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Q:\SBS\INFOANALYSIS\Expenditures\FY2025_Expenditures\Covid Vlookup\"/>
    </mc:Choice>
  </mc:AlternateContent>
  <xr:revisionPtr revIDLastSave="0" documentId="13_ncr:1_{4A1C9823-2AE3-49D0-8A0C-C88E5CF97064}" xr6:coauthVersionLast="47" xr6:coauthVersionMax="47" xr10:uidLastSave="{00000000-0000-0000-0000-000000000000}"/>
  <bookViews>
    <workbookView xWindow="57480" yWindow="14085" windowWidth="38640" windowHeight="21120" tabRatio="591" xr2:uid="{00000000-000D-0000-FFFF-FFFF00000000}"/>
  </bookViews>
  <sheets>
    <sheet name="NOTES" sheetId="10" r:id="rId1"/>
    <sheet name="Expenditures_PRC" sheetId="25" r:id="rId2"/>
    <sheet name="Expenditures_PSU" sheetId="17" r:id="rId3"/>
    <sheet name="Expenditures_Object" sheetId="19" r:id="rId4"/>
    <sheet name="Data Tables" sheetId="1" state="veryHidden" r:id="rId5"/>
    <sheet name="Encumbrances" sheetId="26" state="veryHidden" r:id="rId6"/>
    <sheet name="Allotment Data" sheetId="24" state="veryHidden" r:id="rId7"/>
    <sheet name="Chart Data" sheetId="20" state="hidden" r:id="rId8"/>
  </sheets>
  <definedNames>
    <definedName name="_xlnm._FilterDatabase" localSheetId="6" hidden="1">'Allotment Data'!$D$5:$E$5</definedName>
    <definedName name="_xlnm._FilterDatabase" localSheetId="4" hidden="1">'Data Tables'!$A$3:$BK$3</definedName>
    <definedName name="_xlnm._FilterDatabase" localSheetId="1" hidden="1">Expenditures_PRC!$A$69:$O$439</definedName>
    <definedName name="_xlnm._FilterDatabase" localSheetId="2" hidden="1">Expenditures_PSU!$A$377:$M$377</definedName>
    <definedName name="Covid_Allotment_PRC">'Allotment Data'!$A$6:$B$9007</definedName>
    <definedName name="Covid_Allotment_PSU">'Allotment Data'!$D$6:$E$9318</definedName>
    <definedName name="Date">'Data Tables'!$BI$2</definedName>
    <definedName name="Encumbrances_by_Object">Encumbrances!$G$4:$H$10000</definedName>
    <definedName name="Encumbrances_by_PRC">Encumbrances!$A$4:$B$10000</definedName>
    <definedName name="Encumbrances_by_PSU">Encumbrances!$D$4:$E$10000</definedName>
    <definedName name="FY">'Data Tables'!$BI$3</definedName>
    <definedName name="FY20_AllotVsExpend">'Data Tables'!$U$4:$W$534</definedName>
    <definedName name="FY20_ExpendByObj">'Data Tables'!$AN$4:$AO$3791</definedName>
    <definedName name="FY20_PSU_Expenditures">'Data Tables'!$BF$4:$BG$824</definedName>
    <definedName name="FY21_AllotVsExpend">'Data Tables'!$Q$4:$S$3851</definedName>
    <definedName name="FY21_ExpendByObj">'Data Tables'!$AK$4:$AL$18032</definedName>
    <definedName name="FY21_PSU_Expenditures">'Data Tables'!$BC$4:$BD$4173</definedName>
    <definedName name="FY22_AllotVsExpend">'Data Tables'!$M$4:$O$3656</definedName>
    <definedName name="FY22_ExpendByObj">'Data Tables'!$AH$4:$AI$24103</definedName>
    <definedName name="FY22_PSU_Expenditures">'Data Tables'!$AZ$4:$BA$3954</definedName>
    <definedName name="FY23_AllotVsExpend">'Data Tables'!$I$4:$K$2985</definedName>
    <definedName name="FY23_ExpendByObj">'Data Tables'!$AE$4:$AF$23383</definedName>
    <definedName name="FY23_PSU_Expenditures">'Data Tables'!$AW$4:$AX$3282</definedName>
    <definedName name="FY24_AllotVsExpend">'Data Tables'!$E$4:$G$100000</definedName>
    <definedName name="FY24_ExpendByObj">'Data Tables'!$AB$4:$AC$100000</definedName>
    <definedName name="FY24_PSU_Expenditures">'Data Tables'!$AT$4:$AU$100000</definedName>
    <definedName name="FY25_AllotVsExpend">'Data Tables'!$A$4:$C$100000</definedName>
    <definedName name="FY25_ExpendByObj">'Data Tables'!$Y$4:$Z$100000</definedName>
    <definedName name="FY25_PSU_Expenditures">'Data Tables'!$AQ$4:$AR$99991</definedName>
    <definedName name="PRC_Selector">Expenditures_PRC!$A$66</definedName>
    <definedName name="_xlnm.Print_Area" localSheetId="7">'Chart Data'!$A$1:$B$11</definedName>
    <definedName name="_xlnm.Print_Area" localSheetId="3">Expenditures_Object!$C$375:$K$574</definedName>
    <definedName name="_xlnm.Print_Area" localSheetId="1">Expenditures_PRC!$A$66:$M$479</definedName>
    <definedName name="_xlnm.Print_Area" localSheetId="2">Expenditures_PSU!$A$374:$J$473</definedName>
    <definedName name="_xlnm.Print_Area" localSheetId="0">NOTES!$A$1:$C$25</definedName>
    <definedName name="_xlnm.Print_Titles" localSheetId="3">Expenditures_Object!$375:$379</definedName>
    <definedName name="_xlnm.Print_Titles" localSheetId="1">Expenditures_PRC!$66:$69</definedName>
    <definedName name="_xlnm.Print_Titles" localSheetId="2">Expenditures_PSU!$374:$376</definedName>
    <definedName name="PSU_Selector">Expenditures_PSU!$A$374</definedName>
    <definedName name="PSUType">Expenditures_PRC!$C$69:$C$439</definedName>
    <definedName name="YTD_CRF">Expenditures_PSU!$J$378:$J$393</definedName>
    <definedName name="YTD_ESSERI">Expenditures_PSU!$J$398:$J$403</definedName>
    <definedName name="YTD_ESSERII">Expenditures_PSU!$J$406:$J$413</definedName>
    <definedName name="YTD_ESSERIII">Expenditures_PSU!$J$414:$J$437</definedName>
    <definedName name="YTD_GEER">Expenditures_PSU!$J$404:$J$405</definedName>
    <definedName name="YTD_SFRF">Expenditures_PSU!$J$394:$J$396</definedName>
    <definedName name="YTD_StateCovid19">Expenditures_PSU!$J$397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7" i="17" l="1"/>
  <c r="D407" i="17" l="1"/>
  <c r="K406" i="17"/>
  <c r="K407" i="17"/>
  <c r="J527" i="19" l="1"/>
  <c r="J528" i="19"/>
  <c r="J529" i="19"/>
  <c r="J530" i="19"/>
  <c r="J531" i="19"/>
  <c r="J532" i="19"/>
  <c r="J533" i="19"/>
  <c r="J534" i="19"/>
  <c r="J535" i="19"/>
  <c r="J536" i="19"/>
  <c r="J537" i="19"/>
  <c r="J526" i="19"/>
  <c r="J513" i="19"/>
  <c r="J514" i="19"/>
  <c r="J515" i="19"/>
  <c r="J516" i="19"/>
  <c r="J517" i="19"/>
  <c r="J518" i="19"/>
  <c r="J519" i="19"/>
  <c r="J520" i="19"/>
  <c r="J521" i="19"/>
  <c r="J522" i="19"/>
  <c r="J523" i="19"/>
  <c r="J512" i="19"/>
  <c r="J493" i="19"/>
  <c r="J494" i="19"/>
  <c r="J495" i="19"/>
  <c r="J496" i="19"/>
  <c r="J497" i="19"/>
  <c r="J498" i="19"/>
  <c r="J499" i="19"/>
  <c r="J500" i="19"/>
  <c r="J501" i="19"/>
  <c r="J502" i="19"/>
  <c r="J503" i="19"/>
  <c r="J504" i="19"/>
  <c r="J505" i="19"/>
  <c r="J506" i="19"/>
  <c r="J507" i="19"/>
  <c r="J508" i="19"/>
  <c r="J509" i="19"/>
  <c r="J492" i="19"/>
  <c r="J463" i="19"/>
  <c r="J464" i="19"/>
  <c r="J465" i="19"/>
  <c r="J466" i="19"/>
  <c r="J467" i="19"/>
  <c r="J468" i="19"/>
  <c r="J469" i="19"/>
  <c r="J470" i="19"/>
  <c r="J471" i="19"/>
  <c r="J472" i="19"/>
  <c r="J473" i="19"/>
  <c r="J474" i="19"/>
  <c r="J475" i="19"/>
  <c r="J476" i="19"/>
  <c r="J477" i="19"/>
  <c r="J478" i="19"/>
  <c r="J479" i="19"/>
  <c r="J480" i="19"/>
  <c r="J481" i="19"/>
  <c r="J482" i="19"/>
  <c r="J483" i="19"/>
  <c r="J484" i="19"/>
  <c r="J485" i="19"/>
  <c r="J486" i="19"/>
  <c r="J487" i="19"/>
  <c r="J488" i="19"/>
  <c r="J489" i="19"/>
  <c r="J462" i="19"/>
  <c r="J447" i="19"/>
  <c r="J448" i="19"/>
  <c r="J449" i="19"/>
  <c r="J450" i="19"/>
  <c r="J451" i="19"/>
  <c r="J452" i="19"/>
  <c r="J453" i="19"/>
  <c r="J454" i="19"/>
  <c r="J455" i="19"/>
  <c r="J456" i="19"/>
  <c r="J457" i="19"/>
  <c r="J458" i="19"/>
  <c r="J459" i="19"/>
  <c r="J446" i="19"/>
  <c r="J382" i="19"/>
  <c r="J383" i="19"/>
  <c r="J384" i="19"/>
  <c r="J385" i="19"/>
  <c r="J386" i="19"/>
  <c r="J387" i="19"/>
  <c r="J388" i="19"/>
  <c r="J389" i="19"/>
  <c r="J390" i="19"/>
  <c r="J391" i="19"/>
  <c r="J392" i="19"/>
  <c r="J393" i="19"/>
  <c r="J394" i="19"/>
  <c r="J395" i="19"/>
  <c r="J396" i="19"/>
  <c r="J397" i="19"/>
  <c r="J398" i="19"/>
  <c r="J399" i="19"/>
  <c r="J400" i="19"/>
  <c r="J401" i="19"/>
  <c r="J402" i="19"/>
  <c r="J403" i="19"/>
  <c r="J404" i="19"/>
  <c r="J405" i="19"/>
  <c r="J406" i="19"/>
  <c r="J407" i="19"/>
  <c r="J408" i="19"/>
  <c r="J409" i="19"/>
  <c r="J410" i="19"/>
  <c r="J411" i="19"/>
  <c r="J412" i="19"/>
  <c r="J413" i="19"/>
  <c r="J414" i="19"/>
  <c r="J415" i="19"/>
  <c r="J416" i="19"/>
  <c r="J417" i="19"/>
  <c r="J418" i="19"/>
  <c r="J419" i="19"/>
  <c r="J420" i="19"/>
  <c r="J421" i="19"/>
  <c r="J422" i="19"/>
  <c r="J423" i="19"/>
  <c r="J424" i="19"/>
  <c r="J425" i="19"/>
  <c r="J426" i="19"/>
  <c r="J427" i="19"/>
  <c r="J428" i="19"/>
  <c r="J429" i="19"/>
  <c r="J430" i="19"/>
  <c r="J431" i="19"/>
  <c r="J432" i="19"/>
  <c r="J433" i="19"/>
  <c r="J434" i="19"/>
  <c r="J435" i="19"/>
  <c r="J436" i="19"/>
  <c r="J437" i="19"/>
  <c r="J438" i="19"/>
  <c r="J439" i="19"/>
  <c r="J440" i="19"/>
  <c r="J441" i="19"/>
  <c r="J442" i="19"/>
  <c r="J443" i="19"/>
  <c r="J381" i="19"/>
  <c r="K379" i="19"/>
  <c r="J379" i="19"/>
  <c r="I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436" i="17"/>
  <c r="H437" i="17"/>
  <c r="H378" i="17"/>
  <c r="H377" i="17"/>
  <c r="J71" i="25"/>
  <c r="J72" i="25"/>
  <c r="J73" i="25"/>
  <c r="J74" i="25"/>
  <c r="J75" i="25"/>
  <c r="J76" i="25"/>
  <c r="J77" i="25"/>
  <c r="J78" i="25"/>
  <c r="J79" i="25"/>
  <c r="J80" i="25"/>
  <c r="J81" i="25"/>
  <c r="J82" i="25"/>
  <c r="J83" i="25"/>
  <c r="J84" i="25"/>
  <c r="J85" i="25"/>
  <c r="J86" i="25"/>
  <c r="J87" i="25"/>
  <c r="J88" i="25"/>
  <c r="J89" i="25"/>
  <c r="J90" i="25"/>
  <c r="J91" i="25"/>
  <c r="J92" i="25"/>
  <c r="J93" i="25"/>
  <c r="J94" i="25"/>
  <c r="J95" i="25"/>
  <c r="J96" i="25"/>
  <c r="J97" i="25"/>
  <c r="J98" i="25"/>
  <c r="J99" i="25"/>
  <c r="J100" i="25"/>
  <c r="J101" i="25"/>
  <c r="J102" i="25"/>
  <c r="J103" i="25"/>
  <c r="J104" i="25"/>
  <c r="J105" i="25"/>
  <c r="J106" i="25"/>
  <c r="J107" i="25"/>
  <c r="J108" i="25"/>
  <c r="J109" i="25"/>
  <c r="J110" i="25"/>
  <c r="J111" i="25"/>
  <c r="J112" i="25"/>
  <c r="J113" i="25"/>
  <c r="J114" i="25"/>
  <c r="J115" i="25"/>
  <c r="J116" i="25"/>
  <c r="J117" i="25"/>
  <c r="J118" i="25"/>
  <c r="J119" i="25"/>
  <c r="J120" i="25"/>
  <c r="J121" i="25"/>
  <c r="J122" i="25"/>
  <c r="J123" i="25"/>
  <c r="J124" i="25"/>
  <c r="J125" i="25"/>
  <c r="J126" i="25"/>
  <c r="J127" i="25"/>
  <c r="J128" i="25"/>
  <c r="J129" i="25"/>
  <c r="J130" i="25"/>
  <c r="J131" i="25"/>
  <c r="J132" i="25"/>
  <c r="J133" i="25"/>
  <c r="J134" i="25"/>
  <c r="J135" i="25"/>
  <c r="J136" i="25"/>
  <c r="J137" i="25"/>
  <c r="J138" i="25"/>
  <c r="J139" i="25"/>
  <c r="J140" i="25"/>
  <c r="J141" i="25"/>
  <c r="J142" i="25"/>
  <c r="J143" i="25"/>
  <c r="J144" i="25"/>
  <c r="J145" i="25"/>
  <c r="J146" i="25"/>
  <c r="J147" i="25"/>
  <c r="J148" i="25"/>
  <c r="J149" i="25"/>
  <c r="J150" i="25"/>
  <c r="J151" i="25"/>
  <c r="J152" i="25"/>
  <c r="J153" i="25"/>
  <c r="J154" i="25"/>
  <c r="J155" i="25"/>
  <c r="J156" i="25"/>
  <c r="J157" i="25"/>
  <c r="J158" i="25"/>
  <c r="J159" i="25"/>
  <c r="J160" i="25"/>
  <c r="J161" i="25"/>
  <c r="J162" i="25"/>
  <c r="J163" i="25"/>
  <c r="J164" i="25"/>
  <c r="J165" i="25"/>
  <c r="J166" i="25"/>
  <c r="J167" i="25"/>
  <c r="J168" i="25"/>
  <c r="J169" i="25"/>
  <c r="J170" i="25"/>
  <c r="J171" i="25"/>
  <c r="J172" i="25"/>
  <c r="J173" i="25"/>
  <c r="J174" i="25"/>
  <c r="J175" i="25"/>
  <c r="J176" i="25"/>
  <c r="J177" i="25"/>
  <c r="J178" i="25"/>
  <c r="J179" i="25"/>
  <c r="J180" i="25"/>
  <c r="J181" i="25"/>
  <c r="J182" i="25"/>
  <c r="J183" i="25"/>
  <c r="J184" i="25"/>
  <c r="J185" i="25"/>
  <c r="J186" i="25"/>
  <c r="J187" i="25"/>
  <c r="J188" i="25"/>
  <c r="J189" i="25"/>
  <c r="J190" i="25"/>
  <c r="J191" i="25"/>
  <c r="J192" i="25"/>
  <c r="J193" i="25"/>
  <c r="J194" i="25"/>
  <c r="J195" i="25"/>
  <c r="J196" i="25"/>
  <c r="J197" i="25"/>
  <c r="J198" i="25"/>
  <c r="J199" i="25"/>
  <c r="J200" i="25"/>
  <c r="J201" i="25"/>
  <c r="J202" i="25"/>
  <c r="J203" i="25"/>
  <c r="J204" i="25"/>
  <c r="J205" i="25"/>
  <c r="J206" i="25"/>
  <c r="J207" i="25"/>
  <c r="J208" i="25"/>
  <c r="J209" i="25"/>
  <c r="J210" i="25"/>
  <c r="J211" i="25"/>
  <c r="J212" i="25"/>
  <c r="J213" i="25"/>
  <c r="J214" i="25"/>
  <c r="J215" i="25"/>
  <c r="J216" i="25"/>
  <c r="J217" i="25"/>
  <c r="J218" i="25"/>
  <c r="J219" i="25"/>
  <c r="J220" i="25"/>
  <c r="J221" i="25"/>
  <c r="J222" i="25"/>
  <c r="J223" i="25"/>
  <c r="J224" i="25"/>
  <c r="J225" i="25"/>
  <c r="J226" i="25"/>
  <c r="J227" i="25"/>
  <c r="J228" i="25"/>
  <c r="J229" i="25"/>
  <c r="J230" i="25"/>
  <c r="J231" i="25"/>
  <c r="J232" i="25"/>
  <c r="J233" i="25"/>
  <c r="J234" i="25"/>
  <c r="J235" i="25"/>
  <c r="J236" i="25"/>
  <c r="J237" i="25"/>
  <c r="J238" i="25"/>
  <c r="J239" i="25"/>
  <c r="J240" i="25"/>
  <c r="J241" i="25"/>
  <c r="J242" i="25"/>
  <c r="J243" i="25"/>
  <c r="J244" i="25"/>
  <c r="J245" i="25"/>
  <c r="J246" i="25"/>
  <c r="J247" i="25"/>
  <c r="J248" i="25"/>
  <c r="J249" i="25"/>
  <c r="J250" i="25"/>
  <c r="J251" i="25"/>
  <c r="J252" i="25"/>
  <c r="J253" i="25"/>
  <c r="J254" i="25"/>
  <c r="J255" i="25"/>
  <c r="J256" i="25"/>
  <c r="J257" i="25"/>
  <c r="J258" i="25"/>
  <c r="J259" i="25"/>
  <c r="J260" i="25"/>
  <c r="J261" i="25"/>
  <c r="J262" i="25"/>
  <c r="J263" i="25"/>
  <c r="J264" i="25"/>
  <c r="J265" i="25"/>
  <c r="J266" i="25"/>
  <c r="J267" i="25"/>
  <c r="J268" i="25"/>
  <c r="J269" i="25"/>
  <c r="J270" i="25"/>
  <c r="J271" i="25"/>
  <c r="J272" i="25"/>
  <c r="J273" i="25"/>
  <c r="J274" i="25"/>
  <c r="J275" i="25"/>
  <c r="J276" i="25"/>
  <c r="J277" i="25"/>
  <c r="J278" i="25"/>
  <c r="J279" i="25"/>
  <c r="J280" i="25"/>
  <c r="J281" i="25"/>
  <c r="J282" i="25"/>
  <c r="J283" i="25"/>
  <c r="J284" i="25"/>
  <c r="J285" i="25"/>
  <c r="J286" i="25"/>
  <c r="J287" i="25"/>
  <c r="J288" i="25"/>
  <c r="J289" i="25"/>
  <c r="J290" i="25"/>
  <c r="J291" i="25"/>
  <c r="J292" i="25"/>
  <c r="J293" i="25"/>
  <c r="J294" i="25"/>
  <c r="J295" i="25"/>
  <c r="J296" i="25"/>
  <c r="J297" i="25"/>
  <c r="J298" i="25"/>
  <c r="J299" i="25"/>
  <c r="J300" i="25"/>
  <c r="J301" i="25"/>
  <c r="J302" i="25"/>
  <c r="J303" i="25"/>
  <c r="J304" i="25"/>
  <c r="J305" i="25"/>
  <c r="J306" i="25"/>
  <c r="J307" i="25"/>
  <c r="J308" i="25"/>
  <c r="J309" i="25"/>
  <c r="J310" i="25"/>
  <c r="J311" i="25"/>
  <c r="J312" i="25"/>
  <c r="J313" i="25"/>
  <c r="J314" i="25"/>
  <c r="J315" i="25"/>
  <c r="J316" i="25"/>
  <c r="J317" i="25"/>
  <c r="J318" i="25"/>
  <c r="J319" i="25"/>
  <c r="J320" i="25"/>
  <c r="J321" i="25"/>
  <c r="J322" i="25"/>
  <c r="J323" i="25"/>
  <c r="J324" i="25"/>
  <c r="J325" i="25"/>
  <c r="J326" i="25"/>
  <c r="J327" i="25"/>
  <c r="J328" i="25"/>
  <c r="J329" i="25"/>
  <c r="J330" i="25"/>
  <c r="J331" i="25"/>
  <c r="J332" i="25"/>
  <c r="J333" i="25"/>
  <c r="J334" i="25"/>
  <c r="J335" i="25"/>
  <c r="J336" i="25"/>
  <c r="J337" i="25"/>
  <c r="J338" i="25"/>
  <c r="J339" i="25"/>
  <c r="J340" i="25"/>
  <c r="J341" i="25"/>
  <c r="J342" i="25"/>
  <c r="J343" i="25"/>
  <c r="J344" i="25"/>
  <c r="J345" i="25"/>
  <c r="J346" i="25"/>
  <c r="J347" i="25"/>
  <c r="J348" i="25"/>
  <c r="J349" i="25"/>
  <c r="J350" i="25"/>
  <c r="J351" i="25"/>
  <c r="J352" i="25"/>
  <c r="J353" i="25"/>
  <c r="J354" i="25"/>
  <c r="J355" i="25"/>
  <c r="J356" i="25"/>
  <c r="J357" i="25"/>
  <c r="J358" i="25"/>
  <c r="J359" i="25"/>
  <c r="J360" i="25"/>
  <c r="J361" i="25"/>
  <c r="J362" i="25"/>
  <c r="J363" i="25"/>
  <c r="J364" i="25"/>
  <c r="J365" i="25"/>
  <c r="J366" i="25"/>
  <c r="J367" i="25"/>
  <c r="J368" i="25"/>
  <c r="J369" i="25"/>
  <c r="J370" i="25"/>
  <c r="J371" i="25"/>
  <c r="J372" i="25"/>
  <c r="J373" i="25"/>
  <c r="J374" i="25"/>
  <c r="J375" i="25"/>
  <c r="J376" i="25"/>
  <c r="J377" i="25"/>
  <c r="J378" i="25"/>
  <c r="J379" i="25"/>
  <c r="J380" i="25"/>
  <c r="J381" i="25"/>
  <c r="J382" i="25"/>
  <c r="J383" i="25"/>
  <c r="J384" i="25"/>
  <c r="J385" i="25"/>
  <c r="J386" i="25"/>
  <c r="J387" i="25"/>
  <c r="J388" i="25"/>
  <c r="J389" i="25"/>
  <c r="J390" i="25"/>
  <c r="J391" i="25"/>
  <c r="J392" i="25"/>
  <c r="J393" i="25"/>
  <c r="J394" i="25"/>
  <c r="J395" i="25"/>
  <c r="J396" i="25"/>
  <c r="J397" i="25"/>
  <c r="J398" i="25"/>
  <c r="J399" i="25"/>
  <c r="J400" i="25"/>
  <c r="J401" i="25"/>
  <c r="J402" i="25"/>
  <c r="J403" i="25"/>
  <c r="J404" i="25"/>
  <c r="J405" i="25"/>
  <c r="J406" i="25"/>
  <c r="J407" i="25"/>
  <c r="J408" i="25"/>
  <c r="J409" i="25"/>
  <c r="J410" i="25"/>
  <c r="J411" i="25"/>
  <c r="J412" i="25"/>
  <c r="J413" i="25"/>
  <c r="J414" i="25"/>
  <c r="J415" i="25"/>
  <c r="J416" i="25"/>
  <c r="J417" i="25"/>
  <c r="J418" i="25"/>
  <c r="J419" i="25"/>
  <c r="J420" i="25"/>
  <c r="J421" i="25"/>
  <c r="J422" i="25"/>
  <c r="J423" i="25"/>
  <c r="J424" i="25"/>
  <c r="J425" i="25"/>
  <c r="J426" i="25"/>
  <c r="J427" i="25"/>
  <c r="J428" i="25"/>
  <c r="J429" i="25"/>
  <c r="J430" i="25"/>
  <c r="J431" i="25"/>
  <c r="J432" i="25"/>
  <c r="J433" i="25"/>
  <c r="J434" i="25"/>
  <c r="J435" i="25"/>
  <c r="J436" i="25"/>
  <c r="J437" i="25"/>
  <c r="J438" i="25"/>
  <c r="J439" i="25"/>
  <c r="J70" i="25"/>
  <c r="J69" i="25"/>
  <c r="K69" i="25"/>
  <c r="E535" i="19"/>
  <c r="F535" i="19"/>
  <c r="G535" i="19"/>
  <c r="H535" i="19"/>
  <c r="I535" i="19"/>
  <c r="K535" i="19"/>
  <c r="L535" i="19" l="1"/>
  <c r="J442" i="25"/>
  <c r="J441" i="25"/>
  <c r="J443" i="25"/>
  <c r="J444" i="25"/>
  <c r="H439" i="17"/>
  <c r="J538" i="19"/>
  <c r="J524" i="19"/>
  <c r="J510" i="19"/>
  <c r="J490" i="19"/>
  <c r="J460" i="19"/>
  <c r="J444" i="19"/>
  <c r="K378" i="17"/>
  <c r="K379" i="17"/>
  <c r="K380" i="17"/>
  <c r="J540" i="19" l="1"/>
  <c r="I527" i="19"/>
  <c r="I528" i="19"/>
  <c r="I529" i="19"/>
  <c r="I530" i="19"/>
  <c r="I531" i="19"/>
  <c r="I532" i="19"/>
  <c r="I533" i="19"/>
  <c r="I534" i="19"/>
  <c r="I536" i="19"/>
  <c r="I537" i="19"/>
  <c r="I526" i="19"/>
  <c r="I513" i="19"/>
  <c r="I514" i="19"/>
  <c r="I515" i="19"/>
  <c r="I516" i="19"/>
  <c r="I517" i="19"/>
  <c r="I518" i="19"/>
  <c r="I519" i="19"/>
  <c r="I520" i="19"/>
  <c r="I521" i="19"/>
  <c r="I522" i="19"/>
  <c r="I523" i="19"/>
  <c r="I512" i="19"/>
  <c r="I493" i="19"/>
  <c r="I494" i="19"/>
  <c r="I495" i="19"/>
  <c r="I496" i="19"/>
  <c r="I497" i="19"/>
  <c r="I498" i="19"/>
  <c r="I499" i="19"/>
  <c r="I500" i="19"/>
  <c r="I501" i="19"/>
  <c r="I502" i="19"/>
  <c r="I503" i="19"/>
  <c r="I504" i="19"/>
  <c r="I505" i="19"/>
  <c r="I506" i="19"/>
  <c r="I507" i="19"/>
  <c r="I508" i="19"/>
  <c r="I509" i="19"/>
  <c r="I492" i="19"/>
  <c r="I463" i="19"/>
  <c r="I464" i="19"/>
  <c r="I465" i="19"/>
  <c r="I466" i="19"/>
  <c r="I467" i="19"/>
  <c r="I468" i="19"/>
  <c r="I469" i="19"/>
  <c r="I470" i="19"/>
  <c r="I471" i="19"/>
  <c r="I472" i="19"/>
  <c r="I473" i="19"/>
  <c r="I474" i="19"/>
  <c r="I475" i="19"/>
  <c r="I476" i="19"/>
  <c r="I477" i="19"/>
  <c r="I478" i="19"/>
  <c r="I479" i="19"/>
  <c r="I480" i="19"/>
  <c r="I481" i="19"/>
  <c r="I482" i="19"/>
  <c r="I483" i="19"/>
  <c r="I484" i="19"/>
  <c r="I485" i="19"/>
  <c r="I486" i="19"/>
  <c r="I487" i="19"/>
  <c r="I488" i="19"/>
  <c r="I489" i="19"/>
  <c r="I462" i="19"/>
  <c r="I447" i="19"/>
  <c r="I448" i="19"/>
  <c r="I449" i="19"/>
  <c r="I450" i="19"/>
  <c r="I451" i="19"/>
  <c r="I452" i="19"/>
  <c r="I453" i="19"/>
  <c r="I454" i="19"/>
  <c r="I455" i="19"/>
  <c r="I456" i="19"/>
  <c r="I457" i="19"/>
  <c r="I458" i="19"/>
  <c r="I459" i="19"/>
  <c r="I446" i="19"/>
  <c r="I382" i="19"/>
  <c r="I383" i="19"/>
  <c r="I384" i="19"/>
  <c r="I385" i="19"/>
  <c r="I386" i="19"/>
  <c r="I387" i="19"/>
  <c r="I388" i="19"/>
  <c r="I389" i="19"/>
  <c r="I390" i="19"/>
  <c r="I391" i="19"/>
  <c r="I392" i="19"/>
  <c r="I393" i="19"/>
  <c r="I394" i="19"/>
  <c r="I395" i="19"/>
  <c r="I396" i="19"/>
  <c r="I397" i="19"/>
  <c r="I398" i="19"/>
  <c r="I399" i="19"/>
  <c r="I400" i="19"/>
  <c r="I401" i="19"/>
  <c r="I402" i="19"/>
  <c r="I403" i="19"/>
  <c r="I404" i="19"/>
  <c r="I405" i="19"/>
  <c r="I406" i="19"/>
  <c r="I407" i="19"/>
  <c r="I408" i="19"/>
  <c r="I409" i="19"/>
  <c r="I410" i="19"/>
  <c r="I411" i="19"/>
  <c r="I412" i="19"/>
  <c r="I413" i="19"/>
  <c r="I414" i="19"/>
  <c r="I415" i="19"/>
  <c r="I416" i="19"/>
  <c r="I417" i="19"/>
  <c r="I418" i="19"/>
  <c r="I419" i="19"/>
  <c r="I420" i="19"/>
  <c r="I421" i="19"/>
  <c r="I422" i="19"/>
  <c r="I423" i="19"/>
  <c r="I424" i="19"/>
  <c r="I425" i="19"/>
  <c r="I426" i="19"/>
  <c r="I427" i="19"/>
  <c r="I428" i="19"/>
  <c r="I429" i="19"/>
  <c r="I430" i="19"/>
  <c r="I431" i="19"/>
  <c r="I432" i="19"/>
  <c r="I433" i="19"/>
  <c r="I434" i="19"/>
  <c r="I435" i="19"/>
  <c r="I436" i="19"/>
  <c r="I437" i="19"/>
  <c r="I438" i="19"/>
  <c r="I439" i="19"/>
  <c r="I440" i="19"/>
  <c r="I441" i="19"/>
  <c r="I442" i="19"/>
  <c r="I443" i="19"/>
  <c r="I381" i="19"/>
  <c r="H381" i="19"/>
  <c r="G379" i="17"/>
  <c r="G380" i="17"/>
  <c r="G381" i="17"/>
  <c r="G382" i="17"/>
  <c r="G383" i="17"/>
  <c r="G384" i="17"/>
  <c r="G385" i="17"/>
  <c r="G386" i="17"/>
  <c r="G387" i="17"/>
  <c r="G388" i="17"/>
  <c r="G389" i="17"/>
  <c r="G390" i="17"/>
  <c r="G391" i="17"/>
  <c r="G392" i="17"/>
  <c r="G393" i="17"/>
  <c r="G394" i="17"/>
  <c r="G395" i="17"/>
  <c r="G396" i="17"/>
  <c r="G397" i="17"/>
  <c r="G398" i="17"/>
  <c r="G399" i="17"/>
  <c r="G400" i="17"/>
  <c r="G401" i="17"/>
  <c r="G402" i="17"/>
  <c r="G403" i="17"/>
  <c r="G404" i="17"/>
  <c r="G405" i="17"/>
  <c r="G406" i="17"/>
  <c r="G407" i="17"/>
  <c r="G408" i="17"/>
  <c r="G409" i="17"/>
  <c r="G410" i="17"/>
  <c r="G411" i="17"/>
  <c r="G412" i="17"/>
  <c r="G413" i="17"/>
  <c r="G414" i="17"/>
  <c r="G415" i="17"/>
  <c r="G416" i="17"/>
  <c r="G417" i="17"/>
  <c r="G418" i="17"/>
  <c r="G419" i="17"/>
  <c r="G420" i="17"/>
  <c r="G421" i="17"/>
  <c r="G422" i="17"/>
  <c r="G423" i="17"/>
  <c r="G424" i="17"/>
  <c r="G425" i="17"/>
  <c r="G426" i="17"/>
  <c r="G427" i="17"/>
  <c r="G428" i="17"/>
  <c r="G429" i="17"/>
  <c r="G430" i="17"/>
  <c r="G431" i="17"/>
  <c r="G432" i="17"/>
  <c r="G433" i="17"/>
  <c r="G434" i="17"/>
  <c r="G435" i="17"/>
  <c r="G436" i="17"/>
  <c r="G437" i="17"/>
  <c r="G378" i="17"/>
  <c r="I71" i="25"/>
  <c r="I72" i="25"/>
  <c r="I73" i="25"/>
  <c r="I74" i="25"/>
  <c r="I75" i="25"/>
  <c r="I76" i="25"/>
  <c r="I77" i="25"/>
  <c r="I78" i="25"/>
  <c r="I79" i="25"/>
  <c r="I80" i="25"/>
  <c r="I81" i="25"/>
  <c r="I82" i="25"/>
  <c r="I83" i="25"/>
  <c r="I84" i="25"/>
  <c r="I85" i="25"/>
  <c r="I86" i="25"/>
  <c r="I87" i="25"/>
  <c r="I88" i="25"/>
  <c r="I89" i="25"/>
  <c r="I90" i="25"/>
  <c r="I91" i="25"/>
  <c r="I92" i="25"/>
  <c r="I93" i="25"/>
  <c r="I94" i="25"/>
  <c r="I95" i="25"/>
  <c r="I96" i="25"/>
  <c r="I97" i="25"/>
  <c r="I98" i="25"/>
  <c r="I99" i="25"/>
  <c r="I100" i="25"/>
  <c r="I101" i="25"/>
  <c r="I102" i="25"/>
  <c r="I103" i="25"/>
  <c r="I104" i="25"/>
  <c r="I105" i="25"/>
  <c r="I106" i="25"/>
  <c r="I107" i="25"/>
  <c r="I108" i="25"/>
  <c r="I109" i="25"/>
  <c r="I110" i="25"/>
  <c r="I111" i="25"/>
  <c r="I112" i="25"/>
  <c r="I113" i="25"/>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I142" i="25"/>
  <c r="I143" i="25"/>
  <c r="I144" i="25"/>
  <c r="I145" i="25"/>
  <c r="I146" i="25"/>
  <c r="I147" i="25"/>
  <c r="I148" i="25"/>
  <c r="I149" i="25"/>
  <c r="I150" i="25"/>
  <c r="I151" i="25"/>
  <c r="I152" i="25"/>
  <c r="I153" i="25"/>
  <c r="I154" i="25"/>
  <c r="I155" i="25"/>
  <c r="I156" i="25"/>
  <c r="I157" i="25"/>
  <c r="I158" i="25"/>
  <c r="I159" i="25"/>
  <c r="I160" i="25"/>
  <c r="I161" i="25"/>
  <c r="I162" i="25"/>
  <c r="I163" i="25"/>
  <c r="I164" i="25"/>
  <c r="I165" i="25"/>
  <c r="I166" i="25"/>
  <c r="I167" i="25"/>
  <c r="I168" i="25"/>
  <c r="I169" i="25"/>
  <c r="I170" i="25"/>
  <c r="I171" i="25"/>
  <c r="I172" i="25"/>
  <c r="I173" i="25"/>
  <c r="I174" i="25"/>
  <c r="I175" i="25"/>
  <c r="I176" i="25"/>
  <c r="I177" i="25"/>
  <c r="I178" i="25"/>
  <c r="I179" i="25"/>
  <c r="I180" i="25"/>
  <c r="I181" i="25"/>
  <c r="I182" i="25"/>
  <c r="I183" i="25"/>
  <c r="I184" i="25"/>
  <c r="I185" i="25"/>
  <c r="I186" i="25"/>
  <c r="I187" i="25"/>
  <c r="I188" i="25"/>
  <c r="I189" i="25"/>
  <c r="I190" i="25"/>
  <c r="I191" i="25"/>
  <c r="I192" i="25"/>
  <c r="I193" i="25"/>
  <c r="I194" i="25"/>
  <c r="I195" i="25"/>
  <c r="I196" i="25"/>
  <c r="I197" i="25"/>
  <c r="I198" i="25"/>
  <c r="I199" i="25"/>
  <c r="I200" i="25"/>
  <c r="I201" i="25"/>
  <c r="I202" i="25"/>
  <c r="I203" i="25"/>
  <c r="I204" i="25"/>
  <c r="I205" i="25"/>
  <c r="I206" i="25"/>
  <c r="I207" i="25"/>
  <c r="I208" i="25"/>
  <c r="I209" i="25"/>
  <c r="I210" i="25"/>
  <c r="I211" i="25"/>
  <c r="I212" i="25"/>
  <c r="I213" i="25"/>
  <c r="I214" i="25"/>
  <c r="I215" i="25"/>
  <c r="I216" i="25"/>
  <c r="I217" i="25"/>
  <c r="I218" i="25"/>
  <c r="I219" i="25"/>
  <c r="I220" i="25"/>
  <c r="I221" i="25"/>
  <c r="I222" i="25"/>
  <c r="I223" i="25"/>
  <c r="I224" i="25"/>
  <c r="I225" i="25"/>
  <c r="I226" i="25"/>
  <c r="I227" i="25"/>
  <c r="I228" i="25"/>
  <c r="I229" i="25"/>
  <c r="I230" i="25"/>
  <c r="I231" i="25"/>
  <c r="I232" i="25"/>
  <c r="I233" i="25"/>
  <c r="I234" i="25"/>
  <c r="I235" i="25"/>
  <c r="I236" i="25"/>
  <c r="I237" i="25"/>
  <c r="I238" i="25"/>
  <c r="I239" i="25"/>
  <c r="I240" i="25"/>
  <c r="I241" i="25"/>
  <c r="I242" i="25"/>
  <c r="I243" i="25"/>
  <c r="I244" i="25"/>
  <c r="I245" i="25"/>
  <c r="I246" i="25"/>
  <c r="I247" i="25"/>
  <c r="I248" i="25"/>
  <c r="I249" i="25"/>
  <c r="I250" i="25"/>
  <c r="I251" i="25"/>
  <c r="I252" i="25"/>
  <c r="I253" i="25"/>
  <c r="I254" i="25"/>
  <c r="I255" i="25"/>
  <c r="I256" i="25"/>
  <c r="I257" i="25"/>
  <c r="I258" i="25"/>
  <c r="I259" i="25"/>
  <c r="I260" i="25"/>
  <c r="I261" i="25"/>
  <c r="I262" i="25"/>
  <c r="I263" i="25"/>
  <c r="I264" i="25"/>
  <c r="I265" i="25"/>
  <c r="I266" i="25"/>
  <c r="I267" i="25"/>
  <c r="I268" i="25"/>
  <c r="I269" i="25"/>
  <c r="I270" i="25"/>
  <c r="I271" i="25"/>
  <c r="I272" i="25"/>
  <c r="I273" i="25"/>
  <c r="I274" i="25"/>
  <c r="I275" i="25"/>
  <c r="I276" i="25"/>
  <c r="I277" i="25"/>
  <c r="I278" i="25"/>
  <c r="I279" i="25"/>
  <c r="I280" i="25"/>
  <c r="I281" i="25"/>
  <c r="I282" i="25"/>
  <c r="I283" i="25"/>
  <c r="I284" i="25"/>
  <c r="I285" i="25"/>
  <c r="I286" i="25"/>
  <c r="I287" i="25"/>
  <c r="I288" i="25"/>
  <c r="I289" i="25"/>
  <c r="I290" i="25"/>
  <c r="I291" i="25"/>
  <c r="I292" i="25"/>
  <c r="I293" i="25"/>
  <c r="I294" i="25"/>
  <c r="I295" i="25"/>
  <c r="I296" i="25"/>
  <c r="I297" i="25"/>
  <c r="I298" i="25"/>
  <c r="I299" i="25"/>
  <c r="I300" i="25"/>
  <c r="I301" i="25"/>
  <c r="I302" i="25"/>
  <c r="I303" i="25"/>
  <c r="I304" i="25"/>
  <c r="I305" i="25"/>
  <c r="I306" i="25"/>
  <c r="I307" i="25"/>
  <c r="I308" i="25"/>
  <c r="I309" i="25"/>
  <c r="I310" i="25"/>
  <c r="I311" i="25"/>
  <c r="I312" i="25"/>
  <c r="I313" i="25"/>
  <c r="I314" i="25"/>
  <c r="I315" i="25"/>
  <c r="I316" i="25"/>
  <c r="I317" i="25"/>
  <c r="I318" i="25"/>
  <c r="I319" i="25"/>
  <c r="I320" i="25"/>
  <c r="I321" i="25"/>
  <c r="I322" i="25"/>
  <c r="I323" i="25"/>
  <c r="I324" i="25"/>
  <c r="I325" i="25"/>
  <c r="I326" i="25"/>
  <c r="I327" i="25"/>
  <c r="I328" i="25"/>
  <c r="I329" i="25"/>
  <c r="I330" i="25"/>
  <c r="I331" i="25"/>
  <c r="I332" i="25"/>
  <c r="I333" i="25"/>
  <c r="I334" i="25"/>
  <c r="I335" i="25"/>
  <c r="I336" i="25"/>
  <c r="I337" i="25"/>
  <c r="I338" i="25"/>
  <c r="I339" i="25"/>
  <c r="I340" i="25"/>
  <c r="I341" i="25"/>
  <c r="I342" i="25"/>
  <c r="I343" i="25"/>
  <c r="I344" i="25"/>
  <c r="I345" i="25"/>
  <c r="I346" i="25"/>
  <c r="I347" i="25"/>
  <c r="I348" i="25"/>
  <c r="I349" i="25"/>
  <c r="I350" i="25"/>
  <c r="I351" i="25"/>
  <c r="I352" i="25"/>
  <c r="I353" i="25"/>
  <c r="I354" i="25"/>
  <c r="I355" i="25"/>
  <c r="I356" i="25"/>
  <c r="I357" i="25"/>
  <c r="I358" i="25"/>
  <c r="I359" i="25"/>
  <c r="I360" i="25"/>
  <c r="I361" i="25"/>
  <c r="I362" i="25"/>
  <c r="I363" i="25"/>
  <c r="I364" i="25"/>
  <c r="I365" i="25"/>
  <c r="I366" i="25"/>
  <c r="I367" i="25"/>
  <c r="I368" i="25"/>
  <c r="I369" i="25"/>
  <c r="I370" i="25"/>
  <c r="I371" i="25"/>
  <c r="I372" i="25"/>
  <c r="I373" i="25"/>
  <c r="I374" i="25"/>
  <c r="I375" i="25"/>
  <c r="I376" i="25"/>
  <c r="I377" i="25"/>
  <c r="I378" i="25"/>
  <c r="I379" i="25"/>
  <c r="I380" i="25"/>
  <c r="I381" i="25"/>
  <c r="I382" i="25"/>
  <c r="I383" i="25"/>
  <c r="I384" i="25"/>
  <c r="I385" i="25"/>
  <c r="I386" i="25"/>
  <c r="I387" i="25"/>
  <c r="I388" i="25"/>
  <c r="I389" i="25"/>
  <c r="I390" i="25"/>
  <c r="I391" i="25"/>
  <c r="I392" i="25"/>
  <c r="I393" i="25"/>
  <c r="I394" i="25"/>
  <c r="I395" i="25"/>
  <c r="I396" i="25"/>
  <c r="I397" i="25"/>
  <c r="I398" i="25"/>
  <c r="I399" i="25"/>
  <c r="I400" i="25"/>
  <c r="I401" i="25"/>
  <c r="I402" i="25"/>
  <c r="I403" i="25"/>
  <c r="I404" i="25"/>
  <c r="I405" i="25"/>
  <c r="I406" i="25"/>
  <c r="I407" i="25"/>
  <c r="I408" i="25"/>
  <c r="I409" i="25"/>
  <c r="I410" i="25"/>
  <c r="I411" i="25"/>
  <c r="I412" i="25"/>
  <c r="I413" i="25"/>
  <c r="I414" i="25"/>
  <c r="I415" i="25"/>
  <c r="I416" i="25"/>
  <c r="I417" i="25"/>
  <c r="I418" i="25"/>
  <c r="I419" i="25"/>
  <c r="I420" i="25"/>
  <c r="I421" i="25"/>
  <c r="I422" i="25"/>
  <c r="I423" i="25"/>
  <c r="I424" i="25"/>
  <c r="I425" i="25"/>
  <c r="I426" i="25"/>
  <c r="I427" i="25"/>
  <c r="I428" i="25"/>
  <c r="I429" i="25"/>
  <c r="I430" i="25"/>
  <c r="I431" i="25"/>
  <c r="I432" i="25"/>
  <c r="I433" i="25"/>
  <c r="I434" i="25"/>
  <c r="I435" i="25"/>
  <c r="I436" i="25"/>
  <c r="I437" i="25"/>
  <c r="I438" i="25"/>
  <c r="I439" i="25"/>
  <c r="I70" i="25"/>
  <c r="H70" i="25"/>
  <c r="E173" i="25"/>
  <c r="F173" i="25"/>
  <c r="G173" i="25"/>
  <c r="H173" i="25"/>
  <c r="K173" i="25"/>
  <c r="M173" i="25"/>
  <c r="I398" i="17"/>
  <c r="I399" i="17"/>
  <c r="I400" i="17"/>
  <c r="I401" i="17"/>
  <c r="I402" i="17"/>
  <c r="I403" i="17"/>
  <c r="I404" i="17"/>
  <c r="I405" i="17"/>
  <c r="L173" i="25" l="1"/>
  <c r="I538" i="19"/>
  <c r="I524" i="19"/>
  <c r="I510" i="19"/>
  <c r="I490" i="19"/>
  <c r="I460" i="19"/>
  <c r="I444" i="19"/>
  <c r="G439" i="17"/>
  <c r="I443" i="25"/>
  <c r="I442" i="25"/>
  <c r="I444" i="25"/>
  <c r="I441" i="25"/>
  <c r="C436" i="17"/>
  <c r="D436" i="17"/>
  <c r="E436" i="17"/>
  <c r="F436" i="17"/>
  <c r="I436" i="17"/>
  <c r="K436" i="17"/>
  <c r="C437" i="17"/>
  <c r="D437" i="17"/>
  <c r="E437" i="17"/>
  <c r="F437" i="17"/>
  <c r="I437" i="17"/>
  <c r="K437" i="17"/>
  <c r="K382" i="19"/>
  <c r="K383" i="19"/>
  <c r="K384" i="19"/>
  <c r="K385" i="19"/>
  <c r="K386" i="19"/>
  <c r="K387" i="19"/>
  <c r="K388" i="19"/>
  <c r="K389" i="19"/>
  <c r="K390" i="19"/>
  <c r="K391" i="19"/>
  <c r="K392" i="19"/>
  <c r="K393" i="19"/>
  <c r="K394" i="19"/>
  <c r="K395" i="19"/>
  <c r="K396" i="19"/>
  <c r="K397" i="19"/>
  <c r="K398" i="19"/>
  <c r="K399" i="19"/>
  <c r="K400" i="19"/>
  <c r="K401" i="19"/>
  <c r="K402" i="19"/>
  <c r="K403" i="19"/>
  <c r="K404" i="19"/>
  <c r="K405" i="19"/>
  <c r="K406" i="19"/>
  <c r="K407" i="19"/>
  <c r="K408" i="19"/>
  <c r="K409" i="19"/>
  <c r="K410" i="19"/>
  <c r="K411" i="19"/>
  <c r="K412" i="19"/>
  <c r="K413" i="19"/>
  <c r="K414" i="19"/>
  <c r="K415" i="19"/>
  <c r="K416" i="19"/>
  <c r="K417" i="19"/>
  <c r="K418" i="19"/>
  <c r="K419" i="19"/>
  <c r="K420" i="19"/>
  <c r="K421" i="19"/>
  <c r="K422" i="19"/>
  <c r="K423" i="19"/>
  <c r="K424" i="19"/>
  <c r="K425" i="19"/>
  <c r="K426" i="19"/>
  <c r="K427" i="19"/>
  <c r="K428" i="19"/>
  <c r="K429" i="19"/>
  <c r="K430" i="19"/>
  <c r="K431" i="19"/>
  <c r="K432" i="19"/>
  <c r="K433" i="19"/>
  <c r="K434" i="19"/>
  <c r="K435" i="19"/>
  <c r="K436" i="19"/>
  <c r="K437" i="19"/>
  <c r="K438" i="19"/>
  <c r="K439" i="19"/>
  <c r="K440" i="19"/>
  <c r="K441" i="19"/>
  <c r="K442" i="19"/>
  <c r="K443" i="19"/>
  <c r="K446" i="19"/>
  <c r="K447" i="19"/>
  <c r="K448" i="19"/>
  <c r="K449" i="19"/>
  <c r="K450" i="19"/>
  <c r="K451" i="19"/>
  <c r="K452" i="19"/>
  <c r="K453" i="19"/>
  <c r="K454" i="19"/>
  <c r="K455" i="19"/>
  <c r="K456" i="19"/>
  <c r="K457" i="19"/>
  <c r="K458" i="19"/>
  <c r="K459" i="19"/>
  <c r="K462" i="19"/>
  <c r="K463" i="19"/>
  <c r="K464" i="19"/>
  <c r="K465" i="19"/>
  <c r="K466" i="19"/>
  <c r="K467" i="19"/>
  <c r="K468" i="19"/>
  <c r="K469" i="19"/>
  <c r="K470" i="19"/>
  <c r="K471" i="19"/>
  <c r="K472" i="19"/>
  <c r="K473" i="19"/>
  <c r="K474" i="19"/>
  <c r="K475" i="19"/>
  <c r="K476" i="19"/>
  <c r="K477" i="19"/>
  <c r="K478" i="19"/>
  <c r="K479" i="19"/>
  <c r="K480" i="19"/>
  <c r="K481" i="19"/>
  <c r="K482" i="19"/>
  <c r="K483" i="19"/>
  <c r="K484" i="19"/>
  <c r="K485" i="19"/>
  <c r="K486" i="19"/>
  <c r="K487" i="19"/>
  <c r="K488" i="19"/>
  <c r="K489" i="19"/>
  <c r="K492" i="19"/>
  <c r="K493" i="19"/>
  <c r="K494" i="19"/>
  <c r="K495" i="19"/>
  <c r="K496" i="19"/>
  <c r="K497" i="19"/>
  <c r="K498" i="19"/>
  <c r="K499" i="19"/>
  <c r="K500" i="19"/>
  <c r="K501" i="19"/>
  <c r="K502" i="19"/>
  <c r="K503" i="19"/>
  <c r="K504" i="19"/>
  <c r="K505" i="19"/>
  <c r="K506" i="19"/>
  <c r="K507" i="19"/>
  <c r="K508" i="19"/>
  <c r="K509" i="19"/>
  <c r="K512" i="19"/>
  <c r="K513" i="19"/>
  <c r="K514" i="19"/>
  <c r="K515" i="19"/>
  <c r="K516" i="19"/>
  <c r="K517" i="19"/>
  <c r="K518" i="19"/>
  <c r="K519" i="19"/>
  <c r="K520" i="19"/>
  <c r="K521" i="19"/>
  <c r="K522" i="19"/>
  <c r="L522" i="19" s="1"/>
  <c r="K523" i="19"/>
  <c r="K526" i="19"/>
  <c r="K527" i="19"/>
  <c r="K528" i="19"/>
  <c r="K529" i="19"/>
  <c r="K530" i="19"/>
  <c r="K531" i="19"/>
  <c r="K532" i="19"/>
  <c r="K533" i="19"/>
  <c r="K534" i="19"/>
  <c r="K536" i="19"/>
  <c r="K537" i="19"/>
  <c r="K381" i="19"/>
  <c r="I379" i="17"/>
  <c r="I380" i="17"/>
  <c r="I381" i="17"/>
  <c r="I382" i="17"/>
  <c r="I383" i="17"/>
  <c r="I384" i="17"/>
  <c r="I385" i="17"/>
  <c r="I386" i="17"/>
  <c r="I387" i="17"/>
  <c r="I388" i="17"/>
  <c r="I389" i="17"/>
  <c r="I390" i="17"/>
  <c r="I391" i="17"/>
  <c r="I392" i="17"/>
  <c r="I393" i="17"/>
  <c r="I394" i="17"/>
  <c r="I395" i="17"/>
  <c r="I396" i="17"/>
  <c r="I397" i="17"/>
  <c r="I406" i="17"/>
  <c r="I407" i="17"/>
  <c r="I408" i="17"/>
  <c r="I409" i="17"/>
  <c r="I410" i="17"/>
  <c r="I411" i="17"/>
  <c r="I412" i="17"/>
  <c r="I413" i="17"/>
  <c r="I414" i="17"/>
  <c r="I415" i="17"/>
  <c r="I416" i="17"/>
  <c r="I417" i="17"/>
  <c r="I418" i="17"/>
  <c r="I419" i="17"/>
  <c r="I420" i="17"/>
  <c r="I421" i="17"/>
  <c r="I422" i="17"/>
  <c r="I423" i="17"/>
  <c r="I424" i="17"/>
  <c r="I425" i="17"/>
  <c r="I426" i="17"/>
  <c r="I427" i="17"/>
  <c r="I428" i="17"/>
  <c r="I429" i="17"/>
  <c r="I430" i="17"/>
  <c r="I431" i="17"/>
  <c r="I432" i="17"/>
  <c r="I433" i="17"/>
  <c r="I434" i="17"/>
  <c r="I435" i="17"/>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K115" i="25"/>
  <c r="K116" i="25"/>
  <c r="K117" i="25"/>
  <c r="K118" i="25"/>
  <c r="K119" i="25"/>
  <c r="K120" i="25"/>
  <c r="K121" i="25"/>
  <c r="K122" i="25"/>
  <c r="K123" i="25"/>
  <c r="K124" i="25"/>
  <c r="K125" i="25"/>
  <c r="K126" i="25"/>
  <c r="K127" i="25"/>
  <c r="K128" i="25"/>
  <c r="K129" i="25"/>
  <c r="K130" i="25"/>
  <c r="K131" i="25"/>
  <c r="K132" i="25"/>
  <c r="K133" i="25"/>
  <c r="K134" i="25"/>
  <c r="K135" i="25"/>
  <c r="K136" i="25"/>
  <c r="K137" i="25"/>
  <c r="K138" i="25"/>
  <c r="K139" i="25"/>
  <c r="K140" i="25"/>
  <c r="K141" i="25"/>
  <c r="K142" i="25"/>
  <c r="K143" i="25"/>
  <c r="K144" i="25"/>
  <c r="K145" i="25"/>
  <c r="K146" i="25"/>
  <c r="K147" i="25"/>
  <c r="K148" i="25"/>
  <c r="K149" i="25"/>
  <c r="K150" i="25"/>
  <c r="K151" i="25"/>
  <c r="K152" i="25"/>
  <c r="K153" i="25"/>
  <c r="K154" i="25"/>
  <c r="K155" i="25"/>
  <c r="K156" i="25"/>
  <c r="K157" i="25"/>
  <c r="K158" i="25"/>
  <c r="K159" i="25"/>
  <c r="K160" i="25"/>
  <c r="K161" i="25"/>
  <c r="K162" i="25"/>
  <c r="K163" i="25"/>
  <c r="K164" i="25"/>
  <c r="K165" i="25"/>
  <c r="K166" i="25"/>
  <c r="K167" i="25"/>
  <c r="K168" i="25"/>
  <c r="K169" i="25"/>
  <c r="K170" i="25"/>
  <c r="K171" i="25"/>
  <c r="K172" i="25"/>
  <c r="K174" i="25"/>
  <c r="K175" i="25"/>
  <c r="K176" i="25"/>
  <c r="K177" i="25"/>
  <c r="K178" i="25"/>
  <c r="K179" i="25"/>
  <c r="K180" i="25"/>
  <c r="K181" i="25"/>
  <c r="K182" i="25"/>
  <c r="K183" i="25"/>
  <c r="K184" i="25"/>
  <c r="K185" i="25"/>
  <c r="K186" i="25"/>
  <c r="K187" i="25"/>
  <c r="K188" i="25"/>
  <c r="K189" i="25"/>
  <c r="K190" i="25"/>
  <c r="K191" i="25"/>
  <c r="K192" i="25"/>
  <c r="K193" i="25"/>
  <c r="K194" i="25"/>
  <c r="K195" i="25"/>
  <c r="K196" i="25"/>
  <c r="K197" i="25"/>
  <c r="K198" i="25"/>
  <c r="K199" i="25"/>
  <c r="K200" i="25"/>
  <c r="K201" i="25"/>
  <c r="K202" i="25"/>
  <c r="K203" i="25"/>
  <c r="K204" i="25"/>
  <c r="K205" i="25"/>
  <c r="K206" i="25"/>
  <c r="K207" i="25"/>
  <c r="K208" i="25"/>
  <c r="K209" i="25"/>
  <c r="K210" i="25"/>
  <c r="K211" i="25"/>
  <c r="K212" i="25"/>
  <c r="K213" i="25"/>
  <c r="K214" i="25"/>
  <c r="K215" i="25"/>
  <c r="K216" i="25"/>
  <c r="K217" i="25"/>
  <c r="K218" i="25"/>
  <c r="K219" i="25"/>
  <c r="K220" i="25"/>
  <c r="K221" i="25"/>
  <c r="K222" i="25"/>
  <c r="K223" i="25"/>
  <c r="K224" i="25"/>
  <c r="K225" i="25"/>
  <c r="K226" i="25"/>
  <c r="K227" i="25"/>
  <c r="K228" i="25"/>
  <c r="K229" i="25"/>
  <c r="K230" i="25"/>
  <c r="K231" i="25"/>
  <c r="K232" i="25"/>
  <c r="K233" i="25"/>
  <c r="K234" i="25"/>
  <c r="K235" i="25"/>
  <c r="K236" i="25"/>
  <c r="K237" i="25"/>
  <c r="K238" i="25"/>
  <c r="K239" i="25"/>
  <c r="K240" i="25"/>
  <c r="K241" i="25"/>
  <c r="K242" i="25"/>
  <c r="K243" i="25"/>
  <c r="K244" i="25"/>
  <c r="K245" i="25"/>
  <c r="K246" i="25"/>
  <c r="K247" i="25"/>
  <c r="K248" i="25"/>
  <c r="K249" i="25"/>
  <c r="K250" i="25"/>
  <c r="K251" i="25"/>
  <c r="K252" i="25"/>
  <c r="K253" i="25"/>
  <c r="K254" i="25"/>
  <c r="K255" i="25"/>
  <c r="K256" i="25"/>
  <c r="K257" i="25"/>
  <c r="K258" i="25"/>
  <c r="K259" i="25"/>
  <c r="K260" i="25"/>
  <c r="K261" i="25"/>
  <c r="K262" i="25"/>
  <c r="K263" i="25"/>
  <c r="K264" i="25"/>
  <c r="K265" i="25"/>
  <c r="K266" i="25"/>
  <c r="K267" i="25"/>
  <c r="K268" i="25"/>
  <c r="K269" i="25"/>
  <c r="K270" i="25"/>
  <c r="K271" i="25"/>
  <c r="K272" i="25"/>
  <c r="K273" i="25"/>
  <c r="K274" i="25"/>
  <c r="K275" i="25"/>
  <c r="K276" i="25"/>
  <c r="K277" i="25"/>
  <c r="K278" i="25"/>
  <c r="K279" i="25"/>
  <c r="K280" i="25"/>
  <c r="K281" i="25"/>
  <c r="K282" i="25"/>
  <c r="K283" i="25"/>
  <c r="K284" i="25"/>
  <c r="K285" i="25"/>
  <c r="K286" i="25"/>
  <c r="K287" i="25"/>
  <c r="K288" i="25"/>
  <c r="K289" i="25"/>
  <c r="K290" i="25"/>
  <c r="K291" i="25"/>
  <c r="K292" i="25"/>
  <c r="K293" i="25"/>
  <c r="K294" i="25"/>
  <c r="K295" i="25"/>
  <c r="K296" i="25"/>
  <c r="K297" i="25"/>
  <c r="K298" i="25"/>
  <c r="K299" i="25"/>
  <c r="K300" i="25"/>
  <c r="K301" i="25"/>
  <c r="K302" i="25"/>
  <c r="K303" i="25"/>
  <c r="K304" i="25"/>
  <c r="K305" i="25"/>
  <c r="K306" i="25"/>
  <c r="K307" i="25"/>
  <c r="K308" i="25"/>
  <c r="K309" i="25"/>
  <c r="K310" i="25"/>
  <c r="K311" i="25"/>
  <c r="K312" i="25"/>
  <c r="K313" i="25"/>
  <c r="K314" i="25"/>
  <c r="K315" i="25"/>
  <c r="K316" i="25"/>
  <c r="K317" i="25"/>
  <c r="K318" i="25"/>
  <c r="K319" i="25"/>
  <c r="K320" i="25"/>
  <c r="K321" i="25"/>
  <c r="K322" i="25"/>
  <c r="K323" i="25"/>
  <c r="K324" i="25"/>
  <c r="K325" i="25"/>
  <c r="K326" i="25"/>
  <c r="K327" i="25"/>
  <c r="K328" i="25"/>
  <c r="K329" i="25"/>
  <c r="K330" i="25"/>
  <c r="K331" i="25"/>
  <c r="K332" i="25"/>
  <c r="K333" i="25"/>
  <c r="K334" i="25"/>
  <c r="K335" i="25"/>
  <c r="K336" i="25"/>
  <c r="K337" i="25"/>
  <c r="K338" i="25"/>
  <c r="K339" i="25"/>
  <c r="K340" i="25"/>
  <c r="K341" i="25"/>
  <c r="K342" i="25"/>
  <c r="K343" i="25"/>
  <c r="K344" i="25"/>
  <c r="K345" i="25"/>
  <c r="K346" i="25"/>
  <c r="K347" i="25"/>
  <c r="K348" i="25"/>
  <c r="K349" i="25"/>
  <c r="K350" i="25"/>
  <c r="K351" i="25"/>
  <c r="K352" i="25"/>
  <c r="K353" i="25"/>
  <c r="K354" i="25"/>
  <c r="K355" i="25"/>
  <c r="K356" i="25"/>
  <c r="K357" i="25"/>
  <c r="K358" i="25"/>
  <c r="K359" i="25"/>
  <c r="K360" i="25"/>
  <c r="K361" i="25"/>
  <c r="K362" i="25"/>
  <c r="K363" i="25"/>
  <c r="K364" i="25"/>
  <c r="K365" i="25"/>
  <c r="K366" i="25"/>
  <c r="K367" i="25"/>
  <c r="K368" i="25"/>
  <c r="K369" i="25"/>
  <c r="K370" i="25"/>
  <c r="K371" i="25"/>
  <c r="K372" i="25"/>
  <c r="K373" i="25"/>
  <c r="K374" i="25"/>
  <c r="K375" i="25"/>
  <c r="K376" i="25"/>
  <c r="K377" i="25"/>
  <c r="K378" i="25"/>
  <c r="K379" i="25"/>
  <c r="K380" i="25"/>
  <c r="K381" i="25"/>
  <c r="K382" i="25"/>
  <c r="K383" i="25"/>
  <c r="K384" i="25"/>
  <c r="K385" i="25"/>
  <c r="K386" i="25"/>
  <c r="K387" i="25"/>
  <c r="K388" i="25"/>
  <c r="K389" i="25"/>
  <c r="K390" i="25"/>
  <c r="K391" i="25"/>
  <c r="K392" i="25"/>
  <c r="K393" i="25"/>
  <c r="K394" i="25"/>
  <c r="K395" i="25"/>
  <c r="K396" i="25"/>
  <c r="K397" i="25"/>
  <c r="K398" i="25"/>
  <c r="K399" i="25"/>
  <c r="K400" i="25"/>
  <c r="K401" i="25"/>
  <c r="K402" i="25"/>
  <c r="K403" i="25"/>
  <c r="K404" i="25"/>
  <c r="K405" i="25"/>
  <c r="K406" i="25"/>
  <c r="K407" i="25"/>
  <c r="K408" i="25"/>
  <c r="K409" i="25"/>
  <c r="K410" i="25"/>
  <c r="K411" i="25"/>
  <c r="K412" i="25"/>
  <c r="K413" i="25"/>
  <c r="K414" i="25"/>
  <c r="K415" i="25"/>
  <c r="K416" i="25"/>
  <c r="K417" i="25"/>
  <c r="K418" i="25"/>
  <c r="K419" i="25"/>
  <c r="K420" i="25"/>
  <c r="K421" i="25"/>
  <c r="K422" i="25"/>
  <c r="K423" i="25"/>
  <c r="K424" i="25"/>
  <c r="K425" i="25"/>
  <c r="K426" i="25"/>
  <c r="K427" i="25"/>
  <c r="K428" i="25"/>
  <c r="K429" i="25"/>
  <c r="K430" i="25"/>
  <c r="K431" i="25"/>
  <c r="K432" i="25"/>
  <c r="K433" i="25"/>
  <c r="K434" i="25"/>
  <c r="K435" i="25"/>
  <c r="K436" i="25"/>
  <c r="K437" i="25"/>
  <c r="K438" i="25"/>
  <c r="K439" i="25"/>
  <c r="K70" i="25"/>
  <c r="J437" i="17" l="1"/>
  <c r="I540" i="19"/>
  <c r="J436" i="17"/>
  <c r="N173" i="25"/>
  <c r="O173" i="25" s="1"/>
  <c r="K444" i="25"/>
  <c r="K443" i="25"/>
  <c r="K442" i="25"/>
  <c r="K441" i="25"/>
  <c r="K490" i="19"/>
  <c r="K538" i="19"/>
  <c r="K524" i="19"/>
  <c r="K460" i="19"/>
  <c r="K444" i="19"/>
  <c r="K510" i="19"/>
  <c r="I439" i="17"/>
  <c r="F395" i="17"/>
  <c r="E368" i="25"/>
  <c r="F368" i="25"/>
  <c r="G368" i="25"/>
  <c r="H368" i="25"/>
  <c r="M368" i="25"/>
  <c r="K540" i="19" l="1"/>
  <c r="L368" i="25"/>
  <c r="L436" i="17"/>
  <c r="M436" i="17" s="1"/>
  <c r="L437" i="17"/>
  <c r="M437" i="17" s="1"/>
  <c r="C423" i="17"/>
  <c r="D423" i="17"/>
  <c r="E423" i="17"/>
  <c r="F423" i="17"/>
  <c r="K423" i="17"/>
  <c r="C424" i="17"/>
  <c r="D424" i="17"/>
  <c r="E424" i="17"/>
  <c r="F424" i="17"/>
  <c r="K424" i="17"/>
  <c r="C425" i="17"/>
  <c r="D425" i="17"/>
  <c r="E425" i="17"/>
  <c r="F425" i="17"/>
  <c r="K425" i="17"/>
  <c r="C426" i="17"/>
  <c r="D426" i="17"/>
  <c r="E426" i="17"/>
  <c r="F426" i="17"/>
  <c r="K426" i="17"/>
  <c r="C427" i="17"/>
  <c r="D427" i="17"/>
  <c r="E427" i="17"/>
  <c r="F427" i="17"/>
  <c r="K427" i="17"/>
  <c r="C428" i="17"/>
  <c r="D428" i="17"/>
  <c r="E428" i="17"/>
  <c r="F428" i="17"/>
  <c r="K428" i="17"/>
  <c r="C429" i="17"/>
  <c r="D429" i="17"/>
  <c r="E429" i="17"/>
  <c r="F429" i="17"/>
  <c r="K429" i="17"/>
  <c r="C430" i="17"/>
  <c r="D430" i="17"/>
  <c r="E430" i="17"/>
  <c r="F430" i="17"/>
  <c r="K430" i="17"/>
  <c r="C431" i="17"/>
  <c r="D431" i="17"/>
  <c r="E431" i="17"/>
  <c r="F431" i="17"/>
  <c r="K431" i="17"/>
  <c r="C432" i="17"/>
  <c r="D432" i="17"/>
  <c r="E432" i="17"/>
  <c r="F432" i="17"/>
  <c r="K432" i="17"/>
  <c r="C433" i="17"/>
  <c r="D433" i="17"/>
  <c r="E433" i="17"/>
  <c r="F433" i="17"/>
  <c r="K433" i="17"/>
  <c r="C434" i="17"/>
  <c r="D434" i="17"/>
  <c r="E434" i="17"/>
  <c r="F434" i="17"/>
  <c r="K434" i="17"/>
  <c r="C435" i="17"/>
  <c r="D435" i="17"/>
  <c r="E435" i="17"/>
  <c r="F435" i="17"/>
  <c r="K435" i="17"/>
  <c r="C382" i="17"/>
  <c r="C394" i="17"/>
  <c r="C395" i="17"/>
  <c r="C396" i="17"/>
  <c r="E515" i="19"/>
  <c r="F515" i="19"/>
  <c r="G515" i="19"/>
  <c r="H515" i="19"/>
  <c r="H90" i="25"/>
  <c r="H71" i="25"/>
  <c r="H72" i="25"/>
  <c r="H73" i="25"/>
  <c r="H74" i="25"/>
  <c r="H75" i="25"/>
  <c r="H76" i="25"/>
  <c r="H77" i="25"/>
  <c r="H78" i="25"/>
  <c r="H79" i="25"/>
  <c r="H80" i="25"/>
  <c r="H81" i="25"/>
  <c r="H82" i="25"/>
  <c r="H83" i="25"/>
  <c r="H84" i="25"/>
  <c r="H85" i="25"/>
  <c r="H86" i="25"/>
  <c r="H87" i="25"/>
  <c r="H88" i="25"/>
  <c r="H89" i="25"/>
  <c r="H91" i="25"/>
  <c r="H92" i="25"/>
  <c r="H93" i="25"/>
  <c r="H94" i="25"/>
  <c r="H95" i="25"/>
  <c r="H96" i="25"/>
  <c r="H97" i="25"/>
  <c r="H98" i="25"/>
  <c r="H99" i="25"/>
  <c r="H100" i="25"/>
  <c r="H101" i="25"/>
  <c r="H102" i="25"/>
  <c r="H103" i="25"/>
  <c r="H104" i="25"/>
  <c r="H105" i="25"/>
  <c r="H106" i="25"/>
  <c r="H107" i="25"/>
  <c r="H108" i="25"/>
  <c r="H109" i="25"/>
  <c r="H110" i="25"/>
  <c r="H111" i="25"/>
  <c r="H112" i="25"/>
  <c r="H113" i="25"/>
  <c r="H114" i="25"/>
  <c r="H115" i="25"/>
  <c r="H116" i="25"/>
  <c r="H117" i="25"/>
  <c r="H118" i="25"/>
  <c r="H119" i="25"/>
  <c r="H120" i="25"/>
  <c r="H121" i="25"/>
  <c r="H122" i="25"/>
  <c r="H123" i="25"/>
  <c r="H124" i="25"/>
  <c r="H125" i="25"/>
  <c r="H126" i="25"/>
  <c r="H127" i="25"/>
  <c r="H128" i="25"/>
  <c r="H129" i="25"/>
  <c r="H130" i="25"/>
  <c r="H131" i="25"/>
  <c r="H132" i="25"/>
  <c r="H133" i="25"/>
  <c r="H134" i="25"/>
  <c r="H135" i="25"/>
  <c r="H136" i="25"/>
  <c r="H137" i="25"/>
  <c r="H138" i="25"/>
  <c r="H139" i="25"/>
  <c r="H140" i="25"/>
  <c r="H141" i="25"/>
  <c r="H142" i="25"/>
  <c r="H143" i="25"/>
  <c r="H144" i="25"/>
  <c r="H145" i="25"/>
  <c r="H146" i="25"/>
  <c r="H147" i="25"/>
  <c r="H148" i="25"/>
  <c r="H149" i="25"/>
  <c r="H150" i="25"/>
  <c r="H151" i="25"/>
  <c r="H152" i="25"/>
  <c r="H153" i="25"/>
  <c r="H154" i="25"/>
  <c r="H155" i="25"/>
  <c r="H156" i="25"/>
  <c r="H157" i="25"/>
  <c r="H158" i="25"/>
  <c r="H159" i="25"/>
  <c r="H160" i="25"/>
  <c r="H161" i="25"/>
  <c r="H162" i="25"/>
  <c r="H163" i="25"/>
  <c r="H164" i="25"/>
  <c r="H165" i="25"/>
  <c r="H166" i="25"/>
  <c r="H167" i="25"/>
  <c r="H168" i="25"/>
  <c r="H169" i="25"/>
  <c r="H170" i="25"/>
  <c r="H171" i="25"/>
  <c r="H172" i="25"/>
  <c r="H174" i="25"/>
  <c r="H175" i="25"/>
  <c r="H176" i="25"/>
  <c r="H177" i="25"/>
  <c r="H178" i="25"/>
  <c r="H179" i="25"/>
  <c r="H180" i="25"/>
  <c r="H181" i="25"/>
  <c r="H182" i="25"/>
  <c r="H183" i="25"/>
  <c r="H184" i="25"/>
  <c r="H185" i="25"/>
  <c r="H186" i="25"/>
  <c r="H187" i="25"/>
  <c r="H188" i="25"/>
  <c r="H189" i="25"/>
  <c r="H190" i="25"/>
  <c r="H191" i="25"/>
  <c r="H192" i="25"/>
  <c r="H193" i="25"/>
  <c r="H194" i="25"/>
  <c r="H195" i="25"/>
  <c r="H196" i="25"/>
  <c r="H197" i="25"/>
  <c r="H198" i="25"/>
  <c r="H199" i="25"/>
  <c r="H200" i="25"/>
  <c r="H201" i="25"/>
  <c r="H202" i="25"/>
  <c r="H203" i="25"/>
  <c r="H204" i="25"/>
  <c r="H205" i="25"/>
  <c r="H206" i="25"/>
  <c r="H207" i="25"/>
  <c r="H208" i="25"/>
  <c r="H209" i="25"/>
  <c r="H210" i="25"/>
  <c r="H211" i="25"/>
  <c r="H212" i="25"/>
  <c r="H213" i="25"/>
  <c r="H214" i="25"/>
  <c r="H215" i="25"/>
  <c r="H216" i="25"/>
  <c r="H217" i="25"/>
  <c r="H218" i="25"/>
  <c r="H219" i="25"/>
  <c r="H220" i="25"/>
  <c r="H221" i="25"/>
  <c r="H222" i="25"/>
  <c r="H223" i="25"/>
  <c r="H224" i="25"/>
  <c r="H225" i="25"/>
  <c r="H226" i="25"/>
  <c r="H227" i="25"/>
  <c r="H228" i="25"/>
  <c r="H229" i="25"/>
  <c r="H230" i="25"/>
  <c r="H231" i="25"/>
  <c r="H232" i="25"/>
  <c r="H233" i="25"/>
  <c r="H234" i="25"/>
  <c r="H235" i="25"/>
  <c r="H236" i="25"/>
  <c r="H237" i="25"/>
  <c r="H238" i="25"/>
  <c r="H239" i="25"/>
  <c r="H240" i="25"/>
  <c r="H241" i="25"/>
  <c r="H242" i="25"/>
  <c r="H243" i="25"/>
  <c r="H244" i="25"/>
  <c r="H245" i="25"/>
  <c r="H246" i="25"/>
  <c r="H247" i="25"/>
  <c r="H248" i="25"/>
  <c r="H249" i="25"/>
  <c r="H250" i="25"/>
  <c r="H251" i="25"/>
  <c r="H252" i="25"/>
  <c r="H253" i="25"/>
  <c r="H254" i="25"/>
  <c r="H255" i="25"/>
  <c r="H256" i="25"/>
  <c r="H257" i="25"/>
  <c r="H258" i="25"/>
  <c r="H259" i="25"/>
  <c r="H260" i="25"/>
  <c r="H261" i="25"/>
  <c r="H262" i="25"/>
  <c r="H263" i="25"/>
  <c r="H264" i="25"/>
  <c r="H265" i="25"/>
  <c r="H266" i="25"/>
  <c r="H267" i="25"/>
  <c r="H268" i="25"/>
  <c r="H269" i="25"/>
  <c r="H270" i="25"/>
  <c r="H271" i="25"/>
  <c r="H272" i="25"/>
  <c r="H273" i="25"/>
  <c r="H274" i="25"/>
  <c r="H275" i="25"/>
  <c r="H276" i="25"/>
  <c r="H277" i="25"/>
  <c r="H278" i="25"/>
  <c r="H279" i="25"/>
  <c r="H280" i="25"/>
  <c r="H281" i="25"/>
  <c r="H282" i="25"/>
  <c r="H283" i="25"/>
  <c r="H284" i="25"/>
  <c r="H285" i="25"/>
  <c r="H286" i="25"/>
  <c r="H287" i="25"/>
  <c r="H288" i="25"/>
  <c r="H289" i="25"/>
  <c r="H290" i="25"/>
  <c r="H291" i="25"/>
  <c r="H292" i="25"/>
  <c r="H293" i="25"/>
  <c r="H294" i="25"/>
  <c r="H295" i="25"/>
  <c r="H296" i="25"/>
  <c r="H297" i="25"/>
  <c r="H298" i="25"/>
  <c r="H299" i="25"/>
  <c r="H300" i="25"/>
  <c r="H301" i="25"/>
  <c r="H302" i="25"/>
  <c r="H303" i="25"/>
  <c r="H304" i="25"/>
  <c r="H305" i="25"/>
  <c r="H306" i="25"/>
  <c r="H307" i="25"/>
  <c r="H308" i="25"/>
  <c r="H309" i="25"/>
  <c r="H310" i="25"/>
  <c r="H311" i="25"/>
  <c r="H312" i="25"/>
  <c r="H313" i="25"/>
  <c r="H314" i="25"/>
  <c r="H315" i="25"/>
  <c r="H316" i="25"/>
  <c r="H317" i="25"/>
  <c r="H318" i="25"/>
  <c r="H319" i="25"/>
  <c r="H320" i="25"/>
  <c r="H321" i="25"/>
  <c r="H322" i="25"/>
  <c r="H323" i="25"/>
  <c r="H324" i="25"/>
  <c r="H325" i="25"/>
  <c r="H326" i="25"/>
  <c r="H327" i="25"/>
  <c r="H328" i="25"/>
  <c r="H329" i="25"/>
  <c r="H330" i="25"/>
  <c r="H331" i="25"/>
  <c r="H332" i="25"/>
  <c r="H333" i="25"/>
  <c r="H334" i="25"/>
  <c r="H335" i="25"/>
  <c r="H336" i="25"/>
  <c r="H337" i="25"/>
  <c r="H338" i="25"/>
  <c r="H339" i="25"/>
  <c r="H340" i="25"/>
  <c r="H341" i="25"/>
  <c r="H342" i="25"/>
  <c r="H343" i="25"/>
  <c r="H344" i="25"/>
  <c r="H345" i="25"/>
  <c r="H346" i="25"/>
  <c r="H347" i="25"/>
  <c r="H348" i="25"/>
  <c r="H349" i="25"/>
  <c r="H350" i="25"/>
  <c r="H351" i="25"/>
  <c r="H352" i="25"/>
  <c r="H353" i="25"/>
  <c r="H354" i="25"/>
  <c r="H355" i="25"/>
  <c r="H356" i="25"/>
  <c r="H357" i="25"/>
  <c r="H358" i="25"/>
  <c r="H359" i="25"/>
  <c r="H360" i="25"/>
  <c r="H361" i="25"/>
  <c r="H362" i="25"/>
  <c r="H363" i="25"/>
  <c r="H364" i="25"/>
  <c r="H365" i="25"/>
  <c r="H366" i="25"/>
  <c r="H367" i="25"/>
  <c r="H369" i="25"/>
  <c r="H370" i="25"/>
  <c r="H371" i="25"/>
  <c r="H372" i="25"/>
  <c r="H373" i="25"/>
  <c r="H374" i="25"/>
  <c r="H375" i="25"/>
  <c r="H376" i="25"/>
  <c r="H377" i="25"/>
  <c r="H378" i="25"/>
  <c r="H379" i="25"/>
  <c r="H380" i="25"/>
  <c r="H381" i="25"/>
  <c r="H382" i="25"/>
  <c r="H383" i="25"/>
  <c r="H384" i="25"/>
  <c r="H385" i="25"/>
  <c r="H386" i="25"/>
  <c r="H387" i="25"/>
  <c r="H388" i="25"/>
  <c r="H389" i="25"/>
  <c r="H390" i="25"/>
  <c r="H391" i="25"/>
  <c r="H392" i="25"/>
  <c r="H393" i="25"/>
  <c r="H394" i="25"/>
  <c r="H395" i="25"/>
  <c r="H396" i="25"/>
  <c r="H397" i="25"/>
  <c r="H398" i="25"/>
  <c r="H399" i="25"/>
  <c r="H400" i="25"/>
  <c r="H401" i="25"/>
  <c r="H402" i="25"/>
  <c r="H403" i="25"/>
  <c r="H404" i="25"/>
  <c r="H405" i="25"/>
  <c r="H406" i="25"/>
  <c r="H407" i="25"/>
  <c r="H408" i="25"/>
  <c r="H409" i="25"/>
  <c r="H410" i="25"/>
  <c r="H411" i="25"/>
  <c r="H412" i="25"/>
  <c r="H413" i="25"/>
  <c r="H414" i="25"/>
  <c r="H415" i="25"/>
  <c r="H416" i="25"/>
  <c r="H417" i="25"/>
  <c r="H418" i="25"/>
  <c r="H419" i="25"/>
  <c r="H420" i="25"/>
  <c r="H421" i="25"/>
  <c r="H422" i="25"/>
  <c r="H423" i="25"/>
  <c r="H424" i="25"/>
  <c r="H425" i="25"/>
  <c r="H426" i="25"/>
  <c r="H427" i="25"/>
  <c r="H428" i="25"/>
  <c r="H429" i="25"/>
  <c r="H430" i="25"/>
  <c r="H431" i="25"/>
  <c r="H432" i="25"/>
  <c r="H433" i="25"/>
  <c r="H434" i="25"/>
  <c r="H435" i="25"/>
  <c r="H436" i="25"/>
  <c r="H437" i="25"/>
  <c r="H438" i="25"/>
  <c r="H439" i="25"/>
  <c r="F379" i="17"/>
  <c r="F380" i="17"/>
  <c r="F381" i="17"/>
  <c r="F382" i="17"/>
  <c r="F383" i="17"/>
  <c r="F384" i="17"/>
  <c r="F385" i="17"/>
  <c r="F386" i="17"/>
  <c r="F387" i="17"/>
  <c r="F388" i="17"/>
  <c r="F389" i="17"/>
  <c r="F390" i="17"/>
  <c r="F391" i="17"/>
  <c r="F392" i="17"/>
  <c r="F393" i="17"/>
  <c r="F394" i="17"/>
  <c r="F396" i="17"/>
  <c r="F397" i="17"/>
  <c r="F398" i="17"/>
  <c r="F399" i="17"/>
  <c r="F400" i="17"/>
  <c r="F401" i="17"/>
  <c r="F402" i="17"/>
  <c r="F403" i="17"/>
  <c r="F404" i="17"/>
  <c r="F405" i="17"/>
  <c r="F406" i="17"/>
  <c r="F407" i="17"/>
  <c r="F408" i="17"/>
  <c r="F409" i="17"/>
  <c r="F410" i="17"/>
  <c r="F411" i="17"/>
  <c r="F412" i="17"/>
  <c r="F413" i="17"/>
  <c r="F414" i="17"/>
  <c r="F415" i="17"/>
  <c r="F416" i="17"/>
  <c r="F417" i="17"/>
  <c r="F418" i="17"/>
  <c r="F419" i="17"/>
  <c r="F420" i="17"/>
  <c r="F421" i="17"/>
  <c r="F422" i="17"/>
  <c r="F378" i="17"/>
  <c r="H527" i="19"/>
  <c r="H528" i="19"/>
  <c r="H529" i="19"/>
  <c r="H530" i="19"/>
  <c r="H531" i="19"/>
  <c r="H532" i="19"/>
  <c r="H533" i="19"/>
  <c r="H534" i="19"/>
  <c r="H536" i="19"/>
  <c r="H537" i="19"/>
  <c r="H526" i="19"/>
  <c r="H513" i="19"/>
  <c r="H514" i="19"/>
  <c r="H516" i="19"/>
  <c r="H517" i="19"/>
  <c r="H518" i="19"/>
  <c r="H519" i="19"/>
  <c r="H520" i="19"/>
  <c r="H521" i="19"/>
  <c r="H522" i="19"/>
  <c r="H523" i="19"/>
  <c r="H512" i="19"/>
  <c r="H493" i="19"/>
  <c r="H494" i="19"/>
  <c r="H495" i="19"/>
  <c r="H496" i="19"/>
  <c r="H497" i="19"/>
  <c r="H498" i="19"/>
  <c r="H499" i="19"/>
  <c r="H500" i="19"/>
  <c r="H501" i="19"/>
  <c r="H502" i="19"/>
  <c r="H503" i="19"/>
  <c r="H504" i="19"/>
  <c r="H505" i="19"/>
  <c r="H506" i="19"/>
  <c r="H507" i="19"/>
  <c r="H508" i="19"/>
  <c r="H509" i="19"/>
  <c r="H492" i="19"/>
  <c r="G492" i="19"/>
  <c r="H463" i="19"/>
  <c r="H464" i="19"/>
  <c r="H465" i="19"/>
  <c r="H466" i="19"/>
  <c r="H467" i="19"/>
  <c r="H468" i="19"/>
  <c r="H469" i="19"/>
  <c r="H470" i="19"/>
  <c r="H471" i="19"/>
  <c r="H472" i="19"/>
  <c r="H473" i="19"/>
  <c r="H474" i="19"/>
  <c r="H475" i="19"/>
  <c r="H476" i="19"/>
  <c r="H477" i="19"/>
  <c r="H478" i="19"/>
  <c r="H479" i="19"/>
  <c r="H480" i="19"/>
  <c r="H481" i="19"/>
  <c r="H482" i="19"/>
  <c r="H483" i="19"/>
  <c r="H484" i="19"/>
  <c r="H485" i="19"/>
  <c r="H486" i="19"/>
  <c r="H487" i="19"/>
  <c r="H488" i="19"/>
  <c r="H489" i="19"/>
  <c r="H462" i="19"/>
  <c r="H447" i="19"/>
  <c r="H448" i="19"/>
  <c r="H449" i="19"/>
  <c r="H450" i="19"/>
  <c r="H451" i="19"/>
  <c r="H452" i="19"/>
  <c r="H453" i="19"/>
  <c r="H454" i="19"/>
  <c r="H455" i="19"/>
  <c r="H456" i="19"/>
  <c r="H457" i="19"/>
  <c r="H458" i="19"/>
  <c r="H459" i="19"/>
  <c r="H446" i="19"/>
  <c r="H382" i="19"/>
  <c r="H383" i="19"/>
  <c r="H384" i="19"/>
  <c r="H385" i="19"/>
  <c r="H386" i="19"/>
  <c r="H387" i="19"/>
  <c r="H388" i="19"/>
  <c r="H389" i="19"/>
  <c r="H390" i="19"/>
  <c r="H391" i="19"/>
  <c r="H392" i="19"/>
  <c r="H393" i="19"/>
  <c r="H394" i="19"/>
  <c r="H395" i="19"/>
  <c r="H396" i="19"/>
  <c r="H397" i="19"/>
  <c r="H398" i="19"/>
  <c r="H399" i="19"/>
  <c r="H400" i="19"/>
  <c r="H401" i="19"/>
  <c r="H402" i="19"/>
  <c r="H403" i="19"/>
  <c r="H404" i="19"/>
  <c r="H405" i="19"/>
  <c r="H406" i="19"/>
  <c r="H407" i="19"/>
  <c r="H408" i="19"/>
  <c r="H409" i="19"/>
  <c r="H410" i="19"/>
  <c r="H411" i="19"/>
  <c r="H412" i="19"/>
  <c r="H413" i="19"/>
  <c r="H414" i="19"/>
  <c r="H415" i="19"/>
  <c r="H416" i="19"/>
  <c r="H417" i="19"/>
  <c r="H418" i="19"/>
  <c r="H419" i="19"/>
  <c r="H420" i="19"/>
  <c r="H421" i="19"/>
  <c r="H422" i="19"/>
  <c r="H423" i="19"/>
  <c r="H424" i="19"/>
  <c r="H425" i="19"/>
  <c r="H426" i="19"/>
  <c r="H427" i="19"/>
  <c r="H428" i="19"/>
  <c r="H429" i="19"/>
  <c r="H430" i="19"/>
  <c r="H431" i="19"/>
  <c r="H432" i="19"/>
  <c r="H433" i="19"/>
  <c r="H434" i="19"/>
  <c r="H435" i="19"/>
  <c r="H436" i="19"/>
  <c r="H437" i="19"/>
  <c r="H438" i="19"/>
  <c r="H439" i="19"/>
  <c r="H440" i="19"/>
  <c r="H441" i="19"/>
  <c r="H442" i="19"/>
  <c r="H443" i="19"/>
  <c r="L515" i="19" l="1"/>
  <c r="J435" i="17"/>
  <c r="J431" i="17"/>
  <c r="J427" i="17"/>
  <c r="J423" i="17"/>
  <c r="J430" i="17"/>
  <c r="J426" i="17"/>
  <c r="J433" i="17"/>
  <c r="L433" i="17" s="1"/>
  <c r="M433" i="17" s="1"/>
  <c r="J429" i="17"/>
  <c r="L429" i="17" s="1"/>
  <c r="M429" i="17" s="1"/>
  <c r="J432" i="17"/>
  <c r="J428" i="17"/>
  <c r="J425" i="17"/>
  <c r="L425" i="17" s="1"/>
  <c r="M425" i="17" s="1"/>
  <c r="J424" i="17"/>
  <c r="J434" i="17"/>
  <c r="N368" i="25"/>
  <c r="O368" i="25" s="1"/>
  <c r="H444" i="25"/>
  <c r="H443" i="25"/>
  <c r="H441" i="25"/>
  <c r="H510" i="19"/>
  <c r="H444" i="19"/>
  <c r="H490" i="19"/>
  <c r="H524" i="19"/>
  <c r="H460" i="19"/>
  <c r="H538" i="19"/>
  <c r="H442" i="25"/>
  <c r="F439" i="17"/>
  <c r="C421" i="17"/>
  <c r="D421" i="17"/>
  <c r="E421" i="17"/>
  <c r="K421" i="17"/>
  <c r="C422" i="17"/>
  <c r="D422" i="17"/>
  <c r="E422" i="17"/>
  <c r="K422" i="17"/>
  <c r="J421" i="17" l="1"/>
  <c r="J422" i="17"/>
  <c r="L427" i="17"/>
  <c r="M427" i="17" s="1"/>
  <c r="L430" i="17"/>
  <c r="M430" i="17" s="1"/>
  <c r="L424" i="17"/>
  <c r="M424" i="17" s="1"/>
  <c r="L426" i="17"/>
  <c r="M426" i="17" s="1"/>
  <c r="L431" i="17"/>
  <c r="M431" i="17" s="1"/>
  <c r="L435" i="17"/>
  <c r="M435" i="17" s="1"/>
  <c r="L432" i="17"/>
  <c r="M432" i="17" s="1"/>
  <c r="L434" i="17"/>
  <c r="M434" i="17" s="1"/>
  <c r="L423" i="17"/>
  <c r="M423" i="17" s="1"/>
  <c r="L428" i="17"/>
  <c r="M428" i="17" s="1"/>
  <c r="H540" i="19"/>
  <c r="L421" i="17" l="1"/>
  <c r="M421" i="17" s="1"/>
  <c r="L422" i="17"/>
  <c r="M422" i="17" s="1"/>
  <c r="G516" i="19"/>
  <c r="G517" i="19"/>
  <c r="F516" i="19"/>
  <c r="F517" i="19"/>
  <c r="E516" i="19"/>
  <c r="E517" i="19"/>
  <c r="G534" i="19"/>
  <c r="F534" i="19"/>
  <c r="E534" i="19"/>
  <c r="B534" i="19"/>
  <c r="M421" i="25"/>
  <c r="M422" i="25"/>
  <c r="M423" i="25"/>
  <c r="G421" i="25"/>
  <c r="G422" i="25"/>
  <c r="G423" i="25"/>
  <c r="F421" i="25"/>
  <c r="F422" i="25"/>
  <c r="F423" i="25"/>
  <c r="E421" i="25"/>
  <c r="E422" i="25"/>
  <c r="E423" i="25"/>
  <c r="K394" i="17"/>
  <c r="K395" i="17"/>
  <c r="K396" i="17"/>
  <c r="E394" i="17"/>
  <c r="E395" i="17"/>
  <c r="E396" i="17"/>
  <c r="D394" i="17"/>
  <c r="D395" i="17"/>
  <c r="D396" i="17"/>
  <c r="J396" i="17" l="1"/>
  <c r="L534" i="19"/>
  <c r="L517" i="19"/>
  <c r="L516" i="19"/>
  <c r="L421" i="25"/>
  <c r="L422" i="25"/>
  <c r="L423" i="25"/>
  <c r="J395" i="17"/>
  <c r="L395" i="17" s="1"/>
  <c r="J394" i="17"/>
  <c r="N422" i="25" l="1"/>
  <c r="O422" i="25" s="1"/>
  <c r="N421" i="25"/>
  <c r="O421" i="25" s="1"/>
  <c r="N423" i="25"/>
  <c r="O423" i="25" s="1"/>
  <c r="L394" i="17"/>
  <c r="M394" i="17" s="1"/>
  <c r="L396" i="17"/>
  <c r="M396" i="17" s="1"/>
  <c r="M413" i="25"/>
  <c r="M414" i="25"/>
  <c r="M415" i="25"/>
  <c r="M416" i="25"/>
  <c r="M417" i="25"/>
  <c r="M418" i="25"/>
  <c r="M419" i="25"/>
  <c r="M420" i="25"/>
  <c r="M424" i="25"/>
  <c r="M425" i="25"/>
  <c r="M426" i="25"/>
  <c r="M427" i="25"/>
  <c r="M428" i="25"/>
  <c r="M429" i="25"/>
  <c r="M430" i="25"/>
  <c r="M431" i="25"/>
  <c r="M432" i="25"/>
  <c r="M433" i="25"/>
  <c r="M434" i="25"/>
  <c r="M435" i="25"/>
  <c r="M436" i="25"/>
  <c r="M437" i="25"/>
  <c r="M438" i="25"/>
  <c r="M439" i="25"/>
  <c r="G413" i="25"/>
  <c r="G414" i="25"/>
  <c r="G415" i="25"/>
  <c r="G416" i="25"/>
  <c r="G417" i="25"/>
  <c r="G418" i="25"/>
  <c r="G419" i="25"/>
  <c r="G420" i="25"/>
  <c r="G424" i="25"/>
  <c r="G425" i="25"/>
  <c r="G426" i="25"/>
  <c r="G427" i="25"/>
  <c r="G428" i="25"/>
  <c r="G429" i="25"/>
  <c r="G430" i="25"/>
  <c r="G431" i="25"/>
  <c r="G432" i="25"/>
  <c r="G433" i="25"/>
  <c r="G434" i="25"/>
  <c r="G435" i="25"/>
  <c r="G436" i="25"/>
  <c r="G437" i="25"/>
  <c r="G438" i="25"/>
  <c r="G439" i="25"/>
  <c r="F413" i="25"/>
  <c r="F414" i="25"/>
  <c r="F415" i="25"/>
  <c r="F416" i="25"/>
  <c r="F417" i="25"/>
  <c r="F418" i="25"/>
  <c r="F419" i="25"/>
  <c r="F420" i="25"/>
  <c r="F424" i="25"/>
  <c r="F425" i="25"/>
  <c r="F426" i="25"/>
  <c r="F427" i="25"/>
  <c r="F428" i="25"/>
  <c r="F429" i="25"/>
  <c r="F430" i="25"/>
  <c r="F431" i="25"/>
  <c r="F432" i="25"/>
  <c r="F433" i="25"/>
  <c r="F434" i="25"/>
  <c r="F435" i="25"/>
  <c r="F436" i="25"/>
  <c r="F437" i="25"/>
  <c r="F438" i="25"/>
  <c r="F439" i="25"/>
  <c r="E413" i="25"/>
  <c r="E414" i="25"/>
  <c r="E415" i="25"/>
  <c r="E416" i="25"/>
  <c r="E417" i="25"/>
  <c r="E418" i="25"/>
  <c r="E419" i="25"/>
  <c r="E420" i="25"/>
  <c r="E424" i="25"/>
  <c r="E425" i="25"/>
  <c r="E426" i="25"/>
  <c r="E427" i="25"/>
  <c r="E428" i="25"/>
  <c r="E429" i="25"/>
  <c r="E430" i="25"/>
  <c r="E431" i="25"/>
  <c r="E432" i="25"/>
  <c r="E433" i="25"/>
  <c r="E434" i="25"/>
  <c r="E435" i="25"/>
  <c r="E436" i="25"/>
  <c r="E437" i="25"/>
  <c r="E438" i="25"/>
  <c r="E439" i="25"/>
  <c r="L419" i="25" l="1"/>
  <c r="L429" i="25"/>
  <c r="L418" i="25"/>
  <c r="L417" i="25"/>
  <c r="L430" i="25"/>
  <c r="N430" i="25" s="1"/>
  <c r="L438" i="25"/>
  <c r="L432" i="25"/>
  <c r="L431" i="25"/>
  <c r="L420" i="25"/>
  <c r="L439" i="25"/>
  <c r="L416" i="25"/>
  <c r="L415" i="25"/>
  <c r="L437" i="25"/>
  <c r="L436" i="25"/>
  <c r="L413" i="25"/>
  <c r="L435" i="25"/>
  <c r="L414" i="25"/>
  <c r="L434" i="25"/>
  <c r="L433" i="25"/>
  <c r="L427" i="25"/>
  <c r="L426" i="25"/>
  <c r="L428" i="25"/>
  <c r="L425" i="25"/>
  <c r="L424" i="25"/>
  <c r="N428" i="25" l="1"/>
  <c r="O428" i="25" s="1"/>
  <c r="N437" i="25"/>
  <c r="O437" i="25" s="1"/>
  <c r="N417" i="25"/>
  <c r="O417" i="25" s="1"/>
  <c r="N436" i="25"/>
  <c r="O436" i="25" s="1"/>
  <c r="N425" i="25"/>
  <c r="O425" i="25" s="1"/>
  <c r="N433" i="25"/>
  <c r="O433" i="25" s="1"/>
  <c r="N426" i="25"/>
  <c r="O426" i="25" s="1"/>
  <c r="N424" i="25"/>
  <c r="O424" i="25" s="1"/>
  <c r="N418" i="25"/>
  <c r="O418" i="25" s="1"/>
  <c r="N419" i="25"/>
  <c r="O419" i="25" s="1"/>
  <c r="N434" i="25"/>
  <c r="O434" i="25" s="1"/>
  <c r="N431" i="25"/>
  <c r="O431" i="25" s="1"/>
  <c r="N413" i="25"/>
  <c r="O413" i="25" s="1"/>
  <c r="N432" i="25"/>
  <c r="O432" i="25" s="1"/>
  <c r="N414" i="25"/>
  <c r="O414" i="25" s="1"/>
  <c r="N429" i="25"/>
  <c r="O429" i="25" s="1"/>
  <c r="N415" i="25"/>
  <c r="O415" i="25" s="1"/>
  <c r="N438" i="25"/>
  <c r="O438" i="25" s="1"/>
  <c r="N416" i="25"/>
  <c r="O416" i="25" s="1"/>
  <c r="N420" i="25"/>
  <c r="O420" i="25" s="1"/>
  <c r="N427" i="25"/>
  <c r="O427" i="25" s="1"/>
  <c r="N435" i="25"/>
  <c r="O435" i="25" s="1"/>
  <c r="N439" i="25"/>
  <c r="O439" i="25" s="1"/>
  <c r="O430" i="25"/>
  <c r="M412" i="25"/>
  <c r="G412" i="25"/>
  <c r="F412" i="25"/>
  <c r="E412" i="25"/>
  <c r="M404" i="25"/>
  <c r="G404" i="25"/>
  <c r="F404" i="25"/>
  <c r="E404" i="25"/>
  <c r="L404" i="25" l="1"/>
  <c r="L412" i="25"/>
  <c r="M395" i="17"/>
  <c r="N404" i="25" l="1"/>
  <c r="O404" i="25" s="1"/>
  <c r="N412" i="25"/>
  <c r="O412" i="25" s="1"/>
  <c r="C19" i="20"/>
  <c r="B33" i="20"/>
  <c r="K416" i="17"/>
  <c r="K417" i="17"/>
  <c r="E416" i="17"/>
  <c r="E417" i="17"/>
  <c r="D416" i="17"/>
  <c r="D417" i="17"/>
  <c r="C417" i="17"/>
  <c r="C416" i="17"/>
  <c r="J417" i="17" l="1"/>
  <c r="J416" i="17"/>
  <c r="G514" i="19"/>
  <c r="F514" i="19"/>
  <c r="E514" i="19"/>
  <c r="K409" i="17"/>
  <c r="K410" i="17"/>
  <c r="K411" i="17"/>
  <c r="K412" i="17"/>
  <c r="K413" i="17"/>
  <c r="K414" i="17"/>
  <c r="K415" i="17"/>
  <c r="K418" i="17"/>
  <c r="K419" i="17"/>
  <c r="K420" i="17"/>
  <c r="E409" i="17"/>
  <c r="E410" i="17"/>
  <c r="E411" i="17"/>
  <c r="E412" i="17"/>
  <c r="E413" i="17"/>
  <c r="E414" i="17"/>
  <c r="E415" i="17"/>
  <c r="E418" i="17"/>
  <c r="E419" i="17"/>
  <c r="E420" i="17"/>
  <c r="D409" i="17"/>
  <c r="D410" i="17"/>
  <c r="D411" i="17"/>
  <c r="D412" i="17"/>
  <c r="D413" i="17"/>
  <c r="D414" i="17"/>
  <c r="D415" i="17"/>
  <c r="D418" i="17"/>
  <c r="D419" i="17"/>
  <c r="D420" i="17"/>
  <c r="C409" i="17"/>
  <c r="C410" i="17"/>
  <c r="C411" i="17"/>
  <c r="C412" i="17"/>
  <c r="C413" i="17"/>
  <c r="C414" i="17"/>
  <c r="C415" i="17"/>
  <c r="C418" i="17"/>
  <c r="C419" i="17"/>
  <c r="C420" i="17"/>
  <c r="J420" i="17" l="1"/>
  <c r="L420" i="17" s="1"/>
  <c r="M420" i="17" s="1"/>
  <c r="J419" i="17"/>
  <c r="J418" i="17"/>
  <c r="L418" i="17" s="1"/>
  <c r="M418" i="17" s="1"/>
  <c r="L514" i="19"/>
  <c r="J415" i="17"/>
  <c r="L415" i="17" s="1"/>
  <c r="M415" i="17" s="1"/>
  <c r="J414" i="17"/>
  <c r="J413" i="17"/>
  <c r="L413" i="17" s="1"/>
  <c r="M413" i="17" s="1"/>
  <c r="J412" i="17"/>
  <c r="L412" i="17" s="1"/>
  <c r="M412" i="17" s="1"/>
  <c r="J411" i="17"/>
  <c r="L411" i="17" s="1"/>
  <c r="M411" i="17" s="1"/>
  <c r="J409" i="17"/>
  <c r="J410" i="17"/>
  <c r="L410" i="17" s="1"/>
  <c r="M410" i="17" s="1"/>
  <c r="L416" i="17"/>
  <c r="M416" i="17" s="1"/>
  <c r="L417" i="17"/>
  <c r="M417" i="17" s="1"/>
  <c r="G536" i="19"/>
  <c r="F536" i="19"/>
  <c r="E536" i="19"/>
  <c r="B536" i="19"/>
  <c r="L536" i="19" l="1"/>
  <c r="L414" i="17"/>
  <c r="M414" i="17" s="1"/>
  <c r="L409" i="17"/>
  <c r="M409" i="17" s="1"/>
  <c r="L419" i="17"/>
  <c r="M419" i="17" s="1"/>
  <c r="K408" i="17"/>
  <c r="K405" i="17"/>
  <c r="K404" i="17"/>
  <c r="K403" i="17"/>
  <c r="K402" i="17"/>
  <c r="K401" i="17"/>
  <c r="K400" i="17"/>
  <c r="K399" i="17"/>
  <c r="K398" i="17"/>
  <c r="K397" i="17"/>
  <c r="K393" i="17"/>
  <c r="K392" i="17"/>
  <c r="K391" i="17"/>
  <c r="K390" i="17"/>
  <c r="K389" i="17"/>
  <c r="K388" i="17"/>
  <c r="K387" i="17"/>
  <c r="K386" i="17"/>
  <c r="K385" i="17"/>
  <c r="K384" i="17"/>
  <c r="K383" i="17"/>
  <c r="K382" i="17"/>
  <c r="K381" i="17"/>
  <c r="E378" i="17"/>
  <c r="E408" i="17"/>
  <c r="E407" i="17"/>
  <c r="E406" i="17"/>
  <c r="E405" i="17"/>
  <c r="E404" i="17"/>
  <c r="E403" i="17"/>
  <c r="E402" i="17"/>
  <c r="E401" i="17"/>
  <c r="E400" i="17"/>
  <c r="E399" i="17"/>
  <c r="E398" i="17"/>
  <c r="E397" i="17"/>
  <c r="E393" i="17"/>
  <c r="E392" i="17"/>
  <c r="E391" i="17"/>
  <c r="E390" i="17"/>
  <c r="E389" i="17"/>
  <c r="E388" i="17"/>
  <c r="E387" i="17"/>
  <c r="E386" i="17"/>
  <c r="E385" i="17"/>
  <c r="E384" i="17"/>
  <c r="E383" i="17"/>
  <c r="E382" i="17"/>
  <c r="E381" i="17"/>
  <c r="E380" i="17"/>
  <c r="E379" i="17"/>
  <c r="D378" i="17"/>
  <c r="D408" i="17"/>
  <c r="D406" i="17"/>
  <c r="D405" i="17"/>
  <c r="D404" i="17"/>
  <c r="D403" i="17"/>
  <c r="D402" i="17"/>
  <c r="D401" i="17"/>
  <c r="D400" i="17"/>
  <c r="D399" i="17"/>
  <c r="D398" i="17"/>
  <c r="D397" i="17"/>
  <c r="D393" i="17"/>
  <c r="D392" i="17"/>
  <c r="D391" i="17"/>
  <c r="D390" i="17"/>
  <c r="D389" i="17"/>
  <c r="D388" i="17"/>
  <c r="D387" i="17"/>
  <c r="D386" i="17"/>
  <c r="D385" i="17"/>
  <c r="D384" i="17"/>
  <c r="D383" i="17"/>
  <c r="D382" i="17"/>
  <c r="D381" i="17"/>
  <c r="D380" i="17"/>
  <c r="D379" i="17"/>
  <c r="C408" i="17"/>
  <c r="C407" i="17"/>
  <c r="C406" i="17"/>
  <c r="C405" i="17"/>
  <c r="C404" i="17"/>
  <c r="C403" i="17"/>
  <c r="C402" i="17"/>
  <c r="C401" i="17"/>
  <c r="C400" i="17"/>
  <c r="C399" i="17"/>
  <c r="C398" i="17"/>
  <c r="C397" i="17"/>
  <c r="C393" i="17"/>
  <c r="C392" i="17"/>
  <c r="C391" i="17"/>
  <c r="C390" i="17"/>
  <c r="C389" i="17"/>
  <c r="C388" i="17"/>
  <c r="C387" i="17"/>
  <c r="C386" i="17"/>
  <c r="C385" i="17"/>
  <c r="C384" i="17"/>
  <c r="C383" i="17"/>
  <c r="C381" i="17"/>
  <c r="C380" i="17"/>
  <c r="C379" i="17"/>
  <c r="C378" i="17"/>
  <c r="M411" i="25"/>
  <c r="M410" i="25"/>
  <c r="M409" i="25"/>
  <c r="M408" i="25"/>
  <c r="M407" i="25"/>
  <c r="M406" i="25"/>
  <c r="M405" i="25"/>
  <c r="M403" i="25"/>
  <c r="M402" i="25"/>
  <c r="M399" i="25"/>
  <c r="M401" i="25"/>
  <c r="M400" i="25"/>
  <c r="M398" i="25"/>
  <c r="M397" i="25"/>
  <c r="M396" i="25"/>
  <c r="M395" i="25"/>
  <c r="M394" i="25"/>
  <c r="M393" i="25"/>
  <c r="M392" i="25"/>
  <c r="M391" i="25"/>
  <c r="M390" i="25"/>
  <c r="M389" i="25"/>
  <c r="M388" i="25"/>
  <c r="M387" i="25"/>
  <c r="M386" i="25"/>
  <c r="M385" i="25"/>
  <c r="M384" i="25"/>
  <c r="M383" i="25"/>
  <c r="M382" i="25"/>
  <c r="M381" i="25"/>
  <c r="M380" i="25"/>
  <c r="M379" i="25"/>
  <c r="M378" i="25"/>
  <c r="M377" i="25"/>
  <c r="M376" i="25"/>
  <c r="M375" i="25"/>
  <c r="M374" i="25"/>
  <c r="M373" i="25"/>
  <c r="M372" i="25"/>
  <c r="M371" i="25"/>
  <c r="M370" i="25"/>
  <c r="M369" i="25"/>
  <c r="M367" i="25"/>
  <c r="M366" i="25"/>
  <c r="M365" i="25"/>
  <c r="M364" i="25"/>
  <c r="M363" i="25"/>
  <c r="M362" i="25"/>
  <c r="M361" i="25"/>
  <c r="M360" i="25"/>
  <c r="M359" i="25"/>
  <c r="M358" i="25"/>
  <c r="M357" i="25"/>
  <c r="M356" i="25"/>
  <c r="M355" i="25"/>
  <c r="M354" i="25"/>
  <c r="M353" i="25"/>
  <c r="M352" i="25"/>
  <c r="M351" i="25"/>
  <c r="M350" i="25"/>
  <c r="M349" i="25"/>
  <c r="M348" i="25"/>
  <c r="M347" i="25"/>
  <c r="M346" i="25"/>
  <c r="M345" i="25"/>
  <c r="M344" i="25"/>
  <c r="M343" i="25"/>
  <c r="M342" i="25"/>
  <c r="M341" i="25"/>
  <c r="M340" i="25"/>
  <c r="M339" i="25"/>
  <c r="M338" i="25"/>
  <c r="M337" i="25"/>
  <c r="M336" i="25"/>
  <c r="M335" i="25"/>
  <c r="M334" i="25"/>
  <c r="M333" i="25"/>
  <c r="M332" i="25"/>
  <c r="M331" i="25"/>
  <c r="M330" i="25"/>
  <c r="M329" i="25"/>
  <c r="M328" i="25"/>
  <c r="M327" i="25"/>
  <c r="M326" i="25"/>
  <c r="M325" i="25"/>
  <c r="M324" i="25"/>
  <c r="M323" i="25"/>
  <c r="M322" i="25"/>
  <c r="M321" i="25"/>
  <c r="M320" i="25"/>
  <c r="M319" i="25"/>
  <c r="M318" i="25"/>
  <c r="M317" i="25"/>
  <c r="M316" i="25"/>
  <c r="M315" i="25"/>
  <c r="M314" i="25"/>
  <c r="M313" i="25"/>
  <c r="M312" i="25"/>
  <c r="M311" i="25"/>
  <c r="M310" i="25"/>
  <c r="M309" i="25"/>
  <c r="M308" i="25"/>
  <c r="M307" i="25"/>
  <c r="M306" i="25"/>
  <c r="M305" i="25"/>
  <c r="M304" i="25"/>
  <c r="M303" i="25"/>
  <c r="M302" i="25"/>
  <c r="M301" i="25"/>
  <c r="M300" i="25"/>
  <c r="M299" i="25"/>
  <c r="M298" i="25"/>
  <c r="M297" i="25"/>
  <c r="M296" i="25"/>
  <c r="M295" i="25"/>
  <c r="M294" i="25"/>
  <c r="M293" i="25"/>
  <c r="M292" i="25"/>
  <c r="M291" i="25"/>
  <c r="M290" i="25"/>
  <c r="M289" i="25"/>
  <c r="M288" i="25"/>
  <c r="M287" i="25"/>
  <c r="M286" i="25"/>
  <c r="M285" i="25"/>
  <c r="M284" i="25"/>
  <c r="M283" i="25"/>
  <c r="M282" i="25"/>
  <c r="M281" i="25"/>
  <c r="M280" i="25"/>
  <c r="M279" i="25"/>
  <c r="M278" i="25"/>
  <c r="M277" i="25"/>
  <c r="M276" i="25"/>
  <c r="M275" i="25"/>
  <c r="M274" i="25"/>
  <c r="M273" i="25"/>
  <c r="M272" i="25"/>
  <c r="M271" i="25"/>
  <c r="M270" i="25"/>
  <c r="M269" i="25"/>
  <c r="M268" i="25"/>
  <c r="M267" i="25"/>
  <c r="M266" i="25"/>
  <c r="M265" i="25"/>
  <c r="M264" i="25"/>
  <c r="M263" i="25"/>
  <c r="M262" i="25"/>
  <c r="M261" i="25"/>
  <c r="M260" i="25"/>
  <c r="M259" i="25"/>
  <c r="M258" i="25"/>
  <c r="M257" i="25"/>
  <c r="M256" i="25"/>
  <c r="M255" i="25"/>
  <c r="M254" i="25"/>
  <c r="M253" i="25"/>
  <c r="M252" i="25"/>
  <c r="M251" i="25"/>
  <c r="M250" i="25"/>
  <c r="M249" i="25"/>
  <c r="M248" i="25"/>
  <c r="M247" i="25"/>
  <c r="M246" i="25"/>
  <c r="M245" i="25"/>
  <c r="M244" i="25"/>
  <c r="M243" i="25"/>
  <c r="M242" i="25"/>
  <c r="M241" i="25"/>
  <c r="M240" i="25"/>
  <c r="M239" i="25"/>
  <c r="M238" i="25"/>
  <c r="M237" i="25"/>
  <c r="M236" i="25"/>
  <c r="M235" i="25"/>
  <c r="M234" i="25"/>
  <c r="M233" i="25"/>
  <c r="M232" i="25"/>
  <c r="M231" i="25"/>
  <c r="M230" i="25"/>
  <c r="M229" i="25"/>
  <c r="M228" i="25"/>
  <c r="M227" i="25"/>
  <c r="M226" i="25"/>
  <c r="M225" i="25"/>
  <c r="M224" i="25"/>
  <c r="M223" i="25"/>
  <c r="M222" i="25"/>
  <c r="M221" i="25"/>
  <c r="M220" i="25"/>
  <c r="M219" i="25"/>
  <c r="M218" i="25"/>
  <c r="M217" i="25"/>
  <c r="M216" i="25"/>
  <c r="M215" i="25"/>
  <c r="M214" i="25"/>
  <c r="M213" i="25"/>
  <c r="M212" i="25"/>
  <c r="M211" i="25"/>
  <c r="M210" i="25"/>
  <c r="M209" i="25"/>
  <c r="M208" i="25"/>
  <c r="M207" i="25"/>
  <c r="M206" i="25"/>
  <c r="M205" i="25"/>
  <c r="M204" i="25"/>
  <c r="M203" i="25"/>
  <c r="M202" i="25"/>
  <c r="M201" i="25"/>
  <c r="M200" i="25"/>
  <c r="M199" i="25"/>
  <c r="M198" i="25"/>
  <c r="M197" i="25"/>
  <c r="M196" i="25"/>
  <c r="M195" i="25"/>
  <c r="M194" i="25"/>
  <c r="M193" i="25"/>
  <c r="M192" i="25"/>
  <c r="M191" i="25"/>
  <c r="M190" i="25"/>
  <c r="M189" i="25"/>
  <c r="M188" i="25"/>
  <c r="M187" i="25"/>
  <c r="M186" i="25"/>
  <c r="M185" i="25"/>
  <c r="M184" i="25"/>
  <c r="M183" i="25"/>
  <c r="M182" i="25"/>
  <c r="M181" i="25"/>
  <c r="M180" i="25"/>
  <c r="M179" i="25"/>
  <c r="M178" i="25"/>
  <c r="M177" i="25"/>
  <c r="M176" i="25"/>
  <c r="M175" i="25"/>
  <c r="M174" i="25"/>
  <c r="M172" i="25"/>
  <c r="M171" i="25"/>
  <c r="M170" i="25"/>
  <c r="M169" i="25"/>
  <c r="M168" i="25"/>
  <c r="M167" i="25"/>
  <c r="M166" i="25"/>
  <c r="M165" i="25"/>
  <c r="M164" i="25"/>
  <c r="M163" i="25"/>
  <c r="M162" i="25"/>
  <c r="M161" i="25"/>
  <c r="M160" i="25"/>
  <c r="M159" i="25"/>
  <c r="M158" i="25"/>
  <c r="M157" i="25"/>
  <c r="M156" i="25"/>
  <c r="M155" i="25"/>
  <c r="M154" i="25"/>
  <c r="M153" i="25"/>
  <c r="M152" i="25"/>
  <c r="M151" i="25"/>
  <c r="M150" i="25"/>
  <c r="M149" i="25"/>
  <c r="M148" i="25"/>
  <c r="M147" i="25"/>
  <c r="M146" i="25"/>
  <c r="M145" i="25"/>
  <c r="M144" i="25"/>
  <c r="M143" i="25"/>
  <c r="M142" i="25"/>
  <c r="M141" i="25"/>
  <c r="M140" i="25"/>
  <c r="M139" i="25"/>
  <c r="M138" i="25"/>
  <c r="M137" i="25"/>
  <c r="M136" i="25"/>
  <c r="M135" i="25"/>
  <c r="M134" i="25"/>
  <c r="M133" i="25"/>
  <c r="M132" i="25"/>
  <c r="M131" i="25"/>
  <c r="M130" i="25"/>
  <c r="M129" i="25"/>
  <c r="M128" i="25"/>
  <c r="M127" i="25"/>
  <c r="M126" i="25"/>
  <c r="M125" i="25"/>
  <c r="M124" i="25"/>
  <c r="M123" i="25"/>
  <c r="M122" i="25"/>
  <c r="M121" i="25"/>
  <c r="M120" i="25"/>
  <c r="M119" i="25"/>
  <c r="M118" i="25"/>
  <c r="M117" i="25"/>
  <c r="M116" i="25"/>
  <c r="M115" i="25"/>
  <c r="M114" i="25"/>
  <c r="M113" i="25"/>
  <c r="M112" i="25"/>
  <c r="M111" i="25"/>
  <c r="M110" i="25"/>
  <c r="M109" i="25"/>
  <c r="M108" i="25"/>
  <c r="M107" i="25"/>
  <c r="M106" i="25"/>
  <c r="M105" i="25"/>
  <c r="M104" i="25"/>
  <c r="M103" i="25"/>
  <c r="M102" i="25"/>
  <c r="M101" i="25"/>
  <c r="M100" i="25"/>
  <c r="M99" i="25"/>
  <c r="M98" i="25"/>
  <c r="M97" i="25"/>
  <c r="M96" i="25"/>
  <c r="M95" i="25"/>
  <c r="M94" i="25"/>
  <c r="M93" i="25"/>
  <c r="M92" i="25"/>
  <c r="M91" i="25"/>
  <c r="M90" i="25"/>
  <c r="M89" i="25"/>
  <c r="M88" i="25"/>
  <c r="M87" i="25"/>
  <c r="M86" i="25"/>
  <c r="M85" i="25"/>
  <c r="M84" i="25"/>
  <c r="M83" i="25"/>
  <c r="M82" i="25"/>
  <c r="M81" i="25"/>
  <c r="M80" i="25"/>
  <c r="M79" i="25"/>
  <c r="M78" i="25"/>
  <c r="M77" i="25"/>
  <c r="M76" i="25"/>
  <c r="M75" i="25"/>
  <c r="M74" i="25"/>
  <c r="M73" i="25"/>
  <c r="M72" i="25"/>
  <c r="M71" i="25"/>
  <c r="M70" i="25"/>
  <c r="G411" i="25"/>
  <c r="G410" i="25"/>
  <c r="G409" i="25"/>
  <c r="G408" i="25"/>
  <c r="G407" i="25"/>
  <c r="G406" i="25"/>
  <c r="G405" i="25"/>
  <c r="G403" i="25"/>
  <c r="G402" i="25"/>
  <c r="G399" i="25"/>
  <c r="G401" i="25"/>
  <c r="G400" i="25"/>
  <c r="G398" i="25"/>
  <c r="G397" i="25"/>
  <c r="G396" i="25"/>
  <c r="G395" i="25"/>
  <c r="G394" i="25"/>
  <c r="G393" i="25"/>
  <c r="G392" i="25"/>
  <c r="G391" i="25"/>
  <c r="G390" i="25"/>
  <c r="G389" i="25"/>
  <c r="G388" i="25"/>
  <c r="G387" i="25"/>
  <c r="G386" i="25"/>
  <c r="G385" i="25"/>
  <c r="G384" i="25"/>
  <c r="G383" i="25"/>
  <c r="G382" i="25"/>
  <c r="G381" i="25"/>
  <c r="G380" i="25"/>
  <c r="G379" i="25"/>
  <c r="G378" i="25"/>
  <c r="G377" i="25"/>
  <c r="G376" i="25"/>
  <c r="G375" i="25"/>
  <c r="G374" i="25"/>
  <c r="G373" i="25"/>
  <c r="G372" i="25"/>
  <c r="G371" i="25"/>
  <c r="G370" i="25"/>
  <c r="G369" i="25"/>
  <c r="G367" i="25"/>
  <c r="G366" i="25"/>
  <c r="G365" i="25"/>
  <c r="G364" i="25"/>
  <c r="G363" i="25"/>
  <c r="G362" i="25"/>
  <c r="G361" i="25"/>
  <c r="G360" i="25"/>
  <c r="G359" i="25"/>
  <c r="G358" i="25"/>
  <c r="G357" i="25"/>
  <c r="G356" i="25"/>
  <c r="G355" i="25"/>
  <c r="G354" i="25"/>
  <c r="G353" i="25"/>
  <c r="G352" i="25"/>
  <c r="G351" i="25"/>
  <c r="G350" i="25"/>
  <c r="G349" i="25"/>
  <c r="G348" i="25"/>
  <c r="G347" i="25"/>
  <c r="G346" i="25"/>
  <c r="G345" i="25"/>
  <c r="G344" i="25"/>
  <c r="G343" i="25"/>
  <c r="G342" i="25"/>
  <c r="G341" i="25"/>
  <c r="G340" i="25"/>
  <c r="G339" i="25"/>
  <c r="G338" i="25"/>
  <c r="G337" i="25"/>
  <c r="G336" i="25"/>
  <c r="G335" i="25"/>
  <c r="G334" i="25"/>
  <c r="G333" i="25"/>
  <c r="G332" i="25"/>
  <c r="G331" i="25"/>
  <c r="G330" i="25"/>
  <c r="G329" i="25"/>
  <c r="G328" i="25"/>
  <c r="G327" i="25"/>
  <c r="G326" i="25"/>
  <c r="G325" i="25"/>
  <c r="G324" i="25"/>
  <c r="G323" i="25"/>
  <c r="G322" i="25"/>
  <c r="G321" i="25"/>
  <c r="G320" i="25"/>
  <c r="G319" i="25"/>
  <c r="G318" i="25"/>
  <c r="G317" i="25"/>
  <c r="G316" i="25"/>
  <c r="G315" i="25"/>
  <c r="G314" i="25"/>
  <c r="G313" i="25"/>
  <c r="G312" i="25"/>
  <c r="G311" i="25"/>
  <c r="G310" i="25"/>
  <c r="G309" i="25"/>
  <c r="G308" i="25"/>
  <c r="G307" i="25"/>
  <c r="G306" i="25"/>
  <c r="G305" i="25"/>
  <c r="G304" i="25"/>
  <c r="G303" i="25"/>
  <c r="G302" i="25"/>
  <c r="G301" i="25"/>
  <c r="G300" i="25"/>
  <c r="G299" i="25"/>
  <c r="G298" i="25"/>
  <c r="G297" i="25"/>
  <c r="G296" i="25"/>
  <c r="G295" i="25"/>
  <c r="G294" i="25"/>
  <c r="G293" i="25"/>
  <c r="G292" i="25"/>
  <c r="G291" i="25"/>
  <c r="G290" i="25"/>
  <c r="G289" i="25"/>
  <c r="G288" i="25"/>
  <c r="G287" i="25"/>
  <c r="G286" i="25"/>
  <c r="G285" i="25"/>
  <c r="G284" i="25"/>
  <c r="G283" i="25"/>
  <c r="G282" i="25"/>
  <c r="G281" i="25"/>
  <c r="G280" i="25"/>
  <c r="G279" i="25"/>
  <c r="G278" i="25"/>
  <c r="G277" i="25"/>
  <c r="G276" i="25"/>
  <c r="G275" i="25"/>
  <c r="G274" i="25"/>
  <c r="G273" i="25"/>
  <c r="G272" i="25"/>
  <c r="G271" i="25"/>
  <c r="G270" i="25"/>
  <c r="G269" i="25"/>
  <c r="G268" i="25"/>
  <c r="G267" i="25"/>
  <c r="G266" i="25"/>
  <c r="G265" i="25"/>
  <c r="G264" i="25"/>
  <c r="G263" i="25"/>
  <c r="G262" i="25"/>
  <c r="G261" i="25"/>
  <c r="G260" i="25"/>
  <c r="G259" i="25"/>
  <c r="G258" i="25"/>
  <c r="G257" i="25"/>
  <c r="G256" i="25"/>
  <c r="G255" i="25"/>
  <c r="G254" i="25"/>
  <c r="G253" i="25"/>
  <c r="G252" i="25"/>
  <c r="G251" i="25"/>
  <c r="G250" i="25"/>
  <c r="G249" i="25"/>
  <c r="G248" i="25"/>
  <c r="G247" i="25"/>
  <c r="G246" i="25"/>
  <c r="G245" i="25"/>
  <c r="G244" i="25"/>
  <c r="G243" i="25"/>
  <c r="G242" i="25"/>
  <c r="G241" i="25"/>
  <c r="G240" i="25"/>
  <c r="G239" i="25"/>
  <c r="G238" i="25"/>
  <c r="G237" i="25"/>
  <c r="G236" i="25"/>
  <c r="G235" i="25"/>
  <c r="G234" i="25"/>
  <c r="G233" i="25"/>
  <c r="G232" i="25"/>
  <c r="G231" i="25"/>
  <c r="G230" i="25"/>
  <c r="G229" i="25"/>
  <c r="G228" i="25"/>
  <c r="G227" i="25"/>
  <c r="G226" i="25"/>
  <c r="G225" i="25"/>
  <c r="G224" i="25"/>
  <c r="G223" i="25"/>
  <c r="G222" i="25"/>
  <c r="G221" i="25"/>
  <c r="G220" i="25"/>
  <c r="G219" i="25"/>
  <c r="G218" i="25"/>
  <c r="G217" i="25"/>
  <c r="G216" i="25"/>
  <c r="G215" i="25"/>
  <c r="G214" i="25"/>
  <c r="G213" i="25"/>
  <c r="G212" i="25"/>
  <c r="G211" i="25"/>
  <c r="G210" i="25"/>
  <c r="G209" i="25"/>
  <c r="G208" i="25"/>
  <c r="G207" i="25"/>
  <c r="G206" i="25"/>
  <c r="G205" i="25"/>
  <c r="G204" i="25"/>
  <c r="G203" i="25"/>
  <c r="G202" i="25"/>
  <c r="G201" i="25"/>
  <c r="G200" i="25"/>
  <c r="G199" i="25"/>
  <c r="G198" i="25"/>
  <c r="G197" i="25"/>
  <c r="G196" i="25"/>
  <c r="G195" i="25"/>
  <c r="G194" i="25"/>
  <c r="G193" i="25"/>
  <c r="G192" i="25"/>
  <c r="G191" i="25"/>
  <c r="G190" i="25"/>
  <c r="G189" i="25"/>
  <c r="G188" i="25"/>
  <c r="G187" i="25"/>
  <c r="G186" i="25"/>
  <c r="G185" i="25"/>
  <c r="G184" i="25"/>
  <c r="G183" i="25"/>
  <c r="G182" i="25"/>
  <c r="G181" i="25"/>
  <c r="G180" i="25"/>
  <c r="G179" i="25"/>
  <c r="G178" i="25"/>
  <c r="G177" i="25"/>
  <c r="G176" i="25"/>
  <c r="G175" i="25"/>
  <c r="G174" i="25"/>
  <c r="G172" i="25"/>
  <c r="G171" i="25"/>
  <c r="G170" i="25"/>
  <c r="G169" i="25"/>
  <c r="G168" i="25"/>
  <c r="G167" i="25"/>
  <c r="G166" i="25"/>
  <c r="G165" i="25"/>
  <c r="G164" i="25"/>
  <c r="G163" i="25"/>
  <c r="G162" i="25"/>
  <c r="G161" i="25"/>
  <c r="G160" i="25"/>
  <c r="G159" i="25"/>
  <c r="G158" i="25"/>
  <c r="G157" i="25"/>
  <c r="G156" i="25"/>
  <c r="G155" i="25"/>
  <c r="G154" i="25"/>
  <c r="G153" i="25"/>
  <c r="G152" i="25"/>
  <c r="G151" i="25"/>
  <c r="G150" i="25"/>
  <c r="G149" i="25"/>
  <c r="G148" i="25"/>
  <c r="G147" i="25"/>
  <c r="G146" i="25"/>
  <c r="G145" i="25"/>
  <c r="G144" i="25"/>
  <c r="G143" i="25"/>
  <c r="G142" i="25"/>
  <c r="G141" i="25"/>
  <c r="G140" i="25"/>
  <c r="G139" i="25"/>
  <c r="G138" i="25"/>
  <c r="G137" i="25"/>
  <c r="G136" i="25"/>
  <c r="G135" i="25"/>
  <c r="G134" i="25"/>
  <c r="G133" i="25"/>
  <c r="G132" i="25"/>
  <c r="G131" i="25"/>
  <c r="G130" i="25"/>
  <c r="G129" i="25"/>
  <c r="G128" i="25"/>
  <c r="G127" i="25"/>
  <c r="G126" i="25"/>
  <c r="G125" i="25"/>
  <c r="G124" i="25"/>
  <c r="G123" i="25"/>
  <c r="G122" i="25"/>
  <c r="G121" i="25"/>
  <c r="G120" i="25"/>
  <c r="G119" i="25"/>
  <c r="G118" i="25"/>
  <c r="G117" i="25"/>
  <c r="G116" i="25"/>
  <c r="G115" i="25"/>
  <c r="G114" i="25"/>
  <c r="G113" i="25"/>
  <c r="G112" i="25"/>
  <c r="G111" i="25"/>
  <c r="G110" i="25"/>
  <c r="G109" i="25"/>
  <c r="G108" i="25"/>
  <c r="G107" i="25"/>
  <c r="G106" i="25"/>
  <c r="G105" i="25"/>
  <c r="G104" i="25"/>
  <c r="G103" i="25"/>
  <c r="G102" i="25"/>
  <c r="G101" i="25"/>
  <c r="G100" i="25"/>
  <c r="G99" i="25"/>
  <c r="G98" i="25"/>
  <c r="G97" i="25"/>
  <c r="G96" i="25"/>
  <c r="G95" i="25"/>
  <c r="G94" i="25"/>
  <c r="G93" i="25"/>
  <c r="G92" i="25"/>
  <c r="G91" i="25"/>
  <c r="G90" i="25"/>
  <c r="G89" i="25"/>
  <c r="G88" i="25"/>
  <c r="G87" i="25"/>
  <c r="G86" i="25"/>
  <c r="G85" i="25"/>
  <c r="G84" i="25"/>
  <c r="G83" i="25"/>
  <c r="G82" i="25"/>
  <c r="G81" i="25"/>
  <c r="G80" i="25"/>
  <c r="G79" i="25"/>
  <c r="G78" i="25"/>
  <c r="G77" i="25"/>
  <c r="G76" i="25"/>
  <c r="G75" i="25"/>
  <c r="G74" i="25"/>
  <c r="G73" i="25"/>
  <c r="G72" i="25"/>
  <c r="G71" i="25"/>
  <c r="G70" i="25"/>
  <c r="F411" i="25"/>
  <c r="F410" i="25"/>
  <c r="F409" i="25"/>
  <c r="F408" i="25"/>
  <c r="F407" i="25"/>
  <c r="F406" i="25"/>
  <c r="F405" i="25"/>
  <c r="F403" i="25"/>
  <c r="F402" i="25"/>
  <c r="F399" i="25"/>
  <c r="F401" i="25"/>
  <c r="F400"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E411" i="25"/>
  <c r="E410" i="25"/>
  <c r="E409" i="25"/>
  <c r="E408" i="25"/>
  <c r="E407" i="25"/>
  <c r="E406" i="25"/>
  <c r="E405" i="25"/>
  <c r="E403" i="25"/>
  <c r="E402" i="25"/>
  <c r="E399" i="25"/>
  <c r="E401" i="25"/>
  <c r="E400" i="25"/>
  <c r="E398" i="25"/>
  <c r="E397" i="25"/>
  <c r="E396" i="25"/>
  <c r="E395" i="25"/>
  <c r="E394" i="25"/>
  <c r="E393" i="25"/>
  <c r="E392" i="25"/>
  <c r="E391" i="25"/>
  <c r="E390" i="25"/>
  <c r="E389" i="25"/>
  <c r="E388" i="25"/>
  <c r="E387" i="25"/>
  <c r="E386" i="25"/>
  <c r="E385" i="25"/>
  <c r="E384" i="25"/>
  <c r="E383" i="25"/>
  <c r="E382" i="25"/>
  <c r="E381" i="25"/>
  <c r="E380" i="25"/>
  <c r="E379" i="25"/>
  <c r="E378" i="25"/>
  <c r="E377" i="25"/>
  <c r="E376" i="25"/>
  <c r="E375" i="25"/>
  <c r="E374" i="25"/>
  <c r="E373" i="25"/>
  <c r="E372" i="25"/>
  <c r="E371" i="25"/>
  <c r="E370" i="25"/>
  <c r="E369" i="25"/>
  <c r="E367" i="25"/>
  <c r="E366" i="25"/>
  <c r="E365" i="25"/>
  <c r="E364" i="25"/>
  <c r="E363" i="25"/>
  <c r="E362" i="25"/>
  <c r="E361" i="25"/>
  <c r="E360" i="25"/>
  <c r="E359" i="25"/>
  <c r="E358" i="25"/>
  <c r="E357" i="25"/>
  <c r="E356" i="25"/>
  <c r="E355" i="25"/>
  <c r="E354" i="25"/>
  <c r="E353" i="25"/>
  <c r="E352" i="25"/>
  <c r="E351" i="25"/>
  <c r="E350" i="25"/>
  <c r="E349" i="25"/>
  <c r="E348" i="25"/>
  <c r="E347" i="25"/>
  <c r="E346" i="25"/>
  <c r="E345" i="25"/>
  <c r="E344" i="25"/>
  <c r="E343" i="25"/>
  <c r="E342" i="25"/>
  <c r="E341" i="25"/>
  <c r="E340" i="25"/>
  <c r="E339" i="25"/>
  <c r="E338" i="25"/>
  <c r="E337" i="25"/>
  <c r="E336" i="25"/>
  <c r="E335" i="25"/>
  <c r="E334" i="25"/>
  <c r="E333" i="25"/>
  <c r="E332" i="25"/>
  <c r="E331" i="25"/>
  <c r="E330" i="25"/>
  <c r="E329" i="25"/>
  <c r="E328" i="25"/>
  <c r="E327" i="25"/>
  <c r="E326" i="25"/>
  <c r="E325" i="25"/>
  <c r="E324" i="25"/>
  <c r="E323" i="25"/>
  <c r="E322" i="25"/>
  <c r="E321" i="25"/>
  <c r="E320" i="25"/>
  <c r="E319" i="25"/>
  <c r="E318" i="25"/>
  <c r="E317" i="25"/>
  <c r="E316" i="25"/>
  <c r="E315" i="25"/>
  <c r="E314" i="25"/>
  <c r="E313" i="25"/>
  <c r="E312" i="25"/>
  <c r="E311" i="25"/>
  <c r="E310" i="25"/>
  <c r="E309" i="25"/>
  <c r="E308" i="25"/>
  <c r="E307" i="25"/>
  <c r="E306" i="25"/>
  <c r="E305" i="25"/>
  <c r="E304" i="25"/>
  <c r="E303" i="25"/>
  <c r="E302" i="25"/>
  <c r="E301" i="25"/>
  <c r="E300" i="25"/>
  <c r="E299" i="25"/>
  <c r="E298" i="25"/>
  <c r="E297" i="25"/>
  <c r="E296" i="25"/>
  <c r="E295" i="25"/>
  <c r="E294" i="25"/>
  <c r="E293" i="25"/>
  <c r="E292" i="25"/>
  <c r="E291" i="25"/>
  <c r="E290" i="25"/>
  <c r="E289" i="25"/>
  <c r="E288" i="25"/>
  <c r="E287" i="25"/>
  <c r="E286" i="25"/>
  <c r="E285" i="25"/>
  <c r="E284" i="25"/>
  <c r="E283" i="25"/>
  <c r="E282" i="25"/>
  <c r="E281" i="25"/>
  <c r="E280" i="25"/>
  <c r="E279" i="25"/>
  <c r="E278" i="25"/>
  <c r="E277" i="25"/>
  <c r="E276" i="25"/>
  <c r="E275" i="25"/>
  <c r="E274" i="25"/>
  <c r="E273" i="25"/>
  <c r="E272" i="25"/>
  <c r="E271" i="25"/>
  <c r="E270" i="25"/>
  <c r="E269" i="25"/>
  <c r="E268" i="25"/>
  <c r="E267" i="25"/>
  <c r="E266" i="25"/>
  <c r="E265" i="25"/>
  <c r="E264" i="25"/>
  <c r="E263" i="25"/>
  <c r="E262" i="25"/>
  <c r="E261" i="25"/>
  <c r="E260" i="25"/>
  <c r="E259" i="25"/>
  <c r="E258" i="25"/>
  <c r="E257" i="25"/>
  <c r="E256" i="25"/>
  <c r="E255" i="25"/>
  <c r="E254" i="25"/>
  <c r="E253" i="25"/>
  <c r="E252" i="25"/>
  <c r="E251" i="25"/>
  <c r="E250" i="25"/>
  <c r="E249" i="25"/>
  <c r="E248" i="25"/>
  <c r="E247" i="25"/>
  <c r="E246" i="25"/>
  <c r="E245" i="25"/>
  <c r="E244" i="25"/>
  <c r="E243" i="25"/>
  <c r="E242" i="25"/>
  <c r="E241" i="25"/>
  <c r="E240" i="25"/>
  <c r="E239" i="25"/>
  <c r="E238" i="25"/>
  <c r="E237" i="25"/>
  <c r="E236" i="25"/>
  <c r="E235" i="25"/>
  <c r="E234" i="25"/>
  <c r="E233" i="25"/>
  <c r="E232" i="25"/>
  <c r="E231" i="25"/>
  <c r="E230" i="25"/>
  <c r="E229" i="25"/>
  <c r="E228" i="25"/>
  <c r="E227" i="25"/>
  <c r="E226" i="25"/>
  <c r="E225" i="25"/>
  <c r="E224" i="25"/>
  <c r="E223" i="25"/>
  <c r="E222" i="25"/>
  <c r="E221" i="25"/>
  <c r="E220" i="25"/>
  <c r="E219" i="25"/>
  <c r="E218" i="25"/>
  <c r="E217" i="25"/>
  <c r="E216" i="25"/>
  <c r="E215" i="25"/>
  <c r="E214" i="25"/>
  <c r="E213" i="25"/>
  <c r="E212" i="25"/>
  <c r="E211" i="25"/>
  <c r="E210" i="25"/>
  <c r="E209" i="25"/>
  <c r="E208" i="25"/>
  <c r="E207" i="25"/>
  <c r="E206" i="25"/>
  <c r="E205" i="25"/>
  <c r="E204" i="25"/>
  <c r="E203" i="25"/>
  <c r="E202" i="25"/>
  <c r="E201" i="25"/>
  <c r="E200" i="25"/>
  <c r="E199" i="25"/>
  <c r="E198" i="25"/>
  <c r="E197" i="25"/>
  <c r="E196" i="25"/>
  <c r="E195" i="25"/>
  <c r="E194" i="25"/>
  <c r="E193" i="25"/>
  <c r="E192" i="25"/>
  <c r="E191" i="25"/>
  <c r="E190" i="25"/>
  <c r="E189" i="25"/>
  <c r="E188" i="25"/>
  <c r="E187" i="25"/>
  <c r="E186" i="25"/>
  <c r="E185" i="25"/>
  <c r="E184" i="25"/>
  <c r="E183" i="25"/>
  <c r="E182" i="25"/>
  <c r="E181" i="25"/>
  <c r="E180" i="25"/>
  <c r="E179" i="25"/>
  <c r="E178" i="25"/>
  <c r="E177" i="25"/>
  <c r="E176" i="25"/>
  <c r="E175" i="25"/>
  <c r="E174" i="25"/>
  <c r="E172" i="25"/>
  <c r="E171" i="25"/>
  <c r="E170" i="25"/>
  <c r="E169" i="25"/>
  <c r="E168" i="25"/>
  <c r="E167" i="25"/>
  <c r="E166" i="25"/>
  <c r="E165" i="25"/>
  <c r="E164" i="25"/>
  <c r="E163" i="25"/>
  <c r="E162" i="25"/>
  <c r="E161" i="25"/>
  <c r="E160" i="25"/>
  <c r="E159" i="25"/>
  <c r="E158" i="25"/>
  <c r="E157" i="25"/>
  <c r="E156" i="25"/>
  <c r="E155" i="25"/>
  <c r="E154" i="25"/>
  <c r="E153" i="25"/>
  <c r="E152" i="25"/>
  <c r="E151" i="25"/>
  <c r="E150" i="25"/>
  <c r="E149" i="25"/>
  <c r="E148" i="25"/>
  <c r="E147" i="25"/>
  <c r="E146" i="25"/>
  <c r="E145" i="25"/>
  <c r="E144" i="25"/>
  <c r="E143" i="25"/>
  <c r="E142" i="25"/>
  <c r="E141" i="25"/>
  <c r="E140" i="25"/>
  <c r="E139" i="25"/>
  <c r="E138" i="25"/>
  <c r="E137" i="25"/>
  <c r="E136" i="25"/>
  <c r="E135" i="25"/>
  <c r="E134" i="25"/>
  <c r="E133" i="25"/>
  <c r="E132" i="25"/>
  <c r="E131" i="25"/>
  <c r="E130" i="25"/>
  <c r="E129" i="25"/>
  <c r="E128" i="25"/>
  <c r="E127" i="25"/>
  <c r="E126" i="25"/>
  <c r="E125" i="25"/>
  <c r="E124" i="25"/>
  <c r="E123" i="25"/>
  <c r="E122" i="25"/>
  <c r="E121" i="25"/>
  <c r="E120" i="25"/>
  <c r="E119" i="25"/>
  <c r="E118" i="25"/>
  <c r="E117" i="25"/>
  <c r="E116" i="25"/>
  <c r="E115" i="25"/>
  <c r="E114" i="25"/>
  <c r="E113" i="25"/>
  <c r="E112" i="25"/>
  <c r="E111" i="25"/>
  <c r="E110" i="25"/>
  <c r="E109" i="25"/>
  <c r="E108" i="25"/>
  <c r="E107" i="25"/>
  <c r="E106" i="25"/>
  <c r="E105" i="25"/>
  <c r="E104" i="25"/>
  <c r="E103" i="25"/>
  <c r="E102" i="25"/>
  <c r="E101" i="25"/>
  <c r="E100" i="25"/>
  <c r="E99" i="25"/>
  <c r="E98" i="25"/>
  <c r="E97" i="25"/>
  <c r="E96" i="25"/>
  <c r="E95" i="25"/>
  <c r="E94" i="25"/>
  <c r="E93" i="25"/>
  <c r="E92" i="25"/>
  <c r="E91" i="25"/>
  <c r="E90" i="25"/>
  <c r="E89" i="25"/>
  <c r="E88" i="25"/>
  <c r="E87" i="25"/>
  <c r="E86" i="25"/>
  <c r="E85" i="25"/>
  <c r="E84" i="25"/>
  <c r="E83" i="25"/>
  <c r="E82" i="25"/>
  <c r="E81" i="25"/>
  <c r="E80" i="25"/>
  <c r="E79" i="25"/>
  <c r="E78" i="25"/>
  <c r="E77" i="25"/>
  <c r="E76" i="25"/>
  <c r="E75" i="25"/>
  <c r="E74" i="25"/>
  <c r="E73" i="25"/>
  <c r="E72" i="25"/>
  <c r="E71" i="25"/>
  <c r="E70" i="25"/>
  <c r="G382" i="19"/>
  <c r="G383" i="19"/>
  <c r="G384" i="19"/>
  <c r="G385" i="19"/>
  <c r="G386" i="19"/>
  <c r="G387" i="19"/>
  <c r="G388" i="19"/>
  <c r="G389" i="19"/>
  <c r="G390" i="19"/>
  <c r="G391" i="19"/>
  <c r="G392" i="19"/>
  <c r="G393" i="19"/>
  <c r="G394" i="19"/>
  <c r="G395" i="19"/>
  <c r="G396" i="19"/>
  <c r="G397" i="19"/>
  <c r="G398" i="19"/>
  <c r="G399" i="19"/>
  <c r="G400" i="19"/>
  <c r="G401" i="19"/>
  <c r="G402" i="19"/>
  <c r="G403" i="19"/>
  <c r="G404" i="19"/>
  <c r="G405" i="19"/>
  <c r="G406" i="19"/>
  <c r="G407" i="19"/>
  <c r="G408" i="19"/>
  <c r="G409" i="19"/>
  <c r="G410" i="19"/>
  <c r="G411" i="19"/>
  <c r="G412" i="19"/>
  <c r="G413" i="19"/>
  <c r="G414" i="19"/>
  <c r="G415" i="19"/>
  <c r="G416" i="19"/>
  <c r="G417" i="19"/>
  <c r="G418" i="19"/>
  <c r="G419" i="19"/>
  <c r="G420" i="19"/>
  <c r="G421" i="19"/>
  <c r="G422" i="19"/>
  <c r="G423" i="19"/>
  <c r="G424" i="19"/>
  <c r="G425" i="19"/>
  <c r="G426" i="19"/>
  <c r="G427" i="19"/>
  <c r="G428" i="19"/>
  <c r="G429" i="19"/>
  <c r="G430" i="19"/>
  <c r="G431" i="19"/>
  <c r="G432" i="19"/>
  <c r="G433" i="19"/>
  <c r="G434" i="19"/>
  <c r="G435" i="19"/>
  <c r="G436" i="19"/>
  <c r="G437" i="19"/>
  <c r="G438" i="19"/>
  <c r="G439" i="19"/>
  <c r="G440" i="19"/>
  <c r="G441" i="19"/>
  <c r="G442" i="19"/>
  <c r="G443" i="19"/>
  <c r="G459" i="19"/>
  <c r="G447" i="19"/>
  <c r="G448" i="19"/>
  <c r="G449" i="19"/>
  <c r="G450" i="19"/>
  <c r="G451" i="19"/>
  <c r="G452" i="19"/>
  <c r="G453" i="19"/>
  <c r="G454" i="19"/>
  <c r="G455" i="19"/>
  <c r="G456" i="19"/>
  <c r="G457" i="19"/>
  <c r="G458" i="19"/>
  <c r="G463" i="19"/>
  <c r="G464" i="19"/>
  <c r="G465" i="19"/>
  <c r="G466" i="19"/>
  <c r="G467" i="19"/>
  <c r="G468" i="19"/>
  <c r="G469" i="19"/>
  <c r="G470" i="19"/>
  <c r="G471" i="19"/>
  <c r="G472" i="19"/>
  <c r="G473" i="19"/>
  <c r="G474" i="19"/>
  <c r="G475" i="19"/>
  <c r="G476" i="19"/>
  <c r="G477" i="19"/>
  <c r="G478" i="19"/>
  <c r="G479" i="19"/>
  <c r="G480" i="19"/>
  <c r="G481" i="19"/>
  <c r="G482" i="19"/>
  <c r="G483" i="19"/>
  <c r="G484" i="19"/>
  <c r="G485" i="19"/>
  <c r="G486" i="19"/>
  <c r="G487" i="19"/>
  <c r="G488" i="19"/>
  <c r="G489" i="19"/>
  <c r="G493" i="19"/>
  <c r="G494" i="19"/>
  <c r="G495" i="19"/>
  <c r="G496" i="19"/>
  <c r="G497" i="19"/>
  <c r="G498" i="19"/>
  <c r="G499" i="19"/>
  <c r="G500" i="19"/>
  <c r="G501" i="19"/>
  <c r="G502" i="19"/>
  <c r="G503" i="19"/>
  <c r="G504" i="19"/>
  <c r="G505" i="19"/>
  <c r="G506" i="19"/>
  <c r="G507" i="19"/>
  <c r="G508" i="19"/>
  <c r="G509" i="19"/>
  <c r="G513" i="19"/>
  <c r="G518" i="19"/>
  <c r="G519" i="19"/>
  <c r="G520" i="19"/>
  <c r="G521" i="19"/>
  <c r="G522" i="19"/>
  <c r="G523" i="19"/>
  <c r="G527" i="19"/>
  <c r="G528" i="19"/>
  <c r="G529" i="19"/>
  <c r="G530" i="19"/>
  <c r="G531" i="19"/>
  <c r="G532" i="19"/>
  <c r="G533" i="19"/>
  <c r="G537" i="19"/>
  <c r="G526" i="19"/>
  <c r="G512" i="19"/>
  <c r="G462" i="19"/>
  <c r="G446" i="19"/>
  <c r="G381" i="19"/>
  <c r="B40" i="25"/>
  <c r="F513" i="19"/>
  <c r="E513" i="19"/>
  <c r="B56" i="20"/>
  <c r="B58" i="20" s="1"/>
  <c r="C58" i="20"/>
  <c r="B43" i="20"/>
  <c r="B45" i="20" s="1"/>
  <c r="F402" i="19"/>
  <c r="L402" i="19" s="1"/>
  <c r="E402" i="19"/>
  <c r="B402" i="19"/>
  <c r="A67" i="25"/>
  <c r="B39" i="25"/>
  <c r="B38" i="25"/>
  <c r="B35" i="25"/>
  <c r="B33" i="25"/>
  <c r="B32" i="25"/>
  <c r="B31" i="25"/>
  <c r="B30" i="25"/>
  <c r="B29" i="25"/>
  <c r="B28" i="25"/>
  <c r="B27" i="25"/>
  <c r="B26" i="25"/>
  <c r="B25" i="25"/>
  <c r="B24" i="25"/>
  <c r="B23" i="25"/>
  <c r="B22" i="25"/>
  <c r="B18" i="25"/>
  <c r="B17" i="25"/>
  <c r="B16" i="25"/>
  <c r="B15" i="25"/>
  <c r="B14" i="25"/>
  <c r="B13" i="25"/>
  <c r="B12" i="25"/>
  <c r="B11" i="25"/>
  <c r="B10" i="25"/>
  <c r="B9" i="25"/>
  <c r="B8" i="25"/>
  <c r="B7" i="25"/>
  <c r="B6" i="25"/>
  <c r="B5" i="25"/>
  <c r="B4" i="25"/>
  <c r="B3" i="25"/>
  <c r="B2" i="25"/>
  <c r="F454" i="19"/>
  <c r="E454" i="19"/>
  <c r="B454" i="19"/>
  <c r="C31" i="20"/>
  <c r="B29" i="20"/>
  <c r="B31" i="20" s="1"/>
  <c r="B15" i="20"/>
  <c r="B17" i="20" s="1"/>
  <c r="F486" i="19"/>
  <c r="L486" i="19" s="1"/>
  <c r="E486" i="19"/>
  <c r="B486" i="19"/>
  <c r="F478" i="19"/>
  <c r="E478" i="19"/>
  <c r="B478" i="19"/>
  <c r="F533" i="19"/>
  <c r="E533" i="19"/>
  <c r="B533" i="19"/>
  <c r="C377" i="19"/>
  <c r="A375" i="17"/>
  <c r="E381" i="19"/>
  <c r="E527" i="19"/>
  <c r="E528" i="19"/>
  <c r="E529" i="19"/>
  <c r="E530" i="19"/>
  <c r="E531" i="19"/>
  <c r="E532" i="19"/>
  <c r="E537" i="19"/>
  <c r="E526" i="19"/>
  <c r="E518" i="19"/>
  <c r="E519" i="19"/>
  <c r="E520" i="19"/>
  <c r="E521" i="19"/>
  <c r="E522" i="19"/>
  <c r="E523" i="19"/>
  <c r="E512" i="19"/>
  <c r="E493" i="19"/>
  <c r="E494" i="19"/>
  <c r="E495" i="19"/>
  <c r="E496" i="19"/>
  <c r="E497" i="19"/>
  <c r="E498" i="19"/>
  <c r="E499" i="19"/>
  <c r="E500" i="19"/>
  <c r="E501" i="19"/>
  <c r="E502" i="19"/>
  <c r="E503" i="19"/>
  <c r="E504" i="19"/>
  <c r="E505" i="19"/>
  <c r="E506" i="19"/>
  <c r="E507" i="19"/>
  <c r="E508" i="19"/>
  <c r="E509" i="19"/>
  <c r="E492" i="19"/>
  <c r="E463" i="19"/>
  <c r="E464" i="19"/>
  <c r="E465" i="19"/>
  <c r="E466" i="19"/>
  <c r="E467" i="19"/>
  <c r="E468" i="19"/>
  <c r="E469" i="19"/>
  <c r="E470" i="19"/>
  <c r="E471" i="19"/>
  <c r="E472" i="19"/>
  <c r="E473" i="19"/>
  <c r="E474" i="19"/>
  <c r="E475" i="19"/>
  <c r="E476" i="19"/>
  <c r="E477" i="19"/>
  <c r="E479" i="19"/>
  <c r="E480" i="19"/>
  <c r="E481" i="19"/>
  <c r="E482" i="19"/>
  <c r="E483" i="19"/>
  <c r="E484" i="19"/>
  <c r="E485" i="19"/>
  <c r="E487" i="19"/>
  <c r="E488" i="19"/>
  <c r="E489" i="19"/>
  <c r="E462" i="19"/>
  <c r="E382" i="19"/>
  <c r="E383" i="19"/>
  <c r="E384" i="19"/>
  <c r="E385" i="19"/>
  <c r="E386" i="19"/>
  <c r="E387" i="19"/>
  <c r="E388" i="19"/>
  <c r="E389" i="19"/>
  <c r="E390" i="19"/>
  <c r="E391" i="19"/>
  <c r="E392" i="19"/>
  <c r="E393" i="19"/>
  <c r="E394" i="19"/>
  <c r="E395" i="19"/>
  <c r="E396" i="19"/>
  <c r="E397" i="19"/>
  <c r="E398" i="19"/>
  <c r="E399" i="19"/>
  <c r="E400" i="19"/>
  <c r="E401"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3" i="19"/>
  <c r="E446" i="19"/>
  <c r="E447" i="19"/>
  <c r="E448" i="19"/>
  <c r="E449" i="19"/>
  <c r="E450" i="19"/>
  <c r="E451" i="19"/>
  <c r="E452" i="19"/>
  <c r="E453" i="19"/>
  <c r="E455" i="19"/>
  <c r="E456" i="19"/>
  <c r="E457" i="19"/>
  <c r="E458" i="19"/>
  <c r="E459" i="19"/>
  <c r="F519" i="19"/>
  <c r="B519" i="19"/>
  <c r="B503" i="19"/>
  <c r="F503" i="19"/>
  <c r="F439" i="19"/>
  <c r="B439" i="19"/>
  <c r="F396" i="19"/>
  <c r="B396" i="19"/>
  <c r="B520" i="19"/>
  <c r="B518" i="19"/>
  <c r="B504" i="19"/>
  <c r="B495" i="19"/>
  <c r="B475" i="19"/>
  <c r="B467" i="19"/>
  <c r="B453" i="19"/>
  <c r="B452" i="19"/>
  <c r="B429" i="19"/>
  <c r="B381" i="19"/>
  <c r="F504" i="19"/>
  <c r="F429" i="19"/>
  <c r="F386" i="19"/>
  <c r="F381" i="19"/>
  <c r="L381" i="19" s="1"/>
  <c r="B382" i="19"/>
  <c r="F382" i="19"/>
  <c r="F383" i="19"/>
  <c r="F384" i="19"/>
  <c r="F385" i="19"/>
  <c r="F387" i="19"/>
  <c r="F388" i="19"/>
  <c r="F389" i="19"/>
  <c r="L389" i="19" s="1"/>
  <c r="F390" i="19"/>
  <c r="L390" i="19" s="1"/>
  <c r="F391" i="19"/>
  <c r="F392" i="19"/>
  <c r="F393" i="19"/>
  <c r="F394" i="19"/>
  <c r="F395" i="19"/>
  <c r="F397" i="19"/>
  <c r="F398" i="19"/>
  <c r="F399" i="19"/>
  <c r="F400" i="19"/>
  <c r="L400" i="19" s="1"/>
  <c r="F401" i="19"/>
  <c r="F403" i="19"/>
  <c r="L403" i="19" s="1"/>
  <c r="F404" i="19"/>
  <c r="F405" i="19"/>
  <c r="F406" i="19"/>
  <c r="F407" i="19"/>
  <c r="F408" i="19"/>
  <c r="F409" i="19"/>
  <c r="F410" i="19"/>
  <c r="F411" i="19"/>
  <c r="F412" i="19"/>
  <c r="F413" i="19"/>
  <c r="F414" i="19"/>
  <c r="F415" i="19"/>
  <c r="F416" i="19"/>
  <c r="F417" i="19"/>
  <c r="F418" i="19"/>
  <c r="F419" i="19"/>
  <c r="F420" i="19"/>
  <c r="F421" i="19"/>
  <c r="L421" i="19" s="1"/>
  <c r="F422" i="19"/>
  <c r="F423" i="19"/>
  <c r="L423" i="19" s="1"/>
  <c r="F424" i="19"/>
  <c r="L424" i="19" s="1"/>
  <c r="F425" i="19"/>
  <c r="F426" i="19"/>
  <c r="F427" i="19"/>
  <c r="F428" i="19"/>
  <c r="F430" i="19"/>
  <c r="F431" i="19"/>
  <c r="F432" i="19"/>
  <c r="F433" i="19"/>
  <c r="F434" i="19"/>
  <c r="F435" i="19"/>
  <c r="F436" i="19"/>
  <c r="F437" i="19"/>
  <c r="F438" i="19"/>
  <c r="F440" i="19"/>
  <c r="F441" i="19"/>
  <c r="L441" i="19" s="1"/>
  <c r="F442" i="19"/>
  <c r="F443" i="19"/>
  <c r="L443" i="19" s="1"/>
  <c r="B2" i="20"/>
  <c r="F483" i="19"/>
  <c r="L483" i="19" s="1"/>
  <c r="F493" i="19"/>
  <c r="L493" i="19" s="1"/>
  <c r="B493" i="19"/>
  <c r="F518" i="19"/>
  <c r="F520" i="19"/>
  <c r="F495" i="19"/>
  <c r="F475" i="19"/>
  <c r="F467" i="19"/>
  <c r="L467" i="19" s="1"/>
  <c r="F453" i="19"/>
  <c r="F452" i="19"/>
  <c r="L452" i="19" s="1"/>
  <c r="B398" i="19"/>
  <c r="B397" i="19"/>
  <c r="B399" i="19"/>
  <c r="B400" i="19"/>
  <c r="B431" i="19"/>
  <c r="B1" i="20"/>
  <c r="F527" i="19"/>
  <c r="L527" i="19" s="1"/>
  <c r="B527" i="19"/>
  <c r="F451" i="19"/>
  <c r="L451" i="19" s="1"/>
  <c r="F450" i="19"/>
  <c r="B451" i="19"/>
  <c r="B450" i="19"/>
  <c r="B395" i="19"/>
  <c r="F537" i="19"/>
  <c r="B537" i="19"/>
  <c r="F532" i="19"/>
  <c r="B532" i="19"/>
  <c r="F531" i="19"/>
  <c r="B531" i="19"/>
  <c r="F530" i="19"/>
  <c r="B530" i="19"/>
  <c r="F529" i="19"/>
  <c r="L529" i="19" s="1"/>
  <c r="B529" i="19"/>
  <c r="F528" i="19"/>
  <c r="B528" i="19"/>
  <c r="F526" i="19"/>
  <c r="B526" i="19"/>
  <c r="F523" i="19"/>
  <c r="B523" i="19"/>
  <c r="F522" i="19"/>
  <c r="B522" i="19"/>
  <c r="F521" i="19"/>
  <c r="B521" i="19"/>
  <c r="F512" i="19"/>
  <c r="B512" i="19"/>
  <c r="F509" i="19"/>
  <c r="B509" i="19"/>
  <c r="F508" i="19"/>
  <c r="B508" i="19"/>
  <c r="F507" i="19"/>
  <c r="L507" i="19" s="1"/>
  <c r="B507" i="19"/>
  <c r="F506" i="19"/>
  <c r="B506" i="19"/>
  <c r="F505" i="19"/>
  <c r="B505" i="19"/>
  <c r="F502" i="19"/>
  <c r="B502" i="19"/>
  <c r="F501" i="19"/>
  <c r="L501" i="19" s="1"/>
  <c r="B501" i="19"/>
  <c r="F500" i="19"/>
  <c r="L500" i="19" s="1"/>
  <c r="B500" i="19"/>
  <c r="F499" i="19"/>
  <c r="L499" i="19" s="1"/>
  <c r="B499" i="19"/>
  <c r="F498" i="19"/>
  <c r="B498" i="19"/>
  <c r="F497" i="19"/>
  <c r="L497" i="19" s="1"/>
  <c r="B497" i="19"/>
  <c r="F496" i="19"/>
  <c r="L496" i="19" s="1"/>
  <c r="B496" i="19"/>
  <c r="F494" i="19"/>
  <c r="L494" i="19" s="1"/>
  <c r="B494" i="19"/>
  <c r="F492" i="19"/>
  <c r="B492" i="19"/>
  <c r="F489" i="19"/>
  <c r="B489" i="19"/>
  <c r="F488" i="19"/>
  <c r="B488" i="19"/>
  <c r="F487" i="19"/>
  <c r="B487" i="19"/>
  <c r="F485" i="19"/>
  <c r="B485" i="19"/>
  <c r="F484" i="19"/>
  <c r="L484" i="19" s="1"/>
  <c r="B484" i="19"/>
  <c r="B483" i="19"/>
  <c r="F482" i="19"/>
  <c r="B482" i="19"/>
  <c r="F481" i="19"/>
  <c r="B481" i="19"/>
  <c r="F480" i="19"/>
  <c r="B480" i="19"/>
  <c r="F479" i="19"/>
  <c r="B479" i="19"/>
  <c r="F477" i="19"/>
  <c r="B477" i="19"/>
  <c r="F476" i="19"/>
  <c r="B476" i="19"/>
  <c r="F474" i="19"/>
  <c r="B474" i="19"/>
  <c r="F473" i="19"/>
  <c r="L473" i="19" s="1"/>
  <c r="B473" i="19"/>
  <c r="F472" i="19"/>
  <c r="L472" i="19" s="1"/>
  <c r="B472" i="19"/>
  <c r="F471" i="19"/>
  <c r="B471" i="19"/>
  <c r="F470" i="19"/>
  <c r="B470" i="19"/>
  <c r="F469" i="19"/>
  <c r="L469" i="19" s="1"/>
  <c r="B469" i="19"/>
  <c r="F468" i="19"/>
  <c r="L468" i="19" s="1"/>
  <c r="B468" i="19"/>
  <c r="F466" i="19"/>
  <c r="L466" i="19" s="1"/>
  <c r="B466" i="19"/>
  <c r="F465" i="19"/>
  <c r="B465" i="19"/>
  <c r="F464" i="19"/>
  <c r="B464" i="19"/>
  <c r="F463" i="19"/>
  <c r="B463" i="19"/>
  <c r="F462" i="19"/>
  <c r="L462" i="19" s="1"/>
  <c r="B462" i="19"/>
  <c r="F459" i="19"/>
  <c r="L459" i="19" s="1"/>
  <c r="B459" i="19"/>
  <c r="F458" i="19"/>
  <c r="B458" i="19"/>
  <c r="F457" i="19"/>
  <c r="B457" i="19"/>
  <c r="F456" i="19"/>
  <c r="B456" i="19"/>
  <c r="F455" i="19"/>
  <c r="B455" i="19"/>
  <c r="F449" i="19"/>
  <c r="L449" i="19" s="1"/>
  <c r="B449" i="19"/>
  <c r="F448" i="19"/>
  <c r="L448" i="19" s="1"/>
  <c r="B448" i="19"/>
  <c r="F447" i="19"/>
  <c r="B447" i="19"/>
  <c r="F446" i="19"/>
  <c r="L446" i="19" s="1"/>
  <c r="B446" i="19"/>
  <c r="B443" i="19"/>
  <c r="B442" i="19"/>
  <c r="B441" i="19"/>
  <c r="B440" i="19"/>
  <c r="B438" i="19"/>
  <c r="B437" i="19"/>
  <c r="B436" i="19"/>
  <c r="B435" i="19"/>
  <c r="B434" i="19"/>
  <c r="B433" i="19"/>
  <c r="B432" i="19"/>
  <c r="B430" i="19"/>
  <c r="B428" i="19"/>
  <c r="B427" i="19"/>
  <c r="B426" i="19"/>
  <c r="B425" i="19"/>
  <c r="B424" i="19"/>
  <c r="B423" i="19"/>
  <c r="B422" i="19"/>
  <c r="B421" i="19"/>
  <c r="B420" i="19"/>
  <c r="B419" i="19"/>
  <c r="B418" i="19"/>
  <c r="B417" i="19"/>
  <c r="B416" i="19"/>
  <c r="B415" i="19"/>
  <c r="B414" i="19"/>
  <c r="B413" i="19"/>
  <c r="B412" i="19"/>
  <c r="B411" i="19"/>
  <c r="B410" i="19"/>
  <c r="B409" i="19"/>
  <c r="B408" i="19"/>
  <c r="B407" i="19"/>
  <c r="B406" i="19"/>
  <c r="B405" i="19"/>
  <c r="B404" i="19"/>
  <c r="B403" i="19"/>
  <c r="B401" i="19"/>
  <c r="B394" i="19"/>
  <c r="B393" i="19"/>
  <c r="B392" i="19"/>
  <c r="B391" i="19"/>
  <c r="B390" i="19"/>
  <c r="B389" i="19"/>
  <c r="B388" i="19"/>
  <c r="B387" i="19"/>
  <c r="B386" i="19"/>
  <c r="B385" i="19"/>
  <c r="B384" i="19"/>
  <c r="B383" i="19"/>
  <c r="J382" i="17" l="1"/>
  <c r="L382" i="17" s="1"/>
  <c r="M382" i="17" s="1"/>
  <c r="J405" i="17"/>
  <c r="L405" i="17" s="1"/>
  <c r="M405" i="17" s="1"/>
  <c r="J406" i="17"/>
  <c r="L406" i="17" s="1"/>
  <c r="M406" i="17" s="1"/>
  <c r="L489" i="19"/>
  <c r="L410" i="19"/>
  <c r="L492" i="19"/>
  <c r="L471" i="19"/>
  <c r="L526" i="19"/>
  <c r="L533" i="19"/>
  <c r="L485" i="19"/>
  <c r="L505" i="19"/>
  <c r="L437" i="19"/>
  <c r="L416" i="19"/>
  <c r="L394" i="19"/>
  <c r="L415" i="19"/>
  <c r="L393" i="19"/>
  <c r="L414" i="19"/>
  <c r="L413" i="19"/>
  <c r="L391" i="19"/>
  <c r="L436" i="19"/>
  <c r="L412" i="19"/>
  <c r="L454" i="19"/>
  <c r="L435" i="19"/>
  <c r="L392" i="19"/>
  <c r="L531" i="19"/>
  <c r="L431" i="19"/>
  <c r="L388" i="19"/>
  <c r="L513" i="19"/>
  <c r="L456" i="19"/>
  <c r="L487" i="19"/>
  <c r="L523" i="19"/>
  <c r="L481" i="19"/>
  <c r="L509" i="19"/>
  <c r="L532" i="19"/>
  <c r="L495" i="19"/>
  <c r="L396" i="19"/>
  <c r="L464" i="19"/>
  <c r="L417" i="19"/>
  <c r="L395" i="19"/>
  <c r="L457" i="19"/>
  <c r="L470" i="19"/>
  <c r="L482" i="19"/>
  <c r="L520" i="19"/>
  <c r="L463" i="19"/>
  <c r="L419" i="19"/>
  <c r="L398" i="19"/>
  <c r="L465" i="19"/>
  <c r="L477" i="19"/>
  <c r="L479" i="19"/>
  <c r="L434" i="19"/>
  <c r="L530" i="19"/>
  <c r="L433" i="19"/>
  <c r="L455" i="19"/>
  <c r="L480" i="19"/>
  <c r="L453" i="19"/>
  <c r="L432" i="19"/>
  <c r="L411" i="19"/>
  <c r="L508" i="19"/>
  <c r="L498" i="19"/>
  <c r="L518" i="19"/>
  <c r="L506" i="19"/>
  <c r="L458" i="19"/>
  <c r="L521" i="19"/>
  <c r="L450" i="19"/>
  <c r="L422" i="19"/>
  <c r="L401" i="19"/>
  <c r="J383" i="17"/>
  <c r="L383" i="17" s="1"/>
  <c r="M383" i="17" s="1"/>
  <c r="J384" i="17"/>
  <c r="L384" i="17" s="1"/>
  <c r="M384" i="17" s="1"/>
  <c r="J408" i="17"/>
  <c r="L408" i="17" s="1"/>
  <c r="M408" i="17" s="1"/>
  <c r="L442" i="19"/>
  <c r="J385" i="17"/>
  <c r="L385" i="17" s="1"/>
  <c r="M385" i="17" s="1"/>
  <c r="L474" i="19"/>
  <c r="J386" i="17"/>
  <c r="L386" i="17" s="1"/>
  <c r="M386" i="17" s="1"/>
  <c r="L502" i="19"/>
  <c r="L418" i="19"/>
  <c r="L397" i="19"/>
  <c r="L476" i="19"/>
  <c r="L438" i="19"/>
  <c r="L447" i="19"/>
  <c r="L528" i="19"/>
  <c r="L475" i="19"/>
  <c r="L430" i="19"/>
  <c r="L409" i="19"/>
  <c r="L387" i="19"/>
  <c r="L408" i="19"/>
  <c r="L537" i="19"/>
  <c r="L428" i="19"/>
  <c r="L425" i="19"/>
  <c r="L405" i="19"/>
  <c r="L382" i="19"/>
  <c r="L503" i="19"/>
  <c r="L404" i="19"/>
  <c r="L386" i="19"/>
  <c r="L519" i="19"/>
  <c r="L429" i="19"/>
  <c r="L420" i="19"/>
  <c r="L399" i="19"/>
  <c r="L504" i="19"/>
  <c r="L478" i="19"/>
  <c r="L488" i="19"/>
  <c r="L440" i="19"/>
  <c r="L385" i="19"/>
  <c r="L427" i="19"/>
  <c r="L407" i="19"/>
  <c r="L384" i="19"/>
  <c r="L512" i="19"/>
  <c r="L426" i="19"/>
  <c r="L406" i="19"/>
  <c r="L383" i="19"/>
  <c r="L439" i="19"/>
  <c r="J387" i="17"/>
  <c r="L387" i="17" s="1"/>
  <c r="M387" i="17" s="1"/>
  <c r="L317" i="25"/>
  <c r="L378" i="25"/>
  <c r="L156" i="25"/>
  <c r="L357" i="25"/>
  <c r="L117" i="25"/>
  <c r="L186" i="25"/>
  <c r="L408" i="25"/>
  <c r="L337" i="25"/>
  <c r="L398" i="25"/>
  <c r="L100" i="25"/>
  <c r="L181" i="25"/>
  <c r="L241" i="25"/>
  <c r="L301" i="25"/>
  <c r="L361" i="25"/>
  <c r="L80" i="25"/>
  <c r="L120" i="25"/>
  <c r="L140" i="25"/>
  <c r="L160" i="25"/>
  <c r="L201" i="25"/>
  <c r="L221" i="25"/>
  <c r="L261" i="25"/>
  <c r="L281" i="25"/>
  <c r="L321" i="25"/>
  <c r="L341" i="25"/>
  <c r="L382" i="25"/>
  <c r="L402" i="25"/>
  <c r="N402" i="25" s="1"/>
  <c r="L81" i="25"/>
  <c r="L141" i="25"/>
  <c r="L161" i="25"/>
  <c r="L202" i="25"/>
  <c r="L384" i="25"/>
  <c r="L385" i="25"/>
  <c r="N385" i="25" s="1"/>
  <c r="O385" i="25" s="1"/>
  <c r="L345" i="25"/>
  <c r="L407" i="25"/>
  <c r="L85" i="25"/>
  <c r="L125" i="25"/>
  <c r="L165" i="25"/>
  <c r="L226" i="25"/>
  <c r="N226" i="25" s="1"/>
  <c r="O226" i="25" s="1"/>
  <c r="L230" i="25"/>
  <c r="L405" i="25"/>
  <c r="L364" i="25"/>
  <c r="N364" i="25" s="1"/>
  <c r="O364" i="25" s="1"/>
  <c r="L406" i="25"/>
  <c r="L325" i="25"/>
  <c r="L365" i="25"/>
  <c r="L386" i="25"/>
  <c r="L105" i="25"/>
  <c r="L145" i="25"/>
  <c r="L206" i="25"/>
  <c r="L246" i="25"/>
  <c r="L373" i="25"/>
  <c r="L393" i="25"/>
  <c r="L75" i="25"/>
  <c r="L95" i="25"/>
  <c r="L115" i="25"/>
  <c r="L135" i="25"/>
  <c r="L155" i="25"/>
  <c r="L176" i="25"/>
  <c r="L196" i="25"/>
  <c r="L216" i="25"/>
  <c r="N216" i="25" s="1"/>
  <c r="O216" i="25" s="1"/>
  <c r="L236" i="25"/>
  <c r="L256" i="25"/>
  <c r="L276" i="25"/>
  <c r="L296" i="25"/>
  <c r="L316" i="25"/>
  <c r="L336" i="25"/>
  <c r="L356" i="25"/>
  <c r="L377" i="25"/>
  <c r="L397" i="25"/>
  <c r="L282" i="25"/>
  <c r="L322" i="25"/>
  <c r="L383" i="25"/>
  <c r="L102" i="25"/>
  <c r="L222" i="25"/>
  <c r="L182" i="25"/>
  <c r="L242" i="25"/>
  <c r="L121" i="25"/>
  <c r="L101" i="25"/>
  <c r="L302" i="25"/>
  <c r="L362" i="25"/>
  <c r="L142" i="25"/>
  <c r="L183" i="25"/>
  <c r="L223" i="25"/>
  <c r="L263" i="25"/>
  <c r="L303" i="25"/>
  <c r="L343" i="25"/>
  <c r="L103" i="25"/>
  <c r="L143" i="25"/>
  <c r="N143" i="25" s="1"/>
  <c r="O143" i="25" s="1"/>
  <c r="L184" i="25"/>
  <c r="N184" i="25" s="1"/>
  <c r="O184" i="25" s="1"/>
  <c r="L224" i="25"/>
  <c r="N224" i="25" s="1"/>
  <c r="O224" i="25" s="1"/>
  <c r="L284" i="25"/>
  <c r="L324" i="25"/>
  <c r="L262" i="25"/>
  <c r="L342" i="25"/>
  <c r="L403" i="25"/>
  <c r="L82" i="25"/>
  <c r="L122" i="25"/>
  <c r="L162" i="25"/>
  <c r="L203" i="25"/>
  <c r="L243" i="25"/>
  <c r="L283" i="25"/>
  <c r="L323" i="25"/>
  <c r="L363" i="25"/>
  <c r="L83" i="25"/>
  <c r="L123" i="25"/>
  <c r="L163" i="25"/>
  <c r="L204" i="25"/>
  <c r="L244" i="25"/>
  <c r="L264" i="25"/>
  <c r="L304" i="25"/>
  <c r="L344" i="25"/>
  <c r="N344" i="25" s="1"/>
  <c r="O344" i="25" s="1"/>
  <c r="L84" i="25"/>
  <c r="L104" i="25"/>
  <c r="L124" i="25"/>
  <c r="L144" i="25"/>
  <c r="L164" i="25"/>
  <c r="L185" i="25"/>
  <c r="L205" i="25"/>
  <c r="L225" i="25"/>
  <c r="L245" i="25"/>
  <c r="L265" i="25"/>
  <c r="L285" i="25"/>
  <c r="L305" i="25"/>
  <c r="L266" i="25"/>
  <c r="L76" i="25"/>
  <c r="L96" i="25"/>
  <c r="L116" i="25"/>
  <c r="L136" i="25"/>
  <c r="L177" i="25"/>
  <c r="N177" i="25" s="1"/>
  <c r="O177" i="25" s="1"/>
  <c r="L197" i="25"/>
  <c r="L217" i="25"/>
  <c r="L237" i="25"/>
  <c r="L257" i="25"/>
  <c r="L277" i="25"/>
  <c r="L297" i="25"/>
  <c r="L77" i="25"/>
  <c r="L97" i="25"/>
  <c r="L137" i="25"/>
  <c r="L157" i="25"/>
  <c r="L178" i="25"/>
  <c r="L198" i="25"/>
  <c r="L218" i="25"/>
  <c r="L238" i="25"/>
  <c r="L258" i="25"/>
  <c r="L278" i="25"/>
  <c r="L298" i="25"/>
  <c r="L318" i="25"/>
  <c r="L338" i="25"/>
  <c r="L358" i="25"/>
  <c r="L379" i="25"/>
  <c r="L400" i="25"/>
  <c r="L78" i="25"/>
  <c r="L98" i="25"/>
  <c r="L118" i="25"/>
  <c r="L138" i="25"/>
  <c r="L158" i="25"/>
  <c r="L179" i="25"/>
  <c r="L199" i="25"/>
  <c r="L219" i="25"/>
  <c r="L239" i="25"/>
  <c r="L259" i="25"/>
  <c r="L279" i="25"/>
  <c r="L299" i="25"/>
  <c r="L319" i="25"/>
  <c r="L339" i="25"/>
  <c r="L359" i="25"/>
  <c r="L380" i="25"/>
  <c r="L401" i="25"/>
  <c r="L79" i="25"/>
  <c r="L99" i="25"/>
  <c r="N99" i="25" s="1"/>
  <c r="L119" i="25"/>
  <c r="N119" i="25" s="1"/>
  <c r="O119" i="25" s="1"/>
  <c r="L139" i="25"/>
  <c r="L159" i="25"/>
  <c r="L180" i="25"/>
  <c r="L200" i="25"/>
  <c r="L220" i="25"/>
  <c r="L240" i="25"/>
  <c r="L260" i="25"/>
  <c r="L280" i="25"/>
  <c r="L300" i="25"/>
  <c r="L320" i="25"/>
  <c r="L340" i="25"/>
  <c r="L360" i="25"/>
  <c r="L381" i="25"/>
  <c r="L399" i="25"/>
  <c r="L86" i="25"/>
  <c r="N86" i="25" s="1"/>
  <c r="L126" i="25"/>
  <c r="L166" i="25"/>
  <c r="L207" i="25"/>
  <c r="L247" i="25"/>
  <c r="L287" i="25"/>
  <c r="L327" i="25"/>
  <c r="L367" i="25"/>
  <c r="L409" i="25"/>
  <c r="N409" i="25" s="1"/>
  <c r="L87" i="25"/>
  <c r="L127" i="25"/>
  <c r="N127" i="25" s="1"/>
  <c r="O127" i="25" s="1"/>
  <c r="L167" i="25"/>
  <c r="L208" i="25"/>
  <c r="L248" i="25"/>
  <c r="L288" i="25"/>
  <c r="L328" i="25"/>
  <c r="L369" i="25"/>
  <c r="L410" i="25"/>
  <c r="N410" i="25" s="1"/>
  <c r="O410" i="25" s="1"/>
  <c r="L88" i="25"/>
  <c r="L128" i="25"/>
  <c r="L168" i="25"/>
  <c r="L209" i="25"/>
  <c r="L249" i="25"/>
  <c r="L289" i="25"/>
  <c r="L329" i="25"/>
  <c r="L370" i="25"/>
  <c r="L411" i="25"/>
  <c r="L109" i="25"/>
  <c r="L149" i="25"/>
  <c r="L190" i="25"/>
  <c r="L250" i="25"/>
  <c r="L290" i="25"/>
  <c r="L330" i="25"/>
  <c r="L371" i="25"/>
  <c r="L90" i="25"/>
  <c r="L130" i="25"/>
  <c r="L170" i="25"/>
  <c r="L211" i="25"/>
  <c r="L251" i="25"/>
  <c r="L291" i="25"/>
  <c r="L331" i="25"/>
  <c r="L372" i="25"/>
  <c r="L71" i="25"/>
  <c r="L111" i="25"/>
  <c r="L131" i="25"/>
  <c r="L171" i="25"/>
  <c r="L212" i="25"/>
  <c r="L252" i="25"/>
  <c r="L292" i="25"/>
  <c r="L332" i="25"/>
  <c r="L72" i="25"/>
  <c r="N72" i="25" s="1"/>
  <c r="L112" i="25"/>
  <c r="L152" i="25"/>
  <c r="L193" i="25"/>
  <c r="L233" i="25"/>
  <c r="L273" i="25"/>
  <c r="L313" i="25"/>
  <c r="L353" i="25"/>
  <c r="L394" i="25"/>
  <c r="L194" i="25"/>
  <c r="L214" i="25"/>
  <c r="L234" i="25"/>
  <c r="N234" i="25" s="1"/>
  <c r="O234" i="25" s="1"/>
  <c r="L254" i="25"/>
  <c r="L274" i="25"/>
  <c r="L294" i="25"/>
  <c r="L314" i="25"/>
  <c r="L334" i="25"/>
  <c r="L354" i="25"/>
  <c r="L375" i="25"/>
  <c r="L395" i="25"/>
  <c r="L286" i="25"/>
  <c r="L306" i="25"/>
  <c r="L326" i="25"/>
  <c r="L346" i="25"/>
  <c r="L366" i="25"/>
  <c r="L387" i="25"/>
  <c r="L106" i="25"/>
  <c r="L146" i="25"/>
  <c r="L187" i="25"/>
  <c r="L227" i="25"/>
  <c r="N227" i="25" s="1"/>
  <c r="O227" i="25" s="1"/>
  <c r="L267" i="25"/>
  <c r="L307" i="25"/>
  <c r="L347" i="25"/>
  <c r="L388" i="25"/>
  <c r="L107" i="25"/>
  <c r="L147" i="25"/>
  <c r="L188" i="25"/>
  <c r="L228" i="25"/>
  <c r="L268" i="25"/>
  <c r="L308" i="25"/>
  <c r="L348" i="25"/>
  <c r="L389" i="25"/>
  <c r="L108" i="25"/>
  <c r="L148" i="25"/>
  <c r="L189" i="25"/>
  <c r="L229" i="25"/>
  <c r="L269" i="25"/>
  <c r="L309" i="25"/>
  <c r="L349" i="25"/>
  <c r="L390" i="25"/>
  <c r="L89" i="25"/>
  <c r="N89" i="25" s="1"/>
  <c r="O89" i="25" s="1"/>
  <c r="L129" i="25"/>
  <c r="L169" i="25"/>
  <c r="L210" i="25"/>
  <c r="L270" i="25"/>
  <c r="L310" i="25"/>
  <c r="L350" i="25"/>
  <c r="L391" i="25"/>
  <c r="L70" i="25"/>
  <c r="L110" i="25"/>
  <c r="L150" i="25"/>
  <c r="L191" i="25"/>
  <c r="L231" i="25"/>
  <c r="L271" i="25"/>
  <c r="L311" i="25"/>
  <c r="L351" i="25"/>
  <c r="L392" i="25"/>
  <c r="L91" i="25"/>
  <c r="L151" i="25"/>
  <c r="L192" i="25"/>
  <c r="L232" i="25"/>
  <c r="L272" i="25"/>
  <c r="L312" i="25"/>
  <c r="L352" i="25"/>
  <c r="L92" i="25"/>
  <c r="L132" i="25"/>
  <c r="L172" i="25"/>
  <c r="L213" i="25"/>
  <c r="L253" i="25"/>
  <c r="L293" i="25"/>
  <c r="L333" i="25"/>
  <c r="L374" i="25"/>
  <c r="L73" i="25"/>
  <c r="N73" i="25" s="1"/>
  <c r="L93" i="25"/>
  <c r="L113" i="25"/>
  <c r="L133" i="25"/>
  <c r="L153" i="25"/>
  <c r="L174" i="25"/>
  <c r="L74" i="25"/>
  <c r="L94" i="25"/>
  <c r="L114" i="25"/>
  <c r="N114" i="25" s="1"/>
  <c r="O114" i="25" s="1"/>
  <c r="L134" i="25"/>
  <c r="L154" i="25"/>
  <c r="L175" i="25"/>
  <c r="L195" i="25"/>
  <c r="L215" i="25"/>
  <c r="L235" i="25"/>
  <c r="L255" i="25"/>
  <c r="L275" i="25"/>
  <c r="L295" i="25"/>
  <c r="L315" i="25"/>
  <c r="L335" i="25"/>
  <c r="L355" i="25"/>
  <c r="L376" i="25"/>
  <c r="L396" i="25"/>
  <c r="J381" i="17"/>
  <c r="L381" i="17" s="1"/>
  <c r="M381" i="17" s="1"/>
  <c r="J404" i="17"/>
  <c r="L404" i="17" s="1"/>
  <c r="M404" i="17" s="1"/>
  <c r="J378" i="17"/>
  <c r="L378" i="17" s="1"/>
  <c r="J390" i="17"/>
  <c r="L390" i="17" s="1"/>
  <c r="M390" i="17" s="1"/>
  <c r="J392" i="17"/>
  <c r="L392" i="17" s="1"/>
  <c r="M392" i="17" s="1"/>
  <c r="J389" i="17"/>
  <c r="L389" i="17" s="1"/>
  <c r="M389" i="17" s="1"/>
  <c r="J391" i="17"/>
  <c r="L391" i="17" s="1"/>
  <c r="M391" i="17" s="1"/>
  <c r="J393" i="17"/>
  <c r="L393" i="17" s="1"/>
  <c r="M393" i="17" s="1"/>
  <c r="J388" i="17"/>
  <c r="L388" i="17" s="1"/>
  <c r="M388" i="17" s="1"/>
  <c r="J397" i="17"/>
  <c r="L397" i="17" s="1"/>
  <c r="M397" i="17" s="1"/>
  <c r="J401" i="17"/>
  <c r="L401" i="17" s="1"/>
  <c r="M401" i="17" s="1"/>
  <c r="J398" i="17"/>
  <c r="J400" i="17"/>
  <c r="L400" i="17" s="1"/>
  <c r="M400" i="17" s="1"/>
  <c r="J379" i="17"/>
  <c r="L379" i="17" s="1"/>
  <c r="M379" i="17" s="1"/>
  <c r="J402" i="17"/>
  <c r="L402" i="17" s="1"/>
  <c r="M402" i="17" s="1"/>
  <c r="J399" i="17"/>
  <c r="L399" i="17" s="1"/>
  <c r="M399" i="17" s="1"/>
  <c r="J407" i="17"/>
  <c r="L407" i="17" s="1"/>
  <c r="M407" i="17" s="1"/>
  <c r="J380" i="17"/>
  <c r="L380" i="17" s="1"/>
  <c r="M380" i="17" s="1"/>
  <c r="J403" i="17"/>
  <c r="L403" i="17" s="1"/>
  <c r="M403" i="17" s="1"/>
  <c r="E439" i="17"/>
  <c r="D439" i="17"/>
  <c r="C439" i="17"/>
  <c r="M444" i="25"/>
  <c r="K439" i="17"/>
  <c r="E443" i="25"/>
  <c r="G442" i="25"/>
  <c r="F443" i="25"/>
  <c r="C48" i="20" s="1"/>
  <c r="F441" i="25"/>
  <c r="F442" i="25"/>
  <c r="E442" i="25"/>
  <c r="E444" i="25"/>
  <c r="E441" i="25"/>
  <c r="G441" i="25"/>
  <c r="G443" i="25"/>
  <c r="M443" i="25"/>
  <c r="M441" i="25"/>
  <c r="M442" i="25"/>
  <c r="F444" i="19"/>
  <c r="G524" i="19"/>
  <c r="G538" i="19"/>
  <c r="G460" i="19"/>
  <c r="G490" i="19"/>
  <c r="G510" i="19"/>
  <c r="G444" i="19"/>
  <c r="E490" i="19"/>
  <c r="E510" i="19"/>
  <c r="E524" i="19"/>
  <c r="E538" i="19"/>
  <c r="F524" i="19"/>
  <c r="F538" i="19"/>
  <c r="F510" i="19"/>
  <c r="E460" i="19"/>
  <c r="B3" i="20"/>
  <c r="E444" i="19"/>
  <c r="F460" i="19"/>
  <c r="G444" i="25"/>
  <c r="F444" i="25"/>
  <c r="F490" i="19"/>
  <c r="L538" i="19" l="1"/>
  <c r="L490" i="19"/>
  <c r="C18" i="20"/>
  <c r="N246" i="25"/>
  <c r="O246" i="25" s="1"/>
  <c r="N251" i="25"/>
  <c r="O251" i="25" s="1"/>
  <c r="N358" i="25"/>
  <c r="O358" i="25" s="1"/>
  <c r="N262" i="25"/>
  <c r="O262" i="25" s="1"/>
  <c r="N165" i="25"/>
  <c r="O165" i="25" s="1"/>
  <c r="N196" i="25"/>
  <c r="O196" i="25" s="1"/>
  <c r="N357" i="25"/>
  <c r="O357" i="25" s="1"/>
  <c r="N261" i="25"/>
  <c r="O261" i="25" s="1"/>
  <c r="N164" i="25"/>
  <c r="O164" i="25" s="1"/>
  <c r="N406" i="25"/>
  <c r="O406" i="25" s="1"/>
  <c r="N308" i="25"/>
  <c r="O308" i="25" s="1"/>
  <c r="N212" i="25"/>
  <c r="O212" i="25" s="1"/>
  <c r="N363" i="25"/>
  <c r="O363" i="25" s="1"/>
  <c r="N267" i="25"/>
  <c r="O267" i="25" s="1"/>
  <c r="N170" i="25"/>
  <c r="O170" i="25" s="1"/>
  <c r="N74" i="25"/>
  <c r="O74" i="25" s="1"/>
  <c r="N314" i="25"/>
  <c r="O314" i="25" s="1"/>
  <c r="N321" i="25"/>
  <c r="O321" i="25" s="1"/>
  <c r="N225" i="25"/>
  <c r="O225" i="25" s="1"/>
  <c r="N128" i="25"/>
  <c r="O128" i="25" s="1"/>
  <c r="N376" i="25"/>
  <c r="O376" i="25" s="1"/>
  <c r="N279" i="25"/>
  <c r="O279" i="25" s="1"/>
  <c r="N183" i="25"/>
  <c r="O183" i="25" s="1"/>
  <c r="N280" i="25"/>
  <c r="O280" i="25" s="1"/>
  <c r="N306" i="25"/>
  <c r="O306" i="25" s="1"/>
  <c r="N210" i="25"/>
  <c r="O210" i="25" s="1"/>
  <c r="N113" i="25"/>
  <c r="O113" i="25" s="1"/>
  <c r="N272" i="25"/>
  <c r="O272" i="25" s="1"/>
  <c r="N95" i="25"/>
  <c r="O95" i="25" s="1"/>
  <c r="N149" i="25"/>
  <c r="O149" i="25" s="1"/>
  <c r="N350" i="25"/>
  <c r="O350" i="25" s="1"/>
  <c r="N254" i="25"/>
  <c r="O254" i="25" s="1"/>
  <c r="N157" i="25"/>
  <c r="O157" i="25" s="1"/>
  <c r="N171" i="25"/>
  <c r="O171" i="25" s="1"/>
  <c r="N349" i="25"/>
  <c r="O349" i="25" s="1"/>
  <c r="N253" i="25"/>
  <c r="O253" i="25" s="1"/>
  <c r="N156" i="25"/>
  <c r="O156" i="25" s="1"/>
  <c r="N397" i="25"/>
  <c r="O397" i="25" s="1"/>
  <c r="N300" i="25"/>
  <c r="O300" i="25" s="1"/>
  <c r="N188" i="25"/>
  <c r="O188" i="25" s="1"/>
  <c r="N355" i="25"/>
  <c r="O355" i="25" s="1"/>
  <c r="N259" i="25"/>
  <c r="O259" i="25" s="1"/>
  <c r="N162" i="25"/>
  <c r="O162" i="25" s="1"/>
  <c r="N403" i="25"/>
  <c r="O403" i="25" s="1"/>
  <c r="N411" i="25"/>
  <c r="O411" i="25" s="1"/>
  <c r="N313" i="25"/>
  <c r="O313" i="25" s="1"/>
  <c r="N217" i="25"/>
  <c r="O217" i="25" s="1"/>
  <c r="N120" i="25"/>
  <c r="O120" i="25" s="1"/>
  <c r="N367" i="25"/>
  <c r="O367" i="25" s="1"/>
  <c r="N271" i="25"/>
  <c r="O271" i="25" s="1"/>
  <c r="N175" i="25"/>
  <c r="O175" i="25" s="1"/>
  <c r="N78" i="25"/>
  <c r="O78" i="25" s="1"/>
  <c r="N264" i="25"/>
  <c r="O264" i="25" s="1"/>
  <c r="N298" i="25"/>
  <c r="O298" i="25" s="1"/>
  <c r="N202" i="25"/>
  <c r="O202" i="25" s="1"/>
  <c r="N105" i="25"/>
  <c r="O105" i="25" s="1"/>
  <c r="N256" i="25"/>
  <c r="O256" i="25" s="1"/>
  <c r="N87" i="25"/>
  <c r="O87" i="25" s="1"/>
  <c r="N305" i="25"/>
  <c r="O305" i="25" s="1"/>
  <c r="N209" i="25"/>
  <c r="O209" i="25" s="1"/>
  <c r="N112" i="25"/>
  <c r="O112" i="25" s="1"/>
  <c r="N359" i="25"/>
  <c r="O359" i="25" s="1"/>
  <c r="N263" i="25"/>
  <c r="O263" i="25" s="1"/>
  <c r="N166" i="25"/>
  <c r="O166" i="25" s="1"/>
  <c r="N70" i="25"/>
  <c r="O70" i="25" s="1"/>
  <c r="N248" i="25"/>
  <c r="O248" i="25" s="1"/>
  <c r="N290" i="25"/>
  <c r="O290" i="25" s="1"/>
  <c r="N194" i="25"/>
  <c r="O194" i="25" s="1"/>
  <c r="N97" i="25"/>
  <c r="O97" i="25" s="1"/>
  <c r="N240" i="25"/>
  <c r="O240" i="25" s="1"/>
  <c r="N71" i="25"/>
  <c r="O71" i="25" s="1"/>
  <c r="N342" i="25"/>
  <c r="O342" i="25" s="1"/>
  <c r="N154" i="25"/>
  <c r="O154" i="25" s="1"/>
  <c r="N334" i="25"/>
  <c r="O334" i="25" s="1"/>
  <c r="N141" i="25"/>
  <c r="O141" i="25" s="1"/>
  <c r="N123" i="25"/>
  <c r="O123" i="25" s="1"/>
  <c r="N333" i="25"/>
  <c r="O333" i="25" s="1"/>
  <c r="N237" i="25"/>
  <c r="O237" i="25" s="1"/>
  <c r="N140" i="25"/>
  <c r="O140" i="25" s="1"/>
  <c r="N381" i="25"/>
  <c r="O381" i="25" s="1"/>
  <c r="N284" i="25"/>
  <c r="O284" i="25" s="1"/>
  <c r="N155" i="25"/>
  <c r="O155" i="25" s="1"/>
  <c r="N339" i="25"/>
  <c r="O339" i="25" s="1"/>
  <c r="N243" i="25"/>
  <c r="O243" i="25" s="1"/>
  <c r="N146" i="25"/>
  <c r="O146" i="25" s="1"/>
  <c r="N387" i="25"/>
  <c r="O387" i="25" s="1"/>
  <c r="N394" i="25"/>
  <c r="O394" i="25" s="1"/>
  <c r="N297" i="25"/>
  <c r="O297" i="25" s="1"/>
  <c r="N201" i="25"/>
  <c r="O201" i="25" s="1"/>
  <c r="N104" i="25"/>
  <c r="O104" i="25" s="1"/>
  <c r="N351" i="25"/>
  <c r="O351" i="25" s="1"/>
  <c r="N255" i="25"/>
  <c r="O255" i="25" s="1"/>
  <c r="N158" i="25"/>
  <c r="O158" i="25" s="1"/>
  <c r="N204" i="25"/>
  <c r="O204" i="25" s="1"/>
  <c r="N232" i="25"/>
  <c r="O232" i="25" s="1"/>
  <c r="N282" i="25"/>
  <c r="O282" i="25" s="1"/>
  <c r="N186" i="25"/>
  <c r="O186" i="25" s="1"/>
  <c r="N389" i="25"/>
  <c r="O389" i="25" s="1"/>
  <c r="N395" i="25"/>
  <c r="O395" i="25" s="1"/>
  <c r="N238" i="25"/>
  <c r="O238" i="25" s="1"/>
  <c r="N326" i="25"/>
  <c r="O326" i="25" s="1"/>
  <c r="N230" i="25"/>
  <c r="O230" i="25" s="1"/>
  <c r="N133" i="25"/>
  <c r="O133" i="25" s="1"/>
  <c r="N91" i="25"/>
  <c r="O91" i="25" s="1"/>
  <c r="N325" i="25"/>
  <c r="O325" i="25" s="1"/>
  <c r="N229" i="25"/>
  <c r="O229" i="25" s="1"/>
  <c r="N132" i="25"/>
  <c r="O132" i="25" s="1"/>
  <c r="N373" i="25"/>
  <c r="O373" i="25" s="1"/>
  <c r="N276" i="25"/>
  <c r="O276" i="25" s="1"/>
  <c r="N131" i="25"/>
  <c r="O131" i="25" s="1"/>
  <c r="N331" i="25"/>
  <c r="O331" i="25" s="1"/>
  <c r="N235" i="25"/>
  <c r="O235" i="25" s="1"/>
  <c r="N138" i="25"/>
  <c r="O138" i="25" s="1"/>
  <c r="N379" i="25"/>
  <c r="O379" i="25" s="1"/>
  <c r="N386" i="25"/>
  <c r="O386" i="25" s="1"/>
  <c r="N289" i="25"/>
  <c r="O289" i="25" s="1"/>
  <c r="N193" i="25"/>
  <c r="O193" i="25" s="1"/>
  <c r="N96" i="25"/>
  <c r="O96" i="25" s="1"/>
  <c r="N343" i="25"/>
  <c r="O343" i="25" s="1"/>
  <c r="N247" i="25"/>
  <c r="O247" i="25" s="1"/>
  <c r="N150" i="25"/>
  <c r="O150" i="25" s="1"/>
  <c r="N163" i="25"/>
  <c r="O163" i="25" s="1"/>
  <c r="N208" i="25"/>
  <c r="O208" i="25" s="1"/>
  <c r="N274" i="25"/>
  <c r="O274" i="25" s="1"/>
  <c r="N178" i="25"/>
  <c r="O178" i="25" s="1"/>
  <c r="N81" i="25"/>
  <c r="O81" i="25" s="1"/>
  <c r="N292" i="25"/>
  <c r="O292" i="25" s="1"/>
  <c r="N222" i="25"/>
  <c r="O222" i="25" s="1"/>
  <c r="N107" i="25"/>
  <c r="O107" i="25" s="1"/>
  <c r="N323" i="25"/>
  <c r="O323" i="25" s="1"/>
  <c r="N130" i="25"/>
  <c r="O130" i="25" s="1"/>
  <c r="N371" i="25"/>
  <c r="O371" i="25" s="1"/>
  <c r="N281" i="25"/>
  <c r="O281" i="25" s="1"/>
  <c r="N185" i="25"/>
  <c r="O185" i="25" s="1"/>
  <c r="N88" i="25"/>
  <c r="O88" i="25" s="1"/>
  <c r="N335" i="25"/>
  <c r="O335" i="25" s="1"/>
  <c r="N239" i="25"/>
  <c r="O239" i="25" s="1"/>
  <c r="N142" i="25"/>
  <c r="O142" i="25" s="1"/>
  <c r="N139" i="25"/>
  <c r="O139" i="25" s="1"/>
  <c r="N192" i="25"/>
  <c r="O192" i="25" s="1"/>
  <c r="N266" i="25"/>
  <c r="O266" i="25" s="1"/>
  <c r="N169" i="25"/>
  <c r="O169" i="25" s="1"/>
  <c r="N200" i="25"/>
  <c r="O200" i="25" s="1"/>
  <c r="N399" i="25"/>
  <c r="O399" i="25" s="1"/>
  <c r="N148" i="25"/>
  <c r="O148" i="25" s="1"/>
  <c r="N318" i="25"/>
  <c r="O318" i="25" s="1"/>
  <c r="N124" i="25"/>
  <c r="O124" i="25" s="1"/>
  <c r="N268" i="25"/>
  <c r="O268" i="25" s="1"/>
  <c r="N378" i="25"/>
  <c r="O378" i="25" s="1"/>
  <c r="N408" i="25"/>
  <c r="O408" i="25" s="1"/>
  <c r="N310" i="25"/>
  <c r="O310" i="25" s="1"/>
  <c r="N214" i="25"/>
  <c r="O214" i="25" s="1"/>
  <c r="N117" i="25"/>
  <c r="O117" i="25" s="1"/>
  <c r="N407" i="25"/>
  <c r="O407" i="25" s="1"/>
  <c r="N309" i="25"/>
  <c r="O309" i="25" s="1"/>
  <c r="N213" i="25"/>
  <c r="O213" i="25" s="1"/>
  <c r="N116" i="25"/>
  <c r="O116" i="25" s="1"/>
  <c r="N356" i="25"/>
  <c r="O356" i="25" s="1"/>
  <c r="N260" i="25"/>
  <c r="O260" i="25" s="1"/>
  <c r="N83" i="25"/>
  <c r="O83" i="25" s="1"/>
  <c r="N315" i="25"/>
  <c r="O315" i="25" s="1"/>
  <c r="N219" i="25"/>
  <c r="O219" i="25" s="1"/>
  <c r="N122" i="25"/>
  <c r="O122" i="25" s="1"/>
  <c r="N362" i="25"/>
  <c r="O362" i="25" s="1"/>
  <c r="N370" i="25"/>
  <c r="O370" i="25" s="1"/>
  <c r="N273" i="25"/>
  <c r="O273" i="25" s="1"/>
  <c r="N80" i="25"/>
  <c r="O80" i="25" s="1"/>
  <c r="N327" i="25"/>
  <c r="O327" i="25" s="1"/>
  <c r="N231" i="25"/>
  <c r="O231" i="25" s="1"/>
  <c r="N134" i="25"/>
  <c r="O134" i="25" s="1"/>
  <c r="N115" i="25"/>
  <c r="O115" i="25" s="1"/>
  <c r="N176" i="25"/>
  <c r="O176" i="25" s="1"/>
  <c r="N258" i="25"/>
  <c r="O258" i="25" s="1"/>
  <c r="N161" i="25"/>
  <c r="O161" i="25" s="1"/>
  <c r="N360" i="25"/>
  <c r="O360" i="25" s="1"/>
  <c r="N393" i="25"/>
  <c r="O393" i="25" s="1"/>
  <c r="N347" i="25"/>
  <c r="O347" i="25" s="1"/>
  <c r="N400" i="25"/>
  <c r="O400" i="25" s="1"/>
  <c r="N301" i="25"/>
  <c r="O301" i="25" s="1"/>
  <c r="N348" i="25"/>
  <c r="O348" i="25" s="1"/>
  <c r="N252" i="25"/>
  <c r="O252" i="25" s="1"/>
  <c r="N307" i="25"/>
  <c r="O307" i="25" s="1"/>
  <c r="N361" i="25"/>
  <c r="O361" i="25" s="1"/>
  <c r="N265" i="25"/>
  <c r="O265" i="25" s="1"/>
  <c r="N168" i="25"/>
  <c r="O168" i="25" s="1"/>
  <c r="N319" i="25"/>
  <c r="O319" i="25" s="1"/>
  <c r="N223" i="25"/>
  <c r="O223" i="25" s="1"/>
  <c r="N126" i="25"/>
  <c r="O126" i="25" s="1"/>
  <c r="N159" i="25"/>
  <c r="O159" i="25" s="1"/>
  <c r="N250" i="25"/>
  <c r="O250" i="25" s="1"/>
  <c r="N153" i="25"/>
  <c r="O153" i="25" s="1"/>
  <c r="N167" i="25"/>
  <c r="O167" i="25" s="1"/>
  <c r="N245" i="25"/>
  <c r="O245" i="25" s="1"/>
  <c r="N221" i="25"/>
  <c r="O221" i="25" s="1"/>
  <c r="N109" i="25"/>
  <c r="O109" i="25" s="1"/>
  <c r="N405" i="25"/>
  <c r="O405" i="25" s="1"/>
  <c r="N391" i="25"/>
  <c r="O391" i="25" s="1"/>
  <c r="N294" i="25"/>
  <c r="O294" i="25" s="1"/>
  <c r="N198" i="25"/>
  <c r="O198" i="25" s="1"/>
  <c r="N101" i="25"/>
  <c r="O101" i="25" s="1"/>
  <c r="N390" i="25"/>
  <c r="O390" i="25" s="1"/>
  <c r="N293" i="25"/>
  <c r="O293" i="25" s="1"/>
  <c r="N197" i="25"/>
  <c r="O197" i="25" s="1"/>
  <c r="N100" i="25"/>
  <c r="O100" i="25" s="1"/>
  <c r="N340" i="25"/>
  <c r="O340" i="25" s="1"/>
  <c r="N244" i="25"/>
  <c r="O244" i="25" s="1"/>
  <c r="N396" i="25"/>
  <c r="O396" i="25" s="1"/>
  <c r="N299" i="25"/>
  <c r="O299" i="25" s="1"/>
  <c r="N203" i="25"/>
  <c r="O203" i="25" s="1"/>
  <c r="N106" i="25"/>
  <c r="O106" i="25" s="1"/>
  <c r="N346" i="25"/>
  <c r="O346" i="25" s="1"/>
  <c r="N353" i="25"/>
  <c r="O353" i="25" s="1"/>
  <c r="N257" i="25"/>
  <c r="O257" i="25" s="1"/>
  <c r="N160" i="25"/>
  <c r="O160" i="25" s="1"/>
  <c r="N311" i="25"/>
  <c r="O311" i="25" s="1"/>
  <c r="N215" i="25"/>
  <c r="O215" i="25" s="1"/>
  <c r="N118" i="25"/>
  <c r="O118" i="25" s="1"/>
  <c r="N352" i="25"/>
  <c r="O352" i="25" s="1"/>
  <c r="N135" i="25"/>
  <c r="O135" i="25" s="1"/>
  <c r="N242" i="25"/>
  <c r="O242" i="25" s="1"/>
  <c r="N145" i="25"/>
  <c r="O145" i="25" s="1"/>
  <c r="N328" i="25"/>
  <c r="O328" i="25" s="1"/>
  <c r="N151" i="25"/>
  <c r="O151" i="25" s="1"/>
  <c r="N377" i="25"/>
  <c r="O377" i="25" s="1"/>
  <c r="N341" i="25"/>
  <c r="O341" i="25" s="1"/>
  <c r="N75" i="25"/>
  <c r="O75" i="25" s="1"/>
  <c r="N398" i="25"/>
  <c r="O398" i="25" s="1"/>
  <c r="N108" i="25"/>
  <c r="O108" i="25" s="1"/>
  <c r="N211" i="25"/>
  <c r="O211" i="25" s="1"/>
  <c r="N286" i="25"/>
  <c r="O286" i="25" s="1"/>
  <c r="N190" i="25"/>
  <c r="O190" i="25" s="1"/>
  <c r="N93" i="25"/>
  <c r="O93" i="25" s="1"/>
  <c r="N382" i="25"/>
  <c r="O382" i="25" s="1"/>
  <c r="N285" i="25"/>
  <c r="O285" i="25" s="1"/>
  <c r="N189" i="25"/>
  <c r="O189" i="25" s="1"/>
  <c r="N92" i="25"/>
  <c r="O92" i="25" s="1"/>
  <c r="N332" i="25"/>
  <c r="O332" i="25" s="1"/>
  <c r="N236" i="25"/>
  <c r="O236" i="25" s="1"/>
  <c r="N388" i="25"/>
  <c r="O388" i="25" s="1"/>
  <c r="N291" i="25"/>
  <c r="O291" i="25" s="1"/>
  <c r="N195" i="25"/>
  <c r="O195" i="25" s="1"/>
  <c r="N98" i="25"/>
  <c r="O98" i="25" s="1"/>
  <c r="N338" i="25"/>
  <c r="O338" i="25" s="1"/>
  <c r="N345" i="25"/>
  <c r="O345" i="25" s="1"/>
  <c r="N249" i="25"/>
  <c r="O249" i="25" s="1"/>
  <c r="N152" i="25"/>
  <c r="O152" i="25" s="1"/>
  <c r="N401" i="25"/>
  <c r="O401" i="25" s="1"/>
  <c r="N303" i="25"/>
  <c r="O303" i="25" s="1"/>
  <c r="N207" i="25"/>
  <c r="O207" i="25" s="1"/>
  <c r="N110" i="25"/>
  <c r="O110" i="25" s="1"/>
  <c r="N336" i="25"/>
  <c r="O336" i="25" s="1"/>
  <c r="N137" i="25"/>
  <c r="O137" i="25" s="1"/>
  <c r="N312" i="25"/>
  <c r="O312" i="25" s="1"/>
  <c r="N180" i="25"/>
  <c r="O180" i="25" s="1"/>
  <c r="N317" i="25"/>
  <c r="O317" i="25" s="1"/>
  <c r="N302" i="25"/>
  <c r="O302" i="25" s="1"/>
  <c r="N205" i="25"/>
  <c r="O205" i="25" s="1"/>
  <c r="N354" i="25"/>
  <c r="O354" i="25" s="1"/>
  <c r="N375" i="25"/>
  <c r="O375" i="25" s="1"/>
  <c r="N278" i="25"/>
  <c r="O278" i="25" s="1"/>
  <c r="N182" i="25"/>
  <c r="O182" i="25" s="1"/>
  <c r="N85" i="25"/>
  <c r="O85" i="25" s="1"/>
  <c r="N374" i="25"/>
  <c r="O374" i="25" s="1"/>
  <c r="N277" i="25"/>
  <c r="O277" i="25" s="1"/>
  <c r="N181" i="25"/>
  <c r="O181" i="25" s="1"/>
  <c r="N84" i="25"/>
  <c r="O84" i="25" s="1"/>
  <c r="N324" i="25"/>
  <c r="O324" i="25" s="1"/>
  <c r="N228" i="25"/>
  <c r="O228" i="25" s="1"/>
  <c r="N380" i="25"/>
  <c r="O380" i="25" s="1"/>
  <c r="N283" i="25"/>
  <c r="O283" i="25" s="1"/>
  <c r="N187" i="25"/>
  <c r="O187" i="25" s="1"/>
  <c r="N90" i="25"/>
  <c r="O90" i="25" s="1"/>
  <c r="N330" i="25"/>
  <c r="O330" i="25" s="1"/>
  <c r="N337" i="25"/>
  <c r="O337" i="25" s="1"/>
  <c r="N241" i="25"/>
  <c r="O241" i="25" s="1"/>
  <c r="N144" i="25"/>
  <c r="O144" i="25" s="1"/>
  <c r="N392" i="25"/>
  <c r="O392" i="25" s="1"/>
  <c r="N295" i="25"/>
  <c r="O295" i="25" s="1"/>
  <c r="N199" i="25"/>
  <c r="O199" i="25" s="1"/>
  <c r="N102" i="25"/>
  <c r="O102" i="25" s="1"/>
  <c r="N320" i="25"/>
  <c r="O320" i="25" s="1"/>
  <c r="N103" i="25"/>
  <c r="O103" i="25" s="1"/>
  <c r="N129" i="25"/>
  <c r="O129" i="25" s="1"/>
  <c r="N296" i="25"/>
  <c r="O296" i="25" s="1"/>
  <c r="N369" i="25"/>
  <c r="O369" i="25" s="1"/>
  <c r="N147" i="25"/>
  <c r="O147" i="25" s="1"/>
  <c r="N125" i="25"/>
  <c r="O125" i="25" s="1"/>
  <c r="N206" i="25"/>
  <c r="O206" i="25" s="1"/>
  <c r="N383" i="25"/>
  <c r="O383" i="25" s="1"/>
  <c r="N366" i="25"/>
  <c r="O366" i="25" s="1"/>
  <c r="N270" i="25"/>
  <c r="O270" i="25" s="1"/>
  <c r="N174" i="25"/>
  <c r="O174" i="25" s="1"/>
  <c r="N77" i="25"/>
  <c r="N365" i="25"/>
  <c r="O365" i="25" s="1"/>
  <c r="N269" i="25"/>
  <c r="O269" i="25" s="1"/>
  <c r="N172" i="25"/>
  <c r="O172" i="25" s="1"/>
  <c r="N76" i="25"/>
  <c r="O76" i="25" s="1"/>
  <c r="N316" i="25"/>
  <c r="O316" i="25" s="1"/>
  <c r="N220" i="25"/>
  <c r="O220" i="25" s="1"/>
  <c r="N372" i="25"/>
  <c r="O372" i="25" s="1"/>
  <c r="N275" i="25"/>
  <c r="O275" i="25" s="1"/>
  <c r="N179" i="25"/>
  <c r="O179" i="25" s="1"/>
  <c r="N82" i="25"/>
  <c r="O82" i="25" s="1"/>
  <c r="N322" i="25"/>
  <c r="O322" i="25" s="1"/>
  <c r="N329" i="25"/>
  <c r="O329" i="25" s="1"/>
  <c r="N233" i="25"/>
  <c r="O233" i="25" s="1"/>
  <c r="N136" i="25"/>
  <c r="O136" i="25" s="1"/>
  <c r="N384" i="25"/>
  <c r="O384" i="25" s="1"/>
  <c r="N287" i="25"/>
  <c r="O287" i="25" s="1"/>
  <c r="N191" i="25"/>
  <c r="O191" i="25" s="1"/>
  <c r="N94" i="25"/>
  <c r="O94" i="25" s="1"/>
  <c r="N304" i="25"/>
  <c r="O304" i="25" s="1"/>
  <c r="N79" i="25"/>
  <c r="O79" i="25" s="1"/>
  <c r="N218" i="25"/>
  <c r="O218" i="25" s="1"/>
  <c r="N121" i="25"/>
  <c r="O121" i="25" s="1"/>
  <c r="N288" i="25"/>
  <c r="O288" i="25" s="1"/>
  <c r="N111" i="25"/>
  <c r="O111" i="25" s="1"/>
  <c r="L398" i="17"/>
  <c r="M398" i="17" s="1"/>
  <c r="L444" i="19"/>
  <c r="L460" i="19"/>
  <c r="J439" i="17"/>
  <c r="O72" i="25"/>
  <c r="L441" i="25"/>
  <c r="O73" i="25"/>
  <c r="L442" i="25"/>
  <c r="O402" i="25"/>
  <c r="L443" i="25"/>
  <c r="B61" i="20" s="1"/>
  <c r="C24" i="20"/>
  <c r="F540" i="19"/>
  <c r="G540" i="19"/>
  <c r="L510" i="19"/>
  <c r="L524" i="19"/>
  <c r="E540" i="19"/>
  <c r="C23" i="20"/>
  <c r="C20" i="20"/>
  <c r="B34" i="20"/>
  <c r="B37" i="20"/>
  <c r="C21" i="20"/>
  <c r="B35" i="20"/>
  <c r="B32" i="20"/>
  <c r="B36" i="20"/>
  <c r="B38" i="20"/>
  <c r="C22" i="20"/>
  <c r="L444" i="25"/>
  <c r="L540" i="19" l="1"/>
  <c r="N443" i="25"/>
  <c r="O443" i="25" s="1"/>
  <c r="N441" i="25"/>
  <c r="O441" i="25" s="1"/>
  <c r="N442" i="25"/>
  <c r="O442" i="25" s="1"/>
  <c r="O77" i="25"/>
  <c r="M378" i="17"/>
  <c r="L439" i="17"/>
  <c r="M439" i="17" s="1"/>
  <c r="C25" i="20"/>
  <c r="B19" i="20" s="1"/>
  <c r="B39" i="20"/>
  <c r="O409" i="25"/>
  <c r="O99" i="25"/>
  <c r="C46" i="20"/>
  <c r="B59" i="20"/>
  <c r="B60" i="20"/>
  <c r="C47" i="20"/>
  <c r="O86" i="25"/>
  <c r="N444" i="25"/>
  <c r="M535" i="19" l="1"/>
  <c r="O444" i="25"/>
  <c r="M515" i="19"/>
  <c r="M516" i="19"/>
  <c r="M517" i="19"/>
  <c r="M514" i="19"/>
  <c r="M534" i="19"/>
  <c r="B24" i="20"/>
  <c r="M468" i="19"/>
  <c r="M536" i="19"/>
  <c r="M499" i="19"/>
  <c r="M531" i="19"/>
  <c r="M416" i="19"/>
  <c r="M451" i="19"/>
  <c r="M476" i="19"/>
  <c r="M467" i="19"/>
  <c r="M441" i="19"/>
  <c r="M471" i="19"/>
  <c r="M456" i="19"/>
  <c r="M418" i="19"/>
  <c r="M528" i="19"/>
  <c r="M495" i="19"/>
  <c r="M391" i="19"/>
  <c r="M440" i="19"/>
  <c r="M522" i="19"/>
  <c r="M410" i="19"/>
  <c r="M479" i="19"/>
  <c r="M436" i="19"/>
  <c r="M454" i="19"/>
  <c r="M529" i="19"/>
  <c r="M477" i="19"/>
  <c r="M509" i="19"/>
  <c r="M506" i="19"/>
  <c r="M489" i="19"/>
  <c r="M487" i="19"/>
  <c r="M389" i="19"/>
  <c r="M424" i="19"/>
  <c r="M475" i="19"/>
  <c r="M428" i="19"/>
  <c r="M494" i="19"/>
  <c r="M421" i="19"/>
  <c r="M432" i="19"/>
  <c r="M382" i="19"/>
  <c r="M474" i="19"/>
  <c r="M533" i="19"/>
  <c r="M532" i="19"/>
  <c r="M415" i="19"/>
  <c r="M463" i="19"/>
  <c r="M450" i="19"/>
  <c r="M435" i="19"/>
  <c r="M405" i="19"/>
  <c r="M404" i="19"/>
  <c r="M386" i="19"/>
  <c r="M530" i="19"/>
  <c r="M502" i="19"/>
  <c r="M388" i="19"/>
  <c r="M485" i="19"/>
  <c r="M526" i="19"/>
  <c r="M457" i="19"/>
  <c r="M414" i="19"/>
  <c r="M422" i="19"/>
  <c r="M465" i="19"/>
  <c r="M459" i="19"/>
  <c r="M431" i="19"/>
  <c r="M439" i="19"/>
  <c r="M429" i="19"/>
  <c r="M426" i="19"/>
  <c r="M527" i="19"/>
  <c r="M521" i="19"/>
  <c r="M399" i="19"/>
  <c r="M400" i="19"/>
  <c r="M446" i="19"/>
  <c r="M384" i="19"/>
  <c r="M401" i="19"/>
  <c r="M508" i="19"/>
  <c r="M480" i="19"/>
  <c r="M442" i="19"/>
  <c r="M385" i="19"/>
  <c r="M390" i="19"/>
  <c r="M472" i="19"/>
  <c r="M458" i="19"/>
  <c r="M493" i="19"/>
  <c r="M417" i="19"/>
  <c r="M403" i="19"/>
  <c r="M496" i="19"/>
  <c r="M402" i="19"/>
  <c r="M411" i="19"/>
  <c r="M473" i="19"/>
  <c r="M503" i="19"/>
  <c r="M500" i="19"/>
  <c r="M455" i="19"/>
  <c r="M423" i="19"/>
  <c r="M383" i="19"/>
  <c r="M481" i="19"/>
  <c r="M434" i="19"/>
  <c r="M482" i="19"/>
  <c r="M519" i="19"/>
  <c r="M505" i="19"/>
  <c r="M488" i="19"/>
  <c r="M397" i="19"/>
  <c r="M412" i="19"/>
  <c r="M537" i="19"/>
  <c r="M396" i="19"/>
  <c r="M419" i="19"/>
  <c r="M394" i="19"/>
  <c r="M466" i="19"/>
  <c r="M408" i="19"/>
  <c r="M449" i="19"/>
  <c r="M478" i="19"/>
  <c r="M453" i="19"/>
  <c r="M464" i="19"/>
  <c r="M381" i="19"/>
  <c r="M483" i="19"/>
  <c r="M486" i="19"/>
  <c r="M447" i="19"/>
  <c r="M452" i="19"/>
  <c r="M462" i="19"/>
  <c r="M497" i="19"/>
  <c r="M427" i="19"/>
  <c r="M433" i="19"/>
  <c r="M470" i="19"/>
  <c r="M398" i="19"/>
  <c r="M387" i="19"/>
  <c r="M430" i="19"/>
  <c r="M392" i="19"/>
  <c r="M512" i="19"/>
  <c r="M492" i="19"/>
  <c r="M501" i="19"/>
  <c r="M504" i="19"/>
  <c r="M438" i="19"/>
  <c r="M406" i="19"/>
  <c r="M523" i="19"/>
  <c r="M520" i="19"/>
  <c r="M425" i="19"/>
  <c r="M395" i="19"/>
  <c r="M498" i="19"/>
  <c r="M518" i="19"/>
  <c r="M437" i="19"/>
  <c r="M393" i="19"/>
  <c r="M413" i="19"/>
  <c r="M407" i="19"/>
  <c r="M507" i="19"/>
  <c r="M409" i="19"/>
  <c r="M513" i="19"/>
  <c r="M420" i="19"/>
  <c r="M443" i="19"/>
  <c r="M484" i="19"/>
  <c r="M469" i="19"/>
  <c r="M448" i="19"/>
  <c r="B22" i="20"/>
  <c r="B21" i="20"/>
  <c r="B18" i="20"/>
  <c r="B20" i="20"/>
  <c r="B23" i="20"/>
  <c r="C52" i="20"/>
  <c r="B47" i="20" s="1"/>
  <c r="B65" i="20"/>
  <c r="C65" i="20" s="1"/>
  <c r="M524" i="19" l="1"/>
  <c r="B8" i="20" s="1"/>
  <c r="M510" i="19"/>
  <c r="B7" i="20" s="1"/>
  <c r="M538" i="19"/>
  <c r="B9" i="20" s="1"/>
  <c r="M444" i="19"/>
  <c r="B4" i="20" s="1"/>
  <c r="M490" i="19"/>
  <c r="B6" i="20" s="1"/>
  <c r="M460" i="19"/>
  <c r="B5" i="20" s="1"/>
  <c r="B25" i="20"/>
  <c r="D52" i="20"/>
  <c r="B48" i="20"/>
  <c r="B46" i="20"/>
  <c r="B10" i="20" l="1"/>
  <c r="M540" i="19"/>
  <c r="B52" i="20"/>
</calcChain>
</file>

<file path=xl/sharedStrings.xml><?xml version="1.0" encoding="utf-8"?>
<sst xmlns="http://schemas.openxmlformats.org/spreadsheetml/2006/main" count="144981" uniqueCount="71927">
  <si>
    <t>PRC</t>
  </si>
  <si>
    <t>Superintendent</t>
  </si>
  <si>
    <t>Longevity Pay</t>
  </si>
  <si>
    <t>Overtime Pay</t>
  </si>
  <si>
    <t>Subtotal:</t>
  </si>
  <si>
    <t>Grand Total:</t>
  </si>
  <si>
    <t>422</t>
  </si>
  <si>
    <t>Key</t>
  </si>
  <si>
    <t>182</t>
  </si>
  <si>
    <t>Finance Officer</t>
  </si>
  <si>
    <t>Assistant Superintendent</t>
  </si>
  <si>
    <t>111</t>
  </si>
  <si>
    <t>421</t>
  </si>
  <si>
    <t>Contracted Services</t>
  </si>
  <si>
    <t>Purchase of Vehicles</t>
  </si>
  <si>
    <t>Teacher</t>
  </si>
  <si>
    <t>132</t>
  </si>
  <si>
    <t>181</t>
  </si>
  <si>
    <t>Salary</t>
  </si>
  <si>
    <t>Employee Benefits</t>
  </si>
  <si>
    <t>Purchased Services</t>
  </si>
  <si>
    <t>Supplies &amp; Materials</t>
  </si>
  <si>
    <t>Capital Outlay</t>
  </si>
  <si>
    <t>Other</t>
  </si>
  <si>
    <t>PRC Description</t>
  </si>
  <si>
    <t>PRC List</t>
  </si>
  <si>
    <t>112</t>
  </si>
  <si>
    <t>113</t>
  </si>
  <si>
    <t>Director and/or Supervisor</t>
  </si>
  <si>
    <t>114</t>
  </si>
  <si>
    <t>115</t>
  </si>
  <si>
    <t>116</t>
  </si>
  <si>
    <t>Assistant Principal (Non-teaching)</t>
  </si>
  <si>
    <t>117</t>
  </si>
  <si>
    <t>118</t>
  </si>
  <si>
    <t>121</t>
  </si>
  <si>
    <t>122</t>
  </si>
  <si>
    <t>Interim Teacher – (Paid at Non-certified Rate)</t>
  </si>
  <si>
    <t>123</t>
  </si>
  <si>
    <t>JROTC Teacher</t>
  </si>
  <si>
    <t>124</t>
  </si>
  <si>
    <t>Foreign Exchange (VIF)</t>
  </si>
  <si>
    <t>125</t>
  </si>
  <si>
    <t>New Teacher Orientation</t>
  </si>
  <si>
    <t>126</t>
  </si>
  <si>
    <t>Extended Contracts</t>
  </si>
  <si>
    <t>131</t>
  </si>
  <si>
    <t>133</t>
  </si>
  <si>
    <t>Psychologists</t>
  </si>
  <si>
    <t>134</t>
  </si>
  <si>
    <t>135</t>
  </si>
  <si>
    <t>141</t>
  </si>
  <si>
    <t>Teacher Assistant - Other</t>
  </si>
  <si>
    <t>142</t>
  </si>
  <si>
    <t>Teacher Assistant - NCLB</t>
  </si>
  <si>
    <t>143</t>
  </si>
  <si>
    <t>144</t>
  </si>
  <si>
    <t>145</t>
  </si>
  <si>
    <t>Therapist</t>
  </si>
  <si>
    <t>146</t>
  </si>
  <si>
    <t>Specialist (School-Based)</t>
  </si>
  <si>
    <t>147</t>
  </si>
  <si>
    <t>148</t>
  </si>
  <si>
    <t>Non-Certified Instructor</t>
  </si>
  <si>
    <t>149</t>
  </si>
  <si>
    <t>School Resource Officer</t>
  </si>
  <si>
    <t>151</t>
  </si>
  <si>
    <t>Office Support</t>
  </si>
  <si>
    <t>152</t>
  </si>
  <si>
    <t>Technician</t>
  </si>
  <si>
    <t>153</t>
  </si>
  <si>
    <t>162</t>
  </si>
  <si>
    <t>163</t>
  </si>
  <si>
    <t>164</t>
  </si>
  <si>
    <t>165</t>
  </si>
  <si>
    <t>166</t>
  </si>
  <si>
    <t>167</t>
  </si>
  <si>
    <t>171</t>
  </si>
  <si>
    <t>Driver</t>
  </si>
  <si>
    <t>172</t>
  </si>
  <si>
    <t>Driver Overtime</t>
  </si>
  <si>
    <t>173</t>
  </si>
  <si>
    <t>Custodian</t>
  </si>
  <si>
    <t>174</t>
  </si>
  <si>
    <t>Cafeteria Workers</t>
  </si>
  <si>
    <t>175</t>
  </si>
  <si>
    <t>Skilled Trades</t>
  </si>
  <si>
    <t>176</t>
  </si>
  <si>
    <t>Manager</t>
  </si>
  <si>
    <t>177</t>
  </si>
  <si>
    <t>Work Study Student</t>
  </si>
  <si>
    <t>Employee Allowances Taxable</t>
  </si>
  <si>
    <t>183</t>
  </si>
  <si>
    <t>187</t>
  </si>
  <si>
    <t>191</t>
  </si>
  <si>
    <t>Curriculum Development Pay</t>
  </si>
  <si>
    <t>192</t>
  </si>
  <si>
    <t>Additional Responsibility Stipend</t>
  </si>
  <si>
    <t>193</t>
  </si>
  <si>
    <t>194</t>
  </si>
  <si>
    <t>State-Designated Stipend</t>
  </si>
  <si>
    <t>196</t>
  </si>
  <si>
    <t>197</t>
  </si>
  <si>
    <t>Staff Development Instructor</t>
  </si>
  <si>
    <t>198</t>
  </si>
  <si>
    <t>Tutorial Pay</t>
  </si>
  <si>
    <t>199</t>
  </si>
  <si>
    <t>211</t>
  </si>
  <si>
    <t>221</t>
  </si>
  <si>
    <t>229</t>
  </si>
  <si>
    <t>Other Retirement Cost</t>
  </si>
  <si>
    <t>231</t>
  </si>
  <si>
    <t>184</t>
  </si>
  <si>
    <t>185</t>
  </si>
  <si>
    <t>186</t>
  </si>
  <si>
    <t>188</t>
  </si>
  <si>
    <t>189</t>
  </si>
  <si>
    <t>Short Term Disability Pay – First Six Months</t>
  </si>
  <si>
    <t>311</t>
  </si>
  <si>
    <t>Advertising Cost</t>
  </si>
  <si>
    <t>314</t>
  </si>
  <si>
    <t>Printing and Binding Fees</t>
  </si>
  <si>
    <t>315</t>
  </si>
  <si>
    <t>Reproduction Costs</t>
  </si>
  <si>
    <t>317</t>
  </si>
  <si>
    <t>318</t>
  </si>
  <si>
    <t>319</t>
  </si>
  <si>
    <t>321</t>
  </si>
  <si>
    <t>322</t>
  </si>
  <si>
    <t>Public Utilities - Natural Gas</t>
  </si>
  <si>
    <t>323</t>
  </si>
  <si>
    <t>Public Utilities - Water/Sewer</t>
  </si>
  <si>
    <t>324</t>
  </si>
  <si>
    <t>Waste Management</t>
  </si>
  <si>
    <t>326</t>
  </si>
  <si>
    <t>327</t>
  </si>
  <si>
    <t>331</t>
  </si>
  <si>
    <t>332</t>
  </si>
  <si>
    <t>Travel Reimbursement</t>
  </si>
  <si>
    <t>333</t>
  </si>
  <si>
    <t>Field Trips</t>
  </si>
  <si>
    <t>341</t>
  </si>
  <si>
    <t>Telephone</t>
  </si>
  <si>
    <t>342</t>
  </si>
  <si>
    <t>Postage</t>
  </si>
  <si>
    <t>343</t>
  </si>
  <si>
    <t>Telecommunications Services</t>
  </si>
  <si>
    <t>344</t>
  </si>
  <si>
    <t>Mobile Communication Costs</t>
  </si>
  <si>
    <t>351</t>
  </si>
  <si>
    <t>352</t>
  </si>
  <si>
    <t>353</t>
  </si>
  <si>
    <t>411</t>
  </si>
  <si>
    <t>Supplies and Materials</t>
  </si>
  <si>
    <t>413</t>
  </si>
  <si>
    <t>414</t>
  </si>
  <si>
    <t>418</t>
  </si>
  <si>
    <t>Computer Software and Supplies</t>
  </si>
  <si>
    <t>Fuel for Facilities</t>
  </si>
  <si>
    <t>423</t>
  </si>
  <si>
    <t>Gas/Diesel Fuel</t>
  </si>
  <si>
    <t>424</t>
  </si>
  <si>
    <t>Oil</t>
  </si>
  <si>
    <t>425</t>
  </si>
  <si>
    <t>Tires and Tubes</t>
  </si>
  <si>
    <t>451</t>
  </si>
  <si>
    <t>Food Purchase</t>
  </si>
  <si>
    <t>459</t>
  </si>
  <si>
    <t>Other Food Purchases</t>
  </si>
  <si>
    <t>461</t>
  </si>
  <si>
    <t>462</t>
  </si>
  <si>
    <t>471</t>
  </si>
  <si>
    <t>Sales and Use Tax Expense</t>
  </si>
  <si>
    <t>472</t>
  </si>
  <si>
    <t>Sales and Use Tax Refund</t>
  </si>
  <si>
    <t>541</t>
  </si>
  <si>
    <t>542</t>
  </si>
  <si>
    <t>551</t>
  </si>
  <si>
    <t>552</t>
  </si>
  <si>
    <t>License and Title Fees</t>
  </si>
  <si>
    <t>715</t>
  </si>
  <si>
    <t>361</t>
  </si>
  <si>
    <t>Membership Dues and Fees</t>
  </si>
  <si>
    <t>363</t>
  </si>
  <si>
    <t>Assessments/Penalties</t>
  </si>
  <si>
    <t>371</t>
  </si>
  <si>
    <t>Liability Insurance</t>
  </si>
  <si>
    <t>372</t>
  </si>
  <si>
    <t>Vehicle Liability Insurance</t>
  </si>
  <si>
    <t>373</t>
  </si>
  <si>
    <t>Property Insurance</t>
  </si>
  <si>
    <t>378</t>
  </si>
  <si>
    <t>Scholastic Accident Insurance</t>
  </si>
  <si>
    <t>379</t>
  </si>
  <si>
    <t>Pupil Transportation - Contracted</t>
  </si>
  <si>
    <t>Employee Education Reimbursement</t>
  </si>
  <si>
    <t>Transfers to Multiple Enterprise Fund</t>
  </si>
  <si>
    <t>ExpendituresByObject</t>
  </si>
  <si>
    <t>127</t>
  </si>
  <si>
    <t>Master Teacher</t>
  </si>
  <si>
    <t>232</t>
  </si>
  <si>
    <t>233</t>
  </si>
  <si>
    <t>Certification/Licensing Fees</t>
  </si>
  <si>
    <t>Other Assistant Principal Assignment</t>
  </si>
  <si>
    <t>Instructional Facilitators</t>
  </si>
  <si>
    <t>Administrative Specialist (Central Support)</t>
  </si>
  <si>
    <t>Staff Development Participant Pay</t>
  </si>
  <si>
    <t>Employer's Hospitalization Insurance</t>
  </si>
  <si>
    <t>Speech and Language Contracted Services</t>
  </si>
  <si>
    <t>Psychological Contract Services</t>
  </si>
  <si>
    <t>Public Utilities - Electric Services</t>
  </si>
  <si>
    <t>Tuition Reimbursements</t>
  </si>
  <si>
    <t>Total:</t>
  </si>
  <si>
    <r>
      <rPr>
        <b/>
        <sz val="8"/>
        <color indexed="10"/>
        <rFont val="Arial"/>
        <family val="2"/>
      </rPr>
      <t xml:space="preserve">    </t>
    </r>
    <r>
      <rPr>
        <b/>
        <u/>
        <sz val="8"/>
        <color indexed="10"/>
        <rFont val="Arial"/>
        <family val="2"/>
      </rPr>
      <t>How to use this report:</t>
    </r>
  </si>
  <si>
    <t>Object Codes</t>
  </si>
  <si>
    <t>Expenditure Reports</t>
  </si>
  <si>
    <t>Worksheet Tab</t>
  </si>
  <si>
    <t>Click the colored tabs on the bottom of the page</t>
  </si>
  <si>
    <t>Definitions and Acronyms</t>
  </si>
  <si>
    <t xml:space="preserve">     2. Click the arrow on the right and then </t>
  </si>
  <si>
    <t>Key (LEA-PRC-OBJ)</t>
  </si>
  <si>
    <t>YTDExpenditures</t>
  </si>
  <si>
    <t>Key (PRC-LEA)</t>
  </si>
  <si>
    <t>180</t>
  </si>
  <si>
    <t>Bonus Pay (Not Subject to Retirement)</t>
  </si>
  <si>
    <t>YTDAllotment</t>
  </si>
  <si>
    <t>(used in formulas)</t>
  </si>
  <si>
    <t>129_1</t>
  </si>
  <si>
    <t>129_2</t>
  </si>
  <si>
    <t>Above the Scale Salary (SBA)</t>
  </si>
  <si>
    <t>Above the Scale Salary (Other than SBA)</t>
  </si>
  <si>
    <t>234</t>
  </si>
  <si>
    <t>235</t>
  </si>
  <si>
    <t>Employer's Life Insurance Cost</t>
  </si>
  <si>
    <t>316</t>
  </si>
  <si>
    <t>325</t>
  </si>
  <si>
    <t>415</t>
  </si>
  <si>
    <t>522</t>
  </si>
  <si>
    <t>General Contract</t>
  </si>
  <si>
    <t>529</t>
  </si>
  <si>
    <t>Miscellaneous Contracts &amp; Other</t>
  </si>
  <si>
    <t>Other Textbooks</t>
  </si>
  <si>
    <t>178</t>
  </si>
  <si>
    <t>Day Care/Before/After School Care Staff</t>
  </si>
  <si>
    <t>Commercial Driver's License Medical Exam Expenses</t>
  </si>
  <si>
    <t>Community College/University Textbooks</t>
  </si>
  <si>
    <t>453</t>
  </si>
  <si>
    <t>Food Processing Supplies</t>
  </si>
  <si>
    <t>Principal/Headmaster</t>
  </si>
  <si>
    <t>Instructional Support I - Regular Teacher Pay Scale</t>
  </si>
  <si>
    <t>Instructional Support II - Advanced Pay Scale</t>
  </si>
  <si>
    <t>Tutor (Within the instructional day)</t>
  </si>
  <si>
    <t>Monitor</t>
  </si>
  <si>
    <t>Bonus Pay (Subject to Retirement)</t>
  </si>
  <si>
    <t>Short Term Disability Pay - Beyond Six Months</t>
  </si>
  <si>
    <t>Mentor Pay Stipend</t>
  </si>
  <si>
    <t>Employer's Dental Insurance Cost</t>
  </si>
  <si>
    <t>Furniture and Equipment - Inventoried</t>
  </si>
  <si>
    <t>Computer Equipment - Inventoried</t>
  </si>
  <si>
    <t>Employer's Workers' Comp Insurance Cost</t>
  </si>
  <si>
    <t>Employer's Unemployment Insurance Cost</t>
  </si>
  <si>
    <t>Purchase of Furniture &amp; Equipment - Capitalized</t>
  </si>
  <si>
    <t xml:space="preserve">Purchase of Computer Hardware - Capitalized </t>
  </si>
  <si>
    <t>124-ALL</t>
  </si>
  <si>
    <t>125-ALL</t>
  </si>
  <si>
    <t>126-ALL</t>
  </si>
  <si>
    <t>128-ALL</t>
  </si>
  <si>
    <t>128</t>
  </si>
  <si>
    <t>Associate and Deputy Superintendent</t>
  </si>
  <si>
    <t>Interpreter, Braillist, Translator, Education Interpreter</t>
  </si>
  <si>
    <t>Teacher Assistant Salary When Substituting (Staff Development Absence)</t>
  </si>
  <si>
    <t>Teacher Assistant Salary When Substituting (Regular Teacher Absence)</t>
  </si>
  <si>
    <t>Salary Differential</t>
  </si>
  <si>
    <t>195</t>
  </si>
  <si>
    <t>Planning Period Stipend</t>
  </si>
  <si>
    <t>Employer's Retirement Cost - Regular</t>
  </si>
  <si>
    <t>312</t>
  </si>
  <si>
    <t>Workshop Expenses</t>
  </si>
  <si>
    <t>313</t>
  </si>
  <si>
    <t>Other Insurance and Judgments</t>
  </si>
  <si>
    <t>Library Books (Regular and Replacement)</t>
  </si>
  <si>
    <t>452</t>
  </si>
  <si>
    <t>USDA Commodity Foods</t>
  </si>
  <si>
    <t>532</t>
  </si>
  <si>
    <t>Improvements to Existing Sites</t>
  </si>
  <si>
    <t>Re-employed Retired Teacher - Exempt from the Earnings Cap</t>
  </si>
  <si>
    <t>Substitute Teacher - Regular Teacher Absence</t>
  </si>
  <si>
    <t>Substitute Teacher - Staff Development Absence</t>
  </si>
  <si>
    <t>Substitute Teacher - Full-Time Non-Certified</t>
  </si>
  <si>
    <t>Substitute - Non-Teaching</t>
  </si>
  <si>
    <t xml:space="preserve">Supplement/Supplementary Pay </t>
  </si>
  <si>
    <t xml:space="preserve">Contracted Repairs and Maintenance – Land and Buildings </t>
  </si>
  <si>
    <t xml:space="preserve">Contracted Repairs and Maintenance - Equipment </t>
  </si>
  <si>
    <t xml:space="preserve">Repair Parts, Materials, and Related Labor, Grease, and Anti-Freeze </t>
  </si>
  <si>
    <t>Employer's Social Security Cost- Regular</t>
  </si>
  <si>
    <t>Other Professional/Technical Contract Services</t>
  </si>
  <si>
    <t>CRF - School Health Support Personnel</t>
  </si>
  <si>
    <t>CRF - Remote Instruction</t>
  </si>
  <si>
    <t>CRF - Student Computers and Devices</t>
  </si>
  <si>
    <t>CRF - Personnel Computers and Devices</t>
  </si>
  <si>
    <t>CRF - Connectivity School Buses</t>
  </si>
  <si>
    <t>CRF - Connectivity Student Mobile Internet Access</t>
  </si>
  <si>
    <t>129</t>
  </si>
  <si>
    <t>CRF - Learning Management System</t>
  </si>
  <si>
    <t>CRF - Exceptional Children Extended School Year Grant</t>
  </si>
  <si>
    <t>CRF - Low Wealth Counties Supplemental Funding</t>
  </si>
  <si>
    <t>CRF - Direct Appropriations</t>
  </si>
  <si>
    <t>136</t>
  </si>
  <si>
    <t>137</t>
  </si>
  <si>
    <t>CRF - Personal Protective Equipment (PPE)</t>
  </si>
  <si>
    <t>138</t>
  </si>
  <si>
    <t>CRF - Gaggle Safety Equipment</t>
  </si>
  <si>
    <t>PRC 122 - CRF-School Health Support Personnel</t>
  </si>
  <si>
    <t>PRC 123 - CRF-Remote Instruction</t>
  </si>
  <si>
    <t>PRC 124 - CRF-Student Computers and Devices</t>
  </si>
  <si>
    <t>PRC 125 - CRF-School Nutrition</t>
  </si>
  <si>
    <t>PRC 126 - CRF-Personnel Computers and Devices</t>
  </si>
  <si>
    <t>PRC 128 - CRF-Connectivity Student Mobile Internet Access</t>
  </si>
  <si>
    <t>PRC 132 - CRF-Exceptional Children Extended School Year Grant</t>
  </si>
  <si>
    <t>PRC 134 - CRF-Low Wealth Counties Supplemental Funding</t>
  </si>
  <si>
    <t>PRC 135 - CRF-Cybersecurity</t>
  </si>
  <si>
    <t>PRC 136 - CRF-Direct Appropriations</t>
  </si>
  <si>
    <t>PRC 137 - CRF-Personal Protective Equipment (PPE)</t>
  </si>
  <si>
    <t>PRC 138 - CRF-Gaggle Safety Equipment</t>
  </si>
  <si>
    <t>Allotment Vs Expenditures FY2020</t>
  </si>
  <si>
    <t>121-ALL</t>
  </si>
  <si>
    <t>121-00A</t>
  </si>
  <si>
    <t>121-120</t>
  </si>
  <si>
    <t>124-00A</t>
  </si>
  <si>
    <t>124-010</t>
  </si>
  <si>
    <t>124-090</t>
  </si>
  <si>
    <t>124-130</t>
  </si>
  <si>
    <t>124-20A</t>
  </si>
  <si>
    <t>124-270</t>
  </si>
  <si>
    <t>124-29A</t>
  </si>
  <si>
    <t>124-300</t>
  </si>
  <si>
    <t>124-32M</t>
  </si>
  <si>
    <t>124-39A</t>
  </si>
  <si>
    <t>124-61T</t>
  </si>
  <si>
    <t>124-65B</t>
  </si>
  <si>
    <t>124-65D</t>
  </si>
  <si>
    <t>124-65F</t>
  </si>
  <si>
    <t>124-84B</t>
  </si>
  <si>
    <t>124-900</t>
  </si>
  <si>
    <t>124-90B</t>
  </si>
  <si>
    <t>124-910</t>
  </si>
  <si>
    <t>124-97D</t>
  </si>
  <si>
    <t>125-010</t>
  </si>
  <si>
    <t>125-020</t>
  </si>
  <si>
    <t>125-050</t>
  </si>
  <si>
    <t>125-06B</t>
  </si>
  <si>
    <t>125-070</t>
  </si>
  <si>
    <t>125-080</t>
  </si>
  <si>
    <t>125-090</t>
  </si>
  <si>
    <t>125-100</t>
  </si>
  <si>
    <t>125-111</t>
  </si>
  <si>
    <t>125-120</t>
  </si>
  <si>
    <t>125-130</t>
  </si>
  <si>
    <t>125-140</t>
  </si>
  <si>
    <t>125-160</t>
  </si>
  <si>
    <t>125-170</t>
  </si>
  <si>
    <t>125-180</t>
  </si>
  <si>
    <t>125-181</t>
  </si>
  <si>
    <t>125-182</t>
  </si>
  <si>
    <t>125-190</t>
  </si>
  <si>
    <t>125-200</t>
  </si>
  <si>
    <t>125-220</t>
  </si>
  <si>
    <t>125-230</t>
  </si>
  <si>
    <t>125-240</t>
  </si>
  <si>
    <t>125-250</t>
  </si>
  <si>
    <t>125-260</t>
  </si>
  <si>
    <t>125-26C</t>
  </si>
  <si>
    <t>125-270</t>
  </si>
  <si>
    <t>125-280</t>
  </si>
  <si>
    <t>125-290</t>
  </si>
  <si>
    <t>125-291</t>
  </si>
  <si>
    <t>125-300</t>
  </si>
  <si>
    <t>125-320</t>
  </si>
  <si>
    <t>125-330</t>
  </si>
  <si>
    <t>125-340</t>
  </si>
  <si>
    <t>125-34B</t>
  </si>
  <si>
    <t>125-34D</t>
  </si>
  <si>
    <t>125-350</t>
  </si>
  <si>
    <t>125-370</t>
  </si>
  <si>
    <t>125-380</t>
  </si>
  <si>
    <t>125-390</t>
  </si>
  <si>
    <t>125-400</t>
  </si>
  <si>
    <t>125-410</t>
  </si>
  <si>
    <t>125-41F</t>
  </si>
  <si>
    <t>125-420</t>
  </si>
  <si>
    <t>125-421</t>
  </si>
  <si>
    <t>125-422</t>
  </si>
  <si>
    <t>125-42A</t>
  </si>
  <si>
    <t>125-430</t>
  </si>
  <si>
    <t>125-450</t>
  </si>
  <si>
    <t>125-470</t>
  </si>
  <si>
    <t>125-480</t>
  </si>
  <si>
    <t>125-490</t>
  </si>
  <si>
    <t>125-491</t>
  </si>
  <si>
    <t>125-49D</t>
  </si>
  <si>
    <t>125-500</t>
  </si>
  <si>
    <t>125-510</t>
  </si>
  <si>
    <t>125-520</t>
  </si>
  <si>
    <t>125-530</t>
  </si>
  <si>
    <t>125-540</t>
  </si>
  <si>
    <t>125-54A</t>
  </si>
  <si>
    <t>125-550</t>
  </si>
  <si>
    <t>125-560</t>
  </si>
  <si>
    <t>125-570</t>
  </si>
  <si>
    <t>125-580</t>
  </si>
  <si>
    <t>125-590</t>
  </si>
  <si>
    <t>125-600</t>
  </si>
  <si>
    <t>125-60N</t>
  </si>
  <si>
    <t>125-610</t>
  </si>
  <si>
    <t>125-61Q</t>
  </si>
  <si>
    <t>125-61U</t>
  </si>
  <si>
    <t>125-620</t>
  </si>
  <si>
    <t>125-630</t>
  </si>
  <si>
    <t>125-640</t>
  </si>
  <si>
    <t>125-64A</t>
  </si>
  <si>
    <t>125-650</t>
  </si>
  <si>
    <t>125-65G</t>
  </si>
  <si>
    <t>125-660</t>
  </si>
  <si>
    <t>125-66A</t>
  </si>
  <si>
    <t>125-670</t>
  </si>
  <si>
    <t>125-67B</t>
  </si>
  <si>
    <t>125-680</t>
  </si>
  <si>
    <t>125-681</t>
  </si>
  <si>
    <t>125-690</t>
  </si>
  <si>
    <t>125-69A</t>
  </si>
  <si>
    <t>125-700</t>
  </si>
  <si>
    <t>125-710</t>
  </si>
  <si>
    <t>125-720</t>
  </si>
  <si>
    <t>125-730</t>
  </si>
  <si>
    <t>125-740</t>
  </si>
  <si>
    <t>125-750</t>
  </si>
  <si>
    <t>125-770</t>
  </si>
  <si>
    <t>125-790</t>
  </si>
  <si>
    <t>125-800</t>
  </si>
  <si>
    <t>125-810</t>
  </si>
  <si>
    <t>125-830</t>
  </si>
  <si>
    <t>125-840</t>
  </si>
  <si>
    <t>125-850</t>
  </si>
  <si>
    <t>125-861</t>
  </si>
  <si>
    <t>125-870</t>
  </si>
  <si>
    <t>125-880</t>
  </si>
  <si>
    <t>125-890</t>
  </si>
  <si>
    <t>125-900</t>
  </si>
  <si>
    <t>125-910</t>
  </si>
  <si>
    <t>125-920</t>
  </si>
  <si>
    <t>125-92L</t>
  </si>
  <si>
    <t>125-930</t>
  </si>
  <si>
    <t>125-93A</t>
  </si>
  <si>
    <t>125-940</t>
  </si>
  <si>
    <t>125-950</t>
  </si>
  <si>
    <t>125-960</t>
  </si>
  <si>
    <t>125-970</t>
  </si>
  <si>
    <t>125-97D</t>
  </si>
  <si>
    <t>125-980</t>
  </si>
  <si>
    <t>125-990</t>
  </si>
  <si>
    <t>125-995</t>
  </si>
  <si>
    <t>126-00A</t>
  </si>
  <si>
    <t>126-090</t>
  </si>
  <si>
    <t>126-11K</t>
  </si>
  <si>
    <t>126-130</t>
  </si>
  <si>
    <t>126-20A</t>
  </si>
  <si>
    <t>126-270</t>
  </si>
  <si>
    <t>126-29A</t>
  </si>
  <si>
    <t>126-32M</t>
  </si>
  <si>
    <t>126-61P</t>
  </si>
  <si>
    <t>126-61T</t>
  </si>
  <si>
    <t>126-65B</t>
  </si>
  <si>
    <t>126-900</t>
  </si>
  <si>
    <t>126-97D</t>
  </si>
  <si>
    <t>126-995</t>
  </si>
  <si>
    <t>128-130</t>
  </si>
  <si>
    <t>128-20A</t>
  </si>
  <si>
    <t>128-270</t>
  </si>
  <si>
    <t>128-32M</t>
  </si>
  <si>
    <t>128-550</t>
  </si>
  <si>
    <t>128-61T</t>
  </si>
  <si>
    <t>128-620</t>
  </si>
  <si>
    <t>128-910</t>
  </si>
  <si>
    <t>128-97D</t>
  </si>
  <si>
    <t>128-990</t>
  </si>
  <si>
    <t>121-00B</t>
  </si>
  <si>
    <t>121-010</t>
  </si>
  <si>
    <t>121-01C</t>
  </si>
  <si>
    <t>121-01D</t>
  </si>
  <si>
    <t>121-020</t>
  </si>
  <si>
    <t>121-030</t>
  </si>
  <si>
    <t>121-040</t>
  </si>
  <si>
    <t>121-050</t>
  </si>
  <si>
    <t>121-060</t>
  </si>
  <si>
    <t>121-06B</t>
  </si>
  <si>
    <t>121-070</t>
  </si>
  <si>
    <t>121-07A</t>
  </si>
  <si>
    <t>121-080</t>
  </si>
  <si>
    <t>121-08A</t>
  </si>
  <si>
    <t>121-090</t>
  </si>
  <si>
    <t>121-09B</t>
  </si>
  <si>
    <t>121-100</t>
  </si>
  <si>
    <t>121-10A</t>
  </si>
  <si>
    <t>121-10B</t>
  </si>
  <si>
    <t>121-110</t>
  </si>
  <si>
    <t>121-111</t>
  </si>
  <si>
    <t>121-11A</t>
  </si>
  <si>
    <t>121-11B</t>
  </si>
  <si>
    <t>121-11C</t>
  </si>
  <si>
    <t>121-11K</t>
  </si>
  <si>
    <t>121-12A</t>
  </si>
  <si>
    <t>121-130</t>
  </si>
  <si>
    <t>121-132</t>
  </si>
  <si>
    <t>121-13A</t>
  </si>
  <si>
    <t>121-13C</t>
  </si>
  <si>
    <t>121-140</t>
  </si>
  <si>
    <t>121-150</t>
  </si>
  <si>
    <t>121-160</t>
  </si>
  <si>
    <t>121-16B</t>
  </si>
  <si>
    <t>121-170</t>
  </si>
  <si>
    <t>121-180</t>
  </si>
  <si>
    <t>121-181</t>
  </si>
  <si>
    <t>121-182</t>
  </si>
  <si>
    <t>121-190</t>
  </si>
  <si>
    <t>121-19A</t>
  </si>
  <si>
    <t>121-19B</t>
  </si>
  <si>
    <t>121-19C</t>
  </si>
  <si>
    <t>121-200</t>
  </si>
  <si>
    <t>121-20A</t>
  </si>
  <si>
    <t>121-210</t>
  </si>
  <si>
    <t>121-220</t>
  </si>
  <si>
    <t>121-230</t>
  </si>
  <si>
    <t>121-23A</t>
  </si>
  <si>
    <t>121-240</t>
  </si>
  <si>
    <t>121-241</t>
  </si>
  <si>
    <t>121-24N</t>
  </si>
  <si>
    <t>121-250</t>
  </si>
  <si>
    <t>121-260</t>
  </si>
  <si>
    <t>121-26B</t>
  </si>
  <si>
    <t>121-26C</t>
  </si>
  <si>
    <t>121-270</t>
  </si>
  <si>
    <t>121-27A</t>
  </si>
  <si>
    <t>121-280</t>
  </si>
  <si>
    <t>121-290</t>
  </si>
  <si>
    <t>121-291</t>
  </si>
  <si>
    <t>121-292</t>
  </si>
  <si>
    <t>121-295</t>
  </si>
  <si>
    <t>121-300</t>
  </si>
  <si>
    <t>121-310</t>
  </si>
  <si>
    <t>121-320</t>
  </si>
  <si>
    <t>121-32A</t>
  </si>
  <si>
    <t>121-32B</t>
  </si>
  <si>
    <t>121-32C</t>
  </si>
  <si>
    <t>121-32D</t>
  </si>
  <si>
    <t>121-32H</t>
  </si>
  <si>
    <t>121-32K</t>
  </si>
  <si>
    <t>121-32L</t>
  </si>
  <si>
    <t>121-32M</t>
  </si>
  <si>
    <t>121-32P</t>
  </si>
  <si>
    <t>121-32Q</t>
  </si>
  <si>
    <t>121-32R</t>
  </si>
  <si>
    <t>121-330</t>
  </si>
  <si>
    <t>121-33A</t>
  </si>
  <si>
    <t>121-340</t>
  </si>
  <si>
    <t>121-34B</t>
  </si>
  <si>
    <t>121-34D</t>
  </si>
  <si>
    <t>121-34F</t>
  </si>
  <si>
    <t>121-34G</t>
  </si>
  <si>
    <t>121-34H</t>
  </si>
  <si>
    <t>121-350</t>
  </si>
  <si>
    <t>121-35A</t>
  </si>
  <si>
    <t>121-360</t>
  </si>
  <si>
    <t>121-36B</t>
  </si>
  <si>
    <t>121-36C</t>
  </si>
  <si>
    <t>121-36F</t>
  </si>
  <si>
    <t>121-36G</t>
  </si>
  <si>
    <t>121-370</t>
  </si>
  <si>
    <t>121-380</t>
  </si>
  <si>
    <t>121-390</t>
  </si>
  <si>
    <t>121-39A</t>
  </si>
  <si>
    <t>121-400</t>
  </si>
  <si>
    <t>121-410</t>
  </si>
  <si>
    <t>121-41B</t>
  </si>
  <si>
    <t>121-41C</t>
  </si>
  <si>
    <t>121-41D</t>
  </si>
  <si>
    <t>121-41F</t>
  </si>
  <si>
    <t>121-41G</t>
  </si>
  <si>
    <t>121-41H</t>
  </si>
  <si>
    <t>121-41J</t>
  </si>
  <si>
    <t>121-41L</t>
  </si>
  <si>
    <t>121-41M</t>
  </si>
  <si>
    <t>121-41N</t>
  </si>
  <si>
    <t>121-420</t>
  </si>
  <si>
    <t>121-421</t>
  </si>
  <si>
    <t>121-422</t>
  </si>
  <si>
    <t>121-42A</t>
  </si>
  <si>
    <t>121-42B</t>
  </si>
  <si>
    <t>121-430</t>
  </si>
  <si>
    <t>121-43C</t>
  </si>
  <si>
    <t>121-440</t>
  </si>
  <si>
    <t>121-44A</t>
  </si>
  <si>
    <t>121-450</t>
  </si>
  <si>
    <t>121-45A</t>
  </si>
  <si>
    <t>121-45B</t>
  </si>
  <si>
    <t>121-460</t>
  </si>
  <si>
    <t>121-470</t>
  </si>
  <si>
    <t>121-480</t>
  </si>
  <si>
    <t>121-490</t>
  </si>
  <si>
    <t>121-491</t>
  </si>
  <si>
    <t>121-49B</t>
  </si>
  <si>
    <t>121-49D</t>
  </si>
  <si>
    <t>121-49E</t>
  </si>
  <si>
    <t>121-500</t>
  </si>
  <si>
    <t>121-50A</t>
  </si>
  <si>
    <t>121-510</t>
  </si>
  <si>
    <t>121-51A</t>
  </si>
  <si>
    <t>121-51B</t>
  </si>
  <si>
    <t>121-520</t>
  </si>
  <si>
    <t>121-530</t>
  </si>
  <si>
    <t>121-540</t>
  </si>
  <si>
    <t>121-54A</t>
  </si>
  <si>
    <t>121-550</t>
  </si>
  <si>
    <t>121-55A</t>
  </si>
  <si>
    <t>121-560</t>
  </si>
  <si>
    <t>121-570</t>
  </si>
  <si>
    <t>121-580</t>
  </si>
  <si>
    <t>121-590</t>
  </si>
  <si>
    <t>121-600</t>
  </si>
  <si>
    <t>121-60B</t>
  </si>
  <si>
    <t>121-60D</t>
  </si>
  <si>
    <t>121-60G</t>
  </si>
  <si>
    <t>121-60I</t>
  </si>
  <si>
    <t>121-60J</t>
  </si>
  <si>
    <t>121-60L</t>
  </si>
  <si>
    <t>121-60M</t>
  </si>
  <si>
    <t>121-60N</t>
  </si>
  <si>
    <t>121-60P</t>
  </si>
  <si>
    <t>121-60Q</t>
  </si>
  <si>
    <t>121-60S</t>
  </si>
  <si>
    <t>121-60Y</t>
  </si>
  <si>
    <t>121-610</t>
  </si>
  <si>
    <t>121-61J</t>
  </si>
  <si>
    <t>121-61K</t>
  </si>
  <si>
    <t>121-61M</t>
  </si>
  <si>
    <t>121-61N</t>
  </si>
  <si>
    <t>121-61P</t>
  </si>
  <si>
    <t>121-61Q</t>
  </si>
  <si>
    <t>121-61R</t>
  </si>
  <si>
    <t>121-61S</t>
  </si>
  <si>
    <t>121-61T</t>
  </si>
  <si>
    <t>121-61V</t>
  </si>
  <si>
    <t>121-61W</t>
  </si>
  <si>
    <t>121-620</t>
  </si>
  <si>
    <t>121-62A</t>
  </si>
  <si>
    <t>121-62J</t>
  </si>
  <si>
    <t>121-630</t>
  </si>
  <si>
    <t>121-63A</t>
  </si>
  <si>
    <t>121-63B</t>
  </si>
  <si>
    <t>121-63C</t>
  </si>
  <si>
    <t>121-640</t>
  </si>
  <si>
    <t>121-64A</t>
  </si>
  <si>
    <t>121-650</t>
  </si>
  <si>
    <t>121-65A</t>
  </si>
  <si>
    <t>121-65B</t>
  </si>
  <si>
    <t>121-65C</t>
  </si>
  <si>
    <t>121-65D</t>
  </si>
  <si>
    <t>121-65F</t>
  </si>
  <si>
    <t>121-660</t>
  </si>
  <si>
    <t>121-66A</t>
  </si>
  <si>
    <t>121-670</t>
  </si>
  <si>
    <t>121-67B</t>
  </si>
  <si>
    <t>121-680</t>
  </si>
  <si>
    <t>121-681</t>
  </si>
  <si>
    <t>121-68A</t>
  </si>
  <si>
    <t>121-68C</t>
  </si>
  <si>
    <t>121-690</t>
  </si>
  <si>
    <t>121-700</t>
  </si>
  <si>
    <t>121-710</t>
  </si>
  <si>
    <t>121-720</t>
  </si>
  <si>
    <t>121-730</t>
  </si>
  <si>
    <t>121-73A</t>
  </si>
  <si>
    <t>121-740</t>
  </si>
  <si>
    <t>121-74C</t>
  </si>
  <si>
    <t>121-750</t>
  </si>
  <si>
    <t>121-760</t>
  </si>
  <si>
    <t>121-761</t>
  </si>
  <si>
    <t>121-76A</t>
  </si>
  <si>
    <t>121-770</t>
  </si>
  <si>
    <t>121-780</t>
  </si>
  <si>
    <t>121-78B</t>
  </si>
  <si>
    <t>121-790</t>
  </si>
  <si>
    <t>121-800</t>
  </si>
  <si>
    <t>121-80B</t>
  </si>
  <si>
    <t>121-810</t>
  </si>
  <si>
    <t>121-81A</t>
  </si>
  <si>
    <t>121-81B</t>
  </si>
  <si>
    <t>121-820</t>
  </si>
  <si>
    <t>121-821</t>
  </si>
  <si>
    <t>121-830</t>
  </si>
  <si>
    <t>121-840</t>
  </si>
  <si>
    <t>121-850</t>
  </si>
  <si>
    <t>121-860</t>
  </si>
  <si>
    <t>121-861</t>
  </si>
  <si>
    <t>121-862</t>
  </si>
  <si>
    <t>121-86T</t>
  </si>
  <si>
    <t>121-870</t>
  </si>
  <si>
    <t>121-87A</t>
  </si>
  <si>
    <t>121-880</t>
  </si>
  <si>
    <t>121-88A</t>
  </si>
  <si>
    <t>121-890</t>
  </si>
  <si>
    <t>121-900</t>
  </si>
  <si>
    <t>121-90A</t>
  </si>
  <si>
    <t>121-90B</t>
  </si>
  <si>
    <t>121-90D</t>
  </si>
  <si>
    <t>121-910</t>
  </si>
  <si>
    <t>121-91A</t>
  </si>
  <si>
    <t>121-91B</t>
  </si>
  <si>
    <t>121-920</t>
  </si>
  <si>
    <t>121-92B</t>
  </si>
  <si>
    <t>121-92D</t>
  </si>
  <si>
    <t>121-92E</t>
  </si>
  <si>
    <t>121-92F</t>
  </si>
  <si>
    <t>121-92G</t>
  </si>
  <si>
    <t>121-92L</t>
  </si>
  <si>
    <t>121-92M</t>
  </si>
  <si>
    <t>121-92N</t>
  </si>
  <si>
    <t>121-92S</t>
  </si>
  <si>
    <t>121-92T</t>
  </si>
  <si>
    <t>121-92V</t>
  </si>
  <si>
    <t>121-92Y</t>
  </si>
  <si>
    <t>121-930</t>
  </si>
  <si>
    <t>121-93A</t>
  </si>
  <si>
    <t>121-93J</t>
  </si>
  <si>
    <t>121-93M</t>
  </si>
  <si>
    <t>121-93N</t>
  </si>
  <si>
    <t>121-93P</t>
  </si>
  <si>
    <t>121-93Q</t>
  </si>
  <si>
    <t>121-93R</t>
  </si>
  <si>
    <t>121-950</t>
  </si>
  <si>
    <t>121-95A</t>
  </si>
  <si>
    <t>121-960</t>
  </si>
  <si>
    <t>121-96C</t>
  </si>
  <si>
    <t>121-96F</t>
  </si>
  <si>
    <t>121-970</t>
  </si>
  <si>
    <t>121-97D</t>
  </si>
  <si>
    <t>121-980</t>
  </si>
  <si>
    <t>121-98A</t>
  </si>
  <si>
    <t>121-98B</t>
  </si>
  <si>
    <t>121-990</t>
  </si>
  <si>
    <t>121-995</t>
  </si>
  <si>
    <t>122-01C</t>
  </si>
  <si>
    <t>122-01F</t>
  </si>
  <si>
    <t>122-06B</t>
  </si>
  <si>
    <t>122-070</t>
  </si>
  <si>
    <t>122-080</t>
  </si>
  <si>
    <t>122-08A</t>
  </si>
  <si>
    <t>122-090</t>
  </si>
  <si>
    <t>122-100</t>
  </si>
  <si>
    <t>122-110</t>
  </si>
  <si>
    <t>122-111</t>
  </si>
  <si>
    <t>122-11B</t>
  </si>
  <si>
    <t>122-11D</t>
  </si>
  <si>
    <t>122-11K</t>
  </si>
  <si>
    <t>122-120</t>
  </si>
  <si>
    <t>122-12A</t>
  </si>
  <si>
    <t>122-130</t>
  </si>
  <si>
    <t>122-132</t>
  </si>
  <si>
    <t>122-140</t>
  </si>
  <si>
    <t>122-160</t>
  </si>
  <si>
    <t>122-16B</t>
  </si>
  <si>
    <t>122-170</t>
  </si>
  <si>
    <t>122-180</t>
  </si>
  <si>
    <t>122-190</t>
  </si>
  <si>
    <t>122-19C</t>
  </si>
  <si>
    <t>122-20A</t>
  </si>
  <si>
    <t>122-220</t>
  </si>
  <si>
    <t>122-230</t>
  </si>
  <si>
    <t>122-23A</t>
  </si>
  <si>
    <t>122-240</t>
  </si>
  <si>
    <t>122-241</t>
  </si>
  <si>
    <t>122-250</t>
  </si>
  <si>
    <t>122-290</t>
  </si>
  <si>
    <t>122-291</t>
  </si>
  <si>
    <t>122-292</t>
  </si>
  <si>
    <t>122-295</t>
  </si>
  <si>
    <t>122-320</t>
  </si>
  <si>
    <t>122-32A</t>
  </si>
  <si>
    <t>122-32B</t>
  </si>
  <si>
    <t>122-32D</t>
  </si>
  <si>
    <t>122-32L</t>
  </si>
  <si>
    <t>122-32P</t>
  </si>
  <si>
    <t>122-32Q</t>
  </si>
  <si>
    <t>122-32R</t>
  </si>
  <si>
    <t>122-330</t>
  </si>
  <si>
    <t>122-340</t>
  </si>
  <si>
    <t>122-34D</t>
  </si>
  <si>
    <t>122-350</t>
  </si>
  <si>
    <t>122-36G</t>
  </si>
  <si>
    <t>122-370</t>
  </si>
  <si>
    <t>122-390</t>
  </si>
  <si>
    <t>122-39B</t>
  </si>
  <si>
    <t>122-400</t>
  </si>
  <si>
    <t>122-41H</t>
  </si>
  <si>
    <t>122-41Q</t>
  </si>
  <si>
    <t>122-420</t>
  </si>
  <si>
    <t>122-422</t>
  </si>
  <si>
    <t>122-430</t>
  </si>
  <si>
    <t>122-440</t>
  </si>
  <si>
    <t>122-450</t>
  </si>
  <si>
    <t>122-45A</t>
  </si>
  <si>
    <t>122-470</t>
  </si>
  <si>
    <t>122-490</t>
  </si>
  <si>
    <t>122-491</t>
  </si>
  <si>
    <t>122-49B</t>
  </si>
  <si>
    <t>122-49D</t>
  </si>
  <si>
    <t>122-49E</t>
  </si>
  <si>
    <t>122-500</t>
  </si>
  <si>
    <t>122-530</t>
  </si>
  <si>
    <t>122-53B</t>
  </si>
  <si>
    <t>122-540</t>
  </si>
  <si>
    <t>122-550</t>
  </si>
  <si>
    <t>122-55A</t>
  </si>
  <si>
    <t>122-560</t>
  </si>
  <si>
    <t>122-580</t>
  </si>
  <si>
    <t>122-590</t>
  </si>
  <si>
    <t>122-600</t>
  </si>
  <si>
    <t>122-60F</t>
  </si>
  <si>
    <t>122-60G</t>
  </si>
  <si>
    <t>122-60I</t>
  </si>
  <si>
    <t>122-60J</t>
  </si>
  <si>
    <t>122-60K</t>
  </si>
  <si>
    <t>122-60N</t>
  </si>
  <si>
    <t>122-60Q</t>
  </si>
  <si>
    <t>122-60S</t>
  </si>
  <si>
    <t>122-60Y</t>
  </si>
  <si>
    <t>122-610</t>
  </si>
  <si>
    <t>122-61J</t>
  </si>
  <si>
    <t>122-61P</t>
  </si>
  <si>
    <t>122-61Q</t>
  </si>
  <si>
    <t>122-61S</t>
  </si>
  <si>
    <t>122-61T</t>
  </si>
  <si>
    <t>122-61V</t>
  </si>
  <si>
    <t>122-620</t>
  </si>
  <si>
    <t>122-62A</t>
  </si>
  <si>
    <t>122-62K</t>
  </si>
  <si>
    <t>122-630</t>
  </si>
  <si>
    <t>122-640</t>
  </si>
  <si>
    <t>122-650</t>
  </si>
  <si>
    <t>122-65A</t>
  </si>
  <si>
    <t>122-65H</t>
  </si>
  <si>
    <t>122-65Z</t>
  </si>
  <si>
    <t>122-660</t>
  </si>
  <si>
    <t>122-670</t>
  </si>
  <si>
    <t>122-680</t>
  </si>
  <si>
    <t>122-681</t>
  </si>
  <si>
    <t>122-68C</t>
  </si>
  <si>
    <t>122-69A</t>
  </si>
  <si>
    <t>122-700</t>
  </si>
  <si>
    <t>122-710</t>
  </si>
  <si>
    <t>122-730</t>
  </si>
  <si>
    <t>122-740</t>
  </si>
  <si>
    <t>122-750</t>
  </si>
  <si>
    <t>122-760</t>
  </si>
  <si>
    <t>122-770</t>
  </si>
  <si>
    <t>122-780</t>
  </si>
  <si>
    <t>122-80B</t>
  </si>
  <si>
    <t>122-810</t>
  </si>
  <si>
    <t>122-81B</t>
  </si>
  <si>
    <t>122-820</t>
  </si>
  <si>
    <t>122-840</t>
  </si>
  <si>
    <t>122-84B</t>
  </si>
  <si>
    <t>122-850</t>
  </si>
  <si>
    <t>122-860</t>
  </si>
  <si>
    <t>122-861</t>
  </si>
  <si>
    <t>122-862</t>
  </si>
  <si>
    <t>122-87A</t>
  </si>
  <si>
    <t>122-880</t>
  </si>
  <si>
    <t>122-88A</t>
  </si>
  <si>
    <t>122-890</t>
  </si>
  <si>
    <t>122-900</t>
  </si>
  <si>
    <t>122-90A</t>
  </si>
  <si>
    <t>122-90B</t>
  </si>
  <si>
    <t>122-910</t>
  </si>
  <si>
    <t>122-91A</t>
  </si>
  <si>
    <t>122-920</t>
  </si>
  <si>
    <t>122-92L</t>
  </si>
  <si>
    <t>122-92P</t>
  </si>
  <si>
    <t>122-92S</t>
  </si>
  <si>
    <t>122-92U</t>
  </si>
  <si>
    <t>122-93N</t>
  </si>
  <si>
    <t>122-93Q</t>
  </si>
  <si>
    <t>122-940</t>
  </si>
  <si>
    <t>122-94Z</t>
  </si>
  <si>
    <t>122-950</t>
  </si>
  <si>
    <t>122-960</t>
  </si>
  <si>
    <t>122-97D</t>
  </si>
  <si>
    <t>122-98A</t>
  </si>
  <si>
    <t>122-990</t>
  </si>
  <si>
    <t>122-995</t>
  </si>
  <si>
    <t>123-00A</t>
  </si>
  <si>
    <t>123-00B</t>
  </si>
  <si>
    <t>123-010</t>
  </si>
  <si>
    <t>123-01B</t>
  </si>
  <si>
    <t>123-01C</t>
  </si>
  <si>
    <t>123-01D</t>
  </si>
  <si>
    <t>123-01F</t>
  </si>
  <si>
    <t>123-020</t>
  </si>
  <si>
    <t>123-030</t>
  </si>
  <si>
    <t>123-050</t>
  </si>
  <si>
    <t>123-060</t>
  </si>
  <si>
    <t>123-06B</t>
  </si>
  <si>
    <t>123-070</t>
  </si>
  <si>
    <t>123-07A</t>
  </si>
  <si>
    <t>123-08A</t>
  </si>
  <si>
    <t>123-090</t>
  </si>
  <si>
    <t>123-09B</t>
  </si>
  <si>
    <t>123-100</t>
  </si>
  <si>
    <t>123-10A</t>
  </si>
  <si>
    <t>123-10B</t>
  </si>
  <si>
    <t>123-110</t>
  </si>
  <si>
    <t>123-111</t>
  </si>
  <si>
    <t>123-11B</t>
  </si>
  <si>
    <t>123-11D</t>
  </si>
  <si>
    <t>123-11K</t>
  </si>
  <si>
    <t>123-120</t>
  </si>
  <si>
    <t>123-12A</t>
  </si>
  <si>
    <t>123-130</t>
  </si>
  <si>
    <t>123-132</t>
  </si>
  <si>
    <t>123-13A</t>
  </si>
  <si>
    <t>123-13C</t>
  </si>
  <si>
    <t>123-140</t>
  </si>
  <si>
    <t>123-150</t>
  </si>
  <si>
    <t>123-160</t>
  </si>
  <si>
    <t>123-16B</t>
  </si>
  <si>
    <t>123-170</t>
  </si>
  <si>
    <t>123-180</t>
  </si>
  <si>
    <t>123-181</t>
  </si>
  <si>
    <t>123-182</t>
  </si>
  <si>
    <t>123-190</t>
  </si>
  <si>
    <t>123-19A</t>
  </si>
  <si>
    <t>123-19B</t>
  </si>
  <si>
    <t>123-19C</t>
  </si>
  <si>
    <t>123-200</t>
  </si>
  <si>
    <t>123-20A</t>
  </si>
  <si>
    <t>123-220</t>
  </si>
  <si>
    <t>123-230</t>
  </si>
  <si>
    <t>123-23A</t>
  </si>
  <si>
    <t>123-241</t>
  </si>
  <si>
    <t>123-24B</t>
  </si>
  <si>
    <t>123-24N</t>
  </si>
  <si>
    <t>123-250</t>
  </si>
  <si>
    <t>123-260</t>
  </si>
  <si>
    <t>123-27A</t>
  </si>
  <si>
    <t>123-280</t>
  </si>
  <si>
    <t>123-291</t>
  </si>
  <si>
    <t>123-292</t>
  </si>
  <si>
    <t>123-295</t>
  </si>
  <si>
    <t>123-29A</t>
  </si>
  <si>
    <t>123-310</t>
  </si>
  <si>
    <t>123-320</t>
  </si>
  <si>
    <t>123-32A</t>
  </si>
  <si>
    <t>123-32B</t>
  </si>
  <si>
    <t>123-32C</t>
  </si>
  <si>
    <t>123-32D</t>
  </si>
  <si>
    <t>123-32K</t>
  </si>
  <si>
    <t>123-32L</t>
  </si>
  <si>
    <t>123-32P</t>
  </si>
  <si>
    <t>123-32Q</t>
  </si>
  <si>
    <t>123-32R</t>
  </si>
  <si>
    <t>123-32T</t>
  </si>
  <si>
    <t>123-33A</t>
  </si>
  <si>
    <t>123-340</t>
  </si>
  <si>
    <t>123-34G</t>
  </si>
  <si>
    <t>123-34H</t>
  </si>
  <si>
    <t>123-350</t>
  </si>
  <si>
    <t>123-35B</t>
  </si>
  <si>
    <t>123-360</t>
  </si>
  <si>
    <t>123-36C</t>
  </si>
  <si>
    <t>123-36G</t>
  </si>
  <si>
    <t>123-370</t>
  </si>
  <si>
    <t>123-390</t>
  </si>
  <si>
    <t>123-39B</t>
  </si>
  <si>
    <t>123-400</t>
  </si>
  <si>
    <t>123-410</t>
  </si>
  <si>
    <t>123-41C</t>
  </si>
  <si>
    <t>123-41D</t>
  </si>
  <si>
    <t>123-41G</t>
  </si>
  <si>
    <t>123-41K</t>
  </si>
  <si>
    <t>123-41M</t>
  </si>
  <si>
    <t>123-41N</t>
  </si>
  <si>
    <t>123-41Q</t>
  </si>
  <si>
    <t>123-420</t>
  </si>
  <si>
    <t>123-422</t>
  </si>
  <si>
    <t>123-42B</t>
  </si>
  <si>
    <t>123-430</t>
  </si>
  <si>
    <t>123-43C</t>
  </si>
  <si>
    <t>123-440</t>
  </si>
  <si>
    <t>123-44A</t>
  </si>
  <si>
    <t>123-450</t>
  </si>
  <si>
    <t>123-45A</t>
  </si>
  <si>
    <t>123-45B</t>
  </si>
  <si>
    <t>123-460</t>
  </si>
  <si>
    <t>123-470</t>
  </si>
  <si>
    <t>123-490</t>
  </si>
  <si>
    <t>123-491</t>
  </si>
  <si>
    <t>123-49B</t>
  </si>
  <si>
    <t>123-500</t>
  </si>
  <si>
    <t>123-50A</t>
  </si>
  <si>
    <t>123-510</t>
  </si>
  <si>
    <t>123-51A</t>
  </si>
  <si>
    <t>123-520</t>
  </si>
  <si>
    <t>123-530</t>
  </si>
  <si>
    <t>123-53B</t>
  </si>
  <si>
    <t>123-53C</t>
  </si>
  <si>
    <t>123-54A</t>
  </si>
  <si>
    <t>123-550</t>
  </si>
  <si>
    <t>123-560</t>
  </si>
  <si>
    <t>123-580</t>
  </si>
  <si>
    <t>123-58B</t>
  </si>
  <si>
    <t>123-590</t>
  </si>
  <si>
    <t>123-600</t>
  </si>
  <si>
    <t>123-60D</t>
  </si>
  <si>
    <t>123-60F</t>
  </si>
  <si>
    <t>123-60G</t>
  </si>
  <si>
    <t>123-60I</t>
  </si>
  <si>
    <t>123-60J</t>
  </si>
  <si>
    <t>123-60K</t>
  </si>
  <si>
    <t>123-60L</t>
  </si>
  <si>
    <t>123-60N</t>
  </si>
  <si>
    <t>123-60P</t>
  </si>
  <si>
    <t>123-60Q</t>
  </si>
  <si>
    <t>123-60S</t>
  </si>
  <si>
    <t>123-60Y</t>
  </si>
  <si>
    <t>123-610</t>
  </si>
  <si>
    <t>123-61J</t>
  </si>
  <si>
    <t>123-61K</t>
  </si>
  <si>
    <t>123-61M</t>
  </si>
  <si>
    <t>123-61N</t>
  </si>
  <si>
    <t>123-61Q</t>
  </si>
  <si>
    <t>123-61S</t>
  </si>
  <si>
    <t>123-61T</t>
  </si>
  <si>
    <t>123-61U</t>
  </si>
  <si>
    <t>123-61V</t>
  </si>
  <si>
    <t>123-61W</t>
  </si>
  <si>
    <t>123-61X</t>
  </si>
  <si>
    <t>123-620</t>
  </si>
  <si>
    <t>123-62A</t>
  </si>
  <si>
    <t>123-62J</t>
  </si>
  <si>
    <t>123-62K</t>
  </si>
  <si>
    <t>123-630</t>
  </si>
  <si>
    <t>123-63A</t>
  </si>
  <si>
    <t>123-63B</t>
  </si>
  <si>
    <t>123-63C</t>
  </si>
  <si>
    <t>123-640</t>
  </si>
  <si>
    <t>123-650</t>
  </si>
  <si>
    <t>123-65A</t>
  </si>
  <si>
    <t>123-65C</t>
  </si>
  <si>
    <t>123-65D</t>
  </si>
  <si>
    <t>123-65H</t>
  </si>
  <si>
    <t>123-660</t>
  </si>
  <si>
    <t>123-670</t>
  </si>
  <si>
    <t>123-680</t>
  </si>
  <si>
    <t>123-681</t>
  </si>
  <si>
    <t>123-68A</t>
  </si>
  <si>
    <t>123-68C</t>
  </si>
  <si>
    <t>123-690</t>
  </si>
  <si>
    <t>123-69A</t>
  </si>
  <si>
    <t>123-700</t>
  </si>
  <si>
    <t>123-70A</t>
  </si>
  <si>
    <t>123-710</t>
  </si>
  <si>
    <t>123-720</t>
  </si>
  <si>
    <t>123-73A</t>
  </si>
  <si>
    <t>123-73B</t>
  </si>
  <si>
    <t>123-740</t>
  </si>
  <si>
    <t>123-750</t>
  </si>
  <si>
    <t>123-760</t>
  </si>
  <si>
    <t>123-761</t>
  </si>
  <si>
    <t>123-770</t>
  </si>
  <si>
    <t>123-780</t>
  </si>
  <si>
    <t>123-78B</t>
  </si>
  <si>
    <t>123-790</t>
  </si>
  <si>
    <t>123-79A</t>
  </si>
  <si>
    <t>123-800</t>
  </si>
  <si>
    <t>123-810</t>
  </si>
  <si>
    <t>123-81B</t>
  </si>
  <si>
    <t>123-820</t>
  </si>
  <si>
    <t>123-821</t>
  </si>
  <si>
    <t>123-840</t>
  </si>
  <si>
    <t>123-850</t>
  </si>
  <si>
    <t>123-860</t>
  </si>
  <si>
    <t>123-861</t>
  </si>
  <si>
    <t>123-862</t>
  </si>
  <si>
    <t>123-870</t>
  </si>
  <si>
    <t>123-87A</t>
  </si>
  <si>
    <t>123-880</t>
  </si>
  <si>
    <t>123-88A</t>
  </si>
  <si>
    <t>123-890</t>
  </si>
  <si>
    <t>123-900</t>
  </si>
  <si>
    <t>123-90A</t>
  </si>
  <si>
    <t>123-90B</t>
  </si>
  <si>
    <t>123-90D</t>
  </si>
  <si>
    <t>123-910</t>
  </si>
  <si>
    <t>123-91A</t>
  </si>
  <si>
    <t>123-91B</t>
  </si>
  <si>
    <t>123-920</t>
  </si>
  <si>
    <t>123-92B</t>
  </si>
  <si>
    <t>123-92E</t>
  </si>
  <si>
    <t>123-92F</t>
  </si>
  <si>
    <t>123-92G</t>
  </si>
  <si>
    <t>123-92K</t>
  </si>
  <si>
    <t>123-92L</t>
  </si>
  <si>
    <t>123-92N</t>
  </si>
  <si>
    <t>123-92P</t>
  </si>
  <si>
    <t>123-92R</t>
  </si>
  <si>
    <t>123-92S</t>
  </si>
  <si>
    <t>123-92U</t>
  </si>
  <si>
    <t>123-92W</t>
  </si>
  <si>
    <t>123-930</t>
  </si>
  <si>
    <t>123-93J</t>
  </si>
  <si>
    <t>123-93N</t>
  </si>
  <si>
    <t>123-93Q</t>
  </si>
  <si>
    <t>123-940</t>
  </si>
  <si>
    <t>123-94A</t>
  </si>
  <si>
    <t>123-950</t>
  </si>
  <si>
    <t>123-95A</t>
  </si>
  <si>
    <t>123-960</t>
  </si>
  <si>
    <t>123-96C</t>
  </si>
  <si>
    <t>123-96F</t>
  </si>
  <si>
    <t>123-970</t>
  </si>
  <si>
    <t>123-97D</t>
  </si>
  <si>
    <t>123-980</t>
  </si>
  <si>
    <t>123-98A</t>
  </si>
  <si>
    <t>123-98B</t>
  </si>
  <si>
    <t>123-990</t>
  </si>
  <si>
    <t>123-995</t>
  </si>
  <si>
    <t>124-00B</t>
  </si>
  <si>
    <t>124-01B</t>
  </si>
  <si>
    <t>124-01C</t>
  </si>
  <si>
    <t>124-01D</t>
  </si>
  <si>
    <t>124-01F</t>
  </si>
  <si>
    <t>124-030</t>
  </si>
  <si>
    <t>124-040</t>
  </si>
  <si>
    <t>124-050</t>
  </si>
  <si>
    <t>124-060</t>
  </si>
  <si>
    <t>124-06B</t>
  </si>
  <si>
    <t>124-070</t>
  </si>
  <si>
    <t>124-07A</t>
  </si>
  <si>
    <t>124-080</t>
  </si>
  <si>
    <t>124-08A</t>
  </si>
  <si>
    <t>124-09B</t>
  </si>
  <si>
    <t>124-100</t>
  </si>
  <si>
    <t>124-10A</t>
  </si>
  <si>
    <t>124-10B</t>
  </si>
  <si>
    <t>124-110</t>
  </si>
  <si>
    <t>124-111</t>
  </si>
  <si>
    <t>124-11A</t>
  </si>
  <si>
    <t>124-11B</t>
  </si>
  <si>
    <t>124-11C</t>
  </si>
  <si>
    <t>124-11D</t>
  </si>
  <si>
    <t>124-11K</t>
  </si>
  <si>
    <t>124-120</t>
  </si>
  <si>
    <t>124-12A</t>
  </si>
  <si>
    <t>124-132</t>
  </si>
  <si>
    <t>124-13A</t>
  </si>
  <si>
    <t>124-13C</t>
  </si>
  <si>
    <t>124-140</t>
  </si>
  <si>
    <t>124-150</t>
  </si>
  <si>
    <t>124-160</t>
  </si>
  <si>
    <t>124-16B</t>
  </si>
  <si>
    <t>124-170</t>
  </si>
  <si>
    <t>124-180</t>
  </si>
  <si>
    <t>124-181</t>
  </si>
  <si>
    <t>124-182</t>
  </si>
  <si>
    <t>124-190</t>
  </si>
  <si>
    <t>124-19A</t>
  </si>
  <si>
    <t>124-19B</t>
  </si>
  <si>
    <t>124-19C</t>
  </si>
  <si>
    <t>124-200</t>
  </si>
  <si>
    <t>124-210</t>
  </si>
  <si>
    <t>124-220</t>
  </si>
  <si>
    <t>124-230</t>
  </si>
  <si>
    <t>124-23A</t>
  </si>
  <si>
    <t>124-240</t>
  </si>
  <si>
    <t>124-241</t>
  </si>
  <si>
    <t>124-24B</t>
  </si>
  <si>
    <t>124-24N</t>
  </si>
  <si>
    <t>124-250</t>
  </si>
  <si>
    <t>124-260</t>
  </si>
  <si>
    <t>124-26B</t>
  </si>
  <si>
    <t>124-26C</t>
  </si>
  <si>
    <t>124-27A</t>
  </si>
  <si>
    <t>124-280</t>
  </si>
  <si>
    <t>124-290</t>
  </si>
  <si>
    <t>124-291</t>
  </si>
  <si>
    <t>124-292</t>
  </si>
  <si>
    <t>124-295</t>
  </si>
  <si>
    <t>124-310</t>
  </si>
  <si>
    <t>124-320</t>
  </si>
  <si>
    <t>124-32A</t>
  </si>
  <si>
    <t>124-32B</t>
  </si>
  <si>
    <t>124-32C</t>
  </si>
  <si>
    <t>124-32D</t>
  </si>
  <si>
    <t>124-32H</t>
  </si>
  <si>
    <t>124-32K</t>
  </si>
  <si>
    <t>124-32L</t>
  </si>
  <si>
    <t>124-32N</t>
  </si>
  <si>
    <t>124-32P</t>
  </si>
  <si>
    <t>124-32Q</t>
  </si>
  <si>
    <t>124-32R</t>
  </si>
  <si>
    <t>124-32T</t>
  </si>
  <si>
    <t>124-330</t>
  </si>
  <si>
    <t>124-33A</t>
  </si>
  <si>
    <t>124-340</t>
  </si>
  <si>
    <t>124-34B</t>
  </si>
  <si>
    <t>124-34D</t>
  </si>
  <si>
    <t>124-34F</t>
  </si>
  <si>
    <t>124-34G</t>
  </si>
  <si>
    <t>124-34H</t>
  </si>
  <si>
    <t>124-350</t>
  </si>
  <si>
    <t>124-35A</t>
  </si>
  <si>
    <t>124-35B</t>
  </si>
  <si>
    <t>124-360</t>
  </si>
  <si>
    <t>124-36B</t>
  </si>
  <si>
    <t>124-36C</t>
  </si>
  <si>
    <t>124-36F</t>
  </si>
  <si>
    <t>124-36G</t>
  </si>
  <si>
    <t>124-380</t>
  </si>
  <si>
    <t>124-390</t>
  </si>
  <si>
    <t>124-39B</t>
  </si>
  <si>
    <t>124-400</t>
  </si>
  <si>
    <t>124-410</t>
  </si>
  <si>
    <t>124-41B</t>
  </si>
  <si>
    <t>124-41C</t>
  </si>
  <si>
    <t>124-41D</t>
  </si>
  <si>
    <t>124-41F</t>
  </si>
  <si>
    <t>124-41G</t>
  </si>
  <si>
    <t>124-41H</t>
  </si>
  <si>
    <t>124-41J</t>
  </si>
  <si>
    <t>124-41K</t>
  </si>
  <si>
    <t>124-41L</t>
  </si>
  <si>
    <t>124-41M</t>
  </si>
  <si>
    <t>124-41Q</t>
  </si>
  <si>
    <t>124-420</t>
  </si>
  <si>
    <t>124-421</t>
  </si>
  <si>
    <t>124-422</t>
  </si>
  <si>
    <t>124-42B</t>
  </si>
  <si>
    <t>124-430</t>
  </si>
  <si>
    <t>124-43D</t>
  </si>
  <si>
    <t>124-440</t>
  </si>
  <si>
    <t>124-44A</t>
  </si>
  <si>
    <t>124-450</t>
  </si>
  <si>
    <t>124-45A</t>
  </si>
  <si>
    <t>124-45B</t>
  </si>
  <si>
    <t>124-460</t>
  </si>
  <si>
    <t>124-470</t>
  </si>
  <si>
    <t>124-480</t>
  </si>
  <si>
    <t>124-490</t>
  </si>
  <si>
    <t>124-491</t>
  </si>
  <si>
    <t>124-49B</t>
  </si>
  <si>
    <t>124-49D</t>
  </si>
  <si>
    <t>124-49E</t>
  </si>
  <si>
    <t>124-500</t>
  </si>
  <si>
    <t>124-50A</t>
  </si>
  <si>
    <t>124-510</t>
  </si>
  <si>
    <t>124-51A</t>
  </si>
  <si>
    <t>124-51B</t>
  </si>
  <si>
    <t>124-520</t>
  </si>
  <si>
    <t>124-530</t>
  </si>
  <si>
    <t>124-53B</t>
  </si>
  <si>
    <t>124-53C</t>
  </si>
  <si>
    <t>124-540</t>
  </si>
  <si>
    <t>124-54A</t>
  </si>
  <si>
    <t>124-550</t>
  </si>
  <si>
    <t>124-55A</t>
  </si>
  <si>
    <t>124-560</t>
  </si>
  <si>
    <t>124-570</t>
  </si>
  <si>
    <t>124-580</t>
  </si>
  <si>
    <t>124-58B</t>
  </si>
  <si>
    <t>124-590</t>
  </si>
  <si>
    <t>124-600</t>
  </si>
  <si>
    <t>124-60B</t>
  </si>
  <si>
    <t>124-60D</t>
  </si>
  <si>
    <t>124-60F</t>
  </si>
  <si>
    <t>124-60G</t>
  </si>
  <si>
    <t>124-60I</t>
  </si>
  <si>
    <t>124-60J</t>
  </si>
  <si>
    <t>124-60K</t>
  </si>
  <si>
    <t>124-60L</t>
  </si>
  <si>
    <t>124-60M</t>
  </si>
  <si>
    <t>124-60N</t>
  </si>
  <si>
    <t>124-60P</t>
  </si>
  <si>
    <t>124-60Q</t>
  </si>
  <si>
    <t>124-60S</t>
  </si>
  <si>
    <t>124-60U</t>
  </si>
  <si>
    <t>124-60Y</t>
  </si>
  <si>
    <t>124-610</t>
  </si>
  <si>
    <t>124-61J</t>
  </si>
  <si>
    <t>124-61K</t>
  </si>
  <si>
    <t>124-61M</t>
  </si>
  <si>
    <t>124-61P</t>
  </si>
  <si>
    <t>124-61Q</t>
  </si>
  <si>
    <t>124-61R</t>
  </si>
  <si>
    <t>124-61S</t>
  </si>
  <si>
    <t>124-61U</t>
  </si>
  <si>
    <t>124-61V</t>
  </si>
  <si>
    <t>124-61W</t>
  </si>
  <si>
    <t>124-61X</t>
  </si>
  <si>
    <t>124-620</t>
  </si>
  <si>
    <t>124-62A</t>
  </si>
  <si>
    <t>124-62J</t>
  </si>
  <si>
    <t>124-62K</t>
  </si>
  <si>
    <t>124-630</t>
  </si>
  <si>
    <t>124-63A</t>
  </si>
  <si>
    <t>124-63B</t>
  </si>
  <si>
    <t>124-63C</t>
  </si>
  <si>
    <t>124-640</t>
  </si>
  <si>
    <t>124-64A</t>
  </si>
  <si>
    <t>124-650</t>
  </si>
  <si>
    <t>124-65A</t>
  </si>
  <si>
    <t>124-65C</t>
  </si>
  <si>
    <t>124-65G</t>
  </si>
  <si>
    <t>124-65H</t>
  </si>
  <si>
    <t>124-660</t>
  </si>
  <si>
    <t>124-670</t>
  </si>
  <si>
    <t>124-67B</t>
  </si>
  <si>
    <t>124-681</t>
  </si>
  <si>
    <t>124-68A</t>
  </si>
  <si>
    <t>124-68C</t>
  </si>
  <si>
    <t>124-690</t>
  </si>
  <si>
    <t>124-69A</t>
  </si>
  <si>
    <t>124-700</t>
  </si>
  <si>
    <t>124-70A</t>
  </si>
  <si>
    <t>124-710</t>
  </si>
  <si>
    <t>124-720</t>
  </si>
  <si>
    <t>124-730</t>
  </si>
  <si>
    <t>124-73A</t>
  </si>
  <si>
    <t>124-73B</t>
  </si>
  <si>
    <t>124-740</t>
  </si>
  <si>
    <t>124-74C</t>
  </si>
  <si>
    <t>124-750</t>
  </si>
  <si>
    <t>124-760</t>
  </si>
  <si>
    <t>124-761</t>
  </si>
  <si>
    <t>124-76A</t>
  </si>
  <si>
    <t>124-770</t>
  </si>
  <si>
    <t>124-780</t>
  </si>
  <si>
    <t>124-78A</t>
  </si>
  <si>
    <t>124-78B</t>
  </si>
  <si>
    <t>124-790</t>
  </si>
  <si>
    <t>124-79A</t>
  </si>
  <si>
    <t>124-800</t>
  </si>
  <si>
    <t>124-810</t>
  </si>
  <si>
    <t>124-81A</t>
  </si>
  <si>
    <t>124-81B</t>
  </si>
  <si>
    <t>124-820</t>
  </si>
  <si>
    <t>124-821</t>
  </si>
  <si>
    <t>124-830</t>
  </si>
  <si>
    <t>124-840</t>
  </si>
  <si>
    <t>124-850</t>
  </si>
  <si>
    <t>124-860</t>
  </si>
  <si>
    <t>124-861</t>
  </si>
  <si>
    <t>124-862</t>
  </si>
  <si>
    <t>124-86T</t>
  </si>
  <si>
    <t>124-870</t>
  </si>
  <si>
    <t>124-87A</t>
  </si>
  <si>
    <t>124-880</t>
  </si>
  <si>
    <t>124-88A</t>
  </si>
  <si>
    <t>124-890</t>
  </si>
  <si>
    <t>124-90A</t>
  </si>
  <si>
    <t>124-90D</t>
  </si>
  <si>
    <t>124-90F</t>
  </si>
  <si>
    <t>124-91A</t>
  </si>
  <si>
    <t>124-91B</t>
  </si>
  <si>
    <t>124-920</t>
  </si>
  <si>
    <t>124-92B</t>
  </si>
  <si>
    <t>124-92D</t>
  </si>
  <si>
    <t>124-92E</t>
  </si>
  <si>
    <t>124-92F</t>
  </si>
  <si>
    <t>124-92G</t>
  </si>
  <si>
    <t>124-92K</t>
  </si>
  <si>
    <t>124-92L</t>
  </si>
  <si>
    <t>124-92M</t>
  </si>
  <si>
    <t>124-92N</t>
  </si>
  <si>
    <t>124-92P</t>
  </si>
  <si>
    <t>124-92R</t>
  </si>
  <si>
    <t>124-92S</t>
  </si>
  <si>
    <t>124-92T</t>
  </si>
  <si>
    <t>124-92U</t>
  </si>
  <si>
    <t>124-92V</t>
  </si>
  <si>
    <t>124-92W</t>
  </si>
  <si>
    <t>124-92Y</t>
  </si>
  <si>
    <t>124-930</t>
  </si>
  <si>
    <t>124-93A</t>
  </si>
  <si>
    <t>124-93J</t>
  </si>
  <si>
    <t>124-93L</t>
  </si>
  <si>
    <t>124-93M</t>
  </si>
  <si>
    <t>124-93N</t>
  </si>
  <si>
    <t>124-93P</t>
  </si>
  <si>
    <t>124-93Q</t>
  </si>
  <si>
    <t>124-93R</t>
  </si>
  <si>
    <t>124-940</t>
  </si>
  <si>
    <t>124-94A</t>
  </si>
  <si>
    <t>124-94Z</t>
  </si>
  <si>
    <t>124-950</t>
  </si>
  <si>
    <t>124-95A</t>
  </si>
  <si>
    <t>124-96C</t>
  </si>
  <si>
    <t>124-96F</t>
  </si>
  <si>
    <t>124-970</t>
  </si>
  <si>
    <t>124-980</t>
  </si>
  <si>
    <t>124-98A</t>
  </si>
  <si>
    <t>124-98B</t>
  </si>
  <si>
    <t>124-990</t>
  </si>
  <si>
    <t>124-995</t>
  </si>
  <si>
    <t>125-030</t>
  </si>
  <si>
    <t>125-040</t>
  </si>
  <si>
    <t>125-060</t>
  </si>
  <si>
    <t>125-110</t>
  </si>
  <si>
    <t>125-132</t>
  </si>
  <si>
    <t>125-13C</t>
  </si>
  <si>
    <t>125-150</t>
  </si>
  <si>
    <t>125-20A</t>
  </si>
  <si>
    <t>125-210</t>
  </si>
  <si>
    <t>125-241</t>
  </si>
  <si>
    <t>125-292</t>
  </si>
  <si>
    <t>125-310</t>
  </si>
  <si>
    <t>125-32A</t>
  </si>
  <si>
    <t>125-32B</t>
  </si>
  <si>
    <t>125-32K</t>
  </si>
  <si>
    <t>125-32M</t>
  </si>
  <si>
    <t>125-32S</t>
  </si>
  <si>
    <t>125-360</t>
  </si>
  <si>
    <t>125-440</t>
  </si>
  <si>
    <t>125-460</t>
  </si>
  <si>
    <t>125-60B</t>
  </si>
  <si>
    <t>125-61T</t>
  </si>
  <si>
    <t>125-73A</t>
  </si>
  <si>
    <t>125-760</t>
  </si>
  <si>
    <t>125-761</t>
  </si>
  <si>
    <t>125-780</t>
  </si>
  <si>
    <t>125-820</t>
  </si>
  <si>
    <t>125-860</t>
  </si>
  <si>
    <t>125-862</t>
  </si>
  <si>
    <t>125-91B</t>
  </si>
  <si>
    <t>125-92W</t>
  </si>
  <si>
    <t>125-96C</t>
  </si>
  <si>
    <t>125-98A</t>
  </si>
  <si>
    <t>126-00B</t>
  </si>
  <si>
    <t>126-010</t>
  </si>
  <si>
    <t>126-01B</t>
  </si>
  <si>
    <t>126-01C</t>
  </si>
  <si>
    <t>126-01D</t>
  </si>
  <si>
    <t>126-01F</t>
  </si>
  <si>
    <t>126-020</t>
  </si>
  <si>
    <t>126-030</t>
  </si>
  <si>
    <t>126-040</t>
  </si>
  <si>
    <t>126-050</t>
  </si>
  <si>
    <t>126-060</t>
  </si>
  <si>
    <t>126-06B</t>
  </si>
  <si>
    <t>126-070</t>
  </si>
  <si>
    <t>126-07A</t>
  </si>
  <si>
    <t>126-080</t>
  </si>
  <si>
    <t>126-08A</t>
  </si>
  <si>
    <t>126-09B</t>
  </si>
  <si>
    <t>126-100</t>
  </si>
  <si>
    <t>126-10A</t>
  </si>
  <si>
    <t>126-10B</t>
  </si>
  <si>
    <t>126-110</t>
  </si>
  <si>
    <t>126-111</t>
  </si>
  <si>
    <t>126-11A</t>
  </si>
  <si>
    <t>126-11B</t>
  </si>
  <si>
    <t>126-11C</t>
  </si>
  <si>
    <t>126-11D</t>
  </si>
  <si>
    <t>126-120</t>
  </si>
  <si>
    <t>126-12A</t>
  </si>
  <si>
    <t>126-132</t>
  </si>
  <si>
    <t>126-13A</t>
  </si>
  <si>
    <t>126-13C</t>
  </si>
  <si>
    <t>126-140</t>
  </si>
  <si>
    <t>126-150</t>
  </si>
  <si>
    <t>126-160</t>
  </si>
  <si>
    <t>126-16B</t>
  </si>
  <si>
    <t>126-170</t>
  </si>
  <si>
    <t>126-180</t>
  </si>
  <si>
    <t>126-181</t>
  </si>
  <si>
    <t>126-182</t>
  </si>
  <si>
    <t>126-190</t>
  </si>
  <si>
    <t>126-19A</t>
  </si>
  <si>
    <t>126-19B</t>
  </si>
  <si>
    <t>126-19C</t>
  </si>
  <si>
    <t>126-200</t>
  </si>
  <si>
    <t>126-210</t>
  </si>
  <si>
    <t>126-220</t>
  </si>
  <si>
    <t>126-230</t>
  </si>
  <si>
    <t>126-23A</t>
  </si>
  <si>
    <t>126-240</t>
  </si>
  <si>
    <t>126-241</t>
  </si>
  <si>
    <t>126-24B</t>
  </si>
  <si>
    <t>126-24N</t>
  </si>
  <si>
    <t>126-250</t>
  </si>
  <si>
    <t>126-260</t>
  </si>
  <si>
    <t>126-26B</t>
  </si>
  <si>
    <t>126-26C</t>
  </si>
  <si>
    <t>126-27A</t>
  </si>
  <si>
    <t>126-280</t>
  </si>
  <si>
    <t>126-291</t>
  </si>
  <si>
    <t>126-292</t>
  </si>
  <si>
    <t>126-295</t>
  </si>
  <si>
    <t>126-300</t>
  </si>
  <si>
    <t>126-310</t>
  </si>
  <si>
    <t>126-320</t>
  </si>
  <si>
    <t>126-32A</t>
  </si>
  <si>
    <t>126-32B</t>
  </si>
  <si>
    <t>126-32C</t>
  </si>
  <si>
    <t>126-32D</t>
  </si>
  <si>
    <t>126-32H</t>
  </si>
  <si>
    <t>126-32K</t>
  </si>
  <si>
    <t>126-32L</t>
  </si>
  <si>
    <t>126-32N</t>
  </si>
  <si>
    <t>126-32Q</t>
  </si>
  <si>
    <t>126-32R</t>
  </si>
  <si>
    <t>126-32T</t>
  </si>
  <si>
    <t>126-330</t>
  </si>
  <si>
    <t>126-33A</t>
  </si>
  <si>
    <t>126-340</t>
  </si>
  <si>
    <t>126-34B</t>
  </si>
  <si>
    <t>126-34D</t>
  </si>
  <si>
    <t>126-34F</t>
  </si>
  <si>
    <t>126-34G</t>
  </si>
  <si>
    <t>126-34H</t>
  </si>
  <si>
    <t>126-350</t>
  </si>
  <si>
    <t>126-35A</t>
  </si>
  <si>
    <t>126-35B</t>
  </si>
  <si>
    <t>126-360</t>
  </si>
  <si>
    <t>126-36B</t>
  </si>
  <si>
    <t>126-36F</t>
  </si>
  <si>
    <t>126-36G</t>
  </si>
  <si>
    <t>126-370</t>
  </si>
  <si>
    <t>126-380</t>
  </si>
  <si>
    <t>126-390</t>
  </si>
  <si>
    <t>126-39A</t>
  </si>
  <si>
    <t>126-39B</t>
  </si>
  <si>
    <t>126-400</t>
  </si>
  <si>
    <t>126-410</t>
  </si>
  <si>
    <t>126-41B</t>
  </si>
  <si>
    <t>126-41C</t>
  </si>
  <si>
    <t>126-41D</t>
  </si>
  <si>
    <t>126-41F</t>
  </si>
  <si>
    <t>126-41G</t>
  </si>
  <si>
    <t>126-41J</t>
  </si>
  <si>
    <t>126-41K</t>
  </si>
  <si>
    <t>126-41L</t>
  </si>
  <si>
    <t>126-41M</t>
  </si>
  <si>
    <t>126-41N</t>
  </si>
  <si>
    <t>126-41Q</t>
  </si>
  <si>
    <t>126-420</t>
  </si>
  <si>
    <t>126-421</t>
  </si>
  <si>
    <t>126-422</t>
  </si>
  <si>
    <t>126-42B</t>
  </si>
  <si>
    <t>126-430</t>
  </si>
  <si>
    <t>126-43C</t>
  </si>
  <si>
    <t>126-440</t>
  </si>
  <si>
    <t>126-44A</t>
  </si>
  <si>
    <t>126-450</t>
  </si>
  <si>
    <t>126-45A</t>
  </si>
  <si>
    <t>126-45B</t>
  </si>
  <si>
    <t>126-460</t>
  </si>
  <si>
    <t>126-470</t>
  </si>
  <si>
    <t>126-480</t>
  </si>
  <si>
    <t>126-490</t>
  </si>
  <si>
    <t>126-491</t>
  </si>
  <si>
    <t>126-49B</t>
  </si>
  <si>
    <t>126-49D</t>
  </si>
  <si>
    <t>126-49E</t>
  </si>
  <si>
    <t>126-500</t>
  </si>
  <si>
    <t>126-50A</t>
  </si>
  <si>
    <t>126-510</t>
  </si>
  <si>
    <t>126-51A</t>
  </si>
  <si>
    <t>126-51B</t>
  </si>
  <si>
    <t>126-520</t>
  </si>
  <si>
    <t>126-530</t>
  </si>
  <si>
    <t>126-53B</t>
  </si>
  <si>
    <t>126-540</t>
  </si>
  <si>
    <t>126-54A</t>
  </si>
  <si>
    <t>126-550</t>
  </si>
  <si>
    <t>126-55A</t>
  </si>
  <si>
    <t>126-560</t>
  </si>
  <si>
    <t>126-580</t>
  </si>
  <si>
    <t>126-58B</t>
  </si>
  <si>
    <t>126-590</t>
  </si>
  <si>
    <t>126-600</t>
  </si>
  <si>
    <t>126-60B</t>
  </si>
  <si>
    <t>126-60D</t>
  </si>
  <si>
    <t>126-60F</t>
  </si>
  <si>
    <t>126-60G</t>
  </si>
  <si>
    <t>126-60I</t>
  </si>
  <si>
    <t>126-60J</t>
  </si>
  <si>
    <t>126-60K</t>
  </si>
  <si>
    <t>126-60L</t>
  </si>
  <si>
    <t>126-60M</t>
  </si>
  <si>
    <t>126-60N</t>
  </si>
  <si>
    <t>126-60Q</t>
  </si>
  <si>
    <t>126-60S</t>
  </si>
  <si>
    <t>126-60Y</t>
  </si>
  <si>
    <t>126-610</t>
  </si>
  <si>
    <t>126-61J</t>
  </si>
  <si>
    <t>126-61K</t>
  </si>
  <si>
    <t>126-61M</t>
  </si>
  <si>
    <t>126-61N</t>
  </si>
  <si>
    <t>126-61R</t>
  </si>
  <si>
    <t>126-61S</t>
  </si>
  <si>
    <t>126-61U</t>
  </si>
  <si>
    <t>126-61X</t>
  </si>
  <si>
    <t>126-620</t>
  </si>
  <si>
    <t>126-62A</t>
  </si>
  <si>
    <t>126-62K</t>
  </si>
  <si>
    <t>126-630</t>
  </si>
  <si>
    <t>126-63A</t>
  </si>
  <si>
    <t>126-63B</t>
  </si>
  <si>
    <t>126-63C</t>
  </si>
  <si>
    <t>126-640</t>
  </si>
  <si>
    <t>126-64A</t>
  </si>
  <si>
    <t>126-650</t>
  </si>
  <si>
    <t>126-65A</t>
  </si>
  <si>
    <t>126-65C</t>
  </si>
  <si>
    <t>126-65D</t>
  </si>
  <si>
    <t>126-65F</t>
  </si>
  <si>
    <t>126-65G</t>
  </si>
  <si>
    <t>126-65H</t>
  </si>
  <si>
    <t>126-660</t>
  </si>
  <si>
    <t>126-670</t>
  </si>
  <si>
    <t>126-67B</t>
  </si>
  <si>
    <t>126-680</t>
  </si>
  <si>
    <t>126-681</t>
  </si>
  <si>
    <t>126-68A</t>
  </si>
  <si>
    <t>126-68C</t>
  </si>
  <si>
    <t>126-690</t>
  </si>
  <si>
    <t>126-69A</t>
  </si>
  <si>
    <t>126-700</t>
  </si>
  <si>
    <t>126-70A</t>
  </si>
  <si>
    <t>126-710</t>
  </si>
  <si>
    <t>126-720</t>
  </si>
  <si>
    <t>126-730</t>
  </si>
  <si>
    <t>126-73A</t>
  </si>
  <si>
    <t>126-73B</t>
  </si>
  <si>
    <t>126-740</t>
  </si>
  <si>
    <t>126-74C</t>
  </si>
  <si>
    <t>126-750</t>
  </si>
  <si>
    <t>126-760</t>
  </si>
  <si>
    <t>126-761</t>
  </si>
  <si>
    <t>126-76A</t>
  </si>
  <si>
    <t>126-770</t>
  </si>
  <si>
    <t>126-780</t>
  </si>
  <si>
    <t>126-78A</t>
  </si>
  <si>
    <t>126-78B</t>
  </si>
  <si>
    <t>126-79A</t>
  </si>
  <si>
    <t>126-800</t>
  </si>
  <si>
    <t>126-810</t>
  </si>
  <si>
    <t>126-81A</t>
  </si>
  <si>
    <t>126-820</t>
  </si>
  <si>
    <t>126-821</t>
  </si>
  <si>
    <t>126-830</t>
  </si>
  <si>
    <t>126-840</t>
  </si>
  <si>
    <t>126-84B</t>
  </si>
  <si>
    <t>126-850</t>
  </si>
  <si>
    <t>126-860</t>
  </si>
  <si>
    <t>126-862</t>
  </si>
  <si>
    <t>126-86T</t>
  </si>
  <si>
    <t>126-870</t>
  </si>
  <si>
    <t>126-87A</t>
  </si>
  <si>
    <t>126-880</t>
  </si>
  <si>
    <t>126-88A</t>
  </si>
  <si>
    <t>126-890</t>
  </si>
  <si>
    <t>126-90A</t>
  </si>
  <si>
    <t>126-90B</t>
  </si>
  <si>
    <t>126-90D</t>
  </si>
  <si>
    <t>126-90F</t>
  </si>
  <si>
    <t>126-91A</t>
  </si>
  <si>
    <t>126-91B</t>
  </si>
  <si>
    <t>126-920</t>
  </si>
  <si>
    <t>126-92B</t>
  </si>
  <si>
    <t>126-92D</t>
  </si>
  <si>
    <t>126-92E</t>
  </si>
  <si>
    <t>126-92F</t>
  </si>
  <si>
    <t>126-92G</t>
  </si>
  <si>
    <t>126-92K</t>
  </si>
  <si>
    <t>126-92L</t>
  </si>
  <si>
    <t>126-92M</t>
  </si>
  <si>
    <t>126-92N</t>
  </si>
  <si>
    <t>126-92P</t>
  </si>
  <si>
    <t>126-92R</t>
  </si>
  <si>
    <t>126-92S</t>
  </si>
  <si>
    <t>126-92T</t>
  </si>
  <si>
    <t>126-92U</t>
  </si>
  <si>
    <t>126-92V</t>
  </si>
  <si>
    <t>126-92Y</t>
  </si>
  <si>
    <t>126-930</t>
  </si>
  <si>
    <t>126-93A</t>
  </si>
  <si>
    <t>126-93J</t>
  </si>
  <si>
    <t>126-93M</t>
  </si>
  <si>
    <t>126-93N</t>
  </si>
  <si>
    <t>126-93P</t>
  </si>
  <si>
    <t>126-93Q</t>
  </si>
  <si>
    <t>126-93R</t>
  </si>
  <si>
    <t>126-940</t>
  </si>
  <si>
    <t>126-94A</t>
  </si>
  <si>
    <t>126-950</t>
  </si>
  <si>
    <t>126-95A</t>
  </si>
  <si>
    <t>126-96C</t>
  </si>
  <si>
    <t>126-96F</t>
  </si>
  <si>
    <t>126-970</t>
  </si>
  <si>
    <t>126-980</t>
  </si>
  <si>
    <t>126-98A</t>
  </si>
  <si>
    <t>126-98B</t>
  </si>
  <si>
    <t>126-990</t>
  </si>
  <si>
    <t>127-030</t>
  </si>
  <si>
    <t>127-080</t>
  </si>
  <si>
    <t>127-08A</t>
  </si>
  <si>
    <t>127-120</t>
  </si>
  <si>
    <t>127-130</t>
  </si>
  <si>
    <t>127-190</t>
  </si>
  <si>
    <t>127-250</t>
  </si>
  <si>
    <t>127-260</t>
  </si>
  <si>
    <t>127-310</t>
  </si>
  <si>
    <t>127-320</t>
  </si>
  <si>
    <t>127-340</t>
  </si>
  <si>
    <t>127-420</t>
  </si>
  <si>
    <t>127-450</t>
  </si>
  <si>
    <t>127-480</t>
  </si>
  <si>
    <t>127-490</t>
  </si>
  <si>
    <t>127-520</t>
  </si>
  <si>
    <t>127-530</t>
  </si>
  <si>
    <t>127-53B</t>
  </si>
  <si>
    <t>127-60Q</t>
  </si>
  <si>
    <t>127-660</t>
  </si>
  <si>
    <t>127-670</t>
  </si>
  <si>
    <t>127-70A</t>
  </si>
  <si>
    <t>127-720</t>
  </si>
  <si>
    <t>127-78A</t>
  </si>
  <si>
    <t>127-78B</t>
  </si>
  <si>
    <t>127-820</t>
  </si>
  <si>
    <t>127-900</t>
  </si>
  <si>
    <t>127-90F</t>
  </si>
  <si>
    <t>127-92L</t>
  </si>
  <si>
    <t>127-96C</t>
  </si>
  <si>
    <t>127-970</t>
  </si>
  <si>
    <t>128-010</t>
  </si>
  <si>
    <t>128-01B</t>
  </si>
  <si>
    <t>128-020</t>
  </si>
  <si>
    <t>128-030</t>
  </si>
  <si>
    <t>128-040</t>
  </si>
  <si>
    <t>128-050</t>
  </si>
  <si>
    <t>128-060</t>
  </si>
  <si>
    <t>128-06B</t>
  </si>
  <si>
    <t>128-070</t>
  </si>
  <si>
    <t>128-080</t>
  </si>
  <si>
    <t>128-08A</t>
  </si>
  <si>
    <t>128-100</t>
  </si>
  <si>
    <t>128-10A</t>
  </si>
  <si>
    <t>128-110</t>
  </si>
  <si>
    <t>128-11A</t>
  </si>
  <si>
    <t>128-11B</t>
  </si>
  <si>
    <t>128-11C</t>
  </si>
  <si>
    <t>128-11D</t>
  </si>
  <si>
    <t>128-11K</t>
  </si>
  <si>
    <t>128-120</t>
  </si>
  <si>
    <t>128-12A</t>
  </si>
  <si>
    <t>128-13A</t>
  </si>
  <si>
    <t>128-13C</t>
  </si>
  <si>
    <t>128-140</t>
  </si>
  <si>
    <t>128-160</t>
  </si>
  <si>
    <t>128-170</t>
  </si>
  <si>
    <t>128-180</t>
  </si>
  <si>
    <t>128-182</t>
  </si>
  <si>
    <t>128-190</t>
  </si>
  <si>
    <t>128-19B</t>
  </si>
  <si>
    <t>128-200</t>
  </si>
  <si>
    <t>128-220</t>
  </si>
  <si>
    <t>128-230</t>
  </si>
  <si>
    <t>128-23A</t>
  </si>
  <si>
    <t>128-240</t>
  </si>
  <si>
    <t>128-24B</t>
  </si>
  <si>
    <t>128-24N</t>
  </si>
  <si>
    <t>128-250</t>
  </si>
  <si>
    <t>128-260</t>
  </si>
  <si>
    <t>128-290</t>
  </si>
  <si>
    <t>128-291</t>
  </si>
  <si>
    <t>128-292</t>
  </si>
  <si>
    <t>128-295</t>
  </si>
  <si>
    <t>128-300</t>
  </si>
  <si>
    <t>128-310</t>
  </si>
  <si>
    <t>128-320</t>
  </si>
  <si>
    <t>128-32A</t>
  </si>
  <si>
    <t>128-32B</t>
  </si>
  <si>
    <t>128-32C</t>
  </si>
  <si>
    <t>128-32D</t>
  </si>
  <si>
    <t>128-32K</t>
  </si>
  <si>
    <t>128-32L</t>
  </si>
  <si>
    <t>128-32N</t>
  </si>
  <si>
    <t>128-32Q</t>
  </si>
  <si>
    <t>128-33A</t>
  </si>
  <si>
    <t>128-340</t>
  </si>
  <si>
    <t>128-34B</t>
  </si>
  <si>
    <t>128-34D</t>
  </si>
  <si>
    <t>128-350</t>
  </si>
  <si>
    <t>128-35A</t>
  </si>
  <si>
    <t>128-360</t>
  </si>
  <si>
    <t>128-36B</t>
  </si>
  <si>
    <t>128-36F</t>
  </si>
  <si>
    <t>128-36G</t>
  </si>
  <si>
    <t>128-370</t>
  </si>
  <si>
    <t>128-390</t>
  </si>
  <si>
    <t>128-39A</t>
  </si>
  <si>
    <t>128-400</t>
  </si>
  <si>
    <t>128-410</t>
  </si>
  <si>
    <t>128-41F</t>
  </si>
  <si>
    <t>128-41G</t>
  </si>
  <si>
    <t>128-41K</t>
  </si>
  <si>
    <t>128-41M</t>
  </si>
  <si>
    <t>128-41N</t>
  </si>
  <si>
    <t>128-41Q</t>
  </si>
  <si>
    <t>128-420</t>
  </si>
  <si>
    <t>128-422</t>
  </si>
  <si>
    <t>128-42B</t>
  </si>
  <si>
    <t>128-430</t>
  </si>
  <si>
    <t>128-440</t>
  </si>
  <si>
    <t>128-450</t>
  </si>
  <si>
    <t>128-470</t>
  </si>
  <si>
    <t>128-480</t>
  </si>
  <si>
    <t>128-490</t>
  </si>
  <si>
    <t>128-491</t>
  </si>
  <si>
    <t>128-49E</t>
  </si>
  <si>
    <t>128-500</t>
  </si>
  <si>
    <t>128-50A</t>
  </si>
  <si>
    <t>128-510</t>
  </si>
  <si>
    <t>128-520</t>
  </si>
  <si>
    <t>128-530</t>
  </si>
  <si>
    <t>128-53B</t>
  </si>
  <si>
    <t>128-540</t>
  </si>
  <si>
    <t>128-54A</t>
  </si>
  <si>
    <t>128-55A</t>
  </si>
  <si>
    <t>128-580</t>
  </si>
  <si>
    <t>128-58B</t>
  </si>
  <si>
    <t>128-600</t>
  </si>
  <si>
    <t>128-60B</t>
  </si>
  <si>
    <t>128-60G</t>
  </si>
  <si>
    <t>128-60I</t>
  </si>
  <si>
    <t>128-60J</t>
  </si>
  <si>
    <t>128-60L</t>
  </si>
  <si>
    <t>128-60N</t>
  </si>
  <si>
    <t>128-60Q</t>
  </si>
  <si>
    <t>128-60Y</t>
  </si>
  <si>
    <t>128-610</t>
  </si>
  <si>
    <t>128-61K</t>
  </si>
  <si>
    <t>128-61N</t>
  </si>
  <si>
    <t>128-61P</t>
  </si>
  <si>
    <t>128-61U</t>
  </si>
  <si>
    <t>128-62K</t>
  </si>
  <si>
    <t>128-630</t>
  </si>
  <si>
    <t>128-640</t>
  </si>
  <si>
    <t>128-650</t>
  </si>
  <si>
    <t>128-65A</t>
  </si>
  <si>
    <t>128-65G</t>
  </si>
  <si>
    <t>128-65H</t>
  </si>
  <si>
    <t>128-660</t>
  </si>
  <si>
    <t>128-670</t>
  </si>
  <si>
    <t>128-67B</t>
  </si>
  <si>
    <t>128-680</t>
  </si>
  <si>
    <t>128-681</t>
  </si>
  <si>
    <t>128-68A</t>
  </si>
  <si>
    <t>128-68C</t>
  </si>
  <si>
    <t>128-690</t>
  </si>
  <si>
    <t>128-700</t>
  </si>
  <si>
    <t>128-70A</t>
  </si>
  <si>
    <t>128-710</t>
  </si>
  <si>
    <t>128-720</t>
  </si>
  <si>
    <t>128-730</t>
  </si>
  <si>
    <t>128-73B</t>
  </si>
  <si>
    <t>128-740</t>
  </si>
  <si>
    <t>128-760</t>
  </si>
  <si>
    <t>128-761</t>
  </si>
  <si>
    <t>128-770</t>
  </si>
  <si>
    <t>128-780</t>
  </si>
  <si>
    <t>128-78A</t>
  </si>
  <si>
    <t>128-78B</t>
  </si>
  <si>
    <t>128-800</t>
  </si>
  <si>
    <t>128-810</t>
  </si>
  <si>
    <t>128-81A</t>
  </si>
  <si>
    <t>128-820</t>
  </si>
  <si>
    <t>128-821</t>
  </si>
  <si>
    <t>128-830</t>
  </si>
  <si>
    <t>128-840</t>
  </si>
  <si>
    <t>128-850</t>
  </si>
  <si>
    <t>128-860</t>
  </si>
  <si>
    <t>128-862</t>
  </si>
  <si>
    <t>128-870</t>
  </si>
  <si>
    <t>128-880</t>
  </si>
  <si>
    <t>128-88A</t>
  </si>
  <si>
    <t>128-890</t>
  </si>
  <si>
    <t>128-900</t>
  </si>
  <si>
    <t>128-90B</t>
  </si>
  <si>
    <t>128-91A</t>
  </si>
  <si>
    <t>128-91B</t>
  </si>
  <si>
    <t>128-920</t>
  </si>
  <si>
    <t>128-92E</t>
  </si>
  <si>
    <t>128-92G</t>
  </si>
  <si>
    <t>128-92K</t>
  </si>
  <si>
    <t>128-92L</t>
  </si>
  <si>
    <t>128-92P</t>
  </si>
  <si>
    <t>128-92T</t>
  </si>
  <si>
    <t>128-92U</t>
  </si>
  <si>
    <t>128-92W</t>
  </si>
  <si>
    <t>128-92Y</t>
  </si>
  <si>
    <t>128-930</t>
  </si>
  <si>
    <t>128-93A</t>
  </si>
  <si>
    <t>128-93N</t>
  </si>
  <si>
    <t>128-940</t>
  </si>
  <si>
    <t>128-94Z</t>
  </si>
  <si>
    <t>128-950</t>
  </si>
  <si>
    <t>128-960</t>
  </si>
  <si>
    <t>128-970</t>
  </si>
  <si>
    <t>128-980</t>
  </si>
  <si>
    <t>128-98A</t>
  </si>
  <si>
    <t>128-98B</t>
  </si>
  <si>
    <t>128-995</t>
  </si>
  <si>
    <t>129-01B</t>
  </si>
  <si>
    <t>129-01C</t>
  </si>
  <si>
    <t>129-08A</t>
  </si>
  <si>
    <t>129-090</t>
  </si>
  <si>
    <t>129-100</t>
  </si>
  <si>
    <t>129-11D</t>
  </si>
  <si>
    <t>129-130</t>
  </si>
  <si>
    <t>129-190</t>
  </si>
  <si>
    <t>129-260</t>
  </si>
  <si>
    <t>129-26B</t>
  </si>
  <si>
    <t>129-280</t>
  </si>
  <si>
    <t>129-290</t>
  </si>
  <si>
    <t>129-291</t>
  </si>
  <si>
    <t>129-29A</t>
  </si>
  <si>
    <t>129-300</t>
  </si>
  <si>
    <t>129-310</t>
  </si>
  <si>
    <t>129-320</t>
  </si>
  <si>
    <t>129-32L</t>
  </si>
  <si>
    <t>129-32M</t>
  </si>
  <si>
    <t>129-32R</t>
  </si>
  <si>
    <t>129-340</t>
  </si>
  <si>
    <t>129-34B</t>
  </si>
  <si>
    <t>129-360</t>
  </si>
  <si>
    <t>129-390</t>
  </si>
  <si>
    <t>129-39B</t>
  </si>
  <si>
    <t>129-410</t>
  </si>
  <si>
    <t>129-41K</t>
  </si>
  <si>
    <t>129-41M</t>
  </si>
  <si>
    <t>129-420</t>
  </si>
  <si>
    <t>129-43D</t>
  </si>
  <si>
    <t>129-44A</t>
  </si>
  <si>
    <t>129-49B</t>
  </si>
  <si>
    <t>129-510</t>
  </si>
  <si>
    <t>129-53B</t>
  </si>
  <si>
    <t>129-55A</t>
  </si>
  <si>
    <t>129-590</t>
  </si>
  <si>
    <t>129-60B</t>
  </si>
  <si>
    <t>129-60N</t>
  </si>
  <si>
    <t>129-60Q</t>
  </si>
  <si>
    <t>129-60S</t>
  </si>
  <si>
    <t>129-61U</t>
  </si>
  <si>
    <t>129-630</t>
  </si>
  <si>
    <t>129-650</t>
  </si>
  <si>
    <t>129-65G</t>
  </si>
  <si>
    <t>129-67B</t>
  </si>
  <si>
    <t>129-68A</t>
  </si>
  <si>
    <t>129-70A</t>
  </si>
  <si>
    <t>129-76A</t>
  </si>
  <si>
    <t>129-770</t>
  </si>
  <si>
    <t>129-79A</t>
  </si>
  <si>
    <t>129-80B</t>
  </si>
  <si>
    <t>129-81B</t>
  </si>
  <si>
    <t>129-840</t>
  </si>
  <si>
    <t>129-86T</t>
  </si>
  <si>
    <t>129-900</t>
  </si>
  <si>
    <t>129-90A</t>
  </si>
  <si>
    <t>129-90D</t>
  </si>
  <si>
    <t>129-91B</t>
  </si>
  <si>
    <t>129-92L</t>
  </si>
  <si>
    <t>129-94A</t>
  </si>
  <si>
    <t>129-960</t>
  </si>
  <si>
    <t>129-98A</t>
  </si>
  <si>
    <t>132-00A</t>
  </si>
  <si>
    <t>132-00B</t>
  </si>
  <si>
    <t>132-010</t>
  </si>
  <si>
    <t>132-01C</t>
  </si>
  <si>
    <t>132-020</t>
  </si>
  <si>
    <t>132-030</t>
  </si>
  <si>
    <t>132-040</t>
  </si>
  <si>
    <t>132-050</t>
  </si>
  <si>
    <t>132-060</t>
  </si>
  <si>
    <t>132-070</t>
  </si>
  <si>
    <t>132-07A</t>
  </si>
  <si>
    <t>132-080</t>
  </si>
  <si>
    <t>132-090</t>
  </si>
  <si>
    <t>132-09B</t>
  </si>
  <si>
    <t>132-100</t>
  </si>
  <si>
    <t>132-110</t>
  </si>
  <si>
    <t>132-111</t>
  </si>
  <si>
    <t>132-11A</t>
  </si>
  <si>
    <t>132-11B</t>
  </si>
  <si>
    <t>132-11C</t>
  </si>
  <si>
    <t>132-11D</t>
  </si>
  <si>
    <t>132-11K</t>
  </si>
  <si>
    <t>132-120</t>
  </si>
  <si>
    <t>132-12A</t>
  </si>
  <si>
    <t>132-130</t>
  </si>
  <si>
    <t>132-132</t>
  </si>
  <si>
    <t>132-13A</t>
  </si>
  <si>
    <t>132-13C</t>
  </si>
  <si>
    <t>132-140</t>
  </si>
  <si>
    <t>132-150</t>
  </si>
  <si>
    <t>132-160</t>
  </si>
  <si>
    <t>132-16B</t>
  </si>
  <si>
    <t>132-170</t>
  </si>
  <si>
    <t>132-180</t>
  </si>
  <si>
    <t>132-181</t>
  </si>
  <si>
    <t>132-182</t>
  </si>
  <si>
    <t>132-190</t>
  </si>
  <si>
    <t>132-19B</t>
  </si>
  <si>
    <t>132-200</t>
  </si>
  <si>
    <t>132-20A</t>
  </si>
  <si>
    <t>132-210</t>
  </si>
  <si>
    <t>132-220</t>
  </si>
  <si>
    <t>132-230</t>
  </si>
  <si>
    <t>132-23A</t>
  </si>
  <si>
    <t>132-240</t>
  </si>
  <si>
    <t>132-241</t>
  </si>
  <si>
    <t>132-24B</t>
  </si>
  <si>
    <t>132-250</t>
  </si>
  <si>
    <t>132-260</t>
  </si>
  <si>
    <t>132-26C</t>
  </si>
  <si>
    <t>132-270</t>
  </si>
  <si>
    <t>132-280</t>
  </si>
  <si>
    <t>132-290</t>
  </si>
  <si>
    <t>132-291</t>
  </si>
  <si>
    <t>132-292</t>
  </si>
  <si>
    <t>132-295</t>
  </si>
  <si>
    <t>132-29A</t>
  </si>
  <si>
    <t>132-300</t>
  </si>
  <si>
    <t>132-310</t>
  </si>
  <si>
    <t>132-320</t>
  </si>
  <si>
    <t>132-32H</t>
  </si>
  <si>
    <t>132-32L</t>
  </si>
  <si>
    <t>132-32M</t>
  </si>
  <si>
    <t>132-32R</t>
  </si>
  <si>
    <t>132-330</t>
  </si>
  <si>
    <t>132-340</t>
  </si>
  <si>
    <t>132-34F</t>
  </si>
  <si>
    <t>132-34G</t>
  </si>
  <si>
    <t>132-350</t>
  </si>
  <si>
    <t>132-35A</t>
  </si>
  <si>
    <t>132-360</t>
  </si>
  <si>
    <t>132-36B</t>
  </si>
  <si>
    <t>132-36C</t>
  </si>
  <si>
    <t>132-36G</t>
  </si>
  <si>
    <t>132-370</t>
  </si>
  <si>
    <t>132-380</t>
  </si>
  <si>
    <t>132-390</t>
  </si>
  <si>
    <t>132-39A</t>
  </si>
  <si>
    <t>132-400</t>
  </si>
  <si>
    <t>132-410</t>
  </si>
  <si>
    <t>132-41B</t>
  </si>
  <si>
    <t>132-41F</t>
  </si>
  <si>
    <t>132-41H</t>
  </si>
  <si>
    <t>132-41J</t>
  </si>
  <si>
    <t>132-41K</t>
  </si>
  <si>
    <t>132-41L</t>
  </si>
  <si>
    <t>132-41M</t>
  </si>
  <si>
    <t>132-41N</t>
  </si>
  <si>
    <t>132-420</t>
  </si>
  <si>
    <t>132-421</t>
  </si>
  <si>
    <t>132-422</t>
  </si>
  <si>
    <t>132-42B</t>
  </si>
  <si>
    <t>132-430</t>
  </si>
  <si>
    <t>132-440</t>
  </si>
  <si>
    <t>132-450</t>
  </si>
  <si>
    <t>132-45A</t>
  </si>
  <si>
    <t>132-45B</t>
  </si>
  <si>
    <t>132-460</t>
  </si>
  <si>
    <t>132-470</t>
  </si>
  <si>
    <t>132-480</t>
  </si>
  <si>
    <t>132-490</t>
  </si>
  <si>
    <t>132-491</t>
  </si>
  <si>
    <t>132-49D</t>
  </si>
  <si>
    <t>132-500</t>
  </si>
  <si>
    <t>132-50Z</t>
  </si>
  <si>
    <t>132-510</t>
  </si>
  <si>
    <t>132-51A</t>
  </si>
  <si>
    <t>132-51B</t>
  </si>
  <si>
    <t>132-520</t>
  </si>
  <si>
    <t>132-530</t>
  </si>
  <si>
    <t>132-540</t>
  </si>
  <si>
    <t>132-550</t>
  </si>
  <si>
    <t>132-55A</t>
  </si>
  <si>
    <t>132-560</t>
  </si>
  <si>
    <t>132-570</t>
  </si>
  <si>
    <t>132-580</t>
  </si>
  <si>
    <t>132-58B</t>
  </si>
  <si>
    <t>132-590</t>
  </si>
  <si>
    <t>132-600</t>
  </si>
  <si>
    <t>132-60B</t>
  </si>
  <si>
    <t>132-60D</t>
  </si>
  <si>
    <t>132-60G</t>
  </si>
  <si>
    <t>132-60I</t>
  </si>
  <si>
    <t>132-60J</t>
  </si>
  <si>
    <t>132-60K</t>
  </si>
  <si>
    <t>132-60M</t>
  </si>
  <si>
    <t>132-60S</t>
  </si>
  <si>
    <t>132-60Y</t>
  </si>
  <si>
    <t>132-610</t>
  </si>
  <si>
    <t>132-61J</t>
  </si>
  <si>
    <t>132-61M</t>
  </si>
  <si>
    <t>132-61N</t>
  </si>
  <si>
    <t>132-61P</t>
  </si>
  <si>
    <t>132-61Q</t>
  </si>
  <si>
    <t>132-61R</t>
  </si>
  <si>
    <t>132-61S</t>
  </si>
  <si>
    <t>132-61W</t>
  </si>
  <si>
    <t>132-620</t>
  </si>
  <si>
    <t>132-630</t>
  </si>
  <si>
    <t>132-63B</t>
  </si>
  <si>
    <t>132-63C</t>
  </si>
  <si>
    <t>132-640</t>
  </si>
  <si>
    <t>132-64A</t>
  </si>
  <si>
    <t>132-650</t>
  </si>
  <si>
    <t>132-65A</t>
  </si>
  <si>
    <t>132-65D</t>
  </si>
  <si>
    <t>132-65Z</t>
  </si>
  <si>
    <t>132-660</t>
  </si>
  <si>
    <t>132-670</t>
  </si>
  <si>
    <t>132-680</t>
  </si>
  <si>
    <t>132-681</t>
  </si>
  <si>
    <t>132-68A</t>
  </si>
  <si>
    <t>132-68C</t>
  </si>
  <si>
    <t>132-690</t>
  </si>
  <si>
    <t>132-700</t>
  </si>
  <si>
    <t>132-70A</t>
  </si>
  <si>
    <t>132-710</t>
  </si>
  <si>
    <t>132-720</t>
  </si>
  <si>
    <t>132-730</t>
  </si>
  <si>
    <t>132-740</t>
  </si>
  <si>
    <t>132-74C</t>
  </si>
  <si>
    <t>132-74Z</t>
  </si>
  <si>
    <t>132-750</t>
  </si>
  <si>
    <t>132-760</t>
  </si>
  <si>
    <t>132-761</t>
  </si>
  <si>
    <t>132-770</t>
  </si>
  <si>
    <t>132-780</t>
  </si>
  <si>
    <t>132-78B</t>
  </si>
  <si>
    <t>132-790</t>
  </si>
  <si>
    <t>132-79Z</t>
  </si>
  <si>
    <t>132-800</t>
  </si>
  <si>
    <t>132-810</t>
  </si>
  <si>
    <t>132-81A</t>
  </si>
  <si>
    <t>132-81B</t>
  </si>
  <si>
    <t>132-820</t>
  </si>
  <si>
    <t>132-821</t>
  </si>
  <si>
    <t>132-830</t>
  </si>
  <si>
    <t>132-840</t>
  </si>
  <si>
    <t>132-84B</t>
  </si>
  <si>
    <t>132-850</t>
  </si>
  <si>
    <t>132-860</t>
  </si>
  <si>
    <t>132-861</t>
  </si>
  <si>
    <t>132-862</t>
  </si>
  <si>
    <t>132-870</t>
  </si>
  <si>
    <t>132-880</t>
  </si>
  <si>
    <t>132-88A</t>
  </si>
  <si>
    <t>132-890</t>
  </si>
  <si>
    <t>132-900</t>
  </si>
  <si>
    <t>132-90A</t>
  </si>
  <si>
    <t>132-90B</t>
  </si>
  <si>
    <t>132-910</t>
  </si>
  <si>
    <t>132-91A</t>
  </si>
  <si>
    <t>132-920</t>
  </si>
  <si>
    <t>132-92B</t>
  </si>
  <si>
    <t>132-92E</t>
  </si>
  <si>
    <t>132-92G</t>
  </si>
  <si>
    <t>132-92M</t>
  </si>
  <si>
    <t>132-92T</t>
  </si>
  <si>
    <t>132-92V</t>
  </si>
  <si>
    <t>132-92W</t>
  </si>
  <si>
    <t>132-930</t>
  </si>
  <si>
    <t>132-93A</t>
  </si>
  <si>
    <t>132-93M</t>
  </si>
  <si>
    <t>132-93P</t>
  </si>
  <si>
    <t>132-93R</t>
  </si>
  <si>
    <t>132-940</t>
  </si>
  <si>
    <t>132-94A</t>
  </si>
  <si>
    <t>132-950</t>
  </si>
  <si>
    <t>132-95A</t>
  </si>
  <si>
    <t>132-960</t>
  </si>
  <si>
    <t>132-96F</t>
  </si>
  <si>
    <t>132-970</t>
  </si>
  <si>
    <t>132-97D</t>
  </si>
  <si>
    <t>132-980</t>
  </si>
  <si>
    <t>132-990</t>
  </si>
  <si>
    <t>132-995</t>
  </si>
  <si>
    <t>134-010</t>
  </si>
  <si>
    <t>134-01C</t>
  </si>
  <si>
    <t>134-01D</t>
  </si>
  <si>
    <t>134-01F</t>
  </si>
  <si>
    <t>134-020</t>
  </si>
  <si>
    <t>134-040</t>
  </si>
  <si>
    <t>134-080</t>
  </si>
  <si>
    <t>134-08A</t>
  </si>
  <si>
    <t>134-090</t>
  </si>
  <si>
    <t>134-09B</t>
  </si>
  <si>
    <t>134-120</t>
  </si>
  <si>
    <t>134-12A</t>
  </si>
  <si>
    <t>134-132</t>
  </si>
  <si>
    <t>134-140</t>
  </si>
  <si>
    <t>134-150</t>
  </si>
  <si>
    <t>134-170</t>
  </si>
  <si>
    <t>134-20A</t>
  </si>
  <si>
    <t>134-210</t>
  </si>
  <si>
    <t>134-230</t>
  </si>
  <si>
    <t>134-23A</t>
  </si>
  <si>
    <t>134-240</t>
  </si>
  <si>
    <t>134-241</t>
  </si>
  <si>
    <t>134-24B</t>
  </si>
  <si>
    <t>134-24N</t>
  </si>
  <si>
    <t>134-250</t>
  </si>
  <si>
    <t>134-260</t>
  </si>
  <si>
    <t>134-26B</t>
  </si>
  <si>
    <t>134-290</t>
  </si>
  <si>
    <t>134-291</t>
  </si>
  <si>
    <t>134-292</t>
  </si>
  <si>
    <t>134-295</t>
  </si>
  <si>
    <t>134-29A</t>
  </si>
  <si>
    <t>134-300</t>
  </si>
  <si>
    <t>134-310</t>
  </si>
  <si>
    <t>134-330</t>
  </si>
  <si>
    <t>134-33A</t>
  </si>
  <si>
    <t>134-350</t>
  </si>
  <si>
    <t>134-35A</t>
  </si>
  <si>
    <t>134-35B</t>
  </si>
  <si>
    <t>134-360</t>
  </si>
  <si>
    <t>134-36B</t>
  </si>
  <si>
    <t>134-36C</t>
  </si>
  <si>
    <t>134-36G</t>
  </si>
  <si>
    <t>134-370</t>
  </si>
  <si>
    <t>134-380</t>
  </si>
  <si>
    <t>134-390</t>
  </si>
  <si>
    <t>134-39A</t>
  </si>
  <si>
    <t>134-39B</t>
  </si>
  <si>
    <t>134-400</t>
  </si>
  <si>
    <t>134-420</t>
  </si>
  <si>
    <t>134-421</t>
  </si>
  <si>
    <t>134-422</t>
  </si>
  <si>
    <t>134-42B</t>
  </si>
  <si>
    <t>134-430</t>
  </si>
  <si>
    <t>134-43C</t>
  </si>
  <si>
    <t>134-43D</t>
  </si>
  <si>
    <t>134-460</t>
  </si>
  <si>
    <t>134-470</t>
  </si>
  <si>
    <t>134-510</t>
  </si>
  <si>
    <t>134-51A</t>
  </si>
  <si>
    <t>134-51B</t>
  </si>
  <si>
    <t>134-520</t>
  </si>
  <si>
    <t>134-530</t>
  </si>
  <si>
    <t>134-53B</t>
  </si>
  <si>
    <t>134-53C</t>
  </si>
  <si>
    <t>134-540</t>
  </si>
  <si>
    <t>134-54A</t>
  </si>
  <si>
    <t>134-580</t>
  </si>
  <si>
    <t>134-58B</t>
  </si>
  <si>
    <t>134-590</t>
  </si>
  <si>
    <t>134-610</t>
  </si>
  <si>
    <t>134-620</t>
  </si>
  <si>
    <t>134-62A</t>
  </si>
  <si>
    <t>134-640</t>
  </si>
  <si>
    <t>134-64A</t>
  </si>
  <si>
    <t>134-660</t>
  </si>
  <si>
    <t>134-670</t>
  </si>
  <si>
    <t>134-69A</t>
  </si>
  <si>
    <t>134-700</t>
  </si>
  <si>
    <t>134-70A</t>
  </si>
  <si>
    <t>134-710</t>
  </si>
  <si>
    <t>134-720</t>
  </si>
  <si>
    <t>134-730</t>
  </si>
  <si>
    <t>134-73A</t>
  </si>
  <si>
    <t>134-73B</t>
  </si>
  <si>
    <t>134-740</t>
  </si>
  <si>
    <t>134-74C</t>
  </si>
  <si>
    <t>134-74Z</t>
  </si>
  <si>
    <t>134-760</t>
  </si>
  <si>
    <t>134-761</t>
  </si>
  <si>
    <t>134-76A</t>
  </si>
  <si>
    <t>134-770</t>
  </si>
  <si>
    <t>134-780</t>
  </si>
  <si>
    <t>134-78A</t>
  </si>
  <si>
    <t>134-78B</t>
  </si>
  <si>
    <t>134-79A</t>
  </si>
  <si>
    <t>134-79Z</t>
  </si>
  <si>
    <t>134-800</t>
  </si>
  <si>
    <t>134-80B</t>
  </si>
  <si>
    <t>134-810</t>
  </si>
  <si>
    <t>134-81A</t>
  </si>
  <si>
    <t>134-81B</t>
  </si>
  <si>
    <t>134-820</t>
  </si>
  <si>
    <t>134-821</t>
  </si>
  <si>
    <t>134-830</t>
  </si>
  <si>
    <t>134-840</t>
  </si>
  <si>
    <t>134-84B</t>
  </si>
  <si>
    <t>134-850</t>
  </si>
  <si>
    <t>134-860</t>
  </si>
  <si>
    <t>134-861</t>
  </si>
  <si>
    <t>134-862</t>
  </si>
  <si>
    <t>134-86T</t>
  </si>
  <si>
    <t>134-870</t>
  </si>
  <si>
    <t>134-87A</t>
  </si>
  <si>
    <t>134-890</t>
  </si>
  <si>
    <t>134-910</t>
  </si>
  <si>
    <t>134-91A</t>
  </si>
  <si>
    <t>134-91B</t>
  </si>
  <si>
    <t>134-930</t>
  </si>
  <si>
    <t>134-940</t>
  </si>
  <si>
    <t>134-94A</t>
  </si>
  <si>
    <t>134-960</t>
  </si>
  <si>
    <t>134-96C</t>
  </si>
  <si>
    <t>134-96F</t>
  </si>
  <si>
    <t>134-970</t>
  </si>
  <si>
    <t>134-97D</t>
  </si>
  <si>
    <t>134-980</t>
  </si>
  <si>
    <t>134-98A</t>
  </si>
  <si>
    <t>134-98B</t>
  </si>
  <si>
    <t>134-990</t>
  </si>
  <si>
    <t>135-00A</t>
  </si>
  <si>
    <t>135-010</t>
  </si>
  <si>
    <t>135-01B</t>
  </si>
  <si>
    <t>135-01C</t>
  </si>
  <si>
    <t>135-01D</t>
  </si>
  <si>
    <t>135-01F</t>
  </si>
  <si>
    <t>135-020</t>
  </si>
  <si>
    <t>135-030</t>
  </si>
  <si>
    <t>135-040</t>
  </si>
  <si>
    <t>135-050</t>
  </si>
  <si>
    <t>135-060</t>
  </si>
  <si>
    <t>135-06B</t>
  </si>
  <si>
    <t>135-070</t>
  </si>
  <si>
    <t>135-07A</t>
  </si>
  <si>
    <t>135-080</t>
  </si>
  <si>
    <t>135-08A</t>
  </si>
  <si>
    <t>135-090</t>
  </si>
  <si>
    <t>135-100</t>
  </si>
  <si>
    <t>135-10A</t>
  </si>
  <si>
    <t>135-10B</t>
  </si>
  <si>
    <t>135-110</t>
  </si>
  <si>
    <t>135-111</t>
  </si>
  <si>
    <t>135-11A</t>
  </si>
  <si>
    <t>135-11B</t>
  </si>
  <si>
    <t>135-11D</t>
  </si>
  <si>
    <t>135-11K</t>
  </si>
  <si>
    <t>135-120</t>
  </si>
  <si>
    <t>135-12A</t>
  </si>
  <si>
    <t>135-130</t>
  </si>
  <si>
    <t>135-132</t>
  </si>
  <si>
    <t>135-13A</t>
  </si>
  <si>
    <t>135-13C</t>
  </si>
  <si>
    <t>135-140</t>
  </si>
  <si>
    <t>135-150</t>
  </si>
  <si>
    <t>135-160</t>
  </si>
  <si>
    <t>135-16B</t>
  </si>
  <si>
    <t>135-170</t>
  </si>
  <si>
    <t>135-180</t>
  </si>
  <si>
    <t>135-181</t>
  </si>
  <si>
    <t>135-182</t>
  </si>
  <si>
    <t>135-190</t>
  </si>
  <si>
    <t>135-19C</t>
  </si>
  <si>
    <t>135-200</t>
  </si>
  <si>
    <t>135-20A</t>
  </si>
  <si>
    <t>135-210</t>
  </si>
  <si>
    <t>135-220</t>
  </si>
  <si>
    <t>135-230</t>
  </si>
  <si>
    <t>135-23A</t>
  </si>
  <si>
    <t>135-240</t>
  </si>
  <si>
    <t>135-241</t>
  </si>
  <si>
    <t>135-24B</t>
  </si>
  <si>
    <t>135-24N</t>
  </si>
  <si>
    <t>135-250</t>
  </si>
  <si>
    <t>135-260</t>
  </si>
  <si>
    <t>135-26B</t>
  </si>
  <si>
    <t>135-26C</t>
  </si>
  <si>
    <t>135-270</t>
  </si>
  <si>
    <t>135-27A</t>
  </si>
  <si>
    <t>135-280</t>
  </si>
  <si>
    <t>135-290</t>
  </si>
  <si>
    <t>135-291</t>
  </si>
  <si>
    <t>135-292</t>
  </si>
  <si>
    <t>135-29A</t>
  </si>
  <si>
    <t>135-300</t>
  </si>
  <si>
    <t>135-310</t>
  </si>
  <si>
    <t>135-320</t>
  </si>
  <si>
    <t>135-32A</t>
  </si>
  <si>
    <t>135-32D</t>
  </si>
  <si>
    <t>135-32H</t>
  </si>
  <si>
    <t>135-32L</t>
  </si>
  <si>
    <t>135-32M</t>
  </si>
  <si>
    <t>135-32N</t>
  </si>
  <si>
    <t>135-32S</t>
  </si>
  <si>
    <t>135-32T</t>
  </si>
  <si>
    <t>135-330</t>
  </si>
  <si>
    <t>135-340</t>
  </si>
  <si>
    <t>135-34F</t>
  </si>
  <si>
    <t>135-34H</t>
  </si>
  <si>
    <t>135-350</t>
  </si>
  <si>
    <t>135-35A</t>
  </si>
  <si>
    <t>135-360</t>
  </si>
  <si>
    <t>135-36B</t>
  </si>
  <si>
    <t>135-36G</t>
  </si>
  <si>
    <t>135-370</t>
  </si>
  <si>
    <t>135-380</t>
  </si>
  <si>
    <t>135-390</t>
  </si>
  <si>
    <t>135-39A</t>
  </si>
  <si>
    <t>135-39B</t>
  </si>
  <si>
    <t>135-400</t>
  </si>
  <si>
    <t>135-410</t>
  </si>
  <si>
    <t>135-41B</t>
  </si>
  <si>
    <t>135-41F</t>
  </si>
  <si>
    <t>135-41G</t>
  </si>
  <si>
    <t>135-41J</t>
  </si>
  <si>
    <t>135-41K</t>
  </si>
  <si>
    <t>135-41L</t>
  </si>
  <si>
    <t>135-41M</t>
  </si>
  <si>
    <t>135-41N</t>
  </si>
  <si>
    <t>135-420</t>
  </si>
  <si>
    <t>135-421</t>
  </si>
  <si>
    <t>135-42A</t>
  </si>
  <si>
    <t>135-430</t>
  </si>
  <si>
    <t>135-43D</t>
  </si>
  <si>
    <t>135-440</t>
  </si>
  <si>
    <t>135-450</t>
  </si>
  <si>
    <t>135-45A</t>
  </si>
  <si>
    <t>135-45B</t>
  </si>
  <si>
    <t>135-460</t>
  </si>
  <si>
    <t>135-470</t>
  </si>
  <si>
    <t>135-480</t>
  </si>
  <si>
    <t>135-490</t>
  </si>
  <si>
    <t>135-491</t>
  </si>
  <si>
    <t>135-49B</t>
  </si>
  <si>
    <t>135-49D</t>
  </si>
  <si>
    <t>135-49E</t>
  </si>
  <si>
    <t>135-500</t>
  </si>
  <si>
    <t>135-50A</t>
  </si>
  <si>
    <t>135-510</t>
  </si>
  <si>
    <t>135-51B</t>
  </si>
  <si>
    <t>135-520</t>
  </si>
  <si>
    <t>135-530</t>
  </si>
  <si>
    <t>135-53B</t>
  </si>
  <si>
    <t>135-550</t>
  </si>
  <si>
    <t>135-55A</t>
  </si>
  <si>
    <t>135-560</t>
  </si>
  <si>
    <t>135-570</t>
  </si>
  <si>
    <t>135-58B</t>
  </si>
  <si>
    <t>135-590</t>
  </si>
  <si>
    <t>135-600</t>
  </si>
  <si>
    <t>135-60D</t>
  </si>
  <si>
    <t>135-60F</t>
  </si>
  <si>
    <t>135-60G</t>
  </si>
  <si>
    <t>135-60I</t>
  </si>
  <si>
    <t>135-60K</t>
  </si>
  <si>
    <t>135-60L</t>
  </si>
  <si>
    <t>135-60N</t>
  </si>
  <si>
    <t>135-60Q</t>
  </si>
  <si>
    <t>135-610</t>
  </si>
  <si>
    <t>135-61K</t>
  </si>
  <si>
    <t>135-61M</t>
  </si>
  <si>
    <t>135-61P</t>
  </si>
  <si>
    <t>135-61Q</t>
  </si>
  <si>
    <t>135-61R</t>
  </si>
  <si>
    <t>135-61U</t>
  </si>
  <si>
    <t>135-620</t>
  </si>
  <si>
    <t>135-62A</t>
  </si>
  <si>
    <t>135-62K</t>
  </si>
  <si>
    <t>135-630</t>
  </si>
  <si>
    <t>135-640</t>
  </si>
  <si>
    <t>135-650</t>
  </si>
  <si>
    <t>135-65C</t>
  </si>
  <si>
    <t>135-65H</t>
  </si>
  <si>
    <t>135-660</t>
  </si>
  <si>
    <t>135-66A</t>
  </si>
  <si>
    <t>135-670</t>
  </si>
  <si>
    <t>135-67B</t>
  </si>
  <si>
    <t>135-68C</t>
  </si>
  <si>
    <t>135-690</t>
  </si>
  <si>
    <t>135-69A</t>
  </si>
  <si>
    <t>135-700</t>
  </si>
  <si>
    <t>135-710</t>
  </si>
  <si>
    <t>135-720</t>
  </si>
  <si>
    <t>135-730</t>
  </si>
  <si>
    <t>135-73B</t>
  </si>
  <si>
    <t>135-740</t>
  </si>
  <si>
    <t>135-74C</t>
  </si>
  <si>
    <t>135-750</t>
  </si>
  <si>
    <t>135-760</t>
  </si>
  <si>
    <t>135-761</t>
  </si>
  <si>
    <t>135-780</t>
  </si>
  <si>
    <t>135-78A</t>
  </si>
  <si>
    <t>135-78B</t>
  </si>
  <si>
    <t>135-790</t>
  </si>
  <si>
    <t>135-79A</t>
  </si>
  <si>
    <t>135-800</t>
  </si>
  <si>
    <t>135-810</t>
  </si>
  <si>
    <t>135-81A</t>
  </si>
  <si>
    <t>135-81B</t>
  </si>
  <si>
    <t>135-820</t>
  </si>
  <si>
    <t>135-821</t>
  </si>
  <si>
    <t>135-830</t>
  </si>
  <si>
    <t>135-840</t>
  </si>
  <si>
    <t>135-84B</t>
  </si>
  <si>
    <t>135-850</t>
  </si>
  <si>
    <t>135-860</t>
  </si>
  <si>
    <t>135-861</t>
  </si>
  <si>
    <t>135-862</t>
  </si>
  <si>
    <t>135-870</t>
  </si>
  <si>
    <t>135-87A</t>
  </si>
  <si>
    <t>135-880</t>
  </si>
  <si>
    <t>135-88A</t>
  </si>
  <si>
    <t>135-890</t>
  </si>
  <si>
    <t>135-900</t>
  </si>
  <si>
    <t>135-90A</t>
  </si>
  <si>
    <t>135-90D</t>
  </si>
  <si>
    <t>135-910</t>
  </si>
  <si>
    <t>135-91A</t>
  </si>
  <si>
    <t>135-91B</t>
  </si>
  <si>
    <t>135-920</t>
  </si>
  <si>
    <t>135-92L</t>
  </si>
  <si>
    <t>135-92M</t>
  </si>
  <si>
    <t>135-92R</t>
  </si>
  <si>
    <t>135-92T</t>
  </si>
  <si>
    <t>135-92V</t>
  </si>
  <si>
    <t>135-92W</t>
  </si>
  <si>
    <t>135-930</t>
  </si>
  <si>
    <t>135-93M</t>
  </si>
  <si>
    <t>135-93N</t>
  </si>
  <si>
    <t>135-93P</t>
  </si>
  <si>
    <t>135-940</t>
  </si>
  <si>
    <t>135-94A</t>
  </si>
  <si>
    <t>135-94Z</t>
  </si>
  <si>
    <t>135-950</t>
  </si>
  <si>
    <t>135-960</t>
  </si>
  <si>
    <t>135-96C</t>
  </si>
  <si>
    <t>135-970</t>
  </si>
  <si>
    <t>135-97D</t>
  </si>
  <si>
    <t>135-980</t>
  </si>
  <si>
    <t>135-98A</t>
  </si>
  <si>
    <t>135-990</t>
  </si>
  <si>
    <t>135-995</t>
  </si>
  <si>
    <t>136-010</t>
  </si>
  <si>
    <t>136-080</t>
  </si>
  <si>
    <t>136-08A</t>
  </si>
  <si>
    <t>136-150</t>
  </si>
  <si>
    <t>136-210</t>
  </si>
  <si>
    <t>136-720</t>
  </si>
  <si>
    <t>136-862</t>
  </si>
  <si>
    <t>136-890</t>
  </si>
  <si>
    <t>136-940</t>
  </si>
  <si>
    <t>137-00A</t>
  </si>
  <si>
    <t>137-00B</t>
  </si>
  <si>
    <t>137-010</t>
  </si>
  <si>
    <t>137-01B</t>
  </si>
  <si>
    <t>137-01C</t>
  </si>
  <si>
    <t>137-01D</t>
  </si>
  <si>
    <t>137-01F</t>
  </si>
  <si>
    <t>137-020</t>
  </si>
  <si>
    <t>137-030</t>
  </si>
  <si>
    <t>137-040</t>
  </si>
  <si>
    <t>137-050</t>
  </si>
  <si>
    <t>137-060</t>
  </si>
  <si>
    <t>137-06B</t>
  </si>
  <si>
    <t>137-070</t>
  </si>
  <si>
    <t>137-07A</t>
  </si>
  <si>
    <t>137-080</t>
  </si>
  <si>
    <t>137-08A</t>
  </si>
  <si>
    <t>137-090</t>
  </si>
  <si>
    <t>137-09B</t>
  </si>
  <si>
    <t>137-100</t>
  </si>
  <si>
    <t>137-10A</t>
  </si>
  <si>
    <t>137-10B</t>
  </si>
  <si>
    <t>137-110</t>
  </si>
  <si>
    <t>137-111</t>
  </si>
  <si>
    <t>137-11A</t>
  </si>
  <si>
    <t>137-11B</t>
  </si>
  <si>
    <t>137-11C</t>
  </si>
  <si>
    <t>137-11D</t>
  </si>
  <si>
    <t>137-11K</t>
  </si>
  <si>
    <t>137-120</t>
  </si>
  <si>
    <t>137-12A</t>
  </si>
  <si>
    <t>137-130</t>
  </si>
  <si>
    <t>137-132</t>
  </si>
  <si>
    <t>137-13A</t>
  </si>
  <si>
    <t>137-13C</t>
  </si>
  <si>
    <t>137-140</t>
  </si>
  <si>
    <t>137-150</t>
  </si>
  <si>
    <t>137-160</t>
  </si>
  <si>
    <t>137-16B</t>
  </si>
  <si>
    <t>137-170</t>
  </si>
  <si>
    <t>137-180</t>
  </si>
  <si>
    <t>137-181</t>
  </si>
  <si>
    <t>137-182</t>
  </si>
  <si>
    <t>137-190</t>
  </si>
  <si>
    <t>137-19A</t>
  </si>
  <si>
    <t>137-19B</t>
  </si>
  <si>
    <t>137-19C</t>
  </si>
  <si>
    <t>137-20A</t>
  </si>
  <si>
    <t>137-220</t>
  </si>
  <si>
    <t>137-230</t>
  </si>
  <si>
    <t>137-23A</t>
  </si>
  <si>
    <t>137-240</t>
  </si>
  <si>
    <t>137-241</t>
  </si>
  <si>
    <t>137-24B</t>
  </si>
  <si>
    <t>137-24N</t>
  </si>
  <si>
    <t>137-250</t>
  </si>
  <si>
    <t>137-260</t>
  </si>
  <si>
    <t>137-26B</t>
  </si>
  <si>
    <t>137-26C</t>
  </si>
  <si>
    <t>137-27A</t>
  </si>
  <si>
    <t>137-280</t>
  </si>
  <si>
    <t>137-290</t>
  </si>
  <si>
    <t>137-291</t>
  </si>
  <si>
    <t>137-292</t>
  </si>
  <si>
    <t>137-295</t>
  </si>
  <si>
    <t>137-29A</t>
  </si>
  <si>
    <t>137-300</t>
  </si>
  <si>
    <t>137-310</t>
  </si>
  <si>
    <t>137-320</t>
  </si>
  <si>
    <t>137-32A</t>
  </si>
  <si>
    <t>137-32B</t>
  </si>
  <si>
    <t>137-32C</t>
  </si>
  <si>
    <t>137-32D</t>
  </si>
  <si>
    <t>137-32H</t>
  </si>
  <si>
    <t>137-32K</t>
  </si>
  <si>
    <t>137-32L</t>
  </si>
  <si>
    <t>137-32M</t>
  </si>
  <si>
    <t>137-32N</t>
  </si>
  <si>
    <t>137-32P</t>
  </si>
  <si>
    <t>137-32Q</t>
  </si>
  <si>
    <t>137-32R</t>
  </si>
  <si>
    <t>137-330</t>
  </si>
  <si>
    <t>137-33A</t>
  </si>
  <si>
    <t>137-340</t>
  </si>
  <si>
    <t>137-34B</t>
  </si>
  <si>
    <t>137-34D</t>
  </si>
  <si>
    <t>137-34F</t>
  </si>
  <si>
    <t>137-34G</t>
  </si>
  <si>
    <t>137-34H</t>
  </si>
  <si>
    <t>137-34Z</t>
  </si>
  <si>
    <t>137-350</t>
  </si>
  <si>
    <t>137-35A</t>
  </si>
  <si>
    <t>137-35B</t>
  </si>
  <si>
    <t>137-360</t>
  </si>
  <si>
    <t>137-36B</t>
  </si>
  <si>
    <t>137-36F</t>
  </si>
  <si>
    <t>137-36G</t>
  </si>
  <si>
    <t>137-370</t>
  </si>
  <si>
    <t>137-380</t>
  </si>
  <si>
    <t>137-390</t>
  </si>
  <si>
    <t>137-39A</t>
  </si>
  <si>
    <t>137-39B</t>
  </si>
  <si>
    <t>137-400</t>
  </si>
  <si>
    <t>137-410</t>
  </si>
  <si>
    <t>137-41B</t>
  </si>
  <si>
    <t>137-41C</t>
  </si>
  <si>
    <t>137-41D</t>
  </si>
  <si>
    <t>137-41F</t>
  </si>
  <si>
    <t>137-41G</t>
  </si>
  <si>
    <t>137-41H</t>
  </si>
  <si>
    <t>137-41J</t>
  </si>
  <si>
    <t>137-41K</t>
  </si>
  <si>
    <t>137-41L</t>
  </si>
  <si>
    <t>137-41M</t>
  </si>
  <si>
    <t>137-41N</t>
  </si>
  <si>
    <t>137-41Q</t>
  </si>
  <si>
    <t>137-422</t>
  </si>
  <si>
    <t>137-42B</t>
  </si>
  <si>
    <t>137-430</t>
  </si>
  <si>
    <t>137-43C</t>
  </si>
  <si>
    <t>137-43D</t>
  </si>
  <si>
    <t>137-440</t>
  </si>
  <si>
    <t>137-44A</t>
  </si>
  <si>
    <t>137-450</t>
  </si>
  <si>
    <t>137-45A</t>
  </si>
  <si>
    <t>137-45B</t>
  </si>
  <si>
    <t>137-460</t>
  </si>
  <si>
    <t>137-470</t>
  </si>
  <si>
    <t>137-480</t>
  </si>
  <si>
    <t>137-490</t>
  </si>
  <si>
    <t>137-491</t>
  </si>
  <si>
    <t>137-49B</t>
  </si>
  <si>
    <t>137-49D</t>
  </si>
  <si>
    <t>137-49E</t>
  </si>
  <si>
    <t>137-500</t>
  </si>
  <si>
    <t>137-50A</t>
  </si>
  <si>
    <t>137-50Z</t>
  </si>
  <si>
    <t>137-510</t>
  </si>
  <si>
    <t>137-51A</t>
  </si>
  <si>
    <t>137-51B</t>
  </si>
  <si>
    <t>137-520</t>
  </si>
  <si>
    <t>137-530</t>
  </si>
  <si>
    <t>137-53B</t>
  </si>
  <si>
    <t>137-540</t>
  </si>
  <si>
    <t>137-54A</t>
  </si>
  <si>
    <t>137-550</t>
  </si>
  <si>
    <t>137-55A</t>
  </si>
  <si>
    <t>137-560</t>
  </si>
  <si>
    <t>137-570</t>
  </si>
  <si>
    <t>137-580</t>
  </si>
  <si>
    <t>137-58B</t>
  </si>
  <si>
    <t>137-590</t>
  </si>
  <si>
    <t>137-600</t>
  </si>
  <si>
    <t>137-60B</t>
  </si>
  <si>
    <t>137-60D</t>
  </si>
  <si>
    <t>137-60F</t>
  </si>
  <si>
    <t>137-60G</t>
  </si>
  <si>
    <t>137-60I</t>
  </si>
  <si>
    <t>137-60J</t>
  </si>
  <si>
    <t>137-60K</t>
  </si>
  <si>
    <t>137-60L</t>
  </si>
  <si>
    <t>137-60M</t>
  </si>
  <si>
    <t>137-60N</t>
  </si>
  <si>
    <t>137-60P</t>
  </si>
  <si>
    <t>137-60Q</t>
  </si>
  <si>
    <t>137-60S</t>
  </si>
  <si>
    <t>137-60Y</t>
  </si>
  <si>
    <t>137-60Z</t>
  </si>
  <si>
    <t>137-610</t>
  </si>
  <si>
    <t>137-61J</t>
  </si>
  <si>
    <t>137-61K</t>
  </si>
  <si>
    <t>137-61M</t>
  </si>
  <si>
    <t>137-61N</t>
  </si>
  <si>
    <t>137-61P</t>
  </si>
  <si>
    <t>137-61R</t>
  </si>
  <si>
    <t>137-61S</t>
  </si>
  <si>
    <t>137-61T</t>
  </si>
  <si>
    <t>137-61U</t>
  </si>
  <si>
    <t>137-61W</t>
  </si>
  <si>
    <t>137-61X</t>
  </si>
  <si>
    <t>137-620</t>
  </si>
  <si>
    <t>137-62A</t>
  </si>
  <si>
    <t>137-62K</t>
  </si>
  <si>
    <t>137-630</t>
  </si>
  <si>
    <t>137-63A</t>
  </si>
  <si>
    <t>137-63B</t>
  </si>
  <si>
    <t>137-63C</t>
  </si>
  <si>
    <t>137-640</t>
  </si>
  <si>
    <t>137-64A</t>
  </si>
  <si>
    <t>137-650</t>
  </si>
  <si>
    <t>137-65A</t>
  </si>
  <si>
    <t>137-65C</t>
  </si>
  <si>
    <t>137-65G</t>
  </si>
  <si>
    <t>137-65H</t>
  </si>
  <si>
    <t>137-65Z</t>
  </si>
  <si>
    <t>137-660</t>
  </si>
  <si>
    <t>137-670</t>
  </si>
  <si>
    <t>137-67B</t>
  </si>
  <si>
    <t>137-680</t>
  </si>
  <si>
    <t>137-681</t>
  </si>
  <si>
    <t>137-68A</t>
  </si>
  <si>
    <t>137-68C</t>
  </si>
  <si>
    <t>137-690</t>
  </si>
  <si>
    <t>137-69A</t>
  </si>
  <si>
    <t>137-700</t>
  </si>
  <si>
    <t>137-70A</t>
  </si>
  <si>
    <t>137-710</t>
  </si>
  <si>
    <t>137-720</t>
  </si>
  <si>
    <t>137-730</t>
  </si>
  <si>
    <t>137-73A</t>
  </si>
  <si>
    <t>137-73B</t>
  </si>
  <si>
    <t>137-740</t>
  </si>
  <si>
    <t>137-74C</t>
  </si>
  <si>
    <t>137-74Z</t>
  </si>
  <si>
    <t>137-750</t>
  </si>
  <si>
    <t>137-760</t>
  </si>
  <si>
    <t>137-76A</t>
  </si>
  <si>
    <t>137-770</t>
  </si>
  <si>
    <t>137-780</t>
  </si>
  <si>
    <t>137-78A</t>
  </si>
  <si>
    <t>137-78B</t>
  </si>
  <si>
    <t>137-79A</t>
  </si>
  <si>
    <t>137-79Z</t>
  </si>
  <si>
    <t>137-800</t>
  </si>
  <si>
    <t>137-810</t>
  </si>
  <si>
    <t>137-81A</t>
  </si>
  <si>
    <t>137-81B</t>
  </si>
  <si>
    <t>137-820</t>
  </si>
  <si>
    <t>137-821</t>
  </si>
  <si>
    <t>137-840</t>
  </si>
  <si>
    <t>137-84B</t>
  </si>
  <si>
    <t>137-850</t>
  </si>
  <si>
    <t>137-860</t>
  </si>
  <si>
    <t>137-862</t>
  </si>
  <si>
    <t>137-86T</t>
  </si>
  <si>
    <t>137-870</t>
  </si>
  <si>
    <t>137-87A</t>
  </si>
  <si>
    <t>137-880</t>
  </si>
  <si>
    <t>137-88A</t>
  </si>
  <si>
    <t>137-890</t>
  </si>
  <si>
    <t>137-900</t>
  </si>
  <si>
    <t>137-90A</t>
  </si>
  <si>
    <t>137-90B</t>
  </si>
  <si>
    <t>137-90D</t>
  </si>
  <si>
    <t>137-90F</t>
  </si>
  <si>
    <t>137-910</t>
  </si>
  <si>
    <t>137-91A</t>
  </si>
  <si>
    <t>137-91B</t>
  </si>
  <si>
    <t>137-920</t>
  </si>
  <si>
    <t>137-92B</t>
  </si>
  <si>
    <t>137-92D</t>
  </si>
  <si>
    <t>137-92E</t>
  </si>
  <si>
    <t>137-92F</t>
  </si>
  <si>
    <t>137-92G</t>
  </si>
  <si>
    <t>137-92K</t>
  </si>
  <si>
    <t>137-92L</t>
  </si>
  <si>
    <t>137-92M</t>
  </si>
  <si>
    <t>137-92N</t>
  </si>
  <si>
    <t>137-92P</t>
  </si>
  <si>
    <t>137-92R</t>
  </si>
  <si>
    <t>137-92S</t>
  </si>
  <si>
    <t>137-92T</t>
  </si>
  <si>
    <t>137-92U</t>
  </si>
  <si>
    <t>137-92V</t>
  </si>
  <si>
    <t>137-92W</t>
  </si>
  <si>
    <t>137-92Y</t>
  </si>
  <si>
    <t>137-93A</t>
  </si>
  <si>
    <t>137-93J</t>
  </si>
  <si>
    <t>137-93M</t>
  </si>
  <si>
    <t>137-93N</t>
  </si>
  <si>
    <t>137-93P</t>
  </si>
  <si>
    <t>137-93Q</t>
  </si>
  <si>
    <t>137-93R</t>
  </si>
  <si>
    <t>137-940</t>
  </si>
  <si>
    <t>137-94A</t>
  </si>
  <si>
    <t>137-94Z</t>
  </si>
  <si>
    <t>137-950</t>
  </si>
  <si>
    <t>137-95A</t>
  </si>
  <si>
    <t>137-960</t>
  </si>
  <si>
    <t>137-96C</t>
  </si>
  <si>
    <t>137-96F</t>
  </si>
  <si>
    <t>137-970</t>
  </si>
  <si>
    <t>137-97D</t>
  </si>
  <si>
    <t>137-980</t>
  </si>
  <si>
    <t>137-98A</t>
  </si>
  <si>
    <t>137-98B</t>
  </si>
  <si>
    <t>137-990</t>
  </si>
  <si>
    <t>137-995</t>
  </si>
  <si>
    <t>138-030</t>
  </si>
  <si>
    <t>138-040</t>
  </si>
  <si>
    <t>138-070</t>
  </si>
  <si>
    <t>138-08A</t>
  </si>
  <si>
    <t>138-090</t>
  </si>
  <si>
    <t>138-100</t>
  </si>
  <si>
    <t>138-111</t>
  </si>
  <si>
    <t>138-11D</t>
  </si>
  <si>
    <t>138-120</t>
  </si>
  <si>
    <t>138-130</t>
  </si>
  <si>
    <t>138-132</t>
  </si>
  <si>
    <t>138-230</t>
  </si>
  <si>
    <t>138-292</t>
  </si>
  <si>
    <t>138-310</t>
  </si>
  <si>
    <t>138-320</t>
  </si>
  <si>
    <t>138-32A</t>
  </si>
  <si>
    <t>138-32L</t>
  </si>
  <si>
    <t>138-32M</t>
  </si>
  <si>
    <t>138-32Q</t>
  </si>
  <si>
    <t>138-390</t>
  </si>
  <si>
    <t>138-400</t>
  </si>
  <si>
    <t>138-420</t>
  </si>
  <si>
    <t>138-421</t>
  </si>
  <si>
    <t>138-422</t>
  </si>
  <si>
    <t>138-43D</t>
  </si>
  <si>
    <t>138-460</t>
  </si>
  <si>
    <t>138-470</t>
  </si>
  <si>
    <t>138-500</t>
  </si>
  <si>
    <t>138-580</t>
  </si>
  <si>
    <t>138-58B</t>
  </si>
  <si>
    <t>138-60D</t>
  </si>
  <si>
    <t>138-60F</t>
  </si>
  <si>
    <t>138-61W</t>
  </si>
  <si>
    <t>138-650</t>
  </si>
  <si>
    <t>138-660</t>
  </si>
  <si>
    <t>138-70A</t>
  </si>
  <si>
    <t>138-740</t>
  </si>
  <si>
    <t>138-750</t>
  </si>
  <si>
    <t>138-761</t>
  </si>
  <si>
    <t>138-790</t>
  </si>
  <si>
    <t>138-800</t>
  </si>
  <si>
    <t>138-840</t>
  </si>
  <si>
    <t>138-861</t>
  </si>
  <si>
    <t>138-910</t>
  </si>
  <si>
    <t>138-920</t>
  </si>
  <si>
    <t>138-92B</t>
  </si>
  <si>
    <t>138-92L</t>
  </si>
  <si>
    <t>138-930</t>
  </si>
  <si>
    <t>138-93A</t>
  </si>
  <si>
    <t>138-960</t>
  </si>
  <si>
    <t>138-98A</t>
  </si>
  <si>
    <t>122-ALL</t>
  </si>
  <si>
    <t>123-ALL</t>
  </si>
  <si>
    <t>127-ALL</t>
  </si>
  <si>
    <t>129-ALL</t>
  </si>
  <si>
    <t>132-ALL</t>
  </si>
  <si>
    <t>134-ALL</t>
  </si>
  <si>
    <t>135-ALL</t>
  </si>
  <si>
    <t>136-ALL</t>
  </si>
  <si>
    <t>137-ALL</t>
  </si>
  <si>
    <t>138-ALL</t>
  </si>
  <si>
    <t>PSU</t>
  </si>
  <si>
    <t>Each PSU is listed by a 3 digit number.  City School districts are listed under the county in which they are located</t>
  </si>
  <si>
    <t>PSU 00A - North Carolina Cyber Academy</t>
  </si>
  <si>
    <t>PSU 00B - NC Virtual Academy</t>
  </si>
  <si>
    <t>PSU 010 - Alamance-Burlington Schools</t>
  </si>
  <si>
    <t>PSU 01B - River Mill Academy</t>
  </si>
  <si>
    <t>PSU 01C - Clover Garden</t>
  </si>
  <si>
    <t>PSU 01D - The Hawbridge School</t>
  </si>
  <si>
    <t>PSU 01F - Alamance Community School</t>
  </si>
  <si>
    <t>PSU 020 - Alexander County Schools</t>
  </si>
  <si>
    <t>PSU 030 - Alleghany County Schools</t>
  </si>
  <si>
    <t>PSU 040 - Anson County Schools</t>
  </si>
  <si>
    <t>PSU 050 - Ashe County Schools</t>
  </si>
  <si>
    <t>PSU 060 - Avery County Schools</t>
  </si>
  <si>
    <t>PSU 06A - Grandfather Academy</t>
  </si>
  <si>
    <t>PSU 06B - Marjorie Williams Academy</t>
  </si>
  <si>
    <t>PSU 070 - Beaufort County Schools</t>
  </si>
  <si>
    <t>PSU 07A - Washington Montessori</t>
  </si>
  <si>
    <t>PSU 080 - Bertie County Schools</t>
  </si>
  <si>
    <t>PSU 08A - Three Rivers Academy</t>
  </si>
  <si>
    <t>PSU 090 - Bladen County Schools</t>
  </si>
  <si>
    <t>PSU 09B - Emereau: Bladen</t>
  </si>
  <si>
    <t>PSU 100 - Brunswick County Schools</t>
  </si>
  <si>
    <t>PSU 10A - Charter Day School</t>
  </si>
  <si>
    <t>PSU 10B - South Brunswick Charter School</t>
  </si>
  <si>
    <t>PSU 110 - Buncombe County Schools</t>
  </si>
  <si>
    <t>PSU 111 - Asheville City Schools</t>
  </si>
  <si>
    <t>PSU 11A - Evergreen Community Charter</t>
  </si>
  <si>
    <t>PSU 11B - ArtSpace Charter</t>
  </si>
  <si>
    <t>PSU 11C - Invest Collegiate - Imagine</t>
  </si>
  <si>
    <t>PSU 11D - The Franklin School of Innovation</t>
  </si>
  <si>
    <t>PSU 11K - Francine Delany New School</t>
  </si>
  <si>
    <t>PSU 120 - Burke County Schools</t>
  </si>
  <si>
    <t>PSU 12A - The New Dimensions School</t>
  </si>
  <si>
    <t>PSU 130 - Cabarrus County Schools</t>
  </si>
  <si>
    <t>PSU 132 - Kannapolis City Schools</t>
  </si>
  <si>
    <t>PSU 13A - Carolina International School</t>
  </si>
  <si>
    <t>PSU 13C - A.C.E. Academy</t>
  </si>
  <si>
    <t>PSU 13D - Concord Lake STEAM Academy</t>
  </si>
  <si>
    <t>PSU 140 - Caldwell County Schools</t>
  </si>
  <si>
    <t>PSU 150 - Camden County Schools</t>
  </si>
  <si>
    <t>PSU 160 - Carteret County Schools</t>
  </si>
  <si>
    <t>PSU 16B - Tiller School</t>
  </si>
  <si>
    <t>PSU 170 - Caswell County Schools</t>
  </si>
  <si>
    <t>PSU 180 - Catawba County Schools</t>
  </si>
  <si>
    <t>PSU 181 - Hickory City Schools</t>
  </si>
  <si>
    <t>PSU 182 - Newton-Conover City Schools</t>
  </si>
  <si>
    <t>PSU 190 - Chatham County Schools</t>
  </si>
  <si>
    <t>PSU 19A - Chatham Charter</t>
  </si>
  <si>
    <t>PSU 19B - Woods Charter School</t>
  </si>
  <si>
    <t>PSU 19C - Willow Oak Montessori</t>
  </si>
  <si>
    <t>PSU 200 - Cherokee County Schools</t>
  </si>
  <si>
    <t>PSU 210 - Edenton-Chowan County Schools</t>
  </si>
  <si>
    <t>PSU 220 - Clay County Schools</t>
  </si>
  <si>
    <t>PSU 230 - Cleveland County Schools</t>
  </si>
  <si>
    <t>PSU 23A - Pinnacle Classical Academy</t>
  </si>
  <si>
    <t>PSU 240 - Columbus County Schools</t>
  </si>
  <si>
    <t>PSU 241 - Whiteville City Schools</t>
  </si>
  <si>
    <t>PSU 24B - Thomas Academy</t>
  </si>
  <si>
    <t>PSU 24N - Columbus Charter School</t>
  </si>
  <si>
    <t>PSU 250 - Craven County Schools</t>
  </si>
  <si>
    <t>PSU 260 - Cumberland County Schools</t>
  </si>
  <si>
    <t>PSU 26B - Alpha Academy</t>
  </si>
  <si>
    <t>PSU 26C - The Capitol Encore Academy</t>
  </si>
  <si>
    <t>PSU 270 - Currituck County Schools</t>
  </si>
  <si>
    <t>PSU 27A - Water's Edge Village School</t>
  </si>
  <si>
    <t>PSU 280 - Dare County Schools</t>
  </si>
  <si>
    <t>PSU 290 - Davidson County Schools</t>
  </si>
  <si>
    <t>PSU 291 - Lexington City Schools</t>
  </si>
  <si>
    <t>PSU 292 - Thomasville City Schools</t>
  </si>
  <si>
    <t>PSU 295 - Innovative School District</t>
  </si>
  <si>
    <t>PSU 29A - Davidson Charter Academy</t>
  </si>
  <si>
    <t>PSU 300 - Davie County Schools</t>
  </si>
  <si>
    <t>PSU 310 - Duplin County Schools</t>
  </si>
  <si>
    <t>PSU 320 - Durham County Schools</t>
  </si>
  <si>
    <t>PSU 32A - Maureen Joy Charter</t>
  </si>
  <si>
    <t>PSU 32B - Healthy Start Academy</t>
  </si>
  <si>
    <t>PSU 32C - Carter Community Charter</t>
  </si>
  <si>
    <t>PSU 32D - Kestrel Heights School</t>
  </si>
  <si>
    <t>PSU 32H - Research Triangle Charter</t>
  </si>
  <si>
    <t>PSU 32K - Central Park School For Children</t>
  </si>
  <si>
    <t>PSU 32L - Voyager Academy</t>
  </si>
  <si>
    <t>PSU 32M - Global Scholars Academy</t>
  </si>
  <si>
    <t>PSU 32N - Research Triangle High School</t>
  </si>
  <si>
    <t>PSU 32P - The Institute for the Development of You</t>
  </si>
  <si>
    <t>PSU 32Q - Reaching All Minds Academy</t>
  </si>
  <si>
    <t>PSU 32R - Excelsior Classical Academy</t>
  </si>
  <si>
    <t>PSU 32S - KIPP Durham College Preparatory</t>
  </si>
  <si>
    <t>PSU 32T - Discovery Charter School</t>
  </si>
  <si>
    <t>PSU 330 - Edgecombe County Schools</t>
  </si>
  <si>
    <t>PSU 33A - North East Carolina Preparatory School</t>
  </si>
  <si>
    <t>PSU 340 - Winston-Salem/Forsyth County Schools</t>
  </si>
  <si>
    <t>PSU 34B - Quality Education Academy</t>
  </si>
  <si>
    <t>PSU 34D - Carter G Woodson School</t>
  </si>
  <si>
    <t>PSU 34F - Forsyth Academy</t>
  </si>
  <si>
    <t>PSU 34G - Arts Based School</t>
  </si>
  <si>
    <t>PSU 34K - B.L.U.E.-G.R.E.E.N. Academy</t>
  </si>
  <si>
    <t>PSU 34Z - Appalachian State U Academy Middle Fork</t>
  </si>
  <si>
    <t>PSU 350 - Franklin County Schools</t>
  </si>
  <si>
    <t>PSU 35A - Crosscreek Charter School</t>
  </si>
  <si>
    <t>PSU 35B - Youngsville Academy</t>
  </si>
  <si>
    <t>PSU 360 - Gaston County Schools</t>
  </si>
  <si>
    <t>PSU 36B - Piedmont Community Charter</t>
  </si>
  <si>
    <t>PSU 36C - Mountain Island Charter</t>
  </si>
  <si>
    <t>PSU 36F - Ridgeview Charter School</t>
  </si>
  <si>
    <t>PSU 36G - TeamCFA - Community Public Charter</t>
  </si>
  <si>
    <t>PSU 370 - Gates County Schools</t>
  </si>
  <si>
    <t>PSU 380 - Graham County Schools</t>
  </si>
  <si>
    <t>PSU 390 - Granville County Schools</t>
  </si>
  <si>
    <t>PSU 39A - Falls Lake Academy</t>
  </si>
  <si>
    <t>PSU 39B - Oxford Preparatory School</t>
  </si>
  <si>
    <t>PSU 400 - Greene County Schools</t>
  </si>
  <si>
    <t>PSU 410 - Guilford County Schools</t>
  </si>
  <si>
    <t>PSU 41B - Greensboro Academy</t>
  </si>
  <si>
    <t>PSU 41C - Guilford Preparatory Academy</t>
  </si>
  <si>
    <t>PSU 41D - Phoenix Academy Inc</t>
  </si>
  <si>
    <t>PSU 41F - Triad Math and Science Academy</t>
  </si>
  <si>
    <t>PSU 41G - Cornerstone Charter Academy</t>
  </si>
  <si>
    <t>PSU 41J - Summerfield Charter Academy</t>
  </si>
  <si>
    <t>PSU 41K - Piedmont Classical High School</t>
  </si>
  <si>
    <t>PSU 41L - Gate City Charter Academy</t>
  </si>
  <si>
    <t>PSU 41M - Next Generation Academy</t>
  </si>
  <si>
    <t>PSU 41N - The Experiential School of Greensboro</t>
  </si>
  <si>
    <t>PSU 41Q - Revolution Academy</t>
  </si>
  <si>
    <t>PSU 420 - Halifax County Schools</t>
  </si>
  <si>
    <t>PSU 421 - Roanoke Rapids City Schools</t>
  </si>
  <si>
    <t>PSU 422 - Weldon City Schools</t>
  </si>
  <si>
    <t>PSU 42A - KIPP Halifax College Preparatory</t>
  </si>
  <si>
    <t>PSU 42B - Hobgood Charter School</t>
  </si>
  <si>
    <t>PSU 430 - Harnett County Schools</t>
  </si>
  <si>
    <t>PSU 43C - Anderson Creek Academy</t>
  </si>
  <si>
    <t>PSU 43D - Achievement Charter Academy</t>
  </si>
  <si>
    <t>PSU 440 - Haywood County Schools</t>
  </si>
  <si>
    <t>PSU 450 - Henderson County Schools</t>
  </si>
  <si>
    <t>PSU 45A - The Mountain Community Sch</t>
  </si>
  <si>
    <t>PSU 460 - Hertford County Schools</t>
  </si>
  <si>
    <t>PSU 470 - Hoke County Schools</t>
  </si>
  <si>
    <t>PSU 480 - Hyde County Schools</t>
  </si>
  <si>
    <t>PSU 490 - Iredell-Statesville Schools</t>
  </si>
  <si>
    <t>PSU 491 - Mooresville City Schools</t>
  </si>
  <si>
    <t>PSU 49B - American Renaissance School</t>
  </si>
  <si>
    <t>PSU 49D - Success Charter School</t>
  </si>
  <si>
    <t>PSU 49E - Pine Lake Preparatory</t>
  </si>
  <si>
    <t>PSU 49F - Langtree Charter Academy</t>
  </si>
  <si>
    <t>PSU 500 - Jackson County Schools</t>
  </si>
  <si>
    <t>PSU 50A - Summit Charter</t>
  </si>
  <si>
    <t>PSU 50Z - Catamount School</t>
  </si>
  <si>
    <t>PSU 510 - Johnston County Schools</t>
  </si>
  <si>
    <t>PSU 51A - Neuse Charter School</t>
  </si>
  <si>
    <t>PSU 51B - Johnston Charter Academy</t>
  </si>
  <si>
    <t>PSU 520 - Jones County Schools</t>
  </si>
  <si>
    <t>PSU 530 - Lee County Schools</t>
  </si>
  <si>
    <t>PSU 53C - MINA Charter School of Lee County</t>
  </si>
  <si>
    <t>PSU 540 - Lenoir County Schools</t>
  </si>
  <si>
    <t>PSU 54A - Children's Village Academy</t>
  </si>
  <si>
    <t>PSU 550 - Lincoln County Schools</t>
  </si>
  <si>
    <t>PSU 55A - Lincoln Charter School</t>
  </si>
  <si>
    <t>PSU 55B - West Lake Preparatory Academy</t>
  </si>
  <si>
    <t>PSU 560 - Macon County Schools</t>
  </si>
  <si>
    <t>PSU 570 - Madison County Schools</t>
  </si>
  <si>
    <t>PSU 580 - Martin County Schools</t>
  </si>
  <si>
    <t>PSU 58B - Bear Grass Charter School</t>
  </si>
  <si>
    <t>PSU 590 - McDowell County Schools</t>
  </si>
  <si>
    <t>PSU 600 - Charlotte-Mecklenburg County Schools</t>
  </si>
  <si>
    <t>PSU 60B - Sugar Creek Charter</t>
  </si>
  <si>
    <t>PSU 60D - Lake Norman Charter</t>
  </si>
  <si>
    <t>PSU 60F - Metrolina Regional Scholars Academy</t>
  </si>
  <si>
    <t>PSU 60G - Queen's Grant Community School</t>
  </si>
  <si>
    <t>PSU 60I - Community School of Davidson</t>
  </si>
  <si>
    <t>PSU 60J - Socrates Academy</t>
  </si>
  <si>
    <t>PSU 60K - Charlotte Secondary School</t>
  </si>
  <si>
    <t>PSU 60L - KIPP: Charlotte</t>
  </si>
  <si>
    <t>PSU 60M - Corvian Community School</t>
  </si>
  <si>
    <t>PSU 60P - Eastside STREAM Academy</t>
  </si>
  <si>
    <t>PSU 60Q - Invest Collegiate</t>
  </si>
  <si>
    <t>PSU 60S - Bradford Preparatory School</t>
  </si>
  <si>
    <t>PSU 60U - Commonwealth High School</t>
  </si>
  <si>
    <t>PSU 60Y - Pioneer Springs Community School</t>
  </si>
  <si>
    <t>PSU 60Z - Niner University Elementary School</t>
  </si>
  <si>
    <t>PSU 610 - Mitchell County Schools</t>
  </si>
  <si>
    <t>PSU 61J - Lakeside Charter Acad  fka Thunderbird</t>
  </si>
  <si>
    <t>PSU 61K - United Community School</t>
  </si>
  <si>
    <t>PSU 61L - Stewart Creek High School</t>
  </si>
  <si>
    <t>PSU 61M - Charlotte Lab School</t>
  </si>
  <si>
    <t>PSU 61P - VERITAS Community School</t>
  </si>
  <si>
    <t>PSU 61Q - Mallard Creek STEM Academy</t>
  </si>
  <si>
    <t>PSU 61R - Matthews Charter Academy</t>
  </si>
  <si>
    <t>PSU 61S - Unity Classical Charter School</t>
  </si>
  <si>
    <t>PSU 61T - Movement Charter School</t>
  </si>
  <si>
    <t>PSU 61V - Bonnie Cone Classical Academy</t>
  </si>
  <si>
    <t>PSU 61W - East Voyager Academy</t>
  </si>
  <si>
    <t>PSU 61X - Mountain Island Day Community Charter Sc</t>
  </si>
  <si>
    <t>PSU 61Y - Steele Creek Preparatory Academy</t>
  </si>
  <si>
    <t>PSU 620 - Montgomery County Schools</t>
  </si>
  <si>
    <t>PSU 62A - Tillery Charter Academy</t>
  </si>
  <si>
    <t>PSU 62J - Southwest Charlotte STEM Academy</t>
  </si>
  <si>
    <t>PSU 62K - Movement School Eastland</t>
  </si>
  <si>
    <t>PSU 630 - Moore County Schools</t>
  </si>
  <si>
    <t>PSU 63A - The Academy of Moore County</t>
  </si>
  <si>
    <t>PSU 63B - Sandhills Theatre Arts Renaiss</t>
  </si>
  <si>
    <t>PSU 63C - Moore Montessori Community School</t>
  </si>
  <si>
    <t>PSU 640 - Nash County Public Schools</t>
  </si>
  <si>
    <t>PSU 64A - Rocky Mount Preparatory</t>
  </si>
  <si>
    <t>PSU 650 - New Hanover County Schools</t>
  </si>
  <si>
    <t>PSU 65A - Cape Fear Center for Inquiry</t>
  </si>
  <si>
    <t>PSU 65B - Wilmington Preparatory Academy</t>
  </si>
  <si>
    <t>PSU 65C - Douglass Academy</t>
  </si>
  <si>
    <t>PSU 65D - Island Montessori Charter</t>
  </si>
  <si>
    <t>PSU 65F - Coastal Preparatory Academy</t>
  </si>
  <si>
    <t>PSU 65H - Wilmington School of the Arts</t>
  </si>
  <si>
    <t>PSU 65Z - D.C. Virgo Preparatory Academy</t>
  </si>
  <si>
    <t>PSU 660 - Northampton County Schools</t>
  </si>
  <si>
    <t>PSU 66A - Gaston College Preparatory</t>
  </si>
  <si>
    <t>PSU 670 - Onslow County Schools</t>
  </si>
  <si>
    <t>PSU 67B - Z.E.C.A. School of Arts and Technology</t>
  </si>
  <si>
    <t>PSU 680 - Orange County Schools</t>
  </si>
  <si>
    <t>PSU 681 - Chapel-Hill/Carrboro City Schools</t>
  </si>
  <si>
    <t>PSU 68A - Eno River Academy</t>
  </si>
  <si>
    <t>PSU 68C - The Expedition School</t>
  </si>
  <si>
    <t>PSU 690 - Pamlico County Schools</t>
  </si>
  <si>
    <t>PSU 69A - Arapahoe Charter School</t>
  </si>
  <si>
    <t>PSU 700 - Elizabeth City/Pasquotank County Schools</t>
  </si>
  <si>
    <t>PSU 70A - Northeast Academy of Aerospace &amp; AdvTech</t>
  </si>
  <si>
    <t>PSU 710 - Pender County Schools</t>
  </si>
  <si>
    <t>PSU 720 - Perquimans County Schools</t>
  </si>
  <si>
    <t>PSU 730 - Person County Schools</t>
  </si>
  <si>
    <t>PSU 73A - Bethel Hill Charter</t>
  </si>
  <si>
    <t>PSU 73B - Roxboro Community School</t>
  </si>
  <si>
    <t>PSU 740 - Pitt County Schools</t>
  </si>
  <si>
    <t>PSU 74B - Ignite Innovation Academy - Pitt</t>
  </si>
  <si>
    <t>PSU 74C - Winterville Charter Academy</t>
  </si>
  <si>
    <t>PSU 74Z - East Carolina Community School</t>
  </si>
  <si>
    <t>PSU 750 - Polk County Schools</t>
  </si>
  <si>
    <t>PSU 760 - Randolph County Schools</t>
  </si>
  <si>
    <t>PSU 761 - Asheboro City Schools</t>
  </si>
  <si>
    <t>PSU 76A - Uwharrie Charter Academy</t>
  </si>
  <si>
    <t>PSU 770 - Richmond County Schools</t>
  </si>
  <si>
    <t>PSU 780 - Robeson County Schools</t>
  </si>
  <si>
    <t>PSU 78A - CIS Academy</t>
  </si>
  <si>
    <t>PSU 78B - Southeastern Academy</t>
  </si>
  <si>
    <t>PSU 790 - Rockingham County Schools</t>
  </si>
  <si>
    <t>PSU 79A - Bethany Community School</t>
  </si>
  <si>
    <t>PSU 79Z - Moss Street Partnership School</t>
  </si>
  <si>
    <t>PSU 800 - Rowan-Salisbury County Schools</t>
  </si>
  <si>
    <t>PSU 80B - Essie Mae Kiser Foxx Charter School</t>
  </si>
  <si>
    <t>PSU 810 - Rutherford County Schools</t>
  </si>
  <si>
    <t>PSU 81A - Thomas Jefferson Classical Academy</t>
  </si>
  <si>
    <t>PSU 81B - Lake Lure Classical Academy</t>
  </si>
  <si>
    <t>PSU 820 - Sampson County Schools</t>
  </si>
  <si>
    <t>PSU 821 - Clinton City Schools</t>
  </si>
  <si>
    <t>PSU 830 - Scotland County Schools</t>
  </si>
  <si>
    <t>PSU 840 - Stanly County Schools</t>
  </si>
  <si>
    <t>PSU 84B - Gray Stone Day School</t>
  </si>
  <si>
    <t>PSU 850 - Stokes County Schools</t>
  </si>
  <si>
    <t>PSU 860 - Surry County Schools</t>
  </si>
  <si>
    <t>PSU 861 - Elkin City Schools</t>
  </si>
  <si>
    <t>PSU 862 - Mount Airy City Schools</t>
  </si>
  <si>
    <t>PSU 86T - Millennium Charter Academy</t>
  </si>
  <si>
    <t>PSU 870 - Swain County Schools</t>
  </si>
  <si>
    <t>PSU 87A - Mountain Discovery Charter School</t>
  </si>
  <si>
    <t>PSU 880 - Transylvania County Schools</t>
  </si>
  <si>
    <t>PSU 88A - Brevard Academy</t>
  </si>
  <si>
    <t>PSU 890 - Tyrrell County Schools</t>
  </si>
  <si>
    <t>PSU 900 - Union County Schools</t>
  </si>
  <si>
    <t>PSU 90A - Union Academy Charter School</t>
  </si>
  <si>
    <t>PSU 90B - Union Day School</t>
  </si>
  <si>
    <t>PSU 90C - Union Preparatory Academy at Indian Trai</t>
  </si>
  <si>
    <t>PSU 90D - Monroe Charter Academy</t>
  </si>
  <si>
    <t>PSU 90F - Apprentice Academy HS of NC</t>
  </si>
  <si>
    <t>PSU 910 - Vance County Schools</t>
  </si>
  <si>
    <t>PSU 91A - Vance Charter School</t>
  </si>
  <si>
    <t>PSU 91B - Henderson Collegiate</t>
  </si>
  <si>
    <t>PSU 920 - Wake County Schools</t>
  </si>
  <si>
    <t>PSU 92B - The Exploris School</t>
  </si>
  <si>
    <t>PSU 92D - Magellan Charter</t>
  </si>
  <si>
    <t>PSU 92E - Sterling Montessori Academy</t>
  </si>
  <si>
    <t>PSU 92F - Franklin Academy</t>
  </si>
  <si>
    <t>PSU 92G - East Wake Academy</t>
  </si>
  <si>
    <t>PSU 92K - Raleigh Charter High School</t>
  </si>
  <si>
    <t>PSU 92L - Torchlight Academy</t>
  </si>
  <si>
    <t>PSU 92M - PreEminent Charter School</t>
  </si>
  <si>
    <t>PSU 92N - Quest Academy</t>
  </si>
  <si>
    <t>PSU 92P - Southern Wake Academy</t>
  </si>
  <si>
    <t>PSU 92R - Casa Esperanza Montessori</t>
  </si>
  <si>
    <t>PSU 92S - Endeavor Charter</t>
  </si>
  <si>
    <t>PSU 92T - Triangle Math and Science Academy</t>
  </si>
  <si>
    <t>PSU 92V - Wake Forest Charter Academy</t>
  </si>
  <si>
    <t>PSU 92W - Cardinal Charter</t>
  </si>
  <si>
    <t>PSU 92Y - Envision Science Academy</t>
  </si>
  <si>
    <t>PSU 930 - Warren County Schools</t>
  </si>
  <si>
    <t>PSU 93A - Haliwa-Saponi Tribal School</t>
  </si>
  <si>
    <t>PSU 93J - PAVE Southeast Raleigh Charter School</t>
  </si>
  <si>
    <t>PSU 93L - Central Wake Charter High School</t>
  </si>
  <si>
    <t>PSU 93M - Peak Charter Academy</t>
  </si>
  <si>
    <t>PSU 93N - Pine Springs Preparatory Academy: CFA</t>
  </si>
  <si>
    <t>PSU 93P - Rolesville Charter Academy</t>
  </si>
  <si>
    <t>PSU 93Q - Carolina Charter Academy: CFA</t>
  </si>
  <si>
    <t>PSU 93R - Raleigh Oak Charter School</t>
  </si>
  <si>
    <t>PSU 93T - Cardinal Charter Acad at Wendell Falls</t>
  </si>
  <si>
    <t>PSU 93V - Doral Academy North Carolina</t>
  </si>
  <si>
    <t>PSU 940 - Washington County Schools</t>
  </si>
  <si>
    <t>PSU 94A - Pocosin Innovative Charter</t>
  </si>
  <si>
    <t>PSU 94Z - Northeast Regional School - Biotech/Agri</t>
  </si>
  <si>
    <t>PSU 950 - Watauga County Schools</t>
  </si>
  <si>
    <t>PSU 95A - Two Rivers Community School</t>
  </si>
  <si>
    <t>PSU 960 - Wayne County Schools</t>
  </si>
  <si>
    <t>PSU 96C - Dillard Academy</t>
  </si>
  <si>
    <t>PSU 96F - Wayne Preparatory</t>
  </si>
  <si>
    <t>PSU 970 - Wilkes County Schools</t>
  </si>
  <si>
    <t>PSU 97D - Bridges Academy</t>
  </si>
  <si>
    <t>PSU 980 - Wilson County Schools</t>
  </si>
  <si>
    <t>PSU 98A - Sallie B Howard School</t>
  </si>
  <si>
    <t>PSU 990 - Yadkin County Schools</t>
  </si>
  <si>
    <t>PSU 995 - Yancey County Schools</t>
  </si>
  <si>
    <t>PSU 98B - Wilson Preparatory Academy</t>
  </si>
  <si>
    <t xml:space="preserve">     3. Scroll down or up to select PSU of your choice</t>
  </si>
  <si>
    <t xml:space="preserve">     3. Scroll down or up to select PSU (or PRC) of your choice</t>
  </si>
  <si>
    <t>PSU List</t>
  </si>
  <si>
    <t>PRC 169 - GEER-Specialized Instructional Support Personnel for COVID-19 Response</t>
  </si>
  <si>
    <t>PRC 170 - GEER-Supplemental Instructional Services</t>
  </si>
  <si>
    <t>PRC 171 - ESSER II-Supplemental-K12 Emergency Relief Fund</t>
  </si>
  <si>
    <t>168</t>
  </si>
  <si>
    <t>169</t>
  </si>
  <si>
    <t>GEER - Specialized Instructional Support Personnel for Covid-19 Response</t>
  </si>
  <si>
    <t>170</t>
  </si>
  <si>
    <t>GEER - Supplemental Instructional Services</t>
  </si>
  <si>
    <t>ESSER II - Supplemental-K12 Emergency Relief Fund</t>
  </si>
  <si>
    <t>392</t>
  </si>
  <si>
    <t>Indirect Costs</t>
  </si>
  <si>
    <t>329</t>
  </si>
  <si>
    <t>Other Property Services</t>
  </si>
  <si>
    <t>163-00A</t>
  </si>
  <si>
    <t>163-01C</t>
  </si>
  <si>
    <t>163-030</t>
  </si>
  <si>
    <t>163-06B</t>
  </si>
  <si>
    <t>163-070</t>
  </si>
  <si>
    <t>163-080</t>
  </si>
  <si>
    <t>163-090</t>
  </si>
  <si>
    <t>163-111</t>
  </si>
  <si>
    <t>163-12A</t>
  </si>
  <si>
    <t>163-130</t>
  </si>
  <si>
    <t>163-13A</t>
  </si>
  <si>
    <t>163-140</t>
  </si>
  <si>
    <t>163-160</t>
  </si>
  <si>
    <t>163-220</t>
  </si>
  <si>
    <t>163-260</t>
  </si>
  <si>
    <t>163-270</t>
  </si>
  <si>
    <t>163-292</t>
  </si>
  <si>
    <t>163-32N</t>
  </si>
  <si>
    <t>163-32T</t>
  </si>
  <si>
    <t>163-330</t>
  </si>
  <si>
    <t>163-340</t>
  </si>
  <si>
    <t>163-35A</t>
  </si>
  <si>
    <t>163-36F</t>
  </si>
  <si>
    <t>163-380</t>
  </si>
  <si>
    <t>163-400</t>
  </si>
  <si>
    <t>163-41C</t>
  </si>
  <si>
    <t>163-421</t>
  </si>
  <si>
    <t>163-42A</t>
  </si>
  <si>
    <t>163-470</t>
  </si>
  <si>
    <t>163-491</t>
  </si>
  <si>
    <t>163-49B</t>
  </si>
  <si>
    <t>163-500</t>
  </si>
  <si>
    <t>163-53B</t>
  </si>
  <si>
    <t>163-540</t>
  </si>
  <si>
    <t>163-54A</t>
  </si>
  <si>
    <t>163-550</t>
  </si>
  <si>
    <t>163-560</t>
  </si>
  <si>
    <t>163-570</t>
  </si>
  <si>
    <t>163-58B</t>
  </si>
  <si>
    <t>163-590</t>
  </si>
  <si>
    <t>163-600</t>
  </si>
  <si>
    <t>163-60B</t>
  </si>
  <si>
    <t>163-60N</t>
  </si>
  <si>
    <t>163-60P</t>
  </si>
  <si>
    <t>163-60S</t>
  </si>
  <si>
    <t>163-610</t>
  </si>
  <si>
    <t>163-61P</t>
  </si>
  <si>
    <t>163-61Q</t>
  </si>
  <si>
    <t>163-620</t>
  </si>
  <si>
    <t>163-63B</t>
  </si>
  <si>
    <t>163-64A</t>
  </si>
  <si>
    <t>163-660</t>
  </si>
  <si>
    <t>163-730</t>
  </si>
  <si>
    <t>163-761</t>
  </si>
  <si>
    <t>163-79Z</t>
  </si>
  <si>
    <t>163-81A</t>
  </si>
  <si>
    <t>163-820</t>
  </si>
  <si>
    <t>163-830</t>
  </si>
  <si>
    <t>163-840</t>
  </si>
  <si>
    <t>163-862</t>
  </si>
  <si>
    <t>163-870</t>
  </si>
  <si>
    <t>163-900</t>
  </si>
  <si>
    <t>163-90D</t>
  </si>
  <si>
    <t>163-910</t>
  </si>
  <si>
    <t>163-930</t>
  </si>
  <si>
    <t>163-93Q</t>
  </si>
  <si>
    <t>163-940</t>
  </si>
  <si>
    <t>163-960</t>
  </si>
  <si>
    <t>163-970</t>
  </si>
  <si>
    <t>163-97D</t>
  </si>
  <si>
    <t>163-980</t>
  </si>
  <si>
    <t>163-990</t>
  </si>
  <si>
    <t>163-ALL</t>
  </si>
  <si>
    <t>163-00B</t>
  </si>
  <si>
    <t>163-010</t>
  </si>
  <si>
    <t>163-020</t>
  </si>
  <si>
    <t>163-040</t>
  </si>
  <si>
    <t>163-050</t>
  </si>
  <si>
    <t>163-060</t>
  </si>
  <si>
    <t>163-08A</t>
  </si>
  <si>
    <t>163-09A</t>
  </si>
  <si>
    <t>163-09B</t>
  </si>
  <si>
    <t>163-100</t>
  </si>
  <si>
    <t>163-10A</t>
  </si>
  <si>
    <t>163-10B</t>
  </si>
  <si>
    <t>163-110</t>
  </si>
  <si>
    <t>163-11B</t>
  </si>
  <si>
    <t>163-11C</t>
  </si>
  <si>
    <t>163-11D</t>
  </si>
  <si>
    <t>163-120</t>
  </si>
  <si>
    <t>163-132</t>
  </si>
  <si>
    <t>163-13B</t>
  </si>
  <si>
    <t>163-13C</t>
  </si>
  <si>
    <t>163-13D</t>
  </si>
  <si>
    <t>163-150</t>
  </si>
  <si>
    <t>163-16B</t>
  </si>
  <si>
    <t>163-170</t>
  </si>
  <si>
    <t>163-180</t>
  </si>
  <si>
    <t>163-181</t>
  </si>
  <si>
    <t>163-182</t>
  </si>
  <si>
    <t>163-190</t>
  </si>
  <si>
    <t>163-200</t>
  </si>
  <si>
    <t>163-20A</t>
  </si>
  <si>
    <t>163-210</t>
  </si>
  <si>
    <t>163-230</t>
  </si>
  <si>
    <t>163-240</t>
  </si>
  <si>
    <t>163-241</t>
  </si>
  <si>
    <t>163-24B</t>
  </si>
  <si>
    <t>163-24N</t>
  </si>
  <si>
    <t>163-250</t>
  </si>
  <si>
    <t>163-26B</t>
  </si>
  <si>
    <t>163-280</t>
  </si>
  <si>
    <t>163-290</t>
  </si>
  <si>
    <t>163-291</t>
  </si>
  <si>
    <t>163-295</t>
  </si>
  <si>
    <t>163-29A</t>
  </si>
  <si>
    <t>163-300</t>
  </si>
  <si>
    <t>163-310</t>
  </si>
  <si>
    <t>163-320</t>
  </si>
  <si>
    <t>163-32A</t>
  </si>
  <si>
    <t>163-32B</t>
  </si>
  <si>
    <t>163-32C</t>
  </si>
  <si>
    <t>163-32H</t>
  </si>
  <si>
    <t>163-32K</t>
  </si>
  <si>
    <t>163-32L</t>
  </si>
  <si>
    <t>163-32M</t>
  </si>
  <si>
    <t>163-32S</t>
  </si>
  <si>
    <t>163-33A</t>
  </si>
  <si>
    <t>163-34B</t>
  </si>
  <si>
    <t>163-34D</t>
  </si>
  <si>
    <t>163-34F</t>
  </si>
  <si>
    <t>163-34Z</t>
  </si>
  <si>
    <t>163-350</t>
  </si>
  <si>
    <t>163-360</t>
  </si>
  <si>
    <t>163-36B</t>
  </si>
  <si>
    <t>163-370</t>
  </si>
  <si>
    <t>163-390</t>
  </si>
  <si>
    <t>163-39A</t>
  </si>
  <si>
    <t>163-410</t>
  </si>
  <si>
    <t>163-41B</t>
  </si>
  <si>
    <t>163-41D</t>
  </si>
  <si>
    <t>163-41F</t>
  </si>
  <si>
    <t>163-41H</t>
  </si>
  <si>
    <t>163-41J</t>
  </si>
  <si>
    <t>163-41K</t>
  </si>
  <si>
    <t>163-41L</t>
  </si>
  <si>
    <t>163-41M</t>
  </si>
  <si>
    <t>163-420</t>
  </si>
  <si>
    <t>163-422</t>
  </si>
  <si>
    <t>163-42B</t>
  </si>
  <si>
    <t>163-430</t>
  </si>
  <si>
    <t>163-440</t>
  </si>
  <si>
    <t>163-44A</t>
  </si>
  <si>
    <t>163-450</t>
  </si>
  <si>
    <t>163-45B</t>
  </si>
  <si>
    <t>163-460</t>
  </si>
  <si>
    <t>163-480</t>
  </si>
  <si>
    <t>163-490</t>
  </si>
  <si>
    <t>163-49D</t>
  </si>
  <si>
    <t>163-49F</t>
  </si>
  <si>
    <t>163-510</t>
  </si>
  <si>
    <t>163-51A</t>
  </si>
  <si>
    <t>163-51B</t>
  </si>
  <si>
    <t>163-520</t>
  </si>
  <si>
    <t>163-530</t>
  </si>
  <si>
    <t>163-55A</t>
  </si>
  <si>
    <t>163-580</t>
  </si>
  <si>
    <t>163-60G</t>
  </si>
  <si>
    <t>163-60J</t>
  </si>
  <si>
    <t>163-60K</t>
  </si>
  <si>
    <t>163-60L</t>
  </si>
  <si>
    <t>163-60Q</t>
  </si>
  <si>
    <t>163-60U</t>
  </si>
  <si>
    <t>163-60Y</t>
  </si>
  <si>
    <t>163-61K</t>
  </si>
  <si>
    <t>163-61L</t>
  </si>
  <si>
    <t>163-61M</t>
  </si>
  <si>
    <t>163-61N</t>
  </si>
  <si>
    <t>163-61R</t>
  </si>
  <si>
    <t>163-61T</t>
  </si>
  <si>
    <t>163-61U</t>
  </si>
  <si>
    <t>163-61V</t>
  </si>
  <si>
    <t>163-61W</t>
  </si>
  <si>
    <t>163-62A</t>
  </si>
  <si>
    <t>163-630</t>
  </si>
  <si>
    <t>163-640</t>
  </si>
  <si>
    <t>163-650</t>
  </si>
  <si>
    <t>163-65A</t>
  </si>
  <si>
    <t>163-65B</t>
  </si>
  <si>
    <t>163-65C</t>
  </si>
  <si>
    <t>163-65Z</t>
  </si>
  <si>
    <t>163-66A</t>
  </si>
  <si>
    <t>163-670</t>
  </si>
  <si>
    <t>163-67B</t>
  </si>
  <si>
    <t>163-680</t>
  </si>
  <si>
    <t>163-681</t>
  </si>
  <si>
    <t>163-690</t>
  </si>
  <si>
    <t>163-69A</t>
  </si>
  <si>
    <t>163-700</t>
  </si>
  <si>
    <t>163-70A</t>
  </si>
  <si>
    <t>163-710</t>
  </si>
  <si>
    <t>163-720</t>
  </si>
  <si>
    <t>163-73A</t>
  </si>
  <si>
    <t>163-740</t>
  </si>
  <si>
    <t>163-74Z</t>
  </si>
  <si>
    <t>163-750</t>
  </si>
  <si>
    <t>163-760</t>
  </si>
  <si>
    <t>163-770</t>
  </si>
  <si>
    <t>163-780</t>
  </si>
  <si>
    <t>163-78A</t>
  </si>
  <si>
    <t>163-790</t>
  </si>
  <si>
    <t>163-800</t>
  </si>
  <si>
    <t>163-80B</t>
  </si>
  <si>
    <t>163-810</t>
  </si>
  <si>
    <t>163-81B</t>
  </si>
  <si>
    <t>163-821</t>
  </si>
  <si>
    <t>163-850</t>
  </si>
  <si>
    <t>163-860</t>
  </si>
  <si>
    <t>163-861</t>
  </si>
  <si>
    <t>163-87A</t>
  </si>
  <si>
    <t>163-880</t>
  </si>
  <si>
    <t>163-88A</t>
  </si>
  <si>
    <t>163-890</t>
  </si>
  <si>
    <t>163-90C</t>
  </si>
  <si>
    <t>163-90F</t>
  </si>
  <si>
    <t>163-91A</t>
  </si>
  <si>
    <t>163-91B</t>
  </si>
  <si>
    <t>163-920</t>
  </si>
  <si>
    <t>163-92G</t>
  </si>
  <si>
    <t>163-92M</t>
  </si>
  <si>
    <t>163-92R</t>
  </si>
  <si>
    <t>163-92V</t>
  </si>
  <si>
    <t>163-92W</t>
  </si>
  <si>
    <t>163-93J</t>
  </si>
  <si>
    <t>163-93L</t>
  </si>
  <si>
    <t>163-93P</t>
  </si>
  <si>
    <t>163-950</t>
  </si>
  <si>
    <t>163-95A</t>
  </si>
  <si>
    <t>163-96C</t>
  </si>
  <si>
    <t>163-96F</t>
  </si>
  <si>
    <t>163-98A</t>
  </si>
  <si>
    <t>163-98B</t>
  </si>
  <si>
    <t>163-995</t>
  </si>
  <si>
    <t>164-23A</t>
  </si>
  <si>
    <t>164-32L</t>
  </si>
  <si>
    <t>164-34H</t>
  </si>
  <si>
    <t>164-36G</t>
  </si>
  <si>
    <t>164-39A</t>
  </si>
  <si>
    <t>164-39B</t>
  </si>
  <si>
    <t>164-45A</t>
  </si>
  <si>
    <t>164-49E</t>
  </si>
  <si>
    <t>164-50A</t>
  </si>
  <si>
    <t>164-60G</t>
  </si>
  <si>
    <t>164-60I</t>
  </si>
  <si>
    <t>164-60S</t>
  </si>
  <si>
    <t>164-60Y</t>
  </si>
  <si>
    <t>164-61J</t>
  </si>
  <si>
    <t>164-61S</t>
  </si>
  <si>
    <t>164-63A</t>
  </si>
  <si>
    <t>164-63C</t>
  </si>
  <si>
    <t>164-65D</t>
  </si>
  <si>
    <t>164-65F</t>
  </si>
  <si>
    <t>164-68C</t>
  </si>
  <si>
    <t>164-73B</t>
  </si>
  <si>
    <t>164-84B</t>
  </si>
  <si>
    <t>164-86T</t>
  </si>
  <si>
    <t>164-90A</t>
  </si>
  <si>
    <t>164-90B</t>
  </si>
  <si>
    <t>164-90F</t>
  </si>
  <si>
    <t>164-92B</t>
  </si>
  <si>
    <t>164-92E</t>
  </si>
  <si>
    <t>164-92F</t>
  </si>
  <si>
    <t>164-92G</t>
  </si>
  <si>
    <t>164-92N</t>
  </si>
  <si>
    <t>164-92P</t>
  </si>
  <si>
    <t>164-92S</t>
  </si>
  <si>
    <t>164-92T</t>
  </si>
  <si>
    <t>164-92U</t>
  </si>
  <si>
    <t>164-92Y</t>
  </si>
  <si>
    <t>164-93N</t>
  </si>
  <si>
    <t>165-00B</t>
  </si>
  <si>
    <t>165-01F</t>
  </si>
  <si>
    <t>165-10A</t>
  </si>
  <si>
    <t>165-10B</t>
  </si>
  <si>
    <t>165-110</t>
  </si>
  <si>
    <t>165-11A</t>
  </si>
  <si>
    <t>165-11B</t>
  </si>
  <si>
    <t>165-130</t>
  </si>
  <si>
    <t>165-140</t>
  </si>
  <si>
    <t>165-182</t>
  </si>
  <si>
    <t>165-19A</t>
  </si>
  <si>
    <t>165-20A</t>
  </si>
  <si>
    <t>165-220</t>
  </si>
  <si>
    <t>165-23A</t>
  </si>
  <si>
    <t>165-241</t>
  </si>
  <si>
    <t>165-24N</t>
  </si>
  <si>
    <t>165-250</t>
  </si>
  <si>
    <t>165-260</t>
  </si>
  <si>
    <t>165-26C</t>
  </si>
  <si>
    <t>165-270</t>
  </si>
  <si>
    <t>165-292</t>
  </si>
  <si>
    <t>165-310</t>
  </si>
  <si>
    <t>165-320</t>
  </si>
  <si>
    <t>165-32C</t>
  </si>
  <si>
    <t>165-32L</t>
  </si>
  <si>
    <t>165-32N</t>
  </si>
  <si>
    <t>165-32S</t>
  </si>
  <si>
    <t>165-340</t>
  </si>
  <si>
    <t>165-36B</t>
  </si>
  <si>
    <t>165-400</t>
  </si>
  <si>
    <t>165-42A</t>
  </si>
  <si>
    <t>165-450</t>
  </si>
  <si>
    <t>165-45B</t>
  </si>
  <si>
    <t>165-460</t>
  </si>
  <si>
    <t>165-49B</t>
  </si>
  <si>
    <t>165-53B</t>
  </si>
  <si>
    <t>165-54A</t>
  </si>
  <si>
    <t>165-550</t>
  </si>
  <si>
    <t>165-560</t>
  </si>
  <si>
    <t>165-590</t>
  </si>
  <si>
    <t>165-60I</t>
  </si>
  <si>
    <t>165-60N</t>
  </si>
  <si>
    <t>165-60Y</t>
  </si>
  <si>
    <t>165-65C</t>
  </si>
  <si>
    <t>165-65G</t>
  </si>
  <si>
    <t>165-66A</t>
  </si>
  <si>
    <t>165-680</t>
  </si>
  <si>
    <t>165-68C</t>
  </si>
  <si>
    <t>165-70A</t>
  </si>
  <si>
    <t>165-720</t>
  </si>
  <si>
    <t>165-73A</t>
  </si>
  <si>
    <t>165-770</t>
  </si>
  <si>
    <t>165-84B</t>
  </si>
  <si>
    <t>165-862</t>
  </si>
  <si>
    <t>165-86T</t>
  </si>
  <si>
    <t>165-890</t>
  </si>
  <si>
    <t>165-900</t>
  </si>
  <si>
    <t>165-90A</t>
  </si>
  <si>
    <t>165-90F</t>
  </si>
  <si>
    <t>165-910</t>
  </si>
  <si>
    <t>165-92B</t>
  </si>
  <si>
    <t>165-92S</t>
  </si>
  <si>
    <t>165-93N</t>
  </si>
  <si>
    <t>165-960</t>
  </si>
  <si>
    <t>165-970</t>
  </si>
  <si>
    <t>166-130</t>
  </si>
  <si>
    <t>166-182</t>
  </si>
  <si>
    <t>166-270</t>
  </si>
  <si>
    <t>166-370</t>
  </si>
  <si>
    <t>166-400</t>
  </si>
  <si>
    <t>166-490</t>
  </si>
  <si>
    <t>166-530</t>
  </si>
  <si>
    <t>166-560</t>
  </si>
  <si>
    <t>166-590</t>
  </si>
  <si>
    <t>166-630</t>
  </si>
  <si>
    <t>166-700</t>
  </si>
  <si>
    <t>166-750</t>
  </si>
  <si>
    <t>166-810</t>
  </si>
  <si>
    <t>166-840</t>
  </si>
  <si>
    <t>166-850</t>
  </si>
  <si>
    <t>166-890</t>
  </si>
  <si>
    <t>167-020</t>
  </si>
  <si>
    <t>167-23A</t>
  </si>
  <si>
    <t>167-450</t>
  </si>
  <si>
    <t>167-830</t>
  </si>
  <si>
    <t>167-861</t>
  </si>
  <si>
    <t>167-92B</t>
  </si>
  <si>
    <t>168-130</t>
  </si>
  <si>
    <t>168-13C</t>
  </si>
  <si>
    <t>168-241</t>
  </si>
  <si>
    <t>168-340</t>
  </si>
  <si>
    <t>168-390</t>
  </si>
  <si>
    <t>168-450</t>
  </si>
  <si>
    <t>168-54A</t>
  </si>
  <si>
    <t>168-650</t>
  </si>
  <si>
    <t>168-870</t>
  </si>
  <si>
    <t>168-920</t>
  </si>
  <si>
    <t>169-020</t>
  </si>
  <si>
    <t>169-11B</t>
  </si>
  <si>
    <t>169-11D</t>
  </si>
  <si>
    <t>169-130</t>
  </si>
  <si>
    <t>169-182</t>
  </si>
  <si>
    <t>169-23A</t>
  </si>
  <si>
    <t>169-290</t>
  </si>
  <si>
    <t>169-300</t>
  </si>
  <si>
    <t>169-340</t>
  </si>
  <si>
    <t>169-380</t>
  </si>
  <si>
    <t>169-520</t>
  </si>
  <si>
    <t>169-550</t>
  </si>
  <si>
    <t>169-600</t>
  </si>
  <si>
    <t>169-60I</t>
  </si>
  <si>
    <t>169-680</t>
  </si>
  <si>
    <t>169-700</t>
  </si>
  <si>
    <t>169-720</t>
  </si>
  <si>
    <t>169-730</t>
  </si>
  <si>
    <t>169-740</t>
  </si>
  <si>
    <t>169-810</t>
  </si>
  <si>
    <t>169-821</t>
  </si>
  <si>
    <t>169-862</t>
  </si>
  <si>
    <t>169-880</t>
  </si>
  <si>
    <t>169-920</t>
  </si>
  <si>
    <t>169-940</t>
  </si>
  <si>
    <t>169-950</t>
  </si>
  <si>
    <t>169-960</t>
  </si>
  <si>
    <t>169-970</t>
  </si>
  <si>
    <t>170-100</t>
  </si>
  <si>
    <t>170-11D</t>
  </si>
  <si>
    <t>170-130</t>
  </si>
  <si>
    <t>170-170</t>
  </si>
  <si>
    <t>170-180</t>
  </si>
  <si>
    <t>170-181</t>
  </si>
  <si>
    <t>170-182</t>
  </si>
  <si>
    <t>170-23A</t>
  </si>
  <si>
    <t>170-24B</t>
  </si>
  <si>
    <t>170-291</t>
  </si>
  <si>
    <t>170-340</t>
  </si>
  <si>
    <t>170-550</t>
  </si>
  <si>
    <t>170-590</t>
  </si>
  <si>
    <t>170-60I</t>
  </si>
  <si>
    <t>170-720</t>
  </si>
  <si>
    <t>170-730</t>
  </si>
  <si>
    <t>170-810</t>
  </si>
  <si>
    <t>170-821</t>
  </si>
  <si>
    <t>170-840</t>
  </si>
  <si>
    <t>170-862</t>
  </si>
  <si>
    <t>170-870</t>
  </si>
  <si>
    <t>170-900</t>
  </si>
  <si>
    <t>170-920</t>
  </si>
  <si>
    <t>170-960</t>
  </si>
  <si>
    <t>164-ALL</t>
  </si>
  <si>
    <t>165-ALL</t>
  </si>
  <si>
    <t>166-ALL</t>
  </si>
  <si>
    <t>167-ALL</t>
  </si>
  <si>
    <t>168-ALL</t>
  </si>
  <si>
    <t>169-ALL</t>
  </si>
  <si>
    <t>170-ALL</t>
  </si>
  <si>
    <t>345</t>
  </si>
  <si>
    <t>Security Monitoring</t>
  </si>
  <si>
    <t>CRF (PRC 121 - 138)</t>
  </si>
  <si>
    <t>GEER (PRC 169 - 170)</t>
  </si>
  <si>
    <t>Expenditures by PRC</t>
  </si>
  <si>
    <t>FY 2020
YTD Expenditures</t>
  </si>
  <si>
    <t xml:space="preserve">Note:  </t>
  </si>
  <si>
    <t xml:space="preserve">     </t>
  </si>
  <si>
    <t>https://www.dpi.nc.gov/districts-schools/district-operations/financial-and-business-services/school-district-finance-operations/chart-accounts</t>
  </si>
  <si>
    <t>FY 2020 
YTD Expenditures</t>
  </si>
  <si>
    <t>Object Category   /   Object Code Description</t>
  </si>
  <si>
    <t>Total 
Expenditures</t>
  </si>
  <si>
    <t>154</t>
  </si>
  <si>
    <t>State Covid-19 Supplemental Funds</t>
  </si>
  <si>
    <t>PRC 154 - State Covid-19 Supplemental Funds</t>
  </si>
  <si>
    <t>154-360</t>
  </si>
  <si>
    <t>154-530</t>
  </si>
  <si>
    <t>154-660</t>
  </si>
  <si>
    <t>154-74Z</t>
  </si>
  <si>
    <t>154-880</t>
  </si>
  <si>
    <t>154-ALL</t>
  </si>
  <si>
    <t>154-010</t>
  </si>
  <si>
    <t>154-01B</t>
  </si>
  <si>
    <t>154-01C</t>
  </si>
  <si>
    <t>154-01D</t>
  </si>
  <si>
    <t>154-020</t>
  </si>
  <si>
    <t>154-030</t>
  </si>
  <si>
    <t>154-040</t>
  </si>
  <si>
    <t>154-050</t>
  </si>
  <si>
    <t>154-060</t>
  </si>
  <si>
    <t>154-06A</t>
  </si>
  <si>
    <t>154-070</t>
  </si>
  <si>
    <t>154-080</t>
  </si>
  <si>
    <t>154-08A</t>
  </si>
  <si>
    <t>154-090</t>
  </si>
  <si>
    <t>154-09B</t>
  </si>
  <si>
    <t>154-100</t>
  </si>
  <si>
    <t>154-10A</t>
  </si>
  <si>
    <t>154-10B</t>
  </si>
  <si>
    <t>154-110</t>
  </si>
  <si>
    <t>154-111</t>
  </si>
  <si>
    <t>154-11A</t>
  </si>
  <si>
    <t>154-11B</t>
  </si>
  <si>
    <t>154-11C</t>
  </si>
  <si>
    <t>154-11D</t>
  </si>
  <si>
    <t>154-11K</t>
  </si>
  <si>
    <t>154-120</t>
  </si>
  <si>
    <t>154-12A</t>
  </si>
  <si>
    <t>154-130</t>
  </si>
  <si>
    <t>154-132</t>
  </si>
  <si>
    <t>154-13A</t>
  </si>
  <si>
    <t>154-13C</t>
  </si>
  <si>
    <t>154-140</t>
  </si>
  <si>
    <t>154-150</t>
  </si>
  <si>
    <t>154-160</t>
  </si>
  <si>
    <t>154-16B</t>
  </si>
  <si>
    <t>154-170</t>
  </si>
  <si>
    <t>154-180</t>
  </si>
  <si>
    <t>154-181</t>
  </si>
  <si>
    <t>154-182</t>
  </si>
  <si>
    <t>154-190</t>
  </si>
  <si>
    <t>154-19A</t>
  </si>
  <si>
    <t>154-19B</t>
  </si>
  <si>
    <t>154-19C</t>
  </si>
  <si>
    <t>154-200</t>
  </si>
  <si>
    <t>154-20A</t>
  </si>
  <si>
    <t>154-220</t>
  </si>
  <si>
    <t>154-230</t>
  </si>
  <si>
    <t>154-23A</t>
  </si>
  <si>
    <t>154-240</t>
  </si>
  <si>
    <t>154-241</t>
  </si>
  <si>
    <t>154-24B</t>
  </si>
  <si>
    <t>154-24N</t>
  </si>
  <si>
    <t>154-250</t>
  </si>
  <si>
    <t>154-260</t>
  </si>
  <si>
    <t>154-26B</t>
  </si>
  <si>
    <t>154-26C</t>
  </si>
  <si>
    <t>154-270</t>
  </si>
  <si>
    <t>154-27A</t>
  </si>
  <si>
    <t>154-280</t>
  </si>
  <si>
    <t>154-290</t>
  </si>
  <si>
    <t>154-291</t>
  </si>
  <si>
    <t>154-292</t>
  </si>
  <si>
    <t>154-295</t>
  </si>
  <si>
    <t>154-29A</t>
  </si>
  <si>
    <t>154-300</t>
  </si>
  <si>
    <t>154-310</t>
  </si>
  <si>
    <t>154-320</t>
  </si>
  <si>
    <t>154-32A</t>
  </si>
  <si>
    <t>154-32B</t>
  </si>
  <si>
    <t>154-32C</t>
  </si>
  <si>
    <t>154-32D</t>
  </si>
  <si>
    <t>154-32H</t>
  </si>
  <si>
    <t>154-32K</t>
  </si>
  <si>
    <t>154-32L</t>
  </si>
  <si>
    <t>154-32M</t>
  </si>
  <si>
    <t>154-32N</t>
  </si>
  <si>
    <t>154-32P</t>
  </si>
  <si>
    <t>154-32Q</t>
  </si>
  <si>
    <t>154-32R</t>
  </si>
  <si>
    <t>154-32S</t>
  </si>
  <si>
    <t>154-32T</t>
  </si>
  <si>
    <t>154-330</t>
  </si>
  <si>
    <t>154-33A</t>
  </si>
  <si>
    <t>154-340</t>
  </si>
  <si>
    <t>154-34B</t>
  </si>
  <si>
    <t>154-34D</t>
  </si>
  <si>
    <t>154-34F</t>
  </si>
  <si>
    <t>154-34G</t>
  </si>
  <si>
    <t>154-34Z</t>
  </si>
  <si>
    <t>154-350</t>
  </si>
  <si>
    <t>154-35A</t>
  </si>
  <si>
    <t>154-35B</t>
  </si>
  <si>
    <t>154-36B</t>
  </si>
  <si>
    <t>154-36C</t>
  </si>
  <si>
    <t>154-36F</t>
  </si>
  <si>
    <t>154-36G</t>
  </si>
  <si>
    <t>154-370</t>
  </si>
  <si>
    <t>154-380</t>
  </si>
  <si>
    <t>154-390</t>
  </si>
  <si>
    <t>154-39A</t>
  </si>
  <si>
    <t>154-39B</t>
  </si>
  <si>
    <t>154-400</t>
  </si>
  <si>
    <t>154-410</t>
  </si>
  <si>
    <t>154-41B</t>
  </si>
  <si>
    <t>154-41C</t>
  </si>
  <si>
    <t>154-41D</t>
  </si>
  <si>
    <t>154-41F</t>
  </si>
  <si>
    <t>154-41G</t>
  </si>
  <si>
    <t>154-41H</t>
  </si>
  <si>
    <t>154-41J</t>
  </si>
  <si>
    <t>154-41K</t>
  </si>
  <si>
    <t>154-41L</t>
  </si>
  <si>
    <t>154-41M</t>
  </si>
  <si>
    <t>154-41N</t>
  </si>
  <si>
    <t>154-420</t>
  </si>
  <si>
    <t>154-421</t>
  </si>
  <si>
    <t>154-422</t>
  </si>
  <si>
    <t>154-42A</t>
  </si>
  <si>
    <t>154-42B</t>
  </si>
  <si>
    <t>154-430</t>
  </si>
  <si>
    <t>154-43C</t>
  </si>
  <si>
    <t>154-440</t>
  </si>
  <si>
    <t>154-44A</t>
  </si>
  <si>
    <t>154-450</t>
  </si>
  <si>
    <t>154-45A</t>
  </si>
  <si>
    <t>154-45B</t>
  </si>
  <si>
    <t>154-470</t>
  </si>
  <si>
    <t>154-480</t>
  </si>
  <si>
    <t>154-490</t>
  </si>
  <si>
    <t>154-491</t>
  </si>
  <si>
    <t>154-49B</t>
  </si>
  <si>
    <t>154-49D</t>
  </si>
  <si>
    <t>154-49E</t>
  </si>
  <si>
    <t>154-500</t>
  </si>
  <si>
    <t>154-50A</t>
  </si>
  <si>
    <t>154-510</t>
  </si>
  <si>
    <t>154-51A</t>
  </si>
  <si>
    <t>154-51B</t>
  </si>
  <si>
    <t>154-520</t>
  </si>
  <si>
    <t>154-53B</t>
  </si>
  <si>
    <t>154-540</t>
  </si>
  <si>
    <t>154-54A</t>
  </si>
  <si>
    <t>154-550</t>
  </si>
  <si>
    <t>154-55A</t>
  </si>
  <si>
    <t>154-560</t>
  </si>
  <si>
    <t>154-570</t>
  </si>
  <si>
    <t>154-580</t>
  </si>
  <si>
    <t>154-58B</t>
  </si>
  <si>
    <t>154-590</t>
  </si>
  <si>
    <t>154-600</t>
  </si>
  <si>
    <t>154-60B</t>
  </si>
  <si>
    <t>154-60D</t>
  </si>
  <si>
    <t>154-60F</t>
  </si>
  <si>
    <t>154-60G</t>
  </si>
  <si>
    <t>154-60I</t>
  </si>
  <si>
    <t>154-60J</t>
  </si>
  <si>
    <t>154-60K</t>
  </si>
  <si>
    <t>154-60L</t>
  </si>
  <si>
    <t>154-60M</t>
  </si>
  <si>
    <t>154-60N</t>
  </si>
  <si>
    <t>154-60P</t>
  </si>
  <si>
    <t>154-60Q</t>
  </si>
  <si>
    <t>154-60S</t>
  </si>
  <si>
    <t>154-60Y</t>
  </si>
  <si>
    <t>154-610</t>
  </si>
  <si>
    <t>154-61J</t>
  </si>
  <si>
    <t>154-61K</t>
  </si>
  <si>
    <t>154-61M</t>
  </si>
  <si>
    <t>154-61N</t>
  </si>
  <si>
    <t>154-61P</t>
  </si>
  <si>
    <t>154-61Q</t>
  </si>
  <si>
    <t>154-61R</t>
  </si>
  <si>
    <t>154-61S</t>
  </si>
  <si>
    <t>154-61T</t>
  </si>
  <si>
    <t>154-61U</t>
  </si>
  <si>
    <t>154-61V</t>
  </si>
  <si>
    <t>154-61W</t>
  </si>
  <si>
    <t>154-61X</t>
  </si>
  <si>
    <t>154-620</t>
  </si>
  <si>
    <t>154-62A</t>
  </si>
  <si>
    <t>154-62J</t>
  </si>
  <si>
    <t>154-630</t>
  </si>
  <si>
    <t>154-63A</t>
  </si>
  <si>
    <t>154-63B</t>
  </si>
  <si>
    <t>154-63C</t>
  </si>
  <si>
    <t>154-640</t>
  </si>
  <si>
    <t>154-64A</t>
  </si>
  <si>
    <t>154-650</t>
  </si>
  <si>
    <t>154-65A</t>
  </si>
  <si>
    <t>154-65B</t>
  </si>
  <si>
    <t>154-65C</t>
  </si>
  <si>
    <t>154-65D</t>
  </si>
  <si>
    <t>154-65F</t>
  </si>
  <si>
    <t>154-65G</t>
  </si>
  <si>
    <t>154-65Z</t>
  </si>
  <si>
    <t>154-66A</t>
  </si>
  <si>
    <t>154-670</t>
  </si>
  <si>
    <t>154-67B</t>
  </si>
  <si>
    <t>154-680</t>
  </si>
  <si>
    <t>154-681</t>
  </si>
  <si>
    <t>154-68A</t>
  </si>
  <si>
    <t>154-68C</t>
  </si>
  <si>
    <t>154-690</t>
  </si>
  <si>
    <t>154-69A</t>
  </si>
  <si>
    <t>154-700</t>
  </si>
  <si>
    <t>154-70A</t>
  </si>
  <si>
    <t>154-710</t>
  </si>
  <si>
    <t>154-720</t>
  </si>
  <si>
    <t>154-730</t>
  </si>
  <si>
    <t>154-73A</t>
  </si>
  <si>
    <t>154-73B</t>
  </si>
  <si>
    <t>154-740</t>
  </si>
  <si>
    <t>154-74C</t>
  </si>
  <si>
    <t>154-750</t>
  </si>
  <si>
    <t>154-760</t>
  </si>
  <si>
    <t>154-761</t>
  </si>
  <si>
    <t>154-76A</t>
  </si>
  <si>
    <t>154-770</t>
  </si>
  <si>
    <t>154-780</t>
  </si>
  <si>
    <t>154-78A</t>
  </si>
  <si>
    <t>154-78B</t>
  </si>
  <si>
    <t>154-790</t>
  </si>
  <si>
    <t>154-79A</t>
  </si>
  <si>
    <t>154-79Z</t>
  </si>
  <si>
    <t>154-800</t>
  </si>
  <si>
    <t>154-810</t>
  </si>
  <si>
    <t>154-81A</t>
  </si>
  <si>
    <t>154-81B</t>
  </si>
  <si>
    <t>154-820</t>
  </si>
  <si>
    <t>154-821</t>
  </si>
  <si>
    <t>154-830</t>
  </si>
  <si>
    <t>154-840</t>
  </si>
  <si>
    <t>154-84B</t>
  </si>
  <si>
    <t>154-850</t>
  </si>
  <si>
    <t>154-860</t>
  </si>
  <si>
    <t>154-861</t>
  </si>
  <si>
    <t>154-862</t>
  </si>
  <si>
    <t>154-86T</t>
  </si>
  <si>
    <t>154-870</t>
  </si>
  <si>
    <t>154-87A</t>
  </si>
  <si>
    <t>154-88A</t>
  </si>
  <si>
    <t>154-890</t>
  </si>
  <si>
    <t>154-900</t>
  </si>
  <si>
    <t>154-90A</t>
  </si>
  <si>
    <t>154-90B</t>
  </si>
  <si>
    <t>154-90D</t>
  </si>
  <si>
    <t>154-90F</t>
  </si>
  <si>
    <t>154-910</t>
  </si>
  <si>
    <t>154-91A</t>
  </si>
  <si>
    <t>154-91B</t>
  </si>
  <si>
    <t>154-920</t>
  </si>
  <si>
    <t>154-92B</t>
  </si>
  <si>
    <t>154-92D</t>
  </si>
  <si>
    <t>154-92E</t>
  </si>
  <si>
    <t>154-92F</t>
  </si>
  <si>
    <t>154-92G</t>
  </si>
  <si>
    <t>154-92L</t>
  </si>
  <si>
    <t>154-92M</t>
  </si>
  <si>
    <t>154-92N</t>
  </si>
  <si>
    <t>154-92P</t>
  </si>
  <si>
    <t>154-92R</t>
  </si>
  <si>
    <t>154-92S</t>
  </si>
  <si>
    <t>154-92T</t>
  </si>
  <si>
    <t>154-92U</t>
  </si>
  <si>
    <t>154-92V</t>
  </si>
  <si>
    <t>154-92Y</t>
  </si>
  <si>
    <t>154-930</t>
  </si>
  <si>
    <t>154-93A</t>
  </si>
  <si>
    <t>154-93J</t>
  </si>
  <si>
    <t>154-93M</t>
  </si>
  <si>
    <t>154-93N</t>
  </si>
  <si>
    <t>154-93P</t>
  </si>
  <si>
    <t>154-93Q</t>
  </si>
  <si>
    <t>154-93R</t>
  </si>
  <si>
    <t>154-940</t>
  </si>
  <si>
    <t>154-94A</t>
  </si>
  <si>
    <t>154-94Z</t>
  </si>
  <si>
    <t>154-950</t>
  </si>
  <si>
    <t>154-95A</t>
  </si>
  <si>
    <t>154-960</t>
  </si>
  <si>
    <t>154-96C</t>
  </si>
  <si>
    <t>154-96F</t>
  </si>
  <si>
    <t>154-970</t>
  </si>
  <si>
    <t>154-97D</t>
  </si>
  <si>
    <t>154-980</t>
  </si>
  <si>
    <t>154-98A</t>
  </si>
  <si>
    <t>154-98B</t>
  </si>
  <si>
    <t>154-990</t>
  </si>
  <si>
    <t>154-995</t>
  </si>
  <si>
    <t>State Covid-19 Funds PRC 154</t>
  </si>
  <si>
    <t>133-ALL</t>
  </si>
  <si>
    <t>121-13B</t>
  </si>
  <si>
    <t>121-13D</t>
  </si>
  <si>
    <t>121-49F</t>
  </si>
  <si>
    <t>121-49G</t>
  </si>
  <si>
    <t>121-55B</t>
  </si>
  <si>
    <t>121-69A</t>
  </si>
  <si>
    <t>121-90C</t>
  </si>
  <si>
    <t>121-92W</t>
  </si>
  <si>
    <t>122-690</t>
  </si>
  <si>
    <t>122-790</t>
  </si>
  <si>
    <t>122-09A</t>
  </si>
  <si>
    <t>122-09B</t>
  </si>
  <si>
    <t>122-13B</t>
  </si>
  <si>
    <t>122-13D</t>
  </si>
  <si>
    <t>122-26B</t>
  </si>
  <si>
    <t>122-49F</t>
  </si>
  <si>
    <t>122-53C</t>
  </si>
  <si>
    <t>122-55B</t>
  </si>
  <si>
    <t>122-60M</t>
  </si>
  <si>
    <t>122-61X</t>
  </si>
  <si>
    <t>122-78A</t>
  </si>
  <si>
    <t>122-90C</t>
  </si>
  <si>
    <t>122-92K</t>
  </si>
  <si>
    <t>122-92W</t>
  </si>
  <si>
    <t>122-93T</t>
  </si>
  <si>
    <t>122-34Z</t>
  </si>
  <si>
    <t>123-09A</t>
  </si>
  <si>
    <t>123-13B</t>
  </si>
  <si>
    <t>123-49G</t>
  </si>
  <si>
    <t>123-55B</t>
  </si>
  <si>
    <t>123-60M</t>
  </si>
  <si>
    <t>123-61Y</t>
  </si>
  <si>
    <t>123-65F</t>
  </si>
  <si>
    <t>123-76A</t>
  </si>
  <si>
    <t>123-93T</t>
  </si>
  <si>
    <t>124-09A</t>
  </si>
  <si>
    <t>124-13B</t>
  </si>
  <si>
    <t>124-49F</t>
  </si>
  <si>
    <t>124-49G</t>
  </si>
  <si>
    <t>124-55B</t>
  </si>
  <si>
    <t>124-61L</t>
  </si>
  <si>
    <t>124-61N</t>
  </si>
  <si>
    <t>124-61Y</t>
  </si>
  <si>
    <t>124-80B</t>
  </si>
  <si>
    <t>124-90C</t>
  </si>
  <si>
    <t>124-93T</t>
  </si>
  <si>
    <t>125-13B</t>
  </si>
  <si>
    <t>125-13D</t>
  </si>
  <si>
    <t>125-49F</t>
  </si>
  <si>
    <t>125-49G</t>
  </si>
  <si>
    <t>125-61Y</t>
  </si>
  <si>
    <t>125-90C</t>
  </si>
  <si>
    <t>126-790</t>
  </si>
  <si>
    <t>126-09A</t>
  </si>
  <si>
    <t>126-13B</t>
  </si>
  <si>
    <t>126-13D</t>
  </si>
  <si>
    <t>126-49F</t>
  </si>
  <si>
    <t>126-49G</t>
  </si>
  <si>
    <t>126-53C</t>
  </si>
  <si>
    <t>126-55B</t>
  </si>
  <si>
    <t>126-61Y</t>
  </si>
  <si>
    <t>126-80B</t>
  </si>
  <si>
    <t>126-90C</t>
  </si>
  <si>
    <t>126-92W</t>
  </si>
  <si>
    <t>127-690</t>
  </si>
  <si>
    <t>127-09A</t>
  </si>
  <si>
    <t>127-76A</t>
  </si>
  <si>
    <t>127-80B</t>
  </si>
  <si>
    <t>128-090</t>
  </si>
  <si>
    <t>128-570</t>
  </si>
  <si>
    <t>128-07A</t>
  </si>
  <si>
    <t>128-09A</t>
  </si>
  <si>
    <t>128-13B</t>
  </si>
  <si>
    <t>128-13D</t>
  </si>
  <si>
    <t>128-26B</t>
  </si>
  <si>
    <t>128-49F</t>
  </si>
  <si>
    <t>128-49G</t>
  </si>
  <si>
    <t>128-53C</t>
  </si>
  <si>
    <t>128-55B</t>
  </si>
  <si>
    <t>128-60M</t>
  </si>
  <si>
    <t>128-61Y</t>
  </si>
  <si>
    <t>128-62A</t>
  </si>
  <si>
    <t>128-76A</t>
  </si>
  <si>
    <t>128-80B</t>
  </si>
  <si>
    <t>128-90C</t>
  </si>
  <si>
    <t>128-93T</t>
  </si>
  <si>
    <t>129-09A</t>
  </si>
  <si>
    <t>132-09A</t>
  </si>
  <si>
    <t>132-13B</t>
  </si>
  <si>
    <t>132-13D</t>
  </si>
  <si>
    <t>132-19C</t>
  </si>
  <si>
    <t>132-32D</t>
  </si>
  <si>
    <t>132-49F</t>
  </si>
  <si>
    <t>132-49G</t>
  </si>
  <si>
    <t>132-55B</t>
  </si>
  <si>
    <t>132-61Y</t>
  </si>
  <si>
    <t>132-90C</t>
  </si>
  <si>
    <t>132-34Z</t>
  </si>
  <si>
    <t>133-A05</t>
  </si>
  <si>
    <t>133-A07</t>
  </si>
  <si>
    <t>133-A39</t>
  </si>
  <si>
    <t>133-A43</t>
  </si>
  <si>
    <t>133-B90</t>
  </si>
  <si>
    <t>133-B95</t>
  </si>
  <si>
    <t>133-C10</t>
  </si>
  <si>
    <t>133-C18</t>
  </si>
  <si>
    <t>133-C33</t>
  </si>
  <si>
    <t>133-C41</t>
  </si>
  <si>
    <t>133-C50</t>
  </si>
  <si>
    <t>133-C62</t>
  </si>
  <si>
    <t>133-C63</t>
  </si>
  <si>
    <t>133-C68</t>
  </si>
  <si>
    <t>133-E07</t>
  </si>
  <si>
    <t>133-E09</t>
  </si>
  <si>
    <t>133-E10</t>
  </si>
  <si>
    <t>133-E11</t>
  </si>
  <si>
    <t>133-E12</t>
  </si>
  <si>
    <t>133-E13</t>
  </si>
  <si>
    <t>133-E14</t>
  </si>
  <si>
    <t>133-E15</t>
  </si>
  <si>
    <t>133-E16</t>
  </si>
  <si>
    <t>133-E17</t>
  </si>
  <si>
    <t>133-E18</t>
  </si>
  <si>
    <t>133-E19</t>
  </si>
  <si>
    <t>134-570</t>
  </si>
  <si>
    <t>134-690</t>
  </si>
  <si>
    <t>134-790</t>
  </si>
  <si>
    <t>134-09A</t>
  </si>
  <si>
    <t>134-67B</t>
  </si>
  <si>
    <t>134-93A</t>
  </si>
  <si>
    <t>135-09A</t>
  </si>
  <si>
    <t>135-13B</t>
  </si>
  <si>
    <t>135-43C</t>
  </si>
  <si>
    <t>135-49F</t>
  </si>
  <si>
    <t>135-53C</t>
  </si>
  <si>
    <t>135-60Y</t>
  </si>
  <si>
    <t>135-61T</t>
  </si>
  <si>
    <t>135-76A</t>
  </si>
  <si>
    <t>135-90B</t>
  </si>
  <si>
    <t>135-90C</t>
  </si>
  <si>
    <t>135-92K</t>
  </si>
  <si>
    <t>135-93T</t>
  </si>
  <si>
    <t>136-94A</t>
  </si>
  <si>
    <t>136-C67</t>
  </si>
  <si>
    <t>137-790</t>
  </si>
  <si>
    <t>137-09A</t>
  </si>
  <si>
    <t>137-13B</t>
  </si>
  <si>
    <t>137-13D</t>
  </si>
  <si>
    <t>137-49F</t>
  </si>
  <si>
    <t>137-49G</t>
  </si>
  <si>
    <t>137-53C</t>
  </si>
  <si>
    <t>137-55B</t>
  </si>
  <si>
    <t>137-61Y</t>
  </si>
  <si>
    <t>137-65D</t>
  </si>
  <si>
    <t>137-80B</t>
  </si>
  <si>
    <t>137-90C</t>
  </si>
  <si>
    <t>137-93T</t>
  </si>
  <si>
    <t>163-01F</t>
  </si>
  <si>
    <t>163-11A</t>
  </si>
  <si>
    <t>163-11K</t>
  </si>
  <si>
    <t>163-26C</t>
  </si>
  <si>
    <t>163-32P</t>
  </si>
  <si>
    <t>163-32Q</t>
  </si>
  <si>
    <t>163-34G</t>
  </si>
  <si>
    <t>163-36C</t>
  </si>
  <si>
    <t>163-43D</t>
  </si>
  <si>
    <t>163-49G</t>
  </si>
  <si>
    <t>163-53C</t>
  </si>
  <si>
    <t>163-60M</t>
  </si>
  <si>
    <t>163-61Y</t>
  </si>
  <si>
    <t>163-62J</t>
  </si>
  <si>
    <t>163-62K</t>
  </si>
  <si>
    <t>163-65G</t>
  </si>
  <si>
    <t>163-65H</t>
  </si>
  <si>
    <t>163-74C</t>
  </si>
  <si>
    <t>163-76A</t>
  </si>
  <si>
    <t>163-92L</t>
  </si>
  <si>
    <t>163-93A</t>
  </si>
  <si>
    <t>163-93T</t>
  </si>
  <si>
    <t>163-94A</t>
  </si>
  <si>
    <t>163-50Z</t>
  </si>
  <si>
    <t>163-60Z</t>
  </si>
  <si>
    <t>164-01D</t>
  </si>
  <si>
    <t>164-19A</t>
  </si>
  <si>
    <t>164-19B</t>
  </si>
  <si>
    <t>164-19C</t>
  </si>
  <si>
    <t>164-32D</t>
  </si>
  <si>
    <t>164-32N</t>
  </si>
  <si>
    <t>164-32R</t>
  </si>
  <si>
    <t>164-36C</t>
  </si>
  <si>
    <t>164-41J</t>
  </si>
  <si>
    <t>164-49F</t>
  </si>
  <si>
    <t>164-51B</t>
  </si>
  <si>
    <t>164-53B</t>
  </si>
  <si>
    <t>164-55A</t>
  </si>
  <si>
    <t>164-55B</t>
  </si>
  <si>
    <t>164-60D</t>
  </si>
  <si>
    <t>164-60F</t>
  </si>
  <si>
    <t>164-60J</t>
  </si>
  <si>
    <t>164-60M</t>
  </si>
  <si>
    <t>164-61M</t>
  </si>
  <si>
    <t>164-61Q</t>
  </si>
  <si>
    <t>164-61X</t>
  </si>
  <si>
    <t>164-70A</t>
  </si>
  <si>
    <t>164-79A</t>
  </si>
  <si>
    <t>164-92D</t>
  </si>
  <si>
    <t>164-92R</t>
  </si>
  <si>
    <t>164-92V</t>
  </si>
  <si>
    <t>164-92W</t>
  </si>
  <si>
    <t>164-93M</t>
  </si>
  <si>
    <t>164-93P</t>
  </si>
  <si>
    <t>164-93R</t>
  </si>
  <si>
    <t>164-98B</t>
  </si>
  <si>
    <t>164-94Z</t>
  </si>
  <si>
    <t>164-50Z</t>
  </si>
  <si>
    <t>165-010</t>
  </si>
  <si>
    <t>165-020</t>
  </si>
  <si>
    <t>165-040</t>
  </si>
  <si>
    <t>165-050</t>
  </si>
  <si>
    <t>165-060</t>
  </si>
  <si>
    <t>165-070</t>
  </si>
  <si>
    <t>165-080</t>
  </si>
  <si>
    <t>165-090</t>
  </si>
  <si>
    <t>165-100</t>
  </si>
  <si>
    <t>165-111</t>
  </si>
  <si>
    <t>165-120</t>
  </si>
  <si>
    <t>165-160</t>
  </si>
  <si>
    <t>165-170</t>
  </si>
  <si>
    <t>165-180</t>
  </si>
  <si>
    <t>165-181</t>
  </si>
  <si>
    <t>165-190</t>
  </si>
  <si>
    <t>165-200</t>
  </si>
  <si>
    <t>165-210</t>
  </si>
  <si>
    <t>165-230</t>
  </si>
  <si>
    <t>165-240</t>
  </si>
  <si>
    <t>165-280</t>
  </si>
  <si>
    <t>165-290</t>
  </si>
  <si>
    <t>165-291</t>
  </si>
  <si>
    <t>165-300</t>
  </si>
  <si>
    <t>165-330</t>
  </si>
  <si>
    <t>165-350</t>
  </si>
  <si>
    <t>165-360</t>
  </si>
  <si>
    <t>165-380</t>
  </si>
  <si>
    <t>165-390</t>
  </si>
  <si>
    <t>165-410</t>
  </si>
  <si>
    <t>165-420</t>
  </si>
  <si>
    <t>165-421</t>
  </si>
  <si>
    <t>165-422</t>
  </si>
  <si>
    <t>165-430</t>
  </si>
  <si>
    <t>165-440</t>
  </si>
  <si>
    <t>165-470</t>
  </si>
  <si>
    <t>165-480</t>
  </si>
  <si>
    <t>165-490</t>
  </si>
  <si>
    <t>165-491</t>
  </si>
  <si>
    <t>165-500</t>
  </si>
  <si>
    <t>165-510</t>
  </si>
  <si>
    <t>165-520</t>
  </si>
  <si>
    <t>165-530</t>
  </si>
  <si>
    <t>165-540</t>
  </si>
  <si>
    <t>165-570</t>
  </si>
  <si>
    <t>165-580</t>
  </si>
  <si>
    <t>165-600</t>
  </si>
  <si>
    <t>165-610</t>
  </si>
  <si>
    <t>165-620</t>
  </si>
  <si>
    <t>165-630</t>
  </si>
  <si>
    <t>165-640</t>
  </si>
  <si>
    <t>165-650</t>
  </si>
  <si>
    <t>165-660</t>
  </si>
  <si>
    <t>165-670</t>
  </si>
  <si>
    <t>165-681</t>
  </si>
  <si>
    <t>165-700</t>
  </si>
  <si>
    <t>165-710</t>
  </si>
  <si>
    <t>165-730</t>
  </si>
  <si>
    <t>165-740</t>
  </si>
  <si>
    <t>165-750</t>
  </si>
  <si>
    <t>165-760</t>
  </si>
  <si>
    <t>165-761</t>
  </si>
  <si>
    <t>165-790</t>
  </si>
  <si>
    <t>165-800</t>
  </si>
  <si>
    <t>165-810</t>
  </si>
  <si>
    <t>165-820</t>
  </si>
  <si>
    <t>165-821</t>
  </si>
  <si>
    <t>165-830</t>
  </si>
  <si>
    <t>165-840</t>
  </si>
  <si>
    <t>165-850</t>
  </si>
  <si>
    <t>165-860</t>
  </si>
  <si>
    <t>165-861</t>
  </si>
  <si>
    <t>165-870</t>
  </si>
  <si>
    <t>165-920</t>
  </si>
  <si>
    <t>165-930</t>
  </si>
  <si>
    <t>165-940</t>
  </si>
  <si>
    <t>165-950</t>
  </si>
  <si>
    <t>165-980</t>
  </si>
  <si>
    <t>165-990</t>
  </si>
  <si>
    <t>165-995</t>
  </si>
  <si>
    <t>165-01C</t>
  </si>
  <si>
    <t>165-01D</t>
  </si>
  <si>
    <t>165-08A</t>
  </si>
  <si>
    <t>165-09B</t>
  </si>
  <si>
    <t>165-11C</t>
  </si>
  <si>
    <t>165-11D</t>
  </si>
  <si>
    <t>165-11K</t>
  </si>
  <si>
    <t>165-12A</t>
  </si>
  <si>
    <t>165-13A</t>
  </si>
  <si>
    <t>165-13B</t>
  </si>
  <si>
    <t>165-13C</t>
  </si>
  <si>
    <t>165-13D</t>
  </si>
  <si>
    <t>165-16B</t>
  </si>
  <si>
    <t>165-19B</t>
  </si>
  <si>
    <t>165-19C</t>
  </si>
  <si>
    <t>165-24B</t>
  </si>
  <si>
    <t>165-29A</t>
  </si>
  <si>
    <t>165-32A</t>
  </si>
  <si>
    <t>165-32B</t>
  </si>
  <si>
    <t>165-32D</t>
  </si>
  <si>
    <t>165-32H</t>
  </si>
  <si>
    <t>165-32K</t>
  </si>
  <si>
    <t>165-32M</t>
  </si>
  <si>
    <t>165-32P</t>
  </si>
  <si>
    <t>165-32Q</t>
  </si>
  <si>
    <t>165-32R</t>
  </si>
  <si>
    <t>165-32T</t>
  </si>
  <si>
    <t>165-34D</t>
  </si>
  <si>
    <t>165-34F</t>
  </si>
  <si>
    <t>165-34G</t>
  </si>
  <si>
    <t>165-34H</t>
  </si>
  <si>
    <t>165-35A</t>
  </si>
  <si>
    <t>165-35B</t>
  </si>
  <si>
    <t>165-36C</t>
  </si>
  <si>
    <t>165-36F</t>
  </si>
  <si>
    <t>165-36G</t>
  </si>
  <si>
    <t>165-39A</t>
  </si>
  <si>
    <t>165-39B</t>
  </si>
  <si>
    <t>165-41B</t>
  </si>
  <si>
    <t>165-41C</t>
  </si>
  <si>
    <t>165-41D</t>
  </si>
  <si>
    <t>165-41F</t>
  </si>
  <si>
    <t>165-41G</t>
  </si>
  <si>
    <t>165-41H</t>
  </si>
  <si>
    <t>165-41J</t>
  </si>
  <si>
    <t>165-41K</t>
  </si>
  <si>
    <t>165-41L</t>
  </si>
  <si>
    <t>165-41M</t>
  </si>
  <si>
    <t>165-41Q</t>
  </si>
  <si>
    <t>165-43D</t>
  </si>
  <si>
    <t>165-44A</t>
  </si>
  <si>
    <t>165-45A</t>
  </si>
  <si>
    <t>165-49D</t>
  </si>
  <si>
    <t>165-49E</t>
  </si>
  <si>
    <t>165-49F</t>
  </si>
  <si>
    <t>165-49G</t>
  </si>
  <si>
    <t>165-50A</t>
  </si>
  <si>
    <t>165-51A</t>
  </si>
  <si>
    <t>165-51B</t>
  </si>
  <si>
    <t>165-53C</t>
  </si>
  <si>
    <t>165-55A</t>
  </si>
  <si>
    <t>165-55B</t>
  </si>
  <si>
    <t>165-58B</t>
  </si>
  <si>
    <t>165-60B</t>
  </si>
  <si>
    <t>165-60D</t>
  </si>
  <si>
    <t>165-60F</t>
  </si>
  <si>
    <t>165-60G</t>
  </si>
  <si>
    <t>165-60J</t>
  </si>
  <si>
    <t>165-60L</t>
  </si>
  <si>
    <t>165-60M</t>
  </si>
  <si>
    <t>165-60Q</t>
  </si>
  <si>
    <t>165-60S</t>
  </si>
  <si>
    <t>165-61J</t>
  </si>
  <si>
    <t>165-61K</t>
  </si>
  <si>
    <t>165-61M</t>
  </si>
  <si>
    <t>165-61N</t>
  </si>
  <si>
    <t>165-61Q</t>
  </si>
  <si>
    <t>165-61R</t>
  </si>
  <si>
    <t>165-61S</t>
  </si>
  <si>
    <t>165-61T</t>
  </si>
  <si>
    <t>165-61V</t>
  </si>
  <si>
    <t>165-61W</t>
  </si>
  <si>
    <t>165-61X</t>
  </si>
  <si>
    <t>165-61Y</t>
  </si>
  <si>
    <t>165-62J</t>
  </si>
  <si>
    <t>165-62K</t>
  </si>
  <si>
    <t>165-63A</t>
  </si>
  <si>
    <t>165-63C</t>
  </si>
  <si>
    <t>165-64A</t>
  </si>
  <si>
    <t>165-65A</t>
  </si>
  <si>
    <t>165-65D</t>
  </si>
  <si>
    <t>165-65F</t>
  </si>
  <si>
    <t>165-65H</t>
  </si>
  <si>
    <t>165-68A</t>
  </si>
  <si>
    <t>165-69A</t>
  </si>
  <si>
    <t>165-73B</t>
  </si>
  <si>
    <t>165-74C</t>
  </si>
  <si>
    <t>165-76A</t>
  </si>
  <si>
    <t>165-79A</t>
  </si>
  <si>
    <t>165-81B</t>
  </si>
  <si>
    <t>165-88A</t>
  </si>
  <si>
    <t>165-90B</t>
  </si>
  <si>
    <t>165-90C</t>
  </si>
  <si>
    <t>165-90D</t>
  </si>
  <si>
    <t>165-91B</t>
  </si>
  <si>
    <t>165-92D</t>
  </si>
  <si>
    <t>165-92E</t>
  </si>
  <si>
    <t>165-92G</t>
  </si>
  <si>
    <t>165-92K</t>
  </si>
  <si>
    <t>165-92L</t>
  </si>
  <si>
    <t>165-92M</t>
  </si>
  <si>
    <t>165-92N</t>
  </si>
  <si>
    <t>165-92P</t>
  </si>
  <si>
    <t>165-92R</t>
  </si>
  <si>
    <t>165-92T</t>
  </si>
  <si>
    <t>165-92U</t>
  </si>
  <si>
    <t>165-92V</t>
  </si>
  <si>
    <t>165-92W</t>
  </si>
  <si>
    <t>165-92Y</t>
  </si>
  <si>
    <t>165-93A</t>
  </si>
  <si>
    <t>165-93J</t>
  </si>
  <si>
    <t>165-93M</t>
  </si>
  <si>
    <t>165-93P</t>
  </si>
  <si>
    <t>165-93Q</t>
  </si>
  <si>
    <t>165-93R</t>
  </si>
  <si>
    <t>165-93T</t>
  </si>
  <si>
    <t>165-94A</t>
  </si>
  <si>
    <t>165-95A</t>
  </si>
  <si>
    <t>165-96C</t>
  </si>
  <si>
    <t>165-96F</t>
  </si>
  <si>
    <t>165-97D</t>
  </si>
  <si>
    <t>165-98A</t>
  </si>
  <si>
    <t>165-98B</t>
  </si>
  <si>
    <t>165-94Z</t>
  </si>
  <si>
    <t>165-34Z</t>
  </si>
  <si>
    <t>165-60Z</t>
  </si>
  <si>
    <t>165-65Z</t>
  </si>
  <si>
    <t>165-79Z</t>
  </si>
  <si>
    <t>166-010</t>
  </si>
  <si>
    <t>166-020</t>
  </si>
  <si>
    <t>166-030</t>
  </si>
  <si>
    <t>166-040</t>
  </si>
  <si>
    <t>166-050</t>
  </si>
  <si>
    <t>166-070</t>
  </si>
  <si>
    <t>166-110</t>
  </si>
  <si>
    <t>166-111</t>
  </si>
  <si>
    <t>166-120</t>
  </si>
  <si>
    <t>166-140</t>
  </si>
  <si>
    <t>166-160</t>
  </si>
  <si>
    <t>166-170</t>
  </si>
  <si>
    <t>166-180</t>
  </si>
  <si>
    <t>166-181</t>
  </si>
  <si>
    <t>166-190</t>
  </si>
  <si>
    <t>166-200</t>
  </si>
  <si>
    <t>166-230</t>
  </si>
  <si>
    <t>166-250</t>
  </si>
  <si>
    <t>166-260</t>
  </si>
  <si>
    <t>166-280</t>
  </si>
  <si>
    <t>166-290</t>
  </si>
  <si>
    <t>166-291</t>
  </si>
  <si>
    <t>166-292</t>
  </si>
  <si>
    <t>166-300</t>
  </si>
  <si>
    <t>166-310</t>
  </si>
  <si>
    <t>166-320</t>
  </si>
  <si>
    <t>166-340</t>
  </si>
  <si>
    <t>166-350</t>
  </si>
  <si>
    <t>166-360</t>
  </si>
  <si>
    <t>166-390</t>
  </si>
  <si>
    <t>166-410</t>
  </si>
  <si>
    <t>166-422</t>
  </si>
  <si>
    <t>166-460</t>
  </si>
  <si>
    <t>166-470</t>
  </si>
  <si>
    <t>166-480</t>
  </si>
  <si>
    <t>166-491</t>
  </si>
  <si>
    <t>166-500</t>
  </si>
  <si>
    <t>166-510</t>
  </si>
  <si>
    <t>166-540</t>
  </si>
  <si>
    <t>166-550</t>
  </si>
  <si>
    <t>166-570</t>
  </si>
  <si>
    <t>166-600</t>
  </si>
  <si>
    <t>166-620</t>
  </si>
  <si>
    <t>166-640</t>
  </si>
  <si>
    <t>166-650</t>
  </si>
  <si>
    <t>166-680</t>
  </si>
  <si>
    <t>166-681</t>
  </si>
  <si>
    <t>166-710</t>
  </si>
  <si>
    <t>166-720</t>
  </si>
  <si>
    <t>166-740</t>
  </si>
  <si>
    <t>166-760</t>
  </si>
  <si>
    <t>166-761</t>
  </si>
  <si>
    <t>166-770</t>
  </si>
  <si>
    <t>166-790</t>
  </si>
  <si>
    <t>166-800</t>
  </si>
  <si>
    <t>166-820</t>
  </si>
  <si>
    <t>166-830</t>
  </si>
  <si>
    <t>166-861</t>
  </si>
  <si>
    <t>166-900</t>
  </si>
  <si>
    <t>166-920</t>
  </si>
  <si>
    <t>166-940</t>
  </si>
  <si>
    <t>166-950</t>
  </si>
  <si>
    <t>166-960</t>
  </si>
  <si>
    <t>166-970</t>
  </si>
  <si>
    <t>166-980</t>
  </si>
  <si>
    <t>166-990</t>
  </si>
  <si>
    <t>166-01C</t>
  </si>
  <si>
    <t>166-09B</t>
  </si>
  <si>
    <t>166-11D</t>
  </si>
  <si>
    <t>166-29A</t>
  </si>
  <si>
    <t>166-32L</t>
  </si>
  <si>
    <t>166-32M</t>
  </si>
  <si>
    <t>166-32R</t>
  </si>
  <si>
    <t>166-34H</t>
  </si>
  <si>
    <t>166-41M</t>
  </si>
  <si>
    <t>166-49B</t>
  </si>
  <si>
    <t>166-49E</t>
  </si>
  <si>
    <t>166-51A</t>
  </si>
  <si>
    <t>166-53B</t>
  </si>
  <si>
    <t>166-54A</t>
  </si>
  <si>
    <t>166-55A</t>
  </si>
  <si>
    <t>166-60B</t>
  </si>
  <si>
    <t>166-60Q</t>
  </si>
  <si>
    <t>166-60S</t>
  </si>
  <si>
    <t>166-65G</t>
  </si>
  <si>
    <t>166-70A</t>
  </si>
  <si>
    <t>166-73B</t>
  </si>
  <si>
    <t>166-81B</t>
  </si>
  <si>
    <t>166-84B</t>
  </si>
  <si>
    <t>166-90A</t>
  </si>
  <si>
    <t>166-91B</t>
  </si>
  <si>
    <t>166-94A</t>
  </si>
  <si>
    <t>166-96C</t>
  </si>
  <si>
    <t>166-96F</t>
  </si>
  <si>
    <t>169-010</t>
  </si>
  <si>
    <t>169-030</t>
  </si>
  <si>
    <t>169-040</t>
  </si>
  <si>
    <t>169-050</t>
  </si>
  <si>
    <t>169-060</t>
  </si>
  <si>
    <t>169-070</t>
  </si>
  <si>
    <t>169-080</t>
  </si>
  <si>
    <t>169-090</t>
  </si>
  <si>
    <t>169-100</t>
  </si>
  <si>
    <t>169-110</t>
  </si>
  <si>
    <t>169-111</t>
  </si>
  <si>
    <t>169-120</t>
  </si>
  <si>
    <t>169-140</t>
  </si>
  <si>
    <t>169-150</t>
  </si>
  <si>
    <t>169-160</t>
  </si>
  <si>
    <t>169-170</t>
  </si>
  <si>
    <t>169-180</t>
  </si>
  <si>
    <t>169-181</t>
  </si>
  <si>
    <t>169-190</t>
  </si>
  <si>
    <t>169-200</t>
  </si>
  <si>
    <t>169-210</t>
  </si>
  <si>
    <t>169-220</t>
  </si>
  <si>
    <t>169-230</t>
  </si>
  <si>
    <t>169-240</t>
  </si>
  <si>
    <t>169-241</t>
  </si>
  <si>
    <t>169-250</t>
  </si>
  <si>
    <t>169-260</t>
  </si>
  <si>
    <t>169-270</t>
  </si>
  <si>
    <t>169-280</t>
  </si>
  <si>
    <t>169-291</t>
  </si>
  <si>
    <t>169-292</t>
  </si>
  <si>
    <t>169-310</t>
  </si>
  <si>
    <t>169-320</t>
  </si>
  <si>
    <t>169-330</t>
  </si>
  <si>
    <t>169-350</t>
  </si>
  <si>
    <t>169-360</t>
  </si>
  <si>
    <t>169-370</t>
  </si>
  <si>
    <t>169-390</t>
  </si>
  <si>
    <t>169-400</t>
  </si>
  <si>
    <t>169-410</t>
  </si>
  <si>
    <t>169-420</t>
  </si>
  <si>
    <t>169-421</t>
  </si>
  <si>
    <t>169-422</t>
  </si>
  <si>
    <t>169-430</t>
  </si>
  <si>
    <t>169-440</t>
  </si>
  <si>
    <t>169-450</t>
  </si>
  <si>
    <t>169-460</t>
  </si>
  <si>
    <t>169-470</t>
  </si>
  <si>
    <t>169-480</t>
  </si>
  <si>
    <t>169-490</t>
  </si>
  <si>
    <t>169-491</t>
  </si>
  <si>
    <t>169-500</t>
  </si>
  <si>
    <t>169-510</t>
  </si>
  <si>
    <t>169-530</t>
  </si>
  <si>
    <t>169-540</t>
  </si>
  <si>
    <t>169-560</t>
  </si>
  <si>
    <t>169-570</t>
  </si>
  <si>
    <t>169-580</t>
  </si>
  <si>
    <t>169-590</t>
  </si>
  <si>
    <t>169-610</t>
  </si>
  <si>
    <t>169-620</t>
  </si>
  <si>
    <t>169-630</t>
  </si>
  <si>
    <t>169-640</t>
  </si>
  <si>
    <t>169-650</t>
  </si>
  <si>
    <t>169-660</t>
  </si>
  <si>
    <t>169-670</t>
  </si>
  <si>
    <t>169-681</t>
  </si>
  <si>
    <t>169-690</t>
  </si>
  <si>
    <t>169-710</t>
  </si>
  <si>
    <t>169-750</t>
  </si>
  <si>
    <t>169-760</t>
  </si>
  <si>
    <t>169-761</t>
  </si>
  <si>
    <t>169-770</t>
  </si>
  <si>
    <t>169-780</t>
  </si>
  <si>
    <t>169-790</t>
  </si>
  <si>
    <t>169-800</t>
  </si>
  <si>
    <t>169-820</t>
  </si>
  <si>
    <t>169-830</t>
  </si>
  <si>
    <t>169-840</t>
  </si>
  <si>
    <t>169-850</t>
  </si>
  <si>
    <t>169-860</t>
  </si>
  <si>
    <t>169-861</t>
  </si>
  <si>
    <t>169-870</t>
  </si>
  <si>
    <t>169-890</t>
  </si>
  <si>
    <t>169-900</t>
  </si>
  <si>
    <t>169-910</t>
  </si>
  <si>
    <t>169-930</t>
  </si>
  <si>
    <t>169-980</t>
  </si>
  <si>
    <t>169-990</t>
  </si>
  <si>
    <t>169-995</t>
  </si>
  <si>
    <t>169-00A</t>
  </si>
  <si>
    <t>169-01C</t>
  </si>
  <si>
    <t>169-01F</t>
  </si>
  <si>
    <t>169-08A</t>
  </si>
  <si>
    <t>169-09A</t>
  </si>
  <si>
    <t>169-09B</t>
  </si>
  <si>
    <t>169-10A</t>
  </si>
  <si>
    <t>169-10B</t>
  </si>
  <si>
    <t>169-11A</t>
  </si>
  <si>
    <t>169-11C</t>
  </si>
  <si>
    <t>169-11K</t>
  </si>
  <si>
    <t>169-12A</t>
  </si>
  <si>
    <t>169-13A</t>
  </si>
  <si>
    <t>169-13B</t>
  </si>
  <si>
    <t>169-13C</t>
  </si>
  <si>
    <t>169-13D</t>
  </si>
  <si>
    <t>169-16B</t>
  </si>
  <si>
    <t>169-19A</t>
  </si>
  <si>
    <t>169-19B</t>
  </si>
  <si>
    <t>169-20A</t>
  </si>
  <si>
    <t>169-24B</t>
  </si>
  <si>
    <t>169-24N</t>
  </si>
  <si>
    <t>169-26C</t>
  </si>
  <si>
    <t>169-27A</t>
  </si>
  <si>
    <t>169-29A</t>
  </si>
  <si>
    <t>169-32A</t>
  </si>
  <si>
    <t>169-32B</t>
  </si>
  <si>
    <t>169-32C</t>
  </si>
  <si>
    <t>169-32D</t>
  </si>
  <si>
    <t>169-32K</t>
  </si>
  <si>
    <t>169-32L</t>
  </si>
  <si>
    <t>169-32M</t>
  </si>
  <si>
    <t>169-32N</t>
  </si>
  <si>
    <t>169-32Q</t>
  </si>
  <si>
    <t>169-32T</t>
  </si>
  <si>
    <t>169-33A</t>
  </si>
  <si>
    <t>169-34B</t>
  </si>
  <si>
    <t>169-34D</t>
  </si>
  <si>
    <t>169-34G</t>
  </si>
  <si>
    <t>169-34H</t>
  </si>
  <si>
    <t>169-36B</t>
  </si>
  <si>
    <t>169-36C</t>
  </si>
  <si>
    <t>169-36F</t>
  </si>
  <si>
    <t>169-36G</t>
  </si>
  <si>
    <t>169-39B</t>
  </si>
  <si>
    <t>169-41C</t>
  </si>
  <si>
    <t>169-41D</t>
  </si>
  <si>
    <t>169-41H</t>
  </si>
  <si>
    <t>169-41K</t>
  </si>
  <si>
    <t>169-41M</t>
  </si>
  <si>
    <t>169-45A</t>
  </si>
  <si>
    <t>169-45B</t>
  </si>
  <si>
    <t>169-49B</t>
  </si>
  <si>
    <t>169-49D</t>
  </si>
  <si>
    <t>169-49E</t>
  </si>
  <si>
    <t>169-49F</t>
  </si>
  <si>
    <t>169-49G</t>
  </si>
  <si>
    <t>169-50A</t>
  </si>
  <si>
    <t>169-51A</t>
  </si>
  <si>
    <t>169-51B</t>
  </si>
  <si>
    <t>169-53B</t>
  </si>
  <si>
    <t>169-53C</t>
  </si>
  <si>
    <t>169-54A</t>
  </si>
  <si>
    <t>169-55A</t>
  </si>
  <si>
    <t>169-55B</t>
  </si>
  <si>
    <t>169-58B</t>
  </si>
  <si>
    <t>169-60B</t>
  </si>
  <si>
    <t>169-60D</t>
  </si>
  <si>
    <t>169-60F</t>
  </si>
  <si>
    <t>169-60G</t>
  </si>
  <si>
    <t>169-60J</t>
  </si>
  <si>
    <t>169-60L</t>
  </si>
  <si>
    <t>169-60N</t>
  </si>
  <si>
    <t>169-60P</t>
  </si>
  <si>
    <t>169-60Q</t>
  </si>
  <si>
    <t>169-60S</t>
  </si>
  <si>
    <t>169-60U</t>
  </si>
  <si>
    <t>169-60Y</t>
  </si>
  <si>
    <t>169-61J</t>
  </si>
  <si>
    <t>169-61K</t>
  </si>
  <si>
    <t>169-61L</t>
  </si>
  <si>
    <t>169-61M</t>
  </si>
  <si>
    <t>169-61P</t>
  </si>
  <si>
    <t>169-61Q</t>
  </si>
  <si>
    <t>169-61S</t>
  </si>
  <si>
    <t>169-61T</t>
  </si>
  <si>
    <t>169-61V</t>
  </si>
  <si>
    <t>169-61W</t>
  </si>
  <si>
    <t>169-61X</t>
  </si>
  <si>
    <t>169-61Y</t>
  </si>
  <si>
    <t>169-62A</t>
  </si>
  <si>
    <t>169-62J</t>
  </si>
  <si>
    <t>169-62K</t>
  </si>
  <si>
    <t>169-63A</t>
  </si>
  <si>
    <t>169-63B</t>
  </si>
  <si>
    <t>169-63C</t>
  </si>
  <si>
    <t>169-64A</t>
  </si>
  <si>
    <t>169-65A</t>
  </si>
  <si>
    <t>169-65D</t>
  </si>
  <si>
    <t>169-65F</t>
  </si>
  <si>
    <t>169-65G</t>
  </si>
  <si>
    <t>169-65H</t>
  </si>
  <si>
    <t>169-66A</t>
  </si>
  <si>
    <t>169-67B</t>
  </si>
  <si>
    <t>169-68C</t>
  </si>
  <si>
    <t>169-69A</t>
  </si>
  <si>
    <t>169-76A</t>
  </si>
  <si>
    <t>169-80B</t>
  </si>
  <si>
    <t>169-81A</t>
  </si>
  <si>
    <t>169-81B</t>
  </si>
  <si>
    <t>169-84B</t>
  </si>
  <si>
    <t>169-88A</t>
  </si>
  <si>
    <t>169-90A</t>
  </si>
  <si>
    <t>169-90B</t>
  </si>
  <si>
    <t>169-90C</t>
  </si>
  <si>
    <t>169-90D</t>
  </si>
  <si>
    <t>169-90F</t>
  </si>
  <si>
    <t>169-91B</t>
  </si>
  <si>
    <t>169-92B</t>
  </si>
  <si>
    <t>169-92D</t>
  </si>
  <si>
    <t>169-92E</t>
  </si>
  <si>
    <t>169-92G</t>
  </si>
  <si>
    <t>169-92L</t>
  </si>
  <si>
    <t>169-92P</t>
  </si>
  <si>
    <t>169-92R</t>
  </si>
  <si>
    <t>169-92S</t>
  </si>
  <si>
    <t>169-92U</t>
  </si>
  <si>
    <t>169-92W</t>
  </si>
  <si>
    <t>169-92Y</t>
  </si>
  <si>
    <t>169-93J</t>
  </si>
  <si>
    <t>169-93L</t>
  </si>
  <si>
    <t>169-93N</t>
  </si>
  <si>
    <t>169-93P</t>
  </si>
  <si>
    <t>169-93Q</t>
  </si>
  <si>
    <t>169-93R</t>
  </si>
  <si>
    <t>169-93T</t>
  </si>
  <si>
    <t>169-94A</t>
  </si>
  <si>
    <t>169-95A</t>
  </si>
  <si>
    <t>169-96C</t>
  </si>
  <si>
    <t>169-96F</t>
  </si>
  <si>
    <t>169-98A</t>
  </si>
  <si>
    <t>169-98B</t>
  </si>
  <si>
    <t>169-94Z</t>
  </si>
  <si>
    <t>169-34Z</t>
  </si>
  <si>
    <t>169-60Z</t>
  </si>
  <si>
    <t>169-65Z</t>
  </si>
  <si>
    <t>169-74Z</t>
  </si>
  <si>
    <t>169-79Z</t>
  </si>
  <si>
    <t>170-010</t>
  </si>
  <si>
    <t>170-020</t>
  </si>
  <si>
    <t>170-030</t>
  </si>
  <si>
    <t>170-040</t>
  </si>
  <si>
    <t>170-050</t>
  </si>
  <si>
    <t>170-060</t>
  </si>
  <si>
    <t>170-070</t>
  </si>
  <si>
    <t>170-080</t>
  </si>
  <si>
    <t>170-090</t>
  </si>
  <si>
    <t>170-110</t>
  </si>
  <si>
    <t>170-111</t>
  </si>
  <si>
    <t>170-120</t>
  </si>
  <si>
    <t>170-140</t>
  </si>
  <si>
    <t>170-150</t>
  </si>
  <si>
    <t>170-160</t>
  </si>
  <si>
    <t>170-190</t>
  </si>
  <si>
    <t>170-200</t>
  </si>
  <si>
    <t>170-210</t>
  </si>
  <si>
    <t>170-220</t>
  </si>
  <si>
    <t>170-230</t>
  </si>
  <si>
    <t>170-240</t>
  </si>
  <si>
    <t>170-241</t>
  </si>
  <si>
    <t>170-250</t>
  </si>
  <si>
    <t>170-260</t>
  </si>
  <si>
    <t>170-270</t>
  </si>
  <si>
    <t>170-280</t>
  </si>
  <si>
    <t>170-290</t>
  </si>
  <si>
    <t>170-292</t>
  </si>
  <si>
    <t>170-300</t>
  </si>
  <si>
    <t>170-310</t>
  </si>
  <si>
    <t>170-320</t>
  </si>
  <si>
    <t>170-330</t>
  </si>
  <si>
    <t>170-350</t>
  </si>
  <si>
    <t>170-360</t>
  </si>
  <si>
    <t>170-370</t>
  </si>
  <si>
    <t>170-380</t>
  </si>
  <si>
    <t>170-390</t>
  </si>
  <si>
    <t>170-400</t>
  </si>
  <si>
    <t>170-410</t>
  </si>
  <si>
    <t>170-420</t>
  </si>
  <si>
    <t>170-421</t>
  </si>
  <si>
    <t>170-422</t>
  </si>
  <si>
    <t>170-430</t>
  </si>
  <si>
    <t>170-440</t>
  </si>
  <si>
    <t>170-450</t>
  </si>
  <si>
    <t>170-460</t>
  </si>
  <si>
    <t>170-470</t>
  </si>
  <si>
    <t>170-480</t>
  </si>
  <si>
    <t>170-490</t>
  </si>
  <si>
    <t>170-491</t>
  </si>
  <si>
    <t>170-500</t>
  </si>
  <si>
    <t>170-510</t>
  </si>
  <si>
    <t>170-520</t>
  </si>
  <si>
    <t>170-530</t>
  </si>
  <si>
    <t>170-540</t>
  </si>
  <si>
    <t>170-560</t>
  </si>
  <si>
    <t>170-570</t>
  </si>
  <si>
    <t>170-580</t>
  </si>
  <si>
    <t>170-600</t>
  </si>
  <si>
    <t>170-610</t>
  </si>
  <si>
    <t>170-620</t>
  </si>
  <si>
    <t>170-630</t>
  </si>
  <si>
    <t>170-640</t>
  </si>
  <si>
    <t>170-650</t>
  </si>
  <si>
    <t>170-660</t>
  </si>
  <si>
    <t>170-670</t>
  </si>
  <si>
    <t>170-680</t>
  </si>
  <si>
    <t>170-681</t>
  </si>
  <si>
    <t>170-690</t>
  </si>
  <si>
    <t>170-700</t>
  </si>
  <si>
    <t>170-710</t>
  </si>
  <si>
    <t>170-740</t>
  </si>
  <si>
    <t>170-750</t>
  </si>
  <si>
    <t>170-760</t>
  </si>
  <si>
    <t>170-761</t>
  </si>
  <si>
    <t>170-770</t>
  </si>
  <si>
    <t>170-780</t>
  </si>
  <si>
    <t>170-790</t>
  </si>
  <si>
    <t>170-800</t>
  </si>
  <si>
    <t>170-820</t>
  </si>
  <si>
    <t>170-830</t>
  </si>
  <si>
    <t>170-850</t>
  </si>
  <si>
    <t>170-860</t>
  </si>
  <si>
    <t>170-861</t>
  </si>
  <si>
    <t>170-880</t>
  </si>
  <si>
    <t>170-890</t>
  </si>
  <si>
    <t>170-910</t>
  </si>
  <si>
    <t>170-930</t>
  </si>
  <si>
    <t>170-940</t>
  </si>
  <si>
    <t>170-950</t>
  </si>
  <si>
    <t>170-970</t>
  </si>
  <si>
    <t>170-980</t>
  </si>
  <si>
    <t>170-990</t>
  </si>
  <si>
    <t>170-995</t>
  </si>
  <si>
    <t>170-00A</t>
  </si>
  <si>
    <t>170-01C</t>
  </si>
  <si>
    <t>170-01F</t>
  </si>
  <si>
    <t>170-08A</t>
  </si>
  <si>
    <t>170-09A</t>
  </si>
  <si>
    <t>170-09B</t>
  </si>
  <si>
    <t>170-10A</t>
  </si>
  <si>
    <t>170-10B</t>
  </si>
  <si>
    <t>170-11A</t>
  </si>
  <si>
    <t>170-11B</t>
  </si>
  <si>
    <t>170-11C</t>
  </si>
  <si>
    <t>170-11K</t>
  </si>
  <si>
    <t>170-12A</t>
  </si>
  <si>
    <t>170-13A</t>
  </si>
  <si>
    <t>170-13B</t>
  </si>
  <si>
    <t>170-13C</t>
  </si>
  <si>
    <t>170-13D</t>
  </si>
  <si>
    <t>170-16B</t>
  </si>
  <si>
    <t>170-19A</t>
  </si>
  <si>
    <t>170-19B</t>
  </si>
  <si>
    <t>170-24N</t>
  </si>
  <si>
    <t>170-26C</t>
  </si>
  <si>
    <t>170-29A</t>
  </si>
  <si>
    <t>170-32A</t>
  </si>
  <si>
    <t>170-32B</t>
  </si>
  <si>
    <t>170-32C</t>
  </si>
  <si>
    <t>170-32D</t>
  </si>
  <si>
    <t>170-32H</t>
  </si>
  <si>
    <t>170-32K</t>
  </si>
  <si>
    <t>170-32L</t>
  </si>
  <si>
    <t>170-32M</t>
  </si>
  <si>
    <t>170-32N</t>
  </si>
  <si>
    <t>170-32Q</t>
  </si>
  <si>
    <t>170-32S</t>
  </si>
  <si>
    <t>170-32T</t>
  </si>
  <si>
    <t>170-33A</t>
  </si>
  <si>
    <t>170-34B</t>
  </si>
  <si>
    <t>170-34D</t>
  </si>
  <si>
    <t>170-34F</t>
  </si>
  <si>
    <t>170-34H</t>
  </si>
  <si>
    <t>170-36B</t>
  </si>
  <si>
    <t>170-36C</t>
  </si>
  <si>
    <t>170-36F</t>
  </si>
  <si>
    <t>170-36G</t>
  </si>
  <si>
    <t>170-39B</t>
  </si>
  <si>
    <t>170-41B</t>
  </si>
  <si>
    <t>170-41C</t>
  </si>
  <si>
    <t>170-41D</t>
  </si>
  <si>
    <t>170-41H</t>
  </si>
  <si>
    <t>170-41J</t>
  </si>
  <si>
    <t>170-41K</t>
  </si>
  <si>
    <t>170-41L</t>
  </si>
  <si>
    <t>170-41M</t>
  </si>
  <si>
    <t>170-42A</t>
  </si>
  <si>
    <t>170-42B</t>
  </si>
  <si>
    <t>170-43D</t>
  </si>
  <si>
    <t>170-44A</t>
  </si>
  <si>
    <t>170-45A</t>
  </si>
  <si>
    <t>170-45B</t>
  </si>
  <si>
    <t>170-49B</t>
  </si>
  <si>
    <t>170-49D</t>
  </si>
  <si>
    <t>170-49E</t>
  </si>
  <si>
    <t>170-49F</t>
  </si>
  <si>
    <t>170-49G</t>
  </si>
  <si>
    <t>170-50A</t>
  </si>
  <si>
    <t>170-51A</t>
  </si>
  <si>
    <t>170-51B</t>
  </si>
  <si>
    <t>170-53B</t>
  </si>
  <si>
    <t>170-53C</t>
  </si>
  <si>
    <t>170-54A</t>
  </si>
  <si>
    <t>170-55A</t>
  </si>
  <si>
    <t>170-55B</t>
  </si>
  <si>
    <t>170-58B</t>
  </si>
  <si>
    <t>170-60B</t>
  </si>
  <si>
    <t>170-60D</t>
  </si>
  <si>
    <t>170-60F</t>
  </si>
  <si>
    <t>170-60G</t>
  </si>
  <si>
    <t>170-60J</t>
  </si>
  <si>
    <t>170-60K</t>
  </si>
  <si>
    <t>170-60L</t>
  </si>
  <si>
    <t>170-60N</t>
  </si>
  <si>
    <t>170-60P</t>
  </si>
  <si>
    <t>170-60Q</t>
  </si>
  <si>
    <t>170-60S</t>
  </si>
  <si>
    <t>170-60U</t>
  </si>
  <si>
    <t>170-60Y</t>
  </si>
  <si>
    <t>170-61J</t>
  </si>
  <si>
    <t>170-61K</t>
  </si>
  <si>
    <t>170-61L</t>
  </si>
  <si>
    <t>170-61M</t>
  </si>
  <si>
    <t>170-61P</t>
  </si>
  <si>
    <t>170-61Q</t>
  </si>
  <si>
    <t>170-61R</t>
  </si>
  <si>
    <t>170-61S</t>
  </si>
  <si>
    <t>170-61T</t>
  </si>
  <si>
    <t>170-61V</t>
  </si>
  <si>
    <t>170-61W</t>
  </si>
  <si>
    <t>170-61Y</t>
  </si>
  <si>
    <t>170-62A</t>
  </si>
  <si>
    <t>170-62J</t>
  </si>
  <si>
    <t>170-62K</t>
  </si>
  <si>
    <t>170-63A</t>
  </si>
  <si>
    <t>170-63B</t>
  </si>
  <si>
    <t>170-63C</t>
  </si>
  <si>
    <t>170-64A</t>
  </si>
  <si>
    <t>170-65A</t>
  </si>
  <si>
    <t>170-65C</t>
  </si>
  <si>
    <t>170-65D</t>
  </si>
  <si>
    <t>170-65F</t>
  </si>
  <si>
    <t>170-65G</t>
  </si>
  <si>
    <t>170-65H</t>
  </si>
  <si>
    <t>170-66A</t>
  </si>
  <si>
    <t>170-67B</t>
  </si>
  <si>
    <t>170-68C</t>
  </si>
  <si>
    <t>170-69A</t>
  </si>
  <si>
    <t>170-73A</t>
  </si>
  <si>
    <t>170-73B</t>
  </si>
  <si>
    <t>170-74C</t>
  </si>
  <si>
    <t>170-76A</t>
  </si>
  <si>
    <t>170-79A</t>
  </si>
  <si>
    <t>170-80B</t>
  </si>
  <si>
    <t>170-81A</t>
  </si>
  <si>
    <t>170-81B</t>
  </si>
  <si>
    <t>170-84B</t>
  </si>
  <si>
    <t>170-86T</t>
  </si>
  <si>
    <t>170-88A</t>
  </si>
  <si>
    <t>170-90A</t>
  </si>
  <si>
    <t>170-90B</t>
  </si>
  <si>
    <t>170-90C</t>
  </si>
  <si>
    <t>170-90F</t>
  </si>
  <si>
    <t>170-91B</t>
  </si>
  <si>
    <t>170-92B</t>
  </si>
  <si>
    <t>170-92D</t>
  </si>
  <si>
    <t>170-92E</t>
  </si>
  <si>
    <t>170-92G</t>
  </si>
  <si>
    <t>170-92L</t>
  </si>
  <si>
    <t>170-92M</t>
  </si>
  <si>
    <t>170-92N</t>
  </si>
  <si>
    <t>170-92P</t>
  </si>
  <si>
    <t>170-92R</t>
  </si>
  <si>
    <t>170-92S</t>
  </si>
  <si>
    <t>170-92U</t>
  </si>
  <si>
    <t>170-92V</t>
  </si>
  <si>
    <t>170-92Y</t>
  </si>
  <si>
    <t>170-93L</t>
  </si>
  <si>
    <t>170-93M</t>
  </si>
  <si>
    <t>170-93N</t>
  </si>
  <si>
    <t>170-93P</t>
  </si>
  <si>
    <t>170-93Q</t>
  </si>
  <si>
    <t>170-93R</t>
  </si>
  <si>
    <t>170-93T</t>
  </si>
  <si>
    <t>170-94A</t>
  </si>
  <si>
    <t>170-95A</t>
  </si>
  <si>
    <t>170-96C</t>
  </si>
  <si>
    <t>170-96F</t>
  </si>
  <si>
    <t>170-98A</t>
  </si>
  <si>
    <t>170-94Z</t>
  </si>
  <si>
    <t>170-34Z</t>
  </si>
  <si>
    <t>170-60Z</t>
  </si>
  <si>
    <t>170-65Z</t>
  </si>
  <si>
    <t>170-79Z</t>
  </si>
  <si>
    <t>PSU A05 - CIS of Brunswick County</t>
  </si>
  <si>
    <t>PSU A07 - YMCA of Northwest North Carolina</t>
  </si>
  <si>
    <t>PSU A39 - Communities In Schools of Cape Fear</t>
  </si>
  <si>
    <t>PSU A43 - RAM Organization</t>
  </si>
  <si>
    <t>PSU B90 - The Family Institute for Health &amp; Human Services dba Project Cares</t>
  </si>
  <si>
    <t>PSU B95 - FBC-W CSA dba Charlotte Community Services Association</t>
  </si>
  <si>
    <t>PSU C10 - Kinetic Minds</t>
  </si>
  <si>
    <t>PSU C18 - Student U</t>
  </si>
  <si>
    <t>PSU C33 - Wilson Youth United, Inc. dba the SPOT</t>
  </si>
  <si>
    <t>PSU C41 - United Way of Pitt County</t>
  </si>
  <si>
    <t>PSU C50 - Boys &amp; Girls Club of Cabarrus County</t>
  </si>
  <si>
    <t>PSU C62 - Communities In Schools of Montgomery County</t>
  </si>
  <si>
    <t>PSU C63 - CIS Rowan</t>
  </si>
  <si>
    <t>PSU C68 - Book Harvest</t>
  </si>
  <si>
    <t>PSU E07 - Boys &amp; Girls Clubs of Greater High Point</t>
  </si>
  <si>
    <t>PSU E09 - Abundant Life Community Services</t>
  </si>
  <si>
    <t>PSU E10 - Alliance for Children &amp; Youth/Communities In Schools</t>
  </si>
  <si>
    <t>PSU E11 - Children First/Communities in Schools of Buncombe County</t>
  </si>
  <si>
    <t>PSU E12 - CIS of Lincoln County</t>
  </si>
  <si>
    <t>PSU E13 - Communities In Schools of Robeson County</t>
  </si>
  <si>
    <t>PSU E14 - East Durham Children's Initiative</t>
  </si>
  <si>
    <t>PSU E15 - Jehovah Rapha International, Inc.</t>
  </si>
  <si>
    <t>PSU E16 - Math &amp; Esther Christian, Inc.</t>
  </si>
  <si>
    <t xml:space="preserve">PSU E17 - MeckEd </t>
  </si>
  <si>
    <t>PSU E18 - Piedmont Conservation Council, Inc.</t>
  </si>
  <si>
    <t>PSU E19 - Reeves Community Center Foundation</t>
  </si>
  <si>
    <t>PSU C67 - Communities in Schools</t>
  </si>
  <si>
    <t>166-132</t>
  </si>
  <si>
    <t>167-32M</t>
  </si>
  <si>
    <t>167-340</t>
  </si>
  <si>
    <t>167-360</t>
  </si>
  <si>
    <t>167-36B</t>
  </si>
  <si>
    <t>167-370</t>
  </si>
  <si>
    <t>167-45B</t>
  </si>
  <si>
    <t>167-590</t>
  </si>
  <si>
    <t>167-60B</t>
  </si>
  <si>
    <t>167-65D</t>
  </si>
  <si>
    <t>167-700</t>
  </si>
  <si>
    <t>167-750</t>
  </si>
  <si>
    <t>167-760</t>
  </si>
  <si>
    <t>167-950</t>
  </si>
  <si>
    <t>167-960</t>
  </si>
  <si>
    <t>167-96C</t>
  </si>
  <si>
    <t>167-980</t>
  </si>
  <si>
    <t>168-050</t>
  </si>
  <si>
    <t>168-640</t>
  </si>
  <si>
    <t>168-850</t>
  </si>
  <si>
    <t>154-80B</t>
  </si>
  <si>
    <t>167-010</t>
  </si>
  <si>
    <t>167-030</t>
  </si>
  <si>
    <t>167-040</t>
  </si>
  <si>
    <t>167-050</t>
  </si>
  <si>
    <t>167-060</t>
  </si>
  <si>
    <t>167-070</t>
  </si>
  <si>
    <t>167-080</t>
  </si>
  <si>
    <t>167-090</t>
  </si>
  <si>
    <t>167-100</t>
  </si>
  <si>
    <t>167-110</t>
  </si>
  <si>
    <t>167-111</t>
  </si>
  <si>
    <t>167-120</t>
  </si>
  <si>
    <t>167-130</t>
  </si>
  <si>
    <t>167-132</t>
  </si>
  <si>
    <t>167-140</t>
  </si>
  <si>
    <t>167-150</t>
  </si>
  <si>
    <t>167-160</t>
  </si>
  <si>
    <t>167-170</t>
  </si>
  <si>
    <t>167-180</t>
  </si>
  <si>
    <t>167-181</t>
  </si>
  <si>
    <t>167-182</t>
  </si>
  <si>
    <t>167-190</t>
  </si>
  <si>
    <t>167-200</t>
  </si>
  <si>
    <t>167-230</t>
  </si>
  <si>
    <t>167-240</t>
  </si>
  <si>
    <t>167-250</t>
  </si>
  <si>
    <t>167-260</t>
  </si>
  <si>
    <t>167-270</t>
  </si>
  <si>
    <t>167-291</t>
  </si>
  <si>
    <t>167-292</t>
  </si>
  <si>
    <t>167-300</t>
  </si>
  <si>
    <t>167-310</t>
  </si>
  <si>
    <t>167-320</t>
  </si>
  <si>
    <t>167-330</t>
  </si>
  <si>
    <t>167-390</t>
  </si>
  <si>
    <t>167-400</t>
  </si>
  <si>
    <t>167-410</t>
  </si>
  <si>
    <t>167-422</t>
  </si>
  <si>
    <t>167-430</t>
  </si>
  <si>
    <t>167-440</t>
  </si>
  <si>
    <t>167-460</t>
  </si>
  <si>
    <t>167-470</t>
  </si>
  <si>
    <t>167-480</t>
  </si>
  <si>
    <t>167-490</t>
  </si>
  <si>
    <t>167-491</t>
  </si>
  <si>
    <t>167-500</t>
  </si>
  <si>
    <t>167-510</t>
  </si>
  <si>
    <t>167-520</t>
  </si>
  <si>
    <t>167-530</t>
  </si>
  <si>
    <t>167-540</t>
  </si>
  <si>
    <t>167-550</t>
  </si>
  <si>
    <t>167-560</t>
  </si>
  <si>
    <t>167-570</t>
  </si>
  <si>
    <t>167-600</t>
  </si>
  <si>
    <t>167-610</t>
  </si>
  <si>
    <t>167-630</t>
  </si>
  <si>
    <t>167-640</t>
  </si>
  <si>
    <t>167-660</t>
  </si>
  <si>
    <t>167-670</t>
  </si>
  <si>
    <t>167-680</t>
  </si>
  <si>
    <t>167-681</t>
  </si>
  <si>
    <t>167-690</t>
  </si>
  <si>
    <t>167-720</t>
  </si>
  <si>
    <t>167-740</t>
  </si>
  <si>
    <t>167-761</t>
  </si>
  <si>
    <t>167-770</t>
  </si>
  <si>
    <t>167-780</t>
  </si>
  <si>
    <t>167-790</t>
  </si>
  <si>
    <t>167-800</t>
  </si>
  <si>
    <t>167-810</t>
  </si>
  <si>
    <t>167-820</t>
  </si>
  <si>
    <t>167-840</t>
  </si>
  <si>
    <t>167-850</t>
  </si>
  <si>
    <t>167-860</t>
  </si>
  <si>
    <t>167-862</t>
  </si>
  <si>
    <t>167-870</t>
  </si>
  <si>
    <t>167-880</t>
  </si>
  <si>
    <t>167-890</t>
  </si>
  <si>
    <t>167-900</t>
  </si>
  <si>
    <t>167-910</t>
  </si>
  <si>
    <t>167-920</t>
  </si>
  <si>
    <t>167-930</t>
  </si>
  <si>
    <t>167-940</t>
  </si>
  <si>
    <t>167-970</t>
  </si>
  <si>
    <t>167-990</t>
  </si>
  <si>
    <t>167-995</t>
  </si>
  <si>
    <t>167-00A</t>
  </si>
  <si>
    <t>167-09B</t>
  </si>
  <si>
    <t>167-10A</t>
  </si>
  <si>
    <t>167-10B</t>
  </si>
  <si>
    <t>167-11A</t>
  </si>
  <si>
    <t>167-11C</t>
  </si>
  <si>
    <t>167-11D</t>
  </si>
  <si>
    <t>167-11K</t>
  </si>
  <si>
    <t>167-12A</t>
  </si>
  <si>
    <t>167-13C</t>
  </si>
  <si>
    <t>167-19A</t>
  </si>
  <si>
    <t>167-19B</t>
  </si>
  <si>
    <t>167-20A</t>
  </si>
  <si>
    <t>167-24B</t>
  </si>
  <si>
    <t>167-24N</t>
  </si>
  <si>
    <t>167-29A</t>
  </si>
  <si>
    <t>167-32A</t>
  </si>
  <si>
    <t>167-32C</t>
  </si>
  <si>
    <t>167-32D</t>
  </si>
  <si>
    <t>167-32K</t>
  </si>
  <si>
    <t>167-32L</t>
  </si>
  <si>
    <t>167-32P</t>
  </si>
  <si>
    <t>167-32R</t>
  </si>
  <si>
    <t>167-33A</t>
  </si>
  <si>
    <t>167-34G</t>
  </si>
  <si>
    <t>167-34Z</t>
  </si>
  <si>
    <t>167-36C</t>
  </si>
  <si>
    <t>167-36F</t>
  </si>
  <si>
    <t>167-39A</t>
  </si>
  <si>
    <t>167-41D</t>
  </si>
  <si>
    <t>167-44A</t>
  </si>
  <si>
    <t>167-45A</t>
  </si>
  <si>
    <t>167-49B</t>
  </si>
  <si>
    <t>167-49E</t>
  </si>
  <si>
    <t>167-50Z</t>
  </si>
  <si>
    <t>167-51A</t>
  </si>
  <si>
    <t>167-55A</t>
  </si>
  <si>
    <t>167-58B</t>
  </si>
  <si>
    <t>167-60D</t>
  </si>
  <si>
    <t>167-60F</t>
  </si>
  <si>
    <t>167-60I</t>
  </si>
  <si>
    <t>167-60J</t>
  </si>
  <si>
    <t>167-60M</t>
  </si>
  <si>
    <t>167-60Q</t>
  </si>
  <si>
    <t>167-60S</t>
  </si>
  <si>
    <t>167-60Y</t>
  </si>
  <si>
    <t>167-61J</t>
  </si>
  <si>
    <t>167-61M</t>
  </si>
  <si>
    <t>167-61P</t>
  </si>
  <si>
    <t>167-61Q</t>
  </si>
  <si>
    <t>167-61S</t>
  </si>
  <si>
    <t>167-61W</t>
  </si>
  <si>
    <t>167-62A</t>
  </si>
  <si>
    <t>167-62J</t>
  </si>
  <si>
    <t>167-63C</t>
  </si>
  <si>
    <t>167-64A</t>
  </si>
  <si>
    <t>167-65A</t>
  </si>
  <si>
    <t>167-65G</t>
  </si>
  <si>
    <t>167-68A</t>
  </si>
  <si>
    <t>167-68C</t>
  </si>
  <si>
    <t>167-70A</t>
  </si>
  <si>
    <t>167-73B</t>
  </si>
  <si>
    <t>167-79A</t>
  </si>
  <si>
    <t>167-79Z</t>
  </si>
  <si>
    <t>167-81A</t>
  </si>
  <si>
    <t>167-81B</t>
  </si>
  <si>
    <t>167-84B</t>
  </si>
  <si>
    <t>167-87A</t>
  </si>
  <si>
    <t>167-88A</t>
  </si>
  <si>
    <t>167-90A</t>
  </si>
  <si>
    <t>167-90B</t>
  </si>
  <si>
    <t>167-90F</t>
  </si>
  <si>
    <t>167-91A</t>
  </si>
  <si>
    <t>167-92E</t>
  </si>
  <si>
    <t>167-92G</t>
  </si>
  <si>
    <t>167-92P</t>
  </si>
  <si>
    <t>167-93A</t>
  </si>
  <si>
    <t>167-93Q</t>
  </si>
  <si>
    <t>167-93R</t>
  </si>
  <si>
    <t>167-94A</t>
  </si>
  <si>
    <t>167-95A</t>
  </si>
  <si>
    <t>167-96F</t>
  </si>
  <si>
    <t>167-98A</t>
  </si>
  <si>
    <t>Total 
Allotment</t>
  </si>
  <si>
    <t>%
Remaining</t>
  </si>
  <si>
    <t>$
Balance</t>
  </si>
  <si>
    <t>Total Expenditures</t>
  </si>
  <si>
    <t>https://www.dpi.nc.gov/districts-schools/district-operations/financial-and-business-services/covid-funds</t>
  </si>
  <si>
    <t>Bonus Leave Payoff</t>
  </si>
  <si>
    <t>Rentals/Leases</t>
  </si>
  <si>
    <t>Annual Leave Payoff</t>
  </si>
  <si>
    <t>(Report Notes)</t>
  </si>
  <si>
    <t>Covid Expenditures "by PSU by PRC" and Covid Expenditures "by PSU by Object Code"</t>
  </si>
  <si>
    <t>Program Report Code is a group of expenditures.  For description of each PRC , see Program Report Code Summary document on our website.  Note that this report includes only expenditures in State and Federal Covid PRCs.</t>
  </si>
  <si>
    <t>CRF - Summer Learning Program</t>
  </si>
  <si>
    <t>PSU ALL - Total Covid Expenditures (All Districts)</t>
  </si>
  <si>
    <t>For descriptions of each PRC, refer to "Covid Allotment Policy Manual" on Financial and Business Services website at</t>
  </si>
  <si>
    <t xml:space="preserve">     1. Click on the yellow (or blue) cell on the left and then </t>
  </si>
  <si>
    <t>PSU ALL - Sum of all Covid Expenditures (All Districts)</t>
  </si>
  <si>
    <t>PRC ALL - Sum of all Covid Expenditures (All Programs)</t>
  </si>
  <si>
    <t>CRF - Cybersecurity</t>
  </si>
  <si>
    <t>165-132</t>
  </si>
  <si>
    <t>169-132</t>
  </si>
  <si>
    <t>170-132</t>
  </si>
  <si>
    <t>171-010</t>
  </si>
  <si>
    <t>171-01C</t>
  </si>
  <si>
    <t>171-01F</t>
  </si>
  <si>
    <t>171-020</t>
  </si>
  <si>
    <t>171-030</t>
  </si>
  <si>
    <t>171-040</t>
  </si>
  <si>
    <t>171-050</t>
  </si>
  <si>
    <t>171-060</t>
  </si>
  <si>
    <t>171-06B</t>
  </si>
  <si>
    <t>171-070</t>
  </si>
  <si>
    <t>171-080</t>
  </si>
  <si>
    <t>171-090</t>
  </si>
  <si>
    <t>171-09A</t>
  </si>
  <si>
    <t>171-09B</t>
  </si>
  <si>
    <t>171-100</t>
  </si>
  <si>
    <t>171-10A</t>
  </si>
  <si>
    <t>171-10B</t>
  </si>
  <si>
    <t>171-110</t>
  </si>
  <si>
    <t>171-11A</t>
  </si>
  <si>
    <t>171-11B</t>
  </si>
  <si>
    <t>171-11C</t>
  </si>
  <si>
    <t>171-11D</t>
  </si>
  <si>
    <t>171-111</t>
  </si>
  <si>
    <t>171-11K</t>
  </si>
  <si>
    <t>171-120</t>
  </si>
  <si>
    <t>171-12A</t>
  </si>
  <si>
    <t>171-130</t>
  </si>
  <si>
    <t>171-13A</t>
  </si>
  <si>
    <t>171-13B</t>
  </si>
  <si>
    <t>171-13C</t>
  </si>
  <si>
    <t>171-13D</t>
  </si>
  <si>
    <t>171-132</t>
  </si>
  <si>
    <t>171-140</t>
  </si>
  <si>
    <t>171-150</t>
  </si>
  <si>
    <t>171-160</t>
  </si>
  <si>
    <t>171-16B</t>
  </si>
  <si>
    <t>171-170</t>
  </si>
  <si>
    <t>171-180</t>
  </si>
  <si>
    <t>171-181</t>
  </si>
  <si>
    <t>171-182</t>
  </si>
  <si>
    <t>171-190</t>
  </si>
  <si>
    <t>171-200</t>
  </si>
  <si>
    <t>171-20A</t>
  </si>
  <si>
    <t>171-210</t>
  </si>
  <si>
    <t>171-220</t>
  </si>
  <si>
    <t>171-230</t>
  </si>
  <si>
    <t>171-23A</t>
  </si>
  <si>
    <t>171-240</t>
  </si>
  <si>
    <t>171-24B</t>
  </si>
  <si>
    <t>171-241</t>
  </si>
  <si>
    <t>171-24N</t>
  </si>
  <si>
    <t>171-250</t>
  </si>
  <si>
    <t>171-260</t>
  </si>
  <si>
    <t>171-26B</t>
  </si>
  <si>
    <t>171-26C</t>
  </si>
  <si>
    <t>171-270</t>
  </si>
  <si>
    <t>171-280</t>
  </si>
  <si>
    <t>171-290</t>
  </si>
  <si>
    <t>171-29A</t>
  </si>
  <si>
    <t>171-291</t>
  </si>
  <si>
    <t>171-292</t>
  </si>
  <si>
    <t>171-300</t>
  </si>
  <si>
    <t>171-310</t>
  </si>
  <si>
    <t>171-320</t>
  </si>
  <si>
    <t>171-00A</t>
  </si>
  <si>
    <t>171-00B</t>
  </si>
  <si>
    <t>171-32A</t>
  </si>
  <si>
    <t>171-32B</t>
  </si>
  <si>
    <t>171-32C</t>
  </si>
  <si>
    <t>171-32D</t>
  </si>
  <si>
    <t>171-32H</t>
  </si>
  <si>
    <t>171-32K</t>
  </si>
  <si>
    <t>171-32L</t>
  </si>
  <si>
    <t>171-32M</t>
  </si>
  <si>
    <t>171-32P</t>
  </si>
  <si>
    <t>171-32Q</t>
  </si>
  <si>
    <t>171-32S</t>
  </si>
  <si>
    <t>171-32T</t>
  </si>
  <si>
    <t>171-330</t>
  </si>
  <si>
    <t>171-33A</t>
  </si>
  <si>
    <t>171-340</t>
  </si>
  <si>
    <t>171-34B</t>
  </si>
  <si>
    <t>171-34D</t>
  </si>
  <si>
    <t>171-34F</t>
  </si>
  <si>
    <t>171-34G</t>
  </si>
  <si>
    <t>171-34Z</t>
  </si>
  <si>
    <t>171-350</t>
  </si>
  <si>
    <t>171-35A</t>
  </si>
  <si>
    <t>171-360</t>
  </si>
  <si>
    <t>171-36B</t>
  </si>
  <si>
    <t>171-36C</t>
  </si>
  <si>
    <t>171-36F</t>
  </si>
  <si>
    <t>171-370</t>
  </si>
  <si>
    <t>171-380</t>
  </si>
  <si>
    <t>171-390</t>
  </si>
  <si>
    <t>171-39A</t>
  </si>
  <si>
    <t>171-400</t>
  </si>
  <si>
    <t>171-410</t>
  </si>
  <si>
    <t>171-41B</t>
  </si>
  <si>
    <t>171-41C</t>
  </si>
  <si>
    <t>171-41F</t>
  </si>
  <si>
    <t>171-41H</t>
  </si>
  <si>
    <t>171-41J</t>
  </si>
  <si>
    <t>171-41K</t>
  </si>
  <si>
    <t>171-41L</t>
  </si>
  <si>
    <t>171-41M</t>
  </si>
  <si>
    <t>171-41R</t>
  </si>
  <si>
    <t>171-420</t>
  </si>
  <si>
    <t>171-42A</t>
  </si>
  <si>
    <t>171-42B</t>
  </si>
  <si>
    <t>171-421</t>
  </si>
  <si>
    <t>171-422</t>
  </si>
  <si>
    <t>171-430</t>
  </si>
  <si>
    <t>171-43D</t>
  </si>
  <si>
    <t>171-440</t>
  </si>
  <si>
    <t>171-44A</t>
  </si>
  <si>
    <t>171-450</t>
  </si>
  <si>
    <t>171-45B</t>
  </si>
  <si>
    <t>171-460</t>
  </si>
  <si>
    <t>171-470</t>
  </si>
  <si>
    <t>171-480</t>
  </si>
  <si>
    <t>171-490</t>
  </si>
  <si>
    <t>171-49B</t>
  </si>
  <si>
    <t>171-49D</t>
  </si>
  <si>
    <t>171-49F</t>
  </si>
  <si>
    <t>171-49G</t>
  </si>
  <si>
    <t>171-491</t>
  </si>
  <si>
    <t>171-500</t>
  </si>
  <si>
    <t>171-50Z</t>
  </si>
  <si>
    <t>171-510</t>
  </si>
  <si>
    <t>171-51A</t>
  </si>
  <si>
    <t>171-520</t>
  </si>
  <si>
    <t>171-530</t>
  </si>
  <si>
    <t>171-53B</t>
  </si>
  <si>
    <t>171-53C</t>
  </si>
  <si>
    <t>171-540</t>
  </si>
  <si>
    <t>171-54A</t>
  </si>
  <si>
    <t>171-550</t>
  </si>
  <si>
    <t>171-55A</t>
  </si>
  <si>
    <t>171-55B</t>
  </si>
  <si>
    <t>171-560</t>
  </si>
  <si>
    <t>171-570</t>
  </si>
  <si>
    <t>171-580</t>
  </si>
  <si>
    <t>171-58B</t>
  </si>
  <si>
    <t>171-590</t>
  </si>
  <si>
    <t>171-600</t>
  </si>
  <si>
    <t>171-60B</t>
  </si>
  <si>
    <t>171-60G</t>
  </si>
  <si>
    <t>171-60J</t>
  </si>
  <si>
    <t>171-60K</t>
  </si>
  <si>
    <t>171-60L</t>
  </si>
  <si>
    <t>171-60N</t>
  </si>
  <si>
    <t>171-60P</t>
  </si>
  <si>
    <t>171-60Q</t>
  </si>
  <si>
    <t>171-60U</t>
  </si>
  <si>
    <t>171-60Y</t>
  </si>
  <si>
    <t>171-60Z</t>
  </si>
  <si>
    <t>171-61K</t>
  </si>
  <si>
    <t>171-61L</t>
  </si>
  <si>
    <t>171-61M</t>
  </si>
  <si>
    <t>171-61N</t>
  </si>
  <si>
    <t>171-61P</t>
  </si>
  <si>
    <t>171-61Q</t>
  </si>
  <si>
    <t>171-61R</t>
  </si>
  <si>
    <t>171-61T</t>
  </si>
  <si>
    <t>171-61U</t>
  </si>
  <si>
    <t>171-61V</t>
  </si>
  <si>
    <t>171-61W</t>
  </si>
  <si>
    <t>171-61X</t>
  </si>
  <si>
    <t>171-61Y</t>
  </si>
  <si>
    <t>171-62J</t>
  </si>
  <si>
    <t>171-62K</t>
  </si>
  <si>
    <t>171-610</t>
  </si>
  <si>
    <t>171-620</t>
  </si>
  <si>
    <t>171-62A</t>
  </si>
  <si>
    <t>171-630</t>
  </si>
  <si>
    <t>171-63B</t>
  </si>
  <si>
    <t>171-640</t>
  </si>
  <si>
    <t>171-64A</t>
  </si>
  <si>
    <t>171-650</t>
  </si>
  <si>
    <t>171-65A</t>
  </si>
  <si>
    <t>171-65C</t>
  </si>
  <si>
    <t>171-65G</t>
  </si>
  <si>
    <t>171-65H</t>
  </si>
  <si>
    <t>171-65Z</t>
  </si>
  <si>
    <t>171-660</t>
  </si>
  <si>
    <t>171-66A</t>
  </si>
  <si>
    <t>171-670</t>
  </si>
  <si>
    <t>171-67B</t>
  </si>
  <si>
    <t>171-680</t>
  </si>
  <si>
    <t>171-681</t>
  </si>
  <si>
    <t>171-690</t>
  </si>
  <si>
    <t>171-69A</t>
  </si>
  <si>
    <t>171-700</t>
  </si>
  <si>
    <t>171-70A</t>
  </si>
  <si>
    <t>171-710</t>
  </si>
  <si>
    <t>171-720</t>
  </si>
  <si>
    <t>171-730</t>
  </si>
  <si>
    <t>171-73A</t>
  </si>
  <si>
    <t>171-740</t>
  </si>
  <si>
    <t>171-74C</t>
  </si>
  <si>
    <t>171-74Z</t>
  </si>
  <si>
    <t>171-750</t>
  </si>
  <si>
    <t>171-760</t>
  </si>
  <si>
    <t>171-76A</t>
  </si>
  <si>
    <t>171-761</t>
  </si>
  <si>
    <t>171-770</t>
  </si>
  <si>
    <t>171-780</t>
  </si>
  <si>
    <t>171-78A</t>
  </si>
  <si>
    <t>171-295</t>
  </si>
  <si>
    <t>171-790</t>
  </si>
  <si>
    <t>171-79Z</t>
  </si>
  <si>
    <t>171-800</t>
  </si>
  <si>
    <t>171-810</t>
  </si>
  <si>
    <t>171-81A</t>
  </si>
  <si>
    <t>171-81B</t>
  </si>
  <si>
    <t>171-820</t>
  </si>
  <si>
    <t>171-821</t>
  </si>
  <si>
    <t>171-830</t>
  </si>
  <si>
    <t>171-840</t>
  </si>
  <si>
    <t>171-850</t>
  </si>
  <si>
    <t>171-860</t>
  </si>
  <si>
    <t>171-861</t>
  </si>
  <si>
    <t>171-862</t>
  </si>
  <si>
    <t>171-870</t>
  </si>
  <si>
    <t>171-87A</t>
  </si>
  <si>
    <t>171-880</t>
  </si>
  <si>
    <t>171-88A</t>
  </si>
  <si>
    <t>171-890</t>
  </si>
  <si>
    <t>171-900</t>
  </si>
  <si>
    <t>171-90C</t>
  </si>
  <si>
    <t>171-90D</t>
  </si>
  <si>
    <t>171-90F</t>
  </si>
  <si>
    <t>171-910</t>
  </si>
  <si>
    <t>171-91A</t>
  </si>
  <si>
    <t>171-91B</t>
  </si>
  <si>
    <t>171-920</t>
  </si>
  <si>
    <t>171-92B</t>
  </si>
  <si>
    <t>171-92G</t>
  </si>
  <si>
    <t>171-92M</t>
  </si>
  <si>
    <t>171-92R</t>
  </si>
  <si>
    <t>171-92T</t>
  </si>
  <si>
    <t>171-92V</t>
  </si>
  <si>
    <t>171-92W</t>
  </si>
  <si>
    <t>171-93J</t>
  </si>
  <si>
    <t>171-93L</t>
  </si>
  <si>
    <t>171-93P</t>
  </si>
  <si>
    <t>171-93Q</t>
  </si>
  <si>
    <t>171-93R</t>
  </si>
  <si>
    <t>171-93T</t>
  </si>
  <si>
    <t>171-930</t>
  </si>
  <si>
    <t>171-93A</t>
  </si>
  <si>
    <t>171-940</t>
  </si>
  <si>
    <t>171-94A</t>
  </si>
  <si>
    <t>171-950</t>
  </si>
  <si>
    <t>171-95A</t>
  </si>
  <si>
    <t>171-960</t>
  </si>
  <si>
    <t>171-96C</t>
  </si>
  <si>
    <t>171-96F</t>
  </si>
  <si>
    <t>171-970</t>
  </si>
  <si>
    <t>171-980</t>
  </si>
  <si>
    <t>171-98A</t>
  </si>
  <si>
    <t>171-98B</t>
  </si>
  <si>
    <t>171-990</t>
  </si>
  <si>
    <t>171-995</t>
  </si>
  <si>
    <t>171-94Z</t>
  </si>
  <si>
    <t>172-01B</t>
  </si>
  <si>
    <t>172-01D</t>
  </si>
  <si>
    <t>172-07A</t>
  </si>
  <si>
    <t>172-11C</t>
  </si>
  <si>
    <t>172-19A</t>
  </si>
  <si>
    <t>172-19B</t>
  </si>
  <si>
    <t>172-19C</t>
  </si>
  <si>
    <t>172-27A</t>
  </si>
  <si>
    <t>172-32L</t>
  </si>
  <si>
    <t>172-32N</t>
  </si>
  <si>
    <t>172-32R</t>
  </si>
  <si>
    <t>172-34G</t>
  </si>
  <si>
    <t>172-34H</t>
  </si>
  <si>
    <t>172-35B</t>
  </si>
  <si>
    <t>172-36C</t>
  </si>
  <si>
    <t>172-36G</t>
  </si>
  <si>
    <t>172-39A</t>
  </si>
  <si>
    <t>172-39B</t>
  </si>
  <si>
    <t>172-41B</t>
  </si>
  <si>
    <t>172-41G</t>
  </si>
  <si>
    <t>172-41J</t>
  </si>
  <si>
    <t>172-41N</t>
  </si>
  <si>
    <t>172-41Q</t>
  </si>
  <si>
    <t>172-43C</t>
  </si>
  <si>
    <t>172-45A</t>
  </si>
  <si>
    <t>172-45B</t>
  </si>
  <si>
    <t>172-49E</t>
  </si>
  <si>
    <t>172-49F</t>
  </si>
  <si>
    <t>172-50A</t>
  </si>
  <si>
    <t>172-50Z</t>
  </si>
  <si>
    <t>172-51B</t>
  </si>
  <si>
    <t>172-53B</t>
  </si>
  <si>
    <t>172-55A</t>
  </si>
  <si>
    <t>172-60D</t>
  </si>
  <si>
    <t>172-60F</t>
  </si>
  <si>
    <t>172-60G</t>
  </si>
  <si>
    <t>172-60I</t>
  </si>
  <si>
    <t>172-60J</t>
  </si>
  <si>
    <t>172-60M</t>
  </si>
  <si>
    <t>172-60S</t>
  </si>
  <si>
    <t>172-60Y</t>
  </si>
  <si>
    <t>172-61J</t>
  </si>
  <si>
    <t>172-61M</t>
  </si>
  <si>
    <t>172-61S</t>
  </si>
  <si>
    <t>172-61X</t>
  </si>
  <si>
    <t>172-63A</t>
  </si>
  <si>
    <t>172-63C</t>
  </si>
  <si>
    <t>172-65D</t>
  </si>
  <si>
    <t>172-65F</t>
  </si>
  <si>
    <t>172-68A</t>
  </si>
  <si>
    <t>172-68C</t>
  </si>
  <si>
    <t>172-70A</t>
  </si>
  <si>
    <t>172-73B</t>
  </si>
  <si>
    <t>172-78B</t>
  </si>
  <si>
    <t>172-79A</t>
  </si>
  <si>
    <t>172-84B</t>
  </si>
  <si>
    <t>172-86T</t>
  </si>
  <si>
    <t>172-90A</t>
  </si>
  <si>
    <t>172-90B</t>
  </si>
  <si>
    <t>172-92B</t>
  </si>
  <si>
    <t>172-92D</t>
  </si>
  <si>
    <t>172-92E</t>
  </si>
  <si>
    <t>172-92F</t>
  </si>
  <si>
    <t>172-92G</t>
  </si>
  <si>
    <t>172-92N</t>
  </si>
  <si>
    <t>172-92P</t>
  </si>
  <si>
    <t>172-92R</t>
  </si>
  <si>
    <t>172-92S</t>
  </si>
  <si>
    <t>172-92T</t>
  </si>
  <si>
    <t>172-92U</t>
  </si>
  <si>
    <t>172-92V</t>
  </si>
  <si>
    <t>172-92W</t>
  </si>
  <si>
    <t>172-92Y</t>
  </si>
  <si>
    <t>172-93M</t>
  </si>
  <si>
    <t>172-93N</t>
  </si>
  <si>
    <t>172-93P</t>
  </si>
  <si>
    <t>172-93R</t>
  </si>
  <si>
    <t>172-98B</t>
  </si>
  <si>
    <t>181-010</t>
  </si>
  <si>
    <t>181-01C</t>
  </si>
  <si>
    <t>181-01F</t>
  </si>
  <si>
    <t>181-020</t>
  </si>
  <si>
    <t>181-030</t>
  </si>
  <si>
    <t>181-040</t>
  </si>
  <si>
    <t>181-050</t>
  </si>
  <si>
    <t>181-060</t>
  </si>
  <si>
    <t>181-06B</t>
  </si>
  <si>
    <t>181-070</t>
  </si>
  <si>
    <t>181-080</t>
  </si>
  <si>
    <t>181-08A</t>
  </si>
  <si>
    <t>181-090</t>
  </si>
  <si>
    <t>181-09A</t>
  </si>
  <si>
    <t>181-09B</t>
  </si>
  <si>
    <t>181-100</t>
  </si>
  <si>
    <t>181-10A</t>
  </si>
  <si>
    <t>181-10B</t>
  </si>
  <si>
    <t>181-110</t>
  </si>
  <si>
    <t>181-11A</t>
  </si>
  <si>
    <t>181-11B</t>
  </si>
  <si>
    <t>181-11C</t>
  </si>
  <si>
    <t>181-11D</t>
  </si>
  <si>
    <t>181-111</t>
  </si>
  <si>
    <t>181-11K</t>
  </si>
  <si>
    <t>181-120</t>
  </si>
  <si>
    <t>181-12A</t>
  </si>
  <si>
    <t>181-130</t>
  </si>
  <si>
    <t>181-13A</t>
  </si>
  <si>
    <t>181-13B</t>
  </si>
  <si>
    <t>181-13C</t>
  </si>
  <si>
    <t>181-13D</t>
  </si>
  <si>
    <t>181-132</t>
  </si>
  <si>
    <t>181-140</t>
  </si>
  <si>
    <t>181-150</t>
  </si>
  <si>
    <t>181-160</t>
  </si>
  <si>
    <t>181-16B</t>
  </si>
  <si>
    <t>181-170</t>
  </si>
  <si>
    <t>181-180</t>
  </si>
  <si>
    <t>181-181</t>
  </si>
  <si>
    <t>181-182</t>
  </si>
  <si>
    <t>181-190</t>
  </si>
  <si>
    <t>181-200</t>
  </si>
  <si>
    <t>181-20A</t>
  </si>
  <si>
    <t>181-210</t>
  </si>
  <si>
    <t>181-220</t>
  </si>
  <si>
    <t>181-230</t>
  </si>
  <si>
    <t>181-23A</t>
  </si>
  <si>
    <t>181-240</t>
  </si>
  <si>
    <t>181-24B</t>
  </si>
  <si>
    <t>181-241</t>
  </si>
  <si>
    <t>181-24N</t>
  </si>
  <si>
    <t>181-250</t>
  </si>
  <si>
    <t>181-260</t>
  </si>
  <si>
    <t>181-26B</t>
  </si>
  <si>
    <t>181-26C</t>
  </si>
  <si>
    <t>181-270</t>
  </si>
  <si>
    <t>181-280</t>
  </si>
  <si>
    <t>181-290</t>
  </si>
  <si>
    <t>181-29A</t>
  </si>
  <si>
    <t>181-291</t>
  </si>
  <si>
    <t>181-292</t>
  </si>
  <si>
    <t>181-300</t>
  </si>
  <si>
    <t>181-310</t>
  </si>
  <si>
    <t>181-320</t>
  </si>
  <si>
    <t>181-00A</t>
  </si>
  <si>
    <t>181-00B</t>
  </si>
  <si>
    <t>181-32A</t>
  </si>
  <si>
    <t>181-32B</t>
  </si>
  <si>
    <t>181-32C</t>
  </si>
  <si>
    <t>181-32D</t>
  </si>
  <si>
    <t>181-32H</t>
  </si>
  <si>
    <t>181-32K</t>
  </si>
  <si>
    <t>181-32L</t>
  </si>
  <si>
    <t>181-32M</t>
  </si>
  <si>
    <t>181-32P</t>
  </si>
  <si>
    <t>181-32Q</t>
  </si>
  <si>
    <t>181-32S</t>
  </si>
  <si>
    <t>181-32T</t>
  </si>
  <si>
    <t>181-330</t>
  </si>
  <si>
    <t>181-33A</t>
  </si>
  <si>
    <t>181-340</t>
  </si>
  <si>
    <t>181-34B</t>
  </si>
  <si>
    <t>181-34D</t>
  </si>
  <si>
    <t>181-34F</t>
  </si>
  <si>
    <t>181-34G</t>
  </si>
  <si>
    <t>181-34Z</t>
  </si>
  <si>
    <t>181-350</t>
  </si>
  <si>
    <t>181-35A</t>
  </si>
  <si>
    <t>181-360</t>
  </si>
  <si>
    <t>181-36B</t>
  </si>
  <si>
    <t>181-36C</t>
  </si>
  <si>
    <t>181-36F</t>
  </si>
  <si>
    <t>181-370</t>
  </si>
  <si>
    <t>181-380</t>
  </si>
  <si>
    <t>181-390</t>
  </si>
  <si>
    <t>181-39A</t>
  </si>
  <si>
    <t>181-400</t>
  </si>
  <si>
    <t>181-410</t>
  </si>
  <si>
    <t>181-41B</t>
  </si>
  <si>
    <t>181-41C</t>
  </si>
  <si>
    <t>181-41D</t>
  </si>
  <si>
    <t>181-41F</t>
  </si>
  <si>
    <t>181-41H</t>
  </si>
  <si>
    <t>181-41J</t>
  </si>
  <si>
    <t>181-41K</t>
  </si>
  <si>
    <t>181-41L</t>
  </si>
  <si>
    <t>181-41M</t>
  </si>
  <si>
    <t>181-41R</t>
  </si>
  <si>
    <t>181-420</t>
  </si>
  <si>
    <t>181-42A</t>
  </si>
  <si>
    <t>181-42B</t>
  </si>
  <si>
    <t>181-421</t>
  </si>
  <si>
    <t>181-422</t>
  </si>
  <si>
    <t>181-430</t>
  </si>
  <si>
    <t>181-43D</t>
  </si>
  <si>
    <t>181-440</t>
  </si>
  <si>
    <t>181-44A</t>
  </si>
  <si>
    <t>181-450</t>
  </si>
  <si>
    <t>181-45B</t>
  </si>
  <si>
    <t>181-460</t>
  </si>
  <si>
    <t>181-470</t>
  </si>
  <si>
    <t>181-480</t>
  </si>
  <si>
    <t>181-490</t>
  </si>
  <si>
    <t>181-49B</t>
  </si>
  <si>
    <t>181-49D</t>
  </si>
  <si>
    <t>181-49F</t>
  </si>
  <si>
    <t>181-49G</t>
  </si>
  <si>
    <t>181-491</t>
  </si>
  <si>
    <t>181-500</t>
  </si>
  <si>
    <t>181-50Z</t>
  </si>
  <si>
    <t>181-510</t>
  </si>
  <si>
    <t>181-51A</t>
  </si>
  <si>
    <t>181-51B</t>
  </si>
  <si>
    <t>181-520</t>
  </si>
  <si>
    <t>181-530</t>
  </si>
  <si>
    <t>181-53B</t>
  </si>
  <si>
    <t>181-53C</t>
  </si>
  <si>
    <t>181-540</t>
  </si>
  <si>
    <t>181-54A</t>
  </si>
  <si>
    <t>181-550</t>
  </si>
  <si>
    <t>181-55A</t>
  </si>
  <si>
    <t>181-55B</t>
  </si>
  <si>
    <t>181-560</t>
  </si>
  <si>
    <t>181-570</t>
  </si>
  <si>
    <t>181-580</t>
  </si>
  <si>
    <t>181-58B</t>
  </si>
  <si>
    <t>181-590</t>
  </si>
  <si>
    <t>181-600</t>
  </si>
  <si>
    <t>181-60B</t>
  </si>
  <si>
    <t>181-60G</t>
  </si>
  <si>
    <t>181-60J</t>
  </si>
  <si>
    <t>181-60K</t>
  </si>
  <si>
    <t>181-60L</t>
  </si>
  <si>
    <t>181-60N</t>
  </si>
  <si>
    <t>181-60P</t>
  </si>
  <si>
    <t>181-60Q</t>
  </si>
  <si>
    <t>181-60U</t>
  </si>
  <si>
    <t>181-60Y</t>
  </si>
  <si>
    <t>181-60Z</t>
  </si>
  <si>
    <t>181-61K</t>
  </si>
  <si>
    <t>181-61L</t>
  </si>
  <si>
    <t>181-61M</t>
  </si>
  <si>
    <t>181-61N</t>
  </si>
  <si>
    <t>181-61P</t>
  </si>
  <si>
    <t>181-61Q</t>
  </si>
  <si>
    <t>181-61R</t>
  </si>
  <si>
    <t>181-61T</t>
  </si>
  <si>
    <t>181-61U</t>
  </si>
  <si>
    <t>181-61V</t>
  </si>
  <si>
    <t>181-61W</t>
  </si>
  <si>
    <t>181-61X</t>
  </si>
  <si>
    <t>181-61Y</t>
  </si>
  <si>
    <t>181-62J</t>
  </si>
  <si>
    <t>181-62K</t>
  </si>
  <si>
    <t>181-610</t>
  </si>
  <si>
    <t>181-620</t>
  </si>
  <si>
    <t>181-62A</t>
  </si>
  <si>
    <t>181-630</t>
  </si>
  <si>
    <t>181-63B</t>
  </si>
  <si>
    <t>181-640</t>
  </si>
  <si>
    <t>181-64A</t>
  </si>
  <si>
    <t>181-650</t>
  </si>
  <si>
    <t>181-65A</t>
  </si>
  <si>
    <t>181-65C</t>
  </si>
  <si>
    <t>181-65G</t>
  </si>
  <si>
    <t>181-65H</t>
  </si>
  <si>
    <t>181-65Z</t>
  </si>
  <si>
    <t>181-660</t>
  </si>
  <si>
    <t>181-66A</t>
  </si>
  <si>
    <t>181-670</t>
  </si>
  <si>
    <t>181-67B</t>
  </si>
  <si>
    <t>181-680</t>
  </si>
  <si>
    <t>181-681</t>
  </si>
  <si>
    <t>181-690</t>
  </si>
  <si>
    <t>181-69A</t>
  </si>
  <si>
    <t>181-700</t>
  </si>
  <si>
    <t>181-70A</t>
  </si>
  <si>
    <t>181-710</t>
  </si>
  <si>
    <t>181-720</t>
  </si>
  <si>
    <t>181-730</t>
  </si>
  <si>
    <t>181-73A</t>
  </si>
  <si>
    <t>181-740</t>
  </si>
  <si>
    <t>181-74C</t>
  </si>
  <si>
    <t>181-74Z</t>
  </si>
  <si>
    <t>181-750</t>
  </si>
  <si>
    <t>181-760</t>
  </si>
  <si>
    <t>181-76A</t>
  </si>
  <si>
    <t>181-761</t>
  </si>
  <si>
    <t>181-770</t>
  </si>
  <si>
    <t>181-780</t>
  </si>
  <si>
    <t>181-78A</t>
  </si>
  <si>
    <t>181-295</t>
  </si>
  <si>
    <t>181-790</t>
  </si>
  <si>
    <t>181-79Z</t>
  </si>
  <si>
    <t>181-800</t>
  </si>
  <si>
    <t>181-810</t>
  </si>
  <si>
    <t>181-81A</t>
  </si>
  <si>
    <t>181-81B</t>
  </si>
  <si>
    <t>181-820</t>
  </si>
  <si>
    <t>181-821</t>
  </si>
  <si>
    <t>181-830</t>
  </si>
  <si>
    <t>181-840</t>
  </si>
  <si>
    <t>181-850</t>
  </si>
  <si>
    <t>181-860</t>
  </si>
  <si>
    <t>181-861</t>
  </si>
  <si>
    <t>181-862</t>
  </si>
  <si>
    <t>181-870</t>
  </si>
  <si>
    <t>181-87A</t>
  </si>
  <si>
    <t>181-880</t>
  </si>
  <si>
    <t>181-88A</t>
  </si>
  <si>
    <t>181-890</t>
  </si>
  <si>
    <t>181-900</t>
  </si>
  <si>
    <t>181-90C</t>
  </si>
  <si>
    <t>181-90D</t>
  </si>
  <si>
    <t>181-90F</t>
  </si>
  <si>
    <t>181-910</t>
  </si>
  <si>
    <t>181-91A</t>
  </si>
  <si>
    <t>181-91B</t>
  </si>
  <si>
    <t>181-920</t>
  </si>
  <si>
    <t>181-92B</t>
  </si>
  <si>
    <t>181-92G</t>
  </si>
  <si>
    <t>181-92M</t>
  </si>
  <si>
    <t>181-92R</t>
  </si>
  <si>
    <t>181-92T</t>
  </si>
  <si>
    <t>181-92V</t>
  </si>
  <si>
    <t>181-92W</t>
  </si>
  <si>
    <t>181-93J</t>
  </si>
  <si>
    <t>181-93L</t>
  </si>
  <si>
    <t>181-93P</t>
  </si>
  <si>
    <t>181-93Q</t>
  </si>
  <si>
    <t>181-93R</t>
  </si>
  <si>
    <t>181-93T</t>
  </si>
  <si>
    <t>181-930</t>
  </si>
  <si>
    <t>181-93A</t>
  </si>
  <si>
    <t>181-940</t>
  </si>
  <si>
    <t>181-94A</t>
  </si>
  <si>
    <t>181-950</t>
  </si>
  <si>
    <t>181-95A</t>
  </si>
  <si>
    <t>181-960</t>
  </si>
  <si>
    <t>181-96C</t>
  </si>
  <si>
    <t>181-96F</t>
  </si>
  <si>
    <t>181-970</t>
  </si>
  <si>
    <t>181-980</t>
  </si>
  <si>
    <t>181-98A</t>
  </si>
  <si>
    <t>181-98B</t>
  </si>
  <si>
    <t>181-990</t>
  </si>
  <si>
    <t>181-995</t>
  </si>
  <si>
    <t>181-94Z</t>
  </si>
  <si>
    <t>171-ALL</t>
  </si>
  <si>
    <t>172-ALL</t>
  </si>
  <si>
    <t>181-ALL</t>
  </si>
  <si>
    <t>ESSER II - Public School Unit Supplemental Funding</t>
  </si>
  <si>
    <t>ESSER II - Supplemental Contracted Instructional Support Funding</t>
  </si>
  <si>
    <t>ESSER II - Extended Learning and Integrated Student Support Grant (ELISS)</t>
  </si>
  <si>
    <t>CRF - Extended Learning and Integrated Student Support (ELISS)</t>
  </si>
  <si>
    <t>ESSER III - K-12 Emergency Relief Fund</t>
  </si>
  <si>
    <t>PRC 172 - ESSER II-Public School Unit Supplemental Funding</t>
  </si>
  <si>
    <t>PRC 173 - ESSERII-Supplemental Contracted Instructional Support Funding</t>
  </si>
  <si>
    <t>PRC 175 - ESSER II-Extended Learning and Integrated Student Support Grant (ELISS)</t>
  </si>
  <si>
    <t>PRC 181 - ESSER III-K-12 Emergency Relief Fund</t>
  </si>
  <si>
    <t xml:space="preserve">Notes  </t>
  </si>
  <si>
    <t xml:space="preserve">     1. Select (click) on the green cell on the left and then </t>
  </si>
  <si>
    <t>CRF - School Nutrition</t>
  </si>
  <si>
    <t>ESSER II - Competency-based assessment</t>
  </si>
  <si>
    <t xml:space="preserve">Request tracking #3661 </t>
  </si>
  <si>
    <t>Report Description</t>
  </si>
  <si>
    <t>ESSER II (PRC 171-179)</t>
  </si>
  <si>
    <t>%
Total</t>
  </si>
  <si>
    <t>239</t>
  </si>
  <si>
    <t>Other Insurance Cost</t>
  </si>
  <si>
    <t>ESSER I - CARES Act-K12 Emergency Relief</t>
  </si>
  <si>
    <t>ESSER I - Public School Unit Supplemental Funding</t>
  </si>
  <si>
    <t>ESSER I - Digital Curricula</t>
  </si>
  <si>
    <t>ESSER I - Learning Management System</t>
  </si>
  <si>
    <t>ESSER I - Exceptional Children Grants</t>
  </si>
  <si>
    <t>ESSER I - Innovative Childcare &amp; Remote Extended Support (ICARES)</t>
  </si>
  <si>
    <t>ESSER I (PRC 163 - 168)</t>
  </si>
  <si>
    <t>PRC 164 - ESSER I-Public School Unit Supplemental Funding</t>
  </si>
  <si>
    <t>PRC 165 - ESSER I-Digital Curricula</t>
  </si>
  <si>
    <t>PRC 166 - ESSER I-Learning Management System</t>
  </si>
  <si>
    <t>PRC 167 - ESSER I-Exceptional Children Grants</t>
  </si>
  <si>
    <t>PRC 168 - ESSER I-Innovative Childcare &amp; Remote Extended Support (ICARES)</t>
  </si>
  <si>
    <t>PRC 163 - ESSER I-CARES Act-K12 Emergency Relief</t>
  </si>
  <si>
    <t>Data as of Date
(used in formulas):</t>
  </si>
  <si>
    <t xml:space="preserve">NOTE: DATA IN THIS FILE INCLUDE ONLY COVID RELATED PRCs IN STATE AND FEDERAL FUNDS
</t>
  </si>
  <si>
    <t>CALC</t>
  </si>
  <si>
    <t>ALL</t>
  </si>
  <si>
    <t>All Covid PRCs (State and Federal)</t>
  </si>
  <si>
    <t>PSU Name</t>
  </si>
  <si>
    <t>PSU Type</t>
  </si>
  <si>
    <t>PSU
Status</t>
  </si>
  <si>
    <t>00A</t>
  </si>
  <si>
    <t>North Carolina Cyber Academy</t>
  </si>
  <si>
    <t>CS VPS</t>
  </si>
  <si>
    <t>Open</t>
  </si>
  <si>
    <t>00B</t>
  </si>
  <si>
    <t>NC Virtual Academy</t>
  </si>
  <si>
    <t>010</t>
  </si>
  <si>
    <t>Alamance-Burlington Schools</t>
  </si>
  <si>
    <t>LEA</t>
  </si>
  <si>
    <t>01B</t>
  </si>
  <si>
    <t>River Mill Academy</t>
  </si>
  <si>
    <t>CS</t>
  </si>
  <si>
    <t>01C</t>
  </si>
  <si>
    <t>Clover Garden</t>
  </si>
  <si>
    <t>01D</t>
  </si>
  <si>
    <t>The Hawbridge School</t>
  </si>
  <si>
    <t>01F</t>
  </si>
  <si>
    <t>Alamance Community School</t>
  </si>
  <si>
    <t>020</t>
  </si>
  <si>
    <t>Alexander County Schools</t>
  </si>
  <si>
    <t>030</t>
  </si>
  <si>
    <t>Alleghany County Schools</t>
  </si>
  <si>
    <t>040</t>
  </si>
  <si>
    <t>Anson County Schools</t>
  </si>
  <si>
    <t>050</t>
  </si>
  <si>
    <t>Ashe County Schools</t>
  </si>
  <si>
    <t>060</t>
  </si>
  <si>
    <t>Avery County Schools</t>
  </si>
  <si>
    <t>06A</t>
  </si>
  <si>
    <t>Grandfather Academy</t>
  </si>
  <si>
    <t>Closed</t>
  </si>
  <si>
    <t>06B</t>
  </si>
  <si>
    <t>Marjorie Williams Academy</t>
  </si>
  <si>
    <t>070</t>
  </si>
  <si>
    <t>Beaufort County Schools</t>
  </si>
  <si>
    <t>07A</t>
  </si>
  <si>
    <t>Washington Montessori</t>
  </si>
  <si>
    <t>080</t>
  </si>
  <si>
    <t>Bertie County Schools</t>
  </si>
  <si>
    <t>08A</t>
  </si>
  <si>
    <t>Three Rivers Academy</t>
  </si>
  <si>
    <t>090</t>
  </si>
  <si>
    <t>Bladen County Schools</t>
  </si>
  <si>
    <t>09A</t>
  </si>
  <si>
    <t>09B</t>
  </si>
  <si>
    <t>Emereau: Bladen</t>
  </si>
  <si>
    <t>100</t>
  </si>
  <si>
    <t>Brunswick County Schools</t>
  </si>
  <si>
    <t>10A</t>
  </si>
  <si>
    <t>Charter Day School</t>
  </si>
  <si>
    <t>10B</t>
  </si>
  <si>
    <t>South Brunswick Charter School</t>
  </si>
  <si>
    <t>110</t>
  </si>
  <si>
    <t>Buncombe County Schools</t>
  </si>
  <si>
    <t>Asheville City Schools</t>
  </si>
  <si>
    <t>11A</t>
  </si>
  <si>
    <t>Evergreen Community Charter</t>
  </si>
  <si>
    <t>11B</t>
  </si>
  <si>
    <t>ArtSpace Charter</t>
  </si>
  <si>
    <t>11C</t>
  </si>
  <si>
    <t>Invest Collegiate - Imagine</t>
  </si>
  <si>
    <t>11D</t>
  </si>
  <si>
    <t>The Franklin School of Innovation</t>
  </si>
  <si>
    <t>11K</t>
  </si>
  <si>
    <t>Francine Delany New School</t>
  </si>
  <si>
    <t>120</t>
  </si>
  <si>
    <t>Burke County Schools</t>
  </si>
  <si>
    <t>12A</t>
  </si>
  <si>
    <t>The New Dimensions School</t>
  </si>
  <si>
    <t>130</t>
  </si>
  <si>
    <t>Cabarrus County Schools</t>
  </si>
  <si>
    <t>Kannapolis City Schools</t>
  </si>
  <si>
    <t>13A</t>
  </si>
  <si>
    <t>Carolina International School</t>
  </si>
  <si>
    <t>13B</t>
  </si>
  <si>
    <t>13C</t>
  </si>
  <si>
    <t>A.C.E. Academy</t>
  </si>
  <si>
    <t>13D</t>
  </si>
  <si>
    <t>Concord Lake STEAM Academy</t>
  </si>
  <si>
    <t>140</t>
  </si>
  <si>
    <t>Caldwell County Schools</t>
  </si>
  <si>
    <t>150</t>
  </si>
  <si>
    <t>Camden County Schools</t>
  </si>
  <si>
    <t>160</t>
  </si>
  <si>
    <t>Carteret County Schools</t>
  </si>
  <si>
    <t>16B</t>
  </si>
  <si>
    <t>Tiller School</t>
  </si>
  <si>
    <t>Caswell County Schools</t>
  </si>
  <si>
    <t>Catawba County Schools</t>
  </si>
  <si>
    <t>Hickory City Schools</t>
  </si>
  <si>
    <t>Newton-Conover City Schools</t>
  </si>
  <si>
    <t>190</t>
  </si>
  <si>
    <t>Chatham County Schools</t>
  </si>
  <si>
    <t>19A</t>
  </si>
  <si>
    <t>Chatham Charter</t>
  </si>
  <si>
    <t>19B</t>
  </si>
  <si>
    <t>Woods Charter School</t>
  </si>
  <si>
    <t>19C</t>
  </si>
  <si>
    <t>Willow Oak Montessori</t>
  </si>
  <si>
    <t>200</t>
  </si>
  <si>
    <t>Cherokee County Schools</t>
  </si>
  <si>
    <t>20A</t>
  </si>
  <si>
    <t>210</t>
  </si>
  <si>
    <t>Edenton-Chowan County Schools</t>
  </si>
  <si>
    <t>220</t>
  </si>
  <si>
    <t>Clay County Schools</t>
  </si>
  <si>
    <t>230</t>
  </si>
  <si>
    <t>Cleveland County Schools</t>
  </si>
  <si>
    <t>23A</t>
  </si>
  <si>
    <t>Pinnacle Classical Academy</t>
  </si>
  <si>
    <t>240</t>
  </si>
  <si>
    <t>Columbus County Schools</t>
  </si>
  <si>
    <t>241</t>
  </si>
  <si>
    <t>Whiteville City Schools</t>
  </si>
  <si>
    <t>24B</t>
  </si>
  <si>
    <t>Thomas Academy</t>
  </si>
  <si>
    <t>24N</t>
  </si>
  <si>
    <t>Columbus Charter School</t>
  </si>
  <si>
    <t>250</t>
  </si>
  <si>
    <t>Craven County Schools</t>
  </si>
  <si>
    <t>260</t>
  </si>
  <si>
    <t>Cumberland County Schools</t>
  </si>
  <si>
    <t>26B</t>
  </si>
  <si>
    <t>Alpha Academy</t>
  </si>
  <si>
    <t>26C</t>
  </si>
  <si>
    <t>The Capitol Encore Academy</t>
  </si>
  <si>
    <t>270</t>
  </si>
  <si>
    <t>Currituck County Schools</t>
  </si>
  <si>
    <t>27A</t>
  </si>
  <si>
    <t>Water's Edge Village School</t>
  </si>
  <si>
    <t>280</t>
  </si>
  <si>
    <t>Dare County Schools</t>
  </si>
  <si>
    <t>290</t>
  </si>
  <si>
    <t>Davidson County Schools</t>
  </si>
  <si>
    <t>291</t>
  </si>
  <si>
    <t>Lexington City Schools</t>
  </si>
  <si>
    <t>292</t>
  </si>
  <si>
    <t>Thomasville City Schools</t>
  </si>
  <si>
    <t>295</t>
  </si>
  <si>
    <t>Innovative School District</t>
  </si>
  <si>
    <t>ISD</t>
  </si>
  <si>
    <t>29A</t>
  </si>
  <si>
    <t>Davidson Charter Academy</t>
  </si>
  <si>
    <t>300</t>
  </si>
  <si>
    <t>Davie County Schools</t>
  </si>
  <si>
    <t>310</t>
  </si>
  <si>
    <t>Duplin County Schools</t>
  </si>
  <si>
    <t>320</t>
  </si>
  <si>
    <t>Durham County Schools</t>
  </si>
  <si>
    <t>32A</t>
  </si>
  <si>
    <t>Maureen Joy Charter</t>
  </si>
  <si>
    <t>32B</t>
  </si>
  <si>
    <t>Healthy Start Academy</t>
  </si>
  <si>
    <t>32C</t>
  </si>
  <si>
    <t>Carter Community Charter</t>
  </si>
  <si>
    <t>32D</t>
  </si>
  <si>
    <t>Kestrel Heights School</t>
  </si>
  <si>
    <t>32H</t>
  </si>
  <si>
    <t>Research Triangle Charter</t>
  </si>
  <si>
    <t>32K</t>
  </si>
  <si>
    <t>Central Park School For Children</t>
  </si>
  <si>
    <t>32L</t>
  </si>
  <si>
    <t>Voyager Academy</t>
  </si>
  <si>
    <t>32M</t>
  </si>
  <si>
    <t>Global Scholars Academy</t>
  </si>
  <si>
    <t>32N</t>
  </si>
  <si>
    <t>Research Triangle High School</t>
  </si>
  <si>
    <t>32P</t>
  </si>
  <si>
    <t>The Institute for the Development of You</t>
  </si>
  <si>
    <t>32Q</t>
  </si>
  <si>
    <t>Reaching All Minds Academy</t>
  </si>
  <si>
    <t>32R</t>
  </si>
  <si>
    <t>Excelsior Classical Academy</t>
  </si>
  <si>
    <t>32S</t>
  </si>
  <si>
    <t>KIPP Durham College Preparatory</t>
  </si>
  <si>
    <t>32T</t>
  </si>
  <si>
    <t>Discovery Charter School</t>
  </si>
  <si>
    <t>330</t>
  </si>
  <si>
    <t>Edgecombe County Schools</t>
  </si>
  <si>
    <t>33A</t>
  </si>
  <si>
    <t>North East Carolina Preparatory School</t>
  </si>
  <si>
    <t>340</t>
  </si>
  <si>
    <t>Winston-Salem/Forsyth County Schools</t>
  </si>
  <si>
    <t>34B</t>
  </si>
  <si>
    <t>Quality Education Academy</t>
  </si>
  <si>
    <t>34D</t>
  </si>
  <si>
    <t>Carter G Woodson School</t>
  </si>
  <si>
    <t>34F</t>
  </si>
  <si>
    <t>Forsyth Academy</t>
  </si>
  <si>
    <t>34G</t>
  </si>
  <si>
    <t>Arts Based School</t>
  </si>
  <si>
    <t>34H</t>
  </si>
  <si>
    <t>34Z</t>
  </si>
  <si>
    <t>Appalachian State U Academy Middle Fork</t>
  </si>
  <si>
    <t>Lab School</t>
  </si>
  <si>
    <t>350</t>
  </si>
  <si>
    <t>Franklin County Schools</t>
  </si>
  <si>
    <t>35A</t>
  </si>
  <si>
    <t>Crosscreek Charter School</t>
  </si>
  <si>
    <t>35B</t>
  </si>
  <si>
    <t>Youngsville Academy</t>
  </si>
  <si>
    <t>360</t>
  </si>
  <si>
    <t>Gaston County Schools</t>
  </si>
  <si>
    <t>36B</t>
  </si>
  <si>
    <t>Piedmont Community Charter</t>
  </si>
  <si>
    <t>36C</t>
  </si>
  <si>
    <t>Mountain Island Charter</t>
  </si>
  <si>
    <t>36F</t>
  </si>
  <si>
    <t>Ridgeview Charter School</t>
  </si>
  <si>
    <t>36G</t>
  </si>
  <si>
    <t>TeamCFA - Community Public Charter</t>
  </si>
  <si>
    <t>370</t>
  </si>
  <si>
    <t>Gates County Schools</t>
  </si>
  <si>
    <t>380</t>
  </si>
  <si>
    <t>Graham County Schools</t>
  </si>
  <si>
    <t>390</t>
  </si>
  <si>
    <t>Granville County Schools</t>
  </si>
  <si>
    <t>39A</t>
  </si>
  <si>
    <t>Falls Lake Academy</t>
  </si>
  <si>
    <t>39B</t>
  </si>
  <si>
    <t>Oxford Preparatory School</t>
  </si>
  <si>
    <t>400</t>
  </si>
  <si>
    <t>Greene County Schools</t>
  </si>
  <si>
    <t>410</t>
  </si>
  <si>
    <t>Guilford County Schools</t>
  </si>
  <si>
    <t>41B</t>
  </si>
  <si>
    <t>Greensboro Academy</t>
  </si>
  <si>
    <t>41C</t>
  </si>
  <si>
    <t>Guilford Preparatory Academy</t>
  </si>
  <si>
    <t>41D</t>
  </si>
  <si>
    <t>Phoenix Academy Inc</t>
  </si>
  <si>
    <t>41F</t>
  </si>
  <si>
    <t>Triad Math and Science Academy</t>
  </si>
  <si>
    <t>41G</t>
  </si>
  <si>
    <t>Cornerstone Charter Academy</t>
  </si>
  <si>
    <t>41H</t>
  </si>
  <si>
    <t>41J</t>
  </si>
  <si>
    <t>Summerfield Charter Academy</t>
  </si>
  <si>
    <t>41K</t>
  </si>
  <si>
    <t>Piedmont Classical High School</t>
  </si>
  <si>
    <t>41L</t>
  </si>
  <si>
    <t>Gate City Charter Academy</t>
  </si>
  <si>
    <t>41M</t>
  </si>
  <si>
    <t>Next Generation Academy</t>
  </si>
  <si>
    <t>41N</t>
  </si>
  <si>
    <t>The Experiential School of Greensboro</t>
  </si>
  <si>
    <t>41Q</t>
  </si>
  <si>
    <t>Revolution Academy</t>
  </si>
  <si>
    <t>420</t>
  </si>
  <si>
    <t>Halifax County Schools</t>
  </si>
  <si>
    <t>Roanoke Rapids City Schools</t>
  </si>
  <si>
    <t>Weldon City Schools</t>
  </si>
  <si>
    <t>42A</t>
  </si>
  <si>
    <t>KIPP Halifax College Preparatory</t>
  </si>
  <si>
    <t>42B</t>
  </si>
  <si>
    <t>Hobgood Charter School</t>
  </si>
  <si>
    <t>430</t>
  </si>
  <si>
    <t>Harnett County Schools</t>
  </si>
  <si>
    <t>43C</t>
  </si>
  <si>
    <t>Anderson Creek Academy</t>
  </si>
  <si>
    <t>43D</t>
  </si>
  <si>
    <t>Achievement Charter Academy</t>
  </si>
  <si>
    <t>440</t>
  </si>
  <si>
    <t>Haywood County Schools</t>
  </si>
  <si>
    <t>44A</t>
  </si>
  <si>
    <t>450</t>
  </si>
  <si>
    <t>Henderson County Schools</t>
  </si>
  <si>
    <t>45A</t>
  </si>
  <si>
    <t>The Mountain Community Sch</t>
  </si>
  <si>
    <t>45B</t>
  </si>
  <si>
    <t>460</t>
  </si>
  <si>
    <t>Hertford County Schools</t>
  </si>
  <si>
    <t>470</t>
  </si>
  <si>
    <t>Hoke County Schools</t>
  </si>
  <si>
    <t>480</t>
  </si>
  <si>
    <t>Hyde County Schools</t>
  </si>
  <si>
    <t>490</t>
  </si>
  <si>
    <t>Iredell-Statesville Schools</t>
  </si>
  <si>
    <t>491</t>
  </si>
  <si>
    <t>Mooresville City Schools</t>
  </si>
  <si>
    <t>49B</t>
  </si>
  <si>
    <t>American Renaissance School</t>
  </si>
  <si>
    <t>49D</t>
  </si>
  <si>
    <t>Success Charter School</t>
  </si>
  <si>
    <t>49E</t>
  </si>
  <si>
    <t>Pine Lake Preparatory</t>
  </si>
  <si>
    <t>49F</t>
  </si>
  <si>
    <t>Langtree Charter Academy</t>
  </si>
  <si>
    <t>49G</t>
  </si>
  <si>
    <t>500</t>
  </si>
  <si>
    <t>Jackson County Schools</t>
  </si>
  <si>
    <t>50A</t>
  </si>
  <si>
    <t>Summit Charter</t>
  </si>
  <si>
    <t>50Z</t>
  </si>
  <si>
    <t>Catamount School</t>
  </si>
  <si>
    <t>510</t>
  </si>
  <si>
    <t>Johnston County Schools</t>
  </si>
  <si>
    <t>51A</t>
  </si>
  <si>
    <t>Neuse Charter School</t>
  </si>
  <si>
    <t>51B</t>
  </si>
  <si>
    <t>Johnston Charter Academy</t>
  </si>
  <si>
    <t>520</t>
  </si>
  <si>
    <t>Jones County Schools</t>
  </si>
  <si>
    <t>530</t>
  </si>
  <si>
    <t>Lee County Schools</t>
  </si>
  <si>
    <t>53B</t>
  </si>
  <si>
    <t>53C</t>
  </si>
  <si>
    <t>MINA Charter School of Lee County</t>
  </si>
  <si>
    <t>540</t>
  </si>
  <si>
    <t>Lenoir County Schools</t>
  </si>
  <si>
    <t>54A</t>
  </si>
  <si>
    <t>Children's Village Academy</t>
  </si>
  <si>
    <t>550</t>
  </si>
  <si>
    <t>Lincoln County Schools</t>
  </si>
  <si>
    <t>55A</t>
  </si>
  <si>
    <t>Lincoln Charter School</t>
  </si>
  <si>
    <t>55B</t>
  </si>
  <si>
    <t>West Lake Preparatory Academy</t>
  </si>
  <si>
    <t>560</t>
  </si>
  <si>
    <t>Macon County Schools</t>
  </si>
  <si>
    <t>570</t>
  </si>
  <si>
    <t>Madison County Schools</t>
  </si>
  <si>
    <t>580</t>
  </si>
  <si>
    <t>Martin County Schools</t>
  </si>
  <si>
    <t>58B</t>
  </si>
  <si>
    <t>Bear Grass Charter School</t>
  </si>
  <si>
    <t>590</t>
  </si>
  <si>
    <t>McDowell County Schools</t>
  </si>
  <si>
    <t>600</t>
  </si>
  <si>
    <t>Charlotte-Mecklenburg County Schools</t>
  </si>
  <si>
    <t>60B</t>
  </si>
  <si>
    <t>Sugar Creek Charter</t>
  </si>
  <si>
    <t>60D</t>
  </si>
  <si>
    <t>Lake Norman Charter</t>
  </si>
  <si>
    <t>60F</t>
  </si>
  <si>
    <t>Metrolina Regional Scholars Academy</t>
  </si>
  <si>
    <t>60G</t>
  </si>
  <si>
    <t>Queen's Grant Community School</t>
  </si>
  <si>
    <t>60I</t>
  </si>
  <si>
    <t>Community School of Davidson</t>
  </si>
  <si>
    <t>60J</t>
  </si>
  <si>
    <t>Socrates Academy</t>
  </si>
  <si>
    <t>60K</t>
  </si>
  <si>
    <t>Charlotte Secondary School</t>
  </si>
  <si>
    <t>60L</t>
  </si>
  <si>
    <t>KIPP: Charlotte</t>
  </si>
  <si>
    <t>60M</t>
  </si>
  <si>
    <t>Corvian Community School</t>
  </si>
  <si>
    <t>60N</t>
  </si>
  <si>
    <t>60P</t>
  </si>
  <si>
    <t>Eastside STREAM Academy</t>
  </si>
  <si>
    <t>60Q</t>
  </si>
  <si>
    <t>Invest Collegiate</t>
  </si>
  <si>
    <t>60S</t>
  </si>
  <si>
    <t>Bradford Preparatory School</t>
  </si>
  <si>
    <t>60U</t>
  </si>
  <si>
    <t>Commonwealth High School</t>
  </si>
  <si>
    <t>60Y</t>
  </si>
  <si>
    <t>Pioneer Springs Community School</t>
  </si>
  <si>
    <t>60Z</t>
  </si>
  <si>
    <t>Niner University Elementary School</t>
  </si>
  <si>
    <t>610</t>
  </si>
  <si>
    <t>Mitchell County Schools</t>
  </si>
  <si>
    <t>61J</t>
  </si>
  <si>
    <t>Lakeside Charter Acad  fka Thunderbird</t>
  </si>
  <si>
    <t>61K</t>
  </si>
  <si>
    <t>United Community School</t>
  </si>
  <si>
    <t>61L</t>
  </si>
  <si>
    <t>Stewart Creek High School</t>
  </si>
  <si>
    <t>61M</t>
  </si>
  <si>
    <t>Charlotte Lab School</t>
  </si>
  <si>
    <t>61N</t>
  </si>
  <si>
    <t>61P</t>
  </si>
  <si>
    <t>VERITAS Community School</t>
  </si>
  <si>
    <t>61Q</t>
  </si>
  <si>
    <t>Mallard Creek STEM Academy</t>
  </si>
  <si>
    <t>61R</t>
  </si>
  <si>
    <t>Matthews Charter Academy</t>
  </si>
  <si>
    <t>61S</t>
  </si>
  <si>
    <t>Unity Classical Charter School</t>
  </si>
  <si>
    <t>61T</t>
  </si>
  <si>
    <t>Movement Charter School</t>
  </si>
  <si>
    <t>61U</t>
  </si>
  <si>
    <t>61V</t>
  </si>
  <si>
    <t>Bonnie Cone Classical Academy</t>
  </si>
  <si>
    <t>61W</t>
  </si>
  <si>
    <t>East Voyager Academy</t>
  </si>
  <si>
    <t>61X</t>
  </si>
  <si>
    <t>Mountain Island Day Community Charter Sc</t>
  </si>
  <si>
    <t>61Y</t>
  </si>
  <si>
    <t>Steele Creek Preparatory Academy</t>
  </si>
  <si>
    <t>620</t>
  </si>
  <si>
    <t>Montgomery County Schools</t>
  </si>
  <si>
    <t>62A</t>
  </si>
  <si>
    <t>Tillery Charter Academy</t>
  </si>
  <si>
    <t>62J</t>
  </si>
  <si>
    <t>Southwest Charlotte STEM Academy</t>
  </si>
  <si>
    <t>62K</t>
  </si>
  <si>
    <t>Movement School Eastland</t>
  </si>
  <si>
    <t>630</t>
  </si>
  <si>
    <t>Moore County Schools</t>
  </si>
  <si>
    <t>63A</t>
  </si>
  <si>
    <t>The Academy of Moore County</t>
  </si>
  <si>
    <t>63B</t>
  </si>
  <si>
    <t>Sandhills Theatre Arts Renaiss</t>
  </si>
  <si>
    <t>63C</t>
  </si>
  <si>
    <t>Moore Montessori Community School</t>
  </si>
  <si>
    <t>640</t>
  </si>
  <si>
    <t>Nash County Public Schools</t>
  </si>
  <si>
    <t>64A</t>
  </si>
  <si>
    <t>Rocky Mount Preparatory</t>
  </si>
  <si>
    <t>650</t>
  </si>
  <si>
    <t>New Hanover County Schools</t>
  </si>
  <si>
    <t>65A</t>
  </si>
  <si>
    <t>Cape Fear Center for Inquiry</t>
  </si>
  <si>
    <t>65B</t>
  </si>
  <si>
    <t>Wilmington Preparatory Academy</t>
  </si>
  <si>
    <t>65C</t>
  </si>
  <si>
    <t>Douglass Academy</t>
  </si>
  <si>
    <t>65D</t>
  </si>
  <si>
    <t>Island Montessori Charter</t>
  </si>
  <si>
    <t>65F</t>
  </si>
  <si>
    <t>Coastal Preparatory Academy</t>
  </si>
  <si>
    <t>65G</t>
  </si>
  <si>
    <t>65H</t>
  </si>
  <si>
    <t>Wilmington School of the Arts</t>
  </si>
  <si>
    <t>65Z</t>
  </si>
  <si>
    <t>D.C. Virgo Preparatory Academy</t>
  </si>
  <si>
    <t>660</t>
  </si>
  <si>
    <t>Northampton County Schools</t>
  </si>
  <si>
    <t>66A</t>
  </si>
  <si>
    <t>Gaston College Preparatory</t>
  </si>
  <si>
    <t>670</t>
  </si>
  <si>
    <t>Onslow County Schools</t>
  </si>
  <si>
    <t>67B</t>
  </si>
  <si>
    <t>Z.E.C.A. School of Arts and Technology</t>
  </si>
  <si>
    <t>680</t>
  </si>
  <si>
    <t>Orange County Schools</t>
  </si>
  <si>
    <t>681</t>
  </si>
  <si>
    <t>Chapel-Hill/Carrboro City Schools</t>
  </si>
  <si>
    <t>68A</t>
  </si>
  <si>
    <t>Eno River Academy</t>
  </si>
  <si>
    <t>68C</t>
  </si>
  <si>
    <t>The Expedition School</t>
  </si>
  <si>
    <t>690</t>
  </si>
  <si>
    <t>Pamlico County Schools</t>
  </si>
  <si>
    <t>69A</t>
  </si>
  <si>
    <t>Arapahoe Charter School</t>
  </si>
  <si>
    <t>700</t>
  </si>
  <si>
    <t>Elizabeth City/Pasquotank County Schools</t>
  </si>
  <si>
    <t>70A</t>
  </si>
  <si>
    <t>Northeast Academy of Aerospace &amp; AdvTech</t>
  </si>
  <si>
    <t>710</t>
  </si>
  <si>
    <t>Pender County Schools</t>
  </si>
  <si>
    <t>720</t>
  </si>
  <si>
    <t>Perquimans County Schools</t>
  </si>
  <si>
    <t>730</t>
  </si>
  <si>
    <t>Person County Schools</t>
  </si>
  <si>
    <t>73A</t>
  </si>
  <si>
    <t>Bethel Hill Charter</t>
  </si>
  <si>
    <t>73B</t>
  </si>
  <si>
    <t>Roxboro Community School</t>
  </si>
  <si>
    <t>740</t>
  </si>
  <si>
    <t>Pitt County Schools</t>
  </si>
  <si>
    <t>74C</t>
  </si>
  <si>
    <t>Winterville Charter Academy</t>
  </si>
  <si>
    <t>74Z</t>
  </si>
  <si>
    <t>East Carolina Community School</t>
  </si>
  <si>
    <t>750</t>
  </si>
  <si>
    <t>Polk County Schools</t>
  </si>
  <si>
    <t>760</t>
  </si>
  <si>
    <t>Randolph County Schools</t>
  </si>
  <si>
    <t>761</t>
  </si>
  <si>
    <t>Asheboro City Schools</t>
  </si>
  <si>
    <t>76A</t>
  </si>
  <si>
    <t>Uwharrie Charter Academy</t>
  </si>
  <si>
    <t>770</t>
  </si>
  <si>
    <t>Richmond County Schools</t>
  </si>
  <si>
    <t>780</t>
  </si>
  <si>
    <t>Robeson County Schools</t>
  </si>
  <si>
    <t>78A</t>
  </si>
  <si>
    <t>CIS Academy</t>
  </si>
  <si>
    <t>78B</t>
  </si>
  <si>
    <t>Southeastern Academy</t>
  </si>
  <si>
    <t>790</t>
  </si>
  <si>
    <t>Rockingham County Schools</t>
  </si>
  <si>
    <t>79A</t>
  </si>
  <si>
    <t>Bethany Community School</t>
  </si>
  <si>
    <t>79Z</t>
  </si>
  <si>
    <t>Moss Street Partnership School</t>
  </si>
  <si>
    <t>800</t>
  </si>
  <si>
    <t>Rowan-Salisbury County Schools</t>
  </si>
  <si>
    <t>80B</t>
  </si>
  <si>
    <t>Essie Mae Kiser Foxx Charter School</t>
  </si>
  <si>
    <t>810</t>
  </si>
  <si>
    <t>Rutherford County Schools</t>
  </si>
  <si>
    <t>81A</t>
  </si>
  <si>
    <t>Thomas Jefferson Classical Academy</t>
  </si>
  <si>
    <t>81B</t>
  </si>
  <si>
    <t>Lake Lure Classical Academy</t>
  </si>
  <si>
    <t>820</t>
  </si>
  <si>
    <t>Sampson County Schools</t>
  </si>
  <si>
    <t>821</t>
  </si>
  <si>
    <t>Clinton City Schools</t>
  </si>
  <si>
    <t>830</t>
  </si>
  <si>
    <t>Scotland County Schools</t>
  </si>
  <si>
    <t>840</t>
  </si>
  <si>
    <t>Stanly County Schools</t>
  </si>
  <si>
    <t>84B</t>
  </si>
  <si>
    <t>Gray Stone Day School</t>
  </si>
  <si>
    <t>850</t>
  </si>
  <si>
    <t>Stokes County Schools</t>
  </si>
  <si>
    <t>860</t>
  </si>
  <si>
    <t>Surry County Schools</t>
  </si>
  <si>
    <t>861</t>
  </si>
  <si>
    <t>Elkin City Schools</t>
  </si>
  <si>
    <t>862</t>
  </si>
  <si>
    <t>Mount Airy City Schools</t>
  </si>
  <si>
    <t>86T</t>
  </si>
  <si>
    <t>Millennium Charter Academy</t>
  </si>
  <si>
    <t>870</t>
  </si>
  <si>
    <t>Swain County Schools</t>
  </si>
  <si>
    <t>87A</t>
  </si>
  <si>
    <t>Mountain Discovery Charter School</t>
  </si>
  <si>
    <t>880</t>
  </si>
  <si>
    <t>Transylvania County Schools</t>
  </si>
  <si>
    <t>88A</t>
  </si>
  <si>
    <t>Brevard Academy</t>
  </si>
  <si>
    <t>890</t>
  </si>
  <si>
    <t>Tyrrell County Schools</t>
  </si>
  <si>
    <t>900</t>
  </si>
  <si>
    <t>Union County Schools</t>
  </si>
  <si>
    <t>90A</t>
  </si>
  <si>
    <t>Union Academy Charter School</t>
  </si>
  <si>
    <t>90B</t>
  </si>
  <si>
    <t>Union Day School</t>
  </si>
  <si>
    <t>90C</t>
  </si>
  <si>
    <t>Union Preparatory Academy at Indian Trai</t>
  </si>
  <si>
    <t>90D</t>
  </si>
  <si>
    <t>Monroe Charter Academy</t>
  </si>
  <si>
    <t>90F</t>
  </si>
  <si>
    <t>Apprentice Academy HS of NC</t>
  </si>
  <si>
    <t>910</t>
  </si>
  <si>
    <t>Vance County Schools</t>
  </si>
  <si>
    <t>91A</t>
  </si>
  <si>
    <t>Vance Charter School</t>
  </si>
  <si>
    <t>91B</t>
  </si>
  <si>
    <t>Henderson Collegiate</t>
  </si>
  <si>
    <t>920</t>
  </si>
  <si>
    <t>Wake County Schools</t>
  </si>
  <si>
    <t>92B</t>
  </si>
  <si>
    <t>The Exploris School</t>
  </si>
  <si>
    <t>92D</t>
  </si>
  <si>
    <t>Magellan Charter</t>
  </si>
  <si>
    <t>92E</t>
  </si>
  <si>
    <t>Sterling Montessori Academy</t>
  </si>
  <si>
    <t>92F</t>
  </si>
  <si>
    <t>Franklin Academy</t>
  </si>
  <si>
    <t>92G</t>
  </si>
  <si>
    <t>East Wake Academy</t>
  </si>
  <si>
    <t>92K</t>
  </si>
  <si>
    <t>Raleigh Charter High School</t>
  </si>
  <si>
    <t>92L</t>
  </si>
  <si>
    <t>Torchlight Academy</t>
  </si>
  <si>
    <t>92M</t>
  </si>
  <si>
    <t>PreEminent Charter School</t>
  </si>
  <si>
    <t>92N</t>
  </si>
  <si>
    <t>Quest Academy</t>
  </si>
  <si>
    <t>92P</t>
  </si>
  <si>
    <t>Southern Wake Academy</t>
  </si>
  <si>
    <t>92R</t>
  </si>
  <si>
    <t>Casa Esperanza Montessori</t>
  </si>
  <si>
    <t>92S</t>
  </si>
  <si>
    <t>Endeavor Charter</t>
  </si>
  <si>
    <t>92T</t>
  </si>
  <si>
    <t>Triangle Math and Science Academy</t>
  </si>
  <si>
    <t>92U</t>
  </si>
  <si>
    <t>92V</t>
  </si>
  <si>
    <t>Wake Forest Charter Academy</t>
  </si>
  <si>
    <t>92W</t>
  </si>
  <si>
    <t>Cardinal Charter</t>
  </si>
  <si>
    <t>92Y</t>
  </si>
  <si>
    <t>Envision Science Academy</t>
  </si>
  <si>
    <t>930</t>
  </si>
  <si>
    <t>Warren County Schools</t>
  </si>
  <si>
    <t>93A</t>
  </si>
  <si>
    <t>Haliwa-Saponi Tribal School</t>
  </si>
  <si>
    <t>93J</t>
  </si>
  <si>
    <t>PAVE Southeast Raleigh Charter School</t>
  </si>
  <si>
    <t>93L</t>
  </si>
  <si>
    <t>Central Wake Charter High School</t>
  </si>
  <si>
    <t>93M</t>
  </si>
  <si>
    <t>Peak Charter Academy</t>
  </si>
  <si>
    <t>93N</t>
  </si>
  <si>
    <t>Pine Springs Preparatory Academy: CFA</t>
  </si>
  <si>
    <t>93P</t>
  </si>
  <si>
    <t>Rolesville Charter Academy</t>
  </si>
  <si>
    <t>93Q</t>
  </si>
  <si>
    <t>Carolina Charter Academy: CFA</t>
  </si>
  <si>
    <t>93R</t>
  </si>
  <si>
    <t>Raleigh Oak Charter School</t>
  </si>
  <si>
    <t>93T</t>
  </si>
  <si>
    <t>Cardinal Charter Acad at Wendell Falls</t>
  </si>
  <si>
    <t>93V</t>
  </si>
  <si>
    <t>Doral Academy North Carolina</t>
  </si>
  <si>
    <t>940</t>
  </si>
  <si>
    <t>Washington County Schools</t>
  </si>
  <si>
    <t>94A</t>
  </si>
  <si>
    <t>Pocosin Innovative Charter</t>
  </si>
  <si>
    <t>94Z</t>
  </si>
  <si>
    <t>Northeast Regional School - Biotech/Agri</t>
  </si>
  <si>
    <t>Regional School</t>
  </si>
  <si>
    <t>950</t>
  </si>
  <si>
    <t>Watauga County Schools</t>
  </si>
  <si>
    <t>95A</t>
  </si>
  <si>
    <t>Two Rivers Community School</t>
  </si>
  <si>
    <t>960</t>
  </si>
  <si>
    <t>Wayne County Schools</t>
  </si>
  <si>
    <t>96C</t>
  </si>
  <si>
    <t>Dillard Academy</t>
  </si>
  <si>
    <t>96F</t>
  </si>
  <si>
    <t>Wayne Preparatory</t>
  </si>
  <si>
    <t>970</t>
  </si>
  <si>
    <t>Wilkes County Schools</t>
  </si>
  <si>
    <t>97D</t>
  </si>
  <si>
    <t>Bridges Academy</t>
  </si>
  <si>
    <t>980</t>
  </si>
  <si>
    <t>Wilson County Schools</t>
  </si>
  <si>
    <t>98A</t>
  </si>
  <si>
    <t>Sallie B Howard School</t>
  </si>
  <si>
    <t>990</t>
  </si>
  <si>
    <t>Yadkin County Schools</t>
  </si>
  <si>
    <t>995</t>
  </si>
  <si>
    <t>Yancey County Schools</t>
  </si>
  <si>
    <t>98B</t>
  </si>
  <si>
    <t>Wilson Preparatory Academy</t>
  </si>
  <si>
    <t>A05</t>
  </si>
  <si>
    <t>CIS of Brunswick County</t>
  </si>
  <si>
    <t>Non Unit</t>
  </si>
  <si>
    <t>A07</t>
  </si>
  <si>
    <t>YMCA of Northwest North Carolina</t>
  </si>
  <si>
    <t>A39</t>
  </si>
  <si>
    <t>Communities In Schools of Cape Fear</t>
  </si>
  <si>
    <t>A43</t>
  </si>
  <si>
    <t>RAM Organization</t>
  </si>
  <si>
    <t>B90</t>
  </si>
  <si>
    <t>The Family Institute for Health &amp; Human Services dba Project Cares</t>
  </si>
  <si>
    <t>B95</t>
  </si>
  <si>
    <t>FBC-W CSA dba Charlotte Community Services Association</t>
  </si>
  <si>
    <t>C10</t>
  </si>
  <si>
    <t>Kinetic Minds</t>
  </si>
  <si>
    <t>C18</t>
  </si>
  <si>
    <t>Student U</t>
  </si>
  <si>
    <t>C33</t>
  </si>
  <si>
    <t>Wilson Youth United, Inc. dba the SPOT</t>
  </si>
  <si>
    <t>C41</t>
  </si>
  <si>
    <t>United Way of Pitt County</t>
  </si>
  <si>
    <t>C50</t>
  </si>
  <si>
    <t>Boys &amp; Girls Club of Cabarrus County</t>
  </si>
  <si>
    <t>C62</t>
  </si>
  <si>
    <t>Communities In Schools of Montgomery County</t>
  </si>
  <si>
    <t>C63</t>
  </si>
  <si>
    <t>CIS Rowan</t>
  </si>
  <si>
    <t>C68</t>
  </si>
  <si>
    <t>Book Harvest</t>
  </si>
  <si>
    <t>E07</t>
  </si>
  <si>
    <t>Boys &amp; Girls Clubs of Greater High Point</t>
  </si>
  <si>
    <t>E09</t>
  </si>
  <si>
    <t>Abundant Life Community Services</t>
  </si>
  <si>
    <t>E10</t>
  </si>
  <si>
    <t>Alliance for Children &amp; Youth/Communities In Schools</t>
  </si>
  <si>
    <t>E11</t>
  </si>
  <si>
    <t>Children First/Communities in Schools of Buncombe County</t>
  </si>
  <si>
    <t>E12</t>
  </si>
  <si>
    <t>CIS of Lincoln County</t>
  </si>
  <si>
    <t>E13</t>
  </si>
  <si>
    <t>Communities In Schools of Robeson County</t>
  </si>
  <si>
    <t>E14</t>
  </si>
  <si>
    <t>East Durham Children's Initiative</t>
  </si>
  <si>
    <t>E15</t>
  </si>
  <si>
    <t>Jehovah Rapha International, Inc.</t>
  </si>
  <si>
    <t>E16</t>
  </si>
  <si>
    <t>Math &amp; Esther Christian, Inc.</t>
  </si>
  <si>
    <t>E17</t>
  </si>
  <si>
    <t xml:space="preserve">MeckEd </t>
  </si>
  <si>
    <t>E18</t>
  </si>
  <si>
    <t>Piedmont Conservation Council, Inc.</t>
  </si>
  <si>
    <t>E19</t>
  </si>
  <si>
    <t>Reeves Community Center Foundation</t>
  </si>
  <si>
    <t>C67</t>
  </si>
  <si>
    <t>Communities in Schools</t>
  </si>
  <si>
    <t xml:space="preserve">     3. Scroll down or up to select PRC of your choice</t>
  </si>
  <si>
    <t>00A-121</t>
  </si>
  <si>
    <t>00B-121</t>
  </si>
  <si>
    <t>010-121</t>
  </si>
  <si>
    <t>01C-121</t>
  </si>
  <si>
    <t>01D-121</t>
  </si>
  <si>
    <t>020-121</t>
  </si>
  <si>
    <t>030-121</t>
  </si>
  <si>
    <t>040-121</t>
  </si>
  <si>
    <t>050-121</t>
  </si>
  <si>
    <t>060-121</t>
  </si>
  <si>
    <t>06B-121</t>
  </si>
  <si>
    <t>070-121</t>
  </si>
  <si>
    <t>07A-121</t>
  </si>
  <si>
    <t>080-121</t>
  </si>
  <si>
    <t>08A-121</t>
  </si>
  <si>
    <t>090-121</t>
  </si>
  <si>
    <t>09B-121</t>
  </si>
  <si>
    <t>100-121</t>
  </si>
  <si>
    <t>10A-121</t>
  </si>
  <si>
    <t>10B-121</t>
  </si>
  <si>
    <t>110-121</t>
  </si>
  <si>
    <t>111-121</t>
  </si>
  <si>
    <t>11A-121</t>
  </si>
  <si>
    <t>11B-121</t>
  </si>
  <si>
    <t>11C-121</t>
  </si>
  <si>
    <t>11K-121</t>
  </si>
  <si>
    <t>120-121</t>
  </si>
  <si>
    <t>12A-121</t>
  </si>
  <si>
    <t>130-121</t>
  </si>
  <si>
    <t>132-121</t>
  </si>
  <si>
    <t>13A-121</t>
  </si>
  <si>
    <t>13B-121</t>
  </si>
  <si>
    <t>13C-121</t>
  </si>
  <si>
    <t>13D-121</t>
  </si>
  <si>
    <t>140-121</t>
  </si>
  <si>
    <t>150-121</t>
  </si>
  <si>
    <t>160-121</t>
  </si>
  <si>
    <t>16B-121</t>
  </si>
  <si>
    <t>170-121</t>
  </si>
  <si>
    <t>180-121</t>
  </si>
  <si>
    <t>181-121</t>
  </si>
  <si>
    <t>182-121</t>
  </si>
  <si>
    <t>190-121</t>
  </si>
  <si>
    <t>19A-121</t>
  </si>
  <si>
    <t>19B-121</t>
  </si>
  <si>
    <t>19C-121</t>
  </si>
  <si>
    <t>200-121</t>
  </si>
  <si>
    <t>20A-121</t>
  </si>
  <si>
    <t>210-121</t>
  </si>
  <si>
    <t>220-121</t>
  </si>
  <si>
    <t>230-121</t>
  </si>
  <si>
    <t>23A-121</t>
  </si>
  <si>
    <t>240-121</t>
  </si>
  <si>
    <t>241-121</t>
  </si>
  <si>
    <t>24N-121</t>
  </si>
  <si>
    <t>250-121</t>
  </si>
  <si>
    <t>260-121</t>
  </si>
  <si>
    <t>26B-121</t>
  </si>
  <si>
    <t>26C-121</t>
  </si>
  <si>
    <t>270-121</t>
  </si>
  <si>
    <t>27A-121</t>
  </si>
  <si>
    <t>280-121</t>
  </si>
  <si>
    <t>290-121</t>
  </si>
  <si>
    <t>291-121</t>
  </si>
  <si>
    <t>292-121</t>
  </si>
  <si>
    <t>295-121</t>
  </si>
  <si>
    <t>300-121</t>
  </si>
  <si>
    <t>310-121</t>
  </si>
  <si>
    <t>320-121</t>
  </si>
  <si>
    <t>32A-121</t>
  </si>
  <si>
    <t>32B-121</t>
  </si>
  <si>
    <t>32C-121</t>
  </si>
  <si>
    <t>32D-121</t>
  </si>
  <si>
    <t>32H-121</t>
  </si>
  <si>
    <t>32K-121</t>
  </si>
  <si>
    <t>32L-121</t>
  </si>
  <si>
    <t>32M-121</t>
  </si>
  <si>
    <t>32P-121</t>
  </si>
  <si>
    <t>32Q-121</t>
  </si>
  <si>
    <t>32R-121</t>
  </si>
  <si>
    <t>330-121</t>
  </si>
  <si>
    <t>33A-121</t>
  </si>
  <si>
    <t>340-121</t>
  </si>
  <si>
    <t>34B-121</t>
  </si>
  <si>
    <t>34D-121</t>
  </si>
  <si>
    <t>34F-121</t>
  </si>
  <si>
    <t>34G-121</t>
  </si>
  <si>
    <t>34H-121</t>
  </si>
  <si>
    <t>350-121</t>
  </si>
  <si>
    <t>35A-121</t>
  </si>
  <si>
    <t>360-121</t>
  </si>
  <si>
    <t>36B-121</t>
  </si>
  <si>
    <t>36C-121</t>
  </si>
  <si>
    <t>36F-121</t>
  </si>
  <si>
    <t>36G-121</t>
  </si>
  <si>
    <t>370-121</t>
  </si>
  <si>
    <t>380-121</t>
  </si>
  <si>
    <t>390-121</t>
  </si>
  <si>
    <t>39A-121</t>
  </si>
  <si>
    <t>400-121</t>
  </si>
  <si>
    <t>410-121</t>
  </si>
  <si>
    <t>41B-121</t>
  </si>
  <si>
    <t>41C-121</t>
  </si>
  <si>
    <t>41D-121</t>
  </si>
  <si>
    <t>41F-121</t>
  </si>
  <si>
    <t>41G-121</t>
  </si>
  <si>
    <t>41H-121</t>
  </si>
  <si>
    <t>41J-121</t>
  </si>
  <si>
    <t>41L-121</t>
  </si>
  <si>
    <t>41M-121</t>
  </si>
  <si>
    <t>41N-121</t>
  </si>
  <si>
    <t>420-121</t>
  </si>
  <si>
    <t>421-121</t>
  </si>
  <si>
    <t>422-121</t>
  </si>
  <si>
    <t>42A-121</t>
  </si>
  <si>
    <t>42B-121</t>
  </si>
  <si>
    <t>430-121</t>
  </si>
  <si>
    <t>43C-121</t>
  </si>
  <si>
    <t>440-121</t>
  </si>
  <si>
    <t>44A-121</t>
  </si>
  <si>
    <t>450-121</t>
  </si>
  <si>
    <t>45A-121</t>
  </si>
  <si>
    <t>45B-121</t>
  </si>
  <si>
    <t>460-121</t>
  </si>
  <si>
    <t>470-121</t>
  </si>
  <si>
    <t>480-121</t>
  </si>
  <si>
    <t>490-121</t>
  </si>
  <si>
    <t>491-121</t>
  </si>
  <si>
    <t>49B-121</t>
  </si>
  <si>
    <t>49D-121</t>
  </si>
  <si>
    <t>49E-121</t>
  </si>
  <si>
    <t>49F-121</t>
  </si>
  <si>
    <t>49G-121</t>
  </si>
  <si>
    <t>500-121</t>
  </si>
  <si>
    <t>50A-121</t>
  </si>
  <si>
    <t>510-121</t>
  </si>
  <si>
    <t>51A-121</t>
  </si>
  <si>
    <t>51B-121</t>
  </si>
  <si>
    <t>520-121</t>
  </si>
  <si>
    <t>530-121</t>
  </si>
  <si>
    <t>540-121</t>
  </si>
  <si>
    <t>54A-121</t>
  </si>
  <si>
    <t>550-121</t>
  </si>
  <si>
    <t>55A-121</t>
  </si>
  <si>
    <t>55B-121</t>
  </si>
  <si>
    <t>560-121</t>
  </si>
  <si>
    <t>570-121</t>
  </si>
  <si>
    <t>580-121</t>
  </si>
  <si>
    <t>590-121</t>
  </si>
  <si>
    <t>600-121</t>
  </si>
  <si>
    <t>60B-121</t>
  </si>
  <si>
    <t>60D-121</t>
  </si>
  <si>
    <t>60G-121</t>
  </si>
  <si>
    <t>60I-121</t>
  </si>
  <si>
    <t>60J-121</t>
  </si>
  <si>
    <t>60L-121</t>
  </si>
  <si>
    <t>60M-121</t>
  </si>
  <si>
    <t>60N-121</t>
  </si>
  <si>
    <t>60P-121</t>
  </si>
  <si>
    <t>60Q-121</t>
  </si>
  <si>
    <t>60S-121</t>
  </si>
  <si>
    <t>60Y-121</t>
  </si>
  <si>
    <t>610-121</t>
  </si>
  <si>
    <t>61J-121</t>
  </si>
  <si>
    <t>61K-121</t>
  </si>
  <si>
    <t>61M-121</t>
  </si>
  <si>
    <t>61N-121</t>
  </si>
  <si>
    <t>61P-121</t>
  </si>
  <si>
    <t>61Q-121</t>
  </si>
  <si>
    <t>61R-121</t>
  </si>
  <si>
    <t>61S-121</t>
  </si>
  <si>
    <t>61T-121</t>
  </si>
  <si>
    <t>61V-121</t>
  </si>
  <si>
    <t>61W-121</t>
  </si>
  <si>
    <t>620-121</t>
  </si>
  <si>
    <t>62A-121</t>
  </si>
  <si>
    <t>62J-121</t>
  </si>
  <si>
    <t>630-121</t>
  </si>
  <si>
    <t>63A-121</t>
  </si>
  <si>
    <t>63B-121</t>
  </si>
  <si>
    <t>63C-121</t>
  </si>
  <si>
    <t>640-121</t>
  </si>
  <si>
    <t>64A-121</t>
  </si>
  <si>
    <t>650-121</t>
  </si>
  <si>
    <t>65A-121</t>
  </si>
  <si>
    <t>65B-121</t>
  </si>
  <si>
    <t>65C-121</t>
  </si>
  <si>
    <t>65D-121</t>
  </si>
  <si>
    <t>65F-121</t>
  </si>
  <si>
    <t>660-121</t>
  </si>
  <si>
    <t>66A-121</t>
  </si>
  <si>
    <t>670-121</t>
  </si>
  <si>
    <t>67B-121</t>
  </si>
  <si>
    <t>680-121</t>
  </si>
  <si>
    <t>681-121</t>
  </si>
  <si>
    <t>68A-121</t>
  </si>
  <si>
    <t>68C-121</t>
  </si>
  <si>
    <t>690-121</t>
  </si>
  <si>
    <t>700-121</t>
  </si>
  <si>
    <t>710-121</t>
  </si>
  <si>
    <t>720-121</t>
  </si>
  <si>
    <t>730-121</t>
  </si>
  <si>
    <t>73A-121</t>
  </si>
  <si>
    <t>740-121</t>
  </si>
  <si>
    <t>74C-121</t>
  </si>
  <si>
    <t>750-121</t>
  </si>
  <si>
    <t>760-121</t>
  </si>
  <si>
    <t>761-121</t>
  </si>
  <si>
    <t>76A-121</t>
  </si>
  <si>
    <t>770-121</t>
  </si>
  <si>
    <t>780-121</t>
  </si>
  <si>
    <t>78B-121</t>
  </si>
  <si>
    <t>790-121</t>
  </si>
  <si>
    <t>800-121</t>
  </si>
  <si>
    <t>80B-121</t>
  </si>
  <si>
    <t>810-121</t>
  </si>
  <si>
    <t>81A-121</t>
  </si>
  <si>
    <t>81B-121</t>
  </si>
  <si>
    <t>820-121</t>
  </si>
  <si>
    <t>821-121</t>
  </si>
  <si>
    <t>830-121</t>
  </si>
  <si>
    <t>840-121</t>
  </si>
  <si>
    <t>850-121</t>
  </si>
  <si>
    <t>860-121</t>
  </si>
  <si>
    <t>861-121</t>
  </si>
  <si>
    <t>862-121</t>
  </si>
  <si>
    <t>86T-121</t>
  </si>
  <si>
    <t>870-121</t>
  </si>
  <si>
    <t>87A-121</t>
  </si>
  <si>
    <t>880-121</t>
  </si>
  <si>
    <t>88A-121</t>
  </si>
  <si>
    <t>890-121</t>
  </si>
  <si>
    <t>900-121</t>
  </si>
  <si>
    <t>90A-121</t>
  </si>
  <si>
    <t>90B-121</t>
  </si>
  <si>
    <t>90C-121</t>
  </si>
  <si>
    <t>90D-121</t>
  </si>
  <si>
    <t>910-121</t>
  </si>
  <si>
    <t>91A-121</t>
  </si>
  <si>
    <t>91B-121</t>
  </si>
  <si>
    <t>920-121</t>
  </si>
  <si>
    <t>92B-121</t>
  </si>
  <si>
    <t>92D-121</t>
  </si>
  <si>
    <t>92E-121</t>
  </si>
  <si>
    <t>92F-121</t>
  </si>
  <si>
    <t>92G-121</t>
  </si>
  <si>
    <t>92L-121</t>
  </si>
  <si>
    <t>92M-121</t>
  </si>
  <si>
    <t>92N-121</t>
  </si>
  <si>
    <t>92S-121</t>
  </si>
  <si>
    <t>92T-121</t>
  </si>
  <si>
    <t>92V-121</t>
  </si>
  <si>
    <t>92Y-121</t>
  </si>
  <si>
    <t>930-121</t>
  </si>
  <si>
    <t>93A-121</t>
  </si>
  <si>
    <t>93J-121</t>
  </si>
  <si>
    <t>93M-121</t>
  </si>
  <si>
    <t>93N-121</t>
  </si>
  <si>
    <t>93P-121</t>
  </si>
  <si>
    <t>93Q-121</t>
  </si>
  <si>
    <t>93R-121</t>
  </si>
  <si>
    <t>950-121</t>
  </si>
  <si>
    <t>95A-121</t>
  </si>
  <si>
    <t>960-121</t>
  </si>
  <si>
    <t>96C-121</t>
  </si>
  <si>
    <t>96F-121</t>
  </si>
  <si>
    <t>970-121</t>
  </si>
  <si>
    <t>97D-121</t>
  </si>
  <si>
    <t>980-121</t>
  </si>
  <si>
    <t>98A-121</t>
  </si>
  <si>
    <t>98B-121</t>
  </si>
  <si>
    <t>990-121</t>
  </si>
  <si>
    <t>995-121</t>
  </si>
  <si>
    <t>01C-122</t>
  </si>
  <si>
    <t>01F-122</t>
  </si>
  <si>
    <t>06B-122</t>
  </si>
  <si>
    <t>070-122</t>
  </si>
  <si>
    <t>080-122</t>
  </si>
  <si>
    <t>08A-122</t>
  </si>
  <si>
    <t>090-122</t>
  </si>
  <si>
    <t>100-122</t>
  </si>
  <si>
    <t>110-122</t>
  </si>
  <si>
    <t>111-122</t>
  </si>
  <si>
    <t>11B-122</t>
  </si>
  <si>
    <t>11D-122</t>
  </si>
  <si>
    <t>11K-122</t>
  </si>
  <si>
    <t>120-122</t>
  </si>
  <si>
    <t>12A-122</t>
  </si>
  <si>
    <t>130-122</t>
  </si>
  <si>
    <t>132-122</t>
  </si>
  <si>
    <t>13B-122</t>
  </si>
  <si>
    <t>13D-122</t>
  </si>
  <si>
    <t>140-122</t>
  </si>
  <si>
    <t>160-122</t>
  </si>
  <si>
    <t>16B-122</t>
  </si>
  <si>
    <t>170-122</t>
  </si>
  <si>
    <t>180-122</t>
  </si>
  <si>
    <t>190-122</t>
  </si>
  <si>
    <t>19C-122</t>
  </si>
  <si>
    <t>20A-122</t>
  </si>
  <si>
    <t>220-122</t>
  </si>
  <si>
    <t>230-122</t>
  </si>
  <si>
    <t>23A-122</t>
  </si>
  <si>
    <t>240-122</t>
  </si>
  <si>
    <t>241-122</t>
  </si>
  <si>
    <t>250-122</t>
  </si>
  <si>
    <t>290-122</t>
  </si>
  <si>
    <t>291-122</t>
  </si>
  <si>
    <t>292-122</t>
  </si>
  <si>
    <t>295-122</t>
  </si>
  <si>
    <t>320-122</t>
  </si>
  <si>
    <t>32A-122</t>
  </si>
  <si>
    <t>32B-122</t>
  </si>
  <si>
    <t>32D-122</t>
  </si>
  <si>
    <t>32L-122</t>
  </si>
  <si>
    <t>32P-122</t>
  </si>
  <si>
    <t>32Q-122</t>
  </si>
  <si>
    <t>32R-122</t>
  </si>
  <si>
    <t>330-122</t>
  </si>
  <si>
    <t>340-122</t>
  </si>
  <si>
    <t>34D-122</t>
  </si>
  <si>
    <t>350-122</t>
  </si>
  <si>
    <t>36G-122</t>
  </si>
  <si>
    <t>370-122</t>
  </si>
  <si>
    <t>390-122</t>
  </si>
  <si>
    <t>39B-122</t>
  </si>
  <si>
    <t>400-122</t>
  </si>
  <si>
    <t>41H-122</t>
  </si>
  <si>
    <t>41Q-122</t>
  </si>
  <si>
    <t>420-122</t>
  </si>
  <si>
    <t>422-122</t>
  </si>
  <si>
    <t>430-122</t>
  </si>
  <si>
    <t>440-122</t>
  </si>
  <si>
    <t>450-122</t>
  </si>
  <si>
    <t>45A-122</t>
  </si>
  <si>
    <t>470-122</t>
  </si>
  <si>
    <t>490-122</t>
  </si>
  <si>
    <t>491-122</t>
  </si>
  <si>
    <t>49B-122</t>
  </si>
  <si>
    <t>49D-122</t>
  </si>
  <si>
    <t>49E-122</t>
  </si>
  <si>
    <t>49F-122</t>
  </si>
  <si>
    <t>500-122</t>
  </si>
  <si>
    <t>530-122</t>
  </si>
  <si>
    <t>53B-122</t>
  </si>
  <si>
    <t>53C-122</t>
  </si>
  <si>
    <t>540-122</t>
  </si>
  <si>
    <t>550-122</t>
  </si>
  <si>
    <t>55A-122</t>
  </si>
  <si>
    <t>560-122</t>
  </si>
  <si>
    <t>580-122</t>
  </si>
  <si>
    <t>590-122</t>
  </si>
  <si>
    <t>600-122</t>
  </si>
  <si>
    <t>60F-122</t>
  </si>
  <si>
    <t>60G-122</t>
  </si>
  <si>
    <t>60I-122</t>
  </si>
  <si>
    <t>60J-122</t>
  </si>
  <si>
    <t>60K-122</t>
  </si>
  <si>
    <t>60N-122</t>
  </si>
  <si>
    <t>60Q-122</t>
  </si>
  <si>
    <t>60S-122</t>
  </si>
  <si>
    <t>60Y-122</t>
  </si>
  <si>
    <t>610-122</t>
  </si>
  <si>
    <t>61J-122</t>
  </si>
  <si>
    <t>61P-122</t>
  </si>
  <si>
    <t>61Q-122</t>
  </si>
  <si>
    <t>61S-122</t>
  </si>
  <si>
    <t>61T-122</t>
  </si>
  <si>
    <t>61V-122</t>
  </si>
  <si>
    <t>620-122</t>
  </si>
  <si>
    <t>62A-122</t>
  </si>
  <si>
    <t>62K-122</t>
  </si>
  <si>
    <t>630-122</t>
  </si>
  <si>
    <t>640-122</t>
  </si>
  <si>
    <t>650-122</t>
  </si>
  <si>
    <t>65A-122</t>
  </si>
  <si>
    <t>65H-122</t>
  </si>
  <si>
    <t>65Z-122</t>
  </si>
  <si>
    <t>660-122</t>
  </si>
  <si>
    <t>670-122</t>
  </si>
  <si>
    <t>680-122</t>
  </si>
  <si>
    <t>681-122</t>
  </si>
  <si>
    <t>68C-122</t>
  </si>
  <si>
    <t>69A-122</t>
  </si>
  <si>
    <t>700-122</t>
  </si>
  <si>
    <t>710-122</t>
  </si>
  <si>
    <t>730-122</t>
  </si>
  <si>
    <t>740-122</t>
  </si>
  <si>
    <t>750-122</t>
  </si>
  <si>
    <t>760-122</t>
  </si>
  <si>
    <t>770-122</t>
  </si>
  <si>
    <t>780-122</t>
  </si>
  <si>
    <t>80B-122</t>
  </si>
  <si>
    <t>810-122</t>
  </si>
  <si>
    <t>81B-122</t>
  </si>
  <si>
    <t>820-122</t>
  </si>
  <si>
    <t>840-122</t>
  </si>
  <si>
    <t>84B-122</t>
  </si>
  <si>
    <t>850-122</t>
  </si>
  <si>
    <t>860-122</t>
  </si>
  <si>
    <t>861-122</t>
  </si>
  <si>
    <t>862-122</t>
  </si>
  <si>
    <t>87A-122</t>
  </si>
  <si>
    <t>880-122</t>
  </si>
  <si>
    <t>88A-122</t>
  </si>
  <si>
    <t>890-122</t>
  </si>
  <si>
    <t>900-122</t>
  </si>
  <si>
    <t>90A-122</t>
  </si>
  <si>
    <t>90B-122</t>
  </si>
  <si>
    <t>910-122</t>
  </si>
  <si>
    <t>91A-122</t>
  </si>
  <si>
    <t>920-122</t>
  </si>
  <si>
    <t>92L-122</t>
  </si>
  <si>
    <t>92P-122</t>
  </si>
  <si>
    <t>92S-122</t>
  </si>
  <si>
    <t>92U-122</t>
  </si>
  <si>
    <t>93N-122</t>
  </si>
  <si>
    <t>93Q-122</t>
  </si>
  <si>
    <t>940-122</t>
  </si>
  <si>
    <t>94Z-122</t>
  </si>
  <si>
    <t>950-122</t>
  </si>
  <si>
    <t>960-122</t>
  </si>
  <si>
    <t>97D-122</t>
  </si>
  <si>
    <t>98A-122</t>
  </si>
  <si>
    <t>990-122</t>
  </si>
  <si>
    <t>995-122</t>
  </si>
  <si>
    <t>00A-123</t>
  </si>
  <si>
    <t>00B-123</t>
  </si>
  <si>
    <t>010-123</t>
  </si>
  <si>
    <t>01B-123</t>
  </si>
  <si>
    <t>01C-123</t>
  </si>
  <si>
    <t>01D-123</t>
  </si>
  <si>
    <t>01F-123</t>
  </si>
  <si>
    <t>020-123</t>
  </si>
  <si>
    <t>030-123</t>
  </si>
  <si>
    <t>050-123</t>
  </si>
  <si>
    <t>060-123</t>
  </si>
  <si>
    <t>06B-123</t>
  </si>
  <si>
    <t>070-123</t>
  </si>
  <si>
    <t>07A-123</t>
  </si>
  <si>
    <t>08A-123</t>
  </si>
  <si>
    <t>090-123</t>
  </si>
  <si>
    <t>09B-123</t>
  </si>
  <si>
    <t>100-123</t>
  </si>
  <si>
    <t>10A-123</t>
  </si>
  <si>
    <t>10B-123</t>
  </si>
  <si>
    <t>110-123</t>
  </si>
  <si>
    <t>111-123</t>
  </si>
  <si>
    <t>11B-123</t>
  </si>
  <si>
    <t>11D-123</t>
  </si>
  <si>
    <t>11K-123</t>
  </si>
  <si>
    <t>120-123</t>
  </si>
  <si>
    <t>12A-123</t>
  </si>
  <si>
    <t>130-123</t>
  </si>
  <si>
    <t>132-123</t>
  </si>
  <si>
    <t>13A-123</t>
  </si>
  <si>
    <t>13B-123</t>
  </si>
  <si>
    <t>13C-123</t>
  </si>
  <si>
    <t>140-123</t>
  </si>
  <si>
    <t>150-123</t>
  </si>
  <si>
    <t>160-123</t>
  </si>
  <si>
    <t>16B-123</t>
  </si>
  <si>
    <t>170-123</t>
  </si>
  <si>
    <t>180-123</t>
  </si>
  <si>
    <t>181-123</t>
  </si>
  <si>
    <t>182-123</t>
  </si>
  <si>
    <t>190-123</t>
  </si>
  <si>
    <t>19A-123</t>
  </si>
  <si>
    <t>19B-123</t>
  </si>
  <si>
    <t>19C-123</t>
  </si>
  <si>
    <t>200-123</t>
  </si>
  <si>
    <t>20A-123</t>
  </si>
  <si>
    <t>220-123</t>
  </si>
  <si>
    <t>230-123</t>
  </si>
  <si>
    <t>23A-123</t>
  </si>
  <si>
    <t>241-123</t>
  </si>
  <si>
    <t>24B-123</t>
  </si>
  <si>
    <t>24N-123</t>
  </si>
  <si>
    <t>250-123</t>
  </si>
  <si>
    <t>260-123</t>
  </si>
  <si>
    <t>27A-123</t>
  </si>
  <si>
    <t>280-123</t>
  </si>
  <si>
    <t>291-123</t>
  </si>
  <si>
    <t>292-123</t>
  </si>
  <si>
    <t>295-123</t>
  </si>
  <si>
    <t>29A-123</t>
  </si>
  <si>
    <t>310-123</t>
  </si>
  <si>
    <t>320-123</t>
  </si>
  <si>
    <t>32A-123</t>
  </si>
  <si>
    <t>32B-123</t>
  </si>
  <si>
    <t>32C-123</t>
  </si>
  <si>
    <t>32D-123</t>
  </si>
  <si>
    <t>32K-123</t>
  </si>
  <si>
    <t>32L-123</t>
  </si>
  <si>
    <t>32P-123</t>
  </si>
  <si>
    <t>32Q-123</t>
  </si>
  <si>
    <t>32R-123</t>
  </si>
  <si>
    <t>32T-123</t>
  </si>
  <si>
    <t>33A-123</t>
  </si>
  <si>
    <t>340-123</t>
  </si>
  <si>
    <t>34G-123</t>
  </si>
  <si>
    <t>34H-123</t>
  </si>
  <si>
    <t>350-123</t>
  </si>
  <si>
    <t>35B-123</t>
  </si>
  <si>
    <t>360-123</t>
  </si>
  <si>
    <t>36C-123</t>
  </si>
  <si>
    <t>36G-123</t>
  </si>
  <si>
    <t>370-123</t>
  </si>
  <si>
    <t>390-123</t>
  </si>
  <si>
    <t>39B-123</t>
  </si>
  <si>
    <t>400-123</t>
  </si>
  <si>
    <t>410-123</t>
  </si>
  <si>
    <t>41C-123</t>
  </si>
  <si>
    <t>41D-123</t>
  </si>
  <si>
    <t>41G-123</t>
  </si>
  <si>
    <t>41K-123</t>
  </si>
  <si>
    <t>41M-123</t>
  </si>
  <si>
    <t>41N-123</t>
  </si>
  <si>
    <t>41Q-123</t>
  </si>
  <si>
    <t>420-123</t>
  </si>
  <si>
    <t>422-123</t>
  </si>
  <si>
    <t>42B-123</t>
  </si>
  <si>
    <t>430-123</t>
  </si>
  <si>
    <t>43C-123</t>
  </si>
  <si>
    <t>440-123</t>
  </si>
  <si>
    <t>44A-123</t>
  </si>
  <si>
    <t>450-123</t>
  </si>
  <si>
    <t>45A-123</t>
  </si>
  <si>
    <t>45B-123</t>
  </si>
  <si>
    <t>460-123</t>
  </si>
  <si>
    <t>470-123</t>
  </si>
  <si>
    <t>490-123</t>
  </si>
  <si>
    <t>491-123</t>
  </si>
  <si>
    <t>49B-123</t>
  </si>
  <si>
    <t>49G-123</t>
  </si>
  <si>
    <t>500-123</t>
  </si>
  <si>
    <t>50A-123</t>
  </si>
  <si>
    <t>510-123</t>
  </si>
  <si>
    <t>51A-123</t>
  </si>
  <si>
    <t>520-123</t>
  </si>
  <si>
    <t>530-123</t>
  </si>
  <si>
    <t>53B-123</t>
  </si>
  <si>
    <t>53C-123</t>
  </si>
  <si>
    <t>54A-123</t>
  </si>
  <si>
    <t>550-123</t>
  </si>
  <si>
    <t>55B-123</t>
  </si>
  <si>
    <t>560-123</t>
  </si>
  <si>
    <t>580-123</t>
  </si>
  <si>
    <t>58B-123</t>
  </si>
  <si>
    <t>590-123</t>
  </si>
  <si>
    <t>600-123</t>
  </si>
  <si>
    <t>60D-123</t>
  </si>
  <si>
    <t>60F-123</t>
  </si>
  <si>
    <t>60G-123</t>
  </si>
  <si>
    <t>60I-123</t>
  </si>
  <si>
    <t>60J-123</t>
  </si>
  <si>
    <t>60K-123</t>
  </si>
  <si>
    <t>60L-123</t>
  </si>
  <si>
    <t>60N-123</t>
  </si>
  <si>
    <t>60P-123</t>
  </si>
  <si>
    <t>60Q-123</t>
  </si>
  <si>
    <t>60S-123</t>
  </si>
  <si>
    <t>60Y-123</t>
  </si>
  <si>
    <t>610-123</t>
  </si>
  <si>
    <t>61J-123</t>
  </si>
  <si>
    <t>61K-123</t>
  </si>
  <si>
    <t>61M-123</t>
  </si>
  <si>
    <t>61N-123</t>
  </si>
  <si>
    <t>61Q-123</t>
  </si>
  <si>
    <t>61S-123</t>
  </si>
  <si>
    <t>61T-123</t>
  </si>
  <si>
    <t>61U-123</t>
  </si>
  <si>
    <t>61V-123</t>
  </si>
  <si>
    <t>61W-123</t>
  </si>
  <si>
    <t>61X-123</t>
  </si>
  <si>
    <t>61Y-123</t>
  </si>
  <si>
    <t>620-123</t>
  </si>
  <si>
    <t>62A-123</t>
  </si>
  <si>
    <t>62J-123</t>
  </si>
  <si>
    <t>62K-123</t>
  </si>
  <si>
    <t>630-123</t>
  </si>
  <si>
    <t>63A-123</t>
  </si>
  <si>
    <t>63B-123</t>
  </si>
  <si>
    <t>63C-123</t>
  </si>
  <si>
    <t>640-123</t>
  </si>
  <si>
    <t>650-123</t>
  </si>
  <si>
    <t>65A-123</t>
  </si>
  <si>
    <t>65C-123</t>
  </si>
  <si>
    <t>65D-123</t>
  </si>
  <si>
    <t>65H-123</t>
  </si>
  <si>
    <t>660-123</t>
  </si>
  <si>
    <t>670-123</t>
  </si>
  <si>
    <t>680-123</t>
  </si>
  <si>
    <t>681-123</t>
  </si>
  <si>
    <t>68A-123</t>
  </si>
  <si>
    <t>68C-123</t>
  </si>
  <si>
    <t>690-123</t>
  </si>
  <si>
    <t>69A-123</t>
  </si>
  <si>
    <t>700-123</t>
  </si>
  <si>
    <t>70A-123</t>
  </si>
  <si>
    <t>710-123</t>
  </si>
  <si>
    <t>720-123</t>
  </si>
  <si>
    <t>73A-123</t>
  </si>
  <si>
    <t>73B-123</t>
  </si>
  <si>
    <t>740-123</t>
  </si>
  <si>
    <t>750-123</t>
  </si>
  <si>
    <t>760-123</t>
  </si>
  <si>
    <t>761-123</t>
  </si>
  <si>
    <t>770-123</t>
  </si>
  <si>
    <t>780-123</t>
  </si>
  <si>
    <t>78B-123</t>
  </si>
  <si>
    <t>790-123</t>
  </si>
  <si>
    <t>79A-123</t>
  </si>
  <si>
    <t>800-123</t>
  </si>
  <si>
    <t>810-123</t>
  </si>
  <si>
    <t>81B-123</t>
  </si>
  <si>
    <t>820-123</t>
  </si>
  <si>
    <t>821-123</t>
  </si>
  <si>
    <t>840-123</t>
  </si>
  <si>
    <t>850-123</t>
  </si>
  <si>
    <t>860-123</t>
  </si>
  <si>
    <t>861-123</t>
  </si>
  <si>
    <t>862-123</t>
  </si>
  <si>
    <t>870-123</t>
  </si>
  <si>
    <t>87A-123</t>
  </si>
  <si>
    <t>880-123</t>
  </si>
  <si>
    <t>88A-123</t>
  </si>
  <si>
    <t>890-123</t>
  </si>
  <si>
    <t>900-123</t>
  </si>
  <si>
    <t>90A-123</t>
  </si>
  <si>
    <t>90B-123</t>
  </si>
  <si>
    <t>90D-123</t>
  </si>
  <si>
    <t>910-123</t>
  </si>
  <si>
    <t>91A-123</t>
  </si>
  <si>
    <t>91B-123</t>
  </si>
  <si>
    <t>920-123</t>
  </si>
  <si>
    <t>92B-123</t>
  </si>
  <si>
    <t>92E-123</t>
  </si>
  <si>
    <t>92F-123</t>
  </si>
  <si>
    <t>92G-123</t>
  </si>
  <si>
    <t>92K-123</t>
  </si>
  <si>
    <t>92L-123</t>
  </si>
  <si>
    <t>92N-123</t>
  </si>
  <si>
    <t>92P-123</t>
  </si>
  <si>
    <t>92R-123</t>
  </si>
  <si>
    <t>92S-123</t>
  </si>
  <si>
    <t>92U-123</t>
  </si>
  <si>
    <t>930-123</t>
  </si>
  <si>
    <t>93J-123</t>
  </si>
  <si>
    <t>93N-123</t>
  </si>
  <si>
    <t>93Q-123</t>
  </si>
  <si>
    <t>93T-123</t>
  </si>
  <si>
    <t>940-123</t>
  </si>
  <si>
    <t>94A-123</t>
  </si>
  <si>
    <t>950-123</t>
  </si>
  <si>
    <t>95A-123</t>
  </si>
  <si>
    <t>960-123</t>
  </si>
  <si>
    <t>96C-123</t>
  </si>
  <si>
    <t>96F-123</t>
  </si>
  <si>
    <t>970-123</t>
  </si>
  <si>
    <t>97D-123</t>
  </si>
  <si>
    <t>980-123</t>
  </si>
  <si>
    <t>98A-123</t>
  </si>
  <si>
    <t>98B-123</t>
  </si>
  <si>
    <t>990-123</t>
  </si>
  <si>
    <t>995-123</t>
  </si>
  <si>
    <t>00A-124</t>
  </si>
  <si>
    <t>00B-124</t>
  </si>
  <si>
    <t>010-124</t>
  </si>
  <si>
    <t>01B-124</t>
  </si>
  <si>
    <t>01C-124</t>
  </si>
  <si>
    <t>01D-124</t>
  </si>
  <si>
    <t>01F-124</t>
  </si>
  <si>
    <t>030-124</t>
  </si>
  <si>
    <t>040-124</t>
  </si>
  <si>
    <t>050-124</t>
  </si>
  <si>
    <t>060-124</t>
  </si>
  <si>
    <t>06B-124</t>
  </si>
  <si>
    <t>070-124</t>
  </si>
  <si>
    <t>07A-124</t>
  </si>
  <si>
    <t>080-124</t>
  </si>
  <si>
    <t>08A-124</t>
  </si>
  <si>
    <t>09B-124</t>
  </si>
  <si>
    <t>100-124</t>
  </si>
  <si>
    <t>10A-124</t>
  </si>
  <si>
    <t>10B-124</t>
  </si>
  <si>
    <t>110-124</t>
  </si>
  <si>
    <t>111-124</t>
  </si>
  <si>
    <t>11A-124</t>
  </si>
  <si>
    <t>11B-124</t>
  </si>
  <si>
    <t>11C-124</t>
  </si>
  <si>
    <t>11D-124</t>
  </si>
  <si>
    <t>11K-124</t>
  </si>
  <si>
    <t>120-124</t>
  </si>
  <si>
    <t>12A-124</t>
  </si>
  <si>
    <t>130-124</t>
  </si>
  <si>
    <t>132-124</t>
  </si>
  <si>
    <t>13A-124</t>
  </si>
  <si>
    <t>13B-124</t>
  </si>
  <si>
    <t>13C-124</t>
  </si>
  <si>
    <t>140-124</t>
  </si>
  <si>
    <t>150-124</t>
  </si>
  <si>
    <t>160-124</t>
  </si>
  <si>
    <t>16B-124</t>
  </si>
  <si>
    <t>170-124</t>
  </si>
  <si>
    <t>180-124</t>
  </si>
  <si>
    <t>181-124</t>
  </si>
  <si>
    <t>182-124</t>
  </si>
  <si>
    <t>190-124</t>
  </si>
  <si>
    <t>19A-124</t>
  </si>
  <si>
    <t>19B-124</t>
  </si>
  <si>
    <t>19C-124</t>
  </si>
  <si>
    <t>200-124</t>
  </si>
  <si>
    <t>210-124</t>
  </si>
  <si>
    <t>220-124</t>
  </si>
  <si>
    <t>230-124</t>
  </si>
  <si>
    <t>23A-124</t>
  </si>
  <si>
    <t>240-124</t>
  </si>
  <si>
    <t>241-124</t>
  </si>
  <si>
    <t>24B-124</t>
  </si>
  <si>
    <t>24N-124</t>
  </si>
  <si>
    <t>250-124</t>
  </si>
  <si>
    <t>260-124</t>
  </si>
  <si>
    <t>26B-124</t>
  </si>
  <si>
    <t>26C-124</t>
  </si>
  <si>
    <t>270-124</t>
  </si>
  <si>
    <t>27A-124</t>
  </si>
  <si>
    <t>280-124</t>
  </si>
  <si>
    <t>290-124</t>
  </si>
  <si>
    <t>291-124</t>
  </si>
  <si>
    <t>292-124</t>
  </si>
  <si>
    <t>295-124</t>
  </si>
  <si>
    <t>300-124</t>
  </si>
  <si>
    <t>310-124</t>
  </si>
  <si>
    <t>320-124</t>
  </si>
  <si>
    <t>32A-124</t>
  </si>
  <si>
    <t>32B-124</t>
  </si>
  <si>
    <t>32C-124</t>
  </si>
  <si>
    <t>32D-124</t>
  </si>
  <si>
    <t>32H-124</t>
  </si>
  <si>
    <t>32K-124</t>
  </si>
  <si>
    <t>32L-124</t>
  </si>
  <si>
    <t>32M-124</t>
  </si>
  <si>
    <t>32N-124</t>
  </si>
  <si>
    <t>32P-124</t>
  </si>
  <si>
    <t>32Q-124</t>
  </si>
  <si>
    <t>32R-124</t>
  </si>
  <si>
    <t>32T-124</t>
  </si>
  <si>
    <t>330-124</t>
  </si>
  <si>
    <t>33A-124</t>
  </si>
  <si>
    <t>340-124</t>
  </si>
  <si>
    <t>34B-124</t>
  </si>
  <si>
    <t>34D-124</t>
  </si>
  <si>
    <t>34F-124</t>
  </si>
  <si>
    <t>34G-124</t>
  </si>
  <si>
    <t>34H-124</t>
  </si>
  <si>
    <t>350-124</t>
  </si>
  <si>
    <t>35A-124</t>
  </si>
  <si>
    <t>35B-124</t>
  </si>
  <si>
    <t>360-124</t>
  </si>
  <si>
    <t>36B-124</t>
  </si>
  <si>
    <t>36C-124</t>
  </si>
  <si>
    <t>36F-124</t>
  </si>
  <si>
    <t>36G-124</t>
  </si>
  <si>
    <t>380-124</t>
  </si>
  <si>
    <t>390-124</t>
  </si>
  <si>
    <t>39A-124</t>
  </si>
  <si>
    <t>39B-124</t>
  </si>
  <si>
    <t>400-124</t>
  </si>
  <si>
    <t>410-124</t>
  </si>
  <si>
    <t>41B-124</t>
  </si>
  <si>
    <t>41C-124</t>
  </si>
  <si>
    <t>41D-124</t>
  </si>
  <si>
    <t>41F-124</t>
  </si>
  <si>
    <t>41G-124</t>
  </si>
  <si>
    <t>41H-124</t>
  </si>
  <si>
    <t>41J-124</t>
  </si>
  <si>
    <t>41K-124</t>
  </si>
  <si>
    <t>41L-124</t>
  </si>
  <si>
    <t>41M-124</t>
  </si>
  <si>
    <t>41Q-124</t>
  </si>
  <si>
    <t>420-124</t>
  </si>
  <si>
    <t>421-124</t>
  </si>
  <si>
    <t>422-124</t>
  </si>
  <si>
    <t>42B-124</t>
  </si>
  <si>
    <t>430-124</t>
  </si>
  <si>
    <t>43D-124</t>
  </si>
  <si>
    <t>440-124</t>
  </si>
  <si>
    <t>44A-124</t>
  </si>
  <si>
    <t>450-124</t>
  </si>
  <si>
    <t>45A-124</t>
  </si>
  <si>
    <t>45B-124</t>
  </si>
  <si>
    <t>460-124</t>
  </si>
  <si>
    <t>470-124</t>
  </si>
  <si>
    <t>480-124</t>
  </si>
  <si>
    <t>490-124</t>
  </si>
  <si>
    <t>491-124</t>
  </si>
  <si>
    <t>49B-124</t>
  </si>
  <si>
    <t>49D-124</t>
  </si>
  <si>
    <t>49E-124</t>
  </si>
  <si>
    <t>49F-124</t>
  </si>
  <si>
    <t>49G-124</t>
  </si>
  <si>
    <t>500-124</t>
  </si>
  <si>
    <t>50A-124</t>
  </si>
  <si>
    <t>510-124</t>
  </si>
  <si>
    <t>51A-124</t>
  </si>
  <si>
    <t>51B-124</t>
  </si>
  <si>
    <t>520-124</t>
  </si>
  <si>
    <t>530-124</t>
  </si>
  <si>
    <t>53B-124</t>
  </si>
  <si>
    <t>53C-124</t>
  </si>
  <si>
    <t>540-124</t>
  </si>
  <si>
    <t>54A-124</t>
  </si>
  <si>
    <t>550-124</t>
  </si>
  <si>
    <t>55A-124</t>
  </si>
  <si>
    <t>55B-124</t>
  </si>
  <si>
    <t>560-124</t>
  </si>
  <si>
    <t>570-124</t>
  </si>
  <si>
    <t>580-124</t>
  </si>
  <si>
    <t>58B-124</t>
  </si>
  <si>
    <t>590-124</t>
  </si>
  <si>
    <t>600-124</t>
  </si>
  <si>
    <t>60B-124</t>
  </si>
  <si>
    <t>60D-124</t>
  </si>
  <si>
    <t>60F-124</t>
  </si>
  <si>
    <t>60G-124</t>
  </si>
  <si>
    <t>60I-124</t>
  </si>
  <si>
    <t>60J-124</t>
  </si>
  <si>
    <t>60K-124</t>
  </si>
  <si>
    <t>60L-124</t>
  </si>
  <si>
    <t>60M-124</t>
  </si>
  <si>
    <t>60N-124</t>
  </si>
  <si>
    <t>60P-124</t>
  </si>
  <si>
    <t>60Q-124</t>
  </si>
  <si>
    <t>60S-124</t>
  </si>
  <si>
    <t>60U-124</t>
  </si>
  <si>
    <t>60Y-124</t>
  </si>
  <si>
    <t>610-124</t>
  </si>
  <si>
    <t>61J-124</t>
  </si>
  <si>
    <t>61K-124</t>
  </si>
  <si>
    <t>61M-124</t>
  </si>
  <si>
    <t>61P-124</t>
  </si>
  <si>
    <t>61Q-124</t>
  </si>
  <si>
    <t>61R-124</t>
  </si>
  <si>
    <t>61S-124</t>
  </si>
  <si>
    <t>61T-124</t>
  </si>
  <si>
    <t>61U-124</t>
  </si>
  <si>
    <t>61V-124</t>
  </si>
  <si>
    <t>61W-124</t>
  </si>
  <si>
    <t>61X-124</t>
  </si>
  <si>
    <t>61Y-124</t>
  </si>
  <si>
    <t>620-124</t>
  </si>
  <si>
    <t>62A-124</t>
  </si>
  <si>
    <t>62J-124</t>
  </si>
  <si>
    <t>62K-124</t>
  </si>
  <si>
    <t>630-124</t>
  </si>
  <si>
    <t>63A-124</t>
  </si>
  <si>
    <t>63B-124</t>
  </si>
  <si>
    <t>63C-124</t>
  </si>
  <si>
    <t>640-124</t>
  </si>
  <si>
    <t>64A-124</t>
  </si>
  <si>
    <t>650-124</t>
  </si>
  <si>
    <t>65A-124</t>
  </si>
  <si>
    <t>65C-124</t>
  </si>
  <si>
    <t>65F-124</t>
  </si>
  <si>
    <t>65G-124</t>
  </si>
  <si>
    <t>65H-124</t>
  </si>
  <si>
    <t>660-124</t>
  </si>
  <si>
    <t>670-124</t>
  </si>
  <si>
    <t>67B-124</t>
  </si>
  <si>
    <t>681-124</t>
  </si>
  <si>
    <t>68A-124</t>
  </si>
  <si>
    <t>68C-124</t>
  </si>
  <si>
    <t>690-124</t>
  </si>
  <si>
    <t>69A-124</t>
  </si>
  <si>
    <t>700-124</t>
  </si>
  <si>
    <t>70A-124</t>
  </si>
  <si>
    <t>710-124</t>
  </si>
  <si>
    <t>720-124</t>
  </si>
  <si>
    <t>730-124</t>
  </si>
  <si>
    <t>73A-124</t>
  </si>
  <si>
    <t>73B-124</t>
  </si>
  <si>
    <t>740-124</t>
  </si>
  <si>
    <t>74C-124</t>
  </si>
  <si>
    <t>750-124</t>
  </si>
  <si>
    <t>760-124</t>
  </si>
  <si>
    <t>761-124</t>
  </si>
  <si>
    <t>76A-124</t>
  </si>
  <si>
    <t>770-124</t>
  </si>
  <si>
    <t>780-124</t>
  </si>
  <si>
    <t>78A-124</t>
  </si>
  <si>
    <t>78B-124</t>
  </si>
  <si>
    <t>790-124</t>
  </si>
  <si>
    <t>79A-124</t>
  </si>
  <si>
    <t>800-124</t>
  </si>
  <si>
    <t>810-124</t>
  </si>
  <si>
    <t>81A-124</t>
  </si>
  <si>
    <t>81B-124</t>
  </si>
  <si>
    <t>820-124</t>
  </si>
  <si>
    <t>821-124</t>
  </si>
  <si>
    <t>830-124</t>
  </si>
  <si>
    <t>840-124</t>
  </si>
  <si>
    <t>850-124</t>
  </si>
  <si>
    <t>860-124</t>
  </si>
  <si>
    <t>861-124</t>
  </si>
  <si>
    <t>862-124</t>
  </si>
  <si>
    <t>86T-124</t>
  </si>
  <si>
    <t>870-124</t>
  </si>
  <si>
    <t>87A-124</t>
  </si>
  <si>
    <t>880-124</t>
  </si>
  <si>
    <t>88A-124</t>
  </si>
  <si>
    <t>890-124</t>
  </si>
  <si>
    <t>900-124</t>
  </si>
  <si>
    <t>90A-124</t>
  </si>
  <si>
    <t>90B-124</t>
  </si>
  <si>
    <t>90D-124</t>
  </si>
  <si>
    <t>90F-124</t>
  </si>
  <si>
    <t>910-124</t>
  </si>
  <si>
    <t>91A-124</t>
  </si>
  <si>
    <t>91B-124</t>
  </si>
  <si>
    <t>920-124</t>
  </si>
  <si>
    <t>92B-124</t>
  </si>
  <si>
    <t>92D-124</t>
  </si>
  <si>
    <t>92E-124</t>
  </si>
  <si>
    <t>92F-124</t>
  </si>
  <si>
    <t>92G-124</t>
  </si>
  <si>
    <t>92K-124</t>
  </si>
  <si>
    <t>92L-124</t>
  </si>
  <si>
    <t>92M-124</t>
  </si>
  <si>
    <t>92N-124</t>
  </si>
  <si>
    <t>92P-124</t>
  </si>
  <si>
    <t>92R-124</t>
  </si>
  <si>
    <t>92S-124</t>
  </si>
  <si>
    <t>92T-124</t>
  </si>
  <si>
    <t>92U-124</t>
  </si>
  <si>
    <t>92V-124</t>
  </si>
  <si>
    <t>92Y-124</t>
  </si>
  <si>
    <t>930-124</t>
  </si>
  <si>
    <t>93A-124</t>
  </si>
  <si>
    <t>93J-124</t>
  </si>
  <si>
    <t>93L-124</t>
  </si>
  <si>
    <t>93M-124</t>
  </si>
  <si>
    <t>93N-124</t>
  </si>
  <si>
    <t>93P-124</t>
  </si>
  <si>
    <t>93Q-124</t>
  </si>
  <si>
    <t>93R-124</t>
  </si>
  <si>
    <t>93T-124</t>
  </si>
  <si>
    <t>940-124</t>
  </si>
  <si>
    <t>94A-124</t>
  </si>
  <si>
    <t>94Z-124</t>
  </si>
  <si>
    <t>950-124</t>
  </si>
  <si>
    <t>95A-124</t>
  </si>
  <si>
    <t>96C-124</t>
  </si>
  <si>
    <t>96F-124</t>
  </si>
  <si>
    <t>970-124</t>
  </si>
  <si>
    <t>980-124</t>
  </si>
  <si>
    <t>98A-124</t>
  </si>
  <si>
    <t>98B-124</t>
  </si>
  <si>
    <t>990-124</t>
  </si>
  <si>
    <t>995-124</t>
  </si>
  <si>
    <t>010-125</t>
  </si>
  <si>
    <t>020-125</t>
  </si>
  <si>
    <t>030-125</t>
  </si>
  <si>
    <t>040-125</t>
  </si>
  <si>
    <t>060-125</t>
  </si>
  <si>
    <t>080-125</t>
  </si>
  <si>
    <t>090-125</t>
  </si>
  <si>
    <t>100-125</t>
  </si>
  <si>
    <t>110-125</t>
  </si>
  <si>
    <t>111-125</t>
  </si>
  <si>
    <t>120-125</t>
  </si>
  <si>
    <t>130-125</t>
  </si>
  <si>
    <t>132-125</t>
  </si>
  <si>
    <t>13B-125</t>
  </si>
  <si>
    <t>13C-125</t>
  </si>
  <si>
    <t>13D-125</t>
  </si>
  <si>
    <t>140-125</t>
  </si>
  <si>
    <t>150-125</t>
  </si>
  <si>
    <t>170-125</t>
  </si>
  <si>
    <t>180-125</t>
  </si>
  <si>
    <t>181-125</t>
  </si>
  <si>
    <t>182-125</t>
  </si>
  <si>
    <t>190-125</t>
  </si>
  <si>
    <t>200-125</t>
  </si>
  <si>
    <t>20A-125</t>
  </si>
  <si>
    <t>210-125</t>
  </si>
  <si>
    <t>220-125</t>
  </si>
  <si>
    <t>240-125</t>
  </si>
  <si>
    <t>241-125</t>
  </si>
  <si>
    <t>250-125</t>
  </si>
  <si>
    <t>260-125</t>
  </si>
  <si>
    <t>280-125</t>
  </si>
  <si>
    <t>290-125</t>
  </si>
  <si>
    <t>291-125</t>
  </si>
  <si>
    <t>292-125</t>
  </si>
  <si>
    <t>300-125</t>
  </si>
  <si>
    <t>310-125</t>
  </si>
  <si>
    <t>320-125</t>
  </si>
  <si>
    <t>32A-125</t>
  </si>
  <si>
    <t>32B-125</t>
  </si>
  <si>
    <t>32K-125</t>
  </si>
  <si>
    <t>32M-125</t>
  </si>
  <si>
    <t>32S-125</t>
  </si>
  <si>
    <t>330-125</t>
  </si>
  <si>
    <t>340-125</t>
  </si>
  <si>
    <t>360-125</t>
  </si>
  <si>
    <t>380-125</t>
  </si>
  <si>
    <t>390-125</t>
  </si>
  <si>
    <t>421-125</t>
  </si>
  <si>
    <t>422-125</t>
  </si>
  <si>
    <t>42A-125</t>
  </si>
  <si>
    <t>430-125</t>
  </si>
  <si>
    <t>440-125</t>
  </si>
  <si>
    <t>460-125</t>
  </si>
  <si>
    <t>470-125</t>
  </si>
  <si>
    <t>490-125</t>
  </si>
  <si>
    <t>491-125</t>
  </si>
  <si>
    <t>49F-125</t>
  </si>
  <si>
    <t>49G-125</t>
  </si>
  <si>
    <t>500-125</t>
  </si>
  <si>
    <t>510-125</t>
  </si>
  <si>
    <t>520-125</t>
  </si>
  <si>
    <t>530-125</t>
  </si>
  <si>
    <t>540-125</t>
  </si>
  <si>
    <t>550-125</t>
  </si>
  <si>
    <t>560-125</t>
  </si>
  <si>
    <t>570-125</t>
  </si>
  <si>
    <t>580-125</t>
  </si>
  <si>
    <t>600-125</t>
  </si>
  <si>
    <t>60B-125</t>
  </si>
  <si>
    <t>610-125</t>
  </si>
  <si>
    <t>61T-125</t>
  </si>
  <si>
    <t>61Y-125</t>
  </si>
  <si>
    <t>620-125</t>
  </si>
  <si>
    <t>630-125</t>
  </si>
  <si>
    <t>64A-125</t>
  </si>
  <si>
    <t>650-125</t>
  </si>
  <si>
    <t>66A-125</t>
  </si>
  <si>
    <t>670-125</t>
  </si>
  <si>
    <t>67B-125</t>
  </si>
  <si>
    <t>680-125</t>
  </si>
  <si>
    <t>681-125</t>
  </si>
  <si>
    <t>690-125</t>
  </si>
  <si>
    <t>69A-125</t>
  </si>
  <si>
    <t>700-125</t>
  </si>
  <si>
    <t>710-125</t>
  </si>
  <si>
    <t>720-125</t>
  </si>
  <si>
    <t>730-125</t>
  </si>
  <si>
    <t>73A-125</t>
  </si>
  <si>
    <t>740-125</t>
  </si>
  <si>
    <t>750-125</t>
  </si>
  <si>
    <t>760-125</t>
  </si>
  <si>
    <t>761-125</t>
  </si>
  <si>
    <t>770-125</t>
  </si>
  <si>
    <t>780-125</t>
  </si>
  <si>
    <t>790-125</t>
  </si>
  <si>
    <t>800-125</t>
  </si>
  <si>
    <t>810-125</t>
  </si>
  <si>
    <t>820-125</t>
  </si>
  <si>
    <t>840-125</t>
  </si>
  <si>
    <t>850-125</t>
  </si>
  <si>
    <t>860-125</t>
  </si>
  <si>
    <t>861-125</t>
  </si>
  <si>
    <t>862-125</t>
  </si>
  <si>
    <t>870-125</t>
  </si>
  <si>
    <t>890-125</t>
  </si>
  <si>
    <t>900-125</t>
  </si>
  <si>
    <t>90C-125</t>
  </si>
  <si>
    <t>910-125</t>
  </si>
  <si>
    <t>91B-125</t>
  </si>
  <si>
    <t>920-125</t>
  </si>
  <si>
    <t>93A-125</t>
  </si>
  <si>
    <t>940-125</t>
  </si>
  <si>
    <t>950-125</t>
  </si>
  <si>
    <t>960-125</t>
  </si>
  <si>
    <t>96C-125</t>
  </si>
  <si>
    <t>970-125</t>
  </si>
  <si>
    <t>980-125</t>
  </si>
  <si>
    <t>98A-125</t>
  </si>
  <si>
    <t>990-125</t>
  </si>
  <si>
    <t>995-125</t>
  </si>
  <si>
    <t>00B-126</t>
  </si>
  <si>
    <t>010-126</t>
  </si>
  <si>
    <t>01B-126</t>
  </si>
  <si>
    <t>01C-126</t>
  </si>
  <si>
    <t>01D-126</t>
  </si>
  <si>
    <t>01F-126</t>
  </si>
  <si>
    <t>020-126</t>
  </si>
  <si>
    <t>030-126</t>
  </si>
  <si>
    <t>040-126</t>
  </si>
  <si>
    <t>050-126</t>
  </si>
  <si>
    <t>060-126</t>
  </si>
  <si>
    <t>06B-126</t>
  </si>
  <si>
    <t>070-126</t>
  </si>
  <si>
    <t>07A-126</t>
  </si>
  <si>
    <t>080-126</t>
  </si>
  <si>
    <t>08A-126</t>
  </si>
  <si>
    <t>09B-126</t>
  </si>
  <si>
    <t>100-126</t>
  </si>
  <si>
    <t>10A-126</t>
  </si>
  <si>
    <t>10B-126</t>
  </si>
  <si>
    <t>110-126</t>
  </si>
  <si>
    <t>111-126</t>
  </si>
  <si>
    <t>11A-126</t>
  </si>
  <si>
    <t>11B-126</t>
  </si>
  <si>
    <t>11C-126</t>
  </si>
  <si>
    <t>11D-126</t>
  </si>
  <si>
    <t>120-126</t>
  </si>
  <si>
    <t>12A-126</t>
  </si>
  <si>
    <t>130-126</t>
  </si>
  <si>
    <t>132-126</t>
  </si>
  <si>
    <t>13A-126</t>
  </si>
  <si>
    <t>13B-126</t>
  </si>
  <si>
    <t>13C-126</t>
  </si>
  <si>
    <t>13D-126</t>
  </si>
  <si>
    <t>140-126</t>
  </si>
  <si>
    <t>150-126</t>
  </si>
  <si>
    <t>160-126</t>
  </si>
  <si>
    <t>16B-126</t>
  </si>
  <si>
    <t>170-126</t>
  </si>
  <si>
    <t>180-126</t>
  </si>
  <si>
    <t>181-126</t>
  </si>
  <si>
    <t>182-126</t>
  </si>
  <si>
    <t>190-126</t>
  </si>
  <si>
    <t>19A-126</t>
  </si>
  <si>
    <t>19B-126</t>
  </si>
  <si>
    <t>19C-126</t>
  </si>
  <si>
    <t>200-126</t>
  </si>
  <si>
    <t>210-126</t>
  </si>
  <si>
    <t>220-126</t>
  </si>
  <si>
    <t>230-126</t>
  </si>
  <si>
    <t>23A-126</t>
  </si>
  <si>
    <t>240-126</t>
  </si>
  <si>
    <t>241-126</t>
  </si>
  <si>
    <t>24B-126</t>
  </si>
  <si>
    <t>24N-126</t>
  </si>
  <si>
    <t>250-126</t>
  </si>
  <si>
    <t>260-126</t>
  </si>
  <si>
    <t>26B-126</t>
  </si>
  <si>
    <t>26C-126</t>
  </si>
  <si>
    <t>27A-126</t>
  </si>
  <si>
    <t>280-126</t>
  </si>
  <si>
    <t>291-126</t>
  </si>
  <si>
    <t>292-126</t>
  </si>
  <si>
    <t>295-126</t>
  </si>
  <si>
    <t>300-126</t>
  </si>
  <si>
    <t>310-126</t>
  </si>
  <si>
    <t>320-126</t>
  </si>
  <si>
    <t>32A-126</t>
  </si>
  <si>
    <t>32B-126</t>
  </si>
  <si>
    <t>32C-126</t>
  </si>
  <si>
    <t>32D-126</t>
  </si>
  <si>
    <t>32H-126</t>
  </si>
  <si>
    <t>32K-126</t>
  </si>
  <si>
    <t>32L-126</t>
  </si>
  <si>
    <t>32N-126</t>
  </si>
  <si>
    <t>32Q-126</t>
  </si>
  <si>
    <t>32R-126</t>
  </si>
  <si>
    <t>32T-126</t>
  </si>
  <si>
    <t>330-126</t>
  </si>
  <si>
    <t>33A-126</t>
  </si>
  <si>
    <t>340-126</t>
  </si>
  <si>
    <t>34B-126</t>
  </si>
  <si>
    <t>34D-126</t>
  </si>
  <si>
    <t>34F-126</t>
  </si>
  <si>
    <t>34G-126</t>
  </si>
  <si>
    <t>34H-126</t>
  </si>
  <si>
    <t>350-126</t>
  </si>
  <si>
    <t>35A-126</t>
  </si>
  <si>
    <t>35B-126</t>
  </si>
  <si>
    <t>360-126</t>
  </si>
  <si>
    <t>36B-126</t>
  </si>
  <si>
    <t>36F-126</t>
  </si>
  <si>
    <t>36G-126</t>
  </si>
  <si>
    <t>370-126</t>
  </si>
  <si>
    <t>380-126</t>
  </si>
  <si>
    <t>390-126</t>
  </si>
  <si>
    <t>39A-126</t>
  </si>
  <si>
    <t>39B-126</t>
  </si>
  <si>
    <t>400-126</t>
  </si>
  <si>
    <t>410-126</t>
  </si>
  <si>
    <t>41B-126</t>
  </si>
  <si>
    <t>41C-126</t>
  </si>
  <si>
    <t>41D-126</t>
  </si>
  <si>
    <t>41F-126</t>
  </si>
  <si>
    <t>41G-126</t>
  </si>
  <si>
    <t>41J-126</t>
  </si>
  <si>
    <t>41K-126</t>
  </si>
  <si>
    <t>41L-126</t>
  </si>
  <si>
    <t>41M-126</t>
  </si>
  <si>
    <t>41N-126</t>
  </si>
  <si>
    <t>41Q-126</t>
  </si>
  <si>
    <t>420-126</t>
  </si>
  <si>
    <t>421-126</t>
  </si>
  <si>
    <t>422-126</t>
  </si>
  <si>
    <t>42B-126</t>
  </si>
  <si>
    <t>430-126</t>
  </si>
  <si>
    <t>43C-126</t>
  </si>
  <si>
    <t>440-126</t>
  </si>
  <si>
    <t>44A-126</t>
  </si>
  <si>
    <t>450-126</t>
  </si>
  <si>
    <t>45A-126</t>
  </si>
  <si>
    <t>45B-126</t>
  </si>
  <si>
    <t>460-126</t>
  </si>
  <si>
    <t>470-126</t>
  </si>
  <si>
    <t>480-126</t>
  </si>
  <si>
    <t>490-126</t>
  </si>
  <si>
    <t>491-126</t>
  </si>
  <si>
    <t>49B-126</t>
  </si>
  <si>
    <t>49D-126</t>
  </si>
  <si>
    <t>49E-126</t>
  </si>
  <si>
    <t>49G-126</t>
  </si>
  <si>
    <t>500-126</t>
  </si>
  <si>
    <t>50A-126</t>
  </si>
  <si>
    <t>510-126</t>
  </si>
  <si>
    <t>51A-126</t>
  </si>
  <si>
    <t>51B-126</t>
  </si>
  <si>
    <t>520-126</t>
  </si>
  <si>
    <t>530-126</t>
  </si>
  <si>
    <t>53B-126</t>
  </si>
  <si>
    <t>53C-126</t>
  </si>
  <si>
    <t>540-126</t>
  </si>
  <si>
    <t>54A-126</t>
  </si>
  <si>
    <t>550-126</t>
  </si>
  <si>
    <t>55A-126</t>
  </si>
  <si>
    <t>55B-126</t>
  </si>
  <si>
    <t>560-126</t>
  </si>
  <si>
    <t>580-126</t>
  </si>
  <si>
    <t>58B-126</t>
  </si>
  <si>
    <t>590-126</t>
  </si>
  <si>
    <t>600-126</t>
  </si>
  <si>
    <t>60B-126</t>
  </si>
  <si>
    <t>60D-126</t>
  </si>
  <si>
    <t>60F-126</t>
  </si>
  <si>
    <t>60G-126</t>
  </si>
  <si>
    <t>60I-126</t>
  </si>
  <si>
    <t>60J-126</t>
  </si>
  <si>
    <t>60K-126</t>
  </si>
  <si>
    <t>60L-126</t>
  </si>
  <si>
    <t>60M-126</t>
  </si>
  <si>
    <t>60N-126</t>
  </si>
  <si>
    <t>60Q-126</t>
  </si>
  <si>
    <t>60S-126</t>
  </si>
  <si>
    <t>60Y-126</t>
  </si>
  <si>
    <t>610-126</t>
  </si>
  <si>
    <t>61J-126</t>
  </si>
  <si>
    <t>61K-126</t>
  </si>
  <si>
    <t>61M-126</t>
  </si>
  <si>
    <t>61N-126</t>
  </si>
  <si>
    <t>61R-126</t>
  </si>
  <si>
    <t>61S-126</t>
  </si>
  <si>
    <t>61U-126</t>
  </si>
  <si>
    <t>61X-126</t>
  </si>
  <si>
    <t>61Y-126</t>
  </si>
  <si>
    <t>620-126</t>
  </si>
  <si>
    <t>62A-126</t>
  </si>
  <si>
    <t>62K-126</t>
  </si>
  <si>
    <t>630-126</t>
  </si>
  <si>
    <t>63A-126</t>
  </si>
  <si>
    <t>63B-126</t>
  </si>
  <si>
    <t>63C-126</t>
  </si>
  <si>
    <t>640-126</t>
  </si>
  <si>
    <t>64A-126</t>
  </si>
  <si>
    <t>650-126</t>
  </si>
  <si>
    <t>65A-126</t>
  </si>
  <si>
    <t>65C-126</t>
  </si>
  <si>
    <t>65D-126</t>
  </si>
  <si>
    <t>65F-126</t>
  </si>
  <si>
    <t>65G-126</t>
  </si>
  <si>
    <t>65H-126</t>
  </si>
  <si>
    <t>660-126</t>
  </si>
  <si>
    <t>670-126</t>
  </si>
  <si>
    <t>67B-126</t>
  </si>
  <si>
    <t>680-126</t>
  </si>
  <si>
    <t>681-126</t>
  </si>
  <si>
    <t>68A-126</t>
  </si>
  <si>
    <t>68C-126</t>
  </si>
  <si>
    <t>690-126</t>
  </si>
  <si>
    <t>69A-126</t>
  </si>
  <si>
    <t>700-126</t>
  </si>
  <si>
    <t>70A-126</t>
  </si>
  <si>
    <t>710-126</t>
  </si>
  <si>
    <t>720-126</t>
  </si>
  <si>
    <t>730-126</t>
  </si>
  <si>
    <t>73A-126</t>
  </si>
  <si>
    <t>73B-126</t>
  </si>
  <si>
    <t>740-126</t>
  </si>
  <si>
    <t>74C-126</t>
  </si>
  <si>
    <t>750-126</t>
  </si>
  <si>
    <t>760-126</t>
  </si>
  <si>
    <t>761-126</t>
  </si>
  <si>
    <t>76A-126</t>
  </si>
  <si>
    <t>770-126</t>
  </si>
  <si>
    <t>780-126</t>
  </si>
  <si>
    <t>78A-126</t>
  </si>
  <si>
    <t>78B-126</t>
  </si>
  <si>
    <t>79A-126</t>
  </si>
  <si>
    <t>800-126</t>
  </si>
  <si>
    <t>810-126</t>
  </si>
  <si>
    <t>81A-126</t>
  </si>
  <si>
    <t>820-126</t>
  </si>
  <si>
    <t>821-126</t>
  </si>
  <si>
    <t>830-126</t>
  </si>
  <si>
    <t>840-126</t>
  </si>
  <si>
    <t>84B-126</t>
  </si>
  <si>
    <t>850-126</t>
  </si>
  <si>
    <t>860-126</t>
  </si>
  <si>
    <t>862-126</t>
  </si>
  <si>
    <t>86T-126</t>
  </si>
  <si>
    <t>870-126</t>
  </si>
  <si>
    <t>87A-126</t>
  </si>
  <si>
    <t>880-126</t>
  </si>
  <si>
    <t>88A-126</t>
  </si>
  <si>
    <t>890-126</t>
  </si>
  <si>
    <t>900-126</t>
  </si>
  <si>
    <t>90A-126</t>
  </si>
  <si>
    <t>90B-126</t>
  </si>
  <si>
    <t>90C-126</t>
  </si>
  <si>
    <t>90D-126</t>
  </si>
  <si>
    <t>90F-126</t>
  </si>
  <si>
    <t>91A-126</t>
  </si>
  <si>
    <t>91B-126</t>
  </si>
  <si>
    <t>920-126</t>
  </si>
  <si>
    <t>92B-126</t>
  </si>
  <si>
    <t>92D-126</t>
  </si>
  <si>
    <t>92E-126</t>
  </si>
  <si>
    <t>92F-126</t>
  </si>
  <si>
    <t>92G-126</t>
  </si>
  <si>
    <t>92K-126</t>
  </si>
  <si>
    <t>92L-126</t>
  </si>
  <si>
    <t>92M-126</t>
  </si>
  <si>
    <t>92N-126</t>
  </si>
  <si>
    <t>92P-126</t>
  </si>
  <si>
    <t>92R-126</t>
  </si>
  <si>
    <t>92S-126</t>
  </si>
  <si>
    <t>92T-126</t>
  </si>
  <si>
    <t>92U-126</t>
  </si>
  <si>
    <t>92V-126</t>
  </si>
  <si>
    <t>92Y-126</t>
  </si>
  <si>
    <t>930-126</t>
  </si>
  <si>
    <t>93A-126</t>
  </si>
  <si>
    <t>93J-126</t>
  </si>
  <si>
    <t>93M-126</t>
  </si>
  <si>
    <t>93N-126</t>
  </si>
  <si>
    <t>93P-126</t>
  </si>
  <si>
    <t>93Q-126</t>
  </si>
  <si>
    <t>93R-126</t>
  </si>
  <si>
    <t>940-126</t>
  </si>
  <si>
    <t>94A-126</t>
  </si>
  <si>
    <t>950-126</t>
  </si>
  <si>
    <t>95A-126</t>
  </si>
  <si>
    <t>96C-126</t>
  </si>
  <si>
    <t>96F-126</t>
  </si>
  <si>
    <t>970-126</t>
  </si>
  <si>
    <t>980-126</t>
  </si>
  <si>
    <t>98A-126</t>
  </si>
  <si>
    <t>98B-126</t>
  </si>
  <si>
    <t>990-126</t>
  </si>
  <si>
    <t>030-127</t>
  </si>
  <si>
    <t>080-127</t>
  </si>
  <si>
    <t>08A-127</t>
  </si>
  <si>
    <t>120-127</t>
  </si>
  <si>
    <t>130-127</t>
  </si>
  <si>
    <t>190-127</t>
  </si>
  <si>
    <t>250-127</t>
  </si>
  <si>
    <t>260-127</t>
  </si>
  <si>
    <t>310-127</t>
  </si>
  <si>
    <t>320-127</t>
  </si>
  <si>
    <t>340-127</t>
  </si>
  <si>
    <t>420-127</t>
  </si>
  <si>
    <t>450-127</t>
  </si>
  <si>
    <t>480-127</t>
  </si>
  <si>
    <t>490-127</t>
  </si>
  <si>
    <t>520-127</t>
  </si>
  <si>
    <t>530-127</t>
  </si>
  <si>
    <t>53B-127</t>
  </si>
  <si>
    <t>60Q-127</t>
  </si>
  <si>
    <t>660-127</t>
  </si>
  <si>
    <t>670-127</t>
  </si>
  <si>
    <t>70A-127</t>
  </si>
  <si>
    <t>720-127</t>
  </si>
  <si>
    <t>78A-127</t>
  </si>
  <si>
    <t>78B-127</t>
  </si>
  <si>
    <t>80B-127</t>
  </si>
  <si>
    <t>820-127</t>
  </si>
  <si>
    <t>900-127</t>
  </si>
  <si>
    <t>90F-127</t>
  </si>
  <si>
    <t>92L-127</t>
  </si>
  <si>
    <t>96C-127</t>
  </si>
  <si>
    <t>970-127</t>
  </si>
  <si>
    <t>010-128</t>
  </si>
  <si>
    <t>01B-128</t>
  </si>
  <si>
    <t>020-128</t>
  </si>
  <si>
    <t>030-128</t>
  </si>
  <si>
    <t>040-128</t>
  </si>
  <si>
    <t>050-128</t>
  </si>
  <si>
    <t>060-128</t>
  </si>
  <si>
    <t>06B-128</t>
  </si>
  <si>
    <t>070-128</t>
  </si>
  <si>
    <t>080-128</t>
  </si>
  <si>
    <t>08A-128</t>
  </si>
  <si>
    <t>100-128</t>
  </si>
  <si>
    <t>10A-128</t>
  </si>
  <si>
    <t>110-128</t>
  </si>
  <si>
    <t>11A-128</t>
  </si>
  <si>
    <t>11B-128</t>
  </si>
  <si>
    <t>11C-128</t>
  </si>
  <si>
    <t>11D-128</t>
  </si>
  <si>
    <t>11K-128</t>
  </si>
  <si>
    <t>120-128</t>
  </si>
  <si>
    <t>12A-128</t>
  </si>
  <si>
    <t>130-128</t>
  </si>
  <si>
    <t>13A-128</t>
  </si>
  <si>
    <t>13B-128</t>
  </si>
  <si>
    <t>13C-128</t>
  </si>
  <si>
    <t>13D-128</t>
  </si>
  <si>
    <t>140-128</t>
  </si>
  <si>
    <t>160-128</t>
  </si>
  <si>
    <t>170-128</t>
  </si>
  <si>
    <t>180-128</t>
  </si>
  <si>
    <t>182-128</t>
  </si>
  <si>
    <t>190-128</t>
  </si>
  <si>
    <t>19B-128</t>
  </si>
  <si>
    <t>200-128</t>
  </si>
  <si>
    <t>20A-128</t>
  </si>
  <si>
    <t>220-128</t>
  </si>
  <si>
    <t>230-128</t>
  </si>
  <si>
    <t>23A-128</t>
  </si>
  <si>
    <t>240-128</t>
  </si>
  <si>
    <t>24B-128</t>
  </si>
  <si>
    <t>24N-128</t>
  </si>
  <si>
    <t>250-128</t>
  </si>
  <si>
    <t>260-128</t>
  </si>
  <si>
    <t>270-128</t>
  </si>
  <si>
    <t>290-128</t>
  </si>
  <si>
    <t>291-128</t>
  </si>
  <si>
    <t>292-128</t>
  </si>
  <si>
    <t>295-128</t>
  </si>
  <si>
    <t>300-128</t>
  </si>
  <si>
    <t>310-128</t>
  </si>
  <si>
    <t>320-128</t>
  </si>
  <si>
    <t>32A-128</t>
  </si>
  <si>
    <t>32B-128</t>
  </si>
  <si>
    <t>32C-128</t>
  </si>
  <si>
    <t>32D-128</t>
  </si>
  <si>
    <t>32K-128</t>
  </si>
  <si>
    <t>32L-128</t>
  </si>
  <si>
    <t>32N-128</t>
  </si>
  <si>
    <t>32Q-128</t>
  </si>
  <si>
    <t>33A-128</t>
  </si>
  <si>
    <t>340-128</t>
  </si>
  <si>
    <t>34B-128</t>
  </si>
  <si>
    <t>34D-128</t>
  </si>
  <si>
    <t>350-128</t>
  </si>
  <si>
    <t>35A-128</t>
  </si>
  <si>
    <t>360-128</t>
  </si>
  <si>
    <t>36B-128</t>
  </si>
  <si>
    <t>36F-128</t>
  </si>
  <si>
    <t>36G-128</t>
  </si>
  <si>
    <t>370-128</t>
  </si>
  <si>
    <t>390-128</t>
  </si>
  <si>
    <t>39A-128</t>
  </si>
  <si>
    <t>400-128</t>
  </si>
  <si>
    <t>410-128</t>
  </si>
  <si>
    <t>41F-128</t>
  </si>
  <si>
    <t>41G-128</t>
  </si>
  <si>
    <t>41K-128</t>
  </si>
  <si>
    <t>41M-128</t>
  </si>
  <si>
    <t>41N-128</t>
  </si>
  <si>
    <t>41Q-128</t>
  </si>
  <si>
    <t>420-128</t>
  </si>
  <si>
    <t>422-128</t>
  </si>
  <si>
    <t>42B-128</t>
  </si>
  <si>
    <t>430-128</t>
  </si>
  <si>
    <t>440-128</t>
  </si>
  <si>
    <t>450-128</t>
  </si>
  <si>
    <t>470-128</t>
  </si>
  <si>
    <t>480-128</t>
  </si>
  <si>
    <t>490-128</t>
  </si>
  <si>
    <t>491-128</t>
  </si>
  <si>
    <t>49E-128</t>
  </si>
  <si>
    <t>49G-128</t>
  </si>
  <si>
    <t>500-128</t>
  </si>
  <si>
    <t>50A-128</t>
  </si>
  <si>
    <t>510-128</t>
  </si>
  <si>
    <t>520-128</t>
  </si>
  <si>
    <t>530-128</t>
  </si>
  <si>
    <t>53B-128</t>
  </si>
  <si>
    <t>53C-128</t>
  </si>
  <si>
    <t>540-128</t>
  </si>
  <si>
    <t>54A-128</t>
  </si>
  <si>
    <t>550-128</t>
  </si>
  <si>
    <t>55A-128</t>
  </si>
  <si>
    <t>580-128</t>
  </si>
  <si>
    <t>58B-128</t>
  </si>
  <si>
    <t>600-128</t>
  </si>
  <si>
    <t>60B-128</t>
  </si>
  <si>
    <t>60G-128</t>
  </si>
  <si>
    <t>60I-128</t>
  </si>
  <si>
    <t>60J-128</t>
  </si>
  <si>
    <t>60L-128</t>
  </si>
  <si>
    <t>60N-128</t>
  </si>
  <si>
    <t>60Q-128</t>
  </si>
  <si>
    <t>60Y-128</t>
  </si>
  <si>
    <t>610-128</t>
  </si>
  <si>
    <t>61K-128</t>
  </si>
  <si>
    <t>61N-128</t>
  </si>
  <si>
    <t>61P-128</t>
  </si>
  <si>
    <t>61T-128</t>
  </si>
  <si>
    <t>61U-128</t>
  </si>
  <si>
    <t>620-128</t>
  </si>
  <si>
    <t>62A-128</t>
  </si>
  <si>
    <t>62K-128</t>
  </si>
  <si>
    <t>630-128</t>
  </si>
  <si>
    <t>640-128</t>
  </si>
  <si>
    <t>650-128</t>
  </si>
  <si>
    <t>65A-128</t>
  </si>
  <si>
    <t>65G-128</t>
  </si>
  <si>
    <t>65H-128</t>
  </si>
  <si>
    <t>660-128</t>
  </si>
  <si>
    <t>670-128</t>
  </si>
  <si>
    <t>67B-128</t>
  </si>
  <si>
    <t>680-128</t>
  </si>
  <si>
    <t>681-128</t>
  </si>
  <si>
    <t>68A-128</t>
  </si>
  <si>
    <t>68C-128</t>
  </si>
  <si>
    <t>690-128</t>
  </si>
  <si>
    <t>700-128</t>
  </si>
  <si>
    <t>70A-128</t>
  </si>
  <si>
    <t>710-128</t>
  </si>
  <si>
    <t>720-128</t>
  </si>
  <si>
    <t>730-128</t>
  </si>
  <si>
    <t>73B-128</t>
  </si>
  <si>
    <t>740-128</t>
  </si>
  <si>
    <t>760-128</t>
  </si>
  <si>
    <t>761-128</t>
  </si>
  <si>
    <t>770-128</t>
  </si>
  <si>
    <t>780-128</t>
  </si>
  <si>
    <t>78A-128</t>
  </si>
  <si>
    <t>78B-128</t>
  </si>
  <si>
    <t>800-128</t>
  </si>
  <si>
    <t>810-128</t>
  </si>
  <si>
    <t>81A-128</t>
  </si>
  <si>
    <t>820-128</t>
  </si>
  <si>
    <t>821-128</t>
  </si>
  <si>
    <t>830-128</t>
  </si>
  <si>
    <t>840-128</t>
  </si>
  <si>
    <t>850-128</t>
  </si>
  <si>
    <t>860-128</t>
  </si>
  <si>
    <t>862-128</t>
  </si>
  <si>
    <t>870-128</t>
  </si>
  <si>
    <t>880-128</t>
  </si>
  <si>
    <t>88A-128</t>
  </si>
  <si>
    <t>890-128</t>
  </si>
  <si>
    <t>900-128</t>
  </si>
  <si>
    <t>90B-128</t>
  </si>
  <si>
    <t>90C-128</t>
  </si>
  <si>
    <t>910-128</t>
  </si>
  <si>
    <t>91A-128</t>
  </si>
  <si>
    <t>91B-128</t>
  </si>
  <si>
    <t>920-128</t>
  </si>
  <si>
    <t>92E-128</t>
  </si>
  <si>
    <t>92G-128</t>
  </si>
  <si>
    <t>92K-128</t>
  </si>
  <si>
    <t>92L-128</t>
  </si>
  <si>
    <t>92P-128</t>
  </si>
  <si>
    <t>92T-128</t>
  </si>
  <si>
    <t>92U-128</t>
  </si>
  <si>
    <t>92Y-128</t>
  </si>
  <si>
    <t>930-128</t>
  </si>
  <si>
    <t>93A-128</t>
  </si>
  <si>
    <t>93N-128</t>
  </si>
  <si>
    <t>940-128</t>
  </si>
  <si>
    <t>94Z-128</t>
  </si>
  <si>
    <t>950-128</t>
  </si>
  <si>
    <t>960-128</t>
  </si>
  <si>
    <t>970-128</t>
  </si>
  <si>
    <t>97D-128</t>
  </si>
  <si>
    <t>980-128</t>
  </si>
  <si>
    <t>98A-128</t>
  </si>
  <si>
    <t>98B-128</t>
  </si>
  <si>
    <t>990-128</t>
  </si>
  <si>
    <t>995-128</t>
  </si>
  <si>
    <t>01B-129</t>
  </si>
  <si>
    <t>01C-129</t>
  </si>
  <si>
    <t>08A-129</t>
  </si>
  <si>
    <t>090-129</t>
  </si>
  <si>
    <t>100-129</t>
  </si>
  <si>
    <t>11D-129</t>
  </si>
  <si>
    <t>130-129</t>
  </si>
  <si>
    <t>190-129</t>
  </si>
  <si>
    <t>260-129</t>
  </si>
  <si>
    <t>26B-129</t>
  </si>
  <si>
    <t>280-129</t>
  </si>
  <si>
    <t>290-129</t>
  </si>
  <si>
    <t>291-129</t>
  </si>
  <si>
    <t>29A-129</t>
  </si>
  <si>
    <t>300-129</t>
  </si>
  <si>
    <t>310-129</t>
  </si>
  <si>
    <t>320-129</t>
  </si>
  <si>
    <t>32L-129</t>
  </si>
  <si>
    <t>32M-129</t>
  </si>
  <si>
    <t>32R-129</t>
  </si>
  <si>
    <t>340-129</t>
  </si>
  <si>
    <t>34B-129</t>
  </si>
  <si>
    <t>360-129</t>
  </si>
  <si>
    <t>390-129</t>
  </si>
  <si>
    <t>39B-129</t>
  </si>
  <si>
    <t>410-129</t>
  </si>
  <si>
    <t>41K-129</t>
  </si>
  <si>
    <t>41M-129</t>
  </si>
  <si>
    <t>420-129</t>
  </si>
  <si>
    <t>43D-129</t>
  </si>
  <si>
    <t>44A-129</t>
  </si>
  <si>
    <t>49B-129</t>
  </si>
  <si>
    <t>510-129</t>
  </si>
  <si>
    <t>53B-129</t>
  </si>
  <si>
    <t>55A-129</t>
  </si>
  <si>
    <t>590-129</t>
  </si>
  <si>
    <t>60B-129</t>
  </si>
  <si>
    <t>60N-129</t>
  </si>
  <si>
    <t>60Q-129</t>
  </si>
  <si>
    <t>60S-129</t>
  </si>
  <si>
    <t>61U-129</t>
  </si>
  <si>
    <t>630-129</t>
  </si>
  <si>
    <t>650-129</t>
  </si>
  <si>
    <t>65G-129</t>
  </si>
  <si>
    <t>67B-129</t>
  </si>
  <si>
    <t>68A-129</t>
  </si>
  <si>
    <t>70A-129</t>
  </si>
  <si>
    <t>76A-129</t>
  </si>
  <si>
    <t>770-129</t>
  </si>
  <si>
    <t>79A-129</t>
  </si>
  <si>
    <t>80B-129</t>
  </si>
  <si>
    <t>81B-129</t>
  </si>
  <si>
    <t>840-129</t>
  </si>
  <si>
    <t>86T-129</t>
  </si>
  <si>
    <t>900-129</t>
  </si>
  <si>
    <t>90A-129</t>
  </si>
  <si>
    <t>90D-129</t>
  </si>
  <si>
    <t>91B-129</t>
  </si>
  <si>
    <t>92L-129</t>
  </si>
  <si>
    <t>94A-129</t>
  </si>
  <si>
    <t>960-129</t>
  </si>
  <si>
    <t>98A-129</t>
  </si>
  <si>
    <t>00A-132</t>
  </si>
  <si>
    <t>00B-132</t>
  </si>
  <si>
    <t>010-132</t>
  </si>
  <si>
    <t>01C-132</t>
  </si>
  <si>
    <t>020-132</t>
  </si>
  <si>
    <t>030-132</t>
  </si>
  <si>
    <t>040-132</t>
  </si>
  <si>
    <t>050-132</t>
  </si>
  <si>
    <t>060-132</t>
  </si>
  <si>
    <t>070-132</t>
  </si>
  <si>
    <t>07A-132</t>
  </si>
  <si>
    <t>080-132</t>
  </si>
  <si>
    <t>090-132</t>
  </si>
  <si>
    <t>09B-132</t>
  </si>
  <si>
    <t>100-132</t>
  </si>
  <si>
    <t>110-132</t>
  </si>
  <si>
    <t>111-132</t>
  </si>
  <si>
    <t>11A-132</t>
  </si>
  <si>
    <t>11B-132</t>
  </si>
  <si>
    <t>11C-132</t>
  </si>
  <si>
    <t>11D-132</t>
  </si>
  <si>
    <t>11K-132</t>
  </si>
  <si>
    <t>120-132</t>
  </si>
  <si>
    <t>12A-132</t>
  </si>
  <si>
    <t>130-132</t>
  </si>
  <si>
    <t>13A-132</t>
  </si>
  <si>
    <t>13B-132</t>
  </si>
  <si>
    <t>13C-132</t>
  </si>
  <si>
    <t>13D-132</t>
  </si>
  <si>
    <t>140-132</t>
  </si>
  <si>
    <t>150-132</t>
  </si>
  <si>
    <t>160-132</t>
  </si>
  <si>
    <t>16B-132</t>
  </si>
  <si>
    <t>180-132</t>
  </si>
  <si>
    <t>182-132</t>
  </si>
  <si>
    <t>190-132</t>
  </si>
  <si>
    <t>19B-132</t>
  </si>
  <si>
    <t>200-132</t>
  </si>
  <si>
    <t>20A-132</t>
  </si>
  <si>
    <t>210-132</t>
  </si>
  <si>
    <t>220-132</t>
  </si>
  <si>
    <t>230-132</t>
  </si>
  <si>
    <t>23A-132</t>
  </si>
  <si>
    <t>240-132</t>
  </si>
  <si>
    <t>241-132</t>
  </si>
  <si>
    <t>24B-132</t>
  </si>
  <si>
    <t>250-132</t>
  </si>
  <si>
    <t>260-132</t>
  </si>
  <si>
    <t>26C-132</t>
  </si>
  <si>
    <t>270-132</t>
  </si>
  <si>
    <t>280-132</t>
  </si>
  <si>
    <t>290-132</t>
  </si>
  <si>
    <t>291-132</t>
  </si>
  <si>
    <t>292-132</t>
  </si>
  <si>
    <t>295-132</t>
  </si>
  <si>
    <t>29A-132</t>
  </si>
  <si>
    <t>300-132</t>
  </si>
  <si>
    <t>310-132</t>
  </si>
  <si>
    <t>320-132</t>
  </si>
  <si>
    <t>32H-132</t>
  </si>
  <si>
    <t>32L-132</t>
  </si>
  <si>
    <t>32M-132</t>
  </si>
  <si>
    <t>32R-132</t>
  </si>
  <si>
    <t>330-132</t>
  </si>
  <si>
    <t>340-132</t>
  </si>
  <si>
    <t>34F-132</t>
  </si>
  <si>
    <t>34G-132</t>
  </si>
  <si>
    <t>350-132</t>
  </si>
  <si>
    <t>35A-132</t>
  </si>
  <si>
    <t>360-132</t>
  </si>
  <si>
    <t>36B-132</t>
  </si>
  <si>
    <t>36C-132</t>
  </si>
  <si>
    <t>36G-132</t>
  </si>
  <si>
    <t>370-132</t>
  </si>
  <si>
    <t>380-132</t>
  </si>
  <si>
    <t>390-132</t>
  </si>
  <si>
    <t>39A-132</t>
  </si>
  <si>
    <t>400-132</t>
  </si>
  <si>
    <t>410-132</t>
  </si>
  <si>
    <t>41B-132</t>
  </si>
  <si>
    <t>41F-132</t>
  </si>
  <si>
    <t>41H-132</t>
  </si>
  <si>
    <t>41J-132</t>
  </si>
  <si>
    <t>41K-132</t>
  </si>
  <si>
    <t>41L-132</t>
  </si>
  <si>
    <t>41M-132</t>
  </si>
  <si>
    <t>41N-132</t>
  </si>
  <si>
    <t>420-132</t>
  </si>
  <si>
    <t>421-132</t>
  </si>
  <si>
    <t>422-132</t>
  </si>
  <si>
    <t>42B-132</t>
  </si>
  <si>
    <t>430-132</t>
  </si>
  <si>
    <t>440-132</t>
  </si>
  <si>
    <t>450-132</t>
  </si>
  <si>
    <t>45A-132</t>
  </si>
  <si>
    <t>45B-132</t>
  </si>
  <si>
    <t>460-132</t>
  </si>
  <si>
    <t>470-132</t>
  </si>
  <si>
    <t>480-132</t>
  </si>
  <si>
    <t>490-132</t>
  </si>
  <si>
    <t>491-132</t>
  </si>
  <si>
    <t>49D-132</t>
  </si>
  <si>
    <t>49F-132</t>
  </si>
  <si>
    <t>49G-132</t>
  </si>
  <si>
    <t>500-132</t>
  </si>
  <si>
    <t>50Z-132</t>
  </si>
  <si>
    <t>510-132</t>
  </si>
  <si>
    <t>51A-132</t>
  </si>
  <si>
    <t>51B-132</t>
  </si>
  <si>
    <t>520-132</t>
  </si>
  <si>
    <t>530-132</t>
  </si>
  <si>
    <t>540-132</t>
  </si>
  <si>
    <t>550-132</t>
  </si>
  <si>
    <t>55A-132</t>
  </si>
  <si>
    <t>55B-132</t>
  </si>
  <si>
    <t>560-132</t>
  </si>
  <si>
    <t>570-132</t>
  </si>
  <si>
    <t>580-132</t>
  </si>
  <si>
    <t>58B-132</t>
  </si>
  <si>
    <t>590-132</t>
  </si>
  <si>
    <t>600-132</t>
  </si>
  <si>
    <t>60B-132</t>
  </si>
  <si>
    <t>60D-132</t>
  </si>
  <si>
    <t>60G-132</t>
  </si>
  <si>
    <t>60I-132</t>
  </si>
  <si>
    <t>60J-132</t>
  </si>
  <si>
    <t>60K-132</t>
  </si>
  <si>
    <t>60M-132</t>
  </si>
  <si>
    <t>60S-132</t>
  </si>
  <si>
    <t>60Y-132</t>
  </si>
  <si>
    <t>610-132</t>
  </si>
  <si>
    <t>61J-132</t>
  </si>
  <si>
    <t>61M-132</t>
  </si>
  <si>
    <t>61N-132</t>
  </si>
  <si>
    <t>61P-132</t>
  </si>
  <si>
    <t>61Q-132</t>
  </si>
  <si>
    <t>61R-132</t>
  </si>
  <si>
    <t>61S-132</t>
  </si>
  <si>
    <t>61W-132</t>
  </si>
  <si>
    <t>61Y-132</t>
  </si>
  <si>
    <t>620-132</t>
  </si>
  <si>
    <t>630-132</t>
  </si>
  <si>
    <t>63B-132</t>
  </si>
  <si>
    <t>63C-132</t>
  </si>
  <si>
    <t>640-132</t>
  </si>
  <si>
    <t>64A-132</t>
  </si>
  <si>
    <t>650-132</t>
  </si>
  <si>
    <t>65A-132</t>
  </si>
  <si>
    <t>65D-132</t>
  </si>
  <si>
    <t>65Z-132</t>
  </si>
  <si>
    <t>660-132</t>
  </si>
  <si>
    <t>670-132</t>
  </si>
  <si>
    <t>680-132</t>
  </si>
  <si>
    <t>681-132</t>
  </si>
  <si>
    <t>68A-132</t>
  </si>
  <si>
    <t>68C-132</t>
  </si>
  <si>
    <t>690-132</t>
  </si>
  <si>
    <t>700-132</t>
  </si>
  <si>
    <t>70A-132</t>
  </si>
  <si>
    <t>710-132</t>
  </si>
  <si>
    <t>720-132</t>
  </si>
  <si>
    <t>730-132</t>
  </si>
  <si>
    <t>740-132</t>
  </si>
  <si>
    <t>74C-132</t>
  </si>
  <si>
    <t>74Z-132</t>
  </si>
  <si>
    <t>750-132</t>
  </si>
  <si>
    <t>760-132</t>
  </si>
  <si>
    <t>761-132</t>
  </si>
  <si>
    <t>770-132</t>
  </si>
  <si>
    <t>780-132</t>
  </si>
  <si>
    <t>78B-132</t>
  </si>
  <si>
    <t>790-132</t>
  </si>
  <si>
    <t>79Z-132</t>
  </si>
  <si>
    <t>800-132</t>
  </si>
  <si>
    <t>810-132</t>
  </si>
  <si>
    <t>81A-132</t>
  </si>
  <si>
    <t>81B-132</t>
  </si>
  <si>
    <t>820-132</t>
  </si>
  <si>
    <t>821-132</t>
  </si>
  <si>
    <t>830-132</t>
  </si>
  <si>
    <t>840-132</t>
  </si>
  <si>
    <t>84B-132</t>
  </si>
  <si>
    <t>850-132</t>
  </si>
  <si>
    <t>860-132</t>
  </si>
  <si>
    <t>861-132</t>
  </si>
  <si>
    <t>862-132</t>
  </si>
  <si>
    <t>870-132</t>
  </si>
  <si>
    <t>880-132</t>
  </si>
  <si>
    <t>88A-132</t>
  </si>
  <si>
    <t>890-132</t>
  </si>
  <si>
    <t>900-132</t>
  </si>
  <si>
    <t>90A-132</t>
  </si>
  <si>
    <t>90B-132</t>
  </si>
  <si>
    <t>90C-132</t>
  </si>
  <si>
    <t>910-132</t>
  </si>
  <si>
    <t>91A-132</t>
  </si>
  <si>
    <t>920-132</t>
  </si>
  <si>
    <t>92B-132</t>
  </si>
  <si>
    <t>92E-132</t>
  </si>
  <si>
    <t>92G-132</t>
  </si>
  <si>
    <t>92M-132</t>
  </si>
  <si>
    <t>92T-132</t>
  </si>
  <si>
    <t>92V-132</t>
  </si>
  <si>
    <t>930-132</t>
  </si>
  <si>
    <t>93A-132</t>
  </si>
  <si>
    <t>93M-132</t>
  </si>
  <si>
    <t>93P-132</t>
  </si>
  <si>
    <t>93R-132</t>
  </si>
  <si>
    <t>940-132</t>
  </si>
  <si>
    <t>94A-132</t>
  </si>
  <si>
    <t>950-132</t>
  </si>
  <si>
    <t>95A-132</t>
  </si>
  <si>
    <t>960-132</t>
  </si>
  <si>
    <t>96F-132</t>
  </si>
  <si>
    <t>970-132</t>
  </si>
  <si>
    <t>97D-132</t>
  </si>
  <si>
    <t>980-132</t>
  </si>
  <si>
    <t>990-132</t>
  </si>
  <si>
    <t>995-132</t>
  </si>
  <si>
    <t>A05-133</t>
  </si>
  <si>
    <t>A07-133</t>
  </si>
  <si>
    <t>A39-133</t>
  </si>
  <si>
    <t>A43-133</t>
  </si>
  <si>
    <t>B90-133</t>
  </si>
  <si>
    <t>B95-133</t>
  </si>
  <si>
    <t>C10-133</t>
  </si>
  <si>
    <t>C18-133</t>
  </si>
  <si>
    <t>C33-133</t>
  </si>
  <si>
    <t>C41-133</t>
  </si>
  <si>
    <t>C50-133</t>
  </si>
  <si>
    <t>C62-133</t>
  </si>
  <si>
    <t>C63-133</t>
  </si>
  <si>
    <t>C68-133</t>
  </si>
  <si>
    <t>E07-133</t>
  </si>
  <si>
    <t>E09-133</t>
  </si>
  <si>
    <t>E10-133</t>
  </si>
  <si>
    <t>E11-133</t>
  </si>
  <si>
    <t>E12-133</t>
  </si>
  <si>
    <t>E13-133</t>
  </si>
  <si>
    <t>E14-133</t>
  </si>
  <si>
    <t>E15-133</t>
  </si>
  <si>
    <t>E16-133</t>
  </si>
  <si>
    <t>E17-133</t>
  </si>
  <si>
    <t>E18-133</t>
  </si>
  <si>
    <t>E19-133</t>
  </si>
  <si>
    <t>010-134</t>
  </si>
  <si>
    <t>01C-134</t>
  </si>
  <si>
    <t>01D-134</t>
  </si>
  <si>
    <t>01F-134</t>
  </si>
  <si>
    <t>020-134</t>
  </si>
  <si>
    <t>040-134</t>
  </si>
  <si>
    <t>080-134</t>
  </si>
  <si>
    <t>08A-134</t>
  </si>
  <si>
    <t>090-134</t>
  </si>
  <si>
    <t>09B-134</t>
  </si>
  <si>
    <t>120-134</t>
  </si>
  <si>
    <t>12A-134</t>
  </si>
  <si>
    <t>132-134</t>
  </si>
  <si>
    <t>140-134</t>
  </si>
  <si>
    <t>150-134</t>
  </si>
  <si>
    <t>170-134</t>
  </si>
  <si>
    <t>20A-134</t>
  </si>
  <si>
    <t>210-134</t>
  </si>
  <si>
    <t>230-134</t>
  </si>
  <si>
    <t>23A-134</t>
  </si>
  <si>
    <t>240-134</t>
  </si>
  <si>
    <t>241-134</t>
  </si>
  <si>
    <t>24B-134</t>
  </si>
  <si>
    <t>24N-134</t>
  </si>
  <si>
    <t>250-134</t>
  </si>
  <si>
    <t>260-134</t>
  </si>
  <si>
    <t>26B-134</t>
  </si>
  <si>
    <t>290-134</t>
  </si>
  <si>
    <t>291-134</t>
  </si>
  <si>
    <t>292-134</t>
  </si>
  <si>
    <t>295-134</t>
  </si>
  <si>
    <t>29A-134</t>
  </si>
  <si>
    <t>300-134</t>
  </si>
  <si>
    <t>310-134</t>
  </si>
  <si>
    <t>330-134</t>
  </si>
  <si>
    <t>33A-134</t>
  </si>
  <si>
    <t>350-134</t>
  </si>
  <si>
    <t>35A-134</t>
  </si>
  <si>
    <t>35B-134</t>
  </si>
  <si>
    <t>360-134</t>
  </si>
  <si>
    <t>36B-134</t>
  </si>
  <si>
    <t>36C-134</t>
  </si>
  <si>
    <t>36G-134</t>
  </si>
  <si>
    <t>370-134</t>
  </si>
  <si>
    <t>380-134</t>
  </si>
  <si>
    <t>390-134</t>
  </si>
  <si>
    <t>39A-134</t>
  </si>
  <si>
    <t>39B-134</t>
  </si>
  <si>
    <t>400-134</t>
  </si>
  <si>
    <t>420-134</t>
  </si>
  <si>
    <t>421-134</t>
  </si>
  <si>
    <t>422-134</t>
  </si>
  <si>
    <t>42B-134</t>
  </si>
  <si>
    <t>430-134</t>
  </si>
  <si>
    <t>43C-134</t>
  </si>
  <si>
    <t>43D-134</t>
  </si>
  <si>
    <t>460-134</t>
  </si>
  <si>
    <t>470-134</t>
  </si>
  <si>
    <t>510-134</t>
  </si>
  <si>
    <t>51A-134</t>
  </si>
  <si>
    <t>51B-134</t>
  </si>
  <si>
    <t>520-134</t>
  </si>
  <si>
    <t>530-134</t>
  </si>
  <si>
    <t>53B-134</t>
  </si>
  <si>
    <t>53C-134</t>
  </si>
  <si>
    <t>540-134</t>
  </si>
  <si>
    <t>54A-134</t>
  </si>
  <si>
    <t>580-134</t>
  </si>
  <si>
    <t>58B-134</t>
  </si>
  <si>
    <t>590-134</t>
  </si>
  <si>
    <t>610-134</t>
  </si>
  <si>
    <t>620-134</t>
  </si>
  <si>
    <t>62A-134</t>
  </si>
  <si>
    <t>640-134</t>
  </si>
  <si>
    <t>64A-134</t>
  </si>
  <si>
    <t>660-134</t>
  </si>
  <si>
    <t>670-134</t>
  </si>
  <si>
    <t>69A-134</t>
  </si>
  <si>
    <t>700-134</t>
  </si>
  <si>
    <t>70A-134</t>
  </si>
  <si>
    <t>710-134</t>
  </si>
  <si>
    <t>720-134</t>
  </si>
  <si>
    <t>730-134</t>
  </si>
  <si>
    <t>73A-134</t>
  </si>
  <si>
    <t>73B-134</t>
  </si>
  <si>
    <t>740-134</t>
  </si>
  <si>
    <t>74C-134</t>
  </si>
  <si>
    <t>74Z-134</t>
  </si>
  <si>
    <t>760-134</t>
  </si>
  <si>
    <t>761-134</t>
  </si>
  <si>
    <t>76A-134</t>
  </si>
  <si>
    <t>770-134</t>
  </si>
  <si>
    <t>780-134</t>
  </si>
  <si>
    <t>78A-134</t>
  </si>
  <si>
    <t>78B-134</t>
  </si>
  <si>
    <t>79A-134</t>
  </si>
  <si>
    <t>79Z-134</t>
  </si>
  <si>
    <t>800-134</t>
  </si>
  <si>
    <t>80B-134</t>
  </si>
  <si>
    <t>810-134</t>
  </si>
  <si>
    <t>81A-134</t>
  </si>
  <si>
    <t>81B-134</t>
  </si>
  <si>
    <t>820-134</t>
  </si>
  <si>
    <t>821-134</t>
  </si>
  <si>
    <t>830-134</t>
  </si>
  <si>
    <t>840-134</t>
  </si>
  <si>
    <t>84B-134</t>
  </si>
  <si>
    <t>850-134</t>
  </si>
  <si>
    <t>860-134</t>
  </si>
  <si>
    <t>861-134</t>
  </si>
  <si>
    <t>862-134</t>
  </si>
  <si>
    <t>86T-134</t>
  </si>
  <si>
    <t>870-134</t>
  </si>
  <si>
    <t>87A-134</t>
  </si>
  <si>
    <t>890-134</t>
  </si>
  <si>
    <t>910-134</t>
  </si>
  <si>
    <t>91A-134</t>
  </si>
  <si>
    <t>91B-134</t>
  </si>
  <si>
    <t>930-134</t>
  </si>
  <si>
    <t>940-134</t>
  </si>
  <si>
    <t>94A-134</t>
  </si>
  <si>
    <t>960-134</t>
  </si>
  <si>
    <t>96C-134</t>
  </si>
  <si>
    <t>96F-134</t>
  </si>
  <si>
    <t>970-134</t>
  </si>
  <si>
    <t>97D-134</t>
  </si>
  <si>
    <t>980-134</t>
  </si>
  <si>
    <t>98A-134</t>
  </si>
  <si>
    <t>98B-134</t>
  </si>
  <si>
    <t>990-134</t>
  </si>
  <si>
    <t>00A-135</t>
  </si>
  <si>
    <t>010-135</t>
  </si>
  <si>
    <t>01B-135</t>
  </si>
  <si>
    <t>01C-135</t>
  </si>
  <si>
    <t>01D-135</t>
  </si>
  <si>
    <t>01F-135</t>
  </si>
  <si>
    <t>020-135</t>
  </si>
  <si>
    <t>030-135</t>
  </si>
  <si>
    <t>040-135</t>
  </si>
  <si>
    <t>050-135</t>
  </si>
  <si>
    <t>060-135</t>
  </si>
  <si>
    <t>06B-135</t>
  </si>
  <si>
    <t>070-135</t>
  </si>
  <si>
    <t>07A-135</t>
  </si>
  <si>
    <t>080-135</t>
  </si>
  <si>
    <t>08A-135</t>
  </si>
  <si>
    <t>090-135</t>
  </si>
  <si>
    <t>100-135</t>
  </si>
  <si>
    <t>10A-135</t>
  </si>
  <si>
    <t>10B-135</t>
  </si>
  <si>
    <t>110-135</t>
  </si>
  <si>
    <t>111-135</t>
  </si>
  <si>
    <t>11A-135</t>
  </si>
  <si>
    <t>11B-135</t>
  </si>
  <si>
    <t>11D-135</t>
  </si>
  <si>
    <t>11K-135</t>
  </si>
  <si>
    <t>120-135</t>
  </si>
  <si>
    <t>12A-135</t>
  </si>
  <si>
    <t>130-135</t>
  </si>
  <si>
    <t>132-135</t>
  </si>
  <si>
    <t>13A-135</t>
  </si>
  <si>
    <t>13B-135</t>
  </si>
  <si>
    <t>13C-135</t>
  </si>
  <si>
    <t>140-135</t>
  </si>
  <si>
    <t>150-135</t>
  </si>
  <si>
    <t>160-135</t>
  </si>
  <si>
    <t>16B-135</t>
  </si>
  <si>
    <t>170-135</t>
  </si>
  <si>
    <t>180-135</t>
  </si>
  <si>
    <t>181-135</t>
  </si>
  <si>
    <t>182-135</t>
  </si>
  <si>
    <t>190-135</t>
  </si>
  <si>
    <t>19C-135</t>
  </si>
  <si>
    <t>200-135</t>
  </si>
  <si>
    <t>20A-135</t>
  </si>
  <si>
    <t>210-135</t>
  </si>
  <si>
    <t>220-135</t>
  </si>
  <si>
    <t>230-135</t>
  </si>
  <si>
    <t>23A-135</t>
  </si>
  <si>
    <t>240-135</t>
  </si>
  <si>
    <t>241-135</t>
  </si>
  <si>
    <t>24B-135</t>
  </si>
  <si>
    <t>24N-135</t>
  </si>
  <si>
    <t>250-135</t>
  </si>
  <si>
    <t>260-135</t>
  </si>
  <si>
    <t>26B-135</t>
  </si>
  <si>
    <t>26C-135</t>
  </si>
  <si>
    <t>270-135</t>
  </si>
  <si>
    <t>27A-135</t>
  </si>
  <si>
    <t>280-135</t>
  </si>
  <si>
    <t>290-135</t>
  </si>
  <si>
    <t>291-135</t>
  </si>
  <si>
    <t>292-135</t>
  </si>
  <si>
    <t>29A-135</t>
  </si>
  <si>
    <t>300-135</t>
  </si>
  <si>
    <t>310-135</t>
  </si>
  <si>
    <t>320-135</t>
  </si>
  <si>
    <t>32A-135</t>
  </si>
  <si>
    <t>32D-135</t>
  </si>
  <si>
    <t>32H-135</t>
  </si>
  <si>
    <t>32L-135</t>
  </si>
  <si>
    <t>32M-135</t>
  </si>
  <si>
    <t>32N-135</t>
  </si>
  <si>
    <t>32S-135</t>
  </si>
  <si>
    <t>32T-135</t>
  </si>
  <si>
    <t>330-135</t>
  </si>
  <si>
    <t>340-135</t>
  </si>
  <si>
    <t>34F-135</t>
  </si>
  <si>
    <t>34H-135</t>
  </si>
  <si>
    <t>350-135</t>
  </si>
  <si>
    <t>35A-135</t>
  </si>
  <si>
    <t>360-135</t>
  </si>
  <si>
    <t>36B-135</t>
  </si>
  <si>
    <t>36G-135</t>
  </si>
  <si>
    <t>370-135</t>
  </si>
  <si>
    <t>380-135</t>
  </si>
  <si>
    <t>390-135</t>
  </si>
  <si>
    <t>39A-135</t>
  </si>
  <si>
    <t>39B-135</t>
  </si>
  <si>
    <t>400-135</t>
  </si>
  <si>
    <t>410-135</t>
  </si>
  <si>
    <t>41B-135</t>
  </si>
  <si>
    <t>41F-135</t>
  </si>
  <si>
    <t>41G-135</t>
  </si>
  <si>
    <t>41J-135</t>
  </si>
  <si>
    <t>41K-135</t>
  </si>
  <si>
    <t>41L-135</t>
  </si>
  <si>
    <t>41M-135</t>
  </si>
  <si>
    <t>41N-135</t>
  </si>
  <si>
    <t>420-135</t>
  </si>
  <si>
    <t>421-135</t>
  </si>
  <si>
    <t>42A-135</t>
  </si>
  <si>
    <t>430-135</t>
  </si>
  <si>
    <t>43D-135</t>
  </si>
  <si>
    <t>440-135</t>
  </si>
  <si>
    <t>450-135</t>
  </si>
  <si>
    <t>45A-135</t>
  </si>
  <si>
    <t>45B-135</t>
  </si>
  <si>
    <t>460-135</t>
  </si>
  <si>
    <t>470-135</t>
  </si>
  <si>
    <t>480-135</t>
  </si>
  <si>
    <t>490-135</t>
  </si>
  <si>
    <t>491-135</t>
  </si>
  <si>
    <t>49B-135</t>
  </si>
  <si>
    <t>49D-135</t>
  </si>
  <si>
    <t>49E-135</t>
  </si>
  <si>
    <t>49F-135</t>
  </si>
  <si>
    <t>500-135</t>
  </si>
  <si>
    <t>50A-135</t>
  </si>
  <si>
    <t>510-135</t>
  </si>
  <si>
    <t>51B-135</t>
  </si>
  <si>
    <t>520-135</t>
  </si>
  <si>
    <t>530-135</t>
  </si>
  <si>
    <t>53B-135</t>
  </si>
  <si>
    <t>53C-135</t>
  </si>
  <si>
    <t>550-135</t>
  </si>
  <si>
    <t>55A-135</t>
  </si>
  <si>
    <t>560-135</t>
  </si>
  <si>
    <t>570-135</t>
  </si>
  <si>
    <t>58B-135</t>
  </si>
  <si>
    <t>590-135</t>
  </si>
  <si>
    <t>600-135</t>
  </si>
  <si>
    <t>60D-135</t>
  </si>
  <si>
    <t>60F-135</t>
  </si>
  <si>
    <t>60G-135</t>
  </si>
  <si>
    <t>60I-135</t>
  </si>
  <si>
    <t>60K-135</t>
  </si>
  <si>
    <t>60L-135</t>
  </si>
  <si>
    <t>60N-135</t>
  </si>
  <si>
    <t>60Q-135</t>
  </si>
  <si>
    <t>610-135</t>
  </si>
  <si>
    <t>61K-135</t>
  </si>
  <si>
    <t>61M-135</t>
  </si>
  <si>
    <t>61P-135</t>
  </si>
  <si>
    <t>61Q-135</t>
  </si>
  <si>
    <t>61R-135</t>
  </si>
  <si>
    <t>61T-135</t>
  </si>
  <si>
    <t>61U-135</t>
  </si>
  <si>
    <t>620-135</t>
  </si>
  <si>
    <t>62A-135</t>
  </si>
  <si>
    <t>62K-135</t>
  </si>
  <si>
    <t>630-135</t>
  </si>
  <si>
    <t>640-135</t>
  </si>
  <si>
    <t>650-135</t>
  </si>
  <si>
    <t>65C-135</t>
  </si>
  <si>
    <t>65H-135</t>
  </si>
  <si>
    <t>660-135</t>
  </si>
  <si>
    <t>66A-135</t>
  </si>
  <si>
    <t>670-135</t>
  </si>
  <si>
    <t>67B-135</t>
  </si>
  <si>
    <t>68C-135</t>
  </si>
  <si>
    <t>690-135</t>
  </si>
  <si>
    <t>69A-135</t>
  </si>
  <si>
    <t>700-135</t>
  </si>
  <si>
    <t>710-135</t>
  </si>
  <si>
    <t>720-135</t>
  </si>
  <si>
    <t>730-135</t>
  </si>
  <si>
    <t>73B-135</t>
  </si>
  <si>
    <t>740-135</t>
  </si>
  <si>
    <t>74C-135</t>
  </si>
  <si>
    <t>750-135</t>
  </si>
  <si>
    <t>760-135</t>
  </si>
  <si>
    <t>761-135</t>
  </si>
  <si>
    <t>780-135</t>
  </si>
  <si>
    <t>78A-135</t>
  </si>
  <si>
    <t>78B-135</t>
  </si>
  <si>
    <t>790-135</t>
  </si>
  <si>
    <t>79A-135</t>
  </si>
  <si>
    <t>800-135</t>
  </si>
  <si>
    <t>810-135</t>
  </si>
  <si>
    <t>81A-135</t>
  </si>
  <si>
    <t>81B-135</t>
  </si>
  <si>
    <t>820-135</t>
  </si>
  <si>
    <t>821-135</t>
  </si>
  <si>
    <t>830-135</t>
  </si>
  <si>
    <t>840-135</t>
  </si>
  <si>
    <t>84B-135</t>
  </si>
  <si>
    <t>850-135</t>
  </si>
  <si>
    <t>860-135</t>
  </si>
  <si>
    <t>861-135</t>
  </si>
  <si>
    <t>862-135</t>
  </si>
  <si>
    <t>870-135</t>
  </si>
  <si>
    <t>87A-135</t>
  </si>
  <si>
    <t>880-135</t>
  </si>
  <si>
    <t>88A-135</t>
  </si>
  <si>
    <t>890-135</t>
  </si>
  <si>
    <t>900-135</t>
  </si>
  <si>
    <t>90A-135</t>
  </si>
  <si>
    <t>90C-135</t>
  </si>
  <si>
    <t>90D-135</t>
  </si>
  <si>
    <t>910-135</t>
  </si>
  <si>
    <t>91A-135</t>
  </si>
  <si>
    <t>91B-135</t>
  </si>
  <si>
    <t>920-135</t>
  </si>
  <si>
    <t>92L-135</t>
  </si>
  <si>
    <t>92M-135</t>
  </si>
  <si>
    <t>92R-135</t>
  </si>
  <si>
    <t>92T-135</t>
  </si>
  <si>
    <t>92V-135</t>
  </si>
  <si>
    <t>930-135</t>
  </si>
  <si>
    <t>93M-135</t>
  </si>
  <si>
    <t>93N-135</t>
  </si>
  <si>
    <t>93P-135</t>
  </si>
  <si>
    <t>93T-135</t>
  </si>
  <si>
    <t>940-135</t>
  </si>
  <si>
    <t>94A-135</t>
  </si>
  <si>
    <t>94Z-135</t>
  </si>
  <si>
    <t>950-135</t>
  </si>
  <si>
    <t>960-135</t>
  </si>
  <si>
    <t>96C-135</t>
  </si>
  <si>
    <t>970-135</t>
  </si>
  <si>
    <t>97D-135</t>
  </si>
  <si>
    <t>980-135</t>
  </si>
  <si>
    <t>98A-135</t>
  </si>
  <si>
    <t>990-135</t>
  </si>
  <si>
    <t>995-135</t>
  </si>
  <si>
    <t>010-136</t>
  </si>
  <si>
    <t>080-136</t>
  </si>
  <si>
    <t>08A-136</t>
  </si>
  <si>
    <t>150-136</t>
  </si>
  <si>
    <t>210-136</t>
  </si>
  <si>
    <t>720-136</t>
  </si>
  <si>
    <t>862-136</t>
  </si>
  <si>
    <t>890-136</t>
  </si>
  <si>
    <t>940-136</t>
  </si>
  <si>
    <t>C67-136</t>
  </si>
  <si>
    <t>00A-137</t>
  </si>
  <si>
    <t>00B-137</t>
  </si>
  <si>
    <t>010-137</t>
  </si>
  <si>
    <t>01B-137</t>
  </si>
  <si>
    <t>01C-137</t>
  </si>
  <si>
    <t>01D-137</t>
  </si>
  <si>
    <t>01F-137</t>
  </si>
  <si>
    <t>020-137</t>
  </si>
  <si>
    <t>030-137</t>
  </si>
  <si>
    <t>040-137</t>
  </si>
  <si>
    <t>050-137</t>
  </si>
  <si>
    <t>060-137</t>
  </si>
  <si>
    <t>06B-137</t>
  </si>
  <si>
    <t>070-137</t>
  </si>
  <si>
    <t>07A-137</t>
  </si>
  <si>
    <t>080-137</t>
  </si>
  <si>
    <t>08A-137</t>
  </si>
  <si>
    <t>090-137</t>
  </si>
  <si>
    <t>09B-137</t>
  </si>
  <si>
    <t>100-137</t>
  </si>
  <si>
    <t>10A-137</t>
  </si>
  <si>
    <t>10B-137</t>
  </si>
  <si>
    <t>110-137</t>
  </si>
  <si>
    <t>111-137</t>
  </si>
  <si>
    <t>11A-137</t>
  </si>
  <si>
    <t>11B-137</t>
  </si>
  <si>
    <t>11C-137</t>
  </si>
  <si>
    <t>11D-137</t>
  </si>
  <si>
    <t>11K-137</t>
  </si>
  <si>
    <t>120-137</t>
  </si>
  <si>
    <t>12A-137</t>
  </si>
  <si>
    <t>130-137</t>
  </si>
  <si>
    <t>132-137</t>
  </si>
  <si>
    <t>13A-137</t>
  </si>
  <si>
    <t>13B-137</t>
  </si>
  <si>
    <t>13C-137</t>
  </si>
  <si>
    <t>13D-137</t>
  </si>
  <si>
    <t>140-137</t>
  </si>
  <si>
    <t>150-137</t>
  </si>
  <si>
    <t>160-137</t>
  </si>
  <si>
    <t>16B-137</t>
  </si>
  <si>
    <t>170-137</t>
  </si>
  <si>
    <t>180-137</t>
  </si>
  <si>
    <t>181-137</t>
  </si>
  <si>
    <t>182-137</t>
  </si>
  <si>
    <t>190-137</t>
  </si>
  <si>
    <t>19A-137</t>
  </si>
  <si>
    <t>19B-137</t>
  </si>
  <si>
    <t>19C-137</t>
  </si>
  <si>
    <t>20A-137</t>
  </si>
  <si>
    <t>220-137</t>
  </si>
  <si>
    <t>230-137</t>
  </si>
  <si>
    <t>23A-137</t>
  </si>
  <si>
    <t>240-137</t>
  </si>
  <si>
    <t>241-137</t>
  </si>
  <si>
    <t>24B-137</t>
  </si>
  <si>
    <t>24N-137</t>
  </si>
  <si>
    <t>250-137</t>
  </si>
  <si>
    <t>260-137</t>
  </si>
  <si>
    <t>26B-137</t>
  </si>
  <si>
    <t>26C-137</t>
  </si>
  <si>
    <t>27A-137</t>
  </si>
  <si>
    <t>280-137</t>
  </si>
  <si>
    <t>290-137</t>
  </si>
  <si>
    <t>291-137</t>
  </si>
  <si>
    <t>292-137</t>
  </si>
  <si>
    <t>295-137</t>
  </si>
  <si>
    <t>29A-137</t>
  </si>
  <si>
    <t>300-137</t>
  </si>
  <si>
    <t>310-137</t>
  </si>
  <si>
    <t>320-137</t>
  </si>
  <si>
    <t>32A-137</t>
  </si>
  <si>
    <t>32B-137</t>
  </si>
  <si>
    <t>32C-137</t>
  </si>
  <si>
    <t>32D-137</t>
  </si>
  <si>
    <t>32H-137</t>
  </si>
  <si>
    <t>32K-137</t>
  </si>
  <si>
    <t>32L-137</t>
  </si>
  <si>
    <t>32M-137</t>
  </si>
  <si>
    <t>32N-137</t>
  </si>
  <si>
    <t>32P-137</t>
  </si>
  <si>
    <t>32Q-137</t>
  </si>
  <si>
    <t>32R-137</t>
  </si>
  <si>
    <t>330-137</t>
  </si>
  <si>
    <t>33A-137</t>
  </si>
  <si>
    <t>340-137</t>
  </si>
  <si>
    <t>34B-137</t>
  </si>
  <si>
    <t>34D-137</t>
  </si>
  <si>
    <t>34F-137</t>
  </si>
  <si>
    <t>34G-137</t>
  </si>
  <si>
    <t>34H-137</t>
  </si>
  <si>
    <t>34Z-137</t>
  </si>
  <si>
    <t>350-137</t>
  </si>
  <si>
    <t>35A-137</t>
  </si>
  <si>
    <t>35B-137</t>
  </si>
  <si>
    <t>360-137</t>
  </si>
  <si>
    <t>36B-137</t>
  </si>
  <si>
    <t>36F-137</t>
  </si>
  <si>
    <t>36G-137</t>
  </si>
  <si>
    <t>370-137</t>
  </si>
  <si>
    <t>380-137</t>
  </si>
  <si>
    <t>390-137</t>
  </si>
  <si>
    <t>39A-137</t>
  </si>
  <si>
    <t>39B-137</t>
  </si>
  <si>
    <t>400-137</t>
  </si>
  <si>
    <t>410-137</t>
  </si>
  <si>
    <t>41B-137</t>
  </si>
  <si>
    <t>41C-137</t>
  </si>
  <si>
    <t>41D-137</t>
  </si>
  <si>
    <t>41F-137</t>
  </si>
  <si>
    <t>41G-137</t>
  </si>
  <si>
    <t>41H-137</t>
  </si>
  <si>
    <t>41J-137</t>
  </si>
  <si>
    <t>41K-137</t>
  </si>
  <si>
    <t>41L-137</t>
  </si>
  <si>
    <t>41M-137</t>
  </si>
  <si>
    <t>41N-137</t>
  </si>
  <si>
    <t>41Q-137</t>
  </si>
  <si>
    <t>422-137</t>
  </si>
  <si>
    <t>42B-137</t>
  </si>
  <si>
    <t>430-137</t>
  </si>
  <si>
    <t>43C-137</t>
  </si>
  <si>
    <t>43D-137</t>
  </si>
  <si>
    <t>440-137</t>
  </si>
  <si>
    <t>44A-137</t>
  </si>
  <si>
    <t>450-137</t>
  </si>
  <si>
    <t>45A-137</t>
  </si>
  <si>
    <t>45B-137</t>
  </si>
  <si>
    <t>460-137</t>
  </si>
  <si>
    <t>470-137</t>
  </si>
  <si>
    <t>480-137</t>
  </si>
  <si>
    <t>490-137</t>
  </si>
  <si>
    <t>491-137</t>
  </si>
  <si>
    <t>49B-137</t>
  </si>
  <si>
    <t>49D-137</t>
  </si>
  <si>
    <t>49E-137</t>
  </si>
  <si>
    <t>49F-137</t>
  </si>
  <si>
    <t>49G-137</t>
  </si>
  <si>
    <t>500-137</t>
  </si>
  <si>
    <t>50A-137</t>
  </si>
  <si>
    <t>50Z-137</t>
  </si>
  <si>
    <t>510-137</t>
  </si>
  <si>
    <t>51A-137</t>
  </si>
  <si>
    <t>51B-137</t>
  </si>
  <si>
    <t>520-137</t>
  </si>
  <si>
    <t>530-137</t>
  </si>
  <si>
    <t>53B-137</t>
  </si>
  <si>
    <t>53C-137</t>
  </si>
  <si>
    <t>540-137</t>
  </si>
  <si>
    <t>54A-137</t>
  </si>
  <si>
    <t>550-137</t>
  </si>
  <si>
    <t>55A-137</t>
  </si>
  <si>
    <t>55B-137</t>
  </si>
  <si>
    <t>560-137</t>
  </si>
  <si>
    <t>570-137</t>
  </si>
  <si>
    <t>580-137</t>
  </si>
  <si>
    <t>58B-137</t>
  </si>
  <si>
    <t>590-137</t>
  </si>
  <si>
    <t>600-137</t>
  </si>
  <si>
    <t>60B-137</t>
  </si>
  <si>
    <t>60D-137</t>
  </si>
  <si>
    <t>60F-137</t>
  </si>
  <si>
    <t>60G-137</t>
  </si>
  <si>
    <t>60I-137</t>
  </si>
  <si>
    <t>60J-137</t>
  </si>
  <si>
    <t>60K-137</t>
  </si>
  <si>
    <t>60L-137</t>
  </si>
  <si>
    <t>60M-137</t>
  </si>
  <si>
    <t>60N-137</t>
  </si>
  <si>
    <t>60P-137</t>
  </si>
  <si>
    <t>60Q-137</t>
  </si>
  <si>
    <t>60S-137</t>
  </si>
  <si>
    <t>60Y-137</t>
  </si>
  <si>
    <t>60Z-137</t>
  </si>
  <si>
    <t>610-137</t>
  </si>
  <si>
    <t>61J-137</t>
  </si>
  <si>
    <t>61K-137</t>
  </si>
  <si>
    <t>61M-137</t>
  </si>
  <si>
    <t>61N-137</t>
  </si>
  <si>
    <t>61P-137</t>
  </si>
  <si>
    <t>61R-137</t>
  </si>
  <si>
    <t>61S-137</t>
  </si>
  <si>
    <t>61T-137</t>
  </si>
  <si>
    <t>61U-137</t>
  </si>
  <si>
    <t>61W-137</t>
  </si>
  <si>
    <t>61X-137</t>
  </si>
  <si>
    <t>61Y-137</t>
  </si>
  <si>
    <t>620-137</t>
  </si>
  <si>
    <t>62A-137</t>
  </si>
  <si>
    <t>62K-137</t>
  </si>
  <si>
    <t>630-137</t>
  </si>
  <si>
    <t>63A-137</t>
  </si>
  <si>
    <t>63B-137</t>
  </si>
  <si>
    <t>63C-137</t>
  </si>
  <si>
    <t>640-137</t>
  </si>
  <si>
    <t>64A-137</t>
  </si>
  <si>
    <t>650-137</t>
  </si>
  <si>
    <t>65A-137</t>
  </si>
  <si>
    <t>65C-137</t>
  </si>
  <si>
    <t>65G-137</t>
  </si>
  <si>
    <t>65H-137</t>
  </si>
  <si>
    <t>65Z-137</t>
  </si>
  <si>
    <t>660-137</t>
  </si>
  <si>
    <t>670-137</t>
  </si>
  <si>
    <t>67B-137</t>
  </si>
  <si>
    <t>680-137</t>
  </si>
  <si>
    <t>681-137</t>
  </si>
  <si>
    <t>68A-137</t>
  </si>
  <si>
    <t>68C-137</t>
  </si>
  <si>
    <t>690-137</t>
  </si>
  <si>
    <t>69A-137</t>
  </si>
  <si>
    <t>700-137</t>
  </si>
  <si>
    <t>70A-137</t>
  </si>
  <si>
    <t>710-137</t>
  </si>
  <si>
    <t>720-137</t>
  </si>
  <si>
    <t>730-137</t>
  </si>
  <si>
    <t>73A-137</t>
  </si>
  <si>
    <t>73B-137</t>
  </si>
  <si>
    <t>740-137</t>
  </si>
  <si>
    <t>74C-137</t>
  </si>
  <si>
    <t>74Z-137</t>
  </si>
  <si>
    <t>750-137</t>
  </si>
  <si>
    <t>760-137</t>
  </si>
  <si>
    <t>76A-137</t>
  </si>
  <si>
    <t>770-137</t>
  </si>
  <si>
    <t>780-137</t>
  </si>
  <si>
    <t>78A-137</t>
  </si>
  <si>
    <t>78B-137</t>
  </si>
  <si>
    <t>79A-137</t>
  </si>
  <si>
    <t>79Z-137</t>
  </si>
  <si>
    <t>800-137</t>
  </si>
  <si>
    <t>80B-137</t>
  </si>
  <si>
    <t>810-137</t>
  </si>
  <si>
    <t>81A-137</t>
  </si>
  <si>
    <t>81B-137</t>
  </si>
  <si>
    <t>820-137</t>
  </si>
  <si>
    <t>821-137</t>
  </si>
  <si>
    <t>840-137</t>
  </si>
  <si>
    <t>84B-137</t>
  </si>
  <si>
    <t>850-137</t>
  </si>
  <si>
    <t>860-137</t>
  </si>
  <si>
    <t>862-137</t>
  </si>
  <si>
    <t>86T-137</t>
  </si>
  <si>
    <t>870-137</t>
  </si>
  <si>
    <t>87A-137</t>
  </si>
  <si>
    <t>880-137</t>
  </si>
  <si>
    <t>88A-137</t>
  </si>
  <si>
    <t>890-137</t>
  </si>
  <si>
    <t>900-137</t>
  </si>
  <si>
    <t>90A-137</t>
  </si>
  <si>
    <t>90B-137</t>
  </si>
  <si>
    <t>90C-137</t>
  </si>
  <si>
    <t>90D-137</t>
  </si>
  <si>
    <t>90F-137</t>
  </si>
  <si>
    <t>910-137</t>
  </si>
  <si>
    <t>91A-137</t>
  </si>
  <si>
    <t>91B-137</t>
  </si>
  <si>
    <t>920-137</t>
  </si>
  <si>
    <t>92B-137</t>
  </si>
  <si>
    <t>92D-137</t>
  </si>
  <si>
    <t>92E-137</t>
  </si>
  <si>
    <t>92F-137</t>
  </si>
  <si>
    <t>92G-137</t>
  </si>
  <si>
    <t>92K-137</t>
  </si>
  <si>
    <t>92L-137</t>
  </si>
  <si>
    <t>92M-137</t>
  </si>
  <si>
    <t>92N-137</t>
  </si>
  <si>
    <t>92P-137</t>
  </si>
  <si>
    <t>92R-137</t>
  </si>
  <si>
    <t>92S-137</t>
  </si>
  <si>
    <t>92T-137</t>
  </si>
  <si>
    <t>92U-137</t>
  </si>
  <si>
    <t>92V-137</t>
  </si>
  <si>
    <t>92Y-137</t>
  </si>
  <si>
    <t>93A-137</t>
  </si>
  <si>
    <t>93J-137</t>
  </si>
  <si>
    <t>93M-137</t>
  </si>
  <si>
    <t>93N-137</t>
  </si>
  <si>
    <t>93P-137</t>
  </si>
  <si>
    <t>93Q-137</t>
  </si>
  <si>
    <t>93R-137</t>
  </si>
  <si>
    <t>93T-137</t>
  </si>
  <si>
    <t>940-137</t>
  </si>
  <si>
    <t>94A-137</t>
  </si>
  <si>
    <t>94Z-137</t>
  </si>
  <si>
    <t>950-137</t>
  </si>
  <si>
    <t>95A-137</t>
  </si>
  <si>
    <t>960-137</t>
  </si>
  <si>
    <t>96C-137</t>
  </si>
  <si>
    <t>96F-137</t>
  </si>
  <si>
    <t>970-137</t>
  </si>
  <si>
    <t>97D-137</t>
  </si>
  <si>
    <t>980-137</t>
  </si>
  <si>
    <t>98A-137</t>
  </si>
  <si>
    <t>98B-137</t>
  </si>
  <si>
    <t>990-137</t>
  </si>
  <si>
    <t>995-137</t>
  </si>
  <si>
    <t>030-138</t>
  </si>
  <si>
    <t>040-138</t>
  </si>
  <si>
    <t>070-138</t>
  </si>
  <si>
    <t>08A-138</t>
  </si>
  <si>
    <t>090-138</t>
  </si>
  <si>
    <t>100-138</t>
  </si>
  <si>
    <t>111-138</t>
  </si>
  <si>
    <t>11D-138</t>
  </si>
  <si>
    <t>120-138</t>
  </si>
  <si>
    <t>130-138</t>
  </si>
  <si>
    <t>132-138</t>
  </si>
  <si>
    <t>230-138</t>
  </si>
  <si>
    <t>292-138</t>
  </si>
  <si>
    <t>310-138</t>
  </si>
  <si>
    <t>320-138</t>
  </si>
  <si>
    <t>32A-138</t>
  </si>
  <si>
    <t>32L-138</t>
  </si>
  <si>
    <t>32M-138</t>
  </si>
  <si>
    <t>32Q-138</t>
  </si>
  <si>
    <t>390-138</t>
  </si>
  <si>
    <t>400-138</t>
  </si>
  <si>
    <t>420-138</t>
  </si>
  <si>
    <t>421-138</t>
  </si>
  <si>
    <t>422-138</t>
  </si>
  <si>
    <t>43D-138</t>
  </si>
  <si>
    <t>460-138</t>
  </si>
  <si>
    <t>470-138</t>
  </si>
  <si>
    <t>500-138</t>
  </si>
  <si>
    <t>580-138</t>
  </si>
  <si>
    <t>58B-138</t>
  </si>
  <si>
    <t>60D-138</t>
  </si>
  <si>
    <t>60F-138</t>
  </si>
  <si>
    <t>61W-138</t>
  </si>
  <si>
    <t>650-138</t>
  </si>
  <si>
    <t>660-138</t>
  </si>
  <si>
    <t>70A-138</t>
  </si>
  <si>
    <t>740-138</t>
  </si>
  <si>
    <t>750-138</t>
  </si>
  <si>
    <t>761-138</t>
  </si>
  <si>
    <t>790-138</t>
  </si>
  <si>
    <t>800-138</t>
  </si>
  <si>
    <t>840-138</t>
  </si>
  <si>
    <t>861-138</t>
  </si>
  <si>
    <t>910-138</t>
  </si>
  <si>
    <t>920-138</t>
  </si>
  <si>
    <t>92B-138</t>
  </si>
  <si>
    <t>92L-138</t>
  </si>
  <si>
    <t>930-138</t>
  </si>
  <si>
    <t>93A-138</t>
  </si>
  <si>
    <t>960-138</t>
  </si>
  <si>
    <t>98A-138</t>
  </si>
  <si>
    <t>00A-163</t>
  </si>
  <si>
    <t>00B-163</t>
  </si>
  <si>
    <t>010-163</t>
  </si>
  <si>
    <t>01C-163</t>
  </si>
  <si>
    <t>020-163</t>
  </si>
  <si>
    <t>030-163</t>
  </si>
  <si>
    <t>040-163</t>
  </si>
  <si>
    <t>050-163</t>
  </si>
  <si>
    <t>060-163</t>
  </si>
  <si>
    <t>06B-163</t>
  </si>
  <si>
    <t>070-163</t>
  </si>
  <si>
    <t>080-163</t>
  </si>
  <si>
    <t>08A-163</t>
  </si>
  <si>
    <t>090-163</t>
  </si>
  <si>
    <t>09A-163</t>
  </si>
  <si>
    <t>09B-163</t>
  </si>
  <si>
    <t>100-163</t>
  </si>
  <si>
    <t>10A-163</t>
  </si>
  <si>
    <t>10B-163</t>
  </si>
  <si>
    <t>110-163</t>
  </si>
  <si>
    <t>111-163</t>
  </si>
  <si>
    <t>11B-163</t>
  </si>
  <si>
    <t>11C-163</t>
  </si>
  <si>
    <t>11D-163</t>
  </si>
  <si>
    <t>11K-163</t>
  </si>
  <si>
    <t>120-163</t>
  </si>
  <si>
    <t>130-163</t>
  </si>
  <si>
    <t>132-163</t>
  </si>
  <si>
    <t>13A-163</t>
  </si>
  <si>
    <t>13B-163</t>
  </si>
  <si>
    <t>13C-163</t>
  </si>
  <si>
    <t>13D-163</t>
  </si>
  <si>
    <t>140-163</t>
  </si>
  <si>
    <t>150-163</t>
  </si>
  <si>
    <t>160-163</t>
  </si>
  <si>
    <t>16B-163</t>
  </si>
  <si>
    <t>170-163</t>
  </si>
  <si>
    <t>180-163</t>
  </si>
  <si>
    <t>181-163</t>
  </si>
  <si>
    <t>182-163</t>
  </si>
  <si>
    <t>190-163</t>
  </si>
  <si>
    <t>200-163</t>
  </si>
  <si>
    <t>20A-163</t>
  </si>
  <si>
    <t>210-163</t>
  </si>
  <si>
    <t>220-163</t>
  </si>
  <si>
    <t>230-163</t>
  </si>
  <si>
    <t>240-163</t>
  </si>
  <si>
    <t>241-163</t>
  </si>
  <si>
    <t>24B-163</t>
  </si>
  <si>
    <t>24N-163</t>
  </si>
  <si>
    <t>250-163</t>
  </si>
  <si>
    <t>260-163</t>
  </si>
  <si>
    <t>26B-163</t>
  </si>
  <si>
    <t>270-163</t>
  </si>
  <si>
    <t>280-163</t>
  </si>
  <si>
    <t>290-163</t>
  </si>
  <si>
    <t>291-163</t>
  </si>
  <si>
    <t>292-163</t>
  </si>
  <si>
    <t>295-163</t>
  </si>
  <si>
    <t>29A-163</t>
  </si>
  <si>
    <t>300-163</t>
  </si>
  <si>
    <t>310-163</t>
  </si>
  <si>
    <t>320-163</t>
  </si>
  <si>
    <t>32A-163</t>
  </si>
  <si>
    <t>32B-163</t>
  </si>
  <si>
    <t>32C-163</t>
  </si>
  <si>
    <t>32H-163</t>
  </si>
  <si>
    <t>32K-163</t>
  </si>
  <si>
    <t>32L-163</t>
  </si>
  <si>
    <t>32M-163</t>
  </si>
  <si>
    <t>32P-163</t>
  </si>
  <si>
    <t>32S-163</t>
  </si>
  <si>
    <t>32T-163</t>
  </si>
  <si>
    <t>330-163</t>
  </si>
  <si>
    <t>33A-163</t>
  </si>
  <si>
    <t>340-163</t>
  </si>
  <si>
    <t>34B-163</t>
  </si>
  <si>
    <t>34D-163</t>
  </si>
  <si>
    <t>34F-163</t>
  </si>
  <si>
    <t>34Z-163</t>
  </si>
  <si>
    <t>350-163</t>
  </si>
  <si>
    <t>35A-163</t>
  </si>
  <si>
    <t>360-163</t>
  </si>
  <si>
    <t>36B-163</t>
  </si>
  <si>
    <t>370-163</t>
  </si>
  <si>
    <t>380-163</t>
  </si>
  <si>
    <t>390-163</t>
  </si>
  <si>
    <t>39A-163</t>
  </si>
  <si>
    <t>400-163</t>
  </si>
  <si>
    <t>410-163</t>
  </si>
  <si>
    <t>41B-163</t>
  </si>
  <si>
    <t>41C-163</t>
  </si>
  <si>
    <t>41D-163</t>
  </si>
  <si>
    <t>41F-163</t>
  </si>
  <si>
    <t>41H-163</t>
  </si>
  <si>
    <t>41J-163</t>
  </si>
  <si>
    <t>41K-163</t>
  </si>
  <si>
    <t>41L-163</t>
  </si>
  <si>
    <t>41M-163</t>
  </si>
  <si>
    <t>420-163</t>
  </si>
  <si>
    <t>421-163</t>
  </si>
  <si>
    <t>422-163</t>
  </si>
  <si>
    <t>42A-163</t>
  </si>
  <si>
    <t>42B-163</t>
  </si>
  <si>
    <t>430-163</t>
  </si>
  <si>
    <t>440-163</t>
  </si>
  <si>
    <t>44A-163</t>
  </si>
  <si>
    <t>450-163</t>
  </si>
  <si>
    <t>45B-163</t>
  </si>
  <si>
    <t>460-163</t>
  </si>
  <si>
    <t>470-163</t>
  </si>
  <si>
    <t>480-163</t>
  </si>
  <si>
    <t>490-163</t>
  </si>
  <si>
    <t>491-163</t>
  </si>
  <si>
    <t>49B-163</t>
  </si>
  <si>
    <t>49D-163</t>
  </si>
  <si>
    <t>49F-163</t>
  </si>
  <si>
    <t>49G-163</t>
  </si>
  <si>
    <t>500-163</t>
  </si>
  <si>
    <t>510-163</t>
  </si>
  <si>
    <t>51A-163</t>
  </si>
  <si>
    <t>51B-163</t>
  </si>
  <si>
    <t>520-163</t>
  </si>
  <si>
    <t>530-163</t>
  </si>
  <si>
    <t>53B-163</t>
  </si>
  <si>
    <t>540-163</t>
  </si>
  <si>
    <t>54A-163</t>
  </si>
  <si>
    <t>550-163</t>
  </si>
  <si>
    <t>55A-163</t>
  </si>
  <si>
    <t>560-163</t>
  </si>
  <si>
    <t>570-163</t>
  </si>
  <si>
    <t>580-163</t>
  </si>
  <si>
    <t>58B-163</t>
  </si>
  <si>
    <t>590-163</t>
  </si>
  <si>
    <t>600-163</t>
  </si>
  <si>
    <t>60B-163</t>
  </si>
  <si>
    <t>60G-163</t>
  </si>
  <si>
    <t>60J-163</t>
  </si>
  <si>
    <t>60K-163</t>
  </si>
  <si>
    <t>60L-163</t>
  </si>
  <si>
    <t>60N-163</t>
  </si>
  <si>
    <t>60P-163</t>
  </si>
  <si>
    <t>60Q-163</t>
  </si>
  <si>
    <t>60S-163</t>
  </si>
  <si>
    <t>60U-163</t>
  </si>
  <si>
    <t>60Y-163</t>
  </si>
  <si>
    <t>610-163</t>
  </si>
  <si>
    <t>61K-163</t>
  </si>
  <si>
    <t>61L-163</t>
  </si>
  <si>
    <t>61M-163</t>
  </si>
  <si>
    <t>61N-163</t>
  </si>
  <si>
    <t>61P-163</t>
  </si>
  <si>
    <t>61R-163</t>
  </si>
  <si>
    <t>61T-163</t>
  </si>
  <si>
    <t>61U-163</t>
  </si>
  <si>
    <t>61V-163</t>
  </si>
  <si>
    <t>61W-163</t>
  </si>
  <si>
    <t>620-163</t>
  </si>
  <si>
    <t>62A-163</t>
  </si>
  <si>
    <t>630-163</t>
  </si>
  <si>
    <t>63B-163</t>
  </si>
  <si>
    <t>640-163</t>
  </si>
  <si>
    <t>64A-163</t>
  </si>
  <si>
    <t>650-163</t>
  </si>
  <si>
    <t>65A-163</t>
  </si>
  <si>
    <t>65B-163</t>
  </si>
  <si>
    <t>65C-163</t>
  </si>
  <si>
    <t>65Z-163</t>
  </si>
  <si>
    <t>660-163</t>
  </si>
  <si>
    <t>66A-163</t>
  </si>
  <si>
    <t>670-163</t>
  </si>
  <si>
    <t>67B-163</t>
  </si>
  <si>
    <t>680-163</t>
  </si>
  <si>
    <t>681-163</t>
  </si>
  <si>
    <t>690-163</t>
  </si>
  <si>
    <t>69A-163</t>
  </si>
  <si>
    <t>700-163</t>
  </si>
  <si>
    <t>70A-163</t>
  </si>
  <si>
    <t>710-163</t>
  </si>
  <si>
    <t>720-163</t>
  </si>
  <si>
    <t>730-163</t>
  </si>
  <si>
    <t>73A-163</t>
  </si>
  <si>
    <t>740-163</t>
  </si>
  <si>
    <t>74Z-163</t>
  </si>
  <si>
    <t>750-163</t>
  </si>
  <si>
    <t>760-163</t>
  </si>
  <si>
    <t>761-163</t>
  </si>
  <si>
    <t>76A-163</t>
  </si>
  <si>
    <t>770-163</t>
  </si>
  <si>
    <t>780-163</t>
  </si>
  <si>
    <t>78A-163</t>
  </si>
  <si>
    <t>790-163</t>
  </si>
  <si>
    <t>79Z-163</t>
  </si>
  <si>
    <t>800-163</t>
  </si>
  <si>
    <t>80B-163</t>
  </si>
  <si>
    <t>810-163</t>
  </si>
  <si>
    <t>81A-163</t>
  </si>
  <si>
    <t>81B-163</t>
  </si>
  <si>
    <t>820-163</t>
  </si>
  <si>
    <t>821-163</t>
  </si>
  <si>
    <t>830-163</t>
  </si>
  <si>
    <t>840-163</t>
  </si>
  <si>
    <t>850-163</t>
  </si>
  <si>
    <t>860-163</t>
  </si>
  <si>
    <t>861-163</t>
  </si>
  <si>
    <t>862-163</t>
  </si>
  <si>
    <t>870-163</t>
  </si>
  <si>
    <t>87A-163</t>
  </si>
  <si>
    <t>880-163</t>
  </si>
  <si>
    <t>88A-163</t>
  </si>
  <si>
    <t>890-163</t>
  </si>
  <si>
    <t>900-163</t>
  </si>
  <si>
    <t>90C-163</t>
  </si>
  <si>
    <t>90D-163</t>
  </si>
  <si>
    <t>90F-163</t>
  </si>
  <si>
    <t>910-163</t>
  </si>
  <si>
    <t>91A-163</t>
  </si>
  <si>
    <t>91B-163</t>
  </si>
  <si>
    <t>920-163</t>
  </si>
  <si>
    <t>92G-163</t>
  </si>
  <si>
    <t>92M-163</t>
  </si>
  <si>
    <t>92R-163</t>
  </si>
  <si>
    <t>92V-163</t>
  </si>
  <si>
    <t>92W-163</t>
  </si>
  <si>
    <t>930-163</t>
  </si>
  <si>
    <t>93J-163</t>
  </si>
  <si>
    <t>93L-163</t>
  </si>
  <si>
    <t>93P-163</t>
  </si>
  <si>
    <t>940-163</t>
  </si>
  <si>
    <t>950-163</t>
  </si>
  <si>
    <t>95A-163</t>
  </si>
  <si>
    <t>960-163</t>
  </si>
  <si>
    <t>96C-163</t>
  </si>
  <si>
    <t>96F-163</t>
  </si>
  <si>
    <t>970-163</t>
  </si>
  <si>
    <t>980-163</t>
  </si>
  <si>
    <t>98A-163</t>
  </si>
  <si>
    <t>98B-163</t>
  </si>
  <si>
    <t>990-163</t>
  </si>
  <si>
    <t>995-163</t>
  </si>
  <si>
    <t>19A-164</t>
  </si>
  <si>
    <t>19B-164</t>
  </si>
  <si>
    <t>23A-164</t>
  </si>
  <si>
    <t>32L-164</t>
  </si>
  <si>
    <t>34H-164</t>
  </si>
  <si>
    <t>36G-164</t>
  </si>
  <si>
    <t>39A-164</t>
  </si>
  <si>
    <t>39B-164</t>
  </si>
  <si>
    <t>45A-164</t>
  </si>
  <si>
    <t>49E-164</t>
  </si>
  <si>
    <t>50A-164</t>
  </si>
  <si>
    <t>60D-164</t>
  </si>
  <si>
    <t>60F-164</t>
  </si>
  <si>
    <t>60G-164</t>
  </si>
  <si>
    <t>60I-164</t>
  </si>
  <si>
    <t>60J-164</t>
  </si>
  <si>
    <t>60S-164</t>
  </si>
  <si>
    <t>60Y-164</t>
  </si>
  <si>
    <t>61J-164</t>
  </si>
  <si>
    <t>61M-164</t>
  </si>
  <si>
    <t>61S-164</t>
  </si>
  <si>
    <t>63A-164</t>
  </si>
  <si>
    <t>63C-164</t>
  </si>
  <si>
    <t>65D-164</t>
  </si>
  <si>
    <t>65F-164</t>
  </si>
  <si>
    <t>68C-164</t>
  </si>
  <si>
    <t>73B-164</t>
  </si>
  <si>
    <t>84B-164</t>
  </si>
  <si>
    <t>86T-164</t>
  </si>
  <si>
    <t>90A-164</t>
  </si>
  <si>
    <t>90B-164</t>
  </si>
  <si>
    <t>90F-164</t>
  </si>
  <si>
    <t>92B-164</t>
  </si>
  <si>
    <t>92D-164</t>
  </si>
  <si>
    <t>92E-164</t>
  </si>
  <si>
    <t>92F-164</t>
  </si>
  <si>
    <t>92G-164</t>
  </si>
  <si>
    <t>92N-164</t>
  </si>
  <si>
    <t>92P-164</t>
  </si>
  <si>
    <t>92S-164</t>
  </si>
  <si>
    <t>92T-164</t>
  </si>
  <si>
    <t>92U-164</t>
  </si>
  <si>
    <t>92Y-164</t>
  </si>
  <si>
    <t>93N-164</t>
  </si>
  <si>
    <t>00B-165</t>
  </si>
  <si>
    <t>010-165</t>
  </si>
  <si>
    <t>01F-165</t>
  </si>
  <si>
    <t>070-165</t>
  </si>
  <si>
    <t>10A-165</t>
  </si>
  <si>
    <t>10B-165</t>
  </si>
  <si>
    <t>110-165</t>
  </si>
  <si>
    <t>11A-165</t>
  </si>
  <si>
    <t>11B-165</t>
  </si>
  <si>
    <t>130-165</t>
  </si>
  <si>
    <t>13B-165</t>
  </si>
  <si>
    <t>13C-165</t>
  </si>
  <si>
    <t>140-165</t>
  </si>
  <si>
    <t>182-165</t>
  </si>
  <si>
    <t>19A-165</t>
  </si>
  <si>
    <t>20A-165</t>
  </si>
  <si>
    <t>220-165</t>
  </si>
  <si>
    <t>23A-165</t>
  </si>
  <si>
    <t>241-165</t>
  </si>
  <si>
    <t>24N-165</t>
  </si>
  <si>
    <t>250-165</t>
  </si>
  <si>
    <t>260-165</t>
  </si>
  <si>
    <t>26C-165</t>
  </si>
  <si>
    <t>270-165</t>
  </si>
  <si>
    <t>291-165</t>
  </si>
  <si>
    <t>292-165</t>
  </si>
  <si>
    <t>310-165</t>
  </si>
  <si>
    <t>320-165</t>
  </si>
  <si>
    <t>32C-165</t>
  </si>
  <si>
    <t>32L-165</t>
  </si>
  <si>
    <t>32N-165</t>
  </si>
  <si>
    <t>32S-165</t>
  </si>
  <si>
    <t>330-165</t>
  </si>
  <si>
    <t>340-165</t>
  </si>
  <si>
    <t>36B-165</t>
  </si>
  <si>
    <t>36C-165</t>
  </si>
  <si>
    <t>390-165</t>
  </si>
  <si>
    <t>400-165</t>
  </si>
  <si>
    <t>410-165</t>
  </si>
  <si>
    <t>41D-165</t>
  </si>
  <si>
    <t>422-165</t>
  </si>
  <si>
    <t>42A-165</t>
  </si>
  <si>
    <t>450-165</t>
  </si>
  <si>
    <t>45B-165</t>
  </si>
  <si>
    <t>460-165</t>
  </si>
  <si>
    <t>49B-165</t>
  </si>
  <si>
    <t>49G-165</t>
  </si>
  <si>
    <t>53B-165</t>
  </si>
  <si>
    <t>53C-165</t>
  </si>
  <si>
    <t>54A-165</t>
  </si>
  <si>
    <t>550-165</t>
  </si>
  <si>
    <t>55B-165</t>
  </si>
  <si>
    <t>560-165</t>
  </si>
  <si>
    <t>590-165</t>
  </si>
  <si>
    <t>60I-165</t>
  </si>
  <si>
    <t>60J-165</t>
  </si>
  <si>
    <t>60N-165</t>
  </si>
  <si>
    <t>60S-165</t>
  </si>
  <si>
    <t>60Y-165</t>
  </si>
  <si>
    <t>61T-165</t>
  </si>
  <si>
    <t>61Y-165</t>
  </si>
  <si>
    <t>63A-165</t>
  </si>
  <si>
    <t>650-165</t>
  </si>
  <si>
    <t>65C-165</t>
  </si>
  <si>
    <t>65G-165</t>
  </si>
  <si>
    <t>65H-165</t>
  </si>
  <si>
    <t>66A-165</t>
  </si>
  <si>
    <t>670-165</t>
  </si>
  <si>
    <t>680-165</t>
  </si>
  <si>
    <t>68C-165</t>
  </si>
  <si>
    <t>69A-165</t>
  </si>
  <si>
    <t>70A-165</t>
  </si>
  <si>
    <t>720-165</t>
  </si>
  <si>
    <t>73A-165</t>
  </si>
  <si>
    <t>740-165</t>
  </si>
  <si>
    <t>770-165</t>
  </si>
  <si>
    <t>84B-165</t>
  </si>
  <si>
    <t>862-165</t>
  </si>
  <si>
    <t>86T-165</t>
  </si>
  <si>
    <t>890-165</t>
  </si>
  <si>
    <t>900-165</t>
  </si>
  <si>
    <t>90A-165</t>
  </si>
  <si>
    <t>90B-165</t>
  </si>
  <si>
    <t>90F-165</t>
  </si>
  <si>
    <t>910-165</t>
  </si>
  <si>
    <t>92B-165</t>
  </si>
  <si>
    <t>92D-165</t>
  </si>
  <si>
    <t>92G-165</t>
  </si>
  <si>
    <t>92N-165</t>
  </si>
  <si>
    <t>92S-165</t>
  </si>
  <si>
    <t>92T-165</t>
  </si>
  <si>
    <t>93J-165</t>
  </si>
  <si>
    <t>93N-165</t>
  </si>
  <si>
    <t>93T-165</t>
  </si>
  <si>
    <t>940-165</t>
  </si>
  <si>
    <t>95A-165</t>
  </si>
  <si>
    <t>960-165</t>
  </si>
  <si>
    <t>970-165</t>
  </si>
  <si>
    <t>97D-165</t>
  </si>
  <si>
    <t>110-166</t>
  </si>
  <si>
    <t>130-166</t>
  </si>
  <si>
    <t>132-166</t>
  </si>
  <si>
    <t>182-166</t>
  </si>
  <si>
    <t>270-166</t>
  </si>
  <si>
    <t>370-166</t>
  </si>
  <si>
    <t>400-166</t>
  </si>
  <si>
    <t>410-166</t>
  </si>
  <si>
    <t>490-166</t>
  </si>
  <si>
    <t>530-166</t>
  </si>
  <si>
    <t>560-166</t>
  </si>
  <si>
    <t>590-166</t>
  </si>
  <si>
    <t>630-166</t>
  </si>
  <si>
    <t>700-166</t>
  </si>
  <si>
    <t>750-166</t>
  </si>
  <si>
    <t>810-166</t>
  </si>
  <si>
    <t>840-166</t>
  </si>
  <si>
    <t>850-166</t>
  </si>
  <si>
    <t>890-166</t>
  </si>
  <si>
    <t>020-167</t>
  </si>
  <si>
    <t>23A-167</t>
  </si>
  <si>
    <t>32M-167</t>
  </si>
  <si>
    <t>340-167</t>
  </si>
  <si>
    <t>360-167</t>
  </si>
  <si>
    <t>36B-167</t>
  </si>
  <si>
    <t>370-167</t>
  </si>
  <si>
    <t>450-167</t>
  </si>
  <si>
    <t>45B-167</t>
  </si>
  <si>
    <t>590-167</t>
  </si>
  <si>
    <t>60B-167</t>
  </si>
  <si>
    <t>65D-167</t>
  </si>
  <si>
    <t>700-167</t>
  </si>
  <si>
    <t>750-167</t>
  </si>
  <si>
    <t>760-167</t>
  </si>
  <si>
    <t>830-167</t>
  </si>
  <si>
    <t>861-167</t>
  </si>
  <si>
    <t>92B-167</t>
  </si>
  <si>
    <t>950-167</t>
  </si>
  <si>
    <t>960-167</t>
  </si>
  <si>
    <t>96C-167</t>
  </si>
  <si>
    <t>980-167</t>
  </si>
  <si>
    <t>050-168</t>
  </si>
  <si>
    <t>130-168</t>
  </si>
  <si>
    <t>13C-168</t>
  </si>
  <si>
    <t>241-168</t>
  </si>
  <si>
    <t>340-168</t>
  </si>
  <si>
    <t>390-168</t>
  </si>
  <si>
    <t>450-168</t>
  </si>
  <si>
    <t>54A-168</t>
  </si>
  <si>
    <t>640-168</t>
  </si>
  <si>
    <t>650-168</t>
  </si>
  <si>
    <t>850-168</t>
  </si>
  <si>
    <t>870-168</t>
  </si>
  <si>
    <t>920-168</t>
  </si>
  <si>
    <t>020-169</t>
  </si>
  <si>
    <t>050-169</t>
  </si>
  <si>
    <t>070-169</t>
  </si>
  <si>
    <t>100-169</t>
  </si>
  <si>
    <t>11B-169</t>
  </si>
  <si>
    <t>11D-169</t>
  </si>
  <si>
    <t>130-169</t>
  </si>
  <si>
    <t>182-169</t>
  </si>
  <si>
    <t>23A-169</t>
  </si>
  <si>
    <t>250-169</t>
  </si>
  <si>
    <t>290-169</t>
  </si>
  <si>
    <t>291-169</t>
  </si>
  <si>
    <t>292-169</t>
  </si>
  <si>
    <t>300-169</t>
  </si>
  <si>
    <t>32T-169</t>
  </si>
  <si>
    <t>340-169</t>
  </si>
  <si>
    <t>350-169</t>
  </si>
  <si>
    <t>360-169</t>
  </si>
  <si>
    <t>370-169</t>
  </si>
  <si>
    <t>380-169</t>
  </si>
  <si>
    <t>390-169</t>
  </si>
  <si>
    <t>400-169</t>
  </si>
  <si>
    <t>422-169</t>
  </si>
  <si>
    <t>450-169</t>
  </si>
  <si>
    <t>45B-169</t>
  </si>
  <si>
    <t>49F-169</t>
  </si>
  <si>
    <t>520-169</t>
  </si>
  <si>
    <t>53B-169</t>
  </si>
  <si>
    <t>550-169</t>
  </si>
  <si>
    <t>590-169</t>
  </si>
  <si>
    <t>600-169</t>
  </si>
  <si>
    <t>60I-169</t>
  </si>
  <si>
    <t>610-169</t>
  </si>
  <si>
    <t>620-169</t>
  </si>
  <si>
    <t>630-169</t>
  </si>
  <si>
    <t>650-169</t>
  </si>
  <si>
    <t>65A-169</t>
  </si>
  <si>
    <t>680-169</t>
  </si>
  <si>
    <t>700-169</t>
  </si>
  <si>
    <t>720-169</t>
  </si>
  <si>
    <t>730-169</t>
  </si>
  <si>
    <t>740-169</t>
  </si>
  <si>
    <t>810-169</t>
  </si>
  <si>
    <t>81A-169</t>
  </si>
  <si>
    <t>820-169</t>
  </si>
  <si>
    <t>821-169</t>
  </si>
  <si>
    <t>840-169</t>
  </si>
  <si>
    <t>850-169</t>
  </si>
  <si>
    <t>860-169</t>
  </si>
  <si>
    <t>862-169</t>
  </si>
  <si>
    <t>880-169</t>
  </si>
  <si>
    <t>890-169</t>
  </si>
  <si>
    <t>90F-169</t>
  </si>
  <si>
    <t>920-169</t>
  </si>
  <si>
    <t>92G-169</t>
  </si>
  <si>
    <t>93N-169</t>
  </si>
  <si>
    <t>940-169</t>
  </si>
  <si>
    <t>950-169</t>
  </si>
  <si>
    <t>960-169</t>
  </si>
  <si>
    <t>970-169</t>
  </si>
  <si>
    <t>100-170</t>
  </si>
  <si>
    <t>11D-170</t>
  </si>
  <si>
    <t>11K-170</t>
  </si>
  <si>
    <t>130-170</t>
  </si>
  <si>
    <t>180-170</t>
  </si>
  <si>
    <t>182-170</t>
  </si>
  <si>
    <t>210-170</t>
  </si>
  <si>
    <t>23A-170</t>
  </si>
  <si>
    <t>241-170</t>
  </si>
  <si>
    <t>24B-170</t>
  </si>
  <si>
    <t>250-170</t>
  </si>
  <si>
    <t>260-170</t>
  </si>
  <si>
    <t>291-170</t>
  </si>
  <si>
    <t>340-170</t>
  </si>
  <si>
    <t>360-170</t>
  </si>
  <si>
    <t>370-170</t>
  </si>
  <si>
    <t>400-170</t>
  </si>
  <si>
    <t>422-170</t>
  </si>
  <si>
    <t>53B-170</t>
  </si>
  <si>
    <t>550-170</t>
  </si>
  <si>
    <t>590-170</t>
  </si>
  <si>
    <t>60I-170</t>
  </si>
  <si>
    <t>60P-170</t>
  </si>
  <si>
    <t>700-170</t>
  </si>
  <si>
    <t>720-170</t>
  </si>
  <si>
    <t>730-170</t>
  </si>
  <si>
    <t>740-170</t>
  </si>
  <si>
    <t>810-170</t>
  </si>
  <si>
    <t>81A-170</t>
  </si>
  <si>
    <t>820-170</t>
  </si>
  <si>
    <t>821-170</t>
  </si>
  <si>
    <t>840-170</t>
  </si>
  <si>
    <t>862-170</t>
  </si>
  <si>
    <t>870-170</t>
  </si>
  <si>
    <t>88A-170</t>
  </si>
  <si>
    <t>900-170</t>
  </si>
  <si>
    <t>90F-170</t>
  </si>
  <si>
    <t>910-170</t>
  </si>
  <si>
    <t>920-170</t>
  </si>
  <si>
    <t>92G-170</t>
  </si>
  <si>
    <t>93N-170</t>
  </si>
  <si>
    <t>960-170</t>
  </si>
  <si>
    <t>995-170</t>
  </si>
  <si>
    <t>00A-ALL</t>
  </si>
  <si>
    <t>00B-ALL</t>
  </si>
  <si>
    <t>010-ALL</t>
  </si>
  <si>
    <t>01B-ALL</t>
  </si>
  <si>
    <t>01C-ALL</t>
  </si>
  <si>
    <t>01D-ALL</t>
  </si>
  <si>
    <t>01F-ALL</t>
  </si>
  <si>
    <t>020-ALL</t>
  </si>
  <si>
    <t>030-ALL</t>
  </si>
  <si>
    <t>040-ALL</t>
  </si>
  <si>
    <t>050-ALL</t>
  </si>
  <si>
    <t>060-ALL</t>
  </si>
  <si>
    <t>06B-ALL</t>
  </si>
  <si>
    <t>070-ALL</t>
  </si>
  <si>
    <t>07A-ALL</t>
  </si>
  <si>
    <t>080-ALL</t>
  </si>
  <si>
    <t>08A-ALL</t>
  </si>
  <si>
    <t>090-ALL</t>
  </si>
  <si>
    <t>09A-ALL</t>
  </si>
  <si>
    <t>09B-ALL</t>
  </si>
  <si>
    <t>100-ALL</t>
  </si>
  <si>
    <t>10A-ALL</t>
  </si>
  <si>
    <t>10B-ALL</t>
  </si>
  <si>
    <t>110-ALL</t>
  </si>
  <si>
    <t>111-ALL</t>
  </si>
  <si>
    <t>11A-ALL</t>
  </si>
  <si>
    <t>11B-ALL</t>
  </si>
  <si>
    <t>11C-ALL</t>
  </si>
  <si>
    <t>11D-ALL</t>
  </si>
  <si>
    <t>11K-ALL</t>
  </si>
  <si>
    <t>120-ALL</t>
  </si>
  <si>
    <t>12A-ALL</t>
  </si>
  <si>
    <t>130-ALL</t>
  </si>
  <si>
    <t>13A-ALL</t>
  </si>
  <si>
    <t>13B-ALL</t>
  </si>
  <si>
    <t>13C-ALL</t>
  </si>
  <si>
    <t>13D-ALL</t>
  </si>
  <si>
    <t>140-ALL</t>
  </si>
  <si>
    <t>150-ALL</t>
  </si>
  <si>
    <t>160-ALL</t>
  </si>
  <si>
    <t>16B-ALL</t>
  </si>
  <si>
    <t>180-ALL</t>
  </si>
  <si>
    <t>182-ALL</t>
  </si>
  <si>
    <t>190-ALL</t>
  </si>
  <si>
    <t>19A-ALL</t>
  </si>
  <si>
    <t>19B-ALL</t>
  </si>
  <si>
    <t>19C-ALL</t>
  </si>
  <si>
    <t>200-ALL</t>
  </si>
  <si>
    <t>20A-ALL</t>
  </si>
  <si>
    <t>210-ALL</t>
  </si>
  <si>
    <t>220-ALL</t>
  </si>
  <si>
    <t>230-ALL</t>
  </si>
  <si>
    <t>23A-ALL</t>
  </si>
  <si>
    <t>240-ALL</t>
  </si>
  <si>
    <t>241-ALL</t>
  </si>
  <si>
    <t>24B-ALL</t>
  </si>
  <si>
    <t>24N-ALL</t>
  </si>
  <si>
    <t>250-ALL</t>
  </si>
  <si>
    <t>260-ALL</t>
  </si>
  <si>
    <t>26B-ALL</t>
  </si>
  <si>
    <t>26C-ALL</t>
  </si>
  <si>
    <t>270-ALL</t>
  </si>
  <si>
    <t>27A-ALL</t>
  </si>
  <si>
    <t>280-ALL</t>
  </si>
  <si>
    <t>290-ALL</t>
  </si>
  <si>
    <t>291-ALL</t>
  </si>
  <si>
    <t>292-ALL</t>
  </si>
  <si>
    <t>295-ALL</t>
  </si>
  <si>
    <t>29A-ALL</t>
  </si>
  <si>
    <t>300-ALL</t>
  </si>
  <si>
    <t>310-ALL</t>
  </si>
  <si>
    <t>320-ALL</t>
  </si>
  <si>
    <t>32A-ALL</t>
  </si>
  <si>
    <t>32B-ALL</t>
  </si>
  <si>
    <t>32C-ALL</t>
  </si>
  <si>
    <t>32D-ALL</t>
  </si>
  <si>
    <t>32H-ALL</t>
  </si>
  <si>
    <t>32K-ALL</t>
  </si>
  <si>
    <t>32L-ALL</t>
  </si>
  <si>
    <t>32M-ALL</t>
  </si>
  <si>
    <t>32N-ALL</t>
  </si>
  <si>
    <t>32P-ALL</t>
  </si>
  <si>
    <t>32Q-ALL</t>
  </si>
  <si>
    <t>32R-ALL</t>
  </si>
  <si>
    <t>32S-ALL</t>
  </si>
  <si>
    <t>32T-ALL</t>
  </si>
  <si>
    <t>330-ALL</t>
  </si>
  <si>
    <t>33A-ALL</t>
  </si>
  <si>
    <t>340-ALL</t>
  </si>
  <si>
    <t>34B-ALL</t>
  </si>
  <si>
    <t>34D-ALL</t>
  </si>
  <si>
    <t>34F-ALL</t>
  </si>
  <si>
    <t>34G-ALL</t>
  </si>
  <si>
    <t>34H-ALL</t>
  </si>
  <si>
    <t>34Z-ALL</t>
  </si>
  <si>
    <t>350-ALL</t>
  </si>
  <si>
    <t>35A-ALL</t>
  </si>
  <si>
    <t>35B-ALL</t>
  </si>
  <si>
    <t>360-ALL</t>
  </si>
  <si>
    <t>36B-ALL</t>
  </si>
  <si>
    <t>36C-ALL</t>
  </si>
  <si>
    <t>36F-ALL</t>
  </si>
  <si>
    <t>36G-ALL</t>
  </si>
  <si>
    <t>370-ALL</t>
  </si>
  <si>
    <t>380-ALL</t>
  </si>
  <si>
    <t>390-ALL</t>
  </si>
  <si>
    <t>39A-ALL</t>
  </si>
  <si>
    <t>39B-ALL</t>
  </si>
  <si>
    <t>400-ALL</t>
  </si>
  <si>
    <t>410-ALL</t>
  </si>
  <si>
    <t>41B-ALL</t>
  </si>
  <si>
    <t>41C-ALL</t>
  </si>
  <si>
    <t>41D-ALL</t>
  </si>
  <si>
    <t>41F-ALL</t>
  </si>
  <si>
    <t>41G-ALL</t>
  </si>
  <si>
    <t>41H-ALL</t>
  </si>
  <si>
    <t>41J-ALL</t>
  </si>
  <si>
    <t>41K-ALL</t>
  </si>
  <si>
    <t>41L-ALL</t>
  </si>
  <si>
    <t>41M-ALL</t>
  </si>
  <si>
    <t>41N-ALL</t>
  </si>
  <si>
    <t>41Q-ALL</t>
  </si>
  <si>
    <t>420-ALL</t>
  </si>
  <si>
    <t>421-ALL</t>
  </si>
  <si>
    <t>422-ALL</t>
  </si>
  <si>
    <t>42A-ALL</t>
  </si>
  <si>
    <t>42B-ALL</t>
  </si>
  <si>
    <t>430-ALL</t>
  </si>
  <si>
    <t>43C-ALL</t>
  </si>
  <si>
    <t>43D-ALL</t>
  </si>
  <si>
    <t>440-ALL</t>
  </si>
  <si>
    <t>44A-ALL</t>
  </si>
  <si>
    <t>450-ALL</t>
  </si>
  <si>
    <t>45A-ALL</t>
  </si>
  <si>
    <t>45B-ALL</t>
  </si>
  <si>
    <t>460-ALL</t>
  </si>
  <si>
    <t>470-ALL</t>
  </si>
  <si>
    <t>480-ALL</t>
  </si>
  <si>
    <t>490-ALL</t>
  </si>
  <si>
    <t>491-ALL</t>
  </si>
  <si>
    <t>49B-ALL</t>
  </si>
  <si>
    <t>49D-ALL</t>
  </si>
  <si>
    <t>49E-ALL</t>
  </si>
  <si>
    <t>49F-ALL</t>
  </si>
  <si>
    <t>49G-ALL</t>
  </si>
  <si>
    <t>500-ALL</t>
  </si>
  <si>
    <t>50A-ALL</t>
  </si>
  <si>
    <t>50Z-ALL</t>
  </si>
  <si>
    <t>510-ALL</t>
  </si>
  <si>
    <t>51A-ALL</t>
  </si>
  <si>
    <t>51B-ALL</t>
  </si>
  <si>
    <t>520-ALL</t>
  </si>
  <si>
    <t>530-ALL</t>
  </si>
  <si>
    <t>53B-ALL</t>
  </si>
  <si>
    <t>53C-ALL</t>
  </si>
  <si>
    <t>540-ALL</t>
  </si>
  <si>
    <t>54A-ALL</t>
  </si>
  <si>
    <t>550-ALL</t>
  </si>
  <si>
    <t>55A-ALL</t>
  </si>
  <si>
    <t>55B-ALL</t>
  </si>
  <si>
    <t>560-ALL</t>
  </si>
  <si>
    <t>570-ALL</t>
  </si>
  <si>
    <t>580-ALL</t>
  </si>
  <si>
    <t>58B-ALL</t>
  </si>
  <si>
    <t>590-ALL</t>
  </si>
  <si>
    <t>600-ALL</t>
  </si>
  <si>
    <t>60B-ALL</t>
  </si>
  <si>
    <t>60D-ALL</t>
  </si>
  <si>
    <t>60F-ALL</t>
  </si>
  <si>
    <t>60G-ALL</t>
  </si>
  <si>
    <t>60I-ALL</t>
  </si>
  <si>
    <t>60J-ALL</t>
  </si>
  <si>
    <t>60K-ALL</t>
  </si>
  <si>
    <t>60L-ALL</t>
  </si>
  <si>
    <t>60M-ALL</t>
  </si>
  <si>
    <t>60N-ALL</t>
  </si>
  <si>
    <t>60P-ALL</t>
  </si>
  <si>
    <t>60Q-ALL</t>
  </si>
  <si>
    <t>60S-ALL</t>
  </si>
  <si>
    <t>60U-ALL</t>
  </si>
  <si>
    <t>60Y-ALL</t>
  </si>
  <si>
    <t>60Z-ALL</t>
  </si>
  <si>
    <t>610-ALL</t>
  </si>
  <si>
    <t>61J-ALL</t>
  </si>
  <si>
    <t>61K-ALL</t>
  </si>
  <si>
    <t>61L-ALL</t>
  </si>
  <si>
    <t>61M-ALL</t>
  </si>
  <si>
    <t>61N-ALL</t>
  </si>
  <si>
    <t>61P-ALL</t>
  </si>
  <si>
    <t>61Q-ALL</t>
  </si>
  <si>
    <t>61R-ALL</t>
  </si>
  <si>
    <t>61S-ALL</t>
  </si>
  <si>
    <t>61T-ALL</t>
  </si>
  <si>
    <t>61U-ALL</t>
  </si>
  <si>
    <t>61V-ALL</t>
  </si>
  <si>
    <t>61W-ALL</t>
  </si>
  <si>
    <t>61X-ALL</t>
  </si>
  <si>
    <t>61Y-ALL</t>
  </si>
  <si>
    <t>620-ALL</t>
  </si>
  <si>
    <t>62A-ALL</t>
  </si>
  <si>
    <t>62J-ALL</t>
  </si>
  <si>
    <t>62K-ALL</t>
  </si>
  <si>
    <t>630-ALL</t>
  </si>
  <si>
    <t>63A-ALL</t>
  </si>
  <si>
    <t>63B-ALL</t>
  </si>
  <si>
    <t>63C-ALL</t>
  </si>
  <si>
    <t>640-ALL</t>
  </si>
  <si>
    <t>64A-ALL</t>
  </si>
  <si>
    <t>650-ALL</t>
  </si>
  <si>
    <t>65A-ALL</t>
  </si>
  <si>
    <t>65B-ALL</t>
  </si>
  <si>
    <t>65C-ALL</t>
  </si>
  <si>
    <t>65D-ALL</t>
  </si>
  <si>
    <t>65F-ALL</t>
  </si>
  <si>
    <t>65G-ALL</t>
  </si>
  <si>
    <t>65H-ALL</t>
  </si>
  <si>
    <t>65Z-ALL</t>
  </si>
  <si>
    <t>660-ALL</t>
  </si>
  <si>
    <t>66A-ALL</t>
  </si>
  <si>
    <t>670-ALL</t>
  </si>
  <si>
    <t>67B-ALL</t>
  </si>
  <si>
    <t>680-ALL</t>
  </si>
  <si>
    <t>681-ALL</t>
  </si>
  <si>
    <t>68A-ALL</t>
  </si>
  <si>
    <t>68C-ALL</t>
  </si>
  <si>
    <t>690-ALL</t>
  </si>
  <si>
    <t>69A-ALL</t>
  </si>
  <si>
    <t>700-ALL</t>
  </si>
  <si>
    <t>70A-ALL</t>
  </si>
  <si>
    <t>710-ALL</t>
  </si>
  <si>
    <t>720-ALL</t>
  </si>
  <si>
    <t>730-ALL</t>
  </si>
  <si>
    <t>73A-ALL</t>
  </si>
  <si>
    <t>73B-ALL</t>
  </si>
  <si>
    <t>740-ALL</t>
  </si>
  <si>
    <t>74C-ALL</t>
  </si>
  <si>
    <t>74Z-ALL</t>
  </si>
  <si>
    <t>750-ALL</t>
  </si>
  <si>
    <t>760-ALL</t>
  </si>
  <si>
    <t>761-ALL</t>
  </si>
  <si>
    <t>76A-ALL</t>
  </si>
  <si>
    <t>770-ALL</t>
  </si>
  <si>
    <t>780-ALL</t>
  </si>
  <si>
    <t>78A-ALL</t>
  </si>
  <si>
    <t>78B-ALL</t>
  </si>
  <si>
    <t>790-ALL</t>
  </si>
  <si>
    <t>79A-ALL</t>
  </si>
  <si>
    <t>79Z-ALL</t>
  </si>
  <si>
    <t>800-ALL</t>
  </si>
  <si>
    <t>80B-ALL</t>
  </si>
  <si>
    <t>810-ALL</t>
  </si>
  <si>
    <t>81A-ALL</t>
  </si>
  <si>
    <t>81B-ALL</t>
  </si>
  <si>
    <t>820-ALL</t>
  </si>
  <si>
    <t>821-ALL</t>
  </si>
  <si>
    <t>830-ALL</t>
  </si>
  <si>
    <t>840-ALL</t>
  </si>
  <si>
    <t>84B-ALL</t>
  </si>
  <si>
    <t>850-ALL</t>
  </si>
  <si>
    <t>860-ALL</t>
  </si>
  <si>
    <t>861-ALL</t>
  </si>
  <si>
    <t>862-ALL</t>
  </si>
  <si>
    <t>86T-ALL</t>
  </si>
  <si>
    <t>870-ALL</t>
  </si>
  <si>
    <t>87A-ALL</t>
  </si>
  <si>
    <t>880-ALL</t>
  </si>
  <si>
    <t>88A-ALL</t>
  </si>
  <si>
    <t>890-ALL</t>
  </si>
  <si>
    <t>900-ALL</t>
  </si>
  <si>
    <t>90A-ALL</t>
  </si>
  <si>
    <t>90B-ALL</t>
  </si>
  <si>
    <t>90C-ALL</t>
  </si>
  <si>
    <t>90D-ALL</t>
  </si>
  <si>
    <t>90F-ALL</t>
  </si>
  <si>
    <t>910-ALL</t>
  </si>
  <si>
    <t>91A-ALL</t>
  </si>
  <si>
    <t>91B-ALL</t>
  </si>
  <si>
    <t>920-ALL</t>
  </si>
  <si>
    <t>92B-ALL</t>
  </si>
  <si>
    <t>92D-ALL</t>
  </si>
  <si>
    <t>92E-ALL</t>
  </si>
  <si>
    <t>92F-ALL</t>
  </si>
  <si>
    <t>92G-ALL</t>
  </si>
  <si>
    <t>92K-ALL</t>
  </si>
  <si>
    <t>92L-ALL</t>
  </si>
  <si>
    <t>92M-ALL</t>
  </si>
  <si>
    <t>92N-ALL</t>
  </si>
  <si>
    <t>92P-ALL</t>
  </si>
  <si>
    <t>92R-ALL</t>
  </si>
  <si>
    <t>92S-ALL</t>
  </si>
  <si>
    <t>92T-ALL</t>
  </si>
  <si>
    <t>92U-ALL</t>
  </si>
  <si>
    <t>92V-ALL</t>
  </si>
  <si>
    <t>92W-ALL</t>
  </si>
  <si>
    <t>92Y-ALL</t>
  </si>
  <si>
    <t>930-ALL</t>
  </si>
  <si>
    <t>93A-ALL</t>
  </si>
  <si>
    <t>93J-ALL</t>
  </si>
  <si>
    <t>93L-ALL</t>
  </si>
  <si>
    <t>93M-ALL</t>
  </si>
  <si>
    <t>93N-ALL</t>
  </si>
  <si>
    <t>93P-ALL</t>
  </si>
  <si>
    <t>93Q-ALL</t>
  </si>
  <si>
    <t>93R-ALL</t>
  </si>
  <si>
    <t>93T-ALL</t>
  </si>
  <si>
    <t>940-ALL</t>
  </si>
  <si>
    <t>94A-ALL</t>
  </si>
  <si>
    <t>94Z-ALL</t>
  </si>
  <si>
    <t>950-ALL</t>
  </si>
  <si>
    <t>95A-ALL</t>
  </si>
  <si>
    <t>960-ALL</t>
  </si>
  <si>
    <t>96C-ALL</t>
  </si>
  <si>
    <t>96F-ALL</t>
  </si>
  <si>
    <t>970-ALL</t>
  </si>
  <si>
    <t>97D-ALL</t>
  </si>
  <si>
    <t>980-ALL</t>
  </si>
  <si>
    <t>98A-ALL</t>
  </si>
  <si>
    <t>98B-ALL</t>
  </si>
  <si>
    <t>990-ALL</t>
  </si>
  <si>
    <t>995-ALL</t>
  </si>
  <si>
    <t>A05-ALL</t>
  </si>
  <si>
    <t>A07-ALL</t>
  </si>
  <si>
    <t>A39-ALL</t>
  </si>
  <si>
    <t>A43-ALL</t>
  </si>
  <si>
    <t>B90-ALL</t>
  </si>
  <si>
    <t>B95-ALL</t>
  </si>
  <si>
    <t>C10-ALL</t>
  </si>
  <si>
    <t>C18-ALL</t>
  </si>
  <si>
    <t>C33-ALL</t>
  </si>
  <si>
    <t>C41-ALL</t>
  </si>
  <si>
    <t>C50-ALL</t>
  </si>
  <si>
    <t>C62-ALL</t>
  </si>
  <si>
    <t>C63-ALL</t>
  </si>
  <si>
    <t>C67-ALL</t>
  </si>
  <si>
    <t>C68-ALL</t>
  </si>
  <si>
    <t>E07-ALL</t>
  </si>
  <si>
    <t>E09-ALL</t>
  </si>
  <si>
    <t>E10-ALL</t>
  </si>
  <si>
    <t>E11-ALL</t>
  </si>
  <si>
    <t>E12-ALL</t>
  </si>
  <si>
    <t>E13-ALL</t>
  </si>
  <si>
    <t>E14-ALL</t>
  </si>
  <si>
    <t>E15-ALL</t>
  </si>
  <si>
    <t>E16-ALL</t>
  </si>
  <si>
    <t>E17-ALL</t>
  </si>
  <si>
    <t>E18-ALL</t>
  </si>
  <si>
    <t>E19-ALL</t>
  </si>
  <si>
    <t>090-124</t>
  </si>
  <si>
    <t>20A-124</t>
  </si>
  <si>
    <t>29A-124</t>
  </si>
  <si>
    <t>65B-124</t>
  </si>
  <si>
    <t>65D-124</t>
  </si>
  <si>
    <t>84B-124</t>
  </si>
  <si>
    <t>97D-124</t>
  </si>
  <si>
    <t>050-125</t>
  </si>
  <si>
    <t>06B-125</t>
  </si>
  <si>
    <t>070-125</t>
  </si>
  <si>
    <t>160-125</t>
  </si>
  <si>
    <t>230-125</t>
  </si>
  <si>
    <t>26C-125</t>
  </si>
  <si>
    <t>270-125</t>
  </si>
  <si>
    <t>34B-125</t>
  </si>
  <si>
    <t>34D-125</t>
  </si>
  <si>
    <t>350-125</t>
  </si>
  <si>
    <t>370-125</t>
  </si>
  <si>
    <t>400-125</t>
  </si>
  <si>
    <t>410-125</t>
  </si>
  <si>
    <t>41F-125</t>
  </si>
  <si>
    <t>420-125</t>
  </si>
  <si>
    <t>450-125</t>
  </si>
  <si>
    <t>480-125</t>
  </si>
  <si>
    <t>49D-125</t>
  </si>
  <si>
    <t>54A-125</t>
  </si>
  <si>
    <t>590-125</t>
  </si>
  <si>
    <t>60N-125</t>
  </si>
  <si>
    <t>61Q-125</t>
  </si>
  <si>
    <t>61U-125</t>
  </si>
  <si>
    <t>640-125</t>
  </si>
  <si>
    <t>65G-125</t>
  </si>
  <si>
    <t>660-125</t>
  </si>
  <si>
    <t>830-125</t>
  </si>
  <si>
    <t>880-125</t>
  </si>
  <si>
    <t>92L-125</t>
  </si>
  <si>
    <t>930-125</t>
  </si>
  <si>
    <t>97D-125</t>
  </si>
  <si>
    <t>00A-126</t>
  </si>
  <si>
    <t>090-126</t>
  </si>
  <si>
    <t>11K-126</t>
  </si>
  <si>
    <t>20A-126</t>
  </si>
  <si>
    <t>270-126</t>
  </si>
  <si>
    <t>29A-126</t>
  </si>
  <si>
    <t>32M-126</t>
  </si>
  <si>
    <t>61P-126</t>
  </si>
  <si>
    <t>61T-126</t>
  </si>
  <si>
    <t>65B-126</t>
  </si>
  <si>
    <t>97D-126</t>
  </si>
  <si>
    <t>995-126</t>
  </si>
  <si>
    <t>32M-128</t>
  </si>
  <si>
    <t>010-154</t>
  </si>
  <si>
    <t>01B-154</t>
  </si>
  <si>
    <t>01C-154</t>
  </si>
  <si>
    <t>01D-154</t>
  </si>
  <si>
    <t>020-154</t>
  </si>
  <si>
    <t>030-154</t>
  </si>
  <si>
    <t>040-154</t>
  </si>
  <si>
    <t>050-154</t>
  </si>
  <si>
    <t>060-154</t>
  </si>
  <si>
    <t>06A-154</t>
  </si>
  <si>
    <t>070-154</t>
  </si>
  <si>
    <t>080-154</t>
  </si>
  <si>
    <t>08A-154</t>
  </si>
  <si>
    <t>090-154</t>
  </si>
  <si>
    <t>09B-154</t>
  </si>
  <si>
    <t>100-154</t>
  </si>
  <si>
    <t>10A-154</t>
  </si>
  <si>
    <t>10B-154</t>
  </si>
  <si>
    <t>110-154</t>
  </si>
  <si>
    <t>111-154</t>
  </si>
  <si>
    <t>11A-154</t>
  </si>
  <si>
    <t>11B-154</t>
  </si>
  <si>
    <t>11C-154</t>
  </si>
  <si>
    <t>11D-154</t>
  </si>
  <si>
    <t>11K-154</t>
  </si>
  <si>
    <t>120-154</t>
  </si>
  <si>
    <t>12A-154</t>
  </si>
  <si>
    <t>130-154</t>
  </si>
  <si>
    <t>132-154</t>
  </si>
  <si>
    <t>13A-154</t>
  </si>
  <si>
    <t>13C-154</t>
  </si>
  <si>
    <t>140-154</t>
  </si>
  <si>
    <t>150-154</t>
  </si>
  <si>
    <t>160-154</t>
  </si>
  <si>
    <t>16B-154</t>
  </si>
  <si>
    <t>170-154</t>
  </si>
  <si>
    <t>180-154</t>
  </si>
  <si>
    <t>181-154</t>
  </si>
  <si>
    <t>182-154</t>
  </si>
  <si>
    <t>190-154</t>
  </si>
  <si>
    <t>19A-154</t>
  </si>
  <si>
    <t>19B-154</t>
  </si>
  <si>
    <t>19C-154</t>
  </si>
  <si>
    <t>200-154</t>
  </si>
  <si>
    <t>20A-154</t>
  </si>
  <si>
    <t>220-154</t>
  </si>
  <si>
    <t>230-154</t>
  </si>
  <si>
    <t>23A-154</t>
  </si>
  <si>
    <t>240-154</t>
  </si>
  <si>
    <t>241-154</t>
  </si>
  <si>
    <t>24B-154</t>
  </si>
  <si>
    <t>24N-154</t>
  </si>
  <si>
    <t>250-154</t>
  </si>
  <si>
    <t>260-154</t>
  </si>
  <si>
    <t>26B-154</t>
  </si>
  <si>
    <t>26C-154</t>
  </si>
  <si>
    <t>270-154</t>
  </si>
  <si>
    <t>27A-154</t>
  </si>
  <si>
    <t>280-154</t>
  </si>
  <si>
    <t>290-154</t>
  </si>
  <si>
    <t>291-154</t>
  </si>
  <si>
    <t>292-154</t>
  </si>
  <si>
    <t>295-154</t>
  </si>
  <si>
    <t>29A-154</t>
  </si>
  <si>
    <t>300-154</t>
  </si>
  <si>
    <t>310-154</t>
  </si>
  <si>
    <t>320-154</t>
  </si>
  <si>
    <t>32A-154</t>
  </si>
  <si>
    <t>32B-154</t>
  </si>
  <si>
    <t>32C-154</t>
  </si>
  <si>
    <t>32D-154</t>
  </si>
  <si>
    <t>32H-154</t>
  </si>
  <si>
    <t>32K-154</t>
  </si>
  <si>
    <t>32L-154</t>
  </si>
  <si>
    <t>32M-154</t>
  </si>
  <si>
    <t>32N-154</t>
  </si>
  <si>
    <t>32P-154</t>
  </si>
  <si>
    <t>32Q-154</t>
  </si>
  <si>
    <t>32R-154</t>
  </si>
  <si>
    <t>32S-154</t>
  </si>
  <si>
    <t>32T-154</t>
  </si>
  <si>
    <t>330-154</t>
  </si>
  <si>
    <t>33A-154</t>
  </si>
  <si>
    <t>340-154</t>
  </si>
  <si>
    <t>34B-154</t>
  </si>
  <si>
    <t>34D-154</t>
  </si>
  <si>
    <t>34F-154</t>
  </si>
  <si>
    <t>34G-154</t>
  </si>
  <si>
    <t>34Z-154</t>
  </si>
  <si>
    <t>350-154</t>
  </si>
  <si>
    <t>35A-154</t>
  </si>
  <si>
    <t>35B-154</t>
  </si>
  <si>
    <t>360-154</t>
  </si>
  <si>
    <t>36B-154</t>
  </si>
  <si>
    <t>36C-154</t>
  </si>
  <si>
    <t>36F-154</t>
  </si>
  <si>
    <t>36G-154</t>
  </si>
  <si>
    <t>370-154</t>
  </si>
  <si>
    <t>380-154</t>
  </si>
  <si>
    <t>390-154</t>
  </si>
  <si>
    <t>39A-154</t>
  </si>
  <si>
    <t>39B-154</t>
  </si>
  <si>
    <t>400-154</t>
  </si>
  <si>
    <t>410-154</t>
  </si>
  <si>
    <t>41B-154</t>
  </si>
  <si>
    <t>41C-154</t>
  </si>
  <si>
    <t>41D-154</t>
  </si>
  <si>
    <t>41F-154</t>
  </si>
  <si>
    <t>41G-154</t>
  </si>
  <si>
    <t>41H-154</t>
  </si>
  <si>
    <t>41J-154</t>
  </si>
  <si>
    <t>41K-154</t>
  </si>
  <si>
    <t>41L-154</t>
  </si>
  <si>
    <t>41M-154</t>
  </si>
  <si>
    <t>41N-154</t>
  </si>
  <si>
    <t>420-154</t>
  </si>
  <si>
    <t>421-154</t>
  </si>
  <si>
    <t>422-154</t>
  </si>
  <si>
    <t>42A-154</t>
  </si>
  <si>
    <t>42B-154</t>
  </si>
  <si>
    <t>430-154</t>
  </si>
  <si>
    <t>43C-154</t>
  </si>
  <si>
    <t>440-154</t>
  </si>
  <si>
    <t>44A-154</t>
  </si>
  <si>
    <t>450-154</t>
  </si>
  <si>
    <t>45A-154</t>
  </si>
  <si>
    <t>45B-154</t>
  </si>
  <si>
    <t>470-154</t>
  </si>
  <si>
    <t>480-154</t>
  </si>
  <si>
    <t>490-154</t>
  </si>
  <si>
    <t>491-154</t>
  </si>
  <si>
    <t>49B-154</t>
  </si>
  <si>
    <t>49D-154</t>
  </si>
  <si>
    <t>49E-154</t>
  </si>
  <si>
    <t>500-154</t>
  </si>
  <si>
    <t>50A-154</t>
  </si>
  <si>
    <t>510-154</t>
  </si>
  <si>
    <t>51A-154</t>
  </si>
  <si>
    <t>51B-154</t>
  </si>
  <si>
    <t>520-154</t>
  </si>
  <si>
    <t>530-154</t>
  </si>
  <si>
    <t>53B-154</t>
  </si>
  <si>
    <t>540-154</t>
  </si>
  <si>
    <t>54A-154</t>
  </si>
  <si>
    <t>550-154</t>
  </si>
  <si>
    <t>55A-154</t>
  </si>
  <si>
    <t>560-154</t>
  </si>
  <si>
    <t>570-154</t>
  </si>
  <si>
    <t>580-154</t>
  </si>
  <si>
    <t>58B-154</t>
  </si>
  <si>
    <t>590-154</t>
  </si>
  <si>
    <t>600-154</t>
  </si>
  <si>
    <t>60B-154</t>
  </si>
  <si>
    <t>60D-154</t>
  </si>
  <si>
    <t>60F-154</t>
  </si>
  <si>
    <t>60G-154</t>
  </si>
  <si>
    <t>60I-154</t>
  </si>
  <si>
    <t>60J-154</t>
  </si>
  <si>
    <t>60K-154</t>
  </si>
  <si>
    <t>60L-154</t>
  </si>
  <si>
    <t>60M-154</t>
  </si>
  <si>
    <t>60N-154</t>
  </si>
  <si>
    <t>60P-154</t>
  </si>
  <si>
    <t>60Q-154</t>
  </si>
  <si>
    <t>60S-154</t>
  </si>
  <si>
    <t>60Y-154</t>
  </si>
  <si>
    <t>610-154</t>
  </si>
  <si>
    <t>61J-154</t>
  </si>
  <si>
    <t>61K-154</t>
  </si>
  <si>
    <t>61M-154</t>
  </si>
  <si>
    <t>61N-154</t>
  </si>
  <si>
    <t>61P-154</t>
  </si>
  <si>
    <t>61Q-154</t>
  </si>
  <si>
    <t>61R-154</t>
  </si>
  <si>
    <t>61S-154</t>
  </si>
  <si>
    <t>61T-154</t>
  </si>
  <si>
    <t>61U-154</t>
  </si>
  <si>
    <t>61V-154</t>
  </si>
  <si>
    <t>61W-154</t>
  </si>
  <si>
    <t>61X-154</t>
  </si>
  <si>
    <t>620-154</t>
  </si>
  <si>
    <t>62A-154</t>
  </si>
  <si>
    <t>62J-154</t>
  </si>
  <si>
    <t>630-154</t>
  </si>
  <si>
    <t>63A-154</t>
  </si>
  <si>
    <t>63B-154</t>
  </si>
  <si>
    <t>63C-154</t>
  </si>
  <si>
    <t>640-154</t>
  </si>
  <si>
    <t>64A-154</t>
  </si>
  <si>
    <t>650-154</t>
  </si>
  <si>
    <t>65A-154</t>
  </si>
  <si>
    <t>65B-154</t>
  </si>
  <si>
    <t>65C-154</t>
  </si>
  <si>
    <t>65D-154</t>
  </si>
  <si>
    <t>65F-154</t>
  </si>
  <si>
    <t>65G-154</t>
  </si>
  <si>
    <t>65Z-154</t>
  </si>
  <si>
    <t>660-154</t>
  </si>
  <si>
    <t>66A-154</t>
  </si>
  <si>
    <t>670-154</t>
  </si>
  <si>
    <t>67B-154</t>
  </si>
  <si>
    <t>680-154</t>
  </si>
  <si>
    <t>681-154</t>
  </si>
  <si>
    <t>68A-154</t>
  </si>
  <si>
    <t>68C-154</t>
  </si>
  <si>
    <t>690-154</t>
  </si>
  <si>
    <t>69A-154</t>
  </si>
  <si>
    <t>700-154</t>
  </si>
  <si>
    <t>70A-154</t>
  </si>
  <si>
    <t>710-154</t>
  </si>
  <si>
    <t>720-154</t>
  </si>
  <si>
    <t>730-154</t>
  </si>
  <si>
    <t>73A-154</t>
  </si>
  <si>
    <t>73B-154</t>
  </si>
  <si>
    <t>740-154</t>
  </si>
  <si>
    <t>74C-154</t>
  </si>
  <si>
    <t>74Z-154</t>
  </si>
  <si>
    <t>750-154</t>
  </si>
  <si>
    <t>760-154</t>
  </si>
  <si>
    <t>761-154</t>
  </si>
  <si>
    <t>76A-154</t>
  </si>
  <si>
    <t>770-154</t>
  </si>
  <si>
    <t>780-154</t>
  </si>
  <si>
    <t>78A-154</t>
  </si>
  <si>
    <t>78B-154</t>
  </si>
  <si>
    <t>790-154</t>
  </si>
  <si>
    <t>79A-154</t>
  </si>
  <si>
    <t>79Z-154</t>
  </si>
  <si>
    <t>800-154</t>
  </si>
  <si>
    <t>810-154</t>
  </si>
  <si>
    <t>81A-154</t>
  </si>
  <si>
    <t>81B-154</t>
  </si>
  <si>
    <t>820-154</t>
  </si>
  <si>
    <t>821-154</t>
  </si>
  <si>
    <t>830-154</t>
  </si>
  <si>
    <t>840-154</t>
  </si>
  <si>
    <t>84B-154</t>
  </si>
  <si>
    <t>850-154</t>
  </si>
  <si>
    <t>860-154</t>
  </si>
  <si>
    <t>861-154</t>
  </si>
  <si>
    <t>862-154</t>
  </si>
  <si>
    <t>86T-154</t>
  </si>
  <si>
    <t>870-154</t>
  </si>
  <si>
    <t>87A-154</t>
  </si>
  <si>
    <t>880-154</t>
  </si>
  <si>
    <t>88A-154</t>
  </si>
  <si>
    <t>890-154</t>
  </si>
  <si>
    <t>900-154</t>
  </si>
  <si>
    <t>90A-154</t>
  </si>
  <si>
    <t>90B-154</t>
  </si>
  <si>
    <t>90D-154</t>
  </si>
  <si>
    <t>90F-154</t>
  </si>
  <si>
    <t>910-154</t>
  </si>
  <si>
    <t>91A-154</t>
  </si>
  <si>
    <t>91B-154</t>
  </si>
  <si>
    <t>920-154</t>
  </si>
  <si>
    <t>92B-154</t>
  </si>
  <si>
    <t>92D-154</t>
  </si>
  <si>
    <t>92E-154</t>
  </si>
  <si>
    <t>92F-154</t>
  </si>
  <si>
    <t>92G-154</t>
  </si>
  <si>
    <t>92L-154</t>
  </si>
  <si>
    <t>92M-154</t>
  </si>
  <si>
    <t>92N-154</t>
  </si>
  <si>
    <t>92P-154</t>
  </si>
  <si>
    <t>92R-154</t>
  </si>
  <si>
    <t>92S-154</t>
  </si>
  <si>
    <t>92T-154</t>
  </si>
  <si>
    <t>92U-154</t>
  </si>
  <si>
    <t>92V-154</t>
  </si>
  <si>
    <t>92Y-154</t>
  </si>
  <si>
    <t>930-154</t>
  </si>
  <si>
    <t>93A-154</t>
  </si>
  <si>
    <t>93J-154</t>
  </si>
  <si>
    <t>93M-154</t>
  </si>
  <si>
    <t>93N-154</t>
  </si>
  <si>
    <t>93P-154</t>
  </si>
  <si>
    <t>93Q-154</t>
  </si>
  <si>
    <t>93R-154</t>
  </si>
  <si>
    <t>940-154</t>
  </si>
  <si>
    <t>94A-154</t>
  </si>
  <si>
    <t>94Z-154</t>
  </si>
  <si>
    <t>950-154</t>
  </si>
  <si>
    <t>95A-154</t>
  </si>
  <si>
    <t>960-154</t>
  </si>
  <si>
    <t>96C-154</t>
  </si>
  <si>
    <t>96F-154</t>
  </si>
  <si>
    <t>970-154</t>
  </si>
  <si>
    <t>97D-154</t>
  </si>
  <si>
    <t>980-154</t>
  </si>
  <si>
    <t>98A-154</t>
  </si>
  <si>
    <t>98B-154</t>
  </si>
  <si>
    <t>990-154</t>
  </si>
  <si>
    <t>995-154</t>
  </si>
  <si>
    <t>12A-163</t>
  </si>
  <si>
    <t>32N-163</t>
  </si>
  <si>
    <t>36F-163</t>
  </si>
  <si>
    <t>61Q-163</t>
  </si>
  <si>
    <t>93Q-163</t>
  </si>
  <si>
    <t>97D-163</t>
  </si>
  <si>
    <t>06A-ALL</t>
  </si>
  <si>
    <t>Key (LEA-PRC)</t>
  </si>
  <si>
    <t>69A-121</t>
  </si>
  <si>
    <t>92W-121</t>
  </si>
  <si>
    <t>09A-122</t>
  </si>
  <si>
    <t>09B-122</t>
  </si>
  <si>
    <t>26B-122</t>
  </si>
  <si>
    <t>34Z-122</t>
  </si>
  <si>
    <t>55B-122</t>
  </si>
  <si>
    <t>60M-122</t>
  </si>
  <si>
    <t>61X-122</t>
  </si>
  <si>
    <t>690-122</t>
  </si>
  <si>
    <t>78A-122</t>
  </si>
  <si>
    <t>790-122</t>
  </si>
  <si>
    <t>90C-122</t>
  </si>
  <si>
    <t>92K-122</t>
  </si>
  <si>
    <t>92W-122</t>
  </si>
  <si>
    <t>93T-122</t>
  </si>
  <si>
    <t>09A-123</t>
  </si>
  <si>
    <t>60M-123</t>
  </si>
  <si>
    <t>65F-123</t>
  </si>
  <si>
    <t>76A-123</t>
  </si>
  <si>
    <t>92W-123</t>
  </si>
  <si>
    <t>09A-124</t>
  </si>
  <si>
    <t>61L-124</t>
  </si>
  <si>
    <t>61N-124</t>
  </si>
  <si>
    <t>80B-124</t>
  </si>
  <si>
    <t>90C-124</t>
  </si>
  <si>
    <t>92W-124</t>
  </si>
  <si>
    <t>92W-125</t>
  </si>
  <si>
    <t>09A-126</t>
  </si>
  <si>
    <t>49F-126</t>
  </si>
  <si>
    <t>790-126</t>
  </si>
  <si>
    <t>80B-126</t>
  </si>
  <si>
    <t>92W-126</t>
  </si>
  <si>
    <t>09A-127</t>
  </si>
  <si>
    <t>690-127</t>
  </si>
  <si>
    <t>76A-127</t>
  </si>
  <si>
    <t>07A-128</t>
  </si>
  <si>
    <t>090-128</t>
  </si>
  <si>
    <t>09A-128</t>
  </si>
  <si>
    <t>26B-128</t>
  </si>
  <si>
    <t>49F-128</t>
  </si>
  <si>
    <t>55B-128</t>
  </si>
  <si>
    <t>570-128</t>
  </si>
  <si>
    <t>60M-128</t>
  </si>
  <si>
    <t>61Y-128</t>
  </si>
  <si>
    <t>76A-128</t>
  </si>
  <si>
    <t>80B-128</t>
  </si>
  <si>
    <t>92W-128</t>
  </si>
  <si>
    <t>93T-128</t>
  </si>
  <si>
    <t>09A-129</t>
  </si>
  <si>
    <t>09A-132</t>
  </si>
  <si>
    <t>19C-132</t>
  </si>
  <si>
    <t>32D-132</t>
  </si>
  <si>
    <t>34Z-132</t>
  </si>
  <si>
    <t>92W-132</t>
  </si>
  <si>
    <t>09A-134</t>
  </si>
  <si>
    <t>570-134</t>
  </si>
  <si>
    <t>67B-134</t>
  </si>
  <si>
    <t>690-134</t>
  </si>
  <si>
    <t>790-134</t>
  </si>
  <si>
    <t>93A-134</t>
  </si>
  <si>
    <t>09A-135</t>
  </si>
  <si>
    <t>43C-135</t>
  </si>
  <si>
    <t>60Y-135</t>
  </si>
  <si>
    <t>76A-135</t>
  </si>
  <si>
    <t>90B-135</t>
  </si>
  <si>
    <t>92K-135</t>
  </si>
  <si>
    <t>92W-135</t>
  </si>
  <si>
    <t>94A-136</t>
  </si>
  <si>
    <t>09A-137</t>
  </si>
  <si>
    <t>65D-137</t>
  </si>
  <si>
    <t>790-137</t>
  </si>
  <si>
    <t>92W-137</t>
  </si>
  <si>
    <t>80B-154</t>
  </si>
  <si>
    <t>34G-163</t>
  </si>
  <si>
    <t>36C-163</t>
  </si>
  <si>
    <t>50Z-163</t>
  </si>
  <si>
    <t>61Y-163</t>
  </si>
  <si>
    <t>62J-163</t>
  </si>
  <si>
    <t>65G-163</t>
  </si>
  <si>
    <t>94A-163</t>
  </si>
  <si>
    <t>01F-163</t>
  </si>
  <si>
    <t>11A-163</t>
  </si>
  <si>
    <t>26C-163</t>
  </si>
  <si>
    <t>32Q-163</t>
  </si>
  <si>
    <t>43D-163</t>
  </si>
  <si>
    <t>53C-163</t>
  </si>
  <si>
    <t>60M-163</t>
  </si>
  <si>
    <t>60Z-163</t>
  </si>
  <si>
    <t>62K-163</t>
  </si>
  <si>
    <t>65H-163</t>
  </si>
  <si>
    <t>74C-163</t>
  </si>
  <si>
    <t>92L-163</t>
  </si>
  <si>
    <t>93A-163</t>
  </si>
  <si>
    <t>93T-163</t>
  </si>
  <si>
    <t>01D-164</t>
  </si>
  <si>
    <t>19C-164</t>
  </si>
  <si>
    <t>32D-164</t>
  </si>
  <si>
    <t>32N-164</t>
  </si>
  <si>
    <t>32R-164</t>
  </si>
  <si>
    <t>36C-164</t>
  </si>
  <si>
    <t>41J-164</t>
  </si>
  <si>
    <t>49F-164</t>
  </si>
  <si>
    <t>50Z-164</t>
  </si>
  <si>
    <t>51B-164</t>
  </si>
  <si>
    <t>53B-164</t>
  </si>
  <si>
    <t>55A-164</t>
  </si>
  <si>
    <t>55B-164</t>
  </si>
  <si>
    <t>60M-164</t>
  </si>
  <si>
    <t>61Q-164</t>
  </si>
  <si>
    <t>61X-164</t>
  </si>
  <si>
    <t>70A-164</t>
  </si>
  <si>
    <t>79A-164</t>
  </si>
  <si>
    <t>92R-164</t>
  </si>
  <si>
    <t>92V-164</t>
  </si>
  <si>
    <t>92W-164</t>
  </si>
  <si>
    <t>93M-164</t>
  </si>
  <si>
    <t>93P-164</t>
  </si>
  <si>
    <t>93R-164</t>
  </si>
  <si>
    <t>94Z-164</t>
  </si>
  <si>
    <t>98B-164</t>
  </si>
  <si>
    <t>01C-165</t>
  </si>
  <si>
    <t>01D-165</t>
  </si>
  <si>
    <t>020-165</t>
  </si>
  <si>
    <t>040-165</t>
  </si>
  <si>
    <t>050-165</t>
  </si>
  <si>
    <t>060-165</t>
  </si>
  <si>
    <t>080-165</t>
  </si>
  <si>
    <t>08A-165</t>
  </si>
  <si>
    <t>090-165</t>
  </si>
  <si>
    <t>09B-165</t>
  </si>
  <si>
    <t>100-165</t>
  </si>
  <si>
    <t>111-165</t>
  </si>
  <si>
    <t>11C-165</t>
  </si>
  <si>
    <t>11D-165</t>
  </si>
  <si>
    <t>11K-165</t>
  </si>
  <si>
    <t>120-165</t>
  </si>
  <si>
    <t>12A-165</t>
  </si>
  <si>
    <t>132-165</t>
  </si>
  <si>
    <t>13A-165</t>
  </si>
  <si>
    <t>13D-165</t>
  </si>
  <si>
    <t>160-165</t>
  </si>
  <si>
    <t>16B-165</t>
  </si>
  <si>
    <t>170-165</t>
  </si>
  <si>
    <t>180-165</t>
  </si>
  <si>
    <t>181-165</t>
  </si>
  <si>
    <t>190-165</t>
  </si>
  <si>
    <t>19B-165</t>
  </si>
  <si>
    <t>19C-165</t>
  </si>
  <si>
    <t>200-165</t>
  </si>
  <si>
    <t>210-165</t>
  </si>
  <si>
    <t>230-165</t>
  </si>
  <si>
    <t>240-165</t>
  </si>
  <si>
    <t>24B-165</t>
  </si>
  <si>
    <t>280-165</t>
  </si>
  <si>
    <t>290-165</t>
  </si>
  <si>
    <t>29A-165</t>
  </si>
  <si>
    <t>300-165</t>
  </si>
  <si>
    <t>32A-165</t>
  </si>
  <si>
    <t>32B-165</t>
  </si>
  <si>
    <t>32D-165</t>
  </si>
  <si>
    <t>32H-165</t>
  </si>
  <si>
    <t>32K-165</t>
  </si>
  <si>
    <t>32M-165</t>
  </si>
  <si>
    <t>32P-165</t>
  </si>
  <si>
    <t>32Q-165</t>
  </si>
  <si>
    <t>32R-165</t>
  </si>
  <si>
    <t>32T-165</t>
  </si>
  <si>
    <t>34D-165</t>
  </si>
  <si>
    <t>34F-165</t>
  </si>
  <si>
    <t>34G-165</t>
  </si>
  <si>
    <t>34H-165</t>
  </si>
  <si>
    <t>34Z-165</t>
  </si>
  <si>
    <t>350-165</t>
  </si>
  <si>
    <t>35A-165</t>
  </si>
  <si>
    <t>35B-165</t>
  </si>
  <si>
    <t>360-165</t>
  </si>
  <si>
    <t>36F-165</t>
  </si>
  <si>
    <t>36G-165</t>
  </si>
  <si>
    <t>380-165</t>
  </si>
  <si>
    <t>39A-165</t>
  </si>
  <si>
    <t>39B-165</t>
  </si>
  <si>
    <t>41B-165</t>
  </si>
  <si>
    <t>41C-165</t>
  </si>
  <si>
    <t>41F-165</t>
  </si>
  <si>
    <t>41G-165</t>
  </si>
  <si>
    <t>41H-165</t>
  </si>
  <si>
    <t>41J-165</t>
  </si>
  <si>
    <t>41K-165</t>
  </si>
  <si>
    <t>41L-165</t>
  </si>
  <si>
    <t>41M-165</t>
  </si>
  <si>
    <t>41Q-165</t>
  </si>
  <si>
    <t>420-165</t>
  </si>
  <si>
    <t>421-165</t>
  </si>
  <si>
    <t>430-165</t>
  </si>
  <si>
    <t>43D-165</t>
  </si>
  <si>
    <t>440-165</t>
  </si>
  <si>
    <t>44A-165</t>
  </si>
  <si>
    <t>45A-165</t>
  </si>
  <si>
    <t>470-165</t>
  </si>
  <si>
    <t>480-165</t>
  </si>
  <si>
    <t>490-165</t>
  </si>
  <si>
    <t>491-165</t>
  </si>
  <si>
    <t>49D-165</t>
  </si>
  <si>
    <t>49E-165</t>
  </si>
  <si>
    <t>49F-165</t>
  </si>
  <si>
    <t>500-165</t>
  </si>
  <si>
    <t>50A-165</t>
  </si>
  <si>
    <t>510-165</t>
  </si>
  <si>
    <t>51A-165</t>
  </si>
  <si>
    <t>51B-165</t>
  </si>
  <si>
    <t>520-165</t>
  </si>
  <si>
    <t>530-165</t>
  </si>
  <si>
    <t>540-165</t>
  </si>
  <si>
    <t>55A-165</t>
  </si>
  <si>
    <t>570-165</t>
  </si>
  <si>
    <t>580-165</t>
  </si>
  <si>
    <t>58B-165</t>
  </si>
  <si>
    <t>600-165</t>
  </si>
  <si>
    <t>60B-165</t>
  </si>
  <si>
    <t>60D-165</t>
  </si>
  <si>
    <t>60F-165</t>
  </si>
  <si>
    <t>60G-165</t>
  </si>
  <si>
    <t>60L-165</t>
  </si>
  <si>
    <t>60M-165</t>
  </si>
  <si>
    <t>60Q-165</t>
  </si>
  <si>
    <t>60Z-165</t>
  </si>
  <si>
    <t>610-165</t>
  </si>
  <si>
    <t>61J-165</t>
  </si>
  <si>
    <t>61K-165</t>
  </si>
  <si>
    <t>61M-165</t>
  </si>
  <si>
    <t>61N-165</t>
  </si>
  <si>
    <t>61Q-165</t>
  </si>
  <si>
    <t>61R-165</t>
  </si>
  <si>
    <t>61S-165</t>
  </si>
  <si>
    <t>61V-165</t>
  </si>
  <si>
    <t>61W-165</t>
  </si>
  <si>
    <t>61X-165</t>
  </si>
  <si>
    <t>620-165</t>
  </si>
  <si>
    <t>62J-165</t>
  </si>
  <si>
    <t>62K-165</t>
  </si>
  <si>
    <t>630-165</t>
  </si>
  <si>
    <t>63C-165</t>
  </si>
  <si>
    <t>640-165</t>
  </si>
  <si>
    <t>64A-165</t>
  </si>
  <si>
    <t>65A-165</t>
  </si>
  <si>
    <t>65D-165</t>
  </si>
  <si>
    <t>65F-165</t>
  </si>
  <si>
    <t>65Z-165</t>
  </si>
  <si>
    <t>660-165</t>
  </si>
  <si>
    <t>681-165</t>
  </si>
  <si>
    <t>68A-165</t>
  </si>
  <si>
    <t>700-165</t>
  </si>
  <si>
    <t>710-165</t>
  </si>
  <si>
    <t>730-165</t>
  </si>
  <si>
    <t>73B-165</t>
  </si>
  <si>
    <t>74C-165</t>
  </si>
  <si>
    <t>750-165</t>
  </si>
  <si>
    <t>760-165</t>
  </si>
  <si>
    <t>761-165</t>
  </si>
  <si>
    <t>76A-165</t>
  </si>
  <si>
    <t>790-165</t>
  </si>
  <si>
    <t>79A-165</t>
  </si>
  <si>
    <t>79Z-165</t>
  </si>
  <si>
    <t>800-165</t>
  </si>
  <si>
    <t>810-165</t>
  </si>
  <si>
    <t>81B-165</t>
  </si>
  <si>
    <t>820-165</t>
  </si>
  <si>
    <t>821-165</t>
  </si>
  <si>
    <t>830-165</t>
  </si>
  <si>
    <t>840-165</t>
  </si>
  <si>
    <t>850-165</t>
  </si>
  <si>
    <t>860-165</t>
  </si>
  <si>
    <t>861-165</t>
  </si>
  <si>
    <t>870-165</t>
  </si>
  <si>
    <t>88A-165</t>
  </si>
  <si>
    <t>90C-165</t>
  </si>
  <si>
    <t>90D-165</t>
  </si>
  <si>
    <t>91B-165</t>
  </si>
  <si>
    <t>920-165</t>
  </si>
  <si>
    <t>92E-165</t>
  </si>
  <si>
    <t>92K-165</t>
  </si>
  <si>
    <t>92L-165</t>
  </si>
  <si>
    <t>92M-165</t>
  </si>
  <si>
    <t>92P-165</t>
  </si>
  <si>
    <t>92R-165</t>
  </si>
  <si>
    <t>92U-165</t>
  </si>
  <si>
    <t>92V-165</t>
  </si>
  <si>
    <t>92W-165</t>
  </si>
  <si>
    <t>92Y-165</t>
  </si>
  <si>
    <t>930-165</t>
  </si>
  <si>
    <t>93A-165</t>
  </si>
  <si>
    <t>93M-165</t>
  </si>
  <si>
    <t>93P-165</t>
  </si>
  <si>
    <t>93Q-165</t>
  </si>
  <si>
    <t>93R-165</t>
  </si>
  <si>
    <t>94A-165</t>
  </si>
  <si>
    <t>94Z-165</t>
  </si>
  <si>
    <t>950-165</t>
  </si>
  <si>
    <t>96C-165</t>
  </si>
  <si>
    <t>96F-165</t>
  </si>
  <si>
    <t>980-165</t>
  </si>
  <si>
    <t>98A-165</t>
  </si>
  <si>
    <t>98B-165</t>
  </si>
  <si>
    <t>990-165</t>
  </si>
  <si>
    <t>995-165</t>
  </si>
  <si>
    <t>010-166</t>
  </si>
  <si>
    <t>01C-166</t>
  </si>
  <si>
    <t>020-166</t>
  </si>
  <si>
    <t>030-166</t>
  </si>
  <si>
    <t>040-166</t>
  </si>
  <si>
    <t>050-166</t>
  </si>
  <si>
    <t>070-166</t>
  </si>
  <si>
    <t>09B-166</t>
  </si>
  <si>
    <t>111-166</t>
  </si>
  <si>
    <t>11D-166</t>
  </si>
  <si>
    <t>120-166</t>
  </si>
  <si>
    <t>140-166</t>
  </si>
  <si>
    <t>160-166</t>
  </si>
  <si>
    <t>170-166</t>
  </si>
  <si>
    <t>180-166</t>
  </si>
  <si>
    <t>181-166</t>
  </si>
  <si>
    <t>190-166</t>
  </si>
  <si>
    <t>200-166</t>
  </si>
  <si>
    <t>230-166</t>
  </si>
  <si>
    <t>250-166</t>
  </si>
  <si>
    <t>260-166</t>
  </si>
  <si>
    <t>280-166</t>
  </si>
  <si>
    <t>290-166</t>
  </si>
  <si>
    <t>291-166</t>
  </si>
  <si>
    <t>292-166</t>
  </si>
  <si>
    <t>29A-166</t>
  </si>
  <si>
    <t>300-166</t>
  </si>
  <si>
    <t>310-166</t>
  </si>
  <si>
    <t>320-166</t>
  </si>
  <si>
    <t>32L-166</t>
  </si>
  <si>
    <t>32M-166</t>
  </si>
  <si>
    <t>32R-166</t>
  </si>
  <si>
    <t>340-166</t>
  </si>
  <si>
    <t>34H-166</t>
  </si>
  <si>
    <t>350-166</t>
  </si>
  <si>
    <t>360-166</t>
  </si>
  <si>
    <t>390-166</t>
  </si>
  <si>
    <t>41M-166</t>
  </si>
  <si>
    <t>422-166</t>
  </si>
  <si>
    <t>460-166</t>
  </si>
  <si>
    <t>470-166</t>
  </si>
  <si>
    <t>480-166</t>
  </si>
  <si>
    <t>491-166</t>
  </si>
  <si>
    <t>49B-166</t>
  </si>
  <si>
    <t>49E-166</t>
  </si>
  <si>
    <t>500-166</t>
  </si>
  <si>
    <t>510-166</t>
  </si>
  <si>
    <t>51A-166</t>
  </si>
  <si>
    <t>53B-166</t>
  </si>
  <si>
    <t>540-166</t>
  </si>
  <si>
    <t>54A-166</t>
  </si>
  <si>
    <t>550-166</t>
  </si>
  <si>
    <t>55A-166</t>
  </si>
  <si>
    <t>570-166</t>
  </si>
  <si>
    <t>600-166</t>
  </si>
  <si>
    <t>60B-166</t>
  </si>
  <si>
    <t>60Q-166</t>
  </si>
  <si>
    <t>60S-166</t>
  </si>
  <si>
    <t>620-166</t>
  </si>
  <si>
    <t>640-166</t>
  </si>
  <si>
    <t>650-166</t>
  </si>
  <si>
    <t>65G-166</t>
  </si>
  <si>
    <t>680-166</t>
  </si>
  <si>
    <t>681-166</t>
  </si>
  <si>
    <t>70A-166</t>
  </si>
  <si>
    <t>710-166</t>
  </si>
  <si>
    <t>720-166</t>
  </si>
  <si>
    <t>73B-166</t>
  </si>
  <si>
    <t>740-166</t>
  </si>
  <si>
    <t>760-166</t>
  </si>
  <si>
    <t>761-166</t>
  </si>
  <si>
    <t>770-166</t>
  </si>
  <si>
    <t>790-166</t>
  </si>
  <si>
    <t>800-166</t>
  </si>
  <si>
    <t>81B-166</t>
  </si>
  <si>
    <t>820-166</t>
  </si>
  <si>
    <t>830-166</t>
  </si>
  <si>
    <t>84B-166</t>
  </si>
  <si>
    <t>861-166</t>
  </si>
  <si>
    <t>900-166</t>
  </si>
  <si>
    <t>90A-166</t>
  </si>
  <si>
    <t>91B-166</t>
  </si>
  <si>
    <t>920-166</t>
  </si>
  <si>
    <t>940-166</t>
  </si>
  <si>
    <t>94A-166</t>
  </si>
  <si>
    <t>950-166</t>
  </si>
  <si>
    <t>960-166</t>
  </si>
  <si>
    <t>96C-166</t>
  </si>
  <si>
    <t>96F-166</t>
  </si>
  <si>
    <t>970-166</t>
  </si>
  <si>
    <t>980-166</t>
  </si>
  <si>
    <t>990-166</t>
  </si>
  <si>
    <t>00A-167</t>
  </si>
  <si>
    <t>010-167</t>
  </si>
  <si>
    <t>030-167</t>
  </si>
  <si>
    <t>040-167</t>
  </si>
  <si>
    <t>050-167</t>
  </si>
  <si>
    <t>060-167</t>
  </si>
  <si>
    <t>070-167</t>
  </si>
  <si>
    <t>080-167</t>
  </si>
  <si>
    <t>090-167</t>
  </si>
  <si>
    <t>09B-167</t>
  </si>
  <si>
    <t>100-167</t>
  </si>
  <si>
    <t>10A-167</t>
  </si>
  <si>
    <t>10B-167</t>
  </si>
  <si>
    <t>110-167</t>
  </si>
  <si>
    <t>111-167</t>
  </si>
  <si>
    <t>11A-167</t>
  </si>
  <si>
    <t>11C-167</t>
  </si>
  <si>
    <t>11D-167</t>
  </si>
  <si>
    <t>11K-167</t>
  </si>
  <si>
    <t>120-167</t>
  </si>
  <si>
    <t>12A-167</t>
  </si>
  <si>
    <t>130-167</t>
  </si>
  <si>
    <t>132-167</t>
  </si>
  <si>
    <t>13C-167</t>
  </si>
  <si>
    <t>140-167</t>
  </si>
  <si>
    <t>150-167</t>
  </si>
  <si>
    <t>160-167</t>
  </si>
  <si>
    <t>170-167</t>
  </si>
  <si>
    <t>180-167</t>
  </si>
  <si>
    <t>181-167</t>
  </si>
  <si>
    <t>182-167</t>
  </si>
  <si>
    <t>190-167</t>
  </si>
  <si>
    <t>19A-167</t>
  </si>
  <si>
    <t>19B-167</t>
  </si>
  <si>
    <t>200-167</t>
  </si>
  <si>
    <t>20A-167</t>
  </si>
  <si>
    <t>230-167</t>
  </si>
  <si>
    <t>240-167</t>
  </si>
  <si>
    <t>24B-167</t>
  </si>
  <si>
    <t>24N-167</t>
  </si>
  <si>
    <t>250-167</t>
  </si>
  <si>
    <t>260-167</t>
  </si>
  <si>
    <t>270-167</t>
  </si>
  <si>
    <t>291-167</t>
  </si>
  <si>
    <t>292-167</t>
  </si>
  <si>
    <t>29A-167</t>
  </si>
  <si>
    <t>300-167</t>
  </si>
  <si>
    <t>310-167</t>
  </si>
  <si>
    <t>320-167</t>
  </si>
  <si>
    <t>32A-167</t>
  </si>
  <si>
    <t>32C-167</t>
  </si>
  <si>
    <t>32D-167</t>
  </si>
  <si>
    <t>32K-167</t>
  </si>
  <si>
    <t>32L-167</t>
  </si>
  <si>
    <t>32P-167</t>
  </si>
  <si>
    <t>32R-167</t>
  </si>
  <si>
    <t>330-167</t>
  </si>
  <si>
    <t>33A-167</t>
  </si>
  <si>
    <t>34G-167</t>
  </si>
  <si>
    <t>34Z-167</t>
  </si>
  <si>
    <t>36C-167</t>
  </si>
  <si>
    <t>36F-167</t>
  </si>
  <si>
    <t>390-167</t>
  </si>
  <si>
    <t>39A-167</t>
  </si>
  <si>
    <t>400-167</t>
  </si>
  <si>
    <t>410-167</t>
  </si>
  <si>
    <t>41D-167</t>
  </si>
  <si>
    <t>422-167</t>
  </si>
  <si>
    <t>430-167</t>
  </si>
  <si>
    <t>440-167</t>
  </si>
  <si>
    <t>44A-167</t>
  </si>
  <si>
    <t>45A-167</t>
  </si>
  <si>
    <t>460-167</t>
  </si>
  <si>
    <t>470-167</t>
  </si>
  <si>
    <t>480-167</t>
  </si>
  <si>
    <t>490-167</t>
  </si>
  <si>
    <t>491-167</t>
  </si>
  <si>
    <t>49B-167</t>
  </si>
  <si>
    <t>49E-167</t>
  </si>
  <si>
    <t>500-167</t>
  </si>
  <si>
    <t>50Z-167</t>
  </si>
  <si>
    <t>510-167</t>
  </si>
  <si>
    <t>51A-167</t>
  </si>
  <si>
    <t>520-167</t>
  </si>
  <si>
    <t>530-167</t>
  </si>
  <si>
    <t>540-167</t>
  </si>
  <si>
    <t>550-167</t>
  </si>
  <si>
    <t>55A-167</t>
  </si>
  <si>
    <t>560-167</t>
  </si>
  <si>
    <t>570-167</t>
  </si>
  <si>
    <t>58B-167</t>
  </si>
  <si>
    <t>600-167</t>
  </si>
  <si>
    <t>60D-167</t>
  </si>
  <si>
    <t>60F-167</t>
  </si>
  <si>
    <t>60I-167</t>
  </si>
  <si>
    <t>60J-167</t>
  </si>
  <si>
    <t>60M-167</t>
  </si>
  <si>
    <t>60Q-167</t>
  </si>
  <si>
    <t>60S-167</t>
  </si>
  <si>
    <t>60Y-167</t>
  </si>
  <si>
    <t>610-167</t>
  </si>
  <si>
    <t>61J-167</t>
  </si>
  <si>
    <t>61M-167</t>
  </si>
  <si>
    <t>61P-167</t>
  </si>
  <si>
    <t>61Q-167</t>
  </si>
  <si>
    <t>61S-167</t>
  </si>
  <si>
    <t>61W-167</t>
  </si>
  <si>
    <t>62A-167</t>
  </si>
  <si>
    <t>62J-167</t>
  </si>
  <si>
    <t>630-167</t>
  </si>
  <si>
    <t>63C-167</t>
  </si>
  <si>
    <t>640-167</t>
  </si>
  <si>
    <t>64A-167</t>
  </si>
  <si>
    <t>65A-167</t>
  </si>
  <si>
    <t>65G-167</t>
  </si>
  <si>
    <t>660-167</t>
  </si>
  <si>
    <t>670-167</t>
  </si>
  <si>
    <t>680-167</t>
  </si>
  <si>
    <t>681-167</t>
  </si>
  <si>
    <t>68A-167</t>
  </si>
  <si>
    <t>68C-167</t>
  </si>
  <si>
    <t>690-167</t>
  </si>
  <si>
    <t>70A-167</t>
  </si>
  <si>
    <t>720-167</t>
  </si>
  <si>
    <t>73B-167</t>
  </si>
  <si>
    <t>740-167</t>
  </si>
  <si>
    <t>761-167</t>
  </si>
  <si>
    <t>770-167</t>
  </si>
  <si>
    <t>780-167</t>
  </si>
  <si>
    <t>790-167</t>
  </si>
  <si>
    <t>79A-167</t>
  </si>
  <si>
    <t>79Z-167</t>
  </si>
  <si>
    <t>800-167</t>
  </si>
  <si>
    <t>810-167</t>
  </si>
  <si>
    <t>81A-167</t>
  </si>
  <si>
    <t>81B-167</t>
  </si>
  <si>
    <t>820-167</t>
  </si>
  <si>
    <t>840-167</t>
  </si>
  <si>
    <t>84B-167</t>
  </si>
  <si>
    <t>850-167</t>
  </si>
  <si>
    <t>860-167</t>
  </si>
  <si>
    <t>862-167</t>
  </si>
  <si>
    <t>870-167</t>
  </si>
  <si>
    <t>87A-167</t>
  </si>
  <si>
    <t>880-167</t>
  </si>
  <si>
    <t>88A-167</t>
  </si>
  <si>
    <t>890-167</t>
  </si>
  <si>
    <t>900-167</t>
  </si>
  <si>
    <t>90A-167</t>
  </si>
  <si>
    <t>90B-167</t>
  </si>
  <si>
    <t>90F-167</t>
  </si>
  <si>
    <t>910-167</t>
  </si>
  <si>
    <t>91A-167</t>
  </si>
  <si>
    <t>920-167</t>
  </si>
  <si>
    <t>92E-167</t>
  </si>
  <si>
    <t>92G-167</t>
  </si>
  <si>
    <t>92P-167</t>
  </si>
  <si>
    <t>930-167</t>
  </si>
  <si>
    <t>93A-167</t>
  </si>
  <si>
    <t>93Q-167</t>
  </si>
  <si>
    <t>93R-167</t>
  </si>
  <si>
    <t>940-167</t>
  </si>
  <si>
    <t>94A-167</t>
  </si>
  <si>
    <t>95A-167</t>
  </si>
  <si>
    <t>96F-167</t>
  </si>
  <si>
    <t>970-167</t>
  </si>
  <si>
    <t>98A-167</t>
  </si>
  <si>
    <t>990-167</t>
  </si>
  <si>
    <t>995-167</t>
  </si>
  <si>
    <t>00A-169</t>
  </si>
  <si>
    <t>010-169</t>
  </si>
  <si>
    <t>01C-169</t>
  </si>
  <si>
    <t>01F-169</t>
  </si>
  <si>
    <t>030-169</t>
  </si>
  <si>
    <t>040-169</t>
  </si>
  <si>
    <t>060-169</t>
  </si>
  <si>
    <t>080-169</t>
  </si>
  <si>
    <t>08A-169</t>
  </si>
  <si>
    <t>09A-169</t>
  </si>
  <si>
    <t>09B-169</t>
  </si>
  <si>
    <t>10A-169</t>
  </si>
  <si>
    <t>10B-169</t>
  </si>
  <si>
    <t>110-169</t>
  </si>
  <si>
    <t>111-169</t>
  </si>
  <si>
    <t>11A-169</t>
  </si>
  <si>
    <t>11C-169</t>
  </si>
  <si>
    <t>11K-169</t>
  </si>
  <si>
    <t>120-169</t>
  </si>
  <si>
    <t>12A-169</t>
  </si>
  <si>
    <t>132-169</t>
  </si>
  <si>
    <t>13A-169</t>
  </si>
  <si>
    <t>13B-169</t>
  </si>
  <si>
    <t>13C-169</t>
  </si>
  <si>
    <t>13D-169</t>
  </si>
  <si>
    <t>140-169</t>
  </si>
  <si>
    <t>150-169</t>
  </si>
  <si>
    <t>160-169</t>
  </si>
  <si>
    <t>16B-169</t>
  </si>
  <si>
    <t>170-169</t>
  </si>
  <si>
    <t>180-169</t>
  </si>
  <si>
    <t>181-169</t>
  </si>
  <si>
    <t>190-169</t>
  </si>
  <si>
    <t>19A-169</t>
  </si>
  <si>
    <t>19B-169</t>
  </si>
  <si>
    <t>200-169</t>
  </si>
  <si>
    <t>20A-169</t>
  </si>
  <si>
    <t>210-169</t>
  </si>
  <si>
    <t>220-169</t>
  </si>
  <si>
    <t>230-169</t>
  </si>
  <si>
    <t>240-169</t>
  </si>
  <si>
    <t>241-169</t>
  </si>
  <si>
    <t>24B-169</t>
  </si>
  <si>
    <t>24N-169</t>
  </si>
  <si>
    <t>260-169</t>
  </si>
  <si>
    <t>26C-169</t>
  </si>
  <si>
    <t>270-169</t>
  </si>
  <si>
    <t>27A-169</t>
  </si>
  <si>
    <t>280-169</t>
  </si>
  <si>
    <t>29A-169</t>
  </si>
  <si>
    <t>310-169</t>
  </si>
  <si>
    <t>320-169</t>
  </si>
  <si>
    <t>32A-169</t>
  </si>
  <si>
    <t>32B-169</t>
  </si>
  <si>
    <t>32C-169</t>
  </si>
  <si>
    <t>32D-169</t>
  </si>
  <si>
    <t>32K-169</t>
  </si>
  <si>
    <t>32L-169</t>
  </si>
  <si>
    <t>32M-169</t>
  </si>
  <si>
    <t>32N-169</t>
  </si>
  <si>
    <t>32Q-169</t>
  </si>
  <si>
    <t>330-169</t>
  </si>
  <si>
    <t>33A-169</t>
  </si>
  <si>
    <t>34B-169</t>
  </si>
  <si>
    <t>34D-169</t>
  </si>
  <si>
    <t>34G-169</t>
  </si>
  <si>
    <t>34H-169</t>
  </si>
  <si>
    <t>34Z-169</t>
  </si>
  <si>
    <t>36B-169</t>
  </si>
  <si>
    <t>36C-169</t>
  </si>
  <si>
    <t>36F-169</t>
  </si>
  <si>
    <t>36G-169</t>
  </si>
  <si>
    <t>39B-169</t>
  </si>
  <si>
    <t>410-169</t>
  </si>
  <si>
    <t>41C-169</t>
  </si>
  <si>
    <t>41D-169</t>
  </si>
  <si>
    <t>41H-169</t>
  </si>
  <si>
    <t>41K-169</t>
  </si>
  <si>
    <t>41M-169</t>
  </si>
  <si>
    <t>420-169</t>
  </si>
  <si>
    <t>421-169</t>
  </si>
  <si>
    <t>430-169</t>
  </si>
  <si>
    <t>440-169</t>
  </si>
  <si>
    <t>45A-169</t>
  </si>
  <si>
    <t>460-169</t>
  </si>
  <si>
    <t>470-169</t>
  </si>
  <si>
    <t>480-169</t>
  </si>
  <si>
    <t>490-169</t>
  </si>
  <si>
    <t>491-169</t>
  </si>
  <si>
    <t>49B-169</t>
  </si>
  <si>
    <t>49E-169</t>
  </si>
  <si>
    <t>49G-169</t>
  </si>
  <si>
    <t>500-169</t>
  </si>
  <si>
    <t>50A-169</t>
  </si>
  <si>
    <t>510-169</t>
  </si>
  <si>
    <t>51A-169</t>
  </si>
  <si>
    <t>51B-169</t>
  </si>
  <si>
    <t>530-169</t>
  </si>
  <si>
    <t>53C-169</t>
  </si>
  <si>
    <t>540-169</t>
  </si>
  <si>
    <t>54A-169</t>
  </si>
  <si>
    <t>55A-169</t>
  </si>
  <si>
    <t>55B-169</t>
  </si>
  <si>
    <t>560-169</t>
  </si>
  <si>
    <t>570-169</t>
  </si>
  <si>
    <t>580-169</t>
  </si>
  <si>
    <t>58B-169</t>
  </si>
  <si>
    <t>60B-169</t>
  </si>
  <si>
    <t>60D-169</t>
  </si>
  <si>
    <t>60F-169</t>
  </si>
  <si>
    <t>60G-169</t>
  </si>
  <si>
    <t>60J-169</t>
  </si>
  <si>
    <t>60L-169</t>
  </si>
  <si>
    <t>60N-169</t>
  </si>
  <si>
    <t>60P-169</t>
  </si>
  <si>
    <t>60Q-169</t>
  </si>
  <si>
    <t>60S-169</t>
  </si>
  <si>
    <t>60U-169</t>
  </si>
  <si>
    <t>60Y-169</t>
  </si>
  <si>
    <t>60Z-169</t>
  </si>
  <si>
    <t>61J-169</t>
  </si>
  <si>
    <t>61K-169</t>
  </si>
  <si>
    <t>61L-169</t>
  </si>
  <si>
    <t>61M-169</t>
  </si>
  <si>
    <t>61P-169</t>
  </si>
  <si>
    <t>61Q-169</t>
  </si>
  <si>
    <t>61S-169</t>
  </si>
  <si>
    <t>61T-169</t>
  </si>
  <si>
    <t>61V-169</t>
  </si>
  <si>
    <t>61W-169</t>
  </si>
  <si>
    <t>61X-169</t>
  </si>
  <si>
    <t>61Y-169</t>
  </si>
  <si>
    <t>62A-169</t>
  </si>
  <si>
    <t>62J-169</t>
  </si>
  <si>
    <t>62K-169</t>
  </si>
  <si>
    <t>63A-169</t>
  </si>
  <si>
    <t>63B-169</t>
  </si>
  <si>
    <t>63C-169</t>
  </si>
  <si>
    <t>640-169</t>
  </si>
  <si>
    <t>64A-169</t>
  </si>
  <si>
    <t>65D-169</t>
  </si>
  <si>
    <t>65F-169</t>
  </si>
  <si>
    <t>65G-169</t>
  </si>
  <si>
    <t>65H-169</t>
  </si>
  <si>
    <t>65Z-169</t>
  </si>
  <si>
    <t>66A-169</t>
  </si>
  <si>
    <t>670-169</t>
  </si>
  <si>
    <t>67B-169</t>
  </si>
  <si>
    <t>68C-169</t>
  </si>
  <si>
    <t>690-169</t>
  </si>
  <si>
    <t>69A-169</t>
  </si>
  <si>
    <t>710-169</t>
  </si>
  <si>
    <t>74Z-169</t>
  </si>
  <si>
    <t>750-169</t>
  </si>
  <si>
    <t>760-169</t>
  </si>
  <si>
    <t>761-169</t>
  </si>
  <si>
    <t>76A-169</t>
  </si>
  <si>
    <t>770-169</t>
  </si>
  <si>
    <t>780-169</t>
  </si>
  <si>
    <t>79Z-169</t>
  </si>
  <si>
    <t>80B-169</t>
  </si>
  <si>
    <t>81B-169</t>
  </si>
  <si>
    <t>830-169</t>
  </si>
  <si>
    <t>84B-169</t>
  </si>
  <si>
    <t>861-169</t>
  </si>
  <si>
    <t>870-169</t>
  </si>
  <si>
    <t>88A-169</t>
  </si>
  <si>
    <t>900-169</t>
  </si>
  <si>
    <t>90A-169</t>
  </si>
  <si>
    <t>90B-169</t>
  </si>
  <si>
    <t>90C-169</t>
  </si>
  <si>
    <t>90D-169</t>
  </si>
  <si>
    <t>910-169</t>
  </si>
  <si>
    <t>91B-169</t>
  </si>
  <si>
    <t>92B-169</t>
  </si>
  <si>
    <t>92D-169</t>
  </si>
  <si>
    <t>92E-169</t>
  </si>
  <si>
    <t>92L-169</t>
  </si>
  <si>
    <t>92P-169</t>
  </si>
  <si>
    <t>92R-169</t>
  </si>
  <si>
    <t>92S-169</t>
  </si>
  <si>
    <t>92U-169</t>
  </si>
  <si>
    <t>92W-169</t>
  </si>
  <si>
    <t>92Y-169</t>
  </si>
  <si>
    <t>93J-169</t>
  </si>
  <si>
    <t>93L-169</t>
  </si>
  <si>
    <t>93P-169</t>
  </si>
  <si>
    <t>93Q-169</t>
  </si>
  <si>
    <t>93R-169</t>
  </si>
  <si>
    <t>93T-169</t>
  </si>
  <si>
    <t>94A-169</t>
  </si>
  <si>
    <t>94Z-169</t>
  </si>
  <si>
    <t>95A-169</t>
  </si>
  <si>
    <t>96C-169</t>
  </si>
  <si>
    <t>96F-169</t>
  </si>
  <si>
    <t>980-169</t>
  </si>
  <si>
    <t>98A-169</t>
  </si>
  <si>
    <t>98B-169</t>
  </si>
  <si>
    <t>990-169</t>
  </si>
  <si>
    <t>995-169</t>
  </si>
  <si>
    <t>090-169</t>
  </si>
  <si>
    <t>660-169</t>
  </si>
  <si>
    <t>681-169</t>
  </si>
  <si>
    <t>790-169</t>
  </si>
  <si>
    <t>800-169</t>
  </si>
  <si>
    <t>930-169</t>
  </si>
  <si>
    <t>49D-169</t>
  </si>
  <si>
    <t>00A-170</t>
  </si>
  <si>
    <t>010-170</t>
  </si>
  <si>
    <t>01C-170</t>
  </si>
  <si>
    <t>01F-170</t>
  </si>
  <si>
    <t>020-170</t>
  </si>
  <si>
    <t>030-170</t>
  </si>
  <si>
    <t>040-170</t>
  </si>
  <si>
    <t>050-170</t>
  </si>
  <si>
    <t>060-170</t>
  </si>
  <si>
    <t>070-170</t>
  </si>
  <si>
    <t>080-170</t>
  </si>
  <si>
    <t>08A-170</t>
  </si>
  <si>
    <t>09A-170</t>
  </si>
  <si>
    <t>09B-170</t>
  </si>
  <si>
    <t>10A-170</t>
  </si>
  <si>
    <t>10B-170</t>
  </si>
  <si>
    <t>110-170</t>
  </si>
  <si>
    <t>111-170</t>
  </si>
  <si>
    <t>11A-170</t>
  </si>
  <si>
    <t>11B-170</t>
  </si>
  <si>
    <t>11C-170</t>
  </si>
  <si>
    <t>120-170</t>
  </si>
  <si>
    <t>12A-170</t>
  </si>
  <si>
    <t>13A-170</t>
  </si>
  <si>
    <t>13B-170</t>
  </si>
  <si>
    <t>13C-170</t>
  </si>
  <si>
    <t>13D-170</t>
  </si>
  <si>
    <t>140-170</t>
  </si>
  <si>
    <t>150-170</t>
  </si>
  <si>
    <t>160-170</t>
  </si>
  <si>
    <t>16B-170</t>
  </si>
  <si>
    <t>190-170</t>
  </si>
  <si>
    <t>19A-170</t>
  </si>
  <si>
    <t>19B-170</t>
  </si>
  <si>
    <t>200-170</t>
  </si>
  <si>
    <t>220-170</t>
  </si>
  <si>
    <t>230-170</t>
  </si>
  <si>
    <t>240-170</t>
  </si>
  <si>
    <t>24N-170</t>
  </si>
  <si>
    <t>26C-170</t>
  </si>
  <si>
    <t>270-170</t>
  </si>
  <si>
    <t>280-170</t>
  </si>
  <si>
    <t>290-170</t>
  </si>
  <si>
    <t>292-170</t>
  </si>
  <si>
    <t>29A-170</t>
  </si>
  <si>
    <t>300-170</t>
  </si>
  <si>
    <t>310-170</t>
  </si>
  <si>
    <t>320-170</t>
  </si>
  <si>
    <t>32A-170</t>
  </si>
  <si>
    <t>32B-170</t>
  </si>
  <si>
    <t>32C-170</t>
  </si>
  <si>
    <t>32D-170</t>
  </si>
  <si>
    <t>32H-170</t>
  </si>
  <si>
    <t>32K-170</t>
  </si>
  <si>
    <t>32L-170</t>
  </si>
  <si>
    <t>32M-170</t>
  </si>
  <si>
    <t>32N-170</t>
  </si>
  <si>
    <t>32Q-170</t>
  </si>
  <si>
    <t>32S-170</t>
  </si>
  <si>
    <t>32T-170</t>
  </si>
  <si>
    <t>330-170</t>
  </si>
  <si>
    <t>33A-170</t>
  </si>
  <si>
    <t>34B-170</t>
  </si>
  <si>
    <t>34D-170</t>
  </si>
  <si>
    <t>34F-170</t>
  </si>
  <si>
    <t>34H-170</t>
  </si>
  <si>
    <t>34Z-170</t>
  </si>
  <si>
    <t>350-170</t>
  </si>
  <si>
    <t>36B-170</t>
  </si>
  <si>
    <t>36C-170</t>
  </si>
  <si>
    <t>36F-170</t>
  </si>
  <si>
    <t>36G-170</t>
  </si>
  <si>
    <t>380-170</t>
  </si>
  <si>
    <t>390-170</t>
  </si>
  <si>
    <t>39B-170</t>
  </si>
  <si>
    <t>410-170</t>
  </si>
  <si>
    <t>41B-170</t>
  </si>
  <si>
    <t>41C-170</t>
  </si>
  <si>
    <t>41D-170</t>
  </si>
  <si>
    <t>41H-170</t>
  </si>
  <si>
    <t>41J-170</t>
  </si>
  <si>
    <t>41K-170</t>
  </si>
  <si>
    <t>41L-170</t>
  </si>
  <si>
    <t>41M-170</t>
  </si>
  <si>
    <t>420-170</t>
  </si>
  <si>
    <t>421-170</t>
  </si>
  <si>
    <t>42A-170</t>
  </si>
  <si>
    <t>42B-170</t>
  </si>
  <si>
    <t>430-170</t>
  </si>
  <si>
    <t>43D-170</t>
  </si>
  <si>
    <t>440-170</t>
  </si>
  <si>
    <t>44A-170</t>
  </si>
  <si>
    <t>450-170</t>
  </si>
  <si>
    <t>45A-170</t>
  </si>
  <si>
    <t>45B-170</t>
  </si>
  <si>
    <t>460-170</t>
  </si>
  <si>
    <t>470-170</t>
  </si>
  <si>
    <t>480-170</t>
  </si>
  <si>
    <t>490-170</t>
  </si>
  <si>
    <t>491-170</t>
  </si>
  <si>
    <t>49B-170</t>
  </si>
  <si>
    <t>49E-170</t>
  </si>
  <si>
    <t>49F-170</t>
  </si>
  <si>
    <t>49G-170</t>
  </si>
  <si>
    <t>500-170</t>
  </si>
  <si>
    <t>50A-170</t>
  </si>
  <si>
    <t>510-170</t>
  </si>
  <si>
    <t>51A-170</t>
  </si>
  <si>
    <t>51B-170</t>
  </si>
  <si>
    <t>520-170</t>
  </si>
  <si>
    <t>530-170</t>
  </si>
  <si>
    <t>53C-170</t>
  </si>
  <si>
    <t>540-170</t>
  </si>
  <si>
    <t>54A-170</t>
  </si>
  <si>
    <t>55A-170</t>
  </si>
  <si>
    <t>55B-170</t>
  </si>
  <si>
    <t>560-170</t>
  </si>
  <si>
    <t>570-170</t>
  </si>
  <si>
    <t>580-170</t>
  </si>
  <si>
    <t>58B-170</t>
  </si>
  <si>
    <t>600-170</t>
  </si>
  <si>
    <t>60B-170</t>
  </si>
  <si>
    <t>60D-170</t>
  </si>
  <si>
    <t>60F-170</t>
  </si>
  <si>
    <t>60G-170</t>
  </si>
  <si>
    <t>60J-170</t>
  </si>
  <si>
    <t>60K-170</t>
  </si>
  <si>
    <t>60L-170</t>
  </si>
  <si>
    <t>60N-170</t>
  </si>
  <si>
    <t>60Q-170</t>
  </si>
  <si>
    <t>60S-170</t>
  </si>
  <si>
    <t>60U-170</t>
  </si>
  <si>
    <t>60Y-170</t>
  </si>
  <si>
    <t>60Z-170</t>
  </si>
  <si>
    <t>610-170</t>
  </si>
  <si>
    <t>61J-170</t>
  </si>
  <si>
    <t>61K-170</t>
  </si>
  <si>
    <t>61L-170</t>
  </si>
  <si>
    <t>61M-170</t>
  </si>
  <si>
    <t>61P-170</t>
  </si>
  <si>
    <t>61Q-170</t>
  </si>
  <si>
    <t>61R-170</t>
  </si>
  <si>
    <t>61S-170</t>
  </si>
  <si>
    <t>61T-170</t>
  </si>
  <si>
    <t>61V-170</t>
  </si>
  <si>
    <t>61W-170</t>
  </si>
  <si>
    <t>61Y-170</t>
  </si>
  <si>
    <t>620-170</t>
  </si>
  <si>
    <t>62A-170</t>
  </si>
  <si>
    <t>62J-170</t>
  </si>
  <si>
    <t>62K-170</t>
  </si>
  <si>
    <t>630-170</t>
  </si>
  <si>
    <t>63A-170</t>
  </si>
  <si>
    <t>63B-170</t>
  </si>
  <si>
    <t>63C-170</t>
  </si>
  <si>
    <t>640-170</t>
  </si>
  <si>
    <t>64A-170</t>
  </si>
  <si>
    <t>650-170</t>
  </si>
  <si>
    <t>65A-170</t>
  </si>
  <si>
    <t>65C-170</t>
  </si>
  <si>
    <t>65D-170</t>
  </si>
  <si>
    <t>65F-170</t>
  </si>
  <si>
    <t>65G-170</t>
  </si>
  <si>
    <t>65H-170</t>
  </si>
  <si>
    <t>65Z-170</t>
  </si>
  <si>
    <t>66A-170</t>
  </si>
  <si>
    <t>670-170</t>
  </si>
  <si>
    <t>67B-170</t>
  </si>
  <si>
    <t>680-170</t>
  </si>
  <si>
    <t>68C-170</t>
  </si>
  <si>
    <t>690-170</t>
  </si>
  <si>
    <t>69A-170</t>
  </si>
  <si>
    <t>710-170</t>
  </si>
  <si>
    <t>73A-170</t>
  </si>
  <si>
    <t>73B-170</t>
  </si>
  <si>
    <t>74C-170</t>
  </si>
  <si>
    <t>750-170</t>
  </si>
  <si>
    <t>760-170</t>
  </si>
  <si>
    <t>761-170</t>
  </si>
  <si>
    <t>76A-170</t>
  </si>
  <si>
    <t>770-170</t>
  </si>
  <si>
    <t>780-170</t>
  </si>
  <si>
    <t>79A-170</t>
  </si>
  <si>
    <t>79Z-170</t>
  </si>
  <si>
    <t>80B-170</t>
  </si>
  <si>
    <t>81B-170</t>
  </si>
  <si>
    <t>830-170</t>
  </si>
  <si>
    <t>84B-170</t>
  </si>
  <si>
    <t>850-170</t>
  </si>
  <si>
    <t>860-170</t>
  </si>
  <si>
    <t>861-170</t>
  </si>
  <si>
    <t>86T-170</t>
  </si>
  <si>
    <t>880-170</t>
  </si>
  <si>
    <t>890-170</t>
  </si>
  <si>
    <t>90A-170</t>
  </si>
  <si>
    <t>90B-170</t>
  </si>
  <si>
    <t>90C-170</t>
  </si>
  <si>
    <t>91B-170</t>
  </si>
  <si>
    <t>92B-170</t>
  </si>
  <si>
    <t>92D-170</t>
  </si>
  <si>
    <t>92E-170</t>
  </si>
  <si>
    <t>92L-170</t>
  </si>
  <si>
    <t>92M-170</t>
  </si>
  <si>
    <t>92N-170</t>
  </si>
  <si>
    <t>92P-170</t>
  </si>
  <si>
    <t>92R-170</t>
  </si>
  <si>
    <t>92S-170</t>
  </si>
  <si>
    <t>92U-170</t>
  </si>
  <si>
    <t>92V-170</t>
  </si>
  <si>
    <t>92Y-170</t>
  </si>
  <si>
    <t>93L-170</t>
  </si>
  <si>
    <t>93M-170</t>
  </si>
  <si>
    <t>93P-170</t>
  </si>
  <si>
    <t>93Q-170</t>
  </si>
  <si>
    <t>93R-170</t>
  </si>
  <si>
    <t>93T-170</t>
  </si>
  <si>
    <t>940-170</t>
  </si>
  <si>
    <t>94A-170</t>
  </si>
  <si>
    <t>94Z-170</t>
  </si>
  <si>
    <t>950-170</t>
  </si>
  <si>
    <t>95A-170</t>
  </si>
  <si>
    <t>96C-170</t>
  </si>
  <si>
    <t>96F-170</t>
  </si>
  <si>
    <t>970-170</t>
  </si>
  <si>
    <t>980-170</t>
  </si>
  <si>
    <t>98A-170</t>
  </si>
  <si>
    <t>990-170</t>
  </si>
  <si>
    <t>090-170</t>
  </si>
  <si>
    <t>660-170</t>
  </si>
  <si>
    <t>681-170</t>
  </si>
  <si>
    <t>790-170</t>
  </si>
  <si>
    <t>800-170</t>
  </si>
  <si>
    <t>930-170</t>
  </si>
  <si>
    <t>49D-170</t>
  </si>
  <si>
    <t>010-171</t>
  </si>
  <si>
    <t>01C-171</t>
  </si>
  <si>
    <t>01F-171</t>
  </si>
  <si>
    <t>020-171</t>
  </si>
  <si>
    <t>030-171</t>
  </si>
  <si>
    <t>040-171</t>
  </si>
  <si>
    <t>050-171</t>
  </si>
  <si>
    <t>060-171</t>
  </si>
  <si>
    <t>06B-171</t>
  </si>
  <si>
    <t>070-171</t>
  </si>
  <si>
    <t>080-171</t>
  </si>
  <si>
    <t>090-171</t>
  </si>
  <si>
    <t>09A-171</t>
  </si>
  <si>
    <t>09B-171</t>
  </si>
  <si>
    <t>100-171</t>
  </si>
  <si>
    <t>10A-171</t>
  </si>
  <si>
    <t>10B-171</t>
  </si>
  <si>
    <t>110-171</t>
  </si>
  <si>
    <t>11A-171</t>
  </si>
  <si>
    <t>11B-171</t>
  </si>
  <si>
    <t>11C-171</t>
  </si>
  <si>
    <t>11D-171</t>
  </si>
  <si>
    <t>111-171</t>
  </si>
  <si>
    <t>11K-171</t>
  </si>
  <si>
    <t>120-171</t>
  </si>
  <si>
    <t>12A-171</t>
  </si>
  <si>
    <t>130-171</t>
  </si>
  <si>
    <t>13A-171</t>
  </si>
  <si>
    <t>13B-171</t>
  </si>
  <si>
    <t>13C-171</t>
  </si>
  <si>
    <t>13D-171</t>
  </si>
  <si>
    <t>132-171</t>
  </si>
  <si>
    <t>140-171</t>
  </si>
  <si>
    <t>150-171</t>
  </si>
  <si>
    <t>160-171</t>
  </si>
  <si>
    <t>16B-171</t>
  </si>
  <si>
    <t>170-171</t>
  </si>
  <si>
    <t>180-171</t>
  </si>
  <si>
    <t>181-171</t>
  </si>
  <si>
    <t>182-171</t>
  </si>
  <si>
    <t>190-171</t>
  </si>
  <si>
    <t>200-171</t>
  </si>
  <si>
    <t>20A-171</t>
  </si>
  <si>
    <t>210-171</t>
  </si>
  <si>
    <t>220-171</t>
  </si>
  <si>
    <t>230-171</t>
  </si>
  <si>
    <t>23A-171</t>
  </si>
  <si>
    <t>240-171</t>
  </si>
  <si>
    <t>24B-171</t>
  </si>
  <si>
    <t>241-171</t>
  </si>
  <si>
    <t>24N-171</t>
  </si>
  <si>
    <t>250-171</t>
  </si>
  <si>
    <t>260-171</t>
  </si>
  <si>
    <t>26B-171</t>
  </si>
  <si>
    <t>26C-171</t>
  </si>
  <si>
    <t>270-171</t>
  </si>
  <si>
    <t>280-171</t>
  </si>
  <si>
    <t>290-171</t>
  </si>
  <si>
    <t>29A-171</t>
  </si>
  <si>
    <t>291-171</t>
  </si>
  <si>
    <t>292-171</t>
  </si>
  <si>
    <t>300-171</t>
  </si>
  <si>
    <t>310-171</t>
  </si>
  <si>
    <t>320-171</t>
  </si>
  <si>
    <t>00A-171</t>
  </si>
  <si>
    <t>00B-171</t>
  </si>
  <si>
    <t>32A-171</t>
  </si>
  <si>
    <t>32B-171</t>
  </si>
  <si>
    <t>32C-171</t>
  </si>
  <si>
    <t>32D-171</t>
  </si>
  <si>
    <t>32H-171</t>
  </si>
  <si>
    <t>32K-171</t>
  </si>
  <si>
    <t>32L-171</t>
  </si>
  <si>
    <t>32M-171</t>
  </si>
  <si>
    <t>32P-171</t>
  </si>
  <si>
    <t>32Q-171</t>
  </si>
  <si>
    <t>32S-171</t>
  </si>
  <si>
    <t>32T-171</t>
  </si>
  <si>
    <t>330-171</t>
  </si>
  <si>
    <t>33A-171</t>
  </si>
  <si>
    <t>340-171</t>
  </si>
  <si>
    <t>34B-171</t>
  </si>
  <si>
    <t>34D-171</t>
  </si>
  <si>
    <t>34F-171</t>
  </si>
  <si>
    <t>34G-171</t>
  </si>
  <si>
    <t>34Z-171</t>
  </si>
  <si>
    <t>350-171</t>
  </si>
  <si>
    <t>35A-171</t>
  </si>
  <si>
    <t>360-171</t>
  </si>
  <si>
    <t>36B-171</t>
  </si>
  <si>
    <t>36C-171</t>
  </si>
  <si>
    <t>36F-171</t>
  </si>
  <si>
    <t>370-171</t>
  </si>
  <si>
    <t>380-171</t>
  </si>
  <si>
    <t>390-171</t>
  </si>
  <si>
    <t>39A-171</t>
  </si>
  <si>
    <t>400-171</t>
  </si>
  <si>
    <t>410-171</t>
  </si>
  <si>
    <t>41B-171</t>
  </si>
  <si>
    <t>41C-171</t>
  </si>
  <si>
    <t>41D-171</t>
  </si>
  <si>
    <t>41F-171</t>
  </si>
  <si>
    <t>41H-171</t>
  </si>
  <si>
    <t>41J-171</t>
  </si>
  <si>
    <t>41K-171</t>
  </si>
  <si>
    <t>41L-171</t>
  </si>
  <si>
    <t>41M-171</t>
  </si>
  <si>
    <t>41R-171</t>
  </si>
  <si>
    <t>420-171</t>
  </si>
  <si>
    <t>42A-171</t>
  </si>
  <si>
    <t>42B-171</t>
  </si>
  <si>
    <t>421-171</t>
  </si>
  <si>
    <t>422-171</t>
  </si>
  <si>
    <t>430-171</t>
  </si>
  <si>
    <t>43D-171</t>
  </si>
  <si>
    <t>440-171</t>
  </si>
  <si>
    <t>44A-171</t>
  </si>
  <si>
    <t>450-171</t>
  </si>
  <si>
    <t>45B-171</t>
  </si>
  <si>
    <t>460-171</t>
  </si>
  <si>
    <t>470-171</t>
  </si>
  <si>
    <t>480-171</t>
  </si>
  <si>
    <t>490-171</t>
  </si>
  <si>
    <t>49B-171</t>
  </si>
  <si>
    <t>49D-171</t>
  </si>
  <si>
    <t>49F-171</t>
  </si>
  <si>
    <t>49G-171</t>
  </si>
  <si>
    <t>491-171</t>
  </si>
  <si>
    <t>500-171</t>
  </si>
  <si>
    <t>50Z-171</t>
  </si>
  <si>
    <t>510-171</t>
  </si>
  <si>
    <t>51A-171</t>
  </si>
  <si>
    <t>51B-171</t>
  </si>
  <si>
    <t>520-171</t>
  </si>
  <si>
    <t>530-171</t>
  </si>
  <si>
    <t>53B-171</t>
  </si>
  <si>
    <t>53C-171</t>
  </si>
  <si>
    <t>540-171</t>
  </si>
  <si>
    <t>54A-171</t>
  </si>
  <si>
    <t>550-171</t>
  </si>
  <si>
    <t>55A-171</t>
  </si>
  <si>
    <t>55B-171</t>
  </si>
  <si>
    <t>560-171</t>
  </si>
  <si>
    <t>570-171</t>
  </si>
  <si>
    <t>580-171</t>
  </si>
  <si>
    <t>58B-171</t>
  </si>
  <si>
    <t>590-171</t>
  </si>
  <si>
    <t>600-171</t>
  </si>
  <si>
    <t>60B-171</t>
  </si>
  <si>
    <t>60G-171</t>
  </si>
  <si>
    <t>60J-171</t>
  </si>
  <si>
    <t>60K-171</t>
  </si>
  <si>
    <t>60L-171</t>
  </si>
  <si>
    <t>60N-171</t>
  </si>
  <si>
    <t>60P-171</t>
  </si>
  <si>
    <t>60Q-171</t>
  </si>
  <si>
    <t>60U-171</t>
  </si>
  <si>
    <t>60Y-171</t>
  </si>
  <si>
    <t>60Z-171</t>
  </si>
  <si>
    <t>61K-171</t>
  </si>
  <si>
    <t>61L-171</t>
  </si>
  <si>
    <t>61M-171</t>
  </si>
  <si>
    <t>61N-171</t>
  </si>
  <si>
    <t>61P-171</t>
  </si>
  <si>
    <t>61Q-171</t>
  </si>
  <si>
    <t>61R-171</t>
  </si>
  <si>
    <t>61T-171</t>
  </si>
  <si>
    <t>61U-171</t>
  </si>
  <si>
    <t>61V-171</t>
  </si>
  <si>
    <t>61W-171</t>
  </si>
  <si>
    <t>61X-171</t>
  </si>
  <si>
    <t>61Y-171</t>
  </si>
  <si>
    <t>62J-171</t>
  </si>
  <si>
    <t>62K-171</t>
  </si>
  <si>
    <t>610-171</t>
  </si>
  <si>
    <t>620-171</t>
  </si>
  <si>
    <t>62A-171</t>
  </si>
  <si>
    <t>630-171</t>
  </si>
  <si>
    <t>63B-171</t>
  </si>
  <si>
    <t>640-171</t>
  </si>
  <si>
    <t>64A-171</t>
  </si>
  <si>
    <t>650-171</t>
  </si>
  <si>
    <t>65A-171</t>
  </si>
  <si>
    <t>65C-171</t>
  </si>
  <si>
    <t>65G-171</t>
  </si>
  <si>
    <t>65H-171</t>
  </si>
  <si>
    <t>65Z-171</t>
  </si>
  <si>
    <t>660-171</t>
  </si>
  <si>
    <t>66A-171</t>
  </si>
  <si>
    <t>670-171</t>
  </si>
  <si>
    <t>67B-171</t>
  </si>
  <si>
    <t>680-171</t>
  </si>
  <si>
    <t>681-171</t>
  </si>
  <si>
    <t>690-171</t>
  </si>
  <si>
    <t>69A-171</t>
  </si>
  <si>
    <t>700-171</t>
  </si>
  <si>
    <t>70A-171</t>
  </si>
  <si>
    <t>710-171</t>
  </si>
  <si>
    <t>720-171</t>
  </si>
  <si>
    <t>730-171</t>
  </si>
  <si>
    <t>73A-171</t>
  </si>
  <si>
    <t>740-171</t>
  </si>
  <si>
    <t>74C-171</t>
  </si>
  <si>
    <t>74Z-171</t>
  </si>
  <si>
    <t>750-171</t>
  </si>
  <si>
    <t>760-171</t>
  </si>
  <si>
    <t>76A-171</t>
  </si>
  <si>
    <t>761-171</t>
  </si>
  <si>
    <t>770-171</t>
  </si>
  <si>
    <t>780-171</t>
  </si>
  <si>
    <t>78A-171</t>
  </si>
  <si>
    <t>295-171</t>
  </si>
  <si>
    <t>790-171</t>
  </si>
  <si>
    <t>79Z-171</t>
  </si>
  <si>
    <t>800-171</t>
  </si>
  <si>
    <t>810-171</t>
  </si>
  <si>
    <t>81A-171</t>
  </si>
  <si>
    <t>81B-171</t>
  </si>
  <si>
    <t>820-171</t>
  </si>
  <si>
    <t>821-171</t>
  </si>
  <si>
    <t>830-171</t>
  </si>
  <si>
    <t>840-171</t>
  </si>
  <si>
    <t>850-171</t>
  </si>
  <si>
    <t>860-171</t>
  </si>
  <si>
    <t>861-171</t>
  </si>
  <si>
    <t>862-171</t>
  </si>
  <si>
    <t>870-171</t>
  </si>
  <si>
    <t>87A-171</t>
  </si>
  <si>
    <t>880-171</t>
  </si>
  <si>
    <t>88A-171</t>
  </si>
  <si>
    <t>890-171</t>
  </si>
  <si>
    <t>900-171</t>
  </si>
  <si>
    <t>90C-171</t>
  </si>
  <si>
    <t>90D-171</t>
  </si>
  <si>
    <t>90F-171</t>
  </si>
  <si>
    <t>910-171</t>
  </si>
  <si>
    <t>91A-171</t>
  </si>
  <si>
    <t>91B-171</t>
  </si>
  <si>
    <t>920-171</t>
  </si>
  <si>
    <t>92B-171</t>
  </si>
  <si>
    <t>92G-171</t>
  </si>
  <si>
    <t>92M-171</t>
  </si>
  <si>
    <t>92R-171</t>
  </si>
  <si>
    <t>92T-171</t>
  </si>
  <si>
    <t>92V-171</t>
  </si>
  <si>
    <t>92W-171</t>
  </si>
  <si>
    <t>93J-171</t>
  </si>
  <si>
    <t>93L-171</t>
  </si>
  <si>
    <t>93P-171</t>
  </si>
  <si>
    <t>93Q-171</t>
  </si>
  <si>
    <t>93R-171</t>
  </si>
  <si>
    <t>93T-171</t>
  </si>
  <si>
    <t>930-171</t>
  </si>
  <si>
    <t>93A-171</t>
  </si>
  <si>
    <t>940-171</t>
  </si>
  <si>
    <t>94A-171</t>
  </si>
  <si>
    <t>950-171</t>
  </si>
  <si>
    <t>95A-171</t>
  </si>
  <si>
    <t>960-171</t>
  </si>
  <si>
    <t>96C-171</t>
  </si>
  <si>
    <t>96F-171</t>
  </si>
  <si>
    <t>970-171</t>
  </si>
  <si>
    <t>980-171</t>
  </si>
  <si>
    <t>98A-171</t>
  </si>
  <si>
    <t>98B-171</t>
  </si>
  <si>
    <t>990-171</t>
  </si>
  <si>
    <t>995-171</t>
  </si>
  <si>
    <t>94Z-171</t>
  </si>
  <si>
    <t>01B-172</t>
  </si>
  <si>
    <t>01D-172</t>
  </si>
  <si>
    <t>07A-172</t>
  </si>
  <si>
    <t>11C-172</t>
  </si>
  <si>
    <t>19A-172</t>
  </si>
  <si>
    <t>19B-172</t>
  </si>
  <si>
    <t>19C-172</t>
  </si>
  <si>
    <t>27A-172</t>
  </si>
  <si>
    <t>32L-172</t>
  </si>
  <si>
    <t>32N-172</t>
  </si>
  <si>
    <t>32R-172</t>
  </si>
  <si>
    <t>34G-172</t>
  </si>
  <si>
    <t>34H-172</t>
  </si>
  <si>
    <t>35B-172</t>
  </si>
  <si>
    <t>36C-172</t>
  </si>
  <si>
    <t>36G-172</t>
  </si>
  <si>
    <t>39A-172</t>
  </si>
  <si>
    <t>39B-172</t>
  </si>
  <si>
    <t>41B-172</t>
  </si>
  <si>
    <t>41G-172</t>
  </si>
  <si>
    <t>41J-172</t>
  </si>
  <si>
    <t>41N-172</t>
  </si>
  <si>
    <t>41Q-172</t>
  </si>
  <si>
    <t>43C-172</t>
  </si>
  <si>
    <t>45A-172</t>
  </si>
  <si>
    <t>45B-172</t>
  </si>
  <si>
    <t>49E-172</t>
  </si>
  <si>
    <t>49F-172</t>
  </si>
  <si>
    <t>50A-172</t>
  </si>
  <si>
    <t>50Z-172</t>
  </si>
  <si>
    <t>51B-172</t>
  </si>
  <si>
    <t>53B-172</t>
  </si>
  <si>
    <t>55A-172</t>
  </si>
  <si>
    <t>55B-172</t>
  </si>
  <si>
    <t>60D-172</t>
  </si>
  <si>
    <t>60F-172</t>
  </si>
  <si>
    <t>60G-172</t>
  </si>
  <si>
    <t>60I-172</t>
  </si>
  <si>
    <t>60J-172</t>
  </si>
  <si>
    <t>60M-172</t>
  </si>
  <si>
    <t>60S-172</t>
  </si>
  <si>
    <t>60Y-172</t>
  </si>
  <si>
    <t>61J-172</t>
  </si>
  <si>
    <t>61M-172</t>
  </si>
  <si>
    <t>61S-172</t>
  </si>
  <si>
    <t>61X-172</t>
  </si>
  <si>
    <t>63A-172</t>
  </si>
  <si>
    <t>63C-172</t>
  </si>
  <si>
    <t>65D-172</t>
  </si>
  <si>
    <t>65F-172</t>
  </si>
  <si>
    <t>68A-172</t>
  </si>
  <si>
    <t>68C-172</t>
  </si>
  <si>
    <t>70A-172</t>
  </si>
  <si>
    <t>73B-172</t>
  </si>
  <si>
    <t>78B-172</t>
  </si>
  <si>
    <t>79A-172</t>
  </si>
  <si>
    <t>84B-172</t>
  </si>
  <si>
    <t>86T-172</t>
  </si>
  <si>
    <t>90A-172</t>
  </si>
  <si>
    <t>90B-172</t>
  </si>
  <si>
    <t>92B-172</t>
  </si>
  <si>
    <t>92D-172</t>
  </si>
  <si>
    <t>92E-172</t>
  </si>
  <si>
    <t>92F-172</t>
  </si>
  <si>
    <t>92G-172</t>
  </si>
  <si>
    <t>92N-172</t>
  </si>
  <si>
    <t>92P-172</t>
  </si>
  <si>
    <t>92R-172</t>
  </si>
  <si>
    <t>92S-172</t>
  </si>
  <si>
    <t>92T-172</t>
  </si>
  <si>
    <t>92U-172</t>
  </si>
  <si>
    <t>92V-172</t>
  </si>
  <si>
    <t>92W-172</t>
  </si>
  <si>
    <t>92Y-172</t>
  </si>
  <si>
    <t>93M-172</t>
  </si>
  <si>
    <t>93N-172</t>
  </si>
  <si>
    <t>93P-172</t>
  </si>
  <si>
    <t>93R-172</t>
  </si>
  <si>
    <t>98B-172</t>
  </si>
  <si>
    <t>010-181</t>
  </si>
  <si>
    <t>01C-181</t>
  </si>
  <si>
    <t>01F-181</t>
  </si>
  <si>
    <t>020-181</t>
  </si>
  <si>
    <t>030-181</t>
  </si>
  <si>
    <t>040-181</t>
  </si>
  <si>
    <t>050-181</t>
  </si>
  <si>
    <t>060-181</t>
  </si>
  <si>
    <t>06B-181</t>
  </si>
  <si>
    <t>070-181</t>
  </si>
  <si>
    <t>080-181</t>
  </si>
  <si>
    <t>08A-181</t>
  </si>
  <si>
    <t>090-181</t>
  </si>
  <si>
    <t>09A-181</t>
  </si>
  <si>
    <t>09B-181</t>
  </si>
  <si>
    <t>100-181</t>
  </si>
  <si>
    <t>10A-181</t>
  </si>
  <si>
    <t>10B-181</t>
  </si>
  <si>
    <t>110-181</t>
  </si>
  <si>
    <t>11A-181</t>
  </si>
  <si>
    <t>11B-181</t>
  </si>
  <si>
    <t>11C-181</t>
  </si>
  <si>
    <t>11D-181</t>
  </si>
  <si>
    <t>111-181</t>
  </si>
  <si>
    <t>11K-181</t>
  </si>
  <si>
    <t>120-181</t>
  </si>
  <si>
    <t>12A-181</t>
  </si>
  <si>
    <t>130-181</t>
  </si>
  <si>
    <t>13A-181</t>
  </si>
  <si>
    <t>13B-181</t>
  </si>
  <si>
    <t>13C-181</t>
  </si>
  <si>
    <t>13D-181</t>
  </si>
  <si>
    <t>140-181</t>
  </si>
  <si>
    <t>150-181</t>
  </si>
  <si>
    <t>160-181</t>
  </si>
  <si>
    <t>16B-181</t>
  </si>
  <si>
    <t>180-181</t>
  </si>
  <si>
    <t>182-181</t>
  </si>
  <si>
    <t>190-181</t>
  </si>
  <si>
    <t>200-181</t>
  </si>
  <si>
    <t>20A-181</t>
  </si>
  <si>
    <t>210-181</t>
  </si>
  <si>
    <t>220-181</t>
  </si>
  <si>
    <t>230-181</t>
  </si>
  <si>
    <t>23A-181</t>
  </si>
  <si>
    <t>240-181</t>
  </si>
  <si>
    <t>24B-181</t>
  </si>
  <si>
    <t>241-181</t>
  </si>
  <si>
    <t>24N-181</t>
  </si>
  <si>
    <t>250-181</t>
  </si>
  <si>
    <t>260-181</t>
  </si>
  <si>
    <t>26B-181</t>
  </si>
  <si>
    <t>26C-181</t>
  </si>
  <si>
    <t>270-181</t>
  </si>
  <si>
    <t>280-181</t>
  </si>
  <si>
    <t>290-181</t>
  </si>
  <si>
    <t>29A-181</t>
  </si>
  <si>
    <t>291-181</t>
  </si>
  <si>
    <t>292-181</t>
  </si>
  <si>
    <t>300-181</t>
  </si>
  <si>
    <t>310-181</t>
  </si>
  <si>
    <t>320-181</t>
  </si>
  <si>
    <t>00A-181</t>
  </si>
  <si>
    <t>00B-181</t>
  </si>
  <si>
    <t>32A-181</t>
  </si>
  <si>
    <t>32B-181</t>
  </si>
  <si>
    <t>32C-181</t>
  </si>
  <si>
    <t>32D-181</t>
  </si>
  <si>
    <t>32H-181</t>
  </si>
  <si>
    <t>32K-181</t>
  </si>
  <si>
    <t>32L-181</t>
  </si>
  <si>
    <t>32M-181</t>
  </si>
  <si>
    <t>32P-181</t>
  </si>
  <si>
    <t>32Q-181</t>
  </si>
  <si>
    <t>32S-181</t>
  </si>
  <si>
    <t>32T-181</t>
  </si>
  <si>
    <t>330-181</t>
  </si>
  <si>
    <t>33A-181</t>
  </si>
  <si>
    <t>340-181</t>
  </si>
  <si>
    <t>34B-181</t>
  </si>
  <si>
    <t>34D-181</t>
  </si>
  <si>
    <t>34F-181</t>
  </si>
  <si>
    <t>34G-181</t>
  </si>
  <si>
    <t>34Z-181</t>
  </si>
  <si>
    <t>350-181</t>
  </si>
  <si>
    <t>35A-181</t>
  </si>
  <si>
    <t>360-181</t>
  </si>
  <si>
    <t>36B-181</t>
  </si>
  <si>
    <t>36C-181</t>
  </si>
  <si>
    <t>36F-181</t>
  </si>
  <si>
    <t>370-181</t>
  </si>
  <si>
    <t>380-181</t>
  </si>
  <si>
    <t>390-181</t>
  </si>
  <si>
    <t>39A-181</t>
  </si>
  <si>
    <t>400-181</t>
  </si>
  <si>
    <t>410-181</t>
  </si>
  <si>
    <t>41B-181</t>
  </si>
  <si>
    <t>41C-181</t>
  </si>
  <si>
    <t>41D-181</t>
  </si>
  <si>
    <t>41F-181</t>
  </si>
  <si>
    <t>41H-181</t>
  </si>
  <si>
    <t>41J-181</t>
  </si>
  <si>
    <t>41K-181</t>
  </si>
  <si>
    <t>41L-181</t>
  </si>
  <si>
    <t>41M-181</t>
  </si>
  <si>
    <t>41R-181</t>
  </si>
  <si>
    <t>420-181</t>
  </si>
  <si>
    <t>42A-181</t>
  </si>
  <si>
    <t>42B-181</t>
  </si>
  <si>
    <t>421-181</t>
  </si>
  <si>
    <t>422-181</t>
  </si>
  <si>
    <t>430-181</t>
  </si>
  <si>
    <t>43D-181</t>
  </si>
  <si>
    <t>440-181</t>
  </si>
  <si>
    <t>44A-181</t>
  </si>
  <si>
    <t>450-181</t>
  </si>
  <si>
    <t>45B-181</t>
  </si>
  <si>
    <t>460-181</t>
  </si>
  <si>
    <t>470-181</t>
  </si>
  <si>
    <t>480-181</t>
  </si>
  <si>
    <t>490-181</t>
  </si>
  <si>
    <t>49B-181</t>
  </si>
  <si>
    <t>49D-181</t>
  </si>
  <si>
    <t>49F-181</t>
  </si>
  <si>
    <t>49G-181</t>
  </si>
  <si>
    <t>491-181</t>
  </si>
  <si>
    <t>500-181</t>
  </si>
  <si>
    <t>50Z-181</t>
  </si>
  <si>
    <t>510-181</t>
  </si>
  <si>
    <t>51A-181</t>
  </si>
  <si>
    <t>51B-181</t>
  </si>
  <si>
    <t>520-181</t>
  </si>
  <si>
    <t>530-181</t>
  </si>
  <si>
    <t>53B-181</t>
  </si>
  <si>
    <t>53C-181</t>
  </si>
  <si>
    <t>540-181</t>
  </si>
  <si>
    <t>54A-181</t>
  </si>
  <si>
    <t>550-181</t>
  </si>
  <si>
    <t>55A-181</t>
  </si>
  <si>
    <t>55B-181</t>
  </si>
  <si>
    <t>560-181</t>
  </si>
  <si>
    <t>570-181</t>
  </si>
  <si>
    <t>580-181</t>
  </si>
  <si>
    <t>58B-181</t>
  </si>
  <si>
    <t>590-181</t>
  </si>
  <si>
    <t>600-181</t>
  </si>
  <si>
    <t>60B-181</t>
  </si>
  <si>
    <t>60G-181</t>
  </si>
  <si>
    <t>60J-181</t>
  </si>
  <si>
    <t>60K-181</t>
  </si>
  <si>
    <t>60L-181</t>
  </si>
  <si>
    <t>60N-181</t>
  </si>
  <si>
    <t>60P-181</t>
  </si>
  <si>
    <t>60Q-181</t>
  </si>
  <si>
    <t>60U-181</t>
  </si>
  <si>
    <t>60Y-181</t>
  </si>
  <si>
    <t>60Z-181</t>
  </si>
  <si>
    <t>61K-181</t>
  </si>
  <si>
    <t>61L-181</t>
  </si>
  <si>
    <t>61M-181</t>
  </si>
  <si>
    <t>61N-181</t>
  </si>
  <si>
    <t>61P-181</t>
  </si>
  <si>
    <t>61Q-181</t>
  </si>
  <si>
    <t>61R-181</t>
  </si>
  <si>
    <t>61T-181</t>
  </si>
  <si>
    <t>61U-181</t>
  </si>
  <si>
    <t>61V-181</t>
  </si>
  <si>
    <t>61W-181</t>
  </si>
  <si>
    <t>61X-181</t>
  </si>
  <si>
    <t>61Y-181</t>
  </si>
  <si>
    <t>62J-181</t>
  </si>
  <si>
    <t>62K-181</t>
  </si>
  <si>
    <t>610-181</t>
  </si>
  <si>
    <t>620-181</t>
  </si>
  <si>
    <t>62A-181</t>
  </si>
  <si>
    <t>630-181</t>
  </si>
  <si>
    <t>63B-181</t>
  </si>
  <si>
    <t>640-181</t>
  </si>
  <si>
    <t>64A-181</t>
  </si>
  <si>
    <t>650-181</t>
  </si>
  <si>
    <t>65A-181</t>
  </si>
  <si>
    <t>65C-181</t>
  </si>
  <si>
    <t>65G-181</t>
  </si>
  <si>
    <t>65H-181</t>
  </si>
  <si>
    <t>65Z-181</t>
  </si>
  <si>
    <t>660-181</t>
  </si>
  <si>
    <t>66A-181</t>
  </si>
  <si>
    <t>670-181</t>
  </si>
  <si>
    <t>67B-181</t>
  </si>
  <si>
    <t>680-181</t>
  </si>
  <si>
    <t>681-181</t>
  </si>
  <si>
    <t>690-181</t>
  </si>
  <si>
    <t>69A-181</t>
  </si>
  <si>
    <t>700-181</t>
  </si>
  <si>
    <t>70A-181</t>
  </si>
  <si>
    <t>710-181</t>
  </si>
  <si>
    <t>720-181</t>
  </si>
  <si>
    <t>730-181</t>
  </si>
  <si>
    <t>73A-181</t>
  </si>
  <si>
    <t>740-181</t>
  </si>
  <si>
    <t>74C-181</t>
  </si>
  <si>
    <t>74Z-181</t>
  </si>
  <si>
    <t>750-181</t>
  </si>
  <si>
    <t>760-181</t>
  </si>
  <si>
    <t>76A-181</t>
  </si>
  <si>
    <t>761-181</t>
  </si>
  <si>
    <t>770-181</t>
  </si>
  <si>
    <t>780-181</t>
  </si>
  <si>
    <t>78A-181</t>
  </si>
  <si>
    <t>295-181</t>
  </si>
  <si>
    <t>790-181</t>
  </si>
  <si>
    <t>79Z-181</t>
  </si>
  <si>
    <t>800-181</t>
  </si>
  <si>
    <t>810-181</t>
  </si>
  <si>
    <t>81A-181</t>
  </si>
  <si>
    <t>81B-181</t>
  </si>
  <si>
    <t>820-181</t>
  </si>
  <si>
    <t>821-181</t>
  </si>
  <si>
    <t>830-181</t>
  </si>
  <si>
    <t>840-181</t>
  </si>
  <si>
    <t>850-181</t>
  </si>
  <si>
    <t>860-181</t>
  </si>
  <si>
    <t>861-181</t>
  </si>
  <si>
    <t>862-181</t>
  </si>
  <si>
    <t>870-181</t>
  </si>
  <si>
    <t>87A-181</t>
  </si>
  <si>
    <t>880-181</t>
  </si>
  <si>
    <t>88A-181</t>
  </si>
  <si>
    <t>890-181</t>
  </si>
  <si>
    <t>900-181</t>
  </si>
  <si>
    <t>90C-181</t>
  </si>
  <si>
    <t>90D-181</t>
  </si>
  <si>
    <t>90F-181</t>
  </si>
  <si>
    <t>910-181</t>
  </si>
  <si>
    <t>91A-181</t>
  </si>
  <si>
    <t>91B-181</t>
  </si>
  <si>
    <t>920-181</t>
  </si>
  <si>
    <t>92B-181</t>
  </si>
  <si>
    <t>92G-181</t>
  </si>
  <si>
    <t>92M-181</t>
  </si>
  <si>
    <t>92R-181</t>
  </si>
  <si>
    <t>92T-181</t>
  </si>
  <si>
    <t>92V-181</t>
  </si>
  <si>
    <t>92W-181</t>
  </si>
  <si>
    <t>93J-181</t>
  </si>
  <si>
    <t>93L-181</t>
  </si>
  <si>
    <t>93P-181</t>
  </si>
  <si>
    <t>93Q-181</t>
  </si>
  <si>
    <t>93R-181</t>
  </si>
  <si>
    <t>93T-181</t>
  </si>
  <si>
    <t>930-181</t>
  </si>
  <si>
    <t>93A-181</t>
  </si>
  <si>
    <t>940-181</t>
  </si>
  <si>
    <t>94A-181</t>
  </si>
  <si>
    <t>950-181</t>
  </si>
  <si>
    <t>95A-181</t>
  </si>
  <si>
    <t>960-181</t>
  </si>
  <si>
    <t>96C-181</t>
  </si>
  <si>
    <t>96F-181</t>
  </si>
  <si>
    <t>970-181</t>
  </si>
  <si>
    <t>980-181</t>
  </si>
  <si>
    <t>98A-181</t>
  </si>
  <si>
    <t>98B-181</t>
  </si>
  <si>
    <t>990-181</t>
  </si>
  <si>
    <t>995-181</t>
  </si>
  <si>
    <t>94Z-181</t>
  </si>
  <si>
    <t>41R-ALL</t>
  </si>
  <si>
    <t>Expenditures_PRC</t>
  </si>
  <si>
    <t>Expenditures_PSU</t>
  </si>
  <si>
    <t>41N-169</t>
  </si>
  <si>
    <t>32R-169</t>
  </si>
  <si>
    <t>32P-169</t>
  </si>
  <si>
    <t>32R-170</t>
  </si>
  <si>
    <t>39A-170</t>
  </si>
  <si>
    <t>41N-170</t>
  </si>
  <si>
    <t>Teacher Mentor</t>
  </si>
  <si>
    <t>Expenditures_Object</t>
  </si>
  <si>
    <t>Object Code</t>
  </si>
  <si>
    <t xml:space="preserve">Subtotal LEA + ISD   </t>
  </si>
  <si>
    <t xml:space="preserve">Subtotal Charters, CS VPS, Lab &amp; Regional Schools   </t>
  </si>
  <si>
    <t xml:space="preserve">Subtotal Non Units   </t>
  </si>
  <si>
    <t xml:space="preserve">Grand Total (all PSU)   </t>
  </si>
  <si>
    <t>Expenditures by PSU Type</t>
  </si>
  <si>
    <t xml:space="preserve">LEA and ISD   </t>
  </si>
  <si>
    <t>CS, CS VPS, Lab and Regional</t>
  </si>
  <si>
    <t xml:space="preserve">Non Units   </t>
  </si>
  <si>
    <t>Tab: Expenditures_PRC</t>
  </si>
  <si>
    <t>Tab: Expenditures_Object</t>
  </si>
  <si>
    <t>Account code that provides a description of the type of expenditure.  For more details of each object code, see NC Chart of Accounts on our website (URL is referenced under the table in tab "Expenditures_Object").</t>
  </si>
  <si>
    <t>Provides Covid expenditures by Program Report Code (PRC) and total Covid expenditures for each PSU</t>
  </si>
  <si>
    <t>Provides Covid expenditures for each PSU and total Covid expenditures for ALL PSUs by Program Report Code (PRC).</t>
  </si>
  <si>
    <t>Provides Covid expenditures by object code for each PSU and each PRC</t>
  </si>
  <si>
    <t>178-010</t>
  </si>
  <si>
    <t>178-020</t>
  </si>
  <si>
    <t>178-030</t>
  </si>
  <si>
    <t>178-040</t>
  </si>
  <si>
    <t>178-050</t>
  </si>
  <si>
    <t>178-060</t>
  </si>
  <si>
    <t>178-070</t>
  </si>
  <si>
    <t>178-080</t>
  </si>
  <si>
    <t>178-090</t>
  </si>
  <si>
    <t>178-100</t>
  </si>
  <si>
    <t>178-110</t>
  </si>
  <si>
    <t>178-111</t>
  </si>
  <si>
    <t>178-120</t>
  </si>
  <si>
    <t>178-130</t>
  </si>
  <si>
    <t>178-132</t>
  </si>
  <si>
    <t>178-140</t>
  </si>
  <si>
    <t>178-150</t>
  </si>
  <si>
    <t>178-180</t>
  </si>
  <si>
    <t>178-181</t>
  </si>
  <si>
    <t>178-182</t>
  </si>
  <si>
    <t>178-190</t>
  </si>
  <si>
    <t>178-200</t>
  </si>
  <si>
    <t>178-210</t>
  </si>
  <si>
    <t>178-230</t>
  </si>
  <si>
    <t>178-240</t>
  </si>
  <si>
    <t>178-241</t>
  </si>
  <si>
    <t>178-250</t>
  </si>
  <si>
    <t>178-260</t>
  </si>
  <si>
    <t>178-270</t>
  </si>
  <si>
    <t>178-280</t>
  </si>
  <si>
    <t>178-290</t>
  </si>
  <si>
    <t>178-291</t>
  </si>
  <si>
    <t>178-292</t>
  </si>
  <si>
    <t>178-300</t>
  </si>
  <si>
    <t>178-310</t>
  </si>
  <si>
    <t>178-320</t>
  </si>
  <si>
    <t>178-330</t>
  </si>
  <si>
    <t>178-340</t>
  </si>
  <si>
    <t>178-350</t>
  </si>
  <si>
    <t>178-360</t>
  </si>
  <si>
    <t>178-370</t>
  </si>
  <si>
    <t>178-380</t>
  </si>
  <si>
    <t>178-390</t>
  </si>
  <si>
    <t>178-400</t>
  </si>
  <si>
    <t>178-410</t>
  </si>
  <si>
    <t>178-421</t>
  </si>
  <si>
    <t>178-430</t>
  </si>
  <si>
    <t>178-440</t>
  </si>
  <si>
    <t>178-450</t>
  </si>
  <si>
    <t>178-470</t>
  </si>
  <si>
    <t>178-490</t>
  </si>
  <si>
    <t>178-491</t>
  </si>
  <si>
    <t>178-500</t>
  </si>
  <si>
    <t>178-510</t>
  </si>
  <si>
    <t>178-520</t>
  </si>
  <si>
    <t>178-530</t>
  </si>
  <si>
    <t>178-540</t>
  </si>
  <si>
    <t>178-550</t>
  </si>
  <si>
    <t>178-560</t>
  </si>
  <si>
    <t>178-570</t>
  </si>
  <si>
    <t>178-610</t>
  </si>
  <si>
    <t>178-620</t>
  </si>
  <si>
    <t>178-630</t>
  </si>
  <si>
    <t>178-650</t>
  </si>
  <si>
    <t>178-660</t>
  </si>
  <si>
    <t>178-670</t>
  </si>
  <si>
    <t>178-680</t>
  </si>
  <si>
    <t>178-690</t>
  </si>
  <si>
    <t>178-700</t>
  </si>
  <si>
    <t>178-720</t>
  </si>
  <si>
    <t>178-730</t>
  </si>
  <si>
    <t>178-740</t>
  </si>
  <si>
    <t>178-750</t>
  </si>
  <si>
    <t>178-761</t>
  </si>
  <si>
    <t>178-770</t>
  </si>
  <si>
    <t>178-790</t>
  </si>
  <si>
    <t>178-800</t>
  </si>
  <si>
    <t>178-810</t>
  </si>
  <si>
    <t>178-820</t>
  </si>
  <si>
    <t>178-821</t>
  </si>
  <si>
    <t>178-830</t>
  </si>
  <si>
    <t>178-840</t>
  </si>
  <si>
    <t>178-850</t>
  </si>
  <si>
    <t>178-860</t>
  </si>
  <si>
    <t>178-880</t>
  </si>
  <si>
    <t>178-890</t>
  </si>
  <si>
    <t>178-900</t>
  </si>
  <si>
    <t>178-910</t>
  </si>
  <si>
    <t>178-920</t>
  </si>
  <si>
    <t>178-950</t>
  </si>
  <si>
    <t>178-960</t>
  </si>
  <si>
    <t>178-970</t>
  </si>
  <si>
    <t>178-980</t>
  </si>
  <si>
    <t>178-990</t>
  </si>
  <si>
    <t>178-995</t>
  </si>
  <si>
    <t>178-ALL</t>
  </si>
  <si>
    <t>010-178</t>
  </si>
  <si>
    <t>020-178</t>
  </si>
  <si>
    <t>030-178</t>
  </si>
  <si>
    <t>040-178</t>
  </si>
  <si>
    <t>050-178</t>
  </si>
  <si>
    <t>060-178</t>
  </si>
  <si>
    <t>070-178</t>
  </si>
  <si>
    <t>080-178</t>
  </si>
  <si>
    <t>090-178</t>
  </si>
  <si>
    <t>100-178</t>
  </si>
  <si>
    <t>110-178</t>
  </si>
  <si>
    <t>111-178</t>
  </si>
  <si>
    <t>120-178</t>
  </si>
  <si>
    <t>130-178</t>
  </si>
  <si>
    <t>132-178</t>
  </si>
  <si>
    <t>140-178</t>
  </si>
  <si>
    <t>150-178</t>
  </si>
  <si>
    <t>170-178</t>
  </si>
  <si>
    <t>180-178</t>
  </si>
  <si>
    <t>181-178</t>
  </si>
  <si>
    <t>182-178</t>
  </si>
  <si>
    <t>190-178</t>
  </si>
  <si>
    <t>200-178</t>
  </si>
  <si>
    <t>210-178</t>
  </si>
  <si>
    <t>230-178</t>
  </si>
  <si>
    <t>240-178</t>
  </si>
  <si>
    <t>241-178</t>
  </si>
  <si>
    <t>250-178</t>
  </si>
  <si>
    <t>260-178</t>
  </si>
  <si>
    <t>270-178</t>
  </si>
  <si>
    <t>280-178</t>
  </si>
  <si>
    <t>290-178</t>
  </si>
  <si>
    <t>291-178</t>
  </si>
  <si>
    <t>292-178</t>
  </si>
  <si>
    <t>300-178</t>
  </si>
  <si>
    <t>310-178</t>
  </si>
  <si>
    <t>320-178</t>
  </si>
  <si>
    <t>330-178</t>
  </si>
  <si>
    <t>340-178</t>
  </si>
  <si>
    <t>350-178</t>
  </si>
  <si>
    <t>360-178</t>
  </si>
  <si>
    <t>370-178</t>
  </si>
  <si>
    <t>380-178</t>
  </si>
  <si>
    <t>390-178</t>
  </si>
  <si>
    <t>400-178</t>
  </si>
  <si>
    <t>410-178</t>
  </si>
  <si>
    <t>420-178</t>
  </si>
  <si>
    <t>421-178</t>
  </si>
  <si>
    <t>430-178</t>
  </si>
  <si>
    <t>440-178</t>
  </si>
  <si>
    <t>450-178</t>
  </si>
  <si>
    <t>460-178</t>
  </si>
  <si>
    <t>470-178</t>
  </si>
  <si>
    <t>480-178</t>
  </si>
  <si>
    <t>490-178</t>
  </si>
  <si>
    <t>491-178</t>
  </si>
  <si>
    <t>500-178</t>
  </si>
  <si>
    <t>510-178</t>
  </si>
  <si>
    <t>520-178</t>
  </si>
  <si>
    <t>530-178</t>
  </si>
  <si>
    <t>540-178</t>
  </si>
  <si>
    <t>550-178</t>
  </si>
  <si>
    <t>560-178</t>
  </si>
  <si>
    <t>570-178</t>
  </si>
  <si>
    <t>610-178</t>
  </si>
  <si>
    <t>620-178</t>
  </si>
  <si>
    <t>630-178</t>
  </si>
  <si>
    <t>650-178</t>
  </si>
  <si>
    <t>660-178</t>
  </si>
  <si>
    <t>670-178</t>
  </si>
  <si>
    <t>680-178</t>
  </si>
  <si>
    <t>681-178</t>
  </si>
  <si>
    <t>690-178</t>
  </si>
  <si>
    <t>700-178</t>
  </si>
  <si>
    <t>710-178</t>
  </si>
  <si>
    <t>720-178</t>
  </si>
  <si>
    <t>730-178</t>
  </si>
  <si>
    <t>740-178</t>
  </si>
  <si>
    <t>750-178</t>
  </si>
  <si>
    <t>761-178</t>
  </si>
  <si>
    <t>770-178</t>
  </si>
  <si>
    <t>790-178</t>
  </si>
  <si>
    <t>800-178</t>
  </si>
  <si>
    <t>810-178</t>
  </si>
  <si>
    <t>820-178</t>
  </si>
  <si>
    <t>821-178</t>
  </si>
  <si>
    <t>830-178</t>
  </si>
  <si>
    <t>840-178</t>
  </si>
  <si>
    <t>850-178</t>
  </si>
  <si>
    <t>860-178</t>
  </si>
  <si>
    <t>861-178</t>
  </si>
  <si>
    <t>880-178</t>
  </si>
  <si>
    <t>890-178</t>
  </si>
  <si>
    <t>900-178</t>
  </si>
  <si>
    <t>910-178</t>
  </si>
  <si>
    <t>920-178</t>
  </si>
  <si>
    <t>940-178</t>
  </si>
  <si>
    <t>950-178</t>
  </si>
  <si>
    <t>960-178</t>
  </si>
  <si>
    <t>970-178</t>
  </si>
  <si>
    <t>980-178</t>
  </si>
  <si>
    <t>990-178</t>
  </si>
  <si>
    <t>995-178</t>
  </si>
  <si>
    <t>Paul R Brown Leadership Academy</t>
  </si>
  <si>
    <t>The Learning Center</t>
  </si>
  <si>
    <t>NC Leadership Charter Academy</t>
  </si>
  <si>
    <t>The College Preparatory and Leadership A</t>
  </si>
  <si>
    <t>FernLeaf Community Charter School</t>
  </si>
  <si>
    <t>Ascend Leadership Academy: Lee County</t>
  </si>
  <si>
    <t>UpROAR Leadership Academy</t>
  </si>
  <si>
    <t>Girls Leadership Academy of Wilmington</t>
  </si>
  <si>
    <t>Longleaf School of the Arts</t>
  </si>
  <si>
    <t>PSU 09A - Paul R Brown Leadership Academy</t>
  </si>
  <si>
    <t>PSU 34H - NC Leadership Charter Academy</t>
  </si>
  <si>
    <t>PSU 41H - The College Preparatory and Leadership A</t>
  </si>
  <si>
    <t>PSU 45B - FernLeaf Community Charter School</t>
  </si>
  <si>
    <t>PSU 53B - Ascend Leadership Academy: Lee County</t>
  </si>
  <si>
    <t>PSU 61U - UpROAR Leadership Academy</t>
  </si>
  <si>
    <t>PSU 65G - Girls Leadership Academy of Wilmington</t>
  </si>
  <si>
    <t>PSU 92U - Longleaf School of the Arts</t>
  </si>
  <si>
    <t>PSU 20A - The Learning Center</t>
  </si>
  <si>
    <t>PRC 121 - CRF-Summer Learning Program</t>
  </si>
  <si>
    <t>PRC 127 - CRF-Connectivity School Buses</t>
  </si>
  <si>
    <t>PRC 129 - CRF-Learning Management System</t>
  </si>
  <si>
    <t>PRC 133 - CRF-Extended Learning and Integrated Student Support (ELISS)</t>
  </si>
  <si>
    <t>PRC 178 - ESSER II-Competency-based assessment</t>
  </si>
  <si>
    <t>Tab: Expenditures_PSU</t>
  </si>
  <si>
    <t>169-32P</t>
  </si>
  <si>
    <t>169-32R</t>
  </si>
  <si>
    <t>169-41N</t>
  </si>
  <si>
    <t>170-32R</t>
  </si>
  <si>
    <t>170-39A</t>
  </si>
  <si>
    <t>170-41N</t>
  </si>
  <si>
    <t>523</t>
  </si>
  <si>
    <t>HVAC Contract</t>
  </si>
  <si>
    <t>ESSER III - K-12 Public School Unit Supplemental Funding</t>
  </si>
  <si>
    <t>PRC 182 - ESSER III-K-12 Public School Unit Supplemental Funding</t>
  </si>
  <si>
    <t>169-00B</t>
  </si>
  <si>
    <t>00B-169</t>
  </si>
  <si>
    <t>173-020</t>
  </si>
  <si>
    <t>173-040</t>
  </si>
  <si>
    <t>173-050</t>
  </si>
  <si>
    <t>173-070</t>
  </si>
  <si>
    <t>173-080</t>
  </si>
  <si>
    <t>173-090</t>
  </si>
  <si>
    <t>173-100</t>
  </si>
  <si>
    <t>173-110</t>
  </si>
  <si>
    <t>173-111</t>
  </si>
  <si>
    <t>173-120</t>
  </si>
  <si>
    <t>173-130</t>
  </si>
  <si>
    <t>173-132</t>
  </si>
  <si>
    <t>173-140</t>
  </si>
  <si>
    <t>173-160</t>
  </si>
  <si>
    <t>173-170</t>
  </si>
  <si>
    <t>173-181</t>
  </si>
  <si>
    <t>173-182</t>
  </si>
  <si>
    <t>173-190</t>
  </si>
  <si>
    <t>173-230</t>
  </si>
  <si>
    <t>173-240</t>
  </si>
  <si>
    <t>173-241</t>
  </si>
  <si>
    <t>173-250</t>
  </si>
  <si>
    <t>173-260</t>
  </si>
  <si>
    <t>173-290</t>
  </si>
  <si>
    <t>173-291</t>
  </si>
  <si>
    <t>173-292</t>
  </si>
  <si>
    <t>173-300</t>
  </si>
  <si>
    <t>173-320</t>
  </si>
  <si>
    <t>173-330</t>
  </si>
  <si>
    <t>173-340</t>
  </si>
  <si>
    <t>173-350</t>
  </si>
  <si>
    <t>173-360</t>
  </si>
  <si>
    <t>173-370</t>
  </si>
  <si>
    <t>173-380</t>
  </si>
  <si>
    <t>173-390</t>
  </si>
  <si>
    <t>173-400</t>
  </si>
  <si>
    <t>173-410</t>
  </si>
  <si>
    <t>173-421</t>
  </si>
  <si>
    <t>173-430</t>
  </si>
  <si>
    <t>173-440</t>
  </si>
  <si>
    <t>173-450</t>
  </si>
  <si>
    <t>173-470</t>
  </si>
  <si>
    <t>173-480</t>
  </si>
  <si>
    <t>173-490</t>
  </si>
  <si>
    <t>173-491</t>
  </si>
  <si>
    <t>173-500</t>
  </si>
  <si>
    <t>173-510</t>
  </si>
  <si>
    <t>173-530</t>
  </si>
  <si>
    <t>173-540</t>
  </si>
  <si>
    <t>173-550</t>
  </si>
  <si>
    <t>173-560</t>
  </si>
  <si>
    <t>173-570</t>
  </si>
  <si>
    <t>173-590</t>
  </si>
  <si>
    <t>173-600</t>
  </si>
  <si>
    <t>173-610</t>
  </si>
  <si>
    <t>173-620</t>
  </si>
  <si>
    <t>173-630</t>
  </si>
  <si>
    <t>173-640</t>
  </si>
  <si>
    <t>173-650</t>
  </si>
  <si>
    <t>173-670</t>
  </si>
  <si>
    <t>173-680</t>
  </si>
  <si>
    <t>173-681</t>
  </si>
  <si>
    <t>173-690</t>
  </si>
  <si>
    <t>173-700</t>
  </si>
  <si>
    <t>173-710</t>
  </si>
  <si>
    <t>173-720</t>
  </si>
  <si>
    <t>173-730</t>
  </si>
  <si>
    <t>173-740</t>
  </si>
  <si>
    <t>173-750</t>
  </si>
  <si>
    <t>173-760</t>
  </si>
  <si>
    <t>173-761</t>
  </si>
  <si>
    <t>173-770</t>
  </si>
  <si>
    <t>173-800</t>
  </si>
  <si>
    <t>173-810</t>
  </si>
  <si>
    <t>173-820</t>
  </si>
  <si>
    <t>173-821</t>
  </si>
  <si>
    <t>173-830</t>
  </si>
  <si>
    <t>173-840</t>
  </si>
  <si>
    <t>173-850</t>
  </si>
  <si>
    <t>173-860</t>
  </si>
  <si>
    <t>173-861</t>
  </si>
  <si>
    <t>173-862</t>
  </si>
  <si>
    <t>173-870</t>
  </si>
  <si>
    <t>173-890</t>
  </si>
  <si>
    <t>173-900</t>
  </si>
  <si>
    <t>173-910</t>
  </si>
  <si>
    <t>173-920</t>
  </si>
  <si>
    <t>173-930</t>
  </si>
  <si>
    <t>173-940</t>
  </si>
  <si>
    <t>173-960</t>
  </si>
  <si>
    <t>173-970</t>
  </si>
  <si>
    <t>173-980</t>
  </si>
  <si>
    <t>173-990</t>
  </si>
  <si>
    <t>173-995</t>
  </si>
  <si>
    <t>173-00A</t>
  </si>
  <si>
    <t>173-01C</t>
  </si>
  <si>
    <t>173-01F</t>
  </si>
  <si>
    <t>173-07A</t>
  </si>
  <si>
    <t>173-09B</t>
  </si>
  <si>
    <t>173-10A</t>
  </si>
  <si>
    <t>173-10B</t>
  </si>
  <si>
    <t>173-11A</t>
  </si>
  <si>
    <t>173-11B</t>
  </si>
  <si>
    <t>173-11C</t>
  </si>
  <si>
    <t>173-11K</t>
  </si>
  <si>
    <t>173-12A</t>
  </si>
  <si>
    <t>173-13A</t>
  </si>
  <si>
    <t>173-13B</t>
  </si>
  <si>
    <t>173-13C</t>
  </si>
  <si>
    <t>173-16B</t>
  </si>
  <si>
    <t>173-19B</t>
  </si>
  <si>
    <t>173-19C</t>
  </si>
  <si>
    <t>173-20A</t>
  </si>
  <si>
    <t>173-23A</t>
  </si>
  <si>
    <t>173-24N</t>
  </si>
  <si>
    <t>173-26B</t>
  </si>
  <si>
    <t>173-27A</t>
  </si>
  <si>
    <t>173-29A</t>
  </si>
  <si>
    <t>173-32A</t>
  </si>
  <si>
    <t>173-32D</t>
  </si>
  <si>
    <t>173-32L</t>
  </si>
  <si>
    <t>173-32N</t>
  </si>
  <si>
    <t>173-32S</t>
  </si>
  <si>
    <t>173-32T</t>
  </si>
  <si>
    <t>173-33A</t>
  </si>
  <si>
    <t>173-34B</t>
  </si>
  <si>
    <t>173-34D</t>
  </si>
  <si>
    <t>173-34G</t>
  </si>
  <si>
    <t>173-34H</t>
  </si>
  <si>
    <t>173-36B</t>
  </si>
  <si>
    <t>173-36C</t>
  </si>
  <si>
    <t>173-36F</t>
  </si>
  <si>
    <t>173-36G</t>
  </si>
  <si>
    <t>173-39A</t>
  </si>
  <si>
    <t>173-39B</t>
  </si>
  <si>
    <t>173-41C</t>
  </si>
  <si>
    <t>173-41D</t>
  </si>
  <si>
    <t>173-41F</t>
  </si>
  <si>
    <t>173-41H</t>
  </si>
  <si>
    <t>173-41K</t>
  </si>
  <si>
    <t>173-41N</t>
  </si>
  <si>
    <t>173-42A</t>
  </si>
  <si>
    <t>173-43D</t>
  </si>
  <si>
    <t>173-45A</t>
  </si>
  <si>
    <t>173-45B</t>
  </si>
  <si>
    <t>173-49B</t>
  </si>
  <si>
    <t>173-49E</t>
  </si>
  <si>
    <t>173-49F</t>
  </si>
  <si>
    <t>173-50A</t>
  </si>
  <si>
    <t>173-51A</t>
  </si>
  <si>
    <t>173-53B</t>
  </si>
  <si>
    <t>173-53C</t>
  </si>
  <si>
    <t>173-54A</t>
  </si>
  <si>
    <t>173-55A</t>
  </si>
  <si>
    <t>173-55B</t>
  </si>
  <si>
    <t>173-58B</t>
  </si>
  <si>
    <t>173-60B</t>
  </si>
  <si>
    <t>173-60D</t>
  </si>
  <si>
    <t>173-60F</t>
  </si>
  <si>
    <t>173-60G</t>
  </si>
  <si>
    <t>173-60I</t>
  </si>
  <si>
    <t>173-60L</t>
  </si>
  <si>
    <t>173-60M</t>
  </si>
  <si>
    <t>173-60Q</t>
  </si>
  <si>
    <t>173-60S</t>
  </si>
  <si>
    <t>173-60Y</t>
  </si>
  <si>
    <t>173-61J</t>
  </si>
  <si>
    <t>173-61K</t>
  </si>
  <si>
    <t>173-61N</t>
  </si>
  <si>
    <t>173-61Q</t>
  </si>
  <si>
    <t>173-61S</t>
  </si>
  <si>
    <t>173-61T</t>
  </si>
  <si>
    <t>173-61X</t>
  </si>
  <si>
    <t>173-62J</t>
  </si>
  <si>
    <t>173-63B</t>
  </si>
  <si>
    <t>173-63C</t>
  </si>
  <si>
    <t>173-65A</t>
  </si>
  <si>
    <t>173-65F</t>
  </si>
  <si>
    <t>173-65G</t>
  </si>
  <si>
    <t>173-65H</t>
  </si>
  <si>
    <t>173-66A</t>
  </si>
  <si>
    <t>173-68C</t>
  </si>
  <si>
    <t>173-69A</t>
  </si>
  <si>
    <t>173-73B</t>
  </si>
  <si>
    <t>173-76A</t>
  </si>
  <si>
    <t>173-81A</t>
  </si>
  <si>
    <t>173-87A</t>
  </si>
  <si>
    <t>173-88A</t>
  </si>
  <si>
    <t>173-90A</t>
  </si>
  <si>
    <t>173-90B</t>
  </si>
  <si>
    <t>173-90D</t>
  </si>
  <si>
    <t>173-92B</t>
  </si>
  <si>
    <t>173-92D</t>
  </si>
  <si>
    <t>173-92E</t>
  </si>
  <si>
    <t>173-92G</t>
  </si>
  <si>
    <t>173-92S</t>
  </si>
  <si>
    <t>173-92T</t>
  </si>
  <si>
    <t>173-92W</t>
  </si>
  <si>
    <t>173-92Y</t>
  </si>
  <si>
    <t>173-93J</t>
  </si>
  <si>
    <t>173-93N</t>
  </si>
  <si>
    <t>173-93Q</t>
  </si>
  <si>
    <t>173-93R</t>
  </si>
  <si>
    <t>173-94A</t>
  </si>
  <si>
    <t>173-95A</t>
  </si>
  <si>
    <t>173-96C</t>
  </si>
  <si>
    <t>173-96F</t>
  </si>
  <si>
    <t>173-98A</t>
  </si>
  <si>
    <t>173-98B</t>
  </si>
  <si>
    <t>173-94Z</t>
  </si>
  <si>
    <t>173-34Z</t>
  </si>
  <si>
    <t>173-65Z</t>
  </si>
  <si>
    <t>010-173</t>
  </si>
  <si>
    <t>020-173</t>
  </si>
  <si>
    <t>040-173</t>
  </si>
  <si>
    <t>050-173</t>
  </si>
  <si>
    <t>060-173</t>
  </si>
  <si>
    <t>070-173</t>
  </si>
  <si>
    <t>080-173</t>
  </si>
  <si>
    <t>090-173</t>
  </si>
  <si>
    <t>100-173</t>
  </si>
  <si>
    <t>110-173</t>
  </si>
  <si>
    <t>111-173</t>
  </si>
  <si>
    <t>120-173</t>
  </si>
  <si>
    <t>130-173</t>
  </si>
  <si>
    <t>132-173</t>
  </si>
  <si>
    <t>140-173</t>
  </si>
  <si>
    <t>160-173</t>
  </si>
  <si>
    <t>170-173</t>
  </si>
  <si>
    <t>180-173</t>
  </si>
  <si>
    <t>181-173</t>
  </si>
  <si>
    <t>182-173</t>
  </si>
  <si>
    <t>190-173</t>
  </si>
  <si>
    <t>230-173</t>
  </si>
  <si>
    <t>240-173</t>
  </si>
  <si>
    <t>241-173</t>
  </si>
  <si>
    <t>250-173</t>
  </si>
  <si>
    <t>260-173</t>
  </si>
  <si>
    <t>280-173</t>
  </si>
  <si>
    <t>290-173</t>
  </si>
  <si>
    <t>291-173</t>
  </si>
  <si>
    <t>292-173</t>
  </si>
  <si>
    <t>300-173</t>
  </si>
  <si>
    <t>310-173</t>
  </si>
  <si>
    <t>320-173</t>
  </si>
  <si>
    <t>330-173</t>
  </si>
  <si>
    <t>340-173</t>
  </si>
  <si>
    <t>350-173</t>
  </si>
  <si>
    <t>360-173</t>
  </si>
  <si>
    <t>370-173</t>
  </si>
  <si>
    <t>380-173</t>
  </si>
  <si>
    <t>390-173</t>
  </si>
  <si>
    <t>400-173</t>
  </si>
  <si>
    <t>410-173</t>
  </si>
  <si>
    <t>420-173</t>
  </si>
  <si>
    <t>421-173</t>
  </si>
  <si>
    <t>422-173</t>
  </si>
  <si>
    <t>430-173</t>
  </si>
  <si>
    <t>440-173</t>
  </si>
  <si>
    <t>450-173</t>
  </si>
  <si>
    <t>460-173</t>
  </si>
  <si>
    <t>470-173</t>
  </si>
  <si>
    <t>480-173</t>
  </si>
  <si>
    <t>490-173</t>
  </si>
  <si>
    <t>491-173</t>
  </si>
  <si>
    <t>500-173</t>
  </si>
  <si>
    <t>510-173</t>
  </si>
  <si>
    <t>530-173</t>
  </si>
  <si>
    <t>540-173</t>
  </si>
  <si>
    <t>550-173</t>
  </si>
  <si>
    <t>560-173</t>
  </si>
  <si>
    <t>570-173</t>
  </si>
  <si>
    <t>590-173</t>
  </si>
  <si>
    <t>600-173</t>
  </si>
  <si>
    <t>610-173</t>
  </si>
  <si>
    <t>620-173</t>
  </si>
  <si>
    <t>630-173</t>
  </si>
  <si>
    <t>640-173</t>
  </si>
  <si>
    <t>650-173</t>
  </si>
  <si>
    <t>660-173</t>
  </si>
  <si>
    <t>670-173</t>
  </si>
  <si>
    <t>680-173</t>
  </si>
  <si>
    <t>681-173</t>
  </si>
  <si>
    <t>690-173</t>
  </si>
  <si>
    <t>700-173</t>
  </si>
  <si>
    <t>710-173</t>
  </si>
  <si>
    <t>720-173</t>
  </si>
  <si>
    <t>730-173</t>
  </si>
  <si>
    <t>740-173</t>
  </si>
  <si>
    <t>750-173</t>
  </si>
  <si>
    <t>760-173</t>
  </si>
  <si>
    <t>761-173</t>
  </si>
  <si>
    <t>770-173</t>
  </si>
  <si>
    <t>800-173</t>
  </si>
  <si>
    <t>810-173</t>
  </si>
  <si>
    <t>820-173</t>
  </si>
  <si>
    <t>821-173</t>
  </si>
  <si>
    <t>830-173</t>
  </si>
  <si>
    <t>840-173</t>
  </si>
  <si>
    <t>850-173</t>
  </si>
  <si>
    <t>860-173</t>
  </si>
  <si>
    <t>861-173</t>
  </si>
  <si>
    <t>862-173</t>
  </si>
  <si>
    <t>870-173</t>
  </si>
  <si>
    <t>890-173</t>
  </si>
  <si>
    <t>900-173</t>
  </si>
  <si>
    <t>910-173</t>
  </si>
  <si>
    <t>920-173</t>
  </si>
  <si>
    <t>930-173</t>
  </si>
  <si>
    <t>940-173</t>
  </si>
  <si>
    <t>960-173</t>
  </si>
  <si>
    <t>970-173</t>
  </si>
  <si>
    <t>980-173</t>
  </si>
  <si>
    <t>990-173</t>
  </si>
  <si>
    <t>995-173</t>
  </si>
  <si>
    <t>00A-173</t>
  </si>
  <si>
    <t>00B-173</t>
  </si>
  <si>
    <t>01C-173</t>
  </si>
  <si>
    <t>01F-173</t>
  </si>
  <si>
    <t>07A-173</t>
  </si>
  <si>
    <t>09B-173</t>
  </si>
  <si>
    <t>10A-173</t>
  </si>
  <si>
    <t>10B-173</t>
  </si>
  <si>
    <t>11A-173</t>
  </si>
  <si>
    <t>11B-173</t>
  </si>
  <si>
    <t>11C-173</t>
  </si>
  <si>
    <t>11D-173</t>
  </si>
  <si>
    <t>11K-173</t>
  </si>
  <si>
    <t>12A-173</t>
  </si>
  <si>
    <t>13A-173</t>
  </si>
  <si>
    <t>13B-173</t>
  </si>
  <si>
    <t>13C-173</t>
  </si>
  <si>
    <t>13D-173</t>
  </si>
  <si>
    <t>16B-173</t>
  </si>
  <si>
    <t>19B-173</t>
  </si>
  <si>
    <t>19C-173</t>
  </si>
  <si>
    <t>20A-173</t>
  </si>
  <si>
    <t>23A-173</t>
  </si>
  <si>
    <t>24N-173</t>
  </si>
  <si>
    <t>26B-173</t>
  </si>
  <si>
    <t>27A-173</t>
  </si>
  <si>
    <t>29A-173</t>
  </si>
  <si>
    <t>32A-173</t>
  </si>
  <si>
    <t>32D-173</t>
  </si>
  <si>
    <t>32L-173</t>
  </si>
  <si>
    <t>32M-173</t>
  </si>
  <si>
    <t>32N-173</t>
  </si>
  <si>
    <t>32Q-173</t>
  </si>
  <si>
    <t>32S-173</t>
  </si>
  <si>
    <t>32T-173</t>
  </si>
  <si>
    <t>33A-173</t>
  </si>
  <si>
    <t>34B-173</t>
  </si>
  <si>
    <t>34D-173</t>
  </si>
  <si>
    <t>34G-173</t>
  </si>
  <si>
    <t>34H-173</t>
  </si>
  <si>
    <t>36B-173</t>
  </si>
  <si>
    <t>36C-173</t>
  </si>
  <si>
    <t>36F-173</t>
  </si>
  <si>
    <t>36G-173</t>
  </si>
  <si>
    <t>39A-173</t>
  </si>
  <si>
    <t>39B-173</t>
  </si>
  <si>
    <t>41C-173</t>
  </si>
  <si>
    <t>41D-173</t>
  </si>
  <si>
    <t>41F-173</t>
  </si>
  <si>
    <t>41H-173</t>
  </si>
  <si>
    <t>41K-173</t>
  </si>
  <si>
    <t>41N-173</t>
  </si>
  <si>
    <t>42A-173</t>
  </si>
  <si>
    <t>43D-173</t>
  </si>
  <si>
    <t>45A-173</t>
  </si>
  <si>
    <t>45B-173</t>
  </si>
  <si>
    <t>49B-173</t>
  </si>
  <si>
    <t>49E-173</t>
  </si>
  <si>
    <t>49F-173</t>
  </si>
  <si>
    <t>49G-173</t>
  </si>
  <si>
    <t>50A-173</t>
  </si>
  <si>
    <t>51A-173</t>
  </si>
  <si>
    <t>51B-173</t>
  </si>
  <si>
    <t>53B-173</t>
  </si>
  <si>
    <t>53C-173</t>
  </si>
  <si>
    <t>54A-173</t>
  </si>
  <si>
    <t>55A-173</t>
  </si>
  <si>
    <t>55B-173</t>
  </si>
  <si>
    <t>58B-173</t>
  </si>
  <si>
    <t>60B-173</t>
  </si>
  <si>
    <t>60D-173</t>
  </si>
  <si>
    <t>60F-173</t>
  </si>
  <si>
    <t>60G-173</t>
  </si>
  <si>
    <t>60I-173</t>
  </si>
  <si>
    <t>60K-173</t>
  </si>
  <si>
    <t>60L-173</t>
  </si>
  <si>
    <t>60M-173</t>
  </si>
  <si>
    <t>60Q-173</t>
  </si>
  <si>
    <t>60S-173</t>
  </si>
  <si>
    <t>60Y-173</t>
  </si>
  <si>
    <t>61J-173</t>
  </si>
  <si>
    <t>61K-173</t>
  </si>
  <si>
    <t>61N-173</t>
  </si>
  <si>
    <t>61Q-173</t>
  </si>
  <si>
    <t>61S-173</t>
  </si>
  <si>
    <t>61T-173</t>
  </si>
  <si>
    <t>61W-173</t>
  </si>
  <si>
    <t>61X-173</t>
  </si>
  <si>
    <t>62K-173</t>
  </si>
  <si>
    <t>62J-173</t>
  </si>
  <si>
    <t>63B-173</t>
  </si>
  <si>
    <t>63C-173</t>
  </si>
  <si>
    <t>65A-173</t>
  </si>
  <si>
    <t>65F-173</t>
  </si>
  <si>
    <t>65G-173</t>
  </si>
  <si>
    <t>65H-173</t>
  </si>
  <si>
    <t>66A-173</t>
  </si>
  <si>
    <t>68C-173</t>
  </si>
  <si>
    <t>69A-173</t>
  </si>
  <si>
    <t>73B-173</t>
  </si>
  <si>
    <t>76A-173</t>
  </si>
  <si>
    <t>81A-173</t>
  </si>
  <si>
    <t>81B-173</t>
  </si>
  <si>
    <t>84B-173</t>
  </si>
  <si>
    <t>87A-173</t>
  </si>
  <si>
    <t>88A-173</t>
  </si>
  <si>
    <t>90A-173</t>
  </si>
  <si>
    <t>90B-173</t>
  </si>
  <si>
    <t>90C-173</t>
  </si>
  <si>
    <t>90D-173</t>
  </si>
  <si>
    <t>91B-173</t>
  </si>
  <si>
    <t>92B-173</t>
  </si>
  <si>
    <t>92D-173</t>
  </si>
  <si>
    <t>92E-173</t>
  </si>
  <si>
    <t>92G-173</t>
  </si>
  <si>
    <t>92S-173</t>
  </si>
  <si>
    <t>92T-173</t>
  </si>
  <si>
    <t>92W-173</t>
  </si>
  <si>
    <t>92Y-173</t>
  </si>
  <si>
    <t>93A-173</t>
  </si>
  <si>
    <t>93J-173</t>
  </si>
  <si>
    <t>93N-173</t>
  </si>
  <si>
    <t>93P-173</t>
  </si>
  <si>
    <t>93Q-173</t>
  </si>
  <si>
    <t>93R-173</t>
  </si>
  <si>
    <t>93T-173</t>
  </si>
  <si>
    <t>94A-173</t>
  </si>
  <si>
    <t>95A-173</t>
  </si>
  <si>
    <t>96C-173</t>
  </si>
  <si>
    <t>96F-173</t>
  </si>
  <si>
    <t>98A-173</t>
  </si>
  <si>
    <t>98B-173</t>
  </si>
  <si>
    <t>94Z-173</t>
  </si>
  <si>
    <t>34Z-173</t>
  </si>
  <si>
    <t>65Z-173</t>
  </si>
  <si>
    <t>173-ALL</t>
  </si>
  <si>
    <t>182-01B</t>
  </si>
  <si>
    <t>182-01D</t>
  </si>
  <si>
    <t>182-07A</t>
  </si>
  <si>
    <t>182-11C</t>
  </si>
  <si>
    <t>182-19A</t>
  </si>
  <si>
    <t>182-19B</t>
  </si>
  <si>
    <t>182-19C</t>
  </si>
  <si>
    <t>182-27A</t>
  </si>
  <si>
    <t>182-32L</t>
  </si>
  <si>
    <t>182-32N</t>
  </si>
  <si>
    <t>182-32R</t>
  </si>
  <si>
    <t>182-34G</t>
  </si>
  <si>
    <t>182-34H</t>
  </si>
  <si>
    <t>182-35B</t>
  </si>
  <si>
    <t>182-36C</t>
  </si>
  <si>
    <t>182-36G</t>
  </si>
  <si>
    <t>182-39A</t>
  </si>
  <si>
    <t>182-39B</t>
  </si>
  <si>
    <t>182-41B</t>
  </si>
  <si>
    <t>182-41G</t>
  </si>
  <si>
    <t>182-41J</t>
  </si>
  <si>
    <t>182-41N</t>
  </si>
  <si>
    <t>182-41Q</t>
  </si>
  <si>
    <t>182-45A</t>
  </si>
  <si>
    <t>182-45B</t>
  </si>
  <si>
    <t>182-49E</t>
  </si>
  <si>
    <t>182-49F</t>
  </si>
  <si>
    <t>182-50A</t>
  </si>
  <si>
    <t>182-50Z</t>
  </si>
  <si>
    <t>182-51B</t>
  </si>
  <si>
    <t>182-53B</t>
  </si>
  <si>
    <t>182-55A</t>
  </si>
  <si>
    <t>182-60D</t>
  </si>
  <si>
    <t>182-60F</t>
  </si>
  <si>
    <t>182-60G</t>
  </si>
  <si>
    <t>182-60I</t>
  </si>
  <si>
    <t>182-60J</t>
  </si>
  <si>
    <t>182-60M</t>
  </si>
  <si>
    <t>182-60S</t>
  </si>
  <si>
    <t>182-60Y</t>
  </si>
  <si>
    <t>182-61J</t>
  </si>
  <si>
    <t>182-61M</t>
  </si>
  <si>
    <t>182-61S</t>
  </si>
  <si>
    <t>182-61X</t>
  </si>
  <si>
    <t>182-63A</t>
  </si>
  <si>
    <t>182-63C</t>
  </si>
  <si>
    <t>182-65D</t>
  </si>
  <si>
    <t>182-65F</t>
  </si>
  <si>
    <t>182-68A</t>
  </si>
  <si>
    <t>182-68C</t>
  </si>
  <si>
    <t>182-70A</t>
  </si>
  <si>
    <t>182-73B</t>
  </si>
  <si>
    <t>182-78B</t>
  </si>
  <si>
    <t>182-79A</t>
  </si>
  <si>
    <t>182-84B</t>
  </si>
  <si>
    <t>182-86T</t>
  </si>
  <si>
    <t>182-90A</t>
  </si>
  <si>
    <t>182-90B</t>
  </si>
  <si>
    <t>182-92B</t>
  </si>
  <si>
    <t>182-92D</t>
  </si>
  <si>
    <t>182-92E</t>
  </si>
  <si>
    <t>182-92F</t>
  </si>
  <si>
    <t>182-92G</t>
  </si>
  <si>
    <t>182-92N</t>
  </si>
  <si>
    <t>182-92P</t>
  </si>
  <si>
    <t>182-92R</t>
  </si>
  <si>
    <t>182-92S</t>
  </si>
  <si>
    <t>182-92T</t>
  </si>
  <si>
    <t>182-92U</t>
  </si>
  <si>
    <t>182-92V</t>
  </si>
  <si>
    <t>182-92W</t>
  </si>
  <si>
    <t>182-92Y</t>
  </si>
  <si>
    <t>182-93M</t>
  </si>
  <si>
    <t>182-93N</t>
  </si>
  <si>
    <t>182-93P</t>
  </si>
  <si>
    <t>182-93R</t>
  </si>
  <si>
    <t>182-98B</t>
  </si>
  <si>
    <t>01B-182</t>
  </si>
  <si>
    <t>01D-182</t>
  </si>
  <si>
    <t>07A-182</t>
  </si>
  <si>
    <t>11C-182</t>
  </si>
  <si>
    <t>19A-182</t>
  </si>
  <si>
    <t>19B-182</t>
  </si>
  <si>
    <t>19C-182</t>
  </si>
  <si>
    <t>27A-182</t>
  </si>
  <si>
    <t>32L-182</t>
  </si>
  <si>
    <t>32N-182</t>
  </si>
  <si>
    <t>32R-182</t>
  </si>
  <si>
    <t>34G-182</t>
  </si>
  <si>
    <t>34H-182</t>
  </si>
  <si>
    <t>35B-182</t>
  </si>
  <si>
    <t>36C-182</t>
  </si>
  <si>
    <t>36G-182</t>
  </si>
  <si>
    <t>39A-182</t>
  </si>
  <si>
    <t>39B-182</t>
  </si>
  <si>
    <t>41B-182</t>
  </si>
  <si>
    <t>41G-182</t>
  </si>
  <si>
    <t>41J-182</t>
  </si>
  <si>
    <t>41N-182</t>
  </si>
  <si>
    <t>41Q-182</t>
  </si>
  <si>
    <t>45A-182</t>
  </si>
  <si>
    <t>45B-182</t>
  </si>
  <si>
    <t>49E-182</t>
  </si>
  <si>
    <t>49F-182</t>
  </si>
  <si>
    <t>50A-182</t>
  </si>
  <si>
    <t>50Z-182</t>
  </si>
  <si>
    <t>51B-182</t>
  </si>
  <si>
    <t>53B-182</t>
  </si>
  <si>
    <t>55A-182</t>
  </si>
  <si>
    <t>60D-182</t>
  </si>
  <si>
    <t>60F-182</t>
  </si>
  <si>
    <t>60G-182</t>
  </si>
  <si>
    <t>60I-182</t>
  </si>
  <si>
    <t>60J-182</t>
  </si>
  <si>
    <t>60M-182</t>
  </si>
  <si>
    <t>60S-182</t>
  </si>
  <si>
    <t>60Y-182</t>
  </si>
  <si>
    <t>61J-182</t>
  </si>
  <si>
    <t>61M-182</t>
  </si>
  <si>
    <t>61S-182</t>
  </si>
  <si>
    <t>61X-182</t>
  </si>
  <si>
    <t>63A-182</t>
  </si>
  <si>
    <t>63C-182</t>
  </si>
  <si>
    <t>65D-182</t>
  </si>
  <si>
    <t>65F-182</t>
  </si>
  <si>
    <t>68A-182</t>
  </si>
  <si>
    <t>68C-182</t>
  </si>
  <si>
    <t>70A-182</t>
  </si>
  <si>
    <t>73B-182</t>
  </si>
  <si>
    <t>78B-182</t>
  </si>
  <si>
    <t>79A-182</t>
  </si>
  <si>
    <t>84B-182</t>
  </si>
  <si>
    <t>86T-182</t>
  </si>
  <si>
    <t>90A-182</t>
  </si>
  <si>
    <t>90B-182</t>
  </si>
  <si>
    <t>92B-182</t>
  </si>
  <si>
    <t>92D-182</t>
  </si>
  <si>
    <t>92E-182</t>
  </si>
  <si>
    <t>92F-182</t>
  </si>
  <si>
    <t>92G-182</t>
  </si>
  <si>
    <t>92N-182</t>
  </si>
  <si>
    <t>92P-182</t>
  </si>
  <si>
    <t>92R-182</t>
  </si>
  <si>
    <t>92S-182</t>
  </si>
  <si>
    <t>92T-182</t>
  </si>
  <si>
    <t>92U-182</t>
  </si>
  <si>
    <t>92V-182</t>
  </si>
  <si>
    <t>92W-182</t>
  </si>
  <si>
    <t>92Y-182</t>
  </si>
  <si>
    <t>93M-182</t>
  </si>
  <si>
    <t>93N-182</t>
  </si>
  <si>
    <t>93P-182</t>
  </si>
  <si>
    <t>93R-182</t>
  </si>
  <si>
    <t>98B-182</t>
  </si>
  <si>
    <t>FY 2021
YTD Expenditures</t>
  </si>
  <si>
    <t>Allotment Vs Expenditures as of FY21</t>
  </si>
  <si>
    <t>FY 2021 
YTD Expenditures</t>
  </si>
  <si>
    <t>11F</t>
  </si>
  <si>
    <t>Asheville PEAK Academy</t>
  </si>
  <si>
    <t>41R</t>
  </si>
  <si>
    <t>Summit Creek Academy</t>
  </si>
  <si>
    <t>62L</t>
  </si>
  <si>
    <t>Telra Institute</t>
  </si>
  <si>
    <t>78C</t>
  </si>
  <si>
    <t>Old Main Stream</t>
  </si>
  <si>
    <t>80C</t>
  </si>
  <si>
    <t>Faith Academy Charter</t>
  </si>
  <si>
    <t>PSU 80C - Faith Academy Charter</t>
  </si>
  <si>
    <t>PSU 78C - Old Main Stream</t>
  </si>
  <si>
    <t>PSU 62L - Telra Institute</t>
  </si>
  <si>
    <t>PSU 41R - Summit Creek Academy</t>
  </si>
  <si>
    <t>PSU 11F - Asheville PEAK Academy</t>
  </si>
  <si>
    <t>For descriptions of individual PRC and Object codes, refer to NC Chart of Accounts and Covid Allotment Policy Manual at</t>
  </si>
  <si>
    <t>00A-124-462</t>
  </si>
  <si>
    <t>00A-126-462</t>
  </si>
  <si>
    <t>00A-163-413</t>
  </si>
  <si>
    <t>00A-ALL-413</t>
  </si>
  <si>
    <t>00A-ALL-462</t>
  </si>
  <si>
    <t>010-124-418</t>
  </si>
  <si>
    <t>010-125-171</t>
  </si>
  <si>
    <t>010-125-187</t>
  </si>
  <si>
    <t>010-125-211</t>
  </si>
  <si>
    <t>010-125-221</t>
  </si>
  <si>
    <t>010-125-231</t>
  </si>
  <si>
    <t>010-ALL-171</t>
  </si>
  <si>
    <t>010-ALL-187</t>
  </si>
  <si>
    <t>010-ALL-211</t>
  </si>
  <si>
    <t>010-ALL-221</t>
  </si>
  <si>
    <t>010-ALL-231</t>
  </si>
  <si>
    <t>010-ALL-418</t>
  </si>
  <si>
    <t>01C-163-411</t>
  </si>
  <si>
    <t>01C-163-462</t>
  </si>
  <si>
    <t>01C-ALL-411</t>
  </si>
  <si>
    <t>01C-ALL-462</t>
  </si>
  <si>
    <t>020-125-113</t>
  </si>
  <si>
    <t>020-125-211</t>
  </si>
  <si>
    <t>020-125-221</t>
  </si>
  <si>
    <t>020-125-231</t>
  </si>
  <si>
    <t>020-125-422</t>
  </si>
  <si>
    <t>020-125-423</t>
  </si>
  <si>
    <t>020-125-424</t>
  </si>
  <si>
    <t>020-125-451</t>
  </si>
  <si>
    <t>020-ALL-113</t>
  </si>
  <si>
    <t>020-ALL-211</t>
  </si>
  <si>
    <t>020-ALL-221</t>
  </si>
  <si>
    <t>020-ALL-231</t>
  </si>
  <si>
    <t>020-ALL-422</t>
  </si>
  <si>
    <t>020-ALL-423</t>
  </si>
  <si>
    <t>020-ALL-424</t>
  </si>
  <si>
    <t>020-ALL-451</t>
  </si>
  <si>
    <t>030-163-411</t>
  </si>
  <si>
    <t>030-ALL-411</t>
  </si>
  <si>
    <t>050-125-171</t>
  </si>
  <si>
    <t>050-125-174</t>
  </si>
  <si>
    <t>050-125-175</t>
  </si>
  <si>
    <t>050-125-176</t>
  </si>
  <si>
    <t>050-125-211</t>
  </si>
  <si>
    <t>050-125-221</t>
  </si>
  <si>
    <t>050-125-231</t>
  </si>
  <si>
    <t>050-125-411</t>
  </si>
  <si>
    <t>050-ALL-171</t>
  </si>
  <si>
    <t>050-ALL-174</t>
  </si>
  <si>
    <t>050-ALL-175</t>
  </si>
  <si>
    <t>050-ALL-176</t>
  </si>
  <si>
    <t>050-ALL-211</t>
  </si>
  <si>
    <t>050-ALL-221</t>
  </si>
  <si>
    <t>050-ALL-231</t>
  </si>
  <si>
    <t>050-ALL-411</t>
  </si>
  <si>
    <t>06B-125-451</t>
  </si>
  <si>
    <t>06B-163-121</t>
  </si>
  <si>
    <t>06B-163-173</t>
  </si>
  <si>
    <t>06B-163-211</t>
  </si>
  <si>
    <t>06B-163-411</t>
  </si>
  <si>
    <t>06B-163-418</t>
  </si>
  <si>
    <t>06B-ALL-121</t>
  </si>
  <si>
    <t>06B-ALL-173</t>
  </si>
  <si>
    <t>06B-ALL-211</t>
  </si>
  <si>
    <t>06B-ALL-411</t>
  </si>
  <si>
    <t>06B-ALL-418</t>
  </si>
  <si>
    <t>06B-ALL-451</t>
  </si>
  <si>
    <t>070-125-174</t>
  </si>
  <si>
    <t>070-125-176</t>
  </si>
  <si>
    <t>070-125-211</t>
  </si>
  <si>
    <t>070-125-221</t>
  </si>
  <si>
    <t>070-125-231</t>
  </si>
  <si>
    <t>070-125-451</t>
  </si>
  <si>
    <t>070-163-114</t>
  </si>
  <si>
    <t>070-163-135</t>
  </si>
  <si>
    <t>070-163-211</t>
  </si>
  <si>
    <t>070-163-221</t>
  </si>
  <si>
    <t>070-163-392</t>
  </si>
  <si>
    <t>070-163-462</t>
  </si>
  <si>
    <t>070-ALL-114</t>
  </si>
  <si>
    <t>070-ALL-135</t>
  </si>
  <si>
    <t>070-ALL-174</t>
  </si>
  <si>
    <t>070-ALL-176</t>
  </si>
  <si>
    <t>070-ALL-211</t>
  </si>
  <si>
    <t>070-ALL-221</t>
  </si>
  <si>
    <t>070-ALL-231</t>
  </si>
  <si>
    <t>070-ALL-392</t>
  </si>
  <si>
    <t>070-ALL-451</t>
  </si>
  <si>
    <t>070-ALL-462</t>
  </si>
  <si>
    <t>080-125-411</t>
  </si>
  <si>
    <t>080-125-462</t>
  </si>
  <si>
    <t>080-163-311</t>
  </si>
  <si>
    <t>080-163-411</t>
  </si>
  <si>
    <t>080-ALL-311</t>
  </si>
  <si>
    <t>080-ALL-411</t>
  </si>
  <si>
    <t>080-ALL-462</t>
  </si>
  <si>
    <t>090-124-462</t>
  </si>
  <si>
    <t>090-125-187</t>
  </si>
  <si>
    <t>090-125-211</t>
  </si>
  <si>
    <t>090-125-221</t>
  </si>
  <si>
    <t>090-125-411</t>
  </si>
  <si>
    <t>090-125-462</t>
  </si>
  <si>
    <t>090-125-541</t>
  </si>
  <si>
    <t>090-126-462</t>
  </si>
  <si>
    <t>090-163-342</t>
  </si>
  <si>
    <t>090-163-372</t>
  </si>
  <si>
    <t>090-163-392</t>
  </si>
  <si>
    <t>090-163-411</t>
  </si>
  <si>
    <t>090-163-418</t>
  </si>
  <si>
    <t>090-163-462</t>
  </si>
  <si>
    <t>090-ALL-187</t>
  </si>
  <si>
    <t>090-ALL-211</t>
  </si>
  <si>
    <t>090-ALL-221</t>
  </si>
  <si>
    <t>090-ALL-342</t>
  </si>
  <si>
    <t>090-ALL-372</t>
  </si>
  <si>
    <t>090-ALL-392</t>
  </si>
  <si>
    <t>090-ALL-411</t>
  </si>
  <si>
    <t>090-ALL-418</t>
  </si>
  <si>
    <t>090-ALL-462</t>
  </si>
  <si>
    <t>090-ALL-541</t>
  </si>
  <si>
    <t>100-125-171</t>
  </si>
  <si>
    <t>100-125-211</t>
  </si>
  <si>
    <t>100-125-221</t>
  </si>
  <si>
    <t>100-125-231</t>
  </si>
  <si>
    <t>100-125-234</t>
  </si>
  <si>
    <t>100-125-235</t>
  </si>
  <si>
    <t>100-ALL-171</t>
  </si>
  <si>
    <t>100-ALL-211</t>
  </si>
  <si>
    <t>100-ALL-221</t>
  </si>
  <si>
    <t>100-ALL-231</t>
  </si>
  <si>
    <t>100-ALL-234</t>
  </si>
  <si>
    <t>100-ALL-235</t>
  </si>
  <si>
    <t>111-125-151</t>
  </si>
  <si>
    <t>111-125-171</t>
  </si>
  <si>
    <t>111-125-174</t>
  </si>
  <si>
    <t>111-125-176</t>
  </si>
  <si>
    <t>111-125-199</t>
  </si>
  <si>
    <t>111-125-211</t>
  </si>
  <si>
    <t>111-125-221</t>
  </si>
  <si>
    <t>111-125-231</t>
  </si>
  <si>
    <t>111-125-411</t>
  </si>
  <si>
    <t>111-163-141</t>
  </si>
  <si>
    <t>111-163-191</t>
  </si>
  <si>
    <t>111-163-192</t>
  </si>
  <si>
    <t>111-163-211</t>
  </si>
  <si>
    <t>111-163-221</t>
  </si>
  <si>
    <t>111-163-392</t>
  </si>
  <si>
    <t>111-163-411</t>
  </si>
  <si>
    <t>111-ALL-141</t>
  </si>
  <si>
    <t>111-ALL-151</t>
  </si>
  <si>
    <t>111-ALL-171</t>
  </si>
  <si>
    <t>111-ALL-174</t>
  </si>
  <si>
    <t>111-ALL-176</t>
  </si>
  <si>
    <t>111-ALL-191</t>
  </si>
  <si>
    <t>111-ALL-192</t>
  </si>
  <si>
    <t>111-ALL-199</t>
  </si>
  <si>
    <t>111-ALL-211</t>
  </si>
  <si>
    <t>111-ALL-221</t>
  </si>
  <si>
    <t>111-ALL-231</t>
  </si>
  <si>
    <t>111-ALL-392</t>
  </si>
  <si>
    <t>111-ALL-411</t>
  </si>
  <si>
    <t>11K-126-462</t>
  </si>
  <si>
    <t>11K-ALL-462</t>
  </si>
  <si>
    <t>120-125-311</t>
  </si>
  <si>
    <t>120-125-411</t>
  </si>
  <si>
    <t>120-ALL-311</t>
  </si>
  <si>
    <t>120-ALL-411</t>
  </si>
  <si>
    <t>12A-163-418</t>
  </si>
  <si>
    <t>12A-163-462</t>
  </si>
  <si>
    <t>12A-ALL-418</t>
  </si>
  <si>
    <t>12A-ALL-462</t>
  </si>
  <si>
    <t>130-124-462</t>
  </si>
  <si>
    <t>130-125-171</t>
  </si>
  <si>
    <t>130-125-211</t>
  </si>
  <si>
    <t>130-125-221</t>
  </si>
  <si>
    <t>130-125-231</t>
  </si>
  <si>
    <t>130-125-411</t>
  </si>
  <si>
    <t>130-125-422</t>
  </si>
  <si>
    <t>130-125-423</t>
  </si>
  <si>
    <t>130-125-424</t>
  </si>
  <si>
    <t>130-125-461</t>
  </si>
  <si>
    <t>130-125-462</t>
  </si>
  <si>
    <t>130-126-462</t>
  </si>
  <si>
    <t>130-128-462</t>
  </si>
  <si>
    <t>130-163-392</t>
  </si>
  <si>
    <t>130-ALL-171</t>
  </si>
  <si>
    <t>130-ALL-211</t>
  </si>
  <si>
    <t>130-ALL-221</t>
  </si>
  <si>
    <t>130-ALL-231</t>
  </si>
  <si>
    <t>130-ALL-392</t>
  </si>
  <si>
    <t>130-ALL-411</t>
  </si>
  <si>
    <t>130-ALL-422</t>
  </si>
  <si>
    <t>130-ALL-423</t>
  </si>
  <si>
    <t>130-ALL-424</t>
  </si>
  <si>
    <t>130-ALL-461</t>
  </si>
  <si>
    <t>130-ALL-462</t>
  </si>
  <si>
    <t>13A-163-411</t>
  </si>
  <si>
    <t>13A-163-462</t>
  </si>
  <si>
    <t>13A-ALL-411</t>
  </si>
  <si>
    <t>13A-ALL-462</t>
  </si>
  <si>
    <t>140-125-171</t>
  </si>
  <si>
    <t>140-125-211</t>
  </si>
  <si>
    <t>140-125-221</t>
  </si>
  <si>
    <t>140-125-422</t>
  </si>
  <si>
    <t>140-125-423</t>
  </si>
  <si>
    <t>140-163-392</t>
  </si>
  <si>
    <t>140-163-411</t>
  </si>
  <si>
    <t>140-ALL-171</t>
  </si>
  <si>
    <t>140-ALL-211</t>
  </si>
  <si>
    <t>140-ALL-221</t>
  </si>
  <si>
    <t>140-ALL-392</t>
  </si>
  <si>
    <t>140-ALL-411</t>
  </si>
  <si>
    <t>140-ALL-422</t>
  </si>
  <si>
    <t>140-ALL-423</t>
  </si>
  <si>
    <t>160-125-174</t>
  </si>
  <si>
    <t>160-125-176</t>
  </si>
  <si>
    <t>160-125-211</t>
  </si>
  <si>
    <t>160-125-221</t>
  </si>
  <si>
    <t>160-125-451</t>
  </si>
  <si>
    <t>160-163-192</t>
  </si>
  <si>
    <t>160-163-211</t>
  </si>
  <si>
    <t>160-163-221</t>
  </si>
  <si>
    <t>160-163-392</t>
  </si>
  <si>
    <t>160-ALL-174</t>
  </si>
  <si>
    <t>160-ALL-176</t>
  </si>
  <si>
    <t>160-ALL-192</t>
  </si>
  <si>
    <t>160-ALL-211</t>
  </si>
  <si>
    <t>160-ALL-221</t>
  </si>
  <si>
    <t>160-ALL-392</t>
  </si>
  <si>
    <t>160-ALL-451</t>
  </si>
  <si>
    <t>170-125-187</t>
  </si>
  <si>
    <t>170-125-211</t>
  </si>
  <si>
    <t>170-125-221</t>
  </si>
  <si>
    <t>170-125-411</t>
  </si>
  <si>
    <t>170-ALL-187</t>
  </si>
  <si>
    <t>170-ALL-211</t>
  </si>
  <si>
    <t>170-ALL-221</t>
  </si>
  <si>
    <t>170-ALL-411</t>
  </si>
  <si>
    <t>180-125-171</t>
  </si>
  <si>
    <t>180-125-187</t>
  </si>
  <si>
    <t>180-125-211</t>
  </si>
  <si>
    <t>180-125-311</t>
  </si>
  <si>
    <t>180-125-411</t>
  </si>
  <si>
    <t>180-125-423</t>
  </si>
  <si>
    <t>180-ALL-171</t>
  </si>
  <si>
    <t>180-ALL-187</t>
  </si>
  <si>
    <t>180-ALL-211</t>
  </si>
  <si>
    <t>180-ALL-311</t>
  </si>
  <si>
    <t>180-ALL-411</t>
  </si>
  <si>
    <t>180-ALL-423</t>
  </si>
  <si>
    <t>181-125-171</t>
  </si>
  <si>
    <t>181-125-187</t>
  </si>
  <si>
    <t>181-125-211</t>
  </si>
  <si>
    <t>181-125-221</t>
  </si>
  <si>
    <t>181-125-231</t>
  </si>
  <si>
    <t>181-125-411</t>
  </si>
  <si>
    <t>181-ALL-171</t>
  </si>
  <si>
    <t>181-ALL-187</t>
  </si>
  <si>
    <t>181-ALL-211</t>
  </si>
  <si>
    <t>181-ALL-221</t>
  </si>
  <si>
    <t>181-ALL-231</t>
  </si>
  <si>
    <t>181-ALL-411</t>
  </si>
  <si>
    <t>182-125-174</t>
  </si>
  <si>
    <t>182-125-187</t>
  </si>
  <si>
    <t>182-125-211</t>
  </si>
  <si>
    <t>182-125-411</t>
  </si>
  <si>
    <t>182-ALL-174</t>
  </si>
  <si>
    <t>182-ALL-187</t>
  </si>
  <si>
    <t>182-ALL-211</t>
  </si>
  <si>
    <t>182-ALL-411</t>
  </si>
  <si>
    <t>190-125-211</t>
  </si>
  <si>
    <t>190-125-411</t>
  </si>
  <si>
    <t>190-125-462</t>
  </si>
  <si>
    <t>190-ALL-211</t>
  </si>
  <si>
    <t>190-ALL-411</t>
  </si>
  <si>
    <t>190-ALL-462</t>
  </si>
  <si>
    <t>200-125-171</t>
  </si>
  <si>
    <t>200-125-211</t>
  </si>
  <si>
    <t>200-125-221</t>
  </si>
  <si>
    <t>200-125-423</t>
  </si>
  <si>
    <t>200-ALL-171</t>
  </si>
  <si>
    <t>200-ALL-211</t>
  </si>
  <si>
    <t>200-ALL-221</t>
  </si>
  <si>
    <t>200-ALL-423</t>
  </si>
  <si>
    <t>20A-124-462</t>
  </si>
  <si>
    <t>20A-126-462</t>
  </si>
  <si>
    <t>20A-128-462</t>
  </si>
  <si>
    <t>20A-ALL-462</t>
  </si>
  <si>
    <t>220-125-171</t>
  </si>
  <si>
    <t>220-125-174</t>
  </si>
  <si>
    <t>220-125-199</t>
  </si>
  <si>
    <t>220-125-211</t>
  </si>
  <si>
    <t>220-125-221</t>
  </si>
  <si>
    <t>220-125-411</t>
  </si>
  <si>
    <t>220-125-423</t>
  </si>
  <si>
    <t>220-125-461</t>
  </si>
  <si>
    <t>220-163-392</t>
  </si>
  <si>
    <t>220-163-411</t>
  </si>
  <si>
    <t>220-ALL-171</t>
  </si>
  <si>
    <t>220-ALL-174</t>
  </si>
  <si>
    <t>220-ALL-199</t>
  </si>
  <si>
    <t>220-ALL-211</t>
  </si>
  <si>
    <t>220-ALL-221</t>
  </si>
  <si>
    <t>220-ALL-392</t>
  </si>
  <si>
    <t>220-ALL-411</t>
  </si>
  <si>
    <t>220-ALL-423</t>
  </si>
  <si>
    <t>220-ALL-461</t>
  </si>
  <si>
    <t>230-125-151</t>
  </si>
  <si>
    <t>230-125-174</t>
  </si>
  <si>
    <t>230-125-176</t>
  </si>
  <si>
    <t>230-125-184</t>
  </si>
  <si>
    <t>230-125-187</t>
  </si>
  <si>
    <t>230-125-211</t>
  </si>
  <si>
    <t>230-125-221</t>
  </si>
  <si>
    <t>230-125-411</t>
  </si>
  <si>
    <t>230-125-461</t>
  </si>
  <si>
    <t>230-125-462</t>
  </si>
  <si>
    <t>230-ALL-151</t>
  </si>
  <si>
    <t>230-ALL-174</t>
  </si>
  <si>
    <t>230-ALL-176</t>
  </si>
  <si>
    <t>230-ALL-184</t>
  </si>
  <si>
    <t>230-ALL-187</t>
  </si>
  <si>
    <t>230-ALL-211</t>
  </si>
  <si>
    <t>230-ALL-221</t>
  </si>
  <si>
    <t>230-ALL-411</t>
  </si>
  <si>
    <t>230-ALL-461</t>
  </si>
  <si>
    <t>230-ALL-462</t>
  </si>
  <si>
    <t>240-125-151</t>
  </si>
  <si>
    <t>240-125-165</t>
  </si>
  <si>
    <t>240-125-174</t>
  </si>
  <si>
    <t>240-125-176</t>
  </si>
  <si>
    <t>240-125-187</t>
  </si>
  <si>
    <t>240-125-211</t>
  </si>
  <si>
    <t>240-125-221</t>
  </si>
  <si>
    <t>240-125-231</t>
  </si>
  <si>
    <t>240-125-411</t>
  </si>
  <si>
    <t>240-ALL-151</t>
  </si>
  <si>
    <t>240-ALL-165</t>
  </si>
  <si>
    <t>240-ALL-174</t>
  </si>
  <si>
    <t>240-ALL-176</t>
  </si>
  <si>
    <t>240-ALL-187</t>
  </si>
  <si>
    <t>240-ALL-211</t>
  </si>
  <si>
    <t>240-ALL-221</t>
  </si>
  <si>
    <t>240-ALL-231</t>
  </si>
  <si>
    <t>240-ALL-411</t>
  </si>
  <si>
    <t>250-125-113</t>
  </si>
  <si>
    <t>250-125-151</t>
  </si>
  <si>
    <t>250-125-174</t>
  </si>
  <si>
    <t>250-125-175</t>
  </si>
  <si>
    <t>250-125-176</t>
  </si>
  <si>
    <t>250-125-211</t>
  </si>
  <si>
    <t>250-125-221</t>
  </si>
  <si>
    <t>250-125-231</t>
  </si>
  <si>
    <t>250-125-311</t>
  </si>
  <si>
    <t>250-125-332</t>
  </si>
  <si>
    <t>250-125-418</t>
  </si>
  <si>
    <t>250-125-451</t>
  </si>
  <si>
    <t>250-125-541</t>
  </si>
  <si>
    <t>250-ALL-113</t>
  </si>
  <si>
    <t>250-ALL-151</t>
  </si>
  <si>
    <t>250-ALL-174</t>
  </si>
  <si>
    <t>250-ALL-175</t>
  </si>
  <si>
    <t>250-ALL-176</t>
  </si>
  <si>
    <t>250-ALL-211</t>
  </si>
  <si>
    <t>250-ALL-221</t>
  </si>
  <si>
    <t>250-ALL-231</t>
  </si>
  <si>
    <t>250-ALL-311</t>
  </si>
  <si>
    <t>250-ALL-332</t>
  </si>
  <si>
    <t>250-ALL-418</t>
  </si>
  <si>
    <t>250-ALL-451</t>
  </si>
  <si>
    <t>250-ALL-541</t>
  </si>
  <si>
    <t>260-125-171</t>
  </si>
  <si>
    <t>260-125-173</t>
  </si>
  <si>
    <t>260-125-211</t>
  </si>
  <si>
    <t>260-125-221</t>
  </si>
  <si>
    <t>260-125-423</t>
  </si>
  <si>
    <t>260-163-312</t>
  </si>
  <si>
    <t>260-163-392</t>
  </si>
  <si>
    <t>260-ALL-171</t>
  </si>
  <si>
    <t>260-ALL-173</t>
  </si>
  <si>
    <t>260-ALL-211</t>
  </si>
  <si>
    <t>260-ALL-221</t>
  </si>
  <si>
    <t>260-ALL-312</t>
  </si>
  <si>
    <t>260-ALL-392</t>
  </si>
  <si>
    <t>260-ALL-423</t>
  </si>
  <si>
    <t>26C-125-151</t>
  </si>
  <si>
    <t>26C-125-174</t>
  </si>
  <si>
    <t>26C-125-211</t>
  </si>
  <si>
    <t>26C-ALL-151</t>
  </si>
  <si>
    <t>26C-ALL-174</t>
  </si>
  <si>
    <t>26C-ALL-211</t>
  </si>
  <si>
    <t>270-124-462</t>
  </si>
  <si>
    <t>270-125-187</t>
  </si>
  <si>
    <t>270-125-211</t>
  </si>
  <si>
    <t>270-125-423</t>
  </si>
  <si>
    <t>270-125-461</t>
  </si>
  <si>
    <t>270-125-462</t>
  </si>
  <si>
    <t>270-126-462</t>
  </si>
  <si>
    <t>270-128-462</t>
  </si>
  <si>
    <t>270-163-392</t>
  </si>
  <si>
    <t>270-163-411</t>
  </si>
  <si>
    <t>270-ALL-187</t>
  </si>
  <si>
    <t>270-ALL-211</t>
  </si>
  <si>
    <t>270-ALL-392</t>
  </si>
  <si>
    <t>270-ALL-411</t>
  </si>
  <si>
    <t>270-ALL-423</t>
  </si>
  <si>
    <t>270-ALL-461</t>
  </si>
  <si>
    <t>270-ALL-462</t>
  </si>
  <si>
    <t>280-125-171</t>
  </si>
  <si>
    <t>280-125-174</t>
  </si>
  <si>
    <t>280-125-211</t>
  </si>
  <si>
    <t>280-125-221</t>
  </si>
  <si>
    <t>280-125-411</t>
  </si>
  <si>
    <t>280-125-451</t>
  </si>
  <si>
    <t>280-125-453</t>
  </si>
  <si>
    <t>280-ALL-171</t>
  </si>
  <si>
    <t>280-ALL-174</t>
  </si>
  <si>
    <t>280-ALL-211</t>
  </si>
  <si>
    <t>280-ALL-221</t>
  </si>
  <si>
    <t>280-ALL-411</t>
  </si>
  <si>
    <t>280-ALL-451</t>
  </si>
  <si>
    <t>280-ALL-453</t>
  </si>
  <si>
    <t>290-125-171</t>
  </si>
  <si>
    <t>290-125-174</t>
  </si>
  <si>
    <t>290-125-211</t>
  </si>
  <si>
    <t>290-ALL-171</t>
  </si>
  <si>
    <t>290-ALL-174</t>
  </si>
  <si>
    <t>290-ALL-211</t>
  </si>
  <si>
    <t>291-125-171</t>
  </si>
  <si>
    <t>291-125-172</t>
  </si>
  <si>
    <t>291-125-176</t>
  </si>
  <si>
    <t>291-125-211</t>
  </si>
  <si>
    <t>291-ALL-171</t>
  </si>
  <si>
    <t>291-ALL-172</t>
  </si>
  <si>
    <t>291-ALL-176</t>
  </si>
  <si>
    <t>291-ALL-211</t>
  </si>
  <si>
    <t>292-163-121</t>
  </si>
  <si>
    <t>292-163-131</t>
  </si>
  <si>
    <t>292-163-135</t>
  </si>
  <si>
    <t>292-163-142</t>
  </si>
  <si>
    <t>292-163-173</t>
  </si>
  <si>
    <t>292-163-211</t>
  </si>
  <si>
    <t>292-163-221</t>
  </si>
  <si>
    <t>292-163-231</t>
  </si>
  <si>
    <t>292-163-312</t>
  </si>
  <si>
    <t>292-163-315</t>
  </si>
  <si>
    <t>292-163-318</t>
  </si>
  <si>
    <t>292-163-344</t>
  </si>
  <si>
    <t>292-163-392</t>
  </si>
  <si>
    <t>292-163-411</t>
  </si>
  <si>
    <t>292-163-422</t>
  </si>
  <si>
    <t>292-ALL-121</t>
  </si>
  <si>
    <t>292-ALL-131</t>
  </si>
  <si>
    <t>292-ALL-135</t>
  </si>
  <si>
    <t>292-ALL-142</t>
  </si>
  <si>
    <t>292-ALL-173</t>
  </si>
  <si>
    <t>292-ALL-211</t>
  </si>
  <si>
    <t>292-ALL-221</t>
  </si>
  <si>
    <t>292-ALL-231</t>
  </si>
  <si>
    <t>292-ALL-312</t>
  </si>
  <si>
    <t>292-ALL-315</t>
  </si>
  <si>
    <t>292-ALL-318</t>
  </si>
  <si>
    <t>292-ALL-344</t>
  </si>
  <si>
    <t>292-ALL-392</t>
  </si>
  <si>
    <t>292-ALL-411</t>
  </si>
  <si>
    <t>292-ALL-422</t>
  </si>
  <si>
    <t>29A-124-462</t>
  </si>
  <si>
    <t>29A-126-462</t>
  </si>
  <si>
    <t>29A-ALL-462</t>
  </si>
  <si>
    <t>300-124-462</t>
  </si>
  <si>
    <t>300-125-332</t>
  </si>
  <si>
    <t>300-ALL-332</t>
  </si>
  <si>
    <t>300-ALL-462</t>
  </si>
  <si>
    <t>320-125-171</t>
  </si>
  <si>
    <t>320-125-174</t>
  </si>
  <si>
    <t>320-125-176</t>
  </si>
  <si>
    <t>320-125-211</t>
  </si>
  <si>
    <t>320-125-221</t>
  </si>
  <si>
    <t>320-125-231</t>
  </si>
  <si>
    <t>320-ALL-171</t>
  </si>
  <si>
    <t>320-ALL-174</t>
  </si>
  <si>
    <t>320-ALL-176</t>
  </si>
  <si>
    <t>320-ALL-211</t>
  </si>
  <si>
    <t>320-ALL-221</t>
  </si>
  <si>
    <t>320-ALL-231</t>
  </si>
  <si>
    <t>32M-124-462</t>
  </si>
  <si>
    <t>32M-126-462</t>
  </si>
  <si>
    <t>32M-128-462</t>
  </si>
  <si>
    <t>32M-ALL-462</t>
  </si>
  <si>
    <t>32N-163-343</t>
  </si>
  <si>
    <t>32N-163-418</t>
  </si>
  <si>
    <t>32N-163-462</t>
  </si>
  <si>
    <t>32N-ALL-343</t>
  </si>
  <si>
    <t>32N-ALL-418</t>
  </si>
  <si>
    <t>32N-ALL-462</t>
  </si>
  <si>
    <t>32T-163-418</t>
  </si>
  <si>
    <t>32T-ALL-418</t>
  </si>
  <si>
    <t>330-125-171</t>
  </si>
  <si>
    <t>330-125-175</t>
  </si>
  <si>
    <t>330-125-187</t>
  </si>
  <si>
    <t>330-125-211</t>
  </si>
  <si>
    <t>330-125-221</t>
  </si>
  <si>
    <t>330-125-422</t>
  </si>
  <si>
    <t>330-125-423</t>
  </si>
  <si>
    <t>330-125-424</t>
  </si>
  <si>
    <t>330-125-451</t>
  </si>
  <si>
    <t>330-163-392</t>
  </si>
  <si>
    <t>330-163-411</t>
  </si>
  <si>
    <t>330-ALL-171</t>
  </si>
  <si>
    <t>330-ALL-175</t>
  </si>
  <si>
    <t>330-ALL-187</t>
  </si>
  <si>
    <t>330-ALL-211</t>
  </si>
  <si>
    <t>330-ALL-221</t>
  </si>
  <si>
    <t>330-ALL-392</t>
  </si>
  <si>
    <t>330-ALL-411</t>
  </si>
  <si>
    <t>330-ALL-422</t>
  </si>
  <si>
    <t>330-ALL-423</t>
  </si>
  <si>
    <t>330-ALL-424</t>
  </si>
  <si>
    <t>330-ALL-451</t>
  </si>
  <si>
    <t>340-125-174</t>
  </si>
  <si>
    <t>340-125-187</t>
  </si>
  <si>
    <t>340-125-211</t>
  </si>
  <si>
    <t>340-125-221</t>
  </si>
  <si>
    <t>340-ALL-174</t>
  </si>
  <si>
    <t>340-ALL-187</t>
  </si>
  <si>
    <t>340-ALL-211</t>
  </si>
  <si>
    <t>340-ALL-221</t>
  </si>
  <si>
    <t>34B-125-411</t>
  </si>
  <si>
    <t>34B-ALL-411</t>
  </si>
  <si>
    <t>34D-125-151</t>
  </si>
  <si>
    <t>34D-125-152</t>
  </si>
  <si>
    <t>34D-125-211</t>
  </si>
  <si>
    <t>34D-125-319</t>
  </si>
  <si>
    <t>34D-ALL-151</t>
  </si>
  <si>
    <t>34D-ALL-152</t>
  </si>
  <si>
    <t>34D-ALL-211</t>
  </si>
  <si>
    <t>34D-ALL-319</t>
  </si>
  <si>
    <t>350-125-151</t>
  </si>
  <si>
    <t>350-125-174</t>
  </si>
  <si>
    <t>350-125-176</t>
  </si>
  <si>
    <t>350-125-211</t>
  </si>
  <si>
    <t>350-125-221</t>
  </si>
  <si>
    <t>350-125-231</t>
  </si>
  <si>
    <t>350-ALL-151</t>
  </si>
  <si>
    <t>350-ALL-174</t>
  </si>
  <si>
    <t>350-ALL-176</t>
  </si>
  <si>
    <t>350-ALL-211</t>
  </si>
  <si>
    <t>350-ALL-221</t>
  </si>
  <si>
    <t>350-ALL-231</t>
  </si>
  <si>
    <t>35A-163-411</t>
  </si>
  <si>
    <t>35A-ALL-411</t>
  </si>
  <si>
    <t>36F-163-462</t>
  </si>
  <si>
    <t>36F-ALL-462</t>
  </si>
  <si>
    <t>370-125-171</t>
  </si>
  <si>
    <t>370-125-211</t>
  </si>
  <si>
    <t>370-125-461</t>
  </si>
  <si>
    <t>370-ALL-171</t>
  </si>
  <si>
    <t>370-ALL-211</t>
  </si>
  <si>
    <t>370-ALL-461</t>
  </si>
  <si>
    <t>380-125-171</t>
  </si>
  <si>
    <t>380-125-174</t>
  </si>
  <si>
    <t>380-125-211</t>
  </si>
  <si>
    <t>380-125-221</t>
  </si>
  <si>
    <t>380-125-231</t>
  </si>
  <si>
    <t>380-125-411</t>
  </si>
  <si>
    <t>380-163-461</t>
  </si>
  <si>
    <t>380-ALL-171</t>
  </si>
  <si>
    <t>380-ALL-174</t>
  </si>
  <si>
    <t>380-ALL-211</t>
  </si>
  <si>
    <t>380-ALL-221</t>
  </si>
  <si>
    <t>380-ALL-231</t>
  </si>
  <si>
    <t>380-ALL-411</t>
  </si>
  <si>
    <t>380-ALL-461</t>
  </si>
  <si>
    <t>390-125-187</t>
  </si>
  <si>
    <t>390-125-211</t>
  </si>
  <si>
    <t>390-125-221</t>
  </si>
  <si>
    <t>390-ALL-187</t>
  </si>
  <si>
    <t>390-ALL-211</t>
  </si>
  <si>
    <t>390-ALL-221</t>
  </si>
  <si>
    <t>39A-124-462</t>
  </si>
  <si>
    <t>39A-ALL-462</t>
  </si>
  <si>
    <t>400-125-151</t>
  </si>
  <si>
    <t>400-125-171</t>
  </si>
  <si>
    <t>400-125-174</t>
  </si>
  <si>
    <t>400-125-176</t>
  </si>
  <si>
    <t>400-125-211</t>
  </si>
  <si>
    <t>400-125-221</t>
  </si>
  <si>
    <t>400-125-231</t>
  </si>
  <si>
    <t>400-125-411</t>
  </si>
  <si>
    <t>400-125-422</t>
  </si>
  <si>
    <t>400-125-423</t>
  </si>
  <si>
    <t>400-125-424</t>
  </si>
  <si>
    <t>400-163-311</t>
  </si>
  <si>
    <t>400-ALL-151</t>
  </si>
  <si>
    <t>400-ALL-171</t>
  </si>
  <si>
    <t>400-ALL-174</t>
  </si>
  <si>
    <t>400-ALL-176</t>
  </si>
  <si>
    <t>400-ALL-211</t>
  </si>
  <si>
    <t>400-ALL-221</t>
  </si>
  <si>
    <t>400-ALL-231</t>
  </si>
  <si>
    <t>400-ALL-311</t>
  </si>
  <si>
    <t>400-ALL-411</t>
  </si>
  <si>
    <t>400-ALL-422</t>
  </si>
  <si>
    <t>400-ALL-423</t>
  </si>
  <si>
    <t>400-ALL-424</t>
  </si>
  <si>
    <t>410-125-171</t>
  </si>
  <si>
    <t>410-125-174</t>
  </si>
  <si>
    <t>410-125-175</t>
  </si>
  <si>
    <t>410-125-176</t>
  </si>
  <si>
    <t>410-125-187</t>
  </si>
  <si>
    <t>410-125-211</t>
  </si>
  <si>
    <t>410-125-221</t>
  </si>
  <si>
    <t>410-125-231</t>
  </si>
  <si>
    <t>410-125-411</t>
  </si>
  <si>
    <t>410-125-423</t>
  </si>
  <si>
    <t>410-125-461</t>
  </si>
  <si>
    <t>410-ALL-171</t>
  </si>
  <si>
    <t>410-ALL-174</t>
  </si>
  <si>
    <t>410-ALL-175</t>
  </si>
  <si>
    <t>410-ALL-176</t>
  </si>
  <si>
    <t>410-ALL-187</t>
  </si>
  <si>
    <t>410-ALL-211</t>
  </si>
  <si>
    <t>410-ALL-221</t>
  </si>
  <si>
    <t>410-ALL-231</t>
  </si>
  <si>
    <t>410-ALL-411</t>
  </si>
  <si>
    <t>410-ALL-423</t>
  </si>
  <si>
    <t>410-ALL-461</t>
  </si>
  <si>
    <t>41C-163-462</t>
  </si>
  <si>
    <t>41C-ALL-462</t>
  </si>
  <si>
    <t>41F-125-187</t>
  </si>
  <si>
    <t>41F-ALL-187</t>
  </si>
  <si>
    <t>420-125-411</t>
  </si>
  <si>
    <t>420-125-541</t>
  </si>
  <si>
    <t>420-ALL-411</t>
  </si>
  <si>
    <t>420-ALL-541</t>
  </si>
  <si>
    <t>421-125-187</t>
  </si>
  <si>
    <t>421-125-211</t>
  </si>
  <si>
    <t>421-125-221</t>
  </si>
  <si>
    <t>421-125-411</t>
  </si>
  <si>
    <t>421-125-462</t>
  </si>
  <si>
    <t>421-163-411</t>
  </si>
  <si>
    <t>421-163-418</t>
  </si>
  <si>
    <t>421-ALL-187</t>
  </si>
  <si>
    <t>421-ALL-211</t>
  </si>
  <si>
    <t>421-ALL-221</t>
  </si>
  <si>
    <t>421-ALL-411</t>
  </si>
  <si>
    <t>421-ALL-418</t>
  </si>
  <si>
    <t>421-ALL-462</t>
  </si>
  <si>
    <t>422-125-174</t>
  </si>
  <si>
    <t>422-125-211</t>
  </si>
  <si>
    <t>422-125-221</t>
  </si>
  <si>
    <t>422-125-411</t>
  </si>
  <si>
    <t>422-ALL-174</t>
  </si>
  <si>
    <t>422-ALL-211</t>
  </si>
  <si>
    <t>422-ALL-221</t>
  </si>
  <si>
    <t>422-ALL-411</t>
  </si>
  <si>
    <t>42A-125-171</t>
  </si>
  <si>
    <t>42A-125-231</t>
  </si>
  <si>
    <t>42A-125-423</t>
  </si>
  <si>
    <t>42A-163-411</t>
  </si>
  <si>
    <t>42A-ALL-171</t>
  </si>
  <si>
    <t>42A-ALL-231</t>
  </si>
  <si>
    <t>42A-ALL-411</t>
  </si>
  <si>
    <t>42A-ALL-423</t>
  </si>
  <si>
    <t>430-125-151</t>
  </si>
  <si>
    <t>430-125-171</t>
  </si>
  <si>
    <t>430-125-174</t>
  </si>
  <si>
    <t>430-125-176</t>
  </si>
  <si>
    <t>430-125-187</t>
  </si>
  <si>
    <t>430-125-211</t>
  </si>
  <si>
    <t>430-125-221</t>
  </si>
  <si>
    <t>430-125-231</t>
  </si>
  <si>
    <t>430-ALL-151</t>
  </si>
  <si>
    <t>430-ALL-171</t>
  </si>
  <si>
    <t>430-ALL-174</t>
  </si>
  <si>
    <t>430-ALL-176</t>
  </si>
  <si>
    <t>430-ALL-187</t>
  </si>
  <si>
    <t>430-ALL-211</t>
  </si>
  <si>
    <t>430-ALL-221</t>
  </si>
  <si>
    <t>430-ALL-231</t>
  </si>
  <si>
    <t>450-125-174</t>
  </si>
  <si>
    <t>450-125-176</t>
  </si>
  <si>
    <t>450-125-187</t>
  </si>
  <si>
    <t>450-125-211</t>
  </si>
  <si>
    <t>450-125-221</t>
  </si>
  <si>
    <t>450-125-392</t>
  </si>
  <si>
    <t>450-ALL-174</t>
  </si>
  <si>
    <t>450-ALL-176</t>
  </si>
  <si>
    <t>450-ALL-187</t>
  </si>
  <si>
    <t>450-ALL-211</t>
  </si>
  <si>
    <t>450-ALL-221</t>
  </si>
  <si>
    <t>450-ALL-392</t>
  </si>
  <si>
    <t>470-125-171</t>
  </si>
  <si>
    <t>470-125-174</t>
  </si>
  <si>
    <t>470-125-187</t>
  </si>
  <si>
    <t>470-125-211</t>
  </si>
  <si>
    <t>470-125-221</t>
  </si>
  <si>
    <t>470-163-325</t>
  </si>
  <si>
    <t>470-163-392</t>
  </si>
  <si>
    <t>470-163-411</t>
  </si>
  <si>
    <t>470-163-461</t>
  </si>
  <si>
    <t>470-ALL-171</t>
  </si>
  <si>
    <t>470-ALL-174</t>
  </si>
  <si>
    <t>470-ALL-187</t>
  </si>
  <si>
    <t>470-ALL-211</t>
  </si>
  <si>
    <t>470-ALL-221</t>
  </si>
  <si>
    <t>470-ALL-325</t>
  </si>
  <si>
    <t>470-ALL-392</t>
  </si>
  <si>
    <t>470-ALL-411</t>
  </si>
  <si>
    <t>470-ALL-461</t>
  </si>
  <si>
    <t>480-125-153</t>
  </si>
  <si>
    <t>480-125-175</t>
  </si>
  <si>
    <t>480-125-187</t>
  </si>
  <si>
    <t>480-125-211</t>
  </si>
  <si>
    <t>480-125-221</t>
  </si>
  <si>
    <t>480-125-231</t>
  </si>
  <si>
    <t>480-125-423</t>
  </si>
  <si>
    <t>480-ALL-153</t>
  </si>
  <si>
    <t>480-ALL-175</t>
  </si>
  <si>
    <t>480-ALL-187</t>
  </si>
  <si>
    <t>480-ALL-211</t>
  </si>
  <si>
    <t>480-ALL-221</t>
  </si>
  <si>
    <t>480-ALL-231</t>
  </si>
  <si>
    <t>480-ALL-423</t>
  </si>
  <si>
    <t>490-125-171</t>
  </si>
  <si>
    <t>490-125-187</t>
  </si>
  <si>
    <t>490-125-211</t>
  </si>
  <si>
    <t>490-125-221</t>
  </si>
  <si>
    <t>490-125-231</t>
  </si>
  <si>
    <t>490-125-332</t>
  </si>
  <si>
    <t>490-125-422</t>
  </si>
  <si>
    <t>490-125-423</t>
  </si>
  <si>
    <t>490-125-424</t>
  </si>
  <si>
    <t>490-ALL-171</t>
  </si>
  <si>
    <t>490-ALL-187</t>
  </si>
  <si>
    <t>490-ALL-211</t>
  </si>
  <si>
    <t>490-ALL-221</t>
  </si>
  <si>
    <t>490-ALL-231</t>
  </si>
  <si>
    <t>490-ALL-332</t>
  </si>
  <si>
    <t>490-ALL-422</t>
  </si>
  <si>
    <t>490-ALL-423</t>
  </si>
  <si>
    <t>490-ALL-424</t>
  </si>
  <si>
    <t>491-125-187</t>
  </si>
  <si>
    <t>491-125-211</t>
  </si>
  <si>
    <t>491-163-192</t>
  </si>
  <si>
    <t>491-163-211</t>
  </si>
  <si>
    <t>491-163-221</t>
  </si>
  <si>
    <t>491-163-392</t>
  </si>
  <si>
    <t>491-ALL-187</t>
  </si>
  <si>
    <t>491-ALL-192</t>
  </si>
  <si>
    <t>491-ALL-211</t>
  </si>
  <si>
    <t>491-ALL-221</t>
  </si>
  <si>
    <t>491-ALL-392</t>
  </si>
  <si>
    <t>49B-163-143</t>
  </si>
  <si>
    <t>49B-163-211</t>
  </si>
  <si>
    <t>49B-163-221</t>
  </si>
  <si>
    <t>49B-ALL-143</t>
  </si>
  <si>
    <t>49B-ALL-211</t>
  </si>
  <si>
    <t>49B-ALL-221</t>
  </si>
  <si>
    <t>49D-125-187</t>
  </si>
  <si>
    <t>49D-125-211</t>
  </si>
  <si>
    <t>49D-125-221</t>
  </si>
  <si>
    <t>49D-125-411</t>
  </si>
  <si>
    <t>49D-ALL-187</t>
  </si>
  <si>
    <t>49D-ALL-211</t>
  </si>
  <si>
    <t>49D-ALL-221</t>
  </si>
  <si>
    <t>49D-ALL-411</t>
  </si>
  <si>
    <t>500-125-175</t>
  </si>
  <si>
    <t>500-125-411</t>
  </si>
  <si>
    <t>500-125-422</t>
  </si>
  <si>
    <t>500-125-423</t>
  </si>
  <si>
    <t>500-125-461</t>
  </si>
  <si>
    <t>500-125-462</t>
  </si>
  <si>
    <t>500-125-541</t>
  </si>
  <si>
    <t>500-163-181</t>
  </si>
  <si>
    <t>500-163-211</t>
  </si>
  <si>
    <t>500-163-221</t>
  </si>
  <si>
    <t>500-163-418</t>
  </si>
  <si>
    <t>500-ALL-175</t>
  </si>
  <si>
    <t>500-ALL-181</t>
  </si>
  <si>
    <t>500-ALL-211</t>
  </si>
  <si>
    <t>500-ALL-221</t>
  </si>
  <si>
    <t>500-ALL-411</t>
  </si>
  <si>
    <t>500-ALL-418</t>
  </si>
  <si>
    <t>500-ALL-422</t>
  </si>
  <si>
    <t>500-ALL-423</t>
  </si>
  <si>
    <t>500-ALL-461</t>
  </si>
  <si>
    <t>500-ALL-462</t>
  </si>
  <si>
    <t>500-ALL-541</t>
  </si>
  <si>
    <t>510-125-174</t>
  </si>
  <si>
    <t>510-125-411</t>
  </si>
  <si>
    <t>510-125-461</t>
  </si>
  <si>
    <t>510-125-462</t>
  </si>
  <si>
    <t>510-ALL-174</t>
  </si>
  <si>
    <t>510-ALL-411</t>
  </si>
  <si>
    <t>510-ALL-461</t>
  </si>
  <si>
    <t>510-ALL-462</t>
  </si>
  <si>
    <t>520-125-171</t>
  </si>
  <si>
    <t>520-125-174</t>
  </si>
  <si>
    <t>520-125-176</t>
  </si>
  <si>
    <t>520-125-187</t>
  </si>
  <si>
    <t>520-125-211</t>
  </si>
  <si>
    <t>520-125-221</t>
  </si>
  <si>
    <t>520-125-231</t>
  </si>
  <si>
    <t>520-125-411</t>
  </si>
  <si>
    <t>520-ALL-171</t>
  </si>
  <si>
    <t>520-ALL-174</t>
  </si>
  <si>
    <t>520-ALL-176</t>
  </si>
  <si>
    <t>520-ALL-187</t>
  </si>
  <si>
    <t>520-ALL-211</t>
  </si>
  <si>
    <t>520-ALL-221</t>
  </si>
  <si>
    <t>520-ALL-231</t>
  </si>
  <si>
    <t>520-ALL-411</t>
  </si>
  <si>
    <t>530-125-151</t>
  </si>
  <si>
    <t>530-125-171</t>
  </si>
  <si>
    <t>530-125-174</t>
  </si>
  <si>
    <t>530-125-176</t>
  </si>
  <si>
    <t>530-125-211</t>
  </si>
  <si>
    <t>530-125-221</t>
  </si>
  <si>
    <t>530-125-231</t>
  </si>
  <si>
    <t>530-125-411</t>
  </si>
  <si>
    <t>530-ALL-151</t>
  </si>
  <si>
    <t>530-ALL-171</t>
  </si>
  <si>
    <t>530-ALL-174</t>
  </si>
  <si>
    <t>530-ALL-176</t>
  </si>
  <si>
    <t>530-ALL-211</t>
  </si>
  <si>
    <t>530-ALL-221</t>
  </si>
  <si>
    <t>530-ALL-231</t>
  </si>
  <si>
    <t>530-ALL-411</t>
  </si>
  <si>
    <t>53B-163-542</t>
  </si>
  <si>
    <t>53B-ALL-542</t>
  </si>
  <si>
    <t>540-125-174</t>
  </si>
  <si>
    <t>540-125-211</t>
  </si>
  <si>
    <t>540-125-221</t>
  </si>
  <si>
    <t>540-125-231</t>
  </si>
  <si>
    <t>540-163-191</t>
  </si>
  <si>
    <t>540-163-211</t>
  </si>
  <si>
    <t>540-163-221</t>
  </si>
  <si>
    <t>540-ALL-174</t>
  </si>
  <si>
    <t>540-ALL-191</t>
  </si>
  <si>
    <t>540-ALL-211</t>
  </si>
  <si>
    <t>540-ALL-221</t>
  </si>
  <si>
    <t>540-ALL-231</t>
  </si>
  <si>
    <t>54A-125-171</t>
  </si>
  <si>
    <t>54A-125-174</t>
  </si>
  <si>
    <t>54A-125-176</t>
  </si>
  <si>
    <t>54A-125-211</t>
  </si>
  <si>
    <t>54A-125-221</t>
  </si>
  <si>
    <t>54A-125-231</t>
  </si>
  <si>
    <t>54A-163-411</t>
  </si>
  <si>
    <t>54A-ALL-171</t>
  </si>
  <si>
    <t>54A-ALL-174</t>
  </si>
  <si>
    <t>54A-ALL-176</t>
  </si>
  <si>
    <t>54A-ALL-211</t>
  </si>
  <si>
    <t>54A-ALL-221</t>
  </si>
  <si>
    <t>54A-ALL-231</t>
  </si>
  <si>
    <t>54A-ALL-411</t>
  </si>
  <si>
    <t>550-125-171</t>
  </si>
  <si>
    <t>550-125-175</t>
  </si>
  <si>
    <t>550-125-187</t>
  </si>
  <si>
    <t>550-125-211</t>
  </si>
  <si>
    <t>550-125-221</t>
  </si>
  <si>
    <t>550-128-462</t>
  </si>
  <si>
    <t>550-163-173</t>
  </si>
  <si>
    <t>550-163-211</t>
  </si>
  <si>
    <t>550-163-221</t>
  </si>
  <si>
    <t>550-163-392</t>
  </si>
  <si>
    <t>550-ALL-171</t>
  </si>
  <si>
    <t>550-ALL-173</t>
  </si>
  <si>
    <t>550-ALL-175</t>
  </si>
  <si>
    <t>550-ALL-187</t>
  </si>
  <si>
    <t>550-ALL-211</t>
  </si>
  <si>
    <t>550-ALL-221</t>
  </si>
  <si>
    <t>550-ALL-392</t>
  </si>
  <si>
    <t>550-ALL-462</t>
  </si>
  <si>
    <t>560-125-171</t>
  </si>
  <si>
    <t>560-125-187</t>
  </si>
  <si>
    <t>560-125-211</t>
  </si>
  <si>
    <t>560-125-221</t>
  </si>
  <si>
    <t>560-163-392</t>
  </si>
  <si>
    <t>560-163-411</t>
  </si>
  <si>
    <t>560-ALL-171</t>
  </si>
  <si>
    <t>560-ALL-187</t>
  </si>
  <si>
    <t>560-ALL-211</t>
  </si>
  <si>
    <t>560-ALL-221</t>
  </si>
  <si>
    <t>560-ALL-392</t>
  </si>
  <si>
    <t>560-ALL-411</t>
  </si>
  <si>
    <t>570-125-171</t>
  </si>
  <si>
    <t>570-125-174</t>
  </si>
  <si>
    <t>570-125-211</t>
  </si>
  <si>
    <t>570-125-221</t>
  </si>
  <si>
    <t>570-125-231</t>
  </si>
  <si>
    <t>570-125-411</t>
  </si>
  <si>
    <t>570-163-411</t>
  </si>
  <si>
    <t>570-ALL-171</t>
  </si>
  <si>
    <t>570-ALL-174</t>
  </si>
  <si>
    <t>570-ALL-211</t>
  </si>
  <si>
    <t>570-ALL-221</t>
  </si>
  <si>
    <t>570-ALL-231</t>
  </si>
  <si>
    <t>570-ALL-411</t>
  </si>
  <si>
    <t>580-125-187</t>
  </si>
  <si>
    <t>580-125-211</t>
  </si>
  <si>
    <t>580-ALL-187</t>
  </si>
  <si>
    <t>580-ALL-211</t>
  </si>
  <si>
    <t>58B-163-462</t>
  </si>
  <si>
    <t>58B-ALL-462</t>
  </si>
  <si>
    <t>590-125-113</t>
  </si>
  <si>
    <t>590-125-151</t>
  </si>
  <si>
    <t>590-125-171</t>
  </si>
  <si>
    <t>590-125-174</t>
  </si>
  <si>
    <t>590-125-176</t>
  </si>
  <si>
    <t>590-125-187</t>
  </si>
  <si>
    <t>590-125-211</t>
  </si>
  <si>
    <t>590-125-221</t>
  </si>
  <si>
    <t>590-163-392</t>
  </si>
  <si>
    <t>590-163-411</t>
  </si>
  <si>
    <t>590-ALL-113</t>
  </si>
  <si>
    <t>590-ALL-151</t>
  </si>
  <si>
    <t>590-ALL-171</t>
  </si>
  <si>
    <t>590-ALL-174</t>
  </si>
  <si>
    <t>590-ALL-176</t>
  </si>
  <si>
    <t>590-ALL-187</t>
  </si>
  <si>
    <t>590-ALL-211</t>
  </si>
  <si>
    <t>590-ALL-221</t>
  </si>
  <si>
    <t>590-ALL-392</t>
  </si>
  <si>
    <t>590-ALL-411</t>
  </si>
  <si>
    <t>600-125-149</t>
  </si>
  <si>
    <t>600-125-165</t>
  </si>
  <si>
    <t>600-125-173</t>
  </si>
  <si>
    <t>600-125-176</t>
  </si>
  <si>
    <t>600-125-211</t>
  </si>
  <si>
    <t>600-125-221</t>
  </si>
  <si>
    <t>600-ALL-149</t>
  </si>
  <si>
    <t>600-ALL-165</t>
  </si>
  <si>
    <t>600-ALL-173</t>
  </si>
  <si>
    <t>600-ALL-176</t>
  </si>
  <si>
    <t>600-ALL-211</t>
  </si>
  <si>
    <t>600-ALL-221</t>
  </si>
  <si>
    <t>60B-163-311</t>
  </si>
  <si>
    <t>60B-ALL-311</t>
  </si>
  <si>
    <t>60N-125-411</t>
  </si>
  <si>
    <t>60N-163-311</t>
  </si>
  <si>
    <t>60N-163-342</t>
  </si>
  <si>
    <t>60N-163-343</t>
  </si>
  <si>
    <t>60N-163-411</t>
  </si>
  <si>
    <t>60N-ALL-311</t>
  </si>
  <si>
    <t>60N-ALL-342</t>
  </si>
  <si>
    <t>60N-ALL-343</t>
  </si>
  <si>
    <t>60N-ALL-411</t>
  </si>
  <si>
    <t>60P-163-418</t>
  </si>
  <si>
    <t>60P-ALL-418</t>
  </si>
  <si>
    <t>60S-163-418</t>
  </si>
  <si>
    <t>60S-ALL-418</t>
  </si>
  <si>
    <t>610-125-171</t>
  </si>
  <si>
    <t>610-125-211</t>
  </si>
  <si>
    <t>610-163-311</t>
  </si>
  <si>
    <t>610-ALL-171</t>
  </si>
  <si>
    <t>610-ALL-211</t>
  </si>
  <si>
    <t>610-ALL-311</t>
  </si>
  <si>
    <t>61P-126-462</t>
  </si>
  <si>
    <t>61P-163-411</t>
  </si>
  <si>
    <t>61P-ALL-411</t>
  </si>
  <si>
    <t>61P-ALL-462</t>
  </si>
  <si>
    <t>61Q-125-411</t>
  </si>
  <si>
    <t>61Q-163-462</t>
  </si>
  <si>
    <t>61Q-ALL-411</t>
  </si>
  <si>
    <t>61Q-ALL-462</t>
  </si>
  <si>
    <t>61T-124-462</t>
  </si>
  <si>
    <t>61T-126-462</t>
  </si>
  <si>
    <t>61T-128-462</t>
  </si>
  <si>
    <t>61T-ALL-462</t>
  </si>
  <si>
    <t>61U-125-151</t>
  </si>
  <si>
    <t>61U-125-171</t>
  </si>
  <si>
    <t>61U-125-174</t>
  </si>
  <si>
    <t>61U-ALL-151</t>
  </si>
  <si>
    <t>61U-ALL-171</t>
  </si>
  <si>
    <t>61U-ALL-174</t>
  </si>
  <si>
    <t>620-125-151</t>
  </si>
  <si>
    <t>620-125-171</t>
  </si>
  <si>
    <t>620-125-174</t>
  </si>
  <si>
    <t>620-125-176</t>
  </si>
  <si>
    <t>620-125-211</t>
  </si>
  <si>
    <t>620-125-221</t>
  </si>
  <si>
    <t>620-125-231</t>
  </si>
  <si>
    <t>620-128-462</t>
  </si>
  <si>
    <t>620-163-418</t>
  </si>
  <si>
    <t>620-ALL-151</t>
  </si>
  <si>
    <t>620-ALL-171</t>
  </si>
  <si>
    <t>620-ALL-174</t>
  </si>
  <si>
    <t>620-ALL-176</t>
  </si>
  <si>
    <t>620-ALL-211</t>
  </si>
  <si>
    <t>620-ALL-221</t>
  </si>
  <si>
    <t>620-ALL-231</t>
  </si>
  <si>
    <t>620-ALL-418</t>
  </si>
  <si>
    <t>620-ALL-462</t>
  </si>
  <si>
    <t>630-125-174</t>
  </si>
  <si>
    <t>630-125-176</t>
  </si>
  <si>
    <t>630-125-187</t>
  </si>
  <si>
    <t>630-125-211</t>
  </si>
  <si>
    <t>630-125-221</t>
  </si>
  <si>
    <t>630-125-231</t>
  </si>
  <si>
    <t>630-ALL-174</t>
  </si>
  <si>
    <t>630-ALL-176</t>
  </si>
  <si>
    <t>630-ALL-187</t>
  </si>
  <si>
    <t>630-ALL-211</t>
  </si>
  <si>
    <t>630-ALL-221</t>
  </si>
  <si>
    <t>630-ALL-231</t>
  </si>
  <si>
    <t>63B-163-462</t>
  </si>
  <si>
    <t>63B-ALL-462</t>
  </si>
  <si>
    <t>640-125-151</t>
  </si>
  <si>
    <t>640-125-165</t>
  </si>
  <si>
    <t>640-125-171</t>
  </si>
  <si>
    <t>640-125-174</t>
  </si>
  <si>
    <t>640-125-176</t>
  </si>
  <si>
    <t>640-125-211</t>
  </si>
  <si>
    <t>640-125-221</t>
  </si>
  <si>
    <t>640-125-231</t>
  </si>
  <si>
    <t>640-ALL-151</t>
  </si>
  <si>
    <t>640-ALL-165</t>
  </si>
  <si>
    <t>640-ALL-171</t>
  </si>
  <si>
    <t>640-ALL-174</t>
  </si>
  <si>
    <t>640-ALL-176</t>
  </si>
  <si>
    <t>640-ALL-211</t>
  </si>
  <si>
    <t>640-ALL-221</t>
  </si>
  <si>
    <t>640-ALL-231</t>
  </si>
  <si>
    <t>64A-125-171</t>
  </si>
  <si>
    <t>64A-125-211</t>
  </si>
  <si>
    <t>64A-125-231</t>
  </si>
  <si>
    <t>64A-125-451</t>
  </si>
  <si>
    <t>64A-163-411</t>
  </si>
  <si>
    <t>64A-ALL-171</t>
  </si>
  <si>
    <t>64A-ALL-211</t>
  </si>
  <si>
    <t>64A-ALL-231</t>
  </si>
  <si>
    <t>64A-ALL-411</t>
  </si>
  <si>
    <t>64A-ALL-451</t>
  </si>
  <si>
    <t>650-125-171</t>
  </si>
  <si>
    <t>650-125-175</t>
  </si>
  <si>
    <t>650-125-187</t>
  </si>
  <si>
    <t>650-125-211</t>
  </si>
  <si>
    <t>650-125-221</t>
  </si>
  <si>
    <t>650-125-422</t>
  </si>
  <si>
    <t>650-125-423</t>
  </si>
  <si>
    <t>650-125-424</t>
  </si>
  <si>
    <t>650-ALL-171</t>
  </si>
  <si>
    <t>650-ALL-175</t>
  </si>
  <si>
    <t>650-ALL-187</t>
  </si>
  <si>
    <t>650-ALL-211</t>
  </si>
  <si>
    <t>650-ALL-221</t>
  </si>
  <si>
    <t>650-ALL-422</t>
  </si>
  <si>
    <t>650-ALL-423</t>
  </si>
  <si>
    <t>650-ALL-424</t>
  </si>
  <si>
    <t>65B-124-462</t>
  </si>
  <si>
    <t>65B-126-462</t>
  </si>
  <si>
    <t>65B-ALL-462</t>
  </si>
  <si>
    <t>65D-124-462</t>
  </si>
  <si>
    <t>65D-ALL-462</t>
  </si>
  <si>
    <t>65F-124-462</t>
  </si>
  <si>
    <t>65F-ALL-462</t>
  </si>
  <si>
    <t>65G-125-171</t>
  </si>
  <si>
    <t>65G-ALL-171</t>
  </si>
  <si>
    <t>660-125-174</t>
  </si>
  <si>
    <t>660-125-211</t>
  </si>
  <si>
    <t>660-125-411</t>
  </si>
  <si>
    <t>660-163-311</t>
  </si>
  <si>
    <t>660-ALL-174</t>
  </si>
  <si>
    <t>660-ALL-211</t>
  </si>
  <si>
    <t>660-ALL-311</t>
  </si>
  <si>
    <t>660-ALL-411</t>
  </si>
  <si>
    <t>66A-125-171</t>
  </si>
  <si>
    <t>66A-125-221</t>
  </si>
  <si>
    <t>66A-125-231</t>
  </si>
  <si>
    <t>66A-125-423</t>
  </si>
  <si>
    <t>66A-ALL-171</t>
  </si>
  <si>
    <t>66A-ALL-221</t>
  </si>
  <si>
    <t>66A-ALL-231</t>
  </si>
  <si>
    <t>66A-ALL-423</t>
  </si>
  <si>
    <t>670-125-171</t>
  </si>
  <si>
    <t>670-125-175</t>
  </si>
  <si>
    <t>670-125-187</t>
  </si>
  <si>
    <t>670-125-211</t>
  </si>
  <si>
    <t>670-125-221</t>
  </si>
  <si>
    <t>670-125-231</t>
  </si>
  <si>
    <t>670-125-411</t>
  </si>
  <si>
    <t>670-125-422</t>
  </si>
  <si>
    <t>670-125-423</t>
  </si>
  <si>
    <t>670-125-424</t>
  </si>
  <si>
    <t>670-125-451</t>
  </si>
  <si>
    <t>670-ALL-171</t>
  </si>
  <si>
    <t>670-ALL-175</t>
  </si>
  <si>
    <t>670-ALL-187</t>
  </si>
  <si>
    <t>670-ALL-211</t>
  </si>
  <si>
    <t>670-ALL-221</t>
  </si>
  <si>
    <t>670-ALL-231</t>
  </si>
  <si>
    <t>670-ALL-411</t>
  </si>
  <si>
    <t>670-ALL-422</t>
  </si>
  <si>
    <t>670-ALL-423</t>
  </si>
  <si>
    <t>670-ALL-424</t>
  </si>
  <si>
    <t>670-ALL-451</t>
  </si>
  <si>
    <t>67B-125-171</t>
  </si>
  <si>
    <t>67B-125-174</t>
  </si>
  <si>
    <t>67B-125-211</t>
  </si>
  <si>
    <t>67B-125-461</t>
  </si>
  <si>
    <t>67B-ALL-171</t>
  </si>
  <si>
    <t>67B-ALL-174</t>
  </si>
  <si>
    <t>67B-ALL-211</t>
  </si>
  <si>
    <t>67B-ALL-461</t>
  </si>
  <si>
    <t>680-125-174</t>
  </si>
  <si>
    <t>680-125-176</t>
  </si>
  <si>
    <t>680-125-211</t>
  </si>
  <si>
    <t>680-125-221</t>
  </si>
  <si>
    <t>680-125-423</t>
  </si>
  <si>
    <t>680-ALL-174</t>
  </si>
  <si>
    <t>680-ALL-176</t>
  </si>
  <si>
    <t>680-ALL-211</t>
  </si>
  <si>
    <t>680-ALL-221</t>
  </si>
  <si>
    <t>680-ALL-423</t>
  </si>
  <si>
    <t>681-125-171</t>
  </si>
  <si>
    <t>681-ALL-171</t>
  </si>
  <si>
    <t>690-125-171</t>
  </si>
  <si>
    <t>690-125-211</t>
  </si>
  <si>
    <t>690-125-221</t>
  </si>
  <si>
    <t>690-125-231</t>
  </si>
  <si>
    <t>690-125-411</t>
  </si>
  <si>
    <t>690-ALL-171</t>
  </si>
  <si>
    <t>690-ALL-211</t>
  </si>
  <si>
    <t>690-ALL-221</t>
  </si>
  <si>
    <t>690-ALL-231</t>
  </si>
  <si>
    <t>690-ALL-411</t>
  </si>
  <si>
    <t>69A-125-175</t>
  </si>
  <si>
    <t>69A-125-176</t>
  </si>
  <si>
    <t>69A-125-199</t>
  </si>
  <si>
    <t>69A-125-211</t>
  </si>
  <si>
    <t>69A-125-221</t>
  </si>
  <si>
    <t>69A-125-231</t>
  </si>
  <si>
    <t>69A-125-423</t>
  </si>
  <si>
    <t>69A-ALL-175</t>
  </si>
  <si>
    <t>69A-ALL-176</t>
  </si>
  <si>
    <t>69A-ALL-199</t>
  </si>
  <si>
    <t>69A-ALL-211</t>
  </si>
  <si>
    <t>69A-ALL-221</t>
  </si>
  <si>
    <t>69A-ALL-231</t>
  </si>
  <si>
    <t>69A-ALL-423</t>
  </si>
  <si>
    <t>700-125-541</t>
  </si>
  <si>
    <t>700-ALL-541</t>
  </si>
  <si>
    <t>710-125-171</t>
  </si>
  <si>
    <t>710-125-174</t>
  </si>
  <si>
    <t>710-125-211</t>
  </si>
  <si>
    <t>710-125-221</t>
  </si>
  <si>
    <t>710-ALL-171</t>
  </si>
  <si>
    <t>710-ALL-174</t>
  </si>
  <si>
    <t>710-ALL-211</t>
  </si>
  <si>
    <t>710-ALL-221</t>
  </si>
  <si>
    <t>720-125-175</t>
  </si>
  <si>
    <t>720-125-422</t>
  </si>
  <si>
    <t>720-125-423</t>
  </si>
  <si>
    <t>720-125-424</t>
  </si>
  <si>
    <t>720-ALL-175</t>
  </si>
  <si>
    <t>720-ALL-422</t>
  </si>
  <si>
    <t>720-ALL-423</t>
  </si>
  <si>
    <t>720-ALL-424</t>
  </si>
  <si>
    <t>730-125-171</t>
  </si>
  <si>
    <t>730-125-174</t>
  </si>
  <si>
    <t>730-125-211</t>
  </si>
  <si>
    <t>730-125-221</t>
  </si>
  <si>
    <t>730-125-231</t>
  </si>
  <si>
    <t>730-163-146</t>
  </si>
  <si>
    <t>730-163-211</t>
  </si>
  <si>
    <t>730-163-221</t>
  </si>
  <si>
    <t>730-ALL-146</t>
  </si>
  <si>
    <t>730-ALL-171</t>
  </si>
  <si>
    <t>730-ALL-174</t>
  </si>
  <si>
    <t>730-ALL-211</t>
  </si>
  <si>
    <t>730-ALL-221</t>
  </si>
  <si>
    <t>730-ALL-231</t>
  </si>
  <si>
    <t>740-125-174</t>
  </si>
  <si>
    <t>740-125-176</t>
  </si>
  <si>
    <t>740-125-199</t>
  </si>
  <si>
    <t>740-125-211</t>
  </si>
  <si>
    <t>740-125-221</t>
  </si>
  <si>
    <t>740-125-231</t>
  </si>
  <si>
    <t>740-125-411</t>
  </si>
  <si>
    <t>740-125-461</t>
  </si>
  <si>
    <t>740-ALL-174</t>
  </si>
  <si>
    <t>740-ALL-176</t>
  </si>
  <si>
    <t>740-ALL-199</t>
  </si>
  <si>
    <t>740-ALL-211</t>
  </si>
  <si>
    <t>740-ALL-221</t>
  </si>
  <si>
    <t>740-ALL-231</t>
  </si>
  <si>
    <t>740-ALL-411</t>
  </si>
  <si>
    <t>740-ALL-461</t>
  </si>
  <si>
    <t>750-125-151</t>
  </si>
  <si>
    <t>750-125-174</t>
  </si>
  <si>
    <t>750-125-175</t>
  </si>
  <si>
    <t>750-125-187</t>
  </si>
  <si>
    <t>750-125-211</t>
  </si>
  <si>
    <t>750-125-221</t>
  </si>
  <si>
    <t>750-125-231</t>
  </si>
  <si>
    <t>750-125-332</t>
  </si>
  <si>
    <t>750-125-423</t>
  </si>
  <si>
    <t>750-ALL-151</t>
  </si>
  <si>
    <t>750-ALL-174</t>
  </si>
  <si>
    <t>750-ALL-175</t>
  </si>
  <si>
    <t>750-ALL-187</t>
  </si>
  <si>
    <t>750-ALL-211</t>
  </si>
  <si>
    <t>750-ALL-221</t>
  </si>
  <si>
    <t>750-ALL-231</t>
  </si>
  <si>
    <t>750-ALL-332</t>
  </si>
  <si>
    <t>750-ALL-423</t>
  </si>
  <si>
    <t>761-163-462</t>
  </si>
  <si>
    <t>761-ALL-462</t>
  </si>
  <si>
    <t>770-125-187</t>
  </si>
  <si>
    <t>770-125-211</t>
  </si>
  <si>
    <t>770-125-221</t>
  </si>
  <si>
    <t>770-125-411</t>
  </si>
  <si>
    <t>770-125-423</t>
  </si>
  <si>
    <t>770-125-462</t>
  </si>
  <si>
    <t>770-ALL-187</t>
  </si>
  <si>
    <t>770-ALL-211</t>
  </si>
  <si>
    <t>770-ALL-221</t>
  </si>
  <si>
    <t>770-ALL-411</t>
  </si>
  <si>
    <t>770-ALL-423</t>
  </si>
  <si>
    <t>770-ALL-462</t>
  </si>
  <si>
    <t>790-125-187</t>
  </si>
  <si>
    <t>790-125-211</t>
  </si>
  <si>
    <t>790-125-221</t>
  </si>
  <si>
    <t>790-125-411</t>
  </si>
  <si>
    <t>790-125-461</t>
  </si>
  <si>
    <t>790-ALL-187</t>
  </si>
  <si>
    <t>790-ALL-211</t>
  </si>
  <si>
    <t>790-ALL-221</t>
  </si>
  <si>
    <t>790-ALL-411</t>
  </si>
  <si>
    <t>790-ALL-461</t>
  </si>
  <si>
    <t>79Z-163-411</t>
  </si>
  <si>
    <t>79Z-ALL-411</t>
  </si>
  <si>
    <t>800-125-174</t>
  </si>
  <si>
    <t>800-125-211</t>
  </si>
  <si>
    <t>800-125-221</t>
  </si>
  <si>
    <t>800-ALL-174</t>
  </si>
  <si>
    <t>800-ALL-211</t>
  </si>
  <si>
    <t>800-ALL-221</t>
  </si>
  <si>
    <t>80B-124-418</t>
  </si>
  <si>
    <t>80B-126-418</t>
  </si>
  <si>
    <t>80B-128-418</t>
  </si>
  <si>
    <t>80B-ALL-418</t>
  </si>
  <si>
    <t>810-125-171</t>
  </si>
  <si>
    <t>810-125-211</t>
  </si>
  <si>
    <t>810-125-221</t>
  </si>
  <si>
    <t>810-125-423</t>
  </si>
  <si>
    <t>810-ALL-171</t>
  </si>
  <si>
    <t>810-ALL-211</t>
  </si>
  <si>
    <t>810-ALL-221</t>
  </si>
  <si>
    <t>810-ALL-423</t>
  </si>
  <si>
    <t>81A-163-121</t>
  </si>
  <si>
    <t>81A-163-181</t>
  </si>
  <si>
    <t>81A-ALL-121</t>
  </si>
  <si>
    <t>81A-ALL-181</t>
  </si>
  <si>
    <t>820-163-462</t>
  </si>
  <si>
    <t>820-ALL-462</t>
  </si>
  <si>
    <t>830-125-171</t>
  </si>
  <si>
    <t>830-125-211</t>
  </si>
  <si>
    <t>830-125-221</t>
  </si>
  <si>
    <t>830-163-171</t>
  </si>
  <si>
    <t>830-163-173</t>
  </si>
  <si>
    <t>830-163-311</t>
  </si>
  <si>
    <t>830-163-312</t>
  </si>
  <si>
    <t>830-163-392</t>
  </si>
  <si>
    <t>830-163-411</t>
  </si>
  <si>
    <t>830-163-418</t>
  </si>
  <si>
    <t>830-163-462</t>
  </si>
  <si>
    <t>830-ALL-171</t>
  </si>
  <si>
    <t>830-ALL-173</t>
  </si>
  <si>
    <t>830-ALL-211</t>
  </si>
  <si>
    <t>830-ALL-221</t>
  </si>
  <si>
    <t>830-ALL-311</t>
  </si>
  <si>
    <t>830-ALL-312</t>
  </si>
  <si>
    <t>830-ALL-392</t>
  </si>
  <si>
    <t>830-ALL-411</t>
  </si>
  <si>
    <t>830-ALL-418</t>
  </si>
  <si>
    <t>830-ALL-462</t>
  </si>
  <si>
    <t>840-125-171</t>
  </si>
  <si>
    <t>840-125-211</t>
  </si>
  <si>
    <t>840-125-221</t>
  </si>
  <si>
    <t>840-163-312</t>
  </si>
  <si>
    <t>840-163-392</t>
  </si>
  <si>
    <t>840-163-411</t>
  </si>
  <si>
    <t>840-163-423</t>
  </si>
  <si>
    <t>840-ALL-171</t>
  </si>
  <si>
    <t>840-ALL-211</t>
  </si>
  <si>
    <t>840-ALL-221</t>
  </si>
  <si>
    <t>840-ALL-312</t>
  </si>
  <si>
    <t>840-ALL-392</t>
  </si>
  <si>
    <t>840-ALL-411</t>
  </si>
  <si>
    <t>840-ALL-423</t>
  </si>
  <si>
    <t>84B-124-462</t>
  </si>
  <si>
    <t>84B-ALL-462</t>
  </si>
  <si>
    <t>850-125-113</t>
  </si>
  <si>
    <t>850-125-151</t>
  </si>
  <si>
    <t>850-125-174</t>
  </si>
  <si>
    <t>850-125-176</t>
  </si>
  <si>
    <t>850-125-187</t>
  </si>
  <si>
    <t>850-125-211</t>
  </si>
  <si>
    <t>850-125-221</t>
  </si>
  <si>
    <t>850-125-231</t>
  </si>
  <si>
    <t>850-ALL-113</t>
  </si>
  <si>
    <t>850-ALL-151</t>
  </si>
  <si>
    <t>850-ALL-174</t>
  </si>
  <si>
    <t>850-ALL-176</t>
  </si>
  <si>
    <t>850-ALL-187</t>
  </si>
  <si>
    <t>850-ALL-211</t>
  </si>
  <si>
    <t>850-ALL-221</t>
  </si>
  <si>
    <t>850-ALL-231</t>
  </si>
  <si>
    <t>861-125-171</t>
  </si>
  <si>
    <t>861-125-211</t>
  </si>
  <si>
    <t>861-125-221</t>
  </si>
  <si>
    <t>861-ALL-171</t>
  </si>
  <si>
    <t>861-ALL-211</t>
  </si>
  <si>
    <t>861-ALL-221</t>
  </si>
  <si>
    <t>862-163-198</t>
  </si>
  <si>
    <t>862-163-211</t>
  </si>
  <si>
    <t>862-163-221</t>
  </si>
  <si>
    <t>862-163-411</t>
  </si>
  <si>
    <t>862-ALL-198</t>
  </si>
  <si>
    <t>862-ALL-211</t>
  </si>
  <si>
    <t>862-ALL-221</t>
  </si>
  <si>
    <t>862-ALL-411</t>
  </si>
  <si>
    <t>870-125-171</t>
  </si>
  <si>
    <t>870-125-174</t>
  </si>
  <si>
    <t>870-125-187</t>
  </si>
  <si>
    <t>870-125-211</t>
  </si>
  <si>
    <t>870-125-221</t>
  </si>
  <si>
    <t>870-163-411</t>
  </si>
  <si>
    <t>870-ALL-171</t>
  </si>
  <si>
    <t>870-ALL-174</t>
  </si>
  <si>
    <t>870-ALL-187</t>
  </si>
  <si>
    <t>870-ALL-211</t>
  </si>
  <si>
    <t>870-ALL-221</t>
  </si>
  <si>
    <t>870-ALL-411</t>
  </si>
  <si>
    <t>880-125-171</t>
  </si>
  <si>
    <t>880-125-174</t>
  </si>
  <si>
    <t>880-125-176</t>
  </si>
  <si>
    <t>880-125-187</t>
  </si>
  <si>
    <t>880-125-211</t>
  </si>
  <si>
    <t>880-125-221</t>
  </si>
  <si>
    <t>880-125-231</t>
  </si>
  <si>
    <t>880-ALL-171</t>
  </si>
  <si>
    <t>880-ALL-174</t>
  </si>
  <si>
    <t>880-ALL-176</t>
  </si>
  <si>
    <t>880-ALL-187</t>
  </si>
  <si>
    <t>880-ALL-211</t>
  </si>
  <si>
    <t>880-ALL-221</t>
  </si>
  <si>
    <t>880-ALL-231</t>
  </si>
  <si>
    <t>890-125-171</t>
  </si>
  <si>
    <t>890-125-174</t>
  </si>
  <si>
    <t>890-125-187</t>
  </si>
  <si>
    <t>890-125-211</t>
  </si>
  <si>
    <t>890-125-221</t>
  </si>
  <si>
    <t>890-125-411</t>
  </si>
  <si>
    <t>890-125-422</t>
  </si>
  <si>
    <t>890-125-423</t>
  </si>
  <si>
    <t>890-125-424</t>
  </si>
  <si>
    <t>890-ALL-171</t>
  </si>
  <si>
    <t>890-ALL-174</t>
  </si>
  <si>
    <t>890-ALL-187</t>
  </si>
  <si>
    <t>890-ALL-211</t>
  </si>
  <si>
    <t>890-ALL-221</t>
  </si>
  <si>
    <t>890-ALL-411</t>
  </si>
  <si>
    <t>890-ALL-422</t>
  </si>
  <si>
    <t>890-ALL-423</t>
  </si>
  <si>
    <t>890-ALL-424</t>
  </si>
  <si>
    <t>900-125-171</t>
  </si>
  <si>
    <t>900-125-174</t>
  </si>
  <si>
    <t>900-125-176</t>
  </si>
  <si>
    <t>900-125-211</t>
  </si>
  <si>
    <t>900-125-221</t>
  </si>
  <si>
    <t>900-125-392</t>
  </si>
  <si>
    <t>900-125-422</t>
  </si>
  <si>
    <t>900-163-311</t>
  </si>
  <si>
    <t>900-ALL-171</t>
  </si>
  <si>
    <t>900-ALL-174</t>
  </si>
  <si>
    <t>900-ALL-176</t>
  </si>
  <si>
    <t>900-ALL-211</t>
  </si>
  <si>
    <t>900-ALL-221</t>
  </si>
  <si>
    <t>900-ALL-311</t>
  </si>
  <si>
    <t>900-ALL-392</t>
  </si>
  <si>
    <t>900-ALL-422</t>
  </si>
  <si>
    <t>90B-124-462</t>
  </si>
  <si>
    <t>90B-ALL-462</t>
  </si>
  <si>
    <t>90D-163-462</t>
  </si>
  <si>
    <t>90D-ALL-462</t>
  </si>
  <si>
    <t>910-124-462</t>
  </si>
  <si>
    <t>910-125-171</t>
  </si>
  <si>
    <t>910-125-175</t>
  </si>
  <si>
    <t>910-125-187</t>
  </si>
  <si>
    <t>910-125-211</t>
  </si>
  <si>
    <t>910-125-221</t>
  </si>
  <si>
    <t>910-125-231</t>
  </si>
  <si>
    <t>910-125-422</t>
  </si>
  <si>
    <t>910-125-423</t>
  </si>
  <si>
    <t>910-125-424</t>
  </si>
  <si>
    <t>910-125-461</t>
  </si>
  <si>
    <t>910-125-462</t>
  </si>
  <si>
    <t>910-125-541</t>
  </si>
  <si>
    <t>910-128-462</t>
  </si>
  <si>
    <t>910-163-411</t>
  </si>
  <si>
    <t>910-ALL-171</t>
  </si>
  <si>
    <t>910-ALL-175</t>
  </si>
  <si>
    <t>910-ALL-187</t>
  </si>
  <si>
    <t>910-ALL-211</t>
  </si>
  <si>
    <t>910-ALL-221</t>
  </si>
  <si>
    <t>910-ALL-231</t>
  </si>
  <si>
    <t>910-ALL-411</t>
  </si>
  <si>
    <t>910-ALL-422</t>
  </si>
  <si>
    <t>910-ALL-423</t>
  </si>
  <si>
    <t>910-ALL-424</t>
  </si>
  <si>
    <t>910-ALL-461</t>
  </si>
  <si>
    <t>910-ALL-462</t>
  </si>
  <si>
    <t>910-ALL-541</t>
  </si>
  <si>
    <t>920-125-153</t>
  </si>
  <si>
    <t>920-125-171</t>
  </si>
  <si>
    <t>920-125-174</t>
  </si>
  <si>
    <t>920-125-176</t>
  </si>
  <si>
    <t>920-125-184</t>
  </si>
  <si>
    <t>920-125-187</t>
  </si>
  <si>
    <t>920-125-199</t>
  </si>
  <si>
    <t>920-125-211</t>
  </si>
  <si>
    <t>920-125-221</t>
  </si>
  <si>
    <t>920-125-231</t>
  </si>
  <si>
    <t>920-125-311</t>
  </si>
  <si>
    <t>920-125-314</t>
  </si>
  <si>
    <t>920-125-332</t>
  </si>
  <si>
    <t>920-125-411</t>
  </si>
  <si>
    <t>920-125-423</t>
  </si>
  <si>
    <t>920-125-451</t>
  </si>
  <si>
    <t>920-125-453</t>
  </si>
  <si>
    <t>920-ALL-153</t>
  </si>
  <si>
    <t>920-ALL-171</t>
  </si>
  <si>
    <t>920-ALL-174</t>
  </si>
  <si>
    <t>920-ALL-176</t>
  </si>
  <si>
    <t>920-ALL-184</t>
  </si>
  <si>
    <t>920-ALL-187</t>
  </si>
  <si>
    <t>920-ALL-199</t>
  </si>
  <si>
    <t>920-ALL-211</t>
  </si>
  <si>
    <t>920-ALL-221</t>
  </si>
  <si>
    <t>920-ALL-231</t>
  </si>
  <si>
    <t>920-ALL-311</t>
  </si>
  <si>
    <t>920-ALL-314</t>
  </si>
  <si>
    <t>920-ALL-332</t>
  </si>
  <si>
    <t>920-ALL-411</t>
  </si>
  <si>
    <t>920-ALL-423</t>
  </si>
  <si>
    <t>920-ALL-451</t>
  </si>
  <si>
    <t>920-ALL-453</t>
  </si>
  <si>
    <t>92L-125-151</t>
  </si>
  <si>
    <t>92L-125-174</t>
  </si>
  <si>
    <t>92L-125-176</t>
  </si>
  <si>
    <t>92L-125-211</t>
  </si>
  <si>
    <t>92L-125-411</t>
  </si>
  <si>
    <t>92L-125-422</t>
  </si>
  <si>
    <t>92L-125-423</t>
  </si>
  <si>
    <t>92L-ALL-151</t>
  </si>
  <si>
    <t>92L-ALL-174</t>
  </si>
  <si>
    <t>92L-ALL-176</t>
  </si>
  <si>
    <t>92L-ALL-211</t>
  </si>
  <si>
    <t>92L-ALL-411</t>
  </si>
  <si>
    <t>92L-ALL-422</t>
  </si>
  <si>
    <t>92L-ALL-423</t>
  </si>
  <si>
    <t>930-125-171</t>
  </si>
  <si>
    <t>930-125-187</t>
  </si>
  <si>
    <t>930-125-327</t>
  </si>
  <si>
    <t>930-125-411</t>
  </si>
  <si>
    <t>930-163-411</t>
  </si>
  <si>
    <t>930-ALL-171</t>
  </si>
  <si>
    <t>930-ALL-187</t>
  </si>
  <si>
    <t>930-ALL-327</t>
  </si>
  <si>
    <t>930-ALL-411</t>
  </si>
  <si>
    <t>93A-125-411</t>
  </si>
  <si>
    <t>93A-125-461</t>
  </si>
  <si>
    <t>93A-ALL-411</t>
  </si>
  <si>
    <t>93A-ALL-461</t>
  </si>
  <si>
    <t>93Q-163-462</t>
  </si>
  <si>
    <t>93Q-ALL-462</t>
  </si>
  <si>
    <t>940-125-174</t>
  </si>
  <si>
    <t>940-125-176</t>
  </si>
  <si>
    <t>940-125-211</t>
  </si>
  <si>
    <t>940-125-221</t>
  </si>
  <si>
    <t>940-125-231</t>
  </si>
  <si>
    <t>940-163-312</t>
  </si>
  <si>
    <t>940-163-392</t>
  </si>
  <si>
    <t>940-163-411</t>
  </si>
  <si>
    <t>940-ALL-174</t>
  </si>
  <si>
    <t>940-ALL-176</t>
  </si>
  <si>
    <t>940-ALL-211</t>
  </si>
  <si>
    <t>940-ALL-221</t>
  </si>
  <si>
    <t>940-ALL-231</t>
  </si>
  <si>
    <t>940-ALL-312</t>
  </si>
  <si>
    <t>940-ALL-392</t>
  </si>
  <si>
    <t>940-ALL-411</t>
  </si>
  <si>
    <t>950-125-187</t>
  </si>
  <si>
    <t>950-125-211</t>
  </si>
  <si>
    <t>950-125-221</t>
  </si>
  <si>
    <t>950-ALL-187</t>
  </si>
  <si>
    <t>950-ALL-211</t>
  </si>
  <si>
    <t>950-ALL-221</t>
  </si>
  <si>
    <t>960-125-151</t>
  </si>
  <si>
    <t>960-125-174</t>
  </si>
  <si>
    <t>960-125-176</t>
  </si>
  <si>
    <t>960-125-211</t>
  </si>
  <si>
    <t>960-125-221</t>
  </si>
  <si>
    <t>960-125-231</t>
  </si>
  <si>
    <t>960-125-411</t>
  </si>
  <si>
    <t>960-163-411</t>
  </si>
  <si>
    <t>960-163-462</t>
  </si>
  <si>
    <t>960-ALL-151</t>
  </si>
  <si>
    <t>960-ALL-174</t>
  </si>
  <si>
    <t>960-ALL-176</t>
  </si>
  <si>
    <t>960-ALL-211</t>
  </si>
  <si>
    <t>960-ALL-221</t>
  </si>
  <si>
    <t>960-ALL-231</t>
  </si>
  <si>
    <t>960-ALL-411</t>
  </si>
  <si>
    <t>960-ALL-462</t>
  </si>
  <si>
    <t>970-125-187</t>
  </si>
  <si>
    <t>970-125-211</t>
  </si>
  <si>
    <t>970-125-221</t>
  </si>
  <si>
    <t>970-125-461</t>
  </si>
  <si>
    <t>970-163-411</t>
  </si>
  <si>
    <t>970-163-462</t>
  </si>
  <si>
    <t>970-ALL-187</t>
  </si>
  <si>
    <t>970-ALL-211</t>
  </si>
  <si>
    <t>970-ALL-221</t>
  </si>
  <si>
    <t>970-ALL-411</t>
  </si>
  <si>
    <t>970-ALL-461</t>
  </si>
  <si>
    <t>970-ALL-462</t>
  </si>
  <si>
    <t>97D-124-418</t>
  </si>
  <si>
    <t>97D-125-411</t>
  </si>
  <si>
    <t>97D-126-418</t>
  </si>
  <si>
    <t>97D-128-418</t>
  </si>
  <si>
    <t>97D-163-121</t>
  </si>
  <si>
    <t>97D-163-211</t>
  </si>
  <si>
    <t>97D-163-221</t>
  </si>
  <si>
    <t>97D-163-231</t>
  </si>
  <si>
    <t>97D-ALL-121</t>
  </si>
  <si>
    <t>97D-ALL-211</t>
  </si>
  <si>
    <t>97D-ALL-221</t>
  </si>
  <si>
    <t>97D-ALL-231</t>
  </si>
  <si>
    <t>97D-ALL-411</t>
  </si>
  <si>
    <t>97D-ALL-418</t>
  </si>
  <si>
    <t>980-125-411</t>
  </si>
  <si>
    <t>980-125-461</t>
  </si>
  <si>
    <t>980-163-312</t>
  </si>
  <si>
    <t>980-163-411</t>
  </si>
  <si>
    <t>980-ALL-312</t>
  </si>
  <si>
    <t>980-ALL-411</t>
  </si>
  <si>
    <t>980-ALL-461</t>
  </si>
  <si>
    <t>990-125-171</t>
  </si>
  <si>
    <t>990-125-187</t>
  </si>
  <si>
    <t>990-125-211</t>
  </si>
  <si>
    <t>990-125-221</t>
  </si>
  <si>
    <t>990-128-462</t>
  </si>
  <si>
    <t>990-163-135</t>
  </si>
  <si>
    <t>990-163-211</t>
  </si>
  <si>
    <t>990-163-221</t>
  </si>
  <si>
    <t>990-163-392</t>
  </si>
  <si>
    <t>990-163-411</t>
  </si>
  <si>
    <t>990-ALL-135</t>
  </si>
  <si>
    <t>990-ALL-171</t>
  </si>
  <si>
    <t>990-ALL-187</t>
  </si>
  <si>
    <t>990-ALL-211</t>
  </si>
  <si>
    <t>990-ALL-221</t>
  </si>
  <si>
    <t>990-ALL-392</t>
  </si>
  <si>
    <t>990-ALL-411</t>
  </si>
  <si>
    <t>990-ALL-462</t>
  </si>
  <si>
    <t>995-125-174</t>
  </si>
  <si>
    <t>995-125-176</t>
  </si>
  <si>
    <t>995-125-187</t>
  </si>
  <si>
    <t>995-125-211</t>
  </si>
  <si>
    <t>995-125-221</t>
  </si>
  <si>
    <t>995-125-461</t>
  </si>
  <si>
    <t>995-126-462</t>
  </si>
  <si>
    <t>995-ALL-174</t>
  </si>
  <si>
    <t>995-ALL-176</t>
  </si>
  <si>
    <t>995-ALL-187</t>
  </si>
  <si>
    <t>995-ALL-211</t>
  </si>
  <si>
    <t>995-ALL-221</t>
  </si>
  <si>
    <t>995-ALL-461</t>
  </si>
  <si>
    <t>995-ALL-462</t>
  </si>
  <si>
    <t>ALL-124-418</t>
  </si>
  <si>
    <t>ALL-124-462</t>
  </si>
  <si>
    <t>ALL-125-113</t>
  </si>
  <si>
    <t>ALL-125-149</t>
  </si>
  <si>
    <t>ALL-125-151</t>
  </si>
  <si>
    <t>ALL-125-152</t>
  </si>
  <si>
    <t>ALL-125-153</t>
  </si>
  <si>
    <t>ALL-125-165</t>
  </si>
  <si>
    <t>ALL-125-171</t>
  </si>
  <si>
    <t>ALL-125-172</t>
  </si>
  <si>
    <t>ALL-125-173</t>
  </si>
  <si>
    <t>ALL-125-174</t>
  </si>
  <si>
    <t>ALL-125-175</t>
  </si>
  <si>
    <t>ALL-125-176</t>
  </si>
  <si>
    <t>ALL-125-184</t>
  </si>
  <si>
    <t>ALL-125-187</t>
  </si>
  <si>
    <t>ALL-125-199</t>
  </si>
  <si>
    <t>ALL-125-211</t>
  </si>
  <si>
    <t>ALL-125-221</t>
  </si>
  <si>
    <t>ALL-125-231</t>
  </si>
  <si>
    <t>ALL-125-234</t>
  </si>
  <si>
    <t>ALL-125-235</t>
  </si>
  <si>
    <t>ALL-125-311</t>
  </si>
  <si>
    <t>ALL-125-314</t>
  </si>
  <si>
    <t>ALL-125-319</t>
  </si>
  <si>
    <t>ALL-125-327</t>
  </si>
  <si>
    <t>ALL-125-332</t>
  </si>
  <si>
    <t>ALL-125-392</t>
  </si>
  <si>
    <t>ALL-125-411</t>
  </si>
  <si>
    <t>ALL-125-418</t>
  </si>
  <si>
    <t>ALL-125-422</t>
  </si>
  <si>
    <t>ALL-125-423</t>
  </si>
  <si>
    <t>ALL-125-424</t>
  </si>
  <si>
    <t>ALL-125-451</t>
  </si>
  <si>
    <t>ALL-125-453</t>
  </si>
  <si>
    <t>ALL-125-461</t>
  </si>
  <si>
    <t>ALL-125-462</t>
  </si>
  <si>
    <t>ALL-125-541</t>
  </si>
  <si>
    <t>ALL-126-418</t>
  </si>
  <si>
    <t>ALL-126-462</t>
  </si>
  <si>
    <t>ALL-128-418</t>
  </si>
  <si>
    <t>ALL-128-462</t>
  </si>
  <si>
    <t>ALL-163-114</t>
  </si>
  <si>
    <t>ALL-163-121</t>
  </si>
  <si>
    <t>ALL-163-131</t>
  </si>
  <si>
    <t>ALL-163-135</t>
  </si>
  <si>
    <t>ALL-163-141</t>
  </si>
  <si>
    <t>ALL-163-142</t>
  </si>
  <si>
    <t>ALL-163-143</t>
  </si>
  <si>
    <t>ALL-163-146</t>
  </si>
  <si>
    <t>ALL-163-171</t>
  </si>
  <si>
    <t>ALL-163-173</t>
  </si>
  <si>
    <t>ALL-163-181</t>
  </si>
  <si>
    <t>ALL-163-191</t>
  </si>
  <si>
    <t>ALL-163-192</t>
  </si>
  <si>
    <t>ALL-163-198</t>
  </si>
  <si>
    <t>ALL-163-211</t>
  </si>
  <si>
    <t>ALL-163-221</t>
  </si>
  <si>
    <t>ALL-163-231</t>
  </si>
  <si>
    <t>ALL-163-311</t>
  </si>
  <si>
    <t>ALL-163-312</t>
  </si>
  <si>
    <t>ALL-163-315</t>
  </si>
  <si>
    <t>ALL-163-318</t>
  </si>
  <si>
    <t>ALL-163-325</t>
  </si>
  <si>
    <t>ALL-163-342</t>
  </si>
  <si>
    <t>ALL-163-343</t>
  </si>
  <si>
    <t>ALL-163-344</t>
  </si>
  <si>
    <t>ALL-163-372</t>
  </si>
  <si>
    <t>ALL-163-392</t>
  </si>
  <si>
    <t>ALL-163-411</t>
  </si>
  <si>
    <t>ALL-163-413</t>
  </si>
  <si>
    <t>ALL-163-418</t>
  </si>
  <si>
    <t>ALL-163-422</t>
  </si>
  <si>
    <t>ALL-163-423</t>
  </si>
  <si>
    <t>ALL-163-461</t>
  </si>
  <si>
    <t>ALL-163-462</t>
  </si>
  <si>
    <t>ALL-163-542</t>
  </si>
  <si>
    <t>ALL-ALL-113</t>
  </si>
  <si>
    <t>ALL-ALL-114</t>
  </si>
  <si>
    <t>ALL-ALL-121</t>
  </si>
  <si>
    <t>ALL-ALL-131</t>
  </si>
  <si>
    <t>ALL-ALL-135</t>
  </si>
  <si>
    <t>ALL-ALL-141</t>
  </si>
  <si>
    <t>ALL-ALL-142</t>
  </si>
  <si>
    <t>ALL-ALL-143</t>
  </si>
  <si>
    <t>ALL-ALL-146</t>
  </si>
  <si>
    <t>ALL-ALL-149</t>
  </si>
  <si>
    <t>ALL-ALL-151</t>
  </si>
  <si>
    <t>ALL-ALL-152</t>
  </si>
  <si>
    <t>ALL-ALL-153</t>
  </si>
  <si>
    <t>ALL-ALL-165</t>
  </si>
  <si>
    <t>ALL-ALL-171</t>
  </si>
  <si>
    <t>ALL-ALL-172</t>
  </si>
  <si>
    <t>ALL-ALL-173</t>
  </si>
  <si>
    <t>ALL-ALL-174</t>
  </si>
  <si>
    <t>ALL-ALL-175</t>
  </si>
  <si>
    <t>ALL-ALL-176</t>
  </si>
  <si>
    <t>ALL-ALL-181</t>
  </si>
  <si>
    <t>ALL-ALL-184</t>
  </si>
  <si>
    <t>ALL-ALL-187</t>
  </si>
  <si>
    <t>ALL-ALL-191</t>
  </si>
  <si>
    <t>ALL-ALL-192</t>
  </si>
  <si>
    <t>ALL-ALL-198</t>
  </si>
  <si>
    <t>ALL-ALL-199</t>
  </si>
  <si>
    <t>ALL-ALL-211</t>
  </si>
  <si>
    <t>ALL-ALL-221</t>
  </si>
  <si>
    <t>ALL-ALL-231</t>
  </si>
  <si>
    <t>ALL-ALL-234</t>
  </si>
  <si>
    <t>ALL-ALL-235</t>
  </si>
  <si>
    <t>ALL-ALL-311</t>
  </si>
  <si>
    <t>ALL-ALL-312</t>
  </si>
  <si>
    <t>ALL-ALL-314</t>
  </si>
  <si>
    <t>ALL-ALL-315</t>
  </si>
  <si>
    <t>ALL-ALL-318</t>
  </si>
  <si>
    <t>ALL-ALL-319</t>
  </si>
  <si>
    <t>ALL-ALL-325</t>
  </si>
  <si>
    <t>ALL-ALL-327</t>
  </si>
  <si>
    <t>ALL-ALL-332</t>
  </si>
  <si>
    <t>ALL-ALL-342</t>
  </si>
  <si>
    <t>ALL-ALL-343</t>
  </si>
  <si>
    <t>ALL-ALL-344</t>
  </si>
  <si>
    <t>ALL-ALL-372</t>
  </si>
  <si>
    <t>ALL-ALL-392</t>
  </si>
  <si>
    <t>ALL-ALL-411</t>
  </si>
  <si>
    <t>ALL-ALL-413</t>
  </si>
  <si>
    <t>ALL-ALL-418</t>
  </si>
  <si>
    <t>ALL-ALL-422</t>
  </si>
  <si>
    <t>ALL-ALL-423</t>
  </si>
  <si>
    <t>ALL-ALL-424</t>
  </si>
  <si>
    <t>ALL-ALL-451</t>
  </si>
  <si>
    <t>ALL-ALL-453</t>
  </si>
  <si>
    <t>ALL-ALL-461</t>
  </si>
  <si>
    <t>ALL-ALL-462</t>
  </si>
  <si>
    <t>ALL-ALL-541</t>
  </si>
  <si>
    <t>ALL-ALL-542</t>
  </si>
  <si>
    <t>00A-121-121</t>
  </si>
  <si>
    <t>00A-121-211</t>
  </si>
  <si>
    <t>00A-121-311</t>
  </si>
  <si>
    <t>00A-121-411</t>
  </si>
  <si>
    <t>00A-121-462</t>
  </si>
  <si>
    <t>00A-123-411</t>
  </si>
  <si>
    <t>00A-132-121</t>
  </si>
  <si>
    <t>00A-132-211</t>
  </si>
  <si>
    <t>00A-132-411</t>
  </si>
  <si>
    <t>00A-135-311</t>
  </si>
  <si>
    <t>00A-137-411</t>
  </si>
  <si>
    <t>00A-163-418</t>
  </si>
  <si>
    <t>00A-163-462</t>
  </si>
  <si>
    <t>00A-ALL-121</t>
  </si>
  <si>
    <t>00A-ALL-211</t>
  </si>
  <si>
    <t>00A-ALL-311</t>
  </si>
  <si>
    <t>00A-ALL-411</t>
  </si>
  <si>
    <t>00A-ALL-418</t>
  </si>
  <si>
    <t>00B-121-311</t>
  </si>
  <si>
    <t>00B-123-411</t>
  </si>
  <si>
    <t>00B-124-418</t>
  </si>
  <si>
    <t>00B-124-462</t>
  </si>
  <si>
    <t>00B-126-418</t>
  </si>
  <si>
    <t>00B-126-462</t>
  </si>
  <si>
    <t>00B-132-121</t>
  </si>
  <si>
    <t>00B-132-211</t>
  </si>
  <si>
    <t>00B-132-221</t>
  </si>
  <si>
    <t>00B-132-231</t>
  </si>
  <si>
    <t>00B-132-311</t>
  </si>
  <si>
    <t>00B-137-411</t>
  </si>
  <si>
    <t>00B-163-311</t>
  </si>
  <si>
    <t>00B-165-418</t>
  </si>
  <si>
    <t>00B-ALL-121</t>
  </si>
  <si>
    <t>00B-ALL-211</t>
  </si>
  <si>
    <t>00B-ALL-221</t>
  </si>
  <si>
    <t>00B-ALL-231</t>
  </si>
  <si>
    <t>00B-ALL-311</t>
  </si>
  <si>
    <t>00B-ALL-411</t>
  </si>
  <si>
    <t>00B-ALL-418</t>
  </si>
  <si>
    <t>00B-ALL-462</t>
  </si>
  <si>
    <t>010-121-198</t>
  </si>
  <si>
    <t>010-121-211</t>
  </si>
  <si>
    <t>010-121-221</t>
  </si>
  <si>
    <t>010-121-314</t>
  </si>
  <si>
    <t>010-121-411</t>
  </si>
  <si>
    <t>010-123-411</t>
  </si>
  <si>
    <t>010-124-462</t>
  </si>
  <si>
    <t>010-125-411</t>
  </si>
  <si>
    <t>010-125-423</t>
  </si>
  <si>
    <t>010-126-462</t>
  </si>
  <si>
    <t>010-128-462</t>
  </si>
  <si>
    <t>010-132-192</t>
  </si>
  <si>
    <t>010-132-211</t>
  </si>
  <si>
    <t>010-132-221</t>
  </si>
  <si>
    <t>010-132-411</t>
  </si>
  <si>
    <t>010-134-311</t>
  </si>
  <si>
    <t>010-134-411</t>
  </si>
  <si>
    <t>010-134-418</t>
  </si>
  <si>
    <t>010-135-418</t>
  </si>
  <si>
    <t>010-135-542</t>
  </si>
  <si>
    <t>010-136-311</t>
  </si>
  <si>
    <t>010-136-314</t>
  </si>
  <si>
    <t>010-136-411</t>
  </si>
  <si>
    <t>010-136-418</t>
  </si>
  <si>
    <t>010-136-462</t>
  </si>
  <si>
    <t>010-137-411</t>
  </si>
  <si>
    <t>010-163-131</t>
  </si>
  <si>
    <t>010-163-135</t>
  </si>
  <si>
    <t>010-163-146</t>
  </si>
  <si>
    <t>010-163-152</t>
  </si>
  <si>
    <t>010-163-178</t>
  </si>
  <si>
    <t>010-163-181</t>
  </si>
  <si>
    <t>010-163-184</t>
  </si>
  <si>
    <t>010-163-187</t>
  </si>
  <si>
    <t>010-163-192</t>
  </si>
  <si>
    <t>010-163-199</t>
  </si>
  <si>
    <t>010-163-211</t>
  </si>
  <si>
    <t>010-163-221</t>
  </si>
  <si>
    <t>010-163-231</t>
  </si>
  <si>
    <t>010-163-311</t>
  </si>
  <si>
    <t>010-163-314</t>
  </si>
  <si>
    <t>010-163-392</t>
  </si>
  <si>
    <t>010-163-411</t>
  </si>
  <si>
    <t>010-163-461</t>
  </si>
  <si>
    <t>010-165-392</t>
  </si>
  <si>
    <t>010-165-418</t>
  </si>
  <si>
    <t>010-167-192</t>
  </si>
  <si>
    <t>010-167-211</t>
  </si>
  <si>
    <t>010-167-221</t>
  </si>
  <si>
    <t>010-167-392</t>
  </si>
  <si>
    <t>010-170-198</t>
  </si>
  <si>
    <t>010-170-211</t>
  </si>
  <si>
    <t>010-170-221</t>
  </si>
  <si>
    <t>010-170-332</t>
  </si>
  <si>
    <t>010-170-392</t>
  </si>
  <si>
    <t>010-171-126</t>
  </si>
  <si>
    <t>010-171-151</t>
  </si>
  <si>
    <t>010-171-211</t>
  </si>
  <si>
    <t>010-171-392</t>
  </si>
  <si>
    <t>010-171-411</t>
  </si>
  <si>
    <t>010-171-418</t>
  </si>
  <si>
    <t>010-181-343</t>
  </si>
  <si>
    <t>010-181-411</t>
  </si>
  <si>
    <t>010-ALL-126</t>
  </si>
  <si>
    <t>010-ALL-131</t>
  </si>
  <si>
    <t>010-ALL-135</t>
  </si>
  <si>
    <t>010-ALL-146</t>
  </si>
  <si>
    <t>010-ALL-151</t>
  </si>
  <si>
    <t>010-ALL-152</t>
  </si>
  <si>
    <t>010-ALL-178</t>
  </si>
  <si>
    <t>010-ALL-181</t>
  </si>
  <si>
    <t>010-ALL-184</t>
  </si>
  <si>
    <t>010-ALL-192</t>
  </si>
  <si>
    <t>010-ALL-198</t>
  </si>
  <si>
    <t>010-ALL-199</t>
  </si>
  <si>
    <t>010-ALL-311</t>
  </si>
  <si>
    <t>010-ALL-314</t>
  </si>
  <si>
    <t>010-ALL-332</t>
  </si>
  <si>
    <t>010-ALL-343</t>
  </si>
  <si>
    <t>010-ALL-392</t>
  </si>
  <si>
    <t>010-ALL-411</t>
  </si>
  <si>
    <t>010-ALL-423</t>
  </si>
  <si>
    <t>010-ALL-461</t>
  </si>
  <si>
    <t>010-ALL-462</t>
  </si>
  <si>
    <t>010-ALL-542</t>
  </si>
  <si>
    <t>01B-123-411</t>
  </si>
  <si>
    <t>01B-124-462</t>
  </si>
  <si>
    <t>01B-126-462</t>
  </si>
  <si>
    <t>01B-128-462</t>
  </si>
  <si>
    <t>01B-129-418</t>
  </si>
  <si>
    <t>01B-135-311</t>
  </si>
  <si>
    <t>01B-137-411</t>
  </si>
  <si>
    <t>01B-172-462</t>
  </si>
  <si>
    <t>01B-ALL-311</t>
  </si>
  <si>
    <t>01B-ALL-411</t>
  </si>
  <si>
    <t>01B-ALL-418</t>
  </si>
  <si>
    <t>01B-ALL-462</t>
  </si>
  <si>
    <t>01C-121-121</t>
  </si>
  <si>
    <t>01C-121-211</t>
  </si>
  <si>
    <t>01C-121-411</t>
  </si>
  <si>
    <t>01C-121-462</t>
  </si>
  <si>
    <t>01C-122-311</t>
  </si>
  <si>
    <t>01C-123-411</t>
  </si>
  <si>
    <t>01C-124-462</t>
  </si>
  <si>
    <t>01C-126-462</t>
  </si>
  <si>
    <t>01C-129-418</t>
  </si>
  <si>
    <t>01C-132-311</t>
  </si>
  <si>
    <t>01C-134-315</t>
  </si>
  <si>
    <t>01C-134-411</t>
  </si>
  <si>
    <t>01C-134-413</t>
  </si>
  <si>
    <t>01C-134-418</t>
  </si>
  <si>
    <t>01C-135-311</t>
  </si>
  <si>
    <t>01C-137-411</t>
  </si>
  <si>
    <t>01C-ALL-121</t>
  </si>
  <si>
    <t>01C-ALL-211</t>
  </si>
  <si>
    <t>01C-ALL-311</t>
  </si>
  <si>
    <t>01C-ALL-315</t>
  </si>
  <si>
    <t>01C-ALL-413</t>
  </si>
  <si>
    <t>01C-ALL-418</t>
  </si>
  <si>
    <t>01D-121-121</t>
  </si>
  <si>
    <t>01D-121-211</t>
  </si>
  <si>
    <t>01D-121-221</t>
  </si>
  <si>
    <t>01D-121-411</t>
  </si>
  <si>
    <t>01D-123-411</t>
  </si>
  <si>
    <t>01D-124-418</t>
  </si>
  <si>
    <t>01D-124-462</t>
  </si>
  <si>
    <t>01D-126-418</t>
  </si>
  <si>
    <t>01D-126-462</t>
  </si>
  <si>
    <t>01D-134-411</t>
  </si>
  <si>
    <t>01D-134-462</t>
  </si>
  <si>
    <t>01D-135-418</t>
  </si>
  <si>
    <t>01D-137-411</t>
  </si>
  <si>
    <t>01D-137-461</t>
  </si>
  <si>
    <t>01D-164-462</t>
  </si>
  <si>
    <t>01D-165-418</t>
  </si>
  <si>
    <t>01D-ALL-121</t>
  </si>
  <si>
    <t>01D-ALL-211</t>
  </si>
  <si>
    <t>01D-ALL-221</t>
  </si>
  <si>
    <t>01D-ALL-411</t>
  </si>
  <si>
    <t>01D-ALL-418</t>
  </si>
  <si>
    <t>01D-ALL-461</t>
  </si>
  <si>
    <t>01D-ALL-462</t>
  </si>
  <si>
    <t>01F-122-317</t>
  </si>
  <si>
    <t>01F-123-411</t>
  </si>
  <si>
    <t>01F-124-418</t>
  </si>
  <si>
    <t>01F-124-462</t>
  </si>
  <si>
    <t>01F-126-418</t>
  </si>
  <si>
    <t>01F-134-151</t>
  </si>
  <si>
    <t>01F-134-211</t>
  </si>
  <si>
    <t>01F-134-311</t>
  </si>
  <si>
    <t>01F-134-411</t>
  </si>
  <si>
    <t>01F-134-418</t>
  </si>
  <si>
    <t>01F-135-418</t>
  </si>
  <si>
    <t>01F-135-542</t>
  </si>
  <si>
    <t>01F-137-411</t>
  </si>
  <si>
    <t>01F-165-418</t>
  </si>
  <si>
    <t>01F-169-131</t>
  </si>
  <si>
    <t>01F-170-121</t>
  </si>
  <si>
    <t>01F-171-141</t>
  </si>
  <si>
    <t>01F-171-211</t>
  </si>
  <si>
    <t>01F-171-233</t>
  </si>
  <si>
    <t>01F-ALL-121</t>
  </si>
  <si>
    <t>01F-ALL-131</t>
  </si>
  <si>
    <t>01F-ALL-141</t>
  </si>
  <si>
    <t>01F-ALL-151</t>
  </si>
  <si>
    <t>01F-ALL-211</t>
  </si>
  <si>
    <t>01F-ALL-233</t>
  </si>
  <si>
    <t>01F-ALL-311</t>
  </si>
  <si>
    <t>01F-ALL-317</t>
  </si>
  <si>
    <t>01F-ALL-411</t>
  </si>
  <si>
    <t>01F-ALL-418</t>
  </si>
  <si>
    <t>01F-ALL-462</t>
  </si>
  <si>
    <t>01F-ALL-542</t>
  </si>
  <si>
    <t>020-121-196</t>
  </si>
  <si>
    <t>020-121-211</t>
  </si>
  <si>
    <t>020-121-221</t>
  </si>
  <si>
    <t>020-121-312</t>
  </si>
  <si>
    <t>020-121-462</t>
  </si>
  <si>
    <t>020-123-315</t>
  </si>
  <si>
    <t>020-125-411</t>
  </si>
  <si>
    <t>020-125-462</t>
  </si>
  <si>
    <t>020-126-462</t>
  </si>
  <si>
    <t>020-128-462</t>
  </si>
  <si>
    <t>020-132-121</t>
  </si>
  <si>
    <t>020-132-142</t>
  </si>
  <si>
    <t>020-132-162</t>
  </si>
  <si>
    <t>020-132-192</t>
  </si>
  <si>
    <t>020-132-211</t>
  </si>
  <si>
    <t>020-132-221</t>
  </si>
  <si>
    <t>020-132-231</t>
  </si>
  <si>
    <t>020-132-311</t>
  </si>
  <si>
    <t>020-132-332</t>
  </si>
  <si>
    <t>020-132-411</t>
  </si>
  <si>
    <t>020-132-462</t>
  </si>
  <si>
    <t>020-134-121</t>
  </si>
  <si>
    <t>020-134-167</t>
  </si>
  <si>
    <t>020-134-198</t>
  </si>
  <si>
    <t>020-134-211</t>
  </si>
  <si>
    <t>020-134-221</t>
  </si>
  <si>
    <t>020-134-231</t>
  </si>
  <si>
    <t>020-134-311</t>
  </si>
  <si>
    <t>020-134-462</t>
  </si>
  <si>
    <t>020-135-311</t>
  </si>
  <si>
    <t>020-137-311</t>
  </si>
  <si>
    <t>020-137-411</t>
  </si>
  <si>
    <t>020-137-461</t>
  </si>
  <si>
    <t>020-163-133</t>
  </si>
  <si>
    <t>020-163-135</t>
  </si>
  <si>
    <t>020-163-142</t>
  </si>
  <si>
    <t>020-163-146</t>
  </si>
  <si>
    <t>020-163-152</t>
  </si>
  <si>
    <t>020-163-162</t>
  </si>
  <si>
    <t>020-163-167</t>
  </si>
  <si>
    <t>020-163-187</t>
  </si>
  <si>
    <t>020-163-192</t>
  </si>
  <si>
    <t>020-163-199</t>
  </si>
  <si>
    <t>020-163-211</t>
  </si>
  <si>
    <t>020-163-221</t>
  </si>
  <si>
    <t>020-163-231</t>
  </si>
  <si>
    <t>020-163-311</t>
  </si>
  <si>
    <t>020-163-392</t>
  </si>
  <si>
    <t>020-163-411</t>
  </si>
  <si>
    <t>020-163-418</t>
  </si>
  <si>
    <t>020-163-462</t>
  </si>
  <si>
    <t>020-163-542</t>
  </si>
  <si>
    <t>020-166-418</t>
  </si>
  <si>
    <t>020-167-142</t>
  </si>
  <si>
    <t>020-167-211</t>
  </si>
  <si>
    <t>020-167-392</t>
  </si>
  <si>
    <t>020-169-131</t>
  </si>
  <si>
    <t>020-169-211</t>
  </si>
  <si>
    <t>020-169-221</t>
  </si>
  <si>
    <t>020-169-231</t>
  </si>
  <si>
    <t>020-169-392</t>
  </si>
  <si>
    <t>020-170-392</t>
  </si>
  <si>
    <t>020-170-418</t>
  </si>
  <si>
    <t>020-171-126</t>
  </si>
  <si>
    <t>020-171-127</t>
  </si>
  <si>
    <t>020-171-131</t>
  </si>
  <si>
    <t>020-171-142</t>
  </si>
  <si>
    <t>020-171-146</t>
  </si>
  <si>
    <t>020-171-171</t>
  </si>
  <si>
    <t>020-171-211</t>
  </si>
  <si>
    <t>020-171-332</t>
  </si>
  <si>
    <t>020-171-392</t>
  </si>
  <si>
    <t>020-ALL-121</t>
  </si>
  <si>
    <t>020-ALL-126</t>
  </si>
  <si>
    <t>020-ALL-127</t>
  </si>
  <si>
    <t>020-ALL-131</t>
  </si>
  <si>
    <t>020-ALL-133</t>
  </si>
  <si>
    <t>020-ALL-135</t>
  </si>
  <si>
    <t>020-ALL-142</t>
  </si>
  <si>
    <t>020-ALL-146</t>
  </si>
  <si>
    <t>020-ALL-152</t>
  </si>
  <si>
    <t>020-ALL-162</t>
  </si>
  <si>
    <t>020-ALL-167</t>
  </si>
  <si>
    <t>020-ALL-171</t>
  </si>
  <si>
    <t>020-ALL-187</t>
  </si>
  <si>
    <t>020-ALL-192</t>
  </si>
  <si>
    <t>020-ALL-196</t>
  </si>
  <si>
    <t>020-ALL-198</t>
  </si>
  <si>
    <t>020-ALL-199</t>
  </si>
  <si>
    <t>020-ALL-311</t>
  </si>
  <si>
    <t>020-ALL-312</t>
  </si>
  <si>
    <t>020-ALL-315</t>
  </si>
  <si>
    <t>020-ALL-332</t>
  </si>
  <si>
    <t>020-ALL-392</t>
  </si>
  <si>
    <t>020-ALL-411</t>
  </si>
  <si>
    <t>020-ALL-418</t>
  </si>
  <si>
    <t>020-ALL-461</t>
  </si>
  <si>
    <t>020-ALL-462</t>
  </si>
  <si>
    <t>020-ALL-542</t>
  </si>
  <si>
    <t>030-121-121</t>
  </si>
  <si>
    <t>030-121-131</t>
  </si>
  <si>
    <t>030-121-171</t>
  </si>
  <si>
    <t>030-121-211</t>
  </si>
  <si>
    <t>030-121-221</t>
  </si>
  <si>
    <t>030-121-331</t>
  </si>
  <si>
    <t>030-121-411</t>
  </si>
  <si>
    <t>030-123-315</t>
  </si>
  <si>
    <t>030-123-342</t>
  </si>
  <si>
    <t>030-124-462</t>
  </si>
  <si>
    <t>030-125-171</t>
  </si>
  <si>
    <t>030-125-174</t>
  </si>
  <si>
    <t>030-125-199</t>
  </si>
  <si>
    <t>030-125-211</t>
  </si>
  <si>
    <t>030-125-221</t>
  </si>
  <si>
    <t>030-125-418</t>
  </si>
  <si>
    <t>030-125-461</t>
  </si>
  <si>
    <t>030-126-462</t>
  </si>
  <si>
    <t>030-127-462</t>
  </si>
  <si>
    <t>030-128-462</t>
  </si>
  <si>
    <t>030-132-192</t>
  </si>
  <si>
    <t>030-132-211</t>
  </si>
  <si>
    <t>030-132-221</t>
  </si>
  <si>
    <t>030-132-332</t>
  </si>
  <si>
    <t>030-132-411</t>
  </si>
  <si>
    <t>030-132-418</t>
  </si>
  <si>
    <t>030-135-418</t>
  </si>
  <si>
    <t>030-137-411</t>
  </si>
  <si>
    <t>030-137-461</t>
  </si>
  <si>
    <t>030-138-418</t>
  </si>
  <si>
    <t>030-163-121</t>
  </si>
  <si>
    <t>030-163-126</t>
  </si>
  <si>
    <t>030-163-162</t>
  </si>
  <si>
    <t>030-163-167</t>
  </si>
  <si>
    <t>030-163-211</t>
  </si>
  <si>
    <t>030-163-221</t>
  </si>
  <si>
    <t>030-163-418</t>
  </si>
  <si>
    <t>030-163-472</t>
  </si>
  <si>
    <t>030-167-192</t>
  </si>
  <si>
    <t>030-167-211</t>
  </si>
  <si>
    <t>030-167-221</t>
  </si>
  <si>
    <t>030-ALL-121</t>
  </si>
  <si>
    <t>030-ALL-126</t>
  </si>
  <si>
    <t>030-ALL-131</t>
  </si>
  <si>
    <t>030-ALL-162</t>
  </si>
  <si>
    <t>030-ALL-167</t>
  </si>
  <si>
    <t>030-ALL-171</t>
  </si>
  <si>
    <t>030-ALL-174</t>
  </si>
  <si>
    <t>030-ALL-192</t>
  </si>
  <si>
    <t>030-ALL-199</t>
  </si>
  <si>
    <t>030-ALL-211</t>
  </si>
  <si>
    <t>030-ALL-221</t>
  </si>
  <si>
    <t>030-ALL-315</t>
  </si>
  <si>
    <t>030-ALL-331</t>
  </si>
  <si>
    <t>030-ALL-332</t>
  </si>
  <si>
    <t>030-ALL-342</t>
  </si>
  <si>
    <t>030-ALL-418</t>
  </si>
  <si>
    <t>030-ALL-461</t>
  </si>
  <si>
    <t>030-ALL-462</t>
  </si>
  <si>
    <t>030-ALL-472</t>
  </si>
  <si>
    <t>040-121-121</t>
  </si>
  <si>
    <t>040-121-135</t>
  </si>
  <si>
    <t>040-121-211</t>
  </si>
  <si>
    <t>040-121-221</t>
  </si>
  <si>
    <t>040-121-312</t>
  </si>
  <si>
    <t>040-121-342</t>
  </si>
  <si>
    <t>040-121-411</t>
  </si>
  <si>
    <t>040-121-418</t>
  </si>
  <si>
    <t>040-124-462</t>
  </si>
  <si>
    <t>040-125-175</t>
  </si>
  <si>
    <t>040-125-422</t>
  </si>
  <si>
    <t>040-125-423</t>
  </si>
  <si>
    <t>040-125-424</t>
  </si>
  <si>
    <t>040-126-462</t>
  </si>
  <si>
    <t>040-128-462</t>
  </si>
  <si>
    <t>040-132-311</t>
  </si>
  <si>
    <t>040-132-411</t>
  </si>
  <si>
    <t>040-134-311</t>
  </si>
  <si>
    <t>040-134-411</t>
  </si>
  <si>
    <t>040-134-418</t>
  </si>
  <si>
    <t>040-134-461</t>
  </si>
  <si>
    <t>040-134-462</t>
  </si>
  <si>
    <t>040-135-418</t>
  </si>
  <si>
    <t>040-137-411</t>
  </si>
  <si>
    <t>040-138-418</t>
  </si>
  <si>
    <t>040-163-131</t>
  </si>
  <si>
    <t>040-163-146</t>
  </si>
  <si>
    <t>040-163-181</t>
  </si>
  <si>
    <t>040-163-211</t>
  </si>
  <si>
    <t>040-163-221</t>
  </si>
  <si>
    <t>040-163-231</t>
  </si>
  <si>
    <t>040-163-232</t>
  </si>
  <si>
    <t>040-163-392</t>
  </si>
  <si>
    <t>040-163-411</t>
  </si>
  <si>
    <t>040-163-422</t>
  </si>
  <si>
    <t>040-163-461</t>
  </si>
  <si>
    <t>040-165-418</t>
  </si>
  <si>
    <t>040-170-392</t>
  </si>
  <si>
    <t>040-170-411</t>
  </si>
  <si>
    <t>040-171-116</t>
  </si>
  <si>
    <t>040-171-121</t>
  </si>
  <si>
    <t>040-171-126</t>
  </si>
  <si>
    <t>040-171-131</t>
  </si>
  <si>
    <t>040-171-135</t>
  </si>
  <si>
    <t>040-171-142</t>
  </si>
  <si>
    <t>040-171-191</t>
  </si>
  <si>
    <t>040-171-211</t>
  </si>
  <si>
    <t>040-171-221</t>
  </si>
  <si>
    <t>040-171-232</t>
  </si>
  <si>
    <t>040-171-392</t>
  </si>
  <si>
    <t>040-171-411</t>
  </si>
  <si>
    <t>040-ALL-116</t>
  </si>
  <si>
    <t>040-ALL-121</t>
  </si>
  <si>
    <t>040-ALL-126</t>
  </si>
  <si>
    <t>040-ALL-131</t>
  </si>
  <si>
    <t>040-ALL-135</t>
  </si>
  <si>
    <t>040-ALL-142</t>
  </si>
  <si>
    <t>040-ALL-146</t>
  </si>
  <si>
    <t>040-ALL-175</t>
  </si>
  <si>
    <t>040-ALL-181</t>
  </si>
  <si>
    <t>040-ALL-191</t>
  </si>
  <si>
    <t>040-ALL-211</t>
  </si>
  <si>
    <t>040-ALL-221</t>
  </si>
  <si>
    <t>040-ALL-231</t>
  </si>
  <si>
    <t>040-ALL-232</t>
  </si>
  <si>
    <t>040-ALL-311</t>
  </si>
  <si>
    <t>040-ALL-312</t>
  </si>
  <si>
    <t>040-ALL-342</t>
  </si>
  <si>
    <t>040-ALL-392</t>
  </si>
  <si>
    <t>040-ALL-411</t>
  </si>
  <si>
    <t>040-ALL-418</t>
  </si>
  <si>
    <t>040-ALL-422</t>
  </si>
  <si>
    <t>040-ALL-423</t>
  </si>
  <si>
    <t>040-ALL-424</t>
  </si>
  <si>
    <t>040-ALL-461</t>
  </si>
  <si>
    <t>040-ALL-462</t>
  </si>
  <si>
    <t>050-121-121</t>
  </si>
  <si>
    <t>050-121-198</t>
  </si>
  <si>
    <t>050-121-211</t>
  </si>
  <si>
    <t>050-121-221</t>
  </si>
  <si>
    <t>050-121-411</t>
  </si>
  <si>
    <t>050-123-315</t>
  </si>
  <si>
    <t>050-124-418</t>
  </si>
  <si>
    <t>050-124-422</t>
  </si>
  <si>
    <t>050-124-462</t>
  </si>
  <si>
    <t>050-126-418</t>
  </si>
  <si>
    <t>050-126-462</t>
  </si>
  <si>
    <t>050-128-418</t>
  </si>
  <si>
    <t>050-132-318</t>
  </si>
  <si>
    <t>050-132-411</t>
  </si>
  <si>
    <t>050-132-418</t>
  </si>
  <si>
    <t>050-135-311</t>
  </si>
  <si>
    <t>050-135-418</t>
  </si>
  <si>
    <t>050-137-411</t>
  </si>
  <si>
    <t>050-163-126</t>
  </si>
  <si>
    <t>050-163-143</t>
  </si>
  <si>
    <t>050-163-173</t>
  </si>
  <si>
    <t>050-163-198</t>
  </si>
  <si>
    <t>050-163-211</t>
  </si>
  <si>
    <t>050-163-221</t>
  </si>
  <si>
    <t>050-163-392</t>
  </si>
  <si>
    <t>050-163-411</t>
  </si>
  <si>
    <t>050-163-418</t>
  </si>
  <si>
    <t>050-163-462</t>
  </si>
  <si>
    <t>050-168-171</t>
  </si>
  <si>
    <t>050-168-211</t>
  </si>
  <si>
    <t>050-168-221</t>
  </si>
  <si>
    <t>050-168-311</t>
  </si>
  <si>
    <t>050-169-146</t>
  </si>
  <si>
    <t>050-169-211</t>
  </si>
  <si>
    <t>050-169-311</t>
  </si>
  <si>
    <t>050-169-392</t>
  </si>
  <si>
    <t>050-170-143</t>
  </si>
  <si>
    <t>050-170-211</t>
  </si>
  <si>
    <t>050-170-392</t>
  </si>
  <si>
    <t>050-171-143</t>
  </si>
  <si>
    <t>050-171-211</t>
  </si>
  <si>
    <t>050-171-221</t>
  </si>
  <si>
    <t>050-171-392</t>
  </si>
  <si>
    <t>050-ALL-121</t>
  </si>
  <si>
    <t>050-ALL-126</t>
  </si>
  <si>
    <t>050-ALL-143</t>
  </si>
  <si>
    <t>050-ALL-146</t>
  </si>
  <si>
    <t>050-ALL-173</t>
  </si>
  <si>
    <t>050-ALL-198</t>
  </si>
  <si>
    <t>050-ALL-311</t>
  </si>
  <si>
    <t>050-ALL-315</t>
  </si>
  <si>
    <t>050-ALL-318</t>
  </si>
  <si>
    <t>050-ALL-392</t>
  </si>
  <si>
    <t>050-ALL-418</t>
  </si>
  <si>
    <t>050-ALL-422</t>
  </si>
  <si>
    <t>050-ALL-462</t>
  </si>
  <si>
    <t>060-121-144</t>
  </si>
  <si>
    <t>060-121-146</t>
  </si>
  <si>
    <t>060-121-151</t>
  </si>
  <si>
    <t>060-121-198</t>
  </si>
  <si>
    <t>060-121-211</t>
  </si>
  <si>
    <t>060-121-221</t>
  </si>
  <si>
    <t>060-121-312</t>
  </si>
  <si>
    <t>060-121-411</t>
  </si>
  <si>
    <t>060-121-418</t>
  </si>
  <si>
    <t>060-123-411</t>
  </si>
  <si>
    <t>060-124-462</t>
  </si>
  <si>
    <t>060-125-151</t>
  </si>
  <si>
    <t>060-125-174</t>
  </si>
  <si>
    <t>060-125-176</t>
  </si>
  <si>
    <t>060-125-211</t>
  </si>
  <si>
    <t>060-125-221</t>
  </si>
  <si>
    <t>060-125-411</t>
  </si>
  <si>
    <t>060-125-461</t>
  </si>
  <si>
    <t>060-125-551</t>
  </si>
  <si>
    <t>060-126-462</t>
  </si>
  <si>
    <t>060-128-462</t>
  </si>
  <si>
    <t>060-132-311</t>
  </si>
  <si>
    <t>060-132-411</t>
  </si>
  <si>
    <t>060-132-462</t>
  </si>
  <si>
    <t>060-135-418</t>
  </si>
  <si>
    <t>060-137-411</t>
  </si>
  <si>
    <t>060-163-113</t>
  </si>
  <si>
    <t>060-163-121</t>
  </si>
  <si>
    <t>060-163-143</t>
  </si>
  <si>
    <t>060-163-147</t>
  </si>
  <si>
    <t>060-163-151</t>
  </si>
  <si>
    <t>060-163-162</t>
  </si>
  <si>
    <t>060-163-173</t>
  </si>
  <si>
    <t>060-163-192</t>
  </si>
  <si>
    <t>060-163-199</t>
  </si>
  <si>
    <t>060-163-211</t>
  </si>
  <si>
    <t>060-163-221</t>
  </si>
  <si>
    <t>060-163-231</t>
  </si>
  <si>
    <t>060-163-232</t>
  </si>
  <si>
    <t>060-163-392</t>
  </si>
  <si>
    <t>060-171-126</t>
  </si>
  <si>
    <t>060-171-131</t>
  </si>
  <si>
    <t>060-171-142</t>
  </si>
  <si>
    <t>060-171-143</t>
  </si>
  <si>
    <t>060-171-147</t>
  </si>
  <si>
    <t>060-171-162</t>
  </si>
  <si>
    <t>060-171-171</t>
  </si>
  <si>
    <t>060-171-174</t>
  </si>
  <si>
    <t>060-171-176</t>
  </si>
  <si>
    <t>060-171-196</t>
  </si>
  <si>
    <t>060-171-211</t>
  </si>
  <si>
    <t>060-171-221</t>
  </si>
  <si>
    <t>060-171-232</t>
  </si>
  <si>
    <t>060-171-392</t>
  </si>
  <si>
    <t>060-181-312</t>
  </si>
  <si>
    <t>060-181-392</t>
  </si>
  <si>
    <t>060-ALL-113</t>
  </si>
  <si>
    <t>060-ALL-121</t>
  </si>
  <si>
    <t>060-ALL-126</t>
  </si>
  <si>
    <t>060-ALL-131</t>
  </si>
  <si>
    <t>060-ALL-142</t>
  </si>
  <si>
    <t>060-ALL-143</t>
  </si>
  <si>
    <t>060-ALL-144</t>
  </si>
  <si>
    <t>060-ALL-146</t>
  </si>
  <si>
    <t>060-ALL-147</t>
  </si>
  <si>
    <t>060-ALL-151</t>
  </si>
  <si>
    <t>060-ALL-162</t>
  </si>
  <si>
    <t>060-ALL-171</t>
  </si>
  <si>
    <t>060-ALL-173</t>
  </si>
  <si>
    <t>060-ALL-174</t>
  </si>
  <si>
    <t>060-ALL-176</t>
  </si>
  <si>
    <t>060-ALL-192</t>
  </si>
  <si>
    <t>060-ALL-196</t>
  </si>
  <si>
    <t>060-ALL-198</t>
  </si>
  <si>
    <t>060-ALL-199</t>
  </si>
  <si>
    <t>060-ALL-211</t>
  </si>
  <si>
    <t>060-ALL-221</t>
  </si>
  <si>
    <t>060-ALL-231</t>
  </si>
  <si>
    <t>060-ALL-232</t>
  </si>
  <si>
    <t>060-ALL-311</t>
  </si>
  <si>
    <t>060-ALL-312</t>
  </si>
  <si>
    <t>060-ALL-392</t>
  </si>
  <si>
    <t>060-ALL-411</t>
  </si>
  <si>
    <t>060-ALL-418</t>
  </si>
  <si>
    <t>060-ALL-461</t>
  </si>
  <si>
    <t>060-ALL-462</t>
  </si>
  <si>
    <t>060-ALL-551</t>
  </si>
  <si>
    <t>06B-121-121</t>
  </si>
  <si>
    <t>06B-121-198</t>
  </si>
  <si>
    <t>06B-121-211</t>
  </si>
  <si>
    <t>06B-121-411</t>
  </si>
  <si>
    <t>06B-122-317</t>
  </si>
  <si>
    <t>06B-123-411</t>
  </si>
  <si>
    <t>06B-124-418</t>
  </si>
  <si>
    <t>06B-126-418</t>
  </si>
  <si>
    <t>06B-128-418</t>
  </si>
  <si>
    <t>06B-135-311</t>
  </si>
  <si>
    <t>06B-137-411</t>
  </si>
  <si>
    <t>06B-163-148</t>
  </si>
  <si>
    <t>06B-163-181</t>
  </si>
  <si>
    <t>06B-163-221</t>
  </si>
  <si>
    <t>06B-163-231</t>
  </si>
  <si>
    <t>06B-163-312</t>
  </si>
  <si>
    <t>06B-163-361</t>
  </si>
  <si>
    <t>06B-163-461</t>
  </si>
  <si>
    <t>06B-171-311</t>
  </si>
  <si>
    <t>06B-171-325</t>
  </si>
  <si>
    <t>06B-ALL-148</t>
  </si>
  <si>
    <t>06B-ALL-181</t>
  </si>
  <si>
    <t>06B-ALL-198</t>
  </si>
  <si>
    <t>06B-ALL-221</t>
  </si>
  <si>
    <t>06B-ALL-231</t>
  </si>
  <si>
    <t>06B-ALL-311</t>
  </si>
  <si>
    <t>06B-ALL-312</t>
  </si>
  <si>
    <t>06B-ALL-317</t>
  </si>
  <si>
    <t>06B-ALL-325</t>
  </si>
  <si>
    <t>06B-ALL-361</t>
  </si>
  <si>
    <t>06B-ALL-461</t>
  </si>
  <si>
    <t>070-121-198</t>
  </si>
  <si>
    <t>070-121-211</t>
  </si>
  <si>
    <t>070-121-221</t>
  </si>
  <si>
    <t>070-121-312</t>
  </si>
  <si>
    <t>070-121-411</t>
  </si>
  <si>
    <t>070-121-418</t>
  </si>
  <si>
    <t>070-122-311</t>
  </si>
  <si>
    <t>070-122-317</t>
  </si>
  <si>
    <t>070-123-411</t>
  </si>
  <si>
    <t>070-124-462</t>
  </si>
  <si>
    <t>070-126-462</t>
  </si>
  <si>
    <t>070-126-471</t>
  </si>
  <si>
    <t>070-128-462</t>
  </si>
  <si>
    <t>070-132-121</t>
  </si>
  <si>
    <t>070-132-211</t>
  </si>
  <si>
    <t>070-132-221</t>
  </si>
  <si>
    <t>070-132-231</t>
  </si>
  <si>
    <t>070-132-311</t>
  </si>
  <si>
    <t>070-132-318</t>
  </si>
  <si>
    <t>070-132-332</t>
  </si>
  <si>
    <t>070-132-411</t>
  </si>
  <si>
    <t>070-135-418</t>
  </si>
  <si>
    <t>070-137-411</t>
  </si>
  <si>
    <t>070-138-311</t>
  </si>
  <si>
    <t>070-163-116</t>
  </si>
  <si>
    <t>070-163-311</t>
  </si>
  <si>
    <t>070-163-411</t>
  </si>
  <si>
    <t>070-163-472</t>
  </si>
  <si>
    <t>070-165-392</t>
  </si>
  <si>
    <t>070-165-418</t>
  </si>
  <si>
    <t>070-167-126</t>
  </si>
  <si>
    <t>070-167-211</t>
  </si>
  <si>
    <t>070-167-221</t>
  </si>
  <si>
    <t>070-169-131</t>
  </si>
  <si>
    <t>070-169-211</t>
  </si>
  <si>
    <t>070-169-221</t>
  </si>
  <si>
    <t>070-169-231</t>
  </si>
  <si>
    <t>070-169-392</t>
  </si>
  <si>
    <t>070-171-113</t>
  </si>
  <si>
    <t>070-171-126</t>
  </si>
  <si>
    <t>070-171-131</t>
  </si>
  <si>
    <t>070-171-142</t>
  </si>
  <si>
    <t>070-171-181</t>
  </si>
  <si>
    <t>070-171-211</t>
  </si>
  <si>
    <t>070-171-221</t>
  </si>
  <si>
    <t>070-171-392</t>
  </si>
  <si>
    <t>070-ALL-113</t>
  </si>
  <si>
    <t>070-ALL-116</t>
  </si>
  <si>
    <t>070-ALL-121</t>
  </si>
  <si>
    <t>070-ALL-126</t>
  </si>
  <si>
    <t>070-ALL-131</t>
  </si>
  <si>
    <t>070-ALL-142</t>
  </si>
  <si>
    <t>070-ALL-181</t>
  </si>
  <si>
    <t>070-ALL-198</t>
  </si>
  <si>
    <t>070-ALL-311</t>
  </si>
  <si>
    <t>070-ALL-312</t>
  </si>
  <si>
    <t>070-ALL-317</t>
  </si>
  <si>
    <t>070-ALL-318</t>
  </si>
  <si>
    <t>070-ALL-332</t>
  </si>
  <si>
    <t>070-ALL-411</t>
  </si>
  <si>
    <t>070-ALL-418</t>
  </si>
  <si>
    <t>070-ALL-471</t>
  </si>
  <si>
    <t>070-ALL-472</t>
  </si>
  <si>
    <t>07A-121-131</t>
  </si>
  <si>
    <t>07A-121-135</t>
  </si>
  <si>
    <t>07A-121-191</t>
  </si>
  <si>
    <t>07A-121-211</t>
  </si>
  <si>
    <t>07A-121-311</t>
  </si>
  <si>
    <t>07A-121-411</t>
  </si>
  <si>
    <t>07A-123-411</t>
  </si>
  <si>
    <t>07A-124-462</t>
  </si>
  <si>
    <t>07A-126-462</t>
  </si>
  <si>
    <t>07A-132-121</t>
  </si>
  <si>
    <t>07A-132-211</t>
  </si>
  <si>
    <t>07A-132-311</t>
  </si>
  <si>
    <t>07A-132-411</t>
  </si>
  <si>
    <t>07A-135-311</t>
  </si>
  <si>
    <t>07A-137-411</t>
  </si>
  <si>
    <t>07A-ALL-121</t>
  </si>
  <si>
    <t>07A-ALL-131</t>
  </si>
  <si>
    <t>07A-ALL-135</t>
  </si>
  <si>
    <t>07A-ALL-191</t>
  </si>
  <si>
    <t>07A-ALL-211</t>
  </si>
  <si>
    <t>07A-ALL-311</t>
  </si>
  <si>
    <t>07A-ALL-411</t>
  </si>
  <si>
    <t>07A-ALL-462</t>
  </si>
  <si>
    <t>080-121-191</t>
  </si>
  <si>
    <t>080-121-211</t>
  </si>
  <si>
    <t>080-121-221</t>
  </si>
  <si>
    <t>080-121-312</t>
  </si>
  <si>
    <t>080-121-411</t>
  </si>
  <si>
    <t>080-122-311</t>
  </si>
  <si>
    <t>080-124-418</t>
  </si>
  <si>
    <t>080-124-462</t>
  </si>
  <si>
    <t>080-125-171</t>
  </si>
  <si>
    <t>080-125-211</t>
  </si>
  <si>
    <t>080-125-422</t>
  </si>
  <si>
    <t>080-126-462</t>
  </si>
  <si>
    <t>080-127-462</t>
  </si>
  <si>
    <t>080-128-462</t>
  </si>
  <si>
    <t>080-132-192</t>
  </si>
  <si>
    <t>080-132-211</t>
  </si>
  <si>
    <t>080-132-221</t>
  </si>
  <si>
    <t>080-132-311</t>
  </si>
  <si>
    <t>080-132-332</t>
  </si>
  <si>
    <t>080-132-411</t>
  </si>
  <si>
    <t>080-134-411</t>
  </si>
  <si>
    <t>080-134-462</t>
  </si>
  <si>
    <t>080-135-311</t>
  </si>
  <si>
    <t>080-136-462</t>
  </si>
  <si>
    <t>080-137-411</t>
  </si>
  <si>
    <t>080-163-181</t>
  </si>
  <si>
    <t>080-163-191</t>
  </si>
  <si>
    <t>080-163-211</t>
  </si>
  <si>
    <t>080-163-221</t>
  </si>
  <si>
    <t>080-163-392</t>
  </si>
  <si>
    <t>080-163-413</t>
  </si>
  <si>
    <t>080-163-418</t>
  </si>
  <si>
    <t>080-163-462</t>
  </si>
  <si>
    <t>080-171-181</t>
  </si>
  <si>
    <t>080-171-211</t>
  </si>
  <si>
    <t>080-171-221</t>
  </si>
  <si>
    <t>080-171-392</t>
  </si>
  <si>
    <t>080-ALL-171</t>
  </si>
  <si>
    <t>080-ALL-181</t>
  </si>
  <si>
    <t>080-ALL-191</t>
  </si>
  <si>
    <t>080-ALL-192</t>
  </si>
  <si>
    <t>080-ALL-211</t>
  </si>
  <si>
    <t>080-ALL-221</t>
  </si>
  <si>
    <t>080-ALL-312</t>
  </si>
  <si>
    <t>080-ALL-332</t>
  </si>
  <si>
    <t>080-ALL-392</t>
  </si>
  <si>
    <t>080-ALL-413</t>
  </si>
  <si>
    <t>080-ALL-418</t>
  </si>
  <si>
    <t>080-ALL-422</t>
  </si>
  <si>
    <t>08A-121-121</t>
  </si>
  <si>
    <t>08A-121-312</t>
  </si>
  <si>
    <t>08A-121-411</t>
  </si>
  <si>
    <t>08A-122-311</t>
  </si>
  <si>
    <t>08A-123-411</t>
  </si>
  <si>
    <t>08A-124-462</t>
  </si>
  <si>
    <t>08A-126-462</t>
  </si>
  <si>
    <t>08A-127-462</t>
  </si>
  <si>
    <t>08A-128-418</t>
  </si>
  <si>
    <t>08A-129-418</t>
  </si>
  <si>
    <t>08A-134-121</t>
  </si>
  <si>
    <t>08A-135-418</t>
  </si>
  <si>
    <t>08A-136-315</t>
  </si>
  <si>
    <t>08A-136-343</t>
  </si>
  <si>
    <t>08A-137-411</t>
  </si>
  <si>
    <t>08A-138-418</t>
  </si>
  <si>
    <t>08A-163-311</t>
  </si>
  <si>
    <t>08A-163-343</t>
  </si>
  <si>
    <t>08A-163-418</t>
  </si>
  <si>
    <t>08A-163-462</t>
  </si>
  <si>
    <t>08A-165-418</t>
  </si>
  <si>
    <t>08A-169-311</t>
  </si>
  <si>
    <t>08A-170-311</t>
  </si>
  <si>
    <t>08A-ALL-121</t>
  </si>
  <si>
    <t>08A-ALL-311</t>
  </si>
  <si>
    <t>08A-ALL-312</t>
  </si>
  <si>
    <t>08A-ALL-315</t>
  </si>
  <si>
    <t>08A-ALL-343</t>
  </si>
  <si>
    <t>08A-ALL-411</t>
  </si>
  <si>
    <t>08A-ALL-418</t>
  </si>
  <si>
    <t>08A-ALL-462</t>
  </si>
  <si>
    <t>090-121-121</t>
  </si>
  <si>
    <t>090-121-131</t>
  </si>
  <si>
    <t>090-121-196</t>
  </si>
  <si>
    <t>090-121-198</t>
  </si>
  <si>
    <t>090-121-211</t>
  </si>
  <si>
    <t>090-121-221</t>
  </si>
  <si>
    <t>090-121-312</t>
  </si>
  <si>
    <t>090-121-411</t>
  </si>
  <si>
    <t>090-121-418</t>
  </si>
  <si>
    <t>090-122-311</t>
  </si>
  <si>
    <t>090-122-317</t>
  </si>
  <si>
    <t>090-123-315</t>
  </si>
  <si>
    <t>090-125-418</t>
  </si>
  <si>
    <t>090-129-418</t>
  </si>
  <si>
    <t>090-132-121</t>
  </si>
  <si>
    <t>090-132-143</t>
  </si>
  <si>
    <t>090-132-211</t>
  </si>
  <si>
    <t>090-132-221</t>
  </si>
  <si>
    <t>090-132-231</t>
  </si>
  <si>
    <t>090-132-311</t>
  </si>
  <si>
    <t>090-132-317</t>
  </si>
  <si>
    <t>090-132-332</t>
  </si>
  <si>
    <t>090-134-151</t>
  </si>
  <si>
    <t>090-134-211</t>
  </si>
  <si>
    <t>090-134-221</t>
  </si>
  <si>
    <t>090-134-231</t>
  </si>
  <si>
    <t>090-135-418</t>
  </si>
  <si>
    <t>090-137-411</t>
  </si>
  <si>
    <t>090-138-418</t>
  </si>
  <si>
    <t>090-163-114</t>
  </si>
  <si>
    <t>090-163-135</t>
  </si>
  <si>
    <t>090-163-162</t>
  </si>
  <si>
    <t>090-163-173</t>
  </si>
  <si>
    <t>090-163-181</t>
  </si>
  <si>
    <t>090-163-192</t>
  </si>
  <si>
    <t>090-163-199</t>
  </si>
  <si>
    <t>090-163-211</t>
  </si>
  <si>
    <t>090-163-221</t>
  </si>
  <si>
    <t>090-163-231</t>
  </si>
  <si>
    <t>090-163-311</t>
  </si>
  <si>
    <t>090-163-461</t>
  </si>
  <si>
    <t>090-169-311</t>
  </si>
  <si>
    <t>090-171-162</t>
  </si>
  <si>
    <t>090-171-211</t>
  </si>
  <si>
    <t>090-171-341</t>
  </si>
  <si>
    <t>090-171-344</t>
  </si>
  <si>
    <t>090-171-392</t>
  </si>
  <si>
    <t>090-171-411</t>
  </si>
  <si>
    <t>090-171-462</t>
  </si>
  <si>
    <t>090-181-126</t>
  </si>
  <si>
    <t>090-181-142</t>
  </si>
  <si>
    <t>090-181-151</t>
  </si>
  <si>
    <t>090-181-171</t>
  </si>
  <si>
    <t>090-181-173</t>
  </si>
  <si>
    <t>090-181-174</t>
  </si>
  <si>
    <t>090-181-176</t>
  </si>
  <si>
    <t>090-181-211</t>
  </si>
  <si>
    <t>090-181-392</t>
  </si>
  <si>
    <t>090-181-411</t>
  </si>
  <si>
    <t>090-181-462</t>
  </si>
  <si>
    <t>090-ALL-114</t>
  </si>
  <si>
    <t>090-ALL-121</t>
  </si>
  <si>
    <t>090-ALL-126</t>
  </si>
  <si>
    <t>090-ALL-131</t>
  </si>
  <si>
    <t>090-ALL-135</t>
  </si>
  <si>
    <t>090-ALL-142</t>
  </si>
  <si>
    <t>090-ALL-143</t>
  </si>
  <si>
    <t>090-ALL-151</t>
  </si>
  <si>
    <t>090-ALL-162</t>
  </si>
  <si>
    <t>090-ALL-171</t>
  </si>
  <si>
    <t>090-ALL-173</t>
  </si>
  <si>
    <t>090-ALL-174</t>
  </si>
  <si>
    <t>090-ALL-176</t>
  </si>
  <si>
    <t>090-ALL-181</t>
  </si>
  <si>
    <t>090-ALL-192</t>
  </si>
  <si>
    <t>090-ALL-196</t>
  </si>
  <si>
    <t>090-ALL-198</t>
  </si>
  <si>
    <t>090-ALL-199</t>
  </si>
  <si>
    <t>090-ALL-231</t>
  </si>
  <si>
    <t>090-ALL-311</t>
  </si>
  <si>
    <t>090-ALL-312</t>
  </si>
  <si>
    <t>090-ALL-315</t>
  </si>
  <si>
    <t>090-ALL-317</t>
  </si>
  <si>
    <t>090-ALL-332</t>
  </si>
  <si>
    <t>090-ALL-341</t>
  </si>
  <si>
    <t>090-ALL-344</t>
  </si>
  <si>
    <t>090-ALL-461</t>
  </si>
  <si>
    <t>09A-163-411</t>
  </si>
  <si>
    <t>09A-163-462</t>
  </si>
  <si>
    <t>09A-171-131</t>
  </si>
  <si>
    <t>09A-171-211</t>
  </si>
  <si>
    <t>09A-ALL-131</t>
  </si>
  <si>
    <t>09A-ALL-211</t>
  </si>
  <si>
    <t>09A-ALL-411</t>
  </si>
  <si>
    <t>09A-ALL-462</t>
  </si>
  <si>
    <t>09B-121-121</t>
  </si>
  <si>
    <t>09B-121-411</t>
  </si>
  <si>
    <t>09B-123-315</t>
  </si>
  <si>
    <t>09B-124-462</t>
  </si>
  <si>
    <t>09B-126-462</t>
  </si>
  <si>
    <t>09B-132-411</t>
  </si>
  <si>
    <t>09B-134-462</t>
  </si>
  <si>
    <t>09B-137-411</t>
  </si>
  <si>
    <t>09B-163-411</t>
  </si>
  <si>
    <t>09B-163-418</t>
  </si>
  <si>
    <t>09B-163-542</t>
  </si>
  <si>
    <t>09B-167-462</t>
  </si>
  <si>
    <t>09B-ALL-121</t>
  </si>
  <si>
    <t>09B-ALL-315</t>
  </si>
  <si>
    <t>09B-ALL-411</t>
  </si>
  <si>
    <t>09B-ALL-418</t>
  </si>
  <si>
    <t>09B-ALL-462</t>
  </si>
  <si>
    <t>09B-ALL-542</t>
  </si>
  <si>
    <t>100-121-116</t>
  </si>
  <si>
    <t>100-121-121</t>
  </si>
  <si>
    <t>100-121-131</t>
  </si>
  <si>
    <t>100-121-135</t>
  </si>
  <si>
    <t>100-121-211</t>
  </si>
  <si>
    <t>100-121-221</t>
  </si>
  <si>
    <t>100-121-331</t>
  </si>
  <si>
    <t>100-121-342</t>
  </si>
  <si>
    <t>100-121-411</t>
  </si>
  <si>
    <t>100-122-311</t>
  </si>
  <si>
    <t>100-123-411</t>
  </si>
  <si>
    <t>100-124-462</t>
  </si>
  <si>
    <t>100-125-174</t>
  </si>
  <si>
    <t>100-125-411</t>
  </si>
  <si>
    <t>100-125-451</t>
  </si>
  <si>
    <t>100-125-453</t>
  </si>
  <si>
    <t>100-126-462</t>
  </si>
  <si>
    <t>100-128-462</t>
  </si>
  <si>
    <t>100-129-418</t>
  </si>
  <si>
    <t>100-132-121</t>
  </si>
  <si>
    <t>100-132-131</t>
  </si>
  <si>
    <t>100-132-132</t>
  </si>
  <si>
    <t>100-132-133</t>
  </si>
  <si>
    <t>100-132-142</t>
  </si>
  <si>
    <t>100-132-145</t>
  </si>
  <si>
    <t>100-132-146</t>
  </si>
  <si>
    <t>100-132-198</t>
  </si>
  <si>
    <t>100-132-211</t>
  </si>
  <si>
    <t>100-132-221</t>
  </si>
  <si>
    <t>100-132-411</t>
  </si>
  <si>
    <t>100-135-418</t>
  </si>
  <si>
    <t>100-137-411</t>
  </si>
  <si>
    <t>100-137-461</t>
  </si>
  <si>
    <t>100-138-418</t>
  </si>
  <si>
    <t>100-163-162</t>
  </si>
  <si>
    <t>100-163-173</t>
  </si>
  <si>
    <t>100-163-211</t>
  </si>
  <si>
    <t>100-163-221</t>
  </si>
  <si>
    <t>100-163-231</t>
  </si>
  <si>
    <t>100-163-311</t>
  </si>
  <si>
    <t>100-163-325</t>
  </si>
  <si>
    <t>100-163-327</t>
  </si>
  <si>
    <t>100-163-331</t>
  </si>
  <si>
    <t>100-163-342</t>
  </si>
  <si>
    <t>100-163-344</t>
  </si>
  <si>
    <t>100-163-392</t>
  </si>
  <si>
    <t>100-163-411</t>
  </si>
  <si>
    <t>100-163-418</t>
  </si>
  <si>
    <t>100-163-461</t>
  </si>
  <si>
    <t>100-163-462</t>
  </si>
  <si>
    <t>100-167-121</t>
  </si>
  <si>
    <t>100-167-142</t>
  </si>
  <si>
    <t>100-167-211</t>
  </si>
  <si>
    <t>100-167-221</t>
  </si>
  <si>
    <t>100-169-131</t>
  </si>
  <si>
    <t>100-169-181</t>
  </si>
  <si>
    <t>100-169-211</t>
  </si>
  <si>
    <t>100-169-392</t>
  </si>
  <si>
    <t>100-170-198</t>
  </si>
  <si>
    <t>100-170-211</t>
  </si>
  <si>
    <t>100-170-221</t>
  </si>
  <si>
    <t>100-170-392</t>
  </si>
  <si>
    <t>100-171-116</t>
  </si>
  <si>
    <t>100-171-126</t>
  </si>
  <si>
    <t>100-171-131</t>
  </si>
  <si>
    <t>100-171-132</t>
  </si>
  <si>
    <t>100-171-133</t>
  </si>
  <si>
    <t>100-171-135</t>
  </si>
  <si>
    <t>100-171-142</t>
  </si>
  <si>
    <t>100-171-145</t>
  </si>
  <si>
    <t>100-171-146</t>
  </si>
  <si>
    <t>100-171-151</t>
  </si>
  <si>
    <t>100-171-171</t>
  </si>
  <si>
    <t>100-171-211</t>
  </si>
  <si>
    <t>100-171-392</t>
  </si>
  <si>
    <t>100-171-411</t>
  </si>
  <si>
    <t>100-181-392</t>
  </si>
  <si>
    <t>100-181-418</t>
  </si>
  <si>
    <t>100-ALL-116</t>
  </si>
  <si>
    <t>100-ALL-121</t>
  </si>
  <si>
    <t>100-ALL-126</t>
  </si>
  <si>
    <t>100-ALL-131</t>
  </si>
  <si>
    <t>100-ALL-132</t>
  </si>
  <si>
    <t>100-ALL-133</t>
  </si>
  <si>
    <t>100-ALL-135</t>
  </si>
  <si>
    <t>100-ALL-142</t>
  </si>
  <si>
    <t>100-ALL-145</t>
  </si>
  <si>
    <t>100-ALL-146</t>
  </si>
  <si>
    <t>100-ALL-151</t>
  </si>
  <si>
    <t>100-ALL-162</t>
  </si>
  <si>
    <t>100-ALL-173</t>
  </si>
  <si>
    <t>100-ALL-174</t>
  </si>
  <si>
    <t>100-ALL-181</t>
  </si>
  <si>
    <t>100-ALL-198</t>
  </si>
  <si>
    <t>100-ALL-311</t>
  </si>
  <si>
    <t>100-ALL-325</t>
  </si>
  <si>
    <t>100-ALL-327</t>
  </si>
  <si>
    <t>100-ALL-331</t>
  </si>
  <si>
    <t>100-ALL-342</t>
  </si>
  <si>
    <t>100-ALL-344</t>
  </si>
  <si>
    <t>100-ALL-392</t>
  </si>
  <si>
    <t>100-ALL-411</t>
  </si>
  <si>
    <t>100-ALL-418</t>
  </si>
  <si>
    <t>100-ALL-451</t>
  </si>
  <si>
    <t>100-ALL-453</t>
  </si>
  <si>
    <t>100-ALL-461</t>
  </si>
  <si>
    <t>100-ALL-462</t>
  </si>
  <si>
    <t>10A-121-121</t>
  </si>
  <si>
    <t>10A-121-198</t>
  </si>
  <si>
    <t>10A-121-211</t>
  </si>
  <si>
    <t>10A-121-229</t>
  </si>
  <si>
    <t>10A-121-231</t>
  </si>
  <si>
    <t>10A-121-411</t>
  </si>
  <si>
    <t>10A-121-459</t>
  </si>
  <si>
    <t>10A-123-411</t>
  </si>
  <si>
    <t>10A-124-418</t>
  </si>
  <si>
    <t>10A-124-462</t>
  </si>
  <si>
    <t>10A-126-418</t>
  </si>
  <si>
    <t>10A-126-462</t>
  </si>
  <si>
    <t>10A-128-418</t>
  </si>
  <si>
    <t>10A-135-418</t>
  </si>
  <si>
    <t>10A-137-411</t>
  </si>
  <si>
    <t>10A-163-143</t>
  </si>
  <si>
    <t>10A-163-462</t>
  </si>
  <si>
    <t>10A-165-418</t>
  </si>
  <si>
    <t>10A-167-411</t>
  </si>
  <si>
    <t>10A-169-311</t>
  </si>
  <si>
    <t>10A-171-462</t>
  </si>
  <si>
    <t>10A-ALL-121</t>
  </si>
  <si>
    <t>10A-ALL-143</t>
  </si>
  <si>
    <t>10A-ALL-198</t>
  </si>
  <si>
    <t>10A-ALL-211</t>
  </si>
  <si>
    <t>10A-ALL-229</t>
  </si>
  <si>
    <t>10A-ALL-231</t>
  </si>
  <si>
    <t>10A-ALL-311</t>
  </si>
  <si>
    <t>10A-ALL-411</t>
  </si>
  <si>
    <t>10A-ALL-418</t>
  </si>
  <si>
    <t>10A-ALL-459</t>
  </si>
  <si>
    <t>10A-ALL-462</t>
  </si>
  <si>
    <t>10B-121-121</t>
  </si>
  <si>
    <t>10B-121-198</t>
  </si>
  <si>
    <t>10B-121-211</t>
  </si>
  <si>
    <t>10B-121-229</t>
  </si>
  <si>
    <t>10B-121-231</t>
  </si>
  <si>
    <t>10B-121-411</t>
  </si>
  <si>
    <t>10B-121-459</t>
  </si>
  <si>
    <t>10B-123-411</t>
  </si>
  <si>
    <t>10B-124-418</t>
  </si>
  <si>
    <t>10B-124-462</t>
  </si>
  <si>
    <t>10B-126-418</t>
  </si>
  <si>
    <t>10B-126-462</t>
  </si>
  <si>
    <t>10B-135-418</t>
  </si>
  <si>
    <t>10B-137-411</t>
  </si>
  <si>
    <t>10B-163-462</t>
  </si>
  <si>
    <t>10B-165-418</t>
  </si>
  <si>
    <t>10B-169-311</t>
  </si>
  <si>
    <t>10B-171-462</t>
  </si>
  <si>
    <t>10B-ALL-121</t>
  </si>
  <si>
    <t>10B-ALL-198</t>
  </si>
  <si>
    <t>10B-ALL-211</t>
  </si>
  <si>
    <t>10B-ALL-229</t>
  </si>
  <si>
    <t>10B-ALL-231</t>
  </si>
  <si>
    <t>10B-ALL-311</t>
  </si>
  <si>
    <t>10B-ALL-411</t>
  </si>
  <si>
    <t>10B-ALL-418</t>
  </si>
  <si>
    <t>10B-ALL-459</t>
  </si>
  <si>
    <t>10B-ALL-462</t>
  </si>
  <si>
    <t>110-121-135</t>
  </si>
  <si>
    <t>110-121-144</t>
  </si>
  <si>
    <t>110-121-147</t>
  </si>
  <si>
    <t>110-121-171</t>
  </si>
  <si>
    <t>110-121-191</t>
  </si>
  <si>
    <t>110-121-198</t>
  </si>
  <si>
    <t>110-121-211</t>
  </si>
  <si>
    <t>110-121-221</t>
  </si>
  <si>
    <t>110-121-231</t>
  </si>
  <si>
    <t>110-121-311</t>
  </si>
  <si>
    <t>110-121-331</t>
  </si>
  <si>
    <t>110-121-332</t>
  </si>
  <si>
    <t>110-121-342</t>
  </si>
  <si>
    <t>110-121-411</t>
  </si>
  <si>
    <t>110-121-418</t>
  </si>
  <si>
    <t>110-122-311</t>
  </si>
  <si>
    <t>110-123-411</t>
  </si>
  <si>
    <t>110-124-418</t>
  </si>
  <si>
    <t>110-124-422</t>
  </si>
  <si>
    <t>110-124-462</t>
  </si>
  <si>
    <t>110-125-174</t>
  </si>
  <si>
    <t>110-125-199</t>
  </si>
  <si>
    <t>110-125-211</t>
  </si>
  <si>
    <t>110-125-221</t>
  </si>
  <si>
    <t>110-125-231</t>
  </si>
  <si>
    <t>110-125-314</t>
  </si>
  <si>
    <t>110-125-411</t>
  </si>
  <si>
    <t>110-125-462</t>
  </si>
  <si>
    <t>110-125-541</t>
  </si>
  <si>
    <t>110-126-418</t>
  </si>
  <si>
    <t>110-126-462</t>
  </si>
  <si>
    <t>110-128-462</t>
  </si>
  <si>
    <t>110-132-121</t>
  </si>
  <si>
    <t>110-132-131</t>
  </si>
  <si>
    <t>110-132-132</t>
  </si>
  <si>
    <t>110-132-142</t>
  </si>
  <si>
    <t>110-132-192</t>
  </si>
  <si>
    <t>110-132-198</t>
  </si>
  <si>
    <t>110-132-211</t>
  </si>
  <si>
    <t>110-132-221</t>
  </si>
  <si>
    <t>110-132-231</t>
  </si>
  <si>
    <t>110-132-311</t>
  </si>
  <si>
    <t>110-132-411</t>
  </si>
  <si>
    <t>110-132-462</t>
  </si>
  <si>
    <t>110-132-541</t>
  </si>
  <si>
    <t>110-135-418</t>
  </si>
  <si>
    <t>110-137-411</t>
  </si>
  <si>
    <t>110-163-116</t>
  </si>
  <si>
    <t>110-163-121</t>
  </si>
  <si>
    <t>110-163-131</t>
  </si>
  <si>
    <t>110-163-141</t>
  </si>
  <si>
    <t>110-163-142</t>
  </si>
  <si>
    <t>110-163-151</t>
  </si>
  <si>
    <t>110-163-152</t>
  </si>
  <si>
    <t>110-163-175</t>
  </si>
  <si>
    <t>110-163-181</t>
  </si>
  <si>
    <t>110-163-184</t>
  </si>
  <si>
    <t>110-163-192</t>
  </si>
  <si>
    <t>110-163-199</t>
  </si>
  <si>
    <t>110-163-211</t>
  </si>
  <si>
    <t>110-163-221</t>
  </si>
  <si>
    <t>110-163-231</t>
  </si>
  <si>
    <t>110-163-232</t>
  </si>
  <si>
    <t>110-163-311</t>
  </si>
  <si>
    <t>110-163-325</t>
  </si>
  <si>
    <t>110-163-344</t>
  </si>
  <si>
    <t>110-163-392</t>
  </si>
  <si>
    <t>110-163-411</t>
  </si>
  <si>
    <t>110-163-418</t>
  </si>
  <si>
    <t>110-163-422</t>
  </si>
  <si>
    <t>110-163-461</t>
  </si>
  <si>
    <t>110-163-462</t>
  </si>
  <si>
    <t>110-163-541</t>
  </si>
  <si>
    <t>110-165-411</t>
  </si>
  <si>
    <t>110-166-418</t>
  </si>
  <si>
    <t>110-170-171</t>
  </si>
  <si>
    <t>110-170-172</t>
  </si>
  <si>
    <t>110-170-198</t>
  </si>
  <si>
    <t>110-170-211</t>
  </si>
  <si>
    <t>110-170-221</t>
  </si>
  <si>
    <t>110-170-232</t>
  </si>
  <si>
    <t>110-170-392</t>
  </si>
  <si>
    <t>110-170-411</t>
  </si>
  <si>
    <t>110-171-126</t>
  </si>
  <si>
    <t>110-171-131</t>
  </si>
  <si>
    <t>110-171-132</t>
  </si>
  <si>
    <t>110-171-133</t>
  </si>
  <si>
    <t>110-171-135</t>
  </si>
  <si>
    <t>110-171-142</t>
  </si>
  <si>
    <t>110-171-144</t>
  </si>
  <si>
    <t>110-171-145</t>
  </si>
  <si>
    <t>110-171-146</t>
  </si>
  <si>
    <t>110-171-147</t>
  </si>
  <si>
    <t>110-171-151</t>
  </si>
  <si>
    <t>110-171-162</t>
  </si>
  <si>
    <t>110-171-171</t>
  </si>
  <si>
    <t>110-171-172</t>
  </si>
  <si>
    <t>110-171-173</t>
  </si>
  <si>
    <t>110-171-196</t>
  </si>
  <si>
    <t>110-171-199</t>
  </si>
  <si>
    <t>110-171-211</t>
  </si>
  <si>
    <t>110-171-221</t>
  </si>
  <si>
    <t>110-171-232</t>
  </si>
  <si>
    <t>110-171-312</t>
  </si>
  <si>
    <t>110-171-344</t>
  </si>
  <si>
    <t>110-171-392</t>
  </si>
  <si>
    <t>110-171-411</t>
  </si>
  <si>
    <t>110-178-418</t>
  </si>
  <si>
    <t>110-ALL-116</t>
  </si>
  <si>
    <t>110-ALL-121</t>
  </si>
  <si>
    <t>110-ALL-126</t>
  </si>
  <si>
    <t>110-ALL-131</t>
  </si>
  <si>
    <t>110-ALL-132</t>
  </si>
  <si>
    <t>110-ALL-133</t>
  </si>
  <si>
    <t>110-ALL-135</t>
  </si>
  <si>
    <t>110-ALL-141</t>
  </si>
  <si>
    <t>110-ALL-142</t>
  </si>
  <si>
    <t>110-ALL-144</t>
  </si>
  <si>
    <t>110-ALL-145</t>
  </si>
  <si>
    <t>110-ALL-146</t>
  </si>
  <si>
    <t>110-ALL-147</t>
  </si>
  <si>
    <t>110-ALL-151</t>
  </si>
  <si>
    <t>110-ALL-152</t>
  </si>
  <si>
    <t>110-ALL-162</t>
  </si>
  <si>
    <t>110-ALL-171</t>
  </si>
  <si>
    <t>110-ALL-172</t>
  </si>
  <si>
    <t>110-ALL-173</t>
  </si>
  <si>
    <t>110-ALL-174</t>
  </si>
  <si>
    <t>110-ALL-175</t>
  </si>
  <si>
    <t>110-ALL-181</t>
  </si>
  <si>
    <t>110-ALL-184</t>
  </si>
  <si>
    <t>110-ALL-191</t>
  </si>
  <si>
    <t>110-ALL-192</t>
  </si>
  <si>
    <t>110-ALL-196</t>
  </si>
  <si>
    <t>110-ALL-198</t>
  </si>
  <si>
    <t>110-ALL-199</t>
  </si>
  <si>
    <t>110-ALL-211</t>
  </si>
  <si>
    <t>110-ALL-221</t>
  </si>
  <si>
    <t>110-ALL-231</t>
  </si>
  <si>
    <t>110-ALL-232</t>
  </si>
  <si>
    <t>110-ALL-311</t>
  </si>
  <si>
    <t>110-ALL-312</t>
  </si>
  <si>
    <t>110-ALL-314</t>
  </si>
  <si>
    <t>110-ALL-325</t>
  </si>
  <si>
    <t>110-ALL-331</t>
  </si>
  <si>
    <t>110-ALL-332</t>
  </si>
  <si>
    <t>110-ALL-342</t>
  </si>
  <si>
    <t>110-ALL-344</t>
  </si>
  <si>
    <t>110-ALL-392</t>
  </si>
  <si>
    <t>110-ALL-411</t>
  </si>
  <si>
    <t>110-ALL-418</t>
  </si>
  <si>
    <t>110-ALL-422</t>
  </si>
  <si>
    <t>110-ALL-461</t>
  </si>
  <si>
    <t>110-ALL-462</t>
  </si>
  <si>
    <t>110-ALL-541</t>
  </si>
  <si>
    <t>111-121-171</t>
  </si>
  <si>
    <t>111-121-198</t>
  </si>
  <si>
    <t>111-121-211</t>
  </si>
  <si>
    <t>111-121-221</t>
  </si>
  <si>
    <t>111-121-331</t>
  </si>
  <si>
    <t>111-121-332</t>
  </si>
  <si>
    <t>111-121-411</t>
  </si>
  <si>
    <t>111-121-413</t>
  </si>
  <si>
    <t>111-122-311</t>
  </si>
  <si>
    <t>111-123-411</t>
  </si>
  <si>
    <t>111-124-462</t>
  </si>
  <si>
    <t>111-126-462</t>
  </si>
  <si>
    <t>111-132-143</t>
  </si>
  <si>
    <t>111-132-144</t>
  </si>
  <si>
    <t>111-132-145</t>
  </si>
  <si>
    <t>111-132-148</t>
  </si>
  <si>
    <t>111-132-192</t>
  </si>
  <si>
    <t>111-132-211</t>
  </si>
  <si>
    <t>111-132-221</t>
  </si>
  <si>
    <t>111-132-411</t>
  </si>
  <si>
    <t>111-132-462</t>
  </si>
  <si>
    <t>111-135-311</t>
  </si>
  <si>
    <t>111-137-411</t>
  </si>
  <si>
    <t>111-138-311</t>
  </si>
  <si>
    <t>111-163-126</t>
  </si>
  <si>
    <t>111-163-144</t>
  </si>
  <si>
    <t>111-163-147</t>
  </si>
  <si>
    <t>111-163-173</t>
  </si>
  <si>
    <t>111-163-198</t>
  </si>
  <si>
    <t>111-163-199</t>
  </si>
  <si>
    <t>111-163-311</t>
  </si>
  <si>
    <t>111-163-414</t>
  </si>
  <si>
    <t>111-163-462</t>
  </si>
  <si>
    <t>111-171-126</t>
  </si>
  <si>
    <t>111-171-142</t>
  </si>
  <si>
    <t>111-171-171</t>
  </si>
  <si>
    <t>111-171-174</t>
  </si>
  <si>
    <t>111-171-176</t>
  </si>
  <si>
    <t>111-171-199</t>
  </si>
  <si>
    <t>111-171-211</t>
  </si>
  <si>
    <t>111-171-312</t>
  </si>
  <si>
    <t>111-171-392</t>
  </si>
  <si>
    <t>111-171-411</t>
  </si>
  <si>
    <t>111-ALL-126</t>
  </si>
  <si>
    <t>111-ALL-142</t>
  </si>
  <si>
    <t>111-ALL-143</t>
  </si>
  <si>
    <t>111-ALL-144</t>
  </si>
  <si>
    <t>111-ALL-145</t>
  </si>
  <si>
    <t>111-ALL-147</t>
  </si>
  <si>
    <t>111-ALL-148</t>
  </si>
  <si>
    <t>111-ALL-173</t>
  </si>
  <si>
    <t>111-ALL-198</t>
  </si>
  <si>
    <t>111-ALL-311</t>
  </si>
  <si>
    <t>111-ALL-312</t>
  </si>
  <si>
    <t>111-ALL-331</t>
  </si>
  <si>
    <t>111-ALL-332</t>
  </si>
  <si>
    <t>111-ALL-413</t>
  </si>
  <si>
    <t>111-ALL-414</t>
  </si>
  <si>
    <t>111-ALL-462</t>
  </si>
  <si>
    <t>11A-121-121</t>
  </si>
  <si>
    <t>11A-121-211</t>
  </si>
  <si>
    <t>11A-121-411</t>
  </si>
  <si>
    <t>11A-124-418</t>
  </si>
  <si>
    <t>11A-124-462</t>
  </si>
  <si>
    <t>11A-126-462</t>
  </si>
  <si>
    <t>11A-128-462</t>
  </si>
  <si>
    <t>11A-132-143</t>
  </si>
  <si>
    <t>11A-132-211</t>
  </si>
  <si>
    <t>11A-132-317</t>
  </si>
  <si>
    <t>11A-132-343</t>
  </si>
  <si>
    <t>11A-135-418</t>
  </si>
  <si>
    <t>11A-137-411</t>
  </si>
  <si>
    <t>11A-137-461</t>
  </si>
  <si>
    <t>11A-163-311</t>
  </si>
  <si>
    <t>11A-163-411</t>
  </si>
  <si>
    <t>11A-163-461</t>
  </si>
  <si>
    <t>11A-165-418</t>
  </si>
  <si>
    <t>11A-170-142</t>
  </si>
  <si>
    <t>11A-170-198</t>
  </si>
  <si>
    <t>11A-170-211</t>
  </si>
  <si>
    <t>11A-171-121</t>
  </si>
  <si>
    <t>11A-171-143</t>
  </si>
  <si>
    <t>11A-171-211</t>
  </si>
  <si>
    <t>11A-171-233</t>
  </si>
  <si>
    <t>11A-171-422</t>
  </si>
  <si>
    <t>11A-181-141</t>
  </si>
  <si>
    <t>11A-181-143</t>
  </si>
  <si>
    <t>11A-181-211</t>
  </si>
  <si>
    <t>11A-181-233</t>
  </si>
  <si>
    <t>11A-ALL-121</t>
  </si>
  <si>
    <t>11A-ALL-141</t>
  </si>
  <si>
    <t>11A-ALL-142</t>
  </si>
  <si>
    <t>11A-ALL-143</t>
  </si>
  <si>
    <t>11A-ALL-198</t>
  </si>
  <si>
    <t>11A-ALL-211</t>
  </si>
  <si>
    <t>11A-ALL-233</t>
  </si>
  <si>
    <t>11A-ALL-311</t>
  </si>
  <si>
    <t>11A-ALL-317</t>
  </si>
  <si>
    <t>11A-ALL-343</t>
  </si>
  <si>
    <t>11A-ALL-411</t>
  </si>
  <si>
    <t>11A-ALL-418</t>
  </si>
  <si>
    <t>11A-ALL-422</t>
  </si>
  <si>
    <t>11A-ALL-461</t>
  </si>
  <si>
    <t>11A-ALL-462</t>
  </si>
  <si>
    <t>11B-121-121</t>
  </si>
  <si>
    <t>11B-121-211</t>
  </si>
  <si>
    <t>11B-121-229</t>
  </si>
  <si>
    <t>11B-121-231</t>
  </si>
  <si>
    <t>11B-121-411</t>
  </si>
  <si>
    <t>11B-121-418</t>
  </si>
  <si>
    <t>11B-122-317</t>
  </si>
  <si>
    <t>11B-123-411</t>
  </si>
  <si>
    <t>11B-124-326</t>
  </si>
  <si>
    <t>11B-124-418</t>
  </si>
  <si>
    <t>11B-124-462</t>
  </si>
  <si>
    <t>11B-126-462</t>
  </si>
  <si>
    <t>11B-128-462</t>
  </si>
  <si>
    <t>11B-132-121</t>
  </si>
  <si>
    <t>11B-132-211</t>
  </si>
  <si>
    <t>11B-132-229</t>
  </si>
  <si>
    <t>11B-132-231</t>
  </si>
  <si>
    <t>11B-132-411</t>
  </si>
  <si>
    <t>11B-135-326</t>
  </si>
  <si>
    <t>11B-135-418</t>
  </si>
  <si>
    <t>11B-137-411</t>
  </si>
  <si>
    <t>11B-163-411</t>
  </si>
  <si>
    <t>11B-163-414</t>
  </si>
  <si>
    <t>11B-163-418</t>
  </si>
  <si>
    <t>11B-163-461</t>
  </si>
  <si>
    <t>11B-163-462</t>
  </si>
  <si>
    <t>11B-165-411</t>
  </si>
  <si>
    <t>11B-169-131</t>
  </si>
  <si>
    <t>11B-169-211</t>
  </si>
  <si>
    <t>11B-171-180</t>
  </si>
  <si>
    <t>11B-171-211</t>
  </si>
  <si>
    <t>11B-171-233</t>
  </si>
  <si>
    <t>11B-171-411</t>
  </si>
  <si>
    <t>11B-ALL-121</t>
  </si>
  <si>
    <t>11B-ALL-131</t>
  </si>
  <si>
    <t>11B-ALL-180</t>
  </si>
  <si>
    <t>11B-ALL-211</t>
  </si>
  <si>
    <t>11B-ALL-229</t>
  </si>
  <si>
    <t>11B-ALL-231</t>
  </si>
  <si>
    <t>11B-ALL-233</t>
  </si>
  <si>
    <t>11B-ALL-317</t>
  </si>
  <si>
    <t>11B-ALL-326</t>
  </si>
  <si>
    <t>11B-ALL-411</t>
  </si>
  <si>
    <t>11B-ALL-414</t>
  </si>
  <si>
    <t>11B-ALL-418</t>
  </si>
  <si>
    <t>11B-ALL-461</t>
  </si>
  <si>
    <t>11B-ALL-462</t>
  </si>
  <si>
    <t>11C-121-198</t>
  </si>
  <si>
    <t>11C-121-211</t>
  </si>
  <si>
    <t>11C-121-221</t>
  </si>
  <si>
    <t>11C-121-411</t>
  </si>
  <si>
    <t>11C-124-542</t>
  </si>
  <si>
    <t>11C-126-542</t>
  </si>
  <si>
    <t>11C-128-418</t>
  </si>
  <si>
    <t>11C-132-143</t>
  </si>
  <si>
    <t>11C-132-211</t>
  </si>
  <si>
    <t>11C-132-221</t>
  </si>
  <si>
    <t>11C-137-411</t>
  </si>
  <si>
    <t>11C-163-462</t>
  </si>
  <si>
    <t>11C-163-542</t>
  </si>
  <si>
    <t>11C-165-418</t>
  </si>
  <si>
    <t>11C-169-131</t>
  </si>
  <si>
    <t>11C-169-211</t>
  </si>
  <si>
    <t>11C-170-121</t>
  </si>
  <si>
    <t>11C-170-211</t>
  </si>
  <si>
    <t>11C-ALL-121</t>
  </si>
  <si>
    <t>11C-ALL-131</t>
  </si>
  <si>
    <t>11C-ALL-143</t>
  </si>
  <si>
    <t>11C-ALL-198</t>
  </si>
  <si>
    <t>11C-ALL-211</t>
  </si>
  <si>
    <t>11C-ALL-221</t>
  </si>
  <si>
    <t>11C-ALL-411</t>
  </si>
  <si>
    <t>11C-ALL-418</t>
  </si>
  <si>
    <t>11C-ALL-462</t>
  </si>
  <si>
    <t>11C-ALL-542</t>
  </si>
  <si>
    <t>11D-122-311</t>
  </si>
  <si>
    <t>11D-123-411</t>
  </si>
  <si>
    <t>11D-124-418</t>
  </si>
  <si>
    <t>11D-124-462</t>
  </si>
  <si>
    <t>11D-126-418</t>
  </si>
  <si>
    <t>11D-126-462</t>
  </si>
  <si>
    <t>11D-128-418</t>
  </si>
  <si>
    <t>11D-129-418</t>
  </si>
  <si>
    <t>11D-132-121</t>
  </si>
  <si>
    <t>11D-132-211</t>
  </si>
  <si>
    <t>11D-132-229</t>
  </si>
  <si>
    <t>11D-132-231</t>
  </si>
  <si>
    <t>11D-132-311</t>
  </si>
  <si>
    <t>11D-135-418</t>
  </si>
  <si>
    <t>11D-137-411</t>
  </si>
  <si>
    <t>11D-138-418</t>
  </si>
  <si>
    <t>11D-163-311</t>
  </si>
  <si>
    <t>11D-163-343</t>
  </si>
  <si>
    <t>11D-163-411</t>
  </si>
  <si>
    <t>11D-163-418</t>
  </si>
  <si>
    <t>11D-163-462</t>
  </si>
  <si>
    <t>11D-166-418</t>
  </si>
  <si>
    <t>11D-169-131</t>
  </si>
  <si>
    <t>11D-169-211</t>
  </si>
  <si>
    <t>11D-170-143</t>
  </si>
  <si>
    <t>11D-170-211</t>
  </si>
  <si>
    <t>11D-170-231</t>
  </si>
  <si>
    <t>11D-181-121</t>
  </si>
  <si>
    <t>11D-181-211</t>
  </si>
  <si>
    <t>11D-ALL-121</t>
  </si>
  <si>
    <t>11D-ALL-131</t>
  </si>
  <si>
    <t>11D-ALL-143</t>
  </si>
  <si>
    <t>11D-ALL-211</t>
  </si>
  <si>
    <t>11D-ALL-229</t>
  </si>
  <si>
    <t>11D-ALL-231</t>
  </si>
  <si>
    <t>11D-ALL-311</t>
  </si>
  <si>
    <t>11D-ALL-343</t>
  </si>
  <si>
    <t>11D-ALL-411</t>
  </si>
  <si>
    <t>11D-ALL-418</t>
  </si>
  <si>
    <t>11D-ALL-462</t>
  </si>
  <si>
    <t>11K-121-121</t>
  </si>
  <si>
    <t>11K-121-211</t>
  </si>
  <si>
    <t>11K-121-411</t>
  </si>
  <si>
    <t>11K-122-311</t>
  </si>
  <si>
    <t>11K-123-411</t>
  </si>
  <si>
    <t>11K-124-462</t>
  </si>
  <si>
    <t>11K-128-462</t>
  </si>
  <si>
    <t>11K-132-121</t>
  </si>
  <si>
    <t>11K-132-211</t>
  </si>
  <si>
    <t>11K-132-311</t>
  </si>
  <si>
    <t>11K-132-411</t>
  </si>
  <si>
    <t>11K-135-462</t>
  </si>
  <si>
    <t>11K-137-411</t>
  </si>
  <si>
    <t>11K-163-141</t>
  </si>
  <si>
    <t>11K-163-211</t>
  </si>
  <si>
    <t>11K-170-143</t>
  </si>
  <si>
    <t>11K-170-211</t>
  </si>
  <si>
    <t>11K-ALL-121</t>
  </si>
  <si>
    <t>11K-ALL-141</t>
  </si>
  <si>
    <t>11K-ALL-143</t>
  </si>
  <si>
    <t>11K-ALL-211</t>
  </si>
  <si>
    <t>11K-ALL-311</t>
  </si>
  <si>
    <t>11K-ALL-411</t>
  </si>
  <si>
    <t>120-121-135</t>
  </si>
  <si>
    <t>120-121-198</t>
  </si>
  <si>
    <t>120-121-211</t>
  </si>
  <si>
    <t>120-121-221</t>
  </si>
  <si>
    <t>120-121-411</t>
  </si>
  <si>
    <t>120-121-462</t>
  </si>
  <si>
    <t>120-122-311</t>
  </si>
  <si>
    <t>120-123-411</t>
  </si>
  <si>
    <t>120-124-418</t>
  </si>
  <si>
    <t>120-124-462</t>
  </si>
  <si>
    <t>120-125-171</t>
  </si>
  <si>
    <t>120-125-174</t>
  </si>
  <si>
    <t>120-125-176</t>
  </si>
  <si>
    <t>120-125-199</t>
  </si>
  <si>
    <t>120-125-211</t>
  </si>
  <si>
    <t>120-125-221</t>
  </si>
  <si>
    <t>120-125-231</t>
  </si>
  <si>
    <t>120-125-423</t>
  </si>
  <si>
    <t>120-125-451</t>
  </si>
  <si>
    <t>120-125-461</t>
  </si>
  <si>
    <t>120-125-541</t>
  </si>
  <si>
    <t>120-126-462</t>
  </si>
  <si>
    <t>120-127-462</t>
  </si>
  <si>
    <t>120-128-418</t>
  </si>
  <si>
    <t>120-128-462</t>
  </si>
  <si>
    <t>120-132-145</t>
  </si>
  <si>
    <t>120-132-192</t>
  </si>
  <si>
    <t>120-132-211</t>
  </si>
  <si>
    <t>120-132-221</t>
  </si>
  <si>
    <t>120-132-311</t>
  </si>
  <si>
    <t>120-132-411</t>
  </si>
  <si>
    <t>120-134-411</t>
  </si>
  <si>
    <t>120-134-418</t>
  </si>
  <si>
    <t>120-134-462</t>
  </si>
  <si>
    <t>120-135-311</t>
  </si>
  <si>
    <t>120-135-462</t>
  </si>
  <si>
    <t>120-137-411</t>
  </si>
  <si>
    <t>120-137-461</t>
  </si>
  <si>
    <t>120-138-418</t>
  </si>
  <si>
    <t>120-163-198</t>
  </si>
  <si>
    <t>120-163-211</t>
  </si>
  <si>
    <t>120-163-392</t>
  </si>
  <si>
    <t>120-163-411</t>
  </si>
  <si>
    <t>120-163-461</t>
  </si>
  <si>
    <t>120-163-462</t>
  </si>
  <si>
    <t>120-166-418</t>
  </si>
  <si>
    <t>120-167-121</t>
  </si>
  <si>
    <t>120-167-142</t>
  </si>
  <si>
    <t>120-167-211</t>
  </si>
  <si>
    <t>120-167-221</t>
  </si>
  <si>
    <t>120-169-131</t>
  </si>
  <si>
    <t>120-169-211</t>
  </si>
  <si>
    <t>120-169-221</t>
  </si>
  <si>
    <t>120-169-231</t>
  </si>
  <si>
    <t>120-169-392</t>
  </si>
  <si>
    <t>120-170-198</t>
  </si>
  <si>
    <t>120-170-211</t>
  </si>
  <si>
    <t>120-170-232</t>
  </si>
  <si>
    <t>120-170-392</t>
  </si>
  <si>
    <t>120-171-131</t>
  </si>
  <si>
    <t>120-171-211</t>
  </si>
  <si>
    <t>120-171-221</t>
  </si>
  <si>
    <t>120-171-231</t>
  </si>
  <si>
    <t>120-171-232</t>
  </si>
  <si>
    <t>120-171-392</t>
  </si>
  <si>
    <t>120-181-126</t>
  </si>
  <si>
    <t>120-181-131</t>
  </si>
  <si>
    <t>120-181-135</t>
  </si>
  <si>
    <t>120-181-142</t>
  </si>
  <si>
    <t>120-181-147</t>
  </si>
  <si>
    <t>120-181-171</t>
  </si>
  <si>
    <t>120-181-211</t>
  </si>
  <si>
    <t>120-181-232</t>
  </si>
  <si>
    <t>120-181-392</t>
  </si>
  <si>
    <t>120-181-411</t>
  </si>
  <si>
    <t>120-181-418</t>
  </si>
  <si>
    <t>120-ALL-121</t>
  </si>
  <si>
    <t>120-ALL-126</t>
  </si>
  <si>
    <t>120-ALL-131</t>
  </si>
  <si>
    <t>120-ALL-135</t>
  </si>
  <si>
    <t>120-ALL-142</t>
  </si>
  <si>
    <t>120-ALL-145</t>
  </si>
  <si>
    <t>120-ALL-147</t>
  </si>
  <si>
    <t>120-ALL-171</t>
  </si>
  <si>
    <t>120-ALL-174</t>
  </si>
  <si>
    <t>120-ALL-176</t>
  </si>
  <si>
    <t>120-ALL-192</t>
  </si>
  <si>
    <t>120-ALL-198</t>
  </si>
  <si>
    <t>120-ALL-199</t>
  </si>
  <si>
    <t>120-ALL-211</t>
  </si>
  <si>
    <t>120-ALL-221</t>
  </si>
  <si>
    <t>120-ALL-231</t>
  </si>
  <si>
    <t>120-ALL-232</t>
  </si>
  <si>
    <t>120-ALL-392</t>
  </si>
  <si>
    <t>120-ALL-418</t>
  </si>
  <si>
    <t>120-ALL-423</t>
  </si>
  <si>
    <t>120-ALL-451</t>
  </si>
  <si>
    <t>120-ALL-461</t>
  </si>
  <si>
    <t>120-ALL-462</t>
  </si>
  <si>
    <t>120-ALL-541</t>
  </si>
  <si>
    <t>12A-121-121</t>
  </si>
  <si>
    <t>12A-121-211</t>
  </si>
  <si>
    <t>12A-121-411</t>
  </si>
  <si>
    <t>12A-122-311</t>
  </si>
  <si>
    <t>12A-123-315</t>
  </si>
  <si>
    <t>12A-124-462</t>
  </si>
  <si>
    <t>12A-126-462</t>
  </si>
  <si>
    <t>12A-128-418</t>
  </si>
  <si>
    <t>12A-128-462</t>
  </si>
  <si>
    <t>12A-132-121</t>
  </si>
  <si>
    <t>12A-132-211</t>
  </si>
  <si>
    <t>12A-134-121</t>
  </si>
  <si>
    <t>12A-134-142</t>
  </si>
  <si>
    <t>12A-134-211</t>
  </si>
  <si>
    <t>12A-135-418</t>
  </si>
  <si>
    <t>12A-137-311</t>
  </si>
  <si>
    <t>12A-137-411</t>
  </si>
  <si>
    <t>12A-ALL-121</t>
  </si>
  <si>
    <t>12A-ALL-142</t>
  </si>
  <si>
    <t>12A-ALL-211</t>
  </si>
  <si>
    <t>12A-ALL-311</t>
  </si>
  <si>
    <t>12A-ALL-315</t>
  </si>
  <si>
    <t>12A-ALL-411</t>
  </si>
  <si>
    <t>130-121-121</t>
  </si>
  <si>
    <t>130-121-131</t>
  </si>
  <si>
    <t>130-121-135</t>
  </si>
  <si>
    <t>130-121-196</t>
  </si>
  <si>
    <t>130-121-198</t>
  </si>
  <si>
    <t>130-121-211</t>
  </si>
  <si>
    <t>130-121-221</t>
  </si>
  <si>
    <t>130-121-312</t>
  </si>
  <si>
    <t>130-121-411</t>
  </si>
  <si>
    <t>130-121-418</t>
  </si>
  <si>
    <t>130-121-462</t>
  </si>
  <si>
    <t>130-122-311</t>
  </si>
  <si>
    <t>130-122-317</t>
  </si>
  <si>
    <t>130-123-411</t>
  </si>
  <si>
    <t>130-124-418</t>
  </si>
  <si>
    <t>130-125-174</t>
  </si>
  <si>
    <t>130-125-344</t>
  </si>
  <si>
    <t>130-127-462</t>
  </si>
  <si>
    <t>130-129-418</t>
  </si>
  <si>
    <t>130-132-121</t>
  </si>
  <si>
    <t>130-132-132</t>
  </si>
  <si>
    <t>130-132-133</t>
  </si>
  <si>
    <t>130-132-135</t>
  </si>
  <si>
    <t>130-132-143</t>
  </si>
  <si>
    <t>130-132-192</t>
  </si>
  <si>
    <t>130-132-211</t>
  </si>
  <si>
    <t>130-132-221</t>
  </si>
  <si>
    <t>130-132-231</t>
  </si>
  <si>
    <t>130-132-411</t>
  </si>
  <si>
    <t>130-135-311</t>
  </si>
  <si>
    <t>130-135-418</t>
  </si>
  <si>
    <t>130-137-411</t>
  </si>
  <si>
    <t>130-138-418</t>
  </si>
  <si>
    <t>130-163-121</t>
  </si>
  <si>
    <t>130-163-162</t>
  </si>
  <si>
    <t>130-163-181</t>
  </si>
  <si>
    <t>130-163-211</t>
  </si>
  <si>
    <t>130-163-221</t>
  </si>
  <si>
    <t>130-163-231</t>
  </si>
  <si>
    <t>130-167-143</t>
  </si>
  <si>
    <t>130-167-192</t>
  </si>
  <si>
    <t>130-167-211</t>
  </si>
  <si>
    <t>130-167-221</t>
  </si>
  <si>
    <t>130-167-392</t>
  </si>
  <si>
    <t>130-168-143</t>
  </si>
  <si>
    <t>130-168-211</t>
  </si>
  <si>
    <t>130-168-221</t>
  </si>
  <si>
    <t>130-168-311</t>
  </si>
  <si>
    <t>130-168-331</t>
  </si>
  <si>
    <t>130-168-392</t>
  </si>
  <si>
    <t>130-169-131</t>
  </si>
  <si>
    <t>130-169-181</t>
  </si>
  <si>
    <t>130-169-211</t>
  </si>
  <si>
    <t>130-169-221</t>
  </si>
  <si>
    <t>130-169-231</t>
  </si>
  <si>
    <t>130-169-392</t>
  </si>
  <si>
    <t>130-170-121</t>
  </si>
  <si>
    <t>130-170-162</t>
  </si>
  <si>
    <t>130-170-211</t>
  </si>
  <si>
    <t>130-170-221</t>
  </si>
  <si>
    <t>130-170-231</t>
  </si>
  <si>
    <t>130-170-392</t>
  </si>
  <si>
    <t>130-171-180</t>
  </si>
  <si>
    <t>130-171-211</t>
  </si>
  <si>
    <t>130-171-392</t>
  </si>
  <si>
    <t>130-178-418</t>
  </si>
  <si>
    <t>130-181-126</t>
  </si>
  <si>
    <t>130-181-131</t>
  </si>
  <si>
    <t>130-181-142</t>
  </si>
  <si>
    <t>130-181-144</t>
  </si>
  <si>
    <t>130-181-146</t>
  </si>
  <si>
    <t>130-181-151</t>
  </si>
  <si>
    <t>130-181-152</t>
  </si>
  <si>
    <t>130-181-173</t>
  </si>
  <si>
    <t>130-181-180</t>
  </si>
  <si>
    <t>130-181-181</t>
  </si>
  <si>
    <t>130-181-199</t>
  </si>
  <si>
    <t>130-181-211</t>
  </si>
  <si>
    <t>130-181-221</t>
  </si>
  <si>
    <t>130-181-311</t>
  </si>
  <si>
    <t>130-181-331</t>
  </si>
  <si>
    <t>130-181-392</t>
  </si>
  <si>
    <t>130-181-411</t>
  </si>
  <si>
    <t>130-181-418</t>
  </si>
  <si>
    <t>130-ALL-121</t>
  </si>
  <si>
    <t>130-ALL-126</t>
  </si>
  <si>
    <t>130-ALL-131</t>
  </si>
  <si>
    <t>130-ALL-132</t>
  </si>
  <si>
    <t>130-ALL-133</t>
  </si>
  <si>
    <t>130-ALL-135</t>
  </si>
  <si>
    <t>130-ALL-142</t>
  </si>
  <si>
    <t>130-ALL-143</t>
  </si>
  <si>
    <t>130-ALL-144</t>
  </si>
  <si>
    <t>130-ALL-146</t>
  </si>
  <si>
    <t>130-ALL-151</t>
  </si>
  <si>
    <t>130-ALL-152</t>
  </si>
  <si>
    <t>130-ALL-162</t>
  </si>
  <si>
    <t>130-ALL-173</t>
  </si>
  <si>
    <t>130-ALL-174</t>
  </si>
  <si>
    <t>130-ALL-180</t>
  </si>
  <si>
    <t>130-ALL-181</t>
  </si>
  <si>
    <t>130-ALL-192</t>
  </si>
  <si>
    <t>130-ALL-196</t>
  </si>
  <si>
    <t>130-ALL-198</t>
  </si>
  <si>
    <t>130-ALL-199</t>
  </si>
  <si>
    <t>130-ALL-311</t>
  </si>
  <si>
    <t>130-ALL-312</t>
  </si>
  <si>
    <t>130-ALL-317</t>
  </si>
  <si>
    <t>130-ALL-331</t>
  </si>
  <si>
    <t>130-ALL-344</t>
  </si>
  <si>
    <t>130-ALL-418</t>
  </si>
  <si>
    <t>132-121-121</t>
  </si>
  <si>
    <t>132-121-191</t>
  </si>
  <si>
    <t>132-121-196</t>
  </si>
  <si>
    <t>132-121-198</t>
  </si>
  <si>
    <t>132-121-211</t>
  </si>
  <si>
    <t>132-121-221</t>
  </si>
  <si>
    <t>132-121-411</t>
  </si>
  <si>
    <t>132-121-418</t>
  </si>
  <si>
    <t>132-121-462</t>
  </si>
  <si>
    <t>132-122-311</t>
  </si>
  <si>
    <t>132-123-411</t>
  </si>
  <si>
    <t>132-124-418</t>
  </si>
  <si>
    <t>132-124-462</t>
  </si>
  <si>
    <t>132-125-151</t>
  </si>
  <si>
    <t>132-125-174</t>
  </si>
  <si>
    <t>132-125-176</t>
  </si>
  <si>
    <t>132-125-211</t>
  </si>
  <si>
    <t>132-125-221</t>
  </si>
  <si>
    <t>132-125-231</t>
  </si>
  <si>
    <t>132-125-411</t>
  </si>
  <si>
    <t>132-125-462</t>
  </si>
  <si>
    <t>132-126-462</t>
  </si>
  <si>
    <t>132-132-146</t>
  </si>
  <si>
    <t>132-132-192</t>
  </si>
  <si>
    <t>132-132-211</t>
  </si>
  <si>
    <t>132-132-311</t>
  </si>
  <si>
    <t>132-132-411</t>
  </si>
  <si>
    <t>132-134-462</t>
  </si>
  <si>
    <t>132-135-418</t>
  </si>
  <si>
    <t>132-137-411</t>
  </si>
  <si>
    <t>132-138-418</t>
  </si>
  <si>
    <t>132-163-143</t>
  </si>
  <si>
    <t>132-163-144</t>
  </si>
  <si>
    <t>132-163-162</t>
  </si>
  <si>
    <t>132-163-165</t>
  </si>
  <si>
    <t>132-163-184</t>
  </si>
  <si>
    <t>132-163-198</t>
  </si>
  <si>
    <t>132-163-199</t>
  </si>
  <si>
    <t>132-163-211</t>
  </si>
  <si>
    <t>132-163-221</t>
  </si>
  <si>
    <t>132-163-231</t>
  </si>
  <si>
    <t>132-163-311</t>
  </si>
  <si>
    <t>132-163-312</t>
  </si>
  <si>
    <t>132-163-411</t>
  </si>
  <si>
    <t>132-163-418</t>
  </si>
  <si>
    <t>132-163-461</t>
  </si>
  <si>
    <t>132-163-462</t>
  </si>
  <si>
    <t>132-166-418</t>
  </si>
  <si>
    <t>132-169-133</t>
  </si>
  <si>
    <t>132-169-211</t>
  </si>
  <si>
    <t>132-169-221</t>
  </si>
  <si>
    <t>132-169-231</t>
  </si>
  <si>
    <t>132-171-121</t>
  </si>
  <si>
    <t>132-171-126</t>
  </si>
  <si>
    <t>132-171-132</t>
  </si>
  <si>
    <t>132-171-133</t>
  </si>
  <si>
    <t>132-171-135</t>
  </si>
  <si>
    <t>132-171-142</t>
  </si>
  <si>
    <t>132-171-144</t>
  </si>
  <si>
    <t>132-171-145</t>
  </si>
  <si>
    <t>132-171-146</t>
  </si>
  <si>
    <t>132-171-151</t>
  </si>
  <si>
    <t>132-171-165</t>
  </si>
  <si>
    <t>132-171-171</t>
  </si>
  <si>
    <t>132-171-174</t>
  </si>
  <si>
    <t>132-171-176</t>
  </si>
  <si>
    <t>132-171-180</t>
  </si>
  <si>
    <t>132-171-181</t>
  </si>
  <si>
    <t>132-171-191</t>
  </si>
  <si>
    <t>132-171-199</t>
  </si>
  <si>
    <t>132-171-211</t>
  </si>
  <si>
    <t>132-171-221</t>
  </si>
  <si>
    <t>132-171-231</t>
  </si>
  <si>
    <t>132-171-411</t>
  </si>
  <si>
    <t>132-ALL-121</t>
  </si>
  <si>
    <t>132-ALL-126</t>
  </si>
  <si>
    <t>132-ALL-132</t>
  </si>
  <si>
    <t>132-ALL-133</t>
  </si>
  <si>
    <t>132-ALL-135</t>
  </si>
  <si>
    <t>132-ALL-142</t>
  </si>
  <si>
    <t>132-ALL-143</t>
  </si>
  <si>
    <t>132-ALL-144</t>
  </si>
  <si>
    <t>132-ALL-145</t>
  </si>
  <si>
    <t>132-ALL-146</t>
  </si>
  <si>
    <t>132-ALL-151</t>
  </si>
  <si>
    <t>132-ALL-162</t>
  </si>
  <si>
    <t>132-ALL-165</t>
  </si>
  <si>
    <t>132-ALL-171</t>
  </si>
  <si>
    <t>132-ALL-174</t>
  </si>
  <si>
    <t>132-ALL-176</t>
  </si>
  <si>
    <t>132-ALL-180</t>
  </si>
  <si>
    <t>132-ALL-181</t>
  </si>
  <si>
    <t>132-ALL-184</t>
  </si>
  <si>
    <t>132-ALL-191</t>
  </si>
  <si>
    <t>132-ALL-192</t>
  </si>
  <si>
    <t>132-ALL-196</t>
  </si>
  <si>
    <t>132-ALL-198</t>
  </si>
  <si>
    <t>132-ALL-199</t>
  </si>
  <si>
    <t>132-ALL-211</t>
  </si>
  <si>
    <t>132-ALL-221</t>
  </si>
  <si>
    <t>132-ALL-231</t>
  </si>
  <si>
    <t>132-ALL-311</t>
  </si>
  <si>
    <t>132-ALL-312</t>
  </si>
  <si>
    <t>132-ALL-411</t>
  </si>
  <si>
    <t>132-ALL-418</t>
  </si>
  <si>
    <t>132-ALL-461</t>
  </si>
  <si>
    <t>132-ALL-462</t>
  </si>
  <si>
    <t>13A-121-121</t>
  </si>
  <si>
    <t>13A-121-211</t>
  </si>
  <si>
    <t>13A-121-221</t>
  </si>
  <si>
    <t>13A-121-231</t>
  </si>
  <si>
    <t>13A-123-411</t>
  </si>
  <si>
    <t>13A-124-418</t>
  </si>
  <si>
    <t>13A-126-418</t>
  </si>
  <si>
    <t>13A-128-418</t>
  </si>
  <si>
    <t>13A-132-311</t>
  </si>
  <si>
    <t>13A-132-318</t>
  </si>
  <si>
    <t>13A-132-411</t>
  </si>
  <si>
    <t>13A-135-311</t>
  </si>
  <si>
    <t>13A-137-411</t>
  </si>
  <si>
    <t>13A-163-341</t>
  </si>
  <si>
    <t>13A-163-418</t>
  </si>
  <si>
    <t>13A-163-461</t>
  </si>
  <si>
    <t>13A-171-121</t>
  </si>
  <si>
    <t>13A-171-211</t>
  </si>
  <si>
    <t>13A-171-221</t>
  </si>
  <si>
    <t>13A-171-231</t>
  </si>
  <si>
    <t>13A-171-233</t>
  </si>
  <si>
    <t>13A-ALL-121</t>
  </si>
  <si>
    <t>13A-ALL-211</t>
  </si>
  <si>
    <t>13A-ALL-221</t>
  </si>
  <si>
    <t>13A-ALL-231</t>
  </si>
  <si>
    <t>13A-ALL-233</t>
  </si>
  <si>
    <t>13A-ALL-311</t>
  </si>
  <si>
    <t>13A-ALL-318</t>
  </si>
  <si>
    <t>13A-ALL-341</t>
  </si>
  <si>
    <t>13A-ALL-418</t>
  </si>
  <si>
    <t>13A-ALL-461</t>
  </si>
  <si>
    <t>13B-121-411</t>
  </si>
  <si>
    <t>13B-122-311</t>
  </si>
  <si>
    <t>13B-123-411</t>
  </si>
  <si>
    <t>13B-124-418</t>
  </si>
  <si>
    <t>13B-125-411</t>
  </si>
  <si>
    <t>13B-126-462</t>
  </si>
  <si>
    <t>13B-128-418</t>
  </si>
  <si>
    <t>13B-132-411</t>
  </si>
  <si>
    <t>13B-132-418</t>
  </si>
  <si>
    <t>13B-135-418</t>
  </si>
  <si>
    <t>13B-137-411</t>
  </si>
  <si>
    <t>13B-163-411</t>
  </si>
  <si>
    <t>13B-163-418</t>
  </si>
  <si>
    <t>13B-163-462</t>
  </si>
  <si>
    <t>13B-165-418</t>
  </si>
  <si>
    <t>13B-170-121</t>
  </si>
  <si>
    <t>13B-170-211</t>
  </si>
  <si>
    <t>13B-ALL-121</t>
  </si>
  <si>
    <t>13B-ALL-211</t>
  </si>
  <si>
    <t>13B-ALL-311</t>
  </si>
  <si>
    <t>13B-ALL-411</t>
  </si>
  <si>
    <t>13B-ALL-418</t>
  </si>
  <si>
    <t>13B-ALL-462</t>
  </si>
  <si>
    <t>13C-121-121</t>
  </si>
  <si>
    <t>13C-121-211</t>
  </si>
  <si>
    <t>13C-121-311</t>
  </si>
  <si>
    <t>13C-121-418</t>
  </si>
  <si>
    <t>13C-123-411</t>
  </si>
  <si>
    <t>13C-124-542</t>
  </si>
  <si>
    <t>13C-125-174</t>
  </si>
  <si>
    <t>13C-125-211</t>
  </si>
  <si>
    <t>13C-125-233</t>
  </si>
  <si>
    <t>13C-125-451</t>
  </si>
  <si>
    <t>13C-126-542</t>
  </si>
  <si>
    <t>13C-128-418</t>
  </si>
  <si>
    <t>13C-132-311</t>
  </si>
  <si>
    <t>13C-135-418</t>
  </si>
  <si>
    <t>13C-137-411</t>
  </si>
  <si>
    <t>13C-163-121</t>
  </si>
  <si>
    <t>13C-163-311</t>
  </si>
  <si>
    <t>13C-163-418</t>
  </si>
  <si>
    <t>13C-163-542</t>
  </si>
  <si>
    <t>13C-165-418</t>
  </si>
  <si>
    <t>13C-167-131</t>
  </si>
  <si>
    <t>13C-168-115</t>
  </si>
  <si>
    <t>13C-168-143</t>
  </si>
  <si>
    <t>13C-168-211</t>
  </si>
  <si>
    <t>13C-168-411</t>
  </si>
  <si>
    <t>13C-168-418</t>
  </si>
  <si>
    <t>13C-168-451</t>
  </si>
  <si>
    <t>13C-168-462</t>
  </si>
  <si>
    <t>13C-170-418</t>
  </si>
  <si>
    <t>13C-181-312</t>
  </si>
  <si>
    <t>13C-181-411</t>
  </si>
  <si>
    <t>13C-181-462</t>
  </si>
  <si>
    <t>13C-ALL-115</t>
  </si>
  <si>
    <t>13C-ALL-121</t>
  </si>
  <si>
    <t>13C-ALL-131</t>
  </si>
  <si>
    <t>13C-ALL-143</t>
  </si>
  <si>
    <t>13C-ALL-174</t>
  </si>
  <si>
    <t>13C-ALL-211</t>
  </si>
  <si>
    <t>13C-ALL-233</t>
  </si>
  <si>
    <t>13C-ALL-311</t>
  </si>
  <si>
    <t>13C-ALL-312</t>
  </si>
  <si>
    <t>13C-ALL-411</t>
  </si>
  <si>
    <t>13C-ALL-418</t>
  </si>
  <si>
    <t>13C-ALL-451</t>
  </si>
  <si>
    <t>13C-ALL-462</t>
  </si>
  <si>
    <t>13C-ALL-542</t>
  </si>
  <si>
    <t>13D-121-121</t>
  </si>
  <si>
    <t>13D-121-211</t>
  </si>
  <si>
    <t>13D-121-411</t>
  </si>
  <si>
    <t>13D-122-311</t>
  </si>
  <si>
    <t>13D-125-411</t>
  </si>
  <si>
    <t>13D-126-462</t>
  </si>
  <si>
    <t>13D-128-462</t>
  </si>
  <si>
    <t>13D-132-411</t>
  </si>
  <si>
    <t>13D-137-411</t>
  </si>
  <si>
    <t>13D-163-411</t>
  </si>
  <si>
    <t>13D-163-461</t>
  </si>
  <si>
    <t>13D-165-418</t>
  </si>
  <si>
    <t>13D-170-143</t>
  </si>
  <si>
    <t>13D-ALL-121</t>
  </si>
  <si>
    <t>13D-ALL-143</t>
  </si>
  <si>
    <t>13D-ALL-211</t>
  </si>
  <si>
    <t>13D-ALL-311</t>
  </si>
  <si>
    <t>13D-ALL-411</t>
  </si>
  <si>
    <t>13D-ALL-418</t>
  </si>
  <si>
    <t>13D-ALL-461</t>
  </si>
  <si>
    <t>13D-ALL-462</t>
  </si>
  <si>
    <t>140-121-191</t>
  </si>
  <si>
    <t>140-121-211</t>
  </si>
  <si>
    <t>140-121-221</t>
  </si>
  <si>
    <t>140-121-411</t>
  </si>
  <si>
    <t>140-121-462</t>
  </si>
  <si>
    <t>140-122-311</t>
  </si>
  <si>
    <t>140-123-315</t>
  </si>
  <si>
    <t>140-124-462</t>
  </si>
  <si>
    <t>140-125-174</t>
  </si>
  <si>
    <t>140-125-411</t>
  </si>
  <si>
    <t>140-125-418</t>
  </si>
  <si>
    <t>140-125-461</t>
  </si>
  <si>
    <t>140-126-462</t>
  </si>
  <si>
    <t>140-128-462</t>
  </si>
  <si>
    <t>140-132-142</t>
  </si>
  <si>
    <t>140-132-192</t>
  </si>
  <si>
    <t>140-132-198</t>
  </si>
  <si>
    <t>140-132-211</t>
  </si>
  <si>
    <t>140-132-221</t>
  </si>
  <si>
    <t>140-132-231</t>
  </si>
  <si>
    <t>140-132-311</t>
  </si>
  <si>
    <t>140-132-411</t>
  </si>
  <si>
    <t>140-132-418</t>
  </si>
  <si>
    <t>140-132-462</t>
  </si>
  <si>
    <t>140-134-121</t>
  </si>
  <si>
    <t>140-134-146</t>
  </si>
  <si>
    <t>140-134-162</t>
  </si>
  <si>
    <t>140-134-191</t>
  </si>
  <si>
    <t>140-134-211</t>
  </si>
  <si>
    <t>140-134-221</t>
  </si>
  <si>
    <t>140-134-231</t>
  </si>
  <si>
    <t>140-134-311</t>
  </si>
  <si>
    <t>140-134-411</t>
  </si>
  <si>
    <t>140-134-418</t>
  </si>
  <si>
    <t>140-135-311</t>
  </si>
  <si>
    <t>140-137-411</t>
  </si>
  <si>
    <t>140-163-113</t>
  </si>
  <si>
    <t>140-163-121</t>
  </si>
  <si>
    <t>140-163-152</t>
  </si>
  <si>
    <t>140-163-162</t>
  </si>
  <si>
    <t>140-163-167</t>
  </si>
  <si>
    <t>140-163-184</t>
  </si>
  <si>
    <t>140-163-211</t>
  </si>
  <si>
    <t>140-163-221</t>
  </si>
  <si>
    <t>140-163-231</t>
  </si>
  <si>
    <t>140-163-232</t>
  </si>
  <si>
    <t>140-163-418</t>
  </si>
  <si>
    <t>140-163-461</t>
  </si>
  <si>
    <t>140-163-472</t>
  </si>
  <si>
    <t>140-165-392</t>
  </si>
  <si>
    <t>140-165-418</t>
  </si>
  <si>
    <t>140-166-418</t>
  </si>
  <si>
    <t>140-181-116</t>
  </si>
  <si>
    <t>140-181-126</t>
  </si>
  <si>
    <t>140-181-146</t>
  </si>
  <si>
    <t>140-181-162</t>
  </si>
  <si>
    <t>140-181-171</t>
  </si>
  <si>
    <t>140-181-173</t>
  </si>
  <si>
    <t>140-181-211</t>
  </si>
  <si>
    <t>140-181-232</t>
  </si>
  <si>
    <t>140-181-392</t>
  </si>
  <si>
    <t>140-ALL-113</t>
  </si>
  <si>
    <t>140-ALL-116</t>
  </si>
  <si>
    <t>140-ALL-121</t>
  </si>
  <si>
    <t>140-ALL-126</t>
  </si>
  <si>
    <t>140-ALL-142</t>
  </si>
  <si>
    <t>140-ALL-146</t>
  </si>
  <si>
    <t>140-ALL-152</t>
  </si>
  <si>
    <t>140-ALL-162</t>
  </si>
  <si>
    <t>140-ALL-167</t>
  </si>
  <si>
    <t>140-ALL-173</t>
  </si>
  <si>
    <t>140-ALL-174</t>
  </si>
  <si>
    <t>140-ALL-184</t>
  </si>
  <si>
    <t>140-ALL-191</t>
  </si>
  <si>
    <t>140-ALL-192</t>
  </si>
  <si>
    <t>140-ALL-198</t>
  </si>
  <si>
    <t>140-ALL-231</t>
  </si>
  <si>
    <t>140-ALL-232</t>
  </si>
  <si>
    <t>140-ALL-311</t>
  </si>
  <si>
    <t>140-ALL-315</t>
  </si>
  <si>
    <t>140-ALL-418</t>
  </si>
  <si>
    <t>140-ALL-461</t>
  </si>
  <si>
    <t>140-ALL-462</t>
  </si>
  <si>
    <t>140-ALL-472</t>
  </si>
  <si>
    <t>150-121-116</t>
  </si>
  <si>
    <t>150-121-198</t>
  </si>
  <si>
    <t>150-121-211</t>
  </si>
  <si>
    <t>150-121-221</t>
  </si>
  <si>
    <t>150-121-411</t>
  </si>
  <si>
    <t>150-121-418</t>
  </si>
  <si>
    <t>150-121-462</t>
  </si>
  <si>
    <t>150-123-411</t>
  </si>
  <si>
    <t>150-124-462</t>
  </si>
  <si>
    <t>150-125-174</t>
  </si>
  <si>
    <t>150-125-176</t>
  </si>
  <si>
    <t>150-125-211</t>
  </si>
  <si>
    <t>150-125-221</t>
  </si>
  <si>
    <t>150-125-231</t>
  </si>
  <si>
    <t>150-125-418</t>
  </si>
  <si>
    <t>150-125-423</t>
  </si>
  <si>
    <t>150-126-462</t>
  </si>
  <si>
    <t>150-132-133</t>
  </si>
  <si>
    <t>150-132-143</t>
  </si>
  <si>
    <t>150-132-211</t>
  </si>
  <si>
    <t>150-132-221</t>
  </si>
  <si>
    <t>150-132-411</t>
  </si>
  <si>
    <t>150-134-411</t>
  </si>
  <si>
    <t>150-134-418</t>
  </si>
  <si>
    <t>150-134-462</t>
  </si>
  <si>
    <t>150-135-418</t>
  </si>
  <si>
    <t>150-136-311</t>
  </si>
  <si>
    <t>150-136-462</t>
  </si>
  <si>
    <t>150-137-411</t>
  </si>
  <si>
    <t>150-163-311</t>
  </si>
  <si>
    <t>150-163-392</t>
  </si>
  <si>
    <t>150-163-411</t>
  </si>
  <si>
    <t>150-163-462</t>
  </si>
  <si>
    <t>150-163-541</t>
  </si>
  <si>
    <t>150-181-392</t>
  </si>
  <si>
    <t>150-181-411</t>
  </si>
  <si>
    <t>150-ALL-116</t>
  </si>
  <si>
    <t>150-ALL-133</t>
  </si>
  <si>
    <t>150-ALL-143</t>
  </si>
  <si>
    <t>150-ALL-174</t>
  </si>
  <si>
    <t>150-ALL-176</t>
  </si>
  <si>
    <t>150-ALL-198</t>
  </si>
  <si>
    <t>150-ALL-211</t>
  </si>
  <si>
    <t>150-ALL-221</t>
  </si>
  <si>
    <t>150-ALL-231</t>
  </si>
  <si>
    <t>150-ALL-311</t>
  </si>
  <si>
    <t>150-ALL-392</t>
  </si>
  <si>
    <t>150-ALL-411</t>
  </si>
  <si>
    <t>150-ALL-418</t>
  </si>
  <si>
    <t>150-ALL-423</t>
  </si>
  <si>
    <t>150-ALL-462</t>
  </si>
  <si>
    <t>150-ALL-541</t>
  </si>
  <si>
    <t>160-121-116</t>
  </si>
  <si>
    <t>160-121-121</t>
  </si>
  <si>
    <t>160-121-131</t>
  </si>
  <si>
    <t>160-121-211</t>
  </si>
  <si>
    <t>160-121-221</t>
  </si>
  <si>
    <t>160-121-312</t>
  </si>
  <si>
    <t>160-121-418</t>
  </si>
  <si>
    <t>160-122-311</t>
  </si>
  <si>
    <t>160-123-411</t>
  </si>
  <si>
    <t>160-124-462</t>
  </si>
  <si>
    <t>160-126-462</t>
  </si>
  <si>
    <t>160-128-462</t>
  </si>
  <si>
    <t>160-132-126</t>
  </si>
  <si>
    <t>160-132-162</t>
  </si>
  <si>
    <t>160-132-211</t>
  </si>
  <si>
    <t>160-132-221</t>
  </si>
  <si>
    <t>160-132-231</t>
  </si>
  <si>
    <t>160-132-317</t>
  </si>
  <si>
    <t>160-132-411</t>
  </si>
  <si>
    <t>160-135-418</t>
  </si>
  <si>
    <t>160-137-411</t>
  </si>
  <si>
    <t>160-163-121</t>
  </si>
  <si>
    <t>160-163-126</t>
  </si>
  <si>
    <t>160-163-131</t>
  </si>
  <si>
    <t>160-163-171</t>
  </si>
  <si>
    <t>160-163-174</t>
  </si>
  <si>
    <t>160-163-181</t>
  </si>
  <si>
    <t>160-163-199</t>
  </si>
  <si>
    <t>160-163-231</t>
  </si>
  <si>
    <t>160-163-311</t>
  </si>
  <si>
    <t>160-163-317</t>
  </si>
  <si>
    <t>160-163-343</t>
  </si>
  <si>
    <t>160-163-411</t>
  </si>
  <si>
    <t>160-163-418</t>
  </si>
  <si>
    <t>160-163-461</t>
  </si>
  <si>
    <t>160-163-462</t>
  </si>
  <si>
    <t>160-170-311</t>
  </si>
  <si>
    <t>160-171-114</t>
  </si>
  <si>
    <t>160-171-116</t>
  </si>
  <si>
    <t>160-171-121</t>
  </si>
  <si>
    <t>160-171-126</t>
  </si>
  <si>
    <t>160-171-131</t>
  </si>
  <si>
    <t>160-171-135</t>
  </si>
  <si>
    <t>160-171-142</t>
  </si>
  <si>
    <t>160-171-171</t>
  </si>
  <si>
    <t>160-171-192</t>
  </si>
  <si>
    <t>160-171-199</t>
  </si>
  <si>
    <t>160-171-211</t>
  </si>
  <si>
    <t>160-171-221</t>
  </si>
  <si>
    <t>160-171-231</t>
  </si>
  <si>
    <t>160-171-392</t>
  </si>
  <si>
    <t>160-ALL-114</t>
  </si>
  <si>
    <t>160-ALL-116</t>
  </si>
  <si>
    <t>160-ALL-121</t>
  </si>
  <si>
    <t>160-ALL-126</t>
  </si>
  <si>
    <t>160-ALL-131</t>
  </si>
  <si>
    <t>160-ALL-135</t>
  </si>
  <si>
    <t>160-ALL-142</t>
  </si>
  <si>
    <t>160-ALL-162</t>
  </si>
  <si>
    <t>160-ALL-171</t>
  </si>
  <si>
    <t>160-ALL-181</t>
  </si>
  <si>
    <t>160-ALL-199</t>
  </si>
  <si>
    <t>160-ALL-231</t>
  </si>
  <si>
    <t>160-ALL-311</t>
  </si>
  <si>
    <t>160-ALL-312</t>
  </si>
  <si>
    <t>160-ALL-317</t>
  </si>
  <si>
    <t>160-ALL-343</t>
  </si>
  <si>
    <t>160-ALL-411</t>
  </si>
  <si>
    <t>160-ALL-418</t>
  </si>
  <si>
    <t>160-ALL-461</t>
  </si>
  <si>
    <t>160-ALL-462</t>
  </si>
  <si>
    <t>16B-121-121</t>
  </si>
  <si>
    <t>16B-121-211</t>
  </si>
  <si>
    <t>16B-121-312</t>
  </si>
  <si>
    <t>16B-121-411</t>
  </si>
  <si>
    <t>16B-121-418</t>
  </si>
  <si>
    <t>16B-121-459</t>
  </si>
  <si>
    <t>16B-122-311</t>
  </si>
  <si>
    <t>16B-123-411</t>
  </si>
  <si>
    <t>16B-124-462</t>
  </si>
  <si>
    <t>16B-126-462</t>
  </si>
  <si>
    <t>16B-132-311</t>
  </si>
  <si>
    <t>16B-135-311</t>
  </si>
  <si>
    <t>16B-137-411</t>
  </si>
  <si>
    <t>16B-163-411</t>
  </si>
  <si>
    <t>16B-163-462</t>
  </si>
  <si>
    <t>16B-ALL-121</t>
  </si>
  <si>
    <t>16B-ALL-211</t>
  </si>
  <si>
    <t>16B-ALL-311</t>
  </si>
  <si>
    <t>16B-ALL-312</t>
  </si>
  <si>
    <t>16B-ALL-411</t>
  </si>
  <si>
    <t>16B-ALL-418</t>
  </si>
  <si>
    <t>16B-ALL-459</t>
  </si>
  <si>
    <t>16B-ALL-462</t>
  </si>
  <si>
    <t>170-121-121</t>
  </si>
  <si>
    <t>170-121-211</t>
  </si>
  <si>
    <t>170-121-221</t>
  </si>
  <si>
    <t>170-121-411</t>
  </si>
  <si>
    <t>170-121-462</t>
  </si>
  <si>
    <t>170-122-311</t>
  </si>
  <si>
    <t>170-123-411</t>
  </si>
  <si>
    <t>170-124-462</t>
  </si>
  <si>
    <t>170-125-174</t>
  </si>
  <si>
    <t>170-125-176</t>
  </si>
  <si>
    <t>170-125-184</t>
  </si>
  <si>
    <t>170-125-231</t>
  </si>
  <si>
    <t>170-125-453</t>
  </si>
  <si>
    <t>170-126-462</t>
  </si>
  <si>
    <t>170-128-462</t>
  </si>
  <si>
    <t>170-132-192</t>
  </si>
  <si>
    <t>170-132-211</t>
  </si>
  <si>
    <t>170-132-221</t>
  </si>
  <si>
    <t>170-132-311</t>
  </si>
  <si>
    <t>170-132-411</t>
  </si>
  <si>
    <t>170-134-411</t>
  </si>
  <si>
    <t>170-134-462</t>
  </si>
  <si>
    <t>170-135-311</t>
  </si>
  <si>
    <t>170-137-411</t>
  </si>
  <si>
    <t>170-163-146</t>
  </si>
  <si>
    <t>170-163-173</t>
  </si>
  <si>
    <t>170-163-211</t>
  </si>
  <si>
    <t>170-163-221</t>
  </si>
  <si>
    <t>170-163-231</t>
  </si>
  <si>
    <t>170-163-343</t>
  </si>
  <si>
    <t>170-163-392</t>
  </si>
  <si>
    <t>170-163-411</t>
  </si>
  <si>
    <t>170-163-462</t>
  </si>
  <si>
    <t>170-170-198</t>
  </si>
  <si>
    <t>170-170-211</t>
  </si>
  <si>
    <t>170-170-221</t>
  </si>
  <si>
    <t>170-170-392</t>
  </si>
  <si>
    <t>170-171-126</t>
  </si>
  <si>
    <t>170-171-128</t>
  </si>
  <si>
    <t>170-171-131</t>
  </si>
  <si>
    <t>170-171-142</t>
  </si>
  <si>
    <t>170-171-147</t>
  </si>
  <si>
    <t>170-171-151</t>
  </si>
  <si>
    <t>170-171-162</t>
  </si>
  <si>
    <t>170-171-171</t>
  </si>
  <si>
    <t>170-171-173</t>
  </si>
  <si>
    <t>170-171-174</t>
  </si>
  <si>
    <t>170-171-176</t>
  </si>
  <si>
    <t>170-171-180</t>
  </si>
  <si>
    <t>170-171-211</t>
  </si>
  <si>
    <t>170-171-392</t>
  </si>
  <si>
    <t>170-171-411</t>
  </si>
  <si>
    <t>170-171-418</t>
  </si>
  <si>
    <t>170-ALL-121</t>
  </si>
  <si>
    <t>170-ALL-126</t>
  </si>
  <si>
    <t>170-ALL-128</t>
  </si>
  <si>
    <t>170-ALL-131</t>
  </si>
  <si>
    <t>170-ALL-142</t>
  </si>
  <si>
    <t>170-ALL-146</t>
  </si>
  <si>
    <t>170-ALL-147</t>
  </si>
  <si>
    <t>170-ALL-151</t>
  </si>
  <si>
    <t>170-ALL-162</t>
  </si>
  <si>
    <t>170-ALL-171</t>
  </si>
  <si>
    <t>170-ALL-173</t>
  </si>
  <si>
    <t>170-ALL-174</t>
  </si>
  <si>
    <t>170-ALL-176</t>
  </si>
  <si>
    <t>170-ALL-180</t>
  </si>
  <si>
    <t>170-ALL-184</t>
  </si>
  <si>
    <t>170-ALL-192</t>
  </si>
  <si>
    <t>170-ALL-198</t>
  </si>
  <si>
    <t>170-ALL-231</t>
  </si>
  <si>
    <t>170-ALL-311</t>
  </si>
  <si>
    <t>170-ALL-343</t>
  </si>
  <si>
    <t>170-ALL-392</t>
  </si>
  <si>
    <t>170-ALL-418</t>
  </si>
  <si>
    <t>170-ALL-453</t>
  </si>
  <si>
    <t>170-ALL-462</t>
  </si>
  <si>
    <t>180-121-116</t>
  </si>
  <si>
    <t>180-121-117</t>
  </si>
  <si>
    <t>180-121-121</t>
  </si>
  <si>
    <t>180-121-135</t>
  </si>
  <si>
    <t>180-121-151</t>
  </si>
  <si>
    <t>180-121-198</t>
  </si>
  <si>
    <t>180-121-211</t>
  </si>
  <si>
    <t>180-121-221</t>
  </si>
  <si>
    <t>180-121-231</t>
  </si>
  <si>
    <t>180-121-312</t>
  </si>
  <si>
    <t>180-121-411</t>
  </si>
  <si>
    <t>180-121-418</t>
  </si>
  <si>
    <t>180-122-311</t>
  </si>
  <si>
    <t>180-123-315</t>
  </si>
  <si>
    <t>180-124-326</t>
  </si>
  <si>
    <t>180-124-462</t>
  </si>
  <si>
    <t>180-125-165</t>
  </si>
  <si>
    <t>180-125-174</t>
  </si>
  <si>
    <t>180-125-176</t>
  </si>
  <si>
    <t>180-125-221</t>
  </si>
  <si>
    <t>180-125-231</t>
  </si>
  <si>
    <t>180-125-451</t>
  </si>
  <si>
    <t>180-125-453</t>
  </si>
  <si>
    <t>180-125-541</t>
  </si>
  <si>
    <t>180-126-462</t>
  </si>
  <si>
    <t>180-128-462</t>
  </si>
  <si>
    <t>180-132-121</t>
  </si>
  <si>
    <t>180-132-142</t>
  </si>
  <si>
    <t>180-132-192</t>
  </si>
  <si>
    <t>180-132-199</t>
  </si>
  <si>
    <t>180-132-211</t>
  </si>
  <si>
    <t>180-132-221</t>
  </si>
  <si>
    <t>180-132-231</t>
  </si>
  <si>
    <t>180-132-411</t>
  </si>
  <si>
    <t>180-132-418</t>
  </si>
  <si>
    <t>180-132-462</t>
  </si>
  <si>
    <t>180-135-418</t>
  </si>
  <si>
    <t>180-137-311</t>
  </si>
  <si>
    <t>180-137-411</t>
  </si>
  <si>
    <t>180-163-127</t>
  </si>
  <si>
    <t>180-163-131</t>
  </si>
  <si>
    <t>180-163-135</t>
  </si>
  <si>
    <t>180-163-152</t>
  </si>
  <si>
    <t>180-163-181</t>
  </si>
  <si>
    <t>180-163-184</t>
  </si>
  <si>
    <t>180-163-197</t>
  </si>
  <si>
    <t>180-163-211</t>
  </si>
  <si>
    <t>180-163-221</t>
  </si>
  <si>
    <t>180-163-231</t>
  </si>
  <si>
    <t>180-163-311</t>
  </si>
  <si>
    <t>180-163-392</t>
  </si>
  <si>
    <t>180-163-411</t>
  </si>
  <si>
    <t>180-163-418</t>
  </si>
  <si>
    <t>180-163-461</t>
  </si>
  <si>
    <t>180-163-462</t>
  </si>
  <si>
    <t>180-165-392</t>
  </si>
  <si>
    <t>180-165-418</t>
  </si>
  <si>
    <t>180-169-131</t>
  </si>
  <si>
    <t>180-169-181</t>
  </si>
  <si>
    <t>180-169-211</t>
  </si>
  <si>
    <t>180-169-221</t>
  </si>
  <si>
    <t>180-169-231</t>
  </si>
  <si>
    <t>180-170-198</t>
  </si>
  <si>
    <t>180-170-211</t>
  </si>
  <si>
    <t>180-170-221</t>
  </si>
  <si>
    <t>180-171-198</t>
  </si>
  <si>
    <t>180-171-211</t>
  </si>
  <si>
    <t>180-171-392</t>
  </si>
  <si>
    <t>180-178-418</t>
  </si>
  <si>
    <t>180-181-126</t>
  </si>
  <si>
    <t>180-181-180</t>
  </si>
  <si>
    <t>180-181-211</t>
  </si>
  <si>
    <t>180-181-392</t>
  </si>
  <si>
    <t>180-ALL-116</t>
  </si>
  <si>
    <t>180-ALL-117</t>
  </si>
  <si>
    <t>180-ALL-121</t>
  </si>
  <si>
    <t>180-ALL-126</t>
  </si>
  <si>
    <t>180-ALL-127</t>
  </si>
  <si>
    <t>180-ALL-131</t>
  </si>
  <si>
    <t>180-ALL-135</t>
  </si>
  <si>
    <t>180-ALL-142</t>
  </si>
  <si>
    <t>180-ALL-151</t>
  </si>
  <si>
    <t>180-ALL-152</t>
  </si>
  <si>
    <t>180-ALL-165</t>
  </si>
  <si>
    <t>180-ALL-174</t>
  </si>
  <si>
    <t>180-ALL-176</t>
  </si>
  <si>
    <t>180-ALL-180</t>
  </si>
  <si>
    <t>180-ALL-181</t>
  </si>
  <si>
    <t>180-ALL-184</t>
  </si>
  <si>
    <t>180-ALL-192</t>
  </si>
  <si>
    <t>180-ALL-197</t>
  </si>
  <si>
    <t>180-ALL-198</t>
  </si>
  <si>
    <t>180-ALL-199</t>
  </si>
  <si>
    <t>180-ALL-221</t>
  </si>
  <si>
    <t>180-ALL-231</t>
  </si>
  <si>
    <t>180-ALL-312</t>
  </si>
  <si>
    <t>180-ALL-315</t>
  </si>
  <si>
    <t>180-ALL-326</t>
  </si>
  <si>
    <t>180-ALL-392</t>
  </si>
  <si>
    <t>180-ALL-418</t>
  </si>
  <si>
    <t>180-ALL-451</t>
  </si>
  <si>
    <t>180-ALL-453</t>
  </si>
  <si>
    <t>180-ALL-461</t>
  </si>
  <si>
    <t>180-ALL-462</t>
  </si>
  <si>
    <t>180-ALL-541</t>
  </si>
  <si>
    <t>181-121-116</t>
  </si>
  <si>
    <t>181-121-121</t>
  </si>
  <si>
    <t>181-121-131</t>
  </si>
  <si>
    <t>181-121-135</t>
  </si>
  <si>
    <t>181-121-146</t>
  </si>
  <si>
    <t>181-121-171</t>
  </si>
  <si>
    <t>181-121-198</t>
  </si>
  <si>
    <t>181-121-211</t>
  </si>
  <si>
    <t>181-121-221</t>
  </si>
  <si>
    <t>181-121-411</t>
  </si>
  <si>
    <t>181-121-462</t>
  </si>
  <si>
    <t>181-123-411</t>
  </si>
  <si>
    <t>181-124-462</t>
  </si>
  <si>
    <t>181-125-174</t>
  </si>
  <si>
    <t>181-125-451</t>
  </si>
  <si>
    <t>181-125-461</t>
  </si>
  <si>
    <t>181-125-462</t>
  </si>
  <si>
    <t>181-126-462</t>
  </si>
  <si>
    <t>181-132-192</t>
  </si>
  <si>
    <t>181-132-211</t>
  </si>
  <si>
    <t>181-132-221</t>
  </si>
  <si>
    <t>181-132-311</t>
  </si>
  <si>
    <t>181-132-317</t>
  </si>
  <si>
    <t>181-132-411</t>
  </si>
  <si>
    <t>181-135-418</t>
  </si>
  <si>
    <t>181-137-411</t>
  </si>
  <si>
    <t>181-137-461</t>
  </si>
  <si>
    <t>181-163-121</t>
  </si>
  <si>
    <t>181-163-142</t>
  </si>
  <si>
    <t>181-163-164</t>
  </si>
  <si>
    <t>181-163-211</t>
  </si>
  <si>
    <t>181-163-221</t>
  </si>
  <si>
    <t>181-163-231</t>
  </si>
  <si>
    <t>181-163-311</t>
  </si>
  <si>
    <t>181-163-392</t>
  </si>
  <si>
    <t>181-163-411</t>
  </si>
  <si>
    <t>181-163-418</t>
  </si>
  <si>
    <t>181-163-461</t>
  </si>
  <si>
    <t>181-167-126</t>
  </si>
  <si>
    <t>181-167-211</t>
  </si>
  <si>
    <t>181-167-392</t>
  </si>
  <si>
    <t>181-169-311</t>
  </si>
  <si>
    <t>181-170-146</t>
  </si>
  <si>
    <t>181-170-211</t>
  </si>
  <si>
    <t>181-170-392</t>
  </si>
  <si>
    <t>181-171-116</t>
  </si>
  <si>
    <t>181-171-126</t>
  </si>
  <si>
    <t>181-171-142</t>
  </si>
  <si>
    <t>181-171-151</t>
  </si>
  <si>
    <t>181-171-171</t>
  </si>
  <si>
    <t>181-171-174</t>
  </si>
  <si>
    <t>181-171-176</t>
  </si>
  <si>
    <t>181-171-211</t>
  </si>
  <si>
    <t>181-171-311</t>
  </si>
  <si>
    <t>181-171-392</t>
  </si>
  <si>
    <t>181-171-411</t>
  </si>
  <si>
    <t>181-ALL-116</t>
  </si>
  <si>
    <t>181-ALL-121</t>
  </si>
  <si>
    <t>181-ALL-126</t>
  </si>
  <si>
    <t>181-ALL-131</t>
  </si>
  <si>
    <t>181-ALL-135</t>
  </si>
  <si>
    <t>181-ALL-142</t>
  </si>
  <si>
    <t>181-ALL-146</t>
  </si>
  <si>
    <t>181-ALL-151</t>
  </si>
  <si>
    <t>181-ALL-164</t>
  </si>
  <si>
    <t>181-ALL-174</t>
  </si>
  <si>
    <t>181-ALL-176</t>
  </si>
  <si>
    <t>181-ALL-192</t>
  </si>
  <si>
    <t>181-ALL-198</t>
  </si>
  <si>
    <t>181-ALL-311</t>
  </si>
  <si>
    <t>181-ALL-317</t>
  </si>
  <si>
    <t>181-ALL-392</t>
  </si>
  <si>
    <t>181-ALL-418</t>
  </si>
  <si>
    <t>181-ALL-451</t>
  </si>
  <si>
    <t>181-ALL-461</t>
  </si>
  <si>
    <t>181-ALL-462</t>
  </si>
  <si>
    <t>182-121-121</t>
  </si>
  <si>
    <t>182-121-124</t>
  </si>
  <si>
    <t>182-121-135</t>
  </si>
  <si>
    <t>182-121-171</t>
  </si>
  <si>
    <t>182-121-198</t>
  </si>
  <si>
    <t>182-121-211</t>
  </si>
  <si>
    <t>182-121-221</t>
  </si>
  <si>
    <t>182-121-231</t>
  </si>
  <si>
    <t>182-121-418</t>
  </si>
  <si>
    <t>182-123-411</t>
  </si>
  <si>
    <t>182-124-418</t>
  </si>
  <si>
    <t>182-125-418</t>
  </si>
  <si>
    <t>182-125-451</t>
  </si>
  <si>
    <t>182-125-453</t>
  </si>
  <si>
    <t>182-125-461</t>
  </si>
  <si>
    <t>182-126-418</t>
  </si>
  <si>
    <t>182-128-418</t>
  </si>
  <si>
    <t>182-128-462</t>
  </si>
  <si>
    <t>182-132-132</t>
  </si>
  <si>
    <t>182-132-192</t>
  </si>
  <si>
    <t>182-132-211</t>
  </si>
  <si>
    <t>182-132-221</t>
  </si>
  <si>
    <t>182-132-231</t>
  </si>
  <si>
    <t>182-132-317</t>
  </si>
  <si>
    <t>182-132-411</t>
  </si>
  <si>
    <t>182-132-541</t>
  </si>
  <si>
    <t>182-135-311</t>
  </si>
  <si>
    <t>182-135-418</t>
  </si>
  <si>
    <t>182-137-411</t>
  </si>
  <si>
    <t>182-137-461</t>
  </si>
  <si>
    <t>182-137-541</t>
  </si>
  <si>
    <t>182-163-121</t>
  </si>
  <si>
    <t>182-163-125</t>
  </si>
  <si>
    <t>182-163-131</t>
  </si>
  <si>
    <t>182-163-163</t>
  </si>
  <si>
    <t>182-163-173</t>
  </si>
  <si>
    <t>182-163-181</t>
  </si>
  <si>
    <t>182-163-211</t>
  </si>
  <si>
    <t>182-163-221</t>
  </si>
  <si>
    <t>182-163-231</t>
  </si>
  <si>
    <t>182-163-312</t>
  </si>
  <si>
    <t>182-163-314</t>
  </si>
  <si>
    <t>182-163-361</t>
  </si>
  <si>
    <t>182-163-392</t>
  </si>
  <si>
    <t>182-163-411</t>
  </si>
  <si>
    <t>182-163-418</t>
  </si>
  <si>
    <t>182-163-461</t>
  </si>
  <si>
    <t>182-163-541</t>
  </si>
  <si>
    <t>182-165-418</t>
  </si>
  <si>
    <t>182-166-418</t>
  </si>
  <si>
    <t>182-167-126</t>
  </si>
  <si>
    <t>182-167-132</t>
  </si>
  <si>
    <t>182-167-145</t>
  </si>
  <si>
    <t>182-167-211</t>
  </si>
  <si>
    <t>182-167-392</t>
  </si>
  <si>
    <t>182-169-311</t>
  </si>
  <si>
    <t>182-169-317</t>
  </si>
  <si>
    <t>182-170-143</t>
  </si>
  <si>
    <t>182-170-211</t>
  </si>
  <si>
    <t>182-170-392</t>
  </si>
  <si>
    <t>182-178-418</t>
  </si>
  <si>
    <t>182-181-126</t>
  </si>
  <si>
    <t>182-181-142</t>
  </si>
  <si>
    <t>182-181-143</t>
  </si>
  <si>
    <t>182-181-171</t>
  </si>
  <si>
    <t>182-181-211</t>
  </si>
  <si>
    <t>182-181-392</t>
  </si>
  <si>
    <t>182-ALL-121</t>
  </si>
  <si>
    <t>182-ALL-124</t>
  </si>
  <si>
    <t>182-ALL-125</t>
  </si>
  <si>
    <t>182-ALL-126</t>
  </si>
  <si>
    <t>182-ALL-131</t>
  </si>
  <si>
    <t>182-ALL-132</t>
  </si>
  <si>
    <t>182-ALL-135</t>
  </si>
  <si>
    <t>182-ALL-142</t>
  </si>
  <si>
    <t>182-ALL-143</t>
  </si>
  <si>
    <t>182-ALL-145</t>
  </si>
  <si>
    <t>182-ALL-163</t>
  </si>
  <si>
    <t>182-ALL-171</t>
  </si>
  <si>
    <t>182-ALL-173</t>
  </si>
  <si>
    <t>182-ALL-181</t>
  </si>
  <si>
    <t>182-ALL-192</t>
  </si>
  <si>
    <t>182-ALL-198</t>
  </si>
  <si>
    <t>182-ALL-221</t>
  </si>
  <si>
    <t>182-ALL-231</t>
  </si>
  <si>
    <t>182-ALL-311</t>
  </si>
  <si>
    <t>182-ALL-312</t>
  </si>
  <si>
    <t>182-ALL-314</t>
  </si>
  <si>
    <t>182-ALL-317</t>
  </si>
  <si>
    <t>182-ALL-361</t>
  </si>
  <si>
    <t>182-ALL-392</t>
  </si>
  <si>
    <t>182-ALL-418</t>
  </si>
  <si>
    <t>182-ALL-451</t>
  </si>
  <si>
    <t>182-ALL-453</t>
  </si>
  <si>
    <t>182-ALL-461</t>
  </si>
  <si>
    <t>182-ALL-462</t>
  </si>
  <si>
    <t>182-ALL-541</t>
  </si>
  <si>
    <t>190-121-121</t>
  </si>
  <si>
    <t>190-121-124</t>
  </si>
  <si>
    <t>190-121-131</t>
  </si>
  <si>
    <t>190-121-135</t>
  </si>
  <si>
    <t>190-121-191</t>
  </si>
  <si>
    <t>190-121-198</t>
  </si>
  <si>
    <t>190-121-211</t>
  </si>
  <si>
    <t>190-121-221</t>
  </si>
  <si>
    <t>190-121-411</t>
  </si>
  <si>
    <t>190-121-418</t>
  </si>
  <si>
    <t>190-122-311</t>
  </si>
  <si>
    <t>190-123-411</t>
  </si>
  <si>
    <t>190-124-418</t>
  </si>
  <si>
    <t>190-124-462</t>
  </si>
  <si>
    <t>190-125-332</t>
  </si>
  <si>
    <t>190-125-461</t>
  </si>
  <si>
    <t>190-126-462</t>
  </si>
  <si>
    <t>190-127-462</t>
  </si>
  <si>
    <t>190-128-462</t>
  </si>
  <si>
    <t>190-129-418</t>
  </si>
  <si>
    <t>190-132-311</t>
  </si>
  <si>
    <t>190-135-418</t>
  </si>
  <si>
    <t>190-137-411</t>
  </si>
  <si>
    <t>190-137-461</t>
  </si>
  <si>
    <t>190-163-113</t>
  </si>
  <si>
    <t>190-163-126</t>
  </si>
  <si>
    <t>190-163-131</t>
  </si>
  <si>
    <t>190-163-153</t>
  </si>
  <si>
    <t>190-163-174</t>
  </si>
  <si>
    <t>190-163-192</t>
  </si>
  <si>
    <t>190-163-211</t>
  </si>
  <si>
    <t>190-163-221</t>
  </si>
  <si>
    <t>190-163-231</t>
  </si>
  <si>
    <t>190-163-232</t>
  </si>
  <si>
    <t>190-163-311</t>
  </si>
  <si>
    <t>190-163-312</t>
  </si>
  <si>
    <t>190-163-392</t>
  </si>
  <si>
    <t>190-163-411</t>
  </si>
  <si>
    <t>190-163-418</t>
  </si>
  <si>
    <t>190-163-462</t>
  </si>
  <si>
    <t>190-167-121</t>
  </si>
  <si>
    <t>190-167-145</t>
  </si>
  <si>
    <t>190-167-211</t>
  </si>
  <si>
    <t>190-167-221</t>
  </si>
  <si>
    <t>190-167-232</t>
  </si>
  <si>
    <t>190-167-392</t>
  </si>
  <si>
    <t>190-171-311</t>
  </si>
  <si>
    <t>190-ALL-113</t>
  </si>
  <si>
    <t>190-ALL-121</t>
  </si>
  <si>
    <t>190-ALL-124</t>
  </si>
  <si>
    <t>190-ALL-126</t>
  </si>
  <si>
    <t>190-ALL-131</t>
  </si>
  <si>
    <t>190-ALL-135</t>
  </si>
  <si>
    <t>190-ALL-145</t>
  </si>
  <si>
    <t>190-ALL-153</t>
  </si>
  <si>
    <t>190-ALL-174</t>
  </si>
  <si>
    <t>190-ALL-191</t>
  </si>
  <si>
    <t>190-ALL-192</t>
  </si>
  <si>
    <t>190-ALL-198</t>
  </si>
  <si>
    <t>190-ALL-221</t>
  </si>
  <si>
    <t>190-ALL-231</t>
  </si>
  <si>
    <t>190-ALL-232</t>
  </si>
  <si>
    <t>190-ALL-311</t>
  </si>
  <si>
    <t>190-ALL-312</t>
  </si>
  <si>
    <t>190-ALL-332</t>
  </si>
  <si>
    <t>190-ALL-392</t>
  </si>
  <si>
    <t>190-ALL-418</t>
  </si>
  <si>
    <t>190-ALL-461</t>
  </si>
  <si>
    <t>19A-121-121</t>
  </si>
  <si>
    <t>19A-121-211</t>
  </si>
  <si>
    <t>19A-121-312</t>
  </si>
  <si>
    <t>19A-121-418</t>
  </si>
  <si>
    <t>19A-123-411</t>
  </si>
  <si>
    <t>19A-124-462</t>
  </si>
  <si>
    <t>19A-126-462</t>
  </si>
  <si>
    <t>19A-137-411</t>
  </si>
  <si>
    <t>19A-164-418</t>
  </si>
  <si>
    <t>19A-165-411</t>
  </si>
  <si>
    <t>19A-ALL-121</t>
  </si>
  <si>
    <t>19A-ALL-211</t>
  </si>
  <si>
    <t>19A-ALL-312</t>
  </si>
  <si>
    <t>19A-ALL-411</t>
  </si>
  <si>
    <t>19A-ALL-418</t>
  </si>
  <si>
    <t>19A-ALL-462</t>
  </si>
  <si>
    <t>19B-121-121</t>
  </si>
  <si>
    <t>19B-121-211</t>
  </si>
  <si>
    <t>19B-121-411</t>
  </si>
  <si>
    <t>19B-123-411</t>
  </si>
  <si>
    <t>19B-124-462</t>
  </si>
  <si>
    <t>19B-126-462</t>
  </si>
  <si>
    <t>19B-128-462</t>
  </si>
  <si>
    <t>19B-132-121</t>
  </si>
  <si>
    <t>19B-132-211</t>
  </si>
  <si>
    <t>19B-132-311</t>
  </si>
  <si>
    <t>19B-132-318</t>
  </si>
  <si>
    <t>19B-132-411</t>
  </si>
  <si>
    <t>19B-132-462</t>
  </si>
  <si>
    <t>19B-137-411</t>
  </si>
  <si>
    <t>19B-164-121</t>
  </si>
  <si>
    <t>19B-164-211</t>
  </si>
  <si>
    <t>19B-164-461</t>
  </si>
  <si>
    <t>19B-164-462</t>
  </si>
  <si>
    <t>19B-165-411</t>
  </si>
  <si>
    <t>19B-ALL-121</t>
  </si>
  <si>
    <t>19B-ALL-211</t>
  </si>
  <si>
    <t>19B-ALL-311</t>
  </si>
  <si>
    <t>19B-ALL-318</t>
  </si>
  <si>
    <t>19B-ALL-411</t>
  </si>
  <si>
    <t>19B-ALL-461</t>
  </si>
  <si>
    <t>19B-ALL-462</t>
  </si>
  <si>
    <t>19C-121-121</t>
  </si>
  <si>
    <t>19C-121-211</t>
  </si>
  <si>
    <t>19C-121-311</t>
  </si>
  <si>
    <t>19C-121-411</t>
  </si>
  <si>
    <t>19C-121-418</t>
  </si>
  <si>
    <t>19C-122-311</t>
  </si>
  <si>
    <t>19C-123-411</t>
  </si>
  <si>
    <t>19C-124-462</t>
  </si>
  <si>
    <t>19C-126-418</t>
  </si>
  <si>
    <t>19C-126-462</t>
  </si>
  <si>
    <t>19C-132-317</t>
  </si>
  <si>
    <t>19C-132-411</t>
  </si>
  <si>
    <t>19C-135-311</t>
  </si>
  <si>
    <t>19C-137-411</t>
  </si>
  <si>
    <t>19C-ALL-121</t>
  </si>
  <si>
    <t>19C-ALL-211</t>
  </si>
  <si>
    <t>19C-ALL-311</t>
  </si>
  <si>
    <t>19C-ALL-317</t>
  </si>
  <si>
    <t>19C-ALL-411</t>
  </si>
  <si>
    <t>19C-ALL-418</t>
  </si>
  <si>
    <t>19C-ALL-462</t>
  </si>
  <si>
    <t>200-121-151</t>
  </si>
  <si>
    <t>200-121-198</t>
  </si>
  <si>
    <t>200-121-211</t>
  </si>
  <si>
    <t>200-121-221</t>
  </si>
  <si>
    <t>200-121-332</t>
  </si>
  <si>
    <t>200-121-411</t>
  </si>
  <si>
    <t>200-121-459</t>
  </si>
  <si>
    <t>200-121-462</t>
  </si>
  <si>
    <t>200-123-411</t>
  </si>
  <si>
    <t>200-124-462</t>
  </si>
  <si>
    <t>200-125-311</t>
  </si>
  <si>
    <t>200-125-462</t>
  </si>
  <si>
    <t>200-125-551</t>
  </si>
  <si>
    <t>200-125-552</t>
  </si>
  <si>
    <t>200-126-462</t>
  </si>
  <si>
    <t>200-128-462</t>
  </si>
  <si>
    <t>200-132-126</t>
  </si>
  <si>
    <t>200-132-143</t>
  </si>
  <si>
    <t>200-132-211</t>
  </si>
  <si>
    <t>200-132-221</t>
  </si>
  <si>
    <t>200-132-332</t>
  </si>
  <si>
    <t>200-132-411</t>
  </si>
  <si>
    <t>200-135-311</t>
  </si>
  <si>
    <t>200-163-131</t>
  </si>
  <si>
    <t>200-163-135</t>
  </si>
  <si>
    <t>200-163-141</t>
  </si>
  <si>
    <t>200-163-142</t>
  </si>
  <si>
    <t>200-163-146</t>
  </si>
  <si>
    <t>200-163-149</t>
  </si>
  <si>
    <t>200-163-151</t>
  </si>
  <si>
    <t>200-163-152</t>
  </si>
  <si>
    <t>200-163-171</t>
  </si>
  <si>
    <t>200-163-173</t>
  </si>
  <si>
    <t>200-163-174</t>
  </si>
  <si>
    <t>200-163-175</t>
  </si>
  <si>
    <t>200-163-176</t>
  </si>
  <si>
    <t>200-163-192</t>
  </si>
  <si>
    <t>200-163-211</t>
  </si>
  <si>
    <t>200-163-221</t>
  </si>
  <si>
    <t>200-163-231</t>
  </si>
  <si>
    <t>200-163-232</t>
  </si>
  <si>
    <t>200-163-311</t>
  </si>
  <si>
    <t>200-163-332</t>
  </si>
  <si>
    <t>200-163-392</t>
  </si>
  <si>
    <t>200-163-411</t>
  </si>
  <si>
    <t>200-163-418</t>
  </si>
  <si>
    <t>200-163-462</t>
  </si>
  <si>
    <t>200-166-418</t>
  </si>
  <si>
    <t>200-167-143</t>
  </si>
  <si>
    <t>200-167-211</t>
  </si>
  <si>
    <t>200-167-221</t>
  </si>
  <si>
    <t>200-171-126</t>
  </si>
  <si>
    <t>200-171-142</t>
  </si>
  <si>
    <t>200-171-143</t>
  </si>
  <si>
    <t>200-171-171</t>
  </si>
  <si>
    <t>200-171-211</t>
  </si>
  <si>
    <t>200-171-232</t>
  </si>
  <si>
    <t>200-171-333</t>
  </si>
  <si>
    <t>200-171-392</t>
  </si>
  <si>
    <t>200-171-411</t>
  </si>
  <si>
    <t>200-171-459</t>
  </si>
  <si>
    <t>200-178-418</t>
  </si>
  <si>
    <t>200-181-192</t>
  </si>
  <si>
    <t>200-181-211</t>
  </si>
  <si>
    <t>200-181-221</t>
  </si>
  <si>
    <t>200-181-232</t>
  </si>
  <si>
    <t>200-181-392</t>
  </si>
  <si>
    <t>200-ALL-126</t>
  </si>
  <si>
    <t>200-ALL-131</t>
  </si>
  <si>
    <t>200-ALL-135</t>
  </si>
  <si>
    <t>200-ALL-141</t>
  </si>
  <si>
    <t>200-ALL-142</t>
  </si>
  <si>
    <t>200-ALL-143</t>
  </si>
  <si>
    <t>200-ALL-146</t>
  </si>
  <si>
    <t>200-ALL-149</t>
  </si>
  <si>
    <t>200-ALL-151</t>
  </si>
  <si>
    <t>200-ALL-152</t>
  </si>
  <si>
    <t>200-ALL-173</t>
  </si>
  <si>
    <t>200-ALL-174</t>
  </si>
  <si>
    <t>200-ALL-175</t>
  </si>
  <si>
    <t>200-ALL-176</t>
  </si>
  <si>
    <t>200-ALL-192</t>
  </si>
  <si>
    <t>200-ALL-198</t>
  </si>
  <si>
    <t>200-ALL-231</t>
  </si>
  <si>
    <t>200-ALL-232</t>
  </si>
  <si>
    <t>200-ALL-311</t>
  </si>
  <si>
    <t>200-ALL-332</t>
  </si>
  <si>
    <t>200-ALL-333</t>
  </si>
  <si>
    <t>200-ALL-392</t>
  </si>
  <si>
    <t>200-ALL-411</t>
  </si>
  <si>
    <t>200-ALL-418</t>
  </si>
  <si>
    <t>200-ALL-459</t>
  </si>
  <si>
    <t>200-ALL-462</t>
  </si>
  <si>
    <t>200-ALL-551</t>
  </si>
  <si>
    <t>200-ALL-552</t>
  </si>
  <si>
    <t>20A-121-121</t>
  </si>
  <si>
    <t>20A-121-151</t>
  </si>
  <si>
    <t>20A-121-174</t>
  </si>
  <si>
    <t>20A-121-211</t>
  </si>
  <si>
    <t>20A-121-311</t>
  </si>
  <si>
    <t>20A-121-411</t>
  </si>
  <si>
    <t>20A-121-418</t>
  </si>
  <si>
    <t>20A-121-459</t>
  </si>
  <si>
    <t>20A-122-317</t>
  </si>
  <si>
    <t>20A-123-411</t>
  </si>
  <si>
    <t>20A-125-422</t>
  </si>
  <si>
    <t>20A-132-311</t>
  </si>
  <si>
    <t>20A-134-311</t>
  </si>
  <si>
    <t>20A-135-311</t>
  </si>
  <si>
    <t>20A-137-411</t>
  </si>
  <si>
    <t>20A-163-311</t>
  </si>
  <si>
    <t>20A-163-411</t>
  </si>
  <si>
    <t>20A-163-461</t>
  </si>
  <si>
    <t>20A-163-462</t>
  </si>
  <si>
    <t>20A-165-418</t>
  </si>
  <si>
    <t>20A-167-462</t>
  </si>
  <si>
    <t>20A-171-121</t>
  </si>
  <si>
    <t>20A-171-141</t>
  </si>
  <si>
    <t>20A-171-211</t>
  </si>
  <si>
    <t>20A-ALL-121</t>
  </si>
  <si>
    <t>20A-ALL-141</t>
  </si>
  <si>
    <t>20A-ALL-151</t>
  </si>
  <si>
    <t>20A-ALL-174</t>
  </si>
  <si>
    <t>20A-ALL-211</t>
  </si>
  <si>
    <t>20A-ALL-311</t>
  </si>
  <si>
    <t>20A-ALL-317</t>
  </si>
  <si>
    <t>20A-ALL-411</t>
  </si>
  <si>
    <t>20A-ALL-418</t>
  </si>
  <si>
    <t>20A-ALL-422</t>
  </si>
  <si>
    <t>20A-ALL-459</t>
  </si>
  <si>
    <t>20A-ALL-461</t>
  </si>
  <si>
    <t>210-121-116</t>
  </si>
  <si>
    <t>210-121-121</t>
  </si>
  <si>
    <t>210-121-151</t>
  </si>
  <si>
    <t>210-121-198</t>
  </si>
  <si>
    <t>210-121-211</t>
  </si>
  <si>
    <t>210-121-221</t>
  </si>
  <si>
    <t>210-121-411</t>
  </si>
  <si>
    <t>210-121-422</t>
  </si>
  <si>
    <t>210-121-459</t>
  </si>
  <si>
    <t>210-124-462</t>
  </si>
  <si>
    <t>210-125-422</t>
  </si>
  <si>
    <t>210-125-451</t>
  </si>
  <si>
    <t>210-125-453</t>
  </si>
  <si>
    <t>210-125-462</t>
  </si>
  <si>
    <t>210-126-462</t>
  </si>
  <si>
    <t>210-132-133</t>
  </si>
  <si>
    <t>210-132-164</t>
  </si>
  <si>
    <t>210-132-192</t>
  </si>
  <si>
    <t>210-132-211</t>
  </si>
  <si>
    <t>210-132-221</t>
  </si>
  <si>
    <t>210-132-311</t>
  </si>
  <si>
    <t>210-132-411</t>
  </si>
  <si>
    <t>210-134-146</t>
  </si>
  <si>
    <t>210-134-162</t>
  </si>
  <si>
    <t>210-134-181</t>
  </si>
  <si>
    <t>210-134-211</t>
  </si>
  <si>
    <t>210-134-221</t>
  </si>
  <si>
    <t>210-134-311</t>
  </si>
  <si>
    <t>210-134-411</t>
  </si>
  <si>
    <t>210-135-311</t>
  </si>
  <si>
    <t>210-136-342</t>
  </si>
  <si>
    <t>210-136-411</t>
  </si>
  <si>
    <t>210-136-462</t>
  </si>
  <si>
    <t>210-163-146</t>
  </si>
  <si>
    <t>210-163-162</t>
  </si>
  <si>
    <t>210-163-167</t>
  </si>
  <si>
    <t>210-163-181</t>
  </si>
  <si>
    <t>210-163-198</t>
  </si>
  <si>
    <t>210-163-211</t>
  </si>
  <si>
    <t>210-163-221</t>
  </si>
  <si>
    <t>210-163-311</t>
  </si>
  <si>
    <t>210-163-392</t>
  </si>
  <si>
    <t>210-163-411</t>
  </si>
  <si>
    <t>210-163-418</t>
  </si>
  <si>
    <t>210-163-462</t>
  </si>
  <si>
    <t>210-170-198</t>
  </si>
  <si>
    <t>210-170-211</t>
  </si>
  <si>
    <t>210-170-221</t>
  </si>
  <si>
    <t>210-171-116</t>
  </si>
  <si>
    <t>210-171-126</t>
  </si>
  <si>
    <t>210-171-131</t>
  </si>
  <si>
    <t>210-171-142</t>
  </si>
  <si>
    <t>210-171-143</t>
  </si>
  <si>
    <t>210-171-171</t>
  </si>
  <si>
    <t>210-171-174</t>
  </si>
  <si>
    <t>210-171-176</t>
  </si>
  <si>
    <t>210-171-211</t>
  </si>
  <si>
    <t>210-171-312</t>
  </si>
  <si>
    <t>210-171-392</t>
  </si>
  <si>
    <t>210-171-411</t>
  </si>
  <si>
    <t>210-171-418</t>
  </si>
  <si>
    <t>210-171-451</t>
  </si>
  <si>
    <t>210-178-418</t>
  </si>
  <si>
    <t>210-ALL-116</t>
  </si>
  <si>
    <t>210-ALL-121</t>
  </si>
  <si>
    <t>210-ALL-126</t>
  </si>
  <si>
    <t>210-ALL-131</t>
  </si>
  <si>
    <t>210-ALL-133</t>
  </si>
  <si>
    <t>210-ALL-142</t>
  </si>
  <si>
    <t>210-ALL-143</t>
  </si>
  <si>
    <t>210-ALL-146</t>
  </si>
  <si>
    <t>210-ALL-151</t>
  </si>
  <si>
    <t>210-ALL-162</t>
  </si>
  <si>
    <t>210-ALL-164</t>
  </si>
  <si>
    <t>210-ALL-167</t>
  </si>
  <si>
    <t>210-ALL-171</t>
  </si>
  <si>
    <t>210-ALL-174</t>
  </si>
  <si>
    <t>210-ALL-176</t>
  </si>
  <si>
    <t>210-ALL-181</t>
  </si>
  <si>
    <t>210-ALL-192</t>
  </si>
  <si>
    <t>210-ALL-198</t>
  </si>
  <si>
    <t>210-ALL-211</t>
  </si>
  <si>
    <t>210-ALL-221</t>
  </si>
  <si>
    <t>210-ALL-311</t>
  </si>
  <si>
    <t>210-ALL-312</t>
  </si>
  <si>
    <t>210-ALL-342</t>
  </si>
  <si>
    <t>210-ALL-392</t>
  </si>
  <si>
    <t>210-ALL-411</t>
  </si>
  <si>
    <t>210-ALL-418</t>
  </si>
  <si>
    <t>210-ALL-422</t>
  </si>
  <si>
    <t>210-ALL-451</t>
  </si>
  <si>
    <t>210-ALL-453</t>
  </si>
  <si>
    <t>210-ALL-459</t>
  </si>
  <si>
    <t>210-ALL-462</t>
  </si>
  <si>
    <t>220-121-198</t>
  </si>
  <si>
    <t>220-121-211</t>
  </si>
  <si>
    <t>220-121-221</t>
  </si>
  <si>
    <t>220-121-411</t>
  </si>
  <si>
    <t>220-121-459</t>
  </si>
  <si>
    <t>220-122-317</t>
  </si>
  <si>
    <t>220-123-411</t>
  </si>
  <si>
    <t>220-124-462</t>
  </si>
  <si>
    <t>220-125-462</t>
  </si>
  <si>
    <t>220-126-462</t>
  </si>
  <si>
    <t>220-128-418</t>
  </si>
  <si>
    <t>220-132-192</t>
  </si>
  <si>
    <t>220-132-211</t>
  </si>
  <si>
    <t>220-132-221</t>
  </si>
  <si>
    <t>220-132-411</t>
  </si>
  <si>
    <t>220-135-418</t>
  </si>
  <si>
    <t>220-137-411</t>
  </si>
  <si>
    <t>220-163-131</t>
  </si>
  <si>
    <t>220-163-147</t>
  </si>
  <si>
    <t>220-163-171</t>
  </si>
  <si>
    <t>220-163-199</t>
  </si>
  <si>
    <t>220-163-211</t>
  </si>
  <si>
    <t>220-163-221</t>
  </si>
  <si>
    <t>220-163-231</t>
  </si>
  <si>
    <t>220-163-344</t>
  </si>
  <si>
    <t>220-163-418</t>
  </si>
  <si>
    <t>220-163-461</t>
  </si>
  <si>
    <t>220-163-462</t>
  </si>
  <si>
    <t>220-165-392</t>
  </si>
  <si>
    <t>220-165-418</t>
  </si>
  <si>
    <t>220-169-192</t>
  </si>
  <si>
    <t>220-169-211</t>
  </si>
  <si>
    <t>220-169-221</t>
  </si>
  <si>
    <t>220-169-392</t>
  </si>
  <si>
    <t>220-171-142</t>
  </si>
  <si>
    <t>220-171-171</t>
  </si>
  <si>
    <t>220-171-174</t>
  </si>
  <si>
    <t>220-171-211</t>
  </si>
  <si>
    <t>220-171-392</t>
  </si>
  <si>
    <t>220-171-462</t>
  </si>
  <si>
    <t>220-181-126</t>
  </si>
  <si>
    <t>220-181-211</t>
  </si>
  <si>
    <t>220-181-392</t>
  </si>
  <si>
    <t>220-ALL-126</t>
  </si>
  <si>
    <t>220-ALL-131</t>
  </si>
  <si>
    <t>220-ALL-142</t>
  </si>
  <si>
    <t>220-ALL-147</t>
  </si>
  <si>
    <t>220-ALL-192</t>
  </si>
  <si>
    <t>220-ALL-198</t>
  </si>
  <si>
    <t>220-ALL-231</t>
  </si>
  <si>
    <t>220-ALL-317</t>
  </si>
  <si>
    <t>220-ALL-344</t>
  </si>
  <si>
    <t>220-ALL-418</t>
  </si>
  <si>
    <t>220-ALL-459</t>
  </si>
  <si>
    <t>220-ALL-462</t>
  </si>
  <si>
    <t>230-121-121</t>
  </si>
  <si>
    <t>230-121-211</t>
  </si>
  <si>
    <t>230-121-221</t>
  </si>
  <si>
    <t>230-121-411</t>
  </si>
  <si>
    <t>230-121-462</t>
  </si>
  <si>
    <t>230-122-317</t>
  </si>
  <si>
    <t>230-123-411</t>
  </si>
  <si>
    <t>230-124-418</t>
  </si>
  <si>
    <t>230-124-462</t>
  </si>
  <si>
    <t>230-126-462</t>
  </si>
  <si>
    <t>230-128-418</t>
  </si>
  <si>
    <t>230-132-121</t>
  </si>
  <si>
    <t>230-132-131</t>
  </si>
  <si>
    <t>230-132-132</t>
  </si>
  <si>
    <t>230-132-133</t>
  </si>
  <si>
    <t>230-132-142</t>
  </si>
  <si>
    <t>230-132-145</t>
  </si>
  <si>
    <t>230-132-146</t>
  </si>
  <si>
    <t>230-132-167</t>
  </si>
  <si>
    <t>230-132-192</t>
  </si>
  <si>
    <t>230-132-211</t>
  </si>
  <si>
    <t>230-132-221</t>
  </si>
  <si>
    <t>230-132-231</t>
  </si>
  <si>
    <t>230-132-311</t>
  </si>
  <si>
    <t>230-132-318</t>
  </si>
  <si>
    <t>230-132-411</t>
  </si>
  <si>
    <t>230-132-462</t>
  </si>
  <si>
    <t>230-134-146</t>
  </si>
  <si>
    <t>230-134-181</t>
  </si>
  <si>
    <t>230-134-199</t>
  </si>
  <si>
    <t>230-134-211</t>
  </si>
  <si>
    <t>230-134-221</t>
  </si>
  <si>
    <t>230-134-231</t>
  </si>
  <si>
    <t>230-134-411</t>
  </si>
  <si>
    <t>230-134-418</t>
  </si>
  <si>
    <t>230-134-461</t>
  </si>
  <si>
    <t>230-134-462</t>
  </si>
  <si>
    <t>230-135-418</t>
  </si>
  <si>
    <t>230-137-411</t>
  </si>
  <si>
    <t>230-137-461</t>
  </si>
  <si>
    <t>230-138-418</t>
  </si>
  <si>
    <t>230-163-121</t>
  </si>
  <si>
    <t>230-163-126</t>
  </si>
  <si>
    <t>230-163-131</t>
  </si>
  <si>
    <t>230-163-141</t>
  </si>
  <si>
    <t>230-163-142</t>
  </si>
  <si>
    <t>230-163-143</t>
  </si>
  <si>
    <t>230-163-144</t>
  </si>
  <si>
    <t>230-163-145</t>
  </si>
  <si>
    <t>230-163-146</t>
  </si>
  <si>
    <t>230-163-151</t>
  </si>
  <si>
    <t>230-163-171</t>
  </si>
  <si>
    <t>230-163-172</t>
  </si>
  <si>
    <t>230-163-181</t>
  </si>
  <si>
    <t>230-163-191</t>
  </si>
  <si>
    <t>230-163-198</t>
  </si>
  <si>
    <t>230-163-199</t>
  </si>
  <si>
    <t>230-163-211</t>
  </si>
  <si>
    <t>230-163-221</t>
  </si>
  <si>
    <t>230-163-231</t>
  </si>
  <si>
    <t>230-163-232</t>
  </si>
  <si>
    <t>230-163-311</t>
  </si>
  <si>
    <t>230-163-319</t>
  </si>
  <si>
    <t>230-163-331</t>
  </si>
  <si>
    <t>230-163-392</t>
  </si>
  <si>
    <t>230-163-411</t>
  </si>
  <si>
    <t>230-163-418</t>
  </si>
  <si>
    <t>230-163-461</t>
  </si>
  <si>
    <t>230-163-462</t>
  </si>
  <si>
    <t>230-165-392</t>
  </si>
  <si>
    <t>230-165-411</t>
  </si>
  <si>
    <t>230-167-121</t>
  </si>
  <si>
    <t>230-167-126</t>
  </si>
  <si>
    <t>230-167-132</t>
  </si>
  <si>
    <t>230-167-145</t>
  </si>
  <si>
    <t>230-167-211</t>
  </si>
  <si>
    <t>230-167-221</t>
  </si>
  <si>
    <t>230-167-232</t>
  </si>
  <si>
    <t>230-167-392</t>
  </si>
  <si>
    <t>230-171-392</t>
  </si>
  <si>
    <t>230-171-523</t>
  </si>
  <si>
    <t>230-178-418</t>
  </si>
  <si>
    <t>230-ALL-121</t>
  </si>
  <si>
    <t>230-ALL-126</t>
  </si>
  <si>
    <t>230-ALL-131</t>
  </si>
  <si>
    <t>230-ALL-132</t>
  </si>
  <si>
    <t>230-ALL-133</t>
  </si>
  <si>
    <t>230-ALL-141</t>
  </si>
  <si>
    <t>230-ALL-142</t>
  </si>
  <si>
    <t>230-ALL-143</t>
  </si>
  <si>
    <t>230-ALL-144</t>
  </si>
  <si>
    <t>230-ALL-145</t>
  </si>
  <si>
    <t>230-ALL-146</t>
  </si>
  <si>
    <t>230-ALL-167</t>
  </si>
  <si>
    <t>230-ALL-171</t>
  </si>
  <si>
    <t>230-ALL-172</t>
  </si>
  <si>
    <t>230-ALL-181</t>
  </si>
  <si>
    <t>230-ALL-191</t>
  </si>
  <si>
    <t>230-ALL-192</t>
  </si>
  <si>
    <t>230-ALL-198</t>
  </si>
  <si>
    <t>230-ALL-199</t>
  </si>
  <si>
    <t>230-ALL-231</t>
  </si>
  <si>
    <t>230-ALL-232</t>
  </si>
  <si>
    <t>230-ALL-311</t>
  </si>
  <si>
    <t>230-ALL-317</t>
  </si>
  <si>
    <t>230-ALL-318</t>
  </si>
  <si>
    <t>230-ALL-319</t>
  </si>
  <si>
    <t>230-ALL-331</t>
  </si>
  <si>
    <t>230-ALL-392</t>
  </si>
  <si>
    <t>230-ALL-418</t>
  </si>
  <si>
    <t>230-ALL-523</t>
  </si>
  <si>
    <t>23A-121-121</t>
  </si>
  <si>
    <t>23A-121-211</t>
  </si>
  <si>
    <t>23A-121-221</t>
  </si>
  <si>
    <t>23A-121-411</t>
  </si>
  <si>
    <t>23A-122-311</t>
  </si>
  <si>
    <t>23A-123-315</t>
  </si>
  <si>
    <t>23A-123-411</t>
  </si>
  <si>
    <t>23A-124-462</t>
  </si>
  <si>
    <t>23A-126-462</t>
  </si>
  <si>
    <t>23A-128-462</t>
  </si>
  <si>
    <t>23A-132-311</t>
  </si>
  <si>
    <t>23A-132-317</t>
  </si>
  <si>
    <t>23A-132-411</t>
  </si>
  <si>
    <t>23A-134-162</t>
  </si>
  <si>
    <t>23A-134-211</t>
  </si>
  <si>
    <t>23A-134-411</t>
  </si>
  <si>
    <t>23A-134-462</t>
  </si>
  <si>
    <t>23A-135-418</t>
  </si>
  <si>
    <t>23A-137-411</t>
  </si>
  <si>
    <t>23A-164-162</t>
  </si>
  <si>
    <t>23A-164-192</t>
  </si>
  <si>
    <t>23A-164-211</t>
  </si>
  <si>
    <t>23A-164-462</t>
  </si>
  <si>
    <t>23A-165-411</t>
  </si>
  <si>
    <t>23A-167-192</t>
  </si>
  <si>
    <t>23A-167-311</t>
  </si>
  <si>
    <t>23A-167-317</t>
  </si>
  <si>
    <t>23A-169-131</t>
  </si>
  <si>
    <t>23A-169-146</t>
  </si>
  <si>
    <t>23A-169-211</t>
  </si>
  <si>
    <t>23A-170-121</t>
  </si>
  <si>
    <t>23A-170-211</t>
  </si>
  <si>
    <t>23A-170-221</t>
  </si>
  <si>
    <t>23A-170-311</t>
  </si>
  <si>
    <t>23A-ALL-121</t>
  </si>
  <si>
    <t>23A-ALL-131</t>
  </si>
  <si>
    <t>23A-ALL-146</t>
  </si>
  <si>
    <t>23A-ALL-162</t>
  </si>
  <si>
    <t>23A-ALL-192</t>
  </si>
  <si>
    <t>23A-ALL-211</t>
  </si>
  <si>
    <t>23A-ALL-221</t>
  </si>
  <si>
    <t>23A-ALL-311</t>
  </si>
  <si>
    <t>23A-ALL-315</t>
  </si>
  <si>
    <t>23A-ALL-317</t>
  </si>
  <si>
    <t>23A-ALL-411</t>
  </si>
  <si>
    <t>23A-ALL-418</t>
  </si>
  <si>
    <t>23A-ALL-462</t>
  </si>
  <si>
    <t>240-121-121</t>
  </si>
  <si>
    <t>240-121-196</t>
  </si>
  <si>
    <t>240-121-211</t>
  </si>
  <si>
    <t>240-121-221</t>
  </si>
  <si>
    <t>240-121-312</t>
  </si>
  <si>
    <t>240-121-411</t>
  </si>
  <si>
    <t>240-121-413</t>
  </si>
  <si>
    <t>240-122-311</t>
  </si>
  <si>
    <t>240-124-418</t>
  </si>
  <si>
    <t>240-124-462</t>
  </si>
  <si>
    <t>240-125-315</t>
  </si>
  <si>
    <t>240-126-462</t>
  </si>
  <si>
    <t>240-128-462</t>
  </si>
  <si>
    <t>240-132-131</t>
  </si>
  <si>
    <t>240-132-133</t>
  </si>
  <si>
    <t>240-132-192</t>
  </si>
  <si>
    <t>240-132-211</t>
  </si>
  <si>
    <t>240-132-221</t>
  </si>
  <si>
    <t>240-132-311</t>
  </si>
  <si>
    <t>240-132-411</t>
  </si>
  <si>
    <t>240-134-196</t>
  </si>
  <si>
    <t>240-134-211</t>
  </si>
  <si>
    <t>240-134-221</t>
  </si>
  <si>
    <t>240-134-413</t>
  </si>
  <si>
    <t>240-134-462</t>
  </si>
  <si>
    <t>240-135-418</t>
  </si>
  <si>
    <t>240-137-411</t>
  </si>
  <si>
    <t>240-163-131</t>
  </si>
  <si>
    <t>240-163-181</t>
  </si>
  <si>
    <t>240-163-211</t>
  </si>
  <si>
    <t>240-163-221</t>
  </si>
  <si>
    <t>240-163-231</t>
  </si>
  <si>
    <t>240-163-392</t>
  </si>
  <si>
    <t>240-163-411</t>
  </si>
  <si>
    <t>240-163-413</t>
  </si>
  <si>
    <t>240-167-126</t>
  </si>
  <si>
    <t>240-167-211</t>
  </si>
  <si>
    <t>240-167-221</t>
  </si>
  <si>
    <t>240-167-411</t>
  </si>
  <si>
    <t>240-169-311</t>
  </si>
  <si>
    <t>240-169-392</t>
  </si>
  <si>
    <t>240-170-392</t>
  </si>
  <si>
    <t>240-171-126</t>
  </si>
  <si>
    <t>240-171-142</t>
  </si>
  <si>
    <t>240-171-162</t>
  </si>
  <si>
    <t>240-171-171</t>
  </si>
  <si>
    <t>240-171-174</t>
  </si>
  <si>
    <t>240-171-176</t>
  </si>
  <si>
    <t>240-171-211</t>
  </si>
  <si>
    <t>240-171-392</t>
  </si>
  <si>
    <t>240-178-418</t>
  </si>
  <si>
    <t>240-ALL-121</t>
  </si>
  <si>
    <t>240-ALL-126</t>
  </si>
  <si>
    <t>240-ALL-131</t>
  </si>
  <si>
    <t>240-ALL-133</t>
  </si>
  <si>
    <t>240-ALL-142</t>
  </si>
  <si>
    <t>240-ALL-162</t>
  </si>
  <si>
    <t>240-ALL-171</t>
  </si>
  <si>
    <t>240-ALL-181</t>
  </si>
  <si>
    <t>240-ALL-192</t>
  </si>
  <si>
    <t>240-ALL-196</t>
  </si>
  <si>
    <t>240-ALL-311</t>
  </si>
  <si>
    <t>240-ALL-312</t>
  </si>
  <si>
    <t>240-ALL-315</t>
  </si>
  <si>
    <t>240-ALL-392</t>
  </si>
  <si>
    <t>240-ALL-413</t>
  </si>
  <si>
    <t>240-ALL-418</t>
  </si>
  <si>
    <t>240-ALL-462</t>
  </si>
  <si>
    <t>241-121-121</t>
  </si>
  <si>
    <t>241-121-196</t>
  </si>
  <si>
    <t>241-121-197</t>
  </si>
  <si>
    <t>241-121-198</t>
  </si>
  <si>
    <t>241-121-211</t>
  </si>
  <si>
    <t>241-121-221</t>
  </si>
  <si>
    <t>241-121-411</t>
  </si>
  <si>
    <t>241-121-418</t>
  </si>
  <si>
    <t>241-122-311</t>
  </si>
  <si>
    <t>241-123-411</t>
  </si>
  <si>
    <t>241-124-418</t>
  </si>
  <si>
    <t>241-124-462</t>
  </si>
  <si>
    <t>241-125-174</t>
  </si>
  <si>
    <t>241-125-176</t>
  </si>
  <si>
    <t>241-125-211</t>
  </si>
  <si>
    <t>241-125-231</t>
  </si>
  <si>
    <t>241-125-332</t>
  </si>
  <si>
    <t>241-125-344</t>
  </si>
  <si>
    <t>241-125-411</t>
  </si>
  <si>
    <t>241-125-422</t>
  </si>
  <si>
    <t>241-125-423</t>
  </si>
  <si>
    <t>241-125-425</t>
  </si>
  <si>
    <t>241-125-451</t>
  </si>
  <si>
    <t>241-125-453</t>
  </si>
  <si>
    <t>241-125-461</t>
  </si>
  <si>
    <t>241-125-541</t>
  </si>
  <si>
    <t>241-126-462</t>
  </si>
  <si>
    <t>241-132-311</t>
  </si>
  <si>
    <t>241-132-317</t>
  </si>
  <si>
    <t>241-132-411</t>
  </si>
  <si>
    <t>241-134-142</t>
  </si>
  <si>
    <t>241-134-162</t>
  </si>
  <si>
    <t>241-134-165</t>
  </si>
  <si>
    <t>241-134-167</t>
  </si>
  <si>
    <t>241-134-211</t>
  </si>
  <si>
    <t>241-134-221</t>
  </si>
  <si>
    <t>241-134-411</t>
  </si>
  <si>
    <t>241-134-462</t>
  </si>
  <si>
    <t>241-135-418</t>
  </si>
  <si>
    <t>241-137-411</t>
  </si>
  <si>
    <t>241-163-121</t>
  </si>
  <si>
    <t>241-163-126</t>
  </si>
  <si>
    <t>241-163-147</t>
  </si>
  <si>
    <t>241-163-173</t>
  </si>
  <si>
    <t>241-163-192</t>
  </si>
  <si>
    <t>241-163-196</t>
  </si>
  <si>
    <t>241-163-199</t>
  </si>
  <si>
    <t>241-163-211</t>
  </si>
  <si>
    <t>241-163-221</t>
  </si>
  <si>
    <t>241-163-231</t>
  </si>
  <si>
    <t>241-163-312</t>
  </si>
  <si>
    <t>241-163-343</t>
  </si>
  <si>
    <t>241-163-361</t>
  </si>
  <si>
    <t>241-163-392</t>
  </si>
  <si>
    <t>241-163-411</t>
  </si>
  <si>
    <t>241-163-461</t>
  </si>
  <si>
    <t>241-163-462</t>
  </si>
  <si>
    <t>241-165-418</t>
  </si>
  <si>
    <t>241-168-113</t>
  </si>
  <si>
    <t>241-168-141</t>
  </si>
  <si>
    <t>241-168-171</t>
  </si>
  <si>
    <t>241-168-173</t>
  </si>
  <si>
    <t>241-168-198</t>
  </si>
  <si>
    <t>241-168-211</t>
  </si>
  <si>
    <t>241-168-221</t>
  </si>
  <si>
    <t>241-168-311</t>
  </si>
  <si>
    <t>241-168-331</t>
  </si>
  <si>
    <t>241-168-392</t>
  </si>
  <si>
    <t>241-168-411</t>
  </si>
  <si>
    <t>241-168-418</t>
  </si>
  <si>
    <t>241-170-142</t>
  </si>
  <si>
    <t>241-170-143</t>
  </si>
  <si>
    <t>241-170-211</t>
  </si>
  <si>
    <t>241-170-392</t>
  </si>
  <si>
    <t>241-171-116</t>
  </si>
  <si>
    <t>241-171-126</t>
  </si>
  <si>
    <t>241-171-131</t>
  </si>
  <si>
    <t>241-171-135</t>
  </si>
  <si>
    <t>241-171-142</t>
  </si>
  <si>
    <t>241-171-145</t>
  </si>
  <si>
    <t>241-171-171</t>
  </si>
  <si>
    <t>241-171-174</t>
  </si>
  <si>
    <t>241-171-176</t>
  </si>
  <si>
    <t>241-171-180</t>
  </si>
  <si>
    <t>241-171-211</t>
  </si>
  <si>
    <t>241-171-392</t>
  </si>
  <si>
    <t>241-178-418</t>
  </si>
  <si>
    <t>241-ALL-113</t>
  </si>
  <si>
    <t>241-ALL-116</t>
  </si>
  <si>
    <t>241-ALL-121</t>
  </si>
  <si>
    <t>241-ALL-126</t>
  </si>
  <si>
    <t>241-ALL-131</t>
  </si>
  <si>
    <t>241-ALL-135</t>
  </si>
  <si>
    <t>241-ALL-141</t>
  </si>
  <si>
    <t>241-ALL-142</t>
  </si>
  <si>
    <t>241-ALL-143</t>
  </si>
  <si>
    <t>241-ALL-145</t>
  </si>
  <si>
    <t>241-ALL-147</t>
  </si>
  <si>
    <t>241-ALL-162</t>
  </si>
  <si>
    <t>241-ALL-165</t>
  </si>
  <si>
    <t>241-ALL-167</t>
  </si>
  <si>
    <t>241-ALL-171</t>
  </si>
  <si>
    <t>241-ALL-173</t>
  </si>
  <si>
    <t>241-ALL-174</t>
  </si>
  <si>
    <t>241-ALL-176</t>
  </si>
  <si>
    <t>241-ALL-180</t>
  </si>
  <si>
    <t>241-ALL-192</t>
  </si>
  <si>
    <t>241-ALL-196</t>
  </si>
  <si>
    <t>241-ALL-197</t>
  </si>
  <si>
    <t>241-ALL-198</t>
  </si>
  <si>
    <t>241-ALL-199</t>
  </si>
  <si>
    <t>241-ALL-211</t>
  </si>
  <si>
    <t>241-ALL-221</t>
  </si>
  <si>
    <t>241-ALL-231</t>
  </si>
  <si>
    <t>241-ALL-311</t>
  </si>
  <si>
    <t>241-ALL-312</t>
  </si>
  <si>
    <t>241-ALL-317</t>
  </si>
  <si>
    <t>241-ALL-331</t>
  </si>
  <si>
    <t>241-ALL-332</t>
  </si>
  <si>
    <t>241-ALL-343</t>
  </si>
  <si>
    <t>241-ALL-344</t>
  </si>
  <si>
    <t>241-ALL-361</t>
  </si>
  <si>
    <t>241-ALL-392</t>
  </si>
  <si>
    <t>241-ALL-411</t>
  </si>
  <si>
    <t>241-ALL-418</t>
  </si>
  <si>
    <t>241-ALL-422</t>
  </si>
  <si>
    <t>241-ALL-423</t>
  </si>
  <si>
    <t>241-ALL-425</t>
  </si>
  <si>
    <t>241-ALL-451</t>
  </si>
  <si>
    <t>241-ALL-453</t>
  </si>
  <si>
    <t>241-ALL-461</t>
  </si>
  <si>
    <t>241-ALL-462</t>
  </si>
  <si>
    <t>241-ALL-541</t>
  </si>
  <si>
    <t>24B-123-411</t>
  </si>
  <si>
    <t>24B-124-418</t>
  </si>
  <si>
    <t>24B-126-462</t>
  </si>
  <si>
    <t>24B-128-418</t>
  </si>
  <si>
    <t>24B-128-462</t>
  </si>
  <si>
    <t>24B-132-411</t>
  </si>
  <si>
    <t>24B-134-411</t>
  </si>
  <si>
    <t>24B-134-418</t>
  </si>
  <si>
    <t>24B-134-462</t>
  </si>
  <si>
    <t>24B-135-311</t>
  </si>
  <si>
    <t>24B-137-411</t>
  </si>
  <si>
    <t>24B-163-343</t>
  </si>
  <si>
    <t>24B-163-411</t>
  </si>
  <si>
    <t>24B-163-418</t>
  </si>
  <si>
    <t>24B-163-462</t>
  </si>
  <si>
    <t>24B-165-418</t>
  </si>
  <si>
    <t>24B-169-311</t>
  </si>
  <si>
    <t>24B-170-142</t>
  </si>
  <si>
    <t>24B-171-132</t>
  </si>
  <si>
    <t>24B-171-148</t>
  </si>
  <si>
    <t>24B-171-211</t>
  </si>
  <si>
    <t>24B-ALL-132</t>
  </si>
  <si>
    <t>24B-ALL-142</t>
  </si>
  <si>
    <t>24B-ALL-148</t>
  </si>
  <si>
    <t>24B-ALL-211</t>
  </si>
  <si>
    <t>24B-ALL-311</t>
  </si>
  <si>
    <t>24B-ALL-343</t>
  </si>
  <si>
    <t>24B-ALL-411</t>
  </si>
  <si>
    <t>24B-ALL-418</t>
  </si>
  <si>
    <t>24B-ALL-462</t>
  </si>
  <si>
    <t>24N-121-121</t>
  </si>
  <si>
    <t>24N-121-171</t>
  </si>
  <si>
    <t>24N-121-198</t>
  </si>
  <si>
    <t>24N-121-211</t>
  </si>
  <si>
    <t>24N-121-229</t>
  </si>
  <si>
    <t>24N-121-231</t>
  </si>
  <si>
    <t>24N-121-411</t>
  </si>
  <si>
    <t>24N-121-423</t>
  </si>
  <si>
    <t>24N-121-459</t>
  </si>
  <si>
    <t>24N-123-411</t>
  </si>
  <si>
    <t>24N-124-418</t>
  </si>
  <si>
    <t>24N-126-418</t>
  </si>
  <si>
    <t>24N-126-462</t>
  </si>
  <si>
    <t>24N-128-418</t>
  </si>
  <si>
    <t>24N-134-411</t>
  </si>
  <si>
    <t>24N-135-418</t>
  </si>
  <si>
    <t>24N-137-411</t>
  </si>
  <si>
    <t>24N-163-143</t>
  </si>
  <si>
    <t>24N-163-462</t>
  </si>
  <si>
    <t>24N-165-418</t>
  </si>
  <si>
    <t>24N-167-411</t>
  </si>
  <si>
    <t>24N-169-311</t>
  </si>
  <si>
    <t>24N-ALL-121</t>
  </si>
  <si>
    <t>24N-ALL-143</t>
  </si>
  <si>
    <t>24N-ALL-171</t>
  </si>
  <si>
    <t>24N-ALL-198</t>
  </si>
  <si>
    <t>24N-ALL-211</t>
  </si>
  <si>
    <t>24N-ALL-229</t>
  </si>
  <si>
    <t>24N-ALL-231</t>
  </si>
  <si>
    <t>24N-ALL-311</t>
  </si>
  <si>
    <t>24N-ALL-411</t>
  </si>
  <si>
    <t>24N-ALL-418</t>
  </si>
  <si>
    <t>24N-ALL-423</t>
  </si>
  <si>
    <t>24N-ALL-459</t>
  </si>
  <si>
    <t>24N-ALL-462</t>
  </si>
  <si>
    <t>250-121-116</t>
  </si>
  <si>
    <t>250-121-117</t>
  </si>
  <si>
    <t>250-121-121</t>
  </si>
  <si>
    <t>250-121-211</t>
  </si>
  <si>
    <t>250-121-221</t>
  </si>
  <si>
    <t>250-121-411</t>
  </si>
  <si>
    <t>250-121-418</t>
  </si>
  <si>
    <t>250-122-311</t>
  </si>
  <si>
    <t>250-123-411</t>
  </si>
  <si>
    <t>250-124-418</t>
  </si>
  <si>
    <t>250-124-462</t>
  </si>
  <si>
    <t>250-125-314</t>
  </si>
  <si>
    <t>250-125-411</t>
  </si>
  <si>
    <t>250-125-423</t>
  </si>
  <si>
    <t>250-125-453</t>
  </si>
  <si>
    <t>250-126-418</t>
  </si>
  <si>
    <t>250-127-462</t>
  </si>
  <si>
    <t>250-128-418</t>
  </si>
  <si>
    <t>250-132-132</t>
  </si>
  <si>
    <t>250-132-133</t>
  </si>
  <si>
    <t>250-132-145</t>
  </si>
  <si>
    <t>250-132-211</t>
  </si>
  <si>
    <t>250-132-221</t>
  </si>
  <si>
    <t>250-132-231</t>
  </si>
  <si>
    <t>250-132-311</t>
  </si>
  <si>
    <t>250-132-331</t>
  </si>
  <si>
    <t>250-132-411</t>
  </si>
  <si>
    <t>250-134-131</t>
  </si>
  <si>
    <t>250-134-146</t>
  </si>
  <si>
    <t>250-134-181</t>
  </si>
  <si>
    <t>250-134-199</t>
  </si>
  <si>
    <t>250-134-211</t>
  </si>
  <si>
    <t>250-134-221</t>
  </si>
  <si>
    <t>250-134-231</t>
  </si>
  <si>
    <t>250-134-311</t>
  </si>
  <si>
    <t>250-134-418</t>
  </si>
  <si>
    <t>250-135-311</t>
  </si>
  <si>
    <t>250-137-411</t>
  </si>
  <si>
    <t>250-163-113</t>
  </si>
  <si>
    <t>250-163-116</t>
  </si>
  <si>
    <t>250-163-126</t>
  </si>
  <si>
    <t>250-163-131</t>
  </si>
  <si>
    <t>250-163-142</t>
  </si>
  <si>
    <t>250-163-143</t>
  </si>
  <si>
    <t>250-163-145</t>
  </si>
  <si>
    <t>250-163-146</t>
  </si>
  <si>
    <t>250-163-148</t>
  </si>
  <si>
    <t>250-163-151</t>
  </si>
  <si>
    <t>250-163-171</t>
  </si>
  <si>
    <t>250-163-181</t>
  </si>
  <si>
    <t>250-163-199</t>
  </si>
  <si>
    <t>250-163-211</t>
  </si>
  <si>
    <t>250-163-221</t>
  </si>
  <si>
    <t>250-163-231</t>
  </si>
  <si>
    <t>250-163-232</t>
  </si>
  <si>
    <t>250-163-311</t>
  </si>
  <si>
    <t>250-163-392</t>
  </si>
  <si>
    <t>250-163-411</t>
  </si>
  <si>
    <t>250-163-418</t>
  </si>
  <si>
    <t>250-163-422</t>
  </si>
  <si>
    <t>250-163-423</t>
  </si>
  <si>
    <t>250-163-459</t>
  </si>
  <si>
    <t>250-163-461</t>
  </si>
  <si>
    <t>250-163-462</t>
  </si>
  <si>
    <t>250-163-541</t>
  </si>
  <si>
    <t>250-165-392</t>
  </si>
  <si>
    <t>250-165-418</t>
  </si>
  <si>
    <t>250-167-126</t>
  </si>
  <si>
    <t>250-167-211</t>
  </si>
  <si>
    <t>250-169-192</t>
  </si>
  <si>
    <t>250-169-211</t>
  </si>
  <si>
    <t>250-169-232</t>
  </si>
  <si>
    <t>250-169-311</t>
  </si>
  <si>
    <t>250-169-392</t>
  </si>
  <si>
    <t>250-170-146</t>
  </si>
  <si>
    <t>250-170-151</t>
  </si>
  <si>
    <t>250-170-171</t>
  </si>
  <si>
    <t>250-170-172</t>
  </si>
  <si>
    <t>250-170-198</t>
  </si>
  <si>
    <t>250-170-199</t>
  </si>
  <si>
    <t>250-170-211</t>
  </si>
  <si>
    <t>250-170-221</t>
  </si>
  <si>
    <t>250-170-232</t>
  </si>
  <si>
    <t>250-170-392</t>
  </si>
  <si>
    <t>250-170-411</t>
  </si>
  <si>
    <t>250-170-418</t>
  </si>
  <si>
    <t>250-171-142</t>
  </si>
  <si>
    <t>250-171-147</t>
  </si>
  <si>
    <t>250-171-162</t>
  </si>
  <si>
    <t>250-171-171</t>
  </si>
  <si>
    <t>250-171-172</t>
  </si>
  <si>
    <t>250-171-174</t>
  </si>
  <si>
    <t>250-171-176</t>
  </si>
  <si>
    <t>250-171-180</t>
  </si>
  <si>
    <t>250-171-199</t>
  </si>
  <si>
    <t>250-171-211</t>
  </si>
  <si>
    <t>250-171-311</t>
  </si>
  <si>
    <t>250-171-314</t>
  </si>
  <si>
    <t>250-171-392</t>
  </si>
  <si>
    <t>250-171-411</t>
  </si>
  <si>
    <t>250-171-418</t>
  </si>
  <si>
    <t>250-178-418</t>
  </si>
  <si>
    <t>250-ALL-116</t>
  </si>
  <si>
    <t>250-ALL-117</t>
  </si>
  <si>
    <t>250-ALL-121</t>
  </si>
  <si>
    <t>250-ALL-126</t>
  </si>
  <si>
    <t>250-ALL-131</t>
  </si>
  <si>
    <t>250-ALL-132</t>
  </si>
  <si>
    <t>250-ALL-133</t>
  </si>
  <si>
    <t>250-ALL-142</t>
  </si>
  <si>
    <t>250-ALL-143</t>
  </si>
  <si>
    <t>250-ALL-145</t>
  </si>
  <si>
    <t>250-ALL-146</t>
  </si>
  <si>
    <t>250-ALL-147</t>
  </si>
  <si>
    <t>250-ALL-148</t>
  </si>
  <si>
    <t>250-ALL-162</t>
  </si>
  <si>
    <t>250-ALL-171</t>
  </si>
  <si>
    <t>250-ALL-172</t>
  </si>
  <si>
    <t>250-ALL-180</t>
  </si>
  <si>
    <t>250-ALL-181</t>
  </si>
  <si>
    <t>250-ALL-192</t>
  </si>
  <si>
    <t>250-ALL-198</t>
  </si>
  <si>
    <t>250-ALL-199</t>
  </si>
  <si>
    <t>250-ALL-232</t>
  </si>
  <si>
    <t>250-ALL-314</t>
  </si>
  <si>
    <t>250-ALL-331</t>
  </si>
  <si>
    <t>250-ALL-392</t>
  </si>
  <si>
    <t>250-ALL-411</t>
  </si>
  <si>
    <t>250-ALL-422</t>
  </si>
  <si>
    <t>250-ALL-423</t>
  </si>
  <si>
    <t>250-ALL-453</t>
  </si>
  <si>
    <t>250-ALL-459</t>
  </si>
  <si>
    <t>250-ALL-461</t>
  </si>
  <si>
    <t>250-ALL-462</t>
  </si>
  <si>
    <t>260-121-121</t>
  </si>
  <si>
    <t>260-121-124</t>
  </si>
  <si>
    <t>260-121-198</t>
  </si>
  <si>
    <t>260-121-211</t>
  </si>
  <si>
    <t>260-121-221</t>
  </si>
  <si>
    <t>260-121-311</t>
  </si>
  <si>
    <t>260-121-411</t>
  </si>
  <si>
    <t>260-123-342</t>
  </si>
  <si>
    <t>260-124-462</t>
  </si>
  <si>
    <t>260-125-172</t>
  </si>
  <si>
    <t>260-125-174</t>
  </si>
  <si>
    <t>260-125-231</t>
  </si>
  <si>
    <t>260-125-411</t>
  </si>
  <si>
    <t>260-125-462</t>
  </si>
  <si>
    <t>260-125-541</t>
  </si>
  <si>
    <t>260-126-462</t>
  </si>
  <si>
    <t>260-127-462</t>
  </si>
  <si>
    <t>260-128-462</t>
  </si>
  <si>
    <t>260-129-418</t>
  </si>
  <si>
    <t>260-132-121</t>
  </si>
  <si>
    <t>260-132-142</t>
  </si>
  <si>
    <t>260-132-211</t>
  </si>
  <si>
    <t>260-132-221</t>
  </si>
  <si>
    <t>260-132-231</t>
  </si>
  <si>
    <t>260-132-311</t>
  </si>
  <si>
    <t>260-132-411</t>
  </si>
  <si>
    <t>260-132-541</t>
  </si>
  <si>
    <t>260-134-142</t>
  </si>
  <si>
    <t>260-134-199</t>
  </si>
  <si>
    <t>260-134-211</t>
  </si>
  <si>
    <t>260-134-221</t>
  </si>
  <si>
    <t>260-134-311</t>
  </si>
  <si>
    <t>260-134-411</t>
  </si>
  <si>
    <t>260-134-413</t>
  </si>
  <si>
    <t>260-134-418</t>
  </si>
  <si>
    <t>260-134-462</t>
  </si>
  <si>
    <t>260-134-542</t>
  </si>
  <si>
    <t>260-135-311</t>
  </si>
  <si>
    <t>260-137-411</t>
  </si>
  <si>
    <t>260-163-116</t>
  </si>
  <si>
    <t>260-163-121</t>
  </si>
  <si>
    <t>260-163-124</t>
  </si>
  <si>
    <t>260-163-126</t>
  </si>
  <si>
    <t>260-163-131</t>
  </si>
  <si>
    <t>260-163-142</t>
  </si>
  <si>
    <t>260-163-151</t>
  </si>
  <si>
    <t>260-163-162</t>
  </si>
  <si>
    <t>260-163-171</t>
  </si>
  <si>
    <t>260-163-172</t>
  </si>
  <si>
    <t>260-163-181</t>
  </si>
  <si>
    <t>260-163-191</t>
  </si>
  <si>
    <t>260-163-192</t>
  </si>
  <si>
    <t>260-163-199</t>
  </si>
  <si>
    <t>260-163-211</t>
  </si>
  <si>
    <t>260-163-221</t>
  </si>
  <si>
    <t>260-163-231</t>
  </si>
  <si>
    <t>260-163-311</t>
  </si>
  <si>
    <t>260-163-319</t>
  </si>
  <si>
    <t>260-163-326</t>
  </si>
  <si>
    <t>260-163-327</t>
  </si>
  <si>
    <t>260-163-332</t>
  </si>
  <si>
    <t>260-163-333</t>
  </si>
  <si>
    <t>260-163-341</t>
  </si>
  <si>
    <t>260-163-342</t>
  </si>
  <si>
    <t>260-163-361</t>
  </si>
  <si>
    <t>260-163-411</t>
  </si>
  <si>
    <t>260-163-418</t>
  </si>
  <si>
    <t>260-163-422</t>
  </si>
  <si>
    <t>260-163-461</t>
  </si>
  <si>
    <t>260-163-462</t>
  </si>
  <si>
    <t>260-163-541</t>
  </si>
  <si>
    <t>260-163-542</t>
  </si>
  <si>
    <t>260-165-392</t>
  </si>
  <si>
    <t>260-165-418</t>
  </si>
  <si>
    <t>260-167-411</t>
  </si>
  <si>
    <t>260-167-462</t>
  </si>
  <si>
    <t>260-170-151</t>
  </si>
  <si>
    <t>260-170-152</t>
  </si>
  <si>
    <t>260-170-211</t>
  </si>
  <si>
    <t>260-170-221</t>
  </si>
  <si>
    <t>260-ALL-116</t>
  </si>
  <si>
    <t>260-ALL-121</t>
  </si>
  <si>
    <t>260-ALL-124</t>
  </si>
  <si>
    <t>260-ALL-126</t>
  </si>
  <si>
    <t>260-ALL-131</t>
  </si>
  <si>
    <t>260-ALL-142</t>
  </si>
  <si>
    <t>260-ALL-151</t>
  </si>
  <si>
    <t>260-ALL-152</t>
  </si>
  <si>
    <t>260-ALL-162</t>
  </si>
  <si>
    <t>260-ALL-172</t>
  </si>
  <si>
    <t>260-ALL-174</t>
  </si>
  <si>
    <t>260-ALL-181</t>
  </si>
  <si>
    <t>260-ALL-191</t>
  </si>
  <si>
    <t>260-ALL-192</t>
  </si>
  <si>
    <t>260-ALL-198</t>
  </si>
  <si>
    <t>260-ALL-199</t>
  </si>
  <si>
    <t>260-ALL-231</t>
  </si>
  <si>
    <t>260-ALL-311</t>
  </si>
  <si>
    <t>260-ALL-319</t>
  </si>
  <si>
    <t>260-ALL-326</t>
  </si>
  <si>
    <t>260-ALL-327</t>
  </si>
  <si>
    <t>260-ALL-332</t>
  </si>
  <si>
    <t>260-ALL-333</t>
  </si>
  <si>
    <t>260-ALL-341</t>
  </si>
  <si>
    <t>260-ALL-342</t>
  </si>
  <si>
    <t>260-ALL-361</t>
  </si>
  <si>
    <t>260-ALL-411</t>
  </si>
  <si>
    <t>260-ALL-413</t>
  </si>
  <si>
    <t>260-ALL-418</t>
  </si>
  <si>
    <t>260-ALL-422</t>
  </si>
  <si>
    <t>260-ALL-461</t>
  </si>
  <si>
    <t>260-ALL-462</t>
  </si>
  <si>
    <t>260-ALL-541</t>
  </si>
  <si>
    <t>260-ALL-542</t>
  </si>
  <si>
    <t>26B-121-121</t>
  </si>
  <si>
    <t>26B-121-135</t>
  </si>
  <si>
    <t>26B-121-211</t>
  </si>
  <si>
    <t>26B-121-411</t>
  </si>
  <si>
    <t>26B-124-462</t>
  </si>
  <si>
    <t>26B-126-462</t>
  </si>
  <si>
    <t>26B-129-418</t>
  </si>
  <si>
    <t>26B-134-411</t>
  </si>
  <si>
    <t>26B-134-418</t>
  </si>
  <si>
    <t>26B-135-418</t>
  </si>
  <si>
    <t>26B-137-411</t>
  </si>
  <si>
    <t>26B-163-121</t>
  </si>
  <si>
    <t>26B-163-211</t>
  </si>
  <si>
    <t>26B-163-418</t>
  </si>
  <si>
    <t>26B-163-462</t>
  </si>
  <si>
    <t>26B-ALL-121</t>
  </si>
  <si>
    <t>26B-ALL-135</t>
  </si>
  <si>
    <t>26B-ALL-211</t>
  </si>
  <si>
    <t>26B-ALL-411</t>
  </si>
  <si>
    <t>26B-ALL-418</t>
  </si>
  <si>
    <t>26B-ALL-462</t>
  </si>
  <si>
    <t>26C-121-121</t>
  </si>
  <si>
    <t>26C-121-211</t>
  </si>
  <si>
    <t>26C-121-221</t>
  </si>
  <si>
    <t>26C-121-231</t>
  </si>
  <si>
    <t>26C-124-462</t>
  </si>
  <si>
    <t>26C-124-542</t>
  </si>
  <si>
    <t>26C-126-418</t>
  </si>
  <si>
    <t>26C-126-462</t>
  </si>
  <si>
    <t>26C-132-411</t>
  </si>
  <si>
    <t>26C-132-541</t>
  </si>
  <si>
    <t>26C-135-311</t>
  </si>
  <si>
    <t>26C-137-311</t>
  </si>
  <si>
    <t>26C-137-411</t>
  </si>
  <si>
    <t>26C-163-311</t>
  </si>
  <si>
    <t>26C-163-462</t>
  </si>
  <si>
    <t>26C-165-411</t>
  </si>
  <si>
    <t>26C-169-317</t>
  </si>
  <si>
    <t>26C-170-142</t>
  </si>
  <si>
    <t>26C-ALL-121</t>
  </si>
  <si>
    <t>26C-ALL-142</t>
  </si>
  <si>
    <t>26C-ALL-221</t>
  </si>
  <si>
    <t>26C-ALL-231</t>
  </si>
  <si>
    <t>26C-ALL-311</t>
  </si>
  <si>
    <t>26C-ALL-317</t>
  </si>
  <si>
    <t>26C-ALL-411</t>
  </si>
  <si>
    <t>26C-ALL-418</t>
  </si>
  <si>
    <t>26C-ALL-462</t>
  </si>
  <si>
    <t>26C-ALL-541</t>
  </si>
  <si>
    <t>26C-ALL-542</t>
  </si>
  <si>
    <t>270-121-198</t>
  </si>
  <si>
    <t>270-121-211</t>
  </si>
  <si>
    <t>270-121-221</t>
  </si>
  <si>
    <t>270-121-311</t>
  </si>
  <si>
    <t>270-121-312</t>
  </si>
  <si>
    <t>270-121-411</t>
  </si>
  <si>
    <t>270-132-121</t>
  </si>
  <si>
    <t>270-132-132</t>
  </si>
  <si>
    <t>270-132-192</t>
  </si>
  <si>
    <t>270-132-211</t>
  </si>
  <si>
    <t>270-132-221</t>
  </si>
  <si>
    <t>270-132-231</t>
  </si>
  <si>
    <t>270-132-332</t>
  </si>
  <si>
    <t>270-135-462</t>
  </si>
  <si>
    <t>270-163-162</t>
  </si>
  <si>
    <t>270-163-163</t>
  </si>
  <si>
    <t>270-163-171</t>
  </si>
  <si>
    <t>270-163-174</t>
  </si>
  <si>
    <t>270-163-176</t>
  </si>
  <si>
    <t>270-163-192</t>
  </si>
  <si>
    <t>270-163-211</t>
  </si>
  <si>
    <t>270-163-221</t>
  </si>
  <si>
    <t>270-163-312</t>
  </si>
  <si>
    <t>270-163-317</t>
  </si>
  <si>
    <t>270-163-319</t>
  </si>
  <si>
    <t>270-163-418</t>
  </si>
  <si>
    <t>270-163-462</t>
  </si>
  <si>
    <t>270-165-411</t>
  </si>
  <si>
    <t>270-166-418</t>
  </si>
  <si>
    <t>270-178-418</t>
  </si>
  <si>
    <t>270-ALL-121</t>
  </si>
  <si>
    <t>270-ALL-132</t>
  </si>
  <si>
    <t>270-ALL-162</t>
  </si>
  <si>
    <t>270-ALL-163</t>
  </si>
  <si>
    <t>270-ALL-171</t>
  </si>
  <si>
    <t>270-ALL-174</t>
  </si>
  <si>
    <t>270-ALL-176</t>
  </si>
  <si>
    <t>270-ALL-192</t>
  </si>
  <si>
    <t>270-ALL-198</t>
  </si>
  <si>
    <t>270-ALL-221</t>
  </si>
  <si>
    <t>270-ALL-231</t>
  </si>
  <si>
    <t>270-ALL-311</t>
  </si>
  <si>
    <t>270-ALL-312</t>
  </si>
  <si>
    <t>270-ALL-317</t>
  </si>
  <si>
    <t>270-ALL-319</t>
  </si>
  <si>
    <t>270-ALL-332</t>
  </si>
  <si>
    <t>270-ALL-418</t>
  </si>
  <si>
    <t>27A-121-121</t>
  </si>
  <si>
    <t>27A-121-198</t>
  </si>
  <si>
    <t>27A-121-211</t>
  </si>
  <si>
    <t>27A-121-312</t>
  </si>
  <si>
    <t>27A-121-411</t>
  </si>
  <si>
    <t>27A-123-411</t>
  </si>
  <si>
    <t>27A-124-418</t>
  </si>
  <si>
    <t>27A-126-418</t>
  </si>
  <si>
    <t>27A-126-462</t>
  </si>
  <si>
    <t>27A-135-418</t>
  </si>
  <si>
    <t>27A-137-411</t>
  </si>
  <si>
    <t>27A-ALL-121</t>
  </si>
  <si>
    <t>27A-ALL-198</t>
  </si>
  <si>
    <t>27A-ALL-211</t>
  </si>
  <si>
    <t>27A-ALL-312</t>
  </si>
  <si>
    <t>27A-ALL-411</t>
  </si>
  <si>
    <t>27A-ALL-418</t>
  </si>
  <si>
    <t>27A-ALL-462</t>
  </si>
  <si>
    <t>280-121-198</t>
  </si>
  <si>
    <t>280-121-211</t>
  </si>
  <si>
    <t>280-121-221</t>
  </si>
  <si>
    <t>280-121-312</t>
  </si>
  <si>
    <t>280-121-411</t>
  </si>
  <si>
    <t>280-121-418</t>
  </si>
  <si>
    <t>280-123-411</t>
  </si>
  <si>
    <t>280-124-418</t>
  </si>
  <si>
    <t>280-124-422</t>
  </si>
  <si>
    <t>280-124-462</t>
  </si>
  <si>
    <t>280-125-462</t>
  </si>
  <si>
    <t>280-126-462</t>
  </si>
  <si>
    <t>280-129-418</t>
  </si>
  <si>
    <t>280-132-192</t>
  </si>
  <si>
    <t>280-132-198</t>
  </si>
  <si>
    <t>280-132-211</t>
  </si>
  <si>
    <t>280-132-221</t>
  </si>
  <si>
    <t>280-132-311</t>
  </si>
  <si>
    <t>280-132-411</t>
  </si>
  <si>
    <t>280-132-418</t>
  </si>
  <si>
    <t>280-132-462</t>
  </si>
  <si>
    <t>280-135-418</t>
  </si>
  <si>
    <t>280-137-311</t>
  </si>
  <si>
    <t>280-137-411</t>
  </si>
  <si>
    <t>280-163-178</t>
  </si>
  <si>
    <t>280-163-199</t>
  </si>
  <si>
    <t>280-163-211</t>
  </si>
  <si>
    <t>280-163-221</t>
  </si>
  <si>
    <t>280-163-317</t>
  </si>
  <si>
    <t>280-163-411</t>
  </si>
  <si>
    <t>280-170-126</t>
  </si>
  <si>
    <t>280-170-142</t>
  </si>
  <si>
    <t>280-170-211</t>
  </si>
  <si>
    <t>280-170-392</t>
  </si>
  <si>
    <t>280-171-126</t>
  </si>
  <si>
    <t>280-171-142</t>
  </si>
  <si>
    <t>280-171-171</t>
  </si>
  <si>
    <t>280-171-211</t>
  </si>
  <si>
    <t>280-171-392</t>
  </si>
  <si>
    <t>280-178-418</t>
  </si>
  <si>
    <t>280-ALL-126</t>
  </si>
  <si>
    <t>280-ALL-142</t>
  </si>
  <si>
    <t>280-ALL-178</t>
  </si>
  <si>
    <t>280-ALL-192</t>
  </si>
  <si>
    <t>280-ALL-198</t>
  </si>
  <si>
    <t>280-ALL-199</t>
  </si>
  <si>
    <t>280-ALL-311</t>
  </si>
  <si>
    <t>280-ALL-312</t>
  </si>
  <si>
    <t>280-ALL-317</t>
  </si>
  <si>
    <t>280-ALL-392</t>
  </si>
  <si>
    <t>280-ALL-418</t>
  </si>
  <si>
    <t>280-ALL-422</t>
  </si>
  <si>
    <t>280-ALL-462</t>
  </si>
  <si>
    <t>290-121-121</t>
  </si>
  <si>
    <t>290-121-124</t>
  </si>
  <si>
    <t>290-121-144</t>
  </si>
  <si>
    <t>290-121-211</t>
  </si>
  <si>
    <t>290-121-221</t>
  </si>
  <si>
    <t>290-121-411</t>
  </si>
  <si>
    <t>290-121-418</t>
  </si>
  <si>
    <t>290-121-462</t>
  </si>
  <si>
    <t>290-122-311</t>
  </si>
  <si>
    <t>290-124-462</t>
  </si>
  <si>
    <t>290-125-113</t>
  </si>
  <si>
    <t>290-125-151</t>
  </si>
  <si>
    <t>290-125-165</t>
  </si>
  <si>
    <t>290-125-175</t>
  </si>
  <si>
    <t>290-125-176</t>
  </si>
  <si>
    <t>290-125-184</t>
  </si>
  <si>
    <t>290-125-221</t>
  </si>
  <si>
    <t>290-125-231</t>
  </si>
  <si>
    <t>290-125-411</t>
  </si>
  <si>
    <t>290-125-422</t>
  </si>
  <si>
    <t>290-125-423</t>
  </si>
  <si>
    <t>290-125-424</t>
  </si>
  <si>
    <t>290-125-451</t>
  </si>
  <si>
    <t>290-128-418</t>
  </si>
  <si>
    <t>290-128-462</t>
  </si>
  <si>
    <t>290-129-418</t>
  </si>
  <si>
    <t>290-132-311</t>
  </si>
  <si>
    <t>290-132-318</t>
  </si>
  <si>
    <t>290-132-331</t>
  </si>
  <si>
    <t>290-132-332</t>
  </si>
  <si>
    <t>290-132-411</t>
  </si>
  <si>
    <t>290-134-162</t>
  </si>
  <si>
    <t>290-134-418</t>
  </si>
  <si>
    <t>290-134-461</t>
  </si>
  <si>
    <t>290-134-462</t>
  </si>
  <si>
    <t>290-135-418</t>
  </si>
  <si>
    <t>290-135-542</t>
  </si>
  <si>
    <t>290-137-411</t>
  </si>
  <si>
    <t>290-163-113</t>
  </si>
  <si>
    <t>290-163-153</t>
  </si>
  <si>
    <t>290-163-211</t>
  </si>
  <si>
    <t>290-163-221</t>
  </si>
  <si>
    <t>290-163-231</t>
  </si>
  <si>
    <t>290-163-311</t>
  </si>
  <si>
    <t>290-163-344</t>
  </si>
  <si>
    <t>290-163-392</t>
  </si>
  <si>
    <t>290-163-411</t>
  </si>
  <si>
    <t>290-163-413</t>
  </si>
  <si>
    <t>290-163-418</t>
  </si>
  <si>
    <t>290-163-462</t>
  </si>
  <si>
    <t>290-163-472</t>
  </si>
  <si>
    <t>290-169-311</t>
  </si>
  <si>
    <t>290-171-462</t>
  </si>
  <si>
    <t>290-178-418</t>
  </si>
  <si>
    <t>290-ALL-113</t>
  </si>
  <si>
    <t>290-ALL-121</t>
  </si>
  <si>
    <t>290-ALL-124</t>
  </si>
  <si>
    <t>290-ALL-144</t>
  </si>
  <si>
    <t>290-ALL-151</t>
  </si>
  <si>
    <t>290-ALL-153</t>
  </si>
  <si>
    <t>290-ALL-162</t>
  </si>
  <si>
    <t>290-ALL-165</t>
  </si>
  <si>
    <t>290-ALL-175</t>
  </si>
  <si>
    <t>290-ALL-176</t>
  </si>
  <si>
    <t>290-ALL-184</t>
  </si>
  <si>
    <t>290-ALL-221</t>
  </si>
  <si>
    <t>290-ALL-231</t>
  </si>
  <si>
    <t>290-ALL-311</t>
  </si>
  <si>
    <t>290-ALL-318</t>
  </si>
  <si>
    <t>290-ALL-331</t>
  </si>
  <si>
    <t>290-ALL-332</t>
  </si>
  <si>
    <t>290-ALL-344</t>
  </si>
  <si>
    <t>290-ALL-392</t>
  </si>
  <si>
    <t>290-ALL-411</t>
  </si>
  <si>
    <t>290-ALL-413</t>
  </si>
  <si>
    <t>290-ALL-418</t>
  </si>
  <si>
    <t>290-ALL-422</t>
  </si>
  <si>
    <t>290-ALL-423</t>
  </si>
  <si>
    <t>290-ALL-424</t>
  </si>
  <si>
    <t>290-ALL-451</t>
  </si>
  <si>
    <t>290-ALL-461</t>
  </si>
  <si>
    <t>290-ALL-462</t>
  </si>
  <si>
    <t>290-ALL-472</t>
  </si>
  <si>
    <t>290-ALL-542</t>
  </si>
  <si>
    <t>291-121-196</t>
  </si>
  <si>
    <t>291-121-198</t>
  </si>
  <si>
    <t>291-121-211</t>
  </si>
  <si>
    <t>291-121-221</t>
  </si>
  <si>
    <t>291-121-411</t>
  </si>
  <si>
    <t>291-121-418</t>
  </si>
  <si>
    <t>291-121-462</t>
  </si>
  <si>
    <t>291-122-311</t>
  </si>
  <si>
    <t>291-123-411</t>
  </si>
  <si>
    <t>291-124-462</t>
  </si>
  <si>
    <t>291-125-411</t>
  </si>
  <si>
    <t>291-126-462</t>
  </si>
  <si>
    <t>291-128-418</t>
  </si>
  <si>
    <t>291-129-418</t>
  </si>
  <si>
    <t>291-132-411</t>
  </si>
  <si>
    <t>291-132-462</t>
  </si>
  <si>
    <t>291-134-198</t>
  </si>
  <si>
    <t>291-134-211</t>
  </si>
  <si>
    <t>291-134-221</t>
  </si>
  <si>
    <t>291-134-411</t>
  </si>
  <si>
    <t>291-134-414</t>
  </si>
  <si>
    <t>291-134-462</t>
  </si>
  <si>
    <t>291-135-311</t>
  </si>
  <si>
    <t>291-135-542</t>
  </si>
  <si>
    <t>291-137-411</t>
  </si>
  <si>
    <t>291-163-113</t>
  </si>
  <si>
    <t>291-163-143</t>
  </si>
  <si>
    <t>291-163-171</t>
  </si>
  <si>
    <t>291-163-191</t>
  </si>
  <si>
    <t>291-163-192</t>
  </si>
  <si>
    <t>291-163-196</t>
  </si>
  <si>
    <t>291-163-198</t>
  </si>
  <si>
    <t>291-163-211</t>
  </si>
  <si>
    <t>291-163-221</t>
  </si>
  <si>
    <t>291-163-231</t>
  </si>
  <si>
    <t>291-163-311</t>
  </si>
  <si>
    <t>291-163-312</t>
  </si>
  <si>
    <t>291-163-343</t>
  </si>
  <si>
    <t>291-163-392</t>
  </si>
  <si>
    <t>291-163-411</t>
  </si>
  <si>
    <t>291-163-418</t>
  </si>
  <si>
    <t>291-163-462</t>
  </si>
  <si>
    <t>291-165-392</t>
  </si>
  <si>
    <t>291-165-411</t>
  </si>
  <si>
    <t>291-169-192</t>
  </si>
  <si>
    <t>291-169-211</t>
  </si>
  <si>
    <t>291-169-221</t>
  </si>
  <si>
    <t>291-169-311</t>
  </si>
  <si>
    <t>291-170-143</t>
  </si>
  <si>
    <t>291-170-211</t>
  </si>
  <si>
    <t>291-170-392</t>
  </si>
  <si>
    <t>291-171-131</t>
  </si>
  <si>
    <t>291-171-191</t>
  </si>
  <si>
    <t>291-171-192</t>
  </si>
  <si>
    <t>291-171-211</t>
  </si>
  <si>
    <t>291-171-221</t>
  </si>
  <si>
    <t>291-171-231</t>
  </si>
  <si>
    <t>291-171-311</t>
  </si>
  <si>
    <t>291-171-312</t>
  </si>
  <si>
    <t>291-171-411</t>
  </si>
  <si>
    <t>291-171-418</t>
  </si>
  <si>
    <t>291-171-462</t>
  </si>
  <si>
    <t>291-178-418</t>
  </si>
  <si>
    <t>291-ALL-113</t>
  </si>
  <si>
    <t>291-ALL-131</t>
  </si>
  <si>
    <t>291-ALL-143</t>
  </si>
  <si>
    <t>291-ALL-191</t>
  </si>
  <si>
    <t>291-ALL-192</t>
  </si>
  <si>
    <t>291-ALL-196</t>
  </si>
  <si>
    <t>291-ALL-198</t>
  </si>
  <si>
    <t>291-ALL-221</t>
  </si>
  <si>
    <t>291-ALL-231</t>
  </si>
  <si>
    <t>291-ALL-311</t>
  </si>
  <si>
    <t>291-ALL-312</t>
  </si>
  <si>
    <t>291-ALL-343</t>
  </si>
  <si>
    <t>291-ALL-392</t>
  </si>
  <si>
    <t>291-ALL-411</t>
  </si>
  <si>
    <t>291-ALL-414</t>
  </si>
  <si>
    <t>291-ALL-418</t>
  </si>
  <si>
    <t>291-ALL-462</t>
  </si>
  <si>
    <t>291-ALL-542</t>
  </si>
  <si>
    <t>292-121-121</t>
  </si>
  <si>
    <t>292-121-131</t>
  </si>
  <si>
    <t>292-121-135</t>
  </si>
  <si>
    <t>292-121-144</t>
  </si>
  <si>
    <t>292-121-151</t>
  </si>
  <si>
    <t>292-121-211</t>
  </si>
  <si>
    <t>292-121-221</t>
  </si>
  <si>
    <t>292-121-411</t>
  </si>
  <si>
    <t>292-121-418</t>
  </si>
  <si>
    <t>292-122-311</t>
  </si>
  <si>
    <t>292-123-315</t>
  </si>
  <si>
    <t>292-124-462</t>
  </si>
  <si>
    <t>292-125-149</t>
  </si>
  <si>
    <t>292-125-461</t>
  </si>
  <si>
    <t>292-126-462</t>
  </si>
  <si>
    <t>292-128-462</t>
  </si>
  <si>
    <t>292-132-192</t>
  </si>
  <si>
    <t>292-132-211</t>
  </si>
  <si>
    <t>292-132-221</t>
  </si>
  <si>
    <t>292-132-311</t>
  </si>
  <si>
    <t>292-132-331</t>
  </si>
  <si>
    <t>292-132-411</t>
  </si>
  <si>
    <t>292-134-152</t>
  </si>
  <si>
    <t>292-134-211</t>
  </si>
  <si>
    <t>292-134-221</t>
  </si>
  <si>
    <t>292-134-231</t>
  </si>
  <si>
    <t>292-134-311</t>
  </si>
  <si>
    <t>292-134-315</t>
  </si>
  <si>
    <t>292-134-418</t>
  </si>
  <si>
    <t>292-135-311</t>
  </si>
  <si>
    <t>292-137-411</t>
  </si>
  <si>
    <t>292-138-418</t>
  </si>
  <si>
    <t>292-163-116</t>
  </si>
  <si>
    <t>292-163-162</t>
  </si>
  <si>
    <t>292-163-181</t>
  </si>
  <si>
    <t>292-163-187</t>
  </si>
  <si>
    <t>292-163-191</t>
  </si>
  <si>
    <t>292-163-192</t>
  </si>
  <si>
    <t>292-163-311</t>
  </si>
  <si>
    <t>292-163-326</t>
  </si>
  <si>
    <t>292-163-418</t>
  </si>
  <si>
    <t>292-163-461</t>
  </si>
  <si>
    <t>292-163-472</t>
  </si>
  <si>
    <t>292-165-418</t>
  </si>
  <si>
    <t>292-169-311</t>
  </si>
  <si>
    <t>292-171-192</t>
  </si>
  <si>
    <t>292-171-211</t>
  </si>
  <si>
    <t>292-171-221</t>
  </si>
  <si>
    <t>292-171-392</t>
  </si>
  <si>
    <t>292-171-411</t>
  </si>
  <si>
    <t>292-ALL-116</t>
  </si>
  <si>
    <t>292-ALL-144</t>
  </si>
  <si>
    <t>292-ALL-149</t>
  </si>
  <si>
    <t>292-ALL-151</t>
  </si>
  <si>
    <t>292-ALL-152</t>
  </si>
  <si>
    <t>292-ALL-162</t>
  </si>
  <si>
    <t>292-ALL-181</t>
  </si>
  <si>
    <t>292-ALL-187</t>
  </si>
  <si>
    <t>292-ALL-191</t>
  </si>
  <si>
    <t>292-ALL-192</t>
  </si>
  <si>
    <t>292-ALL-311</t>
  </si>
  <si>
    <t>292-ALL-326</t>
  </si>
  <si>
    <t>292-ALL-331</t>
  </si>
  <si>
    <t>292-ALL-418</t>
  </si>
  <si>
    <t>292-ALL-461</t>
  </si>
  <si>
    <t>292-ALL-462</t>
  </si>
  <si>
    <t>292-ALL-472</t>
  </si>
  <si>
    <t>295-121-121</t>
  </si>
  <si>
    <t>295-121-211</t>
  </si>
  <si>
    <t>295-121-311</t>
  </si>
  <si>
    <t>295-121-411</t>
  </si>
  <si>
    <t>295-121-459</t>
  </si>
  <si>
    <t>295-122-311</t>
  </si>
  <si>
    <t>295-123-411</t>
  </si>
  <si>
    <t>295-124-462</t>
  </si>
  <si>
    <t>295-126-462</t>
  </si>
  <si>
    <t>295-128-462</t>
  </si>
  <si>
    <t>295-132-311</t>
  </si>
  <si>
    <t>295-134-312</t>
  </si>
  <si>
    <t>295-137-311</t>
  </si>
  <si>
    <t>295-137-411</t>
  </si>
  <si>
    <t>295-137-461</t>
  </si>
  <si>
    <t>295-163-311</t>
  </si>
  <si>
    <t>295-163-312</t>
  </si>
  <si>
    <t>295-163-462</t>
  </si>
  <si>
    <t>295-ALL-121</t>
  </si>
  <si>
    <t>295-ALL-211</t>
  </si>
  <si>
    <t>295-ALL-311</t>
  </si>
  <si>
    <t>295-ALL-312</t>
  </si>
  <si>
    <t>295-ALL-411</t>
  </si>
  <si>
    <t>295-ALL-459</t>
  </si>
  <si>
    <t>295-ALL-461</t>
  </si>
  <si>
    <t>295-ALL-462</t>
  </si>
  <si>
    <t>29A-123-411</t>
  </si>
  <si>
    <t>29A-129-418</t>
  </si>
  <si>
    <t>29A-132-311</t>
  </si>
  <si>
    <t>29A-134-142</t>
  </si>
  <si>
    <t>29A-134-211</t>
  </si>
  <si>
    <t>29A-134-231</t>
  </si>
  <si>
    <t>29A-134-418</t>
  </si>
  <si>
    <t>29A-135-418</t>
  </si>
  <si>
    <t>29A-137-411</t>
  </si>
  <si>
    <t>29A-137-461</t>
  </si>
  <si>
    <t>29A-163-131</t>
  </si>
  <si>
    <t>29A-163-211</t>
  </si>
  <si>
    <t>29A-163-229</t>
  </si>
  <si>
    <t>29A-163-231</t>
  </si>
  <si>
    <t>29A-163-235</t>
  </si>
  <si>
    <t>29A-165-418</t>
  </si>
  <si>
    <t>29A-166-418</t>
  </si>
  <si>
    <t>29A-167-418</t>
  </si>
  <si>
    <t>29A-169-146</t>
  </si>
  <si>
    <t>29A-170-142</t>
  </si>
  <si>
    <t>29A-170-211</t>
  </si>
  <si>
    <t>29A-ALL-131</t>
  </si>
  <si>
    <t>29A-ALL-142</t>
  </si>
  <si>
    <t>29A-ALL-146</t>
  </si>
  <si>
    <t>29A-ALL-211</t>
  </si>
  <si>
    <t>29A-ALL-229</t>
  </si>
  <si>
    <t>29A-ALL-231</t>
  </si>
  <si>
    <t>29A-ALL-235</t>
  </si>
  <si>
    <t>29A-ALL-311</t>
  </si>
  <si>
    <t>29A-ALL-411</t>
  </si>
  <si>
    <t>29A-ALL-418</t>
  </si>
  <si>
    <t>29A-ALL-461</t>
  </si>
  <si>
    <t>300-121-198</t>
  </si>
  <si>
    <t>300-121-211</t>
  </si>
  <si>
    <t>300-121-221</t>
  </si>
  <si>
    <t>300-121-311</t>
  </si>
  <si>
    <t>300-121-312</t>
  </si>
  <si>
    <t>300-121-411</t>
  </si>
  <si>
    <t>300-121-418</t>
  </si>
  <si>
    <t>300-125-174</t>
  </si>
  <si>
    <t>300-125-176</t>
  </si>
  <si>
    <t>300-125-411</t>
  </si>
  <si>
    <t>300-125-422</t>
  </si>
  <si>
    <t>300-125-453</t>
  </si>
  <si>
    <t>300-125-461</t>
  </si>
  <si>
    <t>300-125-541</t>
  </si>
  <si>
    <t>300-126-462</t>
  </si>
  <si>
    <t>300-128-462</t>
  </si>
  <si>
    <t>300-129-418</t>
  </si>
  <si>
    <t>300-132-135</t>
  </si>
  <si>
    <t>300-132-192</t>
  </si>
  <si>
    <t>300-132-211</t>
  </si>
  <si>
    <t>300-132-221</t>
  </si>
  <si>
    <t>300-132-317</t>
  </si>
  <si>
    <t>300-132-411</t>
  </si>
  <si>
    <t>300-134-142</t>
  </si>
  <si>
    <t>300-134-198</t>
  </si>
  <si>
    <t>300-134-211</t>
  </si>
  <si>
    <t>300-134-221</t>
  </si>
  <si>
    <t>300-134-312</t>
  </si>
  <si>
    <t>300-134-411</t>
  </si>
  <si>
    <t>300-134-418</t>
  </si>
  <si>
    <t>300-134-461</t>
  </si>
  <si>
    <t>300-134-462</t>
  </si>
  <si>
    <t>300-135-418</t>
  </si>
  <si>
    <t>300-137-411</t>
  </si>
  <si>
    <t>300-137-461</t>
  </si>
  <si>
    <t>300-163-113</t>
  </si>
  <si>
    <t>300-163-116</t>
  </si>
  <si>
    <t>300-163-131</t>
  </si>
  <si>
    <t>300-163-191</t>
  </si>
  <si>
    <t>300-163-192</t>
  </si>
  <si>
    <t>300-163-211</t>
  </si>
  <si>
    <t>300-163-221</t>
  </si>
  <si>
    <t>300-163-231</t>
  </si>
  <si>
    <t>300-163-311</t>
  </si>
  <si>
    <t>300-163-312</t>
  </si>
  <si>
    <t>300-163-411</t>
  </si>
  <si>
    <t>300-163-418</t>
  </si>
  <si>
    <t>300-163-461</t>
  </si>
  <si>
    <t>300-163-462</t>
  </si>
  <si>
    <t>300-169-131</t>
  </si>
  <si>
    <t>300-169-146</t>
  </si>
  <si>
    <t>300-169-211</t>
  </si>
  <si>
    <t>300-169-221</t>
  </si>
  <si>
    <t>300-171-113</t>
  </si>
  <si>
    <t>300-171-126</t>
  </si>
  <si>
    <t>300-171-131</t>
  </si>
  <si>
    <t>300-171-142</t>
  </si>
  <si>
    <t>300-171-146</t>
  </si>
  <si>
    <t>300-171-151</t>
  </si>
  <si>
    <t>300-171-171</t>
  </si>
  <si>
    <t>300-171-173</t>
  </si>
  <si>
    <t>300-171-180</t>
  </si>
  <si>
    <t>300-171-211</t>
  </si>
  <si>
    <t>300-181-418</t>
  </si>
  <si>
    <t>300-ALL-113</t>
  </si>
  <si>
    <t>300-ALL-116</t>
  </si>
  <si>
    <t>300-ALL-126</t>
  </si>
  <si>
    <t>300-ALL-131</t>
  </si>
  <si>
    <t>300-ALL-135</t>
  </si>
  <si>
    <t>300-ALL-142</t>
  </si>
  <si>
    <t>300-ALL-146</t>
  </si>
  <si>
    <t>300-ALL-151</t>
  </si>
  <si>
    <t>300-ALL-171</t>
  </si>
  <si>
    <t>300-ALL-173</t>
  </si>
  <si>
    <t>300-ALL-174</t>
  </si>
  <si>
    <t>300-ALL-176</t>
  </si>
  <si>
    <t>300-ALL-180</t>
  </si>
  <si>
    <t>300-ALL-191</t>
  </si>
  <si>
    <t>300-ALL-192</t>
  </si>
  <si>
    <t>300-ALL-198</t>
  </si>
  <si>
    <t>300-ALL-211</t>
  </si>
  <si>
    <t>300-ALL-221</t>
  </si>
  <si>
    <t>300-ALL-231</t>
  </si>
  <si>
    <t>300-ALL-311</t>
  </si>
  <si>
    <t>300-ALL-312</t>
  </si>
  <si>
    <t>300-ALL-317</t>
  </si>
  <si>
    <t>300-ALL-411</t>
  </si>
  <si>
    <t>300-ALL-418</t>
  </si>
  <si>
    <t>300-ALL-422</t>
  </si>
  <si>
    <t>300-ALL-453</t>
  </si>
  <si>
    <t>300-ALL-461</t>
  </si>
  <si>
    <t>300-ALL-541</t>
  </si>
  <si>
    <t>310-121-121</t>
  </si>
  <si>
    <t>310-121-131</t>
  </si>
  <si>
    <t>310-121-135</t>
  </si>
  <si>
    <t>310-121-144</t>
  </si>
  <si>
    <t>310-121-211</t>
  </si>
  <si>
    <t>310-121-221</t>
  </si>
  <si>
    <t>310-121-418</t>
  </si>
  <si>
    <t>310-123-315</t>
  </si>
  <si>
    <t>310-123-411</t>
  </si>
  <si>
    <t>310-124-462</t>
  </si>
  <si>
    <t>310-125-151</t>
  </si>
  <si>
    <t>310-125-174</t>
  </si>
  <si>
    <t>310-125-176</t>
  </si>
  <si>
    <t>310-125-211</t>
  </si>
  <si>
    <t>310-125-221</t>
  </si>
  <si>
    <t>310-125-231</t>
  </si>
  <si>
    <t>310-125-332</t>
  </si>
  <si>
    <t>310-125-411</t>
  </si>
  <si>
    <t>310-125-418</t>
  </si>
  <si>
    <t>310-125-422</t>
  </si>
  <si>
    <t>310-125-451</t>
  </si>
  <si>
    <t>310-125-453</t>
  </si>
  <si>
    <t>310-125-461</t>
  </si>
  <si>
    <t>310-125-551</t>
  </si>
  <si>
    <t>310-125-552</t>
  </si>
  <si>
    <t>310-126-462</t>
  </si>
  <si>
    <t>310-127-462</t>
  </si>
  <si>
    <t>310-128-418</t>
  </si>
  <si>
    <t>310-129-418</t>
  </si>
  <si>
    <t>310-132-332</t>
  </si>
  <si>
    <t>310-132-411</t>
  </si>
  <si>
    <t>310-134-131</t>
  </si>
  <si>
    <t>310-134-142</t>
  </si>
  <si>
    <t>310-134-144</t>
  </si>
  <si>
    <t>310-134-146</t>
  </si>
  <si>
    <t>310-134-151</t>
  </si>
  <si>
    <t>310-134-152</t>
  </si>
  <si>
    <t>310-134-153</t>
  </si>
  <si>
    <t>310-134-173</t>
  </si>
  <si>
    <t>310-134-181</t>
  </si>
  <si>
    <t>310-134-211</t>
  </si>
  <si>
    <t>310-134-221</t>
  </si>
  <si>
    <t>310-134-231</t>
  </si>
  <si>
    <t>310-134-312</t>
  </si>
  <si>
    <t>310-134-315</t>
  </si>
  <si>
    <t>310-134-411</t>
  </si>
  <si>
    <t>310-134-418</t>
  </si>
  <si>
    <t>310-134-461</t>
  </si>
  <si>
    <t>310-134-462</t>
  </si>
  <si>
    <t>310-135-418</t>
  </si>
  <si>
    <t>310-137-411</t>
  </si>
  <si>
    <t>310-138-418</t>
  </si>
  <si>
    <t>310-163-121</t>
  </si>
  <si>
    <t>310-163-143</t>
  </si>
  <si>
    <t>310-163-144</t>
  </si>
  <si>
    <t>310-163-173</t>
  </si>
  <si>
    <t>310-163-211</t>
  </si>
  <si>
    <t>310-163-221</t>
  </si>
  <si>
    <t>310-163-231</t>
  </si>
  <si>
    <t>310-163-392</t>
  </si>
  <si>
    <t>310-163-411</t>
  </si>
  <si>
    <t>310-163-422</t>
  </si>
  <si>
    <t>310-163-462</t>
  </si>
  <si>
    <t>310-165-392</t>
  </si>
  <si>
    <t>310-165-411</t>
  </si>
  <si>
    <t>310-167-126</t>
  </si>
  <si>
    <t>310-167-211</t>
  </si>
  <si>
    <t>310-167-392</t>
  </si>
  <si>
    <t>310-171-152</t>
  </si>
  <si>
    <t>310-171-211</t>
  </si>
  <si>
    <t>310-171-221</t>
  </si>
  <si>
    <t>310-171-392</t>
  </si>
  <si>
    <t>310-181-116</t>
  </si>
  <si>
    <t>310-181-126</t>
  </si>
  <si>
    <t>310-181-131</t>
  </si>
  <si>
    <t>310-181-142</t>
  </si>
  <si>
    <t>310-181-146</t>
  </si>
  <si>
    <t>310-181-151</t>
  </si>
  <si>
    <t>310-181-174</t>
  </si>
  <si>
    <t>310-181-176</t>
  </si>
  <si>
    <t>310-181-180</t>
  </si>
  <si>
    <t>310-181-211</t>
  </si>
  <si>
    <t>310-181-392</t>
  </si>
  <si>
    <t>310-181-523</t>
  </si>
  <si>
    <t>310-ALL-116</t>
  </si>
  <si>
    <t>310-ALL-121</t>
  </si>
  <si>
    <t>310-ALL-126</t>
  </si>
  <si>
    <t>310-ALL-131</t>
  </si>
  <si>
    <t>310-ALL-135</t>
  </si>
  <si>
    <t>310-ALL-142</t>
  </si>
  <si>
    <t>310-ALL-143</t>
  </si>
  <si>
    <t>310-ALL-144</t>
  </si>
  <si>
    <t>310-ALL-146</t>
  </si>
  <si>
    <t>310-ALL-151</t>
  </si>
  <si>
    <t>310-ALL-152</t>
  </si>
  <si>
    <t>310-ALL-153</t>
  </si>
  <si>
    <t>310-ALL-173</t>
  </si>
  <si>
    <t>310-ALL-174</t>
  </si>
  <si>
    <t>310-ALL-176</t>
  </si>
  <si>
    <t>310-ALL-180</t>
  </si>
  <si>
    <t>310-ALL-181</t>
  </si>
  <si>
    <t>310-ALL-211</t>
  </si>
  <si>
    <t>310-ALL-221</t>
  </si>
  <si>
    <t>310-ALL-231</t>
  </si>
  <si>
    <t>310-ALL-312</t>
  </si>
  <si>
    <t>310-ALL-315</t>
  </si>
  <si>
    <t>310-ALL-332</t>
  </si>
  <si>
    <t>310-ALL-392</t>
  </si>
  <si>
    <t>310-ALL-411</t>
  </si>
  <si>
    <t>310-ALL-418</t>
  </si>
  <si>
    <t>310-ALL-422</t>
  </si>
  <si>
    <t>310-ALL-451</t>
  </si>
  <si>
    <t>310-ALL-453</t>
  </si>
  <si>
    <t>310-ALL-461</t>
  </si>
  <si>
    <t>310-ALL-462</t>
  </si>
  <si>
    <t>310-ALL-523</t>
  </si>
  <si>
    <t>310-ALL-551</t>
  </si>
  <si>
    <t>310-ALL-552</t>
  </si>
  <si>
    <t>320-121-121</t>
  </si>
  <si>
    <t>320-121-124</t>
  </si>
  <si>
    <t>320-121-151</t>
  </si>
  <si>
    <t>320-121-211</t>
  </si>
  <si>
    <t>320-121-221</t>
  </si>
  <si>
    <t>320-121-312</t>
  </si>
  <si>
    <t>320-121-411</t>
  </si>
  <si>
    <t>320-121-413</t>
  </si>
  <si>
    <t>320-121-418</t>
  </si>
  <si>
    <t>320-122-146</t>
  </si>
  <si>
    <t>320-122-211</t>
  </si>
  <si>
    <t>320-122-221</t>
  </si>
  <si>
    <t>320-122-231</t>
  </si>
  <si>
    <t>320-122-311</t>
  </si>
  <si>
    <t>320-123-411</t>
  </si>
  <si>
    <t>320-124-462</t>
  </si>
  <si>
    <t>320-126-462</t>
  </si>
  <si>
    <t>320-127-462</t>
  </si>
  <si>
    <t>320-128-462</t>
  </si>
  <si>
    <t>320-129-418</t>
  </si>
  <si>
    <t>320-132-311</t>
  </si>
  <si>
    <t>320-132-411</t>
  </si>
  <si>
    <t>320-135-311</t>
  </si>
  <si>
    <t>320-135-418</t>
  </si>
  <si>
    <t>320-137-411</t>
  </si>
  <si>
    <t>320-138-418</t>
  </si>
  <si>
    <t>320-163-311</t>
  </si>
  <si>
    <t>320-163-344</t>
  </si>
  <si>
    <t>320-163-411</t>
  </si>
  <si>
    <t>320-163-418</t>
  </si>
  <si>
    <t>320-163-461</t>
  </si>
  <si>
    <t>320-163-462</t>
  </si>
  <si>
    <t>320-163-541</t>
  </si>
  <si>
    <t>320-165-392</t>
  </si>
  <si>
    <t>320-165-418</t>
  </si>
  <si>
    <t>320-169-192</t>
  </si>
  <si>
    <t>320-169-211</t>
  </si>
  <si>
    <t>320-169-221</t>
  </si>
  <si>
    <t>320-169-392</t>
  </si>
  <si>
    <t>320-170-198</t>
  </si>
  <si>
    <t>320-170-211</t>
  </si>
  <si>
    <t>320-170-221</t>
  </si>
  <si>
    <t>320-170-392</t>
  </si>
  <si>
    <t>320-171-126</t>
  </si>
  <si>
    <t>320-171-142</t>
  </si>
  <si>
    <t>320-171-146</t>
  </si>
  <si>
    <t>320-171-151</t>
  </si>
  <si>
    <t>320-171-211</t>
  </si>
  <si>
    <t>320-ALL-121</t>
  </si>
  <si>
    <t>320-ALL-124</t>
  </si>
  <si>
    <t>320-ALL-126</t>
  </si>
  <si>
    <t>320-ALL-142</t>
  </si>
  <si>
    <t>320-ALL-146</t>
  </si>
  <si>
    <t>320-ALL-151</t>
  </si>
  <si>
    <t>320-ALL-192</t>
  </si>
  <si>
    <t>320-ALL-198</t>
  </si>
  <si>
    <t>320-ALL-311</t>
  </si>
  <si>
    <t>320-ALL-312</t>
  </si>
  <si>
    <t>320-ALL-344</t>
  </si>
  <si>
    <t>320-ALL-392</t>
  </si>
  <si>
    <t>320-ALL-411</t>
  </si>
  <si>
    <t>320-ALL-413</t>
  </si>
  <si>
    <t>320-ALL-418</t>
  </si>
  <si>
    <t>320-ALL-461</t>
  </si>
  <si>
    <t>320-ALL-462</t>
  </si>
  <si>
    <t>320-ALL-541</t>
  </si>
  <si>
    <t>32A-121-121</t>
  </si>
  <si>
    <t>32A-121-211</t>
  </si>
  <si>
    <t>32A-121-311</t>
  </si>
  <si>
    <t>32A-121-462</t>
  </si>
  <si>
    <t>32A-122-311</t>
  </si>
  <si>
    <t>32A-123-411</t>
  </si>
  <si>
    <t>32A-124-462</t>
  </si>
  <si>
    <t>32A-125-461</t>
  </si>
  <si>
    <t>32A-126-462</t>
  </si>
  <si>
    <t>32A-128-462</t>
  </si>
  <si>
    <t>32A-135-311</t>
  </si>
  <si>
    <t>32A-137-411</t>
  </si>
  <si>
    <t>32A-138-418</t>
  </si>
  <si>
    <t>32A-163-127</t>
  </si>
  <si>
    <t>32A-163-131</t>
  </si>
  <si>
    <t>32A-163-135</t>
  </si>
  <si>
    <t>32A-163-211</t>
  </si>
  <si>
    <t>32A-169-311</t>
  </si>
  <si>
    <t>32A-170-311</t>
  </si>
  <si>
    <t>32A-ALL-121</t>
  </si>
  <si>
    <t>32A-ALL-127</t>
  </si>
  <si>
    <t>32A-ALL-131</t>
  </si>
  <si>
    <t>32A-ALL-135</t>
  </si>
  <si>
    <t>32A-ALL-211</t>
  </si>
  <si>
    <t>32A-ALL-311</t>
  </si>
  <si>
    <t>32A-ALL-411</t>
  </si>
  <si>
    <t>32A-ALL-418</t>
  </si>
  <si>
    <t>32A-ALL-461</t>
  </si>
  <si>
    <t>32A-ALL-462</t>
  </si>
  <si>
    <t>32B-121-121</t>
  </si>
  <si>
    <t>32B-121-211</t>
  </si>
  <si>
    <t>32B-121-221</t>
  </si>
  <si>
    <t>32B-121-411</t>
  </si>
  <si>
    <t>32B-122-311</t>
  </si>
  <si>
    <t>32B-123-411</t>
  </si>
  <si>
    <t>32B-124-462</t>
  </si>
  <si>
    <t>32B-125-461</t>
  </si>
  <si>
    <t>32B-126-462</t>
  </si>
  <si>
    <t>32B-128-462</t>
  </si>
  <si>
    <t>32B-137-411</t>
  </si>
  <si>
    <t>32B-163-411</t>
  </si>
  <si>
    <t>32B-163-418</t>
  </si>
  <si>
    <t>32B-163-422</t>
  </si>
  <si>
    <t>32B-163-461</t>
  </si>
  <si>
    <t>32B-163-462</t>
  </si>
  <si>
    <t>32B-169-311</t>
  </si>
  <si>
    <t>32B-ALL-121</t>
  </si>
  <si>
    <t>32B-ALL-211</t>
  </si>
  <si>
    <t>32B-ALL-221</t>
  </si>
  <si>
    <t>32B-ALL-311</t>
  </si>
  <si>
    <t>32B-ALL-411</t>
  </si>
  <si>
    <t>32B-ALL-418</t>
  </si>
  <si>
    <t>32B-ALL-422</t>
  </si>
  <si>
    <t>32B-ALL-461</t>
  </si>
  <si>
    <t>32B-ALL-462</t>
  </si>
  <si>
    <t>32C-121-116</t>
  </si>
  <si>
    <t>32C-121-121</t>
  </si>
  <si>
    <t>32C-121-131</t>
  </si>
  <si>
    <t>32C-121-151</t>
  </si>
  <si>
    <t>32C-121-211</t>
  </si>
  <si>
    <t>32C-121-311</t>
  </si>
  <si>
    <t>32C-121-411</t>
  </si>
  <si>
    <t>32C-121-413</t>
  </si>
  <si>
    <t>32C-123-315</t>
  </si>
  <si>
    <t>32C-123-411</t>
  </si>
  <si>
    <t>32C-124-418</t>
  </si>
  <si>
    <t>32C-124-462</t>
  </si>
  <si>
    <t>32C-126-418</t>
  </si>
  <si>
    <t>32C-126-462</t>
  </si>
  <si>
    <t>32C-128-462</t>
  </si>
  <si>
    <t>32C-137-411</t>
  </si>
  <si>
    <t>32C-163-311</t>
  </si>
  <si>
    <t>32C-163-343</t>
  </si>
  <si>
    <t>32C-163-344</t>
  </si>
  <si>
    <t>32C-163-418</t>
  </si>
  <si>
    <t>32C-163-462</t>
  </si>
  <si>
    <t>32C-165-418</t>
  </si>
  <si>
    <t>32C-171-192</t>
  </si>
  <si>
    <t>32C-171-211</t>
  </si>
  <si>
    <t>32C-171-311</t>
  </si>
  <si>
    <t>32C-171-418</t>
  </si>
  <si>
    <t>32C-ALL-116</t>
  </si>
  <si>
    <t>32C-ALL-121</t>
  </si>
  <si>
    <t>32C-ALL-131</t>
  </si>
  <si>
    <t>32C-ALL-151</t>
  </si>
  <si>
    <t>32C-ALL-192</t>
  </si>
  <si>
    <t>32C-ALL-211</t>
  </si>
  <si>
    <t>32C-ALL-311</t>
  </si>
  <si>
    <t>32C-ALL-315</t>
  </si>
  <si>
    <t>32C-ALL-343</t>
  </si>
  <si>
    <t>32C-ALL-344</t>
  </si>
  <si>
    <t>32C-ALL-411</t>
  </si>
  <si>
    <t>32C-ALL-413</t>
  </si>
  <si>
    <t>32C-ALL-418</t>
  </si>
  <si>
    <t>32C-ALL-462</t>
  </si>
  <si>
    <t>32D-121-121</t>
  </si>
  <si>
    <t>32D-121-211</t>
  </si>
  <si>
    <t>32D-121-229</t>
  </si>
  <si>
    <t>32D-121-231</t>
  </si>
  <si>
    <t>32D-121-462</t>
  </si>
  <si>
    <t>32D-122-317</t>
  </si>
  <si>
    <t>32D-123-411</t>
  </si>
  <si>
    <t>32D-124-418</t>
  </si>
  <si>
    <t>32D-126-418</t>
  </si>
  <si>
    <t>32D-126-462</t>
  </si>
  <si>
    <t>32D-128-418</t>
  </si>
  <si>
    <t>32D-135-542</t>
  </si>
  <si>
    <t>32D-137-411</t>
  </si>
  <si>
    <t>32D-164-411</t>
  </si>
  <si>
    <t>32D-164-541</t>
  </si>
  <si>
    <t>32D-ALL-121</t>
  </si>
  <si>
    <t>32D-ALL-211</t>
  </si>
  <si>
    <t>32D-ALL-229</t>
  </si>
  <si>
    <t>32D-ALL-231</t>
  </si>
  <si>
    <t>32D-ALL-317</t>
  </si>
  <si>
    <t>32D-ALL-411</t>
  </si>
  <si>
    <t>32D-ALL-418</t>
  </si>
  <si>
    <t>32D-ALL-462</t>
  </si>
  <si>
    <t>32D-ALL-541</t>
  </si>
  <si>
    <t>32D-ALL-542</t>
  </si>
  <si>
    <t>32H-121-121</t>
  </si>
  <si>
    <t>32H-121-131</t>
  </si>
  <si>
    <t>32H-121-211</t>
  </si>
  <si>
    <t>32H-121-229</t>
  </si>
  <si>
    <t>32H-121-231</t>
  </si>
  <si>
    <t>32H-124-462</t>
  </si>
  <si>
    <t>32H-126-462</t>
  </si>
  <si>
    <t>32H-132-411</t>
  </si>
  <si>
    <t>32H-135-418</t>
  </si>
  <si>
    <t>32H-137-411</t>
  </si>
  <si>
    <t>32H-163-411</t>
  </si>
  <si>
    <t>32H-163-462</t>
  </si>
  <si>
    <t>32H-165-411</t>
  </si>
  <si>
    <t>32H-170-462</t>
  </si>
  <si>
    <t>32H-ALL-121</t>
  </si>
  <si>
    <t>32H-ALL-131</t>
  </si>
  <si>
    <t>32H-ALL-211</t>
  </si>
  <si>
    <t>32H-ALL-229</t>
  </si>
  <si>
    <t>32H-ALL-231</t>
  </si>
  <si>
    <t>32H-ALL-411</t>
  </si>
  <si>
    <t>32H-ALL-418</t>
  </si>
  <si>
    <t>32H-ALL-462</t>
  </si>
  <si>
    <t>32K-121-121</t>
  </si>
  <si>
    <t>32K-121-146</t>
  </si>
  <si>
    <t>32K-121-198</t>
  </si>
  <si>
    <t>32K-121-211</t>
  </si>
  <si>
    <t>32K-121-221</t>
  </si>
  <si>
    <t>32K-121-311</t>
  </si>
  <si>
    <t>32K-121-411</t>
  </si>
  <si>
    <t>32K-123-342</t>
  </si>
  <si>
    <t>32K-124-462</t>
  </si>
  <si>
    <t>32K-125-151</t>
  </si>
  <si>
    <t>32K-125-174</t>
  </si>
  <si>
    <t>32K-125-332</t>
  </si>
  <si>
    <t>32K-125-411</t>
  </si>
  <si>
    <t>32K-126-462</t>
  </si>
  <si>
    <t>32K-128-418</t>
  </si>
  <si>
    <t>32K-137-411</t>
  </si>
  <si>
    <t>32K-163-462</t>
  </si>
  <si>
    <t>32K-165-418</t>
  </si>
  <si>
    <t>32K-167-121</t>
  </si>
  <si>
    <t>32K-171-121</t>
  </si>
  <si>
    <t>32K-171-141</t>
  </si>
  <si>
    <t>32K-171-211</t>
  </si>
  <si>
    <t>32K-171-221</t>
  </si>
  <si>
    <t>32K-ALL-121</t>
  </si>
  <si>
    <t>32K-ALL-141</t>
  </si>
  <si>
    <t>32K-ALL-146</t>
  </si>
  <si>
    <t>32K-ALL-151</t>
  </si>
  <si>
    <t>32K-ALL-174</t>
  </si>
  <si>
    <t>32K-ALL-198</t>
  </si>
  <si>
    <t>32K-ALL-211</t>
  </si>
  <si>
    <t>32K-ALL-221</t>
  </si>
  <si>
    <t>32K-ALL-311</t>
  </si>
  <si>
    <t>32K-ALL-332</t>
  </si>
  <si>
    <t>32K-ALL-342</t>
  </si>
  <si>
    <t>32K-ALL-411</t>
  </si>
  <si>
    <t>32K-ALL-418</t>
  </si>
  <si>
    <t>32K-ALL-462</t>
  </si>
  <si>
    <t>32L-121-121</t>
  </si>
  <si>
    <t>32L-121-211</t>
  </si>
  <si>
    <t>32L-121-221</t>
  </si>
  <si>
    <t>32L-121-418</t>
  </si>
  <si>
    <t>32L-122-317</t>
  </si>
  <si>
    <t>32L-123-411</t>
  </si>
  <si>
    <t>32L-124-462</t>
  </si>
  <si>
    <t>32L-126-462</t>
  </si>
  <si>
    <t>32L-128-462</t>
  </si>
  <si>
    <t>32L-129-418</t>
  </si>
  <si>
    <t>32L-132-121</t>
  </si>
  <si>
    <t>32L-132-126</t>
  </si>
  <si>
    <t>32L-132-142</t>
  </si>
  <si>
    <t>32L-132-211</t>
  </si>
  <si>
    <t>32L-132-221</t>
  </si>
  <si>
    <t>32L-132-231</t>
  </si>
  <si>
    <t>32L-132-311</t>
  </si>
  <si>
    <t>32L-132-411</t>
  </si>
  <si>
    <t>32L-135-311</t>
  </si>
  <si>
    <t>32L-137-411</t>
  </si>
  <si>
    <t>32L-138-418</t>
  </si>
  <si>
    <t>32L-163-411</t>
  </si>
  <si>
    <t>32L-163-418</t>
  </si>
  <si>
    <t>32L-163-462</t>
  </si>
  <si>
    <t>32L-164-311</t>
  </si>
  <si>
    <t>32L-165-411</t>
  </si>
  <si>
    <t>32L-171-121</t>
  </si>
  <si>
    <t>32L-171-211</t>
  </si>
  <si>
    <t>32L-171-221</t>
  </si>
  <si>
    <t>32L-171-231</t>
  </si>
  <si>
    <t>32L-171-311</t>
  </si>
  <si>
    <t>32L-172-411</t>
  </si>
  <si>
    <t>32L-ALL-121</t>
  </si>
  <si>
    <t>32L-ALL-126</t>
  </si>
  <si>
    <t>32L-ALL-142</t>
  </si>
  <si>
    <t>32L-ALL-211</t>
  </si>
  <si>
    <t>32L-ALL-221</t>
  </si>
  <si>
    <t>32L-ALL-231</t>
  </si>
  <si>
    <t>32L-ALL-311</t>
  </si>
  <si>
    <t>32L-ALL-317</t>
  </si>
  <si>
    <t>32L-ALL-411</t>
  </si>
  <si>
    <t>32L-ALL-418</t>
  </si>
  <si>
    <t>32L-ALL-462</t>
  </si>
  <si>
    <t>32M-121-121</t>
  </si>
  <si>
    <t>32M-121-131</t>
  </si>
  <si>
    <t>32M-121-211</t>
  </si>
  <si>
    <t>32M-121-221</t>
  </si>
  <si>
    <t>32M-121-231</t>
  </si>
  <si>
    <t>32M-121-312</t>
  </si>
  <si>
    <t>32M-121-411</t>
  </si>
  <si>
    <t>32M-121-418</t>
  </si>
  <si>
    <t>32M-125-174</t>
  </si>
  <si>
    <t>32M-125-211</t>
  </si>
  <si>
    <t>32M-125-451</t>
  </si>
  <si>
    <t>32M-129-418</t>
  </si>
  <si>
    <t>32M-132-411</t>
  </si>
  <si>
    <t>32M-135-418</t>
  </si>
  <si>
    <t>32M-137-411</t>
  </si>
  <si>
    <t>32M-138-418</t>
  </si>
  <si>
    <t>32M-163-311</t>
  </si>
  <si>
    <t>32M-163-312</t>
  </si>
  <si>
    <t>32M-163-343</t>
  </si>
  <si>
    <t>32M-163-411</t>
  </si>
  <si>
    <t>32M-163-418</t>
  </si>
  <si>
    <t>32M-163-462</t>
  </si>
  <si>
    <t>32M-167-146</t>
  </si>
  <si>
    <t>32M-167-211</t>
  </si>
  <si>
    <t>32M-169-131</t>
  </si>
  <si>
    <t>32M-169-211</t>
  </si>
  <si>
    <t>32M-169-221</t>
  </si>
  <si>
    <t>32M-170-142</t>
  </si>
  <si>
    <t>32M-170-211</t>
  </si>
  <si>
    <t>32M-170-221</t>
  </si>
  <si>
    <t>32M-170-231</t>
  </si>
  <si>
    <t>32M-170-234</t>
  </si>
  <si>
    <t>32M-ALL-121</t>
  </si>
  <si>
    <t>32M-ALL-131</t>
  </si>
  <si>
    <t>32M-ALL-142</t>
  </si>
  <si>
    <t>32M-ALL-146</t>
  </si>
  <si>
    <t>32M-ALL-174</t>
  </si>
  <si>
    <t>32M-ALL-211</t>
  </si>
  <si>
    <t>32M-ALL-221</t>
  </si>
  <si>
    <t>32M-ALL-231</t>
  </si>
  <si>
    <t>32M-ALL-234</t>
  </si>
  <si>
    <t>32M-ALL-311</t>
  </si>
  <si>
    <t>32M-ALL-312</t>
  </si>
  <si>
    <t>32M-ALL-343</t>
  </si>
  <si>
    <t>32M-ALL-411</t>
  </si>
  <si>
    <t>32M-ALL-418</t>
  </si>
  <si>
    <t>32M-ALL-451</t>
  </si>
  <si>
    <t>32N-124-462</t>
  </si>
  <si>
    <t>32N-126-462</t>
  </si>
  <si>
    <t>32N-128-462</t>
  </si>
  <si>
    <t>32N-135-418</t>
  </si>
  <si>
    <t>32N-137-411</t>
  </si>
  <si>
    <t>32N-164-121</t>
  </si>
  <si>
    <t>32N-164-413</t>
  </si>
  <si>
    <t>32N-165-411</t>
  </si>
  <si>
    <t>32N-170-143</t>
  </si>
  <si>
    <t>32N-ALL-121</t>
  </si>
  <si>
    <t>32N-ALL-143</t>
  </si>
  <si>
    <t>32N-ALL-411</t>
  </si>
  <si>
    <t>32N-ALL-413</t>
  </si>
  <si>
    <t>32P-121-121</t>
  </si>
  <si>
    <t>32P-121-211</t>
  </si>
  <si>
    <t>32P-121-231</t>
  </si>
  <si>
    <t>32P-122-311</t>
  </si>
  <si>
    <t>32P-123-411</t>
  </si>
  <si>
    <t>32P-124-418</t>
  </si>
  <si>
    <t>32P-124-462</t>
  </si>
  <si>
    <t>32P-137-411</t>
  </si>
  <si>
    <t>32P-163-411</t>
  </si>
  <si>
    <t>32P-163-461</t>
  </si>
  <si>
    <t>32P-163-462</t>
  </si>
  <si>
    <t>32P-167-121</t>
  </si>
  <si>
    <t>32P-ALL-121</t>
  </si>
  <si>
    <t>32P-ALL-211</t>
  </si>
  <si>
    <t>32P-ALL-231</t>
  </si>
  <si>
    <t>32P-ALL-311</t>
  </si>
  <si>
    <t>32P-ALL-411</t>
  </si>
  <si>
    <t>32P-ALL-418</t>
  </si>
  <si>
    <t>32P-ALL-461</t>
  </si>
  <si>
    <t>32P-ALL-462</t>
  </si>
  <si>
    <t>32Q-121-116</t>
  </si>
  <si>
    <t>32Q-121-121</t>
  </si>
  <si>
    <t>32Q-121-131</t>
  </si>
  <si>
    <t>32Q-121-151</t>
  </si>
  <si>
    <t>32Q-121-211</t>
  </si>
  <si>
    <t>32Q-122-311</t>
  </si>
  <si>
    <t>32Q-123-411</t>
  </si>
  <si>
    <t>32Q-124-462</t>
  </si>
  <si>
    <t>32Q-126-462</t>
  </si>
  <si>
    <t>32Q-128-462</t>
  </si>
  <si>
    <t>32Q-137-311</t>
  </si>
  <si>
    <t>32Q-137-411</t>
  </si>
  <si>
    <t>32Q-137-461</t>
  </si>
  <si>
    <t>32Q-138-418</t>
  </si>
  <si>
    <t>32Q-163-462</t>
  </si>
  <si>
    <t>32Q-ALL-116</t>
  </si>
  <si>
    <t>32Q-ALL-121</t>
  </si>
  <si>
    <t>32Q-ALL-131</t>
  </si>
  <si>
    <t>32Q-ALL-151</t>
  </si>
  <si>
    <t>32Q-ALL-211</t>
  </si>
  <si>
    <t>32Q-ALL-311</t>
  </si>
  <si>
    <t>32Q-ALL-411</t>
  </si>
  <si>
    <t>32Q-ALL-418</t>
  </si>
  <si>
    <t>32Q-ALL-461</t>
  </si>
  <si>
    <t>32Q-ALL-462</t>
  </si>
  <si>
    <t>32R-121-116</t>
  </si>
  <si>
    <t>32R-121-121</t>
  </si>
  <si>
    <t>32R-121-151</t>
  </si>
  <si>
    <t>32R-121-198</t>
  </si>
  <si>
    <t>32R-121-211</t>
  </si>
  <si>
    <t>32R-121-229</t>
  </si>
  <si>
    <t>32R-121-231</t>
  </si>
  <si>
    <t>32R-121-312</t>
  </si>
  <si>
    <t>32R-121-411</t>
  </si>
  <si>
    <t>32R-121-413</t>
  </si>
  <si>
    <t>32R-121-462</t>
  </si>
  <si>
    <t>32R-122-317</t>
  </si>
  <si>
    <t>32R-123-342</t>
  </si>
  <si>
    <t>32R-124-462</t>
  </si>
  <si>
    <t>32R-126-462</t>
  </si>
  <si>
    <t>32R-129-418</t>
  </si>
  <si>
    <t>32R-132-121</t>
  </si>
  <si>
    <t>32R-132-211</t>
  </si>
  <si>
    <t>32R-132-229</t>
  </si>
  <si>
    <t>32R-132-231</t>
  </si>
  <si>
    <t>32R-132-411</t>
  </si>
  <si>
    <t>32R-137-411</t>
  </si>
  <si>
    <t>32R-ALL-116</t>
  </si>
  <si>
    <t>32R-ALL-121</t>
  </si>
  <si>
    <t>32R-ALL-151</t>
  </si>
  <si>
    <t>32R-ALL-198</t>
  </si>
  <si>
    <t>32R-ALL-211</t>
  </si>
  <si>
    <t>32R-ALL-229</t>
  </si>
  <si>
    <t>32R-ALL-231</t>
  </si>
  <si>
    <t>32R-ALL-312</t>
  </si>
  <si>
    <t>32R-ALL-317</t>
  </si>
  <si>
    <t>32R-ALL-342</t>
  </si>
  <si>
    <t>32R-ALL-411</t>
  </si>
  <si>
    <t>32R-ALL-413</t>
  </si>
  <si>
    <t>32R-ALL-418</t>
  </si>
  <si>
    <t>32R-ALL-462</t>
  </si>
  <si>
    <t>32S-125-311</t>
  </si>
  <si>
    <t>32S-125-453</t>
  </si>
  <si>
    <t>32S-135-418</t>
  </si>
  <si>
    <t>32S-163-311</t>
  </si>
  <si>
    <t>32S-163-343</t>
  </si>
  <si>
    <t>32S-163-411</t>
  </si>
  <si>
    <t>32S-163-418</t>
  </si>
  <si>
    <t>32S-163-422</t>
  </si>
  <si>
    <t>32S-163-461</t>
  </si>
  <si>
    <t>32S-163-462</t>
  </si>
  <si>
    <t>32S-165-418</t>
  </si>
  <si>
    <t>32S-ALL-311</t>
  </si>
  <si>
    <t>32S-ALL-343</t>
  </si>
  <si>
    <t>32S-ALL-411</t>
  </si>
  <si>
    <t>32S-ALL-418</t>
  </si>
  <si>
    <t>32S-ALL-422</t>
  </si>
  <si>
    <t>32S-ALL-453</t>
  </si>
  <si>
    <t>32S-ALL-461</t>
  </si>
  <si>
    <t>32S-ALL-462</t>
  </si>
  <si>
    <t>32T-123-315</t>
  </si>
  <si>
    <t>32T-124-462</t>
  </si>
  <si>
    <t>32T-126-462</t>
  </si>
  <si>
    <t>32T-135-462</t>
  </si>
  <si>
    <t>32T-163-462</t>
  </si>
  <si>
    <t>32T-169-131</t>
  </si>
  <si>
    <t>32T-169-192</t>
  </si>
  <si>
    <t>32T-169-211</t>
  </si>
  <si>
    <t>32T-169-221</t>
  </si>
  <si>
    <t>32T-169-231</t>
  </si>
  <si>
    <t>32T-169-317</t>
  </si>
  <si>
    <t>32T-170-143</t>
  </si>
  <si>
    <t>32T-170-211</t>
  </si>
  <si>
    <t>32T-170-233</t>
  </si>
  <si>
    <t>32T-170-462</t>
  </si>
  <si>
    <t>32T-ALL-131</t>
  </si>
  <si>
    <t>32T-ALL-143</t>
  </si>
  <si>
    <t>32T-ALL-192</t>
  </si>
  <si>
    <t>32T-ALL-211</t>
  </si>
  <si>
    <t>32T-ALL-221</t>
  </si>
  <si>
    <t>32T-ALL-231</t>
  </si>
  <si>
    <t>32T-ALL-233</t>
  </si>
  <si>
    <t>32T-ALL-315</t>
  </si>
  <si>
    <t>32T-ALL-317</t>
  </si>
  <si>
    <t>32T-ALL-462</t>
  </si>
  <si>
    <t>330-121-116</t>
  </si>
  <si>
    <t>330-121-135</t>
  </si>
  <si>
    <t>330-121-171</t>
  </si>
  <si>
    <t>330-121-172</t>
  </si>
  <si>
    <t>330-121-198</t>
  </si>
  <si>
    <t>330-121-211</t>
  </si>
  <si>
    <t>330-121-221</t>
  </si>
  <si>
    <t>330-121-312</t>
  </si>
  <si>
    <t>330-121-411</t>
  </si>
  <si>
    <t>330-121-418</t>
  </si>
  <si>
    <t>330-122-311</t>
  </si>
  <si>
    <t>330-124-462</t>
  </si>
  <si>
    <t>330-125-174</t>
  </si>
  <si>
    <t>330-125-411</t>
  </si>
  <si>
    <t>330-125-461</t>
  </si>
  <si>
    <t>330-126-462</t>
  </si>
  <si>
    <t>330-132-411</t>
  </si>
  <si>
    <t>330-132-462</t>
  </si>
  <si>
    <t>330-134-171</t>
  </si>
  <si>
    <t>330-134-172</t>
  </si>
  <si>
    <t>330-134-211</t>
  </si>
  <si>
    <t>330-134-221</t>
  </si>
  <si>
    <t>330-134-411</t>
  </si>
  <si>
    <t>330-134-461</t>
  </si>
  <si>
    <t>330-134-462</t>
  </si>
  <si>
    <t>330-135-311</t>
  </si>
  <si>
    <t>330-137-411</t>
  </si>
  <si>
    <t>330-137-461</t>
  </si>
  <si>
    <t>330-163-162</t>
  </si>
  <si>
    <t>330-163-165</t>
  </si>
  <si>
    <t>330-163-167</t>
  </si>
  <si>
    <t>330-163-211</t>
  </si>
  <si>
    <t>330-163-221</t>
  </si>
  <si>
    <t>330-163-312</t>
  </si>
  <si>
    <t>330-163-418</t>
  </si>
  <si>
    <t>330-163-461</t>
  </si>
  <si>
    <t>330-163-462</t>
  </si>
  <si>
    <t>330-163-472</t>
  </si>
  <si>
    <t>330-165-392</t>
  </si>
  <si>
    <t>330-165-411</t>
  </si>
  <si>
    <t>330-167-121</t>
  </si>
  <si>
    <t>330-167-131</t>
  </si>
  <si>
    <t>330-167-133</t>
  </si>
  <si>
    <t>330-167-145</t>
  </si>
  <si>
    <t>330-167-211</t>
  </si>
  <si>
    <t>330-167-221</t>
  </si>
  <si>
    <t>330-167-392</t>
  </si>
  <si>
    <t>330-169-192</t>
  </si>
  <si>
    <t>330-169-211</t>
  </si>
  <si>
    <t>330-169-221</t>
  </si>
  <si>
    <t>330-169-392</t>
  </si>
  <si>
    <t>330-171-126</t>
  </si>
  <si>
    <t>330-171-142</t>
  </si>
  <si>
    <t>330-171-147</t>
  </si>
  <si>
    <t>330-171-171</t>
  </si>
  <si>
    <t>330-171-172</t>
  </si>
  <si>
    <t>330-171-199</t>
  </si>
  <si>
    <t>330-171-211</t>
  </si>
  <si>
    <t>330-171-392</t>
  </si>
  <si>
    <t>330-171-411</t>
  </si>
  <si>
    <t>330-181-392</t>
  </si>
  <si>
    <t>330-181-418</t>
  </si>
  <si>
    <t>330-181-462</t>
  </si>
  <si>
    <t>330-ALL-116</t>
  </si>
  <si>
    <t>330-ALL-121</t>
  </si>
  <si>
    <t>330-ALL-126</t>
  </si>
  <si>
    <t>330-ALL-131</t>
  </si>
  <si>
    <t>330-ALL-133</t>
  </si>
  <si>
    <t>330-ALL-135</t>
  </si>
  <si>
    <t>330-ALL-142</t>
  </si>
  <si>
    <t>330-ALL-145</t>
  </si>
  <si>
    <t>330-ALL-147</t>
  </si>
  <si>
    <t>330-ALL-162</t>
  </si>
  <si>
    <t>330-ALL-165</t>
  </si>
  <si>
    <t>330-ALL-167</t>
  </si>
  <si>
    <t>330-ALL-172</t>
  </si>
  <si>
    <t>330-ALL-174</t>
  </si>
  <si>
    <t>330-ALL-192</t>
  </si>
  <si>
    <t>330-ALL-198</t>
  </si>
  <si>
    <t>330-ALL-199</t>
  </si>
  <si>
    <t>330-ALL-311</t>
  </si>
  <si>
    <t>330-ALL-312</t>
  </si>
  <si>
    <t>330-ALL-418</t>
  </si>
  <si>
    <t>330-ALL-461</t>
  </si>
  <si>
    <t>330-ALL-462</t>
  </si>
  <si>
    <t>330-ALL-472</t>
  </si>
  <si>
    <t>33A-121-121</t>
  </si>
  <si>
    <t>33A-121-211</t>
  </si>
  <si>
    <t>33A-121-411</t>
  </si>
  <si>
    <t>33A-121-418</t>
  </si>
  <si>
    <t>33A-123-315</t>
  </si>
  <si>
    <t>33A-123-411</t>
  </si>
  <si>
    <t>33A-124-418</t>
  </si>
  <si>
    <t>33A-124-462</t>
  </si>
  <si>
    <t>33A-126-462</t>
  </si>
  <si>
    <t>33A-128-462</t>
  </si>
  <si>
    <t>33A-134-411</t>
  </si>
  <si>
    <t>33A-134-413</t>
  </si>
  <si>
    <t>33A-134-418</t>
  </si>
  <si>
    <t>33A-134-461</t>
  </si>
  <si>
    <t>33A-134-462</t>
  </si>
  <si>
    <t>33A-134-542</t>
  </si>
  <si>
    <t>33A-137-411</t>
  </si>
  <si>
    <t>33A-137-461</t>
  </si>
  <si>
    <t>33A-163-343</t>
  </si>
  <si>
    <t>33A-169-131</t>
  </si>
  <si>
    <t>33A-169-211</t>
  </si>
  <si>
    <t>33A-171-121</t>
  </si>
  <si>
    <t>33A-171-211</t>
  </si>
  <si>
    <t>33A-ALL-121</t>
  </si>
  <si>
    <t>33A-ALL-131</t>
  </si>
  <si>
    <t>33A-ALL-211</t>
  </si>
  <si>
    <t>33A-ALL-315</t>
  </si>
  <si>
    <t>33A-ALL-343</t>
  </si>
  <si>
    <t>33A-ALL-411</t>
  </si>
  <si>
    <t>33A-ALL-413</t>
  </si>
  <si>
    <t>33A-ALL-418</t>
  </si>
  <si>
    <t>33A-ALL-461</t>
  </si>
  <si>
    <t>33A-ALL-462</t>
  </si>
  <si>
    <t>33A-ALL-542</t>
  </si>
  <si>
    <t>340-121-198</t>
  </si>
  <si>
    <t>340-121-211</t>
  </si>
  <si>
    <t>340-121-221</t>
  </si>
  <si>
    <t>340-121-411</t>
  </si>
  <si>
    <t>340-122-311</t>
  </si>
  <si>
    <t>340-123-411</t>
  </si>
  <si>
    <t>340-124-462</t>
  </si>
  <si>
    <t>340-125-165</t>
  </si>
  <si>
    <t>340-125-171</t>
  </si>
  <si>
    <t>340-125-411</t>
  </si>
  <si>
    <t>340-125-461</t>
  </si>
  <si>
    <t>340-126-462</t>
  </si>
  <si>
    <t>340-127-462</t>
  </si>
  <si>
    <t>340-128-462</t>
  </si>
  <si>
    <t>340-129-418</t>
  </si>
  <si>
    <t>340-132-192</t>
  </si>
  <si>
    <t>340-132-211</t>
  </si>
  <si>
    <t>340-132-221</t>
  </si>
  <si>
    <t>340-132-331</t>
  </si>
  <si>
    <t>340-132-411</t>
  </si>
  <si>
    <t>340-135-418</t>
  </si>
  <si>
    <t>340-137-311</t>
  </si>
  <si>
    <t>340-137-411</t>
  </si>
  <si>
    <t>340-137-461</t>
  </si>
  <si>
    <t>340-163-121</t>
  </si>
  <si>
    <t>340-163-143</t>
  </si>
  <si>
    <t>340-163-146</t>
  </si>
  <si>
    <t>340-163-147</t>
  </si>
  <si>
    <t>340-163-151</t>
  </si>
  <si>
    <t>340-163-153</t>
  </si>
  <si>
    <t>340-163-162</t>
  </si>
  <si>
    <t>340-163-167</t>
  </si>
  <si>
    <t>340-163-171</t>
  </si>
  <si>
    <t>340-163-181</t>
  </si>
  <si>
    <t>340-163-192</t>
  </si>
  <si>
    <t>340-163-198</t>
  </si>
  <si>
    <t>340-163-211</t>
  </si>
  <si>
    <t>340-163-221</t>
  </si>
  <si>
    <t>340-163-231</t>
  </si>
  <si>
    <t>340-163-232</t>
  </si>
  <si>
    <t>340-163-311</t>
  </si>
  <si>
    <t>340-163-332</t>
  </si>
  <si>
    <t>340-163-392</t>
  </si>
  <si>
    <t>340-163-411</t>
  </si>
  <si>
    <t>340-163-418</t>
  </si>
  <si>
    <t>340-163-459</t>
  </si>
  <si>
    <t>340-163-461</t>
  </si>
  <si>
    <t>340-163-462</t>
  </si>
  <si>
    <t>340-163-541</t>
  </si>
  <si>
    <t>340-163-542</t>
  </si>
  <si>
    <t>340-165-392</t>
  </si>
  <si>
    <t>340-165-418</t>
  </si>
  <si>
    <t>340-167-192</t>
  </si>
  <si>
    <t>340-167-211</t>
  </si>
  <si>
    <t>340-167-221</t>
  </si>
  <si>
    <t>340-167-232</t>
  </si>
  <si>
    <t>340-167-392</t>
  </si>
  <si>
    <t>340-168-311</t>
  </si>
  <si>
    <t>340-168-411</t>
  </si>
  <si>
    <t>340-168-451</t>
  </si>
  <si>
    <t>340-169-311</t>
  </si>
  <si>
    <t>340-170-143</t>
  </si>
  <si>
    <t>340-170-211</t>
  </si>
  <si>
    <t>340-170-221</t>
  </si>
  <si>
    <t>340-170-232</t>
  </si>
  <si>
    <t>340-170-311</t>
  </si>
  <si>
    <t>340-181-126</t>
  </si>
  <si>
    <t>340-181-142</t>
  </si>
  <si>
    <t>340-181-191</t>
  </si>
  <si>
    <t>340-181-211</t>
  </si>
  <si>
    <t>340-181-232</t>
  </si>
  <si>
    <t>340-181-392</t>
  </si>
  <si>
    <t>340-181-411</t>
  </si>
  <si>
    <t>340-ALL-121</t>
  </si>
  <si>
    <t>340-ALL-126</t>
  </si>
  <si>
    <t>340-ALL-142</t>
  </si>
  <si>
    <t>340-ALL-143</t>
  </si>
  <si>
    <t>340-ALL-146</t>
  </si>
  <si>
    <t>340-ALL-147</t>
  </si>
  <si>
    <t>340-ALL-151</t>
  </si>
  <si>
    <t>340-ALL-153</t>
  </si>
  <si>
    <t>340-ALL-162</t>
  </si>
  <si>
    <t>340-ALL-165</t>
  </si>
  <si>
    <t>340-ALL-167</t>
  </si>
  <si>
    <t>340-ALL-171</t>
  </si>
  <si>
    <t>340-ALL-181</t>
  </si>
  <si>
    <t>340-ALL-191</t>
  </si>
  <si>
    <t>340-ALL-192</t>
  </si>
  <si>
    <t>340-ALL-198</t>
  </si>
  <si>
    <t>340-ALL-231</t>
  </si>
  <si>
    <t>340-ALL-232</t>
  </si>
  <si>
    <t>340-ALL-311</t>
  </si>
  <si>
    <t>340-ALL-331</t>
  </si>
  <si>
    <t>340-ALL-332</t>
  </si>
  <si>
    <t>340-ALL-392</t>
  </si>
  <si>
    <t>340-ALL-411</t>
  </si>
  <si>
    <t>340-ALL-418</t>
  </si>
  <si>
    <t>340-ALL-451</t>
  </si>
  <si>
    <t>340-ALL-459</t>
  </si>
  <si>
    <t>340-ALL-461</t>
  </si>
  <si>
    <t>340-ALL-462</t>
  </si>
  <si>
    <t>340-ALL-541</t>
  </si>
  <si>
    <t>340-ALL-542</t>
  </si>
  <si>
    <t>34B-121-121</t>
  </si>
  <si>
    <t>34B-121-131</t>
  </si>
  <si>
    <t>34B-121-146</t>
  </si>
  <si>
    <t>34B-121-211</t>
  </si>
  <si>
    <t>34B-121-411</t>
  </si>
  <si>
    <t>34B-124-418</t>
  </si>
  <si>
    <t>34B-126-418</t>
  </si>
  <si>
    <t>34B-128-418</t>
  </si>
  <si>
    <t>34B-129-418</t>
  </si>
  <si>
    <t>34B-137-411</t>
  </si>
  <si>
    <t>34B-163-411</t>
  </si>
  <si>
    <t>34B-163-462</t>
  </si>
  <si>
    <t>34B-171-317</t>
  </si>
  <si>
    <t>34B-171-411</t>
  </si>
  <si>
    <t>34B-171-418</t>
  </si>
  <si>
    <t>34B-ALL-121</t>
  </si>
  <si>
    <t>34B-ALL-131</t>
  </si>
  <si>
    <t>34B-ALL-146</t>
  </si>
  <si>
    <t>34B-ALL-211</t>
  </si>
  <si>
    <t>34B-ALL-317</t>
  </si>
  <si>
    <t>34B-ALL-418</t>
  </si>
  <si>
    <t>34B-ALL-462</t>
  </si>
  <si>
    <t>34D-121-121</t>
  </si>
  <si>
    <t>34D-121-198</t>
  </si>
  <si>
    <t>34D-121-211</t>
  </si>
  <si>
    <t>34D-122-311</t>
  </si>
  <si>
    <t>34D-124-462</t>
  </si>
  <si>
    <t>34D-126-462</t>
  </si>
  <si>
    <t>34D-128-462</t>
  </si>
  <si>
    <t>34D-137-411</t>
  </si>
  <si>
    <t>34D-163-146</t>
  </si>
  <si>
    <t>34D-163-211</t>
  </si>
  <si>
    <t>34D-163-311</t>
  </si>
  <si>
    <t>34D-163-418</t>
  </si>
  <si>
    <t>34D-163-462</t>
  </si>
  <si>
    <t>34D-165-411</t>
  </si>
  <si>
    <t>34D-181-411</t>
  </si>
  <si>
    <t>34D-ALL-121</t>
  </si>
  <si>
    <t>34D-ALL-146</t>
  </si>
  <si>
    <t>34D-ALL-198</t>
  </si>
  <si>
    <t>34D-ALL-311</t>
  </si>
  <si>
    <t>34D-ALL-411</t>
  </si>
  <si>
    <t>34D-ALL-418</t>
  </si>
  <si>
    <t>34D-ALL-462</t>
  </si>
  <si>
    <t>34F-121-121</t>
  </si>
  <si>
    <t>34F-121-211</t>
  </si>
  <si>
    <t>34F-121-229</t>
  </si>
  <si>
    <t>34F-121-411</t>
  </si>
  <si>
    <t>34F-124-462</t>
  </si>
  <si>
    <t>34F-126-462</t>
  </si>
  <si>
    <t>34F-132-411</t>
  </si>
  <si>
    <t>34F-135-418</t>
  </si>
  <si>
    <t>34F-137-411</t>
  </si>
  <si>
    <t>34F-163-325</t>
  </si>
  <si>
    <t>34F-163-343</t>
  </si>
  <si>
    <t>34F-163-392</t>
  </si>
  <si>
    <t>34F-163-411</t>
  </si>
  <si>
    <t>34F-163-462</t>
  </si>
  <si>
    <t>34F-165-411</t>
  </si>
  <si>
    <t>34F-170-392</t>
  </si>
  <si>
    <t>34F-170-462</t>
  </si>
  <si>
    <t>34F-ALL-121</t>
  </si>
  <si>
    <t>34F-ALL-211</t>
  </si>
  <si>
    <t>34F-ALL-229</t>
  </si>
  <si>
    <t>34F-ALL-325</t>
  </si>
  <si>
    <t>34F-ALL-343</t>
  </si>
  <si>
    <t>34F-ALL-392</t>
  </si>
  <si>
    <t>34F-ALL-411</t>
  </si>
  <si>
    <t>34F-ALL-418</t>
  </si>
  <si>
    <t>34F-ALL-462</t>
  </si>
  <si>
    <t>34G-121-121</t>
  </si>
  <si>
    <t>34G-121-211</t>
  </si>
  <si>
    <t>34G-121-221</t>
  </si>
  <si>
    <t>34G-121-411</t>
  </si>
  <si>
    <t>34G-123-315</t>
  </si>
  <si>
    <t>34G-123-411</t>
  </si>
  <si>
    <t>34G-124-418</t>
  </si>
  <si>
    <t>34G-124-462</t>
  </si>
  <si>
    <t>34G-124-542</t>
  </si>
  <si>
    <t>34G-126-462</t>
  </si>
  <si>
    <t>34G-132-411</t>
  </si>
  <si>
    <t>34G-132-418</t>
  </si>
  <si>
    <t>34G-132-462</t>
  </si>
  <si>
    <t>34G-137-411</t>
  </si>
  <si>
    <t>34G-163-541</t>
  </si>
  <si>
    <t>34G-169-311</t>
  </si>
  <si>
    <t>34G-ALL-121</t>
  </si>
  <si>
    <t>34G-ALL-211</t>
  </si>
  <si>
    <t>34G-ALL-221</t>
  </si>
  <si>
    <t>34G-ALL-311</t>
  </si>
  <si>
    <t>34G-ALL-315</t>
  </si>
  <si>
    <t>34G-ALL-411</t>
  </si>
  <si>
    <t>34G-ALL-418</t>
  </si>
  <si>
    <t>34G-ALL-462</t>
  </si>
  <si>
    <t>34G-ALL-541</t>
  </si>
  <si>
    <t>34G-ALL-542</t>
  </si>
  <si>
    <t>34H-121-121</t>
  </si>
  <si>
    <t>34H-121-211</t>
  </si>
  <si>
    <t>34H-121-231</t>
  </si>
  <si>
    <t>34H-123-411</t>
  </si>
  <si>
    <t>34H-124-418</t>
  </si>
  <si>
    <t>34H-124-462</t>
  </si>
  <si>
    <t>34H-126-418</t>
  </si>
  <si>
    <t>34H-126-462</t>
  </si>
  <si>
    <t>34H-135-418</t>
  </si>
  <si>
    <t>34H-135-422</t>
  </si>
  <si>
    <t>34H-137-311</t>
  </si>
  <si>
    <t>34H-137-411</t>
  </si>
  <si>
    <t>34H-164-311</t>
  </si>
  <si>
    <t>34H-164-312</t>
  </si>
  <si>
    <t>34H-164-411</t>
  </si>
  <si>
    <t>34H-164-418</t>
  </si>
  <si>
    <t>34H-164-462</t>
  </si>
  <si>
    <t>34H-169-131</t>
  </si>
  <si>
    <t>34H-169-211</t>
  </si>
  <si>
    <t>34H-172-126</t>
  </si>
  <si>
    <t>34H-172-211</t>
  </si>
  <si>
    <t>34H-172-411</t>
  </si>
  <si>
    <t>34H-172-418</t>
  </si>
  <si>
    <t>34H-ALL-121</t>
  </si>
  <si>
    <t>34H-ALL-126</t>
  </si>
  <si>
    <t>34H-ALL-131</t>
  </si>
  <si>
    <t>34H-ALL-211</t>
  </si>
  <si>
    <t>34H-ALL-231</t>
  </si>
  <si>
    <t>34H-ALL-311</t>
  </si>
  <si>
    <t>34H-ALL-312</t>
  </si>
  <si>
    <t>34H-ALL-411</t>
  </si>
  <si>
    <t>34H-ALL-418</t>
  </si>
  <si>
    <t>34H-ALL-422</t>
  </si>
  <si>
    <t>34H-ALL-462</t>
  </si>
  <si>
    <t>34Z-122-311</t>
  </si>
  <si>
    <t>34Z-132-311</t>
  </si>
  <si>
    <t>34Z-137-411</t>
  </si>
  <si>
    <t>34Z-163-121</t>
  </si>
  <si>
    <t>34Z-163-171</t>
  </si>
  <si>
    <t>34Z-163-192</t>
  </si>
  <si>
    <t>34Z-163-211</t>
  </si>
  <si>
    <t>34Z-163-221</t>
  </si>
  <si>
    <t>34Z-163-229</t>
  </si>
  <si>
    <t>34Z-163-311</t>
  </si>
  <si>
    <t>34Z-163-312</t>
  </si>
  <si>
    <t>34Z-163-326</t>
  </si>
  <si>
    <t>34Z-163-332</t>
  </si>
  <si>
    <t>34Z-163-341</t>
  </si>
  <si>
    <t>34Z-163-343</t>
  </si>
  <si>
    <t>34Z-163-411</t>
  </si>
  <si>
    <t>34Z-163-462</t>
  </si>
  <si>
    <t>34Z-ALL-121</t>
  </si>
  <si>
    <t>34Z-ALL-171</t>
  </si>
  <si>
    <t>34Z-ALL-192</t>
  </si>
  <si>
    <t>34Z-ALL-211</t>
  </si>
  <si>
    <t>34Z-ALL-221</t>
  </si>
  <si>
    <t>34Z-ALL-229</t>
  </si>
  <si>
    <t>34Z-ALL-311</t>
  </si>
  <si>
    <t>34Z-ALL-312</t>
  </si>
  <si>
    <t>34Z-ALL-326</t>
  </si>
  <si>
    <t>34Z-ALL-332</t>
  </si>
  <si>
    <t>34Z-ALL-341</t>
  </si>
  <si>
    <t>34Z-ALL-343</t>
  </si>
  <si>
    <t>34Z-ALL-411</t>
  </si>
  <si>
    <t>34Z-ALL-462</t>
  </si>
  <si>
    <t>350-121-151</t>
  </si>
  <si>
    <t>350-121-198</t>
  </si>
  <si>
    <t>350-121-211</t>
  </si>
  <si>
    <t>350-121-221</t>
  </si>
  <si>
    <t>350-121-411</t>
  </si>
  <si>
    <t>350-122-311</t>
  </si>
  <si>
    <t>350-123-411</t>
  </si>
  <si>
    <t>350-124-462</t>
  </si>
  <si>
    <t>350-126-462</t>
  </si>
  <si>
    <t>350-128-462</t>
  </si>
  <si>
    <t>350-132-142</t>
  </si>
  <si>
    <t>350-132-192</t>
  </si>
  <si>
    <t>350-132-211</t>
  </si>
  <si>
    <t>350-132-221</t>
  </si>
  <si>
    <t>350-132-311</t>
  </si>
  <si>
    <t>350-132-317</t>
  </si>
  <si>
    <t>350-132-332</t>
  </si>
  <si>
    <t>350-132-343</t>
  </si>
  <si>
    <t>350-132-411</t>
  </si>
  <si>
    <t>350-134-131</t>
  </si>
  <si>
    <t>350-134-151</t>
  </si>
  <si>
    <t>350-134-164</t>
  </si>
  <si>
    <t>350-134-181</t>
  </si>
  <si>
    <t>350-134-211</t>
  </si>
  <si>
    <t>350-134-221</t>
  </si>
  <si>
    <t>350-134-411</t>
  </si>
  <si>
    <t>350-134-413</t>
  </si>
  <si>
    <t>350-134-418</t>
  </si>
  <si>
    <t>350-134-461</t>
  </si>
  <si>
    <t>350-135-418</t>
  </si>
  <si>
    <t>350-137-411</t>
  </si>
  <si>
    <t>350-163-116</t>
  </si>
  <si>
    <t>350-163-131</t>
  </si>
  <si>
    <t>350-163-134</t>
  </si>
  <si>
    <t>350-163-135</t>
  </si>
  <si>
    <t>350-163-143</t>
  </si>
  <si>
    <t>350-163-151</t>
  </si>
  <si>
    <t>350-163-152</t>
  </si>
  <si>
    <t>350-163-181</t>
  </si>
  <si>
    <t>350-163-191</t>
  </si>
  <si>
    <t>350-163-192</t>
  </si>
  <si>
    <t>350-163-198</t>
  </si>
  <si>
    <t>350-163-211</t>
  </si>
  <si>
    <t>350-163-221</t>
  </si>
  <si>
    <t>350-163-311</t>
  </si>
  <si>
    <t>350-163-313</t>
  </si>
  <si>
    <t>350-163-315</t>
  </si>
  <si>
    <t>350-163-319</t>
  </si>
  <si>
    <t>350-163-332</t>
  </si>
  <si>
    <t>350-163-342</t>
  </si>
  <si>
    <t>350-163-343</t>
  </si>
  <si>
    <t>350-163-411</t>
  </si>
  <si>
    <t>350-163-413</t>
  </si>
  <si>
    <t>350-163-418</t>
  </si>
  <si>
    <t>350-163-422</t>
  </si>
  <si>
    <t>350-163-461</t>
  </si>
  <si>
    <t>350-163-462</t>
  </si>
  <si>
    <t>350-169-311</t>
  </si>
  <si>
    <t>350-169-317</t>
  </si>
  <si>
    <t>350-171-126</t>
  </si>
  <si>
    <t>350-171-131</t>
  </si>
  <si>
    <t>350-171-135</t>
  </si>
  <si>
    <t>350-171-142</t>
  </si>
  <si>
    <t>350-171-171</t>
  </si>
  <si>
    <t>350-171-174</t>
  </si>
  <si>
    <t>350-171-180</t>
  </si>
  <si>
    <t>350-171-211</t>
  </si>
  <si>
    <t>350-171-332</t>
  </si>
  <si>
    <t>350-171-411</t>
  </si>
  <si>
    <t>350-ALL-116</t>
  </si>
  <si>
    <t>350-ALL-126</t>
  </si>
  <si>
    <t>350-ALL-131</t>
  </si>
  <si>
    <t>350-ALL-134</t>
  </si>
  <si>
    <t>350-ALL-135</t>
  </si>
  <si>
    <t>350-ALL-142</t>
  </si>
  <si>
    <t>350-ALL-143</t>
  </si>
  <si>
    <t>350-ALL-152</t>
  </si>
  <si>
    <t>350-ALL-164</t>
  </si>
  <si>
    <t>350-ALL-171</t>
  </si>
  <si>
    <t>350-ALL-180</t>
  </si>
  <si>
    <t>350-ALL-181</t>
  </si>
  <si>
    <t>350-ALL-191</t>
  </si>
  <si>
    <t>350-ALL-192</t>
  </si>
  <si>
    <t>350-ALL-198</t>
  </si>
  <si>
    <t>350-ALL-311</t>
  </si>
  <si>
    <t>350-ALL-313</t>
  </si>
  <si>
    <t>350-ALL-315</t>
  </si>
  <si>
    <t>350-ALL-317</t>
  </si>
  <si>
    <t>350-ALL-319</t>
  </si>
  <si>
    <t>350-ALL-332</t>
  </si>
  <si>
    <t>350-ALL-342</t>
  </si>
  <si>
    <t>350-ALL-343</t>
  </si>
  <si>
    <t>350-ALL-411</t>
  </si>
  <si>
    <t>350-ALL-413</t>
  </si>
  <si>
    <t>350-ALL-418</t>
  </si>
  <si>
    <t>350-ALL-422</t>
  </si>
  <si>
    <t>350-ALL-461</t>
  </si>
  <si>
    <t>350-ALL-462</t>
  </si>
  <si>
    <t>35A-121-121</t>
  </si>
  <si>
    <t>35A-121-135</t>
  </si>
  <si>
    <t>35A-121-211</t>
  </si>
  <si>
    <t>35A-121-221</t>
  </si>
  <si>
    <t>35A-124-462</t>
  </si>
  <si>
    <t>35A-126-462</t>
  </si>
  <si>
    <t>35A-128-462</t>
  </si>
  <si>
    <t>35A-132-411</t>
  </si>
  <si>
    <t>35A-134-418</t>
  </si>
  <si>
    <t>35A-134-462</t>
  </si>
  <si>
    <t>35A-135-418</t>
  </si>
  <si>
    <t>35A-137-411</t>
  </si>
  <si>
    <t>35A-163-418</t>
  </si>
  <si>
    <t>35A-165-418</t>
  </si>
  <si>
    <t>35A-ALL-121</t>
  </si>
  <si>
    <t>35A-ALL-135</t>
  </si>
  <si>
    <t>35A-ALL-211</t>
  </si>
  <si>
    <t>35A-ALL-221</t>
  </si>
  <si>
    <t>35A-ALL-418</t>
  </si>
  <si>
    <t>35A-ALL-462</t>
  </si>
  <si>
    <t>35B-123-411</t>
  </si>
  <si>
    <t>35B-124-462</t>
  </si>
  <si>
    <t>35B-126-462</t>
  </si>
  <si>
    <t>35B-134-413</t>
  </si>
  <si>
    <t>35B-137-411</t>
  </si>
  <si>
    <t>35B-ALL-411</t>
  </si>
  <si>
    <t>35B-ALL-413</t>
  </si>
  <si>
    <t>35B-ALL-462</t>
  </si>
  <si>
    <t>360-121-171</t>
  </si>
  <si>
    <t>360-121-196</t>
  </si>
  <si>
    <t>360-121-198</t>
  </si>
  <si>
    <t>360-121-211</t>
  </si>
  <si>
    <t>360-121-221</t>
  </si>
  <si>
    <t>360-121-311</t>
  </si>
  <si>
    <t>360-121-411</t>
  </si>
  <si>
    <t>360-121-418</t>
  </si>
  <si>
    <t>360-123-411</t>
  </si>
  <si>
    <t>360-124-418</t>
  </si>
  <si>
    <t>360-124-462</t>
  </si>
  <si>
    <t>360-125-151</t>
  </si>
  <si>
    <t>360-125-153</t>
  </si>
  <si>
    <t>360-125-174</t>
  </si>
  <si>
    <t>360-125-176</t>
  </si>
  <si>
    <t>360-125-184</t>
  </si>
  <si>
    <t>360-125-211</t>
  </si>
  <si>
    <t>360-125-221</t>
  </si>
  <si>
    <t>360-125-231</t>
  </si>
  <si>
    <t>360-125-232</t>
  </si>
  <si>
    <t>360-125-314</t>
  </si>
  <si>
    <t>360-125-326</t>
  </si>
  <si>
    <t>360-125-327</t>
  </si>
  <si>
    <t>360-125-332</t>
  </si>
  <si>
    <t>360-125-342</t>
  </si>
  <si>
    <t>360-125-344</t>
  </si>
  <si>
    <t>360-125-361</t>
  </si>
  <si>
    <t>360-125-411</t>
  </si>
  <si>
    <t>360-125-418</t>
  </si>
  <si>
    <t>360-125-422</t>
  </si>
  <si>
    <t>360-125-451</t>
  </si>
  <si>
    <t>360-125-452</t>
  </si>
  <si>
    <t>360-125-453</t>
  </si>
  <si>
    <t>360-125-461</t>
  </si>
  <si>
    <t>360-125-462</t>
  </si>
  <si>
    <t>360-126-418</t>
  </si>
  <si>
    <t>360-126-462</t>
  </si>
  <si>
    <t>360-128-462</t>
  </si>
  <si>
    <t>360-129-418</t>
  </si>
  <si>
    <t>360-132-192</t>
  </si>
  <si>
    <t>360-132-211</t>
  </si>
  <si>
    <t>360-132-221</t>
  </si>
  <si>
    <t>360-132-311</t>
  </si>
  <si>
    <t>360-132-411</t>
  </si>
  <si>
    <t>360-132-418</t>
  </si>
  <si>
    <t>360-134-311</t>
  </si>
  <si>
    <t>360-134-414</t>
  </si>
  <si>
    <t>360-134-418</t>
  </si>
  <si>
    <t>360-135-418</t>
  </si>
  <si>
    <t>360-137-311</t>
  </si>
  <si>
    <t>360-137-411</t>
  </si>
  <si>
    <t>360-163-116</t>
  </si>
  <si>
    <t>360-163-121</t>
  </si>
  <si>
    <t>360-163-125</t>
  </si>
  <si>
    <t>360-163-131</t>
  </si>
  <si>
    <t>360-163-142</t>
  </si>
  <si>
    <t>360-163-146</t>
  </si>
  <si>
    <t>360-163-151</t>
  </si>
  <si>
    <t>360-163-162</t>
  </si>
  <si>
    <t>360-163-173</t>
  </si>
  <si>
    <t>360-163-181</t>
  </si>
  <si>
    <t>360-163-183</t>
  </si>
  <si>
    <t>360-163-191</t>
  </si>
  <si>
    <t>360-163-192</t>
  </si>
  <si>
    <t>360-163-198</t>
  </si>
  <si>
    <t>360-163-211</t>
  </si>
  <si>
    <t>360-163-221</t>
  </si>
  <si>
    <t>360-163-231</t>
  </si>
  <si>
    <t>360-163-311</t>
  </si>
  <si>
    <t>360-163-313</t>
  </si>
  <si>
    <t>360-163-314</t>
  </si>
  <si>
    <t>360-163-317</t>
  </si>
  <si>
    <t>360-163-319</t>
  </si>
  <si>
    <t>360-163-325</t>
  </si>
  <si>
    <t>360-163-327</t>
  </si>
  <si>
    <t>360-163-331</t>
  </si>
  <si>
    <t>360-163-332</t>
  </si>
  <si>
    <t>360-163-392</t>
  </si>
  <si>
    <t>360-163-411</t>
  </si>
  <si>
    <t>360-163-418</t>
  </si>
  <si>
    <t>360-163-461</t>
  </si>
  <si>
    <t>360-163-462</t>
  </si>
  <si>
    <t>360-165-392</t>
  </si>
  <si>
    <t>360-165-411</t>
  </si>
  <si>
    <t>360-166-418</t>
  </si>
  <si>
    <t>360-167-411</t>
  </si>
  <si>
    <t>360-169-131</t>
  </si>
  <si>
    <t>360-169-211</t>
  </si>
  <si>
    <t>360-169-221</t>
  </si>
  <si>
    <t>360-169-231</t>
  </si>
  <si>
    <t>360-169-311</t>
  </si>
  <si>
    <t>360-169-392</t>
  </si>
  <si>
    <t>360-170-311</t>
  </si>
  <si>
    <t>360-170-392</t>
  </si>
  <si>
    <t>360-170-411</t>
  </si>
  <si>
    <t>360-171-122</t>
  </si>
  <si>
    <t>360-171-142</t>
  </si>
  <si>
    <t>360-171-146</t>
  </si>
  <si>
    <t>360-171-151</t>
  </si>
  <si>
    <t>360-171-171</t>
  </si>
  <si>
    <t>360-171-173</t>
  </si>
  <si>
    <t>360-171-196</t>
  </si>
  <si>
    <t>360-171-211</t>
  </si>
  <si>
    <t>360-171-221</t>
  </si>
  <si>
    <t>360-171-311</t>
  </si>
  <si>
    <t>360-171-392</t>
  </si>
  <si>
    <t>360-181-121</t>
  </si>
  <si>
    <t>360-181-131</t>
  </si>
  <si>
    <t>360-181-181</t>
  </si>
  <si>
    <t>360-181-211</t>
  </si>
  <si>
    <t>360-181-221</t>
  </si>
  <si>
    <t>360-181-392</t>
  </si>
  <si>
    <t>360-181-411</t>
  </si>
  <si>
    <t>360-181-461</t>
  </si>
  <si>
    <t>360-ALL-116</t>
  </si>
  <si>
    <t>360-ALL-121</t>
  </si>
  <si>
    <t>360-ALL-122</t>
  </si>
  <si>
    <t>360-ALL-125</t>
  </si>
  <si>
    <t>360-ALL-131</t>
  </si>
  <si>
    <t>360-ALL-142</t>
  </si>
  <si>
    <t>360-ALL-146</t>
  </si>
  <si>
    <t>360-ALL-151</t>
  </si>
  <si>
    <t>360-ALL-153</t>
  </si>
  <si>
    <t>360-ALL-162</t>
  </si>
  <si>
    <t>360-ALL-171</t>
  </si>
  <si>
    <t>360-ALL-173</t>
  </si>
  <si>
    <t>360-ALL-174</t>
  </si>
  <si>
    <t>360-ALL-176</t>
  </si>
  <si>
    <t>360-ALL-181</t>
  </si>
  <si>
    <t>360-ALL-183</t>
  </si>
  <si>
    <t>360-ALL-184</t>
  </si>
  <si>
    <t>360-ALL-191</t>
  </si>
  <si>
    <t>360-ALL-192</t>
  </si>
  <si>
    <t>360-ALL-196</t>
  </si>
  <si>
    <t>360-ALL-198</t>
  </si>
  <si>
    <t>360-ALL-211</t>
  </si>
  <si>
    <t>360-ALL-221</t>
  </si>
  <si>
    <t>360-ALL-231</t>
  </si>
  <si>
    <t>360-ALL-232</t>
  </si>
  <si>
    <t>360-ALL-311</t>
  </si>
  <si>
    <t>360-ALL-313</t>
  </si>
  <si>
    <t>360-ALL-314</t>
  </si>
  <si>
    <t>360-ALL-317</t>
  </si>
  <si>
    <t>360-ALL-319</t>
  </si>
  <si>
    <t>360-ALL-325</t>
  </si>
  <si>
    <t>360-ALL-326</t>
  </si>
  <si>
    <t>360-ALL-327</t>
  </si>
  <si>
    <t>360-ALL-331</t>
  </si>
  <si>
    <t>360-ALL-332</t>
  </si>
  <si>
    <t>360-ALL-342</t>
  </si>
  <si>
    <t>360-ALL-344</t>
  </si>
  <si>
    <t>360-ALL-361</t>
  </si>
  <si>
    <t>360-ALL-392</t>
  </si>
  <si>
    <t>360-ALL-411</t>
  </si>
  <si>
    <t>360-ALL-414</t>
  </si>
  <si>
    <t>360-ALL-418</t>
  </si>
  <si>
    <t>360-ALL-422</t>
  </si>
  <si>
    <t>360-ALL-451</t>
  </si>
  <si>
    <t>360-ALL-452</t>
  </si>
  <si>
    <t>360-ALL-453</t>
  </si>
  <si>
    <t>360-ALL-461</t>
  </si>
  <si>
    <t>360-ALL-462</t>
  </si>
  <si>
    <t>36B-121-121</t>
  </si>
  <si>
    <t>36B-121-211</t>
  </si>
  <si>
    <t>36B-121-221</t>
  </si>
  <si>
    <t>36B-121-312</t>
  </si>
  <si>
    <t>36B-121-411</t>
  </si>
  <si>
    <t>36B-121-413</t>
  </si>
  <si>
    <t>36B-124-462</t>
  </si>
  <si>
    <t>36B-126-462</t>
  </si>
  <si>
    <t>36B-128-462</t>
  </si>
  <si>
    <t>36B-132-311</t>
  </si>
  <si>
    <t>36B-132-317</t>
  </si>
  <si>
    <t>36B-132-318</t>
  </si>
  <si>
    <t>36B-132-411</t>
  </si>
  <si>
    <t>36B-134-418</t>
  </si>
  <si>
    <t>36B-134-462</t>
  </si>
  <si>
    <t>36B-135-311</t>
  </si>
  <si>
    <t>36B-135-418</t>
  </si>
  <si>
    <t>36B-137-411</t>
  </si>
  <si>
    <t>36B-163-462</t>
  </si>
  <si>
    <t>36B-165-418</t>
  </si>
  <si>
    <t>36B-167-121</t>
  </si>
  <si>
    <t>36B-167-418</t>
  </si>
  <si>
    <t>36B-ALL-121</t>
  </si>
  <si>
    <t>36B-ALL-211</t>
  </si>
  <si>
    <t>36B-ALL-221</t>
  </si>
  <si>
    <t>36B-ALL-311</t>
  </si>
  <si>
    <t>36B-ALL-312</t>
  </si>
  <si>
    <t>36B-ALL-317</t>
  </si>
  <si>
    <t>36B-ALL-318</t>
  </si>
  <si>
    <t>36B-ALL-411</t>
  </si>
  <si>
    <t>36B-ALL-413</t>
  </si>
  <si>
    <t>36B-ALL-418</t>
  </si>
  <si>
    <t>36B-ALL-462</t>
  </si>
  <si>
    <t>36C-121-121</t>
  </si>
  <si>
    <t>36C-121-211</t>
  </si>
  <si>
    <t>36C-121-229</t>
  </si>
  <si>
    <t>36C-121-231</t>
  </si>
  <si>
    <t>36C-123-411</t>
  </si>
  <si>
    <t>36C-124-418</t>
  </si>
  <si>
    <t>36C-132-311</t>
  </si>
  <si>
    <t>36C-132-317</t>
  </si>
  <si>
    <t>36C-132-411</t>
  </si>
  <si>
    <t>36C-134-131</t>
  </si>
  <si>
    <t>36C-134-541</t>
  </si>
  <si>
    <t>36C-163-462</t>
  </si>
  <si>
    <t>36C-164-462</t>
  </si>
  <si>
    <t>36C-165-411</t>
  </si>
  <si>
    <t>36C-167-311</t>
  </si>
  <si>
    <t>36C-169-131</t>
  </si>
  <si>
    <t>36C-ALL-121</t>
  </si>
  <si>
    <t>36C-ALL-131</t>
  </si>
  <si>
    <t>36C-ALL-211</t>
  </si>
  <si>
    <t>36C-ALL-229</t>
  </si>
  <si>
    <t>36C-ALL-231</t>
  </si>
  <si>
    <t>36C-ALL-311</t>
  </si>
  <si>
    <t>36C-ALL-317</t>
  </si>
  <si>
    <t>36C-ALL-411</t>
  </si>
  <si>
    <t>36C-ALL-418</t>
  </si>
  <si>
    <t>36C-ALL-462</t>
  </si>
  <si>
    <t>36C-ALL-541</t>
  </si>
  <si>
    <t>36F-121-121</t>
  </si>
  <si>
    <t>36F-121-211</t>
  </si>
  <si>
    <t>36F-124-462</t>
  </si>
  <si>
    <t>36F-126-418</t>
  </si>
  <si>
    <t>36F-128-462</t>
  </si>
  <si>
    <t>36F-137-411</t>
  </si>
  <si>
    <t>36F-165-411</t>
  </si>
  <si>
    <t>36F-167-311</t>
  </si>
  <si>
    <t>36F-169-311</t>
  </si>
  <si>
    <t>36F-171-411</t>
  </si>
  <si>
    <t>36F-171-451</t>
  </si>
  <si>
    <t>36F-ALL-121</t>
  </si>
  <si>
    <t>36F-ALL-211</t>
  </si>
  <si>
    <t>36F-ALL-311</t>
  </si>
  <si>
    <t>36F-ALL-411</t>
  </si>
  <si>
    <t>36F-ALL-418</t>
  </si>
  <si>
    <t>36F-ALL-451</t>
  </si>
  <si>
    <t>36G-121-121</t>
  </si>
  <si>
    <t>36G-121-211</t>
  </si>
  <si>
    <t>36G-121-312</t>
  </si>
  <si>
    <t>36G-122-317</t>
  </si>
  <si>
    <t>36G-123-411</t>
  </si>
  <si>
    <t>36G-124-462</t>
  </si>
  <si>
    <t>36G-126-418</t>
  </si>
  <si>
    <t>36G-128-418</t>
  </si>
  <si>
    <t>36G-132-411</t>
  </si>
  <si>
    <t>36G-134-411</t>
  </si>
  <si>
    <t>36G-134-418</t>
  </si>
  <si>
    <t>36G-135-418</t>
  </si>
  <si>
    <t>36G-137-311</t>
  </si>
  <si>
    <t>36G-137-411</t>
  </si>
  <si>
    <t>36G-164-121</t>
  </si>
  <si>
    <t>36G-ALL-121</t>
  </si>
  <si>
    <t>36G-ALL-211</t>
  </si>
  <si>
    <t>36G-ALL-311</t>
  </si>
  <si>
    <t>36G-ALL-312</t>
  </si>
  <si>
    <t>36G-ALL-317</t>
  </si>
  <si>
    <t>36G-ALL-411</t>
  </si>
  <si>
    <t>36G-ALL-418</t>
  </si>
  <si>
    <t>36G-ALL-462</t>
  </si>
  <si>
    <t>370-121-121</t>
  </si>
  <si>
    <t>370-121-131</t>
  </si>
  <si>
    <t>370-121-196</t>
  </si>
  <si>
    <t>370-121-197</t>
  </si>
  <si>
    <t>370-121-198</t>
  </si>
  <si>
    <t>370-121-211</t>
  </si>
  <si>
    <t>370-121-221</t>
  </si>
  <si>
    <t>370-121-311</t>
  </si>
  <si>
    <t>370-121-312</t>
  </si>
  <si>
    <t>370-121-411</t>
  </si>
  <si>
    <t>370-121-418</t>
  </si>
  <si>
    <t>370-122-317</t>
  </si>
  <si>
    <t>370-123-411</t>
  </si>
  <si>
    <t>370-126-462</t>
  </si>
  <si>
    <t>370-128-418</t>
  </si>
  <si>
    <t>370-132-198</t>
  </si>
  <si>
    <t>370-132-211</t>
  </si>
  <si>
    <t>370-132-221</t>
  </si>
  <si>
    <t>370-132-311</t>
  </si>
  <si>
    <t>370-132-411</t>
  </si>
  <si>
    <t>370-134-311</t>
  </si>
  <si>
    <t>370-134-411</t>
  </si>
  <si>
    <t>370-134-418</t>
  </si>
  <si>
    <t>370-134-462</t>
  </si>
  <si>
    <t>370-135-462</t>
  </si>
  <si>
    <t>370-137-411</t>
  </si>
  <si>
    <t>370-163-151</t>
  </si>
  <si>
    <t>370-163-192</t>
  </si>
  <si>
    <t>370-163-211</t>
  </si>
  <si>
    <t>370-163-221</t>
  </si>
  <si>
    <t>370-163-392</t>
  </si>
  <si>
    <t>370-163-411</t>
  </si>
  <si>
    <t>370-163-418</t>
  </si>
  <si>
    <t>370-163-462</t>
  </si>
  <si>
    <t>370-166-418</t>
  </si>
  <si>
    <t>370-167-311</t>
  </si>
  <si>
    <t>370-169-131</t>
  </si>
  <si>
    <t>370-169-211</t>
  </si>
  <si>
    <t>370-169-221</t>
  </si>
  <si>
    <t>370-169-231</t>
  </si>
  <si>
    <t>370-169-392</t>
  </si>
  <si>
    <t>370-170-143</t>
  </si>
  <si>
    <t>370-170-198</t>
  </si>
  <si>
    <t>370-170-211</t>
  </si>
  <si>
    <t>370-170-221</t>
  </si>
  <si>
    <t>370-170-392</t>
  </si>
  <si>
    <t>370-170-411</t>
  </si>
  <si>
    <t>370-171-178</t>
  </si>
  <si>
    <t>370-171-181</t>
  </si>
  <si>
    <t>370-171-211</t>
  </si>
  <si>
    <t>370-171-221</t>
  </si>
  <si>
    <t>370-171-392</t>
  </si>
  <si>
    <t>370-178-418</t>
  </si>
  <si>
    <t>370-ALL-121</t>
  </si>
  <si>
    <t>370-ALL-131</t>
  </si>
  <si>
    <t>370-ALL-143</t>
  </si>
  <si>
    <t>370-ALL-151</t>
  </si>
  <si>
    <t>370-ALL-178</t>
  </si>
  <si>
    <t>370-ALL-181</t>
  </si>
  <si>
    <t>370-ALL-192</t>
  </si>
  <si>
    <t>370-ALL-196</t>
  </si>
  <si>
    <t>370-ALL-197</t>
  </si>
  <si>
    <t>370-ALL-198</t>
  </si>
  <si>
    <t>370-ALL-221</t>
  </si>
  <si>
    <t>370-ALL-231</t>
  </si>
  <si>
    <t>370-ALL-311</t>
  </si>
  <si>
    <t>370-ALL-312</t>
  </si>
  <si>
    <t>370-ALL-317</t>
  </si>
  <si>
    <t>370-ALL-392</t>
  </si>
  <si>
    <t>370-ALL-411</t>
  </si>
  <si>
    <t>370-ALL-418</t>
  </si>
  <si>
    <t>370-ALL-462</t>
  </si>
  <si>
    <t>380-121-171</t>
  </si>
  <si>
    <t>380-121-198</t>
  </si>
  <si>
    <t>380-121-211</t>
  </si>
  <si>
    <t>380-121-221</t>
  </si>
  <si>
    <t>380-121-411</t>
  </si>
  <si>
    <t>380-121-418</t>
  </si>
  <si>
    <t>380-124-462</t>
  </si>
  <si>
    <t>380-126-462</t>
  </si>
  <si>
    <t>380-132-192</t>
  </si>
  <si>
    <t>380-132-211</t>
  </si>
  <si>
    <t>380-132-221</t>
  </si>
  <si>
    <t>380-132-411</t>
  </si>
  <si>
    <t>380-132-462</t>
  </si>
  <si>
    <t>380-134-146</t>
  </si>
  <si>
    <t>380-134-211</t>
  </si>
  <si>
    <t>380-134-221</t>
  </si>
  <si>
    <t>380-134-231</t>
  </si>
  <si>
    <t>380-135-418</t>
  </si>
  <si>
    <t>380-137-411</t>
  </si>
  <si>
    <t>380-137-461</t>
  </si>
  <si>
    <t>380-163-131</t>
  </si>
  <si>
    <t>380-163-173</t>
  </si>
  <si>
    <t>380-163-211</t>
  </si>
  <si>
    <t>380-163-221</t>
  </si>
  <si>
    <t>380-163-231</t>
  </si>
  <si>
    <t>380-163-411</t>
  </si>
  <si>
    <t>380-163-462</t>
  </si>
  <si>
    <t>380-169-131</t>
  </si>
  <si>
    <t>380-169-211</t>
  </si>
  <si>
    <t>380-169-221</t>
  </si>
  <si>
    <t>380-169-231</t>
  </si>
  <si>
    <t>380-171-126</t>
  </si>
  <si>
    <t>380-171-131</t>
  </si>
  <si>
    <t>380-171-135</t>
  </si>
  <si>
    <t>380-171-142</t>
  </si>
  <si>
    <t>380-171-146</t>
  </si>
  <si>
    <t>380-171-149</t>
  </si>
  <si>
    <t>380-171-173</t>
  </si>
  <si>
    <t>380-171-174</t>
  </si>
  <si>
    <t>380-171-211</t>
  </si>
  <si>
    <t>380-171-221</t>
  </si>
  <si>
    <t>380-171-312</t>
  </si>
  <si>
    <t>380-171-333</t>
  </si>
  <si>
    <t>380-171-411</t>
  </si>
  <si>
    <t>380-171-461</t>
  </si>
  <si>
    <t>380-ALL-126</t>
  </si>
  <si>
    <t>380-ALL-131</t>
  </si>
  <si>
    <t>380-ALL-135</t>
  </si>
  <si>
    <t>380-ALL-142</t>
  </si>
  <si>
    <t>380-ALL-146</t>
  </si>
  <si>
    <t>380-ALL-149</t>
  </si>
  <si>
    <t>380-ALL-173</t>
  </si>
  <si>
    <t>380-ALL-192</t>
  </si>
  <si>
    <t>380-ALL-198</t>
  </si>
  <si>
    <t>380-ALL-312</t>
  </si>
  <si>
    <t>380-ALL-333</t>
  </si>
  <si>
    <t>380-ALL-418</t>
  </si>
  <si>
    <t>380-ALL-462</t>
  </si>
  <si>
    <t>390-121-144</t>
  </si>
  <si>
    <t>390-121-146</t>
  </si>
  <si>
    <t>390-121-151</t>
  </si>
  <si>
    <t>390-121-171</t>
  </si>
  <si>
    <t>390-121-172</t>
  </si>
  <si>
    <t>390-121-191</t>
  </si>
  <si>
    <t>390-121-196</t>
  </si>
  <si>
    <t>390-121-198</t>
  </si>
  <si>
    <t>390-121-211</t>
  </si>
  <si>
    <t>390-121-221</t>
  </si>
  <si>
    <t>390-121-312</t>
  </si>
  <si>
    <t>390-121-411</t>
  </si>
  <si>
    <t>390-121-462</t>
  </si>
  <si>
    <t>390-122-311</t>
  </si>
  <si>
    <t>390-123-411</t>
  </si>
  <si>
    <t>390-124-462</t>
  </si>
  <si>
    <t>390-125-171</t>
  </si>
  <si>
    <t>390-125-172</t>
  </si>
  <si>
    <t>390-125-174</t>
  </si>
  <si>
    <t>390-125-231</t>
  </si>
  <si>
    <t>390-125-311</t>
  </si>
  <si>
    <t>390-125-327</t>
  </si>
  <si>
    <t>390-125-411</t>
  </si>
  <si>
    <t>390-125-422</t>
  </si>
  <si>
    <t>390-125-453</t>
  </si>
  <si>
    <t>390-125-461</t>
  </si>
  <si>
    <t>390-125-462</t>
  </si>
  <si>
    <t>390-125-541</t>
  </si>
  <si>
    <t>390-126-462</t>
  </si>
  <si>
    <t>390-128-462</t>
  </si>
  <si>
    <t>390-129-418</t>
  </si>
  <si>
    <t>390-132-198</t>
  </si>
  <si>
    <t>390-132-211</t>
  </si>
  <si>
    <t>390-132-221</t>
  </si>
  <si>
    <t>390-132-311</t>
  </si>
  <si>
    <t>390-132-317</t>
  </si>
  <si>
    <t>390-132-411</t>
  </si>
  <si>
    <t>390-134-131</t>
  </si>
  <si>
    <t>390-134-198</t>
  </si>
  <si>
    <t>390-134-199</t>
  </si>
  <si>
    <t>390-134-211</t>
  </si>
  <si>
    <t>390-134-221</t>
  </si>
  <si>
    <t>390-134-311</t>
  </si>
  <si>
    <t>390-135-311</t>
  </si>
  <si>
    <t>390-137-411</t>
  </si>
  <si>
    <t>390-137-461</t>
  </si>
  <si>
    <t>390-138-418</t>
  </si>
  <si>
    <t>390-163-121</t>
  </si>
  <si>
    <t>390-163-142</t>
  </si>
  <si>
    <t>390-163-143</t>
  </si>
  <si>
    <t>390-163-153</t>
  </si>
  <si>
    <t>390-163-162</t>
  </si>
  <si>
    <t>390-163-167</t>
  </si>
  <si>
    <t>390-163-181</t>
  </si>
  <si>
    <t>390-163-192</t>
  </si>
  <si>
    <t>390-163-199</t>
  </si>
  <si>
    <t>390-163-211</t>
  </si>
  <si>
    <t>390-163-221</t>
  </si>
  <si>
    <t>390-163-231</t>
  </si>
  <si>
    <t>390-163-342</t>
  </si>
  <si>
    <t>390-163-392</t>
  </si>
  <si>
    <t>390-163-411</t>
  </si>
  <si>
    <t>390-163-418</t>
  </si>
  <si>
    <t>390-163-462</t>
  </si>
  <si>
    <t>390-165-392</t>
  </si>
  <si>
    <t>390-165-418</t>
  </si>
  <si>
    <t>390-166-392</t>
  </si>
  <si>
    <t>390-166-418</t>
  </si>
  <si>
    <t>390-167-198</t>
  </si>
  <si>
    <t>390-167-211</t>
  </si>
  <si>
    <t>390-167-221</t>
  </si>
  <si>
    <t>390-168-143</t>
  </si>
  <si>
    <t>390-168-198</t>
  </si>
  <si>
    <t>390-168-199</t>
  </si>
  <si>
    <t>390-168-211</t>
  </si>
  <si>
    <t>390-168-221</t>
  </si>
  <si>
    <t>390-168-231</t>
  </si>
  <si>
    <t>390-168-311</t>
  </si>
  <si>
    <t>390-168-392</t>
  </si>
  <si>
    <t>390-168-411</t>
  </si>
  <si>
    <t>390-168-451</t>
  </si>
  <si>
    <t>390-169-131</t>
  </si>
  <si>
    <t>390-169-181</t>
  </si>
  <si>
    <t>390-169-211</t>
  </si>
  <si>
    <t>390-169-221</t>
  </si>
  <si>
    <t>390-169-392</t>
  </si>
  <si>
    <t>390-170-143</t>
  </si>
  <si>
    <t>390-170-211</t>
  </si>
  <si>
    <t>390-170-392</t>
  </si>
  <si>
    <t>390-171-116</t>
  </si>
  <si>
    <t>390-171-126</t>
  </si>
  <si>
    <t>390-171-211</t>
  </si>
  <si>
    <t>390-171-392</t>
  </si>
  <si>
    <t>390-171-418</t>
  </si>
  <si>
    <t>390-ALL-116</t>
  </si>
  <si>
    <t>390-ALL-121</t>
  </si>
  <si>
    <t>390-ALL-126</t>
  </si>
  <si>
    <t>390-ALL-131</t>
  </si>
  <si>
    <t>390-ALL-142</t>
  </si>
  <si>
    <t>390-ALL-143</t>
  </si>
  <si>
    <t>390-ALL-144</t>
  </si>
  <si>
    <t>390-ALL-146</t>
  </si>
  <si>
    <t>390-ALL-151</t>
  </si>
  <si>
    <t>390-ALL-153</t>
  </si>
  <si>
    <t>390-ALL-162</t>
  </si>
  <si>
    <t>390-ALL-167</t>
  </si>
  <si>
    <t>390-ALL-171</t>
  </si>
  <si>
    <t>390-ALL-172</t>
  </si>
  <si>
    <t>390-ALL-174</t>
  </si>
  <si>
    <t>390-ALL-181</t>
  </si>
  <si>
    <t>390-ALL-191</t>
  </si>
  <si>
    <t>390-ALL-192</t>
  </si>
  <si>
    <t>390-ALL-196</t>
  </si>
  <si>
    <t>390-ALL-198</t>
  </si>
  <si>
    <t>390-ALL-199</t>
  </si>
  <si>
    <t>390-ALL-231</t>
  </si>
  <si>
    <t>390-ALL-311</t>
  </si>
  <si>
    <t>390-ALL-312</t>
  </si>
  <si>
    <t>390-ALL-317</t>
  </si>
  <si>
    <t>390-ALL-327</t>
  </si>
  <si>
    <t>390-ALL-342</t>
  </si>
  <si>
    <t>390-ALL-392</t>
  </si>
  <si>
    <t>390-ALL-411</t>
  </si>
  <si>
    <t>390-ALL-418</t>
  </si>
  <si>
    <t>390-ALL-422</t>
  </si>
  <si>
    <t>390-ALL-451</t>
  </si>
  <si>
    <t>390-ALL-453</t>
  </si>
  <si>
    <t>390-ALL-461</t>
  </si>
  <si>
    <t>390-ALL-462</t>
  </si>
  <si>
    <t>390-ALL-541</t>
  </si>
  <si>
    <t>39A-121-121</t>
  </si>
  <si>
    <t>39A-121-211</t>
  </si>
  <si>
    <t>39A-121-229</t>
  </si>
  <si>
    <t>39A-121-231</t>
  </si>
  <si>
    <t>39A-121-411</t>
  </si>
  <si>
    <t>39A-121-418</t>
  </si>
  <si>
    <t>39A-124-418</t>
  </si>
  <si>
    <t>39A-126-462</t>
  </si>
  <si>
    <t>39A-128-418</t>
  </si>
  <si>
    <t>39A-132-121</t>
  </si>
  <si>
    <t>39A-132-211</t>
  </si>
  <si>
    <t>39A-132-221</t>
  </si>
  <si>
    <t>39A-132-231</t>
  </si>
  <si>
    <t>39A-132-317</t>
  </si>
  <si>
    <t>39A-132-411</t>
  </si>
  <si>
    <t>39A-134-411</t>
  </si>
  <si>
    <t>39A-134-462</t>
  </si>
  <si>
    <t>39A-135-418</t>
  </si>
  <si>
    <t>39A-137-411</t>
  </si>
  <si>
    <t>39A-137-541</t>
  </si>
  <si>
    <t>39A-163-411</t>
  </si>
  <si>
    <t>39A-164-422</t>
  </si>
  <si>
    <t>39A-167-121</t>
  </si>
  <si>
    <t>39A-172-121</t>
  </si>
  <si>
    <t>39A-ALL-121</t>
  </si>
  <si>
    <t>39A-ALL-211</t>
  </si>
  <si>
    <t>39A-ALL-221</t>
  </si>
  <si>
    <t>39A-ALL-229</t>
  </si>
  <si>
    <t>39A-ALL-231</t>
  </si>
  <si>
    <t>39A-ALL-317</t>
  </si>
  <si>
    <t>39A-ALL-411</t>
  </si>
  <si>
    <t>39A-ALL-418</t>
  </si>
  <si>
    <t>39A-ALL-422</t>
  </si>
  <si>
    <t>39A-ALL-541</t>
  </si>
  <si>
    <t>39B-122-311</t>
  </si>
  <si>
    <t>39B-123-411</t>
  </si>
  <si>
    <t>39B-124-462</t>
  </si>
  <si>
    <t>39B-126-462</t>
  </si>
  <si>
    <t>39B-129-418</t>
  </si>
  <si>
    <t>39B-134-461</t>
  </si>
  <si>
    <t>39B-135-462</t>
  </si>
  <si>
    <t>39B-137-411</t>
  </si>
  <si>
    <t>39B-164-462</t>
  </si>
  <si>
    <t>39B-169-131</t>
  </si>
  <si>
    <t>39B-169-211</t>
  </si>
  <si>
    <t>39B-170-198</t>
  </si>
  <si>
    <t>39B-170-211</t>
  </si>
  <si>
    <t>39B-172-121</t>
  </si>
  <si>
    <t>39B-172-211</t>
  </si>
  <si>
    <t>39B-ALL-121</t>
  </si>
  <si>
    <t>39B-ALL-131</t>
  </si>
  <si>
    <t>39B-ALL-198</t>
  </si>
  <si>
    <t>39B-ALL-211</t>
  </si>
  <si>
    <t>39B-ALL-311</t>
  </si>
  <si>
    <t>39B-ALL-411</t>
  </si>
  <si>
    <t>39B-ALL-418</t>
  </si>
  <si>
    <t>39B-ALL-461</t>
  </si>
  <si>
    <t>39B-ALL-462</t>
  </si>
  <si>
    <t>400-121-121</t>
  </si>
  <si>
    <t>400-121-131</t>
  </si>
  <si>
    <t>400-121-191</t>
  </si>
  <si>
    <t>400-121-211</t>
  </si>
  <si>
    <t>400-121-221</t>
  </si>
  <si>
    <t>400-121-231</t>
  </si>
  <si>
    <t>400-121-411</t>
  </si>
  <si>
    <t>400-121-418</t>
  </si>
  <si>
    <t>400-121-462</t>
  </si>
  <si>
    <t>400-122-311</t>
  </si>
  <si>
    <t>400-122-317</t>
  </si>
  <si>
    <t>400-123-342</t>
  </si>
  <si>
    <t>400-123-411</t>
  </si>
  <si>
    <t>400-124-326</t>
  </si>
  <si>
    <t>400-124-418</t>
  </si>
  <si>
    <t>400-124-462</t>
  </si>
  <si>
    <t>400-126-418</t>
  </si>
  <si>
    <t>400-126-462</t>
  </si>
  <si>
    <t>400-128-418</t>
  </si>
  <si>
    <t>400-132-121</t>
  </si>
  <si>
    <t>400-132-211</t>
  </si>
  <si>
    <t>400-132-221</t>
  </si>
  <si>
    <t>400-132-231</t>
  </si>
  <si>
    <t>400-132-311</t>
  </si>
  <si>
    <t>400-132-317</t>
  </si>
  <si>
    <t>400-132-332</t>
  </si>
  <si>
    <t>400-132-411</t>
  </si>
  <si>
    <t>400-134-131</t>
  </si>
  <si>
    <t>400-134-146</t>
  </si>
  <si>
    <t>400-134-152</t>
  </si>
  <si>
    <t>400-134-181</t>
  </si>
  <si>
    <t>400-134-211</t>
  </si>
  <si>
    <t>400-134-221</t>
  </si>
  <si>
    <t>400-134-231</t>
  </si>
  <si>
    <t>400-134-418</t>
  </si>
  <si>
    <t>400-135-311</t>
  </si>
  <si>
    <t>400-135-418</t>
  </si>
  <si>
    <t>400-137-311</t>
  </si>
  <si>
    <t>400-137-411</t>
  </si>
  <si>
    <t>400-138-418</t>
  </si>
  <si>
    <t>400-163-165</t>
  </si>
  <si>
    <t>400-163-211</t>
  </si>
  <si>
    <t>400-163-392</t>
  </si>
  <si>
    <t>400-163-411</t>
  </si>
  <si>
    <t>400-163-462</t>
  </si>
  <si>
    <t>400-165-392</t>
  </si>
  <si>
    <t>400-165-418</t>
  </si>
  <si>
    <t>400-166-392</t>
  </si>
  <si>
    <t>400-166-418</t>
  </si>
  <si>
    <t>400-169-146</t>
  </si>
  <si>
    <t>400-169-192</t>
  </si>
  <si>
    <t>400-169-211</t>
  </si>
  <si>
    <t>400-169-221</t>
  </si>
  <si>
    <t>400-169-392</t>
  </si>
  <si>
    <t>400-170-146</t>
  </si>
  <si>
    <t>400-170-195</t>
  </si>
  <si>
    <t>400-170-211</t>
  </si>
  <si>
    <t>400-170-221</t>
  </si>
  <si>
    <t>400-170-392</t>
  </si>
  <si>
    <t>400-170-411</t>
  </si>
  <si>
    <t>400-171-126</t>
  </si>
  <si>
    <t>400-171-142</t>
  </si>
  <si>
    <t>400-171-145</t>
  </si>
  <si>
    <t>400-171-147</t>
  </si>
  <si>
    <t>400-171-162</t>
  </si>
  <si>
    <t>400-171-171</t>
  </si>
  <si>
    <t>400-171-199</t>
  </si>
  <si>
    <t>400-171-211</t>
  </si>
  <si>
    <t>400-171-331</t>
  </si>
  <si>
    <t>400-171-392</t>
  </si>
  <si>
    <t>400-171-411</t>
  </si>
  <si>
    <t>400-171-414</t>
  </si>
  <si>
    <t>400-171-461</t>
  </si>
  <si>
    <t>400-171-462</t>
  </si>
  <si>
    <t>400-178-418</t>
  </si>
  <si>
    <t>400-ALL-121</t>
  </si>
  <si>
    <t>400-ALL-126</t>
  </si>
  <si>
    <t>400-ALL-131</t>
  </si>
  <si>
    <t>400-ALL-142</t>
  </si>
  <si>
    <t>400-ALL-145</t>
  </si>
  <si>
    <t>400-ALL-146</t>
  </si>
  <si>
    <t>400-ALL-147</t>
  </si>
  <si>
    <t>400-ALL-152</t>
  </si>
  <si>
    <t>400-ALL-162</t>
  </si>
  <si>
    <t>400-ALL-165</t>
  </si>
  <si>
    <t>400-ALL-181</t>
  </si>
  <si>
    <t>400-ALL-191</t>
  </si>
  <si>
    <t>400-ALL-192</t>
  </si>
  <si>
    <t>400-ALL-195</t>
  </si>
  <si>
    <t>400-ALL-199</t>
  </si>
  <si>
    <t>400-ALL-317</t>
  </si>
  <si>
    <t>400-ALL-326</t>
  </si>
  <si>
    <t>400-ALL-331</t>
  </si>
  <si>
    <t>400-ALL-332</t>
  </si>
  <si>
    <t>400-ALL-342</t>
  </si>
  <si>
    <t>400-ALL-392</t>
  </si>
  <si>
    <t>400-ALL-414</t>
  </si>
  <si>
    <t>400-ALL-418</t>
  </si>
  <si>
    <t>400-ALL-461</t>
  </si>
  <si>
    <t>400-ALL-462</t>
  </si>
  <si>
    <t>410-121-191</t>
  </si>
  <si>
    <t>410-121-211</t>
  </si>
  <si>
    <t>410-121-221</t>
  </si>
  <si>
    <t>410-121-311</t>
  </si>
  <si>
    <t>410-121-411</t>
  </si>
  <si>
    <t>410-121-418</t>
  </si>
  <si>
    <t>410-121-462</t>
  </si>
  <si>
    <t>410-123-411</t>
  </si>
  <si>
    <t>410-124-462</t>
  </si>
  <si>
    <t>410-126-462</t>
  </si>
  <si>
    <t>410-128-462</t>
  </si>
  <si>
    <t>410-129-418</t>
  </si>
  <si>
    <t>410-132-126</t>
  </si>
  <si>
    <t>410-132-132</t>
  </si>
  <si>
    <t>410-132-133</t>
  </si>
  <si>
    <t>410-132-145</t>
  </si>
  <si>
    <t>410-132-211</t>
  </si>
  <si>
    <t>410-132-221</t>
  </si>
  <si>
    <t>410-132-411</t>
  </si>
  <si>
    <t>410-132-418</t>
  </si>
  <si>
    <t>410-132-462</t>
  </si>
  <si>
    <t>410-135-311</t>
  </si>
  <si>
    <t>410-137-411</t>
  </si>
  <si>
    <t>410-163-113</t>
  </si>
  <si>
    <t>410-163-135</t>
  </si>
  <si>
    <t>410-163-143</t>
  </si>
  <si>
    <t>410-163-146</t>
  </si>
  <si>
    <t>410-163-173</t>
  </si>
  <si>
    <t>410-163-175</t>
  </si>
  <si>
    <t>410-163-181</t>
  </si>
  <si>
    <t>410-163-183</t>
  </si>
  <si>
    <t>410-163-192</t>
  </si>
  <si>
    <t>410-163-198</t>
  </si>
  <si>
    <t>410-163-199</t>
  </si>
  <si>
    <t>410-163-211</t>
  </si>
  <si>
    <t>410-163-221</t>
  </si>
  <si>
    <t>410-163-231</t>
  </si>
  <si>
    <t>410-163-311</t>
  </si>
  <si>
    <t>410-163-314</t>
  </si>
  <si>
    <t>410-163-319</t>
  </si>
  <si>
    <t>410-163-327</t>
  </si>
  <si>
    <t>410-163-392</t>
  </si>
  <si>
    <t>410-163-411</t>
  </si>
  <si>
    <t>410-163-418</t>
  </si>
  <si>
    <t>410-163-459</t>
  </si>
  <si>
    <t>410-163-461</t>
  </si>
  <si>
    <t>410-163-462</t>
  </si>
  <si>
    <t>410-165-392</t>
  </si>
  <si>
    <t>410-165-411</t>
  </si>
  <si>
    <t>410-165-418</t>
  </si>
  <si>
    <t>410-166-392</t>
  </si>
  <si>
    <t>410-166-418</t>
  </si>
  <si>
    <t>410-167-126</t>
  </si>
  <si>
    <t>410-167-192</t>
  </si>
  <si>
    <t>410-167-211</t>
  </si>
  <si>
    <t>410-167-221</t>
  </si>
  <si>
    <t>410-170-392</t>
  </si>
  <si>
    <t>410-170-411</t>
  </si>
  <si>
    <t>410-171-113</t>
  </si>
  <si>
    <t>410-171-126</t>
  </si>
  <si>
    <t>410-171-142</t>
  </si>
  <si>
    <t>410-171-181</t>
  </si>
  <si>
    <t>410-171-211</t>
  </si>
  <si>
    <t>410-171-221</t>
  </si>
  <si>
    <t>410-171-231</t>
  </si>
  <si>
    <t>410-171-314</t>
  </si>
  <si>
    <t>410-171-392</t>
  </si>
  <si>
    <t>410-171-411</t>
  </si>
  <si>
    <t>410-ALL-113</t>
  </si>
  <si>
    <t>410-ALL-126</t>
  </si>
  <si>
    <t>410-ALL-132</t>
  </si>
  <si>
    <t>410-ALL-133</t>
  </si>
  <si>
    <t>410-ALL-135</t>
  </si>
  <si>
    <t>410-ALL-142</t>
  </si>
  <si>
    <t>410-ALL-143</t>
  </si>
  <si>
    <t>410-ALL-145</t>
  </si>
  <si>
    <t>410-ALL-146</t>
  </si>
  <si>
    <t>410-ALL-173</t>
  </si>
  <si>
    <t>410-ALL-181</t>
  </si>
  <si>
    <t>410-ALL-183</t>
  </si>
  <si>
    <t>410-ALL-191</t>
  </si>
  <si>
    <t>410-ALL-192</t>
  </si>
  <si>
    <t>410-ALL-198</t>
  </si>
  <si>
    <t>410-ALL-199</t>
  </si>
  <si>
    <t>410-ALL-311</t>
  </si>
  <si>
    <t>410-ALL-314</t>
  </si>
  <si>
    <t>410-ALL-319</t>
  </si>
  <si>
    <t>410-ALL-327</t>
  </si>
  <si>
    <t>410-ALL-392</t>
  </si>
  <si>
    <t>410-ALL-418</t>
  </si>
  <si>
    <t>410-ALL-459</t>
  </si>
  <si>
    <t>410-ALL-462</t>
  </si>
  <si>
    <t>41B-121-121</t>
  </si>
  <si>
    <t>41B-121-211</t>
  </si>
  <si>
    <t>41B-121-229</t>
  </si>
  <si>
    <t>41B-124-462</t>
  </si>
  <si>
    <t>41B-126-462</t>
  </si>
  <si>
    <t>41B-132-411</t>
  </si>
  <si>
    <t>41B-135-418</t>
  </si>
  <si>
    <t>41B-137-411</t>
  </si>
  <si>
    <t>41B-163-131</t>
  </si>
  <si>
    <t>41B-163-211</t>
  </si>
  <si>
    <t>41B-163-229</t>
  </si>
  <si>
    <t>41B-163-232</t>
  </si>
  <si>
    <t>41B-163-462</t>
  </si>
  <si>
    <t>41B-165-411</t>
  </si>
  <si>
    <t>41B-170-418</t>
  </si>
  <si>
    <t>41B-170-462</t>
  </si>
  <si>
    <t>41B-ALL-121</t>
  </si>
  <si>
    <t>41B-ALL-131</t>
  </si>
  <si>
    <t>41B-ALL-211</t>
  </si>
  <si>
    <t>41B-ALL-229</t>
  </si>
  <si>
    <t>41B-ALL-232</t>
  </si>
  <si>
    <t>41B-ALL-411</t>
  </si>
  <si>
    <t>41B-ALL-418</t>
  </si>
  <si>
    <t>41B-ALL-462</t>
  </si>
  <si>
    <t>41C-121-121</t>
  </si>
  <si>
    <t>41C-121-211</t>
  </si>
  <si>
    <t>41C-121-411</t>
  </si>
  <si>
    <t>41C-121-418</t>
  </si>
  <si>
    <t>41C-123-315</t>
  </si>
  <si>
    <t>41C-123-411</t>
  </si>
  <si>
    <t>41C-124-462</t>
  </si>
  <si>
    <t>41C-126-462</t>
  </si>
  <si>
    <t>41C-137-411</t>
  </si>
  <si>
    <t>41C-163-131</t>
  </si>
  <si>
    <t>41C-163-211</t>
  </si>
  <si>
    <t>41C-ALL-121</t>
  </si>
  <si>
    <t>41C-ALL-131</t>
  </si>
  <si>
    <t>41C-ALL-211</t>
  </si>
  <si>
    <t>41C-ALL-315</t>
  </si>
  <si>
    <t>41C-ALL-411</t>
  </si>
  <si>
    <t>41C-ALL-418</t>
  </si>
  <si>
    <t>41D-121-121</t>
  </si>
  <si>
    <t>41D-121-211</t>
  </si>
  <si>
    <t>41D-121-312</t>
  </si>
  <si>
    <t>41D-121-418</t>
  </si>
  <si>
    <t>41D-123-411</t>
  </si>
  <si>
    <t>41D-124-462</t>
  </si>
  <si>
    <t>41D-126-462</t>
  </si>
  <si>
    <t>41D-137-411</t>
  </si>
  <si>
    <t>41D-163-311</t>
  </si>
  <si>
    <t>41D-165-418</t>
  </si>
  <si>
    <t>41D-ALL-121</t>
  </si>
  <si>
    <t>41D-ALL-211</t>
  </si>
  <si>
    <t>41D-ALL-311</t>
  </si>
  <si>
    <t>41D-ALL-312</t>
  </si>
  <si>
    <t>41D-ALL-411</t>
  </si>
  <si>
    <t>41D-ALL-418</t>
  </si>
  <si>
    <t>41D-ALL-462</t>
  </si>
  <si>
    <t>41F-121-198</t>
  </si>
  <si>
    <t>41F-121-211</t>
  </si>
  <si>
    <t>41F-121-231</t>
  </si>
  <si>
    <t>41F-121-459</t>
  </si>
  <si>
    <t>41F-124-418</t>
  </si>
  <si>
    <t>41F-126-462</t>
  </si>
  <si>
    <t>41F-128-418</t>
  </si>
  <si>
    <t>41F-132-311</t>
  </si>
  <si>
    <t>41F-135-418</t>
  </si>
  <si>
    <t>41F-137-411</t>
  </si>
  <si>
    <t>41F-163-411</t>
  </si>
  <si>
    <t>41F-163-418</t>
  </si>
  <si>
    <t>41F-163-461</t>
  </si>
  <si>
    <t>41F-163-462</t>
  </si>
  <si>
    <t>41F-165-418</t>
  </si>
  <si>
    <t>41F-171-462</t>
  </si>
  <si>
    <t>41F-181-418</t>
  </si>
  <si>
    <t>41F-ALL-198</t>
  </si>
  <si>
    <t>41F-ALL-211</t>
  </si>
  <si>
    <t>41F-ALL-231</t>
  </si>
  <si>
    <t>41F-ALL-311</t>
  </si>
  <si>
    <t>41F-ALL-411</t>
  </si>
  <si>
    <t>41F-ALL-418</t>
  </si>
  <si>
    <t>41F-ALL-459</t>
  </si>
  <si>
    <t>41F-ALL-461</t>
  </si>
  <si>
    <t>41F-ALL-462</t>
  </si>
  <si>
    <t>41G-121-121</t>
  </si>
  <si>
    <t>41G-121-151</t>
  </si>
  <si>
    <t>41G-121-211</t>
  </si>
  <si>
    <t>41G-121-221</t>
  </si>
  <si>
    <t>41G-121-312</t>
  </si>
  <si>
    <t>41G-121-411</t>
  </si>
  <si>
    <t>41G-121-418</t>
  </si>
  <si>
    <t>41G-121-462</t>
  </si>
  <si>
    <t>41G-123-315</t>
  </si>
  <si>
    <t>41G-123-411</t>
  </si>
  <si>
    <t>41G-124-462</t>
  </si>
  <si>
    <t>41G-126-418</t>
  </si>
  <si>
    <t>41G-126-462</t>
  </si>
  <si>
    <t>41G-128-418</t>
  </si>
  <si>
    <t>41G-128-462</t>
  </si>
  <si>
    <t>41G-135-462</t>
  </si>
  <si>
    <t>41G-137-311</t>
  </si>
  <si>
    <t>41G-137-411</t>
  </si>
  <si>
    <t>41G-137-461</t>
  </si>
  <si>
    <t>41G-172-121</t>
  </si>
  <si>
    <t>41G-172-211</t>
  </si>
  <si>
    <t>41G-172-221</t>
  </si>
  <si>
    <t>41G-ALL-121</t>
  </si>
  <si>
    <t>41G-ALL-151</t>
  </si>
  <si>
    <t>41G-ALL-211</t>
  </si>
  <si>
    <t>41G-ALL-221</t>
  </si>
  <si>
    <t>41G-ALL-311</t>
  </si>
  <si>
    <t>41G-ALL-312</t>
  </si>
  <si>
    <t>41G-ALL-315</t>
  </si>
  <si>
    <t>41G-ALL-411</t>
  </si>
  <si>
    <t>41G-ALL-418</t>
  </si>
  <si>
    <t>41G-ALL-461</t>
  </si>
  <si>
    <t>41G-ALL-462</t>
  </si>
  <si>
    <t>41H-121-131</t>
  </si>
  <si>
    <t>41H-121-135</t>
  </si>
  <si>
    <t>41H-121-211</t>
  </si>
  <si>
    <t>41H-121-413</t>
  </si>
  <si>
    <t>41H-122-311</t>
  </si>
  <si>
    <t>41H-124-418</t>
  </si>
  <si>
    <t>41H-124-462</t>
  </si>
  <si>
    <t>41H-124-471</t>
  </si>
  <si>
    <t>41H-132-143</t>
  </si>
  <si>
    <t>41H-132-211</t>
  </si>
  <si>
    <t>41H-132-311</t>
  </si>
  <si>
    <t>41H-137-311</t>
  </si>
  <si>
    <t>41H-163-131</t>
  </si>
  <si>
    <t>41H-163-151</t>
  </si>
  <si>
    <t>41H-163-211</t>
  </si>
  <si>
    <t>41H-163-413</t>
  </si>
  <si>
    <t>41H-ALL-131</t>
  </si>
  <si>
    <t>41H-ALL-135</t>
  </si>
  <si>
    <t>41H-ALL-143</t>
  </si>
  <si>
    <t>41H-ALL-151</t>
  </si>
  <si>
    <t>41H-ALL-211</t>
  </si>
  <si>
    <t>41H-ALL-311</t>
  </si>
  <si>
    <t>41H-ALL-413</t>
  </si>
  <si>
    <t>41H-ALL-418</t>
  </si>
  <si>
    <t>41H-ALL-462</t>
  </si>
  <si>
    <t>41H-ALL-471</t>
  </si>
  <si>
    <t>41J-121-121</t>
  </si>
  <si>
    <t>41J-121-211</t>
  </si>
  <si>
    <t>41J-121-229</t>
  </si>
  <si>
    <t>41J-124-462</t>
  </si>
  <si>
    <t>41J-126-462</t>
  </si>
  <si>
    <t>41J-132-411</t>
  </si>
  <si>
    <t>41J-135-418</t>
  </si>
  <si>
    <t>41J-137-411</t>
  </si>
  <si>
    <t>41J-163-462</t>
  </si>
  <si>
    <t>41J-165-411</t>
  </si>
  <si>
    <t>41J-170-392</t>
  </si>
  <si>
    <t>41J-170-462</t>
  </si>
  <si>
    <t>41J-171-343</t>
  </si>
  <si>
    <t>41J-171-392</t>
  </si>
  <si>
    <t>41J-171-411</t>
  </si>
  <si>
    <t>41J-171-462</t>
  </si>
  <si>
    <t>41J-ALL-121</t>
  </si>
  <si>
    <t>41J-ALL-211</t>
  </si>
  <si>
    <t>41J-ALL-229</t>
  </si>
  <si>
    <t>41J-ALL-343</t>
  </si>
  <si>
    <t>41J-ALL-392</t>
  </si>
  <si>
    <t>41J-ALL-411</t>
  </si>
  <si>
    <t>41J-ALL-418</t>
  </si>
  <si>
    <t>41J-ALL-462</t>
  </si>
  <si>
    <t>41K-123-411</t>
  </si>
  <si>
    <t>41K-124-418</t>
  </si>
  <si>
    <t>41K-124-462</t>
  </si>
  <si>
    <t>41K-126-462</t>
  </si>
  <si>
    <t>41K-128-418</t>
  </si>
  <si>
    <t>41K-129-418</t>
  </si>
  <si>
    <t>41K-132-411</t>
  </si>
  <si>
    <t>41K-135-311</t>
  </si>
  <si>
    <t>41K-137-411</t>
  </si>
  <si>
    <t>41K-163-343</t>
  </si>
  <si>
    <t>41K-163-411</t>
  </si>
  <si>
    <t>41K-163-418</t>
  </si>
  <si>
    <t>41K-163-461</t>
  </si>
  <si>
    <t>41K-163-462</t>
  </si>
  <si>
    <t>41K-169-192</t>
  </si>
  <si>
    <t>41K-169-211</t>
  </si>
  <si>
    <t>41K-ALL-192</t>
  </si>
  <si>
    <t>41K-ALL-211</t>
  </si>
  <si>
    <t>41K-ALL-311</t>
  </si>
  <si>
    <t>41K-ALL-343</t>
  </si>
  <si>
    <t>41K-ALL-411</t>
  </si>
  <si>
    <t>41K-ALL-418</t>
  </si>
  <si>
    <t>41K-ALL-461</t>
  </si>
  <si>
    <t>41K-ALL-462</t>
  </si>
  <si>
    <t>41L-121-121</t>
  </si>
  <si>
    <t>41L-121-211</t>
  </si>
  <si>
    <t>41L-121-229</t>
  </si>
  <si>
    <t>41L-121-411</t>
  </si>
  <si>
    <t>41L-124-462</t>
  </si>
  <si>
    <t>41L-126-462</t>
  </si>
  <si>
    <t>41L-132-411</t>
  </si>
  <si>
    <t>41L-135-418</t>
  </si>
  <si>
    <t>41L-137-411</t>
  </si>
  <si>
    <t>41L-163-131</t>
  </si>
  <si>
    <t>41L-163-211</t>
  </si>
  <si>
    <t>41L-163-229</t>
  </si>
  <si>
    <t>41L-163-231</t>
  </si>
  <si>
    <t>41L-163-232</t>
  </si>
  <si>
    <t>41L-163-235</t>
  </si>
  <si>
    <t>41L-163-325</t>
  </si>
  <si>
    <t>41L-163-343</t>
  </si>
  <si>
    <t>41L-163-411</t>
  </si>
  <si>
    <t>41L-163-462</t>
  </si>
  <si>
    <t>41L-165-411</t>
  </si>
  <si>
    <t>41L-170-462</t>
  </si>
  <si>
    <t>41L-ALL-121</t>
  </si>
  <si>
    <t>41L-ALL-131</t>
  </si>
  <si>
    <t>41L-ALL-211</t>
  </si>
  <si>
    <t>41L-ALL-229</t>
  </si>
  <si>
    <t>41L-ALL-231</t>
  </si>
  <si>
    <t>41L-ALL-232</t>
  </si>
  <si>
    <t>41L-ALL-235</t>
  </si>
  <si>
    <t>41L-ALL-325</t>
  </si>
  <si>
    <t>41L-ALL-343</t>
  </si>
  <si>
    <t>41L-ALL-411</t>
  </si>
  <si>
    <t>41L-ALL-418</t>
  </si>
  <si>
    <t>41L-ALL-462</t>
  </si>
  <si>
    <t>41M-121-198</t>
  </si>
  <si>
    <t>41M-121-411</t>
  </si>
  <si>
    <t>41M-123-315</t>
  </si>
  <si>
    <t>41M-123-411</t>
  </si>
  <si>
    <t>41M-124-418</t>
  </si>
  <si>
    <t>41M-124-462</t>
  </si>
  <si>
    <t>41M-126-462</t>
  </si>
  <si>
    <t>41M-128-418</t>
  </si>
  <si>
    <t>41M-128-462</t>
  </si>
  <si>
    <t>41M-129-418</t>
  </si>
  <si>
    <t>41M-132-311</t>
  </si>
  <si>
    <t>41M-135-311</t>
  </si>
  <si>
    <t>41M-137-311</t>
  </si>
  <si>
    <t>41M-137-411</t>
  </si>
  <si>
    <t>41M-163-319</t>
  </si>
  <si>
    <t>41M-163-325</t>
  </si>
  <si>
    <t>41M-163-343</t>
  </si>
  <si>
    <t>41M-163-345</t>
  </si>
  <si>
    <t>41M-163-411</t>
  </si>
  <si>
    <t>41M-163-418</t>
  </si>
  <si>
    <t>41M-163-423</t>
  </si>
  <si>
    <t>41M-163-461</t>
  </si>
  <si>
    <t>41M-171-121</t>
  </si>
  <si>
    <t>41M-171-211</t>
  </si>
  <si>
    <t>41M-171-311</t>
  </si>
  <si>
    <t>41M-171-411</t>
  </si>
  <si>
    <t>41M-171-422</t>
  </si>
  <si>
    <t>41M-171-423</t>
  </si>
  <si>
    <t>41M-171-461</t>
  </si>
  <si>
    <t>41M-171-462</t>
  </si>
  <si>
    <t>41M-181-121</t>
  </si>
  <si>
    <t>41M-181-211</t>
  </si>
  <si>
    <t>41M-181-311</t>
  </si>
  <si>
    <t>41M-181-411</t>
  </si>
  <si>
    <t>41M-181-418</t>
  </si>
  <si>
    <t>41M-ALL-121</t>
  </si>
  <si>
    <t>41M-ALL-198</t>
  </si>
  <si>
    <t>41M-ALL-211</t>
  </si>
  <si>
    <t>41M-ALL-311</t>
  </si>
  <si>
    <t>41M-ALL-315</t>
  </si>
  <si>
    <t>41M-ALL-319</t>
  </si>
  <si>
    <t>41M-ALL-325</t>
  </si>
  <si>
    <t>41M-ALL-343</t>
  </si>
  <si>
    <t>41M-ALL-345</t>
  </si>
  <si>
    <t>41M-ALL-411</t>
  </si>
  <si>
    <t>41M-ALL-418</t>
  </si>
  <si>
    <t>41M-ALL-422</t>
  </si>
  <si>
    <t>41M-ALL-423</t>
  </si>
  <si>
    <t>41M-ALL-461</t>
  </si>
  <si>
    <t>41M-ALL-462</t>
  </si>
  <si>
    <t>41N-121-121</t>
  </si>
  <si>
    <t>41N-121-211</t>
  </si>
  <si>
    <t>41N-121-312</t>
  </si>
  <si>
    <t>41N-121-411</t>
  </si>
  <si>
    <t>41N-121-418</t>
  </si>
  <si>
    <t>41N-121-462</t>
  </si>
  <si>
    <t>41N-123-315</t>
  </si>
  <si>
    <t>41N-123-411</t>
  </si>
  <si>
    <t>41N-126-462</t>
  </si>
  <si>
    <t>41N-128-418</t>
  </si>
  <si>
    <t>41N-132-311</t>
  </si>
  <si>
    <t>41N-135-311</t>
  </si>
  <si>
    <t>41N-137-411</t>
  </si>
  <si>
    <t>41N-ALL-121</t>
  </si>
  <si>
    <t>41N-ALL-211</t>
  </si>
  <si>
    <t>41N-ALL-311</t>
  </si>
  <si>
    <t>41N-ALL-312</t>
  </si>
  <si>
    <t>41N-ALL-315</t>
  </si>
  <si>
    <t>41N-ALL-411</t>
  </si>
  <si>
    <t>41N-ALL-418</t>
  </si>
  <si>
    <t>41N-ALL-462</t>
  </si>
  <si>
    <t>41Q-122-317</t>
  </si>
  <si>
    <t>41Q-123-411</t>
  </si>
  <si>
    <t>41Q-124-462</t>
  </si>
  <si>
    <t>41Q-126-462</t>
  </si>
  <si>
    <t>41Q-128-462</t>
  </si>
  <si>
    <t>41Q-137-311</t>
  </si>
  <si>
    <t>41Q-137-411</t>
  </si>
  <si>
    <t>41Q-137-461</t>
  </si>
  <si>
    <t>41Q-165-411</t>
  </si>
  <si>
    <t>41Q-ALL-311</t>
  </si>
  <si>
    <t>41Q-ALL-317</t>
  </si>
  <si>
    <t>41Q-ALL-411</t>
  </si>
  <si>
    <t>41Q-ALL-461</t>
  </si>
  <si>
    <t>41Q-ALL-462</t>
  </si>
  <si>
    <t>420-121-121</t>
  </si>
  <si>
    <t>420-121-131</t>
  </si>
  <si>
    <t>420-121-198</t>
  </si>
  <si>
    <t>420-121-211</t>
  </si>
  <si>
    <t>420-121-221</t>
  </si>
  <si>
    <t>420-122-311</t>
  </si>
  <si>
    <t>420-123-342</t>
  </si>
  <si>
    <t>420-124-462</t>
  </si>
  <si>
    <t>420-126-462</t>
  </si>
  <si>
    <t>420-127-462</t>
  </si>
  <si>
    <t>420-128-462</t>
  </si>
  <si>
    <t>420-129-418</t>
  </si>
  <si>
    <t>420-132-133</t>
  </si>
  <si>
    <t>420-132-211</t>
  </si>
  <si>
    <t>420-132-221</t>
  </si>
  <si>
    <t>420-132-311</t>
  </si>
  <si>
    <t>420-132-317</t>
  </si>
  <si>
    <t>420-132-411</t>
  </si>
  <si>
    <t>420-134-151</t>
  </si>
  <si>
    <t>420-134-211</t>
  </si>
  <si>
    <t>420-134-221</t>
  </si>
  <si>
    <t>420-134-411</t>
  </si>
  <si>
    <t>420-134-462</t>
  </si>
  <si>
    <t>420-135-418</t>
  </si>
  <si>
    <t>420-138-311</t>
  </si>
  <si>
    <t>420-163-151</t>
  </si>
  <si>
    <t>420-163-171</t>
  </si>
  <si>
    <t>420-163-173</t>
  </si>
  <si>
    <t>420-163-175</t>
  </si>
  <si>
    <t>420-163-180</t>
  </si>
  <si>
    <t>420-163-181</t>
  </si>
  <si>
    <t>420-163-192</t>
  </si>
  <si>
    <t>420-163-198</t>
  </si>
  <si>
    <t>420-163-211</t>
  </si>
  <si>
    <t>420-163-221</t>
  </si>
  <si>
    <t>420-163-231</t>
  </si>
  <si>
    <t>420-163-311</t>
  </si>
  <si>
    <t>420-163-343</t>
  </si>
  <si>
    <t>420-163-392</t>
  </si>
  <si>
    <t>420-163-411</t>
  </si>
  <si>
    <t>420-163-413</t>
  </si>
  <si>
    <t>420-163-422</t>
  </si>
  <si>
    <t>420-163-462</t>
  </si>
  <si>
    <t>420-165-392</t>
  </si>
  <si>
    <t>420-165-418</t>
  </si>
  <si>
    <t>420-ALL-121</t>
  </si>
  <si>
    <t>420-ALL-131</t>
  </si>
  <si>
    <t>420-ALL-133</t>
  </si>
  <si>
    <t>420-ALL-151</t>
  </si>
  <si>
    <t>420-ALL-171</t>
  </si>
  <si>
    <t>420-ALL-173</t>
  </si>
  <si>
    <t>420-ALL-175</t>
  </si>
  <si>
    <t>420-ALL-180</t>
  </si>
  <si>
    <t>420-ALL-181</t>
  </si>
  <si>
    <t>420-ALL-192</t>
  </si>
  <si>
    <t>420-ALL-198</t>
  </si>
  <si>
    <t>420-ALL-211</t>
  </si>
  <si>
    <t>420-ALL-221</t>
  </si>
  <si>
    <t>420-ALL-231</t>
  </si>
  <si>
    <t>420-ALL-311</t>
  </si>
  <si>
    <t>420-ALL-317</t>
  </si>
  <si>
    <t>420-ALL-342</t>
  </si>
  <si>
    <t>420-ALL-343</t>
  </si>
  <si>
    <t>420-ALL-392</t>
  </si>
  <si>
    <t>420-ALL-413</t>
  </si>
  <si>
    <t>420-ALL-418</t>
  </si>
  <si>
    <t>420-ALL-422</t>
  </si>
  <si>
    <t>420-ALL-462</t>
  </si>
  <si>
    <t>421-121-198</t>
  </si>
  <si>
    <t>421-121-211</t>
  </si>
  <si>
    <t>421-121-221</t>
  </si>
  <si>
    <t>421-124-462</t>
  </si>
  <si>
    <t>421-125-171</t>
  </si>
  <si>
    <t>421-125-174</t>
  </si>
  <si>
    <t>421-125-176</t>
  </si>
  <si>
    <t>421-126-462</t>
  </si>
  <si>
    <t>421-132-411</t>
  </si>
  <si>
    <t>421-134-311</t>
  </si>
  <si>
    <t>421-134-411</t>
  </si>
  <si>
    <t>421-134-418</t>
  </si>
  <si>
    <t>421-135-418</t>
  </si>
  <si>
    <t>421-138-418</t>
  </si>
  <si>
    <t>421-163-162</t>
  </si>
  <si>
    <t>421-163-173</t>
  </si>
  <si>
    <t>421-163-211</t>
  </si>
  <si>
    <t>421-163-221</t>
  </si>
  <si>
    <t>421-163-231</t>
  </si>
  <si>
    <t>421-163-311</t>
  </si>
  <si>
    <t>421-163-319</t>
  </si>
  <si>
    <t>421-163-344</t>
  </si>
  <si>
    <t>421-163-462</t>
  </si>
  <si>
    <t>421-163-472</t>
  </si>
  <si>
    <t>421-169-131</t>
  </si>
  <si>
    <t>421-169-146</t>
  </si>
  <si>
    <t>421-169-211</t>
  </si>
  <si>
    <t>421-169-221</t>
  </si>
  <si>
    <t>421-170-198</t>
  </si>
  <si>
    <t>421-170-211</t>
  </si>
  <si>
    <t>421-170-221</t>
  </si>
  <si>
    <t>421-171-126</t>
  </si>
  <si>
    <t>421-171-171</t>
  </si>
  <si>
    <t>421-171-180</t>
  </si>
  <si>
    <t>421-171-211</t>
  </si>
  <si>
    <t>421-171-311</t>
  </si>
  <si>
    <t>421-171-331</t>
  </si>
  <si>
    <t>421-171-392</t>
  </si>
  <si>
    <t>421-171-411</t>
  </si>
  <si>
    <t>421-181-143</t>
  </si>
  <si>
    <t>421-181-211</t>
  </si>
  <si>
    <t>421-ALL-126</t>
  </si>
  <si>
    <t>421-ALL-131</t>
  </si>
  <si>
    <t>421-ALL-143</t>
  </si>
  <si>
    <t>421-ALL-146</t>
  </si>
  <si>
    <t>421-ALL-162</t>
  </si>
  <si>
    <t>421-ALL-171</t>
  </si>
  <si>
    <t>421-ALL-173</t>
  </si>
  <si>
    <t>421-ALL-174</t>
  </si>
  <si>
    <t>421-ALL-176</t>
  </si>
  <si>
    <t>421-ALL-180</t>
  </si>
  <si>
    <t>421-ALL-198</t>
  </si>
  <si>
    <t>421-ALL-231</t>
  </si>
  <si>
    <t>421-ALL-311</t>
  </si>
  <si>
    <t>421-ALL-319</t>
  </si>
  <si>
    <t>421-ALL-331</t>
  </si>
  <si>
    <t>421-ALL-344</t>
  </si>
  <si>
    <t>421-ALL-392</t>
  </si>
  <si>
    <t>421-ALL-472</t>
  </si>
  <si>
    <t>422-121-171</t>
  </si>
  <si>
    <t>422-121-191</t>
  </si>
  <si>
    <t>422-121-198</t>
  </si>
  <si>
    <t>422-121-211</t>
  </si>
  <si>
    <t>422-121-221</t>
  </si>
  <si>
    <t>422-121-312</t>
  </si>
  <si>
    <t>422-121-331</t>
  </si>
  <si>
    <t>422-121-411</t>
  </si>
  <si>
    <t>422-121-418</t>
  </si>
  <si>
    <t>422-122-311</t>
  </si>
  <si>
    <t>422-122-317</t>
  </si>
  <si>
    <t>422-123-411</t>
  </si>
  <si>
    <t>422-124-326</t>
  </si>
  <si>
    <t>422-125-171</t>
  </si>
  <si>
    <t>422-125-176</t>
  </si>
  <si>
    <t>422-125-462</t>
  </si>
  <si>
    <t>422-126-462</t>
  </si>
  <si>
    <t>422-128-462</t>
  </si>
  <si>
    <t>422-132-311</t>
  </si>
  <si>
    <t>422-132-411</t>
  </si>
  <si>
    <t>422-134-411</t>
  </si>
  <si>
    <t>422-134-418</t>
  </si>
  <si>
    <t>422-134-461</t>
  </si>
  <si>
    <t>422-134-462</t>
  </si>
  <si>
    <t>422-137-411</t>
  </si>
  <si>
    <t>422-138-418</t>
  </si>
  <si>
    <t>422-163-173</t>
  </si>
  <si>
    <t>422-163-181</t>
  </si>
  <si>
    <t>422-163-191</t>
  </si>
  <si>
    <t>422-163-211</t>
  </si>
  <si>
    <t>422-163-221</t>
  </si>
  <si>
    <t>422-163-312</t>
  </si>
  <si>
    <t>422-163-392</t>
  </si>
  <si>
    <t>422-163-411</t>
  </si>
  <si>
    <t>422-163-418</t>
  </si>
  <si>
    <t>422-163-461</t>
  </si>
  <si>
    <t>422-163-462</t>
  </si>
  <si>
    <t>422-165-392</t>
  </si>
  <si>
    <t>422-165-418</t>
  </si>
  <si>
    <t>422-167-311</t>
  </si>
  <si>
    <t>422-169-131</t>
  </si>
  <si>
    <t>422-169-211</t>
  </si>
  <si>
    <t>422-169-221</t>
  </si>
  <si>
    <t>422-169-392</t>
  </si>
  <si>
    <t>422-170-143</t>
  </si>
  <si>
    <t>422-170-211</t>
  </si>
  <si>
    <t>422-170-392</t>
  </si>
  <si>
    <t>422-181-126</t>
  </si>
  <si>
    <t>422-181-142</t>
  </si>
  <si>
    <t>422-181-171</t>
  </si>
  <si>
    <t>422-181-174</t>
  </si>
  <si>
    <t>422-181-181</t>
  </si>
  <si>
    <t>422-181-211</t>
  </si>
  <si>
    <t>422-181-221</t>
  </si>
  <si>
    <t>422-181-392</t>
  </si>
  <si>
    <t>422-181-411</t>
  </si>
  <si>
    <t>422-ALL-126</t>
  </si>
  <si>
    <t>422-ALL-131</t>
  </si>
  <si>
    <t>422-ALL-142</t>
  </si>
  <si>
    <t>422-ALL-143</t>
  </si>
  <si>
    <t>422-ALL-171</t>
  </si>
  <si>
    <t>422-ALL-173</t>
  </si>
  <si>
    <t>422-ALL-176</t>
  </si>
  <si>
    <t>422-ALL-181</t>
  </si>
  <si>
    <t>422-ALL-191</t>
  </si>
  <si>
    <t>422-ALL-198</t>
  </si>
  <si>
    <t>422-ALL-311</t>
  </si>
  <si>
    <t>422-ALL-312</t>
  </si>
  <si>
    <t>422-ALL-317</t>
  </si>
  <si>
    <t>422-ALL-326</t>
  </si>
  <si>
    <t>422-ALL-331</t>
  </si>
  <si>
    <t>422-ALL-392</t>
  </si>
  <si>
    <t>422-ALL-418</t>
  </si>
  <si>
    <t>422-ALL-461</t>
  </si>
  <si>
    <t>422-ALL-462</t>
  </si>
  <si>
    <t>42A-121-312</t>
  </si>
  <si>
    <t>42A-125-311</t>
  </si>
  <si>
    <t>42A-125-453</t>
  </si>
  <si>
    <t>42A-135-418</t>
  </si>
  <si>
    <t>42A-163-343</t>
  </si>
  <si>
    <t>42A-163-418</t>
  </si>
  <si>
    <t>42A-163-461</t>
  </si>
  <si>
    <t>42A-163-462</t>
  </si>
  <si>
    <t>42A-165-418</t>
  </si>
  <si>
    <t>42A-ALL-311</t>
  </si>
  <si>
    <t>42A-ALL-312</t>
  </si>
  <si>
    <t>42A-ALL-343</t>
  </si>
  <si>
    <t>42A-ALL-418</t>
  </si>
  <si>
    <t>42A-ALL-453</t>
  </si>
  <si>
    <t>42A-ALL-461</t>
  </si>
  <si>
    <t>42A-ALL-462</t>
  </si>
  <si>
    <t>42B-121-121</t>
  </si>
  <si>
    <t>42B-121-211</t>
  </si>
  <si>
    <t>42B-121-231</t>
  </si>
  <si>
    <t>42B-121-411</t>
  </si>
  <si>
    <t>42B-123-411</t>
  </si>
  <si>
    <t>42B-124-462</t>
  </si>
  <si>
    <t>42B-126-418</t>
  </si>
  <si>
    <t>42B-128-462</t>
  </si>
  <si>
    <t>42B-132-411</t>
  </si>
  <si>
    <t>42B-134-315</t>
  </si>
  <si>
    <t>42B-134-411</t>
  </si>
  <si>
    <t>42B-134-418</t>
  </si>
  <si>
    <t>42B-134-462</t>
  </si>
  <si>
    <t>42B-137-411</t>
  </si>
  <si>
    <t>42B-163-343</t>
  </si>
  <si>
    <t>42B-163-411</t>
  </si>
  <si>
    <t>42B-163-462</t>
  </si>
  <si>
    <t>42B-170-146</t>
  </si>
  <si>
    <t>42B-171-121</t>
  </si>
  <si>
    <t>42B-171-211</t>
  </si>
  <si>
    <t>42B-ALL-121</t>
  </si>
  <si>
    <t>42B-ALL-146</t>
  </si>
  <si>
    <t>42B-ALL-211</t>
  </si>
  <si>
    <t>42B-ALL-231</t>
  </si>
  <si>
    <t>42B-ALL-315</t>
  </si>
  <si>
    <t>42B-ALL-343</t>
  </si>
  <si>
    <t>42B-ALL-411</t>
  </si>
  <si>
    <t>42B-ALL-418</t>
  </si>
  <si>
    <t>42B-ALL-462</t>
  </si>
  <si>
    <t>430-121-116</t>
  </si>
  <si>
    <t>430-121-117</t>
  </si>
  <si>
    <t>430-121-121</t>
  </si>
  <si>
    <t>430-121-124</t>
  </si>
  <si>
    <t>430-121-135</t>
  </si>
  <si>
    <t>430-121-191</t>
  </si>
  <si>
    <t>430-121-211</t>
  </si>
  <si>
    <t>430-121-221</t>
  </si>
  <si>
    <t>430-121-311</t>
  </si>
  <si>
    <t>430-121-411</t>
  </si>
  <si>
    <t>430-121-418</t>
  </si>
  <si>
    <t>430-122-311</t>
  </si>
  <si>
    <t>430-123-411</t>
  </si>
  <si>
    <t>430-124-418</t>
  </si>
  <si>
    <t>430-124-462</t>
  </si>
  <si>
    <t>430-125-173</t>
  </si>
  <si>
    <t>430-125-199</t>
  </si>
  <si>
    <t>430-125-411</t>
  </si>
  <si>
    <t>430-125-551</t>
  </si>
  <si>
    <t>430-126-418</t>
  </si>
  <si>
    <t>430-126-462</t>
  </si>
  <si>
    <t>430-128-418</t>
  </si>
  <si>
    <t>430-132-192</t>
  </si>
  <si>
    <t>430-132-211</t>
  </si>
  <si>
    <t>430-132-221</t>
  </si>
  <si>
    <t>430-132-411</t>
  </si>
  <si>
    <t>430-134-143</t>
  </si>
  <si>
    <t>430-134-151</t>
  </si>
  <si>
    <t>430-134-199</t>
  </si>
  <si>
    <t>430-134-211</t>
  </si>
  <si>
    <t>430-134-221</t>
  </si>
  <si>
    <t>430-134-231</t>
  </si>
  <si>
    <t>430-134-411</t>
  </si>
  <si>
    <t>430-134-418</t>
  </si>
  <si>
    <t>430-134-462</t>
  </si>
  <si>
    <t>430-135-418</t>
  </si>
  <si>
    <t>430-135-542</t>
  </si>
  <si>
    <t>430-137-411</t>
  </si>
  <si>
    <t>430-137-541</t>
  </si>
  <si>
    <t>430-163-116</t>
  </si>
  <si>
    <t>430-163-121</t>
  </si>
  <si>
    <t>430-163-124</t>
  </si>
  <si>
    <t>430-163-126</t>
  </si>
  <si>
    <t>430-163-135</t>
  </si>
  <si>
    <t>430-163-142</t>
  </si>
  <si>
    <t>430-163-146</t>
  </si>
  <si>
    <t>430-163-152</t>
  </si>
  <si>
    <t>430-163-173</t>
  </si>
  <si>
    <t>430-163-181</t>
  </si>
  <si>
    <t>430-163-191</t>
  </si>
  <si>
    <t>430-163-199</t>
  </si>
  <si>
    <t>430-163-211</t>
  </si>
  <si>
    <t>430-163-221</t>
  </si>
  <si>
    <t>430-163-231</t>
  </si>
  <si>
    <t>430-163-311</t>
  </si>
  <si>
    <t>430-163-344</t>
  </si>
  <si>
    <t>430-163-392</t>
  </si>
  <si>
    <t>430-163-411</t>
  </si>
  <si>
    <t>430-163-418</t>
  </si>
  <si>
    <t>430-163-461</t>
  </si>
  <si>
    <t>430-163-462</t>
  </si>
  <si>
    <t>430-163-541</t>
  </si>
  <si>
    <t>430-ALL-116</t>
  </si>
  <si>
    <t>430-ALL-117</t>
  </si>
  <si>
    <t>430-ALL-121</t>
  </si>
  <si>
    <t>430-ALL-124</t>
  </si>
  <si>
    <t>430-ALL-126</t>
  </si>
  <si>
    <t>430-ALL-135</t>
  </si>
  <si>
    <t>430-ALL-142</t>
  </si>
  <si>
    <t>430-ALL-143</t>
  </si>
  <si>
    <t>430-ALL-146</t>
  </si>
  <si>
    <t>430-ALL-152</t>
  </si>
  <si>
    <t>430-ALL-173</t>
  </si>
  <si>
    <t>430-ALL-181</t>
  </si>
  <si>
    <t>430-ALL-191</t>
  </si>
  <si>
    <t>430-ALL-192</t>
  </si>
  <si>
    <t>430-ALL-199</t>
  </si>
  <si>
    <t>430-ALL-311</t>
  </si>
  <si>
    <t>430-ALL-344</t>
  </si>
  <si>
    <t>430-ALL-392</t>
  </si>
  <si>
    <t>430-ALL-411</t>
  </si>
  <si>
    <t>430-ALL-418</t>
  </si>
  <si>
    <t>430-ALL-461</t>
  </si>
  <si>
    <t>430-ALL-462</t>
  </si>
  <si>
    <t>430-ALL-541</t>
  </si>
  <si>
    <t>430-ALL-542</t>
  </si>
  <si>
    <t>430-ALL-551</t>
  </si>
  <si>
    <t>43C-121-121</t>
  </si>
  <si>
    <t>43C-121-211</t>
  </si>
  <si>
    <t>43C-121-411</t>
  </si>
  <si>
    <t>43C-123-411</t>
  </si>
  <si>
    <t>43C-126-462</t>
  </si>
  <si>
    <t>43C-134-411</t>
  </si>
  <si>
    <t>43C-137-411</t>
  </si>
  <si>
    <t>43C-ALL-121</t>
  </si>
  <si>
    <t>43C-ALL-211</t>
  </si>
  <si>
    <t>43C-ALL-411</t>
  </si>
  <si>
    <t>43C-ALL-462</t>
  </si>
  <si>
    <t>43D-124-462</t>
  </si>
  <si>
    <t>43D-129-418</t>
  </si>
  <si>
    <t>43D-134-411</t>
  </si>
  <si>
    <t>43D-135-418</t>
  </si>
  <si>
    <t>43D-137-411</t>
  </si>
  <si>
    <t>43D-138-418</t>
  </si>
  <si>
    <t>43D-ALL-411</t>
  </si>
  <si>
    <t>43D-ALL-418</t>
  </si>
  <si>
    <t>43D-ALL-462</t>
  </si>
  <si>
    <t>440-121-135</t>
  </si>
  <si>
    <t>440-121-198</t>
  </si>
  <si>
    <t>440-121-211</t>
  </si>
  <si>
    <t>440-121-221</t>
  </si>
  <si>
    <t>440-121-411</t>
  </si>
  <si>
    <t>440-122-311</t>
  </si>
  <si>
    <t>440-123-411</t>
  </si>
  <si>
    <t>440-124-462</t>
  </si>
  <si>
    <t>440-125-411</t>
  </si>
  <si>
    <t>440-125-453</t>
  </si>
  <si>
    <t>440-125-462</t>
  </si>
  <si>
    <t>440-125-541</t>
  </si>
  <si>
    <t>440-126-418</t>
  </si>
  <si>
    <t>440-126-462</t>
  </si>
  <si>
    <t>440-128-462</t>
  </si>
  <si>
    <t>440-132-121</t>
  </si>
  <si>
    <t>440-132-132</t>
  </si>
  <si>
    <t>440-132-143</t>
  </si>
  <si>
    <t>440-132-192</t>
  </si>
  <si>
    <t>440-132-211</t>
  </si>
  <si>
    <t>440-132-221</t>
  </si>
  <si>
    <t>440-132-411</t>
  </si>
  <si>
    <t>440-132-462</t>
  </si>
  <si>
    <t>440-135-418</t>
  </si>
  <si>
    <t>440-137-411</t>
  </si>
  <si>
    <t>440-163-143</t>
  </si>
  <si>
    <t>440-163-147</t>
  </si>
  <si>
    <t>440-163-171</t>
  </si>
  <si>
    <t>440-163-175</t>
  </si>
  <si>
    <t>440-163-181</t>
  </si>
  <si>
    <t>440-163-192</t>
  </si>
  <si>
    <t>440-163-211</t>
  </si>
  <si>
    <t>440-163-221</t>
  </si>
  <si>
    <t>440-163-311</t>
  </si>
  <si>
    <t>440-163-332</t>
  </si>
  <si>
    <t>440-163-392</t>
  </si>
  <si>
    <t>440-163-411</t>
  </si>
  <si>
    <t>440-163-418</t>
  </si>
  <si>
    <t>440-163-422</t>
  </si>
  <si>
    <t>440-163-461</t>
  </si>
  <si>
    <t>440-163-462</t>
  </si>
  <si>
    <t>440-163-541</t>
  </si>
  <si>
    <t>440-165-418</t>
  </si>
  <si>
    <t>440-167-126</t>
  </si>
  <si>
    <t>440-167-131</t>
  </si>
  <si>
    <t>440-167-132</t>
  </si>
  <si>
    <t>440-167-133</t>
  </si>
  <si>
    <t>440-167-142</t>
  </si>
  <si>
    <t>440-167-145</t>
  </si>
  <si>
    <t>440-167-211</t>
  </si>
  <si>
    <t>440-167-333</t>
  </si>
  <si>
    <t>440-167-392</t>
  </si>
  <si>
    <t>440-167-411</t>
  </si>
  <si>
    <t>440-171-126</t>
  </si>
  <si>
    <t>440-171-135</t>
  </si>
  <si>
    <t>440-171-142</t>
  </si>
  <si>
    <t>440-171-147</t>
  </si>
  <si>
    <t>440-171-151</t>
  </si>
  <si>
    <t>440-171-171</t>
  </si>
  <si>
    <t>440-171-174</t>
  </si>
  <si>
    <t>440-171-176</t>
  </si>
  <si>
    <t>440-171-211</t>
  </si>
  <si>
    <t>440-171-392</t>
  </si>
  <si>
    <t>440-171-411</t>
  </si>
  <si>
    <t>440-178-418</t>
  </si>
  <si>
    <t>440-ALL-121</t>
  </si>
  <si>
    <t>440-ALL-126</t>
  </si>
  <si>
    <t>440-ALL-131</t>
  </si>
  <si>
    <t>440-ALL-132</t>
  </si>
  <si>
    <t>440-ALL-133</t>
  </si>
  <si>
    <t>440-ALL-135</t>
  </si>
  <si>
    <t>440-ALL-142</t>
  </si>
  <si>
    <t>440-ALL-143</t>
  </si>
  <si>
    <t>440-ALL-145</t>
  </si>
  <si>
    <t>440-ALL-147</t>
  </si>
  <si>
    <t>440-ALL-151</t>
  </si>
  <si>
    <t>440-ALL-171</t>
  </si>
  <si>
    <t>440-ALL-174</t>
  </si>
  <si>
    <t>440-ALL-175</t>
  </si>
  <si>
    <t>440-ALL-176</t>
  </si>
  <si>
    <t>440-ALL-181</t>
  </si>
  <si>
    <t>440-ALL-192</t>
  </si>
  <si>
    <t>440-ALL-198</t>
  </si>
  <si>
    <t>440-ALL-211</t>
  </si>
  <si>
    <t>440-ALL-221</t>
  </si>
  <si>
    <t>440-ALL-311</t>
  </si>
  <si>
    <t>440-ALL-332</t>
  </si>
  <si>
    <t>440-ALL-333</t>
  </si>
  <si>
    <t>440-ALL-392</t>
  </si>
  <si>
    <t>440-ALL-411</t>
  </si>
  <si>
    <t>440-ALL-418</t>
  </si>
  <si>
    <t>440-ALL-422</t>
  </si>
  <si>
    <t>440-ALL-453</t>
  </si>
  <si>
    <t>440-ALL-461</t>
  </si>
  <si>
    <t>440-ALL-462</t>
  </si>
  <si>
    <t>440-ALL-541</t>
  </si>
  <si>
    <t>44A-121-411</t>
  </si>
  <si>
    <t>44A-123-411</t>
  </si>
  <si>
    <t>44A-124-326</t>
  </si>
  <si>
    <t>44A-124-418</t>
  </si>
  <si>
    <t>44A-124-462</t>
  </si>
  <si>
    <t>44A-126-418</t>
  </si>
  <si>
    <t>44A-126-462</t>
  </si>
  <si>
    <t>44A-129-418</t>
  </si>
  <si>
    <t>44A-137-411</t>
  </si>
  <si>
    <t>44A-137-461</t>
  </si>
  <si>
    <t>44A-163-146</t>
  </si>
  <si>
    <t>44A-163-211</t>
  </si>
  <si>
    <t>44A-163-231</t>
  </si>
  <si>
    <t>44A-163-411</t>
  </si>
  <si>
    <t>44A-ALL-146</t>
  </si>
  <si>
    <t>44A-ALL-211</t>
  </si>
  <si>
    <t>44A-ALL-231</t>
  </si>
  <si>
    <t>44A-ALL-326</t>
  </si>
  <si>
    <t>44A-ALL-411</t>
  </si>
  <si>
    <t>44A-ALL-418</t>
  </si>
  <si>
    <t>44A-ALL-461</t>
  </si>
  <si>
    <t>44A-ALL-462</t>
  </si>
  <si>
    <t>450-121-116</t>
  </si>
  <si>
    <t>450-121-121</t>
  </si>
  <si>
    <t>450-121-131</t>
  </si>
  <si>
    <t>450-121-198</t>
  </si>
  <si>
    <t>450-121-211</t>
  </si>
  <si>
    <t>450-121-221</t>
  </si>
  <si>
    <t>450-121-312</t>
  </si>
  <si>
    <t>450-121-411</t>
  </si>
  <si>
    <t>450-121-418</t>
  </si>
  <si>
    <t>450-121-462</t>
  </si>
  <si>
    <t>450-122-311</t>
  </si>
  <si>
    <t>450-123-342</t>
  </si>
  <si>
    <t>450-123-411</t>
  </si>
  <si>
    <t>450-124-418</t>
  </si>
  <si>
    <t>450-124-462</t>
  </si>
  <si>
    <t>450-126-462</t>
  </si>
  <si>
    <t>450-127-462</t>
  </si>
  <si>
    <t>450-128-462</t>
  </si>
  <si>
    <t>450-132-121</t>
  </si>
  <si>
    <t>450-132-142</t>
  </si>
  <si>
    <t>450-132-143</t>
  </si>
  <si>
    <t>450-132-192</t>
  </si>
  <si>
    <t>450-132-198</t>
  </si>
  <si>
    <t>450-132-211</t>
  </si>
  <si>
    <t>450-132-221</t>
  </si>
  <si>
    <t>450-132-231</t>
  </si>
  <si>
    <t>450-132-331</t>
  </si>
  <si>
    <t>450-132-411</t>
  </si>
  <si>
    <t>450-135-311</t>
  </si>
  <si>
    <t>450-137-411</t>
  </si>
  <si>
    <t>450-163-121</t>
  </si>
  <si>
    <t>450-163-135</t>
  </si>
  <si>
    <t>450-163-143</t>
  </si>
  <si>
    <t>450-163-151</t>
  </si>
  <si>
    <t>450-163-152</t>
  </si>
  <si>
    <t>450-163-162</t>
  </si>
  <si>
    <t>450-163-172</t>
  </si>
  <si>
    <t>450-163-181</t>
  </si>
  <si>
    <t>450-163-192</t>
  </si>
  <si>
    <t>450-163-197</t>
  </si>
  <si>
    <t>450-163-198</t>
  </si>
  <si>
    <t>450-163-199</t>
  </si>
  <si>
    <t>450-163-211</t>
  </si>
  <si>
    <t>450-163-221</t>
  </si>
  <si>
    <t>450-163-231</t>
  </si>
  <si>
    <t>450-163-311</t>
  </si>
  <si>
    <t>450-163-312</t>
  </si>
  <si>
    <t>450-163-411</t>
  </si>
  <si>
    <t>450-163-418</t>
  </si>
  <si>
    <t>450-163-461</t>
  </si>
  <si>
    <t>450-163-462</t>
  </si>
  <si>
    <t>450-165-392</t>
  </si>
  <si>
    <t>450-165-411</t>
  </si>
  <si>
    <t>450-167-121</t>
  </si>
  <si>
    <t>450-167-211</t>
  </si>
  <si>
    <t>450-167-221</t>
  </si>
  <si>
    <t>450-167-331</t>
  </si>
  <si>
    <t>450-167-392</t>
  </si>
  <si>
    <t>450-167-411</t>
  </si>
  <si>
    <t>450-167-418</t>
  </si>
  <si>
    <t>450-167-462</t>
  </si>
  <si>
    <t>450-168-311</t>
  </si>
  <si>
    <t>450-169-131</t>
  </si>
  <si>
    <t>450-169-181</t>
  </si>
  <si>
    <t>450-169-211</t>
  </si>
  <si>
    <t>450-169-221</t>
  </si>
  <si>
    <t>450-169-231</t>
  </si>
  <si>
    <t>450-169-392</t>
  </si>
  <si>
    <t>450-170-311</t>
  </si>
  <si>
    <t>450-170-392</t>
  </si>
  <si>
    <t>450-170-411</t>
  </si>
  <si>
    <t>450-171-113</t>
  </si>
  <si>
    <t>450-171-116</t>
  </si>
  <si>
    <t>450-171-126</t>
  </si>
  <si>
    <t>450-171-131</t>
  </si>
  <si>
    <t>450-171-132</t>
  </si>
  <si>
    <t>450-171-142</t>
  </si>
  <si>
    <t>450-171-145</t>
  </si>
  <si>
    <t>450-171-147</t>
  </si>
  <si>
    <t>450-171-151</t>
  </si>
  <si>
    <t>450-171-171</t>
  </si>
  <si>
    <t>450-171-172</t>
  </si>
  <si>
    <t>450-171-173</t>
  </si>
  <si>
    <t>450-171-174</t>
  </si>
  <si>
    <t>450-171-176</t>
  </si>
  <si>
    <t>450-171-211</t>
  </si>
  <si>
    <t>450-171-392</t>
  </si>
  <si>
    <t>450-178-418</t>
  </si>
  <si>
    <t>450-ALL-113</t>
  </si>
  <si>
    <t>450-ALL-116</t>
  </si>
  <si>
    <t>450-ALL-121</t>
  </si>
  <si>
    <t>450-ALL-126</t>
  </si>
  <si>
    <t>450-ALL-131</t>
  </si>
  <si>
    <t>450-ALL-132</t>
  </si>
  <si>
    <t>450-ALL-135</t>
  </si>
  <si>
    <t>450-ALL-142</t>
  </si>
  <si>
    <t>450-ALL-143</t>
  </si>
  <si>
    <t>450-ALL-145</t>
  </si>
  <si>
    <t>450-ALL-147</t>
  </si>
  <si>
    <t>450-ALL-151</t>
  </si>
  <si>
    <t>450-ALL-152</t>
  </si>
  <si>
    <t>450-ALL-162</t>
  </si>
  <si>
    <t>450-ALL-171</t>
  </si>
  <si>
    <t>450-ALL-172</t>
  </si>
  <si>
    <t>450-ALL-173</t>
  </si>
  <si>
    <t>450-ALL-181</t>
  </si>
  <si>
    <t>450-ALL-192</t>
  </si>
  <si>
    <t>450-ALL-197</t>
  </si>
  <si>
    <t>450-ALL-198</t>
  </si>
  <si>
    <t>450-ALL-199</t>
  </si>
  <si>
    <t>450-ALL-231</t>
  </si>
  <si>
    <t>450-ALL-311</t>
  </si>
  <si>
    <t>450-ALL-312</t>
  </si>
  <si>
    <t>450-ALL-331</t>
  </si>
  <si>
    <t>450-ALL-342</t>
  </si>
  <si>
    <t>450-ALL-411</t>
  </si>
  <si>
    <t>450-ALL-418</t>
  </si>
  <si>
    <t>450-ALL-461</t>
  </si>
  <si>
    <t>450-ALL-462</t>
  </si>
  <si>
    <t>45A-121-462</t>
  </si>
  <si>
    <t>45A-122-311</t>
  </si>
  <si>
    <t>45A-123-411</t>
  </si>
  <si>
    <t>45A-124-418</t>
  </si>
  <si>
    <t>45A-126-462</t>
  </si>
  <si>
    <t>45A-132-411</t>
  </si>
  <si>
    <t>45A-135-418</t>
  </si>
  <si>
    <t>45A-135-462</t>
  </si>
  <si>
    <t>45A-137-411</t>
  </si>
  <si>
    <t>45A-164-146</t>
  </si>
  <si>
    <t>45A-164-411</t>
  </si>
  <si>
    <t>45A-169-317</t>
  </si>
  <si>
    <t>45A-172-411</t>
  </si>
  <si>
    <t>45A-ALL-146</t>
  </si>
  <si>
    <t>45A-ALL-311</t>
  </si>
  <si>
    <t>45A-ALL-317</t>
  </si>
  <si>
    <t>45A-ALL-411</t>
  </si>
  <si>
    <t>45A-ALL-418</t>
  </si>
  <si>
    <t>45A-ALL-462</t>
  </si>
  <si>
    <t>45B-121-116</t>
  </si>
  <si>
    <t>45B-121-121</t>
  </si>
  <si>
    <t>45B-121-211</t>
  </si>
  <si>
    <t>45B-121-229</t>
  </si>
  <si>
    <t>45B-123-411</t>
  </si>
  <si>
    <t>45B-124-462</t>
  </si>
  <si>
    <t>45B-126-462</t>
  </si>
  <si>
    <t>45B-132-121</t>
  </si>
  <si>
    <t>45B-132-221</t>
  </si>
  <si>
    <t>45B-132-411</t>
  </si>
  <si>
    <t>45B-135-542</t>
  </si>
  <si>
    <t>45B-137-411</t>
  </si>
  <si>
    <t>45B-163-411</t>
  </si>
  <si>
    <t>45B-163-418</t>
  </si>
  <si>
    <t>45B-165-411</t>
  </si>
  <si>
    <t>45B-167-462</t>
  </si>
  <si>
    <t>45B-169-131</t>
  </si>
  <si>
    <t>45B-169-211</t>
  </si>
  <si>
    <t>45B-ALL-116</t>
  </si>
  <si>
    <t>45B-ALL-121</t>
  </si>
  <si>
    <t>45B-ALL-131</t>
  </si>
  <si>
    <t>45B-ALL-211</t>
  </si>
  <si>
    <t>45B-ALL-221</t>
  </si>
  <si>
    <t>45B-ALL-229</t>
  </si>
  <si>
    <t>45B-ALL-411</t>
  </si>
  <si>
    <t>45B-ALL-418</t>
  </si>
  <si>
    <t>45B-ALL-462</t>
  </si>
  <si>
    <t>45B-ALL-542</t>
  </si>
  <si>
    <t>460-121-116</t>
  </si>
  <si>
    <t>460-121-151</t>
  </si>
  <si>
    <t>460-121-198</t>
  </si>
  <si>
    <t>460-121-211</t>
  </si>
  <si>
    <t>460-121-221</t>
  </si>
  <si>
    <t>460-121-312</t>
  </si>
  <si>
    <t>460-121-411</t>
  </si>
  <si>
    <t>460-121-418</t>
  </si>
  <si>
    <t>460-123-411</t>
  </si>
  <si>
    <t>460-124-462</t>
  </si>
  <si>
    <t>460-125-174</t>
  </si>
  <si>
    <t>460-125-176</t>
  </si>
  <si>
    <t>460-125-211</t>
  </si>
  <si>
    <t>460-125-221</t>
  </si>
  <si>
    <t>460-125-231</t>
  </si>
  <si>
    <t>460-125-451</t>
  </si>
  <si>
    <t>460-126-462</t>
  </si>
  <si>
    <t>460-132-411</t>
  </si>
  <si>
    <t>460-134-411</t>
  </si>
  <si>
    <t>460-134-462</t>
  </si>
  <si>
    <t>460-135-311</t>
  </si>
  <si>
    <t>460-137-411</t>
  </si>
  <si>
    <t>460-138-418</t>
  </si>
  <si>
    <t>460-163-174</t>
  </si>
  <si>
    <t>460-163-211</t>
  </si>
  <si>
    <t>460-163-221</t>
  </si>
  <si>
    <t>460-163-231</t>
  </si>
  <si>
    <t>460-163-392</t>
  </si>
  <si>
    <t>460-163-418</t>
  </si>
  <si>
    <t>460-163-462</t>
  </si>
  <si>
    <t>460-163-542</t>
  </si>
  <si>
    <t>460-165-418</t>
  </si>
  <si>
    <t>460-171-116</t>
  </si>
  <si>
    <t>460-171-126</t>
  </si>
  <si>
    <t>460-171-131</t>
  </si>
  <si>
    <t>460-171-142</t>
  </si>
  <si>
    <t>460-171-171</t>
  </si>
  <si>
    <t>460-171-174</t>
  </si>
  <si>
    <t>460-171-181</t>
  </si>
  <si>
    <t>460-171-211</t>
  </si>
  <si>
    <t>460-171-221</t>
  </si>
  <si>
    <t>460-171-231</t>
  </si>
  <si>
    <t>460-171-392</t>
  </si>
  <si>
    <t>460-ALL-116</t>
  </si>
  <si>
    <t>460-ALL-126</t>
  </si>
  <si>
    <t>460-ALL-131</t>
  </si>
  <si>
    <t>460-ALL-142</t>
  </si>
  <si>
    <t>460-ALL-151</t>
  </si>
  <si>
    <t>460-ALL-171</t>
  </si>
  <si>
    <t>460-ALL-174</t>
  </si>
  <si>
    <t>460-ALL-176</t>
  </si>
  <si>
    <t>460-ALL-181</t>
  </si>
  <si>
    <t>460-ALL-198</t>
  </si>
  <si>
    <t>460-ALL-211</t>
  </si>
  <si>
    <t>460-ALL-221</t>
  </si>
  <si>
    <t>460-ALL-231</t>
  </si>
  <si>
    <t>460-ALL-311</t>
  </si>
  <si>
    <t>460-ALL-312</t>
  </si>
  <si>
    <t>460-ALL-392</t>
  </si>
  <si>
    <t>460-ALL-411</t>
  </si>
  <si>
    <t>460-ALL-418</t>
  </si>
  <si>
    <t>460-ALL-451</t>
  </si>
  <si>
    <t>460-ALL-462</t>
  </si>
  <si>
    <t>460-ALL-542</t>
  </si>
  <si>
    <t>470-121-121</t>
  </si>
  <si>
    <t>470-121-198</t>
  </si>
  <si>
    <t>470-121-211</t>
  </si>
  <si>
    <t>470-121-221</t>
  </si>
  <si>
    <t>470-121-411</t>
  </si>
  <si>
    <t>470-121-418</t>
  </si>
  <si>
    <t>470-121-462</t>
  </si>
  <si>
    <t>470-122-311</t>
  </si>
  <si>
    <t>470-123-411</t>
  </si>
  <si>
    <t>470-124-462</t>
  </si>
  <si>
    <t>470-125-461</t>
  </si>
  <si>
    <t>470-125-541</t>
  </si>
  <si>
    <t>470-126-462</t>
  </si>
  <si>
    <t>470-128-462</t>
  </si>
  <si>
    <t>470-132-311</t>
  </si>
  <si>
    <t>470-134-191</t>
  </si>
  <si>
    <t>470-134-198</t>
  </si>
  <si>
    <t>470-134-211</t>
  </si>
  <si>
    <t>470-134-221</t>
  </si>
  <si>
    <t>470-134-418</t>
  </si>
  <si>
    <t>470-134-461</t>
  </si>
  <si>
    <t>470-134-462</t>
  </si>
  <si>
    <t>470-135-311</t>
  </si>
  <si>
    <t>470-137-411</t>
  </si>
  <si>
    <t>470-138-418</t>
  </si>
  <si>
    <t>470-163-146</t>
  </si>
  <si>
    <t>470-163-173</t>
  </si>
  <si>
    <t>470-163-191</t>
  </si>
  <si>
    <t>470-163-196</t>
  </si>
  <si>
    <t>470-163-211</t>
  </si>
  <si>
    <t>470-163-221</t>
  </si>
  <si>
    <t>470-163-311</t>
  </si>
  <si>
    <t>470-163-342</t>
  </si>
  <si>
    <t>470-163-344</t>
  </si>
  <si>
    <t>470-163-418</t>
  </si>
  <si>
    <t>470-163-462</t>
  </si>
  <si>
    <t>470-166-418</t>
  </si>
  <si>
    <t>470-167-121</t>
  </si>
  <si>
    <t>470-167-211</t>
  </si>
  <si>
    <t>470-167-392</t>
  </si>
  <si>
    <t>470-167-411</t>
  </si>
  <si>
    <t>470-169-146</t>
  </si>
  <si>
    <t>470-169-181</t>
  </si>
  <si>
    <t>470-169-211</t>
  </si>
  <si>
    <t>470-169-221</t>
  </si>
  <si>
    <t>470-169-231</t>
  </si>
  <si>
    <t>470-169-392</t>
  </si>
  <si>
    <t>470-170-198</t>
  </si>
  <si>
    <t>470-170-211</t>
  </si>
  <si>
    <t>470-170-221</t>
  </si>
  <si>
    <t>470-170-392</t>
  </si>
  <si>
    <t>470-170-462</t>
  </si>
  <si>
    <t>470-171-116</t>
  </si>
  <si>
    <t>470-171-126</t>
  </si>
  <si>
    <t>470-171-131</t>
  </si>
  <si>
    <t>470-171-142</t>
  </si>
  <si>
    <t>470-171-146</t>
  </si>
  <si>
    <t>470-171-147</t>
  </si>
  <si>
    <t>470-171-148</t>
  </si>
  <si>
    <t>470-171-162</t>
  </si>
  <si>
    <t>470-171-171</t>
  </si>
  <si>
    <t>470-171-173</t>
  </si>
  <si>
    <t>470-171-174</t>
  </si>
  <si>
    <t>470-171-176</t>
  </si>
  <si>
    <t>470-171-211</t>
  </si>
  <si>
    <t>470-171-331</t>
  </si>
  <si>
    <t>470-171-392</t>
  </si>
  <si>
    <t>470-171-461</t>
  </si>
  <si>
    <t>470-178-418</t>
  </si>
  <si>
    <t>470-181-392</t>
  </si>
  <si>
    <t>470-181-541</t>
  </si>
  <si>
    <t>470-ALL-116</t>
  </si>
  <si>
    <t>470-ALL-121</t>
  </si>
  <si>
    <t>470-ALL-126</t>
  </si>
  <si>
    <t>470-ALL-131</t>
  </si>
  <si>
    <t>470-ALL-142</t>
  </si>
  <si>
    <t>470-ALL-146</t>
  </si>
  <si>
    <t>470-ALL-147</t>
  </si>
  <si>
    <t>470-ALL-148</t>
  </si>
  <si>
    <t>470-ALL-162</t>
  </si>
  <si>
    <t>470-ALL-173</t>
  </si>
  <si>
    <t>470-ALL-176</t>
  </si>
  <si>
    <t>470-ALL-181</t>
  </si>
  <si>
    <t>470-ALL-191</t>
  </si>
  <si>
    <t>470-ALL-196</t>
  </si>
  <si>
    <t>470-ALL-198</t>
  </si>
  <si>
    <t>470-ALL-231</t>
  </si>
  <si>
    <t>470-ALL-311</t>
  </si>
  <si>
    <t>470-ALL-331</t>
  </si>
  <si>
    <t>470-ALL-342</t>
  </si>
  <si>
    <t>470-ALL-344</t>
  </si>
  <si>
    <t>470-ALL-418</t>
  </si>
  <si>
    <t>470-ALL-462</t>
  </si>
  <si>
    <t>470-ALL-541</t>
  </si>
  <si>
    <t>480-121-196</t>
  </si>
  <si>
    <t>480-121-211</t>
  </si>
  <si>
    <t>480-121-221</t>
  </si>
  <si>
    <t>480-121-411</t>
  </si>
  <si>
    <t>480-124-462</t>
  </si>
  <si>
    <t>480-126-462</t>
  </si>
  <si>
    <t>480-127-462</t>
  </si>
  <si>
    <t>480-128-462</t>
  </si>
  <si>
    <t>480-132-192</t>
  </si>
  <si>
    <t>480-132-211</t>
  </si>
  <si>
    <t>480-132-221</t>
  </si>
  <si>
    <t>480-132-332</t>
  </si>
  <si>
    <t>480-132-411</t>
  </si>
  <si>
    <t>480-132-541</t>
  </si>
  <si>
    <t>480-135-418</t>
  </si>
  <si>
    <t>480-137-461</t>
  </si>
  <si>
    <t>480-163-131</t>
  </si>
  <si>
    <t>480-163-211</t>
  </si>
  <si>
    <t>480-163-221</t>
  </si>
  <si>
    <t>480-163-411</t>
  </si>
  <si>
    <t>480-163-461</t>
  </si>
  <si>
    <t>480-171-126</t>
  </si>
  <si>
    <t>480-171-171</t>
  </si>
  <si>
    <t>480-171-173</t>
  </si>
  <si>
    <t>480-171-181</t>
  </si>
  <si>
    <t>480-171-192</t>
  </si>
  <si>
    <t>480-171-211</t>
  </si>
  <si>
    <t>480-171-411</t>
  </si>
  <si>
    <t>480-171-423</t>
  </si>
  <si>
    <t>480-171-451</t>
  </si>
  <si>
    <t>480-171-541</t>
  </si>
  <si>
    <t>480-181-181</t>
  </si>
  <si>
    <t>480-181-211</t>
  </si>
  <si>
    <t>480-181-221</t>
  </si>
  <si>
    <t>480-181-461</t>
  </si>
  <si>
    <t>480-ALL-126</t>
  </si>
  <si>
    <t>480-ALL-131</t>
  </si>
  <si>
    <t>480-ALL-171</t>
  </si>
  <si>
    <t>480-ALL-173</t>
  </si>
  <si>
    <t>480-ALL-181</t>
  </si>
  <si>
    <t>480-ALL-192</t>
  </si>
  <si>
    <t>480-ALL-196</t>
  </si>
  <si>
    <t>480-ALL-332</t>
  </si>
  <si>
    <t>480-ALL-411</t>
  </si>
  <si>
    <t>480-ALL-418</t>
  </si>
  <si>
    <t>480-ALL-451</t>
  </si>
  <si>
    <t>480-ALL-461</t>
  </si>
  <si>
    <t>480-ALL-462</t>
  </si>
  <si>
    <t>480-ALL-541</t>
  </si>
  <si>
    <t>490-121-121</t>
  </si>
  <si>
    <t>490-121-124</t>
  </si>
  <si>
    <t>490-121-146</t>
  </si>
  <si>
    <t>490-121-191</t>
  </si>
  <si>
    <t>490-121-198</t>
  </si>
  <si>
    <t>490-121-199</t>
  </si>
  <si>
    <t>490-121-211</t>
  </si>
  <si>
    <t>490-121-221</t>
  </si>
  <si>
    <t>490-121-312</t>
  </si>
  <si>
    <t>490-121-411</t>
  </si>
  <si>
    <t>490-122-131</t>
  </si>
  <si>
    <t>490-122-146</t>
  </si>
  <si>
    <t>490-122-211</t>
  </si>
  <si>
    <t>490-122-221</t>
  </si>
  <si>
    <t>490-122-231</t>
  </si>
  <si>
    <t>490-122-311</t>
  </si>
  <si>
    <t>490-123-315</t>
  </si>
  <si>
    <t>490-123-411</t>
  </si>
  <si>
    <t>490-124-462</t>
  </si>
  <si>
    <t>490-125-172</t>
  </si>
  <si>
    <t>490-125-174</t>
  </si>
  <si>
    <t>490-125-232</t>
  </si>
  <si>
    <t>490-125-411</t>
  </si>
  <si>
    <t>490-125-451</t>
  </si>
  <si>
    <t>490-126-462</t>
  </si>
  <si>
    <t>490-127-462</t>
  </si>
  <si>
    <t>490-128-462</t>
  </si>
  <si>
    <t>490-132-126</t>
  </si>
  <si>
    <t>490-132-148</t>
  </si>
  <si>
    <t>490-132-192</t>
  </si>
  <si>
    <t>490-132-211</t>
  </si>
  <si>
    <t>490-132-221</t>
  </si>
  <si>
    <t>490-132-311</t>
  </si>
  <si>
    <t>490-132-332</t>
  </si>
  <si>
    <t>490-132-411</t>
  </si>
  <si>
    <t>490-135-311</t>
  </si>
  <si>
    <t>490-137-311</t>
  </si>
  <si>
    <t>490-137-411</t>
  </si>
  <si>
    <t>490-137-461</t>
  </si>
  <si>
    <t>490-163-131</t>
  </si>
  <si>
    <t>490-163-174</t>
  </si>
  <si>
    <t>490-163-175</t>
  </si>
  <si>
    <t>490-163-191</t>
  </si>
  <si>
    <t>490-163-192</t>
  </si>
  <si>
    <t>490-163-196</t>
  </si>
  <si>
    <t>490-163-211</t>
  </si>
  <si>
    <t>490-163-221</t>
  </si>
  <si>
    <t>490-163-231</t>
  </si>
  <si>
    <t>490-163-311</t>
  </si>
  <si>
    <t>490-163-312</t>
  </si>
  <si>
    <t>490-163-313</t>
  </si>
  <si>
    <t>490-163-342</t>
  </si>
  <si>
    <t>490-163-343</t>
  </si>
  <si>
    <t>490-163-392</t>
  </si>
  <si>
    <t>490-163-411</t>
  </si>
  <si>
    <t>490-163-461</t>
  </si>
  <si>
    <t>490-166-392</t>
  </si>
  <si>
    <t>490-166-418</t>
  </si>
  <si>
    <t>490-171-311</t>
  </si>
  <si>
    <t>490-171-312</t>
  </si>
  <si>
    <t>490-171-392</t>
  </si>
  <si>
    <t>490-171-411</t>
  </si>
  <si>
    <t>490-171-523</t>
  </si>
  <si>
    <t>490-178-418</t>
  </si>
  <si>
    <t>490-181-392</t>
  </si>
  <si>
    <t>490-181-423</t>
  </si>
  <si>
    <t>490-ALL-121</t>
  </si>
  <si>
    <t>490-ALL-124</t>
  </si>
  <si>
    <t>490-ALL-126</t>
  </si>
  <si>
    <t>490-ALL-131</t>
  </si>
  <si>
    <t>490-ALL-146</t>
  </si>
  <si>
    <t>490-ALL-148</t>
  </si>
  <si>
    <t>490-ALL-172</t>
  </si>
  <si>
    <t>490-ALL-174</t>
  </si>
  <si>
    <t>490-ALL-175</t>
  </si>
  <si>
    <t>490-ALL-191</t>
  </si>
  <si>
    <t>490-ALL-192</t>
  </si>
  <si>
    <t>490-ALL-196</t>
  </si>
  <si>
    <t>490-ALL-198</t>
  </si>
  <si>
    <t>490-ALL-199</t>
  </si>
  <si>
    <t>490-ALL-232</t>
  </si>
  <si>
    <t>490-ALL-311</t>
  </si>
  <si>
    <t>490-ALL-312</t>
  </si>
  <si>
    <t>490-ALL-313</t>
  </si>
  <si>
    <t>490-ALL-315</t>
  </si>
  <si>
    <t>490-ALL-342</t>
  </si>
  <si>
    <t>490-ALL-343</t>
  </si>
  <si>
    <t>490-ALL-392</t>
  </si>
  <si>
    <t>490-ALL-411</t>
  </si>
  <si>
    <t>490-ALL-418</t>
  </si>
  <si>
    <t>490-ALL-451</t>
  </si>
  <si>
    <t>490-ALL-461</t>
  </si>
  <si>
    <t>490-ALL-462</t>
  </si>
  <si>
    <t>490-ALL-523</t>
  </si>
  <si>
    <t>491-121-121</t>
  </si>
  <si>
    <t>491-121-211</t>
  </si>
  <si>
    <t>491-121-221</t>
  </si>
  <si>
    <t>491-121-312</t>
  </si>
  <si>
    <t>491-121-411</t>
  </si>
  <si>
    <t>491-122-311</t>
  </si>
  <si>
    <t>491-122-317</t>
  </si>
  <si>
    <t>491-123-411</t>
  </si>
  <si>
    <t>491-124-418</t>
  </si>
  <si>
    <t>491-124-462</t>
  </si>
  <si>
    <t>491-125-171</t>
  </si>
  <si>
    <t>491-125-174</t>
  </si>
  <si>
    <t>491-125-176</t>
  </si>
  <si>
    <t>491-125-221</t>
  </si>
  <si>
    <t>491-125-231</t>
  </si>
  <si>
    <t>491-126-462</t>
  </si>
  <si>
    <t>491-128-462</t>
  </si>
  <si>
    <t>491-132-126</t>
  </si>
  <si>
    <t>491-132-192</t>
  </si>
  <si>
    <t>491-132-211</t>
  </si>
  <si>
    <t>491-132-221</t>
  </si>
  <si>
    <t>491-132-311</t>
  </si>
  <si>
    <t>491-132-411</t>
  </si>
  <si>
    <t>491-135-311</t>
  </si>
  <si>
    <t>491-137-411</t>
  </si>
  <si>
    <t>491-163-113</t>
  </si>
  <si>
    <t>491-163-131</t>
  </si>
  <si>
    <t>491-163-178</t>
  </si>
  <si>
    <t>491-163-181</t>
  </si>
  <si>
    <t>491-163-231</t>
  </si>
  <si>
    <t>491-163-411</t>
  </si>
  <si>
    <t>491-165-411</t>
  </si>
  <si>
    <t>491-166-418</t>
  </si>
  <si>
    <t>491-170-411</t>
  </si>
  <si>
    <t>491-171-392</t>
  </si>
  <si>
    <t>491-171-411</t>
  </si>
  <si>
    <t>491-181-311</t>
  </si>
  <si>
    <t>491-181-392</t>
  </si>
  <si>
    <t>491-181-411</t>
  </si>
  <si>
    <t>491-181-542</t>
  </si>
  <si>
    <t>491-ALL-113</t>
  </si>
  <si>
    <t>491-ALL-121</t>
  </si>
  <si>
    <t>491-ALL-126</t>
  </si>
  <si>
    <t>491-ALL-131</t>
  </si>
  <si>
    <t>491-ALL-171</t>
  </si>
  <si>
    <t>491-ALL-174</t>
  </si>
  <si>
    <t>491-ALL-176</t>
  </si>
  <si>
    <t>491-ALL-178</t>
  </si>
  <si>
    <t>491-ALL-181</t>
  </si>
  <si>
    <t>491-ALL-231</t>
  </si>
  <si>
    <t>491-ALL-311</t>
  </si>
  <si>
    <t>491-ALL-312</t>
  </si>
  <si>
    <t>491-ALL-317</t>
  </si>
  <si>
    <t>491-ALL-411</t>
  </si>
  <si>
    <t>491-ALL-418</t>
  </si>
  <si>
    <t>491-ALL-462</t>
  </si>
  <si>
    <t>491-ALL-542</t>
  </si>
  <si>
    <t>49B-121-121</t>
  </si>
  <si>
    <t>49B-121-211</t>
  </si>
  <si>
    <t>49B-121-418</t>
  </si>
  <si>
    <t>49B-121-462</t>
  </si>
  <si>
    <t>49B-122-311</t>
  </si>
  <si>
    <t>49B-123-411</t>
  </si>
  <si>
    <t>49B-124-462</t>
  </si>
  <si>
    <t>49B-126-462</t>
  </si>
  <si>
    <t>49B-129-418</t>
  </si>
  <si>
    <t>49B-135-418</t>
  </si>
  <si>
    <t>49B-137-411</t>
  </si>
  <si>
    <t>49B-163-121</t>
  </si>
  <si>
    <t>49B-163-231</t>
  </si>
  <si>
    <t>49B-163-235</t>
  </si>
  <si>
    <t>49B-163-311</t>
  </si>
  <si>
    <t>49B-163-312</t>
  </si>
  <si>
    <t>49B-163-411</t>
  </si>
  <si>
    <t>49B-163-418</t>
  </si>
  <si>
    <t>49B-163-423</t>
  </si>
  <si>
    <t>49B-165-418</t>
  </si>
  <si>
    <t>49B-166-418</t>
  </si>
  <si>
    <t>49B-169-192</t>
  </si>
  <si>
    <t>49B-169-211</t>
  </si>
  <si>
    <t>49B-171-311</t>
  </si>
  <si>
    <t>49B-171-418</t>
  </si>
  <si>
    <t>49B-ALL-121</t>
  </si>
  <si>
    <t>49B-ALL-192</t>
  </si>
  <si>
    <t>49B-ALL-231</t>
  </si>
  <si>
    <t>49B-ALL-235</t>
  </si>
  <si>
    <t>49B-ALL-311</t>
  </si>
  <si>
    <t>49B-ALL-312</t>
  </si>
  <si>
    <t>49B-ALL-411</t>
  </si>
  <si>
    <t>49B-ALL-418</t>
  </si>
  <si>
    <t>49B-ALL-423</t>
  </si>
  <si>
    <t>49B-ALL-462</t>
  </si>
  <si>
    <t>49D-121-116</t>
  </si>
  <si>
    <t>49D-121-121</t>
  </si>
  <si>
    <t>49D-121-135</t>
  </si>
  <si>
    <t>49D-121-151</t>
  </si>
  <si>
    <t>49D-121-211</t>
  </si>
  <si>
    <t>49D-121-221</t>
  </si>
  <si>
    <t>49D-121-311</t>
  </si>
  <si>
    <t>49D-122-311</t>
  </si>
  <si>
    <t>49D-124-462</t>
  </si>
  <si>
    <t>49D-126-462</t>
  </si>
  <si>
    <t>49D-132-411</t>
  </si>
  <si>
    <t>49D-135-311</t>
  </si>
  <si>
    <t>49D-137-411</t>
  </si>
  <si>
    <t>49D-137-461</t>
  </si>
  <si>
    <t>49D-163-121</t>
  </si>
  <si>
    <t>49D-163-143</t>
  </si>
  <si>
    <t>49D-163-183</t>
  </si>
  <si>
    <t>49D-163-211</t>
  </si>
  <si>
    <t>49D-163-311</t>
  </si>
  <si>
    <t>49D-163-411</t>
  </si>
  <si>
    <t>49D-163-418</t>
  </si>
  <si>
    <t>49D-163-459</t>
  </si>
  <si>
    <t>49D-ALL-116</t>
  </si>
  <si>
    <t>49D-ALL-121</t>
  </si>
  <si>
    <t>49D-ALL-135</t>
  </si>
  <si>
    <t>49D-ALL-143</t>
  </si>
  <si>
    <t>49D-ALL-151</t>
  </si>
  <si>
    <t>49D-ALL-183</t>
  </si>
  <si>
    <t>49D-ALL-311</t>
  </si>
  <si>
    <t>49D-ALL-418</t>
  </si>
  <si>
    <t>49D-ALL-459</t>
  </si>
  <si>
    <t>49D-ALL-461</t>
  </si>
  <si>
    <t>49D-ALL-462</t>
  </si>
  <si>
    <t>49E-121-121</t>
  </si>
  <si>
    <t>49E-121-221</t>
  </si>
  <si>
    <t>49E-121-411</t>
  </si>
  <si>
    <t>49E-122-311</t>
  </si>
  <si>
    <t>49E-124-462</t>
  </si>
  <si>
    <t>49E-126-418</t>
  </si>
  <si>
    <t>49E-128-462</t>
  </si>
  <si>
    <t>49E-135-418</t>
  </si>
  <si>
    <t>49E-137-411</t>
  </si>
  <si>
    <t>49E-164-173</t>
  </si>
  <si>
    <t>49E-164-192</t>
  </si>
  <si>
    <t>49E-164-211</t>
  </si>
  <si>
    <t>49E-164-221</t>
  </si>
  <si>
    <t>49E-164-231</t>
  </si>
  <si>
    <t>49E-164-418</t>
  </si>
  <si>
    <t>49E-167-192</t>
  </si>
  <si>
    <t>49E-167-211</t>
  </si>
  <si>
    <t>49E-167-221</t>
  </si>
  <si>
    <t>49E-169-131</t>
  </si>
  <si>
    <t>49E-169-192</t>
  </si>
  <si>
    <t>49E-169-211</t>
  </si>
  <si>
    <t>49E-169-221</t>
  </si>
  <si>
    <t>49E-169-231</t>
  </si>
  <si>
    <t>49E-170-311</t>
  </si>
  <si>
    <t>49E-ALL-121</t>
  </si>
  <si>
    <t>49E-ALL-131</t>
  </si>
  <si>
    <t>49E-ALL-173</t>
  </si>
  <si>
    <t>49E-ALL-192</t>
  </si>
  <si>
    <t>49E-ALL-211</t>
  </si>
  <si>
    <t>49E-ALL-221</t>
  </si>
  <si>
    <t>49E-ALL-231</t>
  </si>
  <si>
    <t>49E-ALL-311</t>
  </si>
  <si>
    <t>49E-ALL-411</t>
  </si>
  <si>
    <t>49E-ALL-418</t>
  </si>
  <si>
    <t>49E-ALL-462</t>
  </si>
  <si>
    <t>49F-121-121</t>
  </si>
  <si>
    <t>49F-121-211</t>
  </si>
  <si>
    <t>49F-121-312</t>
  </si>
  <si>
    <t>49F-121-418</t>
  </si>
  <si>
    <t>49F-122-311</t>
  </si>
  <si>
    <t>49F-124-418</t>
  </si>
  <si>
    <t>49F-124-462</t>
  </si>
  <si>
    <t>49F-125-411</t>
  </si>
  <si>
    <t>49F-126-462</t>
  </si>
  <si>
    <t>49F-128-418</t>
  </si>
  <si>
    <t>49F-132-411</t>
  </si>
  <si>
    <t>49F-135-422</t>
  </si>
  <si>
    <t>49F-137-411</t>
  </si>
  <si>
    <t>49F-163-411</t>
  </si>
  <si>
    <t>49F-163-462</t>
  </si>
  <si>
    <t>49F-164-462</t>
  </si>
  <si>
    <t>49F-165-418</t>
  </si>
  <si>
    <t>49F-169-131</t>
  </si>
  <si>
    <t>49F-169-211</t>
  </si>
  <si>
    <t>49F-170-198</t>
  </si>
  <si>
    <t>49F-ALL-121</t>
  </si>
  <si>
    <t>49F-ALL-131</t>
  </si>
  <si>
    <t>49F-ALL-198</t>
  </si>
  <si>
    <t>49F-ALL-211</t>
  </si>
  <si>
    <t>49F-ALL-311</t>
  </si>
  <si>
    <t>49F-ALL-312</t>
  </si>
  <si>
    <t>49F-ALL-411</t>
  </si>
  <si>
    <t>49F-ALL-418</t>
  </si>
  <si>
    <t>49F-ALL-422</t>
  </si>
  <si>
    <t>49F-ALL-462</t>
  </si>
  <si>
    <t>49G-121-121</t>
  </si>
  <si>
    <t>49G-121-211</t>
  </si>
  <si>
    <t>49G-121-312</t>
  </si>
  <si>
    <t>49G-121-411</t>
  </si>
  <si>
    <t>49G-121-418</t>
  </si>
  <si>
    <t>49G-123-411</t>
  </si>
  <si>
    <t>49G-124-418</t>
  </si>
  <si>
    <t>49G-125-411</t>
  </si>
  <si>
    <t>49G-126-542</t>
  </si>
  <si>
    <t>49G-128-418</t>
  </si>
  <si>
    <t>49G-132-411</t>
  </si>
  <si>
    <t>49G-137-411</t>
  </si>
  <si>
    <t>49G-163-411</t>
  </si>
  <si>
    <t>49G-165-418</t>
  </si>
  <si>
    <t>49G-170-143</t>
  </si>
  <si>
    <t>49G-ALL-121</t>
  </si>
  <si>
    <t>49G-ALL-143</t>
  </si>
  <si>
    <t>49G-ALL-211</t>
  </si>
  <si>
    <t>49G-ALL-312</t>
  </si>
  <si>
    <t>49G-ALL-411</t>
  </si>
  <si>
    <t>49G-ALL-418</t>
  </si>
  <si>
    <t>49G-ALL-542</t>
  </si>
  <si>
    <t>500-121-171</t>
  </si>
  <si>
    <t>500-121-198</t>
  </si>
  <si>
    <t>500-121-211</t>
  </si>
  <si>
    <t>500-121-221</t>
  </si>
  <si>
    <t>500-121-411</t>
  </si>
  <si>
    <t>500-121-418</t>
  </si>
  <si>
    <t>500-121-459</t>
  </si>
  <si>
    <t>500-121-462</t>
  </si>
  <si>
    <t>500-122-311</t>
  </si>
  <si>
    <t>500-122-317</t>
  </si>
  <si>
    <t>500-123-411</t>
  </si>
  <si>
    <t>500-124-462</t>
  </si>
  <si>
    <t>500-126-462</t>
  </si>
  <si>
    <t>500-128-462</t>
  </si>
  <si>
    <t>500-132-133</t>
  </si>
  <si>
    <t>500-132-192</t>
  </si>
  <si>
    <t>500-132-211</t>
  </si>
  <si>
    <t>500-132-221</t>
  </si>
  <si>
    <t>500-132-231</t>
  </si>
  <si>
    <t>500-132-311</t>
  </si>
  <si>
    <t>500-132-411</t>
  </si>
  <si>
    <t>500-135-418</t>
  </si>
  <si>
    <t>500-137-411</t>
  </si>
  <si>
    <t>500-138-418</t>
  </si>
  <si>
    <t>500-163-121</t>
  </si>
  <si>
    <t>500-163-141</t>
  </si>
  <si>
    <t>500-163-142</t>
  </si>
  <si>
    <t>500-163-147</t>
  </si>
  <si>
    <t>500-163-148</t>
  </si>
  <si>
    <t>500-163-151</t>
  </si>
  <si>
    <t>500-163-152</t>
  </si>
  <si>
    <t>500-163-171</t>
  </si>
  <si>
    <t>500-163-173</t>
  </si>
  <si>
    <t>500-163-192</t>
  </si>
  <si>
    <t>500-163-231</t>
  </si>
  <si>
    <t>500-163-232</t>
  </si>
  <si>
    <t>500-163-392</t>
  </si>
  <si>
    <t>500-163-411</t>
  </si>
  <si>
    <t>500-163-462</t>
  </si>
  <si>
    <t>500-169-192</t>
  </si>
  <si>
    <t>500-169-211</t>
  </si>
  <si>
    <t>500-169-232</t>
  </si>
  <si>
    <t>500-169-392</t>
  </si>
  <si>
    <t>500-170-126</t>
  </si>
  <si>
    <t>500-170-211</t>
  </si>
  <si>
    <t>500-170-392</t>
  </si>
  <si>
    <t>500-171-113</t>
  </si>
  <si>
    <t>500-171-126</t>
  </si>
  <si>
    <t>500-171-128</t>
  </si>
  <si>
    <t>500-171-131</t>
  </si>
  <si>
    <t>500-171-132</t>
  </si>
  <si>
    <t>500-171-142</t>
  </si>
  <si>
    <t>500-171-171</t>
  </si>
  <si>
    <t>500-171-174</t>
  </si>
  <si>
    <t>500-171-180</t>
  </si>
  <si>
    <t>500-171-211</t>
  </si>
  <si>
    <t>500-171-232</t>
  </si>
  <si>
    <t>500-171-392</t>
  </si>
  <si>
    <t>500-171-411</t>
  </si>
  <si>
    <t>500-171-423</t>
  </si>
  <si>
    <t>500-178-418</t>
  </si>
  <si>
    <t>500-181-232</t>
  </si>
  <si>
    <t>500-ALL-113</t>
  </si>
  <si>
    <t>500-ALL-121</t>
  </si>
  <si>
    <t>500-ALL-126</t>
  </si>
  <si>
    <t>500-ALL-128</t>
  </si>
  <si>
    <t>500-ALL-131</t>
  </si>
  <si>
    <t>500-ALL-132</t>
  </si>
  <si>
    <t>500-ALL-133</t>
  </si>
  <si>
    <t>500-ALL-141</t>
  </si>
  <si>
    <t>500-ALL-142</t>
  </si>
  <si>
    <t>500-ALL-147</t>
  </si>
  <si>
    <t>500-ALL-148</t>
  </si>
  <si>
    <t>500-ALL-151</t>
  </si>
  <si>
    <t>500-ALL-152</t>
  </si>
  <si>
    <t>500-ALL-171</t>
  </si>
  <si>
    <t>500-ALL-173</t>
  </si>
  <si>
    <t>500-ALL-174</t>
  </si>
  <si>
    <t>500-ALL-180</t>
  </si>
  <si>
    <t>500-ALL-192</t>
  </si>
  <si>
    <t>500-ALL-198</t>
  </si>
  <si>
    <t>500-ALL-231</t>
  </si>
  <si>
    <t>500-ALL-232</t>
  </si>
  <si>
    <t>500-ALL-311</t>
  </si>
  <si>
    <t>500-ALL-317</t>
  </si>
  <si>
    <t>500-ALL-392</t>
  </si>
  <si>
    <t>500-ALL-459</t>
  </si>
  <si>
    <t>50A-121-121</t>
  </si>
  <si>
    <t>50A-121-135</t>
  </si>
  <si>
    <t>50A-121-196</t>
  </si>
  <si>
    <t>50A-121-211</t>
  </si>
  <si>
    <t>50A-121-312</t>
  </si>
  <si>
    <t>50A-121-411</t>
  </si>
  <si>
    <t>50A-121-418</t>
  </si>
  <si>
    <t>50A-123-411</t>
  </si>
  <si>
    <t>50A-124-462</t>
  </si>
  <si>
    <t>50A-126-462</t>
  </si>
  <si>
    <t>50A-128-418</t>
  </si>
  <si>
    <t>50A-128-462</t>
  </si>
  <si>
    <t>50A-135-418</t>
  </si>
  <si>
    <t>50A-137-411</t>
  </si>
  <si>
    <t>50A-164-311</t>
  </si>
  <si>
    <t>50A-165-418</t>
  </si>
  <si>
    <t>50A-ALL-121</t>
  </si>
  <si>
    <t>50A-ALL-135</t>
  </si>
  <si>
    <t>50A-ALL-196</t>
  </si>
  <si>
    <t>50A-ALL-211</t>
  </si>
  <si>
    <t>50A-ALL-311</t>
  </si>
  <si>
    <t>50A-ALL-312</t>
  </si>
  <si>
    <t>50A-ALL-411</t>
  </si>
  <si>
    <t>50A-ALL-418</t>
  </si>
  <si>
    <t>50A-ALL-462</t>
  </si>
  <si>
    <t>50Z-132-311</t>
  </si>
  <si>
    <t>50Z-132-411</t>
  </si>
  <si>
    <t>50Z-137-411</t>
  </si>
  <si>
    <t>50Z-164-411</t>
  </si>
  <si>
    <t>50Z-ALL-311</t>
  </si>
  <si>
    <t>50Z-ALL-411</t>
  </si>
  <si>
    <t>510-121-198</t>
  </si>
  <si>
    <t>510-121-211</t>
  </si>
  <si>
    <t>510-121-221</t>
  </si>
  <si>
    <t>510-121-312</t>
  </si>
  <si>
    <t>510-121-411</t>
  </si>
  <si>
    <t>510-121-413</t>
  </si>
  <si>
    <t>510-121-418</t>
  </si>
  <si>
    <t>510-123-411</t>
  </si>
  <si>
    <t>510-124-462</t>
  </si>
  <si>
    <t>510-125-175</t>
  </si>
  <si>
    <t>510-125-176</t>
  </si>
  <si>
    <t>510-125-199</t>
  </si>
  <si>
    <t>510-125-211</t>
  </si>
  <si>
    <t>510-125-221</t>
  </si>
  <si>
    <t>510-125-231</t>
  </si>
  <si>
    <t>510-125-541</t>
  </si>
  <si>
    <t>510-126-462</t>
  </si>
  <si>
    <t>510-128-462</t>
  </si>
  <si>
    <t>510-129-418</t>
  </si>
  <si>
    <t>510-132-311</t>
  </si>
  <si>
    <t>510-132-411</t>
  </si>
  <si>
    <t>510-134-153</t>
  </si>
  <si>
    <t>510-134-162</t>
  </si>
  <si>
    <t>510-134-167</t>
  </si>
  <si>
    <t>510-134-191</t>
  </si>
  <si>
    <t>510-134-211</t>
  </si>
  <si>
    <t>510-134-221</t>
  </si>
  <si>
    <t>510-134-311</t>
  </si>
  <si>
    <t>510-134-411</t>
  </si>
  <si>
    <t>510-134-418</t>
  </si>
  <si>
    <t>510-134-461</t>
  </si>
  <si>
    <t>510-134-462</t>
  </si>
  <si>
    <t>510-135-418</t>
  </si>
  <si>
    <t>510-137-411</t>
  </si>
  <si>
    <t>510-163-144</t>
  </si>
  <si>
    <t>510-163-153</t>
  </si>
  <si>
    <t>510-163-173</t>
  </si>
  <si>
    <t>510-163-192</t>
  </si>
  <si>
    <t>510-163-211</t>
  </si>
  <si>
    <t>510-163-221</t>
  </si>
  <si>
    <t>510-163-231</t>
  </si>
  <si>
    <t>510-163-311</t>
  </si>
  <si>
    <t>510-163-319</t>
  </si>
  <si>
    <t>510-163-332</t>
  </si>
  <si>
    <t>510-163-342</t>
  </si>
  <si>
    <t>510-163-343</t>
  </si>
  <si>
    <t>510-163-392</t>
  </si>
  <si>
    <t>510-163-411</t>
  </si>
  <si>
    <t>510-163-418</t>
  </si>
  <si>
    <t>510-163-462</t>
  </si>
  <si>
    <t>510-167-311</t>
  </si>
  <si>
    <t>510-169-146</t>
  </si>
  <si>
    <t>510-169-211</t>
  </si>
  <si>
    <t>510-169-221</t>
  </si>
  <si>
    <t>510-169-231</t>
  </si>
  <si>
    <t>510-169-392</t>
  </si>
  <si>
    <t>510-171-116</t>
  </si>
  <si>
    <t>510-171-126</t>
  </si>
  <si>
    <t>510-171-131</t>
  </si>
  <si>
    <t>510-171-142</t>
  </si>
  <si>
    <t>510-171-146</t>
  </si>
  <si>
    <t>510-171-151</t>
  </si>
  <si>
    <t>510-171-173</t>
  </si>
  <si>
    <t>510-171-211</t>
  </si>
  <si>
    <t>510-171-392</t>
  </si>
  <si>
    <t>510-ALL-116</t>
  </si>
  <si>
    <t>510-ALL-126</t>
  </si>
  <si>
    <t>510-ALL-131</t>
  </si>
  <si>
    <t>510-ALL-142</t>
  </si>
  <si>
    <t>510-ALL-144</t>
  </si>
  <si>
    <t>510-ALL-146</t>
  </si>
  <si>
    <t>510-ALL-151</t>
  </si>
  <si>
    <t>510-ALL-153</t>
  </si>
  <si>
    <t>510-ALL-162</t>
  </si>
  <si>
    <t>510-ALL-167</t>
  </si>
  <si>
    <t>510-ALL-173</t>
  </si>
  <si>
    <t>510-ALL-175</t>
  </si>
  <si>
    <t>510-ALL-176</t>
  </si>
  <si>
    <t>510-ALL-191</t>
  </si>
  <si>
    <t>510-ALL-192</t>
  </si>
  <si>
    <t>510-ALL-198</t>
  </si>
  <si>
    <t>510-ALL-199</t>
  </si>
  <si>
    <t>510-ALL-211</t>
  </si>
  <si>
    <t>510-ALL-221</t>
  </si>
  <si>
    <t>510-ALL-231</t>
  </si>
  <si>
    <t>510-ALL-311</t>
  </si>
  <si>
    <t>510-ALL-312</t>
  </si>
  <si>
    <t>510-ALL-319</t>
  </si>
  <si>
    <t>510-ALL-332</t>
  </si>
  <si>
    <t>510-ALL-342</t>
  </si>
  <si>
    <t>510-ALL-343</t>
  </si>
  <si>
    <t>510-ALL-392</t>
  </si>
  <si>
    <t>510-ALL-413</t>
  </si>
  <si>
    <t>510-ALL-418</t>
  </si>
  <si>
    <t>510-ALL-541</t>
  </si>
  <si>
    <t>51A-121-121</t>
  </si>
  <si>
    <t>51A-121-131</t>
  </si>
  <si>
    <t>51A-121-211</t>
  </si>
  <si>
    <t>51A-121-221</t>
  </si>
  <si>
    <t>51A-121-311</t>
  </si>
  <si>
    <t>51A-121-411</t>
  </si>
  <si>
    <t>51A-121-418</t>
  </si>
  <si>
    <t>51A-123-315</t>
  </si>
  <si>
    <t>51A-123-411</t>
  </si>
  <si>
    <t>51A-124-418</t>
  </si>
  <si>
    <t>51A-124-462</t>
  </si>
  <si>
    <t>51A-126-418</t>
  </si>
  <si>
    <t>51A-126-462</t>
  </si>
  <si>
    <t>51A-132-121</t>
  </si>
  <si>
    <t>51A-132-131</t>
  </si>
  <si>
    <t>51A-132-211</t>
  </si>
  <si>
    <t>51A-132-221</t>
  </si>
  <si>
    <t>51A-132-411</t>
  </si>
  <si>
    <t>51A-134-312</t>
  </si>
  <si>
    <t>51A-134-411</t>
  </si>
  <si>
    <t>51A-134-418</t>
  </si>
  <si>
    <t>51A-134-461</t>
  </si>
  <si>
    <t>51A-134-542</t>
  </si>
  <si>
    <t>51A-137-411</t>
  </si>
  <si>
    <t>51A-163-411</t>
  </si>
  <si>
    <t>51A-163-418</t>
  </si>
  <si>
    <t>51A-163-461</t>
  </si>
  <si>
    <t>51A-170-142</t>
  </si>
  <si>
    <t>51A-170-211</t>
  </si>
  <si>
    <t>51A-171-121</t>
  </si>
  <si>
    <t>51A-171-211</t>
  </si>
  <si>
    <t>51A-171-411</t>
  </si>
  <si>
    <t>51A-171-418</t>
  </si>
  <si>
    <t>51A-ALL-121</t>
  </si>
  <si>
    <t>51A-ALL-131</t>
  </si>
  <si>
    <t>51A-ALL-142</t>
  </si>
  <si>
    <t>51A-ALL-211</t>
  </si>
  <si>
    <t>51A-ALL-221</t>
  </si>
  <si>
    <t>51A-ALL-311</t>
  </si>
  <si>
    <t>51A-ALL-312</t>
  </si>
  <si>
    <t>51A-ALL-315</t>
  </si>
  <si>
    <t>51A-ALL-411</t>
  </si>
  <si>
    <t>51A-ALL-418</t>
  </si>
  <si>
    <t>51A-ALL-461</t>
  </si>
  <si>
    <t>51A-ALL-462</t>
  </si>
  <si>
    <t>51A-ALL-542</t>
  </si>
  <si>
    <t>51B-121-121</t>
  </si>
  <si>
    <t>51B-121-211</t>
  </si>
  <si>
    <t>51B-121-229</t>
  </si>
  <si>
    <t>51B-121-231</t>
  </si>
  <si>
    <t>51B-121-312</t>
  </si>
  <si>
    <t>51B-121-411</t>
  </si>
  <si>
    <t>51B-124-462</t>
  </si>
  <si>
    <t>51B-126-462</t>
  </si>
  <si>
    <t>51B-132-411</t>
  </si>
  <si>
    <t>51B-134-411</t>
  </si>
  <si>
    <t>51B-135-418</t>
  </si>
  <si>
    <t>51B-137-411</t>
  </si>
  <si>
    <t>51B-137-461</t>
  </si>
  <si>
    <t>51B-163-131</t>
  </si>
  <si>
    <t>51B-163-181</t>
  </si>
  <si>
    <t>51B-163-211</t>
  </si>
  <si>
    <t>51B-163-229</t>
  </si>
  <si>
    <t>51B-163-231</t>
  </si>
  <si>
    <t>51B-163-232</t>
  </si>
  <si>
    <t>51B-163-234</t>
  </si>
  <si>
    <t>51B-163-235</t>
  </si>
  <si>
    <t>51B-163-411</t>
  </si>
  <si>
    <t>51B-163-462</t>
  </si>
  <si>
    <t>51B-165-411</t>
  </si>
  <si>
    <t>51B-169-311</t>
  </si>
  <si>
    <t>51B-170-462</t>
  </si>
  <si>
    <t>51B-ALL-121</t>
  </si>
  <si>
    <t>51B-ALL-131</t>
  </si>
  <si>
    <t>51B-ALL-181</t>
  </si>
  <si>
    <t>51B-ALL-211</t>
  </si>
  <si>
    <t>51B-ALL-229</t>
  </si>
  <si>
    <t>51B-ALL-231</t>
  </si>
  <si>
    <t>51B-ALL-232</t>
  </si>
  <si>
    <t>51B-ALL-234</t>
  </si>
  <si>
    <t>51B-ALL-235</t>
  </si>
  <si>
    <t>51B-ALL-311</t>
  </si>
  <si>
    <t>51B-ALL-312</t>
  </si>
  <si>
    <t>51B-ALL-411</t>
  </si>
  <si>
    <t>51B-ALL-418</t>
  </si>
  <si>
    <t>51B-ALL-461</t>
  </si>
  <si>
    <t>51B-ALL-462</t>
  </si>
  <si>
    <t>520-121-131</t>
  </si>
  <si>
    <t>520-121-198</t>
  </si>
  <si>
    <t>520-121-211</t>
  </si>
  <si>
    <t>520-121-221</t>
  </si>
  <si>
    <t>520-121-312</t>
  </si>
  <si>
    <t>520-121-411</t>
  </si>
  <si>
    <t>520-121-418</t>
  </si>
  <si>
    <t>520-123-411</t>
  </si>
  <si>
    <t>520-124-462</t>
  </si>
  <si>
    <t>520-126-462</t>
  </si>
  <si>
    <t>520-127-462</t>
  </si>
  <si>
    <t>520-128-418</t>
  </si>
  <si>
    <t>520-132-131</t>
  </si>
  <si>
    <t>520-132-192</t>
  </si>
  <si>
    <t>520-132-211</t>
  </si>
  <si>
    <t>520-132-221</t>
  </si>
  <si>
    <t>520-134-411</t>
  </si>
  <si>
    <t>520-134-418</t>
  </si>
  <si>
    <t>520-135-542</t>
  </si>
  <si>
    <t>520-137-411</t>
  </si>
  <si>
    <t>520-137-461</t>
  </si>
  <si>
    <t>520-163-131</t>
  </si>
  <si>
    <t>520-163-143</t>
  </si>
  <si>
    <t>520-163-146</t>
  </si>
  <si>
    <t>520-163-173</t>
  </si>
  <si>
    <t>520-163-199</t>
  </si>
  <si>
    <t>520-163-211</t>
  </si>
  <si>
    <t>520-163-221</t>
  </si>
  <si>
    <t>520-163-231</t>
  </si>
  <si>
    <t>520-163-311</t>
  </si>
  <si>
    <t>520-163-312</t>
  </si>
  <si>
    <t>520-163-332</t>
  </si>
  <si>
    <t>520-163-392</t>
  </si>
  <si>
    <t>520-163-411</t>
  </si>
  <si>
    <t>520-163-418</t>
  </si>
  <si>
    <t>520-163-462</t>
  </si>
  <si>
    <t>520-163-472</t>
  </si>
  <si>
    <t>520-163-541</t>
  </si>
  <si>
    <t>520-169-311</t>
  </si>
  <si>
    <t>520-170-311</t>
  </si>
  <si>
    <t>520-171-126</t>
  </si>
  <si>
    <t>520-171-142</t>
  </si>
  <si>
    <t>520-171-146</t>
  </si>
  <si>
    <t>520-171-147</t>
  </si>
  <si>
    <t>520-171-171</t>
  </si>
  <si>
    <t>520-171-174</t>
  </si>
  <si>
    <t>520-171-180</t>
  </si>
  <si>
    <t>520-171-199</t>
  </si>
  <si>
    <t>520-171-211</t>
  </si>
  <si>
    <t>520-171-311</t>
  </si>
  <si>
    <t>520-171-392</t>
  </si>
  <si>
    <t>520-171-411</t>
  </si>
  <si>
    <t>520-171-472</t>
  </si>
  <si>
    <t>520-178-418</t>
  </si>
  <si>
    <t>520-181-418</t>
  </si>
  <si>
    <t>520-ALL-126</t>
  </si>
  <si>
    <t>520-ALL-131</t>
  </si>
  <si>
    <t>520-ALL-142</t>
  </si>
  <si>
    <t>520-ALL-143</t>
  </si>
  <si>
    <t>520-ALL-146</t>
  </si>
  <si>
    <t>520-ALL-147</t>
  </si>
  <si>
    <t>520-ALL-173</t>
  </si>
  <si>
    <t>520-ALL-180</t>
  </si>
  <si>
    <t>520-ALL-192</t>
  </si>
  <si>
    <t>520-ALL-198</t>
  </si>
  <si>
    <t>520-ALL-199</t>
  </si>
  <si>
    <t>520-ALL-311</t>
  </si>
  <si>
    <t>520-ALL-312</t>
  </si>
  <si>
    <t>520-ALL-332</t>
  </si>
  <si>
    <t>520-ALL-392</t>
  </si>
  <si>
    <t>520-ALL-418</t>
  </si>
  <si>
    <t>520-ALL-461</t>
  </si>
  <si>
    <t>520-ALL-462</t>
  </si>
  <si>
    <t>520-ALL-472</t>
  </si>
  <si>
    <t>520-ALL-541</t>
  </si>
  <si>
    <t>520-ALL-542</t>
  </si>
  <si>
    <t>530-121-116</t>
  </si>
  <si>
    <t>530-121-121</t>
  </si>
  <si>
    <t>530-121-135</t>
  </si>
  <si>
    <t>530-121-211</t>
  </si>
  <si>
    <t>530-121-221</t>
  </si>
  <si>
    <t>530-121-314</t>
  </si>
  <si>
    <t>530-121-411</t>
  </si>
  <si>
    <t>530-121-418</t>
  </si>
  <si>
    <t>530-122-311</t>
  </si>
  <si>
    <t>530-123-315</t>
  </si>
  <si>
    <t>530-124-418</t>
  </si>
  <si>
    <t>530-124-462</t>
  </si>
  <si>
    <t>530-125-418</t>
  </si>
  <si>
    <t>530-125-451</t>
  </si>
  <si>
    <t>530-125-461</t>
  </si>
  <si>
    <t>530-126-418</t>
  </si>
  <si>
    <t>530-126-462</t>
  </si>
  <si>
    <t>530-127-462</t>
  </si>
  <si>
    <t>530-128-418</t>
  </si>
  <si>
    <t>530-132-126</t>
  </si>
  <si>
    <t>530-132-132</t>
  </si>
  <si>
    <t>530-132-133</t>
  </si>
  <si>
    <t>530-132-142</t>
  </si>
  <si>
    <t>530-132-144</t>
  </si>
  <si>
    <t>530-132-145</t>
  </si>
  <si>
    <t>530-132-146</t>
  </si>
  <si>
    <t>530-132-211</t>
  </si>
  <si>
    <t>530-132-221</t>
  </si>
  <si>
    <t>530-132-231</t>
  </si>
  <si>
    <t>530-132-311</t>
  </si>
  <si>
    <t>530-132-318</t>
  </si>
  <si>
    <t>530-132-411</t>
  </si>
  <si>
    <t>530-134-142</t>
  </si>
  <si>
    <t>530-134-191</t>
  </si>
  <si>
    <t>530-134-211</t>
  </si>
  <si>
    <t>530-134-221</t>
  </si>
  <si>
    <t>530-134-231</t>
  </si>
  <si>
    <t>530-134-311</t>
  </si>
  <si>
    <t>530-134-411</t>
  </si>
  <si>
    <t>530-134-413</t>
  </si>
  <si>
    <t>530-134-418</t>
  </si>
  <si>
    <t>530-134-462</t>
  </si>
  <si>
    <t>530-135-418</t>
  </si>
  <si>
    <t>530-137-311</t>
  </si>
  <si>
    <t>530-137-411</t>
  </si>
  <si>
    <t>530-163-191</t>
  </si>
  <si>
    <t>530-163-211</t>
  </si>
  <si>
    <t>530-163-221</t>
  </si>
  <si>
    <t>530-163-232</t>
  </si>
  <si>
    <t>530-163-311</t>
  </si>
  <si>
    <t>530-163-319</t>
  </si>
  <si>
    <t>530-163-327</t>
  </si>
  <si>
    <t>530-163-343</t>
  </si>
  <si>
    <t>530-163-392</t>
  </si>
  <si>
    <t>530-163-411</t>
  </si>
  <si>
    <t>530-163-418</t>
  </si>
  <si>
    <t>530-163-461</t>
  </si>
  <si>
    <t>530-163-462</t>
  </si>
  <si>
    <t>530-163-541</t>
  </si>
  <si>
    <t>530-166-418</t>
  </si>
  <si>
    <t>530-167-311</t>
  </si>
  <si>
    <t>530-171-311</t>
  </si>
  <si>
    <t>530-171-392</t>
  </si>
  <si>
    <t>530-171-411</t>
  </si>
  <si>
    <t>530-171-418</t>
  </si>
  <si>
    <t>530-171-462</t>
  </si>
  <si>
    <t>530-178-418</t>
  </si>
  <si>
    <t>530-181-392</t>
  </si>
  <si>
    <t>530-181-418</t>
  </si>
  <si>
    <t>530-ALL-116</t>
  </si>
  <si>
    <t>530-ALL-121</t>
  </si>
  <si>
    <t>530-ALL-126</t>
  </si>
  <si>
    <t>530-ALL-132</t>
  </si>
  <si>
    <t>530-ALL-133</t>
  </si>
  <si>
    <t>530-ALL-135</t>
  </si>
  <si>
    <t>530-ALL-142</t>
  </si>
  <si>
    <t>530-ALL-144</t>
  </si>
  <si>
    <t>530-ALL-145</t>
  </si>
  <si>
    <t>530-ALL-146</t>
  </si>
  <si>
    <t>530-ALL-191</t>
  </si>
  <si>
    <t>530-ALL-232</t>
  </si>
  <si>
    <t>530-ALL-311</t>
  </si>
  <si>
    <t>530-ALL-314</t>
  </si>
  <si>
    <t>530-ALL-315</t>
  </si>
  <si>
    <t>530-ALL-318</t>
  </si>
  <si>
    <t>530-ALL-319</t>
  </si>
  <si>
    <t>530-ALL-327</t>
  </si>
  <si>
    <t>530-ALL-343</t>
  </si>
  <si>
    <t>530-ALL-392</t>
  </si>
  <si>
    <t>530-ALL-413</t>
  </si>
  <si>
    <t>530-ALL-418</t>
  </si>
  <si>
    <t>530-ALL-451</t>
  </si>
  <si>
    <t>530-ALL-461</t>
  </si>
  <si>
    <t>530-ALL-462</t>
  </si>
  <si>
    <t>530-ALL-541</t>
  </si>
  <si>
    <t>53B-122-317</t>
  </si>
  <si>
    <t>53B-123-411</t>
  </si>
  <si>
    <t>53B-124-418</t>
  </si>
  <si>
    <t>53B-126-418</t>
  </si>
  <si>
    <t>53B-127-462</t>
  </si>
  <si>
    <t>53B-128-418</t>
  </si>
  <si>
    <t>53B-129-418</t>
  </si>
  <si>
    <t>53B-134-411</t>
  </si>
  <si>
    <t>53B-134-542</t>
  </si>
  <si>
    <t>53B-135-418</t>
  </si>
  <si>
    <t>53B-137-411</t>
  </si>
  <si>
    <t>53B-164-462</t>
  </si>
  <si>
    <t>53B-165-418</t>
  </si>
  <si>
    <t>53B-166-418</t>
  </si>
  <si>
    <t>53B-169-131</t>
  </si>
  <si>
    <t>53B-170-143</t>
  </si>
  <si>
    <t>53B-171-462</t>
  </si>
  <si>
    <t>53B-172-418</t>
  </si>
  <si>
    <t>53B-ALL-131</t>
  </si>
  <si>
    <t>53B-ALL-143</t>
  </si>
  <si>
    <t>53B-ALL-317</t>
  </si>
  <si>
    <t>53B-ALL-411</t>
  </si>
  <si>
    <t>53B-ALL-418</t>
  </si>
  <si>
    <t>53B-ALL-462</t>
  </si>
  <si>
    <t>53C-122-131</t>
  </si>
  <si>
    <t>53C-122-211</t>
  </si>
  <si>
    <t>53C-123-411</t>
  </si>
  <si>
    <t>53C-124-462</t>
  </si>
  <si>
    <t>53C-126-462</t>
  </si>
  <si>
    <t>53C-128-462</t>
  </si>
  <si>
    <t>53C-134-411</t>
  </si>
  <si>
    <t>53C-135-311</t>
  </si>
  <si>
    <t>53C-137-411</t>
  </si>
  <si>
    <t>53C-163-142</t>
  </si>
  <si>
    <t>53C-163-211</t>
  </si>
  <si>
    <t>53C-163-411</t>
  </si>
  <si>
    <t>53C-165-418</t>
  </si>
  <si>
    <t>53C-169-131</t>
  </si>
  <si>
    <t>53C-169-211</t>
  </si>
  <si>
    <t>53C-ALL-131</t>
  </si>
  <si>
    <t>53C-ALL-142</t>
  </si>
  <si>
    <t>53C-ALL-211</t>
  </si>
  <si>
    <t>53C-ALL-311</t>
  </si>
  <si>
    <t>53C-ALL-411</t>
  </si>
  <si>
    <t>53C-ALL-418</t>
  </si>
  <si>
    <t>53C-ALL-462</t>
  </si>
  <si>
    <t>540-121-171</t>
  </si>
  <si>
    <t>540-121-198</t>
  </si>
  <si>
    <t>540-121-211</t>
  </si>
  <si>
    <t>540-121-221</t>
  </si>
  <si>
    <t>540-121-311</t>
  </si>
  <si>
    <t>540-121-312</t>
  </si>
  <si>
    <t>540-121-411</t>
  </si>
  <si>
    <t>540-122-311</t>
  </si>
  <si>
    <t>540-122-317</t>
  </si>
  <si>
    <t>540-124-422</t>
  </si>
  <si>
    <t>540-124-462</t>
  </si>
  <si>
    <t>540-125-171</t>
  </si>
  <si>
    <t>540-125-319</t>
  </si>
  <si>
    <t>540-125-411</t>
  </si>
  <si>
    <t>540-125-423</t>
  </si>
  <si>
    <t>540-126-462</t>
  </si>
  <si>
    <t>540-128-462</t>
  </si>
  <si>
    <t>540-132-311</t>
  </si>
  <si>
    <t>540-132-317</t>
  </si>
  <si>
    <t>540-132-332</t>
  </si>
  <si>
    <t>540-132-411</t>
  </si>
  <si>
    <t>540-134-311</t>
  </si>
  <si>
    <t>540-134-411</t>
  </si>
  <si>
    <t>540-134-462</t>
  </si>
  <si>
    <t>540-137-411</t>
  </si>
  <si>
    <t>540-163-173</t>
  </si>
  <si>
    <t>540-163-343</t>
  </si>
  <si>
    <t>540-163-411</t>
  </si>
  <si>
    <t>540-163-418</t>
  </si>
  <si>
    <t>540-163-462</t>
  </si>
  <si>
    <t>540-167-131</t>
  </si>
  <si>
    <t>540-167-145</t>
  </si>
  <si>
    <t>540-167-211</t>
  </si>
  <si>
    <t>540-169-131</t>
  </si>
  <si>
    <t>540-169-146</t>
  </si>
  <si>
    <t>540-169-211</t>
  </si>
  <si>
    <t>540-171-116</t>
  </si>
  <si>
    <t>540-171-126</t>
  </si>
  <si>
    <t>540-171-142</t>
  </si>
  <si>
    <t>540-171-145</t>
  </si>
  <si>
    <t>540-171-146</t>
  </si>
  <si>
    <t>540-171-162</t>
  </si>
  <si>
    <t>540-171-171</t>
  </si>
  <si>
    <t>540-171-174</t>
  </si>
  <si>
    <t>540-171-180</t>
  </si>
  <si>
    <t>540-171-191</t>
  </si>
  <si>
    <t>540-171-211</t>
  </si>
  <si>
    <t>540-171-221</t>
  </si>
  <si>
    <t>540-171-411</t>
  </si>
  <si>
    <t>540-ALL-116</t>
  </si>
  <si>
    <t>540-ALL-126</t>
  </si>
  <si>
    <t>540-ALL-131</t>
  </si>
  <si>
    <t>540-ALL-142</t>
  </si>
  <si>
    <t>540-ALL-145</t>
  </si>
  <si>
    <t>540-ALL-146</t>
  </si>
  <si>
    <t>540-ALL-162</t>
  </si>
  <si>
    <t>540-ALL-171</t>
  </si>
  <si>
    <t>540-ALL-173</t>
  </si>
  <si>
    <t>540-ALL-180</t>
  </si>
  <si>
    <t>540-ALL-198</t>
  </si>
  <si>
    <t>540-ALL-311</t>
  </si>
  <si>
    <t>540-ALL-312</t>
  </si>
  <si>
    <t>540-ALL-317</t>
  </si>
  <si>
    <t>540-ALL-319</t>
  </si>
  <si>
    <t>540-ALL-332</t>
  </si>
  <si>
    <t>540-ALL-343</t>
  </si>
  <si>
    <t>540-ALL-411</t>
  </si>
  <si>
    <t>540-ALL-418</t>
  </si>
  <si>
    <t>540-ALL-422</t>
  </si>
  <si>
    <t>540-ALL-423</t>
  </si>
  <si>
    <t>540-ALL-462</t>
  </si>
  <si>
    <t>54A-121-121</t>
  </si>
  <si>
    <t>54A-121-211</t>
  </si>
  <si>
    <t>54A-121-221</t>
  </si>
  <si>
    <t>54A-121-231</t>
  </si>
  <si>
    <t>54A-121-411</t>
  </si>
  <si>
    <t>54A-123-411</t>
  </si>
  <si>
    <t>54A-124-418</t>
  </si>
  <si>
    <t>54A-124-462</t>
  </si>
  <si>
    <t>54A-126-462</t>
  </si>
  <si>
    <t>54A-128-418</t>
  </si>
  <si>
    <t>54A-134-121</t>
  </si>
  <si>
    <t>54A-134-211</t>
  </si>
  <si>
    <t>54A-137-411</t>
  </si>
  <si>
    <t>54A-163-141</t>
  </si>
  <si>
    <t>54A-163-211</t>
  </si>
  <si>
    <t>54A-163-231</t>
  </si>
  <si>
    <t>54A-163-327</t>
  </si>
  <si>
    <t>54A-163-462</t>
  </si>
  <si>
    <t>54A-165-418</t>
  </si>
  <si>
    <t>54A-166-418</t>
  </si>
  <si>
    <t>54A-168-121</t>
  </si>
  <si>
    <t>54A-168-131</t>
  </si>
  <si>
    <t>54A-168-141</t>
  </si>
  <si>
    <t>54A-168-151</t>
  </si>
  <si>
    <t>54A-168-171</t>
  </si>
  <si>
    <t>54A-168-173</t>
  </si>
  <si>
    <t>54A-168-211</t>
  </si>
  <si>
    <t>54A-168-221</t>
  </si>
  <si>
    <t>54A-168-231</t>
  </si>
  <si>
    <t>54A-168-311</t>
  </si>
  <si>
    <t>54A-168-411</t>
  </si>
  <si>
    <t>54A-169-311</t>
  </si>
  <si>
    <t>54A-170-142</t>
  </si>
  <si>
    <t>54A-170-211</t>
  </si>
  <si>
    <t>54A-170-411</t>
  </si>
  <si>
    <t>54A-171-121</t>
  </si>
  <si>
    <t>54A-171-131</t>
  </si>
  <si>
    <t>54A-171-141</t>
  </si>
  <si>
    <t>54A-171-198</t>
  </si>
  <si>
    <t>54A-171-211</t>
  </si>
  <si>
    <t>54A-171-221</t>
  </si>
  <si>
    <t>54A-171-231</t>
  </si>
  <si>
    <t>54A-171-411</t>
  </si>
  <si>
    <t>54A-171-541</t>
  </si>
  <si>
    <t>54A-181-121</t>
  </si>
  <si>
    <t>54A-181-131</t>
  </si>
  <si>
    <t>54A-181-180</t>
  </si>
  <si>
    <t>54A-181-181</t>
  </si>
  <si>
    <t>54A-181-211</t>
  </si>
  <si>
    <t>54A-181-221</t>
  </si>
  <si>
    <t>54A-181-231</t>
  </si>
  <si>
    <t>54A-181-311</t>
  </si>
  <si>
    <t>54A-181-411</t>
  </si>
  <si>
    <t>54A-181-418</t>
  </si>
  <si>
    <t>54A-ALL-121</t>
  </si>
  <si>
    <t>54A-ALL-131</t>
  </si>
  <si>
    <t>54A-ALL-141</t>
  </si>
  <si>
    <t>54A-ALL-142</t>
  </si>
  <si>
    <t>54A-ALL-151</t>
  </si>
  <si>
    <t>54A-ALL-173</t>
  </si>
  <si>
    <t>54A-ALL-180</t>
  </si>
  <si>
    <t>54A-ALL-181</t>
  </si>
  <si>
    <t>54A-ALL-198</t>
  </si>
  <si>
    <t>54A-ALL-311</t>
  </si>
  <si>
    <t>54A-ALL-327</t>
  </si>
  <si>
    <t>54A-ALL-418</t>
  </si>
  <si>
    <t>54A-ALL-462</t>
  </si>
  <si>
    <t>54A-ALL-541</t>
  </si>
  <si>
    <t>550-121-116</t>
  </si>
  <si>
    <t>550-121-151</t>
  </si>
  <si>
    <t>550-121-171</t>
  </si>
  <si>
    <t>550-121-198</t>
  </si>
  <si>
    <t>550-121-211</t>
  </si>
  <si>
    <t>550-121-221</t>
  </si>
  <si>
    <t>550-121-342</t>
  </si>
  <si>
    <t>550-121-411</t>
  </si>
  <si>
    <t>550-121-423</t>
  </si>
  <si>
    <t>550-121-462</t>
  </si>
  <si>
    <t>550-122-311</t>
  </si>
  <si>
    <t>550-123-315</t>
  </si>
  <si>
    <t>550-123-411</t>
  </si>
  <si>
    <t>550-124-462</t>
  </si>
  <si>
    <t>550-125-113</t>
  </si>
  <si>
    <t>550-125-151</t>
  </si>
  <si>
    <t>550-125-174</t>
  </si>
  <si>
    <t>550-125-176</t>
  </si>
  <si>
    <t>550-125-411</t>
  </si>
  <si>
    <t>550-125-451</t>
  </si>
  <si>
    <t>550-125-453</t>
  </si>
  <si>
    <t>550-125-461</t>
  </si>
  <si>
    <t>550-125-462</t>
  </si>
  <si>
    <t>550-126-462</t>
  </si>
  <si>
    <t>550-132-132</t>
  </si>
  <si>
    <t>550-132-145</t>
  </si>
  <si>
    <t>550-132-148</t>
  </si>
  <si>
    <t>550-132-192</t>
  </si>
  <si>
    <t>550-132-211</t>
  </si>
  <si>
    <t>550-132-221</t>
  </si>
  <si>
    <t>550-132-231</t>
  </si>
  <si>
    <t>550-132-317</t>
  </si>
  <si>
    <t>550-132-411</t>
  </si>
  <si>
    <t>550-132-462</t>
  </si>
  <si>
    <t>550-135-311</t>
  </si>
  <si>
    <t>550-137-411</t>
  </si>
  <si>
    <t>550-137-461</t>
  </si>
  <si>
    <t>550-137-541</t>
  </si>
  <si>
    <t>550-163-121</t>
  </si>
  <si>
    <t>550-163-143</t>
  </si>
  <si>
    <t>550-163-162</t>
  </si>
  <si>
    <t>550-163-231</t>
  </si>
  <si>
    <t>550-163-311</t>
  </si>
  <si>
    <t>550-163-315</t>
  </si>
  <si>
    <t>550-163-325</t>
  </si>
  <si>
    <t>550-163-326</t>
  </si>
  <si>
    <t>550-163-343</t>
  </si>
  <si>
    <t>550-163-411</t>
  </si>
  <si>
    <t>550-163-418</t>
  </si>
  <si>
    <t>550-163-422</t>
  </si>
  <si>
    <t>550-163-461</t>
  </si>
  <si>
    <t>550-163-462</t>
  </si>
  <si>
    <t>550-165-392</t>
  </si>
  <si>
    <t>550-165-418</t>
  </si>
  <si>
    <t>550-166-392</t>
  </si>
  <si>
    <t>550-166-418</t>
  </si>
  <si>
    <t>550-169-311</t>
  </si>
  <si>
    <t>550-170-198</t>
  </si>
  <si>
    <t>550-170-211</t>
  </si>
  <si>
    <t>550-170-221</t>
  </si>
  <si>
    <t>550-170-392</t>
  </si>
  <si>
    <t>550-171-116</t>
  </si>
  <si>
    <t>550-171-126</t>
  </si>
  <si>
    <t>550-171-131</t>
  </si>
  <si>
    <t>550-171-142</t>
  </si>
  <si>
    <t>550-171-162</t>
  </si>
  <si>
    <t>550-171-165</t>
  </si>
  <si>
    <t>550-171-199</t>
  </si>
  <si>
    <t>550-171-211</t>
  </si>
  <si>
    <t>550-171-311</t>
  </si>
  <si>
    <t>550-171-392</t>
  </si>
  <si>
    <t>550-171-418</t>
  </si>
  <si>
    <t>550-181-126</t>
  </si>
  <si>
    <t>550-181-142</t>
  </si>
  <si>
    <t>550-181-151</t>
  </si>
  <si>
    <t>550-181-171</t>
  </si>
  <si>
    <t>550-181-173</t>
  </si>
  <si>
    <t>550-181-211</t>
  </si>
  <si>
    <t>550-181-392</t>
  </si>
  <si>
    <t>550-ALL-113</t>
  </si>
  <si>
    <t>550-ALL-116</t>
  </si>
  <si>
    <t>550-ALL-121</t>
  </si>
  <si>
    <t>550-ALL-126</t>
  </si>
  <si>
    <t>550-ALL-131</t>
  </si>
  <si>
    <t>550-ALL-132</t>
  </si>
  <si>
    <t>550-ALL-142</t>
  </si>
  <si>
    <t>550-ALL-143</t>
  </si>
  <si>
    <t>550-ALL-145</t>
  </si>
  <si>
    <t>550-ALL-148</t>
  </si>
  <si>
    <t>550-ALL-151</t>
  </si>
  <si>
    <t>550-ALL-162</t>
  </si>
  <si>
    <t>550-ALL-165</t>
  </si>
  <si>
    <t>550-ALL-174</t>
  </si>
  <si>
    <t>550-ALL-176</t>
  </si>
  <si>
    <t>550-ALL-192</t>
  </si>
  <si>
    <t>550-ALL-198</t>
  </si>
  <si>
    <t>550-ALL-199</t>
  </si>
  <si>
    <t>550-ALL-231</t>
  </si>
  <si>
    <t>550-ALL-311</t>
  </si>
  <si>
    <t>550-ALL-315</t>
  </si>
  <si>
    <t>550-ALL-317</t>
  </si>
  <si>
    <t>550-ALL-325</t>
  </si>
  <si>
    <t>550-ALL-326</t>
  </si>
  <si>
    <t>550-ALL-342</t>
  </si>
  <si>
    <t>550-ALL-343</t>
  </si>
  <si>
    <t>550-ALL-411</t>
  </si>
  <si>
    <t>550-ALL-418</t>
  </si>
  <si>
    <t>550-ALL-422</t>
  </si>
  <si>
    <t>550-ALL-423</t>
  </si>
  <si>
    <t>550-ALL-451</t>
  </si>
  <si>
    <t>550-ALL-453</t>
  </si>
  <si>
    <t>550-ALL-461</t>
  </si>
  <si>
    <t>550-ALL-541</t>
  </si>
  <si>
    <t>55A-121-121</t>
  </si>
  <si>
    <t>55A-121-211</t>
  </si>
  <si>
    <t>55A-121-411</t>
  </si>
  <si>
    <t>55A-121-418</t>
  </si>
  <si>
    <t>55A-122-311</t>
  </si>
  <si>
    <t>55A-124-462</t>
  </si>
  <si>
    <t>55A-126-462</t>
  </si>
  <si>
    <t>55A-128-462</t>
  </si>
  <si>
    <t>55A-128-471</t>
  </si>
  <si>
    <t>55A-129-418</t>
  </si>
  <si>
    <t>55A-132-121</t>
  </si>
  <si>
    <t>55A-132-211</t>
  </si>
  <si>
    <t>55A-132-229</t>
  </si>
  <si>
    <t>55A-135-418</t>
  </si>
  <si>
    <t>55A-137-411</t>
  </si>
  <si>
    <t>55A-163-178</t>
  </si>
  <si>
    <t>55A-163-211</t>
  </si>
  <si>
    <t>55A-163-229</t>
  </si>
  <si>
    <t>55A-163-231</t>
  </si>
  <si>
    <t>55A-163-411</t>
  </si>
  <si>
    <t>55A-163-418</t>
  </si>
  <si>
    <t>55A-163-423</t>
  </si>
  <si>
    <t>55A-170-198</t>
  </si>
  <si>
    <t>55A-170-211</t>
  </si>
  <si>
    <t>55A-ALL-121</t>
  </si>
  <si>
    <t>55A-ALL-178</t>
  </si>
  <si>
    <t>55A-ALL-198</t>
  </si>
  <si>
    <t>55A-ALL-211</t>
  </si>
  <si>
    <t>55A-ALL-229</t>
  </si>
  <si>
    <t>55A-ALL-231</t>
  </si>
  <si>
    <t>55A-ALL-311</t>
  </si>
  <si>
    <t>55A-ALL-411</t>
  </si>
  <si>
    <t>55A-ALL-418</t>
  </si>
  <si>
    <t>55A-ALL-423</t>
  </si>
  <si>
    <t>55A-ALL-462</t>
  </si>
  <si>
    <t>55A-ALL-471</t>
  </si>
  <si>
    <t>55B-121-121</t>
  </si>
  <si>
    <t>55B-121-211</t>
  </si>
  <si>
    <t>55B-123-411</t>
  </si>
  <si>
    <t>55B-124-418</t>
  </si>
  <si>
    <t>55B-124-462</t>
  </si>
  <si>
    <t>55B-126-462</t>
  </si>
  <si>
    <t>55B-128-418</t>
  </si>
  <si>
    <t>55B-132-411</t>
  </si>
  <si>
    <t>55B-137-411</t>
  </si>
  <si>
    <t>55B-164-542</t>
  </si>
  <si>
    <t>55B-165-418</t>
  </si>
  <si>
    <t>55B-169-146</t>
  </si>
  <si>
    <t>55B-169-211</t>
  </si>
  <si>
    <t>55B-170-198</t>
  </si>
  <si>
    <t>55B-ALL-121</t>
  </si>
  <si>
    <t>55B-ALL-146</t>
  </si>
  <si>
    <t>55B-ALL-198</t>
  </si>
  <si>
    <t>55B-ALL-211</t>
  </si>
  <si>
    <t>55B-ALL-411</t>
  </si>
  <si>
    <t>55B-ALL-418</t>
  </si>
  <si>
    <t>55B-ALL-462</t>
  </si>
  <si>
    <t>55B-ALL-542</t>
  </si>
  <si>
    <t>560-121-121</t>
  </si>
  <si>
    <t>560-121-135</t>
  </si>
  <si>
    <t>560-121-171</t>
  </si>
  <si>
    <t>560-121-173</t>
  </si>
  <si>
    <t>560-121-191</t>
  </si>
  <si>
    <t>560-121-211</t>
  </si>
  <si>
    <t>560-121-221</t>
  </si>
  <si>
    <t>560-121-312</t>
  </si>
  <si>
    <t>560-121-411</t>
  </si>
  <si>
    <t>560-121-459</t>
  </si>
  <si>
    <t>560-122-311</t>
  </si>
  <si>
    <t>560-123-411</t>
  </si>
  <si>
    <t>560-124-462</t>
  </si>
  <si>
    <t>560-125-173</t>
  </si>
  <si>
    <t>560-125-174</t>
  </si>
  <si>
    <t>560-125-231</t>
  </si>
  <si>
    <t>560-125-423</t>
  </si>
  <si>
    <t>560-125-461</t>
  </si>
  <si>
    <t>560-126-462</t>
  </si>
  <si>
    <t>560-132-121</t>
  </si>
  <si>
    <t>560-132-132</t>
  </si>
  <si>
    <t>560-132-133</t>
  </si>
  <si>
    <t>560-132-141</t>
  </si>
  <si>
    <t>560-132-142</t>
  </si>
  <si>
    <t>560-132-144</t>
  </si>
  <si>
    <t>560-132-162</t>
  </si>
  <si>
    <t>560-132-211</t>
  </si>
  <si>
    <t>560-132-221</t>
  </si>
  <si>
    <t>560-132-314</t>
  </si>
  <si>
    <t>560-132-332</t>
  </si>
  <si>
    <t>560-132-344</t>
  </si>
  <si>
    <t>560-132-411</t>
  </si>
  <si>
    <t>560-135-418</t>
  </si>
  <si>
    <t>560-137-411</t>
  </si>
  <si>
    <t>560-163-121</t>
  </si>
  <si>
    <t>560-163-141</t>
  </si>
  <si>
    <t>560-163-142</t>
  </si>
  <si>
    <t>560-163-143</t>
  </si>
  <si>
    <t>560-163-151</t>
  </si>
  <si>
    <t>560-163-162</t>
  </si>
  <si>
    <t>560-163-173</t>
  </si>
  <si>
    <t>560-163-181</t>
  </si>
  <si>
    <t>560-163-183</t>
  </si>
  <si>
    <t>560-163-191</t>
  </si>
  <si>
    <t>560-163-211</t>
  </si>
  <si>
    <t>560-163-221</t>
  </si>
  <si>
    <t>560-163-231</t>
  </si>
  <si>
    <t>560-163-311</t>
  </si>
  <si>
    <t>560-163-312</t>
  </si>
  <si>
    <t>560-163-343</t>
  </si>
  <si>
    <t>560-163-413</t>
  </si>
  <si>
    <t>560-163-418</t>
  </si>
  <si>
    <t>560-163-461</t>
  </si>
  <si>
    <t>560-163-462</t>
  </si>
  <si>
    <t>560-163-472</t>
  </si>
  <si>
    <t>560-165-411</t>
  </si>
  <si>
    <t>560-165-418</t>
  </si>
  <si>
    <t>560-166-418</t>
  </si>
  <si>
    <t>560-167-126</t>
  </si>
  <si>
    <t>560-167-132</t>
  </si>
  <si>
    <t>560-167-142</t>
  </si>
  <si>
    <t>560-167-145</t>
  </si>
  <si>
    <t>560-167-211</t>
  </si>
  <si>
    <t>560-167-221</t>
  </si>
  <si>
    <t>560-167-392</t>
  </si>
  <si>
    <t>560-169-146</t>
  </si>
  <si>
    <t>560-169-211</t>
  </si>
  <si>
    <t>560-169-221</t>
  </si>
  <si>
    <t>560-169-231</t>
  </si>
  <si>
    <t>560-169-311</t>
  </si>
  <si>
    <t>560-169-392</t>
  </si>
  <si>
    <t>560-170-392</t>
  </si>
  <si>
    <t>560-170-411</t>
  </si>
  <si>
    <t>560-171-126</t>
  </si>
  <si>
    <t>560-171-142</t>
  </si>
  <si>
    <t>560-171-143</t>
  </si>
  <si>
    <t>560-171-173</t>
  </si>
  <si>
    <t>560-171-174</t>
  </si>
  <si>
    <t>560-171-176</t>
  </si>
  <si>
    <t>560-171-211</t>
  </si>
  <si>
    <t>560-171-392</t>
  </si>
  <si>
    <t>560-171-411</t>
  </si>
  <si>
    <t>560-171-462</t>
  </si>
  <si>
    <t>560-181-174</t>
  </si>
  <si>
    <t>560-181-176</t>
  </si>
  <si>
    <t>560-181-211</t>
  </si>
  <si>
    <t>560-181-311</t>
  </si>
  <si>
    <t>560-181-392</t>
  </si>
  <si>
    <t>560-ALL-121</t>
  </si>
  <si>
    <t>560-ALL-126</t>
  </si>
  <si>
    <t>560-ALL-132</t>
  </si>
  <si>
    <t>560-ALL-133</t>
  </si>
  <si>
    <t>560-ALL-135</t>
  </si>
  <si>
    <t>560-ALL-141</t>
  </si>
  <si>
    <t>560-ALL-142</t>
  </si>
  <si>
    <t>560-ALL-143</t>
  </si>
  <si>
    <t>560-ALL-144</t>
  </si>
  <si>
    <t>560-ALL-145</t>
  </si>
  <si>
    <t>560-ALL-146</t>
  </si>
  <si>
    <t>560-ALL-151</t>
  </si>
  <si>
    <t>560-ALL-162</t>
  </si>
  <si>
    <t>560-ALL-173</t>
  </si>
  <si>
    <t>560-ALL-174</t>
  </si>
  <si>
    <t>560-ALL-176</t>
  </si>
  <si>
    <t>560-ALL-181</t>
  </si>
  <si>
    <t>560-ALL-183</t>
  </si>
  <si>
    <t>560-ALL-191</t>
  </si>
  <si>
    <t>560-ALL-231</t>
  </si>
  <si>
    <t>560-ALL-311</t>
  </si>
  <si>
    <t>560-ALL-312</t>
  </si>
  <si>
    <t>560-ALL-314</t>
  </si>
  <si>
    <t>560-ALL-332</t>
  </si>
  <si>
    <t>560-ALL-343</t>
  </si>
  <si>
    <t>560-ALL-344</t>
  </si>
  <si>
    <t>560-ALL-413</t>
  </si>
  <si>
    <t>560-ALL-418</t>
  </si>
  <si>
    <t>560-ALL-423</t>
  </si>
  <si>
    <t>560-ALL-459</t>
  </si>
  <si>
    <t>560-ALL-461</t>
  </si>
  <si>
    <t>560-ALL-462</t>
  </si>
  <si>
    <t>560-ALL-472</t>
  </si>
  <si>
    <t>570-121-121</t>
  </si>
  <si>
    <t>570-121-198</t>
  </si>
  <si>
    <t>570-121-211</t>
  </si>
  <si>
    <t>570-121-221</t>
  </si>
  <si>
    <t>570-121-312</t>
  </si>
  <si>
    <t>570-121-411</t>
  </si>
  <si>
    <t>570-124-462</t>
  </si>
  <si>
    <t>570-128-462</t>
  </si>
  <si>
    <t>570-132-192</t>
  </si>
  <si>
    <t>570-132-211</t>
  </si>
  <si>
    <t>570-132-221</t>
  </si>
  <si>
    <t>570-132-311</t>
  </si>
  <si>
    <t>570-132-411</t>
  </si>
  <si>
    <t>570-134-411</t>
  </si>
  <si>
    <t>570-135-418</t>
  </si>
  <si>
    <t>570-137-411</t>
  </si>
  <si>
    <t>570-163-143</t>
  </si>
  <si>
    <t>570-163-153</t>
  </si>
  <si>
    <t>570-163-171</t>
  </si>
  <si>
    <t>570-163-174</t>
  </si>
  <si>
    <t>570-163-211</t>
  </si>
  <si>
    <t>570-163-221</t>
  </si>
  <si>
    <t>570-163-231</t>
  </si>
  <si>
    <t>570-163-311</t>
  </si>
  <si>
    <t>570-163-392</t>
  </si>
  <si>
    <t>570-163-418</t>
  </si>
  <si>
    <t>570-163-462</t>
  </si>
  <si>
    <t>570-163-472</t>
  </si>
  <si>
    <t>570-166-418</t>
  </si>
  <si>
    <t>570-167-126</t>
  </si>
  <si>
    <t>570-167-142</t>
  </si>
  <si>
    <t>570-167-199</t>
  </si>
  <si>
    <t>570-167-211</t>
  </si>
  <si>
    <t>570-170-121</t>
  </si>
  <si>
    <t>570-170-211</t>
  </si>
  <si>
    <t>570-170-221</t>
  </si>
  <si>
    <t>570-170-231</t>
  </si>
  <si>
    <t>570-170-392</t>
  </si>
  <si>
    <t>570-171-126</t>
  </si>
  <si>
    <t>570-171-142</t>
  </si>
  <si>
    <t>570-171-171</t>
  </si>
  <si>
    <t>570-171-174</t>
  </si>
  <si>
    <t>570-171-181</t>
  </si>
  <si>
    <t>570-171-199</t>
  </si>
  <si>
    <t>570-171-211</t>
  </si>
  <si>
    <t>570-171-333</t>
  </si>
  <si>
    <t>570-171-392</t>
  </si>
  <si>
    <t>570-171-462</t>
  </si>
  <si>
    <t>570-178-418</t>
  </si>
  <si>
    <t>570-181-392</t>
  </si>
  <si>
    <t>570-181-461</t>
  </si>
  <si>
    <t>570-ALL-121</t>
  </si>
  <si>
    <t>570-ALL-126</t>
  </si>
  <si>
    <t>570-ALL-142</t>
  </si>
  <si>
    <t>570-ALL-143</t>
  </si>
  <si>
    <t>570-ALL-153</t>
  </si>
  <si>
    <t>570-ALL-181</t>
  </si>
  <si>
    <t>570-ALL-192</t>
  </si>
  <si>
    <t>570-ALL-198</t>
  </si>
  <si>
    <t>570-ALL-199</t>
  </si>
  <si>
    <t>570-ALL-311</t>
  </si>
  <si>
    <t>570-ALL-312</t>
  </si>
  <si>
    <t>570-ALL-333</t>
  </si>
  <si>
    <t>570-ALL-392</t>
  </si>
  <si>
    <t>570-ALL-418</t>
  </si>
  <si>
    <t>570-ALL-461</t>
  </si>
  <si>
    <t>570-ALL-462</t>
  </si>
  <si>
    <t>570-ALL-472</t>
  </si>
  <si>
    <t>580-121-121</t>
  </si>
  <si>
    <t>580-121-211</t>
  </si>
  <si>
    <t>580-121-221</t>
  </si>
  <si>
    <t>580-121-411</t>
  </si>
  <si>
    <t>580-122-317</t>
  </si>
  <si>
    <t>580-123-315</t>
  </si>
  <si>
    <t>580-123-411</t>
  </si>
  <si>
    <t>580-124-462</t>
  </si>
  <si>
    <t>580-125-174</t>
  </si>
  <si>
    <t>580-125-176</t>
  </si>
  <si>
    <t>580-125-184</t>
  </si>
  <si>
    <t>580-125-221</t>
  </si>
  <si>
    <t>580-125-231</t>
  </si>
  <si>
    <t>580-125-411</t>
  </si>
  <si>
    <t>580-125-462</t>
  </si>
  <si>
    <t>580-126-462</t>
  </si>
  <si>
    <t>580-128-462</t>
  </si>
  <si>
    <t>580-132-145</t>
  </si>
  <si>
    <t>580-132-211</t>
  </si>
  <si>
    <t>580-132-221</t>
  </si>
  <si>
    <t>580-132-231</t>
  </si>
  <si>
    <t>580-132-311</t>
  </si>
  <si>
    <t>580-134-131</t>
  </si>
  <si>
    <t>580-134-142</t>
  </si>
  <si>
    <t>580-134-146</t>
  </si>
  <si>
    <t>580-134-191</t>
  </si>
  <si>
    <t>580-134-211</t>
  </si>
  <si>
    <t>580-134-221</t>
  </si>
  <si>
    <t>580-134-231</t>
  </si>
  <si>
    <t>580-134-411</t>
  </si>
  <si>
    <t>580-134-541</t>
  </si>
  <si>
    <t>580-137-411</t>
  </si>
  <si>
    <t>580-138-418</t>
  </si>
  <si>
    <t>580-163-131</t>
  </si>
  <si>
    <t>580-163-133</t>
  </si>
  <si>
    <t>580-163-146</t>
  </si>
  <si>
    <t>580-163-173</t>
  </si>
  <si>
    <t>580-163-181</t>
  </si>
  <si>
    <t>580-163-184</t>
  </si>
  <si>
    <t>580-163-199</t>
  </si>
  <si>
    <t>580-163-211</t>
  </si>
  <si>
    <t>580-163-221</t>
  </si>
  <si>
    <t>580-163-231</t>
  </si>
  <si>
    <t>580-163-392</t>
  </si>
  <si>
    <t>580-163-411</t>
  </si>
  <si>
    <t>580-163-418</t>
  </si>
  <si>
    <t>580-163-461</t>
  </si>
  <si>
    <t>580-163-462</t>
  </si>
  <si>
    <t>580-165-418</t>
  </si>
  <si>
    <t>580-169-146</t>
  </si>
  <si>
    <t>580-169-211</t>
  </si>
  <si>
    <t>580-169-392</t>
  </si>
  <si>
    <t>580-171-126</t>
  </si>
  <si>
    <t>580-171-142</t>
  </si>
  <si>
    <t>580-171-147</t>
  </si>
  <si>
    <t>580-171-171</t>
  </si>
  <si>
    <t>580-171-172</t>
  </si>
  <si>
    <t>580-171-180</t>
  </si>
  <si>
    <t>580-171-181</t>
  </si>
  <si>
    <t>580-171-199</t>
  </si>
  <si>
    <t>580-171-211</t>
  </si>
  <si>
    <t>580-171-221</t>
  </si>
  <si>
    <t>580-171-312</t>
  </si>
  <si>
    <t>580-171-392</t>
  </si>
  <si>
    <t>580-171-411</t>
  </si>
  <si>
    <t>580-171-418</t>
  </si>
  <si>
    <t>580-ALL-121</t>
  </si>
  <si>
    <t>580-ALL-126</t>
  </si>
  <si>
    <t>580-ALL-131</t>
  </si>
  <si>
    <t>580-ALL-133</t>
  </si>
  <si>
    <t>580-ALL-142</t>
  </si>
  <si>
    <t>580-ALL-145</t>
  </si>
  <si>
    <t>580-ALL-146</t>
  </si>
  <si>
    <t>580-ALL-147</t>
  </si>
  <si>
    <t>580-ALL-171</t>
  </si>
  <si>
    <t>580-ALL-172</t>
  </si>
  <si>
    <t>580-ALL-173</t>
  </si>
  <si>
    <t>580-ALL-174</t>
  </si>
  <si>
    <t>580-ALL-176</t>
  </si>
  <si>
    <t>580-ALL-180</t>
  </si>
  <si>
    <t>580-ALL-181</t>
  </si>
  <si>
    <t>580-ALL-184</t>
  </si>
  <si>
    <t>580-ALL-191</t>
  </si>
  <si>
    <t>580-ALL-199</t>
  </si>
  <si>
    <t>580-ALL-221</t>
  </si>
  <si>
    <t>580-ALL-231</t>
  </si>
  <si>
    <t>580-ALL-311</t>
  </si>
  <si>
    <t>580-ALL-312</t>
  </si>
  <si>
    <t>580-ALL-315</t>
  </si>
  <si>
    <t>580-ALL-317</t>
  </si>
  <si>
    <t>580-ALL-392</t>
  </si>
  <si>
    <t>580-ALL-411</t>
  </si>
  <si>
    <t>580-ALL-418</t>
  </si>
  <si>
    <t>580-ALL-461</t>
  </si>
  <si>
    <t>580-ALL-462</t>
  </si>
  <si>
    <t>580-ALL-541</t>
  </si>
  <si>
    <t>58B-123-315</t>
  </si>
  <si>
    <t>58B-124-418</t>
  </si>
  <si>
    <t>58B-126-462</t>
  </si>
  <si>
    <t>58B-128-462</t>
  </si>
  <si>
    <t>58B-132-411</t>
  </si>
  <si>
    <t>58B-134-413</t>
  </si>
  <si>
    <t>58B-134-418</t>
  </si>
  <si>
    <t>58B-134-461</t>
  </si>
  <si>
    <t>58B-135-418</t>
  </si>
  <si>
    <t>58B-137-411</t>
  </si>
  <si>
    <t>58B-138-418</t>
  </si>
  <si>
    <t>58B-167-311</t>
  </si>
  <si>
    <t>58B-169-311</t>
  </si>
  <si>
    <t>58B-170-121</t>
  </si>
  <si>
    <t>58B-170-211</t>
  </si>
  <si>
    <t>58B-171-121</t>
  </si>
  <si>
    <t>58B-171-211</t>
  </si>
  <si>
    <t>58B-171-221</t>
  </si>
  <si>
    <t>58B-171-311</t>
  </si>
  <si>
    <t>58B-171-418</t>
  </si>
  <si>
    <t>58B-181-311</t>
  </si>
  <si>
    <t>58B-181-411</t>
  </si>
  <si>
    <t>58B-181-541</t>
  </si>
  <si>
    <t>58B-ALL-121</t>
  </si>
  <si>
    <t>58B-ALL-211</t>
  </si>
  <si>
    <t>58B-ALL-221</t>
  </si>
  <si>
    <t>58B-ALL-311</t>
  </si>
  <si>
    <t>58B-ALL-315</t>
  </si>
  <si>
    <t>58B-ALL-411</t>
  </si>
  <si>
    <t>58B-ALL-413</t>
  </si>
  <si>
    <t>58B-ALL-418</t>
  </si>
  <si>
    <t>58B-ALL-461</t>
  </si>
  <si>
    <t>58B-ALL-541</t>
  </si>
  <si>
    <t>590-121-146</t>
  </si>
  <si>
    <t>590-121-151</t>
  </si>
  <si>
    <t>590-121-171</t>
  </si>
  <si>
    <t>590-121-198</t>
  </si>
  <si>
    <t>590-121-211</t>
  </si>
  <si>
    <t>590-121-221</t>
  </si>
  <si>
    <t>590-121-312</t>
  </si>
  <si>
    <t>590-121-331</t>
  </si>
  <si>
    <t>590-121-411</t>
  </si>
  <si>
    <t>590-122-317</t>
  </si>
  <si>
    <t>590-123-411</t>
  </si>
  <si>
    <t>590-124-462</t>
  </si>
  <si>
    <t>590-126-462</t>
  </si>
  <si>
    <t>590-129-418</t>
  </si>
  <si>
    <t>590-132-121</t>
  </si>
  <si>
    <t>590-132-131</t>
  </si>
  <si>
    <t>590-132-133</t>
  </si>
  <si>
    <t>590-132-142</t>
  </si>
  <si>
    <t>590-132-146</t>
  </si>
  <si>
    <t>590-132-192</t>
  </si>
  <si>
    <t>590-132-211</t>
  </si>
  <si>
    <t>590-132-221</t>
  </si>
  <si>
    <t>590-132-311</t>
  </si>
  <si>
    <t>590-132-411</t>
  </si>
  <si>
    <t>590-134-163</t>
  </si>
  <si>
    <t>590-134-211</t>
  </si>
  <si>
    <t>590-134-411</t>
  </si>
  <si>
    <t>590-134-418</t>
  </si>
  <si>
    <t>590-134-461</t>
  </si>
  <si>
    <t>590-134-462</t>
  </si>
  <si>
    <t>590-135-418</t>
  </si>
  <si>
    <t>590-137-411</t>
  </si>
  <si>
    <t>590-163-133</t>
  </si>
  <si>
    <t>590-163-192</t>
  </si>
  <si>
    <t>590-163-211</t>
  </si>
  <si>
    <t>590-163-221</t>
  </si>
  <si>
    <t>590-163-312</t>
  </si>
  <si>
    <t>590-163-342</t>
  </si>
  <si>
    <t>590-163-418</t>
  </si>
  <si>
    <t>590-163-461</t>
  </si>
  <si>
    <t>590-163-462</t>
  </si>
  <si>
    <t>590-163-472</t>
  </si>
  <si>
    <t>590-165-411</t>
  </si>
  <si>
    <t>590-166-418</t>
  </si>
  <si>
    <t>590-167-121</t>
  </si>
  <si>
    <t>590-167-132</t>
  </si>
  <si>
    <t>590-167-142</t>
  </si>
  <si>
    <t>590-167-146</t>
  </si>
  <si>
    <t>590-167-211</t>
  </si>
  <si>
    <t>590-167-221</t>
  </si>
  <si>
    <t>590-167-331</t>
  </si>
  <si>
    <t>590-169-131</t>
  </si>
  <si>
    <t>590-169-146</t>
  </si>
  <si>
    <t>590-169-211</t>
  </si>
  <si>
    <t>590-169-221</t>
  </si>
  <si>
    <t>590-169-231</t>
  </si>
  <si>
    <t>590-169-392</t>
  </si>
  <si>
    <t>590-170-146</t>
  </si>
  <si>
    <t>590-170-211</t>
  </si>
  <si>
    <t>590-170-221</t>
  </si>
  <si>
    <t>590-170-392</t>
  </si>
  <si>
    <t>590-171-312</t>
  </si>
  <si>
    <t>590-171-392</t>
  </si>
  <si>
    <t>590-171-411</t>
  </si>
  <si>
    <t>590-171-418</t>
  </si>
  <si>
    <t>590-ALL-121</t>
  </si>
  <si>
    <t>590-ALL-131</t>
  </si>
  <si>
    <t>590-ALL-132</t>
  </si>
  <si>
    <t>590-ALL-133</t>
  </si>
  <si>
    <t>590-ALL-142</t>
  </si>
  <si>
    <t>590-ALL-146</t>
  </si>
  <si>
    <t>590-ALL-163</t>
  </si>
  <si>
    <t>590-ALL-192</t>
  </si>
  <si>
    <t>590-ALL-198</t>
  </si>
  <si>
    <t>590-ALL-231</t>
  </si>
  <si>
    <t>590-ALL-311</t>
  </si>
  <si>
    <t>590-ALL-312</t>
  </si>
  <si>
    <t>590-ALL-317</t>
  </si>
  <si>
    <t>590-ALL-331</t>
  </si>
  <si>
    <t>590-ALL-342</t>
  </si>
  <si>
    <t>590-ALL-418</t>
  </si>
  <si>
    <t>590-ALL-461</t>
  </si>
  <si>
    <t>590-ALL-462</t>
  </si>
  <si>
    <t>590-ALL-472</t>
  </si>
  <si>
    <t>600-121-191</t>
  </si>
  <si>
    <t>600-121-211</t>
  </si>
  <si>
    <t>600-121-221</t>
  </si>
  <si>
    <t>600-121-312</t>
  </si>
  <si>
    <t>600-121-411</t>
  </si>
  <si>
    <t>600-121-462</t>
  </si>
  <si>
    <t>600-122-311</t>
  </si>
  <si>
    <t>600-123-411</t>
  </si>
  <si>
    <t>600-124-326</t>
  </si>
  <si>
    <t>600-124-462</t>
  </si>
  <si>
    <t>600-125-174</t>
  </si>
  <si>
    <t>600-125-184</t>
  </si>
  <si>
    <t>600-125-199</t>
  </si>
  <si>
    <t>600-125-231</t>
  </si>
  <si>
    <t>600-125-235</t>
  </si>
  <si>
    <t>600-126-462</t>
  </si>
  <si>
    <t>600-128-462</t>
  </si>
  <si>
    <t>600-132-192</t>
  </si>
  <si>
    <t>600-132-211</t>
  </si>
  <si>
    <t>600-132-221</t>
  </si>
  <si>
    <t>600-132-311</t>
  </si>
  <si>
    <t>600-132-331</t>
  </si>
  <si>
    <t>600-132-411</t>
  </si>
  <si>
    <t>600-132-462</t>
  </si>
  <si>
    <t>600-132-541</t>
  </si>
  <si>
    <t>600-135-418</t>
  </si>
  <si>
    <t>600-135-542</t>
  </si>
  <si>
    <t>600-137-411</t>
  </si>
  <si>
    <t>600-137-461</t>
  </si>
  <si>
    <t>600-163-141</t>
  </si>
  <si>
    <t>600-163-142</t>
  </si>
  <si>
    <t>600-163-146</t>
  </si>
  <si>
    <t>600-163-147</t>
  </si>
  <si>
    <t>600-163-149</t>
  </si>
  <si>
    <t>600-163-151</t>
  </si>
  <si>
    <t>600-163-152</t>
  </si>
  <si>
    <t>600-163-153</t>
  </si>
  <si>
    <t>600-163-171</t>
  </si>
  <si>
    <t>600-163-173</t>
  </si>
  <si>
    <t>600-163-174</t>
  </si>
  <si>
    <t>600-163-175</t>
  </si>
  <si>
    <t>600-163-176</t>
  </si>
  <si>
    <t>600-163-178</t>
  </si>
  <si>
    <t>600-163-184</t>
  </si>
  <si>
    <t>600-163-187</t>
  </si>
  <si>
    <t>600-163-191</t>
  </si>
  <si>
    <t>600-163-192</t>
  </si>
  <si>
    <t>600-163-211</t>
  </si>
  <si>
    <t>600-163-221</t>
  </si>
  <si>
    <t>600-163-231</t>
  </si>
  <si>
    <t>600-163-232</t>
  </si>
  <si>
    <t>600-163-235</t>
  </si>
  <si>
    <t>600-163-311</t>
  </si>
  <si>
    <t>600-163-312</t>
  </si>
  <si>
    <t>600-163-314</t>
  </si>
  <si>
    <t>600-163-315</t>
  </si>
  <si>
    <t>600-163-326</t>
  </si>
  <si>
    <t>600-163-342</t>
  </si>
  <si>
    <t>600-163-392</t>
  </si>
  <si>
    <t>600-163-411</t>
  </si>
  <si>
    <t>600-163-413</t>
  </si>
  <si>
    <t>600-163-418</t>
  </si>
  <si>
    <t>600-163-461</t>
  </si>
  <si>
    <t>600-163-462</t>
  </si>
  <si>
    <t>600-167-192</t>
  </si>
  <si>
    <t>600-167-211</t>
  </si>
  <si>
    <t>600-167-221</t>
  </si>
  <si>
    <t>600-167-232</t>
  </si>
  <si>
    <t>600-167-392</t>
  </si>
  <si>
    <t>600-169-131</t>
  </si>
  <si>
    <t>600-169-133</t>
  </si>
  <si>
    <t>600-169-181</t>
  </si>
  <si>
    <t>600-169-211</t>
  </si>
  <si>
    <t>600-169-221</t>
  </si>
  <si>
    <t>600-169-231</t>
  </si>
  <si>
    <t>600-169-232</t>
  </si>
  <si>
    <t>600-169-235</t>
  </si>
  <si>
    <t>600-169-392</t>
  </si>
  <si>
    <t>600-170-143</t>
  </si>
  <si>
    <t>600-170-211</t>
  </si>
  <si>
    <t>600-170-232</t>
  </si>
  <si>
    <t>600-170-235</t>
  </si>
  <si>
    <t>600-170-311</t>
  </si>
  <si>
    <t>600-170-392</t>
  </si>
  <si>
    <t>600-171-126</t>
  </si>
  <si>
    <t>600-171-131</t>
  </si>
  <si>
    <t>600-171-133</t>
  </si>
  <si>
    <t>600-171-135</t>
  </si>
  <si>
    <t>600-171-142</t>
  </si>
  <si>
    <t>600-171-144</t>
  </si>
  <si>
    <t>600-171-146</t>
  </si>
  <si>
    <t>600-171-147</t>
  </si>
  <si>
    <t>600-171-149</t>
  </si>
  <si>
    <t>600-171-151</t>
  </si>
  <si>
    <t>600-171-171</t>
  </si>
  <si>
    <t>600-171-173</t>
  </si>
  <si>
    <t>600-171-174</t>
  </si>
  <si>
    <t>600-171-175</t>
  </si>
  <si>
    <t>600-171-176</t>
  </si>
  <si>
    <t>600-171-178</t>
  </si>
  <si>
    <t>600-171-187</t>
  </si>
  <si>
    <t>600-171-192</t>
  </si>
  <si>
    <t>600-171-199</t>
  </si>
  <si>
    <t>600-171-211</t>
  </si>
  <si>
    <t>600-171-221</t>
  </si>
  <si>
    <t>600-171-231</t>
  </si>
  <si>
    <t>600-171-232</t>
  </si>
  <si>
    <t>600-171-311</t>
  </si>
  <si>
    <t>600-171-315</t>
  </si>
  <si>
    <t>600-171-392</t>
  </si>
  <si>
    <t>600-171-411</t>
  </si>
  <si>
    <t>600-171-462</t>
  </si>
  <si>
    <t>600-ALL-126</t>
  </si>
  <si>
    <t>600-ALL-131</t>
  </si>
  <si>
    <t>600-ALL-133</t>
  </si>
  <si>
    <t>600-ALL-135</t>
  </si>
  <si>
    <t>600-ALL-141</t>
  </si>
  <si>
    <t>600-ALL-142</t>
  </si>
  <si>
    <t>600-ALL-143</t>
  </si>
  <si>
    <t>600-ALL-144</t>
  </si>
  <si>
    <t>600-ALL-146</t>
  </si>
  <si>
    <t>600-ALL-147</t>
  </si>
  <si>
    <t>600-ALL-151</t>
  </si>
  <si>
    <t>600-ALL-152</t>
  </si>
  <si>
    <t>600-ALL-153</t>
  </si>
  <si>
    <t>600-ALL-171</t>
  </si>
  <si>
    <t>600-ALL-174</t>
  </si>
  <si>
    <t>600-ALL-175</t>
  </si>
  <si>
    <t>600-ALL-178</t>
  </si>
  <si>
    <t>600-ALL-181</t>
  </si>
  <si>
    <t>600-ALL-184</t>
  </si>
  <si>
    <t>600-ALL-187</t>
  </si>
  <si>
    <t>600-ALL-191</t>
  </si>
  <si>
    <t>600-ALL-192</t>
  </si>
  <si>
    <t>600-ALL-199</t>
  </si>
  <si>
    <t>600-ALL-231</t>
  </si>
  <si>
    <t>600-ALL-232</t>
  </si>
  <si>
    <t>600-ALL-235</t>
  </si>
  <si>
    <t>600-ALL-311</t>
  </si>
  <si>
    <t>600-ALL-312</t>
  </si>
  <si>
    <t>600-ALL-314</t>
  </si>
  <si>
    <t>600-ALL-315</t>
  </si>
  <si>
    <t>600-ALL-326</t>
  </si>
  <si>
    <t>600-ALL-331</t>
  </si>
  <si>
    <t>600-ALL-342</t>
  </si>
  <si>
    <t>600-ALL-392</t>
  </si>
  <si>
    <t>600-ALL-411</t>
  </si>
  <si>
    <t>600-ALL-413</t>
  </si>
  <si>
    <t>600-ALL-418</t>
  </si>
  <si>
    <t>600-ALL-461</t>
  </si>
  <si>
    <t>600-ALL-462</t>
  </si>
  <si>
    <t>600-ALL-541</t>
  </si>
  <si>
    <t>600-ALL-542</t>
  </si>
  <si>
    <t>60B-121-121</t>
  </si>
  <si>
    <t>60B-121-131</t>
  </si>
  <si>
    <t>60B-121-171</t>
  </si>
  <si>
    <t>60B-121-191</t>
  </si>
  <si>
    <t>60B-121-211</t>
  </si>
  <si>
    <t>60B-121-411</t>
  </si>
  <si>
    <t>60B-124-418</t>
  </si>
  <si>
    <t>60B-124-462</t>
  </si>
  <si>
    <t>60B-125-411</t>
  </si>
  <si>
    <t>60B-126-462</t>
  </si>
  <si>
    <t>60B-128-462</t>
  </si>
  <si>
    <t>60B-129-418</t>
  </si>
  <si>
    <t>60B-132-311</t>
  </si>
  <si>
    <t>60B-137-411</t>
  </si>
  <si>
    <t>60B-163-121</t>
  </si>
  <si>
    <t>60B-163-211</t>
  </si>
  <si>
    <t>60B-163-312</t>
  </si>
  <si>
    <t>60B-163-418</t>
  </si>
  <si>
    <t>60B-167-311</t>
  </si>
  <si>
    <t>60B-171-135</t>
  </si>
  <si>
    <t>60B-171-171</t>
  </si>
  <si>
    <t>60B-171-211</t>
  </si>
  <si>
    <t>60B-171-311</t>
  </si>
  <si>
    <t>60B-171-418</t>
  </si>
  <si>
    <t>60B-ALL-121</t>
  </si>
  <si>
    <t>60B-ALL-131</t>
  </si>
  <si>
    <t>60B-ALL-135</t>
  </si>
  <si>
    <t>60B-ALL-171</t>
  </si>
  <si>
    <t>60B-ALL-191</t>
  </si>
  <si>
    <t>60B-ALL-211</t>
  </si>
  <si>
    <t>60B-ALL-312</t>
  </si>
  <si>
    <t>60B-ALL-411</t>
  </si>
  <si>
    <t>60B-ALL-418</t>
  </si>
  <si>
    <t>60B-ALL-462</t>
  </si>
  <si>
    <t>60D-121-116</t>
  </si>
  <si>
    <t>60D-121-121</t>
  </si>
  <si>
    <t>60D-121-211</t>
  </si>
  <si>
    <t>60D-121-221</t>
  </si>
  <si>
    <t>60D-121-418</t>
  </si>
  <si>
    <t>60D-123-411</t>
  </si>
  <si>
    <t>60D-124-418</t>
  </si>
  <si>
    <t>60D-124-462</t>
  </si>
  <si>
    <t>60D-124-542</t>
  </si>
  <si>
    <t>60D-126-418</t>
  </si>
  <si>
    <t>60D-126-542</t>
  </si>
  <si>
    <t>60D-132-311</t>
  </si>
  <si>
    <t>60D-132-411</t>
  </si>
  <si>
    <t>60D-132-418</t>
  </si>
  <si>
    <t>60D-135-542</t>
  </si>
  <si>
    <t>60D-137-311</t>
  </si>
  <si>
    <t>60D-137-411</t>
  </si>
  <si>
    <t>60D-137-461</t>
  </si>
  <si>
    <t>60D-138-418</t>
  </si>
  <si>
    <t>60D-164-141</t>
  </si>
  <si>
    <t>60D-164-211</t>
  </si>
  <si>
    <t>60D-164-311</t>
  </si>
  <si>
    <t>60D-164-411</t>
  </si>
  <si>
    <t>60D-164-418</t>
  </si>
  <si>
    <t>60D-165-418</t>
  </si>
  <si>
    <t>60D-167-121</t>
  </si>
  <si>
    <t>60D-167-211</t>
  </si>
  <si>
    <t>60D-167-221</t>
  </si>
  <si>
    <t>60D-167-311</t>
  </si>
  <si>
    <t>60D-167-411</t>
  </si>
  <si>
    <t>60D-170-198</t>
  </si>
  <si>
    <t>60D-170-211</t>
  </si>
  <si>
    <t>60D-170-221</t>
  </si>
  <si>
    <t>60D-ALL-116</t>
  </si>
  <si>
    <t>60D-ALL-121</t>
  </si>
  <si>
    <t>60D-ALL-141</t>
  </si>
  <si>
    <t>60D-ALL-198</t>
  </si>
  <si>
    <t>60D-ALL-211</t>
  </si>
  <si>
    <t>60D-ALL-221</t>
  </si>
  <si>
    <t>60D-ALL-311</t>
  </si>
  <si>
    <t>60D-ALL-411</t>
  </si>
  <si>
    <t>60D-ALL-418</t>
  </si>
  <si>
    <t>60D-ALL-461</t>
  </si>
  <si>
    <t>60D-ALL-462</t>
  </si>
  <si>
    <t>60D-ALL-542</t>
  </si>
  <si>
    <t>60F-122-311</t>
  </si>
  <si>
    <t>60F-123-411</t>
  </si>
  <si>
    <t>60F-124-418</t>
  </si>
  <si>
    <t>60F-124-462</t>
  </si>
  <si>
    <t>60F-126-462</t>
  </si>
  <si>
    <t>60F-135-462</t>
  </si>
  <si>
    <t>60F-137-411</t>
  </si>
  <si>
    <t>60F-138-418</t>
  </si>
  <si>
    <t>60F-164-162</t>
  </si>
  <si>
    <t>60F-ALL-162</t>
  </si>
  <si>
    <t>60F-ALL-311</t>
  </si>
  <si>
    <t>60F-ALL-411</t>
  </si>
  <si>
    <t>60F-ALL-418</t>
  </si>
  <si>
    <t>60F-ALL-462</t>
  </si>
  <si>
    <t>60G-121-121</t>
  </si>
  <si>
    <t>60G-121-211</t>
  </si>
  <si>
    <t>60G-121-229</t>
  </si>
  <si>
    <t>60G-121-411</t>
  </si>
  <si>
    <t>60G-122-317</t>
  </si>
  <si>
    <t>60G-123-411</t>
  </si>
  <si>
    <t>60G-124-418</t>
  </si>
  <si>
    <t>60G-124-462</t>
  </si>
  <si>
    <t>60G-126-462</t>
  </si>
  <si>
    <t>60G-128-418</t>
  </si>
  <si>
    <t>60G-132-411</t>
  </si>
  <si>
    <t>60G-135-418</t>
  </si>
  <si>
    <t>60G-137-411</t>
  </si>
  <si>
    <t>60G-163-131</t>
  </si>
  <si>
    <t>60G-163-211</t>
  </si>
  <si>
    <t>60G-163-229</t>
  </si>
  <si>
    <t>60G-163-232</t>
  </si>
  <si>
    <t>60G-163-392</t>
  </si>
  <si>
    <t>60G-163-462</t>
  </si>
  <si>
    <t>60G-164-411</t>
  </si>
  <si>
    <t>60G-164-462</t>
  </si>
  <si>
    <t>60G-165-411</t>
  </si>
  <si>
    <t>60G-169-311</t>
  </si>
  <si>
    <t>60G-170-121</t>
  </si>
  <si>
    <t>60G-170-462</t>
  </si>
  <si>
    <t>60G-171-311</t>
  </si>
  <si>
    <t>60G-171-325</t>
  </si>
  <si>
    <t>60G-171-343</t>
  </si>
  <si>
    <t>60G-171-392</t>
  </si>
  <si>
    <t>60G-171-411</t>
  </si>
  <si>
    <t>60G-171-462</t>
  </si>
  <si>
    <t>60G-ALL-121</t>
  </si>
  <si>
    <t>60G-ALL-131</t>
  </si>
  <si>
    <t>60G-ALL-211</t>
  </si>
  <si>
    <t>60G-ALL-229</t>
  </si>
  <si>
    <t>60G-ALL-232</t>
  </si>
  <si>
    <t>60G-ALL-311</t>
  </si>
  <si>
    <t>60G-ALL-317</t>
  </si>
  <si>
    <t>60G-ALL-325</t>
  </si>
  <si>
    <t>60G-ALL-343</t>
  </si>
  <si>
    <t>60G-ALL-392</t>
  </si>
  <si>
    <t>60G-ALL-411</t>
  </si>
  <si>
    <t>60G-ALL-418</t>
  </si>
  <si>
    <t>60G-ALL-462</t>
  </si>
  <si>
    <t>60I-121-121</t>
  </si>
  <si>
    <t>60I-121-196</t>
  </si>
  <si>
    <t>60I-121-211</t>
  </si>
  <si>
    <t>60I-121-418</t>
  </si>
  <si>
    <t>60I-122-311</t>
  </si>
  <si>
    <t>60I-123-411</t>
  </si>
  <si>
    <t>60I-124-462</t>
  </si>
  <si>
    <t>60I-126-462</t>
  </si>
  <si>
    <t>60I-128-418</t>
  </si>
  <si>
    <t>60I-132-192</t>
  </si>
  <si>
    <t>60I-132-211</t>
  </si>
  <si>
    <t>60I-132-311</t>
  </si>
  <si>
    <t>60I-135-418</t>
  </si>
  <si>
    <t>60I-135-542</t>
  </si>
  <si>
    <t>60I-137-411</t>
  </si>
  <si>
    <t>60I-164-311</t>
  </si>
  <si>
    <t>60I-164-418</t>
  </si>
  <si>
    <t>60I-164-541</t>
  </si>
  <si>
    <t>60I-165-411</t>
  </si>
  <si>
    <t>60I-167-143</t>
  </si>
  <si>
    <t>60I-167-211</t>
  </si>
  <si>
    <t>60I-169-131</t>
  </si>
  <si>
    <t>60I-169-211</t>
  </si>
  <si>
    <t>60I-169-221</t>
  </si>
  <si>
    <t>60I-169-231</t>
  </si>
  <si>
    <t>60I-170-121</t>
  </si>
  <si>
    <t>60I-170-211</t>
  </si>
  <si>
    <t>60I-170-221</t>
  </si>
  <si>
    <t>60I-170-231</t>
  </si>
  <si>
    <t>60I-172-121</t>
  </si>
  <si>
    <t>60I-172-142</t>
  </si>
  <si>
    <t>60I-172-211</t>
  </si>
  <si>
    <t>60I-172-221</t>
  </si>
  <si>
    <t>60I-172-312</t>
  </si>
  <si>
    <t>60I-172-411</t>
  </si>
  <si>
    <t>60I-172-541</t>
  </si>
  <si>
    <t>60I-ALL-121</t>
  </si>
  <si>
    <t>60I-ALL-131</t>
  </si>
  <si>
    <t>60I-ALL-142</t>
  </si>
  <si>
    <t>60I-ALL-143</t>
  </si>
  <si>
    <t>60I-ALL-192</t>
  </si>
  <si>
    <t>60I-ALL-196</t>
  </si>
  <si>
    <t>60I-ALL-211</t>
  </si>
  <si>
    <t>60I-ALL-221</t>
  </si>
  <si>
    <t>60I-ALL-231</t>
  </si>
  <si>
    <t>60I-ALL-311</t>
  </si>
  <si>
    <t>60I-ALL-312</t>
  </si>
  <si>
    <t>60I-ALL-411</t>
  </si>
  <si>
    <t>60I-ALL-418</t>
  </si>
  <si>
    <t>60I-ALL-462</t>
  </si>
  <si>
    <t>60I-ALL-541</t>
  </si>
  <si>
    <t>60I-ALL-542</t>
  </si>
  <si>
    <t>60J-121-121</t>
  </si>
  <si>
    <t>60J-121-211</t>
  </si>
  <si>
    <t>60J-121-221</t>
  </si>
  <si>
    <t>60J-122-311</t>
  </si>
  <si>
    <t>60J-123-411</t>
  </si>
  <si>
    <t>60J-124-462</t>
  </si>
  <si>
    <t>60J-126-462</t>
  </si>
  <si>
    <t>60J-128-418</t>
  </si>
  <si>
    <t>60J-132-121</t>
  </si>
  <si>
    <t>60J-132-142</t>
  </si>
  <si>
    <t>60J-132-211</t>
  </si>
  <si>
    <t>60J-132-221</t>
  </si>
  <si>
    <t>60J-132-411</t>
  </si>
  <si>
    <t>60J-132-462</t>
  </si>
  <si>
    <t>60J-137-411</t>
  </si>
  <si>
    <t>60J-163-411</t>
  </si>
  <si>
    <t>60J-163-422</t>
  </si>
  <si>
    <t>60J-164-411</t>
  </si>
  <si>
    <t>60J-164-461</t>
  </si>
  <si>
    <t>60J-165-411</t>
  </si>
  <si>
    <t>60J-ALL-121</t>
  </si>
  <si>
    <t>60J-ALL-142</t>
  </si>
  <si>
    <t>60J-ALL-211</t>
  </si>
  <si>
    <t>60J-ALL-221</t>
  </si>
  <si>
    <t>60J-ALL-311</t>
  </si>
  <si>
    <t>60J-ALL-411</t>
  </si>
  <si>
    <t>60J-ALL-418</t>
  </si>
  <si>
    <t>60J-ALL-422</t>
  </si>
  <si>
    <t>60J-ALL-461</t>
  </si>
  <si>
    <t>60J-ALL-462</t>
  </si>
  <si>
    <t>60K-122-311</t>
  </si>
  <si>
    <t>60K-122-317</t>
  </si>
  <si>
    <t>60K-123-315</t>
  </si>
  <si>
    <t>60K-123-411</t>
  </si>
  <si>
    <t>60K-124-418</t>
  </si>
  <si>
    <t>60K-126-462</t>
  </si>
  <si>
    <t>60K-132-311</t>
  </si>
  <si>
    <t>60K-132-411</t>
  </si>
  <si>
    <t>60K-135-311</t>
  </si>
  <si>
    <t>60K-137-411</t>
  </si>
  <si>
    <t>60K-163-327</t>
  </si>
  <si>
    <t>60K-170-198</t>
  </si>
  <si>
    <t>60K-170-211</t>
  </si>
  <si>
    <t>60K-171-131</t>
  </si>
  <si>
    <t>60K-ALL-131</t>
  </si>
  <si>
    <t>60K-ALL-198</t>
  </si>
  <si>
    <t>60K-ALL-211</t>
  </si>
  <si>
    <t>60K-ALL-311</t>
  </si>
  <si>
    <t>60K-ALL-315</t>
  </si>
  <si>
    <t>60K-ALL-317</t>
  </si>
  <si>
    <t>60K-ALL-327</t>
  </si>
  <si>
    <t>60K-ALL-411</t>
  </si>
  <si>
    <t>60K-ALL-418</t>
  </si>
  <si>
    <t>60K-ALL-462</t>
  </si>
  <si>
    <t>60L-121-312</t>
  </si>
  <si>
    <t>60L-121-411</t>
  </si>
  <si>
    <t>60L-123-411</t>
  </si>
  <si>
    <t>60L-124-462</t>
  </si>
  <si>
    <t>60L-126-462</t>
  </si>
  <si>
    <t>60L-128-462</t>
  </si>
  <si>
    <t>60L-135-418</t>
  </si>
  <si>
    <t>60L-137-411</t>
  </si>
  <si>
    <t>60L-163-418</t>
  </si>
  <si>
    <t>60L-163-462</t>
  </si>
  <si>
    <t>60L-165-411</t>
  </si>
  <si>
    <t>60L-ALL-312</t>
  </si>
  <si>
    <t>60L-ALL-411</t>
  </si>
  <si>
    <t>60L-ALL-418</t>
  </si>
  <si>
    <t>60L-ALL-462</t>
  </si>
  <si>
    <t>60M-121-121</t>
  </si>
  <si>
    <t>60M-121-211</t>
  </si>
  <si>
    <t>60M-121-411</t>
  </si>
  <si>
    <t>60M-121-462</t>
  </si>
  <si>
    <t>60M-122-131</t>
  </si>
  <si>
    <t>60M-122-211</t>
  </si>
  <si>
    <t>60M-122-221</t>
  </si>
  <si>
    <t>60M-123-411</t>
  </si>
  <si>
    <t>60M-124-462</t>
  </si>
  <si>
    <t>60M-126-462</t>
  </si>
  <si>
    <t>60M-128-462</t>
  </si>
  <si>
    <t>60M-132-411</t>
  </si>
  <si>
    <t>60M-137-311</t>
  </si>
  <si>
    <t>60M-137-411</t>
  </si>
  <si>
    <t>60M-163-462</t>
  </si>
  <si>
    <t>60M-164-462</t>
  </si>
  <si>
    <t>60M-165-418</t>
  </si>
  <si>
    <t>60M-167-121</t>
  </si>
  <si>
    <t>60M-167-211</t>
  </si>
  <si>
    <t>60M-167-221</t>
  </si>
  <si>
    <t>60M-167-231</t>
  </si>
  <si>
    <t>60M-ALL-121</t>
  </si>
  <si>
    <t>60M-ALL-131</t>
  </si>
  <si>
    <t>60M-ALL-211</t>
  </si>
  <si>
    <t>60M-ALL-221</t>
  </si>
  <si>
    <t>60M-ALL-231</t>
  </si>
  <si>
    <t>60M-ALL-311</t>
  </si>
  <si>
    <t>60M-ALL-411</t>
  </si>
  <si>
    <t>60M-ALL-418</t>
  </si>
  <si>
    <t>60M-ALL-462</t>
  </si>
  <si>
    <t>60N-121-121</t>
  </si>
  <si>
    <t>60N-121-151</t>
  </si>
  <si>
    <t>60N-121-171</t>
  </si>
  <si>
    <t>60N-121-211</t>
  </si>
  <si>
    <t>60N-121-413</t>
  </si>
  <si>
    <t>60N-121-423</t>
  </si>
  <si>
    <t>60N-121-459</t>
  </si>
  <si>
    <t>60N-122-311</t>
  </si>
  <si>
    <t>60N-122-317</t>
  </si>
  <si>
    <t>60N-123-315</t>
  </si>
  <si>
    <t>60N-124-462</t>
  </si>
  <si>
    <t>60N-126-462</t>
  </si>
  <si>
    <t>60N-128-462</t>
  </si>
  <si>
    <t>60N-129-418</t>
  </si>
  <si>
    <t>60N-135-418</t>
  </si>
  <si>
    <t>60N-137-411</t>
  </si>
  <si>
    <t>60N-163-462</t>
  </si>
  <si>
    <t>60N-165-411</t>
  </si>
  <si>
    <t>60N-170-198</t>
  </si>
  <si>
    <t>60N-170-211</t>
  </si>
  <si>
    <t>60N-171-541</t>
  </si>
  <si>
    <t>60N-ALL-121</t>
  </si>
  <si>
    <t>60N-ALL-151</t>
  </si>
  <si>
    <t>60N-ALL-171</t>
  </si>
  <si>
    <t>60N-ALL-198</t>
  </si>
  <si>
    <t>60N-ALL-211</t>
  </si>
  <si>
    <t>60N-ALL-315</t>
  </si>
  <si>
    <t>60N-ALL-317</t>
  </si>
  <si>
    <t>60N-ALL-413</t>
  </si>
  <si>
    <t>60N-ALL-418</t>
  </si>
  <si>
    <t>60N-ALL-423</t>
  </si>
  <si>
    <t>60N-ALL-459</t>
  </si>
  <si>
    <t>60N-ALL-462</t>
  </si>
  <si>
    <t>60N-ALL-541</t>
  </si>
  <si>
    <t>60P-121-121</t>
  </si>
  <si>
    <t>60P-121-131</t>
  </si>
  <si>
    <t>60P-121-151</t>
  </si>
  <si>
    <t>60P-121-211</t>
  </si>
  <si>
    <t>60P-121-411</t>
  </si>
  <si>
    <t>60P-123-411</t>
  </si>
  <si>
    <t>60P-124-462</t>
  </si>
  <si>
    <t>60P-137-311</t>
  </si>
  <si>
    <t>60P-137-411</t>
  </si>
  <si>
    <t>60P-163-462</t>
  </si>
  <si>
    <t>60P-169-311</t>
  </si>
  <si>
    <t>60P-170-143</t>
  </si>
  <si>
    <t>60P-170-211</t>
  </si>
  <si>
    <t>60P-171-462</t>
  </si>
  <si>
    <t>60P-ALL-121</t>
  </si>
  <si>
    <t>60P-ALL-131</t>
  </si>
  <si>
    <t>60P-ALL-143</t>
  </si>
  <si>
    <t>60P-ALL-151</t>
  </si>
  <si>
    <t>60P-ALL-211</t>
  </si>
  <si>
    <t>60P-ALL-311</t>
  </si>
  <si>
    <t>60P-ALL-411</t>
  </si>
  <si>
    <t>60P-ALL-462</t>
  </si>
  <si>
    <t>60Q-121-121</t>
  </si>
  <si>
    <t>60Q-121-131</t>
  </si>
  <si>
    <t>60Q-121-211</t>
  </si>
  <si>
    <t>60Q-121-221</t>
  </si>
  <si>
    <t>60Q-121-411</t>
  </si>
  <si>
    <t>60Q-122-317</t>
  </si>
  <si>
    <t>60Q-123-411</t>
  </si>
  <si>
    <t>60Q-124-418</t>
  </si>
  <si>
    <t>60Q-124-462</t>
  </si>
  <si>
    <t>60Q-126-462</t>
  </si>
  <si>
    <t>60Q-127-462</t>
  </si>
  <si>
    <t>60Q-128-418</t>
  </si>
  <si>
    <t>60Q-128-462</t>
  </si>
  <si>
    <t>60Q-129-418</t>
  </si>
  <si>
    <t>60Q-135-462</t>
  </si>
  <si>
    <t>60Q-137-311</t>
  </si>
  <si>
    <t>60Q-163-131</t>
  </si>
  <si>
    <t>60Q-163-311</t>
  </si>
  <si>
    <t>60Q-163-317</t>
  </si>
  <si>
    <t>60Q-163-325</t>
  </si>
  <si>
    <t>60Q-163-411</t>
  </si>
  <si>
    <t>60Q-167-311</t>
  </si>
  <si>
    <t>60Q-170-198</t>
  </si>
  <si>
    <t>60Q-170-211</t>
  </si>
  <si>
    <t>60Q-171-311</t>
  </si>
  <si>
    <t>60Q-171-331</t>
  </si>
  <si>
    <t>60Q-171-411</t>
  </si>
  <si>
    <t>60Q-ALL-121</t>
  </si>
  <si>
    <t>60Q-ALL-131</t>
  </si>
  <si>
    <t>60Q-ALL-198</t>
  </si>
  <si>
    <t>60Q-ALL-211</t>
  </si>
  <si>
    <t>60Q-ALL-221</t>
  </si>
  <si>
    <t>60Q-ALL-311</t>
  </si>
  <si>
    <t>60Q-ALL-317</t>
  </si>
  <si>
    <t>60Q-ALL-325</t>
  </si>
  <si>
    <t>60Q-ALL-331</t>
  </si>
  <si>
    <t>60Q-ALL-411</t>
  </si>
  <si>
    <t>60Q-ALL-418</t>
  </si>
  <si>
    <t>60Q-ALL-462</t>
  </si>
  <si>
    <t>60S-121-116</t>
  </si>
  <si>
    <t>60S-121-121</t>
  </si>
  <si>
    <t>60S-121-211</t>
  </si>
  <si>
    <t>60S-121-411</t>
  </si>
  <si>
    <t>60S-122-311</t>
  </si>
  <si>
    <t>60S-123-411</t>
  </si>
  <si>
    <t>60S-124-418</t>
  </si>
  <si>
    <t>60S-124-462</t>
  </si>
  <si>
    <t>60S-126-418</t>
  </si>
  <si>
    <t>60S-126-462</t>
  </si>
  <si>
    <t>60S-129-418</t>
  </si>
  <si>
    <t>60S-132-121</t>
  </si>
  <si>
    <t>60S-132-132</t>
  </si>
  <si>
    <t>60S-132-133</t>
  </si>
  <si>
    <t>60S-132-211</t>
  </si>
  <si>
    <t>60S-132-311</t>
  </si>
  <si>
    <t>60S-132-318</t>
  </si>
  <si>
    <t>60S-132-411</t>
  </si>
  <si>
    <t>60S-132-462</t>
  </si>
  <si>
    <t>60S-137-411</t>
  </si>
  <si>
    <t>60S-163-121</t>
  </si>
  <si>
    <t>60S-163-411</t>
  </si>
  <si>
    <t>60S-164-121</t>
  </si>
  <si>
    <t>60S-165-411</t>
  </si>
  <si>
    <t>60S-167-121</t>
  </si>
  <si>
    <t>60S-167-141</t>
  </si>
  <si>
    <t>60S-167-311</t>
  </si>
  <si>
    <t>60S-169-146</t>
  </si>
  <si>
    <t>60S-170-142</t>
  </si>
  <si>
    <t>60S-170-211</t>
  </si>
  <si>
    <t>60S-ALL-116</t>
  </si>
  <si>
    <t>60S-ALL-121</t>
  </si>
  <si>
    <t>60S-ALL-132</t>
  </si>
  <si>
    <t>60S-ALL-133</t>
  </si>
  <si>
    <t>60S-ALL-141</t>
  </si>
  <si>
    <t>60S-ALL-142</t>
  </si>
  <si>
    <t>60S-ALL-146</t>
  </si>
  <si>
    <t>60S-ALL-211</t>
  </si>
  <si>
    <t>60S-ALL-311</t>
  </si>
  <si>
    <t>60S-ALL-318</t>
  </si>
  <si>
    <t>60S-ALL-411</t>
  </si>
  <si>
    <t>60S-ALL-462</t>
  </si>
  <si>
    <t>60U-124-462</t>
  </si>
  <si>
    <t>60U-163-311</t>
  </si>
  <si>
    <t>60U-163-411</t>
  </si>
  <si>
    <t>60U-163-462</t>
  </si>
  <si>
    <t>60U-ALL-311</t>
  </si>
  <si>
    <t>60U-ALL-411</t>
  </si>
  <si>
    <t>60U-ALL-462</t>
  </si>
  <si>
    <t>60Y-121-121</t>
  </si>
  <si>
    <t>60Y-121-311</t>
  </si>
  <si>
    <t>60Y-121-411</t>
  </si>
  <si>
    <t>60Y-122-317</t>
  </si>
  <si>
    <t>60Y-123-411</t>
  </si>
  <si>
    <t>60Y-124-418</t>
  </si>
  <si>
    <t>60Y-126-418</t>
  </si>
  <si>
    <t>60Y-128-418</t>
  </si>
  <si>
    <t>60Y-132-145</t>
  </si>
  <si>
    <t>60Y-132-317</t>
  </si>
  <si>
    <t>60Y-135-462</t>
  </si>
  <si>
    <t>60Y-137-411</t>
  </si>
  <si>
    <t>60Y-163-141</t>
  </si>
  <si>
    <t>60Y-163-211</t>
  </si>
  <si>
    <t>60Y-163-231</t>
  </si>
  <si>
    <t>60Y-164-173</t>
  </si>
  <si>
    <t>60Y-164-311</t>
  </si>
  <si>
    <t>60Y-164-351</t>
  </si>
  <si>
    <t>60Y-164-411</t>
  </si>
  <si>
    <t>60Y-164-462</t>
  </si>
  <si>
    <t>60Y-165-411</t>
  </si>
  <si>
    <t>60Y-167-121</t>
  </si>
  <si>
    <t>60Y-169-146</t>
  </si>
  <si>
    <t>60Y-169-317</t>
  </si>
  <si>
    <t>60Y-170-142</t>
  </si>
  <si>
    <t>60Y-171-121</t>
  </si>
  <si>
    <t>60Y-171-325</t>
  </si>
  <si>
    <t>60Y-171-411</t>
  </si>
  <si>
    <t>60Y-ALL-121</t>
  </si>
  <si>
    <t>60Y-ALL-141</t>
  </si>
  <si>
    <t>60Y-ALL-142</t>
  </si>
  <si>
    <t>60Y-ALL-145</t>
  </si>
  <si>
    <t>60Y-ALL-146</t>
  </si>
  <si>
    <t>60Y-ALL-173</t>
  </si>
  <si>
    <t>60Y-ALL-211</t>
  </si>
  <si>
    <t>60Y-ALL-231</t>
  </si>
  <si>
    <t>60Y-ALL-311</t>
  </si>
  <si>
    <t>60Y-ALL-317</t>
  </si>
  <si>
    <t>60Y-ALL-325</t>
  </si>
  <si>
    <t>60Y-ALL-351</t>
  </si>
  <si>
    <t>60Y-ALL-411</t>
  </si>
  <si>
    <t>60Y-ALL-418</t>
  </si>
  <si>
    <t>60Y-ALL-462</t>
  </si>
  <si>
    <t>60Z-137-411</t>
  </si>
  <si>
    <t>60Z-ALL-411</t>
  </si>
  <si>
    <t>610-121-411</t>
  </si>
  <si>
    <t>610-121-418</t>
  </si>
  <si>
    <t>610-122-311</t>
  </si>
  <si>
    <t>610-122-317</t>
  </si>
  <si>
    <t>610-123-411</t>
  </si>
  <si>
    <t>610-124-462</t>
  </si>
  <si>
    <t>610-125-174</t>
  </si>
  <si>
    <t>610-125-176</t>
  </si>
  <si>
    <t>610-125-187</t>
  </si>
  <si>
    <t>610-125-221</t>
  </si>
  <si>
    <t>610-125-332</t>
  </si>
  <si>
    <t>610-126-418</t>
  </si>
  <si>
    <t>610-128-462</t>
  </si>
  <si>
    <t>610-132-121</t>
  </si>
  <si>
    <t>610-132-211</t>
  </si>
  <si>
    <t>610-132-221</t>
  </si>
  <si>
    <t>610-132-231</t>
  </si>
  <si>
    <t>610-132-311</t>
  </si>
  <si>
    <t>610-132-318</t>
  </si>
  <si>
    <t>610-132-411</t>
  </si>
  <si>
    <t>610-132-418</t>
  </si>
  <si>
    <t>610-134-146</t>
  </si>
  <si>
    <t>610-134-211</t>
  </si>
  <si>
    <t>610-134-221</t>
  </si>
  <si>
    <t>610-134-411</t>
  </si>
  <si>
    <t>610-135-311</t>
  </si>
  <si>
    <t>610-137-411</t>
  </si>
  <si>
    <t>610-163-162</t>
  </si>
  <si>
    <t>610-163-173</t>
  </si>
  <si>
    <t>610-163-174</t>
  </si>
  <si>
    <t>610-163-176</t>
  </si>
  <si>
    <t>610-163-199</t>
  </si>
  <si>
    <t>610-163-211</t>
  </si>
  <si>
    <t>610-163-221</t>
  </si>
  <si>
    <t>610-163-231</t>
  </si>
  <si>
    <t>610-163-232</t>
  </si>
  <si>
    <t>610-163-327</t>
  </si>
  <si>
    <t>610-163-342</t>
  </si>
  <si>
    <t>610-163-392</t>
  </si>
  <si>
    <t>610-163-411</t>
  </si>
  <si>
    <t>610-163-413</t>
  </si>
  <si>
    <t>610-163-418</t>
  </si>
  <si>
    <t>610-163-422</t>
  </si>
  <si>
    <t>610-163-461</t>
  </si>
  <si>
    <t>610-163-462</t>
  </si>
  <si>
    <t>610-165-418</t>
  </si>
  <si>
    <t>610-169-146</t>
  </si>
  <si>
    <t>610-169-211</t>
  </si>
  <si>
    <t>610-169-221</t>
  </si>
  <si>
    <t>610-169-231</t>
  </si>
  <si>
    <t>610-169-392</t>
  </si>
  <si>
    <t>610-171-126</t>
  </si>
  <si>
    <t>610-171-131</t>
  </si>
  <si>
    <t>610-171-149</t>
  </si>
  <si>
    <t>610-171-211</t>
  </si>
  <si>
    <t>610-171-411</t>
  </si>
  <si>
    <t>610-171-422</t>
  </si>
  <si>
    <t>610-171-423</t>
  </si>
  <si>
    <t>610-171-424</t>
  </si>
  <si>
    <t>610-171-425</t>
  </si>
  <si>
    <t>610-171-461</t>
  </si>
  <si>
    <t>610-178-418</t>
  </si>
  <si>
    <t>610-ALL-121</t>
  </si>
  <si>
    <t>610-ALL-126</t>
  </si>
  <si>
    <t>610-ALL-131</t>
  </si>
  <si>
    <t>610-ALL-146</t>
  </si>
  <si>
    <t>610-ALL-149</t>
  </si>
  <si>
    <t>610-ALL-162</t>
  </si>
  <si>
    <t>610-ALL-173</t>
  </si>
  <si>
    <t>610-ALL-174</t>
  </si>
  <si>
    <t>610-ALL-176</t>
  </si>
  <si>
    <t>610-ALL-187</t>
  </si>
  <si>
    <t>610-ALL-199</t>
  </si>
  <si>
    <t>610-ALL-221</t>
  </si>
  <si>
    <t>610-ALL-231</t>
  </si>
  <si>
    <t>610-ALL-232</t>
  </si>
  <si>
    <t>610-ALL-317</t>
  </si>
  <si>
    <t>610-ALL-318</t>
  </si>
  <si>
    <t>610-ALL-327</t>
  </si>
  <si>
    <t>610-ALL-332</t>
  </si>
  <si>
    <t>610-ALL-342</t>
  </si>
  <si>
    <t>610-ALL-392</t>
  </si>
  <si>
    <t>610-ALL-411</t>
  </si>
  <si>
    <t>610-ALL-413</t>
  </si>
  <si>
    <t>610-ALL-418</t>
  </si>
  <si>
    <t>610-ALL-422</t>
  </si>
  <si>
    <t>610-ALL-423</t>
  </si>
  <si>
    <t>610-ALL-424</t>
  </si>
  <si>
    <t>610-ALL-425</t>
  </si>
  <si>
    <t>610-ALL-461</t>
  </si>
  <si>
    <t>610-ALL-462</t>
  </si>
  <si>
    <t>61J-121-121</t>
  </si>
  <si>
    <t>61J-121-211</t>
  </si>
  <si>
    <t>61J-121-229</t>
  </si>
  <si>
    <t>61J-121-312</t>
  </si>
  <si>
    <t>61J-121-411</t>
  </si>
  <si>
    <t>61J-121-418</t>
  </si>
  <si>
    <t>61J-122-317</t>
  </si>
  <si>
    <t>61J-123-411</t>
  </si>
  <si>
    <t>61J-124-418</t>
  </si>
  <si>
    <t>61J-124-462</t>
  </si>
  <si>
    <t>61J-126-418</t>
  </si>
  <si>
    <t>61J-126-462</t>
  </si>
  <si>
    <t>61J-132-411</t>
  </si>
  <si>
    <t>61J-137-411</t>
  </si>
  <si>
    <t>61J-164-418</t>
  </si>
  <si>
    <t>61J-164-422</t>
  </si>
  <si>
    <t>61J-167-311</t>
  </si>
  <si>
    <t>61J-172-411</t>
  </si>
  <si>
    <t>61J-ALL-121</t>
  </si>
  <si>
    <t>61J-ALL-211</t>
  </si>
  <si>
    <t>61J-ALL-229</t>
  </si>
  <si>
    <t>61J-ALL-311</t>
  </si>
  <si>
    <t>61J-ALL-312</t>
  </si>
  <si>
    <t>61J-ALL-317</t>
  </si>
  <si>
    <t>61J-ALL-411</t>
  </si>
  <si>
    <t>61J-ALL-418</t>
  </si>
  <si>
    <t>61J-ALL-422</t>
  </si>
  <si>
    <t>61J-ALL-462</t>
  </si>
  <si>
    <t>61K-121-116</t>
  </si>
  <si>
    <t>61K-121-121</t>
  </si>
  <si>
    <t>61K-121-151</t>
  </si>
  <si>
    <t>61K-121-211</t>
  </si>
  <si>
    <t>61K-121-418</t>
  </si>
  <si>
    <t>61K-123-411</t>
  </si>
  <si>
    <t>61K-124-418</t>
  </si>
  <si>
    <t>61K-126-462</t>
  </si>
  <si>
    <t>61K-128-462</t>
  </si>
  <si>
    <t>61K-135-462</t>
  </si>
  <si>
    <t>61K-137-311</t>
  </si>
  <si>
    <t>61K-137-411</t>
  </si>
  <si>
    <t>61K-137-461</t>
  </si>
  <si>
    <t>61K-163-121</t>
  </si>
  <si>
    <t>61K-165-411</t>
  </si>
  <si>
    <t>61K-170-198</t>
  </si>
  <si>
    <t>61K-ALL-116</t>
  </si>
  <si>
    <t>61K-ALL-121</t>
  </si>
  <si>
    <t>61K-ALL-151</t>
  </si>
  <si>
    <t>61K-ALL-198</t>
  </si>
  <si>
    <t>61K-ALL-211</t>
  </si>
  <si>
    <t>61K-ALL-311</t>
  </si>
  <si>
    <t>61K-ALL-411</t>
  </si>
  <si>
    <t>61K-ALL-418</t>
  </si>
  <si>
    <t>61K-ALL-461</t>
  </si>
  <si>
    <t>61K-ALL-462</t>
  </si>
  <si>
    <t>61L-163-411</t>
  </si>
  <si>
    <t>61L-163-462</t>
  </si>
  <si>
    <t>61L-ALL-411</t>
  </si>
  <si>
    <t>61L-ALL-462</t>
  </si>
  <si>
    <t>61M-121-121</t>
  </si>
  <si>
    <t>61M-121-211</t>
  </si>
  <si>
    <t>61M-121-411</t>
  </si>
  <si>
    <t>61M-121-418</t>
  </si>
  <si>
    <t>61M-123-411</t>
  </si>
  <si>
    <t>61M-124-462</t>
  </si>
  <si>
    <t>61M-126-462</t>
  </si>
  <si>
    <t>61M-132-311</t>
  </si>
  <si>
    <t>61M-132-411</t>
  </si>
  <si>
    <t>61M-135-311</t>
  </si>
  <si>
    <t>61M-137-411</t>
  </si>
  <si>
    <t>61M-163-344</t>
  </si>
  <si>
    <t>61M-163-411</t>
  </si>
  <si>
    <t>61M-164-311</t>
  </si>
  <si>
    <t>61M-164-411</t>
  </si>
  <si>
    <t>61M-169-131</t>
  </si>
  <si>
    <t>61M-169-211</t>
  </si>
  <si>
    <t>61M-170-121</t>
  </si>
  <si>
    <t>61M-170-211</t>
  </si>
  <si>
    <t>61M-181-418</t>
  </si>
  <si>
    <t>61M-ALL-121</t>
  </si>
  <si>
    <t>61M-ALL-131</t>
  </si>
  <si>
    <t>61M-ALL-211</t>
  </si>
  <si>
    <t>61M-ALL-311</t>
  </si>
  <si>
    <t>61M-ALL-344</t>
  </si>
  <si>
    <t>61M-ALL-411</t>
  </si>
  <si>
    <t>61M-ALL-418</t>
  </si>
  <si>
    <t>61M-ALL-462</t>
  </si>
  <si>
    <t>61N-121-198</t>
  </si>
  <si>
    <t>61N-121-211</t>
  </si>
  <si>
    <t>61N-123-411</t>
  </si>
  <si>
    <t>61N-124-462</t>
  </si>
  <si>
    <t>61N-126-462</t>
  </si>
  <si>
    <t>61N-128-418</t>
  </si>
  <si>
    <t>61N-132-311</t>
  </si>
  <si>
    <t>61N-137-411</t>
  </si>
  <si>
    <t>61N-163-418</t>
  </si>
  <si>
    <t>61N-163-462</t>
  </si>
  <si>
    <t>61N-ALL-198</t>
  </si>
  <si>
    <t>61N-ALL-211</t>
  </si>
  <si>
    <t>61N-ALL-311</t>
  </si>
  <si>
    <t>61N-ALL-411</t>
  </si>
  <si>
    <t>61N-ALL-418</t>
  </si>
  <si>
    <t>61N-ALL-462</t>
  </si>
  <si>
    <t>61P-121-116</t>
  </si>
  <si>
    <t>61P-121-151</t>
  </si>
  <si>
    <t>61P-121-198</t>
  </si>
  <si>
    <t>61P-121-211</t>
  </si>
  <si>
    <t>61P-121-311</t>
  </si>
  <si>
    <t>61P-121-418</t>
  </si>
  <si>
    <t>61P-122-311</t>
  </si>
  <si>
    <t>61P-124-462</t>
  </si>
  <si>
    <t>61P-128-418</t>
  </si>
  <si>
    <t>61P-132-192</t>
  </si>
  <si>
    <t>61P-132-211</t>
  </si>
  <si>
    <t>61P-135-418</t>
  </si>
  <si>
    <t>61P-137-411</t>
  </si>
  <si>
    <t>61P-163-121</t>
  </si>
  <si>
    <t>61P-163-211</t>
  </si>
  <si>
    <t>61P-171-462</t>
  </si>
  <si>
    <t>61P-181-411</t>
  </si>
  <si>
    <t>61P-ALL-116</t>
  </si>
  <si>
    <t>61P-ALL-121</t>
  </si>
  <si>
    <t>61P-ALL-151</t>
  </si>
  <si>
    <t>61P-ALL-192</t>
  </si>
  <si>
    <t>61P-ALL-198</t>
  </si>
  <si>
    <t>61P-ALL-211</t>
  </si>
  <si>
    <t>61P-ALL-311</t>
  </si>
  <si>
    <t>61P-ALL-418</t>
  </si>
  <si>
    <t>61Q-121-121</t>
  </si>
  <si>
    <t>61Q-121-211</t>
  </si>
  <si>
    <t>61Q-121-229</t>
  </si>
  <si>
    <t>61Q-121-231</t>
  </si>
  <si>
    <t>61Q-122-317</t>
  </si>
  <si>
    <t>61Q-123-411</t>
  </si>
  <si>
    <t>61Q-124-542</t>
  </si>
  <si>
    <t>61Q-132-311</t>
  </si>
  <si>
    <t>61Q-132-318</t>
  </si>
  <si>
    <t>61Q-135-418</t>
  </si>
  <si>
    <t>61Q-164-462</t>
  </si>
  <si>
    <t>61Q-165-411</t>
  </si>
  <si>
    <t>61Q-167-311</t>
  </si>
  <si>
    <t>61Q-167-317</t>
  </si>
  <si>
    <t>61Q-169-131</t>
  </si>
  <si>
    <t>61Q-169-211</t>
  </si>
  <si>
    <t>61Q-ALL-121</t>
  </si>
  <si>
    <t>61Q-ALL-131</t>
  </si>
  <si>
    <t>61Q-ALL-211</t>
  </si>
  <si>
    <t>61Q-ALL-229</t>
  </si>
  <si>
    <t>61Q-ALL-231</t>
  </si>
  <si>
    <t>61Q-ALL-311</t>
  </si>
  <si>
    <t>61Q-ALL-317</t>
  </si>
  <si>
    <t>61Q-ALL-318</t>
  </si>
  <si>
    <t>61Q-ALL-418</t>
  </si>
  <si>
    <t>61Q-ALL-542</t>
  </si>
  <si>
    <t>61R-121-121</t>
  </si>
  <si>
    <t>61R-121-211</t>
  </si>
  <si>
    <t>61R-121-229</t>
  </si>
  <si>
    <t>61R-124-462</t>
  </si>
  <si>
    <t>61R-126-462</t>
  </si>
  <si>
    <t>61R-132-143</t>
  </si>
  <si>
    <t>61R-132-211</t>
  </si>
  <si>
    <t>61R-132-229</t>
  </si>
  <si>
    <t>61R-132-232</t>
  </si>
  <si>
    <t>61R-132-411</t>
  </si>
  <si>
    <t>61R-135-418</t>
  </si>
  <si>
    <t>61R-137-411</t>
  </si>
  <si>
    <t>61R-163-462</t>
  </si>
  <si>
    <t>61R-165-411</t>
  </si>
  <si>
    <t>61R-170-462</t>
  </si>
  <si>
    <t>61R-171-311</t>
  </si>
  <si>
    <t>61R-171-325</t>
  </si>
  <si>
    <t>61R-171-343</t>
  </si>
  <si>
    <t>61R-171-392</t>
  </si>
  <si>
    <t>61R-171-411</t>
  </si>
  <si>
    <t>61R-171-462</t>
  </si>
  <si>
    <t>61R-ALL-121</t>
  </si>
  <si>
    <t>61R-ALL-143</t>
  </si>
  <si>
    <t>61R-ALL-211</t>
  </si>
  <si>
    <t>61R-ALL-229</t>
  </si>
  <si>
    <t>61R-ALL-232</t>
  </si>
  <si>
    <t>61R-ALL-311</t>
  </si>
  <si>
    <t>61R-ALL-325</t>
  </si>
  <si>
    <t>61R-ALL-343</t>
  </si>
  <si>
    <t>61R-ALL-392</t>
  </si>
  <si>
    <t>61R-ALL-411</t>
  </si>
  <si>
    <t>61R-ALL-418</t>
  </si>
  <si>
    <t>61R-ALL-462</t>
  </si>
  <si>
    <t>61S-121-121</t>
  </si>
  <si>
    <t>61S-121-411</t>
  </si>
  <si>
    <t>61S-121-418</t>
  </si>
  <si>
    <t>61S-122-317</t>
  </si>
  <si>
    <t>61S-123-411</t>
  </si>
  <si>
    <t>61S-124-462</t>
  </si>
  <si>
    <t>61S-126-418</t>
  </si>
  <si>
    <t>61S-132-462</t>
  </si>
  <si>
    <t>61S-137-411</t>
  </si>
  <si>
    <t>61S-164-143</t>
  </si>
  <si>
    <t>61S-164-411</t>
  </si>
  <si>
    <t>61S-164-459</t>
  </si>
  <si>
    <t>61S-164-462</t>
  </si>
  <si>
    <t>61S-165-418</t>
  </si>
  <si>
    <t>61S-167-311</t>
  </si>
  <si>
    <t>61S-170-198</t>
  </si>
  <si>
    <t>61S-172-311</t>
  </si>
  <si>
    <t>61S-172-462</t>
  </si>
  <si>
    <t>61S-ALL-121</t>
  </si>
  <si>
    <t>61S-ALL-143</t>
  </si>
  <si>
    <t>61S-ALL-198</t>
  </si>
  <si>
    <t>61S-ALL-311</t>
  </si>
  <si>
    <t>61S-ALL-317</t>
  </si>
  <si>
    <t>61S-ALL-411</t>
  </si>
  <si>
    <t>61S-ALL-418</t>
  </si>
  <si>
    <t>61S-ALL-459</t>
  </si>
  <si>
    <t>61S-ALL-462</t>
  </si>
  <si>
    <t>61T-121-121</t>
  </si>
  <si>
    <t>61T-121-131</t>
  </si>
  <si>
    <t>61T-121-211</t>
  </si>
  <si>
    <t>61T-122-311</t>
  </si>
  <si>
    <t>61T-123-411</t>
  </si>
  <si>
    <t>61T-125-174</t>
  </si>
  <si>
    <t>61T-125-211</t>
  </si>
  <si>
    <t>61T-125-311</t>
  </si>
  <si>
    <t>61T-125-411</t>
  </si>
  <si>
    <t>61T-135-418</t>
  </si>
  <si>
    <t>61T-137-411</t>
  </si>
  <si>
    <t>61T-163-121</t>
  </si>
  <si>
    <t>61T-163-211</t>
  </si>
  <si>
    <t>61T-165-418</t>
  </si>
  <si>
    <t>61T-169-311</t>
  </si>
  <si>
    <t>61T-171-411</t>
  </si>
  <si>
    <t>61T-181-462</t>
  </si>
  <si>
    <t>61T-ALL-121</t>
  </si>
  <si>
    <t>61T-ALL-131</t>
  </si>
  <si>
    <t>61T-ALL-174</t>
  </si>
  <si>
    <t>61T-ALL-211</t>
  </si>
  <si>
    <t>61T-ALL-311</t>
  </si>
  <si>
    <t>61T-ALL-411</t>
  </si>
  <si>
    <t>61T-ALL-418</t>
  </si>
  <si>
    <t>61U-123-411</t>
  </si>
  <si>
    <t>61U-124-462</t>
  </si>
  <si>
    <t>61U-126-462</t>
  </si>
  <si>
    <t>61U-128-462</t>
  </si>
  <si>
    <t>61U-129-418</t>
  </si>
  <si>
    <t>61U-135-418</t>
  </si>
  <si>
    <t>61U-137-411</t>
  </si>
  <si>
    <t>61U-163-311</t>
  </si>
  <si>
    <t>61U-163-325</t>
  </si>
  <si>
    <t>61U-163-411</t>
  </si>
  <si>
    <t>61U-163-418</t>
  </si>
  <si>
    <t>61U-171-121</t>
  </si>
  <si>
    <t>61U-171-171</t>
  </si>
  <si>
    <t>61U-171-173</t>
  </si>
  <si>
    <t>61U-171-174</t>
  </si>
  <si>
    <t>61U-171-211</t>
  </si>
  <si>
    <t>61U-171-311</t>
  </si>
  <si>
    <t>61U-171-327</t>
  </si>
  <si>
    <t>61U-ALL-121</t>
  </si>
  <si>
    <t>61U-ALL-173</t>
  </si>
  <si>
    <t>61U-ALL-211</t>
  </si>
  <si>
    <t>61U-ALL-311</t>
  </si>
  <si>
    <t>61U-ALL-325</t>
  </si>
  <si>
    <t>61U-ALL-327</t>
  </si>
  <si>
    <t>61U-ALL-411</t>
  </si>
  <si>
    <t>61U-ALL-418</t>
  </si>
  <si>
    <t>61U-ALL-462</t>
  </si>
  <si>
    <t>61V-121-121</t>
  </si>
  <si>
    <t>61V-121-171</t>
  </si>
  <si>
    <t>61V-121-411</t>
  </si>
  <si>
    <t>61V-121-418</t>
  </si>
  <si>
    <t>61V-121-423</t>
  </si>
  <si>
    <t>61V-121-459</t>
  </si>
  <si>
    <t>61V-122-317</t>
  </si>
  <si>
    <t>61V-123-315</t>
  </si>
  <si>
    <t>61V-124-462</t>
  </si>
  <si>
    <t>61V-163-461</t>
  </si>
  <si>
    <t>61V-163-462</t>
  </si>
  <si>
    <t>61V-169-311</t>
  </si>
  <si>
    <t>61V-ALL-121</t>
  </si>
  <si>
    <t>61V-ALL-171</t>
  </si>
  <si>
    <t>61V-ALL-311</t>
  </si>
  <si>
    <t>61V-ALL-315</t>
  </si>
  <si>
    <t>61V-ALL-317</t>
  </si>
  <si>
    <t>61V-ALL-411</t>
  </si>
  <si>
    <t>61V-ALL-418</t>
  </si>
  <si>
    <t>61V-ALL-423</t>
  </si>
  <si>
    <t>61V-ALL-459</t>
  </si>
  <si>
    <t>61V-ALL-461</t>
  </si>
  <si>
    <t>61V-ALL-462</t>
  </si>
  <si>
    <t>61W-121-116</t>
  </si>
  <si>
    <t>61W-121-121</t>
  </si>
  <si>
    <t>61W-121-151</t>
  </si>
  <si>
    <t>61W-121-418</t>
  </si>
  <si>
    <t>61W-123-411</t>
  </si>
  <si>
    <t>61W-124-418</t>
  </si>
  <si>
    <t>61W-132-311</t>
  </si>
  <si>
    <t>61W-132-411</t>
  </si>
  <si>
    <t>61W-137-311</t>
  </si>
  <si>
    <t>61W-137-411</t>
  </si>
  <si>
    <t>61W-138-418</t>
  </si>
  <si>
    <t>61W-163-418</t>
  </si>
  <si>
    <t>61W-ALL-116</t>
  </si>
  <si>
    <t>61W-ALL-121</t>
  </si>
  <si>
    <t>61W-ALL-151</t>
  </si>
  <si>
    <t>61W-ALL-311</t>
  </si>
  <si>
    <t>61W-ALL-411</t>
  </si>
  <si>
    <t>61W-ALL-418</t>
  </si>
  <si>
    <t>61X-122-311</t>
  </si>
  <si>
    <t>61X-123-411</t>
  </si>
  <si>
    <t>61X-124-418</t>
  </si>
  <si>
    <t>61X-124-462</t>
  </si>
  <si>
    <t>61X-126-462</t>
  </si>
  <si>
    <t>61X-137-411</t>
  </si>
  <si>
    <t>61X-164-418</t>
  </si>
  <si>
    <t>61X-165-411</t>
  </si>
  <si>
    <t>61X-169-311</t>
  </si>
  <si>
    <t>61X-171-411</t>
  </si>
  <si>
    <t>61X-171-461</t>
  </si>
  <si>
    <t>61X-172-462</t>
  </si>
  <si>
    <t>61X-ALL-311</t>
  </si>
  <si>
    <t>61X-ALL-411</t>
  </si>
  <si>
    <t>61X-ALL-418</t>
  </si>
  <si>
    <t>61X-ALL-461</t>
  </si>
  <si>
    <t>61X-ALL-462</t>
  </si>
  <si>
    <t>61Y-123-411</t>
  </si>
  <si>
    <t>61Y-124-418</t>
  </si>
  <si>
    <t>61Y-124-462</t>
  </si>
  <si>
    <t>61Y-125-411</t>
  </si>
  <si>
    <t>61Y-126-462</t>
  </si>
  <si>
    <t>61Y-128-462</t>
  </si>
  <si>
    <t>61Y-132-411</t>
  </si>
  <si>
    <t>61Y-132-418</t>
  </si>
  <si>
    <t>61Y-137-411</t>
  </si>
  <si>
    <t>61Y-163-411</t>
  </si>
  <si>
    <t>61Y-163-462</t>
  </si>
  <si>
    <t>61Y-165-418</t>
  </si>
  <si>
    <t>61Y-169-131</t>
  </si>
  <si>
    <t>61Y-169-211</t>
  </si>
  <si>
    <t>61Y-170-198</t>
  </si>
  <si>
    <t>61Y-ALL-131</t>
  </si>
  <si>
    <t>61Y-ALL-198</t>
  </si>
  <si>
    <t>61Y-ALL-211</t>
  </si>
  <si>
    <t>61Y-ALL-411</t>
  </si>
  <si>
    <t>61Y-ALL-418</t>
  </si>
  <si>
    <t>61Y-ALL-462</t>
  </si>
  <si>
    <t>620-121-116</t>
  </si>
  <si>
    <t>620-121-121</t>
  </si>
  <si>
    <t>620-121-173</t>
  </si>
  <si>
    <t>620-121-198</t>
  </si>
  <si>
    <t>620-121-211</t>
  </si>
  <si>
    <t>620-121-221</t>
  </si>
  <si>
    <t>620-121-231</t>
  </si>
  <si>
    <t>620-121-411</t>
  </si>
  <si>
    <t>620-121-423</t>
  </si>
  <si>
    <t>620-122-311</t>
  </si>
  <si>
    <t>620-123-411</t>
  </si>
  <si>
    <t>620-124-462</t>
  </si>
  <si>
    <t>620-125-113</t>
  </si>
  <si>
    <t>620-125-423</t>
  </si>
  <si>
    <t>620-125-451</t>
  </si>
  <si>
    <t>620-125-461</t>
  </si>
  <si>
    <t>620-125-462</t>
  </si>
  <si>
    <t>620-125-551</t>
  </si>
  <si>
    <t>620-125-552</t>
  </si>
  <si>
    <t>620-126-462</t>
  </si>
  <si>
    <t>620-128-418</t>
  </si>
  <si>
    <t>620-132-121</t>
  </si>
  <si>
    <t>620-132-131</t>
  </si>
  <si>
    <t>620-132-192</t>
  </si>
  <si>
    <t>620-132-211</t>
  </si>
  <si>
    <t>620-132-221</t>
  </si>
  <si>
    <t>620-132-231</t>
  </si>
  <si>
    <t>620-132-311</t>
  </si>
  <si>
    <t>620-132-332</t>
  </si>
  <si>
    <t>620-132-411</t>
  </si>
  <si>
    <t>620-134-121</t>
  </si>
  <si>
    <t>620-134-131</t>
  </si>
  <si>
    <t>620-134-142</t>
  </si>
  <si>
    <t>620-134-143</t>
  </si>
  <si>
    <t>620-134-146</t>
  </si>
  <si>
    <t>620-134-151</t>
  </si>
  <si>
    <t>620-134-152</t>
  </si>
  <si>
    <t>620-134-173</t>
  </si>
  <si>
    <t>620-134-198</t>
  </si>
  <si>
    <t>620-134-211</t>
  </si>
  <si>
    <t>620-134-221</t>
  </si>
  <si>
    <t>620-134-231</t>
  </si>
  <si>
    <t>620-134-311</t>
  </si>
  <si>
    <t>620-134-312</t>
  </si>
  <si>
    <t>620-134-332</t>
  </si>
  <si>
    <t>620-134-411</t>
  </si>
  <si>
    <t>620-134-413</t>
  </si>
  <si>
    <t>620-134-418</t>
  </si>
  <si>
    <t>620-134-462</t>
  </si>
  <si>
    <t>620-135-311</t>
  </si>
  <si>
    <t>620-137-411</t>
  </si>
  <si>
    <t>620-163-113</t>
  </si>
  <si>
    <t>620-163-126</t>
  </si>
  <si>
    <t>620-163-135</t>
  </si>
  <si>
    <t>620-163-146</t>
  </si>
  <si>
    <t>620-163-147</t>
  </si>
  <si>
    <t>620-163-171</t>
  </si>
  <si>
    <t>620-163-172</t>
  </si>
  <si>
    <t>620-163-211</t>
  </si>
  <si>
    <t>620-163-221</t>
  </si>
  <si>
    <t>620-163-231</t>
  </si>
  <si>
    <t>620-163-311</t>
  </si>
  <si>
    <t>620-163-341</t>
  </si>
  <si>
    <t>620-163-342</t>
  </si>
  <si>
    <t>620-163-411</t>
  </si>
  <si>
    <t>620-163-462</t>
  </si>
  <si>
    <t>620-169-131</t>
  </si>
  <si>
    <t>620-169-211</t>
  </si>
  <si>
    <t>620-171-411</t>
  </si>
  <si>
    <t>620-171-418</t>
  </si>
  <si>
    <t>620-181-126</t>
  </si>
  <si>
    <t>620-181-131</t>
  </si>
  <si>
    <t>620-181-142</t>
  </si>
  <si>
    <t>620-181-144</t>
  </si>
  <si>
    <t>620-181-211</t>
  </si>
  <si>
    <t>620-ALL-113</t>
  </si>
  <si>
    <t>620-ALL-116</t>
  </si>
  <si>
    <t>620-ALL-121</t>
  </si>
  <si>
    <t>620-ALL-126</t>
  </si>
  <si>
    <t>620-ALL-131</t>
  </si>
  <si>
    <t>620-ALL-135</t>
  </si>
  <si>
    <t>620-ALL-142</t>
  </si>
  <si>
    <t>620-ALL-143</t>
  </si>
  <si>
    <t>620-ALL-144</t>
  </si>
  <si>
    <t>620-ALL-146</t>
  </si>
  <si>
    <t>620-ALL-147</t>
  </si>
  <si>
    <t>620-ALL-152</t>
  </si>
  <si>
    <t>620-ALL-172</t>
  </si>
  <si>
    <t>620-ALL-173</t>
  </si>
  <si>
    <t>620-ALL-192</t>
  </si>
  <si>
    <t>620-ALL-198</t>
  </si>
  <si>
    <t>620-ALL-311</t>
  </si>
  <si>
    <t>620-ALL-312</t>
  </si>
  <si>
    <t>620-ALL-332</t>
  </si>
  <si>
    <t>620-ALL-341</t>
  </si>
  <si>
    <t>620-ALL-342</t>
  </si>
  <si>
    <t>620-ALL-411</t>
  </si>
  <si>
    <t>620-ALL-413</t>
  </si>
  <si>
    <t>620-ALL-423</t>
  </si>
  <si>
    <t>620-ALL-451</t>
  </si>
  <si>
    <t>620-ALL-461</t>
  </si>
  <si>
    <t>620-ALL-551</t>
  </si>
  <si>
    <t>620-ALL-552</t>
  </si>
  <si>
    <t>62A-121-411</t>
  </si>
  <si>
    <t>62A-122-317</t>
  </si>
  <si>
    <t>62A-123-315</t>
  </si>
  <si>
    <t>62A-123-411</t>
  </si>
  <si>
    <t>62A-124-418</t>
  </si>
  <si>
    <t>62A-126-418</t>
  </si>
  <si>
    <t>62A-128-418</t>
  </si>
  <si>
    <t>62A-128-462</t>
  </si>
  <si>
    <t>62A-134-121</t>
  </si>
  <si>
    <t>62A-134-181</t>
  </si>
  <si>
    <t>62A-134-211</t>
  </si>
  <si>
    <t>62A-134-411</t>
  </si>
  <si>
    <t>62A-134-418</t>
  </si>
  <si>
    <t>62A-135-462</t>
  </si>
  <si>
    <t>62A-137-411</t>
  </si>
  <si>
    <t>62A-137-461</t>
  </si>
  <si>
    <t>62A-163-311</t>
  </si>
  <si>
    <t>62A-ALL-121</t>
  </si>
  <si>
    <t>62A-ALL-181</t>
  </si>
  <si>
    <t>62A-ALL-211</t>
  </si>
  <si>
    <t>62A-ALL-311</t>
  </si>
  <si>
    <t>62A-ALL-315</t>
  </si>
  <si>
    <t>62A-ALL-317</t>
  </si>
  <si>
    <t>62A-ALL-411</t>
  </si>
  <si>
    <t>62A-ALL-418</t>
  </si>
  <si>
    <t>62A-ALL-461</t>
  </si>
  <si>
    <t>62A-ALL-462</t>
  </si>
  <si>
    <t>62J-121-121</t>
  </si>
  <si>
    <t>62J-123-411</t>
  </si>
  <si>
    <t>62J-124-418</t>
  </si>
  <si>
    <t>62J-124-462</t>
  </si>
  <si>
    <t>62J-163-462</t>
  </si>
  <si>
    <t>62J-165-411</t>
  </si>
  <si>
    <t>62J-167-311</t>
  </si>
  <si>
    <t>62J-169-131</t>
  </si>
  <si>
    <t>62J-ALL-121</t>
  </si>
  <si>
    <t>62J-ALL-131</t>
  </si>
  <si>
    <t>62J-ALL-311</t>
  </si>
  <si>
    <t>62J-ALL-411</t>
  </si>
  <si>
    <t>62J-ALL-418</t>
  </si>
  <si>
    <t>62J-ALL-462</t>
  </si>
  <si>
    <t>62K-122-317</t>
  </si>
  <si>
    <t>62K-123-411</t>
  </si>
  <si>
    <t>62K-124-462</t>
  </si>
  <si>
    <t>62K-126-462</t>
  </si>
  <si>
    <t>62K-128-462</t>
  </si>
  <si>
    <t>62K-135-418</t>
  </si>
  <si>
    <t>62K-137-411</t>
  </si>
  <si>
    <t>62K-163-147</t>
  </si>
  <si>
    <t>62K-163-162</t>
  </si>
  <si>
    <t>62K-163-211</t>
  </si>
  <si>
    <t>62K-163-311</t>
  </si>
  <si>
    <t>62K-163-343</t>
  </si>
  <si>
    <t>62K-163-411</t>
  </si>
  <si>
    <t>62K-169-131</t>
  </si>
  <si>
    <t>62K-170-142</t>
  </si>
  <si>
    <t>62K-171-192</t>
  </si>
  <si>
    <t>62K-171-311</t>
  </si>
  <si>
    <t>62K-171-411</t>
  </si>
  <si>
    <t>62K-171-414</t>
  </si>
  <si>
    <t>62K-171-462</t>
  </si>
  <si>
    <t>62K-ALL-131</t>
  </si>
  <si>
    <t>62K-ALL-142</t>
  </si>
  <si>
    <t>62K-ALL-147</t>
  </si>
  <si>
    <t>62K-ALL-162</t>
  </si>
  <si>
    <t>62K-ALL-192</t>
  </si>
  <si>
    <t>62K-ALL-211</t>
  </si>
  <si>
    <t>62K-ALL-311</t>
  </si>
  <si>
    <t>62K-ALL-317</t>
  </si>
  <si>
    <t>62K-ALL-343</t>
  </si>
  <si>
    <t>62K-ALL-411</t>
  </si>
  <si>
    <t>62K-ALL-414</t>
  </si>
  <si>
    <t>62K-ALL-418</t>
  </si>
  <si>
    <t>62K-ALL-462</t>
  </si>
  <si>
    <t>630-121-198</t>
  </si>
  <si>
    <t>630-121-211</t>
  </si>
  <si>
    <t>630-121-221</t>
  </si>
  <si>
    <t>630-121-411</t>
  </si>
  <si>
    <t>630-121-462</t>
  </si>
  <si>
    <t>630-122-317</t>
  </si>
  <si>
    <t>630-123-315</t>
  </si>
  <si>
    <t>630-124-418</t>
  </si>
  <si>
    <t>630-124-462</t>
  </si>
  <si>
    <t>630-125-461</t>
  </si>
  <si>
    <t>630-126-418</t>
  </si>
  <si>
    <t>630-126-462</t>
  </si>
  <si>
    <t>630-128-462</t>
  </si>
  <si>
    <t>630-129-418</t>
  </si>
  <si>
    <t>630-132-132</t>
  </si>
  <si>
    <t>630-132-192</t>
  </si>
  <si>
    <t>630-132-198</t>
  </si>
  <si>
    <t>630-132-211</t>
  </si>
  <si>
    <t>630-132-221</t>
  </si>
  <si>
    <t>630-132-317</t>
  </si>
  <si>
    <t>630-132-411</t>
  </si>
  <si>
    <t>630-132-462</t>
  </si>
  <si>
    <t>630-135-418</t>
  </si>
  <si>
    <t>630-137-411</t>
  </si>
  <si>
    <t>630-163-116</t>
  </si>
  <si>
    <t>630-163-121</t>
  </si>
  <si>
    <t>630-163-131</t>
  </si>
  <si>
    <t>630-163-162</t>
  </si>
  <si>
    <t>630-163-188</t>
  </si>
  <si>
    <t>630-163-211</t>
  </si>
  <si>
    <t>630-163-221</t>
  </si>
  <si>
    <t>630-163-231</t>
  </si>
  <si>
    <t>630-163-311</t>
  </si>
  <si>
    <t>630-163-312</t>
  </si>
  <si>
    <t>630-163-392</t>
  </si>
  <si>
    <t>630-163-411</t>
  </si>
  <si>
    <t>630-163-418</t>
  </si>
  <si>
    <t>630-163-462</t>
  </si>
  <si>
    <t>630-165-418</t>
  </si>
  <si>
    <t>630-166-418</t>
  </si>
  <si>
    <t>630-167-198</t>
  </si>
  <si>
    <t>630-167-211</t>
  </si>
  <si>
    <t>630-167-221</t>
  </si>
  <si>
    <t>630-169-131</t>
  </si>
  <si>
    <t>630-169-211</t>
  </si>
  <si>
    <t>630-169-221</t>
  </si>
  <si>
    <t>630-169-231</t>
  </si>
  <si>
    <t>630-169-317</t>
  </si>
  <si>
    <t>630-171-192</t>
  </si>
  <si>
    <t>630-171-211</t>
  </si>
  <si>
    <t>630-171-221</t>
  </si>
  <si>
    <t>630-178-418</t>
  </si>
  <si>
    <t>630-181-126</t>
  </si>
  <si>
    <t>630-181-131</t>
  </si>
  <si>
    <t>630-181-142</t>
  </si>
  <si>
    <t>630-181-144</t>
  </si>
  <si>
    <t>630-181-171</t>
  </si>
  <si>
    <t>630-181-173</t>
  </si>
  <si>
    <t>630-181-211</t>
  </si>
  <si>
    <t>630-181-311</t>
  </si>
  <si>
    <t>630-ALL-116</t>
  </si>
  <si>
    <t>630-ALL-121</t>
  </si>
  <si>
    <t>630-ALL-126</t>
  </si>
  <si>
    <t>630-ALL-131</t>
  </si>
  <si>
    <t>630-ALL-132</t>
  </si>
  <si>
    <t>630-ALL-142</t>
  </si>
  <si>
    <t>630-ALL-144</t>
  </si>
  <si>
    <t>630-ALL-162</t>
  </si>
  <si>
    <t>630-ALL-171</t>
  </si>
  <si>
    <t>630-ALL-173</t>
  </si>
  <si>
    <t>630-ALL-188</t>
  </si>
  <si>
    <t>630-ALL-192</t>
  </si>
  <si>
    <t>630-ALL-198</t>
  </si>
  <si>
    <t>630-ALL-311</t>
  </si>
  <si>
    <t>630-ALL-312</t>
  </si>
  <si>
    <t>630-ALL-315</t>
  </si>
  <si>
    <t>630-ALL-317</t>
  </si>
  <si>
    <t>630-ALL-392</t>
  </si>
  <si>
    <t>630-ALL-411</t>
  </si>
  <si>
    <t>630-ALL-418</t>
  </si>
  <si>
    <t>630-ALL-461</t>
  </si>
  <si>
    <t>630-ALL-462</t>
  </si>
  <si>
    <t>63A-121-121</t>
  </si>
  <si>
    <t>63A-121-173</t>
  </si>
  <si>
    <t>63A-121-198</t>
  </si>
  <si>
    <t>63A-121-211</t>
  </si>
  <si>
    <t>63A-121-221</t>
  </si>
  <si>
    <t>63A-121-418</t>
  </si>
  <si>
    <t>63A-123-411</t>
  </si>
  <si>
    <t>63A-124-462</t>
  </si>
  <si>
    <t>63A-126-462</t>
  </si>
  <si>
    <t>63A-137-411</t>
  </si>
  <si>
    <t>63A-164-192</t>
  </si>
  <si>
    <t>63A-164-211</t>
  </si>
  <si>
    <t>63A-164-315</t>
  </si>
  <si>
    <t>63A-164-411</t>
  </si>
  <si>
    <t>63A-165-418</t>
  </si>
  <si>
    <t>63A-169-131</t>
  </si>
  <si>
    <t>63A-169-211</t>
  </si>
  <si>
    <t>63A-170-198</t>
  </si>
  <si>
    <t>63A-170-211</t>
  </si>
  <si>
    <t>63A-ALL-121</t>
  </si>
  <si>
    <t>63A-ALL-131</t>
  </si>
  <si>
    <t>63A-ALL-173</t>
  </si>
  <si>
    <t>63A-ALL-192</t>
  </si>
  <si>
    <t>63A-ALL-198</t>
  </si>
  <si>
    <t>63A-ALL-211</t>
  </si>
  <si>
    <t>63A-ALL-221</t>
  </si>
  <si>
    <t>63A-ALL-315</t>
  </si>
  <si>
    <t>63A-ALL-411</t>
  </si>
  <si>
    <t>63A-ALL-418</t>
  </si>
  <si>
    <t>63A-ALL-462</t>
  </si>
  <si>
    <t>63B-121-121</t>
  </si>
  <si>
    <t>63B-121-211</t>
  </si>
  <si>
    <t>63B-121-221</t>
  </si>
  <si>
    <t>63B-123-411</t>
  </si>
  <si>
    <t>63B-124-462</t>
  </si>
  <si>
    <t>63B-126-462</t>
  </si>
  <si>
    <t>63B-132-121</t>
  </si>
  <si>
    <t>63B-132-211</t>
  </si>
  <si>
    <t>63B-132-411</t>
  </si>
  <si>
    <t>63B-137-411</t>
  </si>
  <si>
    <t>63B-163-411</t>
  </si>
  <si>
    <t>63B-169-131</t>
  </si>
  <si>
    <t>63B-169-211</t>
  </si>
  <si>
    <t>63B-170-121</t>
  </si>
  <si>
    <t>63B-170-211</t>
  </si>
  <si>
    <t>63B-171-135</t>
  </si>
  <si>
    <t>63B-171-211</t>
  </si>
  <si>
    <t>63B-181-418</t>
  </si>
  <si>
    <t>63B-ALL-121</t>
  </si>
  <si>
    <t>63B-ALL-131</t>
  </si>
  <si>
    <t>63B-ALL-135</t>
  </si>
  <si>
    <t>63B-ALL-211</t>
  </si>
  <si>
    <t>63B-ALL-221</t>
  </si>
  <si>
    <t>63B-ALL-411</t>
  </si>
  <si>
    <t>63B-ALL-418</t>
  </si>
  <si>
    <t>63C-121-121</t>
  </si>
  <si>
    <t>63C-121-211</t>
  </si>
  <si>
    <t>63C-121-312</t>
  </si>
  <si>
    <t>63C-121-462</t>
  </si>
  <si>
    <t>63C-123-411</t>
  </si>
  <si>
    <t>63C-124-418</t>
  </si>
  <si>
    <t>63C-124-462</t>
  </si>
  <si>
    <t>63C-126-418</t>
  </si>
  <si>
    <t>63C-126-462</t>
  </si>
  <si>
    <t>63C-132-411</t>
  </si>
  <si>
    <t>63C-137-411</t>
  </si>
  <si>
    <t>63C-164-418</t>
  </si>
  <si>
    <t>63C-165-418</t>
  </si>
  <si>
    <t>63C-167-311</t>
  </si>
  <si>
    <t>63C-ALL-121</t>
  </si>
  <si>
    <t>63C-ALL-211</t>
  </si>
  <si>
    <t>63C-ALL-311</t>
  </si>
  <si>
    <t>63C-ALL-312</t>
  </si>
  <si>
    <t>63C-ALL-411</t>
  </si>
  <si>
    <t>63C-ALL-418</t>
  </si>
  <si>
    <t>63C-ALL-462</t>
  </si>
  <si>
    <t>640-121-116</t>
  </si>
  <si>
    <t>640-121-121</t>
  </si>
  <si>
    <t>640-121-131</t>
  </si>
  <si>
    <t>640-121-144</t>
  </si>
  <si>
    <t>640-121-151</t>
  </si>
  <si>
    <t>640-121-171</t>
  </si>
  <si>
    <t>640-121-175</t>
  </si>
  <si>
    <t>640-121-198</t>
  </si>
  <si>
    <t>640-121-211</t>
  </si>
  <si>
    <t>640-121-221</t>
  </si>
  <si>
    <t>640-121-314</t>
  </si>
  <si>
    <t>640-121-411</t>
  </si>
  <si>
    <t>640-121-418</t>
  </si>
  <si>
    <t>640-121-423</t>
  </si>
  <si>
    <t>640-121-462</t>
  </si>
  <si>
    <t>640-122-311</t>
  </si>
  <si>
    <t>640-123-411</t>
  </si>
  <si>
    <t>640-124-462</t>
  </si>
  <si>
    <t>640-126-462</t>
  </si>
  <si>
    <t>640-128-462</t>
  </si>
  <si>
    <t>640-132-121</t>
  </si>
  <si>
    <t>640-132-192</t>
  </si>
  <si>
    <t>640-132-211</t>
  </si>
  <si>
    <t>640-132-221</t>
  </si>
  <si>
    <t>640-132-317</t>
  </si>
  <si>
    <t>640-132-331</t>
  </si>
  <si>
    <t>640-132-332</t>
  </si>
  <si>
    <t>640-132-411</t>
  </si>
  <si>
    <t>640-132-418</t>
  </si>
  <si>
    <t>640-132-462</t>
  </si>
  <si>
    <t>640-134-152</t>
  </si>
  <si>
    <t>640-134-162</t>
  </si>
  <si>
    <t>640-134-211</t>
  </si>
  <si>
    <t>640-134-311</t>
  </si>
  <si>
    <t>640-134-312</t>
  </si>
  <si>
    <t>640-134-411</t>
  </si>
  <si>
    <t>640-134-418</t>
  </si>
  <si>
    <t>640-134-461</t>
  </si>
  <si>
    <t>640-134-462</t>
  </si>
  <si>
    <t>640-135-418</t>
  </si>
  <si>
    <t>640-137-411</t>
  </si>
  <si>
    <t>640-163-121</t>
  </si>
  <si>
    <t>640-163-173</t>
  </si>
  <si>
    <t>640-163-181</t>
  </si>
  <si>
    <t>640-163-191</t>
  </si>
  <si>
    <t>640-163-211</t>
  </si>
  <si>
    <t>640-163-221</t>
  </si>
  <si>
    <t>640-163-231</t>
  </si>
  <si>
    <t>640-163-311</t>
  </si>
  <si>
    <t>640-163-344</t>
  </si>
  <si>
    <t>640-163-392</t>
  </si>
  <si>
    <t>640-163-411</t>
  </si>
  <si>
    <t>640-163-418</t>
  </si>
  <si>
    <t>640-163-461</t>
  </si>
  <si>
    <t>640-163-462</t>
  </si>
  <si>
    <t>640-165-392</t>
  </si>
  <si>
    <t>640-165-418</t>
  </si>
  <si>
    <t>640-168-311</t>
  </si>
  <si>
    <t>640-171-116</t>
  </si>
  <si>
    <t>640-171-126</t>
  </si>
  <si>
    <t>640-171-127</t>
  </si>
  <si>
    <t>640-171-128</t>
  </si>
  <si>
    <t>640-171-131</t>
  </si>
  <si>
    <t>640-171-135</t>
  </si>
  <si>
    <t>640-171-142</t>
  </si>
  <si>
    <t>640-171-143</t>
  </si>
  <si>
    <t>640-171-144</t>
  </si>
  <si>
    <t>640-171-151</t>
  </si>
  <si>
    <t>640-171-165</t>
  </si>
  <si>
    <t>640-171-174</t>
  </si>
  <si>
    <t>640-171-176</t>
  </si>
  <si>
    <t>640-171-192</t>
  </si>
  <si>
    <t>640-171-211</t>
  </si>
  <si>
    <t>640-171-221</t>
  </si>
  <si>
    <t>640-171-231</t>
  </si>
  <si>
    <t>640-171-311</t>
  </si>
  <si>
    <t>640-171-392</t>
  </si>
  <si>
    <t>640-171-418</t>
  </si>
  <si>
    <t>640-171-422</t>
  </si>
  <si>
    <t>640-171-462</t>
  </si>
  <si>
    <t>640-ALL-116</t>
  </si>
  <si>
    <t>640-ALL-121</t>
  </si>
  <si>
    <t>640-ALL-126</t>
  </si>
  <si>
    <t>640-ALL-127</t>
  </si>
  <si>
    <t>640-ALL-128</t>
  </si>
  <si>
    <t>640-ALL-131</t>
  </si>
  <si>
    <t>640-ALL-135</t>
  </si>
  <si>
    <t>640-ALL-142</t>
  </si>
  <si>
    <t>640-ALL-143</t>
  </si>
  <si>
    <t>640-ALL-144</t>
  </si>
  <si>
    <t>640-ALL-152</t>
  </si>
  <si>
    <t>640-ALL-162</t>
  </si>
  <si>
    <t>640-ALL-173</t>
  </si>
  <si>
    <t>640-ALL-175</t>
  </si>
  <si>
    <t>640-ALL-181</t>
  </si>
  <si>
    <t>640-ALL-191</t>
  </si>
  <si>
    <t>640-ALL-192</t>
  </si>
  <si>
    <t>640-ALL-198</t>
  </si>
  <si>
    <t>640-ALL-311</t>
  </si>
  <si>
    <t>640-ALL-312</t>
  </si>
  <si>
    <t>640-ALL-314</t>
  </si>
  <si>
    <t>640-ALL-317</t>
  </si>
  <si>
    <t>640-ALL-331</t>
  </si>
  <si>
    <t>640-ALL-332</t>
  </si>
  <si>
    <t>640-ALL-344</t>
  </si>
  <si>
    <t>640-ALL-392</t>
  </si>
  <si>
    <t>640-ALL-411</t>
  </si>
  <si>
    <t>640-ALL-418</t>
  </si>
  <si>
    <t>640-ALL-422</t>
  </si>
  <si>
    <t>640-ALL-423</t>
  </si>
  <si>
    <t>640-ALL-461</t>
  </si>
  <si>
    <t>640-ALL-462</t>
  </si>
  <si>
    <t>64A-121-198</t>
  </si>
  <si>
    <t>64A-121-311</t>
  </si>
  <si>
    <t>64A-121-418</t>
  </si>
  <si>
    <t>64A-124-418</t>
  </si>
  <si>
    <t>64A-125-174</t>
  </si>
  <si>
    <t>64A-125-175</t>
  </si>
  <si>
    <t>64A-125-221</t>
  </si>
  <si>
    <t>64A-125-233</t>
  </si>
  <si>
    <t>64A-125-311</t>
  </si>
  <si>
    <t>64A-126-418</t>
  </si>
  <si>
    <t>64A-132-411</t>
  </si>
  <si>
    <t>64A-134-418</t>
  </si>
  <si>
    <t>64A-134-542</t>
  </si>
  <si>
    <t>64A-137-411</t>
  </si>
  <si>
    <t>64A-163-462</t>
  </si>
  <si>
    <t>64A-167-121</t>
  </si>
  <si>
    <t>64A-167-211</t>
  </si>
  <si>
    <t>64A-181-121</t>
  </si>
  <si>
    <t>64A-181-211</t>
  </si>
  <si>
    <t>64A-181-233</t>
  </si>
  <si>
    <t>64A-181-418</t>
  </si>
  <si>
    <t>64A-ALL-121</t>
  </si>
  <si>
    <t>64A-ALL-174</t>
  </si>
  <si>
    <t>64A-ALL-175</t>
  </si>
  <si>
    <t>64A-ALL-198</t>
  </si>
  <si>
    <t>64A-ALL-221</t>
  </si>
  <si>
    <t>64A-ALL-233</t>
  </si>
  <si>
    <t>64A-ALL-311</t>
  </si>
  <si>
    <t>64A-ALL-418</t>
  </si>
  <si>
    <t>64A-ALL-462</t>
  </si>
  <si>
    <t>64A-ALL-542</t>
  </si>
  <si>
    <t>650-121-121</t>
  </si>
  <si>
    <t>650-121-124</t>
  </si>
  <si>
    <t>650-121-135</t>
  </si>
  <si>
    <t>650-121-146</t>
  </si>
  <si>
    <t>650-121-199</t>
  </si>
  <si>
    <t>650-121-211</t>
  </si>
  <si>
    <t>650-121-221</t>
  </si>
  <si>
    <t>650-121-312</t>
  </si>
  <si>
    <t>650-121-411</t>
  </si>
  <si>
    <t>650-122-317</t>
  </si>
  <si>
    <t>650-123-315</t>
  </si>
  <si>
    <t>650-124-462</t>
  </si>
  <si>
    <t>650-125-151</t>
  </si>
  <si>
    <t>650-125-172</t>
  </si>
  <si>
    <t>650-125-174</t>
  </si>
  <si>
    <t>650-125-176</t>
  </si>
  <si>
    <t>650-125-231</t>
  </si>
  <si>
    <t>650-125-461</t>
  </si>
  <si>
    <t>650-126-462</t>
  </si>
  <si>
    <t>650-128-462</t>
  </si>
  <si>
    <t>650-129-418</t>
  </si>
  <si>
    <t>650-132-145</t>
  </si>
  <si>
    <t>650-132-192</t>
  </si>
  <si>
    <t>650-132-211</t>
  </si>
  <si>
    <t>650-132-221</t>
  </si>
  <si>
    <t>650-132-231</t>
  </si>
  <si>
    <t>650-132-311</t>
  </si>
  <si>
    <t>650-132-411</t>
  </si>
  <si>
    <t>650-135-311</t>
  </si>
  <si>
    <t>650-137-411</t>
  </si>
  <si>
    <t>650-137-461</t>
  </si>
  <si>
    <t>650-138-311</t>
  </si>
  <si>
    <t>650-163-121</t>
  </si>
  <si>
    <t>650-163-143</t>
  </si>
  <si>
    <t>650-163-145</t>
  </si>
  <si>
    <t>650-163-171</t>
  </si>
  <si>
    <t>650-163-199</t>
  </si>
  <si>
    <t>650-163-211</t>
  </si>
  <si>
    <t>650-163-221</t>
  </si>
  <si>
    <t>650-163-231</t>
  </si>
  <si>
    <t>650-163-232</t>
  </si>
  <si>
    <t>650-163-311</t>
  </si>
  <si>
    <t>650-163-312</t>
  </si>
  <si>
    <t>650-163-344</t>
  </si>
  <si>
    <t>650-163-392</t>
  </si>
  <si>
    <t>650-163-411</t>
  </si>
  <si>
    <t>650-163-413</t>
  </si>
  <si>
    <t>650-163-461</t>
  </si>
  <si>
    <t>650-163-462</t>
  </si>
  <si>
    <t>650-163-541</t>
  </si>
  <si>
    <t>650-165-392</t>
  </si>
  <si>
    <t>650-165-411</t>
  </si>
  <si>
    <t>650-168-311</t>
  </si>
  <si>
    <t>650-169-131</t>
  </si>
  <si>
    <t>650-169-181</t>
  </si>
  <si>
    <t>650-169-211</t>
  </si>
  <si>
    <t>650-169-221</t>
  </si>
  <si>
    <t>650-169-231</t>
  </si>
  <si>
    <t>650-169-232</t>
  </si>
  <si>
    <t>650-169-392</t>
  </si>
  <si>
    <t>650-170-392</t>
  </si>
  <si>
    <t>650-170-411</t>
  </si>
  <si>
    <t>650-171-113</t>
  </si>
  <si>
    <t>650-171-211</t>
  </si>
  <si>
    <t>650-171-221</t>
  </si>
  <si>
    <t>650-171-232</t>
  </si>
  <si>
    <t>650-171-392</t>
  </si>
  <si>
    <t>650-178-418</t>
  </si>
  <si>
    <t>650-ALL-113</t>
  </si>
  <si>
    <t>650-ALL-121</t>
  </si>
  <si>
    <t>650-ALL-124</t>
  </si>
  <si>
    <t>650-ALL-131</t>
  </si>
  <si>
    <t>650-ALL-135</t>
  </si>
  <si>
    <t>650-ALL-143</t>
  </si>
  <si>
    <t>650-ALL-145</t>
  </si>
  <si>
    <t>650-ALL-146</t>
  </si>
  <si>
    <t>650-ALL-151</t>
  </si>
  <si>
    <t>650-ALL-172</t>
  </si>
  <si>
    <t>650-ALL-174</t>
  </si>
  <si>
    <t>650-ALL-176</t>
  </si>
  <si>
    <t>650-ALL-181</t>
  </si>
  <si>
    <t>650-ALL-192</t>
  </si>
  <si>
    <t>650-ALL-199</t>
  </si>
  <si>
    <t>650-ALL-231</t>
  </si>
  <si>
    <t>650-ALL-232</t>
  </si>
  <si>
    <t>650-ALL-311</t>
  </si>
  <si>
    <t>650-ALL-312</t>
  </si>
  <si>
    <t>650-ALL-315</t>
  </si>
  <si>
    <t>650-ALL-317</t>
  </si>
  <si>
    <t>650-ALL-344</t>
  </si>
  <si>
    <t>650-ALL-392</t>
  </si>
  <si>
    <t>650-ALL-411</t>
  </si>
  <si>
    <t>650-ALL-413</t>
  </si>
  <si>
    <t>650-ALL-418</t>
  </si>
  <si>
    <t>650-ALL-461</t>
  </si>
  <si>
    <t>650-ALL-462</t>
  </si>
  <si>
    <t>650-ALL-541</t>
  </si>
  <si>
    <t>65A-121-121</t>
  </si>
  <si>
    <t>65A-121-131</t>
  </si>
  <si>
    <t>65A-121-211</t>
  </si>
  <si>
    <t>65A-121-221</t>
  </si>
  <si>
    <t>65A-121-411</t>
  </si>
  <si>
    <t>65A-122-311</t>
  </si>
  <si>
    <t>65A-123-411</t>
  </si>
  <si>
    <t>65A-124-418</t>
  </si>
  <si>
    <t>65A-124-462</t>
  </si>
  <si>
    <t>65A-126-462</t>
  </si>
  <si>
    <t>65A-128-462</t>
  </si>
  <si>
    <t>65A-132-133</t>
  </si>
  <si>
    <t>65A-132-211</t>
  </si>
  <si>
    <t>65A-132-311</t>
  </si>
  <si>
    <t>65A-132-411</t>
  </si>
  <si>
    <t>65A-137-411</t>
  </si>
  <si>
    <t>65A-163-131</t>
  </si>
  <si>
    <t>65A-163-211</t>
  </si>
  <si>
    <t>65A-167-418</t>
  </si>
  <si>
    <t>65A-169-311</t>
  </si>
  <si>
    <t>65A-170-142</t>
  </si>
  <si>
    <t>65A-171-325</t>
  </si>
  <si>
    <t>65A-171-461</t>
  </si>
  <si>
    <t>65A-ALL-121</t>
  </si>
  <si>
    <t>65A-ALL-131</t>
  </si>
  <si>
    <t>65A-ALL-133</t>
  </si>
  <si>
    <t>65A-ALL-142</t>
  </si>
  <si>
    <t>65A-ALL-211</t>
  </si>
  <si>
    <t>65A-ALL-221</t>
  </si>
  <si>
    <t>65A-ALL-311</t>
  </si>
  <si>
    <t>65A-ALL-325</t>
  </si>
  <si>
    <t>65A-ALL-411</t>
  </si>
  <si>
    <t>65A-ALL-418</t>
  </si>
  <si>
    <t>65A-ALL-461</t>
  </si>
  <si>
    <t>65A-ALL-462</t>
  </si>
  <si>
    <t>65B-121-121</t>
  </si>
  <si>
    <t>65B-121-151</t>
  </si>
  <si>
    <t>65B-121-211</t>
  </si>
  <si>
    <t>65B-121-411</t>
  </si>
  <si>
    <t>65B-163-147</t>
  </si>
  <si>
    <t>65B-163-211</t>
  </si>
  <si>
    <t>65B-163-311</t>
  </si>
  <si>
    <t>65B-ALL-121</t>
  </si>
  <si>
    <t>65B-ALL-147</t>
  </si>
  <si>
    <t>65B-ALL-151</t>
  </si>
  <si>
    <t>65B-ALL-211</t>
  </si>
  <si>
    <t>65B-ALL-311</t>
  </si>
  <si>
    <t>65B-ALL-411</t>
  </si>
  <si>
    <t>65C-121-121</t>
  </si>
  <si>
    <t>65C-121-198</t>
  </si>
  <si>
    <t>65C-121-211</t>
  </si>
  <si>
    <t>65C-121-229</t>
  </si>
  <si>
    <t>65C-121-231</t>
  </si>
  <si>
    <t>65C-121-411</t>
  </si>
  <si>
    <t>65C-121-459</t>
  </si>
  <si>
    <t>65C-123-411</t>
  </si>
  <si>
    <t>65C-124-418</t>
  </si>
  <si>
    <t>65C-124-462</t>
  </si>
  <si>
    <t>65C-126-418</t>
  </si>
  <si>
    <t>65C-126-462</t>
  </si>
  <si>
    <t>65C-135-418</t>
  </si>
  <si>
    <t>65C-137-411</t>
  </si>
  <si>
    <t>65C-163-143</t>
  </si>
  <si>
    <t>65C-163-462</t>
  </si>
  <si>
    <t>65C-165-418</t>
  </si>
  <si>
    <t>65C-ALL-121</t>
  </si>
  <si>
    <t>65C-ALL-143</t>
  </si>
  <si>
    <t>65C-ALL-198</t>
  </si>
  <si>
    <t>65C-ALL-211</t>
  </si>
  <si>
    <t>65C-ALL-229</t>
  </si>
  <si>
    <t>65C-ALL-231</t>
  </si>
  <si>
    <t>65C-ALL-411</t>
  </si>
  <si>
    <t>65C-ALL-418</t>
  </si>
  <si>
    <t>65C-ALL-459</t>
  </si>
  <si>
    <t>65C-ALL-462</t>
  </si>
  <si>
    <t>65D-121-121</t>
  </si>
  <si>
    <t>65D-121-211</t>
  </si>
  <si>
    <t>65D-121-312</t>
  </si>
  <si>
    <t>65D-121-411</t>
  </si>
  <si>
    <t>65D-121-418</t>
  </si>
  <si>
    <t>65D-123-411</t>
  </si>
  <si>
    <t>65D-126-462</t>
  </si>
  <si>
    <t>65D-132-121</t>
  </si>
  <si>
    <t>65D-132-311</t>
  </si>
  <si>
    <t>65D-137-311</t>
  </si>
  <si>
    <t>65D-164-311</t>
  </si>
  <si>
    <t>65D-167-121</t>
  </si>
  <si>
    <t>65D-167-211</t>
  </si>
  <si>
    <t>65D-ALL-121</t>
  </si>
  <si>
    <t>65D-ALL-211</t>
  </si>
  <si>
    <t>65D-ALL-311</t>
  </si>
  <si>
    <t>65D-ALL-312</t>
  </si>
  <si>
    <t>65D-ALL-411</t>
  </si>
  <si>
    <t>65D-ALL-418</t>
  </si>
  <si>
    <t>65F-121-121</t>
  </si>
  <si>
    <t>65F-121-411</t>
  </si>
  <si>
    <t>65F-121-418</t>
  </si>
  <si>
    <t>65F-126-462</t>
  </si>
  <si>
    <t>65F-164-418</t>
  </si>
  <si>
    <t>65F-164-461</t>
  </si>
  <si>
    <t>65F-164-462</t>
  </si>
  <si>
    <t>65F-ALL-121</t>
  </si>
  <si>
    <t>65F-ALL-411</t>
  </si>
  <si>
    <t>65F-ALL-418</t>
  </si>
  <si>
    <t>65F-ALL-461</t>
  </si>
  <si>
    <t>65G-124-462</t>
  </si>
  <si>
    <t>65G-126-462</t>
  </si>
  <si>
    <t>65G-128-462</t>
  </si>
  <si>
    <t>65G-129-418</t>
  </si>
  <si>
    <t>65G-137-411</t>
  </si>
  <si>
    <t>65G-163-146</t>
  </si>
  <si>
    <t>65G-163-152</t>
  </si>
  <si>
    <t>65G-163-211</t>
  </si>
  <si>
    <t>65G-163-229</t>
  </si>
  <si>
    <t>65G-163-231</t>
  </si>
  <si>
    <t>65G-163-234</t>
  </si>
  <si>
    <t>65G-165-418</t>
  </si>
  <si>
    <t>65G-167-126</t>
  </si>
  <si>
    <t>65G-169-131</t>
  </si>
  <si>
    <t>65G-170-121</t>
  </si>
  <si>
    <t>65G-170-211</t>
  </si>
  <si>
    <t>65G-171-311</t>
  </si>
  <si>
    <t>65G-171-313</t>
  </si>
  <si>
    <t>65G-171-411</t>
  </si>
  <si>
    <t>65G-171-422</t>
  </si>
  <si>
    <t>65G-171-461</t>
  </si>
  <si>
    <t>65G-171-462</t>
  </si>
  <si>
    <t>65G-ALL-121</t>
  </si>
  <si>
    <t>65G-ALL-126</t>
  </si>
  <si>
    <t>65G-ALL-131</t>
  </si>
  <si>
    <t>65G-ALL-146</t>
  </si>
  <si>
    <t>65G-ALL-152</t>
  </si>
  <si>
    <t>65G-ALL-211</t>
  </si>
  <si>
    <t>65G-ALL-229</t>
  </si>
  <si>
    <t>65G-ALL-231</t>
  </si>
  <si>
    <t>65G-ALL-234</t>
  </si>
  <si>
    <t>65G-ALL-311</t>
  </si>
  <si>
    <t>65G-ALL-313</t>
  </si>
  <si>
    <t>65G-ALL-411</t>
  </si>
  <si>
    <t>65G-ALL-418</t>
  </si>
  <si>
    <t>65G-ALL-422</t>
  </si>
  <si>
    <t>65G-ALL-461</t>
  </si>
  <si>
    <t>65G-ALL-462</t>
  </si>
  <si>
    <t>65H-122-317</t>
  </si>
  <si>
    <t>65H-123-411</t>
  </si>
  <si>
    <t>65H-124-462</t>
  </si>
  <si>
    <t>65H-126-462</t>
  </si>
  <si>
    <t>65H-128-462</t>
  </si>
  <si>
    <t>65H-135-311</t>
  </si>
  <si>
    <t>65H-137-411</t>
  </si>
  <si>
    <t>65H-163-142</t>
  </si>
  <si>
    <t>65H-163-211</t>
  </si>
  <si>
    <t>65H-163-311</t>
  </si>
  <si>
    <t>65H-165-418</t>
  </si>
  <si>
    <t>65H-169-311</t>
  </si>
  <si>
    <t>65H-170-311</t>
  </si>
  <si>
    <t>65H-171-541</t>
  </si>
  <si>
    <t>65H-ALL-142</t>
  </si>
  <si>
    <t>65H-ALL-211</t>
  </si>
  <si>
    <t>65H-ALL-311</t>
  </si>
  <si>
    <t>65H-ALL-317</t>
  </si>
  <si>
    <t>65H-ALL-411</t>
  </si>
  <si>
    <t>65H-ALL-418</t>
  </si>
  <si>
    <t>65H-ALL-462</t>
  </si>
  <si>
    <t>65H-ALL-541</t>
  </si>
  <si>
    <t>65Z-122-311</t>
  </si>
  <si>
    <t>65Z-132-143</t>
  </si>
  <si>
    <t>65Z-132-411</t>
  </si>
  <si>
    <t>65Z-132-418</t>
  </si>
  <si>
    <t>65Z-132-462</t>
  </si>
  <si>
    <t>65Z-137-411</t>
  </si>
  <si>
    <t>65Z-163-311</t>
  </si>
  <si>
    <t>65Z-163-343</t>
  </si>
  <si>
    <t>65Z-163-411</t>
  </si>
  <si>
    <t>65Z-163-418</t>
  </si>
  <si>
    <t>65Z-163-462</t>
  </si>
  <si>
    <t>65Z-ALL-143</t>
  </si>
  <si>
    <t>65Z-ALL-311</t>
  </si>
  <si>
    <t>65Z-ALL-343</t>
  </si>
  <si>
    <t>65Z-ALL-411</t>
  </si>
  <si>
    <t>65Z-ALL-418</t>
  </si>
  <si>
    <t>65Z-ALL-462</t>
  </si>
  <si>
    <t>660-121-121</t>
  </si>
  <si>
    <t>660-121-198</t>
  </si>
  <si>
    <t>660-121-211</t>
  </si>
  <si>
    <t>660-121-221</t>
  </si>
  <si>
    <t>660-121-411</t>
  </si>
  <si>
    <t>660-122-317</t>
  </si>
  <si>
    <t>660-123-411</t>
  </si>
  <si>
    <t>660-124-418</t>
  </si>
  <si>
    <t>660-124-462</t>
  </si>
  <si>
    <t>660-126-418</t>
  </si>
  <si>
    <t>660-126-462</t>
  </si>
  <si>
    <t>660-127-462</t>
  </si>
  <si>
    <t>660-128-418</t>
  </si>
  <si>
    <t>660-132-311</t>
  </si>
  <si>
    <t>660-132-411</t>
  </si>
  <si>
    <t>660-134-411</t>
  </si>
  <si>
    <t>660-134-418</t>
  </si>
  <si>
    <t>660-135-311</t>
  </si>
  <si>
    <t>660-137-411</t>
  </si>
  <si>
    <t>660-138-311</t>
  </si>
  <si>
    <t>660-163-313</t>
  </si>
  <si>
    <t>660-163-343</t>
  </si>
  <si>
    <t>660-163-392</t>
  </si>
  <si>
    <t>660-163-411</t>
  </si>
  <si>
    <t>660-163-418</t>
  </si>
  <si>
    <t>660-163-461</t>
  </si>
  <si>
    <t>660-163-462</t>
  </si>
  <si>
    <t>660-ALL-121</t>
  </si>
  <si>
    <t>660-ALL-198</t>
  </si>
  <si>
    <t>660-ALL-221</t>
  </si>
  <si>
    <t>660-ALL-313</t>
  </si>
  <si>
    <t>660-ALL-317</t>
  </si>
  <si>
    <t>660-ALL-343</t>
  </si>
  <si>
    <t>660-ALL-392</t>
  </si>
  <si>
    <t>660-ALL-418</t>
  </si>
  <si>
    <t>660-ALL-461</t>
  </si>
  <si>
    <t>660-ALL-462</t>
  </si>
  <si>
    <t>66A-121-312</t>
  </si>
  <si>
    <t>66A-125-311</t>
  </si>
  <si>
    <t>66A-135-418</t>
  </si>
  <si>
    <t>66A-163-311</t>
  </si>
  <si>
    <t>66A-163-343</t>
  </si>
  <si>
    <t>66A-163-411</t>
  </si>
  <si>
    <t>66A-163-418</t>
  </si>
  <si>
    <t>66A-163-422</t>
  </si>
  <si>
    <t>66A-163-461</t>
  </si>
  <si>
    <t>66A-163-462</t>
  </si>
  <si>
    <t>66A-165-418</t>
  </si>
  <si>
    <t>66A-ALL-311</t>
  </si>
  <si>
    <t>66A-ALL-312</t>
  </si>
  <si>
    <t>66A-ALL-343</t>
  </si>
  <si>
    <t>66A-ALL-411</t>
  </si>
  <si>
    <t>66A-ALL-418</t>
  </si>
  <si>
    <t>66A-ALL-422</t>
  </si>
  <si>
    <t>66A-ALL-461</t>
  </si>
  <si>
    <t>66A-ALL-462</t>
  </si>
  <si>
    <t>670-121-147</t>
  </si>
  <si>
    <t>670-121-163</t>
  </si>
  <si>
    <t>670-121-171</t>
  </si>
  <si>
    <t>670-121-191</t>
  </si>
  <si>
    <t>670-121-198</t>
  </si>
  <si>
    <t>670-121-211</t>
  </si>
  <si>
    <t>670-121-221</t>
  </si>
  <si>
    <t>670-121-311</t>
  </si>
  <si>
    <t>670-121-312</t>
  </si>
  <si>
    <t>670-121-331</t>
  </si>
  <si>
    <t>670-121-411</t>
  </si>
  <si>
    <t>670-121-418</t>
  </si>
  <si>
    <t>670-122-311</t>
  </si>
  <si>
    <t>670-122-317</t>
  </si>
  <si>
    <t>670-123-411</t>
  </si>
  <si>
    <t>670-124-462</t>
  </si>
  <si>
    <t>670-125-174</t>
  </si>
  <si>
    <t>670-125-176</t>
  </si>
  <si>
    <t>670-125-453</t>
  </si>
  <si>
    <t>670-126-462</t>
  </si>
  <si>
    <t>670-127-462</t>
  </si>
  <si>
    <t>670-128-418</t>
  </si>
  <si>
    <t>670-128-462</t>
  </si>
  <si>
    <t>670-132-192</t>
  </si>
  <si>
    <t>670-132-211</t>
  </si>
  <si>
    <t>670-132-221</t>
  </si>
  <si>
    <t>670-132-311</t>
  </si>
  <si>
    <t>670-132-318</t>
  </si>
  <si>
    <t>670-132-411</t>
  </si>
  <si>
    <t>670-134-121</t>
  </si>
  <si>
    <t>670-134-135</t>
  </si>
  <si>
    <t>670-134-142</t>
  </si>
  <si>
    <t>670-134-146</t>
  </si>
  <si>
    <t>670-134-151</t>
  </si>
  <si>
    <t>670-134-162</t>
  </si>
  <si>
    <t>670-134-199</t>
  </si>
  <si>
    <t>670-134-211</t>
  </si>
  <si>
    <t>670-134-221</t>
  </si>
  <si>
    <t>670-134-231</t>
  </si>
  <si>
    <t>670-134-411</t>
  </si>
  <si>
    <t>670-134-418</t>
  </si>
  <si>
    <t>670-134-461</t>
  </si>
  <si>
    <t>670-135-311</t>
  </si>
  <si>
    <t>670-135-542</t>
  </si>
  <si>
    <t>670-137-411</t>
  </si>
  <si>
    <t>670-137-461</t>
  </si>
  <si>
    <t>670-163-311</t>
  </si>
  <si>
    <t>670-163-392</t>
  </si>
  <si>
    <t>670-163-411</t>
  </si>
  <si>
    <t>670-163-418</t>
  </si>
  <si>
    <t>670-163-461</t>
  </si>
  <si>
    <t>670-163-462</t>
  </si>
  <si>
    <t>670-165-392</t>
  </si>
  <si>
    <t>670-165-418</t>
  </si>
  <si>
    <t>670-167-126</t>
  </si>
  <si>
    <t>670-167-131</t>
  </si>
  <si>
    <t>670-167-133</t>
  </si>
  <si>
    <t>670-167-142</t>
  </si>
  <si>
    <t>670-167-144</t>
  </si>
  <si>
    <t>670-167-145</t>
  </si>
  <si>
    <t>670-167-192</t>
  </si>
  <si>
    <t>670-167-196</t>
  </si>
  <si>
    <t>670-167-211</t>
  </si>
  <si>
    <t>670-167-221</t>
  </si>
  <si>
    <t>670-167-392</t>
  </si>
  <si>
    <t>670-170-126</t>
  </si>
  <si>
    <t>670-170-142</t>
  </si>
  <si>
    <t>670-170-211</t>
  </si>
  <si>
    <t>670-170-392</t>
  </si>
  <si>
    <t>670-170-411</t>
  </si>
  <si>
    <t>670-171-392</t>
  </si>
  <si>
    <t>670-171-462</t>
  </si>
  <si>
    <t>670-178-418</t>
  </si>
  <si>
    <t>670-181-126</t>
  </si>
  <si>
    <t>670-181-131</t>
  </si>
  <si>
    <t>670-181-135</t>
  </si>
  <si>
    <t>670-181-142</t>
  </si>
  <si>
    <t>670-181-173</t>
  </si>
  <si>
    <t>670-181-196</t>
  </si>
  <si>
    <t>670-181-211</t>
  </si>
  <si>
    <t>670-181-221</t>
  </si>
  <si>
    <t>670-181-312</t>
  </si>
  <si>
    <t>670-181-392</t>
  </si>
  <si>
    <t>670-181-418</t>
  </si>
  <si>
    <t>670-ALL-121</t>
  </si>
  <si>
    <t>670-ALL-126</t>
  </si>
  <si>
    <t>670-ALL-131</t>
  </si>
  <si>
    <t>670-ALL-133</t>
  </si>
  <si>
    <t>670-ALL-135</t>
  </si>
  <si>
    <t>670-ALL-142</t>
  </si>
  <si>
    <t>670-ALL-144</t>
  </si>
  <si>
    <t>670-ALL-145</t>
  </si>
  <si>
    <t>670-ALL-146</t>
  </si>
  <si>
    <t>670-ALL-147</t>
  </si>
  <si>
    <t>670-ALL-151</t>
  </si>
  <si>
    <t>670-ALL-162</t>
  </si>
  <si>
    <t>670-ALL-163</t>
  </si>
  <si>
    <t>670-ALL-173</t>
  </si>
  <si>
    <t>670-ALL-174</t>
  </si>
  <si>
    <t>670-ALL-176</t>
  </si>
  <si>
    <t>670-ALL-191</t>
  </si>
  <si>
    <t>670-ALL-192</t>
  </si>
  <si>
    <t>670-ALL-196</t>
  </si>
  <si>
    <t>670-ALL-198</t>
  </si>
  <si>
    <t>670-ALL-199</t>
  </si>
  <si>
    <t>670-ALL-311</t>
  </si>
  <si>
    <t>670-ALL-312</t>
  </si>
  <si>
    <t>670-ALL-317</t>
  </si>
  <si>
    <t>670-ALL-318</t>
  </si>
  <si>
    <t>670-ALL-331</t>
  </si>
  <si>
    <t>670-ALL-392</t>
  </si>
  <si>
    <t>670-ALL-418</t>
  </si>
  <si>
    <t>670-ALL-453</t>
  </si>
  <si>
    <t>670-ALL-461</t>
  </si>
  <si>
    <t>670-ALL-462</t>
  </si>
  <si>
    <t>670-ALL-542</t>
  </si>
  <si>
    <t>67B-121-121</t>
  </si>
  <si>
    <t>67B-121-151</t>
  </si>
  <si>
    <t>67B-121-198</t>
  </si>
  <si>
    <t>67B-121-211</t>
  </si>
  <si>
    <t>67B-121-221</t>
  </si>
  <si>
    <t>67B-121-418</t>
  </si>
  <si>
    <t>67B-124-462</t>
  </si>
  <si>
    <t>67B-126-462</t>
  </si>
  <si>
    <t>67B-128-418</t>
  </si>
  <si>
    <t>67B-129-418</t>
  </si>
  <si>
    <t>67B-134-411</t>
  </si>
  <si>
    <t>67B-134-418</t>
  </si>
  <si>
    <t>67B-135-462</t>
  </si>
  <si>
    <t>67B-137-411</t>
  </si>
  <si>
    <t>67B-163-143</t>
  </si>
  <si>
    <t>67B-163-211</t>
  </si>
  <si>
    <t>67B-163-221</t>
  </si>
  <si>
    <t>67B-163-311</t>
  </si>
  <si>
    <t>67B-163-411</t>
  </si>
  <si>
    <t>67B-163-418</t>
  </si>
  <si>
    <t>67B-163-462</t>
  </si>
  <si>
    <t>67B-169-131</t>
  </si>
  <si>
    <t>67B-171-311</t>
  </si>
  <si>
    <t>67B-171-411</t>
  </si>
  <si>
    <t>67B-ALL-121</t>
  </si>
  <si>
    <t>67B-ALL-131</t>
  </si>
  <si>
    <t>67B-ALL-143</t>
  </si>
  <si>
    <t>67B-ALL-151</t>
  </si>
  <si>
    <t>67B-ALL-198</t>
  </si>
  <si>
    <t>67B-ALL-221</t>
  </si>
  <si>
    <t>67B-ALL-311</t>
  </si>
  <si>
    <t>67B-ALL-411</t>
  </si>
  <si>
    <t>67B-ALL-418</t>
  </si>
  <si>
    <t>67B-ALL-462</t>
  </si>
  <si>
    <t>680-121-116</t>
  </si>
  <si>
    <t>680-121-191</t>
  </si>
  <si>
    <t>680-121-211</t>
  </si>
  <si>
    <t>680-121-221</t>
  </si>
  <si>
    <t>680-121-312</t>
  </si>
  <si>
    <t>680-121-413</t>
  </si>
  <si>
    <t>680-122-311</t>
  </si>
  <si>
    <t>680-123-411</t>
  </si>
  <si>
    <t>680-125-171</t>
  </si>
  <si>
    <t>680-125-231</t>
  </si>
  <si>
    <t>680-125-411</t>
  </si>
  <si>
    <t>680-125-459</t>
  </si>
  <si>
    <t>680-126-462</t>
  </si>
  <si>
    <t>680-128-462</t>
  </si>
  <si>
    <t>680-132-192</t>
  </si>
  <si>
    <t>680-132-211</t>
  </si>
  <si>
    <t>680-132-221</t>
  </si>
  <si>
    <t>680-132-311</t>
  </si>
  <si>
    <t>680-132-411</t>
  </si>
  <si>
    <t>680-132-418</t>
  </si>
  <si>
    <t>680-132-462</t>
  </si>
  <si>
    <t>680-137-411</t>
  </si>
  <si>
    <t>680-163-191</t>
  </si>
  <si>
    <t>680-163-192</t>
  </si>
  <si>
    <t>680-163-211</t>
  </si>
  <si>
    <t>680-163-221</t>
  </si>
  <si>
    <t>680-163-311</t>
  </si>
  <si>
    <t>680-163-411</t>
  </si>
  <si>
    <t>680-163-423</t>
  </si>
  <si>
    <t>680-165-418</t>
  </si>
  <si>
    <t>680-167-192</t>
  </si>
  <si>
    <t>680-167-211</t>
  </si>
  <si>
    <t>680-167-221</t>
  </si>
  <si>
    <t>680-167-392</t>
  </si>
  <si>
    <t>680-169-311</t>
  </si>
  <si>
    <t>680-171-113</t>
  </si>
  <si>
    <t>680-171-126</t>
  </si>
  <si>
    <t>680-171-131</t>
  </si>
  <si>
    <t>680-171-142</t>
  </si>
  <si>
    <t>680-171-144</t>
  </si>
  <si>
    <t>680-171-151</t>
  </si>
  <si>
    <t>680-171-162</t>
  </si>
  <si>
    <t>680-171-171</t>
  </si>
  <si>
    <t>680-171-178</t>
  </si>
  <si>
    <t>680-171-211</t>
  </si>
  <si>
    <t>680-171-392</t>
  </si>
  <si>
    <t>680-171-459</t>
  </si>
  <si>
    <t>680-ALL-113</t>
  </si>
  <si>
    <t>680-ALL-116</t>
  </si>
  <si>
    <t>680-ALL-126</t>
  </si>
  <si>
    <t>680-ALL-131</t>
  </si>
  <si>
    <t>680-ALL-142</t>
  </si>
  <si>
    <t>680-ALL-144</t>
  </si>
  <si>
    <t>680-ALL-151</t>
  </si>
  <si>
    <t>680-ALL-162</t>
  </si>
  <si>
    <t>680-ALL-171</t>
  </si>
  <si>
    <t>680-ALL-178</t>
  </si>
  <si>
    <t>680-ALL-191</t>
  </si>
  <si>
    <t>680-ALL-192</t>
  </si>
  <si>
    <t>680-ALL-231</t>
  </si>
  <si>
    <t>680-ALL-311</t>
  </si>
  <si>
    <t>680-ALL-312</t>
  </si>
  <si>
    <t>680-ALL-392</t>
  </si>
  <si>
    <t>680-ALL-411</t>
  </si>
  <si>
    <t>680-ALL-413</t>
  </si>
  <si>
    <t>680-ALL-418</t>
  </si>
  <si>
    <t>680-ALL-459</t>
  </si>
  <si>
    <t>680-ALL-462</t>
  </si>
  <si>
    <t>681-121-121</t>
  </si>
  <si>
    <t>681-121-131</t>
  </si>
  <si>
    <t>681-121-191</t>
  </si>
  <si>
    <t>681-121-211</t>
  </si>
  <si>
    <t>681-121-221</t>
  </si>
  <si>
    <t>681-121-411</t>
  </si>
  <si>
    <t>681-122-311</t>
  </si>
  <si>
    <t>681-123-411</t>
  </si>
  <si>
    <t>681-124-462</t>
  </si>
  <si>
    <t>681-125-311</t>
  </si>
  <si>
    <t>681-125-411</t>
  </si>
  <si>
    <t>681-125-423</t>
  </si>
  <si>
    <t>681-126-462</t>
  </si>
  <si>
    <t>681-128-462</t>
  </si>
  <si>
    <t>681-132-311</t>
  </si>
  <si>
    <t>681-132-411</t>
  </si>
  <si>
    <t>681-132-418</t>
  </si>
  <si>
    <t>681-137-411</t>
  </si>
  <si>
    <t>681-163-392</t>
  </si>
  <si>
    <t>681-163-411</t>
  </si>
  <si>
    <t>681-163-461</t>
  </si>
  <si>
    <t>681-163-462</t>
  </si>
  <si>
    <t>681-165-392</t>
  </si>
  <si>
    <t>681-165-418</t>
  </si>
  <si>
    <t>681-171-126</t>
  </si>
  <si>
    <t>681-171-131</t>
  </si>
  <si>
    <t>681-171-142</t>
  </si>
  <si>
    <t>681-171-162</t>
  </si>
  <si>
    <t>681-171-171</t>
  </si>
  <si>
    <t>681-171-180</t>
  </si>
  <si>
    <t>681-171-211</t>
  </si>
  <si>
    <t>681-171-392</t>
  </si>
  <si>
    <t>681-ALL-121</t>
  </si>
  <si>
    <t>681-ALL-126</t>
  </si>
  <si>
    <t>681-ALL-131</t>
  </si>
  <si>
    <t>681-ALL-142</t>
  </si>
  <si>
    <t>681-ALL-162</t>
  </si>
  <si>
    <t>681-ALL-180</t>
  </si>
  <si>
    <t>681-ALL-191</t>
  </si>
  <si>
    <t>681-ALL-211</t>
  </si>
  <si>
    <t>681-ALL-221</t>
  </si>
  <si>
    <t>681-ALL-311</t>
  </si>
  <si>
    <t>681-ALL-392</t>
  </si>
  <si>
    <t>681-ALL-411</t>
  </si>
  <si>
    <t>681-ALL-418</t>
  </si>
  <si>
    <t>681-ALL-423</t>
  </si>
  <si>
    <t>681-ALL-461</t>
  </si>
  <si>
    <t>681-ALL-462</t>
  </si>
  <si>
    <t>68A-121-116</t>
  </si>
  <si>
    <t>68A-121-121</t>
  </si>
  <si>
    <t>68A-121-211</t>
  </si>
  <si>
    <t>68A-121-221</t>
  </si>
  <si>
    <t>68A-121-411</t>
  </si>
  <si>
    <t>68A-123-315</t>
  </si>
  <si>
    <t>68A-123-411</t>
  </si>
  <si>
    <t>68A-124-418</t>
  </si>
  <si>
    <t>68A-124-462</t>
  </si>
  <si>
    <t>68A-124-542</t>
  </si>
  <si>
    <t>68A-126-418</t>
  </si>
  <si>
    <t>68A-126-462</t>
  </si>
  <si>
    <t>68A-128-462</t>
  </si>
  <si>
    <t>68A-129-418</t>
  </si>
  <si>
    <t>68A-132-343</t>
  </si>
  <si>
    <t>68A-137-411</t>
  </si>
  <si>
    <t>68A-ALL-116</t>
  </si>
  <si>
    <t>68A-ALL-121</t>
  </si>
  <si>
    <t>68A-ALL-211</t>
  </si>
  <si>
    <t>68A-ALL-221</t>
  </si>
  <si>
    <t>68A-ALL-315</t>
  </si>
  <si>
    <t>68A-ALL-343</t>
  </si>
  <si>
    <t>68A-ALL-411</t>
  </si>
  <si>
    <t>68A-ALL-418</t>
  </si>
  <si>
    <t>68A-ALL-462</t>
  </si>
  <si>
    <t>68A-ALL-542</t>
  </si>
  <si>
    <t>68C-121-121</t>
  </si>
  <si>
    <t>68C-121-211</t>
  </si>
  <si>
    <t>68C-121-411</t>
  </si>
  <si>
    <t>68C-122-317</t>
  </si>
  <si>
    <t>68C-123-315</t>
  </si>
  <si>
    <t>68C-124-462</t>
  </si>
  <si>
    <t>68C-126-462</t>
  </si>
  <si>
    <t>68C-128-418</t>
  </si>
  <si>
    <t>68C-132-318</t>
  </si>
  <si>
    <t>68C-135-542</t>
  </si>
  <si>
    <t>68C-137-311</t>
  </si>
  <si>
    <t>68C-137-411</t>
  </si>
  <si>
    <t>68C-164-146</t>
  </si>
  <si>
    <t>68C-165-418</t>
  </si>
  <si>
    <t>68C-170-142</t>
  </si>
  <si>
    <t>68C-170-211</t>
  </si>
  <si>
    <t>68C-ALL-121</t>
  </si>
  <si>
    <t>68C-ALL-142</t>
  </si>
  <si>
    <t>68C-ALL-146</t>
  </si>
  <si>
    <t>68C-ALL-211</t>
  </si>
  <si>
    <t>68C-ALL-311</t>
  </si>
  <si>
    <t>68C-ALL-315</t>
  </si>
  <si>
    <t>68C-ALL-317</t>
  </si>
  <si>
    <t>68C-ALL-318</t>
  </si>
  <si>
    <t>68C-ALL-411</t>
  </si>
  <si>
    <t>68C-ALL-418</t>
  </si>
  <si>
    <t>68C-ALL-462</t>
  </si>
  <si>
    <t>68C-ALL-542</t>
  </si>
  <si>
    <t>690-121-116</t>
  </si>
  <si>
    <t>690-121-121</t>
  </si>
  <si>
    <t>690-121-211</t>
  </si>
  <si>
    <t>690-121-221</t>
  </si>
  <si>
    <t>690-121-411</t>
  </si>
  <si>
    <t>690-122-133</t>
  </si>
  <si>
    <t>690-122-211</t>
  </si>
  <si>
    <t>690-122-221</t>
  </si>
  <si>
    <t>690-122-231</t>
  </si>
  <si>
    <t>690-123-315</t>
  </si>
  <si>
    <t>690-124-462</t>
  </si>
  <si>
    <t>690-125-151</t>
  </si>
  <si>
    <t>690-125-174</t>
  </si>
  <si>
    <t>690-125-176</t>
  </si>
  <si>
    <t>690-126-462</t>
  </si>
  <si>
    <t>690-128-462</t>
  </si>
  <si>
    <t>690-132-121</t>
  </si>
  <si>
    <t>690-132-211</t>
  </si>
  <si>
    <t>690-132-221</t>
  </si>
  <si>
    <t>690-132-231</t>
  </si>
  <si>
    <t>690-132-411</t>
  </si>
  <si>
    <t>690-132-462</t>
  </si>
  <si>
    <t>690-135-418</t>
  </si>
  <si>
    <t>690-137-411</t>
  </si>
  <si>
    <t>690-163-311</t>
  </si>
  <si>
    <t>690-163-411</t>
  </si>
  <si>
    <t>690-163-462</t>
  </si>
  <si>
    <t>690-171-116</t>
  </si>
  <si>
    <t>690-171-126</t>
  </si>
  <si>
    <t>690-171-131</t>
  </si>
  <si>
    <t>690-171-142</t>
  </si>
  <si>
    <t>690-171-171</t>
  </si>
  <si>
    <t>690-171-174</t>
  </si>
  <si>
    <t>690-171-176</t>
  </si>
  <si>
    <t>690-171-180</t>
  </si>
  <si>
    <t>690-171-211</t>
  </si>
  <si>
    <t>690-171-392</t>
  </si>
  <si>
    <t>690-171-418</t>
  </si>
  <si>
    <t>690-171-462</t>
  </si>
  <si>
    <t>690-ALL-116</t>
  </si>
  <si>
    <t>690-ALL-121</t>
  </si>
  <si>
    <t>690-ALL-126</t>
  </si>
  <si>
    <t>690-ALL-131</t>
  </si>
  <si>
    <t>690-ALL-133</t>
  </si>
  <si>
    <t>690-ALL-142</t>
  </si>
  <si>
    <t>690-ALL-151</t>
  </si>
  <si>
    <t>690-ALL-174</t>
  </si>
  <si>
    <t>690-ALL-176</t>
  </si>
  <si>
    <t>690-ALL-180</t>
  </si>
  <si>
    <t>690-ALL-311</t>
  </si>
  <si>
    <t>690-ALL-315</t>
  </si>
  <si>
    <t>690-ALL-392</t>
  </si>
  <si>
    <t>690-ALL-418</t>
  </si>
  <si>
    <t>690-ALL-462</t>
  </si>
  <si>
    <t>69A-121-121</t>
  </si>
  <si>
    <t>69A-121-163</t>
  </si>
  <si>
    <t>69A-121-174</t>
  </si>
  <si>
    <t>69A-121-176</t>
  </si>
  <si>
    <t>69A-121-211</t>
  </si>
  <si>
    <t>69A-121-221</t>
  </si>
  <si>
    <t>69A-122-317</t>
  </si>
  <si>
    <t>69A-123-411</t>
  </si>
  <si>
    <t>69A-124-462</t>
  </si>
  <si>
    <t>69A-125-174</t>
  </si>
  <si>
    <t>69A-126-462</t>
  </si>
  <si>
    <t>69A-134-413</t>
  </si>
  <si>
    <t>69A-134-462</t>
  </si>
  <si>
    <t>69A-135-418</t>
  </si>
  <si>
    <t>69A-137-411</t>
  </si>
  <si>
    <t>69A-163-131</t>
  </si>
  <si>
    <t>69A-163-142</t>
  </si>
  <si>
    <t>69A-163-211</t>
  </si>
  <si>
    <t>69A-163-221</t>
  </si>
  <si>
    <t>69A-163-231</t>
  </si>
  <si>
    <t>69A-165-418</t>
  </si>
  <si>
    <t>69A-169-131</t>
  </si>
  <si>
    <t>69A-169-211</t>
  </si>
  <si>
    <t>69A-169-221</t>
  </si>
  <si>
    <t>69A-170-121</t>
  </si>
  <si>
    <t>69A-170-211</t>
  </si>
  <si>
    <t>69A-170-221</t>
  </si>
  <si>
    <t>69A-170-231</t>
  </si>
  <si>
    <t>69A-ALL-121</t>
  </si>
  <si>
    <t>69A-ALL-131</t>
  </si>
  <si>
    <t>69A-ALL-142</t>
  </si>
  <si>
    <t>69A-ALL-163</t>
  </si>
  <si>
    <t>69A-ALL-174</t>
  </si>
  <si>
    <t>69A-ALL-317</t>
  </si>
  <si>
    <t>69A-ALL-411</t>
  </si>
  <si>
    <t>69A-ALL-413</t>
  </si>
  <si>
    <t>69A-ALL-418</t>
  </si>
  <si>
    <t>69A-ALL-462</t>
  </si>
  <si>
    <t>700-121-196</t>
  </si>
  <si>
    <t>700-121-198</t>
  </si>
  <si>
    <t>700-121-211</t>
  </si>
  <si>
    <t>700-121-221</t>
  </si>
  <si>
    <t>700-121-312</t>
  </si>
  <si>
    <t>700-121-411</t>
  </si>
  <si>
    <t>700-122-311</t>
  </si>
  <si>
    <t>700-122-317</t>
  </si>
  <si>
    <t>700-123-411</t>
  </si>
  <si>
    <t>700-124-462</t>
  </si>
  <si>
    <t>700-125-174</t>
  </si>
  <si>
    <t>700-125-176</t>
  </si>
  <si>
    <t>700-125-211</t>
  </si>
  <si>
    <t>700-125-221</t>
  </si>
  <si>
    <t>700-125-231</t>
  </si>
  <si>
    <t>700-125-327</t>
  </si>
  <si>
    <t>700-125-411</t>
  </si>
  <si>
    <t>700-125-453</t>
  </si>
  <si>
    <t>700-126-462</t>
  </si>
  <si>
    <t>700-128-462</t>
  </si>
  <si>
    <t>700-132-121</t>
  </si>
  <si>
    <t>700-132-192</t>
  </si>
  <si>
    <t>700-132-211</t>
  </si>
  <si>
    <t>700-132-221</t>
  </si>
  <si>
    <t>700-132-311</t>
  </si>
  <si>
    <t>700-132-411</t>
  </si>
  <si>
    <t>700-134-196</t>
  </si>
  <si>
    <t>700-134-199</t>
  </si>
  <si>
    <t>700-134-211</t>
  </si>
  <si>
    <t>700-134-221</t>
  </si>
  <si>
    <t>700-134-311</t>
  </si>
  <si>
    <t>700-134-411</t>
  </si>
  <si>
    <t>700-134-418</t>
  </si>
  <si>
    <t>700-134-462</t>
  </si>
  <si>
    <t>700-135-311</t>
  </si>
  <si>
    <t>700-137-311</t>
  </si>
  <si>
    <t>700-137-411</t>
  </si>
  <si>
    <t>700-163-143</t>
  </si>
  <si>
    <t>700-163-147</t>
  </si>
  <si>
    <t>700-163-192</t>
  </si>
  <si>
    <t>700-163-196</t>
  </si>
  <si>
    <t>700-163-211</t>
  </si>
  <si>
    <t>700-163-221</t>
  </si>
  <si>
    <t>700-163-311</t>
  </si>
  <si>
    <t>700-163-312</t>
  </si>
  <si>
    <t>700-163-343</t>
  </si>
  <si>
    <t>700-163-392</t>
  </si>
  <si>
    <t>700-163-411</t>
  </si>
  <si>
    <t>700-163-462</t>
  </si>
  <si>
    <t>700-166-418</t>
  </si>
  <si>
    <t>700-167-121</t>
  </si>
  <si>
    <t>700-167-192</t>
  </si>
  <si>
    <t>700-167-211</t>
  </si>
  <si>
    <t>700-167-221</t>
  </si>
  <si>
    <t>700-167-311</t>
  </si>
  <si>
    <t>700-167-411</t>
  </si>
  <si>
    <t>700-169-311</t>
  </si>
  <si>
    <t>700-170-146</t>
  </si>
  <si>
    <t>700-170-211</t>
  </si>
  <si>
    <t>700-171-116</t>
  </si>
  <si>
    <t>700-171-126</t>
  </si>
  <si>
    <t>700-171-128</t>
  </si>
  <si>
    <t>700-171-131</t>
  </si>
  <si>
    <t>700-171-142</t>
  </si>
  <si>
    <t>700-171-146</t>
  </si>
  <si>
    <t>700-171-211</t>
  </si>
  <si>
    <t>700-171-392</t>
  </si>
  <si>
    <t>700-ALL-116</t>
  </si>
  <si>
    <t>700-ALL-121</t>
  </si>
  <si>
    <t>700-ALL-126</t>
  </si>
  <si>
    <t>700-ALL-128</t>
  </si>
  <si>
    <t>700-ALL-131</t>
  </si>
  <si>
    <t>700-ALL-142</t>
  </si>
  <si>
    <t>700-ALL-143</t>
  </si>
  <si>
    <t>700-ALL-146</t>
  </si>
  <si>
    <t>700-ALL-147</t>
  </si>
  <si>
    <t>700-ALL-174</t>
  </si>
  <si>
    <t>700-ALL-176</t>
  </si>
  <si>
    <t>700-ALL-192</t>
  </si>
  <si>
    <t>700-ALL-196</t>
  </si>
  <si>
    <t>700-ALL-198</t>
  </si>
  <si>
    <t>700-ALL-199</t>
  </si>
  <si>
    <t>700-ALL-211</t>
  </si>
  <si>
    <t>700-ALL-221</t>
  </si>
  <si>
    <t>700-ALL-231</t>
  </si>
  <si>
    <t>700-ALL-311</t>
  </si>
  <si>
    <t>700-ALL-312</t>
  </si>
  <si>
    <t>700-ALL-317</t>
  </si>
  <si>
    <t>700-ALL-327</t>
  </si>
  <si>
    <t>700-ALL-343</t>
  </si>
  <si>
    <t>700-ALL-392</t>
  </si>
  <si>
    <t>700-ALL-411</t>
  </si>
  <si>
    <t>700-ALL-418</t>
  </si>
  <si>
    <t>700-ALL-453</t>
  </si>
  <si>
    <t>700-ALL-462</t>
  </si>
  <si>
    <t>70A-123-411</t>
  </si>
  <si>
    <t>70A-124-418</t>
  </si>
  <si>
    <t>70A-126-462</t>
  </si>
  <si>
    <t>70A-127-462</t>
  </si>
  <si>
    <t>70A-128-418</t>
  </si>
  <si>
    <t>70A-129-418</t>
  </si>
  <si>
    <t>70A-132-192</t>
  </si>
  <si>
    <t>70A-132-211</t>
  </si>
  <si>
    <t>70A-132-221</t>
  </si>
  <si>
    <t>70A-132-311</t>
  </si>
  <si>
    <t>70A-132-317</t>
  </si>
  <si>
    <t>70A-132-411</t>
  </si>
  <si>
    <t>70A-134-315</t>
  </si>
  <si>
    <t>70A-134-411</t>
  </si>
  <si>
    <t>70A-134-418</t>
  </si>
  <si>
    <t>70A-134-462</t>
  </si>
  <si>
    <t>70A-137-411</t>
  </si>
  <si>
    <t>70A-138-418</t>
  </si>
  <si>
    <t>70A-163-342</t>
  </si>
  <si>
    <t>70A-163-344</t>
  </si>
  <si>
    <t>70A-163-411</t>
  </si>
  <si>
    <t>70A-163-418</t>
  </si>
  <si>
    <t>70A-163-462</t>
  </si>
  <si>
    <t>70A-164-418</t>
  </si>
  <si>
    <t>70A-165-418</t>
  </si>
  <si>
    <t>70A-ALL-192</t>
  </si>
  <si>
    <t>70A-ALL-211</t>
  </si>
  <si>
    <t>70A-ALL-221</t>
  </si>
  <si>
    <t>70A-ALL-311</t>
  </si>
  <si>
    <t>70A-ALL-315</t>
  </si>
  <si>
    <t>70A-ALL-317</t>
  </si>
  <si>
    <t>70A-ALL-342</t>
  </si>
  <si>
    <t>70A-ALL-344</t>
  </si>
  <si>
    <t>70A-ALL-411</t>
  </si>
  <si>
    <t>70A-ALL-418</t>
  </si>
  <si>
    <t>70A-ALL-462</t>
  </si>
  <si>
    <t>710-121-116</t>
  </si>
  <si>
    <t>710-121-121</t>
  </si>
  <si>
    <t>710-121-171</t>
  </si>
  <si>
    <t>710-121-191</t>
  </si>
  <si>
    <t>710-121-198</t>
  </si>
  <si>
    <t>710-121-211</t>
  </si>
  <si>
    <t>710-121-221</t>
  </si>
  <si>
    <t>710-121-332</t>
  </si>
  <si>
    <t>710-121-411</t>
  </si>
  <si>
    <t>710-122-311</t>
  </si>
  <si>
    <t>710-123-411</t>
  </si>
  <si>
    <t>710-124-418</t>
  </si>
  <si>
    <t>710-124-462</t>
  </si>
  <si>
    <t>710-125-411</t>
  </si>
  <si>
    <t>710-125-461</t>
  </si>
  <si>
    <t>710-125-462</t>
  </si>
  <si>
    <t>710-125-551</t>
  </si>
  <si>
    <t>710-126-418</t>
  </si>
  <si>
    <t>710-126-462</t>
  </si>
  <si>
    <t>710-128-462</t>
  </si>
  <si>
    <t>710-132-198</t>
  </si>
  <si>
    <t>710-132-199</t>
  </si>
  <si>
    <t>710-132-211</t>
  </si>
  <si>
    <t>710-132-221</t>
  </si>
  <si>
    <t>710-132-311</t>
  </si>
  <si>
    <t>710-132-411</t>
  </si>
  <si>
    <t>710-134-162</t>
  </si>
  <si>
    <t>710-134-211</t>
  </si>
  <si>
    <t>710-134-411</t>
  </si>
  <si>
    <t>710-134-418</t>
  </si>
  <si>
    <t>710-134-461</t>
  </si>
  <si>
    <t>710-134-462</t>
  </si>
  <si>
    <t>710-135-418</t>
  </si>
  <si>
    <t>710-137-411</t>
  </si>
  <si>
    <t>710-163-121</t>
  </si>
  <si>
    <t>710-163-143</t>
  </si>
  <si>
    <t>710-163-171</t>
  </si>
  <si>
    <t>710-163-198</t>
  </si>
  <si>
    <t>710-163-211</t>
  </si>
  <si>
    <t>710-163-221</t>
  </si>
  <si>
    <t>710-163-311</t>
  </si>
  <si>
    <t>710-163-392</t>
  </si>
  <si>
    <t>710-163-411</t>
  </si>
  <si>
    <t>710-163-418</t>
  </si>
  <si>
    <t>710-163-459</t>
  </si>
  <si>
    <t>710-163-461</t>
  </si>
  <si>
    <t>710-166-392</t>
  </si>
  <si>
    <t>710-166-418</t>
  </si>
  <si>
    <t>710-171-192</t>
  </si>
  <si>
    <t>710-171-211</t>
  </si>
  <si>
    <t>710-ALL-116</t>
  </si>
  <si>
    <t>710-ALL-121</t>
  </si>
  <si>
    <t>710-ALL-143</t>
  </si>
  <si>
    <t>710-ALL-162</t>
  </si>
  <si>
    <t>710-ALL-191</t>
  </si>
  <si>
    <t>710-ALL-192</t>
  </si>
  <si>
    <t>710-ALL-198</t>
  </si>
  <si>
    <t>710-ALL-199</t>
  </si>
  <si>
    <t>710-ALL-311</t>
  </si>
  <si>
    <t>710-ALL-332</t>
  </si>
  <si>
    <t>710-ALL-392</t>
  </si>
  <si>
    <t>710-ALL-411</t>
  </si>
  <si>
    <t>710-ALL-418</t>
  </si>
  <si>
    <t>710-ALL-459</t>
  </si>
  <si>
    <t>710-ALL-461</t>
  </si>
  <si>
    <t>710-ALL-462</t>
  </si>
  <si>
    <t>710-ALL-551</t>
  </si>
  <si>
    <t>720-121-171</t>
  </si>
  <si>
    <t>720-121-172</t>
  </si>
  <si>
    <t>720-121-198</t>
  </si>
  <si>
    <t>720-121-211</t>
  </si>
  <si>
    <t>720-121-221</t>
  </si>
  <si>
    <t>720-121-331</t>
  </si>
  <si>
    <t>720-121-413</t>
  </si>
  <si>
    <t>720-121-418</t>
  </si>
  <si>
    <t>720-121-459</t>
  </si>
  <si>
    <t>720-121-462</t>
  </si>
  <si>
    <t>720-123-315</t>
  </si>
  <si>
    <t>720-123-411</t>
  </si>
  <si>
    <t>720-124-462</t>
  </si>
  <si>
    <t>720-125-113</t>
  </si>
  <si>
    <t>720-125-171</t>
  </si>
  <si>
    <t>720-125-174</t>
  </si>
  <si>
    <t>720-125-176</t>
  </si>
  <si>
    <t>720-125-184</t>
  </si>
  <si>
    <t>720-125-199</t>
  </si>
  <si>
    <t>720-125-211</t>
  </si>
  <si>
    <t>720-125-221</t>
  </si>
  <si>
    <t>720-125-231</t>
  </si>
  <si>
    <t>720-125-312</t>
  </si>
  <si>
    <t>720-125-344</t>
  </si>
  <si>
    <t>720-125-411</t>
  </si>
  <si>
    <t>720-125-421</t>
  </si>
  <si>
    <t>720-125-451</t>
  </si>
  <si>
    <t>720-125-453</t>
  </si>
  <si>
    <t>720-125-462</t>
  </si>
  <si>
    <t>720-126-462</t>
  </si>
  <si>
    <t>720-127-462</t>
  </si>
  <si>
    <t>720-128-462</t>
  </si>
  <si>
    <t>720-132-198</t>
  </si>
  <si>
    <t>720-132-211</t>
  </si>
  <si>
    <t>720-132-221</t>
  </si>
  <si>
    <t>720-132-311</t>
  </si>
  <si>
    <t>720-132-317</t>
  </si>
  <si>
    <t>720-132-331</t>
  </si>
  <si>
    <t>720-132-332</t>
  </si>
  <si>
    <t>720-132-411</t>
  </si>
  <si>
    <t>720-132-462</t>
  </si>
  <si>
    <t>720-134-198</t>
  </si>
  <si>
    <t>720-134-211</t>
  </si>
  <si>
    <t>720-134-221</t>
  </si>
  <si>
    <t>720-134-332</t>
  </si>
  <si>
    <t>720-134-411</t>
  </si>
  <si>
    <t>720-134-418</t>
  </si>
  <si>
    <t>720-134-462</t>
  </si>
  <si>
    <t>720-135-418</t>
  </si>
  <si>
    <t>720-136-165</t>
  </si>
  <si>
    <t>720-136-211</t>
  </si>
  <si>
    <t>720-136-342</t>
  </si>
  <si>
    <t>720-136-344</t>
  </si>
  <si>
    <t>720-136-411</t>
  </si>
  <si>
    <t>720-136-418</t>
  </si>
  <si>
    <t>720-136-462</t>
  </si>
  <si>
    <t>720-137-411</t>
  </si>
  <si>
    <t>720-163-171</t>
  </si>
  <si>
    <t>720-163-172</t>
  </si>
  <si>
    <t>720-163-211</t>
  </si>
  <si>
    <t>720-163-221</t>
  </si>
  <si>
    <t>720-163-311</t>
  </si>
  <si>
    <t>720-163-331</t>
  </si>
  <si>
    <t>720-163-332</t>
  </si>
  <si>
    <t>720-163-342</t>
  </si>
  <si>
    <t>720-163-343</t>
  </si>
  <si>
    <t>720-163-392</t>
  </si>
  <si>
    <t>720-163-411</t>
  </si>
  <si>
    <t>720-163-413</t>
  </si>
  <si>
    <t>720-163-418</t>
  </si>
  <si>
    <t>720-163-459</t>
  </si>
  <si>
    <t>720-163-462</t>
  </si>
  <si>
    <t>720-165-392</t>
  </si>
  <si>
    <t>720-165-418</t>
  </si>
  <si>
    <t>720-169-131</t>
  </si>
  <si>
    <t>720-169-181</t>
  </si>
  <si>
    <t>720-169-211</t>
  </si>
  <si>
    <t>720-169-221</t>
  </si>
  <si>
    <t>720-169-231</t>
  </si>
  <si>
    <t>720-169-392</t>
  </si>
  <si>
    <t>720-170-143</t>
  </si>
  <si>
    <t>720-170-211</t>
  </si>
  <si>
    <t>720-170-392</t>
  </si>
  <si>
    <t>720-171-181</t>
  </si>
  <si>
    <t>720-171-211</t>
  </si>
  <si>
    <t>720-171-221</t>
  </si>
  <si>
    <t>720-171-333</t>
  </si>
  <si>
    <t>720-171-392</t>
  </si>
  <si>
    <t>720-171-413</t>
  </si>
  <si>
    <t>720-ALL-113</t>
  </si>
  <si>
    <t>720-ALL-131</t>
  </si>
  <si>
    <t>720-ALL-143</t>
  </si>
  <si>
    <t>720-ALL-165</t>
  </si>
  <si>
    <t>720-ALL-171</t>
  </si>
  <si>
    <t>720-ALL-172</t>
  </si>
  <si>
    <t>720-ALL-174</t>
  </si>
  <si>
    <t>720-ALL-176</t>
  </si>
  <si>
    <t>720-ALL-181</t>
  </si>
  <si>
    <t>720-ALL-184</t>
  </si>
  <si>
    <t>720-ALL-198</t>
  </si>
  <si>
    <t>720-ALL-199</t>
  </si>
  <si>
    <t>720-ALL-211</t>
  </si>
  <si>
    <t>720-ALL-221</t>
  </si>
  <si>
    <t>720-ALL-231</t>
  </si>
  <si>
    <t>720-ALL-311</t>
  </si>
  <si>
    <t>720-ALL-312</t>
  </si>
  <si>
    <t>720-ALL-315</t>
  </si>
  <si>
    <t>720-ALL-317</t>
  </si>
  <si>
    <t>720-ALL-331</t>
  </si>
  <si>
    <t>720-ALL-332</t>
  </si>
  <si>
    <t>720-ALL-333</t>
  </si>
  <si>
    <t>720-ALL-342</t>
  </si>
  <si>
    <t>720-ALL-343</t>
  </si>
  <si>
    <t>720-ALL-344</t>
  </si>
  <si>
    <t>720-ALL-392</t>
  </si>
  <si>
    <t>720-ALL-411</t>
  </si>
  <si>
    <t>720-ALL-413</t>
  </si>
  <si>
    <t>720-ALL-418</t>
  </si>
  <si>
    <t>720-ALL-421</t>
  </si>
  <si>
    <t>720-ALL-451</t>
  </si>
  <si>
    <t>720-ALL-453</t>
  </si>
  <si>
    <t>720-ALL-459</t>
  </si>
  <si>
    <t>720-ALL-462</t>
  </si>
  <si>
    <t>730-121-196</t>
  </si>
  <si>
    <t>730-121-198</t>
  </si>
  <si>
    <t>730-121-211</t>
  </si>
  <si>
    <t>730-121-221</t>
  </si>
  <si>
    <t>730-121-312</t>
  </si>
  <si>
    <t>730-121-411</t>
  </si>
  <si>
    <t>730-122-311</t>
  </si>
  <si>
    <t>730-124-462</t>
  </si>
  <si>
    <t>730-125-411</t>
  </si>
  <si>
    <t>730-125-461</t>
  </si>
  <si>
    <t>730-125-541</t>
  </si>
  <si>
    <t>730-126-462</t>
  </si>
  <si>
    <t>730-128-462</t>
  </si>
  <si>
    <t>730-132-133</t>
  </si>
  <si>
    <t>730-132-211</t>
  </si>
  <si>
    <t>730-132-221</t>
  </si>
  <si>
    <t>730-132-231</t>
  </si>
  <si>
    <t>730-132-311</t>
  </si>
  <si>
    <t>730-134-311</t>
  </si>
  <si>
    <t>730-134-418</t>
  </si>
  <si>
    <t>730-135-418</t>
  </si>
  <si>
    <t>730-137-411</t>
  </si>
  <si>
    <t>730-163-131</t>
  </si>
  <si>
    <t>730-163-311</t>
  </si>
  <si>
    <t>730-163-312</t>
  </si>
  <si>
    <t>730-163-332</t>
  </si>
  <si>
    <t>730-163-411</t>
  </si>
  <si>
    <t>730-163-418</t>
  </si>
  <si>
    <t>730-163-461</t>
  </si>
  <si>
    <t>730-163-462</t>
  </si>
  <si>
    <t>730-169-133</t>
  </si>
  <si>
    <t>730-169-181</t>
  </si>
  <si>
    <t>730-169-211</t>
  </si>
  <si>
    <t>730-169-221</t>
  </si>
  <si>
    <t>730-169-231</t>
  </si>
  <si>
    <t>730-169-311</t>
  </si>
  <si>
    <t>730-169-317</t>
  </si>
  <si>
    <t>730-170-143</t>
  </si>
  <si>
    <t>730-170-211</t>
  </si>
  <si>
    <t>730-171-131</t>
  </si>
  <si>
    <t>730-171-146</t>
  </si>
  <si>
    <t>730-171-211</t>
  </si>
  <si>
    <t>730-171-221</t>
  </si>
  <si>
    <t>730-171-392</t>
  </si>
  <si>
    <t>730-171-411</t>
  </si>
  <si>
    <t>730-178-418</t>
  </si>
  <si>
    <t>730-181-126</t>
  </si>
  <si>
    <t>730-181-211</t>
  </si>
  <si>
    <t>730-181-392</t>
  </si>
  <si>
    <t>730-181-411</t>
  </si>
  <si>
    <t>730-ALL-126</t>
  </si>
  <si>
    <t>730-ALL-131</t>
  </si>
  <si>
    <t>730-ALL-133</t>
  </si>
  <si>
    <t>730-ALL-143</t>
  </si>
  <si>
    <t>730-ALL-181</t>
  </si>
  <si>
    <t>730-ALL-196</t>
  </si>
  <si>
    <t>730-ALL-198</t>
  </si>
  <si>
    <t>730-ALL-311</t>
  </si>
  <si>
    <t>730-ALL-312</t>
  </si>
  <si>
    <t>730-ALL-317</t>
  </si>
  <si>
    <t>730-ALL-332</t>
  </si>
  <si>
    <t>730-ALL-392</t>
  </si>
  <si>
    <t>730-ALL-411</t>
  </si>
  <si>
    <t>730-ALL-418</t>
  </si>
  <si>
    <t>730-ALL-461</t>
  </si>
  <si>
    <t>730-ALL-462</t>
  </si>
  <si>
    <t>730-ALL-541</t>
  </si>
  <si>
    <t>73A-121-121</t>
  </si>
  <si>
    <t>73A-121-131</t>
  </si>
  <si>
    <t>73A-121-135</t>
  </si>
  <si>
    <t>73A-121-171</t>
  </si>
  <si>
    <t>73A-121-176</t>
  </si>
  <si>
    <t>73A-121-211</t>
  </si>
  <si>
    <t>73A-121-312</t>
  </si>
  <si>
    <t>73A-121-411</t>
  </si>
  <si>
    <t>73A-121-459</t>
  </si>
  <si>
    <t>73A-123-411</t>
  </si>
  <si>
    <t>73A-124-462</t>
  </si>
  <si>
    <t>73A-125-411</t>
  </si>
  <si>
    <t>73A-125-461</t>
  </si>
  <si>
    <t>73A-126-462</t>
  </si>
  <si>
    <t>73A-134-411</t>
  </si>
  <si>
    <t>73A-134-418</t>
  </si>
  <si>
    <t>73A-134-461</t>
  </si>
  <si>
    <t>73A-137-411</t>
  </si>
  <si>
    <t>73A-163-411</t>
  </si>
  <si>
    <t>73A-163-418</t>
  </si>
  <si>
    <t>73A-163-461</t>
  </si>
  <si>
    <t>73A-163-462</t>
  </si>
  <si>
    <t>73A-165-418</t>
  </si>
  <si>
    <t>73A-170-198</t>
  </si>
  <si>
    <t>73A-170-211</t>
  </si>
  <si>
    <t>73A-170-411</t>
  </si>
  <si>
    <t>73A-171-121</t>
  </si>
  <si>
    <t>73A-171-211</t>
  </si>
  <si>
    <t>73A-171-541</t>
  </si>
  <si>
    <t>73A-ALL-121</t>
  </si>
  <si>
    <t>73A-ALL-131</t>
  </si>
  <si>
    <t>73A-ALL-135</t>
  </si>
  <si>
    <t>73A-ALL-171</t>
  </si>
  <si>
    <t>73A-ALL-176</t>
  </si>
  <si>
    <t>73A-ALL-198</t>
  </si>
  <si>
    <t>73A-ALL-211</t>
  </si>
  <si>
    <t>73A-ALL-312</t>
  </si>
  <si>
    <t>73A-ALL-411</t>
  </si>
  <si>
    <t>73A-ALL-418</t>
  </si>
  <si>
    <t>73A-ALL-459</t>
  </si>
  <si>
    <t>73A-ALL-461</t>
  </si>
  <si>
    <t>73A-ALL-462</t>
  </si>
  <si>
    <t>73A-ALL-541</t>
  </si>
  <si>
    <t>73B-123-411</t>
  </si>
  <si>
    <t>73B-124-418</t>
  </si>
  <si>
    <t>73B-124-462</t>
  </si>
  <si>
    <t>73B-126-462</t>
  </si>
  <si>
    <t>73B-128-418</t>
  </si>
  <si>
    <t>73B-134-121</t>
  </si>
  <si>
    <t>73B-134-311</t>
  </si>
  <si>
    <t>73B-134-411</t>
  </si>
  <si>
    <t>73B-134-418</t>
  </si>
  <si>
    <t>73B-134-462</t>
  </si>
  <si>
    <t>73B-135-418</t>
  </si>
  <si>
    <t>73B-137-411</t>
  </si>
  <si>
    <t>73B-137-461</t>
  </si>
  <si>
    <t>73B-164-173</t>
  </si>
  <si>
    <t>73B-164-211</t>
  </si>
  <si>
    <t>73B-164-221</t>
  </si>
  <si>
    <t>73B-164-311</t>
  </si>
  <si>
    <t>73B-164-411</t>
  </si>
  <si>
    <t>73B-170-198</t>
  </si>
  <si>
    <t>73B-170-211</t>
  </si>
  <si>
    <t>73B-ALL-121</t>
  </si>
  <si>
    <t>73B-ALL-173</t>
  </si>
  <si>
    <t>73B-ALL-198</t>
  </si>
  <si>
    <t>73B-ALL-211</t>
  </si>
  <si>
    <t>73B-ALL-221</t>
  </si>
  <si>
    <t>73B-ALL-311</t>
  </si>
  <si>
    <t>73B-ALL-411</t>
  </si>
  <si>
    <t>73B-ALL-418</t>
  </si>
  <si>
    <t>73B-ALL-461</t>
  </si>
  <si>
    <t>73B-ALL-462</t>
  </si>
  <si>
    <t>740-121-198</t>
  </si>
  <si>
    <t>740-121-211</t>
  </si>
  <si>
    <t>740-121-221</t>
  </si>
  <si>
    <t>740-121-312</t>
  </si>
  <si>
    <t>740-121-342</t>
  </si>
  <si>
    <t>740-121-411</t>
  </si>
  <si>
    <t>740-121-418</t>
  </si>
  <si>
    <t>740-122-311</t>
  </si>
  <si>
    <t>740-123-315</t>
  </si>
  <si>
    <t>740-123-411</t>
  </si>
  <si>
    <t>740-124-462</t>
  </si>
  <si>
    <t>740-125-165</t>
  </si>
  <si>
    <t>740-125-311</t>
  </si>
  <si>
    <t>740-125-344</t>
  </si>
  <si>
    <t>740-125-453</t>
  </si>
  <si>
    <t>740-125-462</t>
  </si>
  <si>
    <t>740-126-418</t>
  </si>
  <si>
    <t>740-126-462</t>
  </si>
  <si>
    <t>740-128-462</t>
  </si>
  <si>
    <t>740-132-121</t>
  </si>
  <si>
    <t>740-132-142</t>
  </si>
  <si>
    <t>740-132-198</t>
  </si>
  <si>
    <t>740-132-199</t>
  </si>
  <si>
    <t>740-132-211</t>
  </si>
  <si>
    <t>740-132-221</t>
  </si>
  <si>
    <t>740-132-231</t>
  </si>
  <si>
    <t>740-132-311</t>
  </si>
  <si>
    <t>740-132-331</t>
  </si>
  <si>
    <t>740-132-411</t>
  </si>
  <si>
    <t>740-134-146</t>
  </si>
  <si>
    <t>740-134-151</t>
  </si>
  <si>
    <t>740-134-181</t>
  </si>
  <si>
    <t>740-134-211</t>
  </si>
  <si>
    <t>740-134-221</t>
  </si>
  <si>
    <t>740-134-411</t>
  </si>
  <si>
    <t>740-134-418</t>
  </si>
  <si>
    <t>740-134-462</t>
  </si>
  <si>
    <t>740-135-311</t>
  </si>
  <si>
    <t>740-135-418</t>
  </si>
  <si>
    <t>740-137-411</t>
  </si>
  <si>
    <t>740-138-418</t>
  </si>
  <si>
    <t>740-163-116</t>
  </si>
  <si>
    <t>740-163-121</t>
  </si>
  <si>
    <t>740-163-126</t>
  </si>
  <si>
    <t>740-163-131</t>
  </si>
  <si>
    <t>740-163-142</t>
  </si>
  <si>
    <t>740-163-151</t>
  </si>
  <si>
    <t>740-163-162</t>
  </si>
  <si>
    <t>740-163-173</t>
  </si>
  <si>
    <t>740-163-174</t>
  </si>
  <si>
    <t>740-163-176</t>
  </si>
  <si>
    <t>740-163-181</t>
  </si>
  <si>
    <t>740-163-192</t>
  </si>
  <si>
    <t>740-163-199</t>
  </si>
  <si>
    <t>740-163-211</t>
  </si>
  <si>
    <t>740-163-221</t>
  </si>
  <si>
    <t>740-163-231</t>
  </si>
  <si>
    <t>740-163-311</t>
  </si>
  <si>
    <t>740-163-312</t>
  </si>
  <si>
    <t>740-163-313</t>
  </si>
  <si>
    <t>740-163-315</t>
  </si>
  <si>
    <t>740-163-342</t>
  </si>
  <si>
    <t>740-163-392</t>
  </si>
  <si>
    <t>740-163-411</t>
  </si>
  <si>
    <t>740-163-418</t>
  </si>
  <si>
    <t>740-163-461</t>
  </si>
  <si>
    <t>740-163-462</t>
  </si>
  <si>
    <t>740-163-523</t>
  </si>
  <si>
    <t>740-163-541</t>
  </si>
  <si>
    <t>740-163-542</t>
  </si>
  <si>
    <t>740-165-392</t>
  </si>
  <si>
    <t>740-165-418</t>
  </si>
  <si>
    <t>740-167-192</t>
  </si>
  <si>
    <t>740-167-211</t>
  </si>
  <si>
    <t>740-167-221</t>
  </si>
  <si>
    <t>740-167-392</t>
  </si>
  <si>
    <t>740-169-146</t>
  </si>
  <si>
    <t>740-169-211</t>
  </si>
  <si>
    <t>740-169-311</t>
  </si>
  <si>
    <t>740-169-392</t>
  </si>
  <si>
    <t>740-170-143</t>
  </si>
  <si>
    <t>740-170-198</t>
  </si>
  <si>
    <t>740-170-211</t>
  </si>
  <si>
    <t>740-170-392</t>
  </si>
  <si>
    <t>740-171-191</t>
  </si>
  <si>
    <t>740-171-211</t>
  </si>
  <si>
    <t>740-171-221</t>
  </si>
  <si>
    <t>740-171-392</t>
  </si>
  <si>
    <t>740-171-411</t>
  </si>
  <si>
    <t>740-171-418</t>
  </si>
  <si>
    <t>740-181-181</t>
  </si>
  <si>
    <t>740-181-211</t>
  </si>
  <si>
    <t>740-181-221</t>
  </si>
  <si>
    <t>740-181-392</t>
  </si>
  <si>
    <t>740-ALL-116</t>
  </si>
  <si>
    <t>740-ALL-121</t>
  </si>
  <si>
    <t>740-ALL-126</t>
  </si>
  <si>
    <t>740-ALL-131</t>
  </si>
  <si>
    <t>740-ALL-142</t>
  </si>
  <si>
    <t>740-ALL-143</t>
  </si>
  <si>
    <t>740-ALL-146</t>
  </si>
  <si>
    <t>740-ALL-151</t>
  </si>
  <si>
    <t>740-ALL-162</t>
  </si>
  <si>
    <t>740-ALL-165</t>
  </si>
  <si>
    <t>740-ALL-173</t>
  </si>
  <si>
    <t>740-ALL-181</t>
  </si>
  <si>
    <t>740-ALL-191</t>
  </si>
  <si>
    <t>740-ALL-192</t>
  </si>
  <si>
    <t>740-ALL-198</t>
  </si>
  <si>
    <t>740-ALL-311</t>
  </si>
  <si>
    <t>740-ALL-312</t>
  </si>
  <si>
    <t>740-ALL-313</t>
  </si>
  <si>
    <t>740-ALL-315</t>
  </si>
  <si>
    <t>740-ALL-331</t>
  </si>
  <si>
    <t>740-ALL-342</t>
  </si>
  <si>
    <t>740-ALL-344</t>
  </si>
  <si>
    <t>740-ALL-392</t>
  </si>
  <si>
    <t>740-ALL-418</t>
  </si>
  <si>
    <t>740-ALL-453</t>
  </si>
  <si>
    <t>740-ALL-462</t>
  </si>
  <si>
    <t>740-ALL-523</t>
  </si>
  <si>
    <t>740-ALL-541</t>
  </si>
  <si>
    <t>740-ALL-542</t>
  </si>
  <si>
    <t>74C-121-121</t>
  </si>
  <si>
    <t>74C-121-211</t>
  </si>
  <si>
    <t>74C-121-229</t>
  </si>
  <si>
    <t>74C-121-312</t>
  </si>
  <si>
    <t>74C-124-462</t>
  </si>
  <si>
    <t>74C-126-462</t>
  </si>
  <si>
    <t>74C-132-311</t>
  </si>
  <si>
    <t>74C-132-411</t>
  </si>
  <si>
    <t>74C-134-411</t>
  </si>
  <si>
    <t>74C-135-418</t>
  </si>
  <si>
    <t>74C-137-411</t>
  </si>
  <si>
    <t>74C-163-131</t>
  </si>
  <si>
    <t>74C-163-211</t>
  </si>
  <si>
    <t>74C-163-229</t>
  </si>
  <si>
    <t>74C-163-232</t>
  </si>
  <si>
    <t>74C-163-462</t>
  </si>
  <si>
    <t>74C-165-411</t>
  </si>
  <si>
    <t>74C-170-462</t>
  </si>
  <si>
    <t>74C-ALL-121</t>
  </si>
  <si>
    <t>74C-ALL-131</t>
  </si>
  <si>
    <t>74C-ALL-211</t>
  </si>
  <si>
    <t>74C-ALL-229</t>
  </si>
  <si>
    <t>74C-ALL-232</t>
  </si>
  <si>
    <t>74C-ALL-311</t>
  </si>
  <si>
    <t>74C-ALL-312</t>
  </si>
  <si>
    <t>74C-ALL-411</t>
  </si>
  <si>
    <t>74C-ALL-418</t>
  </si>
  <si>
    <t>74C-ALL-462</t>
  </si>
  <si>
    <t>74Z-132-198</t>
  </si>
  <si>
    <t>74Z-132-211</t>
  </si>
  <si>
    <t>74Z-132-221</t>
  </si>
  <si>
    <t>74Z-132-411</t>
  </si>
  <si>
    <t>74Z-134-198</t>
  </si>
  <si>
    <t>74Z-134-211</t>
  </si>
  <si>
    <t>74Z-134-221</t>
  </si>
  <si>
    <t>74Z-134-231</t>
  </si>
  <si>
    <t>74Z-137-411</t>
  </si>
  <si>
    <t>74Z-163-462</t>
  </si>
  <si>
    <t>74Z-ALL-198</t>
  </si>
  <si>
    <t>74Z-ALL-211</t>
  </si>
  <si>
    <t>74Z-ALL-221</t>
  </si>
  <si>
    <t>74Z-ALL-231</t>
  </si>
  <si>
    <t>74Z-ALL-411</t>
  </si>
  <si>
    <t>74Z-ALL-462</t>
  </si>
  <si>
    <t>750-121-131</t>
  </si>
  <si>
    <t>750-121-171</t>
  </si>
  <si>
    <t>750-121-198</t>
  </si>
  <si>
    <t>750-121-211</t>
  </si>
  <si>
    <t>750-121-221</t>
  </si>
  <si>
    <t>750-121-312</t>
  </si>
  <si>
    <t>750-121-411</t>
  </si>
  <si>
    <t>750-122-131</t>
  </si>
  <si>
    <t>750-122-211</t>
  </si>
  <si>
    <t>750-122-311</t>
  </si>
  <si>
    <t>750-123-411</t>
  </si>
  <si>
    <t>750-124-462</t>
  </si>
  <si>
    <t>750-125-411</t>
  </si>
  <si>
    <t>750-125-461</t>
  </si>
  <si>
    <t>750-125-462</t>
  </si>
  <si>
    <t>750-126-462</t>
  </si>
  <si>
    <t>750-132-131</t>
  </si>
  <si>
    <t>750-132-132</t>
  </si>
  <si>
    <t>750-132-192</t>
  </si>
  <si>
    <t>750-132-198</t>
  </si>
  <si>
    <t>750-132-211</t>
  </si>
  <si>
    <t>750-132-221</t>
  </si>
  <si>
    <t>750-132-231</t>
  </si>
  <si>
    <t>750-132-311</t>
  </si>
  <si>
    <t>750-132-317</t>
  </si>
  <si>
    <t>750-132-411</t>
  </si>
  <si>
    <t>750-132-462</t>
  </si>
  <si>
    <t>750-135-311</t>
  </si>
  <si>
    <t>750-135-462</t>
  </si>
  <si>
    <t>750-137-311</t>
  </si>
  <si>
    <t>750-137-411</t>
  </si>
  <si>
    <t>750-137-461</t>
  </si>
  <si>
    <t>750-137-541</t>
  </si>
  <si>
    <t>750-138-418</t>
  </si>
  <si>
    <t>750-163-144</t>
  </si>
  <si>
    <t>750-163-152</t>
  </si>
  <si>
    <t>750-163-192</t>
  </si>
  <si>
    <t>750-163-211</t>
  </si>
  <si>
    <t>750-163-221</t>
  </si>
  <si>
    <t>750-163-312</t>
  </si>
  <si>
    <t>750-163-332</t>
  </si>
  <si>
    <t>750-163-343</t>
  </si>
  <si>
    <t>750-163-392</t>
  </si>
  <si>
    <t>750-163-411</t>
  </si>
  <si>
    <t>750-163-418</t>
  </si>
  <si>
    <t>750-163-461</t>
  </si>
  <si>
    <t>750-163-462</t>
  </si>
  <si>
    <t>750-166-418</t>
  </si>
  <si>
    <t>750-167-192</t>
  </si>
  <si>
    <t>750-167-211</t>
  </si>
  <si>
    <t>750-167-221</t>
  </si>
  <si>
    <t>750-171-121</t>
  </si>
  <si>
    <t>750-171-192</t>
  </si>
  <si>
    <t>750-171-211</t>
  </si>
  <si>
    <t>750-171-221</t>
  </si>
  <si>
    <t>750-171-231</t>
  </si>
  <si>
    <t>750-171-392</t>
  </si>
  <si>
    <t>750-178-418</t>
  </si>
  <si>
    <t>750-181-126</t>
  </si>
  <si>
    <t>750-181-131</t>
  </si>
  <si>
    <t>750-181-142</t>
  </si>
  <si>
    <t>750-181-151</t>
  </si>
  <si>
    <t>750-181-171</t>
  </si>
  <si>
    <t>750-181-173</t>
  </si>
  <si>
    <t>750-181-199</t>
  </si>
  <si>
    <t>750-181-211</t>
  </si>
  <si>
    <t>750-181-392</t>
  </si>
  <si>
    <t>750-181-411</t>
  </si>
  <si>
    <t>750-ALL-121</t>
  </si>
  <si>
    <t>750-ALL-126</t>
  </si>
  <si>
    <t>750-ALL-131</t>
  </si>
  <si>
    <t>750-ALL-132</t>
  </si>
  <si>
    <t>750-ALL-142</t>
  </si>
  <si>
    <t>750-ALL-144</t>
  </si>
  <si>
    <t>750-ALL-152</t>
  </si>
  <si>
    <t>750-ALL-171</t>
  </si>
  <si>
    <t>750-ALL-173</t>
  </si>
  <si>
    <t>750-ALL-192</t>
  </si>
  <si>
    <t>750-ALL-198</t>
  </si>
  <si>
    <t>750-ALL-199</t>
  </si>
  <si>
    <t>750-ALL-311</t>
  </si>
  <si>
    <t>750-ALL-312</t>
  </si>
  <si>
    <t>750-ALL-317</t>
  </si>
  <si>
    <t>750-ALL-343</t>
  </si>
  <si>
    <t>750-ALL-392</t>
  </si>
  <si>
    <t>750-ALL-411</t>
  </si>
  <si>
    <t>750-ALL-418</t>
  </si>
  <si>
    <t>750-ALL-461</t>
  </si>
  <si>
    <t>750-ALL-462</t>
  </si>
  <si>
    <t>750-ALL-541</t>
  </si>
  <si>
    <t>760-121-121</t>
  </si>
  <si>
    <t>760-121-131</t>
  </si>
  <si>
    <t>760-121-151</t>
  </si>
  <si>
    <t>760-121-211</t>
  </si>
  <si>
    <t>760-121-221</t>
  </si>
  <si>
    <t>760-121-311</t>
  </si>
  <si>
    <t>760-121-342</t>
  </si>
  <si>
    <t>760-121-411</t>
  </si>
  <si>
    <t>760-122-317</t>
  </si>
  <si>
    <t>760-123-411</t>
  </si>
  <si>
    <t>760-124-462</t>
  </si>
  <si>
    <t>760-125-113</t>
  </si>
  <si>
    <t>760-125-151</t>
  </si>
  <si>
    <t>760-125-152</t>
  </si>
  <si>
    <t>760-125-171</t>
  </si>
  <si>
    <t>760-125-174</t>
  </si>
  <si>
    <t>760-125-175</t>
  </si>
  <si>
    <t>760-125-176</t>
  </si>
  <si>
    <t>760-125-184</t>
  </si>
  <si>
    <t>760-125-211</t>
  </si>
  <si>
    <t>760-125-221</t>
  </si>
  <si>
    <t>760-125-231</t>
  </si>
  <si>
    <t>760-125-311</t>
  </si>
  <si>
    <t>760-125-332</t>
  </si>
  <si>
    <t>760-125-361</t>
  </si>
  <si>
    <t>760-125-411</t>
  </si>
  <si>
    <t>760-125-418</t>
  </si>
  <si>
    <t>760-125-422</t>
  </si>
  <si>
    <t>760-125-451</t>
  </si>
  <si>
    <t>760-125-453</t>
  </si>
  <si>
    <t>760-125-461</t>
  </si>
  <si>
    <t>760-125-541</t>
  </si>
  <si>
    <t>760-126-462</t>
  </si>
  <si>
    <t>760-128-418</t>
  </si>
  <si>
    <t>760-128-462</t>
  </si>
  <si>
    <t>760-132-121</t>
  </si>
  <si>
    <t>760-132-132</t>
  </si>
  <si>
    <t>760-132-145</t>
  </si>
  <si>
    <t>760-132-192</t>
  </si>
  <si>
    <t>760-132-211</t>
  </si>
  <si>
    <t>760-132-221</t>
  </si>
  <si>
    <t>760-132-231</t>
  </si>
  <si>
    <t>760-132-311</t>
  </si>
  <si>
    <t>760-132-332</t>
  </si>
  <si>
    <t>760-132-411</t>
  </si>
  <si>
    <t>760-134-411</t>
  </si>
  <si>
    <t>760-134-418</t>
  </si>
  <si>
    <t>760-134-461</t>
  </si>
  <si>
    <t>760-134-462</t>
  </si>
  <si>
    <t>760-135-418</t>
  </si>
  <si>
    <t>760-137-411</t>
  </si>
  <si>
    <t>760-137-461</t>
  </si>
  <si>
    <t>760-163-116</t>
  </si>
  <si>
    <t>760-163-121</t>
  </si>
  <si>
    <t>760-163-126</t>
  </si>
  <si>
    <t>760-163-131</t>
  </si>
  <si>
    <t>760-163-132</t>
  </si>
  <si>
    <t>760-163-133</t>
  </si>
  <si>
    <t>760-163-135</t>
  </si>
  <si>
    <t>760-163-142</t>
  </si>
  <si>
    <t>760-163-145</t>
  </si>
  <si>
    <t>760-163-147</t>
  </si>
  <si>
    <t>760-163-151</t>
  </si>
  <si>
    <t>760-163-162</t>
  </si>
  <si>
    <t>760-163-171</t>
  </si>
  <si>
    <t>760-163-173</t>
  </si>
  <si>
    <t>760-163-184</t>
  </si>
  <si>
    <t>760-163-188</t>
  </si>
  <si>
    <t>760-163-211</t>
  </si>
  <si>
    <t>760-163-221</t>
  </si>
  <si>
    <t>760-163-231</t>
  </si>
  <si>
    <t>760-163-311</t>
  </si>
  <si>
    <t>760-163-332</t>
  </si>
  <si>
    <t>760-163-342</t>
  </si>
  <si>
    <t>760-163-392</t>
  </si>
  <si>
    <t>760-163-411</t>
  </si>
  <si>
    <t>760-163-414</t>
  </si>
  <si>
    <t>760-163-418</t>
  </si>
  <si>
    <t>760-163-422</t>
  </si>
  <si>
    <t>760-163-459</t>
  </si>
  <si>
    <t>760-163-461</t>
  </si>
  <si>
    <t>760-163-462</t>
  </si>
  <si>
    <t>760-167-121</t>
  </si>
  <si>
    <t>760-167-131</t>
  </si>
  <si>
    <t>760-167-132</t>
  </si>
  <si>
    <t>760-167-188</t>
  </si>
  <si>
    <t>760-167-211</t>
  </si>
  <si>
    <t>760-167-221</t>
  </si>
  <si>
    <t>760-169-317</t>
  </si>
  <si>
    <t>760-ALL-113</t>
  </si>
  <si>
    <t>760-ALL-116</t>
  </si>
  <si>
    <t>760-ALL-121</t>
  </si>
  <si>
    <t>760-ALL-126</t>
  </si>
  <si>
    <t>760-ALL-131</t>
  </si>
  <si>
    <t>760-ALL-132</t>
  </si>
  <si>
    <t>760-ALL-133</t>
  </si>
  <si>
    <t>760-ALL-135</t>
  </si>
  <si>
    <t>760-ALL-142</t>
  </si>
  <si>
    <t>760-ALL-145</t>
  </si>
  <si>
    <t>760-ALL-147</t>
  </si>
  <si>
    <t>760-ALL-151</t>
  </si>
  <si>
    <t>760-ALL-152</t>
  </si>
  <si>
    <t>760-ALL-162</t>
  </si>
  <si>
    <t>760-ALL-171</t>
  </si>
  <si>
    <t>760-ALL-173</t>
  </si>
  <si>
    <t>760-ALL-174</t>
  </si>
  <si>
    <t>760-ALL-175</t>
  </si>
  <si>
    <t>760-ALL-176</t>
  </si>
  <si>
    <t>760-ALL-184</t>
  </si>
  <si>
    <t>760-ALL-188</t>
  </si>
  <si>
    <t>760-ALL-192</t>
  </si>
  <si>
    <t>760-ALL-211</t>
  </si>
  <si>
    <t>760-ALL-221</t>
  </si>
  <si>
    <t>760-ALL-231</t>
  </si>
  <si>
    <t>760-ALL-311</t>
  </si>
  <si>
    <t>760-ALL-317</t>
  </si>
  <si>
    <t>760-ALL-332</t>
  </si>
  <si>
    <t>760-ALL-342</t>
  </si>
  <si>
    <t>760-ALL-361</t>
  </si>
  <si>
    <t>760-ALL-392</t>
  </si>
  <si>
    <t>760-ALL-411</t>
  </si>
  <si>
    <t>760-ALL-414</t>
  </si>
  <si>
    <t>760-ALL-418</t>
  </si>
  <si>
    <t>760-ALL-422</t>
  </si>
  <si>
    <t>760-ALL-451</t>
  </si>
  <si>
    <t>760-ALL-453</t>
  </si>
  <si>
    <t>760-ALL-459</t>
  </si>
  <si>
    <t>760-ALL-461</t>
  </si>
  <si>
    <t>760-ALL-462</t>
  </si>
  <si>
    <t>760-ALL-541</t>
  </si>
  <si>
    <t>761-121-116</t>
  </si>
  <si>
    <t>761-121-121</t>
  </si>
  <si>
    <t>761-121-124</t>
  </si>
  <si>
    <t>761-121-191</t>
  </si>
  <si>
    <t>761-121-211</t>
  </si>
  <si>
    <t>761-121-221</t>
  </si>
  <si>
    <t>761-121-312</t>
  </si>
  <si>
    <t>761-121-411</t>
  </si>
  <si>
    <t>761-123-411</t>
  </si>
  <si>
    <t>761-124-462</t>
  </si>
  <si>
    <t>761-125-171</t>
  </si>
  <si>
    <t>761-125-211</t>
  </si>
  <si>
    <t>761-125-221</t>
  </si>
  <si>
    <t>761-125-231</t>
  </si>
  <si>
    <t>761-125-332</t>
  </si>
  <si>
    <t>761-125-411</t>
  </si>
  <si>
    <t>761-126-462</t>
  </si>
  <si>
    <t>761-128-462</t>
  </si>
  <si>
    <t>761-132-121</t>
  </si>
  <si>
    <t>761-132-211</t>
  </si>
  <si>
    <t>761-132-411</t>
  </si>
  <si>
    <t>761-134-162</t>
  </si>
  <si>
    <t>761-134-167</t>
  </si>
  <si>
    <t>761-134-173</t>
  </si>
  <si>
    <t>761-134-191</t>
  </si>
  <si>
    <t>761-134-211</t>
  </si>
  <si>
    <t>761-134-221</t>
  </si>
  <si>
    <t>761-134-231</t>
  </si>
  <si>
    <t>761-134-311</t>
  </si>
  <si>
    <t>761-134-411</t>
  </si>
  <si>
    <t>761-134-413</t>
  </si>
  <si>
    <t>761-134-418</t>
  </si>
  <si>
    <t>761-134-462</t>
  </si>
  <si>
    <t>761-135-418</t>
  </si>
  <si>
    <t>761-138-311</t>
  </si>
  <si>
    <t>761-163-152</t>
  </si>
  <si>
    <t>761-163-211</t>
  </si>
  <si>
    <t>761-163-221</t>
  </si>
  <si>
    <t>761-163-311</t>
  </si>
  <si>
    <t>761-163-344</t>
  </si>
  <si>
    <t>761-163-392</t>
  </si>
  <si>
    <t>761-163-411</t>
  </si>
  <si>
    <t>761-163-413</t>
  </si>
  <si>
    <t>761-163-472</t>
  </si>
  <si>
    <t>761-169-131</t>
  </si>
  <si>
    <t>761-169-192</t>
  </si>
  <si>
    <t>761-169-211</t>
  </si>
  <si>
    <t>761-169-221</t>
  </si>
  <si>
    <t>761-169-392</t>
  </si>
  <si>
    <t>761-171-126</t>
  </si>
  <si>
    <t>761-171-142</t>
  </si>
  <si>
    <t>761-171-171</t>
  </si>
  <si>
    <t>761-171-180</t>
  </si>
  <si>
    <t>761-171-211</t>
  </si>
  <si>
    <t>761-171-221</t>
  </si>
  <si>
    <t>761-171-392</t>
  </si>
  <si>
    <t>761-171-411</t>
  </si>
  <si>
    <t>761-171-462</t>
  </si>
  <si>
    <t>761-178-418</t>
  </si>
  <si>
    <t>761-ALL-116</t>
  </si>
  <si>
    <t>761-ALL-121</t>
  </si>
  <si>
    <t>761-ALL-124</t>
  </si>
  <si>
    <t>761-ALL-126</t>
  </si>
  <si>
    <t>761-ALL-131</t>
  </si>
  <si>
    <t>761-ALL-142</t>
  </si>
  <si>
    <t>761-ALL-152</t>
  </si>
  <si>
    <t>761-ALL-162</t>
  </si>
  <si>
    <t>761-ALL-167</t>
  </si>
  <si>
    <t>761-ALL-171</t>
  </si>
  <si>
    <t>761-ALL-173</t>
  </si>
  <si>
    <t>761-ALL-180</t>
  </si>
  <si>
    <t>761-ALL-191</t>
  </si>
  <si>
    <t>761-ALL-192</t>
  </si>
  <si>
    <t>761-ALL-211</t>
  </si>
  <si>
    <t>761-ALL-221</t>
  </si>
  <si>
    <t>761-ALL-231</t>
  </si>
  <si>
    <t>761-ALL-311</t>
  </si>
  <si>
    <t>761-ALL-312</t>
  </si>
  <si>
    <t>761-ALL-332</t>
  </si>
  <si>
    <t>761-ALL-344</t>
  </si>
  <si>
    <t>761-ALL-392</t>
  </si>
  <si>
    <t>761-ALL-411</t>
  </si>
  <si>
    <t>761-ALL-413</t>
  </si>
  <si>
    <t>761-ALL-418</t>
  </si>
  <si>
    <t>761-ALL-472</t>
  </si>
  <si>
    <t>76A-121-121</t>
  </si>
  <si>
    <t>76A-121-131</t>
  </si>
  <si>
    <t>76A-121-135</t>
  </si>
  <si>
    <t>76A-121-146</t>
  </si>
  <si>
    <t>76A-121-198</t>
  </si>
  <si>
    <t>76A-121-211</t>
  </si>
  <si>
    <t>76A-121-221</t>
  </si>
  <si>
    <t>76A-121-411</t>
  </si>
  <si>
    <t>76A-121-418</t>
  </si>
  <si>
    <t>76A-123-315</t>
  </si>
  <si>
    <t>76A-123-342</t>
  </si>
  <si>
    <t>76A-124-462</t>
  </si>
  <si>
    <t>76A-126-462</t>
  </si>
  <si>
    <t>76A-129-418</t>
  </si>
  <si>
    <t>76A-134-411</t>
  </si>
  <si>
    <t>76A-134-418</t>
  </si>
  <si>
    <t>76A-137-411</t>
  </si>
  <si>
    <t>76A-163-121</t>
  </si>
  <si>
    <t>76A-163-211</t>
  </si>
  <si>
    <t>76A-163-221</t>
  </si>
  <si>
    <t>76A-165-418</t>
  </si>
  <si>
    <t>76A-170-121</t>
  </si>
  <si>
    <t>76A-170-171</t>
  </si>
  <si>
    <t>76A-170-211</t>
  </si>
  <si>
    <t>76A-170-221</t>
  </si>
  <si>
    <t>76A-171-418</t>
  </si>
  <si>
    <t>76A-ALL-121</t>
  </si>
  <si>
    <t>76A-ALL-131</t>
  </si>
  <si>
    <t>76A-ALL-135</t>
  </si>
  <si>
    <t>76A-ALL-146</t>
  </si>
  <si>
    <t>76A-ALL-171</t>
  </si>
  <si>
    <t>76A-ALL-198</t>
  </si>
  <si>
    <t>76A-ALL-211</t>
  </si>
  <si>
    <t>76A-ALL-221</t>
  </si>
  <si>
    <t>76A-ALL-315</t>
  </si>
  <si>
    <t>76A-ALL-342</t>
  </si>
  <si>
    <t>76A-ALL-411</t>
  </si>
  <si>
    <t>76A-ALL-418</t>
  </si>
  <si>
    <t>76A-ALL-462</t>
  </si>
  <si>
    <t>770-121-131</t>
  </si>
  <si>
    <t>770-121-196</t>
  </si>
  <si>
    <t>770-121-211</t>
  </si>
  <si>
    <t>770-121-221</t>
  </si>
  <si>
    <t>770-121-411</t>
  </si>
  <si>
    <t>770-121-418</t>
  </si>
  <si>
    <t>770-122-311</t>
  </si>
  <si>
    <t>770-123-411</t>
  </si>
  <si>
    <t>770-124-462</t>
  </si>
  <si>
    <t>770-125-171</t>
  </si>
  <si>
    <t>770-125-172</t>
  </si>
  <si>
    <t>770-125-174</t>
  </si>
  <si>
    <t>770-125-176</t>
  </si>
  <si>
    <t>770-125-453</t>
  </si>
  <si>
    <t>770-125-541</t>
  </si>
  <si>
    <t>770-126-418</t>
  </si>
  <si>
    <t>770-126-462</t>
  </si>
  <si>
    <t>770-128-462</t>
  </si>
  <si>
    <t>770-129-418</t>
  </si>
  <si>
    <t>770-132-121</t>
  </si>
  <si>
    <t>770-132-131</t>
  </si>
  <si>
    <t>770-132-132</t>
  </si>
  <si>
    <t>770-132-133</t>
  </si>
  <si>
    <t>770-132-142</t>
  </si>
  <si>
    <t>770-132-192</t>
  </si>
  <si>
    <t>770-132-211</t>
  </si>
  <si>
    <t>770-132-221</t>
  </si>
  <si>
    <t>770-132-311</t>
  </si>
  <si>
    <t>770-132-411</t>
  </si>
  <si>
    <t>770-134-411</t>
  </si>
  <si>
    <t>770-134-418</t>
  </si>
  <si>
    <t>770-134-462</t>
  </si>
  <si>
    <t>770-137-411</t>
  </si>
  <si>
    <t>770-163-146</t>
  </si>
  <si>
    <t>770-163-162</t>
  </si>
  <si>
    <t>770-163-181</t>
  </si>
  <si>
    <t>770-163-191</t>
  </si>
  <si>
    <t>770-163-192</t>
  </si>
  <si>
    <t>770-163-211</t>
  </si>
  <si>
    <t>770-163-221</t>
  </si>
  <si>
    <t>770-163-311</t>
  </si>
  <si>
    <t>770-163-392</t>
  </si>
  <si>
    <t>770-163-411</t>
  </si>
  <si>
    <t>770-163-418</t>
  </si>
  <si>
    <t>770-163-462</t>
  </si>
  <si>
    <t>770-165-392</t>
  </si>
  <si>
    <t>770-165-411</t>
  </si>
  <si>
    <t>770-165-418</t>
  </si>
  <si>
    <t>770-167-126</t>
  </si>
  <si>
    <t>770-167-142</t>
  </si>
  <si>
    <t>770-167-180</t>
  </si>
  <si>
    <t>770-167-211</t>
  </si>
  <si>
    <t>770-167-392</t>
  </si>
  <si>
    <t>770-167-411</t>
  </si>
  <si>
    <t>770-169-131</t>
  </si>
  <si>
    <t>770-169-146</t>
  </si>
  <si>
    <t>770-169-192</t>
  </si>
  <si>
    <t>770-169-211</t>
  </si>
  <si>
    <t>770-169-221</t>
  </si>
  <si>
    <t>770-169-231</t>
  </si>
  <si>
    <t>770-169-311</t>
  </si>
  <si>
    <t>770-169-392</t>
  </si>
  <si>
    <t>770-170-311</t>
  </si>
  <si>
    <t>770-170-411</t>
  </si>
  <si>
    <t>770-171-113</t>
  </si>
  <si>
    <t>770-171-126</t>
  </si>
  <si>
    <t>770-171-131</t>
  </si>
  <si>
    <t>770-171-142</t>
  </si>
  <si>
    <t>770-171-147</t>
  </si>
  <si>
    <t>770-171-149</t>
  </si>
  <si>
    <t>770-171-171</t>
  </si>
  <si>
    <t>770-171-173</t>
  </si>
  <si>
    <t>770-171-174</t>
  </si>
  <si>
    <t>770-171-180</t>
  </si>
  <si>
    <t>770-171-211</t>
  </si>
  <si>
    <t>770-171-311</t>
  </si>
  <si>
    <t>770-171-333</t>
  </si>
  <si>
    <t>770-171-392</t>
  </si>
  <si>
    <t>770-171-418</t>
  </si>
  <si>
    <t>770-171-451</t>
  </si>
  <si>
    <t>770-171-541</t>
  </si>
  <si>
    <t>770-178-418</t>
  </si>
  <si>
    <t>770-181-418</t>
  </si>
  <si>
    <t>770-ALL-113</t>
  </si>
  <si>
    <t>770-ALL-121</t>
  </si>
  <si>
    <t>770-ALL-126</t>
  </si>
  <si>
    <t>770-ALL-131</t>
  </si>
  <si>
    <t>770-ALL-132</t>
  </si>
  <si>
    <t>770-ALL-133</t>
  </si>
  <si>
    <t>770-ALL-142</t>
  </si>
  <si>
    <t>770-ALL-146</t>
  </si>
  <si>
    <t>770-ALL-147</t>
  </si>
  <si>
    <t>770-ALL-149</t>
  </si>
  <si>
    <t>770-ALL-162</t>
  </si>
  <si>
    <t>770-ALL-171</t>
  </si>
  <si>
    <t>770-ALL-172</t>
  </si>
  <si>
    <t>770-ALL-173</t>
  </si>
  <si>
    <t>770-ALL-174</t>
  </si>
  <si>
    <t>770-ALL-176</t>
  </si>
  <si>
    <t>770-ALL-180</t>
  </si>
  <si>
    <t>770-ALL-181</t>
  </si>
  <si>
    <t>770-ALL-191</t>
  </si>
  <si>
    <t>770-ALL-192</t>
  </si>
  <si>
    <t>770-ALL-196</t>
  </si>
  <si>
    <t>770-ALL-231</t>
  </si>
  <si>
    <t>770-ALL-311</t>
  </si>
  <si>
    <t>770-ALL-333</t>
  </si>
  <si>
    <t>770-ALL-392</t>
  </si>
  <si>
    <t>770-ALL-418</t>
  </si>
  <si>
    <t>770-ALL-451</t>
  </si>
  <si>
    <t>770-ALL-453</t>
  </si>
  <si>
    <t>770-ALL-541</t>
  </si>
  <si>
    <t>780-121-121</t>
  </si>
  <si>
    <t>780-121-151</t>
  </si>
  <si>
    <t>780-121-198</t>
  </si>
  <si>
    <t>780-121-211</t>
  </si>
  <si>
    <t>780-121-221</t>
  </si>
  <si>
    <t>780-121-411</t>
  </si>
  <si>
    <t>780-121-462</t>
  </si>
  <si>
    <t>780-122-317</t>
  </si>
  <si>
    <t>780-123-315</t>
  </si>
  <si>
    <t>780-124-462</t>
  </si>
  <si>
    <t>780-125-171</t>
  </si>
  <si>
    <t>780-125-173</t>
  </si>
  <si>
    <t>780-125-187</t>
  </si>
  <si>
    <t>780-125-211</t>
  </si>
  <si>
    <t>780-125-221</t>
  </si>
  <si>
    <t>780-125-231</t>
  </si>
  <si>
    <t>780-125-411</t>
  </si>
  <si>
    <t>780-125-462</t>
  </si>
  <si>
    <t>780-126-462</t>
  </si>
  <si>
    <t>780-128-462</t>
  </si>
  <si>
    <t>780-132-121</t>
  </si>
  <si>
    <t>780-132-131</t>
  </si>
  <si>
    <t>780-132-144</t>
  </si>
  <si>
    <t>780-132-211</t>
  </si>
  <si>
    <t>780-132-221</t>
  </si>
  <si>
    <t>780-132-311</t>
  </si>
  <si>
    <t>780-132-317</t>
  </si>
  <si>
    <t>780-132-332</t>
  </si>
  <si>
    <t>780-132-411</t>
  </si>
  <si>
    <t>780-134-198</t>
  </si>
  <si>
    <t>780-134-211</t>
  </si>
  <si>
    <t>780-134-221</t>
  </si>
  <si>
    <t>780-134-312</t>
  </si>
  <si>
    <t>780-134-411</t>
  </si>
  <si>
    <t>780-134-418</t>
  </si>
  <si>
    <t>780-134-542</t>
  </si>
  <si>
    <t>780-135-418</t>
  </si>
  <si>
    <t>780-137-411</t>
  </si>
  <si>
    <t>780-163-126</t>
  </si>
  <si>
    <t>780-163-142</t>
  </si>
  <si>
    <t>780-163-146</t>
  </si>
  <si>
    <t>780-163-211</t>
  </si>
  <si>
    <t>780-163-221</t>
  </si>
  <si>
    <t>780-163-231</t>
  </si>
  <si>
    <t>780-163-343</t>
  </si>
  <si>
    <t>780-163-392</t>
  </si>
  <si>
    <t>780-163-411</t>
  </si>
  <si>
    <t>780-163-418</t>
  </si>
  <si>
    <t>780-163-541</t>
  </si>
  <si>
    <t>780-163-542</t>
  </si>
  <si>
    <t>780-171-113</t>
  </si>
  <si>
    <t>780-171-131</t>
  </si>
  <si>
    <t>780-171-171</t>
  </si>
  <si>
    <t>780-171-174</t>
  </si>
  <si>
    <t>780-171-176</t>
  </si>
  <si>
    <t>780-171-196</t>
  </si>
  <si>
    <t>780-171-211</t>
  </si>
  <si>
    <t>780-171-221</t>
  </si>
  <si>
    <t>780-ALL-113</t>
  </si>
  <si>
    <t>780-ALL-121</t>
  </si>
  <si>
    <t>780-ALL-126</t>
  </si>
  <si>
    <t>780-ALL-131</t>
  </si>
  <si>
    <t>780-ALL-142</t>
  </si>
  <si>
    <t>780-ALL-144</t>
  </si>
  <si>
    <t>780-ALL-146</t>
  </si>
  <si>
    <t>780-ALL-151</t>
  </si>
  <si>
    <t>780-ALL-171</t>
  </si>
  <si>
    <t>780-ALL-173</t>
  </si>
  <si>
    <t>780-ALL-174</t>
  </si>
  <si>
    <t>780-ALL-176</t>
  </si>
  <si>
    <t>780-ALL-187</t>
  </si>
  <si>
    <t>780-ALL-196</t>
  </si>
  <si>
    <t>780-ALL-198</t>
  </si>
  <si>
    <t>780-ALL-211</t>
  </si>
  <si>
    <t>780-ALL-221</t>
  </si>
  <si>
    <t>780-ALL-231</t>
  </si>
  <si>
    <t>780-ALL-311</t>
  </si>
  <si>
    <t>780-ALL-312</t>
  </si>
  <si>
    <t>780-ALL-315</t>
  </si>
  <si>
    <t>780-ALL-317</t>
  </si>
  <si>
    <t>780-ALL-332</t>
  </si>
  <si>
    <t>780-ALL-343</t>
  </si>
  <si>
    <t>780-ALL-392</t>
  </si>
  <si>
    <t>780-ALL-411</t>
  </si>
  <si>
    <t>780-ALL-418</t>
  </si>
  <si>
    <t>780-ALL-462</t>
  </si>
  <si>
    <t>780-ALL-541</t>
  </si>
  <si>
    <t>780-ALL-542</t>
  </si>
  <si>
    <t>78A-124-418</t>
  </si>
  <si>
    <t>78A-126-418</t>
  </si>
  <si>
    <t>78A-127-462</t>
  </si>
  <si>
    <t>78A-128-343</t>
  </si>
  <si>
    <t>78A-134-462</t>
  </si>
  <si>
    <t>78A-137-411</t>
  </si>
  <si>
    <t>78A-163-311</t>
  </si>
  <si>
    <t>78A-163-344</t>
  </si>
  <si>
    <t>78A-163-411</t>
  </si>
  <si>
    <t>78A-163-462</t>
  </si>
  <si>
    <t>78A-ALL-311</t>
  </si>
  <si>
    <t>78A-ALL-343</t>
  </si>
  <si>
    <t>78A-ALL-344</t>
  </si>
  <si>
    <t>78A-ALL-411</t>
  </si>
  <si>
    <t>78A-ALL-418</t>
  </si>
  <si>
    <t>78A-ALL-462</t>
  </si>
  <si>
    <t>78B-121-121</t>
  </si>
  <si>
    <t>78B-121-211</t>
  </si>
  <si>
    <t>78B-123-315</t>
  </si>
  <si>
    <t>78B-123-411</t>
  </si>
  <si>
    <t>78B-124-418</t>
  </si>
  <si>
    <t>78B-124-462</t>
  </si>
  <si>
    <t>78B-126-462</t>
  </si>
  <si>
    <t>78B-127-462</t>
  </si>
  <si>
    <t>78B-128-462</t>
  </si>
  <si>
    <t>78B-132-411</t>
  </si>
  <si>
    <t>78B-134-418</t>
  </si>
  <si>
    <t>78B-134-461</t>
  </si>
  <si>
    <t>78B-135-418</t>
  </si>
  <si>
    <t>78B-137-411</t>
  </si>
  <si>
    <t>78B-137-461</t>
  </si>
  <si>
    <t>78B-ALL-121</t>
  </si>
  <si>
    <t>78B-ALL-211</t>
  </si>
  <si>
    <t>78B-ALL-315</t>
  </si>
  <si>
    <t>78B-ALL-411</t>
  </si>
  <si>
    <t>78B-ALL-418</t>
  </si>
  <si>
    <t>78B-ALL-461</t>
  </si>
  <si>
    <t>78B-ALL-462</t>
  </si>
  <si>
    <t>790-121-191</t>
  </si>
  <si>
    <t>790-121-198</t>
  </si>
  <si>
    <t>790-121-211</t>
  </si>
  <si>
    <t>790-121-221</t>
  </si>
  <si>
    <t>790-121-231</t>
  </si>
  <si>
    <t>790-121-411</t>
  </si>
  <si>
    <t>790-121-418</t>
  </si>
  <si>
    <t>790-122-146</t>
  </si>
  <si>
    <t>790-122-211</t>
  </si>
  <si>
    <t>790-122-221</t>
  </si>
  <si>
    <t>790-123-411</t>
  </si>
  <si>
    <t>790-124-462</t>
  </si>
  <si>
    <t>790-125-462</t>
  </si>
  <si>
    <t>790-125-541</t>
  </si>
  <si>
    <t>790-125-551</t>
  </si>
  <si>
    <t>790-125-552</t>
  </si>
  <si>
    <t>790-132-126</t>
  </si>
  <si>
    <t>790-132-142</t>
  </si>
  <si>
    <t>790-132-146</t>
  </si>
  <si>
    <t>790-132-198</t>
  </si>
  <si>
    <t>790-132-211</t>
  </si>
  <si>
    <t>790-132-221</t>
  </si>
  <si>
    <t>790-132-411</t>
  </si>
  <si>
    <t>790-132-462</t>
  </si>
  <si>
    <t>790-135-418</t>
  </si>
  <si>
    <t>790-138-418</t>
  </si>
  <si>
    <t>790-163-312</t>
  </si>
  <si>
    <t>790-163-392</t>
  </si>
  <si>
    <t>790-163-411</t>
  </si>
  <si>
    <t>790-163-418</t>
  </si>
  <si>
    <t>790-163-461</t>
  </si>
  <si>
    <t>790-163-462</t>
  </si>
  <si>
    <t>790-170-191</t>
  </si>
  <si>
    <t>790-170-211</t>
  </si>
  <si>
    <t>790-170-221</t>
  </si>
  <si>
    <t>790-170-392</t>
  </si>
  <si>
    <t>790-171-126</t>
  </si>
  <si>
    <t>790-171-142</t>
  </si>
  <si>
    <t>790-171-146</t>
  </si>
  <si>
    <t>790-171-147</t>
  </si>
  <si>
    <t>790-171-171</t>
  </si>
  <si>
    <t>790-171-173</t>
  </si>
  <si>
    <t>790-171-174</t>
  </si>
  <si>
    <t>790-171-176</t>
  </si>
  <si>
    <t>790-171-211</t>
  </si>
  <si>
    <t>790-171-331</t>
  </si>
  <si>
    <t>790-171-392</t>
  </si>
  <si>
    <t>790-ALL-126</t>
  </si>
  <si>
    <t>790-ALL-142</t>
  </si>
  <si>
    <t>790-ALL-146</t>
  </si>
  <si>
    <t>790-ALL-147</t>
  </si>
  <si>
    <t>790-ALL-171</t>
  </si>
  <si>
    <t>790-ALL-173</t>
  </si>
  <si>
    <t>790-ALL-174</t>
  </si>
  <si>
    <t>790-ALL-176</t>
  </si>
  <si>
    <t>790-ALL-191</t>
  </si>
  <si>
    <t>790-ALL-198</t>
  </si>
  <si>
    <t>790-ALL-231</t>
  </si>
  <si>
    <t>790-ALL-312</t>
  </si>
  <si>
    <t>790-ALL-331</t>
  </si>
  <si>
    <t>790-ALL-392</t>
  </si>
  <si>
    <t>790-ALL-418</t>
  </si>
  <si>
    <t>790-ALL-462</t>
  </si>
  <si>
    <t>790-ALL-541</t>
  </si>
  <si>
    <t>790-ALL-551</t>
  </si>
  <si>
    <t>790-ALL-552</t>
  </si>
  <si>
    <t>79A-123-411</t>
  </si>
  <si>
    <t>79A-124-462</t>
  </si>
  <si>
    <t>79A-126-462</t>
  </si>
  <si>
    <t>79A-129-418</t>
  </si>
  <si>
    <t>79A-134-418</t>
  </si>
  <si>
    <t>79A-134-461</t>
  </si>
  <si>
    <t>79A-135-311</t>
  </si>
  <si>
    <t>79A-137-411</t>
  </si>
  <si>
    <t>79A-164-411</t>
  </si>
  <si>
    <t>79A-ALL-311</t>
  </si>
  <si>
    <t>79A-ALL-411</t>
  </si>
  <si>
    <t>79A-ALL-418</t>
  </si>
  <si>
    <t>79A-ALL-461</t>
  </si>
  <si>
    <t>79A-ALL-462</t>
  </si>
  <si>
    <t>79Z-132-411</t>
  </si>
  <si>
    <t>79Z-134-411</t>
  </si>
  <si>
    <t>79Z-137-411</t>
  </si>
  <si>
    <t>79Z-163-121</t>
  </si>
  <si>
    <t>79Z-163-148</t>
  </si>
  <si>
    <t>79Z-163-151</t>
  </si>
  <si>
    <t>79Z-163-211</t>
  </si>
  <si>
    <t>79Z-163-221</t>
  </si>
  <si>
    <t>79Z-163-229</t>
  </si>
  <si>
    <t>79Z-163-231</t>
  </si>
  <si>
    <t>79Z-163-232</t>
  </si>
  <si>
    <t>79Z-163-314</t>
  </si>
  <si>
    <t>79Z-163-342</t>
  </si>
  <si>
    <t>79Z-163-345</t>
  </si>
  <si>
    <t>79Z-163-462</t>
  </si>
  <si>
    <t>79Z-ALL-121</t>
  </si>
  <si>
    <t>79Z-ALL-148</t>
  </si>
  <si>
    <t>79Z-ALL-151</t>
  </si>
  <si>
    <t>79Z-ALL-211</t>
  </si>
  <si>
    <t>79Z-ALL-221</t>
  </si>
  <si>
    <t>79Z-ALL-229</t>
  </si>
  <si>
    <t>79Z-ALL-231</t>
  </si>
  <si>
    <t>79Z-ALL-232</t>
  </si>
  <si>
    <t>79Z-ALL-314</t>
  </si>
  <si>
    <t>79Z-ALL-342</t>
  </si>
  <si>
    <t>79Z-ALL-345</t>
  </si>
  <si>
    <t>79Z-ALL-462</t>
  </si>
  <si>
    <t>800-121-116</t>
  </si>
  <si>
    <t>800-121-117</t>
  </si>
  <si>
    <t>800-121-121</t>
  </si>
  <si>
    <t>800-121-124</t>
  </si>
  <si>
    <t>800-121-131</t>
  </si>
  <si>
    <t>800-121-135</t>
  </si>
  <si>
    <t>800-121-171</t>
  </si>
  <si>
    <t>800-121-172</t>
  </si>
  <si>
    <t>800-121-198</t>
  </si>
  <si>
    <t>800-121-211</t>
  </si>
  <si>
    <t>800-121-221</t>
  </si>
  <si>
    <t>800-121-331</t>
  </si>
  <si>
    <t>800-121-411</t>
  </si>
  <si>
    <t>800-123-315</t>
  </si>
  <si>
    <t>800-123-411</t>
  </si>
  <si>
    <t>800-124-462</t>
  </si>
  <si>
    <t>800-125-411</t>
  </si>
  <si>
    <t>800-125-461</t>
  </si>
  <si>
    <t>800-125-541</t>
  </si>
  <si>
    <t>800-126-462</t>
  </si>
  <si>
    <t>800-128-462</t>
  </si>
  <si>
    <t>800-132-121</t>
  </si>
  <si>
    <t>800-132-131</t>
  </si>
  <si>
    <t>800-132-133</t>
  </si>
  <si>
    <t>800-132-142</t>
  </si>
  <si>
    <t>800-132-192</t>
  </si>
  <si>
    <t>800-132-211</t>
  </si>
  <si>
    <t>800-132-221</t>
  </si>
  <si>
    <t>800-132-231</t>
  </si>
  <si>
    <t>800-132-311</t>
  </si>
  <si>
    <t>800-132-317</t>
  </si>
  <si>
    <t>800-132-331</t>
  </si>
  <si>
    <t>800-132-411</t>
  </si>
  <si>
    <t>800-132-462</t>
  </si>
  <si>
    <t>800-134-146</t>
  </si>
  <si>
    <t>800-134-181</t>
  </si>
  <si>
    <t>800-134-211</t>
  </si>
  <si>
    <t>800-134-221</t>
  </si>
  <si>
    <t>800-134-231</t>
  </si>
  <si>
    <t>800-134-311</t>
  </si>
  <si>
    <t>800-134-411</t>
  </si>
  <si>
    <t>800-134-418</t>
  </si>
  <si>
    <t>800-135-418</t>
  </si>
  <si>
    <t>800-135-422</t>
  </si>
  <si>
    <t>800-137-411</t>
  </si>
  <si>
    <t>800-138-418</t>
  </si>
  <si>
    <t>800-163-116</t>
  </si>
  <si>
    <t>800-163-121</t>
  </si>
  <si>
    <t>800-163-126</t>
  </si>
  <si>
    <t>800-163-131</t>
  </si>
  <si>
    <t>800-163-135</t>
  </si>
  <si>
    <t>800-163-141</t>
  </si>
  <si>
    <t>800-163-142</t>
  </si>
  <si>
    <t>800-163-146</t>
  </si>
  <si>
    <t>800-163-162</t>
  </si>
  <si>
    <t>800-163-165</t>
  </si>
  <si>
    <t>800-163-171</t>
  </si>
  <si>
    <t>800-163-172</t>
  </si>
  <si>
    <t>800-163-173</t>
  </si>
  <si>
    <t>800-163-174</t>
  </si>
  <si>
    <t>800-163-178</t>
  </si>
  <si>
    <t>800-163-181</t>
  </si>
  <si>
    <t>800-163-184</t>
  </si>
  <si>
    <t>800-163-192</t>
  </si>
  <si>
    <t>800-163-198</t>
  </si>
  <si>
    <t>800-163-199</t>
  </si>
  <si>
    <t>800-163-211</t>
  </si>
  <si>
    <t>800-163-221</t>
  </si>
  <si>
    <t>800-163-231</t>
  </si>
  <si>
    <t>800-163-311</t>
  </si>
  <si>
    <t>800-163-312</t>
  </si>
  <si>
    <t>800-163-344</t>
  </si>
  <si>
    <t>800-163-392</t>
  </si>
  <si>
    <t>800-163-411</t>
  </si>
  <si>
    <t>800-163-418</t>
  </si>
  <si>
    <t>800-163-462</t>
  </si>
  <si>
    <t>800-166-418</t>
  </si>
  <si>
    <t>800-167-411</t>
  </si>
  <si>
    <t>800-169-146</t>
  </si>
  <si>
    <t>800-169-211</t>
  </si>
  <si>
    <t>800-171-418</t>
  </si>
  <si>
    <t>800-ALL-116</t>
  </si>
  <si>
    <t>800-ALL-117</t>
  </si>
  <si>
    <t>800-ALL-121</t>
  </si>
  <si>
    <t>800-ALL-124</t>
  </si>
  <si>
    <t>800-ALL-126</t>
  </si>
  <si>
    <t>800-ALL-131</t>
  </si>
  <si>
    <t>800-ALL-133</t>
  </si>
  <si>
    <t>800-ALL-135</t>
  </si>
  <si>
    <t>800-ALL-141</t>
  </si>
  <si>
    <t>800-ALL-142</t>
  </si>
  <si>
    <t>800-ALL-146</t>
  </si>
  <si>
    <t>800-ALL-162</t>
  </si>
  <si>
    <t>800-ALL-165</t>
  </si>
  <si>
    <t>800-ALL-171</t>
  </si>
  <si>
    <t>800-ALL-172</t>
  </si>
  <si>
    <t>800-ALL-173</t>
  </si>
  <si>
    <t>800-ALL-178</t>
  </si>
  <si>
    <t>800-ALL-181</t>
  </si>
  <si>
    <t>800-ALL-184</t>
  </si>
  <si>
    <t>800-ALL-192</t>
  </si>
  <si>
    <t>800-ALL-198</t>
  </si>
  <si>
    <t>800-ALL-199</t>
  </si>
  <si>
    <t>800-ALL-231</t>
  </si>
  <si>
    <t>800-ALL-311</t>
  </si>
  <si>
    <t>800-ALL-312</t>
  </si>
  <si>
    <t>800-ALL-315</t>
  </si>
  <si>
    <t>800-ALL-317</t>
  </si>
  <si>
    <t>800-ALL-331</t>
  </si>
  <si>
    <t>800-ALL-344</t>
  </si>
  <si>
    <t>800-ALL-392</t>
  </si>
  <si>
    <t>800-ALL-411</t>
  </si>
  <si>
    <t>800-ALL-418</t>
  </si>
  <si>
    <t>800-ALL-422</t>
  </si>
  <si>
    <t>800-ALL-461</t>
  </si>
  <si>
    <t>800-ALL-462</t>
  </si>
  <si>
    <t>800-ALL-541</t>
  </si>
  <si>
    <t>80B-121-121</t>
  </si>
  <si>
    <t>80B-121-311</t>
  </si>
  <si>
    <t>80B-121-312</t>
  </si>
  <si>
    <t>80B-121-411</t>
  </si>
  <si>
    <t>80B-121-418</t>
  </si>
  <si>
    <t>80B-121-422</t>
  </si>
  <si>
    <t>80B-122-311</t>
  </si>
  <si>
    <t>80B-127-471</t>
  </si>
  <si>
    <t>80B-129-418</t>
  </si>
  <si>
    <t>80B-134-121</t>
  </si>
  <si>
    <t>80B-137-411</t>
  </si>
  <si>
    <t>80B-163-121</t>
  </si>
  <si>
    <t>80B-163-163</t>
  </si>
  <si>
    <t>80B-163-197</t>
  </si>
  <si>
    <t>80B-163-313</t>
  </si>
  <si>
    <t>80B-163-315</t>
  </si>
  <si>
    <t>80B-163-342</t>
  </si>
  <si>
    <t>80B-163-411</t>
  </si>
  <si>
    <t>80B-163-418</t>
  </si>
  <si>
    <t>80B-169-311</t>
  </si>
  <si>
    <t>80B-170-311</t>
  </si>
  <si>
    <t>80B-ALL-121</t>
  </si>
  <si>
    <t>80B-ALL-163</t>
  </si>
  <si>
    <t>80B-ALL-197</t>
  </si>
  <si>
    <t>80B-ALL-311</t>
  </si>
  <si>
    <t>80B-ALL-312</t>
  </si>
  <si>
    <t>80B-ALL-313</t>
  </si>
  <si>
    <t>80B-ALL-315</t>
  </si>
  <si>
    <t>80B-ALL-342</t>
  </si>
  <si>
    <t>80B-ALL-411</t>
  </si>
  <si>
    <t>80B-ALL-422</t>
  </si>
  <si>
    <t>80B-ALL-471</t>
  </si>
  <si>
    <t>810-121-121</t>
  </si>
  <si>
    <t>810-121-131</t>
  </si>
  <si>
    <t>810-121-135</t>
  </si>
  <si>
    <t>810-121-191</t>
  </si>
  <si>
    <t>810-121-198</t>
  </si>
  <si>
    <t>810-121-199</t>
  </si>
  <si>
    <t>810-121-211</t>
  </si>
  <si>
    <t>810-121-221</t>
  </si>
  <si>
    <t>810-121-312</t>
  </si>
  <si>
    <t>810-122-311</t>
  </si>
  <si>
    <t>810-123-411</t>
  </si>
  <si>
    <t>810-124-418</t>
  </si>
  <si>
    <t>810-124-462</t>
  </si>
  <si>
    <t>810-125-151</t>
  </si>
  <si>
    <t>810-125-174</t>
  </si>
  <si>
    <t>810-125-175</t>
  </si>
  <si>
    <t>810-125-176</t>
  </si>
  <si>
    <t>810-125-199</t>
  </si>
  <si>
    <t>810-125-231</t>
  </si>
  <si>
    <t>810-125-451</t>
  </si>
  <si>
    <t>810-125-461</t>
  </si>
  <si>
    <t>810-125-551</t>
  </si>
  <si>
    <t>810-126-418</t>
  </si>
  <si>
    <t>810-126-462</t>
  </si>
  <si>
    <t>810-128-418</t>
  </si>
  <si>
    <t>810-132-141</t>
  </si>
  <si>
    <t>810-132-142</t>
  </si>
  <si>
    <t>810-132-145</t>
  </si>
  <si>
    <t>810-132-192</t>
  </si>
  <si>
    <t>810-132-199</t>
  </si>
  <si>
    <t>810-132-211</t>
  </si>
  <si>
    <t>810-132-221</t>
  </si>
  <si>
    <t>810-132-231</t>
  </si>
  <si>
    <t>810-132-311</t>
  </si>
  <si>
    <t>810-132-318</t>
  </si>
  <si>
    <t>810-132-411</t>
  </si>
  <si>
    <t>810-132-418</t>
  </si>
  <si>
    <t>810-134-146</t>
  </si>
  <si>
    <t>810-134-199</t>
  </si>
  <si>
    <t>810-134-211</t>
  </si>
  <si>
    <t>810-134-221</t>
  </si>
  <si>
    <t>810-134-418</t>
  </si>
  <si>
    <t>810-135-311</t>
  </si>
  <si>
    <t>810-135-418</t>
  </si>
  <si>
    <t>810-135-462</t>
  </si>
  <si>
    <t>810-137-411</t>
  </si>
  <si>
    <t>810-137-461</t>
  </si>
  <si>
    <t>810-163-121</t>
  </si>
  <si>
    <t>810-163-131</t>
  </si>
  <si>
    <t>810-163-141</t>
  </si>
  <si>
    <t>810-163-142</t>
  </si>
  <si>
    <t>810-163-143</t>
  </si>
  <si>
    <t>810-163-144</t>
  </si>
  <si>
    <t>810-163-146</t>
  </si>
  <si>
    <t>810-163-162</t>
  </si>
  <si>
    <t>810-163-165</t>
  </si>
  <si>
    <t>810-163-167</t>
  </si>
  <si>
    <t>810-163-181</t>
  </si>
  <si>
    <t>810-163-192</t>
  </si>
  <si>
    <t>810-163-198</t>
  </si>
  <si>
    <t>810-163-199</t>
  </si>
  <si>
    <t>810-163-211</t>
  </si>
  <si>
    <t>810-163-221</t>
  </si>
  <si>
    <t>810-163-231</t>
  </si>
  <si>
    <t>810-163-319</t>
  </si>
  <si>
    <t>810-163-333</t>
  </si>
  <si>
    <t>810-163-344</t>
  </si>
  <si>
    <t>810-163-392</t>
  </si>
  <si>
    <t>810-163-411</t>
  </si>
  <si>
    <t>810-163-418</t>
  </si>
  <si>
    <t>810-163-461</t>
  </si>
  <si>
    <t>810-163-462</t>
  </si>
  <si>
    <t>810-166-418</t>
  </si>
  <si>
    <t>810-167-311</t>
  </si>
  <si>
    <t>810-169-131</t>
  </si>
  <si>
    <t>810-169-211</t>
  </si>
  <si>
    <t>810-169-392</t>
  </si>
  <si>
    <t>810-170-121</t>
  </si>
  <si>
    <t>810-170-143</t>
  </si>
  <si>
    <t>810-170-162</t>
  </si>
  <si>
    <t>810-170-195</t>
  </si>
  <si>
    <t>810-170-198</t>
  </si>
  <si>
    <t>810-170-211</t>
  </si>
  <si>
    <t>810-170-221</t>
  </si>
  <si>
    <t>810-170-231</t>
  </si>
  <si>
    <t>810-170-392</t>
  </si>
  <si>
    <t>810-170-418</t>
  </si>
  <si>
    <t>810-171-116</t>
  </si>
  <si>
    <t>810-171-126</t>
  </si>
  <si>
    <t>810-171-142</t>
  </si>
  <si>
    <t>810-171-147</t>
  </si>
  <si>
    <t>810-171-148</t>
  </si>
  <si>
    <t>810-171-171</t>
  </si>
  <si>
    <t>810-171-211</t>
  </si>
  <si>
    <t>810-171-392</t>
  </si>
  <si>
    <t>810-171-411</t>
  </si>
  <si>
    <t>810-ALL-116</t>
  </si>
  <si>
    <t>810-ALL-121</t>
  </si>
  <si>
    <t>810-ALL-126</t>
  </si>
  <si>
    <t>810-ALL-131</t>
  </si>
  <si>
    <t>810-ALL-135</t>
  </si>
  <si>
    <t>810-ALL-141</t>
  </si>
  <si>
    <t>810-ALL-142</t>
  </si>
  <si>
    <t>810-ALL-143</t>
  </si>
  <si>
    <t>810-ALL-144</t>
  </si>
  <si>
    <t>810-ALL-145</t>
  </si>
  <si>
    <t>810-ALL-146</t>
  </si>
  <si>
    <t>810-ALL-147</t>
  </si>
  <si>
    <t>810-ALL-148</t>
  </si>
  <si>
    <t>810-ALL-151</t>
  </si>
  <si>
    <t>810-ALL-162</t>
  </si>
  <si>
    <t>810-ALL-165</t>
  </si>
  <si>
    <t>810-ALL-167</t>
  </si>
  <si>
    <t>810-ALL-174</t>
  </si>
  <si>
    <t>810-ALL-175</t>
  </si>
  <si>
    <t>810-ALL-176</t>
  </si>
  <si>
    <t>810-ALL-181</t>
  </si>
  <si>
    <t>810-ALL-191</t>
  </si>
  <si>
    <t>810-ALL-192</t>
  </si>
  <si>
    <t>810-ALL-195</t>
  </si>
  <si>
    <t>810-ALL-198</t>
  </si>
  <si>
    <t>810-ALL-199</t>
  </si>
  <si>
    <t>810-ALL-231</t>
  </si>
  <si>
    <t>810-ALL-311</t>
  </si>
  <si>
    <t>810-ALL-312</t>
  </si>
  <si>
    <t>810-ALL-318</t>
  </si>
  <si>
    <t>810-ALL-319</t>
  </si>
  <si>
    <t>810-ALL-333</t>
  </si>
  <si>
    <t>810-ALL-344</t>
  </si>
  <si>
    <t>810-ALL-392</t>
  </si>
  <si>
    <t>810-ALL-411</t>
  </si>
  <si>
    <t>810-ALL-418</t>
  </si>
  <si>
    <t>810-ALL-451</t>
  </si>
  <si>
    <t>810-ALL-461</t>
  </si>
  <si>
    <t>810-ALL-462</t>
  </si>
  <si>
    <t>810-ALL-551</t>
  </si>
  <si>
    <t>81A-121-121</t>
  </si>
  <si>
    <t>81A-121-173</t>
  </si>
  <si>
    <t>81A-121-211</t>
  </si>
  <si>
    <t>81A-124-418</t>
  </si>
  <si>
    <t>81A-124-462</t>
  </si>
  <si>
    <t>81A-126-462</t>
  </si>
  <si>
    <t>81A-128-418</t>
  </si>
  <si>
    <t>81A-132-411</t>
  </si>
  <si>
    <t>81A-134-411</t>
  </si>
  <si>
    <t>81A-135-418</t>
  </si>
  <si>
    <t>81A-137-411</t>
  </si>
  <si>
    <t>81A-163-143</t>
  </si>
  <si>
    <t>81A-163-211</t>
  </si>
  <si>
    <t>81A-163-411</t>
  </si>
  <si>
    <t>81A-163-462</t>
  </si>
  <si>
    <t>81A-169-131</t>
  </si>
  <si>
    <t>81A-169-211</t>
  </si>
  <si>
    <t>81A-170-143</t>
  </si>
  <si>
    <t>81A-170-211</t>
  </si>
  <si>
    <t>81A-171-121</t>
  </si>
  <si>
    <t>81A-171-171</t>
  </si>
  <si>
    <t>81A-171-211</t>
  </si>
  <si>
    <t>81A-181-413</t>
  </si>
  <si>
    <t>81A-ALL-131</t>
  </si>
  <si>
    <t>81A-ALL-143</t>
  </si>
  <si>
    <t>81A-ALL-171</t>
  </si>
  <si>
    <t>81A-ALL-173</t>
  </si>
  <si>
    <t>81A-ALL-211</t>
  </si>
  <si>
    <t>81A-ALL-411</t>
  </si>
  <si>
    <t>81A-ALL-413</t>
  </si>
  <si>
    <t>81A-ALL-418</t>
  </si>
  <si>
    <t>81A-ALL-462</t>
  </si>
  <si>
    <t>81B-121-121</t>
  </si>
  <si>
    <t>81B-121-151</t>
  </si>
  <si>
    <t>81B-121-173</t>
  </si>
  <si>
    <t>81B-121-211</t>
  </si>
  <si>
    <t>81B-121-411</t>
  </si>
  <si>
    <t>81B-121-413</t>
  </si>
  <si>
    <t>81B-122-311</t>
  </si>
  <si>
    <t>81B-123-411</t>
  </si>
  <si>
    <t>81B-124-462</t>
  </si>
  <si>
    <t>81B-129-418</t>
  </si>
  <si>
    <t>81B-132-131</t>
  </si>
  <si>
    <t>81B-132-311</t>
  </si>
  <si>
    <t>81B-134-312</t>
  </si>
  <si>
    <t>81B-134-413</t>
  </si>
  <si>
    <t>81B-134-418</t>
  </si>
  <si>
    <t>81B-135-311</t>
  </si>
  <si>
    <t>81B-137-311</t>
  </si>
  <si>
    <t>81B-137-411</t>
  </si>
  <si>
    <t>81B-163-462</t>
  </si>
  <si>
    <t>81B-169-131</t>
  </si>
  <si>
    <t>81B-169-211</t>
  </si>
  <si>
    <t>81B-ALL-121</t>
  </si>
  <si>
    <t>81B-ALL-131</t>
  </si>
  <si>
    <t>81B-ALL-151</t>
  </si>
  <si>
    <t>81B-ALL-173</t>
  </si>
  <si>
    <t>81B-ALL-211</t>
  </si>
  <si>
    <t>81B-ALL-311</t>
  </si>
  <si>
    <t>81B-ALL-312</t>
  </si>
  <si>
    <t>81B-ALL-411</t>
  </si>
  <si>
    <t>81B-ALL-413</t>
  </si>
  <si>
    <t>81B-ALL-418</t>
  </si>
  <si>
    <t>81B-ALL-462</t>
  </si>
  <si>
    <t>820-121-121</t>
  </si>
  <si>
    <t>820-121-131</t>
  </si>
  <si>
    <t>820-121-146</t>
  </si>
  <si>
    <t>820-121-171</t>
  </si>
  <si>
    <t>820-121-198</t>
  </si>
  <si>
    <t>820-121-211</t>
  </si>
  <si>
    <t>820-121-221</t>
  </si>
  <si>
    <t>820-121-332</t>
  </si>
  <si>
    <t>820-121-411</t>
  </si>
  <si>
    <t>820-121-413</t>
  </si>
  <si>
    <t>820-121-422</t>
  </si>
  <si>
    <t>820-122-311</t>
  </si>
  <si>
    <t>820-123-315</t>
  </si>
  <si>
    <t>820-123-411</t>
  </si>
  <si>
    <t>820-124-462</t>
  </si>
  <si>
    <t>820-125-329</t>
  </si>
  <si>
    <t>820-125-332</t>
  </si>
  <si>
    <t>820-125-392</t>
  </si>
  <si>
    <t>820-125-411</t>
  </si>
  <si>
    <t>820-125-418</t>
  </si>
  <si>
    <t>820-125-422</t>
  </si>
  <si>
    <t>820-125-451</t>
  </si>
  <si>
    <t>820-125-453</t>
  </si>
  <si>
    <t>820-125-461</t>
  </si>
  <si>
    <t>820-125-551</t>
  </si>
  <si>
    <t>820-125-552</t>
  </si>
  <si>
    <t>820-126-462</t>
  </si>
  <si>
    <t>820-127-462</t>
  </si>
  <si>
    <t>820-128-462</t>
  </si>
  <si>
    <t>820-132-311</t>
  </si>
  <si>
    <t>820-132-411</t>
  </si>
  <si>
    <t>820-132-462</t>
  </si>
  <si>
    <t>820-132-541</t>
  </si>
  <si>
    <t>820-134-312</t>
  </si>
  <si>
    <t>820-134-418</t>
  </si>
  <si>
    <t>820-134-462</t>
  </si>
  <si>
    <t>820-135-462</t>
  </si>
  <si>
    <t>820-137-411</t>
  </si>
  <si>
    <t>820-137-461</t>
  </si>
  <si>
    <t>820-163-146</t>
  </si>
  <si>
    <t>820-163-184</t>
  </si>
  <si>
    <t>820-163-211</t>
  </si>
  <si>
    <t>820-163-221</t>
  </si>
  <si>
    <t>820-163-231</t>
  </si>
  <si>
    <t>820-163-311</t>
  </si>
  <si>
    <t>820-163-392</t>
  </si>
  <si>
    <t>820-163-411</t>
  </si>
  <si>
    <t>820-163-418</t>
  </si>
  <si>
    <t>820-163-461</t>
  </si>
  <si>
    <t>820-163-472</t>
  </si>
  <si>
    <t>820-166-418</t>
  </si>
  <si>
    <t>820-169-146</t>
  </si>
  <si>
    <t>820-169-211</t>
  </si>
  <si>
    <t>820-169-311</t>
  </si>
  <si>
    <t>820-169-392</t>
  </si>
  <si>
    <t>820-170-143</t>
  </si>
  <si>
    <t>820-170-211</t>
  </si>
  <si>
    <t>820-170-221</t>
  </si>
  <si>
    <t>820-170-392</t>
  </si>
  <si>
    <t>820-171-116</t>
  </si>
  <si>
    <t>820-171-126</t>
  </si>
  <si>
    <t>820-171-131</t>
  </si>
  <si>
    <t>820-171-142</t>
  </si>
  <si>
    <t>820-171-151</t>
  </si>
  <si>
    <t>820-171-162</t>
  </si>
  <si>
    <t>820-171-171</t>
  </si>
  <si>
    <t>820-171-180</t>
  </si>
  <si>
    <t>820-171-211</t>
  </si>
  <si>
    <t>820-171-312</t>
  </si>
  <si>
    <t>820-171-392</t>
  </si>
  <si>
    <t>820-171-413</t>
  </si>
  <si>
    <t>820-171-422</t>
  </si>
  <si>
    <t>820-171-423</t>
  </si>
  <si>
    <t>820-171-424</t>
  </si>
  <si>
    <t>820-ALL-116</t>
  </si>
  <si>
    <t>820-ALL-121</t>
  </si>
  <si>
    <t>820-ALL-126</t>
  </si>
  <si>
    <t>820-ALL-131</t>
  </si>
  <si>
    <t>820-ALL-142</t>
  </si>
  <si>
    <t>820-ALL-143</t>
  </si>
  <si>
    <t>820-ALL-146</t>
  </si>
  <si>
    <t>820-ALL-151</t>
  </si>
  <si>
    <t>820-ALL-162</t>
  </si>
  <si>
    <t>820-ALL-171</t>
  </si>
  <si>
    <t>820-ALL-180</t>
  </si>
  <si>
    <t>820-ALL-184</t>
  </si>
  <si>
    <t>820-ALL-198</t>
  </si>
  <si>
    <t>820-ALL-211</t>
  </si>
  <si>
    <t>820-ALL-221</t>
  </si>
  <si>
    <t>820-ALL-231</t>
  </si>
  <si>
    <t>820-ALL-311</t>
  </si>
  <si>
    <t>820-ALL-312</t>
  </si>
  <si>
    <t>820-ALL-315</t>
  </si>
  <si>
    <t>820-ALL-329</t>
  </si>
  <si>
    <t>820-ALL-332</t>
  </si>
  <si>
    <t>820-ALL-392</t>
  </si>
  <si>
    <t>820-ALL-411</t>
  </si>
  <si>
    <t>820-ALL-413</t>
  </si>
  <si>
    <t>820-ALL-418</t>
  </si>
  <si>
    <t>820-ALL-422</t>
  </si>
  <si>
    <t>820-ALL-423</t>
  </si>
  <si>
    <t>820-ALL-424</t>
  </si>
  <si>
    <t>820-ALL-451</t>
  </si>
  <si>
    <t>820-ALL-453</t>
  </si>
  <si>
    <t>820-ALL-461</t>
  </si>
  <si>
    <t>820-ALL-472</t>
  </si>
  <si>
    <t>820-ALL-541</t>
  </si>
  <si>
    <t>820-ALL-551</t>
  </si>
  <si>
    <t>820-ALL-552</t>
  </si>
  <si>
    <t>821-121-116</t>
  </si>
  <si>
    <t>821-121-121</t>
  </si>
  <si>
    <t>821-121-131</t>
  </si>
  <si>
    <t>821-121-171</t>
  </si>
  <si>
    <t>821-121-198</t>
  </si>
  <si>
    <t>821-121-211</t>
  </si>
  <si>
    <t>821-121-221</t>
  </si>
  <si>
    <t>821-121-312</t>
  </si>
  <si>
    <t>821-121-331</t>
  </si>
  <si>
    <t>821-121-342</t>
  </si>
  <si>
    <t>821-121-411</t>
  </si>
  <si>
    <t>821-121-462</t>
  </si>
  <si>
    <t>821-123-411</t>
  </si>
  <si>
    <t>821-124-418</t>
  </si>
  <si>
    <t>821-124-462</t>
  </si>
  <si>
    <t>821-126-462</t>
  </si>
  <si>
    <t>821-128-462</t>
  </si>
  <si>
    <t>821-132-311</t>
  </si>
  <si>
    <t>821-132-317</t>
  </si>
  <si>
    <t>821-132-318</t>
  </si>
  <si>
    <t>821-132-411</t>
  </si>
  <si>
    <t>821-134-142</t>
  </si>
  <si>
    <t>821-134-199</t>
  </si>
  <si>
    <t>821-134-211</t>
  </si>
  <si>
    <t>821-134-221</t>
  </si>
  <si>
    <t>821-134-231</t>
  </si>
  <si>
    <t>821-134-311</t>
  </si>
  <si>
    <t>821-134-312</t>
  </si>
  <si>
    <t>821-134-411</t>
  </si>
  <si>
    <t>821-134-418</t>
  </si>
  <si>
    <t>821-135-418</t>
  </si>
  <si>
    <t>821-137-311</t>
  </si>
  <si>
    <t>821-137-411</t>
  </si>
  <si>
    <t>821-163-167</t>
  </si>
  <si>
    <t>821-163-211</t>
  </si>
  <si>
    <t>821-163-221</t>
  </si>
  <si>
    <t>821-163-311</t>
  </si>
  <si>
    <t>821-163-343</t>
  </si>
  <si>
    <t>821-163-392</t>
  </si>
  <si>
    <t>821-163-411</t>
  </si>
  <si>
    <t>821-163-418</t>
  </si>
  <si>
    <t>821-163-461</t>
  </si>
  <si>
    <t>821-163-462</t>
  </si>
  <si>
    <t>821-163-541</t>
  </si>
  <si>
    <t>821-169-131</t>
  </si>
  <si>
    <t>821-169-146</t>
  </si>
  <si>
    <t>821-169-211</t>
  </si>
  <si>
    <t>821-169-392</t>
  </si>
  <si>
    <t>821-170-143</t>
  </si>
  <si>
    <t>821-170-198</t>
  </si>
  <si>
    <t>821-170-211</t>
  </si>
  <si>
    <t>821-170-392</t>
  </si>
  <si>
    <t>821-171-126</t>
  </si>
  <si>
    <t>821-171-142</t>
  </si>
  <si>
    <t>821-171-151</t>
  </si>
  <si>
    <t>821-171-162</t>
  </si>
  <si>
    <t>821-171-211</t>
  </si>
  <si>
    <t>821-171-392</t>
  </si>
  <si>
    <t>821-ALL-116</t>
  </si>
  <si>
    <t>821-ALL-121</t>
  </si>
  <si>
    <t>821-ALL-126</t>
  </si>
  <si>
    <t>821-ALL-131</t>
  </si>
  <si>
    <t>821-ALL-142</t>
  </si>
  <si>
    <t>821-ALL-143</t>
  </si>
  <si>
    <t>821-ALL-146</t>
  </si>
  <si>
    <t>821-ALL-151</t>
  </si>
  <si>
    <t>821-ALL-162</t>
  </si>
  <si>
    <t>821-ALL-167</t>
  </si>
  <si>
    <t>821-ALL-171</t>
  </si>
  <si>
    <t>821-ALL-198</t>
  </si>
  <si>
    <t>821-ALL-199</t>
  </si>
  <si>
    <t>821-ALL-211</t>
  </si>
  <si>
    <t>821-ALL-221</t>
  </si>
  <si>
    <t>821-ALL-231</t>
  </si>
  <si>
    <t>821-ALL-311</t>
  </si>
  <si>
    <t>821-ALL-312</t>
  </si>
  <si>
    <t>821-ALL-317</t>
  </si>
  <si>
    <t>821-ALL-318</t>
  </si>
  <si>
    <t>821-ALL-331</t>
  </si>
  <si>
    <t>821-ALL-342</t>
  </si>
  <si>
    <t>821-ALL-343</t>
  </si>
  <si>
    <t>821-ALL-392</t>
  </si>
  <si>
    <t>821-ALL-411</t>
  </si>
  <si>
    <t>821-ALL-418</t>
  </si>
  <si>
    <t>821-ALL-461</t>
  </si>
  <si>
    <t>821-ALL-462</t>
  </si>
  <si>
    <t>821-ALL-541</t>
  </si>
  <si>
    <t>830-121-198</t>
  </si>
  <si>
    <t>830-121-211</t>
  </si>
  <si>
    <t>830-121-221</t>
  </si>
  <si>
    <t>830-121-411</t>
  </si>
  <si>
    <t>830-121-462</t>
  </si>
  <si>
    <t>830-124-462</t>
  </si>
  <si>
    <t>830-126-462</t>
  </si>
  <si>
    <t>830-128-462</t>
  </si>
  <si>
    <t>830-132-133</t>
  </si>
  <si>
    <t>830-132-192</t>
  </si>
  <si>
    <t>830-132-211</t>
  </si>
  <si>
    <t>830-132-221</t>
  </si>
  <si>
    <t>830-132-311</t>
  </si>
  <si>
    <t>830-132-411</t>
  </si>
  <si>
    <t>830-134-131</t>
  </si>
  <si>
    <t>830-134-146</t>
  </si>
  <si>
    <t>830-134-211</t>
  </si>
  <si>
    <t>830-134-221</t>
  </si>
  <si>
    <t>830-134-411</t>
  </si>
  <si>
    <t>830-134-418</t>
  </si>
  <si>
    <t>830-134-462</t>
  </si>
  <si>
    <t>830-135-418</t>
  </si>
  <si>
    <t>830-163-142</t>
  </si>
  <si>
    <t>830-163-148</t>
  </si>
  <si>
    <t>830-163-192</t>
  </si>
  <si>
    <t>830-163-211</t>
  </si>
  <si>
    <t>830-163-221</t>
  </si>
  <si>
    <t>830-163-231</t>
  </si>
  <si>
    <t>830-163-332</t>
  </si>
  <si>
    <t>830-167-133</t>
  </si>
  <si>
    <t>830-167-192</t>
  </si>
  <si>
    <t>830-167-211</t>
  </si>
  <si>
    <t>830-167-221</t>
  </si>
  <si>
    <t>830-167-392</t>
  </si>
  <si>
    <t>830-167-411</t>
  </si>
  <si>
    <t>830-167-462</t>
  </si>
  <si>
    <t>830-171-126</t>
  </si>
  <si>
    <t>830-171-133</t>
  </si>
  <si>
    <t>830-171-162</t>
  </si>
  <si>
    <t>830-171-175</t>
  </si>
  <si>
    <t>830-171-181</t>
  </si>
  <si>
    <t>830-171-192</t>
  </si>
  <si>
    <t>830-171-211</t>
  </si>
  <si>
    <t>830-171-221</t>
  </si>
  <si>
    <t>830-171-231</t>
  </si>
  <si>
    <t>830-171-311</t>
  </si>
  <si>
    <t>830-171-312</t>
  </si>
  <si>
    <t>830-171-319</t>
  </si>
  <si>
    <t>830-171-325</t>
  </si>
  <si>
    <t>830-171-326</t>
  </si>
  <si>
    <t>830-171-341</t>
  </si>
  <si>
    <t>830-171-392</t>
  </si>
  <si>
    <t>830-171-411</t>
  </si>
  <si>
    <t>830-171-418</t>
  </si>
  <si>
    <t>830-171-422</t>
  </si>
  <si>
    <t>830-171-461</t>
  </si>
  <si>
    <t>830-178-418</t>
  </si>
  <si>
    <t>830-ALL-126</t>
  </si>
  <si>
    <t>830-ALL-131</t>
  </si>
  <si>
    <t>830-ALL-133</t>
  </si>
  <si>
    <t>830-ALL-142</t>
  </si>
  <si>
    <t>830-ALL-146</t>
  </si>
  <si>
    <t>830-ALL-148</t>
  </si>
  <si>
    <t>830-ALL-162</t>
  </si>
  <si>
    <t>830-ALL-175</t>
  </si>
  <si>
    <t>830-ALL-181</t>
  </si>
  <si>
    <t>830-ALL-192</t>
  </si>
  <si>
    <t>830-ALL-198</t>
  </si>
  <si>
    <t>830-ALL-231</t>
  </si>
  <si>
    <t>830-ALL-319</t>
  </si>
  <si>
    <t>830-ALL-325</t>
  </si>
  <si>
    <t>830-ALL-326</t>
  </si>
  <si>
    <t>830-ALL-332</t>
  </si>
  <si>
    <t>830-ALL-341</t>
  </si>
  <si>
    <t>830-ALL-422</t>
  </si>
  <si>
    <t>830-ALL-461</t>
  </si>
  <si>
    <t>840-121-198</t>
  </si>
  <si>
    <t>840-121-211</t>
  </si>
  <si>
    <t>840-121-221</t>
  </si>
  <si>
    <t>840-121-311</t>
  </si>
  <si>
    <t>840-121-411</t>
  </si>
  <si>
    <t>840-122-311</t>
  </si>
  <si>
    <t>840-122-317</t>
  </si>
  <si>
    <t>840-123-411</t>
  </si>
  <si>
    <t>840-124-418</t>
  </si>
  <si>
    <t>840-124-462</t>
  </si>
  <si>
    <t>840-125-174</t>
  </si>
  <si>
    <t>840-125-176</t>
  </si>
  <si>
    <t>840-125-231</t>
  </si>
  <si>
    <t>840-125-411</t>
  </si>
  <si>
    <t>840-126-418</t>
  </si>
  <si>
    <t>840-126-462</t>
  </si>
  <si>
    <t>840-128-418</t>
  </si>
  <si>
    <t>840-128-462</t>
  </si>
  <si>
    <t>840-129-418</t>
  </si>
  <si>
    <t>840-132-192</t>
  </si>
  <si>
    <t>840-132-211</t>
  </si>
  <si>
    <t>840-132-221</t>
  </si>
  <si>
    <t>840-132-311</t>
  </si>
  <si>
    <t>840-132-317</t>
  </si>
  <si>
    <t>840-132-318</t>
  </si>
  <si>
    <t>840-132-411</t>
  </si>
  <si>
    <t>840-134-199</t>
  </si>
  <si>
    <t>840-134-211</t>
  </si>
  <si>
    <t>840-134-221</t>
  </si>
  <si>
    <t>840-134-311</t>
  </si>
  <si>
    <t>840-134-411</t>
  </si>
  <si>
    <t>840-134-414</t>
  </si>
  <si>
    <t>840-134-418</t>
  </si>
  <si>
    <t>840-134-461</t>
  </si>
  <si>
    <t>840-135-418</t>
  </si>
  <si>
    <t>840-137-411</t>
  </si>
  <si>
    <t>840-137-461</t>
  </si>
  <si>
    <t>840-138-418</t>
  </si>
  <si>
    <t>840-163-143</t>
  </si>
  <si>
    <t>840-163-191</t>
  </si>
  <si>
    <t>840-163-211</t>
  </si>
  <si>
    <t>840-163-221</t>
  </si>
  <si>
    <t>840-163-311</t>
  </si>
  <si>
    <t>840-163-418</t>
  </si>
  <si>
    <t>840-163-453</t>
  </si>
  <si>
    <t>840-163-462</t>
  </si>
  <si>
    <t>840-163-542</t>
  </si>
  <si>
    <t>840-166-392</t>
  </si>
  <si>
    <t>840-166-418</t>
  </si>
  <si>
    <t>840-167-198</t>
  </si>
  <si>
    <t>840-167-211</t>
  </si>
  <si>
    <t>840-167-221</t>
  </si>
  <si>
    <t>840-167-311</t>
  </si>
  <si>
    <t>840-167-392</t>
  </si>
  <si>
    <t>840-169-146</t>
  </si>
  <si>
    <t>840-169-181</t>
  </si>
  <si>
    <t>840-169-211</t>
  </si>
  <si>
    <t>840-169-221</t>
  </si>
  <si>
    <t>840-169-231</t>
  </si>
  <si>
    <t>840-169-311</t>
  </si>
  <si>
    <t>840-169-392</t>
  </si>
  <si>
    <t>840-170-121</t>
  </si>
  <si>
    <t>840-170-211</t>
  </si>
  <si>
    <t>840-170-221</t>
  </si>
  <si>
    <t>840-170-231</t>
  </si>
  <si>
    <t>840-170-311</t>
  </si>
  <si>
    <t>840-170-392</t>
  </si>
  <si>
    <t>840-171-311</t>
  </si>
  <si>
    <t>840-171-312</t>
  </si>
  <si>
    <t>840-171-392</t>
  </si>
  <si>
    <t>840-171-411</t>
  </si>
  <si>
    <t>840-171-462</t>
  </si>
  <si>
    <t>840-ALL-121</t>
  </si>
  <si>
    <t>840-ALL-143</t>
  </si>
  <si>
    <t>840-ALL-146</t>
  </si>
  <si>
    <t>840-ALL-174</t>
  </si>
  <si>
    <t>840-ALL-176</t>
  </si>
  <si>
    <t>840-ALL-181</t>
  </si>
  <si>
    <t>840-ALL-191</t>
  </si>
  <si>
    <t>840-ALL-192</t>
  </si>
  <si>
    <t>840-ALL-198</t>
  </si>
  <si>
    <t>840-ALL-199</t>
  </si>
  <si>
    <t>840-ALL-231</t>
  </si>
  <si>
    <t>840-ALL-311</t>
  </si>
  <si>
    <t>840-ALL-317</t>
  </si>
  <si>
    <t>840-ALL-318</t>
  </si>
  <si>
    <t>840-ALL-414</t>
  </si>
  <si>
    <t>840-ALL-418</t>
  </si>
  <si>
    <t>840-ALL-453</t>
  </si>
  <si>
    <t>840-ALL-461</t>
  </si>
  <si>
    <t>840-ALL-462</t>
  </si>
  <si>
    <t>840-ALL-542</t>
  </si>
  <si>
    <t>84B-122-311</t>
  </si>
  <si>
    <t>84B-126-418</t>
  </si>
  <si>
    <t>84B-126-462</t>
  </si>
  <si>
    <t>84B-132-411</t>
  </si>
  <si>
    <t>84B-134-152</t>
  </si>
  <si>
    <t>84B-134-181</t>
  </si>
  <si>
    <t>84B-134-211</t>
  </si>
  <si>
    <t>84B-134-221</t>
  </si>
  <si>
    <t>84B-134-411</t>
  </si>
  <si>
    <t>84B-134-413</t>
  </si>
  <si>
    <t>84B-134-418</t>
  </si>
  <si>
    <t>84B-134-461</t>
  </si>
  <si>
    <t>84B-134-462</t>
  </si>
  <si>
    <t>84B-135-418</t>
  </si>
  <si>
    <t>84B-137-411</t>
  </si>
  <si>
    <t>84B-164-411</t>
  </si>
  <si>
    <t>84B-164-418</t>
  </si>
  <si>
    <t>84B-164-462</t>
  </si>
  <si>
    <t>84B-165-418</t>
  </si>
  <si>
    <t>84B-169-311</t>
  </si>
  <si>
    <t>84B-ALL-152</t>
  </si>
  <si>
    <t>84B-ALL-181</t>
  </si>
  <si>
    <t>84B-ALL-211</t>
  </si>
  <si>
    <t>84B-ALL-221</t>
  </si>
  <si>
    <t>84B-ALL-311</t>
  </si>
  <si>
    <t>84B-ALL-411</t>
  </si>
  <si>
    <t>84B-ALL-413</t>
  </si>
  <si>
    <t>84B-ALL-418</t>
  </si>
  <si>
    <t>84B-ALL-461</t>
  </si>
  <si>
    <t>850-121-116</t>
  </si>
  <si>
    <t>850-121-121</t>
  </si>
  <si>
    <t>850-121-196</t>
  </si>
  <si>
    <t>850-121-211</t>
  </si>
  <si>
    <t>850-121-221</t>
  </si>
  <si>
    <t>850-121-312</t>
  </si>
  <si>
    <t>850-121-411</t>
  </si>
  <si>
    <t>850-121-418</t>
  </si>
  <si>
    <t>850-122-311</t>
  </si>
  <si>
    <t>850-123-411</t>
  </si>
  <si>
    <t>850-124-326</t>
  </si>
  <si>
    <t>850-124-418</t>
  </si>
  <si>
    <t>850-124-462</t>
  </si>
  <si>
    <t>850-125-199</t>
  </si>
  <si>
    <t>850-125-451</t>
  </si>
  <si>
    <t>850-126-418</t>
  </si>
  <si>
    <t>850-128-418</t>
  </si>
  <si>
    <t>850-132-132</t>
  </si>
  <si>
    <t>850-132-143</t>
  </si>
  <si>
    <t>850-132-192</t>
  </si>
  <si>
    <t>850-132-211</t>
  </si>
  <si>
    <t>850-132-221</t>
  </si>
  <si>
    <t>850-132-311</t>
  </si>
  <si>
    <t>850-132-411</t>
  </si>
  <si>
    <t>850-134-411</t>
  </si>
  <si>
    <t>850-134-418</t>
  </si>
  <si>
    <t>850-134-542</t>
  </si>
  <si>
    <t>850-135-418</t>
  </si>
  <si>
    <t>850-137-411</t>
  </si>
  <si>
    <t>850-163-173</t>
  </si>
  <si>
    <t>850-163-184</t>
  </si>
  <si>
    <t>850-163-199</t>
  </si>
  <si>
    <t>850-163-211</t>
  </si>
  <si>
    <t>850-163-221</t>
  </si>
  <si>
    <t>850-163-231</t>
  </si>
  <si>
    <t>850-163-411</t>
  </si>
  <si>
    <t>850-166-418</t>
  </si>
  <si>
    <t>850-167-121</t>
  </si>
  <si>
    <t>850-167-126</t>
  </si>
  <si>
    <t>850-167-133</t>
  </si>
  <si>
    <t>850-167-142</t>
  </si>
  <si>
    <t>850-167-144</t>
  </si>
  <si>
    <t>850-167-180</t>
  </si>
  <si>
    <t>850-167-211</t>
  </si>
  <si>
    <t>850-167-221</t>
  </si>
  <si>
    <t>850-167-311</t>
  </si>
  <si>
    <t>850-168-198</t>
  </si>
  <si>
    <t>850-168-211</t>
  </si>
  <si>
    <t>850-168-221</t>
  </si>
  <si>
    <t>850-168-311</t>
  </si>
  <si>
    <t>850-168-411</t>
  </si>
  <si>
    <t>850-169-146</t>
  </si>
  <si>
    <t>850-169-211</t>
  </si>
  <si>
    <t>850-169-221</t>
  </si>
  <si>
    <t>850-169-311</t>
  </si>
  <si>
    <t>850-170-126</t>
  </si>
  <si>
    <t>850-170-211</t>
  </si>
  <si>
    <t>850-171-126</t>
  </si>
  <si>
    <t>850-171-142</t>
  </si>
  <si>
    <t>850-171-171</t>
  </si>
  <si>
    <t>850-171-180</t>
  </si>
  <si>
    <t>850-171-199</t>
  </si>
  <si>
    <t>850-171-211</t>
  </si>
  <si>
    <t>850-171-411</t>
  </si>
  <si>
    <t>850-178-418</t>
  </si>
  <si>
    <t>850-ALL-116</t>
  </si>
  <si>
    <t>850-ALL-121</t>
  </si>
  <si>
    <t>850-ALL-126</t>
  </si>
  <si>
    <t>850-ALL-132</t>
  </si>
  <si>
    <t>850-ALL-133</t>
  </si>
  <si>
    <t>850-ALL-142</t>
  </si>
  <si>
    <t>850-ALL-143</t>
  </si>
  <si>
    <t>850-ALL-144</t>
  </si>
  <si>
    <t>850-ALL-146</t>
  </si>
  <si>
    <t>850-ALL-171</t>
  </si>
  <si>
    <t>850-ALL-173</t>
  </si>
  <si>
    <t>850-ALL-180</t>
  </si>
  <si>
    <t>850-ALL-184</t>
  </si>
  <si>
    <t>850-ALL-192</t>
  </si>
  <si>
    <t>850-ALL-196</t>
  </si>
  <si>
    <t>850-ALL-198</t>
  </si>
  <si>
    <t>850-ALL-199</t>
  </si>
  <si>
    <t>850-ALL-311</t>
  </si>
  <si>
    <t>850-ALL-312</t>
  </si>
  <si>
    <t>850-ALL-326</t>
  </si>
  <si>
    <t>850-ALL-411</t>
  </si>
  <si>
    <t>850-ALL-418</t>
  </si>
  <si>
    <t>850-ALL-451</t>
  </si>
  <si>
    <t>850-ALL-462</t>
  </si>
  <si>
    <t>850-ALL-542</t>
  </si>
  <si>
    <t>860-121-196</t>
  </si>
  <si>
    <t>860-121-198</t>
  </si>
  <si>
    <t>860-121-211</t>
  </si>
  <si>
    <t>860-121-221</t>
  </si>
  <si>
    <t>860-121-312</t>
  </si>
  <si>
    <t>860-121-411</t>
  </si>
  <si>
    <t>860-121-418</t>
  </si>
  <si>
    <t>860-122-311</t>
  </si>
  <si>
    <t>860-123-315</t>
  </si>
  <si>
    <t>860-123-411</t>
  </si>
  <si>
    <t>860-124-462</t>
  </si>
  <si>
    <t>860-125-174</t>
  </si>
  <si>
    <t>860-125-176</t>
  </si>
  <si>
    <t>860-125-187</t>
  </si>
  <si>
    <t>860-125-211</t>
  </si>
  <si>
    <t>860-125-221</t>
  </si>
  <si>
    <t>860-125-231</t>
  </si>
  <si>
    <t>860-125-411</t>
  </si>
  <si>
    <t>860-125-451</t>
  </si>
  <si>
    <t>860-125-453</t>
  </si>
  <si>
    <t>860-126-462</t>
  </si>
  <si>
    <t>860-128-462</t>
  </si>
  <si>
    <t>860-132-143</t>
  </si>
  <si>
    <t>860-132-148</t>
  </si>
  <si>
    <t>860-132-211</t>
  </si>
  <si>
    <t>860-132-221</t>
  </si>
  <si>
    <t>860-132-411</t>
  </si>
  <si>
    <t>860-134-152</t>
  </si>
  <si>
    <t>860-134-162</t>
  </si>
  <si>
    <t>860-134-165</t>
  </si>
  <si>
    <t>860-134-167</t>
  </si>
  <si>
    <t>860-134-211</t>
  </si>
  <si>
    <t>860-134-221</t>
  </si>
  <si>
    <t>860-134-231</t>
  </si>
  <si>
    <t>860-134-311</t>
  </si>
  <si>
    <t>860-134-411</t>
  </si>
  <si>
    <t>860-134-418</t>
  </si>
  <si>
    <t>860-134-542</t>
  </si>
  <si>
    <t>860-135-311</t>
  </si>
  <si>
    <t>860-135-418</t>
  </si>
  <si>
    <t>860-137-411</t>
  </si>
  <si>
    <t>860-163-114</t>
  </si>
  <si>
    <t>860-163-121</t>
  </si>
  <si>
    <t>860-163-142</t>
  </si>
  <si>
    <t>860-163-143</t>
  </si>
  <si>
    <t>860-163-146</t>
  </si>
  <si>
    <t>860-163-151</t>
  </si>
  <si>
    <t>860-163-162</t>
  </si>
  <si>
    <t>860-163-165</t>
  </si>
  <si>
    <t>860-163-167</t>
  </si>
  <si>
    <t>860-163-173</t>
  </si>
  <si>
    <t>860-163-192</t>
  </si>
  <si>
    <t>860-163-196</t>
  </si>
  <si>
    <t>860-163-197</t>
  </si>
  <si>
    <t>860-163-199</t>
  </si>
  <si>
    <t>860-163-211</t>
  </si>
  <si>
    <t>860-163-221</t>
  </si>
  <si>
    <t>860-163-231</t>
  </si>
  <si>
    <t>860-163-311</t>
  </si>
  <si>
    <t>860-163-312</t>
  </si>
  <si>
    <t>860-163-319</t>
  </si>
  <si>
    <t>860-163-343</t>
  </si>
  <si>
    <t>860-163-392</t>
  </si>
  <si>
    <t>860-163-411</t>
  </si>
  <si>
    <t>860-163-418</t>
  </si>
  <si>
    <t>860-163-462</t>
  </si>
  <si>
    <t>860-169-192</t>
  </si>
  <si>
    <t>860-169-211</t>
  </si>
  <si>
    <t>860-169-221</t>
  </si>
  <si>
    <t>860-169-311</t>
  </si>
  <si>
    <t>860-170-143</t>
  </si>
  <si>
    <t>860-170-198</t>
  </si>
  <si>
    <t>860-170-211</t>
  </si>
  <si>
    <t>860-170-311</t>
  </si>
  <si>
    <t>860-171-126</t>
  </si>
  <si>
    <t>860-171-131</t>
  </si>
  <si>
    <t>860-171-142</t>
  </si>
  <si>
    <t>860-171-143</t>
  </si>
  <si>
    <t>860-171-151</t>
  </si>
  <si>
    <t>860-171-162</t>
  </si>
  <si>
    <t>860-171-171</t>
  </si>
  <si>
    <t>860-171-174</t>
  </si>
  <si>
    <t>860-171-176</t>
  </si>
  <si>
    <t>860-171-211</t>
  </si>
  <si>
    <t>860-171-221</t>
  </si>
  <si>
    <t>860-171-411</t>
  </si>
  <si>
    <t>860-171-422</t>
  </si>
  <si>
    <t>860-171-423</t>
  </si>
  <si>
    <t>860-171-424</t>
  </si>
  <si>
    <t>860-171-425</t>
  </si>
  <si>
    <t>860-178-418</t>
  </si>
  <si>
    <t>860-ALL-114</t>
  </si>
  <si>
    <t>860-ALL-121</t>
  </si>
  <si>
    <t>860-ALL-126</t>
  </si>
  <si>
    <t>860-ALL-131</t>
  </si>
  <si>
    <t>860-ALL-142</t>
  </si>
  <si>
    <t>860-ALL-143</t>
  </si>
  <si>
    <t>860-ALL-146</t>
  </si>
  <si>
    <t>860-ALL-148</t>
  </si>
  <si>
    <t>860-ALL-151</t>
  </si>
  <si>
    <t>860-ALL-152</t>
  </si>
  <si>
    <t>860-ALL-162</t>
  </si>
  <si>
    <t>860-ALL-165</t>
  </si>
  <si>
    <t>860-ALL-167</t>
  </si>
  <si>
    <t>860-ALL-171</t>
  </si>
  <si>
    <t>860-ALL-173</t>
  </si>
  <si>
    <t>860-ALL-174</t>
  </si>
  <si>
    <t>860-ALL-176</t>
  </si>
  <si>
    <t>860-ALL-187</t>
  </si>
  <si>
    <t>860-ALL-192</t>
  </si>
  <si>
    <t>860-ALL-196</t>
  </si>
  <si>
    <t>860-ALL-197</t>
  </si>
  <si>
    <t>860-ALL-198</t>
  </si>
  <si>
    <t>860-ALL-199</t>
  </si>
  <si>
    <t>860-ALL-211</t>
  </si>
  <si>
    <t>860-ALL-221</t>
  </si>
  <si>
    <t>860-ALL-231</t>
  </si>
  <si>
    <t>860-ALL-311</t>
  </si>
  <si>
    <t>860-ALL-312</t>
  </si>
  <si>
    <t>860-ALL-315</t>
  </si>
  <si>
    <t>860-ALL-319</t>
  </si>
  <si>
    <t>860-ALL-343</t>
  </si>
  <si>
    <t>860-ALL-392</t>
  </si>
  <si>
    <t>860-ALL-411</t>
  </si>
  <si>
    <t>860-ALL-418</t>
  </si>
  <si>
    <t>860-ALL-422</t>
  </si>
  <si>
    <t>860-ALL-423</t>
  </si>
  <si>
    <t>860-ALL-424</t>
  </si>
  <si>
    <t>860-ALL-425</t>
  </si>
  <si>
    <t>860-ALL-451</t>
  </si>
  <si>
    <t>860-ALL-453</t>
  </si>
  <si>
    <t>860-ALL-462</t>
  </si>
  <si>
    <t>860-ALL-542</t>
  </si>
  <si>
    <t>861-121-312</t>
  </si>
  <si>
    <t>861-121-462</t>
  </si>
  <si>
    <t>861-122-311</t>
  </si>
  <si>
    <t>861-123-411</t>
  </si>
  <si>
    <t>861-124-462</t>
  </si>
  <si>
    <t>861-125-151</t>
  </si>
  <si>
    <t>861-125-174</t>
  </si>
  <si>
    <t>861-125-176</t>
  </si>
  <si>
    <t>861-125-231</t>
  </si>
  <si>
    <t>861-125-311</t>
  </si>
  <si>
    <t>861-125-327</t>
  </si>
  <si>
    <t>861-125-341</t>
  </si>
  <si>
    <t>861-125-411</t>
  </si>
  <si>
    <t>861-125-418</t>
  </si>
  <si>
    <t>861-125-451</t>
  </si>
  <si>
    <t>861-125-453</t>
  </si>
  <si>
    <t>861-125-461</t>
  </si>
  <si>
    <t>861-132-121</t>
  </si>
  <si>
    <t>861-132-142</t>
  </si>
  <si>
    <t>861-132-211</t>
  </si>
  <si>
    <t>861-132-221</t>
  </si>
  <si>
    <t>861-132-231</t>
  </si>
  <si>
    <t>861-134-121</t>
  </si>
  <si>
    <t>861-134-146</t>
  </si>
  <si>
    <t>861-134-196</t>
  </si>
  <si>
    <t>861-134-211</t>
  </si>
  <si>
    <t>861-134-221</t>
  </si>
  <si>
    <t>861-134-231</t>
  </si>
  <si>
    <t>861-135-311</t>
  </si>
  <si>
    <t>861-138-418</t>
  </si>
  <si>
    <t>861-163-131</t>
  </si>
  <si>
    <t>861-163-146</t>
  </si>
  <si>
    <t>861-163-162</t>
  </si>
  <si>
    <t>861-163-211</t>
  </si>
  <si>
    <t>861-163-221</t>
  </si>
  <si>
    <t>861-163-231</t>
  </si>
  <si>
    <t>861-163-311</t>
  </si>
  <si>
    <t>861-163-343</t>
  </si>
  <si>
    <t>861-163-411</t>
  </si>
  <si>
    <t>861-163-461</t>
  </si>
  <si>
    <t>861-163-462</t>
  </si>
  <si>
    <t>861-167-142</t>
  </si>
  <si>
    <t>861-167-211</t>
  </si>
  <si>
    <t>861-167-221</t>
  </si>
  <si>
    <t>861-167-231</t>
  </si>
  <si>
    <t>861-181-171</t>
  </si>
  <si>
    <t>861-181-174</t>
  </si>
  <si>
    <t>861-181-192</t>
  </si>
  <si>
    <t>861-181-211</t>
  </si>
  <si>
    <t>861-181-411</t>
  </si>
  <si>
    <t>861-ALL-121</t>
  </si>
  <si>
    <t>861-ALL-131</t>
  </si>
  <si>
    <t>861-ALL-142</t>
  </si>
  <si>
    <t>861-ALL-146</t>
  </si>
  <si>
    <t>861-ALL-151</t>
  </si>
  <si>
    <t>861-ALL-162</t>
  </si>
  <si>
    <t>861-ALL-174</t>
  </si>
  <si>
    <t>861-ALL-176</t>
  </si>
  <si>
    <t>861-ALL-192</t>
  </si>
  <si>
    <t>861-ALL-196</t>
  </si>
  <si>
    <t>861-ALL-231</t>
  </si>
  <si>
    <t>861-ALL-311</t>
  </si>
  <si>
    <t>861-ALL-312</t>
  </si>
  <si>
    <t>861-ALL-327</t>
  </si>
  <si>
    <t>861-ALL-341</t>
  </si>
  <si>
    <t>861-ALL-343</t>
  </si>
  <si>
    <t>861-ALL-411</t>
  </si>
  <si>
    <t>861-ALL-418</t>
  </si>
  <si>
    <t>861-ALL-451</t>
  </si>
  <si>
    <t>861-ALL-453</t>
  </si>
  <si>
    <t>861-ALL-461</t>
  </si>
  <si>
    <t>861-ALL-462</t>
  </si>
  <si>
    <t>862-121-131</t>
  </si>
  <si>
    <t>862-121-135</t>
  </si>
  <si>
    <t>862-121-171</t>
  </si>
  <si>
    <t>862-121-198</t>
  </si>
  <si>
    <t>862-121-211</t>
  </si>
  <si>
    <t>862-121-221</t>
  </si>
  <si>
    <t>862-121-231</t>
  </si>
  <si>
    <t>862-121-411</t>
  </si>
  <si>
    <t>862-122-311</t>
  </si>
  <si>
    <t>862-123-411</t>
  </si>
  <si>
    <t>862-124-462</t>
  </si>
  <si>
    <t>862-125-174</t>
  </si>
  <si>
    <t>862-125-211</t>
  </si>
  <si>
    <t>862-125-221</t>
  </si>
  <si>
    <t>862-125-311</t>
  </si>
  <si>
    <t>862-125-411</t>
  </si>
  <si>
    <t>862-125-451</t>
  </si>
  <si>
    <t>862-125-453</t>
  </si>
  <si>
    <t>862-125-541</t>
  </si>
  <si>
    <t>862-126-462</t>
  </si>
  <si>
    <t>862-128-462</t>
  </si>
  <si>
    <t>862-132-311</t>
  </si>
  <si>
    <t>862-132-411</t>
  </si>
  <si>
    <t>862-134-146</t>
  </si>
  <si>
    <t>862-134-162</t>
  </si>
  <si>
    <t>862-134-167</t>
  </si>
  <si>
    <t>862-134-197</t>
  </si>
  <si>
    <t>862-134-198</t>
  </si>
  <si>
    <t>862-134-211</t>
  </si>
  <si>
    <t>862-134-221</t>
  </si>
  <si>
    <t>862-134-231</t>
  </si>
  <si>
    <t>862-134-311</t>
  </si>
  <si>
    <t>862-134-411</t>
  </si>
  <si>
    <t>862-135-311</t>
  </si>
  <si>
    <t>862-136-311</t>
  </si>
  <si>
    <t>862-137-411</t>
  </si>
  <si>
    <t>862-163-135</t>
  </si>
  <si>
    <t>862-163-146</t>
  </si>
  <si>
    <t>862-163-162</t>
  </si>
  <si>
    <t>862-163-175</t>
  </si>
  <si>
    <t>862-163-231</t>
  </si>
  <si>
    <t>862-163-311</t>
  </si>
  <si>
    <t>862-163-331</t>
  </si>
  <si>
    <t>862-163-392</t>
  </si>
  <si>
    <t>862-163-418</t>
  </si>
  <si>
    <t>862-163-462</t>
  </si>
  <si>
    <t>862-163-472</t>
  </si>
  <si>
    <t>862-163-541</t>
  </si>
  <si>
    <t>862-165-411</t>
  </si>
  <si>
    <t>862-169-131</t>
  </si>
  <si>
    <t>862-169-146</t>
  </si>
  <si>
    <t>862-169-211</t>
  </si>
  <si>
    <t>862-169-221</t>
  </si>
  <si>
    <t>862-169-231</t>
  </si>
  <si>
    <t>862-169-311</t>
  </si>
  <si>
    <t>862-169-392</t>
  </si>
  <si>
    <t>862-170-143</t>
  </si>
  <si>
    <t>862-170-198</t>
  </si>
  <si>
    <t>862-170-211</t>
  </si>
  <si>
    <t>862-170-392</t>
  </si>
  <si>
    <t>862-171-126</t>
  </si>
  <si>
    <t>862-171-151</t>
  </si>
  <si>
    <t>862-171-171</t>
  </si>
  <si>
    <t>862-171-198</t>
  </si>
  <si>
    <t>862-171-211</t>
  </si>
  <si>
    <t>862-171-221</t>
  </si>
  <si>
    <t>862-171-392</t>
  </si>
  <si>
    <t>862-ALL-126</t>
  </si>
  <si>
    <t>862-ALL-131</t>
  </si>
  <si>
    <t>862-ALL-135</t>
  </si>
  <si>
    <t>862-ALL-143</t>
  </si>
  <si>
    <t>862-ALL-146</t>
  </si>
  <si>
    <t>862-ALL-151</t>
  </si>
  <si>
    <t>862-ALL-162</t>
  </si>
  <si>
    <t>862-ALL-167</t>
  </si>
  <si>
    <t>862-ALL-171</t>
  </si>
  <si>
    <t>862-ALL-174</t>
  </si>
  <si>
    <t>862-ALL-175</t>
  </si>
  <si>
    <t>862-ALL-197</t>
  </si>
  <si>
    <t>862-ALL-231</t>
  </si>
  <si>
    <t>862-ALL-311</t>
  </si>
  <si>
    <t>862-ALL-331</t>
  </si>
  <si>
    <t>862-ALL-392</t>
  </si>
  <si>
    <t>862-ALL-418</t>
  </si>
  <si>
    <t>862-ALL-451</t>
  </si>
  <si>
    <t>862-ALL-453</t>
  </si>
  <si>
    <t>862-ALL-462</t>
  </si>
  <si>
    <t>862-ALL-472</t>
  </si>
  <si>
    <t>862-ALL-541</t>
  </si>
  <si>
    <t>86T-121-121</t>
  </si>
  <si>
    <t>86T-121-211</t>
  </si>
  <si>
    <t>86T-121-342</t>
  </si>
  <si>
    <t>86T-121-411</t>
  </si>
  <si>
    <t>86T-121-418</t>
  </si>
  <si>
    <t>86T-121-471</t>
  </si>
  <si>
    <t>86T-124-418</t>
  </si>
  <si>
    <t>86T-124-462</t>
  </si>
  <si>
    <t>86T-124-471</t>
  </si>
  <si>
    <t>86T-126-418</t>
  </si>
  <si>
    <t>86T-126-462</t>
  </si>
  <si>
    <t>86T-126-471</t>
  </si>
  <si>
    <t>86T-129-418</t>
  </si>
  <si>
    <t>86T-134-162</t>
  </si>
  <si>
    <t>86T-134-211</t>
  </si>
  <si>
    <t>86T-134-411</t>
  </si>
  <si>
    <t>86T-134-461</t>
  </si>
  <si>
    <t>86T-134-462</t>
  </si>
  <si>
    <t>86T-134-471</t>
  </si>
  <si>
    <t>86T-137-411</t>
  </si>
  <si>
    <t>86T-164-411</t>
  </si>
  <si>
    <t>86T-164-418</t>
  </si>
  <si>
    <t>86T-164-462</t>
  </si>
  <si>
    <t>86T-164-471</t>
  </si>
  <si>
    <t>86T-165-411</t>
  </si>
  <si>
    <t>86T-170-121</t>
  </si>
  <si>
    <t>86T-170-211</t>
  </si>
  <si>
    <t>86T-170-411</t>
  </si>
  <si>
    <t>86T-172-121</t>
  </si>
  <si>
    <t>86T-172-141</t>
  </si>
  <si>
    <t>86T-172-148</t>
  </si>
  <si>
    <t>86T-172-171</t>
  </si>
  <si>
    <t>86T-172-211</t>
  </si>
  <si>
    <t>86T-ALL-121</t>
  </si>
  <si>
    <t>86T-ALL-141</t>
  </si>
  <si>
    <t>86T-ALL-148</t>
  </si>
  <si>
    <t>86T-ALL-162</t>
  </si>
  <si>
    <t>86T-ALL-171</t>
  </si>
  <si>
    <t>86T-ALL-211</t>
  </si>
  <si>
    <t>86T-ALL-342</t>
  </si>
  <si>
    <t>86T-ALL-411</t>
  </si>
  <si>
    <t>86T-ALL-418</t>
  </si>
  <si>
    <t>86T-ALL-461</t>
  </si>
  <si>
    <t>86T-ALL-462</t>
  </si>
  <si>
    <t>86T-ALL-471</t>
  </si>
  <si>
    <t>870-121-116</t>
  </si>
  <si>
    <t>870-121-121</t>
  </si>
  <si>
    <t>870-121-131</t>
  </si>
  <si>
    <t>870-121-171</t>
  </si>
  <si>
    <t>870-121-173</t>
  </si>
  <si>
    <t>870-121-211</t>
  </si>
  <si>
    <t>870-121-221</t>
  </si>
  <si>
    <t>870-121-312</t>
  </si>
  <si>
    <t>870-121-411</t>
  </si>
  <si>
    <t>870-121-422</t>
  </si>
  <si>
    <t>870-123-411</t>
  </si>
  <si>
    <t>870-124-462</t>
  </si>
  <si>
    <t>870-125-411</t>
  </si>
  <si>
    <t>870-125-423</t>
  </si>
  <si>
    <t>870-126-462</t>
  </si>
  <si>
    <t>870-128-462</t>
  </si>
  <si>
    <t>870-132-192</t>
  </si>
  <si>
    <t>870-132-198</t>
  </si>
  <si>
    <t>870-132-199</t>
  </si>
  <si>
    <t>870-132-211</t>
  </si>
  <si>
    <t>870-132-221</t>
  </si>
  <si>
    <t>870-132-317</t>
  </si>
  <si>
    <t>870-132-332</t>
  </si>
  <si>
    <t>870-132-411</t>
  </si>
  <si>
    <t>870-132-462</t>
  </si>
  <si>
    <t>870-134-131</t>
  </si>
  <si>
    <t>870-134-146</t>
  </si>
  <si>
    <t>870-134-211</t>
  </si>
  <si>
    <t>870-134-221</t>
  </si>
  <si>
    <t>870-134-231</t>
  </si>
  <si>
    <t>870-134-418</t>
  </si>
  <si>
    <t>870-135-418</t>
  </si>
  <si>
    <t>870-137-411</t>
  </si>
  <si>
    <t>870-137-461</t>
  </si>
  <si>
    <t>870-163-141</t>
  </si>
  <si>
    <t>870-163-146</t>
  </si>
  <si>
    <t>870-163-173</t>
  </si>
  <si>
    <t>870-163-192</t>
  </si>
  <si>
    <t>870-163-198</t>
  </si>
  <si>
    <t>870-163-199</t>
  </si>
  <si>
    <t>870-163-211</t>
  </si>
  <si>
    <t>870-163-221</t>
  </si>
  <si>
    <t>870-163-311</t>
  </si>
  <si>
    <t>870-163-392</t>
  </si>
  <si>
    <t>870-163-418</t>
  </si>
  <si>
    <t>870-163-462</t>
  </si>
  <si>
    <t>870-163-472</t>
  </si>
  <si>
    <t>870-165-418</t>
  </si>
  <si>
    <t>870-168-141</t>
  </si>
  <si>
    <t>870-168-198</t>
  </si>
  <si>
    <t>870-168-199</t>
  </si>
  <si>
    <t>870-168-211</t>
  </si>
  <si>
    <t>870-168-221</t>
  </si>
  <si>
    <t>870-168-392</t>
  </si>
  <si>
    <t>870-170-198</t>
  </si>
  <si>
    <t>870-170-211</t>
  </si>
  <si>
    <t>870-170-221</t>
  </si>
  <si>
    <t>870-170-392</t>
  </si>
  <si>
    <t>870-171-326</t>
  </si>
  <si>
    <t>870-171-392</t>
  </si>
  <si>
    <t>870-171-411</t>
  </si>
  <si>
    <t>870-ALL-116</t>
  </si>
  <si>
    <t>870-ALL-121</t>
  </si>
  <si>
    <t>870-ALL-131</t>
  </si>
  <si>
    <t>870-ALL-141</t>
  </si>
  <si>
    <t>870-ALL-146</t>
  </si>
  <si>
    <t>870-ALL-173</t>
  </si>
  <si>
    <t>870-ALL-192</t>
  </si>
  <si>
    <t>870-ALL-198</t>
  </si>
  <si>
    <t>870-ALL-199</t>
  </si>
  <si>
    <t>870-ALL-231</t>
  </si>
  <si>
    <t>870-ALL-311</t>
  </si>
  <si>
    <t>870-ALL-312</t>
  </si>
  <si>
    <t>870-ALL-317</t>
  </si>
  <si>
    <t>870-ALL-326</t>
  </si>
  <si>
    <t>870-ALL-332</t>
  </si>
  <si>
    <t>870-ALL-392</t>
  </si>
  <si>
    <t>870-ALL-418</t>
  </si>
  <si>
    <t>870-ALL-422</t>
  </si>
  <si>
    <t>870-ALL-423</t>
  </si>
  <si>
    <t>870-ALL-461</t>
  </si>
  <si>
    <t>870-ALL-462</t>
  </si>
  <si>
    <t>870-ALL-472</t>
  </si>
  <si>
    <t>87A-121-121</t>
  </si>
  <si>
    <t>87A-121-151</t>
  </si>
  <si>
    <t>87A-121-211</t>
  </si>
  <si>
    <t>87A-121-221</t>
  </si>
  <si>
    <t>87A-121-231</t>
  </si>
  <si>
    <t>87A-121-462</t>
  </si>
  <si>
    <t>87A-122-311</t>
  </si>
  <si>
    <t>87A-123-315</t>
  </si>
  <si>
    <t>87A-124-462</t>
  </si>
  <si>
    <t>87A-126-462</t>
  </si>
  <si>
    <t>87A-134-418</t>
  </si>
  <si>
    <t>87A-135-462</t>
  </si>
  <si>
    <t>87A-137-411</t>
  </si>
  <si>
    <t>87A-163-121</t>
  </si>
  <si>
    <t>87A-163-211</t>
  </si>
  <si>
    <t>87A-167-311</t>
  </si>
  <si>
    <t>87A-ALL-121</t>
  </si>
  <si>
    <t>87A-ALL-151</t>
  </si>
  <si>
    <t>87A-ALL-211</t>
  </si>
  <si>
    <t>87A-ALL-221</t>
  </si>
  <si>
    <t>87A-ALL-231</t>
  </si>
  <si>
    <t>87A-ALL-311</t>
  </si>
  <si>
    <t>87A-ALL-315</t>
  </si>
  <si>
    <t>87A-ALL-411</t>
  </si>
  <si>
    <t>87A-ALL-418</t>
  </si>
  <si>
    <t>87A-ALL-462</t>
  </si>
  <si>
    <t>880-121-198</t>
  </si>
  <si>
    <t>880-121-211</t>
  </si>
  <si>
    <t>880-121-221</t>
  </si>
  <si>
    <t>880-121-311</t>
  </si>
  <si>
    <t>880-121-411</t>
  </si>
  <si>
    <t>880-121-418</t>
  </si>
  <si>
    <t>880-122-311</t>
  </si>
  <si>
    <t>880-123-342</t>
  </si>
  <si>
    <t>880-124-462</t>
  </si>
  <si>
    <t>880-126-418</t>
  </si>
  <si>
    <t>880-126-462</t>
  </si>
  <si>
    <t>880-128-462</t>
  </si>
  <si>
    <t>880-132-121</t>
  </si>
  <si>
    <t>880-132-126</t>
  </si>
  <si>
    <t>880-132-133</t>
  </si>
  <si>
    <t>880-132-192</t>
  </si>
  <si>
    <t>880-132-211</t>
  </si>
  <si>
    <t>880-132-221</t>
  </si>
  <si>
    <t>880-132-231</t>
  </si>
  <si>
    <t>880-132-332</t>
  </si>
  <si>
    <t>880-132-411</t>
  </si>
  <si>
    <t>880-135-418</t>
  </si>
  <si>
    <t>880-137-411</t>
  </si>
  <si>
    <t>880-137-461</t>
  </si>
  <si>
    <t>880-137-541</t>
  </si>
  <si>
    <t>880-163-113</t>
  </si>
  <si>
    <t>880-163-114</t>
  </si>
  <si>
    <t>880-163-116</t>
  </si>
  <si>
    <t>880-163-117</t>
  </si>
  <si>
    <t>880-163-126</t>
  </si>
  <si>
    <t>880-163-131</t>
  </si>
  <si>
    <t>880-163-135</t>
  </si>
  <si>
    <t>880-163-162</t>
  </si>
  <si>
    <t>880-163-192</t>
  </si>
  <si>
    <t>880-163-211</t>
  </si>
  <si>
    <t>880-163-221</t>
  </si>
  <si>
    <t>880-163-231</t>
  </si>
  <si>
    <t>880-163-392</t>
  </si>
  <si>
    <t>880-163-411</t>
  </si>
  <si>
    <t>880-163-418</t>
  </si>
  <si>
    <t>880-163-462</t>
  </si>
  <si>
    <t>880-167-126</t>
  </si>
  <si>
    <t>880-167-211</t>
  </si>
  <si>
    <t>880-169-311</t>
  </si>
  <si>
    <t>880-178-418</t>
  </si>
  <si>
    <t>880-181-126</t>
  </si>
  <si>
    <t>880-181-211</t>
  </si>
  <si>
    <t>880-181-392</t>
  </si>
  <si>
    <t>880-181-411</t>
  </si>
  <si>
    <t>880-181-418</t>
  </si>
  <si>
    <t>880-ALL-113</t>
  </si>
  <si>
    <t>880-ALL-114</t>
  </si>
  <si>
    <t>880-ALL-116</t>
  </si>
  <si>
    <t>880-ALL-117</t>
  </si>
  <si>
    <t>880-ALL-121</t>
  </si>
  <si>
    <t>880-ALL-126</t>
  </si>
  <si>
    <t>880-ALL-131</t>
  </si>
  <si>
    <t>880-ALL-133</t>
  </si>
  <si>
    <t>880-ALL-135</t>
  </si>
  <si>
    <t>880-ALL-162</t>
  </si>
  <si>
    <t>880-ALL-192</t>
  </si>
  <si>
    <t>880-ALL-198</t>
  </si>
  <si>
    <t>880-ALL-311</t>
  </si>
  <si>
    <t>880-ALL-332</t>
  </si>
  <si>
    <t>880-ALL-342</t>
  </si>
  <si>
    <t>880-ALL-392</t>
  </si>
  <si>
    <t>880-ALL-411</t>
  </si>
  <si>
    <t>880-ALL-418</t>
  </si>
  <si>
    <t>880-ALL-461</t>
  </si>
  <si>
    <t>880-ALL-462</t>
  </si>
  <si>
    <t>880-ALL-541</t>
  </si>
  <si>
    <t>88A-121-121</t>
  </si>
  <si>
    <t>88A-121-211</t>
  </si>
  <si>
    <t>88A-121-221</t>
  </si>
  <si>
    <t>88A-121-231</t>
  </si>
  <si>
    <t>88A-122-311</t>
  </si>
  <si>
    <t>88A-123-411</t>
  </si>
  <si>
    <t>88A-124-462</t>
  </si>
  <si>
    <t>88A-126-462</t>
  </si>
  <si>
    <t>88A-128-462</t>
  </si>
  <si>
    <t>88A-132-121</t>
  </si>
  <si>
    <t>88A-132-211</t>
  </si>
  <si>
    <t>88A-132-411</t>
  </si>
  <si>
    <t>88A-135-311</t>
  </si>
  <si>
    <t>88A-137-411</t>
  </si>
  <si>
    <t>88A-163-121</t>
  </si>
  <si>
    <t>88A-163-131</t>
  </si>
  <si>
    <t>88A-163-211</t>
  </si>
  <si>
    <t>88A-163-221</t>
  </si>
  <si>
    <t>88A-163-231</t>
  </si>
  <si>
    <t>88A-163-343</t>
  </si>
  <si>
    <t>88A-163-411</t>
  </si>
  <si>
    <t>88A-167-311</t>
  </si>
  <si>
    <t>88A-169-131</t>
  </si>
  <si>
    <t>88A-170-198</t>
  </si>
  <si>
    <t>88A-170-211</t>
  </si>
  <si>
    <t>88A-170-231</t>
  </si>
  <si>
    <t>88A-170-311</t>
  </si>
  <si>
    <t>88A-ALL-121</t>
  </si>
  <si>
    <t>88A-ALL-131</t>
  </si>
  <si>
    <t>88A-ALL-198</t>
  </si>
  <si>
    <t>88A-ALL-211</t>
  </si>
  <si>
    <t>88A-ALL-221</t>
  </si>
  <si>
    <t>88A-ALL-231</t>
  </si>
  <si>
    <t>88A-ALL-311</t>
  </si>
  <si>
    <t>88A-ALL-343</t>
  </si>
  <si>
    <t>88A-ALL-411</t>
  </si>
  <si>
    <t>88A-ALL-462</t>
  </si>
  <si>
    <t>890-121-121</t>
  </si>
  <si>
    <t>890-121-131</t>
  </si>
  <si>
    <t>890-121-198</t>
  </si>
  <si>
    <t>890-121-211</t>
  </si>
  <si>
    <t>890-121-221</t>
  </si>
  <si>
    <t>890-121-411</t>
  </si>
  <si>
    <t>890-122-317</t>
  </si>
  <si>
    <t>890-123-411</t>
  </si>
  <si>
    <t>890-124-418</t>
  </si>
  <si>
    <t>890-124-462</t>
  </si>
  <si>
    <t>890-125-332</t>
  </si>
  <si>
    <t>890-126-418</t>
  </si>
  <si>
    <t>890-126-462</t>
  </si>
  <si>
    <t>890-128-418</t>
  </si>
  <si>
    <t>890-128-462</t>
  </si>
  <si>
    <t>890-132-311</t>
  </si>
  <si>
    <t>890-132-411</t>
  </si>
  <si>
    <t>890-134-144</t>
  </si>
  <si>
    <t>890-134-173</t>
  </si>
  <si>
    <t>890-134-211</t>
  </si>
  <si>
    <t>890-134-221</t>
  </si>
  <si>
    <t>890-134-231</t>
  </si>
  <si>
    <t>890-134-411</t>
  </si>
  <si>
    <t>890-134-418</t>
  </si>
  <si>
    <t>890-135-462</t>
  </si>
  <si>
    <t>890-136-171</t>
  </si>
  <si>
    <t>890-136-211</t>
  </si>
  <si>
    <t>890-136-221</t>
  </si>
  <si>
    <t>890-136-411</t>
  </si>
  <si>
    <t>890-137-411</t>
  </si>
  <si>
    <t>890-163-411</t>
  </si>
  <si>
    <t>890-163-418</t>
  </si>
  <si>
    <t>890-163-461</t>
  </si>
  <si>
    <t>890-163-462</t>
  </si>
  <si>
    <t>890-165-418</t>
  </si>
  <si>
    <t>890-166-418</t>
  </si>
  <si>
    <t>890-169-131</t>
  </si>
  <si>
    <t>890-169-211</t>
  </si>
  <si>
    <t>890-169-221</t>
  </si>
  <si>
    <t>890-169-231</t>
  </si>
  <si>
    <t>890-169-392</t>
  </si>
  <si>
    <t>890-171-180</t>
  </si>
  <si>
    <t>890-171-181</t>
  </si>
  <si>
    <t>890-171-183</t>
  </si>
  <si>
    <t>890-171-211</t>
  </si>
  <si>
    <t>890-171-221</t>
  </si>
  <si>
    <t>890-171-411</t>
  </si>
  <si>
    <t>890-178-418</t>
  </si>
  <si>
    <t>890-ALL-121</t>
  </si>
  <si>
    <t>890-ALL-131</t>
  </si>
  <si>
    <t>890-ALL-144</t>
  </si>
  <si>
    <t>890-ALL-173</t>
  </si>
  <si>
    <t>890-ALL-180</t>
  </si>
  <si>
    <t>890-ALL-181</t>
  </si>
  <si>
    <t>890-ALL-183</t>
  </si>
  <si>
    <t>890-ALL-198</t>
  </si>
  <si>
    <t>890-ALL-231</t>
  </si>
  <si>
    <t>890-ALL-311</t>
  </si>
  <si>
    <t>890-ALL-317</t>
  </si>
  <si>
    <t>890-ALL-332</t>
  </si>
  <si>
    <t>890-ALL-392</t>
  </si>
  <si>
    <t>890-ALL-418</t>
  </si>
  <si>
    <t>890-ALL-461</t>
  </si>
  <si>
    <t>890-ALL-462</t>
  </si>
  <si>
    <t>900-121-116</t>
  </si>
  <si>
    <t>900-121-121</t>
  </si>
  <si>
    <t>900-121-124</t>
  </si>
  <si>
    <t>900-121-131</t>
  </si>
  <si>
    <t>900-121-144</t>
  </si>
  <si>
    <t>900-121-198</t>
  </si>
  <si>
    <t>900-121-211</t>
  </si>
  <si>
    <t>900-121-221</t>
  </si>
  <si>
    <t>900-121-411</t>
  </si>
  <si>
    <t>900-121-418</t>
  </si>
  <si>
    <t>900-121-462</t>
  </si>
  <si>
    <t>900-122-311</t>
  </si>
  <si>
    <t>900-123-411</t>
  </si>
  <si>
    <t>900-124-462</t>
  </si>
  <si>
    <t>900-125-165</t>
  </si>
  <si>
    <t>900-125-231</t>
  </si>
  <si>
    <t>900-125-341</t>
  </si>
  <si>
    <t>900-125-453</t>
  </si>
  <si>
    <t>900-125-462</t>
  </si>
  <si>
    <t>900-126-462</t>
  </si>
  <si>
    <t>900-127-462</t>
  </si>
  <si>
    <t>900-128-462</t>
  </si>
  <si>
    <t>900-129-418</t>
  </si>
  <si>
    <t>900-132-121</t>
  </si>
  <si>
    <t>900-132-126</t>
  </si>
  <si>
    <t>900-132-131</t>
  </si>
  <si>
    <t>900-132-132</t>
  </si>
  <si>
    <t>900-132-145</t>
  </si>
  <si>
    <t>900-132-192</t>
  </si>
  <si>
    <t>900-132-211</t>
  </si>
  <si>
    <t>900-132-221</t>
  </si>
  <si>
    <t>900-132-231</t>
  </si>
  <si>
    <t>900-132-311</t>
  </si>
  <si>
    <t>900-132-317</t>
  </si>
  <si>
    <t>900-132-411</t>
  </si>
  <si>
    <t>900-135-418</t>
  </si>
  <si>
    <t>900-137-411</t>
  </si>
  <si>
    <t>900-137-461</t>
  </si>
  <si>
    <t>900-163-131</t>
  </si>
  <si>
    <t>900-163-141</t>
  </si>
  <si>
    <t>900-163-145</t>
  </si>
  <si>
    <t>900-163-146</t>
  </si>
  <si>
    <t>900-163-152</t>
  </si>
  <si>
    <t>900-163-165</t>
  </si>
  <si>
    <t>900-163-181</t>
  </si>
  <si>
    <t>900-163-191</t>
  </si>
  <si>
    <t>900-163-211</t>
  </si>
  <si>
    <t>900-163-221</t>
  </si>
  <si>
    <t>900-163-231</t>
  </si>
  <si>
    <t>900-163-319</t>
  </si>
  <si>
    <t>900-163-332</t>
  </si>
  <si>
    <t>900-163-341</t>
  </si>
  <si>
    <t>900-163-392</t>
  </si>
  <si>
    <t>900-163-411</t>
  </si>
  <si>
    <t>900-163-418</t>
  </si>
  <si>
    <t>900-165-392</t>
  </si>
  <si>
    <t>900-165-418</t>
  </si>
  <si>
    <t>900-167-126</t>
  </si>
  <si>
    <t>900-167-133</t>
  </si>
  <si>
    <t>900-167-144</t>
  </si>
  <si>
    <t>900-167-145</t>
  </si>
  <si>
    <t>900-167-198</t>
  </si>
  <si>
    <t>900-167-211</t>
  </si>
  <si>
    <t>900-167-221</t>
  </si>
  <si>
    <t>900-167-392</t>
  </si>
  <si>
    <t>900-170-143</t>
  </si>
  <si>
    <t>900-170-195</t>
  </si>
  <si>
    <t>900-170-198</t>
  </si>
  <si>
    <t>900-170-211</t>
  </si>
  <si>
    <t>900-170-221</t>
  </si>
  <si>
    <t>900-170-392</t>
  </si>
  <si>
    <t>900-170-411</t>
  </si>
  <si>
    <t>900-170-418</t>
  </si>
  <si>
    <t>900-171-126</t>
  </si>
  <si>
    <t>900-171-131</t>
  </si>
  <si>
    <t>900-171-135</t>
  </si>
  <si>
    <t>900-171-142</t>
  </si>
  <si>
    <t>900-171-146</t>
  </si>
  <si>
    <t>900-171-147</t>
  </si>
  <si>
    <t>900-171-151</t>
  </si>
  <si>
    <t>900-171-211</t>
  </si>
  <si>
    <t>900-171-392</t>
  </si>
  <si>
    <t>900-178-418</t>
  </si>
  <si>
    <t>900-ALL-116</t>
  </si>
  <si>
    <t>900-ALL-121</t>
  </si>
  <si>
    <t>900-ALL-124</t>
  </si>
  <si>
    <t>900-ALL-126</t>
  </si>
  <si>
    <t>900-ALL-131</t>
  </si>
  <si>
    <t>900-ALL-132</t>
  </si>
  <si>
    <t>900-ALL-133</t>
  </si>
  <si>
    <t>900-ALL-135</t>
  </si>
  <si>
    <t>900-ALL-141</t>
  </si>
  <si>
    <t>900-ALL-142</t>
  </si>
  <si>
    <t>900-ALL-143</t>
  </si>
  <si>
    <t>900-ALL-144</t>
  </si>
  <si>
    <t>900-ALL-145</t>
  </si>
  <si>
    <t>900-ALL-146</t>
  </si>
  <si>
    <t>900-ALL-147</t>
  </si>
  <si>
    <t>900-ALL-151</t>
  </si>
  <si>
    <t>900-ALL-152</t>
  </si>
  <si>
    <t>900-ALL-165</t>
  </si>
  <si>
    <t>900-ALL-181</t>
  </si>
  <si>
    <t>900-ALL-191</t>
  </si>
  <si>
    <t>900-ALL-192</t>
  </si>
  <si>
    <t>900-ALL-195</t>
  </si>
  <si>
    <t>900-ALL-198</t>
  </si>
  <si>
    <t>900-ALL-231</t>
  </si>
  <si>
    <t>900-ALL-317</t>
  </si>
  <si>
    <t>900-ALL-319</t>
  </si>
  <si>
    <t>900-ALL-332</t>
  </si>
  <si>
    <t>900-ALL-341</t>
  </si>
  <si>
    <t>900-ALL-411</t>
  </si>
  <si>
    <t>900-ALL-418</t>
  </si>
  <si>
    <t>900-ALL-453</t>
  </si>
  <si>
    <t>900-ALL-461</t>
  </si>
  <si>
    <t>900-ALL-462</t>
  </si>
  <si>
    <t>90A-121-121</t>
  </si>
  <si>
    <t>90A-121-131</t>
  </si>
  <si>
    <t>90A-121-211</t>
  </si>
  <si>
    <t>90A-121-411</t>
  </si>
  <si>
    <t>90A-121-418</t>
  </si>
  <si>
    <t>90A-122-311</t>
  </si>
  <si>
    <t>90A-123-411</t>
  </si>
  <si>
    <t>90A-124-542</t>
  </si>
  <si>
    <t>90A-126-462</t>
  </si>
  <si>
    <t>90A-126-542</t>
  </si>
  <si>
    <t>90A-129-418</t>
  </si>
  <si>
    <t>90A-132-132</t>
  </si>
  <si>
    <t>90A-132-211</t>
  </si>
  <si>
    <t>90A-132-311</t>
  </si>
  <si>
    <t>90A-132-411</t>
  </si>
  <si>
    <t>90A-135-418</t>
  </si>
  <si>
    <t>90A-137-411</t>
  </si>
  <si>
    <t>90A-164-462</t>
  </si>
  <si>
    <t>90A-164-542</t>
  </si>
  <si>
    <t>90A-165-418</t>
  </si>
  <si>
    <t>90A-166-418</t>
  </si>
  <si>
    <t>90A-170-198</t>
  </si>
  <si>
    <t>90A-170-211</t>
  </si>
  <si>
    <t>90A-170-418</t>
  </si>
  <si>
    <t>90A-ALL-121</t>
  </si>
  <si>
    <t>90A-ALL-131</t>
  </si>
  <si>
    <t>90A-ALL-132</t>
  </si>
  <si>
    <t>90A-ALL-198</t>
  </si>
  <si>
    <t>90A-ALL-211</t>
  </si>
  <si>
    <t>90A-ALL-311</t>
  </si>
  <si>
    <t>90A-ALL-411</t>
  </si>
  <si>
    <t>90A-ALL-418</t>
  </si>
  <si>
    <t>90A-ALL-462</t>
  </si>
  <si>
    <t>90A-ALL-542</t>
  </si>
  <si>
    <t>90B-121-121</t>
  </si>
  <si>
    <t>90B-121-151</t>
  </si>
  <si>
    <t>90B-121-173</t>
  </si>
  <si>
    <t>90B-121-211</t>
  </si>
  <si>
    <t>90B-121-229</t>
  </si>
  <si>
    <t>90B-121-231</t>
  </si>
  <si>
    <t>90B-121-312</t>
  </si>
  <si>
    <t>90B-121-411</t>
  </si>
  <si>
    <t>90B-122-311</t>
  </si>
  <si>
    <t>90B-123-411</t>
  </si>
  <si>
    <t>90B-124-418</t>
  </si>
  <si>
    <t>90B-126-462</t>
  </si>
  <si>
    <t>90B-128-462</t>
  </si>
  <si>
    <t>90B-132-311</t>
  </si>
  <si>
    <t>90B-135-418</t>
  </si>
  <si>
    <t>90B-137-311</t>
  </si>
  <si>
    <t>90B-137-411</t>
  </si>
  <si>
    <t>90B-164-311</t>
  </si>
  <si>
    <t>90B-164-462</t>
  </si>
  <si>
    <t>90B-165-418</t>
  </si>
  <si>
    <t>90B-167-121</t>
  </si>
  <si>
    <t>90B-167-211</t>
  </si>
  <si>
    <t>90B-167-411</t>
  </si>
  <si>
    <t>90B-ALL-121</t>
  </si>
  <si>
    <t>90B-ALL-151</t>
  </si>
  <si>
    <t>90B-ALL-173</t>
  </si>
  <si>
    <t>90B-ALL-211</t>
  </si>
  <si>
    <t>90B-ALL-229</t>
  </si>
  <si>
    <t>90B-ALL-231</t>
  </si>
  <si>
    <t>90B-ALL-311</t>
  </si>
  <si>
    <t>90B-ALL-312</t>
  </si>
  <si>
    <t>90B-ALL-411</t>
  </si>
  <si>
    <t>90B-ALL-418</t>
  </si>
  <si>
    <t>90C-121-121</t>
  </si>
  <si>
    <t>90C-121-211</t>
  </si>
  <si>
    <t>90C-121-418</t>
  </si>
  <si>
    <t>90C-125-411</t>
  </si>
  <si>
    <t>90C-126-462</t>
  </si>
  <si>
    <t>90C-126-542</t>
  </si>
  <si>
    <t>90C-128-418</t>
  </si>
  <si>
    <t>90C-132-411</t>
  </si>
  <si>
    <t>90C-135-422</t>
  </si>
  <si>
    <t>90C-137-411</t>
  </si>
  <si>
    <t>90C-163-411</t>
  </si>
  <si>
    <t>90C-163-461</t>
  </si>
  <si>
    <t>90C-163-462</t>
  </si>
  <si>
    <t>90C-163-542</t>
  </si>
  <si>
    <t>90C-169-146</t>
  </si>
  <si>
    <t>90C-ALL-121</t>
  </si>
  <si>
    <t>90C-ALL-146</t>
  </si>
  <si>
    <t>90C-ALL-211</t>
  </si>
  <si>
    <t>90C-ALL-411</t>
  </si>
  <si>
    <t>90C-ALL-418</t>
  </si>
  <si>
    <t>90C-ALL-422</t>
  </si>
  <si>
    <t>90C-ALL-461</t>
  </si>
  <si>
    <t>90C-ALL-462</t>
  </si>
  <si>
    <t>90C-ALL-542</t>
  </si>
  <si>
    <t>90D-121-121</t>
  </si>
  <si>
    <t>90D-121-211</t>
  </si>
  <si>
    <t>90D-123-411</t>
  </si>
  <si>
    <t>90D-124-462</t>
  </si>
  <si>
    <t>90D-126-462</t>
  </si>
  <si>
    <t>90D-129-418</t>
  </si>
  <si>
    <t>90D-135-462</t>
  </si>
  <si>
    <t>90D-137-311</t>
  </si>
  <si>
    <t>90D-137-411</t>
  </si>
  <si>
    <t>90D-137-461</t>
  </si>
  <si>
    <t>90D-163-311</t>
  </si>
  <si>
    <t>90D-163-411</t>
  </si>
  <si>
    <t>90D-163-418</t>
  </si>
  <si>
    <t>90D-163-422</t>
  </si>
  <si>
    <t>90D-163-461</t>
  </si>
  <si>
    <t>90D-171-121</t>
  </si>
  <si>
    <t>90D-181-311</t>
  </si>
  <si>
    <t>90D-181-422</t>
  </si>
  <si>
    <t>90D-ALL-121</t>
  </si>
  <si>
    <t>90D-ALL-211</t>
  </si>
  <si>
    <t>90D-ALL-311</t>
  </si>
  <si>
    <t>90D-ALL-411</t>
  </si>
  <si>
    <t>90D-ALL-418</t>
  </si>
  <si>
    <t>90D-ALL-422</t>
  </si>
  <si>
    <t>90D-ALL-461</t>
  </si>
  <si>
    <t>90F-124-462</t>
  </si>
  <si>
    <t>90F-126-462</t>
  </si>
  <si>
    <t>90F-127-462</t>
  </si>
  <si>
    <t>90F-137-411</t>
  </si>
  <si>
    <t>90F-163-311</t>
  </si>
  <si>
    <t>90F-163-411</t>
  </si>
  <si>
    <t>90F-164-311</t>
  </si>
  <si>
    <t>90F-164-411</t>
  </si>
  <si>
    <t>90F-165-418</t>
  </si>
  <si>
    <t>90F-167-462</t>
  </si>
  <si>
    <t>90F-169-131</t>
  </si>
  <si>
    <t>90F-170-143</t>
  </si>
  <si>
    <t>90F-171-121</t>
  </si>
  <si>
    <t>90F-171-211</t>
  </si>
  <si>
    <t>90F-181-192</t>
  </si>
  <si>
    <t>90F-ALL-121</t>
  </si>
  <si>
    <t>90F-ALL-131</t>
  </si>
  <si>
    <t>90F-ALL-143</t>
  </si>
  <si>
    <t>90F-ALL-192</t>
  </si>
  <si>
    <t>90F-ALL-211</t>
  </si>
  <si>
    <t>90F-ALL-311</t>
  </si>
  <si>
    <t>90F-ALL-411</t>
  </si>
  <si>
    <t>90F-ALL-418</t>
  </si>
  <si>
    <t>90F-ALL-462</t>
  </si>
  <si>
    <t>910-121-116</t>
  </si>
  <si>
    <t>910-121-121</t>
  </si>
  <si>
    <t>910-121-124</t>
  </si>
  <si>
    <t>910-121-131</t>
  </si>
  <si>
    <t>910-121-196</t>
  </si>
  <si>
    <t>910-121-211</t>
  </si>
  <si>
    <t>910-121-221</t>
  </si>
  <si>
    <t>910-121-312</t>
  </si>
  <si>
    <t>910-121-411</t>
  </si>
  <si>
    <t>910-121-418</t>
  </si>
  <si>
    <t>910-121-462</t>
  </si>
  <si>
    <t>910-122-311</t>
  </si>
  <si>
    <t>910-123-411</t>
  </si>
  <si>
    <t>910-132-143</t>
  </si>
  <si>
    <t>910-132-211</t>
  </si>
  <si>
    <t>910-132-221</t>
  </si>
  <si>
    <t>910-132-311</t>
  </si>
  <si>
    <t>910-132-411</t>
  </si>
  <si>
    <t>910-134-411</t>
  </si>
  <si>
    <t>910-135-418</t>
  </si>
  <si>
    <t>910-135-462</t>
  </si>
  <si>
    <t>910-137-411</t>
  </si>
  <si>
    <t>910-138-418</t>
  </si>
  <si>
    <t>910-163-173</t>
  </si>
  <si>
    <t>910-163-191</t>
  </si>
  <si>
    <t>910-163-192</t>
  </si>
  <si>
    <t>910-163-211</t>
  </si>
  <si>
    <t>910-163-221</t>
  </si>
  <si>
    <t>910-163-311</t>
  </si>
  <si>
    <t>910-163-312</t>
  </si>
  <si>
    <t>910-163-319</t>
  </si>
  <si>
    <t>910-163-342</t>
  </si>
  <si>
    <t>910-163-343</t>
  </si>
  <si>
    <t>910-163-392</t>
  </si>
  <si>
    <t>910-163-418</t>
  </si>
  <si>
    <t>910-163-461</t>
  </si>
  <si>
    <t>910-163-462</t>
  </si>
  <si>
    <t>910-163-541</t>
  </si>
  <si>
    <t>910-165-392</t>
  </si>
  <si>
    <t>910-165-411</t>
  </si>
  <si>
    <t>910-167-392</t>
  </si>
  <si>
    <t>910-167-411</t>
  </si>
  <si>
    <t>910-170-311</t>
  </si>
  <si>
    <t>910-171-392</t>
  </si>
  <si>
    <t>910-171-411</t>
  </si>
  <si>
    <t>910-ALL-116</t>
  </si>
  <si>
    <t>910-ALL-121</t>
  </si>
  <si>
    <t>910-ALL-124</t>
  </si>
  <si>
    <t>910-ALL-131</t>
  </si>
  <si>
    <t>910-ALL-143</t>
  </si>
  <si>
    <t>910-ALL-173</t>
  </si>
  <si>
    <t>910-ALL-191</t>
  </si>
  <si>
    <t>910-ALL-192</t>
  </si>
  <si>
    <t>910-ALL-196</t>
  </si>
  <si>
    <t>910-ALL-311</t>
  </si>
  <si>
    <t>910-ALL-312</t>
  </si>
  <si>
    <t>910-ALL-319</t>
  </si>
  <si>
    <t>910-ALL-342</t>
  </si>
  <si>
    <t>910-ALL-343</t>
  </si>
  <si>
    <t>910-ALL-392</t>
  </si>
  <si>
    <t>910-ALL-418</t>
  </si>
  <si>
    <t>91A-121-121</t>
  </si>
  <si>
    <t>91A-121-211</t>
  </si>
  <si>
    <t>91A-121-221</t>
  </si>
  <si>
    <t>91A-121-418</t>
  </si>
  <si>
    <t>91A-122-317</t>
  </si>
  <si>
    <t>91A-123-315</t>
  </si>
  <si>
    <t>91A-123-411</t>
  </si>
  <si>
    <t>91A-124-462</t>
  </si>
  <si>
    <t>91A-126-462</t>
  </si>
  <si>
    <t>91A-128-462</t>
  </si>
  <si>
    <t>91A-132-143</t>
  </si>
  <si>
    <t>91A-132-211</t>
  </si>
  <si>
    <t>91A-132-311</t>
  </si>
  <si>
    <t>91A-134-418</t>
  </si>
  <si>
    <t>91A-134-461</t>
  </si>
  <si>
    <t>91A-135-418</t>
  </si>
  <si>
    <t>91A-137-411</t>
  </si>
  <si>
    <t>91A-163-418</t>
  </si>
  <si>
    <t>91A-163-462</t>
  </si>
  <si>
    <t>91A-ALL-121</t>
  </si>
  <si>
    <t>91A-ALL-143</t>
  </si>
  <si>
    <t>91A-ALL-211</t>
  </si>
  <si>
    <t>91A-ALL-221</t>
  </si>
  <si>
    <t>91A-ALL-311</t>
  </si>
  <si>
    <t>91A-ALL-315</t>
  </si>
  <si>
    <t>91A-ALL-317</t>
  </si>
  <si>
    <t>91A-ALL-411</t>
  </si>
  <si>
    <t>91A-ALL-418</t>
  </si>
  <si>
    <t>91A-ALL-461</t>
  </si>
  <si>
    <t>91A-ALL-462</t>
  </si>
  <si>
    <t>91B-121-121</t>
  </si>
  <si>
    <t>91B-121-135</t>
  </si>
  <si>
    <t>91B-121-146</t>
  </si>
  <si>
    <t>91B-121-211</t>
  </si>
  <si>
    <t>91B-121-221</t>
  </si>
  <si>
    <t>91B-121-312</t>
  </si>
  <si>
    <t>91B-121-418</t>
  </si>
  <si>
    <t>91B-123-411</t>
  </si>
  <si>
    <t>91B-124-462</t>
  </si>
  <si>
    <t>91B-125-151</t>
  </si>
  <si>
    <t>91B-125-174</t>
  </si>
  <si>
    <t>91B-125-176</t>
  </si>
  <si>
    <t>91B-125-211</t>
  </si>
  <si>
    <t>91B-125-221</t>
  </si>
  <si>
    <t>91B-125-231</t>
  </si>
  <si>
    <t>91B-125-411</t>
  </si>
  <si>
    <t>91B-125-461</t>
  </si>
  <si>
    <t>91B-126-462</t>
  </si>
  <si>
    <t>91B-128-462</t>
  </si>
  <si>
    <t>91B-129-418</t>
  </si>
  <si>
    <t>91B-134-312</t>
  </si>
  <si>
    <t>91B-134-418</t>
  </si>
  <si>
    <t>91B-135-311</t>
  </si>
  <si>
    <t>91B-137-411</t>
  </si>
  <si>
    <t>91B-163-131</t>
  </si>
  <si>
    <t>91B-163-135</t>
  </si>
  <si>
    <t>91B-163-146</t>
  </si>
  <si>
    <t>91B-163-211</t>
  </si>
  <si>
    <t>91B-163-221</t>
  </si>
  <si>
    <t>91B-163-231</t>
  </si>
  <si>
    <t>91B-163-411</t>
  </si>
  <si>
    <t>91B-163-418</t>
  </si>
  <si>
    <t>91B-163-462</t>
  </si>
  <si>
    <t>91B-171-183</t>
  </si>
  <si>
    <t>91B-171-211</t>
  </si>
  <si>
    <t>91B-ALL-121</t>
  </si>
  <si>
    <t>91B-ALL-131</t>
  </si>
  <si>
    <t>91B-ALL-135</t>
  </si>
  <si>
    <t>91B-ALL-146</t>
  </si>
  <si>
    <t>91B-ALL-151</t>
  </si>
  <si>
    <t>91B-ALL-174</t>
  </si>
  <si>
    <t>91B-ALL-176</t>
  </si>
  <si>
    <t>91B-ALL-183</t>
  </si>
  <si>
    <t>91B-ALL-211</t>
  </si>
  <si>
    <t>91B-ALL-221</t>
  </si>
  <si>
    <t>91B-ALL-231</t>
  </si>
  <si>
    <t>91B-ALL-311</t>
  </si>
  <si>
    <t>91B-ALL-312</t>
  </si>
  <si>
    <t>91B-ALL-411</t>
  </si>
  <si>
    <t>91B-ALL-418</t>
  </si>
  <si>
    <t>91B-ALL-461</t>
  </si>
  <si>
    <t>91B-ALL-462</t>
  </si>
  <si>
    <t>920-121-116</t>
  </si>
  <si>
    <t>920-121-121</t>
  </si>
  <si>
    <t>920-121-124</t>
  </si>
  <si>
    <t>920-121-131</t>
  </si>
  <si>
    <t>920-121-135</t>
  </si>
  <si>
    <t>920-121-144</t>
  </si>
  <si>
    <t>920-121-196</t>
  </si>
  <si>
    <t>920-121-197</t>
  </si>
  <si>
    <t>920-121-211</t>
  </si>
  <si>
    <t>920-121-221</t>
  </si>
  <si>
    <t>920-121-312</t>
  </si>
  <si>
    <t>920-121-314</t>
  </si>
  <si>
    <t>920-121-411</t>
  </si>
  <si>
    <t>920-122-311</t>
  </si>
  <si>
    <t>920-122-317</t>
  </si>
  <si>
    <t>920-123-314</t>
  </si>
  <si>
    <t>920-123-411</t>
  </si>
  <si>
    <t>920-124-418</t>
  </si>
  <si>
    <t>920-124-462</t>
  </si>
  <si>
    <t>920-126-418</t>
  </si>
  <si>
    <t>920-126-462</t>
  </si>
  <si>
    <t>920-128-462</t>
  </si>
  <si>
    <t>920-132-192</t>
  </si>
  <si>
    <t>920-132-211</t>
  </si>
  <si>
    <t>920-132-221</t>
  </si>
  <si>
    <t>920-132-311</t>
  </si>
  <si>
    <t>920-132-411</t>
  </si>
  <si>
    <t>920-132-541</t>
  </si>
  <si>
    <t>920-135-418</t>
  </si>
  <si>
    <t>920-135-462</t>
  </si>
  <si>
    <t>920-137-411</t>
  </si>
  <si>
    <t>920-138-311</t>
  </si>
  <si>
    <t>920-163-131</t>
  </si>
  <si>
    <t>920-163-142</t>
  </si>
  <si>
    <t>920-163-191</t>
  </si>
  <si>
    <t>920-163-192</t>
  </si>
  <si>
    <t>920-163-211</t>
  </si>
  <si>
    <t>920-163-221</t>
  </si>
  <si>
    <t>920-163-232</t>
  </si>
  <si>
    <t>920-163-311</t>
  </si>
  <si>
    <t>920-163-312</t>
  </si>
  <si>
    <t>920-163-314</t>
  </si>
  <si>
    <t>920-163-317</t>
  </si>
  <si>
    <t>920-163-392</t>
  </si>
  <si>
    <t>920-163-411</t>
  </si>
  <si>
    <t>920-163-418</t>
  </si>
  <si>
    <t>920-168-311</t>
  </si>
  <si>
    <t>920-169-131</t>
  </si>
  <si>
    <t>920-169-181</t>
  </si>
  <si>
    <t>920-169-211</t>
  </si>
  <si>
    <t>920-169-221</t>
  </si>
  <si>
    <t>920-169-231</t>
  </si>
  <si>
    <t>920-169-232</t>
  </si>
  <si>
    <t>920-169-234</t>
  </si>
  <si>
    <t>920-169-311</t>
  </si>
  <si>
    <t>920-169-392</t>
  </si>
  <si>
    <t>920-170-146</t>
  </si>
  <si>
    <t>920-170-211</t>
  </si>
  <si>
    <t>920-170-232</t>
  </si>
  <si>
    <t>920-170-392</t>
  </si>
  <si>
    <t>920-171-126</t>
  </si>
  <si>
    <t>920-171-135</t>
  </si>
  <si>
    <t>920-171-211</t>
  </si>
  <si>
    <t>920-171-392</t>
  </si>
  <si>
    <t>920-ALL-116</t>
  </si>
  <si>
    <t>920-ALL-121</t>
  </si>
  <si>
    <t>920-ALL-124</t>
  </si>
  <si>
    <t>920-ALL-126</t>
  </si>
  <si>
    <t>920-ALL-131</t>
  </si>
  <si>
    <t>920-ALL-135</t>
  </si>
  <si>
    <t>920-ALL-142</t>
  </si>
  <si>
    <t>920-ALL-144</t>
  </si>
  <si>
    <t>920-ALL-146</t>
  </si>
  <si>
    <t>920-ALL-181</t>
  </si>
  <si>
    <t>920-ALL-191</t>
  </si>
  <si>
    <t>920-ALL-192</t>
  </si>
  <si>
    <t>920-ALL-196</t>
  </si>
  <si>
    <t>920-ALL-197</t>
  </si>
  <si>
    <t>920-ALL-232</t>
  </si>
  <si>
    <t>920-ALL-234</t>
  </si>
  <si>
    <t>920-ALL-312</t>
  </si>
  <si>
    <t>920-ALL-317</t>
  </si>
  <si>
    <t>920-ALL-392</t>
  </si>
  <si>
    <t>920-ALL-418</t>
  </si>
  <si>
    <t>920-ALL-462</t>
  </si>
  <si>
    <t>920-ALL-541</t>
  </si>
  <si>
    <t>92B-121-121</t>
  </si>
  <si>
    <t>92B-121-211</t>
  </si>
  <si>
    <t>92B-121-411</t>
  </si>
  <si>
    <t>92B-123-411</t>
  </si>
  <si>
    <t>92B-124-462</t>
  </si>
  <si>
    <t>92B-126-462</t>
  </si>
  <si>
    <t>92B-132-121</t>
  </si>
  <si>
    <t>92B-132-211</t>
  </si>
  <si>
    <t>92B-132-411</t>
  </si>
  <si>
    <t>92B-137-411</t>
  </si>
  <si>
    <t>92B-138-311</t>
  </si>
  <si>
    <t>92B-164-311</t>
  </si>
  <si>
    <t>92B-164-411</t>
  </si>
  <si>
    <t>92B-165-411</t>
  </si>
  <si>
    <t>92B-167-121</t>
  </si>
  <si>
    <t>92B-167-211</t>
  </si>
  <si>
    <t>92B-ALL-121</t>
  </si>
  <si>
    <t>92B-ALL-211</t>
  </si>
  <si>
    <t>92B-ALL-311</t>
  </si>
  <si>
    <t>92B-ALL-411</t>
  </si>
  <si>
    <t>92B-ALL-462</t>
  </si>
  <si>
    <t>92D-121-121</t>
  </si>
  <si>
    <t>92D-121-211</t>
  </si>
  <si>
    <t>92D-121-229</t>
  </si>
  <si>
    <t>92D-121-231</t>
  </si>
  <si>
    <t>92D-121-411</t>
  </si>
  <si>
    <t>92D-124-462</t>
  </si>
  <si>
    <t>92D-126-418</t>
  </si>
  <si>
    <t>92D-126-462</t>
  </si>
  <si>
    <t>92D-137-411</t>
  </si>
  <si>
    <t>92D-164-311</t>
  </si>
  <si>
    <t>92D-164-411</t>
  </si>
  <si>
    <t>92D-165-411</t>
  </si>
  <si>
    <t>92D-169-192</t>
  </si>
  <si>
    <t>92D-169-211</t>
  </si>
  <si>
    <t>92D-170-142</t>
  </si>
  <si>
    <t>92D-170-211</t>
  </si>
  <si>
    <t>92D-172-181</t>
  </si>
  <si>
    <t>92D-172-211</t>
  </si>
  <si>
    <t>92D-172-229</t>
  </si>
  <si>
    <t>92D-ALL-121</t>
  </si>
  <si>
    <t>92D-ALL-142</t>
  </si>
  <si>
    <t>92D-ALL-181</t>
  </si>
  <si>
    <t>92D-ALL-192</t>
  </si>
  <si>
    <t>92D-ALL-211</t>
  </si>
  <si>
    <t>92D-ALL-229</t>
  </si>
  <si>
    <t>92D-ALL-231</t>
  </si>
  <si>
    <t>92D-ALL-311</t>
  </si>
  <si>
    <t>92D-ALL-411</t>
  </si>
  <si>
    <t>92D-ALL-418</t>
  </si>
  <si>
    <t>92D-ALL-462</t>
  </si>
  <si>
    <t>92E-121-121</t>
  </si>
  <si>
    <t>92E-121-124</t>
  </si>
  <si>
    <t>92E-121-211</t>
  </si>
  <si>
    <t>92E-121-411</t>
  </si>
  <si>
    <t>92E-123-411</t>
  </si>
  <si>
    <t>92E-124-418</t>
  </si>
  <si>
    <t>92E-126-418</t>
  </si>
  <si>
    <t>92E-128-462</t>
  </si>
  <si>
    <t>92E-132-121</t>
  </si>
  <si>
    <t>92E-132-164</t>
  </si>
  <si>
    <t>92E-132-211</t>
  </si>
  <si>
    <t>92E-132-317</t>
  </si>
  <si>
    <t>92E-132-411</t>
  </si>
  <si>
    <t>92E-137-411</t>
  </si>
  <si>
    <t>92E-164-312</t>
  </si>
  <si>
    <t>92E-164-411</t>
  </si>
  <si>
    <t>92E-164-418</t>
  </si>
  <si>
    <t>92E-164-462</t>
  </si>
  <si>
    <t>92E-165-411</t>
  </si>
  <si>
    <t>92E-165-418</t>
  </si>
  <si>
    <t>92E-169-131</t>
  </si>
  <si>
    <t>92E-ALL-121</t>
  </si>
  <si>
    <t>92E-ALL-124</t>
  </si>
  <si>
    <t>92E-ALL-131</t>
  </si>
  <si>
    <t>92E-ALL-164</t>
  </si>
  <si>
    <t>92E-ALL-211</t>
  </si>
  <si>
    <t>92E-ALL-312</t>
  </si>
  <si>
    <t>92E-ALL-317</t>
  </si>
  <si>
    <t>92E-ALL-411</t>
  </si>
  <si>
    <t>92E-ALL-418</t>
  </si>
  <si>
    <t>92E-ALL-462</t>
  </si>
  <si>
    <t>92F-121-121</t>
  </si>
  <si>
    <t>92F-121-211</t>
  </si>
  <si>
    <t>92F-121-411</t>
  </si>
  <si>
    <t>92F-123-411</t>
  </si>
  <si>
    <t>92F-124-462</t>
  </si>
  <si>
    <t>92F-126-462</t>
  </si>
  <si>
    <t>92F-137-411</t>
  </si>
  <si>
    <t>92F-164-311</t>
  </si>
  <si>
    <t>92F-172-541</t>
  </si>
  <si>
    <t>92F-ALL-121</t>
  </si>
  <si>
    <t>92F-ALL-211</t>
  </si>
  <si>
    <t>92F-ALL-311</t>
  </si>
  <si>
    <t>92F-ALL-411</t>
  </si>
  <si>
    <t>92F-ALL-462</t>
  </si>
  <si>
    <t>92F-ALL-541</t>
  </si>
  <si>
    <t>92G-121-312</t>
  </si>
  <si>
    <t>92G-123-411</t>
  </si>
  <si>
    <t>92G-124-462</t>
  </si>
  <si>
    <t>92G-126-462</t>
  </si>
  <si>
    <t>92G-128-462</t>
  </si>
  <si>
    <t>92G-132-311</t>
  </si>
  <si>
    <t>92G-132-318</t>
  </si>
  <si>
    <t>92G-137-411</t>
  </si>
  <si>
    <t>92G-163-411</t>
  </si>
  <si>
    <t>92G-163-418</t>
  </si>
  <si>
    <t>92G-163-461</t>
  </si>
  <si>
    <t>92G-163-462</t>
  </si>
  <si>
    <t>92G-164-462</t>
  </si>
  <si>
    <t>92G-165-418</t>
  </si>
  <si>
    <t>92G-167-418</t>
  </si>
  <si>
    <t>92G-169-131</t>
  </si>
  <si>
    <t>92G-169-211</t>
  </si>
  <si>
    <t>92G-169-311</t>
  </si>
  <si>
    <t>92G-170-142</t>
  </si>
  <si>
    <t>92G-170-211</t>
  </si>
  <si>
    <t>92G-ALL-131</t>
  </si>
  <si>
    <t>92G-ALL-142</t>
  </si>
  <si>
    <t>92G-ALL-211</t>
  </si>
  <si>
    <t>92G-ALL-311</t>
  </si>
  <si>
    <t>92G-ALL-312</t>
  </si>
  <si>
    <t>92G-ALL-318</t>
  </si>
  <si>
    <t>92G-ALL-411</t>
  </si>
  <si>
    <t>92G-ALL-418</t>
  </si>
  <si>
    <t>92G-ALL-461</t>
  </si>
  <si>
    <t>92G-ALL-462</t>
  </si>
  <si>
    <t>92K-122-311</t>
  </si>
  <si>
    <t>92K-123-411</t>
  </si>
  <si>
    <t>92K-124-462</t>
  </si>
  <si>
    <t>92K-126-462</t>
  </si>
  <si>
    <t>92K-128-462</t>
  </si>
  <si>
    <t>92K-135-418</t>
  </si>
  <si>
    <t>92K-137-411</t>
  </si>
  <si>
    <t>92K-165-418</t>
  </si>
  <si>
    <t>92K-ALL-311</t>
  </si>
  <si>
    <t>92K-ALL-411</t>
  </si>
  <si>
    <t>92K-ALL-418</t>
  </si>
  <si>
    <t>92K-ALL-462</t>
  </si>
  <si>
    <t>92L-121-121</t>
  </si>
  <si>
    <t>92L-121-151</t>
  </si>
  <si>
    <t>92L-121-211</t>
  </si>
  <si>
    <t>92L-121-312</t>
  </si>
  <si>
    <t>92L-121-462</t>
  </si>
  <si>
    <t>92L-122-311</t>
  </si>
  <si>
    <t>92L-123-411</t>
  </si>
  <si>
    <t>92L-124-462</t>
  </si>
  <si>
    <t>92L-126-462</t>
  </si>
  <si>
    <t>92L-127-462</t>
  </si>
  <si>
    <t>92L-128-418</t>
  </si>
  <si>
    <t>92L-129-418</t>
  </si>
  <si>
    <t>92L-135-418</t>
  </si>
  <si>
    <t>92L-137-411</t>
  </si>
  <si>
    <t>92L-138-418</t>
  </si>
  <si>
    <t>92L-163-311</t>
  </si>
  <si>
    <t>92L-163-343</t>
  </si>
  <si>
    <t>92L-163-411</t>
  </si>
  <si>
    <t>92L-169-311</t>
  </si>
  <si>
    <t>92L-170-311</t>
  </si>
  <si>
    <t>92L-ALL-121</t>
  </si>
  <si>
    <t>92L-ALL-311</t>
  </si>
  <si>
    <t>92L-ALL-312</t>
  </si>
  <si>
    <t>92L-ALL-343</t>
  </si>
  <si>
    <t>92L-ALL-418</t>
  </si>
  <si>
    <t>92L-ALL-462</t>
  </si>
  <si>
    <t>92M-121-121</t>
  </si>
  <si>
    <t>92M-121-211</t>
  </si>
  <si>
    <t>92M-121-229</t>
  </si>
  <si>
    <t>92M-124-462</t>
  </si>
  <si>
    <t>92M-126-462</t>
  </si>
  <si>
    <t>92M-132-411</t>
  </si>
  <si>
    <t>92M-135-418</t>
  </si>
  <si>
    <t>92M-137-411</t>
  </si>
  <si>
    <t>92M-137-461</t>
  </si>
  <si>
    <t>92M-163-131</t>
  </si>
  <si>
    <t>92M-163-211</t>
  </si>
  <si>
    <t>92M-163-229</t>
  </si>
  <si>
    <t>92M-163-232</t>
  </si>
  <si>
    <t>92M-163-325</t>
  </si>
  <si>
    <t>92M-163-343</t>
  </si>
  <si>
    <t>92M-163-411</t>
  </si>
  <si>
    <t>92M-163-462</t>
  </si>
  <si>
    <t>92M-165-411</t>
  </si>
  <si>
    <t>92M-170-462</t>
  </si>
  <si>
    <t>92M-171-311</t>
  </si>
  <si>
    <t>92M-171-325</t>
  </si>
  <si>
    <t>92M-171-392</t>
  </si>
  <si>
    <t>92M-171-411</t>
  </si>
  <si>
    <t>92M-171-462</t>
  </si>
  <si>
    <t>92M-ALL-121</t>
  </si>
  <si>
    <t>92M-ALL-131</t>
  </si>
  <si>
    <t>92M-ALL-211</t>
  </si>
  <si>
    <t>92M-ALL-229</t>
  </si>
  <si>
    <t>92M-ALL-232</t>
  </si>
  <si>
    <t>92M-ALL-311</t>
  </si>
  <si>
    <t>92M-ALL-325</t>
  </si>
  <si>
    <t>92M-ALL-343</t>
  </si>
  <si>
    <t>92M-ALL-392</t>
  </si>
  <si>
    <t>92M-ALL-411</t>
  </si>
  <si>
    <t>92M-ALL-418</t>
  </si>
  <si>
    <t>92M-ALL-461</t>
  </si>
  <si>
    <t>92M-ALL-462</t>
  </si>
  <si>
    <t>92N-121-131</t>
  </si>
  <si>
    <t>92N-121-211</t>
  </si>
  <si>
    <t>92N-123-315</t>
  </si>
  <si>
    <t>92N-123-411</t>
  </si>
  <si>
    <t>92N-124-462</t>
  </si>
  <si>
    <t>92N-126-462</t>
  </si>
  <si>
    <t>92N-137-411</t>
  </si>
  <si>
    <t>92N-164-418</t>
  </si>
  <si>
    <t>92N-164-462</t>
  </si>
  <si>
    <t>92N-165-418</t>
  </si>
  <si>
    <t>92N-172-462</t>
  </si>
  <si>
    <t>92N-ALL-131</t>
  </si>
  <si>
    <t>92N-ALL-211</t>
  </si>
  <si>
    <t>92N-ALL-315</t>
  </si>
  <si>
    <t>92N-ALL-411</t>
  </si>
  <si>
    <t>92N-ALL-418</t>
  </si>
  <si>
    <t>92N-ALL-462</t>
  </si>
  <si>
    <t>92P-122-317</t>
  </si>
  <si>
    <t>92P-123-411</t>
  </si>
  <si>
    <t>92P-124-418</t>
  </si>
  <si>
    <t>92P-124-462</t>
  </si>
  <si>
    <t>92P-126-418</t>
  </si>
  <si>
    <t>92P-128-418</t>
  </si>
  <si>
    <t>92P-137-311</t>
  </si>
  <si>
    <t>92P-137-411</t>
  </si>
  <si>
    <t>92P-164-121</t>
  </si>
  <si>
    <t>92P-164-211</t>
  </si>
  <si>
    <t>92P-164-311</t>
  </si>
  <si>
    <t>92P-164-411</t>
  </si>
  <si>
    <t>92P-164-418</t>
  </si>
  <si>
    <t>92P-172-418</t>
  </si>
  <si>
    <t>92P-ALL-121</t>
  </si>
  <si>
    <t>92P-ALL-211</t>
  </si>
  <si>
    <t>92P-ALL-311</t>
  </si>
  <si>
    <t>92P-ALL-317</t>
  </si>
  <si>
    <t>92P-ALL-411</t>
  </si>
  <si>
    <t>92P-ALL-418</t>
  </si>
  <si>
    <t>92P-ALL-462</t>
  </si>
  <si>
    <t>92R-123-411</t>
  </si>
  <si>
    <t>92R-124-462</t>
  </si>
  <si>
    <t>92R-126-462</t>
  </si>
  <si>
    <t>92R-135-418</t>
  </si>
  <si>
    <t>92R-137-411</t>
  </si>
  <si>
    <t>92R-163-173</t>
  </si>
  <si>
    <t>92R-163-311</t>
  </si>
  <si>
    <t>92R-163-411</t>
  </si>
  <si>
    <t>92R-ALL-173</t>
  </si>
  <si>
    <t>92R-ALL-311</t>
  </si>
  <si>
    <t>92R-ALL-411</t>
  </si>
  <si>
    <t>92R-ALL-418</t>
  </si>
  <si>
    <t>92R-ALL-462</t>
  </si>
  <si>
    <t>92S-121-121</t>
  </si>
  <si>
    <t>92S-121-211</t>
  </si>
  <si>
    <t>92S-121-221</t>
  </si>
  <si>
    <t>92S-121-231</t>
  </si>
  <si>
    <t>92S-121-411</t>
  </si>
  <si>
    <t>92S-122-311</t>
  </si>
  <si>
    <t>92S-123-315</t>
  </si>
  <si>
    <t>92S-123-411</t>
  </si>
  <si>
    <t>92S-124-418</t>
  </si>
  <si>
    <t>92S-124-462</t>
  </si>
  <si>
    <t>92S-126-462</t>
  </si>
  <si>
    <t>92S-137-411</t>
  </si>
  <si>
    <t>92S-164-418</t>
  </si>
  <si>
    <t>92S-164-462</t>
  </si>
  <si>
    <t>92S-165-411</t>
  </si>
  <si>
    <t>92S-170-418</t>
  </si>
  <si>
    <t>92S-ALL-121</t>
  </si>
  <si>
    <t>92S-ALL-211</t>
  </si>
  <si>
    <t>92S-ALL-221</t>
  </si>
  <si>
    <t>92S-ALL-231</t>
  </si>
  <si>
    <t>92S-ALL-311</t>
  </si>
  <si>
    <t>92S-ALL-315</t>
  </si>
  <si>
    <t>92S-ALL-411</t>
  </si>
  <si>
    <t>92S-ALL-418</t>
  </si>
  <si>
    <t>92S-ALL-462</t>
  </si>
  <si>
    <t>92T-121-198</t>
  </si>
  <si>
    <t>92T-121-211</t>
  </si>
  <si>
    <t>92T-121-411</t>
  </si>
  <si>
    <t>92T-121-413</t>
  </si>
  <si>
    <t>92T-124-462</t>
  </si>
  <si>
    <t>92T-126-418</t>
  </si>
  <si>
    <t>92T-128-418</t>
  </si>
  <si>
    <t>92T-132-311</t>
  </si>
  <si>
    <t>92T-135-418</t>
  </si>
  <si>
    <t>92T-137-411</t>
  </si>
  <si>
    <t>92T-164-411</t>
  </si>
  <si>
    <t>92T-164-462</t>
  </si>
  <si>
    <t>92T-165-418</t>
  </si>
  <si>
    <t>92T-ALL-198</t>
  </si>
  <si>
    <t>92T-ALL-211</t>
  </si>
  <si>
    <t>92T-ALL-311</t>
  </si>
  <si>
    <t>92T-ALL-411</t>
  </si>
  <si>
    <t>92T-ALL-413</t>
  </si>
  <si>
    <t>92T-ALL-418</t>
  </si>
  <si>
    <t>92T-ALL-462</t>
  </si>
  <si>
    <t>92U-122-317</t>
  </si>
  <si>
    <t>92U-123-411</t>
  </si>
  <si>
    <t>92U-124-462</t>
  </si>
  <si>
    <t>92U-126-462</t>
  </si>
  <si>
    <t>92U-128-462</t>
  </si>
  <si>
    <t>92U-137-411</t>
  </si>
  <si>
    <t>92U-164-131</t>
  </si>
  <si>
    <t>92U-164-211</t>
  </si>
  <si>
    <t>92U-ALL-131</t>
  </si>
  <si>
    <t>92U-ALL-211</t>
  </si>
  <si>
    <t>92U-ALL-317</t>
  </si>
  <si>
    <t>92U-ALL-411</t>
  </si>
  <si>
    <t>92U-ALL-462</t>
  </si>
  <si>
    <t>92V-121-121</t>
  </si>
  <si>
    <t>92V-121-211</t>
  </si>
  <si>
    <t>92V-121-229</t>
  </si>
  <si>
    <t>92V-121-411</t>
  </si>
  <si>
    <t>92V-124-462</t>
  </si>
  <si>
    <t>92V-126-462</t>
  </si>
  <si>
    <t>92V-132-311</t>
  </si>
  <si>
    <t>92V-132-411</t>
  </si>
  <si>
    <t>92V-135-418</t>
  </si>
  <si>
    <t>92V-137-411</t>
  </si>
  <si>
    <t>92V-163-131</t>
  </si>
  <si>
    <t>92V-163-211</t>
  </si>
  <si>
    <t>92V-163-229</t>
  </si>
  <si>
    <t>92V-163-231</t>
  </si>
  <si>
    <t>92V-163-232</t>
  </si>
  <si>
    <t>92V-163-234</t>
  </si>
  <si>
    <t>92V-163-235</t>
  </si>
  <si>
    <t>92V-163-462</t>
  </si>
  <si>
    <t>92V-164-462</t>
  </si>
  <si>
    <t>92V-165-411</t>
  </si>
  <si>
    <t>92V-170-392</t>
  </si>
  <si>
    <t>92V-170-462</t>
  </si>
  <si>
    <t>92V-ALL-121</t>
  </si>
  <si>
    <t>92V-ALL-131</t>
  </si>
  <si>
    <t>92V-ALL-211</t>
  </si>
  <si>
    <t>92V-ALL-229</t>
  </si>
  <si>
    <t>92V-ALL-231</t>
  </si>
  <si>
    <t>92V-ALL-232</t>
  </si>
  <si>
    <t>92V-ALL-234</t>
  </si>
  <si>
    <t>92V-ALL-235</t>
  </si>
  <si>
    <t>92V-ALL-311</t>
  </si>
  <si>
    <t>92V-ALL-392</t>
  </si>
  <si>
    <t>92V-ALL-411</t>
  </si>
  <si>
    <t>92V-ALL-418</t>
  </si>
  <si>
    <t>92V-ALL-462</t>
  </si>
  <si>
    <t>92W-121-121</t>
  </si>
  <si>
    <t>92W-121-211</t>
  </si>
  <si>
    <t>92W-121-411</t>
  </si>
  <si>
    <t>92W-122-311</t>
  </si>
  <si>
    <t>92W-124-418</t>
  </si>
  <si>
    <t>92W-124-462</t>
  </si>
  <si>
    <t>92W-125-411</t>
  </si>
  <si>
    <t>92W-126-418</t>
  </si>
  <si>
    <t>92W-132-411</t>
  </si>
  <si>
    <t>92W-135-418</t>
  </si>
  <si>
    <t>92W-137-411</t>
  </si>
  <si>
    <t>92W-163-311</t>
  </si>
  <si>
    <t>92W-163-411</t>
  </si>
  <si>
    <t>92W-163-461</t>
  </si>
  <si>
    <t>92W-163-462</t>
  </si>
  <si>
    <t>92W-163-541</t>
  </si>
  <si>
    <t>92W-163-542</t>
  </si>
  <si>
    <t>92W-164-462</t>
  </si>
  <si>
    <t>92W-165-418</t>
  </si>
  <si>
    <t>92W-ALL-121</t>
  </si>
  <si>
    <t>92W-ALL-211</t>
  </si>
  <si>
    <t>92W-ALL-311</t>
  </si>
  <si>
    <t>92W-ALL-411</t>
  </si>
  <si>
    <t>92W-ALL-418</t>
  </si>
  <si>
    <t>92W-ALL-461</t>
  </si>
  <si>
    <t>92W-ALL-462</t>
  </si>
  <si>
    <t>92W-ALL-541</t>
  </si>
  <si>
    <t>92W-ALL-542</t>
  </si>
  <si>
    <t>92Y-121-121</t>
  </si>
  <si>
    <t>92Y-121-131</t>
  </si>
  <si>
    <t>92Y-121-211</t>
  </si>
  <si>
    <t>92Y-121-411</t>
  </si>
  <si>
    <t>92Y-124-462</t>
  </si>
  <si>
    <t>92Y-126-418</t>
  </si>
  <si>
    <t>92Y-126-462</t>
  </si>
  <si>
    <t>92Y-128-418</t>
  </si>
  <si>
    <t>92Y-137-411</t>
  </si>
  <si>
    <t>92Y-164-411</t>
  </si>
  <si>
    <t>92Y-164-461</t>
  </si>
  <si>
    <t>92Y-165-418</t>
  </si>
  <si>
    <t>92Y-172-198</t>
  </si>
  <si>
    <t>92Y-172-211</t>
  </si>
  <si>
    <t>92Y-172-411</t>
  </si>
  <si>
    <t>92Y-172-418</t>
  </si>
  <si>
    <t>92Y-ALL-121</t>
  </si>
  <si>
    <t>92Y-ALL-131</t>
  </si>
  <si>
    <t>92Y-ALL-198</t>
  </si>
  <si>
    <t>92Y-ALL-211</t>
  </si>
  <si>
    <t>92Y-ALL-411</t>
  </si>
  <si>
    <t>92Y-ALL-418</t>
  </si>
  <si>
    <t>92Y-ALL-461</t>
  </si>
  <si>
    <t>92Y-ALL-462</t>
  </si>
  <si>
    <t>930-121-196</t>
  </si>
  <si>
    <t>930-121-198</t>
  </si>
  <si>
    <t>930-121-211</t>
  </si>
  <si>
    <t>930-121-221</t>
  </si>
  <si>
    <t>930-121-312</t>
  </si>
  <si>
    <t>930-121-411</t>
  </si>
  <si>
    <t>930-121-418</t>
  </si>
  <si>
    <t>930-123-342</t>
  </si>
  <si>
    <t>930-124-418</t>
  </si>
  <si>
    <t>930-124-471</t>
  </si>
  <si>
    <t>930-126-418</t>
  </si>
  <si>
    <t>930-128-418</t>
  </si>
  <si>
    <t>930-132-411</t>
  </si>
  <si>
    <t>930-134-411</t>
  </si>
  <si>
    <t>930-134-413</t>
  </si>
  <si>
    <t>930-134-418</t>
  </si>
  <si>
    <t>930-134-471</t>
  </si>
  <si>
    <t>930-135-418</t>
  </si>
  <si>
    <t>930-138-418</t>
  </si>
  <si>
    <t>930-163-171</t>
  </si>
  <si>
    <t>930-163-192</t>
  </si>
  <si>
    <t>930-163-211</t>
  </si>
  <si>
    <t>930-163-221</t>
  </si>
  <si>
    <t>930-163-311</t>
  </si>
  <si>
    <t>930-163-312</t>
  </si>
  <si>
    <t>930-163-319</t>
  </si>
  <si>
    <t>930-163-325</t>
  </si>
  <si>
    <t>930-163-343</t>
  </si>
  <si>
    <t>930-163-413</t>
  </si>
  <si>
    <t>930-163-418</t>
  </si>
  <si>
    <t>930-163-461</t>
  </si>
  <si>
    <t>930-163-462</t>
  </si>
  <si>
    <t>930-167-311</t>
  </si>
  <si>
    <t>930-171-126</t>
  </si>
  <si>
    <t>930-171-131</t>
  </si>
  <si>
    <t>930-171-142</t>
  </si>
  <si>
    <t>930-171-151</t>
  </si>
  <si>
    <t>930-171-162</t>
  </si>
  <si>
    <t>930-171-180</t>
  </si>
  <si>
    <t>930-171-211</t>
  </si>
  <si>
    <t>930-ALL-126</t>
  </si>
  <si>
    <t>930-ALL-131</t>
  </si>
  <si>
    <t>930-ALL-142</t>
  </si>
  <si>
    <t>930-ALL-151</t>
  </si>
  <si>
    <t>930-ALL-162</t>
  </si>
  <si>
    <t>930-ALL-180</t>
  </si>
  <si>
    <t>930-ALL-192</t>
  </si>
  <si>
    <t>930-ALL-196</t>
  </si>
  <si>
    <t>930-ALL-198</t>
  </si>
  <si>
    <t>930-ALL-211</t>
  </si>
  <si>
    <t>930-ALL-221</t>
  </si>
  <si>
    <t>930-ALL-311</t>
  </si>
  <si>
    <t>930-ALL-312</t>
  </si>
  <si>
    <t>930-ALL-319</t>
  </si>
  <si>
    <t>930-ALL-325</t>
  </si>
  <si>
    <t>930-ALL-342</t>
  </si>
  <si>
    <t>930-ALL-343</t>
  </si>
  <si>
    <t>930-ALL-413</t>
  </si>
  <si>
    <t>930-ALL-418</t>
  </si>
  <si>
    <t>930-ALL-461</t>
  </si>
  <si>
    <t>930-ALL-462</t>
  </si>
  <si>
    <t>930-ALL-471</t>
  </si>
  <si>
    <t>93A-121-121</t>
  </si>
  <si>
    <t>93A-121-171</t>
  </si>
  <si>
    <t>93A-121-211</t>
  </si>
  <si>
    <t>93A-121-221</t>
  </si>
  <si>
    <t>93A-121-231</t>
  </si>
  <si>
    <t>93A-121-411</t>
  </si>
  <si>
    <t>93A-124-418</t>
  </si>
  <si>
    <t>93A-125-171</t>
  </si>
  <si>
    <t>93A-125-332</t>
  </si>
  <si>
    <t>93A-126-418</t>
  </si>
  <si>
    <t>93A-126-462</t>
  </si>
  <si>
    <t>93A-128-418</t>
  </si>
  <si>
    <t>93A-128-462</t>
  </si>
  <si>
    <t>93A-132-411</t>
  </si>
  <si>
    <t>93A-137-411</t>
  </si>
  <si>
    <t>93A-138-418</t>
  </si>
  <si>
    <t>93A-163-121</t>
  </si>
  <si>
    <t>93A-163-211</t>
  </si>
  <si>
    <t>93A-163-221</t>
  </si>
  <si>
    <t>93A-163-411</t>
  </si>
  <si>
    <t>93A-ALL-121</t>
  </si>
  <si>
    <t>93A-ALL-171</t>
  </si>
  <si>
    <t>93A-ALL-211</t>
  </si>
  <si>
    <t>93A-ALL-221</t>
  </si>
  <si>
    <t>93A-ALL-231</t>
  </si>
  <si>
    <t>93A-ALL-332</t>
  </si>
  <si>
    <t>93A-ALL-418</t>
  </si>
  <si>
    <t>93A-ALL-462</t>
  </si>
  <si>
    <t>93J-121-121</t>
  </si>
  <si>
    <t>93J-121-211</t>
  </si>
  <si>
    <t>93J-123-411</t>
  </si>
  <si>
    <t>93J-124-462</t>
  </si>
  <si>
    <t>93J-126-462</t>
  </si>
  <si>
    <t>93J-137-411</t>
  </si>
  <si>
    <t>93J-163-113</t>
  </si>
  <si>
    <t>93J-163-121</t>
  </si>
  <si>
    <t>93J-163-146</t>
  </si>
  <si>
    <t>93J-163-151</t>
  </si>
  <si>
    <t>93J-163-211</t>
  </si>
  <si>
    <t>93J-165-418</t>
  </si>
  <si>
    <t>93J-169-317</t>
  </si>
  <si>
    <t>93J-ALL-113</t>
  </si>
  <si>
    <t>93J-ALL-121</t>
  </si>
  <si>
    <t>93J-ALL-146</t>
  </si>
  <si>
    <t>93J-ALL-151</t>
  </si>
  <si>
    <t>93J-ALL-211</t>
  </si>
  <si>
    <t>93J-ALL-317</t>
  </si>
  <si>
    <t>93J-ALL-411</t>
  </si>
  <si>
    <t>93J-ALL-418</t>
  </si>
  <si>
    <t>93J-ALL-462</t>
  </si>
  <si>
    <t>93L-124-462</t>
  </si>
  <si>
    <t>93L-163-411</t>
  </si>
  <si>
    <t>93L-163-462</t>
  </si>
  <si>
    <t>93L-ALL-411</t>
  </si>
  <si>
    <t>93L-ALL-462</t>
  </si>
  <si>
    <t>93M-121-121</t>
  </si>
  <si>
    <t>93M-121-131</t>
  </si>
  <si>
    <t>93M-121-211</t>
  </si>
  <si>
    <t>93M-121-229</t>
  </si>
  <si>
    <t>93M-124-462</t>
  </si>
  <si>
    <t>93M-126-462</t>
  </si>
  <si>
    <t>93M-132-411</t>
  </si>
  <si>
    <t>93M-135-418</t>
  </si>
  <si>
    <t>93M-137-411</t>
  </si>
  <si>
    <t>93M-164-131</t>
  </si>
  <si>
    <t>93M-164-211</t>
  </si>
  <si>
    <t>93M-164-229</t>
  </si>
  <si>
    <t>93M-164-231</t>
  </si>
  <si>
    <t>93M-164-232</t>
  </si>
  <si>
    <t>93M-164-234</t>
  </si>
  <si>
    <t>93M-164-235</t>
  </si>
  <si>
    <t>93M-164-462</t>
  </si>
  <si>
    <t>93M-165-411</t>
  </si>
  <si>
    <t>93M-170-462</t>
  </si>
  <si>
    <t>93M-ALL-121</t>
  </si>
  <si>
    <t>93M-ALL-131</t>
  </si>
  <si>
    <t>93M-ALL-211</t>
  </si>
  <si>
    <t>93M-ALL-229</t>
  </si>
  <si>
    <t>93M-ALL-231</t>
  </si>
  <si>
    <t>93M-ALL-232</t>
  </si>
  <si>
    <t>93M-ALL-234</t>
  </si>
  <si>
    <t>93M-ALL-235</t>
  </si>
  <si>
    <t>93M-ALL-411</t>
  </si>
  <si>
    <t>93M-ALL-418</t>
  </si>
  <si>
    <t>93M-ALL-462</t>
  </si>
  <si>
    <t>93N-121-121</t>
  </si>
  <si>
    <t>93N-121-411</t>
  </si>
  <si>
    <t>93N-122-317</t>
  </si>
  <si>
    <t>93N-123-411</t>
  </si>
  <si>
    <t>93N-124-418</t>
  </si>
  <si>
    <t>93N-124-462</t>
  </si>
  <si>
    <t>93N-126-418</t>
  </si>
  <si>
    <t>93N-126-462</t>
  </si>
  <si>
    <t>93N-126-471</t>
  </si>
  <si>
    <t>93N-128-418</t>
  </si>
  <si>
    <t>93N-135-418</t>
  </si>
  <si>
    <t>93N-137-411</t>
  </si>
  <si>
    <t>93N-164-131</t>
  </si>
  <si>
    <t>93N-164-311</t>
  </si>
  <si>
    <t>93N-165-418</t>
  </si>
  <si>
    <t>93N-169-131</t>
  </si>
  <si>
    <t>93N-169-211</t>
  </si>
  <si>
    <t>93N-170-121</t>
  </si>
  <si>
    <t>93N-170-211</t>
  </si>
  <si>
    <t>93N-ALL-121</t>
  </si>
  <si>
    <t>93N-ALL-131</t>
  </si>
  <si>
    <t>93N-ALL-211</t>
  </si>
  <si>
    <t>93N-ALL-311</t>
  </si>
  <si>
    <t>93N-ALL-317</t>
  </si>
  <si>
    <t>93N-ALL-411</t>
  </si>
  <si>
    <t>93N-ALL-418</t>
  </si>
  <si>
    <t>93N-ALL-462</t>
  </si>
  <si>
    <t>93N-ALL-471</t>
  </si>
  <si>
    <t>93P-121-121</t>
  </si>
  <si>
    <t>93P-121-211</t>
  </si>
  <si>
    <t>93P-121-229</t>
  </si>
  <si>
    <t>93P-121-411</t>
  </si>
  <si>
    <t>93P-124-462</t>
  </si>
  <si>
    <t>93P-126-462</t>
  </si>
  <si>
    <t>93P-132-411</t>
  </si>
  <si>
    <t>93P-135-418</t>
  </si>
  <si>
    <t>93P-137-411</t>
  </si>
  <si>
    <t>93P-163-131</t>
  </si>
  <si>
    <t>93P-163-211</t>
  </si>
  <si>
    <t>93P-163-229</t>
  </si>
  <si>
    <t>93P-163-232</t>
  </si>
  <si>
    <t>93P-163-462</t>
  </si>
  <si>
    <t>93P-164-462</t>
  </si>
  <si>
    <t>93P-165-411</t>
  </si>
  <si>
    <t>93P-169-311</t>
  </si>
  <si>
    <t>93P-170-462</t>
  </si>
  <si>
    <t>93P-ALL-121</t>
  </si>
  <si>
    <t>93P-ALL-131</t>
  </si>
  <si>
    <t>93P-ALL-211</t>
  </si>
  <si>
    <t>93P-ALL-229</t>
  </si>
  <si>
    <t>93P-ALL-232</t>
  </si>
  <si>
    <t>93P-ALL-311</t>
  </si>
  <si>
    <t>93P-ALL-411</t>
  </si>
  <si>
    <t>93P-ALL-418</t>
  </si>
  <si>
    <t>93P-ALL-462</t>
  </si>
  <si>
    <t>93Q-121-116</t>
  </si>
  <si>
    <t>93Q-121-121</t>
  </si>
  <si>
    <t>93Q-121-135</t>
  </si>
  <si>
    <t>93Q-121-211</t>
  </si>
  <si>
    <t>93Q-121-312</t>
  </si>
  <si>
    <t>93Q-121-411</t>
  </si>
  <si>
    <t>93Q-121-418</t>
  </si>
  <si>
    <t>93Q-121-459</t>
  </si>
  <si>
    <t>93Q-122-311</t>
  </si>
  <si>
    <t>93Q-123-411</t>
  </si>
  <si>
    <t>93Q-124-462</t>
  </si>
  <si>
    <t>93Q-126-462</t>
  </si>
  <si>
    <t>93Q-137-411</t>
  </si>
  <si>
    <t>93Q-167-411</t>
  </si>
  <si>
    <t>93Q-169-131</t>
  </si>
  <si>
    <t>93Q-169-211</t>
  </si>
  <si>
    <t>93Q-ALL-116</t>
  </si>
  <si>
    <t>93Q-ALL-121</t>
  </si>
  <si>
    <t>93Q-ALL-131</t>
  </si>
  <si>
    <t>93Q-ALL-135</t>
  </si>
  <si>
    <t>93Q-ALL-211</t>
  </si>
  <si>
    <t>93Q-ALL-311</t>
  </si>
  <si>
    <t>93Q-ALL-312</t>
  </si>
  <si>
    <t>93Q-ALL-411</t>
  </si>
  <si>
    <t>93Q-ALL-418</t>
  </si>
  <si>
    <t>93Q-ALL-459</t>
  </si>
  <si>
    <t>93R-121-411</t>
  </si>
  <si>
    <t>93R-124-462</t>
  </si>
  <si>
    <t>93R-126-462</t>
  </si>
  <si>
    <t>93R-132-142</t>
  </si>
  <si>
    <t>93R-132-411</t>
  </si>
  <si>
    <t>93R-137-311</t>
  </si>
  <si>
    <t>93R-137-411</t>
  </si>
  <si>
    <t>93R-ALL-142</t>
  </si>
  <si>
    <t>93R-ALL-311</t>
  </si>
  <si>
    <t>93R-ALL-411</t>
  </si>
  <si>
    <t>93R-ALL-462</t>
  </si>
  <si>
    <t>93T-123-411</t>
  </si>
  <si>
    <t>93T-137-411</t>
  </si>
  <si>
    <t>93T-163-542</t>
  </si>
  <si>
    <t>93T-169-131</t>
  </si>
  <si>
    <t>93T-169-211</t>
  </si>
  <si>
    <t>93T-ALL-131</t>
  </si>
  <si>
    <t>93T-ALL-211</t>
  </si>
  <si>
    <t>93T-ALL-411</t>
  </si>
  <si>
    <t>93T-ALL-542</t>
  </si>
  <si>
    <t>940-122-311</t>
  </si>
  <si>
    <t>940-123-315</t>
  </si>
  <si>
    <t>940-124-462</t>
  </si>
  <si>
    <t>940-125-165</t>
  </si>
  <si>
    <t>940-125-171</t>
  </si>
  <si>
    <t>940-125-175</t>
  </si>
  <si>
    <t>940-125-187</t>
  </si>
  <si>
    <t>940-125-199</t>
  </si>
  <si>
    <t>940-125-372</t>
  </si>
  <si>
    <t>940-125-422</t>
  </si>
  <si>
    <t>940-125-423</t>
  </si>
  <si>
    <t>940-125-424</t>
  </si>
  <si>
    <t>940-125-425</t>
  </si>
  <si>
    <t>940-125-451</t>
  </si>
  <si>
    <t>940-125-461</t>
  </si>
  <si>
    <t>940-126-418</t>
  </si>
  <si>
    <t>940-126-462</t>
  </si>
  <si>
    <t>940-128-462</t>
  </si>
  <si>
    <t>940-132-311</t>
  </si>
  <si>
    <t>940-132-317</t>
  </si>
  <si>
    <t>940-134-311</t>
  </si>
  <si>
    <t>940-134-413</t>
  </si>
  <si>
    <t>940-134-414</t>
  </si>
  <si>
    <t>940-134-418</t>
  </si>
  <si>
    <t>940-134-461</t>
  </si>
  <si>
    <t>940-134-462</t>
  </si>
  <si>
    <t>940-135-418</t>
  </si>
  <si>
    <t>940-136-315</t>
  </si>
  <si>
    <t>940-136-411</t>
  </si>
  <si>
    <t>940-136-418</t>
  </si>
  <si>
    <t>940-136-462</t>
  </si>
  <si>
    <t>940-137-411</t>
  </si>
  <si>
    <t>940-163-311</t>
  </si>
  <si>
    <t>940-163-342</t>
  </si>
  <si>
    <t>940-163-343</t>
  </si>
  <si>
    <t>940-163-371</t>
  </si>
  <si>
    <t>940-163-418</t>
  </si>
  <si>
    <t>940-163-459</t>
  </si>
  <si>
    <t>940-163-461</t>
  </si>
  <si>
    <t>940-163-462</t>
  </si>
  <si>
    <t>940-163-472</t>
  </si>
  <si>
    <t>940-165-418</t>
  </si>
  <si>
    <t>940-169-317</t>
  </si>
  <si>
    <t>940-170-143</t>
  </si>
  <si>
    <t>940-170-211</t>
  </si>
  <si>
    <t>940-171-121</t>
  </si>
  <si>
    <t>940-171-124</t>
  </si>
  <si>
    <t>940-171-131</t>
  </si>
  <si>
    <t>940-171-142</t>
  </si>
  <si>
    <t>940-171-171</t>
  </si>
  <si>
    <t>940-171-211</t>
  </si>
  <si>
    <t>940-171-221</t>
  </si>
  <si>
    <t>940-171-392</t>
  </si>
  <si>
    <t>940-171-411</t>
  </si>
  <si>
    <t>940-ALL-121</t>
  </si>
  <si>
    <t>940-ALL-124</t>
  </si>
  <si>
    <t>940-ALL-131</t>
  </si>
  <si>
    <t>940-ALL-142</t>
  </si>
  <si>
    <t>940-ALL-143</t>
  </si>
  <si>
    <t>940-ALL-165</t>
  </si>
  <si>
    <t>940-ALL-171</t>
  </si>
  <si>
    <t>940-ALL-175</t>
  </si>
  <si>
    <t>940-ALL-187</t>
  </si>
  <si>
    <t>940-ALL-199</t>
  </si>
  <si>
    <t>940-ALL-311</t>
  </si>
  <si>
    <t>940-ALL-315</t>
  </si>
  <si>
    <t>940-ALL-317</t>
  </si>
  <si>
    <t>940-ALL-342</t>
  </si>
  <si>
    <t>940-ALL-343</t>
  </si>
  <si>
    <t>940-ALL-371</t>
  </si>
  <si>
    <t>940-ALL-372</t>
  </si>
  <si>
    <t>940-ALL-413</t>
  </si>
  <si>
    <t>940-ALL-414</t>
  </si>
  <si>
    <t>940-ALL-418</t>
  </si>
  <si>
    <t>940-ALL-422</t>
  </si>
  <si>
    <t>940-ALL-423</t>
  </si>
  <si>
    <t>940-ALL-424</t>
  </si>
  <si>
    <t>940-ALL-425</t>
  </si>
  <si>
    <t>940-ALL-451</t>
  </si>
  <si>
    <t>940-ALL-459</t>
  </si>
  <si>
    <t>940-ALL-461</t>
  </si>
  <si>
    <t>940-ALL-462</t>
  </si>
  <si>
    <t>940-ALL-472</t>
  </si>
  <si>
    <t>94A-123-411</t>
  </si>
  <si>
    <t>94A-124-418</t>
  </si>
  <si>
    <t>94A-126-418</t>
  </si>
  <si>
    <t>94A-126-542</t>
  </si>
  <si>
    <t>94A-129-418</t>
  </si>
  <si>
    <t>94A-132-311</t>
  </si>
  <si>
    <t>94A-134-413</t>
  </si>
  <si>
    <t>94A-135-311</t>
  </si>
  <si>
    <t>94A-137-411</t>
  </si>
  <si>
    <t>94A-163-462</t>
  </si>
  <si>
    <t>94A-165-411</t>
  </si>
  <si>
    <t>94A-167-462</t>
  </si>
  <si>
    <t>94A-ALL-311</t>
  </si>
  <si>
    <t>94A-ALL-411</t>
  </si>
  <si>
    <t>94A-ALL-413</t>
  </si>
  <si>
    <t>94A-ALL-418</t>
  </si>
  <si>
    <t>94A-ALL-462</t>
  </si>
  <si>
    <t>94A-ALL-542</t>
  </si>
  <si>
    <t>94Z-122-311</t>
  </si>
  <si>
    <t>94Z-124-462</t>
  </si>
  <si>
    <t>94Z-128-462</t>
  </si>
  <si>
    <t>94Z-135-311</t>
  </si>
  <si>
    <t>94Z-137-411</t>
  </si>
  <si>
    <t>94Z-164-461</t>
  </si>
  <si>
    <t>94Z-170-143</t>
  </si>
  <si>
    <t>94Z-170-211</t>
  </si>
  <si>
    <t>94Z-171-126</t>
  </si>
  <si>
    <t>94Z-171-211</t>
  </si>
  <si>
    <t>94Z-ALL-126</t>
  </si>
  <si>
    <t>94Z-ALL-143</t>
  </si>
  <si>
    <t>94Z-ALL-211</t>
  </si>
  <si>
    <t>94Z-ALL-311</t>
  </si>
  <si>
    <t>94Z-ALL-411</t>
  </si>
  <si>
    <t>94Z-ALL-461</t>
  </si>
  <si>
    <t>94Z-ALL-462</t>
  </si>
  <si>
    <t>950-121-196</t>
  </si>
  <si>
    <t>950-121-198</t>
  </si>
  <si>
    <t>950-121-211</t>
  </si>
  <si>
    <t>950-121-221</t>
  </si>
  <si>
    <t>950-121-411</t>
  </si>
  <si>
    <t>950-122-311</t>
  </si>
  <si>
    <t>950-123-411</t>
  </si>
  <si>
    <t>950-124-418</t>
  </si>
  <si>
    <t>950-124-462</t>
  </si>
  <si>
    <t>950-125-411</t>
  </si>
  <si>
    <t>950-125-423</t>
  </si>
  <si>
    <t>950-125-453</t>
  </si>
  <si>
    <t>950-125-459</t>
  </si>
  <si>
    <t>950-125-461</t>
  </si>
  <si>
    <t>950-125-551</t>
  </si>
  <si>
    <t>950-125-552</t>
  </si>
  <si>
    <t>950-126-418</t>
  </si>
  <si>
    <t>950-126-462</t>
  </si>
  <si>
    <t>950-128-418</t>
  </si>
  <si>
    <t>950-128-462</t>
  </si>
  <si>
    <t>950-132-121</t>
  </si>
  <si>
    <t>950-132-132</t>
  </si>
  <si>
    <t>950-132-142</t>
  </si>
  <si>
    <t>950-132-145</t>
  </si>
  <si>
    <t>950-132-211</t>
  </si>
  <si>
    <t>950-132-221</t>
  </si>
  <si>
    <t>950-132-231</t>
  </si>
  <si>
    <t>950-132-311</t>
  </si>
  <si>
    <t>950-132-332</t>
  </si>
  <si>
    <t>950-132-411</t>
  </si>
  <si>
    <t>950-135-418</t>
  </si>
  <si>
    <t>950-137-411</t>
  </si>
  <si>
    <t>950-163-121</t>
  </si>
  <si>
    <t>950-163-143</t>
  </si>
  <si>
    <t>950-163-162</t>
  </si>
  <si>
    <t>950-163-211</t>
  </si>
  <si>
    <t>950-163-221</t>
  </si>
  <si>
    <t>950-163-231</t>
  </si>
  <si>
    <t>950-163-392</t>
  </si>
  <si>
    <t>950-163-418</t>
  </si>
  <si>
    <t>950-165-418</t>
  </si>
  <si>
    <t>950-166-418</t>
  </si>
  <si>
    <t>950-167-121</t>
  </si>
  <si>
    <t>950-167-145</t>
  </si>
  <si>
    <t>950-167-211</t>
  </si>
  <si>
    <t>950-167-221</t>
  </si>
  <si>
    <t>950-167-311</t>
  </si>
  <si>
    <t>950-167-332</t>
  </si>
  <si>
    <t>950-167-392</t>
  </si>
  <si>
    <t>950-169-131</t>
  </si>
  <si>
    <t>950-169-211</t>
  </si>
  <si>
    <t>950-169-221</t>
  </si>
  <si>
    <t>950-169-231</t>
  </si>
  <si>
    <t>950-169-311</t>
  </si>
  <si>
    <t>950-169-392</t>
  </si>
  <si>
    <t>950-171-126</t>
  </si>
  <si>
    <t>950-171-131</t>
  </si>
  <si>
    <t>950-171-133</t>
  </si>
  <si>
    <t>950-171-142</t>
  </si>
  <si>
    <t>950-171-148</t>
  </si>
  <si>
    <t>950-171-171</t>
  </si>
  <si>
    <t>950-171-181</t>
  </si>
  <si>
    <t>950-171-211</t>
  </si>
  <si>
    <t>950-171-221</t>
  </si>
  <si>
    <t>950-171-332</t>
  </si>
  <si>
    <t>950-171-392</t>
  </si>
  <si>
    <t>950-171-413</t>
  </si>
  <si>
    <t>950-ALL-121</t>
  </si>
  <si>
    <t>950-ALL-126</t>
  </si>
  <si>
    <t>950-ALL-131</t>
  </si>
  <si>
    <t>950-ALL-132</t>
  </si>
  <si>
    <t>950-ALL-133</t>
  </si>
  <si>
    <t>950-ALL-142</t>
  </si>
  <si>
    <t>950-ALL-143</t>
  </si>
  <si>
    <t>950-ALL-145</t>
  </si>
  <si>
    <t>950-ALL-148</t>
  </si>
  <si>
    <t>950-ALL-162</t>
  </si>
  <si>
    <t>950-ALL-171</t>
  </si>
  <si>
    <t>950-ALL-181</t>
  </si>
  <si>
    <t>950-ALL-196</t>
  </si>
  <si>
    <t>950-ALL-198</t>
  </si>
  <si>
    <t>950-ALL-231</t>
  </si>
  <si>
    <t>950-ALL-311</t>
  </si>
  <si>
    <t>950-ALL-332</t>
  </si>
  <si>
    <t>950-ALL-392</t>
  </si>
  <si>
    <t>950-ALL-411</t>
  </si>
  <si>
    <t>950-ALL-413</t>
  </si>
  <si>
    <t>950-ALL-418</t>
  </si>
  <si>
    <t>950-ALL-423</t>
  </si>
  <si>
    <t>950-ALL-453</t>
  </si>
  <si>
    <t>950-ALL-459</t>
  </si>
  <si>
    <t>950-ALL-461</t>
  </si>
  <si>
    <t>950-ALL-462</t>
  </si>
  <si>
    <t>950-ALL-551</t>
  </si>
  <si>
    <t>950-ALL-552</t>
  </si>
  <si>
    <t>95A-121-121</t>
  </si>
  <si>
    <t>95A-121-131</t>
  </si>
  <si>
    <t>95A-121-198</t>
  </si>
  <si>
    <t>95A-121-211</t>
  </si>
  <si>
    <t>95A-121-221</t>
  </si>
  <si>
    <t>95A-121-411</t>
  </si>
  <si>
    <t>95A-121-418</t>
  </si>
  <si>
    <t>95A-123-411</t>
  </si>
  <si>
    <t>95A-124-326</t>
  </si>
  <si>
    <t>95A-124-462</t>
  </si>
  <si>
    <t>95A-126-462</t>
  </si>
  <si>
    <t>95A-132-143</t>
  </si>
  <si>
    <t>95A-132-211</t>
  </si>
  <si>
    <t>95A-132-311</t>
  </si>
  <si>
    <t>95A-132-411</t>
  </si>
  <si>
    <t>95A-137-311</t>
  </si>
  <si>
    <t>95A-137-411</t>
  </si>
  <si>
    <t>95A-137-461</t>
  </si>
  <si>
    <t>95A-163-418</t>
  </si>
  <si>
    <t>95A-163-462</t>
  </si>
  <si>
    <t>95A-165-418</t>
  </si>
  <si>
    <t>95A-167-143</t>
  </si>
  <si>
    <t>95A-170-198</t>
  </si>
  <si>
    <t>95A-170-211</t>
  </si>
  <si>
    <t>95A-ALL-121</t>
  </si>
  <si>
    <t>95A-ALL-131</t>
  </si>
  <si>
    <t>95A-ALL-143</t>
  </si>
  <si>
    <t>95A-ALL-198</t>
  </si>
  <si>
    <t>95A-ALL-211</t>
  </si>
  <si>
    <t>95A-ALL-221</t>
  </si>
  <si>
    <t>95A-ALL-311</t>
  </si>
  <si>
    <t>95A-ALL-326</t>
  </si>
  <si>
    <t>95A-ALL-411</t>
  </si>
  <si>
    <t>95A-ALL-418</t>
  </si>
  <si>
    <t>95A-ALL-461</t>
  </si>
  <si>
    <t>95A-ALL-462</t>
  </si>
  <si>
    <t>960-121-198</t>
  </si>
  <si>
    <t>960-121-211</t>
  </si>
  <si>
    <t>960-121-221</t>
  </si>
  <si>
    <t>960-121-411</t>
  </si>
  <si>
    <t>960-122-311</t>
  </si>
  <si>
    <t>960-123-411</t>
  </si>
  <si>
    <t>960-128-462</t>
  </si>
  <si>
    <t>960-129-418</t>
  </si>
  <si>
    <t>960-132-198</t>
  </si>
  <si>
    <t>960-132-211</t>
  </si>
  <si>
    <t>960-132-221</t>
  </si>
  <si>
    <t>960-132-311</t>
  </si>
  <si>
    <t>960-132-332</t>
  </si>
  <si>
    <t>960-132-411</t>
  </si>
  <si>
    <t>960-134-411</t>
  </si>
  <si>
    <t>960-135-418</t>
  </si>
  <si>
    <t>960-137-411</t>
  </si>
  <si>
    <t>960-138-418</t>
  </si>
  <si>
    <t>960-163-143</t>
  </si>
  <si>
    <t>960-163-171</t>
  </si>
  <si>
    <t>960-163-173</t>
  </si>
  <si>
    <t>960-163-174</t>
  </si>
  <si>
    <t>960-163-176</t>
  </si>
  <si>
    <t>960-163-192</t>
  </si>
  <si>
    <t>960-163-198</t>
  </si>
  <si>
    <t>960-163-199</t>
  </si>
  <si>
    <t>960-163-211</t>
  </si>
  <si>
    <t>960-163-221</t>
  </si>
  <si>
    <t>960-163-231</t>
  </si>
  <si>
    <t>960-163-311</t>
  </si>
  <si>
    <t>960-163-332</t>
  </si>
  <si>
    <t>960-163-392</t>
  </si>
  <si>
    <t>960-163-418</t>
  </si>
  <si>
    <t>960-163-453</t>
  </si>
  <si>
    <t>960-163-461</t>
  </si>
  <si>
    <t>960-163-472</t>
  </si>
  <si>
    <t>960-165-418</t>
  </si>
  <si>
    <t>960-167-311</t>
  </si>
  <si>
    <t>960-169-131</t>
  </si>
  <si>
    <t>960-169-133</t>
  </si>
  <si>
    <t>960-169-181</t>
  </si>
  <si>
    <t>960-169-211</t>
  </si>
  <si>
    <t>960-169-221</t>
  </si>
  <si>
    <t>960-169-231</t>
  </si>
  <si>
    <t>960-169-311</t>
  </si>
  <si>
    <t>960-169-392</t>
  </si>
  <si>
    <t>960-170-143</t>
  </si>
  <si>
    <t>960-170-171</t>
  </si>
  <si>
    <t>960-170-195</t>
  </si>
  <si>
    <t>960-170-199</t>
  </si>
  <si>
    <t>960-170-211</t>
  </si>
  <si>
    <t>960-170-221</t>
  </si>
  <si>
    <t>960-170-231</t>
  </si>
  <si>
    <t>960-170-311</t>
  </si>
  <si>
    <t>960-170-392</t>
  </si>
  <si>
    <t>960-170-411</t>
  </si>
  <si>
    <t>960-171-126</t>
  </si>
  <si>
    <t>960-171-142</t>
  </si>
  <si>
    <t>960-171-171</t>
  </si>
  <si>
    <t>960-171-174</t>
  </si>
  <si>
    <t>960-171-211</t>
  </si>
  <si>
    <t>960-171-392</t>
  </si>
  <si>
    <t>960-171-423</t>
  </si>
  <si>
    <t>960-178-418</t>
  </si>
  <si>
    <t>960-ALL-126</t>
  </si>
  <si>
    <t>960-ALL-131</t>
  </si>
  <si>
    <t>960-ALL-133</t>
  </si>
  <si>
    <t>960-ALL-142</t>
  </si>
  <si>
    <t>960-ALL-143</t>
  </si>
  <si>
    <t>960-ALL-171</t>
  </si>
  <si>
    <t>960-ALL-173</t>
  </si>
  <si>
    <t>960-ALL-181</t>
  </si>
  <si>
    <t>960-ALL-192</t>
  </si>
  <si>
    <t>960-ALL-195</t>
  </si>
  <si>
    <t>960-ALL-198</t>
  </si>
  <si>
    <t>960-ALL-199</t>
  </si>
  <si>
    <t>960-ALL-311</t>
  </si>
  <si>
    <t>960-ALL-332</t>
  </si>
  <si>
    <t>960-ALL-392</t>
  </si>
  <si>
    <t>960-ALL-418</t>
  </si>
  <si>
    <t>960-ALL-423</t>
  </si>
  <si>
    <t>960-ALL-453</t>
  </si>
  <si>
    <t>960-ALL-461</t>
  </si>
  <si>
    <t>960-ALL-472</t>
  </si>
  <si>
    <t>96C-121-121</t>
  </si>
  <si>
    <t>96C-121-131</t>
  </si>
  <si>
    <t>96C-121-146</t>
  </si>
  <si>
    <t>96C-121-173</t>
  </si>
  <si>
    <t>96C-121-174</t>
  </si>
  <si>
    <t>96C-121-175</t>
  </si>
  <si>
    <t>96C-121-198</t>
  </si>
  <si>
    <t>96C-121-211</t>
  </si>
  <si>
    <t>96C-121-411</t>
  </si>
  <si>
    <t>96C-123-342</t>
  </si>
  <si>
    <t>96C-123-411</t>
  </si>
  <si>
    <t>96C-124-462</t>
  </si>
  <si>
    <t>96C-125-461</t>
  </si>
  <si>
    <t>96C-126-462</t>
  </si>
  <si>
    <t>96C-127-462</t>
  </si>
  <si>
    <t>96C-134-312</t>
  </si>
  <si>
    <t>96C-134-411</t>
  </si>
  <si>
    <t>96C-134-418</t>
  </si>
  <si>
    <t>96C-135-418</t>
  </si>
  <si>
    <t>96C-137-411</t>
  </si>
  <si>
    <t>96C-167-317</t>
  </si>
  <si>
    <t>96C-169-131</t>
  </si>
  <si>
    <t>96C-169-211</t>
  </si>
  <si>
    <t>96C-ALL-121</t>
  </si>
  <si>
    <t>96C-ALL-131</t>
  </si>
  <si>
    <t>96C-ALL-146</t>
  </si>
  <si>
    <t>96C-ALL-173</t>
  </si>
  <si>
    <t>96C-ALL-174</t>
  </si>
  <si>
    <t>96C-ALL-175</t>
  </si>
  <si>
    <t>96C-ALL-198</t>
  </si>
  <si>
    <t>96C-ALL-211</t>
  </si>
  <si>
    <t>96C-ALL-312</t>
  </si>
  <si>
    <t>96C-ALL-317</t>
  </si>
  <si>
    <t>96C-ALL-342</t>
  </si>
  <si>
    <t>96C-ALL-411</t>
  </si>
  <si>
    <t>96C-ALL-418</t>
  </si>
  <si>
    <t>96C-ALL-461</t>
  </si>
  <si>
    <t>96C-ALL-462</t>
  </si>
  <si>
    <t>96F-121-116</t>
  </si>
  <si>
    <t>96F-121-121</t>
  </si>
  <si>
    <t>96F-121-151</t>
  </si>
  <si>
    <t>96F-121-173</t>
  </si>
  <si>
    <t>96F-121-198</t>
  </si>
  <si>
    <t>96F-121-211</t>
  </si>
  <si>
    <t>96F-121-411</t>
  </si>
  <si>
    <t>96F-121-413</t>
  </si>
  <si>
    <t>96F-121-418</t>
  </si>
  <si>
    <t>96F-121-459</t>
  </si>
  <si>
    <t>96F-123-411</t>
  </si>
  <si>
    <t>96F-124-462</t>
  </si>
  <si>
    <t>96F-126-462</t>
  </si>
  <si>
    <t>96F-132-411</t>
  </si>
  <si>
    <t>96F-134-411</t>
  </si>
  <si>
    <t>96F-134-461</t>
  </si>
  <si>
    <t>96F-137-411</t>
  </si>
  <si>
    <t>96F-163-311</t>
  </si>
  <si>
    <t>96F-170-198</t>
  </si>
  <si>
    <t>96F-170-211</t>
  </si>
  <si>
    <t>96F-171-418</t>
  </si>
  <si>
    <t>96F-ALL-116</t>
  </si>
  <si>
    <t>96F-ALL-121</t>
  </si>
  <si>
    <t>96F-ALL-151</t>
  </si>
  <si>
    <t>96F-ALL-173</t>
  </si>
  <si>
    <t>96F-ALL-198</t>
  </si>
  <si>
    <t>96F-ALL-211</t>
  </si>
  <si>
    <t>96F-ALL-311</t>
  </si>
  <si>
    <t>96F-ALL-411</t>
  </si>
  <si>
    <t>96F-ALL-413</t>
  </si>
  <si>
    <t>96F-ALL-418</t>
  </si>
  <si>
    <t>96F-ALL-459</t>
  </si>
  <si>
    <t>96F-ALL-461</t>
  </si>
  <si>
    <t>96F-ALL-462</t>
  </si>
  <si>
    <t>970-121-121</t>
  </si>
  <si>
    <t>970-121-131</t>
  </si>
  <si>
    <t>970-121-144</t>
  </si>
  <si>
    <t>970-121-171</t>
  </si>
  <si>
    <t>970-121-196</t>
  </si>
  <si>
    <t>970-121-198</t>
  </si>
  <si>
    <t>970-121-211</t>
  </si>
  <si>
    <t>970-121-221</t>
  </si>
  <si>
    <t>970-121-331</t>
  </si>
  <si>
    <t>970-121-411</t>
  </si>
  <si>
    <t>970-121-462</t>
  </si>
  <si>
    <t>970-123-342</t>
  </si>
  <si>
    <t>970-123-411</t>
  </si>
  <si>
    <t>970-124-462</t>
  </si>
  <si>
    <t>970-125-171</t>
  </si>
  <si>
    <t>970-125-175</t>
  </si>
  <si>
    <t>970-125-231</t>
  </si>
  <si>
    <t>970-125-314</t>
  </si>
  <si>
    <t>970-125-411</t>
  </si>
  <si>
    <t>970-125-422</t>
  </si>
  <si>
    <t>970-125-423</t>
  </si>
  <si>
    <t>970-125-424</t>
  </si>
  <si>
    <t>970-125-425</t>
  </si>
  <si>
    <t>970-125-451</t>
  </si>
  <si>
    <t>970-126-462</t>
  </si>
  <si>
    <t>970-127-462</t>
  </si>
  <si>
    <t>970-128-462</t>
  </si>
  <si>
    <t>970-132-121</t>
  </si>
  <si>
    <t>970-132-192</t>
  </si>
  <si>
    <t>970-132-211</t>
  </si>
  <si>
    <t>970-132-221</t>
  </si>
  <si>
    <t>970-132-231</t>
  </si>
  <si>
    <t>970-132-332</t>
  </si>
  <si>
    <t>970-132-411</t>
  </si>
  <si>
    <t>970-132-418</t>
  </si>
  <si>
    <t>970-132-462</t>
  </si>
  <si>
    <t>970-134-121</t>
  </si>
  <si>
    <t>970-134-142</t>
  </si>
  <si>
    <t>970-134-143</t>
  </si>
  <si>
    <t>970-134-144</t>
  </si>
  <si>
    <t>970-134-162</t>
  </si>
  <si>
    <t>970-134-211</t>
  </si>
  <si>
    <t>970-134-221</t>
  </si>
  <si>
    <t>970-134-411</t>
  </si>
  <si>
    <t>970-134-418</t>
  </si>
  <si>
    <t>970-135-311</t>
  </si>
  <si>
    <t>970-135-418</t>
  </si>
  <si>
    <t>970-137-411</t>
  </si>
  <si>
    <t>970-137-461</t>
  </si>
  <si>
    <t>970-163-121</t>
  </si>
  <si>
    <t>970-163-142</t>
  </si>
  <si>
    <t>970-163-143</t>
  </si>
  <si>
    <t>970-163-144</t>
  </si>
  <si>
    <t>970-163-151</t>
  </si>
  <si>
    <t>970-163-162</t>
  </si>
  <si>
    <t>970-163-211</t>
  </si>
  <si>
    <t>970-163-221</t>
  </si>
  <si>
    <t>970-163-311</t>
  </si>
  <si>
    <t>970-163-314</t>
  </si>
  <si>
    <t>970-163-342</t>
  </si>
  <si>
    <t>970-163-392</t>
  </si>
  <si>
    <t>970-163-461</t>
  </si>
  <si>
    <t>970-163-472</t>
  </si>
  <si>
    <t>970-165-418</t>
  </si>
  <si>
    <t>970-167-192</t>
  </si>
  <si>
    <t>970-167-211</t>
  </si>
  <si>
    <t>970-167-221</t>
  </si>
  <si>
    <t>970-169-131</t>
  </si>
  <si>
    <t>970-169-211</t>
  </si>
  <si>
    <t>970-169-221</t>
  </si>
  <si>
    <t>970-169-231</t>
  </si>
  <si>
    <t>970-170-143</t>
  </si>
  <si>
    <t>970-170-211</t>
  </si>
  <si>
    <t>970-171-174</t>
  </si>
  <si>
    <t>970-171-180</t>
  </si>
  <si>
    <t>970-171-211</t>
  </si>
  <si>
    <t>970-171-311</t>
  </si>
  <si>
    <t>970-171-411</t>
  </si>
  <si>
    <t>970-171-413</t>
  </si>
  <si>
    <t>970-ALL-121</t>
  </si>
  <si>
    <t>970-ALL-131</t>
  </si>
  <si>
    <t>970-ALL-142</t>
  </si>
  <si>
    <t>970-ALL-143</t>
  </si>
  <si>
    <t>970-ALL-144</t>
  </si>
  <si>
    <t>970-ALL-151</t>
  </si>
  <si>
    <t>970-ALL-162</t>
  </si>
  <si>
    <t>970-ALL-171</t>
  </si>
  <si>
    <t>970-ALL-174</t>
  </si>
  <si>
    <t>970-ALL-175</t>
  </si>
  <si>
    <t>970-ALL-180</t>
  </si>
  <si>
    <t>970-ALL-192</t>
  </si>
  <si>
    <t>970-ALL-196</t>
  </si>
  <si>
    <t>970-ALL-198</t>
  </si>
  <si>
    <t>970-ALL-231</t>
  </si>
  <si>
    <t>970-ALL-311</t>
  </si>
  <si>
    <t>970-ALL-314</t>
  </si>
  <si>
    <t>970-ALL-331</t>
  </si>
  <si>
    <t>970-ALL-332</t>
  </si>
  <si>
    <t>970-ALL-342</t>
  </si>
  <si>
    <t>970-ALL-392</t>
  </si>
  <si>
    <t>970-ALL-413</t>
  </si>
  <si>
    <t>970-ALL-418</t>
  </si>
  <si>
    <t>970-ALL-422</t>
  </si>
  <si>
    <t>970-ALL-423</t>
  </si>
  <si>
    <t>970-ALL-424</t>
  </si>
  <si>
    <t>970-ALL-425</t>
  </si>
  <si>
    <t>970-ALL-451</t>
  </si>
  <si>
    <t>970-ALL-472</t>
  </si>
  <si>
    <t>97D-121-411</t>
  </si>
  <si>
    <t>97D-122-311</t>
  </si>
  <si>
    <t>97D-123-411</t>
  </si>
  <si>
    <t>97D-132-411</t>
  </si>
  <si>
    <t>97D-134-411</t>
  </si>
  <si>
    <t>97D-135-311</t>
  </si>
  <si>
    <t>97D-137-411</t>
  </si>
  <si>
    <t>97D-165-418</t>
  </si>
  <si>
    <t>97D-ALL-311</t>
  </si>
  <si>
    <t>980-121-198</t>
  </si>
  <si>
    <t>980-121-211</t>
  </si>
  <si>
    <t>980-121-221</t>
  </si>
  <si>
    <t>980-121-411</t>
  </si>
  <si>
    <t>980-121-418</t>
  </si>
  <si>
    <t>980-123-411</t>
  </si>
  <si>
    <t>980-124-462</t>
  </si>
  <si>
    <t>980-125-174</t>
  </si>
  <si>
    <t>980-125-211</t>
  </si>
  <si>
    <t>980-125-221</t>
  </si>
  <si>
    <t>980-125-231</t>
  </si>
  <si>
    <t>980-125-332</t>
  </si>
  <si>
    <t>980-125-451</t>
  </si>
  <si>
    <t>980-125-453</t>
  </si>
  <si>
    <t>980-126-462</t>
  </si>
  <si>
    <t>980-128-462</t>
  </si>
  <si>
    <t>980-132-192</t>
  </si>
  <si>
    <t>980-132-211</t>
  </si>
  <si>
    <t>980-132-221</t>
  </si>
  <si>
    <t>980-132-317</t>
  </si>
  <si>
    <t>980-132-411</t>
  </si>
  <si>
    <t>980-134-411</t>
  </si>
  <si>
    <t>980-134-418</t>
  </si>
  <si>
    <t>980-134-461</t>
  </si>
  <si>
    <t>980-135-311</t>
  </si>
  <si>
    <t>980-137-411</t>
  </si>
  <si>
    <t>980-137-461</t>
  </si>
  <si>
    <t>980-163-113</t>
  </si>
  <si>
    <t>980-163-131</t>
  </si>
  <si>
    <t>980-163-143</t>
  </si>
  <si>
    <t>980-163-147</t>
  </si>
  <si>
    <t>980-163-152</t>
  </si>
  <si>
    <t>980-163-174</t>
  </si>
  <si>
    <t>980-163-181</t>
  </si>
  <si>
    <t>980-163-192</t>
  </si>
  <si>
    <t>980-163-199</t>
  </si>
  <si>
    <t>980-163-211</t>
  </si>
  <si>
    <t>980-163-221</t>
  </si>
  <si>
    <t>980-163-231</t>
  </si>
  <si>
    <t>980-163-311</t>
  </si>
  <si>
    <t>980-163-332</t>
  </si>
  <si>
    <t>980-163-392</t>
  </si>
  <si>
    <t>980-163-418</t>
  </si>
  <si>
    <t>980-163-462</t>
  </si>
  <si>
    <t>980-163-472</t>
  </si>
  <si>
    <t>980-167-198</t>
  </si>
  <si>
    <t>980-167-211</t>
  </si>
  <si>
    <t>980-167-311</t>
  </si>
  <si>
    <t>980-170-126</t>
  </si>
  <si>
    <t>980-170-211</t>
  </si>
  <si>
    <t>980-170-411</t>
  </si>
  <si>
    <t>980-171-116</t>
  </si>
  <si>
    <t>980-171-126</t>
  </si>
  <si>
    <t>980-171-131</t>
  </si>
  <si>
    <t>980-171-142</t>
  </si>
  <si>
    <t>980-171-146</t>
  </si>
  <si>
    <t>980-171-171</t>
  </si>
  <si>
    <t>980-171-211</t>
  </si>
  <si>
    <t>980-171-411</t>
  </si>
  <si>
    <t>980-171-423</t>
  </si>
  <si>
    <t>980-171-462</t>
  </si>
  <si>
    <t>980-178-418</t>
  </si>
  <si>
    <t>980-ALL-113</t>
  </si>
  <si>
    <t>980-ALL-116</t>
  </si>
  <si>
    <t>980-ALL-126</t>
  </si>
  <si>
    <t>980-ALL-131</t>
  </si>
  <si>
    <t>980-ALL-142</t>
  </si>
  <si>
    <t>980-ALL-143</t>
  </si>
  <si>
    <t>980-ALL-146</t>
  </si>
  <si>
    <t>980-ALL-147</t>
  </si>
  <si>
    <t>980-ALL-152</t>
  </si>
  <si>
    <t>980-ALL-171</t>
  </si>
  <si>
    <t>980-ALL-174</t>
  </si>
  <si>
    <t>980-ALL-181</t>
  </si>
  <si>
    <t>980-ALL-192</t>
  </si>
  <si>
    <t>980-ALL-198</t>
  </si>
  <si>
    <t>980-ALL-199</t>
  </si>
  <si>
    <t>980-ALL-211</t>
  </si>
  <si>
    <t>980-ALL-221</t>
  </si>
  <si>
    <t>980-ALL-231</t>
  </si>
  <si>
    <t>980-ALL-311</t>
  </si>
  <si>
    <t>980-ALL-317</t>
  </si>
  <si>
    <t>980-ALL-332</t>
  </si>
  <si>
    <t>980-ALL-392</t>
  </si>
  <si>
    <t>980-ALL-418</t>
  </si>
  <si>
    <t>980-ALL-423</t>
  </si>
  <si>
    <t>980-ALL-451</t>
  </si>
  <si>
    <t>980-ALL-453</t>
  </si>
  <si>
    <t>980-ALL-462</t>
  </si>
  <si>
    <t>980-ALL-472</t>
  </si>
  <si>
    <t>98A-121-312</t>
  </si>
  <si>
    <t>98A-121-411</t>
  </si>
  <si>
    <t>98A-121-418</t>
  </si>
  <si>
    <t>98A-122-311</t>
  </si>
  <si>
    <t>98A-123-315</t>
  </si>
  <si>
    <t>98A-124-462</t>
  </si>
  <si>
    <t>98A-125-171</t>
  </si>
  <si>
    <t>98A-125-173</t>
  </si>
  <si>
    <t>98A-125-174</t>
  </si>
  <si>
    <t>98A-125-211</t>
  </si>
  <si>
    <t>98A-125-411</t>
  </si>
  <si>
    <t>98A-126-462</t>
  </si>
  <si>
    <t>98A-128-462</t>
  </si>
  <si>
    <t>98A-129-418</t>
  </si>
  <si>
    <t>98A-134-462</t>
  </si>
  <si>
    <t>98A-135-311</t>
  </si>
  <si>
    <t>98A-135-326</t>
  </si>
  <si>
    <t>98A-137-411</t>
  </si>
  <si>
    <t>98A-138-418</t>
  </si>
  <si>
    <t>98A-163-311</t>
  </si>
  <si>
    <t>98A-163-411</t>
  </si>
  <si>
    <t>98A-163-418</t>
  </si>
  <si>
    <t>98A-163-462</t>
  </si>
  <si>
    <t>98A-ALL-171</t>
  </si>
  <si>
    <t>98A-ALL-173</t>
  </si>
  <si>
    <t>98A-ALL-174</t>
  </si>
  <si>
    <t>98A-ALL-211</t>
  </si>
  <si>
    <t>98A-ALL-311</t>
  </si>
  <si>
    <t>98A-ALL-312</t>
  </si>
  <si>
    <t>98A-ALL-315</t>
  </si>
  <si>
    <t>98A-ALL-326</t>
  </si>
  <si>
    <t>98A-ALL-411</t>
  </si>
  <si>
    <t>98A-ALL-418</t>
  </si>
  <si>
    <t>98A-ALL-462</t>
  </si>
  <si>
    <t>98B-121-312</t>
  </si>
  <si>
    <t>98B-121-418</t>
  </si>
  <si>
    <t>98B-123-315</t>
  </si>
  <si>
    <t>98B-123-411</t>
  </si>
  <si>
    <t>98B-124-462</t>
  </si>
  <si>
    <t>98B-126-462</t>
  </si>
  <si>
    <t>98B-128-462</t>
  </si>
  <si>
    <t>98B-134-411</t>
  </si>
  <si>
    <t>98B-134-418</t>
  </si>
  <si>
    <t>98B-134-461</t>
  </si>
  <si>
    <t>98B-137-411</t>
  </si>
  <si>
    <t>98B-163-418</t>
  </si>
  <si>
    <t>98B-163-462</t>
  </si>
  <si>
    <t>98B-164-411</t>
  </si>
  <si>
    <t>98B-171-121</t>
  </si>
  <si>
    <t>98B-171-211</t>
  </si>
  <si>
    <t>98B-ALL-121</t>
  </si>
  <si>
    <t>98B-ALL-211</t>
  </si>
  <si>
    <t>98B-ALL-312</t>
  </si>
  <si>
    <t>98B-ALL-315</t>
  </si>
  <si>
    <t>98B-ALL-411</t>
  </si>
  <si>
    <t>98B-ALL-418</t>
  </si>
  <si>
    <t>98B-ALL-461</t>
  </si>
  <si>
    <t>98B-ALL-462</t>
  </si>
  <si>
    <t>990-121-116</t>
  </si>
  <si>
    <t>990-121-121</t>
  </si>
  <si>
    <t>990-121-131</t>
  </si>
  <si>
    <t>990-121-135</t>
  </si>
  <si>
    <t>990-121-147</t>
  </si>
  <si>
    <t>990-121-171</t>
  </si>
  <si>
    <t>990-121-191</t>
  </si>
  <si>
    <t>990-121-198</t>
  </si>
  <si>
    <t>990-121-211</t>
  </si>
  <si>
    <t>990-121-221</t>
  </si>
  <si>
    <t>990-121-312</t>
  </si>
  <si>
    <t>990-121-342</t>
  </si>
  <si>
    <t>990-121-411</t>
  </si>
  <si>
    <t>990-121-422</t>
  </si>
  <si>
    <t>990-121-423</t>
  </si>
  <si>
    <t>990-121-424</t>
  </si>
  <si>
    <t>990-121-425</t>
  </si>
  <si>
    <t>990-121-459</t>
  </si>
  <si>
    <t>990-121-462</t>
  </si>
  <si>
    <t>990-122-311</t>
  </si>
  <si>
    <t>990-123-315</t>
  </si>
  <si>
    <t>990-123-411</t>
  </si>
  <si>
    <t>990-124-462</t>
  </si>
  <si>
    <t>990-125-174</t>
  </si>
  <si>
    <t>990-125-199</t>
  </si>
  <si>
    <t>990-125-231</t>
  </si>
  <si>
    <t>990-125-411</t>
  </si>
  <si>
    <t>990-125-422</t>
  </si>
  <si>
    <t>990-125-423</t>
  </si>
  <si>
    <t>990-125-424</t>
  </si>
  <si>
    <t>990-125-451</t>
  </si>
  <si>
    <t>990-125-453</t>
  </si>
  <si>
    <t>990-125-461</t>
  </si>
  <si>
    <t>990-125-462</t>
  </si>
  <si>
    <t>990-126-462</t>
  </si>
  <si>
    <t>990-132-121</t>
  </si>
  <si>
    <t>990-132-211</t>
  </si>
  <si>
    <t>990-132-221</t>
  </si>
  <si>
    <t>990-132-311</t>
  </si>
  <si>
    <t>990-132-318</t>
  </si>
  <si>
    <t>990-132-332</t>
  </si>
  <si>
    <t>990-132-411</t>
  </si>
  <si>
    <t>990-134-121</t>
  </si>
  <si>
    <t>990-134-142</t>
  </si>
  <si>
    <t>990-134-146</t>
  </si>
  <si>
    <t>990-134-199</t>
  </si>
  <si>
    <t>990-134-211</t>
  </si>
  <si>
    <t>990-134-221</t>
  </si>
  <si>
    <t>990-134-231</t>
  </si>
  <si>
    <t>990-134-311</t>
  </si>
  <si>
    <t>990-134-312</t>
  </si>
  <si>
    <t>990-134-411</t>
  </si>
  <si>
    <t>990-134-414</t>
  </si>
  <si>
    <t>990-134-462</t>
  </si>
  <si>
    <t>990-135-311</t>
  </si>
  <si>
    <t>990-137-411</t>
  </si>
  <si>
    <t>990-137-461</t>
  </si>
  <si>
    <t>990-163-116</t>
  </si>
  <si>
    <t>990-163-121</t>
  </si>
  <si>
    <t>990-163-131</t>
  </si>
  <si>
    <t>990-163-142</t>
  </si>
  <si>
    <t>990-163-147</t>
  </si>
  <si>
    <t>990-163-174</t>
  </si>
  <si>
    <t>990-163-176</t>
  </si>
  <si>
    <t>990-163-181</t>
  </si>
  <si>
    <t>990-163-184</t>
  </si>
  <si>
    <t>990-163-192</t>
  </si>
  <si>
    <t>990-163-199</t>
  </si>
  <si>
    <t>990-163-231</t>
  </si>
  <si>
    <t>990-163-311</t>
  </si>
  <si>
    <t>990-163-312</t>
  </si>
  <si>
    <t>990-163-342</t>
  </si>
  <si>
    <t>990-163-418</t>
  </si>
  <si>
    <t>990-163-422</t>
  </si>
  <si>
    <t>990-163-461</t>
  </si>
  <si>
    <t>990-163-462</t>
  </si>
  <si>
    <t>990-163-472</t>
  </si>
  <si>
    <t>990-167-126</t>
  </si>
  <si>
    <t>990-167-211</t>
  </si>
  <si>
    <t>990-167-311</t>
  </si>
  <si>
    <t>990-167-392</t>
  </si>
  <si>
    <t>990-170-126</t>
  </si>
  <si>
    <t>990-170-142</t>
  </si>
  <si>
    <t>990-170-211</t>
  </si>
  <si>
    <t>990-170-392</t>
  </si>
  <si>
    <t>990-171-126</t>
  </si>
  <si>
    <t>990-171-142</t>
  </si>
  <si>
    <t>990-171-180</t>
  </si>
  <si>
    <t>990-171-211</t>
  </si>
  <si>
    <t>990-171-392</t>
  </si>
  <si>
    <t>990-171-411</t>
  </si>
  <si>
    <t>990-171-418</t>
  </si>
  <si>
    <t>990-ALL-116</t>
  </si>
  <si>
    <t>990-ALL-121</t>
  </si>
  <si>
    <t>990-ALL-126</t>
  </si>
  <si>
    <t>990-ALL-131</t>
  </si>
  <si>
    <t>990-ALL-142</t>
  </si>
  <si>
    <t>990-ALL-146</t>
  </si>
  <si>
    <t>990-ALL-147</t>
  </si>
  <si>
    <t>990-ALL-174</t>
  </si>
  <si>
    <t>990-ALL-176</t>
  </si>
  <si>
    <t>990-ALL-180</t>
  </si>
  <si>
    <t>990-ALL-181</t>
  </si>
  <si>
    <t>990-ALL-184</t>
  </si>
  <si>
    <t>990-ALL-191</t>
  </si>
  <si>
    <t>990-ALL-192</t>
  </si>
  <si>
    <t>990-ALL-198</t>
  </si>
  <si>
    <t>990-ALL-199</t>
  </si>
  <si>
    <t>990-ALL-231</t>
  </si>
  <si>
    <t>990-ALL-311</t>
  </si>
  <si>
    <t>990-ALL-312</t>
  </si>
  <si>
    <t>990-ALL-315</t>
  </si>
  <si>
    <t>990-ALL-318</t>
  </si>
  <si>
    <t>990-ALL-332</t>
  </si>
  <si>
    <t>990-ALL-342</t>
  </si>
  <si>
    <t>990-ALL-414</t>
  </si>
  <si>
    <t>990-ALL-418</t>
  </si>
  <si>
    <t>990-ALL-422</t>
  </si>
  <si>
    <t>990-ALL-423</t>
  </si>
  <si>
    <t>990-ALL-424</t>
  </si>
  <si>
    <t>990-ALL-425</t>
  </si>
  <si>
    <t>990-ALL-451</t>
  </si>
  <si>
    <t>990-ALL-453</t>
  </si>
  <si>
    <t>990-ALL-459</t>
  </si>
  <si>
    <t>990-ALL-461</t>
  </si>
  <si>
    <t>990-ALL-472</t>
  </si>
  <si>
    <t>995-121-191</t>
  </si>
  <si>
    <t>995-121-211</t>
  </si>
  <si>
    <t>995-121-221</t>
  </si>
  <si>
    <t>995-121-312</t>
  </si>
  <si>
    <t>995-121-411</t>
  </si>
  <si>
    <t>995-122-311</t>
  </si>
  <si>
    <t>995-123-411</t>
  </si>
  <si>
    <t>995-124-462</t>
  </si>
  <si>
    <t>995-125-171</t>
  </si>
  <si>
    <t>995-125-231</t>
  </si>
  <si>
    <t>995-128-462</t>
  </si>
  <si>
    <t>995-132-121</t>
  </si>
  <si>
    <t>995-132-211</t>
  </si>
  <si>
    <t>995-132-221</t>
  </si>
  <si>
    <t>995-132-231</t>
  </si>
  <si>
    <t>995-132-411</t>
  </si>
  <si>
    <t>995-135-418</t>
  </si>
  <si>
    <t>995-137-411</t>
  </si>
  <si>
    <t>995-163-174</t>
  </si>
  <si>
    <t>995-163-176</t>
  </si>
  <si>
    <t>995-163-211</t>
  </si>
  <si>
    <t>995-163-221</t>
  </si>
  <si>
    <t>995-163-231</t>
  </si>
  <si>
    <t>995-163-232</t>
  </si>
  <si>
    <t>995-163-392</t>
  </si>
  <si>
    <t>995-163-411</t>
  </si>
  <si>
    <t>995-163-461</t>
  </si>
  <si>
    <t>995-163-462</t>
  </si>
  <si>
    <t>995-165-392</t>
  </si>
  <si>
    <t>995-165-418</t>
  </si>
  <si>
    <t>995-169-311</t>
  </si>
  <si>
    <t>995-170-143</t>
  </si>
  <si>
    <t>995-170-211</t>
  </si>
  <si>
    <t>995-170-232</t>
  </si>
  <si>
    <t>995-170-392</t>
  </si>
  <si>
    <t>995-170-418</t>
  </si>
  <si>
    <t>995-171-126</t>
  </si>
  <si>
    <t>995-171-211</t>
  </si>
  <si>
    <t>995-171-232</t>
  </si>
  <si>
    <t>995-171-311</t>
  </si>
  <si>
    <t>995-171-392</t>
  </si>
  <si>
    <t>995-171-411</t>
  </si>
  <si>
    <t>995-171-462</t>
  </si>
  <si>
    <t>995-ALL-121</t>
  </si>
  <si>
    <t>995-ALL-126</t>
  </si>
  <si>
    <t>995-ALL-143</t>
  </si>
  <si>
    <t>995-ALL-171</t>
  </si>
  <si>
    <t>995-ALL-191</t>
  </si>
  <si>
    <t>995-ALL-231</t>
  </si>
  <si>
    <t>995-ALL-232</t>
  </si>
  <si>
    <t>995-ALL-311</t>
  </si>
  <si>
    <t>995-ALL-312</t>
  </si>
  <si>
    <t>995-ALL-392</t>
  </si>
  <si>
    <t>995-ALL-411</t>
  </si>
  <si>
    <t>995-ALL-418</t>
  </si>
  <si>
    <t>A05-133-113</t>
  </si>
  <si>
    <t>A05-133-115</t>
  </si>
  <si>
    <t>A05-133-131</t>
  </si>
  <si>
    <t>A05-133-211</t>
  </si>
  <si>
    <t>A05-133-221</t>
  </si>
  <si>
    <t>A05-133-231</t>
  </si>
  <si>
    <t>A05-133-232</t>
  </si>
  <si>
    <t>A05-133-233</t>
  </si>
  <si>
    <t>A05-133-235</t>
  </si>
  <si>
    <t>A05-133-411</t>
  </si>
  <si>
    <t>A05-133-418</t>
  </si>
  <si>
    <t>A05-133-462</t>
  </si>
  <si>
    <t>A05-ALL-113</t>
  </si>
  <si>
    <t>A05-ALL-115</t>
  </si>
  <si>
    <t>A05-ALL-131</t>
  </si>
  <si>
    <t>A05-ALL-211</t>
  </si>
  <si>
    <t>A05-ALL-221</t>
  </si>
  <si>
    <t>A05-ALL-231</t>
  </si>
  <si>
    <t>A05-ALL-232</t>
  </si>
  <si>
    <t>A05-ALL-233</t>
  </si>
  <si>
    <t>A05-ALL-235</t>
  </si>
  <si>
    <t>A05-ALL-411</t>
  </si>
  <si>
    <t>A05-ALL-418</t>
  </si>
  <si>
    <t>A05-ALL-462</t>
  </si>
  <si>
    <t>A07-133-113</t>
  </si>
  <si>
    <t>A07-133-131</t>
  </si>
  <si>
    <t>A07-133-141</t>
  </si>
  <si>
    <t>A07-133-211</t>
  </si>
  <si>
    <t>A07-133-411</t>
  </si>
  <si>
    <t>A07-133-418</t>
  </si>
  <si>
    <t>A07-ALL-113</t>
  </si>
  <si>
    <t>A07-ALL-131</t>
  </si>
  <si>
    <t>A07-ALL-141</t>
  </si>
  <si>
    <t>A07-ALL-211</t>
  </si>
  <si>
    <t>A07-ALL-411</t>
  </si>
  <si>
    <t>A07-ALL-418</t>
  </si>
  <si>
    <t>A39-133-113</t>
  </si>
  <si>
    <t>A39-133-131</t>
  </si>
  <si>
    <t>A39-133-135</t>
  </si>
  <si>
    <t>A39-133-211</t>
  </si>
  <si>
    <t>A39-133-231</t>
  </si>
  <si>
    <t>A39-133-232</t>
  </si>
  <si>
    <t>A39-133-233</t>
  </si>
  <si>
    <t>A39-133-311</t>
  </si>
  <si>
    <t>A39-133-321</t>
  </si>
  <si>
    <t>A39-133-322</t>
  </si>
  <si>
    <t>A39-133-343</t>
  </si>
  <si>
    <t>A39-133-411</t>
  </si>
  <si>
    <t>A39-ALL-113</t>
  </si>
  <si>
    <t>A39-ALL-131</t>
  </si>
  <si>
    <t>A39-ALL-135</t>
  </si>
  <si>
    <t>A39-ALL-211</t>
  </si>
  <si>
    <t>A39-ALL-231</t>
  </si>
  <si>
    <t>A39-ALL-232</t>
  </si>
  <si>
    <t>A39-ALL-233</t>
  </si>
  <si>
    <t>A39-ALL-311</t>
  </si>
  <si>
    <t>A39-ALL-321</t>
  </si>
  <si>
    <t>A39-ALL-322</t>
  </si>
  <si>
    <t>A39-ALL-343</t>
  </si>
  <si>
    <t>A39-ALL-411</t>
  </si>
  <si>
    <t>A43-133-113</t>
  </si>
  <si>
    <t>A43-133-115</t>
  </si>
  <si>
    <t>A43-133-135</t>
  </si>
  <si>
    <t>A43-133-171</t>
  </si>
  <si>
    <t>A43-133-198</t>
  </si>
  <si>
    <t>A43-133-211</t>
  </si>
  <si>
    <t>A43-133-327</t>
  </si>
  <si>
    <t>A43-133-411</t>
  </si>
  <si>
    <t>A43-133-418</t>
  </si>
  <si>
    <t>A43-ALL-113</t>
  </si>
  <si>
    <t>A43-ALL-115</t>
  </si>
  <si>
    <t>A43-ALL-135</t>
  </si>
  <si>
    <t>A43-ALL-171</t>
  </si>
  <si>
    <t>A43-ALL-198</t>
  </si>
  <si>
    <t>A43-ALL-211</t>
  </si>
  <si>
    <t>A43-ALL-327</t>
  </si>
  <si>
    <t>A43-ALL-411</t>
  </si>
  <si>
    <t>A43-ALL-418</t>
  </si>
  <si>
    <t>ALL-121-116</t>
  </si>
  <si>
    <t>ALL-121-117</t>
  </si>
  <si>
    <t>ALL-121-121</t>
  </si>
  <si>
    <t>ALL-121-124</t>
  </si>
  <si>
    <t>ALL-121-131</t>
  </si>
  <si>
    <t>ALL-121-135</t>
  </si>
  <si>
    <t>ALL-121-144</t>
  </si>
  <si>
    <t>ALL-121-146</t>
  </si>
  <si>
    <t>ALL-121-147</t>
  </si>
  <si>
    <t>ALL-121-151</t>
  </si>
  <si>
    <t>ALL-121-163</t>
  </si>
  <si>
    <t>ALL-121-171</t>
  </si>
  <si>
    <t>ALL-121-172</t>
  </si>
  <si>
    <t>ALL-121-173</t>
  </si>
  <si>
    <t>ALL-121-174</t>
  </si>
  <si>
    <t>ALL-121-175</t>
  </si>
  <si>
    <t>ALL-121-176</t>
  </si>
  <si>
    <t>ALL-121-191</t>
  </si>
  <si>
    <t>ALL-121-196</t>
  </si>
  <si>
    <t>ALL-121-197</t>
  </si>
  <si>
    <t>ALL-121-198</t>
  </si>
  <si>
    <t>ALL-121-199</t>
  </si>
  <si>
    <t>ALL-121-211</t>
  </si>
  <si>
    <t>ALL-121-221</t>
  </si>
  <si>
    <t>ALL-121-229</t>
  </si>
  <si>
    <t>ALL-121-231</t>
  </si>
  <si>
    <t>ALL-121-311</t>
  </si>
  <si>
    <t>ALL-121-312</t>
  </si>
  <si>
    <t>ALL-121-314</t>
  </si>
  <si>
    <t>ALL-121-331</t>
  </si>
  <si>
    <t>ALL-121-332</t>
  </si>
  <si>
    <t>ALL-121-342</t>
  </si>
  <si>
    <t>ALL-121-411</t>
  </si>
  <si>
    <t>ALL-121-413</t>
  </si>
  <si>
    <t>ALL-121-418</t>
  </si>
  <si>
    <t>ALL-121-422</t>
  </si>
  <si>
    <t>ALL-121-423</t>
  </si>
  <si>
    <t>ALL-121-424</t>
  </si>
  <si>
    <t>ALL-121-425</t>
  </si>
  <si>
    <t>ALL-121-459</t>
  </si>
  <si>
    <t>ALL-121-462</t>
  </si>
  <si>
    <t>ALL-121-471</t>
  </si>
  <si>
    <t>ALL-122-131</t>
  </si>
  <si>
    <t>ALL-122-133</t>
  </si>
  <si>
    <t>ALL-122-146</t>
  </si>
  <si>
    <t>ALL-122-211</t>
  </si>
  <si>
    <t>ALL-122-221</t>
  </si>
  <si>
    <t>ALL-122-231</t>
  </si>
  <si>
    <t>ALL-122-311</t>
  </si>
  <si>
    <t>ALL-122-317</t>
  </si>
  <si>
    <t>ALL-123-314</t>
  </si>
  <si>
    <t>ALL-123-315</t>
  </si>
  <si>
    <t>ALL-123-342</t>
  </si>
  <si>
    <t>ALL-123-411</t>
  </si>
  <si>
    <t>ALL-124-326</t>
  </si>
  <si>
    <t>ALL-124-422</t>
  </si>
  <si>
    <t>ALL-124-471</t>
  </si>
  <si>
    <t>ALL-124-542</t>
  </si>
  <si>
    <t>ALL-125-232</t>
  </si>
  <si>
    <t>ALL-125-233</t>
  </si>
  <si>
    <t>ALL-125-312</t>
  </si>
  <si>
    <t>ALL-125-315</t>
  </si>
  <si>
    <t>ALL-125-326</t>
  </si>
  <si>
    <t>ALL-125-329</t>
  </si>
  <si>
    <t>ALL-125-341</t>
  </si>
  <si>
    <t>ALL-125-342</t>
  </si>
  <si>
    <t>ALL-125-344</t>
  </si>
  <si>
    <t>ALL-125-361</t>
  </si>
  <si>
    <t>ALL-125-372</t>
  </si>
  <si>
    <t>ALL-125-421</t>
  </si>
  <si>
    <t>ALL-125-425</t>
  </si>
  <si>
    <t>ALL-125-452</t>
  </si>
  <si>
    <t>ALL-125-459</t>
  </si>
  <si>
    <t>ALL-125-551</t>
  </si>
  <si>
    <t>ALL-125-552</t>
  </si>
  <si>
    <t>ALL-126-471</t>
  </si>
  <si>
    <t>ALL-126-542</t>
  </si>
  <si>
    <t>ALL-127-462</t>
  </si>
  <si>
    <t>ALL-127-471</t>
  </si>
  <si>
    <t>ALL-128-343</t>
  </si>
  <si>
    <t>ALL-128-471</t>
  </si>
  <si>
    <t>ALL-129-418</t>
  </si>
  <si>
    <t>ALL-132-121</t>
  </si>
  <si>
    <t>ALL-132-126</t>
  </si>
  <si>
    <t>ALL-132-131</t>
  </si>
  <si>
    <t>ALL-132-132</t>
  </si>
  <si>
    <t>ALL-132-133</t>
  </si>
  <si>
    <t>ALL-132-135</t>
  </si>
  <si>
    <t>ALL-132-141</t>
  </si>
  <si>
    <t>ALL-132-142</t>
  </si>
  <si>
    <t>ALL-132-143</t>
  </si>
  <si>
    <t>ALL-132-144</t>
  </si>
  <si>
    <t>ALL-132-145</t>
  </si>
  <si>
    <t>ALL-132-146</t>
  </si>
  <si>
    <t>ALL-132-148</t>
  </si>
  <si>
    <t>ALL-132-162</t>
  </si>
  <si>
    <t>ALL-132-164</t>
  </si>
  <si>
    <t>ALL-132-167</t>
  </si>
  <si>
    <t>ALL-132-192</t>
  </si>
  <si>
    <t>ALL-132-198</t>
  </si>
  <si>
    <t>ALL-132-199</t>
  </si>
  <si>
    <t>ALL-132-211</t>
  </si>
  <si>
    <t>ALL-132-221</t>
  </si>
  <si>
    <t>ALL-132-229</t>
  </si>
  <si>
    <t>ALL-132-231</t>
  </si>
  <si>
    <t>ALL-132-232</t>
  </si>
  <si>
    <t>ALL-132-311</t>
  </si>
  <si>
    <t>ALL-132-314</t>
  </si>
  <si>
    <t>ALL-132-317</t>
  </si>
  <si>
    <t>ALL-132-318</t>
  </si>
  <si>
    <t>ALL-132-331</t>
  </si>
  <si>
    <t>ALL-132-332</t>
  </si>
  <si>
    <t>ALL-132-343</t>
  </si>
  <si>
    <t>ALL-132-344</t>
  </si>
  <si>
    <t>ALL-132-411</t>
  </si>
  <si>
    <t>ALL-132-418</t>
  </si>
  <si>
    <t>ALL-132-462</t>
  </si>
  <si>
    <t>ALL-132-541</t>
  </si>
  <si>
    <t>ALL-133-113</t>
  </si>
  <si>
    <t>ALL-133-115</t>
  </si>
  <si>
    <t>ALL-133-121</t>
  </si>
  <si>
    <t>ALL-133-131</t>
  </si>
  <si>
    <t>ALL-133-135</t>
  </si>
  <si>
    <t>ALL-133-141</t>
  </si>
  <si>
    <t>ALL-133-143</t>
  </si>
  <si>
    <t>ALL-133-146</t>
  </si>
  <si>
    <t>ALL-133-151</t>
  </si>
  <si>
    <t>ALL-133-153</t>
  </si>
  <si>
    <t>ALL-133-162</t>
  </si>
  <si>
    <t>ALL-133-171</t>
  </si>
  <si>
    <t>ALL-133-173</t>
  </si>
  <si>
    <t>ALL-133-176</t>
  </si>
  <si>
    <t>ALL-133-197</t>
  </si>
  <si>
    <t>ALL-133-198</t>
  </si>
  <si>
    <t>ALL-133-211</t>
  </si>
  <si>
    <t>ALL-133-221</t>
  </si>
  <si>
    <t>ALL-133-229</t>
  </si>
  <si>
    <t>ALL-133-231</t>
  </si>
  <si>
    <t>ALL-133-232</t>
  </si>
  <si>
    <t>ALL-133-233</t>
  </si>
  <si>
    <t>ALL-133-234</t>
  </si>
  <si>
    <t>ALL-133-235</t>
  </si>
  <si>
    <t>ALL-133-239</t>
  </si>
  <si>
    <t>ALL-133-311</t>
  </si>
  <si>
    <t>ALL-133-312</t>
  </si>
  <si>
    <t>ALL-133-314</t>
  </si>
  <si>
    <t>ALL-133-321</t>
  </si>
  <si>
    <t>ALL-133-322</t>
  </si>
  <si>
    <t>ALL-133-327</t>
  </si>
  <si>
    <t>ALL-133-331</t>
  </si>
  <si>
    <t>ALL-133-332</t>
  </si>
  <si>
    <t>ALL-133-342</t>
  </si>
  <si>
    <t>ALL-133-343</t>
  </si>
  <si>
    <t>ALL-133-344</t>
  </si>
  <si>
    <t>ALL-133-411</t>
  </si>
  <si>
    <t>ALL-133-414</t>
  </si>
  <si>
    <t>ALL-133-418</t>
  </si>
  <si>
    <t>ALL-133-451</t>
  </si>
  <si>
    <t>ALL-133-461</t>
  </si>
  <si>
    <t>ALL-133-462</t>
  </si>
  <si>
    <t>ALL-134-121</t>
  </si>
  <si>
    <t>ALL-134-131</t>
  </si>
  <si>
    <t>ALL-134-135</t>
  </si>
  <si>
    <t>ALL-134-142</t>
  </si>
  <si>
    <t>ALL-134-143</t>
  </si>
  <si>
    <t>ALL-134-144</t>
  </si>
  <si>
    <t>ALL-134-146</t>
  </si>
  <si>
    <t>ALL-134-151</t>
  </si>
  <si>
    <t>ALL-134-152</t>
  </si>
  <si>
    <t>ALL-134-153</t>
  </si>
  <si>
    <t>ALL-134-162</t>
  </si>
  <si>
    <t>ALL-134-163</t>
  </si>
  <si>
    <t>ALL-134-164</t>
  </si>
  <si>
    <t>ALL-134-165</t>
  </si>
  <si>
    <t>ALL-134-167</t>
  </si>
  <si>
    <t>ALL-134-171</t>
  </si>
  <si>
    <t>ALL-134-172</t>
  </si>
  <si>
    <t>ALL-134-173</t>
  </si>
  <si>
    <t>ALL-134-181</t>
  </si>
  <si>
    <t>ALL-134-191</t>
  </si>
  <si>
    <t>ALL-134-196</t>
  </si>
  <si>
    <t>ALL-134-197</t>
  </si>
  <si>
    <t>ALL-134-198</t>
  </si>
  <si>
    <t>ALL-134-199</t>
  </si>
  <si>
    <t>ALL-134-211</t>
  </si>
  <si>
    <t>ALL-134-221</t>
  </si>
  <si>
    <t>ALL-134-231</t>
  </si>
  <si>
    <t>ALL-134-311</t>
  </si>
  <si>
    <t>ALL-134-312</t>
  </si>
  <si>
    <t>ALL-134-315</t>
  </si>
  <si>
    <t>ALL-134-332</t>
  </si>
  <si>
    <t>ALL-134-411</t>
  </si>
  <si>
    <t>ALL-134-413</t>
  </si>
  <si>
    <t>ALL-134-414</t>
  </si>
  <si>
    <t>ALL-134-418</t>
  </si>
  <si>
    <t>ALL-134-461</t>
  </si>
  <si>
    <t>ALL-134-462</t>
  </si>
  <si>
    <t>ALL-134-471</t>
  </si>
  <si>
    <t>ALL-134-541</t>
  </si>
  <si>
    <t>ALL-134-542</t>
  </si>
  <si>
    <t>ALL-135-311</t>
  </si>
  <si>
    <t>ALL-135-326</t>
  </si>
  <si>
    <t>ALL-135-418</t>
  </si>
  <si>
    <t>ALL-135-422</t>
  </si>
  <si>
    <t>ALL-135-462</t>
  </si>
  <si>
    <t>ALL-135-542</t>
  </si>
  <si>
    <t>ALL-136-131</t>
  </si>
  <si>
    <t>ALL-136-165</t>
  </si>
  <si>
    <t>ALL-136-171</t>
  </si>
  <si>
    <t>ALL-136-178</t>
  </si>
  <si>
    <t>ALL-136-211</t>
  </si>
  <si>
    <t>ALL-136-221</t>
  </si>
  <si>
    <t>ALL-136-229</t>
  </si>
  <si>
    <t>ALL-136-231</t>
  </si>
  <si>
    <t>ALL-136-311</t>
  </si>
  <si>
    <t>ALL-136-314</t>
  </si>
  <si>
    <t>ALL-136-315</t>
  </si>
  <si>
    <t>ALL-136-342</t>
  </si>
  <si>
    <t>ALL-136-343</t>
  </si>
  <si>
    <t>ALL-136-344</t>
  </si>
  <si>
    <t>ALL-136-411</t>
  </si>
  <si>
    <t>ALL-136-418</t>
  </si>
  <si>
    <t>ALL-136-459</t>
  </si>
  <si>
    <t>ALL-136-462</t>
  </si>
  <si>
    <t>ALL-137-311</t>
  </si>
  <si>
    <t>ALL-137-411</t>
  </si>
  <si>
    <t>ALL-137-461</t>
  </si>
  <si>
    <t>ALL-137-541</t>
  </si>
  <si>
    <t>ALL-138-311</t>
  </si>
  <si>
    <t>ALL-138-418</t>
  </si>
  <si>
    <t>ALL-163-113</t>
  </si>
  <si>
    <t>ALL-163-116</t>
  </si>
  <si>
    <t>ALL-163-117</t>
  </si>
  <si>
    <t>ALL-163-124</t>
  </si>
  <si>
    <t>ALL-163-125</t>
  </si>
  <si>
    <t>ALL-163-126</t>
  </si>
  <si>
    <t>ALL-163-127</t>
  </si>
  <si>
    <t>ALL-163-132</t>
  </si>
  <si>
    <t>ALL-163-133</t>
  </si>
  <si>
    <t>ALL-163-134</t>
  </si>
  <si>
    <t>ALL-163-144</t>
  </si>
  <si>
    <t>ALL-163-145</t>
  </si>
  <si>
    <t>ALL-163-147</t>
  </si>
  <si>
    <t>ALL-163-148</t>
  </si>
  <si>
    <t>ALL-163-149</t>
  </si>
  <si>
    <t>ALL-163-151</t>
  </si>
  <si>
    <t>ALL-163-152</t>
  </si>
  <si>
    <t>ALL-163-153</t>
  </si>
  <si>
    <t>ALL-163-162</t>
  </si>
  <si>
    <t>ALL-163-163</t>
  </si>
  <si>
    <t>ALL-163-164</t>
  </si>
  <si>
    <t>ALL-163-165</t>
  </si>
  <si>
    <t>ALL-163-167</t>
  </si>
  <si>
    <t>ALL-163-172</t>
  </si>
  <si>
    <t>ALL-163-174</t>
  </si>
  <si>
    <t>ALL-163-175</t>
  </si>
  <si>
    <t>ALL-163-176</t>
  </si>
  <si>
    <t>ALL-163-178</t>
  </si>
  <si>
    <t>ALL-163-180</t>
  </si>
  <si>
    <t>ALL-163-183</t>
  </si>
  <si>
    <t>ALL-163-184</t>
  </si>
  <si>
    <t>ALL-163-187</t>
  </si>
  <si>
    <t>ALL-163-188</t>
  </si>
  <si>
    <t>ALL-163-196</t>
  </si>
  <si>
    <t>ALL-163-197</t>
  </si>
  <si>
    <t>ALL-163-199</t>
  </si>
  <si>
    <t>ALL-163-229</t>
  </si>
  <si>
    <t>ALL-163-232</t>
  </si>
  <si>
    <t>ALL-163-234</t>
  </si>
  <si>
    <t>ALL-163-235</t>
  </si>
  <si>
    <t>ALL-163-313</t>
  </si>
  <si>
    <t>ALL-163-314</t>
  </si>
  <si>
    <t>ALL-163-317</t>
  </si>
  <si>
    <t>ALL-163-319</t>
  </si>
  <si>
    <t>ALL-163-326</t>
  </si>
  <si>
    <t>ALL-163-327</t>
  </si>
  <si>
    <t>ALL-163-331</t>
  </si>
  <si>
    <t>ALL-163-332</t>
  </si>
  <si>
    <t>ALL-163-333</t>
  </si>
  <si>
    <t>ALL-163-341</t>
  </si>
  <si>
    <t>ALL-163-345</t>
  </si>
  <si>
    <t>ALL-163-361</t>
  </si>
  <si>
    <t>ALL-163-371</t>
  </si>
  <si>
    <t>ALL-163-414</t>
  </si>
  <si>
    <t>ALL-163-453</t>
  </si>
  <si>
    <t>ALL-163-459</t>
  </si>
  <si>
    <t>ALL-163-472</t>
  </si>
  <si>
    <t>ALL-163-523</t>
  </si>
  <si>
    <t>ALL-163-541</t>
  </si>
  <si>
    <t>ALL-164-121</t>
  </si>
  <si>
    <t>ALL-164-131</t>
  </si>
  <si>
    <t>ALL-164-141</t>
  </si>
  <si>
    <t>ALL-164-143</t>
  </si>
  <si>
    <t>ALL-164-146</t>
  </si>
  <si>
    <t>ALL-164-162</t>
  </si>
  <si>
    <t>ALL-164-173</t>
  </si>
  <si>
    <t>ALL-164-192</t>
  </si>
  <si>
    <t>ALL-164-211</t>
  </si>
  <si>
    <t>ALL-164-221</t>
  </si>
  <si>
    <t>ALL-164-229</t>
  </si>
  <si>
    <t>ALL-164-231</t>
  </si>
  <si>
    <t>ALL-164-232</t>
  </si>
  <si>
    <t>ALL-164-234</t>
  </si>
  <si>
    <t>ALL-164-235</t>
  </si>
  <si>
    <t>ALL-164-311</t>
  </si>
  <si>
    <t>ALL-164-312</t>
  </si>
  <si>
    <t>ALL-164-315</t>
  </si>
  <si>
    <t>ALL-164-351</t>
  </si>
  <si>
    <t>ALL-164-411</t>
  </si>
  <si>
    <t>ALL-164-413</t>
  </si>
  <si>
    <t>ALL-164-418</t>
  </si>
  <si>
    <t>ALL-164-422</t>
  </si>
  <si>
    <t>ALL-164-459</t>
  </si>
  <si>
    <t>ALL-164-461</t>
  </si>
  <si>
    <t>ALL-164-462</t>
  </si>
  <si>
    <t>ALL-164-471</t>
  </si>
  <si>
    <t>ALL-164-541</t>
  </si>
  <si>
    <t>ALL-164-542</t>
  </si>
  <si>
    <t>ALL-165-392</t>
  </si>
  <si>
    <t>ALL-165-411</t>
  </si>
  <si>
    <t>ALL-165-418</t>
  </si>
  <si>
    <t>ALL-166-392</t>
  </si>
  <si>
    <t>ALL-166-418</t>
  </si>
  <si>
    <t>ALL-167-121</t>
  </si>
  <si>
    <t>ALL-167-126</t>
  </si>
  <si>
    <t>ALL-167-131</t>
  </si>
  <si>
    <t>ALL-167-132</t>
  </si>
  <si>
    <t>ALL-167-133</t>
  </si>
  <si>
    <t>ALL-167-141</t>
  </si>
  <si>
    <t>ALL-167-142</t>
  </si>
  <si>
    <t>ALL-167-143</t>
  </si>
  <si>
    <t>ALL-167-144</t>
  </si>
  <si>
    <t>ALL-167-145</t>
  </si>
  <si>
    <t>ALL-167-146</t>
  </si>
  <si>
    <t>ALL-167-180</t>
  </si>
  <si>
    <t>ALL-167-188</t>
  </si>
  <si>
    <t>ALL-167-192</t>
  </si>
  <si>
    <t>ALL-167-196</t>
  </si>
  <si>
    <t>ALL-167-198</t>
  </si>
  <si>
    <t>ALL-167-199</t>
  </si>
  <si>
    <t>ALL-167-211</t>
  </si>
  <si>
    <t>ALL-167-221</t>
  </si>
  <si>
    <t>ALL-167-231</t>
  </si>
  <si>
    <t>ALL-167-232</t>
  </si>
  <si>
    <t>ALL-167-311</t>
  </si>
  <si>
    <t>ALL-167-317</t>
  </si>
  <si>
    <t>ALL-167-331</t>
  </si>
  <si>
    <t>ALL-167-332</t>
  </si>
  <si>
    <t>ALL-167-333</t>
  </si>
  <si>
    <t>ALL-167-392</t>
  </si>
  <si>
    <t>ALL-167-411</t>
  </si>
  <si>
    <t>ALL-167-418</t>
  </si>
  <si>
    <t>ALL-167-462</t>
  </si>
  <si>
    <t>ALL-168-113</t>
  </si>
  <si>
    <t>ALL-168-115</t>
  </si>
  <si>
    <t>ALL-168-121</t>
  </si>
  <si>
    <t>ALL-168-131</t>
  </si>
  <si>
    <t>ALL-168-141</t>
  </si>
  <si>
    <t>ALL-168-143</t>
  </si>
  <si>
    <t>ALL-168-151</t>
  </si>
  <si>
    <t>ALL-168-171</t>
  </si>
  <si>
    <t>ALL-168-173</t>
  </si>
  <si>
    <t>ALL-168-198</t>
  </si>
  <si>
    <t>ALL-168-199</t>
  </si>
  <si>
    <t>ALL-168-211</t>
  </si>
  <si>
    <t>ALL-168-221</t>
  </si>
  <si>
    <t>ALL-168-231</t>
  </si>
  <si>
    <t>ALL-168-311</t>
  </si>
  <si>
    <t>ALL-168-331</t>
  </si>
  <si>
    <t>ALL-168-392</t>
  </si>
  <si>
    <t>ALL-168-411</t>
  </si>
  <si>
    <t>ALL-168-418</t>
  </si>
  <si>
    <t>ALL-168-451</t>
  </si>
  <si>
    <t>ALL-168-462</t>
  </si>
  <si>
    <t>ALL-169-131</t>
  </si>
  <si>
    <t>ALL-169-133</t>
  </si>
  <si>
    <t>ALL-169-146</t>
  </si>
  <si>
    <t>ALL-169-181</t>
  </si>
  <si>
    <t>ALL-169-192</t>
  </si>
  <si>
    <t>ALL-169-211</t>
  </si>
  <si>
    <t>ALL-169-221</t>
  </si>
  <si>
    <t>ALL-169-231</t>
  </si>
  <si>
    <t>ALL-169-232</t>
  </si>
  <si>
    <t>ALL-169-234</t>
  </si>
  <si>
    <t>ALL-169-235</t>
  </si>
  <si>
    <t>ALL-169-311</t>
  </si>
  <si>
    <t>ALL-169-317</t>
  </si>
  <si>
    <t>ALL-169-392</t>
  </si>
  <si>
    <t>ALL-170-121</t>
  </si>
  <si>
    <t>ALL-170-126</t>
  </si>
  <si>
    <t>ALL-170-142</t>
  </si>
  <si>
    <t>ALL-170-143</t>
  </si>
  <si>
    <t>ALL-170-146</t>
  </si>
  <si>
    <t>ALL-170-151</t>
  </si>
  <si>
    <t>ALL-170-152</t>
  </si>
  <si>
    <t>ALL-170-162</t>
  </si>
  <si>
    <t>ALL-170-171</t>
  </si>
  <si>
    <t>ALL-170-172</t>
  </si>
  <si>
    <t>ALL-170-191</t>
  </si>
  <si>
    <t>ALL-170-195</t>
  </si>
  <si>
    <t>ALL-170-198</t>
  </si>
  <si>
    <t>ALL-170-199</t>
  </si>
  <si>
    <t>ALL-170-211</t>
  </si>
  <si>
    <t>ALL-170-221</t>
  </si>
  <si>
    <t>ALL-170-231</t>
  </si>
  <si>
    <t>ALL-170-232</t>
  </si>
  <si>
    <t>ALL-170-233</t>
  </si>
  <si>
    <t>ALL-170-234</t>
  </si>
  <si>
    <t>ALL-170-235</t>
  </si>
  <si>
    <t>ALL-170-311</t>
  </si>
  <si>
    <t>ALL-170-332</t>
  </si>
  <si>
    <t>ALL-170-392</t>
  </si>
  <si>
    <t>ALL-170-411</t>
  </si>
  <si>
    <t>ALL-170-418</t>
  </si>
  <si>
    <t>ALL-170-462</t>
  </si>
  <si>
    <t>ALL-171-113</t>
  </si>
  <si>
    <t>ALL-171-114</t>
  </si>
  <si>
    <t>ALL-171-116</t>
  </si>
  <si>
    <t>ALL-171-121</t>
  </si>
  <si>
    <t>ALL-171-122</t>
  </si>
  <si>
    <t>ALL-171-124</t>
  </si>
  <si>
    <t>ALL-171-126</t>
  </si>
  <si>
    <t>ALL-171-127</t>
  </si>
  <si>
    <t>ALL-171-128</t>
  </si>
  <si>
    <t>ALL-171-131</t>
  </si>
  <si>
    <t>ALL-171-132</t>
  </si>
  <si>
    <t>ALL-171-133</t>
  </si>
  <si>
    <t>ALL-171-135</t>
  </si>
  <si>
    <t>ALL-171-141</t>
  </si>
  <si>
    <t>ALL-171-142</t>
  </si>
  <si>
    <t>ALL-171-143</t>
  </si>
  <si>
    <t>ALL-171-144</t>
  </si>
  <si>
    <t>ALL-171-145</t>
  </si>
  <si>
    <t>ALL-171-146</t>
  </si>
  <si>
    <t>ALL-171-147</t>
  </si>
  <si>
    <t>ALL-171-148</t>
  </si>
  <si>
    <t>ALL-171-149</t>
  </si>
  <si>
    <t>ALL-171-151</t>
  </si>
  <si>
    <t>ALL-171-152</t>
  </si>
  <si>
    <t>ALL-171-162</t>
  </si>
  <si>
    <t>ALL-171-165</t>
  </si>
  <si>
    <t>ALL-171-171</t>
  </si>
  <si>
    <t>ALL-171-172</t>
  </si>
  <si>
    <t>ALL-171-173</t>
  </si>
  <si>
    <t>ALL-171-174</t>
  </si>
  <si>
    <t>ALL-171-175</t>
  </si>
  <si>
    <t>ALL-171-176</t>
  </si>
  <si>
    <t>ALL-171-178</t>
  </si>
  <si>
    <t>ALL-171-180</t>
  </si>
  <si>
    <t>ALL-171-181</t>
  </si>
  <si>
    <t>ALL-171-183</t>
  </si>
  <si>
    <t>ALL-171-187</t>
  </si>
  <si>
    <t>ALL-171-191</t>
  </si>
  <si>
    <t>ALL-171-192</t>
  </si>
  <si>
    <t>ALL-171-196</t>
  </si>
  <si>
    <t>ALL-171-198</t>
  </si>
  <si>
    <t>ALL-171-199</t>
  </si>
  <si>
    <t>ALL-171-211</t>
  </si>
  <si>
    <t>ALL-171-221</t>
  </si>
  <si>
    <t>ALL-171-231</t>
  </si>
  <si>
    <t>ALL-171-232</t>
  </si>
  <si>
    <t>ALL-171-233</t>
  </si>
  <si>
    <t>ALL-171-311</t>
  </si>
  <si>
    <t>ALL-171-312</t>
  </si>
  <si>
    <t>ALL-171-313</t>
  </si>
  <si>
    <t>ALL-171-314</t>
  </si>
  <si>
    <t>ALL-171-315</t>
  </si>
  <si>
    <t>ALL-171-317</t>
  </si>
  <si>
    <t>ALL-171-319</t>
  </si>
  <si>
    <t>ALL-171-325</t>
  </si>
  <si>
    <t>ALL-171-326</t>
  </si>
  <si>
    <t>ALL-171-327</t>
  </si>
  <si>
    <t>ALL-171-331</t>
  </si>
  <si>
    <t>ALL-171-332</t>
  </si>
  <si>
    <t>ALL-171-333</t>
  </si>
  <si>
    <t>ALL-171-341</t>
  </si>
  <si>
    <t>ALL-171-343</t>
  </si>
  <si>
    <t>ALL-171-344</t>
  </si>
  <si>
    <t>ALL-171-392</t>
  </si>
  <si>
    <t>ALL-171-411</t>
  </si>
  <si>
    <t>ALL-171-413</t>
  </si>
  <si>
    <t>ALL-171-414</t>
  </si>
  <si>
    <t>ALL-171-418</t>
  </si>
  <si>
    <t>ALL-171-422</t>
  </si>
  <si>
    <t>ALL-171-423</t>
  </si>
  <si>
    <t>ALL-171-424</t>
  </si>
  <si>
    <t>ALL-171-425</t>
  </si>
  <si>
    <t>ALL-171-451</t>
  </si>
  <si>
    <t>ALL-171-459</t>
  </si>
  <si>
    <t>ALL-171-461</t>
  </si>
  <si>
    <t>ALL-171-462</t>
  </si>
  <si>
    <t>ALL-171-472</t>
  </si>
  <si>
    <t>ALL-171-523</t>
  </si>
  <si>
    <t>ALL-171-541</t>
  </si>
  <si>
    <t>ALL-172-121</t>
  </si>
  <si>
    <t>ALL-172-126</t>
  </si>
  <si>
    <t>ALL-172-141</t>
  </si>
  <si>
    <t>ALL-172-142</t>
  </si>
  <si>
    <t>ALL-172-148</t>
  </si>
  <si>
    <t>ALL-172-171</t>
  </si>
  <si>
    <t>ALL-172-181</t>
  </si>
  <si>
    <t>ALL-172-198</t>
  </si>
  <si>
    <t>ALL-172-211</t>
  </si>
  <si>
    <t>ALL-172-221</t>
  </si>
  <si>
    <t>ALL-172-229</t>
  </si>
  <si>
    <t>ALL-172-311</t>
  </si>
  <si>
    <t>ALL-172-312</t>
  </si>
  <si>
    <t>ALL-172-411</t>
  </si>
  <si>
    <t>ALL-172-418</t>
  </si>
  <si>
    <t>ALL-172-462</t>
  </si>
  <si>
    <t>ALL-172-541</t>
  </si>
  <si>
    <t>ALL-178-418</t>
  </si>
  <si>
    <t>ALL-181-116</t>
  </si>
  <si>
    <t>ALL-181-121</t>
  </si>
  <si>
    <t>ALL-181-126</t>
  </si>
  <si>
    <t>ALL-181-131</t>
  </si>
  <si>
    <t>ALL-181-135</t>
  </si>
  <si>
    <t>ALL-181-141</t>
  </si>
  <si>
    <t>ALL-181-142</t>
  </si>
  <si>
    <t>ALL-181-143</t>
  </si>
  <si>
    <t>ALL-181-144</t>
  </si>
  <si>
    <t>ALL-181-146</t>
  </si>
  <si>
    <t>ALL-181-147</t>
  </si>
  <si>
    <t>ALL-181-151</t>
  </si>
  <si>
    <t>ALL-181-152</t>
  </si>
  <si>
    <t>ALL-181-162</t>
  </si>
  <si>
    <t>ALL-181-171</t>
  </si>
  <si>
    <t>ALL-181-173</t>
  </si>
  <si>
    <t>ALL-181-174</t>
  </si>
  <si>
    <t>ALL-181-176</t>
  </si>
  <si>
    <t>ALL-181-180</t>
  </si>
  <si>
    <t>ALL-181-181</t>
  </si>
  <si>
    <t>ALL-181-191</t>
  </si>
  <si>
    <t>ALL-181-192</t>
  </si>
  <si>
    <t>ALL-181-196</t>
  </si>
  <si>
    <t>ALL-181-199</t>
  </si>
  <si>
    <t>ALL-181-211</t>
  </si>
  <si>
    <t>ALL-181-221</t>
  </si>
  <si>
    <t>ALL-181-231</t>
  </si>
  <si>
    <t>ALL-181-232</t>
  </si>
  <si>
    <t>ALL-181-233</t>
  </si>
  <si>
    <t>ALL-181-311</t>
  </si>
  <si>
    <t>ALL-181-312</t>
  </si>
  <si>
    <t>ALL-181-331</t>
  </si>
  <si>
    <t>ALL-181-343</t>
  </si>
  <si>
    <t>ALL-181-392</t>
  </si>
  <si>
    <t>ALL-181-411</t>
  </si>
  <si>
    <t>ALL-181-413</t>
  </si>
  <si>
    <t>ALL-181-418</t>
  </si>
  <si>
    <t>ALL-181-422</t>
  </si>
  <si>
    <t>ALL-181-423</t>
  </si>
  <si>
    <t>ALL-181-461</t>
  </si>
  <si>
    <t>ALL-181-462</t>
  </si>
  <si>
    <t>ALL-181-523</t>
  </si>
  <si>
    <t>ALL-181-541</t>
  </si>
  <si>
    <t>ALL-181-542</t>
  </si>
  <si>
    <t>ALL-ALL-115</t>
  </si>
  <si>
    <t>ALL-ALL-116</t>
  </si>
  <si>
    <t>ALL-ALL-117</t>
  </si>
  <si>
    <t>ALL-ALL-122</t>
  </si>
  <si>
    <t>ALL-ALL-124</t>
  </si>
  <si>
    <t>ALL-ALL-125</t>
  </si>
  <si>
    <t>ALL-ALL-126</t>
  </si>
  <si>
    <t>ALL-ALL-127</t>
  </si>
  <si>
    <t>ALL-ALL-128</t>
  </si>
  <si>
    <t>ALL-ALL-132</t>
  </si>
  <si>
    <t>ALL-ALL-133</t>
  </si>
  <si>
    <t>ALL-ALL-134</t>
  </si>
  <si>
    <t>ALL-ALL-144</t>
  </si>
  <si>
    <t>ALL-ALL-145</t>
  </si>
  <si>
    <t>ALL-ALL-147</t>
  </si>
  <si>
    <t>ALL-ALL-148</t>
  </si>
  <si>
    <t>ALL-ALL-162</t>
  </si>
  <si>
    <t>ALL-ALL-163</t>
  </si>
  <si>
    <t>ALL-ALL-164</t>
  </si>
  <si>
    <t>ALL-ALL-167</t>
  </si>
  <si>
    <t>ALL-ALL-178</t>
  </si>
  <si>
    <t>ALL-ALL-180</t>
  </si>
  <si>
    <t>ALL-ALL-183</t>
  </si>
  <si>
    <t>ALL-ALL-188</t>
  </si>
  <si>
    <t>ALL-ALL-195</t>
  </si>
  <si>
    <t>ALL-ALL-196</t>
  </si>
  <si>
    <t>ALL-ALL-197</t>
  </si>
  <si>
    <t>ALL-ALL-229</t>
  </si>
  <si>
    <t>ALL-ALL-232</t>
  </si>
  <si>
    <t>ALL-ALL-233</t>
  </si>
  <si>
    <t>ALL-ALL-239</t>
  </si>
  <si>
    <t>ALL-ALL-313</t>
  </si>
  <si>
    <t>ALL-ALL-317</t>
  </si>
  <si>
    <t>ALL-ALL-321</t>
  </si>
  <si>
    <t>ALL-ALL-322</t>
  </si>
  <si>
    <t>ALL-ALL-326</t>
  </si>
  <si>
    <t>ALL-ALL-329</t>
  </si>
  <si>
    <t>ALL-ALL-331</t>
  </si>
  <si>
    <t>ALL-ALL-333</t>
  </si>
  <si>
    <t>ALL-ALL-341</t>
  </si>
  <si>
    <t>ALL-ALL-345</t>
  </si>
  <si>
    <t>ALL-ALL-351</t>
  </si>
  <si>
    <t>ALL-ALL-361</t>
  </si>
  <si>
    <t>ALL-ALL-371</t>
  </si>
  <si>
    <t>ALL-ALL-414</t>
  </si>
  <si>
    <t>ALL-ALL-421</t>
  </si>
  <si>
    <t>ALL-ALL-425</t>
  </si>
  <si>
    <t>ALL-ALL-452</t>
  </si>
  <si>
    <t>ALL-ALL-459</t>
  </si>
  <si>
    <t>ALL-ALL-471</t>
  </si>
  <si>
    <t>ALL-ALL-472</t>
  </si>
  <si>
    <t>ALL-ALL-523</t>
  </si>
  <si>
    <t>ALL-ALL-551</t>
  </si>
  <si>
    <t>ALL-ALL-552</t>
  </si>
  <si>
    <t>B90-133-113</t>
  </si>
  <si>
    <t>B90-133-135</t>
  </si>
  <si>
    <t>B90-133-143</t>
  </si>
  <si>
    <t>B90-133-151</t>
  </si>
  <si>
    <t>B90-133-153</t>
  </si>
  <si>
    <t>B90-133-197</t>
  </si>
  <si>
    <t>B90-133-311</t>
  </si>
  <si>
    <t>B90-133-327</t>
  </si>
  <si>
    <t>B90-133-343</t>
  </si>
  <si>
    <t>B90-133-411</t>
  </si>
  <si>
    <t>B90-133-418</t>
  </si>
  <si>
    <t>B90-ALL-113</t>
  </si>
  <si>
    <t>B90-ALL-135</t>
  </si>
  <si>
    <t>B90-ALL-143</t>
  </si>
  <si>
    <t>B90-ALL-151</t>
  </si>
  <si>
    <t>B90-ALL-153</t>
  </si>
  <si>
    <t>B90-ALL-197</t>
  </si>
  <si>
    <t>B90-ALL-311</t>
  </si>
  <si>
    <t>B90-ALL-327</t>
  </si>
  <si>
    <t>B90-ALL-343</t>
  </si>
  <si>
    <t>B90-ALL-411</t>
  </si>
  <si>
    <t>B90-ALL-418</t>
  </si>
  <si>
    <t>B95-133-113</t>
  </si>
  <si>
    <t>B95-133-131</t>
  </si>
  <si>
    <t>B95-133-135</t>
  </si>
  <si>
    <t>B95-133-151</t>
  </si>
  <si>
    <t>B95-133-173</t>
  </si>
  <si>
    <t>B95-133-211</t>
  </si>
  <si>
    <t>B95-133-221</t>
  </si>
  <si>
    <t>B95-133-231</t>
  </si>
  <si>
    <t>B95-133-232</t>
  </si>
  <si>
    <t>B95-133-233</t>
  </si>
  <si>
    <t>B95-133-311</t>
  </si>
  <si>
    <t>B95-133-327</t>
  </si>
  <si>
    <t>B95-133-411</t>
  </si>
  <si>
    <t>B95-133-418</t>
  </si>
  <si>
    <t>B95-133-462</t>
  </si>
  <si>
    <t>B95-ALL-113</t>
  </si>
  <si>
    <t>B95-ALL-131</t>
  </si>
  <si>
    <t>B95-ALL-135</t>
  </si>
  <si>
    <t>B95-ALL-151</t>
  </si>
  <si>
    <t>B95-ALL-173</t>
  </si>
  <si>
    <t>B95-ALL-211</t>
  </si>
  <si>
    <t>B95-ALL-221</t>
  </si>
  <si>
    <t>B95-ALL-231</t>
  </si>
  <si>
    <t>B95-ALL-232</t>
  </si>
  <si>
    <t>B95-ALL-233</t>
  </si>
  <si>
    <t>B95-ALL-311</t>
  </si>
  <si>
    <t>B95-ALL-327</t>
  </si>
  <si>
    <t>B95-ALL-411</t>
  </si>
  <si>
    <t>B95-ALL-418</t>
  </si>
  <si>
    <t>B95-ALL-462</t>
  </si>
  <si>
    <t>C10-133-113</t>
  </si>
  <si>
    <t>C10-133-121</t>
  </si>
  <si>
    <t>C10-133-131</t>
  </si>
  <si>
    <t>C10-133-141</t>
  </si>
  <si>
    <t>C10-133-143</t>
  </si>
  <si>
    <t>C10-133-151</t>
  </si>
  <si>
    <t>C10-133-198</t>
  </si>
  <si>
    <t>C10-133-211</t>
  </si>
  <si>
    <t>C10-133-221</t>
  </si>
  <si>
    <t>C10-133-231</t>
  </si>
  <si>
    <t>C10-133-232</t>
  </si>
  <si>
    <t>C10-133-233</t>
  </si>
  <si>
    <t>C10-133-311</t>
  </si>
  <si>
    <t>C10-133-314</t>
  </si>
  <si>
    <t>C10-133-342</t>
  </si>
  <si>
    <t>C10-133-343</t>
  </si>
  <si>
    <t>C10-133-411</t>
  </si>
  <si>
    <t>C10-133-418</t>
  </si>
  <si>
    <t>C10-133-461</t>
  </si>
  <si>
    <t>C10-133-462</t>
  </si>
  <si>
    <t>C10-ALL-113</t>
  </si>
  <si>
    <t>C10-ALL-121</t>
  </si>
  <si>
    <t>C10-ALL-131</t>
  </si>
  <si>
    <t>C10-ALL-141</t>
  </si>
  <si>
    <t>C10-ALL-143</t>
  </si>
  <si>
    <t>C10-ALL-151</t>
  </si>
  <si>
    <t>C10-ALL-198</t>
  </si>
  <si>
    <t>C10-ALL-211</t>
  </si>
  <si>
    <t>C10-ALL-221</t>
  </si>
  <si>
    <t>C10-ALL-231</t>
  </si>
  <si>
    <t>C10-ALL-232</t>
  </si>
  <si>
    <t>C10-ALL-233</t>
  </si>
  <si>
    <t>C10-ALL-311</t>
  </si>
  <si>
    <t>C10-ALL-314</t>
  </si>
  <si>
    <t>C10-ALL-342</t>
  </si>
  <si>
    <t>C10-ALL-343</t>
  </si>
  <si>
    <t>C10-ALL-411</t>
  </si>
  <si>
    <t>C10-ALL-418</t>
  </si>
  <si>
    <t>C10-ALL-461</t>
  </si>
  <si>
    <t>C10-ALL-462</t>
  </si>
  <si>
    <t>C18-133-113</t>
  </si>
  <si>
    <t>C18-133-121</t>
  </si>
  <si>
    <t>C18-133-131</t>
  </si>
  <si>
    <t>C18-133-135</t>
  </si>
  <si>
    <t>C18-133-141</t>
  </si>
  <si>
    <t>C18-133-173</t>
  </si>
  <si>
    <t>C18-133-198</t>
  </si>
  <si>
    <t>C18-133-321</t>
  </si>
  <si>
    <t>C18-133-322</t>
  </si>
  <si>
    <t>C18-133-327</t>
  </si>
  <si>
    <t>C18-133-342</t>
  </si>
  <si>
    <t>C18-133-343</t>
  </si>
  <si>
    <t>C18-133-411</t>
  </si>
  <si>
    <t>C18-133-451</t>
  </si>
  <si>
    <t>C18-ALL-113</t>
  </si>
  <si>
    <t>C18-ALL-121</t>
  </si>
  <si>
    <t>C18-ALL-131</t>
  </si>
  <si>
    <t>C18-ALL-135</t>
  </si>
  <si>
    <t>C18-ALL-141</t>
  </si>
  <si>
    <t>C18-ALL-173</t>
  </si>
  <si>
    <t>C18-ALL-198</t>
  </si>
  <si>
    <t>C18-ALL-321</t>
  </si>
  <si>
    <t>C18-ALL-322</t>
  </si>
  <si>
    <t>C18-ALL-327</t>
  </si>
  <si>
    <t>C18-ALL-342</t>
  </si>
  <si>
    <t>C18-ALL-343</t>
  </si>
  <si>
    <t>C18-ALL-411</t>
  </si>
  <si>
    <t>C18-ALL-451</t>
  </si>
  <si>
    <t>C33-133-113</t>
  </si>
  <si>
    <t>C33-133-121</t>
  </si>
  <si>
    <t>C33-133-131</t>
  </si>
  <si>
    <t>C33-133-151</t>
  </si>
  <si>
    <t>C33-133-162</t>
  </si>
  <si>
    <t>C33-133-171</t>
  </si>
  <si>
    <t>C33-133-173</t>
  </si>
  <si>
    <t>C33-133-211</t>
  </si>
  <si>
    <t>C33-133-312</t>
  </si>
  <si>
    <t>C33-133-321</t>
  </si>
  <si>
    <t>C33-133-331</t>
  </si>
  <si>
    <t>C33-133-411</t>
  </si>
  <si>
    <t>C33-133-418</t>
  </si>
  <si>
    <t>C33-ALL-113</t>
  </si>
  <si>
    <t>C33-ALL-121</t>
  </si>
  <si>
    <t>C33-ALL-131</t>
  </si>
  <si>
    <t>C33-ALL-151</t>
  </si>
  <si>
    <t>C33-ALL-162</t>
  </si>
  <si>
    <t>C33-ALL-171</t>
  </si>
  <si>
    <t>C33-ALL-173</t>
  </si>
  <si>
    <t>C33-ALL-211</t>
  </si>
  <si>
    <t>C33-ALL-312</t>
  </si>
  <si>
    <t>C33-ALL-321</t>
  </si>
  <si>
    <t>C33-ALL-331</t>
  </si>
  <si>
    <t>C33-ALL-411</t>
  </si>
  <si>
    <t>C33-ALL-418</t>
  </si>
  <si>
    <t>C41-133-113</t>
  </si>
  <si>
    <t>C41-133-121</t>
  </si>
  <si>
    <t>C41-133-141</t>
  </si>
  <si>
    <t>C41-133-151</t>
  </si>
  <si>
    <t>C41-133-311</t>
  </si>
  <si>
    <t>C41-133-343</t>
  </si>
  <si>
    <t>C41-133-411</t>
  </si>
  <si>
    <t>C41-133-414</t>
  </si>
  <si>
    <t>C41-133-418</t>
  </si>
  <si>
    <t>C41-133-462</t>
  </si>
  <si>
    <t>C41-ALL-113</t>
  </si>
  <si>
    <t>C41-ALL-121</t>
  </si>
  <si>
    <t>C41-ALL-141</t>
  </si>
  <si>
    <t>C41-ALL-151</t>
  </si>
  <si>
    <t>C41-ALL-311</t>
  </si>
  <si>
    <t>C41-ALL-343</t>
  </si>
  <si>
    <t>C41-ALL-411</t>
  </si>
  <si>
    <t>C41-ALL-414</t>
  </si>
  <si>
    <t>C41-ALL-418</t>
  </si>
  <si>
    <t>C41-ALL-462</t>
  </si>
  <si>
    <t>C50-133-113</t>
  </si>
  <si>
    <t>C50-133-115</t>
  </si>
  <si>
    <t>C50-133-141</t>
  </si>
  <si>
    <t>C50-133-151</t>
  </si>
  <si>
    <t>C50-133-173</t>
  </si>
  <si>
    <t>C50-133-176</t>
  </si>
  <si>
    <t>C50-133-211</t>
  </si>
  <si>
    <t>C50-133-221</t>
  </si>
  <si>
    <t>C50-133-231</t>
  </si>
  <si>
    <t>C50-133-232</t>
  </si>
  <si>
    <t>C50-133-234</t>
  </si>
  <si>
    <t>C50-133-235</t>
  </si>
  <si>
    <t>C50-133-239</t>
  </si>
  <si>
    <t>C50-133-311</t>
  </si>
  <si>
    <t>C50-133-331</t>
  </si>
  <si>
    <t>C50-133-411</t>
  </si>
  <si>
    <t>C50-133-418</t>
  </si>
  <si>
    <t>C50-133-462</t>
  </si>
  <si>
    <t>C50-ALL-113</t>
  </si>
  <si>
    <t>C50-ALL-115</t>
  </si>
  <si>
    <t>C50-ALL-141</t>
  </si>
  <si>
    <t>C50-ALL-151</t>
  </si>
  <si>
    <t>C50-ALL-173</t>
  </si>
  <si>
    <t>C50-ALL-176</t>
  </si>
  <si>
    <t>C50-ALL-211</t>
  </si>
  <si>
    <t>C50-ALL-221</t>
  </si>
  <si>
    <t>C50-ALL-231</t>
  </si>
  <si>
    <t>C50-ALL-232</t>
  </si>
  <si>
    <t>C50-ALL-234</t>
  </si>
  <si>
    <t>C50-ALL-235</t>
  </si>
  <si>
    <t>C50-ALL-239</t>
  </si>
  <si>
    <t>C50-ALL-311</t>
  </si>
  <si>
    <t>C50-ALL-331</t>
  </si>
  <si>
    <t>C50-ALL-411</t>
  </si>
  <si>
    <t>C50-ALL-418</t>
  </si>
  <si>
    <t>C50-ALL-462</t>
  </si>
  <si>
    <t>C62-133-113</t>
  </si>
  <si>
    <t>C62-133-146</t>
  </si>
  <si>
    <t>C62-133-198</t>
  </si>
  <si>
    <t>C62-133-211</t>
  </si>
  <si>
    <t>C62-133-221</t>
  </si>
  <si>
    <t>C62-133-311</t>
  </si>
  <si>
    <t>C62-133-411</t>
  </si>
  <si>
    <t>C62-133-462</t>
  </si>
  <si>
    <t>C62-ALL-113</t>
  </si>
  <si>
    <t>C62-ALL-146</t>
  </si>
  <si>
    <t>C62-ALL-198</t>
  </si>
  <si>
    <t>C62-ALL-211</t>
  </si>
  <si>
    <t>C62-ALL-221</t>
  </si>
  <si>
    <t>C62-ALL-311</t>
  </si>
  <si>
    <t>C62-ALL-411</t>
  </si>
  <si>
    <t>C62-ALL-462</t>
  </si>
  <si>
    <t>C63-133-113</t>
  </si>
  <si>
    <t>C63-133-146</t>
  </si>
  <si>
    <t>C63-133-197</t>
  </si>
  <si>
    <t>C63-133-211</t>
  </si>
  <si>
    <t>C63-133-232</t>
  </si>
  <si>
    <t>C63-133-239</t>
  </si>
  <si>
    <t>C63-133-311</t>
  </si>
  <si>
    <t>C63-133-327</t>
  </si>
  <si>
    <t>C63-133-411</t>
  </si>
  <si>
    <t>C63-133-418</t>
  </si>
  <si>
    <t>C63-133-462</t>
  </si>
  <si>
    <t>C63-ALL-113</t>
  </si>
  <si>
    <t>C63-ALL-146</t>
  </si>
  <si>
    <t>C63-ALL-197</t>
  </si>
  <si>
    <t>C63-ALL-211</t>
  </si>
  <si>
    <t>C63-ALL-232</t>
  </si>
  <si>
    <t>C63-ALL-239</t>
  </si>
  <si>
    <t>C63-ALL-311</t>
  </si>
  <si>
    <t>C63-ALL-327</t>
  </si>
  <si>
    <t>C63-ALL-411</t>
  </si>
  <si>
    <t>C63-ALL-418</t>
  </si>
  <si>
    <t>C63-ALL-462</t>
  </si>
  <si>
    <t>C67-136-131</t>
  </si>
  <si>
    <t>C67-136-178</t>
  </si>
  <si>
    <t>C67-136-211</t>
  </si>
  <si>
    <t>C67-136-221</t>
  </si>
  <si>
    <t>C67-136-229</t>
  </si>
  <si>
    <t>C67-136-231</t>
  </si>
  <si>
    <t>C67-136-411</t>
  </si>
  <si>
    <t>C67-136-459</t>
  </si>
  <si>
    <t>C67-ALL-131</t>
  </si>
  <si>
    <t>C67-ALL-178</t>
  </si>
  <si>
    <t>C67-ALL-211</t>
  </si>
  <si>
    <t>C67-ALL-221</t>
  </si>
  <si>
    <t>C67-ALL-229</t>
  </si>
  <si>
    <t>C67-ALL-231</t>
  </si>
  <si>
    <t>C67-ALL-411</t>
  </si>
  <si>
    <t>C67-ALL-459</t>
  </si>
  <si>
    <t>C68-133-113</t>
  </si>
  <si>
    <t>C68-133-115</t>
  </si>
  <si>
    <t>C68-133-131</t>
  </si>
  <si>
    <t>C68-133-135</t>
  </si>
  <si>
    <t>C68-133-151</t>
  </si>
  <si>
    <t>C68-133-197</t>
  </si>
  <si>
    <t>C68-133-211</t>
  </si>
  <si>
    <t>C68-133-221</t>
  </si>
  <si>
    <t>C68-133-311</t>
  </si>
  <si>
    <t>C68-133-312</t>
  </si>
  <si>
    <t>C68-133-327</t>
  </si>
  <si>
    <t>C68-133-332</t>
  </si>
  <si>
    <t>C68-133-343</t>
  </si>
  <si>
    <t>C68-133-411</t>
  </si>
  <si>
    <t>C68-133-418</t>
  </si>
  <si>
    <t>C68-ALL-113</t>
  </si>
  <si>
    <t>C68-ALL-115</t>
  </si>
  <si>
    <t>C68-ALL-131</t>
  </si>
  <si>
    <t>C68-ALL-135</t>
  </si>
  <si>
    <t>C68-ALL-151</t>
  </si>
  <si>
    <t>C68-ALL-197</t>
  </si>
  <si>
    <t>C68-ALL-211</t>
  </si>
  <si>
    <t>C68-ALL-221</t>
  </si>
  <si>
    <t>C68-ALL-311</t>
  </si>
  <si>
    <t>C68-ALL-312</t>
  </si>
  <si>
    <t>C68-ALL-327</t>
  </si>
  <si>
    <t>C68-ALL-332</t>
  </si>
  <si>
    <t>C68-ALL-343</t>
  </si>
  <si>
    <t>C68-ALL-411</t>
  </si>
  <si>
    <t>C68-ALL-418</t>
  </si>
  <si>
    <t>E07-133-113</t>
  </si>
  <si>
    <t>E07-133-115</t>
  </si>
  <si>
    <t>E07-133-121</t>
  </si>
  <si>
    <t>E07-133-198</t>
  </si>
  <si>
    <t>E07-133-311</t>
  </si>
  <si>
    <t>E07-133-411</t>
  </si>
  <si>
    <t>E07-133-418</t>
  </si>
  <si>
    <t>E07-133-461</t>
  </si>
  <si>
    <t>E07-133-462</t>
  </si>
  <si>
    <t>E07-ALL-113</t>
  </si>
  <si>
    <t>E07-ALL-115</t>
  </si>
  <si>
    <t>E07-ALL-121</t>
  </si>
  <si>
    <t>E07-ALL-198</t>
  </si>
  <si>
    <t>E07-ALL-311</t>
  </si>
  <si>
    <t>E07-ALL-411</t>
  </si>
  <si>
    <t>E07-ALL-418</t>
  </si>
  <si>
    <t>E07-ALL-461</t>
  </si>
  <si>
    <t>E07-ALL-462</t>
  </si>
  <si>
    <t>E09-133-113</t>
  </si>
  <si>
    <t>E09-133-135</t>
  </si>
  <si>
    <t>E09-133-141</t>
  </si>
  <si>
    <t>E09-133-211</t>
  </si>
  <si>
    <t>E09-133-232</t>
  </si>
  <si>
    <t>E09-133-233</t>
  </si>
  <si>
    <t>E09-133-311</t>
  </si>
  <si>
    <t>E09-133-327</t>
  </si>
  <si>
    <t>E09-133-331</t>
  </si>
  <si>
    <t>E09-133-411</t>
  </si>
  <si>
    <t>E09-133-418</t>
  </si>
  <si>
    <t>E09-133-462</t>
  </si>
  <si>
    <t>E09-ALL-113</t>
  </si>
  <si>
    <t>E09-ALL-135</t>
  </si>
  <si>
    <t>E09-ALL-141</t>
  </si>
  <si>
    <t>E09-ALL-211</t>
  </si>
  <si>
    <t>E09-ALL-232</t>
  </si>
  <si>
    <t>E09-ALL-233</t>
  </si>
  <si>
    <t>E09-ALL-311</t>
  </si>
  <si>
    <t>E09-ALL-327</t>
  </si>
  <si>
    <t>E09-ALL-331</t>
  </si>
  <si>
    <t>E09-ALL-411</t>
  </si>
  <si>
    <t>E09-ALL-418</t>
  </si>
  <si>
    <t>E09-ALL-462</t>
  </si>
  <si>
    <t>E10-133-113</t>
  </si>
  <si>
    <t>E10-133-115</t>
  </si>
  <si>
    <t>E10-133-131</t>
  </si>
  <si>
    <t>E10-133-143</t>
  </si>
  <si>
    <t>E10-133-171</t>
  </si>
  <si>
    <t>E10-133-211</t>
  </si>
  <si>
    <t>E10-133-231</t>
  </si>
  <si>
    <t>E10-133-311</t>
  </si>
  <si>
    <t>E10-133-411</t>
  </si>
  <si>
    <t>E10-133-414</t>
  </si>
  <si>
    <t>E10-133-462</t>
  </si>
  <si>
    <t>E10-ALL-113</t>
  </si>
  <si>
    <t>E10-ALL-115</t>
  </si>
  <si>
    <t>E10-ALL-131</t>
  </si>
  <si>
    <t>E10-ALL-143</t>
  </si>
  <si>
    <t>E10-ALL-171</t>
  </si>
  <si>
    <t>E10-ALL-211</t>
  </si>
  <si>
    <t>E10-ALL-231</t>
  </si>
  <si>
    <t>E10-ALL-311</t>
  </si>
  <si>
    <t>E10-ALL-411</t>
  </si>
  <si>
    <t>E10-ALL-414</t>
  </si>
  <si>
    <t>E10-ALL-462</t>
  </si>
  <si>
    <t>E11-133-113</t>
  </si>
  <si>
    <t>E11-133-141</t>
  </si>
  <si>
    <t>E11-133-211</t>
  </si>
  <si>
    <t>E11-133-231</t>
  </si>
  <si>
    <t>E11-133-232</t>
  </si>
  <si>
    <t>E11-133-233</t>
  </si>
  <si>
    <t>E11-133-234</t>
  </si>
  <si>
    <t>E11-133-235</t>
  </si>
  <si>
    <t>E11-133-411</t>
  </si>
  <si>
    <t>E11-133-418</t>
  </si>
  <si>
    <t>E11-ALL-113</t>
  </si>
  <si>
    <t>E11-ALL-141</t>
  </si>
  <si>
    <t>E11-ALL-211</t>
  </si>
  <si>
    <t>E11-ALL-231</t>
  </si>
  <si>
    <t>E11-ALL-232</t>
  </si>
  <si>
    <t>E11-ALL-233</t>
  </si>
  <si>
    <t>E11-ALL-234</t>
  </si>
  <si>
    <t>E11-ALL-235</t>
  </si>
  <si>
    <t>E11-ALL-411</t>
  </si>
  <si>
    <t>E11-ALL-418</t>
  </si>
  <si>
    <t>E12-133-121</t>
  </si>
  <si>
    <t>E12-133-411</t>
  </si>
  <si>
    <t>E12-133-418</t>
  </si>
  <si>
    <t>E12-133-462</t>
  </si>
  <si>
    <t>E12-ALL-121</t>
  </si>
  <si>
    <t>E12-ALL-411</t>
  </si>
  <si>
    <t>E12-ALL-418</t>
  </si>
  <si>
    <t>E12-ALL-462</t>
  </si>
  <si>
    <t>E13-133-113</t>
  </si>
  <si>
    <t>E13-133-115</t>
  </si>
  <si>
    <t>E13-133-146</t>
  </si>
  <si>
    <t>E13-133-211</t>
  </si>
  <si>
    <t>E13-133-221</t>
  </si>
  <si>
    <t>E13-133-231</t>
  </si>
  <si>
    <t>E13-133-232</t>
  </si>
  <si>
    <t>E13-133-233</t>
  </si>
  <si>
    <t>E13-133-311</t>
  </si>
  <si>
    <t>E13-133-312</t>
  </si>
  <si>
    <t>E13-133-327</t>
  </si>
  <si>
    <t>E13-133-343</t>
  </si>
  <si>
    <t>E13-133-344</t>
  </si>
  <si>
    <t>E13-133-411</t>
  </si>
  <si>
    <t>E13-133-461</t>
  </si>
  <si>
    <t>E13-133-462</t>
  </si>
  <si>
    <t>E13-ALL-113</t>
  </si>
  <si>
    <t>E13-ALL-115</t>
  </si>
  <si>
    <t>E13-ALL-146</t>
  </si>
  <si>
    <t>E13-ALL-211</t>
  </si>
  <si>
    <t>E13-ALL-221</t>
  </si>
  <si>
    <t>E13-ALL-231</t>
  </si>
  <si>
    <t>E13-ALL-232</t>
  </si>
  <si>
    <t>E13-ALL-233</t>
  </si>
  <si>
    <t>E13-ALL-311</t>
  </si>
  <si>
    <t>E13-ALL-312</t>
  </si>
  <si>
    <t>E13-ALL-327</t>
  </si>
  <si>
    <t>E13-ALL-343</t>
  </si>
  <si>
    <t>E13-ALL-344</t>
  </si>
  <si>
    <t>E13-ALL-411</t>
  </si>
  <si>
    <t>E13-ALL-461</t>
  </si>
  <si>
    <t>E13-ALL-462</t>
  </si>
  <si>
    <t>E14-133-113</t>
  </si>
  <si>
    <t>E14-133-131</t>
  </si>
  <si>
    <t>E14-133-231</t>
  </si>
  <si>
    <t>E14-133-311</t>
  </si>
  <si>
    <t>E14-ALL-113</t>
  </si>
  <si>
    <t>E14-ALL-131</t>
  </si>
  <si>
    <t>E14-ALL-231</t>
  </si>
  <si>
    <t>E14-ALL-311</t>
  </si>
  <si>
    <t>E15-133-113</t>
  </si>
  <si>
    <t>E15-133-121</t>
  </si>
  <si>
    <t>E15-133-198</t>
  </si>
  <si>
    <t>E15-133-211</t>
  </si>
  <si>
    <t>E15-133-232</t>
  </si>
  <si>
    <t>E15-133-233</t>
  </si>
  <si>
    <t>E15-133-311</t>
  </si>
  <si>
    <t>E15-133-327</t>
  </si>
  <si>
    <t>E15-133-411</t>
  </si>
  <si>
    <t>E15-133-418</t>
  </si>
  <si>
    <t>E15-ALL-113</t>
  </si>
  <si>
    <t>E15-ALL-121</t>
  </si>
  <si>
    <t>E15-ALL-198</t>
  </si>
  <si>
    <t>E15-ALL-211</t>
  </si>
  <si>
    <t>E15-ALL-232</t>
  </si>
  <si>
    <t>E15-ALL-233</t>
  </si>
  <si>
    <t>E15-ALL-311</t>
  </si>
  <si>
    <t>E15-ALL-327</t>
  </si>
  <si>
    <t>E15-ALL-411</t>
  </si>
  <si>
    <t>E15-ALL-418</t>
  </si>
  <si>
    <t>E16-133-151</t>
  </si>
  <si>
    <t>E16-133-311</t>
  </si>
  <si>
    <t>E16-133-411</t>
  </si>
  <si>
    <t>E16-ALL-151</t>
  </si>
  <si>
    <t>E16-ALL-311</t>
  </si>
  <si>
    <t>E16-ALL-411</t>
  </si>
  <si>
    <t>E17-133-113</t>
  </si>
  <si>
    <t>E17-133-211</t>
  </si>
  <si>
    <t>E17-133-229</t>
  </si>
  <si>
    <t>E17-133-231</t>
  </si>
  <si>
    <t>E17-133-233</t>
  </si>
  <si>
    <t>E17-133-311</t>
  </si>
  <si>
    <t>E17-133-451</t>
  </si>
  <si>
    <t>E17-ALL-113</t>
  </si>
  <si>
    <t>E17-ALL-211</t>
  </si>
  <si>
    <t>E17-ALL-229</t>
  </si>
  <si>
    <t>E17-ALL-231</t>
  </si>
  <si>
    <t>E17-ALL-233</t>
  </si>
  <si>
    <t>E17-ALL-311</t>
  </si>
  <si>
    <t>E17-ALL-451</t>
  </si>
  <si>
    <t>E18-133-113</t>
  </si>
  <si>
    <t>E18-133-121</t>
  </si>
  <si>
    <t>E18-133-311</t>
  </si>
  <si>
    <t>E18-133-411</t>
  </si>
  <si>
    <t>E18-ALL-113</t>
  </si>
  <si>
    <t>E18-ALL-121</t>
  </si>
  <si>
    <t>E18-ALL-311</t>
  </si>
  <si>
    <t>E18-ALL-411</t>
  </si>
  <si>
    <t>E19-133-311</t>
  </si>
  <si>
    <t>E19-133-411</t>
  </si>
  <si>
    <t>E19-133-461</t>
  </si>
  <si>
    <t>E19-ALL-311</t>
  </si>
  <si>
    <t>E19-ALL-411</t>
  </si>
  <si>
    <t>E19-ALL-461</t>
  </si>
  <si>
    <t>010-154-311</t>
  </si>
  <si>
    <t>010-154-343</t>
  </si>
  <si>
    <t>010-154-411</t>
  </si>
  <si>
    <t>01B-154-311</t>
  </si>
  <si>
    <t>01B-154-411</t>
  </si>
  <si>
    <t>01B-154-462</t>
  </si>
  <si>
    <t>01C-154-315</t>
  </si>
  <si>
    <t>01C-154-411</t>
  </si>
  <si>
    <t>01C-154-418</t>
  </si>
  <si>
    <t>01C-154-462</t>
  </si>
  <si>
    <t>01D-154-192</t>
  </si>
  <si>
    <t>01D-154-342</t>
  </si>
  <si>
    <t>01D-154-343</t>
  </si>
  <si>
    <t>01D-154-411</t>
  </si>
  <si>
    <t>01D-ALL-192</t>
  </si>
  <si>
    <t>01D-ALL-342</t>
  </si>
  <si>
    <t>01D-ALL-343</t>
  </si>
  <si>
    <t>020-154-176</t>
  </si>
  <si>
    <t>020-154-178</t>
  </si>
  <si>
    <t>020-154-211</t>
  </si>
  <si>
    <t>020-154-221</t>
  </si>
  <si>
    <t>020-154-231</t>
  </si>
  <si>
    <t>020-154-315</t>
  </si>
  <si>
    <t>020-154-342</t>
  </si>
  <si>
    <t>020-154-411</t>
  </si>
  <si>
    <t>020-154-462</t>
  </si>
  <si>
    <t>020-ALL-176</t>
  </si>
  <si>
    <t>020-ALL-178</t>
  </si>
  <si>
    <t>020-ALL-342</t>
  </si>
  <si>
    <t>030-154-342</t>
  </si>
  <si>
    <t>030-154-411</t>
  </si>
  <si>
    <t>030-154-715</t>
  </si>
  <si>
    <t>030-ALL-715</t>
  </si>
  <si>
    <t>040-154-174</t>
  </si>
  <si>
    <t>040-154-176</t>
  </si>
  <si>
    <t>040-154-211</t>
  </si>
  <si>
    <t>040-154-221</t>
  </si>
  <si>
    <t>040-154-231</t>
  </si>
  <si>
    <t>040-154-411</t>
  </si>
  <si>
    <t>040-154-453</t>
  </si>
  <si>
    <t>040-ALL-174</t>
  </si>
  <si>
    <t>040-ALL-176</t>
  </si>
  <si>
    <t>040-ALL-453</t>
  </si>
  <si>
    <t>050-154-151</t>
  </si>
  <si>
    <t>050-154-171</t>
  </si>
  <si>
    <t>050-154-173</t>
  </si>
  <si>
    <t>050-154-174</t>
  </si>
  <si>
    <t>050-154-176</t>
  </si>
  <si>
    <t>050-154-211</t>
  </si>
  <si>
    <t>050-154-221</t>
  </si>
  <si>
    <t>050-154-231</t>
  </si>
  <si>
    <t>050-154-342</t>
  </si>
  <si>
    <t>050-154-411</t>
  </si>
  <si>
    <t>050-ALL-151</t>
  </si>
  <si>
    <t>050-ALL-342</t>
  </si>
  <si>
    <t>060-154-171</t>
  </si>
  <si>
    <t>060-154-211</t>
  </si>
  <si>
    <t>060-154-221</t>
  </si>
  <si>
    <t>060-154-411</t>
  </si>
  <si>
    <t>06A-154-311</t>
  </si>
  <si>
    <t>06A-ALL-311</t>
  </si>
  <si>
    <t>070-154-462</t>
  </si>
  <si>
    <t>080-154-311</t>
  </si>
  <si>
    <t>080-154-411</t>
  </si>
  <si>
    <t>080-154-418</t>
  </si>
  <si>
    <t>080-154-462</t>
  </si>
  <si>
    <t>08A-154-315</t>
  </si>
  <si>
    <t>090-154-715</t>
  </si>
  <si>
    <t>090-ALL-715</t>
  </si>
  <si>
    <t>09B-154-462</t>
  </si>
  <si>
    <t>100-154-192</t>
  </si>
  <si>
    <t>100-154-411</t>
  </si>
  <si>
    <t>100-154-462</t>
  </si>
  <si>
    <t>100-ALL-192</t>
  </si>
  <si>
    <t>10A-154-315</t>
  </si>
  <si>
    <t>10A-154-342</t>
  </si>
  <si>
    <t>10A-154-411</t>
  </si>
  <si>
    <t>10A-154-418</t>
  </si>
  <si>
    <t>10A-154-462</t>
  </si>
  <si>
    <t>10A-ALL-315</t>
  </si>
  <si>
    <t>10A-ALL-342</t>
  </si>
  <si>
    <t>10B-154-315</t>
  </si>
  <si>
    <t>10B-154-342</t>
  </si>
  <si>
    <t>10B-154-411</t>
  </si>
  <si>
    <t>10B-154-418</t>
  </si>
  <si>
    <t>10B-154-462</t>
  </si>
  <si>
    <t>10B-ALL-315</t>
  </si>
  <si>
    <t>10B-ALL-342</t>
  </si>
  <si>
    <t>110-154-173</t>
  </si>
  <si>
    <t>110-154-211</t>
  </si>
  <si>
    <t>110-154-221</t>
  </si>
  <si>
    <t>110-154-231</t>
  </si>
  <si>
    <t>111-154-173</t>
  </si>
  <si>
    <t>111-154-211</t>
  </si>
  <si>
    <t>111-154-311</t>
  </si>
  <si>
    <t>111-154-342</t>
  </si>
  <si>
    <t>111-154-411</t>
  </si>
  <si>
    <t>111-154-461</t>
  </si>
  <si>
    <t>111-154-462</t>
  </si>
  <si>
    <t>111-ALL-342</t>
  </si>
  <si>
    <t>111-ALL-461</t>
  </si>
  <si>
    <t>11A-154-343</t>
  </si>
  <si>
    <t>11A-154-411</t>
  </si>
  <si>
    <t>11A-154-418</t>
  </si>
  <si>
    <t>11A-154-462</t>
  </si>
  <si>
    <t>11B-154-411</t>
  </si>
  <si>
    <t>11B-154-462</t>
  </si>
  <si>
    <t>11C-154-173</t>
  </si>
  <si>
    <t>11C-154-192</t>
  </si>
  <si>
    <t>11C-ALL-173</t>
  </si>
  <si>
    <t>11C-ALL-192</t>
  </si>
  <si>
    <t>11D-154-173</t>
  </si>
  <si>
    <t>11D-154-211</t>
  </si>
  <si>
    <t>11D-154-344</t>
  </si>
  <si>
    <t>11D-154-411</t>
  </si>
  <si>
    <t>11D-154-462</t>
  </si>
  <si>
    <t>11D-ALL-173</t>
  </si>
  <si>
    <t>11D-ALL-344</t>
  </si>
  <si>
    <t>11K-154-411</t>
  </si>
  <si>
    <t>120-154-311</t>
  </si>
  <si>
    <t>120-154-411</t>
  </si>
  <si>
    <t>120-154-418</t>
  </si>
  <si>
    <t>120-154-462</t>
  </si>
  <si>
    <t>12A-154-173</t>
  </si>
  <si>
    <t>12A-154-211</t>
  </si>
  <si>
    <t>12A-154-231</t>
  </si>
  <si>
    <t>12A-ALL-173</t>
  </si>
  <si>
    <t>12A-ALL-231</t>
  </si>
  <si>
    <t>130-154-173</t>
  </si>
  <si>
    <t>130-154-211</t>
  </si>
  <si>
    <t>130-154-221</t>
  </si>
  <si>
    <t>130-154-231</t>
  </si>
  <si>
    <t>130-154-715</t>
  </si>
  <si>
    <t>130-ALL-715</t>
  </si>
  <si>
    <t>132-154-173</t>
  </si>
  <si>
    <t>132-154-211</t>
  </si>
  <si>
    <t>132-154-221</t>
  </si>
  <si>
    <t>132-154-231</t>
  </si>
  <si>
    <t>132-154-451</t>
  </si>
  <si>
    <t>132-154-452</t>
  </si>
  <si>
    <t>132-154-453</t>
  </si>
  <si>
    <t>132-ALL-173</t>
  </si>
  <si>
    <t>132-ALL-451</t>
  </si>
  <si>
    <t>132-ALL-452</t>
  </si>
  <si>
    <t>132-ALL-453</t>
  </si>
  <si>
    <t>13A-154-411</t>
  </si>
  <si>
    <t>13A-154-462</t>
  </si>
  <si>
    <t>13C-154-411</t>
  </si>
  <si>
    <t>13C-154-462</t>
  </si>
  <si>
    <t>140-154-173</t>
  </si>
  <si>
    <t>140-154-211</t>
  </si>
  <si>
    <t>140-154-221</t>
  </si>
  <si>
    <t>140-154-231</t>
  </si>
  <si>
    <t>140-154-311</t>
  </si>
  <si>
    <t>140-154-343</t>
  </si>
  <si>
    <t>140-154-411</t>
  </si>
  <si>
    <t>140-154-462</t>
  </si>
  <si>
    <t>140-154-715</t>
  </si>
  <si>
    <t>140-ALL-343</t>
  </si>
  <si>
    <t>140-ALL-715</t>
  </si>
  <si>
    <t>150-154-715</t>
  </si>
  <si>
    <t>150-ALL-715</t>
  </si>
  <si>
    <t>160-154-171</t>
  </si>
  <si>
    <t>160-154-174</t>
  </si>
  <si>
    <t>160-154-211</t>
  </si>
  <si>
    <t>160-154-221</t>
  </si>
  <si>
    <t>160-154-231</t>
  </si>
  <si>
    <t>160-154-332</t>
  </si>
  <si>
    <t>160-154-411</t>
  </si>
  <si>
    <t>160-154-461</t>
  </si>
  <si>
    <t>160-154-462</t>
  </si>
  <si>
    <t>160-ALL-332</t>
  </si>
  <si>
    <t>16B-154-342</t>
  </si>
  <si>
    <t>16B-154-411</t>
  </si>
  <si>
    <t>16B-154-462</t>
  </si>
  <si>
    <t>16B-ALL-342</t>
  </si>
  <si>
    <t>170-154-342</t>
  </si>
  <si>
    <t>170-154-411</t>
  </si>
  <si>
    <t>170-154-462</t>
  </si>
  <si>
    <t>170-154-715</t>
  </si>
  <si>
    <t>170-ALL-342</t>
  </si>
  <si>
    <t>170-ALL-715</t>
  </si>
  <si>
    <t>180-154-211</t>
  </si>
  <si>
    <t>180-154-311</t>
  </si>
  <si>
    <t>180-154-411</t>
  </si>
  <si>
    <t>180-154-461</t>
  </si>
  <si>
    <t>181-154-311</t>
  </si>
  <si>
    <t>181-154-343</t>
  </si>
  <si>
    <t>181-154-411</t>
  </si>
  <si>
    <t>181-154-461</t>
  </si>
  <si>
    <t>181-154-715</t>
  </si>
  <si>
    <t>181-ALL-343</t>
  </si>
  <si>
    <t>181-ALL-715</t>
  </si>
  <si>
    <t>182-154-411</t>
  </si>
  <si>
    <t>182-154-461</t>
  </si>
  <si>
    <t>182-154-715</t>
  </si>
  <si>
    <t>182-ALL-715</t>
  </si>
  <si>
    <t>190-154-151</t>
  </si>
  <si>
    <t>190-154-153</t>
  </si>
  <si>
    <t>190-154-171</t>
  </si>
  <si>
    <t>190-154-174</t>
  </si>
  <si>
    <t>190-154-176</t>
  </si>
  <si>
    <t>190-154-211</t>
  </si>
  <si>
    <t>190-154-221</t>
  </si>
  <si>
    <t>190-154-314</t>
  </si>
  <si>
    <t>190-154-342</t>
  </si>
  <si>
    <t>190-154-411</t>
  </si>
  <si>
    <t>190-154-418</t>
  </si>
  <si>
    <t>190-154-462</t>
  </si>
  <si>
    <t>190-ALL-151</t>
  </si>
  <si>
    <t>190-ALL-171</t>
  </si>
  <si>
    <t>190-ALL-176</t>
  </si>
  <si>
    <t>190-ALL-314</t>
  </si>
  <si>
    <t>190-ALL-342</t>
  </si>
  <si>
    <t>19A-154-311</t>
  </si>
  <si>
    <t>19A-154-411</t>
  </si>
  <si>
    <t>19A-154-418</t>
  </si>
  <si>
    <t>19A-154-462</t>
  </si>
  <si>
    <t>19A-ALL-311</t>
  </si>
  <si>
    <t>19B-154-411</t>
  </si>
  <si>
    <t>19B-154-462</t>
  </si>
  <si>
    <t>19C-154-411</t>
  </si>
  <si>
    <t>19C-154-462</t>
  </si>
  <si>
    <t>200-154-311</t>
  </si>
  <si>
    <t>200-154-314</t>
  </si>
  <si>
    <t>200-154-315</t>
  </si>
  <si>
    <t>200-154-411</t>
  </si>
  <si>
    <t>200-154-462</t>
  </si>
  <si>
    <t>200-ALL-314</t>
  </si>
  <si>
    <t>200-ALL-315</t>
  </si>
  <si>
    <t>20A-154-311</t>
  </si>
  <si>
    <t>20A-154-411</t>
  </si>
  <si>
    <t>220-154-171</t>
  </si>
  <si>
    <t>220-154-174</t>
  </si>
  <si>
    <t>220-154-176</t>
  </si>
  <si>
    <t>220-154-211</t>
  </si>
  <si>
    <t>220-154-221</t>
  </si>
  <si>
    <t>220-154-231</t>
  </si>
  <si>
    <t>220-154-411</t>
  </si>
  <si>
    <t>220-154-418</t>
  </si>
  <si>
    <t>220-154-462</t>
  </si>
  <si>
    <t>220-ALL-176</t>
  </si>
  <si>
    <t>230-154-151</t>
  </si>
  <si>
    <t>230-154-173</t>
  </si>
  <si>
    <t>230-154-174</t>
  </si>
  <si>
    <t>230-154-176</t>
  </si>
  <si>
    <t>230-154-178</t>
  </si>
  <si>
    <t>230-154-211</t>
  </si>
  <si>
    <t>230-154-221</t>
  </si>
  <si>
    <t>230-154-231</t>
  </si>
  <si>
    <t>230-154-411</t>
  </si>
  <si>
    <t>230-154-462</t>
  </si>
  <si>
    <t>230-ALL-173</t>
  </si>
  <si>
    <t>230-ALL-178</t>
  </si>
  <si>
    <t>23A-154-311</t>
  </si>
  <si>
    <t>23A-154-315</t>
  </si>
  <si>
    <t>23A-154-342</t>
  </si>
  <si>
    <t>23A-154-411</t>
  </si>
  <si>
    <t>23A-154-418</t>
  </si>
  <si>
    <t>23A-154-462</t>
  </si>
  <si>
    <t>23A-ALL-342</t>
  </si>
  <si>
    <t>240-154-173</t>
  </si>
  <si>
    <t>240-154-211</t>
  </si>
  <si>
    <t>240-154-221</t>
  </si>
  <si>
    <t>240-154-231</t>
  </si>
  <si>
    <t>240-154-344</t>
  </si>
  <si>
    <t>240-154-411</t>
  </si>
  <si>
    <t>240-154-418</t>
  </si>
  <si>
    <t>240-ALL-173</t>
  </si>
  <si>
    <t>240-ALL-344</t>
  </si>
  <si>
    <t>241-154-311</t>
  </si>
  <si>
    <t>241-154-462</t>
  </si>
  <si>
    <t>241-154-715</t>
  </si>
  <si>
    <t>241-ALL-715</t>
  </si>
  <si>
    <t>24B-154-315</t>
  </si>
  <si>
    <t>24B-154-411</t>
  </si>
  <si>
    <t>24B-154-418</t>
  </si>
  <si>
    <t>24B-ALL-315</t>
  </si>
  <si>
    <t>24N-154-174</t>
  </si>
  <si>
    <t>24N-154-211</t>
  </si>
  <si>
    <t>24N-154-315</t>
  </si>
  <si>
    <t>24N-154-342</t>
  </si>
  <si>
    <t>24N-154-411</t>
  </si>
  <si>
    <t>24N-154-418</t>
  </si>
  <si>
    <t>24N-154-462</t>
  </si>
  <si>
    <t>24N-ALL-174</t>
  </si>
  <si>
    <t>24N-ALL-315</t>
  </si>
  <si>
    <t>24N-ALL-342</t>
  </si>
  <si>
    <t>250-154-178</t>
  </si>
  <si>
    <t>250-154-211</t>
  </si>
  <si>
    <t>250-154-311</t>
  </si>
  <si>
    <t>250-154-411</t>
  </si>
  <si>
    <t>250-154-715</t>
  </si>
  <si>
    <t>250-ALL-178</t>
  </si>
  <si>
    <t>250-ALL-715</t>
  </si>
  <si>
    <t>260-154-151</t>
  </si>
  <si>
    <t>260-154-171</t>
  </si>
  <si>
    <t>260-154-173</t>
  </si>
  <si>
    <t>260-154-174</t>
  </si>
  <si>
    <t>260-154-176</t>
  </si>
  <si>
    <t>260-154-192</t>
  </si>
  <si>
    <t>260-154-211</t>
  </si>
  <si>
    <t>260-154-221</t>
  </si>
  <si>
    <t>260-154-314</t>
  </si>
  <si>
    <t>260-154-342</t>
  </si>
  <si>
    <t>260-154-411</t>
  </si>
  <si>
    <t>260-154-462</t>
  </si>
  <si>
    <t>260-154-715</t>
  </si>
  <si>
    <t>260-ALL-176</t>
  </si>
  <si>
    <t>260-ALL-314</t>
  </si>
  <si>
    <t>260-ALL-715</t>
  </si>
  <si>
    <t>26B-154-173</t>
  </si>
  <si>
    <t>26B-154-211</t>
  </si>
  <si>
    <t>26B-154-411</t>
  </si>
  <si>
    <t>26B-ALL-173</t>
  </si>
  <si>
    <t>26C-154-311</t>
  </si>
  <si>
    <t>26C-154-411</t>
  </si>
  <si>
    <t>26C-154-462</t>
  </si>
  <si>
    <t>270-154-462</t>
  </si>
  <si>
    <t>27A-154-411</t>
  </si>
  <si>
    <t>27A-154-418</t>
  </si>
  <si>
    <t>27A-154-462</t>
  </si>
  <si>
    <t>280-154-715</t>
  </si>
  <si>
    <t>280-ALL-715</t>
  </si>
  <si>
    <t>290-154-342</t>
  </si>
  <si>
    <t>290-154-344</t>
  </si>
  <si>
    <t>290-154-411</t>
  </si>
  <si>
    <t>290-154-715</t>
  </si>
  <si>
    <t>290-ALL-342</t>
  </si>
  <si>
    <t>290-ALL-715</t>
  </si>
  <si>
    <t>291-154-171</t>
  </si>
  <si>
    <t>291-154-174</t>
  </si>
  <si>
    <t>291-154-211</t>
  </si>
  <si>
    <t>291-154-221</t>
  </si>
  <si>
    <t>291-154-344</t>
  </si>
  <si>
    <t>291-154-411</t>
  </si>
  <si>
    <t>291-154-418</t>
  </si>
  <si>
    <t>291-154-462</t>
  </si>
  <si>
    <t>291-ALL-174</t>
  </si>
  <si>
    <t>291-ALL-344</t>
  </si>
  <si>
    <t>292-154-411</t>
  </si>
  <si>
    <t>292-154-418</t>
  </si>
  <si>
    <t>292-154-461</t>
  </si>
  <si>
    <t>292-154-462</t>
  </si>
  <si>
    <t>295-154-462</t>
  </si>
  <si>
    <t>29A-154-311</t>
  </si>
  <si>
    <t>29A-154-315</t>
  </si>
  <si>
    <t>29A-154-411</t>
  </si>
  <si>
    <t>29A-154-451</t>
  </si>
  <si>
    <t>29A-154-471</t>
  </si>
  <si>
    <t>29A-ALL-315</t>
  </si>
  <si>
    <t>29A-ALL-451</t>
  </si>
  <si>
    <t>29A-ALL-471</t>
  </si>
  <si>
    <t>300-154-311</t>
  </si>
  <si>
    <t>300-154-462</t>
  </si>
  <si>
    <t>300-154-715</t>
  </si>
  <si>
    <t>300-ALL-715</t>
  </si>
  <si>
    <t>310-154-315</t>
  </si>
  <si>
    <t>310-154-342</t>
  </si>
  <si>
    <t>310-154-411</t>
  </si>
  <si>
    <t>310-154-462</t>
  </si>
  <si>
    <t>310-ALL-342</t>
  </si>
  <si>
    <t>320-154-174</t>
  </si>
  <si>
    <t>320-154-176</t>
  </si>
  <si>
    <t>320-154-211</t>
  </si>
  <si>
    <t>320-154-221</t>
  </si>
  <si>
    <t>320-154-231</t>
  </si>
  <si>
    <t>320-154-314</t>
  </si>
  <si>
    <t>320-ALL-314</t>
  </si>
  <si>
    <t>32A-154-311</t>
  </si>
  <si>
    <t>32A-154-411</t>
  </si>
  <si>
    <t>32B-154-311</t>
  </si>
  <si>
    <t>32B-154-315</t>
  </si>
  <si>
    <t>32B-154-342</t>
  </si>
  <si>
    <t>32B-154-411</t>
  </si>
  <si>
    <t>32B-154-418</t>
  </si>
  <si>
    <t>32B-154-462</t>
  </si>
  <si>
    <t>32B-ALL-315</t>
  </si>
  <si>
    <t>32B-ALL-342</t>
  </si>
  <si>
    <t>32C-154-311</t>
  </si>
  <si>
    <t>32C-154-315</t>
  </si>
  <si>
    <t>32C-154-411</t>
  </si>
  <si>
    <t>32C-154-462</t>
  </si>
  <si>
    <t>32D-154-411</t>
  </si>
  <si>
    <t>32D-154-462</t>
  </si>
  <si>
    <t>32H-154-311</t>
  </si>
  <si>
    <t>32H-ALL-311</t>
  </si>
  <si>
    <t>32K-154-311</t>
  </si>
  <si>
    <t>32K-154-342</t>
  </si>
  <si>
    <t>32K-154-344</t>
  </si>
  <si>
    <t>32K-154-411</t>
  </si>
  <si>
    <t>32K-ALL-344</t>
  </si>
  <si>
    <t>32L-154-462</t>
  </si>
  <si>
    <t>32M-154-411</t>
  </si>
  <si>
    <t>32N-154-192</t>
  </si>
  <si>
    <t>32N-154-343</t>
  </si>
  <si>
    <t>32N-154-344</t>
  </si>
  <si>
    <t>32N-154-411</t>
  </si>
  <si>
    <t>32N-154-451</t>
  </si>
  <si>
    <t>32N-ALL-192</t>
  </si>
  <si>
    <t>32N-ALL-344</t>
  </si>
  <si>
    <t>32N-ALL-451</t>
  </si>
  <si>
    <t>32P-154-451</t>
  </si>
  <si>
    <t>32P-ALL-451</t>
  </si>
  <si>
    <t>32Q-154-311</t>
  </si>
  <si>
    <t>32R-154-311</t>
  </si>
  <si>
    <t>32R-154-411</t>
  </si>
  <si>
    <t>32R-154-462</t>
  </si>
  <si>
    <t>32R-ALL-311</t>
  </si>
  <si>
    <t>32S-154-411</t>
  </si>
  <si>
    <t>32T-154-411</t>
  </si>
  <si>
    <t>32T-154-418</t>
  </si>
  <si>
    <t>32T-154-462</t>
  </si>
  <si>
    <t>32T-ALL-411</t>
  </si>
  <si>
    <t>330-154-171</t>
  </si>
  <si>
    <t>330-154-174</t>
  </si>
  <si>
    <t>330-154-178</t>
  </si>
  <si>
    <t>330-154-211</t>
  </si>
  <si>
    <t>330-154-221</t>
  </si>
  <si>
    <t>330-154-231</t>
  </si>
  <si>
    <t>330-154-411</t>
  </si>
  <si>
    <t>330-154-451</t>
  </si>
  <si>
    <t>330-154-461</t>
  </si>
  <si>
    <t>330-154-462</t>
  </si>
  <si>
    <t>330-ALL-178</t>
  </si>
  <si>
    <t>330-ALL-231</t>
  </si>
  <si>
    <t>33A-154-315</t>
  </si>
  <si>
    <t>33A-154-411</t>
  </si>
  <si>
    <t>33A-154-462</t>
  </si>
  <si>
    <t>340-154-173</t>
  </si>
  <si>
    <t>340-154-311</t>
  </si>
  <si>
    <t>340-154-411</t>
  </si>
  <si>
    <t>340-ALL-173</t>
  </si>
  <si>
    <t>34B-154-173</t>
  </si>
  <si>
    <t>34B-154-174</t>
  </si>
  <si>
    <t>34B-154-211</t>
  </si>
  <si>
    <t>34B-154-418</t>
  </si>
  <si>
    <t>34B-ALL-173</t>
  </si>
  <si>
    <t>34B-ALL-174</t>
  </si>
  <si>
    <t>34D-154-411</t>
  </si>
  <si>
    <t>34F-154-311</t>
  </si>
  <si>
    <t>34F-ALL-311</t>
  </si>
  <si>
    <t>34G-154-311</t>
  </si>
  <si>
    <t>34G-154-411</t>
  </si>
  <si>
    <t>34G-154-418</t>
  </si>
  <si>
    <t>34Z-154-311</t>
  </si>
  <si>
    <t>34Z-154-342</t>
  </si>
  <si>
    <t>34Z-154-343</t>
  </si>
  <si>
    <t>34Z-154-411</t>
  </si>
  <si>
    <t>34Z-ALL-342</t>
  </si>
  <si>
    <t>350-154-451</t>
  </si>
  <si>
    <t>350-154-453</t>
  </si>
  <si>
    <t>350-ALL-451</t>
  </si>
  <si>
    <t>350-ALL-453</t>
  </si>
  <si>
    <t>35A-154-462</t>
  </si>
  <si>
    <t>35B-154-311</t>
  </si>
  <si>
    <t>35B-154-411</t>
  </si>
  <si>
    <t>35B-154-418</t>
  </si>
  <si>
    <t>35B-154-461</t>
  </si>
  <si>
    <t>35B-ALL-311</t>
  </si>
  <si>
    <t>35B-ALL-418</t>
  </si>
  <si>
    <t>35B-ALL-461</t>
  </si>
  <si>
    <t>360-154-151</t>
  </si>
  <si>
    <t>360-154-153</t>
  </si>
  <si>
    <t>360-154-173</t>
  </si>
  <si>
    <t>360-154-174</t>
  </si>
  <si>
    <t>360-154-176</t>
  </si>
  <si>
    <t>360-154-211</t>
  </si>
  <si>
    <t>360-154-221</t>
  </si>
  <si>
    <t>360-154-231</t>
  </si>
  <si>
    <t>360-154-311</t>
  </si>
  <si>
    <t>360-154-314</t>
  </si>
  <si>
    <t>360-154-411</t>
  </si>
  <si>
    <t>360-154-418</t>
  </si>
  <si>
    <t>360-154-462</t>
  </si>
  <si>
    <t>36B-154-173</t>
  </si>
  <si>
    <t>36B-154-342</t>
  </si>
  <si>
    <t>36B-154-343</t>
  </si>
  <si>
    <t>36B-154-411</t>
  </si>
  <si>
    <t>36B-ALL-173</t>
  </si>
  <si>
    <t>36B-ALL-342</t>
  </si>
  <si>
    <t>36B-ALL-343</t>
  </si>
  <si>
    <t>36C-154-411</t>
  </si>
  <si>
    <t>36C-154-462</t>
  </si>
  <si>
    <t>36F-154-462</t>
  </si>
  <si>
    <t>36G-154-418</t>
  </si>
  <si>
    <t>370-154-171</t>
  </si>
  <si>
    <t>370-154-173</t>
  </si>
  <si>
    <t>370-154-174</t>
  </si>
  <si>
    <t>370-154-176</t>
  </si>
  <si>
    <t>370-154-178</t>
  </si>
  <si>
    <t>370-154-211</t>
  </si>
  <si>
    <t>370-154-221</t>
  </si>
  <si>
    <t>370-154-231</t>
  </si>
  <si>
    <t>370-154-411</t>
  </si>
  <si>
    <t>370-154-461</t>
  </si>
  <si>
    <t>370-154-715</t>
  </si>
  <si>
    <t>370-ALL-173</t>
  </si>
  <si>
    <t>370-ALL-174</t>
  </si>
  <si>
    <t>370-ALL-176</t>
  </si>
  <si>
    <t>370-ALL-715</t>
  </si>
  <si>
    <t>380-154-171</t>
  </si>
  <si>
    <t>380-154-174</t>
  </si>
  <si>
    <t>380-154-211</t>
  </si>
  <si>
    <t>380-154-221</t>
  </si>
  <si>
    <t>380-154-231</t>
  </si>
  <si>
    <t>380-154-342</t>
  </si>
  <si>
    <t>380-154-411</t>
  </si>
  <si>
    <t>380-ALL-342</t>
  </si>
  <si>
    <t>390-154-411</t>
  </si>
  <si>
    <t>390-154-418</t>
  </si>
  <si>
    <t>390-154-462</t>
  </si>
  <si>
    <t>39A-154-411</t>
  </si>
  <si>
    <t>39A-154-418</t>
  </si>
  <si>
    <t>39A-154-462</t>
  </si>
  <si>
    <t>39B-154-342</t>
  </si>
  <si>
    <t>39B-154-411</t>
  </si>
  <si>
    <t>39B-154-418</t>
  </si>
  <si>
    <t>39B-154-462</t>
  </si>
  <si>
    <t>39B-ALL-342</t>
  </si>
  <si>
    <t>400-154-311</t>
  </si>
  <si>
    <t>400-154-315</t>
  </si>
  <si>
    <t>400-154-342</t>
  </si>
  <si>
    <t>400-154-411</t>
  </si>
  <si>
    <t>400-154-418</t>
  </si>
  <si>
    <t>400-ALL-315</t>
  </si>
  <si>
    <t>410-154-311</t>
  </si>
  <si>
    <t>410-154-314</t>
  </si>
  <si>
    <t>410-154-411</t>
  </si>
  <si>
    <t>410-154-462</t>
  </si>
  <si>
    <t>41B-154-311</t>
  </si>
  <si>
    <t>41B-ALL-311</t>
  </si>
  <si>
    <t>41C-154-311</t>
  </si>
  <si>
    <t>41C-154-315</t>
  </si>
  <si>
    <t>41C-154-411</t>
  </si>
  <si>
    <t>41C-154-462</t>
  </si>
  <si>
    <t>41C-ALL-311</t>
  </si>
  <si>
    <t>41D-154-411</t>
  </si>
  <si>
    <t>41D-154-462</t>
  </si>
  <si>
    <t>41F-154-411</t>
  </si>
  <si>
    <t>41F-154-418</t>
  </si>
  <si>
    <t>41G-154-411</t>
  </si>
  <si>
    <t>41G-154-418</t>
  </si>
  <si>
    <t>41G-154-462</t>
  </si>
  <si>
    <t>41H-154-192</t>
  </si>
  <si>
    <t>41H-154-311</t>
  </si>
  <si>
    <t>41H-154-342</t>
  </si>
  <si>
    <t>41H-154-343</t>
  </si>
  <si>
    <t>41H-154-344</t>
  </si>
  <si>
    <t>41H-154-411</t>
  </si>
  <si>
    <t>41H-154-418</t>
  </si>
  <si>
    <t>41H-ALL-192</t>
  </si>
  <si>
    <t>41H-ALL-342</t>
  </si>
  <si>
    <t>41H-ALL-343</t>
  </si>
  <si>
    <t>41H-ALL-344</t>
  </si>
  <si>
    <t>41H-ALL-411</t>
  </si>
  <si>
    <t>41J-154-311</t>
  </si>
  <si>
    <t>41J-ALL-311</t>
  </si>
  <si>
    <t>41K-154-411</t>
  </si>
  <si>
    <t>41K-154-418</t>
  </si>
  <si>
    <t>41K-154-451</t>
  </si>
  <si>
    <t>41K-154-462</t>
  </si>
  <si>
    <t>41K-ALL-451</t>
  </si>
  <si>
    <t>41L-154-311</t>
  </si>
  <si>
    <t>41L-ALL-311</t>
  </si>
  <si>
    <t>41M-154-311</t>
  </si>
  <si>
    <t>41M-154-342</t>
  </si>
  <si>
    <t>41M-154-411</t>
  </si>
  <si>
    <t>41M-154-461</t>
  </si>
  <si>
    <t>41M-ALL-342</t>
  </si>
  <si>
    <t>41N-154-342</t>
  </si>
  <si>
    <t>41N-154-411</t>
  </si>
  <si>
    <t>41N-154-418</t>
  </si>
  <si>
    <t>41N-154-451</t>
  </si>
  <si>
    <t>41N-154-462</t>
  </si>
  <si>
    <t>41N-ALL-342</t>
  </si>
  <si>
    <t>41N-ALL-451</t>
  </si>
  <si>
    <t>420-154-311</t>
  </si>
  <si>
    <t>420-154-411</t>
  </si>
  <si>
    <t>420-154-462</t>
  </si>
  <si>
    <t>421-154-311</t>
  </si>
  <si>
    <t>421-154-715</t>
  </si>
  <si>
    <t>421-ALL-715</t>
  </si>
  <si>
    <t>422-154-173</t>
  </si>
  <si>
    <t>422-154-174</t>
  </si>
  <si>
    <t>422-154-211</t>
  </si>
  <si>
    <t>422-154-311</t>
  </si>
  <si>
    <t>422-154-343</t>
  </si>
  <si>
    <t>422-154-344</t>
  </si>
  <si>
    <t>422-154-411</t>
  </si>
  <si>
    <t>422-154-462</t>
  </si>
  <si>
    <t>422-154-715</t>
  </si>
  <si>
    <t>422-ALL-343</t>
  </si>
  <si>
    <t>422-ALL-344</t>
  </si>
  <si>
    <t>422-ALL-715</t>
  </si>
  <si>
    <t>42A-154-411</t>
  </si>
  <si>
    <t>42A-154-451</t>
  </si>
  <si>
    <t>42A-ALL-451</t>
  </si>
  <si>
    <t>42B-154-315</t>
  </si>
  <si>
    <t>42B-154-411</t>
  </si>
  <si>
    <t>42B-154-418</t>
  </si>
  <si>
    <t>430-154-173</t>
  </si>
  <si>
    <t>430-154-211</t>
  </si>
  <si>
    <t>430-154-221</t>
  </si>
  <si>
    <t>430-154-231</t>
  </si>
  <si>
    <t>430-154-342</t>
  </si>
  <si>
    <t>430-154-411</t>
  </si>
  <si>
    <t>430-154-715</t>
  </si>
  <si>
    <t>430-ALL-342</t>
  </si>
  <si>
    <t>430-ALL-715</t>
  </si>
  <si>
    <t>43C-154-411</t>
  </si>
  <si>
    <t>440-154-171</t>
  </si>
  <si>
    <t>440-154-173</t>
  </si>
  <si>
    <t>440-154-174</t>
  </si>
  <si>
    <t>440-154-211</t>
  </si>
  <si>
    <t>440-154-221</t>
  </si>
  <si>
    <t>440-154-411</t>
  </si>
  <si>
    <t>440-154-462</t>
  </si>
  <si>
    <t>440-ALL-173</t>
  </si>
  <si>
    <t>44A-154-192</t>
  </si>
  <si>
    <t>44A-154-311</t>
  </si>
  <si>
    <t>44A-154-411</t>
  </si>
  <si>
    <t>44A-ALL-192</t>
  </si>
  <si>
    <t>44A-ALL-311</t>
  </si>
  <si>
    <t>450-154-173</t>
  </si>
  <si>
    <t>450-154-176</t>
  </si>
  <si>
    <t>450-154-211</t>
  </si>
  <si>
    <t>450-154-221</t>
  </si>
  <si>
    <t>450-154-231</t>
  </si>
  <si>
    <t>450-154-411</t>
  </si>
  <si>
    <t>450-154-462</t>
  </si>
  <si>
    <t>45A-154-411</t>
  </si>
  <si>
    <t>45A-154-418</t>
  </si>
  <si>
    <t>45A-154-462</t>
  </si>
  <si>
    <t>45B-154-343</t>
  </si>
  <si>
    <t>45B-154-344</t>
  </si>
  <si>
    <t>45B-154-462</t>
  </si>
  <si>
    <t>45B-ALL-343</t>
  </si>
  <si>
    <t>45B-ALL-344</t>
  </si>
  <si>
    <t>470-154-173</t>
  </si>
  <si>
    <t>470-154-174</t>
  </si>
  <si>
    <t>470-154-211</t>
  </si>
  <si>
    <t>470-154-221</t>
  </si>
  <si>
    <t>470-154-342</t>
  </si>
  <si>
    <t>470-154-344</t>
  </si>
  <si>
    <t>470-154-411</t>
  </si>
  <si>
    <t>470-154-715</t>
  </si>
  <si>
    <t>470-ALL-715</t>
  </si>
  <si>
    <t>480-154-715</t>
  </si>
  <si>
    <t>480-ALL-715</t>
  </si>
  <si>
    <t>490-154-173</t>
  </si>
  <si>
    <t>490-154-211</t>
  </si>
  <si>
    <t>490-154-221</t>
  </si>
  <si>
    <t>490-154-231</t>
  </si>
  <si>
    <t>490-154-311</t>
  </si>
  <si>
    <t>490-154-342</t>
  </si>
  <si>
    <t>490-154-343</t>
  </si>
  <si>
    <t>490-154-411</t>
  </si>
  <si>
    <t>490-154-462</t>
  </si>
  <si>
    <t>490-154-715</t>
  </si>
  <si>
    <t>490-ALL-173</t>
  </si>
  <si>
    <t>490-ALL-715</t>
  </si>
  <si>
    <t>491-154-173</t>
  </si>
  <si>
    <t>491-154-211</t>
  </si>
  <si>
    <t>491-154-221</t>
  </si>
  <si>
    <t>491-154-411</t>
  </si>
  <si>
    <t>491-ALL-173</t>
  </si>
  <si>
    <t>49B-154-173</t>
  </si>
  <si>
    <t>49B-154-174</t>
  </si>
  <si>
    <t>49B-154-211</t>
  </si>
  <si>
    <t>49B-154-221</t>
  </si>
  <si>
    <t>49B-154-231</t>
  </si>
  <si>
    <t>49B-154-411</t>
  </si>
  <si>
    <t>49B-154-418</t>
  </si>
  <si>
    <t>49B-154-451</t>
  </si>
  <si>
    <t>49B-ALL-173</t>
  </si>
  <si>
    <t>49B-ALL-174</t>
  </si>
  <si>
    <t>49B-ALL-451</t>
  </si>
  <si>
    <t>49D-154-462</t>
  </si>
  <si>
    <t>49E-154-311</t>
  </si>
  <si>
    <t>49E-154-343</t>
  </si>
  <si>
    <t>49E-154-411</t>
  </si>
  <si>
    <t>49E-154-462</t>
  </si>
  <si>
    <t>49E-ALL-343</t>
  </si>
  <si>
    <t>500-154-173</t>
  </si>
  <si>
    <t>500-154-211</t>
  </si>
  <si>
    <t>500-154-715</t>
  </si>
  <si>
    <t>500-ALL-715</t>
  </si>
  <si>
    <t>50A-154-311</t>
  </si>
  <si>
    <t>50A-154-411</t>
  </si>
  <si>
    <t>50A-154-418</t>
  </si>
  <si>
    <t>50A-154-461</t>
  </si>
  <si>
    <t>50A-ALL-461</t>
  </si>
  <si>
    <t>510-154-174</t>
  </si>
  <si>
    <t>510-154-411</t>
  </si>
  <si>
    <t>510-154-462</t>
  </si>
  <si>
    <t>51A-154-342</t>
  </si>
  <si>
    <t>51A-154-462</t>
  </si>
  <si>
    <t>51A-ALL-342</t>
  </si>
  <si>
    <t>51B-154-311</t>
  </si>
  <si>
    <t>520-154-171</t>
  </si>
  <si>
    <t>520-154-176</t>
  </si>
  <si>
    <t>520-154-211</t>
  </si>
  <si>
    <t>520-154-221</t>
  </si>
  <si>
    <t>520-154-231</t>
  </si>
  <si>
    <t>520-154-411</t>
  </si>
  <si>
    <t>530-154-173</t>
  </si>
  <si>
    <t>530-154-211</t>
  </si>
  <si>
    <t>530-154-221</t>
  </si>
  <si>
    <t>530-154-231</t>
  </si>
  <si>
    <t>530-154-411</t>
  </si>
  <si>
    <t>530-154-418</t>
  </si>
  <si>
    <t>530-154-461</t>
  </si>
  <si>
    <t>530-154-462</t>
  </si>
  <si>
    <t>530-ALL-173</t>
  </si>
  <si>
    <t>53B-154-311</t>
  </si>
  <si>
    <t>53B-154-411</t>
  </si>
  <si>
    <t>53B-154-462</t>
  </si>
  <si>
    <t>53B-ALL-311</t>
  </si>
  <si>
    <t>540-154-151</t>
  </si>
  <si>
    <t>540-154-153</t>
  </si>
  <si>
    <t>540-154-171</t>
  </si>
  <si>
    <t>540-154-173</t>
  </si>
  <si>
    <t>540-154-174</t>
  </si>
  <si>
    <t>540-154-176</t>
  </si>
  <si>
    <t>540-154-199</t>
  </si>
  <si>
    <t>540-154-211</t>
  </si>
  <si>
    <t>540-154-221</t>
  </si>
  <si>
    <t>540-154-231</t>
  </si>
  <si>
    <t>540-154-411</t>
  </si>
  <si>
    <t>540-154-715</t>
  </si>
  <si>
    <t>540-ALL-151</t>
  </si>
  <si>
    <t>540-ALL-153</t>
  </si>
  <si>
    <t>540-ALL-176</t>
  </si>
  <si>
    <t>540-ALL-199</t>
  </si>
  <si>
    <t>540-ALL-715</t>
  </si>
  <si>
    <t>54A-154-411</t>
  </si>
  <si>
    <t>550-154-173</t>
  </si>
  <si>
    <t>550-154-192</t>
  </si>
  <si>
    <t>550-154-211</t>
  </si>
  <si>
    <t>550-154-221</t>
  </si>
  <si>
    <t>550-154-315</t>
  </si>
  <si>
    <t>550-154-344</t>
  </si>
  <si>
    <t>550-154-411</t>
  </si>
  <si>
    <t>550-154-715</t>
  </si>
  <si>
    <t>550-ALL-344</t>
  </si>
  <si>
    <t>550-ALL-715</t>
  </si>
  <si>
    <t>55A-154-344</t>
  </si>
  <si>
    <t>55A-154-411</t>
  </si>
  <si>
    <t>55A-154-418</t>
  </si>
  <si>
    <t>55A-154-451</t>
  </si>
  <si>
    <t>55A-154-462</t>
  </si>
  <si>
    <t>55A-ALL-344</t>
  </si>
  <si>
    <t>55A-ALL-451</t>
  </si>
  <si>
    <t>560-154-174</t>
  </si>
  <si>
    <t>560-154-176</t>
  </si>
  <si>
    <t>560-154-199</t>
  </si>
  <si>
    <t>560-154-211</t>
  </si>
  <si>
    <t>560-154-221</t>
  </si>
  <si>
    <t>560-154-231</t>
  </si>
  <si>
    <t>560-154-343</t>
  </si>
  <si>
    <t>560-154-411</t>
  </si>
  <si>
    <t>560-154-418</t>
  </si>
  <si>
    <t>560-154-459</t>
  </si>
  <si>
    <t>560-154-462</t>
  </si>
  <si>
    <t>560-ALL-199</t>
  </si>
  <si>
    <t>570-154-173</t>
  </si>
  <si>
    <t>570-154-174</t>
  </si>
  <si>
    <t>570-154-199</t>
  </si>
  <si>
    <t>570-154-211</t>
  </si>
  <si>
    <t>570-154-221</t>
  </si>
  <si>
    <t>570-154-231</t>
  </si>
  <si>
    <t>570-154-342</t>
  </si>
  <si>
    <t>570-154-411</t>
  </si>
  <si>
    <t>570-154-451</t>
  </si>
  <si>
    <t>570-154-453</t>
  </si>
  <si>
    <t>570-ALL-173</t>
  </si>
  <si>
    <t>570-ALL-342</t>
  </si>
  <si>
    <t>570-ALL-451</t>
  </si>
  <si>
    <t>570-ALL-453</t>
  </si>
  <si>
    <t>580-154-173</t>
  </si>
  <si>
    <t>580-154-211</t>
  </si>
  <si>
    <t>580-154-221</t>
  </si>
  <si>
    <t>580-154-231</t>
  </si>
  <si>
    <t>580-154-715</t>
  </si>
  <si>
    <t>580-ALL-715</t>
  </si>
  <si>
    <t>58B-154-462</t>
  </si>
  <si>
    <t>590-154-173</t>
  </si>
  <si>
    <t>590-154-211</t>
  </si>
  <si>
    <t>590-154-221</t>
  </si>
  <si>
    <t>590-154-231</t>
  </si>
  <si>
    <t>590-154-315</t>
  </si>
  <si>
    <t>590-154-342</t>
  </si>
  <si>
    <t>590-154-411</t>
  </si>
  <si>
    <t>590-154-418</t>
  </si>
  <si>
    <t>590-154-715</t>
  </si>
  <si>
    <t>590-ALL-173</t>
  </si>
  <si>
    <t>590-ALL-315</t>
  </si>
  <si>
    <t>590-ALL-715</t>
  </si>
  <si>
    <t>600-154-173</t>
  </si>
  <si>
    <t>600-154-211</t>
  </si>
  <si>
    <t>600-154-221</t>
  </si>
  <si>
    <t>600-154-311</t>
  </si>
  <si>
    <t>600-154-315</t>
  </si>
  <si>
    <t>600-154-411</t>
  </si>
  <si>
    <t>600-154-418</t>
  </si>
  <si>
    <t>600-154-462</t>
  </si>
  <si>
    <t>600-154-715</t>
  </si>
  <si>
    <t>600-ALL-715</t>
  </si>
  <si>
    <t>60B-154-411</t>
  </si>
  <si>
    <t>60D-154-462</t>
  </si>
  <si>
    <t>60F-154-411</t>
  </si>
  <si>
    <t>60F-154-418</t>
  </si>
  <si>
    <t>60G-154-311</t>
  </si>
  <si>
    <t>60I-154-171</t>
  </si>
  <si>
    <t>60I-154-173</t>
  </si>
  <si>
    <t>60I-154-211</t>
  </si>
  <si>
    <t>60I-154-221</t>
  </si>
  <si>
    <t>60I-154-231</t>
  </si>
  <si>
    <t>60I-154-344</t>
  </si>
  <si>
    <t>60I-154-462</t>
  </si>
  <si>
    <t>60I-ALL-171</t>
  </si>
  <si>
    <t>60I-ALL-173</t>
  </si>
  <si>
    <t>60I-ALL-344</t>
  </si>
  <si>
    <t>60J-154-411</t>
  </si>
  <si>
    <t>60J-154-462</t>
  </si>
  <si>
    <t>60K-154-151</t>
  </si>
  <si>
    <t>60K-154-311</t>
  </si>
  <si>
    <t>60K-154-411</t>
  </si>
  <si>
    <t>60K-ALL-151</t>
  </si>
  <si>
    <t>60L-154-411</t>
  </si>
  <si>
    <t>60L-154-418</t>
  </si>
  <si>
    <t>60M-154-344</t>
  </si>
  <si>
    <t>60M-154-418</t>
  </si>
  <si>
    <t>60M-ALL-344</t>
  </si>
  <si>
    <t>60N-154-171</t>
  </si>
  <si>
    <t>60N-154-211</t>
  </si>
  <si>
    <t>60N-154-229</t>
  </si>
  <si>
    <t>60N-154-231</t>
  </si>
  <si>
    <t>60N-154-311</t>
  </si>
  <si>
    <t>60N-ALL-229</t>
  </si>
  <si>
    <t>60N-ALL-231</t>
  </si>
  <si>
    <t>60P-154-411</t>
  </si>
  <si>
    <t>60Q-154-311</t>
  </si>
  <si>
    <t>60Q-154-411</t>
  </si>
  <si>
    <t>60Q-154-462</t>
  </si>
  <si>
    <t>60S-154-151</t>
  </si>
  <si>
    <t>60S-154-192</t>
  </si>
  <si>
    <t>60S-154-211</t>
  </si>
  <si>
    <t>60S-154-314</t>
  </si>
  <si>
    <t>60S-154-332</t>
  </si>
  <si>
    <t>60S-154-342</t>
  </si>
  <si>
    <t>60S-154-411</t>
  </si>
  <si>
    <t>60S-154-418</t>
  </si>
  <si>
    <t>60S-154-451</t>
  </si>
  <si>
    <t>60S-154-471</t>
  </si>
  <si>
    <t>60S-ALL-151</t>
  </si>
  <si>
    <t>60S-ALL-192</t>
  </si>
  <si>
    <t>60S-ALL-314</t>
  </si>
  <si>
    <t>60S-ALL-332</t>
  </si>
  <si>
    <t>60S-ALL-342</t>
  </si>
  <si>
    <t>60S-ALL-451</t>
  </si>
  <si>
    <t>60S-ALL-471</t>
  </si>
  <si>
    <t>60Y-154-343</t>
  </si>
  <si>
    <t>60Y-ALL-343</t>
  </si>
  <si>
    <t>610-154-174</t>
  </si>
  <si>
    <t>610-154-211</t>
  </si>
  <si>
    <t>610-154-221</t>
  </si>
  <si>
    <t>610-154-411</t>
  </si>
  <si>
    <t>61J-154-314</t>
  </si>
  <si>
    <t>61J-154-315</t>
  </si>
  <si>
    <t>61J-154-342</t>
  </si>
  <si>
    <t>61J-154-411</t>
  </si>
  <si>
    <t>61J-ALL-314</t>
  </si>
  <si>
    <t>61J-ALL-315</t>
  </si>
  <si>
    <t>61J-ALL-342</t>
  </si>
  <si>
    <t>61K-154-311</t>
  </si>
  <si>
    <t>61M-154-311</t>
  </si>
  <si>
    <t>61M-154-343</t>
  </si>
  <si>
    <t>61M-154-411</t>
  </si>
  <si>
    <t>61M-ALL-343</t>
  </si>
  <si>
    <t>61N-154-411</t>
  </si>
  <si>
    <t>61N-154-418</t>
  </si>
  <si>
    <t>61P-154-342</t>
  </si>
  <si>
    <t>61P-154-411</t>
  </si>
  <si>
    <t>61P-ALL-342</t>
  </si>
  <si>
    <t>61Q-154-411</t>
  </si>
  <si>
    <t>61Q-154-462</t>
  </si>
  <si>
    <t>61R-154-311</t>
  </si>
  <si>
    <t>61S-154-411</t>
  </si>
  <si>
    <t>61S-154-462</t>
  </si>
  <si>
    <t>61T-154-311</t>
  </si>
  <si>
    <t>61T-154-411</t>
  </si>
  <si>
    <t>61T-154-418</t>
  </si>
  <si>
    <t>61T-154-462</t>
  </si>
  <si>
    <t>61U-154-411</t>
  </si>
  <si>
    <t>61U-154-418</t>
  </si>
  <si>
    <t>61V-154-332</t>
  </si>
  <si>
    <t>61V-154-411</t>
  </si>
  <si>
    <t>61V-154-418</t>
  </si>
  <si>
    <t>61V-154-451</t>
  </si>
  <si>
    <t>61V-ALL-332</t>
  </si>
  <si>
    <t>61V-ALL-451</t>
  </si>
  <si>
    <t>61W-154-342</t>
  </si>
  <si>
    <t>61W-154-462</t>
  </si>
  <si>
    <t>61W-ALL-342</t>
  </si>
  <si>
    <t>61W-ALL-462</t>
  </si>
  <si>
    <t>61X-154-411</t>
  </si>
  <si>
    <t>61X-154-462</t>
  </si>
  <si>
    <t>620-154-151</t>
  </si>
  <si>
    <t>620-154-171</t>
  </si>
  <si>
    <t>620-154-173</t>
  </si>
  <si>
    <t>620-154-211</t>
  </si>
  <si>
    <t>620-154-221</t>
  </si>
  <si>
    <t>620-154-231</t>
  </si>
  <si>
    <t>62A-154-311</t>
  </si>
  <si>
    <t>62A-154-342</t>
  </si>
  <si>
    <t>62A-154-343</t>
  </si>
  <si>
    <t>62A-ALL-342</t>
  </si>
  <si>
    <t>62A-ALL-343</t>
  </si>
  <si>
    <t>62J-154-462</t>
  </si>
  <si>
    <t>630-154-211</t>
  </si>
  <si>
    <t>630-154-221</t>
  </si>
  <si>
    <t>630-154-344</t>
  </si>
  <si>
    <t>630-154-411</t>
  </si>
  <si>
    <t>630-154-418</t>
  </si>
  <si>
    <t>630-154-461</t>
  </si>
  <si>
    <t>630-154-462</t>
  </si>
  <si>
    <t>630-154-715</t>
  </si>
  <si>
    <t>630-ALL-344</t>
  </si>
  <si>
    <t>630-ALL-715</t>
  </si>
  <si>
    <t>63A-154-411</t>
  </si>
  <si>
    <t>63A-154-462</t>
  </si>
  <si>
    <t>63B-154-462</t>
  </si>
  <si>
    <t>63C-154-411</t>
  </si>
  <si>
    <t>63C-154-418</t>
  </si>
  <si>
    <t>63C-154-462</t>
  </si>
  <si>
    <t>640-154-151</t>
  </si>
  <si>
    <t>640-154-153</t>
  </si>
  <si>
    <t>640-154-171</t>
  </si>
  <si>
    <t>640-154-173</t>
  </si>
  <si>
    <t>640-154-174</t>
  </si>
  <si>
    <t>640-154-211</t>
  </si>
  <si>
    <t>640-154-221</t>
  </si>
  <si>
    <t>640-154-411</t>
  </si>
  <si>
    <t>640-154-418</t>
  </si>
  <si>
    <t>640-154-462</t>
  </si>
  <si>
    <t>640-ALL-153</t>
  </si>
  <si>
    <t>64A-154-343</t>
  </si>
  <si>
    <t>64A-154-411</t>
  </si>
  <si>
    <t>64A-ALL-343</t>
  </si>
  <si>
    <t>650-154-311</t>
  </si>
  <si>
    <t>650-154-314</t>
  </si>
  <si>
    <t>650-154-411</t>
  </si>
  <si>
    <t>650-154-715</t>
  </si>
  <si>
    <t>650-ALL-314</t>
  </si>
  <si>
    <t>650-ALL-715</t>
  </si>
  <si>
    <t>65A-154-311</t>
  </si>
  <si>
    <t>65A-154-342</t>
  </si>
  <si>
    <t>65A-154-411</t>
  </si>
  <si>
    <t>65A-154-462</t>
  </si>
  <si>
    <t>65A-ALL-342</t>
  </si>
  <si>
    <t>65B-154-411</t>
  </si>
  <si>
    <t>65C-154-315</t>
  </si>
  <si>
    <t>65C-154-342</t>
  </si>
  <si>
    <t>65C-154-411</t>
  </si>
  <si>
    <t>65C-154-418</t>
  </si>
  <si>
    <t>65C-ALL-315</t>
  </si>
  <si>
    <t>65C-ALL-342</t>
  </si>
  <si>
    <t>65D-154-311</t>
  </si>
  <si>
    <t>65D-154-411</t>
  </si>
  <si>
    <t>65F-154-462</t>
  </si>
  <si>
    <t>65G-154-192</t>
  </si>
  <si>
    <t>65G-154-411</t>
  </si>
  <si>
    <t>65G-ALL-192</t>
  </si>
  <si>
    <t>65Z-154-411</t>
  </si>
  <si>
    <t>65Z-154-462</t>
  </si>
  <si>
    <t>660-154-173</t>
  </si>
  <si>
    <t>660-154-211</t>
  </si>
  <si>
    <t>660-154-221</t>
  </si>
  <si>
    <t>660-154-231</t>
  </si>
  <si>
    <t>660-154-343</t>
  </si>
  <si>
    <t>660-154-411</t>
  </si>
  <si>
    <t>660-ALL-173</t>
  </si>
  <si>
    <t>660-ALL-231</t>
  </si>
  <si>
    <t>66A-154-342</t>
  </si>
  <si>
    <t>66A-154-411</t>
  </si>
  <si>
    <t>66A-154-451</t>
  </si>
  <si>
    <t>66A-ALL-342</t>
  </si>
  <si>
    <t>66A-ALL-451</t>
  </si>
  <si>
    <t>670-154-411</t>
  </si>
  <si>
    <t>670-154-418</t>
  </si>
  <si>
    <t>670-154-461</t>
  </si>
  <si>
    <t>670-154-462</t>
  </si>
  <si>
    <t>67B-154-171</t>
  </si>
  <si>
    <t>67B-154-211</t>
  </si>
  <si>
    <t>67B-154-411</t>
  </si>
  <si>
    <t>680-154-192</t>
  </si>
  <si>
    <t>680-154-315</t>
  </si>
  <si>
    <t>680-154-342</t>
  </si>
  <si>
    <t>680-154-343</t>
  </si>
  <si>
    <t>680-154-344</t>
  </si>
  <si>
    <t>680-154-411</t>
  </si>
  <si>
    <t>680-154-418</t>
  </si>
  <si>
    <t>680-ALL-315</t>
  </si>
  <si>
    <t>680-ALL-342</t>
  </si>
  <si>
    <t>680-ALL-343</t>
  </si>
  <si>
    <t>680-ALL-344</t>
  </si>
  <si>
    <t>681-154-192</t>
  </si>
  <si>
    <t>681-154-411</t>
  </si>
  <si>
    <t>681-154-462</t>
  </si>
  <si>
    <t>681-ALL-192</t>
  </si>
  <si>
    <t>68A-154-411</t>
  </si>
  <si>
    <t>68A-154-418</t>
  </si>
  <si>
    <t>68A-154-462</t>
  </si>
  <si>
    <t>68C-154-311</t>
  </si>
  <si>
    <t>68C-154-411</t>
  </si>
  <si>
    <t>68C-154-462</t>
  </si>
  <si>
    <t>690-154-715</t>
  </si>
  <si>
    <t>690-ALL-715</t>
  </si>
  <si>
    <t>69A-154-173</t>
  </si>
  <si>
    <t>69A-154-174</t>
  </si>
  <si>
    <t>69A-154-211</t>
  </si>
  <si>
    <t>69A-154-221</t>
  </si>
  <si>
    <t>69A-154-231</t>
  </si>
  <si>
    <t>69A-154-411</t>
  </si>
  <si>
    <t>69A-154-451</t>
  </si>
  <si>
    <t>69A-ALL-173</t>
  </si>
  <si>
    <t>69A-ALL-451</t>
  </si>
  <si>
    <t>700-154-411</t>
  </si>
  <si>
    <t>700-154-418</t>
  </si>
  <si>
    <t>700-154-462</t>
  </si>
  <si>
    <t>700-154-715</t>
  </si>
  <si>
    <t>700-ALL-715</t>
  </si>
  <si>
    <t>70A-154-173</t>
  </si>
  <si>
    <t>70A-154-192</t>
  </si>
  <si>
    <t>70A-154-311</t>
  </si>
  <si>
    <t>70A-154-315</t>
  </si>
  <si>
    <t>70A-154-411</t>
  </si>
  <si>
    <t>70A-154-418</t>
  </si>
  <si>
    <t>70A-ALL-173</t>
  </si>
  <si>
    <t>710-154-411</t>
  </si>
  <si>
    <t>710-154-418</t>
  </si>
  <si>
    <t>710-154-462</t>
  </si>
  <si>
    <t>710-154-715</t>
  </si>
  <si>
    <t>710-ALL-715</t>
  </si>
  <si>
    <t>720-154-411</t>
  </si>
  <si>
    <t>720-154-715</t>
  </si>
  <si>
    <t>720-ALL-715</t>
  </si>
  <si>
    <t>730-154-715</t>
  </si>
  <si>
    <t>730-ALL-715</t>
  </si>
  <si>
    <t>73A-154-173</t>
  </si>
  <si>
    <t>73A-154-211</t>
  </si>
  <si>
    <t>73A-154-311</t>
  </si>
  <si>
    <t>73A-154-315</t>
  </si>
  <si>
    <t>73A-154-342</t>
  </si>
  <si>
    <t>73A-154-411</t>
  </si>
  <si>
    <t>73A-ALL-173</t>
  </si>
  <si>
    <t>73A-ALL-311</t>
  </si>
  <si>
    <t>73A-ALL-315</t>
  </si>
  <si>
    <t>73A-ALL-342</t>
  </si>
  <si>
    <t>73B-154-173</t>
  </si>
  <si>
    <t>73B-154-174</t>
  </si>
  <si>
    <t>73B-154-211</t>
  </si>
  <si>
    <t>73B-154-221</t>
  </si>
  <si>
    <t>73B-154-343</t>
  </si>
  <si>
    <t>73B-154-411</t>
  </si>
  <si>
    <t>73B-154-418</t>
  </si>
  <si>
    <t>73B-154-462</t>
  </si>
  <si>
    <t>73B-ALL-174</t>
  </si>
  <si>
    <t>73B-ALL-343</t>
  </si>
  <si>
    <t>740-154-153</t>
  </si>
  <si>
    <t>740-154-173</t>
  </si>
  <si>
    <t>740-154-211</t>
  </si>
  <si>
    <t>740-154-221</t>
  </si>
  <si>
    <t>740-154-311</t>
  </si>
  <si>
    <t>740-154-315</t>
  </si>
  <si>
    <t>740-154-411</t>
  </si>
  <si>
    <t>740-154-418</t>
  </si>
  <si>
    <t>740-154-462</t>
  </si>
  <si>
    <t>740-154-715</t>
  </si>
  <si>
    <t>740-ALL-153</t>
  </si>
  <si>
    <t>740-ALL-715</t>
  </si>
  <si>
    <t>74C-154-311</t>
  </si>
  <si>
    <t>74Z-154-411</t>
  </si>
  <si>
    <t>750-154-173</t>
  </si>
  <si>
    <t>750-154-211</t>
  </si>
  <si>
    <t>750-154-221</t>
  </si>
  <si>
    <t>750-154-231</t>
  </si>
  <si>
    <t>750-154-411</t>
  </si>
  <si>
    <t>750-154-715</t>
  </si>
  <si>
    <t>750-ALL-715</t>
  </si>
  <si>
    <t>760-154-173</t>
  </si>
  <si>
    <t>760-154-211</t>
  </si>
  <si>
    <t>760-154-221</t>
  </si>
  <si>
    <t>760-154-231</t>
  </si>
  <si>
    <t>760-154-342</t>
  </si>
  <si>
    <t>760-154-411</t>
  </si>
  <si>
    <t>760-154-461</t>
  </si>
  <si>
    <t>761-154-173</t>
  </si>
  <si>
    <t>761-154-211</t>
  </si>
  <si>
    <t>761-154-221</t>
  </si>
  <si>
    <t>761-154-231</t>
  </si>
  <si>
    <t>761-154-461</t>
  </si>
  <si>
    <t>761-ALL-461</t>
  </si>
  <si>
    <t>76A-154-173</t>
  </si>
  <si>
    <t>76A-154-211</t>
  </si>
  <si>
    <t>76A-154-221</t>
  </si>
  <si>
    <t>76A-154-231</t>
  </si>
  <si>
    <t>76A-154-314</t>
  </si>
  <si>
    <t>76A-154-315</t>
  </si>
  <si>
    <t>76A-154-411</t>
  </si>
  <si>
    <t>76A-154-418</t>
  </si>
  <si>
    <t>76A-ALL-173</t>
  </si>
  <si>
    <t>76A-ALL-231</t>
  </si>
  <si>
    <t>76A-ALL-314</t>
  </si>
  <si>
    <t>770-154-311</t>
  </si>
  <si>
    <t>770-154-411</t>
  </si>
  <si>
    <t>770-154-462</t>
  </si>
  <si>
    <t>770-154-715</t>
  </si>
  <si>
    <t>770-ALL-715</t>
  </si>
  <si>
    <t>780-154-153</t>
  </si>
  <si>
    <t>780-154-211</t>
  </si>
  <si>
    <t>780-154-311</t>
  </si>
  <si>
    <t>780-154-411</t>
  </si>
  <si>
    <t>780-154-418</t>
  </si>
  <si>
    <t>780-154-462</t>
  </si>
  <si>
    <t>780-154-715</t>
  </si>
  <si>
    <t>780-ALL-153</t>
  </si>
  <si>
    <t>780-ALL-715</t>
  </si>
  <si>
    <t>78A-154-411</t>
  </si>
  <si>
    <t>78A-154-462</t>
  </si>
  <si>
    <t>78B-154-173</t>
  </si>
  <si>
    <t>78B-154-343</t>
  </si>
  <si>
    <t>78B-154-411</t>
  </si>
  <si>
    <t>78B-ALL-173</t>
  </si>
  <si>
    <t>78B-ALL-343</t>
  </si>
  <si>
    <t>790-154-342</t>
  </si>
  <si>
    <t>790-154-411</t>
  </si>
  <si>
    <t>790-154-715</t>
  </si>
  <si>
    <t>790-ALL-342</t>
  </si>
  <si>
    <t>790-ALL-715</t>
  </si>
  <si>
    <t>79A-154-342</t>
  </si>
  <si>
    <t>79A-154-411</t>
  </si>
  <si>
    <t>79A-154-462</t>
  </si>
  <si>
    <t>79A-ALL-342</t>
  </si>
  <si>
    <t>79Z-154-462</t>
  </si>
  <si>
    <t>800-154-171</t>
  </si>
  <si>
    <t>800-154-199</t>
  </si>
  <si>
    <t>800-154-211</t>
  </si>
  <si>
    <t>800-154-221</t>
  </si>
  <si>
    <t>800-154-231</t>
  </si>
  <si>
    <t>800-154-311</t>
  </si>
  <si>
    <t>800-154-411</t>
  </si>
  <si>
    <t>800-154-418</t>
  </si>
  <si>
    <t>800-154-461</t>
  </si>
  <si>
    <t>80B-154-411</t>
  </si>
  <si>
    <t>810-154-314</t>
  </si>
  <si>
    <t>810-154-411</t>
  </si>
  <si>
    <t>810-154-461</t>
  </si>
  <si>
    <t>810-ALL-314</t>
  </si>
  <si>
    <t>81A-154-315</t>
  </si>
  <si>
    <t>81A-154-342</t>
  </si>
  <si>
    <t>81A-154-411</t>
  </si>
  <si>
    <t>81A-154-418</t>
  </si>
  <si>
    <t>81A-ALL-315</t>
  </si>
  <si>
    <t>81A-ALL-342</t>
  </si>
  <si>
    <t>81B-154-342</t>
  </si>
  <si>
    <t>81B-154-343</t>
  </si>
  <si>
    <t>81B-154-411</t>
  </si>
  <si>
    <t>81B-154-462</t>
  </si>
  <si>
    <t>81B-ALL-342</t>
  </si>
  <si>
    <t>81B-ALL-343</t>
  </si>
  <si>
    <t>820-154-411</t>
  </si>
  <si>
    <t>820-154-462</t>
  </si>
  <si>
    <t>821-154-173</t>
  </si>
  <si>
    <t>821-154-211</t>
  </si>
  <si>
    <t>821-154-221</t>
  </si>
  <si>
    <t>821-154-231</t>
  </si>
  <si>
    <t>821-154-342</t>
  </si>
  <si>
    <t>821-154-343</t>
  </si>
  <si>
    <t>821-154-411</t>
  </si>
  <si>
    <t>821-ALL-173</t>
  </si>
  <si>
    <t>830-154-171</t>
  </si>
  <si>
    <t>830-154-173</t>
  </si>
  <si>
    <t>830-154-174</t>
  </si>
  <si>
    <t>830-154-176</t>
  </si>
  <si>
    <t>830-154-211</t>
  </si>
  <si>
    <t>830-154-221</t>
  </si>
  <si>
    <t>830-154-411</t>
  </si>
  <si>
    <t>830-ALL-174</t>
  </si>
  <si>
    <t>830-ALL-176</t>
  </si>
  <si>
    <t>840-154-173</t>
  </si>
  <si>
    <t>840-154-211</t>
  </si>
  <si>
    <t>840-154-221</t>
  </si>
  <si>
    <t>840-154-231</t>
  </si>
  <si>
    <t>840-154-342</t>
  </si>
  <si>
    <t>840-154-411</t>
  </si>
  <si>
    <t>840-ALL-173</t>
  </si>
  <si>
    <t>840-ALL-342</t>
  </si>
  <si>
    <t>84B-154-411</t>
  </si>
  <si>
    <t>84B-154-462</t>
  </si>
  <si>
    <t>850-154-411</t>
  </si>
  <si>
    <t>860-154-171</t>
  </si>
  <si>
    <t>860-154-314</t>
  </si>
  <si>
    <t>860-154-315</t>
  </si>
  <si>
    <t>860-154-342</t>
  </si>
  <si>
    <t>860-154-411</t>
  </si>
  <si>
    <t>860-154-418</t>
  </si>
  <si>
    <t>860-154-462</t>
  </si>
  <si>
    <t>860-154-715</t>
  </si>
  <si>
    <t>860-ALL-314</t>
  </si>
  <si>
    <t>860-ALL-342</t>
  </si>
  <si>
    <t>860-ALL-715</t>
  </si>
  <si>
    <t>861-154-151</t>
  </si>
  <si>
    <t>861-154-173</t>
  </si>
  <si>
    <t>861-154-174</t>
  </si>
  <si>
    <t>861-154-176</t>
  </si>
  <si>
    <t>861-154-211</t>
  </si>
  <si>
    <t>861-154-221</t>
  </si>
  <si>
    <t>861-154-231</t>
  </si>
  <si>
    <t>861-154-343</t>
  </si>
  <si>
    <t>861-154-411</t>
  </si>
  <si>
    <t>861-154-462</t>
  </si>
  <si>
    <t>861-ALL-173</t>
  </si>
  <si>
    <t>862-154-173</t>
  </si>
  <si>
    <t>862-154-211</t>
  </si>
  <si>
    <t>862-154-221</t>
  </si>
  <si>
    <t>862-154-411</t>
  </si>
  <si>
    <t>862-154-418</t>
  </si>
  <si>
    <t>862-154-715</t>
  </si>
  <si>
    <t>862-ALL-173</t>
  </si>
  <si>
    <t>862-ALL-715</t>
  </si>
  <si>
    <t>86T-154-173</t>
  </si>
  <si>
    <t>86T-154-211</t>
  </si>
  <si>
    <t>86T-154-411</t>
  </si>
  <si>
    <t>86T-154-462</t>
  </si>
  <si>
    <t>86T-ALL-173</t>
  </si>
  <si>
    <t>870-154-171</t>
  </si>
  <si>
    <t>870-154-174</t>
  </si>
  <si>
    <t>870-154-211</t>
  </si>
  <si>
    <t>870-154-221</t>
  </si>
  <si>
    <t>870-154-332</t>
  </si>
  <si>
    <t>870-154-411</t>
  </si>
  <si>
    <t>870-154-418</t>
  </si>
  <si>
    <t>870-154-462</t>
  </si>
  <si>
    <t>870-154-715</t>
  </si>
  <si>
    <t>870-ALL-715</t>
  </si>
  <si>
    <t>87A-154-311</t>
  </si>
  <si>
    <t>87A-154-315</t>
  </si>
  <si>
    <t>87A-154-342</t>
  </si>
  <si>
    <t>87A-154-411</t>
  </si>
  <si>
    <t>87A-154-418</t>
  </si>
  <si>
    <t>87A-ALL-342</t>
  </si>
  <si>
    <t>880-154-173</t>
  </si>
  <si>
    <t>880-154-178</t>
  </si>
  <si>
    <t>880-154-211</t>
  </si>
  <si>
    <t>880-154-221</t>
  </si>
  <si>
    <t>880-154-231</t>
  </si>
  <si>
    <t>880-154-342</t>
  </si>
  <si>
    <t>880-154-411</t>
  </si>
  <si>
    <t>880-154-715</t>
  </si>
  <si>
    <t>880-ALL-173</t>
  </si>
  <si>
    <t>880-ALL-178</t>
  </si>
  <si>
    <t>880-ALL-715</t>
  </si>
  <si>
    <t>88A-154-192</t>
  </si>
  <si>
    <t>88A-154-311</t>
  </si>
  <si>
    <t>88A-154-342</t>
  </si>
  <si>
    <t>88A-154-411</t>
  </si>
  <si>
    <t>88A-154-418</t>
  </si>
  <si>
    <t>88A-154-451</t>
  </si>
  <si>
    <t>88A-ALL-192</t>
  </si>
  <si>
    <t>88A-ALL-342</t>
  </si>
  <si>
    <t>88A-ALL-418</t>
  </si>
  <si>
    <t>88A-ALL-451</t>
  </si>
  <si>
    <t>890-154-715</t>
  </si>
  <si>
    <t>890-ALL-715</t>
  </si>
  <si>
    <t>900-154-315</t>
  </si>
  <si>
    <t>900-154-411</t>
  </si>
  <si>
    <t>900-154-715</t>
  </si>
  <si>
    <t>900-ALL-315</t>
  </si>
  <si>
    <t>900-ALL-715</t>
  </si>
  <si>
    <t>90A-154-411</t>
  </si>
  <si>
    <t>90A-154-462</t>
  </si>
  <si>
    <t>90B-154-311</t>
  </si>
  <si>
    <t>90B-154-342</t>
  </si>
  <si>
    <t>90B-154-411</t>
  </si>
  <si>
    <t>90B-ALL-342</t>
  </si>
  <si>
    <t>90D-154-311</t>
  </si>
  <si>
    <t>90D-154-411</t>
  </si>
  <si>
    <t>90D-154-418</t>
  </si>
  <si>
    <t>90F-154-462</t>
  </si>
  <si>
    <t>910-154-173</t>
  </si>
  <si>
    <t>910-154-211</t>
  </si>
  <si>
    <t>910-154-221</t>
  </si>
  <si>
    <t>910-154-311</t>
  </si>
  <si>
    <t>910-154-314</t>
  </si>
  <si>
    <t>910-154-315</t>
  </si>
  <si>
    <t>910-154-342</t>
  </si>
  <si>
    <t>910-154-411</t>
  </si>
  <si>
    <t>910-154-418</t>
  </si>
  <si>
    <t>910-ALL-314</t>
  </si>
  <si>
    <t>910-ALL-315</t>
  </si>
  <si>
    <t>91A-154-315</t>
  </si>
  <si>
    <t>91A-154-411</t>
  </si>
  <si>
    <t>91A-154-418</t>
  </si>
  <si>
    <t>91A-154-461</t>
  </si>
  <si>
    <t>91A-154-462</t>
  </si>
  <si>
    <t>91B-154-462</t>
  </si>
  <si>
    <t>920-154-311</t>
  </si>
  <si>
    <t>920-154-715</t>
  </si>
  <si>
    <t>920-ALL-715</t>
  </si>
  <si>
    <t>92B-154-192</t>
  </si>
  <si>
    <t>92B-ALL-192</t>
  </si>
  <si>
    <t>92D-154-315</t>
  </si>
  <si>
    <t>92D-154-342</t>
  </si>
  <si>
    <t>92D-154-411</t>
  </si>
  <si>
    <t>92D-154-418</t>
  </si>
  <si>
    <t>92D-ALL-315</t>
  </si>
  <si>
    <t>92D-ALL-342</t>
  </si>
  <si>
    <t>92E-154-192</t>
  </si>
  <si>
    <t>92E-154-343</t>
  </si>
  <si>
    <t>92E-154-411</t>
  </si>
  <si>
    <t>92E-154-462</t>
  </si>
  <si>
    <t>92E-ALL-192</t>
  </si>
  <si>
    <t>92E-ALL-343</t>
  </si>
  <si>
    <t>92F-154-411</t>
  </si>
  <si>
    <t>92F-154-418</t>
  </si>
  <si>
    <t>92F-154-462</t>
  </si>
  <si>
    <t>92F-ALL-418</t>
  </si>
  <si>
    <t>92G-154-411</t>
  </si>
  <si>
    <t>92G-154-418</t>
  </si>
  <si>
    <t>92G-154-462</t>
  </si>
  <si>
    <t>92L-154-315</t>
  </si>
  <si>
    <t>92L-ALL-315</t>
  </si>
  <si>
    <t>92M-154-311</t>
  </si>
  <si>
    <t>92N-154-311</t>
  </si>
  <si>
    <t>92N-154-418</t>
  </si>
  <si>
    <t>92N-154-462</t>
  </si>
  <si>
    <t>92N-ALL-311</t>
  </si>
  <si>
    <t>92P-154-311</t>
  </si>
  <si>
    <t>92R-154-311</t>
  </si>
  <si>
    <t>92R-154-411</t>
  </si>
  <si>
    <t>92R-154-462</t>
  </si>
  <si>
    <t>92S-154-411</t>
  </si>
  <si>
    <t>92S-154-418</t>
  </si>
  <si>
    <t>92T-154-411</t>
  </si>
  <si>
    <t>92T-154-418</t>
  </si>
  <si>
    <t>92U-154-311</t>
  </si>
  <si>
    <t>92U-ALL-311</t>
  </si>
  <si>
    <t>92V-154-311</t>
  </si>
  <si>
    <t>92Y-154-192</t>
  </si>
  <si>
    <t>92Y-154-342</t>
  </si>
  <si>
    <t>92Y-154-411</t>
  </si>
  <si>
    <t>92Y-154-418</t>
  </si>
  <si>
    <t>92Y-ALL-192</t>
  </si>
  <si>
    <t>92Y-ALL-342</t>
  </si>
  <si>
    <t>930-154-411</t>
  </si>
  <si>
    <t>93A-154-462</t>
  </si>
  <si>
    <t>93J-154-462</t>
  </si>
  <si>
    <t>93M-154-311</t>
  </si>
  <si>
    <t>93M-ALL-311</t>
  </si>
  <si>
    <t>93N-154-311</t>
  </si>
  <si>
    <t>93N-154-411</t>
  </si>
  <si>
    <t>93N-154-451</t>
  </si>
  <si>
    <t>93N-ALL-451</t>
  </si>
  <si>
    <t>93P-154-311</t>
  </si>
  <si>
    <t>93Q-154-311</t>
  </si>
  <si>
    <t>93Q-154-411</t>
  </si>
  <si>
    <t>93Q-154-462</t>
  </si>
  <si>
    <t>93R-154-411</t>
  </si>
  <si>
    <t>940-154-411</t>
  </si>
  <si>
    <t>940-154-715</t>
  </si>
  <si>
    <t>940-ALL-715</t>
  </si>
  <si>
    <t>94A-154-451</t>
  </si>
  <si>
    <t>94A-154-462</t>
  </si>
  <si>
    <t>94A-ALL-451</t>
  </si>
  <si>
    <t>94Z-154-311</t>
  </si>
  <si>
    <t>950-154-311</t>
  </si>
  <si>
    <t>950-154-411</t>
  </si>
  <si>
    <t>950-154-453</t>
  </si>
  <si>
    <t>950-154-462</t>
  </si>
  <si>
    <t>95A-154-342</t>
  </si>
  <si>
    <t>95A-154-411</t>
  </si>
  <si>
    <t>95A-154-418</t>
  </si>
  <si>
    <t>95A-154-462</t>
  </si>
  <si>
    <t>95A-ALL-342</t>
  </si>
  <si>
    <t>960-154-173</t>
  </si>
  <si>
    <t>960-154-211</t>
  </si>
  <si>
    <t>960-154-221</t>
  </si>
  <si>
    <t>960-154-231</t>
  </si>
  <si>
    <t>960-154-311</t>
  </si>
  <si>
    <t>960-154-411</t>
  </si>
  <si>
    <t>96C-154-192</t>
  </si>
  <si>
    <t>96C-154-315</t>
  </si>
  <si>
    <t>96C-154-411</t>
  </si>
  <si>
    <t>96C-ALL-192</t>
  </si>
  <si>
    <t>96C-ALL-315</t>
  </si>
  <si>
    <t>96F-154-311</t>
  </si>
  <si>
    <t>96F-154-411</t>
  </si>
  <si>
    <t>96F-154-418</t>
  </si>
  <si>
    <t>970-154-411</t>
  </si>
  <si>
    <t>970-154-462</t>
  </si>
  <si>
    <t>970-154-715</t>
  </si>
  <si>
    <t>970-ALL-715</t>
  </si>
  <si>
    <t>97D-154-411</t>
  </si>
  <si>
    <t>980-154-173</t>
  </si>
  <si>
    <t>980-154-211</t>
  </si>
  <si>
    <t>980-154-411</t>
  </si>
  <si>
    <t>980-154-461</t>
  </si>
  <si>
    <t>980-154-462</t>
  </si>
  <si>
    <t>980-154-715</t>
  </si>
  <si>
    <t>980-ALL-173</t>
  </si>
  <si>
    <t>980-ALL-715</t>
  </si>
  <si>
    <t>98A-154-411</t>
  </si>
  <si>
    <t>98A-154-418</t>
  </si>
  <si>
    <t>98A-154-461</t>
  </si>
  <si>
    <t>98A-154-462</t>
  </si>
  <si>
    <t>98A-ALL-461</t>
  </si>
  <si>
    <t>98B-154-311</t>
  </si>
  <si>
    <t>98B-154-411</t>
  </si>
  <si>
    <t>98B-ALL-311</t>
  </si>
  <si>
    <t>990-154-411</t>
  </si>
  <si>
    <t>990-154-461</t>
  </si>
  <si>
    <t>990-154-462</t>
  </si>
  <si>
    <t>990-154-715</t>
  </si>
  <si>
    <t>990-ALL-715</t>
  </si>
  <si>
    <t>995-154-173</t>
  </si>
  <si>
    <t>995-154-211</t>
  </si>
  <si>
    <t>995-154-221</t>
  </si>
  <si>
    <t>995-154-231</t>
  </si>
  <si>
    <t>995-154-411</t>
  </si>
  <si>
    <t>995-154-462</t>
  </si>
  <si>
    <t>995-ALL-173</t>
  </si>
  <si>
    <t>ALL-154-151</t>
  </si>
  <si>
    <t>ALL-154-153</t>
  </si>
  <si>
    <t>ALL-154-171</t>
  </si>
  <si>
    <t>ALL-154-173</t>
  </si>
  <si>
    <t>ALL-154-174</t>
  </si>
  <si>
    <t>ALL-154-176</t>
  </si>
  <si>
    <t>ALL-154-178</t>
  </si>
  <si>
    <t>ALL-154-192</t>
  </si>
  <si>
    <t>ALL-154-199</t>
  </si>
  <si>
    <t>ALL-154-211</t>
  </si>
  <si>
    <t>ALL-154-221</t>
  </si>
  <si>
    <t>ALL-154-229</t>
  </si>
  <si>
    <t>ALL-154-231</t>
  </si>
  <si>
    <t>ALL-154-311</t>
  </si>
  <si>
    <t>ALL-154-314</t>
  </si>
  <si>
    <t>ALL-154-315</t>
  </si>
  <si>
    <t>ALL-154-332</t>
  </si>
  <si>
    <t>ALL-154-342</t>
  </si>
  <si>
    <t>ALL-154-343</t>
  </si>
  <si>
    <t>ALL-154-344</t>
  </si>
  <si>
    <t>ALL-154-411</t>
  </si>
  <si>
    <t>ALL-154-418</t>
  </si>
  <si>
    <t>ALL-154-451</t>
  </si>
  <si>
    <t>ALL-154-452</t>
  </si>
  <si>
    <t>ALL-154-453</t>
  </si>
  <si>
    <t>ALL-154-459</t>
  </si>
  <si>
    <t>ALL-154-461</t>
  </si>
  <si>
    <t>ALL-154-462</t>
  </si>
  <si>
    <t>ALL-154-471</t>
  </si>
  <si>
    <t>ALL-154-715</t>
  </si>
  <si>
    <t>ALL-ALL-715</t>
  </si>
  <si>
    <t>010-166-418</t>
  </si>
  <si>
    <t>010-171-135</t>
  </si>
  <si>
    <t>010-171-142</t>
  </si>
  <si>
    <t>010-171-146</t>
  </si>
  <si>
    <t>010-171-181</t>
  </si>
  <si>
    <t>010-171-187</t>
  </si>
  <si>
    <t>010-171-221</t>
  </si>
  <si>
    <t>010-ALL-142</t>
  </si>
  <si>
    <t>01F-181-541</t>
  </si>
  <si>
    <t>01F-ALL-541</t>
  </si>
  <si>
    <t>020-171-199</t>
  </si>
  <si>
    <t>020-171-231</t>
  </si>
  <si>
    <t>020-171-411</t>
  </si>
  <si>
    <t>030-163-180</t>
  </si>
  <si>
    <t>030-ALL-180</t>
  </si>
  <si>
    <t>040-171-180</t>
  </si>
  <si>
    <t>040-171-192</t>
  </si>
  <si>
    <t>040-171-231</t>
  </si>
  <si>
    <t>040-ALL-180</t>
  </si>
  <si>
    <t>040-ALL-192</t>
  </si>
  <si>
    <t>050-181-152</t>
  </si>
  <si>
    <t>050-181-211</t>
  </si>
  <si>
    <t>050-181-221</t>
  </si>
  <si>
    <t>050-ALL-152</t>
  </si>
  <si>
    <t>060-171-151</t>
  </si>
  <si>
    <t>060-171-180</t>
  </si>
  <si>
    <t>060-171-333</t>
  </si>
  <si>
    <t>060-171-542</t>
  </si>
  <si>
    <t>060-ALL-180</t>
  </si>
  <si>
    <t>060-ALL-333</t>
  </si>
  <si>
    <t>060-ALL-542</t>
  </si>
  <si>
    <t>06B-171-121</t>
  </si>
  <si>
    <t>06B-171-143</t>
  </si>
  <si>
    <t>06B-171-144</t>
  </si>
  <si>
    <t>06B-171-211</t>
  </si>
  <si>
    <t>06B-171-229</t>
  </si>
  <si>
    <t>06B-171-231</t>
  </si>
  <si>
    <t>06B-171-344</t>
  </si>
  <si>
    <t>06B-171-352</t>
  </si>
  <si>
    <t>06B-171-411</t>
  </si>
  <si>
    <t>06B-171-418</t>
  </si>
  <si>
    <t>06B-181-325</t>
  </si>
  <si>
    <t>06B-181-326</t>
  </si>
  <si>
    <t>06B-ALL-143</t>
  </si>
  <si>
    <t>06B-ALL-144</t>
  </si>
  <si>
    <t>06B-ALL-229</t>
  </si>
  <si>
    <t>06B-ALL-326</t>
  </si>
  <si>
    <t>06B-ALL-344</t>
  </si>
  <si>
    <t>06B-ALL-352</t>
  </si>
  <si>
    <t>070-166-418</t>
  </si>
  <si>
    <t>070-171-135</t>
  </si>
  <si>
    <t>070-171-143</t>
  </si>
  <si>
    <t>070-171-162</t>
  </si>
  <si>
    <t>070-171-171</t>
  </si>
  <si>
    <t>070-171-172</t>
  </si>
  <si>
    <t>070-171-199</t>
  </si>
  <si>
    <t>070-171-231</t>
  </si>
  <si>
    <t>070-171-311</t>
  </si>
  <si>
    <t>070-171-461</t>
  </si>
  <si>
    <t>070-ALL-143</t>
  </si>
  <si>
    <t>070-ALL-162</t>
  </si>
  <si>
    <t>070-ALL-171</t>
  </si>
  <si>
    <t>070-ALL-172</t>
  </si>
  <si>
    <t>070-ALL-199</t>
  </si>
  <si>
    <t>070-ALL-461</t>
  </si>
  <si>
    <t>090-167-211</t>
  </si>
  <si>
    <t>090-167-221</t>
  </si>
  <si>
    <t>090-171-422</t>
  </si>
  <si>
    <t>090-171-451</t>
  </si>
  <si>
    <t>090-181-180</t>
  </si>
  <si>
    <t>090-ALL-180</t>
  </si>
  <si>
    <t>090-ALL-422</t>
  </si>
  <si>
    <t>090-ALL-451</t>
  </si>
  <si>
    <t>100-171-180</t>
  </si>
  <si>
    <t>100-171-199</t>
  </si>
  <si>
    <t>100-181-153</t>
  </si>
  <si>
    <t>100-181-173</t>
  </si>
  <si>
    <t>100-181-184</t>
  </si>
  <si>
    <t>100-181-199</t>
  </si>
  <si>
    <t>100-181-211</t>
  </si>
  <si>
    <t>100-181-221</t>
  </si>
  <si>
    <t>100-181-231</t>
  </si>
  <si>
    <t>100-ALL-153</t>
  </si>
  <si>
    <t>100-ALL-180</t>
  </si>
  <si>
    <t>100-ALL-184</t>
  </si>
  <si>
    <t>100-ALL-199</t>
  </si>
  <si>
    <t>110-171-153</t>
  </si>
  <si>
    <t>110-171-181</t>
  </si>
  <si>
    <t>110-171-192</t>
  </si>
  <si>
    <t>110-171-231</t>
  </si>
  <si>
    <t>110-171-332</t>
  </si>
  <si>
    <t>110-171-418</t>
  </si>
  <si>
    <t>110-181-418</t>
  </si>
  <si>
    <t>110-ALL-153</t>
  </si>
  <si>
    <t>111-171-459</t>
  </si>
  <si>
    <t>111-ALL-459</t>
  </si>
  <si>
    <t>11A-163-462</t>
  </si>
  <si>
    <t>11A-171-131</t>
  </si>
  <si>
    <t>11A-171-142</t>
  </si>
  <si>
    <t>11A-171-221</t>
  </si>
  <si>
    <t>11A-171-231</t>
  </si>
  <si>
    <t>11A-181-178</t>
  </si>
  <si>
    <t>11A-181-221</t>
  </si>
  <si>
    <t>11A-181-231</t>
  </si>
  <si>
    <t>11A-181-462</t>
  </si>
  <si>
    <t>11A-ALL-131</t>
  </si>
  <si>
    <t>11A-ALL-178</t>
  </si>
  <si>
    <t>11A-ALL-221</t>
  </si>
  <si>
    <t>11A-ALL-231</t>
  </si>
  <si>
    <t>11B-171-192</t>
  </si>
  <si>
    <t>11B-171-229</t>
  </si>
  <si>
    <t>11B-171-231</t>
  </si>
  <si>
    <t>11B-171-422</t>
  </si>
  <si>
    <t>11B-171-462</t>
  </si>
  <si>
    <t>11B-ALL-192</t>
  </si>
  <si>
    <t>11B-ALL-325</t>
  </si>
  <si>
    <t>11B-ALL-422</t>
  </si>
  <si>
    <t>11C-171-192</t>
  </si>
  <si>
    <t>11C-171-211</t>
  </si>
  <si>
    <t>11C-171-411</t>
  </si>
  <si>
    <t>11C-172-411</t>
  </si>
  <si>
    <t>11C-181-411</t>
  </si>
  <si>
    <t>11D-181-171</t>
  </si>
  <si>
    <t>11D-181-229</t>
  </si>
  <si>
    <t>11D-181-231</t>
  </si>
  <si>
    <t>11D-ALL-171</t>
  </si>
  <si>
    <t>120-167-180</t>
  </si>
  <si>
    <t>120-167-198</t>
  </si>
  <si>
    <t>120-167-311</t>
  </si>
  <si>
    <t>120-167-411</t>
  </si>
  <si>
    <t>120-181-162</t>
  </si>
  <si>
    <t>120-181-180</t>
  </si>
  <si>
    <t>120-181-311</t>
  </si>
  <si>
    <t>120-181-459</t>
  </si>
  <si>
    <t>120-181-461</t>
  </si>
  <si>
    <t>120-ALL-162</t>
  </si>
  <si>
    <t>120-ALL-180</t>
  </si>
  <si>
    <t>120-ALL-459</t>
  </si>
  <si>
    <t>130-165-418</t>
  </si>
  <si>
    <t>130-167-331</t>
  </si>
  <si>
    <t>130-167-332</t>
  </si>
  <si>
    <t>130-168-411</t>
  </si>
  <si>
    <t>130-171-121</t>
  </si>
  <si>
    <t>130-171-221</t>
  </si>
  <si>
    <t>130-171-231</t>
  </si>
  <si>
    <t>130-181-231</t>
  </si>
  <si>
    <t>130-ALL-332</t>
  </si>
  <si>
    <t>132-163-126</t>
  </si>
  <si>
    <t>132-163-142</t>
  </si>
  <si>
    <t>132-171-162</t>
  </si>
  <si>
    <t>132-171-173</t>
  </si>
  <si>
    <t>132-171-462</t>
  </si>
  <si>
    <t>132-171-541</t>
  </si>
  <si>
    <t>132-ALL-541</t>
  </si>
  <si>
    <t>13A-181-121</t>
  </si>
  <si>
    <t>13A-181-211</t>
  </si>
  <si>
    <t>13A-181-221</t>
  </si>
  <si>
    <t>13A-181-231</t>
  </si>
  <si>
    <t>13A-181-233</t>
  </si>
  <si>
    <t>13C-181-211</t>
  </si>
  <si>
    <t>140-169-192</t>
  </si>
  <si>
    <t>140-169-211</t>
  </si>
  <si>
    <t>140-169-221</t>
  </si>
  <si>
    <t>140-170-146</t>
  </si>
  <si>
    <t>140-170-211</t>
  </si>
  <si>
    <t>140-170-221</t>
  </si>
  <si>
    <t>140-171-418</t>
  </si>
  <si>
    <t>140-181-180</t>
  </si>
  <si>
    <t>140-ALL-180</t>
  </si>
  <si>
    <t>160-171-151</t>
  </si>
  <si>
    <t>160-171-311</t>
  </si>
  <si>
    <t>160-171-332</t>
  </si>
  <si>
    <t>160-171-411</t>
  </si>
  <si>
    <t>160-171-418</t>
  </si>
  <si>
    <t>160-ALL-151</t>
  </si>
  <si>
    <t>170-166-418</t>
  </si>
  <si>
    <t>170-167-311</t>
  </si>
  <si>
    <t>170-169-231</t>
  </si>
  <si>
    <t>170-171-311</t>
  </si>
  <si>
    <t>170-171-462</t>
  </si>
  <si>
    <t>180-167-211</t>
  </si>
  <si>
    <t>180-167-332</t>
  </si>
  <si>
    <t>180-181-128</t>
  </si>
  <si>
    <t>180-181-143</t>
  </si>
  <si>
    <t>180-181-171</t>
  </si>
  <si>
    <t>180-181-173</t>
  </si>
  <si>
    <t>180-181-174</t>
  </si>
  <si>
    <t>180-181-199</t>
  </si>
  <si>
    <t>180-ALL-128</t>
  </si>
  <si>
    <t>180-ALL-143</t>
  </si>
  <si>
    <t>180-ALL-173</t>
  </si>
  <si>
    <t>180-ALL-332</t>
  </si>
  <si>
    <t>181-167-142</t>
  </si>
  <si>
    <t>182-171-152</t>
  </si>
  <si>
    <t>182-171-211</t>
  </si>
  <si>
    <t>182-171-221</t>
  </si>
  <si>
    <t>182-171-231</t>
  </si>
  <si>
    <t>182-171-418</t>
  </si>
  <si>
    <t>182-181-135</t>
  </si>
  <si>
    <t>182-181-180</t>
  </si>
  <si>
    <t>182-181-221</t>
  </si>
  <si>
    <t>182-181-231</t>
  </si>
  <si>
    <t>182-181-333</t>
  </si>
  <si>
    <t>182-181-459</t>
  </si>
  <si>
    <t>182-ALL-152</t>
  </si>
  <si>
    <t>182-ALL-180</t>
  </si>
  <si>
    <t>182-ALL-333</t>
  </si>
  <si>
    <t>182-ALL-459</t>
  </si>
  <si>
    <t>190-167-132</t>
  </si>
  <si>
    <t>190-171-126</t>
  </si>
  <si>
    <t>190-171-131</t>
  </si>
  <si>
    <t>190-171-135</t>
  </si>
  <si>
    <t>190-171-142</t>
  </si>
  <si>
    <t>190-171-162</t>
  </si>
  <si>
    <t>190-171-171</t>
  </si>
  <si>
    <t>190-171-173</t>
  </si>
  <si>
    <t>190-171-180</t>
  </si>
  <si>
    <t>190-171-211</t>
  </si>
  <si>
    <t>190-171-411</t>
  </si>
  <si>
    <t>190-181-211</t>
  </si>
  <si>
    <t>190-181-221</t>
  </si>
  <si>
    <t>190-ALL-132</t>
  </si>
  <si>
    <t>190-ALL-142</t>
  </si>
  <si>
    <t>190-ALL-162</t>
  </si>
  <si>
    <t>190-ALL-173</t>
  </si>
  <si>
    <t>190-ALL-180</t>
  </si>
  <si>
    <t>200-171-312</t>
  </si>
  <si>
    <t>200-171-418</t>
  </si>
  <si>
    <t>200-181-135</t>
  </si>
  <si>
    <t>200-181-152</t>
  </si>
  <si>
    <t>200-181-173</t>
  </si>
  <si>
    <t>200-181-231</t>
  </si>
  <si>
    <t>200-181-311</t>
  </si>
  <si>
    <t>200-ALL-312</t>
  </si>
  <si>
    <t>20A-171-192</t>
  </si>
  <si>
    <t>20A-171-311</t>
  </si>
  <si>
    <t>20A-ALL-192</t>
  </si>
  <si>
    <t>210-171-180</t>
  </si>
  <si>
    <t>210-171-181</t>
  </si>
  <si>
    <t>210-171-221</t>
  </si>
  <si>
    <t>210-171-333</t>
  </si>
  <si>
    <t>210-ALL-180</t>
  </si>
  <si>
    <t>210-ALL-333</t>
  </si>
  <si>
    <t>220-171-131</t>
  </si>
  <si>
    <t>220-171-151</t>
  </si>
  <si>
    <t>220-171-221</t>
  </si>
  <si>
    <t>220-171-231</t>
  </si>
  <si>
    <t>220-171-411</t>
  </si>
  <si>
    <t>220-171-418</t>
  </si>
  <si>
    <t>220-ALL-151</t>
  </si>
  <si>
    <t>230-163-133</t>
  </si>
  <si>
    <t>230-171-175</t>
  </si>
  <si>
    <t>230-171-180</t>
  </si>
  <si>
    <t>230-171-211</t>
  </si>
  <si>
    <t>230-171-221</t>
  </si>
  <si>
    <t>230-ALL-175</t>
  </si>
  <si>
    <t>230-ALL-180</t>
  </si>
  <si>
    <t>240-171-180</t>
  </si>
  <si>
    <t>240-ALL-180</t>
  </si>
  <si>
    <t>241-163-171</t>
  </si>
  <si>
    <t>241-171-152</t>
  </si>
  <si>
    <t>241-171-173</t>
  </si>
  <si>
    <t>241-171-221</t>
  </si>
  <si>
    <t>241-ALL-152</t>
  </si>
  <si>
    <t>250-166-418</t>
  </si>
  <si>
    <t>260-167-126</t>
  </si>
  <si>
    <t>260-167-142</t>
  </si>
  <si>
    <t>260-167-171</t>
  </si>
  <si>
    <t>260-167-211</t>
  </si>
  <si>
    <t>260-167-331</t>
  </si>
  <si>
    <t>260-167-332</t>
  </si>
  <si>
    <t>260-169-131</t>
  </si>
  <si>
    <t>260-169-211</t>
  </si>
  <si>
    <t>260-169-221</t>
  </si>
  <si>
    <t>260-171-311</t>
  </si>
  <si>
    <t>260-181-116</t>
  </si>
  <si>
    <t>260-181-121</t>
  </si>
  <si>
    <t>260-181-126</t>
  </si>
  <si>
    <t>260-181-131</t>
  </si>
  <si>
    <t>260-181-142</t>
  </si>
  <si>
    <t>260-181-146</t>
  </si>
  <si>
    <t>260-181-151</t>
  </si>
  <si>
    <t>260-181-171</t>
  </si>
  <si>
    <t>260-181-173</t>
  </si>
  <si>
    <t>260-181-199</t>
  </si>
  <si>
    <t>260-181-211</t>
  </si>
  <si>
    <t>260-181-221</t>
  </si>
  <si>
    <t>260-181-332</t>
  </si>
  <si>
    <t>260-181-542</t>
  </si>
  <si>
    <t>260-ALL-146</t>
  </si>
  <si>
    <t>260-ALL-331</t>
  </si>
  <si>
    <t>26C-171-462</t>
  </si>
  <si>
    <t>26C-171-541</t>
  </si>
  <si>
    <t>26C-171-542</t>
  </si>
  <si>
    <t>26C-181-121</t>
  </si>
  <si>
    <t>26C-181-211</t>
  </si>
  <si>
    <t>270-171-126</t>
  </si>
  <si>
    <t>270-171-131</t>
  </si>
  <si>
    <t>270-171-142</t>
  </si>
  <si>
    <t>270-171-171</t>
  </si>
  <si>
    <t>270-171-174</t>
  </si>
  <si>
    <t>270-171-180</t>
  </si>
  <si>
    <t>270-171-191</t>
  </si>
  <si>
    <t>270-171-211</t>
  </si>
  <si>
    <t>270-171-418</t>
  </si>
  <si>
    <t>270-171-462</t>
  </si>
  <si>
    <t>270-181-113</t>
  </si>
  <si>
    <t>270-181-127</t>
  </si>
  <si>
    <t>270-181-211</t>
  </si>
  <si>
    <t>270-181-221</t>
  </si>
  <si>
    <t>270-ALL-113</t>
  </si>
  <si>
    <t>270-ALL-126</t>
  </si>
  <si>
    <t>270-ALL-127</t>
  </si>
  <si>
    <t>270-ALL-131</t>
  </si>
  <si>
    <t>270-ALL-142</t>
  </si>
  <si>
    <t>270-ALL-180</t>
  </si>
  <si>
    <t>270-ALL-191</t>
  </si>
  <si>
    <t>280-169-231</t>
  </si>
  <si>
    <t>280-171-131</t>
  </si>
  <si>
    <t>280-171-143</t>
  </si>
  <si>
    <t>280-171-146</t>
  </si>
  <si>
    <t>280-171-180</t>
  </si>
  <si>
    <t>280-ALL-131</t>
  </si>
  <si>
    <t>280-ALL-143</t>
  </si>
  <si>
    <t>280-ALL-146</t>
  </si>
  <si>
    <t>280-ALL-180</t>
  </si>
  <si>
    <t>280-ALL-231</t>
  </si>
  <si>
    <t>290-163-126</t>
  </si>
  <si>
    <t>290-163-142</t>
  </si>
  <si>
    <t>290-163-162</t>
  </si>
  <si>
    <t>290-163-171</t>
  </si>
  <si>
    <t>290-163-174</t>
  </si>
  <si>
    <t>290-163-176</t>
  </si>
  <si>
    <t>290-165-418</t>
  </si>
  <si>
    <t>290-171-113</t>
  </si>
  <si>
    <t>290-171-126</t>
  </si>
  <si>
    <t>290-171-142</t>
  </si>
  <si>
    <t>290-171-144</t>
  </si>
  <si>
    <t>290-171-162</t>
  </si>
  <si>
    <t>290-171-171</t>
  </si>
  <si>
    <t>290-171-174</t>
  </si>
  <si>
    <t>290-171-176</t>
  </si>
  <si>
    <t>290-171-180</t>
  </si>
  <si>
    <t>290-171-211</t>
  </si>
  <si>
    <t>290-171-221</t>
  </si>
  <si>
    <t>290-171-411</t>
  </si>
  <si>
    <t>290-ALL-126</t>
  </si>
  <si>
    <t>290-ALL-142</t>
  </si>
  <si>
    <t>290-ALL-180</t>
  </si>
  <si>
    <t>292-167-192</t>
  </si>
  <si>
    <t>292-167-211</t>
  </si>
  <si>
    <t>292-167-221</t>
  </si>
  <si>
    <t>292-171-126</t>
  </si>
  <si>
    <t>292-171-142</t>
  </si>
  <si>
    <t>292-171-171</t>
  </si>
  <si>
    <t>292-ALL-126</t>
  </si>
  <si>
    <t>292-ALL-171</t>
  </si>
  <si>
    <t>310-163-523</t>
  </si>
  <si>
    <t>310-166-418</t>
  </si>
  <si>
    <t>310-167-311</t>
  </si>
  <si>
    <t>310-171-231</t>
  </si>
  <si>
    <t>310-171-418</t>
  </si>
  <si>
    <t>310-181-171</t>
  </si>
  <si>
    <t>310-181-173</t>
  </si>
  <si>
    <t>310-181-175</t>
  </si>
  <si>
    <t>310-181-221</t>
  </si>
  <si>
    <t>310-181-231</t>
  </si>
  <si>
    <t>310-ALL-171</t>
  </si>
  <si>
    <t>310-ALL-175</t>
  </si>
  <si>
    <t>310-ALL-311</t>
  </si>
  <si>
    <t>320-171-121</t>
  </si>
  <si>
    <t>320-171-131</t>
  </si>
  <si>
    <t>320-171-135</t>
  </si>
  <si>
    <t>320-171-171</t>
  </si>
  <si>
    <t>320-171-181</t>
  </si>
  <si>
    <t>320-171-187</t>
  </si>
  <si>
    <t>320-171-221</t>
  </si>
  <si>
    <t>320-ALL-131</t>
  </si>
  <si>
    <t>320-ALL-135</t>
  </si>
  <si>
    <t>320-ALL-181</t>
  </si>
  <si>
    <t>320-ALL-187</t>
  </si>
  <si>
    <t>32D-132-192</t>
  </si>
  <si>
    <t>32D-132-211</t>
  </si>
  <si>
    <t>32D-165-411</t>
  </si>
  <si>
    <t>32D-171-192</t>
  </si>
  <si>
    <t>32D-171-211</t>
  </si>
  <si>
    <t>32D-171-311</t>
  </si>
  <si>
    <t>32D-171-411</t>
  </si>
  <si>
    <t>32D-ALL-192</t>
  </si>
  <si>
    <t>32D-ALL-311</t>
  </si>
  <si>
    <t>32L-167-121</t>
  </si>
  <si>
    <t>32L-167-143</t>
  </si>
  <si>
    <t>32L-167-211</t>
  </si>
  <si>
    <t>32L-167-221</t>
  </si>
  <si>
    <t>32L-167-231</t>
  </si>
  <si>
    <t>32L-171-411</t>
  </si>
  <si>
    <t>32L-ALL-143</t>
  </si>
  <si>
    <t>32M-171-131</t>
  </si>
  <si>
    <t>32M-171-211</t>
  </si>
  <si>
    <t>32M-171-418</t>
  </si>
  <si>
    <t>32M-181-131</t>
  </si>
  <si>
    <t>32M-181-211</t>
  </si>
  <si>
    <t>32M-181-411</t>
  </si>
  <si>
    <t>32P-171-121</t>
  </si>
  <si>
    <t>32P-171-211</t>
  </si>
  <si>
    <t>330-171-116</t>
  </si>
  <si>
    <t>330-171-180</t>
  </si>
  <si>
    <t>330-181-522</t>
  </si>
  <si>
    <t>330-ALL-180</t>
  </si>
  <si>
    <t>330-ALL-522</t>
  </si>
  <si>
    <t>340-163-331</t>
  </si>
  <si>
    <t>340-167-311</t>
  </si>
  <si>
    <t>340-171-312</t>
  </si>
  <si>
    <t>340-171-411</t>
  </si>
  <si>
    <t>340-171-462</t>
  </si>
  <si>
    <t>340-181-171</t>
  </si>
  <si>
    <t>340-181-173</t>
  </si>
  <si>
    <t>340-181-174</t>
  </si>
  <si>
    <t>340-ALL-312</t>
  </si>
  <si>
    <t>34B-171-113</t>
  </si>
  <si>
    <t>34B-171-126</t>
  </si>
  <si>
    <t>34B-171-131</t>
  </si>
  <si>
    <t>34B-171-142</t>
  </si>
  <si>
    <t>34B-171-151</t>
  </si>
  <si>
    <t>34B-171-173</t>
  </si>
  <si>
    <t>34B-171-211</t>
  </si>
  <si>
    <t>34B-ALL-113</t>
  </si>
  <si>
    <t>34B-ALL-126</t>
  </si>
  <si>
    <t>34B-ALL-142</t>
  </si>
  <si>
    <t>34B-ALL-151</t>
  </si>
  <si>
    <t>34D-171-121</t>
  </si>
  <si>
    <t>34D-171-151</t>
  </si>
  <si>
    <t>34D-171-171</t>
  </si>
  <si>
    <t>34D-171-173</t>
  </si>
  <si>
    <t>34D-171-211</t>
  </si>
  <si>
    <t>34D-171-231</t>
  </si>
  <si>
    <t>34D-ALL-171</t>
  </si>
  <si>
    <t>34D-ALL-173</t>
  </si>
  <si>
    <t>34D-ALL-231</t>
  </si>
  <si>
    <t>34Z-171-192</t>
  </si>
  <si>
    <t>34Z-171-211</t>
  </si>
  <si>
    <t>34Z-171-221</t>
  </si>
  <si>
    <t>34Z-171-411</t>
  </si>
  <si>
    <t>34Z-181-131</t>
  </si>
  <si>
    <t>34Z-181-211</t>
  </si>
  <si>
    <t>34Z-181-221</t>
  </si>
  <si>
    <t>34Z-ALL-131</t>
  </si>
  <si>
    <t>350-171-116</t>
  </si>
  <si>
    <t>350-171-418</t>
  </si>
  <si>
    <t>350-181-192</t>
  </si>
  <si>
    <t>350-181-211</t>
  </si>
  <si>
    <t>350-181-221</t>
  </si>
  <si>
    <t>350-181-311</t>
  </si>
  <si>
    <t>350-181-411</t>
  </si>
  <si>
    <t>350-181-418</t>
  </si>
  <si>
    <t>350-181-461</t>
  </si>
  <si>
    <t>350-181-462</t>
  </si>
  <si>
    <t>350-181-523</t>
  </si>
  <si>
    <t>350-ALL-459</t>
  </si>
  <si>
    <t>350-ALL-523</t>
  </si>
  <si>
    <t>360-171-131</t>
  </si>
  <si>
    <t>360-171-144</t>
  </si>
  <si>
    <t>360-171-183</t>
  </si>
  <si>
    <t>360-171-184</t>
  </si>
  <si>
    <t>360-171-199</t>
  </si>
  <si>
    <t>360-171-231</t>
  </si>
  <si>
    <t>360-181-135</t>
  </si>
  <si>
    <t>360-181-196</t>
  </si>
  <si>
    <t>360-ALL-135</t>
  </si>
  <si>
    <t>360-ALL-144</t>
  </si>
  <si>
    <t>360-ALL-199</t>
  </si>
  <si>
    <t>36B-171-131</t>
  </si>
  <si>
    <t>36B-171-211</t>
  </si>
  <si>
    <t>36B-171-221</t>
  </si>
  <si>
    <t>36B-171-229</t>
  </si>
  <si>
    <t>36B-171-231</t>
  </si>
  <si>
    <t>36B-171-422</t>
  </si>
  <si>
    <t>36B-ALL-131</t>
  </si>
  <si>
    <t>36B-ALL-229</t>
  </si>
  <si>
    <t>36B-ALL-231</t>
  </si>
  <si>
    <t>36B-ALL-422</t>
  </si>
  <si>
    <t>36C-171-121</t>
  </si>
  <si>
    <t>36C-171-211</t>
  </si>
  <si>
    <t>36C-171-229</t>
  </si>
  <si>
    <t>36C-171-231</t>
  </si>
  <si>
    <t>36C-171-233</t>
  </si>
  <si>
    <t>36C-172-174</t>
  </si>
  <si>
    <t>36C-172-211</t>
  </si>
  <si>
    <t>36C-172-229</t>
  </si>
  <si>
    <t>36C-172-231</t>
  </si>
  <si>
    <t>36C-172-233</t>
  </si>
  <si>
    <t>36C-ALL-174</t>
  </si>
  <si>
    <t>36C-ALL-233</t>
  </si>
  <si>
    <t>36F-171-174</t>
  </si>
  <si>
    <t>36F-171-211</t>
  </si>
  <si>
    <t>36F-ALL-174</t>
  </si>
  <si>
    <t>370-163-126</t>
  </si>
  <si>
    <t>370-163-142</t>
  </si>
  <si>
    <t>370-163-162</t>
  </si>
  <si>
    <t>370-170-126</t>
  </si>
  <si>
    <t>370-171-231</t>
  </si>
  <si>
    <t>370-181-126</t>
  </si>
  <si>
    <t>370-181-131</t>
  </si>
  <si>
    <t>370-181-142</t>
  </si>
  <si>
    <t>370-181-147</t>
  </si>
  <si>
    <t>370-181-151</t>
  </si>
  <si>
    <t>370-181-162</t>
  </si>
  <si>
    <t>370-181-165</t>
  </si>
  <si>
    <t>370-181-171</t>
  </si>
  <si>
    <t>370-181-174</t>
  </si>
  <si>
    <t>370-181-176</t>
  </si>
  <si>
    <t>370-181-180</t>
  </si>
  <si>
    <t>370-181-181</t>
  </si>
  <si>
    <t>370-181-192</t>
  </si>
  <si>
    <t>370-181-211</t>
  </si>
  <si>
    <t>370-181-221</t>
  </si>
  <si>
    <t>370-ALL-126</t>
  </si>
  <si>
    <t>370-ALL-142</t>
  </si>
  <si>
    <t>370-ALL-147</t>
  </si>
  <si>
    <t>370-ALL-162</t>
  </si>
  <si>
    <t>370-ALL-165</t>
  </si>
  <si>
    <t>370-ALL-180</t>
  </si>
  <si>
    <t>380-171-113</t>
  </si>
  <si>
    <t>380-171-151</t>
  </si>
  <si>
    <t>380-171-171</t>
  </si>
  <si>
    <t>380-171-192</t>
  </si>
  <si>
    <t>380-171-231</t>
  </si>
  <si>
    <t>380-171-418</t>
  </si>
  <si>
    <t>380-171-462</t>
  </si>
  <si>
    <t>380-ALL-113</t>
  </si>
  <si>
    <t>380-ALL-151</t>
  </si>
  <si>
    <t>390-171-142</t>
  </si>
  <si>
    <t>390-171-151</t>
  </si>
  <si>
    <t>390-171-162</t>
  </si>
  <si>
    <t>390-171-171</t>
  </si>
  <si>
    <t>390-171-180</t>
  </si>
  <si>
    <t>390-181-113</t>
  </si>
  <si>
    <t>390-181-211</t>
  </si>
  <si>
    <t>390-181-221</t>
  </si>
  <si>
    <t>390-ALL-113</t>
  </si>
  <si>
    <t>390-ALL-135</t>
  </si>
  <si>
    <t>390-ALL-180</t>
  </si>
  <si>
    <t>39A-172-211</t>
  </si>
  <si>
    <t>39A-172-229</t>
  </si>
  <si>
    <t>39B-172-542</t>
  </si>
  <si>
    <t>39B-ALL-542</t>
  </si>
  <si>
    <t>400-163-472</t>
  </si>
  <si>
    <t>400-171-132</t>
  </si>
  <si>
    <t>400-171-180</t>
  </si>
  <si>
    <t>400-171-472</t>
  </si>
  <si>
    <t>400-181-411</t>
  </si>
  <si>
    <t>400-181-418</t>
  </si>
  <si>
    <t>400-ALL-132</t>
  </si>
  <si>
    <t>400-ALL-180</t>
  </si>
  <si>
    <t>400-ALL-472</t>
  </si>
  <si>
    <t>410-171-131</t>
  </si>
  <si>
    <t>410-171-143</t>
  </si>
  <si>
    <t>410-171-144</t>
  </si>
  <si>
    <t>410-171-145</t>
  </si>
  <si>
    <t>410-171-151</t>
  </si>
  <si>
    <t>410-171-162</t>
  </si>
  <si>
    <t>410-171-171</t>
  </si>
  <si>
    <t>410-171-173</t>
  </si>
  <si>
    <t>410-171-187</t>
  </si>
  <si>
    <t>410-171-312</t>
  </si>
  <si>
    <t>410-171-327</t>
  </si>
  <si>
    <t>410-171-332</t>
  </si>
  <si>
    <t>410-ALL-131</t>
  </si>
  <si>
    <t>410-ALL-144</t>
  </si>
  <si>
    <t>410-ALL-151</t>
  </si>
  <si>
    <t>410-ALL-162</t>
  </si>
  <si>
    <t>410-ALL-312</t>
  </si>
  <si>
    <t>410-ALL-332</t>
  </si>
  <si>
    <t>41F-171-121</t>
  </si>
  <si>
    <t>41F-171-142</t>
  </si>
  <si>
    <t>41F-171-171</t>
  </si>
  <si>
    <t>41F-171-211</t>
  </si>
  <si>
    <t>41F-181-312</t>
  </si>
  <si>
    <t>41F-181-331</t>
  </si>
  <si>
    <t>41F-181-413</t>
  </si>
  <si>
    <t>41F-ALL-121</t>
  </si>
  <si>
    <t>41F-ALL-142</t>
  </si>
  <si>
    <t>41F-ALL-171</t>
  </si>
  <si>
    <t>41F-ALL-312</t>
  </si>
  <si>
    <t>41F-ALL-331</t>
  </si>
  <si>
    <t>41F-ALL-413</t>
  </si>
  <si>
    <t>41G-172-142</t>
  </si>
  <si>
    <t>41G-172-151</t>
  </si>
  <si>
    <t>41G-172-152</t>
  </si>
  <si>
    <t>41G-ALL-142</t>
  </si>
  <si>
    <t>41G-ALL-152</t>
  </si>
  <si>
    <t>41H-171-121</t>
  </si>
  <si>
    <t>41H-171-131</t>
  </si>
  <si>
    <t>41H-171-148</t>
  </si>
  <si>
    <t>41H-171-191</t>
  </si>
  <si>
    <t>41H-171-211</t>
  </si>
  <si>
    <t>41H-171-231</t>
  </si>
  <si>
    <t>41H-181-121</t>
  </si>
  <si>
    <t>41H-181-148</t>
  </si>
  <si>
    <t>41H-181-211</t>
  </si>
  <si>
    <t>41H-181-231</t>
  </si>
  <si>
    <t>41H-ALL-121</t>
  </si>
  <si>
    <t>41H-ALL-148</t>
  </si>
  <si>
    <t>41H-ALL-191</t>
  </si>
  <si>
    <t>41H-ALL-231</t>
  </si>
  <si>
    <t>41K-171-121</t>
  </si>
  <si>
    <t>41K-171-211</t>
  </si>
  <si>
    <t>41K-ALL-121</t>
  </si>
  <si>
    <t>41M-171-181</t>
  </si>
  <si>
    <t>41M-181-142</t>
  </si>
  <si>
    <t>41M-ALL-142</t>
  </si>
  <si>
    <t>41M-ALL-181</t>
  </si>
  <si>
    <t>420-171-135</t>
  </si>
  <si>
    <t>420-171-211</t>
  </si>
  <si>
    <t>420-171-221</t>
  </si>
  <si>
    <t>420-ALL-135</t>
  </si>
  <si>
    <t>421-171-143</t>
  </si>
  <si>
    <t>421-171-181</t>
  </si>
  <si>
    <t>421-171-221</t>
  </si>
  <si>
    <t>421-181-311</t>
  </si>
  <si>
    <t>421-ALL-181</t>
  </si>
  <si>
    <t>422-163-147</t>
  </si>
  <si>
    <t>422-181-176</t>
  </si>
  <si>
    <t>422-ALL-147</t>
  </si>
  <si>
    <t>42B-171-411</t>
  </si>
  <si>
    <t>430-163-180</t>
  </si>
  <si>
    <t>430-ALL-180</t>
  </si>
  <si>
    <t>440-132-131</t>
  </si>
  <si>
    <t>440-167-171</t>
  </si>
  <si>
    <t>450-171-221</t>
  </si>
  <si>
    <t>450-171-231</t>
  </si>
  <si>
    <t>45A-170-143</t>
  </si>
  <si>
    <t>45A-ALL-143</t>
  </si>
  <si>
    <t>470-171-199</t>
  </si>
  <si>
    <t>470-171-232</t>
  </si>
  <si>
    <t>470-171-541</t>
  </si>
  <si>
    <t>470-181-131</t>
  </si>
  <si>
    <t>470-181-211</t>
  </si>
  <si>
    <t>470-181-221</t>
  </si>
  <si>
    <t>470-181-231</t>
  </si>
  <si>
    <t>470-181-232</t>
  </si>
  <si>
    <t>470-181-331</t>
  </si>
  <si>
    <t>470-ALL-199</t>
  </si>
  <si>
    <t>470-ALL-232</t>
  </si>
  <si>
    <t>480-165-418</t>
  </si>
  <si>
    <t>480-166-418</t>
  </si>
  <si>
    <t>480-169-192</t>
  </si>
  <si>
    <t>480-169-211</t>
  </si>
  <si>
    <t>480-169-221</t>
  </si>
  <si>
    <t>480-171-142</t>
  </si>
  <si>
    <t>480-171-180</t>
  </si>
  <si>
    <t>480-171-221</t>
  </si>
  <si>
    <t>480-171-312</t>
  </si>
  <si>
    <t>480-181-152</t>
  </si>
  <si>
    <t>480-181-191</t>
  </si>
  <si>
    <t>480-181-411</t>
  </si>
  <si>
    <t>480-ALL-142</t>
  </si>
  <si>
    <t>480-ALL-152</t>
  </si>
  <si>
    <t>480-ALL-180</t>
  </si>
  <si>
    <t>480-ALL-191</t>
  </si>
  <si>
    <t>480-ALL-312</t>
  </si>
  <si>
    <t>490-170-126</t>
  </si>
  <si>
    <t>490-170-211</t>
  </si>
  <si>
    <t>490-171-126</t>
  </si>
  <si>
    <t>490-171-131</t>
  </si>
  <si>
    <t>490-171-142</t>
  </si>
  <si>
    <t>490-171-147</t>
  </si>
  <si>
    <t>490-171-211</t>
  </si>
  <si>
    <t>490-171-221</t>
  </si>
  <si>
    <t>490-171-231</t>
  </si>
  <si>
    <t>490-181-116</t>
  </si>
  <si>
    <t>490-181-126</t>
  </si>
  <si>
    <t>490-181-131</t>
  </si>
  <si>
    <t>490-181-151</t>
  </si>
  <si>
    <t>490-181-171</t>
  </si>
  <si>
    <t>490-181-199</t>
  </si>
  <si>
    <t>490-181-211</t>
  </si>
  <si>
    <t>490-181-311</t>
  </si>
  <si>
    <t>490-181-332</t>
  </si>
  <si>
    <t>490-181-462</t>
  </si>
  <si>
    <t>490-ALL-116</t>
  </si>
  <si>
    <t>490-ALL-142</t>
  </si>
  <si>
    <t>490-ALL-147</t>
  </si>
  <si>
    <t>490-ALL-151</t>
  </si>
  <si>
    <t>491-171-126</t>
  </si>
  <si>
    <t>491-171-142</t>
  </si>
  <si>
    <t>491-171-144</t>
  </si>
  <si>
    <t>491-171-147</t>
  </si>
  <si>
    <t>491-171-171</t>
  </si>
  <si>
    <t>491-171-180</t>
  </si>
  <si>
    <t>491-171-211</t>
  </si>
  <si>
    <t>491-181-523</t>
  </si>
  <si>
    <t>491-ALL-142</t>
  </si>
  <si>
    <t>491-ALL-144</t>
  </si>
  <si>
    <t>491-ALL-147</t>
  </si>
  <si>
    <t>491-ALL-180</t>
  </si>
  <si>
    <t>491-ALL-523</t>
  </si>
  <si>
    <t>49B-170-121</t>
  </si>
  <si>
    <t>49B-170-211</t>
  </si>
  <si>
    <t>49B-170-221</t>
  </si>
  <si>
    <t>49B-171-192</t>
  </si>
  <si>
    <t>49B-171-211</t>
  </si>
  <si>
    <t>49B-171-221</t>
  </si>
  <si>
    <t>500-165-411</t>
  </si>
  <si>
    <t>500-166-418</t>
  </si>
  <si>
    <t>500-167-145</t>
  </si>
  <si>
    <t>500-167-211</t>
  </si>
  <si>
    <t>500-167-221</t>
  </si>
  <si>
    <t>500-170-180</t>
  </si>
  <si>
    <t>500-171-311</t>
  </si>
  <si>
    <t>500-171-414</t>
  </si>
  <si>
    <t>500-171-418</t>
  </si>
  <si>
    <t>500-181-151</t>
  </si>
  <si>
    <t>500-181-175</t>
  </si>
  <si>
    <t>500-181-211</t>
  </si>
  <si>
    <t>500-181-221</t>
  </si>
  <si>
    <t>500-181-411</t>
  </si>
  <si>
    <t>500-ALL-145</t>
  </si>
  <si>
    <t>500-ALL-414</t>
  </si>
  <si>
    <t>510-166-418</t>
  </si>
  <si>
    <t>510-171-113</t>
  </si>
  <si>
    <t>510-171-180</t>
  </si>
  <si>
    <t>510-171-221</t>
  </si>
  <si>
    <t>510-171-231</t>
  </si>
  <si>
    <t>510-171-311</t>
  </si>
  <si>
    <t>510-ALL-113</t>
  </si>
  <si>
    <t>510-ALL-180</t>
  </si>
  <si>
    <t>51A-166-418</t>
  </si>
  <si>
    <t>51A-181-418</t>
  </si>
  <si>
    <t>520-171-522</t>
  </si>
  <si>
    <t>520-ALL-522</t>
  </si>
  <si>
    <t>530-167-132</t>
  </si>
  <si>
    <t>530-167-211</t>
  </si>
  <si>
    <t>530-167-221</t>
  </si>
  <si>
    <t>530-171-121</t>
  </si>
  <si>
    <t>530-171-126</t>
  </si>
  <si>
    <t>530-171-131</t>
  </si>
  <si>
    <t>530-171-180</t>
  </si>
  <si>
    <t>530-171-196</t>
  </si>
  <si>
    <t>530-171-211</t>
  </si>
  <si>
    <t>530-171-221</t>
  </si>
  <si>
    <t>530-ALL-131</t>
  </si>
  <si>
    <t>530-ALL-180</t>
  </si>
  <si>
    <t>530-ALL-196</t>
  </si>
  <si>
    <t>53B-172-126</t>
  </si>
  <si>
    <t>53B-ALL-126</t>
  </si>
  <si>
    <t>53B-ALL-211</t>
  </si>
  <si>
    <t>53B-ALL-229</t>
  </si>
  <si>
    <t>53B-ALL-231</t>
  </si>
  <si>
    <t>53B-ALL-233</t>
  </si>
  <si>
    <t>540-166-418</t>
  </si>
  <si>
    <t>540-171-131</t>
  </si>
  <si>
    <t>550-171-221</t>
  </si>
  <si>
    <t>550-171-411</t>
  </si>
  <si>
    <t>550-181-116</t>
  </si>
  <si>
    <t>550-181-131</t>
  </si>
  <si>
    <t>550-181-172</t>
  </si>
  <si>
    <t>550-181-180</t>
  </si>
  <si>
    <t>550-181-199</t>
  </si>
  <si>
    <t>550-ALL-172</t>
  </si>
  <si>
    <t>550-ALL-180</t>
  </si>
  <si>
    <t>55A-166-418</t>
  </si>
  <si>
    <t>560-170-126</t>
  </si>
  <si>
    <t>560-170-142</t>
  </si>
  <si>
    <t>560-170-211</t>
  </si>
  <si>
    <t>560-171-132</t>
  </si>
  <si>
    <t>560-171-145</t>
  </si>
  <si>
    <t>560-171-147</t>
  </si>
  <si>
    <t>560-171-171</t>
  </si>
  <si>
    <t>560-181-180</t>
  </si>
  <si>
    <t>560-181-332</t>
  </si>
  <si>
    <t>560-181-418</t>
  </si>
  <si>
    <t>560-ALL-147</t>
  </si>
  <si>
    <t>560-ALL-180</t>
  </si>
  <si>
    <t>570-171-135</t>
  </si>
  <si>
    <t>570-171-180</t>
  </si>
  <si>
    <t>570-171-221</t>
  </si>
  <si>
    <t>570-171-231</t>
  </si>
  <si>
    <t>570-181-411</t>
  </si>
  <si>
    <t>570-ALL-135</t>
  </si>
  <si>
    <t>570-ALL-180</t>
  </si>
  <si>
    <t>580-171-116</t>
  </si>
  <si>
    <t>580-ALL-116</t>
  </si>
  <si>
    <t>590-171-113</t>
  </si>
  <si>
    <t>590-171-126</t>
  </si>
  <si>
    <t>590-171-131</t>
  </si>
  <si>
    <t>590-171-142</t>
  </si>
  <si>
    <t>590-171-146</t>
  </si>
  <si>
    <t>590-171-147</t>
  </si>
  <si>
    <t>590-171-151</t>
  </si>
  <si>
    <t>590-171-171</t>
  </si>
  <si>
    <t>590-171-172</t>
  </si>
  <si>
    <t>590-171-199</t>
  </si>
  <si>
    <t>590-171-211</t>
  </si>
  <si>
    <t>590-171-311</t>
  </si>
  <si>
    <t>590-ALL-126</t>
  </si>
  <si>
    <t>590-ALL-147</t>
  </si>
  <si>
    <t>590-ALL-172</t>
  </si>
  <si>
    <t>590-ALL-199</t>
  </si>
  <si>
    <t>600-171-116</t>
  </si>
  <si>
    <t>600-171-180</t>
  </si>
  <si>
    <t>600-ALL-116</t>
  </si>
  <si>
    <t>600-ALL-180</t>
  </si>
  <si>
    <t>60B-171-121</t>
  </si>
  <si>
    <t>60B-171-127</t>
  </si>
  <si>
    <t>60B-171-142</t>
  </si>
  <si>
    <t>60B-ALL-127</t>
  </si>
  <si>
    <t>60B-ALL-142</t>
  </si>
  <si>
    <t>60Q-171-131</t>
  </si>
  <si>
    <t>60Q-171-146</t>
  </si>
  <si>
    <t>60Q-171-211</t>
  </si>
  <si>
    <t>60Q-ALL-146</t>
  </si>
  <si>
    <t>60S-166-418</t>
  </si>
  <si>
    <t>60Z-163-131</t>
  </si>
  <si>
    <t>60Z-163-198</t>
  </si>
  <si>
    <t>60Z-163-211</t>
  </si>
  <si>
    <t>60Z-163-221</t>
  </si>
  <si>
    <t>60Z-163-231</t>
  </si>
  <si>
    <t>60Z-ALL-131</t>
  </si>
  <si>
    <t>60Z-ALL-198</t>
  </si>
  <si>
    <t>60Z-ALL-211</t>
  </si>
  <si>
    <t>60Z-ALL-221</t>
  </si>
  <si>
    <t>60Z-ALL-231</t>
  </si>
  <si>
    <t>610-171-146</t>
  </si>
  <si>
    <t>610-171-171</t>
  </si>
  <si>
    <t>610-171-311</t>
  </si>
  <si>
    <t>610-171-418</t>
  </si>
  <si>
    <t>610-171-462</t>
  </si>
  <si>
    <t>61K-171-121</t>
  </si>
  <si>
    <t>61K-171-142</t>
  </si>
  <si>
    <t>61K-171-211</t>
  </si>
  <si>
    <t>61K-171-234</t>
  </si>
  <si>
    <t>61K-171-235</t>
  </si>
  <si>
    <t>61K-171-239</t>
  </si>
  <si>
    <t>61K-ALL-142</t>
  </si>
  <si>
    <t>61K-ALL-234</t>
  </si>
  <si>
    <t>61K-ALL-235</t>
  </si>
  <si>
    <t>61K-ALL-239</t>
  </si>
  <si>
    <t>61N-171-121</t>
  </si>
  <si>
    <t>61N-171-211</t>
  </si>
  <si>
    <t>61N-181-312</t>
  </si>
  <si>
    <t>61N-181-411</t>
  </si>
  <si>
    <t>61N-ALL-121</t>
  </si>
  <si>
    <t>61N-ALL-312</t>
  </si>
  <si>
    <t>61P-171-121</t>
  </si>
  <si>
    <t>61P-171-211</t>
  </si>
  <si>
    <t>61Q-171-121</t>
  </si>
  <si>
    <t>61Q-171-174</t>
  </si>
  <si>
    <t>61Q-171-211</t>
  </si>
  <si>
    <t>61Q-171-229</t>
  </si>
  <si>
    <t>61Q-171-231</t>
  </si>
  <si>
    <t>61Q-171-451</t>
  </si>
  <si>
    <t>61Q-ALL-174</t>
  </si>
  <si>
    <t>61Q-ALL-451</t>
  </si>
  <si>
    <t>620-163-116</t>
  </si>
  <si>
    <t>620-171-462</t>
  </si>
  <si>
    <t>620-181-116</t>
  </si>
  <si>
    <t>620-181-145</t>
  </si>
  <si>
    <t>620-181-180</t>
  </si>
  <si>
    <t>620-181-418</t>
  </si>
  <si>
    <t>620-ALL-145</t>
  </si>
  <si>
    <t>620-ALL-180</t>
  </si>
  <si>
    <t>620-ALL-184</t>
  </si>
  <si>
    <t>62J-171-121</t>
  </si>
  <si>
    <t>62J-171-174</t>
  </si>
  <si>
    <t>62J-171-211</t>
  </si>
  <si>
    <t>62J-171-229</t>
  </si>
  <si>
    <t>62J-171-231</t>
  </si>
  <si>
    <t>62J-ALL-174</t>
  </si>
  <si>
    <t>62J-ALL-211</t>
  </si>
  <si>
    <t>62J-ALL-229</t>
  </si>
  <si>
    <t>62J-ALL-231</t>
  </si>
  <si>
    <t>630-171-319</t>
  </si>
  <si>
    <t>630-181-116</t>
  </si>
  <si>
    <t>630-181-199</t>
  </si>
  <si>
    <t>630-ALL-199</t>
  </si>
  <si>
    <t>630-ALL-319</t>
  </si>
  <si>
    <t>640-163-192</t>
  </si>
  <si>
    <t>640-167-311</t>
  </si>
  <si>
    <t>640-171-147</t>
  </si>
  <si>
    <t>640-171-148</t>
  </si>
  <si>
    <t>640-171-152</t>
  </si>
  <si>
    <t>640-171-162</t>
  </si>
  <si>
    <t>640-171-171</t>
  </si>
  <si>
    <t>640-171-180</t>
  </si>
  <si>
    <t>640-171-181</t>
  </si>
  <si>
    <t>640-181-113</t>
  </si>
  <si>
    <t>640-181-181</t>
  </si>
  <si>
    <t>640-181-192</t>
  </si>
  <si>
    <t>640-181-211</t>
  </si>
  <si>
    <t>640-181-221</t>
  </si>
  <si>
    <t>640-181-231</t>
  </si>
  <si>
    <t>640-ALL-113</t>
  </si>
  <si>
    <t>640-ALL-146</t>
  </si>
  <si>
    <t>640-ALL-147</t>
  </si>
  <si>
    <t>640-ALL-148</t>
  </si>
  <si>
    <t>640-ALL-180</t>
  </si>
  <si>
    <t>650-171-116</t>
  </si>
  <si>
    <t>650-171-126</t>
  </si>
  <si>
    <t>650-171-131</t>
  </si>
  <si>
    <t>650-171-142</t>
  </si>
  <si>
    <t>650-171-146</t>
  </si>
  <si>
    <t>650-171-151</t>
  </si>
  <si>
    <t>650-171-162</t>
  </si>
  <si>
    <t>650-171-171</t>
  </si>
  <si>
    <t>650-171-199</t>
  </si>
  <si>
    <t>650-171-231</t>
  </si>
  <si>
    <t>650-ALL-116</t>
  </si>
  <si>
    <t>650-ALL-126</t>
  </si>
  <si>
    <t>650-ALL-142</t>
  </si>
  <si>
    <t>650-ALL-162</t>
  </si>
  <si>
    <t>65G-171-121</t>
  </si>
  <si>
    <t>65G-171-211</t>
  </si>
  <si>
    <t>660-167-311</t>
  </si>
  <si>
    <t>660-171-126</t>
  </si>
  <si>
    <t>660-171-131</t>
  </si>
  <si>
    <t>660-171-142</t>
  </si>
  <si>
    <t>660-171-143</t>
  </si>
  <si>
    <t>660-171-171</t>
  </si>
  <si>
    <t>660-171-174</t>
  </si>
  <si>
    <t>660-171-176</t>
  </si>
  <si>
    <t>660-171-211</t>
  </si>
  <si>
    <t>660-ALL-126</t>
  </si>
  <si>
    <t>660-ALL-131</t>
  </si>
  <si>
    <t>660-ALL-142</t>
  </si>
  <si>
    <t>660-ALL-143</t>
  </si>
  <si>
    <t>660-ALL-171</t>
  </si>
  <si>
    <t>660-ALL-176</t>
  </si>
  <si>
    <t>670-167-132</t>
  </si>
  <si>
    <t>670-167-311</t>
  </si>
  <si>
    <t>670-181-171</t>
  </si>
  <si>
    <t>670-181-199</t>
  </si>
  <si>
    <t>670-ALL-132</t>
  </si>
  <si>
    <t>680-181-121</t>
  </si>
  <si>
    <t>680-181-211</t>
  </si>
  <si>
    <t>680-181-221</t>
  </si>
  <si>
    <t>680-ALL-121</t>
  </si>
  <si>
    <t>681-171-172</t>
  </si>
  <si>
    <t>681-171-331</t>
  </si>
  <si>
    <t>681-ALL-172</t>
  </si>
  <si>
    <t>681-ALL-331</t>
  </si>
  <si>
    <t>690-137-461</t>
  </si>
  <si>
    <t>690-181-133</t>
  </si>
  <si>
    <t>690-181-148</t>
  </si>
  <si>
    <t>690-181-152</t>
  </si>
  <si>
    <t>690-181-211</t>
  </si>
  <si>
    <t>690-181-221</t>
  </si>
  <si>
    <t>690-ALL-148</t>
  </si>
  <si>
    <t>690-ALL-152</t>
  </si>
  <si>
    <t>690-ALL-461</t>
  </si>
  <si>
    <t>70A-167-192</t>
  </si>
  <si>
    <t>70A-167-211</t>
  </si>
  <si>
    <t>70A-171-211</t>
  </si>
  <si>
    <t>70A-171-418</t>
  </si>
  <si>
    <t>710-171-116</t>
  </si>
  <si>
    <t>710-171-126</t>
  </si>
  <si>
    <t>710-171-142</t>
  </si>
  <si>
    <t>710-171-171</t>
  </si>
  <si>
    <t>710-171-180</t>
  </si>
  <si>
    <t>710-171-418</t>
  </si>
  <si>
    <t>710-ALL-126</t>
  </si>
  <si>
    <t>710-ALL-131</t>
  </si>
  <si>
    <t>710-ALL-142</t>
  </si>
  <si>
    <t>710-ALL-180</t>
  </si>
  <si>
    <t>720-163-126</t>
  </si>
  <si>
    <t>720-163-142</t>
  </si>
  <si>
    <t>720-163-199</t>
  </si>
  <si>
    <t>720-166-418</t>
  </si>
  <si>
    <t>720-171-116</t>
  </si>
  <si>
    <t>720-171-126</t>
  </si>
  <si>
    <t>720-171-131</t>
  </si>
  <si>
    <t>720-171-142</t>
  </si>
  <si>
    <t>720-171-143</t>
  </si>
  <si>
    <t>720-171-146</t>
  </si>
  <si>
    <t>720-171-151</t>
  </si>
  <si>
    <t>720-171-171</t>
  </si>
  <si>
    <t>720-171-172</t>
  </si>
  <si>
    <t>720-171-173</t>
  </si>
  <si>
    <t>720-171-180</t>
  </si>
  <si>
    <t>720-171-199</t>
  </si>
  <si>
    <t>720-171-418</t>
  </si>
  <si>
    <t>720-171-541</t>
  </si>
  <si>
    <t>720-181-418</t>
  </si>
  <si>
    <t>720-ALL-116</t>
  </si>
  <si>
    <t>720-ALL-126</t>
  </si>
  <si>
    <t>720-ALL-142</t>
  </si>
  <si>
    <t>720-ALL-146</t>
  </si>
  <si>
    <t>720-ALL-151</t>
  </si>
  <si>
    <t>720-ALL-173</t>
  </si>
  <si>
    <t>720-ALL-180</t>
  </si>
  <si>
    <t>720-ALL-541</t>
  </si>
  <si>
    <t>730-171-121</t>
  </si>
  <si>
    <t>730-171-181</t>
  </si>
  <si>
    <t>730-171-462</t>
  </si>
  <si>
    <t>730-171-542</t>
  </si>
  <si>
    <t>730-181-114</t>
  </si>
  <si>
    <t>730-181-181</t>
  </si>
  <si>
    <t>730-181-199</t>
  </si>
  <si>
    <t>730-181-221</t>
  </si>
  <si>
    <t>730-181-311</t>
  </si>
  <si>
    <t>730-ALL-114</t>
  </si>
  <si>
    <t>730-ALL-121</t>
  </si>
  <si>
    <t>730-ALL-199</t>
  </si>
  <si>
    <t>730-ALL-542</t>
  </si>
  <si>
    <t>740-166-418</t>
  </si>
  <si>
    <t>740-167-311</t>
  </si>
  <si>
    <t>740-181-147</t>
  </si>
  <si>
    <t>740-181-171</t>
  </si>
  <si>
    <t>740-181-180</t>
  </si>
  <si>
    <t>740-181-199</t>
  </si>
  <si>
    <t>740-181-333</t>
  </si>
  <si>
    <t>740-ALL-147</t>
  </si>
  <si>
    <t>740-ALL-171</t>
  </si>
  <si>
    <t>740-ALL-180</t>
  </si>
  <si>
    <t>740-ALL-333</t>
  </si>
  <si>
    <t>760-163-180</t>
  </si>
  <si>
    <t>760-166-418</t>
  </si>
  <si>
    <t>760-171-114</t>
  </si>
  <si>
    <t>760-171-211</t>
  </si>
  <si>
    <t>760-171-221</t>
  </si>
  <si>
    <t>760-ALL-114</t>
  </si>
  <si>
    <t>760-ALL-180</t>
  </si>
  <si>
    <t>761-163-184</t>
  </si>
  <si>
    <t>761-ALL-184</t>
  </si>
  <si>
    <t>76A-181-113</t>
  </si>
  <si>
    <t>76A-181-146</t>
  </si>
  <si>
    <t>76A-181-211</t>
  </si>
  <si>
    <t>76A-181-221</t>
  </si>
  <si>
    <t>76A-181-231</t>
  </si>
  <si>
    <t>76A-ALL-113</t>
  </si>
  <si>
    <t>770-171-144</t>
  </si>
  <si>
    <t>770-ALL-144</t>
  </si>
  <si>
    <t>790-132-199</t>
  </si>
  <si>
    <t>790-171-172</t>
  </si>
  <si>
    <t>790-171-199</t>
  </si>
  <si>
    <t>790-171-221</t>
  </si>
  <si>
    <t>790-ALL-172</t>
  </si>
  <si>
    <t>790-ALL-199</t>
  </si>
  <si>
    <t>79Z-171-121</t>
  </si>
  <si>
    <t>79Z-171-131</t>
  </si>
  <si>
    <t>79Z-171-197</t>
  </si>
  <si>
    <t>79Z-171-211</t>
  </si>
  <si>
    <t>79Z-171-221</t>
  </si>
  <si>
    <t>79Z-171-229</t>
  </si>
  <si>
    <t>79Z-171-231</t>
  </si>
  <si>
    <t>79Z-171-232</t>
  </si>
  <si>
    <t>79Z-171-311</t>
  </si>
  <si>
    <t>79Z-171-411</t>
  </si>
  <si>
    <t>79Z-ALL-131</t>
  </si>
  <si>
    <t>79Z-ALL-197</t>
  </si>
  <si>
    <t>79Z-ALL-311</t>
  </si>
  <si>
    <t>800-163-128</t>
  </si>
  <si>
    <t>800-170-411</t>
  </si>
  <si>
    <t>800-171-113</t>
  </si>
  <si>
    <t>800-171-211</t>
  </si>
  <si>
    <t>800-171-221</t>
  </si>
  <si>
    <t>800-171-311</t>
  </si>
  <si>
    <t>800-171-411</t>
  </si>
  <si>
    <t>800-ALL-113</t>
  </si>
  <si>
    <t>800-ALL-128</t>
  </si>
  <si>
    <t>810-171-131</t>
  </si>
  <si>
    <t>810-171-132</t>
  </si>
  <si>
    <t>810-171-135</t>
  </si>
  <si>
    <t>810-171-145</t>
  </si>
  <si>
    <t>810-171-146</t>
  </si>
  <si>
    <t>810-171-151</t>
  </si>
  <si>
    <t>810-171-153</t>
  </si>
  <si>
    <t>810-171-162</t>
  </si>
  <si>
    <t>810-171-172</t>
  </si>
  <si>
    <t>810-171-199</t>
  </si>
  <si>
    <t>810-171-221</t>
  </si>
  <si>
    <t>810-171-311</t>
  </si>
  <si>
    <t>810-171-331</t>
  </si>
  <si>
    <t>810-171-418</t>
  </si>
  <si>
    <t>810-ALL-132</t>
  </si>
  <si>
    <t>810-ALL-153</t>
  </si>
  <si>
    <t>810-ALL-172</t>
  </si>
  <si>
    <t>810-ALL-331</t>
  </si>
  <si>
    <t>820-171-411</t>
  </si>
  <si>
    <t>820-171-418</t>
  </si>
  <si>
    <t>820-171-461</t>
  </si>
  <si>
    <t>821-163-180</t>
  </si>
  <si>
    <t>821-171-146</t>
  </si>
  <si>
    <t>821-171-171</t>
  </si>
  <si>
    <t>821-ALL-180</t>
  </si>
  <si>
    <t>830-171-180</t>
  </si>
  <si>
    <t>830-ALL-180</t>
  </si>
  <si>
    <t>840-171-211</t>
  </si>
  <si>
    <t>840-171-231</t>
  </si>
  <si>
    <t>840-181-113</t>
  </si>
  <si>
    <t>840-181-126</t>
  </si>
  <si>
    <t>840-181-147</t>
  </si>
  <si>
    <t>840-181-171</t>
  </si>
  <si>
    <t>840-181-174</t>
  </si>
  <si>
    <t>840-181-180</t>
  </si>
  <si>
    <t>840-181-192</t>
  </si>
  <si>
    <t>840-181-211</t>
  </si>
  <si>
    <t>840-181-221</t>
  </si>
  <si>
    <t>840-181-312</t>
  </si>
  <si>
    <t>840-181-418</t>
  </si>
  <si>
    <t>840-ALL-113</t>
  </si>
  <si>
    <t>840-ALL-126</t>
  </si>
  <si>
    <t>840-ALL-147</t>
  </si>
  <si>
    <t>840-ALL-180</t>
  </si>
  <si>
    <t>850-167-145</t>
  </si>
  <si>
    <t>850-171-221</t>
  </si>
  <si>
    <t>850-181-126</t>
  </si>
  <si>
    <t>850-181-131</t>
  </si>
  <si>
    <t>850-181-135</t>
  </si>
  <si>
    <t>850-181-142</t>
  </si>
  <si>
    <t>850-181-144</t>
  </si>
  <si>
    <t>850-181-151</t>
  </si>
  <si>
    <t>850-181-171</t>
  </si>
  <si>
    <t>850-181-180</t>
  </si>
  <si>
    <t>850-181-199</t>
  </si>
  <si>
    <t>850-181-211</t>
  </si>
  <si>
    <t>850-ALL-131</t>
  </si>
  <si>
    <t>850-ALL-135</t>
  </si>
  <si>
    <t>850-ALL-145</t>
  </si>
  <si>
    <t>860-171-116</t>
  </si>
  <si>
    <t>860-171-121</t>
  </si>
  <si>
    <t>860-171-135</t>
  </si>
  <si>
    <t>860-171-153</t>
  </si>
  <si>
    <t>860-171-192</t>
  </si>
  <si>
    <t>860-171-231</t>
  </si>
  <si>
    <t>860-171-331</t>
  </si>
  <si>
    <t>860-ALL-116</t>
  </si>
  <si>
    <t>860-ALL-135</t>
  </si>
  <si>
    <t>860-ALL-153</t>
  </si>
  <si>
    <t>860-ALL-331</t>
  </si>
  <si>
    <t>861-171-418</t>
  </si>
  <si>
    <t>861-181-180</t>
  </si>
  <si>
    <t>861-181-221</t>
  </si>
  <si>
    <t>861-181-418</t>
  </si>
  <si>
    <t>861-ALL-180</t>
  </si>
  <si>
    <t>862-171-231</t>
  </si>
  <si>
    <t>870-167-126</t>
  </si>
  <si>
    <t>870-167-211</t>
  </si>
  <si>
    <t>870-169-231</t>
  </si>
  <si>
    <t>870-171-126</t>
  </si>
  <si>
    <t>870-171-131</t>
  </si>
  <si>
    <t>870-171-142</t>
  </si>
  <si>
    <t>870-171-143</t>
  </si>
  <si>
    <t>870-171-171</t>
  </si>
  <si>
    <t>870-171-180</t>
  </si>
  <si>
    <t>870-171-211</t>
  </si>
  <si>
    <t>870-171-231</t>
  </si>
  <si>
    <t>870-ALL-126</t>
  </si>
  <si>
    <t>870-ALL-142</t>
  </si>
  <si>
    <t>870-ALL-143</t>
  </si>
  <si>
    <t>870-ALL-180</t>
  </si>
  <si>
    <t>880-171-126</t>
  </si>
  <si>
    <t>880-171-171</t>
  </si>
  <si>
    <t>880-171-211</t>
  </si>
  <si>
    <t>880-171-411</t>
  </si>
  <si>
    <t>880-181-311</t>
  </si>
  <si>
    <t>880-181-413</t>
  </si>
  <si>
    <t>880-ALL-413</t>
  </si>
  <si>
    <t>890-171-126</t>
  </si>
  <si>
    <t>890-171-142</t>
  </si>
  <si>
    <t>890-171-171</t>
  </si>
  <si>
    <t>890-181-113</t>
  </si>
  <si>
    <t>890-181-211</t>
  </si>
  <si>
    <t>890-181-221</t>
  </si>
  <si>
    <t>890-181-231</t>
  </si>
  <si>
    <t>890-ALL-113</t>
  </si>
  <si>
    <t>890-ALL-126</t>
  </si>
  <si>
    <t>890-ALL-142</t>
  </si>
  <si>
    <t>900-166-418</t>
  </si>
  <si>
    <t>900-167-131</t>
  </si>
  <si>
    <t>900-167-311</t>
  </si>
  <si>
    <t>900-171-171</t>
  </si>
  <si>
    <t>90D-171-312</t>
  </si>
  <si>
    <t>90D-171-411</t>
  </si>
  <si>
    <t>90D-ALL-312</t>
  </si>
  <si>
    <t>910-171-113</t>
  </si>
  <si>
    <t>910-171-116</t>
  </si>
  <si>
    <t>910-171-126</t>
  </si>
  <si>
    <t>910-171-131</t>
  </si>
  <si>
    <t>910-171-171</t>
  </si>
  <si>
    <t>910-171-174</t>
  </si>
  <si>
    <t>910-171-176</t>
  </si>
  <si>
    <t>910-171-211</t>
  </si>
  <si>
    <t>910-171-311</t>
  </si>
  <si>
    <t>910-171-462</t>
  </si>
  <si>
    <t>910-ALL-113</t>
  </si>
  <si>
    <t>910-ALL-126</t>
  </si>
  <si>
    <t>910-ALL-174</t>
  </si>
  <si>
    <t>910-ALL-176</t>
  </si>
  <si>
    <t>920-163-126</t>
  </si>
  <si>
    <t>920-163-135</t>
  </si>
  <si>
    <t>920-163-151</t>
  </si>
  <si>
    <t>920-163-162</t>
  </si>
  <si>
    <t>920-163-171</t>
  </si>
  <si>
    <t>920-163-172</t>
  </si>
  <si>
    <t>920-163-174</t>
  </si>
  <si>
    <t>920-163-181</t>
  </si>
  <si>
    <t>920-163-231</t>
  </si>
  <si>
    <t>920-163-234</t>
  </si>
  <si>
    <t>920-167-192</t>
  </si>
  <si>
    <t>920-167-198</t>
  </si>
  <si>
    <t>920-167-211</t>
  </si>
  <si>
    <t>920-167-221</t>
  </si>
  <si>
    <t>920-167-232</t>
  </si>
  <si>
    <t>920-171-116</t>
  </si>
  <si>
    <t>920-171-117</t>
  </si>
  <si>
    <t>920-171-131</t>
  </si>
  <si>
    <t>920-171-133</t>
  </si>
  <si>
    <t>920-171-181</t>
  </si>
  <si>
    <t>920-171-221</t>
  </si>
  <si>
    <t>920-171-231</t>
  </si>
  <si>
    <t>920-171-232</t>
  </si>
  <si>
    <t>920-171-234</t>
  </si>
  <si>
    <t>920-178-418</t>
  </si>
  <si>
    <t>920-181-121</t>
  </si>
  <si>
    <t>920-181-162</t>
  </si>
  <si>
    <t>920-181-181</t>
  </si>
  <si>
    <t>920-181-211</t>
  </si>
  <si>
    <t>920-181-221</t>
  </si>
  <si>
    <t>920-181-231</t>
  </si>
  <si>
    <t>920-181-232</t>
  </si>
  <si>
    <t>920-181-234</t>
  </si>
  <si>
    <t>920-ALL-117</t>
  </si>
  <si>
    <t>920-ALL-133</t>
  </si>
  <si>
    <t>920-ALL-151</t>
  </si>
  <si>
    <t>920-ALL-162</t>
  </si>
  <si>
    <t>920-ALL-172</t>
  </si>
  <si>
    <t>920-ALL-198</t>
  </si>
  <si>
    <t>92B-170-121</t>
  </si>
  <si>
    <t>92E-170-198</t>
  </si>
  <si>
    <t>92E-170-211</t>
  </si>
  <si>
    <t>92E-ALL-198</t>
  </si>
  <si>
    <t>92P-172-121</t>
  </si>
  <si>
    <t>92P-172-211</t>
  </si>
  <si>
    <t>92S-170-411</t>
  </si>
  <si>
    <t>92T-181-312</t>
  </si>
  <si>
    <t>92T-ALL-121</t>
  </si>
  <si>
    <t>92T-ALL-312</t>
  </si>
  <si>
    <t>92U-172-462</t>
  </si>
  <si>
    <t>92Y-172-462</t>
  </si>
  <si>
    <t>930-165-418</t>
  </si>
  <si>
    <t>930-171-411</t>
  </si>
  <si>
    <t>940-171-126</t>
  </si>
  <si>
    <t>940-171-135</t>
  </si>
  <si>
    <t>940-171-181</t>
  </si>
  <si>
    <t>940-171-231</t>
  </si>
  <si>
    <t>940-ALL-126</t>
  </si>
  <si>
    <t>940-ALL-135</t>
  </si>
  <si>
    <t>940-ALL-181</t>
  </si>
  <si>
    <t>94A-134-542</t>
  </si>
  <si>
    <t>94A-169-311</t>
  </si>
  <si>
    <t>94A-171-121</t>
  </si>
  <si>
    <t>94A-171-171</t>
  </si>
  <si>
    <t>94A-171-211</t>
  </si>
  <si>
    <t>94A-171-229</t>
  </si>
  <si>
    <t>94A-171-231</t>
  </si>
  <si>
    <t>94A-ALL-121</t>
  </si>
  <si>
    <t>94A-ALL-171</t>
  </si>
  <si>
    <t>94A-ALL-211</t>
  </si>
  <si>
    <t>94A-ALL-229</t>
  </si>
  <si>
    <t>94A-ALL-231</t>
  </si>
  <si>
    <t>94Z-171-180</t>
  </si>
  <si>
    <t>94Z-ALL-180</t>
  </si>
  <si>
    <t>950-167-142</t>
  </si>
  <si>
    <t>950-171-180</t>
  </si>
  <si>
    <t>950-171-418</t>
  </si>
  <si>
    <t>950-ALL-180</t>
  </si>
  <si>
    <t>960-167-145</t>
  </si>
  <si>
    <t>960-167-211</t>
  </si>
  <si>
    <t>960-167-221</t>
  </si>
  <si>
    <t>960-171-311</t>
  </si>
  <si>
    <t>960-ALL-121</t>
  </si>
  <si>
    <t>960-ALL-145</t>
  </si>
  <si>
    <t>96F-171-411</t>
  </si>
  <si>
    <t>96F-181-411</t>
  </si>
  <si>
    <t>96F-181-418</t>
  </si>
  <si>
    <t>970-167-332</t>
  </si>
  <si>
    <t>970-171-116</t>
  </si>
  <si>
    <t>970-171-126</t>
  </si>
  <si>
    <t>970-171-131</t>
  </si>
  <si>
    <t>970-171-142</t>
  </si>
  <si>
    <t>970-171-162</t>
  </si>
  <si>
    <t>970-171-171</t>
  </si>
  <si>
    <t>970-171-418</t>
  </si>
  <si>
    <t>970-171-472</t>
  </si>
  <si>
    <t>970-181-418</t>
  </si>
  <si>
    <t>970-ALL-116</t>
  </si>
  <si>
    <t>970-ALL-126</t>
  </si>
  <si>
    <t>980-171-135</t>
  </si>
  <si>
    <t>980-171-147</t>
  </si>
  <si>
    <t>980-171-162</t>
  </si>
  <si>
    <t>980-171-221</t>
  </si>
  <si>
    <t>980-171-418</t>
  </si>
  <si>
    <t>980-ALL-135</t>
  </si>
  <si>
    <t>980-ALL-162</t>
  </si>
  <si>
    <t>990-171-116</t>
  </si>
  <si>
    <t>990-171-153</t>
  </si>
  <si>
    <t>990-171-221</t>
  </si>
  <si>
    <t>990-171-231</t>
  </si>
  <si>
    <t>990-171-331</t>
  </si>
  <si>
    <t>990-ALL-153</t>
  </si>
  <si>
    <t>990-ALL-331</t>
  </si>
  <si>
    <t>995-171-131</t>
  </si>
  <si>
    <t>995-171-142</t>
  </si>
  <si>
    <t>995-171-151</t>
  </si>
  <si>
    <t>995-171-171</t>
  </si>
  <si>
    <t>995-171-173</t>
  </si>
  <si>
    <t>995-ALL-131</t>
  </si>
  <si>
    <t>995-ALL-142</t>
  </si>
  <si>
    <t>995-ALL-151</t>
  </si>
  <si>
    <t>ALL-163-128</t>
  </si>
  <si>
    <t>ALL-167-171</t>
  </si>
  <si>
    <t>ALL-170-180</t>
  </si>
  <si>
    <t>ALL-171-117</t>
  </si>
  <si>
    <t>ALL-171-153</t>
  </si>
  <si>
    <t>ALL-171-184</t>
  </si>
  <si>
    <t>ALL-171-197</t>
  </si>
  <si>
    <t>ALL-171-229</t>
  </si>
  <si>
    <t>ALL-171-234</t>
  </si>
  <si>
    <t>ALL-171-235</t>
  </si>
  <si>
    <t>ALL-171-239</t>
  </si>
  <si>
    <t>ALL-171-352</t>
  </si>
  <si>
    <t>ALL-171-522</t>
  </si>
  <si>
    <t>ALL-171-542</t>
  </si>
  <si>
    <t>ALL-172-151</t>
  </si>
  <si>
    <t>ALL-172-152</t>
  </si>
  <si>
    <t>ALL-172-174</t>
  </si>
  <si>
    <t>ALL-172-231</t>
  </si>
  <si>
    <t>ALL-172-233</t>
  </si>
  <si>
    <t>ALL-172-542</t>
  </si>
  <si>
    <t>ALL-181-113</t>
  </si>
  <si>
    <t>ALL-181-114</t>
  </si>
  <si>
    <t>ALL-181-127</t>
  </si>
  <si>
    <t>ALL-181-128</t>
  </si>
  <si>
    <t>ALL-181-133</t>
  </si>
  <si>
    <t>ALL-181-145</t>
  </si>
  <si>
    <t>ALL-181-148</t>
  </si>
  <si>
    <t>ALL-181-153</t>
  </si>
  <si>
    <t>ALL-181-165</t>
  </si>
  <si>
    <t>ALL-181-172</t>
  </si>
  <si>
    <t>ALL-181-175</t>
  </si>
  <si>
    <t>ALL-181-178</t>
  </si>
  <si>
    <t>ALL-181-184</t>
  </si>
  <si>
    <t>ALL-181-229</t>
  </si>
  <si>
    <t>ALL-181-234</t>
  </si>
  <si>
    <t>ALL-181-325</t>
  </si>
  <si>
    <t>ALL-181-326</t>
  </si>
  <si>
    <t>ALL-181-332</t>
  </si>
  <si>
    <t>ALL-181-333</t>
  </si>
  <si>
    <t>ALL-181-459</t>
  </si>
  <si>
    <t>ALL-181-522</t>
  </si>
  <si>
    <t>ALL-ALL-352</t>
  </si>
  <si>
    <t>ALL-ALL-399</t>
  </si>
  <si>
    <t>ALL-ALL-522</t>
  </si>
  <si>
    <t>399</t>
  </si>
  <si>
    <t>Unbudgeted Funds</t>
  </si>
  <si>
    <t>070-163-129_1</t>
  </si>
  <si>
    <t>070-ALL-129_1</t>
  </si>
  <si>
    <t>ALL-163-129_1</t>
  </si>
  <si>
    <t>ALL-ALL-129_1</t>
  </si>
  <si>
    <t>180-121-129_2</t>
  </si>
  <si>
    <t>180-ALL-129_2</t>
  </si>
  <si>
    <t>200-163-129_1</t>
  </si>
  <si>
    <t>200-ALL-129_1</t>
  </si>
  <si>
    <t>430-121-129_1</t>
  </si>
  <si>
    <t>430-ALL-129_1</t>
  </si>
  <si>
    <t>650-121-129_2</t>
  </si>
  <si>
    <t>650-ALL-129_2</t>
  </si>
  <si>
    <t>920-121-129_1</t>
  </si>
  <si>
    <t>920-ALL-129_1</t>
  </si>
  <si>
    <t>ALL-121-129_1</t>
  </si>
  <si>
    <t>ALL-121-129_2</t>
  </si>
  <si>
    <t>ALL-ALL-129_2</t>
  </si>
  <si>
    <t>200-181-129_1</t>
  </si>
  <si>
    <t>920-171-129_1</t>
  </si>
  <si>
    <t>ALL-171-129_1</t>
  </si>
  <si>
    <t>ALL-181-129_1</t>
  </si>
  <si>
    <t>00B-169-131</t>
  </si>
  <si>
    <t>00B-169-211</t>
  </si>
  <si>
    <t>00B-171-131</t>
  </si>
  <si>
    <t>00B-171-134</t>
  </si>
  <si>
    <t>00B-171-211</t>
  </si>
  <si>
    <t>00B-171-221</t>
  </si>
  <si>
    <t>00B-171-231</t>
  </si>
  <si>
    <t>00B-ALL-131</t>
  </si>
  <si>
    <t>00B-ALL-134</t>
  </si>
  <si>
    <t>010-163-418</t>
  </si>
  <si>
    <t>010-169-131</t>
  </si>
  <si>
    <t>010-169-181</t>
  </si>
  <si>
    <t>010-169-211</t>
  </si>
  <si>
    <t>010-169-221</t>
  </si>
  <si>
    <t>010-169-231</t>
  </si>
  <si>
    <t>010-171-121</t>
  </si>
  <si>
    <t>010-171-131</t>
  </si>
  <si>
    <t>010-171-180</t>
  </si>
  <si>
    <t>010-171-231</t>
  </si>
  <si>
    <t>010-171-311</t>
  </si>
  <si>
    <t>010-171-312</t>
  </si>
  <si>
    <t>010-178-418</t>
  </si>
  <si>
    <t>010-ALL-121</t>
  </si>
  <si>
    <t>010-ALL-180</t>
  </si>
  <si>
    <t>010-ALL-312</t>
  </si>
  <si>
    <t>01F-181-113</t>
  </si>
  <si>
    <t>01F-181-131</t>
  </si>
  <si>
    <t>01F-181-211</t>
  </si>
  <si>
    <t>01F-181-221</t>
  </si>
  <si>
    <t>01F-181-231</t>
  </si>
  <si>
    <t>01F-ALL-113</t>
  </si>
  <si>
    <t>01F-ALL-221</t>
  </si>
  <si>
    <t>01F-ALL-231</t>
  </si>
  <si>
    <t>020-171-121</t>
  </si>
  <si>
    <t>020-171-180</t>
  </si>
  <si>
    <t>020-171-221</t>
  </si>
  <si>
    <t>020-171-418</t>
  </si>
  <si>
    <t>020-171-451</t>
  </si>
  <si>
    <t>020-ALL-180</t>
  </si>
  <si>
    <t>030-163-461</t>
  </si>
  <si>
    <t>030-171-312</t>
  </si>
  <si>
    <t>030-181-135</t>
  </si>
  <si>
    <t>030-181-146</t>
  </si>
  <si>
    <t>030-181-181</t>
  </si>
  <si>
    <t>030-181-211</t>
  </si>
  <si>
    <t>030-181-221</t>
  </si>
  <si>
    <t>030-181-231</t>
  </si>
  <si>
    <t>030-ALL-135</t>
  </si>
  <si>
    <t>030-ALL-146</t>
  </si>
  <si>
    <t>030-ALL-181</t>
  </si>
  <si>
    <t>030-ALL-231</t>
  </si>
  <si>
    <t>030-ALL-312</t>
  </si>
  <si>
    <t>040-167-462</t>
  </si>
  <si>
    <t>040-170-126</t>
  </si>
  <si>
    <t>040-170-211</t>
  </si>
  <si>
    <t>040-171-146</t>
  </si>
  <si>
    <t>040-171-171</t>
  </si>
  <si>
    <t>040-ALL-171</t>
  </si>
  <si>
    <t>050-163-180</t>
  </si>
  <si>
    <t>050-171-462</t>
  </si>
  <si>
    <t>050-181-121</t>
  </si>
  <si>
    <t>050-181-131</t>
  </si>
  <si>
    <t>050-181-142</t>
  </si>
  <si>
    <t>050-181-231</t>
  </si>
  <si>
    <t>050-181-312</t>
  </si>
  <si>
    <t>050-181-411</t>
  </si>
  <si>
    <t>050-181-418</t>
  </si>
  <si>
    <t>050-ALL-131</t>
  </si>
  <si>
    <t>050-ALL-142</t>
  </si>
  <si>
    <t>050-ALL-180</t>
  </si>
  <si>
    <t>050-ALL-312</t>
  </si>
  <si>
    <t>060-165-411</t>
  </si>
  <si>
    <t>060-171-113</t>
  </si>
  <si>
    <t>060-181-121</t>
  </si>
  <si>
    <t>060-181-211</t>
  </si>
  <si>
    <t>060-181-221</t>
  </si>
  <si>
    <t>06B-171-462</t>
  </si>
  <si>
    <t>06B-181-121</t>
  </si>
  <si>
    <t>06B-181-146</t>
  </si>
  <si>
    <t>06B-181-148</t>
  </si>
  <si>
    <t>06B-181-151</t>
  </si>
  <si>
    <t>06B-181-152</t>
  </si>
  <si>
    <t>06B-181-183</t>
  </si>
  <si>
    <t>06B-181-211</t>
  </si>
  <si>
    <t>06B-181-411</t>
  </si>
  <si>
    <t>06B-ALL-146</t>
  </si>
  <si>
    <t>06B-ALL-151</t>
  </si>
  <si>
    <t>06B-ALL-152</t>
  </si>
  <si>
    <t>06B-ALL-183</t>
  </si>
  <si>
    <t>06B-ALL-462</t>
  </si>
  <si>
    <t>070-163-461</t>
  </si>
  <si>
    <t>070-167-411</t>
  </si>
  <si>
    <t>070-171-121</t>
  </si>
  <si>
    <t>070-171-127</t>
  </si>
  <si>
    <t>070-171-180</t>
  </si>
  <si>
    <t>070-171-192</t>
  </si>
  <si>
    <t>070-171-331</t>
  </si>
  <si>
    <t>070-171-411</t>
  </si>
  <si>
    <t>070-171-418</t>
  </si>
  <si>
    <t>070-ALL-127</t>
  </si>
  <si>
    <t>070-ALL-180</t>
  </si>
  <si>
    <t>070-ALL-192</t>
  </si>
  <si>
    <t>070-ALL-331</t>
  </si>
  <si>
    <t>080-171-311</t>
  </si>
  <si>
    <t>080-181-131</t>
  </si>
  <si>
    <t>080-181-135</t>
  </si>
  <si>
    <t>080-181-211</t>
  </si>
  <si>
    <t>080-181-221</t>
  </si>
  <si>
    <t>080-181-231</t>
  </si>
  <si>
    <t>080-ALL-131</t>
  </si>
  <si>
    <t>080-ALL-135</t>
  </si>
  <si>
    <t>080-ALL-231</t>
  </si>
  <si>
    <t>090-167-143</t>
  </si>
  <si>
    <t>090-167-311</t>
  </si>
  <si>
    <t>090-171-121</t>
  </si>
  <si>
    <t>090-171-142</t>
  </si>
  <si>
    <t>090-171-143</t>
  </si>
  <si>
    <t>090-171-181</t>
  </si>
  <si>
    <t>090-171-221</t>
  </si>
  <si>
    <t>090-171-231</t>
  </si>
  <si>
    <t>090-181-332</t>
  </si>
  <si>
    <t>09A-171-121</t>
  </si>
  <si>
    <t>09A-171-143</t>
  </si>
  <si>
    <t>09A-171-171</t>
  </si>
  <si>
    <t>09A-ALL-121</t>
  </si>
  <si>
    <t>09A-ALL-143</t>
  </si>
  <si>
    <t>09A-ALL-171</t>
  </si>
  <si>
    <t>100-169-146</t>
  </si>
  <si>
    <t>100-169-221</t>
  </si>
  <si>
    <t>100-169-231</t>
  </si>
  <si>
    <t>100-171-332</t>
  </si>
  <si>
    <t>100-171-462</t>
  </si>
  <si>
    <t>100-181-113</t>
  </si>
  <si>
    <t>100-181-121</t>
  </si>
  <si>
    <t>100-181-131</t>
  </si>
  <si>
    <t>100-181-133</t>
  </si>
  <si>
    <t>100-181-146</t>
  </si>
  <si>
    <t>100-181-151</t>
  </si>
  <si>
    <t>100-181-181</t>
  </si>
  <si>
    <t>100-181-411</t>
  </si>
  <si>
    <t>100-ALL-113</t>
  </si>
  <si>
    <t>100-ALL-332</t>
  </si>
  <si>
    <t>10A-181-143</t>
  </si>
  <si>
    <t>10B-ALL-143</t>
  </si>
  <si>
    <t>110-167-132</t>
  </si>
  <si>
    <t>110-167-211</t>
  </si>
  <si>
    <t>110-169-131</t>
  </si>
  <si>
    <t>110-169-181</t>
  </si>
  <si>
    <t>110-169-211</t>
  </si>
  <si>
    <t>110-169-221</t>
  </si>
  <si>
    <t>110-169-231</t>
  </si>
  <si>
    <t>110-171-121</t>
  </si>
  <si>
    <t>110-171-180</t>
  </si>
  <si>
    <t>110-171-331</t>
  </si>
  <si>
    <t>110-181-131</t>
  </si>
  <si>
    <t>110-181-135</t>
  </si>
  <si>
    <t>110-181-175</t>
  </si>
  <si>
    <t>110-181-181</t>
  </si>
  <si>
    <t>110-181-211</t>
  </si>
  <si>
    <t>110-181-221</t>
  </si>
  <si>
    <t>110-181-231</t>
  </si>
  <si>
    <t>110-ALL-180</t>
  </si>
  <si>
    <t>111-163-142</t>
  </si>
  <si>
    <t>111-163-196</t>
  </si>
  <si>
    <t>111-163-197</t>
  </si>
  <si>
    <t>111-163-343</t>
  </si>
  <si>
    <t>111-163-461</t>
  </si>
  <si>
    <t>111-169-192</t>
  </si>
  <si>
    <t>111-169-211</t>
  </si>
  <si>
    <t>111-169-221</t>
  </si>
  <si>
    <t>111-171-180</t>
  </si>
  <si>
    <t>111-181-131</t>
  </si>
  <si>
    <t>111-181-146</t>
  </si>
  <si>
    <t>111-181-211</t>
  </si>
  <si>
    <t>111-181-221</t>
  </si>
  <si>
    <t>111-181-231</t>
  </si>
  <si>
    <t>111-ALL-113</t>
  </si>
  <si>
    <t>111-ALL-131</t>
  </si>
  <si>
    <t>111-ALL-146</t>
  </si>
  <si>
    <t>111-ALL-180</t>
  </si>
  <si>
    <t>111-ALL-196</t>
  </si>
  <si>
    <t>111-ALL-197</t>
  </si>
  <si>
    <t>111-ALL-343</t>
  </si>
  <si>
    <t>11A-171-411</t>
  </si>
  <si>
    <t>11B-163-422</t>
  </si>
  <si>
    <t>11B-181-121</t>
  </si>
  <si>
    <t>11B-181-192</t>
  </si>
  <si>
    <t>11B-181-211</t>
  </si>
  <si>
    <t>11B-181-231</t>
  </si>
  <si>
    <t>11B-181-233</t>
  </si>
  <si>
    <t>120-171-411</t>
  </si>
  <si>
    <t>120-171-462</t>
  </si>
  <si>
    <t>120-181-462</t>
  </si>
  <si>
    <t>130-166-418</t>
  </si>
  <si>
    <t>130-171-162</t>
  </si>
  <si>
    <t>130-171-181</t>
  </si>
  <si>
    <t>130-181-121</t>
  </si>
  <si>
    <t>130-181-133</t>
  </si>
  <si>
    <t>130-181-187</t>
  </si>
  <si>
    <t>130-ALL-187</t>
  </si>
  <si>
    <t>132-171-131</t>
  </si>
  <si>
    <t>132-171-192</t>
  </si>
  <si>
    <t>132-171-451</t>
  </si>
  <si>
    <t>132-ALL-131</t>
  </si>
  <si>
    <t>13A-171-411</t>
  </si>
  <si>
    <t>13C-171-211</t>
  </si>
  <si>
    <t>140-169-131</t>
  </si>
  <si>
    <t>140-169-231</t>
  </si>
  <si>
    <t>140-170-143</t>
  </si>
  <si>
    <t>140-171-146</t>
  </si>
  <si>
    <t>140-171-211</t>
  </si>
  <si>
    <t>140-171-221</t>
  </si>
  <si>
    <t>140-171-231</t>
  </si>
  <si>
    <t>140-181-312</t>
  </si>
  <si>
    <t>140-181-411</t>
  </si>
  <si>
    <t>140-ALL-131</t>
  </si>
  <si>
    <t>140-ALL-143</t>
  </si>
  <si>
    <t>140-ALL-312</t>
  </si>
  <si>
    <t>150-171-116</t>
  </si>
  <si>
    <t>150-171-126</t>
  </si>
  <si>
    <t>150-171-128</t>
  </si>
  <si>
    <t>150-171-131</t>
  </si>
  <si>
    <t>150-171-142</t>
  </si>
  <si>
    <t>150-171-151</t>
  </si>
  <si>
    <t>150-171-162</t>
  </si>
  <si>
    <t>150-171-171</t>
  </si>
  <si>
    <t>150-171-174</t>
  </si>
  <si>
    <t>150-171-176</t>
  </si>
  <si>
    <t>150-171-180</t>
  </si>
  <si>
    <t>150-171-211</t>
  </si>
  <si>
    <t>150-171-411</t>
  </si>
  <si>
    <t>150-ALL-126</t>
  </si>
  <si>
    <t>150-ALL-128</t>
  </si>
  <si>
    <t>150-ALL-131</t>
  </si>
  <si>
    <t>150-ALL-142</t>
  </si>
  <si>
    <t>150-ALL-151</t>
  </si>
  <si>
    <t>150-ALL-162</t>
  </si>
  <si>
    <t>150-ALL-171</t>
  </si>
  <si>
    <t>150-ALL-180</t>
  </si>
  <si>
    <t>160-181-121</t>
  </si>
  <si>
    <t>160-181-131</t>
  </si>
  <si>
    <t>160-181-142</t>
  </si>
  <si>
    <t>160-181-211</t>
  </si>
  <si>
    <t>160-181-221</t>
  </si>
  <si>
    <t>160-181-231</t>
  </si>
  <si>
    <t>16B-181-311</t>
  </si>
  <si>
    <t>16B-181-541</t>
  </si>
  <si>
    <t>16B-ALL-541</t>
  </si>
  <si>
    <t>170-165-418</t>
  </si>
  <si>
    <t>170-171-146</t>
  </si>
  <si>
    <t>170-171-221</t>
  </si>
  <si>
    <t>170-171-343</t>
  </si>
  <si>
    <t>180-166-418</t>
  </si>
  <si>
    <t>180-167-126</t>
  </si>
  <si>
    <t>180-167-145</t>
  </si>
  <si>
    <t>180-167-221</t>
  </si>
  <si>
    <t>180-167-331</t>
  </si>
  <si>
    <t>180-ALL-145</t>
  </si>
  <si>
    <t>180-ALL-331</t>
  </si>
  <si>
    <t>181-166-418</t>
  </si>
  <si>
    <t>181-167-180</t>
  </si>
  <si>
    <t>181-171-180</t>
  </si>
  <si>
    <t>181-181-131</t>
  </si>
  <si>
    <t>181-181-211</t>
  </si>
  <si>
    <t>181-181-221</t>
  </si>
  <si>
    <t>181-181-231</t>
  </si>
  <si>
    <t>181-ALL-180</t>
  </si>
  <si>
    <t>182-171-121</t>
  </si>
  <si>
    <t>182-171-125</t>
  </si>
  <si>
    <t>182-171-131</t>
  </si>
  <si>
    <t>182-171-135</t>
  </si>
  <si>
    <t>182-171-312</t>
  </si>
  <si>
    <t>182-171-411</t>
  </si>
  <si>
    <t>182-181-312</t>
  </si>
  <si>
    <t>182-181-418</t>
  </si>
  <si>
    <t>190-166-418</t>
  </si>
  <si>
    <t>190-167-144</t>
  </si>
  <si>
    <t>190-167-311</t>
  </si>
  <si>
    <t>190-171-221</t>
  </si>
  <si>
    <t>190-171-418</t>
  </si>
  <si>
    <t>190-181-121</t>
  </si>
  <si>
    <t>190-181-131</t>
  </si>
  <si>
    <t>190-181-135</t>
  </si>
  <si>
    <t>190-181-231</t>
  </si>
  <si>
    <t>190-ALL-144</t>
  </si>
  <si>
    <t>200-163-413</t>
  </si>
  <si>
    <t>200-171-180</t>
  </si>
  <si>
    <t>200-181-312</t>
  </si>
  <si>
    <t>200-181-462</t>
  </si>
  <si>
    <t>200-ALL-180</t>
  </si>
  <si>
    <t>200-ALL-413</t>
  </si>
  <si>
    <t>20A-171-411</t>
  </si>
  <si>
    <t>20A-181-422</t>
  </si>
  <si>
    <t>20A-181-541</t>
  </si>
  <si>
    <t>20A-ALL-541</t>
  </si>
  <si>
    <t>210-171-311</t>
  </si>
  <si>
    <t>210-171-541</t>
  </si>
  <si>
    <t>210-181-131</t>
  </si>
  <si>
    <t>210-181-135</t>
  </si>
  <si>
    <t>210-181-151</t>
  </si>
  <si>
    <t>210-181-187</t>
  </si>
  <si>
    <t>210-181-198</t>
  </si>
  <si>
    <t>210-181-211</t>
  </si>
  <si>
    <t>210-181-221</t>
  </si>
  <si>
    <t>210-181-231</t>
  </si>
  <si>
    <t>210-181-311</t>
  </si>
  <si>
    <t>210-ALL-135</t>
  </si>
  <si>
    <t>210-ALL-187</t>
  </si>
  <si>
    <t>210-ALL-231</t>
  </si>
  <si>
    <t>210-ALL-541</t>
  </si>
  <si>
    <t>220-171-180</t>
  </si>
  <si>
    <t>220-171-351</t>
  </si>
  <si>
    <t>220-181-135</t>
  </si>
  <si>
    <t>220-181-180</t>
  </si>
  <si>
    <t>220-181-221</t>
  </si>
  <si>
    <t>220-181-231</t>
  </si>
  <si>
    <t>220-181-411</t>
  </si>
  <si>
    <t>220-181-462</t>
  </si>
  <si>
    <t>220-ALL-135</t>
  </si>
  <si>
    <t>220-ALL-180</t>
  </si>
  <si>
    <t>220-ALL-351</t>
  </si>
  <si>
    <t>230-163-180</t>
  </si>
  <si>
    <t>230-163-184</t>
  </si>
  <si>
    <t>230-171-142</t>
  </si>
  <si>
    <t>230-171-146</t>
  </si>
  <si>
    <t>230-171-171</t>
  </si>
  <si>
    <t>230-171-199</t>
  </si>
  <si>
    <t>230-171-231</t>
  </si>
  <si>
    <t>230-171-542</t>
  </si>
  <si>
    <t>230-181-131</t>
  </si>
  <si>
    <t>230-181-146</t>
  </si>
  <si>
    <t>230-181-211</t>
  </si>
  <si>
    <t>230-181-221</t>
  </si>
  <si>
    <t>230-181-231</t>
  </si>
  <si>
    <t>230-181-311</t>
  </si>
  <si>
    <t>230-181-411</t>
  </si>
  <si>
    <t>230-ALL-542</t>
  </si>
  <si>
    <t>23A-164-141</t>
  </si>
  <si>
    <t>23A-164-146</t>
  </si>
  <si>
    <t>23A-164-221</t>
  </si>
  <si>
    <t>23A-164-231</t>
  </si>
  <si>
    <t>23A-171-146</t>
  </si>
  <si>
    <t>23A-171-173</t>
  </si>
  <si>
    <t>23A-171-192</t>
  </si>
  <si>
    <t>23A-171-211</t>
  </si>
  <si>
    <t>23A-171-221</t>
  </si>
  <si>
    <t>23A-171-231</t>
  </si>
  <si>
    <t>23A-181-192</t>
  </si>
  <si>
    <t>23A-181-211</t>
  </si>
  <si>
    <t>23A-ALL-141</t>
  </si>
  <si>
    <t>23A-ALL-173</t>
  </si>
  <si>
    <t>23A-ALL-231</t>
  </si>
  <si>
    <t>240-171-131</t>
  </si>
  <si>
    <t>240-171-181</t>
  </si>
  <si>
    <t>240-171-221</t>
  </si>
  <si>
    <t>240-171-231</t>
  </si>
  <si>
    <t>240-171-411</t>
  </si>
  <si>
    <t>240-171-413</t>
  </si>
  <si>
    <t>240-171-418</t>
  </si>
  <si>
    <t>241-169-131</t>
  </si>
  <si>
    <t>241-169-211</t>
  </si>
  <si>
    <t>241-169-221</t>
  </si>
  <si>
    <t>241-169-231</t>
  </si>
  <si>
    <t>241-171-121</t>
  </si>
  <si>
    <t>241-171-231</t>
  </si>
  <si>
    <t>241-171-311</t>
  </si>
  <si>
    <t>241-181-131</t>
  </si>
  <si>
    <t>241-181-135</t>
  </si>
  <si>
    <t>241-181-146</t>
  </si>
  <si>
    <t>241-181-180</t>
  </si>
  <si>
    <t>241-181-211</t>
  </si>
  <si>
    <t>241-181-221</t>
  </si>
  <si>
    <t>241-181-231</t>
  </si>
  <si>
    <t>241-ALL-146</t>
  </si>
  <si>
    <t>24N-181-422</t>
  </si>
  <si>
    <t>24N-ALL-422</t>
  </si>
  <si>
    <t>250-163-180</t>
  </si>
  <si>
    <t>250-167-121</t>
  </si>
  <si>
    <t>250-167-221</t>
  </si>
  <si>
    <t>250-170-180</t>
  </si>
  <si>
    <t>250-171-113</t>
  </si>
  <si>
    <t>250-171-121</t>
  </si>
  <si>
    <t>250-171-131</t>
  </si>
  <si>
    <t>250-171-146</t>
  </si>
  <si>
    <t>250-171-192</t>
  </si>
  <si>
    <t>250-171-221</t>
  </si>
  <si>
    <t>250-171-231</t>
  </si>
  <si>
    <t>250-181-121</t>
  </si>
  <si>
    <t>250-181-181</t>
  </si>
  <si>
    <t>250-181-211</t>
  </si>
  <si>
    <t>250-181-221</t>
  </si>
  <si>
    <t>250-181-231</t>
  </si>
  <si>
    <t>250-181-411</t>
  </si>
  <si>
    <t>260-163-317</t>
  </si>
  <si>
    <t>260-169-231</t>
  </si>
  <si>
    <t>260-171-325</t>
  </si>
  <si>
    <t>260-171-326</t>
  </si>
  <si>
    <t>260-171-392</t>
  </si>
  <si>
    <t>260-171-411</t>
  </si>
  <si>
    <t>260-171-422</t>
  </si>
  <si>
    <t>260-181-124</t>
  </si>
  <si>
    <t>260-181-135</t>
  </si>
  <si>
    <t>260-181-152</t>
  </si>
  <si>
    <t>260-181-164</t>
  </si>
  <si>
    <t>260-181-231</t>
  </si>
  <si>
    <t>260-181-311</t>
  </si>
  <si>
    <t>260-181-312</t>
  </si>
  <si>
    <t>260-181-392</t>
  </si>
  <si>
    <t>260-181-411</t>
  </si>
  <si>
    <t>260-181-418</t>
  </si>
  <si>
    <t>260-181-462</t>
  </si>
  <si>
    <t>260-181-541</t>
  </si>
  <si>
    <t>260-ALL-135</t>
  </si>
  <si>
    <t>260-ALL-164</t>
  </si>
  <si>
    <t>260-ALL-317</t>
  </si>
  <si>
    <t>260-ALL-325</t>
  </si>
  <si>
    <t>26C-181-142</t>
  </si>
  <si>
    <t>26C-181-231</t>
  </si>
  <si>
    <t>26C-181-233</t>
  </si>
  <si>
    <t>26C-ALL-233</t>
  </si>
  <si>
    <t>270-167-121</t>
  </si>
  <si>
    <t>270-167-211</t>
  </si>
  <si>
    <t>270-167-221</t>
  </si>
  <si>
    <t>270-169-131</t>
  </si>
  <si>
    <t>270-169-211</t>
  </si>
  <si>
    <t>270-169-221</t>
  </si>
  <si>
    <t>270-169-231</t>
  </si>
  <si>
    <t>270-171-411</t>
  </si>
  <si>
    <t>270-181-231</t>
  </si>
  <si>
    <t>280-163-418</t>
  </si>
  <si>
    <t>280-171-147</t>
  </si>
  <si>
    <t>280-171-151</t>
  </si>
  <si>
    <t>280-171-162</t>
  </si>
  <si>
    <t>280-171-172</t>
  </si>
  <si>
    <t>280-171-311</t>
  </si>
  <si>
    <t>280-171-312</t>
  </si>
  <si>
    <t>280-181-127</t>
  </si>
  <si>
    <t>280-181-131</t>
  </si>
  <si>
    <t>280-181-135</t>
  </si>
  <si>
    <t>280-181-146</t>
  </si>
  <si>
    <t>280-181-211</t>
  </si>
  <si>
    <t>280-181-221</t>
  </si>
  <si>
    <t>280-181-231</t>
  </si>
  <si>
    <t>280-ALL-127</t>
  </si>
  <si>
    <t>280-ALL-135</t>
  </si>
  <si>
    <t>280-ALL-147</t>
  </si>
  <si>
    <t>280-ALL-151</t>
  </si>
  <si>
    <t>280-ALL-162</t>
  </si>
  <si>
    <t>280-ALL-172</t>
  </si>
  <si>
    <t>290-171-131</t>
  </si>
  <si>
    <t>290-171-199</t>
  </si>
  <si>
    <t>290-171-231</t>
  </si>
  <si>
    <t>290-171-418</t>
  </si>
  <si>
    <t>290-171-422</t>
  </si>
  <si>
    <t>290-171-423</t>
  </si>
  <si>
    <t>290-171-424</t>
  </si>
  <si>
    <t>290-171-425</t>
  </si>
  <si>
    <t>290-181-131</t>
  </si>
  <si>
    <t>290-181-211</t>
  </si>
  <si>
    <t>290-181-221</t>
  </si>
  <si>
    <t>290-181-231</t>
  </si>
  <si>
    <t>290-181-418</t>
  </si>
  <si>
    <t>290-ALL-131</t>
  </si>
  <si>
    <t>290-ALL-199</t>
  </si>
  <si>
    <t>290-ALL-425</t>
  </si>
  <si>
    <t>291-171-135</t>
  </si>
  <si>
    <t>291-171-142</t>
  </si>
  <si>
    <t>291-171-187</t>
  </si>
  <si>
    <t>291-ALL-121</t>
  </si>
  <si>
    <t>291-ALL-135</t>
  </si>
  <si>
    <t>291-ALL-142</t>
  </si>
  <si>
    <t>291-ALL-187</t>
  </si>
  <si>
    <t>292-167-331</t>
  </si>
  <si>
    <t>292-171-423</t>
  </si>
  <si>
    <t>292-171-523</t>
  </si>
  <si>
    <t>292-ALL-423</t>
  </si>
  <si>
    <t>292-ALL-523</t>
  </si>
  <si>
    <t>300-163-332</t>
  </si>
  <si>
    <t>300-171-135</t>
  </si>
  <si>
    <t>300-171-221</t>
  </si>
  <si>
    <t>300-171-231</t>
  </si>
  <si>
    <t>300-171-331</t>
  </si>
  <si>
    <t>300-171-418</t>
  </si>
  <si>
    <t>300-171-422</t>
  </si>
  <si>
    <t>300-171-423</t>
  </si>
  <si>
    <t>300-171-424</t>
  </si>
  <si>
    <t>300-171-425</t>
  </si>
  <si>
    <t>300-181-132</t>
  </si>
  <si>
    <t>300-181-135</t>
  </si>
  <si>
    <t>300-181-211</t>
  </si>
  <si>
    <t>300-181-221</t>
  </si>
  <si>
    <t>300-181-231</t>
  </si>
  <si>
    <t>300-181-411</t>
  </si>
  <si>
    <t>300-ALL-121</t>
  </si>
  <si>
    <t>300-ALL-132</t>
  </si>
  <si>
    <t>300-ALL-331</t>
  </si>
  <si>
    <t>300-ALL-423</t>
  </si>
  <si>
    <t>300-ALL-424</t>
  </si>
  <si>
    <t>300-ALL-425</t>
  </si>
  <si>
    <t>310-167-411</t>
  </si>
  <si>
    <t>310-171-135</t>
  </si>
  <si>
    <t>310-171-462</t>
  </si>
  <si>
    <t>310-171-523</t>
  </si>
  <si>
    <t>310-181-121</t>
  </si>
  <si>
    <t>310-181-312</t>
  </si>
  <si>
    <t>310-181-418</t>
  </si>
  <si>
    <t>310-181-423</t>
  </si>
  <si>
    <t>310-181-461</t>
  </si>
  <si>
    <t>310-181-532</t>
  </si>
  <si>
    <t>310-ALL-423</t>
  </si>
  <si>
    <t>310-ALL-532</t>
  </si>
  <si>
    <t>320-171-124</t>
  </si>
  <si>
    <t>320-171-127</t>
  </si>
  <si>
    <t>320-171-180</t>
  </si>
  <si>
    <t>320-171-231</t>
  </si>
  <si>
    <t>320-ALL-127</t>
  </si>
  <si>
    <t>320-ALL-180</t>
  </si>
  <si>
    <t>32C-171-312</t>
  </si>
  <si>
    <t>32C-171-331</t>
  </si>
  <si>
    <t>32C-ALL-312</t>
  </si>
  <si>
    <t>32C-ALL-331</t>
  </si>
  <si>
    <t>32D-170-211</t>
  </si>
  <si>
    <t>32D-171-141</t>
  </si>
  <si>
    <t>32D-171-231</t>
  </si>
  <si>
    <t>32D-171-333</t>
  </si>
  <si>
    <t>32D-181-121</t>
  </si>
  <si>
    <t>32D-181-211</t>
  </si>
  <si>
    <t>32D-181-229</t>
  </si>
  <si>
    <t>32D-181-231</t>
  </si>
  <si>
    <t>32D-ALL-141</t>
  </si>
  <si>
    <t>32D-ALL-333</t>
  </si>
  <si>
    <t>32L-171-146</t>
  </si>
  <si>
    <t>32L-ALL-146</t>
  </si>
  <si>
    <t>32M-171-462</t>
  </si>
  <si>
    <t>32M-181-135</t>
  </si>
  <si>
    <t>32M-181-221</t>
  </si>
  <si>
    <t>32M-ALL-135</t>
  </si>
  <si>
    <t>32T-171-211</t>
  </si>
  <si>
    <t>32T-171-221</t>
  </si>
  <si>
    <t>32T-171-233</t>
  </si>
  <si>
    <t>32T-171-418</t>
  </si>
  <si>
    <t>32T-181-121</t>
  </si>
  <si>
    <t>32T-181-211</t>
  </si>
  <si>
    <t>32T-181-221</t>
  </si>
  <si>
    <t>32T-181-233</t>
  </si>
  <si>
    <t>32T-181-418</t>
  </si>
  <si>
    <t>32T-ALL-121</t>
  </si>
  <si>
    <t>330-181-127</t>
  </si>
  <si>
    <t>330-181-187</t>
  </si>
  <si>
    <t>330-181-211</t>
  </si>
  <si>
    <t>330-181-221</t>
  </si>
  <si>
    <t>330-181-231</t>
  </si>
  <si>
    <t>330-ALL-127</t>
  </si>
  <si>
    <t>340-181-121</t>
  </si>
  <si>
    <t>340-181-131</t>
  </si>
  <si>
    <t>340-181-135</t>
  </si>
  <si>
    <t>340-181-146</t>
  </si>
  <si>
    <t>340-181-180</t>
  </si>
  <si>
    <t>340-181-181</t>
  </si>
  <si>
    <t>340-181-221</t>
  </si>
  <si>
    <t>340-181-231</t>
  </si>
  <si>
    <t>340-ALL-131</t>
  </si>
  <si>
    <t>340-ALL-135</t>
  </si>
  <si>
    <t>340-ALL-180</t>
  </si>
  <si>
    <t>34B-171-462</t>
  </si>
  <si>
    <t>34D-171-319</t>
  </si>
  <si>
    <t>34D-181-211</t>
  </si>
  <si>
    <t>34D-181-311</t>
  </si>
  <si>
    <t>34Z-171-229</t>
  </si>
  <si>
    <t>34Z-181-192</t>
  </si>
  <si>
    <t>34Z-181-229</t>
  </si>
  <si>
    <t>350-169-131</t>
  </si>
  <si>
    <t>350-169-192</t>
  </si>
  <si>
    <t>350-169-211</t>
  </si>
  <si>
    <t>350-169-221</t>
  </si>
  <si>
    <t>350-169-231</t>
  </si>
  <si>
    <t>350-171-181</t>
  </si>
  <si>
    <t>350-171-192</t>
  </si>
  <si>
    <t>350-171-221</t>
  </si>
  <si>
    <t>350-181-121</t>
  </si>
  <si>
    <t>350-181-131</t>
  </si>
  <si>
    <t>350-181-135</t>
  </si>
  <si>
    <t>350-181-231</t>
  </si>
  <si>
    <t>350-181-342</t>
  </si>
  <si>
    <t>350-ALL-121</t>
  </si>
  <si>
    <t>360-169-181</t>
  </si>
  <si>
    <t>360-171-121</t>
  </si>
  <si>
    <t>360-171-181</t>
  </si>
  <si>
    <t>360-171-411</t>
  </si>
  <si>
    <t>360-181-184</t>
  </si>
  <si>
    <t>360-181-311</t>
  </si>
  <si>
    <t>360-181-325</t>
  </si>
  <si>
    <t>36B-171-462</t>
  </si>
  <si>
    <t>370-171-312</t>
  </si>
  <si>
    <t>370-171-325</t>
  </si>
  <si>
    <t>370-171-345</t>
  </si>
  <si>
    <t>370-171-418</t>
  </si>
  <si>
    <t>370-181-121</t>
  </si>
  <si>
    <t>370-181-183</t>
  </si>
  <si>
    <t>370-181-231</t>
  </si>
  <si>
    <t>370-181-333</t>
  </si>
  <si>
    <t>370-181-423</t>
  </si>
  <si>
    <t>370-ALL-183</t>
  </si>
  <si>
    <t>370-ALL-325</t>
  </si>
  <si>
    <t>370-ALL-333</t>
  </si>
  <si>
    <t>370-ALL-345</t>
  </si>
  <si>
    <t>370-ALL-423</t>
  </si>
  <si>
    <t>380-165-418</t>
  </si>
  <si>
    <t>380-170-142</t>
  </si>
  <si>
    <t>380-170-211</t>
  </si>
  <si>
    <t>380-170-221</t>
  </si>
  <si>
    <t>380-170-231</t>
  </si>
  <si>
    <t>380-171-180</t>
  </si>
  <si>
    <t>380-171-311</t>
  </si>
  <si>
    <t>380-181-121</t>
  </si>
  <si>
    <t>380-181-192</t>
  </si>
  <si>
    <t>380-181-211</t>
  </si>
  <si>
    <t>380-181-221</t>
  </si>
  <si>
    <t>380-181-231</t>
  </si>
  <si>
    <t>380-181-311</t>
  </si>
  <si>
    <t>380-181-411</t>
  </si>
  <si>
    <t>380-181-461</t>
  </si>
  <si>
    <t>380-181-541</t>
  </si>
  <si>
    <t>380-ALL-121</t>
  </si>
  <si>
    <t>380-ALL-180</t>
  </si>
  <si>
    <t>380-ALL-311</t>
  </si>
  <si>
    <t>380-ALL-541</t>
  </si>
  <si>
    <t>390-163-314</t>
  </si>
  <si>
    <t>390-171-172</t>
  </si>
  <si>
    <t>390-171-411</t>
  </si>
  <si>
    <t>390-181-183</t>
  </si>
  <si>
    <t>390-181-184</t>
  </si>
  <si>
    <t>390-ALL-183</t>
  </si>
  <si>
    <t>390-ALL-184</t>
  </si>
  <si>
    <t>390-ALL-314</t>
  </si>
  <si>
    <t>39A-171-411</t>
  </si>
  <si>
    <t>400-163-181</t>
  </si>
  <si>
    <t>400-163-221</t>
  </si>
  <si>
    <t>400-171-121</t>
  </si>
  <si>
    <t>400-171-221</t>
  </si>
  <si>
    <t>400-181-311</t>
  </si>
  <si>
    <t>400-181-414</t>
  </si>
  <si>
    <t>400-181-462</t>
  </si>
  <si>
    <t>410-167-196</t>
  </si>
  <si>
    <t>410-171-121</t>
  </si>
  <si>
    <t>410-171-125</t>
  </si>
  <si>
    <t>410-171-146</t>
  </si>
  <si>
    <t>410-171-180</t>
  </si>
  <si>
    <t>410-171-183</t>
  </si>
  <si>
    <t>410-171-192</t>
  </si>
  <si>
    <t>410-171-311</t>
  </si>
  <si>
    <t>410-171-522</t>
  </si>
  <si>
    <t>410-ALL-121</t>
  </si>
  <si>
    <t>410-ALL-125</t>
  </si>
  <si>
    <t>410-ALL-180</t>
  </si>
  <si>
    <t>410-ALL-196</t>
  </si>
  <si>
    <t>410-ALL-522</t>
  </si>
  <si>
    <t>41F-171-418</t>
  </si>
  <si>
    <t>41F-181-142</t>
  </si>
  <si>
    <t>41F-181-211</t>
  </si>
  <si>
    <t>41F-181-231</t>
  </si>
  <si>
    <t>41F-181-411</t>
  </si>
  <si>
    <t>41M-163-311</t>
  </si>
  <si>
    <t>420-171-231</t>
  </si>
  <si>
    <t>420-171-311</t>
  </si>
  <si>
    <t>420-171-522</t>
  </si>
  <si>
    <t>420-ALL-522</t>
  </si>
  <si>
    <t>421-163-327</t>
  </si>
  <si>
    <t>421-171-418</t>
  </si>
  <si>
    <t>421-181-121</t>
  </si>
  <si>
    <t>421-181-181</t>
  </si>
  <si>
    <t>421-181-221</t>
  </si>
  <si>
    <t>421-181-418</t>
  </si>
  <si>
    <t>421-ALL-121</t>
  </si>
  <si>
    <t>421-ALL-327</t>
  </si>
  <si>
    <t>422-181-113</t>
  </si>
  <si>
    <t>422-ALL-113</t>
  </si>
  <si>
    <t>430-163-131</t>
  </si>
  <si>
    <t>430-163-351</t>
  </si>
  <si>
    <t>430-169-131</t>
  </si>
  <si>
    <t>430-169-146</t>
  </si>
  <si>
    <t>430-169-211</t>
  </si>
  <si>
    <t>430-169-221</t>
  </si>
  <si>
    <t>430-169-231</t>
  </si>
  <si>
    <t>430-171-121</t>
  </si>
  <si>
    <t>430-171-124</t>
  </si>
  <si>
    <t>430-171-211</t>
  </si>
  <si>
    <t>430-171-221</t>
  </si>
  <si>
    <t>430-171-231</t>
  </si>
  <si>
    <t>430-181-418</t>
  </si>
  <si>
    <t>430-ALL-131</t>
  </si>
  <si>
    <t>430-ALL-351</t>
  </si>
  <si>
    <t>440-169-131</t>
  </si>
  <si>
    <t>440-169-211</t>
  </si>
  <si>
    <t>440-169-221</t>
  </si>
  <si>
    <t>440-169-231</t>
  </si>
  <si>
    <t>440-171-121</t>
  </si>
  <si>
    <t>440-171-125</t>
  </si>
  <si>
    <t>440-171-180</t>
  </si>
  <si>
    <t>440-171-221</t>
  </si>
  <si>
    <t>440-171-231</t>
  </si>
  <si>
    <t>440-171-418</t>
  </si>
  <si>
    <t>440-ALL-125</t>
  </si>
  <si>
    <t>440-ALL-180</t>
  </si>
  <si>
    <t>440-ALL-231</t>
  </si>
  <si>
    <t>44A-171-462</t>
  </si>
  <si>
    <t>450-170-121</t>
  </si>
  <si>
    <t>450-170-142</t>
  </si>
  <si>
    <t>450-170-211</t>
  </si>
  <si>
    <t>450-170-221</t>
  </si>
  <si>
    <t>45B-171-131</t>
  </si>
  <si>
    <t>45B-171-211</t>
  </si>
  <si>
    <t>45B-171-229</t>
  </si>
  <si>
    <t>45B-171-231</t>
  </si>
  <si>
    <t>45B-181-121</t>
  </si>
  <si>
    <t>45B-181-146</t>
  </si>
  <si>
    <t>45B-181-211</t>
  </si>
  <si>
    <t>45B-181-229</t>
  </si>
  <si>
    <t>45B-181-231</t>
  </si>
  <si>
    <t>45B-ALL-146</t>
  </si>
  <si>
    <t>45B-ALL-231</t>
  </si>
  <si>
    <t>470-171-180</t>
  </si>
  <si>
    <t>470-171-418</t>
  </si>
  <si>
    <t>470-181-121</t>
  </si>
  <si>
    <t>470-181-146</t>
  </si>
  <si>
    <t>470-181-191</t>
  </si>
  <si>
    <t>470-181-196</t>
  </si>
  <si>
    <t>470-181-418</t>
  </si>
  <si>
    <t>470-ALL-180</t>
  </si>
  <si>
    <t>480-170-198</t>
  </si>
  <si>
    <t>480-170-211</t>
  </si>
  <si>
    <t>480-170-221</t>
  </si>
  <si>
    <t>480-181-133</t>
  </si>
  <si>
    <t>480-181-231</t>
  </si>
  <si>
    <t>480-ALL-133</t>
  </si>
  <si>
    <t>480-ALL-198</t>
  </si>
  <si>
    <t>490-169-131</t>
  </si>
  <si>
    <t>490-169-211</t>
  </si>
  <si>
    <t>490-169-221</t>
  </si>
  <si>
    <t>490-169-231</t>
  </si>
  <si>
    <t>490-170-180</t>
  </si>
  <si>
    <t>490-171-180</t>
  </si>
  <si>
    <t>490-171-196</t>
  </si>
  <si>
    <t>490-171-199</t>
  </si>
  <si>
    <t>490-171-313</t>
  </si>
  <si>
    <t>490-171-542</t>
  </si>
  <si>
    <t>490-181-121</t>
  </si>
  <si>
    <t>490-181-172</t>
  </si>
  <si>
    <t>490-181-180</t>
  </si>
  <si>
    <t>490-181-221</t>
  </si>
  <si>
    <t>490-181-231</t>
  </si>
  <si>
    <t>490-ALL-180</t>
  </si>
  <si>
    <t>490-ALL-542</t>
  </si>
  <si>
    <t>491-169-131</t>
  </si>
  <si>
    <t>491-169-211</t>
  </si>
  <si>
    <t>491-169-221</t>
  </si>
  <si>
    <t>491-169-231</t>
  </si>
  <si>
    <t>491-181-124</t>
  </si>
  <si>
    <t>491-ALL-124</t>
  </si>
  <si>
    <t>49B-169-221</t>
  </si>
  <si>
    <t>49B-181-311</t>
  </si>
  <si>
    <t>49B-181-418</t>
  </si>
  <si>
    <t>49E-166-418</t>
  </si>
  <si>
    <t>49E-172-121</t>
  </si>
  <si>
    <t>49E-172-135</t>
  </si>
  <si>
    <t>49E-172-211</t>
  </si>
  <si>
    <t>49E-172-221</t>
  </si>
  <si>
    <t>49E-172-231</t>
  </si>
  <si>
    <t>49E-172-311</t>
  </si>
  <si>
    <t>49E-172-411</t>
  </si>
  <si>
    <t>49E-ALL-135</t>
  </si>
  <si>
    <t>500-163-196</t>
  </si>
  <si>
    <t>500-171-191</t>
  </si>
  <si>
    <t>500-171-192</t>
  </si>
  <si>
    <t>500-171-221</t>
  </si>
  <si>
    <t>500-171-333</t>
  </si>
  <si>
    <t>500-181-121</t>
  </si>
  <si>
    <t>500-181-191</t>
  </si>
  <si>
    <t>500-ALL-184</t>
  </si>
  <si>
    <t>500-ALL-191</t>
  </si>
  <si>
    <t>500-ALL-196</t>
  </si>
  <si>
    <t>500-ALL-333</t>
  </si>
  <si>
    <t>510-169-131</t>
  </si>
  <si>
    <t>510-169-133</t>
  </si>
  <si>
    <t>510-169-192</t>
  </si>
  <si>
    <t>510-171-171</t>
  </si>
  <si>
    <t>510-171-331</t>
  </si>
  <si>
    <t>510-171-411</t>
  </si>
  <si>
    <t>510-171-418</t>
  </si>
  <si>
    <t>510-ALL-133</t>
  </si>
  <si>
    <t>510-ALL-135</t>
  </si>
  <si>
    <t>510-ALL-171</t>
  </si>
  <si>
    <t>510-ALL-331</t>
  </si>
  <si>
    <t>51A-181-411</t>
  </si>
  <si>
    <t>520-171-131</t>
  </si>
  <si>
    <t>520-171-221</t>
  </si>
  <si>
    <t>520-181-121</t>
  </si>
  <si>
    <t>520-181-135</t>
  </si>
  <si>
    <t>520-181-173</t>
  </si>
  <si>
    <t>520-181-184</t>
  </si>
  <si>
    <t>520-181-193</t>
  </si>
  <si>
    <t>520-181-211</t>
  </si>
  <si>
    <t>520-181-221</t>
  </si>
  <si>
    <t>520-181-311</t>
  </si>
  <si>
    <t>520-ALL-121</t>
  </si>
  <si>
    <t>520-ALL-135</t>
  </si>
  <si>
    <t>520-ALL-184</t>
  </si>
  <si>
    <t>520-ALL-193</t>
  </si>
  <si>
    <t>530-171-191</t>
  </si>
  <si>
    <t>530-181-331</t>
  </si>
  <si>
    <t>530-ALL-198</t>
  </si>
  <si>
    <t>530-ALL-331</t>
  </si>
  <si>
    <t>53B-181-121</t>
  </si>
  <si>
    <t>53B-181-192</t>
  </si>
  <si>
    <t>53B-181-211</t>
  </si>
  <si>
    <t>53B-181-229</t>
  </si>
  <si>
    <t>53B-181-231</t>
  </si>
  <si>
    <t>53B-181-233</t>
  </si>
  <si>
    <t>53B-ALL-121</t>
  </si>
  <si>
    <t>53B-ALL-192</t>
  </si>
  <si>
    <t>540-178-418</t>
  </si>
  <si>
    <t>550-171-121</t>
  </si>
  <si>
    <t>550-171-231</t>
  </si>
  <si>
    <t>550-171-312</t>
  </si>
  <si>
    <t>550-181-121</t>
  </si>
  <si>
    <t>550-181-221</t>
  </si>
  <si>
    <t>550-181-418</t>
  </si>
  <si>
    <t>550-ALL-312</t>
  </si>
  <si>
    <t>560-171-418</t>
  </si>
  <si>
    <t>560-171-461</t>
  </si>
  <si>
    <t>560-178-418</t>
  </si>
  <si>
    <t>560-181-114</t>
  </si>
  <si>
    <t>560-181-121</t>
  </si>
  <si>
    <t>560-181-142</t>
  </si>
  <si>
    <t>560-181-143</t>
  </si>
  <si>
    <t>560-181-146</t>
  </si>
  <si>
    <t>560-181-196</t>
  </si>
  <si>
    <t>560-181-221</t>
  </si>
  <si>
    <t>560-181-231</t>
  </si>
  <si>
    <t>560-ALL-114</t>
  </si>
  <si>
    <t>560-ALL-196</t>
  </si>
  <si>
    <t>570-165-418</t>
  </si>
  <si>
    <t>570-181-175</t>
  </si>
  <si>
    <t>570-181-211</t>
  </si>
  <si>
    <t>570-181-221</t>
  </si>
  <si>
    <t>570-181-532</t>
  </si>
  <si>
    <t>570-ALL-175</t>
  </si>
  <si>
    <t>570-ALL-532</t>
  </si>
  <si>
    <t>580-169-221</t>
  </si>
  <si>
    <t>590-163-131</t>
  </si>
  <si>
    <t>590-171-132</t>
  </si>
  <si>
    <t>590-171-180</t>
  </si>
  <si>
    <t>590-171-331</t>
  </si>
  <si>
    <t>590-171-333</t>
  </si>
  <si>
    <t>590-181-418</t>
  </si>
  <si>
    <t>590-ALL-180</t>
  </si>
  <si>
    <t>590-ALL-333</t>
  </si>
  <si>
    <t>600-167-180</t>
  </si>
  <si>
    <t>600-171-121</t>
  </si>
  <si>
    <t>600-171-153</t>
  </si>
  <si>
    <t>600-171-181</t>
  </si>
  <si>
    <t>600-ALL-121</t>
  </si>
  <si>
    <t>60F-172-143</t>
  </si>
  <si>
    <t>60F-172-311</t>
  </si>
  <si>
    <t>60F-ALL-143</t>
  </si>
  <si>
    <t>60I-172-231</t>
  </si>
  <si>
    <t>60L-163-411</t>
  </si>
  <si>
    <t>60P-181-413</t>
  </si>
  <si>
    <t>60P-ALL-413</t>
  </si>
  <si>
    <t>60Z-181-142</t>
  </si>
  <si>
    <t>60Z-181-211</t>
  </si>
  <si>
    <t>60Z-ALL-142</t>
  </si>
  <si>
    <t>610-171-113</t>
  </si>
  <si>
    <t>610-171-121</t>
  </si>
  <si>
    <t>610-171-180</t>
  </si>
  <si>
    <t>610-171-221</t>
  </si>
  <si>
    <t>610-171-231</t>
  </si>
  <si>
    <t>610-171-541</t>
  </si>
  <si>
    <t>610-181-461</t>
  </si>
  <si>
    <t>610-ALL-113</t>
  </si>
  <si>
    <t>610-ALL-180</t>
  </si>
  <si>
    <t>610-ALL-541</t>
  </si>
  <si>
    <t>61J-172-121</t>
  </si>
  <si>
    <t>61J-172-211</t>
  </si>
  <si>
    <t>61J-172-311</t>
  </si>
  <si>
    <t>61J-172-326</t>
  </si>
  <si>
    <t>61J-172-461</t>
  </si>
  <si>
    <t>61J-ALL-326</t>
  </si>
  <si>
    <t>61J-ALL-461</t>
  </si>
  <si>
    <t>61L-171-461</t>
  </si>
  <si>
    <t>61L-ALL-461</t>
  </si>
  <si>
    <t>61M-171-121</t>
  </si>
  <si>
    <t>61M-171-211</t>
  </si>
  <si>
    <t>61M-172-121</t>
  </si>
  <si>
    <t>61M-172-211</t>
  </si>
  <si>
    <t>61N-171-418</t>
  </si>
  <si>
    <t>61N-181-462</t>
  </si>
  <si>
    <t>61P-171-411</t>
  </si>
  <si>
    <t>61P-171-418</t>
  </si>
  <si>
    <t>61P-171-422</t>
  </si>
  <si>
    <t>61P-ALL-422</t>
  </si>
  <si>
    <t>61Q-170-198</t>
  </si>
  <si>
    <t>61Q-170-211</t>
  </si>
  <si>
    <t>61Q-171-233</t>
  </si>
  <si>
    <t>61Q-171-311</t>
  </si>
  <si>
    <t>61Q-173-311</t>
  </si>
  <si>
    <t>61Q-181-121</t>
  </si>
  <si>
    <t>61Q-181-131</t>
  </si>
  <si>
    <t>61Q-181-211</t>
  </si>
  <si>
    <t>61Q-181-229</t>
  </si>
  <si>
    <t>61Q-181-231</t>
  </si>
  <si>
    <t>61Q-ALL-198</t>
  </si>
  <si>
    <t>61Q-ALL-233</t>
  </si>
  <si>
    <t>61W-165-418</t>
  </si>
  <si>
    <t>61W-171-121</t>
  </si>
  <si>
    <t>61W-181-121</t>
  </si>
  <si>
    <t>61W-181-173</t>
  </si>
  <si>
    <t>61W-ALL-173</t>
  </si>
  <si>
    <t>61X-171-121</t>
  </si>
  <si>
    <t>61X-171-151</t>
  </si>
  <si>
    <t>61X-171-211</t>
  </si>
  <si>
    <t>61X-ALL-121</t>
  </si>
  <si>
    <t>61X-ALL-151</t>
  </si>
  <si>
    <t>61X-ALL-211</t>
  </si>
  <si>
    <t>620-163-423</t>
  </si>
  <si>
    <t>620-181-113</t>
  </si>
  <si>
    <t>620-181-221</t>
  </si>
  <si>
    <t>620-181-231</t>
  </si>
  <si>
    <t>620-181-411</t>
  </si>
  <si>
    <t>62J-171-233</t>
  </si>
  <si>
    <t>62J-173-311</t>
  </si>
  <si>
    <t>62J-181-121</t>
  </si>
  <si>
    <t>62J-181-131</t>
  </si>
  <si>
    <t>62J-181-211</t>
  </si>
  <si>
    <t>62J-181-231</t>
  </si>
  <si>
    <t>62J-ALL-233</t>
  </si>
  <si>
    <t>630-171-184</t>
  </si>
  <si>
    <t>630-171-311</t>
  </si>
  <si>
    <t>630-171-317</t>
  </si>
  <si>
    <t>630-171-411</t>
  </si>
  <si>
    <t>630-181-147</t>
  </si>
  <si>
    <t>630-181-180</t>
  </si>
  <si>
    <t>630-181-418</t>
  </si>
  <si>
    <t>630-ALL-147</t>
  </si>
  <si>
    <t>630-ALL-180</t>
  </si>
  <si>
    <t>630-ALL-184</t>
  </si>
  <si>
    <t>640-163-331</t>
  </si>
  <si>
    <t>640-166-418</t>
  </si>
  <si>
    <t>640-181-121</t>
  </si>
  <si>
    <t>640-181-131</t>
  </si>
  <si>
    <t>640-181-151</t>
  </si>
  <si>
    <t>640-181-411</t>
  </si>
  <si>
    <t>640-181-422</t>
  </si>
  <si>
    <t>64A-171-121</t>
  </si>
  <si>
    <t>64A-171-211</t>
  </si>
  <si>
    <t>64A-171-229</t>
  </si>
  <si>
    <t>64A-171-233</t>
  </si>
  <si>
    <t>64A-ALL-229</t>
  </si>
  <si>
    <t>650-170-121</t>
  </si>
  <si>
    <t>650-170-181</t>
  </si>
  <si>
    <t>650-170-211</t>
  </si>
  <si>
    <t>650-170-221</t>
  </si>
  <si>
    <t>650-170-231</t>
  </si>
  <si>
    <t>650-171-135</t>
  </si>
  <si>
    <t>650-171-180</t>
  </si>
  <si>
    <t>650-171-181</t>
  </si>
  <si>
    <t>650-171-184</t>
  </si>
  <si>
    <t>650-171-196</t>
  </si>
  <si>
    <t>650-171-413</t>
  </si>
  <si>
    <t>650-181-135</t>
  </si>
  <si>
    <t>650-181-181</t>
  </si>
  <si>
    <t>650-181-211</t>
  </si>
  <si>
    <t>650-181-221</t>
  </si>
  <si>
    <t>650-181-231</t>
  </si>
  <si>
    <t>650-ALL-132</t>
  </si>
  <si>
    <t>650-ALL-180</t>
  </si>
  <si>
    <t>650-ALL-184</t>
  </si>
  <si>
    <t>650-ALL-196</t>
  </si>
  <si>
    <t>65A-171-411</t>
  </si>
  <si>
    <t>65F-121-311</t>
  </si>
  <si>
    <t>65F-ALL-311</t>
  </si>
  <si>
    <t>65Z-165-418</t>
  </si>
  <si>
    <t>660-171-192</t>
  </si>
  <si>
    <t>660-171-312</t>
  </si>
  <si>
    <t>660-171-411</t>
  </si>
  <si>
    <t>660-ALL-192</t>
  </si>
  <si>
    <t>660-ALL-312</t>
  </si>
  <si>
    <t>670-169-131</t>
  </si>
  <si>
    <t>670-169-146</t>
  </si>
  <si>
    <t>670-169-211</t>
  </si>
  <si>
    <t>670-169-221</t>
  </si>
  <si>
    <t>670-169-231</t>
  </si>
  <si>
    <t>670-181-180</t>
  </si>
  <si>
    <t>670-181-311</t>
  </si>
  <si>
    <t>670-181-318</t>
  </si>
  <si>
    <t>670-ALL-180</t>
  </si>
  <si>
    <t>67B-181-131</t>
  </si>
  <si>
    <t>67B-181-183</t>
  </si>
  <si>
    <t>67B-181-211</t>
  </si>
  <si>
    <t>67B-ALL-183</t>
  </si>
  <si>
    <t>680-166-418</t>
  </si>
  <si>
    <t>680-169-131</t>
  </si>
  <si>
    <t>680-169-181</t>
  </si>
  <si>
    <t>680-169-192</t>
  </si>
  <si>
    <t>680-169-211</t>
  </si>
  <si>
    <t>680-169-221</t>
  </si>
  <si>
    <t>680-169-231</t>
  </si>
  <si>
    <t>680-171-116</t>
  </si>
  <si>
    <t>680-171-181</t>
  </si>
  <si>
    <t>680-171-221</t>
  </si>
  <si>
    <t>680-171-231</t>
  </si>
  <si>
    <t>680-171-311</t>
  </si>
  <si>
    <t>680-171-332</t>
  </si>
  <si>
    <t>680-171-411</t>
  </si>
  <si>
    <t>680-171-423</t>
  </si>
  <si>
    <t>680-181-135</t>
  </si>
  <si>
    <t>680-181-181</t>
  </si>
  <si>
    <t>680-181-231</t>
  </si>
  <si>
    <t>680-181-311</t>
  </si>
  <si>
    <t>680-ALL-135</t>
  </si>
  <si>
    <t>680-ALL-181</t>
  </si>
  <si>
    <t>680-ALL-332</t>
  </si>
  <si>
    <t>68C-172-142</t>
  </si>
  <si>
    <t>68C-172-211</t>
  </si>
  <si>
    <t>68C-172-229</t>
  </si>
  <si>
    <t>68C-172-231</t>
  </si>
  <si>
    <t>68C-ALL-229</t>
  </si>
  <si>
    <t>68C-ALL-231</t>
  </si>
  <si>
    <t>690-124-326</t>
  </si>
  <si>
    <t>690-127-462</t>
  </si>
  <si>
    <t>690-128-418</t>
  </si>
  <si>
    <t>690-171-411</t>
  </si>
  <si>
    <t>690-181-113</t>
  </si>
  <si>
    <t>690-181-131</t>
  </si>
  <si>
    <t>690-181-143</t>
  </si>
  <si>
    <t>690-181-231</t>
  </si>
  <si>
    <t>690-ALL-113</t>
  </si>
  <si>
    <t>690-ALL-143</t>
  </si>
  <si>
    <t>690-ALL-326</t>
  </si>
  <si>
    <t>69A-165-411</t>
  </si>
  <si>
    <t>69A-171-121</t>
  </si>
  <si>
    <t>69A-171-131</t>
  </si>
  <si>
    <t>69A-171-142</t>
  </si>
  <si>
    <t>69A-171-211</t>
  </si>
  <si>
    <t>69A-171-221</t>
  </si>
  <si>
    <t>69A-171-231</t>
  </si>
  <si>
    <t>69A-171-418</t>
  </si>
  <si>
    <t>69A-181-142</t>
  </si>
  <si>
    <t>69A-181-211</t>
  </si>
  <si>
    <t>69A-181-221</t>
  </si>
  <si>
    <t>69A-181-231</t>
  </si>
  <si>
    <t>700-165-418</t>
  </si>
  <si>
    <t>700-167-124</t>
  </si>
  <si>
    <t>700-171-180</t>
  </si>
  <si>
    <t>700-178-418</t>
  </si>
  <si>
    <t>700-ALL-124</t>
  </si>
  <si>
    <t>700-ALL-180</t>
  </si>
  <si>
    <t>70A-166-418</t>
  </si>
  <si>
    <t>70A-171-411</t>
  </si>
  <si>
    <t>70A-ALL-121</t>
  </si>
  <si>
    <t>710-163-126</t>
  </si>
  <si>
    <t>710-171-131</t>
  </si>
  <si>
    <t>710-171-221</t>
  </si>
  <si>
    <t>710-181-121</t>
  </si>
  <si>
    <t>710-181-131</t>
  </si>
  <si>
    <t>710-181-135</t>
  </si>
  <si>
    <t>710-181-180</t>
  </si>
  <si>
    <t>710-181-191</t>
  </si>
  <si>
    <t>710-181-211</t>
  </si>
  <si>
    <t>710-181-221</t>
  </si>
  <si>
    <t>710-181-231</t>
  </si>
  <si>
    <t>710-ALL-135</t>
  </si>
  <si>
    <t>710-ALL-231</t>
  </si>
  <si>
    <t>720-167-311</t>
  </si>
  <si>
    <t>720-171-231</t>
  </si>
  <si>
    <t>720-181-462</t>
  </si>
  <si>
    <t>730-171-135</t>
  </si>
  <si>
    <t>730-171-231</t>
  </si>
  <si>
    <t>730-181-180</t>
  </si>
  <si>
    <t>730-181-231</t>
  </si>
  <si>
    <t>730-ALL-135</t>
  </si>
  <si>
    <t>730-ALL-180</t>
  </si>
  <si>
    <t>740-167-126</t>
  </si>
  <si>
    <t>740-167-198</t>
  </si>
  <si>
    <t>740-171-113</t>
  </si>
  <si>
    <t>740-171-116</t>
  </si>
  <si>
    <t>740-171-121</t>
  </si>
  <si>
    <t>740-171-181</t>
  </si>
  <si>
    <t>740-171-231</t>
  </si>
  <si>
    <t>740-171-312</t>
  </si>
  <si>
    <t>740-181-116</t>
  </si>
  <si>
    <t>740-181-121</t>
  </si>
  <si>
    <t>740-181-126</t>
  </si>
  <si>
    <t>740-181-131</t>
  </si>
  <si>
    <t>740-181-142</t>
  </si>
  <si>
    <t>740-181-151</t>
  </si>
  <si>
    <t>740-181-174</t>
  </si>
  <si>
    <t>740-181-176</t>
  </si>
  <si>
    <t>740-181-231</t>
  </si>
  <si>
    <t>740-181-331</t>
  </si>
  <si>
    <t>740-ALL-113</t>
  </si>
  <si>
    <t>750-163-231</t>
  </si>
  <si>
    <t>750-171-131</t>
  </si>
  <si>
    <t>750-171-312</t>
  </si>
  <si>
    <t>750-181-221</t>
  </si>
  <si>
    <t>750-181-231</t>
  </si>
  <si>
    <t>750-181-311</t>
  </si>
  <si>
    <t>760-163-196</t>
  </si>
  <si>
    <t>760-163-312</t>
  </si>
  <si>
    <t>760-163-331</t>
  </si>
  <si>
    <t>760-170-121</t>
  </si>
  <si>
    <t>760-170-142</t>
  </si>
  <si>
    <t>760-170-211</t>
  </si>
  <si>
    <t>760-170-221</t>
  </si>
  <si>
    <t>760-170-231</t>
  </si>
  <si>
    <t>760-171-121</t>
  </si>
  <si>
    <t>760-171-151</t>
  </si>
  <si>
    <t>760-171-152</t>
  </si>
  <si>
    <t>760-171-191</t>
  </si>
  <si>
    <t>760-171-231</t>
  </si>
  <si>
    <t>760-171-313</t>
  </si>
  <si>
    <t>760-171-411</t>
  </si>
  <si>
    <t>760-171-461</t>
  </si>
  <si>
    <t>760-ALL-191</t>
  </si>
  <si>
    <t>760-ALL-196</t>
  </si>
  <si>
    <t>760-ALL-312</t>
  </si>
  <si>
    <t>760-ALL-313</t>
  </si>
  <si>
    <t>760-ALL-331</t>
  </si>
  <si>
    <t>761-167-411</t>
  </si>
  <si>
    <t>761-171-143</t>
  </si>
  <si>
    <t>761-171-231</t>
  </si>
  <si>
    <t>761-171-418</t>
  </si>
  <si>
    <t>761-ALL-143</t>
  </si>
  <si>
    <t>76A-171-121</t>
  </si>
  <si>
    <t>76A-171-135</t>
  </si>
  <si>
    <t>76A-171-211</t>
  </si>
  <si>
    <t>76A-171-221</t>
  </si>
  <si>
    <t>76A-171-231</t>
  </si>
  <si>
    <t>76A-171-411</t>
  </si>
  <si>
    <t>770-171-135</t>
  </si>
  <si>
    <t>770-171-221</t>
  </si>
  <si>
    <t>770-171-231</t>
  </si>
  <si>
    <t>770-171-411</t>
  </si>
  <si>
    <t>770-181-462</t>
  </si>
  <si>
    <t>770-ALL-135</t>
  </si>
  <si>
    <t>780-167-142</t>
  </si>
  <si>
    <t>780-167-198</t>
  </si>
  <si>
    <t>780-167-211</t>
  </si>
  <si>
    <t>780-167-221</t>
  </si>
  <si>
    <t>780-171-126</t>
  </si>
  <si>
    <t>780-171-142</t>
  </si>
  <si>
    <t>780-181-116</t>
  </si>
  <si>
    <t>780-181-117</t>
  </si>
  <si>
    <t>780-181-129_1</t>
  </si>
  <si>
    <t>780-181-131</t>
  </si>
  <si>
    <t>780-181-135</t>
  </si>
  <si>
    <t>780-181-142</t>
  </si>
  <si>
    <t>780-181-211</t>
  </si>
  <si>
    <t>780-181-221</t>
  </si>
  <si>
    <t>780-181-231</t>
  </si>
  <si>
    <t>780-181-418</t>
  </si>
  <si>
    <t>780-ALL-116</t>
  </si>
  <si>
    <t>780-ALL-117</t>
  </si>
  <si>
    <t>780-ALL-129_1</t>
  </si>
  <si>
    <t>780-ALL-135</t>
  </si>
  <si>
    <t>78A-171-121</t>
  </si>
  <si>
    <t>78A-171-143</t>
  </si>
  <si>
    <t>78A-171-211</t>
  </si>
  <si>
    <t>78A-171-221</t>
  </si>
  <si>
    <t>78A-181-121</t>
  </si>
  <si>
    <t>78A-181-211</t>
  </si>
  <si>
    <t>78A-181-221</t>
  </si>
  <si>
    <t>78A-ALL-121</t>
  </si>
  <si>
    <t>78A-ALL-143</t>
  </si>
  <si>
    <t>78A-ALL-211</t>
  </si>
  <si>
    <t>78A-ALL-221</t>
  </si>
  <si>
    <t>78B-172-411</t>
  </si>
  <si>
    <t>790-166-418</t>
  </si>
  <si>
    <t>790-171-116</t>
  </si>
  <si>
    <t>790-171-131</t>
  </si>
  <si>
    <t>790-171-411</t>
  </si>
  <si>
    <t>790-ALL-116</t>
  </si>
  <si>
    <t>790-ALL-131</t>
  </si>
  <si>
    <t>79Z-170-121</t>
  </si>
  <si>
    <t>79Z-170-211</t>
  </si>
  <si>
    <t>79Z-170-221</t>
  </si>
  <si>
    <t>79Z-170-231</t>
  </si>
  <si>
    <t>79Z-170-232</t>
  </si>
  <si>
    <t>79Z-171-462</t>
  </si>
  <si>
    <t>79Z-181-211</t>
  </si>
  <si>
    <t>79Z-181-232</t>
  </si>
  <si>
    <t>800-169-192</t>
  </si>
  <si>
    <t>800-169-221</t>
  </si>
  <si>
    <t>800-169-392</t>
  </si>
  <si>
    <t>800-170-392</t>
  </si>
  <si>
    <t>800-171-121</t>
  </si>
  <si>
    <t>800-171-131</t>
  </si>
  <si>
    <t>800-171-135</t>
  </si>
  <si>
    <t>800-171-146</t>
  </si>
  <si>
    <t>800-171-173</t>
  </si>
  <si>
    <t>800-171-192</t>
  </si>
  <si>
    <t>800-171-199</t>
  </si>
  <si>
    <t>800-171-231</t>
  </si>
  <si>
    <t>800-171-392</t>
  </si>
  <si>
    <t>800-181-411</t>
  </si>
  <si>
    <t>810-163-184</t>
  </si>
  <si>
    <t>810-165-418</t>
  </si>
  <si>
    <t>810-169-221</t>
  </si>
  <si>
    <t>810-171-121</t>
  </si>
  <si>
    <t>810-171-152</t>
  </si>
  <si>
    <t>810-171-167</t>
  </si>
  <si>
    <t>810-171-180</t>
  </si>
  <si>
    <t>810-171-184</t>
  </si>
  <si>
    <t>810-171-192</t>
  </si>
  <si>
    <t>810-171-231</t>
  </si>
  <si>
    <t>810-178-418</t>
  </si>
  <si>
    <t>810-ALL-152</t>
  </si>
  <si>
    <t>810-ALL-180</t>
  </si>
  <si>
    <t>810-ALL-184</t>
  </si>
  <si>
    <t>81A-171-151</t>
  </si>
  <si>
    <t>81A-171-411</t>
  </si>
  <si>
    <t>81A-171-459</t>
  </si>
  <si>
    <t>81A-181-121</t>
  </si>
  <si>
    <t>81A-181-211</t>
  </si>
  <si>
    <t>81A-181-418</t>
  </si>
  <si>
    <t>81A-ALL-151</t>
  </si>
  <si>
    <t>81A-ALL-459</t>
  </si>
  <si>
    <t>820-163-121</t>
  </si>
  <si>
    <t>820-163-142</t>
  </si>
  <si>
    <t>820-171-121</t>
  </si>
  <si>
    <t>820-171-135</t>
  </si>
  <si>
    <t>820-171-221</t>
  </si>
  <si>
    <t>820-171-231</t>
  </si>
  <si>
    <t>820-171-462</t>
  </si>
  <si>
    <t>820-181-121</t>
  </si>
  <si>
    <t>820-181-142</t>
  </si>
  <si>
    <t>820-181-211</t>
  </si>
  <si>
    <t>820-181-221</t>
  </si>
  <si>
    <t>820-181-231</t>
  </si>
  <si>
    <t>820-181-418</t>
  </si>
  <si>
    <t>820-181-462</t>
  </si>
  <si>
    <t>820-ALL-135</t>
  </si>
  <si>
    <t>821-171-113</t>
  </si>
  <si>
    <t>821-171-221</t>
  </si>
  <si>
    <t>821-171-231</t>
  </si>
  <si>
    <t>821-171-331</t>
  </si>
  <si>
    <t>821-181-121</t>
  </si>
  <si>
    <t>821-181-211</t>
  </si>
  <si>
    <t>821-181-221</t>
  </si>
  <si>
    <t>821-181-231</t>
  </si>
  <si>
    <t>821-181-462</t>
  </si>
  <si>
    <t>821-ALL-113</t>
  </si>
  <si>
    <t>830-171-183</t>
  </si>
  <si>
    <t>830-171-462</t>
  </si>
  <si>
    <t>830-ALL-183</t>
  </si>
  <si>
    <t>840-171-133</t>
  </si>
  <si>
    <t>840-171-187</t>
  </si>
  <si>
    <t>840-171-221</t>
  </si>
  <si>
    <t>840-171-413</t>
  </si>
  <si>
    <t>840-171-461</t>
  </si>
  <si>
    <t>840-181-131</t>
  </si>
  <si>
    <t>840-181-231</t>
  </si>
  <si>
    <t>840-181-311</t>
  </si>
  <si>
    <t>840-181-411</t>
  </si>
  <si>
    <t>840-ALL-131</t>
  </si>
  <si>
    <t>840-ALL-133</t>
  </si>
  <si>
    <t>840-ALL-187</t>
  </si>
  <si>
    <t>840-ALL-413</t>
  </si>
  <si>
    <t>850-165-411</t>
  </si>
  <si>
    <t>850-171-231</t>
  </si>
  <si>
    <t>850-181-121</t>
  </si>
  <si>
    <t>850-181-192</t>
  </si>
  <si>
    <t>850-181-221</t>
  </si>
  <si>
    <t>850-181-231</t>
  </si>
  <si>
    <t>860-163-459</t>
  </si>
  <si>
    <t>860-171-125</t>
  </si>
  <si>
    <t>860-171-181</t>
  </si>
  <si>
    <t>860-171-418</t>
  </si>
  <si>
    <t>860-171-461</t>
  </si>
  <si>
    <t>860-181-418</t>
  </si>
  <si>
    <t>860-ALL-125</t>
  </si>
  <si>
    <t>860-ALL-181</t>
  </si>
  <si>
    <t>860-ALL-459</t>
  </si>
  <si>
    <t>860-ALL-461</t>
  </si>
  <si>
    <t>861-171-131</t>
  </si>
  <si>
    <t>861-171-135</t>
  </si>
  <si>
    <t>861-171-151</t>
  </si>
  <si>
    <t>861-171-211</t>
  </si>
  <si>
    <t>861-171-221</t>
  </si>
  <si>
    <t>861-171-231</t>
  </si>
  <si>
    <t>861-171-523</t>
  </si>
  <si>
    <t>861-181-121</t>
  </si>
  <si>
    <t>861-181-141</t>
  </si>
  <si>
    <t>861-181-231</t>
  </si>
  <si>
    <t>861-181-461</t>
  </si>
  <si>
    <t>861-ALL-135</t>
  </si>
  <si>
    <t>861-ALL-141</t>
  </si>
  <si>
    <t>861-ALL-523</t>
  </si>
  <si>
    <t>862-167-311</t>
  </si>
  <si>
    <t>862-171-131</t>
  </si>
  <si>
    <t>862-171-135</t>
  </si>
  <si>
    <t>862-171-180</t>
  </si>
  <si>
    <t>862-171-532</t>
  </si>
  <si>
    <t>862-ALL-180</t>
  </si>
  <si>
    <t>862-ALL-532</t>
  </si>
  <si>
    <t>870-169-131</t>
  </si>
  <si>
    <t>870-169-211</t>
  </si>
  <si>
    <t>870-169-221</t>
  </si>
  <si>
    <t>870-171-116</t>
  </si>
  <si>
    <t>870-171-221</t>
  </si>
  <si>
    <t>870-171-311</t>
  </si>
  <si>
    <t>870-171-418</t>
  </si>
  <si>
    <t>870-171-423</t>
  </si>
  <si>
    <t>870-181-113</t>
  </si>
  <si>
    <t>870-181-211</t>
  </si>
  <si>
    <t>870-181-221</t>
  </si>
  <si>
    <t>870-181-231</t>
  </si>
  <si>
    <t>870-181-311</t>
  </si>
  <si>
    <t>870-ALL-113</t>
  </si>
  <si>
    <t>880-171-462</t>
  </si>
  <si>
    <t>880-181-121</t>
  </si>
  <si>
    <t>880-181-131</t>
  </si>
  <si>
    <t>880-181-142</t>
  </si>
  <si>
    <t>880-181-146</t>
  </si>
  <si>
    <t>880-181-221</t>
  </si>
  <si>
    <t>880-181-231</t>
  </si>
  <si>
    <t>880-181-462</t>
  </si>
  <si>
    <t>880-ALL-142</t>
  </si>
  <si>
    <t>880-ALL-146</t>
  </si>
  <si>
    <t>890-171-135</t>
  </si>
  <si>
    <t>890-171-231</t>
  </si>
  <si>
    <t>890-171-462</t>
  </si>
  <si>
    <t>890-181-121</t>
  </si>
  <si>
    <t>890-181-180</t>
  </si>
  <si>
    <t>890-ALL-135</t>
  </si>
  <si>
    <t>900-163-333</t>
  </si>
  <si>
    <t>900-171-144</t>
  </si>
  <si>
    <t>900-171-333</t>
  </si>
  <si>
    <t>900-ALL-333</t>
  </si>
  <si>
    <t>90B-172-131</t>
  </si>
  <si>
    <t>90B-172-411</t>
  </si>
  <si>
    <t>90B-ALL-131</t>
  </si>
  <si>
    <t>90D-171-461</t>
  </si>
  <si>
    <t>90D-181-411</t>
  </si>
  <si>
    <t>90F-181-133</t>
  </si>
  <si>
    <t>90F-181-211</t>
  </si>
  <si>
    <t>90F-181-229</t>
  </si>
  <si>
    <t>90F-ALL-133</t>
  </si>
  <si>
    <t>90F-ALL-229</t>
  </si>
  <si>
    <t>910-171-418</t>
  </si>
  <si>
    <t>910-171-461</t>
  </si>
  <si>
    <t>910-171-522</t>
  </si>
  <si>
    <t>910-ALL-522</t>
  </si>
  <si>
    <t>920-163-180</t>
  </si>
  <si>
    <t>920-165-392</t>
  </si>
  <si>
    <t>920-165-411</t>
  </si>
  <si>
    <t>920-166-392</t>
  </si>
  <si>
    <t>920-166-418</t>
  </si>
  <si>
    <t>920-167-392</t>
  </si>
  <si>
    <t>920-171-113</t>
  </si>
  <si>
    <t>920-171-162</t>
  </si>
  <si>
    <t>920-171-167</t>
  </si>
  <si>
    <t>920-171-325</t>
  </si>
  <si>
    <t>920-181-131</t>
  </si>
  <si>
    <t>920-181-392</t>
  </si>
  <si>
    <t>920-ALL-113</t>
  </si>
  <si>
    <t>920-ALL-167</t>
  </si>
  <si>
    <t>920-ALL-180</t>
  </si>
  <si>
    <t>920-ALL-325</t>
  </si>
  <si>
    <t>92B-171-121</t>
  </si>
  <si>
    <t>92D-172-121</t>
  </si>
  <si>
    <t>92D-172-142</t>
  </si>
  <si>
    <t>92E-167-311</t>
  </si>
  <si>
    <t>92E-172-411</t>
  </si>
  <si>
    <t>92E-ALL-311</t>
  </si>
  <si>
    <t>92R-164-411</t>
  </si>
  <si>
    <t>92R-169-146</t>
  </si>
  <si>
    <t>92R-169-211</t>
  </si>
  <si>
    <t>92R-170-121</t>
  </si>
  <si>
    <t>92R-170-211</t>
  </si>
  <si>
    <t>92R-ALL-121</t>
  </si>
  <si>
    <t>92R-ALL-146</t>
  </si>
  <si>
    <t>92R-ALL-211</t>
  </si>
  <si>
    <t>92S-172-311</t>
  </si>
  <si>
    <t>92S-172-461</t>
  </si>
  <si>
    <t>92S-ALL-461</t>
  </si>
  <si>
    <t>92T-171-418</t>
  </si>
  <si>
    <t>930-171-311</t>
  </si>
  <si>
    <t>940-171-331</t>
  </si>
  <si>
    <t>940-181-325</t>
  </si>
  <si>
    <t>940-181-422</t>
  </si>
  <si>
    <t>940-ALL-325</t>
  </si>
  <si>
    <t>940-ALL-331</t>
  </si>
  <si>
    <t>94A-181-121</t>
  </si>
  <si>
    <t>94A-181-211</t>
  </si>
  <si>
    <t>94A-181-231</t>
  </si>
  <si>
    <t>950-171-121</t>
  </si>
  <si>
    <t>950-171-231</t>
  </si>
  <si>
    <t>950-181-142</t>
  </si>
  <si>
    <t>950-181-211</t>
  </si>
  <si>
    <t>950-181-221</t>
  </si>
  <si>
    <t>950-181-231</t>
  </si>
  <si>
    <t>960-166-418</t>
  </si>
  <si>
    <t>960-167-418</t>
  </si>
  <si>
    <t>960-171-131</t>
  </si>
  <si>
    <t>960-171-133</t>
  </si>
  <si>
    <t>960-171-180</t>
  </si>
  <si>
    <t>960-171-181</t>
  </si>
  <si>
    <t>960-171-221</t>
  </si>
  <si>
    <t>960-171-231</t>
  </si>
  <si>
    <t>960-171-411</t>
  </si>
  <si>
    <t>960-171-418</t>
  </si>
  <si>
    <t>960-ALL-180</t>
  </si>
  <si>
    <t>96F-181-462</t>
  </si>
  <si>
    <t>970-163-180</t>
  </si>
  <si>
    <t>970-163-192</t>
  </si>
  <si>
    <t>970-166-418</t>
  </si>
  <si>
    <t>970-181-311</t>
  </si>
  <si>
    <t>980-166-418</t>
  </si>
  <si>
    <t>980-169-131</t>
  </si>
  <si>
    <t>980-169-211</t>
  </si>
  <si>
    <t>980-169-221</t>
  </si>
  <si>
    <t>980-171-180</t>
  </si>
  <si>
    <t>980-171-192</t>
  </si>
  <si>
    <t>980-181-462</t>
  </si>
  <si>
    <t>980-ALL-180</t>
  </si>
  <si>
    <t>98A-171-418</t>
  </si>
  <si>
    <t>98A-171-461</t>
  </si>
  <si>
    <t>98A-171-462</t>
  </si>
  <si>
    <t>98A-181-413</t>
  </si>
  <si>
    <t>98A-ALL-413</t>
  </si>
  <si>
    <t>990-163-144</t>
  </si>
  <si>
    <t>990-165-418</t>
  </si>
  <si>
    <t>990-166-418</t>
  </si>
  <si>
    <t>990-169-131</t>
  </si>
  <si>
    <t>990-169-146</t>
  </si>
  <si>
    <t>990-169-211</t>
  </si>
  <si>
    <t>990-169-221</t>
  </si>
  <si>
    <t>990-169-231</t>
  </si>
  <si>
    <t>990-171-121</t>
  </si>
  <si>
    <t>990-171-184</t>
  </si>
  <si>
    <t>990-171-192</t>
  </si>
  <si>
    <t>990-171-312</t>
  </si>
  <si>
    <t>990-171-325</t>
  </si>
  <si>
    <t>990-171-332</t>
  </si>
  <si>
    <t>990-171-459</t>
  </si>
  <si>
    <t>990-181-131</t>
  </si>
  <si>
    <t>990-181-211</t>
  </si>
  <si>
    <t>990-181-221</t>
  </si>
  <si>
    <t>990-181-231</t>
  </si>
  <si>
    <t>990-181-411</t>
  </si>
  <si>
    <t>990-ALL-144</t>
  </si>
  <si>
    <t>990-ALL-325</t>
  </si>
  <si>
    <t>995-171-180</t>
  </si>
  <si>
    <t>995-171-331</t>
  </si>
  <si>
    <t>995-171-333</t>
  </si>
  <si>
    <t>995-171-461</t>
  </si>
  <si>
    <t>995-181-411</t>
  </si>
  <si>
    <t>995-ALL-180</t>
  </si>
  <si>
    <t>995-ALL-331</t>
  </si>
  <si>
    <t>995-ALL-333</t>
  </si>
  <si>
    <t>ALL-163-351</t>
  </si>
  <si>
    <t>ALL-167-124</t>
  </si>
  <si>
    <t>ALL-170-181</t>
  </si>
  <si>
    <t>ALL-170-229</t>
  </si>
  <si>
    <t>ALL-171-125</t>
  </si>
  <si>
    <t>ALL-171-134</t>
  </si>
  <si>
    <t>ALL-171-167</t>
  </si>
  <si>
    <t>ALL-171-345</t>
  </si>
  <si>
    <t>ALL-171-351</t>
  </si>
  <si>
    <t>ALL-171-532</t>
  </si>
  <si>
    <t>ALL-172-131</t>
  </si>
  <si>
    <t>ALL-172-135</t>
  </si>
  <si>
    <t>ALL-172-143</t>
  </si>
  <si>
    <t>ALL-172-326</t>
  </si>
  <si>
    <t>ALL-172-461</t>
  </si>
  <si>
    <t>ALL-173-311</t>
  </si>
  <si>
    <t>ALL-181-117</t>
  </si>
  <si>
    <t>ALL-181-124</t>
  </si>
  <si>
    <t>ALL-181-132</t>
  </si>
  <si>
    <t>ALL-181-164</t>
  </si>
  <si>
    <t>ALL-181-183</t>
  </si>
  <si>
    <t>ALL-181-187</t>
  </si>
  <si>
    <t>ALL-181-193</t>
  </si>
  <si>
    <t>ALL-181-198</t>
  </si>
  <si>
    <t>ALL-181-318</t>
  </si>
  <si>
    <t>ALL-181-342</t>
  </si>
  <si>
    <t>ALL-181-414</t>
  </si>
  <si>
    <t>ALL-181-532</t>
  </si>
  <si>
    <t>ALL-ALL-193</t>
  </si>
  <si>
    <t>ALL-ALL-532</t>
  </si>
  <si>
    <t>53B-182-121</t>
  </si>
  <si>
    <t>53B-182-211</t>
  </si>
  <si>
    <t>53B-182-229</t>
  </si>
  <si>
    <t>53B-182-231</t>
  </si>
  <si>
    <t>92E-182-312</t>
  </si>
  <si>
    <t>ALL-182-121</t>
  </si>
  <si>
    <t>ALL-182-211</t>
  </si>
  <si>
    <t>ALL-182-229</t>
  </si>
  <si>
    <t>ALL-182-231</t>
  </si>
  <si>
    <t>ALL-182-312</t>
  </si>
  <si>
    <t>PRC 174 - ESSER II - State-Wide School Nutrition Program</t>
  </si>
  <si>
    <t>ESSER II - State-Wide School Nutrition Program</t>
  </si>
  <si>
    <t>PRC 176 - ESSER II - Summer Learning Loss_Summer Bridge</t>
  </si>
  <si>
    <t xml:space="preserve">176 </t>
  </si>
  <si>
    <t>ESSER II - Summer Learning Loss_Summer Bridge</t>
  </si>
  <si>
    <t>PRC 177 - ESSER II - Summer Career Accelerator Program</t>
  </si>
  <si>
    <t>ESSER II - Summer Career Accelerator Program</t>
  </si>
  <si>
    <t>PRC 185 - ESSER III - ARP IDEA 611 Grants to States</t>
  </si>
  <si>
    <t>ESSER III - ARP IDEA 611 Grants to States</t>
  </si>
  <si>
    <t>PRC 186 - ESSER III - ARP IDEA Preschool Grant</t>
  </si>
  <si>
    <t>ESSER III - ARP IDEA Preschool Grant</t>
  </si>
  <si>
    <t>PRC 187 - ESSER III - ARP IDEA Coordinated Early Intervening Services (CEIS)</t>
  </si>
  <si>
    <t>ESSER III - ARP IDEA Coordinated Early Intervening Services (CEIS)</t>
  </si>
  <si>
    <t>ESSER III - ARP IDEA 611 Grant to States</t>
  </si>
  <si>
    <t>PRC 174 - ESSER II-State-Wide School Nutrition Program</t>
  </si>
  <si>
    <t>PRC 176 - ESSER II-Summer Learning Loss_Summer Bridge</t>
  </si>
  <si>
    <t>PRC 177 - ESSER II-Summer Career Accelerator Program</t>
  </si>
  <si>
    <t>PRC 185 - ESSER III-ARP IDEA 611 Grant to States</t>
  </si>
  <si>
    <t>PRC 186 - ESSER III-ARP IDEA Preschool Grant</t>
  </si>
  <si>
    <t>PRC 187 - ESSER III-ARP IDEA Coordinated Early Intervening Services (CEIS)</t>
  </si>
  <si>
    <t>174-26C</t>
  </si>
  <si>
    <t>174-ALL</t>
  </si>
  <si>
    <t>00A-163-343</t>
  </si>
  <si>
    <t>00A-173-311</t>
  </si>
  <si>
    <t>00A-ALL-343</t>
  </si>
  <si>
    <t>00B-163-312</t>
  </si>
  <si>
    <t>00B-163-411</t>
  </si>
  <si>
    <t>00B-163-418</t>
  </si>
  <si>
    <t>00B-171-311</t>
  </si>
  <si>
    <t>00B-ALL-312</t>
  </si>
  <si>
    <t>010-171-191</t>
  </si>
  <si>
    <t>010-181-181</t>
  </si>
  <si>
    <t>010-181-211</t>
  </si>
  <si>
    <t>010-181-221</t>
  </si>
  <si>
    <t>010-ALL-191</t>
  </si>
  <si>
    <t>01C-165-418</t>
  </si>
  <si>
    <t>01C-169-311</t>
  </si>
  <si>
    <t>01C-171-311</t>
  </si>
  <si>
    <t>01C-171-411</t>
  </si>
  <si>
    <t>020-167-311</t>
  </si>
  <si>
    <t>020-171-152</t>
  </si>
  <si>
    <t>020-171-311</t>
  </si>
  <si>
    <t>030-181-192</t>
  </si>
  <si>
    <t>040-163-472</t>
  </si>
  <si>
    <t>040-167-392</t>
  </si>
  <si>
    <t>040-171-162</t>
  </si>
  <si>
    <t>040-171-422</t>
  </si>
  <si>
    <t>040-171-423</t>
  </si>
  <si>
    <t>040-171-424</t>
  </si>
  <si>
    <t>040-171-425</t>
  </si>
  <si>
    <t>040-171-472</t>
  </si>
  <si>
    <t>040-ALL-162</t>
  </si>
  <si>
    <t>040-ALL-425</t>
  </si>
  <si>
    <t>040-ALL-472</t>
  </si>
  <si>
    <t>050-169-221</t>
  </si>
  <si>
    <t>050-171-411</t>
  </si>
  <si>
    <t>060-169-131</t>
  </si>
  <si>
    <t>060-169-211</t>
  </si>
  <si>
    <t>060-169-221</t>
  </si>
  <si>
    <t>060-169-231</t>
  </si>
  <si>
    <t>060-171-199</t>
  </si>
  <si>
    <t>060-181-231</t>
  </si>
  <si>
    <t>06B-171-232</t>
  </si>
  <si>
    <t>06B-181-221</t>
  </si>
  <si>
    <t>06B-181-229</t>
  </si>
  <si>
    <t>06B-181-231</t>
  </si>
  <si>
    <t>06B-181-239</t>
  </si>
  <si>
    <t>06B-ALL-232</t>
  </si>
  <si>
    <t>06B-ALL-239</t>
  </si>
  <si>
    <t>070-167-311</t>
  </si>
  <si>
    <t>070-171-332</t>
  </si>
  <si>
    <t>070-171-462</t>
  </si>
  <si>
    <t>070-181-131</t>
  </si>
  <si>
    <t>070-181-144</t>
  </si>
  <si>
    <t>070-181-211</t>
  </si>
  <si>
    <t>070-181-221</t>
  </si>
  <si>
    <t>070-181-231</t>
  </si>
  <si>
    <t>070-181-462</t>
  </si>
  <si>
    <t>070-ALL-144</t>
  </si>
  <si>
    <t>080-181-146</t>
  </si>
  <si>
    <t>080-ALL-146</t>
  </si>
  <si>
    <t>090-167-332</t>
  </si>
  <si>
    <t>090-171-135</t>
  </si>
  <si>
    <t>090-171-317</t>
  </si>
  <si>
    <t>090-171-523</t>
  </si>
  <si>
    <t>090-171-532</t>
  </si>
  <si>
    <t>090-ALL-523</t>
  </si>
  <si>
    <t>090-ALL-532</t>
  </si>
  <si>
    <t>09A-129-418</t>
  </si>
  <si>
    <t>09A-171-315</t>
  </si>
  <si>
    <t>09A-171-411</t>
  </si>
  <si>
    <t>09A-171-422</t>
  </si>
  <si>
    <t>09A-ALL-315</t>
  </si>
  <si>
    <t>09A-ALL-418</t>
  </si>
  <si>
    <t>09A-ALL-422</t>
  </si>
  <si>
    <t>09B-181-411</t>
  </si>
  <si>
    <t>09B-181-418</t>
  </si>
  <si>
    <t>09B-181-541</t>
  </si>
  <si>
    <t>09B-ALL-541</t>
  </si>
  <si>
    <t>100-165-418</t>
  </si>
  <si>
    <t>100-181-142</t>
  </si>
  <si>
    <t>100-181-162</t>
  </si>
  <si>
    <t>10A-171-422</t>
  </si>
  <si>
    <t>10A-ALL-422</t>
  </si>
  <si>
    <t>110-171-113</t>
  </si>
  <si>
    <t>110-171-125</t>
  </si>
  <si>
    <t>110-171-311</t>
  </si>
  <si>
    <t>110-171-459</t>
  </si>
  <si>
    <t>110-171-462</t>
  </si>
  <si>
    <t>110-181-142</t>
  </si>
  <si>
    <t>110-181-163</t>
  </si>
  <si>
    <t>110-181-165</t>
  </si>
  <si>
    <t>110-181-199</t>
  </si>
  <si>
    <t>110-181-312</t>
  </si>
  <si>
    <t>110-181-523</t>
  </si>
  <si>
    <t>110-ALL-113</t>
  </si>
  <si>
    <t>110-ALL-125</t>
  </si>
  <si>
    <t>110-ALL-163</t>
  </si>
  <si>
    <t>110-ALL-165</t>
  </si>
  <si>
    <t>110-ALL-459</t>
  </si>
  <si>
    <t>110-ALL-523</t>
  </si>
  <si>
    <t>111-165-418</t>
  </si>
  <si>
    <t>111-171-191</t>
  </si>
  <si>
    <t>111-171-221</t>
  </si>
  <si>
    <t>111-171-331</t>
  </si>
  <si>
    <t>111-178-418</t>
  </si>
  <si>
    <t>111-181-312</t>
  </si>
  <si>
    <t>111-ALL-418</t>
  </si>
  <si>
    <t>11A-169-311</t>
  </si>
  <si>
    <t>11A-170-411</t>
  </si>
  <si>
    <t>11A-181-162</t>
  </si>
  <si>
    <t>11A-ALL-162</t>
  </si>
  <si>
    <t>11B-181-229</t>
  </si>
  <si>
    <t>120-171-183</t>
  </si>
  <si>
    <t>120-ALL-183</t>
  </si>
  <si>
    <t>12A-169-131</t>
  </si>
  <si>
    <t>12A-169-211</t>
  </si>
  <si>
    <t>12A-170-142</t>
  </si>
  <si>
    <t>12A-170-211</t>
  </si>
  <si>
    <t>12A-171-131</t>
  </si>
  <si>
    <t>12A-171-211</t>
  </si>
  <si>
    <t>12A-181-131</t>
  </si>
  <si>
    <t>12A-181-211</t>
  </si>
  <si>
    <t>12A-ALL-131</t>
  </si>
  <si>
    <t>130-171-167</t>
  </si>
  <si>
    <t>130-181-135</t>
  </si>
  <si>
    <t>130-181-162</t>
  </si>
  <si>
    <t>130-ALL-167</t>
  </si>
  <si>
    <t>132-169-131</t>
  </si>
  <si>
    <t>132-170-143</t>
  </si>
  <si>
    <t>132-170-211</t>
  </si>
  <si>
    <t>132-171-311</t>
  </si>
  <si>
    <t>132-171-333</t>
  </si>
  <si>
    <t>132-171-418</t>
  </si>
  <si>
    <t>132-171-459</t>
  </si>
  <si>
    <t>132-181-181</t>
  </si>
  <si>
    <t>132-181-211</t>
  </si>
  <si>
    <t>132-ALL-333</t>
  </si>
  <si>
    <t>132-ALL-459</t>
  </si>
  <si>
    <t>13A-181-311</t>
  </si>
  <si>
    <t>13C-170-143</t>
  </si>
  <si>
    <t>140-169-311</t>
  </si>
  <si>
    <t>140-171-343</t>
  </si>
  <si>
    <t>140-171-411</t>
  </si>
  <si>
    <t>140-ALL-181</t>
  </si>
  <si>
    <t>150-170-411</t>
  </si>
  <si>
    <t>150-181-131</t>
  </si>
  <si>
    <t>150-181-211</t>
  </si>
  <si>
    <t>160-167-317</t>
  </si>
  <si>
    <t>160-170-198</t>
  </si>
  <si>
    <t>160-170-211</t>
  </si>
  <si>
    <t>160-170-221</t>
  </si>
  <si>
    <t>160-181-181</t>
  </si>
  <si>
    <t>160-181-199</t>
  </si>
  <si>
    <t>160-181-311</t>
  </si>
  <si>
    <t>160-ALL-198</t>
  </si>
  <si>
    <t>16B-171-121</t>
  </si>
  <si>
    <t>16B-171-142</t>
  </si>
  <si>
    <t>16B-171-211</t>
  </si>
  <si>
    <t>16B-171-231</t>
  </si>
  <si>
    <t>16B-181-325</t>
  </si>
  <si>
    <t>16B-181-411</t>
  </si>
  <si>
    <t>16B-ALL-142</t>
  </si>
  <si>
    <t>16B-ALL-231</t>
  </si>
  <si>
    <t>16B-ALL-325</t>
  </si>
  <si>
    <t>170-171-133</t>
  </si>
  <si>
    <t>170-171-231</t>
  </si>
  <si>
    <t>170-ALL-133</t>
  </si>
  <si>
    <t>180-171-418</t>
  </si>
  <si>
    <t>181-167-411</t>
  </si>
  <si>
    <t>181-171-131</t>
  </si>
  <si>
    <t>181-171-221</t>
  </si>
  <si>
    <t>181-171-231</t>
  </si>
  <si>
    <t>181-171-418</t>
  </si>
  <si>
    <t>182-171-199</t>
  </si>
  <si>
    <t>182-171-361</t>
  </si>
  <si>
    <t>182-181-411</t>
  </si>
  <si>
    <t>182-ALL-199</t>
  </si>
  <si>
    <t>190-181-162</t>
  </si>
  <si>
    <t>200-167-411</t>
  </si>
  <si>
    <t>200-169-131</t>
  </si>
  <si>
    <t>200-169-211</t>
  </si>
  <si>
    <t>200-169-221</t>
  </si>
  <si>
    <t>200-169-231</t>
  </si>
  <si>
    <t>200-181-127</t>
  </si>
  <si>
    <t>200-181-418</t>
  </si>
  <si>
    <t>200-ALL-127</t>
  </si>
  <si>
    <t>20A-171-148</t>
  </si>
  <si>
    <t>20A-ALL-148</t>
  </si>
  <si>
    <t>210-181-121</t>
  </si>
  <si>
    <t>220-171-532</t>
  </si>
  <si>
    <t>220-ALL-532</t>
  </si>
  <si>
    <t>230-181-143</t>
  </si>
  <si>
    <t>230-181-331</t>
  </si>
  <si>
    <t>230-181-418</t>
  </si>
  <si>
    <t>230-181-462</t>
  </si>
  <si>
    <t>23A-173-311</t>
  </si>
  <si>
    <t>23A-181-418</t>
  </si>
  <si>
    <t>240-171-143</t>
  </si>
  <si>
    <t>240-171-146</t>
  </si>
  <si>
    <t>240-171-173</t>
  </si>
  <si>
    <t>240-171-312</t>
  </si>
  <si>
    <t>240-ALL-143</t>
  </si>
  <si>
    <t>240-ALL-146</t>
  </si>
  <si>
    <t>241-171-162</t>
  </si>
  <si>
    <t>241-171-411</t>
  </si>
  <si>
    <t>241-181-171</t>
  </si>
  <si>
    <t>24B-181-418</t>
  </si>
  <si>
    <t>24N-181-135</t>
  </si>
  <si>
    <t>24N-ALL-135</t>
  </si>
  <si>
    <t>250-166-392</t>
  </si>
  <si>
    <t>250-167-392</t>
  </si>
  <si>
    <t>250-171-184</t>
  </si>
  <si>
    <t>250-171-332</t>
  </si>
  <si>
    <t>250-171-523</t>
  </si>
  <si>
    <t>250-181-151</t>
  </si>
  <si>
    <t>250-181-418</t>
  </si>
  <si>
    <t>250-ALL-184</t>
  </si>
  <si>
    <t>250-ALL-523</t>
  </si>
  <si>
    <t>260-166-418</t>
  </si>
  <si>
    <t>260-167-196</t>
  </si>
  <si>
    <t>260-167-221</t>
  </si>
  <si>
    <t>260-171-122</t>
  </si>
  <si>
    <t>260-171-211</t>
  </si>
  <si>
    <t>260-181-122</t>
  </si>
  <si>
    <t>260-181-162</t>
  </si>
  <si>
    <t>260-181-174</t>
  </si>
  <si>
    <t>260-181-326</t>
  </si>
  <si>
    <t>260-ALL-122</t>
  </si>
  <si>
    <t>260-ALL-196</t>
  </si>
  <si>
    <t>26C-174-183</t>
  </si>
  <si>
    <t>26C-174-211</t>
  </si>
  <si>
    <t>26C-ALL-183</t>
  </si>
  <si>
    <t>270-163-461</t>
  </si>
  <si>
    <t>270-167-311</t>
  </si>
  <si>
    <t>270-169-317</t>
  </si>
  <si>
    <t>270-171-311</t>
  </si>
  <si>
    <t>270-181-184</t>
  </si>
  <si>
    <t>270-181-418</t>
  </si>
  <si>
    <t>270-ALL-184</t>
  </si>
  <si>
    <t>280-166-418</t>
  </si>
  <si>
    <t>280-171-411</t>
  </si>
  <si>
    <t>280-181-162</t>
  </si>
  <si>
    <t>280-181-332</t>
  </si>
  <si>
    <t>280-ALL-332</t>
  </si>
  <si>
    <t>291-171-183</t>
  </si>
  <si>
    <t>291-171-197</t>
  </si>
  <si>
    <t>291-171-343</t>
  </si>
  <si>
    <t>291-171-414</t>
  </si>
  <si>
    <t>291-ALL-183</t>
  </si>
  <si>
    <t>291-ALL-197</t>
  </si>
  <si>
    <t>292-166-418</t>
  </si>
  <si>
    <t>292-173-311</t>
  </si>
  <si>
    <t>292-178-418</t>
  </si>
  <si>
    <t>292-181-411</t>
  </si>
  <si>
    <t>292-181-532</t>
  </si>
  <si>
    <t>292-ALL-532</t>
  </si>
  <si>
    <t>295-181-180</t>
  </si>
  <si>
    <t>295-181-211</t>
  </si>
  <si>
    <t>295-181-462</t>
  </si>
  <si>
    <t>295-ALL-180</t>
  </si>
  <si>
    <t>300-132-311</t>
  </si>
  <si>
    <t>300-165-418</t>
  </si>
  <si>
    <t>310-163-314</t>
  </si>
  <si>
    <t>310-171-162</t>
  </si>
  <si>
    <t>310-171-541</t>
  </si>
  <si>
    <t>310-181-143</t>
  </si>
  <si>
    <t>310-181-153</t>
  </si>
  <si>
    <t>310-181-162</t>
  </si>
  <si>
    <t>310-181-184</t>
  </si>
  <si>
    <t>310-181-411</t>
  </si>
  <si>
    <t>310-ALL-162</t>
  </si>
  <si>
    <t>310-ALL-184</t>
  </si>
  <si>
    <t>310-ALL-314</t>
  </si>
  <si>
    <t>310-ALL-541</t>
  </si>
  <si>
    <t>320-166-392</t>
  </si>
  <si>
    <t>320-166-418</t>
  </si>
  <si>
    <t>320-169-131</t>
  </si>
  <si>
    <t>320-169-181</t>
  </si>
  <si>
    <t>320-171-392</t>
  </si>
  <si>
    <t>320-171-523</t>
  </si>
  <si>
    <t>320-ALL-523</t>
  </si>
  <si>
    <t>32B-165-418</t>
  </si>
  <si>
    <t>32B-171-121</t>
  </si>
  <si>
    <t>32B-171-211</t>
  </si>
  <si>
    <t>32C-171-121</t>
  </si>
  <si>
    <t>32C-171-551</t>
  </si>
  <si>
    <t>32C-181-146</t>
  </si>
  <si>
    <t>32C-181-211</t>
  </si>
  <si>
    <t>32C-181-541</t>
  </si>
  <si>
    <t>32C-ALL-146</t>
  </si>
  <si>
    <t>32C-ALL-541</t>
  </si>
  <si>
    <t>32C-ALL-551</t>
  </si>
  <si>
    <t>32K-171-418</t>
  </si>
  <si>
    <t>32P-171-146</t>
  </si>
  <si>
    <t>32P-171-418</t>
  </si>
  <si>
    <t>32P-ALL-146</t>
  </si>
  <si>
    <t>32T-163-411</t>
  </si>
  <si>
    <t>330-163-523</t>
  </si>
  <si>
    <t>330-169-131</t>
  </si>
  <si>
    <t>330-169-231</t>
  </si>
  <si>
    <t>330-181-121</t>
  </si>
  <si>
    <t>330-181-143</t>
  </si>
  <si>
    <t>330-181-173</t>
  </si>
  <si>
    <t>330-181-191</t>
  </si>
  <si>
    <t>330-181-192</t>
  </si>
  <si>
    <t>330-181-198</t>
  </si>
  <si>
    <t>330-ALL-143</t>
  </si>
  <si>
    <t>330-ALL-173</t>
  </si>
  <si>
    <t>330-ALL-191</t>
  </si>
  <si>
    <t>330-ALL-523</t>
  </si>
  <si>
    <t>33A-167-121</t>
  </si>
  <si>
    <t>33A-167-211</t>
  </si>
  <si>
    <t>340-166-418</t>
  </si>
  <si>
    <t>340-167-231</t>
  </si>
  <si>
    <t>340-171-196</t>
  </si>
  <si>
    <t>340-171-211</t>
  </si>
  <si>
    <t>340-171-221</t>
  </si>
  <si>
    <t>340-171-461</t>
  </si>
  <si>
    <t>340-181-163</t>
  </si>
  <si>
    <t>340-181-311</t>
  </si>
  <si>
    <t>340-ALL-163</t>
  </si>
  <si>
    <t>340-ALL-196</t>
  </si>
  <si>
    <t>34D-169-311</t>
  </si>
  <si>
    <t>34D-171-462</t>
  </si>
  <si>
    <t>34D-181-522</t>
  </si>
  <si>
    <t>34D-ALL-522</t>
  </si>
  <si>
    <t>34Z-167-311</t>
  </si>
  <si>
    <t>34Z-171-311</t>
  </si>
  <si>
    <t>34Z-171-344</t>
  </si>
  <si>
    <t>34Z-ALL-344</t>
  </si>
  <si>
    <t>350-169-146</t>
  </si>
  <si>
    <t>350-173-311</t>
  </si>
  <si>
    <t>350-ALL-146</t>
  </si>
  <si>
    <t>360-171-162</t>
  </si>
  <si>
    <t>360-171-192</t>
  </si>
  <si>
    <t>360-181-231</t>
  </si>
  <si>
    <t>360-181-341</t>
  </si>
  <si>
    <t>360-ALL-341</t>
  </si>
  <si>
    <t>36B-171-411</t>
  </si>
  <si>
    <t>36B-171-418</t>
  </si>
  <si>
    <t>36B-171-541</t>
  </si>
  <si>
    <t>36B-181-411</t>
  </si>
  <si>
    <t>36B-181-541</t>
  </si>
  <si>
    <t>36B-ALL-541</t>
  </si>
  <si>
    <t>370-167-411</t>
  </si>
  <si>
    <t>370-170-142</t>
  </si>
  <si>
    <t>370-181-418</t>
  </si>
  <si>
    <t>380-181-162</t>
  </si>
  <si>
    <t>380-ALL-162</t>
  </si>
  <si>
    <t>390-167-192</t>
  </si>
  <si>
    <t>390-181-231</t>
  </si>
  <si>
    <t>400-171-231</t>
  </si>
  <si>
    <t>400-181-121</t>
  </si>
  <si>
    <t>400-181-143</t>
  </si>
  <si>
    <t>400-181-211</t>
  </si>
  <si>
    <t>400-ALL-143</t>
  </si>
  <si>
    <t>410-171-124</t>
  </si>
  <si>
    <t>410-171-184</t>
  </si>
  <si>
    <t>410-171-414</t>
  </si>
  <si>
    <t>410-171-418</t>
  </si>
  <si>
    <t>410-ALL-124</t>
  </si>
  <si>
    <t>410-ALL-184</t>
  </si>
  <si>
    <t>410-ALL-414</t>
  </si>
  <si>
    <t>41D-181-418</t>
  </si>
  <si>
    <t>41F-181-462</t>
  </si>
  <si>
    <t>41G-172-148</t>
  </si>
  <si>
    <t>41G-ALL-148</t>
  </si>
  <si>
    <t>41K-165-418</t>
  </si>
  <si>
    <t>41M-181-141</t>
  </si>
  <si>
    <t>41M-181-462</t>
  </si>
  <si>
    <t>41M-ALL-141</t>
  </si>
  <si>
    <t>420-171-411</t>
  </si>
  <si>
    <t>420-171-418</t>
  </si>
  <si>
    <t>420-171-523</t>
  </si>
  <si>
    <t>420-ALL-523</t>
  </si>
  <si>
    <t>421-181-231</t>
  </si>
  <si>
    <t>422-163-171</t>
  </si>
  <si>
    <t>422-171-411</t>
  </si>
  <si>
    <t>422-181-418</t>
  </si>
  <si>
    <t>422-181-459</t>
  </si>
  <si>
    <t>422-181-461</t>
  </si>
  <si>
    <t>422-181-541</t>
  </si>
  <si>
    <t>422-ALL-459</t>
  </si>
  <si>
    <t>422-ALL-541</t>
  </si>
  <si>
    <t>42A-171-311</t>
  </si>
  <si>
    <t>430-167-311</t>
  </si>
  <si>
    <t>430-169-311</t>
  </si>
  <si>
    <t>430-169-392</t>
  </si>
  <si>
    <t>430-171-162</t>
  </si>
  <si>
    <t>430-171-312</t>
  </si>
  <si>
    <t>430-171-392</t>
  </si>
  <si>
    <t>430-171-411</t>
  </si>
  <si>
    <t>430-171-418</t>
  </si>
  <si>
    <t>430-171-461</t>
  </si>
  <si>
    <t>430-171-541</t>
  </si>
  <si>
    <t>430-181-312</t>
  </si>
  <si>
    <t>430-181-392</t>
  </si>
  <si>
    <t>430-ALL-162</t>
  </si>
  <si>
    <t>430-ALL-312</t>
  </si>
  <si>
    <t>43D-171-146</t>
  </si>
  <si>
    <t>43D-171-211</t>
  </si>
  <si>
    <t>43D-ALL-146</t>
  </si>
  <si>
    <t>43D-ALL-211</t>
  </si>
  <si>
    <t>440-171-143</t>
  </si>
  <si>
    <t>44A-167-131</t>
  </si>
  <si>
    <t>44A-ALL-131</t>
  </si>
  <si>
    <t>450-170-198</t>
  </si>
  <si>
    <t>450-171-180</t>
  </si>
  <si>
    <t>450-ALL-180</t>
  </si>
  <si>
    <t>45B-171-418</t>
  </si>
  <si>
    <t>45B-172-418</t>
  </si>
  <si>
    <t>45B-182-418</t>
  </si>
  <si>
    <t>460-163-472</t>
  </si>
  <si>
    <t>460-171-113</t>
  </si>
  <si>
    <t>460-171-180</t>
  </si>
  <si>
    <t>460-ALL-113</t>
  </si>
  <si>
    <t>460-ALL-180</t>
  </si>
  <si>
    <t>460-ALL-472</t>
  </si>
  <si>
    <t>470-169-131</t>
  </si>
  <si>
    <t>470-181-461</t>
  </si>
  <si>
    <t>480-167-411</t>
  </si>
  <si>
    <t>480-181-131</t>
  </si>
  <si>
    <t>490-170-198</t>
  </si>
  <si>
    <t>490-170-221</t>
  </si>
  <si>
    <t>490-171-167</t>
  </si>
  <si>
    <t>490-171-414</t>
  </si>
  <si>
    <t>490-181-125</t>
  </si>
  <si>
    <t>490-181-312</t>
  </si>
  <si>
    <t>490-181-411</t>
  </si>
  <si>
    <t>490-ALL-125</t>
  </si>
  <si>
    <t>490-ALL-167</t>
  </si>
  <si>
    <t>490-ALL-414</t>
  </si>
  <si>
    <t>491-171-331</t>
  </si>
  <si>
    <t>491-178-418</t>
  </si>
  <si>
    <t>491-181-162</t>
  </si>
  <si>
    <t>491-181-211</t>
  </si>
  <si>
    <t>491-ALL-162</t>
  </si>
  <si>
    <t>491-ALL-331</t>
  </si>
  <si>
    <t>49B-181-143</t>
  </si>
  <si>
    <t>49B-181-211</t>
  </si>
  <si>
    <t>49B-181-221</t>
  </si>
  <si>
    <t>49B-181-231</t>
  </si>
  <si>
    <t>49B-181-235</t>
  </si>
  <si>
    <t>49D-171-121</t>
  </si>
  <si>
    <t>49D-171-211</t>
  </si>
  <si>
    <t>49E-172-173</t>
  </si>
  <si>
    <t>49E-172-180</t>
  </si>
  <si>
    <t>49E-ALL-180</t>
  </si>
  <si>
    <t>500-167-146</t>
  </si>
  <si>
    <t>500-170-411</t>
  </si>
  <si>
    <t>500-171-121</t>
  </si>
  <si>
    <t>500-171-141</t>
  </si>
  <si>
    <t>500-171-148</t>
  </si>
  <si>
    <t>500-171-231</t>
  </si>
  <si>
    <t>500-171-331</t>
  </si>
  <si>
    <t>500-181-184</t>
  </si>
  <si>
    <t>500-181-231</t>
  </si>
  <si>
    <t>500-181-312</t>
  </si>
  <si>
    <t>500-181-418</t>
  </si>
  <si>
    <t>500-ALL-146</t>
  </si>
  <si>
    <t>500-ALL-312</t>
  </si>
  <si>
    <t>500-ALL-331</t>
  </si>
  <si>
    <t>510-163-472</t>
  </si>
  <si>
    <t>510-165-418</t>
  </si>
  <si>
    <t>510-171-121</t>
  </si>
  <si>
    <t>510-171-192</t>
  </si>
  <si>
    <t>510-171-199</t>
  </si>
  <si>
    <t>510-171-461</t>
  </si>
  <si>
    <t>510-181-192</t>
  </si>
  <si>
    <t>510-181-211</t>
  </si>
  <si>
    <t>510-181-221</t>
  </si>
  <si>
    <t>510-ALL-121</t>
  </si>
  <si>
    <t>510-ALL-472</t>
  </si>
  <si>
    <t>520-171-231</t>
  </si>
  <si>
    <t>520-181-141</t>
  </si>
  <si>
    <t>520-181-199</t>
  </si>
  <si>
    <t>520-181-231</t>
  </si>
  <si>
    <t>520-181-462</t>
  </si>
  <si>
    <t>520-ALL-141</t>
  </si>
  <si>
    <t>530-163-312</t>
  </si>
  <si>
    <t>530-169-131</t>
  </si>
  <si>
    <t>530-169-211</t>
  </si>
  <si>
    <t>530-169-221</t>
  </si>
  <si>
    <t>530-169-231</t>
  </si>
  <si>
    <t>530-171-142</t>
  </si>
  <si>
    <t>530-171-143</t>
  </si>
  <si>
    <t>530-171-146</t>
  </si>
  <si>
    <t>530-171-192</t>
  </si>
  <si>
    <t>530-171-199</t>
  </si>
  <si>
    <t>530-171-231</t>
  </si>
  <si>
    <t>530-171-461</t>
  </si>
  <si>
    <t>530-181-198</t>
  </si>
  <si>
    <t>530-181-211</t>
  </si>
  <si>
    <t>530-181-221</t>
  </si>
  <si>
    <t>530-ALL-143</t>
  </si>
  <si>
    <t>530-ALL-192</t>
  </si>
  <si>
    <t>530-ALL-199</t>
  </si>
  <si>
    <t>530-ALL-312</t>
  </si>
  <si>
    <t>53C-163-418</t>
  </si>
  <si>
    <t>53C-181-541</t>
  </si>
  <si>
    <t>53C-181-542</t>
  </si>
  <si>
    <t>53C-ALL-541</t>
  </si>
  <si>
    <t>53C-ALL-542</t>
  </si>
  <si>
    <t>540-167-311</t>
  </si>
  <si>
    <t>550-181-231</t>
  </si>
  <si>
    <t>560-170-472</t>
  </si>
  <si>
    <t>560-171-162</t>
  </si>
  <si>
    <t>560-171-472</t>
  </si>
  <si>
    <t>560-181-162</t>
  </si>
  <si>
    <t>560-181-411</t>
  </si>
  <si>
    <t>570-181-198</t>
  </si>
  <si>
    <t>570-181-231</t>
  </si>
  <si>
    <t>570-181-311</t>
  </si>
  <si>
    <t>570-181-523</t>
  </si>
  <si>
    <t>570-ALL-523</t>
  </si>
  <si>
    <t>580-171-311</t>
  </si>
  <si>
    <t>590-163-414</t>
  </si>
  <si>
    <t>590-171-351</t>
  </si>
  <si>
    <t>590-171-459</t>
  </si>
  <si>
    <t>590-171-522</t>
  </si>
  <si>
    <t>590-181-312</t>
  </si>
  <si>
    <t>590-181-411</t>
  </si>
  <si>
    <t>590-ALL-351</t>
  </si>
  <si>
    <t>590-ALL-414</t>
  </si>
  <si>
    <t>590-ALL-459</t>
  </si>
  <si>
    <t>590-ALL-522</t>
  </si>
  <si>
    <t>600-171-162</t>
  </si>
  <si>
    <t>600-171-184</t>
  </si>
  <si>
    <t>600-171-191</t>
  </si>
  <si>
    <t>600-171-312</t>
  </si>
  <si>
    <t>600-ALL-162</t>
  </si>
  <si>
    <t>60D-169-311</t>
  </si>
  <si>
    <t>60D-172-418</t>
  </si>
  <si>
    <t>60D-173-311</t>
  </si>
  <si>
    <t>60F-169-311</t>
  </si>
  <si>
    <t>60I-172-178</t>
  </si>
  <si>
    <t>60I-ALL-178</t>
  </si>
  <si>
    <t>60J-171-418</t>
  </si>
  <si>
    <t>60L-163-422</t>
  </si>
  <si>
    <t>60L-171-311</t>
  </si>
  <si>
    <t>60L-ALL-311</t>
  </si>
  <si>
    <t>60L-ALL-422</t>
  </si>
  <si>
    <t>60M-172-311</t>
  </si>
  <si>
    <t>60M-172-411</t>
  </si>
  <si>
    <t>60Q-171-312</t>
  </si>
  <si>
    <t>60Q-171-451</t>
  </si>
  <si>
    <t>60Q-ALL-312</t>
  </si>
  <si>
    <t>60Q-ALL-451</t>
  </si>
  <si>
    <t>60U-171-462</t>
  </si>
  <si>
    <t>60Z-163-411</t>
  </si>
  <si>
    <t>60Z-181-221</t>
  </si>
  <si>
    <t>60Z-181-231</t>
  </si>
  <si>
    <t>610-167-411</t>
  </si>
  <si>
    <t>610-171-162</t>
  </si>
  <si>
    <t>610-173-311</t>
  </si>
  <si>
    <t>610-181-411</t>
  </si>
  <si>
    <t>61J-165-411</t>
  </si>
  <si>
    <t>61J-169-131</t>
  </si>
  <si>
    <t>61J-169-211</t>
  </si>
  <si>
    <t>61J-ALL-131</t>
  </si>
  <si>
    <t>61L-171-462</t>
  </si>
  <si>
    <t>61M-171-411</t>
  </si>
  <si>
    <t>61P-171-142</t>
  </si>
  <si>
    <t>61P-171-311</t>
  </si>
  <si>
    <t>61P-181-311</t>
  </si>
  <si>
    <t>61P-181-422</t>
  </si>
  <si>
    <t>61P-181-462</t>
  </si>
  <si>
    <t>61P-ALL-142</t>
  </si>
  <si>
    <t>61T-181-135</t>
  </si>
  <si>
    <t>61T-181-311</t>
  </si>
  <si>
    <t>61T-ALL-135</t>
  </si>
  <si>
    <t>61U-171-325</t>
  </si>
  <si>
    <t>61U-171-418</t>
  </si>
  <si>
    <t>61W-167-411</t>
  </si>
  <si>
    <t>61W-171-411</t>
  </si>
  <si>
    <t>620-171-319</t>
  </si>
  <si>
    <t>620-181-462</t>
  </si>
  <si>
    <t>620-ALL-319</t>
  </si>
  <si>
    <t>62K-165-418</t>
  </si>
  <si>
    <t>630-171-142</t>
  </si>
  <si>
    <t>630-171-167</t>
  </si>
  <si>
    <t>630-171-199</t>
  </si>
  <si>
    <t>630-171-231</t>
  </si>
  <si>
    <t>630-171-418</t>
  </si>
  <si>
    <t>630-171-422</t>
  </si>
  <si>
    <t>630-171-462</t>
  </si>
  <si>
    <t>630-181-523</t>
  </si>
  <si>
    <t>630-181-715</t>
  </si>
  <si>
    <t>630-ALL-167</t>
  </si>
  <si>
    <t>630-ALL-422</t>
  </si>
  <si>
    <t>630-ALL-523</t>
  </si>
  <si>
    <t>63A-172-131</t>
  </si>
  <si>
    <t>63A-172-211</t>
  </si>
  <si>
    <t>63A-172-411</t>
  </si>
  <si>
    <t>63A-172-462</t>
  </si>
  <si>
    <t>63B-171-532</t>
  </si>
  <si>
    <t>63B-ALL-532</t>
  </si>
  <si>
    <t>640-166-392</t>
  </si>
  <si>
    <t>640-167-192</t>
  </si>
  <si>
    <t>640-167-211</t>
  </si>
  <si>
    <t>640-167-221</t>
  </si>
  <si>
    <t>640-171-342</t>
  </si>
  <si>
    <t>640-171-411</t>
  </si>
  <si>
    <t>640-171-461</t>
  </si>
  <si>
    <t>640-181-148</t>
  </si>
  <si>
    <t>640-181-153</t>
  </si>
  <si>
    <t>640-181-184</t>
  </si>
  <si>
    <t>640-181-311</t>
  </si>
  <si>
    <t>640-181-392</t>
  </si>
  <si>
    <t>640-181-414</t>
  </si>
  <si>
    <t>640-ALL-184</t>
  </si>
  <si>
    <t>640-ALL-342</t>
  </si>
  <si>
    <t>640-ALL-414</t>
  </si>
  <si>
    <t>64A-171-411</t>
  </si>
  <si>
    <t>650-181-132</t>
  </si>
  <si>
    <t>65C-171-411</t>
  </si>
  <si>
    <t>65D-165-418</t>
  </si>
  <si>
    <t>65D-170-121</t>
  </si>
  <si>
    <t>65G-166-418</t>
  </si>
  <si>
    <t>65Z-171-143</t>
  </si>
  <si>
    <t>65Z-171-211</t>
  </si>
  <si>
    <t>65Z-ALL-211</t>
  </si>
  <si>
    <t>660-171-311</t>
  </si>
  <si>
    <t>660-171-462</t>
  </si>
  <si>
    <t>660-171-551</t>
  </si>
  <si>
    <t>660-178-418</t>
  </si>
  <si>
    <t>660-181-181</t>
  </si>
  <si>
    <t>660-181-211</t>
  </si>
  <si>
    <t>660-181-221</t>
  </si>
  <si>
    <t>660-181-411</t>
  </si>
  <si>
    <t>660-ALL-181</t>
  </si>
  <si>
    <t>660-ALL-551</t>
  </si>
  <si>
    <t>670-181-331</t>
  </si>
  <si>
    <t>67B-171-418</t>
  </si>
  <si>
    <t>680-171-114</t>
  </si>
  <si>
    <t>680-171-180</t>
  </si>
  <si>
    <t>680-171-192</t>
  </si>
  <si>
    <t>680-171-199</t>
  </si>
  <si>
    <t>680-171-344</t>
  </si>
  <si>
    <t>680-ALL-114</t>
  </si>
  <si>
    <t>680-ALL-180</t>
  </si>
  <si>
    <t>680-ALL-199</t>
  </si>
  <si>
    <t>681-166-418</t>
  </si>
  <si>
    <t>681-171-462</t>
  </si>
  <si>
    <t>681-181-192</t>
  </si>
  <si>
    <t>681-181-211</t>
  </si>
  <si>
    <t>681-181-221</t>
  </si>
  <si>
    <t>690-121-311</t>
  </si>
  <si>
    <t>690-134-411</t>
  </si>
  <si>
    <t>690-181-121</t>
  </si>
  <si>
    <t>690-181-199</t>
  </si>
  <si>
    <t>690-ALL-199</t>
  </si>
  <si>
    <t>700-163-144</t>
  </si>
  <si>
    <t>700-171-221</t>
  </si>
  <si>
    <t>700-171-418</t>
  </si>
  <si>
    <t>700-173-311</t>
  </si>
  <si>
    <t>700-181-113</t>
  </si>
  <si>
    <t>700-181-135</t>
  </si>
  <si>
    <t>700-181-187</t>
  </si>
  <si>
    <t>700-181-211</t>
  </si>
  <si>
    <t>700-181-221</t>
  </si>
  <si>
    <t>700-181-231</t>
  </si>
  <si>
    <t>700-ALL-113</t>
  </si>
  <si>
    <t>700-ALL-135</t>
  </si>
  <si>
    <t>700-ALL-144</t>
  </si>
  <si>
    <t>700-ALL-187</t>
  </si>
  <si>
    <t>710-163-180</t>
  </si>
  <si>
    <t>710-169-192</t>
  </si>
  <si>
    <t>710-169-211</t>
  </si>
  <si>
    <t>710-169-221</t>
  </si>
  <si>
    <t>710-171-411</t>
  </si>
  <si>
    <t>710-171-462</t>
  </si>
  <si>
    <t>710-181-146</t>
  </si>
  <si>
    <t>710-181-151</t>
  </si>
  <si>
    <t>710-181-152</t>
  </si>
  <si>
    <t>710-181-162</t>
  </si>
  <si>
    <t>710-181-192</t>
  </si>
  <si>
    <t>710-181-332</t>
  </si>
  <si>
    <t>710-181-418</t>
  </si>
  <si>
    <t>710-ALL-146</t>
  </si>
  <si>
    <t>710-ALL-151</t>
  </si>
  <si>
    <t>710-ALL-152</t>
  </si>
  <si>
    <t>720-167-418</t>
  </si>
  <si>
    <t>720-171-162</t>
  </si>
  <si>
    <t>720-171-311</t>
  </si>
  <si>
    <t>720-171-462</t>
  </si>
  <si>
    <t>720-178-418</t>
  </si>
  <si>
    <t>720-181-196</t>
  </si>
  <si>
    <t>720-181-211</t>
  </si>
  <si>
    <t>720-181-221</t>
  </si>
  <si>
    <t>720-ALL-162</t>
  </si>
  <si>
    <t>720-ALL-196</t>
  </si>
  <si>
    <t>730-165-418</t>
  </si>
  <si>
    <t>730-171-418</t>
  </si>
  <si>
    <t>730-181-192</t>
  </si>
  <si>
    <t>730-ALL-192</t>
  </si>
  <si>
    <t>73A-171-418</t>
  </si>
  <si>
    <t>73A-171-462</t>
  </si>
  <si>
    <t>73A-181-541</t>
  </si>
  <si>
    <t>740-171-151</t>
  </si>
  <si>
    <t>740-171-165</t>
  </si>
  <si>
    <t>740-171-192</t>
  </si>
  <si>
    <t>740-181-146</t>
  </si>
  <si>
    <t>740-181-192</t>
  </si>
  <si>
    <t>740-181-326</t>
  </si>
  <si>
    <t>740-181-462</t>
  </si>
  <si>
    <t>740-ALL-326</t>
  </si>
  <si>
    <t>750-163-311</t>
  </si>
  <si>
    <t>750-171-461</t>
  </si>
  <si>
    <t>750-181-121</t>
  </si>
  <si>
    <t>750-181-180</t>
  </si>
  <si>
    <t>750-181-462</t>
  </si>
  <si>
    <t>750-ALL-180</t>
  </si>
  <si>
    <t>760-163-125</t>
  </si>
  <si>
    <t>760-163-413</t>
  </si>
  <si>
    <t>760-170-162</t>
  </si>
  <si>
    <t>760-171-131</t>
  </si>
  <si>
    <t>760-171-142</t>
  </si>
  <si>
    <t>760-171-162</t>
  </si>
  <si>
    <t>760-171-311</t>
  </si>
  <si>
    <t>760-171-418</t>
  </si>
  <si>
    <t>760-171-462</t>
  </si>
  <si>
    <t>760-ALL-125</t>
  </si>
  <si>
    <t>760-ALL-413</t>
  </si>
  <si>
    <t>761-163-418</t>
  </si>
  <si>
    <t>76A-181-418</t>
  </si>
  <si>
    <t>770-171-192</t>
  </si>
  <si>
    <t>770-171-312</t>
  </si>
  <si>
    <t>770-ALL-312</t>
  </si>
  <si>
    <t>780-167-311</t>
  </si>
  <si>
    <t>780-181-146</t>
  </si>
  <si>
    <t>780-181-167</t>
  </si>
  <si>
    <t>780-ALL-167</t>
  </si>
  <si>
    <t>790-166-392</t>
  </si>
  <si>
    <t>790-171-180</t>
  </si>
  <si>
    <t>790-ALL-180</t>
  </si>
  <si>
    <t>79Z-171-532</t>
  </si>
  <si>
    <t>79Z-181-197</t>
  </si>
  <si>
    <t>79Z-ALL-532</t>
  </si>
  <si>
    <t>800-169-231</t>
  </si>
  <si>
    <t>800-171-126</t>
  </si>
  <si>
    <t>800-171-162</t>
  </si>
  <si>
    <t>800-171-184</t>
  </si>
  <si>
    <t>800-181-180</t>
  </si>
  <si>
    <t>800-181-211</t>
  </si>
  <si>
    <t>800-181-392</t>
  </si>
  <si>
    <t>800-ALL-180</t>
  </si>
  <si>
    <t>810-163-125</t>
  </si>
  <si>
    <t>810-167-126</t>
  </si>
  <si>
    <t>810-167-211</t>
  </si>
  <si>
    <t>810-169-231</t>
  </si>
  <si>
    <t>810-171-125</t>
  </si>
  <si>
    <t>810-171-462</t>
  </si>
  <si>
    <t>810-ALL-125</t>
  </si>
  <si>
    <t>81A-171-135</t>
  </si>
  <si>
    <t>81A-ALL-135</t>
  </si>
  <si>
    <t>81B-170-142</t>
  </si>
  <si>
    <t>81B-170-211</t>
  </si>
  <si>
    <t>81B-ALL-142</t>
  </si>
  <si>
    <t>820-171-143</t>
  </si>
  <si>
    <t>820-171-332</t>
  </si>
  <si>
    <t>820-171-472</t>
  </si>
  <si>
    <t>821-169-221</t>
  </si>
  <si>
    <t>821-169-231</t>
  </si>
  <si>
    <t>821-171-180</t>
  </si>
  <si>
    <t>821-171-411</t>
  </si>
  <si>
    <t>821-181-461</t>
  </si>
  <si>
    <t>830-171-141</t>
  </si>
  <si>
    <t>830-ALL-141</t>
  </si>
  <si>
    <t>840-171-143</t>
  </si>
  <si>
    <t>840-171-332</t>
  </si>
  <si>
    <t>840-171-418</t>
  </si>
  <si>
    <t>840-181-461</t>
  </si>
  <si>
    <t>840-ALL-332</t>
  </si>
  <si>
    <t>84B-166-418</t>
  </si>
  <si>
    <t>84B-167-192</t>
  </si>
  <si>
    <t>84B-167-211</t>
  </si>
  <si>
    <t>84B-170-411</t>
  </si>
  <si>
    <t>84B-172-411</t>
  </si>
  <si>
    <t>84B-ALL-192</t>
  </si>
  <si>
    <t>850-163-472</t>
  </si>
  <si>
    <t>850-168-472</t>
  </si>
  <si>
    <t>850-171-113</t>
  </si>
  <si>
    <t>850-171-143</t>
  </si>
  <si>
    <t>850-171-184</t>
  </si>
  <si>
    <t>850-171-472</t>
  </si>
  <si>
    <t>850-181-143</t>
  </si>
  <si>
    <t>850-181-146</t>
  </si>
  <si>
    <t>850-ALL-472</t>
  </si>
  <si>
    <t>860-171-542</t>
  </si>
  <si>
    <t>861-171-411</t>
  </si>
  <si>
    <t>861-181-162</t>
  </si>
  <si>
    <t>862-171-411</t>
  </si>
  <si>
    <t>862-171-541</t>
  </si>
  <si>
    <t>862-171-542</t>
  </si>
  <si>
    <t>862-181-113</t>
  </si>
  <si>
    <t>862-181-126</t>
  </si>
  <si>
    <t>862-181-131</t>
  </si>
  <si>
    <t>862-181-143</t>
  </si>
  <si>
    <t>862-181-148</t>
  </si>
  <si>
    <t>862-181-175</t>
  </si>
  <si>
    <t>862-181-211</t>
  </si>
  <si>
    <t>862-181-221</t>
  </si>
  <si>
    <t>862-181-231</t>
  </si>
  <si>
    <t>862-181-418</t>
  </si>
  <si>
    <t>862-181-462</t>
  </si>
  <si>
    <t>862-181-541</t>
  </si>
  <si>
    <t>862-ALL-113</t>
  </si>
  <si>
    <t>862-ALL-148</t>
  </si>
  <si>
    <t>862-ALL-542</t>
  </si>
  <si>
    <t>870-163-461</t>
  </si>
  <si>
    <t>870-171-317</t>
  </si>
  <si>
    <t>870-181-312</t>
  </si>
  <si>
    <t>88A-173-311</t>
  </si>
  <si>
    <t>88A-181-121</t>
  </si>
  <si>
    <t>88A-181-131</t>
  </si>
  <si>
    <t>88A-181-141</t>
  </si>
  <si>
    <t>88A-181-173</t>
  </si>
  <si>
    <t>88A-181-211</t>
  </si>
  <si>
    <t>88A-181-221</t>
  </si>
  <si>
    <t>88A-181-231</t>
  </si>
  <si>
    <t>88A-181-462</t>
  </si>
  <si>
    <t>88A-ALL-141</t>
  </si>
  <si>
    <t>88A-ALL-173</t>
  </si>
  <si>
    <t>890-171-131</t>
  </si>
  <si>
    <t>890-181-135</t>
  </si>
  <si>
    <t>890-181-325</t>
  </si>
  <si>
    <t>890-ALL-325</t>
  </si>
  <si>
    <t>900-163-192</t>
  </si>
  <si>
    <t>900-171-143</t>
  </si>
  <si>
    <t>900-171-180</t>
  </si>
  <si>
    <t>900-171-198</t>
  </si>
  <si>
    <t>900-171-221</t>
  </si>
  <si>
    <t>900-ALL-180</t>
  </si>
  <si>
    <t>90A-167-418</t>
  </si>
  <si>
    <t>90A-172-418</t>
  </si>
  <si>
    <t>90B-172-312</t>
  </si>
  <si>
    <t>90F-181-142</t>
  </si>
  <si>
    <t>90F-ALL-142</t>
  </si>
  <si>
    <t>910-163-472</t>
  </si>
  <si>
    <t>910-165-472</t>
  </si>
  <si>
    <t>910-167-472</t>
  </si>
  <si>
    <t>910-170-392</t>
  </si>
  <si>
    <t>910-171-180</t>
  </si>
  <si>
    <t>910-171-314</t>
  </si>
  <si>
    <t>910-171-472</t>
  </si>
  <si>
    <t>910-ALL-180</t>
  </si>
  <si>
    <t>910-ALL-472</t>
  </si>
  <si>
    <t>91A-171-146</t>
  </si>
  <si>
    <t>91A-171-211</t>
  </si>
  <si>
    <t>91A-171-418</t>
  </si>
  <si>
    <t>91A-ALL-146</t>
  </si>
  <si>
    <t>920-132-318</t>
  </si>
  <si>
    <t>920-171-148</t>
  </si>
  <si>
    <t>920-171-153</t>
  </si>
  <si>
    <t>920-ALL-148</t>
  </si>
  <si>
    <t>920-ALL-318</t>
  </si>
  <si>
    <t>92D-182-142</t>
  </si>
  <si>
    <t>92D-182-211</t>
  </si>
  <si>
    <t>92D-182-327</t>
  </si>
  <si>
    <t>92D-ALL-327</t>
  </si>
  <si>
    <t>92E-182-411</t>
  </si>
  <si>
    <t>92G-171-462</t>
  </si>
  <si>
    <t>92G-172-418</t>
  </si>
  <si>
    <t>92G-181-411</t>
  </si>
  <si>
    <t>92G-181-462</t>
  </si>
  <si>
    <t>92N-170-143</t>
  </si>
  <si>
    <t>92N-170-211</t>
  </si>
  <si>
    <t>92N-170-411</t>
  </si>
  <si>
    <t>92N-ALL-143</t>
  </si>
  <si>
    <t>92R-165-418</t>
  </si>
  <si>
    <t>92R-170-411</t>
  </si>
  <si>
    <t>92S-169-146</t>
  </si>
  <si>
    <t>92S-ALL-146</t>
  </si>
  <si>
    <t>92T-172-411</t>
  </si>
  <si>
    <t>92T-172-418</t>
  </si>
  <si>
    <t>930-171-171</t>
  </si>
  <si>
    <t>930-171-192</t>
  </si>
  <si>
    <t>930-171-221</t>
  </si>
  <si>
    <t>930-171-461</t>
  </si>
  <si>
    <t>93L-171-462</t>
  </si>
  <si>
    <t>93R-164-462</t>
  </si>
  <si>
    <t>940-163-524</t>
  </si>
  <si>
    <t>940-171-183</t>
  </si>
  <si>
    <t>940-171-418</t>
  </si>
  <si>
    <t>940-181-181</t>
  </si>
  <si>
    <t>940-181-211</t>
  </si>
  <si>
    <t>940-181-221</t>
  </si>
  <si>
    <t>940-181-326</t>
  </si>
  <si>
    <t>940-181-418</t>
  </si>
  <si>
    <t>940-181-423</t>
  </si>
  <si>
    <t>940-ALL-183</t>
  </si>
  <si>
    <t>940-ALL-326</t>
  </si>
  <si>
    <t>940-ALL-524</t>
  </si>
  <si>
    <t>94Z-164-331</t>
  </si>
  <si>
    <t>94Z-181-121</t>
  </si>
  <si>
    <t>94Z-181-211</t>
  </si>
  <si>
    <t>94Z-181-221</t>
  </si>
  <si>
    <t>94Z-ALL-121</t>
  </si>
  <si>
    <t>94Z-ALL-221</t>
  </si>
  <si>
    <t>94Z-ALL-331</t>
  </si>
  <si>
    <t>950-181-122</t>
  </si>
  <si>
    <t>950-181-199</t>
  </si>
  <si>
    <t>950-ALL-122</t>
  </si>
  <si>
    <t>950-ALL-199</t>
  </si>
  <si>
    <t>95A-171-311</t>
  </si>
  <si>
    <t>95A-171-411</t>
  </si>
  <si>
    <t>960-163-196</t>
  </si>
  <si>
    <t>960-167-461</t>
  </si>
  <si>
    <t>960-171-121</t>
  </si>
  <si>
    <t>960-171-192</t>
  </si>
  <si>
    <t>960-171-523</t>
  </si>
  <si>
    <t>960-ALL-196</t>
  </si>
  <si>
    <t>960-ALL-523</t>
  </si>
  <si>
    <t>96C-163-146</t>
  </si>
  <si>
    <t>96C-163-211</t>
  </si>
  <si>
    <t>96C-163-411</t>
  </si>
  <si>
    <t>96F-165-418</t>
  </si>
  <si>
    <t>96F-171-414</t>
  </si>
  <si>
    <t>96F-171-461</t>
  </si>
  <si>
    <t>96F-181-312</t>
  </si>
  <si>
    <t>96F-ALL-312</t>
  </si>
  <si>
    <t>96F-ALL-414</t>
  </si>
  <si>
    <t>970-163-113</t>
  </si>
  <si>
    <t>970-163-173</t>
  </si>
  <si>
    <t>970-163-199</t>
  </si>
  <si>
    <t>970-163-231</t>
  </si>
  <si>
    <t>970-163-418</t>
  </si>
  <si>
    <t>970-169-181</t>
  </si>
  <si>
    <t>970-181-163</t>
  </si>
  <si>
    <t>970-181-211</t>
  </si>
  <si>
    <t>970-181-221</t>
  </si>
  <si>
    <t>970-ALL-113</t>
  </si>
  <si>
    <t>970-ALL-163</t>
  </si>
  <si>
    <t>970-ALL-173</t>
  </si>
  <si>
    <t>970-ALL-181</t>
  </si>
  <si>
    <t>970-ALL-199</t>
  </si>
  <si>
    <t>980-169-231</t>
  </si>
  <si>
    <t>980-171-231</t>
  </si>
  <si>
    <t>980-171-311</t>
  </si>
  <si>
    <t>980-181-135</t>
  </si>
  <si>
    <t>980-181-151</t>
  </si>
  <si>
    <t>980-181-211</t>
  </si>
  <si>
    <t>980-181-221</t>
  </si>
  <si>
    <t>980-181-231</t>
  </si>
  <si>
    <t>980-ALL-151</t>
  </si>
  <si>
    <t>98A-181-312</t>
  </si>
  <si>
    <t>98A-181-418</t>
  </si>
  <si>
    <t>98A-181-462</t>
  </si>
  <si>
    <t>990-171-162</t>
  </si>
  <si>
    <t>990-171-163</t>
  </si>
  <si>
    <t>990-181-325</t>
  </si>
  <si>
    <t>990-ALL-162</t>
  </si>
  <si>
    <t>990-ALL-163</t>
  </si>
  <si>
    <t>995-167-198</t>
  </si>
  <si>
    <t>995-167-211</t>
  </si>
  <si>
    <t>995-167-221</t>
  </si>
  <si>
    <t>995-181-143</t>
  </si>
  <si>
    <t>995-181-211</t>
  </si>
  <si>
    <t>995-181-221</t>
  </si>
  <si>
    <t>995-181-311</t>
  </si>
  <si>
    <t>995-ALL-198</t>
  </si>
  <si>
    <t>ALL-163-524</t>
  </si>
  <si>
    <t>ALL-164-331</t>
  </si>
  <si>
    <t>ALL-165-472</t>
  </si>
  <si>
    <t>ALL-167-461</t>
  </si>
  <si>
    <t>ALL-167-472</t>
  </si>
  <si>
    <t>ALL-168-472</t>
  </si>
  <si>
    <t>ALL-170-472</t>
  </si>
  <si>
    <t>ALL-171-163</t>
  </si>
  <si>
    <t>ALL-171-342</t>
  </si>
  <si>
    <t>ALL-171-361</t>
  </si>
  <si>
    <t>ALL-171-551</t>
  </si>
  <si>
    <t>ALL-172-173</t>
  </si>
  <si>
    <t>ALL-172-178</t>
  </si>
  <si>
    <t>ALL-172-180</t>
  </si>
  <si>
    <t>ALL-173-317</t>
  </si>
  <si>
    <t>ALL-174-183</t>
  </si>
  <si>
    <t>ALL-174-211</t>
  </si>
  <si>
    <t>ALL-181-122</t>
  </si>
  <si>
    <t>ALL-181-125</t>
  </si>
  <si>
    <t>ALL-181-163</t>
  </si>
  <si>
    <t>ALL-181-167</t>
  </si>
  <si>
    <t>ALL-181-197</t>
  </si>
  <si>
    <t>ALL-181-235</t>
  </si>
  <si>
    <t>ALL-181-239</t>
  </si>
  <si>
    <t>ALL-181-341</t>
  </si>
  <si>
    <t>ALL-181-715</t>
  </si>
  <si>
    <t>ALL-182-131</t>
  </si>
  <si>
    <t>ALL-182-142</t>
  </si>
  <si>
    <t>ALL-182-327</t>
  </si>
  <si>
    <t>ALL-182-411</t>
  </si>
  <si>
    <t>ALL-182-418</t>
  </si>
  <si>
    <t>ALL-ALL-524</t>
  </si>
  <si>
    <t>26C-174</t>
  </si>
  <si>
    <t>78C-ALL</t>
  </si>
  <si>
    <t>524</t>
  </si>
  <si>
    <t>Electrical Contract</t>
  </si>
  <si>
    <t>174-010</t>
  </si>
  <si>
    <t>174-020</t>
  </si>
  <si>
    <t>174-030</t>
  </si>
  <si>
    <t>174-040</t>
  </si>
  <si>
    <t>174-050</t>
  </si>
  <si>
    <t>174-060</t>
  </si>
  <si>
    <t>174-070</t>
  </si>
  <si>
    <t>174-080</t>
  </si>
  <si>
    <t>174-100</t>
  </si>
  <si>
    <t>174-110</t>
  </si>
  <si>
    <t>174-111</t>
  </si>
  <si>
    <t>174-120</t>
  </si>
  <si>
    <t>174-130</t>
  </si>
  <si>
    <t>174-132</t>
  </si>
  <si>
    <t>174-13B</t>
  </si>
  <si>
    <t>174-13D</t>
  </si>
  <si>
    <t>174-140</t>
  </si>
  <si>
    <t>174-150</t>
  </si>
  <si>
    <t>174-160</t>
  </si>
  <si>
    <t>174-170</t>
  </si>
  <si>
    <t>174-180</t>
  </si>
  <si>
    <t>174-181</t>
  </si>
  <si>
    <t>174-182</t>
  </si>
  <si>
    <t>174-190</t>
  </si>
  <si>
    <t>174-200</t>
  </si>
  <si>
    <t>174-20A</t>
  </si>
  <si>
    <t>174-210</t>
  </si>
  <si>
    <t>174-220</t>
  </si>
  <si>
    <t>174-230</t>
  </si>
  <si>
    <t>174-240</t>
  </si>
  <si>
    <t>174-241</t>
  </si>
  <si>
    <t>174-250</t>
  </si>
  <si>
    <t>174-260</t>
  </si>
  <si>
    <t>174-270</t>
  </si>
  <si>
    <t>174-280</t>
  </si>
  <si>
    <t>174-290</t>
  </si>
  <si>
    <t>174-291</t>
  </si>
  <si>
    <t>174-300</t>
  </si>
  <si>
    <t>174-310</t>
  </si>
  <si>
    <t>174-320</t>
  </si>
  <si>
    <t>174-32A</t>
  </si>
  <si>
    <t>174-32K</t>
  </si>
  <si>
    <t>174-32M</t>
  </si>
  <si>
    <t>174-32S</t>
  </si>
  <si>
    <t>174-330</t>
  </si>
  <si>
    <t>174-33A</t>
  </si>
  <si>
    <t>174-340</t>
  </si>
  <si>
    <t>174-34B</t>
  </si>
  <si>
    <t>174-34D</t>
  </si>
  <si>
    <t>174-350</t>
  </si>
  <si>
    <t>174-360</t>
  </si>
  <si>
    <t>174-36C</t>
  </si>
  <si>
    <t>174-36F</t>
  </si>
  <si>
    <t>174-370</t>
  </si>
  <si>
    <t>174-380</t>
  </si>
  <si>
    <t>174-390</t>
  </si>
  <si>
    <t>174-400</t>
  </si>
  <si>
    <t>174-410</t>
  </si>
  <si>
    <t>174-41M</t>
  </si>
  <si>
    <t>174-420</t>
  </si>
  <si>
    <t>174-421</t>
  </si>
  <si>
    <t>174-422</t>
  </si>
  <si>
    <t>174-42A</t>
  </si>
  <si>
    <t>174-430</t>
  </si>
  <si>
    <t>174-440</t>
  </si>
  <si>
    <t>174-450</t>
  </si>
  <si>
    <t>174-460</t>
  </si>
  <si>
    <t>174-470</t>
  </si>
  <si>
    <t>174-480</t>
  </si>
  <si>
    <t>174-490</t>
  </si>
  <si>
    <t>174-491</t>
  </si>
  <si>
    <t>174-49F</t>
  </si>
  <si>
    <t>174-49G</t>
  </si>
  <si>
    <t>174-500</t>
  </si>
  <si>
    <t>174-510</t>
  </si>
  <si>
    <t>174-520</t>
  </si>
  <si>
    <t>174-530</t>
  </si>
  <si>
    <t>174-53C</t>
  </si>
  <si>
    <t>174-540</t>
  </si>
  <si>
    <t>174-54A</t>
  </si>
  <si>
    <t>174-550</t>
  </si>
  <si>
    <t>174-55B</t>
  </si>
  <si>
    <t>174-560</t>
  </si>
  <si>
    <t>174-570</t>
  </si>
  <si>
    <t>174-580</t>
  </si>
  <si>
    <t>174-590</t>
  </si>
  <si>
    <t>174-600</t>
  </si>
  <si>
    <t>174-60B</t>
  </si>
  <si>
    <t>174-60N</t>
  </si>
  <si>
    <t>174-60P</t>
  </si>
  <si>
    <t>174-610</t>
  </si>
  <si>
    <t>174-61Q</t>
  </si>
  <si>
    <t>174-61Y</t>
  </si>
  <si>
    <t>174-620</t>
  </si>
  <si>
    <t>174-62J</t>
  </si>
  <si>
    <t>174-630</t>
  </si>
  <si>
    <t>174-640</t>
  </si>
  <si>
    <t>174-650</t>
  </si>
  <si>
    <t>174-65G</t>
  </si>
  <si>
    <t>174-660</t>
  </si>
  <si>
    <t>174-66A</t>
  </si>
  <si>
    <t>174-670</t>
  </si>
  <si>
    <t>174-67B</t>
  </si>
  <si>
    <t>174-680</t>
  </si>
  <si>
    <t>174-681</t>
  </si>
  <si>
    <t>174-690</t>
  </si>
  <si>
    <t>174-69A</t>
  </si>
  <si>
    <t>174-700</t>
  </si>
  <si>
    <t>174-710</t>
  </si>
  <si>
    <t>174-720</t>
  </si>
  <si>
    <t>174-730</t>
  </si>
  <si>
    <t>174-73A</t>
  </si>
  <si>
    <t>174-740</t>
  </si>
  <si>
    <t>174-750</t>
  </si>
  <si>
    <t>174-760</t>
  </si>
  <si>
    <t>174-761</t>
  </si>
  <si>
    <t>174-770</t>
  </si>
  <si>
    <t>174-780</t>
  </si>
  <si>
    <t>174-800</t>
  </si>
  <si>
    <t>174-810</t>
  </si>
  <si>
    <t>174-820</t>
  </si>
  <si>
    <t>174-821</t>
  </si>
  <si>
    <t>174-830</t>
  </si>
  <si>
    <t>174-840</t>
  </si>
  <si>
    <t>174-850</t>
  </si>
  <si>
    <t>174-860</t>
  </si>
  <si>
    <t>174-861</t>
  </si>
  <si>
    <t>174-862</t>
  </si>
  <si>
    <t>174-870</t>
  </si>
  <si>
    <t>174-880</t>
  </si>
  <si>
    <t>174-890</t>
  </si>
  <si>
    <t>174-900</t>
  </si>
  <si>
    <t>174-90C</t>
  </si>
  <si>
    <t>174-910</t>
  </si>
  <si>
    <t>174-91B</t>
  </si>
  <si>
    <t>174-920</t>
  </si>
  <si>
    <t>174-92W</t>
  </si>
  <si>
    <t>174-930</t>
  </si>
  <si>
    <t>174-93T</t>
  </si>
  <si>
    <t>174-940</t>
  </si>
  <si>
    <t>174-950</t>
  </si>
  <si>
    <t>174-960</t>
  </si>
  <si>
    <t>174-96C</t>
  </si>
  <si>
    <t>174-970</t>
  </si>
  <si>
    <t>174-980</t>
  </si>
  <si>
    <t>174-98A</t>
  </si>
  <si>
    <t>174-990</t>
  </si>
  <si>
    <t>174-995</t>
  </si>
  <si>
    <t>176-010</t>
  </si>
  <si>
    <t>176-01F</t>
  </si>
  <si>
    <t>176-020</t>
  </si>
  <si>
    <t>176-030</t>
  </si>
  <si>
    <t>176-040</t>
  </si>
  <si>
    <t>176-050</t>
  </si>
  <si>
    <t>176-060</t>
  </si>
  <si>
    <t>176-070</t>
  </si>
  <si>
    <t>176-080</t>
  </si>
  <si>
    <t>176-090</t>
  </si>
  <si>
    <t>176-100</t>
  </si>
  <si>
    <t>176-110</t>
  </si>
  <si>
    <t>176-111</t>
  </si>
  <si>
    <t>176-11C</t>
  </si>
  <si>
    <t>176-120</t>
  </si>
  <si>
    <t>176-130</t>
  </si>
  <si>
    <t>176-132</t>
  </si>
  <si>
    <t>176-13B</t>
  </si>
  <si>
    <t>176-13D</t>
  </si>
  <si>
    <t>176-140</t>
  </si>
  <si>
    <t>176-150</t>
  </si>
  <si>
    <t>176-160</t>
  </si>
  <si>
    <t>176-170</t>
  </si>
  <si>
    <t>176-180</t>
  </si>
  <si>
    <t>176-181</t>
  </si>
  <si>
    <t>176-182</t>
  </si>
  <si>
    <t>176-190</t>
  </si>
  <si>
    <t>176-200</t>
  </si>
  <si>
    <t>176-210</t>
  </si>
  <si>
    <t>176-230</t>
  </si>
  <si>
    <t>176-240</t>
  </si>
  <si>
    <t>176-241</t>
  </si>
  <si>
    <t>176-250</t>
  </si>
  <si>
    <t>176-260</t>
  </si>
  <si>
    <t>176-26C</t>
  </si>
  <si>
    <t>176-270</t>
  </si>
  <si>
    <t>176-280</t>
  </si>
  <si>
    <t>176-290</t>
  </si>
  <si>
    <t>176-291</t>
  </si>
  <si>
    <t>176-292</t>
  </si>
  <si>
    <t>176-300</t>
  </si>
  <si>
    <t>176-310</t>
  </si>
  <si>
    <t>176-320</t>
  </si>
  <si>
    <t>176-32K</t>
  </si>
  <si>
    <t>176-32L</t>
  </si>
  <si>
    <t>176-32N</t>
  </si>
  <si>
    <t>176-32Q</t>
  </si>
  <si>
    <t>176-32T</t>
  </si>
  <si>
    <t>176-330</t>
  </si>
  <si>
    <t>176-340</t>
  </si>
  <si>
    <t>176-34D</t>
  </si>
  <si>
    <t>176-34G</t>
  </si>
  <si>
    <t>176-34H</t>
  </si>
  <si>
    <t>176-350</t>
  </si>
  <si>
    <t>176-360</t>
  </si>
  <si>
    <t>176-36C</t>
  </si>
  <si>
    <t>176-36F</t>
  </si>
  <si>
    <t>176-36G</t>
  </si>
  <si>
    <t>176-370</t>
  </si>
  <si>
    <t>176-380</t>
  </si>
  <si>
    <t>176-390</t>
  </si>
  <si>
    <t>176-39A</t>
  </si>
  <si>
    <t>176-39B</t>
  </si>
  <si>
    <t>176-400</t>
  </si>
  <si>
    <t>176-410</t>
  </si>
  <si>
    <t>176-41C</t>
  </si>
  <si>
    <t>176-41H</t>
  </si>
  <si>
    <t>176-41K</t>
  </si>
  <si>
    <t>176-420</t>
  </si>
  <si>
    <t>176-421</t>
  </si>
  <si>
    <t>176-42A</t>
  </si>
  <si>
    <t>176-430</t>
  </si>
  <si>
    <t>176-440</t>
  </si>
  <si>
    <t>176-450</t>
  </si>
  <si>
    <t>176-460</t>
  </si>
  <si>
    <t>176-470</t>
  </si>
  <si>
    <t>176-480</t>
  </si>
  <si>
    <t>176-490</t>
  </si>
  <si>
    <t>176-491</t>
  </si>
  <si>
    <t>176-49B</t>
  </si>
  <si>
    <t>176-49E</t>
  </si>
  <si>
    <t>176-49G</t>
  </si>
  <si>
    <t>176-500</t>
  </si>
  <si>
    <t>176-510</t>
  </si>
  <si>
    <t>176-520</t>
  </si>
  <si>
    <t>176-530</t>
  </si>
  <si>
    <t>176-53B</t>
  </si>
  <si>
    <t>176-540</t>
  </si>
  <si>
    <t>176-550</t>
  </si>
  <si>
    <t>176-55A</t>
  </si>
  <si>
    <t>176-55B</t>
  </si>
  <si>
    <t>176-560</t>
  </si>
  <si>
    <t>176-570</t>
  </si>
  <si>
    <t>176-580</t>
  </si>
  <si>
    <t>176-590</t>
  </si>
  <si>
    <t>176-600</t>
  </si>
  <si>
    <t>176-60B</t>
  </si>
  <si>
    <t>176-60I</t>
  </si>
  <si>
    <t>176-60L</t>
  </si>
  <si>
    <t>176-60N</t>
  </si>
  <si>
    <t>176-60Q</t>
  </si>
  <si>
    <t>176-60Y</t>
  </si>
  <si>
    <t>176-610</t>
  </si>
  <si>
    <t>176-61J</t>
  </si>
  <si>
    <t>176-61Q</t>
  </si>
  <si>
    <t>176-61V</t>
  </si>
  <si>
    <t>176-61W</t>
  </si>
  <si>
    <t>176-61Y</t>
  </si>
  <si>
    <t>176-620</t>
  </si>
  <si>
    <t>176-62J</t>
  </si>
  <si>
    <t>176-630</t>
  </si>
  <si>
    <t>176-640</t>
  </si>
  <si>
    <t>176-650</t>
  </si>
  <si>
    <t>176-65F</t>
  </si>
  <si>
    <t>176-65G</t>
  </si>
  <si>
    <t>176-660</t>
  </si>
  <si>
    <t>176-66A</t>
  </si>
  <si>
    <t>176-670</t>
  </si>
  <si>
    <t>176-680</t>
  </si>
  <si>
    <t>176-681</t>
  </si>
  <si>
    <t>176-68C</t>
  </si>
  <si>
    <t>176-690</t>
  </si>
  <si>
    <t>176-69A</t>
  </si>
  <si>
    <t>176-700</t>
  </si>
  <si>
    <t>176-70A</t>
  </si>
  <si>
    <t>176-710</t>
  </si>
  <si>
    <t>176-720</t>
  </si>
  <si>
    <t>176-730</t>
  </si>
  <si>
    <t>176-740</t>
  </si>
  <si>
    <t>176-750</t>
  </si>
  <si>
    <t>176-760</t>
  </si>
  <si>
    <t>176-761</t>
  </si>
  <si>
    <t>176-770</t>
  </si>
  <si>
    <t>176-780</t>
  </si>
  <si>
    <t>176-790</t>
  </si>
  <si>
    <t>176-79Z</t>
  </si>
  <si>
    <t>176-800</t>
  </si>
  <si>
    <t>176-810</t>
  </si>
  <si>
    <t>176-820</t>
  </si>
  <si>
    <t>176-821</t>
  </si>
  <si>
    <t>176-830</t>
  </si>
  <si>
    <t>176-840</t>
  </si>
  <si>
    <t>176-850</t>
  </si>
  <si>
    <t>176-860</t>
  </si>
  <si>
    <t>176-861</t>
  </si>
  <si>
    <t>176-862</t>
  </si>
  <si>
    <t>176-870</t>
  </si>
  <si>
    <t>176-880</t>
  </si>
  <si>
    <t>176-890</t>
  </si>
  <si>
    <t>176-900</t>
  </si>
  <si>
    <t>176-90A</t>
  </si>
  <si>
    <t>176-90C</t>
  </si>
  <si>
    <t>176-90F</t>
  </si>
  <si>
    <t>176-910</t>
  </si>
  <si>
    <t>176-920</t>
  </si>
  <si>
    <t>176-92W</t>
  </si>
  <si>
    <t>176-92Y</t>
  </si>
  <si>
    <t>176-930</t>
  </si>
  <si>
    <t>176-93T</t>
  </si>
  <si>
    <t>176-940</t>
  </si>
  <si>
    <t>176-94A</t>
  </si>
  <si>
    <t>176-950</t>
  </si>
  <si>
    <t>176-960</t>
  </si>
  <si>
    <t>176-970</t>
  </si>
  <si>
    <t>176-980</t>
  </si>
  <si>
    <t>176-98A</t>
  </si>
  <si>
    <t>176-990</t>
  </si>
  <si>
    <t>176-995</t>
  </si>
  <si>
    <t>177-010</t>
  </si>
  <si>
    <t>177-020</t>
  </si>
  <si>
    <t>177-030</t>
  </si>
  <si>
    <t>177-040</t>
  </si>
  <si>
    <t>177-050</t>
  </si>
  <si>
    <t>177-060</t>
  </si>
  <si>
    <t>177-070</t>
  </si>
  <si>
    <t>177-080</t>
  </si>
  <si>
    <t>177-090</t>
  </si>
  <si>
    <t>177-100</t>
  </si>
  <si>
    <t>177-110</t>
  </si>
  <si>
    <t>177-111</t>
  </si>
  <si>
    <t>177-11C</t>
  </si>
  <si>
    <t>177-120</t>
  </si>
  <si>
    <t>177-130</t>
  </si>
  <si>
    <t>177-132</t>
  </si>
  <si>
    <t>177-13B</t>
  </si>
  <si>
    <t>177-13C</t>
  </si>
  <si>
    <t>177-140</t>
  </si>
  <si>
    <t>177-150</t>
  </si>
  <si>
    <t>177-160</t>
  </si>
  <si>
    <t>177-170</t>
  </si>
  <si>
    <t>177-180</t>
  </si>
  <si>
    <t>177-181</t>
  </si>
  <si>
    <t>177-182</t>
  </si>
  <si>
    <t>177-190</t>
  </si>
  <si>
    <t>177-200</t>
  </si>
  <si>
    <t>177-210</t>
  </si>
  <si>
    <t>177-220</t>
  </si>
  <si>
    <t>177-230</t>
  </si>
  <si>
    <t>177-240</t>
  </si>
  <si>
    <t>177-241</t>
  </si>
  <si>
    <t>177-250</t>
  </si>
  <si>
    <t>177-260</t>
  </si>
  <si>
    <t>177-26C</t>
  </si>
  <si>
    <t>177-270</t>
  </si>
  <si>
    <t>177-290</t>
  </si>
  <si>
    <t>177-291</t>
  </si>
  <si>
    <t>177-292</t>
  </si>
  <si>
    <t>177-300</t>
  </si>
  <si>
    <t>177-310</t>
  </si>
  <si>
    <t>177-320</t>
  </si>
  <si>
    <t>177-32Q</t>
  </si>
  <si>
    <t>177-32T</t>
  </si>
  <si>
    <t>177-330</t>
  </si>
  <si>
    <t>177-340</t>
  </si>
  <si>
    <t>177-34D</t>
  </si>
  <si>
    <t>177-34G</t>
  </si>
  <si>
    <t>177-350</t>
  </si>
  <si>
    <t>177-360</t>
  </si>
  <si>
    <t>177-36C</t>
  </si>
  <si>
    <t>177-370</t>
  </si>
  <si>
    <t>177-380</t>
  </si>
  <si>
    <t>177-390</t>
  </si>
  <si>
    <t>177-39A</t>
  </si>
  <si>
    <t>177-39B</t>
  </si>
  <si>
    <t>177-400</t>
  </si>
  <si>
    <t>177-410</t>
  </si>
  <si>
    <t>177-41C</t>
  </si>
  <si>
    <t>177-41H</t>
  </si>
  <si>
    <t>177-41K</t>
  </si>
  <si>
    <t>177-420</t>
  </si>
  <si>
    <t>177-421</t>
  </si>
  <si>
    <t>177-422</t>
  </si>
  <si>
    <t>177-430</t>
  </si>
  <si>
    <t>177-440</t>
  </si>
  <si>
    <t>177-450</t>
  </si>
  <si>
    <t>177-460</t>
  </si>
  <si>
    <t>177-470</t>
  </si>
  <si>
    <t>177-480</t>
  </si>
  <si>
    <t>177-490</t>
  </si>
  <si>
    <t>177-491</t>
  </si>
  <si>
    <t>177-49B</t>
  </si>
  <si>
    <t>177-500</t>
  </si>
  <si>
    <t>177-510</t>
  </si>
  <si>
    <t>177-520</t>
  </si>
  <si>
    <t>177-530</t>
  </si>
  <si>
    <t>177-53B</t>
  </si>
  <si>
    <t>177-540</t>
  </si>
  <si>
    <t>177-550</t>
  </si>
  <si>
    <t>177-55A</t>
  </si>
  <si>
    <t>177-560</t>
  </si>
  <si>
    <t>177-570</t>
  </si>
  <si>
    <t>177-580</t>
  </si>
  <si>
    <t>177-590</t>
  </si>
  <si>
    <t>177-600</t>
  </si>
  <si>
    <t>177-60B</t>
  </si>
  <si>
    <t>177-60Q</t>
  </si>
  <si>
    <t>177-60Y</t>
  </si>
  <si>
    <t>177-610</t>
  </si>
  <si>
    <t>177-61Q</t>
  </si>
  <si>
    <t>177-61W</t>
  </si>
  <si>
    <t>177-620</t>
  </si>
  <si>
    <t>177-62J</t>
  </si>
  <si>
    <t>177-630</t>
  </si>
  <si>
    <t>177-640</t>
  </si>
  <si>
    <t>177-650</t>
  </si>
  <si>
    <t>177-660</t>
  </si>
  <si>
    <t>177-670</t>
  </si>
  <si>
    <t>177-680</t>
  </si>
  <si>
    <t>177-681</t>
  </si>
  <si>
    <t>177-68C</t>
  </si>
  <si>
    <t>177-690</t>
  </si>
  <si>
    <t>177-69A</t>
  </si>
  <si>
    <t>177-700</t>
  </si>
  <si>
    <t>177-70A</t>
  </si>
  <si>
    <t>177-710</t>
  </si>
  <si>
    <t>177-720</t>
  </si>
  <si>
    <t>177-730</t>
  </si>
  <si>
    <t>177-740</t>
  </si>
  <si>
    <t>177-750</t>
  </si>
  <si>
    <t>177-760</t>
  </si>
  <si>
    <t>177-761</t>
  </si>
  <si>
    <t>177-770</t>
  </si>
  <si>
    <t>177-780</t>
  </si>
  <si>
    <t>177-790</t>
  </si>
  <si>
    <t>177-800</t>
  </si>
  <si>
    <t>177-810</t>
  </si>
  <si>
    <t>177-820</t>
  </si>
  <si>
    <t>177-821</t>
  </si>
  <si>
    <t>177-830</t>
  </si>
  <si>
    <t>177-840</t>
  </si>
  <si>
    <t>177-850</t>
  </si>
  <si>
    <t>177-860</t>
  </si>
  <si>
    <t>177-861</t>
  </si>
  <si>
    <t>177-862</t>
  </si>
  <si>
    <t>177-870</t>
  </si>
  <si>
    <t>177-880</t>
  </si>
  <si>
    <t>177-890</t>
  </si>
  <si>
    <t>177-900</t>
  </si>
  <si>
    <t>177-90F</t>
  </si>
  <si>
    <t>177-910</t>
  </si>
  <si>
    <t>177-920</t>
  </si>
  <si>
    <t>177-92Y</t>
  </si>
  <si>
    <t>177-930</t>
  </si>
  <si>
    <t>177-940</t>
  </si>
  <si>
    <t>177-94A</t>
  </si>
  <si>
    <t>177-960</t>
  </si>
  <si>
    <t>177-970</t>
  </si>
  <si>
    <t>177-980</t>
  </si>
  <si>
    <t>177-990</t>
  </si>
  <si>
    <t>177-995</t>
  </si>
  <si>
    <t>185-00A</t>
  </si>
  <si>
    <t>185-00B</t>
  </si>
  <si>
    <t>185-010</t>
  </si>
  <si>
    <t>185-01B</t>
  </si>
  <si>
    <t>185-01C</t>
  </si>
  <si>
    <t>185-01D</t>
  </si>
  <si>
    <t>185-01F</t>
  </si>
  <si>
    <t>185-020</t>
  </si>
  <si>
    <t>185-030</t>
  </si>
  <si>
    <t>185-040</t>
  </si>
  <si>
    <t>185-050</t>
  </si>
  <si>
    <t>185-060</t>
  </si>
  <si>
    <t>185-06B</t>
  </si>
  <si>
    <t>185-070</t>
  </si>
  <si>
    <t>185-07A</t>
  </si>
  <si>
    <t>185-080</t>
  </si>
  <si>
    <t>185-090</t>
  </si>
  <si>
    <t>185-09B</t>
  </si>
  <si>
    <t>185-100</t>
  </si>
  <si>
    <t>185-10A</t>
  </si>
  <si>
    <t>185-10B</t>
  </si>
  <si>
    <t>185-110</t>
  </si>
  <si>
    <t>185-111</t>
  </si>
  <si>
    <t>185-11A</t>
  </si>
  <si>
    <t>185-11B</t>
  </si>
  <si>
    <t>185-11C</t>
  </si>
  <si>
    <t>185-11D</t>
  </si>
  <si>
    <t>185-11F</t>
  </si>
  <si>
    <t>185-11K</t>
  </si>
  <si>
    <t>185-120</t>
  </si>
  <si>
    <t>185-12A</t>
  </si>
  <si>
    <t>185-130</t>
  </si>
  <si>
    <t>185-132</t>
  </si>
  <si>
    <t>185-13A</t>
  </si>
  <si>
    <t>185-13C</t>
  </si>
  <si>
    <t>185-13D</t>
  </si>
  <si>
    <t>185-140</t>
  </si>
  <si>
    <t>185-150</t>
  </si>
  <si>
    <t>185-160</t>
  </si>
  <si>
    <t>185-16B</t>
  </si>
  <si>
    <t>185-170</t>
  </si>
  <si>
    <t>185-180</t>
  </si>
  <si>
    <t>185-181</t>
  </si>
  <si>
    <t>185-182</t>
  </si>
  <si>
    <t>185-190</t>
  </si>
  <si>
    <t>185-19A</t>
  </si>
  <si>
    <t>185-19B</t>
  </si>
  <si>
    <t>185-19C</t>
  </si>
  <si>
    <t>185-200</t>
  </si>
  <si>
    <t>185-20A</t>
  </si>
  <si>
    <t>185-210</t>
  </si>
  <si>
    <t>185-220</t>
  </si>
  <si>
    <t>185-230</t>
  </si>
  <si>
    <t>185-23A</t>
  </si>
  <si>
    <t>185-240</t>
  </si>
  <si>
    <t>185-241</t>
  </si>
  <si>
    <t>185-24B</t>
  </si>
  <si>
    <t>185-24N</t>
  </si>
  <si>
    <t>185-250</t>
  </si>
  <si>
    <t>185-260</t>
  </si>
  <si>
    <t>185-26C</t>
  </si>
  <si>
    <t>185-270</t>
  </si>
  <si>
    <t>185-27A</t>
  </si>
  <si>
    <t>185-280</t>
  </si>
  <si>
    <t>185-290</t>
  </si>
  <si>
    <t>185-291</t>
  </si>
  <si>
    <t>185-292</t>
  </si>
  <si>
    <t>185-295</t>
  </si>
  <si>
    <t>185-29A</t>
  </si>
  <si>
    <t>185-300</t>
  </si>
  <si>
    <t>185-310</t>
  </si>
  <si>
    <t>185-320</t>
  </si>
  <si>
    <t>185-32A</t>
  </si>
  <si>
    <t>185-32B</t>
  </si>
  <si>
    <t>185-32H</t>
  </si>
  <si>
    <t>185-32K</t>
  </si>
  <si>
    <t>185-32L</t>
  </si>
  <si>
    <t>185-32N</t>
  </si>
  <si>
    <t>185-32P</t>
  </si>
  <si>
    <t>185-32R</t>
  </si>
  <si>
    <t>185-32S</t>
  </si>
  <si>
    <t>185-32T</t>
  </si>
  <si>
    <t>185-330</t>
  </si>
  <si>
    <t>185-33A</t>
  </si>
  <si>
    <t>185-340</t>
  </si>
  <si>
    <t>185-34B</t>
  </si>
  <si>
    <t>185-34D</t>
  </si>
  <si>
    <t>185-34F</t>
  </si>
  <si>
    <t>185-34G</t>
  </si>
  <si>
    <t>185-34H</t>
  </si>
  <si>
    <t>185-34Z</t>
  </si>
  <si>
    <t>185-350</t>
  </si>
  <si>
    <t>185-35A</t>
  </si>
  <si>
    <t>185-35B</t>
  </si>
  <si>
    <t>185-360</t>
  </si>
  <si>
    <t>185-36B</t>
  </si>
  <si>
    <t>185-36C</t>
  </si>
  <si>
    <t>185-36F</t>
  </si>
  <si>
    <t>185-36G</t>
  </si>
  <si>
    <t>185-370</t>
  </si>
  <si>
    <t>185-380</t>
  </si>
  <si>
    <t>185-390</t>
  </si>
  <si>
    <t>185-39A</t>
  </si>
  <si>
    <t>185-39B</t>
  </si>
  <si>
    <t>185-400</t>
  </si>
  <si>
    <t>185-410</t>
  </si>
  <si>
    <t>185-41B</t>
  </si>
  <si>
    <t>185-41C</t>
  </si>
  <si>
    <t>185-41F</t>
  </si>
  <si>
    <t>185-41G</t>
  </si>
  <si>
    <t>185-41H</t>
  </si>
  <si>
    <t>185-41J</t>
  </si>
  <si>
    <t>185-41K</t>
  </si>
  <si>
    <t>185-41L</t>
  </si>
  <si>
    <t>185-41M</t>
  </si>
  <si>
    <t>185-41N</t>
  </si>
  <si>
    <t>185-41Q</t>
  </si>
  <si>
    <t>185-41R</t>
  </si>
  <si>
    <t>185-420</t>
  </si>
  <si>
    <t>185-421</t>
  </si>
  <si>
    <t>185-422</t>
  </si>
  <si>
    <t>185-42A</t>
  </si>
  <si>
    <t>185-42B</t>
  </si>
  <si>
    <t>185-430</t>
  </si>
  <si>
    <t>185-43C</t>
  </si>
  <si>
    <t>185-43D</t>
  </si>
  <si>
    <t>185-440</t>
  </si>
  <si>
    <t>185-44A</t>
  </si>
  <si>
    <t>185-450</t>
  </si>
  <si>
    <t>185-45A</t>
  </si>
  <si>
    <t>185-45B</t>
  </si>
  <si>
    <t>185-460</t>
  </si>
  <si>
    <t>185-470</t>
  </si>
  <si>
    <t>185-480</t>
  </si>
  <si>
    <t>185-490</t>
  </si>
  <si>
    <t>185-491</t>
  </si>
  <si>
    <t>185-49B</t>
  </si>
  <si>
    <t>185-49D</t>
  </si>
  <si>
    <t>185-49E</t>
  </si>
  <si>
    <t>185-49F</t>
  </si>
  <si>
    <t>185-49G</t>
  </si>
  <si>
    <t>185-500</t>
  </si>
  <si>
    <t>185-50A</t>
  </si>
  <si>
    <t>185-50Z</t>
  </si>
  <si>
    <t>185-510</t>
  </si>
  <si>
    <t>185-51A</t>
  </si>
  <si>
    <t>185-51B</t>
  </si>
  <si>
    <t>185-520</t>
  </si>
  <si>
    <t>185-530</t>
  </si>
  <si>
    <t>185-53B</t>
  </si>
  <si>
    <t>185-53C</t>
  </si>
  <si>
    <t>185-540</t>
  </si>
  <si>
    <t>185-54A</t>
  </si>
  <si>
    <t>185-550</t>
  </si>
  <si>
    <t>185-55A</t>
  </si>
  <si>
    <t>185-560</t>
  </si>
  <si>
    <t>185-570</t>
  </si>
  <si>
    <t>185-580</t>
  </si>
  <si>
    <t>185-58B</t>
  </si>
  <si>
    <t>185-590</t>
  </si>
  <si>
    <t>185-600</t>
  </si>
  <si>
    <t>185-60B</t>
  </si>
  <si>
    <t>185-60D</t>
  </si>
  <si>
    <t>185-60F</t>
  </si>
  <si>
    <t>185-60G</t>
  </si>
  <si>
    <t>185-60I</t>
  </si>
  <si>
    <t>185-60J</t>
  </si>
  <si>
    <t>185-60K</t>
  </si>
  <si>
    <t>185-60L</t>
  </si>
  <si>
    <t>185-60M</t>
  </si>
  <si>
    <t>185-60N</t>
  </si>
  <si>
    <t>185-60Q</t>
  </si>
  <si>
    <t>185-60S</t>
  </si>
  <si>
    <t>185-60Y</t>
  </si>
  <si>
    <t>185-60Z</t>
  </si>
  <si>
    <t>185-610</t>
  </si>
  <si>
    <t>185-61J</t>
  </si>
  <si>
    <t>185-61M</t>
  </si>
  <si>
    <t>185-61N</t>
  </si>
  <si>
    <t>185-61P</t>
  </si>
  <si>
    <t>185-61Q</t>
  </si>
  <si>
    <t>185-61R</t>
  </si>
  <si>
    <t>185-61S</t>
  </si>
  <si>
    <t>185-61T</t>
  </si>
  <si>
    <t>185-61U</t>
  </si>
  <si>
    <t>185-61V</t>
  </si>
  <si>
    <t>185-61W</t>
  </si>
  <si>
    <t>185-61X</t>
  </si>
  <si>
    <t>185-620</t>
  </si>
  <si>
    <t>185-62A</t>
  </si>
  <si>
    <t>185-62J</t>
  </si>
  <si>
    <t>185-62K</t>
  </si>
  <si>
    <t>185-62L</t>
  </si>
  <si>
    <t>185-630</t>
  </si>
  <si>
    <t>185-63A</t>
  </si>
  <si>
    <t>185-63B</t>
  </si>
  <si>
    <t>185-63C</t>
  </si>
  <si>
    <t>185-640</t>
  </si>
  <si>
    <t>185-64A</t>
  </si>
  <si>
    <t>185-650</t>
  </si>
  <si>
    <t>185-65A</t>
  </si>
  <si>
    <t>185-65B</t>
  </si>
  <si>
    <t>185-65C</t>
  </si>
  <si>
    <t>185-65D</t>
  </si>
  <si>
    <t>185-65F</t>
  </si>
  <si>
    <t>185-65H</t>
  </si>
  <si>
    <t>185-660</t>
  </si>
  <si>
    <t>185-66A</t>
  </si>
  <si>
    <t>185-670</t>
  </si>
  <si>
    <t>185-67B</t>
  </si>
  <si>
    <t>185-680</t>
  </si>
  <si>
    <t>185-681</t>
  </si>
  <si>
    <t>185-68A</t>
  </si>
  <si>
    <t>185-68C</t>
  </si>
  <si>
    <t>185-690</t>
  </si>
  <si>
    <t>185-69A</t>
  </si>
  <si>
    <t>185-700</t>
  </si>
  <si>
    <t>185-70A</t>
  </si>
  <si>
    <t>185-710</t>
  </si>
  <si>
    <t>185-720</t>
  </si>
  <si>
    <t>185-730</t>
  </si>
  <si>
    <t>185-73A</t>
  </si>
  <si>
    <t>185-73B</t>
  </si>
  <si>
    <t>185-740</t>
  </si>
  <si>
    <t>185-74Z</t>
  </si>
  <si>
    <t>185-750</t>
  </si>
  <si>
    <t>185-760</t>
  </si>
  <si>
    <t>185-761</t>
  </si>
  <si>
    <t>185-76A</t>
  </si>
  <si>
    <t>185-770</t>
  </si>
  <si>
    <t>185-780</t>
  </si>
  <si>
    <t>185-78B</t>
  </si>
  <si>
    <t>185-790</t>
  </si>
  <si>
    <t>185-79A</t>
  </si>
  <si>
    <t>185-79Z</t>
  </si>
  <si>
    <t>185-800</t>
  </si>
  <si>
    <t>185-80C</t>
  </si>
  <si>
    <t>185-810</t>
  </si>
  <si>
    <t>185-81A</t>
  </si>
  <si>
    <t>185-820</t>
  </si>
  <si>
    <t>185-830</t>
  </si>
  <si>
    <t>185-840</t>
  </si>
  <si>
    <t>185-84B</t>
  </si>
  <si>
    <t>185-850</t>
  </si>
  <si>
    <t>185-860</t>
  </si>
  <si>
    <t>185-861</t>
  </si>
  <si>
    <t>185-862</t>
  </si>
  <si>
    <t>185-86T</t>
  </si>
  <si>
    <t>185-870</t>
  </si>
  <si>
    <t>185-87A</t>
  </si>
  <si>
    <t>185-880</t>
  </si>
  <si>
    <t>185-88A</t>
  </si>
  <si>
    <t>185-890</t>
  </si>
  <si>
    <t>185-900</t>
  </si>
  <si>
    <t>185-90A</t>
  </si>
  <si>
    <t>185-90B</t>
  </si>
  <si>
    <t>185-90D</t>
  </si>
  <si>
    <t>185-90F</t>
  </si>
  <si>
    <t>185-910</t>
  </si>
  <si>
    <t>185-91A</t>
  </si>
  <si>
    <t>185-91B</t>
  </si>
  <si>
    <t>185-920</t>
  </si>
  <si>
    <t>185-92B</t>
  </si>
  <si>
    <t>185-92D</t>
  </si>
  <si>
    <t>185-92E</t>
  </si>
  <si>
    <t>185-92F</t>
  </si>
  <si>
    <t>185-92G</t>
  </si>
  <si>
    <t>185-92M</t>
  </si>
  <si>
    <t>185-92N</t>
  </si>
  <si>
    <t>185-92P</t>
  </si>
  <si>
    <t>185-92R</t>
  </si>
  <si>
    <t>185-92S</t>
  </si>
  <si>
    <t>185-92T</t>
  </si>
  <si>
    <t>185-92U</t>
  </si>
  <si>
    <t>185-92V</t>
  </si>
  <si>
    <t>185-92W</t>
  </si>
  <si>
    <t>185-92Y</t>
  </si>
  <si>
    <t>185-930</t>
  </si>
  <si>
    <t>185-93A</t>
  </si>
  <si>
    <t>185-93J</t>
  </si>
  <si>
    <t>185-93N</t>
  </si>
  <si>
    <t>185-93P</t>
  </si>
  <si>
    <t>185-93Q</t>
  </si>
  <si>
    <t>185-93R</t>
  </si>
  <si>
    <t>185-93T</t>
  </si>
  <si>
    <t>185-93V</t>
  </si>
  <si>
    <t>185-940</t>
  </si>
  <si>
    <t>185-94A</t>
  </si>
  <si>
    <t>185-94Z</t>
  </si>
  <si>
    <t>185-950</t>
  </si>
  <si>
    <t>185-95A</t>
  </si>
  <si>
    <t>185-960</t>
  </si>
  <si>
    <t>185-96C</t>
  </si>
  <si>
    <t>185-96F</t>
  </si>
  <si>
    <t>185-970</t>
  </si>
  <si>
    <t>185-980</t>
  </si>
  <si>
    <t>185-98A</t>
  </si>
  <si>
    <t>185-98B</t>
  </si>
  <si>
    <t>185-990</t>
  </si>
  <si>
    <t>185-995</t>
  </si>
  <si>
    <t>186-00A</t>
  </si>
  <si>
    <t>186-010</t>
  </si>
  <si>
    <t>186-020</t>
  </si>
  <si>
    <t>186-030</t>
  </si>
  <si>
    <t>186-040</t>
  </si>
  <si>
    <t>186-060</t>
  </si>
  <si>
    <t>186-070</t>
  </si>
  <si>
    <t>186-080</t>
  </si>
  <si>
    <t>186-090</t>
  </si>
  <si>
    <t>186-100</t>
  </si>
  <si>
    <t>186-10A</t>
  </si>
  <si>
    <t>186-10B</t>
  </si>
  <si>
    <t>186-110</t>
  </si>
  <si>
    <t>186-111</t>
  </si>
  <si>
    <t>186-11A</t>
  </si>
  <si>
    <t>186-11K</t>
  </si>
  <si>
    <t>186-120</t>
  </si>
  <si>
    <t>186-12A</t>
  </si>
  <si>
    <t>186-130</t>
  </si>
  <si>
    <t>186-132</t>
  </si>
  <si>
    <t>186-140</t>
  </si>
  <si>
    <t>186-160</t>
  </si>
  <si>
    <t>186-170</t>
  </si>
  <si>
    <t>186-180</t>
  </si>
  <si>
    <t>186-182</t>
  </si>
  <si>
    <t>186-190</t>
  </si>
  <si>
    <t>186-200</t>
  </si>
  <si>
    <t>186-210</t>
  </si>
  <si>
    <t>186-220</t>
  </si>
  <si>
    <t>186-230</t>
  </si>
  <si>
    <t>186-23A</t>
  </si>
  <si>
    <t>186-240</t>
  </si>
  <si>
    <t>186-241</t>
  </si>
  <si>
    <t>186-24N</t>
  </si>
  <si>
    <t>186-250</t>
  </si>
  <si>
    <t>186-260</t>
  </si>
  <si>
    <t>186-270</t>
  </si>
  <si>
    <t>186-280</t>
  </si>
  <si>
    <t>186-290</t>
  </si>
  <si>
    <t>186-291</t>
  </si>
  <si>
    <t>186-292</t>
  </si>
  <si>
    <t>186-300</t>
  </si>
  <si>
    <t>186-310</t>
  </si>
  <si>
    <t>186-320</t>
  </si>
  <si>
    <t>186-32L</t>
  </si>
  <si>
    <t>186-330</t>
  </si>
  <si>
    <t>186-340</t>
  </si>
  <si>
    <t>186-350</t>
  </si>
  <si>
    <t>186-36B</t>
  </si>
  <si>
    <t>186-36C</t>
  </si>
  <si>
    <t>186-370</t>
  </si>
  <si>
    <t>186-380</t>
  </si>
  <si>
    <t>186-390</t>
  </si>
  <si>
    <t>186-400</t>
  </si>
  <si>
    <t>186-410</t>
  </si>
  <si>
    <t>186-421</t>
  </si>
  <si>
    <t>186-422</t>
  </si>
  <si>
    <t>186-42B</t>
  </si>
  <si>
    <t>186-430</t>
  </si>
  <si>
    <t>186-43D</t>
  </si>
  <si>
    <t>186-440</t>
  </si>
  <si>
    <t>186-44A</t>
  </si>
  <si>
    <t>186-450</t>
  </si>
  <si>
    <t>186-45B</t>
  </si>
  <si>
    <t>186-460</t>
  </si>
  <si>
    <t>186-470</t>
  </si>
  <si>
    <t>186-480</t>
  </si>
  <si>
    <t>186-490</t>
  </si>
  <si>
    <t>186-491</t>
  </si>
  <si>
    <t>186-49B</t>
  </si>
  <si>
    <t>186-49E</t>
  </si>
  <si>
    <t>186-500</t>
  </si>
  <si>
    <t>186-510</t>
  </si>
  <si>
    <t>186-520</t>
  </si>
  <si>
    <t>186-530</t>
  </si>
  <si>
    <t>186-540</t>
  </si>
  <si>
    <t>186-550</t>
  </si>
  <si>
    <t>186-55A</t>
  </si>
  <si>
    <t>186-560</t>
  </si>
  <si>
    <t>186-570</t>
  </si>
  <si>
    <t>186-590</t>
  </si>
  <si>
    <t>186-600</t>
  </si>
  <si>
    <t>186-60L</t>
  </si>
  <si>
    <t>186-610</t>
  </si>
  <si>
    <t>186-61J</t>
  </si>
  <si>
    <t>186-61M</t>
  </si>
  <si>
    <t>186-61T</t>
  </si>
  <si>
    <t>186-61X</t>
  </si>
  <si>
    <t>186-620</t>
  </si>
  <si>
    <t>186-630</t>
  </si>
  <si>
    <t>186-63A</t>
  </si>
  <si>
    <t>186-63C</t>
  </si>
  <si>
    <t>186-650</t>
  </si>
  <si>
    <t>186-65C</t>
  </si>
  <si>
    <t>186-660</t>
  </si>
  <si>
    <t>186-670</t>
  </si>
  <si>
    <t>186-680</t>
  </si>
  <si>
    <t>186-681</t>
  </si>
  <si>
    <t>186-700</t>
  </si>
  <si>
    <t>186-710</t>
  </si>
  <si>
    <t>186-720</t>
  </si>
  <si>
    <t>186-730</t>
  </si>
  <si>
    <t>186-73A</t>
  </si>
  <si>
    <t>186-740</t>
  </si>
  <si>
    <t>186-750</t>
  </si>
  <si>
    <t>186-760</t>
  </si>
  <si>
    <t>186-770</t>
  </si>
  <si>
    <t>186-780</t>
  </si>
  <si>
    <t>186-790</t>
  </si>
  <si>
    <t>186-800</t>
  </si>
  <si>
    <t>186-810</t>
  </si>
  <si>
    <t>186-81A</t>
  </si>
  <si>
    <t>186-81B</t>
  </si>
  <si>
    <t>186-820</t>
  </si>
  <si>
    <t>186-830</t>
  </si>
  <si>
    <t>186-840</t>
  </si>
  <si>
    <t>186-850</t>
  </si>
  <si>
    <t>186-860</t>
  </si>
  <si>
    <t>186-861</t>
  </si>
  <si>
    <t>186-862</t>
  </si>
  <si>
    <t>186-870</t>
  </si>
  <si>
    <t>186-87A</t>
  </si>
  <si>
    <t>186-880</t>
  </si>
  <si>
    <t>186-88A</t>
  </si>
  <si>
    <t>186-890</t>
  </si>
  <si>
    <t>186-90A</t>
  </si>
  <si>
    <t>186-910</t>
  </si>
  <si>
    <t>186-920</t>
  </si>
  <si>
    <t>186-92G</t>
  </si>
  <si>
    <t>186-930</t>
  </si>
  <si>
    <t>186-93Q</t>
  </si>
  <si>
    <t>186-940</t>
  </si>
  <si>
    <t>186-950</t>
  </si>
  <si>
    <t>186-960</t>
  </si>
  <si>
    <t>186-970</t>
  </si>
  <si>
    <t>186-980</t>
  </si>
  <si>
    <t>186-990</t>
  </si>
  <si>
    <t>186-995</t>
  </si>
  <si>
    <t>187-070</t>
  </si>
  <si>
    <t>187-080</t>
  </si>
  <si>
    <t>187-210</t>
  </si>
  <si>
    <t>187-340</t>
  </si>
  <si>
    <t>187-630</t>
  </si>
  <si>
    <t>187-650</t>
  </si>
  <si>
    <t>187-710</t>
  </si>
  <si>
    <t>00A-185</t>
  </si>
  <si>
    <t>00A-186</t>
  </si>
  <si>
    <t>00B-185</t>
  </si>
  <si>
    <t>010-174</t>
  </si>
  <si>
    <t>010-176</t>
  </si>
  <si>
    <t>010-177</t>
  </si>
  <si>
    <t>010-185</t>
  </si>
  <si>
    <t>010-186</t>
  </si>
  <si>
    <t>01B-185</t>
  </si>
  <si>
    <t>01C-185</t>
  </si>
  <si>
    <t>01C-186</t>
  </si>
  <si>
    <t>01D-185</t>
  </si>
  <si>
    <t>01F-176</t>
  </si>
  <si>
    <t>01F-185</t>
  </si>
  <si>
    <t>020-174</t>
  </si>
  <si>
    <t>020-176</t>
  </si>
  <si>
    <t>020-177</t>
  </si>
  <si>
    <t>020-185</t>
  </si>
  <si>
    <t>020-186</t>
  </si>
  <si>
    <t>030-174</t>
  </si>
  <si>
    <t>030-176</t>
  </si>
  <si>
    <t>030-177</t>
  </si>
  <si>
    <t>030-185</t>
  </si>
  <si>
    <t>030-186</t>
  </si>
  <si>
    <t>040-174</t>
  </si>
  <si>
    <t>040-176</t>
  </si>
  <si>
    <t>040-177</t>
  </si>
  <si>
    <t>040-185</t>
  </si>
  <si>
    <t>040-186</t>
  </si>
  <si>
    <t>050-174</t>
  </si>
  <si>
    <t>050-176</t>
  </si>
  <si>
    <t>050-177</t>
  </si>
  <si>
    <t>050-185</t>
  </si>
  <si>
    <t>050-186</t>
  </si>
  <si>
    <t>060-174</t>
  </si>
  <si>
    <t>060-176</t>
  </si>
  <si>
    <t>060-177</t>
  </si>
  <si>
    <t>060-185</t>
  </si>
  <si>
    <t>060-186</t>
  </si>
  <si>
    <t>06B-185</t>
  </si>
  <si>
    <t>070-174</t>
  </si>
  <si>
    <t>070-176</t>
  </si>
  <si>
    <t>070-177</t>
  </si>
  <si>
    <t>070-185</t>
  </si>
  <si>
    <t>070-186</t>
  </si>
  <si>
    <t>070-187</t>
  </si>
  <si>
    <t>07A-185</t>
  </si>
  <si>
    <t>080-174</t>
  </si>
  <si>
    <t>080-176</t>
  </si>
  <si>
    <t>080-177</t>
  </si>
  <si>
    <t>080-185</t>
  </si>
  <si>
    <t>080-186</t>
  </si>
  <si>
    <t>080-187</t>
  </si>
  <si>
    <t>090-176</t>
  </si>
  <si>
    <t>090-177</t>
  </si>
  <si>
    <t>090-185</t>
  </si>
  <si>
    <t>090-186</t>
  </si>
  <si>
    <t>09B-185</t>
  </si>
  <si>
    <t>100-174</t>
  </si>
  <si>
    <t>100-176</t>
  </si>
  <si>
    <t>100-177</t>
  </si>
  <si>
    <t>100-185</t>
  </si>
  <si>
    <t>100-186</t>
  </si>
  <si>
    <t>10A-185</t>
  </si>
  <si>
    <t>10A-186</t>
  </si>
  <si>
    <t>10B-185</t>
  </si>
  <si>
    <t>10B-186</t>
  </si>
  <si>
    <t>110-174</t>
  </si>
  <si>
    <t>110-176</t>
  </si>
  <si>
    <t>110-177</t>
  </si>
  <si>
    <t>110-185</t>
  </si>
  <si>
    <t>110-186</t>
  </si>
  <si>
    <t>111-174</t>
  </si>
  <si>
    <t>111-176</t>
  </si>
  <si>
    <t>111-177</t>
  </si>
  <si>
    <t>111-185</t>
  </si>
  <si>
    <t>111-186</t>
  </si>
  <si>
    <t>11A-185</t>
  </si>
  <si>
    <t>11A-186</t>
  </si>
  <si>
    <t>11B-185</t>
  </si>
  <si>
    <t>11C-176</t>
  </si>
  <si>
    <t>11C-177</t>
  </si>
  <si>
    <t>11C-185</t>
  </si>
  <si>
    <t>11D-185</t>
  </si>
  <si>
    <t>11F-185</t>
  </si>
  <si>
    <t>11K-185</t>
  </si>
  <si>
    <t>11K-186</t>
  </si>
  <si>
    <t>120-174</t>
  </si>
  <si>
    <t>120-176</t>
  </si>
  <si>
    <t>120-177</t>
  </si>
  <si>
    <t>120-185</t>
  </si>
  <si>
    <t>120-186</t>
  </si>
  <si>
    <t>12A-185</t>
  </si>
  <si>
    <t>12A-186</t>
  </si>
  <si>
    <t>130-174</t>
  </si>
  <si>
    <t>130-176</t>
  </si>
  <si>
    <t>130-177</t>
  </si>
  <si>
    <t>130-185</t>
  </si>
  <si>
    <t>130-186</t>
  </si>
  <si>
    <t>132-174</t>
  </si>
  <si>
    <t>132-176</t>
  </si>
  <si>
    <t>132-177</t>
  </si>
  <si>
    <t>132-185</t>
  </si>
  <si>
    <t>132-186</t>
  </si>
  <si>
    <t>13A-185</t>
  </si>
  <si>
    <t>13B-174</t>
  </si>
  <si>
    <t>13B-176</t>
  </si>
  <si>
    <t>13B-177</t>
  </si>
  <si>
    <t>13B-185</t>
  </si>
  <si>
    <t>13C-176</t>
  </si>
  <si>
    <t>13C-177</t>
  </si>
  <si>
    <t>13C-185</t>
  </si>
  <si>
    <t>13C-186</t>
  </si>
  <si>
    <t>13D-174</t>
  </si>
  <si>
    <t>13D-176</t>
  </si>
  <si>
    <t>13D-185</t>
  </si>
  <si>
    <t>140-174</t>
  </si>
  <si>
    <t>140-176</t>
  </si>
  <si>
    <t>140-177</t>
  </si>
  <si>
    <t>140-185</t>
  </si>
  <si>
    <t>140-186</t>
  </si>
  <si>
    <t>150-174</t>
  </si>
  <si>
    <t>150-176</t>
  </si>
  <si>
    <t>150-177</t>
  </si>
  <si>
    <t>150-185</t>
  </si>
  <si>
    <t>150-186</t>
  </si>
  <si>
    <t>160-174</t>
  </si>
  <si>
    <t>160-176</t>
  </si>
  <si>
    <t>160-177</t>
  </si>
  <si>
    <t>160-185</t>
  </si>
  <si>
    <t>160-186</t>
  </si>
  <si>
    <t>16B-185</t>
  </si>
  <si>
    <t>170-174</t>
  </si>
  <si>
    <t>170-176</t>
  </si>
  <si>
    <t>170-177</t>
  </si>
  <si>
    <t>170-185</t>
  </si>
  <si>
    <t>170-186</t>
  </si>
  <si>
    <t>180-174</t>
  </si>
  <si>
    <t>180-176</t>
  </si>
  <si>
    <t>180-177</t>
  </si>
  <si>
    <t>180-185</t>
  </si>
  <si>
    <t>180-186</t>
  </si>
  <si>
    <t>181-174</t>
  </si>
  <si>
    <t>181-176</t>
  </si>
  <si>
    <t>181-177</t>
  </si>
  <si>
    <t>181-185</t>
  </si>
  <si>
    <t>181-186</t>
  </si>
  <si>
    <t>182-174</t>
  </si>
  <si>
    <t>182-176</t>
  </si>
  <si>
    <t>182-177</t>
  </si>
  <si>
    <t>182-185</t>
  </si>
  <si>
    <t>182-186</t>
  </si>
  <si>
    <t>190-174</t>
  </si>
  <si>
    <t>190-176</t>
  </si>
  <si>
    <t>190-177</t>
  </si>
  <si>
    <t>190-185</t>
  </si>
  <si>
    <t>190-186</t>
  </si>
  <si>
    <t>19A-185</t>
  </si>
  <si>
    <t>19B-185</t>
  </si>
  <si>
    <t>19C-185</t>
  </si>
  <si>
    <t>200-174</t>
  </si>
  <si>
    <t>200-176</t>
  </si>
  <si>
    <t>200-177</t>
  </si>
  <si>
    <t>200-185</t>
  </si>
  <si>
    <t>200-186</t>
  </si>
  <si>
    <t>20A-174</t>
  </si>
  <si>
    <t>20A-185</t>
  </si>
  <si>
    <t>210-174</t>
  </si>
  <si>
    <t>210-176</t>
  </si>
  <si>
    <t>210-177</t>
  </si>
  <si>
    <t>210-185</t>
  </si>
  <si>
    <t>210-186</t>
  </si>
  <si>
    <t>210-187</t>
  </si>
  <si>
    <t>220-174</t>
  </si>
  <si>
    <t>220-177</t>
  </si>
  <si>
    <t>220-185</t>
  </si>
  <si>
    <t>220-186</t>
  </si>
  <si>
    <t>230-174</t>
  </si>
  <si>
    <t>230-176</t>
  </si>
  <si>
    <t>230-177</t>
  </si>
  <si>
    <t>230-185</t>
  </si>
  <si>
    <t>230-186</t>
  </si>
  <si>
    <t>23A-185</t>
  </si>
  <si>
    <t>23A-186</t>
  </si>
  <si>
    <t>240-174</t>
  </si>
  <si>
    <t>240-176</t>
  </si>
  <si>
    <t>240-177</t>
  </si>
  <si>
    <t>240-185</t>
  </si>
  <si>
    <t>240-186</t>
  </si>
  <si>
    <t>241-174</t>
  </si>
  <si>
    <t>241-176</t>
  </si>
  <si>
    <t>241-177</t>
  </si>
  <si>
    <t>241-185</t>
  </si>
  <si>
    <t>241-186</t>
  </si>
  <si>
    <t>24B-185</t>
  </si>
  <si>
    <t>24N-185</t>
  </si>
  <si>
    <t>24N-186</t>
  </si>
  <si>
    <t>250-174</t>
  </si>
  <si>
    <t>250-176</t>
  </si>
  <si>
    <t>250-177</t>
  </si>
  <si>
    <t>250-185</t>
  </si>
  <si>
    <t>250-186</t>
  </si>
  <si>
    <t>260-174</t>
  </si>
  <si>
    <t>260-176</t>
  </si>
  <si>
    <t>260-177</t>
  </si>
  <si>
    <t>260-185</t>
  </si>
  <si>
    <t>260-186</t>
  </si>
  <si>
    <t>26C-176</t>
  </si>
  <si>
    <t>26C-177</t>
  </si>
  <si>
    <t>26C-185</t>
  </si>
  <si>
    <t>270-174</t>
  </si>
  <si>
    <t>270-176</t>
  </si>
  <si>
    <t>270-177</t>
  </si>
  <si>
    <t>270-185</t>
  </si>
  <si>
    <t>270-186</t>
  </si>
  <si>
    <t>27A-185</t>
  </si>
  <si>
    <t>280-174</t>
  </si>
  <si>
    <t>280-176</t>
  </si>
  <si>
    <t>280-177</t>
  </si>
  <si>
    <t>280-185</t>
  </si>
  <si>
    <t>280-186</t>
  </si>
  <si>
    <t>290-174</t>
  </si>
  <si>
    <t>290-176</t>
  </si>
  <si>
    <t>290-177</t>
  </si>
  <si>
    <t>290-185</t>
  </si>
  <si>
    <t>290-186</t>
  </si>
  <si>
    <t>291-174</t>
  </si>
  <si>
    <t>291-176</t>
  </si>
  <si>
    <t>291-177</t>
  </si>
  <si>
    <t>291-185</t>
  </si>
  <si>
    <t>291-186</t>
  </si>
  <si>
    <t>292-176</t>
  </si>
  <si>
    <t>292-177</t>
  </si>
  <si>
    <t>292-185</t>
  </si>
  <si>
    <t>292-186</t>
  </si>
  <si>
    <t>295-185</t>
  </si>
  <si>
    <t>29A-185</t>
  </si>
  <si>
    <t>300-174</t>
  </si>
  <si>
    <t>300-176</t>
  </si>
  <si>
    <t>300-177</t>
  </si>
  <si>
    <t>300-185</t>
  </si>
  <si>
    <t>300-186</t>
  </si>
  <si>
    <t>310-174</t>
  </si>
  <si>
    <t>310-176</t>
  </si>
  <si>
    <t>310-177</t>
  </si>
  <si>
    <t>310-185</t>
  </si>
  <si>
    <t>310-186</t>
  </si>
  <si>
    <t>320-174</t>
  </si>
  <si>
    <t>320-176</t>
  </si>
  <si>
    <t>320-177</t>
  </si>
  <si>
    <t>320-185</t>
  </si>
  <si>
    <t>320-186</t>
  </si>
  <si>
    <t>32A-174</t>
  </si>
  <si>
    <t>32A-185</t>
  </si>
  <si>
    <t>32A-186</t>
  </si>
  <si>
    <t>32B-185</t>
  </si>
  <si>
    <t>32B-186</t>
  </si>
  <si>
    <t>32C-185</t>
  </si>
  <si>
    <t>32D-185</t>
  </si>
  <si>
    <t>32D-186</t>
  </si>
  <si>
    <t>32H-185</t>
  </si>
  <si>
    <t>32K-174</t>
  </si>
  <si>
    <t>32K-176</t>
  </si>
  <si>
    <t>32K-185</t>
  </si>
  <si>
    <t>32L-176</t>
  </si>
  <si>
    <t>32L-185</t>
  </si>
  <si>
    <t>32L-186</t>
  </si>
  <si>
    <t>32M-174</t>
  </si>
  <si>
    <t>32M-185</t>
  </si>
  <si>
    <t>32N-176</t>
  </si>
  <si>
    <t>32N-185</t>
  </si>
  <si>
    <t>32P-185</t>
  </si>
  <si>
    <t>32P-186</t>
  </si>
  <si>
    <t>32Q-176</t>
  </si>
  <si>
    <t>32Q-177</t>
  </si>
  <si>
    <t>32Q-185</t>
  </si>
  <si>
    <t>32R-185</t>
  </si>
  <si>
    <t>32S-174</t>
  </si>
  <si>
    <t>32S-185</t>
  </si>
  <si>
    <t>32T-176</t>
  </si>
  <si>
    <t>32T-177</t>
  </si>
  <si>
    <t>32T-185</t>
  </si>
  <si>
    <t>330-174</t>
  </si>
  <si>
    <t>330-176</t>
  </si>
  <si>
    <t>330-177</t>
  </si>
  <si>
    <t>330-185</t>
  </si>
  <si>
    <t>330-186</t>
  </si>
  <si>
    <t>33A-174</t>
  </si>
  <si>
    <t>33A-185</t>
  </si>
  <si>
    <t>340-174</t>
  </si>
  <si>
    <t>340-176</t>
  </si>
  <si>
    <t>340-177</t>
  </si>
  <si>
    <t>340-185</t>
  </si>
  <si>
    <t>340-186</t>
  </si>
  <si>
    <t>340-187</t>
  </si>
  <si>
    <t>34B-174</t>
  </si>
  <si>
    <t>34B-185</t>
  </si>
  <si>
    <t>34D-174</t>
  </si>
  <si>
    <t>34D-176</t>
  </si>
  <si>
    <t>34D-177</t>
  </si>
  <si>
    <t>34D-185</t>
  </si>
  <si>
    <t>34F-185</t>
  </si>
  <si>
    <t>34G-176</t>
  </si>
  <si>
    <t>34G-177</t>
  </si>
  <si>
    <t>34G-185</t>
  </si>
  <si>
    <t>34H-176</t>
  </si>
  <si>
    <t>34H-185</t>
  </si>
  <si>
    <t>34Z-176</t>
  </si>
  <si>
    <t>34Z-185</t>
  </si>
  <si>
    <t>350-174</t>
  </si>
  <si>
    <t>350-176</t>
  </si>
  <si>
    <t>350-177</t>
  </si>
  <si>
    <t>350-185</t>
  </si>
  <si>
    <t>350-186</t>
  </si>
  <si>
    <t>35A-185</t>
  </si>
  <si>
    <t>35B-185</t>
  </si>
  <si>
    <t>360-174</t>
  </si>
  <si>
    <t>360-176</t>
  </si>
  <si>
    <t>360-177</t>
  </si>
  <si>
    <t>360-185</t>
  </si>
  <si>
    <t>360-186</t>
  </si>
  <si>
    <t>36B-185</t>
  </si>
  <si>
    <t>36B-186</t>
  </si>
  <si>
    <t>36C-174</t>
  </si>
  <si>
    <t>36C-176</t>
  </si>
  <si>
    <t>36C-177</t>
  </si>
  <si>
    <t>36C-185</t>
  </si>
  <si>
    <t>36C-186</t>
  </si>
  <si>
    <t>36F-174</t>
  </si>
  <si>
    <t>36F-176</t>
  </si>
  <si>
    <t>36F-185</t>
  </si>
  <si>
    <t>36G-176</t>
  </si>
  <si>
    <t>36G-185</t>
  </si>
  <si>
    <t>370-174</t>
  </si>
  <si>
    <t>370-176</t>
  </si>
  <si>
    <t>370-177</t>
  </si>
  <si>
    <t>370-185</t>
  </si>
  <si>
    <t>370-186</t>
  </si>
  <si>
    <t>380-174</t>
  </si>
  <si>
    <t>380-176</t>
  </si>
  <si>
    <t>380-177</t>
  </si>
  <si>
    <t>380-185</t>
  </si>
  <si>
    <t>380-186</t>
  </si>
  <si>
    <t>390-174</t>
  </si>
  <si>
    <t>390-176</t>
  </si>
  <si>
    <t>390-177</t>
  </si>
  <si>
    <t>390-185</t>
  </si>
  <si>
    <t>390-186</t>
  </si>
  <si>
    <t>39A-176</t>
  </si>
  <si>
    <t>39A-177</t>
  </si>
  <si>
    <t>39A-185</t>
  </si>
  <si>
    <t>39B-176</t>
  </si>
  <si>
    <t>39B-177</t>
  </si>
  <si>
    <t>39B-185</t>
  </si>
  <si>
    <t>400-174</t>
  </si>
  <si>
    <t>400-176</t>
  </si>
  <si>
    <t>400-177</t>
  </si>
  <si>
    <t>400-185</t>
  </si>
  <si>
    <t>400-186</t>
  </si>
  <si>
    <t>410-174</t>
  </si>
  <si>
    <t>410-176</t>
  </si>
  <si>
    <t>410-177</t>
  </si>
  <si>
    <t>410-185</t>
  </si>
  <si>
    <t>410-186</t>
  </si>
  <si>
    <t>41B-185</t>
  </si>
  <si>
    <t>41C-176</t>
  </si>
  <si>
    <t>41C-177</t>
  </si>
  <si>
    <t>41C-185</t>
  </si>
  <si>
    <t>41F-185</t>
  </si>
  <si>
    <t>41G-185</t>
  </si>
  <si>
    <t>41G-186</t>
  </si>
  <si>
    <t>41H-176</t>
  </si>
  <si>
    <t>41H-177</t>
  </si>
  <si>
    <t>41H-185</t>
  </si>
  <si>
    <t>41J-185</t>
  </si>
  <si>
    <t>41K-176</t>
  </si>
  <si>
    <t>41K-177</t>
  </si>
  <si>
    <t>41K-185</t>
  </si>
  <si>
    <t>41L-185</t>
  </si>
  <si>
    <t>41M-174</t>
  </si>
  <si>
    <t>41M-185</t>
  </si>
  <si>
    <t>41N-185</t>
  </si>
  <si>
    <t>41Q-185</t>
  </si>
  <si>
    <t>41R-185</t>
  </si>
  <si>
    <t>420-174</t>
  </si>
  <si>
    <t>420-176</t>
  </si>
  <si>
    <t>420-177</t>
  </si>
  <si>
    <t>420-185</t>
  </si>
  <si>
    <t>420-186</t>
  </si>
  <si>
    <t>421-174</t>
  </si>
  <si>
    <t>421-176</t>
  </si>
  <si>
    <t>421-177</t>
  </si>
  <si>
    <t>421-185</t>
  </si>
  <si>
    <t>421-186</t>
  </si>
  <si>
    <t>422-174</t>
  </si>
  <si>
    <t>422-176</t>
  </si>
  <si>
    <t>422-177</t>
  </si>
  <si>
    <t>422-185</t>
  </si>
  <si>
    <t>422-186</t>
  </si>
  <si>
    <t>42A-174</t>
  </si>
  <si>
    <t>42A-176</t>
  </si>
  <si>
    <t>42A-185</t>
  </si>
  <si>
    <t>42B-185</t>
  </si>
  <si>
    <t>42B-186</t>
  </si>
  <si>
    <t>430-174</t>
  </si>
  <si>
    <t>430-176</t>
  </si>
  <si>
    <t>430-177</t>
  </si>
  <si>
    <t>430-185</t>
  </si>
  <si>
    <t>430-186</t>
  </si>
  <si>
    <t>43C-185</t>
  </si>
  <si>
    <t>43D-185</t>
  </si>
  <si>
    <t>43D-186</t>
  </si>
  <si>
    <t>440-174</t>
  </si>
  <si>
    <t>440-176</t>
  </si>
  <si>
    <t>440-177</t>
  </si>
  <si>
    <t>440-185</t>
  </si>
  <si>
    <t>440-186</t>
  </si>
  <si>
    <t>44A-185</t>
  </si>
  <si>
    <t>44A-186</t>
  </si>
  <si>
    <t>450-174</t>
  </si>
  <si>
    <t>450-176</t>
  </si>
  <si>
    <t>450-177</t>
  </si>
  <si>
    <t>450-185</t>
  </si>
  <si>
    <t>450-186</t>
  </si>
  <si>
    <t>45A-185</t>
  </si>
  <si>
    <t>45B-185</t>
  </si>
  <si>
    <t>45B-186</t>
  </si>
  <si>
    <t>460-174</t>
  </si>
  <si>
    <t>460-176</t>
  </si>
  <si>
    <t>460-177</t>
  </si>
  <si>
    <t>460-185</t>
  </si>
  <si>
    <t>460-186</t>
  </si>
  <si>
    <t>470-174</t>
  </si>
  <si>
    <t>470-176</t>
  </si>
  <si>
    <t>470-177</t>
  </si>
  <si>
    <t>470-185</t>
  </si>
  <si>
    <t>470-186</t>
  </si>
  <si>
    <t>480-174</t>
  </si>
  <si>
    <t>480-176</t>
  </si>
  <si>
    <t>480-177</t>
  </si>
  <si>
    <t>480-185</t>
  </si>
  <si>
    <t>480-186</t>
  </si>
  <si>
    <t>490-174</t>
  </si>
  <si>
    <t>490-176</t>
  </si>
  <si>
    <t>490-177</t>
  </si>
  <si>
    <t>490-185</t>
  </si>
  <si>
    <t>490-186</t>
  </si>
  <si>
    <t>491-174</t>
  </si>
  <si>
    <t>491-176</t>
  </si>
  <si>
    <t>491-177</t>
  </si>
  <si>
    <t>491-185</t>
  </si>
  <si>
    <t>491-186</t>
  </si>
  <si>
    <t>49B-176</t>
  </si>
  <si>
    <t>49B-177</t>
  </si>
  <si>
    <t>49B-185</t>
  </si>
  <si>
    <t>49B-186</t>
  </si>
  <si>
    <t>49D-185</t>
  </si>
  <si>
    <t>49D-186</t>
  </si>
  <si>
    <t>49E-176</t>
  </si>
  <si>
    <t>49E-185</t>
  </si>
  <si>
    <t>49E-186</t>
  </si>
  <si>
    <t>49F-174</t>
  </si>
  <si>
    <t>49F-185</t>
  </si>
  <si>
    <t>49G-174</t>
  </si>
  <si>
    <t>49G-176</t>
  </si>
  <si>
    <t>49G-185</t>
  </si>
  <si>
    <t>500-174</t>
  </si>
  <si>
    <t>500-176</t>
  </si>
  <si>
    <t>500-177</t>
  </si>
  <si>
    <t>500-185</t>
  </si>
  <si>
    <t>500-186</t>
  </si>
  <si>
    <t>50A-185</t>
  </si>
  <si>
    <t>50Z-185</t>
  </si>
  <si>
    <t>510-174</t>
  </si>
  <si>
    <t>510-176</t>
  </si>
  <si>
    <t>510-177</t>
  </si>
  <si>
    <t>510-185</t>
  </si>
  <si>
    <t>510-186</t>
  </si>
  <si>
    <t>51A-185</t>
  </si>
  <si>
    <t>51A-186</t>
  </si>
  <si>
    <t>51B-185</t>
  </si>
  <si>
    <t>520-174</t>
  </si>
  <si>
    <t>520-176</t>
  </si>
  <si>
    <t>520-177</t>
  </si>
  <si>
    <t>520-185</t>
  </si>
  <si>
    <t>520-186</t>
  </si>
  <si>
    <t>530-174</t>
  </si>
  <si>
    <t>530-176</t>
  </si>
  <si>
    <t>530-177</t>
  </si>
  <si>
    <t>530-185</t>
  </si>
  <si>
    <t>530-186</t>
  </si>
  <si>
    <t>53B-176</t>
  </si>
  <si>
    <t>53B-177</t>
  </si>
  <si>
    <t>53B-185</t>
  </si>
  <si>
    <t>53C-174</t>
  </si>
  <si>
    <t>53C-185</t>
  </si>
  <si>
    <t>53C-186</t>
  </si>
  <si>
    <t>540-174</t>
  </si>
  <si>
    <t>540-176</t>
  </si>
  <si>
    <t>540-177</t>
  </si>
  <si>
    <t>540-185</t>
  </si>
  <si>
    <t>540-186</t>
  </si>
  <si>
    <t>54A-174</t>
  </si>
  <si>
    <t>54A-185</t>
  </si>
  <si>
    <t>550-174</t>
  </si>
  <si>
    <t>550-176</t>
  </si>
  <si>
    <t>550-177</t>
  </si>
  <si>
    <t>550-185</t>
  </si>
  <si>
    <t>550-186</t>
  </si>
  <si>
    <t>55A-176</t>
  </si>
  <si>
    <t>55A-177</t>
  </si>
  <si>
    <t>55A-185</t>
  </si>
  <si>
    <t>55A-186</t>
  </si>
  <si>
    <t>55B-174</t>
  </si>
  <si>
    <t>55B-176</t>
  </si>
  <si>
    <t>55B-177</t>
  </si>
  <si>
    <t>55B-185</t>
  </si>
  <si>
    <t>55B-186</t>
  </si>
  <si>
    <t>560-174</t>
  </si>
  <si>
    <t>560-176</t>
  </si>
  <si>
    <t>560-177</t>
  </si>
  <si>
    <t>560-185</t>
  </si>
  <si>
    <t>560-186</t>
  </si>
  <si>
    <t>570-174</t>
  </si>
  <si>
    <t>570-176</t>
  </si>
  <si>
    <t>570-177</t>
  </si>
  <si>
    <t>570-185</t>
  </si>
  <si>
    <t>570-186</t>
  </si>
  <si>
    <t>580-174</t>
  </si>
  <si>
    <t>580-176</t>
  </si>
  <si>
    <t>580-177</t>
  </si>
  <si>
    <t>580-185</t>
  </si>
  <si>
    <t>580-186</t>
  </si>
  <si>
    <t>58B-185</t>
  </si>
  <si>
    <t>590-174</t>
  </si>
  <si>
    <t>590-176</t>
  </si>
  <si>
    <t>590-177</t>
  </si>
  <si>
    <t>590-185</t>
  </si>
  <si>
    <t>590-186</t>
  </si>
  <si>
    <t>600-174</t>
  </si>
  <si>
    <t>600-176</t>
  </si>
  <si>
    <t>600-177</t>
  </si>
  <si>
    <t>600-185</t>
  </si>
  <si>
    <t>600-186</t>
  </si>
  <si>
    <t>60B-174</t>
  </si>
  <si>
    <t>60B-176</t>
  </si>
  <si>
    <t>60B-177</t>
  </si>
  <si>
    <t>60B-185</t>
  </si>
  <si>
    <t>60D-185</t>
  </si>
  <si>
    <t>60F-185</t>
  </si>
  <si>
    <t>60G-185</t>
  </si>
  <si>
    <t>60I-176</t>
  </si>
  <si>
    <t>60I-185</t>
  </si>
  <si>
    <t>60J-185</t>
  </si>
  <si>
    <t>60K-185</t>
  </si>
  <si>
    <t>60L-176</t>
  </si>
  <si>
    <t>60L-185</t>
  </si>
  <si>
    <t>60L-186</t>
  </si>
  <si>
    <t>60M-185</t>
  </si>
  <si>
    <t>60N-174</t>
  </si>
  <si>
    <t>60N-176</t>
  </si>
  <si>
    <t>60N-185</t>
  </si>
  <si>
    <t>60P-174</t>
  </si>
  <si>
    <t>60Q-176</t>
  </si>
  <si>
    <t>60Q-177</t>
  </si>
  <si>
    <t>60Q-185</t>
  </si>
  <si>
    <t>60S-185</t>
  </si>
  <si>
    <t>60Y-176</t>
  </si>
  <si>
    <t>60Y-177</t>
  </si>
  <si>
    <t>60Y-185</t>
  </si>
  <si>
    <t>60Z-185</t>
  </si>
  <si>
    <t>610-174</t>
  </si>
  <si>
    <t>610-176</t>
  </si>
  <si>
    <t>610-177</t>
  </si>
  <si>
    <t>610-185</t>
  </si>
  <si>
    <t>610-186</t>
  </si>
  <si>
    <t>61J-176</t>
  </si>
  <si>
    <t>61J-185</t>
  </si>
  <si>
    <t>61J-186</t>
  </si>
  <si>
    <t>61K-185</t>
  </si>
  <si>
    <t>61M-185</t>
  </si>
  <si>
    <t>61M-186</t>
  </si>
  <si>
    <t>61N-185</t>
  </si>
  <si>
    <t>61P-185</t>
  </si>
  <si>
    <t>61Q-174</t>
  </si>
  <si>
    <t>61Q-176</t>
  </si>
  <si>
    <t>61Q-177</t>
  </si>
  <si>
    <t>61Q-185</t>
  </si>
  <si>
    <t>61R-185</t>
  </si>
  <si>
    <t>61S-185</t>
  </si>
  <si>
    <t>61T-185</t>
  </si>
  <si>
    <t>61T-186</t>
  </si>
  <si>
    <t>61U-185</t>
  </si>
  <si>
    <t>61V-176</t>
  </si>
  <si>
    <t>61V-185</t>
  </si>
  <si>
    <t>61W-176</t>
  </si>
  <si>
    <t>61W-177</t>
  </si>
  <si>
    <t>61W-185</t>
  </si>
  <si>
    <t>61X-185</t>
  </si>
  <si>
    <t>61X-186</t>
  </si>
  <si>
    <t>61Y-174</t>
  </si>
  <si>
    <t>61Y-176</t>
  </si>
  <si>
    <t>61Y-185</t>
  </si>
  <si>
    <t>61Y-186</t>
  </si>
  <si>
    <t>620-174</t>
  </si>
  <si>
    <t>620-176</t>
  </si>
  <si>
    <t>620-177</t>
  </si>
  <si>
    <t>620-185</t>
  </si>
  <si>
    <t>620-186</t>
  </si>
  <si>
    <t>62A-185</t>
  </si>
  <si>
    <t>62J-174</t>
  </si>
  <si>
    <t>62J-176</t>
  </si>
  <si>
    <t>62J-177</t>
  </si>
  <si>
    <t>62J-185</t>
  </si>
  <si>
    <t>62K-185</t>
  </si>
  <si>
    <t>62L-185</t>
  </si>
  <si>
    <t>630-174</t>
  </si>
  <si>
    <t>630-176</t>
  </si>
  <si>
    <t>630-177</t>
  </si>
  <si>
    <t>630-185</t>
  </si>
  <si>
    <t>630-186</t>
  </si>
  <si>
    <t>630-187</t>
  </si>
  <si>
    <t>63A-185</t>
  </si>
  <si>
    <t>63A-186</t>
  </si>
  <si>
    <t>63B-185</t>
  </si>
  <si>
    <t>63C-185</t>
  </si>
  <si>
    <t>63C-186</t>
  </si>
  <si>
    <t>640-174</t>
  </si>
  <si>
    <t>640-176</t>
  </si>
  <si>
    <t>640-177</t>
  </si>
  <si>
    <t>640-185</t>
  </si>
  <si>
    <t>640-186</t>
  </si>
  <si>
    <t>64A-185</t>
  </si>
  <si>
    <t>650-174</t>
  </si>
  <si>
    <t>650-176</t>
  </si>
  <si>
    <t>650-177</t>
  </si>
  <si>
    <t>650-185</t>
  </si>
  <si>
    <t>650-186</t>
  </si>
  <si>
    <t>650-187</t>
  </si>
  <si>
    <t>65A-185</t>
  </si>
  <si>
    <t>65B-185</t>
  </si>
  <si>
    <t>65C-185</t>
  </si>
  <si>
    <t>65C-186</t>
  </si>
  <si>
    <t>65D-185</t>
  </si>
  <si>
    <t>65F-176</t>
  </si>
  <si>
    <t>65F-185</t>
  </si>
  <si>
    <t>65G-174</t>
  </si>
  <si>
    <t>65G-176</t>
  </si>
  <si>
    <t>65G-185</t>
  </si>
  <si>
    <t>65H-185</t>
  </si>
  <si>
    <t>65Z-185</t>
  </si>
  <si>
    <t>660-174</t>
  </si>
  <si>
    <t>660-176</t>
  </si>
  <si>
    <t>660-177</t>
  </si>
  <si>
    <t>660-185</t>
  </si>
  <si>
    <t>660-186</t>
  </si>
  <si>
    <t>66A-174</t>
  </si>
  <si>
    <t>66A-176</t>
  </si>
  <si>
    <t>66A-185</t>
  </si>
  <si>
    <t>670-174</t>
  </si>
  <si>
    <t>670-176</t>
  </si>
  <si>
    <t>670-177</t>
  </si>
  <si>
    <t>670-185</t>
  </si>
  <si>
    <t>670-186</t>
  </si>
  <si>
    <t>67B-174</t>
  </si>
  <si>
    <t>67B-185</t>
  </si>
  <si>
    <t>680-174</t>
  </si>
  <si>
    <t>680-176</t>
  </si>
  <si>
    <t>680-177</t>
  </si>
  <si>
    <t>680-185</t>
  </si>
  <si>
    <t>680-186</t>
  </si>
  <si>
    <t>681-174</t>
  </si>
  <si>
    <t>681-176</t>
  </si>
  <si>
    <t>681-177</t>
  </si>
  <si>
    <t>681-185</t>
  </si>
  <si>
    <t>681-186</t>
  </si>
  <si>
    <t>681-187</t>
  </si>
  <si>
    <t>68A-185</t>
  </si>
  <si>
    <t>68C-176</t>
  </si>
  <si>
    <t>68C-177</t>
  </si>
  <si>
    <t>68C-185</t>
  </si>
  <si>
    <t>690-174</t>
  </si>
  <si>
    <t>690-176</t>
  </si>
  <si>
    <t>690-177</t>
  </si>
  <si>
    <t>690-185</t>
  </si>
  <si>
    <t>69A-174</t>
  </si>
  <si>
    <t>69A-176</t>
  </si>
  <si>
    <t>69A-177</t>
  </si>
  <si>
    <t>69A-185</t>
  </si>
  <si>
    <t>700-174</t>
  </si>
  <si>
    <t>700-176</t>
  </si>
  <si>
    <t>700-177</t>
  </si>
  <si>
    <t>700-185</t>
  </si>
  <si>
    <t>700-186</t>
  </si>
  <si>
    <t>70A-176</t>
  </si>
  <si>
    <t>70A-177</t>
  </si>
  <si>
    <t>70A-185</t>
  </si>
  <si>
    <t>710-174</t>
  </si>
  <si>
    <t>710-176</t>
  </si>
  <si>
    <t>710-177</t>
  </si>
  <si>
    <t>710-185</t>
  </si>
  <si>
    <t>710-186</t>
  </si>
  <si>
    <t>710-187</t>
  </si>
  <si>
    <t>720-174</t>
  </si>
  <si>
    <t>720-176</t>
  </si>
  <si>
    <t>720-177</t>
  </si>
  <si>
    <t>720-185</t>
  </si>
  <si>
    <t>720-186</t>
  </si>
  <si>
    <t>730-174</t>
  </si>
  <si>
    <t>730-176</t>
  </si>
  <si>
    <t>730-177</t>
  </si>
  <si>
    <t>730-185</t>
  </si>
  <si>
    <t>730-186</t>
  </si>
  <si>
    <t>73A-174</t>
  </si>
  <si>
    <t>73A-185</t>
  </si>
  <si>
    <t>73A-186</t>
  </si>
  <si>
    <t>73B-185</t>
  </si>
  <si>
    <t>740-174</t>
  </si>
  <si>
    <t>740-176</t>
  </si>
  <si>
    <t>740-177</t>
  </si>
  <si>
    <t>740-185</t>
  </si>
  <si>
    <t>740-186</t>
  </si>
  <si>
    <t>74C-185</t>
  </si>
  <si>
    <t>74Z-185</t>
  </si>
  <si>
    <t>750-174</t>
  </si>
  <si>
    <t>750-176</t>
  </si>
  <si>
    <t>750-177</t>
  </si>
  <si>
    <t>750-185</t>
  </si>
  <si>
    <t>750-186</t>
  </si>
  <si>
    <t>760-174</t>
  </si>
  <si>
    <t>760-176</t>
  </si>
  <si>
    <t>760-177</t>
  </si>
  <si>
    <t>760-185</t>
  </si>
  <si>
    <t>760-186</t>
  </si>
  <si>
    <t>761-174</t>
  </si>
  <si>
    <t>761-176</t>
  </si>
  <si>
    <t>761-177</t>
  </si>
  <si>
    <t>761-185</t>
  </si>
  <si>
    <t>761-186</t>
  </si>
  <si>
    <t>76A-185</t>
  </si>
  <si>
    <t>770-174</t>
  </si>
  <si>
    <t>770-176</t>
  </si>
  <si>
    <t>770-177</t>
  </si>
  <si>
    <t>770-185</t>
  </si>
  <si>
    <t>770-186</t>
  </si>
  <si>
    <t>780-174</t>
  </si>
  <si>
    <t>780-176</t>
  </si>
  <si>
    <t>780-177</t>
  </si>
  <si>
    <t>780-185</t>
  </si>
  <si>
    <t>780-186</t>
  </si>
  <si>
    <t>78B-185</t>
  </si>
  <si>
    <t>78C-185</t>
  </si>
  <si>
    <t>790-176</t>
  </si>
  <si>
    <t>790-177</t>
  </si>
  <si>
    <t>790-185</t>
  </si>
  <si>
    <t>790-186</t>
  </si>
  <si>
    <t>79A-185</t>
  </si>
  <si>
    <t>79Z-176</t>
  </si>
  <si>
    <t>79Z-185</t>
  </si>
  <si>
    <t>800-174</t>
  </si>
  <si>
    <t>800-176</t>
  </si>
  <si>
    <t>800-177</t>
  </si>
  <si>
    <t>800-185</t>
  </si>
  <si>
    <t>800-186</t>
  </si>
  <si>
    <t>80C-185</t>
  </si>
  <si>
    <t>810-174</t>
  </si>
  <si>
    <t>810-176</t>
  </si>
  <si>
    <t>810-177</t>
  </si>
  <si>
    <t>810-185</t>
  </si>
  <si>
    <t>810-186</t>
  </si>
  <si>
    <t>81A-185</t>
  </si>
  <si>
    <t>81A-186</t>
  </si>
  <si>
    <t>81B-185</t>
  </si>
  <si>
    <t>81B-186</t>
  </si>
  <si>
    <t>820-174</t>
  </si>
  <si>
    <t>820-176</t>
  </si>
  <si>
    <t>820-177</t>
  </si>
  <si>
    <t>820-185</t>
  </si>
  <si>
    <t>820-186</t>
  </si>
  <si>
    <t>821-174</t>
  </si>
  <si>
    <t>821-176</t>
  </si>
  <si>
    <t>821-177</t>
  </si>
  <si>
    <t>830-174</t>
  </si>
  <si>
    <t>830-176</t>
  </si>
  <si>
    <t>830-177</t>
  </si>
  <si>
    <t>830-185</t>
  </si>
  <si>
    <t>830-186</t>
  </si>
  <si>
    <t>840-174</t>
  </si>
  <si>
    <t>840-176</t>
  </si>
  <si>
    <t>840-177</t>
  </si>
  <si>
    <t>840-185</t>
  </si>
  <si>
    <t>840-186</t>
  </si>
  <si>
    <t>84B-185</t>
  </si>
  <si>
    <t>850-174</t>
  </si>
  <si>
    <t>850-176</t>
  </si>
  <si>
    <t>850-177</t>
  </si>
  <si>
    <t>850-185</t>
  </si>
  <si>
    <t>850-186</t>
  </si>
  <si>
    <t>860-174</t>
  </si>
  <si>
    <t>860-176</t>
  </si>
  <si>
    <t>860-177</t>
  </si>
  <si>
    <t>860-185</t>
  </si>
  <si>
    <t>860-186</t>
  </si>
  <si>
    <t>861-174</t>
  </si>
  <si>
    <t>861-176</t>
  </si>
  <si>
    <t>861-177</t>
  </si>
  <si>
    <t>861-185</t>
  </si>
  <si>
    <t>861-186</t>
  </si>
  <si>
    <t>862-174</t>
  </si>
  <si>
    <t>862-176</t>
  </si>
  <si>
    <t>862-177</t>
  </si>
  <si>
    <t>862-185</t>
  </si>
  <si>
    <t>862-186</t>
  </si>
  <si>
    <t>86T-185</t>
  </si>
  <si>
    <t>870-174</t>
  </si>
  <si>
    <t>870-176</t>
  </si>
  <si>
    <t>870-177</t>
  </si>
  <si>
    <t>870-185</t>
  </si>
  <si>
    <t>870-186</t>
  </si>
  <si>
    <t>87A-185</t>
  </si>
  <si>
    <t>87A-186</t>
  </si>
  <si>
    <t>880-174</t>
  </si>
  <si>
    <t>880-176</t>
  </si>
  <si>
    <t>880-177</t>
  </si>
  <si>
    <t>880-185</t>
  </si>
  <si>
    <t>880-186</t>
  </si>
  <si>
    <t>88A-185</t>
  </si>
  <si>
    <t>88A-186</t>
  </si>
  <si>
    <t>890-174</t>
  </si>
  <si>
    <t>890-176</t>
  </si>
  <si>
    <t>890-177</t>
  </si>
  <si>
    <t>890-185</t>
  </si>
  <si>
    <t>890-186</t>
  </si>
  <si>
    <t>900-174</t>
  </si>
  <si>
    <t>900-176</t>
  </si>
  <si>
    <t>900-177</t>
  </si>
  <si>
    <t>900-185</t>
  </si>
  <si>
    <t>90A-176</t>
  </si>
  <si>
    <t>90A-185</t>
  </si>
  <si>
    <t>90A-186</t>
  </si>
  <si>
    <t>90B-185</t>
  </si>
  <si>
    <t>90B-186</t>
  </si>
  <si>
    <t>90C-174</t>
  </si>
  <si>
    <t>90C-176</t>
  </si>
  <si>
    <t>90C-185</t>
  </si>
  <si>
    <t>90D-185</t>
  </si>
  <si>
    <t>90F-176</t>
  </si>
  <si>
    <t>90F-177</t>
  </si>
  <si>
    <t>90F-185</t>
  </si>
  <si>
    <t>910-174</t>
  </si>
  <si>
    <t>910-176</t>
  </si>
  <si>
    <t>910-177</t>
  </si>
  <si>
    <t>910-185</t>
  </si>
  <si>
    <t>910-186</t>
  </si>
  <si>
    <t>91A-185</t>
  </si>
  <si>
    <t>91A-186</t>
  </si>
  <si>
    <t>91B-174</t>
  </si>
  <si>
    <t>91B-176</t>
  </si>
  <si>
    <t>91B-177</t>
  </si>
  <si>
    <t>91B-185</t>
  </si>
  <si>
    <t>91B-186</t>
  </si>
  <si>
    <t>920-174</t>
  </si>
  <si>
    <t>920-176</t>
  </si>
  <si>
    <t>920-177</t>
  </si>
  <si>
    <t>920-185</t>
  </si>
  <si>
    <t>920-186</t>
  </si>
  <si>
    <t>92B-185</t>
  </si>
  <si>
    <t>92D-185</t>
  </si>
  <si>
    <t>92E-185</t>
  </si>
  <si>
    <t>92F-185</t>
  </si>
  <si>
    <t>92G-185</t>
  </si>
  <si>
    <t>92G-186</t>
  </si>
  <si>
    <t>92M-185</t>
  </si>
  <si>
    <t>92N-185</t>
  </si>
  <si>
    <t>92P-185</t>
  </si>
  <si>
    <t>92R-185</t>
  </si>
  <si>
    <t>92S-185</t>
  </si>
  <si>
    <t>92T-185</t>
  </si>
  <si>
    <t>92U-185</t>
  </si>
  <si>
    <t>92V-185</t>
  </si>
  <si>
    <t>92W-174</t>
  </si>
  <si>
    <t>92W-176</t>
  </si>
  <si>
    <t>92W-185</t>
  </si>
  <si>
    <t>92Y-176</t>
  </si>
  <si>
    <t>92Y-177</t>
  </si>
  <si>
    <t>92Y-185</t>
  </si>
  <si>
    <t>930-174</t>
  </si>
  <si>
    <t>930-176</t>
  </si>
  <si>
    <t>930-177</t>
  </si>
  <si>
    <t>930-185</t>
  </si>
  <si>
    <t>930-186</t>
  </si>
  <si>
    <t>93A-174</t>
  </si>
  <si>
    <t>93A-185</t>
  </si>
  <si>
    <t>93J-185</t>
  </si>
  <si>
    <t>93M-185</t>
  </si>
  <si>
    <t>93N-185</t>
  </si>
  <si>
    <t>93P-185</t>
  </si>
  <si>
    <t>93Q-185</t>
  </si>
  <si>
    <t>93Q-186</t>
  </si>
  <si>
    <t>93R-176</t>
  </si>
  <si>
    <t>93R-185</t>
  </si>
  <si>
    <t>93T-174</t>
  </si>
  <si>
    <t>93T-176</t>
  </si>
  <si>
    <t>93T-185</t>
  </si>
  <si>
    <t>93V-185</t>
  </si>
  <si>
    <t>940-174</t>
  </si>
  <si>
    <t>940-176</t>
  </si>
  <si>
    <t>940-177</t>
  </si>
  <si>
    <t>940-185</t>
  </si>
  <si>
    <t>940-186</t>
  </si>
  <si>
    <t>94A-176</t>
  </si>
  <si>
    <t>94A-177</t>
  </si>
  <si>
    <t>94A-185</t>
  </si>
  <si>
    <t>94Z-185</t>
  </si>
  <si>
    <t>950-174</t>
  </si>
  <si>
    <t>950-176</t>
  </si>
  <si>
    <t>950-185</t>
  </si>
  <si>
    <t>950-186</t>
  </si>
  <si>
    <t>95A-185</t>
  </si>
  <si>
    <t>960-174</t>
  </si>
  <si>
    <t>960-176</t>
  </si>
  <si>
    <t>960-177</t>
  </si>
  <si>
    <t>960-185</t>
  </si>
  <si>
    <t>960-186</t>
  </si>
  <si>
    <t>96C-174</t>
  </si>
  <si>
    <t>96C-185</t>
  </si>
  <si>
    <t>96F-185</t>
  </si>
  <si>
    <t>970-174</t>
  </si>
  <si>
    <t>970-176</t>
  </si>
  <si>
    <t>970-177</t>
  </si>
  <si>
    <t>970-185</t>
  </si>
  <si>
    <t>970-186</t>
  </si>
  <si>
    <t>980-174</t>
  </si>
  <si>
    <t>980-176</t>
  </si>
  <si>
    <t>980-177</t>
  </si>
  <si>
    <t>980-185</t>
  </si>
  <si>
    <t>980-186</t>
  </si>
  <si>
    <t>98A-174</t>
  </si>
  <si>
    <t>98A-176</t>
  </si>
  <si>
    <t>98A-185</t>
  </si>
  <si>
    <t>98B-185</t>
  </si>
  <si>
    <t>990-174</t>
  </si>
  <si>
    <t>990-176</t>
  </si>
  <si>
    <t>990-177</t>
  </si>
  <si>
    <t>990-185</t>
  </si>
  <si>
    <t>990-186</t>
  </si>
  <si>
    <t>995-174</t>
  </si>
  <si>
    <t>995-176</t>
  </si>
  <si>
    <t>995-177</t>
  </si>
  <si>
    <t>995-185</t>
  </si>
  <si>
    <t>995-186</t>
  </si>
  <si>
    <t>11F-ALL</t>
  </si>
  <si>
    <t>62L-ALL</t>
  </si>
  <si>
    <t>80C-ALL</t>
  </si>
  <si>
    <t>93V-ALL</t>
  </si>
  <si>
    <t>176-ALL</t>
  </si>
  <si>
    <t>177-ALL</t>
  </si>
  <si>
    <t>185-ALL</t>
  </si>
  <si>
    <t>186-ALL</t>
  </si>
  <si>
    <t>187-ALL</t>
  </si>
  <si>
    <t>00B-169-221</t>
  </si>
  <si>
    <t>010-166-392</t>
  </si>
  <si>
    <t>010-169-392</t>
  </si>
  <si>
    <t>010-171-184</t>
  </si>
  <si>
    <t>010-171-199</t>
  </si>
  <si>
    <t>010-181-392</t>
  </si>
  <si>
    <t>01C-181-312</t>
  </si>
  <si>
    <t>01C-181-461</t>
  </si>
  <si>
    <t>01C-ALL-312</t>
  </si>
  <si>
    <t>01C-ALL-461</t>
  </si>
  <si>
    <t>01F-171-121</t>
  </si>
  <si>
    <t>020-171-344</t>
  </si>
  <si>
    <t>020-178-418</t>
  </si>
  <si>
    <t>020-181-133</t>
  </si>
  <si>
    <t>020-181-135</t>
  </si>
  <si>
    <t>020-181-151</t>
  </si>
  <si>
    <t>020-181-171</t>
  </si>
  <si>
    <t>020-181-187</t>
  </si>
  <si>
    <t>020-181-198</t>
  </si>
  <si>
    <t>020-181-211</t>
  </si>
  <si>
    <t>020-181-221</t>
  </si>
  <si>
    <t>020-181-231</t>
  </si>
  <si>
    <t>020-181-332</t>
  </si>
  <si>
    <t>020-181-418</t>
  </si>
  <si>
    <t>020-ALL-151</t>
  </si>
  <si>
    <t>020-ALL-344</t>
  </si>
  <si>
    <t>030-163-462</t>
  </si>
  <si>
    <t>030-169-311</t>
  </si>
  <si>
    <t>030-171-462</t>
  </si>
  <si>
    <t>030-181-311</t>
  </si>
  <si>
    <t>030-181-312</t>
  </si>
  <si>
    <t>030-ALL-311</t>
  </si>
  <si>
    <t>040-181-411</t>
  </si>
  <si>
    <t>050-165-418</t>
  </si>
  <si>
    <t>050-166-418</t>
  </si>
  <si>
    <t>050-173-311</t>
  </si>
  <si>
    <t>050-181-163</t>
  </si>
  <si>
    <t>050-181-198</t>
  </si>
  <si>
    <t>050-ALL-163</t>
  </si>
  <si>
    <t>06B-171-134</t>
  </si>
  <si>
    <t>06B-171-187</t>
  </si>
  <si>
    <t>06B-171-314</t>
  </si>
  <si>
    <t>06B-171-343</t>
  </si>
  <si>
    <t>06B-ALL-134</t>
  </si>
  <si>
    <t>06B-ALL-187</t>
  </si>
  <si>
    <t>06B-ALL-314</t>
  </si>
  <si>
    <t>06B-ALL-343</t>
  </si>
  <si>
    <t>070-167-418</t>
  </si>
  <si>
    <t>070-171-129_2</t>
  </si>
  <si>
    <t>070-171-146</t>
  </si>
  <si>
    <t>070-181-162</t>
  </si>
  <si>
    <t>070-ALL-129_2</t>
  </si>
  <si>
    <t>070-ALL-146</t>
  </si>
  <si>
    <t>080-171-411</t>
  </si>
  <si>
    <t>080-181-184</t>
  </si>
  <si>
    <t>080-ALL-184</t>
  </si>
  <si>
    <t>090-170-143</t>
  </si>
  <si>
    <t>090-170-211</t>
  </si>
  <si>
    <t>090-171-199</t>
  </si>
  <si>
    <t>090-171-326</t>
  </si>
  <si>
    <t>090-171-418</t>
  </si>
  <si>
    <t>090-178-418</t>
  </si>
  <si>
    <t>090-ALL-326</t>
  </si>
  <si>
    <t>09A-171-325</t>
  </si>
  <si>
    <t>09A-ALL-325</t>
  </si>
  <si>
    <t>100-171-221</t>
  </si>
  <si>
    <t>100-173-311</t>
  </si>
  <si>
    <t>10A-171-523</t>
  </si>
  <si>
    <t>10A-ALL-523</t>
  </si>
  <si>
    <t>110-173-311</t>
  </si>
  <si>
    <t>110-181-143</t>
  </si>
  <si>
    <t>110-181-198</t>
  </si>
  <si>
    <t>110-181-411</t>
  </si>
  <si>
    <t>110-ALL-143</t>
  </si>
  <si>
    <t>111-163-146</t>
  </si>
  <si>
    <t>111-163-231</t>
  </si>
  <si>
    <t>11B-163-325</t>
  </si>
  <si>
    <t>11B-173-317</t>
  </si>
  <si>
    <t>11B-181-311</t>
  </si>
  <si>
    <t>11B-181-411</t>
  </si>
  <si>
    <t>11B-ALL-311</t>
  </si>
  <si>
    <t>11C-167-121</t>
  </si>
  <si>
    <t>11C-182-411</t>
  </si>
  <si>
    <t>11C-182-542</t>
  </si>
  <si>
    <t>11D-171-143</t>
  </si>
  <si>
    <t>11D-171-211</t>
  </si>
  <si>
    <t>11D-171-231</t>
  </si>
  <si>
    <t>11K-165-418</t>
  </si>
  <si>
    <t>11K-ALL-418</t>
  </si>
  <si>
    <t>120-165-418</t>
  </si>
  <si>
    <t>120-171-414</t>
  </si>
  <si>
    <t>120-173-317</t>
  </si>
  <si>
    <t>120-186-311</t>
  </si>
  <si>
    <t>120-ALL-317</t>
  </si>
  <si>
    <t>120-ALL-414</t>
  </si>
  <si>
    <t>132-170-121</t>
  </si>
  <si>
    <t>132-170-221</t>
  </si>
  <si>
    <t>132-170-231</t>
  </si>
  <si>
    <t>132-181-221</t>
  </si>
  <si>
    <t>13A-181-192</t>
  </si>
  <si>
    <t>13A-ALL-192</t>
  </si>
  <si>
    <t>13C-171-311</t>
  </si>
  <si>
    <t>13C-181-121</t>
  </si>
  <si>
    <t>13C-181-162</t>
  </si>
  <si>
    <t>13C-ALL-162</t>
  </si>
  <si>
    <t>140-171-461</t>
  </si>
  <si>
    <t>140-171-462</t>
  </si>
  <si>
    <t>140-171-541</t>
  </si>
  <si>
    <t>140-ALL-541</t>
  </si>
  <si>
    <t>150-163-472</t>
  </si>
  <si>
    <t>150-167-411</t>
  </si>
  <si>
    <t>150-181-472</t>
  </si>
  <si>
    <t>150-ALL-472</t>
  </si>
  <si>
    <t>160-170-143</t>
  </si>
  <si>
    <t>160-171-462</t>
  </si>
  <si>
    <t>160-ALL-143</t>
  </si>
  <si>
    <t>180-171-113</t>
  </si>
  <si>
    <t>180-171-121</t>
  </si>
  <si>
    <t>180-171-146</t>
  </si>
  <si>
    <t>180-171-181</t>
  </si>
  <si>
    <t>180-171-221</t>
  </si>
  <si>
    <t>180-171-231</t>
  </si>
  <si>
    <t>180-181-121</t>
  </si>
  <si>
    <t>180-181-181</t>
  </si>
  <si>
    <t>180-181-221</t>
  </si>
  <si>
    <t>180-181-231</t>
  </si>
  <si>
    <t>180-ALL-113</t>
  </si>
  <si>
    <t>180-ALL-146</t>
  </si>
  <si>
    <t>181-165-418</t>
  </si>
  <si>
    <t>181-171-183</t>
  </si>
  <si>
    <t>181-171-423</t>
  </si>
  <si>
    <t>181-181-332</t>
  </si>
  <si>
    <t>181-ALL-143</t>
  </si>
  <si>
    <t>181-ALL-183</t>
  </si>
  <si>
    <t>181-ALL-332</t>
  </si>
  <si>
    <t>181-ALL-423</t>
  </si>
  <si>
    <t>182-181-121</t>
  </si>
  <si>
    <t>182-181-331</t>
  </si>
  <si>
    <t>182-ALL-331</t>
  </si>
  <si>
    <t>190-165-418</t>
  </si>
  <si>
    <t>190-171-124</t>
  </si>
  <si>
    <t>190-171-312</t>
  </si>
  <si>
    <t>190-171-461</t>
  </si>
  <si>
    <t>190-181-113</t>
  </si>
  <si>
    <t>190-181-180</t>
  </si>
  <si>
    <t>190-181-332</t>
  </si>
  <si>
    <t>200-170-198</t>
  </si>
  <si>
    <t>200-170-211</t>
  </si>
  <si>
    <t>20A-171-231</t>
  </si>
  <si>
    <t>20A-181-211</t>
  </si>
  <si>
    <t>20A-ALL-231</t>
  </si>
  <si>
    <t>210-181-143</t>
  </si>
  <si>
    <t>210-181-162</t>
  </si>
  <si>
    <t>210-181-411</t>
  </si>
  <si>
    <t>220-171-192</t>
  </si>
  <si>
    <t>230-171-126</t>
  </si>
  <si>
    <t>230-171-172</t>
  </si>
  <si>
    <t>230-171-411</t>
  </si>
  <si>
    <t>230-173-311</t>
  </si>
  <si>
    <t>23A-171-326</t>
  </si>
  <si>
    <t>23A-181-162</t>
  </si>
  <si>
    <t>23A-ALL-326</t>
  </si>
  <si>
    <t>240-163-173</t>
  </si>
  <si>
    <t>240-169-131</t>
  </si>
  <si>
    <t>240-169-211</t>
  </si>
  <si>
    <t>240-169-221</t>
  </si>
  <si>
    <t>240-169-231</t>
  </si>
  <si>
    <t>240-170-121</t>
  </si>
  <si>
    <t>240-170-211</t>
  </si>
  <si>
    <t>240-170-221</t>
  </si>
  <si>
    <t>240-173-311</t>
  </si>
  <si>
    <t>240-181-173</t>
  </si>
  <si>
    <t>240-181-211</t>
  </si>
  <si>
    <t>240-181-221</t>
  </si>
  <si>
    <t>241-171-167</t>
  </si>
  <si>
    <t>241-171-418</t>
  </si>
  <si>
    <t>241-171-459</t>
  </si>
  <si>
    <t>241-181-411</t>
  </si>
  <si>
    <t>241-181-461</t>
  </si>
  <si>
    <t>241-181-462</t>
  </si>
  <si>
    <t>241-ALL-459</t>
  </si>
  <si>
    <t>24N-171-422</t>
  </si>
  <si>
    <t>250-167-232</t>
  </si>
  <si>
    <t>250-171-165</t>
  </si>
  <si>
    <t>250-171-232</t>
  </si>
  <si>
    <t>250-171-312</t>
  </si>
  <si>
    <t>250-171-321</t>
  </si>
  <si>
    <t>250-171-341</t>
  </si>
  <si>
    <t>250-171-343</t>
  </si>
  <si>
    <t>250-171-461</t>
  </si>
  <si>
    <t>250-181-162</t>
  </si>
  <si>
    <t>250-181-232</t>
  </si>
  <si>
    <t>250-181-392</t>
  </si>
  <si>
    <t>250-181-461</t>
  </si>
  <si>
    <t>250-ALL-165</t>
  </si>
  <si>
    <t>250-ALL-312</t>
  </si>
  <si>
    <t>250-ALL-321</t>
  </si>
  <si>
    <t>250-ALL-341</t>
  </si>
  <si>
    <t>250-ALL-343</t>
  </si>
  <si>
    <t>260-166-392</t>
  </si>
  <si>
    <t>260-167-311</t>
  </si>
  <si>
    <t>260-171-146</t>
  </si>
  <si>
    <t>260-171-221</t>
  </si>
  <si>
    <t>260-171-231</t>
  </si>
  <si>
    <t>260-171-541</t>
  </si>
  <si>
    <t>260-171-542</t>
  </si>
  <si>
    <t>260-181-143</t>
  </si>
  <si>
    <t>260-181-167</t>
  </si>
  <si>
    <t>260-181-180</t>
  </si>
  <si>
    <t>260-181-183</t>
  </si>
  <si>
    <t>260-181-192</t>
  </si>
  <si>
    <t>260-181-198</t>
  </si>
  <si>
    <t>260-181-422</t>
  </si>
  <si>
    <t>260-181-459</t>
  </si>
  <si>
    <t>260-181-461</t>
  </si>
  <si>
    <t>260-181-522</t>
  </si>
  <si>
    <t>260-ALL-143</t>
  </si>
  <si>
    <t>260-ALL-167</t>
  </si>
  <si>
    <t>260-ALL-180</t>
  </si>
  <si>
    <t>260-ALL-183</t>
  </si>
  <si>
    <t>260-ALL-459</t>
  </si>
  <si>
    <t>260-ALL-522</t>
  </si>
  <si>
    <t>26C-171-311</t>
  </si>
  <si>
    <t>270-171-331</t>
  </si>
  <si>
    <t>270-181-135</t>
  </si>
  <si>
    <t>270-181-142</t>
  </si>
  <si>
    <t>270-ALL-135</t>
  </si>
  <si>
    <t>270-ALL-331</t>
  </si>
  <si>
    <t>280-163-462</t>
  </si>
  <si>
    <t>280-169-131</t>
  </si>
  <si>
    <t>280-169-211</t>
  </si>
  <si>
    <t>280-169-221</t>
  </si>
  <si>
    <t>280-171-135</t>
  </si>
  <si>
    <t>280-171-196</t>
  </si>
  <si>
    <t>280-171-221</t>
  </si>
  <si>
    <t>280-171-231</t>
  </si>
  <si>
    <t>280-181-121</t>
  </si>
  <si>
    <t>280-ALL-121</t>
  </si>
  <si>
    <t>280-ALL-196</t>
  </si>
  <si>
    <t>290-171-311</t>
  </si>
  <si>
    <t>291-171-413</t>
  </si>
  <si>
    <t>291-181-121</t>
  </si>
  <si>
    <t>291-181-135</t>
  </si>
  <si>
    <t>291-181-183</t>
  </si>
  <si>
    <t>291-181-187</t>
  </si>
  <si>
    <t>291-181-192</t>
  </si>
  <si>
    <t>291-181-211</t>
  </si>
  <si>
    <t>291-181-221</t>
  </si>
  <si>
    <t>291-181-231</t>
  </si>
  <si>
    <t>291-181-312</t>
  </si>
  <si>
    <t>291-181-411</t>
  </si>
  <si>
    <t>291-181-418</t>
  </si>
  <si>
    <t>291-181-462</t>
  </si>
  <si>
    <t>291-ALL-413</t>
  </si>
  <si>
    <t>292-171-462</t>
  </si>
  <si>
    <t>292-181-183</t>
  </si>
  <si>
    <t>292-181-211</t>
  </si>
  <si>
    <t>292-181-221</t>
  </si>
  <si>
    <t>292-181-343</t>
  </si>
  <si>
    <t>292-ALL-183</t>
  </si>
  <si>
    <t>292-ALL-343</t>
  </si>
  <si>
    <t>295-171-162</t>
  </si>
  <si>
    <t>295-171-167</t>
  </si>
  <si>
    <t>295-171-211</t>
  </si>
  <si>
    <t>295-171-221</t>
  </si>
  <si>
    <t>295-181-121</t>
  </si>
  <si>
    <t>295-181-131</t>
  </si>
  <si>
    <t>295-181-221</t>
  </si>
  <si>
    <t>295-ALL-131</t>
  </si>
  <si>
    <t>295-ALL-162</t>
  </si>
  <si>
    <t>295-ALL-167</t>
  </si>
  <si>
    <t>295-ALL-221</t>
  </si>
  <si>
    <t>310-163-532</t>
  </si>
  <si>
    <t>310-163-541</t>
  </si>
  <si>
    <t>310-167-418</t>
  </si>
  <si>
    <t>310-170-121</t>
  </si>
  <si>
    <t>310-170-211</t>
  </si>
  <si>
    <t>310-170-221</t>
  </si>
  <si>
    <t>310-171-181</t>
  </si>
  <si>
    <t>310-181-193</t>
  </si>
  <si>
    <t>310-181-422</t>
  </si>
  <si>
    <t>310-181-462</t>
  </si>
  <si>
    <t>310-ALL-193</t>
  </si>
  <si>
    <t>320-169-146</t>
  </si>
  <si>
    <t>320-169-231</t>
  </si>
  <si>
    <t>320-170-143</t>
  </si>
  <si>
    <t>320-171-141</t>
  </si>
  <si>
    <t>320-171-199</t>
  </si>
  <si>
    <t>320-171-311</t>
  </si>
  <si>
    <t>320-171-325</t>
  </si>
  <si>
    <t>320-171-411</t>
  </si>
  <si>
    <t>320-171-532</t>
  </si>
  <si>
    <t>320-ALL-141</t>
  </si>
  <si>
    <t>320-ALL-143</t>
  </si>
  <si>
    <t>320-ALL-199</t>
  </si>
  <si>
    <t>320-ALL-325</t>
  </si>
  <si>
    <t>320-ALL-532</t>
  </si>
  <si>
    <t>32A-167-317</t>
  </si>
  <si>
    <t>32A-173-311</t>
  </si>
  <si>
    <t>32A-ALL-317</t>
  </si>
  <si>
    <t>32D-169-311</t>
  </si>
  <si>
    <t>32D-181-411</t>
  </si>
  <si>
    <t>32M-171-411</t>
  </si>
  <si>
    <t>32M-181-231</t>
  </si>
  <si>
    <t>32M-181-239</t>
  </si>
  <si>
    <t>32M-ALL-239</t>
  </si>
  <si>
    <t>330-181-148</t>
  </si>
  <si>
    <t>330-181-181</t>
  </si>
  <si>
    <t>330-181-197</t>
  </si>
  <si>
    <t>330-181-411</t>
  </si>
  <si>
    <t>330-181-459</t>
  </si>
  <si>
    <t>330-ALL-148</t>
  </si>
  <si>
    <t>330-ALL-181</t>
  </si>
  <si>
    <t>330-ALL-197</t>
  </si>
  <si>
    <t>330-ALL-459</t>
  </si>
  <si>
    <t>33A-181-551</t>
  </si>
  <si>
    <t>33A-ALL-551</t>
  </si>
  <si>
    <t>340-171-311</t>
  </si>
  <si>
    <t>340-181-192</t>
  </si>
  <si>
    <t>34D-171-411</t>
  </si>
  <si>
    <t>34D-181-121</t>
  </si>
  <si>
    <t>34Z-171-341</t>
  </si>
  <si>
    <t>34Z-171-361</t>
  </si>
  <si>
    <t>34Z-171-418</t>
  </si>
  <si>
    <t>34Z-181-148</t>
  </si>
  <si>
    <t>34Z-181-231</t>
  </si>
  <si>
    <t>34Z-ALL-148</t>
  </si>
  <si>
    <t>34Z-ALL-231</t>
  </si>
  <si>
    <t>34Z-ALL-361</t>
  </si>
  <si>
    <t>34Z-ALL-418</t>
  </si>
  <si>
    <t>350-169-162</t>
  </si>
  <si>
    <t>350-169-184</t>
  </si>
  <si>
    <t>350-169-199</t>
  </si>
  <si>
    <t>350-171-461</t>
  </si>
  <si>
    <t>350-171-462</t>
  </si>
  <si>
    <t>350-181-551</t>
  </si>
  <si>
    <t>350-ALL-162</t>
  </si>
  <si>
    <t>350-ALL-184</t>
  </si>
  <si>
    <t>350-ALL-199</t>
  </si>
  <si>
    <t>350-ALL-551</t>
  </si>
  <si>
    <t>360-181-312</t>
  </si>
  <si>
    <t>360-181-314</t>
  </si>
  <si>
    <t>360-181-326</t>
  </si>
  <si>
    <t>360-ALL-312</t>
  </si>
  <si>
    <t>36C-170-143</t>
  </si>
  <si>
    <t>36C-170-211</t>
  </si>
  <si>
    <t>36C-170-231</t>
  </si>
  <si>
    <t>36C-181-121</t>
  </si>
  <si>
    <t>36C-181-131</t>
  </si>
  <si>
    <t>36C-181-211</t>
  </si>
  <si>
    <t>36C-181-229</t>
  </si>
  <si>
    <t>36C-181-231</t>
  </si>
  <si>
    <t>36C-181-233</t>
  </si>
  <si>
    <t>36C-ALL-143</t>
  </si>
  <si>
    <t>36F-181-311</t>
  </si>
  <si>
    <t>36F-181-411</t>
  </si>
  <si>
    <t>36G-165-418</t>
  </si>
  <si>
    <t>36G-169-317</t>
  </si>
  <si>
    <t>36G-170-311</t>
  </si>
  <si>
    <t>370-163-312</t>
  </si>
  <si>
    <t>370-163-472</t>
  </si>
  <si>
    <t>370-170-472</t>
  </si>
  <si>
    <t>370-171-411</t>
  </si>
  <si>
    <t>370-178-472</t>
  </si>
  <si>
    <t>370-ALL-472</t>
  </si>
  <si>
    <t>380-171-121</t>
  </si>
  <si>
    <t>390-163-151</t>
  </si>
  <si>
    <t>390-163-173</t>
  </si>
  <si>
    <t>390-171-121</t>
  </si>
  <si>
    <t>390-171-221</t>
  </si>
  <si>
    <t>390-171-231</t>
  </si>
  <si>
    <t>390-178-418</t>
  </si>
  <si>
    <t>390-181-131</t>
  </si>
  <si>
    <t>390-181-143</t>
  </si>
  <si>
    <t>390-181-180</t>
  </si>
  <si>
    <t>390-ALL-173</t>
  </si>
  <si>
    <t>400-173-311</t>
  </si>
  <si>
    <t>410-170-331</t>
  </si>
  <si>
    <t>410-171-196</t>
  </si>
  <si>
    <t>410-171-198</t>
  </si>
  <si>
    <t>410-171-523</t>
  </si>
  <si>
    <t>410-ALL-331</t>
  </si>
  <si>
    <t>410-ALL-523</t>
  </si>
  <si>
    <t>41F-181-143</t>
  </si>
  <si>
    <t>41F-ALL-143</t>
  </si>
  <si>
    <t>41K-181-116</t>
  </si>
  <si>
    <t>41K-181-211</t>
  </si>
  <si>
    <t>41K-181-462</t>
  </si>
  <si>
    <t>41K-ALL-116</t>
  </si>
  <si>
    <t>41N-169-311</t>
  </si>
  <si>
    <t>421-171-351</t>
  </si>
  <si>
    <t>421-181-162</t>
  </si>
  <si>
    <t>421-ALL-351</t>
  </si>
  <si>
    <t>422-171-541</t>
  </si>
  <si>
    <t>422-181-175</t>
  </si>
  <si>
    <t>422-181-312</t>
  </si>
  <si>
    <t>422-ALL-175</t>
  </si>
  <si>
    <t>42B-171-229</t>
  </si>
  <si>
    <t>42B-171-231</t>
  </si>
  <si>
    <t>42B-181-121</t>
  </si>
  <si>
    <t>42B-181-211</t>
  </si>
  <si>
    <t>42B-181-229</t>
  </si>
  <si>
    <t>42B-181-231</t>
  </si>
  <si>
    <t>42B-ALL-229</t>
  </si>
  <si>
    <t>430-173-311</t>
  </si>
  <si>
    <t>430-181-462</t>
  </si>
  <si>
    <t>43D-181-131</t>
  </si>
  <si>
    <t>43D-181-411</t>
  </si>
  <si>
    <t>43D-181-418</t>
  </si>
  <si>
    <t>43D-ALL-131</t>
  </si>
  <si>
    <t>44A-171-418</t>
  </si>
  <si>
    <t>450-167-192</t>
  </si>
  <si>
    <t>450-171-199</t>
  </si>
  <si>
    <t>450-181-142</t>
  </si>
  <si>
    <t>450-181-181</t>
  </si>
  <si>
    <t>450-181-211</t>
  </si>
  <si>
    <t>450-181-221</t>
  </si>
  <si>
    <t>450-181-231</t>
  </si>
  <si>
    <t>450-181-418</t>
  </si>
  <si>
    <t>45A-170-211</t>
  </si>
  <si>
    <t>45A-ALL-211</t>
  </si>
  <si>
    <t>460-171-135</t>
  </si>
  <si>
    <t>460-181-211</t>
  </si>
  <si>
    <t>460-181-221</t>
  </si>
  <si>
    <t>460-181-231</t>
  </si>
  <si>
    <t>460-ALL-135</t>
  </si>
  <si>
    <t>470-171-411</t>
  </si>
  <si>
    <t>470-171-551</t>
  </si>
  <si>
    <t>470-181-422</t>
  </si>
  <si>
    <t>470-ALL-422</t>
  </si>
  <si>
    <t>470-ALL-551</t>
  </si>
  <si>
    <t>480-163-462</t>
  </si>
  <si>
    <t>490-171-143</t>
  </si>
  <si>
    <t>490-171-146</t>
  </si>
  <si>
    <t>490-171-333</t>
  </si>
  <si>
    <t>490-171-461</t>
  </si>
  <si>
    <t>490-ALL-143</t>
  </si>
  <si>
    <t>490-ALL-333</t>
  </si>
  <si>
    <t>49D-171-143</t>
  </si>
  <si>
    <t>49D-171-148</t>
  </si>
  <si>
    <t>49D-181-211</t>
  </si>
  <si>
    <t>49D-ALL-148</t>
  </si>
  <si>
    <t>49F-163-312</t>
  </si>
  <si>
    <t>500-171-342</t>
  </si>
  <si>
    <t>500-ALL-342</t>
  </si>
  <si>
    <t>50Z-163-462</t>
  </si>
  <si>
    <t>50Z-164-462</t>
  </si>
  <si>
    <t>50Z-ALL-462</t>
  </si>
  <si>
    <t>510-163-461</t>
  </si>
  <si>
    <t>510-171-143</t>
  </si>
  <si>
    <t>510-171-198</t>
  </si>
  <si>
    <t>510-171-462</t>
  </si>
  <si>
    <t>510-181-135</t>
  </si>
  <si>
    <t>510-181-231</t>
  </si>
  <si>
    <t>510-ALL-143</t>
  </si>
  <si>
    <t>530-171-331</t>
  </si>
  <si>
    <t>530-181-411</t>
  </si>
  <si>
    <t>530-181-413</t>
  </si>
  <si>
    <t>530-181-462</t>
  </si>
  <si>
    <t>53C-171-541</t>
  </si>
  <si>
    <t>540-169-311</t>
  </si>
  <si>
    <t>540-171-331</t>
  </si>
  <si>
    <t>540-181-143</t>
  </si>
  <si>
    <t>540-181-211</t>
  </si>
  <si>
    <t>540-ALL-143</t>
  </si>
  <si>
    <t>540-ALL-331</t>
  </si>
  <si>
    <t>54A-171-171</t>
  </si>
  <si>
    <t>54A-171-173</t>
  </si>
  <si>
    <t>54A-181-173</t>
  </si>
  <si>
    <t>550-171-180</t>
  </si>
  <si>
    <t>550-171-192</t>
  </si>
  <si>
    <t>550-178-418</t>
  </si>
  <si>
    <t>55A-164-131</t>
  </si>
  <si>
    <t>55A-164-211</t>
  </si>
  <si>
    <t>55A-164-229</t>
  </si>
  <si>
    <t>55A-164-231</t>
  </si>
  <si>
    <t>55A-171-121</t>
  </si>
  <si>
    <t>55A-171-151</t>
  </si>
  <si>
    <t>55A-171-211</t>
  </si>
  <si>
    <t>55A-173-317</t>
  </si>
  <si>
    <t>55A-ALL-131</t>
  </si>
  <si>
    <t>55A-ALL-151</t>
  </si>
  <si>
    <t>55A-ALL-317</t>
  </si>
  <si>
    <t>560-181-312</t>
  </si>
  <si>
    <t>570-181-143</t>
  </si>
  <si>
    <t>590-181-146</t>
  </si>
  <si>
    <t>590-181-148</t>
  </si>
  <si>
    <t>590-181-163</t>
  </si>
  <si>
    <t>590-181-211</t>
  </si>
  <si>
    <t>590-181-221</t>
  </si>
  <si>
    <t>590-181-231</t>
  </si>
  <si>
    <t>590-181-462</t>
  </si>
  <si>
    <t>590-ALL-148</t>
  </si>
  <si>
    <t>600-163-199</t>
  </si>
  <si>
    <t>600-165-392</t>
  </si>
  <si>
    <t>600-165-411</t>
  </si>
  <si>
    <t>600-171-235</t>
  </si>
  <si>
    <t>600-181-146</t>
  </si>
  <si>
    <t>600-181-211</t>
  </si>
  <si>
    <t>600-181-392</t>
  </si>
  <si>
    <t>60B-163-415</t>
  </si>
  <si>
    <t>60B-ALL-415</t>
  </si>
  <si>
    <t>60D-172-146</t>
  </si>
  <si>
    <t>60D-172-211</t>
  </si>
  <si>
    <t>60D-172-234</t>
  </si>
  <si>
    <t>60D-172-312</t>
  </si>
  <si>
    <t>60D-172-411</t>
  </si>
  <si>
    <t>60D-ALL-146</t>
  </si>
  <si>
    <t>60D-ALL-234</t>
  </si>
  <si>
    <t>60D-ALL-312</t>
  </si>
  <si>
    <t>60F-165-418</t>
  </si>
  <si>
    <t>60F-170-143</t>
  </si>
  <si>
    <t>60F-170-211</t>
  </si>
  <si>
    <t>60F-172-418</t>
  </si>
  <si>
    <t>60F-ALL-211</t>
  </si>
  <si>
    <t>60N-171-418</t>
  </si>
  <si>
    <t>610-181-151</t>
  </si>
  <si>
    <t>610-181-211</t>
  </si>
  <si>
    <t>610-ALL-151</t>
  </si>
  <si>
    <t>61J-167-411</t>
  </si>
  <si>
    <t>61N-171-411</t>
  </si>
  <si>
    <t>61N-181-121</t>
  </si>
  <si>
    <t>61N-181-131</t>
  </si>
  <si>
    <t>61N-181-211</t>
  </si>
  <si>
    <t>61N-181-231</t>
  </si>
  <si>
    <t>61N-ALL-131</t>
  </si>
  <si>
    <t>61N-ALL-231</t>
  </si>
  <si>
    <t>61P-181-142</t>
  </si>
  <si>
    <t>61P-181-211</t>
  </si>
  <si>
    <t>61V-171-131</t>
  </si>
  <si>
    <t>61V-ALL-131</t>
  </si>
  <si>
    <t>62A-171-131</t>
  </si>
  <si>
    <t>62A-171-211</t>
  </si>
  <si>
    <t>62A-181-311</t>
  </si>
  <si>
    <t>62A-181-411</t>
  </si>
  <si>
    <t>62A-ALL-131</t>
  </si>
  <si>
    <t>62K-171-319</t>
  </si>
  <si>
    <t>62K-181-143</t>
  </si>
  <si>
    <t>62K-181-311</t>
  </si>
  <si>
    <t>62K-181-312</t>
  </si>
  <si>
    <t>62K-181-333</t>
  </si>
  <si>
    <t>62K-181-411</t>
  </si>
  <si>
    <t>62K-181-418</t>
  </si>
  <si>
    <t>62K-ALL-143</t>
  </si>
  <si>
    <t>62K-ALL-312</t>
  </si>
  <si>
    <t>62K-ALL-319</t>
  </si>
  <si>
    <t>62K-ALL-333</t>
  </si>
  <si>
    <t>630-163-146</t>
  </si>
  <si>
    <t>630-170-143</t>
  </si>
  <si>
    <t>630-170-211</t>
  </si>
  <si>
    <t>630-171-163</t>
  </si>
  <si>
    <t>630-171-333</t>
  </si>
  <si>
    <t>630-ALL-143</t>
  </si>
  <si>
    <t>630-ALL-146</t>
  </si>
  <si>
    <t>630-ALL-163</t>
  </si>
  <si>
    <t>630-ALL-333</t>
  </si>
  <si>
    <t>63C-169-311</t>
  </si>
  <si>
    <t>640-167-411</t>
  </si>
  <si>
    <t>640-169-192</t>
  </si>
  <si>
    <t>640-169-211</t>
  </si>
  <si>
    <t>640-169-221</t>
  </si>
  <si>
    <t>640-181-146</t>
  </si>
  <si>
    <t>640-181-152</t>
  </si>
  <si>
    <t>640-181-461</t>
  </si>
  <si>
    <t>640-181-541</t>
  </si>
  <si>
    <t>640-ALL-541</t>
  </si>
  <si>
    <t>650-170-162</t>
  </si>
  <si>
    <t>650-171-152</t>
  </si>
  <si>
    <t>650-171-311</t>
  </si>
  <si>
    <t>650-171-462</t>
  </si>
  <si>
    <t>650-171-541</t>
  </si>
  <si>
    <t>650-ALL-152</t>
  </si>
  <si>
    <t>65A-181-461</t>
  </si>
  <si>
    <t>65D-172-131</t>
  </si>
  <si>
    <t>65D-ALL-131</t>
  </si>
  <si>
    <t>65F-172-116</t>
  </si>
  <si>
    <t>65F-172-121</t>
  </si>
  <si>
    <t>65F-172-131</t>
  </si>
  <si>
    <t>65F-ALL-116</t>
  </si>
  <si>
    <t>65F-ALL-131</t>
  </si>
  <si>
    <t>65Z-171-133</t>
  </si>
  <si>
    <t>65Z-ALL-133</t>
  </si>
  <si>
    <t>66A-171-311</t>
  </si>
  <si>
    <t>670-171-192</t>
  </si>
  <si>
    <t>670-171-211</t>
  </si>
  <si>
    <t>670-171-221</t>
  </si>
  <si>
    <t>670-171-411</t>
  </si>
  <si>
    <t>670-181-411</t>
  </si>
  <si>
    <t>680-171-141</t>
  </si>
  <si>
    <t>680-ALL-141</t>
  </si>
  <si>
    <t>681-171-192</t>
  </si>
  <si>
    <t>681-171-199</t>
  </si>
  <si>
    <t>681-171-221</t>
  </si>
  <si>
    <t>681-171-313</t>
  </si>
  <si>
    <t>681-171-459</t>
  </si>
  <si>
    <t>681-ALL-199</t>
  </si>
  <si>
    <t>681-ALL-313</t>
  </si>
  <si>
    <t>681-ALL-459</t>
  </si>
  <si>
    <t>68C-169-131</t>
  </si>
  <si>
    <t>68C-169-211</t>
  </si>
  <si>
    <t>68C-ALL-131</t>
  </si>
  <si>
    <t>700-171-121</t>
  </si>
  <si>
    <t>700-171-231</t>
  </si>
  <si>
    <t>700-171-411</t>
  </si>
  <si>
    <t>700-181-183</t>
  </si>
  <si>
    <t>700-ALL-183</t>
  </si>
  <si>
    <t>710-181-165</t>
  </si>
  <si>
    <t>710-181-462</t>
  </si>
  <si>
    <t>710-ALL-165</t>
  </si>
  <si>
    <t>720-163-312</t>
  </si>
  <si>
    <t>720-166-392</t>
  </si>
  <si>
    <t>720-181-411</t>
  </si>
  <si>
    <t>730-170-121</t>
  </si>
  <si>
    <t>730-170-221</t>
  </si>
  <si>
    <t>730-170-231</t>
  </si>
  <si>
    <t>730-171-162</t>
  </si>
  <si>
    <t>730-181-135</t>
  </si>
  <si>
    <t>730-ALL-162</t>
  </si>
  <si>
    <t>73A-181-411</t>
  </si>
  <si>
    <t>73B-182-411</t>
  </si>
  <si>
    <t>740-171-135</t>
  </si>
  <si>
    <t>740-171-199</t>
  </si>
  <si>
    <t>740-181-141</t>
  </si>
  <si>
    <t>740-181-311</t>
  </si>
  <si>
    <t>740-181-411</t>
  </si>
  <si>
    <t>740-ALL-135</t>
  </si>
  <si>
    <t>740-ALL-141</t>
  </si>
  <si>
    <t>750-171-151</t>
  </si>
  <si>
    <t>750-171-162</t>
  </si>
  <si>
    <t>750-171-311</t>
  </si>
  <si>
    <t>750-171-411</t>
  </si>
  <si>
    <t>750-ALL-162</t>
  </si>
  <si>
    <t>760-171-180</t>
  </si>
  <si>
    <t>760-ALL-141</t>
  </si>
  <si>
    <t>761-181-143</t>
  </si>
  <si>
    <t>761-181-211</t>
  </si>
  <si>
    <t>761-181-311</t>
  </si>
  <si>
    <t>770-169-181</t>
  </si>
  <si>
    <t>770-171-143</t>
  </si>
  <si>
    <t>770-181-392</t>
  </si>
  <si>
    <t>770-ALL-143</t>
  </si>
  <si>
    <t>780-169-317</t>
  </si>
  <si>
    <t>780-181-196</t>
  </si>
  <si>
    <t>78B-172-131</t>
  </si>
  <si>
    <t>78B-172-211</t>
  </si>
  <si>
    <t>78B-ALL-131</t>
  </si>
  <si>
    <t>790-165-418</t>
  </si>
  <si>
    <t>790-167-198</t>
  </si>
  <si>
    <t>790-167-211</t>
  </si>
  <si>
    <t>790-167-221</t>
  </si>
  <si>
    <t>790-169-131</t>
  </si>
  <si>
    <t>790-169-211</t>
  </si>
  <si>
    <t>790-169-221</t>
  </si>
  <si>
    <t>790-169-231</t>
  </si>
  <si>
    <t>790-171-418</t>
  </si>
  <si>
    <t>790-181-462</t>
  </si>
  <si>
    <t>79A-172-411</t>
  </si>
  <si>
    <t>79A-172-462</t>
  </si>
  <si>
    <t>79Z-163-311</t>
  </si>
  <si>
    <t>79Z-181-151</t>
  </si>
  <si>
    <t>79Z-181-221</t>
  </si>
  <si>
    <t>79Z-181-231</t>
  </si>
  <si>
    <t>800-171-142</t>
  </si>
  <si>
    <t>800-171-143</t>
  </si>
  <si>
    <t>800-171-181</t>
  </si>
  <si>
    <t>800-186-121</t>
  </si>
  <si>
    <t>800-186-211</t>
  </si>
  <si>
    <t>800-186-221</t>
  </si>
  <si>
    <t>800-186-231</t>
  </si>
  <si>
    <t>800-186-411</t>
  </si>
  <si>
    <t>800-ALL-143</t>
  </si>
  <si>
    <t>810-171-141</t>
  </si>
  <si>
    <t>810-171-461</t>
  </si>
  <si>
    <t>81B-171-411</t>
  </si>
  <si>
    <t>81B-171-422</t>
  </si>
  <si>
    <t>81B-ALL-422</t>
  </si>
  <si>
    <t>820-165-418</t>
  </si>
  <si>
    <t>820-181-143</t>
  </si>
  <si>
    <t>821-163-326</t>
  </si>
  <si>
    <t>821-171-121</t>
  </si>
  <si>
    <t>821-178-418</t>
  </si>
  <si>
    <t>821-ALL-326</t>
  </si>
  <si>
    <t>840-165-392</t>
  </si>
  <si>
    <t>840-181-184</t>
  </si>
  <si>
    <t>840-181-331</t>
  </si>
  <si>
    <t>840-181-392</t>
  </si>
  <si>
    <t>840-181-462</t>
  </si>
  <si>
    <t>840-ALL-184</t>
  </si>
  <si>
    <t>840-ALL-331</t>
  </si>
  <si>
    <t>84B-170-143</t>
  </si>
  <si>
    <t>84B-170-211</t>
  </si>
  <si>
    <t>84B-172-344</t>
  </si>
  <si>
    <t>84B-ALL-143</t>
  </si>
  <si>
    <t>84B-ALL-344</t>
  </si>
  <si>
    <t>850-181-175</t>
  </si>
  <si>
    <t>850-181-411</t>
  </si>
  <si>
    <t>850-181-422</t>
  </si>
  <si>
    <t>850-181-423</t>
  </si>
  <si>
    <t>850-181-424</t>
  </si>
  <si>
    <t>850-181-425</t>
  </si>
  <si>
    <t>850-ALL-175</t>
  </si>
  <si>
    <t>850-ALL-422</t>
  </si>
  <si>
    <t>850-ALL-423</t>
  </si>
  <si>
    <t>850-ALL-424</t>
  </si>
  <si>
    <t>850-ALL-425</t>
  </si>
  <si>
    <t>860-165-418</t>
  </si>
  <si>
    <t>860-171-152</t>
  </si>
  <si>
    <t>860-171-180</t>
  </si>
  <si>
    <t>860-171-332</t>
  </si>
  <si>
    <t>860-181-411</t>
  </si>
  <si>
    <t>860-ALL-180</t>
  </si>
  <si>
    <t>860-ALL-332</t>
  </si>
  <si>
    <t>862-171-461</t>
  </si>
  <si>
    <t>862-173-317</t>
  </si>
  <si>
    <t>862-181-180</t>
  </si>
  <si>
    <t>862-181-181</t>
  </si>
  <si>
    <t>862-ALL-181</t>
  </si>
  <si>
    <t>862-ALL-317</t>
  </si>
  <si>
    <t>862-ALL-461</t>
  </si>
  <si>
    <t>86T-172-418</t>
  </si>
  <si>
    <t>86T-172-423</t>
  </si>
  <si>
    <t>86T-172-462</t>
  </si>
  <si>
    <t>86T-172-471</t>
  </si>
  <si>
    <t>86T-ALL-423</t>
  </si>
  <si>
    <t>870-181-180</t>
  </si>
  <si>
    <t>87A-171-134</t>
  </si>
  <si>
    <t>87A-171-211</t>
  </si>
  <si>
    <t>87A-171-221</t>
  </si>
  <si>
    <t>87A-171-231</t>
  </si>
  <si>
    <t>87A-ALL-134</t>
  </si>
  <si>
    <t>880-181-143</t>
  </si>
  <si>
    <t>880-181-162</t>
  </si>
  <si>
    <t>880-ALL-143</t>
  </si>
  <si>
    <t>88A-171-121</t>
  </si>
  <si>
    <t>88A-171-142</t>
  </si>
  <si>
    <t>88A-171-211</t>
  </si>
  <si>
    <t>88A-171-221</t>
  </si>
  <si>
    <t>88A-171-231</t>
  </si>
  <si>
    <t>88A-ALL-142</t>
  </si>
  <si>
    <t>890-167-311</t>
  </si>
  <si>
    <t>890-174-183</t>
  </si>
  <si>
    <t>890-174-211</t>
  </si>
  <si>
    <t>890-174-229</t>
  </si>
  <si>
    <t>890-ALL-229</t>
  </si>
  <si>
    <t>900-163-462</t>
  </si>
  <si>
    <t>900-171-192</t>
  </si>
  <si>
    <t>900-171-312</t>
  </si>
  <si>
    <t>900-171-551</t>
  </si>
  <si>
    <t>900-ALL-312</t>
  </si>
  <si>
    <t>900-ALL-551</t>
  </si>
  <si>
    <t>90A-167-317</t>
  </si>
  <si>
    <t>90A-169-311</t>
  </si>
  <si>
    <t>90A-172-422</t>
  </si>
  <si>
    <t>90A-ALL-317</t>
  </si>
  <si>
    <t>90A-ALL-422</t>
  </si>
  <si>
    <t>90B-169-146</t>
  </si>
  <si>
    <t>90B-169-211</t>
  </si>
  <si>
    <t>90B-172-418</t>
  </si>
  <si>
    <t>90B-ALL-146</t>
  </si>
  <si>
    <t>90D-173-311</t>
  </si>
  <si>
    <t>91B-169-131</t>
  </si>
  <si>
    <t>91B-169-211</t>
  </si>
  <si>
    <t>91B-169-221</t>
  </si>
  <si>
    <t>91B-169-231</t>
  </si>
  <si>
    <t>920-163-121</t>
  </si>
  <si>
    <t>920-163-125</t>
  </si>
  <si>
    <t>920-167-411</t>
  </si>
  <si>
    <t>920-171-121</t>
  </si>
  <si>
    <t>920-171-142</t>
  </si>
  <si>
    <t>920-171-151</t>
  </si>
  <si>
    <t>920-171-165</t>
  </si>
  <si>
    <t>920-171-180</t>
  </si>
  <si>
    <t>920-171-184</t>
  </si>
  <si>
    <t>920-ALL-125</t>
  </si>
  <si>
    <t>920-ALL-165</t>
  </si>
  <si>
    <t>92B-171-211</t>
  </si>
  <si>
    <t>92D-182-121</t>
  </si>
  <si>
    <t>92L-163-418</t>
  </si>
  <si>
    <t>92L-163-462</t>
  </si>
  <si>
    <t>92L-165-418</t>
  </si>
  <si>
    <t>92R-ALL-135</t>
  </si>
  <si>
    <t>92S-172-326</t>
  </si>
  <si>
    <t>92S-172-411</t>
  </si>
  <si>
    <t>92S-ALL-326</t>
  </si>
  <si>
    <t>92U-172-311</t>
  </si>
  <si>
    <t>92Y-ALL-311</t>
  </si>
  <si>
    <t>930-171-343</t>
  </si>
  <si>
    <t>93L-181-146</t>
  </si>
  <si>
    <t>93L-181-211</t>
  </si>
  <si>
    <t>93L-ALL-146</t>
  </si>
  <si>
    <t>93L-ALL-211</t>
  </si>
  <si>
    <t>93Q-171-131</t>
  </si>
  <si>
    <t>93Q-171-211</t>
  </si>
  <si>
    <t>93Q-171-312</t>
  </si>
  <si>
    <t>93Q-171-462</t>
  </si>
  <si>
    <t>93Q-181-116</t>
  </si>
  <si>
    <t>93Q-181-211</t>
  </si>
  <si>
    <t>93Q-181-411</t>
  </si>
  <si>
    <t>940-166-418</t>
  </si>
  <si>
    <t>940-181-151</t>
  </si>
  <si>
    <t>940-181-411</t>
  </si>
  <si>
    <t>940-ALL-151</t>
  </si>
  <si>
    <t>94Z-181-231</t>
  </si>
  <si>
    <t>94Z-ALL-231</t>
  </si>
  <si>
    <t>950-181-131</t>
  </si>
  <si>
    <t>950-181-162</t>
  </si>
  <si>
    <t>950-181-164</t>
  </si>
  <si>
    <t>950-ALL-164</t>
  </si>
  <si>
    <t>95A-171-121</t>
  </si>
  <si>
    <t>95A-171-141</t>
  </si>
  <si>
    <t>95A-171-211</t>
  </si>
  <si>
    <t>95A-ALL-141</t>
  </si>
  <si>
    <t>960-167-462</t>
  </si>
  <si>
    <t>960-181-532</t>
  </si>
  <si>
    <t>960-ALL-532</t>
  </si>
  <si>
    <t>96F-171-462</t>
  </si>
  <si>
    <t>980-163-198</t>
  </si>
  <si>
    <t>980-165-411</t>
  </si>
  <si>
    <t>980-171-121</t>
  </si>
  <si>
    <t>980-171-392</t>
  </si>
  <si>
    <t>980-181-392</t>
  </si>
  <si>
    <t>980-ALL-121</t>
  </si>
  <si>
    <t>990-171-143</t>
  </si>
  <si>
    <t>990-171-167</t>
  </si>
  <si>
    <t>990-171-414</t>
  </si>
  <si>
    <t>990-171-423</t>
  </si>
  <si>
    <t>990-171-462</t>
  </si>
  <si>
    <t>990-ALL-143</t>
  </si>
  <si>
    <t>990-ALL-167</t>
  </si>
  <si>
    <t>ALL-163-415</t>
  </si>
  <si>
    <t>ALL-163-532</t>
  </si>
  <si>
    <t>ALL-169-162</t>
  </si>
  <si>
    <t>ALL-169-184</t>
  </si>
  <si>
    <t>ALL-169-199</t>
  </si>
  <si>
    <t>ALL-170-312</t>
  </si>
  <si>
    <t>ALL-170-331</t>
  </si>
  <si>
    <t>ALL-171-129_2</t>
  </si>
  <si>
    <t>ALL-171-188</t>
  </si>
  <si>
    <t>ALL-171-321</t>
  </si>
  <si>
    <t>ALL-172-116</t>
  </si>
  <si>
    <t>ALL-172-146</t>
  </si>
  <si>
    <t>ALL-172-234</t>
  </si>
  <si>
    <t>ALL-172-344</t>
  </si>
  <si>
    <t>ALL-172-422</t>
  </si>
  <si>
    <t>ALL-172-423</t>
  </si>
  <si>
    <t>ALL-172-471</t>
  </si>
  <si>
    <t>ALL-174-229</t>
  </si>
  <si>
    <t>ALL-178-472</t>
  </si>
  <si>
    <t>ALL-181-314</t>
  </si>
  <si>
    <t>ALL-181-424</t>
  </si>
  <si>
    <t>ALL-181-425</t>
  </si>
  <si>
    <t>ALL-181-472</t>
  </si>
  <si>
    <t>ALL-181-551</t>
  </si>
  <si>
    <t>ALL-182-542</t>
  </si>
  <si>
    <t>ALL-186-121</t>
  </si>
  <si>
    <t>ALL-186-211</t>
  </si>
  <si>
    <t>ALL-186-221</t>
  </si>
  <si>
    <t>ALL-186-231</t>
  </si>
  <si>
    <t>ALL-186-311</t>
  </si>
  <si>
    <t>ALL-186-411</t>
  </si>
  <si>
    <t>ALL-ALL-415</t>
  </si>
  <si>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</si>
  <si>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</si>
  <si>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</si>
  <si>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u/>
        <sz val="8"/>
        <color indexed="60"/>
        <rFont val="Arial"/>
        <family val="2"/>
      </rPr>
      <t>(Source: JHA 305,351,705 Data - LEA&amp;CS)</t>
    </r>
    <r>
      <rPr>
        <sz val="8"/>
        <rFont val="Arial"/>
        <family val="2"/>
      </rPr>
      <t xml:space="preserve">
"25a_qryCovid_PRC_ObjectCODEDetail" &amp; "25a_qryCovid_PRC_ObjectCODEDetail_PRCALL" &amp; "25b_qryCovid_PRC_ObjectCODE_ObjectTotals" &amp; "25c_qryCovid_PRC_ObjectCODEDetail_LEAALL"
</t>
    </r>
  </si>
  <si>
    <r>
      <rPr>
        <b/>
        <u/>
        <sz val="8"/>
        <color indexed="60"/>
        <rFont val="Arial"/>
        <family val="2"/>
      </rPr>
      <t>(Source: JHA 305,351,705 Data - LEA&amp;CS)</t>
    </r>
    <r>
      <rPr>
        <sz val="8"/>
        <rFont val="Arial"/>
        <family val="2"/>
      </rPr>
      <t xml:space="preserve">
"25a_qryCovid_PRC_ObjectCODEDetail" &amp; "25a_qryCovid_PRC_ObjectCODEDetail_PRCALL" &amp; "25b_qryCovid_PRC_ObjectCODE_ObjectTotals" &amp; "25c_qryCovid_PRC_ObjectCODEDetail_LEAALL"</t>
    </r>
  </si>
  <si>
    <r>
      <rPr>
        <b/>
        <u/>
        <sz val="8"/>
        <color indexed="60"/>
        <rFont val="Arial"/>
        <family val="2"/>
      </rPr>
      <t>(Source: JHA 305,351,705 Data - LEA&amp;CS)</t>
    </r>
    <r>
      <rPr>
        <sz val="8"/>
        <rFont val="Arial"/>
        <family val="2"/>
      </rPr>
      <t xml:space="preserve">
"15a_qryExpenditures_Covid_PSUPRC" &amp; "15b_qryExpenditures_Covid_PSUALL"
</t>
    </r>
  </si>
  <si>
    <r>
      <rPr>
        <b/>
        <u/>
        <sz val="8"/>
        <color indexed="60"/>
        <rFont val="Arial"/>
        <family val="2"/>
      </rPr>
      <t>(Source: JHA 305,351,705 Data - LEA&amp;CS)</t>
    </r>
    <r>
      <rPr>
        <sz val="8"/>
        <rFont val="Arial"/>
        <family val="2"/>
      </rPr>
      <t xml:space="preserve">
"15a_qryExpenditures_Covid_PSUPRC" &amp; "15b_qryExpenditures_Covid_PSUALL"</t>
    </r>
  </si>
  <si>
    <t>330-134-418</t>
  </si>
  <si>
    <t>680-132-143</t>
  </si>
  <si>
    <t>790-125-327</t>
  </si>
  <si>
    <t>790-134-418</t>
  </si>
  <si>
    <t>680-ALL-143</t>
  </si>
  <si>
    <t>790-ALL-327</t>
  </si>
  <si>
    <t>PRC 183 - ESSER III - ARP Homeless I</t>
  </si>
  <si>
    <t>ESSER III - ARP Homeless I</t>
  </si>
  <si>
    <t>PRC 184 - ESSER III - ARP Homeless II</t>
  </si>
  <si>
    <t>ESSER III - ARP Homeless II</t>
  </si>
  <si>
    <t>PRC 183 - ESSER III-ARP Homeless I</t>
  </si>
  <si>
    <t>PRC 184 - ESSER III-ARP Homeless II</t>
  </si>
  <si>
    <t>183-00A</t>
  </si>
  <si>
    <t>183-00B</t>
  </si>
  <si>
    <t>183-010</t>
  </si>
  <si>
    <t>183-020</t>
  </si>
  <si>
    <t>183-030</t>
  </si>
  <si>
    <t>183-070</t>
  </si>
  <si>
    <t>183-09A</t>
  </si>
  <si>
    <t>183-100</t>
  </si>
  <si>
    <t>183-110</t>
  </si>
  <si>
    <t>183-111</t>
  </si>
  <si>
    <t>183-120</t>
  </si>
  <si>
    <t>183-130</t>
  </si>
  <si>
    <t>183-132</t>
  </si>
  <si>
    <t>183-13C</t>
  </si>
  <si>
    <t>183-140</t>
  </si>
  <si>
    <t>183-160</t>
  </si>
  <si>
    <t>183-180</t>
  </si>
  <si>
    <t>183-181</t>
  </si>
  <si>
    <t>183-182</t>
  </si>
  <si>
    <t>183-190</t>
  </si>
  <si>
    <t>183-230</t>
  </si>
  <si>
    <t>183-23A</t>
  </si>
  <si>
    <t>183-240</t>
  </si>
  <si>
    <t>183-24B</t>
  </si>
  <si>
    <t>183-260</t>
  </si>
  <si>
    <t>183-26C</t>
  </si>
  <si>
    <t>183-270</t>
  </si>
  <si>
    <t>183-290</t>
  </si>
  <si>
    <t>183-291</t>
  </si>
  <si>
    <t>183-292</t>
  </si>
  <si>
    <t>183-310</t>
  </si>
  <si>
    <t>183-320</t>
  </si>
  <si>
    <t>183-32B</t>
  </si>
  <si>
    <t>183-32D</t>
  </si>
  <si>
    <t>183-32L</t>
  </si>
  <si>
    <t>183-340</t>
  </si>
  <si>
    <t>183-350</t>
  </si>
  <si>
    <t>183-360</t>
  </si>
  <si>
    <t>183-370</t>
  </si>
  <si>
    <t>183-390</t>
  </si>
  <si>
    <t>183-410</t>
  </si>
  <si>
    <t>183-41H</t>
  </si>
  <si>
    <t>183-421</t>
  </si>
  <si>
    <t>183-422</t>
  </si>
  <si>
    <t>183-430</t>
  </si>
  <si>
    <t>183-440</t>
  </si>
  <si>
    <t>183-450</t>
  </si>
  <si>
    <t>183-470</t>
  </si>
  <si>
    <t>183-490</t>
  </si>
  <si>
    <t>183-49B</t>
  </si>
  <si>
    <t>183-500</t>
  </si>
  <si>
    <t>183-510</t>
  </si>
  <si>
    <t>183-530</t>
  </si>
  <si>
    <t>183-540</t>
  </si>
  <si>
    <t>183-55B</t>
  </si>
  <si>
    <t>183-560</t>
  </si>
  <si>
    <t>183-590</t>
  </si>
  <si>
    <t>183-600</t>
  </si>
  <si>
    <t>183-60B</t>
  </si>
  <si>
    <t>183-60Z</t>
  </si>
  <si>
    <t>183-61T</t>
  </si>
  <si>
    <t>183-61W</t>
  </si>
  <si>
    <t>183-61Y</t>
  </si>
  <si>
    <t>183-620</t>
  </si>
  <si>
    <t>183-630</t>
  </si>
  <si>
    <t>183-640</t>
  </si>
  <si>
    <t>183-650</t>
  </si>
  <si>
    <t>183-65A</t>
  </si>
  <si>
    <t>183-65G</t>
  </si>
  <si>
    <t>183-670</t>
  </si>
  <si>
    <t>183-680</t>
  </si>
  <si>
    <t>183-681</t>
  </si>
  <si>
    <t>183-690</t>
  </si>
  <si>
    <t>183-700</t>
  </si>
  <si>
    <t>183-70A</t>
  </si>
  <si>
    <t>183-710</t>
  </si>
  <si>
    <t>183-720</t>
  </si>
  <si>
    <t>183-730</t>
  </si>
  <si>
    <t>183-761</t>
  </si>
  <si>
    <t>183-770</t>
  </si>
  <si>
    <t>183-780</t>
  </si>
  <si>
    <t>183-790</t>
  </si>
  <si>
    <t>183-800</t>
  </si>
  <si>
    <t>183-810</t>
  </si>
  <si>
    <t>183-81B</t>
  </si>
  <si>
    <t>183-830</t>
  </si>
  <si>
    <t>183-840</t>
  </si>
  <si>
    <t>183-862</t>
  </si>
  <si>
    <t>183-880</t>
  </si>
  <si>
    <t>183-890</t>
  </si>
  <si>
    <t>183-900</t>
  </si>
  <si>
    <t>183-92P</t>
  </si>
  <si>
    <t>183-93L</t>
  </si>
  <si>
    <t>183-940</t>
  </si>
  <si>
    <t>183-970</t>
  </si>
  <si>
    <t>183-980</t>
  </si>
  <si>
    <t>183-990</t>
  </si>
  <si>
    <t>184-00A</t>
  </si>
  <si>
    <t>184-00B</t>
  </si>
  <si>
    <t>184-010</t>
  </si>
  <si>
    <t>184-020</t>
  </si>
  <si>
    <t>184-040</t>
  </si>
  <si>
    <t>184-050</t>
  </si>
  <si>
    <t>184-060</t>
  </si>
  <si>
    <t>184-070</t>
  </si>
  <si>
    <t>184-080</t>
  </si>
  <si>
    <t>184-090</t>
  </si>
  <si>
    <t>184-100</t>
  </si>
  <si>
    <t>184-110</t>
  </si>
  <si>
    <t>184-111</t>
  </si>
  <si>
    <t>184-130</t>
  </si>
  <si>
    <t>184-132</t>
  </si>
  <si>
    <t>184-140</t>
  </si>
  <si>
    <t>184-160</t>
  </si>
  <si>
    <t>184-180</t>
  </si>
  <si>
    <t>184-181</t>
  </si>
  <si>
    <t>184-182</t>
  </si>
  <si>
    <t>184-190</t>
  </si>
  <si>
    <t>184-200</t>
  </si>
  <si>
    <t>184-230</t>
  </si>
  <si>
    <t>184-240</t>
  </si>
  <si>
    <t>184-241</t>
  </si>
  <si>
    <t>184-260</t>
  </si>
  <si>
    <t>184-270</t>
  </si>
  <si>
    <t>184-290</t>
  </si>
  <si>
    <t>184-291</t>
  </si>
  <si>
    <t>184-292</t>
  </si>
  <si>
    <t>184-300</t>
  </si>
  <si>
    <t>184-310</t>
  </si>
  <si>
    <t>184-320</t>
  </si>
  <si>
    <t>184-330</t>
  </si>
  <si>
    <t>184-340</t>
  </si>
  <si>
    <t>184-350</t>
  </si>
  <si>
    <t>184-360</t>
  </si>
  <si>
    <t>184-390</t>
  </si>
  <si>
    <t>184-400</t>
  </si>
  <si>
    <t>184-410</t>
  </si>
  <si>
    <t>184-420</t>
  </si>
  <si>
    <t>184-421</t>
  </si>
  <si>
    <t>184-422</t>
  </si>
  <si>
    <t>184-430</t>
  </si>
  <si>
    <t>184-440</t>
  </si>
  <si>
    <t>184-450</t>
  </si>
  <si>
    <t>184-470</t>
  </si>
  <si>
    <t>184-490</t>
  </si>
  <si>
    <t>184-491</t>
  </si>
  <si>
    <t>184-500</t>
  </si>
  <si>
    <t>184-510</t>
  </si>
  <si>
    <t>184-520</t>
  </si>
  <si>
    <t>184-530</t>
  </si>
  <si>
    <t>184-540</t>
  </si>
  <si>
    <t>184-560</t>
  </si>
  <si>
    <t>184-580</t>
  </si>
  <si>
    <t>184-590</t>
  </si>
  <si>
    <t>184-600</t>
  </si>
  <si>
    <t>184-60B</t>
  </si>
  <si>
    <t>184-60Q</t>
  </si>
  <si>
    <t>184-610</t>
  </si>
  <si>
    <t>184-61T</t>
  </si>
  <si>
    <t>184-620</t>
  </si>
  <si>
    <t>184-630</t>
  </si>
  <si>
    <t>184-640</t>
  </si>
  <si>
    <t>184-650</t>
  </si>
  <si>
    <t>184-660</t>
  </si>
  <si>
    <t>184-670</t>
  </si>
  <si>
    <t>184-680</t>
  </si>
  <si>
    <t>184-700</t>
  </si>
  <si>
    <t>184-710</t>
  </si>
  <si>
    <t>184-720</t>
  </si>
  <si>
    <t>184-730</t>
  </si>
  <si>
    <t>184-740</t>
  </si>
  <si>
    <t>184-750</t>
  </si>
  <si>
    <t>184-760</t>
  </si>
  <si>
    <t>184-770</t>
  </si>
  <si>
    <t>184-780</t>
  </si>
  <si>
    <t>184-790</t>
  </si>
  <si>
    <t>184-79Z</t>
  </si>
  <si>
    <t>184-800</t>
  </si>
  <si>
    <t>184-810</t>
  </si>
  <si>
    <t>184-820</t>
  </si>
  <si>
    <t>184-830</t>
  </si>
  <si>
    <t>184-840</t>
  </si>
  <si>
    <t>184-850</t>
  </si>
  <si>
    <t>184-860</t>
  </si>
  <si>
    <t>184-862</t>
  </si>
  <si>
    <t>184-870</t>
  </si>
  <si>
    <t>184-880</t>
  </si>
  <si>
    <t>184-900</t>
  </si>
  <si>
    <t>184-910</t>
  </si>
  <si>
    <t>184-920</t>
  </si>
  <si>
    <t>184-930</t>
  </si>
  <si>
    <t>184-940</t>
  </si>
  <si>
    <t>184-970</t>
  </si>
  <si>
    <t>184-980</t>
  </si>
  <si>
    <t>184-990</t>
  </si>
  <si>
    <t>183-ALL</t>
  </si>
  <si>
    <t>184-ALL</t>
  </si>
  <si>
    <t>00A-183</t>
  </si>
  <si>
    <t>00B-183</t>
  </si>
  <si>
    <t>010-183</t>
  </si>
  <si>
    <t>020-183</t>
  </si>
  <si>
    <t>030-183</t>
  </si>
  <si>
    <t>050-183</t>
  </si>
  <si>
    <t>070-183</t>
  </si>
  <si>
    <t>09A-183</t>
  </si>
  <si>
    <t>100-183</t>
  </si>
  <si>
    <t>110-183</t>
  </si>
  <si>
    <t>111-183</t>
  </si>
  <si>
    <t>120-183</t>
  </si>
  <si>
    <t>130-183</t>
  </si>
  <si>
    <t>132-183</t>
  </si>
  <si>
    <t>13C-183</t>
  </si>
  <si>
    <t>140-183</t>
  </si>
  <si>
    <t>160-183</t>
  </si>
  <si>
    <t>180-183</t>
  </si>
  <si>
    <t>181-183</t>
  </si>
  <si>
    <t>182-183</t>
  </si>
  <si>
    <t>190-183</t>
  </si>
  <si>
    <t>230-183</t>
  </si>
  <si>
    <t>23A-183</t>
  </si>
  <si>
    <t>240-183</t>
  </si>
  <si>
    <t>24B-183</t>
  </si>
  <si>
    <t>260-183</t>
  </si>
  <si>
    <t>26C-183</t>
  </si>
  <si>
    <t>270-183</t>
  </si>
  <si>
    <t>290-183</t>
  </si>
  <si>
    <t>291-183</t>
  </si>
  <si>
    <t>292-183</t>
  </si>
  <si>
    <t>310-183</t>
  </si>
  <si>
    <t>320-183</t>
  </si>
  <si>
    <t>32B-183</t>
  </si>
  <si>
    <t>32D-183</t>
  </si>
  <si>
    <t>32L-183</t>
  </si>
  <si>
    <t>340-183</t>
  </si>
  <si>
    <t>350-183</t>
  </si>
  <si>
    <t>360-183</t>
  </si>
  <si>
    <t>370-183</t>
  </si>
  <si>
    <t>390-183</t>
  </si>
  <si>
    <t>410-183</t>
  </si>
  <si>
    <t>41H-183</t>
  </si>
  <si>
    <t>41M-183</t>
  </si>
  <si>
    <t>421-183</t>
  </si>
  <si>
    <t>422-183</t>
  </si>
  <si>
    <t>430-183</t>
  </si>
  <si>
    <t>440-183</t>
  </si>
  <si>
    <t>450-183</t>
  </si>
  <si>
    <t>470-183</t>
  </si>
  <si>
    <t>490-183</t>
  </si>
  <si>
    <t>491-183</t>
  </si>
  <si>
    <t>49B-183</t>
  </si>
  <si>
    <t>500-183</t>
  </si>
  <si>
    <t>510-183</t>
  </si>
  <si>
    <t>530-183</t>
  </si>
  <si>
    <t>540-183</t>
  </si>
  <si>
    <t>55B-183</t>
  </si>
  <si>
    <t>560-183</t>
  </si>
  <si>
    <t>590-183</t>
  </si>
  <si>
    <t>600-183</t>
  </si>
  <si>
    <t>60B-183</t>
  </si>
  <si>
    <t>60Z-183</t>
  </si>
  <si>
    <t>61T-183</t>
  </si>
  <si>
    <t>61W-183</t>
  </si>
  <si>
    <t>61Y-183</t>
  </si>
  <si>
    <t>620-183</t>
  </si>
  <si>
    <t>630-183</t>
  </si>
  <si>
    <t>640-183</t>
  </si>
  <si>
    <t>650-183</t>
  </si>
  <si>
    <t>65A-183</t>
  </si>
  <si>
    <t>65G-183</t>
  </si>
  <si>
    <t>670-183</t>
  </si>
  <si>
    <t>680-183</t>
  </si>
  <si>
    <t>681-183</t>
  </si>
  <si>
    <t>690-183</t>
  </si>
  <si>
    <t>700-183</t>
  </si>
  <si>
    <t>70A-183</t>
  </si>
  <si>
    <t>710-183</t>
  </si>
  <si>
    <t>720-183</t>
  </si>
  <si>
    <t>730-183</t>
  </si>
  <si>
    <t>761-183</t>
  </si>
  <si>
    <t>770-183</t>
  </si>
  <si>
    <t>780-183</t>
  </si>
  <si>
    <t>790-183</t>
  </si>
  <si>
    <t>800-183</t>
  </si>
  <si>
    <t>810-183</t>
  </si>
  <si>
    <t>81B-183</t>
  </si>
  <si>
    <t>830-183</t>
  </si>
  <si>
    <t>840-183</t>
  </si>
  <si>
    <t>862-183</t>
  </si>
  <si>
    <t>880-183</t>
  </si>
  <si>
    <t>890-183</t>
  </si>
  <si>
    <t>900-183</t>
  </si>
  <si>
    <t>92P-183</t>
  </si>
  <si>
    <t>92Y-183</t>
  </si>
  <si>
    <t>93L-183</t>
  </si>
  <si>
    <t>940-183</t>
  </si>
  <si>
    <t>970-183</t>
  </si>
  <si>
    <t>980-183</t>
  </si>
  <si>
    <t>990-183</t>
  </si>
  <si>
    <t>00A-184</t>
  </si>
  <si>
    <t>00B-184</t>
  </si>
  <si>
    <t>010-184</t>
  </si>
  <si>
    <t>020-184</t>
  </si>
  <si>
    <t>040-184</t>
  </si>
  <si>
    <t>050-184</t>
  </si>
  <si>
    <t>060-184</t>
  </si>
  <si>
    <t>070-184</t>
  </si>
  <si>
    <t>080-184</t>
  </si>
  <si>
    <t>090-184</t>
  </si>
  <si>
    <t>100-184</t>
  </si>
  <si>
    <t>110-184</t>
  </si>
  <si>
    <t>111-184</t>
  </si>
  <si>
    <t>130-184</t>
  </si>
  <si>
    <t>132-184</t>
  </si>
  <si>
    <t>140-184</t>
  </si>
  <si>
    <t>160-184</t>
  </si>
  <si>
    <t>180-184</t>
  </si>
  <si>
    <t>181-184</t>
  </si>
  <si>
    <t>182-184</t>
  </si>
  <si>
    <t>190-184</t>
  </si>
  <si>
    <t>200-184</t>
  </si>
  <si>
    <t>230-184</t>
  </si>
  <si>
    <t>240-184</t>
  </si>
  <si>
    <t>241-184</t>
  </si>
  <si>
    <t>260-184</t>
  </si>
  <si>
    <t>270-184</t>
  </si>
  <si>
    <t>280-184</t>
  </si>
  <si>
    <t>290-184</t>
  </si>
  <si>
    <t>291-184</t>
  </si>
  <si>
    <t>292-184</t>
  </si>
  <si>
    <t>300-184</t>
  </si>
  <si>
    <t>310-184</t>
  </si>
  <si>
    <t>320-184</t>
  </si>
  <si>
    <t>330-184</t>
  </si>
  <si>
    <t>340-184</t>
  </si>
  <si>
    <t>350-184</t>
  </si>
  <si>
    <t>360-184</t>
  </si>
  <si>
    <t>370-184</t>
  </si>
  <si>
    <t>390-184</t>
  </si>
  <si>
    <t>400-184</t>
  </si>
  <si>
    <t>410-184</t>
  </si>
  <si>
    <t>420-184</t>
  </si>
  <si>
    <t>421-184</t>
  </si>
  <si>
    <t>422-184</t>
  </si>
  <si>
    <t>430-184</t>
  </si>
  <si>
    <t>440-184</t>
  </si>
  <si>
    <t>450-184</t>
  </si>
  <si>
    <t>470-184</t>
  </si>
  <si>
    <t>490-184</t>
  </si>
  <si>
    <t>491-184</t>
  </si>
  <si>
    <t>500-184</t>
  </si>
  <si>
    <t>510-184</t>
  </si>
  <si>
    <t>520-184</t>
  </si>
  <si>
    <t>530-184</t>
  </si>
  <si>
    <t>540-184</t>
  </si>
  <si>
    <t>560-184</t>
  </si>
  <si>
    <t>580-184</t>
  </si>
  <si>
    <t>590-184</t>
  </si>
  <si>
    <t>600-184</t>
  </si>
  <si>
    <t>60B-184</t>
  </si>
  <si>
    <t>60Q-184</t>
  </si>
  <si>
    <t>610-184</t>
  </si>
  <si>
    <t>61T-184</t>
  </si>
  <si>
    <t>620-184</t>
  </si>
  <si>
    <t>630-184</t>
  </si>
  <si>
    <t>640-184</t>
  </si>
  <si>
    <t>650-184</t>
  </si>
  <si>
    <t>660-184</t>
  </si>
  <si>
    <t>670-184</t>
  </si>
  <si>
    <t>680-184</t>
  </si>
  <si>
    <t>700-184</t>
  </si>
  <si>
    <t>710-184</t>
  </si>
  <si>
    <t>720-184</t>
  </si>
  <si>
    <t>730-184</t>
  </si>
  <si>
    <t>740-184</t>
  </si>
  <si>
    <t>750-184</t>
  </si>
  <si>
    <t>760-184</t>
  </si>
  <si>
    <t>770-184</t>
  </si>
  <si>
    <t>780-184</t>
  </si>
  <si>
    <t>790-184</t>
  </si>
  <si>
    <t>79Z-184</t>
  </si>
  <si>
    <t>800-184</t>
  </si>
  <si>
    <t>810-184</t>
  </si>
  <si>
    <t>820-184</t>
  </si>
  <si>
    <t>830-184</t>
  </si>
  <si>
    <t>840-184</t>
  </si>
  <si>
    <t>850-184</t>
  </si>
  <si>
    <t>860-184</t>
  </si>
  <si>
    <t>861-184</t>
  </si>
  <si>
    <t>862-184</t>
  </si>
  <si>
    <t>870-184</t>
  </si>
  <si>
    <t>880-184</t>
  </si>
  <si>
    <t>900-184</t>
  </si>
  <si>
    <t>910-184</t>
  </si>
  <si>
    <t>920-184</t>
  </si>
  <si>
    <t>930-184</t>
  </si>
  <si>
    <t>940-184</t>
  </si>
  <si>
    <t>970-184</t>
  </si>
  <si>
    <t>980-184</t>
  </si>
  <si>
    <t>990-184</t>
  </si>
  <si>
    <t>995-184</t>
  </si>
  <si>
    <t>00A-167-311</t>
  </si>
  <si>
    <t>00A-170-198</t>
  </si>
  <si>
    <t>00A-170-211</t>
  </si>
  <si>
    <t>00A-171-133</t>
  </si>
  <si>
    <t>00A-171-211</t>
  </si>
  <si>
    <t>00A-171-311</t>
  </si>
  <si>
    <t>010-181-311</t>
  </si>
  <si>
    <t>01C-173-311</t>
  </si>
  <si>
    <t>01D-182-418</t>
  </si>
  <si>
    <t>020-181-146</t>
  </si>
  <si>
    <t>020-181-163</t>
  </si>
  <si>
    <t>020-181-411</t>
  </si>
  <si>
    <t>040-181-392</t>
  </si>
  <si>
    <t>050-163-192</t>
  </si>
  <si>
    <t>050-181-311</t>
  </si>
  <si>
    <t>060-170-143</t>
  </si>
  <si>
    <t>060-170-211</t>
  </si>
  <si>
    <t>060-171-411</t>
  </si>
  <si>
    <t>070-163-312</t>
  </si>
  <si>
    <t>070-163-418</t>
  </si>
  <si>
    <t>070-171-151</t>
  </si>
  <si>
    <t>070-181-113</t>
  </si>
  <si>
    <t>070-181-332</t>
  </si>
  <si>
    <t>080-171-312</t>
  </si>
  <si>
    <t>080-174-183</t>
  </si>
  <si>
    <t>080-174-211</t>
  </si>
  <si>
    <t>080-174-221</t>
  </si>
  <si>
    <t>08A-181-311</t>
  </si>
  <si>
    <t>090-128-462</t>
  </si>
  <si>
    <t>090-171-363</t>
  </si>
  <si>
    <t>09A-134-411</t>
  </si>
  <si>
    <t>09A-134-418</t>
  </si>
  <si>
    <t>09A-137-411</t>
  </si>
  <si>
    <t>100-174-180</t>
  </si>
  <si>
    <t>100-174-211</t>
  </si>
  <si>
    <t>100-181-311</t>
  </si>
  <si>
    <t>100-185-121</t>
  </si>
  <si>
    <t>100-185-162</t>
  </si>
  <si>
    <t>100-185-211</t>
  </si>
  <si>
    <t>100-185-221</t>
  </si>
  <si>
    <t>100-185-231</t>
  </si>
  <si>
    <t>100-186-121</t>
  </si>
  <si>
    <t>100-186-211</t>
  </si>
  <si>
    <t>100-186-221</t>
  </si>
  <si>
    <t>100-186-231</t>
  </si>
  <si>
    <t>110-171-152</t>
  </si>
  <si>
    <t>110-171-183</t>
  </si>
  <si>
    <t>110-171-414</t>
  </si>
  <si>
    <t>110-171-523</t>
  </si>
  <si>
    <t>110-181-171</t>
  </si>
  <si>
    <t>110-181-332</t>
  </si>
  <si>
    <t>111-171-146</t>
  </si>
  <si>
    <t>111-171-231</t>
  </si>
  <si>
    <t>11B-181-312</t>
  </si>
  <si>
    <t>11C-172-312</t>
  </si>
  <si>
    <t>11C-182-312</t>
  </si>
  <si>
    <t>130-181-184</t>
  </si>
  <si>
    <t>132-173-311</t>
  </si>
  <si>
    <t>132-185-142</t>
  </si>
  <si>
    <t>132-185-211</t>
  </si>
  <si>
    <t>132-185-221</t>
  </si>
  <si>
    <t>132-185-231</t>
  </si>
  <si>
    <t>13A-181-462</t>
  </si>
  <si>
    <t>140-173-311</t>
  </si>
  <si>
    <t>150-171-311</t>
  </si>
  <si>
    <t>150-181-311</t>
  </si>
  <si>
    <t>160-171-146</t>
  </si>
  <si>
    <t>160-171-181</t>
  </si>
  <si>
    <t>16B-169-211</t>
  </si>
  <si>
    <t>16B-181-418</t>
  </si>
  <si>
    <t>180-170-312</t>
  </si>
  <si>
    <t>180-171-142</t>
  </si>
  <si>
    <t>180-171-143</t>
  </si>
  <si>
    <t>180-171-163</t>
  </si>
  <si>
    <t>180-171-167</t>
  </si>
  <si>
    <t>180-171-199</t>
  </si>
  <si>
    <t>180-181-183</t>
  </si>
  <si>
    <t>181-165-392</t>
  </si>
  <si>
    <t>181-166-392</t>
  </si>
  <si>
    <t>181-171-181</t>
  </si>
  <si>
    <t>181-173-311</t>
  </si>
  <si>
    <t>181-181-181</t>
  </si>
  <si>
    <t>181-181-392</t>
  </si>
  <si>
    <t>182-171-167</t>
  </si>
  <si>
    <t>182-171-181</t>
  </si>
  <si>
    <t>182-174-180</t>
  </si>
  <si>
    <t>182-174-211</t>
  </si>
  <si>
    <t>182-181-181</t>
  </si>
  <si>
    <t>190-163-184</t>
  </si>
  <si>
    <t>190-171-343</t>
  </si>
  <si>
    <t>190-173-311</t>
  </si>
  <si>
    <t>190-178-418</t>
  </si>
  <si>
    <t>190-181-411</t>
  </si>
  <si>
    <t>19A-172-121</t>
  </si>
  <si>
    <t>19A-172-135</t>
  </si>
  <si>
    <t>19A-172-211</t>
  </si>
  <si>
    <t>19A-172-411</t>
  </si>
  <si>
    <t>200-181-461</t>
  </si>
  <si>
    <t>200-181-542</t>
  </si>
  <si>
    <t>210-165-418</t>
  </si>
  <si>
    <t>210-181-462</t>
  </si>
  <si>
    <t>220-171-311</t>
  </si>
  <si>
    <t>230-181-312</t>
  </si>
  <si>
    <t>230-181-414</t>
  </si>
  <si>
    <t>23A-181-197</t>
  </si>
  <si>
    <t>23A-181-221</t>
  </si>
  <si>
    <t>23A-185-192</t>
  </si>
  <si>
    <t>23A-185-211</t>
  </si>
  <si>
    <t>23A-185-221</t>
  </si>
  <si>
    <t>23A-185-311</t>
  </si>
  <si>
    <t>23A-186-181</t>
  </si>
  <si>
    <t>23A-186-211</t>
  </si>
  <si>
    <t>23A-186-221</t>
  </si>
  <si>
    <t>240-169-181</t>
  </si>
  <si>
    <t>240-170-231</t>
  </si>
  <si>
    <t>240-171-461</t>
  </si>
  <si>
    <t>240-171-541</t>
  </si>
  <si>
    <t>240-181-311</t>
  </si>
  <si>
    <t>241-169-181</t>
  </si>
  <si>
    <t>241-171-181</t>
  </si>
  <si>
    <t>241-171-184</t>
  </si>
  <si>
    <t>241-181-181</t>
  </si>
  <si>
    <t>250-171-181</t>
  </si>
  <si>
    <t>250-171-327</t>
  </si>
  <si>
    <t>250-173-311</t>
  </si>
  <si>
    <t>260-171-121</t>
  </si>
  <si>
    <t>260-171-151</t>
  </si>
  <si>
    <t>260-171-173</t>
  </si>
  <si>
    <t>260-181-317</t>
  </si>
  <si>
    <t>27A-169-311</t>
  </si>
  <si>
    <t>280-169-181</t>
  </si>
  <si>
    <t>280-171-332</t>
  </si>
  <si>
    <t>290-171-181</t>
  </si>
  <si>
    <t>290-181-121</t>
  </si>
  <si>
    <t>290-181-181</t>
  </si>
  <si>
    <t>291-171-181</t>
  </si>
  <si>
    <t>291-181-311</t>
  </si>
  <si>
    <t>300-134-191</t>
  </si>
  <si>
    <t>300-171-143</t>
  </si>
  <si>
    <t>300-171-181</t>
  </si>
  <si>
    <t>300-171-411</t>
  </si>
  <si>
    <t>300-171-459</t>
  </si>
  <si>
    <t>300-181-181</t>
  </si>
  <si>
    <t>300-181-461</t>
  </si>
  <si>
    <t>310-163-522</t>
  </si>
  <si>
    <t>310-169-311</t>
  </si>
  <si>
    <t>310-181-181</t>
  </si>
  <si>
    <t>310-181-192</t>
  </si>
  <si>
    <t>310-181-414</t>
  </si>
  <si>
    <t>310-181-451</t>
  </si>
  <si>
    <t>320-181-180</t>
  </si>
  <si>
    <t>320-181-211</t>
  </si>
  <si>
    <t>32C-181-418</t>
  </si>
  <si>
    <t>32D-181-151</t>
  </si>
  <si>
    <t>32L-169-146</t>
  </si>
  <si>
    <t>32L-172-418</t>
  </si>
  <si>
    <t>32L-185-312</t>
  </si>
  <si>
    <t>32L-185-411</t>
  </si>
  <si>
    <t>32L-186-411</t>
  </si>
  <si>
    <t>32M-171-221</t>
  </si>
  <si>
    <t>32M-181-311</t>
  </si>
  <si>
    <t>32M-181-312</t>
  </si>
  <si>
    <t>32P-181-317</t>
  </si>
  <si>
    <t>32S-171-311</t>
  </si>
  <si>
    <t>330-163-311</t>
  </si>
  <si>
    <t>330-169-181</t>
  </si>
  <si>
    <t>330-171-311</t>
  </si>
  <si>
    <t>330-171-331</t>
  </si>
  <si>
    <t>330-171-523</t>
  </si>
  <si>
    <t>330-181-311</t>
  </si>
  <si>
    <t>33A-181-418</t>
  </si>
  <si>
    <t>33A-181-542</t>
  </si>
  <si>
    <t>340-171-192</t>
  </si>
  <si>
    <t>340-171-232</t>
  </si>
  <si>
    <t>340-181-198</t>
  </si>
  <si>
    <t>340-181-418</t>
  </si>
  <si>
    <t>34B-181-141</t>
  </si>
  <si>
    <t>34B-181-180</t>
  </si>
  <si>
    <t>34B-181-183</t>
  </si>
  <si>
    <t>34B-181-211</t>
  </si>
  <si>
    <t>34D-171-311</t>
  </si>
  <si>
    <t>34D-181-171</t>
  </si>
  <si>
    <t>34D-181-198</t>
  </si>
  <si>
    <t>34D-181-231</t>
  </si>
  <si>
    <t>34H-169-192</t>
  </si>
  <si>
    <t>34Z-171-461</t>
  </si>
  <si>
    <t>34Z-181-180</t>
  </si>
  <si>
    <t>350-163-231</t>
  </si>
  <si>
    <t>350-165-418</t>
  </si>
  <si>
    <t>350-166-418</t>
  </si>
  <si>
    <t>350-171-141</t>
  </si>
  <si>
    <t>350-178-418</t>
  </si>
  <si>
    <t>350-185-332</t>
  </si>
  <si>
    <t>350-185-411</t>
  </si>
  <si>
    <t>35B-172-121</t>
  </si>
  <si>
    <t>35B-172-211</t>
  </si>
  <si>
    <t>35B-182-135</t>
  </si>
  <si>
    <t>35B-182-211</t>
  </si>
  <si>
    <t>360-167-192</t>
  </si>
  <si>
    <t>360-167-211</t>
  </si>
  <si>
    <t>360-167-221</t>
  </si>
  <si>
    <t>360-171-167</t>
  </si>
  <si>
    <t>36B-169-317</t>
  </si>
  <si>
    <t>36B-170-121</t>
  </si>
  <si>
    <t>36B-170-211</t>
  </si>
  <si>
    <t>36B-170-221</t>
  </si>
  <si>
    <t>36C-172-311</t>
  </si>
  <si>
    <t>36C-185-121</t>
  </si>
  <si>
    <t>36C-185-211</t>
  </si>
  <si>
    <t>36C-185-231</t>
  </si>
  <si>
    <t>36C-186-146</t>
  </si>
  <si>
    <t>36C-186-211</t>
  </si>
  <si>
    <t>36F-181-146</t>
  </si>
  <si>
    <t>36F-181-211</t>
  </si>
  <si>
    <t>36F-181-221</t>
  </si>
  <si>
    <t>36F-181-231</t>
  </si>
  <si>
    <t>36F-181-312</t>
  </si>
  <si>
    <t>36F-181-326</t>
  </si>
  <si>
    <t>36F-181-422</t>
  </si>
  <si>
    <t>36G-172-131</t>
  </si>
  <si>
    <t>380-170-162</t>
  </si>
  <si>
    <t>380-181-163</t>
  </si>
  <si>
    <t>390-163-311</t>
  </si>
  <si>
    <t>390-168-343</t>
  </si>
  <si>
    <t>390-171-167</t>
  </si>
  <si>
    <t>39A-167-311</t>
  </si>
  <si>
    <t>39A-172-231</t>
  </si>
  <si>
    <t>39A-181-121</t>
  </si>
  <si>
    <t>39A-181-211</t>
  </si>
  <si>
    <t>39A-181-229</t>
  </si>
  <si>
    <t>39A-181-233</t>
  </si>
  <si>
    <t>39B-172-541</t>
  </si>
  <si>
    <t>39B-182-121</t>
  </si>
  <si>
    <t>39B-182-211</t>
  </si>
  <si>
    <t>400-171-183</t>
  </si>
  <si>
    <t>400-171-198</t>
  </si>
  <si>
    <t>400-181-541</t>
  </si>
  <si>
    <t>410-124-418</t>
  </si>
  <si>
    <t>410-167-411</t>
  </si>
  <si>
    <t>410-167-461</t>
  </si>
  <si>
    <t>410-171-153</t>
  </si>
  <si>
    <t>410-171-197</t>
  </si>
  <si>
    <t>410-171-313</t>
  </si>
  <si>
    <t>410-174-183</t>
  </si>
  <si>
    <t>410-174-211</t>
  </si>
  <si>
    <t>410-174-221</t>
  </si>
  <si>
    <t>410-178-418</t>
  </si>
  <si>
    <t>41D-173-311</t>
  </si>
  <si>
    <t>41F-171-411</t>
  </si>
  <si>
    <t>41K-171-131</t>
  </si>
  <si>
    <t>41K-171-143</t>
  </si>
  <si>
    <t>41M-171-113</t>
  </si>
  <si>
    <t>41M-171-532</t>
  </si>
  <si>
    <t>41M-181-135</t>
  </si>
  <si>
    <t>41M-181-231</t>
  </si>
  <si>
    <t>41M-181-461</t>
  </si>
  <si>
    <t>420-170-198</t>
  </si>
  <si>
    <t>420-170-211</t>
  </si>
  <si>
    <t>420-171-181</t>
  </si>
  <si>
    <t>420-171-462</t>
  </si>
  <si>
    <t>430-169-181</t>
  </si>
  <si>
    <t>430-170-198</t>
  </si>
  <si>
    <t>430-170-211</t>
  </si>
  <si>
    <t>430-170-221</t>
  </si>
  <si>
    <t>430-171-125</t>
  </si>
  <si>
    <t>430-171-181</t>
  </si>
  <si>
    <t>430-171-522</t>
  </si>
  <si>
    <t>430-181-522</t>
  </si>
  <si>
    <t>440-181-142</t>
  </si>
  <si>
    <t>440-181-180</t>
  </si>
  <si>
    <t>440-181-211</t>
  </si>
  <si>
    <t>440-181-221</t>
  </si>
  <si>
    <t>450-171-181</t>
  </si>
  <si>
    <t>450-181-121</t>
  </si>
  <si>
    <t>450-181-411</t>
  </si>
  <si>
    <t>460-166-418</t>
  </si>
  <si>
    <t>460-171-153</t>
  </si>
  <si>
    <t>460-181-418</t>
  </si>
  <si>
    <t>470-181-181</t>
  </si>
  <si>
    <t>470-181-184</t>
  </si>
  <si>
    <t>480-173-311</t>
  </si>
  <si>
    <t>480-181-462</t>
  </si>
  <si>
    <t>490-163-121</t>
  </si>
  <si>
    <t>490-163-146</t>
  </si>
  <si>
    <t>490-169-181</t>
  </si>
  <si>
    <t>490-169-392</t>
  </si>
  <si>
    <t>490-170-143</t>
  </si>
  <si>
    <t>490-170-199</t>
  </si>
  <si>
    <t>490-170-392</t>
  </si>
  <si>
    <t>490-171-181</t>
  </si>
  <si>
    <t>490-181-181</t>
  </si>
  <si>
    <t>490-181-192</t>
  </si>
  <si>
    <t>491-181-181</t>
  </si>
  <si>
    <t>49D-171-311</t>
  </si>
  <si>
    <t>49D-171-462</t>
  </si>
  <si>
    <t>49D-181-148</t>
  </si>
  <si>
    <t>49E-173-311</t>
  </si>
  <si>
    <t>500-171-188</t>
  </si>
  <si>
    <t>500-171-312</t>
  </si>
  <si>
    <t>500-181-311</t>
  </si>
  <si>
    <t>50Z-172-192</t>
  </si>
  <si>
    <t>50Z-172-211</t>
  </si>
  <si>
    <t>50Z-172-221</t>
  </si>
  <si>
    <t>510-169-181</t>
  </si>
  <si>
    <t>510-171-181</t>
  </si>
  <si>
    <t>510-181-180</t>
  </si>
  <si>
    <t>51A-169-131</t>
  </si>
  <si>
    <t>51A-169-211</t>
  </si>
  <si>
    <t>520-181-116</t>
  </si>
  <si>
    <t>520-181-181</t>
  </si>
  <si>
    <t>530-167-133</t>
  </si>
  <si>
    <t>530-169-181</t>
  </si>
  <si>
    <t>530-171-181</t>
  </si>
  <si>
    <t>530-181-181</t>
  </si>
  <si>
    <t>530-181-183</t>
  </si>
  <si>
    <t>53C-171-121</t>
  </si>
  <si>
    <t>53C-171-131</t>
  </si>
  <si>
    <t>53C-171-211</t>
  </si>
  <si>
    <t>540-163-344</t>
  </si>
  <si>
    <t>540-174-180</t>
  </si>
  <si>
    <t>540-174-211</t>
  </si>
  <si>
    <t>540-181-180</t>
  </si>
  <si>
    <t>540-181-418</t>
  </si>
  <si>
    <t>550-163-181</t>
  </si>
  <si>
    <t>550-171-181</t>
  </si>
  <si>
    <t>550-171-462</t>
  </si>
  <si>
    <t>550-181-181</t>
  </si>
  <si>
    <t>55A-169-131</t>
  </si>
  <si>
    <t>55A-169-211</t>
  </si>
  <si>
    <t>55A-169-229</t>
  </si>
  <si>
    <t>55A-169-231</t>
  </si>
  <si>
    <t>55A-171-418</t>
  </si>
  <si>
    <t>55A-172-144</t>
  </si>
  <si>
    <t>55A-172-211</t>
  </si>
  <si>
    <t>55A-181-151</t>
  </si>
  <si>
    <t>55A-181-211</t>
  </si>
  <si>
    <t>55A-181-231</t>
  </si>
  <si>
    <t>560-171-327</t>
  </si>
  <si>
    <t>560-173-317</t>
  </si>
  <si>
    <t>580-169-181</t>
  </si>
  <si>
    <t>580-181-131</t>
  </si>
  <si>
    <t>580-181-143</t>
  </si>
  <si>
    <t>580-181-211</t>
  </si>
  <si>
    <t>580-181-221</t>
  </si>
  <si>
    <t>580-181-231</t>
  </si>
  <si>
    <t>580-181-312</t>
  </si>
  <si>
    <t>590-181-121</t>
  </si>
  <si>
    <t>590-181-142</t>
  </si>
  <si>
    <t>590-181-162</t>
  </si>
  <si>
    <t>590-181-180</t>
  </si>
  <si>
    <t>600-165-418</t>
  </si>
  <si>
    <t>600-166-392</t>
  </si>
  <si>
    <t>600-166-418</t>
  </si>
  <si>
    <t>600-170-221</t>
  </si>
  <si>
    <t>600-181-113</t>
  </si>
  <si>
    <t>600-181-148</t>
  </si>
  <si>
    <t>600-181-163</t>
  </si>
  <si>
    <t>600-181-166</t>
  </si>
  <si>
    <t>600-181-167</t>
  </si>
  <si>
    <t>600-181-180</t>
  </si>
  <si>
    <t>600-181-199</t>
  </si>
  <si>
    <t>600-181-221</t>
  </si>
  <si>
    <t>600-181-231</t>
  </si>
  <si>
    <t>600-181-235</t>
  </si>
  <si>
    <t>600-181-311</t>
  </si>
  <si>
    <t>60B-171-113</t>
  </si>
  <si>
    <t>60B-171-131</t>
  </si>
  <si>
    <t>60B-171-141</t>
  </si>
  <si>
    <t>60D-182-418</t>
  </si>
  <si>
    <t>60F-182-418</t>
  </si>
  <si>
    <t>60F-182-462</t>
  </si>
  <si>
    <t>60I-167-221</t>
  </si>
  <si>
    <t>60I-182-131</t>
  </si>
  <si>
    <t>60I-182-142</t>
  </si>
  <si>
    <t>60I-182-146</t>
  </si>
  <si>
    <t>60I-182-148</t>
  </si>
  <si>
    <t>60I-182-211</t>
  </si>
  <si>
    <t>60I-182-221</t>
  </si>
  <si>
    <t>60I-182-231</t>
  </si>
  <si>
    <t>60J-169-133</t>
  </si>
  <si>
    <t>60J-169-211</t>
  </si>
  <si>
    <t>60J-169-221</t>
  </si>
  <si>
    <t>60J-172-121</t>
  </si>
  <si>
    <t>60J-172-211</t>
  </si>
  <si>
    <t>60J-172-221</t>
  </si>
  <si>
    <t>60J-172-231</t>
  </si>
  <si>
    <t>60K-171-211</t>
  </si>
  <si>
    <t>60K-171-221</t>
  </si>
  <si>
    <t>60K-171-231</t>
  </si>
  <si>
    <t>60K-171-327</t>
  </si>
  <si>
    <t>60K-181-131</t>
  </si>
  <si>
    <t>60K-181-211</t>
  </si>
  <si>
    <t>60K-181-221</t>
  </si>
  <si>
    <t>60K-181-231</t>
  </si>
  <si>
    <t>60N-171-116</t>
  </si>
  <si>
    <t>60Q-165-411</t>
  </si>
  <si>
    <t>60S-172-121</t>
  </si>
  <si>
    <t>60U-171-311</t>
  </si>
  <si>
    <t>60U-181-146</t>
  </si>
  <si>
    <t>60U-181-211</t>
  </si>
  <si>
    <t>60Y-172-121</t>
  </si>
  <si>
    <t>60Y-172-312</t>
  </si>
  <si>
    <t>60Y-172-418</t>
  </si>
  <si>
    <t>60Y-173-317</t>
  </si>
  <si>
    <t>60Y-181-311</t>
  </si>
  <si>
    <t>60Y-182-325</t>
  </si>
  <si>
    <t>60Y-182-411</t>
  </si>
  <si>
    <t>60Y-182-461</t>
  </si>
  <si>
    <t>60Y-182-532</t>
  </si>
  <si>
    <t>60Z-171-131</t>
  </si>
  <si>
    <t>60Z-171-211</t>
  </si>
  <si>
    <t>60Z-171-221</t>
  </si>
  <si>
    <t>610-167-311</t>
  </si>
  <si>
    <t>610-170-198</t>
  </si>
  <si>
    <t>610-170-211</t>
  </si>
  <si>
    <t>610-170-221</t>
  </si>
  <si>
    <t>610-171-143</t>
  </si>
  <si>
    <t>61J-173-317</t>
  </si>
  <si>
    <t>61J-182-418</t>
  </si>
  <si>
    <t>61L-181-146</t>
  </si>
  <si>
    <t>61L-181-211</t>
  </si>
  <si>
    <t>61T-181-312</t>
  </si>
  <si>
    <t>61U-171-142</t>
  </si>
  <si>
    <t>61U-171-148</t>
  </si>
  <si>
    <t>61U-171-164</t>
  </si>
  <si>
    <t>61U-181-135</t>
  </si>
  <si>
    <t>61U-181-151</t>
  </si>
  <si>
    <t>61U-181-211</t>
  </si>
  <si>
    <t>61U-181-327</t>
  </si>
  <si>
    <t>61W-181-311</t>
  </si>
  <si>
    <t>61X-173-311</t>
  </si>
  <si>
    <t>620-173-311</t>
  </si>
  <si>
    <t>62A-181-422</t>
  </si>
  <si>
    <t>62A-181-541</t>
  </si>
  <si>
    <t>630-181-361</t>
  </si>
  <si>
    <t>640-169-392</t>
  </si>
  <si>
    <t>640-171-184</t>
  </si>
  <si>
    <t>650-171-312</t>
  </si>
  <si>
    <t>650-171-411</t>
  </si>
  <si>
    <t>65A-173-317</t>
  </si>
  <si>
    <t>65F-182-422</t>
  </si>
  <si>
    <t>65G-171-413</t>
  </si>
  <si>
    <t>65G-171-523</t>
  </si>
  <si>
    <t>65H-171-135</t>
  </si>
  <si>
    <t>65H-171-211</t>
  </si>
  <si>
    <t>65H-171-231</t>
  </si>
  <si>
    <t>65H-173-311</t>
  </si>
  <si>
    <t>65H-181-121</t>
  </si>
  <si>
    <t>65H-181-131</t>
  </si>
  <si>
    <t>65H-181-142</t>
  </si>
  <si>
    <t>65H-181-211</t>
  </si>
  <si>
    <t>65H-181-229</t>
  </si>
  <si>
    <t>65H-181-231</t>
  </si>
  <si>
    <t>65Z-171-181</t>
  </si>
  <si>
    <t>65Z-171-221</t>
  </si>
  <si>
    <t>65Z-171-231</t>
  </si>
  <si>
    <t>65Z-171-311</t>
  </si>
  <si>
    <t>660-171-181</t>
  </si>
  <si>
    <t>660-171-221</t>
  </si>
  <si>
    <t>660-171-461</t>
  </si>
  <si>
    <t>670-163-472</t>
  </si>
  <si>
    <t>670-165-472</t>
  </si>
  <si>
    <t>670-169-181</t>
  </si>
  <si>
    <t>670-171-180</t>
  </si>
  <si>
    <t>670-171-522</t>
  </si>
  <si>
    <t>670-171-523</t>
  </si>
  <si>
    <t>670-174-180</t>
  </si>
  <si>
    <t>670-174-211</t>
  </si>
  <si>
    <t>670-181-472</t>
  </si>
  <si>
    <t>680-132-199</t>
  </si>
  <si>
    <t>680-171-174</t>
  </si>
  <si>
    <t>680-171-342</t>
  </si>
  <si>
    <t>680-171-418</t>
  </si>
  <si>
    <t>681-181-164</t>
  </si>
  <si>
    <t>681-181-183</t>
  </si>
  <si>
    <t>690-181-151</t>
  </si>
  <si>
    <t>69A-171-181</t>
  </si>
  <si>
    <t>69A-174-183</t>
  </si>
  <si>
    <t>69A-174-211</t>
  </si>
  <si>
    <t>69A-174-221</t>
  </si>
  <si>
    <t>69A-181-181</t>
  </si>
  <si>
    <t>700-163-418</t>
  </si>
  <si>
    <t>700-171-162</t>
  </si>
  <si>
    <t>700-171-181</t>
  </si>
  <si>
    <t>700-171-311</t>
  </si>
  <si>
    <t>700-181-147</t>
  </si>
  <si>
    <t>700-181-181</t>
  </si>
  <si>
    <t>710-163-472</t>
  </si>
  <si>
    <t>710-165-418</t>
  </si>
  <si>
    <t>710-181-142</t>
  </si>
  <si>
    <t>710-181-143</t>
  </si>
  <si>
    <t>710-181-163</t>
  </si>
  <si>
    <t>710-181-411</t>
  </si>
  <si>
    <t>720-171-147</t>
  </si>
  <si>
    <t>73B-182-142</t>
  </si>
  <si>
    <t>73B-182-180</t>
  </si>
  <si>
    <t>73B-182-211</t>
  </si>
  <si>
    <t>73B-182-221</t>
  </si>
  <si>
    <t>73B-182-231</t>
  </si>
  <si>
    <t>740-171-183</t>
  </si>
  <si>
    <t>740-178-418</t>
  </si>
  <si>
    <t>740-181-173</t>
  </si>
  <si>
    <t>740-181-332</t>
  </si>
  <si>
    <t>740-181-461</t>
  </si>
  <si>
    <t>740-181-541</t>
  </si>
  <si>
    <t>74Z-181-197</t>
  </si>
  <si>
    <t>74Z-181-211</t>
  </si>
  <si>
    <t>74Z-181-221</t>
  </si>
  <si>
    <t>74Z-181-231</t>
  </si>
  <si>
    <t>750-124-418</t>
  </si>
  <si>
    <t>750-126-418</t>
  </si>
  <si>
    <t>760-171-167</t>
  </si>
  <si>
    <t>760-173-317</t>
  </si>
  <si>
    <t>760-181-135</t>
  </si>
  <si>
    <t>760-181-211</t>
  </si>
  <si>
    <t>761-181-134</t>
  </si>
  <si>
    <t>761-181-180</t>
  </si>
  <si>
    <t>761-181-221</t>
  </si>
  <si>
    <t>761-181-231</t>
  </si>
  <si>
    <t>76A-128-462</t>
  </si>
  <si>
    <t>76A-171-183</t>
  </si>
  <si>
    <t>76A-171-462</t>
  </si>
  <si>
    <t>76A-181-183</t>
  </si>
  <si>
    <t>76A-181-411</t>
  </si>
  <si>
    <t>770-171-181</t>
  </si>
  <si>
    <t>780-181-181</t>
  </si>
  <si>
    <t>780-181-199</t>
  </si>
  <si>
    <t>780-186-311</t>
  </si>
  <si>
    <t>780-186-317</t>
  </si>
  <si>
    <t>78A-122-311</t>
  </si>
  <si>
    <t>78A-135-311</t>
  </si>
  <si>
    <t>790-165-392</t>
  </si>
  <si>
    <t>790-167-392</t>
  </si>
  <si>
    <t>790-169-392</t>
  </si>
  <si>
    <t>790-171-523</t>
  </si>
  <si>
    <t>790-181-180</t>
  </si>
  <si>
    <t>790-181-211</t>
  </si>
  <si>
    <t>790-181-392</t>
  </si>
  <si>
    <t>800-171-124</t>
  </si>
  <si>
    <t>800-181-151</t>
  </si>
  <si>
    <t>800-181-221</t>
  </si>
  <si>
    <t>800-181-231</t>
  </si>
  <si>
    <t>810-169-181</t>
  </si>
  <si>
    <t>810-171-181</t>
  </si>
  <si>
    <t>81A-173-317</t>
  </si>
  <si>
    <t>820-163-162</t>
  </si>
  <si>
    <t>820-171-198</t>
  </si>
  <si>
    <t>820-181-181</t>
  </si>
  <si>
    <t>821-171-418</t>
  </si>
  <si>
    <t>821-181-135</t>
  </si>
  <si>
    <t>821-181-146</t>
  </si>
  <si>
    <t>821-181-199</t>
  </si>
  <si>
    <t>830-171-332</t>
  </si>
  <si>
    <t>830-171-541</t>
  </si>
  <si>
    <t>850-169-131</t>
  </si>
  <si>
    <t>850-169-231</t>
  </si>
  <si>
    <t>850-181-198</t>
  </si>
  <si>
    <t>860-163-181</t>
  </si>
  <si>
    <t>860-163-461</t>
  </si>
  <si>
    <t>860-169-131</t>
  </si>
  <si>
    <t>860-169-181</t>
  </si>
  <si>
    <t>860-169-231</t>
  </si>
  <si>
    <t>860-171-311</t>
  </si>
  <si>
    <t>860-171-327</t>
  </si>
  <si>
    <t>860-171-462</t>
  </si>
  <si>
    <t>860-185-142</t>
  </si>
  <si>
    <t>860-185-181</t>
  </si>
  <si>
    <t>860-185-211</t>
  </si>
  <si>
    <t>860-185-221</t>
  </si>
  <si>
    <t>860-185-231</t>
  </si>
  <si>
    <t>86T-172-541</t>
  </si>
  <si>
    <t>890-163-472</t>
  </si>
  <si>
    <t>890-181-311</t>
  </si>
  <si>
    <t>900-163-162</t>
  </si>
  <si>
    <t>900-163-414</t>
  </si>
  <si>
    <t>900-171-411</t>
  </si>
  <si>
    <t>90A-173-317</t>
  </si>
  <si>
    <t>90B-173-311</t>
  </si>
  <si>
    <t>90D-181-418</t>
  </si>
  <si>
    <t>90D-181-541</t>
  </si>
  <si>
    <t>910-171-198</t>
  </si>
  <si>
    <t>910-171-221</t>
  </si>
  <si>
    <t>920-171-125</t>
  </si>
  <si>
    <t>920-181-113</t>
  </si>
  <si>
    <t>920-181-151</t>
  </si>
  <si>
    <t>92B-172-141</t>
  </si>
  <si>
    <t>92B-172-211</t>
  </si>
  <si>
    <t>92D-182-192</t>
  </si>
  <si>
    <t>92E-182-461</t>
  </si>
  <si>
    <t>92F-172-326</t>
  </si>
  <si>
    <t>92F-182-541</t>
  </si>
  <si>
    <t>92S-182-411</t>
  </si>
  <si>
    <t>92T-182-418</t>
  </si>
  <si>
    <t>930-170-411</t>
  </si>
  <si>
    <t>93N-173-317</t>
  </si>
  <si>
    <t>93Q-173-311</t>
  </si>
  <si>
    <t>940-163-147</t>
  </si>
  <si>
    <t>940-163-211</t>
  </si>
  <si>
    <t>940-163-221</t>
  </si>
  <si>
    <t>940-163-231</t>
  </si>
  <si>
    <t>940-171-312</t>
  </si>
  <si>
    <t>940-181-192</t>
  </si>
  <si>
    <t>940-181-312</t>
  </si>
  <si>
    <t>940-181-541</t>
  </si>
  <si>
    <t>94A-124-462</t>
  </si>
  <si>
    <t>94A-136-462</t>
  </si>
  <si>
    <t>950-163-411</t>
  </si>
  <si>
    <t>950-167-143</t>
  </si>
  <si>
    <t>950-181-191</t>
  </si>
  <si>
    <t>950-181-312</t>
  </si>
  <si>
    <t>950-181-418</t>
  </si>
  <si>
    <t>960-170-472</t>
  </si>
  <si>
    <t>960-171-143</t>
  </si>
  <si>
    <t>960-171-151</t>
  </si>
  <si>
    <t>960-171-162</t>
  </si>
  <si>
    <t>960-171-172</t>
  </si>
  <si>
    <t>960-171-173</t>
  </si>
  <si>
    <t>960-171-183</t>
  </si>
  <si>
    <t>96C-166-418</t>
  </si>
  <si>
    <t>970-181-312</t>
  </si>
  <si>
    <t>970-181-411</t>
  </si>
  <si>
    <t>970-181-451</t>
  </si>
  <si>
    <t>980-165-392</t>
  </si>
  <si>
    <t>980-169-181</t>
  </si>
  <si>
    <t>980-171-181</t>
  </si>
  <si>
    <t>980-181-181</t>
  </si>
  <si>
    <t>98A-169-146</t>
  </si>
  <si>
    <t>98A-169-211</t>
  </si>
  <si>
    <t>98A-173-311</t>
  </si>
  <si>
    <t>98A-181-541</t>
  </si>
  <si>
    <t>98B-171-542</t>
  </si>
  <si>
    <t>990-171-135</t>
  </si>
  <si>
    <t>990-171-461</t>
  </si>
  <si>
    <t>990-181-312</t>
  </si>
  <si>
    <t>990-181-462</t>
  </si>
  <si>
    <t>00A-ALL-133</t>
  </si>
  <si>
    <t>00A-ALL-198</t>
  </si>
  <si>
    <t>020-ALL-163</t>
  </si>
  <si>
    <t>050-ALL-192</t>
  </si>
  <si>
    <t>070-ALL-151</t>
  </si>
  <si>
    <t>080-ALL-183</t>
  </si>
  <si>
    <t>090-ALL-363</t>
  </si>
  <si>
    <t>110-ALL-183</t>
  </si>
  <si>
    <t>110-ALL-414</t>
  </si>
  <si>
    <t>11B-ALL-312</t>
  </si>
  <si>
    <t>11C-ALL-312</t>
  </si>
  <si>
    <t>130-ALL-184</t>
  </si>
  <si>
    <t>160-ALL-146</t>
  </si>
  <si>
    <t>180-ALL-163</t>
  </si>
  <si>
    <t>180-ALL-167</t>
  </si>
  <si>
    <t>180-ALL-183</t>
  </si>
  <si>
    <t>181-ALL-181</t>
  </si>
  <si>
    <t>182-ALL-167</t>
  </si>
  <si>
    <t>190-ALL-184</t>
  </si>
  <si>
    <t>190-ALL-343</t>
  </si>
  <si>
    <t>19A-ALL-135</t>
  </si>
  <si>
    <t>200-ALL-461</t>
  </si>
  <si>
    <t>200-ALL-542</t>
  </si>
  <si>
    <t>220-ALL-311</t>
  </si>
  <si>
    <t>220-ALL-523</t>
  </si>
  <si>
    <t>230-ALL-312</t>
  </si>
  <si>
    <t>230-ALL-414</t>
  </si>
  <si>
    <t>23A-ALL-181</t>
  </si>
  <si>
    <t>23A-ALL-197</t>
  </si>
  <si>
    <t>240-ALL-461</t>
  </si>
  <si>
    <t>240-ALL-541</t>
  </si>
  <si>
    <t>241-ALL-181</t>
  </si>
  <si>
    <t>241-ALL-184</t>
  </si>
  <si>
    <t>250-ALL-327</t>
  </si>
  <si>
    <t>27A-ALL-311</t>
  </si>
  <si>
    <t>280-ALL-181</t>
  </si>
  <si>
    <t>290-ALL-181</t>
  </si>
  <si>
    <t>291-ALL-181</t>
  </si>
  <si>
    <t>300-ALL-143</t>
  </si>
  <si>
    <t>300-ALL-163</t>
  </si>
  <si>
    <t>300-ALL-181</t>
  </si>
  <si>
    <t>300-ALL-459</t>
  </si>
  <si>
    <t>310-ALL-192</t>
  </si>
  <si>
    <t>310-ALL-414</t>
  </si>
  <si>
    <t>310-ALL-522</t>
  </si>
  <si>
    <t>32D-ALL-151</t>
  </si>
  <si>
    <t>32L-ALL-312</t>
  </si>
  <si>
    <t>32P-ALL-317</t>
  </si>
  <si>
    <t>330-ALL-146</t>
  </si>
  <si>
    <t>330-ALL-331</t>
  </si>
  <si>
    <t>33A-ALL-135</t>
  </si>
  <si>
    <t>34B-ALL-141</t>
  </si>
  <si>
    <t>34B-ALL-180</t>
  </si>
  <si>
    <t>34B-ALL-183</t>
  </si>
  <si>
    <t>34H-ALL-192</t>
  </si>
  <si>
    <t>34Z-ALL-180</t>
  </si>
  <si>
    <t>34Z-ALL-199</t>
  </si>
  <si>
    <t>34Z-ALL-461</t>
  </si>
  <si>
    <t>350-ALL-141</t>
  </si>
  <si>
    <t>35B-ALL-121</t>
  </si>
  <si>
    <t>35B-ALL-135</t>
  </si>
  <si>
    <t>35B-ALL-211</t>
  </si>
  <si>
    <t>360-ALL-167</t>
  </si>
  <si>
    <t>36C-ALL-146</t>
  </si>
  <si>
    <t>36F-ALL-146</t>
  </si>
  <si>
    <t>36F-ALL-221</t>
  </si>
  <si>
    <t>36F-ALL-231</t>
  </si>
  <si>
    <t>36F-ALL-312</t>
  </si>
  <si>
    <t>36F-ALL-326</t>
  </si>
  <si>
    <t>36F-ALL-422</t>
  </si>
  <si>
    <t>36G-ALL-131</t>
  </si>
  <si>
    <t>380-ALL-163</t>
  </si>
  <si>
    <t>390-ALL-343</t>
  </si>
  <si>
    <t>39A-ALL-233</t>
  </si>
  <si>
    <t>39A-ALL-311</t>
  </si>
  <si>
    <t>39B-ALL-541</t>
  </si>
  <si>
    <t>400-ALL-183</t>
  </si>
  <si>
    <t>400-ALL-198</t>
  </si>
  <si>
    <t>400-ALL-541</t>
  </si>
  <si>
    <t>410-ALL-153</t>
  </si>
  <si>
    <t>410-ALL-197</t>
  </si>
  <si>
    <t>410-ALL-313</t>
  </si>
  <si>
    <t>41K-ALL-131</t>
  </si>
  <si>
    <t>41K-ALL-143</t>
  </si>
  <si>
    <t>41M-ALL-113</t>
  </si>
  <si>
    <t>41M-ALL-135</t>
  </si>
  <si>
    <t>41M-ALL-231</t>
  </si>
  <si>
    <t>41M-ALL-532</t>
  </si>
  <si>
    <t>430-ALL-125</t>
  </si>
  <si>
    <t>430-ALL-198</t>
  </si>
  <si>
    <t>430-ALL-522</t>
  </si>
  <si>
    <t>460-ALL-153</t>
  </si>
  <si>
    <t>470-ALL-184</t>
  </si>
  <si>
    <t>480-ALL-311</t>
  </si>
  <si>
    <t>490-ALL-181</t>
  </si>
  <si>
    <t>500-ALL-188</t>
  </si>
  <si>
    <t>50Z-ALL-192</t>
  </si>
  <si>
    <t>50Z-ALL-211</t>
  </si>
  <si>
    <t>50Z-ALL-221</t>
  </si>
  <si>
    <t>510-ALL-181</t>
  </si>
  <si>
    <t>520-ALL-116</t>
  </si>
  <si>
    <t>520-ALL-181</t>
  </si>
  <si>
    <t>530-ALL-181</t>
  </si>
  <si>
    <t>530-ALL-183</t>
  </si>
  <si>
    <t>53C-ALL-121</t>
  </si>
  <si>
    <t>540-ALL-344</t>
  </si>
  <si>
    <t>550-ALL-181</t>
  </si>
  <si>
    <t>55A-ALL-144</t>
  </si>
  <si>
    <t>560-ALL-317</t>
  </si>
  <si>
    <t>560-ALL-327</t>
  </si>
  <si>
    <t>580-ALL-143</t>
  </si>
  <si>
    <t>590-ALL-162</t>
  </si>
  <si>
    <t>600-ALL-113</t>
  </si>
  <si>
    <t>600-ALL-148</t>
  </si>
  <si>
    <t>600-ALL-163</t>
  </si>
  <si>
    <t>600-ALL-166</t>
  </si>
  <si>
    <t>600-ALL-167</t>
  </si>
  <si>
    <t>60B-ALL-113</t>
  </si>
  <si>
    <t>60B-ALL-141</t>
  </si>
  <si>
    <t>60I-ALL-146</t>
  </si>
  <si>
    <t>60I-ALL-148</t>
  </si>
  <si>
    <t>60J-ALL-133</t>
  </si>
  <si>
    <t>60J-ALL-231</t>
  </si>
  <si>
    <t>60K-ALL-221</t>
  </si>
  <si>
    <t>60K-ALL-231</t>
  </si>
  <si>
    <t>60N-ALL-116</t>
  </si>
  <si>
    <t>60U-ALL-146</t>
  </si>
  <si>
    <t>60U-ALL-211</t>
  </si>
  <si>
    <t>60Y-ALL-312</t>
  </si>
  <si>
    <t>60Y-ALL-461</t>
  </si>
  <si>
    <t>60Y-ALL-532</t>
  </si>
  <si>
    <t>610-ALL-143</t>
  </si>
  <si>
    <t>610-ALL-198</t>
  </si>
  <si>
    <t>61L-ALL-146</t>
  </si>
  <si>
    <t>61L-ALL-211</t>
  </si>
  <si>
    <t>61T-ALL-312</t>
  </si>
  <si>
    <t>61U-ALL-135</t>
  </si>
  <si>
    <t>61U-ALL-142</t>
  </si>
  <si>
    <t>61U-ALL-148</t>
  </si>
  <si>
    <t>61U-ALL-164</t>
  </si>
  <si>
    <t>62A-ALL-422</t>
  </si>
  <si>
    <t>62A-ALL-541</t>
  </si>
  <si>
    <t>630-ALL-361</t>
  </si>
  <si>
    <t>65A-ALL-317</t>
  </si>
  <si>
    <t>65F-ALL-422</t>
  </si>
  <si>
    <t>65G-ALL-413</t>
  </si>
  <si>
    <t>65G-ALL-523</t>
  </si>
  <si>
    <t>65H-ALL-121</t>
  </si>
  <si>
    <t>65H-ALL-131</t>
  </si>
  <si>
    <t>65H-ALL-135</t>
  </si>
  <si>
    <t>65H-ALL-229</t>
  </si>
  <si>
    <t>65H-ALL-231</t>
  </si>
  <si>
    <t>65Z-ALL-181</t>
  </si>
  <si>
    <t>65Z-ALL-221</t>
  </si>
  <si>
    <t>65Z-ALL-231</t>
  </si>
  <si>
    <t>670-ALL-181</t>
  </si>
  <si>
    <t>670-ALL-472</t>
  </si>
  <si>
    <t>670-ALL-522</t>
  </si>
  <si>
    <t>670-ALL-523</t>
  </si>
  <si>
    <t>681-ALL-164</t>
  </si>
  <si>
    <t>681-ALL-183</t>
  </si>
  <si>
    <t>69A-ALL-181</t>
  </si>
  <si>
    <t>69A-ALL-183</t>
  </si>
  <si>
    <t>700-ALL-162</t>
  </si>
  <si>
    <t>700-ALL-181</t>
  </si>
  <si>
    <t>710-ALL-163</t>
  </si>
  <si>
    <t>710-ALL-472</t>
  </si>
  <si>
    <t>720-ALL-147</t>
  </si>
  <si>
    <t>73B-ALL-142</t>
  </si>
  <si>
    <t>73B-ALL-180</t>
  </si>
  <si>
    <t>73B-ALL-231</t>
  </si>
  <si>
    <t>740-ALL-183</t>
  </si>
  <si>
    <t>740-ALL-332</t>
  </si>
  <si>
    <t>74Z-ALL-197</t>
  </si>
  <si>
    <t>760-ALL-167</t>
  </si>
  <si>
    <t>761-ALL-134</t>
  </si>
  <si>
    <t>761-ALL-181</t>
  </si>
  <si>
    <t>76A-ALL-183</t>
  </si>
  <si>
    <t>780-ALL-181</t>
  </si>
  <si>
    <t>780-ALL-199</t>
  </si>
  <si>
    <t>790-ALL-523</t>
  </si>
  <si>
    <t>800-ALL-151</t>
  </si>
  <si>
    <t>81A-ALL-317</t>
  </si>
  <si>
    <t>820-ALL-181</t>
  </si>
  <si>
    <t>821-ALL-135</t>
  </si>
  <si>
    <t>830-ALL-541</t>
  </si>
  <si>
    <t>860-ALL-327</t>
  </si>
  <si>
    <t>86T-ALL-541</t>
  </si>
  <si>
    <t>890-ALL-472</t>
  </si>
  <si>
    <t>900-ALL-162</t>
  </si>
  <si>
    <t>900-ALL-414</t>
  </si>
  <si>
    <t>90D-ALL-541</t>
  </si>
  <si>
    <t>910-ALL-198</t>
  </si>
  <si>
    <t>92B-ALL-141</t>
  </si>
  <si>
    <t>92E-ALL-461</t>
  </si>
  <si>
    <t>92F-ALL-326</t>
  </si>
  <si>
    <t>940-ALL-147</t>
  </si>
  <si>
    <t>940-ALL-192</t>
  </si>
  <si>
    <t>940-ALL-541</t>
  </si>
  <si>
    <t>950-ALL-191</t>
  </si>
  <si>
    <t>950-ALL-312</t>
  </si>
  <si>
    <t>960-ALL-162</t>
  </si>
  <si>
    <t>960-ALL-172</t>
  </si>
  <si>
    <t>960-ALL-183</t>
  </si>
  <si>
    <t>970-ALL-312</t>
  </si>
  <si>
    <t>98A-ALL-146</t>
  </si>
  <si>
    <t>98A-ALL-541</t>
  </si>
  <si>
    <t>98B-ALL-542</t>
  </si>
  <si>
    <t>ALL-ALL-166</t>
  </si>
  <si>
    <t>ALL-ALL-363</t>
  </si>
  <si>
    <t>ALL-163-522</t>
  </si>
  <si>
    <t>ALL-168-343</t>
  </si>
  <si>
    <t>ALL-169-229</t>
  </si>
  <si>
    <t>ALL-171-164</t>
  </si>
  <si>
    <t>ALL-171-363</t>
  </si>
  <si>
    <t>ALL-172-144</t>
  </si>
  <si>
    <t>ALL-172-192</t>
  </si>
  <si>
    <t>ALL-174-180</t>
  </si>
  <si>
    <t>ALL-174-221</t>
  </si>
  <si>
    <t>ALL-181-134</t>
  </si>
  <si>
    <t>ALL-181-166</t>
  </si>
  <si>
    <t>ALL-181-317</t>
  </si>
  <si>
    <t>ALL-181-327</t>
  </si>
  <si>
    <t>ALL-181-361</t>
  </si>
  <si>
    <t>ALL-181-451</t>
  </si>
  <si>
    <t>ALL-182-135</t>
  </si>
  <si>
    <t>ALL-182-146</t>
  </si>
  <si>
    <t>ALL-182-148</t>
  </si>
  <si>
    <t>ALL-182-180</t>
  </si>
  <si>
    <t>ALL-182-192</t>
  </si>
  <si>
    <t>ALL-182-221</t>
  </si>
  <si>
    <t>ALL-182-325</t>
  </si>
  <si>
    <t>ALL-182-422</t>
  </si>
  <si>
    <t>ALL-182-461</t>
  </si>
  <si>
    <t>ALL-182-462</t>
  </si>
  <si>
    <t>ALL-182-532</t>
  </si>
  <si>
    <t>ALL-182-541</t>
  </si>
  <si>
    <t>ALL-185-121</t>
  </si>
  <si>
    <t>ALL-185-142</t>
  </si>
  <si>
    <t>ALL-185-162</t>
  </si>
  <si>
    <t>ALL-185-181</t>
  </si>
  <si>
    <t>ALL-185-192</t>
  </si>
  <si>
    <t>ALL-185-211</t>
  </si>
  <si>
    <t>ALL-185-221</t>
  </si>
  <si>
    <t>ALL-185-229</t>
  </si>
  <si>
    <t>ALL-185-231</t>
  </si>
  <si>
    <t>ALL-185-233</t>
  </si>
  <si>
    <t>ALL-185-311</t>
  </si>
  <si>
    <t>ALL-185-312</t>
  </si>
  <si>
    <t>ALL-185-332</t>
  </si>
  <si>
    <t>ALL-185-411</t>
  </si>
  <si>
    <t>ALL-186-146</t>
  </si>
  <si>
    <t>ALL-186-181</t>
  </si>
  <si>
    <t>ALL-186-317</t>
  </si>
  <si>
    <t>141-00A</t>
  </si>
  <si>
    <t>141-00B</t>
  </si>
  <si>
    <t>141-01B</t>
  </si>
  <si>
    <t>141-01C</t>
  </si>
  <si>
    <t>141-01D</t>
  </si>
  <si>
    <t>141-01F</t>
  </si>
  <si>
    <t>141-06B</t>
  </si>
  <si>
    <t>141-07A</t>
  </si>
  <si>
    <t>141-08A</t>
  </si>
  <si>
    <t>141-09A</t>
  </si>
  <si>
    <t>141-09B</t>
  </si>
  <si>
    <t>141-10A</t>
  </si>
  <si>
    <t>141-10B</t>
  </si>
  <si>
    <t>141-11A</t>
  </si>
  <si>
    <t>141-11B</t>
  </si>
  <si>
    <t>141-11C</t>
  </si>
  <si>
    <t>141-11D</t>
  </si>
  <si>
    <t>141-11F</t>
  </si>
  <si>
    <t>141-11K</t>
  </si>
  <si>
    <t>141-12A</t>
  </si>
  <si>
    <t>141-13A</t>
  </si>
  <si>
    <t>141-13B</t>
  </si>
  <si>
    <t>141-13C</t>
  </si>
  <si>
    <t>141-13D</t>
  </si>
  <si>
    <t>141-16B</t>
  </si>
  <si>
    <t>141-19A</t>
  </si>
  <si>
    <t>141-19B</t>
  </si>
  <si>
    <t>141-19C</t>
  </si>
  <si>
    <t>141-20A</t>
  </si>
  <si>
    <t>141-23A</t>
  </si>
  <si>
    <t>141-24B</t>
  </si>
  <si>
    <t>141-24N</t>
  </si>
  <si>
    <t>141-26B</t>
  </si>
  <si>
    <t>141-26C</t>
  </si>
  <si>
    <t>141-27A</t>
  </si>
  <si>
    <t>141-295</t>
  </si>
  <si>
    <t>141-29A</t>
  </si>
  <si>
    <t>141-32A</t>
  </si>
  <si>
    <t>141-32B</t>
  </si>
  <si>
    <t>141-32C</t>
  </si>
  <si>
    <t>141-32D</t>
  </si>
  <si>
    <t>141-32H</t>
  </si>
  <si>
    <t>141-32K</t>
  </si>
  <si>
    <t>141-32L</t>
  </si>
  <si>
    <t>141-32M</t>
  </si>
  <si>
    <t>141-32N</t>
  </si>
  <si>
    <t>141-32P</t>
  </si>
  <si>
    <t>141-32Q</t>
  </si>
  <si>
    <t>141-32R</t>
  </si>
  <si>
    <t>141-32S</t>
  </si>
  <si>
    <t>141-32T</t>
  </si>
  <si>
    <t>141-33A</t>
  </si>
  <si>
    <t>141-34B</t>
  </si>
  <si>
    <t>141-34D</t>
  </si>
  <si>
    <t>141-34F</t>
  </si>
  <si>
    <t>141-34G</t>
  </si>
  <si>
    <t>141-34H</t>
  </si>
  <si>
    <t>141-35A</t>
  </si>
  <si>
    <t>141-35B</t>
  </si>
  <si>
    <t>141-36B</t>
  </si>
  <si>
    <t>141-36C</t>
  </si>
  <si>
    <t>141-36F</t>
  </si>
  <si>
    <t>141-36G</t>
  </si>
  <si>
    <t>141-39A</t>
  </si>
  <si>
    <t>141-39B</t>
  </si>
  <si>
    <t>141-41B</t>
  </si>
  <si>
    <t>141-41C</t>
  </si>
  <si>
    <t>141-41D</t>
  </si>
  <si>
    <t>141-41F</t>
  </si>
  <si>
    <t>141-41G</t>
  </si>
  <si>
    <t>141-41H</t>
  </si>
  <si>
    <t>141-41J</t>
  </si>
  <si>
    <t>141-41K</t>
  </si>
  <si>
    <t>141-41L</t>
  </si>
  <si>
    <t>141-41M</t>
  </si>
  <si>
    <t>141-41N</t>
  </si>
  <si>
    <t>141-41Q</t>
  </si>
  <si>
    <t>141-41R</t>
  </si>
  <si>
    <t>141-42A</t>
  </si>
  <si>
    <t>141-42B</t>
  </si>
  <si>
    <t>141-43C</t>
  </si>
  <si>
    <t>141-43D</t>
  </si>
  <si>
    <t>141-44A</t>
  </si>
  <si>
    <t>141-45A</t>
  </si>
  <si>
    <t>141-45B</t>
  </si>
  <si>
    <t>141-49B</t>
  </si>
  <si>
    <t>141-49D</t>
  </si>
  <si>
    <t>141-49E</t>
  </si>
  <si>
    <t>141-49F</t>
  </si>
  <si>
    <t>141-49G</t>
  </si>
  <si>
    <t>141-50A</t>
  </si>
  <si>
    <t>141-51A</t>
  </si>
  <si>
    <t>141-51B</t>
  </si>
  <si>
    <t>141-53B</t>
  </si>
  <si>
    <t>141-53C</t>
  </si>
  <si>
    <t>141-54A</t>
  </si>
  <si>
    <t>141-55A</t>
  </si>
  <si>
    <t>141-55B</t>
  </si>
  <si>
    <t>141-58B</t>
  </si>
  <si>
    <t>141-60B</t>
  </si>
  <si>
    <t>141-60D</t>
  </si>
  <si>
    <t>141-60F</t>
  </si>
  <si>
    <t>141-60G</t>
  </si>
  <si>
    <t>141-60I</t>
  </si>
  <si>
    <t>141-60J</t>
  </si>
  <si>
    <t>141-60K</t>
  </si>
  <si>
    <t>141-60L</t>
  </si>
  <si>
    <t>141-60M</t>
  </si>
  <si>
    <t>141-60N</t>
  </si>
  <si>
    <t>141-60P</t>
  </si>
  <si>
    <t>141-60Q</t>
  </si>
  <si>
    <t>141-60S</t>
  </si>
  <si>
    <t>141-60U</t>
  </si>
  <si>
    <t>141-60Y</t>
  </si>
  <si>
    <t>141-61J</t>
  </si>
  <si>
    <t>141-61K</t>
  </si>
  <si>
    <t>141-61L</t>
  </si>
  <si>
    <t>141-61M</t>
  </si>
  <si>
    <t>141-61N</t>
  </si>
  <si>
    <t>141-61P</t>
  </si>
  <si>
    <t>141-61Q</t>
  </si>
  <si>
    <t>141-61R</t>
  </si>
  <si>
    <t>141-61S</t>
  </si>
  <si>
    <t>141-61T</t>
  </si>
  <si>
    <t>141-61U</t>
  </si>
  <si>
    <t>141-61V</t>
  </si>
  <si>
    <t>141-61W</t>
  </si>
  <si>
    <t>141-61X</t>
  </si>
  <si>
    <t>141-61Y</t>
  </si>
  <si>
    <t>141-62A</t>
  </si>
  <si>
    <t>141-62J</t>
  </si>
  <si>
    <t>141-62K</t>
  </si>
  <si>
    <t>141-62L</t>
  </si>
  <si>
    <t>141-63A</t>
  </si>
  <si>
    <t>141-63B</t>
  </si>
  <si>
    <t>141-63C</t>
  </si>
  <si>
    <t>141-64A</t>
  </si>
  <si>
    <t>141-65A</t>
  </si>
  <si>
    <t>141-65B</t>
  </si>
  <si>
    <t>141-65C</t>
  </si>
  <si>
    <t>141-65D</t>
  </si>
  <si>
    <t>141-65F</t>
  </si>
  <si>
    <t>141-65G</t>
  </si>
  <si>
    <t>141-65H</t>
  </si>
  <si>
    <t>141-66A</t>
  </si>
  <si>
    <t>141-67B</t>
  </si>
  <si>
    <t>141-68A</t>
  </si>
  <si>
    <t>141-68C</t>
  </si>
  <si>
    <t>141-69A</t>
  </si>
  <si>
    <t>141-70A</t>
  </si>
  <si>
    <t>141-73A</t>
  </si>
  <si>
    <t>141-73B</t>
  </si>
  <si>
    <t>141-74C</t>
  </si>
  <si>
    <t>141-76A</t>
  </si>
  <si>
    <t>141-78A</t>
  </si>
  <si>
    <t>141-78B</t>
  </si>
  <si>
    <t>141-78C</t>
  </si>
  <si>
    <t>141-79A</t>
  </si>
  <si>
    <t>141-80C</t>
  </si>
  <si>
    <t>141-81A</t>
  </si>
  <si>
    <t>141-81B</t>
  </si>
  <si>
    <t>141-84B</t>
  </si>
  <si>
    <t>141-86T</t>
  </si>
  <si>
    <t>141-87A</t>
  </si>
  <si>
    <t>141-88A</t>
  </si>
  <si>
    <t>141-90A</t>
  </si>
  <si>
    <t>141-90B</t>
  </si>
  <si>
    <t>141-90C</t>
  </si>
  <si>
    <t>141-90D</t>
  </si>
  <si>
    <t>141-90F</t>
  </si>
  <si>
    <t>141-91A</t>
  </si>
  <si>
    <t>141-91B</t>
  </si>
  <si>
    <t>141-92B</t>
  </si>
  <si>
    <t>141-92D</t>
  </si>
  <si>
    <t>141-92E</t>
  </si>
  <si>
    <t>141-92F</t>
  </si>
  <si>
    <t>141-92G</t>
  </si>
  <si>
    <t>141-92K</t>
  </si>
  <si>
    <t>141-92L</t>
  </si>
  <si>
    <t>141-92M</t>
  </si>
  <si>
    <t>141-92N</t>
  </si>
  <si>
    <t>141-92P</t>
  </si>
  <si>
    <t>141-92R</t>
  </si>
  <si>
    <t>141-92S</t>
  </si>
  <si>
    <t>141-92T</t>
  </si>
  <si>
    <t>141-92U</t>
  </si>
  <si>
    <t>141-92V</t>
  </si>
  <si>
    <t>141-92W</t>
  </si>
  <si>
    <t>141-92Y</t>
  </si>
  <si>
    <t>141-93A</t>
  </si>
  <si>
    <t>141-93J</t>
  </si>
  <si>
    <t>141-93L</t>
  </si>
  <si>
    <t>141-93M</t>
  </si>
  <si>
    <t>141-93N</t>
  </si>
  <si>
    <t>141-93P</t>
  </si>
  <si>
    <t>141-93Q</t>
  </si>
  <si>
    <t>141-93R</t>
  </si>
  <si>
    <t>141-93T</t>
  </si>
  <si>
    <t>141-93V</t>
  </si>
  <si>
    <t>141-94A</t>
  </si>
  <si>
    <t>141-94Z</t>
  </si>
  <si>
    <t>141-95A</t>
  </si>
  <si>
    <t>141-96C</t>
  </si>
  <si>
    <t>141-96F</t>
  </si>
  <si>
    <t>141-98A</t>
  </si>
  <si>
    <t>141-98B</t>
  </si>
  <si>
    <t>175-A05</t>
  </si>
  <si>
    <t>175-A23</t>
  </si>
  <si>
    <t>175-A39</t>
  </si>
  <si>
    <t>175-B95</t>
  </si>
  <si>
    <t>175-C18</t>
  </si>
  <si>
    <t>175-C37</t>
  </si>
  <si>
    <t>175-C41</t>
  </si>
  <si>
    <t>175-C62</t>
  </si>
  <si>
    <t>175-C67</t>
  </si>
  <si>
    <t>175-C68</t>
  </si>
  <si>
    <t>175-E13</t>
  </si>
  <si>
    <t>175-E28</t>
  </si>
  <si>
    <t>175-E31</t>
  </si>
  <si>
    <t>203-00A</t>
  </si>
  <si>
    <t>203-00B</t>
  </si>
  <si>
    <t>203-010</t>
  </si>
  <si>
    <t>203-01B</t>
  </si>
  <si>
    <t>203-01D</t>
  </si>
  <si>
    <t>203-01F</t>
  </si>
  <si>
    <t>203-020</t>
  </si>
  <si>
    <t>203-030</t>
  </si>
  <si>
    <t>203-040</t>
  </si>
  <si>
    <t>203-050</t>
  </si>
  <si>
    <t>203-060</t>
  </si>
  <si>
    <t>203-06B</t>
  </si>
  <si>
    <t>203-070</t>
  </si>
  <si>
    <t>203-07A</t>
  </si>
  <si>
    <t>203-080</t>
  </si>
  <si>
    <t>203-090</t>
  </si>
  <si>
    <t>203-09A</t>
  </si>
  <si>
    <t>203-09B</t>
  </si>
  <si>
    <t>203-100</t>
  </si>
  <si>
    <t>203-10A</t>
  </si>
  <si>
    <t>203-10B</t>
  </si>
  <si>
    <t>203-110</t>
  </si>
  <si>
    <t>203-111</t>
  </si>
  <si>
    <t>203-11A</t>
  </si>
  <si>
    <t>203-11B</t>
  </si>
  <si>
    <t>203-11C</t>
  </si>
  <si>
    <t>203-11D</t>
  </si>
  <si>
    <t>203-11F</t>
  </si>
  <si>
    <t>203-11K</t>
  </si>
  <si>
    <t>203-120</t>
  </si>
  <si>
    <t>203-12A</t>
  </si>
  <si>
    <t>203-130</t>
  </si>
  <si>
    <t>203-132</t>
  </si>
  <si>
    <t>203-13A</t>
  </si>
  <si>
    <t>203-13B</t>
  </si>
  <si>
    <t>203-13C</t>
  </si>
  <si>
    <t>203-13D</t>
  </si>
  <si>
    <t>203-140</t>
  </si>
  <si>
    <t>203-150</t>
  </si>
  <si>
    <t>203-160</t>
  </si>
  <si>
    <t>203-16B</t>
  </si>
  <si>
    <t>203-170</t>
  </si>
  <si>
    <t>203-180</t>
  </si>
  <si>
    <t>203-181</t>
  </si>
  <si>
    <t>203-182</t>
  </si>
  <si>
    <t>203-190</t>
  </si>
  <si>
    <t>203-19A</t>
  </si>
  <si>
    <t>203-19B</t>
  </si>
  <si>
    <t>203-19C</t>
  </si>
  <si>
    <t>203-200</t>
  </si>
  <si>
    <t>203-20A</t>
  </si>
  <si>
    <t>203-210</t>
  </si>
  <si>
    <t>203-220</t>
  </si>
  <si>
    <t>203-230</t>
  </si>
  <si>
    <t>203-23A</t>
  </si>
  <si>
    <t>203-240</t>
  </si>
  <si>
    <t>203-241</t>
  </si>
  <si>
    <t>203-24B</t>
  </si>
  <si>
    <t>203-24N</t>
  </si>
  <si>
    <t>203-250</t>
  </si>
  <si>
    <t>203-260</t>
  </si>
  <si>
    <t>203-26B</t>
  </si>
  <si>
    <t>203-26C</t>
  </si>
  <si>
    <t>203-270</t>
  </si>
  <si>
    <t>203-27A</t>
  </si>
  <si>
    <t>203-280</t>
  </si>
  <si>
    <t>203-290</t>
  </si>
  <si>
    <t>203-291</t>
  </si>
  <si>
    <t>203-292</t>
  </si>
  <si>
    <t>203-295</t>
  </si>
  <si>
    <t>203-29A</t>
  </si>
  <si>
    <t>203-300</t>
  </si>
  <si>
    <t>203-310</t>
  </si>
  <si>
    <t>203-320</t>
  </si>
  <si>
    <t>203-32A</t>
  </si>
  <si>
    <t>203-32B</t>
  </si>
  <si>
    <t>203-32C</t>
  </si>
  <si>
    <t>203-32D</t>
  </si>
  <si>
    <t>203-32H</t>
  </si>
  <si>
    <t>203-32K</t>
  </si>
  <si>
    <t>203-32L</t>
  </si>
  <si>
    <t>203-32M</t>
  </si>
  <si>
    <t>203-32N</t>
  </si>
  <si>
    <t>203-32P</t>
  </si>
  <si>
    <t>203-32Q</t>
  </si>
  <si>
    <t>203-32R</t>
  </si>
  <si>
    <t>203-32S</t>
  </si>
  <si>
    <t>203-32T</t>
  </si>
  <si>
    <t>203-330</t>
  </si>
  <si>
    <t>203-33A</t>
  </si>
  <si>
    <t>203-340</t>
  </si>
  <si>
    <t>203-34B</t>
  </si>
  <si>
    <t>203-34D</t>
  </si>
  <si>
    <t>203-34F</t>
  </si>
  <si>
    <t>203-34G</t>
  </si>
  <si>
    <t>203-34H</t>
  </si>
  <si>
    <t>203-34Z</t>
  </si>
  <si>
    <t>203-350</t>
  </si>
  <si>
    <t>203-35B</t>
  </si>
  <si>
    <t>203-360</t>
  </si>
  <si>
    <t>203-36B</t>
  </si>
  <si>
    <t>203-36C</t>
  </si>
  <si>
    <t>203-36F</t>
  </si>
  <si>
    <t>203-36G</t>
  </si>
  <si>
    <t>203-370</t>
  </si>
  <si>
    <t>203-380</t>
  </si>
  <si>
    <t>203-390</t>
  </si>
  <si>
    <t>203-39A</t>
  </si>
  <si>
    <t>203-39B</t>
  </si>
  <si>
    <t>203-400</t>
  </si>
  <si>
    <t>203-410</t>
  </si>
  <si>
    <t>203-41B</t>
  </si>
  <si>
    <t>203-41C</t>
  </si>
  <si>
    <t>203-41D</t>
  </si>
  <si>
    <t>203-41F</t>
  </si>
  <si>
    <t>203-41G</t>
  </si>
  <si>
    <t>203-41J</t>
  </si>
  <si>
    <t>203-41K</t>
  </si>
  <si>
    <t>203-41L</t>
  </si>
  <si>
    <t>203-41M</t>
  </si>
  <si>
    <t>203-41N</t>
  </si>
  <si>
    <t>203-41Q</t>
  </si>
  <si>
    <t>203-41R</t>
  </si>
  <si>
    <t>203-420</t>
  </si>
  <si>
    <t>203-421</t>
  </si>
  <si>
    <t>203-422</t>
  </si>
  <si>
    <t>203-42A</t>
  </si>
  <si>
    <t>203-42B</t>
  </si>
  <si>
    <t>203-430</t>
  </si>
  <si>
    <t>203-43C</t>
  </si>
  <si>
    <t>203-43D</t>
  </si>
  <si>
    <t>203-440</t>
  </si>
  <si>
    <t>203-44A</t>
  </si>
  <si>
    <t>203-450</t>
  </si>
  <si>
    <t>203-45A</t>
  </si>
  <si>
    <t>203-45B</t>
  </si>
  <si>
    <t>203-460</t>
  </si>
  <si>
    <t>203-470</t>
  </si>
  <si>
    <t>203-480</t>
  </si>
  <si>
    <t>203-490</t>
  </si>
  <si>
    <t>203-491</t>
  </si>
  <si>
    <t>203-49B</t>
  </si>
  <si>
    <t>203-49D</t>
  </si>
  <si>
    <t>203-49E</t>
  </si>
  <si>
    <t>203-49F</t>
  </si>
  <si>
    <t>203-49G</t>
  </si>
  <si>
    <t>203-500</t>
  </si>
  <si>
    <t>203-50A</t>
  </si>
  <si>
    <t>203-50Z</t>
  </si>
  <si>
    <t>203-510</t>
  </si>
  <si>
    <t>203-51A</t>
  </si>
  <si>
    <t>203-51B</t>
  </si>
  <si>
    <t>203-520</t>
  </si>
  <si>
    <t>203-530</t>
  </si>
  <si>
    <t>203-53B</t>
  </si>
  <si>
    <t>203-53C</t>
  </si>
  <si>
    <t>203-540</t>
  </si>
  <si>
    <t>203-54A</t>
  </si>
  <si>
    <t>203-550</t>
  </si>
  <si>
    <t>203-55A</t>
  </si>
  <si>
    <t>203-55B</t>
  </si>
  <si>
    <t>203-560</t>
  </si>
  <si>
    <t>203-570</t>
  </si>
  <si>
    <t>203-580</t>
  </si>
  <si>
    <t>203-58B</t>
  </si>
  <si>
    <t>203-590</t>
  </si>
  <si>
    <t>203-600</t>
  </si>
  <si>
    <t>203-60B</t>
  </si>
  <si>
    <t>203-60D</t>
  </si>
  <si>
    <t>203-60F</t>
  </si>
  <si>
    <t>203-60G</t>
  </si>
  <si>
    <t>203-60I</t>
  </si>
  <si>
    <t>203-60J</t>
  </si>
  <si>
    <t>203-60K</t>
  </si>
  <si>
    <t>203-60L</t>
  </si>
  <si>
    <t>203-60M</t>
  </si>
  <si>
    <t>203-60N</t>
  </si>
  <si>
    <t>203-60P</t>
  </si>
  <si>
    <t>203-60Q</t>
  </si>
  <si>
    <t>203-60S</t>
  </si>
  <si>
    <t>203-60U</t>
  </si>
  <si>
    <t>203-60Y</t>
  </si>
  <si>
    <t>203-60Z</t>
  </si>
  <si>
    <t>203-610</t>
  </si>
  <si>
    <t>203-61J</t>
  </si>
  <si>
    <t>203-61L</t>
  </si>
  <si>
    <t>203-61M</t>
  </si>
  <si>
    <t>203-61N</t>
  </si>
  <si>
    <t>203-61P</t>
  </si>
  <si>
    <t>203-61Q</t>
  </si>
  <si>
    <t>203-61R</t>
  </si>
  <si>
    <t>203-61S</t>
  </si>
  <si>
    <t>203-61T</t>
  </si>
  <si>
    <t>203-61U</t>
  </si>
  <si>
    <t>203-61V</t>
  </si>
  <si>
    <t>203-61W</t>
  </si>
  <si>
    <t>203-61X</t>
  </si>
  <si>
    <t>203-61Y</t>
  </si>
  <si>
    <t>203-620</t>
  </si>
  <si>
    <t>203-62A</t>
  </si>
  <si>
    <t>203-62J</t>
  </si>
  <si>
    <t>203-62K</t>
  </si>
  <si>
    <t>203-62L</t>
  </si>
  <si>
    <t>203-630</t>
  </si>
  <si>
    <t>203-63A</t>
  </si>
  <si>
    <t>203-63B</t>
  </si>
  <si>
    <t>203-63C</t>
  </si>
  <si>
    <t>203-640</t>
  </si>
  <si>
    <t>203-64A</t>
  </si>
  <si>
    <t>203-650</t>
  </si>
  <si>
    <t>203-65A</t>
  </si>
  <si>
    <t>203-65B</t>
  </si>
  <si>
    <t>203-65C</t>
  </si>
  <si>
    <t>203-65D</t>
  </si>
  <si>
    <t>203-65F</t>
  </si>
  <si>
    <t>203-65G</t>
  </si>
  <si>
    <t>203-65H</t>
  </si>
  <si>
    <t>203-65Z</t>
  </si>
  <si>
    <t>203-660</t>
  </si>
  <si>
    <t>203-66A</t>
  </si>
  <si>
    <t>203-670</t>
  </si>
  <si>
    <t>203-67B</t>
  </si>
  <si>
    <t>203-680</t>
  </si>
  <si>
    <t>203-681</t>
  </si>
  <si>
    <t>203-68A</t>
  </si>
  <si>
    <t>203-68C</t>
  </si>
  <si>
    <t>203-690</t>
  </si>
  <si>
    <t>203-69A</t>
  </si>
  <si>
    <t>203-700</t>
  </si>
  <si>
    <t>203-70A</t>
  </si>
  <si>
    <t>203-710</t>
  </si>
  <si>
    <t>203-720</t>
  </si>
  <si>
    <t>203-730</t>
  </si>
  <si>
    <t>203-73A</t>
  </si>
  <si>
    <t>203-73B</t>
  </si>
  <si>
    <t>203-740</t>
  </si>
  <si>
    <t>203-74C</t>
  </si>
  <si>
    <t>203-750</t>
  </si>
  <si>
    <t>203-760</t>
  </si>
  <si>
    <t>203-761</t>
  </si>
  <si>
    <t>203-76A</t>
  </si>
  <si>
    <t>203-770</t>
  </si>
  <si>
    <t>203-780</t>
  </si>
  <si>
    <t>203-78A</t>
  </si>
  <si>
    <t>203-78C</t>
  </si>
  <si>
    <t>203-790</t>
  </si>
  <si>
    <t>203-79A</t>
  </si>
  <si>
    <t>203-79Z</t>
  </si>
  <si>
    <t>203-800</t>
  </si>
  <si>
    <t>203-80C</t>
  </si>
  <si>
    <t>203-810</t>
  </si>
  <si>
    <t>203-81A</t>
  </si>
  <si>
    <t>203-81B</t>
  </si>
  <si>
    <t>203-820</t>
  </si>
  <si>
    <t>203-821</t>
  </si>
  <si>
    <t>203-830</t>
  </si>
  <si>
    <t>203-840</t>
  </si>
  <si>
    <t>203-84B</t>
  </si>
  <si>
    <t>203-850</t>
  </si>
  <si>
    <t>203-860</t>
  </si>
  <si>
    <t>203-861</t>
  </si>
  <si>
    <t>203-862</t>
  </si>
  <si>
    <t>203-86T</t>
  </si>
  <si>
    <t>203-870</t>
  </si>
  <si>
    <t>203-87A</t>
  </si>
  <si>
    <t>203-880</t>
  </si>
  <si>
    <t>203-88A</t>
  </si>
  <si>
    <t>203-890</t>
  </si>
  <si>
    <t>203-900</t>
  </si>
  <si>
    <t>203-90A</t>
  </si>
  <si>
    <t>203-90B</t>
  </si>
  <si>
    <t>203-90C</t>
  </si>
  <si>
    <t>203-90D</t>
  </si>
  <si>
    <t>203-90F</t>
  </si>
  <si>
    <t>203-910</t>
  </si>
  <si>
    <t>203-91A</t>
  </si>
  <si>
    <t>203-91B</t>
  </si>
  <si>
    <t>203-920</t>
  </si>
  <si>
    <t>203-92B</t>
  </si>
  <si>
    <t>203-92D</t>
  </si>
  <si>
    <t>203-92E</t>
  </si>
  <si>
    <t>203-92F</t>
  </si>
  <si>
    <t>203-92G</t>
  </si>
  <si>
    <t>203-92K</t>
  </si>
  <si>
    <t>203-92M</t>
  </si>
  <si>
    <t>203-92N</t>
  </si>
  <si>
    <t>203-92P</t>
  </si>
  <si>
    <t>203-92R</t>
  </si>
  <si>
    <t>203-92S</t>
  </si>
  <si>
    <t>203-92T</t>
  </si>
  <si>
    <t>203-92U</t>
  </si>
  <si>
    <t>203-92V</t>
  </si>
  <si>
    <t>203-92W</t>
  </si>
  <si>
    <t>203-92Y</t>
  </si>
  <si>
    <t>203-930</t>
  </si>
  <si>
    <t>203-93A</t>
  </si>
  <si>
    <t>203-93J</t>
  </si>
  <si>
    <t>203-93L</t>
  </si>
  <si>
    <t>203-93M</t>
  </si>
  <si>
    <t>203-93N</t>
  </si>
  <si>
    <t>203-93P</t>
  </si>
  <si>
    <t>203-93Q</t>
  </si>
  <si>
    <t>203-93R</t>
  </si>
  <si>
    <t>203-93T</t>
  </si>
  <si>
    <t>203-93V</t>
  </si>
  <si>
    <t>203-940</t>
  </si>
  <si>
    <t>203-94A</t>
  </si>
  <si>
    <t>203-94Z</t>
  </si>
  <si>
    <t>203-950</t>
  </si>
  <si>
    <t>203-95A</t>
  </si>
  <si>
    <t>203-960</t>
  </si>
  <si>
    <t>203-96C</t>
  </si>
  <si>
    <t>203-96F</t>
  </si>
  <si>
    <t>203-970</t>
  </si>
  <si>
    <t>203-980</t>
  </si>
  <si>
    <t>203-98A</t>
  </si>
  <si>
    <t>203-98B</t>
  </si>
  <si>
    <t>203-990</t>
  </si>
  <si>
    <t>203-995</t>
  </si>
  <si>
    <t>141-ALL</t>
  </si>
  <si>
    <t>175-ALL</t>
  </si>
  <si>
    <t>203-ALL</t>
  </si>
  <si>
    <t>00A-141</t>
  </si>
  <si>
    <t>00B-141</t>
  </si>
  <si>
    <t>01B-141</t>
  </si>
  <si>
    <t>01C-141</t>
  </si>
  <si>
    <t>01D-141</t>
  </si>
  <si>
    <t>01F-141</t>
  </si>
  <si>
    <t>06B-141</t>
  </si>
  <si>
    <t>07A-141</t>
  </si>
  <si>
    <t>08A-141</t>
  </si>
  <si>
    <t>09A-141</t>
  </si>
  <si>
    <t>09B-141</t>
  </si>
  <si>
    <t>10A-141</t>
  </si>
  <si>
    <t>10B-141</t>
  </si>
  <si>
    <t>11A-141</t>
  </si>
  <si>
    <t>11B-141</t>
  </si>
  <si>
    <t>11C-141</t>
  </si>
  <si>
    <t>11D-141</t>
  </si>
  <si>
    <t>11F-141</t>
  </si>
  <si>
    <t>11K-141</t>
  </si>
  <si>
    <t>12A-141</t>
  </si>
  <si>
    <t>13A-141</t>
  </si>
  <si>
    <t>13B-141</t>
  </si>
  <si>
    <t>13C-141</t>
  </si>
  <si>
    <t>13D-141</t>
  </si>
  <si>
    <t>16B-141</t>
  </si>
  <si>
    <t>19A-141</t>
  </si>
  <si>
    <t>19B-141</t>
  </si>
  <si>
    <t>19C-141</t>
  </si>
  <si>
    <t>20A-141</t>
  </si>
  <si>
    <t>23A-141</t>
  </si>
  <si>
    <t>24B-141</t>
  </si>
  <si>
    <t>24N-141</t>
  </si>
  <si>
    <t>26B-141</t>
  </si>
  <si>
    <t>26C-141</t>
  </si>
  <si>
    <t>27A-141</t>
  </si>
  <si>
    <t>295-141</t>
  </si>
  <si>
    <t>29A-141</t>
  </si>
  <si>
    <t>32A-141</t>
  </si>
  <si>
    <t>32B-141</t>
  </si>
  <si>
    <t>32C-141</t>
  </si>
  <si>
    <t>32D-141</t>
  </si>
  <si>
    <t>32H-141</t>
  </si>
  <si>
    <t>32K-141</t>
  </si>
  <si>
    <t>32L-141</t>
  </si>
  <si>
    <t>32M-141</t>
  </si>
  <si>
    <t>32N-141</t>
  </si>
  <si>
    <t>32P-141</t>
  </si>
  <si>
    <t>32Q-141</t>
  </si>
  <si>
    <t>32R-141</t>
  </si>
  <si>
    <t>32S-141</t>
  </si>
  <si>
    <t>32T-141</t>
  </si>
  <si>
    <t>33A-141</t>
  </si>
  <si>
    <t>34B-141</t>
  </si>
  <si>
    <t>34D-141</t>
  </si>
  <si>
    <t>34F-141</t>
  </si>
  <si>
    <t>34G-141</t>
  </si>
  <si>
    <t>34H-141</t>
  </si>
  <si>
    <t>35A-141</t>
  </si>
  <si>
    <t>35B-141</t>
  </si>
  <si>
    <t>36B-141</t>
  </si>
  <si>
    <t>36C-141</t>
  </si>
  <si>
    <t>36F-141</t>
  </si>
  <si>
    <t>36G-141</t>
  </si>
  <si>
    <t>39A-141</t>
  </si>
  <si>
    <t>39B-141</t>
  </si>
  <si>
    <t>41B-141</t>
  </si>
  <si>
    <t>41C-141</t>
  </si>
  <si>
    <t>41D-141</t>
  </si>
  <si>
    <t>41F-141</t>
  </si>
  <si>
    <t>41G-141</t>
  </si>
  <si>
    <t>41H-141</t>
  </si>
  <si>
    <t>41J-141</t>
  </si>
  <si>
    <t>41K-141</t>
  </si>
  <si>
    <t>41L-141</t>
  </si>
  <si>
    <t>41M-141</t>
  </si>
  <si>
    <t>41N-141</t>
  </si>
  <si>
    <t>41Q-141</t>
  </si>
  <si>
    <t>41R-141</t>
  </si>
  <si>
    <t>42A-141</t>
  </si>
  <si>
    <t>42B-141</t>
  </si>
  <si>
    <t>43C-141</t>
  </si>
  <si>
    <t>43D-141</t>
  </si>
  <si>
    <t>44A-141</t>
  </si>
  <si>
    <t>45A-141</t>
  </si>
  <si>
    <t>45B-141</t>
  </si>
  <si>
    <t>49B-141</t>
  </si>
  <si>
    <t>49D-141</t>
  </si>
  <si>
    <t>49E-141</t>
  </si>
  <si>
    <t>49F-141</t>
  </si>
  <si>
    <t>49G-141</t>
  </si>
  <si>
    <t>50A-141</t>
  </si>
  <si>
    <t>51A-141</t>
  </si>
  <si>
    <t>51B-141</t>
  </si>
  <si>
    <t>53B-141</t>
  </si>
  <si>
    <t>53C-141</t>
  </si>
  <si>
    <t>54A-141</t>
  </si>
  <si>
    <t>55A-141</t>
  </si>
  <si>
    <t>55B-141</t>
  </si>
  <si>
    <t>58B-141</t>
  </si>
  <si>
    <t>60B-141</t>
  </si>
  <si>
    <t>60D-141</t>
  </si>
  <si>
    <t>60F-141</t>
  </si>
  <si>
    <t>60G-141</t>
  </si>
  <si>
    <t>60I-141</t>
  </si>
  <si>
    <t>60J-141</t>
  </si>
  <si>
    <t>60K-141</t>
  </si>
  <si>
    <t>60L-141</t>
  </si>
  <si>
    <t>60M-141</t>
  </si>
  <si>
    <t>60N-141</t>
  </si>
  <si>
    <t>60P-141</t>
  </si>
  <si>
    <t>60Q-141</t>
  </si>
  <si>
    <t>60S-141</t>
  </si>
  <si>
    <t>60U-141</t>
  </si>
  <si>
    <t>60Y-141</t>
  </si>
  <si>
    <t>61J-141</t>
  </si>
  <si>
    <t>61K-141</t>
  </si>
  <si>
    <t>61L-141</t>
  </si>
  <si>
    <t>61M-141</t>
  </si>
  <si>
    <t>61N-141</t>
  </si>
  <si>
    <t>61P-141</t>
  </si>
  <si>
    <t>61Q-141</t>
  </si>
  <si>
    <t>61R-141</t>
  </si>
  <si>
    <t>61S-141</t>
  </si>
  <si>
    <t>61T-141</t>
  </si>
  <si>
    <t>61U-141</t>
  </si>
  <si>
    <t>61V-141</t>
  </si>
  <si>
    <t>61W-141</t>
  </si>
  <si>
    <t>61X-141</t>
  </si>
  <si>
    <t>61Y-141</t>
  </si>
  <si>
    <t>62A-141</t>
  </si>
  <si>
    <t>62J-141</t>
  </si>
  <si>
    <t>62K-141</t>
  </si>
  <si>
    <t>62L-141</t>
  </si>
  <si>
    <t>63A-141</t>
  </si>
  <si>
    <t>63B-141</t>
  </si>
  <si>
    <t>63C-141</t>
  </si>
  <si>
    <t>64A-141</t>
  </si>
  <si>
    <t>65A-141</t>
  </si>
  <si>
    <t>65B-141</t>
  </si>
  <si>
    <t>65C-141</t>
  </si>
  <si>
    <t>65D-141</t>
  </si>
  <si>
    <t>65F-141</t>
  </si>
  <si>
    <t>65G-141</t>
  </si>
  <si>
    <t>65H-141</t>
  </si>
  <si>
    <t>66A-141</t>
  </si>
  <si>
    <t>67B-141</t>
  </si>
  <si>
    <t>68A-141</t>
  </si>
  <si>
    <t>68C-141</t>
  </si>
  <si>
    <t>69A-141</t>
  </si>
  <si>
    <t>70A-141</t>
  </si>
  <si>
    <t>73A-141</t>
  </si>
  <si>
    <t>73B-141</t>
  </si>
  <si>
    <t>74C-141</t>
  </si>
  <si>
    <t>76A-141</t>
  </si>
  <si>
    <t>78A-141</t>
  </si>
  <si>
    <t>78B-141</t>
  </si>
  <si>
    <t>78C-141</t>
  </si>
  <si>
    <t>79A-141</t>
  </si>
  <si>
    <t>80C-141</t>
  </si>
  <si>
    <t>81A-141</t>
  </si>
  <si>
    <t>81B-141</t>
  </si>
  <si>
    <t>84B-141</t>
  </si>
  <si>
    <t>86T-141</t>
  </si>
  <si>
    <t>87A-141</t>
  </si>
  <si>
    <t>88A-141</t>
  </si>
  <si>
    <t>90A-141</t>
  </si>
  <si>
    <t>90B-141</t>
  </si>
  <si>
    <t>90C-141</t>
  </si>
  <si>
    <t>90D-141</t>
  </si>
  <si>
    <t>90F-141</t>
  </si>
  <si>
    <t>91A-141</t>
  </si>
  <si>
    <t>91B-141</t>
  </si>
  <si>
    <t>92B-141</t>
  </si>
  <si>
    <t>92D-141</t>
  </si>
  <si>
    <t>92E-141</t>
  </si>
  <si>
    <t>92F-141</t>
  </si>
  <si>
    <t>92G-141</t>
  </si>
  <si>
    <t>92K-141</t>
  </si>
  <si>
    <t>92L-141</t>
  </si>
  <si>
    <t>92M-141</t>
  </si>
  <si>
    <t>92N-141</t>
  </si>
  <si>
    <t>92P-141</t>
  </si>
  <si>
    <t>92R-141</t>
  </si>
  <si>
    <t>92S-141</t>
  </si>
  <si>
    <t>92T-141</t>
  </si>
  <si>
    <t>92U-141</t>
  </si>
  <si>
    <t>92V-141</t>
  </si>
  <si>
    <t>92W-141</t>
  </si>
  <si>
    <t>92Y-141</t>
  </si>
  <si>
    <t>93A-141</t>
  </si>
  <si>
    <t>93J-141</t>
  </si>
  <si>
    <t>93L-141</t>
  </si>
  <si>
    <t>93M-141</t>
  </si>
  <si>
    <t>93N-141</t>
  </si>
  <si>
    <t>93P-141</t>
  </si>
  <si>
    <t>93Q-141</t>
  </si>
  <si>
    <t>93R-141</t>
  </si>
  <si>
    <t>93T-141</t>
  </si>
  <si>
    <t>93V-141</t>
  </si>
  <si>
    <t>94A-141</t>
  </si>
  <si>
    <t>94Z-141</t>
  </si>
  <si>
    <t>95A-141</t>
  </si>
  <si>
    <t>96C-141</t>
  </si>
  <si>
    <t>96F-141</t>
  </si>
  <si>
    <t>98A-141</t>
  </si>
  <si>
    <t>98B-141</t>
  </si>
  <si>
    <t>A05-175</t>
  </si>
  <si>
    <t>A23-175</t>
  </si>
  <si>
    <t>A39-175</t>
  </si>
  <si>
    <t>B95-175</t>
  </si>
  <si>
    <t>C18-175</t>
  </si>
  <si>
    <t>C37-175</t>
  </si>
  <si>
    <t>C41-175</t>
  </si>
  <si>
    <t>C62-175</t>
  </si>
  <si>
    <t>C67-175</t>
  </si>
  <si>
    <t>C68-175</t>
  </si>
  <si>
    <t>E13-175</t>
  </si>
  <si>
    <t>E28-175</t>
  </si>
  <si>
    <t>E31-175</t>
  </si>
  <si>
    <t>00A-203</t>
  </si>
  <si>
    <t>00B-203</t>
  </si>
  <si>
    <t>010-203</t>
  </si>
  <si>
    <t>01B-203</t>
  </si>
  <si>
    <t>01D-203</t>
  </si>
  <si>
    <t>01F-203</t>
  </si>
  <si>
    <t>020-203</t>
  </si>
  <si>
    <t>030-203</t>
  </si>
  <si>
    <t>040-203</t>
  </si>
  <si>
    <t>050-203</t>
  </si>
  <si>
    <t>060-203</t>
  </si>
  <si>
    <t>06B-203</t>
  </si>
  <si>
    <t>070-203</t>
  </si>
  <si>
    <t>07A-203</t>
  </si>
  <si>
    <t>080-203</t>
  </si>
  <si>
    <t>090-203</t>
  </si>
  <si>
    <t>09A-203</t>
  </si>
  <si>
    <t>09B-203</t>
  </si>
  <si>
    <t>100-203</t>
  </si>
  <si>
    <t>10A-203</t>
  </si>
  <si>
    <t>10B-203</t>
  </si>
  <si>
    <t>110-203</t>
  </si>
  <si>
    <t>111-203</t>
  </si>
  <si>
    <t>11A-203</t>
  </si>
  <si>
    <t>11B-203</t>
  </si>
  <si>
    <t>11C-203</t>
  </si>
  <si>
    <t>11D-203</t>
  </si>
  <si>
    <t>11F-203</t>
  </si>
  <si>
    <t>11K-203</t>
  </si>
  <si>
    <t>120-203</t>
  </si>
  <si>
    <t>12A-203</t>
  </si>
  <si>
    <t>130-203</t>
  </si>
  <si>
    <t>132-203</t>
  </si>
  <si>
    <t>13A-203</t>
  </si>
  <si>
    <t>13B-203</t>
  </si>
  <si>
    <t>13C-203</t>
  </si>
  <si>
    <t>13D-203</t>
  </si>
  <si>
    <t>140-203</t>
  </si>
  <si>
    <t>150-203</t>
  </si>
  <si>
    <t>160-203</t>
  </si>
  <si>
    <t>16B-203</t>
  </si>
  <si>
    <t>170-203</t>
  </si>
  <si>
    <t>180-203</t>
  </si>
  <si>
    <t>181-203</t>
  </si>
  <si>
    <t>182-203</t>
  </si>
  <si>
    <t>190-203</t>
  </si>
  <si>
    <t>19A-203</t>
  </si>
  <si>
    <t>19B-203</t>
  </si>
  <si>
    <t>19C-203</t>
  </si>
  <si>
    <t>200-203</t>
  </si>
  <si>
    <t>20A-203</t>
  </si>
  <si>
    <t>210-203</t>
  </si>
  <si>
    <t>220-203</t>
  </si>
  <si>
    <t>230-203</t>
  </si>
  <si>
    <t>23A-203</t>
  </si>
  <si>
    <t>240-203</t>
  </si>
  <si>
    <t>241-203</t>
  </si>
  <si>
    <t>24B-203</t>
  </si>
  <si>
    <t>24N-203</t>
  </si>
  <si>
    <t>250-203</t>
  </si>
  <si>
    <t>260-203</t>
  </si>
  <si>
    <t>26B-203</t>
  </si>
  <si>
    <t>26C-203</t>
  </si>
  <si>
    <t>270-203</t>
  </si>
  <si>
    <t>27A-203</t>
  </si>
  <si>
    <t>280-203</t>
  </si>
  <si>
    <t>290-203</t>
  </si>
  <si>
    <t>291-203</t>
  </si>
  <si>
    <t>292-203</t>
  </si>
  <si>
    <t>295-203</t>
  </si>
  <si>
    <t>29A-203</t>
  </si>
  <si>
    <t>300-203</t>
  </si>
  <si>
    <t>310-203</t>
  </si>
  <si>
    <t>320-203</t>
  </si>
  <si>
    <t>32A-203</t>
  </si>
  <si>
    <t>32B-203</t>
  </si>
  <si>
    <t>32C-203</t>
  </si>
  <si>
    <t>32D-203</t>
  </si>
  <si>
    <t>32H-203</t>
  </si>
  <si>
    <t>32K-203</t>
  </si>
  <si>
    <t>32L-203</t>
  </si>
  <si>
    <t>32M-203</t>
  </si>
  <si>
    <t>32N-203</t>
  </si>
  <si>
    <t>32P-203</t>
  </si>
  <si>
    <t>32Q-203</t>
  </si>
  <si>
    <t>32R-203</t>
  </si>
  <si>
    <t>32S-203</t>
  </si>
  <si>
    <t>32T-203</t>
  </si>
  <si>
    <t>330-203</t>
  </si>
  <si>
    <t>33A-203</t>
  </si>
  <si>
    <t>340-203</t>
  </si>
  <si>
    <t>34B-203</t>
  </si>
  <si>
    <t>34D-203</t>
  </si>
  <si>
    <t>34F-203</t>
  </si>
  <si>
    <t>34G-203</t>
  </si>
  <si>
    <t>34H-203</t>
  </si>
  <si>
    <t>34Z-203</t>
  </si>
  <si>
    <t>350-203</t>
  </si>
  <si>
    <t>35B-203</t>
  </si>
  <si>
    <t>360-203</t>
  </si>
  <si>
    <t>36B-203</t>
  </si>
  <si>
    <t>36C-203</t>
  </si>
  <si>
    <t>36F-203</t>
  </si>
  <si>
    <t>36G-203</t>
  </si>
  <si>
    <t>370-203</t>
  </si>
  <si>
    <t>380-203</t>
  </si>
  <si>
    <t>390-203</t>
  </si>
  <si>
    <t>39A-203</t>
  </si>
  <si>
    <t>39B-203</t>
  </si>
  <si>
    <t>400-203</t>
  </si>
  <si>
    <t>410-203</t>
  </si>
  <si>
    <t>41B-203</t>
  </si>
  <si>
    <t>41C-203</t>
  </si>
  <si>
    <t>41D-203</t>
  </si>
  <si>
    <t>41F-203</t>
  </si>
  <si>
    <t>41G-203</t>
  </si>
  <si>
    <t>41J-203</t>
  </si>
  <si>
    <t>41K-203</t>
  </si>
  <si>
    <t>41L-203</t>
  </si>
  <si>
    <t>41M-203</t>
  </si>
  <si>
    <t>41N-203</t>
  </si>
  <si>
    <t>41Q-203</t>
  </si>
  <si>
    <t>41R-203</t>
  </si>
  <si>
    <t>420-203</t>
  </si>
  <si>
    <t>421-203</t>
  </si>
  <si>
    <t>422-203</t>
  </si>
  <si>
    <t>42A-203</t>
  </si>
  <si>
    <t>42B-203</t>
  </si>
  <si>
    <t>430-203</t>
  </si>
  <si>
    <t>43C-203</t>
  </si>
  <si>
    <t>43D-203</t>
  </si>
  <si>
    <t>440-203</t>
  </si>
  <si>
    <t>44A-203</t>
  </si>
  <si>
    <t>450-203</t>
  </si>
  <si>
    <t>45A-203</t>
  </si>
  <si>
    <t>45B-203</t>
  </si>
  <si>
    <t>460-203</t>
  </si>
  <si>
    <t>470-203</t>
  </si>
  <si>
    <t>480-203</t>
  </si>
  <si>
    <t>490-203</t>
  </si>
  <si>
    <t>491-203</t>
  </si>
  <si>
    <t>49B-203</t>
  </si>
  <si>
    <t>49D-203</t>
  </si>
  <si>
    <t>49E-203</t>
  </si>
  <si>
    <t>49F-203</t>
  </si>
  <si>
    <t>49G-203</t>
  </si>
  <si>
    <t>500-203</t>
  </si>
  <si>
    <t>50A-203</t>
  </si>
  <si>
    <t>50Z-203</t>
  </si>
  <si>
    <t>510-203</t>
  </si>
  <si>
    <t>51A-203</t>
  </si>
  <si>
    <t>51B-203</t>
  </si>
  <si>
    <t>520-203</t>
  </si>
  <si>
    <t>530-203</t>
  </si>
  <si>
    <t>53B-203</t>
  </si>
  <si>
    <t>53C-203</t>
  </si>
  <si>
    <t>540-203</t>
  </si>
  <si>
    <t>54A-203</t>
  </si>
  <si>
    <t>550-203</t>
  </si>
  <si>
    <t>55A-203</t>
  </si>
  <si>
    <t>55B-203</t>
  </si>
  <si>
    <t>560-203</t>
  </si>
  <si>
    <t>570-203</t>
  </si>
  <si>
    <t>580-203</t>
  </si>
  <si>
    <t>58B-203</t>
  </si>
  <si>
    <t>590-203</t>
  </si>
  <si>
    <t>600-203</t>
  </si>
  <si>
    <t>60B-203</t>
  </si>
  <si>
    <t>60D-203</t>
  </si>
  <si>
    <t>60F-203</t>
  </si>
  <si>
    <t>60G-203</t>
  </si>
  <si>
    <t>60I-203</t>
  </si>
  <si>
    <t>60J-203</t>
  </si>
  <si>
    <t>60K-203</t>
  </si>
  <si>
    <t>60L-203</t>
  </si>
  <si>
    <t>60M-203</t>
  </si>
  <si>
    <t>60N-203</t>
  </si>
  <si>
    <t>60P-203</t>
  </si>
  <si>
    <t>60Q-203</t>
  </si>
  <si>
    <t>60S-203</t>
  </si>
  <si>
    <t>60U-203</t>
  </si>
  <si>
    <t>60Y-203</t>
  </si>
  <si>
    <t>60Z-203</t>
  </si>
  <si>
    <t>610-203</t>
  </si>
  <si>
    <t>61J-203</t>
  </si>
  <si>
    <t>61L-203</t>
  </si>
  <si>
    <t>61M-203</t>
  </si>
  <si>
    <t>61N-203</t>
  </si>
  <si>
    <t>61P-203</t>
  </si>
  <si>
    <t>61Q-203</t>
  </si>
  <si>
    <t>61R-203</t>
  </si>
  <si>
    <t>61S-203</t>
  </si>
  <si>
    <t>61T-203</t>
  </si>
  <si>
    <t>61U-203</t>
  </si>
  <si>
    <t>61V-203</t>
  </si>
  <si>
    <t>61W-203</t>
  </si>
  <si>
    <t>61X-203</t>
  </si>
  <si>
    <t>61Y-203</t>
  </si>
  <si>
    <t>620-203</t>
  </si>
  <si>
    <t>62A-203</t>
  </si>
  <si>
    <t>62J-203</t>
  </si>
  <si>
    <t>62K-203</t>
  </si>
  <si>
    <t>62L-203</t>
  </si>
  <si>
    <t>630-203</t>
  </si>
  <si>
    <t>63A-203</t>
  </si>
  <si>
    <t>63B-203</t>
  </si>
  <si>
    <t>63C-203</t>
  </si>
  <si>
    <t>640-203</t>
  </si>
  <si>
    <t>64A-203</t>
  </si>
  <si>
    <t>650-203</t>
  </si>
  <si>
    <t>65A-203</t>
  </si>
  <si>
    <t>65B-203</t>
  </si>
  <si>
    <t>65C-203</t>
  </si>
  <si>
    <t>65D-203</t>
  </si>
  <si>
    <t>65F-203</t>
  </si>
  <si>
    <t>65G-203</t>
  </si>
  <si>
    <t>65H-203</t>
  </si>
  <si>
    <t>65Z-203</t>
  </si>
  <si>
    <t>660-203</t>
  </si>
  <si>
    <t>66A-203</t>
  </si>
  <si>
    <t>670-203</t>
  </si>
  <si>
    <t>67B-203</t>
  </si>
  <si>
    <t>680-203</t>
  </si>
  <si>
    <t>681-203</t>
  </si>
  <si>
    <t>68A-203</t>
  </si>
  <si>
    <t>68C-203</t>
  </si>
  <si>
    <t>690-203</t>
  </si>
  <si>
    <t>69A-203</t>
  </si>
  <si>
    <t>700-203</t>
  </si>
  <si>
    <t>70A-203</t>
  </si>
  <si>
    <t>710-203</t>
  </si>
  <si>
    <t>720-203</t>
  </si>
  <si>
    <t>730-203</t>
  </si>
  <si>
    <t>73A-203</t>
  </si>
  <si>
    <t>73B-203</t>
  </si>
  <si>
    <t>740-203</t>
  </si>
  <si>
    <t>74C-203</t>
  </si>
  <si>
    <t>750-203</t>
  </si>
  <si>
    <t>760-203</t>
  </si>
  <si>
    <t>761-203</t>
  </si>
  <si>
    <t>76A-203</t>
  </si>
  <si>
    <t>770-203</t>
  </si>
  <si>
    <t>780-203</t>
  </si>
  <si>
    <t>78A-203</t>
  </si>
  <si>
    <t>78C-203</t>
  </si>
  <si>
    <t>790-203</t>
  </si>
  <si>
    <t>79A-203</t>
  </si>
  <si>
    <t>79Z-203</t>
  </si>
  <si>
    <t>800-203</t>
  </si>
  <si>
    <t>80C-203</t>
  </si>
  <si>
    <t>810-203</t>
  </si>
  <si>
    <t>81A-203</t>
  </si>
  <si>
    <t>81B-203</t>
  </si>
  <si>
    <t>820-203</t>
  </si>
  <si>
    <t>821-203</t>
  </si>
  <si>
    <t>830-203</t>
  </si>
  <si>
    <t>840-203</t>
  </si>
  <si>
    <t>84B-203</t>
  </si>
  <si>
    <t>850-203</t>
  </si>
  <si>
    <t>860-203</t>
  </si>
  <si>
    <t>861-203</t>
  </si>
  <si>
    <t>862-203</t>
  </si>
  <si>
    <t>86T-203</t>
  </si>
  <si>
    <t>870-203</t>
  </si>
  <si>
    <t>87A-203</t>
  </si>
  <si>
    <t>880-203</t>
  </si>
  <si>
    <t>88A-203</t>
  </si>
  <si>
    <t>890-203</t>
  </si>
  <si>
    <t>900-203</t>
  </si>
  <si>
    <t>90A-203</t>
  </si>
  <si>
    <t>90B-203</t>
  </si>
  <si>
    <t>90C-203</t>
  </si>
  <si>
    <t>90D-203</t>
  </si>
  <si>
    <t>90F-203</t>
  </si>
  <si>
    <t>910-203</t>
  </si>
  <si>
    <t>91A-203</t>
  </si>
  <si>
    <t>91B-203</t>
  </si>
  <si>
    <t>920-203</t>
  </si>
  <si>
    <t>92B-203</t>
  </si>
  <si>
    <t>92D-203</t>
  </si>
  <si>
    <t>92E-203</t>
  </si>
  <si>
    <t>92F-203</t>
  </si>
  <si>
    <t>92G-203</t>
  </si>
  <si>
    <t>92K-203</t>
  </si>
  <si>
    <t>92M-203</t>
  </si>
  <si>
    <t>92N-203</t>
  </si>
  <si>
    <t>92P-203</t>
  </si>
  <si>
    <t>92R-203</t>
  </si>
  <si>
    <t>92S-203</t>
  </si>
  <si>
    <t>92T-203</t>
  </si>
  <si>
    <t>92U-203</t>
  </si>
  <si>
    <t>92V-203</t>
  </si>
  <si>
    <t>92W-203</t>
  </si>
  <si>
    <t>92Y-203</t>
  </si>
  <si>
    <t>930-203</t>
  </si>
  <si>
    <t>93A-203</t>
  </si>
  <si>
    <t>93J-203</t>
  </si>
  <si>
    <t>93L-203</t>
  </si>
  <si>
    <t>93M-203</t>
  </si>
  <si>
    <t>93N-203</t>
  </si>
  <si>
    <t>93P-203</t>
  </si>
  <si>
    <t>93Q-203</t>
  </si>
  <si>
    <t>93R-203</t>
  </si>
  <si>
    <t>93T-203</t>
  </si>
  <si>
    <t>93V-203</t>
  </si>
  <si>
    <t>940-203</t>
  </si>
  <si>
    <t>94A-203</t>
  </si>
  <si>
    <t>94Z-203</t>
  </si>
  <si>
    <t>950-203</t>
  </si>
  <si>
    <t>95A-203</t>
  </si>
  <si>
    <t>960-203</t>
  </si>
  <si>
    <t>96C-203</t>
  </si>
  <si>
    <t>96F-203</t>
  </si>
  <si>
    <t>970-203</t>
  </si>
  <si>
    <t>980-203</t>
  </si>
  <si>
    <t>98A-203</t>
  </si>
  <si>
    <t>98B-203</t>
  </si>
  <si>
    <t>990-203</t>
  </si>
  <si>
    <t>995-203</t>
  </si>
  <si>
    <t>A23-ALL</t>
  </si>
  <si>
    <t>C37-ALL</t>
  </si>
  <si>
    <t>E28-ALL</t>
  </si>
  <si>
    <t>E31-ALL</t>
  </si>
  <si>
    <t>A23</t>
  </si>
  <si>
    <t>YMCA of Northwest North Carolina of Wake County</t>
  </si>
  <si>
    <t>C37</t>
  </si>
  <si>
    <t>Communities in Schools of Durham</t>
  </si>
  <si>
    <t>E28</t>
  </si>
  <si>
    <t>McClouds Computer &amp; Skills Training Center</t>
  </si>
  <si>
    <t>E31</t>
  </si>
  <si>
    <t>FIRST North Carolina</t>
  </si>
  <si>
    <t>PRC 203 - ESSER III - Premium Pay Bonus</t>
  </si>
  <si>
    <t>203</t>
  </si>
  <si>
    <t>ESSER III - Premium Pay Bonus</t>
  </si>
  <si>
    <t>PSU A23 - YMCA of Wake County</t>
  </si>
  <si>
    <t>PSU C37 - Communities in Schools of Durham</t>
  </si>
  <si>
    <t>PSU E28 - McClouds Computer &amp; Skills Training Center</t>
  </si>
  <si>
    <t>PSU E31 - FIRST North Carolina</t>
  </si>
  <si>
    <t>PRC 203 - ESSER III-Premium Pay Bonus</t>
  </si>
  <si>
    <t>141-040</t>
  </si>
  <si>
    <t>141-090</t>
  </si>
  <si>
    <t>141-100</t>
  </si>
  <si>
    <t>141-111</t>
  </si>
  <si>
    <t>141-120</t>
  </si>
  <si>
    <t>141-132</t>
  </si>
  <si>
    <t>141-181</t>
  </si>
  <si>
    <t>141-182</t>
  </si>
  <si>
    <t>141-190</t>
  </si>
  <si>
    <t>141-240</t>
  </si>
  <si>
    <t>141-280</t>
  </si>
  <si>
    <t>141-290</t>
  </si>
  <si>
    <t>141-291</t>
  </si>
  <si>
    <t>141-292</t>
  </si>
  <si>
    <t>141-300</t>
  </si>
  <si>
    <t>141-320</t>
  </si>
  <si>
    <t>141-330</t>
  </si>
  <si>
    <t>141-340</t>
  </si>
  <si>
    <t>141-350</t>
  </si>
  <si>
    <t>141-390</t>
  </si>
  <si>
    <t>141-400</t>
  </si>
  <si>
    <t>141-410</t>
  </si>
  <si>
    <t>141-421</t>
  </si>
  <si>
    <t>141-480</t>
  </si>
  <si>
    <t>141-580</t>
  </si>
  <si>
    <t>141-610</t>
  </si>
  <si>
    <t>141-620</t>
  </si>
  <si>
    <t>141-660</t>
  </si>
  <si>
    <t>141-680</t>
  </si>
  <si>
    <t>141-710</t>
  </si>
  <si>
    <t>141-730</t>
  </si>
  <si>
    <t>141-740</t>
  </si>
  <si>
    <t>141-850</t>
  </si>
  <si>
    <t>141-870</t>
  </si>
  <si>
    <t>141-880</t>
  </si>
  <si>
    <t>141-890</t>
  </si>
  <si>
    <t>141-910</t>
  </si>
  <si>
    <t>141-940</t>
  </si>
  <si>
    <t>141-960</t>
  </si>
  <si>
    <t>141-995</t>
  </si>
  <si>
    <t>00A-171-462</t>
  </si>
  <si>
    <t>00B-181-121</t>
  </si>
  <si>
    <t>00B-181-211</t>
  </si>
  <si>
    <t>00B-181-221</t>
  </si>
  <si>
    <t>00B-181-231</t>
  </si>
  <si>
    <t>010-181-180</t>
  </si>
  <si>
    <t>010-181-231</t>
  </si>
  <si>
    <t>01C-141-180</t>
  </si>
  <si>
    <t>01C-141-211</t>
  </si>
  <si>
    <t>01D-182-325</t>
  </si>
  <si>
    <t>020-167-221</t>
  </si>
  <si>
    <t>020-167-231</t>
  </si>
  <si>
    <t>020-171-162</t>
  </si>
  <si>
    <t>020-181-181</t>
  </si>
  <si>
    <t>020-181-183</t>
  </si>
  <si>
    <t>030-181-183</t>
  </si>
  <si>
    <t>030-181-184</t>
  </si>
  <si>
    <t>030-181-411</t>
  </si>
  <si>
    <t>040-141-180</t>
  </si>
  <si>
    <t>040-141-211</t>
  </si>
  <si>
    <t>050-163-311</t>
  </si>
  <si>
    <t>060-174-183</t>
  </si>
  <si>
    <t>060-174-211</t>
  </si>
  <si>
    <t>060-174-221</t>
  </si>
  <si>
    <t>070-171-147</t>
  </si>
  <si>
    <t>070-171-163</t>
  </si>
  <si>
    <t>070-171-184</t>
  </si>
  <si>
    <t>070-171-312</t>
  </si>
  <si>
    <t>070-181-180</t>
  </si>
  <si>
    <t>070-181-184</t>
  </si>
  <si>
    <t>07A-128-418</t>
  </si>
  <si>
    <t>07A-141-180</t>
  </si>
  <si>
    <t>07A-141-211</t>
  </si>
  <si>
    <t>080-170-311</t>
  </si>
  <si>
    <t>090-141-180</t>
  </si>
  <si>
    <t>090-141-211</t>
  </si>
  <si>
    <t>090-171-165</t>
  </si>
  <si>
    <t>090-171-180</t>
  </si>
  <si>
    <t>090-171-312</t>
  </si>
  <si>
    <t>090-185-163</t>
  </si>
  <si>
    <t>090-185-211</t>
  </si>
  <si>
    <t>090-185-333</t>
  </si>
  <si>
    <t>090-186-312</t>
  </si>
  <si>
    <t>09A-122-131</t>
  </si>
  <si>
    <t>09A-122-211</t>
  </si>
  <si>
    <t>09A-122-317</t>
  </si>
  <si>
    <t>09A-123-315</t>
  </si>
  <si>
    <t>09A-124-462</t>
  </si>
  <si>
    <t>09A-126-462</t>
  </si>
  <si>
    <t>09A-127-462</t>
  </si>
  <si>
    <t>09A-128-462</t>
  </si>
  <si>
    <t>09A-132-121</t>
  </si>
  <si>
    <t>09A-132-211</t>
  </si>
  <si>
    <t>09A-135-418</t>
  </si>
  <si>
    <t>09A-141-180</t>
  </si>
  <si>
    <t>09A-141-211</t>
  </si>
  <si>
    <t>09A-171-311</t>
  </si>
  <si>
    <t>09B-122-131</t>
  </si>
  <si>
    <t>09B-141-180</t>
  </si>
  <si>
    <t>100-141-180</t>
  </si>
  <si>
    <t>100-141-211</t>
  </si>
  <si>
    <t>100-181-180</t>
  </si>
  <si>
    <t>110-181-162</t>
  </si>
  <si>
    <t>110-181-183</t>
  </si>
  <si>
    <t>111-141-180</t>
  </si>
  <si>
    <t>111-141-211</t>
  </si>
  <si>
    <t>111-166-418</t>
  </si>
  <si>
    <t>111-171-113</t>
  </si>
  <si>
    <t>111-171-131</t>
  </si>
  <si>
    <t>111-174-180</t>
  </si>
  <si>
    <t>111-174-183</t>
  </si>
  <si>
    <t>111-174-211</t>
  </si>
  <si>
    <t>111-174-221</t>
  </si>
  <si>
    <t>111-181-411</t>
  </si>
  <si>
    <t>111-183-146</t>
  </si>
  <si>
    <t>111-183-211</t>
  </si>
  <si>
    <t>111-184-143</t>
  </si>
  <si>
    <t>111-184-211</t>
  </si>
  <si>
    <t>11A-167-311</t>
  </si>
  <si>
    <t>11A-173-317</t>
  </si>
  <si>
    <t>11A-185-121</t>
  </si>
  <si>
    <t>11A-186-121</t>
  </si>
  <si>
    <t>11D-171-229</t>
  </si>
  <si>
    <t>120-141-180</t>
  </si>
  <si>
    <t>120-141-211</t>
  </si>
  <si>
    <t>120-170-162</t>
  </si>
  <si>
    <t>120-170-221</t>
  </si>
  <si>
    <t>120-170-411</t>
  </si>
  <si>
    <t>120-171-311</t>
  </si>
  <si>
    <t>12A-173-311</t>
  </si>
  <si>
    <t>130-174-180</t>
  </si>
  <si>
    <t>130-174-211</t>
  </si>
  <si>
    <t>132-141-180</t>
  </si>
  <si>
    <t>132-141-211</t>
  </si>
  <si>
    <t>132-185-184</t>
  </si>
  <si>
    <t>132-185-418</t>
  </si>
  <si>
    <t>132-185-461</t>
  </si>
  <si>
    <t>13A-171-181</t>
  </si>
  <si>
    <t>13A-171-541</t>
  </si>
  <si>
    <t>13B-121-121</t>
  </si>
  <si>
    <t>13B-121-211</t>
  </si>
  <si>
    <t>13B-124-462</t>
  </si>
  <si>
    <t>13C-141-180</t>
  </si>
  <si>
    <t>13C-141-211</t>
  </si>
  <si>
    <t>140-171-181</t>
  </si>
  <si>
    <t>140-171-183</t>
  </si>
  <si>
    <t>140-174-183</t>
  </si>
  <si>
    <t>140-174-211</t>
  </si>
  <si>
    <t>140-174-221</t>
  </si>
  <si>
    <t>150-174-183</t>
  </si>
  <si>
    <t>150-174-211</t>
  </si>
  <si>
    <t>150-174-221</t>
  </si>
  <si>
    <t>150-181-181</t>
  </si>
  <si>
    <t>150-181-221</t>
  </si>
  <si>
    <t>160-174-183</t>
  </si>
  <si>
    <t>160-174-211</t>
  </si>
  <si>
    <t>160-174-221</t>
  </si>
  <si>
    <t>160-181-162</t>
  </si>
  <si>
    <t>160-181-183</t>
  </si>
  <si>
    <t>160-181-192</t>
  </si>
  <si>
    <t>170-181-181</t>
  </si>
  <si>
    <t>170-181-211</t>
  </si>
  <si>
    <t>170-181-221</t>
  </si>
  <si>
    <t>170-181-523</t>
  </si>
  <si>
    <t>180-174-183</t>
  </si>
  <si>
    <t>180-174-211</t>
  </si>
  <si>
    <t>180-174-221</t>
  </si>
  <si>
    <t>180-181-162</t>
  </si>
  <si>
    <t>180-181-175</t>
  </si>
  <si>
    <t>180-181-462</t>
  </si>
  <si>
    <t>181-141-180</t>
  </si>
  <si>
    <t>181-141-211</t>
  </si>
  <si>
    <t>181-163-146</t>
  </si>
  <si>
    <t>181-163-462</t>
  </si>
  <si>
    <t>182-141-180</t>
  </si>
  <si>
    <t>182-141-211</t>
  </si>
  <si>
    <t>182-171-311</t>
  </si>
  <si>
    <t>182-171-461</t>
  </si>
  <si>
    <t>182-173-311</t>
  </si>
  <si>
    <t>190-141-180</t>
  </si>
  <si>
    <t>190-141-211</t>
  </si>
  <si>
    <t>190-174-180</t>
  </si>
  <si>
    <t>190-174-211</t>
  </si>
  <si>
    <t>190-181-184</t>
  </si>
  <si>
    <t>19A-141-180</t>
  </si>
  <si>
    <t>19A-141-211</t>
  </si>
  <si>
    <t>19A-164-411</t>
  </si>
  <si>
    <t>19C-141-180</t>
  </si>
  <si>
    <t>19C-141-211</t>
  </si>
  <si>
    <t>19C-173-311</t>
  </si>
  <si>
    <t>200-165-418</t>
  </si>
  <si>
    <t>200-174-180</t>
  </si>
  <si>
    <t>200-174-211</t>
  </si>
  <si>
    <t>200-181-180</t>
  </si>
  <si>
    <t>210-181-181</t>
  </si>
  <si>
    <t>210-181-312</t>
  </si>
  <si>
    <t>210-181-332</t>
  </si>
  <si>
    <t>210-181-418</t>
  </si>
  <si>
    <t>220-174-183</t>
  </si>
  <si>
    <t>220-174-211</t>
  </si>
  <si>
    <t>220-174-221</t>
  </si>
  <si>
    <t>230-166-392</t>
  </si>
  <si>
    <t>230-166-418</t>
  </si>
  <si>
    <t>230-181-392</t>
  </si>
  <si>
    <t>23A-181-411</t>
  </si>
  <si>
    <t>23A-181-422</t>
  </si>
  <si>
    <t>23A-181-462</t>
  </si>
  <si>
    <t>240-141-180</t>
  </si>
  <si>
    <t>240-141-211</t>
  </si>
  <si>
    <t>240-171-121</t>
  </si>
  <si>
    <t>240-171-141</t>
  </si>
  <si>
    <t>240-174-183</t>
  </si>
  <si>
    <t>240-174-211</t>
  </si>
  <si>
    <t>240-174-221</t>
  </si>
  <si>
    <t>240-183-411</t>
  </si>
  <si>
    <t>240-185-418</t>
  </si>
  <si>
    <t>241-171-462</t>
  </si>
  <si>
    <t>241-173-311</t>
  </si>
  <si>
    <t>241-174-180</t>
  </si>
  <si>
    <t>241-174-211</t>
  </si>
  <si>
    <t>250-163-472</t>
  </si>
  <si>
    <t>250-165-472</t>
  </si>
  <si>
    <t>250-167-311</t>
  </si>
  <si>
    <t>250-170-472</t>
  </si>
  <si>
    <t>250-171-135</t>
  </si>
  <si>
    <t>250-171-163</t>
  </si>
  <si>
    <t>250-171-324</t>
  </si>
  <si>
    <t>250-171-422</t>
  </si>
  <si>
    <t>250-171-472</t>
  </si>
  <si>
    <t>250-174-180</t>
  </si>
  <si>
    <t>250-174-211</t>
  </si>
  <si>
    <t>250-178-472</t>
  </si>
  <si>
    <t>250-181-180</t>
  </si>
  <si>
    <t>260-128-418</t>
  </si>
  <si>
    <t>260-163-146</t>
  </si>
  <si>
    <t>260-169-311</t>
  </si>
  <si>
    <t>260-170-311</t>
  </si>
  <si>
    <t>260-171-162</t>
  </si>
  <si>
    <t>260-171-175</t>
  </si>
  <si>
    <t>260-171-183</t>
  </si>
  <si>
    <t>260-171-199</t>
  </si>
  <si>
    <t>260-174-183</t>
  </si>
  <si>
    <t>260-174-211</t>
  </si>
  <si>
    <t>260-174-221</t>
  </si>
  <si>
    <t>26B-122-317</t>
  </si>
  <si>
    <t>26B-128-418</t>
  </si>
  <si>
    <t>270-174-183</t>
  </si>
  <si>
    <t>270-174-211</t>
  </si>
  <si>
    <t>270-174-221</t>
  </si>
  <si>
    <t>280-141-180</t>
  </si>
  <si>
    <t>280-141-211</t>
  </si>
  <si>
    <t>280-171-163</t>
  </si>
  <si>
    <t>280-174-183</t>
  </si>
  <si>
    <t>280-174-211</t>
  </si>
  <si>
    <t>280-174-221</t>
  </si>
  <si>
    <t>280-181-142</t>
  </si>
  <si>
    <t>280-181-165</t>
  </si>
  <si>
    <t>280-181-192</t>
  </si>
  <si>
    <t>290-141-180</t>
  </si>
  <si>
    <t>290-141-211</t>
  </si>
  <si>
    <t>290-165-392</t>
  </si>
  <si>
    <t>290-171-392</t>
  </si>
  <si>
    <t>290-171-523</t>
  </si>
  <si>
    <t>290-181-192</t>
  </si>
  <si>
    <t>291-134-151</t>
  </si>
  <si>
    <t>291-134-231</t>
  </si>
  <si>
    <t>291-141-180</t>
  </si>
  <si>
    <t>291-141-211</t>
  </si>
  <si>
    <t>292-125-326</t>
  </si>
  <si>
    <t>292-125-411</t>
  </si>
  <si>
    <t>292-125-418</t>
  </si>
  <si>
    <t>292-141-180</t>
  </si>
  <si>
    <t>292-141-211</t>
  </si>
  <si>
    <t>295-181-231</t>
  </si>
  <si>
    <t>29A-171-146</t>
  </si>
  <si>
    <t>29A-171-211</t>
  </si>
  <si>
    <t>29A-171-229</t>
  </si>
  <si>
    <t>29A-171-231</t>
  </si>
  <si>
    <t>29A-171-235</t>
  </si>
  <si>
    <t>300-141-180</t>
  </si>
  <si>
    <t>300-141-211</t>
  </si>
  <si>
    <t>300-171-192</t>
  </si>
  <si>
    <t>300-174-180</t>
  </si>
  <si>
    <t>300-174-211</t>
  </si>
  <si>
    <t>300-181-180</t>
  </si>
  <si>
    <t>310-163-192</t>
  </si>
  <si>
    <t>310-181-332</t>
  </si>
  <si>
    <t>310-181-522</t>
  </si>
  <si>
    <t>320-141-180</t>
  </si>
  <si>
    <t>320-141-211</t>
  </si>
  <si>
    <t>320-169-311</t>
  </si>
  <si>
    <t>320-170-418</t>
  </si>
  <si>
    <t>320-171-143</t>
  </si>
  <si>
    <t>320-171-332</t>
  </si>
  <si>
    <t>320-174-180</t>
  </si>
  <si>
    <t>320-174-211</t>
  </si>
  <si>
    <t>32A-141-180</t>
  </si>
  <si>
    <t>32A-141-211</t>
  </si>
  <si>
    <t>32A-171-325</t>
  </si>
  <si>
    <t>32A-174-183</t>
  </si>
  <si>
    <t>32A-174-211</t>
  </si>
  <si>
    <t>32B-141-180</t>
  </si>
  <si>
    <t>32B-141-211</t>
  </si>
  <si>
    <t>32C-141-180</t>
  </si>
  <si>
    <t>32C-141-211</t>
  </si>
  <si>
    <t>32D-132-231</t>
  </si>
  <si>
    <t>32H-170-392</t>
  </si>
  <si>
    <t>32H-171-211</t>
  </si>
  <si>
    <t>32H-171-232</t>
  </si>
  <si>
    <t>32H-171-311</t>
  </si>
  <si>
    <t>32H-171-392</t>
  </si>
  <si>
    <t>32H-171-411</t>
  </si>
  <si>
    <t>32H-171-462</t>
  </si>
  <si>
    <t>32H-181-131</t>
  </si>
  <si>
    <t>32H-181-211</t>
  </si>
  <si>
    <t>32H-181-229</t>
  </si>
  <si>
    <t>32H-181-232</t>
  </si>
  <si>
    <t>32H-181-392</t>
  </si>
  <si>
    <t>32H-181-411</t>
  </si>
  <si>
    <t>32K-141-180</t>
  </si>
  <si>
    <t>32K-141-211</t>
  </si>
  <si>
    <t>32K-171-113</t>
  </si>
  <si>
    <t>32K-171-197</t>
  </si>
  <si>
    <t>32L-166-418</t>
  </si>
  <si>
    <t>32L-171-462</t>
  </si>
  <si>
    <t>32M-174-180</t>
  </si>
  <si>
    <t>32M-174-211</t>
  </si>
  <si>
    <t>32M-181-418</t>
  </si>
  <si>
    <t>32M-181-462</t>
  </si>
  <si>
    <t>32N-141-180</t>
  </si>
  <si>
    <t>32N-141-211</t>
  </si>
  <si>
    <t>32P-171-192</t>
  </si>
  <si>
    <t>330-132-318</t>
  </si>
  <si>
    <t>330-141-180</t>
  </si>
  <si>
    <t>330-141-211</t>
  </si>
  <si>
    <t>330-171-121</t>
  </si>
  <si>
    <t>330-171-221</t>
  </si>
  <si>
    <t>330-171-231</t>
  </si>
  <si>
    <t>330-181-523</t>
  </si>
  <si>
    <t>33A-141-180</t>
  </si>
  <si>
    <t>33A-141-211</t>
  </si>
  <si>
    <t>340-141-180</t>
  </si>
  <si>
    <t>340-141-211</t>
  </si>
  <si>
    <t>340-170-231</t>
  </si>
  <si>
    <t>340-181-143</t>
  </si>
  <si>
    <t>340-181-462</t>
  </si>
  <si>
    <t>34B-174-183</t>
  </si>
  <si>
    <t>34B-174-211</t>
  </si>
  <si>
    <t>34D-173-311</t>
  </si>
  <si>
    <t>34D-181-151</t>
  </si>
  <si>
    <t>34D-181-192</t>
  </si>
  <si>
    <t>34D-181-326</t>
  </si>
  <si>
    <t>34D-181-551</t>
  </si>
  <si>
    <t>34F-163-311</t>
  </si>
  <si>
    <t>34F-171-211</t>
  </si>
  <si>
    <t>34F-171-232</t>
  </si>
  <si>
    <t>34F-171-392</t>
  </si>
  <si>
    <t>34F-171-411</t>
  </si>
  <si>
    <t>34F-171-461</t>
  </si>
  <si>
    <t>34F-171-462</t>
  </si>
  <si>
    <t>34F-181-121</t>
  </si>
  <si>
    <t>34F-181-211</t>
  </si>
  <si>
    <t>34F-181-232</t>
  </si>
  <si>
    <t>34F-181-392</t>
  </si>
  <si>
    <t>34F-181-411</t>
  </si>
  <si>
    <t>34H-173-311</t>
  </si>
  <si>
    <t>34H-182-192</t>
  </si>
  <si>
    <t>34H-182-211</t>
  </si>
  <si>
    <t>34Z-181-162</t>
  </si>
  <si>
    <t>350-141-180</t>
  </si>
  <si>
    <t>350-141-211</t>
  </si>
  <si>
    <t>350-170-198</t>
  </si>
  <si>
    <t>350-170-211</t>
  </si>
  <si>
    <t>350-170-221</t>
  </si>
  <si>
    <t>350-171-199</t>
  </si>
  <si>
    <t>350-171-317</t>
  </si>
  <si>
    <t>350-171-523</t>
  </si>
  <si>
    <t>350-185-192</t>
  </si>
  <si>
    <t>350-185-211</t>
  </si>
  <si>
    <t>350-185-221</t>
  </si>
  <si>
    <t>350-185-231</t>
  </si>
  <si>
    <t>360-163-459</t>
  </si>
  <si>
    <t>360-171-125</t>
  </si>
  <si>
    <t>360-181-183</t>
  </si>
  <si>
    <t>360-181-462</t>
  </si>
  <si>
    <t>360-185-311</t>
  </si>
  <si>
    <t>360-185-317</t>
  </si>
  <si>
    <t>36C-174-183</t>
  </si>
  <si>
    <t>36C-174-211</t>
  </si>
  <si>
    <t>36C-174-229</t>
  </si>
  <si>
    <t>36F-173-311</t>
  </si>
  <si>
    <t>36F-174-183</t>
  </si>
  <si>
    <t>36F-174-211</t>
  </si>
  <si>
    <t>36G-141-180</t>
  </si>
  <si>
    <t>370-171-163</t>
  </si>
  <si>
    <t>370-173-311</t>
  </si>
  <si>
    <t>370-181-312</t>
  </si>
  <si>
    <t>380-171-163</t>
  </si>
  <si>
    <t>380-178-418</t>
  </si>
  <si>
    <t>380-181-180</t>
  </si>
  <si>
    <t>380-181-312</t>
  </si>
  <si>
    <t>390-141-180</t>
  </si>
  <si>
    <t>390-141-211</t>
  </si>
  <si>
    <t>390-168-113</t>
  </si>
  <si>
    <t>390-169-231</t>
  </si>
  <si>
    <t>390-171-181</t>
  </si>
  <si>
    <t>390-174-180</t>
  </si>
  <si>
    <t>390-174-211</t>
  </si>
  <si>
    <t>390-181-181</t>
  </si>
  <si>
    <t>390-181-411</t>
  </si>
  <si>
    <t>39B-141-180</t>
  </si>
  <si>
    <t>39B-141-211</t>
  </si>
  <si>
    <t>400-141-180</t>
  </si>
  <si>
    <t>400-141-211</t>
  </si>
  <si>
    <t>400-171-532</t>
  </si>
  <si>
    <t>400-174-183</t>
  </si>
  <si>
    <t>400-174-211</t>
  </si>
  <si>
    <t>400-174-221</t>
  </si>
  <si>
    <t>400-181-131</t>
  </si>
  <si>
    <t>400-181-221</t>
  </si>
  <si>
    <t>410-141-180</t>
  </si>
  <si>
    <t>410-141-211</t>
  </si>
  <si>
    <t>410-163-472</t>
  </si>
  <si>
    <t>410-165-472</t>
  </si>
  <si>
    <t>410-169-311</t>
  </si>
  <si>
    <t>410-170-143</t>
  </si>
  <si>
    <t>410-170-211</t>
  </si>
  <si>
    <t>410-170-472</t>
  </si>
  <si>
    <t>410-185-462</t>
  </si>
  <si>
    <t>41B-170-142</t>
  </si>
  <si>
    <t>41B-170-211</t>
  </si>
  <si>
    <t>41B-170-229</t>
  </si>
  <si>
    <t>41B-170-232</t>
  </si>
  <si>
    <t>41B-170-392</t>
  </si>
  <si>
    <t>41B-171-392</t>
  </si>
  <si>
    <t>41B-171-411</t>
  </si>
  <si>
    <t>41B-171-462</t>
  </si>
  <si>
    <t>41B-172-181</t>
  </si>
  <si>
    <t>41B-172-211</t>
  </si>
  <si>
    <t>41B-172-233</t>
  </si>
  <si>
    <t>41B-172-325</t>
  </si>
  <si>
    <t>41B-172-392</t>
  </si>
  <si>
    <t>41B-172-411</t>
  </si>
  <si>
    <t>41B-181-121</t>
  </si>
  <si>
    <t>41B-181-181</t>
  </si>
  <si>
    <t>41B-181-211</t>
  </si>
  <si>
    <t>41B-181-232</t>
  </si>
  <si>
    <t>41B-181-392</t>
  </si>
  <si>
    <t>41B-182-411</t>
  </si>
  <si>
    <t>41C-141-180</t>
  </si>
  <si>
    <t>41C-141-211</t>
  </si>
  <si>
    <t>41D-141-180</t>
  </si>
  <si>
    <t>41D-141-211</t>
  </si>
  <si>
    <t>41F-141-180</t>
  </si>
  <si>
    <t>41F-141-211</t>
  </si>
  <si>
    <t>41G-141-180</t>
  </si>
  <si>
    <t>41G-141-211</t>
  </si>
  <si>
    <t>41G-172-312</t>
  </si>
  <si>
    <t>41G-182-411</t>
  </si>
  <si>
    <t>41H-141-180</t>
  </si>
  <si>
    <t>41H-141-211</t>
  </si>
  <si>
    <t>41J-164-462</t>
  </si>
  <si>
    <t>41J-172-181</t>
  </si>
  <si>
    <t>41J-172-211</t>
  </si>
  <si>
    <t>41J-172-229</t>
  </si>
  <si>
    <t>41J-172-232</t>
  </si>
  <si>
    <t>41J-172-392</t>
  </si>
  <si>
    <t>41J-172-411</t>
  </si>
  <si>
    <t>41J-181-211</t>
  </si>
  <si>
    <t>41J-181-229</t>
  </si>
  <si>
    <t>41J-181-232</t>
  </si>
  <si>
    <t>41J-181-392</t>
  </si>
  <si>
    <t>41J-182-411</t>
  </si>
  <si>
    <t>41J-182-462</t>
  </si>
  <si>
    <t>41L-124-418</t>
  </si>
  <si>
    <t>41L-170-392</t>
  </si>
  <si>
    <t>41L-171-211</t>
  </si>
  <si>
    <t>41L-171-232</t>
  </si>
  <si>
    <t>41L-171-392</t>
  </si>
  <si>
    <t>41L-171-411</t>
  </si>
  <si>
    <t>41L-171-462</t>
  </si>
  <si>
    <t>41L-181-121</t>
  </si>
  <si>
    <t>41L-181-211</t>
  </si>
  <si>
    <t>41L-181-232</t>
  </si>
  <si>
    <t>41L-181-392</t>
  </si>
  <si>
    <t>41L-181-411</t>
  </si>
  <si>
    <t>41N-141-180</t>
  </si>
  <si>
    <t>41N-141-211</t>
  </si>
  <si>
    <t>420-171-183</t>
  </si>
  <si>
    <t>420-174-183</t>
  </si>
  <si>
    <t>420-174-211</t>
  </si>
  <si>
    <t>420-174-221</t>
  </si>
  <si>
    <t>421-141-180</t>
  </si>
  <si>
    <t>421-141-211</t>
  </si>
  <si>
    <t>421-171-344</t>
  </si>
  <si>
    <t>422-124-462</t>
  </si>
  <si>
    <t>422-181-121</t>
  </si>
  <si>
    <t>422-181-151</t>
  </si>
  <si>
    <t>422-181-180</t>
  </si>
  <si>
    <t>422-181-198</t>
  </si>
  <si>
    <t>422-181-231</t>
  </si>
  <si>
    <t>430-171-180</t>
  </si>
  <si>
    <t>430-174-180</t>
  </si>
  <si>
    <t>430-174-211</t>
  </si>
  <si>
    <t>43C-135-311</t>
  </si>
  <si>
    <t>43C-172-411</t>
  </si>
  <si>
    <t>43C-172-418</t>
  </si>
  <si>
    <t>43D-141-180</t>
  </si>
  <si>
    <t>43D-141-211</t>
  </si>
  <si>
    <t>43D-163-411</t>
  </si>
  <si>
    <t>440-181-231</t>
  </si>
  <si>
    <t>44A-165-418</t>
  </si>
  <si>
    <t>450-163-472</t>
  </si>
  <si>
    <t>450-165-472</t>
  </si>
  <si>
    <t>450-167-472</t>
  </si>
  <si>
    <t>450-171-152</t>
  </si>
  <si>
    <t>450-171-184</t>
  </si>
  <si>
    <t>450-181-163</t>
  </si>
  <si>
    <t>450-181-184</t>
  </si>
  <si>
    <t>45A-141-180</t>
  </si>
  <si>
    <t>45A-141-211</t>
  </si>
  <si>
    <t>45A-172-532</t>
  </si>
  <si>
    <t>45A-173-311</t>
  </si>
  <si>
    <t>45A-182-142</t>
  </si>
  <si>
    <t>45A-182-211</t>
  </si>
  <si>
    <t>45A-182-221</t>
  </si>
  <si>
    <t>45A-182-231</t>
  </si>
  <si>
    <t>460-165-392</t>
  </si>
  <si>
    <t>460-166-392</t>
  </si>
  <si>
    <t>460-169-146</t>
  </si>
  <si>
    <t>460-169-211</t>
  </si>
  <si>
    <t>460-169-221</t>
  </si>
  <si>
    <t>460-169-231</t>
  </si>
  <si>
    <t>460-170-198</t>
  </si>
  <si>
    <t>460-170-211</t>
  </si>
  <si>
    <t>460-170-221</t>
  </si>
  <si>
    <t>460-171-311</t>
  </si>
  <si>
    <t>460-171-418</t>
  </si>
  <si>
    <t>460-181-181</t>
  </si>
  <si>
    <t>470-171-192</t>
  </si>
  <si>
    <t>470-171-221</t>
  </si>
  <si>
    <t>470-181-462</t>
  </si>
  <si>
    <t>480-141-180</t>
  </si>
  <si>
    <t>480-141-211</t>
  </si>
  <si>
    <t>480-174-183</t>
  </si>
  <si>
    <t>480-174-211</t>
  </si>
  <si>
    <t>480-174-221</t>
  </si>
  <si>
    <t>480-181-184</t>
  </si>
  <si>
    <t>490-163-472</t>
  </si>
  <si>
    <t>490-170-333</t>
  </si>
  <si>
    <t>490-171-472</t>
  </si>
  <si>
    <t>490-174-183</t>
  </si>
  <si>
    <t>490-174-211</t>
  </si>
  <si>
    <t>490-174-221</t>
  </si>
  <si>
    <t>491-163-163</t>
  </si>
  <si>
    <t>491-167-211</t>
  </si>
  <si>
    <t>491-167-221</t>
  </si>
  <si>
    <t>491-174-180</t>
  </si>
  <si>
    <t>491-174-211</t>
  </si>
  <si>
    <t>491-181-180</t>
  </si>
  <si>
    <t>491-181-221</t>
  </si>
  <si>
    <t>49D-181-180</t>
  </si>
  <si>
    <t>49D-181-311</t>
  </si>
  <si>
    <t>49E-176-411</t>
  </si>
  <si>
    <t>49E-182-418</t>
  </si>
  <si>
    <t>49F-122-317</t>
  </si>
  <si>
    <t>49F-132-418</t>
  </si>
  <si>
    <t>49G-121-311</t>
  </si>
  <si>
    <t>500-171-541</t>
  </si>
  <si>
    <t>500-174-183</t>
  </si>
  <si>
    <t>500-174-211</t>
  </si>
  <si>
    <t>500-174-221</t>
  </si>
  <si>
    <t>50A-141-180</t>
  </si>
  <si>
    <t>50A-141-211</t>
  </si>
  <si>
    <t>50A-173-317</t>
  </si>
  <si>
    <t>510-171-135</t>
  </si>
  <si>
    <t>510-171-183</t>
  </si>
  <si>
    <t>510-173-317</t>
  </si>
  <si>
    <t>51A-141-180</t>
  </si>
  <si>
    <t>51A-141-211</t>
  </si>
  <si>
    <t>51B-134-462</t>
  </si>
  <si>
    <t>51B-164-462</t>
  </si>
  <si>
    <t>51B-170-142</t>
  </si>
  <si>
    <t>51B-170-211</t>
  </si>
  <si>
    <t>51B-170-229</t>
  </si>
  <si>
    <t>51B-170-232</t>
  </si>
  <si>
    <t>51B-181-211</t>
  </si>
  <si>
    <t>51B-181-229</t>
  </si>
  <si>
    <t>51B-181-232</t>
  </si>
  <si>
    <t>51B-181-233</t>
  </si>
  <si>
    <t>520-181-180</t>
  </si>
  <si>
    <t>530-171-541</t>
  </si>
  <si>
    <t>540-165-418</t>
  </si>
  <si>
    <t>540-171-183</t>
  </si>
  <si>
    <t>540-181-192</t>
  </si>
  <si>
    <t>540-181-198</t>
  </si>
  <si>
    <t>540-181-221</t>
  </si>
  <si>
    <t>54A-174-180</t>
  </si>
  <si>
    <t>54A-181-541</t>
  </si>
  <si>
    <t>550-171-523</t>
  </si>
  <si>
    <t>55A-141-180</t>
  </si>
  <si>
    <t>55B-122-317</t>
  </si>
  <si>
    <t>55B-132-311</t>
  </si>
  <si>
    <t>560-171-183</t>
  </si>
  <si>
    <t>560-171-192</t>
  </si>
  <si>
    <t>560-171-221</t>
  </si>
  <si>
    <t>560-181-183</t>
  </si>
  <si>
    <t>560-184-411</t>
  </si>
  <si>
    <t>570-181-418</t>
  </si>
  <si>
    <t>580-141-180</t>
  </si>
  <si>
    <t>580-141-211</t>
  </si>
  <si>
    <t>580-163-188</t>
  </si>
  <si>
    <t>580-171-163</t>
  </si>
  <si>
    <t>580-171-345</t>
  </si>
  <si>
    <t>580-171-462</t>
  </si>
  <si>
    <t>580-181-163</t>
  </si>
  <si>
    <t>58B-141-180</t>
  </si>
  <si>
    <t>58B-141-211</t>
  </si>
  <si>
    <t>590-170-231</t>
  </si>
  <si>
    <t>590-171-462</t>
  </si>
  <si>
    <t>590-181-192</t>
  </si>
  <si>
    <t>590-181-199</t>
  </si>
  <si>
    <t>600-171-196</t>
  </si>
  <si>
    <t>600-174-180</t>
  </si>
  <si>
    <t>600-174-211</t>
  </si>
  <si>
    <t>600-174-392</t>
  </si>
  <si>
    <t>600-181-131</t>
  </si>
  <si>
    <t>600-181-181</t>
  </si>
  <si>
    <t>600-181-196</t>
  </si>
  <si>
    <t>60B-141-180</t>
  </si>
  <si>
    <t>60B-141-211</t>
  </si>
  <si>
    <t>60D-172-221</t>
  </si>
  <si>
    <t>60D-172-422</t>
  </si>
  <si>
    <t>60D-172-542</t>
  </si>
  <si>
    <t>60D-182-148</t>
  </si>
  <si>
    <t>60D-182-211</t>
  </si>
  <si>
    <t>60G-163-181</t>
  </si>
  <si>
    <t>60G-171-181</t>
  </si>
  <si>
    <t>60G-171-183</t>
  </si>
  <si>
    <t>60G-171-211</t>
  </si>
  <si>
    <t>60G-172-392</t>
  </si>
  <si>
    <t>60G-172-411</t>
  </si>
  <si>
    <t>60G-173-317</t>
  </si>
  <si>
    <t>60G-181-121</t>
  </si>
  <si>
    <t>60G-181-181</t>
  </si>
  <si>
    <t>60G-181-211</t>
  </si>
  <si>
    <t>60G-181-232</t>
  </si>
  <si>
    <t>60G-181-311</t>
  </si>
  <si>
    <t>60G-181-392</t>
  </si>
  <si>
    <t>60G-181-411</t>
  </si>
  <si>
    <t>60G-181-462</t>
  </si>
  <si>
    <t>60I-141-180</t>
  </si>
  <si>
    <t>60I-141-211</t>
  </si>
  <si>
    <t>60M-182-183</t>
  </si>
  <si>
    <t>60M-182-211</t>
  </si>
  <si>
    <t>60N-170-418</t>
  </si>
  <si>
    <t>60P-141-180</t>
  </si>
  <si>
    <t>60P-141-211</t>
  </si>
  <si>
    <t>60P-181-418</t>
  </si>
  <si>
    <t>610-141-180</t>
  </si>
  <si>
    <t>610-141-211</t>
  </si>
  <si>
    <t>61J-141-180</t>
  </si>
  <si>
    <t>61J-141-211</t>
  </si>
  <si>
    <t>61J-182-411</t>
  </si>
  <si>
    <t>61L-124-462</t>
  </si>
  <si>
    <t>61M-141-180</t>
  </si>
  <si>
    <t>61M-141-211</t>
  </si>
  <si>
    <t>61N-141-180</t>
  </si>
  <si>
    <t>61N-141-211</t>
  </si>
  <si>
    <t>61P-141-180</t>
  </si>
  <si>
    <t>61P-141-211</t>
  </si>
  <si>
    <t>61Q-174-183</t>
  </si>
  <si>
    <t>61Q-174-211</t>
  </si>
  <si>
    <t>61R-171-181</t>
  </si>
  <si>
    <t>61R-171-211</t>
  </si>
  <si>
    <t>61R-181-121</t>
  </si>
  <si>
    <t>61R-181-151</t>
  </si>
  <si>
    <t>61R-181-181</t>
  </si>
  <si>
    <t>61R-181-211</t>
  </si>
  <si>
    <t>61R-181-232</t>
  </si>
  <si>
    <t>61R-181-392</t>
  </si>
  <si>
    <t>61S-169-311</t>
  </si>
  <si>
    <t>61T-141-180</t>
  </si>
  <si>
    <t>61T-181-121</t>
  </si>
  <si>
    <t>61T-181-142</t>
  </si>
  <si>
    <t>61T-181-211</t>
  </si>
  <si>
    <t>61T-181-333</t>
  </si>
  <si>
    <t>61W-141-180</t>
  </si>
  <si>
    <t>61W-141-211</t>
  </si>
  <si>
    <t>61W-170-142</t>
  </si>
  <si>
    <t>61W-171-418</t>
  </si>
  <si>
    <t>61W-181-411</t>
  </si>
  <si>
    <t>61W-181-422</t>
  </si>
  <si>
    <t>61X-141-180</t>
  </si>
  <si>
    <t>61X-141-211</t>
  </si>
  <si>
    <t>61X-181-135</t>
  </si>
  <si>
    <t>61X-182-135</t>
  </si>
  <si>
    <t>61X-182-211</t>
  </si>
  <si>
    <t>61X-182-229</t>
  </si>
  <si>
    <t>61X-182-231</t>
  </si>
  <si>
    <t>620-141-180</t>
  </si>
  <si>
    <t>620-141-211</t>
  </si>
  <si>
    <t>620-181-146</t>
  </si>
  <si>
    <t>62A-181-121</t>
  </si>
  <si>
    <t>62A-181-418</t>
  </si>
  <si>
    <t>62J-174-183</t>
  </si>
  <si>
    <t>62J-174-211</t>
  </si>
  <si>
    <t>62L-141-180</t>
  </si>
  <si>
    <t>62L-141-211</t>
  </si>
  <si>
    <t>630-171-188</t>
  </si>
  <si>
    <t>630-171-461</t>
  </si>
  <si>
    <t>630-173-311</t>
  </si>
  <si>
    <t>630-183-198</t>
  </si>
  <si>
    <t>630-183-211</t>
  </si>
  <si>
    <t>630-183-221</t>
  </si>
  <si>
    <t>63B-141-180</t>
  </si>
  <si>
    <t>63B-141-211</t>
  </si>
  <si>
    <t>63B-181-121</t>
  </si>
  <si>
    <t>63B-181-211</t>
  </si>
  <si>
    <t>63B-181-221</t>
  </si>
  <si>
    <t>640-163-183</t>
  </si>
  <si>
    <t>640-168-331</t>
  </si>
  <si>
    <t>640-171-183</t>
  </si>
  <si>
    <t>640-181-135</t>
  </si>
  <si>
    <t>640-181-183</t>
  </si>
  <si>
    <t>640-181-418</t>
  </si>
  <si>
    <t>650-174-180</t>
  </si>
  <si>
    <t>650-174-211</t>
  </si>
  <si>
    <t>65A-141-180</t>
  </si>
  <si>
    <t>65A-141-211</t>
  </si>
  <si>
    <t>65A-171-142</t>
  </si>
  <si>
    <t>65A-171-146</t>
  </si>
  <si>
    <t>65A-171-211</t>
  </si>
  <si>
    <t>65F-123-411</t>
  </si>
  <si>
    <t>65F-124-418</t>
  </si>
  <si>
    <t>65F-172-418</t>
  </si>
  <si>
    <t>65G-141-180</t>
  </si>
  <si>
    <t>65G-141-211</t>
  </si>
  <si>
    <t>65H-141-180</t>
  </si>
  <si>
    <t>65H-141-211</t>
  </si>
  <si>
    <t>660-141-180</t>
  </si>
  <si>
    <t>660-141-211</t>
  </si>
  <si>
    <t>670-181-143</t>
  </si>
  <si>
    <t>670-181-198</t>
  </si>
  <si>
    <t>67B-181-411</t>
  </si>
  <si>
    <t>67B-181-418</t>
  </si>
  <si>
    <t>680-125-232</t>
  </si>
  <si>
    <t>680-141-180</t>
  </si>
  <si>
    <t>680-141-211</t>
  </si>
  <si>
    <t>680-181-143</t>
  </si>
  <si>
    <t>680-181-180</t>
  </si>
  <si>
    <t>68A-141-180</t>
  </si>
  <si>
    <t>68A-141-211</t>
  </si>
  <si>
    <t>690-181-175</t>
  </si>
  <si>
    <t>690-181-181</t>
  </si>
  <si>
    <t>690-181-184</t>
  </si>
  <si>
    <t>69A-163-121</t>
  </si>
  <si>
    <t>700-174-183</t>
  </si>
  <si>
    <t>700-174-211</t>
  </si>
  <si>
    <t>700-174-221</t>
  </si>
  <si>
    <t>700-181-162</t>
  </si>
  <si>
    <t>700-181-418</t>
  </si>
  <si>
    <t>70A-141-211</t>
  </si>
  <si>
    <t>70A-171-198</t>
  </si>
  <si>
    <t>710-141-180</t>
  </si>
  <si>
    <t>710-141-211</t>
  </si>
  <si>
    <t>710-181-414</t>
  </si>
  <si>
    <t>720-163-163</t>
  </si>
  <si>
    <t>720-163-472</t>
  </si>
  <si>
    <t>720-174-183</t>
  </si>
  <si>
    <t>720-174-211</t>
  </si>
  <si>
    <t>720-174-221</t>
  </si>
  <si>
    <t>720-181-181</t>
  </si>
  <si>
    <t>720-181-325</t>
  </si>
  <si>
    <t>720-181-461</t>
  </si>
  <si>
    <t>720-183-411</t>
  </si>
  <si>
    <t>730-141-180</t>
  </si>
  <si>
    <t>730-141-211</t>
  </si>
  <si>
    <t>730-174-180</t>
  </si>
  <si>
    <t>730-174-211</t>
  </si>
  <si>
    <t>73A-141-180</t>
  </si>
  <si>
    <t>73A-141-211</t>
  </si>
  <si>
    <t>73A-174-180</t>
  </si>
  <si>
    <t>73A-174-211</t>
  </si>
  <si>
    <t>73B-172-313</t>
  </si>
  <si>
    <t>73B-172-411</t>
  </si>
  <si>
    <t>740-141-180</t>
  </si>
  <si>
    <t>740-141-211</t>
  </si>
  <si>
    <t>740-171-125</t>
  </si>
  <si>
    <t>740-171-311</t>
  </si>
  <si>
    <t>740-174-183</t>
  </si>
  <si>
    <t>740-174-211</t>
  </si>
  <si>
    <t>740-174-221</t>
  </si>
  <si>
    <t>74C-163-181</t>
  </si>
  <si>
    <t>74C-171-211</t>
  </si>
  <si>
    <t>74C-171-232</t>
  </si>
  <si>
    <t>74C-171-311</t>
  </si>
  <si>
    <t>74C-171-392</t>
  </si>
  <si>
    <t>74C-171-411</t>
  </si>
  <si>
    <t>74C-171-462</t>
  </si>
  <si>
    <t>74C-181-151</t>
  </si>
  <si>
    <t>74C-181-211</t>
  </si>
  <si>
    <t>74C-181-229</t>
  </si>
  <si>
    <t>74C-181-232</t>
  </si>
  <si>
    <t>74C-181-392</t>
  </si>
  <si>
    <t>74C-181-411</t>
  </si>
  <si>
    <t>74C-181-462</t>
  </si>
  <si>
    <t>750-181-461</t>
  </si>
  <si>
    <t>760-163-541</t>
  </si>
  <si>
    <t>760-171-188</t>
  </si>
  <si>
    <t>761-171-234</t>
  </si>
  <si>
    <t>76A-127-462</t>
  </si>
  <si>
    <t>76A-127-471</t>
  </si>
  <si>
    <t>76A-135-418</t>
  </si>
  <si>
    <t>76A-141-180</t>
  </si>
  <si>
    <t>76A-141-211</t>
  </si>
  <si>
    <t>770-163-180</t>
  </si>
  <si>
    <t>770-174-183</t>
  </si>
  <si>
    <t>770-174-211</t>
  </si>
  <si>
    <t>780-134-142</t>
  </si>
  <si>
    <t>780-134-231</t>
  </si>
  <si>
    <t>780-134-311</t>
  </si>
  <si>
    <t>780-170-143</t>
  </si>
  <si>
    <t>780-170-211</t>
  </si>
  <si>
    <t>780-171-532</t>
  </si>
  <si>
    <t>780-171-541</t>
  </si>
  <si>
    <t>78A-141-211</t>
  </si>
  <si>
    <t>78B-182-312</t>
  </si>
  <si>
    <t>790-122-131</t>
  </si>
  <si>
    <t>790-122-231</t>
  </si>
  <si>
    <t>790-125-174</t>
  </si>
  <si>
    <t>790-125-176</t>
  </si>
  <si>
    <t>790-126-462</t>
  </si>
  <si>
    <t>790-137-411</t>
  </si>
  <si>
    <t>790-167-146</t>
  </si>
  <si>
    <t>790-169-181</t>
  </si>
  <si>
    <t>790-171-192</t>
  </si>
  <si>
    <t>790-181-311</t>
  </si>
  <si>
    <t>790-181-352</t>
  </si>
  <si>
    <t>79Z-171-312</t>
  </si>
  <si>
    <t>800-169-184</t>
  </si>
  <si>
    <t>800-173-311</t>
  </si>
  <si>
    <t>810-174-180</t>
  </si>
  <si>
    <t>810-174-211</t>
  </si>
  <si>
    <t>810-181-180</t>
  </si>
  <si>
    <t>810-181-211</t>
  </si>
  <si>
    <t>81A-141-180</t>
  </si>
  <si>
    <t>81A-141-211</t>
  </si>
  <si>
    <t>81B-141-180</t>
  </si>
  <si>
    <t>81B-141-211</t>
  </si>
  <si>
    <t>81B-181-131</t>
  </si>
  <si>
    <t>81B-181-211</t>
  </si>
  <si>
    <t>820-163-235</t>
  </si>
  <si>
    <t>820-171-235</t>
  </si>
  <si>
    <t>820-174-183</t>
  </si>
  <si>
    <t>820-174-211</t>
  </si>
  <si>
    <t>820-174-221</t>
  </si>
  <si>
    <t>820-181-235</t>
  </si>
  <si>
    <t>820-181-311</t>
  </si>
  <si>
    <t>821-174-183</t>
  </si>
  <si>
    <t>821-174-211</t>
  </si>
  <si>
    <t>821-174-221</t>
  </si>
  <si>
    <t>821-181-183</t>
  </si>
  <si>
    <t>840-171-181</t>
  </si>
  <si>
    <t>840-181-181</t>
  </si>
  <si>
    <t>840-181-314</t>
  </si>
  <si>
    <t>840-181-332</t>
  </si>
  <si>
    <t>84B-164-312</t>
  </si>
  <si>
    <t>84B-172-319</t>
  </si>
  <si>
    <t>84B-172-326</t>
  </si>
  <si>
    <t>84B-172-462</t>
  </si>
  <si>
    <t>84B-182-326</t>
  </si>
  <si>
    <t>84B-182-411</t>
  </si>
  <si>
    <t>84B-182-418</t>
  </si>
  <si>
    <t>850-141-180</t>
  </si>
  <si>
    <t>850-141-211</t>
  </si>
  <si>
    <t>860-170-142</t>
  </si>
  <si>
    <t>860-170-221</t>
  </si>
  <si>
    <t>860-171-312</t>
  </si>
  <si>
    <t>860-174-180</t>
  </si>
  <si>
    <t>860-174-211</t>
  </si>
  <si>
    <t>860-181-180</t>
  </si>
  <si>
    <t>860-181-211</t>
  </si>
  <si>
    <t>860-181-221</t>
  </si>
  <si>
    <t>860-181-462</t>
  </si>
  <si>
    <t>861-165-418</t>
  </si>
  <si>
    <t>862-171-331</t>
  </si>
  <si>
    <t>862-176-198</t>
  </si>
  <si>
    <t>862-176-211</t>
  </si>
  <si>
    <t>862-176-221</t>
  </si>
  <si>
    <t>862-176-411</t>
  </si>
  <si>
    <t>86T-141-180</t>
  </si>
  <si>
    <t>86T-141-211</t>
  </si>
  <si>
    <t>86T-182-162</t>
  </si>
  <si>
    <t>86T-182-211</t>
  </si>
  <si>
    <t>86T-182-411</t>
  </si>
  <si>
    <t>86T-182-462</t>
  </si>
  <si>
    <t>86T-182-471</t>
  </si>
  <si>
    <t>870-141-180</t>
  </si>
  <si>
    <t>870-141-211</t>
  </si>
  <si>
    <t>870-174-180</t>
  </si>
  <si>
    <t>870-174-211</t>
  </si>
  <si>
    <t>87A-141-180</t>
  </si>
  <si>
    <t>87A-141-211</t>
  </si>
  <si>
    <t>880-141-180</t>
  </si>
  <si>
    <t>880-141-211</t>
  </si>
  <si>
    <t>880-174-180</t>
  </si>
  <si>
    <t>880-174-211</t>
  </si>
  <si>
    <t>890-141-180</t>
  </si>
  <si>
    <t>890-141-211</t>
  </si>
  <si>
    <t>890-170-143</t>
  </si>
  <si>
    <t>890-170-211</t>
  </si>
  <si>
    <t>890-170-331</t>
  </si>
  <si>
    <t>900-163-153</t>
  </si>
  <si>
    <t>900-171-164</t>
  </si>
  <si>
    <t>900-171-231</t>
  </si>
  <si>
    <t>900-171-418</t>
  </si>
  <si>
    <t>900-174-183</t>
  </si>
  <si>
    <t>900-174-211</t>
  </si>
  <si>
    <t>900-174-221</t>
  </si>
  <si>
    <t>90B-141-180</t>
  </si>
  <si>
    <t>90C-122-317</t>
  </si>
  <si>
    <t>90C-124-418</t>
  </si>
  <si>
    <t>90C-124-462</t>
  </si>
  <si>
    <t>90C-132-311</t>
  </si>
  <si>
    <t>90C-132-418</t>
  </si>
  <si>
    <t>90C-135-311</t>
  </si>
  <si>
    <t>910-141-180</t>
  </si>
  <si>
    <t>910-141-211</t>
  </si>
  <si>
    <t>910-174-180</t>
  </si>
  <si>
    <t>910-174-211</t>
  </si>
  <si>
    <t>910-178-418</t>
  </si>
  <si>
    <t>91A-141-180</t>
  </si>
  <si>
    <t>91A-141-211</t>
  </si>
  <si>
    <t>91B-141-180</t>
  </si>
  <si>
    <t>91B-141-211</t>
  </si>
  <si>
    <t>91B-165-418</t>
  </si>
  <si>
    <t>91B-171-311</t>
  </si>
  <si>
    <t>91B-171-418</t>
  </si>
  <si>
    <t>91B-181-461</t>
  </si>
  <si>
    <t>920-167-311</t>
  </si>
  <si>
    <t>92D-173-311</t>
  </si>
  <si>
    <t>92D-182-418</t>
  </si>
  <si>
    <t>92D-185-142</t>
  </si>
  <si>
    <t>92D-185-211</t>
  </si>
  <si>
    <t>92G-141-180</t>
  </si>
  <si>
    <t>92G-141-211</t>
  </si>
  <si>
    <t>92K-141-180</t>
  </si>
  <si>
    <t>92K-141-211</t>
  </si>
  <si>
    <t>92M-171-183</t>
  </si>
  <si>
    <t>92M-171-211</t>
  </si>
  <si>
    <t>92M-171-232</t>
  </si>
  <si>
    <t>92M-181-121</t>
  </si>
  <si>
    <t>92M-181-131</t>
  </si>
  <si>
    <t>92M-181-211</t>
  </si>
  <si>
    <t>92M-181-232</t>
  </si>
  <si>
    <t>92M-181-392</t>
  </si>
  <si>
    <t>92M-181-411</t>
  </si>
  <si>
    <t>92M-181-462</t>
  </si>
  <si>
    <t>92N-141-180</t>
  </si>
  <si>
    <t>92N-141-211</t>
  </si>
  <si>
    <t>92N-172-411</t>
  </si>
  <si>
    <t>92N-172-418</t>
  </si>
  <si>
    <t>92N-182-418</t>
  </si>
  <si>
    <t>92R-171-135</t>
  </si>
  <si>
    <t>92R-172-142</t>
  </si>
  <si>
    <t>92R-172-211</t>
  </si>
  <si>
    <t>92S-141-180</t>
  </si>
  <si>
    <t>92S-141-211</t>
  </si>
  <si>
    <t>92S-182-462</t>
  </si>
  <si>
    <t>92T-141-180</t>
  </si>
  <si>
    <t>92T-141-211</t>
  </si>
  <si>
    <t>92V-171-392</t>
  </si>
  <si>
    <t>92V-171-411</t>
  </si>
  <si>
    <t>92V-171-462</t>
  </si>
  <si>
    <t>92V-181-121</t>
  </si>
  <si>
    <t>92V-181-211</t>
  </si>
  <si>
    <t>92V-181-232</t>
  </si>
  <si>
    <t>92V-181-392</t>
  </si>
  <si>
    <t>92V-181-411</t>
  </si>
  <si>
    <t>92V-181-462</t>
  </si>
  <si>
    <t>92V-182-411</t>
  </si>
  <si>
    <t>92V-182-462</t>
  </si>
  <si>
    <t>92W-122-317</t>
  </si>
  <si>
    <t>92W-123-411</t>
  </si>
  <si>
    <t>92W-128-418</t>
  </si>
  <si>
    <t>92Y-141-180</t>
  </si>
  <si>
    <t>92Y-141-211</t>
  </si>
  <si>
    <t>930-171-418</t>
  </si>
  <si>
    <t>930-174-180</t>
  </si>
  <si>
    <t>930-174-211</t>
  </si>
  <si>
    <t>93A-134-411</t>
  </si>
  <si>
    <t>93A-181-523</t>
  </si>
  <si>
    <t>93J-141-180</t>
  </si>
  <si>
    <t>93J-141-211</t>
  </si>
  <si>
    <t>93M-172-143</t>
  </si>
  <si>
    <t>93M-172-211</t>
  </si>
  <si>
    <t>93M-172-229</t>
  </si>
  <si>
    <t>93M-172-232</t>
  </si>
  <si>
    <t>93M-172-411</t>
  </si>
  <si>
    <t>93M-172-462</t>
  </si>
  <si>
    <t>93M-182-411</t>
  </si>
  <si>
    <t>93N-182-311</t>
  </si>
  <si>
    <t>93P-170-142</t>
  </si>
  <si>
    <t>93P-170-143</t>
  </si>
  <si>
    <t>93P-170-211</t>
  </si>
  <si>
    <t>93P-170-229</t>
  </si>
  <si>
    <t>93P-170-232</t>
  </si>
  <si>
    <t>93P-171-411</t>
  </si>
  <si>
    <t>93P-171-462</t>
  </si>
  <si>
    <t>93P-181-211</t>
  </si>
  <si>
    <t>93P-181-229</t>
  </si>
  <si>
    <t>93P-181-232</t>
  </si>
  <si>
    <t>93P-181-411</t>
  </si>
  <si>
    <t>93P-181-462</t>
  </si>
  <si>
    <t>93P-182-181</t>
  </si>
  <si>
    <t>93P-182-211</t>
  </si>
  <si>
    <t>93P-182-229</t>
  </si>
  <si>
    <t>93P-182-232</t>
  </si>
  <si>
    <t>93P-182-326</t>
  </si>
  <si>
    <t>93P-182-411</t>
  </si>
  <si>
    <t>93T-122-317</t>
  </si>
  <si>
    <t>93T-124-418</t>
  </si>
  <si>
    <t>93T-128-418</t>
  </si>
  <si>
    <t>93T-135-311</t>
  </si>
  <si>
    <t>940-134-411</t>
  </si>
  <si>
    <t>940-141-180</t>
  </si>
  <si>
    <t>940-141-211</t>
  </si>
  <si>
    <t>940-171-462</t>
  </si>
  <si>
    <t>940-181-163</t>
  </si>
  <si>
    <t>940-181-171</t>
  </si>
  <si>
    <t>940-181-361</t>
  </si>
  <si>
    <t>940-181-461</t>
  </si>
  <si>
    <t>94A-170-143</t>
  </si>
  <si>
    <t>94A-170-211</t>
  </si>
  <si>
    <t>94A-170-231</t>
  </si>
  <si>
    <t>950-181-181</t>
  </si>
  <si>
    <t>960-141-180</t>
  </si>
  <si>
    <t>960-141-211</t>
  </si>
  <si>
    <t>960-170-462</t>
  </si>
  <si>
    <t>960-171-312</t>
  </si>
  <si>
    <t>960-171-414</t>
  </si>
  <si>
    <t>960-171-462</t>
  </si>
  <si>
    <t>960-174-183</t>
  </si>
  <si>
    <t>960-174-211</t>
  </si>
  <si>
    <t>960-174-221</t>
  </si>
  <si>
    <t>96C-141-180</t>
  </si>
  <si>
    <t>96C-141-211</t>
  </si>
  <si>
    <t>96C-171-146</t>
  </si>
  <si>
    <t>96C-171-211</t>
  </si>
  <si>
    <t>970-171-163</t>
  </si>
  <si>
    <t>970-171-192</t>
  </si>
  <si>
    <t>970-171-312</t>
  </si>
  <si>
    <t>970-174-180</t>
  </si>
  <si>
    <t>970-174-211</t>
  </si>
  <si>
    <t>970-181-192</t>
  </si>
  <si>
    <t>970-181-459</t>
  </si>
  <si>
    <t>980-185-143</t>
  </si>
  <si>
    <t>980-185-211</t>
  </si>
  <si>
    <t>98A-141-180</t>
  </si>
  <si>
    <t>98A-141-211</t>
  </si>
  <si>
    <t>98A-174-183</t>
  </si>
  <si>
    <t>98A-174-211</t>
  </si>
  <si>
    <t>98B-141-180</t>
  </si>
  <si>
    <t>98B-141-211</t>
  </si>
  <si>
    <t>98B-165-418</t>
  </si>
  <si>
    <t>98B-169-131</t>
  </si>
  <si>
    <t>98B-169-211</t>
  </si>
  <si>
    <t>990-171-129_1</t>
  </si>
  <si>
    <t>990-171-311</t>
  </si>
  <si>
    <t>990-171-472</t>
  </si>
  <si>
    <t>990-174-183</t>
  </si>
  <si>
    <t>990-174-211</t>
  </si>
  <si>
    <t>990-174-221</t>
  </si>
  <si>
    <t>990-181-180</t>
  </si>
  <si>
    <t>995-141-180</t>
  </si>
  <si>
    <t>995-141-211</t>
  </si>
  <si>
    <t>01C-ALL-180</t>
  </si>
  <si>
    <t>01D-ALL-325</t>
  </si>
  <si>
    <t>020-ALL-181</t>
  </si>
  <si>
    <t>020-ALL-183</t>
  </si>
  <si>
    <t>030-ALL-183</t>
  </si>
  <si>
    <t>030-ALL-184</t>
  </si>
  <si>
    <t>060-ALL-183</t>
  </si>
  <si>
    <t>070-ALL-147</t>
  </si>
  <si>
    <t>070-ALL-163</t>
  </si>
  <si>
    <t>070-ALL-184</t>
  </si>
  <si>
    <t>07A-ALL-180</t>
  </si>
  <si>
    <t>07A-ALL-418</t>
  </si>
  <si>
    <t>090-ALL-163</t>
  </si>
  <si>
    <t>090-ALL-165</t>
  </si>
  <si>
    <t>090-ALL-333</t>
  </si>
  <si>
    <t>09A-ALL-180</t>
  </si>
  <si>
    <t>09A-ALL-311</t>
  </si>
  <si>
    <t>09A-ALL-317</t>
  </si>
  <si>
    <t>09B-ALL-131</t>
  </si>
  <si>
    <t>09B-ALL-180</t>
  </si>
  <si>
    <t>111-ALL-183</t>
  </si>
  <si>
    <t>13A-ALL-181</t>
  </si>
  <si>
    <t>13A-ALL-541</t>
  </si>
  <si>
    <t>13C-ALL-180</t>
  </si>
  <si>
    <t>140-ALL-183</t>
  </si>
  <si>
    <t>150-ALL-181</t>
  </si>
  <si>
    <t>150-ALL-183</t>
  </si>
  <si>
    <t>160-ALL-183</t>
  </si>
  <si>
    <t>170-ALL-181</t>
  </si>
  <si>
    <t>170-ALL-523</t>
  </si>
  <si>
    <t>180-ALL-162</t>
  </si>
  <si>
    <t>180-ALL-175</t>
  </si>
  <si>
    <t>19A-ALL-180</t>
  </si>
  <si>
    <t>19C-ALL-180</t>
  </si>
  <si>
    <t>210-ALL-332</t>
  </si>
  <si>
    <t>220-ALL-183</t>
  </si>
  <si>
    <t>23A-ALL-422</t>
  </si>
  <si>
    <t>240-ALL-141</t>
  </si>
  <si>
    <t>240-ALL-183</t>
  </si>
  <si>
    <t>250-ALL-135</t>
  </si>
  <si>
    <t>250-ALL-163</t>
  </si>
  <si>
    <t>250-ALL-324</t>
  </si>
  <si>
    <t>250-ALL-472</t>
  </si>
  <si>
    <t>260-ALL-175</t>
  </si>
  <si>
    <t>26B-ALL-317</t>
  </si>
  <si>
    <t>270-ALL-183</t>
  </si>
  <si>
    <t>280-ALL-163</t>
  </si>
  <si>
    <t>280-ALL-165</t>
  </si>
  <si>
    <t>280-ALL-183</t>
  </si>
  <si>
    <t>290-ALL-192</t>
  </si>
  <si>
    <t>290-ALL-523</t>
  </si>
  <si>
    <t>291-ALL-151</t>
  </si>
  <si>
    <t>291-ALL-180</t>
  </si>
  <si>
    <t>292-ALL-180</t>
  </si>
  <si>
    <t>295-ALL-231</t>
  </si>
  <si>
    <t>320-ALL-332</t>
  </si>
  <si>
    <t>32A-ALL-180</t>
  </si>
  <si>
    <t>32A-ALL-183</t>
  </si>
  <si>
    <t>32A-ALL-325</t>
  </si>
  <si>
    <t>32B-ALL-180</t>
  </si>
  <si>
    <t>32C-ALL-180</t>
  </si>
  <si>
    <t>32H-ALL-232</t>
  </si>
  <si>
    <t>32H-ALL-233</t>
  </si>
  <si>
    <t>32H-ALL-392</t>
  </si>
  <si>
    <t>32K-ALL-113</t>
  </si>
  <si>
    <t>32K-ALL-180</t>
  </si>
  <si>
    <t>32K-ALL-197</t>
  </si>
  <si>
    <t>32M-ALL-180</t>
  </si>
  <si>
    <t>32N-ALL-180</t>
  </si>
  <si>
    <t>32N-ALL-211</t>
  </si>
  <si>
    <t>32P-ALL-192</t>
  </si>
  <si>
    <t>330-ALL-318</t>
  </si>
  <si>
    <t>33A-ALL-180</t>
  </si>
  <si>
    <t>34D-ALL-192</t>
  </si>
  <si>
    <t>34D-ALL-326</t>
  </si>
  <si>
    <t>34D-ALL-551</t>
  </si>
  <si>
    <t>34F-ALL-232</t>
  </si>
  <si>
    <t>34F-ALL-461</t>
  </si>
  <si>
    <t>34Z-ALL-162</t>
  </si>
  <si>
    <t>360-ALL-459</t>
  </si>
  <si>
    <t>36C-ALL-183</t>
  </si>
  <si>
    <t>36F-ALL-183</t>
  </si>
  <si>
    <t>36G-ALL-180</t>
  </si>
  <si>
    <t>370-ALL-163</t>
  </si>
  <si>
    <t>39B-ALL-180</t>
  </si>
  <si>
    <t>400-ALL-532</t>
  </si>
  <si>
    <t>410-ALL-472</t>
  </si>
  <si>
    <t>41B-ALL-142</t>
  </si>
  <si>
    <t>41B-ALL-181</t>
  </si>
  <si>
    <t>41B-ALL-233</t>
  </si>
  <si>
    <t>41B-ALL-325</t>
  </si>
  <si>
    <t>41B-ALL-392</t>
  </si>
  <si>
    <t>41C-ALL-180</t>
  </si>
  <si>
    <t>41D-ALL-180</t>
  </si>
  <si>
    <t>41F-ALL-180</t>
  </si>
  <si>
    <t>41G-ALL-180</t>
  </si>
  <si>
    <t>41H-ALL-180</t>
  </si>
  <si>
    <t>41J-ALL-181</t>
  </si>
  <si>
    <t>41J-ALL-232</t>
  </si>
  <si>
    <t>41L-ALL-233</t>
  </si>
  <si>
    <t>41L-ALL-392</t>
  </si>
  <si>
    <t>41N-ALL-180</t>
  </si>
  <si>
    <t>420-ALL-183</t>
  </si>
  <si>
    <t>422-ALL-121</t>
  </si>
  <si>
    <t>422-ALL-151</t>
  </si>
  <si>
    <t>422-ALL-180</t>
  </si>
  <si>
    <t>422-ALL-231</t>
  </si>
  <si>
    <t>43C-ALL-311</t>
  </si>
  <si>
    <t>43C-ALL-418</t>
  </si>
  <si>
    <t>43D-ALL-180</t>
  </si>
  <si>
    <t>450-ALL-163</t>
  </si>
  <si>
    <t>450-ALL-184</t>
  </si>
  <si>
    <t>450-ALL-472</t>
  </si>
  <si>
    <t>45A-ALL-142</t>
  </si>
  <si>
    <t>45A-ALL-180</t>
  </si>
  <si>
    <t>45A-ALL-221</t>
  </si>
  <si>
    <t>45A-ALL-231</t>
  </si>
  <si>
    <t>45A-ALL-532</t>
  </si>
  <si>
    <t>460-ALL-146</t>
  </si>
  <si>
    <t>470-ALL-192</t>
  </si>
  <si>
    <t>480-ALL-183</t>
  </si>
  <si>
    <t>480-ALL-184</t>
  </si>
  <si>
    <t>490-ALL-183</t>
  </si>
  <si>
    <t>490-ALL-472</t>
  </si>
  <si>
    <t>491-ALL-163</t>
  </si>
  <si>
    <t>49D-ALL-180</t>
  </si>
  <si>
    <t>49F-ALL-317</t>
  </si>
  <si>
    <t>49G-ALL-311</t>
  </si>
  <si>
    <t>500-ALL-183</t>
  </si>
  <si>
    <t>50A-ALL-180</t>
  </si>
  <si>
    <t>50A-ALL-317</t>
  </si>
  <si>
    <t>510-ALL-183</t>
  </si>
  <si>
    <t>510-ALL-317</t>
  </si>
  <si>
    <t>51A-ALL-180</t>
  </si>
  <si>
    <t>51B-ALL-142</t>
  </si>
  <si>
    <t>51B-ALL-233</t>
  </si>
  <si>
    <t>540-ALL-183</t>
  </si>
  <si>
    <t>540-ALL-192</t>
  </si>
  <si>
    <t>550-ALL-523</t>
  </si>
  <si>
    <t>55A-ALL-180</t>
  </si>
  <si>
    <t>55B-ALL-311</t>
  </si>
  <si>
    <t>55B-ALL-317</t>
  </si>
  <si>
    <t>560-ALL-192</t>
  </si>
  <si>
    <t>580-ALL-163</t>
  </si>
  <si>
    <t>580-ALL-188</t>
  </si>
  <si>
    <t>580-ALL-345</t>
  </si>
  <si>
    <t>58B-ALL-180</t>
  </si>
  <si>
    <t>600-ALL-196</t>
  </si>
  <si>
    <t>60B-ALL-180</t>
  </si>
  <si>
    <t>60D-ALL-148</t>
  </si>
  <si>
    <t>60D-ALL-422</t>
  </si>
  <si>
    <t>60G-ALL-181</t>
  </si>
  <si>
    <t>60G-ALL-183</t>
  </si>
  <si>
    <t>60G-ALL-233</t>
  </si>
  <si>
    <t>60I-ALL-180</t>
  </si>
  <si>
    <t>60M-ALL-183</t>
  </si>
  <si>
    <t>60P-ALL-180</t>
  </si>
  <si>
    <t>61J-ALL-180</t>
  </si>
  <si>
    <t>61M-ALL-180</t>
  </si>
  <si>
    <t>61N-ALL-180</t>
  </si>
  <si>
    <t>61P-ALL-180</t>
  </si>
  <si>
    <t>61Q-ALL-183</t>
  </si>
  <si>
    <t>61R-ALL-151</t>
  </si>
  <si>
    <t>61R-ALL-181</t>
  </si>
  <si>
    <t>61T-ALL-142</t>
  </si>
  <si>
    <t>61T-ALL-180</t>
  </si>
  <si>
    <t>61T-ALL-333</t>
  </si>
  <si>
    <t>61W-ALL-142</t>
  </si>
  <si>
    <t>61W-ALL-180</t>
  </si>
  <si>
    <t>61W-ALL-211</t>
  </si>
  <si>
    <t>61W-ALL-422</t>
  </si>
  <si>
    <t>61X-ALL-135</t>
  </si>
  <si>
    <t>61X-ALL-180</t>
  </si>
  <si>
    <t>61X-ALL-229</t>
  </si>
  <si>
    <t>61X-ALL-231</t>
  </si>
  <si>
    <t>62J-ALL-183</t>
  </si>
  <si>
    <t>62L-ALL-180</t>
  </si>
  <si>
    <t>62L-ALL-211</t>
  </si>
  <si>
    <t>63B-ALL-180</t>
  </si>
  <si>
    <t>640-ALL-183</t>
  </si>
  <si>
    <t>65A-ALL-146</t>
  </si>
  <si>
    <t>65A-ALL-180</t>
  </si>
  <si>
    <t>65G-ALL-180</t>
  </si>
  <si>
    <t>65H-ALL-180</t>
  </si>
  <si>
    <t>660-ALL-180</t>
  </si>
  <si>
    <t>670-ALL-143</t>
  </si>
  <si>
    <t>680-ALL-232</t>
  </si>
  <si>
    <t>68A-ALL-180</t>
  </si>
  <si>
    <t>690-ALL-175</t>
  </si>
  <si>
    <t>690-ALL-181</t>
  </si>
  <si>
    <t>690-ALL-184</t>
  </si>
  <si>
    <t>70A-ALL-198</t>
  </si>
  <si>
    <t>710-ALL-414</t>
  </si>
  <si>
    <t>720-ALL-163</t>
  </si>
  <si>
    <t>720-ALL-183</t>
  </si>
  <si>
    <t>720-ALL-325</t>
  </si>
  <si>
    <t>720-ALL-461</t>
  </si>
  <si>
    <t>720-ALL-472</t>
  </si>
  <si>
    <t>73A-ALL-180</t>
  </si>
  <si>
    <t>73B-ALL-313</t>
  </si>
  <si>
    <t>740-ALL-125</t>
  </si>
  <si>
    <t>74C-ALL-151</t>
  </si>
  <si>
    <t>74C-ALL-181</t>
  </si>
  <si>
    <t>74C-ALL-233</t>
  </si>
  <si>
    <t>74C-ALL-392</t>
  </si>
  <si>
    <t>761-ALL-234</t>
  </si>
  <si>
    <t>76A-ALL-180</t>
  </si>
  <si>
    <t>76A-ALL-471</t>
  </si>
  <si>
    <t>770-ALL-183</t>
  </si>
  <si>
    <t>780-ALL-143</t>
  </si>
  <si>
    <t>780-ALL-532</t>
  </si>
  <si>
    <t>78B-ALL-312</t>
  </si>
  <si>
    <t>790-ALL-181</t>
  </si>
  <si>
    <t>790-ALL-192</t>
  </si>
  <si>
    <t>790-ALL-311</t>
  </si>
  <si>
    <t>790-ALL-352</t>
  </si>
  <si>
    <t>79Z-ALL-312</t>
  </si>
  <si>
    <t>81A-ALL-180</t>
  </si>
  <si>
    <t>81B-ALL-180</t>
  </si>
  <si>
    <t>820-ALL-183</t>
  </si>
  <si>
    <t>820-ALL-235</t>
  </si>
  <si>
    <t>821-ALL-183</t>
  </si>
  <si>
    <t>840-ALL-314</t>
  </si>
  <si>
    <t>84B-ALL-312</t>
  </si>
  <si>
    <t>84B-ALL-319</t>
  </si>
  <si>
    <t>84B-ALL-326</t>
  </si>
  <si>
    <t>86T-ALL-180</t>
  </si>
  <si>
    <t>87A-ALL-180</t>
  </si>
  <si>
    <t>880-ALL-180</t>
  </si>
  <si>
    <t>890-ALL-143</t>
  </si>
  <si>
    <t>890-ALL-331</t>
  </si>
  <si>
    <t>900-ALL-153</t>
  </si>
  <si>
    <t>900-ALL-164</t>
  </si>
  <si>
    <t>900-ALL-183</t>
  </si>
  <si>
    <t>90B-ALL-180</t>
  </si>
  <si>
    <t>90C-ALL-311</t>
  </si>
  <si>
    <t>90C-ALL-317</t>
  </si>
  <si>
    <t>91A-ALL-180</t>
  </si>
  <si>
    <t>91B-ALL-180</t>
  </si>
  <si>
    <t>92G-ALL-180</t>
  </si>
  <si>
    <t>92K-ALL-180</t>
  </si>
  <si>
    <t>92K-ALL-211</t>
  </si>
  <si>
    <t>92M-ALL-183</t>
  </si>
  <si>
    <t>92N-ALL-180</t>
  </si>
  <si>
    <t>92R-ALL-142</t>
  </si>
  <si>
    <t>92S-ALL-180</t>
  </si>
  <si>
    <t>92T-ALL-180</t>
  </si>
  <si>
    <t>92W-ALL-317</t>
  </si>
  <si>
    <t>92Y-ALL-180</t>
  </si>
  <si>
    <t>93A-ALL-523</t>
  </si>
  <si>
    <t>93J-ALL-180</t>
  </si>
  <si>
    <t>93M-ALL-143</t>
  </si>
  <si>
    <t>93P-ALL-142</t>
  </si>
  <si>
    <t>93P-ALL-143</t>
  </si>
  <si>
    <t>93P-ALL-181</t>
  </si>
  <si>
    <t>93P-ALL-326</t>
  </si>
  <si>
    <t>93T-ALL-311</t>
  </si>
  <si>
    <t>93T-ALL-317</t>
  </si>
  <si>
    <t>93T-ALL-418</t>
  </si>
  <si>
    <t>940-ALL-163</t>
  </si>
  <si>
    <t>940-ALL-180</t>
  </si>
  <si>
    <t>940-ALL-361</t>
  </si>
  <si>
    <t>94A-ALL-143</t>
  </si>
  <si>
    <t>960-ALL-312</t>
  </si>
  <si>
    <t>960-ALL-414</t>
  </si>
  <si>
    <t>96C-ALL-180</t>
  </si>
  <si>
    <t>970-ALL-459</t>
  </si>
  <si>
    <t>98A-ALL-180</t>
  </si>
  <si>
    <t>98A-ALL-183</t>
  </si>
  <si>
    <t>98B-ALL-131</t>
  </si>
  <si>
    <t>98B-ALL-180</t>
  </si>
  <si>
    <t>990-ALL-129_1</t>
  </si>
  <si>
    <t>990-ALL-183</t>
  </si>
  <si>
    <t>ALL-ALL-324</t>
  </si>
  <si>
    <t>ALL-141-180</t>
  </si>
  <si>
    <t>ALL-141-211</t>
  </si>
  <si>
    <t>ALL-170-333</t>
  </si>
  <si>
    <t>ALL-171-324</t>
  </si>
  <si>
    <t>ALL-172-232</t>
  </si>
  <si>
    <t>ALL-172-313</t>
  </si>
  <si>
    <t>ALL-172-319</t>
  </si>
  <si>
    <t>ALL-172-325</t>
  </si>
  <si>
    <t>ALL-172-392</t>
  </si>
  <si>
    <t>ALL-172-532</t>
  </si>
  <si>
    <t>ALL-174-392</t>
  </si>
  <si>
    <t>ALL-176-198</t>
  </si>
  <si>
    <t>ALL-176-211</t>
  </si>
  <si>
    <t>ALL-176-221</t>
  </si>
  <si>
    <t>ALL-176-411</t>
  </si>
  <si>
    <t>ALL-181-352</t>
  </si>
  <si>
    <t>ALL-182-162</t>
  </si>
  <si>
    <t>ALL-182-181</t>
  </si>
  <si>
    <t>ALL-182-183</t>
  </si>
  <si>
    <t>ALL-182-232</t>
  </si>
  <si>
    <t>ALL-182-311</t>
  </si>
  <si>
    <t>ALL-182-326</t>
  </si>
  <si>
    <t>ALL-182-471</t>
  </si>
  <si>
    <t>ALL-183-146</t>
  </si>
  <si>
    <t>ALL-183-198</t>
  </si>
  <si>
    <t>ALL-183-211</t>
  </si>
  <si>
    <t>ALL-183-221</t>
  </si>
  <si>
    <t>ALL-183-411</t>
  </si>
  <si>
    <t>ALL-184-143</t>
  </si>
  <si>
    <t>ALL-184-211</t>
  </si>
  <si>
    <t>ALL-184-411</t>
  </si>
  <si>
    <t>ALL-185-143</t>
  </si>
  <si>
    <t>ALL-185-163</t>
  </si>
  <si>
    <t>ALL-185-184</t>
  </si>
  <si>
    <t>ALL-185-317</t>
  </si>
  <si>
    <t>ALL-185-333</t>
  </si>
  <si>
    <t>ALL-185-418</t>
  </si>
  <si>
    <t>ALL-185-461</t>
  </si>
  <si>
    <t>ALL-185-462</t>
  </si>
  <si>
    <t>ALL-186-312</t>
  </si>
  <si>
    <t>040-141</t>
  </si>
  <si>
    <t>090-141</t>
  </si>
  <si>
    <t>100-141</t>
  </si>
  <si>
    <t>111-141</t>
  </si>
  <si>
    <t>120-141</t>
  </si>
  <si>
    <t>132-141</t>
  </si>
  <si>
    <t>181-141</t>
  </si>
  <si>
    <t>182-141</t>
  </si>
  <si>
    <t>190-141</t>
  </si>
  <si>
    <t>240-141</t>
  </si>
  <si>
    <t>280-141</t>
  </si>
  <si>
    <t>290-141</t>
  </si>
  <si>
    <t>291-141</t>
  </si>
  <si>
    <t>292-141</t>
  </si>
  <si>
    <t>300-141</t>
  </si>
  <si>
    <t>320-141</t>
  </si>
  <si>
    <t>330-141</t>
  </si>
  <si>
    <t>340-141</t>
  </si>
  <si>
    <t>350-141</t>
  </si>
  <si>
    <t>390-141</t>
  </si>
  <si>
    <t>400-141</t>
  </si>
  <si>
    <t>410-141</t>
  </si>
  <si>
    <t>421-141</t>
  </si>
  <si>
    <t>480-141</t>
  </si>
  <si>
    <t>580-141</t>
  </si>
  <si>
    <t>610-141</t>
  </si>
  <si>
    <t>620-141</t>
  </si>
  <si>
    <t>660-141</t>
  </si>
  <si>
    <t>680-141</t>
  </si>
  <si>
    <t>710-141</t>
  </si>
  <si>
    <t>730-141</t>
  </si>
  <si>
    <t>740-141</t>
  </si>
  <si>
    <t>850-141</t>
  </si>
  <si>
    <t>870-141</t>
  </si>
  <si>
    <t>880-141</t>
  </si>
  <si>
    <t>890-141</t>
  </si>
  <si>
    <t>910-141</t>
  </si>
  <si>
    <t>940-141</t>
  </si>
  <si>
    <t>960-141</t>
  </si>
  <si>
    <t>995-141</t>
  </si>
  <si>
    <t>202-10B</t>
  </si>
  <si>
    <t>202-24B</t>
  </si>
  <si>
    <t>202-32T</t>
  </si>
  <si>
    <t>202-41Q</t>
  </si>
  <si>
    <t>202-44A</t>
  </si>
  <si>
    <t>202-50A</t>
  </si>
  <si>
    <t>202-54A</t>
  </si>
  <si>
    <t>202-60I</t>
  </si>
  <si>
    <t>202-60L</t>
  </si>
  <si>
    <t>202-60M</t>
  </si>
  <si>
    <t>202-61P</t>
  </si>
  <si>
    <t>202-61Q</t>
  </si>
  <si>
    <t>202-65C</t>
  </si>
  <si>
    <t>202-65F</t>
  </si>
  <si>
    <t>202-65G</t>
  </si>
  <si>
    <t>202-90B</t>
  </si>
  <si>
    <t>202-93M</t>
  </si>
  <si>
    <t>202-94A</t>
  </si>
  <si>
    <t>202-ALL</t>
  </si>
  <si>
    <t>10B-202</t>
  </si>
  <si>
    <t>24B-202</t>
  </si>
  <si>
    <t>32H-202</t>
  </si>
  <si>
    <t>32T-202</t>
  </si>
  <si>
    <t>36B-202</t>
  </si>
  <si>
    <t>41Q-202</t>
  </si>
  <si>
    <t>44A-202</t>
  </si>
  <si>
    <t>50A-202</t>
  </si>
  <si>
    <t>54A-202</t>
  </si>
  <si>
    <t>60I-202</t>
  </si>
  <si>
    <t>60L-202</t>
  </si>
  <si>
    <t>60M-202</t>
  </si>
  <si>
    <t>61P-202</t>
  </si>
  <si>
    <t>61Q-202</t>
  </si>
  <si>
    <t>62K-202</t>
  </si>
  <si>
    <t>65C-202</t>
  </si>
  <si>
    <t>65F-202</t>
  </si>
  <si>
    <t>65G-202</t>
  </si>
  <si>
    <t>861-202</t>
  </si>
  <si>
    <t>862-202</t>
  </si>
  <si>
    <t>90B-202</t>
  </si>
  <si>
    <t>93M-202</t>
  </si>
  <si>
    <t>94A-202</t>
  </si>
  <si>
    <t>PRC 202 - ESSER III-Covid-19 Student Enrollment Increase</t>
  </si>
  <si>
    <t>202</t>
  </si>
  <si>
    <t>ESSER III - Covid-19 Student Enrollment Increase</t>
  </si>
  <si>
    <t>PRC 202 - ESSER III - Covid-19 Student Enrollment Increase</t>
  </si>
  <si>
    <t>C39</t>
  </si>
  <si>
    <t>Communities in Schools of Wake County</t>
  </si>
  <si>
    <t>C58</t>
  </si>
  <si>
    <t>The Excel Community Association of Alamance</t>
  </si>
  <si>
    <t>E29</t>
  </si>
  <si>
    <t>Communities in Schools of Randolph County</t>
  </si>
  <si>
    <t>E30</t>
  </si>
  <si>
    <t>Legacy Mayfield Empowerment Center</t>
  </si>
  <si>
    <t>PRC 192 - ESSER III - ARP Cyberbullying &amp; Suicide Prevention</t>
  </si>
  <si>
    <t>ESSER III - ARP Cyberbullying &amp; Suicide Prevention</t>
  </si>
  <si>
    <t>PRC 193 - ESSER III - ARP Gaggle</t>
  </si>
  <si>
    <t>ESSER III - ARP Gaggle</t>
  </si>
  <si>
    <t>PRC 205 - ESSER III - Driver Training</t>
  </si>
  <si>
    <t>205</t>
  </si>
  <si>
    <t>ESSER III - Driver Training</t>
  </si>
  <si>
    <t>PSU C39 - Communities in Schools of Wake County</t>
  </si>
  <si>
    <t>PSU C58 - The Excel Community Association of Alamance</t>
  </si>
  <si>
    <t>PSU E29 - Communities in Schools of Randolph County</t>
  </si>
  <si>
    <t>PSU E30 - Legacy Mayfield Empowerment Center</t>
  </si>
  <si>
    <t>PRC 192 - ESSER III-ARP Cyberbullying &amp; Suicide Prevention</t>
  </si>
  <si>
    <t>PRC 193 - ESSER III-ARP Gaggle</t>
  </si>
  <si>
    <t>ESSER III (PRC 18x &amp; 19x &amp;  20x)</t>
  </si>
  <si>
    <t>175-C39</t>
  </si>
  <si>
    <t>175-C50</t>
  </si>
  <si>
    <t>175-C58</t>
  </si>
  <si>
    <t>175-E11</t>
  </si>
  <si>
    <t>175-E29</t>
  </si>
  <si>
    <t>175-E30</t>
  </si>
  <si>
    <t>192-010</t>
  </si>
  <si>
    <t>192-01F</t>
  </si>
  <si>
    <t>192-020</t>
  </si>
  <si>
    <t>192-030</t>
  </si>
  <si>
    <t>192-040</t>
  </si>
  <si>
    <t>192-060</t>
  </si>
  <si>
    <t>192-070</t>
  </si>
  <si>
    <t>192-100</t>
  </si>
  <si>
    <t>192-110</t>
  </si>
  <si>
    <t>192-111</t>
  </si>
  <si>
    <t>192-11A</t>
  </si>
  <si>
    <t>192-11B</t>
  </si>
  <si>
    <t>192-11C</t>
  </si>
  <si>
    <t>192-11D</t>
  </si>
  <si>
    <t>192-11F</t>
  </si>
  <si>
    <t>192-120</t>
  </si>
  <si>
    <t>192-12A</t>
  </si>
  <si>
    <t>192-130</t>
  </si>
  <si>
    <t>192-132</t>
  </si>
  <si>
    <t>192-13A</t>
  </si>
  <si>
    <t>192-13C</t>
  </si>
  <si>
    <t>192-140</t>
  </si>
  <si>
    <t>192-150</t>
  </si>
  <si>
    <t>192-160</t>
  </si>
  <si>
    <t>192-170</t>
  </si>
  <si>
    <t>192-180</t>
  </si>
  <si>
    <t>192-181</t>
  </si>
  <si>
    <t>192-182</t>
  </si>
  <si>
    <t>192-190</t>
  </si>
  <si>
    <t>192-19A</t>
  </si>
  <si>
    <t>192-220</t>
  </si>
  <si>
    <t>192-230</t>
  </si>
  <si>
    <t>192-23A</t>
  </si>
  <si>
    <t>192-240</t>
  </si>
  <si>
    <t>192-241</t>
  </si>
  <si>
    <t>192-24B</t>
  </si>
  <si>
    <t>192-250</t>
  </si>
  <si>
    <t>192-270</t>
  </si>
  <si>
    <t>192-280</t>
  </si>
  <si>
    <t>192-290</t>
  </si>
  <si>
    <t>192-291</t>
  </si>
  <si>
    <t>192-292</t>
  </si>
  <si>
    <t>192-29A</t>
  </si>
  <si>
    <t>192-300</t>
  </si>
  <si>
    <t>192-310</t>
  </si>
  <si>
    <t>192-320</t>
  </si>
  <si>
    <t>192-32A</t>
  </si>
  <si>
    <t>192-32C</t>
  </si>
  <si>
    <t>192-32D</t>
  </si>
  <si>
    <t>192-32L</t>
  </si>
  <si>
    <t>192-32R</t>
  </si>
  <si>
    <t>192-32T</t>
  </si>
  <si>
    <t>192-33A</t>
  </si>
  <si>
    <t>192-340</t>
  </si>
  <si>
    <t>192-34G</t>
  </si>
  <si>
    <t>192-350</t>
  </si>
  <si>
    <t>192-360</t>
  </si>
  <si>
    <t>192-36B</t>
  </si>
  <si>
    <t>192-36C</t>
  </si>
  <si>
    <t>192-36G</t>
  </si>
  <si>
    <t>192-370</t>
  </si>
  <si>
    <t>192-380</t>
  </si>
  <si>
    <t>192-390</t>
  </si>
  <si>
    <t>192-39B</t>
  </si>
  <si>
    <t>192-400</t>
  </si>
  <si>
    <t>192-410</t>
  </si>
  <si>
    <t>192-41C</t>
  </si>
  <si>
    <t>192-41F</t>
  </si>
  <si>
    <t>192-41G</t>
  </si>
  <si>
    <t>192-41K</t>
  </si>
  <si>
    <t>192-41Q</t>
  </si>
  <si>
    <t>192-430</t>
  </si>
  <si>
    <t>192-43D</t>
  </si>
  <si>
    <t>192-440</t>
  </si>
  <si>
    <t>192-450</t>
  </si>
  <si>
    <t>192-460</t>
  </si>
  <si>
    <t>192-470</t>
  </si>
  <si>
    <t>192-480</t>
  </si>
  <si>
    <t>192-490</t>
  </si>
  <si>
    <t>192-491</t>
  </si>
  <si>
    <t>192-49B</t>
  </si>
  <si>
    <t>192-500</t>
  </si>
  <si>
    <t>192-50A</t>
  </si>
  <si>
    <t>192-50Z</t>
  </si>
  <si>
    <t>192-51A</t>
  </si>
  <si>
    <t>192-520</t>
  </si>
  <si>
    <t>192-530</t>
  </si>
  <si>
    <t>192-53B</t>
  </si>
  <si>
    <t>192-540</t>
  </si>
  <si>
    <t>192-54A</t>
  </si>
  <si>
    <t>192-550</t>
  </si>
  <si>
    <t>192-55A</t>
  </si>
  <si>
    <t>192-58B</t>
  </si>
  <si>
    <t>192-600</t>
  </si>
  <si>
    <t>192-60B</t>
  </si>
  <si>
    <t>192-60D</t>
  </si>
  <si>
    <t>192-60F</t>
  </si>
  <si>
    <t>192-60M</t>
  </si>
  <si>
    <t>192-60N</t>
  </si>
  <si>
    <t>192-60Q</t>
  </si>
  <si>
    <t>192-61J</t>
  </si>
  <si>
    <t>192-61M</t>
  </si>
  <si>
    <t>192-61N</t>
  </si>
  <si>
    <t>192-61S</t>
  </si>
  <si>
    <t>192-61T</t>
  </si>
  <si>
    <t>192-61V</t>
  </si>
  <si>
    <t>192-61W</t>
  </si>
  <si>
    <t>192-61X</t>
  </si>
  <si>
    <t>192-62L</t>
  </si>
  <si>
    <t>192-630</t>
  </si>
  <si>
    <t>192-63A</t>
  </si>
  <si>
    <t>192-640</t>
  </si>
  <si>
    <t>192-650</t>
  </si>
  <si>
    <t>192-65A</t>
  </si>
  <si>
    <t>192-65F</t>
  </si>
  <si>
    <t>192-65G</t>
  </si>
  <si>
    <t>192-660</t>
  </si>
  <si>
    <t>192-670</t>
  </si>
  <si>
    <t>192-681</t>
  </si>
  <si>
    <t>192-68C</t>
  </si>
  <si>
    <t>192-69A</t>
  </si>
  <si>
    <t>192-700</t>
  </si>
  <si>
    <t>192-70A</t>
  </si>
  <si>
    <t>192-710</t>
  </si>
  <si>
    <t>192-730</t>
  </si>
  <si>
    <t>192-73A</t>
  </si>
  <si>
    <t>192-73B</t>
  </si>
  <si>
    <t>192-750</t>
  </si>
  <si>
    <t>192-760</t>
  </si>
  <si>
    <t>192-76A</t>
  </si>
  <si>
    <t>192-770</t>
  </si>
  <si>
    <t>192-780</t>
  </si>
  <si>
    <t>192-810</t>
  </si>
  <si>
    <t>192-81A</t>
  </si>
  <si>
    <t>192-820</t>
  </si>
  <si>
    <t>192-821</t>
  </si>
  <si>
    <t>192-830</t>
  </si>
  <si>
    <t>192-840</t>
  </si>
  <si>
    <t>192-850</t>
  </si>
  <si>
    <t>192-860</t>
  </si>
  <si>
    <t>192-861</t>
  </si>
  <si>
    <t>192-870</t>
  </si>
  <si>
    <t>192-880</t>
  </si>
  <si>
    <t>192-88A</t>
  </si>
  <si>
    <t>192-890</t>
  </si>
  <si>
    <t>192-90B</t>
  </si>
  <si>
    <t>192-90D</t>
  </si>
  <si>
    <t>192-90F</t>
  </si>
  <si>
    <t>192-920</t>
  </si>
  <si>
    <t>192-92B</t>
  </si>
  <si>
    <t>192-92T</t>
  </si>
  <si>
    <t>192-92Y</t>
  </si>
  <si>
    <t>192-93A</t>
  </si>
  <si>
    <t>192-93N</t>
  </si>
  <si>
    <t>192-93Q</t>
  </si>
  <si>
    <t>192-93R</t>
  </si>
  <si>
    <t>192-93V</t>
  </si>
  <si>
    <t>192-940</t>
  </si>
  <si>
    <t>192-94A</t>
  </si>
  <si>
    <t>192-94Z</t>
  </si>
  <si>
    <t>192-950</t>
  </si>
  <si>
    <t>192-960</t>
  </si>
  <si>
    <t>192-96C</t>
  </si>
  <si>
    <t>192-970</t>
  </si>
  <si>
    <t>192-980</t>
  </si>
  <si>
    <t>192-990</t>
  </si>
  <si>
    <t>192-995</t>
  </si>
  <si>
    <t>193-01F</t>
  </si>
  <si>
    <t>193-030</t>
  </si>
  <si>
    <t>193-050</t>
  </si>
  <si>
    <t>193-060</t>
  </si>
  <si>
    <t>193-070</t>
  </si>
  <si>
    <t>193-100</t>
  </si>
  <si>
    <t>193-111</t>
  </si>
  <si>
    <t>193-11B</t>
  </si>
  <si>
    <t>193-11D</t>
  </si>
  <si>
    <t>193-120</t>
  </si>
  <si>
    <t>193-12A</t>
  </si>
  <si>
    <t>193-130</t>
  </si>
  <si>
    <t>193-132</t>
  </si>
  <si>
    <t>193-13A</t>
  </si>
  <si>
    <t>193-13C</t>
  </si>
  <si>
    <t>193-16B</t>
  </si>
  <si>
    <t>193-182</t>
  </si>
  <si>
    <t>193-190</t>
  </si>
  <si>
    <t>193-220</t>
  </si>
  <si>
    <t>193-230</t>
  </si>
  <si>
    <t>193-240</t>
  </si>
  <si>
    <t>193-241</t>
  </si>
  <si>
    <t>193-24B</t>
  </si>
  <si>
    <t>193-290</t>
  </si>
  <si>
    <t>193-291</t>
  </si>
  <si>
    <t>193-292</t>
  </si>
  <si>
    <t>193-310</t>
  </si>
  <si>
    <t>193-32C</t>
  </si>
  <si>
    <t>193-32D</t>
  </si>
  <si>
    <t>193-32Q</t>
  </si>
  <si>
    <t>193-32R</t>
  </si>
  <si>
    <t>193-32T</t>
  </si>
  <si>
    <t>193-33A</t>
  </si>
  <si>
    <t>193-34G</t>
  </si>
  <si>
    <t>193-360</t>
  </si>
  <si>
    <t>193-36B</t>
  </si>
  <si>
    <t>193-36C</t>
  </si>
  <si>
    <t>193-370</t>
  </si>
  <si>
    <t>193-390</t>
  </si>
  <si>
    <t>193-39B</t>
  </si>
  <si>
    <t>193-41C</t>
  </si>
  <si>
    <t>193-41G</t>
  </si>
  <si>
    <t>193-420</t>
  </si>
  <si>
    <t>193-43D</t>
  </si>
  <si>
    <t>193-450</t>
  </si>
  <si>
    <t>193-470</t>
  </si>
  <si>
    <t>193-480</t>
  </si>
  <si>
    <t>193-490</t>
  </si>
  <si>
    <t>193-491</t>
  </si>
  <si>
    <t>193-49B</t>
  </si>
  <si>
    <t>193-500</t>
  </si>
  <si>
    <t>193-50Z</t>
  </si>
  <si>
    <t>193-510</t>
  </si>
  <si>
    <t>193-520</t>
  </si>
  <si>
    <t>193-53B</t>
  </si>
  <si>
    <t>193-54A</t>
  </si>
  <si>
    <t>193-560</t>
  </si>
  <si>
    <t>193-58B</t>
  </si>
  <si>
    <t>193-590</t>
  </si>
  <si>
    <t>193-600</t>
  </si>
  <si>
    <t>193-60B</t>
  </si>
  <si>
    <t>193-60F</t>
  </si>
  <si>
    <t>193-61M</t>
  </si>
  <si>
    <t>193-61T</t>
  </si>
  <si>
    <t>193-61W</t>
  </si>
  <si>
    <t>193-62K</t>
  </si>
  <si>
    <t>193-65A</t>
  </si>
  <si>
    <t>193-65G</t>
  </si>
  <si>
    <t>193-670</t>
  </si>
  <si>
    <t>193-700</t>
  </si>
  <si>
    <t>193-70A</t>
  </si>
  <si>
    <t>193-710</t>
  </si>
  <si>
    <t>193-750</t>
  </si>
  <si>
    <t>193-760</t>
  </si>
  <si>
    <t>193-761</t>
  </si>
  <si>
    <t>193-780</t>
  </si>
  <si>
    <t>193-800</t>
  </si>
  <si>
    <t>193-81B</t>
  </si>
  <si>
    <t>193-840</t>
  </si>
  <si>
    <t>193-850</t>
  </si>
  <si>
    <t>193-860</t>
  </si>
  <si>
    <t>193-861</t>
  </si>
  <si>
    <t>193-870</t>
  </si>
  <si>
    <t>193-880</t>
  </si>
  <si>
    <t>193-88A</t>
  </si>
  <si>
    <t>193-890</t>
  </si>
  <si>
    <t>193-90D</t>
  </si>
  <si>
    <t>193-910</t>
  </si>
  <si>
    <t>193-91A</t>
  </si>
  <si>
    <t>193-92F</t>
  </si>
  <si>
    <t>193-92Y</t>
  </si>
  <si>
    <t>193-93A</t>
  </si>
  <si>
    <t>193-93Q</t>
  </si>
  <si>
    <t>193-93R</t>
  </si>
  <si>
    <t>193-940</t>
  </si>
  <si>
    <t>193-950</t>
  </si>
  <si>
    <t>193-960</t>
  </si>
  <si>
    <t>193-970</t>
  </si>
  <si>
    <t>193-980</t>
  </si>
  <si>
    <t>205-010</t>
  </si>
  <si>
    <t>205-020</t>
  </si>
  <si>
    <t>205-060</t>
  </si>
  <si>
    <t>205-070</t>
  </si>
  <si>
    <t>205-090</t>
  </si>
  <si>
    <t>205-110</t>
  </si>
  <si>
    <t>205-111</t>
  </si>
  <si>
    <t>205-120</t>
  </si>
  <si>
    <t>205-130</t>
  </si>
  <si>
    <t>205-182</t>
  </si>
  <si>
    <t>205-230</t>
  </si>
  <si>
    <t>205-250</t>
  </si>
  <si>
    <t>205-310</t>
  </si>
  <si>
    <t>205-320</t>
  </si>
  <si>
    <t>205-350</t>
  </si>
  <si>
    <t>205-370</t>
  </si>
  <si>
    <t>205-390</t>
  </si>
  <si>
    <t>205-410</t>
  </si>
  <si>
    <t>205-440</t>
  </si>
  <si>
    <t>205-450</t>
  </si>
  <si>
    <t>205-490</t>
  </si>
  <si>
    <t>205-500</t>
  </si>
  <si>
    <t>205-540</t>
  </si>
  <si>
    <t>205-550</t>
  </si>
  <si>
    <t>205-570</t>
  </si>
  <si>
    <t>205-610</t>
  </si>
  <si>
    <t>205-660</t>
  </si>
  <si>
    <t>205-681</t>
  </si>
  <si>
    <t>205-730</t>
  </si>
  <si>
    <t>205-750</t>
  </si>
  <si>
    <t>205-810</t>
  </si>
  <si>
    <t>205-850</t>
  </si>
  <si>
    <t>205-860</t>
  </si>
  <si>
    <t>205-880</t>
  </si>
  <si>
    <t>205-900</t>
  </si>
  <si>
    <t>205-920</t>
  </si>
  <si>
    <t>205-970</t>
  </si>
  <si>
    <t>205-980</t>
  </si>
  <si>
    <t>205-995</t>
  </si>
  <si>
    <t>192-ALL</t>
  </si>
  <si>
    <t>193-ALL</t>
  </si>
  <si>
    <t>205-ALL</t>
  </si>
  <si>
    <t>C39-175</t>
  </si>
  <si>
    <t>C50-175</t>
  </si>
  <si>
    <t>C58-175</t>
  </si>
  <si>
    <t>E11-175</t>
  </si>
  <si>
    <t>E29-175</t>
  </si>
  <si>
    <t>E30-175</t>
  </si>
  <si>
    <t>010-192</t>
  </si>
  <si>
    <t>01F-192</t>
  </si>
  <si>
    <t>020-192</t>
  </si>
  <si>
    <t>030-192</t>
  </si>
  <si>
    <t>040-192</t>
  </si>
  <si>
    <t>050-192</t>
  </si>
  <si>
    <t>060-192</t>
  </si>
  <si>
    <t>070-192</t>
  </si>
  <si>
    <t>100-192</t>
  </si>
  <si>
    <t>110-192</t>
  </si>
  <si>
    <t>111-192</t>
  </si>
  <si>
    <t>11A-192</t>
  </si>
  <si>
    <t>11B-192</t>
  </si>
  <si>
    <t>11C-192</t>
  </si>
  <si>
    <t>11D-192</t>
  </si>
  <si>
    <t>11F-192</t>
  </si>
  <si>
    <t>120-192</t>
  </si>
  <si>
    <t>12A-192</t>
  </si>
  <si>
    <t>130-192</t>
  </si>
  <si>
    <t>132-192</t>
  </si>
  <si>
    <t>13A-192</t>
  </si>
  <si>
    <t>13C-192</t>
  </si>
  <si>
    <t>140-192</t>
  </si>
  <si>
    <t>150-192</t>
  </si>
  <si>
    <t>160-192</t>
  </si>
  <si>
    <t>170-192</t>
  </si>
  <si>
    <t>180-192</t>
  </si>
  <si>
    <t>181-192</t>
  </si>
  <si>
    <t>182-192</t>
  </si>
  <si>
    <t>190-192</t>
  </si>
  <si>
    <t>19A-192</t>
  </si>
  <si>
    <t>210-192</t>
  </si>
  <si>
    <t>220-192</t>
  </si>
  <si>
    <t>230-192</t>
  </si>
  <si>
    <t>23A-192</t>
  </si>
  <si>
    <t>240-192</t>
  </si>
  <si>
    <t>241-192</t>
  </si>
  <si>
    <t>24B-192</t>
  </si>
  <si>
    <t>250-192</t>
  </si>
  <si>
    <t>260-192</t>
  </si>
  <si>
    <t>270-192</t>
  </si>
  <si>
    <t>280-192</t>
  </si>
  <si>
    <t>290-192</t>
  </si>
  <si>
    <t>291-192</t>
  </si>
  <si>
    <t>292-192</t>
  </si>
  <si>
    <t>29A-192</t>
  </si>
  <si>
    <t>300-192</t>
  </si>
  <si>
    <t>310-192</t>
  </si>
  <si>
    <t>320-192</t>
  </si>
  <si>
    <t>32A-192</t>
  </si>
  <si>
    <t>32C-192</t>
  </si>
  <si>
    <t>32D-192</t>
  </si>
  <si>
    <t>32L-192</t>
  </si>
  <si>
    <t>32Q-192</t>
  </si>
  <si>
    <t>32R-192</t>
  </si>
  <si>
    <t>32T-192</t>
  </si>
  <si>
    <t>33A-192</t>
  </si>
  <si>
    <t>340-192</t>
  </si>
  <si>
    <t>34G-192</t>
  </si>
  <si>
    <t>350-192</t>
  </si>
  <si>
    <t>360-192</t>
  </si>
  <si>
    <t>36B-192</t>
  </si>
  <si>
    <t>36C-192</t>
  </si>
  <si>
    <t>36G-192</t>
  </si>
  <si>
    <t>370-192</t>
  </si>
  <si>
    <t>380-192</t>
  </si>
  <si>
    <t>390-192</t>
  </si>
  <si>
    <t>39B-192</t>
  </si>
  <si>
    <t>400-192</t>
  </si>
  <si>
    <t>410-192</t>
  </si>
  <si>
    <t>41C-192</t>
  </si>
  <si>
    <t>41F-192</t>
  </si>
  <si>
    <t>41G-192</t>
  </si>
  <si>
    <t>41K-192</t>
  </si>
  <si>
    <t>41Q-192</t>
  </si>
  <si>
    <t>420-192</t>
  </si>
  <si>
    <t>430-192</t>
  </si>
  <si>
    <t>43D-192</t>
  </si>
  <si>
    <t>440-192</t>
  </si>
  <si>
    <t>450-192</t>
  </si>
  <si>
    <t>460-192</t>
  </si>
  <si>
    <t>470-192</t>
  </si>
  <si>
    <t>480-192</t>
  </si>
  <si>
    <t>490-192</t>
  </si>
  <si>
    <t>491-192</t>
  </si>
  <si>
    <t>49B-192</t>
  </si>
  <si>
    <t>500-192</t>
  </si>
  <si>
    <t>50A-192</t>
  </si>
  <si>
    <t>50Z-192</t>
  </si>
  <si>
    <t>510-192</t>
  </si>
  <si>
    <t>51A-192</t>
  </si>
  <si>
    <t>520-192</t>
  </si>
  <si>
    <t>530-192</t>
  </si>
  <si>
    <t>53B-192</t>
  </si>
  <si>
    <t>540-192</t>
  </si>
  <si>
    <t>54A-192</t>
  </si>
  <si>
    <t>550-192</t>
  </si>
  <si>
    <t>55A-192</t>
  </si>
  <si>
    <t>58B-192</t>
  </si>
  <si>
    <t>600-192</t>
  </si>
  <si>
    <t>60B-192</t>
  </si>
  <si>
    <t>60D-192</t>
  </si>
  <si>
    <t>60F-192</t>
  </si>
  <si>
    <t>60M-192</t>
  </si>
  <si>
    <t>60N-192</t>
  </si>
  <si>
    <t>60Q-192</t>
  </si>
  <si>
    <t>61J-192</t>
  </si>
  <si>
    <t>61M-192</t>
  </si>
  <si>
    <t>61N-192</t>
  </si>
  <si>
    <t>61S-192</t>
  </si>
  <si>
    <t>61T-192</t>
  </si>
  <si>
    <t>61V-192</t>
  </si>
  <si>
    <t>61W-192</t>
  </si>
  <si>
    <t>61X-192</t>
  </si>
  <si>
    <t>620-192</t>
  </si>
  <si>
    <t>62K-192</t>
  </si>
  <si>
    <t>62L-192</t>
  </si>
  <si>
    <t>630-192</t>
  </si>
  <si>
    <t>63A-192</t>
  </si>
  <si>
    <t>640-192</t>
  </si>
  <si>
    <t>64A-192</t>
  </si>
  <si>
    <t>650-192</t>
  </si>
  <si>
    <t>65A-192</t>
  </si>
  <si>
    <t>65F-192</t>
  </si>
  <si>
    <t>65G-192</t>
  </si>
  <si>
    <t>660-192</t>
  </si>
  <si>
    <t>670-192</t>
  </si>
  <si>
    <t>681-192</t>
  </si>
  <si>
    <t>68C-192</t>
  </si>
  <si>
    <t>69A-192</t>
  </si>
  <si>
    <t>700-192</t>
  </si>
  <si>
    <t>70A-192</t>
  </si>
  <si>
    <t>710-192</t>
  </si>
  <si>
    <t>720-192</t>
  </si>
  <si>
    <t>730-192</t>
  </si>
  <si>
    <t>73A-192</t>
  </si>
  <si>
    <t>73B-192</t>
  </si>
  <si>
    <t>750-192</t>
  </si>
  <si>
    <t>760-192</t>
  </si>
  <si>
    <t>76A-192</t>
  </si>
  <si>
    <t>770-192</t>
  </si>
  <si>
    <t>780-192</t>
  </si>
  <si>
    <t>790-192</t>
  </si>
  <si>
    <t>810-192</t>
  </si>
  <si>
    <t>81A-192</t>
  </si>
  <si>
    <t>81B-192</t>
  </si>
  <si>
    <t>820-192</t>
  </si>
  <si>
    <t>821-192</t>
  </si>
  <si>
    <t>830-192</t>
  </si>
  <si>
    <t>840-192</t>
  </si>
  <si>
    <t>850-192</t>
  </si>
  <si>
    <t>860-192</t>
  </si>
  <si>
    <t>861-192</t>
  </si>
  <si>
    <t>862-192</t>
  </si>
  <si>
    <t>870-192</t>
  </si>
  <si>
    <t>880-192</t>
  </si>
  <si>
    <t>88A-192</t>
  </si>
  <si>
    <t>890-192</t>
  </si>
  <si>
    <t>90B-192</t>
  </si>
  <si>
    <t>90D-192</t>
  </si>
  <si>
    <t>90F-192</t>
  </si>
  <si>
    <t>91A-192</t>
  </si>
  <si>
    <t>920-192</t>
  </si>
  <si>
    <t>92B-192</t>
  </si>
  <si>
    <t>92F-192</t>
  </si>
  <si>
    <t>92T-192</t>
  </si>
  <si>
    <t>92Y-192</t>
  </si>
  <si>
    <t>93A-192</t>
  </si>
  <si>
    <t>93N-192</t>
  </si>
  <si>
    <t>93Q-192</t>
  </si>
  <si>
    <t>93R-192</t>
  </si>
  <si>
    <t>93V-192</t>
  </si>
  <si>
    <t>940-192</t>
  </si>
  <si>
    <t>94A-192</t>
  </si>
  <si>
    <t>94Z-192</t>
  </si>
  <si>
    <t>950-192</t>
  </si>
  <si>
    <t>960-192</t>
  </si>
  <si>
    <t>96C-192</t>
  </si>
  <si>
    <t>970-192</t>
  </si>
  <si>
    <t>980-192</t>
  </si>
  <si>
    <t>990-192</t>
  </si>
  <si>
    <t>995-192</t>
  </si>
  <si>
    <t>01F-193</t>
  </si>
  <si>
    <t>030-193</t>
  </si>
  <si>
    <t>050-193</t>
  </si>
  <si>
    <t>060-193</t>
  </si>
  <si>
    <t>070-193</t>
  </si>
  <si>
    <t>100-193</t>
  </si>
  <si>
    <t>111-193</t>
  </si>
  <si>
    <t>11B-193</t>
  </si>
  <si>
    <t>11D-193</t>
  </si>
  <si>
    <t>120-193</t>
  </si>
  <si>
    <t>12A-193</t>
  </si>
  <si>
    <t>130-193</t>
  </si>
  <si>
    <t>132-193</t>
  </si>
  <si>
    <t>13A-193</t>
  </si>
  <si>
    <t>13C-193</t>
  </si>
  <si>
    <t>16B-193</t>
  </si>
  <si>
    <t>182-193</t>
  </si>
  <si>
    <t>190-193</t>
  </si>
  <si>
    <t>220-193</t>
  </si>
  <si>
    <t>230-193</t>
  </si>
  <si>
    <t>240-193</t>
  </si>
  <si>
    <t>241-193</t>
  </si>
  <si>
    <t>24B-193</t>
  </si>
  <si>
    <t>290-193</t>
  </si>
  <si>
    <t>291-193</t>
  </si>
  <si>
    <t>292-193</t>
  </si>
  <si>
    <t>310-193</t>
  </si>
  <si>
    <t>32C-193</t>
  </si>
  <si>
    <t>32D-193</t>
  </si>
  <si>
    <t>32Q-193</t>
  </si>
  <si>
    <t>32R-193</t>
  </si>
  <si>
    <t>32T-193</t>
  </si>
  <si>
    <t>33A-193</t>
  </si>
  <si>
    <t>34G-193</t>
  </si>
  <si>
    <t>360-193</t>
  </si>
  <si>
    <t>36B-193</t>
  </si>
  <si>
    <t>36C-193</t>
  </si>
  <si>
    <t>370-193</t>
  </si>
  <si>
    <t>390-193</t>
  </si>
  <si>
    <t>39B-193</t>
  </si>
  <si>
    <t>41C-193</t>
  </si>
  <si>
    <t>41G-193</t>
  </si>
  <si>
    <t>420-193</t>
  </si>
  <si>
    <t>43D-193</t>
  </si>
  <si>
    <t>450-193</t>
  </si>
  <si>
    <t>470-193</t>
  </si>
  <si>
    <t>480-193</t>
  </si>
  <si>
    <t>490-193</t>
  </si>
  <si>
    <t>491-193</t>
  </si>
  <si>
    <t>49B-193</t>
  </si>
  <si>
    <t>500-193</t>
  </si>
  <si>
    <t>50Z-193</t>
  </si>
  <si>
    <t>510-193</t>
  </si>
  <si>
    <t>520-193</t>
  </si>
  <si>
    <t>53B-193</t>
  </si>
  <si>
    <t>54A-193</t>
  </si>
  <si>
    <t>560-193</t>
  </si>
  <si>
    <t>58B-193</t>
  </si>
  <si>
    <t>590-193</t>
  </si>
  <si>
    <t>600-193</t>
  </si>
  <si>
    <t>60B-193</t>
  </si>
  <si>
    <t>60D-193</t>
  </si>
  <si>
    <t>60F-193</t>
  </si>
  <si>
    <t>60M-193</t>
  </si>
  <si>
    <t>61M-193</t>
  </si>
  <si>
    <t>61T-193</t>
  </si>
  <si>
    <t>61W-193</t>
  </si>
  <si>
    <t>62K-193</t>
  </si>
  <si>
    <t>65A-193</t>
  </si>
  <si>
    <t>65G-193</t>
  </si>
  <si>
    <t>670-193</t>
  </si>
  <si>
    <t>680-193</t>
  </si>
  <si>
    <t>700-193</t>
  </si>
  <si>
    <t>70A-193</t>
  </si>
  <si>
    <t>710-193</t>
  </si>
  <si>
    <t>750-193</t>
  </si>
  <si>
    <t>760-193</t>
  </si>
  <si>
    <t>761-193</t>
  </si>
  <si>
    <t>780-193</t>
  </si>
  <si>
    <t>790-193</t>
  </si>
  <si>
    <t>800-193</t>
  </si>
  <si>
    <t>81B-193</t>
  </si>
  <si>
    <t>840-193</t>
  </si>
  <si>
    <t>850-193</t>
  </si>
  <si>
    <t>860-193</t>
  </si>
  <si>
    <t>861-193</t>
  </si>
  <si>
    <t>870-193</t>
  </si>
  <si>
    <t>880-193</t>
  </si>
  <si>
    <t>88A-193</t>
  </si>
  <si>
    <t>890-193</t>
  </si>
  <si>
    <t>90B-193</t>
  </si>
  <si>
    <t>90D-193</t>
  </si>
  <si>
    <t>910-193</t>
  </si>
  <si>
    <t>91A-193</t>
  </si>
  <si>
    <t>92B-193</t>
  </si>
  <si>
    <t>92F-193</t>
  </si>
  <si>
    <t>92Y-193</t>
  </si>
  <si>
    <t>93A-193</t>
  </si>
  <si>
    <t>93Q-193</t>
  </si>
  <si>
    <t>93R-193</t>
  </si>
  <si>
    <t>940-193</t>
  </si>
  <si>
    <t>950-193</t>
  </si>
  <si>
    <t>960-193</t>
  </si>
  <si>
    <t>970-193</t>
  </si>
  <si>
    <t>980-193</t>
  </si>
  <si>
    <t>010-205</t>
  </si>
  <si>
    <t>020-205</t>
  </si>
  <si>
    <t>060-205</t>
  </si>
  <si>
    <t>070-205</t>
  </si>
  <si>
    <t>090-205</t>
  </si>
  <si>
    <t>110-205</t>
  </si>
  <si>
    <t>111-205</t>
  </si>
  <si>
    <t>120-205</t>
  </si>
  <si>
    <t>130-205</t>
  </si>
  <si>
    <t>182-205</t>
  </si>
  <si>
    <t>230-205</t>
  </si>
  <si>
    <t>250-205</t>
  </si>
  <si>
    <t>310-205</t>
  </si>
  <si>
    <t>320-205</t>
  </si>
  <si>
    <t>350-205</t>
  </si>
  <si>
    <t>370-205</t>
  </si>
  <si>
    <t>390-205</t>
  </si>
  <si>
    <t>410-205</t>
  </si>
  <si>
    <t>440-205</t>
  </si>
  <si>
    <t>450-205</t>
  </si>
  <si>
    <t>490-205</t>
  </si>
  <si>
    <t>500-205</t>
  </si>
  <si>
    <t>510-205</t>
  </si>
  <si>
    <t>540-205</t>
  </si>
  <si>
    <t>550-205</t>
  </si>
  <si>
    <t>570-205</t>
  </si>
  <si>
    <t>600-205</t>
  </si>
  <si>
    <t>610-205</t>
  </si>
  <si>
    <t>660-205</t>
  </si>
  <si>
    <t>681-205</t>
  </si>
  <si>
    <t>730-205</t>
  </si>
  <si>
    <t>750-205</t>
  </si>
  <si>
    <t>810-205</t>
  </si>
  <si>
    <t>850-205</t>
  </si>
  <si>
    <t>860-205</t>
  </si>
  <si>
    <t>880-205</t>
  </si>
  <si>
    <t>900-205</t>
  </si>
  <si>
    <t>920-205</t>
  </si>
  <si>
    <t>970-205</t>
  </si>
  <si>
    <t>980-205</t>
  </si>
  <si>
    <t>995-205</t>
  </si>
  <si>
    <t>C39-ALL</t>
  </si>
  <si>
    <t>C58-ALL</t>
  </si>
  <si>
    <t>E29-ALL</t>
  </si>
  <si>
    <t>E30-ALL</t>
  </si>
  <si>
    <t>141-010</t>
  </si>
  <si>
    <t>141-020</t>
  </si>
  <si>
    <t>141-030</t>
  </si>
  <si>
    <t>141-050</t>
  </si>
  <si>
    <t>141-060</t>
  </si>
  <si>
    <t>141-070</t>
  </si>
  <si>
    <t>141-080</t>
  </si>
  <si>
    <t>141-110</t>
  </si>
  <si>
    <t>141-130</t>
  </si>
  <si>
    <t>141-140</t>
  </si>
  <si>
    <t>141-150</t>
  </si>
  <si>
    <t>141-160</t>
  </si>
  <si>
    <t>141-170</t>
  </si>
  <si>
    <t>141-180</t>
  </si>
  <si>
    <t>141-200</t>
  </si>
  <si>
    <t>141-210</t>
  </si>
  <si>
    <t>141-220</t>
  </si>
  <si>
    <t>141-230</t>
  </si>
  <si>
    <t>141-241</t>
  </si>
  <si>
    <t>141-250</t>
  </si>
  <si>
    <t>141-260</t>
  </si>
  <si>
    <t>141-270</t>
  </si>
  <si>
    <t>141-310</t>
  </si>
  <si>
    <t>141-360</t>
  </si>
  <si>
    <t>141-370</t>
  </si>
  <si>
    <t>141-380</t>
  </si>
  <si>
    <t>141-420</t>
  </si>
  <si>
    <t>141-422</t>
  </si>
  <si>
    <t>141-430</t>
  </si>
  <si>
    <t>141-440</t>
  </si>
  <si>
    <t>141-450</t>
  </si>
  <si>
    <t>141-460</t>
  </si>
  <si>
    <t>141-470</t>
  </si>
  <si>
    <t>141-490</t>
  </si>
  <si>
    <t>141-491</t>
  </si>
  <si>
    <t>141-500</t>
  </si>
  <si>
    <t>141-510</t>
  </si>
  <si>
    <t>141-520</t>
  </si>
  <si>
    <t>141-530</t>
  </si>
  <si>
    <t>141-540</t>
  </si>
  <si>
    <t>141-550</t>
  </si>
  <si>
    <t>141-560</t>
  </si>
  <si>
    <t>141-570</t>
  </si>
  <si>
    <t>141-590</t>
  </si>
  <si>
    <t>141-600</t>
  </si>
  <si>
    <t>141-630</t>
  </si>
  <si>
    <t>141-640</t>
  </si>
  <si>
    <t>141-650</t>
  </si>
  <si>
    <t>141-670</t>
  </si>
  <si>
    <t>141-681</t>
  </si>
  <si>
    <t>141-690</t>
  </si>
  <si>
    <t>141-700</t>
  </si>
  <si>
    <t>141-720</t>
  </si>
  <si>
    <t>141-750</t>
  </si>
  <si>
    <t>141-760</t>
  </si>
  <si>
    <t>141-761</t>
  </si>
  <si>
    <t>141-770</t>
  </si>
  <si>
    <t>141-780</t>
  </si>
  <si>
    <t>141-790</t>
  </si>
  <si>
    <t>141-800</t>
  </si>
  <si>
    <t>141-810</t>
  </si>
  <si>
    <t>141-820</t>
  </si>
  <si>
    <t>141-821</t>
  </si>
  <si>
    <t>141-830</t>
  </si>
  <si>
    <t>141-840</t>
  </si>
  <si>
    <t>141-860</t>
  </si>
  <si>
    <t>141-861</t>
  </si>
  <si>
    <t>141-862</t>
  </si>
  <si>
    <t>141-900</t>
  </si>
  <si>
    <t>141-920</t>
  </si>
  <si>
    <t>141-930</t>
  </si>
  <si>
    <t>141-950</t>
  </si>
  <si>
    <t>141-970</t>
  </si>
  <si>
    <t>141-980</t>
  </si>
  <si>
    <t>141-990</t>
  </si>
  <si>
    <t>00A-141-180</t>
  </si>
  <si>
    <t>00A-141-211</t>
  </si>
  <si>
    <t>00A-171-131</t>
  </si>
  <si>
    <t>00A-171-146</t>
  </si>
  <si>
    <t>00A-203-180</t>
  </si>
  <si>
    <t>00A-203-211</t>
  </si>
  <si>
    <t>00B-141-180</t>
  </si>
  <si>
    <t>00B-141-211</t>
  </si>
  <si>
    <t>00B-203-180</t>
  </si>
  <si>
    <t>00B-203-211</t>
  </si>
  <si>
    <t>010-141-180</t>
  </si>
  <si>
    <t>010-141-211</t>
  </si>
  <si>
    <t>010-169-133</t>
  </si>
  <si>
    <t>010-185-318</t>
  </si>
  <si>
    <t>010-203-180</t>
  </si>
  <si>
    <t>010-203-211</t>
  </si>
  <si>
    <t>01B-141-180</t>
  </si>
  <si>
    <t>01B-141-211</t>
  </si>
  <si>
    <t>01B-203-180</t>
  </si>
  <si>
    <t>01B-203-211</t>
  </si>
  <si>
    <t>01D-141-180</t>
  </si>
  <si>
    <t>01D-141-211</t>
  </si>
  <si>
    <t>01D-182-180</t>
  </si>
  <si>
    <t>01D-182-211</t>
  </si>
  <si>
    <t>01D-203-180</t>
  </si>
  <si>
    <t>01D-203-211</t>
  </si>
  <si>
    <t>01F-141-180</t>
  </si>
  <si>
    <t>01F-141-211</t>
  </si>
  <si>
    <t>01F-185-142</t>
  </si>
  <si>
    <t>01F-203-180</t>
  </si>
  <si>
    <t>01F-203-211</t>
  </si>
  <si>
    <t>020-141-180</t>
  </si>
  <si>
    <t>020-141-211</t>
  </si>
  <si>
    <t>020-171-312</t>
  </si>
  <si>
    <t>020-174-183</t>
  </si>
  <si>
    <t>020-174-211</t>
  </si>
  <si>
    <t>020-174-221</t>
  </si>
  <si>
    <t>020-181-142</t>
  </si>
  <si>
    <t>020-203-180</t>
  </si>
  <si>
    <t>020-203-211</t>
  </si>
  <si>
    <t>030-141-180</t>
  </si>
  <si>
    <t>030-141-211</t>
  </si>
  <si>
    <t>030-181-461</t>
  </si>
  <si>
    <t>030-203-180</t>
  </si>
  <si>
    <t>030-203-211</t>
  </si>
  <si>
    <t>040-169-131</t>
  </si>
  <si>
    <t>040-169-211</t>
  </si>
  <si>
    <t>040-169-221</t>
  </si>
  <si>
    <t>040-203-180</t>
  </si>
  <si>
    <t>040-203-211</t>
  </si>
  <si>
    <t>050-141-180</t>
  </si>
  <si>
    <t>050-141-211</t>
  </si>
  <si>
    <t>050-171-142</t>
  </si>
  <si>
    <t>050-171-180</t>
  </si>
  <si>
    <t>050-171-231</t>
  </si>
  <si>
    <t>050-171-461</t>
  </si>
  <si>
    <t>050-181-129_2</t>
  </si>
  <si>
    <t>050-203-180</t>
  </si>
  <si>
    <t>050-203-211</t>
  </si>
  <si>
    <t>060-141-180</t>
  </si>
  <si>
    <t>060-141-211</t>
  </si>
  <si>
    <t>060-203-180</t>
  </si>
  <si>
    <t>060-203-211</t>
  </si>
  <si>
    <t>06B-141-180</t>
  </si>
  <si>
    <t>06B-141-211</t>
  </si>
  <si>
    <t>06B-171-177</t>
  </si>
  <si>
    <t>06B-171-181</t>
  </si>
  <si>
    <t>06B-171-415</t>
  </si>
  <si>
    <t>06B-203-180</t>
  </si>
  <si>
    <t>06B-203-211</t>
  </si>
  <si>
    <t>070-141-180</t>
  </si>
  <si>
    <t>070-141-211</t>
  </si>
  <si>
    <t>070-171-188</t>
  </si>
  <si>
    <t>070-183-331</t>
  </si>
  <si>
    <t>070-203-180</t>
  </si>
  <si>
    <t>070-203-211</t>
  </si>
  <si>
    <t>07A-203-180</t>
  </si>
  <si>
    <t>07A-203-211</t>
  </si>
  <si>
    <t>080-141-180</t>
  </si>
  <si>
    <t>080-141-211</t>
  </si>
  <si>
    <t>080-171-180</t>
  </si>
  <si>
    <t>080-171-332</t>
  </si>
  <si>
    <t>080-181-129_2</t>
  </si>
  <si>
    <t>080-203-180</t>
  </si>
  <si>
    <t>080-203-211</t>
  </si>
  <si>
    <t>08A-141-180</t>
  </si>
  <si>
    <t>08A-141-211</t>
  </si>
  <si>
    <t>090-163-129_2</t>
  </si>
  <si>
    <t>090-171-129_2</t>
  </si>
  <si>
    <t>090-173-311</t>
  </si>
  <si>
    <t>090-185-422</t>
  </si>
  <si>
    <t>090-203-180</t>
  </si>
  <si>
    <t>090-203-211</t>
  </si>
  <si>
    <t>09A-181-180</t>
  </si>
  <si>
    <t>09A-181-211</t>
  </si>
  <si>
    <t>09A-181-551</t>
  </si>
  <si>
    <t>09A-203-180</t>
  </si>
  <si>
    <t>09A-203-211</t>
  </si>
  <si>
    <t>09B-141-211</t>
  </si>
  <si>
    <t>09B-171-121</t>
  </si>
  <si>
    <t>09B-203-180</t>
  </si>
  <si>
    <t>100-171-326</t>
  </si>
  <si>
    <t>100-181-234</t>
  </si>
  <si>
    <t>100-181-235</t>
  </si>
  <si>
    <t>100-185-180</t>
  </si>
  <si>
    <t>100-185-234</t>
  </si>
  <si>
    <t>100-185-235</t>
  </si>
  <si>
    <t>100-186-180</t>
  </si>
  <si>
    <t>100-186-234</t>
  </si>
  <si>
    <t>100-203-180</t>
  </si>
  <si>
    <t>100-203-211</t>
  </si>
  <si>
    <t>10A-141-180</t>
  </si>
  <si>
    <t>10A-141-211</t>
  </si>
  <si>
    <t>10A-171-411</t>
  </si>
  <si>
    <t>10A-203-180</t>
  </si>
  <si>
    <t>10A-203-211</t>
  </si>
  <si>
    <t>10B-141-180</t>
  </si>
  <si>
    <t>10B-141-211</t>
  </si>
  <si>
    <t>10B-171-411</t>
  </si>
  <si>
    <t>10B-203-180</t>
  </si>
  <si>
    <t>10B-203-211</t>
  </si>
  <si>
    <t>110-141-180</t>
  </si>
  <si>
    <t>110-141-211</t>
  </si>
  <si>
    <t>110-171-313</t>
  </si>
  <si>
    <t>110-174-183</t>
  </si>
  <si>
    <t>110-174-211</t>
  </si>
  <si>
    <t>110-174-221</t>
  </si>
  <si>
    <t>110-181-144</t>
  </si>
  <si>
    <t>110-203-180</t>
  </si>
  <si>
    <t>110-203-211</t>
  </si>
  <si>
    <t>111-163-472</t>
  </si>
  <si>
    <t>111-171-461</t>
  </si>
  <si>
    <t>111-171-472</t>
  </si>
  <si>
    <t>111-181-129_2</t>
  </si>
  <si>
    <t>111-181-151</t>
  </si>
  <si>
    <t>111-181-183</t>
  </si>
  <si>
    <t>111-203-180</t>
  </si>
  <si>
    <t>111-203-211</t>
  </si>
  <si>
    <t>11A-141-180</t>
  </si>
  <si>
    <t>11A-141-211</t>
  </si>
  <si>
    <t>11A-171-180</t>
  </si>
  <si>
    <t>11A-203-180</t>
  </si>
  <si>
    <t>11B-141-180</t>
  </si>
  <si>
    <t>11B-141-211</t>
  </si>
  <si>
    <t>11B-203-180</t>
  </si>
  <si>
    <t>11B-203-211</t>
  </si>
  <si>
    <t>11C-141-180</t>
  </si>
  <si>
    <t>11C-141-211</t>
  </si>
  <si>
    <t>11C-203-180</t>
  </si>
  <si>
    <t>11C-203-211</t>
  </si>
  <si>
    <t>11D-141-180</t>
  </si>
  <si>
    <t>11D-141-211</t>
  </si>
  <si>
    <t>11D-203-180</t>
  </si>
  <si>
    <t>11D-203-211</t>
  </si>
  <si>
    <t>11F-141-180</t>
  </si>
  <si>
    <t>11F-141-211</t>
  </si>
  <si>
    <t>11F-203-180</t>
  </si>
  <si>
    <t>11F-203-211</t>
  </si>
  <si>
    <t>11K-141-180</t>
  </si>
  <si>
    <t>11K-141-211</t>
  </si>
  <si>
    <t>11K-173-311</t>
  </si>
  <si>
    <t>11K-203-180</t>
  </si>
  <si>
    <t>11K-203-211</t>
  </si>
  <si>
    <t>120-170-142</t>
  </si>
  <si>
    <t>120-171-180</t>
  </si>
  <si>
    <t>120-181-317</t>
  </si>
  <si>
    <t>120-203-180</t>
  </si>
  <si>
    <t>120-203-211</t>
  </si>
  <si>
    <t>12A-141-180</t>
  </si>
  <si>
    <t>12A-141-211</t>
  </si>
  <si>
    <t>12A-203-180</t>
  </si>
  <si>
    <t>12A-203-211</t>
  </si>
  <si>
    <t>130-141-180</t>
  </si>
  <si>
    <t>130-141-211</t>
  </si>
  <si>
    <t>130-171-129_2</t>
  </si>
  <si>
    <t>130-181-129_2</t>
  </si>
  <si>
    <t>130-203-180</t>
  </si>
  <si>
    <t>130-203-211</t>
  </si>
  <si>
    <t>132-169-129_2</t>
  </si>
  <si>
    <t>132-170-129_2</t>
  </si>
  <si>
    <t>132-171-129_2</t>
  </si>
  <si>
    <t>132-181-180</t>
  </si>
  <si>
    <t>132-183-411</t>
  </si>
  <si>
    <t>132-203-180</t>
  </si>
  <si>
    <t>132-203-211</t>
  </si>
  <si>
    <t>13A-141-180</t>
  </si>
  <si>
    <t>13A-141-211</t>
  </si>
  <si>
    <t>13A-181-180</t>
  </si>
  <si>
    <t>13A-203-180</t>
  </si>
  <si>
    <t>13B-141-180</t>
  </si>
  <si>
    <t>13B-141-211</t>
  </si>
  <si>
    <t>13B-169-131</t>
  </si>
  <si>
    <t>13B-169-211</t>
  </si>
  <si>
    <t>13C-169-311</t>
  </si>
  <si>
    <t>13C-203-180</t>
  </si>
  <si>
    <t>13C-203-211</t>
  </si>
  <si>
    <t>13D-141-180</t>
  </si>
  <si>
    <t>13D-141-211</t>
  </si>
  <si>
    <t>13D-203-180</t>
  </si>
  <si>
    <t>140-141-180</t>
  </si>
  <si>
    <t>140-141-211</t>
  </si>
  <si>
    <t>140-163-129_2</t>
  </si>
  <si>
    <t>140-163-180</t>
  </si>
  <si>
    <t>140-171-162</t>
  </si>
  <si>
    <t>140-171-180</t>
  </si>
  <si>
    <t>140-203-180</t>
  </si>
  <si>
    <t>140-203-211</t>
  </si>
  <si>
    <t>150-141-180</t>
  </si>
  <si>
    <t>150-141-211</t>
  </si>
  <si>
    <t>150-203-180</t>
  </si>
  <si>
    <t>150-203-211</t>
  </si>
  <si>
    <t>160-141-180</t>
  </si>
  <si>
    <t>160-141-211</t>
  </si>
  <si>
    <t>160-165-418</t>
  </si>
  <si>
    <t>160-181-184</t>
  </si>
  <si>
    <t>160-181-312</t>
  </si>
  <si>
    <t>160-203-180</t>
  </si>
  <si>
    <t>160-203-211</t>
  </si>
  <si>
    <t>16B-141-180</t>
  </si>
  <si>
    <t>16B-141-211</t>
  </si>
  <si>
    <t>16B-203-180</t>
  </si>
  <si>
    <t>16B-203-211</t>
  </si>
  <si>
    <t>170-141-180</t>
  </si>
  <si>
    <t>170-141-211</t>
  </si>
  <si>
    <t>170-181-180</t>
  </si>
  <si>
    <t>170-203-180</t>
  </si>
  <si>
    <t>170-203-211</t>
  </si>
  <si>
    <t>180-141-180</t>
  </si>
  <si>
    <t>180-141-211</t>
  </si>
  <si>
    <t>180-170-121</t>
  </si>
  <si>
    <t>180-170-231</t>
  </si>
  <si>
    <t>180-171-184</t>
  </si>
  <si>
    <t>180-203-180</t>
  </si>
  <si>
    <t>180-203-211</t>
  </si>
  <si>
    <t>181-163-167</t>
  </si>
  <si>
    <t>181-163-180</t>
  </si>
  <si>
    <t>181-171-148</t>
  </si>
  <si>
    <t>181-174-183</t>
  </si>
  <si>
    <t>181-174-211</t>
  </si>
  <si>
    <t>181-174-221</t>
  </si>
  <si>
    <t>181-181-180</t>
  </si>
  <si>
    <t>181-203-180</t>
  </si>
  <si>
    <t>181-203-211</t>
  </si>
  <si>
    <t>182-163-472</t>
  </si>
  <si>
    <t>182-183-143</t>
  </si>
  <si>
    <t>182-183-211</t>
  </si>
  <si>
    <t>182-185-180</t>
  </si>
  <si>
    <t>182-185-211</t>
  </si>
  <si>
    <t>182-186-180</t>
  </si>
  <si>
    <t>182-186-211</t>
  </si>
  <si>
    <t>182-203-180</t>
  </si>
  <si>
    <t>182-203-211</t>
  </si>
  <si>
    <t>190-165-392</t>
  </si>
  <si>
    <t>190-166-392</t>
  </si>
  <si>
    <t>190-171-232</t>
  </si>
  <si>
    <t>190-171-392</t>
  </si>
  <si>
    <t>190-171-462</t>
  </si>
  <si>
    <t>190-174-392</t>
  </si>
  <si>
    <t>190-181-232</t>
  </si>
  <si>
    <t>190-181-311</t>
  </si>
  <si>
    <t>190-181-392</t>
  </si>
  <si>
    <t>190-186-461</t>
  </si>
  <si>
    <t>190-203-180</t>
  </si>
  <si>
    <t>190-203-211</t>
  </si>
  <si>
    <t>19A-203-180</t>
  </si>
  <si>
    <t>19A-203-211</t>
  </si>
  <si>
    <t>19B-141-180</t>
  </si>
  <si>
    <t>19B-141-211</t>
  </si>
  <si>
    <t>19B-203-180</t>
  </si>
  <si>
    <t>19B-203-211</t>
  </si>
  <si>
    <t>19C-203-180</t>
  </si>
  <si>
    <t>19C-203-211</t>
  </si>
  <si>
    <t>200-141-180</t>
  </si>
  <si>
    <t>200-141-211</t>
  </si>
  <si>
    <t>200-165-392</t>
  </si>
  <si>
    <t>200-167-392</t>
  </si>
  <si>
    <t>200-169-232</t>
  </si>
  <si>
    <t>200-169-392</t>
  </si>
  <si>
    <t>200-170-232</t>
  </si>
  <si>
    <t>200-203-180</t>
  </si>
  <si>
    <t>200-203-211</t>
  </si>
  <si>
    <t>20A-141-180</t>
  </si>
  <si>
    <t>20A-141-211</t>
  </si>
  <si>
    <t>20A-174-180</t>
  </si>
  <si>
    <t>20A-203-180</t>
  </si>
  <si>
    <t>20A-203-211</t>
  </si>
  <si>
    <t>210-141-180</t>
  </si>
  <si>
    <t>210-141-211</t>
  </si>
  <si>
    <t>210-171-462</t>
  </si>
  <si>
    <t>210-181-129_2</t>
  </si>
  <si>
    <t>210-181-414</t>
  </si>
  <si>
    <t>210-203-180</t>
  </si>
  <si>
    <t>210-203-211</t>
  </si>
  <si>
    <t>220-141-180</t>
  </si>
  <si>
    <t>220-141-211</t>
  </si>
  <si>
    <t>220-203-180</t>
  </si>
  <si>
    <t>220-203-211</t>
  </si>
  <si>
    <t>230-141-180</t>
  </si>
  <si>
    <t>230-141-211</t>
  </si>
  <si>
    <t>230-171-232</t>
  </si>
  <si>
    <t>230-171-461</t>
  </si>
  <si>
    <t>230-174-183</t>
  </si>
  <si>
    <t>230-174-211</t>
  </si>
  <si>
    <t>230-174-221</t>
  </si>
  <si>
    <t>230-181-232</t>
  </si>
  <si>
    <t>230-185-311</t>
  </si>
  <si>
    <t>230-186-121</t>
  </si>
  <si>
    <t>230-186-142</t>
  </si>
  <si>
    <t>230-186-199</t>
  </si>
  <si>
    <t>230-186-211</t>
  </si>
  <si>
    <t>230-186-221</t>
  </si>
  <si>
    <t>230-186-231</t>
  </si>
  <si>
    <t>230-203-180</t>
  </si>
  <si>
    <t>230-203-211</t>
  </si>
  <si>
    <t>23A-141-180</t>
  </si>
  <si>
    <t>23A-141-211</t>
  </si>
  <si>
    <t>23A-181-180</t>
  </si>
  <si>
    <t>23A-183-331</t>
  </si>
  <si>
    <t>23A-203-180</t>
  </si>
  <si>
    <t>23A-203-211</t>
  </si>
  <si>
    <t>240-163-142</t>
  </si>
  <si>
    <t>240-163-196</t>
  </si>
  <si>
    <t>240-169-129_2</t>
  </si>
  <si>
    <t>240-171-129_2</t>
  </si>
  <si>
    <t>240-171-163</t>
  </si>
  <si>
    <t>240-171-164</t>
  </si>
  <si>
    <t>240-171-199</t>
  </si>
  <si>
    <t>240-185-311</t>
  </si>
  <si>
    <t>240-203-180</t>
  </si>
  <si>
    <t>240-203-211</t>
  </si>
  <si>
    <t>241-141-180</t>
  </si>
  <si>
    <t>241-141-211</t>
  </si>
  <si>
    <t>241-181-196</t>
  </si>
  <si>
    <t>241-181-522</t>
  </si>
  <si>
    <t>241-203-180</t>
  </si>
  <si>
    <t>241-203-211</t>
  </si>
  <si>
    <t>24B-141-180</t>
  </si>
  <si>
    <t>24B-141-211</t>
  </si>
  <si>
    <t>24B-203-180</t>
  </si>
  <si>
    <t>24B-203-211</t>
  </si>
  <si>
    <t>24N-141-180</t>
  </si>
  <si>
    <t>24N-141-211</t>
  </si>
  <si>
    <t>24N-171-411</t>
  </si>
  <si>
    <t>24N-203-180</t>
  </si>
  <si>
    <t>24N-203-211</t>
  </si>
  <si>
    <t>250-141-180</t>
  </si>
  <si>
    <t>250-141-211</t>
  </si>
  <si>
    <t>250-181-113</t>
  </si>
  <si>
    <t>250-181-131</t>
  </si>
  <si>
    <t>250-181-164</t>
  </si>
  <si>
    <t>250-181-184</t>
  </si>
  <si>
    <t>250-181-332</t>
  </si>
  <si>
    <t>250-185-133</t>
  </si>
  <si>
    <t>250-185-211</t>
  </si>
  <si>
    <t>250-185-221</t>
  </si>
  <si>
    <t>250-185-231</t>
  </si>
  <si>
    <t>250-203-180</t>
  </si>
  <si>
    <t>250-203-211</t>
  </si>
  <si>
    <t>260-141-180</t>
  </si>
  <si>
    <t>260-141-211</t>
  </si>
  <si>
    <t>260-171-418</t>
  </si>
  <si>
    <t>260-171-461</t>
  </si>
  <si>
    <t>260-181-191</t>
  </si>
  <si>
    <t>260-186-142</t>
  </si>
  <si>
    <t>260-186-211</t>
  </si>
  <si>
    <t>260-186-221</t>
  </si>
  <si>
    <t>260-203-180</t>
  </si>
  <si>
    <t>260-203-211</t>
  </si>
  <si>
    <t>26B-141-180</t>
  </si>
  <si>
    <t>26B-141-211</t>
  </si>
  <si>
    <t>26C-141-180</t>
  </si>
  <si>
    <t>26C-141-211</t>
  </si>
  <si>
    <t>26C-203-180</t>
  </si>
  <si>
    <t>270-141-180</t>
  </si>
  <si>
    <t>270-141-211</t>
  </si>
  <si>
    <t>270-163-472</t>
  </si>
  <si>
    <t>270-169-129_2</t>
  </si>
  <si>
    <t>270-170-198</t>
  </si>
  <si>
    <t>270-170-211</t>
  </si>
  <si>
    <t>270-178-472</t>
  </si>
  <si>
    <t>270-181-129_2</t>
  </si>
  <si>
    <t>270-181-180</t>
  </si>
  <si>
    <t>270-203-180</t>
  </si>
  <si>
    <t>270-203-211</t>
  </si>
  <si>
    <t>27A-141-180</t>
  </si>
  <si>
    <t>27A-141-211</t>
  </si>
  <si>
    <t>27A-203-180</t>
  </si>
  <si>
    <t>27A-203-211</t>
  </si>
  <si>
    <t>280-169-129_2</t>
  </si>
  <si>
    <t>280-171-129_2</t>
  </si>
  <si>
    <t>280-181-129_2</t>
  </si>
  <si>
    <t>280-203-180</t>
  </si>
  <si>
    <t>280-203-211</t>
  </si>
  <si>
    <t>290-171-129_2</t>
  </si>
  <si>
    <t>290-181-129_2</t>
  </si>
  <si>
    <t>290-181-180</t>
  </si>
  <si>
    <t>290-203-180</t>
  </si>
  <si>
    <t>290-203-211</t>
  </si>
  <si>
    <t>291-163-131</t>
  </si>
  <si>
    <t>291-171-129_2</t>
  </si>
  <si>
    <t>291-181-129_2</t>
  </si>
  <si>
    <t>291-181-152</t>
  </si>
  <si>
    <t>291-203-180</t>
  </si>
  <si>
    <t>291-203-211</t>
  </si>
  <si>
    <t>292-181-418</t>
  </si>
  <si>
    <t>292-203-180</t>
  </si>
  <si>
    <t>292-203-211</t>
  </si>
  <si>
    <t>295-141-180</t>
  </si>
  <si>
    <t>295-141-211</t>
  </si>
  <si>
    <t>295-181-129_2</t>
  </si>
  <si>
    <t>295-203-180</t>
  </si>
  <si>
    <t>295-203-211</t>
  </si>
  <si>
    <t>29A-141-180</t>
  </si>
  <si>
    <t>29A-141-211</t>
  </si>
  <si>
    <t>29A-171-325</t>
  </si>
  <si>
    <t>29A-203-180</t>
  </si>
  <si>
    <t>29A-203-211</t>
  </si>
  <si>
    <t>300-170-142</t>
  </si>
  <si>
    <t>300-170-211</t>
  </si>
  <si>
    <t>300-170-221</t>
  </si>
  <si>
    <t>300-171-153</t>
  </si>
  <si>
    <t>300-171-312</t>
  </si>
  <si>
    <t>300-178-418</t>
  </si>
  <si>
    <t>300-203-180</t>
  </si>
  <si>
    <t>300-203-211</t>
  </si>
  <si>
    <t>310-141-180</t>
  </si>
  <si>
    <t>310-141-211</t>
  </si>
  <si>
    <t>310-203-180</t>
  </si>
  <si>
    <t>310-203-211</t>
  </si>
  <si>
    <t>320-169-129_2</t>
  </si>
  <si>
    <t>320-171-129_2</t>
  </si>
  <si>
    <t>320-171-152</t>
  </si>
  <si>
    <t>320-171-351</t>
  </si>
  <si>
    <t>320-171-418</t>
  </si>
  <si>
    <t>320-181-392</t>
  </si>
  <si>
    <t>320-203-180</t>
  </si>
  <si>
    <t>320-203-211</t>
  </si>
  <si>
    <t>32A-203-180</t>
  </si>
  <si>
    <t>32A-203-211</t>
  </si>
  <si>
    <t>32B-203-180</t>
  </si>
  <si>
    <t>32B-203-211</t>
  </si>
  <si>
    <t>32C-203-180</t>
  </si>
  <si>
    <t>32C-203-211</t>
  </si>
  <si>
    <t>32D-141-180</t>
  </si>
  <si>
    <t>32D-141-211</t>
  </si>
  <si>
    <t>32D-203-180</t>
  </si>
  <si>
    <t>32D-203-211</t>
  </si>
  <si>
    <t>32H-141-180</t>
  </si>
  <si>
    <t>32H-141-211</t>
  </si>
  <si>
    <t>32H-203-180</t>
  </si>
  <si>
    <t>32H-203-211</t>
  </si>
  <si>
    <t>32K-203-180</t>
  </si>
  <si>
    <t>32K-203-211</t>
  </si>
  <si>
    <t>32L-141-180</t>
  </si>
  <si>
    <t>32L-141-211</t>
  </si>
  <si>
    <t>32L-171-180</t>
  </si>
  <si>
    <t>32L-181-142</t>
  </si>
  <si>
    <t>32L-181-211</t>
  </si>
  <si>
    <t>32L-203-180</t>
  </si>
  <si>
    <t>32M-141-180</t>
  </si>
  <si>
    <t>32M-141-211</t>
  </si>
  <si>
    <t>32M-203-180</t>
  </si>
  <si>
    <t>32M-203-211</t>
  </si>
  <si>
    <t>32N-172-180</t>
  </si>
  <si>
    <t>32N-172-211</t>
  </si>
  <si>
    <t>32N-203-180</t>
  </si>
  <si>
    <t>32N-203-211</t>
  </si>
  <si>
    <t>32P-141-180</t>
  </si>
  <si>
    <t>32P-141-211</t>
  </si>
  <si>
    <t>32P-203-180</t>
  </si>
  <si>
    <t>32P-203-211</t>
  </si>
  <si>
    <t>32Q-141-180</t>
  </si>
  <si>
    <t>32Q-141-211</t>
  </si>
  <si>
    <t>32Q-203-180</t>
  </si>
  <si>
    <t>32Q-203-211</t>
  </si>
  <si>
    <t>32R-141-180</t>
  </si>
  <si>
    <t>32R-141-211</t>
  </si>
  <si>
    <t>32R-203-180</t>
  </si>
  <si>
    <t>32R-203-211</t>
  </si>
  <si>
    <t>32S-141-180</t>
  </si>
  <si>
    <t>32S-141-211</t>
  </si>
  <si>
    <t>32S-203-180</t>
  </si>
  <si>
    <t>32S-203-211</t>
  </si>
  <si>
    <t>32T-141-180</t>
  </si>
  <si>
    <t>32T-141-211</t>
  </si>
  <si>
    <t>32T-171-231</t>
  </si>
  <si>
    <t>32T-181-231</t>
  </si>
  <si>
    <t>32T-203-180</t>
  </si>
  <si>
    <t>32T-203-211</t>
  </si>
  <si>
    <t>330-169-129_2</t>
  </si>
  <si>
    <t>330-171-129_2</t>
  </si>
  <si>
    <t>330-171-146</t>
  </si>
  <si>
    <t>330-171-162</t>
  </si>
  <si>
    <t>330-174-183</t>
  </si>
  <si>
    <t>330-174-211</t>
  </si>
  <si>
    <t>330-174-221</t>
  </si>
  <si>
    <t>330-181-129_2</t>
  </si>
  <si>
    <t>330-181-162</t>
  </si>
  <si>
    <t>330-203-180</t>
  </si>
  <si>
    <t>330-203-211</t>
  </si>
  <si>
    <t>33A-203-180</t>
  </si>
  <si>
    <t>33A-203-211</t>
  </si>
  <si>
    <t>340-163-131</t>
  </si>
  <si>
    <t>340-163-135</t>
  </si>
  <si>
    <t>340-166-392</t>
  </si>
  <si>
    <t>340-171-153</t>
  </si>
  <si>
    <t>340-174-180</t>
  </si>
  <si>
    <t>340-174-211</t>
  </si>
  <si>
    <t>340-203-180</t>
  </si>
  <si>
    <t>340-203-211</t>
  </si>
  <si>
    <t>34B-141-180</t>
  </si>
  <si>
    <t>34B-203-180</t>
  </si>
  <si>
    <t>34D-141-180</t>
  </si>
  <si>
    <t>34D-141-211</t>
  </si>
  <si>
    <t>34D-174-211</t>
  </si>
  <si>
    <t>34D-203-180</t>
  </si>
  <si>
    <t>34D-203-211</t>
  </si>
  <si>
    <t>34F-141-180</t>
  </si>
  <si>
    <t>34F-141-211</t>
  </si>
  <si>
    <t>34F-203-180</t>
  </si>
  <si>
    <t>34F-203-211</t>
  </si>
  <si>
    <t>34G-141-180</t>
  </si>
  <si>
    <t>34G-141-211</t>
  </si>
  <si>
    <t>34G-203-180</t>
  </si>
  <si>
    <t>34G-203-211</t>
  </si>
  <si>
    <t>34H-141-180</t>
  </si>
  <si>
    <t>34H-141-211</t>
  </si>
  <si>
    <t>34H-182-146</t>
  </si>
  <si>
    <t>34H-203-180</t>
  </si>
  <si>
    <t>34H-203-211</t>
  </si>
  <si>
    <t>34Z-171-180</t>
  </si>
  <si>
    <t>34Z-171-332</t>
  </si>
  <si>
    <t>34Z-181-121</t>
  </si>
  <si>
    <t>34Z-181-199</t>
  </si>
  <si>
    <t>34Z-203-180</t>
  </si>
  <si>
    <t>34Z-203-211</t>
  </si>
  <si>
    <t>350-170-181</t>
  </si>
  <si>
    <t>350-171-231</t>
  </si>
  <si>
    <t>350-174-180</t>
  </si>
  <si>
    <t>350-174-211</t>
  </si>
  <si>
    <t>350-174-221</t>
  </si>
  <si>
    <t>350-181-180</t>
  </si>
  <si>
    <t>350-183-311</t>
  </si>
  <si>
    <t>350-185-121</t>
  </si>
  <si>
    <t>350-203-180</t>
  </si>
  <si>
    <t>350-203-211</t>
  </si>
  <si>
    <t>35A-141-180</t>
  </si>
  <si>
    <t>35A-141-211</t>
  </si>
  <si>
    <t>35B-141-180</t>
  </si>
  <si>
    <t>35B-141-211</t>
  </si>
  <si>
    <t>35B-203-180</t>
  </si>
  <si>
    <t>35B-203-211</t>
  </si>
  <si>
    <t>360-141-180</t>
  </si>
  <si>
    <t>360-181-180</t>
  </si>
  <si>
    <t>360-203-180</t>
  </si>
  <si>
    <t>360-203-211</t>
  </si>
  <si>
    <t>36B-141-180</t>
  </si>
  <si>
    <t>36B-141-211</t>
  </si>
  <si>
    <t>36B-203-180</t>
  </si>
  <si>
    <t>36B-203-211</t>
  </si>
  <si>
    <t>36C-141-180</t>
  </si>
  <si>
    <t>36C-141-211</t>
  </si>
  <si>
    <t>36C-173-311</t>
  </si>
  <si>
    <t>36C-182-141</t>
  </si>
  <si>
    <t>36C-182-211</t>
  </si>
  <si>
    <t>36C-182-229</t>
  </si>
  <si>
    <t>36C-182-231</t>
  </si>
  <si>
    <t>36C-182-233</t>
  </si>
  <si>
    <t>36C-182-542</t>
  </si>
  <si>
    <t>36C-203-180</t>
  </si>
  <si>
    <t>36C-203-211</t>
  </si>
  <si>
    <t>36F-141-180</t>
  </si>
  <si>
    <t>36F-141-211</t>
  </si>
  <si>
    <t>36F-203-180</t>
  </si>
  <si>
    <t>36F-203-211</t>
  </si>
  <si>
    <t>36G-182-146</t>
  </si>
  <si>
    <t>36G-203-180</t>
  </si>
  <si>
    <t>370-141-180</t>
  </si>
  <si>
    <t>370-141-211</t>
  </si>
  <si>
    <t>370-171-121</t>
  </si>
  <si>
    <t>370-171-180</t>
  </si>
  <si>
    <t>370-171-462</t>
  </si>
  <si>
    <t>370-181-141</t>
  </si>
  <si>
    <t>370-185-311</t>
  </si>
  <si>
    <t>370-185-312</t>
  </si>
  <si>
    <t>370-203-180</t>
  </si>
  <si>
    <t>370-203-211</t>
  </si>
  <si>
    <t>380-141-180</t>
  </si>
  <si>
    <t>380-141-211</t>
  </si>
  <si>
    <t>380-171-129_2</t>
  </si>
  <si>
    <t>380-181-129_2</t>
  </si>
  <si>
    <t>380-185-142</t>
  </si>
  <si>
    <t>380-185-162</t>
  </si>
  <si>
    <t>380-185-211</t>
  </si>
  <si>
    <t>380-185-221</t>
  </si>
  <si>
    <t>380-185-231</t>
  </si>
  <si>
    <t>380-186-142</t>
  </si>
  <si>
    <t>380-186-211</t>
  </si>
  <si>
    <t>380-186-221</t>
  </si>
  <si>
    <t>380-186-231</t>
  </si>
  <si>
    <t>380-203-180</t>
  </si>
  <si>
    <t>380-203-211</t>
  </si>
  <si>
    <t>390-163-129_2</t>
  </si>
  <si>
    <t>390-169-129_2</t>
  </si>
  <si>
    <t>390-171-129_2</t>
  </si>
  <si>
    <t>390-181-129_2</t>
  </si>
  <si>
    <t>390-203-180</t>
  </si>
  <si>
    <t>390-203-211</t>
  </si>
  <si>
    <t>39A-141-180</t>
  </si>
  <si>
    <t>39A-141-211</t>
  </si>
  <si>
    <t>39A-172-233</t>
  </si>
  <si>
    <t>39A-182-181</t>
  </si>
  <si>
    <t>39A-203-180</t>
  </si>
  <si>
    <t>39A-203-211</t>
  </si>
  <si>
    <t>39B-203-180</t>
  </si>
  <si>
    <t>39B-203-211</t>
  </si>
  <si>
    <t>400-181-146</t>
  </si>
  <si>
    <t>400-181-231</t>
  </si>
  <si>
    <t>400-185-311</t>
  </si>
  <si>
    <t>400-203-180</t>
  </si>
  <si>
    <t>400-203-211</t>
  </si>
  <si>
    <t>410-181-180</t>
  </si>
  <si>
    <t>410-181-211</t>
  </si>
  <si>
    <t>410-181-311</t>
  </si>
  <si>
    <t>410-181-351</t>
  </si>
  <si>
    <t>410-181-411</t>
  </si>
  <si>
    <t>410-185-312</t>
  </si>
  <si>
    <t>410-185-392</t>
  </si>
  <si>
    <t>410-185-418</t>
  </si>
  <si>
    <t>410-203-180</t>
  </si>
  <si>
    <t>410-203-211</t>
  </si>
  <si>
    <t>41B-141-180</t>
  </si>
  <si>
    <t>41B-141-211</t>
  </si>
  <si>
    <t>41B-203-180</t>
  </si>
  <si>
    <t>41B-203-211</t>
  </si>
  <si>
    <t>41C-203-180</t>
  </si>
  <si>
    <t>41C-203-211</t>
  </si>
  <si>
    <t>41D-203-180</t>
  </si>
  <si>
    <t>41D-203-211</t>
  </si>
  <si>
    <t>41F-181-121</t>
  </si>
  <si>
    <t>41F-181-523</t>
  </si>
  <si>
    <t>41F-203-180</t>
  </si>
  <si>
    <t>41F-203-211</t>
  </si>
  <si>
    <t>41G-203-180</t>
  </si>
  <si>
    <t>41G-203-211</t>
  </si>
  <si>
    <t>41H-203-180</t>
  </si>
  <si>
    <t>41H-203-211</t>
  </si>
  <si>
    <t>41J-141-180</t>
  </si>
  <si>
    <t>41J-141-211</t>
  </si>
  <si>
    <t>41J-203-180</t>
  </si>
  <si>
    <t>41J-203-211</t>
  </si>
  <si>
    <t>41K-141-180</t>
  </si>
  <si>
    <t>41K-141-211</t>
  </si>
  <si>
    <t>41K-203-180</t>
  </si>
  <si>
    <t>41K-203-211</t>
  </si>
  <si>
    <t>41L-141-180</t>
  </si>
  <si>
    <t>41L-141-211</t>
  </si>
  <si>
    <t>41L-203-180</t>
  </si>
  <si>
    <t>41L-203-211</t>
  </si>
  <si>
    <t>41M-141-180</t>
  </si>
  <si>
    <t>41M-141-211</t>
  </si>
  <si>
    <t>41M-181-180</t>
  </si>
  <si>
    <t>41M-181-199</t>
  </si>
  <si>
    <t>41M-203-180</t>
  </si>
  <si>
    <t>41M-203-211</t>
  </si>
  <si>
    <t>41N-182-418</t>
  </si>
  <si>
    <t>41N-203-180</t>
  </si>
  <si>
    <t>41N-203-211</t>
  </si>
  <si>
    <t>41Q-141-180</t>
  </si>
  <si>
    <t>41Q-141-211</t>
  </si>
  <si>
    <t>41Q-203-180</t>
  </si>
  <si>
    <t>41Q-203-211</t>
  </si>
  <si>
    <t>41R-141-180</t>
  </si>
  <si>
    <t>41R-141-211</t>
  </si>
  <si>
    <t>41R-203-180</t>
  </si>
  <si>
    <t>41R-203-211</t>
  </si>
  <si>
    <t>420-141-180</t>
  </si>
  <si>
    <t>420-141-211</t>
  </si>
  <si>
    <t>420-171-129_2</t>
  </si>
  <si>
    <t>420-171-180</t>
  </si>
  <si>
    <t>420-203-180</t>
  </si>
  <si>
    <t>420-203-211</t>
  </si>
  <si>
    <t>421-170-462</t>
  </si>
  <si>
    <t>421-174-183</t>
  </si>
  <si>
    <t>421-174-211</t>
  </si>
  <si>
    <t>421-174-221</t>
  </si>
  <si>
    <t>421-181-180</t>
  </si>
  <si>
    <t>421-203-180</t>
  </si>
  <si>
    <t>421-203-211</t>
  </si>
  <si>
    <t>422-141-180</t>
  </si>
  <si>
    <t>422-141-211</t>
  </si>
  <si>
    <t>422-163-311</t>
  </si>
  <si>
    <t>422-181-141</t>
  </si>
  <si>
    <t>422-203-180</t>
  </si>
  <si>
    <t>422-203-211</t>
  </si>
  <si>
    <t>42A-141-180</t>
  </si>
  <si>
    <t>42A-141-211</t>
  </si>
  <si>
    <t>42A-203-180</t>
  </si>
  <si>
    <t>42A-203-211</t>
  </si>
  <si>
    <t>42B-141-180</t>
  </si>
  <si>
    <t>42B-141-211</t>
  </si>
  <si>
    <t>42B-186-411</t>
  </si>
  <si>
    <t>42B-203-180</t>
  </si>
  <si>
    <t>430-141-180</t>
  </si>
  <si>
    <t>430-141-211</t>
  </si>
  <si>
    <t>430-170-392</t>
  </si>
  <si>
    <t>430-203-180</t>
  </si>
  <si>
    <t>430-203-211</t>
  </si>
  <si>
    <t>43C-141-180</t>
  </si>
  <si>
    <t>43C-141-211</t>
  </si>
  <si>
    <t>43C-203-180</t>
  </si>
  <si>
    <t>43C-203-211</t>
  </si>
  <si>
    <t>43D-173-311</t>
  </si>
  <si>
    <t>43D-203-180</t>
  </si>
  <si>
    <t>43D-203-211</t>
  </si>
  <si>
    <t>440-141-180</t>
  </si>
  <si>
    <t>440-141-211</t>
  </si>
  <si>
    <t>440-183-411</t>
  </si>
  <si>
    <t>440-203-180</t>
  </si>
  <si>
    <t>440-203-211</t>
  </si>
  <si>
    <t>44A-141-180</t>
  </si>
  <si>
    <t>44A-141-211</t>
  </si>
  <si>
    <t>44A-181-542</t>
  </si>
  <si>
    <t>44A-203-180</t>
  </si>
  <si>
    <t>44A-203-211</t>
  </si>
  <si>
    <t>450-141-180</t>
  </si>
  <si>
    <t>450-141-211</t>
  </si>
  <si>
    <t>450-171-311</t>
  </si>
  <si>
    <t>450-171-314</t>
  </si>
  <si>
    <t>450-181-192</t>
  </si>
  <si>
    <t>450-185-311</t>
  </si>
  <si>
    <t>450-203-180</t>
  </si>
  <si>
    <t>450-203-211</t>
  </si>
  <si>
    <t>45A-203-180</t>
  </si>
  <si>
    <t>45A-203-211</t>
  </si>
  <si>
    <t>45B-141-180</t>
  </si>
  <si>
    <t>45B-185-121</t>
  </si>
  <si>
    <t>45B-203-180</t>
  </si>
  <si>
    <t>460-141-180</t>
  </si>
  <si>
    <t>460-141-211</t>
  </si>
  <si>
    <t>460-169-392</t>
  </si>
  <si>
    <t>460-170-392</t>
  </si>
  <si>
    <t>460-171-151</t>
  </si>
  <si>
    <t>460-171-184</t>
  </si>
  <si>
    <t>460-181-311</t>
  </si>
  <si>
    <t>460-203-180</t>
  </si>
  <si>
    <t>460-203-211</t>
  </si>
  <si>
    <t>470-141-180</t>
  </si>
  <si>
    <t>470-141-211</t>
  </si>
  <si>
    <t>470-165-418</t>
  </si>
  <si>
    <t>470-181-411</t>
  </si>
  <si>
    <t>470-203-180</t>
  </si>
  <si>
    <t>470-203-211</t>
  </si>
  <si>
    <t>480-181-129_2</t>
  </si>
  <si>
    <t>480-203-180</t>
  </si>
  <si>
    <t>480-203-211</t>
  </si>
  <si>
    <t>490-141-180</t>
  </si>
  <si>
    <t>490-141-211</t>
  </si>
  <si>
    <t>490-163-232</t>
  </si>
  <si>
    <t>490-163-462</t>
  </si>
  <si>
    <t>490-171-192</t>
  </si>
  <si>
    <t>490-171-462</t>
  </si>
  <si>
    <t>490-174-392</t>
  </si>
  <si>
    <t>490-203-180</t>
  </si>
  <si>
    <t>490-203-211</t>
  </si>
  <si>
    <t>491-141-180</t>
  </si>
  <si>
    <t>491-141-211</t>
  </si>
  <si>
    <t>491-163-317</t>
  </si>
  <si>
    <t>491-163-472</t>
  </si>
  <si>
    <t>491-171-472</t>
  </si>
  <si>
    <t>491-181-472</t>
  </si>
  <si>
    <t>491-203-180</t>
  </si>
  <si>
    <t>491-203-211</t>
  </si>
  <si>
    <t>49B-141-180</t>
  </si>
  <si>
    <t>49B-141-211</t>
  </si>
  <si>
    <t>49B-181-180</t>
  </si>
  <si>
    <t>49B-203-180</t>
  </si>
  <si>
    <t>49B-203-211</t>
  </si>
  <si>
    <t>49D-141-180</t>
  </si>
  <si>
    <t>49D-141-211</t>
  </si>
  <si>
    <t>49D-203-180</t>
  </si>
  <si>
    <t>49D-203-211</t>
  </si>
  <si>
    <t>49E-141-180</t>
  </si>
  <si>
    <t>49E-141-211</t>
  </si>
  <si>
    <t>49E-182-180</t>
  </si>
  <si>
    <t>49E-182-211</t>
  </si>
  <si>
    <t>49E-203-180</t>
  </si>
  <si>
    <t>49E-203-211</t>
  </si>
  <si>
    <t>49F-141-180</t>
  </si>
  <si>
    <t>49G-141-180</t>
  </si>
  <si>
    <t>49G-141-211</t>
  </si>
  <si>
    <t>500-141-180</t>
  </si>
  <si>
    <t>500-141-211</t>
  </si>
  <si>
    <t>500-169-131</t>
  </si>
  <si>
    <t>500-169-221</t>
  </si>
  <si>
    <t>500-169-231</t>
  </si>
  <si>
    <t>500-181-180</t>
  </si>
  <si>
    <t>500-181-183</t>
  </si>
  <si>
    <t>500-181-392</t>
  </si>
  <si>
    <t>500-203-180</t>
  </si>
  <si>
    <t>500-203-211</t>
  </si>
  <si>
    <t>50A-203-180</t>
  </si>
  <si>
    <t>50A-203-211</t>
  </si>
  <si>
    <t>50Z-181-180</t>
  </si>
  <si>
    <t>50Z-203-180</t>
  </si>
  <si>
    <t>510-141-180</t>
  </si>
  <si>
    <t>510-141-211</t>
  </si>
  <si>
    <t>510-171-422</t>
  </si>
  <si>
    <t>510-181-113</t>
  </si>
  <si>
    <t>510-186-411</t>
  </si>
  <si>
    <t>510-186-459</t>
  </si>
  <si>
    <t>510-203-180</t>
  </si>
  <si>
    <t>510-203-211</t>
  </si>
  <si>
    <t>51A-171-462</t>
  </si>
  <si>
    <t>51A-173-311</t>
  </si>
  <si>
    <t>51A-203-180</t>
  </si>
  <si>
    <t>51A-203-211</t>
  </si>
  <si>
    <t>51B-141-180</t>
  </si>
  <si>
    <t>51B-141-211</t>
  </si>
  <si>
    <t>51B-203-180</t>
  </si>
  <si>
    <t>51B-203-211</t>
  </si>
  <si>
    <t>520-141-180</t>
  </si>
  <si>
    <t>520-141-211</t>
  </si>
  <si>
    <t>520-181-331</t>
  </si>
  <si>
    <t>520-203-180</t>
  </si>
  <si>
    <t>520-203-211</t>
  </si>
  <si>
    <t>530-141-180</t>
  </si>
  <si>
    <t>530-141-211</t>
  </si>
  <si>
    <t>530-203-180</t>
  </si>
  <si>
    <t>530-203-211</t>
  </si>
  <si>
    <t>53B-141-180</t>
  </si>
  <si>
    <t>53B-141-211</t>
  </si>
  <si>
    <t>53B-203-180</t>
  </si>
  <si>
    <t>53B-203-211</t>
  </si>
  <si>
    <t>53C-141-180</t>
  </si>
  <si>
    <t>53C-141-211</t>
  </si>
  <si>
    <t>53C-173-317</t>
  </si>
  <si>
    <t>53C-181-411</t>
  </si>
  <si>
    <t>53C-203-180</t>
  </si>
  <si>
    <t>53C-203-211</t>
  </si>
  <si>
    <t>540-141-180</t>
  </si>
  <si>
    <t>540-141-211</t>
  </si>
  <si>
    <t>540-163-162</t>
  </si>
  <si>
    <t>540-203-180</t>
  </si>
  <si>
    <t>540-203-211</t>
  </si>
  <si>
    <t>54A-141-180</t>
  </si>
  <si>
    <t>54A-141-211</t>
  </si>
  <si>
    <t>54A-181-197</t>
  </si>
  <si>
    <t>54A-203-180</t>
  </si>
  <si>
    <t>54A-203-211</t>
  </si>
  <si>
    <t>550-141-180</t>
  </si>
  <si>
    <t>550-141-211</t>
  </si>
  <si>
    <t>550-174-180</t>
  </si>
  <si>
    <t>550-174-211</t>
  </si>
  <si>
    <t>550-185-121</t>
  </si>
  <si>
    <t>550-185-211</t>
  </si>
  <si>
    <t>550-185-221</t>
  </si>
  <si>
    <t>550-203-180</t>
  </si>
  <si>
    <t>550-203-211</t>
  </si>
  <si>
    <t>55A-141-211</t>
  </si>
  <si>
    <t>55A-203-180</t>
  </si>
  <si>
    <t>55A-203-211</t>
  </si>
  <si>
    <t>560-141-180</t>
  </si>
  <si>
    <t>560-141-211</t>
  </si>
  <si>
    <t>560-181-313</t>
  </si>
  <si>
    <t>560-184-180</t>
  </si>
  <si>
    <t>560-184-211</t>
  </si>
  <si>
    <t>560-184-392</t>
  </si>
  <si>
    <t>560-185-180</t>
  </si>
  <si>
    <t>560-185-211</t>
  </si>
  <si>
    <t>560-186-180</t>
  </si>
  <si>
    <t>560-186-211</t>
  </si>
  <si>
    <t>560-203-180</t>
  </si>
  <si>
    <t>560-203-211</t>
  </si>
  <si>
    <t>570-141-180</t>
  </si>
  <si>
    <t>570-141-211</t>
  </si>
  <si>
    <t>570-203-180</t>
  </si>
  <si>
    <t>570-203-211</t>
  </si>
  <si>
    <t>580-163-129_2</t>
  </si>
  <si>
    <t>580-171-129_1</t>
  </si>
  <si>
    <t>580-171-341</t>
  </si>
  <si>
    <t>580-171-461</t>
  </si>
  <si>
    <t>580-181-129_2</t>
  </si>
  <si>
    <t>580-181-311</t>
  </si>
  <si>
    <t>580-181-461</t>
  </si>
  <si>
    <t>580-203-180</t>
  </si>
  <si>
    <t>580-203-211</t>
  </si>
  <si>
    <t>58B-203-180</t>
  </si>
  <si>
    <t>58B-203-211</t>
  </si>
  <si>
    <t>590-141-180</t>
  </si>
  <si>
    <t>590-141-211</t>
  </si>
  <si>
    <t>590-203-180</t>
  </si>
  <si>
    <t>590-203-211</t>
  </si>
  <si>
    <t>600-141-180</t>
  </si>
  <si>
    <t>600-141-211</t>
  </si>
  <si>
    <t>600-169-129_2</t>
  </si>
  <si>
    <t>600-181-151</t>
  </si>
  <si>
    <t>600-181-153</t>
  </si>
  <si>
    <t>600-181-312</t>
  </si>
  <si>
    <t>600-181-411</t>
  </si>
  <si>
    <t>600-185-192</t>
  </si>
  <si>
    <t>600-185-211</t>
  </si>
  <si>
    <t>600-185-221</t>
  </si>
  <si>
    <t>600-185-232</t>
  </si>
  <si>
    <t>600-185-312</t>
  </si>
  <si>
    <t>600-185-392</t>
  </si>
  <si>
    <t>600-203-180</t>
  </si>
  <si>
    <t>600-203-211</t>
  </si>
  <si>
    <t>60B-181-180</t>
  </si>
  <si>
    <t>60B-181-211</t>
  </si>
  <si>
    <t>60B-203-180</t>
  </si>
  <si>
    <t>60B-203-211</t>
  </si>
  <si>
    <t>60D-141-180</t>
  </si>
  <si>
    <t>60D-141-211</t>
  </si>
  <si>
    <t>60D-182-542</t>
  </si>
  <si>
    <t>60D-203-180</t>
  </si>
  <si>
    <t>60D-203-211</t>
  </si>
  <si>
    <t>60F-141-180</t>
  </si>
  <si>
    <t>60F-141-211</t>
  </si>
  <si>
    <t>60F-203-180</t>
  </si>
  <si>
    <t>60F-203-211</t>
  </si>
  <si>
    <t>60G-141-180</t>
  </si>
  <si>
    <t>60G-141-211</t>
  </si>
  <si>
    <t>60G-203-180</t>
  </si>
  <si>
    <t>60G-203-211</t>
  </si>
  <si>
    <t>60I-203-180</t>
  </si>
  <si>
    <t>60I-203-211</t>
  </si>
  <si>
    <t>60J-141-180</t>
  </si>
  <si>
    <t>60J-141-211</t>
  </si>
  <si>
    <t>60J-203-180</t>
  </si>
  <si>
    <t>60J-203-211</t>
  </si>
  <si>
    <t>60K-141-180</t>
  </si>
  <si>
    <t>60K-141-211</t>
  </si>
  <si>
    <t>60K-203-180</t>
  </si>
  <si>
    <t>60K-203-211</t>
  </si>
  <si>
    <t>60L-141-180</t>
  </si>
  <si>
    <t>60L-141-211</t>
  </si>
  <si>
    <t>60L-203-180</t>
  </si>
  <si>
    <t>60L-203-211</t>
  </si>
  <si>
    <t>60M-141-180</t>
  </si>
  <si>
    <t>60M-141-211</t>
  </si>
  <si>
    <t>60M-173-317</t>
  </si>
  <si>
    <t>60M-203-180</t>
  </si>
  <si>
    <t>60M-203-211</t>
  </si>
  <si>
    <t>60N-141-180</t>
  </si>
  <si>
    <t>60N-203-180</t>
  </si>
  <si>
    <t>60P-203-180</t>
  </si>
  <si>
    <t>60P-203-211</t>
  </si>
  <si>
    <t>60Q-141-180</t>
  </si>
  <si>
    <t>60Q-141-211</t>
  </si>
  <si>
    <t>60Q-173-311</t>
  </si>
  <si>
    <t>60Q-203-180</t>
  </si>
  <si>
    <t>60S-141-180</t>
  </si>
  <si>
    <t>60S-141-211</t>
  </si>
  <si>
    <t>60S-203-180</t>
  </si>
  <si>
    <t>60S-203-211</t>
  </si>
  <si>
    <t>60U-141-180</t>
  </si>
  <si>
    <t>60U-141-211</t>
  </si>
  <si>
    <t>60U-171-146</t>
  </si>
  <si>
    <t>60U-171-211</t>
  </si>
  <si>
    <t>60U-181-180</t>
  </si>
  <si>
    <t>60U-181-311</t>
  </si>
  <si>
    <t>60U-203-180</t>
  </si>
  <si>
    <t>60U-203-211</t>
  </si>
  <si>
    <t>60Y-141-180</t>
  </si>
  <si>
    <t>60Y-141-211</t>
  </si>
  <si>
    <t>60Y-181-180</t>
  </si>
  <si>
    <t>60Y-203-180</t>
  </si>
  <si>
    <t>60Z-181-180</t>
  </si>
  <si>
    <t>60Z-181-229</t>
  </si>
  <si>
    <t>60Z-203-180</t>
  </si>
  <si>
    <t>60Z-203-211</t>
  </si>
  <si>
    <t>610-181-180</t>
  </si>
  <si>
    <t>610-203-180</t>
  </si>
  <si>
    <t>610-203-211</t>
  </si>
  <si>
    <t>61J-203-180</t>
  </si>
  <si>
    <t>61J-203-211</t>
  </si>
  <si>
    <t>61K-141-180</t>
  </si>
  <si>
    <t>61K-141-211</t>
  </si>
  <si>
    <t>61L-141-180</t>
  </si>
  <si>
    <t>61L-141-211</t>
  </si>
  <si>
    <t>61L-181-180</t>
  </si>
  <si>
    <t>61L-181-311</t>
  </si>
  <si>
    <t>61L-203-180</t>
  </si>
  <si>
    <t>61L-203-211</t>
  </si>
  <si>
    <t>61N-203-180</t>
  </si>
  <si>
    <t>61N-203-211</t>
  </si>
  <si>
    <t>61P-203-180</t>
  </si>
  <si>
    <t>61P-203-211</t>
  </si>
  <si>
    <t>61Q-141-180</t>
  </si>
  <si>
    <t>61Q-141-211</t>
  </si>
  <si>
    <t>61Q-181-233</t>
  </si>
  <si>
    <t>61Q-203-180</t>
  </si>
  <si>
    <t>61Q-203-211</t>
  </si>
  <si>
    <t>61R-141-180</t>
  </si>
  <si>
    <t>61R-141-211</t>
  </si>
  <si>
    <t>61R-203-180</t>
  </si>
  <si>
    <t>61R-203-211</t>
  </si>
  <si>
    <t>61S-141-180</t>
  </si>
  <si>
    <t>61S-141-211</t>
  </si>
  <si>
    <t>61S-203-180</t>
  </si>
  <si>
    <t>61S-203-211</t>
  </si>
  <si>
    <t>61T-203-180</t>
  </si>
  <si>
    <t>61U-141-180</t>
  </si>
  <si>
    <t>61U-141-211</t>
  </si>
  <si>
    <t>61U-203-180</t>
  </si>
  <si>
    <t>61U-203-211</t>
  </si>
  <si>
    <t>61V-141-180</t>
  </si>
  <si>
    <t>61V-203-180</t>
  </si>
  <si>
    <t>61W-169-317</t>
  </si>
  <si>
    <t>61W-203-180</t>
  </si>
  <si>
    <t>61W-203-211</t>
  </si>
  <si>
    <t>61X-181-211</t>
  </si>
  <si>
    <t>61X-181-229</t>
  </si>
  <si>
    <t>61X-181-231</t>
  </si>
  <si>
    <t>61Y-141-180</t>
  </si>
  <si>
    <t>61Y-203-180</t>
  </si>
  <si>
    <t>620-171-180</t>
  </si>
  <si>
    <t>620-171-211</t>
  </si>
  <si>
    <t>62A-141-180</t>
  </si>
  <si>
    <t>62A-141-211</t>
  </si>
  <si>
    <t>62A-181-180</t>
  </si>
  <si>
    <t>62A-181-211</t>
  </si>
  <si>
    <t>62A-203-180</t>
  </si>
  <si>
    <t>62A-203-211</t>
  </si>
  <si>
    <t>62J-141-180</t>
  </si>
  <si>
    <t>62J-141-211</t>
  </si>
  <si>
    <t>62J-181-233</t>
  </si>
  <si>
    <t>62J-203-180</t>
  </si>
  <si>
    <t>62J-203-211</t>
  </si>
  <si>
    <t>62K-141-180</t>
  </si>
  <si>
    <t>62K-203-180</t>
  </si>
  <si>
    <t>62L-203-180</t>
  </si>
  <si>
    <t>62L-203-211</t>
  </si>
  <si>
    <t>630-141-180</t>
  </si>
  <si>
    <t>630-141-211</t>
  </si>
  <si>
    <t>630-174-180</t>
  </si>
  <si>
    <t>630-174-211</t>
  </si>
  <si>
    <t>630-181-541</t>
  </si>
  <si>
    <t>630-186-146</t>
  </si>
  <si>
    <t>630-186-211</t>
  </si>
  <si>
    <t>630-203-180</t>
  </si>
  <si>
    <t>630-203-211</t>
  </si>
  <si>
    <t>63A-141-180</t>
  </si>
  <si>
    <t>63A-141-211</t>
  </si>
  <si>
    <t>63A-182-173</t>
  </si>
  <si>
    <t>63A-182-211</t>
  </si>
  <si>
    <t>63A-182-422</t>
  </si>
  <si>
    <t>63A-182-462</t>
  </si>
  <si>
    <t>63B-203-180</t>
  </si>
  <si>
    <t>63B-203-211</t>
  </si>
  <si>
    <t>63C-141-180</t>
  </si>
  <si>
    <t>63C-141-211</t>
  </si>
  <si>
    <t>63C-172-146</t>
  </si>
  <si>
    <t>63C-172-211</t>
  </si>
  <si>
    <t>63C-182-141</t>
  </si>
  <si>
    <t>63C-182-162</t>
  </si>
  <si>
    <t>63C-203-180</t>
  </si>
  <si>
    <t>63C-203-211</t>
  </si>
  <si>
    <t>640-141-180</t>
  </si>
  <si>
    <t>640-141-211</t>
  </si>
  <si>
    <t>640-163-180</t>
  </si>
  <si>
    <t>640-163-472</t>
  </si>
  <si>
    <t>640-171-472</t>
  </si>
  <si>
    <t>640-174-180</t>
  </si>
  <si>
    <t>640-174-183</t>
  </si>
  <si>
    <t>640-174-211</t>
  </si>
  <si>
    <t>640-174-221</t>
  </si>
  <si>
    <t>640-181-180</t>
  </si>
  <si>
    <t>640-203-180</t>
  </si>
  <si>
    <t>640-203-211</t>
  </si>
  <si>
    <t>64A-141-180</t>
  </si>
  <si>
    <t>64A-141-211</t>
  </si>
  <si>
    <t>64A-171-231</t>
  </si>
  <si>
    <t>64A-181-180</t>
  </si>
  <si>
    <t>64A-181-229</t>
  </si>
  <si>
    <t>64A-203-180</t>
  </si>
  <si>
    <t>64A-203-211</t>
  </si>
  <si>
    <t>650-141-180</t>
  </si>
  <si>
    <t>650-141-211</t>
  </si>
  <si>
    <t>650-166-418</t>
  </si>
  <si>
    <t>650-181-180</t>
  </si>
  <si>
    <t>650-185-311</t>
  </si>
  <si>
    <t>650-185-312</t>
  </si>
  <si>
    <t>650-203-180</t>
  </si>
  <si>
    <t>650-203-211</t>
  </si>
  <si>
    <t>65A-171-311</t>
  </si>
  <si>
    <t>65A-203-180</t>
  </si>
  <si>
    <t>65A-203-211</t>
  </si>
  <si>
    <t>65B-141-180</t>
  </si>
  <si>
    <t>65B-203-180</t>
  </si>
  <si>
    <t>65C-141-180</t>
  </si>
  <si>
    <t>65C-141-211</t>
  </si>
  <si>
    <t>65C-203-180</t>
  </si>
  <si>
    <t>65C-203-211</t>
  </si>
  <si>
    <t>65D-141-180</t>
  </si>
  <si>
    <t>65D-141-211</t>
  </si>
  <si>
    <t>65D-203-180</t>
  </si>
  <si>
    <t>65D-203-211</t>
  </si>
  <si>
    <t>65F-141-180</t>
  </si>
  <si>
    <t>65F-203-180</t>
  </si>
  <si>
    <t>65G-203-180</t>
  </si>
  <si>
    <t>65G-203-211</t>
  </si>
  <si>
    <t>65Z-203-180</t>
  </si>
  <si>
    <t>65Z-203-211</t>
  </si>
  <si>
    <t>660-171-180</t>
  </si>
  <si>
    <t>660-171-472</t>
  </si>
  <si>
    <t>660-203-180</t>
  </si>
  <si>
    <t>660-203-211</t>
  </si>
  <si>
    <t>66A-141-180</t>
  </si>
  <si>
    <t>66A-141-211</t>
  </si>
  <si>
    <t>66A-203-180</t>
  </si>
  <si>
    <t>66A-203-211</t>
  </si>
  <si>
    <t>670-141-180</t>
  </si>
  <si>
    <t>670-141-211</t>
  </si>
  <si>
    <t>670-203-180</t>
  </si>
  <si>
    <t>670-203-211</t>
  </si>
  <si>
    <t>67B-141-180</t>
  </si>
  <si>
    <t>67B-141-211</t>
  </si>
  <si>
    <t>67B-181-312</t>
  </si>
  <si>
    <t>67B-203-180</t>
  </si>
  <si>
    <t>680-203-180</t>
  </si>
  <si>
    <t>680-203-211</t>
  </si>
  <si>
    <t>681-141-180</t>
  </si>
  <si>
    <t>681-141-211</t>
  </si>
  <si>
    <t>681-171-183</t>
  </si>
  <si>
    <t>681-174-183</t>
  </si>
  <si>
    <t>681-174-211</t>
  </si>
  <si>
    <t>681-174-221</t>
  </si>
  <si>
    <t>681-203-180</t>
  </si>
  <si>
    <t>681-203-211</t>
  </si>
  <si>
    <t>68A-203-180</t>
  </si>
  <si>
    <t>68A-203-211</t>
  </si>
  <si>
    <t>68C-141-180</t>
  </si>
  <si>
    <t>68C-141-211</t>
  </si>
  <si>
    <t>68C-172-180</t>
  </si>
  <si>
    <t>68C-203-180</t>
  </si>
  <si>
    <t>68C-203-211</t>
  </si>
  <si>
    <t>690-141-180</t>
  </si>
  <si>
    <t>690-141-211</t>
  </si>
  <si>
    <t>690-203-180</t>
  </si>
  <si>
    <t>690-203-211</t>
  </si>
  <si>
    <t>69A-141-180</t>
  </si>
  <si>
    <t>69A-141-211</t>
  </si>
  <si>
    <t>69A-173-317</t>
  </si>
  <si>
    <t>69A-181-180</t>
  </si>
  <si>
    <t>69A-185-311</t>
  </si>
  <si>
    <t>69A-203-180</t>
  </si>
  <si>
    <t>69A-203-211</t>
  </si>
  <si>
    <t>700-141-180</t>
  </si>
  <si>
    <t>700-141-211</t>
  </si>
  <si>
    <t>700-163-472</t>
  </si>
  <si>
    <t>700-167-472</t>
  </si>
  <si>
    <t>700-171-414</t>
  </si>
  <si>
    <t>700-181-392</t>
  </si>
  <si>
    <t>700-203-180</t>
  </si>
  <si>
    <t>700-203-211</t>
  </si>
  <si>
    <t>70A-141-180</t>
  </si>
  <si>
    <t>710-174-180</t>
  </si>
  <si>
    <t>710-174-211</t>
  </si>
  <si>
    <t>710-174-311</t>
  </si>
  <si>
    <t>710-181-145</t>
  </si>
  <si>
    <t>710-203-180</t>
  </si>
  <si>
    <t>710-203-211</t>
  </si>
  <si>
    <t>720-141-180</t>
  </si>
  <si>
    <t>720-141-211</t>
  </si>
  <si>
    <t>720-171-461</t>
  </si>
  <si>
    <t>720-181-523</t>
  </si>
  <si>
    <t>720-185-411</t>
  </si>
  <si>
    <t>720-203-180</t>
  </si>
  <si>
    <t>720-203-211</t>
  </si>
  <si>
    <t>730-186-121</t>
  </si>
  <si>
    <t>730-186-211</t>
  </si>
  <si>
    <t>730-186-221</t>
  </si>
  <si>
    <t>730-186-231</t>
  </si>
  <si>
    <t>730-203-180</t>
  </si>
  <si>
    <t>730-203-211</t>
  </si>
  <si>
    <t>73A-203-180</t>
  </si>
  <si>
    <t>73A-203-211</t>
  </si>
  <si>
    <t>73B-141-180</t>
  </si>
  <si>
    <t>73B-141-211</t>
  </si>
  <si>
    <t>73B-203-180</t>
  </si>
  <si>
    <t>73B-203-211</t>
  </si>
  <si>
    <t>740-170-221</t>
  </si>
  <si>
    <t>740-171-129_1</t>
  </si>
  <si>
    <t>740-171-129_2</t>
  </si>
  <si>
    <t>740-171-167</t>
  </si>
  <si>
    <t>740-171-180</t>
  </si>
  <si>
    <t>740-171-184</t>
  </si>
  <si>
    <t>740-171-459</t>
  </si>
  <si>
    <t>740-171-461</t>
  </si>
  <si>
    <t>740-171-462</t>
  </si>
  <si>
    <t>740-173-317</t>
  </si>
  <si>
    <t>740-181-129_2</t>
  </si>
  <si>
    <t>740-203-180</t>
  </si>
  <si>
    <t>740-203-211</t>
  </si>
  <si>
    <t>74C-141-180</t>
  </si>
  <si>
    <t>74C-141-211</t>
  </si>
  <si>
    <t>74C-203-180</t>
  </si>
  <si>
    <t>74C-203-211</t>
  </si>
  <si>
    <t>74Z-181-411</t>
  </si>
  <si>
    <t>750-141-180</t>
  </si>
  <si>
    <t>750-141-211</t>
  </si>
  <si>
    <t>750-171-152</t>
  </si>
  <si>
    <t>750-203-180</t>
  </si>
  <si>
    <t>750-203-211</t>
  </si>
  <si>
    <t>760-141-180</t>
  </si>
  <si>
    <t>760-141-211</t>
  </si>
  <si>
    <t>760-171-312</t>
  </si>
  <si>
    <t>760-181-151</t>
  </si>
  <si>
    <t>760-181-180</t>
  </si>
  <si>
    <t>760-181-312</t>
  </si>
  <si>
    <t>760-181-418</t>
  </si>
  <si>
    <t>760-184-423</t>
  </si>
  <si>
    <t>760-186-121</t>
  </si>
  <si>
    <t>760-186-211</t>
  </si>
  <si>
    <t>760-186-221</t>
  </si>
  <si>
    <t>760-186-231</t>
  </si>
  <si>
    <t>760-203-180</t>
  </si>
  <si>
    <t>760-203-211</t>
  </si>
  <si>
    <t>761-141-180</t>
  </si>
  <si>
    <t>761-141-211</t>
  </si>
  <si>
    <t>761-171-461</t>
  </si>
  <si>
    <t>761-203-180</t>
  </si>
  <si>
    <t>761-203-211</t>
  </si>
  <si>
    <t>76A-203-180</t>
  </si>
  <si>
    <t>76A-203-211</t>
  </si>
  <si>
    <t>770-141-180</t>
  </si>
  <si>
    <t>770-141-211</t>
  </si>
  <si>
    <t>770-174-392</t>
  </si>
  <si>
    <t>770-183-311</t>
  </si>
  <si>
    <t>770-183-411</t>
  </si>
  <si>
    <t>770-203-180</t>
  </si>
  <si>
    <t>770-203-211</t>
  </si>
  <si>
    <t>780-141-180</t>
  </si>
  <si>
    <t>780-141-211</t>
  </si>
  <si>
    <t>780-181-180</t>
  </si>
  <si>
    <t>780-203-180</t>
  </si>
  <si>
    <t>780-203-211</t>
  </si>
  <si>
    <t>78A-141-180</t>
  </si>
  <si>
    <t>78B-141-180</t>
  </si>
  <si>
    <t>78B-141-211</t>
  </si>
  <si>
    <t>790-141-180</t>
  </si>
  <si>
    <t>790-141-211</t>
  </si>
  <si>
    <t>790-203-180</t>
  </si>
  <si>
    <t>790-203-211</t>
  </si>
  <si>
    <t>79A-141-180</t>
  </si>
  <si>
    <t>79A-141-211</t>
  </si>
  <si>
    <t>79A-203-180</t>
  </si>
  <si>
    <t>79A-203-211</t>
  </si>
  <si>
    <t>79Z-181-121</t>
  </si>
  <si>
    <t>79Z-181-180</t>
  </si>
  <si>
    <t>79Z-181-184</t>
  </si>
  <si>
    <t>79Z-203-180</t>
  </si>
  <si>
    <t>79Z-203-211</t>
  </si>
  <si>
    <t>800-141-180</t>
  </si>
  <si>
    <t>800-141-211</t>
  </si>
  <si>
    <t>800-181-312</t>
  </si>
  <si>
    <t>800-185-311</t>
  </si>
  <si>
    <t>800-203-180</t>
  </si>
  <si>
    <t>800-203-211</t>
  </si>
  <si>
    <t>80C-141-180</t>
  </si>
  <si>
    <t>80C-141-211</t>
  </si>
  <si>
    <t>80C-203-180</t>
  </si>
  <si>
    <t>80C-203-211</t>
  </si>
  <si>
    <t>810-141-180</t>
  </si>
  <si>
    <t>810-141-211</t>
  </si>
  <si>
    <t>810-163-129_2</t>
  </si>
  <si>
    <t>810-169-129_2</t>
  </si>
  <si>
    <t>810-171-129_2</t>
  </si>
  <si>
    <t>810-203-180</t>
  </si>
  <si>
    <t>810-203-211</t>
  </si>
  <si>
    <t>81A-181-180</t>
  </si>
  <si>
    <t>81A-203-180</t>
  </si>
  <si>
    <t>81A-203-211</t>
  </si>
  <si>
    <t>81B-166-418</t>
  </si>
  <si>
    <t>81B-171-121</t>
  </si>
  <si>
    <t>81B-171-173</t>
  </si>
  <si>
    <t>81B-171-211</t>
  </si>
  <si>
    <t>81B-181-121</t>
  </si>
  <si>
    <t>81B-181-152</t>
  </si>
  <si>
    <t>81B-203-180</t>
  </si>
  <si>
    <t>81B-203-211</t>
  </si>
  <si>
    <t>820-141-180</t>
  </si>
  <si>
    <t>820-141-211</t>
  </si>
  <si>
    <t>820-163-181</t>
  </si>
  <si>
    <t>820-171-181</t>
  </si>
  <si>
    <t>820-181-422</t>
  </si>
  <si>
    <t>820-203-180</t>
  </si>
  <si>
    <t>820-203-211</t>
  </si>
  <si>
    <t>821-141-180</t>
  </si>
  <si>
    <t>821-141-211</t>
  </si>
  <si>
    <t>821-171-184</t>
  </si>
  <si>
    <t>821-181-180</t>
  </si>
  <si>
    <t>821-181-181</t>
  </si>
  <si>
    <t>821-181-311</t>
  </si>
  <si>
    <t>821-203-180</t>
  </si>
  <si>
    <t>821-203-211</t>
  </si>
  <si>
    <t>830-141-180</t>
  </si>
  <si>
    <t>830-141-211</t>
  </si>
  <si>
    <t>830-165-418</t>
  </si>
  <si>
    <t>830-181-181</t>
  </si>
  <si>
    <t>830-181-211</t>
  </si>
  <si>
    <t>830-181-221</t>
  </si>
  <si>
    <t>830-203-180</t>
  </si>
  <si>
    <t>830-203-211</t>
  </si>
  <si>
    <t>840-141-180</t>
  </si>
  <si>
    <t>840-141-211</t>
  </si>
  <si>
    <t>840-171-129_2</t>
  </si>
  <si>
    <t>840-171-180</t>
  </si>
  <si>
    <t>840-181-129_2</t>
  </si>
  <si>
    <t>840-203-180</t>
  </si>
  <si>
    <t>840-203-211</t>
  </si>
  <si>
    <t>84B-141-180</t>
  </si>
  <si>
    <t>84B-141-211</t>
  </si>
  <si>
    <t>84B-182-180</t>
  </si>
  <si>
    <t>84B-182-211</t>
  </si>
  <si>
    <t>84B-182-422</t>
  </si>
  <si>
    <t>84B-182-461</t>
  </si>
  <si>
    <t>84B-203-180</t>
  </si>
  <si>
    <t>84B-203-211</t>
  </si>
  <si>
    <t>850-169-180</t>
  </si>
  <si>
    <t>850-171-462</t>
  </si>
  <si>
    <t>850-181-462</t>
  </si>
  <si>
    <t>850-186-411</t>
  </si>
  <si>
    <t>850-203-180</t>
  </si>
  <si>
    <t>850-203-211</t>
  </si>
  <si>
    <t>860-141-180</t>
  </si>
  <si>
    <t>860-141-211</t>
  </si>
  <si>
    <t>860-171-114</t>
  </si>
  <si>
    <t>860-171-129_2</t>
  </si>
  <si>
    <t>860-171-173</t>
  </si>
  <si>
    <t>860-171-343</t>
  </si>
  <si>
    <t>860-184-411</t>
  </si>
  <si>
    <t>860-203-180</t>
  </si>
  <si>
    <t>860-203-211</t>
  </si>
  <si>
    <t>861-141-180</t>
  </si>
  <si>
    <t>861-141-211</t>
  </si>
  <si>
    <t>861-163-129_2</t>
  </si>
  <si>
    <t>861-171-129_2</t>
  </si>
  <si>
    <t>861-171-180</t>
  </si>
  <si>
    <t>861-181-129_2</t>
  </si>
  <si>
    <t>861-203-180</t>
  </si>
  <si>
    <t>861-203-211</t>
  </si>
  <si>
    <t>862-141-180</t>
  </si>
  <si>
    <t>862-141-211</t>
  </si>
  <si>
    <t>862-203-180</t>
  </si>
  <si>
    <t>862-203-211</t>
  </si>
  <si>
    <t>86T-182-532</t>
  </si>
  <si>
    <t>86T-182-541</t>
  </si>
  <si>
    <t>86T-185-141</t>
  </si>
  <si>
    <t>86T-185-211</t>
  </si>
  <si>
    <t>86T-185-221</t>
  </si>
  <si>
    <t>86T-203-180</t>
  </si>
  <si>
    <t>86T-203-211</t>
  </si>
  <si>
    <t>870-169-129_2</t>
  </si>
  <si>
    <t>870-181-522</t>
  </si>
  <si>
    <t>870-203-180</t>
  </si>
  <si>
    <t>870-203-211</t>
  </si>
  <si>
    <t>87A-203-180</t>
  </si>
  <si>
    <t>87A-203-211</t>
  </si>
  <si>
    <t>880-171-311</t>
  </si>
  <si>
    <t>880-181-180</t>
  </si>
  <si>
    <t>880-203-180</t>
  </si>
  <si>
    <t>880-203-211</t>
  </si>
  <si>
    <t>88A-141-180</t>
  </si>
  <si>
    <t>88A-141-211</t>
  </si>
  <si>
    <t>88A-203-180</t>
  </si>
  <si>
    <t>88A-203-211</t>
  </si>
  <si>
    <t>890-181-183</t>
  </si>
  <si>
    <t>890-181-411</t>
  </si>
  <si>
    <t>890-203-180</t>
  </si>
  <si>
    <t>890-203-211</t>
  </si>
  <si>
    <t>900-141-180</t>
  </si>
  <si>
    <t>900-141-211</t>
  </si>
  <si>
    <t>900-163-180</t>
  </si>
  <si>
    <t>900-203-180</t>
  </si>
  <si>
    <t>900-203-211</t>
  </si>
  <si>
    <t>90A-141-180</t>
  </si>
  <si>
    <t>90A-141-211</t>
  </si>
  <si>
    <t>90A-186-411</t>
  </si>
  <si>
    <t>90A-203-180</t>
  </si>
  <si>
    <t>90A-203-211</t>
  </si>
  <si>
    <t>90B-182-148</t>
  </si>
  <si>
    <t>90B-182-211</t>
  </si>
  <si>
    <t>90B-182-411</t>
  </si>
  <si>
    <t>90B-182-418</t>
  </si>
  <si>
    <t>90B-203-180</t>
  </si>
  <si>
    <t>90C-141-180</t>
  </si>
  <si>
    <t>90C-203-180</t>
  </si>
  <si>
    <t>90D-141-180</t>
  </si>
  <si>
    <t>90D-141-211</t>
  </si>
  <si>
    <t>90D-181-180</t>
  </si>
  <si>
    <t>90D-181-211</t>
  </si>
  <si>
    <t>90D-203-180</t>
  </si>
  <si>
    <t>90D-203-211</t>
  </si>
  <si>
    <t>90F-141-180</t>
  </si>
  <si>
    <t>90F-141-211</t>
  </si>
  <si>
    <t>90F-203-180</t>
  </si>
  <si>
    <t>90F-203-211</t>
  </si>
  <si>
    <t>910-171-541</t>
  </si>
  <si>
    <t>910-181-180</t>
  </si>
  <si>
    <t>910-181-211</t>
  </si>
  <si>
    <t>910-203-180</t>
  </si>
  <si>
    <t>910-203-211</t>
  </si>
  <si>
    <t>91A-181-462</t>
  </si>
  <si>
    <t>91A-203-180</t>
  </si>
  <si>
    <t>91A-203-211</t>
  </si>
  <si>
    <t>91B-203-180</t>
  </si>
  <si>
    <t>91B-203-211</t>
  </si>
  <si>
    <t>920-141-180</t>
  </si>
  <si>
    <t>920-141-211</t>
  </si>
  <si>
    <t>920-163-129_2</t>
  </si>
  <si>
    <t>920-163-351</t>
  </si>
  <si>
    <t>920-169-129_2</t>
  </si>
  <si>
    <t>920-169-180</t>
  </si>
  <si>
    <t>920-171-129_2</t>
  </si>
  <si>
    <t>920-171-192</t>
  </si>
  <si>
    <t>920-171-411</t>
  </si>
  <si>
    <t>920-181-129_2</t>
  </si>
  <si>
    <t>920-181-180</t>
  </si>
  <si>
    <t>920-203-180</t>
  </si>
  <si>
    <t>920-203-211</t>
  </si>
  <si>
    <t>92B-141-180</t>
  </si>
  <si>
    <t>92B-141-211</t>
  </si>
  <si>
    <t>92B-203-180</t>
  </si>
  <si>
    <t>92B-203-211</t>
  </si>
  <si>
    <t>92D-141-180</t>
  </si>
  <si>
    <t>92D-141-211</t>
  </si>
  <si>
    <t>92D-203-180</t>
  </si>
  <si>
    <t>92D-203-211</t>
  </si>
  <si>
    <t>92E-141-180</t>
  </si>
  <si>
    <t>92E-141-211</t>
  </si>
  <si>
    <t>92E-182-180</t>
  </si>
  <si>
    <t>92E-182-211</t>
  </si>
  <si>
    <t>92E-203-180</t>
  </si>
  <si>
    <t>92E-203-211</t>
  </si>
  <si>
    <t>92F-141-180</t>
  </si>
  <si>
    <t>92F-141-211</t>
  </si>
  <si>
    <t>92F-203-180</t>
  </si>
  <si>
    <t>92F-203-211</t>
  </si>
  <si>
    <t>92G-182-180</t>
  </si>
  <si>
    <t>92G-182-211</t>
  </si>
  <si>
    <t>92G-182-411</t>
  </si>
  <si>
    <t>92G-203-180</t>
  </si>
  <si>
    <t>92G-203-211</t>
  </si>
  <si>
    <t>92K-203-180</t>
  </si>
  <si>
    <t>92K-203-211</t>
  </si>
  <si>
    <t>92L-141-180</t>
  </si>
  <si>
    <t>92L-141-211</t>
  </si>
  <si>
    <t>92M-141-180</t>
  </si>
  <si>
    <t>92M-141-211</t>
  </si>
  <si>
    <t>92M-203-180</t>
  </si>
  <si>
    <t>92M-203-211</t>
  </si>
  <si>
    <t>92N-203-180</t>
  </si>
  <si>
    <t>92N-203-211</t>
  </si>
  <si>
    <t>92P-141-180</t>
  </si>
  <si>
    <t>92P-141-211</t>
  </si>
  <si>
    <t>92P-203-180</t>
  </si>
  <si>
    <t>92P-203-211</t>
  </si>
  <si>
    <t>92R-141-180</t>
  </si>
  <si>
    <t>92R-141-211</t>
  </si>
  <si>
    <t>92R-182-418</t>
  </si>
  <si>
    <t>92R-203-180</t>
  </si>
  <si>
    <t>92R-203-211</t>
  </si>
  <si>
    <t>92S-203-180</t>
  </si>
  <si>
    <t>92S-203-211</t>
  </si>
  <si>
    <t>92T-203-180</t>
  </si>
  <si>
    <t>92T-203-211</t>
  </si>
  <si>
    <t>92U-141-180</t>
  </si>
  <si>
    <t>92U-141-211</t>
  </si>
  <si>
    <t>92U-203-180</t>
  </si>
  <si>
    <t>92U-203-211</t>
  </si>
  <si>
    <t>92V-141-180</t>
  </si>
  <si>
    <t>92V-141-211</t>
  </si>
  <si>
    <t>92V-203-180</t>
  </si>
  <si>
    <t>92V-203-211</t>
  </si>
  <si>
    <t>92W-141-180</t>
  </si>
  <si>
    <t>92Y-169-311</t>
  </si>
  <si>
    <t>92Y-182-131</t>
  </si>
  <si>
    <t>92Y-182-180</t>
  </si>
  <si>
    <t>92Y-182-211</t>
  </si>
  <si>
    <t>92Y-182-411</t>
  </si>
  <si>
    <t>92Y-203-180</t>
  </si>
  <si>
    <t>92Y-203-211</t>
  </si>
  <si>
    <t>930-141-180</t>
  </si>
  <si>
    <t>930-141-211</t>
  </si>
  <si>
    <t>930-173-311</t>
  </si>
  <si>
    <t>930-203-180</t>
  </si>
  <si>
    <t>930-203-211</t>
  </si>
  <si>
    <t>93A-141-180</t>
  </si>
  <si>
    <t>93A-141-211</t>
  </si>
  <si>
    <t>93A-171-411</t>
  </si>
  <si>
    <t>93A-203-180</t>
  </si>
  <si>
    <t>93A-203-211</t>
  </si>
  <si>
    <t>93J-203-180</t>
  </si>
  <si>
    <t>93J-203-211</t>
  </si>
  <si>
    <t>93L-141-180</t>
  </si>
  <si>
    <t>93L-141-211</t>
  </si>
  <si>
    <t>93L-171-146</t>
  </si>
  <si>
    <t>93L-171-211</t>
  </si>
  <si>
    <t>93L-181-311</t>
  </si>
  <si>
    <t>93L-203-180</t>
  </si>
  <si>
    <t>93L-203-211</t>
  </si>
  <si>
    <t>93M-141-180</t>
  </si>
  <si>
    <t>93M-141-211</t>
  </si>
  <si>
    <t>93M-203-180</t>
  </si>
  <si>
    <t>93M-203-211</t>
  </si>
  <si>
    <t>93N-141-180</t>
  </si>
  <si>
    <t>93N-203-180</t>
  </si>
  <si>
    <t>93P-141-180</t>
  </si>
  <si>
    <t>93P-141-211</t>
  </si>
  <si>
    <t>93P-203-180</t>
  </si>
  <si>
    <t>93P-203-211</t>
  </si>
  <si>
    <t>93Q-141-180</t>
  </si>
  <si>
    <t>93Q-141-211</t>
  </si>
  <si>
    <t>93Q-203-180</t>
  </si>
  <si>
    <t>93Q-203-211</t>
  </si>
  <si>
    <t>93R-141-180</t>
  </si>
  <si>
    <t>93R-141-211</t>
  </si>
  <si>
    <t>93R-203-180</t>
  </si>
  <si>
    <t>93R-203-211</t>
  </si>
  <si>
    <t>93T-141-180</t>
  </si>
  <si>
    <t>93V-141-180</t>
  </si>
  <si>
    <t>93V-141-211</t>
  </si>
  <si>
    <t>93V-203-180</t>
  </si>
  <si>
    <t>93V-203-211</t>
  </si>
  <si>
    <t>940-171-180</t>
  </si>
  <si>
    <t>940-174-180</t>
  </si>
  <si>
    <t>940-174-211</t>
  </si>
  <si>
    <t>940-181-148</t>
  </si>
  <si>
    <t>940-181-180</t>
  </si>
  <si>
    <t>940-181-231</t>
  </si>
  <si>
    <t>940-203-180</t>
  </si>
  <si>
    <t>940-203-211</t>
  </si>
  <si>
    <t>94A-141-180</t>
  </si>
  <si>
    <t>94A-141-211</t>
  </si>
  <si>
    <t>94A-170-229</t>
  </si>
  <si>
    <t>94A-203-180</t>
  </si>
  <si>
    <t>94A-203-211</t>
  </si>
  <si>
    <t>94Z-141-180</t>
  </si>
  <si>
    <t>94Z-141-211</t>
  </si>
  <si>
    <t>94Z-203-180</t>
  </si>
  <si>
    <t>94Z-203-211</t>
  </si>
  <si>
    <t>950-141-180</t>
  </si>
  <si>
    <t>950-141-211</t>
  </si>
  <si>
    <t>950-181-180</t>
  </si>
  <si>
    <t>950-203-180</t>
  </si>
  <si>
    <t>950-203-211</t>
  </si>
  <si>
    <t>95A-141-180</t>
  </si>
  <si>
    <t>95A-141-211</t>
  </si>
  <si>
    <t>95A-169-317</t>
  </si>
  <si>
    <t>95A-171-143</t>
  </si>
  <si>
    <t>95A-171-180</t>
  </si>
  <si>
    <t>95A-203-180</t>
  </si>
  <si>
    <t>95A-203-211</t>
  </si>
  <si>
    <t>960-165-392</t>
  </si>
  <si>
    <t>960-167-392</t>
  </si>
  <si>
    <t>960-171-461</t>
  </si>
  <si>
    <t>960-181-180</t>
  </si>
  <si>
    <t>960-181-183</t>
  </si>
  <si>
    <t>960-181-211</t>
  </si>
  <si>
    <t>960-181-221</t>
  </si>
  <si>
    <t>960-181-231</t>
  </si>
  <si>
    <t>960-181-311</t>
  </si>
  <si>
    <t>960-181-411</t>
  </si>
  <si>
    <t>960-181-522</t>
  </si>
  <si>
    <t>960-181-523</t>
  </si>
  <si>
    <t>960-203-180</t>
  </si>
  <si>
    <t>960-203-211</t>
  </si>
  <si>
    <t>96C-174-180</t>
  </si>
  <si>
    <t>96C-174-211</t>
  </si>
  <si>
    <t>96C-203-180</t>
  </si>
  <si>
    <t>96C-203-211</t>
  </si>
  <si>
    <t>96F-141-180</t>
  </si>
  <si>
    <t>96F-141-211</t>
  </si>
  <si>
    <t>96F-203-180</t>
  </si>
  <si>
    <t>96F-203-211</t>
  </si>
  <si>
    <t>970-141-180</t>
  </si>
  <si>
    <t>970-141-211</t>
  </si>
  <si>
    <t>970-163-129_2</t>
  </si>
  <si>
    <t>970-169-129_2</t>
  </si>
  <si>
    <t>970-171-221</t>
  </si>
  <si>
    <t>970-171-392</t>
  </si>
  <si>
    <t>970-181-392</t>
  </si>
  <si>
    <t>970-203-180</t>
  </si>
  <si>
    <t>970-203-211</t>
  </si>
  <si>
    <t>980-141-180</t>
  </si>
  <si>
    <t>980-141-211</t>
  </si>
  <si>
    <t>980-185-146</t>
  </si>
  <si>
    <t>980-185-221</t>
  </si>
  <si>
    <t>980-185-231</t>
  </si>
  <si>
    <t>980-203-180</t>
  </si>
  <si>
    <t>980-203-211</t>
  </si>
  <si>
    <t>98A-203-180</t>
  </si>
  <si>
    <t>98A-203-211</t>
  </si>
  <si>
    <t>98B-203-180</t>
  </si>
  <si>
    <t>98B-203-211</t>
  </si>
  <si>
    <t>990-141-180</t>
  </si>
  <si>
    <t>990-141-211</t>
  </si>
  <si>
    <t>990-171-351</t>
  </si>
  <si>
    <t>990-203-180</t>
  </si>
  <si>
    <t>990-203-211</t>
  </si>
  <si>
    <t>995-171-472</t>
  </si>
  <si>
    <t>995-181-180</t>
  </si>
  <si>
    <t>995-203-180</t>
  </si>
  <si>
    <t>995-203-211</t>
  </si>
  <si>
    <t>A39-175-113</t>
  </si>
  <si>
    <t>A39-175-115</t>
  </si>
  <si>
    <t>A39-175-131</t>
  </si>
  <si>
    <t>A39-175-153</t>
  </si>
  <si>
    <t>A39-175-211</t>
  </si>
  <si>
    <t>A39-175-231</t>
  </si>
  <si>
    <t>A39-175-232</t>
  </si>
  <si>
    <t>A39-175-233</t>
  </si>
  <si>
    <t>A39-175-311</t>
  </si>
  <si>
    <t>A39-175-312</t>
  </si>
  <si>
    <t>A39-175-321</t>
  </si>
  <si>
    <t>A39-175-322</t>
  </si>
  <si>
    <t>A39-175-411</t>
  </si>
  <si>
    <t>A39-175-462</t>
  </si>
  <si>
    <t>B95-175-113</t>
  </si>
  <si>
    <t>B95-175-115</t>
  </si>
  <si>
    <t>B95-175-121</t>
  </si>
  <si>
    <t>B95-175-151</t>
  </si>
  <si>
    <t>B95-175-153</t>
  </si>
  <si>
    <t>B95-175-198</t>
  </si>
  <si>
    <t>B95-175-211</t>
  </si>
  <si>
    <t>B95-175-221</t>
  </si>
  <si>
    <t>B95-175-229</t>
  </si>
  <si>
    <t>B95-175-231</t>
  </si>
  <si>
    <t>B95-175-232</t>
  </si>
  <si>
    <t>B95-175-233</t>
  </si>
  <si>
    <t>B95-175-311</t>
  </si>
  <si>
    <t>C41-175-311</t>
  </si>
  <si>
    <t>C41-175-411</t>
  </si>
  <si>
    <t>E30-175-113</t>
  </si>
  <si>
    <t>E30-175-211</t>
  </si>
  <si>
    <t>E30-175-239</t>
  </si>
  <si>
    <t>E30-175-311</t>
  </si>
  <si>
    <t>E30-175-343</t>
  </si>
  <si>
    <t>E30-175-411</t>
  </si>
  <si>
    <t>E30-175-418</t>
  </si>
  <si>
    <t>E30-175-461</t>
  </si>
  <si>
    <t>E30-175-462</t>
  </si>
  <si>
    <t>00A-ALL-131</t>
  </si>
  <si>
    <t>00A-ALL-146</t>
  </si>
  <si>
    <t>00A-ALL-180</t>
  </si>
  <si>
    <t>00B-ALL-180</t>
  </si>
  <si>
    <t>010-ALL-133</t>
  </si>
  <si>
    <t>010-ALL-318</t>
  </si>
  <si>
    <t>01B-ALL-180</t>
  </si>
  <si>
    <t>01B-ALL-211</t>
  </si>
  <si>
    <t>01D-ALL-180</t>
  </si>
  <si>
    <t>01F-ALL-142</t>
  </si>
  <si>
    <t>01F-ALL-180</t>
  </si>
  <si>
    <t>050-ALL-129_2</t>
  </si>
  <si>
    <t>050-ALL-461</t>
  </si>
  <si>
    <t>06B-ALL-177</t>
  </si>
  <si>
    <t>06B-ALL-180</t>
  </si>
  <si>
    <t>06B-ALL-415</t>
  </si>
  <si>
    <t>070-ALL-188</t>
  </si>
  <si>
    <t>080-ALL-129_2</t>
  </si>
  <si>
    <t>080-ALL-180</t>
  </si>
  <si>
    <t>08A-ALL-180</t>
  </si>
  <si>
    <t>08A-ALL-211</t>
  </si>
  <si>
    <t>090-ALL-129_2</t>
  </si>
  <si>
    <t>09A-ALL-551</t>
  </si>
  <si>
    <t>09B-ALL-211</t>
  </si>
  <si>
    <t>100-ALL-326</t>
  </si>
  <si>
    <t>10A-ALL-180</t>
  </si>
  <si>
    <t>10B-ALL-180</t>
  </si>
  <si>
    <t>110-ALL-313</t>
  </si>
  <si>
    <t>111-ALL-129_2</t>
  </si>
  <si>
    <t>111-ALL-472</t>
  </si>
  <si>
    <t>11A-ALL-180</t>
  </si>
  <si>
    <t>11C-ALL-180</t>
  </si>
  <si>
    <t>11D-ALL-180</t>
  </si>
  <si>
    <t>11F-ALL-180</t>
  </si>
  <si>
    <t>11F-ALL-211</t>
  </si>
  <si>
    <t>11K-ALL-180</t>
  </si>
  <si>
    <t>12A-ALL-180</t>
  </si>
  <si>
    <t>130-ALL-129_2</t>
  </si>
  <si>
    <t>132-ALL-129_2</t>
  </si>
  <si>
    <t>13A-ALL-180</t>
  </si>
  <si>
    <t>13B-ALL-131</t>
  </si>
  <si>
    <t>13B-ALL-180</t>
  </si>
  <si>
    <t>13D-ALL-180</t>
  </si>
  <si>
    <t>140-ALL-129_2</t>
  </si>
  <si>
    <t>160-ALL-180</t>
  </si>
  <si>
    <t>160-ALL-184</t>
  </si>
  <si>
    <t>16B-ALL-180</t>
  </si>
  <si>
    <t>181-ALL-148</t>
  </si>
  <si>
    <t>181-ALL-167</t>
  </si>
  <si>
    <t>182-ALL-472</t>
  </si>
  <si>
    <t>19B-ALL-180</t>
  </si>
  <si>
    <t>20A-ALL-180</t>
  </si>
  <si>
    <t>210-ALL-129_2</t>
  </si>
  <si>
    <t>210-ALL-414</t>
  </si>
  <si>
    <t>230-ALL-183</t>
  </si>
  <si>
    <t>23A-ALL-180</t>
  </si>
  <si>
    <t>23A-ALL-331</t>
  </si>
  <si>
    <t>240-ALL-129_2</t>
  </si>
  <si>
    <t>240-ALL-163</t>
  </si>
  <si>
    <t>240-ALL-164</t>
  </si>
  <si>
    <t>240-ALL-199</t>
  </si>
  <si>
    <t>241-ALL-522</t>
  </si>
  <si>
    <t>24B-ALL-180</t>
  </si>
  <si>
    <t>24N-ALL-180</t>
  </si>
  <si>
    <t>250-ALL-164</t>
  </si>
  <si>
    <t>26B-ALL-180</t>
  </si>
  <si>
    <t>26C-ALL-180</t>
  </si>
  <si>
    <t>270-ALL-129_2</t>
  </si>
  <si>
    <t>270-ALL-472</t>
  </si>
  <si>
    <t>27A-ALL-180</t>
  </si>
  <si>
    <t>280-ALL-129_2</t>
  </si>
  <si>
    <t>290-ALL-129_2</t>
  </si>
  <si>
    <t>291-ALL-129_2</t>
  </si>
  <si>
    <t>291-ALL-152</t>
  </si>
  <si>
    <t>295-ALL-129_2</t>
  </si>
  <si>
    <t>29A-ALL-180</t>
  </si>
  <si>
    <t>29A-ALL-325</t>
  </si>
  <si>
    <t>300-ALL-153</t>
  </si>
  <si>
    <t>320-ALL-129_2</t>
  </si>
  <si>
    <t>320-ALL-152</t>
  </si>
  <si>
    <t>320-ALL-351</t>
  </si>
  <si>
    <t>32D-ALL-180</t>
  </si>
  <si>
    <t>32H-ALL-180</t>
  </si>
  <si>
    <t>32L-ALL-180</t>
  </si>
  <si>
    <t>32P-ALL-180</t>
  </si>
  <si>
    <t>32Q-ALL-180</t>
  </si>
  <si>
    <t>32R-ALL-180</t>
  </si>
  <si>
    <t>32S-ALL-180</t>
  </si>
  <si>
    <t>32S-ALL-211</t>
  </si>
  <si>
    <t>32T-ALL-180</t>
  </si>
  <si>
    <t>330-ALL-129_2</t>
  </si>
  <si>
    <t>330-ALL-183</t>
  </si>
  <si>
    <t>34D-ALL-180</t>
  </si>
  <si>
    <t>34F-ALL-180</t>
  </si>
  <si>
    <t>34G-ALL-180</t>
  </si>
  <si>
    <t>34H-ALL-146</t>
  </si>
  <si>
    <t>34H-ALL-180</t>
  </si>
  <si>
    <t>35A-ALL-180</t>
  </si>
  <si>
    <t>35B-ALL-180</t>
  </si>
  <si>
    <t>360-ALL-180</t>
  </si>
  <si>
    <t>36B-ALL-180</t>
  </si>
  <si>
    <t>36C-ALL-141</t>
  </si>
  <si>
    <t>36C-ALL-180</t>
  </si>
  <si>
    <t>36C-ALL-542</t>
  </si>
  <si>
    <t>36F-ALL-180</t>
  </si>
  <si>
    <t>36G-ALL-146</t>
  </si>
  <si>
    <t>370-ALL-141</t>
  </si>
  <si>
    <t>380-ALL-129_2</t>
  </si>
  <si>
    <t>390-ALL-129_2</t>
  </si>
  <si>
    <t>39A-ALL-180</t>
  </si>
  <si>
    <t>39A-ALL-181</t>
  </si>
  <si>
    <t>410-ALL-351</t>
  </si>
  <si>
    <t>41B-ALL-180</t>
  </si>
  <si>
    <t>41F-ALL-523</t>
  </si>
  <si>
    <t>41J-ALL-180</t>
  </si>
  <si>
    <t>41K-ALL-180</t>
  </si>
  <si>
    <t>41L-ALL-180</t>
  </si>
  <si>
    <t>41M-ALL-180</t>
  </si>
  <si>
    <t>41M-ALL-199</t>
  </si>
  <si>
    <t>41Q-ALL-180</t>
  </si>
  <si>
    <t>41Q-ALL-211</t>
  </si>
  <si>
    <t>41R-ALL-180</t>
  </si>
  <si>
    <t>41R-ALL-211</t>
  </si>
  <si>
    <t>420-ALL-129_2</t>
  </si>
  <si>
    <t>421-ALL-183</t>
  </si>
  <si>
    <t>422-ALL-141</t>
  </si>
  <si>
    <t>42A-ALL-180</t>
  </si>
  <si>
    <t>42A-ALL-211</t>
  </si>
  <si>
    <t>42B-ALL-180</t>
  </si>
  <si>
    <t>43C-ALL-180</t>
  </si>
  <si>
    <t>43D-ALL-311</t>
  </si>
  <si>
    <t>44A-ALL-180</t>
  </si>
  <si>
    <t>44A-ALL-542</t>
  </si>
  <si>
    <t>450-ALL-314</t>
  </si>
  <si>
    <t>45B-ALL-180</t>
  </si>
  <si>
    <t>460-ALL-184</t>
  </si>
  <si>
    <t>480-ALL-129_2</t>
  </si>
  <si>
    <t>491-ALL-472</t>
  </si>
  <si>
    <t>49B-ALL-180</t>
  </si>
  <si>
    <t>49F-ALL-180</t>
  </si>
  <si>
    <t>49G-ALL-180</t>
  </si>
  <si>
    <t>50Z-ALL-143</t>
  </si>
  <si>
    <t>50Z-ALL-180</t>
  </si>
  <si>
    <t>510-ALL-422</t>
  </si>
  <si>
    <t>510-ALL-459</t>
  </si>
  <si>
    <t>51B-ALL-180</t>
  </si>
  <si>
    <t>520-ALL-331</t>
  </si>
  <si>
    <t>53B-ALL-180</t>
  </si>
  <si>
    <t>53C-ALL-180</t>
  </si>
  <si>
    <t>53C-ALL-317</t>
  </si>
  <si>
    <t>54A-ALL-197</t>
  </si>
  <si>
    <t>550-ALL-183</t>
  </si>
  <si>
    <t>560-ALL-313</t>
  </si>
  <si>
    <t>580-ALL-129_1</t>
  </si>
  <si>
    <t>580-ALL-129_2</t>
  </si>
  <si>
    <t>580-ALL-341</t>
  </si>
  <si>
    <t>600-ALL-129_2</t>
  </si>
  <si>
    <t>60D-ALL-180</t>
  </si>
  <si>
    <t>60F-ALL-180</t>
  </si>
  <si>
    <t>60G-ALL-180</t>
  </si>
  <si>
    <t>60J-ALL-180</t>
  </si>
  <si>
    <t>60K-ALL-180</t>
  </si>
  <si>
    <t>60L-ALL-180</t>
  </si>
  <si>
    <t>60L-ALL-211</t>
  </si>
  <si>
    <t>60M-ALL-180</t>
  </si>
  <si>
    <t>60M-ALL-317</t>
  </si>
  <si>
    <t>60N-ALL-180</t>
  </si>
  <si>
    <t>60Q-ALL-180</t>
  </si>
  <si>
    <t>60S-ALL-180</t>
  </si>
  <si>
    <t>60U-ALL-180</t>
  </si>
  <si>
    <t>60Y-ALL-180</t>
  </si>
  <si>
    <t>60Z-ALL-180</t>
  </si>
  <si>
    <t>60Z-ALL-229</t>
  </si>
  <si>
    <t>61K-ALL-180</t>
  </si>
  <si>
    <t>61L-ALL-180</t>
  </si>
  <si>
    <t>61L-ALL-311</t>
  </si>
  <si>
    <t>61Q-ALL-180</t>
  </si>
  <si>
    <t>61R-ALL-180</t>
  </si>
  <si>
    <t>61S-ALL-180</t>
  </si>
  <si>
    <t>61S-ALL-211</t>
  </si>
  <si>
    <t>61U-ALL-180</t>
  </si>
  <si>
    <t>61V-ALL-180</t>
  </si>
  <si>
    <t>61W-ALL-317</t>
  </si>
  <si>
    <t>61Y-ALL-180</t>
  </si>
  <si>
    <t>62A-ALL-180</t>
  </si>
  <si>
    <t>62J-ALL-180</t>
  </si>
  <si>
    <t>62K-ALL-180</t>
  </si>
  <si>
    <t>630-ALL-541</t>
  </si>
  <si>
    <t>63A-ALL-142</t>
  </si>
  <si>
    <t>63A-ALL-180</t>
  </si>
  <si>
    <t>63A-ALL-422</t>
  </si>
  <si>
    <t>63C-ALL-141</t>
  </si>
  <si>
    <t>63C-ALL-146</t>
  </si>
  <si>
    <t>63C-ALL-162</t>
  </si>
  <si>
    <t>63C-ALL-180</t>
  </si>
  <si>
    <t>640-ALL-472</t>
  </si>
  <si>
    <t>64A-ALL-180</t>
  </si>
  <si>
    <t>65B-ALL-180</t>
  </si>
  <si>
    <t>65C-ALL-180</t>
  </si>
  <si>
    <t>65D-ALL-180</t>
  </si>
  <si>
    <t>65F-ALL-180</t>
  </si>
  <si>
    <t>65Z-ALL-180</t>
  </si>
  <si>
    <t>660-ALL-472</t>
  </si>
  <si>
    <t>66A-ALL-180</t>
  </si>
  <si>
    <t>66A-ALL-211</t>
  </si>
  <si>
    <t>67B-ALL-180</t>
  </si>
  <si>
    <t>67B-ALL-312</t>
  </si>
  <si>
    <t>68C-ALL-180</t>
  </si>
  <si>
    <t>69A-ALL-180</t>
  </si>
  <si>
    <t>69A-ALL-311</t>
  </si>
  <si>
    <t>700-ALL-414</t>
  </si>
  <si>
    <t>700-ALL-472</t>
  </si>
  <si>
    <t>70A-ALL-180</t>
  </si>
  <si>
    <t>710-ALL-145</t>
  </si>
  <si>
    <t>720-ALL-523</t>
  </si>
  <si>
    <t>740-ALL-129_1</t>
  </si>
  <si>
    <t>740-ALL-129_2</t>
  </si>
  <si>
    <t>740-ALL-167</t>
  </si>
  <si>
    <t>740-ALL-184</t>
  </si>
  <si>
    <t>740-ALL-317</t>
  </si>
  <si>
    <t>740-ALL-459</t>
  </si>
  <si>
    <t>74C-ALL-180</t>
  </si>
  <si>
    <t>760-ALL-423</t>
  </si>
  <si>
    <t>780-ALL-180</t>
  </si>
  <si>
    <t>78A-ALL-180</t>
  </si>
  <si>
    <t>78B-ALL-180</t>
  </si>
  <si>
    <t>79A-ALL-180</t>
  </si>
  <si>
    <t>79A-ALL-211</t>
  </si>
  <si>
    <t>79Z-ALL-180</t>
  </si>
  <si>
    <t>79Z-ALL-184</t>
  </si>
  <si>
    <t>80C-ALL-180</t>
  </si>
  <si>
    <t>80C-ALL-211</t>
  </si>
  <si>
    <t>810-ALL-129_2</t>
  </si>
  <si>
    <t>81B-ALL-152</t>
  </si>
  <si>
    <t>821-ALL-181</t>
  </si>
  <si>
    <t>821-ALL-184</t>
  </si>
  <si>
    <t>840-ALL-129_2</t>
  </si>
  <si>
    <t>84B-ALL-180</t>
  </si>
  <si>
    <t>84B-ALL-422</t>
  </si>
  <si>
    <t>860-ALL-129_2</t>
  </si>
  <si>
    <t>861-ALL-129_2</t>
  </si>
  <si>
    <t>86T-ALL-221</t>
  </si>
  <si>
    <t>86T-ALL-532</t>
  </si>
  <si>
    <t>870-ALL-129_2</t>
  </si>
  <si>
    <t>870-ALL-522</t>
  </si>
  <si>
    <t>88A-ALL-180</t>
  </si>
  <si>
    <t>90A-ALL-180</t>
  </si>
  <si>
    <t>90B-ALL-148</t>
  </si>
  <si>
    <t>90C-ALL-180</t>
  </si>
  <si>
    <t>90D-ALL-180</t>
  </si>
  <si>
    <t>90F-ALL-180</t>
  </si>
  <si>
    <t>920-ALL-129_2</t>
  </si>
  <si>
    <t>920-ALL-351</t>
  </si>
  <si>
    <t>92B-ALL-180</t>
  </si>
  <si>
    <t>92D-ALL-180</t>
  </si>
  <si>
    <t>92E-ALL-180</t>
  </si>
  <si>
    <t>92F-ALL-180</t>
  </si>
  <si>
    <t>92L-ALL-180</t>
  </si>
  <si>
    <t>92M-ALL-180</t>
  </si>
  <si>
    <t>92P-ALL-180</t>
  </si>
  <si>
    <t>92R-ALL-180</t>
  </si>
  <si>
    <t>92U-ALL-180</t>
  </si>
  <si>
    <t>92V-ALL-180</t>
  </si>
  <si>
    <t>92W-ALL-180</t>
  </si>
  <si>
    <t>93A-ALL-180</t>
  </si>
  <si>
    <t>93L-ALL-180</t>
  </si>
  <si>
    <t>93L-ALL-311</t>
  </si>
  <si>
    <t>93M-ALL-180</t>
  </si>
  <si>
    <t>93N-ALL-180</t>
  </si>
  <si>
    <t>93P-ALL-180</t>
  </si>
  <si>
    <t>93Q-ALL-180</t>
  </si>
  <si>
    <t>93R-ALL-180</t>
  </si>
  <si>
    <t>93R-ALL-211</t>
  </si>
  <si>
    <t>93T-ALL-180</t>
  </si>
  <si>
    <t>93V-ALL-180</t>
  </si>
  <si>
    <t>93V-ALL-211</t>
  </si>
  <si>
    <t>940-ALL-148</t>
  </si>
  <si>
    <t>94A-ALL-180</t>
  </si>
  <si>
    <t>95A-ALL-180</t>
  </si>
  <si>
    <t>95A-ALL-317</t>
  </si>
  <si>
    <t>960-ALL-522</t>
  </si>
  <si>
    <t>96F-ALL-180</t>
  </si>
  <si>
    <t>970-ALL-129_2</t>
  </si>
  <si>
    <t>990-ALL-351</t>
  </si>
  <si>
    <t>995-ALL-472</t>
  </si>
  <si>
    <t>A39-ALL-115</t>
  </si>
  <si>
    <t>A39-ALL-153</t>
  </si>
  <si>
    <t>A39-ALL-312</t>
  </si>
  <si>
    <t>A39-ALL-462</t>
  </si>
  <si>
    <t>B95-ALL-115</t>
  </si>
  <si>
    <t>B95-ALL-121</t>
  </si>
  <si>
    <t>B95-ALL-153</t>
  </si>
  <si>
    <t>B95-ALL-198</t>
  </si>
  <si>
    <t>B95-ALL-229</t>
  </si>
  <si>
    <t>E30-ALL-113</t>
  </si>
  <si>
    <t>E30-ALL-211</t>
  </si>
  <si>
    <t>E30-ALL-239</t>
  </si>
  <si>
    <t>E30-ALL-311</t>
  </si>
  <si>
    <t>E30-ALL-343</t>
  </si>
  <si>
    <t>E30-ALL-411</t>
  </si>
  <si>
    <t>E30-ALL-418</t>
  </si>
  <si>
    <t>E30-ALL-461</t>
  </si>
  <si>
    <t>E30-ALL-462</t>
  </si>
  <si>
    <t>ALL-ALL-177</t>
  </si>
  <si>
    <t>ALL-163-129_2</t>
  </si>
  <si>
    <t>ALL-169-129_2</t>
  </si>
  <si>
    <t>ALL-169-180</t>
  </si>
  <si>
    <t>ALL-170-129_2</t>
  </si>
  <si>
    <t>ALL-171-177</t>
  </si>
  <si>
    <t>ALL-171-415</t>
  </si>
  <si>
    <t>ALL-172-239</t>
  </si>
  <si>
    <t>ALL-174-311</t>
  </si>
  <si>
    <t>ALL-175-113</t>
  </si>
  <si>
    <t>ALL-175-115</t>
  </si>
  <si>
    <t>ALL-175-121</t>
  </si>
  <si>
    <t>ALL-175-131</t>
  </si>
  <si>
    <t>ALL-175-151</t>
  </si>
  <si>
    <t>ALL-175-153</t>
  </si>
  <si>
    <t>ALL-175-198</t>
  </si>
  <si>
    <t>ALL-175-211</t>
  </si>
  <si>
    <t>ALL-175-221</t>
  </si>
  <si>
    <t>ALL-175-229</t>
  </si>
  <si>
    <t>ALL-175-231</t>
  </si>
  <si>
    <t>ALL-175-232</t>
  </si>
  <si>
    <t>ALL-175-233</t>
  </si>
  <si>
    <t>ALL-175-239</t>
  </si>
  <si>
    <t>ALL-175-311</t>
  </si>
  <si>
    <t>ALL-175-312</t>
  </si>
  <si>
    <t>ALL-175-321</t>
  </si>
  <si>
    <t>ALL-175-322</t>
  </si>
  <si>
    <t>ALL-175-343</t>
  </si>
  <si>
    <t>ALL-175-411</t>
  </si>
  <si>
    <t>ALL-175-418</t>
  </si>
  <si>
    <t>ALL-175-461</t>
  </si>
  <si>
    <t>ALL-175-462</t>
  </si>
  <si>
    <t>ALL-181-129_2</t>
  </si>
  <si>
    <t>ALL-181-313</t>
  </si>
  <si>
    <t>ALL-181-351</t>
  </si>
  <si>
    <t>ALL-182-141</t>
  </si>
  <si>
    <t>ALL-182-173</t>
  </si>
  <si>
    <t>ALL-182-233</t>
  </si>
  <si>
    <t>ALL-183-143</t>
  </si>
  <si>
    <t>ALL-183-311</t>
  </si>
  <si>
    <t>ALL-183-331</t>
  </si>
  <si>
    <t>ALL-184-180</t>
  </si>
  <si>
    <t>ALL-184-392</t>
  </si>
  <si>
    <t>ALL-184-423</t>
  </si>
  <si>
    <t>ALL-185-131</t>
  </si>
  <si>
    <t>ALL-185-133</t>
  </si>
  <si>
    <t>ALL-185-141</t>
  </si>
  <si>
    <t>ALL-185-146</t>
  </si>
  <si>
    <t>ALL-185-180</t>
  </si>
  <si>
    <t>ALL-185-232</t>
  </si>
  <si>
    <t>ALL-185-234</t>
  </si>
  <si>
    <t>ALL-185-235</t>
  </si>
  <si>
    <t>ALL-185-318</t>
  </si>
  <si>
    <t>ALL-185-392</t>
  </si>
  <si>
    <t>ALL-185-422</t>
  </si>
  <si>
    <t>ALL-186-142</t>
  </si>
  <si>
    <t>ALL-186-180</t>
  </si>
  <si>
    <t>ALL-186-199</t>
  </si>
  <si>
    <t>ALL-186-234</t>
  </si>
  <si>
    <t>ALL-186-459</t>
  </si>
  <si>
    <t>ALL-186-461</t>
  </si>
  <si>
    <t>ALL-203-180</t>
  </si>
  <si>
    <t>ALL-203-211</t>
  </si>
  <si>
    <t>010-141</t>
  </si>
  <si>
    <t>020-141</t>
  </si>
  <si>
    <t>030-141</t>
  </si>
  <si>
    <t>050-141</t>
  </si>
  <si>
    <t>060-141</t>
  </si>
  <si>
    <t>070-141</t>
  </si>
  <si>
    <t>080-141</t>
  </si>
  <si>
    <t>110-141</t>
  </si>
  <si>
    <t>130-141</t>
  </si>
  <si>
    <t>140-141</t>
  </si>
  <si>
    <t>150-141</t>
  </si>
  <si>
    <t>160-141</t>
  </si>
  <si>
    <t>170-141</t>
  </si>
  <si>
    <t>180-141</t>
  </si>
  <si>
    <t>200-141</t>
  </si>
  <si>
    <t>210-141</t>
  </si>
  <si>
    <t>220-141</t>
  </si>
  <si>
    <t>230-141</t>
  </si>
  <si>
    <t>241-141</t>
  </si>
  <si>
    <t>250-141</t>
  </si>
  <si>
    <t>260-141</t>
  </si>
  <si>
    <t>270-141</t>
  </si>
  <si>
    <t>310-141</t>
  </si>
  <si>
    <t>360-141</t>
  </si>
  <si>
    <t>370-141</t>
  </si>
  <si>
    <t>380-141</t>
  </si>
  <si>
    <t>420-141</t>
  </si>
  <si>
    <t>422-141</t>
  </si>
  <si>
    <t>430-141</t>
  </si>
  <si>
    <t>440-141</t>
  </si>
  <si>
    <t>450-141</t>
  </si>
  <si>
    <t>460-141</t>
  </si>
  <si>
    <t>470-141</t>
  </si>
  <si>
    <t>490-141</t>
  </si>
  <si>
    <t>491-141</t>
  </si>
  <si>
    <t>500-141</t>
  </si>
  <si>
    <t>510-141</t>
  </si>
  <si>
    <t>520-141</t>
  </si>
  <si>
    <t>530-141</t>
  </si>
  <si>
    <t>540-141</t>
  </si>
  <si>
    <t>550-141</t>
  </si>
  <si>
    <t>560-141</t>
  </si>
  <si>
    <t>570-141</t>
  </si>
  <si>
    <t>590-141</t>
  </si>
  <si>
    <t>600-141</t>
  </si>
  <si>
    <t>630-141</t>
  </si>
  <si>
    <t>640-141</t>
  </si>
  <si>
    <t>650-141</t>
  </si>
  <si>
    <t>670-141</t>
  </si>
  <si>
    <t>681-141</t>
  </si>
  <si>
    <t>690-141</t>
  </si>
  <si>
    <t>700-141</t>
  </si>
  <si>
    <t>720-141</t>
  </si>
  <si>
    <t>750-141</t>
  </si>
  <si>
    <t>760-141</t>
  </si>
  <si>
    <t>761-141</t>
  </si>
  <si>
    <t>770-141</t>
  </si>
  <si>
    <t>780-141</t>
  </si>
  <si>
    <t>790-141</t>
  </si>
  <si>
    <t>800-141</t>
  </si>
  <si>
    <t>810-141</t>
  </si>
  <si>
    <t>820-141</t>
  </si>
  <si>
    <t>821-141</t>
  </si>
  <si>
    <t>830-141</t>
  </si>
  <si>
    <t>840-141</t>
  </si>
  <si>
    <t>860-141</t>
  </si>
  <si>
    <t>861-141</t>
  </si>
  <si>
    <t>862-141</t>
  </si>
  <si>
    <t>900-141</t>
  </si>
  <si>
    <t>920-141</t>
  </si>
  <si>
    <t>930-141</t>
  </si>
  <si>
    <t>950-141</t>
  </si>
  <si>
    <t>970-141</t>
  </si>
  <si>
    <t>980-141</t>
  </si>
  <si>
    <t>990-141</t>
  </si>
  <si>
    <t>PRC 191 - ESSER III - ARP Grants for Identification &amp; Location of Missing Students</t>
  </si>
  <si>
    <t>ESSER III - ARP Grants for Identification &amp; Location of Missing Students</t>
  </si>
  <si>
    <t>PRC 194 - ESSER III - ARP Career &amp; Technical Education-Hospitality</t>
  </si>
  <si>
    <t>ESSER III - ARP Career &amp; Technical Education-Hospitality</t>
  </si>
  <si>
    <t>PRC 197 - ESSER III - ARP Failure Free Reading</t>
  </si>
  <si>
    <t>ESSER III - ARP Failure Free Reading</t>
  </si>
  <si>
    <t>PRC 195 - ESSER III - ARP Leadership Institute</t>
  </si>
  <si>
    <t>ESSER III - ARP Leadership Institute</t>
  </si>
  <si>
    <t>PRC 191 - ESSER III-ARP Grants for Identification &amp; Location of Missing Students</t>
  </si>
  <si>
    <t>PRC 194 - ESSER III-ARP Career &amp; Technical Education-Hospitality</t>
  </si>
  <si>
    <t>PRC 195 - ESSER III-ARP Leadership Institute</t>
  </si>
  <si>
    <t>PRC 197 - ESSER III-ARP Failure Free Reading</t>
  </si>
  <si>
    <t>171-11F</t>
  </si>
  <si>
    <t>171-78C</t>
  </si>
  <si>
    <t>171-80C</t>
  </si>
  <si>
    <t>171-93V</t>
  </si>
  <si>
    <t>181-11F</t>
  </si>
  <si>
    <t>181-78C</t>
  </si>
  <si>
    <t>181-80C</t>
  </si>
  <si>
    <t>181-93V</t>
  </si>
  <si>
    <t>191-020</t>
  </si>
  <si>
    <t>191-060</t>
  </si>
  <si>
    <t>191-070</t>
  </si>
  <si>
    <t>191-160</t>
  </si>
  <si>
    <t>191-182</t>
  </si>
  <si>
    <t>191-190</t>
  </si>
  <si>
    <t>191-241</t>
  </si>
  <si>
    <t>191-24B</t>
  </si>
  <si>
    <t>191-292</t>
  </si>
  <si>
    <t>191-300</t>
  </si>
  <si>
    <t>191-310</t>
  </si>
  <si>
    <t>191-340</t>
  </si>
  <si>
    <t>191-350</t>
  </si>
  <si>
    <t>191-410</t>
  </si>
  <si>
    <t>191-490</t>
  </si>
  <si>
    <t>191-510</t>
  </si>
  <si>
    <t>191-530</t>
  </si>
  <si>
    <t>191-560</t>
  </si>
  <si>
    <t>191-600</t>
  </si>
  <si>
    <t>191-630</t>
  </si>
  <si>
    <t>191-660</t>
  </si>
  <si>
    <t>191-680</t>
  </si>
  <si>
    <t>191-700</t>
  </si>
  <si>
    <t>191-800</t>
  </si>
  <si>
    <t>191-820</t>
  </si>
  <si>
    <t>191-830</t>
  </si>
  <si>
    <t>191-840</t>
  </si>
  <si>
    <t>191-861</t>
  </si>
  <si>
    <t>191-910</t>
  </si>
  <si>
    <t>191-920</t>
  </si>
  <si>
    <t>191-940</t>
  </si>
  <si>
    <t>191-960</t>
  </si>
  <si>
    <t>191-970</t>
  </si>
  <si>
    <t>191-980</t>
  </si>
  <si>
    <t>194-010</t>
  </si>
  <si>
    <t>194-060</t>
  </si>
  <si>
    <t>194-111</t>
  </si>
  <si>
    <t>194-130</t>
  </si>
  <si>
    <t>194-160</t>
  </si>
  <si>
    <t>194-180</t>
  </si>
  <si>
    <t>194-200</t>
  </si>
  <si>
    <t>194-260</t>
  </si>
  <si>
    <t>194-280</t>
  </si>
  <si>
    <t>194-320</t>
  </si>
  <si>
    <t>194-350</t>
  </si>
  <si>
    <t>194-420</t>
  </si>
  <si>
    <t>194-510</t>
  </si>
  <si>
    <t>194-590</t>
  </si>
  <si>
    <t>194-620</t>
  </si>
  <si>
    <t>194-630</t>
  </si>
  <si>
    <t>194-660</t>
  </si>
  <si>
    <t>194-680</t>
  </si>
  <si>
    <t>194-740</t>
  </si>
  <si>
    <t>194-800</t>
  </si>
  <si>
    <t>194-830</t>
  </si>
  <si>
    <t>194-880</t>
  </si>
  <si>
    <t>194-900</t>
  </si>
  <si>
    <t>194-90F</t>
  </si>
  <si>
    <t>194-920</t>
  </si>
  <si>
    <t>195-010</t>
  </si>
  <si>
    <t>195-040</t>
  </si>
  <si>
    <t>195-110</t>
  </si>
  <si>
    <t>195-250</t>
  </si>
  <si>
    <t>195-320</t>
  </si>
  <si>
    <t>195-330</t>
  </si>
  <si>
    <t>195-340</t>
  </si>
  <si>
    <t>195-390</t>
  </si>
  <si>
    <t>195-410</t>
  </si>
  <si>
    <t>195-420</t>
  </si>
  <si>
    <t>195-422</t>
  </si>
  <si>
    <t>195-460</t>
  </si>
  <si>
    <t>195-490</t>
  </si>
  <si>
    <t>195-540</t>
  </si>
  <si>
    <t>195-580</t>
  </si>
  <si>
    <t>195-600</t>
  </si>
  <si>
    <t>195-640</t>
  </si>
  <si>
    <t>195-650</t>
  </si>
  <si>
    <t>195-660</t>
  </si>
  <si>
    <t>195-700</t>
  </si>
  <si>
    <t>195-740</t>
  </si>
  <si>
    <t>195-780</t>
  </si>
  <si>
    <t>195-910</t>
  </si>
  <si>
    <t>195-920</t>
  </si>
  <si>
    <t>195-980</t>
  </si>
  <si>
    <t>197-180</t>
  </si>
  <si>
    <t>197-181</t>
  </si>
  <si>
    <t>197-182</t>
  </si>
  <si>
    <t>197-32Q</t>
  </si>
  <si>
    <t>197-36G</t>
  </si>
  <si>
    <t>197-422</t>
  </si>
  <si>
    <t>197-430</t>
  </si>
  <si>
    <t>197-660</t>
  </si>
  <si>
    <t>191-ALL</t>
  </si>
  <si>
    <t>194-ALL</t>
  </si>
  <si>
    <t>195-ALL</t>
  </si>
  <si>
    <t>197-ALL</t>
  </si>
  <si>
    <t>11F-171</t>
  </si>
  <si>
    <t>78C-171</t>
  </si>
  <si>
    <t>80C-171</t>
  </si>
  <si>
    <t>93V-171</t>
  </si>
  <si>
    <t>11F-181</t>
  </si>
  <si>
    <t>78C-181</t>
  </si>
  <si>
    <t>80C-181</t>
  </si>
  <si>
    <t>93V-181</t>
  </si>
  <si>
    <t>020-191</t>
  </si>
  <si>
    <t>060-191</t>
  </si>
  <si>
    <t>070-191</t>
  </si>
  <si>
    <t>160-191</t>
  </si>
  <si>
    <t>170-191</t>
  </si>
  <si>
    <t>182-191</t>
  </si>
  <si>
    <t>190-191</t>
  </si>
  <si>
    <t>230-191</t>
  </si>
  <si>
    <t>241-191</t>
  </si>
  <si>
    <t>24B-191</t>
  </si>
  <si>
    <t>260-191</t>
  </si>
  <si>
    <t>292-191</t>
  </si>
  <si>
    <t>300-191</t>
  </si>
  <si>
    <t>310-191</t>
  </si>
  <si>
    <t>320-191</t>
  </si>
  <si>
    <t>340-191</t>
  </si>
  <si>
    <t>350-191</t>
  </si>
  <si>
    <t>410-191</t>
  </si>
  <si>
    <t>490-191</t>
  </si>
  <si>
    <t>510-191</t>
  </si>
  <si>
    <t>530-191</t>
  </si>
  <si>
    <t>560-191</t>
  </si>
  <si>
    <t>600-191</t>
  </si>
  <si>
    <t>630-191</t>
  </si>
  <si>
    <t>660-191</t>
  </si>
  <si>
    <t>680-191</t>
  </si>
  <si>
    <t>700-191</t>
  </si>
  <si>
    <t>800-191</t>
  </si>
  <si>
    <t>820-191</t>
  </si>
  <si>
    <t>830-191</t>
  </si>
  <si>
    <t>840-191</t>
  </si>
  <si>
    <t>861-191</t>
  </si>
  <si>
    <t>910-191</t>
  </si>
  <si>
    <t>920-191</t>
  </si>
  <si>
    <t>940-191</t>
  </si>
  <si>
    <t>960-191</t>
  </si>
  <si>
    <t>970-191</t>
  </si>
  <si>
    <t>980-191</t>
  </si>
  <si>
    <t>010-194</t>
  </si>
  <si>
    <t>060-194</t>
  </si>
  <si>
    <t>100-194</t>
  </si>
  <si>
    <t>111-194</t>
  </si>
  <si>
    <t>130-194</t>
  </si>
  <si>
    <t>160-194</t>
  </si>
  <si>
    <t>180-194</t>
  </si>
  <si>
    <t>200-194</t>
  </si>
  <si>
    <t>260-194</t>
  </si>
  <si>
    <t>280-194</t>
  </si>
  <si>
    <t>320-194</t>
  </si>
  <si>
    <t>340-194</t>
  </si>
  <si>
    <t>350-194</t>
  </si>
  <si>
    <t>420-194</t>
  </si>
  <si>
    <t>510-194</t>
  </si>
  <si>
    <t>590-194</t>
  </si>
  <si>
    <t>620-194</t>
  </si>
  <si>
    <t>630-194</t>
  </si>
  <si>
    <t>640-194</t>
  </si>
  <si>
    <t>650-194</t>
  </si>
  <si>
    <t>660-194</t>
  </si>
  <si>
    <t>670-194</t>
  </si>
  <si>
    <t>680-194</t>
  </si>
  <si>
    <t>740-194</t>
  </si>
  <si>
    <t>800-194</t>
  </si>
  <si>
    <t>830-194</t>
  </si>
  <si>
    <t>880-194</t>
  </si>
  <si>
    <t>900-194</t>
  </si>
  <si>
    <t>90F-194</t>
  </si>
  <si>
    <t>920-194</t>
  </si>
  <si>
    <t>010-195</t>
  </si>
  <si>
    <t>040-195</t>
  </si>
  <si>
    <t>110-195</t>
  </si>
  <si>
    <t>250-195</t>
  </si>
  <si>
    <t>320-195</t>
  </si>
  <si>
    <t>330-195</t>
  </si>
  <si>
    <t>340-195</t>
  </si>
  <si>
    <t>390-195</t>
  </si>
  <si>
    <t>410-195</t>
  </si>
  <si>
    <t>420-195</t>
  </si>
  <si>
    <t>422-195</t>
  </si>
  <si>
    <t>460-195</t>
  </si>
  <si>
    <t>490-195</t>
  </si>
  <si>
    <t>510-195</t>
  </si>
  <si>
    <t>540-195</t>
  </si>
  <si>
    <t>580-195</t>
  </si>
  <si>
    <t>600-195</t>
  </si>
  <si>
    <t>640-195</t>
  </si>
  <si>
    <t>650-195</t>
  </si>
  <si>
    <t>660-195</t>
  </si>
  <si>
    <t>700-195</t>
  </si>
  <si>
    <t>740-195</t>
  </si>
  <si>
    <t>780-195</t>
  </si>
  <si>
    <t>910-195</t>
  </si>
  <si>
    <t>920-195</t>
  </si>
  <si>
    <t>980-195</t>
  </si>
  <si>
    <t>180-197</t>
  </si>
  <si>
    <t>181-197</t>
  </si>
  <si>
    <t>182-197</t>
  </si>
  <si>
    <t>26B-197</t>
  </si>
  <si>
    <t>32Q-197</t>
  </si>
  <si>
    <t>36G-197</t>
  </si>
  <si>
    <t>422-197</t>
  </si>
  <si>
    <t>430-197</t>
  </si>
  <si>
    <t>660-197</t>
  </si>
  <si>
    <t>Key (PRC-PSU)</t>
  </si>
  <si>
    <t>Key (PSU-PRC)</t>
  </si>
  <si>
    <t>Allocations</t>
  </si>
  <si>
    <t>010-163-472</t>
  </si>
  <si>
    <t>010-169-129_2</t>
  </si>
  <si>
    <t>010-171-129_2</t>
  </si>
  <si>
    <t>010-171-472</t>
  </si>
  <si>
    <t>010-181-162</t>
  </si>
  <si>
    <t>01C-166-418</t>
  </si>
  <si>
    <t>01C-171-135</t>
  </si>
  <si>
    <t>01C-171-211</t>
  </si>
  <si>
    <t>01C-181-181</t>
  </si>
  <si>
    <t>01C-181-211</t>
  </si>
  <si>
    <t>01D-182-411</t>
  </si>
  <si>
    <t>01F-163-121</t>
  </si>
  <si>
    <t>01F-163-211</t>
  </si>
  <si>
    <t>01F-163-221</t>
  </si>
  <si>
    <t>01F-163-231</t>
  </si>
  <si>
    <t>01F-181-141</t>
  </si>
  <si>
    <t>01F-181-233</t>
  </si>
  <si>
    <t>01F-185-211</t>
  </si>
  <si>
    <t>01F-185-233</t>
  </si>
  <si>
    <t>020-165-392</t>
  </si>
  <si>
    <t>020-165-418</t>
  </si>
  <si>
    <t>020-167-199</t>
  </si>
  <si>
    <t>020-169-129_2</t>
  </si>
  <si>
    <t>020-171-129_2</t>
  </si>
  <si>
    <t>020-181-129_2</t>
  </si>
  <si>
    <t>020-181-184</t>
  </si>
  <si>
    <t>020-181-199</t>
  </si>
  <si>
    <t>020-181-392</t>
  </si>
  <si>
    <t>030-163-129_2</t>
  </si>
  <si>
    <t>030-171-411</t>
  </si>
  <si>
    <t>030-181-129_2</t>
  </si>
  <si>
    <t>040-163-129_2</t>
  </si>
  <si>
    <t>040-169-392</t>
  </si>
  <si>
    <t>040-171-129_1</t>
  </si>
  <si>
    <t>040-171-129_2</t>
  </si>
  <si>
    <t>040-171-167</t>
  </si>
  <si>
    <t>040-185-312</t>
  </si>
  <si>
    <t>040-185-411</t>
  </si>
  <si>
    <t>050-163-472</t>
  </si>
  <si>
    <t>050-169-231</t>
  </si>
  <si>
    <t>060-169-129_2</t>
  </si>
  <si>
    <t>060-181-129_2</t>
  </si>
  <si>
    <t>070-163-151</t>
  </si>
  <si>
    <t>070-163-231</t>
  </si>
  <si>
    <t>070-169-129_2</t>
  </si>
  <si>
    <t>070-169-232</t>
  </si>
  <si>
    <t>070-171-129_1</t>
  </si>
  <si>
    <t>070-171-232</t>
  </si>
  <si>
    <t>070-181-121</t>
  </si>
  <si>
    <t>070-181-129_2</t>
  </si>
  <si>
    <t>090-171-151</t>
  </si>
  <si>
    <t>090-171-173</t>
  </si>
  <si>
    <t>090-171-192</t>
  </si>
  <si>
    <t>090-171-196</t>
  </si>
  <si>
    <t>090-171-198</t>
  </si>
  <si>
    <t>090-171-333</t>
  </si>
  <si>
    <t>09A-171-541</t>
  </si>
  <si>
    <t>100-169-129_2</t>
  </si>
  <si>
    <t>100-178-418</t>
  </si>
  <si>
    <t>100-181-129_2</t>
  </si>
  <si>
    <t>100-185-129_2</t>
  </si>
  <si>
    <t>100-186-129_2</t>
  </si>
  <si>
    <t>10A-171-135</t>
  </si>
  <si>
    <t>10A-171-143</t>
  </si>
  <si>
    <t>10A-181-411</t>
  </si>
  <si>
    <t>10B-171-143</t>
  </si>
  <si>
    <t>110-163-173</t>
  </si>
  <si>
    <t>110-169-129_2</t>
  </si>
  <si>
    <t>110-171-129_2</t>
  </si>
  <si>
    <t>110-181-129_2</t>
  </si>
  <si>
    <t>110-181-192</t>
  </si>
  <si>
    <t>110-183-151</t>
  </si>
  <si>
    <t>110-183-181</t>
  </si>
  <si>
    <t>110-183-211</t>
  </si>
  <si>
    <t>110-183-221</t>
  </si>
  <si>
    <t>110-183-231</t>
  </si>
  <si>
    <t>110-184-151</t>
  </si>
  <si>
    <t>110-184-211</t>
  </si>
  <si>
    <t>111-169-131</t>
  </si>
  <si>
    <t>111-169-146</t>
  </si>
  <si>
    <t>111-169-231</t>
  </si>
  <si>
    <t>11A-163-418</t>
  </si>
  <si>
    <t>11A-181-418</t>
  </si>
  <si>
    <t>11K-169-311</t>
  </si>
  <si>
    <t>11K-171-121</t>
  </si>
  <si>
    <t>11K-171-211</t>
  </si>
  <si>
    <t>11K-181-121</t>
  </si>
  <si>
    <t>11K-181-142</t>
  </si>
  <si>
    <t>11K-181-211</t>
  </si>
  <si>
    <t>12A-171-142</t>
  </si>
  <si>
    <t>12A-171-461</t>
  </si>
  <si>
    <t>12A-181-121</t>
  </si>
  <si>
    <t>12A-181-142</t>
  </si>
  <si>
    <t>130-173-311</t>
  </si>
  <si>
    <t>130-183-143</t>
  </si>
  <si>
    <t>130-183-211</t>
  </si>
  <si>
    <t>130-184-311</t>
  </si>
  <si>
    <t>132-181-231</t>
  </si>
  <si>
    <t>13A-171-418</t>
  </si>
  <si>
    <t>140-167-126</t>
  </si>
  <si>
    <t>140-167-180</t>
  </si>
  <si>
    <t>140-167-211</t>
  </si>
  <si>
    <t>140-184-312</t>
  </si>
  <si>
    <t>140-185-411</t>
  </si>
  <si>
    <t>150-171-461</t>
  </si>
  <si>
    <t>150-181-418</t>
  </si>
  <si>
    <t>150-185-411</t>
  </si>
  <si>
    <t>160-169-311</t>
  </si>
  <si>
    <t>160-171-129_2</t>
  </si>
  <si>
    <t>160-181-129_2</t>
  </si>
  <si>
    <t>16B-169-131</t>
  </si>
  <si>
    <t>170-169-146</t>
  </si>
  <si>
    <t>170-169-211</t>
  </si>
  <si>
    <t>170-169-221</t>
  </si>
  <si>
    <t>180-163-129_2</t>
  </si>
  <si>
    <t>180-167-129_2</t>
  </si>
  <si>
    <t>180-169-129_2</t>
  </si>
  <si>
    <t>180-170-129_2</t>
  </si>
  <si>
    <t>180-171-129_2</t>
  </si>
  <si>
    <t>180-181-129_2</t>
  </si>
  <si>
    <t>181-171-129_2</t>
  </si>
  <si>
    <t>181-181-129_2</t>
  </si>
  <si>
    <t>181-183-312</t>
  </si>
  <si>
    <t>182-171-129_2</t>
  </si>
  <si>
    <t>182-171-173</t>
  </si>
  <si>
    <t>182-171-175</t>
  </si>
  <si>
    <t>182-171-188</t>
  </si>
  <si>
    <t>182-181-129_2</t>
  </si>
  <si>
    <t>182-181-461</t>
  </si>
  <si>
    <t>190-167-129_2</t>
  </si>
  <si>
    <t>190-167-411</t>
  </si>
  <si>
    <t>190-169-129_2</t>
  </si>
  <si>
    <t>190-169-131</t>
  </si>
  <si>
    <t>190-169-211</t>
  </si>
  <si>
    <t>190-169-221</t>
  </si>
  <si>
    <t>190-169-231</t>
  </si>
  <si>
    <t>190-181-129_2</t>
  </si>
  <si>
    <t>190-185-312</t>
  </si>
  <si>
    <t>190-185-411</t>
  </si>
  <si>
    <t>190-185-541</t>
  </si>
  <si>
    <t>190-186-411</t>
  </si>
  <si>
    <t>19A-169-131</t>
  </si>
  <si>
    <t>19A-169-211</t>
  </si>
  <si>
    <t>19B-172-131</t>
  </si>
  <si>
    <t>19B-172-211</t>
  </si>
  <si>
    <t>19B-182-121</t>
  </si>
  <si>
    <t>19B-182-211</t>
  </si>
  <si>
    <t>19C-182-542</t>
  </si>
  <si>
    <t>200-163-472</t>
  </si>
  <si>
    <t>200-169-129_2</t>
  </si>
  <si>
    <t>200-170-221</t>
  </si>
  <si>
    <t>200-171-472</t>
  </si>
  <si>
    <t>200-181-129_2</t>
  </si>
  <si>
    <t>220-181-129_2</t>
  </si>
  <si>
    <t>220-181-142</t>
  </si>
  <si>
    <t>220-181-418</t>
  </si>
  <si>
    <t>220-181-461</t>
  </si>
  <si>
    <t>230-167-129_2</t>
  </si>
  <si>
    <t>230-167-198</t>
  </si>
  <si>
    <t>230-169-129_2</t>
  </si>
  <si>
    <t>230-169-131</t>
  </si>
  <si>
    <t>230-169-133</t>
  </si>
  <si>
    <t>230-169-211</t>
  </si>
  <si>
    <t>230-169-221</t>
  </si>
  <si>
    <t>230-169-231</t>
  </si>
  <si>
    <t>230-169-311</t>
  </si>
  <si>
    <t>230-181-129_2</t>
  </si>
  <si>
    <t>230-185-121</t>
  </si>
  <si>
    <t>230-185-211</t>
  </si>
  <si>
    <t>230-185-221</t>
  </si>
  <si>
    <t>230-186-129_2</t>
  </si>
  <si>
    <t>23A-181-163</t>
  </si>
  <si>
    <t>240-163-129_2</t>
  </si>
  <si>
    <t>240-183-312</t>
  </si>
  <si>
    <t>240-183-331</t>
  </si>
  <si>
    <t>241-169-129_2</t>
  </si>
  <si>
    <t>241-171-129_2</t>
  </si>
  <si>
    <t>241-181-129_2</t>
  </si>
  <si>
    <t>24B-171-317</t>
  </si>
  <si>
    <t>24N-171-135</t>
  </si>
  <si>
    <t>24N-171-143</t>
  </si>
  <si>
    <t>250-171-129_2</t>
  </si>
  <si>
    <t>250-171-143</t>
  </si>
  <si>
    <t>250-171-323</t>
  </si>
  <si>
    <t>250-181-129_2</t>
  </si>
  <si>
    <t>250-181-414</t>
  </si>
  <si>
    <t>250-185-121</t>
  </si>
  <si>
    <t>250-185-126</t>
  </si>
  <si>
    <t>250-185-129_2</t>
  </si>
  <si>
    <t>250-185-142</t>
  </si>
  <si>
    <t>250-185-199</t>
  </si>
  <si>
    <t>250-185-311</t>
  </si>
  <si>
    <t>260-163-129_2</t>
  </si>
  <si>
    <t>260-169-129_2</t>
  </si>
  <si>
    <t>260-171-129_2</t>
  </si>
  <si>
    <t>260-171-135</t>
  </si>
  <si>
    <t>260-171-462</t>
  </si>
  <si>
    <t>260-181-129_2</t>
  </si>
  <si>
    <t>260-185-121</t>
  </si>
  <si>
    <t>260-185-151</t>
  </si>
  <si>
    <t>260-185-211</t>
  </si>
  <si>
    <t>260-185-221</t>
  </si>
  <si>
    <t>260-185-231</t>
  </si>
  <si>
    <t>260-186-231</t>
  </si>
  <si>
    <t>270-170-221</t>
  </si>
  <si>
    <t>270-183-311</t>
  </si>
  <si>
    <t>270-183-411</t>
  </si>
  <si>
    <t>270-185-121</t>
  </si>
  <si>
    <t>270-185-129_2</t>
  </si>
  <si>
    <t>270-185-211</t>
  </si>
  <si>
    <t>270-185-221</t>
  </si>
  <si>
    <t>270-185-231</t>
  </si>
  <si>
    <t>27A-182-312</t>
  </si>
  <si>
    <t>27A-185-121</t>
  </si>
  <si>
    <t>280-165-418</t>
  </si>
  <si>
    <t>291-163-472</t>
  </si>
  <si>
    <t>291-171-198</t>
  </si>
  <si>
    <t>291-171-326</t>
  </si>
  <si>
    <t>291-171-472</t>
  </si>
  <si>
    <t>291-181-461</t>
  </si>
  <si>
    <t>295-163-411</t>
  </si>
  <si>
    <t>295-171-343</t>
  </si>
  <si>
    <t>300-163-129_2</t>
  </si>
  <si>
    <t>300-169-129_2</t>
  </si>
  <si>
    <t>300-169-181</t>
  </si>
  <si>
    <t>300-169-231</t>
  </si>
  <si>
    <t>300-170-121</t>
  </si>
  <si>
    <t>300-170-231</t>
  </si>
  <si>
    <t>300-171-129_2</t>
  </si>
  <si>
    <t>300-171-313</t>
  </si>
  <si>
    <t>300-173-317</t>
  </si>
  <si>
    <t>300-181-129_2</t>
  </si>
  <si>
    <t>300-181-311</t>
  </si>
  <si>
    <t>300-184-312</t>
  </si>
  <si>
    <t>310-165-418</t>
  </si>
  <si>
    <t>310-167-142</t>
  </si>
  <si>
    <t>320-169-184</t>
  </si>
  <si>
    <t>320-170-411</t>
  </si>
  <si>
    <t>320-171-188</t>
  </si>
  <si>
    <t>320-171-191</t>
  </si>
  <si>
    <t>320-171-198</t>
  </si>
  <si>
    <t>320-185-142</t>
  </si>
  <si>
    <t>320-185-211</t>
  </si>
  <si>
    <t>320-185-221</t>
  </si>
  <si>
    <t>320-185-231</t>
  </si>
  <si>
    <t>32A-171-131</t>
  </si>
  <si>
    <t>32A-171-135</t>
  </si>
  <si>
    <t>32A-171-211</t>
  </si>
  <si>
    <t>32A-181-121</t>
  </si>
  <si>
    <t>32A-181-135</t>
  </si>
  <si>
    <t>32A-181-142</t>
  </si>
  <si>
    <t>32A-181-174</t>
  </si>
  <si>
    <t>32A-181-211</t>
  </si>
  <si>
    <t>32B-181-131</t>
  </si>
  <si>
    <t>32B-181-142</t>
  </si>
  <si>
    <t>32B-181-146</t>
  </si>
  <si>
    <t>32B-181-211</t>
  </si>
  <si>
    <t>32B-181-551</t>
  </si>
  <si>
    <t>32D-171-229</t>
  </si>
  <si>
    <t>32L-181-221</t>
  </si>
  <si>
    <t>32L-181-231</t>
  </si>
  <si>
    <t>32N-172-135</t>
  </si>
  <si>
    <t>32N-182-121</t>
  </si>
  <si>
    <t>32N-182-134</t>
  </si>
  <si>
    <t>32P-169-317</t>
  </si>
  <si>
    <t>32S-174-311</t>
  </si>
  <si>
    <t>330-171-167</t>
  </si>
  <si>
    <t>330-181-312</t>
  </si>
  <si>
    <t>33A-170-152</t>
  </si>
  <si>
    <t>33A-170-211</t>
  </si>
  <si>
    <t>33A-173-311</t>
  </si>
  <si>
    <t>33A-181-180</t>
  </si>
  <si>
    <t>33A-181-211</t>
  </si>
  <si>
    <t>33A-181-411</t>
  </si>
  <si>
    <t>33A-181-461</t>
  </si>
  <si>
    <t>340-171-333</t>
  </si>
  <si>
    <t>340-181-152</t>
  </si>
  <si>
    <t>340-181-332</t>
  </si>
  <si>
    <t>34G-181-183</t>
  </si>
  <si>
    <t>34G-181-211</t>
  </si>
  <si>
    <t>34H-182-411</t>
  </si>
  <si>
    <t>34H-185-411</t>
  </si>
  <si>
    <t>34H-185-418</t>
  </si>
  <si>
    <t>34Z-171-312</t>
  </si>
  <si>
    <t>350-163-188</t>
  </si>
  <si>
    <t>350-171-422</t>
  </si>
  <si>
    <t>350-171-541</t>
  </si>
  <si>
    <t>350-186-411</t>
  </si>
  <si>
    <t>35A-171-114</t>
  </si>
  <si>
    <t>35A-171-121</t>
  </si>
  <si>
    <t>35A-171-131</t>
  </si>
  <si>
    <t>35A-171-142</t>
  </si>
  <si>
    <t>35A-171-211</t>
  </si>
  <si>
    <t>35A-171-221</t>
  </si>
  <si>
    <t>35A-171-411</t>
  </si>
  <si>
    <t>35A-171-418</t>
  </si>
  <si>
    <t>35A-171-451</t>
  </si>
  <si>
    <t>35A-181-135</t>
  </si>
  <si>
    <t>35A-181-211</t>
  </si>
  <si>
    <t>35A-181-221</t>
  </si>
  <si>
    <t>35A-181-231</t>
  </si>
  <si>
    <t>35A-181-327</t>
  </si>
  <si>
    <t>35A-181-462</t>
  </si>
  <si>
    <t>360-141-211</t>
  </si>
  <si>
    <t>360-163-163</t>
  </si>
  <si>
    <t>360-171-325</t>
  </si>
  <si>
    <t>360-181-414</t>
  </si>
  <si>
    <t>360-183-311</t>
  </si>
  <si>
    <t>36C-171-542</t>
  </si>
  <si>
    <t>370-171-129_2</t>
  </si>
  <si>
    <t>370-174-183</t>
  </si>
  <si>
    <t>370-174-211</t>
  </si>
  <si>
    <t>370-174-221</t>
  </si>
  <si>
    <t>370-181-129_2</t>
  </si>
  <si>
    <t>380-174-183</t>
  </si>
  <si>
    <t>380-174-211</t>
  </si>
  <si>
    <t>380-174-221</t>
  </si>
  <si>
    <t>390-163-116</t>
  </si>
  <si>
    <t>390-163-129_1</t>
  </si>
  <si>
    <t>390-163-131</t>
  </si>
  <si>
    <t>390-163-135</t>
  </si>
  <si>
    <t>390-163-163</t>
  </si>
  <si>
    <t>390-163-165</t>
  </si>
  <si>
    <t>390-163-188</t>
  </si>
  <si>
    <t>390-181-153</t>
  </si>
  <si>
    <t>39B-165-411</t>
  </si>
  <si>
    <t>39B-182-180</t>
  </si>
  <si>
    <t>400-167-411</t>
  </si>
  <si>
    <t>400-171-129_2</t>
  </si>
  <si>
    <t>400-181-129_2</t>
  </si>
  <si>
    <t>410-163-129_2</t>
  </si>
  <si>
    <t>410-167-418</t>
  </si>
  <si>
    <t>410-167-462</t>
  </si>
  <si>
    <t>410-171-129_2</t>
  </si>
  <si>
    <t>410-171-325</t>
  </si>
  <si>
    <t>410-181-183</t>
  </si>
  <si>
    <t>410-181-221</t>
  </si>
  <si>
    <t>410-185-411</t>
  </si>
  <si>
    <t>41D-181-180</t>
  </si>
  <si>
    <t>41D-181-211</t>
  </si>
  <si>
    <t>41F-171-311</t>
  </si>
  <si>
    <t>41F-171-413</t>
  </si>
  <si>
    <t>41F-181-180</t>
  </si>
  <si>
    <t>41G-172-462</t>
  </si>
  <si>
    <t>41K-181-180</t>
  </si>
  <si>
    <t>41K-185-121</t>
  </si>
  <si>
    <t>41K-185-211</t>
  </si>
  <si>
    <t>41M-165-418</t>
  </si>
  <si>
    <t>41M-181-113</t>
  </si>
  <si>
    <t>41M-181-422</t>
  </si>
  <si>
    <t>41N-173-311</t>
  </si>
  <si>
    <t>41N-182-411</t>
  </si>
  <si>
    <t>420-170-221</t>
  </si>
  <si>
    <t>420-170-392</t>
  </si>
  <si>
    <t>420-171-162</t>
  </si>
  <si>
    <t>420-171-171</t>
  </si>
  <si>
    <t>420-171-392</t>
  </si>
  <si>
    <t>421-165-418</t>
  </si>
  <si>
    <t>421-173-311</t>
  </si>
  <si>
    <t>421-181-129_2</t>
  </si>
  <si>
    <t>421-184-311</t>
  </si>
  <si>
    <t>422-169-129_2</t>
  </si>
  <si>
    <t>422-170-221</t>
  </si>
  <si>
    <t>422-171-392</t>
  </si>
  <si>
    <t>422-181-129_2</t>
  </si>
  <si>
    <t>422-181-162</t>
  </si>
  <si>
    <t>42A-174-311</t>
  </si>
  <si>
    <t>430-163-129_2</t>
  </si>
  <si>
    <t>430-163-472</t>
  </si>
  <si>
    <t>430-165-418</t>
  </si>
  <si>
    <t>430-169-129_2</t>
  </si>
  <si>
    <t>430-171-129_2</t>
  </si>
  <si>
    <t>430-171-532</t>
  </si>
  <si>
    <t>430-183-131</t>
  </si>
  <si>
    <t>430-183-211</t>
  </si>
  <si>
    <t>430-183-411</t>
  </si>
  <si>
    <t>43D-185-121</t>
  </si>
  <si>
    <t>43D-185-211</t>
  </si>
  <si>
    <t>440-169-129_2</t>
  </si>
  <si>
    <t>440-171-129_2</t>
  </si>
  <si>
    <t>440-174-180</t>
  </si>
  <si>
    <t>440-174-211</t>
  </si>
  <si>
    <t>440-184-411</t>
  </si>
  <si>
    <t>450-169-129_2</t>
  </si>
  <si>
    <t>450-170-192</t>
  </si>
  <si>
    <t>450-171-163</t>
  </si>
  <si>
    <t>450-171-164</t>
  </si>
  <si>
    <t>450-171-183</t>
  </si>
  <si>
    <t>450-171-313</t>
  </si>
  <si>
    <t>450-181-333</t>
  </si>
  <si>
    <t>450-181-392</t>
  </si>
  <si>
    <t>450-186-411</t>
  </si>
  <si>
    <t>45B-170-121</t>
  </si>
  <si>
    <t>470-169-129_2</t>
  </si>
  <si>
    <t>470-181-129_2</t>
  </si>
  <si>
    <t>490-163-129_2</t>
  </si>
  <si>
    <t>490-163-181</t>
  </si>
  <si>
    <t>490-169-129_2</t>
  </si>
  <si>
    <t>490-171-129_2</t>
  </si>
  <si>
    <t>490-173-311</t>
  </si>
  <si>
    <t>490-181-129_2</t>
  </si>
  <si>
    <t>491-163-129_2</t>
  </si>
  <si>
    <t>491-169-129_2</t>
  </si>
  <si>
    <t>491-181-129_2</t>
  </si>
  <si>
    <t>49B-183-331</t>
  </si>
  <si>
    <t>500-163-472</t>
  </si>
  <si>
    <t>500-169-129_2</t>
  </si>
  <si>
    <t>500-171-129_2</t>
  </si>
  <si>
    <t>500-171-472</t>
  </si>
  <si>
    <t>500-178-472</t>
  </si>
  <si>
    <t>500-181-129_2</t>
  </si>
  <si>
    <t>500-181-198</t>
  </si>
  <si>
    <t>50A-169-131</t>
  </si>
  <si>
    <t>50A-170-121</t>
  </si>
  <si>
    <t>50A-172-131</t>
  </si>
  <si>
    <t>50A-172-211</t>
  </si>
  <si>
    <t>50A-182-121</t>
  </si>
  <si>
    <t>50A-182-131</t>
  </si>
  <si>
    <t>510-186-331</t>
  </si>
  <si>
    <t>520-171-129_2</t>
  </si>
  <si>
    <t>520-174-180</t>
  </si>
  <si>
    <t>520-174-211</t>
  </si>
  <si>
    <t>520-181-129_2</t>
  </si>
  <si>
    <t>530-169-129_2</t>
  </si>
  <si>
    <t>530-171-129_2</t>
  </si>
  <si>
    <t>530-171-152</t>
  </si>
  <si>
    <t>53C-171-312</t>
  </si>
  <si>
    <t>540-163-461</t>
  </si>
  <si>
    <t>540-169-129_2</t>
  </si>
  <si>
    <t>540-171-461</t>
  </si>
  <si>
    <t>540-181-411</t>
  </si>
  <si>
    <t>540-185-411</t>
  </si>
  <si>
    <t>540-186-411</t>
  </si>
  <si>
    <t>54A-181-141</t>
  </si>
  <si>
    <t>54A-181-198</t>
  </si>
  <si>
    <t>54A-181-462</t>
  </si>
  <si>
    <t>550-163-129_2</t>
  </si>
  <si>
    <t>550-171-129_2</t>
  </si>
  <si>
    <t>550-181-129_2</t>
  </si>
  <si>
    <t>550-185-231</t>
  </si>
  <si>
    <t>550-185-411</t>
  </si>
  <si>
    <t>550-185-461</t>
  </si>
  <si>
    <t>55A-176-411</t>
  </si>
  <si>
    <t>560-181-129_2</t>
  </si>
  <si>
    <t>560-184-221</t>
  </si>
  <si>
    <t>560-185-221</t>
  </si>
  <si>
    <t>560-185-392</t>
  </si>
  <si>
    <t>560-186-221</t>
  </si>
  <si>
    <t>560-186-392</t>
  </si>
  <si>
    <t>570-171-129_2</t>
  </si>
  <si>
    <t>580-171-541</t>
  </si>
  <si>
    <t>58B-171-541</t>
  </si>
  <si>
    <t>58B-173-311</t>
  </si>
  <si>
    <t>58B-181-180</t>
  </si>
  <si>
    <t>58B-181-211</t>
  </si>
  <si>
    <t>590-167-129_2</t>
  </si>
  <si>
    <t>590-169-129_2</t>
  </si>
  <si>
    <t>590-171-523</t>
  </si>
  <si>
    <t>590-181-129_2</t>
  </si>
  <si>
    <t>600-170-198</t>
  </si>
  <si>
    <t>600-171-326</t>
  </si>
  <si>
    <t>600-171-461</t>
  </si>
  <si>
    <t>600-181-121</t>
  </si>
  <si>
    <t>600-181-142</t>
  </si>
  <si>
    <t>600-181-162</t>
  </si>
  <si>
    <t>600-181-184</t>
  </si>
  <si>
    <t>600-181-344</t>
  </si>
  <si>
    <t>600-181-418</t>
  </si>
  <si>
    <t>600-185-411</t>
  </si>
  <si>
    <t>60B-181-311</t>
  </si>
  <si>
    <t>60D-182-180</t>
  </si>
  <si>
    <t>60F-173-311</t>
  </si>
  <si>
    <t>60I-185-121</t>
  </si>
  <si>
    <t>60I-185-211</t>
  </si>
  <si>
    <t>60I-185-221</t>
  </si>
  <si>
    <t>60I-185-231</t>
  </si>
  <si>
    <t>60N-171-131</t>
  </si>
  <si>
    <t>60N-171-411</t>
  </si>
  <si>
    <t>60P-181-311</t>
  </si>
  <si>
    <t>60Q-163-312</t>
  </si>
  <si>
    <t>60Q-163-422</t>
  </si>
  <si>
    <t>60Q-166-418</t>
  </si>
  <si>
    <t>60Q-169-131</t>
  </si>
  <si>
    <t>60Q-169-211</t>
  </si>
  <si>
    <t>60U-169-312</t>
  </si>
  <si>
    <t>60Y-185-121</t>
  </si>
  <si>
    <t>610-171-129_2</t>
  </si>
  <si>
    <t>610-171-163</t>
  </si>
  <si>
    <t>61J-170-198</t>
  </si>
  <si>
    <t>61J-170-211</t>
  </si>
  <si>
    <t>61M-203-180</t>
  </si>
  <si>
    <t>61M-203-211</t>
  </si>
  <si>
    <t>61P-169-311</t>
  </si>
  <si>
    <t>61Q-181-311</t>
  </si>
  <si>
    <t>61S-169-146</t>
  </si>
  <si>
    <t>61S-173-317</t>
  </si>
  <si>
    <t>61U-181-121</t>
  </si>
  <si>
    <t>61U-181-148</t>
  </si>
  <si>
    <t>61U-181-164</t>
  </si>
  <si>
    <t>61U-181-171</t>
  </si>
  <si>
    <t>61W-183-142</t>
  </si>
  <si>
    <t>61W-183-211</t>
  </si>
  <si>
    <t>61X-203-180</t>
  </si>
  <si>
    <t>61X-203-211</t>
  </si>
  <si>
    <t>620-181-129_2</t>
  </si>
  <si>
    <t>620-181-184</t>
  </si>
  <si>
    <t>620-183-411</t>
  </si>
  <si>
    <t>62A-167-311</t>
  </si>
  <si>
    <t>62A-171-229</t>
  </si>
  <si>
    <t>62J-181-229</t>
  </si>
  <si>
    <t>62J-181-311</t>
  </si>
  <si>
    <t>62J-181-312</t>
  </si>
  <si>
    <t>630-163-129_1</t>
  </si>
  <si>
    <t>630-163-129_2</t>
  </si>
  <si>
    <t>630-171-523</t>
  </si>
  <si>
    <t>630-181-461</t>
  </si>
  <si>
    <t>630-183-332</t>
  </si>
  <si>
    <t>630-185-312</t>
  </si>
  <si>
    <t>63A-172-326</t>
  </si>
  <si>
    <t>63A-182-121</t>
  </si>
  <si>
    <t>63A-185-142</t>
  </si>
  <si>
    <t>63A-185-211</t>
  </si>
  <si>
    <t>63A-186-411</t>
  </si>
  <si>
    <t>63A-203-180</t>
  </si>
  <si>
    <t>63A-203-211</t>
  </si>
  <si>
    <t>63C-169-317</t>
  </si>
  <si>
    <t>63C-172-231</t>
  </si>
  <si>
    <t>640-163-129_2</t>
  </si>
  <si>
    <t>640-181-129_2</t>
  </si>
  <si>
    <t>640-184-311</t>
  </si>
  <si>
    <t>640-185-180</t>
  </si>
  <si>
    <t>640-185-211</t>
  </si>
  <si>
    <t>64A-171-142</t>
  </si>
  <si>
    <t>64A-181-131</t>
  </si>
  <si>
    <t>650-169-129_2</t>
  </si>
  <si>
    <t>650-170-129_2</t>
  </si>
  <si>
    <t>650-171-129_2</t>
  </si>
  <si>
    <t>650-181-129_2</t>
  </si>
  <si>
    <t>65A-165-418</t>
  </si>
  <si>
    <t>65B-203-211</t>
  </si>
  <si>
    <t>65C-171-135</t>
  </si>
  <si>
    <t>65D-182-461</t>
  </si>
  <si>
    <t>65H-203-180</t>
  </si>
  <si>
    <t>65H-203-211</t>
  </si>
  <si>
    <t>660-171-351</t>
  </si>
  <si>
    <t>66A-174-311</t>
  </si>
  <si>
    <t>670-183-312</t>
  </si>
  <si>
    <t>680-171-129_1</t>
  </si>
  <si>
    <t>680-171-129_2</t>
  </si>
  <si>
    <t>680-181-129_2</t>
  </si>
  <si>
    <t>681-163-472</t>
  </si>
  <si>
    <t>68A-172-411</t>
  </si>
  <si>
    <t>68C-167-311</t>
  </si>
  <si>
    <t>68C-173-317</t>
  </si>
  <si>
    <t>690-169-129_2</t>
  </si>
  <si>
    <t>690-169-131</t>
  </si>
  <si>
    <t>690-169-211</t>
  </si>
  <si>
    <t>690-169-221</t>
  </si>
  <si>
    <t>690-169-231</t>
  </si>
  <si>
    <t>690-181-129_2</t>
  </si>
  <si>
    <t>690-181-162</t>
  </si>
  <si>
    <t>690-183-131</t>
  </si>
  <si>
    <t>690-183-211</t>
  </si>
  <si>
    <t>690-183-221</t>
  </si>
  <si>
    <t>690-183-231</t>
  </si>
  <si>
    <t>69A-163-411</t>
  </si>
  <si>
    <t>69A-169-317</t>
  </si>
  <si>
    <t>69A-185-147</t>
  </si>
  <si>
    <t>69A-185-172</t>
  </si>
  <si>
    <t>69A-185-211</t>
  </si>
  <si>
    <t>69A-185-221</t>
  </si>
  <si>
    <t>700-171-129_2</t>
  </si>
  <si>
    <t>700-181-129_2</t>
  </si>
  <si>
    <t>700-181-184</t>
  </si>
  <si>
    <t>70A-172-418</t>
  </si>
  <si>
    <t>710-181-198</t>
  </si>
  <si>
    <t>710-181-311</t>
  </si>
  <si>
    <t>720-184-331</t>
  </si>
  <si>
    <t>730-171-129_2</t>
  </si>
  <si>
    <t>730-181-129_2</t>
  </si>
  <si>
    <t>730-186-129_2</t>
  </si>
  <si>
    <t>730-186-181</t>
  </si>
  <si>
    <t>73A-181-461</t>
  </si>
  <si>
    <t>740-170-331</t>
  </si>
  <si>
    <t>740-170-411</t>
  </si>
  <si>
    <t>740-181-167</t>
  </si>
  <si>
    <t>740-185-141</t>
  </si>
  <si>
    <t>740-185-199</t>
  </si>
  <si>
    <t>740-185-211</t>
  </si>
  <si>
    <t>740-185-221</t>
  </si>
  <si>
    <t>740-185-231</t>
  </si>
  <si>
    <t>740-185-392</t>
  </si>
  <si>
    <t>74Z-171-121</t>
  </si>
  <si>
    <t>74Z-171-211</t>
  </si>
  <si>
    <t>74Z-171-221</t>
  </si>
  <si>
    <t>750-165-418</t>
  </si>
  <si>
    <t>750-171-129_2</t>
  </si>
  <si>
    <t>750-171-462</t>
  </si>
  <si>
    <t>750-181-129_2</t>
  </si>
  <si>
    <t>750-181-418</t>
  </si>
  <si>
    <t>760-181-121</t>
  </si>
  <si>
    <t>760-181-131</t>
  </si>
  <si>
    <t>760-181-132</t>
  </si>
  <si>
    <t>760-181-141</t>
  </si>
  <si>
    <t>760-181-144</t>
  </si>
  <si>
    <t>760-181-145</t>
  </si>
  <si>
    <t>760-181-221</t>
  </si>
  <si>
    <t>760-181-231</t>
  </si>
  <si>
    <t>760-181-411</t>
  </si>
  <si>
    <t>760-185-411</t>
  </si>
  <si>
    <t>761-171-129_2</t>
  </si>
  <si>
    <t>761-174-311</t>
  </si>
  <si>
    <t>761-181-129_2</t>
  </si>
  <si>
    <t>761-185-121</t>
  </si>
  <si>
    <t>761-185-211</t>
  </si>
  <si>
    <t>76A-169-311</t>
  </si>
  <si>
    <t>770-166-418</t>
  </si>
  <si>
    <t>770-169-129_2</t>
  </si>
  <si>
    <t>770-171-129_2</t>
  </si>
  <si>
    <t>780-167-392</t>
  </si>
  <si>
    <t>780-170-392</t>
  </si>
  <si>
    <t>780-181-129_2</t>
  </si>
  <si>
    <t>780-181-392</t>
  </si>
  <si>
    <t>780-181-542</t>
  </si>
  <si>
    <t>78A-203-180</t>
  </si>
  <si>
    <t>78A-203-211</t>
  </si>
  <si>
    <t>78C-141-180</t>
  </si>
  <si>
    <t>78C-141-211</t>
  </si>
  <si>
    <t>78C-203-180</t>
  </si>
  <si>
    <t>78C-203-211</t>
  </si>
  <si>
    <t>790-169-129_2</t>
  </si>
  <si>
    <t>790-171-129_2</t>
  </si>
  <si>
    <t>79A-167-317</t>
  </si>
  <si>
    <t>79Z-165-418</t>
  </si>
  <si>
    <t>800-174-183</t>
  </si>
  <si>
    <t>800-174-211</t>
  </si>
  <si>
    <t>800-174-221</t>
  </si>
  <si>
    <t>800-181-418</t>
  </si>
  <si>
    <t>800-185-411</t>
  </si>
  <si>
    <t>810-171-144</t>
  </si>
  <si>
    <t>810-174-311</t>
  </si>
  <si>
    <t>810-181-311</t>
  </si>
  <si>
    <t>81A-171-131</t>
  </si>
  <si>
    <t>81A-171-191</t>
  </si>
  <si>
    <t>81A-185-121</t>
  </si>
  <si>
    <t>81A-185-211</t>
  </si>
  <si>
    <t>81A-186-146</t>
  </si>
  <si>
    <t>820-163-129_2</t>
  </si>
  <si>
    <t>820-171-129_2</t>
  </si>
  <si>
    <t>820-171-184</t>
  </si>
  <si>
    <t>820-181-129_2</t>
  </si>
  <si>
    <t>820-184-411</t>
  </si>
  <si>
    <t>821-171-129_2</t>
  </si>
  <si>
    <t>821-181-129_2</t>
  </si>
  <si>
    <t>821-181-411</t>
  </si>
  <si>
    <t>830-181-113</t>
  </si>
  <si>
    <t>830-181-231</t>
  </si>
  <si>
    <t>830-181-311</t>
  </si>
  <si>
    <t>830-185-192</t>
  </si>
  <si>
    <t>830-185-211</t>
  </si>
  <si>
    <t>830-185-221</t>
  </si>
  <si>
    <t>830-185-411</t>
  </si>
  <si>
    <t>840-171-131</t>
  </si>
  <si>
    <t>840-181-183</t>
  </si>
  <si>
    <t>840-181-325</t>
  </si>
  <si>
    <t>84B-182-311</t>
  </si>
  <si>
    <t>850-169-129_2</t>
  </si>
  <si>
    <t>850-181-129_2</t>
  </si>
  <si>
    <t>850-181-542</t>
  </si>
  <si>
    <t>850-186-163</t>
  </si>
  <si>
    <t>850-186-166</t>
  </si>
  <si>
    <t>850-186-211</t>
  </si>
  <si>
    <t>860-169-129_2</t>
  </si>
  <si>
    <t>860-171-129_1</t>
  </si>
  <si>
    <t>860-181-541</t>
  </si>
  <si>
    <t>862-171-129_2</t>
  </si>
  <si>
    <t>862-174-183</t>
  </si>
  <si>
    <t>862-174-211</t>
  </si>
  <si>
    <t>862-174-221</t>
  </si>
  <si>
    <t>862-181-129_2</t>
  </si>
  <si>
    <t>862-181-192</t>
  </si>
  <si>
    <t>862-183-171</t>
  </si>
  <si>
    <t>862-183-211</t>
  </si>
  <si>
    <t>862-186-311</t>
  </si>
  <si>
    <t>86T-182-148</t>
  </si>
  <si>
    <t>86T-182-221</t>
  </si>
  <si>
    <t>86T-182-234</t>
  </si>
  <si>
    <t>86T-185-234</t>
  </si>
  <si>
    <t>870-171-129_2</t>
  </si>
  <si>
    <t>870-185-142</t>
  </si>
  <si>
    <t>870-185-211</t>
  </si>
  <si>
    <t>870-186-142</t>
  </si>
  <si>
    <t>870-186-211</t>
  </si>
  <si>
    <t>87A-173-311</t>
  </si>
  <si>
    <t>880-163-129_1</t>
  </si>
  <si>
    <t>880-181-129_2</t>
  </si>
  <si>
    <t>880-181-192</t>
  </si>
  <si>
    <t>890-169-129_2</t>
  </si>
  <si>
    <t>890-171-129_2</t>
  </si>
  <si>
    <t>890-181-129_2</t>
  </si>
  <si>
    <t>890-181-184</t>
  </si>
  <si>
    <t>900-163-151</t>
  </si>
  <si>
    <t>900-169-311</t>
  </si>
  <si>
    <t>900-169-317</t>
  </si>
  <si>
    <t>90A-172-143</t>
  </si>
  <si>
    <t>90A-172-211</t>
  </si>
  <si>
    <t>910-171-148</t>
  </si>
  <si>
    <t>910-171-231</t>
  </si>
  <si>
    <t>910-181-392</t>
  </si>
  <si>
    <t>91A-181-143</t>
  </si>
  <si>
    <t>91A-181-211</t>
  </si>
  <si>
    <t>91A-181-418</t>
  </si>
  <si>
    <t>920-173-311</t>
  </si>
  <si>
    <t>92B-172-131</t>
  </si>
  <si>
    <t>92G-185-121</t>
  </si>
  <si>
    <t>92G-185-211</t>
  </si>
  <si>
    <t>92N-182-325</t>
  </si>
  <si>
    <t>92N-182-411</t>
  </si>
  <si>
    <t>92N-185-121</t>
  </si>
  <si>
    <t>92N-185-211</t>
  </si>
  <si>
    <t>92S-173-317</t>
  </si>
  <si>
    <t>92S-185-311</t>
  </si>
  <si>
    <t>92T-171-462</t>
  </si>
  <si>
    <t>92T-172-121</t>
  </si>
  <si>
    <t>92T-172-211</t>
  </si>
  <si>
    <t>92T-181-462</t>
  </si>
  <si>
    <t>92T-182-131</t>
  </si>
  <si>
    <t>92T-182-211</t>
  </si>
  <si>
    <t>92T-182-231</t>
  </si>
  <si>
    <t>92T-182-312</t>
  </si>
  <si>
    <t>92T-182-361</t>
  </si>
  <si>
    <t>92Y-172-311</t>
  </si>
  <si>
    <t>92Y-182-221</t>
  </si>
  <si>
    <t>930-171-462</t>
  </si>
  <si>
    <t>93Q-181-131</t>
  </si>
  <si>
    <t>940-171-522</t>
  </si>
  <si>
    <t>940-183-311</t>
  </si>
  <si>
    <t>94Z-165-418</t>
  </si>
  <si>
    <t>950-163-129_2</t>
  </si>
  <si>
    <t>950-167-146</t>
  </si>
  <si>
    <t>950-171-129_2</t>
  </si>
  <si>
    <t>950-181-129_2</t>
  </si>
  <si>
    <t>950-181-184</t>
  </si>
  <si>
    <t>960-185-311</t>
  </si>
  <si>
    <t>96C-163-312</t>
  </si>
  <si>
    <t>96C-163-418</t>
  </si>
  <si>
    <t>96C-167-411</t>
  </si>
  <si>
    <t>96F-166-418</t>
  </si>
  <si>
    <t>96F-167-311</t>
  </si>
  <si>
    <t>96F-171-180</t>
  </si>
  <si>
    <t>96F-171-211</t>
  </si>
  <si>
    <t>970-163-163</t>
  </si>
  <si>
    <t>970-166-392</t>
  </si>
  <si>
    <t>970-170-180</t>
  </si>
  <si>
    <t>970-171-461</t>
  </si>
  <si>
    <t>970-181-131</t>
  </si>
  <si>
    <t>970-181-231</t>
  </si>
  <si>
    <t>980-169-129_2</t>
  </si>
  <si>
    <t>980-170-472</t>
  </si>
  <si>
    <t>980-171-129_2</t>
  </si>
  <si>
    <t>980-171-472</t>
  </si>
  <si>
    <t>980-174-183</t>
  </si>
  <si>
    <t>980-174-211</t>
  </si>
  <si>
    <t>980-174-221</t>
  </si>
  <si>
    <t>980-181-129_2</t>
  </si>
  <si>
    <t>980-184-411</t>
  </si>
  <si>
    <t>98A-171-121</t>
  </si>
  <si>
    <t>98A-171-146</t>
  </si>
  <si>
    <t>98A-171-211</t>
  </si>
  <si>
    <t>98A-181-311</t>
  </si>
  <si>
    <t>98A-181-317</t>
  </si>
  <si>
    <t>98A-181-343</t>
  </si>
  <si>
    <t>98A-181-411</t>
  </si>
  <si>
    <t>98B-171-418</t>
  </si>
  <si>
    <t>990-169-129_2</t>
  </si>
  <si>
    <t>990-169-392</t>
  </si>
  <si>
    <t>990-171-129_2</t>
  </si>
  <si>
    <t>990-181-129_2</t>
  </si>
  <si>
    <t>990-181-392</t>
  </si>
  <si>
    <t>990-184-331</t>
  </si>
  <si>
    <t>995-174-180</t>
  </si>
  <si>
    <t>995-174-211</t>
  </si>
  <si>
    <t>995-185-392</t>
  </si>
  <si>
    <t>995-185-462</t>
  </si>
  <si>
    <t>A05-175-131</t>
  </si>
  <si>
    <t>A05-175-211</t>
  </si>
  <si>
    <t>A05-175-221</t>
  </si>
  <si>
    <t>A05-175-231</t>
  </si>
  <si>
    <t>A05-175-232</t>
  </si>
  <si>
    <t>A05-175-233</t>
  </si>
  <si>
    <t>A05-175-235</t>
  </si>
  <si>
    <t>A05-175-462</t>
  </si>
  <si>
    <t>C41-175-418</t>
  </si>
  <si>
    <t>C41-175-461</t>
  </si>
  <si>
    <t>C41-175-462</t>
  </si>
  <si>
    <t>C58-175-113</t>
  </si>
  <si>
    <t>C58-175-115</t>
  </si>
  <si>
    <t>C58-175-121</t>
  </si>
  <si>
    <t>C58-175-141</t>
  </si>
  <si>
    <t>C58-175-151</t>
  </si>
  <si>
    <t>C58-175-171</t>
  </si>
  <si>
    <t>C58-175-211</t>
  </si>
  <si>
    <t>C58-175-233</t>
  </si>
  <si>
    <t>C58-175-311</t>
  </si>
  <si>
    <t>C58-175-327</t>
  </si>
  <si>
    <t>C58-175-331</t>
  </si>
  <si>
    <t>C58-175-332</t>
  </si>
  <si>
    <t>C58-175-411</t>
  </si>
  <si>
    <t>C58-175-451</t>
  </si>
  <si>
    <t>E13-175-113</t>
  </si>
  <si>
    <t>E13-175-115</t>
  </si>
  <si>
    <t>E13-175-121</t>
  </si>
  <si>
    <t>E13-175-141</t>
  </si>
  <si>
    <t>E13-175-146</t>
  </si>
  <si>
    <t>E13-175-211</t>
  </si>
  <si>
    <t>E30-175-141</t>
  </si>
  <si>
    <t>E30-175-151</t>
  </si>
  <si>
    <t>E30-175-197</t>
  </si>
  <si>
    <t>E30-175-198</t>
  </si>
  <si>
    <t>E30-175-232</t>
  </si>
  <si>
    <t>E30-175-333</t>
  </si>
  <si>
    <t>010-ALL-129_2</t>
  </si>
  <si>
    <t>010-ALL-162</t>
  </si>
  <si>
    <t>010-ALL-472</t>
  </si>
  <si>
    <t>01C-ALL-135</t>
  </si>
  <si>
    <t>01C-ALL-181</t>
  </si>
  <si>
    <t>020-ALL-129_2</t>
  </si>
  <si>
    <t>020-ALL-184</t>
  </si>
  <si>
    <t>030-ALL-129_2</t>
  </si>
  <si>
    <t>040-ALL-129_1</t>
  </si>
  <si>
    <t>040-ALL-129_2</t>
  </si>
  <si>
    <t>040-ALL-167</t>
  </si>
  <si>
    <t>050-ALL-472</t>
  </si>
  <si>
    <t>060-ALL-129_2</t>
  </si>
  <si>
    <t>070-ALL-232</t>
  </si>
  <si>
    <t>09A-ALL-541</t>
  </si>
  <si>
    <t>100-ALL-129_2</t>
  </si>
  <si>
    <t>10A-ALL-135</t>
  </si>
  <si>
    <t>110-ALL-129_2</t>
  </si>
  <si>
    <t>11K-ALL-142</t>
  </si>
  <si>
    <t>12A-ALL-461</t>
  </si>
  <si>
    <t>150-ALL-461</t>
  </si>
  <si>
    <t>160-ALL-129_2</t>
  </si>
  <si>
    <t>16B-ALL-131</t>
  </si>
  <si>
    <t>181-ALL-129_2</t>
  </si>
  <si>
    <t>181-ALL-312</t>
  </si>
  <si>
    <t>182-ALL-129_2</t>
  </si>
  <si>
    <t>182-ALL-175</t>
  </si>
  <si>
    <t>182-ALL-188</t>
  </si>
  <si>
    <t>190-ALL-129_2</t>
  </si>
  <si>
    <t>190-ALL-541</t>
  </si>
  <si>
    <t>19A-ALL-131</t>
  </si>
  <si>
    <t>19B-ALL-131</t>
  </si>
  <si>
    <t>19C-ALL-542</t>
  </si>
  <si>
    <t>200-ALL-129_2</t>
  </si>
  <si>
    <t>200-ALL-472</t>
  </si>
  <si>
    <t>220-ALL-129_2</t>
  </si>
  <si>
    <t>230-ALL-129_2</t>
  </si>
  <si>
    <t>23A-ALL-163</t>
  </si>
  <si>
    <t>240-ALL-331</t>
  </si>
  <si>
    <t>241-ALL-129_2</t>
  </si>
  <si>
    <t>24B-ALL-317</t>
  </si>
  <si>
    <t>250-ALL-129_2</t>
  </si>
  <si>
    <t>250-ALL-323</t>
  </si>
  <si>
    <t>250-ALL-414</t>
  </si>
  <si>
    <t>260-ALL-129_2</t>
  </si>
  <si>
    <t>291-ALL-326</t>
  </si>
  <si>
    <t>291-ALL-461</t>
  </si>
  <si>
    <t>291-ALL-472</t>
  </si>
  <si>
    <t>295-ALL-343</t>
  </si>
  <si>
    <t>300-ALL-129_2</t>
  </si>
  <si>
    <t>300-ALL-313</t>
  </si>
  <si>
    <t>320-ALL-184</t>
  </si>
  <si>
    <t>320-ALL-188</t>
  </si>
  <si>
    <t>320-ALL-191</t>
  </si>
  <si>
    <t>32A-ALL-142</t>
  </si>
  <si>
    <t>32A-ALL-174</t>
  </si>
  <si>
    <t>32B-ALL-131</t>
  </si>
  <si>
    <t>32B-ALL-142</t>
  </si>
  <si>
    <t>32B-ALL-146</t>
  </si>
  <si>
    <t>32B-ALL-551</t>
  </si>
  <si>
    <t>32N-ALL-134</t>
  </si>
  <si>
    <t>32N-ALL-135</t>
  </si>
  <si>
    <t>33A-ALL-152</t>
  </si>
  <si>
    <t>33A-ALL-311</t>
  </si>
  <si>
    <t>340-ALL-152</t>
  </si>
  <si>
    <t>340-ALL-333</t>
  </si>
  <si>
    <t>34G-ALL-183</t>
  </si>
  <si>
    <t>34Z-ALL-313</t>
  </si>
  <si>
    <t>350-ALL-188</t>
  </si>
  <si>
    <t>350-ALL-541</t>
  </si>
  <si>
    <t>35A-ALL-114</t>
  </si>
  <si>
    <t>35A-ALL-131</t>
  </si>
  <si>
    <t>35A-ALL-142</t>
  </si>
  <si>
    <t>35A-ALL-231</t>
  </si>
  <si>
    <t>35A-ALL-327</t>
  </si>
  <si>
    <t>35A-ALL-451</t>
  </si>
  <si>
    <t>360-ALL-163</t>
  </si>
  <si>
    <t>370-ALL-129_2</t>
  </si>
  <si>
    <t>380-ALL-183</t>
  </si>
  <si>
    <t>390-ALL-129_1</t>
  </si>
  <si>
    <t>390-ALL-163</t>
  </si>
  <si>
    <t>390-ALL-165</t>
  </si>
  <si>
    <t>390-ALL-188</t>
  </si>
  <si>
    <t>400-ALL-129_2</t>
  </si>
  <si>
    <t>410-ALL-129_2</t>
  </si>
  <si>
    <t>410-ALL-325</t>
  </si>
  <si>
    <t>420-ALL-162</t>
  </si>
  <si>
    <t>421-ALL-129_2</t>
  </si>
  <si>
    <t>422-ALL-129_2</t>
  </si>
  <si>
    <t>422-ALL-162</t>
  </si>
  <si>
    <t>430-ALL-129_2</t>
  </si>
  <si>
    <t>430-ALL-472</t>
  </si>
  <si>
    <t>430-ALL-532</t>
  </si>
  <si>
    <t>43D-ALL-121</t>
  </si>
  <si>
    <t>440-ALL-129_2</t>
  </si>
  <si>
    <t>450-ALL-129_2</t>
  </si>
  <si>
    <t>450-ALL-164</t>
  </si>
  <si>
    <t>450-ALL-183</t>
  </si>
  <si>
    <t>450-ALL-313</t>
  </si>
  <si>
    <t>450-ALL-333</t>
  </si>
  <si>
    <t>470-ALL-129_2</t>
  </si>
  <si>
    <t>490-ALL-129_2</t>
  </si>
  <si>
    <t>491-ALL-129_2</t>
  </si>
  <si>
    <t>49B-ALL-331</t>
  </si>
  <si>
    <t>500-ALL-129_2</t>
  </si>
  <si>
    <t>500-ALL-472</t>
  </si>
  <si>
    <t>50A-ALL-131</t>
  </si>
  <si>
    <t>520-ALL-129_2</t>
  </si>
  <si>
    <t>530-ALL-129_2</t>
  </si>
  <si>
    <t>530-ALL-152</t>
  </si>
  <si>
    <t>53C-ALL-312</t>
  </si>
  <si>
    <t>540-ALL-129_2</t>
  </si>
  <si>
    <t>540-ALL-461</t>
  </si>
  <si>
    <t>550-ALL-129_2</t>
  </si>
  <si>
    <t>560-ALL-129_2</t>
  </si>
  <si>
    <t>570-ALL-129_2</t>
  </si>
  <si>
    <t>590-ALL-129_2</t>
  </si>
  <si>
    <t>590-ALL-523</t>
  </si>
  <si>
    <t>600-ALL-198</t>
  </si>
  <si>
    <t>600-ALL-344</t>
  </si>
  <si>
    <t>60N-ALL-131</t>
  </si>
  <si>
    <t>60Q-ALL-422</t>
  </si>
  <si>
    <t>60U-ALL-312</t>
  </si>
  <si>
    <t>610-ALL-129_2</t>
  </si>
  <si>
    <t>610-ALL-163</t>
  </si>
  <si>
    <t>61J-ALL-198</t>
  </si>
  <si>
    <t>61S-ALL-146</t>
  </si>
  <si>
    <t>61V-ALL-342</t>
  </si>
  <si>
    <t>620-ALL-129_2</t>
  </si>
  <si>
    <t>62A-ALL-229</t>
  </si>
  <si>
    <t>62J-ALL-312</t>
  </si>
  <si>
    <t>630-ALL-129_1</t>
  </si>
  <si>
    <t>630-ALL-129_2</t>
  </si>
  <si>
    <t>630-ALL-332</t>
  </si>
  <si>
    <t>63A-ALL-326</t>
  </si>
  <si>
    <t>63C-ALL-231</t>
  </si>
  <si>
    <t>63C-ALL-317</t>
  </si>
  <si>
    <t>640-ALL-129_2</t>
  </si>
  <si>
    <t>64A-ALL-131</t>
  </si>
  <si>
    <t>64A-ALL-142</t>
  </si>
  <si>
    <t>65C-ALL-135</t>
  </si>
  <si>
    <t>65D-ALL-461</t>
  </si>
  <si>
    <t>660-ALL-351</t>
  </si>
  <si>
    <t>680-ALL-129_1</t>
  </si>
  <si>
    <t>680-ALL-129_2</t>
  </si>
  <si>
    <t>681-ALL-472</t>
  </si>
  <si>
    <t>690-ALL-129_2</t>
  </si>
  <si>
    <t>690-ALL-162</t>
  </si>
  <si>
    <t>69A-ALL-147</t>
  </si>
  <si>
    <t>69A-ALL-172</t>
  </si>
  <si>
    <t>700-ALL-129_2</t>
  </si>
  <si>
    <t>700-ALL-184</t>
  </si>
  <si>
    <t>730-ALL-129_2</t>
  </si>
  <si>
    <t>74Z-ALL-121</t>
  </si>
  <si>
    <t>750-ALL-129_2</t>
  </si>
  <si>
    <t>760-ALL-144</t>
  </si>
  <si>
    <t>761-ALL-129_2</t>
  </si>
  <si>
    <t>76A-ALL-311</t>
  </si>
  <si>
    <t>770-ALL-129_2</t>
  </si>
  <si>
    <t>780-ALL-129_2</t>
  </si>
  <si>
    <t>78C-ALL-180</t>
  </si>
  <si>
    <t>78C-ALL-211</t>
  </si>
  <si>
    <t>790-ALL-129_2</t>
  </si>
  <si>
    <t>79A-ALL-317</t>
  </si>
  <si>
    <t>79Z-ALL-418</t>
  </si>
  <si>
    <t>800-ALL-183</t>
  </si>
  <si>
    <t>81A-ALL-146</t>
  </si>
  <si>
    <t>81A-ALL-191</t>
  </si>
  <si>
    <t>820-ALL-129_2</t>
  </si>
  <si>
    <t>821-ALL-129_2</t>
  </si>
  <si>
    <t>830-ALL-113</t>
  </si>
  <si>
    <t>840-ALL-183</t>
  </si>
  <si>
    <t>840-ALL-325</t>
  </si>
  <si>
    <t>850-ALL-129_2</t>
  </si>
  <si>
    <t>850-ALL-163</t>
  </si>
  <si>
    <t>850-ALL-166</t>
  </si>
  <si>
    <t>860-ALL-129_1</t>
  </si>
  <si>
    <t>860-ALL-541</t>
  </si>
  <si>
    <t>862-ALL-129_2</t>
  </si>
  <si>
    <t>862-ALL-183</t>
  </si>
  <si>
    <t>862-ALL-192</t>
  </si>
  <si>
    <t>86T-ALL-234</t>
  </si>
  <si>
    <t>880-ALL-129_1</t>
  </si>
  <si>
    <t>880-ALL-129_2</t>
  </si>
  <si>
    <t>890-ALL-129_2</t>
  </si>
  <si>
    <t>890-ALL-184</t>
  </si>
  <si>
    <t>90A-ALL-143</t>
  </si>
  <si>
    <t>910-ALL-148</t>
  </si>
  <si>
    <t>92B-ALL-131</t>
  </si>
  <si>
    <t>92G-ALL-121</t>
  </si>
  <si>
    <t>92N-ALL-121</t>
  </si>
  <si>
    <t>92N-ALL-325</t>
  </si>
  <si>
    <t>92S-ALL-317</t>
  </si>
  <si>
    <t>92T-ALL-131</t>
  </si>
  <si>
    <t>92T-ALL-231</t>
  </si>
  <si>
    <t>92T-ALL-361</t>
  </si>
  <si>
    <t>92Y-ALL-221</t>
  </si>
  <si>
    <t>940-ALL-522</t>
  </si>
  <si>
    <t>94Z-ALL-418</t>
  </si>
  <si>
    <t>950-ALL-129_2</t>
  </si>
  <si>
    <t>950-ALL-146</t>
  </si>
  <si>
    <t>950-ALL-184</t>
  </si>
  <si>
    <t>980-ALL-129_2</t>
  </si>
  <si>
    <t>980-ALL-183</t>
  </si>
  <si>
    <t>98A-ALL-121</t>
  </si>
  <si>
    <t>98A-ALL-317</t>
  </si>
  <si>
    <t>98A-ALL-343</t>
  </si>
  <si>
    <t>990-ALL-129_2</t>
  </si>
  <si>
    <t>C41-ALL-461</t>
  </si>
  <si>
    <t>C58-ALL-113</t>
  </si>
  <si>
    <t>C58-ALL-115</t>
  </si>
  <si>
    <t>C58-ALL-121</t>
  </si>
  <si>
    <t>C58-ALL-141</t>
  </si>
  <si>
    <t>C58-ALL-151</t>
  </si>
  <si>
    <t>C58-ALL-171</t>
  </si>
  <si>
    <t>C58-ALL-211</t>
  </si>
  <si>
    <t>C58-ALL-233</t>
  </si>
  <si>
    <t>C58-ALL-311</t>
  </si>
  <si>
    <t>C58-ALL-327</t>
  </si>
  <si>
    <t>C58-ALL-331</t>
  </si>
  <si>
    <t>C58-ALL-332</t>
  </si>
  <si>
    <t>C58-ALL-411</t>
  </si>
  <si>
    <t>C58-ALL-451</t>
  </si>
  <si>
    <t>E13-ALL-121</t>
  </si>
  <si>
    <t>E13-ALL-141</t>
  </si>
  <si>
    <t>E30-ALL-141</t>
  </si>
  <si>
    <t>E30-ALL-151</t>
  </si>
  <si>
    <t>E30-ALL-197</t>
  </si>
  <si>
    <t>E30-ALL-198</t>
  </si>
  <si>
    <t>E30-ALL-232</t>
  </si>
  <si>
    <t>E30-ALL-333</t>
  </si>
  <si>
    <t>ALL-ALL-323</t>
  </si>
  <si>
    <t>ALL-163-233</t>
  </si>
  <si>
    <t>ALL-167-129_2</t>
  </si>
  <si>
    <t>ALL-169-312</t>
  </si>
  <si>
    <t>ALL-170-192</t>
  </si>
  <si>
    <t>ALL-171-323</t>
  </si>
  <si>
    <t>ALL-175-141</t>
  </si>
  <si>
    <t>ALL-175-146</t>
  </si>
  <si>
    <t>ALL-175-171</t>
  </si>
  <si>
    <t>ALL-175-197</t>
  </si>
  <si>
    <t>ALL-175-235</t>
  </si>
  <si>
    <t>ALL-175-327</t>
  </si>
  <si>
    <t>ALL-175-331</t>
  </si>
  <si>
    <t>ALL-175-332</t>
  </si>
  <si>
    <t>ALL-175-333</t>
  </si>
  <si>
    <t>ALL-175-451</t>
  </si>
  <si>
    <t>ALL-177-411</t>
  </si>
  <si>
    <t>ALL-181-344</t>
  </si>
  <si>
    <t>ALL-182-134</t>
  </si>
  <si>
    <t>ALL-182-234</t>
  </si>
  <si>
    <t>ALL-182-361</t>
  </si>
  <si>
    <t>ALL-183-131</t>
  </si>
  <si>
    <t>ALL-183-142</t>
  </si>
  <si>
    <t>ALL-183-151</t>
  </si>
  <si>
    <t>ALL-183-171</t>
  </si>
  <si>
    <t>ALL-183-181</t>
  </si>
  <si>
    <t>ALL-183-231</t>
  </si>
  <si>
    <t>ALL-183-312</t>
  </si>
  <si>
    <t>ALL-183-332</t>
  </si>
  <si>
    <t>ALL-183-392</t>
  </si>
  <si>
    <t>ALL-184-151</t>
  </si>
  <si>
    <t>ALL-184-171</t>
  </si>
  <si>
    <t>ALL-184-221</t>
  </si>
  <si>
    <t>ALL-184-311</t>
  </si>
  <si>
    <t>ALL-184-312</t>
  </si>
  <si>
    <t>ALL-184-331</t>
  </si>
  <si>
    <t>ALL-185-126</t>
  </si>
  <si>
    <t>ALL-185-129_2</t>
  </si>
  <si>
    <t>ALL-185-147</t>
  </si>
  <si>
    <t>ALL-185-151</t>
  </si>
  <si>
    <t>ALL-185-172</t>
  </si>
  <si>
    <t>ALL-185-199</t>
  </si>
  <si>
    <t>ALL-185-541</t>
  </si>
  <si>
    <t>ALL-186-129_2</t>
  </si>
  <si>
    <t>ALL-186-163</t>
  </si>
  <si>
    <t>ALL-186-166</t>
  </si>
  <si>
    <t>ALL-186-331</t>
  </si>
  <si>
    <t>ALL-186-392</t>
  </si>
  <si>
    <t>ALL-192-311</t>
  </si>
  <si>
    <t>ALL-193-311</t>
  </si>
  <si>
    <t>010-185-411</t>
  </si>
  <si>
    <t>01D-182-312</t>
  </si>
  <si>
    <t>01F-181-121</t>
  </si>
  <si>
    <t>01F-192-311</t>
  </si>
  <si>
    <t>01F-193-311</t>
  </si>
  <si>
    <t>020-185-142</t>
  </si>
  <si>
    <t>020-185-211</t>
  </si>
  <si>
    <t>030-171-461</t>
  </si>
  <si>
    <t>030-171-523</t>
  </si>
  <si>
    <t>030-181-462</t>
  </si>
  <si>
    <t>040-171-123</t>
  </si>
  <si>
    <t>040-185-392</t>
  </si>
  <si>
    <t>040-186-411</t>
  </si>
  <si>
    <t>050-171-313</t>
  </si>
  <si>
    <t>060-176-411</t>
  </si>
  <si>
    <t>060-181-542</t>
  </si>
  <si>
    <t>060-192-311</t>
  </si>
  <si>
    <t>06B-185-411</t>
  </si>
  <si>
    <t>070-163-313</t>
  </si>
  <si>
    <t>070-171-167</t>
  </si>
  <si>
    <t>070-176-211</t>
  </si>
  <si>
    <t>070-176-221</t>
  </si>
  <si>
    <t>070-181-142</t>
  </si>
  <si>
    <t>070-192-311</t>
  </si>
  <si>
    <t>070-193-418</t>
  </si>
  <si>
    <t>07A-173-311</t>
  </si>
  <si>
    <t>07A-182-131</t>
  </si>
  <si>
    <t>080-181-532</t>
  </si>
  <si>
    <t>090-167-392</t>
  </si>
  <si>
    <t>090-170-392</t>
  </si>
  <si>
    <t>090-171-461</t>
  </si>
  <si>
    <t>090-184-411</t>
  </si>
  <si>
    <t>090-185-392</t>
  </si>
  <si>
    <t>090-185-411</t>
  </si>
  <si>
    <t>090-185-423</t>
  </si>
  <si>
    <t>090-186-392</t>
  </si>
  <si>
    <t>090-186-411</t>
  </si>
  <si>
    <t>09A-181-131</t>
  </si>
  <si>
    <t>09A-181-173</t>
  </si>
  <si>
    <t>09B-171-180</t>
  </si>
  <si>
    <t>09B-171-211</t>
  </si>
  <si>
    <t>09B-171-233</t>
  </si>
  <si>
    <t>100-176-411</t>
  </si>
  <si>
    <t>100-177-411</t>
  </si>
  <si>
    <t>100-184-312</t>
  </si>
  <si>
    <t>110-163-472</t>
  </si>
  <si>
    <t>110-167-126</t>
  </si>
  <si>
    <t>110-167-142</t>
  </si>
  <si>
    <t>110-170-472</t>
  </si>
  <si>
    <t>110-171-472</t>
  </si>
  <si>
    <t>110-177-411</t>
  </si>
  <si>
    <t>110-181-196</t>
  </si>
  <si>
    <t>110-184-171</t>
  </si>
  <si>
    <t>110-184-181</t>
  </si>
  <si>
    <t>110-185-121</t>
  </si>
  <si>
    <t>110-185-129_2</t>
  </si>
  <si>
    <t>110-185-132</t>
  </si>
  <si>
    <t>110-185-145</t>
  </si>
  <si>
    <t>110-185-180</t>
  </si>
  <si>
    <t>110-185-181</t>
  </si>
  <si>
    <t>110-185-211</t>
  </si>
  <si>
    <t>110-185-221</t>
  </si>
  <si>
    <t>110-185-231</t>
  </si>
  <si>
    <t>110-185-392</t>
  </si>
  <si>
    <t>110-186-392</t>
  </si>
  <si>
    <t>110-186-411</t>
  </si>
  <si>
    <t>110-192-311</t>
  </si>
  <si>
    <t>111-169-181</t>
  </si>
  <si>
    <t>111-169-199</t>
  </si>
  <si>
    <t>111-170-143</t>
  </si>
  <si>
    <t>111-170-146</t>
  </si>
  <si>
    <t>111-170-211</t>
  </si>
  <si>
    <t>111-171-129_2</t>
  </si>
  <si>
    <t>111-171-332</t>
  </si>
  <si>
    <t>111-181-181</t>
  </si>
  <si>
    <t>111-181-199</t>
  </si>
  <si>
    <t>111-185-121</t>
  </si>
  <si>
    <t>111-185-142</t>
  </si>
  <si>
    <t>111-185-143</t>
  </si>
  <si>
    <t>111-185-144</t>
  </si>
  <si>
    <t>111-185-211</t>
  </si>
  <si>
    <t>111-185-221</t>
  </si>
  <si>
    <t>111-185-231</t>
  </si>
  <si>
    <t>111-185-411</t>
  </si>
  <si>
    <t>111-186-113</t>
  </si>
  <si>
    <t>111-186-129_2</t>
  </si>
  <si>
    <t>111-186-133</t>
  </si>
  <si>
    <t>111-186-211</t>
  </si>
  <si>
    <t>111-186-221</t>
  </si>
  <si>
    <t>111-186-231</t>
  </si>
  <si>
    <t>11A-163-131</t>
  </si>
  <si>
    <t>11A-163-211</t>
  </si>
  <si>
    <t>11A-163-221</t>
  </si>
  <si>
    <t>11A-163-231</t>
  </si>
  <si>
    <t>11A-163-233</t>
  </si>
  <si>
    <t>11C-173-317</t>
  </si>
  <si>
    <t>11C-182-166</t>
  </si>
  <si>
    <t>11C-182-211</t>
  </si>
  <si>
    <t>11F-185-121</t>
  </si>
  <si>
    <t>11F-185-211</t>
  </si>
  <si>
    <t>11K-181-141</t>
  </si>
  <si>
    <t>120-171-129_2</t>
  </si>
  <si>
    <t>120-174-311</t>
  </si>
  <si>
    <t>120-181-146</t>
  </si>
  <si>
    <t>120-181-221</t>
  </si>
  <si>
    <t>120-181-231</t>
  </si>
  <si>
    <t>120-183-331</t>
  </si>
  <si>
    <t>120-185-311</t>
  </si>
  <si>
    <t>120-192-311</t>
  </si>
  <si>
    <t>120-193-418</t>
  </si>
  <si>
    <t>132-183-312</t>
  </si>
  <si>
    <t>132-184-327</t>
  </si>
  <si>
    <t>132-184-418</t>
  </si>
  <si>
    <t>132-185-181</t>
  </si>
  <si>
    <t>13A-171-311</t>
  </si>
  <si>
    <t>13A-171-344</t>
  </si>
  <si>
    <t>13A-171-462</t>
  </si>
  <si>
    <t>140-165-472</t>
  </si>
  <si>
    <t>150-181-312</t>
  </si>
  <si>
    <t>150-185-418</t>
  </si>
  <si>
    <t>160-163-472</t>
  </si>
  <si>
    <t>160-185-411</t>
  </si>
  <si>
    <t>16B-165-418</t>
  </si>
  <si>
    <t>16B-173-317</t>
  </si>
  <si>
    <t>170-169-129_2</t>
  </si>
  <si>
    <t>170-171-129_2</t>
  </si>
  <si>
    <t>180-166-392</t>
  </si>
  <si>
    <t>180-167-392</t>
  </si>
  <si>
    <t>180-169-392</t>
  </si>
  <si>
    <t>180-170-181</t>
  </si>
  <si>
    <t>180-170-392</t>
  </si>
  <si>
    <t>180-171-116</t>
  </si>
  <si>
    <t>180-171-311</t>
  </si>
  <si>
    <t>180-171-331</t>
  </si>
  <si>
    <t>180-171-411</t>
  </si>
  <si>
    <t>180-171-414</t>
  </si>
  <si>
    <t>180-181-331</t>
  </si>
  <si>
    <t>180-186-162</t>
  </si>
  <si>
    <t>180-186-211</t>
  </si>
  <si>
    <t>181-163-129_2</t>
  </si>
  <si>
    <t>181-163-472</t>
  </si>
  <si>
    <t>181-170-143</t>
  </si>
  <si>
    <t>181-171-121</t>
  </si>
  <si>
    <t>181-171-472</t>
  </si>
  <si>
    <t>181-185-131</t>
  </si>
  <si>
    <t>181-185-211</t>
  </si>
  <si>
    <t>181-185-221</t>
  </si>
  <si>
    <t>182-181-188</t>
  </si>
  <si>
    <t>182-183-333</t>
  </si>
  <si>
    <t>190-185-192</t>
  </si>
  <si>
    <t>190-185-211</t>
  </si>
  <si>
    <t>190-185-221</t>
  </si>
  <si>
    <t>19A-182-180</t>
  </si>
  <si>
    <t>19A-182-211</t>
  </si>
  <si>
    <t>200-185-121</t>
  </si>
  <si>
    <t>200-185-211</t>
  </si>
  <si>
    <t>200-185-221</t>
  </si>
  <si>
    <t>200-185-231</t>
  </si>
  <si>
    <t>200-186-121</t>
  </si>
  <si>
    <t>200-186-211</t>
  </si>
  <si>
    <t>200-186-221</t>
  </si>
  <si>
    <t>200-186-231</t>
  </si>
  <si>
    <t>210-171-332</t>
  </si>
  <si>
    <t>220-181-541</t>
  </si>
  <si>
    <t>230-163-472</t>
  </si>
  <si>
    <t>230-167-331</t>
  </si>
  <si>
    <t>230-171-181</t>
  </si>
  <si>
    <t>230-171-472</t>
  </si>
  <si>
    <t>23A-183-411</t>
  </si>
  <si>
    <t>240-163-418</t>
  </si>
  <si>
    <t>240-181-411</t>
  </si>
  <si>
    <t>241-177-411</t>
  </si>
  <si>
    <t>241-184-411</t>
  </si>
  <si>
    <t>24B-181-311</t>
  </si>
  <si>
    <t>250-167-411</t>
  </si>
  <si>
    <t>250-181-142</t>
  </si>
  <si>
    <t>250-181-199</t>
  </si>
  <si>
    <t>250-185-232</t>
  </si>
  <si>
    <t>250-185-392</t>
  </si>
  <si>
    <t>260-181-189</t>
  </si>
  <si>
    <t>260-185-142</t>
  </si>
  <si>
    <t>26B-171-131</t>
  </si>
  <si>
    <t>26B-171-211</t>
  </si>
  <si>
    <t>26B-203-180</t>
  </si>
  <si>
    <t>26B-203-211</t>
  </si>
  <si>
    <t>270-185-162</t>
  </si>
  <si>
    <t>27A-182-411</t>
  </si>
  <si>
    <t>280-185-141</t>
  </si>
  <si>
    <t>280-185-142</t>
  </si>
  <si>
    <t>280-185-199</t>
  </si>
  <si>
    <t>280-185-211</t>
  </si>
  <si>
    <t>280-185-221</t>
  </si>
  <si>
    <t>280-185-231</t>
  </si>
  <si>
    <t>290-177-411</t>
  </si>
  <si>
    <t>290-184-411</t>
  </si>
  <si>
    <t>292-181-143</t>
  </si>
  <si>
    <t>292-181-192</t>
  </si>
  <si>
    <t>295-171-462</t>
  </si>
  <si>
    <t>295-181-411</t>
  </si>
  <si>
    <t>300-166-418</t>
  </si>
  <si>
    <t>300-167-142</t>
  </si>
  <si>
    <t>300-167-211</t>
  </si>
  <si>
    <t>300-169-317</t>
  </si>
  <si>
    <t>300-171-163</t>
  </si>
  <si>
    <t>300-173-311</t>
  </si>
  <si>
    <t>300-181-163</t>
  </si>
  <si>
    <t>310-166-392</t>
  </si>
  <si>
    <t>310-170-392</t>
  </si>
  <si>
    <t>310-170-411</t>
  </si>
  <si>
    <t>310-171-180</t>
  </si>
  <si>
    <t>310-174-183</t>
  </si>
  <si>
    <t>310-174-211</t>
  </si>
  <si>
    <t>310-174-221</t>
  </si>
  <si>
    <t>310-181-129_2</t>
  </si>
  <si>
    <t>310-181-163</t>
  </si>
  <si>
    <t>310-181-311</t>
  </si>
  <si>
    <t>310-185-361</t>
  </si>
  <si>
    <t>320-163-472</t>
  </si>
  <si>
    <t>320-165-472</t>
  </si>
  <si>
    <t>320-171-173</t>
  </si>
  <si>
    <t>320-171-352</t>
  </si>
  <si>
    <t>320-171-461</t>
  </si>
  <si>
    <t>320-183-192</t>
  </si>
  <si>
    <t>320-183-211</t>
  </si>
  <si>
    <t>320-186-312</t>
  </si>
  <si>
    <t>32C-181-311</t>
  </si>
  <si>
    <t>32C-193-418</t>
  </si>
  <si>
    <t>32L-183-411</t>
  </si>
  <si>
    <t>32Q-193-311</t>
  </si>
  <si>
    <t>32R-167-311</t>
  </si>
  <si>
    <t>32T-171-146</t>
  </si>
  <si>
    <t>330-163-422</t>
  </si>
  <si>
    <t>330-171-143</t>
  </si>
  <si>
    <t>330-171-181</t>
  </si>
  <si>
    <t>330-171-418</t>
  </si>
  <si>
    <t>330-171-462</t>
  </si>
  <si>
    <t>330-186-411</t>
  </si>
  <si>
    <t>340-163-129_2</t>
  </si>
  <si>
    <t>340-171-418</t>
  </si>
  <si>
    <t>340-181-129_2</t>
  </si>
  <si>
    <t>340-183-333</t>
  </si>
  <si>
    <t>34G-165-418</t>
  </si>
  <si>
    <t>34G-171-121</t>
  </si>
  <si>
    <t>34G-171-211</t>
  </si>
  <si>
    <t>34G-171-221</t>
  </si>
  <si>
    <t>34G-171-231</t>
  </si>
  <si>
    <t>34H-165-411</t>
  </si>
  <si>
    <t>34H-185-312</t>
  </si>
  <si>
    <t>34Z-171-462</t>
  </si>
  <si>
    <t>350-163-129_2</t>
  </si>
  <si>
    <t>350-169-129_2</t>
  </si>
  <si>
    <t>350-170-311</t>
  </si>
  <si>
    <t>350-171-191</t>
  </si>
  <si>
    <t>350-181-129_2</t>
  </si>
  <si>
    <t>350-185-129_2</t>
  </si>
  <si>
    <t>350-185-311</t>
  </si>
  <si>
    <t>35B-182-325</t>
  </si>
  <si>
    <t>360-167-231</t>
  </si>
  <si>
    <t>36F-171-141</t>
  </si>
  <si>
    <t>36G-173-311</t>
  </si>
  <si>
    <t>370-181-198</t>
  </si>
  <si>
    <t>380-181-352</t>
  </si>
  <si>
    <t>380-192-311</t>
  </si>
  <si>
    <t>390-163-413</t>
  </si>
  <si>
    <t>390-169-312</t>
  </si>
  <si>
    <t>39A-165-418</t>
  </si>
  <si>
    <t>400-169-131</t>
  </si>
  <si>
    <t>400-169-231</t>
  </si>
  <si>
    <t>400-181-181</t>
  </si>
  <si>
    <t>400-181-413</t>
  </si>
  <si>
    <t>410-167-129_2</t>
  </si>
  <si>
    <t>410-171-331</t>
  </si>
  <si>
    <t>410-171-459</t>
  </si>
  <si>
    <t>410-171-472</t>
  </si>
  <si>
    <t>410-184-319</t>
  </si>
  <si>
    <t>410-185-126</t>
  </si>
  <si>
    <t>410-185-211</t>
  </si>
  <si>
    <t>41C-173-317</t>
  </si>
  <si>
    <t>41F-185-311</t>
  </si>
  <si>
    <t>41F-185-318</t>
  </si>
  <si>
    <t>41N-172-541</t>
  </si>
  <si>
    <t>41N-182-198</t>
  </si>
  <si>
    <t>41N-182-211</t>
  </si>
  <si>
    <t>41N-182-461</t>
  </si>
  <si>
    <t>41N-182-462</t>
  </si>
  <si>
    <t>421-170-126</t>
  </si>
  <si>
    <t>422-181-462</t>
  </si>
  <si>
    <t>430-165-392</t>
  </si>
  <si>
    <t>430-171-311</t>
  </si>
  <si>
    <t>430-183-392</t>
  </si>
  <si>
    <t>430-184-351</t>
  </si>
  <si>
    <t>430-185-411</t>
  </si>
  <si>
    <t>430-185-418</t>
  </si>
  <si>
    <t>430-185-462</t>
  </si>
  <si>
    <t>43D-165-411</t>
  </si>
  <si>
    <t>43D-170-198</t>
  </si>
  <si>
    <t>43D-170-211</t>
  </si>
  <si>
    <t>440-132-133</t>
  </si>
  <si>
    <t>440-132-171</t>
  </si>
  <si>
    <t>440-132-332</t>
  </si>
  <si>
    <t>440-163-121</t>
  </si>
  <si>
    <t>440-163-231</t>
  </si>
  <si>
    <t>440-163-414</t>
  </si>
  <si>
    <t>440-171-523</t>
  </si>
  <si>
    <t>440-181-151</t>
  </si>
  <si>
    <t>440-183-332</t>
  </si>
  <si>
    <t>44A-181-532</t>
  </si>
  <si>
    <t>450-163-129_2</t>
  </si>
  <si>
    <t>450-163-142</t>
  </si>
  <si>
    <t>450-181-129_2</t>
  </si>
  <si>
    <t>450-185-418</t>
  </si>
  <si>
    <t>450-185-461</t>
  </si>
  <si>
    <t>450-186-461</t>
  </si>
  <si>
    <t>45A-172-148</t>
  </si>
  <si>
    <t>45A-172-211</t>
  </si>
  <si>
    <t>45A-172-221</t>
  </si>
  <si>
    <t>45A-172-231</t>
  </si>
  <si>
    <t>45B-186-311</t>
  </si>
  <si>
    <t>460-181-411</t>
  </si>
  <si>
    <t>460-185-163</t>
  </si>
  <si>
    <t>460-185-166</t>
  </si>
  <si>
    <t>460-185-211</t>
  </si>
  <si>
    <t>460-185-221</t>
  </si>
  <si>
    <t>460-185-312</t>
  </si>
  <si>
    <t>470-170-192</t>
  </si>
  <si>
    <t>480-181-311</t>
  </si>
  <si>
    <t>490-171-361</t>
  </si>
  <si>
    <t>491-184-331</t>
  </si>
  <si>
    <t>49D-171-326</t>
  </si>
  <si>
    <t>49D-181-326</t>
  </si>
  <si>
    <t>49G-169-131</t>
  </si>
  <si>
    <t>49G-169-211</t>
  </si>
  <si>
    <t>500-173-311</t>
  </si>
  <si>
    <t>50Z-181-211</t>
  </si>
  <si>
    <t>510-169-129_2</t>
  </si>
  <si>
    <t>510-171-129_1</t>
  </si>
  <si>
    <t>510-171-129_2</t>
  </si>
  <si>
    <t>510-174-183</t>
  </si>
  <si>
    <t>510-174-211</t>
  </si>
  <si>
    <t>510-174-221</t>
  </si>
  <si>
    <t>510-181-129_2</t>
  </si>
  <si>
    <t>520-167-192</t>
  </si>
  <si>
    <t>520-167-211</t>
  </si>
  <si>
    <t>520-167-221</t>
  </si>
  <si>
    <t>520-181-129_1</t>
  </si>
  <si>
    <t>520-181-472</t>
  </si>
  <si>
    <t>530-169-312</t>
  </si>
  <si>
    <t>530-171-312</t>
  </si>
  <si>
    <t>530-171-332</t>
  </si>
  <si>
    <t>530-177-411</t>
  </si>
  <si>
    <t>530-181-312</t>
  </si>
  <si>
    <t>53C-170-198</t>
  </si>
  <si>
    <t>53C-170-211</t>
  </si>
  <si>
    <t>540-171-135</t>
  </si>
  <si>
    <t>540-171-522</t>
  </si>
  <si>
    <t>540-185-181</t>
  </si>
  <si>
    <t>540-185-211</t>
  </si>
  <si>
    <t>540-185-221</t>
  </si>
  <si>
    <t>540-186-311</t>
  </si>
  <si>
    <t>550-171-163</t>
  </si>
  <si>
    <t>550-181-411</t>
  </si>
  <si>
    <t>550-185-181</t>
  </si>
  <si>
    <t>55A-182-198</t>
  </si>
  <si>
    <t>55A-182-211</t>
  </si>
  <si>
    <t>560-169-199</t>
  </si>
  <si>
    <t>560-171-180</t>
  </si>
  <si>
    <t>560-171-181</t>
  </si>
  <si>
    <t>560-183-327</t>
  </si>
  <si>
    <t>560-184-181</t>
  </si>
  <si>
    <t>560-185-181</t>
  </si>
  <si>
    <t>560-186-181</t>
  </si>
  <si>
    <t>600-171-129_2</t>
  </si>
  <si>
    <t>60B-174-180</t>
  </si>
  <si>
    <t>60B-181-312</t>
  </si>
  <si>
    <t>60B-183-411</t>
  </si>
  <si>
    <t>60B-192-311</t>
  </si>
  <si>
    <t>60F-185-312</t>
  </si>
  <si>
    <t>60I-172-134</t>
  </si>
  <si>
    <t>60I-202-121</t>
  </si>
  <si>
    <t>60I-202-211</t>
  </si>
  <si>
    <t>60I-202-221</t>
  </si>
  <si>
    <t>60J-170-198</t>
  </si>
  <si>
    <t>60J-170-211</t>
  </si>
  <si>
    <t>60J-170-221</t>
  </si>
  <si>
    <t>60K-185-121</t>
  </si>
  <si>
    <t>60K-185-211</t>
  </si>
  <si>
    <t>60K-185-221</t>
  </si>
  <si>
    <t>60M-185-311</t>
  </si>
  <si>
    <t>60M-202-121</t>
  </si>
  <si>
    <t>60M-202-211</t>
  </si>
  <si>
    <t>60N-171-342</t>
  </si>
  <si>
    <t>60P-171-532</t>
  </si>
  <si>
    <t>60Q-171-221</t>
  </si>
  <si>
    <t>60Q-171-231</t>
  </si>
  <si>
    <t>60Q-181-312</t>
  </si>
  <si>
    <t>610-174-180</t>
  </si>
  <si>
    <t>610-174-211</t>
  </si>
  <si>
    <t>610-181-541</t>
  </si>
  <si>
    <t>61K-181-121</t>
  </si>
  <si>
    <t>61K-181-143</t>
  </si>
  <si>
    <t>61K-181-211</t>
  </si>
  <si>
    <t>61K-181-229</t>
  </si>
  <si>
    <t>61K-181-234</t>
  </si>
  <si>
    <t>61K-181-239</t>
  </si>
  <si>
    <t>61L-169-312</t>
  </si>
  <si>
    <t>61L-171-311</t>
  </si>
  <si>
    <t>61M-171-142</t>
  </si>
  <si>
    <t>61M-171-231</t>
  </si>
  <si>
    <t>61M-171-239</t>
  </si>
  <si>
    <t>61M-172-142</t>
  </si>
  <si>
    <t>61M-172-231</t>
  </si>
  <si>
    <t>61M-172-235</t>
  </si>
  <si>
    <t>61M-172-239</t>
  </si>
  <si>
    <t>61M-181-211</t>
  </si>
  <si>
    <t>61M-181-239</t>
  </si>
  <si>
    <t>61M-185-211</t>
  </si>
  <si>
    <t>61M-185-231</t>
  </si>
  <si>
    <t>61M-185-239</t>
  </si>
  <si>
    <t>61N-171-312</t>
  </si>
  <si>
    <t>61N-185-311</t>
  </si>
  <si>
    <t>61N-185-318</t>
  </si>
  <si>
    <t>61Q-171-198</t>
  </si>
  <si>
    <t>61U-171-411</t>
  </si>
  <si>
    <t>61V-169-131</t>
  </si>
  <si>
    <t>61V-171-116</t>
  </si>
  <si>
    <t>61V-171-134</t>
  </si>
  <si>
    <t>61V-181-131</t>
  </si>
  <si>
    <t>61W-185-311</t>
  </si>
  <si>
    <t>620-183-312</t>
  </si>
  <si>
    <t>620-203-180</t>
  </si>
  <si>
    <t>620-203-211</t>
  </si>
  <si>
    <t>62L-192-311</t>
  </si>
  <si>
    <t>630-181-163</t>
  </si>
  <si>
    <t>630-183-333</t>
  </si>
  <si>
    <t>630-183-344</t>
  </si>
  <si>
    <t>630-183-411</t>
  </si>
  <si>
    <t>630-184-551</t>
  </si>
  <si>
    <t>63A-172-143</t>
  </si>
  <si>
    <t>63C-170-143</t>
  </si>
  <si>
    <t>63C-170-211</t>
  </si>
  <si>
    <t>640-171-551</t>
  </si>
  <si>
    <t>640-184-462</t>
  </si>
  <si>
    <t>640-185-392</t>
  </si>
  <si>
    <t>64A-171-135</t>
  </si>
  <si>
    <t>64A-181-135</t>
  </si>
  <si>
    <t>64A-181-142</t>
  </si>
  <si>
    <t>64A-181-231</t>
  </si>
  <si>
    <t>650-163-325</t>
  </si>
  <si>
    <t>650-171-418</t>
  </si>
  <si>
    <t>650-181-145</t>
  </si>
  <si>
    <t>650-183-312</t>
  </si>
  <si>
    <t>65D-169-317</t>
  </si>
  <si>
    <t>65F-169-131</t>
  </si>
  <si>
    <t>65G-171-131</t>
  </si>
  <si>
    <t>65G-173-317</t>
  </si>
  <si>
    <t>65G-181-121</t>
  </si>
  <si>
    <t>65G-181-131</t>
  </si>
  <si>
    <t>65G-181-211</t>
  </si>
  <si>
    <t>65G-181-413</t>
  </si>
  <si>
    <t>65G-181-418</t>
  </si>
  <si>
    <t>65G-183-411</t>
  </si>
  <si>
    <t>65Z-170-143</t>
  </si>
  <si>
    <t>65Z-171-131</t>
  </si>
  <si>
    <t>65Z-173-311</t>
  </si>
  <si>
    <t>660-181-541</t>
  </si>
  <si>
    <t>660-184-331</t>
  </si>
  <si>
    <t>670-169-129_2</t>
  </si>
  <si>
    <t>670-171-131</t>
  </si>
  <si>
    <t>670-171-231</t>
  </si>
  <si>
    <t>680-171-184</t>
  </si>
  <si>
    <t>680-171-312</t>
  </si>
  <si>
    <t>680-181-192</t>
  </si>
  <si>
    <t>680-181-392</t>
  </si>
  <si>
    <t>680-186-142</t>
  </si>
  <si>
    <t>680-186-211</t>
  </si>
  <si>
    <t>680-186-221</t>
  </si>
  <si>
    <t>680-186-231</t>
  </si>
  <si>
    <t>681-181-143</t>
  </si>
  <si>
    <t>68A-172-462</t>
  </si>
  <si>
    <t>69A-170-411</t>
  </si>
  <si>
    <t>700-181-311</t>
  </si>
  <si>
    <t>700-183-312</t>
  </si>
  <si>
    <t>700-183-411</t>
  </si>
  <si>
    <t>70A-185-121</t>
  </si>
  <si>
    <t>70A-203-180</t>
  </si>
  <si>
    <t>710-163-422</t>
  </si>
  <si>
    <t>710-181-129_2</t>
  </si>
  <si>
    <t>720-170-221</t>
  </si>
  <si>
    <t>720-183-331</t>
  </si>
  <si>
    <t>730-181-131</t>
  </si>
  <si>
    <t>730-184-312</t>
  </si>
  <si>
    <t>73A-181-462</t>
  </si>
  <si>
    <t>73B-182-462</t>
  </si>
  <si>
    <t>740-167-411</t>
  </si>
  <si>
    <t>740-169-221</t>
  </si>
  <si>
    <t>740-169-231</t>
  </si>
  <si>
    <t>750-163-472</t>
  </si>
  <si>
    <t>750-170-198</t>
  </si>
  <si>
    <t>750-170-211</t>
  </si>
  <si>
    <t>750-170-221</t>
  </si>
  <si>
    <t>750-181-472</t>
  </si>
  <si>
    <t>750-192-311</t>
  </si>
  <si>
    <t>760-163-129_2</t>
  </si>
  <si>
    <t>760-163-472</t>
  </si>
  <si>
    <t>760-167-129_2</t>
  </si>
  <si>
    <t>760-171-129_2</t>
  </si>
  <si>
    <t>760-176-411</t>
  </si>
  <si>
    <t>760-181-129_2</t>
  </si>
  <si>
    <t>760-181-142</t>
  </si>
  <si>
    <t>760-181-461</t>
  </si>
  <si>
    <t>760-181-462</t>
  </si>
  <si>
    <t>760-185-461</t>
  </si>
  <si>
    <t>760-186-332</t>
  </si>
  <si>
    <t>761-171-198</t>
  </si>
  <si>
    <t>761-181-418</t>
  </si>
  <si>
    <t>761-185-411</t>
  </si>
  <si>
    <t>76A-185-142</t>
  </si>
  <si>
    <t>76A-185-211</t>
  </si>
  <si>
    <t>76A-185-221</t>
  </si>
  <si>
    <t>76A-185-411</t>
  </si>
  <si>
    <t>770-163-472</t>
  </si>
  <si>
    <t>770-165-472</t>
  </si>
  <si>
    <t>770-167-472</t>
  </si>
  <si>
    <t>770-171-472</t>
  </si>
  <si>
    <t>770-178-472</t>
  </si>
  <si>
    <t>770-181-472</t>
  </si>
  <si>
    <t>790-163-472</t>
  </si>
  <si>
    <t>790-171-423</t>
  </si>
  <si>
    <t>790-171-462</t>
  </si>
  <si>
    <t>790-178-418</t>
  </si>
  <si>
    <t>790-181-319</t>
  </si>
  <si>
    <t>79Z-184-311</t>
  </si>
  <si>
    <t>800-185-192</t>
  </si>
  <si>
    <t>800-185-211</t>
  </si>
  <si>
    <t>800-185-221</t>
  </si>
  <si>
    <t>810-170-192</t>
  </si>
  <si>
    <t>810-181-221</t>
  </si>
  <si>
    <t>81B-167-411</t>
  </si>
  <si>
    <t>81B-181-143</t>
  </si>
  <si>
    <t>820-171-522</t>
  </si>
  <si>
    <t>820-181-413</t>
  </si>
  <si>
    <t>820-181-523</t>
  </si>
  <si>
    <t>821-170-221</t>
  </si>
  <si>
    <t>821-173-311</t>
  </si>
  <si>
    <t>821-181-162</t>
  </si>
  <si>
    <t>821-181-418</t>
  </si>
  <si>
    <t>830-166-418</t>
  </si>
  <si>
    <t>830-181-411</t>
  </si>
  <si>
    <t>830-181-462</t>
  </si>
  <si>
    <t>830-185-311</t>
  </si>
  <si>
    <t>830-185-312</t>
  </si>
  <si>
    <t>840-163-472</t>
  </si>
  <si>
    <t>840-174-183</t>
  </si>
  <si>
    <t>840-174-211</t>
  </si>
  <si>
    <t>840-174-221</t>
  </si>
  <si>
    <t>840-181-523</t>
  </si>
  <si>
    <t>84B-182-321</t>
  </si>
  <si>
    <t>84B-182-323</t>
  </si>
  <si>
    <t>84B-182-324</t>
  </si>
  <si>
    <t>850-184-171</t>
  </si>
  <si>
    <t>850-184-211</t>
  </si>
  <si>
    <t>860-171-113</t>
  </si>
  <si>
    <t>860-184-312</t>
  </si>
  <si>
    <t>860-184-462</t>
  </si>
  <si>
    <t>860-185-121</t>
  </si>
  <si>
    <t>860-185-129_2</t>
  </si>
  <si>
    <t>860-185-312</t>
  </si>
  <si>
    <t>860-185-332</t>
  </si>
  <si>
    <t>860-185-333</t>
  </si>
  <si>
    <t>862-171-523</t>
  </si>
  <si>
    <t>862-181-413</t>
  </si>
  <si>
    <t>862-184-171</t>
  </si>
  <si>
    <t>862-184-211</t>
  </si>
  <si>
    <t>870-171-461</t>
  </si>
  <si>
    <t>870-171-472</t>
  </si>
  <si>
    <t>870-181-523</t>
  </si>
  <si>
    <t>870-181-532</t>
  </si>
  <si>
    <t>870-184-332</t>
  </si>
  <si>
    <t>880-163-472</t>
  </si>
  <si>
    <t>880-181-163</t>
  </si>
  <si>
    <t>880-184-411</t>
  </si>
  <si>
    <t>88A-185-121</t>
  </si>
  <si>
    <t>88A-185-211</t>
  </si>
  <si>
    <t>88A-185-221</t>
  </si>
  <si>
    <t>88A-185-231</t>
  </si>
  <si>
    <t>890-167-198</t>
  </si>
  <si>
    <t>890-167-211</t>
  </si>
  <si>
    <t>890-167-221</t>
  </si>
  <si>
    <t>890-171-188</t>
  </si>
  <si>
    <t>890-183-331</t>
  </si>
  <si>
    <t>890-185-317</t>
  </si>
  <si>
    <t>900-163-129_2</t>
  </si>
  <si>
    <t>900-163-472</t>
  </si>
  <si>
    <t>900-167-317</t>
  </si>
  <si>
    <t>900-170-472</t>
  </si>
  <si>
    <t>900-183-146</t>
  </si>
  <si>
    <t>900-183-211</t>
  </si>
  <si>
    <t>900-183-221</t>
  </si>
  <si>
    <t>900-183-231</t>
  </si>
  <si>
    <t>90A-172-231</t>
  </si>
  <si>
    <t>90A-172-542</t>
  </si>
  <si>
    <t>90A-182-312</t>
  </si>
  <si>
    <t>90A-182-418</t>
  </si>
  <si>
    <t>90A-182-542</t>
  </si>
  <si>
    <t>910-171-135</t>
  </si>
  <si>
    <t>910-171-532</t>
  </si>
  <si>
    <t>910-181-113</t>
  </si>
  <si>
    <t>910-181-523</t>
  </si>
  <si>
    <t>910-184-411</t>
  </si>
  <si>
    <t>910-185-392</t>
  </si>
  <si>
    <t>920-171-422</t>
  </si>
  <si>
    <t>920-185-198</t>
  </si>
  <si>
    <t>920-185-211</t>
  </si>
  <si>
    <t>920-185-221</t>
  </si>
  <si>
    <t>920-185-232</t>
  </si>
  <si>
    <t>920-185-392</t>
  </si>
  <si>
    <t>92F-182-180</t>
  </si>
  <si>
    <t>92F-182-211</t>
  </si>
  <si>
    <t>92G-173-311</t>
  </si>
  <si>
    <t>92P-170-121</t>
  </si>
  <si>
    <t>92P-170-211</t>
  </si>
  <si>
    <t>92R-164-311</t>
  </si>
  <si>
    <t>92R-170-142</t>
  </si>
  <si>
    <t>92S-182-162</t>
  </si>
  <si>
    <t>92T-171-312</t>
  </si>
  <si>
    <t>92T-185-311</t>
  </si>
  <si>
    <t>92T-185-318</t>
  </si>
  <si>
    <t>92Y-192-311</t>
  </si>
  <si>
    <t>930-181-411</t>
  </si>
  <si>
    <t>930-181-418</t>
  </si>
  <si>
    <t>930-184-311</t>
  </si>
  <si>
    <t>930-186-312</t>
  </si>
  <si>
    <t>93J-171-116</t>
  </si>
  <si>
    <t>93J-171-121</t>
  </si>
  <si>
    <t>93J-171-131</t>
  </si>
  <si>
    <t>93J-171-142</t>
  </si>
  <si>
    <t>93J-171-151</t>
  </si>
  <si>
    <t>93J-171-211</t>
  </si>
  <si>
    <t>93N-192-311</t>
  </si>
  <si>
    <t>93R-181-411</t>
  </si>
  <si>
    <t>940-171-332</t>
  </si>
  <si>
    <t>940-181-196</t>
  </si>
  <si>
    <t>940-183-411</t>
  </si>
  <si>
    <t>940-183-418</t>
  </si>
  <si>
    <t>940-183-462</t>
  </si>
  <si>
    <t>94A-173-311</t>
  </si>
  <si>
    <t>94Z-181-162</t>
  </si>
  <si>
    <t>950-171-411</t>
  </si>
  <si>
    <t>950-185-418</t>
  </si>
  <si>
    <t>960-169-129_2</t>
  </si>
  <si>
    <t>960-171-129_2</t>
  </si>
  <si>
    <t>960-171-541</t>
  </si>
  <si>
    <t>960-173-311</t>
  </si>
  <si>
    <t>960-176-411</t>
  </si>
  <si>
    <t>960-181-351</t>
  </si>
  <si>
    <t>96C-181-121</t>
  </si>
  <si>
    <t>96C-181-142</t>
  </si>
  <si>
    <t>96C-181-151</t>
  </si>
  <si>
    <t>96C-181-171</t>
  </si>
  <si>
    <t>96C-181-173</t>
  </si>
  <si>
    <t>96C-181-192</t>
  </si>
  <si>
    <t>96C-181-211</t>
  </si>
  <si>
    <t>96C-181-411</t>
  </si>
  <si>
    <t>96F-169-131</t>
  </si>
  <si>
    <t>96F-169-211</t>
  </si>
  <si>
    <t>970-170-392</t>
  </si>
  <si>
    <t>970-181-461</t>
  </si>
  <si>
    <t>970-181-462</t>
  </si>
  <si>
    <t>970-185-461</t>
  </si>
  <si>
    <t>980-171-183</t>
  </si>
  <si>
    <t>980-183-198</t>
  </si>
  <si>
    <t>980-183-211</t>
  </si>
  <si>
    <t>980-183-221</t>
  </si>
  <si>
    <t>98A-165-418</t>
  </si>
  <si>
    <t>98A-171-551</t>
  </si>
  <si>
    <t>990-171-198</t>
  </si>
  <si>
    <t>990-181-418</t>
  </si>
  <si>
    <t>B95-175-312</t>
  </si>
  <si>
    <t>B95-175-411</t>
  </si>
  <si>
    <t>C50-175-113</t>
  </si>
  <si>
    <t>C50-175-141</t>
  </si>
  <si>
    <t>C50-175-151</t>
  </si>
  <si>
    <t>C50-175-211</t>
  </si>
  <si>
    <t>C50-175-221</t>
  </si>
  <si>
    <t>C50-175-231</t>
  </si>
  <si>
    <t>C50-175-311</t>
  </si>
  <si>
    <t>C50-175-411</t>
  </si>
  <si>
    <t>C50-175-461</t>
  </si>
  <si>
    <t>C50-175-462</t>
  </si>
  <si>
    <t>E28-175-113</t>
  </si>
  <si>
    <t>E28-175-115</t>
  </si>
  <si>
    <t>E28-175-151</t>
  </si>
  <si>
    <t>E28-175-173</t>
  </si>
  <si>
    <t>E28-175-196</t>
  </si>
  <si>
    <t>E28-175-198</t>
  </si>
  <si>
    <t>E28-175-211</t>
  </si>
  <si>
    <t>E28-175-314</t>
  </si>
  <si>
    <t>E28-175-321</t>
  </si>
  <si>
    <t>E28-175-327</t>
  </si>
  <si>
    <t>E28-175-331</t>
  </si>
  <si>
    <t>E28-175-411</t>
  </si>
  <si>
    <t>E28-175-451</t>
  </si>
  <si>
    <t>01D-ALL-312</t>
  </si>
  <si>
    <t>030-ALL-523</t>
  </si>
  <si>
    <t>040-ALL-123</t>
  </si>
  <si>
    <t>050-ALL-313</t>
  </si>
  <si>
    <t>070-ALL-167</t>
  </si>
  <si>
    <t>070-ALL-313</t>
  </si>
  <si>
    <t>080-ALL-532</t>
  </si>
  <si>
    <t>090-ALL-423</t>
  </si>
  <si>
    <t>09A-ALL-173</t>
  </si>
  <si>
    <t>09B-ALL-233</t>
  </si>
  <si>
    <t>100-ALL-312</t>
  </si>
  <si>
    <t>110-ALL-472</t>
  </si>
  <si>
    <t>111-ALL-121</t>
  </si>
  <si>
    <t>111-ALL-133</t>
  </si>
  <si>
    <t>111-ALL-181</t>
  </si>
  <si>
    <t>11C-ALL-166</t>
  </si>
  <si>
    <t>11C-ALL-317</t>
  </si>
  <si>
    <t>11F-ALL-121</t>
  </si>
  <si>
    <t>120-ALL-129_2</t>
  </si>
  <si>
    <t>120-ALL-146</t>
  </si>
  <si>
    <t>120-ALL-331</t>
  </si>
  <si>
    <t>132-ALL-327</t>
  </si>
  <si>
    <t>13A-ALL-344</t>
  </si>
  <si>
    <t>150-ALL-312</t>
  </si>
  <si>
    <t>160-ALL-472</t>
  </si>
  <si>
    <t>16B-ALL-317</t>
  </si>
  <si>
    <t>170-ALL-129_2</t>
  </si>
  <si>
    <t>180-ALL-414</t>
  </si>
  <si>
    <t>181-ALL-472</t>
  </si>
  <si>
    <t>200-ALL-121</t>
  </si>
  <si>
    <t>220-ALL-541</t>
  </si>
  <si>
    <t>230-ALL-472</t>
  </si>
  <si>
    <t>260-ALL-189</t>
  </si>
  <si>
    <t>26B-ALL-131</t>
  </si>
  <si>
    <t>280-ALL-141</t>
  </si>
  <si>
    <t>292-ALL-143</t>
  </si>
  <si>
    <t>310-ALL-129_2</t>
  </si>
  <si>
    <t>310-ALL-163</t>
  </si>
  <si>
    <t>310-ALL-183</t>
  </si>
  <si>
    <t>310-ALL-361</t>
  </si>
  <si>
    <t>320-ALL-173</t>
  </si>
  <si>
    <t>320-ALL-352</t>
  </si>
  <si>
    <t>320-ALL-472</t>
  </si>
  <si>
    <t>32T-ALL-146</t>
  </si>
  <si>
    <t>340-ALL-129_2</t>
  </si>
  <si>
    <t>34G-ALL-231</t>
  </si>
  <si>
    <t>34Z-ALL-451</t>
  </si>
  <si>
    <t>350-ALL-129_2</t>
  </si>
  <si>
    <t>35B-ALL-325</t>
  </si>
  <si>
    <t>36F-ALL-141</t>
  </si>
  <si>
    <t>380-ALL-352</t>
  </si>
  <si>
    <t>390-ALL-413</t>
  </si>
  <si>
    <t>400-ALL-413</t>
  </si>
  <si>
    <t>41C-ALL-317</t>
  </si>
  <si>
    <t>41F-ALL-318</t>
  </si>
  <si>
    <t>41N-ALL-198</t>
  </si>
  <si>
    <t>41N-ALL-461</t>
  </si>
  <si>
    <t>41N-ALL-541</t>
  </si>
  <si>
    <t>43D-ALL-198</t>
  </si>
  <si>
    <t>440-ALL-414</t>
  </si>
  <si>
    <t>440-ALL-523</t>
  </si>
  <si>
    <t>44A-ALL-532</t>
  </si>
  <si>
    <t>45A-ALL-148</t>
  </si>
  <si>
    <t>45B-ALL-311</t>
  </si>
  <si>
    <t>460-ALL-163</t>
  </si>
  <si>
    <t>460-ALL-166</t>
  </si>
  <si>
    <t>490-ALL-361</t>
  </si>
  <si>
    <t>49D-ALL-326</t>
  </si>
  <si>
    <t>49G-ALL-131</t>
  </si>
  <si>
    <t>510-ALL-129_1</t>
  </si>
  <si>
    <t>510-ALL-129_2</t>
  </si>
  <si>
    <t>520-ALL-129_1</t>
  </si>
  <si>
    <t>530-ALL-332</t>
  </si>
  <si>
    <t>53C-ALL-198</t>
  </si>
  <si>
    <t>540-ALL-135</t>
  </si>
  <si>
    <t>540-ALL-181</t>
  </si>
  <si>
    <t>540-ALL-522</t>
  </si>
  <si>
    <t>550-ALL-163</t>
  </si>
  <si>
    <t>60F-ALL-312</t>
  </si>
  <si>
    <t>60I-ALL-134</t>
  </si>
  <si>
    <t>60J-ALL-198</t>
  </si>
  <si>
    <t>60K-ALL-121</t>
  </si>
  <si>
    <t>60P-ALL-532</t>
  </si>
  <si>
    <t>60Q-ALL-231</t>
  </si>
  <si>
    <t>61K-ALL-143</t>
  </si>
  <si>
    <t>61K-ALL-229</t>
  </si>
  <si>
    <t>61L-ALL-312</t>
  </si>
  <si>
    <t>61M-ALL-142</t>
  </si>
  <si>
    <t>61M-ALL-231</t>
  </si>
  <si>
    <t>61M-ALL-235</t>
  </si>
  <si>
    <t>61M-ALL-239</t>
  </si>
  <si>
    <t>61N-ALL-318</t>
  </si>
  <si>
    <t>61V-ALL-116</t>
  </si>
  <si>
    <t>61V-ALL-134</t>
  </si>
  <si>
    <t>62L-ALL-311</t>
  </si>
  <si>
    <t>630-ALL-551</t>
  </si>
  <si>
    <t>63A-ALL-143</t>
  </si>
  <si>
    <t>63C-ALL-143</t>
  </si>
  <si>
    <t>640-ALL-551</t>
  </si>
  <si>
    <t>64A-ALL-135</t>
  </si>
  <si>
    <t>650-ALL-325</t>
  </si>
  <si>
    <t>65D-ALL-317</t>
  </si>
  <si>
    <t>65F-ALL-342</t>
  </si>
  <si>
    <t>65G-ALL-317</t>
  </si>
  <si>
    <t>65Z-ALL-131</t>
  </si>
  <si>
    <t>660-ALL-331</t>
  </si>
  <si>
    <t>660-ALL-541</t>
  </si>
  <si>
    <t>670-ALL-129_2</t>
  </si>
  <si>
    <t>680-ALL-184</t>
  </si>
  <si>
    <t>681-ALL-143</t>
  </si>
  <si>
    <t>710-ALL-129_2</t>
  </si>
  <si>
    <t>710-ALL-422</t>
  </si>
  <si>
    <t>750-ALL-472</t>
  </si>
  <si>
    <t>760-ALL-129_2</t>
  </si>
  <si>
    <t>760-ALL-472</t>
  </si>
  <si>
    <t>761-ALL-198</t>
  </si>
  <si>
    <t>76A-ALL-142</t>
  </si>
  <si>
    <t>770-ALL-472</t>
  </si>
  <si>
    <t>770-ALL-532</t>
  </si>
  <si>
    <t>790-ALL-319</t>
  </si>
  <si>
    <t>790-ALL-423</t>
  </si>
  <si>
    <t>790-ALL-472</t>
  </si>
  <si>
    <t>81B-ALL-143</t>
  </si>
  <si>
    <t>820-ALL-522</t>
  </si>
  <si>
    <t>820-ALL-523</t>
  </si>
  <si>
    <t>840-ALL-472</t>
  </si>
  <si>
    <t>840-ALL-523</t>
  </si>
  <si>
    <t>84B-ALL-321</t>
  </si>
  <si>
    <t>84B-ALL-323</t>
  </si>
  <si>
    <t>84B-ALL-324</t>
  </si>
  <si>
    <t>860-ALL-113</t>
  </si>
  <si>
    <t>860-ALL-333</t>
  </si>
  <si>
    <t>862-ALL-413</t>
  </si>
  <si>
    <t>862-ALL-523</t>
  </si>
  <si>
    <t>870-ALL-523</t>
  </si>
  <si>
    <t>870-ALL-532</t>
  </si>
  <si>
    <t>880-ALL-163</t>
  </si>
  <si>
    <t>880-ALL-472</t>
  </si>
  <si>
    <t>890-ALL-188</t>
  </si>
  <si>
    <t>900-ALL-129_2</t>
  </si>
  <si>
    <t>900-ALL-472</t>
  </si>
  <si>
    <t>90A-ALL-231</t>
  </si>
  <si>
    <t>90A-ALL-312</t>
  </si>
  <si>
    <t>910-ALL-135</t>
  </si>
  <si>
    <t>910-ALL-523</t>
  </si>
  <si>
    <t>910-ALL-532</t>
  </si>
  <si>
    <t>920-ALL-422</t>
  </si>
  <si>
    <t>92S-ALL-162</t>
  </si>
  <si>
    <t>92T-ALL-318</t>
  </si>
  <si>
    <t>93J-ALL-116</t>
  </si>
  <si>
    <t>93J-ALL-131</t>
  </si>
  <si>
    <t>93J-ALL-142</t>
  </si>
  <si>
    <t>940-ALL-196</t>
  </si>
  <si>
    <t>940-ALL-332</t>
  </si>
  <si>
    <t>94Z-ALL-162</t>
  </si>
  <si>
    <t>960-ALL-129_2</t>
  </si>
  <si>
    <t>960-ALL-351</t>
  </si>
  <si>
    <t>960-ALL-541</t>
  </si>
  <si>
    <t>96C-ALL-142</t>
  </si>
  <si>
    <t>96C-ALL-151</t>
  </si>
  <si>
    <t>96C-ALL-171</t>
  </si>
  <si>
    <t>96F-ALL-131</t>
  </si>
  <si>
    <t>98A-ALL-551</t>
  </si>
  <si>
    <t>B95-ALL-312</t>
  </si>
  <si>
    <t>C50-ALL-461</t>
  </si>
  <si>
    <t>E28-ALL-113</t>
  </si>
  <si>
    <t>E28-ALL-115</t>
  </si>
  <si>
    <t>E28-ALL-151</t>
  </si>
  <si>
    <t>E28-ALL-173</t>
  </si>
  <si>
    <t>E28-ALL-196</t>
  </si>
  <si>
    <t>E28-ALL-198</t>
  </si>
  <si>
    <t>E28-ALL-211</t>
  </si>
  <si>
    <t>E28-ALL-314</t>
  </si>
  <si>
    <t>E28-ALL-321</t>
  </si>
  <si>
    <t>E28-ALL-327</t>
  </si>
  <si>
    <t>E28-ALL-331</t>
  </si>
  <si>
    <t>E28-ALL-411</t>
  </si>
  <si>
    <t>E28-ALL-451</t>
  </si>
  <si>
    <t>ALL-ALL-123</t>
  </si>
  <si>
    <t>ALL-ALL-189</t>
  </si>
  <si>
    <t>ALL-132-171</t>
  </si>
  <si>
    <t>ALL-171-123</t>
  </si>
  <si>
    <t>ALL-172-134</t>
  </si>
  <si>
    <t>ALL-172-235</t>
  </si>
  <si>
    <t>ALL-175-173</t>
  </si>
  <si>
    <t>ALL-175-196</t>
  </si>
  <si>
    <t>ALL-175-314</t>
  </si>
  <si>
    <t>ALL-181-188</t>
  </si>
  <si>
    <t>ALL-181-189</t>
  </si>
  <si>
    <t>ALL-181-319</t>
  </si>
  <si>
    <t>ALL-182-166</t>
  </si>
  <si>
    <t>ALL-182-198</t>
  </si>
  <si>
    <t>ALL-182-321</t>
  </si>
  <si>
    <t>ALL-182-323</t>
  </si>
  <si>
    <t>ALL-182-324</t>
  </si>
  <si>
    <t>ALL-183-192</t>
  </si>
  <si>
    <t>ALL-183-327</t>
  </si>
  <si>
    <t>ALL-183-333</t>
  </si>
  <si>
    <t>ALL-183-344</t>
  </si>
  <si>
    <t>ALL-183-418</t>
  </si>
  <si>
    <t>ALL-183-462</t>
  </si>
  <si>
    <t>ALL-184-181</t>
  </si>
  <si>
    <t>ALL-184-319</t>
  </si>
  <si>
    <t>ALL-184-327</t>
  </si>
  <si>
    <t>ALL-184-332</t>
  </si>
  <si>
    <t>ALL-184-351</t>
  </si>
  <si>
    <t>ALL-184-418</t>
  </si>
  <si>
    <t>ALL-184-462</t>
  </si>
  <si>
    <t>ALL-184-551</t>
  </si>
  <si>
    <t>ALL-185-125</t>
  </si>
  <si>
    <t>ALL-185-132</t>
  </si>
  <si>
    <t>ALL-185-144</t>
  </si>
  <si>
    <t>ALL-185-145</t>
  </si>
  <si>
    <t>ALL-185-166</t>
  </si>
  <si>
    <t>ALL-185-198</t>
  </si>
  <si>
    <t>ALL-185-239</t>
  </si>
  <si>
    <t>ALL-185-361</t>
  </si>
  <si>
    <t>ALL-185-423</t>
  </si>
  <si>
    <t>ALL-186-113</t>
  </si>
  <si>
    <t>ALL-186-133</t>
  </si>
  <si>
    <t>ALL-186-162</t>
  </si>
  <si>
    <t>ALL-186-332</t>
  </si>
  <si>
    <t>ALL-193-418</t>
  </si>
  <si>
    <t>ALL-202-121</t>
  </si>
  <si>
    <t>ALL-202-211</t>
  </si>
  <si>
    <t>ALL-202-221</t>
  </si>
  <si>
    <t>Public School Unit (LEA,  Charter School, Regional and Lab Schools, Non Units). This report excludes Residential Schools and State Agencies under DHHS and DoJJ, NC School of Arts, NC School of Math and Science and Federal Schools (units 205, 218, 269, 298, 996, 997, 998 etc.)</t>
  </si>
  <si>
    <t>010-163-189</t>
  </si>
  <si>
    <t>010-185-392</t>
  </si>
  <si>
    <t>010-192-311</t>
  </si>
  <si>
    <t>01C-171-462</t>
  </si>
  <si>
    <t>01C-181-325</t>
  </si>
  <si>
    <t>01D-182-462</t>
  </si>
  <si>
    <t>01D-185-121</t>
  </si>
  <si>
    <t>01F-173-317</t>
  </si>
  <si>
    <t>020-171-167</t>
  </si>
  <si>
    <t>020-185-199</t>
  </si>
  <si>
    <t>020-186-332</t>
  </si>
  <si>
    <t>030-170-411</t>
  </si>
  <si>
    <t>030-181-541</t>
  </si>
  <si>
    <t>030-183-311</t>
  </si>
  <si>
    <t>040-173-311</t>
  </si>
  <si>
    <t>040-184-311</t>
  </si>
  <si>
    <t>040-185-163</t>
  </si>
  <si>
    <t>040-185-211</t>
  </si>
  <si>
    <t>040-186-392</t>
  </si>
  <si>
    <t>040-192-311</t>
  </si>
  <si>
    <t>050-171-523</t>
  </si>
  <si>
    <t>060-181-163</t>
  </si>
  <si>
    <t>060-193-311</t>
  </si>
  <si>
    <t>070-176-192</t>
  </si>
  <si>
    <t>070-181-147</t>
  </si>
  <si>
    <t>070-181-163</t>
  </si>
  <si>
    <t>070-181-171</t>
  </si>
  <si>
    <t>070-181-172</t>
  </si>
  <si>
    <t>070-181-192</t>
  </si>
  <si>
    <t>070-181-199</t>
  </si>
  <si>
    <t>080-185-192</t>
  </si>
  <si>
    <t>080-185-211</t>
  </si>
  <si>
    <t>080-185-221</t>
  </si>
  <si>
    <t>090-171-413</t>
  </si>
  <si>
    <t>090-184-312</t>
  </si>
  <si>
    <t>090-184-392</t>
  </si>
  <si>
    <t>090-185-143</t>
  </si>
  <si>
    <t>090-185-165</t>
  </si>
  <si>
    <t>090-185-196</t>
  </si>
  <si>
    <t>090-185-317</t>
  </si>
  <si>
    <t>090-186-311</t>
  </si>
  <si>
    <t>090-186-331</t>
  </si>
  <si>
    <t>09B-171-142</t>
  </si>
  <si>
    <t>100-177-462</t>
  </si>
  <si>
    <t>100-186-162</t>
  </si>
  <si>
    <t>100-192-311</t>
  </si>
  <si>
    <t>100-193-311</t>
  </si>
  <si>
    <t>10B-181-143</t>
  </si>
  <si>
    <t>110-170-143</t>
  </si>
  <si>
    <t>110-171-167</t>
  </si>
  <si>
    <t>110-177-462</t>
  </si>
  <si>
    <t>110-181-326</t>
  </si>
  <si>
    <t>110-185-162</t>
  </si>
  <si>
    <t>110-185-167</t>
  </si>
  <si>
    <t>110-186-461</t>
  </si>
  <si>
    <t>111-181-326</t>
  </si>
  <si>
    <t>11C-185-121</t>
  </si>
  <si>
    <t>11C-185-211</t>
  </si>
  <si>
    <t>11C-185-221</t>
  </si>
  <si>
    <t>120-171-461</t>
  </si>
  <si>
    <t>120-181-113</t>
  </si>
  <si>
    <t>120-181-523</t>
  </si>
  <si>
    <t>130-166-392</t>
  </si>
  <si>
    <t>130-168-461</t>
  </si>
  <si>
    <t>130-176-411</t>
  </si>
  <si>
    <t>130-205-148</t>
  </si>
  <si>
    <t>130-205-211</t>
  </si>
  <si>
    <t>132-181-121</t>
  </si>
  <si>
    <t>132-181-131</t>
  </si>
  <si>
    <t>132-184-198</t>
  </si>
  <si>
    <t>132-184-211</t>
  </si>
  <si>
    <t>132-184-221</t>
  </si>
  <si>
    <t>132-184-411</t>
  </si>
  <si>
    <t>132-185-312</t>
  </si>
  <si>
    <t>13B-170-198</t>
  </si>
  <si>
    <t>13B-171-126</t>
  </si>
  <si>
    <t>13B-171-211</t>
  </si>
  <si>
    <t>13B-171-411</t>
  </si>
  <si>
    <t>13B-171-418</t>
  </si>
  <si>
    <t>13B-171-462</t>
  </si>
  <si>
    <t>13C-185-142</t>
  </si>
  <si>
    <t>13D-171-411</t>
  </si>
  <si>
    <t>140-183-311</t>
  </si>
  <si>
    <t>140-183-312</t>
  </si>
  <si>
    <t>140-185-196</t>
  </si>
  <si>
    <t>140-185-211</t>
  </si>
  <si>
    <t>150-167-418</t>
  </si>
  <si>
    <t>150-170-392</t>
  </si>
  <si>
    <t>150-171-392</t>
  </si>
  <si>
    <t>150-174-392</t>
  </si>
  <si>
    <t>150-185-392</t>
  </si>
  <si>
    <t>160-163-312</t>
  </si>
  <si>
    <t>16B-163-162</t>
  </si>
  <si>
    <t>16B-163-211</t>
  </si>
  <si>
    <t>16B-185-121</t>
  </si>
  <si>
    <t>16B-185-211</t>
  </si>
  <si>
    <t>170-167-192</t>
  </si>
  <si>
    <t>170-167-211</t>
  </si>
  <si>
    <t>170-167-221</t>
  </si>
  <si>
    <t>170-174-180</t>
  </si>
  <si>
    <t>170-174-211</t>
  </si>
  <si>
    <t>181-171-143</t>
  </si>
  <si>
    <t>181-171-164</t>
  </si>
  <si>
    <t>181-184-311</t>
  </si>
  <si>
    <t>181-185-187</t>
  </si>
  <si>
    <t>181-185-231</t>
  </si>
  <si>
    <t>181-192-311</t>
  </si>
  <si>
    <t>190-185-326</t>
  </si>
  <si>
    <t>200-185-232</t>
  </si>
  <si>
    <t>200-185-392</t>
  </si>
  <si>
    <t>200-186-232</t>
  </si>
  <si>
    <t>200-186-392</t>
  </si>
  <si>
    <t>20A-181-148</t>
  </si>
  <si>
    <t>20A-181-523</t>
  </si>
  <si>
    <t>210-171-163</t>
  </si>
  <si>
    <t>220-171-199</t>
  </si>
  <si>
    <t>220-171-523</t>
  </si>
  <si>
    <t>230-169-232</t>
  </si>
  <si>
    <t>230-169-392</t>
  </si>
  <si>
    <t>230-181-121</t>
  </si>
  <si>
    <t>230-181-142</t>
  </si>
  <si>
    <t>230-181-171</t>
  </si>
  <si>
    <t>230-185-232</t>
  </si>
  <si>
    <t>230-186-232</t>
  </si>
  <si>
    <t>240-181-312</t>
  </si>
  <si>
    <t>241-181-551</t>
  </si>
  <si>
    <t>24B-171-333</t>
  </si>
  <si>
    <t>24B-181-143</t>
  </si>
  <si>
    <t>24B-181-211</t>
  </si>
  <si>
    <t>24B-181-423</t>
  </si>
  <si>
    <t>24B-183-411</t>
  </si>
  <si>
    <t>250-177-411</t>
  </si>
  <si>
    <t>250-181-165</t>
  </si>
  <si>
    <t>250-185-167</t>
  </si>
  <si>
    <t>250-192-311</t>
  </si>
  <si>
    <t>260-169-146</t>
  </si>
  <si>
    <t>260-169-199</t>
  </si>
  <si>
    <t>260-176-411</t>
  </si>
  <si>
    <t>260-177-411</t>
  </si>
  <si>
    <t>260-181-163</t>
  </si>
  <si>
    <t>260-181-333</t>
  </si>
  <si>
    <t>270-183-332</t>
  </si>
  <si>
    <t>27A-172-312</t>
  </si>
  <si>
    <t>27A-182-418</t>
  </si>
  <si>
    <t>290-166-418</t>
  </si>
  <si>
    <t>290-171-121</t>
  </si>
  <si>
    <t>290-176-392</t>
  </si>
  <si>
    <t>290-176-411</t>
  </si>
  <si>
    <t>290-177-392</t>
  </si>
  <si>
    <t>290-181-411</t>
  </si>
  <si>
    <t>290-184-392</t>
  </si>
  <si>
    <t>290-185-311</t>
  </si>
  <si>
    <t>290-185-317</t>
  </si>
  <si>
    <t>290-185-318</t>
  </si>
  <si>
    <t>290-185-331</t>
  </si>
  <si>
    <t>290-185-332</t>
  </si>
  <si>
    <t>290-185-392</t>
  </si>
  <si>
    <t>290-185-411</t>
  </si>
  <si>
    <t>290-185-418</t>
  </si>
  <si>
    <t>290-185-461</t>
  </si>
  <si>
    <t>291-163-181</t>
  </si>
  <si>
    <t>291-169-392</t>
  </si>
  <si>
    <t>291-170-180</t>
  </si>
  <si>
    <t>291-171-392</t>
  </si>
  <si>
    <t>291-181-131</t>
  </si>
  <si>
    <t>291-181-181</t>
  </si>
  <si>
    <t>291-181-392</t>
  </si>
  <si>
    <t>292-181-311</t>
  </si>
  <si>
    <t>292-183-312</t>
  </si>
  <si>
    <t>295-181-311</t>
  </si>
  <si>
    <t>29A-173-317</t>
  </si>
  <si>
    <t>300-181-121</t>
  </si>
  <si>
    <t>300-184-311</t>
  </si>
  <si>
    <t>310-167-143</t>
  </si>
  <si>
    <t>310-171-129_2</t>
  </si>
  <si>
    <t>310-176-411</t>
  </si>
  <si>
    <t>310-176-418</t>
  </si>
  <si>
    <t>310-177-314</t>
  </si>
  <si>
    <t>310-177-351</t>
  </si>
  <si>
    <t>310-177-411</t>
  </si>
  <si>
    <t>310-177-418</t>
  </si>
  <si>
    <t>310-177-462</t>
  </si>
  <si>
    <t>310-181-199</t>
  </si>
  <si>
    <t>320-171-184</t>
  </si>
  <si>
    <t>320-171-312</t>
  </si>
  <si>
    <t>320-171-459</t>
  </si>
  <si>
    <t>320-183-392</t>
  </si>
  <si>
    <t>320-185-392</t>
  </si>
  <si>
    <t>320-186-332</t>
  </si>
  <si>
    <t>320-186-392</t>
  </si>
  <si>
    <t>32D-171-162</t>
  </si>
  <si>
    <t>32D-181-331</t>
  </si>
  <si>
    <t>32L-170-121</t>
  </si>
  <si>
    <t>32L-171-183</t>
  </si>
  <si>
    <t>32L-173-311</t>
  </si>
  <si>
    <t>32M-181-121</t>
  </si>
  <si>
    <t>32N-169-311</t>
  </si>
  <si>
    <t>32N-182-116</t>
  </si>
  <si>
    <t>32N-185-121</t>
  </si>
  <si>
    <t>32P-165-418</t>
  </si>
  <si>
    <t>32Q-165-411</t>
  </si>
  <si>
    <t>32T-165-418</t>
  </si>
  <si>
    <t>32T-173-317</t>
  </si>
  <si>
    <t>32T-185-121</t>
  </si>
  <si>
    <t>330-171-461</t>
  </si>
  <si>
    <t>330-181-422</t>
  </si>
  <si>
    <t>330-186-461</t>
  </si>
  <si>
    <t>33A-171-551</t>
  </si>
  <si>
    <t>33A-181-131</t>
  </si>
  <si>
    <t>33A-181-135</t>
  </si>
  <si>
    <t>340-171-191</t>
  </si>
  <si>
    <t>340-181-312</t>
  </si>
  <si>
    <t>340-181-333</t>
  </si>
  <si>
    <t>340-181-459</t>
  </si>
  <si>
    <t>34D-170-198</t>
  </si>
  <si>
    <t>34D-171-131</t>
  </si>
  <si>
    <t>34D-181-541</t>
  </si>
  <si>
    <t>34F-163-319</t>
  </si>
  <si>
    <t>34F-171-192</t>
  </si>
  <si>
    <t>34F-171-221</t>
  </si>
  <si>
    <t>34F-171-311</t>
  </si>
  <si>
    <t>34F-171-418</t>
  </si>
  <si>
    <t>34F-181-131</t>
  </si>
  <si>
    <t>34F-181-141</t>
  </si>
  <si>
    <t>34F-181-221</t>
  </si>
  <si>
    <t>34G-182-411</t>
  </si>
  <si>
    <t>34G-185-311</t>
  </si>
  <si>
    <t>34H-170-198</t>
  </si>
  <si>
    <t>34H-170-211</t>
  </si>
  <si>
    <t>34H-182-151</t>
  </si>
  <si>
    <t>34H-182-459</t>
  </si>
  <si>
    <t>34Z-169-131</t>
  </si>
  <si>
    <t>34Z-169-211</t>
  </si>
  <si>
    <t>34Z-171-197</t>
  </si>
  <si>
    <t>34Z-171-333</t>
  </si>
  <si>
    <t>34Z-185-211</t>
  </si>
  <si>
    <t>350-163-541</t>
  </si>
  <si>
    <t>350-171-198</t>
  </si>
  <si>
    <t>350-171-414</t>
  </si>
  <si>
    <t>350-184-331</t>
  </si>
  <si>
    <t>35B-182-541</t>
  </si>
  <si>
    <t>360-167-392</t>
  </si>
  <si>
    <t>360-169-129_2</t>
  </si>
  <si>
    <t>360-185-392</t>
  </si>
  <si>
    <t>36F-170-143</t>
  </si>
  <si>
    <t>36F-170-211</t>
  </si>
  <si>
    <t>370-171-143</t>
  </si>
  <si>
    <t>370-193-418</t>
  </si>
  <si>
    <t>390-168-192</t>
  </si>
  <si>
    <t>390-170-198</t>
  </si>
  <si>
    <t>390-170-411</t>
  </si>
  <si>
    <t>390-183-331</t>
  </si>
  <si>
    <t>39A-173-317</t>
  </si>
  <si>
    <t>400-163-418</t>
  </si>
  <si>
    <t>400-167-392</t>
  </si>
  <si>
    <t>400-171-418</t>
  </si>
  <si>
    <t>400-176-311</t>
  </si>
  <si>
    <t>400-176-333</t>
  </si>
  <si>
    <t>400-176-411</t>
  </si>
  <si>
    <t>400-181-187</t>
  </si>
  <si>
    <t>400-192-311</t>
  </si>
  <si>
    <t>410-163-184</t>
  </si>
  <si>
    <t>410-171-551</t>
  </si>
  <si>
    <t>410-185-181</t>
  </si>
  <si>
    <t>410-185-361</t>
  </si>
  <si>
    <t>410-186-411</t>
  </si>
  <si>
    <t>41C-171-418</t>
  </si>
  <si>
    <t>41F-181-311</t>
  </si>
  <si>
    <t>41G-165-418</t>
  </si>
  <si>
    <t>41G-172-231</t>
  </si>
  <si>
    <t>41G-182-312</t>
  </si>
  <si>
    <t>41G-182-418</t>
  </si>
  <si>
    <t>41K-170-198</t>
  </si>
  <si>
    <t>41K-170-211</t>
  </si>
  <si>
    <t>41M-174-311</t>
  </si>
  <si>
    <t>41N-172-211</t>
  </si>
  <si>
    <t>421-165-392</t>
  </si>
  <si>
    <t>421-181-411</t>
  </si>
  <si>
    <t>421-184-392</t>
  </si>
  <si>
    <t>422-185-311</t>
  </si>
  <si>
    <t>42B-203-211</t>
  </si>
  <si>
    <t>430-177-311</t>
  </si>
  <si>
    <t>430-184-311</t>
  </si>
  <si>
    <t>440-163-129_2</t>
  </si>
  <si>
    <t>440-163-472</t>
  </si>
  <si>
    <t>440-165-472</t>
  </si>
  <si>
    <t>440-167-472</t>
  </si>
  <si>
    <t>440-171-462</t>
  </si>
  <si>
    <t>440-171-472</t>
  </si>
  <si>
    <t>440-181-197</t>
  </si>
  <si>
    <t>440-183-312</t>
  </si>
  <si>
    <t>440-185-197</t>
  </si>
  <si>
    <t>440-185-211</t>
  </si>
  <si>
    <t>440-186-411</t>
  </si>
  <si>
    <t>44A-181-411</t>
  </si>
  <si>
    <t>44A-202-180</t>
  </si>
  <si>
    <t>450-167-129_2</t>
  </si>
  <si>
    <t>450-170-129_2</t>
  </si>
  <si>
    <t>450-181-311</t>
  </si>
  <si>
    <t>450-185-392</t>
  </si>
  <si>
    <t>450-186-392</t>
  </si>
  <si>
    <t>450-186-541</t>
  </si>
  <si>
    <t>450-193-311</t>
  </si>
  <si>
    <t>460-185-181</t>
  </si>
  <si>
    <t>460-185-192</t>
  </si>
  <si>
    <t>460-185-392</t>
  </si>
  <si>
    <t>460-185-411</t>
  </si>
  <si>
    <t>490-167-411</t>
  </si>
  <si>
    <t>491-167-317</t>
  </si>
  <si>
    <t>49B-192-311</t>
  </si>
  <si>
    <t>49B-193-311</t>
  </si>
  <si>
    <t>49D-169-311</t>
  </si>
  <si>
    <t>49D-181-142</t>
  </si>
  <si>
    <t>49D-181-143</t>
  </si>
  <si>
    <t>49D-185-121</t>
  </si>
  <si>
    <t>49D-185-211</t>
  </si>
  <si>
    <t>49E-182-311</t>
  </si>
  <si>
    <t>49F-171-411</t>
  </si>
  <si>
    <t>500-171-196</t>
  </si>
  <si>
    <t>510-181-181</t>
  </si>
  <si>
    <t>510-181-411</t>
  </si>
  <si>
    <t>51A-165-418</t>
  </si>
  <si>
    <t>520-181-151</t>
  </si>
  <si>
    <t>520-181-392</t>
  </si>
  <si>
    <t>53B-173-317</t>
  </si>
  <si>
    <t>540-186-342</t>
  </si>
  <si>
    <t>550-171-541</t>
  </si>
  <si>
    <t>550-176-116</t>
  </si>
  <si>
    <t>550-176-211</t>
  </si>
  <si>
    <t>550-176-221</t>
  </si>
  <si>
    <t>550-176-333</t>
  </si>
  <si>
    <t>550-181-183</t>
  </si>
  <si>
    <t>550-192-311</t>
  </si>
  <si>
    <t>55A-165-411</t>
  </si>
  <si>
    <t>55A-167-132</t>
  </si>
  <si>
    <t>55A-167-311</t>
  </si>
  <si>
    <t>55A-167-317</t>
  </si>
  <si>
    <t>560-176-411</t>
  </si>
  <si>
    <t>560-181-129_1</t>
  </si>
  <si>
    <t>560-181-141</t>
  </si>
  <si>
    <t>560-185-183</t>
  </si>
  <si>
    <t>560-186-183</t>
  </si>
  <si>
    <t>570-171-145</t>
  </si>
  <si>
    <t>570-177-411</t>
  </si>
  <si>
    <t>570-181-121</t>
  </si>
  <si>
    <t>570-181-132</t>
  </si>
  <si>
    <t>580-181-167</t>
  </si>
  <si>
    <t>580-181-181</t>
  </si>
  <si>
    <t>58B-165-418</t>
  </si>
  <si>
    <t>590-171-198</t>
  </si>
  <si>
    <t>590-171-221</t>
  </si>
  <si>
    <t>590-177-311</t>
  </si>
  <si>
    <t>590-181-151</t>
  </si>
  <si>
    <t>590-181-461</t>
  </si>
  <si>
    <t>600-169-311</t>
  </si>
  <si>
    <t>600-171-167</t>
  </si>
  <si>
    <t>600-171-422</t>
  </si>
  <si>
    <t>600-181-232</t>
  </si>
  <si>
    <t>600-181-462</t>
  </si>
  <si>
    <t>600-184-392</t>
  </si>
  <si>
    <t>600-184-411</t>
  </si>
  <si>
    <t>600-185-135</t>
  </si>
  <si>
    <t>600-185-181</t>
  </si>
  <si>
    <t>600-185-311</t>
  </si>
  <si>
    <t>60B-181-418</t>
  </si>
  <si>
    <t>60B-183-312</t>
  </si>
  <si>
    <t>60B-193-311</t>
  </si>
  <si>
    <t>60D-182-198</t>
  </si>
  <si>
    <t>60D-182-221</t>
  </si>
  <si>
    <t>60I-173-311</t>
  </si>
  <si>
    <t>60M-192-311</t>
  </si>
  <si>
    <t>60N-174-180</t>
  </si>
  <si>
    <t>60N-181-411</t>
  </si>
  <si>
    <t>60Q-171-121</t>
  </si>
  <si>
    <t>60Q-181-121</t>
  </si>
  <si>
    <t>60Q-181-192</t>
  </si>
  <si>
    <t>60Q-181-211</t>
  </si>
  <si>
    <t>60Q-181-221</t>
  </si>
  <si>
    <t>60Q-181-231</t>
  </si>
  <si>
    <t>60Q-185-142</t>
  </si>
  <si>
    <t>60Q-185-211</t>
  </si>
  <si>
    <t>610-171-167</t>
  </si>
  <si>
    <t>610-176-311</t>
  </si>
  <si>
    <t>610-177-198</t>
  </si>
  <si>
    <t>610-177-211</t>
  </si>
  <si>
    <t>610-177-221</t>
  </si>
  <si>
    <t>610-177-411</t>
  </si>
  <si>
    <t>61J-182-311</t>
  </si>
  <si>
    <t>61J-182-461</t>
  </si>
  <si>
    <t>61J-185-121</t>
  </si>
  <si>
    <t>61J-185-211</t>
  </si>
  <si>
    <t>61J-185-229</t>
  </si>
  <si>
    <t>61J-185-231</t>
  </si>
  <si>
    <t>61J-186-121</t>
  </si>
  <si>
    <t>61M-172-131</t>
  </si>
  <si>
    <t>61M-172-411</t>
  </si>
  <si>
    <t>61M-181-121</t>
  </si>
  <si>
    <t>61M-182-131</t>
  </si>
  <si>
    <t>61M-182-211</t>
  </si>
  <si>
    <t>61M-182-231</t>
  </si>
  <si>
    <t>61M-182-235</t>
  </si>
  <si>
    <t>61M-182-311</t>
  </si>
  <si>
    <t>61M-185-121</t>
  </si>
  <si>
    <t>61N-165-418</t>
  </si>
  <si>
    <t>61V-163-342</t>
  </si>
  <si>
    <t>61V-163-411</t>
  </si>
  <si>
    <t>61V-163-418</t>
  </si>
  <si>
    <t>61W-181-148</t>
  </si>
  <si>
    <t>61X-192-311</t>
  </si>
  <si>
    <t>620-181-127</t>
  </si>
  <si>
    <t>62K-171-142</t>
  </si>
  <si>
    <t>62K-171-211</t>
  </si>
  <si>
    <t>62K-181-180</t>
  </si>
  <si>
    <t>62L-185-121</t>
  </si>
  <si>
    <t>62L-185-211</t>
  </si>
  <si>
    <t>630-163-472</t>
  </si>
  <si>
    <t>630-165-472</t>
  </si>
  <si>
    <t>630-178-472</t>
  </si>
  <si>
    <t>630-185-311</t>
  </si>
  <si>
    <t>63A-182-131</t>
  </si>
  <si>
    <t>63C-185-121</t>
  </si>
  <si>
    <t>63C-185-211</t>
  </si>
  <si>
    <t>64A-165-418</t>
  </si>
  <si>
    <t>64A-169-131</t>
  </si>
  <si>
    <t>64A-170-143</t>
  </si>
  <si>
    <t>64A-181-411</t>
  </si>
  <si>
    <t>650-186-162</t>
  </si>
  <si>
    <t>650-186-211</t>
  </si>
  <si>
    <t>65A-181-462</t>
  </si>
  <si>
    <t>65A-183-131</t>
  </si>
  <si>
    <t>65A-183-211</t>
  </si>
  <si>
    <t>65C-185-121</t>
  </si>
  <si>
    <t>65C-185-211</t>
  </si>
  <si>
    <t>65D-185-121</t>
  </si>
  <si>
    <t>65F-173-311</t>
  </si>
  <si>
    <t>65F-182-311</t>
  </si>
  <si>
    <t>65F-182-411</t>
  </si>
  <si>
    <t>65Z-171-462</t>
  </si>
  <si>
    <t>660-171-344</t>
  </si>
  <si>
    <t>660-171-522</t>
  </si>
  <si>
    <t>660-171-523</t>
  </si>
  <si>
    <t>660-174-180</t>
  </si>
  <si>
    <t>660-174-211</t>
  </si>
  <si>
    <t>660-176-411</t>
  </si>
  <si>
    <t>660-181-462</t>
  </si>
  <si>
    <t>660-185-462</t>
  </si>
  <si>
    <t>670-171-146</t>
  </si>
  <si>
    <t>670-173-311</t>
  </si>
  <si>
    <t>670-186-311</t>
  </si>
  <si>
    <t>67B-181-551</t>
  </si>
  <si>
    <t>680-163-472</t>
  </si>
  <si>
    <t>680-165-472</t>
  </si>
  <si>
    <t>680-170-411</t>
  </si>
  <si>
    <t>680-171-327</t>
  </si>
  <si>
    <t>680-176-411</t>
  </si>
  <si>
    <t>681-174-311</t>
  </si>
  <si>
    <t>690-170-143</t>
  </si>
  <si>
    <t>690-170-211</t>
  </si>
  <si>
    <t>69A-192-311</t>
  </si>
  <si>
    <t>70A-171-192</t>
  </si>
  <si>
    <t>710-163-232</t>
  </si>
  <si>
    <t>710-177-411</t>
  </si>
  <si>
    <t>710-184-331</t>
  </si>
  <si>
    <t>710-185-211</t>
  </si>
  <si>
    <t>710-185-221</t>
  </si>
  <si>
    <t>720-171-184</t>
  </si>
  <si>
    <t>730-181-462</t>
  </si>
  <si>
    <t>730-183-312</t>
  </si>
  <si>
    <t>73A-171-180</t>
  </si>
  <si>
    <t>73A-181-532</t>
  </si>
  <si>
    <t>73A-186-311</t>
  </si>
  <si>
    <t>740-167-462</t>
  </si>
  <si>
    <t>740-185-311</t>
  </si>
  <si>
    <t>750-171-418</t>
  </si>
  <si>
    <t>750-185-121</t>
  </si>
  <si>
    <t>750-185-211</t>
  </si>
  <si>
    <t>750-185-221</t>
  </si>
  <si>
    <t>750-185-231</t>
  </si>
  <si>
    <t>760-184-411</t>
  </si>
  <si>
    <t>760-185-162</t>
  </si>
  <si>
    <t>760-185-211</t>
  </si>
  <si>
    <t>760-186-541</t>
  </si>
  <si>
    <t>761-171-146</t>
  </si>
  <si>
    <t>761-181-414</t>
  </si>
  <si>
    <t>761-181-541</t>
  </si>
  <si>
    <t>770-166-392</t>
  </si>
  <si>
    <t>770-171-162</t>
  </si>
  <si>
    <t>770-171-532</t>
  </si>
  <si>
    <t>770-183-392</t>
  </si>
  <si>
    <t>770-185-142</t>
  </si>
  <si>
    <t>770-185-162</t>
  </si>
  <si>
    <t>770-185-199</t>
  </si>
  <si>
    <t>770-185-211</t>
  </si>
  <si>
    <t>770-185-221</t>
  </si>
  <si>
    <t>770-185-231</t>
  </si>
  <si>
    <t>780-177-411</t>
  </si>
  <si>
    <t>790-177-314</t>
  </si>
  <si>
    <t>790-186-142</t>
  </si>
  <si>
    <t>790-186-199</t>
  </si>
  <si>
    <t>790-186-211</t>
  </si>
  <si>
    <t>790-186-221</t>
  </si>
  <si>
    <t>790-186-231</t>
  </si>
  <si>
    <t>79Z-181-311</t>
  </si>
  <si>
    <t>800-165-418</t>
  </si>
  <si>
    <t>800-171-167</t>
  </si>
  <si>
    <t>810-163-472</t>
  </si>
  <si>
    <t>810-170-472</t>
  </si>
  <si>
    <t>810-171-472</t>
  </si>
  <si>
    <t>810-186-121</t>
  </si>
  <si>
    <t>810-186-129_2</t>
  </si>
  <si>
    <t>810-186-211</t>
  </si>
  <si>
    <t>810-186-221</t>
  </si>
  <si>
    <t>810-186-231</t>
  </si>
  <si>
    <t>81A-181-326</t>
  </si>
  <si>
    <t>820-171-147</t>
  </si>
  <si>
    <t>820-181-192</t>
  </si>
  <si>
    <t>821-170-331</t>
  </si>
  <si>
    <t>821-171-181</t>
  </si>
  <si>
    <t>821-177-411</t>
  </si>
  <si>
    <t>821-192-311</t>
  </si>
  <si>
    <t>830-181-192</t>
  </si>
  <si>
    <t>830-183-312</t>
  </si>
  <si>
    <t>830-186-411</t>
  </si>
  <si>
    <t>840-165-411</t>
  </si>
  <si>
    <t>840-169-188</t>
  </si>
  <si>
    <t>840-174-392</t>
  </si>
  <si>
    <t>84B-172-422</t>
  </si>
  <si>
    <t>850-205-148</t>
  </si>
  <si>
    <t>850-205-211</t>
  </si>
  <si>
    <t>860-171-163</t>
  </si>
  <si>
    <t>860-184-311</t>
  </si>
  <si>
    <t>860-185-163</t>
  </si>
  <si>
    <t>860-185-411</t>
  </si>
  <si>
    <t>860-186-411</t>
  </si>
  <si>
    <t>861-166-418</t>
  </si>
  <si>
    <t>861-169-131</t>
  </si>
  <si>
    <t>861-169-211</t>
  </si>
  <si>
    <t>861-169-221</t>
  </si>
  <si>
    <t>861-169-231</t>
  </si>
  <si>
    <t>862-173-311</t>
  </si>
  <si>
    <t>862-183-411</t>
  </si>
  <si>
    <t>862-186-132</t>
  </si>
  <si>
    <t>862-186-211</t>
  </si>
  <si>
    <t>862-186-221</t>
  </si>
  <si>
    <t>862-186-231</t>
  </si>
  <si>
    <t>880-171-131</t>
  </si>
  <si>
    <t>880-181-148</t>
  </si>
  <si>
    <t>890-181-143</t>
  </si>
  <si>
    <t>890-185-121</t>
  </si>
  <si>
    <t>890-185-211</t>
  </si>
  <si>
    <t>890-185-221</t>
  </si>
  <si>
    <t>890-185-231</t>
  </si>
  <si>
    <t>890-185-311</t>
  </si>
  <si>
    <t>890-185-392</t>
  </si>
  <si>
    <t>900-171-163</t>
  </si>
  <si>
    <t>900-171-331</t>
  </si>
  <si>
    <t>900-176-411</t>
  </si>
  <si>
    <t>90A-172-229</t>
  </si>
  <si>
    <t>90C-170-121</t>
  </si>
  <si>
    <t>90C-171-542</t>
  </si>
  <si>
    <t>910-171-192</t>
  </si>
  <si>
    <t>910-181-411</t>
  </si>
  <si>
    <t>910-181-418</t>
  </si>
  <si>
    <t>910-184-392</t>
  </si>
  <si>
    <t>91B-171-461</t>
  </si>
  <si>
    <t>91B-181-551</t>
  </si>
  <si>
    <t>920-163-461</t>
  </si>
  <si>
    <t>920-170-198</t>
  </si>
  <si>
    <t>920-170-221</t>
  </si>
  <si>
    <t>920-170-411</t>
  </si>
  <si>
    <t>920-170-461</t>
  </si>
  <si>
    <t>920-185-192</t>
  </si>
  <si>
    <t>920-185-411</t>
  </si>
  <si>
    <t>92B-182-131</t>
  </si>
  <si>
    <t>92B-182-211</t>
  </si>
  <si>
    <t>92B-182-231</t>
  </si>
  <si>
    <t>92E-170-411</t>
  </si>
  <si>
    <t>92F-182-411</t>
  </si>
  <si>
    <t>92P-169-131</t>
  </si>
  <si>
    <t>92P-169-317</t>
  </si>
  <si>
    <t>92P-182-422</t>
  </si>
  <si>
    <t>92U-169-131</t>
  </si>
  <si>
    <t>92U-169-211</t>
  </si>
  <si>
    <t>92U-170-147</t>
  </si>
  <si>
    <t>92U-185-121</t>
  </si>
  <si>
    <t>930-181-171</t>
  </si>
  <si>
    <t>930-181-180</t>
  </si>
  <si>
    <t>930-181-211</t>
  </si>
  <si>
    <t>930-186-411</t>
  </si>
  <si>
    <t>93J-181-121</t>
  </si>
  <si>
    <t>93J-181-162</t>
  </si>
  <si>
    <t>93J-181-173</t>
  </si>
  <si>
    <t>93J-181-211</t>
  </si>
  <si>
    <t>93L-171-147</t>
  </si>
  <si>
    <t>93L-171-461</t>
  </si>
  <si>
    <t>93N-172-142</t>
  </si>
  <si>
    <t>93N-182-131</t>
  </si>
  <si>
    <t>93N-182-142</t>
  </si>
  <si>
    <t>93N-185-121</t>
  </si>
  <si>
    <t>940-171-152</t>
  </si>
  <si>
    <t>940-171-198</t>
  </si>
  <si>
    <t>940-181-162</t>
  </si>
  <si>
    <t>940-183-312</t>
  </si>
  <si>
    <t>950-163-472</t>
  </si>
  <si>
    <t>950-171-472</t>
  </si>
  <si>
    <t>950-185-311</t>
  </si>
  <si>
    <t>960-171-198</t>
  </si>
  <si>
    <t>960-171-342</t>
  </si>
  <si>
    <t>96C-165-418</t>
  </si>
  <si>
    <t>96C-185-318</t>
  </si>
  <si>
    <t>96F-163-131</t>
  </si>
  <si>
    <t>96F-163-142</t>
  </si>
  <si>
    <t>96F-163-143</t>
  </si>
  <si>
    <t>96F-163-211</t>
  </si>
  <si>
    <t>96F-163-411</t>
  </si>
  <si>
    <t>970-163-232</t>
  </si>
  <si>
    <t>980-171-542</t>
  </si>
  <si>
    <t>980-176-411</t>
  </si>
  <si>
    <t>980-184-331</t>
  </si>
  <si>
    <t>980-185-141</t>
  </si>
  <si>
    <t>98A-176-121</t>
  </si>
  <si>
    <t>98A-176-211</t>
  </si>
  <si>
    <t>990-183-312</t>
  </si>
  <si>
    <t>990-185-121</t>
  </si>
  <si>
    <t>990-185-129_2</t>
  </si>
  <si>
    <t>990-185-211</t>
  </si>
  <si>
    <t>990-185-221</t>
  </si>
  <si>
    <t>990-185-231</t>
  </si>
  <si>
    <t>990-186-121</t>
  </si>
  <si>
    <t>990-186-211</t>
  </si>
  <si>
    <t>990-186-221</t>
  </si>
  <si>
    <t>990-186-231</t>
  </si>
  <si>
    <t>995-181-198</t>
  </si>
  <si>
    <t>995-181-325</t>
  </si>
  <si>
    <t>B95-175-418</t>
  </si>
  <si>
    <t>C18-175-113</t>
  </si>
  <si>
    <t>C18-175-131</t>
  </si>
  <si>
    <t>C18-175-151</t>
  </si>
  <si>
    <t>C18-175-197</t>
  </si>
  <si>
    <t>C18-175-198</t>
  </si>
  <si>
    <t>C18-175-331</t>
  </si>
  <si>
    <t>C18-175-333</t>
  </si>
  <si>
    <t>C18-175-411</t>
  </si>
  <si>
    <t>C37-175-113</t>
  </si>
  <si>
    <t>C37-175-135</t>
  </si>
  <si>
    <t>C37-175-211</t>
  </si>
  <si>
    <t>C37-175-233</t>
  </si>
  <si>
    <t>C37-175-311</t>
  </si>
  <si>
    <t>C37-175-392</t>
  </si>
  <si>
    <t>C37-175-411</t>
  </si>
  <si>
    <t>C39-175-113</t>
  </si>
  <si>
    <t>C39-175-131</t>
  </si>
  <si>
    <t>C39-175-135</t>
  </si>
  <si>
    <t>C39-175-198</t>
  </si>
  <si>
    <t>C39-175-211</t>
  </si>
  <si>
    <t>C39-175-311</t>
  </si>
  <si>
    <t>C50-175-312</t>
  </si>
  <si>
    <t>C67-175-113</t>
  </si>
  <si>
    <t>C67-175-131</t>
  </si>
  <si>
    <t>C67-175-211</t>
  </si>
  <si>
    <t>C67-175-221</t>
  </si>
  <si>
    <t>C67-175-231</t>
  </si>
  <si>
    <t>C67-175-234</t>
  </si>
  <si>
    <t>C67-175-344</t>
  </si>
  <si>
    <t>C67-175-392</t>
  </si>
  <si>
    <t>C67-175-411</t>
  </si>
  <si>
    <t>C68-175-311</t>
  </si>
  <si>
    <t>C68-175-327</t>
  </si>
  <si>
    <t>C68-175-392</t>
  </si>
  <si>
    <t>E13-175-171</t>
  </si>
  <si>
    <t>E13-175-312</t>
  </si>
  <si>
    <t>E13-175-411</t>
  </si>
  <si>
    <t>E13-175-418</t>
  </si>
  <si>
    <t>E13-175-461</t>
  </si>
  <si>
    <t>010-ALL-189</t>
  </si>
  <si>
    <t>01C-ALL-325</t>
  </si>
  <si>
    <t>030-ALL-541</t>
  </si>
  <si>
    <t>040-ALL-163</t>
  </si>
  <si>
    <t>050-ALL-523</t>
  </si>
  <si>
    <t>060-ALL-163</t>
  </si>
  <si>
    <t>090-ALL-331</t>
  </si>
  <si>
    <t>090-ALL-413</t>
  </si>
  <si>
    <t>09B-ALL-142</t>
  </si>
  <si>
    <t>110-ALL-167</t>
  </si>
  <si>
    <t>110-ALL-326</t>
  </si>
  <si>
    <t>111-ALL-326</t>
  </si>
  <si>
    <t>120-ALL-113</t>
  </si>
  <si>
    <t>120-ALL-523</t>
  </si>
  <si>
    <t>130-ALL-148</t>
  </si>
  <si>
    <t>13B-ALL-126</t>
  </si>
  <si>
    <t>13B-ALL-198</t>
  </si>
  <si>
    <t>13C-ALL-142</t>
  </si>
  <si>
    <t>140-ALL-196</t>
  </si>
  <si>
    <t>16B-ALL-162</t>
  </si>
  <si>
    <t>190-ALL-326</t>
  </si>
  <si>
    <t>20A-ALL-523</t>
  </si>
  <si>
    <t>210-ALL-163</t>
  </si>
  <si>
    <t>241-ALL-551</t>
  </si>
  <si>
    <t>24B-ALL-143</t>
  </si>
  <si>
    <t>24B-ALL-333</t>
  </si>
  <si>
    <t>24B-ALL-423</t>
  </si>
  <si>
    <t>250-ALL-167</t>
  </si>
  <si>
    <t>260-ALL-163</t>
  </si>
  <si>
    <t>290-ALL-317</t>
  </si>
  <si>
    <t>29A-ALL-317</t>
  </si>
  <si>
    <t>310-ALL-199</t>
  </si>
  <si>
    <t>310-ALL-351</t>
  </si>
  <si>
    <t>320-ALL-459</t>
  </si>
  <si>
    <t>32D-ALL-162</t>
  </si>
  <si>
    <t>32D-ALL-331</t>
  </si>
  <si>
    <t>32L-ALL-183</t>
  </si>
  <si>
    <t>32N-ALL-116</t>
  </si>
  <si>
    <t>32N-ALL-311</t>
  </si>
  <si>
    <t>34D-ALL-131</t>
  </si>
  <si>
    <t>34D-ALL-541</t>
  </si>
  <si>
    <t>34F-ALL-131</t>
  </si>
  <si>
    <t>34F-ALL-141</t>
  </si>
  <si>
    <t>34F-ALL-192</t>
  </si>
  <si>
    <t>34F-ALL-221</t>
  </si>
  <si>
    <t>34F-ALL-319</t>
  </si>
  <si>
    <t>34H-ALL-151</t>
  </si>
  <si>
    <t>34H-ALL-198</t>
  </si>
  <si>
    <t>34H-ALL-459</t>
  </si>
  <si>
    <t>34Z-ALL-197</t>
  </si>
  <si>
    <t>34Z-ALL-333</t>
  </si>
  <si>
    <t>350-ALL-331</t>
  </si>
  <si>
    <t>350-ALL-414</t>
  </si>
  <si>
    <t>35B-ALL-541</t>
  </si>
  <si>
    <t>360-ALL-129_2</t>
  </si>
  <si>
    <t>36F-ALL-143</t>
  </si>
  <si>
    <t>390-ALL-331</t>
  </si>
  <si>
    <t>400-ALL-187</t>
  </si>
  <si>
    <t>400-ALL-333</t>
  </si>
  <si>
    <t>410-ALL-361</t>
  </si>
  <si>
    <t>410-ALL-551</t>
  </si>
  <si>
    <t>41G-ALL-231</t>
  </si>
  <si>
    <t>41K-ALL-198</t>
  </si>
  <si>
    <t>440-ALL-197</t>
  </si>
  <si>
    <t>440-ALL-312</t>
  </si>
  <si>
    <t>440-ALL-472</t>
  </si>
  <si>
    <t>450-ALL-541</t>
  </si>
  <si>
    <t>460-ALL-192</t>
  </si>
  <si>
    <t>49D-ALL-142</t>
  </si>
  <si>
    <t>520-ALL-151</t>
  </si>
  <si>
    <t>540-ALL-342</t>
  </si>
  <si>
    <t>550-ALL-333</t>
  </si>
  <si>
    <t>55A-ALL-132</t>
  </si>
  <si>
    <t>560-ALL-129_1</t>
  </si>
  <si>
    <t>570-ALL-132</t>
  </si>
  <si>
    <t>570-ALL-145</t>
  </si>
  <si>
    <t>580-ALL-167</t>
  </si>
  <si>
    <t>600-ALL-422</t>
  </si>
  <si>
    <t>60Q-ALL-142</t>
  </si>
  <si>
    <t>60Q-ALL-192</t>
  </si>
  <si>
    <t>610-ALL-167</t>
  </si>
  <si>
    <t>61J-ALL-231</t>
  </si>
  <si>
    <t>61W-ALL-148</t>
  </si>
  <si>
    <t>620-ALL-127</t>
  </si>
  <si>
    <t>62L-ALL-121</t>
  </si>
  <si>
    <t>630-ALL-472</t>
  </si>
  <si>
    <t>64A-ALL-143</t>
  </si>
  <si>
    <t>660-ALL-344</t>
  </si>
  <si>
    <t>660-ALL-522</t>
  </si>
  <si>
    <t>660-ALL-523</t>
  </si>
  <si>
    <t>67B-ALL-551</t>
  </si>
  <si>
    <t>680-ALL-327</t>
  </si>
  <si>
    <t>680-ALL-472</t>
  </si>
  <si>
    <t>710-ALL-232</t>
  </si>
  <si>
    <t>710-ALL-331</t>
  </si>
  <si>
    <t>73A-ALL-532</t>
  </si>
  <si>
    <t>761-ALL-146</t>
  </si>
  <si>
    <t>761-ALL-414</t>
  </si>
  <si>
    <t>761-ALL-541</t>
  </si>
  <si>
    <t>770-ALL-199</t>
  </si>
  <si>
    <t>790-ALL-314</t>
  </si>
  <si>
    <t>800-ALL-167</t>
  </si>
  <si>
    <t>810-ALL-472</t>
  </si>
  <si>
    <t>81A-ALL-326</t>
  </si>
  <si>
    <t>820-ALL-147</t>
  </si>
  <si>
    <t>820-ALL-192</t>
  </si>
  <si>
    <t>840-ALL-188</t>
  </si>
  <si>
    <t>850-ALL-148</t>
  </si>
  <si>
    <t>860-ALL-163</t>
  </si>
  <si>
    <t>862-ALL-132</t>
  </si>
  <si>
    <t>880-ALL-148</t>
  </si>
  <si>
    <t>900-ALL-163</t>
  </si>
  <si>
    <t>900-ALL-331</t>
  </si>
  <si>
    <t>90A-ALL-229</t>
  </si>
  <si>
    <t>91B-ALL-551</t>
  </si>
  <si>
    <t>920-ALL-461</t>
  </si>
  <si>
    <t>92B-ALL-231</t>
  </si>
  <si>
    <t>92P-ALL-131</t>
  </si>
  <si>
    <t>92P-ALL-422</t>
  </si>
  <si>
    <t>92U-ALL-121</t>
  </si>
  <si>
    <t>92U-ALL-147</t>
  </si>
  <si>
    <t>93J-ALL-162</t>
  </si>
  <si>
    <t>93J-ALL-173</t>
  </si>
  <si>
    <t>93L-ALL-147</t>
  </si>
  <si>
    <t>93L-ALL-461</t>
  </si>
  <si>
    <t>93N-ALL-142</t>
  </si>
  <si>
    <t>940-ALL-152</t>
  </si>
  <si>
    <t>940-ALL-162</t>
  </si>
  <si>
    <t>940-ALL-198</t>
  </si>
  <si>
    <t>950-ALL-472</t>
  </si>
  <si>
    <t>960-ALL-342</t>
  </si>
  <si>
    <t>96C-ALL-318</t>
  </si>
  <si>
    <t>96F-ALL-142</t>
  </si>
  <si>
    <t>96F-ALL-143</t>
  </si>
  <si>
    <t>970-ALL-232</t>
  </si>
  <si>
    <t>980-ALL-141</t>
  </si>
  <si>
    <t>980-ALL-331</t>
  </si>
  <si>
    <t>980-ALL-542</t>
  </si>
  <si>
    <t>995-ALL-325</t>
  </si>
  <si>
    <t>C18-ALL-151</t>
  </si>
  <si>
    <t>C18-ALL-197</t>
  </si>
  <si>
    <t>C18-ALL-331</t>
  </si>
  <si>
    <t>C18-ALL-333</t>
  </si>
  <si>
    <t>C37-ALL-113</t>
  </si>
  <si>
    <t>C37-ALL-135</t>
  </si>
  <si>
    <t>C37-ALL-211</t>
  </si>
  <si>
    <t>C37-ALL-233</t>
  </si>
  <si>
    <t>C37-ALL-311</t>
  </si>
  <si>
    <t>C37-ALL-392</t>
  </si>
  <si>
    <t>C37-ALL-411</t>
  </si>
  <si>
    <t>C39-ALL-113</t>
  </si>
  <si>
    <t>C39-ALL-131</t>
  </si>
  <si>
    <t>C39-ALL-135</t>
  </si>
  <si>
    <t>C39-ALL-198</t>
  </si>
  <si>
    <t>C39-ALL-211</t>
  </si>
  <si>
    <t>C39-ALL-311</t>
  </si>
  <si>
    <t>C50-ALL-312</t>
  </si>
  <si>
    <t>C67-ALL-113</t>
  </si>
  <si>
    <t>C67-ALL-234</t>
  </si>
  <si>
    <t>C67-ALL-344</t>
  </si>
  <si>
    <t>C67-ALL-392</t>
  </si>
  <si>
    <t>C68-ALL-392</t>
  </si>
  <si>
    <t>E13-ALL-171</t>
  </si>
  <si>
    <t>E13-ALL-418</t>
  </si>
  <si>
    <t>ALL-163-189</t>
  </si>
  <si>
    <t>ALL-168-192</t>
  </si>
  <si>
    <t>ALL-168-461</t>
  </si>
  <si>
    <t>ALL-169-188</t>
  </si>
  <si>
    <t>ALL-170-147</t>
  </si>
  <si>
    <t>ALL-170-461</t>
  </si>
  <si>
    <t>ALL-175-135</t>
  </si>
  <si>
    <t>ALL-175-234</t>
  </si>
  <si>
    <t>ALL-175-344</t>
  </si>
  <si>
    <t>ALL-175-392</t>
  </si>
  <si>
    <t>ALL-176-116</t>
  </si>
  <si>
    <t>ALL-176-121</t>
  </si>
  <si>
    <t>ALL-176-192</t>
  </si>
  <si>
    <t>ALL-176-311</t>
  </si>
  <si>
    <t>ALL-176-333</t>
  </si>
  <si>
    <t>ALL-176-392</t>
  </si>
  <si>
    <t>ALL-176-418</t>
  </si>
  <si>
    <t>ALL-177-198</t>
  </si>
  <si>
    <t>ALL-177-211</t>
  </si>
  <si>
    <t>ALL-177-221</t>
  </si>
  <si>
    <t>ALL-177-311</t>
  </si>
  <si>
    <t>ALL-177-314</t>
  </si>
  <si>
    <t>ALL-177-351</t>
  </si>
  <si>
    <t>ALL-177-392</t>
  </si>
  <si>
    <t>ALL-177-418</t>
  </si>
  <si>
    <t>ALL-177-462</t>
  </si>
  <si>
    <t>ALL-182-116</t>
  </si>
  <si>
    <t>ALL-182-151</t>
  </si>
  <si>
    <t>ALL-182-235</t>
  </si>
  <si>
    <t>ALL-182-459</t>
  </si>
  <si>
    <t>ALL-184-198</t>
  </si>
  <si>
    <t>ALL-185-135</t>
  </si>
  <si>
    <t>ALL-185-165</t>
  </si>
  <si>
    <t>ALL-185-167</t>
  </si>
  <si>
    <t>ALL-185-183</t>
  </si>
  <si>
    <t>ALL-185-187</t>
  </si>
  <si>
    <t>ALL-185-196</t>
  </si>
  <si>
    <t>ALL-185-197</t>
  </si>
  <si>
    <t>ALL-185-326</t>
  </si>
  <si>
    <t>ALL-185-331</t>
  </si>
  <si>
    <t>ALL-186-132</t>
  </si>
  <si>
    <t>ALL-186-183</t>
  </si>
  <si>
    <t>ALL-186-232</t>
  </si>
  <si>
    <t>ALL-186-342</t>
  </si>
  <si>
    <t>ALL-186-541</t>
  </si>
  <si>
    <t>ALL-202-180</t>
  </si>
  <si>
    <t>ALL-205-148</t>
  </si>
  <si>
    <t>ALL-205-211</t>
  </si>
  <si>
    <t>PSU C69 - Crosby Scholars Community Partnership</t>
  </si>
  <si>
    <t>PSU C70 - Rowan County Crosby Scholars</t>
  </si>
  <si>
    <t>PSU C71 - Iredell County Crosby Scholars</t>
  </si>
  <si>
    <t>State Fiscal Recovery Fund - Premium Pay Bonus</t>
  </si>
  <si>
    <t>PRC 140 - State Fiscal Recovery Fund-School Bus Safety Pilot Program</t>
  </si>
  <si>
    <t>PRC 141 - State Fiscal Recovery Fund-Premium Pay Bonus</t>
  </si>
  <si>
    <t>State Fiscal Recovery Fund - Crosby Scholars</t>
  </si>
  <si>
    <t>PRC 142 - State Fiscal Recovery Fund-Crosby Scholars</t>
  </si>
  <si>
    <t>PRC 140 - State Fiscal Recovery Fund - School Bus Safety Pilot Program</t>
  </si>
  <si>
    <t>State Fiscal Recovery Fund - School Bus Safety Pilot Program</t>
  </si>
  <si>
    <t>PRC 141 - State Fiscal Recovery Fund - Premium Pay Bonus</t>
  </si>
  <si>
    <t>PRC 142 - State Fiscal Recovery Fund - Crosby Scholars</t>
  </si>
  <si>
    <t>C69</t>
  </si>
  <si>
    <t>C70</t>
  </si>
  <si>
    <t>C71</t>
  </si>
  <si>
    <t>Iredell County Crosby Scholars</t>
  </si>
  <si>
    <t>Rowan County Crosby Scholars</t>
  </si>
  <si>
    <t>Crosby Scholars Community Partnership</t>
  </si>
  <si>
    <t>State Fiscal Recovery Funds PRC 14x</t>
  </si>
  <si>
    <t>140-140</t>
  </si>
  <si>
    <t>140-190</t>
  </si>
  <si>
    <t>140-490</t>
  </si>
  <si>
    <t>140-510</t>
  </si>
  <si>
    <t>140-60B</t>
  </si>
  <si>
    <t>140-821</t>
  </si>
  <si>
    <t>140-861</t>
  </si>
  <si>
    <t>140-900</t>
  </si>
  <si>
    <t>140-960</t>
  </si>
  <si>
    <t>140-98A</t>
  </si>
  <si>
    <t>190-140</t>
  </si>
  <si>
    <t>340-140</t>
  </si>
  <si>
    <t>360-140</t>
  </si>
  <si>
    <t>490-140</t>
  </si>
  <si>
    <t>510-140</t>
  </si>
  <si>
    <t>60B-140</t>
  </si>
  <si>
    <t>821-140</t>
  </si>
  <si>
    <t>861-140</t>
  </si>
  <si>
    <t>900-140</t>
  </si>
  <si>
    <t>960-140</t>
  </si>
  <si>
    <t>98A-140</t>
  </si>
  <si>
    <t>010-205-148</t>
  </si>
  <si>
    <t>010-205-211</t>
  </si>
  <si>
    <t>010-205-221</t>
  </si>
  <si>
    <t>01C-181-411</t>
  </si>
  <si>
    <t>01C-181-551</t>
  </si>
  <si>
    <t>020-186-392</t>
  </si>
  <si>
    <t>030-166-418</t>
  </si>
  <si>
    <t>030-170-198</t>
  </si>
  <si>
    <t>030-170-211</t>
  </si>
  <si>
    <t>030-170-221</t>
  </si>
  <si>
    <t>030-174-183</t>
  </si>
  <si>
    <t>030-174-211</t>
  </si>
  <si>
    <t>030-174-221</t>
  </si>
  <si>
    <t>040-163-462</t>
  </si>
  <si>
    <t>040-169-181</t>
  </si>
  <si>
    <t>040-171-181</t>
  </si>
  <si>
    <t>040-178-418</t>
  </si>
  <si>
    <t>050-174-183</t>
  </si>
  <si>
    <t>050-174-211</t>
  </si>
  <si>
    <t>050-174-221</t>
  </si>
  <si>
    <t>050-193-418</t>
  </si>
  <si>
    <t>060-169-392</t>
  </si>
  <si>
    <t>060-181-180</t>
  </si>
  <si>
    <t>060-185-121</t>
  </si>
  <si>
    <t>060-185-142</t>
  </si>
  <si>
    <t>060-185-211</t>
  </si>
  <si>
    <t>060-185-221</t>
  </si>
  <si>
    <t>060-185-231</t>
  </si>
  <si>
    <t>060-186-121</t>
  </si>
  <si>
    <t>060-186-211</t>
  </si>
  <si>
    <t>060-186-221</t>
  </si>
  <si>
    <t>060-186-231</t>
  </si>
  <si>
    <t>06B-181-126</t>
  </si>
  <si>
    <t>070-170-198</t>
  </si>
  <si>
    <t>070-170-211</t>
  </si>
  <si>
    <t>070-170-221</t>
  </si>
  <si>
    <t>070-171-472</t>
  </si>
  <si>
    <t>070-176-411</t>
  </si>
  <si>
    <t>070-181-143</t>
  </si>
  <si>
    <t>070-181-311</t>
  </si>
  <si>
    <t>070-181-312</t>
  </si>
  <si>
    <t>070-181-326</t>
  </si>
  <si>
    <t>070-181-411</t>
  </si>
  <si>
    <t>070-181-418</t>
  </si>
  <si>
    <t>070-181-422</t>
  </si>
  <si>
    <t>070-181-423</t>
  </si>
  <si>
    <t>070-181-424</t>
  </si>
  <si>
    <t>070-181-425</t>
  </si>
  <si>
    <t>070-181-461</t>
  </si>
  <si>
    <t>070-185-311</t>
  </si>
  <si>
    <t>07A-182-411</t>
  </si>
  <si>
    <t>090-165-411</t>
  </si>
  <si>
    <t>090-170-221</t>
  </si>
  <si>
    <t>090-170-411</t>
  </si>
  <si>
    <t>090-171-423</t>
  </si>
  <si>
    <t>090-178-392</t>
  </si>
  <si>
    <t>090-185-312</t>
  </si>
  <si>
    <t>090-185-332</t>
  </si>
  <si>
    <t>090-185-461</t>
  </si>
  <si>
    <t>090-205-311</t>
  </si>
  <si>
    <t>09A-181-121</t>
  </si>
  <si>
    <t>09A-181-461</t>
  </si>
  <si>
    <t>09A-181-462</t>
  </si>
  <si>
    <t>100-170-331</t>
  </si>
  <si>
    <t>100-183-332</t>
  </si>
  <si>
    <t>100-184-411</t>
  </si>
  <si>
    <t>100-185-181</t>
  </si>
  <si>
    <t>100-186-181</t>
  </si>
  <si>
    <t>10A-170-198</t>
  </si>
  <si>
    <t>10B-170-198</t>
  </si>
  <si>
    <t>10B-181-180</t>
  </si>
  <si>
    <t>10B-185-121</t>
  </si>
  <si>
    <t>110-163-312</t>
  </si>
  <si>
    <t>110-167-232</t>
  </si>
  <si>
    <t>110-169-180</t>
  </si>
  <si>
    <t>110-169-232</t>
  </si>
  <si>
    <t>110-170-199</t>
  </si>
  <si>
    <t>110-171-116</t>
  </si>
  <si>
    <t>110-181-121</t>
  </si>
  <si>
    <t>110-181-180</t>
  </si>
  <si>
    <t>110-181-232</t>
  </si>
  <si>
    <t>110-181-462</t>
  </si>
  <si>
    <t>110-183-232</t>
  </si>
  <si>
    <t>110-184-232</t>
  </si>
  <si>
    <t>110-185-232</t>
  </si>
  <si>
    <t>110-205-311</t>
  </si>
  <si>
    <t>111-171-181</t>
  </si>
  <si>
    <t>111-171-422</t>
  </si>
  <si>
    <t>111-185-129_2</t>
  </si>
  <si>
    <t>111-192-311</t>
  </si>
  <si>
    <t>111-193-311</t>
  </si>
  <si>
    <t>11B-170-152</t>
  </si>
  <si>
    <t>11B-170-211</t>
  </si>
  <si>
    <t>11B-171-146</t>
  </si>
  <si>
    <t>11B-171-326</t>
  </si>
  <si>
    <t>11B-185-121</t>
  </si>
  <si>
    <t>11B-185-211</t>
  </si>
  <si>
    <t>11B-185-229</t>
  </si>
  <si>
    <t>11B-185-231</t>
  </si>
  <si>
    <t>11C-172-121</t>
  </si>
  <si>
    <t>11C-172-211</t>
  </si>
  <si>
    <t>11C-181-121</t>
  </si>
  <si>
    <t>11C-181-131</t>
  </si>
  <si>
    <t>11C-181-211</t>
  </si>
  <si>
    <t>11C-182-459</t>
  </si>
  <si>
    <t>11D-165-418</t>
  </si>
  <si>
    <t>120-177-411</t>
  </si>
  <si>
    <t>120-177-418</t>
  </si>
  <si>
    <t>120-181-151</t>
  </si>
  <si>
    <t>12A-185-142</t>
  </si>
  <si>
    <t>12A-185-211</t>
  </si>
  <si>
    <t>130-181-198</t>
  </si>
  <si>
    <t>130-181-472</t>
  </si>
  <si>
    <t>132-163-472</t>
  </si>
  <si>
    <t>132-171-472</t>
  </si>
  <si>
    <t>132-176-411</t>
  </si>
  <si>
    <t>132-181-133</t>
  </si>
  <si>
    <t>132-181-143</t>
  </si>
  <si>
    <t>132-181-173</t>
  </si>
  <si>
    <t>132-181-311</t>
  </si>
  <si>
    <t>132-181-319</t>
  </si>
  <si>
    <t>132-183-327</t>
  </si>
  <si>
    <t>132-185-192</t>
  </si>
  <si>
    <t>13A-169-146</t>
  </si>
  <si>
    <t>13A-170-142</t>
  </si>
  <si>
    <t>13A-171-312</t>
  </si>
  <si>
    <t>13A-181-418</t>
  </si>
  <si>
    <t>13A-181-461</t>
  </si>
  <si>
    <t>13A-192-311</t>
  </si>
  <si>
    <t>13B-171-312</t>
  </si>
  <si>
    <t>13B-174-311</t>
  </si>
  <si>
    <t>13B-203-180</t>
  </si>
  <si>
    <t>13B-203-211</t>
  </si>
  <si>
    <t>140-169-146</t>
  </si>
  <si>
    <t>140-176-411</t>
  </si>
  <si>
    <t>140-184-411</t>
  </si>
  <si>
    <t>140-185-312</t>
  </si>
  <si>
    <t>140-185-461</t>
  </si>
  <si>
    <t>140-192-311</t>
  </si>
  <si>
    <t>150-169-311</t>
  </si>
  <si>
    <t>180-171-173</t>
  </si>
  <si>
    <t>180-177-411</t>
  </si>
  <si>
    <t>180-184-331</t>
  </si>
  <si>
    <t>180-186-142</t>
  </si>
  <si>
    <t>180-186-181</t>
  </si>
  <si>
    <t>180-186-221</t>
  </si>
  <si>
    <t>180-186-231</t>
  </si>
  <si>
    <t>180-192-311</t>
  </si>
  <si>
    <t>181-163-181</t>
  </si>
  <si>
    <t>181-185-181</t>
  </si>
  <si>
    <t>182-171-184</t>
  </si>
  <si>
    <t>182-177-418</t>
  </si>
  <si>
    <t>182-183-411</t>
  </si>
  <si>
    <t>190-170-142</t>
  </si>
  <si>
    <t>190-170-211</t>
  </si>
  <si>
    <t>190-170-221</t>
  </si>
  <si>
    <t>190-170-231</t>
  </si>
  <si>
    <t>190-170-232</t>
  </si>
  <si>
    <t>190-171-415</t>
  </si>
  <si>
    <t>190-192-311</t>
  </si>
  <si>
    <t>190-193-418</t>
  </si>
  <si>
    <t>19A-167-311</t>
  </si>
  <si>
    <t>19A-167-411</t>
  </si>
  <si>
    <t>19B-167-311</t>
  </si>
  <si>
    <t>19B-169-131</t>
  </si>
  <si>
    <t>19B-169-211</t>
  </si>
  <si>
    <t>19B-170-146</t>
  </si>
  <si>
    <t>19B-170-211</t>
  </si>
  <si>
    <t>19B-172-312</t>
  </si>
  <si>
    <t>19B-173-317</t>
  </si>
  <si>
    <t>20A-167-411</t>
  </si>
  <si>
    <t>20A-173-311</t>
  </si>
  <si>
    <t>20A-185-121</t>
  </si>
  <si>
    <t>20A-185-211</t>
  </si>
  <si>
    <t>210-163-472</t>
  </si>
  <si>
    <t>210-171-472</t>
  </si>
  <si>
    <t>210-174-183</t>
  </si>
  <si>
    <t>210-174-211</t>
  </si>
  <si>
    <t>210-174-221</t>
  </si>
  <si>
    <t>210-178-472</t>
  </si>
  <si>
    <t>210-181-148</t>
  </si>
  <si>
    <t>210-185-121</t>
  </si>
  <si>
    <t>210-185-129_2</t>
  </si>
  <si>
    <t>210-185-167</t>
  </si>
  <si>
    <t>210-185-181</t>
  </si>
  <si>
    <t>210-185-211</t>
  </si>
  <si>
    <t>210-185-221</t>
  </si>
  <si>
    <t>210-185-231</t>
  </si>
  <si>
    <t>220-181-116</t>
  </si>
  <si>
    <t>230-167-143</t>
  </si>
  <si>
    <t>230-177-411</t>
  </si>
  <si>
    <t>230-177-418</t>
  </si>
  <si>
    <t>230-183-131</t>
  </si>
  <si>
    <t>230-183-211</t>
  </si>
  <si>
    <t>230-183-221</t>
  </si>
  <si>
    <t>230-183-231</t>
  </si>
  <si>
    <t>230-183-312</t>
  </si>
  <si>
    <t>230-184-331</t>
  </si>
  <si>
    <t>241-163-472</t>
  </si>
  <si>
    <t>241-165-472</t>
  </si>
  <si>
    <t>241-168-472</t>
  </si>
  <si>
    <t>241-171-312</t>
  </si>
  <si>
    <t>241-178-472</t>
  </si>
  <si>
    <t>241-181-126</t>
  </si>
  <si>
    <t>241-181-541</t>
  </si>
  <si>
    <t>24B-185-121</t>
  </si>
  <si>
    <t>24B-185-211</t>
  </si>
  <si>
    <t>24N-170-198</t>
  </si>
  <si>
    <t>24N-170-211</t>
  </si>
  <si>
    <t>24N-181-180</t>
  </si>
  <si>
    <t>250-177-392</t>
  </si>
  <si>
    <t>250-185-162</t>
  </si>
  <si>
    <t>250-185-181</t>
  </si>
  <si>
    <t>260-171-333</t>
  </si>
  <si>
    <t>260-177-311</t>
  </si>
  <si>
    <t>260-181-344</t>
  </si>
  <si>
    <t>260-185-411</t>
  </si>
  <si>
    <t>270-185-142</t>
  </si>
  <si>
    <t>270-186-121</t>
  </si>
  <si>
    <t>270-186-211</t>
  </si>
  <si>
    <t>270-186-221</t>
  </si>
  <si>
    <t>270-186-231</t>
  </si>
  <si>
    <t>280-185-165</t>
  </si>
  <si>
    <t>291-166-418</t>
  </si>
  <si>
    <t>291-171-171</t>
  </si>
  <si>
    <t>291-174-180</t>
  </si>
  <si>
    <t>291-174-211</t>
  </si>
  <si>
    <t>291-174-221</t>
  </si>
  <si>
    <t>291-184-327</t>
  </si>
  <si>
    <t>291-184-411</t>
  </si>
  <si>
    <t>291-192-311</t>
  </si>
  <si>
    <t>291-193-311</t>
  </si>
  <si>
    <t>292-181-392</t>
  </si>
  <si>
    <t>292-183-392</t>
  </si>
  <si>
    <t>29A-185-311</t>
  </si>
  <si>
    <t>300-163-163</t>
  </si>
  <si>
    <t>300-176-192</t>
  </si>
  <si>
    <t>300-176-211</t>
  </si>
  <si>
    <t>300-176-221</t>
  </si>
  <si>
    <t>300-186-142</t>
  </si>
  <si>
    <t>300-186-199</t>
  </si>
  <si>
    <t>300-186-211</t>
  </si>
  <si>
    <t>300-186-311</t>
  </si>
  <si>
    <t>310-163-180</t>
  </si>
  <si>
    <t>310-163-311</t>
  </si>
  <si>
    <t>310-163-315</t>
  </si>
  <si>
    <t>310-163-341</t>
  </si>
  <si>
    <t>310-163-344</t>
  </si>
  <si>
    <t>310-163-461</t>
  </si>
  <si>
    <t>310-170-131</t>
  </si>
  <si>
    <t>310-171-321</t>
  </si>
  <si>
    <t>310-171-323</t>
  </si>
  <si>
    <t>310-176-462</t>
  </si>
  <si>
    <t>310-177-312</t>
  </si>
  <si>
    <t>310-191-311</t>
  </si>
  <si>
    <t>310-192-311</t>
  </si>
  <si>
    <t>310-193-311</t>
  </si>
  <si>
    <t>320-171-162</t>
  </si>
  <si>
    <t>320-171-163</t>
  </si>
  <si>
    <t>320-171-166</t>
  </si>
  <si>
    <t>320-171-527</t>
  </si>
  <si>
    <t>320-181-311</t>
  </si>
  <si>
    <t>32A-165-418</t>
  </si>
  <si>
    <t>32A-170-142</t>
  </si>
  <si>
    <t>32A-170-211</t>
  </si>
  <si>
    <t>32A-185-121</t>
  </si>
  <si>
    <t>32A-185-211</t>
  </si>
  <si>
    <t>32B-170-121</t>
  </si>
  <si>
    <t>32B-170-211</t>
  </si>
  <si>
    <t>32B-181-311</t>
  </si>
  <si>
    <t>32B-181-462</t>
  </si>
  <si>
    <t>32B-185-121</t>
  </si>
  <si>
    <t>32B-185-211</t>
  </si>
  <si>
    <t>32C-170-311</t>
  </si>
  <si>
    <t>32C-192-311</t>
  </si>
  <si>
    <t>32D-170-143</t>
  </si>
  <si>
    <t>32D-181-462</t>
  </si>
  <si>
    <t>32H-163-183</t>
  </si>
  <si>
    <t>32H-163-418</t>
  </si>
  <si>
    <t>32H-163-461</t>
  </si>
  <si>
    <t>32H-171-183</t>
  </si>
  <si>
    <t>32H-171-221</t>
  </si>
  <si>
    <t>32H-171-418</t>
  </si>
  <si>
    <t>32H-181-141</t>
  </si>
  <si>
    <t>32H-181-143</t>
  </si>
  <si>
    <t>32H-181-148</t>
  </si>
  <si>
    <t>32H-181-221</t>
  </si>
  <si>
    <t>32H-181-233</t>
  </si>
  <si>
    <t>32K-181-121</t>
  </si>
  <si>
    <t>32K-181-141</t>
  </si>
  <si>
    <t>32K-181-221</t>
  </si>
  <si>
    <t>32L-171-151</t>
  </si>
  <si>
    <t>32L-185-418</t>
  </si>
  <si>
    <t>32L-192-311</t>
  </si>
  <si>
    <t>32Q-169-311</t>
  </si>
  <si>
    <t>32Q-170-311</t>
  </si>
  <si>
    <t>32R-164-121</t>
  </si>
  <si>
    <t>32R-164-211</t>
  </si>
  <si>
    <t>32R-164-311</t>
  </si>
  <si>
    <t>32R-164-333</t>
  </si>
  <si>
    <t>32R-164-411</t>
  </si>
  <si>
    <t>32R-164-418</t>
  </si>
  <si>
    <t>32R-167-132</t>
  </si>
  <si>
    <t>32R-169-146</t>
  </si>
  <si>
    <t>32R-169-211</t>
  </si>
  <si>
    <t>32R-182-418</t>
  </si>
  <si>
    <t>32T-202-121</t>
  </si>
  <si>
    <t>33A-174-180</t>
  </si>
  <si>
    <t>33A-174-211</t>
  </si>
  <si>
    <t>33A-181-183</t>
  </si>
  <si>
    <t>340-171-422</t>
  </si>
  <si>
    <t>34B-203-211</t>
  </si>
  <si>
    <t>34D-174-180</t>
  </si>
  <si>
    <t>34F-163-183</t>
  </si>
  <si>
    <t>34F-163-461</t>
  </si>
  <si>
    <t>34F-171-183</t>
  </si>
  <si>
    <t>34F-181-143</t>
  </si>
  <si>
    <t>34F-181-229</t>
  </si>
  <si>
    <t>34F-181-231</t>
  </si>
  <si>
    <t>34F-181-234</t>
  </si>
  <si>
    <t>34F-181-235</t>
  </si>
  <si>
    <t>34F-181-418</t>
  </si>
  <si>
    <t>34F-181-462</t>
  </si>
  <si>
    <t>34G-167-311</t>
  </si>
  <si>
    <t>34G-181-542</t>
  </si>
  <si>
    <t>350-171-311</t>
  </si>
  <si>
    <t>350-171-319</t>
  </si>
  <si>
    <t>350-176-411</t>
  </si>
  <si>
    <t>350-177-311</t>
  </si>
  <si>
    <t>350-181-459</t>
  </si>
  <si>
    <t>360-176-192</t>
  </si>
  <si>
    <t>360-176-211</t>
  </si>
  <si>
    <t>360-176-221</t>
  </si>
  <si>
    <t>360-176-231</t>
  </si>
  <si>
    <t>36F-171-461</t>
  </si>
  <si>
    <t>36G-197-418</t>
  </si>
  <si>
    <t>370-171-311</t>
  </si>
  <si>
    <t>370-185-121</t>
  </si>
  <si>
    <t>370-185-211</t>
  </si>
  <si>
    <t>370-185-221</t>
  </si>
  <si>
    <t>370-185-231</t>
  </si>
  <si>
    <t>370-186-121</t>
  </si>
  <si>
    <t>370-186-211</t>
  </si>
  <si>
    <t>370-186-221</t>
  </si>
  <si>
    <t>370-186-231</t>
  </si>
  <si>
    <t>370-193-392</t>
  </si>
  <si>
    <t>380-173-317</t>
  </si>
  <si>
    <t>390-163-461</t>
  </si>
  <si>
    <t>390-184-312</t>
  </si>
  <si>
    <t>39B-177-411</t>
  </si>
  <si>
    <t>400-163-312</t>
  </si>
  <si>
    <t>400-177-411</t>
  </si>
  <si>
    <t>410-169-146</t>
  </si>
  <si>
    <t>410-169-192</t>
  </si>
  <si>
    <t>410-169-211</t>
  </si>
  <si>
    <t>410-169-221</t>
  </si>
  <si>
    <t>410-169-231</t>
  </si>
  <si>
    <t>410-171-114</t>
  </si>
  <si>
    <t>410-171-116</t>
  </si>
  <si>
    <t>410-171-122</t>
  </si>
  <si>
    <t>410-171-127</t>
  </si>
  <si>
    <t>410-171-132</t>
  </si>
  <si>
    <t>410-171-133</t>
  </si>
  <si>
    <t>410-171-135</t>
  </si>
  <si>
    <t>410-171-526</t>
  </si>
  <si>
    <t>410-181-114</t>
  </si>
  <si>
    <t>410-181-116</t>
  </si>
  <si>
    <t>410-181-121</t>
  </si>
  <si>
    <t>410-181-129_2</t>
  </si>
  <si>
    <t>410-181-181</t>
  </si>
  <si>
    <t>410-181-187</t>
  </si>
  <si>
    <t>410-181-192</t>
  </si>
  <si>
    <t>410-181-196</t>
  </si>
  <si>
    <t>410-181-231</t>
  </si>
  <si>
    <t>410-181-312</t>
  </si>
  <si>
    <t>410-181-313</t>
  </si>
  <si>
    <t>410-181-325</t>
  </si>
  <si>
    <t>410-181-418</t>
  </si>
  <si>
    <t>410-181-461</t>
  </si>
  <si>
    <t>410-181-462</t>
  </si>
  <si>
    <t>410-184-312</t>
  </si>
  <si>
    <t>410-185-142</t>
  </si>
  <si>
    <t>410-185-192</t>
  </si>
  <si>
    <t>410-185-221</t>
  </si>
  <si>
    <t>410-186-142</t>
  </si>
  <si>
    <t>410-186-211</t>
  </si>
  <si>
    <t>410-186-221</t>
  </si>
  <si>
    <t>410-186-392</t>
  </si>
  <si>
    <t>410-186-418</t>
  </si>
  <si>
    <t>41B-171-418</t>
  </si>
  <si>
    <t>41B-181-221</t>
  </si>
  <si>
    <t>41B-182-462</t>
  </si>
  <si>
    <t>41D-167-317</t>
  </si>
  <si>
    <t>41D-169-311</t>
  </si>
  <si>
    <t>41G-185-311</t>
  </si>
  <si>
    <t>41G-185-318</t>
  </si>
  <si>
    <t>41H-163-121</t>
  </si>
  <si>
    <t>41J-181-131</t>
  </si>
  <si>
    <t>41J-181-143</t>
  </si>
  <si>
    <t>41J-181-180</t>
  </si>
  <si>
    <t>41J-181-192</t>
  </si>
  <si>
    <t>41J-181-221</t>
  </si>
  <si>
    <t>41K-169-131</t>
  </si>
  <si>
    <t>41K-173-317</t>
  </si>
  <si>
    <t>41K-181-418</t>
  </si>
  <si>
    <t>41L-163-183</t>
  </si>
  <si>
    <t>41L-163-461</t>
  </si>
  <si>
    <t>41L-171-183</t>
  </si>
  <si>
    <t>41L-171-192</t>
  </si>
  <si>
    <t>41L-171-221</t>
  </si>
  <si>
    <t>41L-171-311</t>
  </si>
  <si>
    <t>41L-171-312</t>
  </si>
  <si>
    <t>41L-171-418</t>
  </si>
  <si>
    <t>41L-171-461</t>
  </si>
  <si>
    <t>41L-181-141</t>
  </si>
  <si>
    <t>41L-181-148</t>
  </si>
  <si>
    <t>41L-181-180</t>
  </si>
  <si>
    <t>41L-181-221</t>
  </si>
  <si>
    <t>41L-181-231</t>
  </si>
  <si>
    <t>41L-181-233</t>
  </si>
  <si>
    <t>41L-181-234</t>
  </si>
  <si>
    <t>41L-181-235</t>
  </si>
  <si>
    <t>41L-181-418</t>
  </si>
  <si>
    <t>41M-181-541</t>
  </si>
  <si>
    <t>41N-170-198</t>
  </si>
  <si>
    <t>41N-170-211</t>
  </si>
  <si>
    <t>420-171-461</t>
  </si>
  <si>
    <t>421-176-333</t>
  </si>
  <si>
    <t>421-183-411</t>
  </si>
  <si>
    <t>422-174-183</t>
  </si>
  <si>
    <t>422-174-211</t>
  </si>
  <si>
    <t>422-174-221</t>
  </si>
  <si>
    <t>422-181-361</t>
  </si>
  <si>
    <t>422-183-411</t>
  </si>
  <si>
    <t>422-197-418</t>
  </si>
  <si>
    <t>42A-176-311</t>
  </si>
  <si>
    <t>42B-185-311</t>
  </si>
  <si>
    <t>430-170-143</t>
  </si>
  <si>
    <t>430-176-314</t>
  </si>
  <si>
    <t>430-183-331</t>
  </si>
  <si>
    <t>430-184-331</t>
  </si>
  <si>
    <t>430-184-392</t>
  </si>
  <si>
    <t>430-185-392</t>
  </si>
  <si>
    <t>430-197-311</t>
  </si>
  <si>
    <t>440-183-392</t>
  </si>
  <si>
    <t>440-184-392</t>
  </si>
  <si>
    <t>440-185-312</t>
  </si>
  <si>
    <t>440-186-312</t>
  </si>
  <si>
    <t>440-186-461</t>
  </si>
  <si>
    <t>440-186-462</t>
  </si>
  <si>
    <t>440-186-541</t>
  </si>
  <si>
    <t>44A-185-121</t>
  </si>
  <si>
    <t>44A-185-211</t>
  </si>
  <si>
    <t>44A-185-231</t>
  </si>
  <si>
    <t>450-174-183</t>
  </si>
  <si>
    <t>450-174-211</t>
  </si>
  <si>
    <t>450-174-221</t>
  </si>
  <si>
    <t>450-176-411</t>
  </si>
  <si>
    <t>450-185-462</t>
  </si>
  <si>
    <t>45A-164-418</t>
  </si>
  <si>
    <t>45A-164-462</t>
  </si>
  <si>
    <t>45A-165-418</t>
  </si>
  <si>
    <t>45A-167-311</t>
  </si>
  <si>
    <t>45A-167-411</t>
  </si>
  <si>
    <t>45A-169-311</t>
  </si>
  <si>
    <t>45A-170-411</t>
  </si>
  <si>
    <t>45A-185-121</t>
  </si>
  <si>
    <t>460-174-183</t>
  </si>
  <si>
    <t>460-174-211</t>
  </si>
  <si>
    <t>460-174-221</t>
  </si>
  <si>
    <t>460-176-411</t>
  </si>
  <si>
    <t>470-177-333</t>
  </si>
  <si>
    <t>470-177-411</t>
  </si>
  <si>
    <t>470-192-311</t>
  </si>
  <si>
    <t>470-193-311</t>
  </si>
  <si>
    <t>490-170-311</t>
  </si>
  <si>
    <t>490-171-418</t>
  </si>
  <si>
    <t>490-176-411</t>
  </si>
  <si>
    <t>490-177-411</t>
  </si>
  <si>
    <t>490-181-542</t>
  </si>
  <si>
    <t>491-167-133</t>
  </si>
  <si>
    <t>491-169-181</t>
  </si>
  <si>
    <t>491-177-333</t>
  </si>
  <si>
    <t>491-185-418</t>
  </si>
  <si>
    <t>49B-167-311</t>
  </si>
  <si>
    <t>49B-186-411</t>
  </si>
  <si>
    <t>49E-185-121</t>
  </si>
  <si>
    <t>49E-185-211</t>
  </si>
  <si>
    <t>500-167-131</t>
  </si>
  <si>
    <t>500-167-231</t>
  </si>
  <si>
    <t>500-171-173</t>
  </si>
  <si>
    <t>500-171-462</t>
  </si>
  <si>
    <t>500-177-411</t>
  </si>
  <si>
    <t>500-181-459</t>
  </si>
  <si>
    <t>500-181-462</t>
  </si>
  <si>
    <t>500-184-411</t>
  </si>
  <si>
    <t>500-192-311</t>
  </si>
  <si>
    <t>500-205-199</t>
  </si>
  <si>
    <t>500-205-211</t>
  </si>
  <si>
    <t>500-205-221</t>
  </si>
  <si>
    <t>50A-185-121</t>
  </si>
  <si>
    <t>50A-185-211</t>
  </si>
  <si>
    <t>50A-192-311</t>
  </si>
  <si>
    <t>510-165-392</t>
  </si>
  <si>
    <t>510-165-411</t>
  </si>
  <si>
    <t>510-167-462</t>
  </si>
  <si>
    <t>510-170-198</t>
  </si>
  <si>
    <t>510-170-211</t>
  </si>
  <si>
    <t>510-170-221</t>
  </si>
  <si>
    <t>510-174-392</t>
  </si>
  <si>
    <t>510-177-311</t>
  </si>
  <si>
    <t>510-181-392</t>
  </si>
  <si>
    <t>51A-163-462</t>
  </si>
  <si>
    <t>51A-171-461</t>
  </si>
  <si>
    <t>51B-163-221</t>
  </si>
  <si>
    <t>51B-170-411</t>
  </si>
  <si>
    <t>51B-181-131</t>
  </si>
  <si>
    <t>51B-181-141</t>
  </si>
  <si>
    <t>51B-181-143</t>
  </si>
  <si>
    <t>51B-181-180</t>
  </si>
  <si>
    <t>51B-181-192</t>
  </si>
  <si>
    <t>51B-181-221</t>
  </si>
  <si>
    <t>51B-181-231</t>
  </si>
  <si>
    <t>51B-181-234</t>
  </si>
  <si>
    <t>51B-181-235</t>
  </si>
  <si>
    <t>51B-181-418</t>
  </si>
  <si>
    <t>51B-182-411</t>
  </si>
  <si>
    <t>51B-182-462</t>
  </si>
  <si>
    <t>520-165-418</t>
  </si>
  <si>
    <t>520-177-411</t>
  </si>
  <si>
    <t>520-181-165</t>
  </si>
  <si>
    <t>520-181-171</t>
  </si>
  <si>
    <t>520-181-423</t>
  </si>
  <si>
    <t>520-192-311</t>
  </si>
  <si>
    <t>530-169-232</t>
  </si>
  <si>
    <t>530-171-232</t>
  </si>
  <si>
    <t>530-181-232</t>
  </si>
  <si>
    <t>53B-172-153</t>
  </si>
  <si>
    <t>540-171-523</t>
  </si>
  <si>
    <t>540-177-312</t>
  </si>
  <si>
    <t>540-184-411</t>
  </si>
  <si>
    <t>540-192-311</t>
  </si>
  <si>
    <t>54A-173-311</t>
  </si>
  <si>
    <t>54A-185-121</t>
  </si>
  <si>
    <t>54A-185-211</t>
  </si>
  <si>
    <t>54A-185-221</t>
  </si>
  <si>
    <t>54A-202-411</t>
  </si>
  <si>
    <t>550-176-411</t>
  </si>
  <si>
    <t>550-181-129_1</t>
  </si>
  <si>
    <t>550-181-192</t>
  </si>
  <si>
    <t>550-205-311</t>
  </si>
  <si>
    <t>560-174-183</t>
  </si>
  <si>
    <t>560-174-211</t>
  </si>
  <si>
    <t>560-174-221</t>
  </si>
  <si>
    <t>560-176-392</t>
  </si>
  <si>
    <t>560-177-392</t>
  </si>
  <si>
    <t>560-181-163</t>
  </si>
  <si>
    <t>560-181-462</t>
  </si>
  <si>
    <t>560-183-392</t>
  </si>
  <si>
    <t>560-183-411</t>
  </si>
  <si>
    <t>570-177-333</t>
  </si>
  <si>
    <t>580-163-472</t>
  </si>
  <si>
    <t>580-170-142</t>
  </si>
  <si>
    <t>580-170-199</t>
  </si>
  <si>
    <t>580-170-211</t>
  </si>
  <si>
    <t>580-170-221</t>
  </si>
  <si>
    <t>580-170-231</t>
  </si>
  <si>
    <t>580-171-472</t>
  </si>
  <si>
    <t>580-176-411</t>
  </si>
  <si>
    <t>580-181-183</t>
  </si>
  <si>
    <t>580-181-392</t>
  </si>
  <si>
    <t>580-181-532</t>
  </si>
  <si>
    <t>58B-181-418</t>
  </si>
  <si>
    <t>58B-185-121</t>
  </si>
  <si>
    <t>58B-185-211</t>
  </si>
  <si>
    <t>590-167-332</t>
  </si>
  <si>
    <t>590-177-423</t>
  </si>
  <si>
    <t>590-181-181</t>
  </si>
  <si>
    <t>590-181-184</t>
  </si>
  <si>
    <t>590-181-198</t>
  </si>
  <si>
    <t>600-171-413</t>
  </si>
  <si>
    <t>600-171-423</t>
  </si>
  <si>
    <t>600-171-424</t>
  </si>
  <si>
    <t>600-171-425</t>
  </si>
  <si>
    <t>600-173-311</t>
  </si>
  <si>
    <t>600-184-311</t>
  </si>
  <si>
    <t>600-185-145</t>
  </si>
  <si>
    <t>600-185-146</t>
  </si>
  <si>
    <t>600-185-199</t>
  </si>
  <si>
    <t>600-185-231</t>
  </si>
  <si>
    <t>600-185-235</t>
  </si>
  <si>
    <t>60F-167-411</t>
  </si>
  <si>
    <t>60G-163-183</t>
  </si>
  <si>
    <t>60G-163-221</t>
  </si>
  <si>
    <t>60G-163-461</t>
  </si>
  <si>
    <t>60G-171-221</t>
  </si>
  <si>
    <t>60G-171-232</t>
  </si>
  <si>
    <t>60G-171-418</t>
  </si>
  <si>
    <t>60G-181-131</t>
  </si>
  <si>
    <t>60G-181-141</t>
  </si>
  <si>
    <t>60G-181-148</t>
  </si>
  <si>
    <t>60G-181-221</t>
  </si>
  <si>
    <t>60G-181-231</t>
  </si>
  <si>
    <t>60G-181-233</t>
  </si>
  <si>
    <t>60G-181-234</t>
  </si>
  <si>
    <t>60G-181-235</t>
  </si>
  <si>
    <t>60G-181-418</t>
  </si>
  <si>
    <t>60G-182-462</t>
  </si>
  <si>
    <t>60K-185-231</t>
  </si>
  <si>
    <t>60L-171-121</t>
  </si>
  <si>
    <t>60L-171-131</t>
  </si>
  <si>
    <t>60L-171-211</t>
  </si>
  <si>
    <t>60L-176-311</t>
  </si>
  <si>
    <t>60L-185-311</t>
  </si>
  <si>
    <t>60L-186-311</t>
  </si>
  <si>
    <t>60L-202-418</t>
  </si>
  <si>
    <t>60Q-170-311</t>
  </si>
  <si>
    <t>60Q-171-333</t>
  </si>
  <si>
    <t>60Q-171-418</t>
  </si>
  <si>
    <t>60Q-176-311</t>
  </si>
  <si>
    <t>60Q-177-311</t>
  </si>
  <si>
    <t>60Q-181-311</t>
  </si>
  <si>
    <t>60Q-184-311</t>
  </si>
  <si>
    <t>60Q-192-311</t>
  </si>
  <si>
    <t>60Y-172-462</t>
  </si>
  <si>
    <t>60Z-165-418</t>
  </si>
  <si>
    <t>60Z-183-312</t>
  </si>
  <si>
    <t>610-171-332</t>
  </si>
  <si>
    <t>610-177-413</t>
  </si>
  <si>
    <t>610-177-461</t>
  </si>
  <si>
    <t>610-205-311</t>
  </si>
  <si>
    <t>61J-170-411</t>
  </si>
  <si>
    <t>61K-169-317</t>
  </si>
  <si>
    <t>61K-171-221</t>
  </si>
  <si>
    <t>61K-171-231</t>
  </si>
  <si>
    <t>61N-163-411</t>
  </si>
  <si>
    <t>61P-181-192</t>
  </si>
  <si>
    <t>61Q-181-312</t>
  </si>
  <si>
    <t>61R-163-183</t>
  </si>
  <si>
    <t>61R-163-461</t>
  </si>
  <si>
    <t>61R-171-221</t>
  </si>
  <si>
    <t>61R-171-232</t>
  </si>
  <si>
    <t>61R-181-131</t>
  </si>
  <si>
    <t>61R-181-141</t>
  </si>
  <si>
    <t>61R-181-148</t>
  </si>
  <si>
    <t>61R-181-180</t>
  </si>
  <si>
    <t>61R-181-221</t>
  </si>
  <si>
    <t>61S-182-198</t>
  </si>
  <si>
    <t>61S-182-211</t>
  </si>
  <si>
    <t>61S-182-418</t>
  </si>
  <si>
    <t>61T-173-311</t>
  </si>
  <si>
    <t>61T-183-311</t>
  </si>
  <si>
    <t>61T-185-121</t>
  </si>
  <si>
    <t>61U-163-125</t>
  </si>
  <si>
    <t>61U-163-211</t>
  </si>
  <si>
    <t>61U-171-326</t>
  </si>
  <si>
    <t>61U-181-192</t>
  </si>
  <si>
    <t>61U-185-121</t>
  </si>
  <si>
    <t>61U-185-211</t>
  </si>
  <si>
    <t>61V-171-326</t>
  </si>
  <si>
    <t>61W-192-311</t>
  </si>
  <si>
    <t>61W-193-311</t>
  </si>
  <si>
    <t>620-169-129_2</t>
  </si>
  <si>
    <t>620-169-221</t>
  </si>
  <si>
    <t>620-169-231</t>
  </si>
  <si>
    <t>620-171-341</t>
  </si>
  <si>
    <t>620-174-180</t>
  </si>
  <si>
    <t>620-174-211</t>
  </si>
  <si>
    <t>620-177-411</t>
  </si>
  <si>
    <t>620-181-311</t>
  </si>
  <si>
    <t>62K-185-121</t>
  </si>
  <si>
    <t>630-163-192</t>
  </si>
  <si>
    <t>630-163-341</t>
  </si>
  <si>
    <t>630-163-351</t>
  </si>
  <si>
    <t>630-177-411</t>
  </si>
  <si>
    <t>630-181-532</t>
  </si>
  <si>
    <t>630-192-311</t>
  </si>
  <si>
    <t>63A-182-411</t>
  </si>
  <si>
    <t>640-184-392</t>
  </si>
  <si>
    <t>64A-169-211</t>
  </si>
  <si>
    <t>64A-169-229</t>
  </si>
  <si>
    <t>64A-170-211</t>
  </si>
  <si>
    <t>650-177-411</t>
  </si>
  <si>
    <t>650-185-411</t>
  </si>
  <si>
    <t>650-186-121</t>
  </si>
  <si>
    <t>650-186-181</t>
  </si>
  <si>
    <t>650-186-221</t>
  </si>
  <si>
    <t>650-186-231</t>
  </si>
  <si>
    <t>65B-163-411</t>
  </si>
  <si>
    <t>65C-163-211</t>
  </si>
  <si>
    <t>65C-163-229</t>
  </si>
  <si>
    <t>65C-170-198</t>
  </si>
  <si>
    <t>65C-181-180</t>
  </si>
  <si>
    <t>65F-172-342</t>
  </si>
  <si>
    <t>65F-172-411</t>
  </si>
  <si>
    <t>65G-171-171</t>
  </si>
  <si>
    <t>65H-171-142</t>
  </si>
  <si>
    <t>65H-171-173</t>
  </si>
  <si>
    <t>65H-181-462</t>
  </si>
  <si>
    <t>65Z-169-311</t>
  </si>
  <si>
    <t>660-181-523</t>
  </si>
  <si>
    <t>660-184-411</t>
  </si>
  <si>
    <t>66A-171-121</t>
  </si>
  <si>
    <t>66A-171-131</t>
  </si>
  <si>
    <t>66A-171-211</t>
  </si>
  <si>
    <t>66A-171-221</t>
  </si>
  <si>
    <t>66A-171-231</t>
  </si>
  <si>
    <t>66A-176-311</t>
  </si>
  <si>
    <t>670-176-192</t>
  </si>
  <si>
    <t>670-176-211</t>
  </si>
  <si>
    <t>670-176-221</t>
  </si>
  <si>
    <t>670-177-411</t>
  </si>
  <si>
    <t>670-183-332</t>
  </si>
  <si>
    <t>670-183-411</t>
  </si>
  <si>
    <t>670-183-461</t>
  </si>
  <si>
    <t>670-184-131</t>
  </si>
  <si>
    <t>670-184-211</t>
  </si>
  <si>
    <t>670-184-221</t>
  </si>
  <si>
    <t>670-184-231</t>
  </si>
  <si>
    <t>680-173-311</t>
  </si>
  <si>
    <t>680-176-192</t>
  </si>
  <si>
    <t>680-176-211</t>
  </si>
  <si>
    <t>680-176-221</t>
  </si>
  <si>
    <t>680-181-198</t>
  </si>
  <si>
    <t>681-170-143</t>
  </si>
  <si>
    <t>681-170-211</t>
  </si>
  <si>
    <t>681-181-311</t>
  </si>
  <si>
    <t>690-171-311</t>
  </si>
  <si>
    <t>700-176-411</t>
  </si>
  <si>
    <t>700-181-411</t>
  </si>
  <si>
    <t>700-183-311</t>
  </si>
  <si>
    <t>70A-163-198</t>
  </si>
  <si>
    <t>70A-163-211</t>
  </si>
  <si>
    <t>70A-164-411</t>
  </si>
  <si>
    <t>710-177-461</t>
  </si>
  <si>
    <t>710-185-192</t>
  </si>
  <si>
    <t>710-186-312</t>
  </si>
  <si>
    <t>710-187-121</t>
  </si>
  <si>
    <t>710-187-129_2</t>
  </si>
  <si>
    <t>710-187-211</t>
  </si>
  <si>
    <t>710-187-221</t>
  </si>
  <si>
    <t>710-187-231</t>
  </si>
  <si>
    <t>710-193-311</t>
  </si>
  <si>
    <t>720-163-394</t>
  </si>
  <si>
    <t>720-167-392</t>
  </si>
  <si>
    <t>720-171-394</t>
  </si>
  <si>
    <t>720-181-394</t>
  </si>
  <si>
    <t>720-183-392</t>
  </si>
  <si>
    <t>720-184-392</t>
  </si>
  <si>
    <t>720-185-121</t>
  </si>
  <si>
    <t>720-185-142</t>
  </si>
  <si>
    <t>720-185-199</t>
  </si>
  <si>
    <t>720-185-211</t>
  </si>
  <si>
    <t>720-185-221</t>
  </si>
  <si>
    <t>720-185-231</t>
  </si>
  <si>
    <t>720-185-392</t>
  </si>
  <si>
    <t>720-186-121</t>
  </si>
  <si>
    <t>720-186-211</t>
  </si>
  <si>
    <t>720-186-221</t>
  </si>
  <si>
    <t>720-186-231</t>
  </si>
  <si>
    <t>740-181-418</t>
  </si>
  <si>
    <t>740-186-141</t>
  </si>
  <si>
    <t>740-186-211</t>
  </si>
  <si>
    <t>740-186-221</t>
  </si>
  <si>
    <t>740-186-231</t>
  </si>
  <si>
    <t>740-186-392</t>
  </si>
  <si>
    <t>74C-163-183</t>
  </si>
  <si>
    <t>74C-163-221</t>
  </si>
  <si>
    <t>74C-171-131</t>
  </si>
  <si>
    <t>74C-171-183</t>
  </si>
  <si>
    <t>74C-171-192</t>
  </si>
  <si>
    <t>74C-171-221</t>
  </si>
  <si>
    <t>74C-171-418</t>
  </si>
  <si>
    <t>74C-171-461</t>
  </si>
  <si>
    <t>74C-181-141</t>
  </si>
  <si>
    <t>74C-181-143</t>
  </si>
  <si>
    <t>74C-181-180</t>
  </si>
  <si>
    <t>74C-181-192</t>
  </si>
  <si>
    <t>74C-181-221</t>
  </si>
  <si>
    <t>74C-181-231</t>
  </si>
  <si>
    <t>74C-181-233</t>
  </si>
  <si>
    <t>74C-181-234</t>
  </si>
  <si>
    <t>74C-181-235</t>
  </si>
  <si>
    <t>74C-181-311</t>
  </si>
  <si>
    <t>74Z-169-131</t>
  </si>
  <si>
    <t>74Z-169-211</t>
  </si>
  <si>
    <t>74Z-169-221</t>
  </si>
  <si>
    <t>74Z-169-231</t>
  </si>
  <si>
    <t>74Z-181-135</t>
  </si>
  <si>
    <t>750-173-317</t>
  </si>
  <si>
    <t>750-174-183</t>
  </si>
  <si>
    <t>750-174-211</t>
  </si>
  <si>
    <t>750-174-221</t>
  </si>
  <si>
    <t>750-177-392</t>
  </si>
  <si>
    <t>750-177-411</t>
  </si>
  <si>
    <t>750-185-392</t>
  </si>
  <si>
    <t>750-205-311</t>
  </si>
  <si>
    <t>760-163-167</t>
  </si>
  <si>
    <t>760-177-411</t>
  </si>
  <si>
    <t>761-167-192</t>
  </si>
  <si>
    <t>761-167-211</t>
  </si>
  <si>
    <t>761-167-221</t>
  </si>
  <si>
    <t>770-181-151</t>
  </si>
  <si>
    <t>770-181-211</t>
  </si>
  <si>
    <t>770-181-221</t>
  </si>
  <si>
    <t>770-181-231</t>
  </si>
  <si>
    <t>770-192-311</t>
  </si>
  <si>
    <t>780-163-192</t>
  </si>
  <si>
    <t>780-177-462</t>
  </si>
  <si>
    <t>790-177-392</t>
  </si>
  <si>
    <t>790-177-411</t>
  </si>
  <si>
    <t>790-183-192</t>
  </si>
  <si>
    <t>790-183-211</t>
  </si>
  <si>
    <t>790-183-221</t>
  </si>
  <si>
    <t>790-184-192</t>
  </si>
  <si>
    <t>790-184-211</t>
  </si>
  <si>
    <t>790-184-221</t>
  </si>
  <si>
    <t>790-186-392</t>
  </si>
  <si>
    <t>800-171-129_2</t>
  </si>
  <si>
    <t>800-176-411</t>
  </si>
  <si>
    <t>800-177-411</t>
  </si>
  <si>
    <t>800-186-129_2</t>
  </si>
  <si>
    <t>80C-185-311</t>
  </si>
  <si>
    <t>810-169-180</t>
  </si>
  <si>
    <t>810-184-146</t>
  </si>
  <si>
    <t>810-184-211</t>
  </si>
  <si>
    <t>810-184-221</t>
  </si>
  <si>
    <t>810-184-231</t>
  </si>
  <si>
    <t>810-185-121</t>
  </si>
  <si>
    <t>810-185-125</t>
  </si>
  <si>
    <t>810-185-129_2</t>
  </si>
  <si>
    <t>810-185-131</t>
  </si>
  <si>
    <t>810-185-180</t>
  </si>
  <si>
    <t>810-185-181</t>
  </si>
  <si>
    <t>810-185-211</t>
  </si>
  <si>
    <t>810-185-221</t>
  </si>
  <si>
    <t>810-185-231</t>
  </si>
  <si>
    <t>820-169-129_2</t>
  </si>
  <si>
    <t>820-169-131</t>
  </si>
  <si>
    <t>820-169-181</t>
  </si>
  <si>
    <t>820-169-221</t>
  </si>
  <si>
    <t>820-169-231</t>
  </si>
  <si>
    <t>820-170-198</t>
  </si>
  <si>
    <t>820-192-311</t>
  </si>
  <si>
    <t>821-171-541</t>
  </si>
  <si>
    <t>821-176-411</t>
  </si>
  <si>
    <t>821-181-541</t>
  </si>
  <si>
    <t>830-177-411</t>
  </si>
  <si>
    <t>830-181-312</t>
  </si>
  <si>
    <t>830-183-411</t>
  </si>
  <si>
    <t>830-184-331</t>
  </si>
  <si>
    <t>830-184-411</t>
  </si>
  <si>
    <t>840-167-192</t>
  </si>
  <si>
    <t>840-169-192</t>
  </si>
  <si>
    <t>840-177-411</t>
  </si>
  <si>
    <t>84B-172-311</t>
  </si>
  <si>
    <t>850-181-162</t>
  </si>
  <si>
    <t>850-184-423</t>
  </si>
  <si>
    <t>850-192-311</t>
  </si>
  <si>
    <t>850-193-418</t>
  </si>
  <si>
    <t>860-171-148</t>
  </si>
  <si>
    <t>860-171-167</t>
  </si>
  <si>
    <t>860-176-411</t>
  </si>
  <si>
    <t>860-177-311</t>
  </si>
  <si>
    <t>861-140-418</t>
  </si>
  <si>
    <t>861-171-121</t>
  </si>
  <si>
    <t>861-174-183</t>
  </si>
  <si>
    <t>861-174-211</t>
  </si>
  <si>
    <t>861-174-221</t>
  </si>
  <si>
    <t>861-181-343</t>
  </si>
  <si>
    <t>862-181-411</t>
  </si>
  <si>
    <t>870-163-113</t>
  </si>
  <si>
    <t>870-163-231</t>
  </si>
  <si>
    <t>87A-185-121</t>
  </si>
  <si>
    <t>87A-185-211</t>
  </si>
  <si>
    <t>880-171-143</t>
  </si>
  <si>
    <t>880-171-326</t>
  </si>
  <si>
    <t>880-176-411</t>
  </si>
  <si>
    <t>880-177-411</t>
  </si>
  <si>
    <t>880-181-145</t>
  </si>
  <si>
    <t>880-184-211</t>
  </si>
  <si>
    <t>88A-165-418</t>
  </si>
  <si>
    <t>88A-173-317</t>
  </si>
  <si>
    <t>88A-186-411</t>
  </si>
  <si>
    <t>900-170-192</t>
  </si>
  <si>
    <t>900-171-232</t>
  </si>
  <si>
    <t>900-177-333</t>
  </si>
  <si>
    <t>900-177-411</t>
  </si>
  <si>
    <t>900-181-143</t>
  </si>
  <si>
    <t>900-181-146</t>
  </si>
  <si>
    <t>900-181-164</t>
  </si>
  <si>
    <t>900-181-211</t>
  </si>
  <si>
    <t>900-181-221</t>
  </si>
  <si>
    <t>900-181-231</t>
  </si>
  <si>
    <t>900-181-411</t>
  </si>
  <si>
    <t>900-181-462</t>
  </si>
  <si>
    <t>90B-172-326</t>
  </si>
  <si>
    <t>90B-185-311</t>
  </si>
  <si>
    <t>90C-165-418</t>
  </si>
  <si>
    <t>90C-176-411</t>
  </si>
  <si>
    <t>90D-169-311</t>
  </si>
  <si>
    <t>90D-185-311</t>
  </si>
  <si>
    <t>910-167-311</t>
  </si>
  <si>
    <t>910-171-551</t>
  </si>
  <si>
    <t>910-181-221</t>
  </si>
  <si>
    <t>910-181-311</t>
  </si>
  <si>
    <t>91A-167-311</t>
  </si>
  <si>
    <t>91B-170-121</t>
  </si>
  <si>
    <t>91B-170-211</t>
  </si>
  <si>
    <t>920-163-414</t>
  </si>
  <si>
    <t>920-170-462</t>
  </si>
  <si>
    <t>920-170-541</t>
  </si>
  <si>
    <t>920-171-324</t>
  </si>
  <si>
    <t>920-184-351</t>
  </si>
  <si>
    <t>920-186-392</t>
  </si>
  <si>
    <t>920-186-411</t>
  </si>
  <si>
    <t>920-186-418</t>
  </si>
  <si>
    <t>92G-171-325</t>
  </si>
  <si>
    <t>92G-171-541</t>
  </si>
  <si>
    <t>92G-181-311</t>
  </si>
  <si>
    <t>92G-181-325</t>
  </si>
  <si>
    <t>92G-181-418</t>
  </si>
  <si>
    <t>92G-182-325</t>
  </si>
  <si>
    <t>92G-186-411</t>
  </si>
  <si>
    <t>92M-163-418</t>
  </si>
  <si>
    <t>92M-163-461</t>
  </si>
  <si>
    <t>92M-171-221</t>
  </si>
  <si>
    <t>92M-171-418</t>
  </si>
  <si>
    <t>92M-171-461</t>
  </si>
  <si>
    <t>92M-181-141</t>
  </si>
  <si>
    <t>92M-181-143</t>
  </si>
  <si>
    <t>92M-181-148</t>
  </si>
  <si>
    <t>92M-181-221</t>
  </si>
  <si>
    <t>92M-181-418</t>
  </si>
  <si>
    <t>92U-165-418</t>
  </si>
  <si>
    <t>92V-171-418</t>
  </si>
  <si>
    <t>92V-181-221</t>
  </si>
  <si>
    <t>92V-181-418</t>
  </si>
  <si>
    <t>92Y-185-142</t>
  </si>
  <si>
    <t>92Y-193-311</t>
  </si>
  <si>
    <t>930-176-411</t>
  </si>
  <si>
    <t>930-181-462</t>
  </si>
  <si>
    <t>93J-171-113</t>
  </si>
  <si>
    <t>93J-171-312</t>
  </si>
  <si>
    <t>93J-173-311</t>
  </si>
  <si>
    <t>93J-181-183</t>
  </si>
  <si>
    <t>93J-181-311</t>
  </si>
  <si>
    <t>93J-181-418</t>
  </si>
  <si>
    <t>93J-181-542</t>
  </si>
  <si>
    <t>93J-181-551</t>
  </si>
  <si>
    <t>93M-164-461</t>
  </si>
  <si>
    <t>93M-182-121</t>
  </si>
  <si>
    <t>93M-182-183</t>
  </si>
  <si>
    <t>93M-182-211</t>
  </si>
  <si>
    <t>93M-182-221</t>
  </si>
  <si>
    <t>93M-182-231</t>
  </si>
  <si>
    <t>93M-182-232</t>
  </si>
  <si>
    <t>93M-182-233</t>
  </si>
  <si>
    <t>93M-182-234</t>
  </si>
  <si>
    <t>93M-182-235</t>
  </si>
  <si>
    <t>93M-182-462</t>
  </si>
  <si>
    <t>93P-164-325</t>
  </si>
  <si>
    <t>93P-172-183</t>
  </si>
  <si>
    <t>93P-181-143</t>
  </si>
  <si>
    <t>93P-181-221</t>
  </si>
  <si>
    <t>93P-181-231</t>
  </si>
  <si>
    <t>93P-181-233</t>
  </si>
  <si>
    <t>93P-181-234</t>
  </si>
  <si>
    <t>93P-181-235</t>
  </si>
  <si>
    <t>93P-181-418</t>
  </si>
  <si>
    <t>93P-182-121</t>
  </si>
  <si>
    <t>93P-182-221</t>
  </si>
  <si>
    <t>93P-182-231</t>
  </si>
  <si>
    <t>93P-182-233</t>
  </si>
  <si>
    <t>93P-182-234</t>
  </si>
  <si>
    <t>93P-182-235</t>
  </si>
  <si>
    <t>93Q-170-198</t>
  </si>
  <si>
    <t>93Q-170-211</t>
  </si>
  <si>
    <t>93R-185-121</t>
  </si>
  <si>
    <t>940-171-423</t>
  </si>
  <si>
    <t>950-174-183</t>
  </si>
  <si>
    <t>950-174-211</t>
  </si>
  <si>
    <t>950-174-221</t>
  </si>
  <si>
    <t>950-176-411</t>
  </si>
  <si>
    <t>950-185-332</t>
  </si>
  <si>
    <t>950-186-311</t>
  </si>
  <si>
    <t>960-181-192</t>
  </si>
  <si>
    <t>960-181-418</t>
  </si>
  <si>
    <t>96C-163-343</t>
  </si>
  <si>
    <t>980-171-175</t>
  </si>
  <si>
    <t>980-171-199</t>
  </si>
  <si>
    <t>980-171-312</t>
  </si>
  <si>
    <t>980-176-392</t>
  </si>
  <si>
    <t>980-177-411</t>
  </si>
  <si>
    <t>980-181-311</t>
  </si>
  <si>
    <t>980-185-121</t>
  </si>
  <si>
    <t>980-185-181</t>
  </si>
  <si>
    <t>980-205-121</t>
  </si>
  <si>
    <t>980-205-148</t>
  </si>
  <si>
    <t>980-205-211</t>
  </si>
  <si>
    <t>98A-170-198</t>
  </si>
  <si>
    <t>98A-170-211</t>
  </si>
  <si>
    <t>98A-181-461</t>
  </si>
  <si>
    <t>990-173-311</t>
  </si>
  <si>
    <t>995-171-394</t>
  </si>
  <si>
    <t>995-181-394</t>
  </si>
  <si>
    <t>995-205-311</t>
  </si>
  <si>
    <t>A23-175-121</t>
  </si>
  <si>
    <t>A23-175-141</t>
  </si>
  <si>
    <t>C37-175-151</t>
  </si>
  <si>
    <t>C41-175-414</t>
  </si>
  <si>
    <t>C58-175-232</t>
  </si>
  <si>
    <t>C58-175-312</t>
  </si>
  <si>
    <t>C58-175-418</t>
  </si>
  <si>
    <t>C67-175-332</t>
  </si>
  <si>
    <t>C68-175-312</t>
  </si>
  <si>
    <t>C68-175-411</t>
  </si>
  <si>
    <t>C68-175-418</t>
  </si>
  <si>
    <t>E13-175-311</t>
  </si>
  <si>
    <t>E30-175-312</t>
  </si>
  <si>
    <t>E31-175-131</t>
  </si>
  <si>
    <t>E31-175-211</t>
  </si>
  <si>
    <t>E31-175-411</t>
  </si>
  <si>
    <t>E31-175-462</t>
  </si>
  <si>
    <t>010-ALL-148</t>
  </si>
  <si>
    <t>01C-ALL-551</t>
  </si>
  <si>
    <t>030-ALL-198</t>
  </si>
  <si>
    <t>050-ALL-183</t>
  </si>
  <si>
    <t>06B-ALL-126</t>
  </si>
  <si>
    <t>070-ALL-326</t>
  </si>
  <si>
    <t>070-ALL-422</t>
  </si>
  <si>
    <t>070-ALL-423</t>
  </si>
  <si>
    <t>070-ALL-424</t>
  </si>
  <si>
    <t>070-ALL-425</t>
  </si>
  <si>
    <t>09A-ALL-461</t>
  </si>
  <si>
    <t>111-ALL-422</t>
  </si>
  <si>
    <t>11B-ALL-146</t>
  </si>
  <si>
    <t>11B-ALL-152</t>
  </si>
  <si>
    <t>11C-ALL-459</t>
  </si>
  <si>
    <t>120-ALL-151</t>
  </si>
  <si>
    <t>130-ALL-472</t>
  </si>
  <si>
    <t>132-ALL-319</t>
  </si>
  <si>
    <t>132-ALL-472</t>
  </si>
  <si>
    <t>13A-ALL-142</t>
  </si>
  <si>
    <t>13A-ALL-146</t>
  </si>
  <si>
    <t>13A-ALL-312</t>
  </si>
  <si>
    <t>13B-ALL-312</t>
  </si>
  <si>
    <t>182-ALL-184</t>
  </si>
  <si>
    <t>190-ALL-415</t>
  </si>
  <si>
    <t>19B-ALL-146</t>
  </si>
  <si>
    <t>19B-ALL-312</t>
  </si>
  <si>
    <t>19B-ALL-317</t>
  </si>
  <si>
    <t>210-ALL-148</t>
  </si>
  <si>
    <t>210-ALL-183</t>
  </si>
  <si>
    <t>210-ALL-472</t>
  </si>
  <si>
    <t>220-ALL-116</t>
  </si>
  <si>
    <t>241-ALL-472</t>
  </si>
  <si>
    <t>24B-ALL-121</t>
  </si>
  <si>
    <t>260-ALL-344</t>
  </si>
  <si>
    <t>291-ALL-327</t>
  </si>
  <si>
    <t>300-ALL-199</t>
  </si>
  <si>
    <t>310-ALL-321</t>
  </si>
  <si>
    <t>310-ALL-323</t>
  </si>
  <si>
    <t>310-ALL-341</t>
  </si>
  <si>
    <t>310-ALL-344</t>
  </si>
  <si>
    <t>320-ALL-162</t>
  </si>
  <si>
    <t>320-ALL-163</t>
  </si>
  <si>
    <t>320-ALL-166</t>
  </si>
  <si>
    <t>320-ALL-527</t>
  </si>
  <si>
    <t>32D-ALL-143</t>
  </si>
  <si>
    <t>32H-ALL-141</t>
  </si>
  <si>
    <t>32H-ALL-143</t>
  </si>
  <si>
    <t>32H-ALL-148</t>
  </si>
  <si>
    <t>32H-ALL-183</t>
  </si>
  <si>
    <t>32H-ALL-221</t>
  </si>
  <si>
    <t>32H-ALL-461</t>
  </si>
  <si>
    <t>32L-ALL-151</t>
  </si>
  <si>
    <t>32R-ALL-132</t>
  </si>
  <si>
    <t>32R-ALL-146</t>
  </si>
  <si>
    <t>32R-ALL-333</t>
  </si>
  <si>
    <t>33A-ALL-183</t>
  </si>
  <si>
    <t>340-ALL-422</t>
  </si>
  <si>
    <t>34F-ALL-143</t>
  </si>
  <si>
    <t>34F-ALL-183</t>
  </si>
  <si>
    <t>34F-ALL-231</t>
  </si>
  <si>
    <t>34F-ALL-234</t>
  </si>
  <si>
    <t>34F-ALL-235</t>
  </si>
  <si>
    <t>36F-ALL-461</t>
  </si>
  <si>
    <t>380-ALL-317</t>
  </si>
  <si>
    <t>400-ALL-312</t>
  </si>
  <si>
    <t>410-ALL-114</t>
  </si>
  <si>
    <t>410-ALL-116</t>
  </si>
  <si>
    <t>410-ALL-122</t>
  </si>
  <si>
    <t>410-ALL-127</t>
  </si>
  <si>
    <t>410-ALL-526</t>
  </si>
  <si>
    <t>41B-ALL-221</t>
  </si>
  <si>
    <t>41D-ALL-317</t>
  </si>
  <si>
    <t>41G-ALL-318</t>
  </si>
  <si>
    <t>41J-ALL-131</t>
  </si>
  <si>
    <t>41J-ALL-143</t>
  </si>
  <si>
    <t>41J-ALL-192</t>
  </si>
  <si>
    <t>41J-ALL-221</t>
  </si>
  <si>
    <t>41K-ALL-317</t>
  </si>
  <si>
    <t>41L-ALL-141</t>
  </si>
  <si>
    <t>41L-ALL-148</t>
  </si>
  <si>
    <t>41L-ALL-183</t>
  </si>
  <si>
    <t>41L-ALL-192</t>
  </si>
  <si>
    <t>41L-ALL-221</t>
  </si>
  <si>
    <t>41L-ALL-234</t>
  </si>
  <si>
    <t>41L-ALL-312</t>
  </si>
  <si>
    <t>41L-ALL-461</t>
  </si>
  <si>
    <t>41M-ALL-541</t>
  </si>
  <si>
    <t>420-ALL-461</t>
  </si>
  <si>
    <t>421-ALL-333</t>
  </si>
  <si>
    <t>422-ALL-183</t>
  </si>
  <si>
    <t>422-ALL-361</t>
  </si>
  <si>
    <t>42B-ALL-311</t>
  </si>
  <si>
    <t>430-ALL-314</t>
  </si>
  <si>
    <t>430-ALL-331</t>
  </si>
  <si>
    <t>44A-ALL-121</t>
  </si>
  <si>
    <t>45A-ALL-121</t>
  </si>
  <si>
    <t>460-ALL-183</t>
  </si>
  <si>
    <t>470-ALL-333</t>
  </si>
  <si>
    <t>491-ALL-133</t>
  </si>
  <si>
    <t>491-ALL-333</t>
  </si>
  <si>
    <t>500-ALL-199</t>
  </si>
  <si>
    <t>51B-ALL-141</t>
  </si>
  <si>
    <t>51B-ALL-143</t>
  </si>
  <si>
    <t>51B-ALL-192</t>
  </si>
  <si>
    <t>51B-ALL-221</t>
  </si>
  <si>
    <t>520-ALL-165</t>
  </si>
  <si>
    <t>520-ALL-423</t>
  </si>
  <si>
    <t>53B-ALL-153</t>
  </si>
  <si>
    <t>540-ALL-523</t>
  </si>
  <si>
    <t>550-ALL-129_1</t>
  </si>
  <si>
    <t>560-ALL-163</t>
  </si>
  <si>
    <t>580-ALL-183</t>
  </si>
  <si>
    <t>580-ALL-472</t>
  </si>
  <si>
    <t>580-ALL-532</t>
  </si>
  <si>
    <t>590-ALL-181</t>
  </si>
  <si>
    <t>590-ALL-184</t>
  </si>
  <si>
    <t>590-ALL-332</t>
  </si>
  <si>
    <t>590-ALL-423</t>
  </si>
  <si>
    <t>600-ALL-145</t>
  </si>
  <si>
    <t>600-ALL-423</t>
  </si>
  <si>
    <t>600-ALL-424</t>
  </si>
  <si>
    <t>600-ALL-425</t>
  </si>
  <si>
    <t>60G-ALL-141</t>
  </si>
  <si>
    <t>60G-ALL-148</t>
  </si>
  <si>
    <t>60G-ALL-221</t>
  </si>
  <si>
    <t>60G-ALL-231</t>
  </si>
  <si>
    <t>60G-ALL-234</t>
  </si>
  <si>
    <t>60G-ALL-235</t>
  </si>
  <si>
    <t>60G-ALL-461</t>
  </si>
  <si>
    <t>60L-ALL-121</t>
  </si>
  <si>
    <t>60L-ALL-131</t>
  </si>
  <si>
    <t>60Q-ALL-333</t>
  </si>
  <si>
    <t>60Z-ALL-312</t>
  </si>
  <si>
    <t>60Z-ALL-418</t>
  </si>
  <si>
    <t>61K-ALL-221</t>
  </si>
  <si>
    <t>61K-ALL-231</t>
  </si>
  <si>
    <t>61K-ALL-317</t>
  </si>
  <si>
    <t>61Q-ALL-312</t>
  </si>
  <si>
    <t>61R-ALL-131</t>
  </si>
  <si>
    <t>61R-ALL-141</t>
  </si>
  <si>
    <t>61R-ALL-148</t>
  </si>
  <si>
    <t>61R-ALL-183</t>
  </si>
  <si>
    <t>61R-ALL-221</t>
  </si>
  <si>
    <t>61R-ALL-461</t>
  </si>
  <si>
    <t>61U-ALL-125</t>
  </si>
  <si>
    <t>61U-ALL-192</t>
  </si>
  <si>
    <t>61U-ALL-326</t>
  </si>
  <si>
    <t>61V-ALL-326</t>
  </si>
  <si>
    <t>62K-ALL-121</t>
  </si>
  <si>
    <t>630-ALL-341</t>
  </si>
  <si>
    <t>630-ALL-351</t>
  </si>
  <si>
    <t>630-ALL-532</t>
  </si>
  <si>
    <t>65H-ALL-173</t>
  </si>
  <si>
    <t>66A-ALL-121</t>
  </si>
  <si>
    <t>66A-ALL-131</t>
  </si>
  <si>
    <t>670-ALL-332</t>
  </si>
  <si>
    <t>680-ALL-198</t>
  </si>
  <si>
    <t>710-ALL-312</t>
  </si>
  <si>
    <t>720-ALL-121</t>
  </si>
  <si>
    <t>720-ALL-394</t>
  </si>
  <si>
    <t>74C-ALL-141</t>
  </si>
  <si>
    <t>74C-ALL-143</t>
  </si>
  <si>
    <t>74C-ALL-183</t>
  </si>
  <si>
    <t>74C-ALL-192</t>
  </si>
  <si>
    <t>74C-ALL-221</t>
  </si>
  <si>
    <t>74C-ALL-231</t>
  </si>
  <si>
    <t>74C-ALL-234</t>
  </si>
  <si>
    <t>74C-ALL-235</t>
  </si>
  <si>
    <t>74C-ALL-461</t>
  </si>
  <si>
    <t>74Z-ALL-131</t>
  </si>
  <si>
    <t>74Z-ALL-135</t>
  </si>
  <si>
    <t>750-ALL-183</t>
  </si>
  <si>
    <t>770-ALL-151</t>
  </si>
  <si>
    <t>780-ALL-192</t>
  </si>
  <si>
    <t>800-ALL-129_2</t>
  </si>
  <si>
    <t>80C-ALL-311</t>
  </si>
  <si>
    <t>830-ALL-331</t>
  </si>
  <si>
    <t>850-ALL-162</t>
  </si>
  <si>
    <t>861-ALL-183</t>
  </si>
  <si>
    <t>880-ALL-145</t>
  </si>
  <si>
    <t>880-ALL-326</t>
  </si>
  <si>
    <t>88A-ALL-317</t>
  </si>
  <si>
    <t>900-ALL-232</t>
  </si>
  <si>
    <t>90B-ALL-326</t>
  </si>
  <si>
    <t>910-ALL-551</t>
  </si>
  <si>
    <t>920-ALL-324</t>
  </si>
  <si>
    <t>920-ALL-414</t>
  </si>
  <si>
    <t>92G-ALL-325</t>
  </si>
  <si>
    <t>92G-ALL-541</t>
  </si>
  <si>
    <t>92M-ALL-141</t>
  </si>
  <si>
    <t>92M-ALL-143</t>
  </si>
  <si>
    <t>92M-ALL-148</t>
  </si>
  <si>
    <t>92M-ALL-221</t>
  </si>
  <si>
    <t>92U-ALL-418</t>
  </si>
  <si>
    <t>92V-ALL-221</t>
  </si>
  <si>
    <t>92Y-ALL-142</t>
  </si>
  <si>
    <t>93J-ALL-183</t>
  </si>
  <si>
    <t>93J-ALL-311</t>
  </si>
  <si>
    <t>93J-ALL-312</t>
  </si>
  <si>
    <t>93J-ALL-542</t>
  </si>
  <si>
    <t>93J-ALL-551</t>
  </si>
  <si>
    <t>93M-ALL-183</t>
  </si>
  <si>
    <t>93M-ALL-221</t>
  </si>
  <si>
    <t>93M-ALL-233</t>
  </si>
  <si>
    <t>93M-ALL-461</t>
  </si>
  <si>
    <t>93P-ALL-183</t>
  </si>
  <si>
    <t>93P-ALL-221</t>
  </si>
  <si>
    <t>93P-ALL-231</t>
  </si>
  <si>
    <t>93P-ALL-233</t>
  </si>
  <si>
    <t>93P-ALL-234</t>
  </si>
  <si>
    <t>93P-ALL-235</t>
  </si>
  <si>
    <t>93P-ALL-325</t>
  </si>
  <si>
    <t>93Q-ALL-198</t>
  </si>
  <si>
    <t>93R-ALL-121</t>
  </si>
  <si>
    <t>950-ALL-183</t>
  </si>
  <si>
    <t>96C-ALL-343</t>
  </si>
  <si>
    <t>980-ALL-148</t>
  </si>
  <si>
    <t>980-ALL-175</t>
  </si>
  <si>
    <t>98A-ALL-198</t>
  </si>
  <si>
    <t>995-ALL-394</t>
  </si>
  <si>
    <t>A23-ALL-121</t>
  </si>
  <si>
    <t>A23-ALL-141</t>
  </si>
  <si>
    <t>C37-ALL-151</t>
  </si>
  <si>
    <t>C58-ALL-232</t>
  </si>
  <si>
    <t>C58-ALL-312</t>
  </si>
  <si>
    <t>C58-ALL-418</t>
  </si>
  <si>
    <t>C67-ALL-332</t>
  </si>
  <si>
    <t>E30-ALL-312</t>
  </si>
  <si>
    <t>E31-ALL-131</t>
  </si>
  <si>
    <t>E31-ALL-211</t>
  </si>
  <si>
    <t>E31-ALL-411</t>
  </si>
  <si>
    <t>E31-ALL-462</t>
  </si>
  <si>
    <t>ALL-ALL-394</t>
  </si>
  <si>
    <t>ALL-ALL-526</t>
  </si>
  <si>
    <t>ALL-ALL-527</t>
  </si>
  <si>
    <t>ALL-140-418</t>
  </si>
  <si>
    <t>ALL-163-394</t>
  </si>
  <si>
    <t>ALL-164-325</t>
  </si>
  <si>
    <t>ALL-164-333</t>
  </si>
  <si>
    <t>ALL-170-131</t>
  </si>
  <si>
    <t>ALL-170-541</t>
  </si>
  <si>
    <t>ALL-171-166</t>
  </si>
  <si>
    <t>ALL-171-394</t>
  </si>
  <si>
    <t>ALL-171-526</t>
  </si>
  <si>
    <t>ALL-171-527</t>
  </si>
  <si>
    <t>ALL-172-153</t>
  </si>
  <si>
    <t>ALL-172-183</t>
  </si>
  <si>
    <t>ALL-172-342</t>
  </si>
  <si>
    <t>ALL-175-414</t>
  </si>
  <si>
    <t>ALL-176-231</t>
  </si>
  <si>
    <t>ALL-176-232</t>
  </si>
  <si>
    <t>ALL-176-314</t>
  </si>
  <si>
    <t>ALL-176-462</t>
  </si>
  <si>
    <t>ALL-177-232</t>
  </si>
  <si>
    <t>ALL-177-312</t>
  </si>
  <si>
    <t>ALL-177-333</t>
  </si>
  <si>
    <t>ALL-177-413</t>
  </si>
  <si>
    <t>ALL-177-423</t>
  </si>
  <si>
    <t>ALL-177-461</t>
  </si>
  <si>
    <t>ALL-178-392</t>
  </si>
  <si>
    <t>ALL-181-394</t>
  </si>
  <si>
    <t>ALL-183-232</t>
  </si>
  <si>
    <t>ALL-183-461</t>
  </si>
  <si>
    <t>ALL-184-131</t>
  </si>
  <si>
    <t>ALL-184-146</t>
  </si>
  <si>
    <t>ALL-184-192</t>
  </si>
  <si>
    <t>ALL-184-231</t>
  </si>
  <si>
    <t>ALL-184-232</t>
  </si>
  <si>
    <t>ALL-186-141</t>
  </si>
  <si>
    <t>ALL-186-418</t>
  </si>
  <si>
    <t>ALL-186-462</t>
  </si>
  <si>
    <t>ALL-187-121</t>
  </si>
  <si>
    <t>ALL-187-129_2</t>
  </si>
  <si>
    <t>ALL-187-211</t>
  </si>
  <si>
    <t>ALL-187-221</t>
  </si>
  <si>
    <t>ALL-187-231</t>
  </si>
  <si>
    <t>ALL-191-311</t>
  </si>
  <si>
    <t>ALL-193-392</t>
  </si>
  <si>
    <t>ALL-197-311</t>
  </si>
  <si>
    <t>ALL-197-418</t>
  </si>
  <si>
    <t>ALL-202-411</t>
  </si>
  <si>
    <t>ALL-202-418</t>
  </si>
  <si>
    <t>ALL-205-121</t>
  </si>
  <si>
    <t>ALL-205-199</t>
  </si>
  <si>
    <t>ALL-205-221</t>
  </si>
  <si>
    <t>ALL-205-311</t>
  </si>
  <si>
    <t>394</t>
  </si>
  <si>
    <t>School Nutrition Refund (Contra-Expenditure)</t>
  </si>
  <si>
    <t>526</t>
  </si>
  <si>
    <t>Architects Fees</t>
  </si>
  <si>
    <t>527</t>
  </si>
  <si>
    <t>Constructions Management Contracts</t>
  </si>
  <si>
    <t>188-00A</t>
  </si>
  <si>
    <t>188-020</t>
  </si>
  <si>
    <t>188-040</t>
  </si>
  <si>
    <t>188-050</t>
  </si>
  <si>
    <t>188-070</t>
  </si>
  <si>
    <t>188-080</t>
  </si>
  <si>
    <t>188-090</t>
  </si>
  <si>
    <t>188-110</t>
  </si>
  <si>
    <t>188-111</t>
  </si>
  <si>
    <t>188-130</t>
  </si>
  <si>
    <t>188-13C</t>
  </si>
  <si>
    <t>188-170</t>
  </si>
  <si>
    <t>188-180</t>
  </si>
  <si>
    <t>188-200</t>
  </si>
  <si>
    <t>188-240</t>
  </si>
  <si>
    <t>188-250</t>
  </si>
  <si>
    <t>188-260</t>
  </si>
  <si>
    <t>188-26C</t>
  </si>
  <si>
    <t>188-280</t>
  </si>
  <si>
    <t>188-290</t>
  </si>
  <si>
    <t>188-291</t>
  </si>
  <si>
    <t>188-292</t>
  </si>
  <si>
    <t>188-310</t>
  </si>
  <si>
    <t>188-32A</t>
  </si>
  <si>
    <t>188-32T</t>
  </si>
  <si>
    <t>188-330</t>
  </si>
  <si>
    <t>188-33A</t>
  </si>
  <si>
    <t>188-350</t>
  </si>
  <si>
    <t>188-360</t>
  </si>
  <si>
    <t>188-390</t>
  </si>
  <si>
    <t>188-400</t>
  </si>
  <si>
    <t>188-410</t>
  </si>
  <si>
    <t>188-41C</t>
  </si>
  <si>
    <t>188-41H</t>
  </si>
  <si>
    <t>188-420</t>
  </si>
  <si>
    <t>188-421</t>
  </si>
  <si>
    <t>188-422</t>
  </si>
  <si>
    <t>188-470</t>
  </si>
  <si>
    <t>188-480</t>
  </si>
  <si>
    <t>188-490</t>
  </si>
  <si>
    <t>188-491</t>
  </si>
  <si>
    <t>188-500</t>
  </si>
  <si>
    <t>188-50A</t>
  </si>
  <si>
    <t>188-520</t>
  </si>
  <si>
    <t>188-530</t>
  </si>
  <si>
    <t>188-540</t>
  </si>
  <si>
    <t>188-54A</t>
  </si>
  <si>
    <t>188-550</t>
  </si>
  <si>
    <t>188-560</t>
  </si>
  <si>
    <t>188-580</t>
  </si>
  <si>
    <t>188-60B</t>
  </si>
  <si>
    <t>188-60M</t>
  </si>
  <si>
    <t>188-60Q</t>
  </si>
  <si>
    <t>188-610</t>
  </si>
  <si>
    <t>188-61Q</t>
  </si>
  <si>
    <t>188-61W</t>
  </si>
  <si>
    <t>188-620</t>
  </si>
  <si>
    <t>188-650</t>
  </si>
  <si>
    <t>188-670</t>
  </si>
  <si>
    <t>188-680</t>
  </si>
  <si>
    <t>188-681</t>
  </si>
  <si>
    <t>188-68C</t>
  </si>
  <si>
    <t>188-700</t>
  </si>
  <si>
    <t>188-710</t>
  </si>
  <si>
    <t>188-76A</t>
  </si>
  <si>
    <t>188-790</t>
  </si>
  <si>
    <t>188-800</t>
  </si>
  <si>
    <t>188-820</t>
  </si>
  <si>
    <t>188-821</t>
  </si>
  <si>
    <t>188-830</t>
  </si>
  <si>
    <t>188-84B</t>
  </si>
  <si>
    <t>188-850</t>
  </si>
  <si>
    <t>188-860</t>
  </si>
  <si>
    <t>188-861</t>
  </si>
  <si>
    <t>188-870</t>
  </si>
  <si>
    <t>188-880</t>
  </si>
  <si>
    <t>188-890</t>
  </si>
  <si>
    <t>188-90A</t>
  </si>
  <si>
    <t>188-90F</t>
  </si>
  <si>
    <t>188-910</t>
  </si>
  <si>
    <t>188-920</t>
  </si>
  <si>
    <t>188-92Y</t>
  </si>
  <si>
    <t>188-930</t>
  </si>
  <si>
    <t>188-940</t>
  </si>
  <si>
    <t>188-960</t>
  </si>
  <si>
    <t>189-00A</t>
  </si>
  <si>
    <t>189-020</t>
  </si>
  <si>
    <t>189-030</t>
  </si>
  <si>
    <t>189-040</t>
  </si>
  <si>
    <t>189-050</t>
  </si>
  <si>
    <t>189-060</t>
  </si>
  <si>
    <t>189-070</t>
  </si>
  <si>
    <t>189-080</t>
  </si>
  <si>
    <t>189-090</t>
  </si>
  <si>
    <t>189-09A</t>
  </si>
  <si>
    <t>189-100</t>
  </si>
  <si>
    <t>189-10A</t>
  </si>
  <si>
    <t>189-10B</t>
  </si>
  <si>
    <t>189-110</t>
  </si>
  <si>
    <t>189-111</t>
  </si>
  <si>
    <t>189-11A</t>
  </si>
  <si>
    <t>189-11B</t>
  </si>
  <si>
    <t>189-11D</t>
  </si>
  <si>
    <t>189-12A</t>
  </si>
  <si>
    <t>189-130</t>
  </si>
  <si>
    <t>189-132</t>
  </si>
  <si>
    <t>189-13A</t>
  </si>
  <si>
    <t>189-13C</t>
  </si>
  <si>
    <t>189-140</t>
  </si>
  <si>
    <t>189-160</t>
  </si>
  <si>
    <t>189-16B</t>
  </si>
  <si>
    <t>189-170</t>
  </si>
  <si>
    <t>189-180</t>
  </si>
  <si>
    <t>189-182</t>
  </si>
  <si>
    <t>189-190</t>
  </si>
  <si>
    <t>189-210</t>
  </si>
  <si>
    <t>189-220</t>
  </si>
  <si>
    <t>189-230</t>
  </si>
  <si>
    <t>189-240</t>
  </si>
  <si>
    <t>189-24B</t>
  </si>
  <si>
    <t>189-24N</t>
  </si>
  <si>
    <t>189-250</t>
  </si>
  <si>
    <t>189-260</t>
  </si>
  <si>
    <t>189-26C</t>
  </si>
  <si>
    <t>189-270</t>
  </si>
  <si>
    <t>189-280</t>
  </si>
  <si>
    <t>189-290</t>
  </si>
  <si>
    <t>189-291</t>
  </si>
  <si>
    <t>189-292</t>
  </si>
  <si>
    <t>189-29A</t>
  </si>
  <si>
    <t>189-310</t>
  </si>
  <si>
    <t>189-320</t>
  </si>
  <si>
    <t>189-32A</t>
  </si>
  <si>
    <t>189-32D</t>
  </si>
  <si>
    <t>189-32K</t>
  </si>
  <si>
    <t>189-32L</t>
  </si>
  <si>
    <t>189-32M</t>
  </si>
  <si>
    <t>189-32R</t>
  </si>
  <si>
    <t>189-32T</t>
  </si>
  <si>
    <t>189-330</t>
  </si>
  <si>
    <t>189-340</t>
  </si>
  <si>
    <t>189-34D</t>
  </si>
  <si>
    <t>189-34G</t>
  </si>
  <si>
    <t>189-350</t>
  </si>
  <si>
    <t>189-35A</t>
  </si>
  <si>
    <t>189-360</t>
  </si>
  <si>
    <t>189-36C</t>
  </si>
  <si>
    <t>189-36F</t>
  </si>
  <si>
    <t>189-370</t>
  </si>
  <si>
    <t>189-39A</t>
  </si>
  <si>
    <t>189-410</t>
  </si>
  <si>
    <t>189-41C</t>
  </si>
  <si>
    <t>189-41H</t>
  </si>
  <si>
    <t>189-420</t>
  </si>
  <si>
    <t>189-421</t>
  </si>
  <si>
    <t>189-430</t>
  </si>
  <si>
    <t>189-450</t>
  </si>
  <si>
    <t>189-45A</t>
  </si>
  <si>
    <t>189-470</t>
  </si>
  <si>
    <t>189-480</t>
  </si>
  <si>
    <t>189-490</t>
  </si>
  <si>
    <t>189-491</t>
  </si>
  <si>
    <t>189-50A</t>
  </si>
  <si>
    <t>189-50Z</t>
  </si>
  <si>
    <t>189-520</t>
  </si>
  <si>
    <t>189-530</t>
  </si>
  <si>
    <t>189-53B</t>
  </si>
  <si>
    <t>189-540</t>
  </si>
  <si>
    <t>189-54A</t>
  </si>
  <si>
    <t>189-550</t>
  </si>
  <si>
    <t>189-560</t>
  </si>
  <si>
    <t>189-570</t>
  </si>
  <si>
    <t>189-580</t>
  </si>
  <si>
    <t>189-590</t>
  </si>
  <si>
    <t>189-600</t>
  </si>
  <si>
    <t>189-60B</t>
  </si>
  <si>
    <t>189-60I</t>
  </si>
  <si>
    <t>189-60M</t>
  </si>
  <si>
    <t>189-60Q</t>
  </si>
  <si>
    <t>189-60S</t>
  </si>
  <si>
    <t>189-610</t>
  </si>
  <si>
    <t>189-61J</t>
  </si>
  <si>
    <t>189-61M</t>
  </si>
  <si>
    <t>189-61Q</t>
  </si>
  <si>
    <t>189-61S</t>
  </si>
  <si>
    <t>189-61W</t>
  </si>
  <si>
    <t>189-61X</t>
  </si>
  <si>
    <t>189-620</t>
  </si>
  <si>
    <t>189-62A</t>
  </si>
  <si>
    <t>189-62J</t>
  </si>
  <si>
    <t>189-630</t>
  </si>
  <si>
    <t>189-640</t>
  </si>
  <si>
    <t>189-64A</t>
  </si>
  <si>
    <t>189-65A</t>
  </si>
  <si>
    <t>189-65C</t>
  </si>
  <si>
    <t>189-65G</t>
  </si>
  <si>
    <t>189-670</t>
  </si>
  <si>
    <t>189-680</t>
  </si>
  <si>
    <t>189-681</t>
  </si>
  <si>
    <t>189-68C</t>
  </si>
  <si>
    <t>189-690</t>
  </si>
  <si>
    <t>189-69A</t>
  </si>
  <si>
    <t>189-700</t>
  </si>
  <si>
    <t>189-70A</t>
  </si>
  <si>
    <t>189-720</t>
  </si>
  <si>
    <t>189-730</t>
  </si>
  <si>
    <t>189-73A</t>
  </si>
  <si>
    <t>189-740</t>
  </si>
  <si>
    <t>189-760</t>
  </si>
  <si>
    <t>189-76A</t>
  </si>
  <si>
    <t>189-770</t>
  </si>
  <si>
    <t>189-780</t>
  </si>
  <si>
    <t>189-790</t>
  </si>
  <si>
    <t>189-79Z</t>
  </si>
  <si>
    <t>189-800</t>
  </si>
  <si>
    <t>189-810</t>
  </si>
  <si>
    <t>189-81B</t>
  </si>
  <si>
    <t>189-820</t>
  </si>
  <si>
    <t>189-821</t>
  </si>
  <si>
    <t>189-84B</t>
  </si>
  <si>
    <t>189-850</t>
  </si>
  <si>
    <t>189-860</t>
  </si>
  <si>
    <t>189-862</t>
  </si>
  <si>
    <t>189-880</t>
  </si>
  <si>
    <t>189-890</t>
  </si>
  <si>
    <t>189-90A</t>
  </si>
  <si>
    <t>189-90B</t>
  </si>
  <si>
    <t>189-910</t>
  </si>
  <si>
    <t>189-920</t>
  </si>
  <si>
    <t>189-92B</t>
  </si>
  <si>
    <t>189-92D</t>
  </si>
  <si>
    <t>189-92Y</t>
  </si>
  <si>
    <t>189-93N</t>
  </si>
  <si>
    <t>189-93Q</t>
  </si>
  <si>
    <t>189-95A</t>
  </si>
  <si>
    <t>189-96C</t>
  </si>
  <si>
    <t>189-970</t>
  </si>
  <si>
    <t>189-980</t>
  </si>
  <si>
    <t>189-990</t>
  </si>
  <si>
    <t>188-ALL</t>
  </si>
  <si>
    <t>189-ALL</t>
  </si>
  <si>
    <t>00A-188</t>
  </si>
  <si>
    <t>020-188</t>
  </si>
  <si>
    <t>040-188</t>
  </si>
  <si>
    <t>050-188</t>
  </si>
  <si>
    <t>060-188</t>
  </si>
  <si>
    <t>070-188</t>
  </si>
  <si>
    <t>080-188</t>
  </si>
  <si>
    <t>090-188</t>
  </si>
  <si>
    <t>110-188</t>
  </si>
  <si>
    <t>111-188</t>
  </si>
  <si>
    <t>11C-188</t>
  </si>
  <si>
    <t>120-188</t>
  </si>
  <si>
    <t>130-188</t>
  </si>
  <si>
    <t>132-188</t>
  </si>
  <si>
    <t>13A-188</t>
  </si>
  <si>
    <t>13C-188</t>
  </si>
  <si>
    <t>140-188</t>
  </si>
  <si>
    <t>160-188</t>
  </si>
  <si>
    <t>170-188</t>
  </si>
  <si>
    <t>180-188</t>
  </si>
  <si>
    <t>181-188</t>
  </si>
  <si>
    <t>182-188</t>
  </si>
  <si>
    <t>200-188</t>
  </si>
  <si>
    <t>210-188</t>
  </si>
  <si>
    <t>230-188</t>
  </si>
  <si>
    <t>240-188</t>
  </si>
  <si>
    <t>250-188</t>
  </si>
  <si>
    <t>260-188</t>
  </si>
  <si>
    <t>26C-188</t>
  </si>
  <si>
    <t>280-188</t>
  </si>
  <si>
    <t>290-188</t>
  </si>
  <si>
    <t>291-188</t>
  </si>
  <si>
    <t>292-188</t>
  </si>
  <si>
    <t>300-188</t>
  </si>
  <si>
    <t>310-188</t>
  </si>
  <si>
    <t>32A-188</t>
  </si>
  <si>
    <t>32T-188</t>
  </si>
  <si>
    <t>330-188</t>
  </si>
  <si>
    <t>33A-188</t>
  </si>
  <si>
    <t>340-188</t>
  </si>
  <si>
    <t>34D-188</t>
  </si>
  <si>
    <t>350-188</t>
  </si>
  <si>
    <t>360-188</t>
  </si>
  <si>
    <t>36C-188</t>
  </si>
  <si>
    <t>370-188</t>
  </si>
  <si>
    <t>390-188</t>
  </si>
  <si>
    <t>400-188</t>
  </si>
  <si>
    <t>410-188</t>
  </si>
  <si>
    <t>41C-188</t>
  </si>
  <si>
    <t>41H-188</t>
  </si>
  <si>
    <t>420-188</t>
  </si>
  <si>
    <t>421-188</t>
  </si>
  <si>
    <t>422-188</t>
  </si>
  <si>
    <t>430-188</t>
  </si>
  <si>
    <t>450-188</t>
  </si>
  <si>
    <t>470-188</t>
  </si>
  <si>
    <t>480-188</t>
  </si>
  <si>
    <t>490-188</t>
  </si>
  <si>
    <t>491-188</t>
  </si>
  <si>
    <t>500-188</t>
  </si>
  <si>
    <t>50A-188</t>
  </si>
  <si>
    <t>510-188</t>
  </si>
  <si>
    <t>520-188</t>
  </si>
  <si>
    <t>530-188</t>
  </si>
  <si>
    <t>540-188</t>
  </si>
  <si>
    <t>54A-188</t>
  </si>
  <si>
    <t>550-188</t>
  </si>
  <si>
    <t>55A-188</t>
  </si>
  <si>
    <t>560-188</t>
  </si>
  <si>
    <t>570-188</t>
  </si>
  <si>
    <t>580-188</t>
  </si>
  <si>
    <t>590-188</t>
  </si>
  <si>
    <t>60B-188</t>
  </si>
  <si>
    <t>60M-188</t>
  </si>
  <si>
    <t>60Q-188</t>
  </si>
  <si>
    <t>610-188</t>
  </si>
  <si>
    <t>61J-188</t>
  </si>
  <si>
    <t>61Q-188</t>
  </si>
  <si>
    <t>61W-188</t>
  </si>
  <si>
    <t>620-188</t>
  </si>
  <si>
    <t>650-188</t>
  </si>
  <si>
    <t>65G-188</t>
  </si>
  <si>
    <t>660-188</t>
  </si>
  <si>
    <t>670-188</t>
  </si>
  <si>
    <t>680-188</t>
  </si>
  <si>
    <t>681-188</t>
  </si>
  <si>
    <t>68C-188</t>
  </si>
  <si>
    <t>690-188</t>
  </si>
  <si>
    <t>69A-188</t>
  </si>
  <si>
    <t>700-188</t>
  </si>
  <si>
    <t>710-188</t>
  </si>
  <si>
    <t>730-188</t>
  </si>
  <si>
    <t>760-188</t>
  </si>
  <si>
    <t>761-188</t>
  </si>
  <si>
    <t>76A-188</t>
  </si>
  <si>
    <t>770-188</t>
  </si>
  <si>
    <t>780-188</t>
  </si>
  <si>
    <t>790-188</t>
  </si>
  <si>
    <t>800-188</t>
  </si>
  <si>
    <t>820-188</t>
  </si>
  <si>
    <t>821-188</t>
  </si>
  <si>
    <t>830-188</t>
  </si>
  <si>
    <t>840-188</t>
  </si>
  <si>
    <t>84B-188</t>
  </si>
  <si>
    <t>850-188</t>
  </si>
  <si>
    <t>860-188</t>
  </si>
  <si>
    <t>861-188</t>
  </si>
  <si>
    <t>862-188</t>
  </si>
  <si>
    <t>870-188</t>
  </si>
  <si>
    <t>880-188</t>
  </si>
  <si>
    <t>890-188</t>
  </si>
  <si>
    <t>90A-188</t>
  </si>
  <si>
    <t>90F-188</t>
  </si>
  <si>
    <t>910-188</t>
  </si>
  <si>
    <t>920-188</t>
  </si>
  <si>
    <t>92Y-188</t>
  </si>
  <si>
    <t>930-188</t>
  </si>
  <si>
    <t>940-188</t>
  </si>
  <si>
    <t>960-188</t>
  </si>
  <si>
    <t>970-188</t>
  </si>
  <si>
    <t>980-188</t>
  </si>
  <si>
    <t>990-188</t>
  </si>
  <si>
    <t>00A-189</t>
  </si>
  <si>
    <t>020-189</t>
  </si>
  <si>
    <t>030-189</t>
  </si>
  <si>
    <t>040-189</t>
  </si>
  <si>
    <t>050-189</t>
  </si>
  <si>
    <t>060-189</t>
  </si>
  <si>
    <t>070-189</t>
  </si>
  <si>
    <t>080-189</t>
  </si>
  <si>
    <t>090-189</t>
  </si>
  <si>
    <t>09A-189</t>
  </si>
  <si>
    <t>100-189</t>
  </si>
  <si>
    <t>10A-189</t>
  </si>
  <si>
    <t>10B-189</t>
  </si>
  <si>
    <t>110-189</t>
  </si>
  <si>
    <t>111-189</t>
  </si>
  <si>
    <t>11A-189</t>
  </si>
  <si>
    <t>11B-189</t>
  </si>
  <si>
    <t>11C-189</t>
  </si>
  <si>
    <t>11D-189</t>
  </si>
  <si>
    <t>120-189</t>
  </si>
  <si>
    <t>12A-189</t>
  </si>
  <si>
    <t>130-189</t>
  </si>
  <si>
    <t>132-189</t>
  </si>
  <si>
    <t>13A-189</t>
  </si>
  <si>
    <t>13C-189</t>
  </si>
  <si>
    <t>140-189</t>
  </si>
  <si>
    <t>160-189</t>
  </si>
  <si>
    <t>16B-189</t>
  </si>
  <si>
    <t>170-189</t>
  </si>
  <si>
    <t>180-189</t>
  </si>
  <si>
    <t>181-189</t>
  </si>
  <si>
    <t>182-189</t>
  </si>
  <si>
    <t>190-189</t>
  </si>
  <si>
    <t>200-189</t>
  </si>
  <si>
    <t>210-189</t>
  </si>
  <si>
    <t>220-189</t>
  </si>
  <si>
    <t>230-189</t>
  </si>
  <si>
    <t>240-189</t>
  </si>
  <si>
    <t>24B-189</t>
  </si>
  <si>
    <t>24N-189</t>
  </si>
  <si>
    <t>250-189</t>
  </si>
  <si>
    <t>260-189</t>
  </si>
  <si>
    <t>26C-189</t>
  </si>
  <si>
    <t>270-189</t>
  </si>
  <si>
    <t>280-189</t>
  </si>
  <si>
    <t>290-189</t>
  </si>
  <si>
    <t>291-189</t>
  </si>
  <si>
    <t>292-189</t>
  </si>
  <si>
    <t>29A-189</t>
  </si>
  <si>
    <t>310-189</t>
  </si>
  <si>
    <t>320-189</t>
  </si>
  <si>
    <t>32A-189</t>
  </si>
  <si>
    <t>32D-189</t>
  </si>
  <si>
    <t>32K-189</t>
  </si>
  <si>
    <t>32L-189</t>
  </si>
  <si>
    <t>32M-189</t>
  </si>
  <si>
    <t>32R-189</t>
  </si>
  <si>
    <t>32T-189</t>
  </si>
  <si>
    <t>330-189</t>
  </si>
  <si>
    <t>340-189</t>
  </si>
  <si>
    <t>34D-189</t>
  </si>
  <si>
    <t>34G-189</t>
  </si>
  <si>
    <t>350-189</t>
  </si>
  <si>
    <t>35A-189</t>
  </si>
  <si>
    <t>360-189</t>
  </si>
  <si>
    <t>36C-189</t>
  </si>
  <si>
    <t>36F-189</t>
  </si>
  <si>
    <t>370-189</t>
  </si>
  <si>
    <t>39A-189</t>
  </si>
  <si>
    <t>400-189</t>
  </si>
  <si>
    <t>410-189</t>
  </si>
  <si>
    <t>41C-189</t>
  </si>
  <si>
    <t>41H-189</t>
  </si>
  <si>
    <t>420-189</t>
  </si>
  <si>
    <t>421-189</t>
  </si>
  <si>
    <t>422-189</t>
  </si>
  <si>
    <t>430-189</t>
  </si>
  <si>
    <t>440-189</t>
  </si>
  <si>
    <t>450-189</t>
  </si>
  <si>
    <t>45A-189</t>
  </si>
  <si>
    <t>470-189</t>
  </si>
  <si>
    <t>480-189</t>
  </si>
  <si>
    <t>490-189</t>
  </si>
  <si>
    <t>491-189</t>
  </si>
  <si>
    <t>50A-189</t>
  </si>
  <si>
    <t>50Z-189</t>
  </si>
  <si>
    <t>510-189</t>
  </si>
  <si>
    <t>520-189</t>
  </si>
  <si>
    <t>530-189</t>
  </si>
  <si>
    <t>53B-189</t>
  </si>
  <si>
    <t>540-189</t>
  </si>
  <si>
    <t>54A-189</t>
  </si>
  <si>
    <t>550-189</t>
  </si>
  <si>
    <t>55A-189</t>
  </si>
  <si>
    <t>560-189</t>
  </si>
  <si>
    <t>570-189</t>
  </si>
  <si>
    <t>580-189</t>
  </si>
  <si>
    <t>590-189</t>
  </si>
  <si>
    <t>600-189</t>
  </si>
  <si>
    <t>60B-189</t>
  </si>
  <si>
    <t>60I-189</t>
  </si>
  <si>
    <t>60M-189</t>
  </si>
  <si>
    <t>60Q-189</t>
  </si>
  <si>
    <t>60S-189</t>
  </si>
  <si>
    <t>610-189</t>
  </si>
  <si>
    <t>61J-189</t>
  </si>
  <si>
    <t>61M-189</t>
  </si>
  <si>
    <t>61Q-189</t>
  </si>
  <si>
    <t>61S-189</t>
  </si>
  <si>
    <t>61W-189</t>
  </si>
  <si>
    <t>61X-189</t>
  </si>
  <si>
    <t>620-189</t>
  </si>
  <si>
    <t>62A-189</t>
  </si>
  <si>
    <t>62J-189</t>
  </si>
  <si>
    <t>630-189</t>
  </si>
  <si>
    <t>640-189</t>
  </si>
  <si>
    <t>64A-189</t>
  </si>
  <si>
    <t>650-189</t>
  </si>
  <si>
    <t>65A-189</t>
  </si>
  <si>
    <t>65C-189</t>
  </si>
  <si>
    <t>65G-189</t>
  </si>
  <si>
    <t>65Z-189</t>
  </si>
  <si>
    <t>670-189</t>
  </si>
  <si>
    <t>680-189</t>
  </si>
  <si>
    <t>681-189</t>
  </si>
  <si>
    <t>68C-189</t>
  </si>
  <si>
    <t>690-189</t>
  </si>
  <si>
    <t>69A-189</t>
  </si>
  <si>
    <t>700-189</t>
  </si>
  <si>
    <t>70A-189</t>
  </si>
  <si>
    <t>710-189</t>
  </si>
  <si>
    <t>720-189</t>
  </si>
  <si>
    <t>730-189</t>
  </si>
  <si>
    <t>73A-189</t>
  </si>
  <si>
    <t>740-189</t>
  </si>
  <si>
    <t>760-189</t>
  </si>
  <si>
    <t>76A-189</t>
  </si>
  <si>
    <t>770-189</t>
  </si>
  <si>
    <t>780-189</t>
  </si>
  <si>
    <t>790-189</t>
  </si>
  <si>
    <t>79Z-189</t>
  </si>
  <si>
    <t>800-189</t>
  </si>
  <si>
    <t>810-189</t>
  </si>
  <si>
    <t>81B-189</t>
  </si>
  <si>
    <t>820-189</t>
  </si>
  <si>
    <t>821-189</t>
  </si>
  <si>
    <t>84B-189</t>
  </si>
  <si>
    <t>850-189</t>
  </si>
  <si>
    <t>860-189</t>
  </si>
  <si>
    <t>862-189</t>
  </si>
  <si>
    <t>880-189</t>
  </si>
  <si>
    <t>890-189</t>
  </si>
  <si>
    <t>90A-189</t>
  </si>
  <si>
    <t>90B-189</t>
  </si>
  <si>
    <t>910-189</t>
  </si>
  <si>
    <t>920-189</t>
  </si>
  <si>
    <t>92B-189</t>
  </si>
  <si>
    <t>92D-189</t>
  </si>
  <si>
    <t>92Y-189</t>
  </si>
  <si>
    <t>93N-189</t>
  </si>
  <si>
    <t>93Q-189</t>
  </si>
  <si>
    <t>95A-189</t>
  </si>
  <si>
    <t>960-189</t>
  </si>
  <si>
    <t>96C-189</t>
  </si>
  <si>
    <t>970-189</t>
  </si>
  <si>
    <t>980-189</t>
  </si>
  <si>
    <t>990-189</t>
  </si>
  <si>
    <t>PRC 188 - ESSER III - ARP Summer Career Accelerator Programs</t>
  </si>
  <si>
    <t>ESSER III - ARP Summer Career Accelerator Programs</t>
  </si>
  <si>
    <t>PRC 189 - ESSER III - ARP Math Enrichment Programs</t>
  </si>
  <si>
    <t>ESSER III - ARP Math Enrichment Programs</t>
  </si>
  <si>
    <t>PRC 188 - ESSER III-ARP Summer Career Accelerator Programs</t>
  </si>
  <si>
    <t>PRC 189 - ESSER III-ARP Math Enrichment Programs</t>
  </si>
  <si>
    <t>FY 2022
YTD Expenditures</t>
  </si>
  <si>
    <t>FY 2022 
YTD Expenditures</t>
  </si>
  <si>
    <t>Allotment Vs Expenditures as of FY22</t>
  </si>
  <si>
    <t>LEA PRC Object Code Detail as of FY22</t>
  </si>
  <si>
    <t>LEA PRC Object Code Detail FY21</t>
  </si>
  <si>
    <t>LEA PRC Object Code Detail FY20</t>
  </si>
  <si>
    <t>LEA PRC Expenditures as of FY22</t>
  </si>
  <si>
    <t>LEA PRC Expenditures FY21</t>
  </si>
  <si>
    <t>LEA PRC Expenditures FY20</t>
  </si>
  <si>
    <t>00A-169-131</t>
  </si>
  <si>
    <t>00A-169-211</t>
  </si>
  <si>
    <t>00A-171-121</t>
  </si>
  <si>
    <t>00A-181-116</t>
  </si>
  <si>
    <t>00A-181-121</t>
  </si>
  <si>
    <t>00A-181-211</t>
  </si>
  <si>
    <t>00B-171-135</t>
  </si>
  <si>
    <t>00B-183-411</t>
  </si>
  <si>
    <t>010-170-411</t>
  </si>
  <si>
    <t>010-176-411</t>
  </si>
  <si>
    <t>010-177-411</t>
  </si>
  <si>
    <t>010-181-198</t>
  </si>
  <si>
    <t>010-181-418</t>
  </si>
  <si>
    <t>010-181-423</t>
  </si>
  <si>
    <t>010-194-392</t>
  </si>
  <si>
    <t>010-194-413</t>
  </si>
  <si>
    <t>01B-182-462</t>
  </si>
  <si>
    <t>01C-170-121</t>
  </si>
  <si>
    <t>01C-170-211</t>
  </si>
  <si>
    <t>01C-181-131</t>
  </si>
  <si>
    <t>01C-185-121</t>
  </si>
  <si>
    <t>01C-185-211</t>
  </si>
  <si>
    <t>01F-176-121</t>
  </si>
  <si>
    <t>020-165-411</t>
  </si>
  <si>
    <t>020-169-232</t>
  </si>
  <si>
    <t>020-171-232</t>
  </si>
  <si>
    <t>020-174-392</t>
  </si>
  <si>
    <t>020-181-126</t>
  </si>
  <si>
    <t>020-181-180</t>
  </si>
  <si>
    <t>020-181-232</t>
  </si>
  <si>
    <t>020-183-131</t>
  </si>
  <si>
    <t>020-183-211</t>
  </si>
  <si>
    <t>020-183-221</t>
  </si>
  <si>
    <t>020-183-232</t>
  </si>
  <si>
    <t>020-183-392</t>
  </si>
  <si>
    <t>020-184-131</t>
  </si>
  <si>
    <t>020-184-211</t>
  </si>
  <si>
    <t>020-184-221</t>
  </si>
  <si>
    <t>020-184-232</t>
  </si>
  <si>
    <t>020-184-392</t>
  </si>
  <si>
    <t>020-185-232</t>
  </si>
  <si>
    <t>020-185-392</t>
  </si>
  <si>
    <t>030-163-171</t>
  </si>
  <si>
    <t>030-171-151</t>
  </si>
  <si>
    <t>030-171-183</t>
  </si>
  <si>
    <t>030-171-198</t>
  </si>
  <si>
    <t>030-171-211</t>
  </si>
  <si>
    <t>030-171-221</t>
  </si>
  <si>
    <t>040-163-198</t>
  </si>
  <si>
    <t>040-166-418</t>
  </si>
  <si>
    <t>040-176-198</t>
  </si>
  <si>
    <t>040-176-211</t>
  </si>
  <si>
    <t>040-176-221</t>
  </si>
  <si>
    <t>040-176-333</t>
  </si>
  <si>
    <t>040-176-392</t>
  </si>
  <si>
    <t>040-176-411</t>
  </si>
  <si>
    <t>040-177-198</t>
  </si>
  <si>
    <t>040-177-211</t>
  </si>
  <si>
    <t>040-177-221</t>
  </si>
  <si>
    <t>040-177-392</t>
  </si>
  <si>
    <t>040-177-411</t>
  </si>
  <si>
    <t>050-167-121</t>
  </si>
  <si>
    <t>050-167-211</t>
  </si>
  <si>
    <t>050-167-221</t>
  </si>
  <si>
    <t>050-171-121</t>
  </si>
  <si>
    <t>050-171-148</t>
  </si>
  <si>
    <t>050-171-192</t>
  </si>
  <si>
    <t>050-171-311</t>
  </si>
  <si>
    <t>050-176-121</t>
  </si>
  <si>
    <t>050-176-211</t>
  </si>
  <si>
    <t>050-176-221</t>
  </si>
  <si>
    <t>050-177-392</t>
  </si>
  <si>
    <t>050-177-411</t>
  </si>
  <si>
    <t>050-181-146</t>
  </si>
  <si>
    <t>050-181-392</t>
  </si>
  <si>
    <t>050-184-131</t>
  </si>
  <si>
    <t>050-184-146</t>
  </si>
  <si>
    <t>050-184-211</t>
  </si>
  <si>
    <t>050-184-221</t>
  </si>
  <si>
    <t>050-184-392</t>
  </si>
  <si>
    <t>050-185-142</t>
  </si>
  <si>
    <t>050-185-211</t>
  </si>
  <si>
    <t>050-185-221</t>
  </si>
  <si>
    <t>050-185-392</t>
  </si>
  <si>
    <t>050-185-461</t>
  </si>
  <si>
    <t>050-193-392</t>
  </si>
  <si>
    <t>060-167-126</t>
  </si>
  <si>
    <t>060-167-142</t>
  </si>
  <si>
    <t>060-167-211</t>
  </si>
  <si>
    <t>060-167-221</t>
  </si>
  <si>
    <t>060-167-392</t>
  </si>
  <si>
    <t>060-171-178</t>
  </si>
  <si>
    <t>060-171-192</t>
  </si>
  <si>
    <t>060-171-198</t>
  </si>
  <si>
    <t>060-171-394</t>
  </si>
  <si>
    <t>060-177-126</t>
  </si>
  <si>
    <t>060-177-211</t>
  </si>
  <si>
    <t>060-177-221</t>
  </si>
  <si>
    <t>060-177-232</t>
  </si>
  <si>
    <t>060-177-311</t>
  </si>
  <si>
    <t>060-177-411</t>
  </si>
  <si>
    <t>060-181-171</t>
  </si>
  <si>
    <t>060-181-232</t>
  </si>
  <si>
    <t>060-181-311</t>
  </si>
  <si>
    <t>060-181-333</t>
  </si>
  <si>
    <t>060-181-394</t>
  </si>
  <si>
    <t>060-181-451</t>
  </si>
  <si>
    <t>060-181-472</t>
  </si>
  <si>
    <t>060-185-232</t>
  </si>
  <si>
    <t>060-186-232</t>
  </si>
  <si>
    <t>060-205-192</t>
  </si>
  <si>
    <t>060-205-211</t>
  </si>
  <si>
    <t>070-163-394</t>
  </si>
  <si>
    <t>070-165-394</t>
  </si>
  <si>
    <t>070-167-394</t>
  </si>
  <si>
    <t>070-169-394</t>
  </si>
  <si>
    <t>070-170-394</t>
  </si>
  <si>
    <t>070-171-394</t>
  </si>
  <si>
    <t>070-174-183</t>
  </si>
  <si>
    <t>070-174-211</t>
  </si>
  <si>
    <t>070-174-221</t>
  </si>
  <si>
    <t>070-174-394</t>
  </si>
  <si>
    <t>070-176-394</t>
  </si>
  <si>
    <t>070-178-394</t>
  </si>
  <si>
    <t>070-178-418</t>
  </si>
  <si>
    <t>070-181-126</t>
  </si>
  <si>
    <t>070-181-127</t>
  </si>
  <si>
    <t>070-181-198</t>
  </si>
  <si>
    <t>070-181-313</t>
  </si>
  <si>
    <t>070-181-331</t>
  </si>
  <si>
    <t>070-181-394</t>
  </si>
  <si>
    <t>070-181-541</t>
  </si>
  <si>
    <t>070-183-394</t>
  </si>
  <si>
    <t>070-184-331</t>
  </si>
  <si>
    <t>070-184-394</t>
  </si>
  <si>
    <t>070-193-392</t>
  </si>
  <si>
    <t>07A-172-418</t>
  </si>
  <si>
    <t>07A-185-121</t>
  </si>
  <si>
    <t>07A-203-411</t>
  </si>
  <si>
    <t>080-167-198</t>
  </si>
  <si>
    <t>080-167-211</t>
  </si>
  <si>
    <t>080-167-221</t>
  </si>
  <si>
    <t>080-171-394</t>
  </si>
  <si>
    <t>080-174-394</t>
  </si>
  <si>
    <t>080-176-192</t>
  </si>
  <si>
    <t>080-176-211</t>
  </si>
  <si>
    <t>080-176-221</t>
  </si>
  <si>
    <t>080-176-394</t>
  </si>
  <si>
    <t>080-176-411</t>
  </si>
  <si>
    <t>080-177-192</t>
  </si>
  <si>
    <t>080-177-211</t>
  </si>
  <si>
    <t>080-177-221</t>
  </si>
  <si>
    <t>080-181-171</t>
  </si>
  <si>
    <t>080-181-192</t>
  </si>
  <si>
    <t>080-181-394</t>
  </si>
  <si>
    <t>090-165-392</t>
  </si>
  <si>
    <t>090-171-171</t>
  </si>
  <si>
    <t>090-171-311</t>
  </si>
  <si>
    <t>090-171-313</t>
  </si>
  <si>
    <t>090-176-126</t>
  </si>
  <si>
    <t>090-176-192</t>
  </si>
  <si>
    <t>090-176-211</t>
  </si>
  <si>
    <t>090-176-221</t>
  </si>
  <si>
    <t>090-176-392</t>
  </si>
  <si>
    <t>090-177-126</t>
  </si>
  <si>
    <t>090-177-211</t>
  </si>
  <si>
    <t>090-177-221</t>
  </si>
  <si>
    <t>090-177-392</t>
  </si>
  <si>
    <t>090-181-131</t>
  </si>
  <si>
    <t>090-181-146</t>
  </si>
  <si>
    <t>090-181-192</t>
  </si>
  <si>
    <t>090-181-196</t>
  </si>
  <si>
    <t>090-181-221</t>
  </si>
  <si>
    <t>090-184-151</t>
  </si>
  <si>
    <t>090-184-211</t>
  </si>
  <si>
    <t>090-185-171</t>
  </si>
  <si>
    <t>090-185-221</t>
  </si>
  <si>
    <t>090-185-462</t>
  </si>
  <si>
    <t>090-203-392</t>
  </si>
  <si>
    <t>09A-170-411</t>
  </si>
  <si>
    <t>09A-181-413</t>
  </si>
  <si>
    <t>09B-171-192</t>
  </si>
  <si>
    <t>100-165-394</t>
  </si>
  <si>
    <t>100-167-394</t>
  </si>
  <si>
    <t>100-169-394</t>
  </si>
  <si>
    <t>100-170-121</t>
  </si>
  <si>
    <t>100-170-192</t>
  </si>
  <si>
    <t>100-170-394</t>
  </si>
  <si>
    <t>100-171-232</t>
  </si>
  <si>
    <t>100-171-234</t>
  </si>
  <si>
    <t>100-171-235</t>
  </si>
  <si>
    <t>100-171-394</t>
  </si>
  <si>
    <t>100-174-394</t>
  </si>
  <si>
    <t>100-176-116</t>
  </si>
  <si>
    <t>100-176-121</t>
  </si>
  <si>
    <t>100-176-131</t>
  </si>
  <si>
    <t>100-176-211</t>
  </si>
  <si>
    <t>100-176-221</t>
  </si>
  <si>
    <t>100-176-394</t>
  </si>
  <si>
    <t>100-177-121</t>
  </si>
  <si>
    <t>100-177-211</t>
  </si>
  <si>
    <t>100-177-221</t>
  </si>
  <si>
    <t>100-177-394</t>
  </si>
  <si>
    <t>100-181-232</t>
  </si>
  <si>
    <t>100-181-394</t>
  </si>
  <si>
    <t>100-183-394</t>
  </si>
  <si>
    <t>100-184-394</t>
  </si>
  <si>
    <t>100-185-232</t>
  </si>
  <si>
    <t>100-185-392</t>
  </si>
  <si>
    <t>100-186-232</t>
  </si>
  <si>
    <t>10A-163-211</t>
  </si>
  <si>
    <t>10A-163-229</t>
  </si>
  <si>
    <t>10A-170-211</t>
  </si>
  <si>
    <t>10A-170-229</t>
  </si>
  <si>
    <t>10B-167-411</t>
  </si>
  <si>
    <t>10B-181-462</t>
  </si>
  <si>
    <t>10B-185-211</t>
  </si>
  <si>
    <t>10B-202-142</t>
  </si>
  <si>
    <t>110-167-394</t>
  </si>
  <si>
    <t>110-169-394</t>
  </si>
  <si>
    <t>110-170-394</t>
  </si>
  <si>
    <t>110-171-117</t>
  </si>
  <si>
    <t>110-171-394</t>
  </si>
  <si>
    <t>110-174-394</t>
  </si>
  <si>
    <t>110-176-411</t>
  </si>
  <si>
    <t>110-177-333</t>
  </si>
  <si>
    <t>110-177-394</t>
  </si>
  <si>
    <t>110-181-311</t>
  </si>
  <si>
    <t>110-181-331</t>
  </si>
  <si>
    <t>110-181-394</t>
  </si>
  <si>
    <t>110-183-394</t>
  </si>
  <si>
    <t>110-184-184</t>
  </si>
  <si>
    <t>110-184-394</t>
  </si>
  <si>
    <t>110-184-411</t>
  </si>
  <si>
    <t>110-184-541</t>
  </si>
  <si>
    <t>110-185-411</t>
  </si>
  <si>
    <t>111-163-143</t>
  </si>
  <si>
    <t>111-163-394</t>
  </si>
  <si>
    <t>111-165-394</t>
  </si>
  <si>
    <t>111-166-392</t>
  </si>
  <si>
    <t>111-167-146</t>
  </si>
  <si>
    <t>111-167-211</t>
  </si>
  <si>
    <t>111-167-394</t>
  </si>
  <si>
    <t>111-169-392</t>
  </si>
  <si>
    <t>111-171-192</t>
  </si>
  <si>
    <t>111-171-394</t>
  </si>
  <si>
    <t>111-176-198</t>
  </si>
  <si>
    <t>111-176-211</t>
  </si>
  <si>
    <t>111-176-221</t>
  </si>
  <si>
    <t>111-176-394</t>
  </si>
  <si>
    <t>111-176-411</t>
  </si>
  <si>
    <t>111-177-394</t>
  </si>
  <si>
    <t>111-177-411</t>
  </si>
  <si>
    <t>111-178-394</t>
  </si>
  <si>
    <t>111-181-332</t>
  </si>
  <si>
    <t>111-181-394</t>
  </si>
  <si>
    <t>111-183-394</t>
  </si>
  <si>
    <t>111-184-394</t>
  </si>
  <si>
    <t>111-185-392</t>
  </si>
  <si>
    <t>111-186-392</t>
  </si>
  <si>
    <t>111-205-311</t>
  </si>
  <si>
    <t>11D-181-459</t>
  </si>
  <si>
    <t>11F-171-121</t>
  </si>
  <si>
    <t>11F-171-211</t>
  </si>
  <si>
    <t>11K-167-311</t>
  </si>
  <si>
    <t>120-170-394</t>
  </si>
  <si>
    <t>120-171-394</t>
  </si>
  <si>
    <t>120-177-333</t>
  </si>
  <si>
    <t>120-177-394</t>
  </si>
  <si>
    <t>120-181-192</t>
  </si>
  <si>
    <t>120-181-198</t>
  </si>
  <si>
    <t>120-181-333</t>
  </si>
  <si>
    <t>120-181-394</t>
  </si>
  <si>
    <t>120-181-472</t>
  </si>
  <si>
    <t>120-183-394</t>
  </si>
  <si>
    <t>120-186-134</t>
  </si>
  <si>
    <t>120-186-211</t>
  </si>
  <si>
    <t>120-186-221</t>
  </si>
  <si>
    <t>120-186-231</t>
  </si>
  <si>
    <t>120-186-232</t>
  </si>
  <si>
    <t>120-186-392</t>
  </si>
  <si>
    <t>120-205-148</t>
  </si>
  <si>
    <t>120-205-211</t>
  </si>
  <si>
    <t>130-165-392</t>
  </si>
  <si>
    <t>130-174-392</t>
  </si>
  <si>
    <t>130-176-311</t>
  </si>
  <si>
    <t>130-176-392</t>
  </si>
  <si>
    <t>130-183-392</t>
  </si>
  <si>
    <t>130-205-392</t>
  </si>
  <si>
    <t>132-165-418</t>
  </si>
  <si>
    <t>132-169-311</t>
  </si>
  <si>
    <t>132-174-183</t>
  </si>
  <si>
    <t>132-174-211</t>
  </si>
  <si>
    <t>132-174-221</t>
  </si>
  <si>
    <t>132-178-418</t>
  </si>
  <si>
    <t>132-181-162</t>
  </si>
  <si>
    <t>132-181-312</t>
  </si>
  <si>
    <t>132-181-411</t>
  </si>
  <si>
    <t>132-181-418</t>
  </si>
  <si>
    <t>132-185-199</t>
  </si>
  <si>
    <t>132-186-411</t>
  </si>
  <si>
    <t>13A-171-143</t>
  </si>
  <si>
    <t>13A-171-178</t>
  </si>
  <si>
    <t>13A-181-178</t>
  </si>
  <si>
    <t>13B-171-311</t>
  </si>
  <si>
    <t>13B-173-311</t>
  </si>
  <si>
    <t>13C-169-131</t>
  </si>
  <si>
    <t>13C-171-126</t>
  </si>
  <si>
    <t>13C-173-311</t>
  </si>
  <si>
    <t>13C-177-311</t>
  </si>
  <si>
    <t>13C-181-148</t>
  </si>
  <si>
    <t>13C-181-313</t>
  </si>
  <si>
    <t>13C-183-311</t>
  </si>
  <si>
    <t>13C-183-422</t>
  </si>
  <si>
    <t>13C-183-423</t>
  </si>
  <si>
    <t>13D-169-146</t>
  </si>
  <si>
    <t>13D-169-211</t>
  </si>
  <si>
    <t>13D-171-126</t>
  </si>
  <si>
    <t>13D-171-135</t>
  </si>
  <si>
    <t>13D-171-142</t>
  </si>
  <si>
    <t>13D-171-151</t>
  </si>
  <si>
    <t>13D-171-211</t>
  </si>
  <si>
    <t>13D-171-418</t>
  </si>
  <si>
    <t>13D-171-462</t>
  </si>
  <si>
    <t>13D-174-311</t>
  </si>
  <si>
    <t>13D-203-211</t>
  </si>
  <si>
    <t>140-163-394</t>
  </si>
  <si>
    <t>140-167-394</t>
  </si>
  <si>
    <t>140-170-394</t>
  </si>
  <si>
    <t>140-171-152</t>
  </si>
  <si>
    <t>140-171-232</t>
  </si>
  <si>
    <t>140-171-394</t>
  </si>
  <si>
    <t>140-176-171</t>
  </si>
  <si>
    <t>140-176-198</t>
  </si>
  <si>
    <t>140-176-211</t>
  </si>
  <si>
    <t>140-176-221</t>
  </si>
  <si>
    <t>140-176-311</t>
  </si>
  <si>
    <t>140-176-333</t>
  </si>
  <si>
    <t>140-176-394</t>
  </si>
  <si>
    <t>140-181-394</t>
  </si>
  <si>
    <t>140-183-392</t>
  </si>
  <si>
    <t>140-184-392</t>
  </si>
  <si>
    <t>140-185-392</t>
  </si>
  <si>
    <t>150-176-392</t>
  </si>
  <si>
    <t>150-176-411</t>
  </si>
  <si>
    <t>150-176-418</t>
  </si>
  <si>
    <t>150-176-459</t>
  </si>
  <si>
    <t>150-177-333</t>
  </si>
  <si>
    <t>150-177-392</t>
  </si>
  <si>
    <t>150-177-411</t>
  </si>
  <si>
    <t>150-177-418</t>
  </si>
  <si>
    <t>150-181-113</t>
  </si>
  <si>
    <t>150-181-231</t>
  </si>
  <si>
    <t>160-163-143</t>
  </si>
  <si>
    <t>160-163-180</t>
  </si>
  <si>
    <t>160-165-392</t>
  </si>
  <si>
    <t>160-166-392</t>
  </si>
  <si>
    <t>160-166-418</t>
  </si>
  <si>
    <t>160-171-312</t>
  </si>
  <si>
    <t>160-174-392</t>
  </si>
  <si>
    <t>160-177-121</t>
  </si>
  <si>
    <t>160-177-171</t>
  </si>
  <si>
    <t>160-177-192</t>
  </si>
  <si>
    <t>160-177-211</t>
  </si>
  <si>
    <t>160-177-221</t>
  </si>
  <si>
    <t>160-177-351</t>
  </si>
  <si>
    <t>160-177-392</t>
  </si>
  <si>
    <t>160-177-411</t>
  </si>
  <si>
    <t>160-177-461</t>
  </si>
  <si>
    <t>160-181-152</t>
  </si>
  <si>
    <t>160-181-392</t>
  </si>
  <si>
    <t>160-181-462</t>
  </si>
  <si>
    <t>160-185-392</t>
  </si>
  <si>
    <t>16B-170-121</t>
  </si>
  <si>
    <t>16B-170-211</t>
  </si>
  <si>
    <t>16B-181-462</t>
  </si>
  <si>
    <t>170-165-392</t>
  </si>
  <si>
    <t>170-166-392</t>
  </si>
  <si>
    <t>170-167-331</t>
  </si>
  <si>
    <t>170-167-392</t>
  </si>
  <si>
    <t>170-169-392</t>
  </si>
  <si>
    <t>170-174-392</t>
  </si>
  <si>
    <t>170-176-311</t>
  </si>
  <si>
    <t>170-177-311</t>
  </si>
  <si>
    <t>170-181-392</t>
  </si>
  <si>
    <t>180-163-472</t>
  </si>
  <si>
    <t>180-167-132</t>
  </si>
  <si>
    <t>180-171-171</t>
  </si>
  <si>
    <t>180-174-392</t>
  </si>
  <si>
    <t>180-176-392</t>
  </si>
  <si>
    <t>180-176-411</t>
  </si>
  <si>
    <t>180-177-392</t>
  </si>
  <si>
    <t>180-184-392</t>
  </si>
  <si>
    <t>180-185-183</t>
  </si>
  <si>
    <t>180-185-211</t>
  </si>
  <si>
    <t>180-185-221</t>
  </si>
  <si>
    <t>180-185-392</t>
  </si>
  <si>
    <t>180-186-392</t>
  </si>
  <si>
    <t>180-197-392</t>
  </si>
  <si>
    <t>180-197-418</t>
  </si>
  <si>
    <t>181-171-198</t>
  </si>
  <si>
    <t>181-176-116</t>
  </si>
  <si>
    <t>181-176-142</t>
  </si>
  <si>
    <t>181-176-151</t>
  </si>
  <si>
    <t>181-176-198</t>
  </si>
  <si>
    <t>181-176-211</t>
  </si>
  <si>
    <t>181-176-221</t>
  </si>
  <si>
    <t>181-176-392</t>
  </si>
  <si>
    <t>181-176-411</t>
  </si>
  <si>
    <t>181-177-116</t>
  </si>
  <si>
    <t>181-177-198</t>
  </si>
  <si>
    <t>181-177-211</t>
  </si>
  <si>
    <t>181-177-221</t>
  </si>
  <si>
    <t>181-177-392</t>
  </si>
  <si>
    <t>181-184-411</t>
  </si>
  <si>
    <t>182-170-394</t>
  </si>
  <si>
    <t>182-171-192</t>
  </si>
  <si>
    <t>182-171-392</t>
  </si>
  <si>
    <t>182-176-142</t>
  </si>
  <si>
    <t>182-176-171</t>
  </si>
  <si>
    <t>182-176-198</t>
  </si>
  <si>
    <t>182-176-211</t>
  </si>
  <si>
    <t>182-176-221</t>
  </si>
  <si>
    <t>182-176-394</t>
  </si>
  <si>
    <t>182-177-192</t>
  </si>
  <si>
    <t>182-177-198</t>
  </si>
  <si>
    <t>182-177-211</t>
  </si>
  <si>
    <t>182-177-221</t>
  </si>
  <si>
    <t>182-177-394</t>
  </si>
  <si>
    <t>182-178-394</t>
  </si>
  <si>
    <t>182-181-198</t>
  </si>
  <si>
    <t>182-183-394</t>
  </si>
  <si>
    <t>182-185-392</t>
  </si>
  <si>
    <t>182-205-148</t>
  </si>
  <si>
    <t>182-205-211</t>
  </si>
  <si>
    <t>182-205-221</t>
  </si>
  <si>
    <t>182-205-394</t>
  </si>
  <si>
    <t>190-169-232</t>
  </si>
  <si>
    <t>190-169-392</t>
  </si>
  <si>
    <t>190-170-392</t>
  </si>
  <si>
    <t>190-171-331</t>
  </si>
  <si>
    <t>190-176-392</t>
  </si>
  <si>
    <t>190-176-411</t>
  </si>
  <si>
    <t>190-181-142</t>
  </si>
  <si>
    <t>190-181-192</t>
  </si>
  <si>
    <t>190-183-392</t>
  </si>
  <si>
    <t>190-183-411</t>
  </si>
  <si>
    <t>190-185-145</t>
  </si>
  <si>
    <t>190-185-163</t>
  </si>
  <si>
    <t>190-185-231</t>
  </si>
  <si>
    <t>190-185-232</t>
  </si>
  <si>
    <t>190-185-311</t>
  </si>
  <si>
    <t>190-185-392</t>
  </si>
  <si>
    <t>190-185-462</t>
  </si>
  <si>
    <t>190-186-392</t>
  </si>
  <si>
    <t>190-193-392</t>
  </si>
  <si>
    <t>19C-164-462</t>
  </si>
  <si>
    <t>19C-182-312</t>
  </si>
  <si>
    <t>200-170-394</t>
  </si>
  <si>
    <t>200-171-221</t>
  </si>
  <si>
    <t>200-171-394</t>
  </si>
  <si>
    <t>200-176-198</t>
  </si>
  <si>
    <t>200-176-211</t>
  </si>
  <si>
    <t>200-176-221</t>
  </si>
  <si>
    <t>200-176-392</t>
  </si>
  <si>
    <t>200-177-392</t>
  </si>
  <si>
    <t>200-177-411</t>
  </si>
  <si>
    <t>200-181-394</t>
  </si>
  <si>
    <t>200-184-113</t>
  </si>
  <si>
    <t>200-184-211</t>
  </si>
  <si>
    <t>200-184-221</t>
  </si>
  <si>
    <t>200-185-126</t>
  </si>
  <si>
    <t>200-185-192</t>
  </si>
  <si>
    <t>20A-169-317</t>
  </si>
  <si>
    <t>20A-181-121</t>
  </si>
  <si>
    <t>20A-181-173</t>
  </si>
  <si>
    <t>20A-181-231</t>
  </si>
  <si>
    <t>210-163-121</t>
  </si>
  <si>
    <t>210-163-142</t>
  </si>
  <si>
    <t>210-169-129_2</t>
  </si>
  <si>
    <t>210-169-131</t>
  </si>
  <si>
    <t>210-169-211</t>
  </si>
  <si>
    <t>210-169-221</t>
  </si>
  <si>
    <t>210-169-231</t>
  </si>
  <si>
    <t>210-170-121</t>
  </si>
  <si>
    <t>210-170-423</t>
  </si>
  <si>
    <t>210-171-121</t>
  </si>
  <si>
    <t>210-171-192</t>
  </si>
  <si>
    <t>210-171-198</t>
  </si>
  <si>
    <t>210-171-423</t>
  </si>
  <si>
    <t>210-177-121</t>
  </si>
  <si>
    <t>210-177-196</t>
  </si>
  <si>
    <t>210-177-211</t>
  </si>
  <si>
    <t>210-177-221</t>
  </si>
  <si>
    <t>210-177-392</t>
  </si>
  <si>
    <t>210-181-188</t>
  </si>
  <si>
    <t>210-185-392</t>
  </si>
  <si>
    <t>220-169-394</t>
  </si>
  <si>
    <t>220-170-142</t>
  </si>
  <si>
    <t>220-170-211</t>
  </si>
  <si>
    <t>220-170-221</t>
  </si>
  <si>
    <t>220-170-231</t>
  </si>
  <si>
    <t>220-170-394</t>
  </si>
  <si>
    <t>220-171-394</t>
  </si>
  <si>
    <t>220-177-333</t>
  </si>
  <si>
    <t>220-177-392</t>
  </si>
  <si>
    <t>220-181-394</t>
  </si>
  <si>
    <t>220-185-142</t>
  </si>
  <si>
    <t>220-185-211</t>
  </si>
  <si>
    <t>220-185-221</t>
  </si>
  <si>
    <t>220-185-231</t>
  </si>
  <si>
    <t>220-185-392</t>
  </si>
  <si>
    <t>220-192-311</t>
  </si>
  <si>
    <t>220-193-394</t>
  </si>
  <si>
    <t>220-193-418</t>
  </si>
  <si>
    <t>230-167-131</t>
  </si>
  <si>
    <t>230-170-121</t>
  </si>
  <si>
    <t>230-170-142</t>
  </si>
  <si>
    <t>230-170-171</t>
  </si>
  <si>
    <t>230-170-192</t>
  </si>
  <si>
    <t>230-170-198</t>
  </si>
  <si>
    <t>230-170-211</t>
  </si>
  <si>
    <t>230-170-221</t>
  </si>
  <si>
    <t>230-170-232</t>
  </si>
  <si>
    <t>230-170-392</t>
  </si>
  <si>
    <t>230-170-411</t>
  </si>
  <si>
    <t>230-174-392</t>
  </si>
  <si>
    <t>230-177-121</t>
  </si>
  <si>
    <t>230-177-171</t>
  </si>
  <si>
    <t>230-177-211</t>
  </si>
  <si>
    <t>230-177-221</t>
  </si>
  <si>
    <t>230-177-311</t>
  </si>
  <si>
    <t>230-177-333</t>
  </si>
  <si>
    <t>230-177-392</t>
  </si>
  <si>
    <t>230-177-459</t>
  </si>
  <si>
    <t>230-181-116</t>
  </si>
  <si>
    <t>230-181-126</t>
  </si>
  <si>
    <t>230-181-129_1</t>
  </si>
  <si>
    <t>230-181-192</t>
  </si>
  <si>
    <t>230-183-232</t>
  </si>
  <si>
    <t>230-184-311</t>
  </si>
  <si>
    <t>230-184-312</t>
  </si>
  <si>
    <t>230-184-392</t>
  </si>
  <si>
    <t>230-184-411</t>
  </si>
  <si>
    <t>230-185-392</t>
  </si>
  <si>
    <t>230-186-392</t>
  </si>
  <si>
    <t>230-205-148</t>
  </si>
  <si>
    <t>230-205-211</t>
  </si>
  <si>
    <t>230-205-221</t>
  </si>
  <si>
    <t>230-205-392</t>
  </si>
  <si>
    <t>240-163-311</t>
  </si>
  <si>
    <t>240-163-331</t>
  </si>
  <si>
    <t>240-163-422</t>
  </si>
  <si>
    <t>240-167-311</t>
  </si>
  <si>
    <t>240-167-392</t>
  </si>
  <si>
    <t>240-170-418</t>
  </si>
  <si>
    <t>240-171-311</t>
  </si>
  <si>
    <t>240-171-331</t>
  </si>
  <si>
    <t>240-174-392</t>
  </si>
  <si>
    <t>240-176-121</t>
  </si>
  <si>
    <t>240-176-126</t>
  </si>
  <si>
    <t>240-176-142</t>
  </si>
  <si>
    <t>240-176-211</t>
  </si>
  <si>
    <t>240-176-221</t>
  </si>
  <si>
    <t>240-176-392</t>
  </si>
  <si>
    <t>240-176-411</t>
  </si>
  <si>
    <t>240-176-418</t>
  </si>
  <si>
    <t>240-177-147</t>
  </si>
  <si>
    <t>240-177-171</t>
  </si>
  <si>
    <t>240-177-173</t>
  </si>
  <si>
    <t>240-177-211</t>
  </si>
  <si>
    <t>240-177-221</t>
  </si>
  <si>
    <t>240-177-392</t>
  </si>
  <si>
    <t>240-177-411</t>
  </si>
  <si>
    <t>240-181-392</t>
  </si>
  <si>
    <t>240-181-418</t>
  </si>
  <si>
    <t>240-181-461</t>
  </si>
  <si>
    <t>240-181-462</t>
  </si>
  <si>
    <t>240-183-143</t>
  </si>
  <si>
    <t>240-183-211</t>
  </si>
  <si>
    <t>240-183-221</t>
  </si>
  <si>
    <t>240-183-333</t>
  </si>
  <si>
    <t>240-183-392</t>
  </si>
  <si>
    <t>240-184-143</t>
  </si>
  <si>
    <t>240-184-211</t>
  </si>
  <si>
    <t>240-184-221</t>
  </si>
  <si>
    <t>240-184-311</t>
  </si>
  <si>
    <t>240-184-312</t>
  </si>
  <si>
    <t>240-184-331</t>
  </si>
  <si>
    <t>240-184-392</t>
  </si>
  <si>
    <t>240-184-411</t>
  </si>
  <si>
    <t>240-185-392</t>
  </si>
  <si>
    <t>240-192-311</t>
  </si>
  <si>
    <t>240-193-311</t>
  </si>
  <si>
    <t>241-163-232</t>
  </si>
  <si>
    <t>241-168-232</t>
  </si>
  <si>
    <t>241-169-392</t>
  </si>
  <si>
    <t>241-170-232</t>
  </si>
  <si>
    <t>241-171-192</t>
  </si>
  <si>
    <t>241-171-232</t>
  </si>
  <si>
    <t>241-174-392</t>
  </si>
  <si>
    <t>241-176-192</t>
  </si>
  <si>
    <t>241-176-211</t>
  </si>
  <si>
    <t>241-176-221</t>
  </si>
  <si>
    <t>241-176-392</t>
  </si>
  <si>
    <t>241-177-392</t>
  </si>
  <si>
    <t>241-181-392</t>
  </si>
  <si>
    <t>241-184-392</t>
  </si>
  <si>
    <t>24B-171-423</t>
  </si>
  <si>
    <t>24B-181-121</t>
  </si>
  <si>
    <t>24B-181-131</t>
  </si>
  <si>
    <t>24B-181-132</t>
  </si>
  <si>
    <t>24B-181-135</t>
  </si>
  <si>
    <t>24B-181-146</t>
  </si>
  <si>
    <t>24B-181-171</t>
  </si>
  <si>
    <t>24N-163-211</t>
  </si>
  <si>
    <t>24N-163-229</t>
  </si>
  <si>
    <t>24N-163-231</t>
  </si>
  <si>
    <t>24N-170-229</t>
  </si>
  <si>
    <t>24N-181-411</t>
  </si>
  <si>
    <t>24N-181-462</t>
  </si>
  <si>
    <t>24N-186-411</t>
  </si>
  <si>
    <t>250-171-313</t>
  </si>
  <si>
    <t>250-171-423</t>
  </si>
  <si>
    <t>250-177-171</t>
  </si>
  <si>
    <t>250-177-192</t>
  </si>
  <si>
    <t>250-177-211</t>
  </si>
  <si>
    <t>250-177-221</t>
  </si>
  <si>
    <t>250-177-311</t>
  </si>
  <si>
    <t>250-177-333</t>
  </si>
  <si>
    <t>250-177-351</t>
  </si>
  <si>
    <t>250-178-392</t>
  </si>
  <si>
    <t>250-181-126</t>
  </si>
  <si>
    <t>250-181-171</t>
  </si>
  <si>
    <t>250-181-172</t>
  </si>
  <si>
    <t>250-181-174</t>
  </si>
  <si>
    <t>250-181-176</t>
  </si>
  <si>
    <t>260-163-183</t>
  </si>
  <si>
    <t>260-169-181</t>
  </si>
  <si>
    <t>260-169-184</t>
  </si>
  <si>
    <t>260-171-181</t>
  </si>
  <si>
    <t>260-176-116</t>
  </si>
  <si>
    <t>260-176-198</t>
  </si>
  <si>
    <t>260-176-211</t>
  </si>
  <si>
    <t>260-176-221</t>
  </si>
  <si>
    <t>260-177-333</t>
  </si>
  <si>
    <t>260-181-181</t>
  </si>
  <si>
    <t>260-181-342</t>
  </si>
  <si>
    <t>260-185-181</t>
  </si>
  <si>
    <t>260-186-181</t>
  </si>
  <si>
    <t>260-186-411</t>
  </si>
  <si>
    <t>26B-171-411</t>
  </si>
  <si>
    <t>26C-169-131</t>
  </si>
  <si>
    <t>26C-181-411</t>
  </si>
  <si>
    <t>270-169-392</t>
  </si>
  <si>
    <t>270-171-392</t>
  </si>
  <si>
    <t>270-176-147</t>
  </si>
  <si>
    <t>270-176-171</t>
  </si>
  <si>
    <t>270-176-198</t>
  </si>
  <si>
    <t>270-176-211</t>
  </si>
  <si>
    <t>270-176-221</t>
  </si>
  <si>
    <t>270-176-331</t>
  </si>
  <si>
    <t>270-176-333</t>
  </si>
  <si>
    <t>270-176-411</t>
  </si>
  <si>
    <t>270-177-171</t>
  </si>
  <si>
    <t>270-177-211</t>
  </si>
  <si>
    <t>270-177-221</t>
  </si>
  <si>
    <t>270-177-411</t>
  </si>
  <si>
    <t>270-181-392</t>
  </si>
  <si>
    <t>270-183-392</t>
  </si>
  <si>
    <t>270-185-392</t>
  </si>
  <si>
    <t>270-186-392</t>
  </si>
  <si>
    <t>270-192-311</t>
  </si>
  <si>
    <t>27A-172-311</t>
  </si>
  <si>
    <t>280-165-392</t>
  </si>
  <si>
    <t>280-169-392</t>
  </si>
  <si>
    <t>280-176-198</t>
  </si>
  <si>
    <t>280-176-211</t>
  </si>
  <si>
    <t>280-176-221</t>
  </si>
  <si>
    <t>280-176-392</t>
  </si>
  <si>
    <t>280-181-133</t>
  </si>
  <si>
    <t>280-181-392</t>
  </si>
  <si>
    <t>280-185-392</t>
  </si>
  <si>
    <t>280-186-141</t>
  </si>
  <si>
    <t>280-186-211</t>
  </si>
  <si>
    <t>280-186-221</t>
  </si>
  <si>
    <t>280-186-231</t>
  </si>
  <si>
    <t>280-186-392</t>
  </si>
  <si>
    <t>280-192-311</t>
  </si>
  <si>
    <t>290-163-394</t>
  </si>
  <si>
    <t>290-165-394</t>
  </si>
  <si>
    <t>290-166-394</t>
  </si>
  <si>
    <t>290-170-146</t>
  </si>
  <si>
    <t>290-170-162</t>
  </si>
  <si>
    <t>290-170-198</t>
  </si>
  <si>
    <t>290-170-211</t>
  </si>
  <si>
    <t>290-170-221</t>
  </si>
  <si>
    <t>290-170-231</t>
  </si>
  <si>
    <t>290-170-394</t>
  </si>
  <si>
    <t>290-170-411</t>
  </si>
  <si>
    <t>290-171-394</t>
  </si>
  <si>
    <t>290-174-180</t>
  </si>
  <si>
    <t>290-174-211</t>
  </si>
  <si>
    <t>290-174-394</t>
  </si>
  <si>
    <t>290-176-394</t>
  </si>
  <si>
    <t>290-181-394</t>
  </si>
  <si>
    <t>290-184-171</t>
  </si>
  <si>
    <t>290-184-211</t>
  </si>
  <si>
    <t>290-184-394</t>
  </si>
  <si>
    <t>290-185-312</t>
  </si>
  <si>
    <t>290-185-326</t>
  </si>
  <si>
    <t>290-185-353</t>
  </si>
  <si>
    <t>291-170-221</t>
  </si>
  <si>
    <t>291-177-192</t>
  </si>
  <si>
    <t>291-177-211</t>
  </si>
  <si>
    <t>291-177-221</t>
  </si>
  <si>
    <t>291-177-333</t>
  </si>
  <si>
    <t>291-177-392</t>
  </si>
  <si>
    <t>291-177-411</t>
  </si>
  <si>
    <t>291-183-131</t>
  </si>
  <si>
    <t>291-183-211</t>
  </si>
  <si>
    <t>291-183-221</t>
  </si>
  <si>
    <t>291-183-392</t>
  </si>
  <si>
    <t>291-184-312</t>
  </si>
  <si>
    <t>291-184-392</t>
  </si>
  <si>
    <t>292-181-542</t>
  </si>
  <si>
    <t>292-183-211</t>
  </si>
  <si>
    <t>292-183-221</t>
  </si>
  <si>
    <t>292-184-411</t>
  </si>
  <si>
    <t>295-163-394</t>
  </si>
  <si>
    <t>295-163-418</t>
  </si>
  <si>
    <t>295-171-312</t>
  </si>
  <si>
    <t>295-171-394</t>
  </si>
  <si>
    <t>295-171-411</t>
  </si>
  <si>
    <t>295-171-532</t>
  </si>
  <si>
    <t>295-181-142</t>
  </si>
  <si>
    <t>295-181-394</t>
  </si>
  <si>
    <t>295-181-461</t>
  </si>
  <si>
    <t>295-181-541</t>
  </si>
  <si>
    <t>295-185-311</t>
  </si>
  <si>
    <t>29A-181-141</t>
  </si>
  <si>
    <t>29A-181-211</t>
  </si>
  <si>
    <t>29A-181-229</t>
  </si>
  <si>
    <t>29A-181-231</t>
  </si>
  <si>
    <t>29A-181-235</t>
  </si>
  <si>
    <t>29A-181-239</t>
  </si>
  <si>
    <t>29A-181-418</t>
  </si>
  <si>
    <t>300-166-392</t>
  </si>
  <si>
    <t>300-167-192</t>
  </si>
  <si>
    <t>300-167-221</t>
  </si>
  <si>
    <t>300-167-317</t>
  </si>
  <si>
    <t>300-167-333</t>
  </si>
  <si>
    <t>300-167-411</t>
  </si>
  <si>
    <t>300-171-541</t>
  </si>
  <si>
    <t>300-171-542</t>
  </si>
  <si>
    <t>300-176-411</t>
  </si>
  <si>
    <t>300-177-192</t>
  </si>
  <si>
    <t>300-177-211</t>
  </si>
  <si>
    <t>300-177-221</t>
  </si>
  <si>
    <t>300-192-311</t>
  </si>
  <si>
    <t>310-176-392</t>
  </si>
  <si>
    <t>310-177-121</t>
  </si>
  <si>
    <t>310-177-171</t>
  </si>
  <si>
    <t>310-177-211</t>
  </si>
  <si>
    <t>310-177-221</t>
  </si>
  <si>
    <t>310-177-333</t>
  </si>
  <si>
    <t>310-177-392</t>
  </si>
  <si>
    <t>310-181-147</t>
  </si>
  <si>
    <t>310-181-165</t>
  </si>
  <si>
    <t>310-181-361</t>
  </si>
  <si>
    <t>310-183-351</t>
  </si>
  <si>
    <t>310-183-392</t>
  </si>
  <si>
    <t>310-185-392</t>
  </si>
  <si>
    <t>320-167-192</t>
  </si>
  <si>
    <t>320-167-211</t>
  </si>
  <si>
    <t>320-167-221</t>
  </si>
  <si>
    <t>320-171-192</t>
  </si>
  <si>
    <t>320-171-462</t>
  </si>
  <si>
    <t>320-171-529</t>
  </si>
  <si>
    <t>320-171-542</t>
  </si>
  <si>
    <t>320-177-192</t>
  </si>
  <si>
    <t>320-177-211</t>
  </si>
  <si>
    <t>320-177-221</t>
  </si>
  <si>
    <t>320-177-392</t>
  </si>
  <si>
    <t>320-181-411</t>
  </si>
  <si>
    <t>320-181-413</t>
  </si>
  <si>
    <t>320-181-418</t>
  </si>
  <si>
    <t>320-181-461</t>
  </si>
  <si>
    <t>320-181-462</t>
  </si>
  <si>
    <t>320-181-541</t>
  </si>
  <si>
    <t>320-183-331</t>
  </si>
  <si>
    <t>320-185-184</t>
  </si>
  <si>
    <t>320-185-462</t>
  </si>
  <si>
    <t>320-186-411</t>
  </si>
  <si>
    <t>32A-181-131</t>
  </si>
  <si>
    <t>32A-181-418</t>
  </si>
  <si>
    <t>32B-181-121</t>
  </si>
  <si>
    <t>32B-181-183</t>
  </si>
  <si>
    <t>32C-169-311</t>
  </si>
  <si>
    <t>32C-171-135</t>
  </si>
  <si>
    <t>32C-181-121</t>
  </si>
  <si>
    <t>32C-181-411</t>
  </si>
  <si>
    <t>32D-183-312</t>
  </si>
  <si>
    <t>32H-171-325</t>
  </si>
  <si>
    <t>32H-181-418</t>
  </si>
  <si>
    <t>32K-169-146</t>
  </si>
  <si>
    <t>32K-169-211</t>
  </si>
  <si>
    <t>32K-174-180</t>
  </si>
  <si>
    <t>32K-174-211</t>
  </si>
  <si>
    <t>32K-176-121</t>
  </si>
  <si>
    <t>32K-176-142</t>
  </si>
  <si>
    <t>32K-176-211</t>
  </si>
  <si>
    <t>32K-176-221</t>
  </si>
  <si>
    <t>32K-181-211</t>
  </si>
  <si>
    <t>32K-181-231</t>
  </si>
  <si>
    <t>32K-181-411</t>
  </si>
  <si>
    <t>32K-185-121</t>
  </si>
  <si>
    <t>32L-169-317</t>
  </si>
  <si>
    <t>32L-172-121</t>
  </si>
  <si>
    <t>32L-176-121</t>
  </si>
  <si>
    <t>32L-176-142</t>
  </si>
  <si>
    <t>32L-176-418</t>
  </si>
  <si>
    <t>32L-181-146</t>
  </si>
  <si>
    <t>32M-165-418</t>
  </si>
  <si>
    <t>32M-166-418</t>
  </si>
  <si>
    <t>32R-165-418</t>
  </si>
  <si>
    <t>32R-166-418</t>
  </si>
  <si>
    <t>32R-170-198</t>
  </si>
  <si>
    <t>32R-170-211</t>
  </si>
  <si>
    <t>32S-170-142</t>
  </si>
  <si>
    <t>32S-170-211</t>
  </si>
  <si>
    <t>32S-171-121</t>
  </si>
  <si>
    <t>32S-171-131</t>
  </si>
  <si>
    <t>32S-171-211</t>
  </si>
  <si>
    <t>32S-171-229</t>
  </si>
  <si>
    <t>32S-171-231</t>
  </si>
  <si>
    <t>32S-173-317</t>
  </si>
  <si>
    <t>32T-176-121</t>
  </si>
  <si>
    <t>32T-177-121</t>
  </si>
  <si>
    <t>330-167-198</t>
  </si>
  <si>
    <t>330-169-180</t>
  </si>
  <si>
    <t>330-169-311</t>
  </si>
  <si>
    <t>330-170-198</t>
  </si>
  <si>
    <t>330-170-211</t>
  </si>
  <si>
    <t>330-170-221</t>
  </si>
  <si>
    <t>330-171-174</t>
  </si>
  <si>
    <t>330-171-176</t>
  </si>
  <si>
    <t>330-171-191</t>
  </si>
  <si>
    <t>330-171-198</t>
  </si>
  <si>
    <t>330-171-394</t>
  </si>
  <si>
    <t>330-173-311</t>
  </si>
  <si>
    <t>330-176-198</t>
  </si>
  <si>
    <t>330-176-211</t>
  </si>
  <si>
    <t>330-176-221</t>
  </si>
  <si>
    <t>330-176-411</t>
  </si>
  <si>
    <t>330-177-198</t>
  </si>
  <si>
    <t>330-177-211</t>
  </si>
  <si>
    <t>330-177-221</t>
  </si>
  <si>
    <t>330-185-121</t>
  </si>
  <si>
    <t>330-185-131</t>
  </si>
  <si>
    <t>330-185-141</t>
  </si>
  <si>
    <t>330-185-142</t>
  </si>
  <si>
    <t>330-185-147</t>
  </si>
  <si>
    <t>330-185-171</t>
  </si>
  <si>
    <t>330-185-198</t>
  </si>
  <si>
    <t>330-185-211</t>
  </si>
  <si>
    <t>330-185-221</t>
  </si>
  <si>
    <t>330-185-231</t>
  </si>
  <si>
    <t>330-185-392</t>
  </si>
  <si>
    <t>33A-181-121</t>
  </si>
  <si>
    <t>33A-181-171</t>
  </si>
  <si>
    <t>33A-181-312</t>
  </si>
  <si>
    <t>340-163-234</t>
  </si>
  <si>
    <t>340-163-235</t>
  </si>
  <si>
    <t>340-163-394</t>
  </si>
  <si>
    <t>340-163-472</t>
  </si>
  <si>
    <t>340-165-394</t>
  </si>
  <si>
    <t>340-167-394</t>
  </si>
  <si>
    <t>340-168-351</t>
  </si>
  <si>
    <t>340-168-394</t>
  </si>
  <si>
    <t>340-168-472</t>
  </si>
  <si>
    <t>340-169-131</t>
  </si>
  <si>
    <t>340-169-181</t>
  </si>
  <si>
    <t>340-169-211</t>
  </si>
  <si>
    <t>340-169-221</t>
  </si>
  <si>
    <t>340-169-231</t>
  </si>
  <si>
    <t>340-169-232</t>
  </si>
  <si>
    <t>340-169-394</t>
  </si>
  <si>
    <t>340-170-394</t>
  </si>
  <si>
    <t>340-171-126</t>
  </si>
  <si>
    <t>340-171-394</t>
  </si>
  <si>
    <t>340-174-394</t>
  </si>
  <si>
    <t>340-176-394</t>
  </si>
  <si>
    <t>340-176-411</t>
  </si>
  <si>
    <t>340-177-121</t>
  </si>
  <si>
    <t>340-177-192</t>
  </si>
  <si>
    <t>340-177-211</t>
  </si>
  <si>
    <t>340-177-221</t>
  </si>
  <si>
    <t>340-177-232</t>
  </si>
  <si>
    <t>340-177-394</t>
  </si>
  <si>
    <t>340-177-411</t>
  </si>
  <si>
    <t>340-181-234</t>
  </si>
  <si>
    <t>340-181-235</t>
  </si>
  <si>
    <t>340-181-394</t>
  </si>
  <si>
    <t>340-181-472</t>
  </si>
  <si>
    <t>340-183-394</t>
  </si>
  <si>
    <t>34F-171-325</t>
  </si>
  <si>
    <t>34H-166-418</t>
  </si>
  <si>
    <t>34H-169-411</t>
  </si>
  <si>
    <t>34H-173-411</t>
  </si>
  <si>
    <t>34H-182-418</t>
  </si>
  <si>
    <t>34H-182-462</t>
  </si>
  <si>
    <t>34Z-165-418</t>
  </si>
  <si>
    <t>34Z-170-121</t>
  </si>
  <si>
    <t>34Z-170-211</t>
  </si>
  <si>
    <t>34Z-171-314</t>
  </si>
  <si>
    <t>34Z-171-326</t>
  </si>
  <si>
    <t>34Z-173-311</t>
  </si>
  <si>
    <t>34Z-181-142</t>
  </si>
  <si>
    <t>34Z-181-313</t>
  </si>
  <si>
    <t>34Z-181-451</t>
  </si>
  <si>
    <t>34Z-181-462</t>
  </si>
  <si>
    <t>34Z-185-131</t>
  </si>
  <si>
    <t>350-163-171</t>
  </si>
  <si>
    <t>350-170-411</t>
  </si>
  <si>
    <t>350-171-392</t>
  </si>
  <si>
    <t>350-176-126</t>
  </si>
  <si>
    <t>350-176-131</t>
  </si>
  <si>
    <t>350-176-142</t>
  </si>
  <si>
    <t>350-176-171</t>
  </si>
  <si>
    <t>350-176-173</t>
  </si>
  <si>
    <t>350-176-174</t>
  </si>
  <si>
    <t>350-176-211</t>
  </si>
  <si>
    <t>350-176-221</t>
  </si>
  <si>
    <t>350-181-312</t>
  </si>
  <si>
    <t>350-181-392</t>
  </si>
  <si>
    <t>350-183-198</t>
  </si>
  <si>
    <t>350-183-211</t>
  </si>
  <si>
    <t>350-183-221</t>
  </si>
  <si>
    <t>350-183-331</t>
  </si>
  <si>
    <t>360-163-232</t>
  </si>
  <si>
    <t>360-163-472</t>
  </si>
  <si>
    <t>360-167-311</t>
  </si>
  <si>
    <t>360-169-232</t>
  </si>
  <si>
    <t>360-170-472</t>
  </si>
  <si>
    <t>360-171-129_2</t>
  </si>
  <si>
    <t>360-171-174</t>
  </si>
  <si>
    <t>360-171-198</t>
  </si>
  <si>
    <t>360-171-232</t>
  </si>
  <si>
    <t>360-176-392</t>
  </si>
  <si>
    <t>360-176-411</t>
  </si>
  <si>
    <t>360-178-392</t>
  </si>
  <si>
    <t>360-178-418</t>
  </si>
  <si>
    <t>360-181-232</t>
  </si>
  <si>
    <t>360-181-472</t>
  </si>
  <si>
    <t>360-184-192</t>
  </si>
  <si>
    <t>360-184-211</t>
  </si>
  <si>
    <t>360-184-221</t>
  </si>
  <si>
    <t>360-184-231</t>
  </si>
  <si>
    <t>360-184-311</t>
  </si>
  <si>
    <t>36B-181-542</t>
  </si>
  <si>
    <t>36F-171-135</t>
  </si>
  <si>
    <t>36F-171-231</t>
  </si>
  <si>
    <t>36F-171-333</t>
  </si>
  <si>
    <t>36F-176-121</t>
  </si>
  <si>
    <t>36F-176-211</t>
  </si>
  <si>
    <t>36F-181-461</t>
  </si>
  <si>
    <t>36F-185-311</t>
  </si>
  <si>
    <t>36G-185-121</t>
  </si>
  <si>
    <t>370-174-392</t>
  </si>
  <si>
    <t>370-176-126</t>
  </si>
  <si>
    <t>370-176-211</t>
  </si>
  <si>
    <t>370-176-221</t>
  </si>
  <si>
    <t>370-176-392</t>
  </si>
  <si>
    <t>370-181-392</t>
  </si>
  <si>
    <t>370-185-392</t>
  </si>
  <si>
    <t>370-186-392</t>
  </si>
  <si>
    <t>370-205-113</t>
  </si>
  <si>
    <t>370-205-211</t>
  </si>
  <si>
    <t>370-205-221</t>
  </si>
  <si>
    <t>370-205-392</t>
  </si>
  <si>
    <t>380-171-394</t>
  </si>
  <si>
    <t>380-177-171</t>
  </si>
  <si>
    <t>380-177-198</t>
  </si>
  <si>
    <t>380-177-211</t>
  </si>
  <si>
    <t>380-177-221</t>
  </si>
  <si>
    <t>380-177-333</t>
  </si>
  <si>
    <t>380-177-411</t>
  </si>
  <si>
    <t>380-181-394</t>
  </si>
  <si>
    <t>390-163-184</t>
  </si>
  <si>
    <t>390-163-472</t>
  </si>
  <si>
    <t>390-168-146</t>
  </si>
  <si>
    <t>390-168-162</t>
  </si>
  <si>
    <t>390-168-472</t>
  </si>
  <si>
    <t>390-174-392</t>
  </si>
  <si>
    <t>390-177-392</t>
  </si>
  <si>
    <t>390-177-411</t>
  </si>
  <si>
    <t>390-181-392</t>
  </si>
  <si>
    <t>390-183-351</t>
  </si>
  <si>
    <t>390-183-392</t>
  </si>
  <si>
    <t>390-183-411</t>
  </si>
  <si>
    <t>390-183-418</t>
  </si>
  <si>
    <t>390-184-344</t>
  </si>
  <si>
    <t>390-184-392</t>
  </si>
  <si>
    <t>390-184-461</t>
  </si>
  <si>
    <t>39A-170-121</t>
  </si>
  <si>
    <t>39A-170-211</t>
  </si>
  <si>
    <t>39A-172-181</t>
  </si>
  <si>
    <t>39A-176-121</t>
  </si>
  <si>
    <t>39A-177-121</t>
  </si>
  <si>
    <t>39A-182-126</t>
  </si>
  <si>
    <t>39A-182-211</t>
  </si>
  <si>
    <t>39A-182-229</t>
  </si>
  <si>
    <t>39A-185-121</t>
  </si>
  <si>
    <t>39B-176-131</t>
  </si>
  <si>
    <t>39B-176-142</t>
  </si>
  <si>
    <t>39B-176-211</t>
  </si>
  <si>
    <t>39B-177-121</t>
  </si>
  <si>
    <t>39B-177-211</t>
  </si>
  <si>
    <t>400-171-394</t>
  </si>
  <si>
    <t>400-176-394</t>
  </si>
  <si>
    <t>400-177-198</t>
  </si>
  <si>
    <t>400-177-211</t>
  </si>
  <si>
    <t>400-177-221</t>
  </si>
  <si>
    <t>400-177-333</t>
  </si>
  <si>
    <t>400-177-394</t>
  </si>
  <si>
    <t>400-181-188</t>
  </si>
  <si>
    <t>400-181-312</t>
  </si>
  <si>
    <t>400-181-394</t>
  </si>
  <si>
    <t>400-185-192</t>
  </si>
  <si>
    <t>400-185-211</t>
  </si>
  <si>
    <t>400-185-221</t>
  </si>
  <si>
    <t>400-185-392</t>
  </si>
  <si>
    <t>410-163-394</t>
  </si>
  <si>
    <t>410-165-394</t>
  </si>
  <si>
    <t>410-166-394</t>
  </si>
  <si>
    <t>410-167-394</t>
  </si>
  <si>
    <t>410-169-129_2</t>
  </si>
  <si>
    <t>410-169-131</t>
  </si>
  <si>
    <t>410-169-181</t>
  </si>
  <si>
    <t>410-169-394</t>
  </si>
  <si>
    <t>410-170-394</t>
  </si>
  <si>
    <t>410-171-394</t>
  </si>
  <si>
    <t>410-174-394</t>
  </si>
  <si>
    <t>410-177-192</t>
  </si>
  <si>
    <t>410-177-211</t>
  </si>
  <si>
    <t>410-177-221</t>
  </si>
  <si>
    <t>410-177-311</t>
  </si>
  <si>
    <t>410-177-333</t>
  </si>
  <si>
    <t>410-177-394</t>
  </si>
  <si>
    <t>410-177-462</t>
  </si>
  <si>
    <t>410-178-394</t>
  </si>
  <si>
    <t>410-181-113</t>
  </si>
  <si>
    <t>410-181-129_1</t>
  </si>
  <si>
    <t>410-181-143</t>
  </si>
  <si>
    <t>410-181-198</t>
  </si>
  <si>
    <t>410-181-394</t>
  </si>
  <si>
    <t>410-181-414</t>
  </si>
  <si>
    <t>410-181-523</t>
  </si>
  <si>
    <t>410-181-529</t>
  </si>
  <si>
    <t>410-184-394</t>
  </si>
  <si>
    <t>410-185-311</t>
  </si>
  <si>
    <t>41B-171-211</t>
  </si>
  <si>
    <t>41B-171-221</t>
  </si>
  <si>
    <t>41B-171-232</t>
  </si>
  <si>
    <t>41B-171-325</t>
  </si>
  <si>
    <t>41B-181-131</t>
  </si>
  <si>
    <t>41B-181-180</t>
  </si>
  <si>
    <t>41B-181-418</t>
  </si>
  <si>
    <t>41B-182-418</t>
  </si>
  <si>
    <t>41C-165-418</t>
  </si>
  <si>
    <t>41C-169-131</t>
  </si>
  <si>
    <t>41C-169-211</t>
  </si>
  <si>
    <t>41C-169-317</t>
  </si>
  <si>
    <t>41C-170-143</t>
  </si>
  <si>
    <t>41C-170-211</t>
  </si>
  <si>
    <t>41C-171-131</t>
  </si>
  <si>
    <t>41C-171-181</t>
  </si>
  <si>
    <t>41C-171-211</t>
  </si>
  <si>
    <t>41C-171-312</t>
  </si>
  <si>
    <t>41C-171-541</t>
  </si>
  <si>
    <t>41C-176-121</t>
  </si>
  <si>
    <t>41C-176-211</t>
  </si>
  <si>
    <t>41C-176-418</t>
  </si>
  <si>
    <t>41C-177-121</t>
  </si>
  <si>
    <t>41C-177-211</t>
  </si>
  <si>
    <t>41C-181-135</t>
  </si>
  <si>
    <t>41C-181-141</t>
  </si>
  <si>
    <t>41C-181-180</t>
  </si>
  <si>
    <t>41C-181-211</t>
  </si>
  <si>
    <t>41C-181-311</t>
  </si>
  <si>
    <t>41C-193-311</t>
  </si>
  <si>
    <t>41D-170-142</t>
  </si>
  <si>
    <t>41D-170-211</t>
  </si>
  <si>
    <t>41G-182-143</t>
  </si>
  <si>
    <t>41G-182-192</t>
  </si>
  <si>
    <t>41G-182-211</t>
  </si>
  <si>
    <t>41G-182-221</t>
  </si>
  <si>
    <t>41G-192-311</t>
  </si>
  <si>
    <t>41H-163-232</t>
  </si>
  <si>
    <t>41H-169-131</t>
  </si>
  <si>
    <t>41H-169-211</t>
  </si>
  <si>
    <t>41H-169-232</t>
  </si>
  <si>
    <t>41H-170-121</t>
  </si>
  <si>
    <t>41H-170-211</t>
  </si>
  <si>
    <t>41H-170-232</t>
  </si>
  <si>
    <t>41H-176-116</t>
  </si>
  <si>
    <t>41H-176-121</t>
  </si>
  <si>
    <t>41H-176-174</t>
  </si>
  <si>
    <t>41H-176-176</t>
  </si>
  <si>
    <t>41H-176-211</t>
  </si>
  <si>
    <t>41H-177-116</t>
  </si>
  <si>
    <t>41H-177-121</t>
  </si>
  <si>
    <t>41H-177-174</t>
  </si>
  <si>
    <t>41H-177-176</t>
  </si>
  <si>
    <t>41H-177-211</t>
  </si>
  <si>
    <t>41H-177-231</t>
  </si>
  <si>
    <t>41H-177-411</t>
  </si>
  <si>
    <t>41J-164-411</t>
  </si>
  <si>
    <t>41K-171-192</t>
  </si>
  <si>
    <t>41K-171-411</t>
  </si>
  <si>
    <t>41K-171-462</t>
  </si>
  <si>
    <t>41K-176-121</t>
  </si>
  <si>
    <t>41K-176-211</t>
  </si>
  <si>
    <t>41L-171-325</t>
  </si>
  <si>
    <t>41M-169-131</t>
  </si>
  <si>
    <t>41M-169-211</t>
  </si>
  <si>
    <t>41M-169-231</t>
  </si>
  <si>
    <t>41M-170-311</t>
  </si>
  <si>
    <t>41M-181-423</t>
  </si>
  <si>
    <t>41N-172-121</t>
  </si>
  <si>
    <t>41N-172-311</t>
  </si>
  <si>
    <t>41N-172-312</t>
  </si>
  <si>
    <t>41N-182-146</t>
  </si>
  <si>
    <t>41Q-172-411</t>
  </si>
  <si>
    <t>420-169-311</t>
  </si>
  <si>
    <t>420-171-121</t>
  </si>
  <si>
    <t>420-171-126</t>
  </si>
  <si>
    <t>420-171-141</t>
  </si>
  <si>
    <t>420-171-192</t>
  </si>
  <si>
    <t>420-171-198</t>
  </si>
  <si>
    <t>420-171-319</t>
  </si>
  <si>
    <t>420-171-331</t>
  </si>
  <si>
    <t>420-177-121</t>
  </si>
  <si>
    <t>420-177-171</t>
  </si>
  <si>
    <t>420-177-192</t>
  </si>
  <si>
    <t>420-177-211</t>
  </si>
  <si>
    <t>420-177-221</t>
  </si>
  <si>
    <t>420-177-312</t>
  </si>
  <si>
    <t>420-177-411</t>
  </si>
  <si>
    <t>420-184-331</t>
  </si>
  <si>
    <t>421-171-394</t>
  </si>
  <si>
    <t>421-176-198</t>
  </si>
  <si>
    <t>421-176-211</t>
  </si>
  <si>
    <t>421-176-221</t>
  </si>
  <si>
    <t>421-176-392</t>
  </si>
  <si>
    <t>421-177-171</t>
  </si>
  <si>
    <t>421-177-198</t>
  </si>
  <si>
    <t>421-177-211</t>
  </si>
  <si>
    <t>421-177-221</t>
  </si>
  <si>
    <t>421-177-311</t>
  </si>
  <si>
    <t>421-177-331</t>
  </si>
  <si>
    <t>421-177-392</t>
  </si>
  <si>
    <t>421-181-198</t>
  </si>
  <si>
    <t>421-181-394</t>
  </si>
  <si>
    <t>421-183-392</t>
  </si>
  <si>
    <t>421-184-146</t>
  </si>
  <si>
    <t>421-184-211</t>
  </si>
  <si>
    <t>421-184-221</t>
  </si>
  <si>
    <t>422-171-461</t>
  </si>
  <si>
    <t>422-174-392</t>
  </si>
  <si>
    <t>422-177-171</t>
  </si>
  <si>
    <t>422-177-211</t>
  </si>
  <si>
    <t>422-177-311</t>
  </si>
  <si>
    <t>422-177-392</t>
  </si>
  <si>
    <t>422-181-311</t>
  </si>
  <si>
    <t>422-181-551</t>
  </si>
  <si>
    <t>422-183-392</t>
  </si>
  <si>
    <t>422-185-392</t>
  </si>
  <si>
    <t>42A-170-142</t>
  </si>
  <si>
    <t>42A-170-211</t>
  </si>
  <si>
    <t>42A-171-121</t>
  </si>
  <si>
    <t>42A-171-131</t>
  </si>
  <si>
    <t>42A-171-146</t>
  </si>
  <si>
    <t>42A-171-211</t>
  </si>
  <si>
    <t>42A-171-229</t>
  </si>
  <si>
    <t>42A-171-231</t>
  </si>
  <si>
    <t>42A-173-317</t>
  </si>
  <si>
    <t>42A-185-318</t>
  </si>
  <si>
    <t>430-171-529</t>
  </si>
  <si>
    <t>430-174-392</t>
  </si>
  <si>
    <t>430-176-392</t>
  </si>
  <si>
    <t>430-177-121</t>
  </si>
  <si>
    <t>430-177-211</t>
  </si>
  <si>
    <t>430-177-221</t>
  </si>
  <si>
    <t>430-184-411</t>
  </si>
  <si>
    <t>43D-181-148</t>
  </si>
  <si>
    <t>440-163-232</t>
  </si>
  <si>
    <t>440-163-394</t>
  </si>
  <si>
    <t>440-165-394</t>
  </si>
  <si>
    <t>440-169-232</t>
  </si>
  <si>
    <t>440-169-394</t>
  </si>
  <si>
    <t>440-171-113</t>
  </si>
  <si>
    <t>440-171-191</t>
  </si>
  <si>
    <t>440-171-232</t>
  </si>
  <si>
    <t>440-171-311</t>
  </si>
  <si>
    <t>440-171-394</t>
  </si>
  <si>
    <t>440-174-394</t>
  </si>
  <si>
    <t>440-181-184</t>
  </si>
  <si>
    <t>440-181-232</t>
  </si>
  <si>
    <t>440-181-394</t>
  </si>
  <si>
    <t>440-181-462</t>
  </si>
  <si>
    <t>440-183-192</t>
  </si>
  <si>
    <t>440-183-211</t>
  </si>
  <si>
    <t>440-183-221</t>
  </si>
  <si>
    <t>440-183-351</t>
  </si>
  <si>
    <t>44A-170-198</t>
  </si>
  <si>
    <t>450-174-392</t>
  </si>
  <si>
    <t>450-176-192</t>
  </si>
  <si>
    <t>450-176-211</t>
  </si>
  <si>
    <t>450-176-221</t>
  </si>
  <si>
    <t>450-176-392</t>
  </si>
  <si>
    <t>450-177-392</t>
  </si>
  <si>
    <t>450-177-411</t>
  </si>
  <si>
    <t>450-181-116</t>
  </si>
  <si>
    <t>450-181-151</t>
  </si>
  <si>
    <t>450-181-171</t>
  </si>
  <si>
    <t>450-181-183</t>
  </si>
  <si>
    <t>450-181-461</t>
  </si>
  <si>
    <t>450-205-311</t>
  </si>
  <si>
    <t>45B-173-311</t>
  </si>
  <si>
    <t>460-167-131</t>
  </si>
  <si>
    <t>460-167-211</t>
  </si>
  <si>
    <t>460-167-221</t>
  </si>
  <si>
    <t>460-167-392</t>
  </si>
  <si>
    <t>460-171-394</t>
  </si>
  <si>
    <t>460-174-392</t>
  </si>
  <si>
    <t>460-176-198</t>
  </si>
  <si>
    <t>460-176-211</t>
  </si>
  <si>
    <t>460-176-221</t>
  </si>
  <si>
    <t>460-176-392</t>
  </si>
  <si>
    <t>460-177-198</t>
  </si>
  <si>
    <t>460-177-211</t>
  </si>
  <si>
    <t>460-177-221</t>
  </si>
  <si>
    <t>460-177-392</t>
  </si>
  <si>
    <t>460-181-394</t>
  </si>
  <si>
    <t>460-185-333</t>
  </si>
  <si>
    <t>460-185-461</t>
  </si>
  <si>
    <t>460-195-116</t>
  </si>
  <si>
    <t>460-195-211</t>
  </si>
  <si>
    <t>460-195-221</t>
  </si>
  <si>
    <t>460-195-392</t>
  </si>
  <si>
    <t>470-163-394</t>
  </si>
  <si>
    <t>470-167-142</t>
  </si>
  <si>
    <t>470-167-145</t>
  </si>
  <si>
    <t>470-167-221</t>
  </si>
  <si>
    <t>470-167-311</t>
  </si>
  <si>
    <t>470-167-394</t>
  </si>
  <si>
    <t>470-169-394</t>
  </si>
  <si>
    <t>470-170-394</t>
  </si>
  <si>
    <t>470-171-394</t>
  </si>
  <si>
    <t>470-176-116</t>
  </si>
  <si>
    <t>470-176-121</t>
  </si>
  <si>
    <t>470-176-131</t>
  </si>
  <si>
    <t>470-176-147</t>
  </si>
  <si>
    <t>470-176-151</t>
  </si>
  <si>
    <t>470-176-171</t>
  </si>
  <si>
    <t>470-176-198</t>
  </si>
  <si>
    <t>470-176-211</t>
  </si>
  <si>
    <t>470-176-221</t>
  </si>
  <si>
    <t>470-176-331</t>
  </si>
  <si>
    <t>470-176-394</t>
  </si>
  <si>
    <t>470-177-121</t>
  </si>
  <si>
    <t>470-177-211</t>
  </si>
  <si>
    <t>470-177-221</t>
  </si>
  <si>
    <t>470-177-331</t>
  </si>
  <si>
    <t>470-177-418</t>
  </si>
  <si>
    <t>470-181-394</t>
  </si>
  <si>
    <t>470-183-131</t>
  </si>
  <si>
    <t>470-183-192</t>
  </si>
  <si>
    <t>470-183-211</t>
  </si>
  <si>
    <t>470-183-221</t>
  </si>
  <si>
    <t>490-167-392</t>
  </si>
  <si>
    <t>490-171-551</t>
  </si>
  <si>
    <t>490-176-392</t>
  </si>
  <si>
    <t>490-177-392</t>
  </si>
  <si>
    <t>490-181-541</t>
  </si>
  <si>
    <t>490-181-551</t>
  </si>
  <si>
    <t>490-183-311</t>
  </si>
  <si>
    <t>490-184-331</t>
  </si>
  <si>
    <t>490-184-392</t>
  </si>
  <si>
    <t>490-205-148</t>
  </si>
  <si>
    <t>490-205-211</t>
  </si>
  <si>
    <t>490-205-392</t>
  </si>
  <si>
    <t>491-163-121</t>
  </si>
  <si>
    <t>491-163-394</t>
  </si>
  <si>
    <t>491-167-394</t>
  </si>
  <si>
    <t>491-169-133</t>
  </si>
  <si>
    <t>491-169-146</t>
  </si>
  <si>
    <t>491-169-394</t>
  </si>
  <si>
    <t>491-170-121</t>
  </si>
  <si>
    <t>491-170-211</t>
  </si>
  <si>
    <t>491-170-221</t>
  </si>
  <si>
    <t>491-170-394</t>
  </si>
  <si>
    <t>491-171-121</t>
  </si>
  <si>
    <t>491-171-132</t>
  </si>
  <si>
    <t>491-171-145</t>
  </si>
  <si>
    <t>491-171-151</t>
  </si>
  <si>
    <t>491-171-221</t>
  </si>
  <si>
    <t>491-171-394</t>
  </si>
  <si>
    <t>491-176-121</t>
  </si>
  <si>
    <t>491-176-142</t>
  </si>
  <si>
    <t>491-176-211</t>
  </si>
  <si>
    <t>491-176-221</t>
  </si>
  <si>
    <t>491-176-394</t>
  </si>
  <si>
    <t>491-176-411</t>
  </si>
  <si>
    <t>491-177-121</t>
  </si>
  <si>
    <t>491-177-211</t>
  </si>
  <si>
    <t>491-177-221</t>
  </si>
  <si>
    <t>491-177-394</t>
  </si>
  <si>
    <t>491-177-411</t>
  </si>
  <si>
    <t>491-181-394</t>
  </si>
  <si>
    <t>491-184-192</t>
  </si>
  <si>
    <t>491-184-211</t>
  </si>
  <si>
    <t>491-184-221</t>
  </si>
  <si>
    <t>491-185-145</t>
  </si>
  <si>
    <t>491-185-211</t>
  </si>
  <si>
    <t>491-185-221</t>
  </si>
  <si>
    <t>491-185-231</t>
  </si>
  <si>
    <t>491-185-392</t>
  </si>
  <si>
    <t>491-192-311</t>
  </si>
  <si>
    <t>49B-176-411</t>
  </si>
  <si>
    <t>49B-177-411</t>
  </si>
  <si>
    <t>49F-141-211</t>
  </si>
  <si>
    <t>49F-170-211</t>
  </si>
  <si>
    <t>49F-171-126</t>
  </si>
  <si>
    <t>49F-171-142</t>
  </si>
  <si>
    <t>49F-171-211</t>
  </si>
  <si>
    <t>49F-172-418</t>
  </si>
  <si>
    <t>49F-172-462</t>
  </si>
  <si>
    <t>49F-173-317</t>
  </si>
  <si>
    <t>49F-174-311</t>
  </si>
  <si>
    <t>49F-203-180</t>
  </si>
  <si>
    <t>49F-203-211</t>
  </si>
  <si>
    <t>49G-163-462</t>
  </si>
  <si>
    <t>49G-171-126</t>
  </si>
  <si>
    <t>49G-171-211</t>
  </si>
  <si>
    <t>49G-171-312</t>
  </si>
  <si>
    <t>49G-171-411</t>
  </si>
  <si>
    <t>49G-171-418</t>
  </si>
  <si>
    <t>49G-171-462</t>
  </si>
  <si>
    <t>49G-174-311</t>
  </si>
  <si>
    <t>49G-203-180</t>
  </si>
  <si>
    <t>49G-203-211</t>
  </si>
  <si>
    <t>500-169-394</t>
  </si>
  <si>
    <t>500-171-152</t>
  </si>
  <si>
    <t>500-171-198</t>
  </si>
  <si>
    <t>500-171-394</t>
  </si>
  <si>
    <t>500-176-198</t>
  </si>
  <si>
    <t>500-176-211</t>
  </si>
  <si>
    <t>500-176-221</t>
  </si>
  <si>
    <t>500-176-392</t>
  </si>
  <si>
    <t>500-177-191</t>
  </si>
  <si>
    <t>500-177-198</t>
  </si>
  <si>
    <t>500-177-211</t>
  </si>
  <si>
    <t>500-177-221</t>
  </si>
  <si>
    <t>500-177-392</t>
  </si>
  <si>
    <t>500-181-126</t>
  </si>
  <si>
    <t>500-181-192</t>
  </si>
  <si>
    <t>500-181-394</t>
  </si>
  <si>
    <t>500-183-192</t>
  </si>
  <si>
    <t>500-183-211</t>
  </si>
  <si>
    <t>500-183-221</t>
  </si>
  <si>
    <t>500-183-392</t>
  </si>
  <si>
    <t>500-184-392</t>
  </si>
  <si>
    <t>500-185-311</t>
  </si>
  <si>
    <t>500-185-392</t>
  </si>
  <si>
    <t>50Z-171-121</t>
  </si>
  <si>
    <t>50Z-181-143</t>
  </si>
  <si>
    <t>50Z-203-211</t>
  </si>
  <si>
    <t>510-167-198</t>
  </si>
  <si>
    <t>510-167-211</t>
  </si>
  <si>
    <t>510-167-392</t>
  </si>
  <si>
    <t>510-169-188</t>
  </si>
  <si>
    <t>510-170-392</t>
  </si>
  <si>
    <t>510-177-192</t>
  </si>
  <si>
    <t>510-177-211</t>
  </si>
  <si>
    <t>510-177-221</t>
  </si>
  <si>
    <t>510-177-392</t>
  </si>
  <si>
    <t>510-177-411</t>
  </si>
  <si>
    <t>510-181-126</t>
  </si>
  <si>
    <t>510-181-142</t>
  </si>
  <si>
    <t>510-181-146</t>
  </si>
  <si>
    <t>510-181-151</t>
  </si>
  <si>
    <t>510-181-171</t>
  </si>
  <si>
    <t>510-181-198</t>
  </si>
  <si>
    <t>510-181-331</t>
  </si>
  <si>
    <t>510-181-462</t>
  </si>
  <si>
    <t>510-186-392</t>
  </si>
  <si>
    <t>51A-170-143</t>
  </si>
  <si>
    <t>51A-181-542</t>
  </si>
  <si>
    <t>51A-192-311</t>
  </si>
  <si>
    <t>51B-164-411</t>
  </si>
  <si>
    <t>520-165-392</t>
  </si>
  <si>
    <t>520-171-173</t>
  </si>
  <si>
    <t>520-177-126</t>
  </si>
  <si>
    <t>520-177-211</t>
  </si>
  <si>
    <t>520-177-221</t>
  </si>
  <si>
    <t>520-177-333</t>
  </si>
  <si>
    <t>520-177-351</t>
  </si>
  <si>
    <t>520-177-472</t>
  </si>
  <si>
    <t>520-181-172</t>
  </si>
  <si>
    <t>520-185-126</t>
  </si>
  <si>
    <t>520-185-142</t>
  </si>
  <si>
    <t>520-185-211</t>
  </si>
  <si>
    <t>520-185-221</t>
  </si>
  <si>
    <t>520-185-392</t>
  </si>
  <si>
    <t>530-163-422</t>
  </si>
  <si>
    <t>530-169-311</t>
  </si>
  <si>
    <t>530-171-116</t>
  </si>
  <si>
    <t>530-171-162</t>
  </si>
  <si>
    <t>530-177-198</t>
  </si>
  <si>
    <t>530-177-211</t>
  </si>
  <si>
    <t>530-177-221</t>
  </si>
  <si>
    <t>530-177-311</t>
  </si>
  <si>
    <t>53B-176-121</t>
  </si>
  <si>
    <t>53B-177-121</t>
  </si>
  <si>
    <t>53B-185-121</t>
  </si>
  <si>
    <t>53B-192-311</t>
  </si>
  <si>
    <t>53B-193-311</t>
  </si>
  <si>
    <t>53C-174-180</t>
  </si>
  <si>
    <t>53C-174-211</t>
  </si>
  <si>
    <t>53C-181-312</t>
  </si>
  <si>
    <t>53C-181-418</t>
  </si>
  <si>
    <t>540-163-392</t>
  </si>
  <si>
    <t>540-165-392</t>
  </si>
  <si>
    <t>540-167-392</t>
  </si>
  <si>
    <t>540-169-221</t>
  </si>
  <si>
    <t>540-169-392</t>
  </si>
  <si>
    <t>540-171-192</t>
  </si>
  <si>
    <t>540-171-392</t>
  </si>
  <si>
    <t>540-171-462</t>
  </si>
  <si>
    <t>540-174-392</t>
  </si>
  <si>
    <t>540-177-126</t>
  </si>
  <si>
    <t>540-177-211</t>
  </si>
  <si>
    <t>540-177-221</t>
  </si>
  <si>
    <t>540-177-392</t>
  </si>
  <si>
    <t>540-177-411</t>
  </si>
  <si>
    <t>540-181-392</t>
  </si>
  <si>
    <t>540-183-331</t>
  </si>
  <si>
    <t>540-183-392</t>
  </si>
  <si>
    <t>540-184-392</t>
  </si>
  <si>
    <t>540-185-392</t>
  </si>
  <si>
    <t>540-185-461</t>
  </si>
  <si>
    <t>540-186-392</t>
  </si>
  <si>
    <t>54A-171-311</t>
  </si>
  <si>
    <t>54A-185-318</t>
  </si>
  <si>
    <t>550-167-192</t>
  </si>
  <si>
    <t>550-167-211</t>
  </si>
  <si>
    <t>550-167-221</t>
  </si>
  <si>
    <t>550-167-392</t>
  </si>
  <si>
    <t>550-171-188</t>
  </si>
  <si>
    <t>550-171-414</t>
  </si>
  <si>
    <t>550-171-422</t>
  </si>
  <si>
    <t>550-171-423</t>
  </si>
  <si>
    <t>550-171-461</t>
  </si>
  <si>
    <t>550-173-311</t>
  </si>
  <si>
    <t>550-176-121</t>
  </si>
  <si>
    <t>550-177-121</t>
  </si>
  <si>
    <t>550-177-211</t>
  </si>
  <si>
    <t>550-177-221</t>
  </si>
  <si>
    <t>550-177-311</t>
  </si>
  <si>
    <t>550-177-392</t>
  </si>
  <si>
    <t>550-177-411</t>
  </si>
  <si>
    <t>550-181-188</t>
  </si>
  <si>
    <t>550-185-126</t>
  </si>
  <si>
    <t>550-185-135</t>
  </si>
  <si>
    <t>550-185-142</t>
  </si>
  <si>
    <t>550-185-392</t>
  </si>
  <si>
    <t>550-186-126</t>
  </si>
  <si>
    <t>550-186-211</t>
  </si>
  <si>
    <t>550-186-221</t>
  </si>
  <si>
    <t>550-186-392</t>
  </si>
  <si>
    <t>550-186-411</t>
  </si>
  <si>
    <t>55A-171-146</t>
  </si>
  <si>
    <t>55A-171-180</t>
  </si>
  <si>
    <t>55A-171-311</t>
  </si>
  <si>
    <t>55A-172-121</t>
  </si>
  <si>
    <t>55A-172-146</t>
  </si>
  <si>
    <t>55B-141-180</t>
  </si>
  <si>
    <t>55B-169-131</t>
  </si>
  <si>
    <t>55B-171-126</t>
  </si>
  <si>
    <t>55B-171-211</t>
  </si>
  <si>
    <t>55B-171-312</t>
  </si>
  <si>
    <t>55B-171-418</t>
  </si>
  <si>
    <t>55B-173-317</t>
  </si>
  <si>
    <t>55B-174-311</t>
  </si>
  <si>
    <t>55B-183-411</t>
  </si>
  <si>
    <t>55B-203-180</t>
  </si>
  <si>
    <t>55B-203-211</t>
  </si>
  <si>
    <t>560-163-344</t>
  </si>
  <si>
    <t>560-171-146</t>
  </si>
  <si>
    <t>560-171-231</t>
  </si>
  <si>
    <t>560-177-126</t>
  </si>
  <si>
    <t>560-177-146</t>
  </si>
  <si>
    <t>560-177-211</t>
  </si>
  <si>
    <t>560-177-311</t>
  </si>
  <si>
    <t>560-177-333</t>
  </si>
  <si>
    <t>560-177-411</t>
  </si>
  <si>
    <t>560-181-125</t>
  </si>
  <si>
    <t>560-181-126</t>
  </si>
  <si>
    <t>560-181-131</t>
  </si>
  <si>
    <t>560-181-133</t>
  </si>
  <si>
    <t>560-181-151</t>
  </si>
  <si>
    <t>560-181-173</t>
  </si>
  <si>
    <t>570-165-392</t>
  </si>
  <si>
    <t>570-169-129_2</t>
  </si>
  <si>
    <t>570-169-131</t>
  </si>
  <si>
    <t>570-169-211</t>
  </si>
  <si>
    <t>570-169-221</t>
  </si>
  <si>
    <t>570-169-231</t>
  </si>
  <si>
    <t>570-169-392</t>
  </si>
  <si>
    <t>570-171-131</t>
  </si>
  <si>
    <t>570-171-311</t>
  </si>
  <si>
    <t>570-171-394</t>
  </si>
  <si>
    <t>570-171-472</t>
  </si>
  <si>
    <t>570-173-311</t>
  </si>
  <si>
    <t>570-174-180</t>
  </si>
  <si>
    <t>570-174-211</t>
  </si>
  <si>
    <t>570-176-126</t>
  </si>
  <si>
    <t>570-176-142</t>
  </si>
  <si>
    <t>570-176-171</t>
  </si>
  <si>
    <t>570-176-176</t>
  </si>
  <si>
    <t>570-176-196</t>
  </si>
  <si>
    <t>570-176-211</t>
  </si>
  <si>
    <t>570-176-221</t>
  </si>
  <si>
    <t>570-176-394</t>
  </si>
  <si>
    <t>570-176-411</t>
  </si>
  <si>
    <t>570-177-121</t>
  </si>
  <si>
    <t>570-177-211</t>
  </si>
  <si>
    <t>570-177-221</t>
  </si>
  <si>
    <t>570-177-394</t>
  </si>
  <si>
    <t>570-181-129_2</t>
  </si>
  <si>
    <t>570-181-142</t>
  </si>
  <si>
    <t>570-181-394</t>
  </si>
  <si>
    <t>570-181-472</t>
  </si>
  <si>
    <t>570-181-541</t>
  </si>
  <si>
    <t>570-185-142</t>
  </si>
  <si>
    <t>570-185-211</t>
  </si>
  <si>
    <t>570-185-221</t>
  </si>
  <si>
    <t>570-185-231</t>
  </si>
  <si>
    <t>570-186-131</t>
  </si>
  <si>
    <t>570-186-211</t>
  </si>
  <si>
    <t>570-186-221</t>
  </si>
  <si>
    <t>570-186-231</t>
  </si>
  <si>
    <t>570-205-311</t>
  </si>
  <si>
    <t>580-163-541</t>
  </si>
  <si>
    <t>580-170-392</t>
  </si>
  <si>
    <t>580-174-183</t>
  </si>
  <si>
    <t>580-174-211</t>
  </si>
  <si>
    <t>580-174-221</t>
  </si>
  <si>
    <t>580-176-392</t>
  </si>
  <si>
    <t>580-177-392</t>
  </si>
  <si>
    <t>580-177-411</t>
  </si>
  <si>
    <t>580-177-462</t>
  </si>
  <si>
    <t>580-181-418</t>
  </si>
  <si>
    <t>590-163-394</t>
  </si>
  <si>
    <t>590-165-394</t>
  </si>
  <si>
    <t>590-166-394</t>
  </si>
  <si>
    <t>590-167-199</t>
  </si>
  <si>
    <t>590-167-231</t>
  </si>
  <si>
    <t>590-167-394</t>
  </si>
  <si>
    <t>590-169-394</t>
  </si>
  <si>
    <t>590-170-199</t>
  </si>
  <si>
    <t>590-170-394</t>
  </si>
  <si>
    <t>590-171-192</t>
  </si>
  <si>
    <t>590-171-394</t>
  </si>
  <si>
    <t>590-171-472</t>
  </si>
  <si>
    <t>590-177-121</t>
  </si>
  <si>
    <t>590-177-146</t>
  </si>
  <si>
    <t>590-177-211</t>
  </si>
  <si>
    <t>590-177-221</t>
  </si>
  <si>
    <t>590-177-394</t>
  </si>
  <si>
    <t>590-181-114</t>
  </si>
  <si>
    <t>590-181-196</t>
  </si>
  <si>
    <t>590-181-394</t>
  </si>
  <si>
    <t>590-181-459</t>
  </si>
  <si>
    <t>590-184-333</t>
  </si>
  <si>
    <t>590-184-394</t>
  </si>
  <si>
    <t>590-186-312</t>
  </si>
  <si>
    <t>590-186-392</t>
  </si>
  <si>
    <t>600-169-180</t>
  </si>
  <si>
    <t>600-170-121</t>
  </si>
  <si>
    <t>600-176-121</t>
  </si>
  <si>
    <t>600-176-131</t>
  </si>
  <si>
    <t>600-176-135</t>
  </si>
  <si>
    <t>600-176-142</t>
  </si>
  <si>
    <t>600-176-151</t>
  </si>
  <si>
    <t>600-176-211</t>
  </si>
  <si>
    <t>600-176-221</t>
  </si>
  <si>
    <t>600-176-232</t>
  </si>
  <si>
    <t>600-176-392</t>
  </si>
  <si>
    <t>600-177-121</t>
  </si>
  <si>
    <t>600-177-211</t>
  </si>
  <si>
    <t>600-177-221</t>
  </si>
  <si>
    <t>600-177-232</t>
  </si>
  <si>
    <t>600-177-392</t>
  </si>
  <si>
    <t>600-181-192</t>
  </si>
  <si>
    <t>60B-140-418</t>
  </si>
  <si>
    <t>60B-163-173</t>
  </si>
  <si>
    <t>60B-163-411</t>
  </si>
  <si>
    <t>60B-165-418</t>
  </si>
  <si>
    <t>60B-166-418</t>
  </si>
  <si>
    <t>60B-169-192</t>
  </si>
  <si>
    <t>60B-169-211</t>
  </si>
  <si>
    <t>60B-169-311</t>
  </si>
  <si>
    <t>60B-170-311</t>
  </si>
  <si>
    <t>60B-170-411</t>
  </si>
  <si>
    <t>60B-171-325</t>
  </si>
  <si>
    <t>60B-171-411</t>
  </si>
  <si>
    <t>60B-176-311</t>
  </si>
  <si>
    <t>60B-177-311</t>
  </si>
  <si>
    <t>60B-181-131</t>
  </si>
  <si>
    <t>60B-181-142</t>
  </si>
  <si>
    <t>60B-183-331</t>
  </si>
  <si>
    <t>60B-184-331</t>
  </si>
  <si>
    <t>60I-176-121</t>
  </si>
  <si>
    <t>60I-176-171</t>
  </si>
  <si>
    <t>60I-176-211</t>
  </si>
  <si>
    <t>60I-176-333</t>
  </si>
  <si>
    <t>60J-182-148</t>
  </si>
  <si>
    <t>60J-182-180</t>
  </si>
  <si>
    <t>60J-182-211</t>
  </si>
  <si>
    <t>60J-182-221</t>
  </si>
  <si>
    <t>60L-169-131</t>
  </si>
  <si>
    <t>60L-169-211</t>
  </si>
  <si>
    <t>60L-170-142</t>
  </si>
  <si>
    <t>60L-170-211</t>
  </si>
  <si>
    <t>60L-171-141</t>
  </si>
  <si>
    <t>60L-171-221</t>
  </si>
  <si>
    <t>60L-173-317</t>
  </si>
  <si>
    <t>60N-171-126</t>
  </si>
  <si>
    <t>60N-171-311</t>
  </si>
  <si>
    <t>60N-171-343</t>
  </si>
  <si>
    <t>60P-171-198</t>
  </si>
  <si>
    <t>60P-171-418</t>
  </si>
  <si>
    <t>60P-181-327</t>
  </si>
  <si>
    <t>60Q-181-151</t>
  </si>
  <si>
    <t>60Q-181-411</t>
  </si>
  <si>
    <t>60S-173-311</t>
  </si>
  <si>
    <t>60S-185-180</t>
  </si>
  <si>
    <t>60S-185-211</t>
  </si>
  <si>
    <t>60U-171-461</t>
  </si>
  <si>
    <t>60U-181-461</t>
  </si>
  <si>
    <t>610-163-394</t>
  </si>
  <si>
    <t>610-163-472</t>
  </si>
  <si>
    <t>610-167-394</t>
  </si>
  <si>
    <t>610-169-394</t>
  </si>
  <si>
    <t>610-171-394</t>
  </si>
  <si>
    <t>610-171-472</t>
  </si>
  <si>
    <t>610-176-126</t>
  </si>
  <si>
    <t>610-176-211</t>
  </si>
  <si>
    <t>610-176-394</t>
  </si>
  <si>
    <t>610-176-411</t>
  </si>
  <si>
    <t>610-176-423</t>
  </si>
  <si>
    <t>610-176-424</t>
  </si>
  <si>
    <t>610-177-126</t>
  </si>
  <si>
    <t>610-177-418</t>
  </si>
  <si>
    <t>610-177-423</t>
  </si>
  <si>
    <t>610-177-424</t>
  </si>
  <si>
    <t>610-177-459</t>
  </si>
  <si>
    <t>610-178-394</t>
  </si>
  <si>
    <t>610-181-394</t>
  </si>
  <si>
    <t>61L-171-173</t>
  </si>
  <si>
    <t>61M-163-311</t>
  </si>
  <si>
    <t>61M-165-418</t>
  </si>
  <si>
    <t>61M-167-192</t>
  </si>
  <si>
    <t>61M-167-211</t>
  </si>
  <si>
    <t>61M-167-411</t>
  </si>
  <si>
    <t>61M-171-131</t>
  </si>
  <si>
    <t>61M-185-411</t>
  </si>
  <si>
    <t>61P-170-142</t>
  </si>
  <si>
    <t>61P-170-211</t>
  </si>
  <si>
    <t>61Q-171-126</t>
  </si>
  <si>
    <t>61Q-171-141</t>
  </si>
  <si>
    <t>61Q-171-151</t>
  </si>
  <si>
    <t>61Q-171-178</t>
  </si>
  <si>
    <t>61Q-176-121</t>
  </si>
  <si>
    <t>61Q-176-162</t>
  </si>
  <si>
    <t>61Q-176-211</t>
  </si>
  <si>
    <t>61Q-176-229</t>
  </si>
  <si>
    <t>61Q-176-231</t>
  </si>
  <si>
    <t>61Q-177-121</t>
  </si>
  <si>
    <t>61Q-177-211</t>
  </si>
  <si>
    <t>61Q-177-229</t>
  </si>
  <si>
    <t>61Q-177-231</t>
  </si>
  <si>
    <t>61Q-185-311</t>
  </si>
  <si>
    <t>61R-170-392</t>
  </si>
  <si>
    <t>61R-170-411</t>
  </si>
  <si>
    <t>61R-181-143</t>
  </si>
  <si>
    <t>61R-181-231</t>
  </si>
  <si>
    <t>61R-181-233</t>
  </si>
  <si>
    <t>61R-181-234</t>
  </si>
  <si>
    <t>61R-181-235</t>
  </si>
  <si>
    <t>61T-170-198</t>
  </si>
  <si>
    <t>61T-183-411</t>
  </si>
  <si>
    <t>61T-192-311</t>
  </si>
  <si>
    <t>61T-193-311</t>
  </si>
  <si>
    <t>61V-171-126</t>
  </si>
  <si>
    <t>61V-171-411</t>
  </si>
  <si>
    <t>61W-176-121</t>
  </si>
  <si>
    <t>61W-176-211</t>
  </si>
  <si>
    <t>61Y-170-121</t>
  </si>
  <si>
    <t>61Y-171-126</t>
  </si>
  <si>
    <t>61Y-171-331</t>
  </si>
  <si>
    <t>61Y-171-411</t>
  </si>
  <si>
    <t>61Y-171-418</t>
  </si>
  <si>
    <t>61Y-171-462</t>
  </si>
  <si>
    <t>61Y-174-311</t>
  </si>
  <si>
    <t>620-163-394</t>
  </si>
  <si>
    <t>620-163-472</t>
  </si>
  <si>
    <t>620-165-418</t>
  </si>
  <si>
    <t>620-166-418</t>
  </si>
  <si>
    <t>620-170-198</t>
  </si>
  <si>
    <t>620-170-211</t>
  </si>
  <si>
    <t>620-170-221</t>
  </si>
  <si>
    <t>620-171-394</t>
  </si>
  <si>
    <t>620-177-198</t>
  </si>
  <si>
    <t>620-177-211</t>
  </si>
  <si>
    <t>620-181-171</t>
  </si>
  <si>
    <t>620-181-172</t>
  </si>
  <si>
    <t>620-181-198</t>
  </si>
  <si>
    <t>620-181-394</t>
  </si>
  <si>
    <t>620-181-423</t>
  </si>
  <si>
    <t>62A-170-198</t>
  </si>
  <si>
    <t>62J-176-121</t>
  </si>
  <si>
    <t>62J-176-162</t>
  </si>
  <si>
    <t>62J-176-211</t>
  </si>
  <si>
    <t>62J-176-229</t>
  </si>
  <si>
    <t>62J-176-231</t>
  </si>
  <si>
    <t>62J-185-311</t>
  </si>
  <si>
    <t>630-170-311</t>
  </si>
  <si>
    <t>630-177-192</t>
  </si>
  <si>
    <t>630-177-211</t>
  </si>
  <si>
    <t>630-177-221</t>
  </si>
  <si>
    <t>630-177-332</t>
  </si>
  <si>
    <t>630-177-333</t>
  </si>
  <si>
    <t>63A-192-311</t>
  </si>
  <si>
    <t>63B-173-317</t>
  </si>
  <si>
    <t>63B-185-121</t>
  </si>
  <si>
    <t>63B-185-211</t>
  </si>
  <si>
    <t>640-163-198</t>
  </si>
  <si>
    <t>640-170-198</t>
  </si>
  <si>
    <t>640-170-211</t>
  </si>
  <si>
    <t>640-170-221</t>
  </si>
  <si>
    <t>640-170-392</t>
  </si>
  <si>
    <t>640-170-411</t>
  </si>
  <si>
    <t>640-171-198</t>
  </si>
  <si>
    <t>640-173-317</t>
  </si>
  <si>
    <t>640-176-198</t>
  </si>
  <si>
    <t>640-176-211</t>
  </si>
  <si>
    <t>640-176-221</t>
  </si>
  <si>
    <t>640-177-198</t>
  </si>
  <si>
    <t>640-177-211</t>
  </si>
  <si>
    <t>640-177-221</t>
  </si>
  <si>
    <t>640-177-333</t>
  </si>
  <si>
    <t>640-177-418</t>
  </si>
  <si>
    <t>640-181-462</t>
  </si>
  <si>
    <t>640-183-192</t>
  </si>
  <si>
    <t>640-183-211</t>
  </si>
  <si>
    <t>640-183-221</t>
  </si>
  <si>
    <t>640-183-392</t>
  </si>
  <si>
    <t>640-184-411</t>
  </si>
  <si>
    <t>640-185-162</t>
  </si>
  <si>
    <t>640-185-192</t>
  </si>
  <si>
    <t>640-185-221</t>
  </si>
  <si>
    <t>640-185-311</t>
  </si>
  <si>
    <t>64A-171-311</t>
  </si>
  <si>
    <t>650-163-394</t>
  </si>
  <si>
    <t>650-166-392</t>
  </si>
  <si>
    <t>650-171-394</t>
  </si>
  <si>
    <t>650-177-392</t>
  </si>
  <si>
    <t>650-177-462</t>
  </si>
  <si>
    <t>650-181-126</t>
  </si>
  <si>
    <t>650-181-131</t>
  </si>
  <si>
    <t>650-181-142</t>
  </si>
  <si>
    <t>650-181-394</t>
  </si>
  <si>
    <t>650-183-311</t>
  </si>
  <si>
    <t>650-183-392</t>
  </si>
  <si>
    <t>650-185-392</t>
  </si>
  <si>
    <t>650-186-392</t>
  </si>
  <si>
    <t>65A-181-312</t>
  </si>
  <si>
    <t>65B-185-121</t>
  </si>
  <si>
    <t>65B-185-211</t>
  </si>
  <si>
    <t>65B-185-221</t>
  </si>
  <si>
    <t>65B-185-231</t>
  </si>
  <si>
    <t>65B-185-318</t>
  </si>
  <si>
    <t>65D-182-462</t>
  </si>
  <si>
    <t>65G-171-151</t>
  </si>
  <si>
    <t>65G-171-373</t>
  </si>
  <si>
    <t>65G-171-418</t>
  </si>
  <si>
    <t>65G-174-180</t>
  </si>
  <si>
    <t>65G-174-211</t>
  </si>
  <si>
    <t>65G-176-121</t>
  </si>
  <si>
    <t>65G-181-311</t>
  </si>
  <si>
    <t>65G-181-373</t>
  </si>
  <si>
    <t>660-163-394</t>
  </si>
  <si>
    <t>660-163-472</t>
  </si>
  <si>
    <t>660-169-131</t>
  </si>
  <si>
    <t>660-169-211</t>
  </si>
  <si>
    <t>660-169-221</t>
  </si>
  <si>
    <t>660-169-231</t>
  </si>
  <si>
    <t>660-171-173</t>
  </si>
  <si>
    <t>660-171-394</t>
  </si>
  <si>
    <t>660-171-423</t>
  </si>
  <si>
    <t>660-171-451</t>
  </si>
  <si>
    <t>660-176-142</t>
  </si>
  <si>
    <t>660-176-211</t>
  </si>
  <si>
    <t>660-176-394</t>
  </si>
  <si>
    <t>660-177-131</t>
  </si>
  <si>
    <t>660-177-192</t>
  </si>
  <si>
    <t>660-177-211</t>
  </si>
  <si>
    <t>660-177-312</t>
  </si>
  <si>
    <t>660-177-394</t>
  </si>
  <si>
    <t>660-177-411</t>
  </si>
  <si>
    <t>660-178-394</t>
  </si>
  <si>
    <t>660-181-121</t>
  </si>
  <si>
    <t>660-181-124</t>
  </si>
  <si>
    <t>660-181-126</t>
  </si>
  <si>
    <t>660-181-135</t>
  </si>
  <si>
    <t>660-181-141</t>
  </si>
  <si>
    <t>660-181-142</t>
  </si>
  <si>
    <t>660-181-146</t>
  </si>
  <si>
    <t>660-181-171</t>
  </si>
  <si>
    <t>660-181-174</t>
  </si>
  <si>
    <t>660-181-176</t>
  </si>
  <si>
    <t>660-181-177</t>
  </si>
  <si>
    <t>660-181-180</t>
  </si>
  <si>
    <t>660-181-311</t>
  </si>
  <si>
    <t>660-181-331</t>
  </si>
  <si>
    <t>660-181-394</t>
  </si>
  <si>
    <t>660-184-394</t>
  </si>
  <si>
    <t>660-185-121</t>
  </si>
  <si>
    <t>660-185-131</t>
  </si>
  <si>
    <t>660-185-141</t>
  </si>
  <si>
    <t>660-185-147</t>
  </si>
  <si>
    <t>660-185-211</t>
  </si>
  <si>
    <t>660-185-392</t>
  </si>
  <si>
    <t>66A-169-131</t>
  </si>
  <si>
    <t>66A-169-211</t>
  </si>
  <si>
    <t>66A-170-143</t>
  </si>
  <si>
    <t>66A-170-211</t>
  </si>
  <si>
    <t>66A-173-317</t>
  </si>
  <si>
    <t>66A-185-121</t>
  </si>
  <si>
    <t>66A-185-211</t>
  </si>
  <si>
    <t>66A-185-221</t>
  </si>
  <si>
    <t>66A-185-231</t>
  </si>
  <si>
    <t>670-165-394</t>
  </si>
  <si>
    <t>670-167-394</t>
  </si>
  <si>
    <t>670-169-394</t>
  </si>
  <si>
    <t>670-170-394</t>
  </si>
  <si>
    <t>670-171-129_2</t>
  </si>
  <si>
    <t>670-171-181</t>
  </si>
  <si>
    <t>670-171-394</t>
  </si>
  <si>
    <t>670-171-461</t>
  </si>
  <si>
    <t>670-176-394</t>
  </si>
  <si>
    <t>670-176-411</t>
  </si>
  <si>
    <t>670-177-171</t>
  </si>
  <si>
    <t>670-177-192</t>
  </si>
  <si>
    <t>670-177-198</t>
  </si>
  <si>
    <t>670-177-211</t>
  </si>
  <si>
    <t>670-177-221</t>
  </si>
  <si>
    <t>670-177-394</t>
  </si>
  <si>
    <t>670-177-418</t>
  </si>
  <si>
    <t>670-178-394</t>
  </si>
  <si>
    <t>670-181-394</t>
  </si>
  <si>
    <t>670-183-331</t>
  </si>
  <si>
    <t>670-183-394</t>
  </si>
  <si>
    <t>670-184-181</t>
  </si>
  <si>
    <t>670-184-394</t>
  </si>
  <si>
    <t>67B-171-148</t>
  </si>
  <si>
    <t>67B-171-211</t>
  </si>
  <si>
    <t>67B-171-221</t>
  </si>
  <si>
    <t>67B-174-183</t>
  </si>
  <si>
    <t>67B-181-148</t>
  </si>
  <si>
    <t>680-163-394</t>
  </si>
  <si>
    <t>680-165-394</t>
  </si>
  <si>
    <t>680-170-142</t>
  </si>
  <si>
    <t>680-171-394</t>
  </si>
  <si>
    <t>680-174-180</t>
  </si>
  <si>
    <t>680-174-211</t>
  </si>
  <si>
    <t>680-177-171</t>
  </si>
  <si>
    <t>680-177-192</t>
  </si>
  <si>
    <t>680-177-211</t>
  </si>
  <si>
    <t>680-177-221</t>
  </si>
  <si>
    <t>680-177-333</t>
  </si>
  <si>
    <t>680-177-459</t>
  </si>
  <si>
    <t>680-181-171</t>
  </si>
  <si>
    <t>680-181-331</t>
  </si>
  <si>
    <t>680-181-394</t>
  </si>
  <si>
    <t>681-167-142</t>
  </si>
  <si>
    <t>681-167-211</t>
  </si>
  <si>
    <t>681-167-221</t>
  </si>
  <si>
    <t>681-169-311</t>
  </si>
  <si>
    <t>681-169-394</t>
  </si>
  <si>
    <t>681-171-394</t>
  </si>
  <si>
    <t>681-174-394</t>
  </si>
  <si>
    <t>681-176-121</t>
  </si>
  <si>
    <t>681-176-131</t>
  </si>
  <si>
    <t>681-176-142</t>
  </si>
  <si>
    <t>681-176-211</t>
  </si>
  <si>
    <t>681-176-221</t>
  </si>
  <si>
    <t>681-181-162</t>
  </si>
  <si>
    <t>681-181-394</t>
  </si>
  <si>
    <t>68A-137-399</t>
  </si>
  <si>
    <t>68C-121-399</t>
  </si>
  <si>
    <t>690-170-392</t>
  </si>
  <si>
    <t>690-174-180</t>
  </si>
  <si>
    <t>690-174-211</t>
  </si>
  <si>
    <t>690-176-126</t>
  </si>
  <si>
    <t>690-176-142</t>
  </si>
  <si>
    <t>690-176-211</t>
  </si>
  <si>
    <t>690-176-221</t>
  </si>
  <si>
    <t>690-177-126</t>
  </si>
  <si>
    <t>690-177-211</t>
  </si>
  <si>
    <t>690-177-221</t>
  </si>
  <si>
    <t>690-177-392</t>
  </si>
  <si>
    <t>690-181-392</t>
  </si>
  <si>
    <t>690-183-392</t>
  </si>
  <si>
    <t>69A-176-121</t>
  </si>
  <si>
    <t>69A-176-211</t>
  </si>
  <si>
    <t>69A-176-221</t>
  </si>
  <si>
    <t>69A-177-192</t>
  </si>
  <si>
    <t>69A-177-211</t>
  </si>
  <si>
    <t>69A-177-221</t>
  </si>
  <si>
    <t>69A-177-332</t>
  </si>
  <si>
    <t>69A-177-333</t>
  </si>
  <si>
    <t>69A-181-121</t>
  </si>
  <si>
    <t>69A-181-129_2</t>
  </si>
  <si>
    <t>69A-181-131</t>
  </si>
  <si>
    <t>69A-181-162</t>
  </si>
  <si>
    <t>69A-181-171</t>
  </si>
  <si>
    <t>69A-181-172</t>
  </si>
  <si>
    <t>69A-181-173</t>
  </si>
  <si>
    <t>69A-181-192</t>
  </si>
  <si>
    <t>700-163-394</t>
  </si>
  <si>
    <t>700-165-392</t>
  </si>
  <si>
    <t>700-167-392</t>
  </si>
  <si>
    <t>700-170-121</t>
  </si>
  <si>
    <t>700-170-129_2</t>
  </si>
  <si>
    <t>700-170-221</t>
  </si>
  <si>
    <t>700-170-394</t>
  </si>
  <si>
    <t>700-170-411</t>
  </si>
  <si>
    <t>700-171-196</t>
  </si>
  <si>
    <t>700-176-124</t>
  </si>
  <si>
    <t>700-176-126</t>
  </si>
  <si>
    <t>700-176-129_2</t>
  </si>
  <si>
    <t>700-176-146</t>
  </si>
  <si>
    <t>700-176-211</t>
  </si>
  <si>
    <t>700-176-221</t>
  </si>
  <si>
    <t>700-176-392</t>
  </si>
  <si>
    <t>700-177-121</t>
  </si>
  <si>
    <t>700-177-126</t>
  </si>
  <si>
    <t>700-177-129_2</t>
  </si>
  <si>
    <t>700-177-211</t>
  </si>
  <si>
    <t>700-177-221</t>
  </si>
  <si>
    <t>700-177-392</t>
  </si>
  <si>
    <t>700-177-411</t>
  </si>
  <si>
    <t>700-181-116</t>
  </si>
  <si>
    <t>700-181-124</t>
  </si>
  <si>
    <t>700-181-126</t>
  </si>
  <si>
    <t>700-181-142</t>
  </si>
  <si>
    <t>700-183-131</t>
  </si>
  <si>
    <t>700-183-211</t>
  </si>
  <si>
    <t>700-183-221</t>
  </si>
  <si>
    <t>700-183-392</t>
  </si>
  <si>
    <t>70A-183-344</t>
  </si>
  <si>
    <t>70A-185-211</t>
  </si>
  <si>
    <t>70A-185-221</t>
  </si>
  <si>
    <t>70A-203-211</t>
  </si>
  <si>
    <t>710-165-392</t>
  </si>
  <si>
    <t>710-169-180</t>
  </si>
  <si>
    <t>710-169-392</t>
  </si>
  <si>
    <t>710-170-126</t>
  </si>
  <si>
    <t>710-170-143</t>
  </si>
  <si>
    <t>710-170-211</t>
  </si>
  <si>
    <t>710-171-151</t>
  </si>
  <si>
    <t>710-171-162</t>
  </si>
  <si>
    <t>710-171-311</t>
  </si>
  <si>
    <t>710-171-392</t>
  </si>
  <si>
    <t>710-171-423</t>
  </si>
  <si>
    <t>710-176-126</t>
  </si>
  <si>
    <t>710-176-142</t>
  </si>
  <si>
    <t>710-176-171</t>
  </si>
  <si>
    <t>710-176-211</t>
  </si>
  <si>
    <t>710-176-221</t>
  </si>
  <si>
    <t>710-177-392</t>
  </si>
  <si>
    <t>710-181-312</t>
  </si>
  <si>
    <t>710-181-333</t>
  </si>
  <si>
    <t>710-181-351</t>
  </si>
  <si>
    <t>710-181-392</t>
  </si>
  <si>
    <t>710-185-126</t>
  </si>
  <si>
    <t>710-185-143</t>
  </si>
  <si>
    <t>710-185-180</t>
  </si>
  <si>
    <t>710-185-392</t>
  </si>
  <si>
    <t>710-187-392</t>
  </si>
  <si>
    <t>710-192-311</t>
  </si>
  <si>
    <t>720-167-142</t>
  </si>
  <si>
    <t>720-167-192</t>
  </si>
  <si>
    <t>720-167-211</t>
  </si>
  <si>
    <t>720-167-221</t>
  </si>
  <si>
    <t>720-176-198</t>
  </si>
  <si>
    <t>720-176-211</t>
  </si>
  <si>
    <t>720-176-221</t>
  </si>
  <si>
    <t>720-176-392</t>
  </si>
  <si>
    <t>720-184-192</t>
  </si>
  <si>
    <t>720-184-211</t>
  </si>
  <si>
    <t>720-184-221</t>
  </si>
  <si>
    <t>720-185-162</t>
  </si>
  <si>
    <t>720-186-392</t>
  </si>
  <si>
    <t>730-171-188</t>
  </si>
  <si>
    <t>730-176-198</t>
  </si>
  <si>
    <t>730-176-211</t>
  </si>
  <si>
    <t>730-176-221</t>
  </si>
  <si>
    <t>730-177-198</t>
  </si>
  <si>
    <t>730-177-211</t>
  </si>
  <si>
    <t>730-177-221</t>
  </si>
  <si>
    <t>730-177-331</t>
  </si>
  <si>
    <t>730-177-411</t>
  </si>
  <si>
    <t>730-177-418</t>
  </si>
  <si>
    <t>730-186-392</t>
  </si>
  <si>
    <t>73A-171-311</t>
  </si>
  <si>
    <t>73B-167-311</t>
  </si>
  <si>
    <t>73B-167-317</t>
  </si>
  <si>
    <t>73B-172-142</t>
  </si>
  <si>
    <t>73B-172-317</t>
  </si>
  <si>
    <t>73B-182-121</t>
  </si>
  <si>
    <t>740-163-394</t>
  </si>
  <si>
    <t>740-166-394</t>
  </si>
  <si>
    <t>740-167-394</t>
  </si>
  <si>
    <t>740-169-394</t>
  </si>
  <si>
    <t>740-170-394</t>
  </si>
  <si>
    <t>740-171-198</t>
  </si>
  <si>
    <t>740-171-394</t>
  </si>
  <si>
    <t>740-177-198</t>
  </si>
  <si>
    <t>740-177-211</t>
  </si>
  <si>
    <t>740-177-221</t>
  </si>
  <si>
    <t>740-177-394</t>
  </si>
  <si>
    <t>740-177-411</t>
  </si>
  <si>
    <t>740-181-145</t>
  </si>
  <si>
    <t>740-181-198</t>
  </si>
  <si>
    <t>740-181-394</t>
  </si>
  <si>
    <t>740-186-311</t>
  </si>
  <si>
    <t>74C-181-325</t>
  </si>
  <si>
    <t>74Z-171-135</t>
  </si>
  <si>
    <t>750-163-394</t>
  </si>
  <si>
    <t>750-169-129_2</t>
  </si>
  <si>
    <t>750-169-131</t>
  </si>
  <si>
    <t>750-169-211</t>
  </si>
  <si>
    <t>750-169-221</t>
  </si>
  <si>
    <t>750-169-231</t>
  </si>
  <si>
    <t>750-169-394</t>
  </si>
  <si>
    <t>750-171-523</t>
  </si>
  <si>
    <t>750-176-392</t>
  </si>
  <si>
    <t>750-176-411</t>
  </si>
  <si>
    <t>750-181-192</t>
  </si>
  <si>
    <t>750-181-198</t>
  </si>
  <si>
    <t>760-165-394</t>
  </si>
  <si>
    <t>760-165-418</t>
  </si>
  <si>
    <t>760-167-392</t>
  </si>
  <si>
    <t>760-169-131</t>
  </si>
  <si>
    <t>760-169-211</t>
  </si>
  <si>
    <t>760-169-221</t>
  </si>
  <si>
    <t>760-169-394</t>
  </si>
  <si>
    <t>760-170-129_2</t>
  </si>
  <si>
    <t>760-170-394</t>
  </si>
  <si>
    <t>760-171-129_1</t>
  </si>
  <si>
    <t>760-171-394</t>
  </si>
  <si>
    <t>760-174-183</t>
  </si>
  <si>
    <t>760-174-211</t>
  </si>
  <si>
    <t>760-174-221</t>
  </si>
  <si>
    <t>760-174-394</t>
  </si>
  <si>
    <t>760-176-116</t>
  </si>
  <si>
    <t>760-176-121</t>
  </si>
  <si>
    <t>760-176-135</t>
  </si>
  <si>
    <t>760-176-171</t>
  </si>
  <si>
    <t>760-176-192</t>
  </si>
  <si>
    <t>760-176-211</t>
  </si>
  <si>
    <t>760-176-221</t>
  </si>
  <si>
    <t>760-176-312</t>
  </si>
  <si>
    <t>760-176-314</t>
  </si>
  <si>
    <t>760-176-333</t>
  </si>
  <si>
    <t>760-176-394</t>
  </si>
  <si>
    <t>760-176-459</t>
  </si>
  <si>
    <t>760-177-121</t>
  </si>
  <si>
    <t>760-177-131</t>
  </si>
  <si>
    <t>760-177-151</t>
  </si>
  <si>
    <t>760-177-171</t>
  </si>
  <si>
    <t>760-177-211</t>
  </si>
  <si>
    <t>760-177-221</t>
  </si>
  <si>
    <t>760-177-331</t>
  </si>
  <si>
    <t>760-177-333</t>
  </si>
  <si>
    <t>760-177-394</t>
  </si>
  <si>
    <t>760-177-459</t>
  </si>
  <si>
    <t>760-181-113</t>
  </si>
  <si>
    <t>760-181-333</t>
  </si>
  <si>
    <t>760-181-351</t>
  </si>
  <si>
    <t>760-181-394</t>
  </si>
  <si>
    <t>760-184-311</t>
  </si>
  <si>
    <t>760-184-331</t>
  </si>
  <si>
    <t>760-184-394</t>
  </si>
  <si>
    <t>760-185-392</t>
  </si>
  <si>
    <t>760-186-392</t>
  </si>
  <si>
    <t>761-163-343</t>
  </si>
  <si>
    <t>761-163-394</t>
  </si>
  <si>
    <t>761-169-311</t>
  </si>
  <si>
    <t>761-170-129_2</t>
  </si>
  <si>
    <t>761-170-143</t>
  </si>
  <si>
    <t>761-170-181</t>
  </si>
  <si>
    <t>761-170-211</t>
  </si>
  <si>
    <t>761-170-221</t>
  </si>
  <si>
    <t>761-170-231</t>
  </si>
  <si>
    <t>761-170-234</t>
  </si>
  <si>
    <t>761-171-192</t>
  </si>
  <si>
    <t>761-171-394</t>
  </si>
  <si>
    <t>761-171-414</t>
  </si>
  <si>
    <t>761-171-472</t>
  </si>
  <si>
    <t>761-176-411</t>
  </si>
  <si>
    <t>761-177-411</t>
  </si>
  <si>
    <t>761-181-394</t>
  </si>
  <si>
    <t>761-183-331</t>
  </si>
  <si>
    <t>761-193-311</t>
  </si>
  <si>
    <t>76A-135-411</t>
  </si>
  <si>
    <t>76A-170-423</t>
  </si>
  <si>
    <t>76A-181-121</t>
  </si>
  <si>
    <t>76A-181-462</t>
  </si>
  <si>
    <t>76A-192-311</t>
  </si>
  <si>
    <t>76A-203-411</t>
  </si>
  <si>
    <t>770-163-232</t>
  </si>
  <si>
    <t>770-163-394</t>
  </si>
  <si>
    <t>770-167-121</t>
  </si>
  <si>
    <t>770-167-221</t>
  </si>
  <si>
    <t>770-169-232</t>
  </si>
  <si>
    <t>770-171-232</t>
  </si>
  <si>
    <t>770-171-394</t>
  </si>
  <si>
    <t>770-173-311</t>
  </si>
  <si>
    <t>770-176-411</t>
  </si>
  <si>
    <t>770-181-126</t>
  </si>
  <si>
    <t>770-181-131</t>
  </si>
  <si>
    <t>770-181-135</t>
  </si>
  <si>
    <t>770-181-142</t>
  </si>
  <si>
    <t>770-181-143</t>
  </si>
  <si>
    <t>770-181-149</t>
  </si>
  <si>
    <t>770-181-171</t>
  </si>
  <si>
    <t>770-181-181</t>
  </si>
  <si>
    <t>770-181-191</t>
  </si>
  <si>
    <t>770-181-192</t>
  </si>
  <si>
    <t>770-181-198</t>
  </si>
  <si>
    <t>770-181-232</t>
  </si>
  <si>
    <t>770-181-311</t>
  </si>
  <si>
    <t>770-181-394</t>
  </si>
  <si>
    <t>770-181-411</t>
  </si>
  <si>
    <t>770-183-312</t>
  </si>
  <si>
    <t>770-185-232</t>
  </si>
  <si>
    <t>770-185-392</t>
  </si>
  <si>
    <t>770-186-142</t>
  </si>
  <si>
    <t>770-186-211</t>
  </si>
  <si>
    <t>770-186-221</t>
  </si>
  <si>
    <t>770-186-231</t>
  </si>
  <si>
    <t>770-186-232</t>
  </si>
  <si>
    <t>770-186-392</t>
  </si>
  <si>
    <t>780-163-198</t>
  </si>
  <si>
    <t>780-163-394</t>
  </si>
  <si>
    <t>780-163-461</t>
  </si>
  <si>
    <t>780-169-131</t>
  </si>
  <si>
    <t>780-169-211</t>
  </si>
  <si>
    <t>780-169-221</t>
  </si>
  <si>
    <t>780-169-231</t>
  </si>
  <si>
    <t>780-170-198</t>
  </si>
  <si>
    <t>780-170-221</t>
  </si>
  <si>
    <t>780-170-394</t>
  </si>
  <si>
    <t>780-171-198</t>
  </si>
  <si>
    <t>780-171-394</t>
  </si>
  <si>
    <t>780-174-183</t>
  </si>
  <si>
    <t>780-174-211</t>
  </si>
  <si>
    <t>780-174-221</t>
  </si>
  <si>
    <t>780-177-198</t>
  </si>
  <si>
    <t>780-177-211</t>
  </si>
  <si>
    <t>780-177-221</t>
  </si>
  <si>
    <t>780-177-311</t>
  </si>
  <si>
    <t>780-181-541</t>
  </si>
  <si>
    <t>780-183-331</t>
  </si>
  <si>
    <t>780-184-312</t>
  </si>
  <si>
    <t>780-192-311</t>
  </si>
  <si>
    <t>78C-171-121</t>
  </si>
  <si>
    <t>78C-171-196</t>
  </si>
  <si>
    <t>78C-171-197</t>
  </si>
  <si>
    <t>78C-171-211</t>
  </si>
  <si>
    <t>78C-171-411</t>
  </si>
  <si>
    <t>790-167-145</t>
  </si>
  <si>
    <t>790-169-146</t>
  </si>
  <si>
    <t>790-169-191</t>
  </si>
  <si>
    <t>790-171-198</t>
  </si>
  <si>
    <t>790-176-147</t>
  </si>
  <si>
    <t>790-176-171</t>
  </si>
  <si>
    <t>790-176-173</t>
  </si>
  <si>
    <t>790-176-198</t>
  </si>
  <si>
    <t>790-176-211</t>
  </si>
  <si>
    <t>790-176-221</t>
  </si>
  <si>
    <t>790-176-392</t>
  </si>
  <si>
    <t>790-177-126</t>
  </si>
  <si>
    <t>790-177-171</t>
  </si>
  <si>
    <t>790-177-211</t>
  </si>
  <si>
    <t>790-177-221</t>
  </si>
  <si>
    <t>790-177-462</t>
  </si>
  <si>
    <t>790-181-121</t>
  </si>
  <si>
    <t>790-181-164</t>
  </si>
  <si>
    <t>790-181-192</t>
  </si>
  <si>
    <t>790-181-221</t>
  </si>
  <si>
    <t>790-181-231</t>
  </si>
  <si>
    <t>790-183-331</t>
  </si>
  <si>
    <t>790-183-392</t>
  </si>
  <si>
    <t>790-184-392</t>
  </si>
  <si>
    <t>790-184-411</t>
  </si>
  <si>
    <t>79A-172-461</t>
  </si>
  <si>
    <t>79Z-170-411</t>
  </si>
  <si>
    <t>79Z-176-411</t>
  </si>
  <si>
    <t>79Z-184-411</t>
  </si>
  <si>
    <t>800-163-472</t>
  </si>
  <si>
    <t>800-167-472</t>
  </si>
  <si>
    <t>800-170-121</t>
  </si>
  <si>
    <t>800-170-126</t>
  </si>
  <si>
    <t>800-170-211</t>
  </si>
  <si>
    <t>800-170-221</t>
  </si>
  <si>
    <t>800-171-180</t>
  </si>
  <si>
    <t>800-176-121</t>
  </si>
  <si>
    <t>800-176-126</t>
  </si>
  <si>
    <t>800-176-142</t>
  </si>
  <si>
    <t>800-176-171</t>
  </si>
  <si>
    <t>800-176-211</t>
  </si>
  <si>
    <t>800-176-221</t>
  </si>
  <si>
    <t>800-176-423</t>
  </si>
  <si>
    <t>800-177-126</t>
  </si>
  <si>
    <t>800-177-211</t>
  </si>
  <si>
    <t>800-177-221</t>
  </si>
  <si>
    <t>800-183-143</t>
  </si>
  <si>
    <t>800-183-311</t>
  </si>
  <si>
    <t>800-183-312</t>
  </si>
  <si>
    <t>800-184-192</t>
  </si>
  <si>
    <t>800-184-211</t>
  </si>
  <si>
    <t>800-184-221</t>
  </si>
  <si>
    <t>800-184-311</t>
  </si>
  <si>
    <t>810-163-394</t>
  </si>
  <si>
    <t>810-165-394</t>
  </si>
  <si>
    <t>810-167-394</t>
  </si>
  <si>
    <t>810-169-394</t>
  </si>
  <si>
    <t>810-170-394</t>
  </si>
  <si>
    <t>810-171-332</t>
  </si>
  <si>
    <t>810-171-394</t>
  </si>
  <si>
    <t>810-174-394</t>
  </si>
  <si>
    <t>810-176-333</t>
  </si>
  <si>
    <t>810-176-394</t>
  </si>
  <si>
    <t>810-176-411</t>
  </si>
  <si>
    <t>810-177-311</t>
  </si>
  <si>
    <t>810-177-333</t>
  </si>
  <si>
    <t>810-177-394</t>
  </si>
  <si>
    <t>810-177-411</t>
  </si>
  <si>
    <t>810-181-131</t>
  </si>
  <si>
    <t>810-181-146</t>
  </si>
  <si>
    <t>810-181-318</t>
  </si>
  <si>
    <t>810-181-394</t>
  </si>
  <si>
    <t>810-184-199</t>
  </si>
  <si>
    <t>810-184-332</t>
  </si>
  <si>
    <t>810-184-394</t>
  </si>
  <si>
    <t>810-184-411</t>
  </si>
  <si>
    <t>810-205-311</t>
  </si>
  <si>
    <t>81A-167-142</t>
  </si>
  <si>
    <t>81A-167-211</t>
  </si>
  <si>
    <t>81A-181-143</t>
  </si>
  <si>
    <t>81A-181-191</t>
  </si>
  <si>
    <t>81B-165-418</t>
  </si>
  <si>
    <t>820-163-394</t>
  </si>
  <si>
    <t>820-165-392</t>
  </si>
  <si>
    <t>820-167-311</t>
  </si>
  <si>
    <t>820-167-394</t>
  </si>
  <si>
    <t>820-167-411</t>
  </si>
  <si>
    <t>820-169-394</t>
  </si>
  <si>
    <t>820-170-394</t>
  </si>
  <si>
    <t>820-171-394</t>
  </si>
  <si>
    <t>820-173-311</t>
  </si>
  <si>
    <t>820-178-394</t>
  </si>
  <si>
    <t>820-178-418</t>
  </si>
  <si>
    <t>820-181-131</t>
  </si>
  <si>
    <t>820-181-171</t>
  </si>
  <si>
    <t>820-181-198</t>
  </si>
  <si>
    <t>820-181-199</t>
  </si>
  <si>
    <t>820-181-394</t>
  </si>
  <si>
    <t>820-181-423</t>
  </si>
  <si>
    <t>820-184-394</t>
  </si>
  <si>
    <t>821-174-392</t>
  </si>
  <si>
    <t>821-176-392</t>
  </si>
  <si>
    <t>821-177-126</t>
  </si>
  <si>
    <t>821-177-211</t>
  </si>
  <si>
    <t>821-177-221</t>
  </si>
  <si>
    <t>821-177-392</t>
  </si>
  <si>
    <t>821-178-392</t>
  </si>
  <si>
    <t>821-181-392</t>
  </si>
  <si>
    <t>830-163-394</t>
  </si>
  <si>
    <t>830-165-394</t>
  </si>
  <si>
    <t>830-166-394</t>
  </si>
  <si>
    <t>830-167-394</t>
  </si>
  <si>
    <t>830-169-192</t>
  </si>
  <si>
    <t>830-169-211</t>
  </si>
  <si>
    <t>830-169-221</t>
  </si>
  <si>
    <t>830-169-394</t>
  </si>
  <si>
    <t>830-170-171</t>
  </si>
  <si>
    <t>830-170-211</t>
  </si>
  <si>
    <t>830-170-221</t>
  </si>
  <si>
    <t>830-170-394</t>
  </si>
  <si>
    <t>830-171-198</t>
  </si>
  <si>
    <t>830-171-394</t>
  </si>
  <si>
    <t>830-176-192</t>
  </si>
  <si>
    <t>830-176-211</t>
  </si>
  <si>
    <t>830-176-221</t>
  </si>
  <si>
    <t>830-177-198</t>
  </si>
  <si>
    <t>830-177-211</t>
  </si>
  <si>
    <t>830-177-221</t>
  </si>
  <si>
    <t>830-177-394</t>
  </si>
  <si>
    <t>830-181-116</t>
  </si>
  <si>
    <t>830-181-394</t>
  </si>
  <si>
    <t>830-181-423</t>
  </si>
  <si>
    <t>830-183-394</t>
  </si>
  <si>
    <t>830-184-394</t>
  </si>
  <si>
    <t>830-185-392</t>
  </si>
  <si>
    <t>830-186-392</t>
  </si>
  <si>
    <t>840-176-333</t>
  </si>
  <si>
    <t>840-176-392</t>
  </si>
  <si>
    <t>840-176-411</t>
  </si>
  <si>
    <t>840-177-331</t>
  </si>
  <si>
    <t>840-177-392</t>
  </si>
  <si>
    <t>840-183-392</t>
  </si>
  <si>
    <t>840-183-411</t>
  </si>
  <si>
    <t>84B-170-418</t>
  </si>
  <si>
    <t>84B-172-121</t>
  </si>
  <si>
    <t>84B-172-211</t>
  </si>
  <si>
    <t>84B-172-221</t>
  </si>
  <si>
    <t>84B-172-324</t>
  </si>
  <si>
    <t>84B-185-462</t>
  </si>
  <si>
    <t>850-168-121</t>
  </si>
  <si>
    <t>850-174-183</t>
  </si>
  <si>
    <t>850-174-211</t>
  </si>
  <si>
    <t>850-174-221</t>
  </si>
  <si>
    <t>850-176-126</t>
  </si>
  <si>
    <t>850-176-131</t>
  </si>
  <si>
    <t>850-176-142</t>
  </si>
  <si>
    <t>850-176-171</t>
  </si>
  <si>
    <t>850-176-211</t>
  </si>
  <si>
    <t>850-176-221</t>
  </si>
  <si>
    <t>850-176-411</t>
  </si>
  <si>
    <t>850-177-126</t>
  </si>
  <si>
    <t>850-177-131</t>
  </si>
  <si>
    <t>850-177-211</t>
  </si>
  <si>
    <t>850-177-221</t>
  </si>
  <si>
    <t>850-177-411</t>
  </si>
  <si>
    <t>860-163-394</t>
  </si>
  <si>
    <t>860-167-121</t>
  </si>
  <si>
    <t>860-167-211</t>
  </si>
  <si>
    <t>860-167-411</t>
  </si>
  <si>
    <t>860-171-147</t>
  </si>
  <si>
    <t>860-171-394</t>
  </si>
  <si>
    <t>860-176-121</t>
  </si>
  <si>
    <t>860-176-131</t>
  </si>
  <si>
    <t>860-176-211</t>
  </si>
  <si>
    <t>860-181-121</t>
  </si>
  <si>
    <t>860-181-131</t>
  </si>
  <si>
    <t>860-181-141</t>
  </si>
  <si>
    <t>860-181-142</t>
  </si>
  <si>
    <t>860-181-146</t>
  </si>
  <si>
    <t>860-181-151</t>
  </si>
  <si>
    <t>860-181-171</t>
  </si>
  <si>
    <t>860-181-196</t>
  </si>
  <si>
    <t>860-181-312</t>
  </si>
  <si>
    <t>860-181-331</t>
  </si>
  <si>
    <t>860-181-394</t>
  </si>
  <si>
    <t>860-192-311</t>
  </si>
  <si>
    <t>861-170-171</t>
  </si>
  <si>
    <t>861-170-181</t>
  </si>
  <si>
    <t>861-170-211</t>
  </si>
  <si>
    <t>861-176-126</t>
  </si>
  <si>
    <t>861-176-173</t>
  </si>
  <si>
    <t>861-176-211</t>
  </si>
  <si>
    <t>861-176-221</t>
  </si>
  <si>
    <t>861-176-411</t>
  </si>
  <si>
    <t>861-177-126</t>
  </si>
  <si>
    <t>861-177-171</t>
  </si>
  <si>
    <t>861-177-211</t>
  </si>
  <si>
    <t>861-177-221</t>
  </si>
  <si>
    <t>861-177-351</t>
  </si>
  <si>
    <t>861-177-459</t>
  </si>
  <si>
    <t>862-176-392</t>
  </si>
  <si>
    <t>862-177-411</t>
  </si>
  <si>
    <t>862-181-171</t>
  </si>
  <si>
    <t>862-181-173</t>
  </si>
  <si>
    <t>862-181-198</t>
  </si>
  <si>
    <t>862-181-331</t>
  </si>
  <si>
    <t>862-181-392</t>
  </si>
  <si>
    <t>862-183-198</t>
  </si>
  <si>
    <t>862-183-221</t>
  </si>
  <si>
    <t>862-183-392</t>
  </si>
  <si>
    <t>862-184-392</t>
  </si>
  <si>
    <t>862-185-311</t>
  </si>
  <si>
    <t>862-186-392</t>
  </si>
  <si>
    <t>870-167-121</t>
  </si>
  <si>
    <t>870-167-142</t>
  </si>
  <si>
    <t>870-167-221</t>
  </si>
  <si>
    <t>870-168-192</t>
  </si>
  <si>
    <t>870-168-411</t>
  </si>
  <si>
    <t>870-169-392</t>
  </si>
  <si>
    <t>870-176-121</t>
  </si>
  <si>
    <t>870-176-211</t>
  </si>
  <si>
    <t>870-176-221</t>
  </si>
  <si>
    <t>870-176-392</t>
  </si>
  <si>
    <t>870-177-121</t>
  </si>
  <si>
    <t>870-177-211</t>
  </si>
  <si>
    <t>870-177-221</t>
  </si>
  <si>
    <t>870-177-392</t>
  </si>
  <si>
    <t>870-181-141</t>
  </si>
  <si>
    <t>870-181-198</t>
  </si>
  <si>
    <t>870-181-199</t>
  </si>
  <si>
    <t>870-181-392</t>
  </si>
  <si>
    <t>870-185-392</t>
  </si>
  <si>
    <t>870-185-411</t>
  </si>
  <si>
    <t>880-163-394</t>
  </si>
  <si>
    <t>880-167-392</t>
  </si>
  <si>
    <t>880-171-221</t>
  </si>
  <si>
    <t>880-171-392</t>
  </si>
  <si>
    <t>880-176-126</t>
  </si>
  <si>
    <t>880-176-211</t>
  </si>
  <si>
    <t>880-176-392</t>
  </si>
  <si>
    <t>880-177-392</t>
  </si>
  <si>
    <t>880-184-392</t>
  </si>
  <si>
    <t>880-205-311</t>
  </si>
  <si>
    <t>890-173-311</t>
  </si>
  <si>
    <t>890-176-192</t>
  </si>
  <si>
    <t>890-176-211</t>
  </si>
  <si>
    <t>890-176-333</t>
  </si>
  <si>
    <t>890-176-392</t>
  </si>
  <si>
    <t>890-176-411</t>
  </si>
  <si>
    <t>890-177-171</t>
  </si>
  <si>
    <t>890-177-211</t>
  </si>
  <si>
    <t>890-177-333</t>
  </si>
  <si>
    <t>890-177-392</t>
  </si>
  <si>
    <t>890-177-411</t>
  </si>
  <si>
    <t>890-192-311</t>
  </si>
  <si>
    <t>890-193-418</t>
  </si>
  <si>
    <t>900-140-311</t>
  </si>
  <si>
    <t>900-167-132</t>
  </si>
  <si>
    <t>900-167-142</t>
  </si>
  <si>
    <t>900-177-126</t>
  </si>
  <si>
    <t>900-177-135</t>
  </si>
  <si>
    <t>900-177-171</t>
  </si>
  <si>
    <t>900-177-211</t>
  </si>
  <si>
    <t>900-177-221</t>
  </si>
  <si>
    <t>900-177-418</t>
  </si>
  <si>
    <t>900-181-116</t>
  </si>
  <si>
    <t>900-181-126</t>
  </si>
  <si>
    <t>900-181-131</t>
  </si>
  <si>
    <t>900-181-135</t>
  </si>
  <si>
    <t>900-181-142</t>
  </si>
  <si>
    <t>900-181-144</t>
  </si>
  <si>
    <t>900-181-147</t>
  </si>
  <si>
    <t>900-181-151</t>
  </si>
  <si>
    <t>900-181-171</t>
  </si>
  <si>
    <t>900-181-180</t>
  </si>
  <si>
    <t>900-181-192</t>
  </si>
  <si>
    <t>900-181-198</t>
  </si>
  <si>
    <t>900-181-392</t>
  </si>
  <si>
    <t>900-205-148</t>
  </si>
  <si>
    <t>900-205-211</t>
  </si>
  <si>
    <t>90A-169-131</t>
  </si>
  <si>
    <t>90A-169-211</t>
  </si>
  <si>
    <t>90A-170-411</t>
  </si>
  <si>
    <t>90A-176-121</t>
  </si>
  <si>
    <t>90A-176-211</t>
  </si>
  <si>
    <t>90A-176-229</t>
  </si>
  <si>
    <t>90C-174-311</t>
  </si>
  <si>
    <t>90D-165-411</t>
  </si>
  <si>
    <t>90F-176-121</t>
  </si>
  <si>
    <t>90F-176-211</t>
  </si>
  <si>
    <t>90F-192-311</t>
  </si>
  <si>
    <t>90F-194-171</t>
  </si>
  <si>
    <t>910-169-192</t>
  </si>
  <si>
    <t>910-169-211</t>
  </si>
  <si>
    <t>910-169-221</t>
  </si>
  <si>
    <t>910-169-392</t>
  </si>
  <si>
    <t>910-171-142</t>
  </si>
  <si>
    <t>910-177-126</t>
  </si>
  <si>
    <t>910-177-211</t>
  </si>
  <si>
    <t>910-177-221</t>
  </si>
  <si>
    <t>910-177-392</t>
  </si>
  <si>
    <t>910-177-411</t>
  </si>
  <si>
    <t>910-181-126</t>
  </si>
  <si>
    <t>910-181-135</t>
  </si>
  <si>
    <t>910-181-147</t>
  </si>
  <si>
    <t>910-181-151</t>
  </si>
  <si>
    <t>910-181-171</t>
  </si>
  <si>
    <t>910-181-173</t>
  </si>
  <si>
    <t>910-181-192</t>
  </si>
  <si>
    <t>910-181-231</t>
  </si>
  <si>
    <t>910-181-319</t>
  </si>
  <si>
    <t>910-181-331</t>
  </si>
  <si>
    <t>910-186-392</t>
  </si>
  <si>
    <t>910-186-411</t>
  </si>
  <si>
    <t>91B-171-462</t>
  </si>
  <si>
    <t>91B-171-526</t>
  </si>
  <si>
    <t>91B-174-180</t>
  </si>
  <si>
    <t>91B-174-183</t>
  </si>
  <si>
    <t>91B-174-211</t>
  </si>
  <si>
    <t>91B-181-131</t>
  </si>
  <si>
    <t>91B-181-211</t>
  </si>
  <si>
    <t>91B-181-326</t>
  </si>
  <si>
    <t>920-163-462</t>
  </si>
  <si>
    <t>920-170-135</t>
  </si>
  <si>
    <t>920-170-142</t>
  </si>
  <si>
    <t>920-170-181</t>
  </si>
  <si>
    <t>920-170-231</t>
  </si>
  <si>
    <t>920-170-234</t>
  </si>
  <si>
    <t>920-174-180</t>
  </si>
  <si>
    <t>920-174-211</t>
  </si>
  <si>
    <t>920-177-311</t>
  </si>
  <si>
    <t>920-181-462</t>
  </si>
  <si>
    <t>92B-169-131</t>
  </si>
  <si>
    <t>92B-169-211</t>
  </si>
  <si>
    <t>92B-182-234</t>
  </si>
  <si>
    <t>92F-185-121</t>
  </si>
  <si>
    <t>92F-185-211</t>
  </si>
  <si>
    <t>92F-185-311</t>
  </si>
  <si>
    <t>92F-185-317</t>
  </si>
  <si>
    <t>92F-185-318</t>
  </si>
  <si>
    <t>92G-182-121</t>
  </si>
  <si>
    <t>92N-172-325</t>
  </si>
  <si>
    <t>92P-169-211</t>
  </si>
  <si>
    <t>92P-170-411</t>
  </si>
  <si>
    <t>92P-182-311</t>
  </si>
  <si>
    <t>92P-182-312</t>
  </si>
  <si>
    <t>92P-182-325</t>
  </si>
  <si>
    <t>92P-182-541</t>
  </si>
  <si>
    <t>92R-181-135</t>
  </si>
  <si>
    <t>92T-181-121</t>
  </si>
  <si>
    <t>92T-181-211</t>
  </si>
  <si>
    <t>92T-182-411</t>
  </si>
  <si>
    <t>92U-182-411</t>
  </si>
  <si>
    <t>92V-164-411</t>
  </si>
  <si>
    <t>92V-181-143</t>
  </si>
  <si>
    <t>92V-181-231</t>
  </si>
  <si>
    <t>92W-124-411</t>
  </si>
  <si>
    <t>92W-169-131</t>
  </si>
  <si>
    <t>92W-169-211</t>
  </si>
  <si>
    <t>92W-171-126</t>
  </si>
  <si>
    <t>92W-171-211</t>
  </si>
  <si>
    <t>92W-171-411</t>
  </si>
  <si>
    <t>92W-171-418</t>
  </si>
  <si>
    <t>92W-172-411</t>
  </si>
  <si>
    <t>92W-173-317</t>
  </si>
  <si>
    <t>92W-174-311</t>
  </si>
  <si>
    <t>92W-203-180</t>
  </si>
  <si>
    <t>92Y-170-411</t>
  </si>
  <si>
    <t>92Y-177-121</t>
  </si>
  <si>
    <t>92Y-177-211</t>
  </si>
  <si>
    <t>92Y-177-411</t>
  </si>
  <si>
    <t>930-169-131</t>
  </si>
  <si>
    <t>930-169-180</t>
  </si>
  <si>
    <t>930-169-181</t>
  </si>
  <si>
    <t>930-169-211</t>
  </si>
  <si>
    <t>930-169-221</t>
  </si>
  <si>
    <t>930-169-311</t>
  </si>
  <si>
    <t>930-171-198</t>
  </si>
  <si>
    <t>930-176-142</t>
  </si>
  <si>
    <t>930-176-198</t>
  </si>
  <si>
    <t>930-176-211</t>
  </si>
  <si>
    <t>930-176-221</t>
  </si>
  <si>
    <t>930-176-311</t>
  </si>
  <si>
    <t>930-177-126</t>
  </si>
  <si>
    <t>930-177-211</t>
  </si>
  <si>
    <t>930-177-221</t>
  </si>
  <si>
    <t>930-185-196</t>
  </si>
  <si>
    <t>930-185-211</t>
  </si>
  <si>
    <t>930-185-221</t>
  </si>
  <si>
    <t>93A-163-142</t>
  </si>
  <si>
    <t>93L-169-131</t>
  </si>
  <si>
    <t>93L-169-211</t>
  </si>
  <si>
    <t>93L-181-180</t>
  </si>
  <si>
    <t>93L-181-418</t>
  </si>
  <si>
    <t>93M-182-418</t>
  </si>
  <si>
    <t>93M-202-411</t>
  </si>
  <si>
    <t>93R-167-121</t>
  </si>
  <si>
    <t>93R-169-317</t>
  </si>
  <si>
    <t>93R-170-142</t>
  </si>
  <si>
    <t>93R-173-317</t>
  </si>
  <si>
    <t>93R-182-461</t>
  </si>
  <si>
    <t>93R-192-311</t>
  </si>
  <si>
    <t>93R-193-311</t>
  </si>
  <si>
    <t>93T-163-192</t>
  </si>
  <si>
    <t>93T-163-411</t>
  </si>
  <si>
    <t>93T-163-462</t>
  </si>
  <si>
    <t>93T-165-418</t>
  </si>
  <si>
    <t>93T-170-198</t>
  </si>
  <si>
    <t>93T-171-126</t>
  </si>
  <si>
    <t>93T-171-411</t>
  </si>
  <si>
    <t>93T-171-418</t>
  </si>
  <si>
    <t>93T-171-462</t>
  </si>
  <si>
    <t>93T-174-311</t>
  </si>
  <si>
    <t>93T-203-180</t>
  </si>
  <si>
    <t>93V-171-135</t>
  </si>
  <si>
    <t>93V-185-311</t>
  </si>
  <si>
    <t>93V-192-311</t>
  </si>
  <si>
    <t>940-170-392</t>
  </si>
  <si>
    <t>940-171-129_2</t>
  </si>
  <si>
    <t>940-171-192</t>
  </si>
  <si>
    <t>940-171-327</t>
  </si>
  <si>
    <t>940-171-472</t>
  </si>
  <si>
    <t>940-171-525</t>
  </si>
  <si>
    <t>940-174-392</t>
  </si>
  <si>
    <t>940-176-392</t>
  </si>
  <si>
    <t>940-176-411</t>
  </si>
  <si>
    <t>940-181-191</t>
  </si>
  <si>
    <t>940-181-392</t>
  </si>
  <si>
    <t>940-181-459</t>
  </si>
  <si>
    <t>940-183-392</t>
  </si>
  <si>
    <t>94A-166-418</t>
  </si>
  <si>
    <t>94A-171-411</t>
  </si>
  <si>
    <t>94Z-169-311</t>
  </si>
  <si>
    <t>94Z-171-411</t>
  </si>
  <si>
    <t>94Z-171-461</t>
  </si>
  <si>
    <t>950-170-142</t>
  </si>
  <si>
    <t>950-170-211</t>
  </si>
  <si>
    <t>950-170-221</t>
  </si>
  <si>
    <t>950-170-231</t>
  </si>
  <si>
    <t>950-176-121</t>
  </si>
  <si>
    <t>950-176-171</t>
  </si>
  <si>
    <t>950-176-192</t>
  </si>
  <si>
    <t>950-176-211</t>
  </si>
  <si>
    <t>950-176-221</t>
  </si>
  <si>
    <t>950-176-392</t>
  </si>
  <si>
    <t>950-176-423</t>
  </si>
  <si>
    <t>950-176-424</t>
  </si>
  <si>
    <t>950-181-392</t>
  </si>
  <si>
    <t>950-185-392</t>
  </si>
  <si>
    <t>95A-171-418</t>
  </si>
  <si>
    <t>960-171-343</t>
  </si>
  <si>
    <t>960-177-121</t>
  </si>
  <si>
    <t>960-177-211</t>
  </si>
  <si>
    <t>960-177-221</t>
  </si>
  <si>
    <t>960-177-411</t>
  </si>
  <si>
    <t>960-181-392</t>
  </si>
  <si>
    <t>96C-163-142</t>
  </si>
  <si>
    <t>96C-163-180</t>
  </si>
  <si>
    <t>96C-167-418</t>
  </si>
  <si>
    <t>96C-170-143</t>
  </si>
  <si>
    <t>96C-170-211</t>
  </si>
  <si>
    <t>96C-171-113</t>
  </si>
  <si>
    <t>96C-171-127</t>
  </si>
  <si>
    <t>96C-171-142</t>
  </si>
  <si>
    <t>96C-171-461</t>
  </si>
  <si>
    <t>96F-173-311</t>
  </si>
  <si>
    <t>970-163-312</t>
  </si>
  <si>
    <t>970-163-344</t>
  </si>
  <si>
    <t>970-167-232</t>
  </si>
  <si>
    <t>970-167-331</t>
  </si>
  <si>
    <t>970-169-232</t>
  </si>
  <si>
    <t>970-170-232</t>
  </si>
  <si>
    <t>970-171-232</t>
  </si>
  <si>
    <t>970-176-126</t>
  </si>
  <si>
    <t>970-176-211</t>
  </si>
  <si>
    <t>970-176-221</t>
  </si>
  <si>
    <t>970-176-232</t>
  </si>
  <si>
    <t>970-176-333</t>
  </si>
  <si>
    <t>970-176-411</t>
  </si>
  <si>
    <t>970-181-232</t>
  </si>
  <si>
    <t>980-169-192</t>
  </si>
  <si>
    <t>980-171-331</t>
  </si>
  <si>
    <t>980-177-392</t>
  </si>
  <si>
    <t>980-181-171</t>
  </si>
  <si>
    <t>980-181-198</t>
  </si>
  <si>
    <t>980-183-331</t>
  </si>
  <si>
    <t>980-185-392</t>
  </si>
  <si>
    <t>98A-140-418</t>
  </si>
  <si>
    <t>98A-140-462</t>
  </si>
  <si>
    <t>98A-171-541</t>
  </si>
  <si>
    <t>98A-176-131</t>
  </si>
  <si>
    <t>98A-181-121</t>
  </si>
  <si>
    <t>98A-181-146</t>
  </si>
  <si>
    <t>98A-181-198</t>
  </si>
  <si>
    <t>98A-181-211</t>
  </si>
  <si>
    <t>98A-181-551</t>
  </si>
  <si>
    <t>98B-172-418</t>
  </si>
  <si>
    <t>98B-172-542</t>
  </si>
  <si>
    <t>98B-182-541</t>
  </si>
  <si>
    <t>98B-185-318</t>
  </si>
  <si>
    <t>990-167-142</t>
  </si>
  <si>
    <t>990-167-171</t>
  </si>
  <si>
    <t>990-167-198</t>
  </si>
  <si>
    <t>990-167-221</t>
  </si>
  <si>
    <t>990-167-331</t>
  </si>
  <si>
    <t>990-169-181</t>
  </si>
  <si>
    <t>990-170-333</t>
  </si>
  <si>
    <t>990-171-151</t>
  </si>
  <si>
    <t>990-171-181</t>
  </si>
  <si>
    <t>990-176-171</t>
  </si>
  <si>
    <t>990-176-211</t>
  </si>
  <si>
    <t>990-176-221</t>
  </si>
  <si>
    <t>990-176-333</t>
  </si>
  <si>
    <t>990-176-392</t>
  </si>
  <si>
    <t>990-176-411</t>
  </si>
  <si>
    <t>990-177-198</t>
  </si>
  <si>
    <t>990-177-211</t>
  </si>
  <si>
    <t>990-177-221</t>
  </si>
  <si>
    <t>990-177-392</t>
  </si>
  <si>
    <t>990-181-171</t>
  </si>
  <si>
    <t>990-181-181</t>
  </si>
  <si>
    <t>990-181-198</t>
  </si>
  <si>
    <t>990-183-392</t>
  </si>
  <si>
    <t>990-183-411</t>
  </si>
  <si>
    <t>990-184-392</t>
  </si>
  <si>
    <t>990-185-181</t>
  </si>
  <si>
    <t>990-185-392</t>
  </si>
  <si>
    <t>995-167-394</t>
  </si>
  <si>
    <t>995-171-418</t>
  </si>
  <si>
    <t>995-174-394</t>
  </si>
  <si>
    <t>995-181-151</t>
  </si>
  <si>
    <t>995-181-171</t>
  </si>
  <si>
    <t>995-181-232</t>
  </si>
  <si>
    <t>995-181-331</t>
  </si>
  <si>
    <t>A23-175-327</t>
  </si>
  <si>
    <t>C37-175-462</t>
  </si>
  <si>
    <t>C39-175-411</t>
  </si>
  <si>
    <t>C39-175-451</t>
  </si>
  <si>
    <t>C62-175-113</t>
  </si>
  <si>
    <t>C62-175-171</t>
  </si>
  <si>
    <t>C62-175-198</t>
  </si>
  <si>
    <t>C62-175-211</t>
  </si>
  <si>
    <t>C62-175-221</t>
  </si>
  <si>
    <t>C67-175-418</t>
  </si>
  <si>
    <t>E11-175-113</t>
  </si>
  <si>
    <t>E11-175-141</t>
  </si>
  <si>
    <t>E11-175-151</t>
  </si>
  <si>
    <t>E11-175-211</t>
  </si>
  <si>
    <t>E11-175-231</t>
  </si>
  <si>
    <t>E11-175-233</t>
  </si>
  <si>
    <t>E11-175-234</t>
  </si>
  <si>
    <t>E11-175-235</t>
  </si>
  <si>
    <t>E28-175-232</t>
  </si>
  <si>
    <t>E28-175-233</t>
  </si>
  <si>
    <t>E29-175-113</t>
  </si>
  <si>
    <t>E29-175-131</t>
  </si>
  <si>
    <t>E29-175-151</t>
  </si>
  <si>
    <t>E29-175-153</t>
  </si>
  <si>
    <t>E29-175-211</t>
  </si>
  <si>
    <t>E29-175-232</t>
  </si>
  <si>
    <t>E29-175-233</t>
  </si>
  <si>
    <t>E29-175-239</t>
  </si>
  <si>
    <t>E29-175-312</t>
  </si>
  <si>
    <t>E29-175-332</t>
  </si>
  <si>
    <t>E29-175-411</t>
  </si>
  <si>
    <t>E29-175-462</t>
  </si>
  <si>
    <t>E31-175-311</t>
  </si>
  <si>
    <t>E31-175-392</t>
  </si>
  <si>
    <t>00A-ALL-116</t>
  </si>
  <si>
    <t>00B-ALL-135</t>
  </si>
  <si>
    <t>010-ALL-413</t>
  </si>
  <si>
    <t>01C-ALL-131</t>
  </si>
  <si>
    <t>020-ALL-232</t>
  </si>
  <si>
    <t>030-ALL-151</t>
  </si>
  <si>
    <t>040-ALL-198</t>
  </si>
  <si>
    <t>040-ALL-333</t>
  </si>
  <si>
    <t>050-ALL-148</t>
  </si>
  <si>
    <t>060-ALL-178</t>
  </si>
  <si>
    <t>060-ALL-394</t>
  </si>
  <si>
    <t>060-ALL-451</t>
  </si>
  <si>
    <t>060-ALL-472</t>
  </si>
  <si>
    <t>070-ALL-183</t>
  </si>
  <si>
    <t>070-ALL-394</t>
  </si>
  <si>
    <t>070-ALL-541</t>
  </si>
  <si>
    <t>080-ALL-198</t>
  </si>
  <si>
    <t>080-ALL-394</t>
  </si>
  <si>
    <t>090-ALL-146</t>
  </si>
  <si>
    <t>090-ALL-313</t>
  </si>
  <si>
    <t>09A-ALL-413</t>
  </si>
  <si>
    <t>09B-ALL-192</t>
  </si>
  <si>
    <t>100-ALL-232</t>
  </si>
  <si>
    <t>100-ALL-394</t>
  </si>
  <si>
    <t>10B-ALL-142</t>
  </si>
  <si>
    <t>110-ALL-117</t>
  </si>
  <si>
    <t>110-ALL-333</t>
  </si>
  <si>
    <t>110-ALL-394</t>
  </si>
  <si>
    <t>111-ALL-394</t>
  </si>
  <si>
    <t>11D-ALL-459</t>
  </si>
  <si>
    <t>120-ALL-134</t>
  </si>
  <si>
    <t>120-ALL-148</t>
  </si>
  <si>
    <t>120-ALL-333</t>
  </si>
  <si>
    <t>120-ALL-394</t>
  </si>
  <si>
    <t>120-ALL-472</t>
  </si>
  <si>
    <t>132-ALL-183</t>
  </si>
  <si>
    <t>13A-ALL-143</t>
  </si>
  <si>
    <t>13A-ALL-178</t>
  </si>
  <si>
    <t>13C-ALL-126</t>
  </si>
  <si>
    <t>13C-ALL-148</t>
  </si>
  <si>
    <t>13C-ALL-313</t>
  </si>
  <si>
    <t>13C-ALL-422</t>
  </si>
  <si>
    <t>13C-ALL-423</t>
  </si>
  <si>
    <t>13D-ALL-126</t>
  </si>
  <si>
    <t>13D-ALL-135</t>
  </si>
  <si>
    <t>13D-ALL-142</t>
  </si>
  <si>
    <t>13D-ALL-146</t>
  </si>
  <si>
    <t>13D-ALL-151</t>
  </si>
  <si>
    <t>140-ALL-333</t>
  </si>
  <si>
    <t>140-ALL-394</t>
  </si>
  <si>
    <t>150-ALL-113</t>
  </si>
  <si>
    <t>150-ALL-333</t>
  </si>
  <si>
    <t>150-ALL-459</t>
  </si>
  <si>
    <t>160-ALL-152</t>
  </si>
  <si>
    <t>160-ALL-351</t>
  </si>
  <si>
    <t>170-ALL-331</t>
  </si>
  <si>
    <t>180-ALL-132</t>
  </si>
  <si>
    <t>180-ALL-472</t>
  </si>
  <si>
    <t>182-ALL-148</t>
  </si>
  <si>
    <t>182-ALL-394</t>
  </si>
  <si>
    <t>190-ALL-163</t>
  </si>
  <si>
    <t>190-ALL-331</t>
  </si>
  <si>
    <t>19C-ALL-312</t>
  </si>
  <si>
    <t>200-ALL-113</t>
  </si>
  <si>
    <t>200-ALL-394</t>
  </si>
  <si>
    <t>20A-ALL-173</t>
  </si>
  <si>
    <t>210-ALL-188</t>
  </si>
  <si>
    <t>210-ALL-196</t>
  </si>
  <si>
    <t>210-ALL-423</t>
  </si>
  <si>
    <t>220-ALL-333</t>
  </si>
  <si>
    <t>220-ALL-394</t>
  </si>
  <si>
    <t>230-ALL-116</t>
  </si>
  <si>
    <t>230-ALL-129_1</t>
  </si>
  <si>
    <t>230-ALL-148</t>
  </si>
  <si>
    <t>230-ALL-333</t>
  </si>
  <si>
    <t>230-ALL-459</t>
  </si>
  <si>
    <t>240-ALL-147</t>
  </si>
  <si>
    <t>240-ALL-333</t>
  </si>
  <si>
    <t>240-ALL-422</t>
  </si>
  <si>
    <t>241-ALL-232</t>
  </si>
  <si>
    <t>24B-ALL-131</t>
  </si>
  <si>
    <t>24B-ALL-135</t>
  </si>
  <si>
    <t>24B-ALL-146</t>
  </si>
  <si>
    <t>24B-ALL-171</t>
  </si>
  <si>
    <t>250-ALL-313</t>
  </si>
  <si>
    <t>250-ALL-333</t>
  </si>
  <si>
    <t>250-ALL-351</t>
  </si>
  <si>
    <t>260-ALL-184</t>
  </si>
  <si>
    <t>26C-ALL-131</t>
  </si>
  <si>
    <t>270-ALL-147</t>
  </si>
  <si>
    <t>270-ALL-333</t>
  </si>
  <si>
    <t>280-ALL-133</t>
  </si>
  <si>
    <t>290-ALL-146</t>
  </si>
  <si>
    <t>290-ALL-198</t>
  </si>
  <si>
    <t>290-ALL-312</t>
  </si>
  <si>
    <t>290-ALL-326</t>
  </si>
  <si>
    <t>290-ALL-353</t>
  </si>
  <si>
    <t>290-ALL-394</t>
  </si>
  <si>
    <t>291-ALL-333</t>
  </si>
  <si>
    <t>292-ALL-542</t>
  </si>
  <si>
    <t>295-ALL-142</t>
  </si>
  <si>
    <t>295-ALL-394</t>
  </si>
  <si>
    <t>295-ALL-418</t>
  </si>
  <si>
    <t>295-ALL-532</t>
  </si>
  <si>
    <t>295-ALL-541</t>
  </si>
  <si>
    <t>29A-ALL-141</t>
  </si>
  <si>
    <t>29A-ALL-239</t>
  </si>
  <si>
    <t>300-ALL-333</t>
  </si>
  <si>
    <t>300-ALL-392</t>
  </si>
  <si>
    <t>300-ALL-542</t>
  </si>
  <si>
    <t>310-ALL-147</t>
  </si>
  <si>
    <t>310-ALL-165</t>
  </si>
  <si>
    <t>310-ALL-333</t>
  </si>
  <si>
    <t>320-ALL-331</t>
  </si>
  <si>
    <t>320-ALL-529</t>
  </si>
  <si>
    <t>320-ALL-542</t>
  </si>
  <si>
    <t>32B-ALL-183</t>
  </si>
  <si>
    <t>32C-ALL-135</t>
  </si>
  <si>
    <t>32D-ALL-312</t>
  </si>
  <si>
    <t>32H-ALL-325</t>
  </si>
  <si>
    <t>32K-ALL-142</t>
  </si>
  <si>
    <t>32K-ALL-231</t>
  </si>
  <si>
    <t>32S-ALL-121</t>
  </si>
  <si>
    <t>32S-ALL-131</t>
  </si>
  <si>
    <t>32S-ALL-142</t>
  </si>
  <si>
    <t>32S-ALL-229</t>
  </si>
  <si>
    <t>32S-ALL-231</t>
  </si>
  <si>
    <t>32S-ALL-317</t>
  </si>
  <si>
    <t>330-ALL-141</t>
  </si>
  <si>
    <t>330-ALL-176</t>
  </si>
  <si>
    <t>330-ALL-394</t>
  </si>
  <si>
    <t>33A-ALL-171</t>
  </si>
  <si>
    <t>33A-ALL-312</t>
  </si>
  <si>
    <t>340-ALL-234</t>
  </si>
  <si>
    <t>340-ALL-235</t>
  </si>
  <si>
    <t>340-ALL-351</t>
  </si>
  <si>
    <t>340-ALL-394</t>
  </si>
  <si>
    <t>340-ALL-472</t>
  </si>
  <si>
    <t>34Z-ALL-142</t>
  </si>
  <si>
    <t>34Z-ALL-314</t>
  </si>
  <si>
    <t>350-ALL-173</t>
  </si>
  <si>
    <t>350-ALL-312</t>
  </si>
  <si>
    <t>350-ALL-392</t>
  </si>
  <si>
    <t>360-ALL-472</t>
  </si>
  <si>
    <t>36B-ALL-542</t>
  </si>
  <si>
    <t>36F-ALL-135</t>
  </si>
  <si>
    <t>36F-ALL-333</t>
  </si>
  <si>
    <t>370-ALL-113</t>
  </si>
  <si>
    <t>380-ALL-394</t>
  </si>
  <si>
    <t>390-ALL-344</t>
  </si>
  <si>
    <t>390-ALL-351</t>
  </si>
  <si>
    <t>390-ALL-472</t>
  </si>
  <si>
    <t>39A-ALL-126</t>
  </si>
  <si>
    <t>39B-ALL-142</t>
  </si>
  <si>
    <t>400-ALL-188</t>
  </si>
  <si>
    <t>400-ALL-394</t>
  </si>
  <si>
    <t>410-ALL-129_1</t>
  </si>
  <si>
    <t>410-ALL-333</t>
  </si>
  <si>
    <t>410-ALL-394</t>
  </si>
  <si>
    <t>410-ALL-529</t>
  </si>
  <si>
    <t>41C-ALL-135</t>
  </si>
  <si>
    <t>41C-ALL-141</t>
  </si>
  <si>
    <t>41C-ALL-143</t>
  </si>
  <si>
    <t>41C-ALL-181</t>
  </si>
  <si>
    <t>41C-ALL-312</t>
  </si>
  <si>
    <t>41C-ALL-541</t>
  </si>
  <si>
    <t>41D-ALL-142</t>
  </si>
  <si>
    <t>41G-ALL-143</t>
  </si>
  <si>
    <t>41G-ALL-192</t>
  </si>
  <si>
    <t>41H-ALL-116</t>
  </si>
  <si>
    <t>41H-ALL-174</t>
  </si>
  <si>
    <t>41H-ALL-176</t>
  </si>
  <si>
    <t>41H-ALL-232</t>
  </si>
  <si>
    <t>41M-ALL-131</t>
  </si>
  <si>
    <t>41N-ALL-146</t>
  </si>
  <si>
    <t>420-ALL-126</t>
  </si>
  <si>
    <t>420-ALL-141</t>
  </si>
  <si>
    <t>420-ALL-312</t>
  </si>
  <si>
    <t>420-ALL-319</t>
  </si>
  <si>
    <t>420-ALL-331</t>
  </si>
  <si>
    <t>421-ALL-394</t>
  </si>
  <si>
    <t>422-ALL-551</t>
  </si>
  <si>
    <t>42A-ALL-121</t>
  </si>
  <si>
    <t>42A-ALL-131</t>
  </si>
  <si>
    <t>42A-ALL-142</t>
  </si>
  <si>
    <t>42A-ALL-146</t>
  </si>
  <si>
    <t>42A-ALL-229</t>
  </si>
  <si>
    <t>42A-ALL-317</t>
  </si>
  <si>
    <t>42A-ALL-318</t>
  </si>
  <si>
    <t>430-ALL-529</t>
  </si>
  <si>
    <t>43D-ALL-148</t>
  </si>
  <si>
    <t>440-ALL-113</t>
  </si>
  <si>
    <t>440-ALL-184</t>
  </si>
  <si>
    <t>440-ALL-191</t>
  </si>
  <si>
    <t>440-ALL-232</t>
  </si>
  <si>
    <t>440-ALL-351</t>
  </si>
  <si>
    <t>440-ALL-394</t>
  </si>
  <si>
    <t>44A-ALL-198</t>
  </si>
  <si>
    <t>460-ALL-333</t>
  </si>
  <si>
    <t>460-ALL-394</t>
  </si>
  <si>
    <t>460-ALL-461</t>
  </si>
  <si>
    <t>470-ALL-145</t>
  </si>
  <si>
    <t>470-ALL-151</t>
  </si>
  <si>
    <t>470-ALL-394</t>
  </si>
  <si>
    <t>490-ALL-331</t>
  </si>
  <si>
    <t>490-ALL-541</t>
  </si>
  <si>
    <t>490-ALL-551</t>
  </si>
  <si>
    <t>491-ALL-132</t>
  </si>
  <si>
    <t>491-ALL-145</t>
  </si>
  <si>
    <t>491-ALL-146</t>
  </si>
  <si>
    <t>491-ALL-151</t>
  </si>
  <si>
    <t>491-ALL-394</t>
  </si>
  <si>
    <t>49F-ALL-126</t>
  </si>
  <si>
    <t>49F-ALL-142</t>
  </si>
  <si>
    <t>49G-ALL-126</t>
  </si>
  <si>
    <t>49G-ALL-462</t>
  </si>
  <si>
    <t>500-ALL-394</t>
  </si>
  <si>
    <t>50Z-ALL-121</t>
  </si>
  <si>
    <t>510-ALL-188</t>
  </si>
  <si>
    <t>51A-ALL-143</t>
  </si>
  <si>
    <t>520-ALL-172</t>
  </si>
  <si>
    <t>520-ALL-333</t>
  </si>
  <si>
    <t>520-ALL-351</t>
  </si>
  <si>
    <t>530-ALL-162</t>
  </si>
  <si>
    <t>530-ALL-422</t>
  </si>
  <si>
    <t>540-ALL-392</t>
  </si>
  <si>
    <t>54A-ALL-318</t>
  </si>
  <si>
    <t>550-ALL-135</t>
  </si>
  <si>
    <t>550-ALL-188</t>
  </si>
  <si>
    <t>550-ALL-414</t>
  </si>
  <si>
    <t>55A-ALL-146</t>
  </si>
  <si>
    <t>55B-ALL-126</t>
  </si>
  <si>
    <t>55B-ALL-131</t>
  </si>
  <si>
    <t>55B-ALL-180</t>
  </si>
  <si>
    <t>55B-ALL-312</t>
  </si>
  <si>
    <t>560-ALL-125</t>
  </si>
  <si>
    <t>560-ALL-131</t>
  </si>
  <si>
    <t>560-ALL-333</t>
  </si>
  <si>
    <t>570-ALL-131</t>
  </si>
  <si>
    <t>570-ALL-176</t>
  </si>
  <si>
    <t>570-ALL-196</t>
  </si>
  <si>
    <t>570-ALL-394</t>
  </si>
  <si>
    <t>570-ALL-541</t>
  </si>
  <si>
    <t>590-ALL-114</t>
  </si>
  <si>
    <t>590-ALL-196</t>
  </si>
  <si>
    <t>590-ALL-394</t>
  </si>
  <si>
    <t>60B-ALL-173</t>
  </si>
  <si>
    <t>60B-ALL-192</t>
  </si>
  <si>
    <t>60B-ALL-325</t>
  </si>
  <si>
    <t>60B-ALL-331</t>
  </si>
  <si>
    <t>60I-ALL-333</t>
  </si>
  <si>
    <t>60J-ALL-148</t>
  </si>
  <si>
    <t>60L-ALL-141</t>
  </si>
  <si>
    <t>60L-ALL-142</t>
  </si>
  <si>
    <t>60L-ALL-221</t>
  </si>
  <si>
    <t>60L-ALL-317</t>
  </si>
  <si>
    <t>60N-ALL-126</t>
  </si>
  <si>
    <t>60P-ALL-198</t>
  </si>
  <si>
    <t>60P-ALL-327</t>
  </si>
  <si>
    <t>60Q-ALL-151</t>
  </si>
  <si>
    <t>60U-ALL-461</t>
  </si>
  <si>
    <t>610-ALL-394</t>
  </si>
  <si>
    <t>610-ALL-459</t>
  </si>
  <si>
    <t>610-ALL-472</t>
  </si>
  <si>
    <t>61L-ALL-173</t>
  </si>
  <si>
    <t>61M-ALL-192</t>
  </si>
  <si>
    <t>61Q-ALL-126</t>
  </si>
  <si>
    <t>61Q-ALL-141</t>
  </si>
  <si>
    <t>61Q-ALL-151</t>
  </si>
  <si>
    <t>61Q-ALL-162</t>
  </si>
  <si>
    <t>61Q-ALL-178</t>
  </si>
  <si>
    <t>61R-ALL-231</t>
  </si>
  <si>
    <t>61R-ALL-233</t>
  </si>
  <si>
    <t>61R-ALL-234</t>
  </si>
  <si>
    <t>61R-ALL-235</t>
  </si>
  <si>
    <t>61T-ALL-198</t>
  </si>
  <si>
    <t>61V-ALL-126</t>
  </si>
  <si>
    <t>61Y-ALL-121</t>
  </si>
  <si>
    <t>61Y-ALL-126</t>
  </si>
  <si>
    <t>61Y-ALL-311</t>
  </si>
  <si>
    <t>61Y-ALL-331</t>
  </si>
  <si>
    <t>620-ALL-394</t>
  </si>
  <si>
    <t>620-ALL-472</t>
  </si>
  <si>
    <t>62A-ALL-198</t>
  </si>
  <si>
    <t>62J-ALL-162</t>
  </si>
  <si>
    <t>63A-ALL-311</t>
  </si>
  <si>
    <t>63B-ALL-317</t>
  </si>
  <si>
    <t>640-ALL-333</t>
  </si>
  <si>
    <t>650-ALL-394</t>
  </si>
  <si>
    <t>65A-ALL-312</t>
  </si>
  <si>
    <t>65B-ALL-221</t>
  </si>
  <si>
    <t>65B-ALL-231</t>
  </si>
  <si>
    <t>65B-ALL-318</t>
  </si>
  <si>
    <t>65G-ALL-151</t>
  </si>
  <si>
    <t>65G-ALL-373</t>
  </si>
  <si>
    <t>660-ALL-124</t>
  </si>
  <si>
    <t>660-ALL-135</t>
  </si>
  <si>
    <t>660-ALL-141</t>
  </si>
  <si>
    <t>660-ALL-146</t>
  </si>
  <si>
    <t>660-ALL-147</t>
  </si>
  <si>
    <t>660-ALL-177</t>
  </si>
  <si>
    <t>660-ALL-394</t>
  </si>
  <si>
    <t>660-ALL-423</t>
  </si>
  <si>
    <t>660-ALL-451</t>
  </si>
  <si>
    <t>66A-ALL-143</t>
  </si>
  <si>
    <t>66A-ALL-317</t>
  </si>
  <si>
    <t>670-ALL-394</t>
  </si>
  <si>
    <t>67B-ALL-148</t>
  </si>
  <si>
    <t>680-ALL-331</t>
  </si>
  <si>
    <t>680-ALL-333</t>
  </si>
  <si>
    <t>680-ALL-394</t>
  </si>
  <si>
    <t>681-ALL-394</t>
  </si>
  <si>
    <t>68A-ALL-399</t>
  </si>
  <si>
    <t>68C-ALL-399</t>
  </si>
  <si>
    <t>69A-ALL-129_2</t>
  </si>
  <si>
    <t>69A-ALL-162</t>
  </si>
  <si>
    <t>69A-ALL-171</t>
  </si>
  <si>
    <t>69A-ALL-192</t>
  </si>
  <si>
    <t>69A-ALL-332</t>
  </si>
  <si>
    <t>69A-ALL-333</t>
  </si>
  <si>
    <t>700-ALL-394</t>
  </si>
  <si>
    <t>710-ALL-333</t>
  </si>
  <si>
    <t>710-ALL-351</t>
  </si>
  <si>
    <t>710-ALL-423</t>
  </si>
  <si>
    <t>720-ALL-192</t>
  </si>
  <si>
    <t>730-ALL-188</t>
  </si>
  <si>
    <t>730-ALL-331</t>
  </si>
  <si>
    <t>73B-ALL-317</t>
  </si>
  <si>
    <t>740-ALL-145</t>
  </si>
  <si>
    <t>740-ALL-394</t>
  </si>
  <si>
    <t>74C-ALL-325</t>
  </si>
  <si>
    <t>750-ALL-394</t>
  </si>
  <si>
    <t>750-ALL-523</t>
  </si>
  <si>
    <t>760-ALL-129_1</t>
  </si>
  <si>
    <t>760-ALL-183</t>
  </si>
  <si>
    <t>760-ALL-314</t>
  </si>
  <si>
    <t>760-ALL-333</t>
  </si>
  <si>
    <t>760-ALL-351</t>
  </si>
  <si>
    <t>760-ALL-394</t>
  </si>
  <si>
    <t>761-ALL-331</t>
  </si>
  <si>
    <t>761-ALL-343</t>
  </si>
  <si>
    <t>761-ALL-394</t>
  </si>
  <si>
    <t>76A-ALL-423</t>
  </si>
  <si>
    <t>770-ALL-198</t>
  </si>
  <si>
    <t>770-ALL-232</t>
  </si>
  <si>
    <t>770-ALL-394</t>
  </si>
  <si>
    <t>780-ALL-183</t>
  </si>
  <si>
    <t>780-ALL-331</t>
  </si>
  <si>
    <t>780-ALL-394</t>
  </si>
  <si>
    <t>780-ALL-461</t>
  </si>
  <si>
    <t>78C-ALL-121</t>
  </si>
  <si>
    <t>78C-ALL-196</t>
  </si>
  <si>
    <t>78C-ALL-197</t>
  </si>
  <si>
    <t>78C-ALL-411</t>
  </si>
  <si>
    <t>790-ALL-121</t>
  </si>
  <si>
    <t>790-ALL-145</t>
  </si>
  <si>
    <t>790-ALL-164</t>
  </si>
  <si>
    <t>800-ALL-423</t>
  </si>
  <si>
    <t>800-ALL-472</t>
  </si>
  <si>
    <t>810-ALL-332</t>
  </si>
  <si>
    <t>810-ALL-394</t>
  </si>
  <si>
    <t>81A-ALL-142</t>
  </si>
  <si>
    <t>820-ALL-199</t>
  </si>
  <si>
    <t>820-ALL-394</t>
  </si>
  <si>
    <t>830-ALL-116</t>
  </si>
  <si>
    <t>830-ALL-394</t>
  </si>
  <si>
    <t>830-ALL-423</t>
  </si>
  <si>
    <t>840-ALL-333</t>
  </si>
  <si>
    <t>84B-ALL-121</t>
  </si>
  <si>
    <t>850-ALL-183</t>
  </si>
  <si>
    <t>860-ALL-141</t>
  </si>
  <si>
    <t>860-ALL-147</t>
  </si>
  <si>
    <t>860-ALL-394</t>
  </si>
  <si>
    <t>861-ALL-126</t>
  </si>
  <si>
    <t>861-ALL-181</t>
  </si>
  <si>
    <t>861-ALL-351</t>
  </si>
  <si>
    <t>861-ALL-459</t>
  </si>
  <si>
    <t>880-ALL-394</t>
  </si>
  <si>
    <t>890-ALL-192</t>
  </si>
  <si>
    <t>890-ALL-333</t>
  </si>
  <si>
    <t>900-ALL-148</t>
  </si>
  <si>
    <t>90F-ALL-171</t>
  </si>
  <si>
    <t>910-ALL-142</t>
  </si>
  <si>
    <t>910-ALL-147</t>
  </si>
  <si>
    <t>910-ALL-151</t>
  </si>
  <si>
    <t>910-ALL-331</t>
  </si>
  <si>
    <t>91B-ALL-326</t>
  </si>
  <si>
    <t>91B-ALL-526</t>
  </si>
  <si>
    <t>92B-ALL-234</t>
  </si>
  <si>
    <t>92F-ALL-317</t>
  </si>
  <si>
    <t>92F-ALL-318</t>
  </si>
  <si>
    <t>92P-ALL-312</t>
  </si>
  <si>
    <t>92P-ALL-325</t>
  </si>
  <si>
    <t>92P-ALL-541</t>
  </si>
  <si>
    <t>92V-ALL-143</t>
  </si>
  <si>
    <t>92W-ALL-126</t>
  </si>
  <si>
    <t>92W-ALL-131</t>
  </si>
  <si>
    <t>930-ALL-181</t>
  </si>
  <si>
    <t>93A-ALL-142</t>
  </si>
  <si>
    <t>93L-ALL-131</t>
  </si>
  <si>
    <t>93L-ALL-418</t>
  </si>
  <si>
    <t>93R-ALL-317</t>
  </si>
  <si>
    <t>93R-ALL-461</t>
  </si>
  <si>
    <t>93T-ALL-126</t>
  </si>
  <si>
    <t>93T-ALL-192</t>
  </si>
  <si>
    <t>93T-ALL-198</t>
  </si>
  <si>
    <t>93T-ALL-462</t>
  </si>
  <si>
    <t>93V-ALL-135</t>
  </si>
  <si>
    <t>93V-ALL-311</t>
  </si>
  <si>
    <t>940-ALL-129_2</t>
  </si>
  <si>
    <t>940-ALL-191</t>
  </si>
  <si>
    <t>940-ALL-327</t>
  </si>
  <si>
    <t>940-ALL-525</t>
  </si>
  <si>
    <t>950-ALL-192</t>
  </si>
  <si>
    <t>950-ALL-424</t>
  </si>
  <si>
    <t>960-ALL-343</t>
  </si>
  <si>
    <t>96C-ALL-113</t>
  </si>
  <si>
    <t>96C-ALL-127</t>
  </si>
  <si>
    <t>96C-ALL-143</t>
  </si>
  <si>
    <t>970-ALL-333</t>
  </si>
  <si>
    <t>970-ALL-344</t>
  </si>
  <si>
    <t>98A-ALL-131</t>
  </si>
  <si>
    <t>98B-ALL-318</t>
  </si>
  <si>
    <t>98B-ALL-541</t>
  </si>
  <si>
    <t>990-ALL-151</t>
  </si>
  <si>
    <t>990-ALL-333</t>
  </si>
  <si>
    <t>A23-ALL-327</t>
  </si>
  <si>
    <t>C37-ALL-462</t>
  </si>
  <si>
    <t>C39-ALL-411</t>
  </si>
  <si>
    <t>C39-ALL-451</t>
  </si>
  <si>
    <t>C62-ALL-171</t>
  </si>
  <si>
    <t>C67-ALL-418</t>
  </si>
  <si>
    <t>E11-ALL-151</t>
  </si>
  <si>
    <t>E28-ALL-232</t>
  </si>
  <si>
    <t>E28-ALL-233</t>
  </si>
  <si>
    <t>E29-ALL-113</t>
  </si>
  <si>
    <t>E29-ALL-131</t>
  </si>
  <si>
    <t>E29-ALL-151</t>
  </si>
  <si>
    <t>E29-ALL-153</t>
  </si>
  <si>
    <t>E29-ALL-211</t>
  </si>
  <si>
    <t>E29-ALL-232</t>
  </si>
  <si>
    <t>E29-ALL-233</t>
  </si>
  <si>
    <t>E29-ALL-239</t>
  </si>
  <si>
    <t>E29-ALL-312</t>
  </si>
  <si>
    <t>E29-ALL-332</t>
  </si>
  <si>
    <t>E29-ALL-411</t>
  </si>
  <si>
    <t>E29-ALL-462</t>
  </si>
  <si>
    <t>E31-ALL-311</t>
  </si>
  <si>
    <t>E31-ALL-392</t>
  </si>
  <si>
    <t>ALL-ALL-353</t>
  </si>
  <si>
    <t>ALL-ALL-373</t>
  </si>
  <si>
    <t>ALL-ALL-525</t>
  </si>
  <si>
    <t>ALL-ALL-529</t>
  </si>
  <si>
    <t>ALL-121-399</t>
  </si>
  <si>
    <t>ALL-124-411</t>
  </si>
  <si>
    <t>ALL-135-411</t>
  </si>
  <si>
    <t>ALL-137-399</t>
  </si>
  <si>
    <t>ALL-140-311</t>
  </si>
  <si>
    <t>ALL-140-462</t>
  </si>
  <si>
    <t>ALL-165-394</t>
  </si>
  <si>
    <t>ALL-166-394</t>
  </si>
  <si>
    <t>ALL-167-394</t>
  </si>
  <si>
    <t>ALL-168-146</t>
  </si>
  <si>
    <t>ALL-168-162</t>
  </si>
  <si>
    <t>ALL-168-232</t>
  </si>
  <si>
    <t>ALL-168-351</t>
  </si>
  <si>
    <t>ALL-168-394</t>
  </si>
  <si>
    <t>ALL-169-191</t>
  </si>
  <si>
    <t>ALL-169-394</t>
  </si>
  <si>
    <t>ALL-169-411</t>
  </si>
  <si>
    <t>ALL-170-135</t>
  </si>
  <si>
    <t>ALL-170-394</t>
  </si>
  <si>
    <t>ALL-170-423</t>
  </si>
  <si>
    <t>ALL-171-373</t>
  </si>
  <si>
    <t>ALL-171-525</t>
  </si>
  <si>
    <t>ALL-171-529</t>
  </si>
  <si>
    <t>ALL-172-317</t>
  </si>
  <si>
    <t>ALL-172-324</t>
  </si>
  <si>
    <t>ALL-173-411</t>
  </si>
  <si>
    <t>ALL-174-394</t>
  </si>
  <si>
    <t>ALL-176-124</t>
  </si>
  <si>
    <t>ALL-176-126</t>
  </si>
  <si>
    <t>ALL-176-129_2</t>
  </si>
  <si>
    <t>ALL-176-131</t>
  </si>
  <si>
    <t>ALL-176-135</t>
  </si>
  <si>
    <t>ALL-176-142</t>
  </si>
  <si>
    <t>ALL-176-146</t>
  </si>
  <si>
    <t>ALL-176-147</t>
  </si>
  <si>
    <t>ALL-176-151</t>
  </si>
  <si>
    <t>ALL-176-162</t>
  </si>
  <si>
    <t>ALL-176-171</t>
  </si>
  <si>
    <t>ALL-176-173</t>
  </si>
  <si>
    <t>ALL-176-174</t>
  </si>
  <si>
    <t>ALL-176-176</t>
  </si>
  <si>
    <t>ALL-176-196</t>
  </si>
  <si>
    <t>ALL-176-229</t>
  </si>
  <si>
    <t>ALL-176-312</t>
  </si>
  <si>
    <t>ALL-176-331</t>
  </si>
  <si>
    <t>ALL-176-394</t>
  </si>
  <si>
    <t>ALL-176-423</t>
  </si>
  <si>
    <t>ALL-176-424</t>
  </si>
  <si>
    <t>ALL-176-459</t>
  </si>
  <si>
    <t>ALL-177-116</t>
  </si>
  <si>
    <t>ALL-177-121</t>
  </si>
  <si>
    <t>ALL-177-126</t>
  </si>
  <si>
    <t>ALL-177-129_2</t>
  </si>
  <si>
    <t>ALL-177-131</t>
  </si>
  <si>
    <t>ALL-177-135</t>
  </si>
  <si>
    <t>ALL-177-146</t>
  </si>
  <si>
    <t>ALL-177-147</t>
  </si>
  <si>
    <t>ALL-177-151</t>
  </si>
  <si>
    <t>ALL-177-171</t>
  </si>
  <si>
    <t>ALL-177-173</t>
  </si>
  <si>
    <t>ALL-177-174</t>
  </si>
  <si>
    <t>ALL-177-176</t>
  </si>
  <si>
    <t>ALL-177-191</t>
  </si>
  <si>
    <t>ALL-177-192</t>
  </si>
  <si>
    <t>ALL-177-196</t>
  </si>
  <si>
    <t>ALL-177-229</t>
  </si>
  <si>
    <t>ALL-177-231</t>
  </si>
  <si>
    <t>ALL-177-331</t>
  </si>
  <si>
    <t>ALL-177-332</t>
  </si>
  <si>
    <t>ALL-177-394</t>
  </si>
  <si>
    <t>ALL-177-424</t>
  </si>
  <si>
    <t>ALL-177-459</t>
  </si>
  <si>
    <t>ALL-177-472</t>
  </si>
  <si>
    <t>ALL-178-394</t>
  </si>
  <si>
    <t>ALL-181-149</t>
  </si>
  <si>
    <t>ALL-181-177</t>
  </si>
  <si>
    <t>ALL-181-373</t>
  </si>
  <si>
    <t>ALL-181-529</t>
  </si>
  <si>
    <t>ALL-182-126</t>
  </si>
  <si>
    <t>ALL-182-143</t>
  </si>
  <si>
    <t>ALL-183-351</t>
  </si>
  <si>
    <t>ALL-183-394</t>
  </si>
  <si>
    <t>ALL-183-422</t>
  </si>
  <si>
    <t>ALL-183-423</t>
  </si>
  <si>
    <t>ALL-184-113</t>
  </si>
  <si>
    <t>ALL-184-184</t>
  </si>
  <si>
    <t>ALL-184-199</t>
  </si>
  <si>
    <t>ALL-184-333</t>
  </si>
  <si>
    <t>ALL-184-344</t>
  </si>
  <si>
    <t>ALL-184-394</t>
  </si>
  <si>
    <t>ALL-184-461</t>
  </si>
  <si>
    <t>ALL-184-541</t>
  </si>
  <si>
    <t>ALL-185-171</t>
  </si>
  <si>
    <t>ALL-185-353</t>
  </si>
  <si>
    <t>ALL-186-126</t>
  </si>
  <si>
    <t>ALL-186-131</t>
  </si>
  <si>
    <t>ALL-186-134</t>
  </si>
  <si>
    <t>ALL-187-392</t>
  </si>
  <si>
    <t>ALL-193-394</t>
  </si>
  <si>
    <t>ALL-194-171</t>
  </si>
  <si>
    <t>ALL-194-392</t>
  </si>
  <si>
    <t>ALL-194-413</t>
  </si>
  <si>
    <t>ALL-195-116</t>
  </si>
  <si>
    <t>ALL-195-211</t>
  </si>
  <si>
    <t>ALL-195-221</t>
  </si>
  <si>
    <t>ALL-195-392</t>
  </si>
  <si>
    <t>ALL-197-392</t>
  </si>
  <si>
    <t>ALL-202-142</t>
  </si>
  <si>
    <t>ALL-203-392</t>
  </si>
  <si>
    <t>ALL-203-411</t>
  </si>
  <si>
    <t>ALL-205-113</t>
  </si>
  <si>
    <t>ALL-205-192</t>
  </si>
  <si>
    <t>ALL-205-392</t>
  </si>
  <si>
    <t>ALL-205-394</t>
  </si>
  <si>
    <t>525</t>
  </si>
  <si>
    <t>Plumbing Contract</t>
  </si>
  <si>
    <t>00A-181-311</t>
  </si>
  <si>
    <t>00B-181-135</t>
  </si>
  <si>
    <t>010-176-171</t>
  </si>
  <si>
    <t>010-176-192</t>
  </si>
  <si>
    <t>010-176-198</t>
  </si>
  <si>
    <t>010-176-211</t>
  </si>
  <si>
    <t>010-176-221</t>
  </si>
  <si>
    <t>010-176-333</t>
  </si>
  <si>
    <t>010-177-351</t>
  </si>
  <si>
    <t>01F-181-114</t>
  </si>
  <si>
    <t>030-192-311</t>
  </si>
  <si>
    <t>030-193-311</t>
  </si>
  <si>
    <t>040-174-183</t>
  </si>
  <si>
    <t>040-174-211</t>
  </si>
  <si>
    <t>040-174-221</t>
  </si>
  <si>
    <t>040-177-333</t>
  </si>
  <si>
    <t>050-163-183</t>
  </si>
  <si>
    <t>050-171-116</t>
  </si>
  <si>
    <t>050-171-183</t>
  </si>
  <si>
    <t>050-177-192</t>
  </si>
  <si>
    <t>050-177-211</t>
  </si>
  <si>
    <t>050-177-221</t>
  </si>
  <si>
    <t>050-177-333</t>
  </si>
  <si>
    <t>050-181-178</t>
  </si>
  <si>
    <t>06B-171-183</t>
  </si>
  <si>
    <t>06B-171-312</t>
  </si>
  <si>
    <t>070-181-116</t>
  </si>
  <si>
    <t>070-181-135</t>
  </si>
  <si>
    <t>070-181-151</t>
  </si>
  <si>
    <t>070-181-529</t>
  </si>
  <si>
    <t>090-181-162</t>
  </si>
  <si>
    <t>090-184-331</t>
  </si>
  <si>
    <t>100-171-418</t>
  </si>
  <si>
    <t>100-176-126</t>
  </si>
  <si>
    <t>10A-181-135</t>
  </si>
  <si>
    <t>110-176-151</t>
  </si>
  <si>
    <t>110-176-192</t>
  </si>
  <si>
    <t>110-176-211</t>
  </si>
  <si>
    <t>110-176-221</t>
  </si>
  <si>
    <t>110-177-126</t>
  </si>
  <si>
    <t>110-177-151</t>
  </si>
  <si>
    <t>110-177-171</t>
  </si>
  <si>
    <t>110-177-173</t>
  </si>
  <si>
    <t>110-177-192</t>
  </si>
  <si>
    <t>110-177-211</t>
  </si>
  <si>
    <t>110-177-221</t>
  </si>
  <si>
    <t>110-181-126</t>
  </si>
  <si>
    <t>110-181-145</t>
  </si>
  <si>
    <t>110-181-146</t>
  </si>
  <si>
    <t>110-181-147</t>
  </si>
  <si>
    <t>110-181-151</t>
  </si>
  <si>
    <t>110-181-152</t>
  </si>
  <si>
    <t>110-181-153</t>
  </si>
  <si>
    <t>110-181-172</t>
  </si>
  <si>
    <t>110-181-173</t>
  </si>
  <si>
    <t>110-181-459</t>
  </si>
  <si>
    <t>111-171-198</t>
  </si>
  <si>
    <t>111-176-171</t>
  </si>
  <si>
    <t>111-177-198</t>
  </si>
  <si>
    <t>111-177-211</t>
  </si>
  <si>
    <t>111-177-221</t>
  </si>
  <si>
    <t>111-177-351</t>
  </si>
  <si>
    <t>111-181-142</t>
  </si>
  <si>
    <t>111-181-198</t>
  </si>
  <si>
    <t>11A-181-131</t>
  </si>
  <si>
    <t>11B-192-311</t>
  </si>
  <si>
    <t>11B-193-311</t>
  </si>
  <si>
    <t>11C-176-192</t>
  </si>
  <si>
    <t>11C-176-211</t>
  </si>
  <si>
    <t>11C-177-192</t>
  </si>
  <si>
    <t>11C-177-211</t>
  </si>
  <si>
    <t>11D-167-121</t>
  </si>
  <si>
    <t>11D-167-141</t>
  </si>
  <si>
    <t>11D-167-211</t>
  </si>
  <si>
    <t>11D-167-229</t>
  </si>
  <si>
    <t>11D-193-418</t>
  </si>
  <si>
    <t>11F-171-411</t>
  </si>
  <si>
    <t>11F-192-311</t>
  </si>
  <si>
    <t>120-176-131</t>
  </si>
  <si>
    <t>120-176-142</t>
  </si>
  <si>
    <t>120-176-162</t>
  </si>
  <si>
    <t>120-176-171</t>
  </si>
  <si>
    <t>120-176-211</t>
  </si>
  <si>
    <t>120-176-221</t>
  </si>
  <si>
    <t>120-177-121</t>
  </si>
  <si>
    <t>120-177-146</t>
  </si>
  <si>
    <t>120-177-171</t>
  </si>
  <si>
    <t>120-177-211</t>
  </si>
  <si>
    <t>120-177-221</t>
  </si>
  <si>
    <t>120-181-133</t>
  </si>
  <si>
    <t>120-181-144</t>
  </si>
  <si>
    <t>120-181-145</t>
  </si>
  <si>
    <t>120-181-331</t>
  </si>
  <si>
    <t>120-181-332</t>
  </si>
  <si>
    <t>120-181-522</t>
  </si>
  <si>
    <t>12A-165-411</t>
  </si>
  <si>
    <t>12A-167-411</t>
  </si>
  <si>
    <t>12A-192-311</t>
  </si>
  <si>
    <t>12A-193-418</t>
  </si>
  <si>
    <t>130-176-198</t>
  </si>
  <si>
    <t>130-176-211</t>
  </si>
  <si>
    <t>130-176-221</t>
  </si>
  <si>
    <t>130-177-198</t>
  </si>
  <si>
    <t>130-177-211</t>
  </si>
  <si>
    <t>130-177-221</t>
  </si>
  <si>
    <t>130-177-411</t>
  </si>
  <si>
    <t>130-192-311</t>
  </si>
  <si>
    <t>132-163-192</t>
  </si>
  <si>
    <t>132-176-126</t>
  </si>
  <si>
    <t>132-176-142</t>
  </si>
  <si>
    <t>132-176-171</t>
  </si>
  <si>
    <t>132-176-211</t>
  </si>
  <si>
    <t>132-176-221</t>
  </si>
  <si>
    <t>132-177-126</t>
  </si>
  <si>
    <t>132-177-151</t>
  </si>
  <si>
    <t>132-177-162</t>
  </si>
  <si>
    <t>132-177-211</t>
  </si>
  <si>
    <t>132-177-221</t>
  </si>
  <si>
    <t>132-181-126</t>
  </si>
  <si>
    <t>132-181-142</t>
  </si>
  <si>
    <t>132-181-191</t>
  </si>
  <si>
    <t>132-185-126</t>
  </si>
  <si>
    <t>132-185-132</t>
  </si>
  <si>
    <t>132-185-133</t>
  </si>
  <si>
    <t>132-185-144</t>
  </si>
  <si>
    <t>132-185-145</t>
  </si>
  <si>
    <t>132-185-147</t>
  </si>
  <si>
    <t>132-185-171</t>
  </si>
  <si>
    <t>13A-181-141</t>
  </si>
  <si>
    <t>13A-193-418</t>
  </si>
  <si>
    <t>140-167-192</t>
  </si>
  <si>
    <t>140-167-221</t>
  </si>
  <si>
    <t>140-176-331</t>
  </si>
  <si>
    <t>140-177-196</t>
  </si>
  <si>
    <t>140-177-211</t>
  </si>
  <si>
    <t>140-177-221</t>
  </si>
  <si>
    <t>140-177-312</t>
  </si>
  <si>
    <t>140-177-333</t>
  </si>
  <si>
    <t>140-185-192</t>
  </si>
  <si>
    <t>140-185-221</t>
  </si>
  <si>
    <t>140-186-312</t>
  </si>
  <si>
    <t>150-167-133</t>
  </si>
  <si>
    <t>150-167-211</t>
  </si>
  <si>
    <t>150-176-121</t>
  </si>
  <si>
    <t>150-176-171</t>
  </si>
  <si>
    <t>150-176-198</t>
  </si>
  <si>
    <t>150-176-211</t>
  </si>
  <si>
    <t>150-177-121</t>
  </si>
  <si>
    <t>150-177-211</t>
  </si>
  <si>
    <t>150-181-126</t>
  </si>
  <si>
    <t>160-176-116</t>
  </si>
  <si>
    <t>160-176-121</t>
  </si>
  <si>
    <t>160-176-131</t>
  </si>
  <si>
    <t>160-176-142</t>
  </si>
  <si>
    <t>160-176-171</t>
  </si>
  <si>
    <t>160-176-211</t>
  </si>
  <si>
    <t>160-176-221</t>
  </si>
  <si>
    <t>160-176-333</t>
  </si>
  <si>
    <t>160-176-411</t>
  </si>
  <si>
    <t>160-181-418</t>
  </si>
  <si>
    <t>170-171-167</t>
  </si>
  <si>
    <t>170-171-192</t>
  </si>
  <si>
    <t>170-181-184</t>
  </si>
  <si>
    <t>170-181-311</t>
  </si>
  <si>
    <t>180-171-188</t>
  </si>
  <si>
    <t>180-176-126</t>
  </si>
  <si>
    <t>180-176-171</t>
  </si>
  <si>
    <t>180-176-211</t>
  </si>
  <si>
    <t>180-176-221</t>
  </si>
  <si>
    <t>180-177-126</t>
  </si>
  <si>
    <t>180-177-211</t>
  </si>
  <si>
    <t>180-177-221</t>
  </si>
  <si>
    <t>182-177-333</t>
  </si>
  <si>
    <t>182-181-192</t>
  </si>
  <si>
    <t>190-171-144</t>
  </si>
  <si>
    <t>190-171-147</t>
  </si>
  <si>
    <t>190-171-151</t>
  </si>
  <si>
    <t>190-171-167</t>
  </si>
  <si>
    <t>190-176-311</t>
  </si>
  <si>
    <t>190-185-126</t>
  </si>
  <si>
    <t>190-185-142</t>
  </si>
  <si>
    <t>200-169-192</t>
  </si>
  <si>
    <t>200-171-135</t>
  </si>
  <si>
    <t>200-171-231</t>
  </si>
  <si>
    <t>200-176-126</t>
  </si>
  <si>
    <t>200-176-151</t>
  </si>
  <si>
    <t>200-177-126</t>
  </si>
  <si>
    <t>200-177-211</t>
  </si>
  <si>
    <t>200-177-221</t>
  </si>
  <si>
    <t>200-181-126</t>
  </si>
  <si>
    <t>200-181-142</t>
  </si>
  <si>
    <t>200-181-171</t>
  </si>
  <si>
    <t>200-181-199</t>
  </si>
  <si>
    <t>200-185-151</t>
  </si>
  <si>
    <t>210-176-121</t>
  </si>
  <si>
    <t>210-176-131</t>
  </si>
  <si>
    <t>210-176-211</t>
  </si>
  <si>
    <t>210-176-221</t>
  </si>
  <si>
    <t>210-177-131</t>
  </si>
  <si>
    <t>220-163-399</t>
  </si>
  <si>
    <t>220-177-171</t>
  </si>
  <si>
    <t>220-177-198</t>
  </si>
  <si>
    <t>220-177-211</t>
  </si>
  <si>
    <t>220-177-221</t>
  </si>
  <si>
    <t>230-167-311</t>
  </si>
  <si>
    <t>230-170-331</t>
  </si>
  <si>
    <t>230-171-116</t>
  </si>
  <si>
    <t>230-171-129_1</t>
  </si>
  <si>
    <t>230-171-131</t>
  </si>
  <si>
    <t>230-176-116</t>
  </si>
  <si>
    <t>230-176-126</t>
  </si>
  <si>
    <t>230-176-211</t>
  </si>
  <si>
    <t>230-176-221</t>
  </si>
  <si>
    <t>230-177-126</t>
  </si>
  <si>
    <t>230-183-121</t>
  </si>
  <si>
    <t>230-183-142</t>
  </si>
  <si>
    <t>230-185-231</t>
  </si>
  <si>
    <t>23A-171-422</t>
  </si>
  <si>
    <t>240-163-171</t>
  </si>
  <si>
    <t>240-177-121</t>
  </si>
  <si>
    <t>241-181-331</t>
  </si>
  <si>
    <t>241-181-413</t>
  </si>
  <si>
    <t>241-192-311</t>
  </si>
  <si>
    <t>241-193-311</t>
  </si>
  <si>
    <t>250-171-196</t>
  </si>
  <si>
    <t>250-181-135</t>
  </si>
  <si>
    <t>250-181-147</t>
  </si>
  <si>
    <t>250-181-361</t>
  </si>
  <si>
    <t>260-163-399</t>
  </si>
  <si>
    <t>260-165-399</t>
  </si>
  <si>
    <t>260-167-399</t>
  </si>
  <si>
    <t>260-170-399</t>
  </si>
  <si>
    <t>260-176-131</t>
  </si>
  <si>
    <t>260-176-151</t>
  </si>
  <si>
    <t>260-176-171</t>
  </si>
  <si>
    <t>260-176-173</t>
  </si>
  <si>
    <t>260-176-199</t>
  </si>
  <si>
    <t>260-176-332</t>
  </si>
  <si>
    <t>260-177-171</t>
  </si>
  <si>
    <t>260-177-198</t>
  </si>
  <si>
    <t>260-177-211</t>
  </si>
  <si>
    <t>260-177-221</t>
  </si>
  <si>
    <t>260-181-113</t>
  </si>
  <si>
    <t>260-185-132</t>
  </si>
  <si>
    <t>260-185-187</t>
  </si>
  <si>
    <t>26C-176-121</t>
  </si>
  <si>
    <t>26C-177-121</t>
  </si>
  <si>
    <t>270-177-198</t>
  </si>
  <si>
    <t>270-184-146</t>
  </si>
  <si>
    <t>270-184-211</t>
  </si>
  <si>
    <t>270-184-221</t>
  </si>
  <si>
    <t>280-203-399</t>
  </si>
  <si>
    <t>290-176-126</t>
  </si>
  <si>
    <t>290-176-162</t>
  </si>
  <si>
    <t>290-176-211</t>
  </si>
  <si>
    <t>290-176-221</t>
  </si>
  <si>
    <t>290-181-126</t>
  </si>
  <si>
    <t>290-181-142</t>
  </si>
  <si>
    <t>290-181-162</t>
  </si>
  <si>
    <t>290-181-171</t>
  </si>
  <si>
    <t>290-181-174</t>
  </si>
  <si>
    <t>290-181-176</t>
  </si>
  <si>
    <t>290-181-462</t>
  </si>
  <si>
    <t>290-181-523</t>
  </si>
  <si>
    <t>290-184-221</t>
  </si>
  <si>
    <t>290-193-418</t>
  </si>
  <si>
    <t>291-167-198</t>
  </si>
  <si>
    <t>291-167-211</t>
  </si>
  <si>
    <t>291-167-221</t>
  </si>
  <si>
    <t>291-176-171</t>
  </si>
  <si>
    <t>291-176-198</t>
  </si>
  <si>
    <t>291-176-211</t>
  </si>
  <si>
    <t>291-176-221</t>
  </si>
  <si>
    <t>291-176-411</t>
  </si>
  <si>
    <t>291-177-171</t>
  </si>
  <si>
    <t>291-181-191</t>
  </si>
  <si>
    <t>291-183-192</t>
  </si>
  <si>
    <t>291-185-192</t>
  </si>
  <si>
    <t>291-185-211</t>
  </si>
  <si>
    <t>291-185-221</t>
  </si>
  <si>
    <t>292-170-121</t>
  </si>
  <si>
    <t>292-170-211</t>
  </si>
  <si>
    <t>292-170-221</t>
  </si>
  <si>
    <t>292-171-326</t>
  </si>
  <si>
    <t>292-176-121</t>
  </si>
  <si>
    <t>292-176-171</t>
  </si>
  <si>
    <t>292-176-211</t>
  </si>
  <si>
    <t>292-176-221</t>
  </si>
  <si>
    <t>292-176-333</t>
  </si>
  <si>
    <t>292-177-116</t>
  </si>
  <si>
    <t>292-177-121</t>
  </si>
  <si>
    <t>292-177-211</t>
  </si>
  <si>
    <t>292-177-221</t>
  </si>
  <si>
    <t>292-177-333</t>
  </si>
  <si>
    <t>292-177-351</t>
  </si>
  <si>
    <t>292-184-198</t>
  </si>
  <si>
    <t>292-184-211</t>
  </si>
  <si>
    <t>292-184-221</t>
  </si>
  <si>
    <t>292-185-192</t>
  </si>
  <si>
    <t>292-185-211</t>
  </si>
  <si>
    <t>292-185-221</t>
  </si>
  <si>
    <t>29A-192-311</t>
  </si>
  <si>
    <t>300-177-411</t>
  </si>
  <si>
    <t>300-181-153</t>
  </si>
  <si>
    <t>300-181-192</t>
  </si>
  <si>
    <t>300-181-312</t>
  </si>
  <si>
    <t>310-171-173</t>
  </si>
  <si>
    <t>310-181-172</t>
  </si>
  <si>
    <t>320-171-147</t>
  </si>
  <si>
    <t>320-171-196</t>
  </si>
  <si>
    <t>320-176-211</t>
  </si>
  <si>
    <t>320-176-221</t>
  </si>
  <si>
    <t>320-181-121</t>
  </si>
  <si>
    <t>320-181-124</t>
  </si>
  <si>
    <t>320-181-131</t>
  </si>
  <si>
    <t>320-181-181</t>
  </si>
  <si>
    <t>320-181-187</t>
  </si>
  <si>
    <t>320-181-221</t>
  </si>
  <si>
    <t>32A-188-121</t>
  </si>
  <si>
    <t>32A-188-211</t>
  </si>
  <si>
    <t>32D-192-311</t>
  </si>
  <si>
    <t>32K-170-143</t>
  </si>
  <si>
    <t>32K-170-211</t>
  </si>
  <si>
    <t>32K-170-221</t>
  </si>
  <si>
    <t>32L-185-311</t>
  </si>
  <si>
    <t>32M-171-233</t>
  </si>
  <si>
    <t>32M-181-233</t>
  </si>
  <si>
    <t>32Q-177-311</t>
  </si>
  <si>
    <t>32Q-197-311</t>
  </si>
  <si>
    <t>32S-171-233</t>
  </si>
  <si>
    <t>330-176-142</t>
  </si>
  <si>
    <t>340-177-126</t>
  </si>
  <si>
    <t>340-181-145</t>
  </si>
  <si>
    <t>340-181-176</t>
  </si>
  <si>
    <t>34D-176-121</t>
  </si>
  <si>
    <t>34D-176-211</t>
  </si>
  <si>
    <t>34D-176-231</t>
  </si>
  <si>
    <t>34D-177-121</t>
  </si>
  <si>
    <t>34D-177-211</t>
  </si>
  <si>
    <t>34D-177-231</t>
  </si>
  <si>
    <t>350-171-151</t>
  </si>
  <si>
    <t>350-177-121</t>
  </si>
  <si>
    <t>350-177-171</t>
  </si>
  <si>
    <t>350-177-211</t>
  </si>
  <si>
    <t>350-177-221</t>
  </si>
  <si>
    <t>350-181-146</t>
  </si>
  <si>
    <t>350-181-152</t>
  </si>
  <si>
    <t>350-181-196</t>
  </si>
  <si>
    <t>350-192-311</t>
  </si>
  <si>
    <t>360-176-459</t>
  </si>
  <si>
    <t>360-177-311</t>
  </si>
  <si>
    <t>360-177-333</t>
  </si>
  <si>
    <t>360-203-399</t>
  </si>
  <si>
    <t>36C-192-311</t>
  </si>
  <si>
    <t>36C-193-311</t>
  </si>
  <si>
    <t>36F-171-121</t>
  </si>
  <si>
    <t>370-176-142</t>
  </si>
  <si>
    <t>380-181-113</t>
  </si>
  <si>
    <t>380-181-135</t>
  </si>
  <si>
    <t>380-181-146</t>
  </si>
  <si>
    <t>380-181-151</t>
  </si>
  <si>
    <t>390-163-198</t>
  </si>
  <si>
    <t>390-168-171</t>
  </si>
  <si>
    <t>390-169-192</t>
  </si>
  <si>
    <t>390-171-198</t>
  </si>
  <si>
    <t>390-181-135</t>
  </si>
  <si>
    <t>390-185-198</t>
  </si>
  <si>
    <t>390-185-211</t>
  </si>
  <si>
    <t>390-185-221</t>
  </si>
  <si>
    <t>400-171-192</t>
  </si>
  <si>
    <t>400-176-198</t>
  </si>
  <si>
    <t>400-176-211</t>
  </si>
  <si>
    <t>400-176-221</t>
  </si>
  <si>
    <t>400-177-171</t>
  </si>
  <si>
    <t>400-181-333</t>
  </si>
  <si>
    <t>410-176-162</t>
  </si>
  <si>
    <t>410-176-192</t>
  </si>
  <si>
    <t>410-176-211</t>
  </si>
  <si>
    <t>410-176-221</t>
  </si>
  <si>
    <t>410-177-151</t>
  </si>
  <si>
    <t>410-177-173</t>
  </si>
  <si>
    <t>41G-182-462</t>
  </si>
  <si>
    <t>41G-185-121</t>
  </si>
  <si>
    <t>41G-185-211</t>
  </si>
  <si>
    <t>41G-185-221</t>
  </si>
  <si>
    <t>41G-185-231</t>
  </si>
  <si>
    <t>421-177-333</t>
  </si>
  <si>
    <t>421-185-198</t>
  </si>
  <si>
    <t>421-185-211</t>
  </si>
  <si>
    <t>421-185-221</t>
  </si>
  <si>
    <t>42A-171-233</t>
  </si>
  <si>
    <t>430-170-121</t>
  </si>
  <si>
    <t>430-170-142</t>
  </si>
  <si>
    <t>430-170-171</t>
  </si>
  <si>
    <t>430-171-151</t>
  </si>
  <si>
    <t>430-171-196</t>
  </si>
  <si>
    <t>430-176-116</t>
  </si>
  <si>
    <t>430-176-121</t>
  </si>
  <si>
    <t>430-176-126</t>
  </si>
  <si>
    <t>430-176-131</t>
  </si>
  <si>
    <t>430-176-135</t>
  </si>
  <si>
    <t>430-176-142</t>
  </si>
  <si>
    <t>430-176-151</t>
  </si>
  <si>
    <t>430-176-171</t>
  </si>
  <si>
    <t>430-176-192</t>
  </si>
  <si>
    <t>430-176-211</t>
  </si>
  <si>
    <t>430-176-221</t>
  </si>
  <si>
    <t>44A-181-121</t>
  </si>
  <si>
    <t>44A-181-211</t>
  </si>
  <si>
    <t>44A-181-229</t>
  </si>
  <si>
    <t>44A-181-231</t>
  </si>
  <si>
    <t>450-176-131</t>
  </si>
  <si>
    <t>450-177-126</t>
  </si>
  <si>
    <t>450-177-171</t>
  </si>
  <si>
    <t>450-177-211</t>
  </si>
  <si>
    <t>450-177-221</t>
  </si>
  <si>
    <t>450-177-333</t>
  </si>
  <si>
    <t>450-181-126</t>
  </si>
  <si>
    <t>450-181-131</t>
  </si>
  <si>
    <t>450-181-132</t>
  </si>
  <si>
    <t>450-181-135</t>
  </si>
  <si>
    <t>450-181-145</t>
  </si>
  <si>
    <t>450-181-147</t>
  </si>
  <si>
    <t>450-181-173</t>
  </si>
  <si>
    <t>450-181-187</t>
  </si>
  <si>
    <t>450-185-121</t>
  </si>
  <si>
    <t>450-185-211</t>
  </si>
  <si>
    <t>450-185-221</t>
  </si>
  <si>
    <t>450-185-231</t>
  </si>
  <si>
    <t>460-177-333</t>
  </si>
  <si>
    <t>480-167-192</t>
  </si>
  <si>
    <t>480-167-211</t>
  </si>
  <si>
    <t>480-167-221</t>
  </si>
  <si>
    <t>480-177-192</t>
  </si>
  <si>
    <t>480-177-211</t>
  </si>
  <si>
    <t>480-177-221</t>
  </si>
  <si>
    <t>480-177-459</t>
  </si>
  <si>
    <t>480-181-148</t>
  </si>
  <si>
    <t>490-167-121</t>
  </si>
  <si>
    <t>490-167-211</t>
  </si>
  <si>
    <t>490-167-221</t>
  </si>
  <si>
    <t>490-176-121</t>
  </si>
  <si>
    <t>490-176-198</t>
  </si>
  <si>
    <t>490-176-211</t>
  </si>
  <si>
    <t>490-176-221</t>
  </si>
  <si>
    <t>490-177-121</t>
  </si>
  <si>
    <t>490-177-198</t>
  </si>
  <si>
    <t>490-177-211</t>
  </si>
  <si>
    <t>490-177-221</t>
  </si>
  <si>
    <t>490-178-399</t>
  </si>
  <si>
    <t>491-171-451</t>
  </si>
  <si>
    <t>49B-170-142</t>
  </si>
  <si>
    <t>49D-181-121</t>
  </si>
  <si>
    <t>510-177-196</t>
  </si>
  <si>
    <t>530-163-173</t>
  </si>
  <si>
    <t>530-171-113</t>
  </si>
  <si>
    <t>530-171-188</t>
  </si>
  <si>
    <t>530-177-192</t>
  </si>
  <si>
    <t>540-170-198</t>
  </si>
  <si>
    <t>540-170-211</t>
  </si>
  <si>
    <t>540-171-151</t>
  </si>
  <si>
    <t>540-171-173</t>
  </si>
  <si>
    <t>540-176-116</t>
  </si>
  <si>
    <t>540-176-126</t>
  </si>
  <si>
    <t>540-176-173</t>
  </si>
  <si>
    <t>540-176-211</t>
  </si>
  <si>
    <t>540-176-221</t>
  </si>
  <si>
    <t>540-176-411</t>
  </si>
  <si>
    <t>54A-192-311</t>
  </si>
  <si>
    <t>54A-193-311</t>
  </si>
  <si>
    <t>550-171-171</t>
  </si>
  <si>
    <t>550-176-126</t>
  </si>
  <si>
    <t>550-176-131</t>
  </si>
  <si>
    <t>550-176-142</t>
  </si>
  <si>
    <t>550-177-171</t>
  </si>
  <si>
    <t>550-177-198</t>
  </si>
  <si>
    <t>550-181-312</t>
  </si>
  <si>
    <t>550-185-144</t>
  </si>
  <si>
    <t>55A-176-121</t>
  </si>
  <si>
    <t>55A-176-211</t>
  </si>
  <si>
    <t>55A-177-121</t>
  </si>
  <si>
    <t>55A-177-211</t>
  </si>
  <si>
    <t>55A-182-418</t>
  </si>
  <si>
    <t>560-171-343</t>
  </si>
  <si>
    <t>560-171-529</t>
  </si>
  <si>
    <t>560-176-126</t>
  </si>
  <si>
    <t>560-176-173</t>
  </si>
  <si>
    <t>560-176-211</t>
  </si>
  <si>
    <t>560-193-418</t>
  </si>
  <si>
    <t>570-173-399</t>
  </si>
  <si>
    <t>570-185-399</t>
  </si>
  <si>
    <t>570-186-399</t>
  </si>
  <si>
    <t>600-163-196</t>
  </si>
  <si>
    <t>600-171-172</t>
  </si>
  <si>
    <t>600-176-146</t>
  </si>
  <si>
    <t>600-176-162</t>
  </si>
  <si>
    <t>600-177-162</t>
  </si>
  <si>
    <t>60B-181-141</t>
  </si>
  <si>
    <t>60B-193-418</t>
  </si>
  <si>
    <t>60L-171-229</t>
  </si>
  <si>
    <t>60L-171-233</t>
  </si>
  <si>
    <t>60P-174-180</t>
  </si>
  <si>
    <t>60P-174-211</t>
  </si>
  <si>
    <t>60U-170-142</t>
  </si>
  <si>
    <t>60Z-181-135</t>
  </si>
  <si>
    <t>60Z-181-148</t>
  </si>
  <si>
    <t>60Z-181-311</t>
  </si>
  <si>
    <t>610-167-198</t>
  </si>
  <si>
    <t>610-167-211</t>
  </si>
  <si>
    <t>610-177-333</t>
  </si>
  <si>
    <t>610-177-351</t>
  </si>
  <si>
    <t>610-181-462</t>
  </si>
  <si>
    <t>61K-181-231</t>
  </si>
  <si>
    <t>61L-170-142</t>
  </si>
  <si>
    <t>61M-192-311</t>
  </si>
  <si>
    <t>61M-193-418</t>
  </si>
  <si>
    <t>61Q-171-221</t>
  </si>
  <si>
    <t>61Q-176-221</t>
  </si>
  <si>
    <t>620-177-221</t>
  </si>
  <si>
    <t>62J-171-221</t>
  </si>
  <si>
    <t>630-167-171</t>
  </si>
  <si>
    <t>630-167-199</t>
  </si>
  <si>
    <t>630-170-198</t>
  </si>
  <si>
    <t>630-170-221</t>
  </si>
  <si>
    <t>630-176-411</t>
  </si>
  <si>
    <t>630-177-171</t>
  </si>
  <si>
    <t>630-177-198</t>
  </si>
  <si>
    <t>630-177-459</t>
  </si>
  <si>
    <t>630-181-172</t>
  </si>
  <si>
    <t>630-181-198</t>
  </si>
  <si>
    <t>630-181-221</t>
  </si>
  <si>
    <t>630-185-198</t>
  </si>
  <si>
    <t>630-185-211</t>
  </si>
  <si>
    <t>630-185-221</t>
  </si>
  <si>
    <t>630-185-331</t>
  </si>
  <si>
    <t>640-171-121</t>
  </si>
  <si>
    <t>640-176-121</t>
  </si>
  <si>
    <t>650-177-121</t>
  </si>
  <si>
    <t>650-177-191</t>
  </si>
  <si>
    <t>650-177-211</t>
  </si>
  <si>
    <t>650-177-221</t>
  </si>
  <si>
    <t>650-177-459</t>
  </si>
  <si>
    <t>650-181-171</t>
  </si>
  <si>
    <t>650-181-199</t>
  </si>
  <si>
    <t>65Z-169-312</t>
  </si>
  <si>
    <t>660-174-399</t>
  </si>
  <si>
    <t>660-181-231</t>
  </si>
  <si>
    <t>66A-171-229</t>
  </si>
  <si>
    <t>66A-171-233</t>
  </si>
  <si>
    <t>670-176-198</t>
  </si>
  <si>
    <t>670-176-333</t>
  </si>
  <si>
    <t>670-177-147</t>
  </si>
  <si>
    <t>670-177-199</t>
  </si>
  <si>
    <t>680-176-126</t>
  </si>
  <si>
    <t>680-177-113</t>
  </si>
  <si>
    <t>680-177-121</t>
  </si>
  <si>
    <t>680-177-311</t>
  </si>
  <si>
    <t>680-181-126</t>
  </si>
  <si>
    <t>680-181-142</t>
  </si>
  <si>
    <t>680-181-178</t>
  </si>
  <si>
    <t>681-167-192</t>
  </si>
  <si>
    <t>681-177-192</t>
  </si>
  <si>
    <t>681-177-211</t>
  </si>
  <si>
    <t>681-177-221</t>
  </si>
  <si>
    <t>68C-176-126</t>
  </si>
  <si>
    <t>68C-176-211</t>
  </si>
  <si>
    <t>68C-177-126</t>
  </si>
  <si>
    <t>68C-177-211</t>
  </si>
  <si>
    <t>700-170-131</t>
  </si>
  <si>
    <t>700-170-142</t>
  </si>
  <si>
    <t>700-170-171</t>
  </si>
  <si>
    <t>700-181-196</t>
  </si>
  <si>
    <t>70A-171-462</t>
  </si>
  <si>
    <t>70A-181-462</t>
  </si>
  <si>
    <t>70A-192-311</t>
  </si>
  <si>
    <t>70A-193-311</t>
  </si>
  <si>
    <t>710-171-147</t>
  </si>
  <si>
    <t>710-181-175</t>
  </si>
  <si>
    <t>710-181-459</t>
  </si>
  <si>
    <t>710-185-142</t>
  </si>
  <si>
    <t>710-185-162</t>
  </si>
  <si>
    <t>710-185-312</t>
  </si>
  <si>
    <t>720-177-351</t>
  </si>
  <si>
    <t>720-181-529</t>
  </si>
  <si>
    <t>730-177-171</t>
  </si>
  <si>
    <t>730-183-198</t>
  </si>
  <si>
    <t>730-183-211</t>
  </si>
  <si>
    <t>730-183-221</t>
  </si>
  <si>
    <t>750-181-153</t>
  </si>
  <si>
    <t>760-181-114</t>
  </si>
  <si>
    <t>760-181-152</t>
  </si>
  <si>
    <t>761-169-146</t>
  </si>
  <si>
    <t>761-176-121</t>
  </si>
  <si>
    <t>761-176-142</t>
  </si>
  <si>
    <t>761-176-192</t>
  </si>
  <si>
    <t>761-176-211</t>
  </si>
  <si>
    <t>761-176-221</t>
  </si>
  <si>
    <t>761-177-171</t>
  </si>
  <si>
    <t>761-177-191</t>
  </si>
  <si>
    <t>761-177-211</t>
  </si>
  <si>
    <t>761-177-221</t>
  </si>
  <si>
    <t>761-177-351</t>
  </si>
  <si>
    <t>761-181-191</t>
  </si>
  <si>
    <t>770-184-196</t>
  </si>
  <si>
    <t>770-184-211</t>
  </si>
  <si>
    <t>770-184-221</t>
  </si>
  <si>
    <t>780-163-171</t>
  </si>
  <si>
    <t>780-163-174</t>
  </si>
  <si>
    <t>780-163-176</t>
  </si>
  <si>
    <t>780-177-171</t>
  </si>
  <si>
    <t>780-181-317</t>
  </si>
  <si>
    <t>790-177-331</t>
  </si>
  <si>
    <t>79Z-167-121</t>
  </si>
  <si>
    <t>79Z-167-211</t>
  </si>
  <si>
    <t>79Z-167-221</t>
  </si>
  <si>
    <t>79Z-169-131</t>
  </si>
  <si>
    <t>79Z-169-211</t>
  </si>
  <si>
    <t>79Z-169-221</t>
  </si>
  <si>
    <t>79Z-169-231</t>
  </si>
  <si>
    <t>79Z-171-116</t>
  </si>
  <si>
    <t>800-167-211</t>
  </si>
  <si>
    <t>800-167-221</t>
  </si>
  <si>
    <t>80C-171-418</t>
  </si>
  <si>
    <t>80C-171-462</t>
  </si>
  <si>
    <t>810-181-121</t>
  </si>
  <si>
    <t>810-181-142</t>
  </si>
  <si>
    <t>810-181-147</t>
  </si>
  <si>
    <t>810-181-151</t>
  </si>
  <si>
    <t>810-181-152</t>
  </si>
  <si>
    <t>810-181-171</t>
  </si>
  <si>
    <t>810-181-172</t>
  </si>
  <si>
    <t>810-181-173</t>
  </si>
  <si>
    <t>810-181-181</t>
  </si>
  <si>
    <t>810-181-192</t>
  </si>
  <si>
    <t>810-181-198</t>
  </si>
  <si>
    <t>810-181-199</t>
  </si>
  <si>
    <t>810-181-231</t>
  </si>
  <si>
    <t>81A-192-311</t>
  </si>
  <si>
    <t>820-177-126</t>
  </si>
  <si>
    <t>820-177-144</t>
  </si>
  <si>
    <t>820-177-171</t>
  </si>
  <si>
    <t>820-177-192</t>
  </si>
  <si>
    <t>820-177-211</t>
  </si>
  <si>
    <t>820-177-221</t>
  </si>
  <si>
    <t>820-177-333</t>
  </si>
  <si>
    <t>820-177-411</t>
  </si>
  <si>
    <t>820-181-522</t>
  </si>
  <si>
    <t>821-140-311</t>
  </si>
  <si>
    <t>821-140-418</t>
  </si>
  <si>
    <t>821-140-462</t>
  </si>
  <si>
    <t>821-177-311</t>
  </si>
  <si>
    <t>830-170-191</t>
  </si>
  <si>
    <t>840-176-211</t>
  </si>
  <si>
    <t>840-176-221</t>
  </si>
  <si>
    <t>840-177-198</t>
  </si>
  <si>
    <t>840-177-211</t>
  </si>
  <si>
    <t>840-177-221</t>
  </si>
  <si>
    <t>840-184-211</t>
  </si>
  <si>
    <t>840-184-221</t>
  </si>
  <si>
    <t>840-192-311</t>
  </si>
  <si>
    <t>840-193-311</t>
  </si>
  <si>
    <t>84B-172-418</t>
  </si>
  <si>
    <t>84B-172-461</t>
  </si>
  <si>
    <t>84B-182-462</t>
  </si>
  <si>
    <t>850-181-116</t>
  </si>
  <si>
    <t>860-167-192</t>
  </si>
  <si>
    <t>860-181-173</t>
  </si>
  <si>
    <t>860-181-523</t>
  </si>
  <si>
    <t>861-170-221</t>
  </si>
  <si>
    <t>862-171-418</t>
  </si>
  <si>
    <t>862-177-198</t>
  </si>
  <si>
    <t>862-177-211</t>
  </si>
  <si>
    <t>862-177-221</t>
  </si>
  <si>
    <t>870-168-333</t>
  </si>
  <si>
    <t>880-170-171</t>
  </si>
  <si>
    <t>880-170-198</t>
  </si>
  <si>
    <t>880-170-211</t>
  </si>
  <si>
    <t>880-170-221</t>
  </si>
  <si>
    <t>880-170-423</t>
  </si>
  <si>
    <t>880-171-196</t>
  </si>
  <si>
    <t>880-176-171</t>
  </si>
  <si>
    <t>880-176-221</t>
  </si>
  <si>
    <t>880-177-126</t>
  </si>
  <si>
    <t>880-177-211</t>
  </si>
  <si>
    <t>890-176-221</t>
  </si>
  <si>
    <t>890-177-221</t>
  </si>
  <si>
    <t>900-176-116</t>
  </si>
  <si>
    <t>900-176-126</t>
  </si>
  <si>
    <t>900-176-131</t>
  </si>
  <si>
    <t>900-176-147</t>
  </si>
  <si>
    <t>900-176-151</t>
  </si>
  <si>
    <t>900-176-171</t>
  </si>
  <si>
    <t>900-176-211</t>
  </si>
  <si>
    <t>900-176-221</t>
  </si>
  <si>
    <t>900-177-332</t>
  </si>
  <si>
    <t>900-181-311</t>
  </si>
  <si>
    <t>900-181-331</t>
  </si>
  <si>
    <t>900-185-121</t>
  </si>
  <si>
    <t>900-185-126</t>
  </si>
  <si>
    <t>900-185-131</t>
  </si>
  <si>
    <t>900-185-132</t>
  </si>
  <si>
    <t>900-185-133</t>
  </si>
  <si>
    <t>900-185-142</t>
  </si>
  <si>
    <t>900-185-144</t>
  </si>
  <si>
    <t>900-185-145</t>
  </si>
  <si>
    <t>900-185-211</t>
  </si>
  <si>
    <t>900-185-221</t>
  </si>
  <si>
    <t>900-185-311</t>
  </si>
  <si>
    <t>90B-182-231</t>
  </si>
  <si>
    <t>90B-182-311</t>
  </si>
  <si>
    <t>90D-192-311</t>
  </si>
  <si>
    <t>90D-193-418</t>
  </si>
  <si>
    <t>910-177-333</t>
  </si>
  <si>
    <t>910-181-522</t>
  </si>
  <si>
    <t>920-177-392</t>
  </si>
  <si>
    <t>920-177-411</t>
  </si>
  <si>
    <t>920-181-135</t>
  </si>
  <si>
    <t>920-181-411</t>
  </si>
  <si>
    <t>920-195-121</t>
  </si>
  <si>
    <t>920-195-181</t>
  </si>
  <si>
    <t>920-195-211</t>
  </si>
  <si>
    <t>920-195-221</t>
  </si>
  <si>
    <t>920-195-231</t>
  </si>
  <si>
    <t>920-195-232</t>
  </si>
  <si>
    <t>920-195-234</t>
  </si>
  <si>
    <t>920-195-392</t>
  </si>
  <si>
    <t>92E-167-121</t>
  </si>
  <si>
    <t>92E-167-211</t>
  </si>
  <si>
    <t>940-167-126</t>
  </si>
  <si>
    <t>940-167-211</t>
  </si>
  <si>
    <t>940-167-221</t>
  </si>
  <si>
    <t>940-170-198</t>
  </si>
  <si>
    <t>940-170-221</t>
  </si>
  <si>
    <t>940-171-147</t>
  </si>
  <si>
    <t>940-171-232</t>
  </si>
  <si>
    <t>940-171-333</t>
  </si>
  <si>
    <t>940-173-311</t>
  </si>
  <si>
    <t>940-176-124</t>
  </si>
  <si>
    <t>940-176-126</t>
  </si>
  <si>
    <t>940-176-142</t>
  </si>
  <si>
    <t>940-176-211</t>
  </si>
  <si>
    <t>940-176-221</t>
  </si>
  <si>
    <t>940-177-124</t>
  </si>
  <si>
    <t>940-177-126</t>
  </si>
  <si>
    <t>940-177-211</t>
  </si>
  <si>
    <t>940-177-221</t>
  </si>
  <si>
    <t>940-177-311</t>
  </si>
  <si>
    <t>940-181-232</t>
  </si>
  <si>
    <t>940-181-522</t>
  </si>
  <si>
    <t>94A-171-141</t>
  </si>
  <si>
    <t>94A-171-233</t>
  </si>
  <si>
    <t>94A-176-121</t>
  </si>
  <si>
    <t>94A-176-211</t>
  </si>
  <si>
    <t>94A-176-229</t>
  </si>
  <si>
    <t>94A-176-231</t>
  </si>
  <si>
    <t>950-174-399</t>
  </si>
  <si>
    <t>950-192-311</t>
  </si>
  <si>
    <t>950-193-311</t>
  </si>
  <si>
    <t>95A-181-142</t>
  </si>
  <si>
    <t>95A-181-211</t>
  </si>
  <si>
    <t>960-176-126</t>
  </si>
  <si>
    <t>960-176-142</t>
  </si>
  <si>
    <t>960-176-211</t>
  </si>
  <si>
    <t>960-176-221</t>
  </si>
  <si>
    <t>960-177-126</t>
  </si>
  <si>
    <t>960-181-126</t>
  </si>
  <si>
    <t>960-181-142</t>
  </si>
  <si>
    <t>960-181-171</t>
  </si>
  <si>
    <t>960-181-174</t>
  </si>
  <si>
    <t>960-181-176</t>
  </si>
  <si>
    <t>960-181-199</t>
  </si>
  <si>
    <t>960-185-198</t>
  </si>
  <si>
    <t>960-185-211</t>
  </si>
  <si>
    <t>960-185-221</t>
  </si>
  <si>
    <t>970-171-523</t>
  </si>
  <si>
    <t>970-176-472</t>
  </si>
  <si>
    <t>970-178-418</t>
  </si>
  <si>
    <t>970-181-113</t>
  </si>
  <si>
    <t>970-181-472</t>
  </si>
  <si>
    <t>970-185-472</t>
  </si>
  <si>
    <t>980-181-113</t>
  </si>
  <si>
    <t>980-181-172</t>
  </si>
  <si>
    <t>980-181-192</t>
  </si>
  <si>
    <t>990-177-333</t>
  </si>
  <si>
    <t>990-181-153</t>
  </si>
  <si>
    <t>995-173-311</t>
  </si>
  <si>
    <t>995-181-131</t>
  </si>
  <si>
    <t>C18-175-312</t>
  </si>
  <si>
    <t>C67-175-399</t>
  </si>
  <si>
    <t>E29-175-231</t>
  </si>
  <si>
    <t>E29-175-461</t>
  </si>
  <si>
    <t>E29-175-541</t>
  </si>
  <si>
    <t>E30-175-451</t>
  </si>
  <si>
    <t>010-ALL-333</t>
  </si>
  <si>
    <t>010-ALL-351</t>
  </si>
  <si>
    <t>01F-ALL-114</t>
  </si>
  <si>
    <t>040-ALL-183</t>
  </si>
  <si>
    <t>050-ALL-116</t>
  </si>
  <si>
    <t>050-ALL-178</t>
  </si>
  <si>
    <t>050-ALL-333</t>
  </si>
  <si>
    <t>070-ALL-529</t>
  </si>
  <si>
    <t>111-ALL-351</t>
  </si>
  <si>
    <t>11D-ALL-141</t>
  </si>
  <si>
    <t>11F-ALL-311</t>
  </si>
  <si>
    <t>11F-ALL-411</t>
  </si>
  <si>
    <t>120-ALL-133</t>
  </si>
  <si>
    <t>120-ALL-144</t>
  </si>
  <si>
    <t>120-ALL-332</t>
  </si>
  <si>
    <t>120-ALL-522</t>
  </si>
  <si>
    <t>132-ALL-147</t>
  </si>
  <si>
    <t>13A-ALL-141</t>
  </si>
  <si>
    <t>140-ALL-331</t>
  </si>
  <si>
    <t>150-ALL-121</t>
  </si>
  <si>
    <t>160-ALL-333</t>
  </si>
  <si>
    <t>170-ALL-167</t>
  </si>
  <si>
    <t>180-ALL-188</t>
  </si>
  <si>
    <t>190-ALL-147</t>
  </si>
  <si>
    <t>190-ALL-167</t>
  </si>
  <si>
    <t>200-ALL-199</t>
  </si>
  <si>
    <t>220-ALL-399</t>
  </si>
  <si>
    <t>241-ALL-413</t>
  </si>
  <si>
    <t>250-ALL-196</t>
  </si>
  <si>
    <t>250-ALL-361</t>
  </si>
  <si>
    <t>260-ALL-113</t>
  </si>
  <si>
    <t>260-ALL-132</t>
  </si>
  <si>
    <t>260-ALL-187</t>
  </si>
  <si>
    <t>260-ALL-399</t>
  </si>
  <si>
    <t>270-ALL-146</t>
  </si>
  <si>
    <t>280-ALL-399</t>
  </si>
  <si>
    <t>290-ALL-333</t>
  </si>
  <si>
    <t>292-ALL-198</t>
  </si>
  <si>
    <t>292-ALL-333</t>
  </si>
  <si>
    <t>292-ALL-351</t>
  </si>
  <si>
    <t>310-ALL-172</t>
  </si>
  <si>
    <t>310-ALL-313</t>
  </si>
  <si>
    <t>320-ALL-147</t>
  </si>
  <si>
    <t>320-ALL-196</t>
  </si>
  <si>
    <t>32A-ALL-231</t>
  </si>
  <si>
    <t>32K-ALL-143</t>
  </si>
  <si>
    <t>32M-ALL-233</t>
  </si>
  <si>
    <t>32S-ALL-233</t>
  </si>
  <si>
    <t>340-ALL-145</t>
  </si>
  <si>
    <t>340-ALL-176</t>
  </si>
  <si>
    <t>34D-ALL-233</t>
  </si>
  <si>
    <t>350-ALL-196</t>
  </si>
  <si>
    <t>360-ALL-333</t>
  </si>
  <si>
    <t>360-ALL-399</t>
  </si>
  <si>
    <t>42A-ALL-233</t>
  </si>
  <si>
    <t>430-ALL-196</t>
  </si>
  <si>
    <t>44A-ALL-229</t>
  </si>
  <si>
    <t>480-ALL-148</t>
  </si>
  <si>
    <t>480-ALL-459</t>
  </si>
  <si>
    <t>490-ALL-399</t>
  </si>
  <si>
    <t>491-ALL-451</t>
  </si>
  <si>
    <t>49B-ALL-142</t>
  </si>
  <si>
    <t>510-ALL-196</t>
  </si>
  <si>
    <t>530-ALL-113</t>
  </si>
  <si>
    <t>530-ALL-188</t>
  </si>
  <si>
    <t>550-ALL-144</t>
  </si>
  <si>
    <t>560-ALL-529</t>
  </si>
  <si>
    <t>570-ALL-399</t>
  </si>
  <si>
    <t>600-ALL-172</t>
  </si>
  <si>
    <t>60L-ALL-229</t>
  </si>
  <si>
    <t>60L-ALL-233</t>
  </si>
  <si>
    <t>60U-ALL-142</t>
  </si>
  <si>
    <t>60Z-ALL-135</t>
  </si>
  <si>
    <t>60Z-ALL-148</t>
  </si>
  <si>
    <t>60Z-ALL-311</t>
  </si>
  <si>
    <t>610-ALL-333</t>
  </si>
  <si>
    <t>610-ALL-351</t>
  </si>
  <si>
    <t>61L-ALL-142</t>
  </si>
  <si>
    <t>61Q-ALL-221</t>
  </si>
  <si>
    <t>62J-ALL-221</t>
  </si>
  <si>
    <t>630-ALL-172</t>
  </si>
  <si>
    <t>630-ALL-331</t>
  </si>
  <si>
    <t>630-ALL-459</t>
  </si>
  <si>
    <t>650-ALL-191</t>
  </si>
  <si>
    <t>650-ALL-459</t>
  </si>
  <si>
    <t>65Z-ALL-312</t>
  </si>
  <si>
    <t>660-ALL-399</t>
  </si>
  <si>
    <t>66A-ALL-229</t>
  </si>
  <si>
    <t>66A-ALL-233</t>
  </si>
  <si>
    <t>670-ALL-333</t>
  </si>
  <si>
    <t>68C-ALL-126</t>
  </si>
  <si>
    <t>700-ALL-171</t>
  </si>
  <si>
    <t>710-ALL-147</t>
  </si>
  <si>
    <t>710-ALL-175</t>
  </si>
  <si>
    <t>720-ALL-351</t>
  </si>
  <si>
    <t>720-ALL-529</t>
  </si>
  <si>
    <t>750-ALL-153</t>
  </si>
  <si>
    <t>761-ALL-351</t>
  </si>
  <si>
    <t>79Z-ALL-116</t>
  </si>
  <si>
    <t>80C-ALL-418</t>
  </si>
  <si>
    <t>80C-ALL-462</t>
  </si>
  <si>
    <t>810-ALL-173</t>
  </si>
  <si>
    <t>81A-ALL-311</t>
  </si>
  <si>
    <t>820-ALL-144</t>
  </si>
  <si>
    <t>820-ALL-333</t>
  </si>
  <si>
    <t>830-ALL-191</t>
  </si>
  <si>
    <t>860-ALL-523</t>
  </si>
  <si>
    <t>870-ALL-333</t>
  </si>
  <si>
    <t>880-ALL-196</t>
  </si>
  <si>
    <t>880-ALL-423</t>
  </si>
  <si>
    <t>910-ALL-333</t>
  </si>
  <si>
    <t>940-ALL-232</t>
  </si>
  <si>
    <t>940-ALL-333</t>
  </si>
  <si>
    <t>94A-ALL-141</t>
  </si>
  <si>
    <t>94A-ALL-233</t>
  </si>
  <si>
    <t>950-ALL-399</t>
  </si>
  <si>
    <t>95A-ALL-142</t>
  </si>
  <si>
    <t>970-ALL-523</t>
  </si>
  <si>
    <t>980-ALL-172</t>
  </si>
  <si>
    <t>C18-ALL-312</t>
  </si>
  <si>
    <t>C67-ALL-399</t>
  </si>
  <si>
    <t>E29-ALL-231</t>
  </si>
  <si>
    <t>E29-ALL-461</t>
  </si>
  <si>
    <t>E29-ALL-541</t>
  </si>
  <si>
    <t>E30-ALL-451</t>
  </si>
  <si>
    <t>ALL-163-399</t>
  </si>
  <si>
    <t>ALL-165-399</t>
  </si>
  <si>
    <t>ALL-167-229</t>
  </si>
  <si>
    <t>ALL-167-399</t>
  </si>
  <si>
    <t>ALL-168-333</t>
  </si>
  <si>
    <t>ALL-169-399</t>
  </si>
  <si>
    <t>ALL-170-399</t>
  </si>
  <si>
    <t>ALL-171-399</t>
  </si>
  <si>
    <t>ALL-173-399</t>
  </si>
  <si>
    <t>ALL-174-399</t>
  </si>
  <si>
    <t>ALL-175-399</t>
  </si>
  <si>
    <t>ALL-175-541</t>
  </si>
  <si>
    <t>ALL-176-199</t>
  </si>
  <si>
    <t>ALL-176-332</t>
  </si>
  <si>
    <t>ALL-176-399</t>
  </si>
  <si>
    <t>ALL-176-472</t>
  </si>
  <si>
    <t>ALL-177-113</t>
  </si>
  <si>
    <t>ALL-177-124</t>
  </si>
  <si>
    <t>ALL-177-144</t>
  </si>
  <si>
    <t>ALL-177-162</t>
  </si>
  <si>
    <t>ALL-177-199</t>
  </si>
  <si>
    <t>ALL-178-399</t>
  </si>
  <si>
    <t>ALL-183-121</t>
  </si>
  <si>
    <t>ALL-184-196</t>
  </si>
  <si>
    <t>ALL-185-399</t>
  </si>
  <si>
    <t>ALL-185-472</t>
  </si>
  <si>
    <t>ALL-186-399</t>
  </si>
  <si>
    <t>ALL-188-121</t>
  </si>
  <si>
    <t>ALL-188-211</t>
  </si>
  <si>
    <t>ALL-195-121</t>
  </si>
  <si>
    <t>ALL-195-181</t>
  </si>
  <si>
    <t>ALL-195-231</t>
  </si>
  <si>
    <t>ALL-195-232</t>
  </si>
  <si>
    <t>ALL-195-234</t>
  </si>
  <si>
    <t>ALL-203-399</t>
  </si>
  <si>
    <t>201</t>
  </si>
  <si>
    <t>204</t>
  </si>
  <si>
    <t>ESSER III - ARP STEM Pilot Program</t>
  </si>
  <si>
    <t>ESSER III - ARP National Board for Professional Teacher Standards (NBPTS) Certification Fee Reimbursement Program</t>
  </si>
  <si>
    <t>ESSER III - ARP Educational and Competitive After-School Robotics Grant Program</t>
  </si>
  <si>
    <t>ESSER III - ARP School Psychologists Grant Program</t>
  </si>
  <si>
    <t>PRC 190 - ESSER III - ARP NC Preschool Pyramid Expansion</t>
  </si>
  <si>
    <t>ESSER III - ARP NC Preschool Pyramid Expansion</t>
  </si>
  <si>
    <t>PRC 196 - ESSER III - ARP STEM Pilot Program</t>
  </si>
  <si>
    <t>PRC 198 - ESSER III - ARP National Board for Professional Teacher Standards (NBPTS) Certification Fee Reimbursement Program</t>
  </si>
  <si>
    <t>ESSER III - ARP National Board for Professional Teaching Standards (NBPTS) Certification Fee Reimbursement Program</t>
  </si>
  <si>
    <t>PRC 201 - ESSER III - ARP Educational and Competitive After-School Robotics Grant Program</t>
  </si>
  <si>
    <t>PRC 204 - ESSER III - ARP School Psychologists Grant Program</t>
  </si>
  <si>
    <t>PRC 190 - ESSER III-ARP NC Preschool Pyramid Expansion</t>
  </si>
  <si>
    <t>PRC 196 - ESSER III-ARP STEM Pilot Program</t>
  </si>
  <si>
    <t>PRC 198 - ESSER III-ARP National Board for Professional Teaching Standards (NBPTS) Certification Fee Reimbursement Program</t>
  </si>
  <si>
    <t>PRC 201 - ESSER III-ARP Educational and Competitive After-School Robotics Grant Program</t>
  </si>
  <si>
    <t>PRC 204 - ESSER III-ARP School Psychologists Grant Program</t>
  </si>
  <si>
    <t>196-120</t>
  </si>
  <si>
    <t>196-ALL</t>
  </si>
  <si>
    <t>010-170-191</t>
  </si>
  <si>
    <t>010-174-183</t>
  </si>
  <si>
    <t>010-174-211</t>
  </si>
  <si>
    <t>010-174-221</t>
  </si>
  <si>
    <t>010-176-418</t>
  </si>
  <si>
    <t>010-176-459</t>
  </si>
  <si>
    <t>010-181-113</t>
  </si>
  <si>
    <t>01D-172-311</t>
  </si>
  <si>
    <t>020-176-126</t>
  </si>
  <si>
    <t>020-176-142</t>
  </si>
  <si>
    <t>020-176-146</t>
  </si>
  <si>
    <t>020-176-171</t>
  </si>
  <si>
    <t>020-176-192</t>
  </si>
  <si>
    <t>020-176-211</t>
  </si>
  <si>
    <t>020-176-221</t>
  </si>
  <si>
    <t>020-177-126</t>
  </si>
  <si>
    <t>020-177-171</t>
  </si>
  <si>
    <t>020-177-211</t>
  </si>
  <si>
    <t>020-177-221</t>
  </si>
  <si>
    <t>020-177-411</t>
  </si>
  <si>
    <t>020-181-312</t>
  </si>
  <si>
    <t>020-185-221</t>
  </si>
  <si>
    <t>020-185-231</t>
  </si>
  <si>
    <t>020-186-121</t>
  </si>
  <si>
    <t>020-186-211</t>
  </si>
  <si>
    <t>020-186-221</t>
  </si>
  <si>
    <t>020-186-231</t>
  </si>
  <si>
    <t>020-192-311</t>
  </si>
  <si>
    <t>030-177-126</t>
  </si>
  <si>
    <t>030-177-211</t>
  </si>
  <si>
    <t>030-177-221</t>
  </si>
  <si>
    <t>030-181-143</t>
  </si>
  <si>
    <t>040-181-116</t>
  </si>
  <si>
    <t>040-181-121</t>
  </si>
  <si>
    <t>040-181-131</t>
  </si>
  <si>
    <t>040-181-135</t>
  </si>
  <si>
    <t>040-181-142</t>
  </si>
  <si>
    <t>040-181-211</t>
  </si>
  <si>
    <t>040-181-221</t>
  </si>
  <si>
    <t>040-181-231</t>
  </si>
  <si>
    <t>050-177-126</t>
  </si>
  <si>
    <t>050-177-311</t>
  </si>
  <si>
    <t>050-185-462</t>
  </si>
  <si>
    <t>060-171-231</t>
  </si>
  <si>
    <t>060-178-418</t>
  </si>
  <si>
    <t>060-181-125</t>
  </si>
  <si>
    <t>060-181-131</t>
  </si>
  <si>
    <t>060-181-196</t>
  </si>
  <si>
    <t>060-181-411</t>
  </si>
  <si>
    <t>060-194-411</t>
  </si>
  <si>
    <t>06B-181-116</t>
  </si>
  <si>
    <t>06B-181-135</t>
  </si>
  <si>
    <t>06B-181-352</t>
  </si>
  <si>
    <t>070-176-126</t>
  </si>
  <si>
    <t>070-176-131</t>
  </si>
  <si>
    <t>070-176-171</t>
  </si>
  <si>
    <t>070-176-198</t>
  </si>
  <si>
    <t>070-177-126</t>
  </si>
  <si>
    <t>070-177-131</t>
  </si>
  <si>
    <t>070-177-171</t>
  </si>
  <si>
    <t>070-177-211</t>
  </si>
  <si>
    <t>070-177-221</t>
  </si>
  <si>
    <t>070-186-142</t>
  </si>
  <si>
    <t>070-186-211</t>
  </si>
  <si>
    <t>070-186-221</t>
  </si>
  <si>
    <t>070-186-231</t>
  </si>
  <si>
    <t>070-187-121</t>
  </si>
  <si>
    <t>070-187-211</t>
  </si>
  <si>
    <t>070-187-221</t>
  </si>
  <si>
    <t>070-187-231</t>
  </si>
  <si>
    <t>080-169-131</t>
  </si>
  <si>
    <t>080-169-146</t>
  </si>
  <si>
    <t>080-169-192</t>
  </si>
  <si>
    <t>080-169-211</t>
  </si>
  <si>
    <t>080-169-221</t>
  </si>
  <si>
    <t>080-169-231</t>
  </si>
  <si>
    <t>080-170-198</t>
  </si>
  <si>
    <t>080-170-211</t>
  </si>
  <si>
    <t>080-170-221</t>
  </si>
  <si>
    <t>080-170-418</t>
  </si>
  <si>
    <t>080-181-415</t>
  </si>
  <si>
    <t>090-171-197</t>
  </si>
  <si>
    <t>090-181-231</t>
  </si>
  <si>
    <t>090-184-131</t>
  </si>
  <si>
    <t>090-184-221</t>
  </si>
  <si>
    <t>100-167-126</t>
  </si>
  <si>
    <t>100-171-192</t>
  </si>
  <si>
    <t>100-176-135</t>
  </si>
  <si>
    <t>100-176-333</t>
  </si>
  <si>
    <t>100-177-126</t>
  </si>
  <si>
    <t>10B-170-211</t>
  </si>
  <si>
    <t>110-176-126</t>
  </si>
  <si>
    <t>110-176-142</t>
  </si>
  <si>
    <t>110-176-147</t>
  </si>
  <si>
    <t>110-176-171</t>
  </si>
  <si>
    <t>110-176-173</t>
  </si>
  <si>
    <t>110-176-331</t>
  </si>
  <si>
    <t>110-181-113</t>
  </si>
  <si>
    <t>110-181-133</t>
  </si>
  <si>
    <t>110-181-184</t>
  </si>
  <si>
    <t>110-195-192</t>
  </si>
  <si>
    <t>110-195-211</t>
  </si>
  <si>
    <t>110-195-221</t>
  </si>
  <si>
    <t>111-176-333</t>
  </si>
  <si>
    <t>111-177-331</t>
  </si>
  <si>
    <t>11A-189-418</t>
  </si>
  <si>
    <t>11B-181-146</t>
  </si>
  <si>
    <t>11B-181-180</t>
  </si>
  <si>
    <t>11D-181-127</t>
  </si>
  <si>
    <t>11F-171-462</t>
  </si>
  <si>
    <t>120-177-462</t>
  </si>
  <si>
    <t>120-181-148</t>
  </si>
  <si>
    <t>120-181-414</t>
  </si>
  <si>
    <t>120-181-415</t>
  </si>
  <si>
    <t>120-181-541</t>
  </si>
  <si>
    <t>130-177-311</t>
  </si>
  <si>
    <t>130-177-461</t>
  </si>
  <si>
    <t>130-193-311</t>
  </si>
  <si>
    <t>132-167-126</t>
  </si>
  <si>
    <t>132-167-133</t>
  </si>
  <si>
    <t>132-167-211</t>
  </si>
  <si>
    <t>132-167-221</t>
  </si>
  <si>
    <t>132-176-135</t>
  </si>
  <si>
    <t>13A-181-411</t>
  </si>
  <si>
    <t>13C-171-121</t>
  </si>
  <si>
    <t>13C-171-122</t>
  </si>
  <si>
    <t>13C-171-141</t>
  </si>
  <si>
    <t>13C-171-233</t>
  </si>
  <si>
    <t>13C-181-126</t>
  </si>
  <si>
    <t>13C-181-143</t>
  </si>
  <si>
    <t>13C-181-233</t>
  </si>
  <si>
    <t>140-140-311</t>
  </si>
  <si>
    <t>140-170-196</t>
  </si>
  <si>
    <t>140-171-121</t>
  </si>
  <si>
    <t>140-177-411</t>
  </si>
  <si>
    <t>140-186-411</t>
  </si>
  <si>
    <t>150-167-392</t>
  </si>
  <si>
    <t>160-167-411</t>
  </si>
  <si>
    <t>160-181-135</t>
  </si>
  <si>
    <t>170-181-146</t>
  </si>
  <si>
    <t>170-181-192</t>
  </si>
  <si>
    <t>170-181-331</t>
  </si>
  <si>
    <t>170-181-411</t>
  </si>
  <si>
    <t>170-192-311</t>
  </si>
  <si>
    <t>180-169-311</t>
  </si>
  <si>
    <t>180-171-127</t>
  </si>
  <si>
    <t>180-171-131</t>
  </si>
  <si>
    <t>180-171-135</t>
  </si>
  <si>
    <t>180-176-333</t>
  </si>
  <si>
    <t>180-177-192</t>
  </si>
  <si>
    <t>180-183-411</t>
  </si>
  <si>
    <t>181-171-125</t>
  </si>
  <si>
    <t>181-171-146</t>
  </si>
  <si>
    <t>181-171-199</t>
  </si>
  <si>
    <t>182-181-131</t>
  </si>
  <si>
    <t>182-192-311</t>
  </si>
  <si>
    <t>182-197-418</t>
  </si>
  <si>
    <t>190-176-126</t>
  </si>
  <si>
    <t>190-176-211</t>
  </si>
  <si>
    <t>190-176-221</t>
  </si>
  <si>
    <t>190-177-126</t>
  </si>
  <si>
    <t>190-177-211</t>
  </si>
  <si>
    <t>190-177-221</t>
  </si>
  <si>
    <t>190-183-151</t>
  </si>
  <si>
    <t>190-183-211</t>
  </si>
  <si>
    <t>190-183-221</t>
  </si>
  <si>
    <t>190-183-231</t>
  </si>
  <si>
    <t>190-184-331</t>
  </si>
  <si>
    <t>200-171-131</t>
  </si>
  <si>
    <t>200-171-311</t>
  </si>
  <si>
    <t>200-171-423</t>
  </si>
  <si>
    <t>200-176-113</t>
  </si>
  <si>
    <t>200-184-462</t>
  </si>
  <si>
    <t>200-185-311</t>
  </si>
  <si>
    <t>210-171-122</t>
  </si>
  <si>
    <t>210-171-231</t>
  </si>
  <si>
    <t>210-177-333</t>
  </si>
  <si>
    <t>210-177-411</t>
  </si>
  <si>
    <t>220-181-121</t>
  </si>
  <si>
    <t>220-181-131</t>
  </si>
  <si>
    <t>220-181-151</t>
  </si>
  <si>
    <t>230-167-231</t>
  </si>
  <si>
    <t>230-171-151</t>
  </si>
  <si>
    <t>230-171-188</t>
  </si>
  <si>
    <t>230-181-319</t>
  </si>
  <si>
    <t>240-163-116</t>
  </si>
  <si>
    <t>240-163-121</t>
  </si>
  <si>
    <t>240-163-312</t>
  </si>
  <si>
    <t>240-171-113</t>
  </si>
  <si>
    <t>240-171-532</t>
  </si>
  <si>
    <t>240-181-131</t>
  </si>
  <si>
    <t>240-181-151</t>
  </si>
  <si>
    <t>240-181-231</t>
  </si>
  <si>
    <t>241-170-221</t>
  </si>
  <si>
    <t>241-170-231</t>
  </si>
  <si>
    <t>241-171-113</t>
  </si>
  <si>
    <t>241-181-121</t>
  </si>
  <si>
    <t>241-181-142</t>
  </si>
  <si>
    <t>241-181-152</t>
  </si>
  <si>
    <t>241-185-142</t>
  </si>
  <si>
    <t>241-185-211</t>
  </si>
  <si>
    <t>241-185-221</t>
  </si>
  <si>
    <t>241-185-231</t>
  </si>
  <si>
    <t>241-186-142</t>
  </si>
  <si>
    <t>241-186-211</t>
  </si>
  <si>
    <t>241-186-221</t>
  </si>
  <si>
    <t>241-186-231</t>
  </si>
  <si>
    <t>24B-192-311</t>
  </si>
  <si>
    <t>24B-202-311</t>
  </si>
  <si>
    <t>24N-181-143</t>
  </si>
  <si>
    <t>250-181-145</t>
  </si>
  <si>
    <t>250-181-311</t>
  </si>
  <si>
    <t>260-181-153</t>
  </si>
  <si>
    <t>260-181-187</t>
  </si>
  <si>
    <t>260-185-312</t>
  </si>
  <si>
    <t>260-186-312</t>
  </si>
  <si>
    <t>270-171-221</t>
  </si>
  <si>
    <t>270-181-116</t>
  </si>
  <si>
    <t>280-171-192</t>
  </si>
  <si>
    <t>280-171-198</t>
  </si>
  <si>
    <t>290-177-126</t>
  </si>
  <si>
    <t>290-177-131</t>
  </si>
  <si>
    <t>290-177-162</t>
  </si>
  <si>
    <t>290-177-171</t>
  </si>
  <si>
    <t>290-177-174</t>
  </si>
  <si>
    <t>290-177-176</t>
  </si>
  <si>
    <t>290-177-192</t>
  </si>
  <si>
    <t>290-177-198</t>
  </si>
  <si>
    <t>290-177-211</t>
  </si>
  <si>
    <t>290-177-221</t>
  </si>
  <si>
    <t>290-177-311</t>
  </si>
  <si>
    <t>290-192-311</t>
  </si>
  <si>
    <t>291-167-171</t>
  </si>
  <si>
    <t>291-167-311</t>
  </si>
  <si>
    <t>291-167-332</t>
  </si>
  <si>
    <t>291-171-121</t>
  </si>
  <si>
    <t>291-176-331</t>
  </si>
  <si>
    <t>291-181-414</t>
  </si>
  <si>
    <t>292-170-142</t>
  </si>
  <si>
    <t>292-170-162</t>
  </si>
  <si>
    <t>292-170-198</t>
  </si>
  <si>
    <t>292-171-116</t>
  </si>
  <si>
    <t>292-171-162</t>
  </si>
  <si>
    <t>292-171-311</t>
  </si>
  <si>
    <t>292-176-423</t>
  </si>
  <si>
    <t>292-177-411</t>
  </si>
  <si>
    <t>292-181-171</t>
  </si>
  <si>
    <t>292-181-312</t>
  </si>
  <si>
    <t>292-183-198</t>
  </si>
  <si>
    <t>300-176-423</t>
  </si>
  <si>
    <t>300-176-424</t>
  </si>
  <si>
    <t>300-177-333</t>
  </si>
  <si>
    <t>300-177-351</t>
  </si>
  <si>
    <t>300-177-423</t>
  </si>
  <si>
    <t>300-177-424</t>
  </si>
  <si>
    <t>300-177-459</t>
  </si>
  <si>
    <t>300-181-113</t>
  </si>
  <si>
    <t>300-181-131</t>
  </si>
  <si>
    <t>310-171-184</t>
  </si>
  <si>
    <t>310-171-411</t>
  </si>
  <si>
    <t>310-176-116</t>
  </si>
  <si>
    <t>310-176-121</t>
  </si>
  <si>
    <t>310-176-162</t>
  </si>
  <si>
    <t>310-176-171</t>
  </si>
  <si>
    <t>310-176-211</t>
  </si>
  <si>
    <t>310-176-221</t>
  </si>
  <si>
    <t>310-176-333</t>
  </si>
  <si>
    <t>310-178-418</t>
  </si>
  <si>
    <t>310-181-135</t>
  </si>
  <si>
    <t>310-181-196</t>
  </si>
  <si>
    <t>310-185-121</t>
  </si>
  <si>
    <t>310-185-211</t>
  </si>
  <si>
    <t>310-185-221</t>
  </si>
  <si>
    <t>320-167-411</t>
  </si>
  <si>
    <t>320-170-126</t>
  </si>
  <si>
    <t>320-181-127</t>
  </si>
  <si>
    <t>320-181-141</t>
  </si>
  <si>
    <t>320-181-146</t>
  </si>
  <si>
    <t>320-181-173</t>
  </si>
  <si>
    <t>320-181-199</t>
  </si>
  <si>
    <t>320-181-231</t>
  </si>
  <si>
    <t>320-195-312</t>
  </si>
  <si>
    <t>32C-181-192</t>
  </si>
  <si>
    <t>32L-171-312</t>
  </si>
  <si>
    <t>32L-182-418</t>
  </si>
  <si>
    <t>32L-185-462</t>
  </si>
  <si>
    <t>32M-181-229</t>
  </si>
  <si>
    <t>32N-176-121</t>
  </si>
  <si>
    <t>32R-172-131</t>
  </si>
  <si>
    <t>32R-172-211</t>
  </si>
  <si>
    <t>32R-182-121</t>
  </si>
  <si>
    <t>32R-182-133</t>
  </si>
  <si>
    <t>32R-182-211</t>
  </si>
  <si>
    <t>32R-182-229</t>
  </si>
  <si>
    <t>32R-182-231</t>
  </si>
  <si>
    <t>32R-185-121</t>
  </si>
  <si>
    <t>32S-181-131</t>
  </si>
  <si>
    <t>32S-181-151</t>
  </si>
  <si>
    <t>32S-181-162</t>
  </si>
  <si>
    <t>32S-181-211</t>
  </si>
  <si>
    <t>32S-181-231</t>
  </si>
  <si>
    <t>32S-181-233</t>
  </si>
  <si>
    <t>32S-181-311</t>
  </si>
  <si>
    <t>32S-181-312</t>
  </si>
  <si>
    <t>32T-192-311</t>
  </si>
  <si>
    <t>32T-193-311</t>
  </si>
  <si>
    <t>330-181-135</t>
  </si>
  <si>
    <t>330-185-193</t>
  </si>
  <si>
    <t>33A-185-418</t>
  </si>
  <si>
    <t>33A-192-311</t>
  </si>
  <si>
    <t>340-163-173</t>
  </si>
  <si>
    <t>340-163-174</t>
  </si>
  <si>
    <t>340-163-176</t>
  </si>
  <si>
    <t>340-163-184</t>
  </si>
  <si>
    <t>340-169-317</t>
  </si>
  <si>
    <t>340-170-198</t>
  </si>
  <si>
    <t>340-171-231</t>
  </si>
  <si>
    <t>340-176-192</t>
  </si>
  <si>
    <t>340-176-211</t>
  </si>
  <si>
    <t>340-176-333</t>
  </si>
  <si>
    <t>340-177-171</t>
  </si>
  <si>
    <t>340-185-135</t>
  </si>
  <si>
    <t>340-185-181</t>
  </si>
  <si>
    <t>340-185-211</t>
  </si>
  <si>
    <t>340-185-221</t>
  </si>
  <si>
    <t>340-186-411</t>
  </si>
  <si>
    <t>340-195-146</t>
  </si>
  <si>
    <t>340-195-211</t>
  </si>
  <si>
    <t>340-195-221</t>
  </si>
  <si>
    <t>34B-181-312</t>
  </si>
  <si>
    <t>34G-192-311</t>
  </si>
  <si>
    <t>34H-176-151</t>
  </si>
  <si>
    <t>34H-176-211</t>
  </si>
  <si>
    <t>350-171-173</t>
  </si>
  <si>
    <t>350-173-317</t>
  </si>
  <si>
    <t>350-181-151</t>
  </si>
  <si>
    <t>350-181-198</t>
  </si>
  <si>
    <t>350-181-199</t>
  </si>
  <si>
    <t>350-194-312</t>
  </si>
  <si>
    <t>360-170-198</t>
  </si>
  <si>
    <t>360-170-211</t>
  </si>
  <si>
    <t>360-170-221</t>
  </si>
  <si>
    <t>360-171-461</t>
  </si>
  <si>
    <t>360-174-183</t>
  </si>
  <si>
    <t>360-174-211</t>
  </si>
  <si>
    <t>360-174-221</t>
  </si>
  <si>
    <t>360-176-311</t>
  </si>
  <si>
    <t>360-177-196</t>
  </si>
  <si>
    <t>360-177-211</t>
  </si>
  <si>
    <t>360-177-221</t>
  </si>
  <si>
    <t>360-177-231</t>
  </si>
  <si>
    <t>360-177-411</t>
  </si>
  <si>
    <t>360-177-459</t>
  </si>
  <si>
    <t>360-181-162</t>
  </si>
  <si>
    <t>36B-171-317</t>
  </si>
  <si>
    <t>36B-181-418</t>
  </si>
  <si>
    <t>36C-176-116</t>
  </si>
  <si>
    <t>36C-176-121</t>
  </si>
  <si>
    <t>36C-176-142</t>
  </si>
  <si>
    <t>36C-176-211</t>
  </si>
  <si>
    <t>36C-176-229</t>
  </si>
  <si>
    <t>36C-176-231</t>
  </si>
  <si>
    <t>36C-177-121</t>
  </si>
  <si>
    <t>36C-177-171</t>
  </si>
  <si>
    <t>36C-177-173</t>
  </si>
  <si>
    <t>36C-177-174</t>
  </si>
  <si>
    <t>36C-177-211</t>
  </si>
  <si>
    <t>36C-177-229</t>
  </si>
  <si>
    <t>36C-177-231</t>
  </si>
  <si>
    <t>36C-182-121</t>
  </si>
  <si>
    <t>36C-182-418</t>
  </si>
  <si>
    <t>36F-171-311</t>
  </si>
  <si>
    <t>370-171-183</t>
  </si>
  <si>
    <t>370-171-317</t>
  </si>
  <si>
    <t>370-176-121</t>
  </si>
  <si>
    <t>370-176-171</t>
  </si>
  <si>
    <t>370-176-192</t>
  </si>
  <si>
    <t>370-177-192</t>
  </si>
  <si>
    <t>370-177-211</t>
  </si>
  <si>
    <t>370-177-221</t>
  </si>
  <si>
    <t>380-176-192</t>
  </si>
  <si>
    <t>380-176-211</t>
  </si>
  <si>
    <t>380-176-221</t>
  </si>
  <si>
    <t>380-176-411</t>
  </si>
  <si>
    <t>380-176-423</t>
  </si>
  <si>
    <t>380-181-142</t>
  </si>
  <si>
    <t>390-163-126</t>
  </si>
  <si>
    <t>390-173-317</t>
  </si>
  <si>
    <t>390-176-116</t>
  </si>
  <si>
    <t>390-176-171</t>
  </si>
  <si>
    <t>390-176-192</t>
  </si>
  <si>
    <t>390-176-211</t>
  </si>
  <si>
    <t>390-176-221</t>
  </si>
  <si>
    <t>390-176-411</t>
  </si>
  <si>
    <t>390-177-126</t>
  </si>
  <si>
    <t>390-177-211</t>
  </si>
  <si>
    <t>390-177-221</t>
  </si>
  <si>
    <t>390-181-116</t>
  </si>
  <si>
    <t>390-181-151</t>
  </si>
  <si>
    <t>390-181-164</t>
  </si>
  <si>
    <t>390-181-173</t>
  </si>
  <si>
    <t>390-181-192</t>
  </si>
  <si>
    <t>390-193-418</t>
  </si>
  <si>
    <t>39A-181-231</t>
  </si>
  <si>
    <t>39A-182-121</t>
  </si>
  <si>
    <t>39B-177-131</t>
  </si>
  <si>
    <t>39B-193-418</t>
  </si>
  <si>
    <t>400-176-472</t>
  </si>
  <si>
    <t>400-177-472</t>
  </si>
  <si>
    <t>400-181-126</t>
  </si>
  <si>
    <t>400-181-142</t>
  </si>
  <si>
    <t>400-181-153</t>
  </si>
  <si>
    <t>400-181-171</t>
  </si>
  <si>
    <t>400-181-198</t>
  </si>
  <si>
    <t>400-181-472</t>
  </si>
  <si>
    <t>400-181-532</t>
  </si>
  <si>
    <t>400-185-411</t>
  </si>
  <si>
    <t>410-176-135</t>
  </si>
  <si>
    <t>410-176-231</t>
  </si>
  <si>
    <t>410-177-351</t>
  </si>
  <si>
    <t>410-177-411</t>
  </si>
  <si>
    <t>410-181-122</t>
  </si>
  <si>
    <t>410-181-124</t>
  </si>
  <si>
    <t>410-181-127</t>
  </si>
  <si>
    <t>410-181-131</t>
  </si>
  <si>
    <t>410-181-132</t>
  </si>
  <si>
    <t>410-181-133</t>
  </si>
  <si>
    <t>410-181-135</t>
  </si>
  <si>
    <t>410-184-192</t>
  </si>
  <si>
    <t>410-184-211</t>
  </si>
  <si>
    <t>410-184-221</t>
  </si>
  <si>
    <t>410-195-180</t>
  </si>
  <si>
    <t>410-195-211</t>
  </si>
  <si>
    <t>41C-171-142</t>
  </si>
  <si>
    <t>41C-181-121</t>
  </si>
  <si>
    <t>41F-171-312</t>
  </si>
  <si>
    <t>41F-181-131</t>
  </si>
  <si>
    <t>41K-177-121</t>
  </si>
  <si>
    <t>41K-177-211</t>
  </si>
  <si>
    <t>41K-192-311</t>
  </si>
  <si>
    <t>41M-166-418</t>
  </si>
  <si>
    <t>41Q-202-131</t>
  </si>
  <si>
    <t>41Q-202-211</t>
  </si>
  <si>
    <t>41Q-202-461</t>
  </si>
  <si>
    <t>421-171-523</t>
  </si>
  <si>
    <t>421-177-459</t>
  </si>
  <si>
    <t>421-181-523</t>
  </si>
  <si>
    <t>421-185-312</t>
  </si>
  <si>
    <t>422-171-523</t>
  </si>
  <si>
    <t>42A-176-192</t>
  </si>
  <si>
    <t>42A-176-211</t>
  </si>
  <si>
    <t>42A-181-131</t>
  </si>
  <si>
    <t>42A-181-151</t>
  </si>
  <si>
    <t>42A-181-162</t>
  </si>
  <si>
    <t>42A-181-211</t>
  </si>
  <si>
    <t>42A-181-229</t>
  </si>
  <si>
    <t>42A-181-231</t>
  </si>
  <si>
    <t>42A-181-233</t>
  </si>
  <si>
    <t>42A-181-311</t>
  </si>
  <si>
    <t>42A-181-312</t>
  </si>
  <si>
    <t>42B-185-411</t>
  </si>
  <si>
    <t>430-170-172</t>
  </si>
  <si>
    <t>430-170-199</t>
  </si>
  <si>
    <t>430-171-131</t>
  </si>
  <si>
    <t>430-176-146</t>
  </si>
  <si>
    <t>430-176-147</t>
  </si>
  <si>
    <t>430-176-411</t>
  </si>
  <si>
    <t>430-177-411</t>
  </si>
  <si>
    <t>430-192-311</t>
  </si>
  <si>
    <t>43D-181-211</t>
  </si>
  <si>
    <t>43D-192-311</t>
  </si>
  <si>
    <t>43D-193-311</t>
  </si>
  <si>
    <t>440-170-126</t>
  </si>
  <si>
    <t>440-170-211</t>
  </si>
  <si>
    <t>440-170-221</t>
  </si>
  <si>
    <t>440-171-184</t>
  </si>
  <si>
    <t>440-181-121</t>
  </si>
  <si>
    <t>440-181-131</t>
  </si>
  <si>
    <t>440-181-418</t>
  </si>
  <si>
    <t>440-185-142</t>
  </si>
  <si>
    <t>440-185-221</t>
  </si>
  <si>
    <t>440-185-231</t>
  </si>
  <si>
    <t>440-185-332</t>
  </si>
  <si>
    <t>440-185-411</t>
  </si>
  <si>
    <t>44A-167-411</t>
  </si>
  <si>
    <t>450-176-126</t>
  </si>
  <si>
    <t>450-176-171</t>
  </si>
  <si>
    <t>450-176-311</t>
  </si>
  <si>
    <t>450-176-332</t>
  </si>
  <si>
    <t>450-176-333</t>
  </si>
  <si>
    <t>450-181-462</t>
  </si>
  <si>
    <t>470-167-331</t>
  </si>
  <si>
    <t>470-184-411</t>
  </si>
  <si>
    <t>480-169-131</t>
  </si>
  <si>
    <t>480-169-231</t>
  </si>
  <si>
    <t>480-176-198</t>
  </si>
  <si>
    <t>480-176-211</t>
  </si>
  <si>
    <t>480-176-221</t>
  </si>
  <si>
    <t>490-165-418</t>
  </si>
  <si>
    <t>490-167-192</t>
  </si>
  <si>
    <t>490-171-121</t>
  </si>
  <si>
    <t>490-181-183</t>
  </si>
  <si>
    <t>490-195-411</t>
  </si>
  <si>
    <t>491-186-411</t>
  </si>
  <si>
    <t>49B-171-413</t>
  </si>
  <si>
    <t>49B-176-121</t>
  </si>
  <si>
    <t>49B-176-211</t>
  </si>
  <si>
    <t>49B-176-221</t>
  </si>
  <si>
    <t>49B-181-413</t>
  </si>
  <si>
    <t>49E-176-121</t>
  </si>
  <si>
    <t>49E-176-211</t>
  </si>
  <si>
    <t>49E-176-221</t>
  </si>
  <si>
    <t>49E-182-121</t>
  </si>
  <si>
    <t>49E-182-131</t>
  </si>
  <si>
    <t>49E-182-135</t>
  </si>
  <si>
    <t>49E-182-173</t>
  </si>
  <si>
    <t>49E-182-221</t>
  </si>
  <si>
    <t>49E-182-231</t>
  </si>
  <si>
    <t>500-181-529</t>
  </si>
  <si>
    <t>500-193-311</t>
  </si>
  <si>
    <t>510-191-418</t>
  </si>
  <si>
    <t>51A-170-221</t>
  </si>
  <si>
    <t>520-163-461</t>
  </si>
  <si>
    <t>530-163-180</t>
  </si>
  <si>
    <t>530-176-146</t>
  </si>
  <si>
    <t>530-176-151</t>
  </si>
  <si>
    <t>530-176-171</t>
  </si>
  <si>
    <t>530-176-198</t>
  </si>
  <si>
    <t>530-176-211</t>
  </si>
  <si>
    <t>530-176-221</t>
  </si>
  <si>
    <t>530-176-311</t>
  </si>
  <si>
    <t>530-176-411</t>
  </si>
  <si>
    <t>530-181-180</t>
  </si>
  <si>
    <t>53B-189-418</t>
  </si>
  <si>
    <t>540-167-126</t>
  </si>
  <si>
    <t>540-167-221</t>
  </si>
  <si>
    <t>540-169-192</t>
  </si>
  <si>
    <t>540-170-142</t>
  </si>
  <si>
    <t>540-170-221</t>
  </si>
  <si>
    <t>540-171-418</t>
  </si>
  <si>
    <t>540-177-311</t>
  </si>
  <si>
    <t>540-181-196</t>
  </si>
  <si>
    <t>540-195-312</t>
  </si>
  <si>
    <t>540-195-411</t>
  </si>
  <si>
    <t>550-176-171</t>
  </si>
  <si>
    <t>550-181-135</t>
  </si>
  <si>
    <t>550-185-462</t>
  </si>
  <si>
    <t>550-186-312</t>
  </si>
  <si>
    <t>550-186-461</t>
  </si>
  <si>
    <t>560-171-121</t>
  </si>
  <si>
    <t>560-171-151</t>
  </si>
  <si>
    <t>560-177-173</t>
  </si>
  <si>
    <t>560-181-113</t>
  </si>
  <si>
    <t>560-181-522</t>
  </si>
  <si>
    <t>560-193-392</t>
  </si>
  <si>
    <t>570-176-116</t>
  </si>
  <si>
    <t>570-181-131</t>
  </si>
  <si>
    <t>570-181-135</t>
  </si>
  <si>
    <t>580-176-121</t>
  </si>
  <si>
    <t>580-176-142</t>
  </si>
  <si>
    <t>580-176-211</t>
  </si>
  <si>
    <t>580-176-221</t>
  </si>
  <si>
    <t>580-177-135</t>
  </si>
  <si>
    <t>580-177-211</t>
  </si>
  <si>
    <t>580-177-221</t>
  </si>
  <si>
    <t>580-177-311</t>
  </si>
  <si>
    <t>580-181-171</t>
  </si>
  <si>
    <t>590-171-231</t>
  </si>
  <si>
    <t>590-176-126</t>
  </si>
  <si>
    <t>590-176-142</t>
  </si>
  <si>
    <t>590-176-171</t>
  </si>
  <si>
    <t>590-176-211</t>
  </si>
  <si>
    <t>590-176-221</t>
  </si>
  <si>
    <t>590-176-411</t>
  </si>
  <si>
    <t>590-177-411</t>
  </si>
  <si>
    <t>590-181-171</t>
  </si>
  <si>
    <t>590-181-331</t>
  </si>
  <si>
    <t>600-176-192</t>
  </si>
  <si>
    <t>600-176-231</t>
  </si>
  <si>
    <t>600-176-312</t>
  </si>
  <si>
    <t>600-176-411</t>
  </si>
  <si>
    <t>600-177-311</t>
  </si>
  <si>
    <t>600-181-133</t>
  </si>
  <si>
    <t>600-181-135</t>
  </si>
  <si>
    <t>600-185-121</t>
  </si>
  <si>
    <t>600-192-311</t>
  </si>
  <si>
    <t>600-193-311</t>
  </si>
  <si>
    <t>600-195-221</t>
  </si>
  <si>
    <t>60B-181-121</t>
  </si>
  <si>
    <t>60D-167-126</t>
  </si>
  <si>
    <t>60D-172-191</t>
  </si>
  <si>
    <t>60D-182-135</t>
  </si>
  <si>
    <t>60D-182-231</t>
  </si>
  <si>
    <t>60D-182-234</t>
  </si>
  <si>
    <t>60D-185-142</t>
  </si>
  <si>
    <t>60D-185-211</t>
  </si>
  <si>
    <t>60D-185-221</t>
  </si>
  <si>
    <t>60F-192-311</t>
  </si>
  <si>
    <t>60F-193-311</t>
  </si>
  <si>
    <t>60L-171-142</t>
  </si>
  <si>
    <t>60L-171-162</t>
  </si>
  <si>
    <t>60L-171-231</t>
  </si>
  <si>
    <t>60L-176-192</t>
  </si>
  <si>
    <t>60L-176-211</t>
  </si>
  <si>
    <t>60L-181-131</t>
  </si>
  <si>
    <t>60L-181-151</t>
  </si>
  <si>
    <t>60L-181-211</t>
  </si>
  <si>
    <t>60L-181-229</t>
  </si>
  <si>
    <t>60L-181-231</t>
  </si>
  <si>
    <t>60L-181-233</t>
  </si>
  <si>
    <t>60L-181-311</t>
  </si>
  <si>
    <t>60L-181-312</t>
  </si>
  <si>
    <t>60Q-181-131</t>
  </si>
  <si>
    <t>60Q-181-418</t>
  </si>
  <si>
    <t>60U-181-345</t>
  </si>
  <si>
    <t>610-169-311</t>
  </si>
  <si>
    <t>61J-172-181</t>
  </si>
  <si>
    <t>61J-176-121</t>
  </si>
  <si>
    <t>61J-176-211</t>
  </si>
  <si>
    <t>61L-181-345</t>
  </si>
  <si>
    <t>61V-165-418</t>
  </si>
  <si>
    <t>61V-181-312</t>
  </si>
  <si>
    <t>620-171-127</t>
  </si>
  <si>
    <t>620-171-221</t>
  </si>
  <si>
    <t>620-171-231</t>
  </si>
  <si>
    <t>620-183-331</t>
  </si>
  <si>
    <t>62A-169-131</t>
  </si>
  <si>
    <t>62A-169-211</t>
  </si>
  <si>
    <t>62A-169-229</t>
  </si>
  <si>
    <t>630-170-411</t>
  </si>
  <si>
    <t>630-171-341</t>
  </si>
  <si>
    <t>630-177-311</t>
  </si>
  <si>
    <t>630-181-151</t>
  </si>
  <si>
    <t>630-181-184</t>
  </si>
  <si>
    <t>630-181-231</t>
  </si>
  <si>
    <t>630-184-143</t>
  </si>
  <si>
    <t>630-184-211</t>
  </si>
  <si>
    <t>630-185-171</t>
  </si>
  <si>
    <t>63C-173-311</t>
  </si>
  <si>
    <t>640-168-411</t>
  </si>
  <si>
    <t>640-170-121</t>
  </si>
  <si>
    <t>640-170-142</t>
  </si>
  <si>
    <t>640-170-181</t>
  </si>
  <si>
    <t>640-170-231</t>
  </si>
  <si>
    <t>640-177-411</t>
  </si>
  <si>
    <t>640-195-121</t>
  </si>
  <si>
    <t>640-195-135</t>
  </si>
  <si>
    <t>640-195-142</t>
  </si>
  <si>
    <t>640-195-146</t>
  </si>
  <si>
    <t>640-195-181</t>
  </si>
  <si>
    <t>640-195-192</t>
  </si>
  <si>
    <t>640-195-211</t>
  </si>
  <si>
    <t>640-195-221</t>
  </si>
  <si>
    <t>640-195-231</t>
  </si>
  <si>
    <t>650-171-422</t>
  </si>
  <si>
    <t>650-176-121</t>
  </si>
  <si>
    <t>650-176-131</t>
  </si>
  <si>
    <t>650-176-135</t>
  </si>
  <si>
    <t>650-176-211</t>
  </si>
  <si>
    <t>650-176-221</t>
  </si>
  <si>
    <t>650-177-311</t>
  </si>
  <si>
    <t>650-181-121</t>
  </si>
  <si>
    <t>650-181-311</t>
  </si>
  <si>
    <t>650-181-342</t>
  </si>
  <si>
    <t>650-181-411</t>
  </si>
  <si>
    <t>650-181-462</t>
  </si>
  <si>
    <t>650-184-151</t>
  </si>
  <si>
    <t>650-184-211</t>
  </si>
  <si>
    <t>650-184-221</t>
  </si>
  <si>
    <t>650-184-231</t>
  </si>
  <si>
    <t>65C-171-143</t>
  </si>
  <si>
    <t>65C-181-422</t>
  </si>
  <si>
    <t>65F-165-418</t>
  </si>
  <si>
    <t>65Z-171-121</t>
  </si>
  <si>
    <t>660-170-142</t>
  </si>
  <si>
    <t>660-177-459</t>
  </si>
  <si>
    <t>660-185-311</t>
  </si>
  <si>
    <t>66A-176-192</t>
  </si>
  <si>
    <t>66A-176-211</t>
  </si>
  <si>
    <t>66A-181-131</t>
  </si>
  <si>
    <t>66A-181-151</t>
  </si>
  <si>
    <t>66A-181-162</t>
  </si>
  <si>
    <t>66A-181-211</t>
  </si>
  <si>
    <t>66A-181-229</t>
  </si>
  <si>
    <t>66A-181-231</t>
  </si>
  <si>
    <t>66A-181-233</t>
  </si>
  <si>
    <t>670-176-147</t>
  </si>
  <si>
    <t>670-176-171</t>
  </si>
  <si>
    <t>670-177-332</t>
  </si>
  <si>
    <t>670-183-192</t>
  </si>
  <si>
    <t>670-183-211</t>
  </si>
  <si>
    <t>670-183-221</t>
  </si>
  <si>
    <t>67B-181-221</t>
  </si>
  <si>
    <t>680-167-311</t>
  </si>
  <si>
    <t>680-176-331</t>
  </si>
  <si>
    <t>680-176-333</t>
  </si>
  <si>
    <t>680-177-332</t>
  </si>
  <si>
    <t>680-181-113</t>
  </si>
  <si>
    <t>680-181-131</t>
  </si>
  <si>
    <t>680-181-411</t>
  </si>
  <si>
    <t>681-177-411</t>
  </si>
  <si>
    <t>681-181-333</t>
  </si>
  <si>
    <t>68C-182-121</t>
  </si>
  <si>
    <t>68C-182-211</t>
  </si>
  <si>
    <t>68C-182-229</t>
  </si>
  <si>
    <t>68C-182-231</t>
  </si>
  <si>
    <t>68C-185-121</t>
  </si>
  <si>
    <t>68C-185-211</t>
  </si>
  <si>
    <t>68C-185-229</t>
  </si>
  <si>
    <t>700-170-311</t>
  </si>
  <si>
    <t>700-171-198</t>
  </si>
  <si>
    <t>700-181-121</t>
  </si>
  <si>
    <t>700-184-312</t>
  </si>
  <si>
    <t>710-169-146</t>
  </si>
  <si>
    <t>710-169-311</t>
  </si>
  <si>
    <t>710-171-326</t>
  </si>
  <si>
    <t>710-171-422</t>
  </si>
  <si>
    <t>710-176-113</t>
  </si>
  <si>
    <t>710-176-147</t>
  </si>
  <si>
    <t>710-176-333</t>
  </si>
  <si>
    <t>710-176-411</t>
  </si>
  <si>
    <t>710-177-113</t>
  </si>
  <si>
    <t>710-177-126</t>
  </si>
  <si>
    <t>710-177-171</t>
  </si>
  <si>
    <t>710-177-192</t>
  </si>
  <si>
    <t>710-177-211</t>
  </si>
  <si>
    <t>710-177-221</t>
  </si>
  <si>
    <t>710-177-333</t>
  </si>
  <si>
    <t>710-181-133</t>
  </si>
  <si>
    <t>710-181-171</t>
  </si>
  <si>
    <t>710-185-121</t>
  </si>
  <si>
    <t>710-185-145</t>
  </si>
  <si>
    <t>710-185-146</t>
  </si>
  <si>
    <t>710-185-147</t>
  </si>
  <si>
    <t>710-185-171</t>
  </si>
  <si>
    <t>710-185-231</t>
  </si>
  <si>
    <t>710-186-311</t>
  </si>
  <si>
    <t>720-171-141</t>
  </si>
  <si>
    <t>720-177-126</t>
  </si>
  <si>
    <t>720-177-192</t>
  </si>
  <si>
    <t>720-177-211</t>
  </si>
  <si>
    <t>720-177-221</t>
  </si>
  <si>
    <t>720-181-146</t>
  </si>
  <si>
    <t>720-181-231</t>
  </si>
  <si>
    <t>730-171-541</t>
  </si>
  <si>
    <t>730-176-331</t>
  </si>
  <si>
    <t>730-192-311</t>
  </si>
  <si>
    <t>730-205-311</t>
  </si>
  <si>
    <t>73B-166-418</t>
  </si>
  <si>
    <t>73B-192-311</t>
  </si>
  <si>
    <t>740-163-472</t>
  </si>
  <si>
    <t>740-171-131</t>
  </si>
  <si>
    <t>740-181-183</t>
  </si>
  <si>
    <t>740-181-313</t>
  </si>
  <si>
    <t>740-181-532</t>
  </si>
  <si>
    <t>740-195-135</t>
  </si>
  <si>
    <t>740-195-181</t>
  </si>
  <si>
    <t>740-195-211</t>
  </si>
  <si>
    <t>740-195-221</t>
  </si>
  <si>
    <t>740-195-231</t>
  </si>
  <si>
    <t>74Z-171-411</t>
  </si>
  <si>
    <t>74Z-181-162</t>
  </si>
  <si>
    <t>750-176-121</t>
  </si>
  <si>
    <t>750-176-131</t>
  </si>
  <si>
    <t>750-176-211</t>
  </si>
  <si>
    <t>750-176-221</t>
  </si>
  <si>
    <t>750-177-121</t>
  </si>
  <si>
    <t>750-177-131</t>
  </si>
  <si>
    <t>750-177-211</t>
  </si>
  <si>
    <t>750-177-221</t>
  </si>
  <si>
    <t>750-177-459</t>
  </si>
  <si>
    <t>760-181-184</t>
  </si>
  <si>
    <t>760-181-191</t>
  </si>
  <si>
    <t>760-181-196</t>
  </si>
  <si>
    <t>760-184-181</t>
  </si>
  <si>
    <t>760-184-211</t>
  </si>
  <si>
    <t>760-184-221</t>
  </si>
  <si>
    <t>760-185-121</t>
  </si>
  <si>
    <t>760-185-131</t>
  </si>
  <si>
    <t>760-185-142</t>
  </si>
  <si>
    <t>760-185-221</t>
  </si>
  <si>
    <t>760-185-231</t>
  </si>
  <si>
    <t>761-171-121</t>
  </si>
  <si>
    <t>761-171-343</t>
  </si>
  <si>
    <t>761-177-332</t>
  </si>
  <si>
    <t>761-177-333</t>
  </si>
  <si>
    <t>761-181-121</t>
  </si>
  <si>
    <t>761-181-192</t>
  </si>
  <si>
    <t>770-171-188</t>
  </si>
  <si>
    <t>770-176-113</t>
  </si>
  <si>
    <t>770-176-126</t>
  </si>
  <si>
    <t>770-176-142</t>
  </si>
  <si>
    <t>770-176-198</t>
  </si>
  <si>
    <t>770-176-211</t>
  </si>
  <si>
    <t>770-176-221</t>
  </si>
  <si>
    <t>770-176-311</t>
  </si>
  <si>
    <t>770-181-147</t>
  </si>
  <si>
    <t>770-181-332</t>
  </si>
  <si>
    <t>770-183-196</t>
  </si>
  <si>
    <t>770-183-211</t>
  </si>
  <si>
    <t>770-183-221</t>
  </si>
  <si>
    <t>770-184-311</t>
  </si>
  <si>
    <t>780-181-411</t>
  </si>
  <si>
    <t>780-185-131</t>
  </si>
  <si>
    <t>780-185-198</t>
  </si>
  <si>
    <t>780-185-211</t>
  </si>
  <si>
    <t>780-185-221</t>
  </si>
  <si>
    <t>780-185-231</t>
  </si>
  <si>
    <t>78B-182-418</t>
  </si>
  <si>
    <t>78B-182-462</t>
  </si>
  <si>
    <t>790-167-131</t>
  </si>
  <si>
    <t>790-171-311</t>
  </si>
  <si>
    <t>790-181-199</t>
  </si>
  <si>
    <t>790-181-411</t>
  </si>
  <si>
    <t>790-181-418</t>
  </si>
  <si>
    <t>800-163-144</t>
  </si>
  <si>
    <t>800-184-331</t>
  </si>
  <si>
    <t>800-185-183</t>
  </si>
  <si>
    <t>800-193-418</t>
  </si>
  <si>
    <t>810-181-135</t>
  </si>
  <si>
    <t>810-181-153</t>
  </si>
  <si>
    <t>810-181-184</t>
  </si>
  <si>
    <t>810-184-184</t>
  </si>
  <si>
    <t>820-176-116</t>
  </si>
  <si>
    <t>820-176-126</t>
  </si>
  <si>
    <t>820-176-131</t>
  </si>
  <si>
    <t>820-176-135</t>
  </si>
  <si>
    <t>820-176-142</t>
  </si>
  <si>
    <t>820-176-171</t>
  </si>
  <si>
    <t>820-176-192</t>
  </si>
  <si>
    <t>820-176-211</t>
  </si>
  <si>
    <t>820-176-221</t>
  </si>
  <si>
    <t>820-177-423</t>
  </si>
  <si>
    <t>820-181-116</t>
  </si>
  <si>
    <t>820-181-135</t>
  </si>
  <si>
    <t>820-181-180</t>
  </si>
  <si>
    <t>820-181-312</t>
  </si>
  <si>
    <t>820-181-411</t>
  </si>
  <si>
    <t>820-181-525</t>
  </si>
  <si>
    <t>820-181-529</t>
  </si>
  <si>
    <t>821-171-183</t>
  </si>
  <si>
    <t>821-176-126</t>
  </si>
  <si>
    <t>821-176-171</t>
  </si>
  <si>
    <t>821-176-211</t>
  </si>
  <si>
    <t>821-176-221</t>
  </si>
  <si>
    <t>821-177-171</t>
  </si>
  <si>
    <t>821-177-331</t>
  </si>
  <si>
    <t>830-177-311</t>
  </si>
  <si>
    <t>830-181-183</t>
  </si>
  <si>
    <t>830-192-311</t>
  </si>
  <si>
    <t>840-177-332</t>
  </si>
  <si>
    <t>840-184-192</t>
  </si>
  <si>
    <t>84B-170-462</t>
  </si>
  <si>
    <t>850-163-312</t>
  </si>
  <si>
    <t>850-181-184</t>
  </si>
  <si>
    <t>850-185-142</t>
  </si>
  <si>
    <t>850-185-211</t>
  </si>
  <si>
    <t>850-185-221</t>
  </si>
  <si>
    <t>850-185-231</t>
  </si>
  <si>
    <t>860-167-126</t>
  </si>
  <si>
    <t>860-167-221</t>
  </si>
  <si>
    <t>860-170-418</t>
  </si>
  <si>
    <t>860-176-171</t>
  </si>
  <si>
    <t>860-176-198</t>
  </si>
  <si>
    <t>860-176-221</t>
  </si>
  <si>
    <t>860-177-198</t>
  </si>
  <si>
    <t>860-177-211</t>
  </si>
  <si>
    <t>860-177-221</t>
  </si>
  <si>
    <t>860-177-411</t>
  </si>
  <si>
    <t>860-181-113</t>
  </si>
  <si>
    <t>860-181-116</t>
  </si>
  <si>
    <t>860-181-143</t>
  </si>
  <si>
    <t>860-181-148</t>
  </si>
  <si>
    <t>860-181-184</t>
  </si>
  <si>
    <t>860-181-198</t>
  </si>
  <si>
    <t>860-181-231</t>
  </si>
  <si>
    <t>860-193-418</t>
  </si>
  <si>
    <t>861-181-131</t>
  </si>
  <si>
    <t>862-171-153</t>
  </si>
  <si>
    <t>862-181-121</t>
  </si>
  <si>
    <t>862-181-532</t>
  </si>
  <si>
    <t>870-168-146</t>
  </si>
  <si>
    <t>870-168-171</t>
  </si>
  <si>
    <t>870-168-423</t>
  </si>
  <si>
    <t>870-170-142</t>
  </si>
  <si>
    <t>870-171-146</t>
  </si>
  <si>
    <t>870-171-181</t>
  </si>
  <si>
    <t>870-176-126</t>
  </si>
  <si>
    <t>870-177-126</t>
  </si>
  <si>
    <t>870-181-131</t>
  </si>
  <si>
    <t>870-193-418</t>
  </si>
  <si>
    <t>880-192-311</t>
  </si>
  <si>
    <t>880-193-418</t>
  </si>
  <si>
    <t>900-181-121</t>
  </si>
  <si>
    <t>900-181-127</t>
  </si>
  <si>
    <t>900-194-312</t>
  </si>
  <si>
    <t>90A-176-411</t>
  </si>
  <si>
    <t>90B-182-131</t>
  </si>
  <si>
    <t>90B-182-233</t>
  </si>
  <si>
    <t>90F-181-199</t>
  </si>
  <si>
    <t>910-169-312</t>
  </si>
  <si>
    <t>910-171-312</t>
  </si>
  <si>
    <t>910-177-459</t>
  </si>
  <si>
    <t>910-185-311</t>
  </si>
  <si>
    <t>910-185-317</t>
  </si>
  <si>
    <t>920-177-121</t>
  </si>
  <si>
    <t>920-177-181</t>
  </si>
  <si>
    <t>920-177-211</t>
  </si>
  <si>
    <t>920-177-221</t>
  </si>
  <si>
    <t>920-177-232</t>
  </si>
  <si>
    <t>920-177-333</t>
  </si>
  <si>
    <t>920-177-451</t>
  </si>
  <si>
    <t>920-181-325</t>
  </si>
  <si>
    <t>920-181-418</t>
  </si>
  <si>
    <t>92B-164-121</t>
  </si>
  <si>
    <t>92B-164-141</t>
  </si>
  <si>
    <t>92B-164-211</t>
  </si>
  <si>
    <t>92D-189-411</t>
  </si>
  <si>
    <t>92P-165-418</t>
  </si>
  <si>
    <t>92P-182-461</t>
  </si>
  <si>
    <t>92R-181-211</t>
  </si>
  <si>
    <t>92Y-170-121</t>
  </si>
  <si>
    <t>92Y-170-142</t>
  </si>
  <si>
    <t>92Y-176-121</t>
  </si>
  <si>
    <t>93L-170-181</t>
  </si>
  <si>
    <t>93Q-165-418</t>
  </si>
  <si>
    <t>940-170-142</t>
  </si>
  <si>
    <t>940-177-171</t>
  </si>
  <si>
    <t>940-177-411</t>
  </si>
  <si>
    <t>940-181-135</t>
  </si>
  <si>
    <t>940-181-184</t>
  </si>
  <si>
    <t>940-181-311</t>
  </si>
  <si>
    <t>940-184-312</t>
  </si>
  <si>
    <t>94A-185-311</t>
  </si>
  <si>
    <t>94A-202-121</t>
  </si>
  <si>
    <t>94A-202-211</t>
  </si>
  <si>
    <t>94A-202-229</t>
  </si>
  <si>
    <t>94A-202-231</t>
  </si>
  <si>
    <t>94Z-164-472</t>
  </si>
  <si>
    <t>94Z-171-472</t>
  </si>
  <si>
    <t>950-181-121</t>
  </si>
  <si>
    <t>950-185-133</t>
  </si>
  <si>
    <t>950-185-211</t>
  </si>
  <si>
    <t>950-185-221</t>
  </si>
  <si>
    <t>95A-171-196</t>
  </si>
  <si>
    <t>95A-171-197</t>
  </si>
  <si>
    <t>960-140-311</t>
  </si>
  <si>
    <t>960-176-311</t>
  </si>
  <si>
    <t>960-177-331</t>
  </si>
  <si>
    <t>960-177-351</t>
  </si>
  <si>
    <t>960-181-331</t>
  </si>
  <si>
    <t>960-192-311</t>
  </si>
  <si>
    <t>960-193-418</t>
  </si>
  <si>
    <t>96F-171-121</t>
  </si>
  <si>
    <t>970-167-311</t>
  </si>
  <si>
    <t>970-171-231</t>
  </si>
  <si>
    <t>980-173-311</t>
  </si>
  <si>
    <t>980-176-198</t>
  </si>
  <si>
    <t>980-176-211</t>
  </si>
  <si>
    <t>980-176-221</t>
  </si>
  <si>
    <t>980-177-198</t>
  </si>
  <si>
    <t>980-177-211</t>
  </si>
  <si>
    <t>980-177-221</t>
  </si>
  <si>
    <t>980-181-131</t>
  </si>
  <si>
    <t>980-181-152</t>
  </si>
  <si>
    <t>980-181-199</t>
  </si>
  <si>
    <t>980-181-418</t>
  </si>
  <si>
    <t>980-185-199</t>
  </si>
  <si>
    <t>980-192-311</t>
  </si>
  <si>
    <t>980-193-311</t>
  </si>
  <si>
    <t>98A-167-121</t>
  </si>
  <si>
    <t>98A-167-211</t>
  </si>
  <si>
    <t>98A-170-411</t>
  </si>
  <si>
    <t>98A-185-121</t>
  </si>
  <si>
    <t>98A-185-211</t>
  </si>
  <si>
    <t>990-167-411</t>
  </si>
  <si>
    <t>990-170-411</t>
  </si>
  <si>
    <t>990-176-423</t>
  </si>
  <si>
    <t>990-177-171</t>
  </si>
  <si>
    <t>990-177-411</t>
  </si>
  <si>
    <t>990-177-423</t>
  </si>
  <si>
    <t>990-181-121</t>
  </si>
  <si>
    <t>990-181-127</t>
  </si>
  <si>
    <t>990-181-135</t>
  </si>
  <si>
    <t>990-181-142</t>
  </si>
  <si>
    <t>990-181-184</t>
  </si>
  <si>
    <t>990-181-331</t>
  </si>
  <si>
    <t>990-181-414</t>
  </si>
  <si>
    <t>990-181-423</t>
  </si>
  <si>
    <t>995-176-171</t>
  </si>
  <si>
    <t>995-176-198</t>
  </si>
  <si>
    <t>995-176-211</t>
  </si>
  <si>
    <t>995-176-221</t>
  </si>
  <si>
    <t>995-176-331</t>
  </si>
  <si>
    <t>995-176-392</t>
  </si>
  <si>
    <t>995-176-411</t>
  </si>
  <si>
    <t>995-181-392</t>
  </si>
  <si>
    <t>A23-175-311</t>
  </si>
  <si>
    <t>B95-175-333</t>
  </si>
  <si>
    <t>B95-175-462</t>
  </si>
  <si>
    <t>C37-175-121</t>
  </si>
  <si>
    <t>C37-175-231</t>
  </si>
  <si>
    <t>C37-175-314</t>
  </si>
  <si>
    <t>C37-175-418</t>
  </si>
  <si>
    <t>C50-175-392</t>
  </si>
  <si>
    <t>C50-175-418</t>
  </si>
  <si>
    <t>C58-175-462</t>
  </si>
  <si>
    <t>C62-175-311</t>
  </si>
  <si>
    <t>C62-175-312</t>
  </si>
  <si>
    <t>C68-175-113</t>
  </si>
  <si>
    <t>C68-175-151</t>
  </si>
  <si>
    <t>C68-175-211</t>
  </si>
  <si>
    <t>C68-175-232</t>
  </si>
  <si>
    <t>C68-175-239</t>
  </si>
  <si>
    <t>C68-175-332</t>
  </si>
  <si>
    <t>E13-175-331</t>
  </si>
  <si>
    <t>E13-175-333</t>
  </si>
  <si>
    <t>E13-175-462</t>
  </si>
  <si>
    <t>010-ALL-113</t>
  </si>
  <si>
    <t>010-ALL-183</t>
  </si>
  <si>
    <t>010-ALL-459</t>
  </si>
  <si>
    <t>01D-ALL-311</t>
  </si>
  <si>
    <t>030-ALL-143</t>
  </si>
  <si>
    <t>060-ALL-125</t>
  </si>
  <si>
    <t>06B-ALL-116</t>
  </si>
  <si>
    <t>06B-ALL-135</t>
  </si>
  <si>
    <t>080-ALL-415</t>
  </si>
  <si>
    <t>090-ALL-197</t>
  </si>
  <si>
    <t>100-ALL-333</t>
  </si>
  <si>
    <t>111-ALL-333</t>
  </si>
  <si>
    <t>11D-ALL-127</t>
  </si>
  <si>
    <t>11F-ALL-462</t>
  </si>
  <si>
    <t>120-ALL-415</t>
  </si>
  <si>
    <t>13C-ALL-122</t>
  </si>
  <si>
    <t>13C-ALL-141</t>
  </si>
  <si>
    <t>180-ALL-333</t>
  </si>
  <si>
    <t>181-ALL-125</t>
  </si>
  <si>
    <t>181-ALL-199</t>
  </si>
  <si>
    <t>210-ALL-122</t>
  </si>
  <si>
    <t>220-ALL-121</t>
  </si>
  <si>
    <t>230-ALL-188</t>
  </si>
  <si>
    <t>240-ALL-113</t>
  </si>
  <si>
    <t>240-ALL-116</t>
  </si>
  <si>
    <t>240-ALL-532</t>
  </si>
  <si>
    <t>260-ALL-153</t>
  </si>
  <si>
    <t>270-ALL-116</t>
  </si>
  <si>
    <t>291-ALL-331</t>
  </si>
  <si>
    <t>291-ALL-332</t>
  </si>
  <si>
    <t>300-ALL-351</t>
  </si>
  <si>
    <t>310-ALL-196</t>
  </si>
  <si>
    <t>32M-ALL-229</t>
  </si>
  <si>
    <t>32R-ALL-131</t>
  </si>
  <si>
    <t>32R-ALL-133</t>
  </si>
  <si>
    <t>32S-ALL-151</t>
  </si>
  <si>
    <t>32S-ALL-162</t>
  </si>
  <si>
    <t>32S-ALL-312</t>
  </si>
  <si>
    <t>32T-ALL-311</t>
  </si>
  <si>
    <t>330-ALL-193</t>
  </si>
  <si>
    <t>340-ALL-184</t>
  </si>
  <si>
    <t>340-ALL-317</t>
  </si>
  <si>
    <t>34B-ALL-312</t>
  </si>
  <si>
    <t>36C-ALL-116</t>
  </si>
  <si>
    <t>36C-ALL-142</t>
  </si>
  <si>
    <t>36C-ALL-171</t>
  </si>
  <si>
    <t>36C-ALL-173</t>
  </si>
  <si>
    <t>380-ALL-423</t>
  </si>
  <si>
    <t>390-ALL-164</t>
  </si>
  <si>
    <t>400-ALL-153</t>
  </si>
  <si>
    <t>41C-ALL-142</t>
  </si>
  <si>
    <t>41F-ALL-131</t>
  </si>
  <si>
    <t>41Q-ALL-131</t>
  </si>
  <si>
    <t>421-ALL-312</t>
  </si>
  <si>
    <t>421-ALL-459</t>
  </si>
  <si>
    <t>421-ALL-523</t>
  </si>
  <si>
    <t>422-ALL-523</t>
  </si>
  <si>
    <t>42A-ALL-151</t>
  </si>
  <si>
    <t>42A-ALL-162</t>
  </si>
  <si>
    <t>42A-ALL-192</t>
  </si>
  <si>
    <t>430-ALL-147</t>
  </si>
  <si>
    <t>430-ALL-172</t>
  </si>
  <si>
    <t>450-ALL-332</t>
  </si>
  <si>
    <t>49B-ALL-413</t>
  </si>
  <si>
    <t>500-ALL-529</t>
  </si>
  <si>
    <t>540-ALL-196</t>
  </si>
  <si>
    <t>560-ALL-113</t>
  </si>
  <si>
    <t>560-ALL-522</t>
  </si>
  <si>
    <t>570-ALL-116</t>
  </si>
  <si>
    <t>580-ALL-135</t>
  </si>
  <si>
    <t>60D-ALL-126</t>
  </si>
  <si>
    <t>60D-ALL-135</t>
  </si>
  <si>
    <t>60D-ALL-142</t>
  </si>
  <si>
    <t>60D-ALL-191</t>
  </si>
  <si>
    <t>60D-ALL-231</t>
  </si>
  <si>
    <t>60L-ALL-151</t>
  </si>
  <si>
    <t>60L-ALL-162</t>
  </si>
  <si>
    <t>60L-ALL-192</t>
  </si>
  <si>
    <t>60L-ALL-231</t>
  </si>
  <si>
    <t>60U-ALL-345</t>
  </si>
  <si>
    <t>61J-ALL-181</t>
  </si>
  <si>
    <t>61L-ALL-345</t>
  </si>
  <si>
    <t>61V-ALL-312</t>
  </si>
  <si>
    <t>620-ALL-331</t>
  </si>
  <si>
    <t>630-ALL-151</t>
  </si>
  <si>
    <t>650-ALL-342</t>
  </si>
  <si>
    <t>65C-ALL-422</t>
  </si>
  <si>
    <t>65Z-ALL-121</t>
  </si>
  <si>
    <t>660-ALL-459</t>
  </si>
  <si>
    <t>66A-ALL-151</t>
  </si>
  <si>
    <t>66A-ALL-162</t>
  </si>
  <si>
    <t>66A-ALL-192</t>
  </si>
  <si>
    <t>681-ALL-333</t>
  </si>
  <si>
    <t>68A-ALL-541</t>
  </si>
  <si>
    <t>710-ALL-113</t>
  </si>
  <si>
    <t>710-ALL-133</t>
  </si>
  <si>
    <t>710-ALL-326</t>
  </si>
  <si>
    <t>720-ALL-141</t>
  </si>
  <si>
    <t>740-ALL-472</t>
  </si>
  <si>
    <t>740-ALL-532</t>
  </si>
  <si>
    <t>74Z-ALL-162</t>
  </si>
  <si>
    <t>750-ALL-459</t>
  </si>
  <si>
    <t>760-ALL-181</t>
  </si>
  <si>
    <t>761-ALL-333</t>
  </si>
  <si>
    <t>770-ALL-188</t>
  </si>
  <si>
    <t>770-ALL-332</t>
  </si>
  <si>
    <t>800-ALL-144</t>
  </si>
  <si>
    <t>820-ALL-525</t>
  </si>
  <si>
    <t>820-ALL-529</t>
  </si>
  <si>
    <t>860-ALL-184</t>
  </si>
  <si>
    <t>862-ALL-121</t>
  </si>
  <si>
    <t>862-ALL-153</t>
  </si>
  <si>
    <t>870-ALL-181</t>
  </si>
  <si>
    <t>900-ALL-127</t>
  </si>
  <si>
    <t>90B-ALL-233</t>
  </si>
  <si>
    <t>90F-ALL-199</t>
  </si>
  <si>
    <t>910-ALL-317</t>
  </si>
  <si>
    <t>910-ALL-459</t>
  </si>
  <si>
    <t>920-ALL-333</t>
  </si>
  <si>
    <t>92P-ALL-461</t>
  </si>
  <si>
    <t>93L-ALL-181</t>
  </si>
  <si>
    <t>940-ALL-184</t>
  </si>
  <si>
    <t>94Z-ALL-472</t>
  </si>
  <si>
    <t>95A-ALL-196</t>
  </si>
  <si>
    <t>95A-ALL-197</t>
  </si>
  <si>
    <t>960-ALL-331</t>
  </si>
  <si>
    <t>990-ALL-127</t>
  </si>
  <si>
    <t>A23-ALL-311</t>
  </si>
  <si>
    <t>B95-ALL-333</t>
  </si>
  <si>
    <t>C37-ALL-121</t>
  </si>
  <si>
    <t>C37-ALL-231</t>
  </si>
  <si>
    <t>C37-ALL-314</t>
  </si>
  <si>
    <t>C37-ALL-418</t>
  </si>
  <si>
    <t>C50-ALL-392</t>
  </si>
  <si>
    <t>C58-ALL-462</t>
  </si>
  <si>
    <t>C62-ALL-312</t>
  </si>
  <si>
    <t>C68-ALL-232</t>
  </si>
  <si>
    <t>C68-ALL-239</t>
  </si>
  <si>
    <t>E13-ALL-331</t>
  </si>
  <si>
    <t>E13-ALL-333</t>
  </si>
  <si>
    <t>ALL-164-472</t>
  </si>
  <si>
    <t>ALL-168-423</t>
  </si>
  <si>
    <t>ALL-170-196</t>
  </si>
  <si>
    <t>ALL-172-191</t>
  </si>
  <si>
    <t>ALL-176-113</t>
  </si>
  <si>
    <t>ALL-177-181</t>
  </si>
  <si>
    <t>ALL-177-451</t>
  </si>
  <si>
    <t>ALL-181-345</t>
  </si>
  <si>
    <t>ALL-181-415</t>
  </si>
  <si>
    <t>ALL-181-525</t>
  </si>
  <si>
    <t>ALL-182-133</t>
  </si>
  <si>
    <t>ALL-183-196</t>
  </si>
  <si>
    <t>ALL-185-193</t>
  </si>
  <si>
    <t>ALL-186-184</t>
  </si>
  <si>
    <t>ALL-189-411</t>
  </si>
  <si>
    <t>ALL-189-418</t>
  </si>
  <si>
    <t>ALL-191-418</t>
  </si>
  <si>
    <t>ALL-194-312</t>
  </si>
  <si>
    <t>ALL-194-411</t>
  </si>
  <si>
    <t>ALL-195-135</t>
  </si>
  <si>
    <t>ALL-195-142</t>
  </si>
  <si>
    <t>ALL-195-146</t>
  </si>
  <si>
    <t>ALL-195-180</t>
  </si>
  <si>
    <t>ALL-195-192</t>
  </si>
  <si>
    <t>ALL-195-312</t>
  </si>
  <si>
    <t>ALL-195-394</t>
  </si>
  <si>
    <t>ALL-195-411</t>
  </si>
  <si>
    <t>ALL-202-131</t>
  </si>
  <si>
    <t>ALL-202-229</t>
  </si>
  <si>
    <t>ALL-202-231</t>
  </si>
  <si>
    <t>ALL-202-311</t>
  </si>
  <si>
    <t>ALL-202-461</t>
  </si>
  <si>
    <t>120-196</t>
  </si>
  <si>
    <t>120-196-418</t>
  </si>
  <si>
    <t>ALL-196-418</t>
  </si>
  <si>
    <t>190-190</t>
  </si>
  <si>
    <t>190-510</t>
  </si>
  <si>
    <t>190-740</t>
  </si>
  <si>
    <t>190-910</t>
  </si>
  <si>
    <t>196-070</t>
  </si>
  <si>
    <t>196-240</t>
  </si>
  <si>
    <t>196-280</t>
  </si>
  <si>
    <t>196-330</t>
  </si>
  <si>
    <t>196-350</t>
  </si>
  <si>
    <t>196-360</t>
  </si>
  <si>
    <t>196-430</t>
  </si>
  <si>
    <t>196-440</t>
  </si>
  <si>
    <t>196-480</t>
  </si>
  <si>
    <t>196-700</t>
  </si>
  <si>
    <t>196-740</t>
  </si>
  <si>
    <t>196-780</t>
  </si>
  <si>
    <t>196-820</t>
  </si>
  <si>
    <t>196-830</t>
  </si>
  <si>
    <t>196-860</t>
  </si>
  <si>
    <t>196-890</t>
  </si>
  <si>
    <t>196-91B</t>
  </si>
  <si>
    <t>196-920</t>
  </si>
  <si>
    <t>196-950</t>
  </si>
  <si>
    <t>196-980</t>
  </si>
  <si>
    <t>196-990</t>
  </si>
  <si>
    <t>198-020</t>
  </si>
  <si>
    <t>198-100</t>
  </si>
  <si>
    <t>198-130</t>
  </si>
  <si>
    <t>198-140</t>
  </si>
  <si>
    <t>198-190</t>
  </si>
  <si>
    <t>198-210</t>
  </si>
  <si>
    <t>198-230</t>
  </si>
  <si>
    <t>198-241</t>
  </si>
  <si>
    <t>198-250</t>
  </si>
  <si>
    <t>198-260</t>
  </si>
  <si>
    <t>198-340</t>
  </si>
  <si>
    <t>198-350</t>
  </si>
  <si>
    <t>198-390</t>
  </si>
  <si>
    <t>198-410</t>
  </si>
  <si>
    <t>198-450</t>
  </si>
  <si>
    <t>198-480</t>
  </si>
  <si>
    <t>198-500</t>
  </si>
  <si>
    <t>198-510</t>
  </si>
  <si>
    <t>198-560</t>
  </si>
  <si>
    <t>198-590</t>
  </si>
  <si>
    <t>198-600</t>
  </si>
  <si>
    <t>198-610</t>
  </si>
  <si>
    <t>198-620</t>
  </si>
  <si>
    <t>198-650</t>
  </si>
  <si>
    <t>198-670</t>
  </si>
  <si>
    <t>198-790</t>
  </si>
  <si>
    <t>198-820</t>
  </si>
  <si>
    <t>198-862</t>
  </si>
  <si>
    <t>198-920</t>
  </si>
  <si>
    <t>198-970</t>
  </si>
  <si>
    <t>198-980</t>
  </si>
  <si>
    <t>201-100</t>
  </si>
  <si>
    <t>201-110</t>
  </si>
  <si>
    <t>201-180</t>
  </si>
  <si>
    <t>201-330</t>
  </si>
  <si>
    <t>201-36C</t>
  </si>
  <si>
    <t>201-370</t>
  </si>
  <si>
    <t>201-410</t>
  </si>
  <si>
    <t>201-450</t>
  </si>
  <si>
    <t>201-470</t>
  </si>
  <si>
    <t>201-480</t>
  </si>
  <si>
    <t>201-490</t>
  </si>
  <si>
    <t>201-660</t>
  </si>
  <si>
    <t>201-700</t>
  </si>
  <si>
    <t>201-710</t>
  </si>
  <si>
    <t>201-860</t>
  </si>
  <si>
    <t>201-890</t>
  </si>
  <si>
    <t>201-920</t>
  </si>
  <si>
    <t>201-930</t>
  </si>
  <si>
    <t>201-980</t>
  </si>
  <si>
    <t>204-040</t>
  </si>
  <si>
    <t>204-11C</t>
  </si>
  <si>
    <t>204-130</t>
  </si>
  <si>
    <t>204-132</t>
  </si>
  <si>
    <t>204-140</t>
  </si>
  <si>
    <t>204-160</t>
  </si>
  <si>
    <t>204-170</t>
  </si>
  <si>
    <t>204-180</t>
  </si>
  <si>
    <t>204-190</t>
  </si>
  <si>
    <t>204-230</t>
  </si>
  <si>
    <t>204-241</t>
  </si>
  <si>
    <t>204-250</t>
  </si>
  <si>
    <t>204-260</t>
  </si>
  <si>
    <t>204-270</t>
  </si>
  <si>
    <t>204-280</t>
  </si>
  <si>
    <t>204-300</t>
  </si>
  <si>
    <t>204-330</t>
  </si>
  <si>
    <t>204-360</t>
  </si>
  <si>
    <t>204-410</t>
  </si>
  <si>
    <t>204-430</t>
  </si>
  <si>
    <t>204-440</t>
  </si>
  <si>
    <t>204-450</t>
  </si>
  <si>
    <t>204-500</t>
  </si>
  <si>
    <t>204-520</t>
  </si>
  <si>
    <t>204-550</t>
  </si>
  <si>
    <t>204-560</t>
  </si>
  <si>
    <t>204-620</t>
  </si>
  <si>
    <t>204-640</t>
  </si>
  <si>
    <t>204-650</t>
  </si>
  <si>
    <t>204-730</t>
  </si>
  <si>
    <t>204-740</t>
  </si>
  <si>
    <t>204-750</t>
  </si>
  <si>
    <t>204-760</t>
  </si>
  <si>
    <t>204-820</t>
  </si>
  <si>
    <t>204-830</t>
  </si>
  <si>
    <t>204-840</t>
  </si>
  <si>
    <t>204-850</t>
  </si>
  <si>
    <t>204-860</t>
  </si>
  <si>
    <t>204-920</t>
  </si>
  <si>
    <t>198-ALL</t>
  </si>
  <si>
    <t>201-ALL</t>
  </si>
  <si>
    <t>204-ALL</t>
  </si>
  <si>
    <t>510-190</t>
  </si>
  <si>
    <t>740-190</t>
  </si>
  <si>
    <t>910-190</t>
  </si>
  <si>
    <t>070-196</t>
  </si>
  <si>
    <t>240-196</t>
  </si>
  <si>
    <t>280-196</t>
  </si>
  <si>
    <t>330-196</t>
  </si>
  <si>
    <t>350-196</t>
  </si>
  <si>
    <t>360-196</t>
  </si>
  <si>
    <t>430-196</t>
  </si>
  <si>
    <t>440-196</t>
  </si>
  <si>
    <t>480-196</t>
  </si>
  <si>
    <t>700-196</t>
  </si>
  <si>
    <t>740-196</t>
  </si>
  <si>
    <t>780-196</t>
  </si>
  <si>
    <t>820-196</t>
  </si>
  <si>
    <t>830-196</t>
  </si>
  <si>
    <t>860-196</t>
  </si>
  <si>
    <t>890-196</t>
  </si>
  <si>
    <t>91B-196</t>
  </si>
  <si>
    <t>920-196</t>
  </si>
  <si>
    <t>950-196</t>
  </si>
  <si>
    <t>980-196</t>
  </si>
  <si>
    <t>990-196</t>
  </si>
  <si>
    <t>020-198</t>
  </si>
  <si>
    <t>100-198</t>
  </si>
  <si>
    <t>130-198</t>
  </si>
  <si>
    <t>140-198</t>
  </si>
  <si>
    <t>190-198</t>
  </si>
  <si>
    <t>210-198</t>
  </si>
  <si>
    <t>230-198</t>
  </si>
  <si>
    <t>241-198</t>
  </si>
  <si>
    <t>250-198</t>
  </si>
  <si>
    <t>260-198</t>
  </si>
  <si>
    <t>310-198</t>
  </si>
  <si>
    <t>340-198</t>
  </si>
  <si>
    <t>350-198</t>
  </si>
  <si>
    <t>390-198</t>
  </si>
  <si>
    <t>410-198</t>
  </si>
  <si>
    <t>450-198</t>
  </si>
  <si>
    <t>480-198</t>
  </si>
  <si>
    <t>500-198</t>
  </si>
  <si>
    <t>510-198</t>
  </si>
  <si>
    <t>540-198</t>
  </si>
  <si>
    <t>560-198</t>
  </si>
  <si>
    <t>590-198</t>
  </si>
  <si>
    <t>600-198</t>
  </si>
  <si>
    <t>610-198</t>
  </si>
  <si>
    <t>620-198</t>
  </si>
  <si>
    <t>650-198</t>
  </si>
  <si>
    <t>670-198</t>
  </si>
  <si>
    <t>790-198</t>
  </si>
  <si>
    <t>820-198</t>
  </si>
  <si>
    <t>862-198</t>
  </si>
  <si>
    <t>920-198</t>
  </si>
  <si>
    <t>970-198</t>
  </si>
  <si>
    <t>980-198</t>
  </si>
  <si>
    <t>100-201</t>
  </si>
  <si>
    <t>110-201</t>
  </si>
  <si>
    <t>180-201</t>
  </si>
  <si>
    <t>330-201</t>
  </si>
  <si>
    <t>36C-201</t>
  </si>
  <si>
    <t>370-201</t>
  </si>
  <si>
    <t>410-201</t>
  </si>
  <si>
    <t>450-201</t>
  </si>
  <si>
    <t>470-201</t>
  </si>
  <si>
    <t>480-201</t>
  </si>
  <si>
    <t>490-201</t>
  </si>
  <si>
    <t>660-201</t>
  </si>
  <si>
    <t>700-201</t>
  </si>
  <si>
    <t>710-201</t>
  </si>
  <si>
    <t>860-201</t>
  </si>
  <si>
    <t>890-201</t>
  </si>
  <si>
    <t>920-201</t>
  </si>
  <si>
    <t>930-201</t>
  </si>
  <si>
    <t>980-201</t>
  </si>
  <si>
    <t>020-204</t>
  </si>
  <si>
    <t>040-204</t>
  </si>
  <si>
    <t>11C-204</t>
  </si>
  <si>
    <t>130-204</t>
  </si>
  <si>
    <t>132-204</t>
  </si>
  <si>
    <t>140-204</t>
  </si>
  <si>
    <t>160-204</t>
  </si>
  <si>
    <t>170-204</t>
  </si>
  <si>
    <t>180-204</t>
  </si>
  <si>
    <t>190-204</t>
  </si>
  <si>
    <t>230-204</t>
  </si>
  <si>
    <t>241-204</t>
  </si>
  <si>
    <t>250-204</t>
  </si>
  <si>
    <t>260-204</t>
  </si>
  <si>
    <t>270-204</t>
  </si>
  <si>
    <t>280-204</t>
  </si>
  <si>
    <t>300-204</t>
  </si>
  <si>
    <t>330-204</t>
  </si>
  <si>
    <t>360-204</t>
  </si>
  <si>
    <t>400-204</t>
  </si>
  <si>
    <t>410-204</t>
  </si>
  <si>
    <t>430-204</t>
  </si>
  <si>
    <t>440-204</t>
  </si>
  <si>
    <t>450-204</t>
  </si>
  <si>
    <t>500-204</t>
  </si>
  <si>
    <t>510-204</t>
  </si>
  <si>
    <t>520-204</t>
  </si>
  <si>
    <t>550-204</t>
  </si>
  <si>
    <t>560-204</t>
  </si>
  <si>
    <t>620-204</t>
  </si>
  <si>
    <t>640-204</t>
  </si>
  <si>
    <t>650-204</t>
  </si>
  <si>
    <t>720-204</t>
  </si>
  <si>
    <t>730-204</t>
  </si>
  <si>
    <t>740-204</t>
  </si>
  <si>
    <t>750-204</t>
  </si>
  <si>
    <t>760-204</t>
  </si>
  <si>
    <t>820-204</t>
  </si>
  <si>
    <t>830-204</t>
  </si>
  <si>
    <t>840-204</t>
  </si>
  <si>
    <t>850-204</t>
  </si>
  <si>
    <t>860-204</t>
  </si>
  <si>
    <t>862-204</t>
  </si>
  <si>
    <t>910-204</t>
  </si>
  <si>
    <t>920-204</t>
  </si>
  <si>
    <t>92Q</t>
  </si>
  <si>
    <t>Hope Charter Leadership Academy</t>
  </si>
  <si>
    <t>CRF PRCs (121-129 &amp; 132-138) ended FY2022</t>
  </si>
  <si>
    <t>140-26B</t>
  </si>
  <si>
    <t>140-860</t>
  </si>
  <si>
    <t>26B-140</t>
  </si>
  <si>
    <t>860-140</t>
  </si>
  <si>
    <t>580-187</t>
  </si>
  <si>
    <t>00B-181-134</t>
  </si>
  <si>
    <t>010-167-411</t>
  </si>
  <si>
    <t>010-167-418</t>
  </si>
  <si>
    <t>010-174-392</t>
  </si>
  <si>
    <t>010-176-392</t>
  </si>
  <si>
    <t>010-177-392</t>
  </si>
  <si>
    <t>010-178-392</t>
  </si>
  <si>
    <t>010-194-411</t>
  </si>
  <si>
    <t>020-165-394</t>
  </si>
  <si>
    <t>020-170-181</t>
  </si>
  <si>
    <t>020-170-211</t>
  </si>
  <si>
    <t>020-170-221</t>
  </si>
  <si>
    <t>020-171-184</t>
  </si>
  <si>
    <t>020-177-314</t>
  </si>
  <si>
    <t>020-181-127</t>
  </si>
  <si>
    <t>020-181-143</t>
  </si>
  <si>
    <t>020-185-184</t>
  </si>
  <si>
    <t>030-183-411</t>
  </si>
  <si>
    <t>040-181-162</t>
  </si>
  <si>
    <t>040-181-180</t>
  </si>
  <si>
    <t>050-167-392</t>
  </si>
  <si>
    <t>050-167-411</t>
  </si>
  <si>
    <t>050-168-392</t>
  </si>
  <si>
    <t>050-185-418</t>
  </si>
  <si>
    <t>060-170-142</t>
  </si>
  <si>
    <t>060-170-221</t>
  </si>
  <si>
    <t>060-170-231</t>
  </si>
  <si>
    <t>060-170-232</t>
  </si>
  <si>
    <t>060-171-462</t>
  </si>
  <si>
    <t>060-176-196</t>
  </si>
  <si>
    <t>060-176-211</t>
  </si>
  <si>
    <t>060-176-221</t>
  </si>
  <si>
    <t>060-184-312</t>
  </si>
  <si>
    <t>060-184-411</t>
  </si>
  <si>
    <t>070-181-146</t>
  </si>
  <si>
    <t>070-186-184</t>
  </si>
  <si>
    <t>070-186-311</t>
  </si>
  <si>
    <t>070-205-311</t>
  </si>
  <si>
    <t>07A-182-326</t>
  </si>
  <si>
    <t>080-163-471</t>
  </si>
  <si>
    <t>080-165-418</t>
  </si>
  <si>
    <t>080-170-121</t>
  </si>
  <si>
    <t>080-170-231</t>
  </si>
  <si>
    <t>080-185-411</t>
  </si>
  <si>
    <t>090-171-183</t>
  </si>
  <si>
    <t>090-171-541</t>
  </si>
  <si>
    <t>090-181-311</t>
  </si>
  <si>
    <t>090-185-142</t>
  </si>
  <si>
    <t>090-185-172</t>
  </si>
  <si>
    <t>090-185-199</t>
  </si>
  <si>
    <t>090-185-231</t>
  </si>
  <si>
    <t>09A-169-311</t>
  </si>
  <si>
    <t>09A-170-143</t>
  </si>
  <si>
    <t>09A-181-114</t>
  </si>
  <si>
    <t>09A-181-146</t>
  </si>
  <si>
    <t>09A-181-151</t>
  </si>
  <si>
    <t>09A-181-171</t>
  </si>
  <si>
    <t>09A-181-174</t>
  </si>
  <si>
    <t>09A-181-181</t>
  </si>
  <si>
    <t>09A-181-198</t>
  </si>
  <si>
    <t>09B-165-418</t>
  </si>
  <si>
    <t>09B-166-418</t>
  </si>
  <si>
    <t>09B-167-311</t>
  </si>
  <si>
    <t>09B-169-131</t>
  </si>
  <si>
    <t>09B-169-211</t>
  </si>
  <si>
    <t>09B-169-231</t>
  </si>
  <si>
    <t>09B-170-142</t>
  </si>
  <si>
    <t>09B-170-211</t>
  </si>
  <si>
    <t>100-171-312</t>
  </si>
  <si>
    <t>100-171-331</t>
  </si>
  <si>
    <t>100-176-331</t>
  </si>
  <si>
    <t>100-177-331</t>
  </si>
  <si>
    <t>100-183-312</t>
  </si>
  <si>
    <t>10B-170-229</t>
  </si>
  <si>
    <t>10B-170-231</t>
  </si>
  <si>
    <t>110-163-394</t>
  </si>
  <si>
    <t>110-169-392</t>
  </si>
  <si>
    <t>110-176-199</t>
  </si>
  <si>
    <t>110-177-311</t>
  </si>
  <si>
    <t>110-195-163</t>
  </si>
  <si>
    <t>110-195-196</t>
  </si>
  <si>
    <t>111-181-180</t>
  </si>
  <si>
    <t>11D-189-198</t>
  </si>
  <si>
    <t>11D-189-211</t>
  </si>
  <si>
    <t>11D-189-229</t>
  </si>
  <si>
    <t>11D-189-231</t>
  </si>
  <si>
    <t>11D-192-311</t>
  </si>
  <si>
    <t>11K-167-146</t>
  </si>
  <si>
    <t>11K-167-211</t>
  </si>
  <si>
    <t>120-181-422</t>
  </si>
  <si>
    <t>130-176-333</t>
  </si>
  <si>
    <t>130-176-459</t>
  </si>
  <si>
    <t>130-177-333</t>
  </si>
  <si>
    <t>132-166-392</t>
  </si>
  <si>
    <t>132-167-192</t>
  </si>
  <si>
    <t>132-171-392</t>
  </si>
  <si>
    <t>132-176-151</t>
  </si>
  <si>
    <t>132-181-392</t>
  </si>
  <si>
    <t>132-185-121</t>
  </si>
  <si>
    <t>132-185-191</t>
  </si>
  <si>
    <t>132-185-411</t>
  </si>
  <si>
    <t>13A-165-411</t>
  </si>
  <si>
    <t>13A-165-418</t>
  </si>
  <si>
    <t>13C-192-311</t>
  </si>
  <si>
    <t>13C-193-311</t>
  </si>
  <si>
    <t>140-170-142</t>
  </si>
  <si>
    <t>140-170-198</t>
  </si>
  <si>
    <t>140-170-231</t>
  </si>
  <si>
    <t>140-170-462</t>
  </si>
  <si>
    <t>140-181-163</t>
  </si>
  <si>
    <t>140-189-411</t>
  </si>
  <si>
    <t>160-176-423</t>
  </si>
  <si>
    <t>160-183-311</t>
  </si>
  <si>
    <t>160-191-311</t>
  </si>
  <si>
    <t>16B-189-411</t>
  </si>
  <si>
    <t>170-181-231</t>
  </si>
  <si>
    <t>170-181-462</t>
  </si>
  <si>
    <t>180-171-125</t>
  </si>
  <si>
    <t>180-171-152</t>
  </si>
  <si>
    <t>180-171-162</t>
  </si>
  <si>
    <t>180-176-151</t>
  </si>
  <si>
    <t>180-176-192</t>
  </si>
  <si>
    <t>180-181-192</t>
  </si>
  <si>
    <t>181-163-394</t>
  </si>
  <si>
    <t>181-171-462</t>
  </si>
  <si>
    <t>181-183-331</t>
  </si>
  <si>
    <t>182-193-418</t>
  </si>
  <si>
    <t>19A-170-143</t>
  </si>
  <si>
    <t>19A-170-211</t>
  </si>
  <si>
    <t>19A-192-311</t>
  </si>
  <si>
    <t>19B-167-121</t>
  </si>
  <si>
    <t>19B-167-132</t>
  </si>
  <si>
    <t>19B-167-211</t>
  </si>
  <si>
    <t>19C-165-418</t>
  </si>
  <si>
    <t>200-171-461</t>
  </si>
  <si>
    <t>210-170-411</t>
  </si>
  <si>
    <t>210-171-162</t>
  </si>
  <si>
    <t>210-171-523</t>
  </si>
  <si>
    <t>210-176-423</t>
  </si>
  <si>
    <t>210-181-113</t>
  </si>
  <si>
    <t>210-189-418</t>
  </si>
  <si>
    <t>230-171-462</t>
  </si>
  <si>
    <t>230-176-311</t>
  </si>
  <si>
    <t>230-177-331</t>
  </si>
  <si>
    <t>230-183-411</t>
  </si>
  <si>
    <t>230-185-162</t>
  </si>
  <si>
    <t>230-185-167</t>
  </si>
  <si>
    <t>230-192-311</t>
  </si>
  <si>
    <t>230-193-311</t>
  </si>
  <si>
    <t>230-193-418</t>
  </si>
  <si>
    <t>240-165-418</t>
  </si>
  <si>
    <t>240-171-462</t>
  </si>
  <si>
    <t>241-171-183</t>
  </si>
  <si>
    <t>241-181-162</t>
  </si>
  <si>
    <t>24B-167-121</t>
  </si>
  <si>
    <t>24B-202-411</t>
  </si>
  <si>
    <t>250-181-143</t>
  </si>
  <si>
    <t>250-181-192</t>
  </si>
  <si>
    <t>250-181-523</t>
  </si>
  <si>
    <t>260-163-394</t>
  </si>
  <si>
    <t>260-171-312</t>
  </si>
  <si>
    <t>260-177-418</t>
  </si>
  <si>
    <t>260-181-186</t>
  </si>
  <si>
    <t>260-181-413</t>
  </si>
  <si>
    <t>260-185-162</t>
  </si>
  <si>
    <t>260-185-196</t>
  </si>
  <si>
    <t>26B-171-319</t>
  </si>
  <si>
    <t>26C-181-461</t>
  </si>
  <si>
    <t>270-170-411</t>
  </si>
  <si>
    <t>270-181-411</t>
  </si>
  <si>
    <t>290-177-331</t>
  </si>
  <si>
    <t>290-186-411</t>
  </si>
  <si>
    <t>291-167-392</t>
  </si>
  <si>
    <t>291-171-180</t>
  </si>
  <si>
    <t>291-181-343</t>
  </si>
  <si>
    <t>292-181-151</t>
  </si>
  <si>
    <t>292-181-231</t>
  </si>
  <si>
    <t>292-181-462</t>
  </si>
  <si>
    <t>292-185-411</t>
  </si>
  <si>
    <t>292-192-311</t>
  </si>
  <si>
    <t>292-193-311</t>
  </si>
  <si>
    <t>300-181-142</t>
  </si>
  <si>
    <t>300-181-199</t>
  </si>
  <si>
    <t>300-191-311</t>
  </si>
  <si>
    <t>310-163-394</t>
  </si>
  <si>
    <t>310-169-131</t>
  </si>
  <si>
    <t>310-169-211</t>
  </si>
  <si>
    <t>310-169-221</t>
  </si>
  <si>
    <t>310-169-231</t>
  </si>
  <si>
    <t>310-171-192</t>
  </si>
  <si>
    <t>310-171-311</t>
  </si>
  <si>
    <t>310-171-313</t>
  </si>
  <si>
    <t>310-171-422</t>
  </si>
  <si>
    <t>310-171-461</t>
  </si>
  <si>
    <t>310-171-522</t>
  </si>
  <si>
    <t>310-176-423</t>
  </si>
  <si>
    <t>310-177-423</t>
  </si>
  <si>
    <t>310-181-541</t>
  </si>
  <si>
    <t>310-185-411</t>
  </si>
  <si>
    <t>320-163-392</t>
  </si>
  <si>
    <t>320-181-116</t>
  </si>
  <si>
    <t>320-181-142</t>
  </si>
  <si>
    <t>320-184-312</t>
  </si>
  <si>
    <t>32A-171-121</t>
  </si>
  <si>
    <t>32A-171-146</t>
  </si>
  <si>
    <t>32A-171-151</t>
  </si>
  <si>
    <t>32A-171-174</t>
  </si>
  <si>
    <t>32A-171-231</t>
  </si>
  <si>
    <t>32A-188-113</t>
  </si>
  <si>
    <t>32A-188-131</t>
  </si>
  <si>
    <t>32C-167-461</t>
  </si>
  <si>
    <t>32D-167-141</t>
  </si>
  <si>
    <t>32L-171-418</t>
  </si>
  <si>
    <t>32L-181-121</t>
  </si>
  <si>
    <t>32L-181-312</t>
  </si>
  <si>
    <t>32M-171-229</t>
  </si>
  <si>
    <t>32M-181-234</t>
  </si>
  <si>
    <t>32Q-176-311</t>
  </si>
  <si>
    <t>32R-165-411</t>
  </si>
  <si>
    <t>32R-170-462</t>
  </si>
  <si>
    <t>330-163-394</t>
  </si>
  <si>
    <t>330-165-394</t>
  </si>
  <si>
    <t>330-170-394</t>
  </si>
  <si>
    <t>330-171-148</t>
  </si>
  <si>
    <t>330-181-196</t>
  </si>
  <si>
    <t>330-184-312</t>
  </si>
  <si>
    <t>330-185-133</t>
  </si>
  <si>
    <t>330-185-199</t>
  </si>
  <si>
    <t>33A-185-317</t>
  </si>
  <si>
    <t>33A-185-411</t>
  </si>
  <si>
    <t>33A-193-311</t>
  </si>
  <si>
    <t>340-195-135</t>
  </si>
  <si>
    <t>340-195-181</t>
  </si>
  <si>
    <t>340-195-231</t>
  </si>
  <si>
    <t>34B-169-311</t>
  </si>
  <si>
    <t>34B-170-311</t>
  </si>
  <si>
    <t>34B-170-411</t>
  </si>
  <si>
    <t>34B-171-312</t>
  </si>
  <si>
    <t>34B-181-311</t>
  </si>
  <si>
    <t>34Z-181-141</t>
  </si>
  <si>
    <t>34Z-185-141</t>
  </si>
  <si>
    <t>350-181-189</t>
  </si>
  <si>
    <t>350-181-343</t>
  </si>
  <si>
    <t>350-184-311</t>
  </si>
  <si>
    <t>350-184-312</t>
  </si>
  <si>
    <t>350-185-131</t>
  </si>
  <si>
    <t>350-185-142</t>
  </si>
  <si>
    <t>350-196-418</t>
  </si>
  <si>
    <t>35B-165-418</t>
  </si>
  <si>
    <t>360-177-192</t>
  </si>
  <si>
    <t>360-177-314</t>
  </si>
  <si>
    <t>360-181-146</t>
  </si>
  <si>
    <t>360-192-311</t>
  </si>
  <si>
    <t>360-193-311</t>
  </si>
  <si>
    <t>36B-192-311</t>
  </si>
  <si>
    <t>36B-193-418</t>
  </si>
  <si>
    <t>36C-201-411</t>
  </si>
  <si>
    <t>370-171-461</t>
  </si>
  <si>
    <t>370-177-423</t>
  </si>
  <si>
    <t>370-201-181</t>
  </si>
  <si>
    <t>370-201-211</t>
  </si>
  <si>
    <t>370-201-221</t>
  </si>
  <si>
    <t>370-201-361</t>
  </si>
  <si>
    <t>370-201-411</t>
  </si>
  <si>
    <t>380-176-333</t>
  </si>
  <si>
    <t>390-163-180</t>
  </si>
  <si>
    <t>390-167-392</t>
  </si>
  <si>
    <t>390-167-411</t>
  </si>
  <si>
    <t>390-169-180</t>
  </si>
  <si>
    <t>390-170-394</t>
  </si>
  <si>
    <t>390-171-144</t>
  </si>
  <si>
    <t>390-181-199</t>
  </si>
  <si>
    <t>39A-189-198</t>
  </si>
  <si>
    <t>39A-189-211</t>
  </si>
  <si>
    <t>39A-189-231</t>
  </si>
  <si>
    <t>400-185-312</t>
  </si>
  <si>
    <t>410-169-392</t>
  </si>
  <si>
    <t>410-176-392</t>
  </si>
  <si>
    <t>410-177-392</t>
  </si>
  <si>
    <t>410-181-142</t>
  </si>
  <si>
    <t>410-181-392</t>
  </si>
  <si>
    <t>410-183-411</t>
  </si>
  <si>
    <t>410-184-392</t>
  </si>
  <si>
    <t>410-191-311</t>
  </si>
  <si>
    <t>410-195-392</t>
  </si>
  <si>
    <t>41C-192-311</t>
  </si>
  <si>
    <t>41F-181-229</t>
  </si>
  <si>
    <t>41G-193-311</t>
  </si>
  <si>
    <t>41H-165-418</t>
  </si>
  <si>
    <t>41H-171-141</t>
  </si>
  <si>
    <t>41M-181-325</t>
  </si>
  <si>
    <t>41Q-185-311</t>
  </si>
  <si>
    <t>41Q-192-311</t>
  </si>
  <si>
    <t>420-169-131</t>
  </si>
  <si>
    <t>420-169-211</t>
  </si>
  <si>
    <t>420-169-221</t>
  </si>
  <si>
    <t>420-169-231</t>
  </si>
  <si>
    <t>421-169-312</t>
  </si>
  <si>
    <t>422-181-146</t>
  </si>
  <si>
    <t>42A-176-411</t>
  </si>
  <si>
    <t>42B-181-141</t>
  </si>
  <si>
    <t>430-170-423</t>
  </si>
  <si>
    <t>430-178-418</t>
  </si>
  <si>
    <t>430-181-311</t>
  </si>
  <si>
    <t>430-185-311</t>
  </si>
  <si>
    <t>430-186-312</t>
  </si>
  <si>
    <t>430-186-411</t>
  </si>
  <si>
    <t>440-165-392</t>
  </si>
  <si>
    <t>440-170-394</t>
  </si>
  <si>
    <t>440-181-143</t>
  </si>
  <si>
    <t>440-181-311</t>
  </si>
  <si>
    <t>440-181-411</t>
  </si>
  <si>
    <t>450-171-188</t>
  </si>
  <si>
    <t>450-181-331</t>
  </si>
  <si>
    <t>450-184-146</t>
  </si>
  <si>
    <t>450-184-211</t>
  </si>
  <si>
    <t>450-184-332</t>
  </si>
  <si>
    <t>450-184-392</t>
  </si>
  <si>
    <t>450-185-144</t>
  </si>
  <si>
    <t>450-204-361</t>
  </si>
  <si>
    <t>460-169-131</t>
  </si>
  <si>
    <t>460-169-192</t>
  </si>
  <si>
    <t>460-176-333</t>
  </si>
  <si>
    <t>460-181-180</t>
  </si>
  <si>
    <t>470-183-392</t>
  </si>
  <si>
    <t>470-184-392</t>
  </si>
  <si>
    <t>480-163-311</t>
  </si>
  <si>
    <t>480-163-312</t>
  </si>
  <si>
    <t>480-163-394</t>
  </si>
  <si>
    <t>480-163-418</t>
  </si>
  <si>
    <t>480-163-541</t>
  </si>
  <si>
    <t>480-167-392</t>
  </si>
  <si>
    <t>480-169-392</t>
  </si>
  <si>
    <t>480-170-392</t>
  </si>
  <si>
    <t>480-171-532</t>
  </si>
  <si>
    <t>480-181-312</t>
  </si>
  <si>
    <t>480-198-353</t>
  </si>
  <si>
    <t>490-183-411</t>
  </si>
  <si>
    <t>491-171-146</t>
  </si>
  <si>
    <t>491-171-231</t>
  </si>
  <si>
    <t>491-189-312</t>
  </si>
  <si>
    <t>49D-165-418</t>
  </si>
  <si>
    <t>49D-170-311</t>
  </si>
  <si>
    <t>49E-165-418</t>
  </si>
  <si>
    <t>500-181-141</t>
  </si>
  <si>
    <t>500-185-180</t>
  </si>
  <si>
    <t>500-185-211</t>
  </si>
  <si>
    <t>500-204-180</t>
  </si>
  <si>
    <t>500-204-211</t>
  </si>
  <si>
    <t>50Z-167-462</t>
  </si>
  <si>
    <t>50Z-192-311</t>
  </si>
  <si>
    <t>50Z-193-311</t>
  </si>
  <si>
    <t>510-140-311</t>
  </si>
  <si>
    <t>510-167-192</t>
  </si>
  <si>
    <t>510-167-411</t>
  </si>
  <si>
    <t>510-167-461</t>
  </si>
  <si>
    <t>510-181-131</t>
  </si>
  <si>
    <t>510-181-133</t>
  </si>
  <si>
    <t>510-181-143</t>
  </si>
  <si>
    <t>510-181-164</t>
  </si>
  <si>
    <t>510-181-184</t>
  </si>
  <si>
    <t>510-181-199</t>
  </si>
  <si>
    <t>510-191-392</t>
  </si>
  <si>
    <t>510-193-311</t>
  </si>
  <si>
    <t>51A-167-311</t>
  </si>
  <si>
    <t>51A-170-192</t>
  </si>
  <si>
    <t>51A-170-418</t>
  </si>
  <si>
    <t>520-174-183</t>
  </si>
  <si>
    <t>520-174-221</t>
  </si>
  <si>
    <t>530-163-331</t>
  </si>
  <si>
    <t>530-163-394</t>
  </si>
  <si>
    <t>530-165-394</t>
  </si>
  <si>
    <t>530-165-418</t>
  </si>
  <si>
    <t>530-167-394</t>
  </si>
  <si>
    <t>530-170-121</t>
  </si>
  <si>
    <t>530-170-135</t>
  </si>
  <si>
    <t>530-170-143</t>
  </si>
  <si>
    <t>530-170-171</t>
  </si>
  <si>
    <t>530-170-198</t>
  </si>
  <si>
    <t>530-170-211</t>
  </si>
  <si>
    <t>530-170-221</t>
  </si>
  <si>
    <t>530-170-331</t>
  </si>
  <si>
    <t>530-170-394</t>
  </si>
  <si>
    <t>530-171-171</t>
  </si>
  <si>
    <t>530-171-394</t>
  </si>
  <si>
    <t>530-171-451</t>
  </si>
  <si>
    <t>530-174-180</t>
  </si>
  <si>
    <t>530-174-211</t>
  </si>
  <si>
    <t>530-176-331</t>
  </si>
  <si>
    <t>530-176-394</t>
  </si>
  <si>
    <t>530-177-394</t>
  </si>
  <si>
    <t>530-177-451</t>
  </si>
  <si>
    <t>530-178-394</t>
  </si>
  <si>
    <t>530-181-394</t>
  </si>
  <si>
    <t>530-181-541</t>
  </si>
  <si>
    <t>540-169-317</t>
  </si>
  <si>
    <t>540-170-418</t>
  </si>
  <si>
    <t>540-181-462</t>
  </si>
  <si>
    <t>540-189-411</t>
  </si>
  <si>
    <t>54A-171-142</t>
  </si>
  <si>
    <t>550-167-142</t>
  </si>
  <si>
    <t>550-177-333</t>
  </si>
  <si>
    <t>550-181-184</t>
  </si>
  <si>
    <t>550-181-196</t>
  </si>
  <si>
    <t>550-181-462</t>
  </si>
  <si>
    <t>550-186-163</t>
  </si>
  <si>
    <t>550-189-311</t>
  </si>
  <si>
    <t>550-189-418</t>
  </si>
  <si>
    <t>560-171-333</t>
  </si>
  <si>
    <t>560-181-171</t>
  </si>
  <si>
    <t>580-181-411</t>
  </si>
  <si>
    <t>580-184-332</t>
  </si>
  <si>
    <t>58B-192-311</t>
  </si>
  <si>
    <t>58B-193-418</t>
  </si>
  <si>
    <t>590-171-121</t>
  </si>
  <si>
    <t>590-176-333</t>
  </si>
  <si>
    <t>590-181-144</t>
  </si>
  <si>
    <t>590-185-142</t>
  </si>
  <si>
    <t>590-185-211</t>
  </si>
  <si>
    <t>590-185-221</t>
  </si>
  <si>
    <t>590-185-231</t>
  </si>
  <si>
    <t>600-167-235</t>
  </si>
  <si>
    <t>600-170-142</t>
  </si>
  <si>
    <t>600-170-192</t>
  </si>
  <si>
    <t>600-177-411</t>
  </si>
  <si>
    <t>600-181-143</t>
  </si>
  <si>
    <t>600-181-183</t>
  </si>
  <si>
    <t>600-181-187</t>
  </si>
  <si>
    <t>600-181-191</t>
  </si>
  <si>
    <t>600-183-311</t>
  </si>
  <si>
    <t>600-186-181</t>
  </si>
  <si>
    <t>600-186-211</t>
  </si>
  <si>
    <t>600-186-221</t>
  </si>
  <si>
    <t>600-186-392</t>
  </si>
  <si>
    <t>60B-181-411</t>
  </si>
  <si>
    <t>60B-184-411</t>
  </si>
  <si>
    <t>60D-185-234</t>
  </si>
  <si>
    <t>60D-192-311</t>
  </si>
  <si>
    <t>60F-182-142</t>
  </si>
  <si>
    <t>60I-189-198</t>
  </si>
  <si>
    <t>60I-189-211</t>
  </si>
  <si>
    <t>60I-189-411</t>
  </si>
  <si>
    <t>60J-167-121</t>
  </si>
  <si>
    <t>60N-169-131</t>
  </si>
  <si>
    <t>60N-181-131</t>
  </si>
  <si>
    <t>60N-181-146</t>
  </si>
  <si>
    <t>60Q-181-148</t>
  </si>
  <si>
    <t>60Q-181-331</t>
  </si>
  <si>
    <t>60U-181-411</t>
  </si>
  <si>
    <t>60Z-169-131</t>
  </si>
  <si>
    <t>60Z-169-211</t>
  </si>
  <si>
    <t>60Z-169-221</t>
  </si>
  <si>
    <t>60Z-170-142</t>
  </si>
  <si>
    <t>60Z-170-211</t>
  </si>
  <si>
    <t>60Z-170-221</t>
  </si>
  <si>
    <t>610-171-312</t>
  </si>
  <si>
    <t>610-177-394</t>
  </si>
  <si>
    <t>610-185-411</t>
  </si>
  <si>
    <t>610-186-411</t>
  </si>
  <si>
    <t>61M-181-131</t>
  </si>
  <si>
    <t>61M-181-231</t>
  </si>
  <si>
    <t>61N-181-418</t>
  </si>
  <si>
    <t>61P-167-121</t>
  </si>
  <si>
    <t>61P-181-231</t>
  </si>
  <si>
    <t>61P-181-235</t>
  </si>
  <si>
    <t>61S-182-411</t>
  </si>
  <si>
    <t>61V-170-192</t>
  </si>
  <si>
    <t>61V-181-116</t>
  </si>
  <si>
    <t>61W-169-192</t>
  </si>
  <si>
    <t>61W-188-411</t>
  </si>
  <si>
    <t>620-169-311</t>
  </si>
  <si>
    <t>620-170-121</t>
  </si>
  <si>
    <t>620-170-231</t>
  </si>
  <si>
    <t>620-170-392</t>
  </si>
  <si>
    <t>620-170-411</t>
  </si>
  <si>
    <t>620-177-171</t>
  </si>
  <si>
    <t>620-177-423</t>
  </si>
  <si>
    <t>620-181-319</t>
  </si>
  <si>
    <t>620-194-411</t>
  </si>
  <si>
    <t>62A-169-231</t>
  </si>
  <si>
    <t>62A-181-231</t>
  </si>
  <si>
    <t>62J-170-198</t>
  </si>
  <si>
    <t>62J-177-121</t>
  </si>
  <si>
    <t>630-171-541</t>
  </si>
  <si>
    <t>630-176-173</t>
  </si>
  <si>
    <t>630-176-198</t>
  </si>
  <si>
    <t>630-176-211</t>
  </si>
  <si>
    <t>630-176-221</t>
  </si>
  <si>
    <t>630-176-331</t>
  </si>
  <si>
    <t>630-184-146</t>
  </si>
  <si>
    <t>640-163-312</t>
  </si>
  <si>
    <t>640-171-312</t>
  </si>
  <si>
    <t>640-171-331</t>
  </si>
  <si>
    <t>640-177-192</t>
  </si>
  <si>
    <t>640-177-331</t>
  </si>
  <si>
    <t>640-184-146</t>
  </si>
  <si>
    <t>640-184-211</t>
  </si>
  <si>
    <t>640-192-311</t>
  </si>
  <si>
    <t>640-195-312</t>
  </si>
  <si>
    <t>64A-163-418</t>
  </si>
  <si>
    <t>64A-167-142</t>
  </si>
  <si>
    <t>64A-167-411</t>
  </si>
  <si>
    <t>650-177-331</t>
  </si>
  <si>
    <t>650-181-188</t>
  </si>
  <si>
    <t>650-185-121</t>
  </si>
  <si>
    <t>650-185-211</t>
  </si>
  <si>
    <t>650-185-221</t>
  </si>
  <si>
    <t>650-185-231</t>
  </si>
  <si>
    <t>650-192-311</t>
  </si>
  <si>
    <t>65A-181-121</t>
  </si>
  <si>
    <t>65A-181-211</t>
  </si>
  <si>
    <t>65A-185-142</t>
  </si>
  <si>
    <t>65C-163-231</t>
  </si>
  <si>
    <t>65D-182-312</t>
  </si>
  <si>
    <t>65D-182-418</t>
  </si>
  <si>
    <t>65F-170-411</t>
  </si>
  <si>
    <t>65F-182-116</t>
  </si>
  <si>
    <t>65F-182-131</t>
  </si>
  <si>
    <t>65G-181-411</t>
  </si>
  <si>
    <t>65G-192-311</t>
  </si>
  <si>
    <t>65G-193-311</t>
  </si>
  <si>
    <t>660-165-394</t>
  </si>
  <si>
    <t>660-165-411</t>
  </si>
  <si>
    <t>660-170-231</t>
  </si>
  <si>
    <t>660-170-394</t>
  </si>
  <si>
    <t>660-170-411</t>
  </si>
  <si>
    <t>660-171-191</t>
  </si>
  <si>
    <t>660-177-126</t>
  </si>
  <si>
    <t>66A-176-411</t>
  </si>
  <si>
    <t>66A-181-311</t>
  </si>
  <si>
    <t>66A-181-312</t>
  </si>
  <si>
    <t>670-163-394</t>
  </si>
  <si>
    <t>670-176-231</t>
  </si>
  <si>
    <t>670-177-331</t>
  </si>
  <si>
    <t>67B-170-142</t>
  </si>
  <si>
    <t>67B-171-143</t>
  </si>
  <si>
    <t>680-181-162</t>
  </si>
  <si>
    <t>680-181-163</t>
  </si>
  <si>
    <t>680-181-199</t>
  </si>
  <si>
    <t>681-169-317</t>
  </si>
  <si>
    <t>68A-165-418</t>
  </si>
  <si>
    <t>68A-167-411</t>
  </si>
  <si>
    <t>68A-167-418</t>
  </si>
  <si>
    <t>68A-182-541</t>
  </si>
  <si>
    <t>68C-189-135</t>
  </si>
  <si>
    <t>68C-189-211</t>
  </si>
  <si>
    <t>690-167-121</t>
  </si>
  <si>
    <t>690-167-198</t>
  </si>
  <si>
    <t>690-167-211</t>
  </si>
  <si>
    <t>690-167-221</t>
  </si>
  <si>
    <t>690-167-231</t>
  </si>
  <si>
    <t>700-178-394</t>
  </si>
  <si>
    <t>700-184-351</t>
  </si>
  <si>
    <t>700-189-198</t>
  </si>
  <si>
    <t>700-189-211</t>
  </si>
  <si>
    <t>700-189-221</t>
  </si>
  <si>
    <t>700-192-311</t>
  </si>
  <si>
    <t>700-193-311</t>
  </si>
  <si>
    <t>70A-181-311</t>
  </si>
  <si>
    <t>710-169-131</t>
  </si>
  <si>
    <t>710-169-231</t>
  </si>
  <si>
    <t>710-170-411</t>
  </si>
  <si>
    <t>710-177-351</t>
  </si>
  <si>
    <t>710-177-423</t>
  </si>
  <si>
    <t>710-181-199</t>
  </si>
  <si>
    <t>720-171-411</t>
  </si>
  <si>
    <t>720-177-392</t>
  </si>
  <si>
    <t>720-181-192</t>
  </si>
  <si>
    <t>720-181-522</t>
  </si>
  <si>
    <t>720-181-532</t>
  </si>
  <si>
    <t>730-185-121</t>
  </si>
  <si>
    <t>730-185-181</t>
  </si>
  <si>
    <t>730-185-211</t>
  </si>
  <si>
    <t>730-185-221</t>
  </si>
  <si>
    <t>730-185-231</t>
  </si>
  <si>
    <t>73B-165-418</t>
  </si>
  <si>
    <t>73B-172-211</t>
  </si>
  <si>
    <t>73B-172-221</t>
  </si>
  <si>
    <t>73B-172-231</t>
  </si>
  <si>
    <t>740-165-394</t>
  </si>
  <si>
    <t>740-170-472</t>
  </si>
  <si>
    <t>740-176-198</t>
  </si>
  <si>
    <t>740-176-211</t>
  </si>
  <si>
    <t>740-176-221</t>
  </si>
  <si>
    <t>740-177-331</t>
  </si>
  <si>
    <t>740-184-192</t>
  </si>
  <si>
    <t>740-184-211</t>
  </si>
  <si>
    <t>740-184-221</t>
  </si>
  <si>
    <t>750-170-121</t>
  </si>
  <si>
    <t>750-170-143</t>
  </si>
  <si>
    <t>750-170-231</t>
  </si>
  <si>
    <t>750-170-394</t>
  </si>
  <si>
    <t>750-170-411</t>
  </si>
  <si>
    <t>750-171-394</t>
  </si>
  <si>
    <t>750-171-542</t>
  </si>
  <si>
    <t>750-173-311</t>
  </si>
  <si>
    <t>750-176-394</t>
  </si>
  <si>
    <t>750-177-394</t>
  </si>
  <si>
    <t>750-181-317</t>
  </si>
  <si>
    <t>750-181-394</t>
  </si>
  <si>
    <t>750-193-311</t>
  </si>
  <si>
    <t>760-170-392</t>
  </si>
  <si>
    <t>760-170-411</t>
  </si>
  <si>
    <t>760-181-162</t>
  </si>
  <si>
    <t>760-181-163</t>
  </si>
  <si>
    <t>760-181-332</t>
  </si>
  <si>
    <t>760-185-312</t>
  </si>
  <si>
    <t>760-185-332</t>
  </si>
  <si>
    <t>760-204-361</t>
  </si>
  <si>
    <t>761-165-394</t>
  </si>
  <si>
    <t>761-165-418</t>
  </si>
  <si>
    <t>761-166-394</t>
  </si>
  <si>
    <t>761-166-418</t>
  </si>
  <si>
    <t>761-169-394</t>
  </si>
  <si>
    <t>761-171-152</t>
  </si>
  <si>
    <t>761-171-311</t>
  </si>
  <si>
    <t>761-171-312</t>
  </si>
  <si>
    <t>761-171-413</t>
  </si>
  <si>
    <t>761-181-163</t>
  </si>
  <si>
    <t>761-181-312</t>
  </si>
  <si>
    <t>76A-170-411</t>
  </si>
  <si>
    <t>770-176-423</t>
  </si>
  <si>
    <t>770-181-121</t>
  </si>
  <si>
    <t>770-181-184</t>
  </si>
  <si>
    <t>770-181-423</t>
  </si>
  <si>
    <t>770-181-532</t>
  </si>
  <si>
    <t>770-185-184</t>
  </si>
  <si>
    <t>770-186-184</t>
  </si>
  <si>
    <t>780-181-121</t>
  </si>
  <si>
    <t>790-169-394</t>
  </si>
  <si>
    <t>790-170-411</t>
  </si>
  <si>
    <t>790-171-461</t>
  </si>
  <si>
    <t>790-181-523</t>
  </si>
  <si>
    <t>790-185-311</t>
  </si>
  <si>
    <t>79A-165-418</t>
  </si>
  <si>
    <t>79A-167-418</t>
  </si>
  <si>
    <t>79A-170-143</t>
  </si>
  <si>
    <t>79A-170-211</t>
  </si>
  <si>
    <t>79Z-171-314</t>
  </si>
  <si>
    <t>79Z-171-325</t>
  </si>
  <si>
    <t>79Z-185-312</t>
  </si>
  <si>
    <t>79Z-185-314</t>
  </si>
  <si>
    <t>79Z-185-411</t>
  </si>
  <si>
    <t>79Z-189-411</t>
  </si>
  <si>
    <t>800-167-131</t>
  </si>
  <si>
    <t>800-167-231</t>
  </si>
  <si>
    <t>800-167-311</t>
  </si>
  <si>
    <t>800-181-325</t>
  </si>
  <si>
    <t>800-185-231</t>
  </si>
  <si>
    <t>800-185-312</t>
  </si>
  <si>
    <t>80C-171-121</t>
  </si>
  <si>
    <t>80C-171-211</t>
  </si>
  <si>
    <t>80C-171-221</t>
  </si>
  <si>
    <t>80C-171-231</t>
  </si>
  <si>
    <t>80C-171-233</t>
  </si>
  <si>
    <t>80C-181-121</t>
  </si>
  <si>
    <t>80C-181-211</t>
  </si>
  <si>
    <t>80C-181-221</t>
  </si>
  <si>
    <t>80C-181-231</t>
  </si>
  <si>
    <t>80C-181-233</t>
  </si>
  <si>
    <t>810-176-198</t>
  </si>
  <si>
    <t>810-176-211</t>
  </si>
  <si>
    <t>810-176-221</t>
  </si>
  <si>
    <t>810-177-198</t>
  </si>
  <si>
    <t>810-177-211</t>
  </si>
  <si>
    <t>810-177-221</t>
  </si>
  <si>
    <t>810-181-125</t>
  </si>
  <si>
    <t>810-181-144</t>
  </si>
  <si>
    <t>810-181-162</t>
  </si>
  <si>
    <t>810-181-331</t>
  </si>
  <si>
    <t>810-192-311</t>
  </si>
  <si>
    <t>81A-169-146</t>
  </si>
  <si>
    <t>81B-186-411</t>
  </si>
  <si>
    <t>81B-193-311</t>
  </si>
  <si>
    <t>820-176-423</t>
  </si>
  <si>
    <t>820-176-462</t>
  </si>
  <si>
    <t>820-181-126</t>
  </si>
  <si>
    <t>820-181-162</t>
  </si>
  <si>
    <t>820-185-142</t>
  </si>
  <si>
    <t>820-185-211</t>
  </si>
  <si>
    <t>820-185-221</t>
  </si>
  <si>
    <t>820-185-361</t>
  </si>
  <si>
    <t>820-185-411</t>
  </si>
  <si>
    <t>820-185-418</t>
  </si>
  <si>
    <t>820-185-462</t>
  </si>
  <si>
    <t>821-165-418</t>
  </si>
  <si>
    <t>830-181-418</t>
  </si>
  <si>
    <t>840-163-394</t>
  </si>
  <si>
    <t>840-165-394</t>
  </si>
  <si>
    <t>840-167-394</t>
  </si>
  <si>
    <t>840-169-312</t>
  </si>
  <si>
    <t>840-169-394</t>
  </si>
  <si>
    <t>850-181-461</t>
  </si>
  <si>
    <t>860-163-472</t>
  </si>
  <si>
    <t>860-171-472</t>
  </si>
  <si>
    <t>860-176-423</t>
  </si>
  <si>
    <t>860-177-423</t>
  </si>
  <si>
    <t>860-181-162</t>
  </si>
  <si>
    <t>860-181-423</t>
  </si>
  <si>
    <t>860-201-312</t>
  </si>
  <si>
    <t>860-201-361</t>
  </si>
  <si>
    <t>860-201-411</t>
  </si>
  <si>
    <t>860-205-148</t>
  </si>
  <si>
    <t>860-205-211</t>
  </si>
  <si>
    <t>860-205-221</t>
  </si>
  <si>
    <t>862-170-411</t>
  </si>
  <si>
    <t>862-171-184</t>
  </si>
  <si>
    <t>862-171-312</t>
  </si>
  <si>
    <t>862-198-353</t>
  </si>
  <si>
    <t>870-168-462</t>
  </si>
  <si>
    <t>870-177-333</t>
  </si>
  <si>
    <t>870-177-411</t>
  </si>
  <si>
    <t>870-181-146</t>
  </si>
  <si>
    <t>870-185-221</t>
  </si>
  <si>
    <t>870-185-231</t>
  </si>
  <si>
    <t>870-192-311</t>
  </si>
  <si>
    <t>890-181-164</t>
  </si>
  <si>
    <t>890-181-462</t>
  </si>
  <si>
    <t>890-183-351</t>
  </si>
  <si>
    <t>890-186-142</t>
  </si>
  <si>
    <t>890-186-211</t>
  </si>
  <si>
    <t>890-186-221</t>
  </si>
  <si>
    <t>890-186-231</t>
  </si>
  <si>
    <t>890-201-461</t>
  </si>
  <si>
    <t>900-176-331</t>
  </si>
  <si>
    <t>900-181-153</t>
  </si>
  <si>
    <t>900-181-312</t>
  </si>
  <si>
    <t>900-181-418</t>
  </si>
  <si>
    <t>900-181-461</t>
  </si>
  <si>
    <t>90A-182-183</t>
  </si>
  <si>
    <t>90A-182-211</t>
  </si>
  <si>
    <t>90A-182-229</t>
  </si>
  <si>
    <t>90B-170-143</t>
  </si>
  <si>
    <t>90B-170-411</t>
  </si>
  <si>
    <t>90B-192-311</t>
  </si>
  <si>
    <t>90B-202-411</t>
  </si>
  <si>
    <t>910-181-148</t>
  </si>
  <si>
    <t>910-181-461</t>
  </si>
  <si>
    <t>910-185-318</t>
  </si>
  <si>
    <t>910-191-311</t>
  </si>
  <si>
    <t>91B-166-418</t>
  </si>
  <si>
    <t>91B-171-325</t>
  </si>
  <si>
    <t>91B-171-411</t>
  </si>
  <si>
    <t>91B-171-529</t>
  </si>
  <si>
    <t>920-167-331</t>
  </si>
  <si>
    <t>920-194-312</t>
  </si>
  <si>
    <t>920-194-392</t>
  </si>
  <si>
    <t>920-205-311</t>
  </si>
  <si>
    <t>92B-181-141</t>
  </si>
  <si>
    <t>92B-181-211</t>
  </si>
  <si>
    <t>92B-192-311</t>
  </si>
  <si>
    <t>92P-167-131</t>
  </si>
  <si>
    <t>92R-181-229</t>
  </si>
  <si>
    <t>92T-181-418</t>
  </si>
  <si>
    <t>92U-182-131</t>
  </si>
  <si>
    <t>92U-182-142</t>
  </si>
  <si>
    <t>92U-182-211</t>
  </si>
  <si>
    <t>92Y-173-311</t>
  </si>
  <si>
    <t>930-181-131</t>
  </si>
  <si>
    <t>930-181-221</t>
  </si>
  <si>
    <t>930-185-192</t>
  </si>
  <si>
    <t>930-185-311</t>
  </si>
  <si>
    <t>93A-165-411</t>
  </si>
  <si>
    <t>93A-167-311</t>
  </si>
  <si>
    <t>93A-192-311</t>
  </si>
  <si>
    <t>93A-193-418</t>
  </si>
  <si>
    <t>93R-165-418</t>
  </si>
  <si>
    <t>940-169-131</t>
  </si>
  <si>
    <t>940-169-211</t>
  </si>
  <si>
    <t>940-169-221</t>
  </si>
  <si>
    <t>940-169-231</t>
  </si>
  <si>
    <t>940-171-526</t>
  </si>
  <si>
    <t>940-181-526</t>
  </si>
  <si>
    <t>940-184-411</t>
  </si>
  <si>
    <t>940-184-413</t>
  </si>
  <si>
    <t>940-192-311</t>
  </si>
  <si>
    <t>94Z-164-411</t>
  </si>
  <si>
    <t>950-185-231</t>
  </si>
  <si>
    <t>950-196-418</t>
  </si>
  <si>
    <t>960-171-184</t>
  </si>
  <si>
    <t>960-181-312</t>
  </si>
  <si>
    <t>96C-171-418</t>
  </si>
  <si>
    <t>96F-163-462</t>
  </si>
  <si>
    <t>970-170-135</t>
  </si>
  <si>
    <t>970-170-221</t>
  </si>
  <si>
    <t>970-170-231</t>
  </si>
  <si>
    <t>970-181-146</t>
  </si>
  <si>
    <t>970-183-312</t>
  </si>
  <si>
    <t>970-193-418</t>
  </si>
  <si>
    <t>980-181-143</t>
  </si>
  <si>
    <t>980-181-184</t>
  </si>
  <si>
    <t>980-186-142</t>
  </si>
  <si>
    <t>980-186-211</t>
  </si>
  <si>
    <t>980-186-221</t>
  </si>
  <si>
    <t>980-186-231</t>
  </si>
  <si>
    <t>980-195-143</t>
  </si>
  <si>
    <t>980-195-211</t>
  </si>
  <si>
    <t>990-170-472</t>
  </si>
  <si>
    <t>990-174-180</t>
  </si>
  <si>
    <t>990-176-472</t>
  </si>
  <si>
    <t>990-181-163</t>
  </si>
  <si>
    <t>990-181-192</t>
  </si>
  <si>
    <t>990-181-472</t>
  </si>
  <si>
    <t>990-183-472</t>
  </si>
  <si>
    <t>995-167-392</t>
  </si>
  <si>
    <t>995-167-411</t>
  </si>
  <si>
    <t>995-181-462</t>
  </si>
  <si>
    <t>995-192-311</t>
  </si>
  <si>
    <t>A23-175-113</t>
  </si>
  <si>
    <t>C37-175-312</t>
  </si>
  <si>
    <t>E28-175-153</t>
  </si>
  <si>
    <t>E30-175-131</t>
  </si>
  <si>
    <t>020-ALL-143</t>
  </si>
  <si>
    <t>020-ALL-314</t>
  </si>
  <si>
    <t>020-ALL-394</t>
  </si>
  <si>
    <t>07A-ALL-326</t>
  </si>
  <si>
    <t>080-ALL-121</t>
  </si>
  <si>
    <t>080-ALL-471</t>
  </si>
  <si>
    <t>090-ALL-172</t>
  </si>
  <si>
    <t>090-ALL-183</t>
  </si>
  <si>
    <t>09A-ALL-114</t>
  </si>
  <si>
    <t>09A-ALL-146</t>
  </si>
  <si>
    <t>09A-ALL-151</t>
  </si>
  <si>
    <t>09A-ALL-174</t>
  </si>
  <si>
    <t>09A-ALL-181</t>
  </si>
  <si>
    <t>09A-ALL-198</t>
  </si>
  <si>
    <t>09B-ALL-231</t>
  </si>
  <si>
    <t>09B-ALL-311</t>
  </si>
  <si>
    <t>11D-ALL-198</t>
  </si>
  <si>
    <t>11K-ALL-146</t>
  </si>
  <si>
    <t>120-ALL-422</t>
  </si>
  <si>
    <t>130-ALL-333</t>
  </si>
  <si>
    <t>130-ALL-459</t>
  </si>
  <si>
    <t>132-ALL-392</t>
  </si>
  <si>
    <t>140-ALL-163</t>
  </si>
  <si>
    <t>160-ALL-423</t>
  </si>
  <si>
    <t>180-ALL-125</t>
  </si>
  <si>
    <t>181-ALL-331</t>
  </si>
  <si>
    <t>181-ALL-394</t>
  </si>
  <si>
    <t>19A-ALL-143</t>
  </si>
  <si>
    <t>19B-ALL-132</t>
  </si>
  <si>
    <t>210-ALL-113</t>
  </si>
  <si>
    <t>210-ALL-523</t>
  </si>
  <si>
    <t>230-ALL-162</t>
  </si>
  <si>
    <t>241-ALL-183</t>
  </si>
  <si>
    <t>260-ALL-186</t>
  </si>
  <si>
    <t>260-ALL-394</t>
  </si>
  <si>
    <t>26B-ALL-319</t>
  </si>
  <si>
    <t>26C-ALL-461</t>
  </si>
  <si>
    <t>310-ALL-394</t>
  </si>
  <si>
    <t>320-ALL-116</t>
  </si>
  <si>
    <t>32A-ALL-113</t>
  </si>
  <si>
    <t>32A-ALL-146</t>
  </si>
  <si>
    <t>32A-ALL-151</t>
  </si>
  <si>
    <t>32C-ALL-461</t>
  </si>
  <si>
    <t>330-ALL-196</t>
  </si>
  <si>
    <t>33A-ALL-317</t>
  </si>
  <si>
    <t>34B-ALL-311</t>
  </si>
  <si>
    <t>34Z-ALL-141</t>
  </si>
  <si>
    <t>350-ALL-189</t>
  </si>
  <si>
    <t>370-ALL-361</t>
  </si>
  <si>
    <t>390-ALL-394</t>
  </si>
  <si>
    <t>39A-ALL-198</t>
  </si>
  <si>
    <t>41F-ALL-229</t>
  </si>
  <si>
    <t>41H-ALL-141</t>
  </si>
  <si>
    <t>422-ALL-146</t>
  </si>
  <si>
    <t>42B-ALL-141</t>
  </si>
  <si>
    <t>430-ALL-423</t>
  </si>
  <si>
    <t>450-ALL-144</t>
  </si>
  <si>
    <t>450-ALL-146</t>
  </si>
  <si>
    <t>450-ALL-188</t>
  </si>
  <si>
    <t>450-ALL-361</t>
  </si>
  <si>
    <t>480-ALL-353</t>
  </si>
  <si>
    <t>480-ALL-392</t>
  </si>
  <si>
    <t>480-ALL-394</t>
  </si>
  <si>
    <t>480-ALL-532</t>
  </si>
  <si>
    <t>510-ALL-164</t>
  </si>
  <si>
    <t>510-ALL-184</t>
  </si>
  <si>
    <t>51A-ALL-192</t>
  </si>
  <si>
    <t>520-ALL-183</t>
  </si>
  <si>
    <t>530-ALL-394</t>
  </si>
  <si>
    <t>550-ALL-184</t>
  </si>
  <si>
    <t>550-ALL-196</t>
  </si>
  <si>
    <t>550-ALL-459</t>
  </si>
  <si>
    <t>580-ALL-332</t>
  </si>
  <si>
    <t>590-ALL-144</t>
  </si>
  <si>
    <t>600-ALL-132</t>
  </si>
  <si>
    <t>600-ALL-183</t>
  </si>
  <si>
    <t>60F-ALL-142</t>
  </si>
  <si>
    <t>60I-ALL-198</t>
  </si>
  <si>
    <t>60N-ALL-146</t>
  </si>
  <si>
    <t>60Q-ALL-148</t>
  </si>
  <si>
    <t>610-ALL-312</t>
  </si>
  <si>
    <t>61P-ALL-231</t>
  </si>
  <si>
    <t>61P-ALL-235</t>
  </si>
  <si>
    <t>61V-ALL-192</t>
  </si>
  <si>
    <t>61W-ALL-192</t>
  </si>
  <si>
    <t>620-ALL-333</t>
  </si>
  <si>
    <t>620-ALL-392</t>
  </si>
  <si>
    <t>62A-ALL-231</t>
  </si>
  <si>
    <t>62J-ALL-198</t>
  </si>
  <si>
    <t>650-ALL-188</t>
  </si>
  <si>
    <t>650-ALL-331</t>
  </si>
  <si>
    <t>660-ALL-191</t>
  </si>
  <si>
    <t>67B-ALL-142</t>
  </si>
  <si>
    <t>680-ALL-163</t>
  </si>
  <si>
    <t>681-ALL-317</t>
  </si>
  <si>
    <t>68C-ALL-135</t>
  </si>
  <si>
    <t>690-ALL-198</t>
  </si>
  <si>
    <t>700-ALL-351</t>
  </si>
  <si>
    <t>720-ALL-522</t>
  </si>
  <si>
    <t>720-ALL-532</t>
  </si>
  <si>
    <t>750-ALL-143</t>
  </si>
  <si>
    <t>750-ALL-542</t>
  </si>
  <si>
    <t>760-ALL-163</t>
  </si>
  <si>
    <t>761-ALL-163</t>
  </si>
  <si>
    <t>770-ALL-184</t>
  </si>
  <si>
    <t>790-ALL-394</t>
  </si>
  <si>
    <t>79A-ALL-143</t>
  </si>
  <si>
    <t>79Z-ALL-325</t>
  </si>
  <si>
    <t>800-ALL-325</t>
  </si>
  <si>
    <t>80C-ALL-121</t>
  </si>
  <si>
    <t>80C-ALL-221</t>
  </si>
  <si>
    <t>80C-ALL-231</t>
  </si>
  <si>
    <t>80C-ALL-233</t>
  </si>
  <si>
    <t>820-ALL-361</t>
  </si>
  <si>
    <t>840-ALL-394</t>
  </si>
  <si>
    <t>850-ALL-461</t>
  </si>
  <si>
    <t>860-ALL-361</t>
  </si>
  <si>
    <t>860-ALL-472</t>
  </si>
  <si>
    <t>862-ALL-184</t>
  </si>
  <si>
    <t>862-ALL-312</t>
  </si>
  <si>
    <t>862-ALL-353</t>
  </si>
  <si>
    <t>890-ALL-164</t>
  </si>
  <si>
    <t>890-ALL-351</t>
  </si>
  <si>
    <t>90A-ALL-183</t>
  </si>
  <si>
    <t>90B-ALL-143</t>
  </si>
  <si>
    <t>910-ALL-318</t>
  </si>
  <si>
    <t>91B-ALL-325</t>
  </si>
  <si>
    <t>91B-ALL-529</t>
  </si>
  <si>
    <t>920-ALL-331</t>
  </si>
  <si>
    <t>92R-ALL-229</t>
  </si>
  <si>
    <t>92U-ALL-142</t>
  </si>
  <si>
    <t>93A-ALL-311</t>
  </si>
  <si>
    <t>93R-ALL-418</t>
  </si>
  <si>
    <t>940-ALL-526</t>
  </si>
  <si>
    <t>960-ALL-184</t>
  </si>
  <si>
    <t>970-ALL-135</t>
  </si>
  <si>
    <t>970-ALL-146</t>
  </si>
  <si>
    <t>980-ALL-184</t>
  </si>
  <si>
    <t>A23-ALL-113</t>
  </si>
  <si>
    <t>C37-ALL-312</t>
  </si>
  <si>
    <t>E28-ALL-153</t>
  </si>
  <si>
    <t>E30-ALL-131</t>
  </si>
  <si>
    <t>ALL-ALL-186</t>
  </si>
  <si>
    <t>ALL-163-471</t>
  </si>
  <si>
    <t>ALL-167-235</t>
  </si>
  <si>
    <t>ALL-171-193</t>
  </si>
  <si>
    <t>ALL-181-186</t>
  </si>
  <si>
    <t>ALL-181-526</t>
  </si>
  <si>
    <t>ALL-183-472</t>
  </si>
  <si>
    <t>ALL-184-413</t>
  </si>
  <si>
    <t>ALL-185-191</t>
  </si>
  <si>
    <t>ALL-185-314</t>
  </si>
  <si>
    <t>ALL-186-472</t>
  </si>
  <si>
    <t>ALL-188-113</t>
  </si>
  <si>
    <t>ALL-188-131</t>
  </si>
  <si>
    <t>ALL-188-411</t>
  </si>
  <si>
    <t>ALL-189-121</t>
  </si>
  <si>
    <t>ALL-189-135</t>
  </si>
  <si>
    <t>ALL-189-198</t>
  </si>
  <si>
    <t>ALL-189-211</t>
  </si>
  <si>
    <t>ALL-189-221</t>
  </si>
  <si>
    <t>ALL-189-229</t>
  </si>
  <si>
    <t>ALL-189-231</t>
  </si>
  <si>
    <t>ALL-189-311</t>
  </si>
  <si>
    <t>ALL-189-312</t>
  </si>
  <si>
    <t>ALL-191-392</t>
  </si>
  <si>
    <t>ALL-195-143</t>
  </si>
  <si>
    <t>ALL-195-163</t>
  </si>
  <si>
    <t>ALL-195-196</t>
  </si>
  <si>
    <t>ALL-198-353</t>
  </si>
  <si>
    <t>ALL-201-181</t>
  </si>
  <si>
    <t>ALL-201-211</t>
  </si>
  <si>
    <t>ALL-201-221</t>
  </si>
  <si>
    <t>ALL-201-312</t>
  </si>
  <si>
    <t>ALL-201-361</t>
  </si>
  <si>
    <t>ALL-201-411</t>
  </si>
  <si>
    <t>ALL-201-461</t>
  </si>
  <si>
    <t>ALL-204-180</t>
  </si>
  <si>
    <t>ALL-204-211</t>
  </si>
  <si>
    <t>ALL-204-361</t>
  </si>
  <si>
    <t>The Math and Science Academy of Charlotte</t>
  </si>
  <si>
    <t>PSU 61N - The Math and Science Academy of Charlotte</t>
  </si>
  <si>
    <t>Key (PSU-PRC-OBJ)</t>
  </si>
  <si>
    <t>Encumbrances</t>
  </si>
  <si>
    <t>EncumbrancesbyObject</t>
  </si>
  <si>
    <r>
      <rPr>
        <b/>
        <u/>
        <sz val="8"/>
        <color indexed="60"/>
        <rFont val="Arial"/>
        <family val="2"/>
      </rPr>
      <t>(Source: MFR Data - LEA&amp;CS)</t>
    </r>
    <r>
      <rPr>
        <sz val="8"/>
        <rFont val="Arial"/>
        <family val="2"/>
      </rPr>
      <t xml:space="preserve">
"33a_qryEncumbrances_Covid_PSUPRC" &amp; "33b_qryEncumbrances_Covid_PSUALL"
</t>
    </r>
  </si>
  <si>
    <r>
      <rPr>
        <b/>
        <u/>
        <sz val="8"/>
        <color indexed="60"/>
        <rFont val="Arial"/>
        <family val="2"/>
      </rPr>
      <t>(Source: MFR Data - LEA&amp;CS)</t>
    </r>
    <r>
      <rPr>
        <sz val="8"/>
        <rFont val="Arial"/>
        <family val="2"/>
      </rPr>
      <t xml:space="preserve">
"36a_qryCovid_PRC_ObjectCODEDetail" &amp; "36a_qryCovid_PRC_ObjectCODEDetail_PRCALL" &amp; "36b_qryCovid_PRC_ObjectCODE_ObjectTotals" &amp; "36c_qryCovid_PRC_ObjectCODEDetail_LEAALL"
</t>
    </r>
  </si>
  <si>
    <t>Shining Rock Classical Academy</t>
  </si>
  <si>
    <t>PSU 44A - Shining Rock Classical Academy</t>
  </si>
  <si>
    <t>010-170-311</t>
  </si>
  <si>
    <t>010-185-311</t>
  </si>
  <si>
    <t>040-163-311</t>
  </si>
  <si>
    <t>070-181-523</t>
  </si>
  <si>
    <t>070-191-311</t>
  </si>
  <si>
    <t>080-185-418</t>
  </si>
  <si>
    <t>090-167-411</t>
  </si>
  <si>
    <t>100-181-326</t>
  </si>
  <si>
    <t>100-201-361</t>
  </si>
  <si>
    <t>100-201-411</t>
  </si>
  <si>
    <t>110-176-311</t>
  </si>
  <si>
    <t>110-181-522</t>
  </si>
  <si>
    <t>110-184-312</t>
  </si>
  <si>
    <t>110-201-333</t>
  </si>
  <si>
    <t>110-201-411</t>
  </si>
  <si>
    <t>132-186-461</t>
  </si>
  <si>
    <t>140-181-311</t>
  </si>
  <si>
    <t>140-181-541</t>
  </si>
  <si>
    <t>140-184-311</t>
  </si>
  <si>
    <t>150-167-462</t>
  </si>
  <si>
    <t>160-192-311</t>
  </si>
  <si>
    <t>180-171-312</t>
  </si>
  <si>
    <t>180-183-312</t>
  </si>
  <si>
    <t>180-184-312</t>
  </si>
  <si>
    <t>180-201-461</t>
  </si>
  <si>
    <t>181-178-418</t>
  </si>
  <si>
    <t>181-181-411</t>
  </si>
  <si>
    <t>181-181-418</t>
  </si>
  <si>
    <t>182-181-311</t>
  </si>
  <si>
    <t>182-184-418</t>
  </si>
  <si>
    <t>182-191-311</t>
  </si>
  <si>
    <t>200-171-542</t>
  </si>
  <si>
    <t>210-181-461</t>
  </si>
  <si>
    <t>220-170-461</t>
  </si>
  <si>
    <t>220-189-411</t>
  </si>
  <si>
    <t>230-167-411</t>
  </si>
  <si>
    <t>230-171-529</t>
  </si>
  <si>
    <t>230-173-317</t>
  </si>
  <si>
    <t>241-163-418</t>
  </si>
  <si>
    <t>241-181-418</t>
  </si>
  <si>
    <t>241-191-311</t>
  </si>
  <si>
    <t>260-178-418</t>
  </si>
  <si>
    <t>260-185-418</t>
  </si>
  <si>
    <t>290-189-411</t>
  </si>
  <si>
    <t>292-171-527</t>
  </si>
  <si>
    <t>292-181-422</t>
  </si>
  <si>
    <t>292-183-331</t>
  </si>
  <si>
    <t>292-184-312</t>
  </si>
  <si>
    <t>310-181-413</t>
  </si>
  <si>
    <t>310-185-418</t>
  </si>
  <si>
    <t>310-185-462</t>
  </si>
  <si>
    <t>320-171-344</t>
  </si>
  <si>
    <t>320-171-526</t>
  </si>
  <si>
    <t>320-173-311</t>
  </si>
  <si>
    <t>320-181-325</t>
  </si>
  <si>
    <t>320-181-527</t>
  </si>
  <si>
    <t>320-183-311</t>
  </si>
  <si>
    <t>320-184-311</t>
  </si>
  <si>
    <t>320-185-311</t>
  </si>
  <si>
    <t>320-192-311</t>
  </si>
  <si>
    <t>330-185-411</t>
  </si>
  <si>
    <t>330-195-311</t>
  </si>
  <si>
    <t>330-196-418</t>
  </si>
  <si>
    <t>330-201-361</t>
  </si>
  <si>
    <t>330-201-411</t>
  </si>
  <si>
    <t>330-201-461</t>
  </si>
  <si>
    <t>340-177-333</t>
  </si>
  <si>
    <t>340-191-311</t>
  </si>
  <si>
    <t>340-192-311</t>
  </si>
  <si>
    <t>350-191-311</t>
  </si>
  <si>
    <t>370-181-411</t>
  </si>
  <si>
    <t>370-192-311</t>
  </si>
  <si>
    <t>390-167-418</t>
  </si>
  <si>
    <t>390-168-331</t>
  </si>
  <si>
    <t>390-168-462</t>
  </si>
  <si>
    <t>390-171-331</t>
  </si>
  <si>
    <t>390-171-413</t>
  </si>
  <si>
    <t>390-176-314</t>
  </si>
  <si>
    <t>390-176-331</t>
  </si>
  <si>
    <t>390-192-311</t>
  </si>
  <si>
    <t>390-195-312</t>
  </si>
  <si>
    <t>410-171-461</t>
  </si>
  <si>
    <t>410-184-411</t>
  </si>
  <si>
    <t>410-205-311</t>
  </si>
  <si>
    <t>421-185-411</t>
  </si>
  <si>
    <t>422-166-418</t>
  </si>
  <si>
    <t>422-169-311</t>
  </si>
  <si>
    <t>422-171-522</t>
  </si>
  <si>
    <t>430-181-411</t>
  </si>
  <si>
    <t>430-196-418</t>
  </si>
  <si>
    <t>430-204-312</t>
  </si>
  <si>
    <t>440-184-312</t>
  </si>
  <si>
    <t>440-184-332</t>
  </si>
  <si>
    <t>440-192-311</t>
  </si>
  <si>
    <t>440-196-418</t>
  </si>
  <si>
    <t>440-204-312</t>
  </si>
  <si>
    <t>440-204-361</t>
  </si>
  <si>
    <t>450-173-311</t>
  </si>
  <si>
    <t>450-185-411</t>
  </si>
  <si>
    <t>450-192-311</t>
  </si>
  <si>
    <t>460-171-462</t>
  </si>
  <si>
    <t>460-181-542</t>
  </si>
  <si>
    <t>470-170-411</t>
  </si>
  <si>
    <t>470-186-461</t>
  </si>
  <si>
    <t>470-201-411</t>
  </si>
  <si>
    <t>480-171-311</t>
  </si>
  <si>
    <t>480-185-411</t>
  </si>
  <si>
    <t>490-170-418</t>
  </si>
  <si>
    <t>491-189-411</t>
  </si>
  <si>
    <t>491-193-418</t>
  </si>
  <si>
    <t>510-171-319</t>
  </si>
  <si>
    <t>510-171-527</t>
  </si>
  <si>
    <t>530-167-462</t>
  </si>
  <si>
    <t>530-171-343</t>
  </si>
  <si>
    <t>530-181-532</t>
  </si>
  <si>
    <t>550-181-523</t>
  </si>
  <si>
    <t>550-189-462</t>
  </si>
  <si>
    <t>560-171-532</t>
  </si>
  <si>
    <t>570-181-462</t>
  </si>
  <si>
    <t>580-181-462</t>
  </si>
  <si>
    <t>590-194-351</t>
  </si>
  <si>
    <t>600-176-311</t>
  </si>
  <si>
    <t>600-181-326</t>
  </si>
  <si>
    <t>600-195-411</t>
  </si>
  <si>
    <t>630-189-411</t>
  </si>
  <si>
    <t>640-169-317</t>
  </si>
  <si>
    <t>650-169-311</t>
  </si>
  <si>
    <t>650-171-523</t>
  </si>
  <si>
    <t>650-181-414</t>
  </si>
  <si>
    <t>650-181-418</t>
  </si>
  <si>
    <t>650-183-411</t>
  </si>
  <si>
    <t>650-195-312</t>
  </si>
  <si>
    <t>660-181-522</t>
  </si>
  <si>
    <t>660-192-311</t>
  </si>
  <si>
    <t>660-197-311</t>
  </si>
  <si>
    <t>660-201-411</t>
  </si>
  <si>
    <t>660-205-311</t>
  </si>
  <si>
    <t>670-189-411</t>
  </si>
  <si>
    <t>680-183-331</t>
  </si>
  <si>
    <t>680-184-331</t>
  </si>
  <si>
    <t>700-171-361</t>
  </si>
  <si>
    <t>700-171-461</t>
  </si>
  <si>
    <t>700-191-311</t>
  </si>
  <si>
    <t>700-196-418</t>
  </si>
  <si>
    <t>710-176-423</t>
  </si>
  <si>
    <t>710-183-311</t>
  </si>
  <si>
    <t>710-184-311</t>
  </si>
  <si>
    <t>720-184-411</t>
  </si>
  <si>
    <t>730-173-317</t>
  </si>
  <si>
    <t>740-171-541</t>
  </si>
  <si>
    <t>750-170-462</t>
  </si>
  <si>
    <t>760-181-311</t>
  </si>
  <si>
    <t>761-171-551</t>
  </si>
  <si>
    <t>76A-173-311</t>
  </si>
  <si>
    <t>780-181-462</t>
  </si>
  <si>
    <t>780-189-418</t>
  </si>
  <si>
    <t>810-184-462</t>
  </si>
  <si>
    <t>81A-169-312</t>
  </si>
  <si>
    <t>821-170-418</t>
  </si>
  <si>
    <t>821-171-312</t>
  </si>
  <si>
    <t>830-169-311</t>
  </si>
  <si>
    <t>860-176-418</t>
  </si>
  <si>
    <t>860-201-461</t>
  </si>
  <si>
    <t>861-192-311</t>
  </si>
  <si>
    <t>862-181-461</t>
  </si>
  <si>
    <t>870-168-418</t>
  </si>
  <si>
    <t>870-170-317</t>
  </si>
  <si>
    <t>870-181-461</t>
  </si>
  <si>
    <t>880-167-394</t>
  </si>
  <si>
    <t>880-194-411</t>
  </si>
  <si>
    <t>900-173-311</t>
  </si>
  <si>
    <t>900-181-319</t>
  </si>
  <si>
    <t>910-171-422</t>
  </si>
  <si>
    <t>920-186-311</t>
  </si>
  <si>
    <t>920-192-311</t>
  </si>
  <si>
    <t>920-201-361</t>
  </si>
  <si>
    <t>920-201-462</t>
  </si>
  <si>
    <t>930-171-319</t>
  </si>
  <si>
    <t>930-201-411</t>
  </si>
  <si>
    <t>940-170-311</t>
  </si>
  <si>
    <t>940-177-333</t>
  </si>
  <si>
    <t>960-140-542</t>
  </si>
  <si>
    <t>960-177-311</t>
  </si>
  <si>
    <t>960-181-462</t>
  </si>
  <si>
    <t>960-191-311</t>
  </si>
  <si>
    <t>970-171-526</t>
  </si>
  <si>
    <t>990-189-411</t>
  </si>
  <si>
    <t>990-192-311</t>
  </si>
  <si>
    <t>070-ALL-523</t>
  </si>
  <si>
    <t>100-ALL-361</t>
  </si>
  <si>
    <t>110-ALL-522</t>
  </si>
  <si>
    <t>210-ALL-461</t>
  </si>
  <si>
    <t>230-ALL-529</t>
  </si>
  <si>
    <t>26B-ALL-311</t>
  </si>
  <si>
    <t>292-ALL-527</t>
  </si>
  <si>
    <t>310-ALL-413</t>
  </si>
  <si>
    <t>320-ALL-526</t>
  </si>
  <si>
    <t>330-ALL-361</t>
  </si>
  <si>
    <t>422-ALL-522</t>
  </si>
  <si>
    <t>440-ALL-361</t>
  </si>
  <si>
    <t>510-ALL-527</t>
  </si>
  <si>
    <t>530-ALL-532</t>
  </si>
  <si>
    <t>560-ALL-532</t>
  </si>
  <si>
    <t>650-ALL-414</t>
  </si>
  <si>
    <t>650-ALL-523</t>
  </si>
  <si>
    <t>700-ALL-361</t>
  </si>
  <si>
    <t>700-ALL-461</t>
  </si>
  <si>
    <t>740-ALL-551</t>
  </si>
  <si>
    <t>761-ALL-551</t>
  </si>
  <si>
    <t>81A-ALL-312</t>
  </si>
  <si>
    <t>820-ALL-532</t>
  </si>
  <si>
    <t>920-ALL-361</t>
  </si>
  <si>
    <t>960-ALL-542</t>
  </si>
  <si>
    <t>970-ALL-526</t>
  </si>
  <si>
    <t>ALL-140-542</t>
  </si>
  <si>
    <t>ALL-170-317</t>
  </si>
  <si>
    <t>ALL-181-527</t>
  </si>
  <si>
    <t>ALL-189-462</t>
  </si>
  <si>
    <t>ALL-194-351</t>
  </si>
  <si>
    <t>ALL-195-311</t>
  </si>
  <si>
    <t>ALL-201-333</t>
  </si>
  <si>
    <t>ALL-201-462</t>
  </si>
  <si>
    <t>ALL-204-312</t>
  </si>
  <si>
    <t>010-185-361</t>
  </si>
  <si>
    <t>020-173-317</t>
  </si>
  <si>
    <t>020-176-392</t>
  </si>
  <si>
    <t>020-177-333</t>
  </si>
  <si>
    <t>020-177-392</t>
  </si>
  <si>
    <t>020-181-121</t>
  </si>
  <si>
    <t>020-189-143</t>
  </si>
  <si>
    <t>020-189-211</t>
  </si>
  <si>
    <t>030-189-198</t>
  </si>
  <si>
    <t>030-189-211</t>
  </si>
  <si>
    <t>030-189-221</t>
  </si>
  <si>
    <t>030-189-312</t>
  </si>
  <si>
    <t>040-185-131</t>
  </si>
  <si>
    <t>040-185-187</t>
  </si>
  <si>
    <t>040-185-221</t>
  </si>
  <si>
    <t>040-185-231</t>
  </si>
  <si>
    <t>040-195-131</t>
  </si>
  <si>
    <t>040-195-211</t>
  </si>
  <si>
    <t>050-171-327</t>
  </si>
  <si>
    <t>050-181-164</t>
  </si>
  <si>
    <t>050-185-411</t>
  </si>
  <si>
    <t>060-189-163</t>
  </si>
  <si>
    <t>060-189-211</t>
  </si>
  <si>
    <t>060-189-459</t>
  </si>
  <si>
    <t>060-191-311</t>
  </si>
  <si>
    <t>070-173-311</t>
  </si>
  <si>
    <t>070-185-121</t>
  </si>
  <si>
    <t>070-185-211</t>
  </si>
  <si>
    <t>070-185-221</t>
  </si>
  <si>
    <t>070-185-231</t>
  </si>
  <si>
    <t>070-186-189</t>
  </si>
  <si>
    <t>080-178-418</t>
  </si>
  <si>
    <t>090-177-418</t>
  </si>
  <si>
    <t>090-181-181</t>
  </si>
  <si>
    <t>100-171-472</t>
  </si>
  <si>
    <t>110-189-163</t>
  </si>
  <si>
    <t>110-189-211</t>
  </si>
  <si>
    <t>120-171-198</t>
  </si>
  <si>
    <t>132-181-129_2</t>
  </si>
  <si>
    <t>132-181-171</t>
  </si>
  <si>
    <t>132-181-192</t>
  </si>
  <si>
    <t>132-181-196</t>
  </si>
  <si>
    <t>170-171-472</t>
  </si>
  <si>
    <t>170-181-131</t>
  </si>
  <si>
    <t>170-181-183</t>
  </si>
  <si>
    <t>170-204-312</t>
  </si>
  <si>
    <t>170-204-361</t>
  </si>
  <si>
    <t>180-171-232</t>
  </si>
  <si>
    <t>180-189-198</t>
  </si>
  <si>
    <t>180-189-211</t>
  </si>
  <si>
    <t>180-189-221</t>
  </si>
  <si>
    <t>180-201-361</t>
  </si>
  <si>
    <t>182-181-167</t>
  </si>
  <si>
    <t>190-176-192</t>
  </si>
  <si>
    <t>190-204-180</t>
  </si>
  <si>
    <t>190-204-211</t>
  </si>
  <si>
    <t>190-204-312</t>
  </si>
  <si>
    <t>200-171-192</t>
  </si>
  <si>
    <t>200-176-232</t>
  </si>
  <si>
    <t>200-177-232</t>
  </si>
  <si>
    <t>200-181-143</t>
  </si>
  <si>
    <t>200-184-392</t>
  </si>
  <si>
    <t>210-181-184</t>
  </si>
  <si>
    <t>210-198-353</t>
  </si>
  <si>
    <t>230-171-311</t>
  </si>
  <si>
    <t>230-176-232</t>
  </si>
  <si>
    <t>230-177-232</t>
  </si>
  <si>
    <t>230-178-392</t>
  </si>
  <si>
    <t>230-183-392</t>
  </si>
  <si>
    <t>230-185-143</t>
  </si>
  <si>
    <t>230-185-180</t>
  </si>
  <si>
    <t>230-185-183</t>
  </si>
  <si>
    <t>230-185-198</t>
  </si>
  <si>
    <t>230-186-165</t>
  </si>
  <si>
    <t>230-193-392</t>
  </si>
  <si>
    <t>230-204-312</t>
  </si>
  <si>
    <t>230-204-361</t>
  </si>
  <si>
    <t>240-181-113</t>
  </si>
  <si>
    <t>240-181-121</t>
  </si>
  <si>
    <t>240-181-141</t>
  </si>
  <si>
    <t>240-181-142</t>
  </si>
  <si>
    <t>240-181-143</t>
  </si>
  <si>
    <t>240-181-146</t>
  </si>
  <si>
    <t>240-181-181</t>
  </si>
  <si>
    <t>240-181-361</t>
  </si>
  <si>
    <t>240-181-413</t>
  </si>
  <si>
    <t>240-181-523</t>
  </si>
  <si>
    <t>240-181-532</t>
  </si>
  <si>
    <t>241-177-333</t>
  </si>
  <si>
    <t>241-181-192</t>
  </si>
  <si>
    <t>241-185-312</t>
  </si>
  <si>
    <t>250-181-422</t>
  </si>
  <si>
    <t>260-171-163</t>
  </si>
  <si>
    <t>260-176-331</t>
  </si>
  <si>
    <t>260-188-333</t>
  </si>
  <si>
    <t>280-181-167</t>
  </si>
  <si>
    <t>280-204-180</t>
  </si>
  <si>
    <t>280-204-211</t>
  </si>
  <si>
    <t>290-181-311</t>
  </si>
  <si>
    <t>290-183-331</t>
  </si>
  <si>
    <t>290-184-331</t>
  </si>
  <si>
    <t>291-181-180</t>
  </si>
  <si>
    <t>292-191-311</t>
  </si>
  <si>
    <t>320-176-198</t>
  </si>
  <si>
    <t>320-176-392</t>
  </si>
  <si>
    <t>320-181-143</t>
  </si>
  <si>
    <t>320-181-184</t>
  </si>
  <si>
    <t>320-184-146</t>
  </si>
  <si>
    <t>320-184-211</t>
  </si>
  <si>
    <t>320-184-221</t>
  </si>
  <si>
    <t>320-184-392</t>
  </si>
  <si>
    <t>320-195-392</t>
  </si>
  <si>
    <t>330-170-392</t>
  </si>
  <si>
    <t>330-171-163</t>
  </si>
  <si>
    <t>330-171-187</t>
  </si>
  <si>
    <t>330-171-192</t>
  </si>
  <si>
    <t>330-171-312</t>
  </si>
  <si>
    <t>340-171-121</t>
  </si>
  <si>
    <t>340-171-142</t>
  </si>
  <si>
    <t>340-171-181</t>
  </si>
  <si>
    <t>340-171-197</t>
  </si>
  <si>
    <t>340-176-232</t>
  </si>
  <si>
    <t>340-177-231</t>
  </si>
  <si>
    <t>340-185-196</t>
  </si>
  <si>
    <t>340-185-232</t>
  </si>
  <si>
    <t>340-195-232</t>
  </si>
  <si>
    <t>350-181-163</t>
  </si>
  <si>
    <t>360-173-311</t>
  </si>
  <si>
    <t>360-176-331</t>
  </si>
  <si>
    <t>360-177-331</t>
  </si>
  <si>
    <t>360-181-173</t>
  </si>
  <si>
    <t>380-181-418</t>
  </si>
  <si>
    <t>390-181-198</t>
  </si>
  <si>
    <t>390-185-192</t>
  </si>
  <si>
    <t>400-181-113</t>
  </si>
  <si>
    <t>400-186-411</t>
  </si>
  <si>
    <t>410-183-392</t>
  </si>
  <si>
    <t>410-195-127</t>
  </si>
  <si>
    <t>410-195-181</t>
  </si>
  <si>
    <t>410-195-221</t>
  </si>
  <si>
    <t>410-195-231</t>
  </si>
  <si>
    <t>420-169-192</t>
  </si>
  <si>
    <t>422-177-221</t>
  </si>
  <si>
    <t>440-185-311</t>
  </si>
  <si>
    <t>450-171-411</t>
  </si>
  <si>
    <t>450-181-196</t>
  </si>
  <si>
    <t>450-184-312</t>
  </si>
  <si>
    <t>450-184-344</t>
  </si>
  <si>
    <t>450-185-129_2</t>
  </si>
  <si>
    <t>450-189-198</t>
  </si>
  <si>
    <t>450-189-211</t>
  </si>
  <si>
    <t>450-189-221</t>
  </si>
  <si>
    <t>460-181-312</t>
  </si>
  <si>
    <t>470-183-312</t>
  </si>
  <si>
    <t>480-171-523</t>
  </si>
  <si>
    <t>480-181-523</t>
  </si>
  <si>
    <t>480-181-541</t>
  </si>
  <si>
    <t>480-185-312</t>
  </si>
  <si>
    <t>490-163-124</t>
  </si>
  <si>
    <t>490-177-331</t>
  </si>
  <si>
    <t>490-184-312</t>
  </si>
  <si>
    <t>490-185-146</t>
  </si>
  <si>
    <t>490-185-199</t>
  </si>
  <si>
    <t>490-185-211</t>
  </si>
  <si>
    <t>490-185-221</t>
  </si>
  <si>
    <t>490-185-231</t>
  </si>
  <si>
    <t>490-185-311</t>
  </si>
  <si>
    <t>490-185-411</t>
  </si>
  <si>
    <t>490-192-311</t>
  </si>
  <si>
    <t>490-193-311</t>
  </si>
  <si>
    <t>491-171-131</t>
  </si>
  <si>
    <t>491-171-163</t>
  </si>
  <si>
    <t>500-185-192</t>
  </si>
  <si>
    <t>500-185-221</t>
  </si>
  <si>
    <t>510-181-312</t>
  </si>
  <si>
    <t>520-170-411</t>
  </si>
  <si>
    <t>520-181-523</t>
  </si>
  <si>
    <t>530-171-135</t>
  </si>
  <si>
    <t>530-171-167</t>
  </si>
  <si>
    <t>530-171-327</t>
  </si>
  <si>
    <t>530-174-311</t>
  </si>
  <si>
    <t>540-181-311</t>
  </si>
  <si>
    <t>540-181-312</t>
  </si>
  <si>
    <t>540-181-343</t>
  </si>
  <si>
    <t>550-181-163</t>
  </si>
  <si>
    <t>550-189-181</t>
  </si>
  <si>
    <t>550-189-211</t>
  </si>
  <si>
    <t>550-189-221</t>
  </si>
  <si>
    <t>550-189-411</t>
  </si>
  <si>
    <t>560-171-141</t>
  </si>
  <si>
    <t>560-173-311</t>
  </si>
  <si>
    <t>560-176-472</t>
  </si>
  <si>
    <t>560-177-472</t>
  </si>
  <si>
    <t>560-178-472</t>
  </si>
  <si>
    <t>560-181-472</t>
  </si>
  <si>
    <t>560-183-472</t>
  </si>
  <si>
    <t>560-184-472</t>
  </si>
  <si>
    <t>580-184-192</t>
  </si>
  <si>
    <t>580-184-211</t>
  </si>
  <si>
    <t>580-184-221</t>
  </si>
  <si>
    <t>580-195-113</t>
  </si>
  <si>
    <t>580-195-211</t>
  </si>
  <si>
    <t>590-174-180</t>
  </si>
  <si>
    <t>590-174-211</t>
  </si>
  <si>
    <t>590-181-126</t>
  </si>
  <si>
    <t>590-181-551</t>
  </si>
  <si>
    <t>590-185-361</t>
  </si>
  <si>
    <t>590-185-411</t>
  </si>
  <si>
    <t>590-194-333</t>
  </si>
  <si>
    <t>600-171-163</t>
  </si>
  <si>
    <t>600-171-198</t>
  </si>
  <si>
    <t>600-171-451</t>
  </si>
  <si>
    <t>600-186-231</t>
  </si>
  <si>
    <t>600-186-232</t>
  </si>
  <si>
    <t>600-186-235</t>
  </si>
  <si>
    <t>600-195-392</t>
  </si>
  <si>
    <t>610-184-312</t>
  </si>
  <si>
    <t>610-198-353</t>
  </si>
  <si>
    <t>620-204-312</t>
  </si>
  <si>
    <t>630-171-344</t>
  </si>
  <si>
    <t>630-181-192</t>
  </si>
  <si>
    <t>630-189-198</t>
  </si>
  <si>
    <t>630-189-211</t>
  </si>
  <si>
    <t>640-195-143</t>
  </si>
  <si>
    <t>650-176-331</t>
  </si>
  <si>
    <t>660-176-333</t>
  </si>
  <si>
    <t>660-195-183</t>
  </si>
  <si>
    <t>660-195-187</t>
  </si>
  <si>
    <t>660-195-211</t>
  </si>
  <si>
    <t>660-195-221</t>
  </si>
  <si>
    <t>670-176-331</t>
  </si>
  <si>
    <t>670-176-392</t>
  </si>
  <si>
    <t>670-177-392</t>
  </si>
  <si>
    <t>670-183-392</t>
  </si>
  <si>
    <t>670-189-392</t>
  </si>
  <si>
    <t>680-189-411</t>
  </si>
  <si>
    <t>690-181-188</t>
  </si>
  <si>
    <t>700-171-135</t>
  </si>
  <si>
    <t>700-171-188</t>
  </si>
  <si>
    <t>720-171-331</t>
  </si>
  <si>
    <t>720-171-472</t>
  </si>
  <si>
    <t>720-178-472</t>
  </si>
  <si>
    <t>720-181-472</t>
  </si>
  <si>
    <t>720-183-312</t>
  </si>
  <si>
    <t>720-184-418</t>
  </si>
  <si>
    <t>720-185-472</t>
  </si>
  <si>
    <t>730-171-189</t>
  </si>
  <si>
    <t>730-183-392</t>
  </si>
  <si>
    <t>730-184-392</t>
  </si>
  <si>
    <t>730-185-162</t>
  </si>
  <si>
    <t>730-185-392</t>
  </si>
  <si>
    <t>730-204-312</t>
  </si>
  <si>
    <t>740-171-472</t>
  </si>
  <si>
    <t>740-177-472</t>
  </si>
  <si>
    <t>740-181-143</t>
  </si>
  <si>
    <t>740-181-472</t>
  </si>
  <si>
    <t>740-196-418</t>
  </si>
  <si>
    <t>740-204-312</t>
  </si>
  <si>
    <t>740-204-361</t>
  </si>
  <si>
    <t>750-185-311</t>
  </si>
  <si>
    <t>760-181-165</t>
  </si>
  <si>
    <t>760-181-167</t>
  </si>
  <si>
    <t>760-181-353</t>
  </si>
  <si>
    <t>760-185-163</t>
  </si>
  <si>
    <t>760-185-165</t>
  </si>
  <si>
    <t>760-204-312</t>
  </si>
  <si>
    <t>761-171-116</t>
  </si>
  <si>
    <t>770-176-392</t>
  </si>
  <si>
    <t>770-184-392</t>
  </si>
  <si>
    <t>780-177-333</t>
  </si>
  <si>
    <t>780-195-163</t>
  </si>
  <si>
    <t>780-195-211</t>
  </si>
  <si>
    <t>780-195-221</t>
  </si>
  <si>
    <t>790-186-162</t>
  </si>
  <si>
    <t>810-181-188</t>
  </si>
  <si>
    <t>810-184-198</t>
  </si>
  <si>
    <t>820-181-184</t>
  </si>
  <si>
    <t>820-184-312</t>
  </si>
  <si>
    <t>820-185-312</t>
  </si>
  <si>
    <t>820-196-418</t>
  </si>
  <si>
    <t>820-204-180</t>
  </si>
  <si>
    <t>820-204-211</t>
  </si>
  <si>
    <t>830-170-312</t>
  </si>
  <si>
    <t>830-181-141</t>
  </si>
  <si>
    <t>830-181-143</t>
  </si>
  <si>
    <t>850-176-472</t>
  </si>
  <si>
    <t>850-177-472</t>
  </si>
  <si>
    <t>850-181-472</t>
  </si>
  <si>
    <t>850-185-165</t>
  </si>
  <si>
    <t>850-186-472</t>
  </si>
  <si>
    <t>861-181-151</t>
  </si>
  <si>
    <t>861-191-311</t>
  </si>
  <si>
    <t>861-193-418</t>
  </si>
  <si>
    <t>862-181-162</t>
  </si>
  <si>
    <t>862-181-312</t>
  </si>
  <si>
    <t>880-185-121</t>
  </si>
  <si>
    <t>880-185-211</t>
  </si>
  <si>
    <t>880-185-221</t>
  </si>
  <si>
    <t>880-185-231</t>
  </si>
  <si>
    <t>890-185-312</t>
  </si>
  <si>
    <t>920-171-311</t>
  </si>
  <si>
    <t>920-181-122</t>
  </si>
  <si>
    <t>920-181-312</t>
  </si>
  <si>
    <t>920-185-311</t>
  </si>
  <si>
    <t>920-201-163</t>
  </si>
  <si>
    <t>920-201-211</t>
  </si>
  <si>
    <t>920-201-232</t>
  </si>
  <si>
    <t>920-201-392</t>
  </si>
  <si>
    <t>920-201-411</t>
  </si>
  <si>
    <t>930-171-312</t>
  </si>
  <si>
    <t>930-181-181</t>
  </si>
  <si>
    <t>930-181-231</t>
  </si>
  <si>
    <t>930-185-326</t>
  </si>
  <si>
    <t>940-181-198</t>
  </si>
  <si>
    <t>960-171-394</t>
  </si>
  <si>
    <t>960-181-191</t>
  </si>
  <si>
    <t>970-192-311</t>
  </si>
  <si>
    <t>980-171-113</t>
  </si>
  <si>
    <t>980-181-332</t>
  </si>
  <si>
    <t>980-181-411</t>
  </si>
  <si>
    <t>980-186-392</t>
  </si>
  <si>
    <t>980-186-411</t>
  </si>
  <si>
    <t>980-191-311</t>
  </si>
  <si>
    <t>980-201-163</t>
  </si>
  <si>
    <t>980-201-211</t>
  </si>
  <si>
    <t>990-171-394</t>
  </si>
  <si>
    <t>990-176-394</t>
  </si>
  <si>
    <t>990-177-394</t>
  </si>
  <si>
    <t>990-178-418</t>
  </si>
  <si>
    <t>990-181-394</t>
  </si>
  <si>
    <t>995-181-541</t>
  </si>
  <si>
    <t>A05-175-332</t>
  </si>
  <si>
    <t>A05-175-392</t>
  </si>
  <si>
    <t>C37-175-332</t>
  </si>
  <si>
    <t>C58-175-333</t>
  </si>
  <si>
    <t>E28-175-239</t>
  </si>
  <si>
    <t>E28-175-311</t>
  </si>
  <si>
    <t>E30-175-313</t>
  </si>
  <si>
    <t>010-ALL-361</t>
  </si>
  <si>
    <t>020-ALL-317</t>
  </si>
  <si>
    <t>020-ALL-333</t>
  </si>
  <si>
    <t>040-ALL-187</t>
  </si>
  <si>
    <t>050-ALL-164</t>
  </si>
  <si>
    <t>050-ALL-327</t>
  </si>
  <si>
    <t>060-ALL-459</t>
  </si>
  <si>
    <t>070-ALL-189</t>
  </si>
  <si>
    <t>100-ALL-472</t>
  </si>
  <si>
    <t>170-ALL-183</t>
  </si>
  <si>
    <t>170-ALL-312</t>
  </si>
  <si>
    <t>170-ALL-361</t>
  </si>
  <si>
    <t>170-ALL-472</t>
  </si>
  <si>
    <t>180-ALL-232</t>
  </si>
  <si>
    <t>180-ALL-361</t>
  </si>
  <si>
    <t>210-ALL-184</t>
  </si>
  <si>
    <t>210-ALL-353</t>
  </si>
  <si>
    <t>230-ALL-165</t>
  </si>
  <si>
    <t>230-ALL-361</t>
  </si>
  <si>
    <t>240-ALL-361</t>
  </si>
  <si>
    <t>240-ALL-523</t>
  </si>
  <si>
    <t>241-ALL-333</t>
  </si>
  <si>
    <t>280-ALL-167</t>
  </si>
  <si>
    <t>330-ALL-163</t>
  </si>
  <si>
    <t>340-ALL-197</t>
  </si>
  <si>
    <t>350-ALL-163</t>
  </si>
  <si>
    <t>350-ALL-423</t>
  </si>
  <si>
    <t>400-ALL-113</t>
  </si>
  <si>
    <t>410-ALL-163</t>
  </si>
  <si>
    <t>450-ALL-196</t>
  </si>
  <si>
    <t>450-ALL-344</t>
  </si>
  <si>
    <t>470-ALL-312</t>
  </si>
  <si>
    <t>480-ALL-523</t>
  </si>
  <si>
    <t>520-ALL-523</t>
  </si>
  <si>
    <t>530-ALL-167</t>
  </si>
  <si>
    <t>580-ALL-113</t>
  </si>
  <si>
    <t>580-ALL-192</t>
  </si>
  <si>
    <t>590-ALL-361</t>
  </si>
  <si>
    <t>590-ALL-551</t>
  </si>
  <si>
    <t>600-ALL-451</t>
  </si>
  <si>
    <t>610-ALL-353</t>
  </si>
  <si>
    <t>650-ALL-133</t>
  </si>
  <si>
    <t>660-ALL-183</t>
  </si>
  <si>
    <t>660-ALL-187</t>
  </si>
  <si>
    <t>660-ALL-333</t>
  </si>
  <si>
    <t>690-ALL-188</t>
  </si>
  <si>
    <t>700-ALL-188</t>
  </si>
  <si>
    <t>730-ALL-189</t>
  </si>
  <si>
    <t>740-ALL-361</t>
  </si>
  <si>
    <t>760-ALL-165</t>
  </si>
  <si>
    <t>760-ALL-353</t>
  </si>
  <si>
    <t>780-ALL-163</t>
  </si>
  <si>
    <t>780-ALL-333</t>
  </si>
  <si>
    <t>790-ALL-162</t>
  </si>
  <si>
    <t>810-ALL-188</t>
  </si>
  <si>
    <t>830-ALL-143</t>
  </si>
  <si>
    <t>850-ALL-165</t>
  </si>
  <si>
    <t>890-ALL-312</t>
  </si>
  <si>
    <t>920-ALL-122</t>
  </si>
  <si>
    <t>920-ALL-163</t>
  </si>
  <si>
    <t>930-ALL-231</t>
  </si>
  <si>
    <t>930-ALL-326</t>
  </si>
  <si>
    <t>960-ALL-191</t>
  </si>
  <si>
    <t>960-ALL-394</t>
  </si>
  <si>
    <t>980-ALL-163</t>
  </si>
  <si>
    <t>990-ALL-394</t>
  </si>
  <si>
    <t>995-ALL-541</t>
  </si>
  <si>
    <t>A05-ALL-332</t>
  </si>
  <si>
    <t>A05-ALL-392</t>
  </si>
  <si>
    <t>C37-ALL-332</t>
  </si>
  <si>
    <t>C58-ALL-333</t>
  </si>
  <si>
    <t>E28-ALL-239</t>
  </si>
  <si>
    <t>E28-ALL-311</t>
  </si>
  <si>
    <t>E30-ALL-313</t>
  </si>
  <si>
    <t>ALL-171-189</t>
  </si>
  <si>
    <t>ALL-175-313</t>
  </si>
  <si>
    <t>ALL-181-353</t>
  </si>
  <si>
    <t>ALL-184-472</t>
  </si>
  <si>
    <t>ALL-186-165</t>
  </si>
  <si>
    <t>ALL-186-189</t>
  </si>
  <si>
    <t>ALL-186-235</t>
  </si>
  <si>
    <t>ALL-188-333</t>
  </si>
  <si>
    <t>ALL-189-143</t>
  </si>
  <si>
    <t>ALL-189-163</t>
  </si>
  <si>
    <t>ALL-189-181</t>
  </si>
  <si>
    <t>ALL-189-392</t>
  </si>
  <si>
    <t>ALL-189-459</t>
  </si>
  <si>
    <t>ALL-194-333</t>
  </si>
  <si>
    <t>ALL-195-113</t>
  </si>
  <si>
    <t>ALL-195-127</t>
  </si>
  <si>
    <t>ALL-195-131</t>
  </si>
  <si>
    <t>ALL-195-183</t>
  </si>
  <si>
    <t>ALL-195-187</t>
  </si>
  <si>
    <t>ALL-201-163</t>
  </si>
  <si>
    <t>ALL-201-232</t>
  </si>
  <si>
    <t>ALL-201-392</t>
  </si>
  <si>
    <t>ALL-204-221</t>
  </si>
  <si>
    <t>ALL-204-394</t>
  </si>
  <si>
    <t>050-171-541</t>
  </si>
  <si>
    <t>070-196-418</t>
  </si>
  <si>
    <t>080-186-411</t>
  </si>
  <si>
    <t>090-184-418</t>
  </si>
  <si>
    <t>110-189-411</t>
  </si>
  <si>
    <t>130-185-311</t>
  </si>
  <si>
    <t>132-181-462</t>
  </si>
  <si>
    <t>132-189-411</t>
  </si>
  <si>
    <t>150-192-311</t>
  </si>
  <si>
    <t>180-171-333</t>
  </si>
  <si>
    <t>180-184-411</t>
  </si>
  <si>
    <t>190-189-411</t>
  </si>
  <si>
    <t>220-186-411</t>
  </si>
  <si>
    <t>241-181-311</t>
  </si>
  <si>
    <t>241-185-411</t>
  </si>
  <si>
    <t>250-181-459</t>
  </si>
  <si>
    <t>250-189-459</t>
  </si>
  <si>
    <t>26B-173-311</t>
  </si>
  <si>
    <t>290-185-462</t>
  </si>
  <si>
    <t>290-189-311</t>
  </si>
  <si>
    <t>310-181-351</t>
  </si>
  <si>
    <t>320-178-418</t>
  </si>
  <si>
    <t>320-181-313</t>
  </si>
  <si>
    <t>340-181-422</t>
  </si>
  <si>
    <t>340-184-411</t>
  </si>
  <si>
    <t>350-188-311</t>
  </si>
  <si>
    <t>350-194-411</t>
  </si>
  <si>
    <t>390-185-411</t>
  </si>
  <si>
    <t>410-181-459</t>
  </si>
  <si>
    <t>420-181-522</t>
  </si>
  <si>
    <t>421-184-411</t>
  </si>
  <si>
    <t>450-201-411</t>
  </si>
  <si>
    <t>450-201-462</t>
  </si>
  <si>
    <t>470-183-411</t>
  </si>
  <si>
    <t>490-201-312</t>
  </si>
  <si>
    <t>490-201-361</t>
  </si>
  <si>
    <t>490-201-411</t>
  </si>
  <si>
    <t>510-181-317</t>
  </si>
  <si>
    <t>510-183-312</t>
  </si>
  <si>
    <t>510-184-317</t>
  </si>
  <si>
    <t>510-194-312</t>
  </si>
  <si>
    <t>520-184-411</t>
  </si>
  <si>
    <t>540-189-312</t>
  </si>
  <si>
    <t>560-171-342</t>
  </si>
  <si>
    <t>590-171-542</t>
  </si>
  <si>
    <t>640-195-411</t>
  </si>
  <si>
    <t>650-181-325</t>
  </si>
  <si>
    <t>660-191-311</t>
  </si>
  <si>
    <t>680-184-312</t>
  </si>
  <si>
    <t>700-201-411</t>
  </si>
  <si>
    <t>710-181-461</t>
  </si>
  <si>
    <t>710-201-361</t>
  </si>
  <si>
    <t>710-201-411</t>
  </si>
  <si>
    <t>740-171-523</t>
  </si>
  <si>
    <t>820-181-461</t>
  </si>
  <si>
    <t>840-184-411</t>
  </si>
  <si>
    <t>850-171-413</t>
  </si>
  <si>
    <t>850-186-541</t>
  </si>
  <si>
    <t>850-204-361</t>
  </si>
  <si>
    <t>860-196-418</t>
  </si>
  <si>
    <t>920-196-418</t>
  </si>
  <si>
    <t>940-185-311</t>
  </si>
  <si>
    <t>940-185-411</t>
  </si>
  <si>
    <t>980-196-418</t>
  </si>
  <si>
    <t>980-201-361</t>
  </si>
  <si>
    <t>980-201-411</t>
  </si>
  <si>
    <t>990-196-418</t>
  </si>
  <si>
    <t>050-ALL-541</t>
  </si>
  <si>
    <t>320-ALL-313</t>
  </si>
  <si>
    <t>560-ALL-342</t>
  </si>
  <si>
    <t>590-ALL-542</t>
  </si>
  <si>
    <t>710-ALL-361</t>
  </si>
  <si>
    <t>850-ALL-361</t>
  </si>
  <si>
    <t>850-ALL-413</t>
  </si>
  <si>
    <t>850-ALL-541</t>
  </si>
  <si>
    <t>980-ALL-361</t>
  </si>
  <si>
    <t>ALL-184-317</t>
  </si>
  <si>
    <t>ALL-188-311</t>
  </si>
  <si>
    <t>00A-185-121</t>
  </si>
  <si>
    <t>00A-185-211</t>
  </si>
  <si>
    <t>01C-171-131</t>
  </si>
  <si>
    <t>01D-172-462</t>
  </si>
  <si>
    <t>020-171-163</t>
  </si>
  <si>
    <t>020-181-162</t>
  </si>
  <si>
    <t>020-181-451</t>
  </si>
  <si>
    <t>020-189-392</t>
  </si>
  <si>
    <t>020-198-353</t>
  </si>
  <si>
    <t>020-198-392</t>
  </si>
  <si>
    <t>020-205-148</t>
  </si>
  <si>
    <t>020-205-211</t>
  </si>
  <si>
    <t>030-181-163</t>
  </si>
  <si>
    <t>040-181-181</t>
  </si>
  <si>
    <t>040-195-392</t>
  </si>
  <si>
    <t>050-181-532</t>
  </si>
  <si>
    <t>06B-171-180</t>
  </si>
  <si>
    <t>06B-181-418</t>
  </si>
  <si>
    <t>070-181-129_1</t>
  </si>
  <si>
    <t>090-184-181</t>
  </si>
  <si>
    <t>09B-181-146</t>
  </si>
  <si>
    <t>09B-181-173</t>
  </si>
  <si>
    <t>100-201-181</t>
  </si>
  <si>
    <t>100-201-211</t>
  </si>
  <si>
    <t>100-201-221</t>
  </si>
  <si>
    <t>10A-173-311</t>
  </si>
  <si>
    <t>110-181-166</t>
  </si>
  <si>
    <t>110-195-312</t>
  </si>
  <si>
    <t>111-189-198</t>
  </si>
  <si>
    <t>111-189-211</t>
  </si>
  <si>
    <t>11A-189-459</t>
  </si>
  <si>
    <t>11B-171-459</t>
  </si>
  <si>
    <t>11B-181-414</t>
  </si>
  <si>
    <t>11C-192-311</t>
  </si>
  <si>
    <t>11C-204-361</t>
  </si>
  <si>
    <t>120-171-181</t>
  </si>
  <si>
    <t>120-181-181</t>
  </si>
  <si>
    <t>120-181-184</t>
  </si>
  <si>
    <t>120-181-196</t>
  </si>
  <si>
    <t>130-185-211</t>
  </si>
  <si>
    <t>130-204-193</t>
  </si>
  <si>
    <t>130-204-211</t>
  </si>
  <si>
    <t>130-204-221</t>
  </si>
  <si>
    <t>130-204-361</t>
  </si>
  <si>
    <t>132-184-311</t>
  </si>
  <si>
    <t>132-184-312</t>
  </si>
  <si>
    <t>132-185-311</t>
  </si>
  <si>
    <t>132-189-143</t>
  </si>
  <si>
    <t>132-189-171</t>
  </si>
  <si>
    <t>132-189-199</t>
  </si>
  <si>
    <t>132-189-211</t>
  </si>
  <si>
    <t>132-189-221</t>
  </si>
  <si>
    <t>132-189-231</t>
  </si>
  <si>
    <t>13A-189-121</t>
  </si>
  <si>
    <t>13A-189-211</t>
  </si>
  <si>
    <t>13A-189-221</t>
  </si>
  <si>
    <t>13C-189-121</t>
  </si>
  <si>
    <t>140-190-192</t>
  </si>
  <si>
    <t>140-190-211</t>
  </si>
  <si>
    <t>140-190-221</t>
  </si>
  <si>
    <t>140-198-353</t>
  </si>
  <si>
    <t>160-181-163</t>
  </si>
  <si>
    <t>160-184-312</t>
  </si>
  <si>
    <t>160-185-311</t>
  </si>
  <si>
    <t>160-186-311</t>
  </si>
  <si>
    <t>16B-181-121</t>
  </si>
  <si>
    <t>16B-181-142</t>
  </si>
  <si>
    <t>16B-181-211</t>
  </si>
  <si>
    <t>16B-193-418</t>
  </si>
  <si>
    <t>180-171-148</t>
  </si>
  <si>
    <t>181-171-162</t>
  </si>
  <si>
    <t>181-171-394</t>
  </si>
  <si>
    <t>181-177-394</t>
  </si>
  <si>
    <t>181-181-394</t>
  </si>
  <si>
    <t>182-181-199</t>
  </si>
  <si>
    <t>190-204-332</t>
  </si>
  <si>
    <t>19C-185-121</t>
  </si>
  <si>
    <t>19C-185-211</t>
  </si>
  <si>
    <t>230-185-163</t>
  </si>
  <si>
    <t>230-198-353</t>
  </si>
  <si>
    <t>240-181-116</t>
  </si>
  <si>
    <t>240-196-418</t>
  </si>
  <si>
    <t>241-181-143</t>
  </si>
  <si>
    <t>241-185-181</t>
  </si>
  <si>
    <t>241-185-311</t>
  </si>
  <si>
    <t>241-186-181</t>
  </si>
  <si>
    <t>24B-181-451</t>
  </si>
  <si>
    <t>250-181-167</t>
  </si>
  <si>
    <t>250-189-198</t>
  </si>
  <si>
    <t>250-189-211</t>
  </si>
  <si>
    <t>250-189-221</t>
  </si>
  <si>
    <t>260-171-143</t>
  </si>
  <si>
    <t>260-171-459</t>
  </si>
  <si>
    <t>26B-171-311</t>
  </si>
  <si>
    <t>280-189-121</t>
  </si>
  <si>
    <t>280-189-211</t>
  </si>
  <si>
    <t>280-189-221</t>
  </si>
  <si>
    <t>291-176-333</t>
  </si>
  <si>
    <t>291-186-131</t>
  </si>
  <si>
    <t>291-186-211</t>
  </si>
  <si>
    <t>291-186-221</t>
  </si>
  <si>
    <t>291-186-231</t>
  </si>
  <si>
    <t>291-189-192</t>
  </si>
  <si>
    <t>291-189-211</t>
  </si>
  <si>
    <t>291-189-221</t>
  </si>
  <si>
    <t>292-186-311</t>
  </si>
  <si>
    <t>292-189-198</t>
  </si>
  <si>
    <t>292-189-211</t>
  </si>
  <si>
    <t>292-189-221</t>
  </si>
  <si>
    <t>300-185-142</t>
  </si>
  <si>
    <t>300-185-163</t>
  </si>
  <si>
    <t>300-185-211</t>
  </si>
  <si>
    <t>300-185-221</t>
  </si>
  <si>
    <t>300-185-231</t>
  </si>
  <si>
    <t>300-185-312</t>
  </si>
  <si>
    <t>300-204-193</t>
  </si>
  <si>
    <t>300-204-211</t>
  </si>
  <si>
    <t>300-204-221</t>
  </si>
  <si>
    <t>310-171-394</t>
  </si>
  <si>
    <t>310-174-394</t>
  </si>
  <si>
    <t>310-176-394</t>
  </si>
  <si>
    <t>310-177-394</t>
  </si>
  <si>
    <t>310-181-394</t>
  </si>
  <si>
    <t>310-183-394</t>
  </si>
  <si>
    <t>310-184-332</t>
  </si>
  <si>
    <t>310-185-162</t>
  </si>
  <si>
    <t>310-185-231</t>
  </si>
  <si>
    <t>32K-181-191</t>
  </si>
  <si>
    <t>32L-181-411</t>
  </si>
  <si>
    <t>32M-171-231</t>
  </si>
  <si>
    <t>340-181-151</t>
  </si>
  <si>
    <t>340-181-184</t>
  </si>
  <si>
    <t>340-185-231</t>
  </si>
  <si>
    <t>34G-181-462</t>
  </si>
  <si>
    <t>34G-193-311</t>
  </si>
  <si>
    <t>34Z-181-143</t>
  </si>
  <si>
    <t>360-181-198</t>
  </si>
  <si>
    <t>360-189-143</t>
  </si>
  <si>
    <t>360-189-198</t>
  </si>
  <si>
    <t>360-189-211</t>
  </si>
  <si>
    <t>360-189-221</t>
  </si>
  <si>
    <t>360-189-231</t>
  </si>
  <si>
    <t>360-189-459</t>
  </si>
  <si>
    <t>360-196-311</t>
  </si>
  <si>
    <t>36C-172-542</t>
  </si>
  <si>
    <t>36F-171-221</t>
  </si>
  <si>
    <t>36F-189-121</t>
  </si>
  <si>
    <t>36F-189-211</t>
  </si>
  <si>
    <t>36F-189-221</t>
  </si>
  <si>
    <t>36F-189-231</t>
  </si>
  <si>
    <t>36G-172-121</t>
  </si>
  <si>
    <t>36G-182-153</t>
  </si>
  <si>
    <t>370-171-413</t>
  </si>
  <si>
    <t>370-183-198</t>
  </si>
  <si>
    <t>370-183-211</t>
  </si>
  <si>
    <t>370-183-221</t>
  </si>
  <si>
    <t>390-181-188</t>
  </si>
  <si>
    <t>390-205-131</t>
  </si>
  <si>
    <t>390-205-211</t>
  </si>
  <si>
    <t>39B-192-311</t>
  </si>
  <si>
    <t>400-181-183</t>
  </si>
  <si>
    <t>400-181-199</t>
  </si>
  <si>
    <t>400-185-142</t>
  </si>
  <si>
    <t>410-171-352</t>
  </si>
  <si>
    <t>410-174-392</t>
  </si>
  <si>
    <t>410-183-312</t>
  </si>
  <si>
    <t>410-184-331</t>
  </si>
  <si>
    <t>410-204-312</t>
  </si>
  <si>
    <t>41F-181-126</t>
  </si>
  <si>
    <t>41Q-172-413</t>
  </si>
  <si>
    <t>41Q-182-411</t>
  </si>
  <si>
    <t>421-178-418</t>
  </si>
  <si>
    <t>421-181-351</t>
  </si>
  <si>
    <t>421-185-196</t>
  </si>
  <si>
    <t>42B-171-418</t>
  </si>
  <si>
    <t>430-186-196</t>
  </si>
  <si>
    <t>430-186-211</t>
  </si>
  <si>
    <t>430-186-221</t>
  </si>
  <si>
    <t>440-185-167</t>
  </si>
  <si>
    <t>450-170-472</t>
  </si>
  <si>
    <t>450-181-472</t>
  </si>
  <si>
    <t>450-184-181</t>
  </si>
  <si>
    <t>450-185-181</t>
  </si>
  <si>
    <t>450-189-171</t>
  </si>
  <si>
    <t>450-201-361</t>
  </si>
  <si>
    <t>460-171-353</t>
  </si>
  <si>
    <t>460-181-163</t>
  </si>
  <si>
    <t>470-189-198</t>
  </si>
  <si>
    <t>470-189-211</t>
  </si>
  <si>
    <t>470-189-221</t>
  </si>
  <si>
    <t>480-201-332</t>
  </si>
  <si>
    <t>480-201-418</t>
  </si>
  <si>
    <t>480-201-461</t>
  </si>
  <si>
    <t>490-171-198</t>
  </si>
  <si>
    <t>490-184-411</t>
  </si>
  <si>
    <t>490-185-121</t>
  </si>
  <si>
    <t>490-191-311</t>
  </si>
  <si>
    <t>491-173-317</t>
  </si>
  <si>
    <t>491-185-181</t>
  </si>
  <si>
    <t>49B-185-311</t>
  </si>
  <si>
    <t>500-204-312</t>
  </si>
  <si>
    <t>500-204-361</t>
  </si>
  <si>
    <t>50Z-182-148</t>
  </si>
  <si>
    <t>510-184-198</t>
  </si>
  <si>
    <t>510-184-211</t>
  </si>
  <si>
    <t>510-184-221</t>
  </si>
  <si>
    <t>520-170-148</t>
  </si>
  <si>
    <t>520-170-211</t>
  </si>
  <si>
    <t>520-170-312</t>
  </si>
  <si>
    <t>520-170-392</t>
  </si>
  <si>
    <t>530-184-192</t>
  </si>
  <si>
    <t>530-184-211</t>
  </si>
  <si>
    <t>530-184-221</t>
  </si>
  <si>
    <t>550-181-162</t>
  </si>
  <si>
    <t>550-185-312</t>
  </si>
  <si>
    <t>55A-182-133</t>
  </si>
  <si>
    <t>560-171-311</t>
  </si>
  <si>
    <t>560-171-312</t>
  </si>
  <si>
    <t>560-189-192</t>
  </si>
  <si>
    <t>560-189-211</t>
  </si>
  <si>
    <t>560-189-221</t>
  </si>
  <si>
    <t>590-173-317</t>
  </si>
  <si>
    <t>590-185-165</t>
  </si>
  <si>
    <t>590-185-199</t>
  </si>
  <si>
    <t>590-185-312</t>
  </si>
  <si>
    <t>600-171-166</t>
  </si>
  <si>
    <t>600-181-144</t>
  </si>
  <si>
    <t>60P-181-411</t>
  </si>
  <si>
    <t>610-189-198</t>
  </si>
  <si>
    <t>610-189-211</t>
  </si>
  <si>
    <t>610-189-221</t>
  </si>
  <si>
    <t>610-189-459</t>
  </si>
  <si>
    <t>61J-172-317</t>
  </si>
  <si>
    <t>61L-181-325</t>
  </si>
  <si>
    <t>61P-171-235</t>
  </si>
  <si>
    <t>61P-202-311</t>
  </si>
  <si>
    <t>62A-171-231</t>
  </si>
  <si>
    <t>62A-181-312</t>
  </si>
  <si>
    <t>62J-171-131</t>
  </si>
  <si>
    <t>62J-171-311</t>
  </si>
  <si>
    <t>630-181-181</t>
  </si>
  <si>
    <t>630-184-423</t>
  </si>
  <si>
    <t>630-194-171</t>
  </si>
  <si>
    <t>630-194-211</t>
  </si>
  <si>
    <t>630-194-423</t>
  </si>
  <si>
    <t>64A-171-131</t>
  </si>
  <si>
    <t>64A-171-148</t>
  </si>
  <si>
    <t>64A-181-143</t>
  </si>
  <si>
    <t>650-176-392</t>
  </si>
  <si>
    <t>650-181-133</t>
  </si>
  <si>
    <t>650-181-162</t>
  </si>
  <si>
    <t>650-181-392</t>
  </si>
  <si>
    <t>650-181-413</t>
  </si>
  <si>
    <t>650-184-392</t>
  </si>
  <si>
    <t>650-185-181</t>
  </si>
  <si>
    <t>65A-181-325</t>
  </si>
  <si>
    <t>65A-181-411</t>
  </si>
  <si>
    <t>65C-181-143</t>
  </si>
  <si>
    <t>65G-181-116</t>
  </si>
  <si>
    <t>660-171-193</t>
  </si>
  <si>
    <t>670-181-146</t>
  </si>
  <si>
    <t>670-181-231</t>
  </si>
  <si>
    <t>670-181-462</t>
  </si>
  <si>
    <t>670-198-353</t>
  </si>
  <si>
    <t>67B-171-541</t>
  </si>
  <si>
    <t>67B-181-311</t>
  </si>
  <si>
    <t>68C-192-311</t>
  </si>
  <si>
    <t>69A-171-122</t>
  </si>
  <si>
    <t>69A-181-312</t>
  </si>
  <si>
    <t>700-181-167</t>
  </si>
  <si>
    <t>700-185-311</t>
  </si>
  <si>
    <t>700-185-312</t>
  </si>
  <si>
    <t>720-171-163</t>
  </si>
  <si>
    <t>720-171-312</t>
  </si>
  <si>
    <t>720-181-162</t>
  </si>
  <si>
    <t>730-171-233</t>
  </si>
  <si>
    <t>730-181-233</t>
  </si>
  <si>
    <t>740-176-331</t>
  </si>
  <si>
    <t>760-189-312</t>
  </si>
  <si>
    <t>760-192-311</t>
  </si>
  <si>
    <t>770-181-162</t>
  </si>
  <si>
    <t>770-185-181</t>
  </si>
  <si>
    <t>780-181-551</t>
  </si>
  <si>
    <t>780-185-181</t>
  </si>
  <si>
    <t>780-189-198</t>
  </si>
  <si>
    <t>780-189-211</t>
  </si>
  <si>
    <t>780-189-221</t>
  </si>
  <si>
    <t>790-184-311</t>
  </si>
  <si>
    <t>800-185-121</t>
  </si>
  <si>
    <t>800-191-418</t>
  </si>
  <si>
    <t>810-171-188</t>
  </si>
  <si>
    <t>810-184-344</t>
  </si>
  <si>
    <t>810-189-198</t>
  </si>
  <si>
    <t>810-189-211</t>
  </si>
  <si>
    <t>810-189-221</t>
  </si>
  <si>
    <t>820-181-129_1</t>
  </si>
  <si>
    <t>820-185-332</t>
  </si>
  <si>
    <t>821-181-113</t>
  </si>
  <si>
    <t>821-181-151</t>
  </si>
  <si>
    <t>830-181-146</t>
  </si>
  <si>
    <t>830-181-332</t>
  </si>
  <si>
    <t>830-183-311</t>
  </si>
  <si>
    <t>840-171-394</t>
  </si>
  <si>
    <t>840-173-311</t>
  </si>
  <si>
    <t>840-176-394</t>
  </si>
  <si>
    <t>840-177-394</t>
  </si>
  <si>
    <t>840-181-143</t>
  </si>
  <si>
    <t>840-181-191</t>
  </si>
  <si>
    <t>840-181-394</t>
  </si>
  <si>
    <t>840-183-394</t>
  </si>
  <si>
    <t>840-184-392</t>
  </si>
  <si>
    <t>840-184-394</t>
  </si>
  <si>
    <t>840-191-311</t>
  </si>
  <si>
    <t>850-173-311</t>
  </si>
  <si>
    <t>850-204-312</t>
  </si>
  <si>
    <t>860-181-181</t>
  </si>
  <si>
    <t>860-204-312</t>
  </si>
  <si>
    <t>862-171-181</t>
  </si>
  <si>
    <t>890-183-411</t>
  </si>
  <si>
    <t>890-189-198</t>
  </si>
  <si>
    <t>890-189-211</t>
  </si>
  <si>
    <t>890-189-221</t>
  </si>
  <si>
    <t>890-189-331</t>
  </si>
  <si>
    <t>890-196-418</t>
  </si>
  <si>
    <t>900-176-135</t>
  </si>
  <si>
    <t>900-181-163</t>
  </si>
  <si>
    <t>900-181-167</t>
  </si>
  <si>
    <t>900-184-151</t>
  </si>
  <si>
    <t>900-184-211</t>
  </si>
  <si>
    <t>900-184-221</t>
  </si>
  <si>
    <t>900-184-231</t>
  </si>
  <si>
    <t>90D-181-131</t>
  </si>
  <si>
    <t>90D-181-221</t>
  </si>
  <si>
    <t>90D-181-231</t>
  </si>
  <si>
    <t>910-171-184</t>
  </si>
  <si>
    <t>910-190-312</t>
  </si>
  <si>
    <t>91B-171-121</t>
  </si>
  <si>
    <t>91B-171-131</t>
  </si>
  <si>
    <t>91B-171-135</t>
  </si>
  <si>
    <t>91B-171-142</t>
  </si>
  <si>
    <t>91B-171-152</t>
  </si>
  <si>
    <t>91B-171-221</t>
  </si>
  <si>
    <t>91B-171-231</t>
  </si>
  <si>
    <t>91B-196-418</t>
  </si>
  <si>
    <t>920-171-183</t>
  </si>
  <si>
    <t>92B-189-418</t>
  </si>
  <si>
    <t>92D-189-121</t>
  </si>
  <si>
    <t>92D-189-211</t>
  </si>
  <si>
    <t>92D-189-229</t>
  </si>
  <si>
    <t>92E-182-462</t>
  </si>
  <si>
    <t>930-171-116</t>
  </si>
  <si>
    <t>930-201-192</t>
  </si>
  <si>
    <t>930-201-211</t>
  </si>
  <si>
    <t>93L-181-135</t>
  </si>
  <si>
    <t>93L-181-142</t>
  </si>
  <si>
    <t>93N-182-148</t>
  </si>
  <si>
    <t>93Q-192-311</t>
  </si>
  <si>
    <t>93Q-193-311</t>
  </si>
  <si>
    <t>940-181-143</t>
  </si>
  <si>
    <t>94Z-171-121</t>
  </si>
  <si>
    <t>94Z-171-221</t>
  </si>
  <si>
    <t>94Z-171-231</t>
  </si>
  <si>
    <t>950-171-162</t>
  </si>
  <si>
    <t>95A-173-317</t>
  </si>
  <si>
    <t>95A-189-198</t>
  </si>
  <si>
    <t>95A-189-211</t>
  </si>
  <si>
    <t>95A-189-411</t>
  </si>
  <si>
    <t>960-181-172</t>
  </si>
  <si>
    <t>960-181-198</t>
  </si>
  <si>
    <t>96C-171-116</t>
  </si>
  <si>
    <t>96C-171-126</t>
  </si>
  <si>
    <t>96C-171-143</t>
  </si>
  <si>
    <t>970-184-411</t>
  </si>
  <si>
    <t>980-171-332</t>
  </si>
  <si>
    <t>980-186-181</t>
  </si>
  <si>
    <t>98B-181-121</t>
  </si>
  <si>
    <t>98B-181-211</t>
  </si>
  <si>
    <t>98B-181-418</t>
  </si>
  <si>
    <t>990-171-232</t>
  </si>
  <si>
    <t>990-181-232</t>
  </si>
  <si>
    <t>A05-175-411</t>
  </si>
  <si>
    <t>C37-175-343</t>
  </si>
  <si>
    <t>C67-175-394</t>
  </si>
  <si>
    <t>020-ALL-148</t>
  </si>
  <si>
    <t>020-ALL-353</t>
  </si>
  <si>
    <t>030-ALL-163</t>
  </si>
  <si>
    <t>050-ALL-532</t>
  </si>
  <si>
    <t>09B-ALL-146</t>
  </si>
  <si>
    <t>09B-ALL-173</t>
  </si>
  <si>
    <t>110-ALL-166</t>
  </si>
  <si>
    <t>11A-ALL-459</t>
  </si>
  <si>
    <t>11B-ALL-459</t>
  </si>
  <si>
    <t>11C-ALL-311</t>
  </si>
  <si>
    <t>11C-ALL-361</t>
  </si>
  <si>
    <t>120-ALL-181</t>
  </si>
  <si>
    <t>120-ALL-184</t>
  </si>
  <si>
    <t>120-ALL-196</t>
  </si>
  <si>
    <t>130-ALL-193</t>
  </si>
  <si>
    <t>130-ALL-361</t>
  </si>
  <si>
    <t>140-ALL-353</t>
  </si>
  <si>
    <t>160-ALL-163</t>
  </si>
  <si>
    <t>180-ALL-148</t>
  </si>
  <si>
    <t>181-ALL-162</t>
  </si>
  <si>
    <t>230-ALL-163</t>
  </si>
  <si>
    <t>230-ALL-353</t>
  </si>
  <si>
    <t>24B-ALL-451</t>
  </si>
  <si>
    <t>300-ALL-193</t>
  </si>
  <si>
    <t>32K-ALL-191</t>
  </si>
  <si>
    <t>34Z-ALL-143</t>
  </si>
  <si>
    <t>360-ALL-143</t>
  </si>
  <si>
    <t>36G-ALL-153</t>
  </si>
  <si>
    <t>370-ALL-413</t>
  </si>
  <si>
    <t>410-ALL-352</t>
  </si>
  <si>
    <t>41F-ALL-126</t>
  </si>
  <si>
    <t>41Q-ALL-413</t>
  </si>
  <si>
    <t>421-ALL-196</t>
  </si>
  <si>
    <t>440-ALL-167</t>
  </si>
  <si>
    <t>460-ALL-353</t>
  </si>
  <si>
    <t>500-ALL-361</t>
  </si>
  <si>
    <t>50Z-ALL-148</t>
  </si>
  <si>
    <t>520-ALL-148</t>
  </si>
  <si>
    <t>55A-ALL-133</t>
  </si>
  <si>
    <t>590-ALL-165</t>
  </si>
  <si>
    <t>61L-ALL-325</t>
  </si>
  <si>
    <t>62A-ALL-312</t>
  </si>
  <si>
    <t>630-ALL-181</t>
  </si>
  <si>
    <t>630-ALL-423</t>
  </si>
  <si>
    <t>64A-ALL-148</t>
  </si>
  <si>
    <t>65G-ALL-116</t>
  </si>
  <si>
    <t>660-ALL-193</t>
  </si>
  <si>
    <t>670-ALL-353</t>
  </si>
  <si>
    <t>67B-ALL-541</t>
  </si>
  <si>
    <t>69A-ALL-122</t>
  </si>
  <si>
    <t>69A-ALL-312</t>
  </si>
  <si>
    <t>700-ALL-167</t>
  </si>
  <si>
    <t>730-ALL-233</t>
  </si>
  <si>
    <t>780-ALL-551</t>
  </si>
  <si>
    <t>820-ALL-129_1</t>
  </si>
  <si>
    <t>900-ALL-167</t>
  </si>
  <si>
    <t>90D-ALL-131</t>
  </si>
  <si>
    <t>90D-ALL-221</t>
  </si>
  <si>
    <t>90D-ALL-231</t>
  </si>
  <si>
    <t>910-ALL-184</t>
  </si>
  <si>
    <t>91B-ALL-142</t>
  </si>
  <si>
    <t>91B-ALL-152</t>
  </si>
  <si>
    <t>920-ALL-183</t>
  </si>
  <si>
    <t>92B-ALL-418</t>
  </si>
  <si>
    <t>930-ALL-116</t>
  </si>
  <si>
    <t>93L-ALL-135</t>
  </si>
  <si>
    <t>93L-ALL-142</t>
  </si>
  <si>
    <t>93N-ALL-148</t>
  </si>
  <si>
    <t>940-ALL-166</t>
  </si>
  <si>
    <t>96C-ALL-116</t>
  </si>
  <si>
    <t>96C-ALL-126</t>
  </si>
  <si>
    <t>990-ALL-232</t>
  </si>
  <si>
    <t>C37-ALL-343</t>
  </si>
  <si>
    <t>C67-ALL-394</t>
  </si>
  <si>
    <t>ALL-170-148</t>
  </si>
  <si>
    <t>ALL-171-353</t>
  </si>
  <si>
    <t>ALL-172-413</t>
  </si>
  <si>
    <t>ALL-175-394</t>
  </si>
  <si>
    <t>ALL-182-153</t>
  </si>
  <si>
    <t>ALL-186-196</t>
  </si>
  <si>
    <t>ALL-189-171</t>
  </si>
  <si>
    <t>ALL-189-192</t>
  </si>
  <si>
    <t>ALL-189-199</t>
  </si>
  <si>
    <t>ALL-189-331</t>
  </si>
  <si>
    <t>ALL-190-192</t>
  </si>
  <si>
    <t>ALL-190-211</t>
  </si>
  <si>
    <t>ALL-190-221</t>
  </si>
  <si>
    <t>ALL-190-312</t>
  </si>
  <si>
    <t>ALL-194-211</t>
  </si>
  <si>
    <t>ALL-194-423</t>
  </si>
  <si>
    <t>ALL-196-311</t>
  </si>
  <si>
    <t>ALL-198-392</t>
  </si>
  <si>
    <t>ALL-201-192</t>
  </si>
  <si>
    <t>ALL-201-332</t>
  </si>
  <si>
    <t>ALL-201-418</t>
  </si>
  <si>
    <t>ALL-204-192</t>
  </si>
  <si>
    <t>ALL-204-193</t>
  </si>
  <si>
    <t>ALL-204-332</t>
  </si>
  <si>
    <t>ALL-204-392</t>
  </si>
  <si>
    <t>ALL-205-131</t>
  </si>
  <si>
    <t>010-181-523</t>
  </si>
  <si>
    <t>050-189-411</t>
  </si>
  <si>
    <t>080-181-411</t>
  </si>
  <si>
    <t>080-185-462</t>
  </si>
  <si>
    <t>080-187-411</t>
  </si>
  <si>
    <t>132-204-312</t>
  </si>
  <si>
    <t>190-204-361</t>
  </si>
  <si>
    <t>230-176-462</t>
  </si>
  <si>
    <t>230-181-523</t>
  </si>
  <si>
    <t>250-205-311</t>
  </si>
  <si>
    <t>310-189-411</t>
  </si>
  <si>
    <t>320-171-525</t>
  </si>
  <si>
    <t>320-181-529</t>
  </si>
  <si>
    <t>320-185-411</t>
  </si>
  <si>
    <t>340-171-414</t>
  </si>
  <si>
    <t>390-171-461</t>
  </si>
  <si>
    <t>410-181-522</t>
  </si>
  <si>
    <t>410-192-311</t>
  </si>
  <si>
    <t>421-189-411</t>
  </si>
  <si>
    <t>430-183-312</t>
  </si>
  <si>
    <t>460-185-311</t>
  </si>
  <si>
    <t>460-192-311</t>
  </si>
  <si>
    <t>470-189-411</t>
  </si>
  <si>
    <t>530-181-311</t>
  </si>
  <si>
    <t>530-184-312</t>
  </si>
  <si>
    <t>530-191-311</t>
  </si>
  <si>
    <t>530-192-311</t>
  </si>
  <si>
    <t>590-181-311</t>
  </si>
  <si>
    <t>610-184-411</t>
  </si>
  <si>
    <t>610-184-418</t>
  </si>
  <si>
    <t>640-185-312</t>
  </si>
  <si>
    <t>650-181-523</t>
  </si>
  <si>
    <t>670-185-311</t>
  </si>
  <si>
    <t>670-193-311</t>
  </si>
  <si>
    <t>681-192-311</t>
  </si>
  <si>
    <t>760-181-414</t>
  </si>
  <si>
    <t>770-189-411</t>
  </si>
  <si>
    <t>780-196-418</t>
  </si>
  <si>
    <t>790-183-311</t>
  </si>
  <si>
    <t>790-189-459</t>
  </si>
  <si>
    <t>800-189-311</t>
  </si>
  <si>
    <t>810-181-418</t>
  </si>
  <si>
    <t>820-171-523</t>
  </si>
  <si>
    <t>820-171-541</t>
  </si>
  <si>
    <t>821-181-319</t>
  </si>
  <si>
    <t>830-191-418</t>
  </si>
  <si>
    <t>830-196-418</t>
  </si>
  <si>
    <t>890-171-312</t>
  </si>
  <si>
    <t>890-171-418</t>
  </si>
  <si>
    <t>920-191-311</t>
  </si>
  <si>
    <t>930-201-361</t>
  </si>
  <si>
    <t>940-183-331</t>
  </si>
  <si>
    <t>94Z-192-311</t>
  </si>
  <si>
    <t>980-176-312</t>
  </si>
  <si>
    <t>010-ALL-523</t>
  </si>
  <si>
    <t>190-ALL-361</t>
  </si>
  <si>
    <t>320-ALL-525</t>
  </si>
  <si>
    <t>340-ALL-414</t>
  </si>
  <si>
    <t>790-ALL-459</t>
  </si>
  <si>
    <t>821-ALL-319</t>
  </si>
  <si>
    <t>930-ALL-361</t>
  </si>
  <si>
    <t>ALL-187-411</t>
  </si>
  <si>
    <t>00A-181-131</t>
  </si>
  <si>
    <t>00A-181-229</t>
  </si>
  <si>
    <t>00A-186-311</t>
  </si>
  <si>
    <t>00B-181-131</t>
  </si>
  <si>
    <t>020-171-472</t>
  </si>
  <si>
    <t>020-181-167</t>
  </si>
  <si>
    <t>020-181-472</t>
  </si>
  <si>
    <t>030-181-523</t>
  </si>
  <si>
    <t>040-181-145</t>
  </si>
  <si>
    <t>050-181-175</t>
  </si>
  <si>
    <t>060-184-331</t>
  </si>
  <si>
    <t>060-189-198</t>
  </si>
  <si>
    <t>060-189-221</t>
  </si>
  <si>
    <t>100-181-163</t>
  </si>
  <si>
    <t>100-201-163</t>
  </si>
  <si>
    <t>100-201-461</t>
  </si>
  <si>
    <t>10A-189-126</t>
  </si>
  <si>
    <t>10A-189-211</t>
  </si>
  <si>
    <t>10B-189-126</t>
  </si>
  <si>
    <t>10B-189-211</t>
  </si>
  <si>
    <t>110-186-132</t>
  </si>
  <si>
    <t>110-186-181</t>
  </si>
  <si>
    <t>110-186-211</t>
  </si>
  <si>
    <t>111-176-472</t>
  </si>
  <si>
    <t>111-177-472</t>
  </si>
  <si>
    <t>111-181-472</t>
  </si>
  <si>
    <t>11A-181-319</t>
  </si>
  <si>
    <t>11A-189-121</t>
  </si>
  <si>
    <t>11A-189-211</t>
  </si>
  <si>
    <t>11A-189-233</t>
  </si>
  <si>
    <t>11A-192-311</t>
  </si>
  <si>
    <t>11B-189-198</t>
  </si>
  <si>
    <t>11B-189-211</t>
  </si>
  <si>
    <t>11C-204-312</t>
  </si>
  <si>
    <t>11F-181-131</t>
  </si>
  <si>
    <t>130-198-353</t>
  </si>
  <si>
    <t>130-204-312</t>
  </si>
  <si>
    <t>132-192-311</t>
  </si>
  <si>
    <t>132-193-418</t>
  </si>
  <si>
    <t>13B-181-131</t>
  </si>
  <si>
    <t>13B-181-135</t>
  </si>
  <si>
    <t>13B-181-211</t>
  </si>
  <si>
    <t>13D-181-135</t>
  </si>
  <si>
    <t>13D-181-211</t>
  </si>
  <si>
    <t>140-171-167</t>
  </si>
  <si>
    <t>160-171-233</t>
  </si>
  <si>
    <t>160-181-233</t>
  </si>
  <si>
    <t>160-184-411</t>
  </si>
  <si>
    <t>16B-189-198</t>
  </si>
  <si>
    <t>16B-189-211</t>
  </si>
  <si>
    <t>170-181-126</t>
  </si>
  <si>
    <t>170-181-198</t>
  </si>
  <si>
    <t>180-171-192</t>
  </si>
  <si>
    <t>180-171-233</t>
  </si>
  <si>
    <t>180-181-233</t>
  </si>
  <si>
    <t>180-185-233</t>
  </si>
  <si>
    <t>180-186-233</t>
  </si>
  <si>
    <t>180-201-181</t>
  </si>
  <si>
    <t>180-201-211</t>
  </si>
  <si>
    <t>180-201-221</t>
  </si>
  <si>
    <t>190-177-392</t>
  </si>
  <si>
    <t>190-183-332</t>
  </si>
  <si>
    <t>190-184-392</t>
  </si>
  <si>
    <t>190-198-353</t>
  </si>
  <si>
    <t>190-204-392</t>
  </si>
  <si>
    <t>19C-182-131</t>
  </si>
  <si>
    <t>19C-182-211</t>
  </si>
  <si>
    <t>210-171-167</t>
  </si>
  <si>
    <t>210-189-198</t>
  </si>
  <si>
    <t>210-189-211</t>
  </si>
  <si>
    <t>210-189-221</t>
  </si>
  <si>
    <t>220-181-351</t>
  </si>
  <si>
    <t>220-185-162</t>
  </si>
  <si>
    <t>240-171-233</t>
  </si>
  <si>
    <t>240-181-163</t>
  </si>
  <si>
    <t>240-181-184</t>
  </si>
  <si>
    <t>241-171-472</t>
  </si>
  <si>
    <t>241-177-472</t>
  </si>
  <si>
    <t>241-181-163</t>
  </si>
  <si>
    <t>241-181-184</t>
  </si>
  <si>
    <t>241-181-472</t>
  </si>
  <si>
    <t>241-184-472</t>
  </si>
  <si>
    <t>24N-189-126</t>
  </si>
  <si>
    <t>24N-189-211</t>
  </si>
  <si>
    <t>250-177-472</t>
  </si>
  <si>
    <t>250-181-472</t>
  </si>
  <si>
    <t>260-184-131</t>
  </si>
  <si>
    <t>260-184-211</t>
  </si>
  <si>
    <t>260-184-221</t>
  </si>
  <si>
    <t>260-204-193</t>
  </si>
  <si>
    <t>260-204-211</t>
  </si>
  <si>
    <t>260-204-221</t>
  </si>
  <si>
    <t>290-181-232</t>
  </si>
  <si>
    <t>290-181-392</t>
  </si>
  <si>
    <t>290-183-392</t>
  </si>
  <si>
    <t>290-186-163</t>
  </si>
  <si>
    <t>290-186-211</t>
  </si>
  <si>
    <t>291-189-198</t>
  </si>
  <si>
    <t>300-185-141</t>
  </si>
  <si>
    <t>300-185-199</t>
  </si>
  <si>
    <t>300-204-180</t>
  </si>
  <si>
    <t>320-184-231</t>
  </si>
  <si>
    <t>320-205-192</t>
  </si>
  <si>
    <t>320-205-211</t>
  </si>
  <si>
    <t>32D-173-311</t>
  </si>
  <si>
    <t>32L-189-121</t>
  </si>
  <si>
    <t>32M-189-411</t>
  </si>
  <si>
    <t>32Q-171-121</t>
  </si>
  <si>
    <t>32Q-171-211</t>
  </si>
  <si>
    <t>32Q-171-231</t>
  </si>
  <si>
    <t>32T-189-121</t>
  </si>
  <si>
    <t>32T-189-211</t>
  </si>
  <si>
    <t>32T-189-221</t>
  </si>
  <si>
    <t>32T-189-231</t>
  </si>
  <si>
    <t>32T-189-233</t>
  </si>
  <si>
    <t>32T-189-311</t>
  </si>
  <si>
    <t>33A-185-311</t>
  </si>
  <si>
    <t>340-171-131</t>
  </si>
  <si>
    <t>340-171-184</t>
  </si>
  <si>
    <t>34B-181-327</t>
  </si>
  <si>
    <t>34B-181-411</t>
  </si>
  <si>
    <t>34G-172-411</t>
  </si>
  <si>
    <t>34G-181-121</t>
  </si>
  <si>
    <t>34G-181-221</t>
  </si>
  <si>
    <t>34G-181-231</t>
  </si>
  <si>
    <t>34H-176-121</t>
  </si>
  <si>
    <t>34H-182-461</t>
  </si>
  <si>
    <t>34Z-181-311</t>
  </si>
  <si>
    <t>350-185-184</t>
  </si>
  <si>
    <t>360-174-392</t>
  </si>
  <si>
    <t>360-177-392</t>
  </si>
  <si>
    <t>360-181-142</t>
  </si>
  <si>
    <t>360-183-312</t>
  </si>
  <si>
    <t>360-189-392</t>
  </si>
  <si>
    <t>360-204-361</t>
  </si>
  <si>
    <t>36B-181-131</t>
  </si>
  <si>
    <t>36B-181-145</t>
  </si>
  <si>
    <t>36B-181-211</t>
  </si>
  <si>
    <t>36B-181-231</t>
  </si>
  <si>
    <t>36B-185-142</t>
  </si>
  <si>
    <t>36B-185-211</t>
  </si>
  <si>
    <t>36B-185-221</t>
  </si>
  <si>
    <t>36B-185-229</t>
  </si>
  <si>
    <t>36B-185-231</t>
  </si>
  <si>
    <t>36B-185-235</t>
  </si>
  <si>
    <t>36G-192-311</t>
  </si>
  <si>
    <t>370-171-472</t>
  </si>
  <si>
    <t>370-181-143</t>
  </si>
  <si>
    <t>370-181-472</t>
  </si>
  <si>
    <t>380-181-188</t>
  </si>
  <si>
    <t>390-186-163</t>
  </si>
  <si>
    <t>390-186-211</t>
  </si>
  <si>
    <t>400-185-163</t>
  </si>
  <si>
    <t>410-171-233</t>
  </si>
  <si>
    <t>410-173-311</t>
  </si>
  <si>
    <t>410-181-163</t>
  </si>
  <si>
    <t>41C-171-411</t>
  </si>
  <si>
    <t>41C-181-183</t>
  </si>
  <si>
    <t>41C-185-121</t>
  </si>
  <si>
    <t>41C-185-211</t>
  </si>
  <si>
    <t>41F-192-311</t>
  </si>
  <si>
    <t>41N-185-121</t>
  </si>
  <si>
    <t>41N-185-211</t>
  </si>
  <si>
    <t>41Q-182-148</t>
  </si>
  <si>
    <t>41Q-202-413</t>
  </si>
  <si>
    <t>41Q-202-418</t>
  </si>
  <si>
    <t>420-181-181</t>
  </si>
  <si>
    <t>420-181-211</t>
  </si>
  <si>
    <t>420-181-221</t>
  </si>
  <si>
    <t>420-193-418</t>
  </si>
  <si>
    <t>421-171-233</t>
  </si>
  <si>
    <t>422-184-312</t>
  </si>
  <si>
    <t>422-184-411</t>
  </si>
  <si>
    <t>430-181-180</t>
  </si>
  <si>
    <t>430-181-211</t>
  </si>
  <si>
    <t>430-181-529</t>
  </si>
  <si>
    <t>440-181-187</t>
  </si>
  <si>
    <t>440-204-180</t>
  </si>
  <si>
    <t>440-204-211</t>
  </si>
  <si>
    <t>44A-181-462</t>
  </si>
  <si>
    <t>450-171-353</t>
  </si>
  <si>
    <t>450-189-459</t>
  </si>
  <si>
    <t>450-198-353</t>
  </si>
  <si>
    <t>470-171-233</t>
  </si>
  <si>
    <t>470-181-233</t>
  </si>
  <si>
    <t>470-183-394</t>
  </si>
  <si>
    <t>470-184-394</t>
  </si>
  <si>
    <t>470-201-394</t>
  </si>
  <si>
    <t>490-171-233</t>
  </si>
  <si>
    <t>490-181-233</t>
  </si>
  <si>
    <t>490-183-331</t>
  </si>
  <si>
    <t>490-195-171</t>
  </si>
  <si>
    <t>490-195-172</t>
  </si>
  <si>
    <t>490-195-198</t>
  </si>
  <si>
    <t>490-195-211</t>
  </si>
  <si>
    <t>490-195-221</t>
  </si>
  <si>
    <t>49F-182-211</t>
  </si>
  <si>
    <t>49G-181-131</t>
  </si>
  <si>
    <t>49G-181-211</t>
  </si>
  <si>
    <t>49G-185-187</t>
  </si>
  <si>
    <t>500-184-333</t>
  </si>
  <si>
    <t>500-185-142</t>
  </si>
  <si>
    <t>50Z-171-143</t>
  </si>
  <si>
    <t>50Z-171-211</t>
  </si>
  <si>
    <t>510-184-392</t>
  </si>
  <si>
    <t>510-194-392</t>
  </si>
  <si>
    <t>530-171-144</t>
  </si>
  <si>
    <t>530-184-411</t>
  </si>
  <si>
    <t>53C-181-131</t>
  </si>
  <si>
    <t>53C-181-211</t>
  </si>
  <si>
    <t>540-181-181</t>
  </si>
  <si>
    <t>540-185-311</t>
  </si>
  <si>
    <t>54A-188-131</t>
  </si>
  <si>
    <t>54A-188-211</t>
  </si>
  <si>
    <t>54A-188-411</t>
  </si>
  <si>
    <t>54A-189-121</t>
  </si>
  <si>
    <t>54A-189-211</t>
  </si>
  <si>
    <t>54A-189-411</t>
  </si>
  <si>
    <t>550-185-183</t>
  </si>
  <si>
    <t>55A-172-131</t>
  </si>
  <si>
    <t>55A-172-311</t>
  </si>
  <si>
    <t>55A-181-121</t>
  </si>
  <si>
    <t>55A-181-146</t>
  </si>
  <si>
    <t>55B-181-131</t>
  </si>
  <si>
    <t>55B-181-135</t>
  </si>
  <si>
    <t>55B-181-211</t>
  </si>
  <si>
    <t>560-171-199</t>
  </si>
  <si>
    <t>560-184-183</t>
  </si>
  <si>
    <t>560-189-199</t>
  </si>
  <si>
    <t>560-189-392</t>
  </si>
  <si>
    <t>560-198-353</t>
  </si>
  <si>
    <t>560-204-332</t>
  </si>
  <si>
    <t>570-181-181</t>
  </si>
  <si>
    <t>570-181-333</t>
  </si>
  <si>
    <t>580-171-131</t>
  </si>
  <si>
    <t>580-171-146</t>
  </si>
  <si>
    <t>580-171-173</t>
  </si>
  <si>
    <t>580-171-231</t>
  </si>
  <si>
    <t>590-177-333</t>
  </si>
  <si>
    <t>590-181-143</t>
  </si>
  <si>
    <t>590-181-472</t>
  </si>
  <si>
    <t>590-186-472</t>
  </si>
  <si>
    <t>590-198-353</t>
  </si>
  <si>
    <t>600-171-143</t>
  </si>
  <si>
    <t>600-185-131</t>
  </si>
  <si>
    <t>600-186-121</t>
  </si>
  <si>
    <t>600-195-144</t>
  </si>
  <si>
    <t>600-195-146</t>
  </si>
  <si>
    <t>600-195-211</t>
  </si>
  <si>
    <t>600-195-232</t>
  </si>
  <si>
    <t>600-195-235</t>
  </si>
  <si>
    <t>60B-189-311</t>
  </si>
  <si>
    <t>60D-172-311</t>
  </si>
  <si>
    <t>60F-185-411</t>
  </si>
  <si>
    <t>60J-172-418</t>
  </si>
  <si>
    <t>60M-188-411</t>
  </si>
  <si>
    <t>60M-189-411</t>
  </si>
  <si>
    <t>60N-181-211</t>
  </si>
  <si>
    <t>60N-181-418</t>
  </si>
  <si>
    <t>60P-171-312</t>
  </si>
  <si>
    <t>60S-182-121</t>
  </si>
  <si>
    <t>60S-182-131</t>
  </si>
  <si>
    <t>60S-182-142</t>
  </si>
  <si>
    <t>60S-182-146</t>
  </si>
  <si>
    <t>60S-182-197</t>
  </si>
  <si>
    <t>61N-181-142</t>
  </si>
  <si>
    <t>61N-192-311</t>
  </si>
  <si>
    <t>61P-185-121</t>
  </si>
  <si>
    <t>61P-185-211</t>
  </si>
  <si>
    <t>61P-185-231</t>
  </si>
  <si>
    <t>61P-185-235</t>
  </si>
  <si>
    <t>61Q-181-221</t>
  </si>
  <si>
    <t>61Q-202-121</t>
  </si>
  <si>
    <t>61Q-202-211</t>
  </si>
  <si>
    <t>61Q-202-221</t>
  </si>
  <si>
    <t>61Q-202-231</t>
  </si>
  <si>
    <t>61V-181-418</t>
  </si>
  <si>
    <t>61W-171-146</t>
  </si>
  <si>
    <t>61X-189-411</t>
  </si>
  <si>
    <t>61Y-181-135</t>
  </si>
  <si>
    <t>61Y-181-211</t>
  </si>
  <si>
    <t>620-181-523</t>
  </si>
  <si>
    <t>62A-171-311</t>
  </si>
  <si>
    <t>630-183-312</t>
  </si>
  <si>
    <t>640-171-146</t>
  </si>
  <si>
    <t>640-171-394</t>
  </si>
  <si>
    <t>640-176-392</t>
  </si>
  <si>
    <t>640-177-392</t>
  </si>
  <si>
    <t>640-181-394</t>
  </si>
  <si>
    <t>640-195-184</t>
  </si>
  <si>
    <t>64A-171-113</t>
  </si>
  <si>
    <t>64A-181-312</t>
  </si>
  <si>
    <t>64A-181-413</t>
  </si>
  <si>
    <t>64A-181-462</t>
  </si>
  <si>
    <t>64A-185-121</t>
  </si>
  <si>
    <t>650-198-353</t>
  </si>
  <si>
    <t>65A-185-211</t>
  </si>
  <si>
    <t>65A-192-311</t>
  </si>
  <si>
    <t>65A-193-311</t>
  </si>
  <si>
    <t>65C-202-142</t>
  </si>
  <si>
    <t>65F-182-418</t>
  </si>
  <si>
    <t>65G-181-462</t>
  </si>
  <si>
    <t>65H-171-411</t>
  </si>
  <si>
    <t>65Z-181-121</t>
  </si>
  <si>
    <t>65Z-181-131</t>
  </si>
  <si>
    <t>65Z-181-211</t>
  </si>
  <si>
    <t>65Z-181-221</t>
  </si>
  <si>
    <t>65Z-181-231</t>
  </si>
  <si>
    <t>670-192-311</t>
  </si>
  <si>
    <t>67B-171-312</t>
  </si>
  <si>
    <t>67B-185-418</t>
  </si>
  <si>
    <t>69A-181-418</t>
  </si>
  <si>
    <t>69A-189-171</t>
  </si>
  <si>
    <t>69A-189-192</t>
  </si>
  <si>
    <t>69A-189-211</t>
  </si>
  <si>
    <t>69A-189-411</t>
  </si>
  <si>
    <t>700-171-167</t>
  </si>
  <si>
    <t>700-195-312</t>
  </si>
  <si>
    <t>70A-189-192</t>
  </si>
  <si>
    <t>70A-189-211</t>
  </si>
  <si>
    <t>70A-189-411</t>
  </si>
  <si>
    <t>70A-189-459</t>
  </si>
  <si>
    <t>710-181-196</t>
  </si>
  <si>
    <t>710-201-192</t>
  </si>
  <si>
    <t>710-201-211</t>
  </si>
  <si>
    <t>710-201-221</t>
  </si>
  <si>
    <t>730-181-541</t>
  </si>
  <si>
    <t>730-204-180</t>
  </si>
  <si>
    <t>730-204-211</t>
  </si>
  <si>
    <t>73A-185-142</t>
  </si>
  <si>
    <t>73A-185-211</t>
  </si>
  <si>
    <t>740-189-198</t>
  </si>
  <si>
    <t>740-189-211</t>
  </si>
  <si>
    <t>740-189-221</t>
  </si>
  <si>
    <t>74Z-171-311</t>
  </si>
  <si>
    <t>74Z-181-121</t>
  </si>
  <si>
    <t>76A-181-135</t>
  </si>
  <si>
    <t>76A-181-181</t>
  </si>
  <si>
    <t>76A-189-198</t>
  </si>
  <si>
    <t>76A-189-211</t>
  </si>
  <si>
    <t>76A-189-221</t>
  </si>
  <si>
    <t>780-181-183</t>
  </si>
  <si>
    <t>780-195-196</t>
  </si>
  <si>
    <t>78C-171-312</t>
  </si>
  <si>
    <t>78C-181-180</t>
  </si>
  <si>
    <t>78C-181-211</t>
  </si>
  <si>
    <t>78C-181-312</t>
  </si>
  <si>
    <t>78C-181-333</t>
  </si>
  <si>
    <t>78C-181-344</t>
  </si>
  <si>
    <t>78C-181-461</t>
  </si>
  <si>
    <t>790-183-312</t>
  </si>
  <si>
    <t>790-184-198</t>
  </si>
  <si>
    <t>790-186-165</t>
  </si>
  <si>
    <t>79A-182-131</t>
  </si>
  <si>
    <t>79A-182-211</t>
  </si>
  <si>
    <t>79Z-171-333</t>
  </si>
  <si>
    <t>79Z-181-411</t>
  </si>
  <si>
    <t>800-185-191</t>
  </si>
  <si>
    <t>810-171-233</t>
  </si>
  <si>
    <t>810-181-233</t>
  </si>
  <si>
    <t>810-184-233</t>
  </si>
  <si>
    <t>810-186-233</t>
  </si>
  <si>
    <t>81B-171-146</t>
  </si>
  <si>
    <t>81B-171-231</t>
  </si>
  <si>
    <t>81B-189-198</t>
  </si>
  <si>
    <t>81B-189-211</t>
  </si>
  <si>
    <t>820-177-311</t>
  </si>
  <si>
    <t>821-171-472</t>
  </si>
  <si>
    <t>821-176-472</t>
  </si>
  <si>
    <t>821-177-472</t>
  </si>
  <si>
    <t>821-181-312</t>
  </si>
  <si>
    <t>821-181-472</t>
  </si>
  <si>
    <t>821-188-311</t>
  </si>
  <si>
    <t>821-189-171</t>
  </si>
  <si>
    <t>821-189-198</t>
  </si>
  <si>
    <t>821-189-199</t>
  </si>
  <si>
    <t>821-189-211</t>
  </si>
  <si>
    <t>821-189-221</t>
  </si>
  <si>
    <t>830-184-181</t>
  </si>
  <si>
    <t>830-184-211</t>
  </si>
  <si>
    <t>830-184-221</t>
  </si>
  <si>
    <t>830-186-312</t>
  </si>
  <si>
    <t>830-204-180</t>
  </si>
  <si>
    <t>830-204-211</t>
  </si>
  <si>
    <t>830-204-221</t>
  </si>
  <si>
    <t>840-181-121</t>
  </si>
  <si>
    <t>84B-172-312</t>
  </si>
  <si>
    <t>84B-172-321</t>
  </si>
  <si>
    <t>84B-182-325</t>
  </si>
  <si>
    <t>84B-182-541</t>
  </si>
  <si>
    <t>860-167-472</t>
  </si>
  <si>
    <t>860-176-472</t>
  </si>
  <si>
    <t>860-181-472</t>
  </si>
  <si>
    <t>860-184-472</t>
  </si>
  <si>
    <t>860-186-472</t>
  </si>
  <si>
    <t>860-201-181</t>
  </si>
  <si>
    <t>860-201-211</t>
  </si>
  <si>
    <t>860-201-221</t>
  </si>
  <si>
    <t>860-204-180</t>
  </si>
  <si>
    <t>860-204-211</t>
  </si>
  <si>
    <t>862-184-411</t>
  </si>
  <si>
    <t>86T-182-231</t>
  </si>
  <si>
    <t>86T-185-231</t>
  </si>
  <si>
    <t>870-168-472</t>
  </si>
  <si>
    <t>870-181-472</t>
  </si>
  <si>
    <t>870-185-199</t>
  </si>
  <si>
    <t>870-185-472</t>
  </si>
  <si>
    <t>87A-181-121</t>
  </si>
  <si>
    <t>87A-181-134</t>
  </si>
  <si>
    <t>87A-181-143</t>
  </si>
  <si>
    <t>87A-181-211</t>
  </si>
  <si>
    <t>87A-181-221</t>
  </si>
  <si>
    <t>87A-181-231</t>
  </si>
  <si>
    <t>880-171-233</t>
  </si>
  <si>
    <t>880-181-233</t>
  </si>
  <si>
    <t>880-183-131</t>
  </si>
  <si>
    <t>880-183-211</t>
  </si>
  <si>
    <t>880-183-221</t>
  </si>
  <si>
    <t>880-183-231</t>
  </si>
  <si>
    <t>880-184-233</t>
  </si>
  <si>
    <t>880-186-142</t>
  </si>
  <si>
    <t>880-186-211</t>
  </si>
  <si>
    <t>880-186-221</t>
  </si>
  <si>
    <t>880-186-231</t>
  </si>
  <si>
    <t>880-189-198</t>
  </si>
  <si>
    <t>880-189-211</t>
  </si>
  <si>
    <t>880-189-221</t>
  </si>
  <si>
    <t>890-171-184</t>
  </si>
  <si>
    <t>90A-189-198</t>
  </si>
  <si>
    <t>90A-189-211</t>
  </si>
  <si>
    <t>90A-189-229</t>
  </si>
  <si>
    <t>90C-171-418</t>
  </si>
  <si>
    <t>90C-181-121</t>
  </si>
  <si>
    <t>90C-181-131</t>
  </si>
  <si>
    <t>90C-181-135</t>
  </si>
  <si>
    <t>90C-181-141</t>
  </si>
  <si>
    <t>90C-181-211</t>
  </si>
  <si>
    <t>910-181-181</t>
  </si>
  <si>
    <t>910-190-392</t>
  </si>
  <si>
    <t>91A-193-418</t>
  </si>
  <si>
    <t>91B-181-311</t>
  </si>
  <si>
    <t>91B-181-343</t>
  </si>
  <si>
    <t>91B-181-418</t>
  </si>
  <si>
    <t>91B-181-462</t>
  </si>
  <si>
    <t>91B-181-522</t>
  </si>
  <si>
    <t>91B-185-311</t>
  </si>
  <si>
    <t>920-181-184</t>
  </si>
  <si>
    <t>920-196-392</t>
  </si>
  <si>
    <t>920-201-192</t>
  </si>
  <si>
    <t>920-201-221</t>
  </si>
  <si>
    <t>920-204-312</t>
  </si>
  <si>
    <t>920-204-392</t>
  </si>
  <si>
    <t>92E-173-317</t>
  </si>
  <si>
    <t>92E-185-146</t>
  </si>
  <si>
    <t>92F-182-121</t>
  </si>
  <si>
    <t>92T-181-411</t>
  </si>
  <si>
    <t>92T-192-311</t>
  </si>
  <si>
    <t>92W-181-131</t>
  </si>
  <si>
    <t>92W-181-135</t>
  </si>
  <si>
    <t>92W-181-211</t>
  </si>
  <si>
    <t>92W-182-131</t>
  </si>
  <si>
    <t>92W-182-211</t>
  </si>
  <si>
    <t>92W-185-141</t>
  </si>
  <si>
    <t>92W-185-211</t>
  </si>
  <si>
    <t>92Y-177-331</t>
  </si>
  <si>
    <t>92Y-188-333</t>
  </si>
  <si>
    <t>930-171-181</t>
  </si>
  <si>
    <t>930-201-181</t>
  </si>
  <si>
    <t>930-201-221</t>
  </si>
  <si>
    <t>93T-181-131</t>
  </si>
  <si>
    <t>93T-181-211</t>
  </si>
  <si>
    <t>93T-185-141</t>
  </si>
  <si>
    <t>94A-192-311</t>
  </si>
  <si>
    <t>94Z-173-311</t>
  </si>
  <si>
    <t>95A-181-143</t>
  </si>
  <si>
    <t>960-171-472</t>
  </si>
  <si>
    <t>960-176-472</t>
  </si>
  <si>
    <t>960-177-472</t>
  </si>
  <si>
    <t>960-181-472</t>
  </si>
  <si>
    <t>960-185-192</t>
  </si>
  <si>
    <t>96C-171-147</t>
  </si>
  <si>
    <t>96C-171-151</t>
  </si>
  <si>
    <t>96C-171-171</t>
  </si>
  <si>
    <t>96C-171-173</t>
  </si>
  <si>
    <t>96C-173-317</t>
  </si>
  <si>
    <t>970-171-344</t>
  </si>
  <si>
    <t>980-198-353</t>
  </si>
  <si>
    <t>995-185-411</t>
  </si>
  <si>
    <t>995-185-472</t>
  </si>
  <si>
    <t>C62-175-411</t>
  </si>
  <si>
    <t>C62-175-462</t>
  </si>
  <si>
    <t>E28-175-312</t>
  </si>
  <si>
    <t>E28-175-394</t>
  </si>
  <si>
    <t>00A-ALL-229</t>
  </si>
  <si>
    <t>020-ALL-472</t>
  </si>
  <si>
    <t>040-ALL-145</t>
  </si>
  <si>
    <t>060-ALL-331</t>
  </si>
  <si>
    <t>100-ALL-163</t>
  </si>
  <si>
    <t>10A-ALL-126</t>
  </si>
  <si>
    <t>10B-ALL-126</t>
  </si>
  <si>
    <t>11A-ALL-319</t>
  </si>
  <si>
    <t>11B-ALL-198</t>
  </si>
  <si>
    <t>11F-ALL-131</t>
  </si>
  <si>
    <t>130-ALL-353</t>
  </si>
  <si>
    <t>13B-ALL-135</t>
  </si>
  <si>
    <t>160-ALL-233</t>
  </si>
  <si>
    <t>16B-ALL-198</t>
  </si>
  <si>
    <t>180-ALL-233</t>
  </si>
  <si>
    <t>190-ALL-353</t>
  </si>
  <si>
    <t>19C-ALL-131</t>
  </si>
  <si>
    <t>220-ALL-162</t>
  </si>
  <si>
    <t>240-ALL-184</t>
  </si>
  <si>
    <t>240-ALL-233</t>
  </si>
  <si>
    <t>241-ALL-163</t>
  </si>
  <si>
    <t>24N-ALL-126</t>
  </si>
  <si>
    <t>260-ALL-193</t>
  </si>
  <si>
    <t>290-ALL-163</t>
  </si>
  <si>
    <t>290-ALL-232</t>
  </si>
  <si>
    <t>300-ALL-141</t>
  </si>
  <si>
    <t>32Q-ALL-231</t>
  </si>
  <si>
    <t>34B-ALL-327</t>
  </si>
  <si>
    <t>34H-ALL-461</t>
  </si>
  <si>
    <t>36B-ALL-142</t>
  </si>
  <si>
    <t>36B-ALL-145</t>
  </si>
  <si>
    <t>36B-ALL-235</t>
  </si>
  <si>
    <t>380-ALL-188</t>
  </si>
  <si>
    <t>400-ALL-163</t>
  </si>
  <si>
    <t>410-ALL-233</t>
  </si>
  <si>
    <t>41C-ALL-183</t>
  </si>
  <si>
    <t>41Q-ALL-148</t>
  </si>
  <si>
    <t>41Q-ALL-418</t>
  </si>
  <si>
    <t>421-ALL-233</t>
  </si>
  <si>
    <t>440-ALL-187</t>
  </si>
  <si>
    <t>450-ALL-353</t>
  </si>
  <si>
    <t>450-ALL-459</t>
  </si>
  <si>
    <t>470-ALL-233</t>
  </si>
  <si>
    <t>490-ALL-233</t>
  </si>
  <si>
    <t>49G-ALL-187</t>
  </si>
  <si>
    <t>55B-ALL-135</t>
  </si>
  <si>
    <t>560-ALL-353</t>
  </si>
  <si>
    <t>590-ALL-143</t>
  </si>
  <si>
    <t>590-ALL-353</t>
  </si>
  <si>
    <t>60P-ALL-312</t>
  </si>
  <si>
    <t>60S-ALL-131</t>
  </si>
  <si>
    <t>60S-ALL-197</t>
  </si>
  <si>
    <t>61N-ALL-142</t>
  </si>
  <si>
    <t>61W-ALL-146</t>
  </si>
  <si>
    <t>61Y-ALL-135</t>
  </si>
  <si>
    <t>620-ALL-523</t>
  </si>
  <si>
    <t>640-ALL-394</t>
  </si>
  <si>
    <t>64A-ALL-113</t>
  </si>
  <si>
    <t>64A-ALL-312</t>
  </si>
  <si>
    <t>64A-ALL-413</t>
  </si>
  <si>
    <t>650-ALL-353</t>
  </si>
  <si>
    <t>65C-ALL-142</t>
  </si>
  <si>
    <t>70A-ALL-459</t>
  </si>
  <si>
    <t>710-ALL-196</t>
  </si>
  <si>
    <t>73A-ALL-142</t>
  </si>
  <si>
    <t>74Z-ALL-311</t>
  </si>
  <si>
    <t>76A-ALL-181</t>
  </si>
  <si>
    <t>78C-ALL-312</t>
  </si>
  <si>
    <t>78C-ALL-333</t>
  </si>
  <si>
    <t>78C-ALL-344</t>
  </si>
  <si>
    <t>78C-ALL-461</t>
  </si>
  <si>
    <t>790-ALL-165</t>
  </si>
  <si>
    <t>79A-ALL-131</t>
  </si>
  <si>
    <t>79Z-ALL-333</t>
  </si>
  <si>
    <t>800-ALL-191</t>
  </si>
  <si>
    <t>810-ALL-233</t>
  </si>
  <si>
    <t>81B-ALL-146</t>
  </si>
  <si>
    <t>81B-ALL-198</t>
  </si>
  <si>
    <t>81B-ALL-231</t>
  </si>
  <si>
    <t>821-ALL-472</t>
  </si>
  <si>
    <t>84B-ALL-325</t>
  </si>
  <si>
    <t>84B-ALL-541</t>
  </si>
  <si>
    <t>86T-ALL-231</t>
  </si>
  <si>
    <t>87A-ALL-143</t>
  </si>
  <si>
    <t>880-ALL-233</t>
  </si>
  <si>
    <t>90C-ALL-131</t>
  </si>
  <si>
    <t>90C-ALL-135</t>
  </si>
  <si>
    <t>90C-ALL-141</t>
  </si>
  <si>
    <t>910-ALL-181</t>
  </si>
  <si>
    <t>91B-ALL-343</t>
  </si>
  <si>
    <t>91B-ALL-522</t>
  </si>
  <si>
    <t>92E-ALL-146</t>
  </si>
  <si>
    <t>92W-ALL-135</t>
  </si>
  <si>
    <t>92W-ALL-141</t>
  </si>
  <si>
    <t>92Y-ALL-331</t>
  </si>
  <si>
    <t>92Y-ALL-333</t>
  </si>
  <si>
    <t>93T-ALL-141</t>
  </si>
  <si>
    <t>96C-ALL-147</t>
  </si>
  <si>
    <t>980-ALL-353</t>
  </si>
  <si>
    <t>E28-ALL-312</t>
  </si>
  <si>
    <t>E28-ALL-394</t>
  </si>
  <si>
    <t>ALL-172-321</t>
  </si>
  <si>
    <t>ALL-182-197</t>
  </si>
  <si>
    <t>ALL-184-183</t>
  </si>
  <si>
    <t>ALL-184-233</t>
  </si>
  <si>
    <t>ALL-186-233</t>
  </si>
  <si>
    <t>ALL-189-126</t>
  </si>
  <si>
    <t>ALL-189-233</t>
  </si>
  <si>
    <t>ALL-189-394</t>
  </si>
  <si>
    <t>ALL-190-392</t>
  </si>
  <si>
    <t>ALL-195-144</t>
  </si>
  <si>
    <t>ALL-195-171</t>
  </si>
  <si>
    <t>ALL-195-172</t>
  </si>
  <si>
    <t>ALL-195-184</t>
  </si>
  <si>
    <t>ALL-195-198</t>
  </si>
  <si>
    <t>ALL-195-235</t>
  </si>
  <si>
    <t>ALL-196-392</t>
  </si>
  <si>
    <t>ALL-201-394</t>
  </si>
  <si>
    <t>ALL-202-413</t>
  </si>
  <si>
    <t>111-194-411</t>
  </si>
  <si>
    <t>160-183-331</t>
  </si>
  <si>
    <t>181-181-541</t>
  </si>
  <si>
    <t>190-184-411</t>
  </si>
  <si>
    <t>230-183-351</t>
  </si>
  <si>
    <t>260-183-451</t>
  </si>
  <si>
    <t>320-181-523</t>
  </si>
  <si>
    <t>320-181-526</t>
  </si>
  <si>
    <t>320-184-411</t>
  </si>
  <si>
    <t>420-181-418</t>
  </si>
  <si>
    <t>440-181-541</t>
  </si>
  <si>
    <t>440-186-418</t>
  </si>
  <si>
    <t>550-171-342</t>
  </si>
  <si>
    <t>580-171-522</t>
  </si>
  <si>
    <t>600-184-462</t>
  </si>
  <si>
    <t>650-181-541</t>
  </si>
  <si>
    <t>660-201-361</t>
  </si>
  <si>
    <t>670-189-461</t>
  </si>
  <si>
    <t>690-189-418</t>
  </si>
  <si>
    <t>740-189-411</t>
  </si>
  <si>
    <t>740-195-462</t>
  </si>
  <si>
    <t>78C-181-411</t>
  </si>
  <si>
    <t>790-198-353</t>
  </si>
  <si>
    <t>810-173-317</t>
  </si>
  <si>
    <t>890-171-311</t>
  </si>
  <si>
    <t>930-188-311</t>
  </si>
  <si>
    <t>160-ALL-331</t>
  </si>
  <si>
    <t>181-ALL-541</t>
  </si>
  <si>
    <t>230-ALL-351</t>
  </si>
  <si>
    <t>260-ALL-451</t>
  </si>
  <si>
    <t>580-ALL-522</t>
  </si>
  <si>
    <t>660-ALL-361</t>
  </si>
  <si>
    <t>790-ALL-353</t>
  </si>
  <si>
    <t>810-ALL-317</t>
  </si>
  <si>
    <t>ALL-183-451</t>
  </si>
  <si>
    <t>ALL-189-461</t>
  </si>
  <si>
    <t>ALL-195-462</t>
  </si>
  <si>
    <t>206-010</t>
  </si>
  <si>
    <t>206-020</t>
  </si>
  <si>
    <t>206-050</t>
  </si>
  <si>
    <t>206-060</t>
  </si>
  <si>
    <t>206-090</t>
  </si>
  <si>
    <t>206-100</t>
  </si>
  <si>
    <t>206-120</t>
  </si>
  <si>
    <t>206-130</t>
  </si>
  <si>
    <t>206-132</t>
  </si>
  <si>
    <t>206-140</t>
  </si>
  <si>
    <t>206-150</t>
  </si>
  <si>
    <t>206-160</t>
  </si>
  <si>
    <t>206-170</t>
  </si>
  <si>
    <t>206-180</t>
  </si>
  <si>
    <t>206-190</t>
  </si>
  <si>
    <t>206-200</t>
  </si>
  <si>
    <t>206-220</t>
  </si>
  <si>
    <t>206-230</t>
  </si>
  <si>
    <t>206-240</t>
  </si>
  <si>
    <t>206-241</t>
  </si>
  <si>
    <t>206-260</t>
  </si>
  <si>
    <t>206-280</t>
  </si>
  <si>
    <t>206-290</t>
  </si>
  <si>
    <t>206-300</t>
  </si>
  <si>
    <t>206-320</t>
  </si>
  <si>
    <t>206-330</t>
  </si>
  <si>
    <t>206-340</t>
  </si>
  <si>
    <t>206-360</t>
  </si>
  <si>
    <t>206-370</t>
  </si>
  <si>
    <t>206-380</t>
  </si>
  <si>
    <t>206-390</t>
  </si>
  <si>
    <t>206-400</t>
  </si>
  <si>
    <t>206-430</t>
  </si>
  <si>
    <t>206-450</t>
  </si>
  <si>
    <t>206-490</t>
  </si>
  <si>
    <t>206-491</t>
  </si>
  <si>
    <t>206-510</t>
  </si>
  <si>
    <t>206-530</t>
  </si>
  <si>
    <t>206-540</t>
  </si>
  <si>
    <t>206-550</t>
  </si>
  <si>
    <t>206-560</t>
  </si>
  <si>
    <t>206-580</t>
  </si>
  <si>
    <t>206-610</t>
  </si>
  <si>
    <t>206-630</t>
  </si>
  <si>
    <t>206-650</t>
  </si>
  <si>
    <t>206-670</t>
  </si>
  <si>
    <t>206-710</t>
  </si>
  <si>
    <t>206-730</t>
  </si>
  <si>
    <t>206-740</t>
  </si>
  <si>
    <t>206-760</t>
  </si>
  <si>
    <t>206-770</t>
  </si>
  <si>
    <t>206-790</t>
  </si>
  <si>
    <t>206-810</t>
  </si>
  <si>
    <t>206-820</t>
  </si>
  <si>
    <t>206-821</t>
  </si>
  <si>
    <t>206-840</t>
  </si>
  <si>
    <t>206-860</t>
  </si>
  <si>
    <t>206-862</t>
  </si>
  <si>
    <t>206-900</t>
  </si>
  <si>
    <t>206-910</t>
  </si>
  <si>
    <t>206-920</t>
  </si>
  <si>
    <t>206-960</t>
  </si>
  <si>
    <t>206-970</t>
  </si>
  <si>
    <t>206-980</t>
  </si>
  <si>
    <t>206-990</t>
  </si>
  <si>
    <t>206-ALL</t>
  </si>
  <si>
    <t>00A-185-229</t>
  </si>
  <si>
    <t>010-205-392</t>
  </si>
  <si>
    <t>010-206-181</t>
  </si>
  <si>
    <t>010-206-211</t>
  </si>
  <si>
    <t>010-206-221</t>
  </si>
  <si>
    <t>020-181-188</t>
  </si>
  <si>
    <t>020-206-181</t>
  </si>
  <si>
    <t>020-206-211</t>
  </si>
  <si>
    <t>020-206-221</t>
  </si>
  <si>
    <t>050-206-181</t>
  </si>
  <si>
    <t>050-206-211</t>
  </si>
  <si>
    <t>050-206-221</t>
  </si>
  <si>
    <t>060-206-181</t>
  </si>
  <si>
    <t>060-206-211</t>
  </si>
  <si>
    <t>060-206-221</t>
  </si>
  <si>
    <t>070-176-472</t>
  </si>
  <si>
    <t>070-181-117</t>
  </si>
  <si>
    <t>070-181-472</t>
  </si>
  <si>
    <t>070-184-411</t>
  </si>
  <si>
    <t>07A-172-326</t>
  </si>
  <si>
    <t>090-181-143</t>
  </si>
  <si>
    <t>090-181-183</t>
  </si>
  <si>
    <t>090-181-413</t>
  </si>
  <si>
    <t>090-206-181</t>
  </si>
  <si>
    <t>090-206-211</t>
  </si>
  <si>
    <t>090-206-221</t>
  </si>
  <si>
    <t>090-206-231</t>
  </si>
  <si>
    <t>09B-171-418</t>
  </si>
  <si>
    <t>100-171-461</t>
  </si>
  <si>
    <t>100-181-135</t>
  </si>
  <si>
    <t>100-206-181</t>
  </si>
  <si>
    <t>100-206-211</t>
  </si>
  <si>
    <t>100-206-221</t>
  </si>
  <si>
    <t>110-181-167</t>
  </si>
  <si>
    <t>111-194-311</t>
  </si>
  <si>
    <t>120-206-181</t>
  </si>
  <si>
    <t>120-206-211</t>
  </si>
  <si>
    <t>120-206-221</t>
  </si>
  <si>
    <t>130-181-185</t>
  </si>
  <si>
    <t>130-181-188</t>
  </si>
  <si>
    <t>130-186-121</t>
  </si>
  <si>
    <t>130-186-211</t>
  </si>
  <si>
    <t>130-186-221</t>
  </si>
  <si>
    <t>130-186-231</t>
  </si>
  <si>
    <t>130-204-332</t>
  </si>
  <si>
    <t>130-206-181</t>
  </si>
  <si>
    <t>130-206-211</t>
  </si>
  <si>
    <t>130-206-221</t>
  </si>
  <si>
    <t>132-185-197</t>
  </si>
  <si>
    <t>132-206-181</t>
  </si>
  <si>
    <t>132-206-211</t>
  </si>
  <si>
    <t>132-206-221</t>
  </si>
  <si>
    <t>13A-171-131</t>
  </si>
  <si>
    <t>13A-173-317</t>
  </si>
  <si>
    <t>140-181-196</t>
  </si>
  <si>
    <t>140-181-221</t>
  </si>
  <si>
    <t>140-190-312</t>
  </si>
  <si>
    <t>140-206-181</t>
  </si>
  <si>
    <t>140-206-211</t>
  </si>
  <si>
    <t>140-206-221</t>
  </si>
  <si>
    <t>150-206-181</t>
  </si>
  <si>
    <t>150-206-211</t>
  </si>
  <si>
    <t>150-206-221</t>
  </si>
  <si>
    <t>160-171-472</t>
  </si>
  <si>
    <t>160-177-472</t>
  </si>
  <si>
    <t>160-181-472</t>
  </si>
  <si>
    <t>160-185-472</t>
  </si>
  <si>
    <t>160-206-181</t>
  </si>
  <si>
    <t>160-206-211</t>
  </si>
  <si>
    <t>160-206-221</t>
  </si>
  <si>
    <t>170-206-181</t>
  </si>
  <si>
    <t>170-206-211</t>
  </si>
  <si>
    <t>170-206-221</t>
  </si>
  <si>
    <t>180-204-193</t>
  </si>
  <si>
    <t>180-204-211</t>
  </si>
  <si>
    <t>180-204-221</t>
  </si>
  <si>
    <t>180-206-181</t>
  </si>
  <si>
    <t>180-206-211</t>
  </si>
  <si>
    <t>180-206-221</t>
  </si>
  <si>
    <t>182-171-472</t>
  </si>
  <si>
    <t>182-177-472</t>
  </si>
  <si>
    <t>182-181-472</t>
  </si>
  <si>
    <t>182-183-331</t>
  </si>
  <si>
    <t>182-183-472</t>
  </si>
  <si>
    <t>182-189-171</t>
  </si>
  <si>
    <t>182-189-198</t>
  </si>
  <si>
    <t>182-189-211</t>
  </si>
  <si>
    <t>182-189-221</t>
  </si>
  <si>
    <t>190-190-312</t>
  </si>
  <si>
    <t>190-206-181</t>
  </si>
  <si>
    <t>190-206-211</t>
  </si>
  <si>
    <t>190-206-221</t>
  </si>
  <si>
    <t>200-177-472</t>
  </si>
  <si>
    <t>200-181-472</t>
  </si>
  <si>
    <t>200-206-181</t>
  </si>
  <si>
    <t>200-206-211</t>
  </si>
  <si>
    <t>200-206-221</t>
  </si>
  <si>
    <t>210-181-192</t>
  </si>
  <si>
    <t>210-181-523</t>
  </si>
  <si>
    <t>210-181-526</t>
  </si>
  <si>
    <t>210-181-551</t>
  </si>
  <si>
    <t>220-189-198</t>
  </si>
  <si>
    <t>220-189-211</t>
  </si>
  <si>
    <t>220-189-221</t>
  </si>
  <si>
    <t>220-206-181</t>
  </si>
  <si>
    <t>220-206-211</t>
  </si>
  <si>
    <t>220-206-221</t>
  </si>
  <si>
    <t>230-176-392</t>
  </si>
  <si>
    <t>230-181-188</t>
  </si>
  <si>
    <t>230-185-166</t>
  </si>
  <si>
    <t>230-185-411</t>
  </si>
  <si>
    <t>230-198-392</t>
  </si>
  <si>
    <t>230-204-392</t>
  </si>
  <si>
    <t>230-206-181</t>
  </si>
  <si>
    <t>230-206-211</t>
  </si>
  <si>
    <t>230-206-221</t>
  </si>
  <si>
    <t>240-206-181</t>
  </si>
  <si>
    <t>240-206-211</t>
  </si>
  <si>
    <t>240-206-221</t>
  </si>
  <si>
    <t>241-186-411</t>
  </si>
  <si>
    <t>241-204-180</t>
  </si>
  <si>
    <t>241-204-211</t>
  </si>
  <si>
    <t>241-206-181</t>
  </si>
  <si>
    <t>241-206-211</t>
  </si>
  <si>
    <t>241-206-221</t>
  </si>
  <si>
    <t>250-181-312</t>
  </si>
  <si>
    <t>250-189-232</t>
  </si>
  <si>
    <t>250-189-392</t>
  </si>
  <si>
    <t>260-170-146</t>
  </si>
  <si>
    <t>260-181-184</t>
  </si>
  <si>
    <t>260-181-331</t>
  </si>
  <si>
    <t>260-184-121</t>
  </si>
  <si>
    <t>260-184-231</t>
  </si>
  <si>
    <t>260-188-418</t>
  </si>
  <si>
    <t>260-206-181</t>
  </si>
  <si>
    <t>260-206-211</t>
  </si>
  <si>
    <t>260-206-221</t>
  </si>
  <si>
    <t>27A-182-311</t>
  </si>
  <si>
    <t>280-206-181</t>
  </si>
  <si>
    <t>280-206-211</t>
  </si>
  <si>
    <t>280-206-221</t>
  </si>
  <si>
    <t>290-173-311</t>
  </si>
  <si>
    <t>290-181-144</t>
  </si>
  <si>
    <t>290-181-333</t>
  </si>
  <si>
    <t>290-186-312</t>
  </si>
  <si>
    <t>290-193-392</t>
  </si>
  <si>
    <t>290-206-181</t>
  </si>
  <si>
    <t>290-206-211</t>
  </si>
  <si>
    <t>290-206-221</t>
  </si>
  <si>
    <t>290-206-231</t>
  </si>
  <si>
    <t>291-181-142</t>
  </si>
  <si>
    <t>291-189-411</t>
  </si>
  <si>
    <t>292-184-331</t>
  </si>
  <si>
    <t>300-185-132</t>
  </si>
  <si>
    <t>300-206-181</t>
  </si>
  <si>
    <t>300-206-211</t>
  </si>
  <si>
    <t>300-206-221</t>
  </si>
  <si>
    <t>310-189-192</t>
  </si>
  <si>
    <t>310-189-198</t>
  </si>
  <si>
    <t>310-189-211</t>
  </si>
  <si>
    <t>310-189-221</t>
  </si>
  <si>
    <t>310-189-423</t>
  </si>
  <si>
    <t>320-178-392</t>
  </si>
  <si>
    <t>320-181-126</t>
  </si>
  <si>
    <t>320-181-135</t>
  </si>
  <si>
    <t>320-181-192</t>
  </si>
  <si>
    <t>320-206-181</t>
  </si>
  <si>
    <t>320-206-211</t>
  </si>
  <si>
    <t>320-206-221</t>
  </si>
  <si>
    <t>32A-192-311</t>
  </si>
  <si>
    <t>32H-163-211</t>
  </si>
  <si>
    <t>32H-163-361</t>
  </si>
  <si>
    <t>32H-169-131</t>
  </si>
  <si>
    <t>32H-169-211</t>
  </si>
  <si>
    <t>32H-169-232</t>
  </si>
  <si>
    <t>32H-169-233</t>
  </si>
  <si>
    <t>32H-169-392</t>
  </si>
  <si>
    <t>32H-181-180</t>
  </si>
  <si>
    <t>32H-181-231</t>
  </si>
  <si>
    <t>32H-181-234</t>
  </si>
  <si>
    <t>32H-181-235</t>
  </si>
  <si>
    <t>32H-181-462</t>
  </si>
  <si>
    <t>32K-189-121</t>
  </si>
  <si>
    <t>32K-189-211</t>
  </si>
  <si>
    <t>32K-189-221</t>
  </si>
  <si>
    <t>32L-181-462</t>
  </si>
  <si>
    <t>32R-172-231</t>
  </si>
  <si>
    <t>32R-189-198</t>
  </si>
  <si>
    <t>330-181-146</t>
  </si>
  <si>
    <t>330-181-199</t>
  </si>
  <si>
    <t>330-181-332</t>
  </si>
  <si>
    <t>330-201-192</t>
  </si>
  <si>
    <t>330-201-211</t>
  </si>
  <si>
    <t>330-201-221</t>
  </si>
  <si>
    <t>330-204-312</t>
  </si>
  <si>
    <t>330-206-181</t>
  </si>
  <si>
    <t>330-206-211</t>
  </si>
  <si>
    <t>330-206-221</t>
  </si>
  <si>
    <t>340-206-181</t>
  </si>
  <si>
    <t>340-206-211</t>
  </si>
  <si>
    <t>340-206-221</t>
  </si>
  <si>
    <t>34D-171-192</t>
  </si>
  <si>
    <t>34F-163-211</t>
  </si>
  <si>
    <t>34F-163-361</t>
  </si>
  <si>
    <t>34F-169-131</t>
  </si>
  <si>
    <t>34F-169-229</t>
  </si>
  <si>
    <t>34F-169-232</t>
  </si>
  <si>
    <t>34F-169-233</t>
  </si>
  <si>
    <t>34F-169-234</t>
  </si>
  <si>
    <t>34F-169-235</t>
  </si>
  <si>
    <t>34F-169-392</t>
  </si>
  <si>
    <t>34F-170-142</t>
  </si>
  <si>
    <t>34F-170-211</t>
  </si>
  <si>
    <t>34F-170-221</t>
  </si>
  <si>
    <t>34F-170-232</t>
  </si>
  <si>
    <t>34F-170-233</t>
  </si>
  <si>
    <t>34F-181-312</t>
  </si>
  <si>
    <t>34Z-181-411</t>
  </si>
  <si>
    <t>350-171-342</t>
  </si>
  <si>
    <t>350-189-413</t>
  </si>
  <si>
    <t>350-198-353</t>
  </si>
  <si>
    <t>360-171-164</t>
  </si>
  <si>
    <t>360-171-180</t>
  </si>
  <si>
    <t>360-181-192</t>
  </si>
  <si>
    <t>360-181-233</t>
  </si>
  <si>
    <t>360-181-361</t>
  </si>
  <si>
    <t>360-204-312</t>
  </si>
  <si>
    <t>360-206-181</t>
  </si>
  <si>
    <t>360-206-211</t>
  </si>
  <si>
    <t>360-206-221</t>
  </si>
  <si>
    <t>36B-181-229</t>
  </si>
  <si>
    <t>36C-189-121</t>
  </si>
  <si>
    <t>36C-189-211</t>
  </si>
  <si>
    <t>36C-189-231</t>
  </si>
  <si>
    <t>36F-171-312</t>
  </si>
  <si>
    <t>370-201-333</t>
  </si>
  <si>
    <t>370-206-181</t>
  </si>
  <si>
    <t>370-206-211</t>
  </si>
  <si>
    <t>370-206-221</t>
  </si>
  <si>
    <t>380-206-181</t>
  </si>
  <si>
    <t>380-206-211</t>
  </si>
  <si>
    <t>380-206-221</t>
  </si>
  <si>
    <t>380-206-231</t>
  </si>
  <si>
    <t>390-185-332</t>
  </si>
  <si>
    <t>390-186-411</t>
  </si>
  <si>
    <t>390-206-181</t>
  </si>
  <si>
    <t>390-206-211</t>
  </si>
  <si>
    <t>390-206-221</t>
  </si>
  <si>
    <t>400-186-142</t>
  </si>
  <si>
    <t>400-186-211</t>
  </si>
  <si>
    <t>400-186-221</t>
  </si>
  <si>
    <t>400-186-231</t>
  </si>
  <si>
    <t>400-186-392</t>
  </si>
  <si>
    <t>400-206-181</t>
  </si>
  <si>
    <t>400-206-211</t>
  </si>
  <si>
    <t>400-206-221</t>
  </si>
  <si>
    <t>410-177-472</t>
  </si>
  <si>
    <t>410-181-472</t>
  </si>
  <si>
    <t>410-184-151</t>
  </si>
  <si>
    <t>410-184-472</t>
  </si>
  <si>
    <t>410-198-353</t>
  </si>
  <si>
    <t>41B-170-143</t>
  </si>
  <si>
    <t>41B-170-221</t>
  </si>
  <si>
    <t>41B-170-233</t>
  </si>
  <si>
    <t>41B-182-183</t>
  </si>
  <si>
    <t>41C-171-414</t>
  </si>
  <si>
    <t>41H-171-392</t>
  </si>
  <si>
    <t>41H-181-392</t>
  </si>
  <si>
    <t>41J-163-183</t>
  </si>
  <si>
    <t>41J-163-211</t>
  </si>
  <si>
    <t>41J-170-143</t>
  </si>
  <si>
    <t>41J-170-211</t>
  </si>
  <si>
    <t>41J-170-221</t>
  </si>
  <si>
    <t>41J-170-232</t>
  </si>
  <si>
    <t>41J-170-233</t>
  </si>
  <si>
    <t>41J-171-183</t>
  </si>
  <si>
    <t>41J-171-211</t>
  </si>
  <si>
    <t>41J-171-221</t>
  </si>
  <si>
    <t>41J-171-232</t>
  </si>
  <si>
    <t>41J-171-418</t>
  </si>
  <si>
    <t>41J-181-231</t>
  </si>
  <si>
    <t>41J-181-233</t>
  </si>
  <si>
    <t>41J-181-234</t>
  </si>
  <si>
    <t>41J-181-235</t>
  </si>
  <si>
    <t>41J-181-418</t>
  </si>
  <si>
    <t>41J-182-121</t>
  </si>
  <si>
    <t>41J-182-183</t>
  </si>
  <si>
    <t>41J-182-211</t>
  </si>
  <si>
    <t>41J-182-221</t>
  </si>
  <si>
    <t>41J-182-231</t>
  </si>
  <si>
    <t>41J-182-232</t>
  </si>
  <si>
    <t>41J-182-234</t>
  </si>
  <si>
    <t>41J-182-235</t>
  </si>
  <si>
    <t>41L-169-131</t>
  </si>
  <si>
    <t>41L-169-211</t>
  </si>
  <si>
    <t>41L-169-229</t>
  </si>
  <si>
    <t>41L-169-231</t>
  </si>
  <si>
    <t>41L-169-232</t>
  </si>
  <si>
    <t>41L-169-233</t>
  </si>
  <si>
    <t>41L-169-234</t>
  </si>
  <si>
    <t>41L-169-235</t>
  </si>
  <si>
    <t>41L-169-392</t>
  </si>
  <si>
    <t>41L-181-131</t>
  </si>
  <si>
    <t>41L-181-311</t>
  </si>
  <si>
    <t>41L-185-121</t>
  </si>
  <si>
    <t>41L-185-211</t>
  </si>
  <si>
    <t>41L-185-229</t>
  </si>
  <si>
    <t>41L-185-232</t>
  </si>
  <si>
    <t>41L-185-235</t>
  </si>
  <si>
    <t>41R-171-183</t>
  </si>
  <si>
    <t>41R-171-311</t>
  </si>
  <si>
    <t>41R-181-141</t>
  </si>
  <si>
    <t>41R-181-143</t>
  </si>
  <si>
    <t>41R-181-211</t>
  </si>
  <si>
    <t>41R-181-221</t>
  </si>
  <si>
    <t>41R-181-231</t>
  </si>
  <si>
    <t>41R-181-232</t>
  </si>
  <si>
    <t>41R-181-233</t>
  </si>
  <si>
    <t>41R-181-234</t>
  </si>
  <si>
    <t>41R-181-235</t>
  </si>
  <si>
    <t>41R-181-411</t>
  </si>
  <si>
    <t>41R-181-462</t>
  </si>
  <si>
    <t>420-181-121</t>
  </si>
  <si>
    <t>420-181-124</t>
  </si>
  <si>
    <t>420-181-192</t>
  </si>
  <si>
    <t>420-189-411</t>
  </si>
  <si>
    <t>420-194-171</t>
  </si>
  <si>
    <t>420-194-211</t>
  </si>
  <si>
    <t>420-194-221</t>
  </si>
  <si>
    <t>421-181-392</t>
  </si>
  <si>
    <t>421-185-392</t>
  </si>
  <si>
    <t>422-188-171</t>
  </si>
  <si>
    <t>422-188-211</t>
  </si>
  <si>
    <t>422-188-221</t>
  </si>
  <si>
    <t>430-171-472</t>
  </si>
  <si>
    <t>430-177-472</t>
  </si>
  <si>
    <t>430-181-183</t>
  </si>
  <si>
    <t>430-181-221</t>
  </si>
  <si>
    <t>430-181-472</t>
  </si>
  <si>
    <t>430-183-472</t>
  </si>
  <si>
    <t>430-184-472</t>
  </si>
  <si>
    <t>430-189-198</t>
  </si>
  <si>
    <t>430-189-211</t>
  </si>
  <si>
    <t>430-189-221</t>
  </si>
  <si>
    <t>430-206-181</t>
  </si>
  <si>
    <t>430-206-211</t>
  </si>
  <si>
    <t>430-206-221</t>
  </si>
  <si>
    <t>450-171-418</t>
  </si>
  <si>
    <t>450-201-181</t>
  </si>
  <si>
    <t>450-201-211</t>
  </si>
  <si>
    <t>450-201-221</t>
  </si>
  <si>
    <t>450-206-181</t>
  </si>
  <si>
    <t>450-206-211</t>
  </si>
  <si>
    <t>450-206-221</t>
  </si>
  <si>
    <t>460-185-361</t>
  </si>
  <si>
    <t>470-181-180</t>
  </si>
  <si>
    <t>480-196-418</t>
  </si>
  <si>
    <t>480-201-181</t>
  </si>
  <si>
    <t>480-201-211</t>
  </si>
  <si>
    <t>480-201-221</t>
  </si>
  <si>
    <t>490-183-392</t>
  </si>
  <si>
    <t>490-185-392</t>
  </si>
  <si>
    <t>490-195-392</t>
  </si>
  <si>
    <t>490-201-392</t>
  </si>
  <si>
    <t>490-206-181</t>
  </si>
  <si>
    <t>490-206-211</t>
  </si>
  <si>
    <t>490-206-221</t>
  </si>
  <si>
    <t>491-206-181</t>
  </si>
  <si>
    <t>491-206-211</t>
  </si>
  <si>
    <t>491-206-221</t>
  </si>
  <si>
    <t>49D-181-418</t>
  </si>
  <si>
    <t>500-185-231</t>
  </si>
  <si>
    <t>500-198-353</t>
  </si>
  <si>
    <t>510-206-181</t>
  </si>
  <si>
    <t>510-206-211</t>
  </si>
  <si>
    <t>510-206-221</t>
  </si>
  <si>
    <t>51B-163-361</t>
  </si>
  <si>
    <t>51B-170-143</t>
  </si>
  <si>
    <t>51B-170-221</t>
  </si>
  <si>
    <t>51B-170-233</t>
  </si>
  <si>
    <t>530-173-311</t>
  </si>
  <si>
    <t>530-181-191</t>
  </si>
  <si>
    <t>530-183-131</t>
  </si>
  <si>
    <t>530-183-211</t>
  </si>
  <si>
    <t>530-183-221</t>
  </si>
  <si>
    <t>530-183-231</t>
  </si>
  <si>
    <t>530-185-121</t>
  </si>
  <si>
    <t>530-185-163</t>
  </si>
  <si>
    <t>530-185-211</t>
  </si>
  <si>
    <t>530-185-221</t>
  </si>
  <si>
    <t>530-185-231</t>
  </si>
  <si>
    <t>530-185-332</t>
  </si>
  <si>
    <t>530-206-181</t>
  </si>
  <si>
    <t>530-206-211</t>
  </si>
  <si>
    <t>530-206-221</t>
  </si>
  <si>
    <t>540-185-121</t>
  </si>
  <si>
    <t>540-185-231</t>
  </si>
  <si>
    <t>540-206-181</t>
  </si>
  <si>
    <t>540-206-211</t>
  </si>
  <si>
    <t>540-206-221</t>
  </si>
  <si>
    <t>550-186-121</t>
  </si>
  <si>
    <t>550-206-181</t>
  </si>
  <si>
    <t>550-206-211</t>
  </si>
  <si>
    <t>550-206-221</t>
  </si>
  <si>
    <t>560-191-311</t>
  </si>
  <si>
    <t>560-198-392</t>
  </si>
  <si>
    <t>560-204-312</t>
  </si>
  <si>
    <t>560-204-392</t>
  </si>
  <si>
    <t>560-206-181</t>
  </si>
  <si>
    <t>560-206-211</t>
  </si>
  <si>
    <t>560-206-221</t>
  </si>
  <si>
    <t>580-176-331</t>
  </si>
  <si>
    <t>580-176-472</t>
  </si>
  <si>
    <t>580-177-331</t>
  </si>
  <si>
    <t>580-177-472</t>
  </si>
  <si>
    <t>580-181-472</t>
  </si>
  <si>
    <t>580-206-181</t>
  </si>
  <si>
    <t>580-206-211</t>
  </si>
  <si>
    <t>580-206-221</t>
  </si>
  <si>
    <t>590-181-165</t>
  </si>
  <si>
    <t>590-181-167</t>
  </si>
  <si>
    <t>590-185-121</t>
  </si>
  <si>
    <t>590-185-184</t>
  </si>
  <si>
    <t>600-198-353</t>
  </si>
  <si>
    <t>600-198-392</t>
  </si>
  <si>
    <t>60B-181-423</t>
  </si>
  <si>
    <t>60F-182-311</t>
  </si>
  <si>
    <t>60G-163-411</t>
  </si>
  <si>
    <t>60G-170-142</t>
  </si>
  <si>
    <t>60G-170-211</t>
  </si>
  <si>
    <t>60G-170-221</t>
  </si>
  <si>
    <t>60G-170-232</t>
  </si>
  <si>
    <t>60G-170-233</t>
  </si>
  <si>
    <t>60G-170-392</t>
  </si>
  <si>
    <t>60G-181-325</t>
  </si>
  <si>
    <t>60N-192-311</t>
  </si>
  <si>
    <t>60U-181-121</t>
  </si>
  <si>
    <t>610-167-472</t>
  </si>
  <si>
    <t>610-176-472</t>
  </si>
  <si>
    <t>610-177-472</t>
  </si>
  <si>
    <t>610-181-472</t>
  </si>
  <si>
    <t>610-181-523</t>
  </si>
  <si>
    <t>610-184-394</t>
  </si>
  <si>
    <t>610-189-394</t>
  </si>
  <si>
    <t>610-189-411</t>
  </si>
  <si>
    <t>610-206-181</t>
  </si>
  <si>
    <t>610-206-211</t>
  </si>
  <si>
    <t>610-206-221</t>
  </si>
  <si>
    <t>61J-192-311</t>
  </si>
  <si>
    <t>61M-186-411</t>
  </si>
  <si>
    <t>61R-163-211</t>
  </si>
  <si>
    <t>61R-169-131</t>
  </si>
  <si>
    <t>61R-169-211</t>
  </si>
  <si>
    <t>61R-169-229</t>
  </si>
  <si>
    <t>61R-169-231</t>
  </si>
  <si>
    <t>61R-169-232</t>
  </si>
  <si>
    <t>61R-169-233</t>
  </si>
  <si>
    <t>61R-169-234</t>
  </si>
  <si>
    <t>61R-169-235</t>
  </si>
  <si>
    <t>61R-169-392</t>
  </si>
  <si>
    <t>61R-170-142</t>
  </si>
  <si>
    <t>61R-170-211</t>
  </si>
  <si>
    <t>61R-170-221</t>
  </si>
  <si>
    <t>61R-170-232</t>
  </si>
  <si>
    <t>61R-170-233</t>
  </si>
  <si>
    <t>61R-171-183</t>
  </si>
  <si>
    <t>61R-171-418</t>
  </si>
  <si>
    <t>61R-181-312</t>
  </si>
  <si>
    <t>61R-181-411</t>
  </si>
  <si>
    <t>61R-181-418</t>
  </si>
  <si>
    <t>61T-181-122</t>
  </si>
  <si>
    <t>61T-181-148</t>
  </si>
  <si>
    <t>61V-171-418</t>
  </si>
  <si>
    <t>61X-189-113</t>
  </si>
  <si>
    <t>61X-189-135</t>
  </si>
  <si>
    <t>61X-189-151</t>
  </si>
  <si>
    <t>620-185-311</t>
  </si>
  <si>
    <t>620-189-198</t>
  </si>
  <si>
    <t>620-189-211</t>
  </si>
  <si>
    <t>62K-193-418</t>
  </si>
  <si>
    <t>630-194-221</t>
  </si>
  <si>
    <t>630-206-181</t>
  </si>
  <si>
    <t>630-206-211</t>
  </si>
  <si>
    <t>630-206-221</t>
  </si>
  <si>
    <t>650-204-193</t>
  </si>
  <si>
    <t>650-204-211</t>
  </si>
  <si>
    <t>650-204-221</t>
  </si>
  <si>
    <t>650-204-312</t>
  </si>
  <si>
    <t>650-206-181</t>
  </si>
  <si>
    <t>650-206-211</t>
  </si>
  <si>
    <t>650-206-221</t>
  </si>
  <si>
    <t>65C-181-541</t>
  </si>
  <si>
    <t>65Z-181-143</t>
  </si>
  <si>
    <t>670-173-317</t>
  </si>
  <si>
    <t>670-198-392</t>
  </si>
  <si>
    <t>670-206-181</t>
  </si>
  <si>
    <t>670-206-211</t>
  </si>
  <si>
    <t>670-206-221</t>
  </si>
  <si>
    <t>680-177-392</t>
  </si>
  <si>
    <t>690-171-461</t>
  </si>
  <si>
    <t>69A-189-221</t>
  </si>
  <si>
    <t>700-171-351</t>
  </si>
  <si>
    <t>700-171-472</t>
  </si>
  <si>
    <t>700-176-472</t>
  </si>
  <si>
    <t>700-177-472</t>
  </si>
  <si>
    <t>700-181-472</t>
  </si>
  <si>
    <t>700-183-472</t>
  </si>
  <si>
    <t>700-184-331</t>
  </si>
  <si>
    <t>700-184-392</t>
  </si>
  <si>
    <t>710-206-181</t>
  </si>
  <si>
    <t>710-206-211</t>
  </si>
  <si>
    <t>710-206-221</t>
  </si>
  <si>
    <t>720-181-541</t>
  </si>
  <si>
    <t>730-206-181</t>
  </si>
  <si>
    <t>730-206-211</t>
  </si>
  <si>
    <t>730-206-221</t>
  </si>
  <si>
    <t>73A-181-317</t>
  </si>
  <si>
    <t>740-189-171</t>
  </si>
  <si>
    <t>740-206-181</t>
  </si>
  <si>
    <t>740-206-211</t>
  </si>
  <si>
    <t>740-206-221</t>
  </si>
  <si>
    <t>74C-181-312</t>
  </si>
  <si>
    <t>760-193-311</t>
  </si>
  <si>
    <t>760-206-181</t>
  </si>
  <si>
    <t>760-206-211</t>
  </si>
  <si>
    <t>760-206-221</t>
  </si>
  <si>
    <t>770-181-451</t>
  </si>
  <si>
    <t>770-206-181</t>
  </si>
  <si>
    <t>770-206-211</t>
  </si>
  <si>
    <t>770-206-221</t>
  </si>
  <si>
    <t>780-184-343</t>
  </si>
  <si>
    <t>790-171-181</t>
  </si>
  <si>
    <t>790-184-331</t>
  </si>
  <si>
    <t>790-185-146</t>
  </si>
  <si>
    <t>790-185-211</t>
  </si>
  <si>
    <t>790-185-221</t>
  </si>
  <si>
    <t>790-189-192</t>
  </si>
  <si>
    <t>790-189-211</t>
  </si>
  <si>
    <t>790-189-221</t>
  </si>
  <si>
    <t>790-206-181</t>
  </si>
  <si>
    <t>790-206-211</t>
  </si>
  <si>
    <t>790-206-221</t>
  </si>
  <si>
    <t>800-171-196</t>
  </si>
  <si>
    <t>800-178-418</t>
  </si>
  <si>
    <t>800-184-198</t>
  </si>
  <si>
    <t>800-184-332</t>
  </si>
  <si>
    <t>80C-171-311</t>
  </si>
  <si>
    <t>80C-181-146</t>
  </si>
  <si>
    <t>810-206-181</t>
  </si>
  <si>
    <t>810-206-211</t>
  </si>
  <si>
    <t>810-206-221</t>
  </si>
  <si>
    <t>820-181-163</t>
  </si>
  <si>
    <t>820-184-423</t>
  </si>
  <si>
    <t>820-186-331</t>
  </si>
  <si>
    <t>820-189-171</t>
  </si>
  <si>
    <t>820-189-198</t>
  </si>
  <si>
    <t>820-189-211</t>
  </si>
  <si>
    <t>820-189-221</t>
  </si>
  <si>
    <t>820-206-181</t>
  </si>
  <si>
    <t>820-206-211</t>
  </si>
  <si>
    <t>820-206-221</t>
  </si>
  <si>
    <t>821-181-184</t>
  </si>
  <si>
    <t>821-206-181</t>
  </si>
  <si>
    <t>821-206-211</t>
  </si>
  <si>
    <t>821-206-221</t>
  </si>
  <si>
    <t>840-185-121</t>
  </si>
  <si>
    <t>840-185-211</t>
  </si>
  <si>
    <t>840-185-221</t>
  </si>
  <si>
    <t>840-185-312</t>
  </si>
  <si>
    <t>840-206-181</t>
  </si>
  <si>
    <t>840-206-211</t>
  </si>
  <si>
    <t>840-206-221</t>
  </si>
  <si>
    <t>850-204-193</t>
  </si>
  <si>
    <t>850-204-211</t>
  </si>
  <si>
    <t>860-206-181</t>
  </si>
  <si>
    <t>860-206-211</t>
  </si>
  <si>
    <t>860-206-221</t>
  </si>
  <si>
    <t>862-171-165</t>
  </si>
  <si>
    <t>862-181-163</t>
  </si>
  <si>
    <t>862-181-184</t>
  </si>
  <si>
    <t>862-206-181</t>
  </si>
  <si>
    <t>862-206-211</t>
  </si>
  <si>
    <t>862-206-221</t>
  </si>
  <si>
    <t>86T-182-141</t>
  </si>
  <si>
    <t>880-183-392</t>
  </si>
  <si>
    <t>880-185-392</t>
  </si>
  <si>
    <t>880-186-392</t>
  </si>
  <si>
    <t>880-189-392</t>
  </si>
  <si>
    <t>880-194-392</t>
  </si>
  <si>
    <t>890-171-472</t>
  </si>
  <si>
    <t>890-176-472</t>
  </si>
  <si>
    <t>890-177-472</t>
  </si>
  <si>
    <t>890-178-472</t>
  </si>
  <si>
    <t>890-181-188</t>
  </si>
  <si>
    <t>890-181-472</t>
  </si>
  <si>
    <t>900-181-232</t>
  </si>
  <si>
    <t>900-206-181</t>
  </si>
  <si>
    <t>900-206-211</t>
  </si>
  <si>
    <t>900-206-221</t>
  </si>
  <si>
    <t>910-177-312</t>
  </si>
  <si>
    <t>910-206-181</t>
  </si>
  <si>
    <t>910-206-211</t>
  </si>
  <si>
    <t>910-206-221</t>
  </si>
  <si>
    <t>920-184-392</t>
  </si>
  <si>
    <t>920-198-353</t>
  </si>
  <si>
    <t>920-198-392</t>
  </si>
  <si>
    <t>920-206-181</t>
  </si>
  <si>
    <t>920-206-211</t>
  </si>
  <si>
    <t>920-206-221</t>
  </si>
  <si>
    <t>92G-182-462</t>
  </si>
  <si>
    <t>92M-163-361</t>
  </si>
  <si>
    <t>92M-170-142</t>
  </si>
  <si>
    <t>92M-170-211</t>
  </si>
  <si>
    <t>92M-170-221</t>
  </si>
  <si>
    <t>92M-170-232</t>
  </si>
  <si>
    <t>92M-170-233</t>
  </si>
  <si>
    <t>92M-170-392</t>
  </si>
  <si>
    <t>92M-181-180</t>
  </si>
  <si>
    <t>92M-181-231</t>
  </si>
  <si>
    <t>92M-181-233</t>
  </si>
  <si>
    <t>92M-181-234</t>
  </si>
  <si>
    <t>92M-181-235</t>
  </si>
  <si>
    <t>92T-171-411</t>
  </si>
  <si>
    <t>92T-181-361</t>
  </si>
  <si>
    <t>92V-163-411</t>
  </si>
  <si>
    <t>92V-170-142</t>
  </si>
  <si>
    <t>92V-170-211</t>
  </si>
  <si>
    <t>92V-170-221</t>
  </si>
  <si>
    <t>92V-170-232</t>
  </si>
  <si>
    <t>92V-170-233</t>
  </si>
  <si>
    <t>92V-182-121</t>
  </si>
  <si>
    <t>92V-182-183</t>
  </si>
  <si>
    <t>92V-182-211</t>
  </si>
  <si>
    <t>92V-182-221</t>
  </si>
  <si>
    <t>92V-182-231</t>
  </si>
  <si>
    <t>92V-182-232</t>
  </si>
  <si>
    <t>92V-182-233</t>
  </si>
  <si>
    <t>92V-182-234</t>
  </si>
  <si>
    <t>92V-182-235</t>
  </si>
  <si>
    <t>930-181-113</t>
  </si>
  <si>
    <t>930-181-184</t>
  </si>
  <si>
    <t>93M-169-131</t>
  </si>
  <si>
    <t>93M-169-211</t>
  </si>
  <si>
    <t>93M-169-229</t>
  </si>
  <si>
    <t>93M-169-232</t>
  </si>
  <si>
    <t>93M-169-235</t>
  </si>
  <si>
    <t>93M-170-142</t>
  </si>
  <si>
    <t>93M-170-211</t>
  </si>
  <si>
    <t>93M-170-221</t>
  </si>
  <si>
    <t>93M-170-232</t>
  </si>
  <si>
    <t>93M-170-233</t>
  </si>
  <si>
    <t>93N-189-131</t>
  </si>
  <si>
    <t>93N-189-411</t>
  </si>
  <si>
    <t>93N-189-413</t>
  </si>
  <si>
    <t>93P-171-418</t>
  </si>
  <si>
    <t>93P-182-183</t>
  </si>
  <si>
    <t>93P-182-418</t>
  </si>
  <si>
    <t>940-171-151</t>
  </si>
  <si>
    <t>940-171-172</t>
  </si>
  <si>
    <t>940-181-113</t>
  </si>
  <si>
    <t>940-181-333</t>
  </si>
  <si>
    <t>940-193-311</t>
  </si>
  <si>
    <t>960-176-392</t>
  </si>
  <si>
    <t>960-177-392</t>
  </si>
  <si>
    <t>960-185-392</t>
  </si>
  <si>
    <t>960-193-392</t>
  </si>
  <si>
    <t>960-206-181</t>
  </si>
  <si>
    <t>960-206-211</t>
  </si>
  <si>
    <t>960-206-221</t>
  </si>
  <si>
    <t>96F-185-311</t>
  </si>
  <si>
    <t>970-183-411</t>
  </si>
  <si>
    <t>970-189-198</t>
  </si>
  <si>
    <t>970-189-211</t>
  </si>
  <si>
    <t>970-189-221</t>
  </si>
  <si>
    <t>970-198-353</t>
  </si>
  <si>
    <t>970-206-181</t>
  </si>
  <si>
    <t>970-206-211</t>
  </si>
  <si>
    <t>980-165-472</t>
  </si>
  <si>
    <t>980-176-472</t>
  </si>
  <si>
    <t>980-177-472</t>
  </si>
  <si>
    <t>980-181-121</t>
  </si>
  <si>
    <t>980-181-162</t>
  </si>
  <si>
    <t>980-181-472</t>
  </si>
  <si>
    <t>980-184-472</t>
  </si>
  <si>
    <t>980-185-411</t>
  </si>
  <si>
    <t>980-206-181</t>
  </si>
  <si>
    <t>980-206-211</t>
  </si>
  <si>
    <t>980-206-221</t>
  </si>
  <si>
    <t>98B-181-551</t>
  </si>
  <si>
    <t>98B-185-317</t>
  </si>
  <si>
    <t>990-185-142</t>
  </si>
  <si>
    <t>990-206-181</t>
  </si>
  <si>
    <t>990-206-211</t>
  </si>
  <si>
    <t>990-206-221</t>
  </si>
  <si>
    <t>995-171-541</t>
  </si>
  <si>
    <t>995-185-311</t>
  </si>
  <si>
    <t>995-186-311</t>
  </si>
  <si>
    <t>A05-175-312</t>
  </si>
  <si>
    <t>C37-175-239</t>
  </si>
  <si>
    <t>E30-175-171</t>
  </si>
  <si>
    <t>020-ALL-188</t>
  </si>
  <si>
    <t>050-ALL-181</t>
  </si>
  <si>
    <t>060-ALL-181</t>
  </si>
  <si>
    <t>070-ALL-117</t>
  </si>
  <si>
    <t>130-ALL-185</t>
  </si>
  <si>
    <t>130-ALL-188</t>
  </si>
  <si>
    <t>132-ALL-197</t>
  </si>
  <si>
    <t>13A-ALL-131</t>
  </si>
  <si>
    <t>13A-ALL-317</t>
  </si>
  <si>
    <t>180-ALL-193</t>
  </si>
  <si>
    <t>190-ALL-181</t>
  </si>
  <si>
    <t>200-ALL-181</t>
  </si>
  <si>
    <t>210-ALL-526</t>
  </si>
  <si>
    <t>210-ALL-551</t>
  </si>
  <si>
    <t>220-ALL-181</t>
  </si>
  <si>
    <t>230-ALL-166</t>
  </si>
  <si>
    <t>310-ALL-198</t>
  </si>
  <si>
    <t>32H-ALL-234</t>
  </si>
  <si>
    <t>32H-ALL-235</t>
  </si>
  <si>
    <t>32H-ALL-361</t>
  </si>
  <si>
    <t>330-ALL-332</t>
  </si>
  <si>
    <t>34F-ALL-142</t>
  </si>
  <si>
    <t>34F-ALL-233</t>
  </si>
  <si>
    <t>34F-ALL-312</t>
  </si>
  <si>
    <t>34F-ALL-361</t>
  </si>
  <si>
    <t>350-ALL-353</t>
  </si>
  <si>
    <t>360-ALL-164</t>
  </si>
  <si>
    <t>360-ALL-233</t>
  </si>
  <si>
    <t>380-ALL-181</t>
  </si>
  <si>
    <t>390-ALL-332</t>
  </si>
  <si>
    <t>410-ALL-353</t>
  </si>
  <si>
    <t>41B-ALL-143</t>
  </si>
  <si>
    <t>41B-ALL-183</t>
  </si>
  <si>
    <t>41C-ALL-414</t>
  </si>
  <si>
    <t>41H-ALL-392</t>
  </si>
  <si>
    <t>41J-ALL-183</t>
  </si>
  <si>
    <t>41J-ALL-231</t>
  </si>
  <si>
    <t>41J-ALL-233</t>
  </si>
  <si>
    <t>41J-ALL-234</t>
  </si>
  <si>
    <t>41J-ALL-235</t>
  </si>
  <si>
    <t>41R-ALL-141</t>
  </si>
  <si>
    <t>41R-ALL-143</t>
  </si>
  <si>
    <t>41R-ALL-183</t>
  </si>
  <si>
    <t>41R-ALL-221</t>
  </si>
  <si>
    <t>41R-ALL-231</t>
  </si>
  <si>
    <t>41R-ALL-232</t>
  </si>
  <si>
    <t>41R-ALL-233</t>
  </si>
  <si>
    <t>41R-ALL-234</t>
  </si>
  <si>
    <t>41R-ALL-235</t>
  </si>
  <si>
    <t>41R-ALL-311</t>
  </si>
  <si>
    <t>41R-ALL-411</t>
  </si>
  <si>
    <t>41R-ALL-462</t>
  </si>
  <si>
    <t>420-ALL-124</t>
  </si>
  <si>
    <t>430-ALL-183</t>
  </si>
  <si>
    <t>460-ALL-361</t>
  </si>
  <si>
    <t>500-ALL-353</t>
  </si>
  <si>
    <t>51B-ALL-361</t>
  </si>
  <si>
    <t>530-ALL-163</t>
  </si>
  <si>
    <t>540-ALL-121</t>
  </si>
  <si>
    <t>580-ALL-331</t>
  </si>
  <si>
    <t>590-ALL-167</t>
  </si>
  <si>
    <t>600-ALL-353</t>
  </si>
  <si>
    <t>60B-ALL-423</t>
  </si>
  <si>
    <t>60G-ALL-142</t>
  </si>
  <si>
    <t>60U-ALL-121</t>
  </si>
  <si>
    <t>610-ALL-181</t>
  </si>
  <si>
    <t>610-ALL-523</t>
  </si>
  <si>
    <t>61R-ALL-142</t>
  </si>
  <si>
    <t>61R-ALL-312</t>
  </si>
  <si>
    <t>61T-ALL-122</t>
  </si>
  <si>
    <t>61T-ALL-148</t>
  </si>
  <si>
    <t>61X-ALL-113</t>
  </si>
  <si>
    <t>650-ALL-193</t>
  </si>
  <si>
    <t>65C-ALL-541</t>
  </si>
  <si>
    <t>700-ALL-331</t>
  </si>
  <si>
    <t>710-ALL-181</t>
  </si>
  <si>
    <t>73A-ALL-317</t>
  </si>
  <si>
    <t>740-ALL-152</t>
  </si>
  <si>
    <t>800-ALL-196</t>
  </si>
  <si>
    <t>800-ALL-332</t>
  </si>
  <si>
    <t>80C-ALL-146</t>
  </si>
  <si>
    <t>820-ALL-163</t>
  </si>
  <si>
    <t>820-ALL-331</t>
  </si>
  <si>
    <t>850-ALL-193</t>
  </si>
  <si>
    <t>862-ALL-163</t>
  </si>
  <si>
    <t>862-ALL-165</t>
  </si>
  <si>
    <t>920-ALL-353</t>
  </si>
  <si>
    <t>92M-ALL-142</t>
  </si>
  <si>
    <t>92M-ALL-231</t>
  </si>
  <si>
    <t>92M-ALL-233</t>
  </si>
  <si>
    <t>92M-ALL-234</t>
  </si>
  <si>
    <t>92M-ALL-235</t>
  </si>
  <si>
    <t>92M-ALL-361</t>
  </si>
  <si>
    <t>92V-ALL-142</t>
  </si>
  <si>
    <t>92V-ALL-183</t>
  </si>
  <si>
    <t>92V-ALL-233</t>
  </si>
  <si>
    <t>930-ALL-113</t>
  </si>
  <si>
    <t>930-ALL-184</t>
  </si>
  <si>
    <t>93M-ALL-142</t>
  </si>
  <si>
    <t>93N-ALL-413</t>
  </si>
  <si>
    <t>940-ALL-113</t>
  </si>
  <si>
    <t>940-ALL-172</t>
  </si>
  <si>
    <t>970-ALL-353</t>
  </si>
  <si>
    <t>98B-ALL-317</t>
  </si>
  <si>
    <t>98B-ALL-551</t>
  </si>
  <si>
    <t>A05-ALL-312</t>
  </si>
  <si>
    <t>C37-ALL-239</t>
  </si>
  <si>
    <t>E30-ALL-171</t>
  </si>
  <si>
    <t>ALL-ALL-185</t>
  </si>
  <si>
    <t>ALL-169-233</t>
  </si>
  <si>
    <t>ALL-181-185</t>
  </si>
  <si>
    <t>ALL-184-121</t>
  </si>
  <si>
    <t>ALL-184-343</t>
  </si>
  <si>
    <t>ALL-188-171</t>
  </si>
  <si>
    <t>ALL-188-221</t>
  </si>
  <si>
    <t>ALL-188-392</t>
  </si>
  <si>
    <t>ALL-188-418</t>
  </si>
  <si>
    <t>ALL-189-113</t>
  </si>
  <si>
    <t>ALL-189-131</t>
  </si>
  <si>
    <t>ALL-189-151</t>
  </si>
  <si>
    <t>ALL-189-232</t>
  </si>
  <si>
    <t>ALL-189-413</t>
  </si>
  <si>
    <t>ALL-189-423</t>
  </si>
  <si>
    <t>ALL-194-221</t>
  </si>
  <si>
    <t>ALL-194-311</t>
  </si>
  <si>
    <t>ALL-206-181</t>
  </si>
  <si>
    <t>ALL-206-211</t>
  </si>
  <si>
    <t>ALL-206-221</t>
  </si>
  <si>
    <t>ALL-206-231</t>
  </si>
  <si>
    <t>010-206</t>
  </si>
  <si>
    <t>020-206</t>
  </si>
  <si>
    <t>050-206</t>
  </si>
  <si>
    <t>060-206</t>
  </si>
  <si>
    <t>090-206</t>
  </si>
  <si>
    <t>100-206</t>
  </si>
  <si>
    <t>120-206</t>
  </si>
  <si>
    <t>130-206</t>
  </si>
  <si>
    <t>132-206</t>
  </si>
  <si>
    <t>140-206</t>
  </si>
  <si>
    <t>150-206</t>
  </si>
  <si>
    <t>160-206</t>
  </si>
  <si>
    <t>170-206</t>
  </si>
  <si>
    <t>180-206</t>
  </si>
  <si>
    <t>190-206</t>
  </si>
  <si>
    <t>200-206</t>
  </si>
  <si>
    <t>220-206</t>
  </si>
  <si>
    <t>230-206</t>
  </si>
  <si>
    <t>240-206</t>
  </si>
  <si>
    <t>241-206</t>
  </si>
  <si>
    <t>260-206</t>
  </si>
  <si>
    <t>280-206</t>
  </si>
  <si>
    <t>290-206</t>
  </si>
  <si>
    <t>300-206</t>
  </si>
  <si>
    <t>320-206</t>
  </si>
  <si>
    <t>330-206</t>
  </si>
  <si>
    <t>340-206</t>
  </si>
  <si>
    <t>360-206</t>
  </si>
  <si>
    <t>370-206</t>
  </si>
  <si>
    <t>380-206</t>
  </si>
  <si>
    <t>390-206</t>
  </si>
  <si>
    <t>400-206</t>
  </si>
  <si>
    <t>430-206</t>
  </si>
  <si>
    <t>450-206</t>
  </si>
  <si>
    <t>490-206</t>
  </si>
  <si>
    <t>491-206</t>
  </si>
  <si>
    <t>510-206</t>
  </si>
  <si>
    <t>530-206</t>
  </si>
  <si>
    <t>540-206</t>
  </si>
  <si>
    <t>550-206</t>
  </si>
  <si>
    <t>560-206</t>
  </si>
  <si>
    <t>580-206</t>
  </si>
  <si>
    <t>610-206</t>
  </si>
  <si>
    <t>630-206</t>
  </si>
  <si>
    <t>650-206</t>
  </si>
  <si>
    <t>670-206</t>
  </si>
  <si>
    <t>710-206</t>
  </si>
  <si>
    <t>730-206</t>
  </si>
  <si>
    <t>740-206</t>
  </si>
  <si>
    <t>760-206</t>
  </si>
  <si>
    <t>770-206</t>
  </si>
  <si>
    <t>790-206</t>
  </si>
  <si>
    <t>810-206</t>
  </si>
  <si>
    <t>820-206</t>
  </si>
  <si>
    <t>821-206</t>
  </si>
  <si>
    <t>840-206</t>
  </si>
  <si>
    <t>860-206</t>
  </si>
  <si>
    <t>862-206</t>
  </si>
  <si>
    <t>900-206</t>
  </si>
  <si>
    <t>910-206</t>
  </si>
  <si>
    <t>920-206</t>
  </si>
  <si>
    <t>960-206</t>
  </si>
  <si>
    <t>970-206</t>
  </si>
  <si>
    <t>980-206</t>
  </si>
  <si>
    <t>990-206</t>
  </si>
  <si>
    <t>PRC 206 - ESSER III - Principal Retention Supplements</t>
  </si>
  <si>
    <t>206</t>
  </si>
  <si>
    <t>ESSER III - Principal Retention Supplements</t>
  </si>
  <si>
    <t>ESSER III -Principal Retention Supplements</t>
  </si>
  <si>
    <t>PRC 206 - ESSER III-Principal Retention Supplement</t>
  </si>
  <si>
    <t>PRC 205 - ESSER III-Driver Training</t>
  </si>
  <si>
    <t>020-181-462</t>
  </si>
  <si>
    <t>030-185-411</t>
  </si>
  <si>
    <t>030-186-411</t>
  </si>
  <si>
    <t>030-189-411</t>
  </si>
  <si>
    <t>080-181-345</t>
  </si>
  <si>
    <t>080-184-411</t>
  </si>
  <si>
    <t>100-189-198</t>
  </si>
  <si>
    <t>110-201-361</t>
  </si>
  <si>
    <t>120-171-413</t>
  </si>
  <si>
    <t>130-176-312</t>
  </si>
  <si>
    <t>130-177-541</t>
  </si>
  <si>
    <t>160-184-311</t>
  </si>
  <si>
    <t>180-201-411</t>
  </si>
  <si>
    <t>181-197-311</t>
  </si>
  <si>
    <t>260-171-314</t>
  </si>
  <si>
    <t>260-181-313</t>
  </si>
  <si>
    <t>280-189-411</t>
  </si>
  <si>
    <t>292-184-462</t>
  </si>
  <si>
    <t>310-183-311</t>
  </si>
  <si>
    <t>310-183-332</t>
  </si>
  <si>
    <t>310-188-311</t>
  </si>
  <si>
    <t>320-189-411</t>
  </si>
  <si>
    <t>320-189-418</t>
  </si>
  <si>
    <t>330-201-462</t>
  </si>
  <si>
    <t>390-185-418</t>
  </si>
  <si>
    <t>421-185-311</t>
  </si>
  <si>
    <t>422-171-333</t>
  </si>
  <si>
    <t>422-197-411</t>
  </si>
  <si>
    <t>430-186-418</t>
  </si>
  <si>
    <t>430-186-462</t>
  </si>
  <si>
    <t>450-189-311</t>
  </si>
  <si>
    <t>470-185-411</t>
  </si>
  <si>
    <t>470-186-411</t>
  </si>
  <si>
    <t>490-177-462</t>
  </si>
  <si>
    <t>490-189-411</t>
  </si>
  <si>
    <t>510-185-462</t>
  </si>
  <si>
    <t>520-189-411</t>
  </si>
  <si>
    <t>530-185-411</t>
  </si>
  <si>
    <t>550-188-418</t>
  </si>
  <si>
    <t>580-189-418</t>
  </si>
  <si>
    <t>590-186-411</t>
  </si>
  <si>
    <t>600-184-551</t>
  </si>
  <si>
    <t>630-181-551</t>
  </si>
  <si>
    <t>65Z-171-411</t>
  </si>
  <si>
    <t>660-181-418</t>
  </si>
  <si>
    <t>660-186-411</t>
  </si>
  <si>
    <t>710-171-541</t>
  </si>
  <si>
    <t>740-195-411</t>
  </si>
  <si>
    <t>790-188-311</t>
  </si>
  <si>
    <t>790-189-461</t>
  </si>
  <si>
    <t>820-189-459</t>
  </si>
  <si>
    <t>860-140-311</t>
  </si>
  <si>
    <t>860-140-418</t>
  </si>
  <si>
    <t>860-140-462</t>
  </si>
  <si>
    <t>860-140-471</t>
  </si>
  <si>
    <t>900-181-459</t>
  </si>
  <si>
    <t>980-181-312</t>
  </si>
  <si>
    <t>990-184-411</t>
  </si>
  <si>
    <t>080-ALL-345</t>
  </si>
  <si>
    <t>110-ALL-361</t>
  </si>
  <si>
    <t>120-ALL-413</t>
  </si>
  <si>
    <t>130-ALL-541</t>
  </si>
  <si>
    <t>260-ALL-313</t>
  </si>
  <si>
    <t>422-ALL-333</t>
  </si>
  <si>
    <t>600-ALL-551</t>
  </si>
  <si>
    <t>710-ALL-541</t>
  </si>
  <si>
    <t>820-ALL-459</t>
  </si>
  <si>
    <t>860-ALL-471</t>
  </si>
  <si>
    <t>900-ALL-459</t>
  </si>
  <si>
    <t>ALL-140-471</t>
  </si>
  <si>
    <t>ALL-177-541</t>
  </si>
  <si>
    <t>ALL-197-411</t>
  </si>
  <si>
    <t>140-090</t>
  </si>
  <si>
    <t>140-110</t>
  </si>
  <si>
    <t>140-790</t>
  </si>
  <si>
    <t>206-070</t>
  </si>
  <si>
    <t>206-110</t>
  </si>
  <si>
    <t>206-310</t>
  </si>
  <si>
    <t>206-410</t>
  </si>
  <si>
    <t>206-440</t>
  </si>
  <si>
    <t>206-570</t>
  </si>
  <si>
    <t>206-590</t>
  </si>
  <si>
    <t>206-600</t>
  </si>
  <si>
    <t>206-640</t>
  </si>
  <si>
    <t>206-761</t>
  </si>
  <si>
    <t>206-780</t>
  </si>
  <si>
    <t>206-800</t>
  </si>
  <si>
    <t>206-830</t>
  </si>
  <si>
    <t>090-140</t>
  </si>
  <si>
    <t>110-140</t>
  </si>
  <si>
    <t>111-140</t>
  </si>
  <si>
    <t>150-140</t>
  </si>
  <si>
    <t>240-140</t>
  </si>
  <si>
    <t>540-140</t>
  </si>
  <si>
    <t>790-140</t>
  </si>
  <si>
    <t>070-206</t>
  </si>
  <si>
    <t>110-206</t>
  </si>
  <si>
    <t>310-206</t>
  </si>
  <si>
    <t>410-206</t>
  </si>
  <si>
    <t>440-206</t>
  </si>
  <si>
    <t>570-206</t>
  </si>
  <si>
    <t>590-206</t>
  </si>
  <si>
    <t>600-206</t>
  </si>
  <si>
    <t>640-206</t>
  </si>
  <si>
    <t>761-206</t>
  </si>
  <si>
    <t>780-206</t>
  </si>
  <si>
    <t>800-206</t>
  </si>
  <si>
    <t>830-206</t>
  </si>
  <si>
    <t>020-177-418</t>
  </si>
  <si>
    <t>020-191-311</t>
  </si>
  <si>
    <t>040-185-461</t>
  </si>
  <si>
    <t>070-177-462</t>
  </si>
  <si>
    <t>070-188-411</t>
  </si>
  <si>
    <t>080-189-411</t>
  </si>
  <si>
    <t>090-181-418</t>
  </si>
  <si>
    <t>120-171-522</t>
  </si>
  <si>
    <t>140-185-462</t>
  </si>
  <si>
    <t>140-186-461</t>
  </si>
  <si>
    <t>140-189-459</t>
  </si>
  <si>
    <t>160-189-411</t>
  </si>
  <si>
    <t>180-189-411</t>
  </si>
  <si>
    <t>230-189-462</t>
  </si>
  <si>
    <t>250-195-312</t>
  </si>
  <si>
    <t>260-171-313</t>
  </si>
  <si>
    <t>260-173-311</t>
  </si>
  <si>
    <t>270-189-411</t>
  </si>
  <si>
    <t>280-196-418</t>
  </si>
  <si>
    <t>320-171-414</t>
  </si>
  <si>
    <t>320-189-311</t>
  </si>
  <si>
    <t>320-195-333</t>
  </si>
  <si>
    <t>390-185-311</t>
  </si>
  <si>
    <t>390-188-311</t>
  </si>
  <si>
    <t>410-181-415</t>
  </si>
  <si>
    <t>410-184-333</t>
  </si>
  <si>
    <t>410-204-361</t>
  </si>
  <si>
    <t>420-181-523</t>
  </si>
  <si>
    <t>420-194-411</t>
  </si>
  <si>
    <t>440-181-523</t>
  </si>
  <si>
    <t>460-181-352</t>
  </si>
  <si>
    <t>470-185-462</t>
  </si>
  <si>
    <t>490-181-418</t>
  </si>
  <si>
    <t>510-185-411</t>
  </si>
  <si>
    <t>520-185-311</t>
  </si>
  <si>
    <t>530-186-411</t>
  </si>
  <si>
    <t>530-189-459</t>
  </si>
  <si>
    <t>550-188-462</t>
  </si>
  <si>
    <t>590-193-418</t>
  </si>
  <si>
    <t>600-186-411</t>
  </si>
  <si>
    <t>700-171-312</t>
  </si>
  <si>
    <t>700-181-325</t>
  </si>
  <si>
    <t>700-184-411</t>
  </si>
  <si>
    <t>790-188-462</t>
  </si>
  <si>
    <t>790-189-411</t>
  </si>
  <si>
    <t>820-184-418</t>
  </si>
  <si>
    <t>830-184-312</t>
  </si>
  <si>
    <t>860-173-311</t>
  </si>
  <si>
    <t>860-173-317</t>
  </si>
  <si>
    <t>862-177-461</t>
  </si>
  <si>
    <t>870-173-317</t>
  </si>
  <si>
    <t>920-181-422</t>
  </si>
  <si>
    <t>920-184-311</t>
  </si>
  <si>
    <t>920-204-361</t>
  </si>
  <si>
    <t>930-201-462</t>
  </si>
  <si>
    <t>960-188-411</t>
  </si>
  <si>
    <t>960-188-461</t>
  </si>
  <si>
    <t>970-181-523</t>
  </si>
  <si>
    <t>140-ALL-459</t>
  </si>
  <si>
    <t>320-ALL-333</t>
  </si>
  <si>
    <t>320-ALL-414</t>
  </si>
  <si>
    <t>410-ALL-415</t>
  </si>
  <si>
    <t>460-ALL-352</t>
  </si>
  <si>
    <t>530-ALL-459</t>
  </si>
  <si>
    <t>700-ALL-325</t>
  </si>
  <si>
    <t>860-ALL-317</t>
  </si>
  <si>
    <t>ALL-188-461</t>
  </si>
  <si>
    <t>ALL-188-462</t>
  </si>
  <si>
    <t>ALL-195-333</t>
  </si>
  <si>
    <t>00A-171-229</t>
  </si>
  <si>
    <t>00B-185-121</t>
  </si>
  <si>
    <t>00B-185-211</t>
  </si>
  <si>
    <t>00B-185-231</t>
  </si>
  <si>
    <t>010-177-192</t>
  </si>
  <si>
    <t>010-177-211</t>
  </si>
  <si>
    <t>010-177-221</t>
  </si>
  <si>
    <t>010-181-171</t>
  </si>
  <si>
    <t>010-184-198</t>
  </si>
  <si>
    <t>010-184-211</t>
  </si>
  <si>
    <t>010-184-221</t>
  </si>
  <si>
    <t>010-185-326</t>
  </si>
  <si>
    <t>020-171-394</t>
  </si>
  <si>
    <t>020-174-394</t>
  </si>
  <si>
    <t>020-176-394</t>
  </si>
  <si>
    <t>020-177-394</t>
  </si>
  <si>
    <t>020-181-394</t>
  </si>
  <si>
    <t>020-183-394</t>
  </si>
  <si>
    <t>020-184-394</t>
  </si>
  <si>
    <t>040-195-221</t>
  </si>
  <si>
    <t>040-195-231</t>
  </si>
  <si>
    <t>040-204-312</t>
  </si>
  <si>
    <t>040-204-332</t>
  </si>
  <si>
    <t>050-185-121</t>
  </si>
  <si>
    <t>050-185-231</t>
  </si>
  <si>
    <t>060-178-392</t>
  </si>
  <si>
    <t>060-189-143</t>
  </si>
  <si>
    <t>070-177-333</t>
  </si>
  <si>
    <t>070-181-232</t>
  </si>
  <si>
    <t>09A-189-131</t>
  </si>
  <si>
    <t>09A-189-211</t>
  </si>
  <si>
    <t>09B-173-317</t>
  </si>
  <si>
    <t>100-176-472</t>
  </si>
  <si>
    <t>100-177-472</t>
  </si>
  <si>
    <t>100-181-472</t>
  </si>
  <si>
    <t>100-184-472</t>
  </si>
  <si>
    <t>100-189-211</t>
  </si>
  <si>
    <t>100-189-221</t>
  </si>
  <si>
    <t>110-186-221</t>
  </si>
  <si>
    <t>110-186-231</t>
  </si>
  <si>
    <t>110-189-198</t>
  </si>
  <si>
    <t>110-189-221</t>
  </si>
  <si>
    <t>110-206-181</t>
  </si>
  <si>
    <t>110-206-211</t>
  </si>
  <si>
    <t>110-206-221</t>
  </si>
  <si>
    <t>120-181-312</t>
  </si>
  <si>
    <t>12A-186-142</t>
  </si>
  <si>
    <t>12A-186-211</t>
  </si>
  <si>
    <t>12A-189-198</t>
  </si>
  <si>
    <t>12A-189-211</t>
  </si>
  <si>
    <t>130-185-153</t>
  </si>
  <si>
    <t>132-181-135</t>
  </si>
  <si>
    <t>132-181-542</t>
  </si>
  <si>
    <t>132-183-311</t>
  </si>
  <si>
    <t>140-181-121</t>
  </si>
  <si>
    <t>140-181-231</t>
  </si>
  <si>
    <t>140-181-462</t>
  </si>
  <si>
    <t>150-178-418</t>
  </si>
  <si>
    <t>150-181-171</t>
  </si>
  <si>
    <t>160-184-331</t>
  </si>
  <si>
    <t>170-204-392</t>
  </si>
  <si>
    <t>180-171-472</t>
  </si>
  <si>
    <t>180-176-472</t>
  </si>
  <si>
    <t>180-177-472</t>
  </si>
  <si>
    <t>180-178-392</t>
  </si>
  <si>
    <t>180-181-472</t>
  </si>
  <si>
    <t>180-197-472</t>
  </si>
  <si>
    <t>182-171-116</t>
  </si>
  <si>
    <t>182-181-162</t>
  </si>
  <si>
    <t>200-181-163</t>
  </si>
  <si>
    <t>210-186-121</t>
  </si>
  <si>
    <t>210-186-211</t>
  </si>
  <si>
    <t>210-186-221</t>
  </si>
  <si>
    <t>210-186-231</t>
  </si>
  <si>
    <t>220-181-312</t>
  </si>
  <si>
    <t>220-189-192</t>
  </si>
  <si>
    <t>230-181-351</t>
  </si>
  <si>
    <t>240-171-351</t>
  </si>
  <si>
    <t>240-181-196</t>
  </si>
  <si>
    <t>241-181-141</t>
  </si>
  <si>
    <t>24B-171-418</t>
  </si>
  <si>
    <t>24B-181-317</t>
  </si>
  <si>
    <t>24N-181-183</t>
  </si>
  <si>
    <t>250-186-121</t>
  </si>
  <si>
    <t>250-186-162</t>
  </si>
  <si>
    <t>250-186-211</t>
  </si>
  <si>
    <t>250-186-221</t>
  </si>
  <si>
    <t>250-186-231</t>
  </si>
  <si>
    <t>250-198-353</t>
  </si>
  <si>
    <t>260-185-167</t>
  </si>
  <si>
    <t>260-185-184</t>
  </si>
  <si>
    <t>260-185-192</t>
  </si>
  <si>
    <t>260-204-312</t>
  </si>
  <si>
    <t>260-206-231</t>
  </si>
  <si>
    <t>290-189-171</t>
  </si>
  <si>
    <t>290-189-172</t>
  </si>
  <si>
    <t>290-189-211</t>
  </si>
  <si>
    <t>290-189-221</t>
  </si>
  <si>
    <t>290-189-459</t>
  </si>
  <si>
    <t>291-171-331</t>
  </si>
  <si>
    <t>291-171-333</t>
  </si>
  <si>
    <t>291-174-392</t>
  </si>
  <si>
    <t>291-176-392</t>
  </si>
  <si>
    <t>291-181-163</t>
  </si>
  <si>
    <t>291-185-392</t>
  </si>
  <si>
    <t>291-186-392</t>
  </si>
  <si>
    <t>291-189-392</t>
  </si>
  <si>
    <t>300-181-198</t>
  </si>
  <si>
    <t>300-185-121</t>
  </si>
  <si>
    <t>300-185-181</t>
  </si>
  <si>
    <t>310-178-392</t>
  </si>
  <si>
    <t>310-181-187</t>
  </si>
  <si>
    <t>310-184-392</t>
  </si>
  <si>
    <t>310-185-312</t>
  </si>
  <si>
    <t>310-186-332</t>
  </si>
  <si>
    <t>310-186-459</t>
  </si>
  <si>
    <t>310-189-392</t>
  </si>
  <si>
    <t>310-206-181</t>
  </si>
  <si>
    <t>310-206-211</t>
  </si>
  <si>
    <t>310-206-221</t>
  </si>
  <si>
    <t>320-171-113</t>
  </si>
  <si>
    <t>320-181-153</t>
  </si>
  <si>
    <t>320-181-198</t>
  </si>
  <si>
    <t>32C-181-551</t>
  </si>
  <si>
    <t>32N-173-311</t>
  </si>
  <si>
    <t>330-204-180</t>
  </si>
  <si>
    <t>330-204-211</t>
  </si>
  <si>
    <t>340-171-143</t>
  </si>
  <si>
    <t>340-171-198</t>
  </si>
  <si>
    <t>340-184-131</t>
  </si>
  <si>
    <t>340-184-181</t>
  </si>
  <si>
    <t>340-184-211</t>
  </si>
  <si>
    <t>340-184-221</t>
  </si>
  <si>
    <t>340-184-231</t>
  </si>
  <si>
    <t>340-195-121</t>
  </si>
  <si>
    <t>340-195-142</t>
  </si>
  <si>
    <t>34D-181-233</t>
  </si>
  <si>
    <t>34D-189-141</t>
  </si>
  <si>
    <t>34D-189-211</t>
  </si>
  <si>
    <t>34D-189-233</t>
  </si>
  <si>
    <t>34F-169-211</t>
  </si>
  <si>
    <t>34Z-181-233</t>
  </si>
  <si>
    <t>34Z-185-233</t>
  </si>
  <si>
    <t>350-185-418</t>
  </si>
  <si>
    <t>360-181-171</t>
  </si>
  <si>
    <t>360-181-199</t>
  </si>
  <si>
    <t>360-204-180</t>
  </si>
  <si>
    <t>360-204-193</t>
  </si>
  <si>
    <t>360-204-211</t>
  </si>
  <si>
    <t>360-204-221</t>
  </si>
  <si>
    <t>360-206-231</t>
  </si>
  <si>
    <t>370-189-198</t>
  </si>
  <si>
    <t>370-189-211</t>
  </si>
  <si>
    <t>370-189-221</t>
  </si>
  <si>
    <t>390-195-146</t>
  </si>
  <si>
    <t>390-195-211</t>
  </si>
  <si>
    <t>390-198-353</t>
  </si>
  <si>
    <t>400-181-184</t>
  </si>
  <si>
    <t>400-185-145</t>
  </si>
  <si>
    <t>410-181-332</t>
  </si>
  <si>
    <t>410-184-231</t>
  </si>
  <si>
    <t>410-206-181</t>
  </si>
  <si>
    <t>410-206-211</t>
  </si>
  <si>
    <t>410-206-221</t>
  </si>
  <si>
    <t>41F-171-361</t>
  </si>
  <si>
    <t>41H-189-198</t>
  </si>
  <si>
    <t>41H-189-211</t>
  </si>
  <si>
    <t>41Q-172-326</t>
  </si>
  <si>
    <t>421-185-142</t>
  </si>
  <si>
    <t>422-181-131</t>
  </si>
  <si>
    <t>422-181-333</t>
  </si>
  <si>
    <t>430-177-392</t>
  </si>
  <si>
    <t>430-178-392</t>
  </si>
  <si>
    <t>430-186-392</t>
  </si>
  <si>
    <t>430-204-392</t>
  </si>
  <si>
    <t>440-173-311</t>
  </si>
  <si>
    <t>440-185-184</t>
  </si>
  <si>
    <t>440-206-181</t>
  </si>
  <si>
    <t>440-206-211</t>
  </si>
  <si>
    <t>440-206-221</t>
  </si>
  <si>
    <t>450-171-472</t>
  </si>
  <si>
    <t>450-176-472</t>
  </si>
  <si>
    <t>450-177-472</t>
  </si>
  <si>
    <t>450-181-188</t>
  </si>
  <si>
    <t>450-185-472</t>
  </si>
  <si>
    <t>450-186-472</t>
  </si>
  <si>
    <t>450-189-392</t>
  </si>
  <si>
    <t>450-201-392</t>
  </si>
  <si>
    <t>470-185-121</t>
  </si>
  <si>
    <t>470-185-141</t>
  </si>
  <si>
    <t>470-185-181</t>
  </si>
  <si>
    <t>470-185-211</t>
  </si>
  <si>
    <t>470-185-221</t>
  </si>
  <si>
    <t>470-185-231</t>
  </si>
  <si>
    <t>470-189-392</t>
  </si>
  <si>
    <t>470-201-392</t>
  </si>
  <si>
    <t>480-171-472</t>
  </si>
  <si>
    <t>480-181-199</t>
  </si>
  <si>
    <t>480-181-472</t>
  </si>
  <si>
    <t>490-189-198</t>
  </si>
  <si>
    <t>490-189-211</t>
  </si>
  <si>
    <t>490-189-221</t>
  </si>
  <si>
    <t>491-170-472</t>
  </si>
  <si>
    <t>491-176-472</t>
  </si>
  <si>
    <t>491-177-472</t>
  </si>
  <si>
    <t>491-178-472</t>
  </si>
  <si>
    <t>491-185-472</t>
  </si>
  <si>
    <t>49B-173-311</t>
  </si>
  <si>
    <t>49F-181-198</t>
  </si>
  <si>
    <t>500-176-394</t>
  </si>
  <si>
    <t>500-183-394</t>
  </si>
  <si>
    <t>500-184-394</t>
  </si>
  <si>
    <t>500-204-392</t>
  </si>
  <si>
    <t>510-167-472</t>
  </si>
  <si>
    <t>510-171-472</t>
  </si>
  <si>
    <t>510-177-472</t>
  </si>
  <si>
    <t>510-181-472</t>
  </si>
  <si>
    <t>510-186-472</t>
  </si>
  <si>
    <t>510-198-353</t>
  </si>
  <si>
    <t>520-185-180</t>
  </si>
  <si>
    <t>520-185-192</t>
  </si>
  <si>
    <t>530-189-198</t>
  </si>
  <si>
    <t>530-189-211</t>
  </si>
  <si>
    <t>530-189-221</t>
  </si>
  <si>
    <t>540-173-311</t>
  </si>
  <si>
    <t>540-205-311</t>
  </si>
  <si>
    <t>550-171-135</t>
  </si>
  <si>
    <t>550-181-191</t>
  </si>
  <si>
    <t>580-184-392</t>
  </si>
  <si>
    <t>580-195-392</t>
  </si>
  <si>
    <t>590-183-146</t>
  </si>
  <si>
    <t>590-183-211</t>
  </si>
  <si>
    <t>590-183-221</t>
  </si>
  <si>
    <t>590-189-459</t>
  </si>
  <si>
    <t>590-206-181</t>
  </si>
  <si>
    <t>590-206-211</t>
  </si>
  <si>
    <t>590-206-221</t>
  </si>
  <si>
    <t>600-184-146</t>
  </si>
  <si>
    <t>600-184-211</t>
  </si>
  <si>
    <t>600-184-221</t>
  </si>
  <si>
    <t>600-184-232</t>
  </si>
  <si>
    <t>600-185-132</t>
  </si>
  <si>
    <t>600-185-133</t>
  </si>
  <si>
    <t>60B-189-126</t>
  </si>
  <si>
    <t>60B-189-135</t>
  </si>
  <si>
    <t>60B-189-211</t>
  </si>
  <si>
    <t>60N-181-311</t>
  </si>
  <si>
    <t>60N-185-311</t>
  </si>
  <si>
    <t>60Q-188-418</t>
  </si>
  <si>
    <t>60Q-189-542</t>
  </si>
  <si>
    <t>60Z-183-331</t>
  </si>
  <si>
    <t>610-185-131</t>
  </si>
  <si>
    <t>610-185-211</t>
  </si>
  <si>
    <t>610-185-221</t>
  </si>
  <si>
    <t>610-185-231</t>
  </si>
  <si>
    <t>610-185-392</t>
  </si>
  <si>
    <t>610-186-392</t>
  </si>
  <si>
    <t>61K-171-131</t>
  </si>
  <si>
    <t>61K-171-418</t>
  </si>
  <si>
    <t>61K-173-317</t>
  </si>
  <si>
    <t>61K-181-198</t>
  </si>
  <si>
    <t>61L-181-411</t>
  </si>
  <si>
    <t>61S-192-311</t>
  </si>
  <si>
    <t>61V-181-311</t>
  </si>
  <si>
    <t>61V-185-311</t>
  </si>
  <si>
    <t>61W-177-411</t>
  </si>
  <si>
    <t>61Y-171-311</t>
  </si>
  <si>
    <t>61Y-171-312</t>
  </si>
  <si>
    <t>620-178-418</t>
  </si>
  <si>
    <t>620-198-353</t>
  </si>
  <si>
    <t>630-171-532</t>
  </si>
  <si>
    <t>630-181-196</t>
  </si>
  <si>
    <t>630-186-121</t>
  </si>
  <si>
    <t>630-186-221</t>
  </si>
  <si>
    <t>630-186-231</t>
  </si>
  <si>
    <t>650-181-165</t>
  </si>
  <si>
    <t>650-195-392</t>
  </si>
  <si>
    <t>650-198-392</t>
  </si>
  <si>
    <t>650-204-180</t>
  </si>
  <si>
    <t>650-204-361</t>
  </si>
  <si>
    <t>65C-181-183</t>
  </si>
  <si>
    <t>65F-172-311</t>
  </si>
  <si>
    <t>65F-185-311</t>
  </si>
  <si>
    <t>65F-192-311</t>
  </si>
  <si>
    <t>660-171-459</t>
  </si>
  <si>
    <t>660-186-312</t>
  </si>
  <si>
    <t>660-195-394</t>
  </si>
  <si>
    <t>660-201-394</t>
  </si>
  <si>
    <t>670-189-198</t>
  </si>
  <si>
    <t>670-189-211</t>
  </si>
  <si>
    <t>670-189-221</t>
  </si>
  <si>
    <t>690-189-172</t>
  </si>
  <si>
    <t>690-189-198</t>
  </si>
  <si>
    <t>690-189-211</t>
  </si>
  <si>
    <t>690-189-221</t>
  </si>
  <si>
    <t>710-201-163</t>
  </si>
  <si>
    <t>720-181-392</t>
  </si>
  <si>
    <t>730-171-199</t>
  </si>
  <si>
    <t>730-171-311</t>
  </si>
  <si>
    <t>730-185-142</t>
  </si>
  <si>
    <t>730-185-199</t>
  </si>
  <si>
    <t>73A-171-143</t>
  </si>
  <si>
    <t>740-171-152</t>
  </si>
  <si>
    <t>74Z-171-177</t>
  </si>
  <si>
    <t>750-176-126</t>
  </si>
  <si>
    <t>760-171-472</t>
  </si>
  <si>
    <t>760-176-472</t>
  </si>
  <si>
    <t>760-177-472</t>
  </si>
  <si>
    <t>760-181-472</t>
  </si>
  <si>
    <t>760-185-472</t>
  </si>
  <si>
    <t>760-186-472</t>
  </si>
  <si>
    <t>761-206-181</t>
  </si>
  <si>
    <t>761-206-211</t>
  </si>
  <si>
    <t>761-206-221</t>
  </si>
  <si>
    <t>770-189-171</t>
  </si>
  <si>
    <t>770-189-192</t>
  </si>
  <si>
    <t>770-189-211</t>
  </si>
  <si>
    <t>770-189-221</t>
  </si>
  <si>
    <t>770-189-392</t>
  </si>
  <si>
    <t>780-189-411</t>
  </si>
  <si>
    <t>78A-181-143</t>
  </si>
  <si>
    <t>790-140-311</t>
  </si>
  <si>
    <t>790-140-418</t>
  </si>
  <si>
    <t>790-140-462</t>
  </si>
  <si>
    <t>790-185-231</t>
  </si>
  <si>
    <t>790-185-392</t>
  </si>
  <si>
    <t>790-189-198</t>
  </si>
  <si>
    <t>790-189-392</t>
  </si>
  <si>
    <t>79A-185-121</t>
  </si>
  <si>
    <t>79A-185-211</t>
  </si>
  <si>
    <t>79Z-171-418</t>
  </si>
  <si>
    <t>79Z-181-131</t>
  </si>
  <si>
    <t>79Z-181-229</t>
  </si>
  <si>
    <t>800-185-392</t>
  </si>
  <si>
    <t>81A-186-132</t>
  </si>
  <si>
    <t>820-171-532</t>
  </si>
  <si>
    <t>820-184-331</t>
  </si>
  <si>
    <t>820-186-121</t>
  </si>
  <si>
    <t>820-186-211</t>
  </si>
  <si>
    <t>820-186-221</t>
  </si>
  <si>
    <t>820-186-231</t>
  </si>
  <si>
    <t>820-189-331</t>
  </si>
  <si>
    <t>820-191-311</t>
  </si>
  <si>
    <t>821-181-198</t>
  </si>
  <si>
    <t>821-188-392</t>
  </si>
  <si>
    <t>821-189-392</t>
  </si>
  <si>
    <t>830-170-198</t>
  </si>
  <si>
    <t>830-185-181</t>
  </si>
  <si>
    <t>830-194-411</t>
  </si>
  <si>
    <t>840-176-192</t>
  </si>
  <si>
    <t>840-181-142</t>
  </si>
  <si>
    <t>840-184-331</t>
  </si>
  <si>
    <t>840-185-231</t>
  </si>
  <si>
    <t>850-189-171</t>
  </si>
  <si>
    <t>850-189-198</t>
  </si>
  <si>
    <t>850-189-211</t>
  </si>
  <si>
    <t>850-189-221</t>
  </si>
  <si>
    <t>860-201-331</t>
  </si>
  <si>
    <t>861-171-462</t>
  </si>
  <si>
    <t>861-181-462</t>
  </si>
  <si>
    <t>861-185-142</t>
  </si>
  <si>
    <t>861-185-211</t>
  </si>
  <si>
    <t>861-185-221</t>
  </si>
  <si>
    <t>861-185-231</t>
  </si>
  <si>
    <t>862-171-147</t>
  </si>
  <si>
    <t>890-181-173</t>
  </si>
  <si>
    <t>900-181-117</t>
  </si>
  <si>
    <t>900-181-166</t>
  </si>
  <si>
    <t>90A-189-113</t>
  </si>
  <si>
    <t>90C-171-411</t>
  </si>
  <si>
    <t>90C-171-462</t>
  </si>
  <si>
    <t>90F-185-121</t>
  </si>
  <si>
    <t>90F-185-141</t>
  </si>
  <si>
    <t>90F-185-211</t>
  </si>
  <si>
    <t>90F-185-229</t>
  </si>
  <si>
    <t>910-193-418</t>
  </si>
  <si>
    <t>920-201-314</t>
  </si>
  <si>
    <t>930-171-422</t>
  </si>
  <si>
    <t>930-181-124</t>
  </si>
  <si>
    <t>93J-181-131</t>
  </si>
  <si>
    <t>93T-181-135</t>
  </si>
  <si>
    <t>94A-181-233</t>
  </si>
  <si>
    <t>960-186-132</t>
  </si>
  <si>
    <t>960-186-211</t>
  </si>
  <si>
    <t>960-186-221</t>
  </si>
  <si>
    <t>960-186-231</t>
  </si>
  <si>
    <t>96C-171-411</t>
  </si>
  <si>
    <t>96C-189-411</t>
  </si>
  <si>
    <t>970-173-311</t>
  </si>
  <si>
    <t>970-205-148</t>
  </si>
  <si>
    <t>970-205-211</t>
  </si>
  <si>
    <t>980-177-192</t>
  </si>
  <si>
    <t>980-181-163</t>
  </si>
  <si>
    <t>980-181-166</t>
  </si>
  <si>
    <t>980-181-167</t>
  </si>
  <si>
    <t>980-189-198</t>
  </si>
  <si>
    <t>980-189-199</t>
  </si>
  <si>
    <t>980-189-211</t>
  </si>
  <si>
    <t>980-189-221</t>
  </si>
  <si>
    <t>990-178-392</t>
  </si>
  <si>
    <t>990-189-392</t>
  </si>
  <si>
    <t>C62-175-146</t>
  </si>
  <si>
    <t>C68-175-115</t>
  </si>
  <si>
    <t>C68-175-135</t>
  </si>
  <si>
    <t>C68-175-221</t>
  </si>
  <si>
    <t>E28-175-135</t>
  </si>
  <si>
    <t>E28-175-392</t>
  </si>
  <si>
    <t>E30-175-135</t>
  </si>
  <si>
    <t>E30-175-331</t>
  </si>
  <si>
    <t>010-ALL-326</t>
  </si>
  <si>
    <t>040-ALL-332</t>
  </si>
  <si>
    <t>070-ALL-333</t>
  </si>
  <si>
    <t>09B-ALL-317</t>
  </si>
  <si>
    <t>120-ALL-312</t>
  </si>
  <si>
    <t>12A-ALL-198</t>
  </si>
  <si>
    <t>130-ALL-153</t>
  </si>
  <si>
    <t>132-ALL-542</t>
  </si>
  <si>
    <t>182-ALL-116</t>
  </si>
  <si>
    <t>182-ALL-162</t>
  </si>
  <si>
    <t>200-ALL-163</t>
  </si>
  <si>
    <t>220-ALL-312</t>
  </si>
  <si>
    <t>240-ALL-351</t>
  </si>
  <si>
    <t>24N-ALL-183</t>
  </si>
  <si>
    <t>250-ALL-353</t>
  </si>
  <si>
    <t>290-ALL-172</t>
  </si>
  <si>
    <t>290-ALL-459</t>
  </si>
  <si>
    <t>291-ALL-163</t>
  </si>
  <si>
    <t>310-ALL-187</t>
  </si>
  <si>
    <t>310-ALL-459</t>
  </si>
  <si>
    <t>320-ALL-113</t>
  </si>
  <si>
    <t>320-ALL-153</t>
  </si>
  <si>
    <t>34D-ALL-141</t>
  </si>
  <si>
    <t>34Z-ALL-233</t>
  </si>
  <si>
    <t>360-ALL-193</t>
  </si>
  <si>
    <t>390-ALL-353</t>
  </si>
  <si>
    <t>400-ALL-184</t>
  </si>
  <si>
    <t>41F-ALL-361</t>
  </si>
  <si>
    <t>41H-ALL-198</t>
  </si>
  <si>
    <t>41Q-ALL-326</t>
  </si>
  <si>
    <t>421-ALL-142</t>
  </si>
  <si>
    <t>470-ALL-141</t>
  </si>
  <si>
    <t>480-ALL-199</t>
  </si>
  <si>
    <t>480-ALL-472</t>
  </si>
  <si>
    <t>510-ALL-353</t>
  </si>
  <si>
    <t>550-ALL-191</t>
  </si>
  <si>
    <t>60B-ALL-126</t>
  </si>
  <si>
    <t>60Q-ALL-542</t>
  </si>
  <si>
    <t>60Z-ALL-331</t>
  </si>
  <si>
    <t>61K-ALL-131</t>
  </si>
  <si>
    <t>61Y-ALL-312</t>
  </si>
  <si>
    <t>620-ALL-353</t>
  </si>
  <si>
    <t>630-ALL-196</t>
  </si>
  <si>
    <t>650-ALL-165</t>
  </si>
  <si>
    <t>650-ALL-361</t>
  </si>
  <si>
    <t>65C-ALL-183</t>
  </si>
  <si>
    <t>690-ALL-172</t>
  </si>
  <si>
    <t>730-ALL-142</t>
  </si>
  <si>
    <t>73A-ALL-143</t>
  </si>
  <si>
    <t>74Z-ALL-177</t>
  </si>
  <si>
    <t>79A-ALL-121</t>
  </si>
  <si>
    <t>81A-ALL-132</t>
  </si>
  <si>
    <t>840-ALL-142</t>
  </si>
  <si>
    <t>862-ALL-147</t>
  </si>
  <si>
    <t>900-ALL-117</t>
  </si>
  <si>
    <t>900-ALL-166</t>
  </si>
  <si>
    <t>90A-ALL-113</t>
  </si>
  <si>
    <t>90F-ALL-141</t>
  </si>
  <si>
    <t>930-ALL-124</t>
  </si>
  <si>
    <t>930-ALL-422</t>
  </si>
  <si>
    <t>93T-ALL-135</t>
  </si>
  <si>
    <t>960-ALL-132</t>
  </si>
  <si>
    <t>970-ALL-148</t>
  </si>
  <si>
    <t>980-ALL-166</t>
  </si>
  <si>
    <t>980-ALL-167</t>
  </si>
  <si>
    <t>E28-ALL-135</t>
  </si>
  <si>
    <t>E28-ALL-392</t>
  </si>
  <si>
    <t>E30-ALL-135</t>
  </si>
  <si>
    <t>E30-ALL-331</t>
  </si>
  <si>
    <t>ALL-185-153</t>
  </si>
  <si>
    <t>ALL-189-141</t>
  </si>
  <si>
    <t>ALL-189-172</t>
  </si>
  <si>
    <t>ALL-189-542</t>
  </si>
  <si>
    <t>ALL-197-472</t>
  </si>
  <si>
    <t>ALL-201-314</t>
  </si>
  <si>
    <t>ALL-201-331</t>
  </si>
  <si>
    <r>
      <rPr>
        <sz val="8"/>
        <color rgb="FFFF0000"/>
        <rFont val="Arial"/>
        <family val="2"/>
      </rPr>
      <t>(Source: MFR Data - LEA&amp;CS)</t>
    </r>
    <r>
      <rPr>
        <sz val="8"/>
        <rFont val="Arial"/>
        <family val="2"/>
      </rPr>
      <t xml:space="preserve">
"32a-qryEncumbrances-Covid-PRCPSU" &amp; "32b-qryEncumbrances-Covid-PRCALL"                                                                       
NOTE: ALL DATA INCLUDES ONLY Covid PRCs</t>
    </r>
  </si>
  <si>
    <t>(Source - Allotments Section)</t>
  </si>
  <si>
    <t xml:space="preserve">(Source - Allotments Section) </t>
  </si>
  <si>
    <t xml:space="preserve"> "17a_qryPRCPSU_Allotments" &amp; "17b_qryPRCALL_Allotments"</t>
  </si>
  <si>
    <t xml:space="preserve"> "18a_qryPSUPRC_Allotments" &amp; "18b_qryPSUALL_Allotments"</t>
  </si>
  <si>
    <t>00A-184-411</t>
  </si>
  <si>
    <t>00A-189-411</t>
  </si>
  <si>
    <t>00B-171-229</t>
  </si>
  <si>
    <t>00B-181-229</t>
  </si>
  <si>
    <t>00B-185-229</t>
  </si>
  <si>
    <t>010-181-331</t>
  </si>
  <si>
    <t>010-185-121</t>
  </si>
  <si>
    <t>010-185-142</t>
  </si>
  <si>
    <t>010-185-211</t>
  </si>
  <si>
    <t>010-185-221</t>
  </si>
  <si>
    <t>010-185-231</t>
  </si>
  <si>
    <t>020-189-171</t>
  </si>
  <si>
    <t>020-189-221</t>
  </si>
  <si>
    <t>030-181-162</t>
  </si>
  <si>
    <t>040-184-146</t>
  </si>
  <si>
    <t>040-184-211</t>
  </si>
  <si>
    <t>040-186-121</t>
  </si>
  <si>
    <t>040-186-211</t>
  </si>
  <si>
    <t>040-186-221</t>
  </si>
  <si>
    <t>040-186-231</t>
  </si>
  <si>
    <t>040-204-392</t>
  </si>
  <si>
    <t>050-171-312</t>
  </si>
  <si>
    <t>050-171-472</t>
  </si>
  <si>
    <t>050-177-472</t>
  </si>
  <si>
    <t>050-181-472</t>
  </si>
  <si>
    <t>050-185-472</t>
  </si>
  <si>
    <t>070-189-171</t>
  </si>
  <si>
    <t>070-189-172</t>
  </si>
  <si>
    <t>070-189-198</t>
  </si>
  <si>
    <t>070-189-211</t>
  </si>
  <si>
    <t>070-189-221</t>
  </si>
  <si>
    <t>070-206-181</t>
  </si>
  <si>
    <t>070-206-211</t>
  </si>
  <si>
    <t>070-206-221</t>
  </si>
  <si>
    <t>080-185-311</t>
  </si>
  <si>
    <t>080-189-198</t>
  </si>
  <si>
    <t>080-189-211</t>
  </si>
  <si>
    <t>080-189-221</t>
  </si>
  <si>
    <t>080-189-311</t>
  </si>
  <si>
    <t>090-181-199</t>
  </si>
  <si>
    <t>090-181-461</t>
  </si>
  <si>
    <t>09A-183-411</t>
  </si>
  <si>
    <t>09B-185-121</t>
  </si>
  <si>
    <t>100-189-411</t>
  </si>
  <si>
    <t>10A-185-121</t>
  </si>
  <si>
    <t>10A-185-211</t>
  </si>
  <si>
    <t>10B-173-311</t>
  </si>
  <si>
    <t>110-174-392</t>
  </si>
  <si>
    <t>110-176-232</t>
  </si>
  <si>
    <t>110-176-392</t>
  </si>
  <si>
    <t>110-177-232</t>
  </si>
  <si>
    <t>110-177-392</t>
  </si>
  <si>
    <t>110-181-392</t>
  </si>
  <si>
    <t>110-183-392</t>
  </si>
  <si>
    <t>110-184-392</t>
  </si>
  <si>
    <t>110-186-232</t>
  </si>
  <si>
    <t>110-189-232</t>
  </si>
  <si>
    <t>110-189-392</t>
  </si>
  <si>
    <t>110-195-232</t>
  </si>
  <si>
    <t>110-195-392</t>
  </si>
  <si>
    <t>110-201-232</t>
  </si>
  <si>
    <t>110-201-392</t>
  </si>
  <si>
    <t>11C-181-133</t>
  </si>
  <si>
    <t>11C-181-221</t>
  </si>
  <si>
    <t>11C-181-231</t>
  </si>
  <si>
    <t>11C-182-121</t>
  </si>
  <si>
    <t>11K-185-121</t>
  </si>
  <si>
    <t>11K-185-211</t>
  </si>
  <si>
    <t>11K-186-129_2</t>
  </si>
  <si>
    <t>11K-186-211</t>
  </si>
  <si>
    <t>130-176-331</t>
  </si>
  <si>
    <t>130-184-411</t>
  </si>
  <si>
    <t>130-185-411</t>
  </si>
  <si>
    <t>130-189-198</t>
  </si>
  <si>
    <t>130-189-211</t>
  </si>
  <si>
    <t>130-189-221</t>
  </si>
  <si>
    <t>130-189-312</t>
  </si>
  <si>
    <t>130-189-332</t>
  </si>
  <si>
    <t>130-189-411</t>
  </si>
  <si>
    <t>132-181-183</t>
  </si>
  <si>
    <t>13A-185-121</t>
  </si>
  <si>
    <t>13A-185-211</t>
  </si>
  <si>
    <t>13A-185-221</t>
  </si>
  <si>
    <t>13A-185-231</t>
  </si>
  <si>
    <t>13A-185-233</t>
  </si>
  <si>
    <t>13B-176-411</t>
  </si>
  <si>
    <t>13B-177-198</t>
  </si>
  <si>
    <t>13D-171-198</t>
  </si>
  <si>
    <t>13D-176-121</t>
  </si>
  <si>
    <t>13D-176-211</t>
  </si>
  <si>
    <t>13D-176-411</t>
  </si>
  <si>
    <t>140-171-184</t>
  </si>
  <si>
    <t>140-185-163</t>
  </si>
  <si>
    <t>140-189-198</t>
  </si>
  <si>
    <t>140-189-211</t>
  </si>
  <si>
    <t>140-189-221</t>
  </si>
  <si>
    <t>140-190-163</t>
  </si>
  <si>
    <t>150-167-472</t>
  </si>
  <si>
    <t>150-170-472</t>
  </si>
  <si>
    <t>150-171-472</t>
  </si>
  <si>
    <t>150-176-472</t>
  </si>
  <si>
    <t>150-177-311</t>
  </si>
  <si>
    <t>150-177-472</t>
  </si>
  <si>
    <t>150-185-121</t>
  </si>
  <si>
    <t>150-185-211</t>
  </si>
  <si>
    <t>150-185-221</t>
  </si>
  <si>
    <t>150-185-231</t>
  </si>
  <si>
    <t>150-185-472</t>
  </si>
  <si>
    <t>160-183-151</t>
  </si>
  <si>
    <t>160-183-211</t>
  </si>
  <si>
    <t>160-183-221</t>
  </si>
  <si>
    <t>160-183-231</t>
  </si>
  <si>
    <t>160-204-312</t>
  </si>
  <si>
    <t>16B-181-192</t>
  </si>
  <si>
    <t>170-176-411</t>
  </si>
  <si>
    <t>170-177-411</t>
  </si>
  <si>
    <t>170-185-142</t>
  </si>
  <si>
    <t>170-185-147</t>
  </si>
  <si>
    <t>170-185-162</t>
  </si>
  <si>
    <t>170-185-211</t>
  </si>
  <si>
    <t>170-185-221</t>
  </si>
  <si>
    <t>170-185-231</t>
  </si>
  <si>
    <t>170-185-311</t>
  </si>
  <si>
    <t>170-185-318</t>
  </si>
  <si>
    <t>170-185-411</t>
  </si>
  <si>
    <t>170-186-131</t>
  </si>
  <si>
    <t>170-186-211</t>
  </si>
  <si>
    <t>170-186-221</t>
  </si>
  <si>
    <t>170-186-231</t>
  </si>
  <si>
    <t>170-186-392</t>
  </si>
  <si>
    <t>180-183-392</t>
  </si>
  <si>
    <t>180-189-392</t>
  </si>
  <si>
    <t>180-201-392</t>
  </si>
  <si>
    <t>180-204-392</t>
  </si>
  <si>
    <t>181-171-184</t>
  </si>
  <si>
    <t>181-176-472</t>
  </si>
  <si>
    <t>181-183-472</t>
  </si>
  <si>
    <t>182-177-312</t>
  </si>
  <si>
    <t>190-177-418</t>
  </si>
  <si>
    <t>190-191-311</t>
  </si>
  <si>
    <t>210-187-198</t>
  </si>
  <si>
    <t>210-187-211</t>
  </si>
  <si>
    <t>210-187-221</t>
  </si>
  <si>
    <t>210-187-411</t>
  </si>
  <si>
    <t>23A-186-411</t>
  </si>
  <si>
    <t>240-186-121</t>
  </si>
  <si>
    <t>240-186-211</t>
  </si>
  <si>
    <t>240-186-221</t>
  </si>
  <si>
    <t>240-189-143</t>
  </si>
  <si>
    <t>240-189-171</t>
  </si>
  <si>
    <t>240-189-172</t>
  </si>
  <si>
    <t>240-189-211</t>
  </si>
  <si>
    <t>240-189-221</t>
  </si>
  <si>
    <t>240-189-231</t>
  </si>
  <si>
    <t>24B-171-311</t>
  </si>
  <si>
    <t>24B-171-312</t>
  </si>
  <si>
    <t>24N-173-311</t>
  </si>
  <si>
    <t>24N-185-142</t>
  </si>
  <si>
    <t>24N-185-211</t>
  </si>
  <si>
    <t>250-186-232</t>
  </si>
  <si>
    <t>250-186-392</t>
  </si>
  <si>
    <t>250-198-392</t>
  </si>
  <si>
    <t>250-204-180</t>
  </si>
  <si>
    <t>250-204-211</t>
  </si>
  <si>
    <t>260-176-392</t>
  </si>
  <si>
    <t>260-177-392</t>
  </si>
  <si>
    <t>260-178-392</t>
  </si>
  <si>
    <t>260-183-392</t>
  </si>
  <si>
    <t>260-184-392</t>
  </si>
  <si>
    <t>260-185-392</t>
  </si>
  <si>
    <t>260-186-392</t>
  </si>
  <si>
    <t>260-188-311</t>
  </si>
  <si>
    <t>260-194-333</t>
  </si>
  <si>
    <t>260-204-392</t>
  </si>
  <si>
    <t>26B-140-462</t>
  </si>
  <si>
    <t>26B-171-532</t>
  </si>
  <si>
    <t>26C-183-131</t>
  </si>
  <si>
    <t>26C-183-411</t>
  </si>
  <si>
    <t>26C-185-121</t>
  </si>
  <si>
    <t>26C-185-211</t>
  </si>
  <si>
    <t>270-189-198</t>
  </si>
  <si>
    <t>270-189-211</t>
  </si>
  <si>
    <t>270-189-221</t>
  </si>
  <si>
    <t>270-204-180</t>
  </si>
  <si>
    <t>270-204-193</t>
  </si>
  <si>
    <t>270-204-211</t>
  </si>
  <si>
    <t>270-204-221</t>
  </si>
  <si>
    <t>280-171-331</t>
  </si>
  <si>
    <t>290-184-312</t>
  </si>
  <si>
    <t>290-189-174</t>
  </si>
  <si>
    <t>290-189-176</t>
  </si>
  <si>
    <t>290-189-198</t>
  </si>
  <si>
    <t>291-184-331</t>
  </si>
  <si>
    <t>292-181-126</t>
  </si>
  <si>
    <t>292-181-142</t>
  </si>
  <si>
    <t>292-185-121</t>
  </si>
  <si>
    <t>292-185-231</t>
  </si>
  <si>
    <t>292-188-411</t>
  </si>
  <si>
    <t>29A-189-121</t>
  </si>
  <si>
    <t>29A-189-211</t>
  </si>
  <si>
    <t>300-181-459</t>
  </si>
  <si>
    <t>300-186-165</t>
  </si>
  <si>
    <t>310-171-163</t>
  </si>
  <si>
    <t>310-171-165</t>
  </si>
  <si>
    <t>320-181-312</t>
  </si>
  <si>
    <t>320-189-198</t>
  </si>
  <si>
    <t>320-189-211</t>
  </si>
  <si>
    <t>320-189-221</t>
  </si>
  <si>
    <t>32A-181-231</t>
  </si>
  <si>
    <t>32D-164-418</t>
  </si>
  <si>
    <t>32D-171-121</t>
  </si>
  <si>
    <t>32D-189-198</t>
  </si>
  <si>
    <t>32R-192-311</t>
  </si>
  <si>
    <t>32R-193-311</t>
  </si>
  <si>
    <t>330-189-198</t>
  </si>
  <si>
    <t>330-189-211</t>
  </si>
  <si>
    <t>330-189-221</t>
  </si>
  <si>
    <t>330-201-333</t>
  </si>
  <si>
    <t>33A-185-121</t>
  </si>
  <si>
    <t>33A-185-211</t>
  </si>
  <si>
    <t>340-171-332</t>
  </si>
  <si>
    <t>340-171-472</t>
  </si>
  <si>
    <t>340-176-472</t>
  </si>
  <si>
    <t>340-177-472</t>
  </si>
  <si>
    <t>340-184-392</t>
  </si>
  <si>
    <t>340-185-392</t>
  </si>
  <si>
    <t>34D-189-231</t>
  </si>
  <si>
    <t>350-171-188</t>
  </si>
  <si>
    <t>350-181-423</t>
  </si>
  <si>
    <t>350-186-121</t>
  </si>
  <si>
    <t>350-186-211</t>
  </si>
  <si>
    <t>350-186-221</t>
  </si>
  <si>
    <t>350-189-198</t>
  </si>
  <si>
    <t>350-189-211</t>
  </si>
  <si>
    <t>350-189-221</t>
  </si>
  <si>
    <t>35A-181-131</t>
  </si>
  <si>
    <t>35A-181-143</t>
  </si>
  <si>
    <t>35B-185-121</t>
  </si>
  <si>
    <t>35B-185-211</t>
  </si>
  <si>
    <t>360-171-414</t>
  </si>
  <si>
    <t>360-181-313</t>
  </si>
  <si>
    <t>360-181-331</t>
  </si>
  <si>
    <t>360-181-418</t>
  </si>
  <si>
    <t>360-183-392</t>
  </si>
  <si>
    <t>360-184-392</t>
  </si>
  <si>
    <t>360-189-171</t>
  </si>
  <si>
    <t>360-189-192</t>
  </si>
  <si>
    <t>360-204-392</t>
  </si>
  <si>
    <t>36B-181-221</t>
  </si>
  <si>
    <t>390-181-413</t>
  </si>
  <si>
    <t>39B-185-121</t>
  </si>
  <si>
    <t>39B-185-211</t>
  </si>
  <si>
    <t>400-181-392</t>
  </si>
  <si>
    <t>400-184-392</t>
  </si>
  <si>
    <t>410-181-326</t>
  </si>
  <si>
    <t>410-181-526</t>
  </si>
  <si>
    <t>410-184-332</t>
  </si>
  <si>
    <t>410-195-198</t>
  </si>
  <si>
    <t>410-198-392</t>
  </si>
  <si>
    <t>41B-164-462</t>
  </si>
  <si>
    <t>41F-173-317</t>
  </si>
  <si>
    <t>41H-185-121</t>
  </si>
  <si>
    <t>41H-185-211</t>
  </si>
  <si>
    <t>41H-185-231</t>
  </si>
  <si>
    <t>420-181-171</t>
  </si>
  <si>
    <t>420-181-198</t>
  </si>
  <si>
    <t>420-181-231</t>
  </si>
  <si>
    <t>420-181-311</t>
  </si>
  <si>
    <t>420-185-142</t>
  </si>
  <si>
    <t>420-185-211</t>
  </si>
  <si>
    <t>420-185-221</t>
  </si>
  <si>
    <t>420-185-311</t>
  </si>
  <si>
    <t>421-181-188</t>
  </si>
  <si>
    <t>421-184-198</t>
  </si>
  <si>
    <t>422-195-411</t>
  </si>
  <si>
    <t>430-189-171</t>
  </si>
  <si>
    <t>43D-186-411</t>
  </si>
  <si>
    <t>440-171-327</t>
  </si>
  <si>
    <t>440-183-311</t>
  </si>
  <si>
    <t>440-183-472</t>
  </si>
  <si>
    <t>440-185-392</t>
  </si>
  <si>
    <t>440-186-472</t>
  </si>
  <si>
    <t>440-204-392</t>
  </si>
  <si>
    <t>460-181-113</t>
  </si>
  <si>
    <t>460-181-151</t>
  </si>
  <si>
    <t>470-173-311</t>
  </si>
  <si>
    <t>470-181-192</t>
  </si>
  <si>
    <t>480-192-311</t>
  </si>
  <si>
    <t>480-193-418</t>
  </si>
  <si>
    <t>490-140-311</t>
  </si>
  <si>
    <t>490-171-113</t>
  </si>
  <si>
    <t>490-171-152</t>
  </si>
  <si>
    <t>490-171-184</t>
  </si>
  <si>
    <t>490-171-232</t>
  </si>
  <si>
    <t>490-176-472</t>
  </si>
  <si>
    <t>490-177-472</t>
  </si>
  <si>
    <t>490-178-472</t>
  </si>
  <si>
    <t>490-181-232</t>
  </si>
  <si>
    <t>490-181-472</t>
  </si>
  <si>
    <t>490-186-121</t>
  </si>
  <si>
    <t>490-186-181</t>
  </si>
  <si>
    <t>490-186-211</t>
  </si>
  <si>
    <t>490-186-221</t>
  </si>
  <si>
    <t>490-186-231</t>
  </si>
  <si>
    <t>490-186-411</t>
  </si>
  <si>
    <t>490-186-459</t>
  </si>
  <si>
    <t>491-171-181</t>
  </si>
  <si>
    <t>49F-171-121</t>
  </si>
  <si>
    <t>49F-185-121</t>
  </si>
  <si>
    <t>49F-185-211</t>
  </si>
  <si>
    <t>49G-171-121</t>
  </si>
  <si>
    <t>49G-176-121</t>
  </si>
  <si>
    <t>49G-176-211</t>
  </si>
  <si>
    <t>49G-176-411</t>
  </si>
  <si>
    <t>49G-181-198</t>
  </si>
  <si>
    <t>49G-181-418</t>
  </si>
  <si>
    <t>500-181-173</t>
  </si>
  <si>
    <t>500-181-461</t>
  </si>
  <si>
    <t>500-183-131</t>
  </si>
  <si>
    <t>500-183-231</t>
  </si>
  <si>
    <t>510-177-418</t>
  </si>
  <si>
    <t>510-185-392</t>
  </si>
  <si>
    <t>520-184-392</t>
  </si>
  <si>
    <t>520-189-121</t>
  </si>
  <si>
    <t>520-189-183</t>
  </si>
  <si>
    <t>520-189-211</t>
  </si>
  <si>
    <t>520-189-221</t>
  </si>
  <si>
    <t>520-189-231</t>
  </si>
  <si>
    <t>520-189-392</t>
  </si>
  <si>
    <t>530-181-116</t>
  </si>
  <si>
    <t>530-181-131</t>
  </si>
  <si>
    <t>530-181-146</t>
  </si>
  <si>
    <t>530-181-196</t>
  </si>
  <si>
    <t>530-181-231</t>
  </si>
  <si>
    <t>530-183-181</t>
  </si>
  <si>
    <t>530-185-312</t>
  </si>
  <si>
    <t>530-189-171</t>
  </si>
  <si>
    <t>530-189-311</t>
  </si>
  <si>
    <t>53C-185-121</t>
  </si>
  <si>
    <t>53C-185-211</t>
  </si>
  <si>
    <t>550-181-333</t>
  </si>
  <si>
    <t>550-181-423</t>
  </si>
  <si>
    <t>550-181-459</t>
  </si>
  <si>
    <t>55A-185-132</t>
  </si>
  <si>
    <t>55A-185-145</t>
  </si>
  <si>
    <t>55A-185-211</t>
  </si>
  <si>
    <t>55B-176-121</t>
  </si>
  <si>
    <t>55B-176-411</t>
  </si>
  <si>
    <t>560-181-523</t>
  </si>
  <si>
    <t>560-181-532</t>
  </si>
  <si>
    <t>560-183-183</t>
  </si>
  <si>
    <t>560-183-211</t>
  </si>
  <si>
    <t>560-183-221</t>
  </si>
  <si>
    <t>580-171-184</t>
  </si>
  <si>
    <t>580-184-411</t>
  </si>
  <si>
    <t>580-185-121</t>
  </si>
  <si>
    <t>580-185-181</t>
  </si>
  <si>
    <t>580-185-211</t>
  </si>
  <si>
    <t>580-185-221</t>
  </si>
  <si>
    <t>580-185-231</t>
  </si>
  <si>
    <t>580-189-198</t>
  </si>
  <si>
    <t>580-189-211</t>
  </si>
  <si>
    <t>580-189-221</t>
  </si>
  <si>
    <t>580-195-311</t>
  </si>
  <si>
    <t>590-189-192</t>
  </si>
  <si>
    <t>590-189-211</t>
  </si>
  <si>
    <t>590-189-221</t>
  </si>
  <si>
    <t>600-184-175</t>
  </si>
  <si>
    <t>600-184-231</t>
  </si>
  <si>
    <t>600-184-235</t>
  </si>
  <si>
    <t>600-206-181</t>
  </si>
  <si>
    <t>600-206-211</t>
  </si>
  <si>
    <t>600-206-221</t>
  </si>
  <si>
    <t>60B-140-311</t>
  </si>
  <si>
    <t>60B-181-317</t>
  </si>
  <si>
    <t>60B-185-121</t>
  </si>
  <si>
    <t>60B-185-141</t>
  </si>
  <si>
    <t>60B-189-411</t>
  </si>
  <si>
    <t>60B-189-459</t>
  </si>
  <si>
    <t>60J-181-121</t>
  </si>
  <si>
    <t>60J-181-211</t>
  </si>
  <si>
    <t>60J-181-221</t>
  </si>
  <si>
    <t>60J-181-231</t>
  </si>
  <si>
    <t>60J-185-121</t>
  </si>
  <si>
    <t>60J-185-211</t>
  </si>
  <si>
    <t>60J-185-221</t>
  </si>
  <si>
    <t>60M-189-121</t>
  </si>
  <si>
    <t>60M-189-211</t>
  </si>
  <si>
    <t>60N-181-181</t>
  </si>
  <si>
    <t>60S-182-162</t>
  </si>
  <si>
    <t>60S-189-131</t>
  </si>
  <si>
    <t>60Z-183-411</t>
  </si>
  <si>
    <t>610-189-312</t>
  </si>
  <si>
    <t>61J-182-317</t>
  </si>
  <si>
    <t>61N-173-317</t>
  </si>
  <si>
    <t>61P-202-142</t>
  </si>
  <si>
    <t>61P-202-211</t>
  </si>
  <si>
    <t>61T-181-411</t>
  </si>
  <si>
    <t>61T-185-411</t>
  </si>
  <si>
    <t>61T-186-411</t>
  </si>
  <si>
    <t>61X-171-142</t>
  </si>
  <si>
    <t>61Y-171-121</t>
  </si>
  <si>
    <t>61Y-171-211</t>
  </si>
  <si>
    <t>61Y-176-121</t>
  </si>
  <si>
    <t>61Y-176-211</t>
  </si>
  <si>
    <t>61Y-176-411</t>
  </si>
  <si>
    <t>620-171-311</t>
  </si>
  <si>
    <t>620-189-221</t>
  </si>
  <si>
    <t>63C-186-311</t>
  </si>
  <si>
    <t>640-181-472</t>
  </si>
  <si>
    <t>640-184-472</t>
  </si>
  <si>
    <t>640-189-192</t>
  </si>
  <si>
    <t>640-189-211</t>
  </si>
  <si>
    <t>640-189-221</t>
  </si>
  <si>
    <t>640-204-361</t>
  </si>
  <si>
    <t>640-206-181</t>
  </si>
  <si>
    <t>640-206-211</t>
  </si>
  <si>
    <t>640-206-221</t>
  </si>
  <si>
    <t>64A-189-198</t>
  </si>
  <si>
    <t>64A-189-211</t>
  </si>
  <si>
    <t>650-171-192</t>
  </si>
  <si>
    <t>650-171-472</t>
  </si>
  <si>
    <t>650-176-411</t>
  </si>
  <si>
    <t>650-177-472</t>
  </si>
  <si>
    <t>650-181-113</t>
  </si>
  <si>
    <t>650-181-151</t>
  </si>
  <si>
    <t>650-181-152</t>
  </si>
  <si>
    <t>650-181-167</t>
  </si>
  <si>
    <t>650-184-184</t>
  </si>
  <si>
    <t>650-185-472</t>
  </si>
  <si>
    <t>660-185-126</t>
  </si>
  <si>
    <t>660-201-331</t>
  </si>
  <si>
    <t>67B-181-192</t>
  </si>
  <si>
    <t>67B-181-231</t>
  </si>
  <si>
    <t>680-177-351</t>
  </si>
  <si>
    <t>680-189-418</t>
  </si>
  <si>
    <t>680-194-411</t>
  </si>
  <si>
    <t>681-181-180</t>
  </si>
  <si>
    <t>681-189-198</t>
  </si>
  <si>
    <t>681-189-211</t>
  </si>
  <si>
    <t>681-189-221</t>
  </si>
  <si>
    <t>681-189-459</t>
  </si>
  <si>
    <t>68C-176-151</t>
  </si>
  <si>
    <t>68C-188-311</t>
  </si>
  <si>
    <t>68C-188-411</t>
  </si>
  <si>
    <t>690-176-392</t>
  </si>
  <si>
    <t>690-185-121</t>
  </si>
  <si>
    <t>690-185-142</t>
  </si>
  <si>
    <t>690-185-211</t>
  </si>
  <si>
    <t>690-185-221</t>
  </si>
  <si>
    <t>690-185-231</t>
  </si>
  <si>
    <t>700-171-163</t>
  </si>
  <si>
    <t>70A-181-198</t>
  </si>
  <si>
    <t>70A-181-211</t>
  </si>
  <si>
    <t>710-173-317</t>
  </si>
  <si>
    <t>710-181-188</t>
  </si>
  <si>
    <t>710-201-312</t>
  </si>
  <si>
    <t>710-201-331</t>
  </si>
  <si>
    <t>720-181-312</t>
  </si>
  <si>
    <t>720-185-317</t>
  </si>
  <si>
    <t>730-181-133</t>
  </si>
  <si>
    <t>73B-185-121</t>
  </si>
  <si>
    <t>73B-185-142</t>
  </si>
  <si>
    <t>73B-185-211</t>
  </si>
  <si>
    <t>73B-185-221</t>
  </si>
  <si>
    <t>73B-185-231</t>
  </si>
  <si>
    <t>740-171-141</t>
  </si>
  <si>
    <t>740-171-326</t>
  </si>
  <si>
    <t>740-171-532</t>
  </si>
  <si>
    <t>740-171-551</t>
  </si>
  <si>
    <t>740-173-311</t>
  </si>
  <si>
    <t>740-185-331</t>
  </si>
  <si>
    <t>740-185-411</t>
  </si>
  <si>
    <t>740-185-418</t>
  </si>
  <si>
    <t>740-186-142</t>
  </si>
  <si>
    <t>740-189-199</t>
  </si>
  <si>
    <t>750-171-343</t>
  </si>
  <si>
    <t>750-177-192</t>
  </si>
  <si>
    <t>760-184-327</t>
  </si>
  <si>
    <t>761-173-311</t>
  </si>
  <si>
    <t>780-171-523</t>
  </si>
  <si>
    <t>790-181-189</t>
  </si>
  <si>
    <t>79Z-181-114</t>
  </si>
  <si>
    <t>800-171-325</t>
  </si>
  <si>
    <t>800-177-461</t>
  </si>
  <si>
    <t>800-183-331</t>
  </si>
  <si>
    <t>800-184-312</t>
  </si>
  <si>
    <t>800-184-333</t>
  </si>
  <si>
    <t>800-194-333</t>
  </si>
  <si>
    <t>810-181-189</t>
  </si>
  <si>
    <t>810-186-392</t>
  </si>
  <si>
    <t>810-189-394</t>
  </si>
  <si>
    <t>81A-171-423</t>
  </si>
  <si>
    <t>820-181-472</t>
  </si>
  <si>
    <t>820-184-472</t>
  </si>
  <si>
    <t>820-185-311</t>
  </si>
  <si>
    <t>820-189-423</t>
  </si>
  <si>
    <t>821-181-187</t>
  </si>
  <si>
    <t>830-181-171</t>
  </si>
  <si>
    <t>830-181-191</t>
  </si>
  <si>
    <t>830-181-198</t>
  </si>
  <si>
    <t>830-181-541</t>
  </si>
  <si>
    <t>830-204-392</t>
  </si>
  <si>
    <t>830-206-181</t>
  </si>
  <si>
    <t>830-206-211</t>
  </si>
  <si>
    <t>830-206-221</t>
  </si>
  <si>
    <t>840-185-181</t>
  </si>
  <si>
    <t>850-181-173</t>
  </si>
  <si>
    <t>850-189-459</t>
  </si>
  <si>
    <t>861-186-142</t>
  </si>
  <si>
    <t>861-186-211</t>
  </si>
  <si>
    <t>861-186-221</t>
  </si>
  <si>
    <t>861-186-231</t>
  </si>
  <si>
    <t>87A-186-462</t>
  </si>
  <si>
    <t>880-171-232</t>
  </si>
  <si>
    <t>880-176-232</t>
  </si>
  <si>
    <t>880-177-232</t>
  </si>
  <si>
    <t>880-181-232</t>
  </si>
  <si>
    <t>880-185-162</t>
  </si>
  <si>
    <t>880-185-232</t>
  </si>
  <si>
    <t>880-189-232</t>
  </si>
  <si>
    <t>890-181-198</t>
  </si>
  <si>
    <t>890-181-418</t>
  </si>
  <si>
    <t>90A-176-113</t>
  </si>
  <si>
    <t>90A-189-411</t>
  </si>
  <si>
    <t>90B-172-462</t>
  </si>
  <si>
    <t>90B-189-121</t>
  </si>
  <si>
    <t>90C-171-211</t>
  </si>
  <si>
    <t>90C-176-121</t>
  </si>
  <si>
    <t>910-171-181</t>
  </si>
  <si>
    <t>910-171-351</t>
  </si>
  <si>
    <t>910-193-392</t>
  </si>
  <si>
    <t>910-195-311</t>
  </si>
  <si>
    <t>91A-185-121</t>
  </si>
  <si>
    <t>91A-185-211</t>
  </si>
  <si>
    <t>91B-185-317</t>
  </si>
  <si>
    <t>920-181-189</t>
  </si>
  <si>
    <t>92B-173-317</t>
  </si>
  <si>
    <t>92B-181-121</t>
  </si>
  <si>
    <t>92B-185-121</t>
  </si>
  <si>
    <t>92B-185-211</t>
  </si>
  <si>
    <t>92F-193-418</t>
  </si>
  <si>
    <t>92P-172-221</t>
  </si>
  <si>
    <t>92R-182-121</t>
  </si>
  <si>
    <t>92R-185-311</t>
  </si>
  <si>
    <t>92T-173-317</t>
  </si>
  <si>
    <t>92W-171-121</t>
  </si>
  <si>
    <t>92W-176-121</t>
  </si>
  <si>
    <t>92W-176-211</t>
  </si>
  <si>
    <t>92W-176-411</t>
  </si>
  <si>
    <t>92W-181-462</t>
  </si>
  <si>
    <t>92W-182-462</t>
  </si>
  <si>
    <t>92W-185-121</t>
  </si>
  <si>
    <t>92W-185-192</t>
  </si>
  <si>
    <t>92Y-189-121</t>
  </si>
  <si>
    <t>92Y-189-211</t>
  </si>
  <si>
    <t>930-181-121</t>
  </si>
  <si>
    <t>930-181-142</t>
  </si>
  <si>
    <t>930-181-146</t>
  </si>
  <si>
    <t>930-181-162</t>
  </si>
  <si>
    <t>930-201-333</t>
  </si>
  <si>
    <t>93A-181-532</t>
  </si>
  <si>
    <t>93A-185-121</t>
  </si>
  <si>
    <t>93A-185-211</t>
  </si>
  <si>
    <t>93J-181-312</t>
  </si>
  <si>
    <t>93J-185-121</t>
  </si>
  <si>
    <t>93J-185-211</t>
  </si>
  <si>
    <t>93M-164-183</t>
  </si>
  <si>
    <t>93M-202-462</t>
  </si>
  <si>
    <t>93Q-185-121</t>
  </si>
  <si>
    <t>93Q-185-211</t>
  </si>
  <si>
    <t>93R-171-121</t>
  </si>
  <si>
    <t>93R-172-127</t>
  </si>
  <si>
    <t>93R-181-141</t>
  </si>
  <si>
    <t>93T-171-121</t>
  </si>
  <si>
    <t>93T-176-121</t>
  </si>
  <si>
    <t>93T-176-211</t>
  </si>
  <si>
    <t>93T-176-411</t>
  </si>
  <si>
    <t>93T-181-418</t>
  </si>
  <si>
    <t>93T-181-462</t>
  </si>
  <si>
    <t>93T-185-211</t>
  </si>
  <si>
    <t>93V-181-135</t>
  </si>
  <si>
    <t>93V-181-141</t>
  </si>
  <si>
    <t>940-185-317</t>
  </si>
  <si>
    <t>95A-171-312</t>
  </si>
  <si>
    <t>95A-185-121</t>
  </si>
  <si>
    <t>95A-185-211</t>
  </si>
  <si>
    <t>960-181-143</t>
  </si>
  <si>
    <t>96F-171-198</t>
  </si>
  <si>
    <t>980-201-333</t>
  </si>
  <si>
    <t>98B-171-541</t>
  </si>
  <si>
    <t>990-181-113</t>
  </si>
  <si>
    <t>990-181-143</t>
  </si>
  <si>
    <t>990-184-198</t>
  </si>
  <si>
    <t>990-184-211</t>
  </si>
  <si>
    <t>990-184-221</t>
  </si>
  <si>
    <t>990-185-162</t>
  </si>
  <si>
    <t>A05-175-113</t>
  </si>
  <si>
    <t>A05-175-115</t>
  </si>
  <si>
    <t>E29-175-197</t>
  </si>
  <si>
    <t>00B-ALL-229</t>
  </si>
  <si>
    <t>010-ALL-331</t>
  </si>
  <si>
    <t>11C-ALL-133</t>
  </si>
  <si>
    <t>11C-ALL-231</t>
  </si>
  <si>
    <t>11K-ALL-129_2</t>
  </si>
  <si>
    <t>13D-ALL-198</t>
  </si>
  <si>
    <t>16B-ALL-192</t>
  </si>
  <si>
    <t>170-ALL-318</t>
  </si>
  <si>
    <t>181-ALL-184</t>
  </si>
  <si>
    <t>240-ALL-172</t>
  </si>
  <si>
    <t>24B-ALL-312</t>
  </si>
  <si>
    <t>24N-ALL-142</t>
  </si>
  <si>
    <t>26B-ALL-532</t>
  </si>
  <si>
    <t>270-ALL-193</t>
  </si>
  <si>
    <t>280-ALL-331</t>
  </si>
  <si>
    <t>29A-ALL-121</t>
  </si>
  <si>
    <t>300-ALL-165</t>
  </si>
  <si>
    <t>32D-ALL-198</t>
  </si>
  <si>
    <t>330-ALL-333</t>
  </si>
  <si>
    <t>35A-ALL-143</t>
  </si>
  <si>
    <t>410-ALL-326</t>
  </si>
  <si>
    <t>41F-ALL-317</t>
  </si>
  <si>
    <t>420-ALL-142</t>
  </si>
  <si>
    <t>421-ALL-188</t>
  </si>
  <si>
    <t>440-ALL-327</t>
  </si>
  <si>
    <t>490-ALL-113</t>
  </si>
  <si>
    <t>490-ALL-152</t>
  </si>
  <si>
    <t>490-ALL-184</t>
  </si>
  <si>
    <t>490-ALL-459</t>
  </si>
  <si>
    <t>49G-ALL-198</t>
  </si>
  <si>
    <t>55A-ALL-145</t>
  </si>
  <si>
    <t>560-ALL-523</t>
  </si>
  <si>
    <t>580-ALL-198</t>
  </si>
  <si>
    <t>60B-ALL-317</t>
  </si>
  <si>
    <t>60B-ALL-459</t>
  </si>
  <si>
    <t>60N-ALL-181</t>
  </si>
  <si>
    <t>60S-ALL-162</t>
  </si>
  <si>
    <t>61N-ALL-317</t>
  </si>
  <si>
    <t>61X-ALL-142</t>
  </si>
  <si>
    <t>640-ALL-361</t>
  </si>
  <si>
    <t>650-ALL-167</t>
  </si>
  <si>
    <t>650-ALL-472</t>
  </si>
  <si>
    <t>67B-ALL-192</t>
  </si>
  <si>
    <t>67B-ALL-231</t>
  </si>
  <si>
    <t>680-ALL-351</t>
  </si>
  <si>
    <t>681-ALL-198</t>
  </si>
  <si>
    <t>68C-ALL-151</t>
  </si>
  <si>
    <t>700-ALL-163</t>
  </si>
  <si>
    <t>710-ALL-188</t>
  </si>
  <si>
    <t>710-ALL-317</t>
  </si>
  <si>
    <t>740-ALL-414</t>
  </si>
  <si>
    <t>760-ALL-327</t>
  </si>
  <si>
    <t>780-ALL-523</t>
  </si>
  <si>
    <t>790-ALL-189</t>
  </si>
  <si>
    <t>79Z-ALL-114</t>
  </si>
  <si>
    <t>800-ALL-333</t>
  </si>
  <si>
    <t>810-ALL-189</t>
  </si>
  <si>
    <t>81A-ALL-423</t>
  </si>
  <si>
    <t>821-ALL-187</t>
  </si>
  <si>
    <t>850-ALL-459</t>
  </si>
  <si>
    <t>880-ALL-232</t>
  </si>
  <si>
    <t>910-ALL-351</t>
  </si>
  <si>
    <t>91B-ALL-317</t>
  </si>
  <si>
    <t>920-ALL-189</t>
  </si>
  <si>
    <t>920-ALL-321</t>
  </si>
  <si>
    <t>920-ALL-323</t>
  </si>
  <si>
    <t>92B-ALL-317</t>
  </si>
  <si>
    <t>92P-ALL-221</t>
  </si>
  <si>
    <t>92T-ALL-317</t>
  </si>
  <si>
    <t>92W-ALL-192</t>
  </si>
  <si>
    <t>930-ALL-121</t>
  </si>
  <si>
    <t>930-ALL-146</t>
  </si>
  <si>
    <t>930-ALL-333</t>
  </si>
  <si>
    <t>93A-ALL-532</t>
  </si>
  <si>
    <t>93R-ALL-127</t>
  </si>
  <si>
    <t>93R-ALL-141</t>
  </si>
  <si>
    <t>93T-ALL-121</t>
  </si>
  <si>
    <t>93V-ALL-141</t>
  </si>
  <si>
    <t>95A-ALL-312</t>
  </si>
  <si>
    <t>980-ALL-333</t>
  </si>
  <si>
    <t>990-ALL-113</t>
  </si>
  <si>
    <t>E29-ALL-197</t>
  </si>
  <si>
    <t>ALL-164-183</t>
  </si>
  <si>
    <t>ALL-172-127</t>
  </si>
  <si>
    <t>ALL-182-317</t>
  </si>
  <si>
    <t>ALL-183-183</t>
  </si>
  <si>
    <t>ALL-184-175</t>
  </si>
  <si>
    <t>ALL-184-235</t>
  </si>
  <si>
    <t>ALL-187-198</t>
  </si>
  <si>
    <t>ALL-189-174</t>
  </si>
  <si>
    <t>ALL-189-176</t>
  </si>
  <si>
    <t>ALL-189-183</t>
  </si>
  <si>
    <t>ALL-189-332</t>
  </si>
  <si>
    <t>ALL-190-163</t>
  </si>
  <si>
    <t>ALL-202-462</t>
  </si>
  <si>
    <t>010-177-461</t>
  </si>
  <si>
    <t>010-183-411</t>
  </si>
  <si>
    <t>010-195-312</t>
  </si>
  <si>
    <t>060-181-523</t>
  </si>
  <si>
    <t>070-177-411</t>
  </si>
  <si>
    <t>070-181-333</t>
  </si>
  <si>
    <t>110-140-311</t>
  </si>
  <si>
    <t>110-140-462</t>
  </si>
  <si>
    <t>130-188-411</t>
  </si>
  <si>
    <t>130-188-418</t>
  </si>
  <si>
    <t>140-177-461</t>
  </si>
  <si>
    <t>160-194-411</t>
  </si>
  <si>
    <t>170-188-311</t>
  </si>
  <si>
    <t>180-201-312</t>
  </si>
  <si>
    <t>180-201-331</t>
  </si>
  <si>
    <t>181-181-461</t>
  </si>
  <si>
    <t>182-177-411</t>
  </si>
  <si>
    <t>182-177-542</t>
  </si>
  <si>
    <t>230-184-461</t>
  </si>
  <si>
    <t>260-171-551</t>
  </si>
  <si>
    <t>310-185-311</t>
  </si>
  <si>
    <t>320-171-423</t>
  </si>
  <si>
    <t>320-171-541</t>
  </si>
  <si>
    <t>320-181-414</t>
  </si>
  <si>
    <t>320-181-423</t>
  </si>
  <si>
    <t>390-184-411</t>
  </si>
  <si>
    <t>420-181-411</t>
  </si>
  <si>
    <t>422-171-418</t>
  </si>
  <si>
    <t>422-171-462</t>
  </si>
  <si>
    <t>491-185-411</t>
  </si>
  <si>
    <t>500-188-411</t>
  </si>
  <si>
    <t>510-171-523</t>
  </si>
  <si>
    <t>510-176-311</t>
  </si>
  <si>
    <t>510-185-461</t>
  </si>
  <si>
    <t>530-188-461</t>
  </si>
  <si>
    <t>590-185-311</t>
  </si>
  <si>
    <t>600-185-461</t>
  </si>
  <si>
    <t>600-185-462</t>
  </si>
  <si>
    <t>600-191-311</t>
  </si>
  <si>
    <t>630-185-411</t>
  </si>
  <si>
    <t>630-185-462</t>
  </si>
  <si>
    <t>640-189-311</t>
  </si>
  <si>
    <t>640-189-411</t>
  </si>
  <si>
    <t>650-187-311</t>
  </si>
  <si>
    <t>650-188-311</t>
  </si>
  <si>
    <t>670-181-459</t>
  </si>
  <si>
    <t>670-189-462</t>
  </si>
  <si>
    <t>681-189-411</t>
  </si>
  <si>
    <t>700-183-351</t>
  </si>
  <si>
    <t>700-185-318</t>
  </si>
  <si>
    <t>710-181-413</t>
  </si>
  <si>
    <t>750-186-311</t>
  </si>
  <si>
    <t>790-188-411</t>
  </si>
  <si>
    <t>790-188-461</t>
  </si>
  <si>
    <t>830-188-311</t>
  </si>
  <si>
    <t>830-188-411</t>
  </si>
  <si>
    <t>860-186-312</t>
  </si>
  <si>
    <t>860-188-311</t>
  </si>
  <si>
    <t>920-181-414</t>
  </si>
  <si>
    <t>940-191-311</t>
  </si>
  <si>
    <t>950-181-413</t>
  </si>
  <si>
    <t>980-171-461</t>
  </si>
  <si>
    <t>980-176-462</t>
  </si>
  <si>
    <t>060-ALL-523</t>
  </si>
  <si>
    <t>182-ALL-542</t>
  </si>
  <si>
    <t>260-ALL-551</t>
  </si>
  <si>
    <t>320-ALL-423</t>
  </si>
  <si>
    <t>510-ALL-523</t>
  </si>
  <si>
    <t>670-ALL-459</t>
  </si>
  <si>
    <t>700-ALL-318</t>
  </si>
  <si>
    <t>710-ALL-413</t>
  </si>
  <si>
    <t>ALL-177-542</t>
  </si>
  <si>
    <t>ALL-187-311</t>
  </si>
  <si>
    <t>Iredell Charter Academy of Arts &amp; Science</t>
  </si>
  <si>
    <t>PSU 49G - Iredell Charter Academy of Arts &amp; Science</t>
  </si>
  <si>
    <t>206-850</t>
  </si>
  <si>
    <t>00A-171-312</t>
  </si>
  <si>
    <t>00A-181-418</t>
  </si>
  <si>
    <t>010-184-392</t>
  </si>
  <si>
    <t>010-185-181</t>
  </si>
  <si>
    <t>010-195-392</t>
  </si>
  <si>
    <t>01C-181-418</t>
  </si>
  <si>
    <t>020-185-311</t>
  </si>
  <si>
    <t>020-189-394</t>
  </si>
  <si>
    <t>020-198-394</t>
  </si>
  <si>
    <t>030-171-472</t>
  </si>
  <si>
    <t>030-181-472</t>
  </si>
  <si>
    <t>040-184-392</t>
  </si>
  <si>
    <t>040-189-198</t>
  </si>
  <si>
    <t>040-189-211</t>
  </si>
  <si>
    <t>040-189-221</t>
  </si>
  <si>
    <t>050-171-163</t>
  </si>
  <si>
    <t>080-187-142</t>
  </si>
  <si>
    <t>080-187-211</t>
  </si>
  <si>
    <t>080-187-221</t>
  </si>
  <si>
    <t>080-187-231</t>
  </si>
  <si>
    <t>080-187-312</t>
  </si>
  <si>
    <t>090-181-163</t>
  </si>
  <si>
    <t>090-181-198</t>
  </si>
  <si>
    <t>090-186-333</t>
  </si>
  <si>
    <t>100-198-353</t>
  </si>
  <si>
    <t>100-201-332</t>
  </si>
  <si>
    <t>110-184-192</t>
  </si>
  <si>
    <t>110-184-198</t>
  </si>
  <si>
    <t>110-184-221</t>
  </si>
  <si>
    <t>111-176-459</t>
  </si>
  <si>
    <t>11A-189-411</t>
  </si>
  <si>
    <t>11F-181-173</t>
  </si>
  <si>
    <t>11F-181-211</t>
  </si>
  <si>
    <t>11F-181-231</t>
  </si>
  <si>
    <t>120-171-418</t>
  </si>
  <si>
    <t>132-181-461</t>
  </si>
  <si>
    <t>13A-181-541</t>
  </si>
  <si>
    <t>140-181-523</t>
  </si>
  <si>
    <t>140-185-311</t>
  </si>
  <si>
    <t>160-204-180</t>
  </si>
  <si>
    <t>160-204-193</t>
  </si>
  <si>
    <t>160-204-211</t>
  </si>
  <si>
    <t>160-204-221</t>
  </si>
  <si>
    <t>170-176-392</t>
  </si>
  <si>
    <t>170-177-392</t>
  </si>
  <si>
    <t>170-181-232</t>
  </si>
  <si>
    <t>170-185-392</t>
  </si>
  <si>
    <t>180-194-333</t>
  </si>
  <si>
    <t>181-185-311</t>
  </si>
  <si>
    <t>190-189-392</t>
  </si>
  <si>
    <t>190-189-418</t>
  </si>
  <si>
    <t>190-190-392</t>
  </si>
  <si>
    <t>190-198-392</t>
  </si>
  <si>
    <t>19A-185-121</t>
  </si>
  <si>
    <t>19A-185-211</t>
  </si>
  <si>
    <t>19B-185-121</t>
  </si>
  <si>
    <t>19B-185-211</t>
  </si>
  <si>
    <t>19C-172-541</t>
  </si>
  <si>
    <t>210-181-472</t>
  </si>
  <si>
    <t>230-177-472</t>
  </si>
  <si>
    <t>230-181-472</t>
  </si>
  <si>
    <t>230-184-472</t>
  </si>
  <si>
    <t>23A-192-311</t>
  </si>
  <si>
    <t>240-181-164</t>
  </si>
  <si>
    <t>240-189-198</t>
  </si>
  <si>
    <t>240-189-411</t>
  </si>
  <si>
    <t>241-198-353</t>
  </si>
  <si>
    <t>24B-189-198</t>
  </si>
  <si>
    <t>24B-189-211</t>
  </si>
  <si>
    <t>24B-189-411</t>
  </si>
  <si>
    <t>24B-191-311</t>
  </si>
  <si>
    <t>24B-193-311</t>
  </si>
  <si>
    <t>24N-181-541</t>
  </si>
  <si>
    <t>250-171-541</t>
  </si>
  <si>
    <t>250-181-122</t>
  </si>
  <si>
    <t>250-195-198</t>
  </si>
  <si>
    <t>250-195-211</t>
  </si>
  <si>
    <t>250-195-221</t>
  </si>
  <si>
    <t>250-204-312</t>
  </si>
  <si>
    <t>260-171-184</t>
  </si>
  <si>
    <t>260-184-331</t>
  </si>
  <si>
    <t>260-185-311</t>
  </si>
  <si>
    <t>270-171-472</t>
  </si>
  <si>
    <t>270-176-472</t>
  </si>
  <si>
    <t>270-177-472</t>
  </si>
  <si>
    <t>270-183-472</t>
  </si>
  <si>
    <t>27A-173-311</t>
  </si>
  <si>
    <t>280-171-122</t>
  </si>
  <si>
    <t>290-171-472</t>
  </si>
  <si>
    <t>290-176-472</t>
  </si>
  <si>
    <t>290-177-472</t>
  </si>
  <si>
    <t>290-181-472</t>
  </si>
  <si>
    <t>290-184-472</t>
  </si>
  <si>
    <t>300-163-472</t>
  </si>
  <si>
    <t>300-165-472</t>
  </si>
  <si>
    <t>300-167-472</t>
  </si>
  <si>
    <t>300-171-472</t>
  </si>
  <si>
    <t>300-176-472</t>
  </si>
  <si>
    <t>300-181-472</t>
  </si>
  <si>
    <t>310-163-472</t>
  </si>
  <si>
    <t>310-167-472</t>
  </si>
  <si>
    <t>310-170-472</t>
  </si>
  <si>
    <t>310-171-472</t>
  </si>
  <si>
    <t>310-176-472</t>
  </si>
  <si>
    <t>310-177-472</t>
  </si>
  <si>
    <t>310-181-472</t>
  </si>
  <si>
    <t>310-185-163</t>
  </si>
  <si>
    <t>310-185-332</t>
  </si>
  <si>
    <t>310-185-472</t>
  </si>
  <si>
    <t>310-192-472</t>
  </si>
  <si>
    <t>310-193-472</t>
  </si>
  <si>
    <t>32P-171-312</t>
  </si>
  <si>
    <t>32R-189-211</t>
  </si>
  <si>
    <t>32S-171-234</t>
  </si>
  <si>
    <t>32S-171-235</t>
  </si>
  <si>
    <t>32S-181-234</t>
  </si>
  <si>
    <t>32S-181-235</t>
  </si>
  <si>
    <t>33A-173-317</t>
  </si>
  <si>
    <t>340-184-232</t>
  </si>
  <si>
    <t>350-171-143</t>
  </si>
  <si>
    <t>350-205-311</t>
  </si>
  <si>
    <t>36C-176-131</t>
  </si>
  <si>
    <t>370-181-188</t>
  </si>
  <si>
    <t>370-181-352</t>
  </si>
  <si>
    <t>390-186-332</t>
  </si>
  <si>
    <t>39A-171-121</t>
  </si>
  <si>
    <t>410-204-392</t>
  </si>
  <si>
    <t>41M-185-121</t>
  </si>
  <si>
    <t>41M-185-211</t>
  </si>
  <si>
    <t>420-181-392</t>
  </si>
  <si>
    <t>421-184-333</t>
  </si>
  <si>
    <t>421-189-392</t>
  </si>
  <si>
    <t>42A-181-234</t>
  </si>
  <si>
    <t>42A-181-235</t>
  </si>
  <si>
    <t>430-181-171</t>
  </si>
  <si>
    <t>430-181-172</t>
  </si>
  <si>
    <t>430-181-198</t>
  </si>
  <si>
    <t>430-181-231</t>
  </si>
  <si>
    <t>430-189-172</t>
  </si>
  <si>
    <t>430-189-231</t>
  </si>
  <si>
    <t>430-189-392</t>
  </si>
  <si>
    <t>440-181-135</t>
  </si>
  <si>
    <t>440-181-392</t>
  </si>
  <si>
    <t>450-177-314</t>
  </si>
  <si>
    <t>450-177-331</t>
  </si>
  <si>
    <t>450-181-143</t>
  </si>
  <si>
    <t>460-181-197</t>
  </si>
  <si>
    <t>470-174-183</t>
  </si>
  <si>
    <t>470-174-211</t>
  </si>
  <si>
    <t>470-181-312</t>
  </si>
  <si>
    <t>470-185-162</t>
  </si>
  <si>
    <t>490-185-181</t>
  </si>
  <si>
    <t>490-186-311</t>
  </si>
  <si>
    <t>491-189-198</t>
  </si>
  <si>
    <t>491-189-211</t>
  </si>
  <si>
    <t>491-189-221</t>
  </si>
  <si>
    <t>49E-186-311</t>
  </si>
  <si>
    <t>500-181-146</t>
  </si>
  <si>
    <t>500-185-121</t>
  </si>
  <si>
    <t>50Z-172-143</t>
  </si>
  <si>
    <t>510-177-333</t>
  </si>
  <si>
    <t>510-183-392</t>
  </si>
  <si>
    <t>510-185-121</t>
  </si>
  <si>
    <t>510-185-162</t>
  </si>
  <si>
    <t>510-185-211</t>
  </si>
  <si>
    <t>510-185-221</t>
  </si>
  <si>
    <t>510-185-231</t>
  </si>
  <si>
    <t>510-194-331</t>
  </si>
  <si>
    <t>530-171-361</t>
  </si>
  <si>
    <t>530-184-198</t>
  </si>
  <si>
    <t>530-185-142</t>
  </si>
  <si>
    <t>530-185-143</t>
  </si>
  <si>
    <t>530-185-147</t>
  </si>
  <si>
    <t>530-185-181</t>
  </si>
  <si>
    <t>530-185-199</t>
  </si>
  <si>
    <t>530-185-311</t>
  </si>
  <si>
    <t>530-189-192</t>
  </si>
  <si>
    <t>53C-181-121</t>
  </si>
  <si>
    <t>55A-186-121</t>
  </si>
  <si>
    <t>560-171-332</t>
  </si>
  <si>
    <t>570-206-181</t>
  </si>
  <si>
    <t>570-206-211</t>
  </si>
  <si>
    <t>570-206-221</t>
  </si>
  <si>
    <t>600-184-312</t>
  </si>
  <si>
    <t>600-185-142</t>
  </si>
  <si>
    <t>600-186-132</t>
  </si>
  <si>
    <t>60B-173-311</t>
  </si>
  <si>
    <t>60B-181-164</t>
  </si>
  <si>
    <t>60B-181-313</t>
  </si>
  <si>
    <t>60B-181-462</t>
  </si>
  <si>
    <t>60B-185-135</t>
  </si>
  <si>
    <t>60D-172-317</t>
  </si>
  <si>
    <t>60D-185-121</t>
  </si>
  <si>
    <t>60D-185-231</t>
  </si>
  <si>
    <t>60L-171-234</t>
  </si>
  <si>
    <t>60L-171-235</t>
  </si>
  <si>
    <t>60L-181-234</t>
  </si>
  <si>
    <t>60L-181-235</t>
  </si>
  <si>
    <t>60Z-171-180</t>
  </si>
  <si>
    <t>60Z-171-231</t>
  </si>
  <si>
    <t>610-188-333</t>
  </si>
  <si>
    <t>61M-189-121</t>
  </si>
  <si>
    <t>61M-189-211</t>
  </si>
  <si>
    <t>61M-189-312</t>
  </si>
  <si>
    <t>61M-189-418</t>
  </si>
  <si>
    <t>61S-189-411</t>
  </si>
  <si>
    <t>61T-184-331</t>
  </si>
  <si>
    <t>61V-192-311</t>
  </si>
  <si>
    <t>61W-189-198</t>
  </si>
  <si>
    <t>61W-189-211</t>
  </si>
  <si>
    <t>61Y-183-312</t>
  </si>
  <si>
    <t>620-181-326</t>
  </si>
  <si>
    <t>620-184-411</t>
  </si>
  <si>
    <t>62A-185-121</t>
  </si>
  <si>
    <t>62A-185-211</t>
  </si>
  <si>
    <t>62A-185-229</t>
  </si>
  <si>
    <t>62A-185-231</t>
  </si>
  <si>
    <t>62A-189-198</t>
  </si>
  <si>
    <t>62A-189-211</t>
  </si>
  <si>
    <t>630-186-162</t>
  </si>
  <si>
    <t>630-187-411</t>
  </si>
  <si>
    <t>630-189-221</t>
  </si>
  <si>
    <t>630-194-333</t>
  </si>
  <si>
    <t>640-204-180</t>
  </si>
  <si>
    <t>640-204-193</t>
  </si>
  <si>
    <t>640-204-211</t>
  </si>
  <si>
    <t>640-204-221</t>
  </si>
  <si>
    <t>65C-189-126</t>
  </si>
  <si>
    <t>65C-189-211</t>
  </si>
  <si>
    <t>65F-202-116</t>
  </si>
  <si>
    <t>65G-181-162</t>
  </si>
  <si>
    <t>65G-181-173</t>
  </si>
  <si>
    <t>65G-181-231</t>
  </si>
  <si>
    <t>65G-181-461</t>
  </si>
  <si>
    <t>65G-189-413</t>
  </si>
  <si>
    <t>65G-202-413</t>
  </si>
  <si>
    <t>65Z-181-181</t>
  </si>
  <si>
    <t>65Z-181-311</t>
  </si>
  <si>
    <t>66A-171-234</t>
  </si>
  <si>
    <t>66A-171-235</t>
  </si>
  <si>
    <t>66A-181-234</t>
  </si>
  <si>
    <t>66A-181-235</t>
  </si>
  <si>
    <t>670-185-121</t>
  </si>
  <si>
    <t>670-185-211</t>
  </si>
  <si>
    <t>670-185-221</t>
  </si>
  <si>
    <t>670-185-231</t>
  </si>
  <si>
    <t>670-185-392</t>
  </si>
  <si>
    <t>680-178-418</t>
  </si>
  <si>
    <t>680-185-131</t>
  </si>
  <si>
    <t>680-185-211</t>
  </si>
  <si>
    <t>680-185-221</t>
  </si>
  <si>
    <t>680-185-231</t>
  </si>
  <si>
    <t>680-189-198</t>
  </si>
  <si>
    <t>680-189-199</t>
  </si>
  <si>
    <t>680-189-211</t>
  </si>
  <si>
    <t>680-189-221</t>
  </si>
  <si>
    <t>690-189-459</t>
  </si>
  <si>
    <t>710-185-165</t>
  </si>
  <si>
    <t>710-185-198</t>
  </si>
  <si>
    <t>710-185-311</t>
  </si>
  <si>
    <t>710-186-411</t>
  </si>
  <si>
    <t>710-186-418</t>
  </si>
  <si>
    <t>720-173-311</t>
  </si>
  <si>
    <t>720-181-147</t>
  </si>
  <si>
    <t>720-189-198</t>
  </si>
  <si>
    <t>720-189-211</t>
  </si>
  <si>
    <t>720-189-221</t>
  </si>
  <si>
    <t>720-189-392</t>
  </si>
  <si>
    <t>740-171-333</t>
  </si>
  <si>
    <t>740-171-414</t>
  </si>
  <si>
    <t>740-181-312</t>
  </si>
  <si>
    <t>74Z-171-131</t>
  </si>
  <si>
    <t>74Z-171-142</t>
  </si>
  <si>
    <t>750-171-472</t>
  </si>
  <si>
    <t>750-176-472</t>
  </si>
  <si>
    <t>750-177-472</t>
  </si>
  <si>
    <t>760-181-166</t>
  </si>
  <si>
    <t>760-185-167</t>
  </si>
  <si>
    <t>780-181-523</t>
  </si>
  <si>
    <t>780-184-192</t>
  </si>
  <si>
    <t>780-184-211</t>
  </si>
  <si>
    <t>780-184-221</t>
  </si>
  <si>
    <t>780-195-312</t>
  </si>
  <si>
    <t>78B-185-121</t>
  </si>
  <si>
    <t>78B-185-211</t>
  </si>
  <si>
    <t>78B-185-221</t>
  </si>
  <si>
    <t>78B-185-231</t>
  </si>
  <si>
    <t>790-171-472</t>
  </si>
  <si>
    <t>790-177-351</t>
  </si>
  <si>
    <t>790-177-472</t>
  </si>
  <si>
    <t>790-181-198</t>
  </si>
  <si>
    <t>790-181-472</t>
  </si>
  <si>
    <t>790-188-162</t>
  </si>
  <si>
    <t>790-188-211</t>
  </si>
  <si>
    <t>790-188-392</t>
  </si>
  <si>
    <t>790-198-392</t>
  </si>
  <si>
    <t>800-177-196</t>
  </si>
  <si>
    <t>800-177-418</t>
  </si>
  <si>
    <t>80C-171-532</t>
  </si>
  <si>
    <t>820-184-332</t>
  </si>
  <si>
    <t>821-189-331</t>
  </si>
  <si>
    <t>830-191-392</t>
  </si>
  <si>
    <t>830-196-392</t>
  </si>
  <si>
    <t>84B-185-461</t>
  </si>
  <si>
    <t>850-181-311</t>
  </si>
  <si>
    <t>850-185-411</t>
  </si>
  <si>
    <t>850-206-181</t>
  </si>
  <si>
    <t>850-206-211</t>
  </si>
  <si>
    <t>850-206-221</t>
  </si>
  <si>
    <t>861-173-311</t>
  </si>
  <si>
    <t>870-185-311</t>
  </si>
  <si>
    <t>88A-192-311</t>
  </si>
  <si>
    <t>88A-193-418</t>
  </si>
  <si>
    <t>890-186-162</t>
  </si>
  <si>
    <t>890-201-181</t>
  </si>
  <si>
    <t>890-201-211</t>
  </si>
  <si>
    <t>890-201-221</t>
  </si>
  <si>
    <t>900-177-192</t>
  </si>
  <si>
    <t>900-181-199</t>
  </si>
  <si>
    <t>900-185-317</t>
  </si>
  <si>
    <t>90A-189-231</t>
  </si>
  <si>
    <t>920-171-321</t>
  </si>
  <si>
    <t>920-171-323</t>
  </si>
  <si>
    <t>92P-182-121</t>
  </si>
  <si>
    <t>92P-182-211</t>
  </si>
  <si>
    <t>92P-182-221</t>
  </si>
  <si>
    <t>92P-182-231</t>
  </si>
  <si>
    <t>92P-185-121</t>
  </si>
  <si>
    <t>92P-185-211</t>
  </si>
  <si>
    <t>92P-185-221</t>
  </si>
  <si>
    <t>92P-185-231</t>
  </si>
  <si>
    <t>92Y-182-311</t>
  </si>
  <si>
    <t>930-201-163</t>
  </si>
  <si>
    <t>93A-171-143</t>
  </si>
  <si>
    <t>93A-171-211</t>
  </si>
  <si>
    <t>93A-171-221</t>
  </si>
  <si>
    <t>93Q-186-411</t>
  </si>
  <si>
    <t>94Z-185-311</t>
  </si>
  <si>
    <t>970-189-199</t>
  </si>
  <si>
    <t>980-185-311</t>
  </si>
  <si>
    <t>980-201-192</t>
  </si>
  <si>
    <t>980-201-221</t>
  </si>
  <si>
    <t>98A-140-311</t>
  </si>
  <si>
    <t>990-185-189</t>
  </si>
  <si>
    <t>995-178-418</t>
  </si>
  <si>
    <t>C18-175-146</t>
  </si>
  <si>
    <t>C18-175-311</t>
  </si>
  <si>
    <t>C18-175-321</t>
  </si>
  <si>
    <t>C18-175-451</t>
  </si>
  <si>
    <t>C18-175-462</t>
  </si>
  <si>
    <t>C62-175-143</t>
  </si>
  <si>
    <t>C62-175-231</t>
  </si>
  <si>
    <t>E28-175-231</t>
  </si>
  <si>
    <t>E30-175-115</t>
  </si>
  <si>
    <t>00A-ALL-312</t>
  </si>
  <si>
    <t>080-ALL-142</t>
  </si>
  <si>
    <t>100-ALL-353</t>
  </si>
  <si>
    <t>11F-ALL-173</t>
  </si>
  <si>
    <t>11F-ALL-231</t>
  </si>
  <si>
    <t>140-ALL-523</t>
  </si>
  <si>
    <t>160-ALL-193</t>
  </si>
  <si>
    <t>170-ALL-232</t>
  </si>
  <si>
    <t>19C-ALL-541</t>
  </si>
  <si>
    <t>240-ALL-198</t>
  </si>
  <si>
    <t>241-ALL-353</t>
  </si>
  <si>
    <t>24B-ALL-198</t>
  </si>
  <si>
    <t>24N-ALL-541</t>
  </si>
  <si>
    <t>250-ALL-122</t>
  </si>
  <si>
    <t>280-ALL-122</t>
  </si>
  <si>
    <t>300-ALL-472</t>
  </si>
  <si>
    <t>310-ALL-472</t>
  </si>
  <si>
    <t>32P-ALL-312</t>
  </si>
  <si>
    <t>32S-ALL-234</t>
  </si>
  <si>
    <t>32S-ALL-235</t>
  </si>
  <si>
    <t>370-ALL-188</t>
  </si>
  <si>
    <t>370-ALL-352</t>
  </si>
  <si>
    <t>42A-ALL-234</t>
  </si>
  <si>
    <t>42A-ALL-235</t>
  </si>
  <si>
    <t>460-ALL-197</t>
  </si>
  <si>
    <t>470-ALL-183</t>
  </si>
  <si>
    <t>491-ALL-198</t>
  </si>
  <si>
    <t>510-ALL-333</t>
  </si>
  <si>
    <t>530-ALL-147</t>
  </si>
  <si>
    <t>530-ALL-361</t>
  </si>
  <si>
    <t>60B-ALL-164</t>
  </si>
  <si>
    <t>60B-ALL-313</t>
  </si>
  <si>
    <t>60D-ALL-317</t>
  </si>
  <si>
    <t>60L-ALL-234</t>
  </si>
  <si>
    <t>60L-ALL-235</t>
  </si>
  <si>
    <t>61M-ALL-312</t>
  </si>
  <si>
    <t>61T-ALL-331</t>
  </si>
  <si>
    <t>61W-ALL-198</t>
  </si>
  <si>
    <t>620-ALL-326</t>
  </si>
  <si>
    <t>640-ALL-193</t>
  </si>
  <si>
    <t>65C-ALL-126</t>
  </si>
  <si>
    <t>65G-ALL-162</t>
  </si>
  <si>
    <t>65G-ALL-173</t>
  </si>
  <si>
    <t>66A-ALL-234</t>
  </si>
  <si>
    <t>66A-ALL-235</t>
  </si>
  <si>
    <t>690-ALL-459</t>
  </si>
  <si>
    <t>74Z-ALL-142</t>
  </si>
  <si>
    <t>760-ALL-166</t>
  </si>
  <si>
    <t>78B-ALL-221</t>
  </si>
  <si>
    <t>78B-ALL-231</t>
  </si>
  <si>
    <t>790-ALL-351</t>
  </si>
  <si>
    <t>80C-ALL-532</t>
  </si>
  <si>
    <t>850-ALL-181</t>
  </si>
  <si>
    <t>890-ALL-162</t>
  </si>
  <si>
    <t>900-ALL-199</t>
  </si>
  <si>
    <t>92P-ALL-231</t>
  </si>
  <si>
    <t>930-ALL-163</t>
  </si>
  <si>
    <t>93A-ALL-143</t>
  </si>
  <si>
    <t>990-ALL-189</t>
  </si>
  <si>
    <t>C18-ALL-146</t>
  </si>
  <si>
    <t>C18-ALL-311</t>
  </si>
  <si>
    <t>C18-ALL-462</t>
  </si>
  <si>
    <t>C62-ALL-143</t>
  </si>
  <si>
    <t>C62-ALL-231</t>
  </si>
  <si>
    <t>E28-ALL-231</t>
  </si>
  <si>
    <t>E30-ALL-115</t>
  </si>
  <si>
    <t>ALL-175-143</t>
  </si>
  <si>
    <t>ALL-185-189</t>
  </si>
  <si>
    <t>ALL-186-333</t>
  </si>
  <si>
    <t>ALL-187-142</t>
  </si>
  <si>
    <t>ALL-187-312</t>
  </si>
  <si>
    <t>ALL-188-162</t>
  </si>
  <si>
    <t>ALL-192-472</t>
  </si>
  <si>
    <t>ALL-193-472</t>
  </si>
  <si>
    <t>ALL-194-331</t>
  </si>
  <si>
    <t>ALL-198-394</t>
  </si>
  <si>
    <t>ALL-202-116</t>
  </si>
  <si>
    <t>850-206</t>
  </si>
  <si>
    <t>35C</t>
  </si>
  <si>
    <t>020-188-411</t>
  </si>
  <si>
    <t>110-188-311</t>
  </si>
  <si>
    <t>111-177-461</t>
  </si>
  <si>
    <t>111-188-411</t>
  </si>
  <si>
    <t>130-176-462</t>
  </si>
  <si>
    <t>130-186-312</t>
  </si>
  <si>
    <t>140-184-331</t>
  </si>
  <si>
    <t>200-181-411</t>
  </si>
  <si>
    <t>200-194-333</t>
  </si>
  <si>
    <t>220-181-532</t>
  </si>
  <si>
    <t>260-171-327</t>
  </si>
  <si>
    <t>260-176-342</t>
  </si>
  <si>
    <t>270-183-312</t>
  </si>
  <si>
    <t>320-194-411</t>
  </si>
  <si>
    <t>340-185-411</t>
  </si>
  <si>
    <t>340-189-411</t>
  </si>
  <si>
    <t>410-183-311</t>
  </si>
  <si>
    <t>410-188-461</t>
  </si>
  <si>
    <t>440-177-411</t>
  </si>
  <si>
    <t>450-184-411</t>
  </si>
  <si>
    <t>480-186-411</t>
  </si>
  <si>
    <t>510-177-462</t>
  </si>
  <si>
    <t>510-184-331</t>
  </si>
  <si>
    <t>530-177-461</t>
  </si>
  <si>
    <t>550-176-311</t>
  </si>
  <si>
    <t>600-171-414</t>
  </si>
  <si>
    <t>620-176-411</t>
  </si>
  <si>
    <t>630-177-462</t>
  </si>
  <si>
    <t>630-185-461</t>
  </si>
  <si>
    <t>670-177-461</t>
  </si>
  <si>
    <t>670-183-462</t>
  </si>
  <si>
    <t>680-188-311</t>
  </si>
  <si>
    <t>680-188-411</t>
  </si>
  <si>
    <t>710-173-311</t>
  </si>
  <si>
    <t>761-181-411</t>
  </si>
  <si>
    <t>770-177-411</t>
  </si>
  <si>
    <t>861-188-418</t>
  </si>
  <si>
    <t>910-173-311</t>
  </si>
  <si>
    <t>910-176-411</t>
  </si>
  <si>
    <t>920-188-311</t>
  </si>
  <si>
    <t>940-181-413</t>
  </si>
  <si>
    <t>600-ALL-414</t>
  </si>
  <si>
    <t>ALL-176-342</t>
  </si>
  <si>
    <t>Wake Preparatory Academy</t>
  </si>
  <si>
    <t>PSU 35C - Wake Preparatory Academy</t>
  </si>
  <si>
    <t>Key(PSU-PRC)</t>
  </si>
  <si>
    <t>Valor Preparatory Academy</t>
  </si>
  <si>
    <t>PSU 13B - Valor Preparatory Academy</t>
  </si>
  <si>
    <t>206-720</t>
  </si>
  <si>
    <t>720-206</t>
  </si>
  <si>
    <t>00B-184-312</t>
  </si>
  <si>
    <t>010-185-162</t>
  </si>
  <si>
    <t>010-186-121</t>
  </si>
  <si>
    <t>010-186-181</t>
  </si>
  <si>
    <t>010-186-211</t>
  </si>
  <si>
    <t>010-186-221</t>
  </si>
  <si>
    <t>010-186-231</t>
  </si>
  <si>
    <t>01B-185-121</t>
  </si>
  <si>
    <t>01B-185-211</t>
  </si>
  <si>
    <t>020-177-461</t>
  </si>
  <si>
    <t>020-181-131</t>
  </si>
  <si>
    <t>020-181-152</t>
  </si>
  <si>
    <t>020-183-332</t>
  </si>
  <si>
    <t>020-188-392</t>
  </si>
  <si>
    <t>030-183-312</t>
  </si>
  <si>
    <t>040-181-148</t>
  </si>
  <si>
    <t>040-185-181</t>
  </si>
  <si>
    <t>040-186-181</t>
  </si>
  <si>
    <t>040-189-392</t>
  </si>
  <si>
    <t>040-195-181</t>
  </si>
  <si>
    <t>060-171-184</t>
  </si>
  <si>
    <t>070-178-392</t>
  </si>
  <si>
    <t>070-183-392</t>
  </si>
  <si>
    <t>070-196-392</t>
  </si>
  <si>
    <t>080-187-332</t>
  </si>
  <si>
    <t>090-181-121</t>
  </si>
  <si>
    <t>090-181-312</t>
  </si>
  <si>
    <t>090-181-423</t>
  </si>
  <si>
    <t>090-186-143</t>
  </si>
  <si>
    <t>090-186-211</t>
  </si>
  <si>
    <t>100-174-183</t>
  </si>
  <si>
    <t>100-174-221</t>
  </si>
  <si>
    <t>10A-171-211</t>
  </si>
  <si>
    <t>10A-186-411</t>
  </si>
  <si>
    <t>10B-186-411</t>
  </si>
  <si>
    <t>110-176-472</t>
  </si>
  <si>
    <t>110-177-472</t>
  </si>
  <si>
    <t>110-181-472</t>
  </si>
  <si>
    <t>110-184-144</t>
  </si>
  <si>
    <t>110-184-472</t>
  </si>
  <si>
    <t>110-185-472</t>
  </si>
  <si>
    <t>110-186-472</t>
  </si>
  <si>
    <t>111-173-311</t>
  </si>
  <si>
    <t>111-183-332</t>
  </si>
  <si>
    <t>111-184-312</t>
  </si>
  <si>
    <t>111-189-311</t>
  </si>
  <si>
    <t>11C-182-141</t>
  </si>
  <si>
    <t>11D-171-127</t>
  </si>
  <si>
    <t>11D-185-121</t>
  </si>
  <si>
    <t>11D-185-211</t>
  </si>
  <si>
    <t>11D-185-229</t>
  </si>
  <si>
    <t>11D-185-231</t>
  </si>
  <si>
    <t>11F-181-121</t>
  </si>
  <si>
    <t>11F-181-142</t>
  </si>
  <si>
    <t>120-176-411</t>
  </si>
  <si>
    <t>120-177-461</t>
  </si>
  <si>
    <t>120-181-116</t>
  </si>
  <si>
    <t>130-185-121</t>
  </si>
  <si>
    <t>130-185-221</t>
  </si>
  <si>
    <t>130-185-231</t>
  </si>
  <si>
    <t>130-188-198</t>
  </si>
  <si>
    <t>130-188-211</t>
  </si>
  <si>
    <t>130-188-221</t>
  </si>
  <si>
    <t>130-194-311</t>
  </si>
  <si>
    <t>132-189-198</t>
  </si>
  <si>
    <t>132-204-193</t>
  </si>
  <si>
    <t>132-204-211</t>
  </si>
  <si>
    <t>13C-188-311</t>
  </si>
  <si>
    <t>140-177-418</t>
  </si>
  <si>
    <t>140-178-418</t>
  </si>
  <si>
    <t>160-173-311</t>
  </si>
  <si>
    <t>160-181-143</t>
  </si>
  <si>
    <t>160-181-411</t>
  </si>
  <si>
    <t>160-181-523</t>
  </si>
  <si>
    <t>160-189-192</t>
  </si>
  <si>
    <t>160-189-211</t>
  </si>
  <si>
    <t>160-189-221</t>
  </si>
  <si>
    <t>180-204-180</t>
  </si>
  <si>
    <t>181-184-312</t>
  </si>
  <si>
    <t>190-183-171</t>
  </si>
  <si>
    <t>190-189-192</t>
  </si>
  <si>
    <t>190-189-198</t>
  </si>
  <si>
    <t>190-189-211</t>
  </si>
  <si>
    <t>190-189-221</t>
  </si>
  <si>
    <t>19A-182-135</t>
  </si>
  <si>
    <t>240-171-394</t>
  </si>
  <si>
    <t>240-181-394</t>
  </si>
  <si>
    <t>240-184-171</t>
  </si>
  <si>
    <t>24B-181-333</t>
  </si>
  <si>
    <t>250-186-181</t>
  </si>
  <si>
    <t>250-189-171</t>
  </si>
  <si>
    <t>250-189-172</t>
  </si>
  <si>
    <t>250-189-422</t>
  </si>
  <si>
    <t>250-195-232</t>
  </si>
  <si>
    <t>250-195-392</t>
  </si>
  <si>
    <t>250-204-392</t>
  </si>
  <si>
    <t>260-171-180</t>
  </si>
  <si>
    <t>260-171-522</t>
  </si>
  <si>
    <t>260-171-523</t>
  </si>
  <si>
    <t>260-181-394</t>
  </si>
  <si>
    <t>260-181-523</t>
  </si>
  <si>
    <t>260-185-199</t>
  </si>
  <si>
    <t>260-198-353</t>
  </si>
  <si>
    <t>270-184-311</t>
  </si>
  <si>
    <t>270-189-392</t>
  </si>
  <si>
    <t>280-194-333</t>
  </si>
  <si>
    <t>290-186-392</t>
  </si>
  <si>
    <t>290-189-392</t>
  </si>
  <si>
    <t>291-171-351</t>
  </si>
  <si>
    <t>291-173-311</t>
  </si>
  <si>
    <t>291-188-311</t>
  </si>
  <si>
    <t>292-176-392</t>
  </si>
  <si>
    <t>292-184-392</t>
  </si>
  <si>
    <t>292-185-392</t>
  </si>
  <si>
    <t>292-188-392</t>
  </si>
  <si>
    <t>292-189-392</t>
  </si>
  <si>
    <t>29A-189-418</t>
  </si>
  <si>
    <t>300-184-331</t>
  </si>
  <si>
    <t>300-186-221</t>
  </si>
  <si>
    <t>300-186-231</t>
  </si>
  <si>
    <t>320-181-162</t>
  </si>
  <si>
    <t>320-181-167</t>
  </si>
  <si>
    <t>320-184-331</t>
  </si>
  <si>
    <t>320-185-162</t>
  </si>
  <si>
    <t>320-189-192</t>
  </si>
  <si>
    <t>320-189-392</t>
  </si>
  <si>
    <t>32C-181-462</t>
  </si>
  <si>
    <t>32D-193-418</t>
  </si>
  <si>
    <t>32K-181-134</t>
  </si>
  <si>
    <t>32K-181-311</t>
  </si>
  <si>
    <t>32M-171-311</t>
  </si>
  <si>
    <t>32R-172-462</t>
  </si>
  <si>
    <t>32R-182-462</t>
  </si>
  <si>
    <t>330-186-392</t>
  </si>
  <si>
    <t>330-189-392</t>
  </si>
  <si>
    <t>33A-181-541</t>
  </si>
  <si>
    <t>340-171-146</t>
  </si>
  <si>
    <t>34D-171-233</t>
  </si>
  <si>
    <t>34D-185-121</t>
  </si>
  <si>
    <t>34D-185-211</t>
  </si>
  <si>
    <t>34H-182-532</t>
  </si>
  <si>
    <t>35A-185-121</t>
  </si>
  <si>
    <t>35A-185-211</t>
  </si>
  <si>
    <t>35A-185-221</t>
  </si>
  <si>
    <t>35A-185-231</t>
  </si>
  <si>
    <t>35A-189-198</t>
  </si>
  <si>
    <t>35A-189-211</t>
  </si>
  <si>
    <t>35A-189-221</t>
  </si>
  <si>
    <t>360-181-143</t>
  </si>
  <si>
    <t>360-181-164</t>
  </si>
  <si>
    <t>360-181-333</t>
  </si>
  <si>
    <t>360-181-459</t>
  </si>
  <si>
    <t>360-188-411</t>
  </si>
  <si>
    <t>360-189-331</t>
  </si>
  <si>
    <t>36B-173-317</t>
  </si>
  <si>
    <t>36B-181-235</t>
  </si>
  <si>
    <t>36B-181-317</t>
  </si>
  <si>
    <t>36B-186-311</t>
  </si>
  <si>
    <t>36C-182-311</t>
  </si>
  <si>
    <t>36G-185-311</t>
  </si>
  <si>
    <t>370-183-392</t>
  </si>
  <si>
    <t>370-189-392</t>
  </si>
  <si>
    <t>370-201-392</t>
  </si>
  <si>
    <t>390-176-198</t>
  </si>
  <si>
    <t>400-181-196</t>
  </si>
  <si>
    <t>400-181-319</t>
  </si>
  <si>
    <t>400-181-331</t>
  </si>
  <si>
    <t>400-184-331</t>
  </si>
  <si>
    <t>400-188-411</t>
  </si>
  <si>
    <t>410-181-146</t>
  </si>
  <si>
    <t>410-181-162</t>
  </si>
  <si>
    <t>410-195-411</t>
  </si>
  <si>
    <t>410-204-192</t>
  </si>
  <si>
    <t>410-204-211</t>
  </si>
  <si>
    <t>410-204-221</t>
  </si>
  <si>
    <t>41C-181-198</t>
  </si>
  <si>
    <t>41C-188-411</t>
  </si>
  <si>
    <t>41C-189-198</t>
  </si>
  <si>
    <t>41C-189-211</t>
  </si>
  <si>
    <t>420-185-231</t>
  </si>
  <si>
    <t>420-189-181</t>
  </si>
  <si>
    <t>420-189-211</t>
  </si>
  <si>
    <t>420-195-196</t>
  </si>
  <si>
    <t>420-195-197</t>
  </si>
  <si>
    <t>420-195-211</t>
  </si>
  <si>
    <t>420-195-221</t>
  </si>
  <si>
    <t>421-178-394</t>
  </si>
  <si>
    <t>421-184-331</t>
  </si>
  <si>
    <t>421-185-192</t>
  </si>
  <si>
    <t>421-186-312</t>
  </si>
  <si>
    <t>421-188-311</t>
  </si>
  <si>
    <t>422-171-311</t>
  </si>
  <si>
    <t>422-171-331</t>
  </si>
  <si>
    <t>422-171-351</t>
  </si>
  <si>
    <t>422-171-451</t>
  </si>
  <si>
    <t>430-181-143</t>
  </si>
  <si>
    <t>430-189-151</t>
  </si>
  <si>
    <t>430-189-175</t>
  </si>
  <si>
    <t>430-189-422</t>
  </si>
  <si>
    <t>430-189-423</t>
  </si>
  <si>
    <t>430-189-424</t>
  </si>
  <si>
    <t>430-189-425</t>
  </si>
  <si>
    <t>430-204-193</t>
  </si>
  <si>
    <t>430-204-211</t>
  </si>
  <si>
    <t>430-204-221</t>
  </si>
  <si>
    <t>440-185-199</t>
  </si>
  <si>
    <t>440-205-148</t>
  </si>
  <si>
    <t>440-205-211</t>
  </si>
  <si>
    <t>44A-186-411</t>
  </si>
  <si>
    <t>45A-189-198</t>
  </si>
  <si>
    <t>45A-189-211</t>
  </si>
  <si>
    <t>460-181-153</t>
  </si>
  <si>
    <t>460-181-183</t>
  </si>
  <si>
    <t>460-181-184</t>
  </si>
  <si>
    <t>460-181-392</t>
  </si>
  <si>
    <t>470-201-192</t>
  </si>
  <si>
    <t>470-201-211</t>
  </si>
  <si>
    <t>470-201-221</t>
  </si>
  <si>
    <t>470-201-361</t>
  </si>
  <si>
    <t>480-181-532</t>
  </si>
  <si>
    <t>490-185-184</t>
  </si>
  <si>
    <t>490-186-392</t>
  </si>
  <si>
    <t>490-188-411</t>
  </si>
  <si>
    <t>500-186-142</t>
  </si>
  <si>
    <t>500-186-211</t>
  </si>
  <si>
    <t>500-186-221</t>
  </si>
  <si>
    <t>500-186-231</t>
  </si>
  <si>
    <t>500-188-311</t>
  </si>
  <si>
    <t>50A-188-131</t>
  </si>
  <si>
    <t>50A-189-113</t>
  </si>
  <si>
    <t>50A-202-121</t>
  </si>
  <si>
    <t>50Z-182-211</t>
  </si>
  <si>
    <t>50Z-182-221</t>
  </si>
  <si>
    <t>51A-181-461</t>
  </si>
  <si>
    <t>51A-185-121</t>
  </si>
  <si>
    <t>51A-185-211</t>
  </si>
  <si>
    <t>520-171-422</t>
  </si>
  <si>
    <t>520-171-423</t>
  </si>
  <si>
    <t>530-185-167</t>
  </si>
  <si>
    <t>530-185-462</t>
  </si>
  <si>
    <t>530-188-312</t>
  </si>
  <si>
    <t>540-173-317</t>
  </si>
  <si>
    <t>540-189-147</t>
  </si>
  <si>
    <t>540-189-171</t>
  </si>
  <si>
    <t>540-189-172</t>
  </si>
  <si>
    <t>540-189-198</t>
  </si>
  <si>
    <t>540-189-211</t>
  </si>
  <si>
    <t>540-189-221</t>
  </si>
  <si>
    <t>540-189-231</t>
  </si>
  <si>
    <t>550-176-418</t>
  </si>
  <si>
    <t>550-181-143</t>
  </si>
  <si>
    <t>560-171-188</t>
  </si>
  <si>
    <t>570-176-312</t>
  </si>
  <si>
    <t>570-181-173</t>
  </si>
  <si>
    <t>570-189-411</t>
  </si>
  <si>
    <t>590-171-163</t>
  </si>
  <si>
    <t>590-171-181</t>
  </si>
  <si>
    <t>590-184-331</t>
  </si>
  <si>
    <t>590-189-411</t>
  </si>
  <si>
    <t>600-181-332</t>
  </si>
  <si>
    <t>600-189-198</t>
  </si>
  <si>
    <t>600-189-211</t>
  </si>
  <si>
    <t>600-189-221</t>
  </si>
  <si>
    <t>600-189-232</t>
  </si>
  <si>
    <t>60B-140-462</t>
  </si>
  <si>
    <t>60B-188-311</t>
  </si>
  <si>
    <t>60D-172-163</t>
  </si>
  <si>
    <t>60G-181-183</t>
  </si>
  <si>
    <t>60I-189-191</t>
  </si>
  <si>
    <t>60S-189-143</t>
  </si>
  <si>
    <t>60U-181-418</t>
  </si>
  <si>
    <t>60Z-171-142</t>
  </si>
  <si>
    <t>60Z-171-229</t>
  </si>
  <si>
    <t>60Z-171-411</t>
  </si>
  <si>
    <t>60Z-185-411</t>
  </si>
  <si>
    <t>610-188-411</t>
  </si>
  <si>
    <t>610-188-461</t>
  </si>
  <si>
    <t>61L-170-211</t>
  </si>
  <si>
    <t>61S-185-121</t>
  </si>
  <si>
    <t>61S-185-211</t>
  </si>
  <si>
    <t>61T-181-522</t>
  </si>
  <si>
    <t>61X-185-121</t>
  </si>
  <si>
    <t>61Y-181-411</t>
  </si>
  <si>
    <t>620-176-333</t>
  </si>
  <si>
    <t>620-184-180</t>
  </si>
  <si>
    <t>620-184-211</t>
  </si>
  <si>
    <t>620-188-411</t>
  </si>
  <si>
    <t>630-171-392</t>
  </si>
  <si>
    <t>630-171-472</t>
  </si>
  <si>
    <t>630-176-392</t>
  </si>
  <si>
    <t>630-177-392</t>
  </si>
  <si>
    <t>630-177-472</t>
  </si>
  <si>
    <t>630-181-392</t>
  </si>
  <si>
    <t>630-181-472</t>
  </si>
  <si>
    <t>630-183-392</t>
  </si>
  <si>
    <t>630-183-472</t>
  </si>
  <si>
    <t>630-184-392</t>
  </si>
  <si>
    <t>630-185-392</t>
  </si>
  <si>
    <t>630-186-392</t>
  </si>
  <si>
    <t>630-187-392</t>
  </si>
  <si>
    <t>630-189-392</t>
  </si>
  <si>
    <t>630-191-311</t>
  </si>
  <si>
    <t>630-194-392</t>
  </si>
  <si>
    <t>640-184-192</t>
  </si>
  <si>
    <t>640-184-221</t>
  </si>
  <si>
    <t>64A-185-211</t>
  </si>
  <si>
    <t>650-173-311</t>
  </si>
  <si>
    <t>650-178-392</t>
  </si>
  <si>
    <t>650-204-392</t>
  </si>
  <si>
    <t>65C-186-411</t>
  </si>
  <si>
    <t>65D-182-131</t>
  </si>
  <si>
    <t>65D-182-211</t>
  </si>
  <si>
    <t>65D-182-311</t>
  </si>
  <si>
    <t>65H-185-135</t>
  </si>
  <si>
    <t>670-177-333</t>
  </si>
  <si>
    <t>670-177-342</t>
  </si>
  <si>
    <t>67B-181-126</t>
  </si>
  <si>
    <t>680-185-135</t>
  </si>
  <si>
    <t>681-173-311</t>
  </si>
  <si>
    <t>681-185-121</t>
  </si>
  <si>
    <t>681-185-135</t>
  </si>
  <si>
    <t>681-185-211</t>
  </si>
  <si>
    <t>681-185-221</t>
  </si>
  <si>
    <t>681-185-231</t>
  </si>
  <si>
    <t>690-173-311</t>
  </si>
  <si>
    <t>690-177-411</t>
  </si>
  <si>
    <t>690-178-418</t>
  </si>
  <si>
    <t>69A-181-189</t>
  </si>
  <si>
    <t>700-171-144</t>
  </si>
  <si>
    <t>700-171-318</t>
  </si>
  <si>
    <t>700-186-142</t>
  </si>
  <si>
    <t>700-186-211</t>
  </si>
  <si>
    <t>700-186-221</t>
  </si>
  <si>
    <t>70A-177-411</t>
  </si>
  <si>
    <t>70A-181-411</t>
  </si>
  <si>
    <t>70A-182-411</t>
  </si>
  <si>
    <t>720-181-172</t>
  </si>
  <si>
    <t>720-206-181</t>
  </si>
  <si>
    <t>720-206-211</t>
  </si>
  <si>
    <t>720-206-221</t>
  </si>
  <si>
    <t>730-171-472</t>
  </si>
  <si>
    <t>730-177-472</t>
  </si>
  <si>
    <t>730-178-472</t>
  </si>
  <si>
    <t>730-181-472</t>
  </si>
  <si>
    <t>730-185-311</t>
  </si>
  <si>
    <t>730-189-198</t>
  </si>
  <si>
    <t>730-189-211</t>
  </si>
  <si>
    <t>730-189-221</t>
  </si>
  <si>
    <t>73A-192-311</t>
  </si>
  <si>
    <t>73B-172-311</t>
  </si>
  <si>
    <t>73B-172-541</t>
  </si>
  <si>
    <t>73B-173-317</t>
  </si>
  <si>
    <t>740-176-392</t>
  </si>
  <si>
    <t>740-189-331</t>
  </si>
  <si>
    <t>740-195-392</t>
  </si>
  <si>
    <t>74Z-185-462</t>
  </si>
  <si>
    <t>750-181-162</t>
  </si>
  <si>
    <t>750-204-361</t>
  </si>
  <si>
    <t>760-177-311</t>
  </si>
  <si>
    <t>760-181-331</t>
  </si>
  <si>
    <t>760-181-423</t>
  </si>
  <si>
    <t>761-176-472</t>
  </si>
  <si>
    <t>761-177-472</t>
  </si>
  <si>
    <t>761-181-146</t>
  </si>
  <si>
    <t>761-181-152</t>
  </si>
  <si>
    <t>761-181-472</t>
  </si>
  <si>
    <t>761-185-472</t>
  </si>
  <si>
    <t>770-176-472</t>
  </si>
  <si>
    <t>770-183-472</t>
  </si>
  <si>
    <t>780-193-418</t>
  </si>
  <si>
    <t>790-181-184</t>
  </si>
  <si>
    <t>790-181-413</t>
  </si>
  <si>
    <t>790-185-132</t>
  </si>
  <si>
    <t>79Z-181-116</t>
  </si>
  <si>
    <t>800-171-523</t>
  </si>
  <si>
    <t>800-177-333</t>
  </si>
  <si>
    <t>800-188-311</t>
  </si>
  <si>
    <t>810-176-472</t>
  </si>
  <si>
    <t>810-177-472</t>
  </si>
  <si>
    <t>810-184-472</t>
  </si>
  <si>
    <t>81B-171-131</t>
  </si>
  <si>
    <t>820-185-231</t>
  </si>
  <si>
    <t>820-185-318</t>
  </si>
  <si>
    <t>820-188-333</t>
  </si>
  <si>
    <t>820-198-353</t>
  </si>
  <si>
    <t>840-185-311</t>
  </si>
  <si>
    <t>840-186-121</t>
  </si>
  <si>
    <t>840-186-211</t>
  </si>
  <si>
    <t>840-186-221</t>
  </si>
  <si>
    <t>840-186-231</t>
  </si>
  <si>
    <t>84B-188-411</t>
  </si>
  <si>
    <t>84B-189-418</t>
  </si>
  <si>
    <t>850-171-175</t>
  </si>
  <si>
    <t>850-171-311</t>
  </si>
  <si>
    <t>860-181-311</t>
  </si>
  <si>
    <t>862-189-198</t>
  </si>
  <si>
    <t>862-189-211</t>
  </si>
  <si>
    <t>862-189-221</t>
  </si>
  <si>
    <t>870-171-192</t>
  </si>
  <si>
    <t>870-186-221</t>
  </si>
  <si>
    <t>870-186-231</t>
  </si>
  <si>
    <t>87A-173-317</t>
  </si>
  <si>
    <t>880-171-472</t>
  </si>
  <si>
    <t>880-176-472</t>
  </si>
  <si>
    <t>880-181-472</t>
  </si>
  <si>
    <t>880-184-131</t>
  </si>
  <si>
    <t>880-184-221</t>
  </si>
  <si>
    <t>880-184-231</t>
  </si>
  <si>
    <t>880-184-472</t>
  </si>
  <si>
    <t>880-188-411</t>
  </si>
  <si>
    <t>890-173-317</t>
  </si>
  <si>
    <t>890-181-392</t>
  </si>
  <si>
    <t>900-181-145</t>
  </si>
  <si>
    <t>90A-172-121</t>
  </si>
  <si>
    <t>90A-172-183</t>
  </si>
  <si>
    <t>90A-182-311</t>
  </si>
  <si>
    <t>90A-185-121</t>
  </si>
  <si>
    <t>90A-185-183</t>
  </si>
  <si>
    <t>90A-185-211</t>
  </si>
  <si>
    <t>90A-185-229</t>
  </si>
  <si>
    <t>90A-185-231</t>
  </si>
  <si>
    <t>90B-182-141</t>
  </si>
  <si>
    <t>90B-185-411</t>
  </si>
  <si>
    <t>90D-171-142</t>
  </si>
  <si>
    <t>90D-171-211</t>
  </si>
  <si>
    <t>910-181-312</t>
  </si>
  <si>
    <t>910-181-462</t>
  </si>
  <si>
    <t>910-181-472</t>
  </si>
  <si>
    <t>910-184-331</t>
  </si>
  <si>
    <t>910-185-472</t>
  </si>
  <si>
    <t>920-185-113</t>
  </si>
  <si>
    <t>920-185-121</t>
  </si>
  <si>
    <t>920-185-135</t>
  </si>
  <si>
    <t>920-185-142</t>
  </si>
  <si>
    <t>920-185-145</t>
  </si>
  <si>
    <t>920-185-162</t>
  </si>
  <si>
    <t>920-185-165</t>
  </si>
  <si>
    <t>920-185-167</t>
  </si>
  <si>
    <t>920-185-181</t>
  </si>
  <si>
    <t>920-185-184</t>
  </si>
  <si>
    <t>920-185-231</t>
  </si>
  <si>
    <t>920-185-234</t>
  </si>
  <si>
    <t>920-189-198</t>
  </si>
  <si>
    <t>920-189-211</t>
  </si>
  <si>
    <t>920-189-221</t>
  </si>
  <si>
    <t>920-189-392</t>
  </si>
  <si>
    <t>92D-189-311</t>
  </si>
  <si>
    <t>92P-182-418</t>
  </si>
  <si>
    <t>92Y-189-418</t>
  </si>
  <si>
    <t>930-171-394</t>
  </si>
  <si>
    <t>930-181-394</t>
  </si>
  <si>
    <t>930-186-392</t>
  </si>
  <si>
    <t>93J-181-411</t>
  </si>
  <si>
    <t>93L-171-231</t>
  </si>
  <si>
    <t>93L-181-231</t>
  </si>
  <si>
    <t>93T-171-211</t>
  </si>
  <si>
    <t>940-181-166</t>
  </si>
  <si>
    <t>950-176-333</t>
  </si>
  <si>
    <t>950-178-418</t>
  </si>
  <si>
    <t>96C-192-311</t>
  </si>
  <si>
    <t>970-176-418</t>
  </si>
  <si>
    <t>970-185-131</t>
  </si>
  <si>
    <t>970-185-142</t>
  </si>
  <si>
    <t>970-185-211</t>
  </si>
  <si>
    <t>970-185-221</t>
  </si>
  <si>
    <t>970-185-231</t>
  </si>
  <si>
    <t>970-191-311</t>
  </si>
  <si>
    <t>990-183-192</t>
  </si>
  <si>
    <t>990-183-211</t>
  </si>
  <si>
    <t>990-183-221</t>
  </si>
  <si>
    <t>995-181-418</t>
  </si>
  <si>
    <t>B95-175-343</t>
  </si>
  <si>
    <t>C67-175-232</t>
  </si>
  <si>
    <t>E28-175-343</t>
  </si>
  <si>
    <t>01B-ALL-121</t>
  </si>
  <si>
    <t>040-ALL-148</t>
  </si>
  <si>
    <t>060-ALL-184</t>
  </si>
  <si>
    <t>100-ALL-183</t>
  </si>
  <si>
    <t>11C-ALL-141</t>
  </si>
  <si>
    <t>11F-ALL-142</t>
  </si>
  <si>
    <t>120-ALL-116</t>
  </si>
  <si>
    <t>132-ALL-193</t>
  </si>
  <si>
    <t>160-ALL-523</t>
  </si>
  <si>
    <t>240-ALL-394</t>
  </si>
  <si>
    <t>260-ALL-353</t>
  </si>
  <si>
    <t>260-ALL-523</t>
  </si>
  <si>
    <t>280-ALL-333</t>
  </si>
  <si>
    <t>291-ALL-351</t>
  </si>
  <si>
    <t>320-ALL-167</t>
  </si>
  <si>
    <t>32K-ALL-134</t>
  </si>
  <si>
    <t>33A-ALL-541</t>
  </si>
  <si>
    <t>34H-ALL-532</t>
  </si>
  <si>
    <t>35A-ALL-198</t>
  </si>
  <si>
    <t>400-ALL-196</t>
  </si>
  <si>
    <t>400-ALL-319</t>
  </si>
  <si>
    <t>41C-ALL-198</t>
  </si>
  <si>
    <t>420-ALL-196</t>
  </si>
  <si>
    <t>420-ALL-197</t>
  </si>
  <si>
    <t>421-ALL-192</t>
  </si>
  <si>
    <t>422-ALL-351</t>
  </si>
  <si>
    <t>422-ALL-451</t>
  </si>
  <si>
    <t>430-ALL-175</t>
  </si>
  <si>
    <t>430-ALL-193</t>
  </si>
  <si>
    <t>430-ALL-422</t>
  </si>
  <si>
    <t>430-ALL-424</t>
  </si>
  <si>
    <t>430-ALL-425</t>
  </si>
  <si>
    <t>440-ALL-148</t>
  </si>
  <si>
    <t>440-ALL-199</t>
  </si>
  <si>
    <t>45A-ALL-198</t>
  </si>
  <si>
    <t>470-ALL-361</t>
  </si>
  <si>
    <t>50A-ALL-113</t>
  </si>
  <si>
    <t>520-ALL-422</t>
  </si>
  <si>
    <t>540-ALL-147</t>
  </si>
  <si>
    <t>540-ALL-172</t>
  </si>
  <si>
    <t>560-ALL-188</t>
  </si>
  <si>
    <t>600-ALL-332</t>
  </si>
  <si>
    <t>60D-ALL-163</t>
  </si>
  <si>
    <t>60I-ALL-191</t>
  </si>
  <si>
    <t>60S-ALL-143</t>
  </si>
  <si>
    <t>60U-ALL-418</t>
  </si>
  <si>
    <t>61T-ALL-522</t>
  </si>
  <si>
    <t>670-ALL-342</t>
  </si>
  <si>
    <t>67B-ALL-126</t>
  </si>
  <si>
    <t>681-ALL-135</t>
  </si>
  <si>
    <t>681-ALL-231</t>
  </si>
  <si>
    <t>69A-ALL-189</t>
  </si>
  <si>
    <t>730-ALL-472</t>
  </si>
  <si>
    <t>73B-ALL-541</t>
  </si>
  <si>
    <t>750-ALL-361</t>
  </si>
  <si>
    <t>790-ALL-132</t>
  </si>
  <si>
    <t>790-ALL-184</t>
  </si>
  <si>
    <t>790-ALL-413</t>
  </si>
  <si>
    <t>800-ALL-523</t>
  </si>
  <si>
    <t>820-ALL-318</t>
  </si>
  <si>
    <t>820-ALL-353</t>
  </si>
  <si>
    <t>87A-ALL-317</t>
  </si>
  <si>
    <t>90B-ALL-141</t>
  </si>
  <si>
    <t>90D-ALL-142</t>
  </si>
  <si>
    <t>920-ALL-145</t>
  </si>
  <si>
    <t>930-ALL-392</t>
  </si>
  <si>
    <t>930-ALL-394</t>
  </si>
  <si>
    <t>93L-ALL-231</t>
  </si>
  <si>
    <t>950-ALL-333</t>
  </si>
  <si>
    <t>96C-ALL-311</t>
  </si>
  <si>
    <t>B95-ALL-343</t>
  </si>
  <si>
    <t>C67-ALL-232</t>
  </si>
  <si>
    <t>E28-ALL-343</t>
  </si>
  <si>
    <t>ALL-171-318</t>
  </si>
  <si>
    <t>ALL-172-163</t>
  </si>
  <si>
    <t>ALL-177-342</t>
  </si>
  <si>
    <t>ALL-184-144</t>
  </si>
  <si>
    <t>ALL-185-113</t>
  </si>
  <si>
    <t>ALL-186-143</t>
  </si>
  <si>
    <t>ALL-187-332</t>
  </si>
  <si>
    <t>ALL-188-198</t>
  </si>
  <si>
    <t>ALL-188-312</t>
  </si>
  <si>
    <t>ALL-189-147</t>
  </si>
  <si>
    <t>ALL-189-175</t>
  </si>
  <si>
    <t>ALL-189-191</t>
  </si>
  <si>
    <t>ALL-189-422</t>
  </si>
  <si>
    <t>ALL-189-424</t>
  </si>
  <si>
    <t>ALL-189-425</t>
  </si>
  <si>
    <t>ALL-195-197</t>
  </si>
  <si>
    <t>010-177-311</t>
  </si>
  <si>
    <t>030-176-411</t>
  </si>
  <si>
    <t>110-140-418</t>
  </si>
  <si>
    <t>110-140-542</t>
  </si>
  <si>
    <t>110-173-317</t>
  </si>
  <si>
    <t>130-188-461</t>
  </si>
  <si>
    <t>140-190-311</t>
  </si>
  <si>
    <t>190-177-411</t>
  </si>
  <si>
    <t>200-188-411</t>
  </si>
  <si>
    <t>250-176-411</t>
  </si>
  <si>
    <t>250-176-418</t>
  </si>
  <si>
    <t>260-176-333</t>
  </si>
  <si>
    <t>340-173-317</t>
  </si>
  <si>
    <t>370-181-462</t>
  </si>
  <si>
    <t>390-177-351</t>
  </si>
  <si>
    <t>410-183-333</t>
  </si>
  <si>
    <t>491-188-411</t>
  </si>
  <si>
    <t>580-188-411</t>
  </si>
  <si>
    <t>590-177-461</t>
  </si>
  <si>
    <t>600-176-461</t>
  </si>
  <si>
    <t>610-185-461</t>
  </si>
  <si>
    <t>700-181-462</t>
  </si>
  <si>
    <t>710-188-411</t>
  </si>
  <si>
    <t>740-177-461</t>
  </si>
  <si>
    <t>870-188-411</t>
  </si>
  <si>
    <t>970-177-461</t>
  </si>
  <si>
    <t>995-177-411</t>
  </si>
  <si>
    <t>110-ALL-317</t>
  </si>
  <si>
    <t>110-ALL-542</t>
  </si>
  <si>
    <t>ALL-176-461</t>
  </si>
  <si>
    <t>ALL-188-459</t>
  </si>
  <si>
    <t>ALL-190-311</t>
  </si>
  <si>
    <t>49E-188</t>
  </si>
  <si>
    <t>49E-189</t>
  </si>
  <si>
    <t>ALA Charlotte</t>
  </si>
  <si>
    <t>PSU 60N - ALA Charlotte</t>
  </si>
  <si>
    <t>FY 2023 
YTD Expenditures</t>
  </si>
  <si>
    <t>Allotment Vs Expenditures as of FY23</t>
  </si>
  <si>
    <t>LEA PRC Object Code Detail as of FY23</t>
  </si>
  <si>
    <t>LEA PRC Expenditures as of FY23</t>
  </si>
  <si>
    <t>FY 2023
 YTD Expenditures</t>
  </si>
  <si>
    <t xml:space="preserve">FY 2023 
YTD Expenditures </t>
  </si>
  <si>
    <t>ESSER I PRCs (163-168) &amp; GEER PRCs (169-170) ended FY2023</t>
  </si>
  <si>
    <t>010-195-196</t>
  </si>
  <si>
    <t>010-195-211</t>
  </si>
  <si>
    <t>010-195-221</t>
  </si>
  <si>
    <t>020-176-121</t>
  </si>
  <si>
    <t>040-181-171</t>
  </si>
  <si>
    <t>040-181-187</t>
  </si>
  <si>
    <t>040-181-198</t>
  </si>
  <si>
    <t>050-171-198</t>
  </si>
  <si>
    <t>050-176-198</t>
  </si>
  <si>
    <t>050-176-333</t>
  </si>
  <si>
    <t>050-188-198</t>
  </si>
  <si>
    <t>050-188-211</t>
  </si>
  <si>
    <t>050-188-221</t>
  </si>
  <si>
    <t>060-177-198</t>
  </si>
  <si>
    <t>070-181-188</t>
  </si>
  <si>
    <t>080-177-198</t>
  </si>
  <si>
    <t>080-181-198</t>
  </si>
  <si>
    <t>080-188-198</t>
  </si>
  <si>
    <t>080-188-211</t>
  </si>
  <si>
    <t>080-188-221</t>
  </si>
  <si>
    <t>100-177-131</t>
  </si>
  <si>
    <t>110-181-188</t>
  </si>
  <si>
    <t>120-176-333</t>
  </si>
  <si>
    <t>120-178-418</t>
  </si>
  <si>
    <t>120-181-175</t>
  </si>
  <si>
    <t>160-181-151</t>
  </si>
  <si>
    <t>180-181-152</t>
  </si>
  <si>
    <t>180-188-211</t>
  </si>
  <si>
    <t>180-188-221</t>
  </si>
  <si>
    <t>181-177-126</t>
  </si>
  <si>
    <t>181-177-171</t>
  </si>
  <si>
    <t>181-177-411</t>
  </si>
  <si>
    <t>210-177-192</t>
  </si>
  <si>
    <t>230-176-142</t>
  </si>
  <si>
    <t>230-176-171</t>
  </si>
  <si>
    <t>240-188-173</t>
  </si>
  <si>
    <t>240-188-211</t>
  </si>
  <si>
    <t>240-188-221</t>
  </si>
  <si>
    <t>240-188-411</t>
  </si>
  <si>
    <t>250-181-198</t>
  </si>
  <si>
    <t>250-188-351</t>
  </si>
  <si>
    <t>250-188-411</t>
  </si>
  <si>
    <t>260-188-211</t>
  </si>
  <si>
    <t>260-188-221</t>
  </si>
  <si>
    <t>260-189-116</t>
  </si>
  <si>
    <t>260-189-211</t>
  </si>
  <si>
    <t>260-189-221</t>
  </si>
  <si>
    <t>26B-171-143</t>
  </si>
  <si>
    <t>270-181-192</t>
  </si>
  <si>
    <t>291-188-192</t>
  </si>
  <si>
    <t>291-188-211</t>
  </si>
  <si>
    <t>291-188-221</t>
  </si>
  <si>
    <t>291-188-411</t>
  </si>
  <si>
    <t>292-171-198</t>
  </si>
  <si>
    <t>292-188-198</t>
  </si>
  <si>
    <t>292-188-211</t>
  </si>
  <si>
    <t>292-188-221</t>
  </si>
  <si>
    <t>310-188-171</t>
  </si>
  <si>
    <t>310-188-211</t>
  </si>
  <si>
    <t>310-188-221</t>
  </si>
  <si>
    <t>320-181-171</t>
  </si>
  <si>
    <t>320-184-192</t>
  </si>
  <si>
    <t>320-195-211</t>
  </si>
  <si>
    <t>32P-185-311</t>
  </si>
  <si>
    <t>32Q-181-311</t>
  </si>
  <si>
    <t>330-171-183</t>
  </si>
  <si>
    <t>330-181-171</t>
  </si>
  <si>
    <t>330-188-171</t>
  </si>
  <si>
    <t>330-188-211</t>
  </si>
  <si>
    <t>340-198-353</t>
  </si>
  <si>
    <t>350-181-142</t>
  </si>
  <si>
    <t>350-181-171</t>
  </si>
  <si>
    <t>360-181-151</t>
  </si>
  <si>
    <t>360-181-174</t>
  </si>
  <si>
    <t>360-188-211</t>
  </si>
  <si>
    <t>360-188-221</t>
  </si>
  <si>
    <t>400-188-126</t>
  </si>
  <si>
    <t>400-188-211</t>
  </si>
  <si>
    <t>400-188-221</t>
  </si>
  <si>
    <t>400-188-333</t>
  </si>
  <si>
    <t>410-188-192</t>
  </si>
  <si>
    <t>410-188-211</t>
  </si>
  <si>
    <t>410-188-221</t>
  </si>
  <si>
    <t>410-188-311</t>
  </si>
  <si>
    <t>420-176-198</t>
  </si>
  <si>
    <t>420-176-211</t>
  </si>
  <si>
    <t>422-171-198</t>
  </si>
  <si>
    <t>422-171-211</t>
  </si>
  <si>
    <t>422-171-221</t>
  </si>
  <si>
    <t>422-171-312</t>
  </si>
  <si>
    <t>430-185-126</t>
  </si>
  <si>
    <t>430-185-211</t>
  </si>
  <si>
    <t>430-185-221</t>
  </si>
  <si>
    <t>440-176-198</t>
  </si>
  <si>
    <t>440-176-211</t>
  </si>
  <si>
    <t>440-176-221</t>
  </si>
  <si>
    <t>440-177-311</t>
  </si>
  <si>
    <t>440-184-192</t>
  </si>
  <si>
    <t>440-184-211</t>
  </si>
  <si>
    <t>440-184-221</t>
  </si>
  <si>
    <t>450-171-191</t>
  </si>
  <si>
    <t>450-177-192</t>
  </si>
  <si>
    <t>470-181-198</t>
  </si>
  <si>
    <t>490-176-192</t>
  </si>
  <si>
    <t>491-176-126</t>
  </si>
  <si>
    <t>491-188-126</t>
  </si>
  <si>
    <t>491-188-211</t>
  </si>
  <si>
    <t>491-188-221</t>
  </si>
  <si>
    <t>49G-181-135</t>
  </si>
  <si>
    <t>500-181-188</t>
  </si>
  <si>
    <t>510-176-142</t>
  </si>
  <si>
    <t>510-176-151</t>
  </si>
  <si>
    <t>510-176-198</t>
  </si>
  <si>
    <t>510-176-211</t>
  </si>
  <si>
    <t>510-176-221</t>
  </si>
  <si>
    <t>510-177-198</t>
  </si>
  <si>
    <t>510-184-192</t>
  </si>
  <si>
    <t>520-188-411</t>
  </si>
  <si>
    <t>530-188-198</t>
  </si>
  <si>
    <t>530-188-211</t>
  </si>
  <si>
    <t>530-188-221</t>
  </si>
  <si>
    <t>540-176-146</t>
  </si>
  <si>
    <t>540-181-183</t>
  </si>
  <si>
    <t>540-185-126</t>
  </si>
  <si>
    <t>540-185-142</t>
  </si>
  <si>
    <t>540-188-411</t>
  </si>
  <si>
    <t>550-177-192</t>
  </si>
  <si>
    <t>550-189-392</t>
  </si>
  <si>
    <t>560-176-171</t>
  </si>
  <si>
    <t>560-176-221</t>
  </si>
  <si>
    <t>570-176-131</t>
  </si>
  <si>
    <t>570-176-231</t>
  </si>
  <si>
    <t>570-181-312</t>
  </si>
  <si>
    <t>580-176-171</t>
  </si>
  <si>
    <t>580-176-198</t>
  </si>
  <si>
    <t>600-176-198</t>
  </si>
  <si>
    <t>600-177-131</t>
  </si>
  <si>
    <t>600-177-135</t>
  </si>
  <si>
    <t>600-177-142</t>
  </si>
  <si>
    <t>600-177-146</t>
  </si>
  <si>
    <t>600-177-151</t>
  </si>
  <si>
    <t>600-181-171</t>
  </si>
  <si>
    <t>600-181-172</t>
  </si>
  <si>
    <t>600-181-175</t>
  </si>
  <si>
    <t>600-186-126</t>
  </si>
  <si>
    <t>600-186-133</t>
  </si>
  <si>
    <t>600-186-145</t>
  </si>
  <si>
    <t>60Z-171-135</t>
  </si>
  <si>
    <t>610-188-171</t>
  </si>
  <si>
    <t>610-188-211</t>
  </si>
  <si>
    <t>61J-182-180</t>
  </si>
  <si>
    <t>61J-182-211</t>
  </si>
  <si>
    <t>620-188-198</t>
  </si>
  <si>
    <t>620-188-211</t>
  </si>
  <si>
    <t>620-188-221</t>
  </si>
  <si>
    <t>630-171-126</t>
  </si>
  <si>
    <t>630-171-141</t>
  </si>
  <si>
    <t>640-181-188</t>
  </si>
  <si>
    <t>640-181-198</t>
  </si>
  <si>
    <t>650-176-151</t>
  </si>
  <si>
    <t>660-181-147</t>
  </si>
  <si>
    <t>660-181-173</t>
  </si>
  <si>
    <t>660-181-198</t>
  </si>
  <si>
    <t>670-188-411</t>
  </si>
  <si>
    <t>680-181-312</t>
  </si>
  <si>
    <t>680-188-192</t>
  </si>
  <si>
    <t>680-188-211</t>
  </si>
  <si>
    <t>700-181-192</t>
  </si>
  <si>
    <t>700-184-131</t>
  </si>
  <si>
    <t>700-184-211</t>
  </si>
  <si>
    <t>700-184-221</t>
  </si>
  <si>
    <t>700-188-211</t>
  </si>
  <si>
    <t>700-188-221</t>
  </si>
  <si>
    <t>70A-176-192</t>
  </si>
  <si>
    <t>70A-176-211</t>
  </si>
  <si>
    <t>70A-177-192</t>
  </si>
  <si>
    <t>70A-177-211</t>
  </si>
  <si>
    <t>70A-181-171</t>
  </si>
  <si>
    <t>70A-181-173</t>
  </si>
  <si>
    <t>740-177-392</t>
  </si>
  <si>
    <t>761-177-192</t>
  </si>
  <si>
    <t>76A-188-126</t>
  </si>
  <si>
    <t>76A-188-211</t>
  </si>
  <si>
    <t>76A-188-221</t>
  </si>
  <si>
    <t>76A-188-411</t>
  </si>
  <si>
    <t>780-176-211</t>
  </si>
  <si>
    <t>780-176-221</t>
  </si>
  <si>
    <t>790-181-171</t>
  </si>
  <si>
    <t>790-181-173</t>
  </si>
  <si>
    <t>790-185-147</t>
  </si>
  <si>
    <t>790-185-171</t>
  </si>
  <si>
    <t>790-185-191</t>
  </si>
  <si>
    <t>790-185-198</t>
  </si>
  <si>
    <t>810-189-199</t>
  </si>
  <si>
    <t>821-188-126</t>
  </si>
  <si>
    <t>821-188-211</t>
  </si>
  <si>
    <t>821-188-221</t>
  </si>
  <si>
    <t>830-188-198</t>
  </si>
  <si>
    <t>830-188-211</t>
  </si>
  <si>
    <t>830-188-221</t>
  </si>
  <si>
    <t>840-181-188</t>
  </si>
  <si>
    <t>850-181-174</t>
  </si>
  <si>
    <t>850-181-176</t>
  </si>
  <si>
    <t>860-177-171</t>
  </si>
  <si>
    <t>860-189-211</t>
  </si>
  <si>
    <t>860-189-221</t>
  </si>
  <si>
    <t>861-181-126</t>
  </si>
  <si>
    <t>890-188-333</t>
  </si>
  <si>
    <t>90A-188-211</t>
  </si>
  <si>
    <t>90A-188-229</t>
  </si>
  <si>
    <t>910-176-198</t>
  </si>
  <si>
    <t>910-176-211</t>
  </si>
  <si>
    <t>910-176-221</t>
  </si>
  <si>
    <t>910-181-142</t>
  </si>
  <si>
    <t>910-181-198</t>
  </si>
  <si>
    <t>910-181-199</t>
  </si>
  <si>
    <t>910-188-198</t>
  </si>
  <si>
    <t>910-188-211</t>
  </si>
  <si>
    <t>910-188-221</t>
  </si>
  <si>
    <t>910-189-198</t>
  </si>
  <si>
    <t>910-189-211</t>
  </si>
  <si>
    <t>910-189-221</t>
  </si>
  <si>
    <t>920-176-211</t>
  </si>
  <si>
    <t>920-176-221</t>
  </si>
  <si>
    <t>920-176-232</t>
  </si>
  <si>
    <t>920-176-333</t>
  </si>
  <si>
    <t>920-176-392</t>
  </si>
  <si>
    <t>920-188-392</t>
  </si>
  <si>
    <t>930-181-126</t>
  </si>
  <si>
    <t>970-176-131</t>
  </si>
  <si>
    <t>970-176-171</t>
  </si>
  <si>
    <t>970-177-113</t>
  </si>
  <si>
    <t>970-177-211</t>
  </si>
  <si>
    <t>980-181-147</t>
  </si>
  <si>
    <t>980-184-171</t>
  </si>
  <si>
    <t>980-184-211</t>
  </si>
  <si>
    <t>980-184-221</t>
  </si>
  <si>
    <t>990-176-198</t>
  </si>
  <si>
    <t>995-177-198</t>
  </si>
  <si>
    <t>995-177-211</t>
  </si>
  <si>
    <t>995-177-221</t>
  </si>
  <si>
    <t>995-177-333</t>
  </si>
  <si>
    <t>995-177-351</t>
  </si>
  <si>
    <t>995-177-392</t>
  </si>
  <si>
    <t>995-181-422</t>
  </si>
  <si>
    <t>B95-175-461</t>
  </si>
  <si>
    <t>010-ALL-196</t>
  </si>
  <si>
    <t>110-ALL-188</t>
  </si>
  <si>
    <t>120-ALL-175</t>
  </si>
  <si>
    <t>160-ALL-188</t>
  </si>
  <si>
    <t>26B-ALL-143</t>
  </si>
  <si>
    <t>340-ALL-353</t>
  </si>
  <si>
    <t>450-ALL-191</t>
  </si>
  <si>
    <t>49G-ALL-135</t>
  </si>
  <si>
    <t>61J-ALL-192</t>
  </si>
  <si>
    <t>630-ALL-141</t>
  </si>
  <si>
    <t>640-ALL-188</t>
  </si>
  <si>
    <t>70A-ALL-171</t>
  </si>
  <si>
    <t>76A-ALL-126</t>
  </si>
  <si>
    <t>910-ALL-199</t>
  </si>
  <si>
    <t>995-ALL-351</t>
  </si>
  <si>
    <t>995-ALL-422</t>
  </si>
  <si>
    <t>B95-ALL-461</t>
  </si>
  <si>
    <t>ALL-177-142</t>
  </si>
  <si>
    <t>ALL-184-234</t>
  </si>
  <si>
    <t>ALL-186-145</t>
  </si>
  <si>
    <t>ALL-188-126</t>
  </si>
  <si>
    <t>ALL-188-147</t>
  </si>
  <si>
    <t>ALL-188-173</t>
  </si>
  <si>
    <t>ALL-188-192</t>
  </si>
  <si>
    <t>ALL-188-229</t>
  </si>
  <si>
    <t>ALL-188-231</t>
  </si>
  <si>
    <t>ALL-188-331</t>
  </si>
  <si>
    <t>ALL-188-351</t>
  </si>
  <si>
    <t>ALL-189-116</t>
  </si>
  <si>
    <t>ALL-189-196</t>
  </si>
  <si>
    <t>ALL-206-188</t>
  </si>
  <si>
    <t>120-176-459</t>
  </si>
  <si>
    <t>530-188-411</t>
  </si>
  <si>
    <t>740-181-523</t>
  </si>
  <si>
    <t>910-181-413</t>
  </si>
  <si>
    <t>910-ALL-413</t>
  </si>
  <si>
    <t>00A-181-312</t>
  </si>
  <si>
    <t>00A-183-312</t>
  </si>
  <si>
    <t>00A-183-332</t>
  </si>
  <si>
    <t>00A-184-331</t>
  </si>
  <si>
    <t>00A-184-333</t>
  </si>
  <si>
    <t>00A-188-126</t>
  </si>
  <si>
    <t>00A-188-211</t>
  </si>
  <si>
    <t>00B-169-229</t>
  </si>
  <si>
    <t>00B-181-311</t>
  </si>
  <si>
    <t>010-177-459</t>
  </si>
  <si>
    <t>010-177-542</t>
  </si>
  <si>
    <t>010-183-392</t>
  </si>
  <si>
    <t>010-186-392</t>
  </si>
  <si>
    <t>020-176-232</t>
  </si>
  <si>
    <t>020-181-311</t>
  </si>
  <si>
    <t>020-183-312</t>
  </si>
  <si>
    <t>020-184-312</t>
  </si>
  <si>
    <t>020-185-121</t>
  </si>
  <si>
    <t>020-185-411</t>
  </si>
  <si>
    <t>020-189-232</t>
  </si>
  <si>
    <t>030-177-192</t>
  </si>
  <si>
    <t>030-177-411</t>
  </si>
  <si>
    <t>030-177-462</t>
  </si>
  <si>
    <t>030-178-418</t>
  </si>
  <si>
    <t>030-181-151</t>
  </si>
  <si>
    <t>030-181-198</t>
  </si>
  <si>
    <t>040-181-175</t>
  </si>
  <si>
    <t>040-181-422</t>
  </si>
  <si>
    <t>040-181-423</t>
  </si>
  <si>
    <t>040-181-424</t>
  </si>
  <si>
    <t>040-181-425</t>
  </si>
  <si>
    <t>040-181-523</t>
  </si>
  <si>
    <t>040-188-392</t>
  </si>
  <si>
    <t>040-188-411</t>
  </si>
  <si>
    <t>040-189-333</t>
  </si>
  <si>
    <t>050-176-392</t>
  </si>
  <si>
    <t>050-178-418</t>
  </si>
  <si>
    <t>050-188-192</t>
  </si>
  <si>
    <t>050-188-333</t>
  </si>
  <si>
    <t>050-188-411</t>
  </si>
  <si>
    <t>050-189-392</t>
  </si>
  <si>
    <t>060-171-121</t>
  </si>
  <si>
    <t>060-171-472</t>
  </si>
  <si>
    <t>060-176-198</t>
  </si>
  <si>
    <t>060-176-232</t>
  </si>
  <si>
    <t>060-176-392</t>
  </si>
  <si>
    <t>060-176-472</t>
  </si>
  <si>
    <t>060-177-392</t>
  </si>
  <si>
    <t>060-177-472</t>
  </si>
  <si>
    <t>060-181-188</t>
  </si>
  <si>
    <t>060-184-392</t>
  </si>
  <si>
    <t>060-189-232</t>
  </si>
  <si>
    <t>060-189-392</t>
  </si>
  <si>
    <t>060-194-392</t>
  </si>
  <si>
    <t>070-176-392</t>
  </si>
  <si>
    <t>070-177-392</t>
  </si>
  <si>
    <t>070-181-392</t>
  </si>
  <si>
    <t>070-184-392</t>
  </si>
  <si>
    <t>070-185-188</t>
  </si>
  <si>
    <t>070-185-392</t>
  </si>
  <si>
    <t>070-186-392</t>
  </si>
  <si>
    <t>070-187-392</t>
  </si>
  <si>
    <t>070-187-411</t>
  </si>
  <si>
    <t>070-188-392</t>
  </si>
  <si>
    <t>070-189-331</t>
  </si>
  <si>
    <t>070-189-392</t>
  </si>
  <si>
    <t>080-173-317</t>
  </si>
  <si>
    <t>080-181-392</t>
  </si>
  <si>
    <t>080-184-392</t>
  </si>
  <si>
    <t>080-185-198</t>
  </si>
  <si>
    <t>080-186-196</t>
  </si>
  <si>
    <t>080-186-211</t>
  </si>
  <si>
    <t>080-186-221</t>
  </si>
  <si>
    <t>080-187-392</t>
  </si>
  <si>
    <t>080-189-392</t>
  </si>
  <si>
    <t>090-140-311</t>
  </si>
  <si>
    <t>090-176-198</t>
  </si>
  <si>
    <t>090-176-411</t>
  </si>
  <si>
    <t>090-188-198</t>
  </si>
  <si>
    <t>090-188-211</t>
  </si>
  <si>
    <t>090-188-221</t>
  </si>
  <si>
    <t>090-188-392</t>
  </si>
  <si>
    <t>090-188-418</t>
  </si>
  <si>
    <t>090-189-198</t>
  </si>
  <si>
    <t>090-189-211</t>
  </si>
  <si>
    <t>090-189-221</t>
  </si>
  <si>
    <t>090-189-392</t>
  </si>
  <si>
    <t>100-174-392</t>
  </si>
  <si>
    <t>100-176-392</t>
  </si>
  <si>
    <t>100-177-392</t>
  </si>
  <si>
    <t>100-181-126</t>
  </si>
  <si>
    <t>100-181-132</t>
  </si>
  <si>
    <t>100-181-331</t>
  </si>
  <si>
    <t>100-183-392</t>
  </si>
  <si>
    <t>100-184-392</t>
  </si>
  <si>
    <t>100-186-392</t>
  </si>
  <si>
    <t>100-189-392</t>
  </si>
  <si>
    <t>100-198-392</t>
  </si>
  <si>
    <t>110-171-188</t>
  </si>
  <si>
    <t>110-184-331</t>
  </si>
  <si>
    <t>110-192-472</t>
  </si>
  <si>
    <t>110-201-192</t>
  </si>
  <si>
    <t>110-201-211</t>
  </si>
  <si>
    <t>110-201-221</t>
  </si>
  <si>
    <t>111-177-392</t>
  </si>
  <si>
    <t>111-178-392</t>
  </si>
  <si>
    <t>111-181-192</t>
  </si>
  <si>
    <t>111-181-392</t>
  </si>
  <si>
    <t>111-183-392</t>
  </si>
  <si>
    <t>111-184-392</t>
  </si>
  <si>
    <t>111-188-392</t>
  </si>
  <si>
    <t>111-188-459</t>
  </si>
  <si>
    <t>111-189-392</t>
  </si>
  <si>
    <t>111-194-392</t>
  </si>
  <si>
    <t>120-176-232</t>
  </si>
  <si>
    <t>120-176-392</t>
  </si>
  <si>
    <t>120-177-232</t>
  </si>
  <si>
    <t>120-177-392</t>
  </si>
  <si>
    <t>120-177-472</t>
  </si>
  <si>
    <t>120-183-392</t>
  </si>
  <si>
    <t>120-185-142</t>
  </si>
  <si>
    <t>120-185-144</t>
  </si>
  <si>
    <t>120-185-211</t>
  </si>
  <si>
    <t>120-185-221</t>
  </si>
  <si>
    <t>120-185-231</t>
  </si>
  <si>
    <t>130-176-472</t>
  </si>
  <si>
    <t>130-177-392</t>
  </si>
  <si>
    <t>130-181-459</t>
  </si>
  <si>
    <t>130-181-461</t>
  </si>
  <si>
    <t>130-184-392</t>
  </si>
  <si>
    <t>130-185-392</t>
  </si>
  <si>
    <t>130-186-392</t>
  </si>
  <si>
    <t>130-188-392</t>
  </si>
  <si>
    <t>130-189-392</t>
  </si>
  <si>
    <t>130-198-392</t>
  </si>
  <si>
    <t>130-204-392</t>
  </si>
  <si>
    <t>132-176-392</t>
  </si>
  <si>
    <t>132-176-472</t>
  </si>
  <si>
    <t>132-181-472</t>
  </si>
  <si>
    <t>132-183-333</t>
  </si>
  <si>
    <t>132-183-392</t>
  </si>
  <si>
    <t>132-183-472</t>
  </si>
  <si>
    <t>132-184-392</t>
  </si>
  <si>
    <t>132-184-472</t>
  </si>
  <si>
    <t>132-185-392</t>
  </si>
  <si>
    <t>132-185-472</t>
  </si>
  <si>
    <t>132-186-392</t>
  </si>
  <si>
    <t>132-186-472</t>
  </si>
  <si>
    <t>132-189-192</t>
  </si>
  <si>
    <t>132-189-196</t>
  </si>
  <si>
    <t>132-189-392</t>
  </si>
  <si>
    <t>132-204-180</t>
  </si>
  <si>
    <t>13B-171-399</t>
  </si>
  <si>
    <t>13B-181-462</t>
  </si>
  <si>
    <t>13C-171-352</t>
  </si>
  <si>
    <t>13D-176-399</t>
  </si>
  <si>
    <t>13D-185-187</t>
  </si>
  <si>
    <t>140-171-472</t>
  </si>
  <si>
    <t>140-176-472</t>
  </si>
  <si>
    <t>140-177-394</t>
  </si>
  <si>
    <t>140-178-392</t>
  </si>
  <si>
    <t>140-181-183</t>
  </si>
  <si>
    <t>140-181-472</t>
  </si>
  <si>
    <t>140-184-472</t>
  </si>
  <si>
    <t>140-186-392</t>
  </si>
  <si>
    <t>140-189-392</t>
  </si>
  <si>
    <t>140-190-392</t>
  </si>
  <si>
    <t>140-204-180</t>
  </si>
  <si>
    <t>140-204-211</t>
  </si>
  <si>
    <t>140-204-221</t>
  </si>
  <si>
    <t>140-204-312</t>
  </si>
  <si>
    <t>140-204-392</t>
  </si>
  <si>
    <t>150-181-121</t>
  </si>
  <si>
    <t>160-176-392</t>
  </si>
  <si>
    <t>160-181-188</t>
  </si>
  <si>
    <t>160-183-392</t>
  </si>
  <si>
    <t>160-184-392</t>
  </si>
  <si>
    <t>160-189-392</t>
  </si>
  <si>
    <t>160-194-392</t>
  </si>
  <si>
    <t>160-204-392</t>
  </si>
  <si>
    <t>170-173-317</t>
  </si>
  <si>
    <t>170-189-311</t>
  </si>
  <si>
    <t>180-171-183</t>
  </si>
  <si>
    <t>180-181-184</t>
  </si>
  <si>
    <t>180-183-331</t>
  </si>
  <si>
    <t>180-188-192</t>
  </si>
  <si>
    <t>180-188-392</t>
  </si>
  <si>
    <t>180-194-392</t>
  </si>
  <si>
    <t>181-181-143</t>
  </si>
  <si>
    <t>181-181-148</t>
  </si>
  <si>
    <t>181-181-164</t>
  </si>
  <si>
    <t>181-181-183</t>
  </si>
  <si>
    <t>182-176-392</t>
  </si>
  <si>
    <t>182-177-392</t>
  </si>
  <si>
    <t>182-183-392</t>
  </si>
  <si>
    <t>182-184-392</t>
  </si>
  <si>
    <t>182-189-392</t>
  </si>
  <si>
    <t>182-193-392</t>
  </si>
  <si>
    <t>182-197-392</t>
  </si>
  <si>
    <t>190-140-311</t>
  </si>
  <si>
    <t>190-176-232</t>
  </si>
  <si>
    <t>190-177-232</t>
  </si>
  <si>
    <t>190-183-232</t>
  </si>
  <si>
    <t>190-189-232</t>
  </si>
  <si>
    <t>190-189-331</t>
  </si>
  <si>
    <t>200-171-415</t>
  </si>
  <si>
    <t>200-188-333</t>
  </si>
  <si>
    <t>210-176-171</t>
  </si>
  <si>
    <t>210-176-198</t>
  </si>
  <si>
    <t>210-176-392</t>
  </si>
  <si>
    <t>210-181-392</t>
  </si>
  <si>
    <t>210-181-532</t>
  </si>
  <si>
    <t>220-170-392</t>
  </si>
  <si>
    <t>220-174-392</t>
  </si>
  <si>
    <t>220-186-392</t>
  </si>
  <si>
    <t>220-189-392</t>
  </si>
  <si>
    <t>230-171-312</t>
  </si>
  <si>
    <t>230-189-392</t>
  </si>
  <si>
    <t>240-171-196</t>
  </si>
  <si>
    <t>240-181-167</t>
  </si>
  <si>
    <t>240-181-171</t>
  </si>
  <si>
    <t>240-181-172</t>
  </si>
  <si>
    <t>240-181-180</t>
  </si>
  <si>
    <t>240-181-183</t>
  </si>
  <si>
    <t>240-181-188</t>
  </si>
  <si>
    <t>240-181-198</t>
  </si>
  <si>
    <t>240-181-199</t>
  </si>
  <si>
    <t>240-181-423</t>
  </si>
  <si>
    <t>241-171-394</t>
  </si>
  <si>
    <t>241-181-394</t>
  </si>
  <si>
    <t>241-185-392</t>
  </si>
  <si>
    <t>241-186-392</t>
  </si>
  <si>
    <t>241-198-392</t>
  </si>
  <si>
    <t>241-204-392</t>
  </si>
  <si>
    <t>250-176-392</t>
  </si>
  <si>
    <t>250-181-116</t>
  </si>
  <si>
    <t>250-188-392</t>
  </si>
  <si>
    <t>260-171-394</t>
  </si>
  <si>
    <t>260-174-394</t>
  </si>
  <si>
    <t>260-176-196</t>
  </si>
  <si>
    <t>260-176-314</t>
  </si>
  <si>
    <t>260-176-394</t>
  </si>
  <si>
    <t>260-181-196</t>
  </si>
  <si>
    <t>260-183-394</t>
  </si>
  <si>
    <t>260-184-181</t>
  </si>
  <si>
    <t>260-184-394</t>
  </si>
  <si>
    <t>260-185-197</t>
  </si>
  <si>
    <t>260-188-191</t>
  </si>
  <si>
    <t>260-188-331</t>
  </si>
  <si>
    <t>260-188-394</t>
  </si>
  <si>
    <t>260-189-196</t>
  </si>
  <si>
    <t>260-189-198</t>
  </si>
  <si>
    <t>260-189-394</t>
  </si>
  <si>
    <t>260-194-394</t>
  </si>
  <si>
    <t>260-198-394</t>
  </si>
  <si>
    <t>260-204-394</t>
  </si>
  <si>
    <t>26B-181-143</t>
  </si>
  <si>
    <t>26B-181-211</t>
  </si>
  <si>
    <t>26B-181-411</t>
  </si>
  <si>
    <t>26B-181-462</t>
  </si>
  <si>
    <t>26C-188-121</t>
  </si>
  <si>
    <t>26C-188-211</t>
  </si>
  <si>
    <t>26C-189-121</t>
  </si>
  <si>
    <t>26C-189-211</t>
  </si>
  <si>
    <t>270-171-198</t>
  </si>
  <si>
    <t>270-176-392</t>
  </si>
  <si>
    <t>270-177-392</t>
  </si>
  <si>
    <t>280-171-413</t>
  </si>
  <si>
    <t>280-171-462</t>
  </si>
  <si>
    <t>280-171-472</t>
  </si>
  <si>
    <t>280-178-392</t>
  </si>
  <si>
    <t>280-178-472</t>
  </si>
  <si>
    <t>280-188-311</t>
  </si>
  <si>
    <t>280-189-392</t>
  </si>
  <si>
    <t>280-204-392</t>
  </si>
  <si>
    <t>290-176-311</t>
  </si>
  <si>
    <t>290-177-541</t>
  </si>
  <si>
    <t>290-178-392</t>
  </si>
  <si>
    <t>290-186-311</t>
  </si>
  <si>
    <t>290-188-541</t>
  </si>
  <si>
    <t>291-181-198</t>
  </si>
  <si>
    <t>291-183-411</t>
  </si>
  <si>
    <t>291-188-392</t>
  </si>
  <si>
    <t>292-186-331</t>
  </si>
  <si>
    <t>292-186-392</t>
  </si>
  <si>
    <t>300-171-461</t>
  </si>
  <si>
    <t>310-181-117</t>
  </si>
  <si>
    <t>310-181-129_1</t>
  </si>
  <si>
    <t>310-181-198</t>
  </si>
  <si>
    <t>310-181-331</t>
  </si>
  <si>
    <t>310-185-131</t>
  </si>
  <si>
    <t>310-186-392</t>
  </si>
  <si>
    <t>310-188-116</t>
  </si>
  <si>
    <t>310-188-121</t>
  </si>
  <si>
    <t>310-188-131</t>
  </si>
  <si>
    <t>310-188-392</t>
  </si>
  <si>
    <t>310-188-411</t>
  </si>
  <si>
    <t>310-205-148</t>
  </si>
  <si>
    <t>310-205-211</t>
  </si>
  <si>
    <t>310-205-221</t>
  </si>
  <si>
    <t>310-205-392</t>
  </si>
  <si>
    <t>320-171-413</t>
  </si>
  <si>
    <t>320-171-472</t>
  </si>
  <si>
    <t>320-177-311</t>
  </si>
  <si>
    <t>320-177-411</t>
  </si>
  <si>
    <t>320-181-174</t>
  </si>
  <si>
    <t>320-181-472</t>
  </si>
  <si>
    <t>320-185-472</t>
  </si>
  <si>
    <t>320-186-472</t>
  </si>
  <si>
    <t>320-195-180</t>
  </si>
  <si>
    <t>32A-189-198</t>
  </si>
  <si>
    <t>32A-189-211</t>
  </si>
  <si>
    <t>32B-181-411</t>
  </si>
  <si>
    <t>32B-181-418</t>
  </si>
  <si>
    <t>32B-183-411</t>
  </si>
  <si>
    <t>32D-171-131</t>
  </si>
  <si>
    <t>32H-163-399</t>
  </si>
  <si>
    <t>32H-169-399</t>
  </si>
  <si>
    <t>32H-171-233</t>
  </si>
  <si>
    <t>32H-171-461</t>
  </si>
  <si>
    <t>32H-185-311</t>
  </si>
  <si>
    <t>32K-176-411</t>
  </si>
  <si>
    <t>32K-189-411</t>
  </si>
  <si>
    <t>32L-176-411</t>
  </si>
  <si>
    <t>32M-171-333</t>
  </si>
  <si>
    <t>32P-171-318</t>
  </si>
  <si>
    <t>32P-181-311</t>
  </si>
  <si>
    <t>32S-185-121</t>
  </si>
  <si>
    <t>32S-185-142</t>
  </si>
  <si>
    <t>32S-185-211</t>
  </si>
  <si>
    <t>32T-177-418</t>
  </si>
  <si>
    <t>32T-188-113</t>
  </si>
  <si>
    <t>32T-188-121</t>
  </si>
  <si>
    <t>32T-188-221</t>
  </si>
  <si>
    <t>330-171-196</t>
  </si>
  <si>
    <t>330-171-472</t>
  </si>
  <si>
    <t>330-176-392</t>
  </si>
  <si>
    <t>330-176-472</t>
  </si>
  <si>
    <t>330-178-392</t>
  </si>
  <si>
    <t>330-178-418</t>
  </si>
  <si>
    <t>330-181-141</t>
  </si>
  <si>
    <t>330-181-180</t>
  </si>
  <si>
    <t>330-181-472</t>
  </si>
  <si>
    <t>330-184-392</t>
  </si>
  <si>
    <t>330-186-472</t>
  </si>
  <si>
    <t>330-188-392</t>
  </si>
  <si>
    <t>33A-188-121</t>
  </si>
  <si>
    <t>33A-188-211</t>
  </si>
  <si>
    <t>340-171-180</t>
  </si>
  <si>
    <t>340-171-234</t>
  </si>
  <si>
    <t>340-171-235</t>
  </si>
  <si>
    <t>340-177-135</t>
  </si>
  <si>
    <t>340-178-418</t>
  </si>
  <si>
    <t>340-181-153</t>
  </si>
  <si>
    <t>340-184-234</t>
  </si>
  <si>
    <t>340-184-235</t>
  </si>
  <si>
    <t>340-185-234</t>
  </si>
  <si>
    <t>340-185-235</t>
  </si>
  <si>
    <t>340-187-234</t>
  </si>
  <si>
    <t>340-187-235</t>
  </si>
  <si>
    <t>340-187-392</t>
  </si>
  <si>
    <t>340-189-394</t>
  </si>
  <si>
    <t>340-195-234</t>
  </si>
  <si>
    <t>340-195-235</t>
  </si>
  <si>
    <t>34B-173-311</t>
  </si>
  <si>
    <t>34B-185-121</t>
  </si>
  <si>
    <t>34B-185-211</t>
  </si>
  <si>
    <t>34B-185-411</t>
  </si>
  <si>
    <t>34D-177-311</t>
  </si>
  <si>
    <t>34D-181-527</t>
  </si>
  <si>
    <t>34F-163-399</t>
  </si>
  <si>
    <t>34F-169-399</t>
  </si>
  <si>
    <t>34F-170-399</t>
  </si>
  <si>
    <t>34F-181-180</t>
  </si>
  <si>
    <t>34F-181-233</t>
  </si>
  <si>
    <t>34F-185-311</t>
  </si>
  <si>
    <t>34G-173-311</t>
  </si>
  <si>
    <t>34G-176-121</t>
  </si>
  <si>
    <t>34G-176-211</t>
  </si>
  <si>
    <t>34G-177-311</t>
  </si>
  <si>
    <t>34G-189-198</t>
  </si>
  <si>
    <t>34G-189-211</t>
  </si>
  <si>
    <t>34G-189-418</t>
  </si>
  <si>
    <t>34Z-181-232</t>
  </si>
  <si>
    <t>350-177-392</t>
  </si>
  <si>
    <t>350-181-174</t>
  </si>
  <si>
    <t>350-185-132</t>
  </si>
  <si>
    <t>350-188-411</t>
  </si>
  <si>
    <t>360-176-232</t>
  </si>
  <si>
    <t>360-181-152</t>
  </si>
  <si>
    <t>360-181-172</t>
  </si>
  <si>
    <t>360-181-318</t>
  </si>
  <si>
    <t>360-184-232</t>
  </si>
  <si>
    <t>360-188-192</t>
  </si>
  <si>
    <t>360-188-392</t>
  </si>
  <si>
    <t>36C-189-229</t>
  </si>
  <si>
    <t>36C-201-192</t>
  </si>
  <si>
    <t>36G-176-192</t>
  </si>
  <si>
    <t>36G-182-121</t>
  </si>
  <si>
    <t>370-177-392</t>
  </si>
  <si>
    <t>370-177-411</t>
  </si>
  <si>
    <t>390-171-472</t>
  </si>
  <si>
    <t>390-176-392</t>
  </si>
  <si>
    <t>390-177-423</t>
  </si>
  <si>
    <t>390-177-472</t>
  </si>
  <si>
    <t>390-181-472</t>
  </si>
  <si>
    <t>390-183-472</t>
  </si>
  <si>
    <t>390-184-472</t>
  </si>
  <si>
    <t>390-185-392</t>
  </si>
  <si>
    <t>390-186-392</t>
  </si>
  <si>
    <t>390-193-392</t>
  </si>
  <si>
    <t>390-195-392</t>
  </si>
  <si>
    <t>390-198-392</t>
  </si>
  <si>
    <t>39A-176-131</t>
  </si>
  <si>
    <t>39A-176-151</t>
  </si>
  <si>
    <t>39A-176-173</t>
  </si>
  <si>
    <t>39A-181-221</t>
  </si>
  <si>
    <t>39A-182-221</t>
  </si>
  <si>
    <t>39A-189-221</t>
  </si>
  <si>
    <t>39B-173-317</t>
  </si>
  <si>
    <t>400-176-392</t>
  </si>
  <si>
    <t>400-177-392</t>
  </si>
  <si>
    <t>400-185-317</t>
  </si>
  <si>
    <t>400-186-162</t>
  </si>
  <si>
    <t>400-188-392</t>
  </si>
  <si>
    <t>410-171-193</t>
  </si>
  <si>
    <t>410-184-163</t>
  </si>
  <si>
    <t>410-188-392</t>
  </si>
  <si>
    <t>410-188-411</t>
  </si>
  <si>
    <t>410-189-198</t>
  </si>
  <si>
    <t>410-189-211</t>
  </si>
  <si>
    <t>410-189-221</t>
  </si>
  <si>
    <t>410-189-392</t>
  </si>
  <si>
    <t>410-201-181</t>
  </si>
  <si>
    <t>410-201-211</t>
  </si>
  <si>
    <t>410-201-221</t>
  </si>
  <si>
    <t>410-201-392</t>
  </si>
  <si>
    <t>41B-163-399</t>
  </si>
  <si>
    <t>41B-164-399</t>
  </si>
  <si>
    <t>41B-170-399</t>
  </si>
  <si>
    <t>41B-185-142</t>
  </si>
  <si>
    <t>41B-185-211</t>
  </si>
  <si>
    <t>41B-185-229</t>
  </si>
  <si>
    <t>41B-185-231</t>
  </si>
  <si>
    <t>41B-185-232</t>
  </si>
  <si>
    <t>41B-185-234</t>
  </si>
  <si>
    <t>41C-181-411</t>
  </si>
  <si>
    <t>41D-181-312</t>
  </si>
  <si>
    <t>41D-181-411</t>
  </si>
  <si>
    <t>41H-173-317</t>
  </si>
  <si>
    <t>41H-183-143</t>
  </si>
  <si>
    <t>41H-183-211</t>
  </si>
  <si>
    <t>41H-188-198</t>
  </si>
  <si>
    <t>41H-188-211</t>
  </si>
  <si>
    <t>41H-188-231</t>
  </si>
  <si>
    <t>41J-163-399</t>
  </si>
  <si>
    <t>41J-170-399</t>
  </si>
  <si>
    <t>41J-185-311</t>
  </si>
  <si>
    <t>41L-163-399</t>
  </si>
  <si>
    <t>41L-169-399</t>
  </si>
  <si>
    <t>41L-181-462</t>
  </si>
  <si>
    <t>41R-171-211</t>
  </si>
  <si>
    <t>41R-171-221</t>
  </si>
  <si>
    <t>41R-171-232</t>
  </si>
  <si>
    <t>41R-171-233</t>
  </si>
  <si>
    <t>41R-171-411</t>
  </si>
  <si>
    <t>41R-181-312</t>
  </si>
  <si>
    <t>41R-185-311</t>
  </si>
  <si>
    <t>420-171-471</t>
  </si>
  <si>
    <t>420-176-221</t>
  </si>
  <si>
    <t>420-177-198</t>
  </si>
  <si>
    <t>420-177-471</t>
  </si>
  <si>
    <t>420-185-181</t>
  </si>
  <si>
    <t>420-188-121</t>
  </si>
  <si>
    <t>420-188-198</t>
  </si>
  <si>
    <t>420-188-211</t>
  </si>
  <si>
    <t>420-188-221</t>
  </si>
  <si>
    <t>420-188-411</t>
  </si>
  <si>
    <t>420-189-198</t>
  </si>
  <si>
    <t>420-195-192</t>
  </si>
  <si>
    <t>420-195-392</t>
  </si>
  <si>
    <t>421-184-171</t>
  </si>
  <si>
    <t>421-186-392</t>
  </si>
  <si>
    <t>421-188-198</t>
  </si>
  <si>
    <t>421-188-211</t>
  </si>
  <si>
    <t>421-188-221</t>
  </si>
  <si>
    <t>421-188-392</t>
  </si>
  <si>
    <t>421-188-411</t>
  </si>
  <si>
    <t>421-188-459</t>
  </si>
  <si>
    <t>422-171-147</t>
  </si>
  <si>
    <t>422-184-131</t>
  </si>
  <si>
    <t>422-184-211</t>
  </si>
  <si>
    <t>422-184-221</t>
  </si>
  <si>
    <t>422-185-312</t>
  </si>
  <si>
    <t>422-185-331</t>
  </si>
  <si>
    <t>422-185-411</t>
  </si>
  <si>
    <t>422-186-311</t>
  </si>
  <si>
    <t>422-186-312</t>
  </si>
  <si>
    <t>422-186-411</t>
  </si>
  <si>
    <t>43C-185-183</t>
  </si>
  <si>
    <t>43C-185-211</t>
  </si>
  <si>
    <t>440-176-392</t>
  </si>
  <si>
    <t>440-177-171</t>
  </si>
  <si>
    <t>440-177-211</t>
  </si>
  <si>
    <t>440-177-221</t>
  </si>
  <si>
    <t>440-181-199</t>
  </si>
  <si>
    <t>440-185-232</t>
  </si>
  <si>
    <t>44A-202-121</t>
  </si>
  <si>
    <t>44A-202-211</t>
  </si>
  <si>
    <t>44A-202-229</t>
  </si>
  <si>
    <t>44A-202-231</t>
  </si>
  <si>
    <t>450-183-312</t>
  </si>
  <si>
    <t>450-183-392</t>
  </si>
  <si>
    <t>450-185-188</t>
  </si>
  <si>
    <t>460-185-183</t>
  </si>
  <si>
    <t>460-186-183</t>
  </si>
  <si>
    <t>460-186-211</t>
  </si>
  <si>
    <t>460-186-221</t>
  </si>
  <si>
    <t>460-186-392</t>
  </si>
  <si>
    <t>470-174-394</t>
  </si>
  <si>
    <t>470-181-147</t>
  </si>
  <si>
    <t>470-181-171</t>
  </si>
  <si>
    <t>470-185-132</t>
  </si>
  <si>
    <t>470-185-392</t>
  </si>
  <si>
    <t>470-185-418</t>
  </si>
  <si>
    <t>470-185-461</t>
  </si>
  <si>
    <t>470-186-392</t>
  </si>
  <si>
    <t>470-186-462</t>
  </si>
  <si>
    <t>470-188-121</t>
  </si>
  <si>
    <t>470-188-147</t>
  </si>
  <si>
    <t>470-188-171</t>
  </si>
  <si>
    <t>470-188-211</t>
  </si>
  <si>
    <t>470-188-221</t>
  </si>
  <si>
    <t>470-188-331</t>
  </si>
  <si>
    <t>470-188-333</t>
  </si>
  <si>
    <t>470-188-394</t>
  </si>
  <si>
    <t>470-188-411</t>
  </si>
  <si>
    <t>470-189-394</t>
  </si>
  <si>
    <t>480-176-392</t>
  </si>
  <si>
    <t>480-177-392</t>
  </si>
  <si>
    <t>480-185-392</t>
  </si>
  <si>
    <t>480-186-392</t>
  </si>
  <si>
    <t>480-188-392</t>
  </si>
  <si>
    <t>480-189-192</t>
  </si>
  <si>
    <t>480-189-211</t>
  </si>
  <si>
    <t>480-189-221</t>
  </si>
  <si>
    <t>480-189-392</t>
  </si>
  <si>
    <t>490-171-116</t>
  </si>
  <si>
    <t>490-176-142</t>
  </si>
  <si>
    <t>490-177-461</t>
  </si>
  <si>
    <t>490-188-392</t>
  </si>
  <si>
    <t>490-188-461</t>
  </si>
  <si>
    <t>491-176-392</t>
  </si>
  <si>
    <t>491-186-392</t>
  </si>
  <si>
    <t>491-188-333</t>
  </si>
  <si>
    <t>491-188-392</t>
  </si>
  <si>
    <t>491-189-394</t>
  </si>
  <si>
    <t>49E-182-411</t>
  </si>
  <si>
    <t>49F-171-399</t>
  </si>
  <si>
    <t>49F-185-192</t>
  </si>
  <si>
    <t>49G-176-399</t>
  </si>
  <si>
    <t>500-176-411</t>
  </si>
  <si>
    <t>500-177-472</t>
  </si>
  <si>
    <t>500-181-171</t>
  </si>
  <si>
    <t>500-181-174</t>
  </si>
  <si>
    <t>500-181-199</t>
  </si>
  <si>
    <t>500-181-472</t>
  </si>
  <si>
    <t>500-184-312</t>
  </si>
  <si>
    <t>500-188-191</t>
  </si>
  <si>
    <t>500-188-211</t>
  </si>
  <si>
    <t>500-188-221</t>
  </si>
  <si>
    <t>500-188-394</t>
  </si>
  <si>
    <t>500-192-472</t>
  </si>
  <si>
    <t>500-198-392</t>
  </si>
  <si>
    <t>50Z-185-143</t>
  </si>
  <si>
    <t>50Z-185-211</t>
  </si>
  <si>
    <t>50Z-185-221</t>
  </si>
  <si>
    <t>50Z-189-143</t>
  </si>
  <si>
    <t>510-176-312</t>
  </si>
  <si>
    <t>510-176-331</t>
  </si>
  <si>
    <t>510-176-392</t>
  </si>
  <si>
    <t>510-176-411</t>
  </si>
  <si>
    <t>510-177-331</t>
  </si>
  <si>
    <t>510-177-351</t>
  </si>
  <si>
    <t>510-178-392</t>
  </si>
  <si>
    <t>510-178-418</t>
  </si>
  <si>
    <t>510-181-413</t>
  </si>
  <si>
    <t>510-184-411</t>
  </si>
  <si>
    <t>510-190-312</t>
  </si>
  <si>
    <t>510-190-392</t>
  </si>
  <si>
    <t>510-194-411</t>
  </si>
  <si>
    <t>510-198-392</t>
  </si>
  <si>
    <t>51B-163-399</t>
  </si>
  <si>
    <t>51B-170-399</t>
  </si>
  <si>
    <t>51B-172-183</t>
  </si>
  <si>
    <t>51B-185-121</t>
  </si>
  <si>
    <t>51B-185-162</t>
  </si>
  <si>
    <t>51B-185-211</t>
  </si>
  <si>
    <t>51B-185-229</t>
  </si>
  <si>
    <t>51B-185-231</t>
  </si>
  <si>
    <t>51B-185-232</t>
  </si>
  <si>
    <t>51B-185-234</t>
  </si>
  <si>
    <t>520-171-117</t>
  </si>
  <si>
    <t>520-171-181</t>
  </si>
  <si>
    <t>520-176-126</t>
  </si>
  <si>
    <t>520-176-171</t>
  </si>
  <si>
    <t>520-176-174</t>
  </si>
  <si>
    <t>520-176-211</t>
  </si>
  <si>
    <t>520-176-221</t>
  </si>
  <si>
    <t>520-176-331</t>
  </si>
  <si>
    <t>520-176-392</t>
  </si>
  <si>
    <t>520-178-392</t>
  </si>
  <si>
    <t>520-181-425</t>
  </si>
  <si>
    <t>520-186-311</t>
  </si>
  <si>
    <t>520-188-126</t>
  </si>
  <si>
    <t>520-188-171</t>
  </si>
  <si>
    <t>520-188-211</t>
  </si>
  <si>
    <t>520-188-221</t>
  </si>
  <si>
    <t>520-188-333</t>
  </si>
  <si>
    <t>520-188-392</t>
  </si>
  <si>
    <t>520-193-311</t>
  </si>
  <si>
    <t>520-204-180</t>
  </si>
  <si>
    <t>520-204-211</t>
  </si>
  <si>
    <t>520-204-221</t>
  </si>
  <si>
    <t>520-204-392</t>
  </si>
  <si>
    <t>530-174-394</t>
  </si>
  <si>
    <t>530-176-131</t>
  </si>
  <si>
    <t>530-176-232</t>
  </si>
  <si>
    <t>530-177-232</t>
  </si>
  <si>
    <t>530-177-462</t>
  </si>
  <si>
    <t>530-181-142</t>
  </si>
  <si>
    <t>530-181-167</t>
  </si>
  <si>
    <t>530-181-459</t>
  </si>
  <si>
    <t>530-181-461</t>
  </si>
  <si>
    <t>530-183-232</t>
  </si>
  <si>
    <t>530-183-312</t>
  </si>
  <si>
    <t>530-183-394</t>
  </si>
  <si>
    <t>530-184-143</t>
  </si>
  <si>
    <t>530-184-232</t>
  </si>
  <si>
    <t>530-184-394</t>
  </si>
  <si>
    <t>530-185-232</t>
  </si>
  <si>
    <t>530-185-392</t>
  </si>
  <si>
    <t>530-185-418</t>
  </si>
  <si>
    <t>530-186-231</t>
  </si>
  <si>
    <t>530-186-232</t>
  </si>
  <si>
    <t>530-186-311</t>
  </si>
  <si>
    <t>530-186-392</t>
  </si>
  <si>
    <t>530-188-146</t>
  </si>
  <si>
    <t>530-188-311</t>
  </si>
  <si>
    <t>530-188-333</t>
  </si>
  <si>
    <t>530-188-394</t>
  </si>
  <si>
    <t>530-188-418</t>
  </si>
  <si>
    <t>530-188-541</t>
  </si>
  <si>
    <t>530-189-232</t>
  </si>
  <si>
    <t>530-189-331</t>
  </si>
  <si>
    <t>530-189-394</t>
  </si>
  <si>
    <t>530-206-188</t>
  </si>
  <si>
    <t>540-171-232</t>
  </si>
  <si>
    <t>540-176-232</t>
  </si>
  <si>
    <t>540-176-392</t>
  </si>
  <si>
    <t>540-177-232</t>
  </si>
  <si>
    <t>540-181-232</t>
  </si>
  <si>
    <t>540-184-311</t>
  </si>
  <si>
    <t>540-184-331</t>
  </si>
  <si>
    <t>540-185-232</t>
  </si>
  <si>
    <t>540-188-392</t>
  </si>
  <si>
    <t>540-189-232</t>
  </si>
  <si>
    <t>540-189-392</t>
  </si>
  <si>
    <t>540-195-392</t>
  </si>
  <si>
    <t>550-171-315</t>
  </si>
  <si>
    <t>550-176-196</t>
  </si>
  <si>
    <t>550-177-126</t>
  </si>
  <si>
    <t>550-188-392</t>
  </si>
  <si>
    <t>550-204-180</t>
  </si>
  <si>
    <t>550-204-211</t>
  </si>
  <si>
    <t>550-204-221</t>
  </si>
  <si>
    <t>55A-172-411</t>
  </si>
  <si>
    <t>55A-181-144</t>
  </si>
  <si>
    <t>55A-181-311</t>
  </si>
  <si>
    <t>55A-181-418</t>
  </si>
  <si>
    <t>55A-192-311</t>
  </si>
  <si>
    <t>55B-176-399</t>
  </si>
  <si>
    <t>560-171-114</t>
  </si>
  <si>
    <t>560-176-192</t>
  </si>
  <si>
    <t>560-177-221</t>
  </si>
  <si>
    <t>560-188-312</t>
  </si>
  <si>
    <t>560-188-392</t>
  </si>
  <si>
    <t>560-188-411</t>
  </si>
  <si>
    <t>570-176-472</t>
  </si>
  <si>
    <t>570-177-126</t>
  </si>
  <si>
    <t>570-177-472</t>
  </si>
  <si>
    <t>570-181-116</t>
  </si>
  <si>
    <t>570-181-126</t>
  </si>
  <si>
    <t>570-181-171</t>
  </si>
  <si>
    <t>570-181-176</t>
  </si>
  <si>
    <t>570-181-188</t>
  </si>
  <si>
    <t>570-189-394</t>
  </si>
  <si>
    <t>580-185-392</t>
  </si>
  <si>
    <t>580-188-126</t>
  </si>
  <si>
    <t>580-188-171</t>
  </si>
  <si>
    <t>580-188-211</t>
  </si>
  <si>
    <t>580-188-221</t>
  </si>
  <si>
    <t>580-188-333</t>
  </si>
  <si>
    <t>580-188-392</t>
  </si>
  <si>
    <t>580-189-392</t>
  </si>
  <si>
    <t>590-171-461</t>
  </si>
  <si>
    <t>590-174-392</t>
  </si>
  <si>
    <t>590-176-392</t>
  </si>
  <si>
    <t>590-177-392</t>
  </si>
  <si>
    <t>590-181-392</t>
  </si>
  <si>
    <t>590-181-413</t>
  </si>
  <si>
    <t>590-183-392</t>
  </si>
  <si>
    <t>590-184-392</t>
  </si>
  <si>
    <t>590-185-392</t>
  </si>
  <si>
    <t>590-189-392</t>
  </si>
  <si>
    <t>590-193-392</t>
  </si>
  <si>
    <t>590-194-392</t>
  </si>
  <si>
    <t>600-171-331</t>
  </si>
  <si>
    <t>600-171-394</t>
  </si>
  <si>
    <t>600-176-394</t>
  </si>
  <si>
    <t>600-177-394</t>
  </si>
  <si>
    <t>600-181-129_2</t>
  </si>
  <si>
    <t>600-181-394</t>
  </si>
  <si>
    <t>600-184-394</t>
  </si>
  <si>
    <t>600-185-129_2</t>
  </si>
  <si>
    <t>600-186-146</t>
  </si>
  <si>
    <t>600-189-392</t>
  </si>
  <si>
    <t>60G-170-399</t>
  </si>
  <si>
    <t>60G-185-142</t>
  </si>
  <si>
    <t>60G-185-162</t>
  </si>
  <si>
    <t>60G-185-211</t>
  </si>
  <si>
    <t>60G-185-229</t>
  </si>
  <si>
    <t>60G-185-231</t>
  </si>
  <si>
    <t>60G-185-232</t>
  </si>
  <si>
    <t>60G-185-234</t>
  </si>
  <si>
    <t>60N-176-121</t>
  </si>
  <si>
    <t>60S-185-121</t>
  </si>
  <si>
    <t>60S-189-211</t>
  </si>
  <si>
    <t>60Y-176-121</t>
  </si>
  <si>
    <t>60Y-176-311</t>
  </si>
  <si>
    <t>60Y-176-411</t>
  </si>
  <si>
    <t>60Y-176-471</t>
  </si>
  <si>
    <t>60Y-177-121</t>
  </si>
  <si>
    <t>60Y-177-173</t>
  </si>
  <si>
    <t>60Z-171-191</t>
  </si>
  <si>
    <t>60Z-185-418</t>
  </si>
  <si>
    <t>610-176-113</t>
  </si>
  <si>
    <t>610-176-121</t>
  </si>
  <si>
    <t>610-176-151</t>
  </si>
  <si>
    <t>610-176-221</t>
  </si>
  <si>
    <t>610-185-126</t>
  </si>
  <si>
    <t>610-188-121</t>
  </si>
  <si>
    <t>610-188-126</t>
  </si>
  <si>
    <t>610-188-174</t>
  </si>
  <si>
    <t>610-188-192</t>
  </si>
  <si>
    <t>610-188-422</t>
  </si>
  <si>
    <t>610-188-423</t>
  </si>
  <si>
    <t>610-188-425</t>
  </si>
  <si>
    <t>61J-189-192</t>
  </si>
  <si>
    <t>61J-189-211</t>
  </si>
  <si>
    <t>61J-189-411</t>
  </si>
  <si>
    <t>61M-182-121</t>
  </si>
  <si>
    <t>61Q-188-121</t>
  </si>
  <si>
    <t>61Q-189-121</t>
  </si>
  <si>
    <t>61R-163-399</t>
  </si>
  <si>
    <t>61R-169-399</t>
  </si>
  <si>
    <t>61R-170-399</t>
  </si>
  <si>
    <t>61R-181-462</t>
  </si>
  <si>
    <t>61R-185-121</t>
  </si>
  <si>
    <t>61R-185-211</t>
  </si>
  <si>
    <t>61R-185-229</t>
  </si>
  <si>
    <t>61R-185-231</t>
  </si>
  <si>
    <t>61R-185-232</t>
  </si>
  <si>
    <t>61R-185-234</t>
  </si>
  <si>
    <t>61S-182-143</t>
  </si>
  <si>
    <t>61S-182-459</t>
  </si>
  <si>
    <t>61V-176-121</t>
  </si>
  <si>
    <t>61X-182-221</t>
  </si>
  <si>
    <t>61X-186-311</t>
  </si>
  <si>
    <t>61Y-176-399</t>
  </si>
  <si>
    <t>620-171-392</t>
  </si>
  <si>
    <t>620-171-472</t>
  </si>
  <si>
    <t>620-177-472</t>
  </si>
  <si>
    <t>620-181-341</t>
  </si>
  <si>
    <t>620-181-392</t>
  </si>
  <si>
    <t>620-181-472</t>
  </si>
  <si>
    <t>620-183-472</t>
  </si>
  <si>
    <t>620-186-121</t>
  </si>
  <si>
    <t>620-186-211</t>
  </si>
  <si>
    <t>620-186-221</t>
  </si>
  <si>
    <t>620-186-231</t>
  </si>
  <si>
    <t>620-186-411</t>
  </si>
  <si>
    <t>620-188-333</t>
  </si>
  <si>
    <t>62J-189-121</t>
  </si>
  <si>
    <t>630-171-232</t>
  </si>
  <si>
    <t>630-177-232</t>
  </si>
  <si>
    <t>630-181-232</t>
  </si>
  <si>
    <t>630-183-181</t>
  </si>
  <si>
    <t>630-183-232</t>
  </si>
  <si>
    <t>630-183-331</t>
  </si>
  <si>
    <t>630-184-232</t>
  </si>
  <si>
    <t>630-185-232</t>
  </si>
  <si>
    <t>630-186-181</t>
  </si>
  <si>
    <t>630-189-232</t>
  </si>
  <si>
    <t>630-194-232</t>
  </si>
  <si>
    <t>63B-181-541</t>
  </si>
  <si>
    <t>640-176-116</t>
  </si>
  <si>
    <t>640-176-411</t>
  </si>
  <si>
    <t>640-177-351</t>
  </si>
  <si>
    <t>640-189-331</t>
  </si>
  <si>
    <t>640-195-198</t>
  </si>
  <si>
    <t>64A-181-126</t>
  </si>
  <si>
    <t>650-176-113</t>
  </si>
  <si>
    <t>650-176-183</t>
  </si>
  <si>
    <t>650-188-211</t>
  </si>
  <si>
    <t>650-188-221</t>
  </si>
  <si>
    <t>650-188-392</t>
  </si>
  <si>
    <t>65A-189-121</t>
  </si>
  <si>
    <t>65A-189-211</t>
  </si>
  <si>
    <t>65A-189-411</t>
  </si>
  <si>
    <t>65F-176-121</t>
  </si>
  <si>
    <t>65H-181-221</t>
  </si>
  <si>
    <t>660-174-394</t>
  </si>
  <si>
    <t>660-176-472</t>
  </si>
  <si>
    <t>660-177-472</t>
  </si>
  <si>
    <t>660-181-131</t>
  </si>
  <si>
    <t>660-181-192</t>
  </si>
  <si>
    <t>660-181-472</t>
  </si>
  <si>
    <t>660-184-472</t>
  </si>
  <si>
    <t>660-185-472</t>
  </si>
  <si>
    <t>660-194-411</t>
  </si>
  <si>
    <t>660-201-181</t>
  </si>
  <si>
    <t>660-201-211</t>
  </si>
  <si>
    <t>660-201-221</t>
  </si>
  <si>
    <t>670-176-342</t>
  </si>
  <si>
    <t>670-176-459</t>
  </si>
  <si>
    <t>670-177-459</t>
  </si>
  <si>
    <t>670-177-541</t>
  </si>
  <si>
    <t>670-181-181</t>
  </si>
  <si>
    <t>670-183-333</t>
  </si>
  <si>
    <t>670-184-331</t>
  </si>
  <si>
    <t>670-184-392</t>
  </si>
  <si>
    <t>670-188-333</t>
  </si>
  <si>
    <t>670-188-392</t>
  </si>
  <si>
    <t>680-191-311</t>
  </si>
  <si>
    <t>681-171-311</t>
  </si>
  <si>
    <t>681-176-394</t>
  </si>
  <si>
    <t>681-177-394</t>
  </si>
  <si>
    <t>681-183-331</t>
  </si>
  <si>
    <t>681-183-394</t>
  </si>
  <si>
    <t>681-186-113</t>
  </si>
  <si>
    <t>681-186-211</t>
  </si>
  <si>
    <t>681-186-221</t>
  </si>
  <si>
    <t>681-186-231</t>
  </si>
  <si>
    <t>681-186-312</t>
  </si>
  <si>
    <t>681-186-392</t>
  </si>
  <si>
    <t>681-186-411</t>
  </si>
  <si>
    <t>681-188-333</t>
  </si>
  <si>
    <t>681-189-311</t>
  </si>
  <si>
    <t>681-189-394</t>
  </si>
  <si>
    <t>681-205-311</t>
  </si>
  <si>
    <t>68A-172-418</t>
  </si>
  <si>
    <t>68A-172-541</t>
  </si>
  <si>
    <t>68A-172-542</t>
  </si>
  <si>
    <t>68A-182-542</t>
  </si>
  <si>
    <t>68A-185-121</t>
  </si>
  <si>
    <t>68A-185-211</t>
  </si>
  <si>
    <t>68C-176-333</t>
  </si>
  <si>
    <t>68C-176-411</t>
  </si>
  <si>
    <t>68C-177-311</t>
  </si>
  <si>
    <t>690-176-121</t>
  </si>
  <si>
    <t>690-176-231</t>
  </si>
  <si>
    <t>690-185-392</t>
  </si>
  <si>
    <t>690-189-180</t>
  </si>
  <si>
    <t>690-189-392</t>
  </si>
  <si>
    <t>700-171-192</t>
  </si>
  <si>
    <t>700-188-192</t>
  </si>
  <si>
    <t>700-188-392</t>
  </si>
  <si>
    <t>700-189-392</t>
  </si>
  <si>
    <t>710-171-172</t>
  </si>
  <si>
    <t>710-171-181</t>
  </si>
  <si>
    <t>710-171-199</t>
  </si>
  <si>
    <t>710-171-331</t>
  </si>
  <si>
    <t>710-171-472</t>
  </si>
  <si>
    <t>710-176-392</t>
  </si>
  <si>
    <t>710-177-472</t>
  </si>
  <si>
    <t>710-181-189</t>
  </si>
  <si>
    <t>710-181-472</t>
  </si>
  <si>
    <t>710-186-142</t>
  </si>
  <si>
    <t>710-186-211</t>
  </si>
  <si>
    <t>710-186-221</t>
  </si>
  <si>
    <t>710-186-392</t>
  </si>
  <si>
    <t>710-188-351</t>
  </si>
  <si>
    <t>710-188-392</t>
  </si>
  <si>
    <t>710-188-418</t>
  </si>
  <si>
    <t>720-177-191</t>
  </si>
  <si>
    <t>720-177-411</t>
  </si>
  <si>
    <t>720-181-121</t>
  </si>
  <si>
    <t>720-181-131</t>
  </si>
  <si>
    <t>720-181-141</t>
  </si>
  <si>
    <t>720-181-151</t>
  </si>
  <si>
    <t>720-181-198</t>
  </si>
  <si>
    <t>720-181-199</t>
  </si>
  <si>
    <t>720-181-413</t>
  </si>
  <si>
    <t>720-183-192</t>
  </si>
  <si>
    <t>720-183-199</t>
  </si>
  <si>
    <t>720-183-211</t>
  </si>
  <si>
    <t>720-183-221</t>
  </si>
  <si>
    <t>730-184-198</t>
  </si>
  <si>
    <t>730-184-211</t>
  </si>
  <si>
    <t>730-184-221</t>
  </si>
  <si>
    <t>73A-189-198</t>
  </si>
  <si>
    <t>73A-189-211</t>
  </si>
  <si>
    <t>73A-189-411</t>
  </si>
  <si>
    <t>740-171-317</t>
  </si>
  <si>
    <t>740-177-312</t>
  </si>
  <si>
    <t>740-177-541</t>
  </si>
  <si>
    <t>740-184-312</t>
  </si>
  <si>
    <t>740-184-392</t>
  </si>
  <si>
    <t>740-189-392</t>
  </si>
  <si>
    <t>740-190-311</t>
  </si>
  <si>
    <t>740-190-312</t>
  </si>
  <si>
    <t>740-190-392</t>
  </si>
  <si>
    <t>740-194-192</t>
  </si>
  <si>
    <t>740-194-211</t>
  </si>
  <si>
    <t>740-194-221</t>
  </si>
  <si>
    <t>740-194-392</t>
  </si>
  <si>
    <t>740-194-411</t>
  </si>
  <si>
    <t>740-196-392</t>
  </si>
  <si>
    <t>740-204-193</t>
  </si>
  <si>
    <t>740-204-211</t>
  </si>
  <si>
    <t>740-204-221</t>
  </si>
  <si>
    <t>740-204-392</t>
  </si>
  <si>
    <t>74Z-171-197</t>
  </si>
  <si>
    <t>74Z-171-229</t>
  </si>
  <si>
    <t>74Z-171-231</t>
  </si>
  <si>
    <t>750-176-198</t>
  </si>
  <si>
    <t>750-184-331</t>
  </si>
  <si>
    <t>750-184-394</t>
  </si>
  <si>
    <t>760-163-394</t>
  </si>
  <si>
    <t>760-181-188</t>
  </si>
  <si>
    <t>760-189-198</t>
  </si>
  <si>
    <t>760-189-211</t>
  </si>
  <si>
    <t>760-189-221</t>
  </si>
  <si>
    <t>760-189-394</t>
  </si>
  <si>
    <t>760-189-411</t>
  </si>
  <si>
    <t>760-204-394</t>
  </si>
  <si>
    <t>761-176-394</t>
  </si>
  <si>
    <t>761-177-394</t>
  </si>
  <si>
    <t>761-181-171</t>
  </si>
  <si>
    <t>761-181-198</t>
  </si>
  <si>
    <t>761-181-331</t>
  </si>
  <si>
    <t>761-181-343</t>
  </si>
  <si>
    <t>761-181-461</t>
  </si>
  <si>
    <t>761-183-333</t>
  </si>
  <si>
    <t>761-183-394</t>
  </si>
  <si>
    <t>761-183-411</t>
  </si>
  <si>
    <t>761-185-392</t>
  </si>
  <si>
    <t>76A-163-411</t>
  </si>
  <si>
    <t>76A-181-399</t>
  </si>
  <si>
    <t>770-177-126</t>
  </si>
  <si>
    <t>770-177-171</t>
  </si>
  <si>
    <t>770-177-173</t>
  </si>
  <si>
    <t>770-177-211</t>
  </si>
  <si>
    <t>770-177-221</t>
  </si>
  <si>
    <t>770-177-232</t>
  </si>
  <si>
    <t>770-177-311</t>
  </si>
  <si>
    <t>770-177-392</t>
  </si>
  <si>
    <t>770-183-232</t>
  </si>
  <si>
    <t>770-184-232</t>
  </si>
  <si>
    <t>770-189-232</t>
  </si>
  <si>
    <t>770-192-472</t>
  </si>
  <si>
    <t>780-176-198</t>
  </si>
  <si>
    <t>780-181-232</t>
  </si>
  <si>
    <t>780-184-392</t>
  </si>
  <si>
    <t>780-189-392</t>
  </si>
  <si>
    <t>780-206-181</t>
  </si>
  <si>
    <t>780-206-211</t>
  </si>
  <si>
    <t>780-206-221</t>
  </si>
  <si>
    <t>790-181-146</t>
  </si>
  <si>
    <t>790-181-147</t>
  </si>
  <si>
    <t>790-185-312</t>
  </si>
  <si>
    <t>790-188-191</t>
  </si>
  <si>
    <t>790-188-192</t>
  </si>
  <si>
    <t>790-188-221</t>
  </si>
  <si>
    <t>790-188-541</t>
  </si>
  <si>
    <t>79Z-171-114</t>
  </si>
  <si>
    <t>800-177-121</t>
  </si>
  <si>
    <t>800-188-411</t>
  </si>
  <si>
    <t>800-206-181</t>
  </si>
  <si>
    <t>800-206-211</t>
  </si>
  <si>
    <t>800-206-221</t>
  </si>
  <si>
    <t>80C-171-141</t>
  </si>
  <si>
    <t>810-181-165</t>
  </si>
  <si>
    <t>810-183-331</t>
  </si>
  <si>
    <t>810-183-394</t>
  </si>
  <si>
    <t>81B-183-411</t>
  </si>
  <si>
    <t>820-176-394</t>
  </si>
  <si>
    <t>820-177-394</t>
  </si>
  <si>
    <t>820-177-418</t>
  </si>
  <si>
    <t>820-181-331</t>
  </si>
  <si>
    <t>820-185-392</t>
  </si>
  <si>
    <t>820-186-392</t>
  </si>
  <si>
    <t>820-188-171</t>
  </si>
  <si>
    <t>820-188-198</t>
  </si>
  <si>
    <t>820-188-211</t>
  </si>
  <si>
    <t>820-188-221</t>
  </si>
  <si>
    <t>820-188-394</t>
  </si>
  <si>
    <t>820-188-423</t>
  </si>
  <si>
    <t>820-189-394</t>
  </si>
  <si>
    <t>820-198-394</t>
  </si>
  <si>
    <t>820-204-394</t>
  </si>
  <si>
    <t>821-140-542</t>
  </si>
  <si>
    <t>821-181-188</t>
  </si>
  <si>
    <t>830-173-311</t>
  </si>
  <si>
    <t>830-174-183</t>
  </si>
  <si>
    <t>830-174-211</t>
  </si>
  <si>
    <t>830-174-221</t>
  </si>
  <si>
    <t>830-174-392</t>
  </si>
  <si>
    <t>830-183-331</t>
  </si>
  <si>
    <t>840-178-392</t>
  </si>
  <si>
    <t>840-178-394</t>
  </si>
  <si>
    <t>840-178-418</t>
  </si>
  <si>
    <t>840-185-392</t>
  </si>
  <si>
    <t>840-186-181</t>
  </si>
  <si>
    <t>840-186-392</t>
  </si>
  <si>
    <t>840-191-392</t>
  </si>
  <si>
    <t>840-191-394</t>
  </si>
  <si>
    <t>840-204-193</t>
  </si>
  <si>
    <t>840-204-211</t>
  </si>
  <si>
    <t>840-204-221</t>
  </si>
  <si>
    <t>840-204-392</t>
  </si>
  <si>
    <t>840-204-394</t>
  </si>
  <si>
    <t>84B-172-472</t>
  </si>
  <si>
    <t>84B-182-472</t>
  </si>
  <si>
    <t>84B-185-311</t>
  </si>
  <si>
    <t>84B-185-411</t>
  </si>
  <si>
    <t>84B-188-121</t>
  </si>
  <si>
    <t>84B-188-211</t>
  </si>
  <si>
    <t>84B-188-221</t>
  </si>
  <si>
    <t>850-177-312</t>
  </si>
  <si>
    <t>850-181-459</t>
  </si>
  <si>
    <t>850-185-183</t>
  </si>
  <si>
    <t>850-185-199</t>
  </si>
  <si>
    <t>850-188-126</t>
  </si>
  <si>
    <t>850-188-192</t>
  </si>
  <si>
    <t>850-188-211</t>
  </si>
  <si>
    <t>850-188-221</t>
  </si>
  <si>
    <t>860-171-392</t>
  </si>
  <si>
    <t>860-181-392</t>
  </si>
  <si>
    <t>860-188-198</t>
  </si>
  <si>
    <t>860-188-211</t>
  </si>
  <si>
    <t>860-188-221</t>
  </si>
  <si>
    <t>860-188-333</t>
  </si>
  <si>
    <t>860-189-191</t>
  </si>
  <si>
    <t>860-189-311</t>
  </si>
  <si>
    <t>860-189-392</t>
  </si>
  <si>
    <t>860-189-411</t>
  </si>
  <si>
    <t>860-204-361</t>
  </si>
  <si>
    <t>861-177-411</t>
  </si>
  <si>
    <t>861-181-188</t>
  </si>
  <si>
    <t>862-171-167</t>
  </si>
  <si>
    <t>862-171-196</t>
  </si>
  <si>
    <t>862-171-311</t>
  </si>
  <si>
    <t>862-177-351</t>
  </si>
  <si>
    <t>862-177-392</t>
  </si>
  <si>
    <t>862-198-392</t>
  </si>
  <si>
    <t>870-181-188</t>
  </si>
  <si>
    <t>870-188-392</t>
  </si>
  <si>
    <t>880-181-188</t>
  </si>
  <si>
    <t>880-183-232</t>
  </si>
  <si>
    <t>880-184-232</t>
  </si>
  <si>
    <t>880-186-232</t>
  </si>
  <si>
    <t>880-188-392</t>
  </si>
  <si>
    <t>890-188-192</t>
  </si>
  <si>
    <t>890-188-211</t>
  </si>
  <si>
    <t>890-188-351</t>
  </si>
  <si>
    <t>900-176-392</t>
  </si>
  <si>
    <t>900-177-392</t>
  </si>
  <si>
    <t>900-177-459</t>
  </si>
  <si>
    <t>900-177-461</t>
  </si>
  <si>
    <t>900-185-312</t>
  </si>
  <si>
    <t>900-185-392</t>
  </si>
  <si>
    <t>900-185-411</t>
  </si>
  <si>
    <t>90A-188-113</t>
  </si>
  <si>
    <t>90A-188-411</t>
  </si>
  <si>
    <t>90C-176-399</t>
  </si>
  <si>
    <t>90F-177-121</t>
  </si>
  <si>
    <t>90F-177-211</t>
  </si>
  <si>
    <t>90F-177-411</t>
  </si>
  <si>
    <t>90F-188-192</t>
  </si>
  <si>
    <t>90F-188-211</t>
  </si>
  <si>
    <t>90F-188-231</t>
  </si>
  <si>
    <t>910-176-392</t>
  </si>
  <si>
    <t>920-171-332</t>
  </si>
  <si>
    <t>920-176-192</t>
  </si>
  <si>
    <t>920-176-351</t>
  </si>
  <si>
    <t>920-178-392</t>
  </si>
  <si>
    <t>920-181-461</t>
  </si>
  <si>
    <t>920-188-333</t>
  </si>
  <si>
    <t>920-189-232</t>
  </si>
  <si>
    <t>92G-181-541</t>
  </si>
  <si>
    <t>92G-182-541</t>
  </si>
  <si>
    <t>92M-163-399</t>
  </si>
  <si>
    <t>92M-170-399</t>
  </si>
  <si>
    <t>92M-185-121</t>
  </si>
  <si>
    <t>92M-185-211</t>
  </si>
  <si>
    <t>92M-185-229</t>
  </si>
  <si>
    <t>92M-185-231</t>
  </si>
  <si>
    <t>92M-185-232</t>
  </si>
  <si>
    <t>92M-185-234</t>
  </si>
  <si>
    <t>92P-183-131</t>
  </si>
  <si>
    <t>92P-183-211</t>
  </si>
  <si>
    <t>92V-163-399</t>
  </si>
  <si>
    <t>92V-170-399</t>
  </si>
  <si>
    <t>92V-171-399</t>
  </si>
  <si>
    <t>92V-172-183</t>
  </si>
  <si>
    <t>92V-185-121</t>
  </si>
  <si>
    <t>92V-185-211</t>
  </si>
  <si>
    <t>92V-185-229</t>
  </si>
  <si>
    <t>92V-185-231</t>
  </si>
  <si>
    <t>92V-185-232</t>
  </si>
  <si>
    <t>92V-185-234</t>
  </si>
  <si>
    <t>92W-176-399</t>
  </si>
  <si>
    <t>930-181-187</t>
  </si>
  <si>
    <t>930-181-319</t>
  </si>
  <si>
    <t>930-181-333</t>
  </si>
  <si>
    <t>930-185-131</t>
  </si>
  <si>
    <t>930-185-231</t>
  </si>
  <si>
    <t>930-185-392</t>
  </si>
  <si>
    <t>930-188-392</t>
  </si>
  <si>
    <t>930-188-411</t>
  </si>
  <si>
    <t>93A-171-121</t>
  </si>
  <si>
    <t>93A-171-171</t>
  </si>
  <si>
    <t>93A-171-198</t>
  </si>
  <si>
    <t>93J-181-142</t>
  </si>
  <si>
    <t>93J-181-231</t>
  </si>
  <si>
    <t>93L-183-332</t>
  </si>
  <si>
    <t>93L-183-411</t>
  </si>
  <si>
    <t>93M-164-399</t>
  </si>
  <si>
    <t>93M-169-399</t>
  </si>
  <si>
    <t>93M-170-399</t>
  </si>
  <si>
    <t>93P-164-399</t>
  </si>
  <si>
    <t>93P-169-399</t>
  </si>
  <si>
    <t>93P-185-121</t>
  </si>
  <si>
    <t>93P-185-211</t>
  </si>
  <si>
    <t>93P-185-229</t>
  </si>
  <si>
    <t>93P-185-231</t>
  </si>
  <si>
    <t>93P-185-232</t>
  </si>
  <si>
    <t>93P-185-234</t>
  </si>
  <si>
    <t>93Q-189-121</t>
  </si>
  <si>
    <t>93Q-189-211</t>
  </si>
  <si>
    <t>93Q-189-311</t>
  </si>
  <si>
    <t>93Q-189-411</t>
  </si>
  <si>
    <t>93T-176-399</t>
  </si>
  <si>
    <t>940-176-472</t>
  </si>
  <si>
    <t>940-177-392</t>
  </si>
  <si>
    <t>940-181-142</t>
  </si>
  <si>
    <t>940-181-472</t>
  </si>
  <si>
    <t>940-183-472</t>
  </si>
  <si>
    <t>940-184-311</t>
  </si>
  <si>
    <t>940-184-392</t>
  </si>
  <si>
    <t>940-185-392</t>
  </si>
  <si>
    <t>940-186-392</t>
  </si>
  <si>
    <t>940-186-411</t>
  </si>
  <si>
    <t>940-188-392</t>
  </si>
  <si>
    <t>940-188-411</t>
  </si>
  <si>
    <t>94A-177-411</t>
  </si>
  <si>
    <t>950-176-472</t>
  </si>
  <si>
    <t>950-181-113</t>
  </si>
  <si>
    <t>950-181-152</t>
  </si>
  <si>
    <t>950-181-313</t>
  </si>
  <si>
    <t>950-185-142</t>
  </si>
  <si>
    <t>950-185-472</t>
  </si>
  <si>
    <t>960-181-394</t>
  </si>
  <si>
    <t>960-188-126</t>
  </si>
  <si>
    <t>960-188-171</t>
  </si>
  <si>
    <t>960-188-211</t>
  </si>
  <si>
    <t>960-188-221</t>
  </si>
  <si>
    <t>960-188-423</t>
  </si>
  <si>
    <t>96C-171-174</t>
  </si>
  <si>
    <t>96C-171-522</t>
  </si>
  <si>
    <t>96C-171-523</t>
  </si>
  <si>
    <t>96C-181-522</t>
  </si>
  <si>
    <t>970-176-142</t>
  </si>
  <si>
    <t>970-176-144</t>
  </si>
  <si>
    <t>970-181-413</t>
  </si>
  <si>
    <t>970-185-232</t>
  </si>
  <si>
    <t>970-185-331</t>
  </si>
  <si>
    <t>970-186-411</t>
  </si>
  <si>
    <t>970-189-232</t>
  </si>
  <si>
    <t>980-177-462</t>
  </si>
  <si>
    <t>980-184-192</t>
  </si>
  <si>
    <t>980-201-331</t>
  </si>
  <si>
    <t>98B-173-317</t>
  </si>
  <si>
    <t>990-176-312</t>
  </si>
  <si>
    <t>990-177-312</t>
  </si>
  <si>
    <t>990-177-418</t>
  </si>
  <si>
    <t>990-181-188</t>
  </si>
  <si>
    <t>990-183-331</t>
  </si>
  <si>
    <t>990-186-181</t>
  </si>
  <si>
    <t>990-186-392</t>
  </si>
  <si>
    <t>995-176-232</t>
  </si>
  <si>
    <t>995-177-311</t>
  </si>
  <si>
    <t>995-177-461</t>
  </si>
  <si>
    <t>C62-175-173</t>
  </si>
  <si>
    <t>E29-175-327</t>
  </si>
  <si>
    <t>E29-175-399</t>
  </si>
  <si>
    <t>E29-175-451</t>
  </si>
  <si>
    <t>E31-175-394</t>
  </si>
  <si>
    <t>00A-ALL-126</t>
  </si>
  <si>
    <t>00A-ALL-331</t>
  </si>
  <si>
    <t>00A-ALL-332</t>
  </si>
  <si>
    <t>00A-ALL-333</t>
  </si>
  <si>
    <t>040-ALL-523</t>
  </si>
  <si>
    <t>060-ALL-188</t>
  </si>
  <si>
    <t>080-ALL-196</t>
  </si>
  <si>
    <t>080-ALL-317</t>
  </si>
  <si>
    <t>13B-ALL-399</t>
  </si>
  <si>
    <t>13C-ALL-352</t>
  </si>
  <si>
    <t>13D-ALL-187</t>
  </si>
  <si>
    <t>13D-ALL-399</t>
  </si>
  <si>
    <t>170-ALL-317</t>
  </si>
  <si>
    <t>200-ALL-415</t>
  </si>
  <si>
    <t>210-ALL-532</t>
  </si>
  <si>
    <t>240-ALL-167</t>
  </si>
  <si>
    <t>240-ALL-188</t>
  </si>
  <si>
    <t>240-ALL-423</t>
  </si>
  <si>
    <t>241-ALL-394</t>
  </si>
  <si>
    <t>260-ALL-197</t>
  </si>
  <si>
    <t>280-ALL-413</t>
  </si>
  <si>
    <t>280-ALL-472</t>
  </si>
  <si>
    <t>290-ALL-541</t>
  </si>
  <si>
    <t>310-ALL-117</t>
  </si>
  <si>
    <t>310-ALL-129_1</t>
  </si>
  <si>
    <t>310-ALL-148</t>
  </si>
  <si>
    <t>310-ALL-331</t>
  </si>
  <si>
    <t>32A-ALL-198</t>
  </si>
  <si>
    <t>32D-ALL-131</t>
  </si>
  <si>
    <t>32H-ALL-399</t>
  </si>
  <si>
    <t>32M-ALL-333</t>
  </si>
  <si>
    <t>32P-ALL-318</t>
  </si>
  <si>
    <t>32T-ALL-113</t>
  </si>
  <si>
    <t>34D-ALL-527</t>
  </si>
  <si>
    <t>34F-ALL-399</t>
  </si>
  <si>
    <t>34G-ALL-198</t>
  </si>
  <si>
    <t>34Z-ALL-232</t>
  </si>
  <si>
    <t>350-ALL-132</t>
  </si>
  <si>
    <t>360-ALL-152</t>
  </si>
  <si>
    <t>360-ALL-172</t>
  </si>
  <si>
    <t>360-ALL-318</t>
  </si>
  <si>
    <t>36C-ALL-192</t>
  </si>
  <si>
    <t>36G-ALL-192</t>
  </si>
  <si>
    <t>390-ALL-423</t>
  </si>
  <si>
    <t>39A-ALL-131</t>
  </si>
  <si>
    <t>39A-ALL-151</t>
  </si>
  <si>
    <t>39A-ALL-173</t>
  </si>
  <si>
    <t>39B-ALL-317</t>
  </si>
  <si>
    <t>410-ALL-193</t>
  </si>
  <si>
    <t>41B-ALL-231</t>
  </si>
  <si>
    <t>41B-ALL-234</t>
  </si>
  <si>
    <t>41B-ALL-399</t>
  </si>
  <si>
    <t>41H-ALL-317</t>
  </si>
  <si>
    <t>41J-ALL-399</t>
  </si>
  <si>
    <t>41L-ALL-399</t>
  </si>
  <si>
    <t>41R-ALL-312</t>
  </si>
  <si>
    <t>420-ALL-471</t>
  </si>
  <si>
    <t>43C-ALL-183</t>
  </si>
  <si>
    <t>470-ALL-132</t>
  </si>
  <si>
    <t>49F-ALL-192</t>
  </si>
  <si>
    <t>49F-ALL-399</t>
  </si>
  <si>
    <t>49G-ALL-399</t>
  </si>
  <si>
    <t>510-ALL-351</t>
  </si>
  <si>
    <t>51B-ALL-162</t>
  </si>
  <si>
    <t>51B-ALL-183</t>
  </si>
  <si>
    <t>51B-ALL-399</t>
  </si>
  <si>
    <t>520-ALL-117</t>
  </si>
  <si>
    <t>520-ALL-425</t>
  </si>
  <si>
    <t>530-ALL-333</t>
  </si>
  <si>
    <t>540-ALL-232</t>
  </si>
  <si>
    <t>55B-ALL-399</t>
  </si>
  <si>
    <t>570-ALL-188</t>
  </si>
  <si>
    <t>580-ALL-333</t>
  </si>
  <si>
    <t>590-ALL-413</t>
  </si>
  <si>
    <t>600-ALL-394</t>
  </si>
  <si>
    <t>60G-ALL-162</t>
  </si>
  <si>
    <t>60G-ALL-399</t>
  </si>
  <si>
    <t>60Y-ALL-471</t>
  </si>
  <si>
    <t>60Z-ALL-191</t>
  </si>
  <si>
    <t>610-ALL-192</t>
  </si>
  <si>
    <t>61R-ALL-399</t>
  </si>
  <si>
    <t>61X-ALL-221</t>
  </si>
  <si>
    <t>61Y-ALL-399</t>
  </si>
  <si>
    <t>630-ALL-232</t>
  </si>
  <si>
    <t>63B-ALL-541</t>
  </si>
  <si>
    <t>640-ALL-351</t>
  </si>
  <si>
    <t>64A-ALL-126</t>
  </si>
  <si>
    <t>650-ALL-183</t>
  </si>
  <si>
    <t>65H-ALL-221</t>
  </si>
  <si>
    <t>670-ALL-541</t>
  </si>
  <si>
    <t>681-ALL-113</t>
  </si>
  <si>
    <t>681-ALL-312</t>
  </si>
  <si>
    <t>68C-ALL-333</t>
  </si>
  <si>
    <t>710-ALL-172</t>
  </si>
  <si>
    <t>710-ALL-189</t>
  </si>
  <si>
    <t>720-ALL-191</t>
  </si>
  <si>
    <t>740-ALL-193</t>
  </si>
  <si>
    <t>74Z-ALL-229</t>
  </si>
  <si>
    <t>750-ALL-331</t>
  </si>
  <si>
    <t>760-ALL-198</t>
  </si>
  <si>
    <t>76A-ALL-399</t>
  </si>
  <si>
    <t>780-ALL-232</t>
  </si>
  <si>
    <t>80C-ALL-141</t>
  </si>
  <si>
    <t>821-ALL-188</t>
  </si>
  <si>
    <t>821-ALL-542</t>
  </si>
  <si>
    <t>840-ALL-193</t>
  </si>
  <si>
    <t>84B-ALL-472</t>
  </si>
  <si>
    <t>860-ALL-191</t>
  </si>
  <si>
    <t>861-ALL-188</t>
  </si>
  <si>
    <t>862-ALL-196</t>
  </si>
  <si>
    <t>862-ALL-351</t>
  </si>
  <si>
    <t>870-ALL-188</t>
  </si>
  <si>
    <t>880-ALL-188</t>
  </si>
  <si>
    <t>90C-ALL-399</t>
  </si>
  <si>
    <t>90F-ALL-231</t>
  </si>
  <si>
    <t>92M-ALL-399</t>
  </si>
  <si>
    <t>92V-ALL-399</t>
  </si>
  <si>
    <t>92W-ALL-399</t>
  </si>
  <si>
    <t>93A-ALL-198</t>
  </si>
  <si>
    <t>93J-ALL-231</t>
  </si>
  <si>
    <t>93L-ALL-332</t>
  </si>
  <si>
    <t>93M-ALL-399</t>
  </si>
  <si>
    <t>93P-ALL-399</t>
  </si>
  <si>
    <t>93T-ALL-399</t>
  </si>
  <si>
    <t>950-ALL-113</t>
  </si>
  <si>
    <t>950-ALL-152</t>
  </si>
  <si>
    <t>950-ALL-313</t>
  </si>
  <si>
    <t>96C-ALL-522</t>
  </si>
  <si>
    <t>96C-ALL-523</t>
  </si>
  <si>
    <t>990-ALL-188</t>
  </si>
  <si>
    <t>C62-ALL-173</t>
  </si>
  <si>
    <t>E29-ALL-327</t>
  </si>
  <si>
    <t>E29-ALL-399</t>
  </si>
  <si>
    <t>E29-ALL-451</t>
  </si>
  <si>
    <t>E31-ALL-394</t>
  </si>
  <si>
    <t>ALL-164-399</t>
  </si>
  <si>
    <t>ALL-171-471</t>
  </si>
  <si>
    <t>ALL-172-472</t>
  </si>
  <si>
    <t>ALL-176-144</t>
  </si>
  <si>
    <t>ALL-176-183</t>
  </si>
  <si>
    <t>ALL-176-351</t>
  </si>
  <si>
    <t>ALL-176-471</t>
  </si>
  <si>
    <t>ALL-177-471</t>
  </si>
  <si>
    <t>ALL-181-399</t>
  </si>
  <si>
    <t>ALL-182-472</t>
  </si>
  <si>
    <t>ALL-183-199</t>
  </si>
  <si>
    <t>ALL-184-163</t>
  </si>
  <si>
    <t>ALL-185-188</t>
  </si>
  <si>
    <t>ALL-187-234</t>
  </si>
  <si>
    <t>ALL-187-235</t>
  </si>
  <si>
    <t>ALL-188-116</t>
  </si>
  <si>
    <t>ALL-188-146</t>
  </si>
  <si>
    <t>ALL-188-174</t>
  </si>
  <si>
    <t>ALL-188-191</t>
  </si>
  <si>
    <t>ALL-188-394</t>
  </si>
  <si>
    <t>ALL-188-422</t>
  </si>
  <si>
    <t>ALL-188-423</t>
  </si>
  <si>
    <t>ALL-188-425</t>
  </si>
  <si>
    <t>ALL-188-541</t>
  </si>
  <si>
    <t>ALL-189-180</t>
  </si>
  <si>
    <t>ALL-189-333</t>
  </si>
  <si>
    <t>ALL-191-394</t>
  </si>
  <si>
    <t>ALL-194-192</t>
  </si>
  <si>
    <t>ALL-194-232</t>
  </si>
  <si>
    <t>ALL-194-394</t>
  </si>
  <si>
    <t>395</t>
  </si>
  <si>
    <t>43C-182</t>
  </si>
  <si>
    <t>55B-182</t>
  </si>
  <si>
    <t>681-184</t>
  </si>
  <si>
    <t>690-184</t>
  </si>
  <si>
    <t>150-189</t>
  </si>
  <si>
    <t>241-189</t>
  </si>
  <si>
    <t>460-189</t>
  </si>
  <si>
    <t>761-189</t>
  </si>
  <si>
    <t>830-189</t>
  </si>
  <si>
    <t>120-191</t>
  </si>
  <si>
    <t>64A-193</t>
  </si>
  <si>
    <t>770-205</t>
  </si>
  <si>
    <t>830-205</t>
  </si>
  <si>
    <t>Covid Late Liquidation Refund (GEER Funding)</t>
  </si>
  <si>
    <t>PRC ALL - All Covid PRCs (State and Federal)</t>
  </si>
  <si>
    <t>140-111</t>
  </si>
  <si>
    <t>140-150</t>
  </si>
  <si>
    <t>140-240</t>
  </si>
  <si>
    <t>140-270</t>
  </si>
  <si>
    <t>140-340</t>
  </si>
  <si>
    <t>140-360</t>
  </si>
  <si>
    <t>140-540</t>
  </si>
  <si>
    <t>140-66A</t>
  </si>
  <si>
    <t>142-C69</t>
  </si>
  <si>
    <t>142-C70</t>
  </si>
  <si>
    <t>142-C71</t>
  </si>
  <si>
    <t>163-34K</t>
  </si>
  <si>
    <t>163-61X</t>
  </si>
  <si>
    <t>164-41B</t>
  </si>
  <si>
    <t>164-43C</t>
  </si>
  <si>
    <t>165-00A</t>
  </si>
  <si>
    <t>165-09A</t>
  </si>
  <si>
    <t>165-150</t>
  </si>
  <si>
    <t>165-26B</t>
  </si>
  <si>
    <t>165-295</t>
  </si>
  <si>
    <t>165-42B</t>
  </si>
  <si>
    <t>165-43C</t>
  </si>
  <si>
    <t>165-60P</t>
  </si>
  <si>
    <t>165-61P</t>
  </si>
  <si>
    <t>165-61U</t>
  </si>
  <si>
    <t>165-62A</t>
  </si>
  <si>
    <t>165-65B</t>
  </si>
  <si>
    <t>165-74Z</t>
  </si>
  <si>
    <t>165-80B</t>
  </si>
  <si>
    <t>166-150</t>
  </si>
  <si>
    <t>166-660</t>
  </si>
  <si>
    <t>166-780</t>
  </si>
  <si>
    <t>166-90B</t>
  </si>
  <si>
    <t>166-910</t>
  </si>
  <si>
    <t>166-92K</t>
  </si>
  <si>
    <t>166-930</t>
  </si>
  <si>
    <t>167-00B</t>
  </si>
  <si>
    <t>167-32Q</t>
  </si>
  <si>
    <t>167-32S</t>
  </si>
  <si>
    <t>167-41M</t>
  </si>
  <si>
    <t>167-42A</t>
  </si>
  <si>
    <t>167-580</t>
  </si>
  <si>
    <t>167-61K</t>
  </si>
  <si>
    <t>167-61U</t>
  </si>
  <si>
    <t>167-61V</t>
  </si>
  <si>
    <t>167-66A</t>
  </si>
  <si>
    <t>167-80B</t>
  </si>
  <si>
    <t>169-26B</t>
  </si>
  <si>
    <t>169-295</t>
  </si>
  <si>
    <t>169-32H</t>
  </si>
  <si>
    <t>169-32S</t>
  </si>
  <si>
    <t>169-34F</t>
  </si>
  <si>
    <t>169-41B</t>
  </si>
  <si>
    <t>169-41F</t>
  </si>
  <si>
    <t>169-41G</t>
  </si>
  <si>
    <t>169-41J</t>
  </si>
  <si>
    <t>169-41L</t>
  </si>
  <si>
    <t>169-42A</t>
  </si>
  <si>
    <t>169-43C</t>
  </si>
  <si>
    <t>169-43D</t>
  </si>
  <si>
    <t>169-44A</t>
  </si>
  <si>
    <t>169-61N</t>
  </si>
  <si>
    <t>169-61R</t>
  </si>
  <si>
    <t>169-61U</t>
  </si>
  <si>
    <t>169-65B</t>
  </si>
  <si>
    <t>169-65C</t>
  </si>
  <si>
    <t>169-73B</t>
  </si>
  <si>
    <t>169-74C</t>
  </si>
  <si>
    <t>169-92K</t>
  </si>
  <si>
    <t>169-92M</t>
  </si>
  <si>
    <t>169-92T</t>
  </si>
  <si>
    <t>169-92V</t>
  </si>
  <si>
    <t>169-93A</t>
  </si>
  <si>
    <t>169-93M</t>
  </si>
  <si>
    <t>169-97D</t>
  </si>
  <si>
    <t>170-00B</t>
  </si>
  <si>
    <t>170-01B</t>
  </si>
  <si>
    <t>170-20A</t>
  </si>
  <si>
    <t>170-26B</t>
  </si>
  <si>
    <t>170-295</t>
  </si>
  <si>
    <t>170-32P</t>
  </si>
  <si>
    <t>170-34G</t>
  </si>
  <si>
    <t>170-41F</t>
  </si>
  <si>
    <t>170-41G</t>
  </si>
  <si>
    <t>170-43C</t>
  </si>
  <si>
    <t>170-61N</t>
  </si>
  <si>
    <t>170-61U</t>
  </si>
  <si>
    <t>170-61X</t>
  </si>
  <si>
    <t>170-65B</t>
  </si>
  <si>
    <t>170-74Z</t>
  </si>
  <si>
    <t>170-90D</t>
  </si>
  <si>
    <t>170-92K</t>
  </si>
  <si>
    <t>170-92T</t>
  </si>
  <si>
    <t>170-92W</t>
  </si>
  <si>
    <t>170-93A</t>
  </si>
  <si>
    <t>170-93J</t>
  </si>
  <si>
    <t>170-97D</t>
  </si>
  <si>
    <t>170-98B</t>
  </si>
  <si>
    <t>171-41D</t>
  </si>
  <si>
    <t>171-51B</t>
  </si>
  <si>
    <t>171-92L</t>
  </si>
  <si>
    <t>172-55B</t>
  </si>
  <si>
    <t>172-92K</t>
  </si>
  <si>
    <t>173-00B</t>
  </si>
  <si>
    <t>173-010</t>
  </si>
  <si>
    <t>173-060</t>
  </si>
  <si>
    <t>173-08A</t>
  </si>
  <si>
    <t>173-11D</t>
  </si>
  <si>
    <t>173-13D</t>
  </si>
  <si>
    <t>173-180</t>
  </si>
  <si>
    <t>173-19A</t>
  </si>
  <si>
    <t>173-200</t>
  </si>
  <si>
    <t>173-210</t>
  </si>
  <si>
    <t>173-24B</t>
  </si>
  <si>
    <t>173-280</t>
  </si>
  <si>
    <t>173-295</t>
  </si>
  <si>
    <t>173-310</t>
  </si>
  <si>
    <t>173-32C</t>
  </si>
  <si>
    <t>173-32K</t>
  </si>
  <si>
    <t>173-32M</t>
  </si>
  <si>
    <t>173-32Q</t>
  </si>
  <si>
    <t>173-35A</t>
  </si>
  <si>
    <t>173-41G</t>
  </si>
  <si>
    <t>173-41M</t>
  </si>
  <si>
    <t>173-420</t>
  </si>
  <si>
    <t>173-422</t>
  </si>
  <si>
    <t>173-43C</t>
  </si>
  <si>
    <t>173-44A</t>
  </si>
  <si>
    <t>173-460</t>
  </si>
  <si>
    <t>173-49G</t>
  </si>
  <si>
    <t>173-50Z</t>
  </si>
  <si>
    <t>173-51B</t>
  </si>
  <si>
    <t>173-520</t>
  </si>
  <si>
    <t>173-580</t>
  </si>
  <si>
    <t>173-60J</t>
  </si>
  <si>
    <t>173-60K</t>
  </si>
  <si>
    <t>173-60N</t>
  </si>
  <si>
    <t>173-61M</t>
  </si>
  <si>
    <t>173-61U</t>
  </si>
  <si>
    <t>173-61V</t>
  </si>
  <si>
    <t>173-61W</t>
  </si>
  <si>
    <t>173-61Y</t>
  </si>
  <si>
    <t>173-62K</t>
  </si>
  <si>
    <t>173-65C</t>
  </si>
  <si>
    <t>173-660</t>
  </si>
  <si>
    <t>173-67B</t>
  </si>
  <si>
    <t>173-780</t>
  </si>
  <si>
    <t>173-79Z</t>
  </si>
  <si>
    <t>173-81B</t>
  </si>
  <si>
    <t>173-84B</t>
  </si>
  <si>
    <t>173-880</t>
  </si>
  <si>
    <t>173-90C</t>
  </si>
  <si>
    <t>173-90F</t>
  </si>
  <si>
    <t>173-91B</t>
  </si>
  <si>
    <t>173-92K</t>
  </si>
  <si>
    <t>173-92L</t>
  </si>
  <si>
    <t>173-92R</t>
  </si>
  <si>
    <t>173-92U</t>
  </si>
  <si>
    <t>173-93A</t>
  </si>
  <si>
    <t>173-93P</t>
  </si>
  <si>
    <t>173-93T</t>
  </si>
  <si>
    <t>173-950</t>
  </si>
  <si>
    <t>174-06B</t>
  </si>
  <si>
    <t>174-24N</t>
  </si>
  <si>
    <t>174-32C</t>
  </si>
  <si>
    <t>174-41F</t>
  </si>
  <si>
    <t>174-61N</t>
  </si>
  <si>
    <t>174-61U</t>
  </si>
  <si>
    <t>174-65C</t>
  </si>
  <si>
    <t>174-92L</t>
  </si>
  <si>
    <t>174-93A</t>
  </si>
  <si>
    <t>174-93J</t>
  </si>
  <si>
    <t>176-08A</t>
  </si>
  <si>
    <t>176-13C</t>
  </si>
  <si>
    <t>176-20A</t>
  </si>
  <si>
    <t>176-220</t>
  </si>
  <si>
    <t>176-295</t>
  </si>
  <si>
    <t>176-32S</t>
  </si>
  <si>
    <t>176-34Z</t>
  </si>
  <si>
    <t>176-41M</t>
  </si>
  <si>
    <t>176-422</t>
  </si>
  <si>
    <t>176-51A</t>
  </si>
  <si>
    <t>176-58B</t>
  </si>
  <si>
    <t>176-61L</t>
  </si>
  <si>
    <t>176-73A</t>
  </si>
  <si>
    <t>176-91B</t>
  </si>
  <si>
    <t>176-92D</t>
  </si>
  <si>
    <t>176-92F</t>
  </si>
  <si>
    <t>176-92R</t>
  </si>
  <si>
    <t>176-93R</t>
  </si>
  <si>
    <t>177-08A</t>
  </si>
  <si>
    <t>177-13D</t>
  </si>
  <si>
    <t>177-20A</t>
  </si>
  <si>
    <t>177-280</t>
  </si>
  <si>
    <t>177-36G</t>
  </si>
  <si>
    <t>177-49G</t>
  </si>
  <si>
    <t>177-51A</t>
  </si>
  <si>
    <t>177-55B</t>
  </si>
  <si>
    <t>177-58B</t>
  </si>
  <si>
    <t>177-60I</t>
  </si>
  <si>
    <t>177-60N</t>
  </si>
  <si>
    <t>177-61L</t>
  </si>
  <si>
    <t>177-61V</t>
  </si>
  <si>
    <t>177-61Y</t>
  </si>
  <si>
    <t>177-65F</t>
  </si>
  <si>
    <t>177-65G</t>
  </si>
  <si>
    <t>177-90C</t>
  </si>
  <si>
    <t>177-91B</t>
  </si>
  <si>
    <t>177-92F</t>
  </si>
  <si>
    <t>177-92R</t>
  </si>
  <si>
    <t>177-92W</t>
  </si>
  <si>
    <t>177-93R</t>
  </si>
  <si>
    <t>177-93T</t>
  </si>
  <si>
    <t>177-950</t>
  </si>
  <si>
    <t>177-98A</t>
  </si>
  <si>
    <t>178-160</t>
  </si>
  <si>
    <t>178-170</t>
  </si>
  <si>
    <t>178-220</t>
  </si>
  <si>
    <t>178-420</t>
  </si>
  <si>
    <t>178-422</t>
  </si>
  <si>
    <t>178-460</t>
  </si>
  <si>
    <t>178-480</t>
  </si>
  <si>
    <t>178-590</t>
  </si>
  <si>
    <t>178-600</t>
  </si>
  <si>
    <t>178-640</t>
  </si>
  <si>
    <t>178-681</t>
  </si>
  <si>
    <t>178-710</t>
  </si>
  <si>
    <t>178-760</t>
  </si>
  <si>
    <t>178-780</t>
  </si>
  <si>
    <t>178-861</t>
  </si>
  <si>
    <t>178-862</t>
  </si>
  <si>
    <t>178-930</t>
  </si>
  <si>
    <t>178-940</t>
  </si>
  <si>
    <t>181-92L</t>
  </si>
  <si>
    <t>182-43C</t>
  </si>
  <si>
    <t>182-55B</t>
  </si>
  <si>
    <t>183-050</t>
  </si>
  <si>
    <t>183-11A</t>
  </si>
  <si>
    <t>183-13A</t>
  </si>
  <si>
    <t>183-13B</t>
  </si>
  <si>
    <t>183-13D</t>
  </si>
  <si>
    <t>183-295</t>
  </si>
  <si>
    <t>183-32K</t>
  </si>
  <si>
    <t>183-32Q</t>
  </si>
  <si>
    <t>183-400</t>
  </si>
  <si>
    <t>183-41M</t>
  </si>
  <si>
    <t>183-420</t>
  </si>
  <si>
    <t>183-491</t>
  </si>
  <si>
    <t>183-49F</t>
  </si>
  <si>
    <t>183-60P</t>
  </si>
  <si>
    <t>183-92Y</t>
  </si>
  <si>
    <t>184-280</t>
  </si>
  <si>
    <t>184-34D</t>
  </si>
  <si>
    <t>184-370</t>
  </si>
  <si>
    <t>184-681</t>
  </si>
  <si>
    <t>184-690</t>
  </si>
  <si>
    <t>184-761</t>
  </si>
  <si>
    <t>184-861</t>
  </si>
  <si>
    <t>184-890</t>
  </si>
  <si>
    <t>184-90C</t>
  </si>
  <si>
    <t>184-995</t>
  </si>
  <si>
    <t>185-09A</t>
  </si>
  <si>
    <t>185-13B</t>
  </si>
  <si>
    <t>185-26B</t>
  </si>
  <si>
    <t>185-32C</t>
  </si>
  <si>
    <t>185-32D</t>
  </si>
  <si>
    <t>185-32M</t>
  </si>
  <si>
    <t>185-32Q</t>
  </si>
  <si>
    <t>185-41D</t>
  </si>
  <si>
    <t>185-55B</t>
  </si>
  <si>
    <t>185-60P</t>
  </si>
  <si>
    <t>185-61K</t>
  </si>
  <si>
    <t>185-61Y</t>
  </si>
  <si>
    <t>185-65G</t>
  </si>
  <si>
    <t>185-65Z</t>
  </si>
  <si>
    <t>185-74C</t>
  </si>
  <si>
    <t>185-78C</t>
  </si>
  <si>
    <t>185-81B</t>
  </si>
  <si>
    <t>185-821</t>
  </si>
  <si>
    <t>185-90C</t>
  </si>
  <si>
    <t>185-92K</t>
  </si>
  <si>
    <t>185-93M</t>
  </si>
  <si>
    <t>186-01B</t>
  </si>
  <si>
    <t>186-01C</t>
  </si>
  <si>
    <t>186-050</t>
  </si>
  <si>
    <t>186-09B</t>
  </si>
  <si>
    <t>186-13B</t>
  </si>
  <si>
    <t>186-13C</t>
  </si>
  <si>
    <t>186-13D</t>
  </si>
  <si>
    <t>186-150</t>
  </si>
  <si>
    <t>186-181</t>
  </si>
  <si>
    <t>186-19A</t>
  </si>
  <si>
    <t>186-20A</t>
  </si>
  <si>
    <t>186-295</t>
  </si>
  <si>
    <t>186-32A</t>
  </si>
  <si>
    <t>186-32B</t>
  </si>
  <si>
    <t>186-32D</t>
  </si>
  <si>
    <t>186-32P</t>
  </si>
  <si>
    <t>186-32Q</t>
  </si>
  <si>
    <t>186-35A</t>
  </si>
  <si>
    <t>186-360</t>
  </si>
  <si>
    <t>186-39B</t>
  </si>
  <si>
    <t>186-41D</t>
  </si>
  <si>
    <t>186-41G</t>
  </si>
  <si>
    <t>186-420</t>
  </si>
  <si>
    <t>186-42A</t>
  </si>
  <si>
    <t>186-45A</t>
  </si>
  <si>
    <t>186-49D</t>
  </si>
  <si>
    <t>186-49G</t>
  </si>
  <si>
    <t>186-51A</t>
  </si>
  <si>
    <t>186-53C</t>
  </si>
  <si>
    <t>186-55B</t>
  </si>
  <si>
    <t>186-580</t>
  </si>
  <si>
    <t>186-60D</t>
  </si>
  <si>
    <t>186-60N</t>
  </si>
  <si>
    <t>186-61V</t>
  </si>
  <si>
    <t>186-61Y</t>
  </si>
  <si>
    <t>186-62K</t>
  </si>
  <si>
    <t>186-640</t>
  </si>
  <si>
    <t>186-66A</t>
  </si>
  <si>
    <t>186-690</t>
  </si>
  <si>
    <t>186-761</t>
  </si>
  <si>
    <t>186-821</t>
  </si>
  <si>
    <t>186-900</t>
  </si>
  <si>
    <t>186-90B</t>
  </si>
  <si>
    <t>186-90C</t>
  </si>
  <si>
    <t>186-91A</t>
  </si>
  <si>
    <t>186-91B</t>
  </si>
  <si>
    <t>186-92W</t>
  </si>
  <si>
    <t>186-93T</t>
  </si>
  <si>
    <t>187-580</t>
  </si>
  <si>
    <t>187-681</t>
  </si>
  <si>
    <t>188-010</t>
  </si>
  <si>
    <t>188-030</t>
  </si>
  <si>
    <t>188-060</t>
  </si>
  <si>
    <t>188-09A</t>
  </si>
  <si>
    <t>188-100</t>
  </si>
  <si>
    <t>188-11B</t>
  </si>
  <si>
    <t>188-11C</t>
  </si>
  <si>
    <t>188-120</t>
  </si>
  <si>
    <t>188-12A</t>
  </si>
  <si>
    <t>188-132</t>
  </si>
  <si>
    <t>188-13A</t>
  </si>
  <si>
    <t>188-13B</t>
  </si>
  <si>
    <t>188-13D</t>
  </si>
  <si>
    <t>188-140</t>
  </si>
  <si>
    <t>188-150</t>
  </si>
  <si>
    <t>188-160</t>
  </si>
  <si>
    <t>188-181</t>
  </si>
  <si>
    <t>188-182</t>
  </si>
  <si>
    <t>188-190</t>
  </si>
  <si>
    <t>188-210</t>
  </si>
  <si>
    <t>188-230</t>
  </si>
  <si>
    <t>188-241</t>
  </si>
  <si>
    <t>188-24B</t>
  </si>
  <si>
    <t>188-270</t>
  </si>
  <si>
    <t>188-300</t>
  </si>
  <si>
    <t>188-320</t>
  </si>
  <si>
    <t>188-32M</t>
  </si>
  <si>
    <t>188-32Q</t>
  </si>
  <si>
    <t>188-340</t>
  </si>
  <si>
    <t>188-34D</t>
  </si>
  <si>
    <t>188-34G</t>
  </si>
  <si>
    <t>188-36C</t>
  </si>
  <si>
    <t>188-36F</t>
  </si>
  <si>
    <t>188-370</t>
  </si>
  <si>
    <t>188-41F</t>
  </si>
  <si>
    <t>188-41K</t>
  </si>
  <si>
    <t>188-430</t>
  </si>
  <si>
    <t>188-440</t>
  </si>
  <si>
    <t>188-450</t>
  </si>
  <si>
    <t>188-45A</t>
  </si>
  <si>
    <t>188-45B</t>
  </si>
  <si>
    <t>188-460</t>
  </si>
  <si>
    <t>188-49B</t>
  </si>
  <si>
    <t>188-49E</t>
  </si>
  <si>
    <t>188-49F</t>
  </si>
  <si>
    <t>188-49G</t>
  </si>
  <si>
    <t>188-510</t>
  </si>
  <si>
    <t>188-53B</t>
  </si>
  <si>
    <t>188-55A</t>
  </si>
  <si>
    <t>188-55B</t>
  </si>
  <si>
    <t>188-570</t>
  </si>
  <si>
    <t>188-590</t>
  </si>
  <si>
    <t>188-600</t>
  </si>
  <si>
    <t>188-61J</t>
  </si>
  <si>
    <t>188-61M</t>
  </si>
  <si>
    <t>188-61N</t>
  </si>
  <si>
    <t>188-61T</t>
  </si>
  <si>
    <t>188-61Y</t>
  </si>
  <si>
    <t>188-62J</t>
  </si>
  <si>
    <t>188-630</t>
  </si>
  <si>
    <t>188-640</t>
  </si>
  <si>
    <t>188-64A</t>
  </si>
  <si>
    <t>188-65G</t>
  </si>
  <si>
    <t>188-660</t>
  </si>
  <si>
    <t>188-67B</t>
  </si>
  <si>
    <t>188-690</t>
  </si>
  <si>
    <t>188-69A</t>
  </si>
  <si>
    <t>188-70A</t>
  </si>
  <si>
    <t>188-720</t>
  </si>
  <si>
    <t>188-730</t>
  </si>
  <si>
    <t>188-740</t>
  </si>
  <si>
    <t>188-760</t>
  </si>
  <si>
    <t>188-761</t>
  </si>
  <si>
    <t>188-770</t>
  </si>
  <si>
    <t>188-780</t>
  </si>
  <si>
    <t>188-810</t>
  </si>
  <si>
    <t>188-81B</t>
  </si>
  <si>
    <t>188-840</t>
  </si>
  <si>
    <t>188-862</t>
  </si>
  <si>
    <t>188-900</t>
  </si>
  <si>
    <t>188-90B</t>
  </si>
  <si>
    <t>188-90C</t>
  </si>
  <si>
    <t>188-91B</t>
  </si>
  <si>
    <t>188-92T</t>
  </si>
  <si>
    <t>188-92W</t>
  </si>
  <si>
    <t>188-93T</t>
  </si>
  <si>
    <t>188-94Z</t>
  </si>
  <si>
    <t>188-970</t>
  </si>
  <si>
    <t>188-980</t>
  </si>
  <si>
    <t>188-98B</t>
  </si>
  <si>
    <t>188-990</t>
  </si>
  <si>
    <t>189-11C</t>
  </si>
  <si>
    <t>189-120</t>
  </si>
  <si>
    <t>189-13B</t>
  </si>
  <si>
    <t>189-13D</t>
  </si>
  <si>
    <t>189-150</t>
  </si>
  <si>
    <t>189-181</t>
  </si>
  <si>
    <t>189-19C</t>
  </si>
  <si>
    <t>189-200</t>
  </si>
  <si>
    <t>189-241</t>
  </si>
  <si>
    <t>189-26B</t>
  </si>
  <si>
    <t>189-32B</t>
  </si>
  <si>
    <t>189-32H</t>
  </si>
  <si>
    <t>189-32Q</t>
  </si>
  <si>
    <t>189-34B</t>
  </si>
  <si>
    <t>189-34F</t>
  </si>
  <si>
    <t>189-390</t>
  </si>
  <si>
    <t>189-400</t>
  </si>
  <si>
    <t>189-41B</t>
  </si>
  <si>
    <t>189-41D</t>
  </si>
  <si>
    <t>189-41F</t>
  </si>
  <si>
    <t>189-41J</t>
  </si>
  <si>
    <t>189-41L</t>
  </si>
  <si>
    <t>189-41M</t>
  </si>
  <si>
    <t>189-41R</t>
  </si>
  <si>
    <t>189-422</t>
  </si>
  <si>
    <t>189-440</t>
  </si>
  <si>
    <t>189-45B</t>
  </si>
  <si>
    <t>189-460</t>
  </si>
  <si>
    <t>189-49B</t>
  </si>
  <si>
    <t>189-49E</t>
  </si>
  <si>
    <t>189-49F</t>
  </si>
  <si>
    <t>189-49G</t>
  </si>
  <si>
    <t>189-510</t>
  </si>
  <si>
    <t>189-51B</t>
  </si>
  <si>
    <t>189-53C</t>
  </si>
  <si>
    <t>189-55A</t>
  </si>
  <si>
    <t>189-55B</t>
  </si>
  <si>
    <t>189-60G</t>
  </si>
  <si>
    <t>189-60J</t>
  </si>
  <si>
    <t>189-60P</t>
  </si>
  <si>
    <t>189-61N</t>
  </si>
  <si>
    <t>189-61P</t>
  </si>
  <si>
    <t>189-61R</t>
  </si>
  <si>
    <t>189-61T</t>
  </si>
  <si>
    <t>189-61Y</t>
  </si>
  <si>
    <t>189-650</t>
  </si>
  <si>
    <t>189-65Z</t>
  </si>
  <si>
    <t>189-660</t>
  </si>
  <si>
    <t>189-67B</t>
  </si>
  <si>
    <t>189-710</t>
  </si>
  <si>
    <t>189-74C</t>
  </si>
  <si>
    <t>189-761</t>
  </si>
  <si>
    <t>189-78C</t>
  </si>
  <si>
    <t>189-830</t>
  </si>
  <si>
    <t>189-840</t>
  </si>
  <si>
    <t>189-861</t>
  </si>
  <si>
    <t>189-87A</t>
  </si>
  <si>
    <t>189-900</t>
  </si>
  <si>
    <t>189-90C</t>
  </si>
  <si>
    <t>189-90D</t>
  </si>
  <si>
    <t>189-91B</t>
  </si>
  <si>
    <t>189-92M</t>
  </si>
  <si>
    <t>189-92T</t>
  </si>
  <si>
    <t>189-92V</t>
  </si>
  <si>
    <t>189-92W</t>
  </si>
  <si>
    <t>189-930</t>
  </si>
  <si>
    <t>189-93M</t>
  </si>
  <si>
    <t>189-93P</t>
  </si>
  <si>
    <t>189-93R</t>
  </si>
  <si>
    <t>189-93T</t>
  </si>
  <si>
    <t>189-940</t>
  </si>
  <si>
    <t>189-960</t>
  </si>
  <si>
    <t>189-96F</t>
  </si>
  <si>
    <t>189-98A</t>
  </si>
  <si>
    <t>189-98B</t>
  </si>
  <si>
    <t>190-920</t>
  </si>
  <si>
    <t>191-120</t>
  </si>
  <si>
    <t>191-130</t>
  </si>
  <si>
    <t>191-170</t>
  </si>
  <si>
    <t>191-230</t>
  </si>
  <si>
    <t>191-240</t>
  </si>
  <si>
    <t>191-260</t>
  </si>
  <si>
    <t>191-291</t>
  </si>
  <si>
    <t>191-320</t>
  </si>
  <si>
    <t>191-330</t>
  </si>
  <si>
    <t>191-360</t>
  </si>
  <si>
    <t>191-390</t>
  </si>
  <si>
    <t>191-400</t>
  </si>
  <si>
    <t>191-450</t>
  </si>
  <si>
    <t>191-590</t>
  </si>
  <si>
    <t>191-670</t>
  </si>
  <si>
    <t>191-681</t>
  </si>
  <si>
    <t>191-740</t>
  </si>
  <si>
    <t>191-761</t>
  </si>
  <si>
    <t>191-821</t>
  </si>
  <si>
    <t>191-860</t>
  </si>
  <si>
    <t>191-862</t>
  </si>
  <si>
    <t>191-930</t>
  </si>
  <si>
    <t>192-01C</t>
  </si>
  <si>
    <t>192-050</t>
  </si>
  <si>
    <t>192-080</t>
  </si>
  <si>
    <t>192-090</t>
  </si>
  <si>
    <t>192-09A</t>
  </si>
  <si>
    <t>192-13D</t>
  </si>
  <si>
    <t>192-16B</t>
  </si>
  <si>
    <t>192-19C</t>
  </si>
  <si>
    <t>192-20A</t>
  </si>
  <si>
    <t>192-210</t>
  </si>
  <si>
    <t>192-260</t>
  </si>
  <si>
    <t>192-26B</t>
  </si>
  <si>
    <t>192-295</t>
  </si>
  <si>
    <t>192-32B</t>
  </si>
  <si>
    <t>192-32Q</t>
  </si>
  <si>
    <t>192-32S</t>
  </si>
  <si>
    <t>192-41D</t>
  </si>
  <si>
    <t>192-41M</t>
  </si>
  <si>
    <t>192-420</t>
  </si>
  <si>
    <t>192-421</t>
  </si>
  <si>
    <t>192-42A</t>
  </si>
  <si>
    <t>192-44A</t>
  </si>
  <si>
    <t>192-49F</t>
  </si>
  <si>
    <t>192-49G</t>
  </si>
  <si>
    <t>192-510</t>
  </si>
  <si>
    <t>192-55B</t>
  </si>
  <si>
    <t>192-560</t>
  </si>
  <si>
    <t>192-590</t>
  </si>
  <si>
    <t>192-60L</t>
  </si>
  <si>
    <t>192-61Y</t>
  </si>
  <si>
    <t>192-620</t>
  </si>
  <si>
    <t>192-62J</t>
  </si>
  <si>
    <t>192-62K</t>
  </si>
  <si>
    <t>192-64A</t>
  </si>
  <si>
    <t>192-65H</t>
  </si>
  <si>
    <t>192-66A</t>
  </si>
  <si>
    <t>192-67B</t>
  </si>
  <si>
    <t>192-680</t>
  </si>
  <si>
    <t>192-690</t>
  </si>
  <si>
    <t>192-720</t>
  </si>
  <si>
    <t>192-761</t>
  </si>
  <si>
    <t>192-790</t>
  </si>
  <si>
    <t>192-800</t>
  </si>
  <si>
    <t>192-80C</t>
  </si>
  <si>
    <t>192-81B</t>
  </si>
  <si>
    <t>192-862</t>
  </si>
  <si>
    <t>192-90C</t>
  </si>
  <si>
    <t>192-910</t>
  </si>
  <si>
    <t>192-91A</t>
  </si>
  <si>
    <t>192-91B</t>
  </si>
  <si>
    <t>192-92F</t>
  </si>
  <si>
    <t>192-92G</t>
  </si>
  <si>
    <t>192-92W</t>
  </si>
  <si>
    <t>192-930</t>
  </si>
  <si>
    <t>192-93T</t>
  </si>
  <si>
    <t>192-96F</t>
  </si>
  <si>
    <t>192-98A</t>
  </si>
  <si>
    <t>193-01C</t>
  </si>
  <si>
    <t>193-090</t>
  </si>
  <si>
    <t>193-09A</t>
  </si>
  <si>
    <t>193-13D</t>
  </si>
  <si>
    <t>193-160</t>
  </si>
  <si>
    <t>193-170</t>
  </si>
  <si>
    <t>193-19A</t>
  </si>
  <si>
    <t>193-260</t>
  </si>
  <si>
    <t>193-26B</t>
  </si>
  <si>
    <t>193-295</t>
  </si>
  <si>
    <t>193-320</t>
  </si>
  <si>
    <t>193-32A</t>
  </si>
  <si>
    <t>193-340</t>
  </si>
  <si>
    <t>193-410</t>
  </si>
  <si>
    <t>193-41D</t>
  </si>
  <si>
    <t>193-41K</t>
  </si>
  <si>
    <t>193-421</t>
  </si>
  <si>
    <t>193-460</t>
  </si>
  <si>
    <t>193-49F</t>
  </si>
  <si>
    <t>193-49G</t>
  </si>
  <si>
    <t>193-55B</t>
  </si>
  <si>
    <t>193-60D</t>
  </si>
  <si>
    <t>193-60M</t>
  </si>
  <si>
    <t>193-60Q</t>
  </si>
  <si>
    <t>193-61X</t>
  </si>
  <si>
    <t>193-61Y</t>
  </si>
  <si>
    <t>193-62J</t>
  </si>
  <si>
    <t>193-62L</t>
  </si>
  <si>
    <t>193-64A</t>
  </si>
  <si>
    <t>193-65H</t>
  </si>
  <si>
    <t>193-660</t>
  </si>
  <si>
    <t>193-680</t>
  </si>
  <si>
    <t>193-690</t>
  </si>
  <si>
    <t>193-73A</t>
  </si>
  <si>
    <t>193-790</t>
  </si>
  <si>
    <t>193-80C</t>
  </si>
  <si>
    <t>193-862</t>
  </si>
  <si>
    <t>193-90B</t>
  </si>
  <si>
    <t>193-90C</t>
  </si>
  <si>
    <t>193-920</t>
  </si>
  <si>
    <t>193-92B</t>
  </si>
  <si>
    <t>193-92W</t>
  </si>
  <si>
    <t>193-930</t>
  </si>
  <si>
    <t>193-93T</t>
  </si>
  <si>
    <t>193-96C</t>
  </si>
  <si>
    <t>193-96F</t>
  </si>
  <si>
    <t>193-98A</t>
  </si>
  <si>
    <t>194-100</t>
  </si>
  <si>
    <t>194-181</t>
  </si>
  <si>
    <t>194-230</t>
  </si>
  <si>
    <t>194-340</t>
  </si>
  <si>
    <t>194-460</t>
  </si>
  <si>
    <t>194-640</t>
  </si>
  <si>
    <t>194-650</t>
  </si>
  <si>
    <t>194-670</t>
  </si>
  <si>
    <t>194-910</t>
  </si>
  <si>
    <t>195-510</t>
  </si>
  <si>
    <t>197-26B</t>
  </si>
  <si>
    <t>197-60I</t>
  </si>
  <si>
    <t>197-61P</t>
  </si>
  <si>
    <t>198-310</t>
  </si>
  <si>
    <t>198-540</t>
  </si>
  <si>
    <t>198-821</t>
  </si>
  <si>
    <t>198-861</t>
  </si>
  <si>
    <t>198-890</t>
  </si>
  <si>
    <t>198-900</t>
  </si>
  <si>
    <t>198-92G</t>
  </si>
  <si>
    <t>202-26B</t>
  </si>
  <si>
    <t>202-32H</t>
  </si>
  <si>
    <t>202-34F</t>
  </si>
  <si>
    <t>202-36B</t>
  </si>
  <si>
    <t>202-41D</t>
  </si>
  <si>
    <t>202-41L</t>
  </si>
  <si>
    <t>202-51B</t>
  </si>
  <si>
    <t>202-61N</t>
  </si>
  <si>
    <t>202-61Y</t>
  </si>
  <si>
    <t>202-62K</t>
  </si>
  <si>
    <t>202-861</t>
  </si>
  <si>
    <t>202-862</t>
  </si>
  <si>
    <t>202-92M</t>
  </si>
  <si>
    <t>202-92V</t>
  </si>
  <si>
    <t>202-92W</t>
  </si>
  <si>
    <t>202-93A</t>
  </si>
  <si>
    <t>202-93Q</t>
  </si>
  <si>
    <t>203-205</t>
  </si>
  <si>
    <t>203-41H</t>
  </si>
  <si>
    <t>203-74Z</t>
  </si>
  <si>
    <t>204-020</t>
  </si>
  <si>
    <t>204-060</t>
  </si>
  <si>
    <t>204-070</t>
  </si>
  <si>
    <t>204-400</t>
  </si>
  <si>
    <t>204-422</t>
  </si>
  <si>
    <t>204-510</t>
  </si>
  <si>
    <t>204-540</t>
  </si>
  <si>
    <t>204-590</t>
  </si>
  <si>
    <t>204-60Q</t>
  </si>
  <si>
    <t>204-65G</t>
  </si>
  <si>
    <t>204-660</t>
  </si>
  <si>
    <t>204-720</t>
  </si>
  <si>
    <t>204-790</t>
  </si>
  <si>
    <t>204-862</t>
  </si>
  <si>
    <t>204-870</t>
  </si>
  <si>
    <t>204-880</t>
  </si>
  <si>
    <t>204-890</t>
  </si>
  <si>
    <t>204-910</t>
  </si>
  <si>
    <t>204-990</t>
  </si>
  <si>
    <t>205-260</t>
  </si>
  <si>
    <t>205-330</t>
  </si>
  <si>
    <t>205-420</t>
  </si>
  <si>
    <t>205-421</t>
  </si>
  <si>
    <t>205-510</t>
  </si>
  <si>
    <t>205-600</t>
  </si>
  <si>
    <t>205-640</t>
  </si>
  <si>
    <t>205-680</t>
  </si>
  <si>
    <t>205-770</t>
  </si>
  <si>
    <t>205-800</t>
  </si>
  <si>
    <t>205-830</t>
  </si>
  <si>
    <t>205-862</t>
  </si>
  <si>
    <t>205-910</t>
  </si>
  <si>
    <t>205-930</t>
  </si>
  <si>
    <t>142-ALL</t>
  </si>
  <si>
    <t>270-140</t>
  </si>
  <si>
    <t>66A-140</t>
  </si>
  <si>
    <t>C69-142</t>
  </si>
  <si>
    <t>C70-142</t>
  </si>
  <si>
    <t>C71-142</t>
  </si>
  <si>
    <t>34K-163</t>
  </si>
  <si>
    <t>61X-163</t>
  </si>
  <si>
    <t>41B-164</t>
  </si>
  <si>
    <t>43C-164</t>
  </si>
  <si>
    <t>00A-165</t>
  </si>
  <si>
    <t>09A-165</t>
  </si>
  <si>
    <t>150-165</t>
  </si>
  <si>
    <t>26B-165</t>
  </si>
  <si>
    <t>295-165</t>
  </si>
  <si>
    <t>42B-165</t>
  </si>
  <si>
    <t>43C-165</t>
  </si>
  <si>
    <t>60P-165</t>
  </si>
  <si>
    <t>61P-165</t>
  </si>
  <si>
    <t>61U-165</t>
  </si>
  <si>
    <t>62A-165</t>
  </si>
  <si>
    <t>65B-165</t>
  </si>
  <si>
    <t>74Z-165</t>
  </si>
  <si>
    <t>80B-165</t>
  </si>
  <si>
    <t>150-166</t>
  </si>
  <si>
    <t>660-166</t>
  </si>
  <si>
    <t>780-166</t>
  </si>
  <si>
    <t>90B-166</t>
  </si>
  <si>
    <t>910-166</t>
  </si>
  <si>
    <t>92K-166</t>
  </si>
  <si>
    <t>930-166</t>
  </si>
  <si>
    <t>00B-167</t>
  </si>
  <si>
    <t>32Q-167</t>
  </si>
  <si>
    <t>32S-167</t>
  </si>
  <si>
    <t>41M-167</t>
  </si>
  <si>
    <t>42A-167</t>
  </si>
  <si>
    <t>580-167</t>
  </si>
  <si>
    <t>61K-167</t>
  </si>
  <si>
    <t>61U-167</t>
  </si>
  <si>
    <t>61V-167</t>
  </si>
  <si>
    <t>66A-167</t>
  </si>
  <si>
    <t>80B-167</t>
  </si>
  <si>
    <t>26B-169</t>
  </si>
  <si>
    <t>295-169</t>
  </si>
  <si>
    <t>32H-169</t>
  </si>
  <si>
    <t>32S-169</t>
  </si>
  <si>
    <t>34F-169</t>
  </si>
  <si>
    <t>41B-169</t>
  </si>
  <si>
    <t>41F-169</t>
  </si>
  <si>
    <t>41G-169</t>
  </si>
  <si>
    <t>41J-169</t>
  </si>
  <si>
    <t>41L-169</t>
  </si>
  <si>
    <t>42A-169</t>
  </si>
  <si>
    <t>43C-169</t>
  </si>
  <si>
    <t>43D-169</t>
  </si>
  <si>
    <t>44A-169</t>
  </si>
  <si>
    <t>61N-169</t>
  </si>
  <si>
    <t>61R-169</t>
  </si>
  <si>
    <t>61U-169</t>
  </si>
  <si>
    <t>65B-169</t>
  </si>
  <si>
    <t>65C-169</t>
  </si>
  <si>
    <t>73B-169</t>
  </si>
  <si>
    <t>74C-169</t>
  </si>
  <si>
    <t>92K-169</t>
  </si>
  <si>
    <t>92M-169</t>
  </si>
  <si>
    <t>92T-169</t>
  </si>
  <si>
    <t>92V-169</t>
  </si>
  <si>
    <t>93A-169</t>
  </si>
  <si>
    <t>93M-169</t>
  </si>
  <si>
    <t>97D-169</t>
  </si>
  <si>
    <t>00B-170</t>
  </si>
  <si>
    <t>01B-170</t>
  </si>
  <si>
    <t>20A-170</t>
  </si>
  <si>
    <t>26B-170</t>
  </si>
  <si>
    <t>295-170</t>
  </si>
  <si>
    <t>32P-170</t>
  </si>
  <si>
    <t>34G-170</t>
  </si>
  <si>
    <t>41F-170</t>
  </si>
  <si>
    <t>41G-170</t>
  </si>
  <si>
    <t>43C-170</t>
  </si>
  <si>
    <t>61N-170</t>
  </si>
  <si>
    <t>61U-170</t>
  </si>
  <si>
    <t>61X-170</t>
  </si>
  <si>
    <t>65B-170</t>
  </si>
  <si>
    <t>74Z-170</t>
  </si>
  <si>
    <t>90D-170</t>
  </si>
  <si>
    <t>92K-170</t>
  </si>
  <si>
    <t>92T-170</t>
  </si>
  <si>
    <t>92W-170</t>
  </si>
  <si>
    <t>93A-170</t>
  </si>
  <si>
    <t>93J-170</t>
  </si>
  <si>
    <t>97D-170</t>
  </si>
  <si>
    <t>98B-170</t>
  </si>
  <si>
    <t>92L-171</t>
  </si>
  <si>
    <t>92K-172</t>
  </si>
  <si>
    <t>08A-173</t>
  </si>
  <si>
    <t>19A-173</t>
  </si>
  <si>
    <t>200-173</t>
  </si>
  <si>
    <t>210-173</t>
  </si>
  <si>
    <t>24B-173</t>
  </si>
  <si>
    <t>295-173</t>
  </si>
  <si>
    <t>32C-173</t>
  </si>
  <si>
    <t>32K-173</t>
  </si>
  <si>
    <t>35A-173</t>
  </si>
  <si>
    <t>41G-173</t>
  </si>
  <si>
    <t>41M-173</t>
  </si>
  <si>
    <t>43C-173</t>
  </si>
  <si>
    <t>44A-173</t>
  </si>
  <si>
    <t>50Z-173</t>
  </si>
  <si>
    <t>520-173</t>
  </si>
  <si>
    <t>580-173</t>
  </si>
  <si>
    <t>60J-173</t>
  </si>
  <si>
    <t>60N-173</t>
  </si>
  <si>
    <t>61M-173</t>
  </si>
  <si>
    <t>61U-173</t>
  </si>
  <si>
    <t>61V-173</t>
  </si>
  <si>
    <t>61Y-173</t>
  </si>
  <si>
    <t>65C-173</t>
  </si>
  <si>
    <t>67B-173</t>
  </si>
  <si>
    <t>780-173</t>
  </si>
  <si>
    <t>79Z-173</t>
  </si>
  <si>
    <t>880-173</t>
  </si>
  <si>
    <t>90F-173</t>
  </si>
  <si>
    <t>92K-173</t>
  </si>
  <si>
    <t>92L-173</t>
  </si>
  <si>
    <t>92R-173</t>
  </si>
  <si>
    <t>92U-173</t>
  </si>
  <si>
    <t>950-173</t>
  </si>
  <si>
    <t>06B-174</t>
  </si>
  <si>
    <t>24N-174</t>
  </si>
  <si>
    <t>32C-174</t>
  </si>
  <si>
    <t>41F-174</t>
  </si>
  <si>
    <t>61N-174</t>
  </si>
  <si>
    <t>61U-174</t>
  </si>
  <si>
    <t>65C-174</t>
  </si>
  <si>
    <t>92L-174</t>
  </si>
  <si>
    <t>93J-174</t>
  </si>
  <si>
    <t>08A-176</t>
  </si>
  <si>
    <t>20A-176</t>
  </si>
  <si>
    <t>220-176</t>
  </si>
  <si>
    <t>295-176</t>
  </si>
  <si>
    <t>32S-176</t>
  </si>
  <si>
    <t>41M-176</t>
  </si>
  <si>
    <t>51A-176</t>
  </si>
  <si>
    <t>58B-176</t>
  </si>
  <si>
    <t>61L-176</t>
  </si>
  <si>
    <t>73A-176</t>
  </si>
  <si>
    <t>92D-176</t>
  </si>
  <si>
    <t>92F-176</t>
  </si>
  <si>
    <t>92R-176</t>
  </si>
  <si>
    <t>08A-177</t>
  </si>
  <si>
    <t>13D-177</t>
  </si>
  <si>
    <t>20A-177</t>
  </si>
  <si>
    <t>36G-177</t>
  </si>
  <si>
    <t>49G-177</t>
  </si>
  <si>
    <t>51A-177</t>
  </si>
  <si>
    <t>58B-177</t>
  </si>
  <si>
    <t>60I-177</t>
  </si>
  <si>
    <t>60N-177</t>
  </si>
  <si>
    <t>61L-177</t>
  </si>
  <si>
    <t>61V-177</t>
  </si>
  <si>
    <t>61Y-177</t>
  </si>
  <si>
    <t>65F-177</t>
  </si>
  <si>
    <t>65G-177</t>
  </si>
  <si>
    <t>90C-177</t>
  </si>
  <si>
    <t>92F-177</t>
  </si>
  <si>
    <t>92R-177</t>
  </si>
  <si>
    <t>92W-177</t>
  </si>
  <si>
    <t>93R-177</t>
  </si>
  <si>
    <t>93T-177</t>
  </si>
  <si>
    <t>950-177</t>
  </si>
  <si>
    <t>98A-177</t>
  </si>
  <si>
    <t>160-178</t>
  </si>
  <si>
    <t>220-178</t>
  </si>
  <si>
    <t>422-178</t>
  </si>
  <si>
    <t>590-178</t>
  </si>
  <si>
    <t>600-178</t>
  </si>
  <si>
    <t>640-178</t>
  </si>
  <si>
    <t>760-178</t>
  </si>
  <si>
    <t>780-178</t>
  </si>
  <si>
    <t>862-178</t>
  </si>
  <si>
    <t>930-178</t>
  </si>
  <si>
    <t>92L-181</t>
  </si>
  <si>
    <t>11A-183</t>
  </si>
  <si>
    <t>13A-183</t>
  </si>
  <si>
    <t>13B-183</t>
  </si>
  <si>
    <t>13D-183</t>
  </si>
  <si>
    <t>295-183</t>
  </si>
  <si>
    <t>32K-183</t>
  </si>
  <si>
    <t>32Q-183</t>
  </si>
  <si>
    <t>400-183</t>
  </si>
  <si>
    <t>420-183</t>
  </si>
  <si>
    <t>49F-183</t>
  </si>
  <si>
    <t>60P-183</t>
  </si>
  <si>
    <t>34D-184</t>
  </si>
  <si>
    <t>761-184</t>
  </si>
  <si>
    <t>890-184</t>
  </si>
  <si>
    <t>90C-184</t>
  </si>
  <si>
    <t>09A-185</t>
  </si>
  <si>
    <t>26B-185</t>
  </si>
  <si>
    <t>41D-185</t>
  </si>
  <si>
    <t>60P-185</t>
  </si>
  <si>
    <t>821-185</t>
  </si>
  <si>
    <t>92K-185</t>
  </si>
  <si>
    <t>01B-186</t>
  </si>
  <si>
    <t>09B-186</t>
  </si>
  <si>
    <t>13B-186</t>
  </si>
  <si>
    <t>13D-186</t>
  </si>
  <si>
    <t>19A-186</t>
  </si>
  <si>
    <t>20A-186</t>
  </si>
  <si>
    <t>295-186</t>
  </si>
  <si>
    <t>32Q-186</t>
  </si>
  <si>
    <t>35A-186</t>
  </si>
  <si>
    <t>39B-186</t>
  </si>
  <si>
    <t>41D-186</t>
  </si>
  <si>
    <t>42A-186</t>
  </si>
  <si>
    <t>45A-186</t>
  </si>
  <si>
    <t>49G-186</t>
  </si>
  <si>
    <t>60D-186</t>
  </si>
  <si>
    <t>60N-186</t>
  </si>
  <si>
    <t>61V-186</t>
  </si>
  <si>
    <t>62K-186</t>
  </si>
  <si>
    <t>66A-186</t>
  </si>
  <si>
    <t>690-186</t>
  </si>
  <si>
    <t>821-186</t>
  </si>
  <si>
    <t>900-186</t>
  </si>
  <si>
    <t>90C-186</t>
  </si>
  <si>
    <t>92W-186</t>
  </si>
  <si>
    <t>93T-186</t>
  </si>
  <si>
    <t>010-188</t>
  </si>
  <si>
    <t>030-188</t>
  </si>
  <si>
    <t>09A-188</t>
  </si>
  <si>
    <t>100-188</t>
  </si>
  <si>
    <t>11B-188</t>
  </si>
  <si>
    <t>12A-188</t>
  </si>
  <si>
    <t>13B-188</t>
  </si>
  <si>
    <t>13D-188</t>
  </si>
  <si>
    <t>150-188</t>
  </si>
  <si>
    <t>190-188</t>
  </si>
  <si>
    <t>241-188</t>
  </si>
  <si>
    <t>24B-188</t>
  </si>
  <si>
    <t>270-188</t>
  </si>
  <si>
    <t>320-188</t>
  </si>
  <si>
    <t>32M-188</t>
  </si>
  <si>
    <t>32Q-188</t>
  </si>
  <si>
    <t>34G-188</t>
  </si>
  <si>
    <t>36F-188</t>
  </si>
  <si>
    <t>41F-188</t>
  </si>
  <si>
    <t>41K-188</t>
  </si>
  <si>
    <t>440-188</t>
  </si>
  <si>
    <t>45A-188</t>
  </si>
  <si>
    <t>45B-188</t>
  </si>
  <si>
    <t>460-188</t>
  </si>
  <si>
    <t>49B-188</t>
  </si>
  <si>
    <t>49F-188</t>
  </si>
  <si>
    <t>49G-188</t>
  </si>
  <si>
    <t>53B-188</t>
  </si>
  <si>
    <t>55B-188</t>
  </si>
  <si>
    <t>600-188</t>
  </si>
  <si>
    <t>61M-188</t>
  </si>
  <si>
    <t>61N-188</t>
  </si>
  <si>
    <t>61T-188</t>
  </si>
  <si>
    <t>61Y-188</t>
  </si>
  <si>
    <t>62J-188</t>
  </si>
  <si>
    <t>630-188</t>
  </si>
  <si>
    <t>640-188</t>
  </si>
  <si>
    <t>64A-188</t>
  </si>
  <si>
    <t>67B-188</t>
  </si>
  <si>
    <t>70A-188</t>
  </si>
  <si>
    <t>720-188</t>
  </si>
  <si>
    <t>740-188</t>
  </si>
  <si>
    <t>810-188</t>
  </si>
  <si>
    <t>81B-188</t>
  </si>
  <si>
    <t>900-188</t>
  </si>
  <si>
    <t>90B-188</t>
  </si>
  <si>
    <t>90C-188</t>
  </si>
  <si>
    <t>91B-188</t>
  </si>
  <si>
    <t>92T-188</t>
  </si>
  <si>
    <t>92W-188</t>
  </si>
  <si>
    <t>93T-188</t>
  </si>
  <si>
    <t>94Z-188</t>
  </si>
  <si>
    <t>98B-188</t>
  </si>
  <si>
    <t>13B-189</t>
  </si>
  <si>
    <t>13D-189</t>
  </si>
  <si>
    <t>19C-189</t>
  </si>
  <si>
    <t>26B-189</t>
  </si>
  <si>
    <t>32B-189</t>
  </si>
  <si>
    <t>32H-189</t>
  </si>
  <si>
    <t>32Q-189</t>
  </si>
  <si>
    <t>34B-189</t>
  </si>
  <si>
    <t>34F-189</t>
  </si>
  <si>
    <t>390-189</t>
  </si>
  <si>
    <t>41B-189</t>
  </si>
  <si>
    <t>41D-189</t>
  </si>
  <si>
    <t>41F-189</t>
  </si>
  <si>
    <t>41J-189</t>
  </si>
  <si>
    <t>41L-189</t>
  </si>
  <si>
    <t>41M-189</t>
  </si>
  <si>
    <t>41R-189</t>
  </si>
  <si>
    <t>45B-189</t>
  </si>
  <si>
    <t>49B-189</t>
  </si>
  <si>
    <t>49F-189</t>
  </si>
  <si>
    <t>49G-189</t>
  </si>
  <si>
    <t>51B-189</t>
  </si>
  <si>
    <t>53C-189</t>
  </si>
  <si>
    <t>55B-189</t>
  </si>
  <si>
    <t>60G-189</t>
  </si>
  <si>
    <t>60J-189</t>
  </si>
  <si>
    <t>60P-189</t>
  </si>
  <si>
    <t>61N-189</t>
  </si>
  <si>
    <t>61P-189</t>
  </si>
  <si>
    <t>61R-189</t>
  </si>
  <si>
    <t>61T-189</t>
  </si>
  <si>
    <t>61Y-189</t>
  </si>
  <si>
    <t>660-189</t>
  </si>
  <si>
    <t>67B-189</t>
  </si>
  <si>
    <t>74C-189</t>
  </si>
  <si>
    <t>78C-189</t>
  </si>
  <si>
    <t>840-189</t>
  </si>
  <si>
    <t>861-189</t>
  </si>
  <si>
    <t>87A-189</t>
  </si>
  <si>
    <t>900-189</t>
  </si>
  <si>
    <t>90C-189</t>
  </si>
  <si>
    <t>90D-189</t>
  </si>
  <si>
    <t>91B-189</t>
  </si>
  <si>
    <t>92M-189</t>
  </si>
  <si>
    <t>92T-189</t>
  </si>
  <si>
    <t>92V-189</t>
  </si>
  <si>
    <t>92W-189</t>
  </si>
  <si>
    <t>930-189</t>
  </si>
  <si>
    <t>93M-189</t>
  </si>
  <si>
    <t>93P-189</t>
  </si>
  <si>
    <t>93R-189</t>
  </si>
  <si>
    <t>93T-189</t>
  </si>
  <si>
    <t>940-189</t>
  </si>
  <si>
    <t>96F-189</t>
  </si>
  <si>
    <t>98A-189</t>
  </si>
  <si>
    <t>98B-189</t>
  </si>
  <si>
    <t>920-190</t>
  </si>
  <si>
    <t>130-191</t>
  </si>
  <si>
    <t>240-191</t>
  </si>
  <si>
    <t>291-191</t>
  </si>
  <si>
    <t>330-191</t>
  </si>
  <si>
    <t>360-191</t>
  </si>
  <si>
    <t>390-191</t>
  </si>
  <si>
    <t>400-191</t>
  </si>
  <si>
    <t>450-191</t>
  </si>
  <si>
    <t>590-191</t>
  </si>
  <si>
    <t>670-191</t>
  </si>
  <si>
    <t>681-191</t>
  </si>
  <si>
    <t>740-191</t>
  </si>
  <si>
    <t>761-191</t>
  </si>
  <si>
    <t>821-191</t>
  </si>
  <si>
    <t>860-191</t>
  </si>
  <si>
    <t>862-191</t>
  </si>
  <si>
    <t>930-191</t>
  </si>
  <si>
    <t>01C-192</t>
  </si>
  <si>
    <t>080-192</t>
  </si>
  <si>
    <t>090-192</t>
  </si>
  <si>
    <t>09A-192</t>
  </si>
  <si>
    <t>13D-192</t>
  </si>
  <si>
    <t>16B-192</t>
  </si>
  <si>
    <t>19C-192</t>
  </si>
  <si>
    <t>20A-192</t>
  </si>
  <si>
    <t>26B-192</t>
  </si>
  <si>
    <t>295-192</t>
  </si>
  <si>
    <t>32B-192</t>
  </si>
  <si>
    <t>32S-192</t>
  </si>
  <si>
    <t>41D-192</t>
  </si>
  <si>
    <t>41M-192</t>
  </si>
  <si>
    <t>421-192</t>
  </si>
  <si>
    <t>42A-192</t>
  </si>
  <si>
    <t>44A-192</t>
  </si>
  <si>
    <t>49F-192</t>
  </si>
  <si>
    <t>49G-192</t>
  </si>
  <si>
    <t>55B-192</t>
  </si>
  <si>
    <t>560-192</t>
  </si>
  <si>
    <t>590-192</t>
  </si>
  <si>
    <t>60L-192</t>
  </si>
  <si>
    <t>61Y-192</t>
  </si>
  <si>
    <t>62J-192</t>
  </si>
  <si>
    <t>65H-192</t>
  </si>
  <si>
    <t>66A-192</t>
  </si>
  <si>
    <t>67B-192</t>
  </si>
  <si>
    <t>680-192</t>
  </si>
  <si>
    <t>690-192</t>
  </si>
  <si>
    <t>761-192</t>
  </si>
  <si>
    <t>800-192</t>
  </si>
  <si>
    <t>80C-192</t>
  </si>
  <si>
    <t>90C-192</t>
  </si>
  <si>
    <t>910-192</t>
  </si>
  <si>
    <t>91B-192</t>
  </si>
  <si>
    <t>92G-192</t>
  </si>
  <si>
    <t>92W-192</t>
  </si>
  <si>
    <t>930-192</t>
  </si>
  <si>
    <t>93T-192</t>
  </si>
  <si>
    <t>96F-192</t>
  </si>
  <si>
    <t>98A-192</t>
  </si>
  <si>
    <t>01C-193</t>
  </si>
  <si>
    <t>090-193</t>
  </si>
  <si>
    <t>09A-193</t>
  </si>
  <si>
    <t>13D-193</t>
  </si>
  <si>
    <t>160-193</t>
  </si>
  <si>
    <t>170-193</t>
  </si>
  <si>
    <t>19A-193</t>
  </si>
  <si>
    <t>260-193</t>
  </si>
  <si>
    <t>26B-193</t>
  </si>
  <si>
    <t>295-193</t>
  </si>
  <si>
    <t>320-193</t>
  </si>
  <si>
    <t>32A-193</t>
  </si>
  <si>
    <t>340-193</t>
  </si>
  <si>
    <t>410-193</t>
  </si>
  <si>
    <t>41D-193</t>
  </si>
  <si>
    <t>41K-193</t>
  </si>
  <si>
    <t>421-193</t>
  </si>
  <si>
    <t>460-193</t>
  </si>
  <si>
    <t>49F-193</t>
  </si>
  <si>
    <t>49G-193</t>
  </si>
  <si>
    <t>55B-193</t>
  </si>
  <si>
    <t>60Q-193</t>
  </si>
  <si>
    <t>61X-193</t>
  </si>
  <si>
    <t>61Y-193</t>
  </si>
  <si>
    <t>62J-193</t>
  </si>
  <si>
    <t>62L-193</t>
  </si>
  <si>
    <t>65H-193</t>
  </si>
  <si>
    <t>660-193</t>
  </si>
  <si>
    <t>690-193</t>
  </si>
  <si>
    <t>73A-193</t>
  </si>
  <si>
    <t>80C-193</t>
  </si>
  <si>
    <t>862-193</t>
  </si>
  <si>
    <t>90C-193</t>
  </si>
  <si>
    <t>920-193</t>
  </si>
  <si>
    <t>92W-193</t>
  </si>
  <si>
    <t>930-193</t>
  </si>
  <si>
    <t>93T-193</t>
  </si>
  <si>
    <t>96C-193</t>
  </si>
  <si>
    <t>96F-193</t>
  </si>
  <si>
    <t>98A-193</t>
  </si>
  <si>
    <t>181-194</t>
  </si>
  <si>
    <t>230-194</t>
  </si>
  <si>
    <t>460-194</t>
  </si>
  <si>
    <t>910-194</t>
  </si>
  <si>
    <t>60I-197</t>
  </si>
  <si>
    <t>61P-197</t>
  </si>
  <si>
    <t>821-198</t>
  </si>
  <si>
    <t>861-198</t>
  </si>
  <si>
    <t>890-198</t>
  </si>
  <si>
    <t>900-198</t>
  </si>
  <si>
    <t>92G-198</t>
  </si>
  <si>
    <t>26B-202</t>
  </si>
  <si>
    <t>34F-202</t>
  </si>
  <si>
    <t>41D-202</t>
  </si>
  <si>
    <t>41L-202</t>
  </si>
  <si>
    <t>51B-202</t>
  </si>
  <si>
    <t>61N-202</t>
  </si>
  <si>
    <t>61Y-202</t>
  </si>
  <si>
    <t>92M-202</t>
  </si>
  <si>
    <t>92V-202</t>
  </si>
  <si>
    <t>92W-202</t>
  </si>
  <si>
    <t>93A-202</t>
  </si>
  <si>
    <t>93Q-202</t>
  </si>
  <si>
    <t>205-203</t>
  </si>
  <si>
    <t>41H-203</t>
  </si>
  <si>
    <t>74Z-203</t>
  </si>
  <si>
    <t>060-204</t>
  </si>
  <si>
    <t>070-204</t>
  </si>
  <si>
    <t>422-204</t>
  </si>
  <si>
    <t>540-204</t>
  </si>
  <si>
    <t>590-204</t>
  </si>
  <si>
    <t>60Q-204</t>
  </si>
  <si>
    <t>65G-204</t>
  </si>
  <si>
    <t>660-204</t>
  </si>
  <si>
    <t>790-204</t>
  </si>
  <si>
    <t>870-204</t>
  </si>
  <si>
    <t>880-204</t>
  </si>
  <si>
    <t>890-204</t>
  </si>
  <si>
    <t>990-204</t>
  </si>
  <si>
    <t>260-205</t>
  </si>
  <si>
    <t>330-205</t>
  </si>
  <si>
    <t>420-205</t>
  </si>
  <si>
    <t>421-205</t>
  </si>
  <si>
    <t>640-205</t>
  </si>
  <si>
    <t>680-205</t>
  </si>
  <si>
    <t>800-205</t>
  </si>
  <si>
    <t>862-205</t>
  </si>
  <si>
    <t>910-205</t>
  </si>
  <si>
    <t>930-205</t>
  </si>
  <si>
    <t>34K-ALL</t>
  </si>
  <si>
    <t>C69-ALL</t>
  </si>
  <si>
    <t>C70-ALL</t>
  </si>
  <si>
    <t>C71-ALL</t>
  </si>
  <si>
    <t>140-430</t>
  </si>
  <si>
    <t>201-111</t>
  </si>
  <si>
    <t>201-132</t>
  </si>
  <si>
    <t>201-340</t>
  </si>
  <si>
    <t>201-430</t>
  </si>
  <si>
    <t>201-440</t>
  </si>
  <si>
    <t>201-510</t>
  </si>
  <si>
    <t>201-540</t>
  </si>
  <si>
    <t>201-580</t>
  </si>
  <si>
    <t>201-780</t>
  </si>
  <si>
    <t>201-790</t>
  </si>
  <si>
    <t>430-140</t>
  </si>
  <si>
    <t>111-201</t>
  </si>
  <si>
    <t>132-201</t>
  </si>
  <si>
    <t>340-201</t>
  </si>
  <si>
    <t>430-201</t>
  </si>
  <si>
    <t>440-201</t>
  </si>
  <si>
    <t>510-201</t>
  </si>
  <si>
    <t>540-201</t>
  </si>
  <si>
    <t>580-201</t>
  </si>
  <si>
    <t>780-201</t>
  </si>
  <si>
    <t>790-201</t>
  </si>
  <si>
    <t>00B-173-311</t>
  </si>
  <si>
    <t>010-183-312</t>
  </si>
  <si>
    <t>010-184-311</t>
  </si>
  <si>
    <t>010-188-411</t>
  </si>
  <si>
    <t>020-188-461</t>
  </si>
  <si>
    <t>040-177-311</t>
  </si>
  <si>
    <t>040-177-461</t>
  </si>
  <si>
    <t>050-181-462</t>
  </si>
  <si>
    <t>060-189-411</t>
  </si>
  <si>
    <t>090-181-523</t>
  </si>
  <si>
    <t>090-181-532</t>
  </si>
  <si>
    <t>110-189-311</t>
  </si>
  <si>
    <t>111-140-311</t>
  </si>
  <si>
    <t>111-140-462</t>
  </si>
  <si>
    <t>111-181-325</t>
  </si>
  <si>
    <t>111-184-333</t>
  </si>
  <si>
    <t>111-189-411</t>
  </si>
  <si>
    <t>111-201-333</t>
  </si>
  <si>
    <t>111-201-361</t>
  </si>
  <si>
    <t>111-201-392</t>
  </si>
  <si>
    <t>111-201-411</t>
  </si>
  <si>
    <t>120-188-411</t>
  </si>
  <si>
    <t>120-188-461</t>
  </si>
  <si>
    <t>130-183-331</t>
  </si>
  <si>
    <t>130-188-311</t>
  </si>
  <si>
    <t>130-189-462</t>
  </si>
  <si>
    <t>132-201-411</t>
  </si>
  <si>
    <t>140-183-331</t>
  </si>
  <si>
    <t>140-188-411</t>
  </si>
  <si>
    <t>140-188-461</t>
  </si>
  <si>
    <t>140-189-311</t>
  </si>
  <si>
    <t>140-190-411</t>
  </si>
  <si>
    <t>150-186-411</t>
  </si>
  <si>
    <t>150-188-411</t>
  </si>
  <si>
    <t>160-181-461</t>
  </si>
  <si>
    <t>160-188-411</t>
  </si>
  <si>
    <t>170-178-418</t>
  </si>
  <si>
    <t>180-188-411</t>
  </si>
  <si>
    <t>181-181-312</t>
  </si>
  <si>
    <t>181-181-462</t>
  </si>
  <si>
    <t>181-188-411</t>
  </si>
  <si>
    <t>182-183-311</t>
  </si>
  <si>
    <t>182-184-311</t>
  </si>
  <si>
    <t>182-188-312</t>
  </si>
  <si>
    <t>182-188-411</t>
  </si>
  <si>
    <t>182-188-418</t>
  </si>
  <si>
    <t>190-190-411</t>
  </si>
  <si>
    <t>200-171-541</t>
  </si>
  <si>
    <t>210-181-522</t>
  </si>
  <si>
    <t>210-181-541</t>
  </si>
  <si>
    <t>230-188-411</t>
  </si>
  <si>
    <t>230-188-541</t>
  </si>
  <si>
    <t>230-189-411</t>
  </si>
  <si>
    <t>230-191-311</t>
  </si>
  <si>
    <t>230-194-333</t>
  </si>
  <si>
    <t>240-140-418</t>
  </si>
  <si>
    <t>240-181-422</t>
  </si>
  <si>
    <t>240-181-541</t>
  </si>
  <si>
    <t>250-188-311</t>
  </si>
  <si>
    <t>260-181-327</t>
  </si>
  <si>
    <t>260-183-411</t>
  </si>
  <si>
    <t>260-188-411</t>
  </si>
  <si>
    <t>260-188-541</t>
  </si>
  <si>
    <t>260-192-311</t>
  </si>
  <si>
    <t>290-188-418</t>
  </si>
  <si>
    <t>291-185-312</t>
  </si>
  <si>
    <t>291-185-411</t>
  </si>
  <si>
    <t>291-189-333</t>
  </si>
  <si>
    <t>292-181-325</t>
  </si>
  <si>
    <t>292-181-326</t>
  </si>
  <si>
    <t>292-181-523</t>
  </si>
  <si>
    <t>292-183-411</t>
  </si>
  <si>
    <t>292-184-319</t>
  </si>
  <si>
    <t>300-188-541</t>
  </si>
  <si>
    <t>310-181-525</t>
  </si>
  <si>
    <t>310-184-311</t>
  </si>
  <si>
    <t>310-184-312</t>
  </si>
  <si>
    <t>310-184-411</t>
  </si>
  <si>
    <t>310-186-411</t>
  </si>
  <si>
    <t>310-186-418</t>
  </si>
  <si>
    <t>310-186-461</t>
  </si>
  <si>
    <t>310-186-462</t>
  </si>
  <si>
    <t>320-176-411</t>
  </si>
  <si>
    <t>320-181-314</t>
  </si>
  <si>
    <t>320-181-525</t>
  </si>
  <si>
    <t>320-188-411</t>
  </si>
  <si>
    <t>320-191-418</t>
  </si>
  <si>
    <t>320-195-411</t>
  </si>
  <si>
    <t>320-195-418</t>
  </si>
  <si>
    <t>32D-185-311</t>
  </si>
  <si>
    <t>330-181-461</t>
  </si>
  <si>
    <t>330-188-311</t>
  </si>
  <si>
    <t>330-191-418</t>
  </si>
  <si>
    <t>340-140-418</t>
  </si>
  <si>
    <t>340-181-317</t>
  </si>
  <si>
    <t>340-183-311</t>
  </si>
  <si>
    <t>340-183-312</t>
  </si>
  <si>
    <t>340-188-411</t>
  </si>
  <si>
    <t>340-194-333</t>
  </si>
  <si>
    <t>340-195-311</t>
  </si>
  <si>
    <t>340-201-312</t>
  </si>
  <si>
    <t>340-201-314</t>
  </si>
  <si>
    <t>340-201-411</t>
  </si>
  <si>
    <t>350-181-319</t>
  </si>
  <si>
    <t>350-183-312</t>
  </si>
  <si>
    <t>360-140-311</t>
  </si>
  <si>
    <t>360-181-344</t>
  </si>
  <si>
    <t>360-183-411</t>
  </si>
  <si>
    <t>360-184-312</t>
  </si>
  <si>
    <t>360-184-411</t>
  </si>
  <si>
    <t>360-186-411</t>
  </si>
  <si>
    <t>360-188-462</t>
  </si>
  <si>
    <t>360-189-411</t>
  </si>
  <si>
    <t>370-181-311</t>
  </si>
  <si>
    <t>370-188-333</t>
  </si>
  <si>
    <t>370-188-459</t>
  </si>
  <si>
    <t>390-181-311</t>
  </si>
  <si>
    <t>410-181-314</t>
  </si>
  <si>
    <t>410-181-331</t>
  </si>
  <si>
    <t>410-181-333</t>
  </si>
  <si>
    <t>410-181-541</t>
  </si>
  <si>
    <t>410-181-551</t>
  </si>
  <si>
    <t>410-184-311</t>
  </si>
  <si>
    <t>410-189-331</t>
  </si>
  <si>
    <t>410-189-411</t>
  </si>
  <si>
    <t>410-189-459</t>
  </si>
  <si>
    <t>410-201-331</t>
  </si>
  <si>
    <t>410-201-361</t>
  </si>
  <si>
    <t>410-201-411</t>
  </si>
  <si>
    <t>420-181-462</t>
  </si>
  <si>
    <t>420-188-418</t>
  </si>
  <si>
    <t>420-195-333</t>
  </si>
  <si>
    <t>422-181-343</t>
  </si>
  <si>
    <t>430-140-462</t>
  </si>
  <si>
    <t>430-181-413</t>
  </si>
  <si>
    <t>430-181-461</t>
  </si>
  <si>
    <t>430-188-311</t>
  </si>
  <si>
    <t>430-188-312</t>
  </si>
  <si>
    <t>430-188-411</t>
  </si>
  <si>
    <t>430-188-461</t>
  </si>
  <si>
    <t>430-188-462</t>
  </si>
  <si>
    <t>430-201-312</t>
  </si>
  <si>
    <t>440-181-312</t>
  </si>
  <si>
    <t>440-189-312</t>
  </si>
  <si>
    <t>440-201-333</t>
  </si>
  <si>
    <t>440-201-411</t>
  </si>
  <si>
    <t>440-201-462</t>
  </si>
  <si>
    <t>450-181-361</t>
  </si>
  <si>
    <t>450-181-422</t>
  </si>
  <si>
    <t>450-181-526</t>
  </si>
  <si>
    <t>450-188-411</t>
  </si>
  <si>
    <t>460-181-461</t>
  </si>
  <si>
    <t>460-181-462</t>
  </si>
  <si>
    <t>460-186-312</t>
  </si>
  <si>
    <t>460-195-411</t>
  </si>
  <si>
    <t>470-181-324</t>
  </si>
  <si>
    <t>491-177-462</t>
  </si>
  <si>
    <t>491-183-331</t>
  </si>
  <si>
    <t>491-183-411</t>
  </si>
  <si>
    <t>500-181-413</t>
  </si>
  <si>
    <t>510-181-311</t>
  </si>
  <si>
    <t>510-181-319</t>
  </si>
  <si>
    <t>510-181-418</t>
  </si>
  <si>
    <t>510-181-523</t>
  </si>
  <si>
    <t>510-181-527</t>
  </si>
  <si>
    <t>510-188-311</t>
  </si>
  <si>
    <t>510-188-312</t>
  </si>
  <si>
    <t>510-188-314</t>
  </si>
  <si>
    <t>510-188-411</t>
  </si>
  <si>
    <t>510-188-418</t>
  </si>
  <si>
    <t>510-188-461</t>
  </si>
  <si>
    <t>510-188-462</t>
  </si>
  <si>
    <t>510-189-311</t>
  </si>
  <si>
    <t>510-189-331</t>
  </si>
  <si>
    <t>510-189-459</t>
  </si>
  <si>
    <t>510-190-411</t>
  </si>
  <si>
    <t>510-201-312</t>
  </si>
  <si>
    <t>510-201-461</t>
  </si>
  <si>
    <t>530-181-343</t>
  </si>
  <si>
    <t>540-181-413</t>
  </si>
  <si>
    <t>540-201-411</t>
  </si>
  <si>
    <t>550-188-312</t>
  </si>
  <si>
    <t>580-181-523</t>
  </si>
  <si>
    <t>580-201-314</t>
  </si>
  <si>
    <t>590-181-314</t>
  </si>
  <si>
    <t>590-181-522</t>
  </si>
  <si>
    <t>590-181-523</t>
  </si>
  <si>
    <t>590-188-411</t>
  </si>
  <si>
    <t>600-181-314</t>
  </si>
  <si>
    <t>600-181-422</t>
  </si>
  <si>
    <t>600-181-461</t>
  </si>
  <si>
    <t>600-181-541</t>
  </si>
  <si>
    <t>600-189-311</t>
  </si>
  <si>
    <t>600-189-411</t>
  </si>
  <si>
    <t>600-189-459</t>
  </si>
  <si>
    <t>600-195-311</t>
  </si>
  <si>
    <t>600-195-333</t>
  </si>
  <si>
    <t>600-195-461</t>
  </si>
  <si>
    <t>61M-188-411</t>
  </si>
  <si>
    <t>640-188-411</t>
  </si>
  <si>
    <t>650-181-312</t>
  </si>
  <si>
    <t>650-184-311</t>
  </si>
  <si>
    <t>650-189-411</t>
  </si>
  <si>
    <t>650-189-418</t>
  </si>
  <si>
    <t>650-189-459</t>
  </si>
  <si>
    <t>65Z-181-142</t>
  </si>
  <si>
    <t>660-173-317</t>
  </si>
  <si>
    <t>660-181-344</t>
  </si>
  <si>
    <t>660-184-312</t>
  </si>
  <si>
    <t>670-184-411</t>
  </si>
  <si>
    <t>700-181-312</t>
  </si>
  <si>
    <t>700-181-351</t>
  </si>
  <si>
    <t>700-181-541</t>
  </si>
  <si>
    <t>700-181-542</t>
  </si>
  <si>
    <t>700-188-411</t>
  </si>
  <si>
    <t>710-181-317</t>
  </si>
  <si>
    <t>710-181-326</t>
  </si>
  <si>
    <t>710-183-411</t>
  </si>
  <si>
    <t>710-183-462</t>
  </si>
  <si>
    <t>710-184-418</t>
  </si>
  <si>
    <t>710-189-459</t>
  </si>
  <si>
    <t>730-181-312</t>
  </si>
  <si>
    <t>750-181-312</t>
  </si>
  <si>
    <t>760-189-459</t>
  </si>
  <si>
    <t>761-183-312</t>
  </si>
  <si>
    <t>761-183-332</t>
  </si>
  <si>
    <t>770-181-461</t>
  </si>
  <si>
    <t>770-184-411</t>
  </si>
  <si>
    <t>780-184-411</t>
  </si>
  <si>
    <t>780-195-461</t>
  </si>
  <si>
    <t>780-195-462</t>
  </si>
  <si>
    <t>780-201-361</t>
  </si>
  <si>
    <t>790-188-351</t>
  </si>
  <si>
    <t>790-189-418</t>
  </si>
  <si>
    <t>790-192-311</t>
  </si>
  <si>
    <t>790-201-312</t>
  </si>
  <si>
    <t>790-201-361</t>
  </si>
  <si>
    <t>790-201-411</t>
  </si>
  <si>
    <t>800-181-523</t>
  </si>
  <si>
    <t>820-181-527</t>
  </si>
  <si>
    <t>830-181-461</t>
  </si>
  <si>
    <t>830-184-311</t>
  </si>
  <si>
    <t>830-189-411</t>
  </si>
  <si>
    <t>840-184-312</t>
  </si>
  <si>
    <t>850-188-411</t>
  </si>
  <si>
    <t>860-189-314</t>
  </si>
  <si>
    <t>860-189-459</t>
  </si>
  <si>
    <t>862-189-411</t>
  </si>
  <si>
    <t>870-188-333</t>
  </si>
  <si>
    <t>890-181-312</t>
  </si>
  <si>
    <t>890-183-312</t>
  </si>
  <si>
    <t>890-201-361</t>
  </si>
  <si>
    <t>910-181-532</t>
  </si>
  <si>
    <t>910-181-541</t>
  </si>
  <si>
    <t>910-189-411</t>
  </si>
  <si>
    <t>910-192-311</t>
  </si>
  <si>
    <t>920-181-311</t>
  </si>
  <si>
    <t>920-181-451</t>
  </si>
  <si>
    <t>920-181-459</t>
  </si>
  <si>
    <t>920-188-411</t>
  </si>
  <si>
    <t>920-188-541</t>
  </si>
  <si>
    <t>920-189-312</t>
  </si>
  <si>
    <t>930-181-311</t>
  </si>
  <si>
    <t>930-181-312</t>
  </si>
  <si>
    <t>930-181-461</t>
  </si>
  <si>
    <t>930-184-312</t>
  </si>
  <si>
    <t>930-189-411</t>
  </si>
  <si>
    <t>940-181-327</t>
  </si>
  <si>
    <t>94Z-188-333</t>
  </si>
  <si>
    <t>960-181-414</t>
  </si>
  <si>
    <t>960-181-461</t>
  </si>
  <si>
    <t>960-189-311</t>
  </si>
  <si>
    <t>960-189-411</t>
  </si>
  <si>
    <t>970-181-526</t>
  </si>
  <si>
    <t>980-181-414</t>
  </si>
  <si>
    <t>980-188-312</t>
  </si>
  <si>
    <t>980-188-411</t>
  </si>
  <si>
    <t>990-181-311</t>
  </si>
  <si>
    <t>990-181-523</t>
  </si>
  <si>
    <t>990-188-411</t>
  </si>
  <si>
    <t>111-ALL-325</t>
  </si>
  <si>
    <t>111-ALL-361</t>
  </si>
  <si>
    <t>200-ALL-541</t>
  </si>
  <si>
    <t>210-ALL-522</t>
  </si>
  <si>
    <t>230-ALL-541</t>
  </si>
  <si>
    <t>292-ALL-319</t>
  </si>
  <si>
    <t>292-ALL-325</t>
  </si>
  <si>
    <t>310-ALL-525</t>
  </si>
  <si>
    <t>340-ALL-314</t>
  </si>
  <si>
    <t>370-ALL-459</t>
  </si>
  <si>
    <t>410-ALL-541</t>
  </si>
  <si>
    <t>420-ALL-333</t>
  </si>
  <si>
    <t>430-ALL-413</t>
  </si>
  <si>
    <t>450-ALL-422</t>
  </si>
  <si>
    <t>450-ALL-526</t>
  </si>
  <si>
    <t>470-ALL-324</t>
  </si>
  <si>
    <t>500-ALL-413</t>
  </si>
  <si>
    <t>510-ALL-314</t>
  </si>
  <si>
    <t>540-ALL-413</t>
  </si>
  <si>
    <t>580-ALL-314</t>
  </si>
  <si>
    <t>580-ALL-523</t>
  </si>
  <si>
    <t>590-ALL-314</t>
  </si>
  <si>
    <t>600-ALL-333</t>
  </si>
  <si>
    <t>600-ALL-459</t>
  </si>
  <si>
    <t>65Z-ALL-142</t>
  </si>
  <si>
    <t>700-ALL-542</t>
  </si>
  <si>
    <t>770-ALL-461</t>
  </si>
  <si>
    <t>780-ALL-361</t>
  </si>
  <si>
    <t>790-ALL-361</t>
  </si>
  <si>
    <t>820-ALL-527</t>
  </si>
  <si>
    <t>890-ALL-361</t>
  </si>
  <si>
    <t>920-ALL-459</t>
  </si>
  <si>
    <t>94Z-ALL-333</t>
  </si>
  <si>
    <t>960-ALL-333</t>
  </si>
  <si>
    <t>980-ALL-414</t>
  </si>
  <si>
    <t>990-ALL-523</t>
  </si>
  <si>
    <t>ALL-181-324</t>
  </si>
  <si>
    <t>ALL-188-314</t>
  </si>
  <si>
    <t>ALL-189-314</t>
  </si>
  <si>
    <t>ALL-190-411</t>
  </si>
  <si>
    <t>ALL-195-418</t>
  </si>
  <si>
    <t>ALL-195-461</t>
  </si>
  <si>
    <t>00A-171-191</t>
  </si>
  <si>
    <t>00A-171-231</t>
  </si>
  <si>
    <t>00A-171-234</t>
  </si>
  <si>
    <t>00A-171-239</t>
  </si>
  <si>
    <t>00A-181-146</t>
  </si>
  <si>
    <t>00A-181-462</t>
  </si>
  <si>
    <t>00B-184-462</t>
  </si>
  <si>
    <t>010-167-399</t>
  </si>
  <si>
    <t>010-171-462</t>
  </si>
  <si>
    <t>010-173-311</t>
  </si>
  <si>
    <t>010-181-121</t>
  </si>
  <si>
    <t>010-181-131</t>
  </si>
  <si>
    <t>010-181-146</t>
  </si>
  <si>
    <t>010-183-171</t>
  </si>
  <si>
    <t>010-183-211</t>
  </si>
  <si>
    <t>01C-186-411</t>
  </si>
  <si>
    <t>020-171-181</t>
  </si>
  <si>
    <t>020-176-181</t>
  </si>
  <si>
    <t>020-176-411</t>
  </si>
  <si>
    <t>020-176-423</t>
  </si>
  <si>
    <t>020-177-472</t>
  </si>
  <si>
    <t>020-181-117</t>
  </si>
  <si>
    <t>020-181-141</t>
  </si>
  <si>
    <t>020-181-196</t>
  </si>
  <si>
    <t>020-181-197</t>
  </si>
  <si>
    <t>020-181-423</t>
  </si>
  <si>
    <t>020-184-332</t>
  </si>
  <si>
    <t>020-188-126</t>
  </si>
  <si>
    <t>020-188-171</t>
  </si>
  <si>
    <t>020-188-181</t>
  </si>
  <si>
    <t>020-188-211</t>
  </si>
  <si>
    <t>020-188-221</t>
  </si>
  <si>
    <t>020-188-394</t>
  </si>
  <si>
    <t>020-188-418</t>
  </si>
  <si>
    <t>020-188-472</t>
  </si>
  <si>
    <t>020-189-198</t>
  </si>
  <si>
    <t>020-189-418</t>
  </si>
  <si>
    <t>020-204-193</t>
  </si>
  <si>
    <t>020-204-211</t>
  </si>
  <si>
    <t>020-204-221</t>
  </si>
  <si>
    <t>020-204-394</t>
  </si>
  <si>
    <t>020-205-399</t>
  </si>
  <si>
    <t>030-177-418</t>
  </si>
  <si>
    <t>030-181-188</t>
  </si>
  <si>
    <t>030-181-413</t>
  </si>
  <si>
    <t>040-169-395</t>
  </si>
  <si>
    <t>040-170-395</t>
  </si>
  <si>
    <t>040-177-192</t>
  </si>
  <si>
    <t>040-181-125</t>
  </si>
  <si>
    <t>040-181-167</t>
  </si>
  <si>
    <t>040-181-343</t>
  </si>
  <si>
    <t>040-184-332</t>
  </si>
  <si>
    <t>050-176-411</t>
  </si>
  <si>
    <t>050-177-541</t>
  </si>
  <si>
    <t>050-181-143</t>
  </si>
  <si>
    <t>050-181-162</t>
  </si>
  <si>
    <t>050-181-192</t>
  </si>
  <si>
    <t>050-183-312</t>
  </si>
  <si>
    <t>050-186-392</t>
  </si>
  <si>
    <t>050-186-411</t>
  </si>
  <si>
    <t>050-188-472</t>
  </si>
  <si>
    <t>050-188-541</t>
  </si>
  <si>
    <t>050-189-198</t>
  </si>
  <si>
    <t>050-189-211</t>
  </si>
  <si>
    <t>050-189-221</t>
  </si>
  <si>
    <t>050-189-472</t>
  </si>
  <si>
    <t>050-192-311</t>
  </si>
  <si>
    <t>060-173-311</t>
  </si>
  <si>
    <t>060-176-333</t>
  </si>
  <si>
    <t>060-181-113</t>
  </si>
  <si>
    <t>060-181-184</t>
  </si>
  <si>
    <t>060-188-333</t>
  </si>
  <si>
    <t>060-188-351</t>
  </si>
  <si>
    <t>060-188-392</t>
  </si>
  <si>
    <t>06B-181-462</t>
  </si>
  <si>
    <t>070-169-395</t>
  </si>
  <si>
    <t>070-170-395</t>
  </si>
  <si>
    <t>070-181-314</t>
  </si>
  <si>
    <t>070-181-532</t>
  </si>
  <si>
    <t>070-188-126</t>
  </si>
  <si>
    <t>070-188-171</t>
  </si>
  <si>
    <t>070-188-211</t>
  </si>
  <si>
    <t>070-188-221</t>
  </si>
  <si>
    <t>070-188-331</t>
  </si>
  <si>
    <t>070-188-351</t>
  </si>
  <si>
    <t>070-188-459</t>
  </si>
  <si>
    <t>080-171-131</t>
  </si>
  <si>
    <t>080-171-231</t>
  </si>
  <si>
    <t>080-171-462</t>
  </si>
  <si>
    <t>080-181-311</t>
  </si>
  <si>
    <t>080-184-312</t>
  </si>
  <si>
    <t>080-188-333</t>
  </si>
  <si>
    <t>080-188-411</t>
  </si>
  <si>
    <t>090-181-116</t>
  </si>
  <si>
    <t>090-181-129_1</t>
  </si>
  <si>
    <t>090-181-184</t>
  </si>
  <si>
    <t>090-181-188</t>
  </si>
  <si>
    <t>090-181-197</t>
  </si>
  <si>
    <t>090-181-459</t>
  </si>
  <si>
    <t>090-184-231</t>
  </si>
  <si>
    <t>090-184-462</t>
  </si>
  <si>
    <t>09A-169-395</t>
  </si>
  <si>
    <t>09A-181-141</t>
  </si>
  <si>
    <t>09A-181-143</t>
  </si>
  <si>
    <t>09A-181-144</t>
  </si>
  <si>
    <t>09A-181-311</t>
  </si>
  <si>
    <t>09A-181-411</t>
  </si>
  <si>
    <t>09A-181-423</t>
  </si>
  <si>
    <t>100-177-333</t>
  </si>
  <si>
    <t>100-177-461</t>
  </si>
  <si>
    <t>100-177-541</t>
  </si>
  <si>
    <t>100-181-141</t>
  </si>
  <si>
    <t>100-181-145</t>
  </si>
  <si>
    <t>100-181-175</t>
  </si>
  <si>
    <t>100-181-196</t>
  </si>
  <si>
    <t>100-189-331</t>
  </si>
  <si>
    <t>100-189-472</t>
  </si>
  <si>
    <t>100-194-411</t>
  </si>
  <si>
    <t>100-201-472</t>
  </si>
  <si>
    <t>10A-181-211</t>
  </si>
  <si>
    <t>10A-181-229</t>
  </si>
  <si>
    <t>10A-181-231</t>
  </si>
  <si>
    <t>110-177-199</t>
  </si>
  <si>
    <t>110-181-116</t>
  </si>
  <si>
    <t>110-181-125</t>
  </si>
  <si>
    <t>110-181-191</t>
  </si>
  <si>
    <t>110-181-314</t>
  </si>
  <si>
    <t>110-181-333</t>
  </si>
  <si>
    <t>110-181-342</t>
  </si>
  <si>
    <t>110-184-231</t>
  </si>
  <si>
    <t>110-186-126</t>
  </si>
  <si>
    <t>110-188-126</t>
  </si>
  <si>
    <t>110-188-171</t>
  </si>
  <si>
    <t>110-188-211</t>
  </si>
  <si>
    <t>110-188-221</t>
  </si>
  <si>
    <t>110-188-232</t>
  </si>
  <si>
    <t>110-188-331</t>
  </si>
  <si>
    <t>111-140-542</t>
  </si>
  <si>
    <t>111-181-113</t>
  </si>
  <si>
    <t>111-181-171</t>
  </si>
  <si>
    <t>111-181-174</t>
  </si>
  <si>
    <t>111-181-176</t>
  </si>
  <si>
    <t>111-181-191</t>
  </si>
  <si>
    <t>111-181-196</t>
  </si>
  <si>
    <t>111-181-331</t>
  </si>
  <si>
    <t>111-181-459</t>
  </si>
  <si>
    <t>111-181-461</t>
  </si>
  <si>
    <t>111-184-411</t>
  </si>
  <si>
    <t>111-188-146</t>
  </si>
  <si>
    <t>111-188-171</t>
  </si>
  <si>
    <t>111-188-198</t>
  </si>
  <si>
    <t>111-188-211</t>
  </si>
  <si>
    <t>111-188-221</t>
  </si>
  <si>
    <t>111-188-331</t>
  </si>
  <si>
    <t>111-188-351</t>
  </si>
  <si>
    <t>111-188-472</t>
  </si>
  <si>
    <t>111-189-147</t>
  </si>
  <si>
    <t>111-189-172</t>
  </si>
  <si>
    <t>111-189-221</t>
  </si>
  <si>
    <t>111-189-459</t>
  </si>
  <si>
    <t>111-201-192</t>
  </si>
  <si>
    <t>111-201-211</t>
  </si>
  <si>
    <t>111-201-221</t>
  </si>
  <si>
    <t>111-201-314</t>
  </si>
  <si>
    <t>11C-176-221</t>
  </si>
  <si>
    <t>11C-177-221</t>
  </si>
  <si>
    <t>11C-188-192</t>
  </si>
  <si>
    <t>11C-188-211</t>
  </si>
  <si>
    <t>11C-188-221</t>
  </si>
  <si>
    <t>11C-189-192</t>
  </si>
  <si>
    <t>11C-189-211</t>
  </si>
  <si>
    <t>11C-189-221</t>
  </si>
  <si>
    <t>11D-173-311</t>
  </si>
  <si>
    <t>11D-181-116</t>
  </si>
  <si>
    <t>11D-181-131</t>
  </si>
  <si>
    <t>11F-181-411</t>
  </si>
  <si>
    <t>120-170-395</t>
  </si>
  <si>
    <t>120-176-126</t>
  </si>
  <si>
    <t>120-176-146</t>
  </si>
  <si>
    <t>120-176-174</t>
  </si>
  <si>
    <t>120-176-198</t>
  </si>
  <si>
    <t>120-176-332</t>
  </si>
  <si>
    <t>120-176-423</t>
  </si>
  <si>
    <t>120-181-532</t>
  </si>
  <si>
    <t>120-188-171</t>
  </si>
  <si>
    <t>120-188-192</t>
  </si>
  <si>
    <t>120-188-211</t>
  </si>
  <si>
    <t>120-188-221</t>
  </si>
  <si>
    <t>120-188-333</t>
  </si>
  <si>
    <t>120-188-459</t>
  </si>
  <si>
    <t>120-189-198</t>
  </si>
  <si>
    <t>120-189-211</t>
  </si>
  <si>
    <t>120-189-221</t>
  </si>
  <si>
    <t>120-191-311</t>
  </si>
  <si>
    <t>12A-171-122</t>
  </si>
  <si>
    <t>130-171-399</t>
  </si>
  <si>
    <t>130-176-332</t>
  </si>
  <si>
    <t>130-176-461</t>
  </si>
  <si>
    <t>130-177-472</t>
  </si>
  <si>
    <t>130-178-399</t>
  </si>
  <si>
    <t>130-181-312</t>
  </si>
  <si>
    <t>130-183-411</t>
  </si>
  <si>
    <t>130-184-472</t>
  </si>
  <si>
    <t>130-185-192</t>
  </si>
  <si>
    <t>130-185-198</t>
  </si>
  <si>
    <t>130-185-312</t>
  </si>
  <si>
    <t>130-185-332</t>
  </si>
  <si>
    <t>130-185-361</t>
  </si>
  <si>
    <t>130-185-461</t>
  </si>
  <si>
    <t>130-185-472</t>
  </si>
  <si>
    <t>130-186-143</t>
  </si>
  <si>
    <t>130-186-144</t>
  </si>
  <si>
    <t>130-186-411</t>
  </si>
  <si>
    <t>130-188-333</t>
  </si>
  <si>
    <t>130-188-472</t>
  </si>
  <si>
    <t>130-189-472</t>
  </si>
  <si>
    <t>130-194-472</t>
  </si>
  <si>
    <t>130-204-180</t>
  </si>
  <si>
    <t>130-204-472</t>
  </si>
  <si>
    <t>132-167-399</t>
  </si>
  <si>
    <t>132-171-198</t>
  </si>
  <si>
    <t>132-181-184</t>
  </si>
  <si>
    <t>132-181-198</t>
  </si>
  <si>
    <t>132-181-313</t>
  </si>
  <si>
    <t>132-183-192</t>
  </si>
  <si>
    <t>132-183-198</t>
  </si>
  <si>
    <t>132-183-211</t>
  </si>
  <si>
    <t>132-183-221</t>
  </si>
  <si>
    <t>132-183-462</t>
  </si>
  <si>
    <t>132-184-331</t>
  </si>
  <si>
    <t>132-186-121</t>
  </si>
  <si>
    <t>132-186-126</t>
  </si>
  <si>
    <t>132-186-144</t>
  </si>
  <si>
    <t>132-186-211</t>
  </si>
  <si>
    <t>132-186-221</t>
  </si>
  <si>
    <t>132-188-126</t>
  </si>
  <si>
    <t>132-188-211</t>
  </si>
  <si>
    <t>132-188-221</t>
  </si>
  <si>
    <t>13A-181-451</t>
  </si>
  <si>
    <t>13A-188-121</t>
  </si>
  <si>
    <t>13A-188-211</t>
  </si>
  <si>
    <t>13A-188-221</t>
  </si>
  <si>
    <t>13A-188-231</t>
  </si>
  <si>
    <t>13A-188-411</t>
  </si>
  <si>
    <t>13A-188-459</t>
  </si>
  <si>
    <t>13B-181-411</t>
  </si>
  <si>
    <t>13B-181-418</t>
  </si>
  <si>
    <t>13B-185-311</t>
  </si>
  <si>
    <t>13C-176-126</t>
  </si>
  <si>
    <t>13C-176-211</t>
  </si>
  <si>
    <t>13C-176-311</t>
  </si>
  <si>
    <t>13C-181-131</t>
  </si>
  <si>
    <t>13C-185-411</t>
  </si>
  <si>
    <t>13C-186-411</t>
  </si>
  <si>
    <t>13C-188-121</t>
  </si>
  <si>
    <t>13C-189-143</t>
  </si>
  <si>
    <t>13D-171-121</t>
  </si>
  <si>
    <t>13D-171-311</t>
  </si>
  <si>
    <t>13D-171-312</t>
  </si>
  <si>
    <t>13D-173-317</t>
  </si>
  <si>
    <t>13D-181-121</t>
  </si>
  <si>
    <t>13D-181-411</t>
  </si>
  <si>
    <t>13D-181-418</t>
  </si>
  <si>
    <t>13D-181-462</t>
  </si>
  <si>
    <t>13D-185-121</t>
  </si>
  <si>
    <t>13D-185-211</t>
  </si>
  <si>
    <t>140-177-171</t>
  </si>
  <si>
    <t>140-177-351</t>
  </si>
  <si>
    <t>140-181-152</t>
  </si>
  <si>
    <t>140-181-167</t>
  </si>
  <si>
    <t>140-181-184</t>
  </si>
  <si>
    <t>140-181-188</t>
  </si>
  <si>
    <t>140-184-180</t>
  </si>
  <si>
    <t>140-184-211</t>
  </si>
  <si>
    <t>140-184-221</t>
  </si>
  <si>
    <t>140-184-462</t>
  </si>
  <si>
    <t>140-185-198</t>
  </si>
  <si>
    <t>140-188-196</t>
  </si>
  <si>
    <t>140-188-211</t>
  </si>
  <si>
    <t>140-188-221</t>
  </si>
  <si>
    <t>140-188-312</t>
  </si>
  <si>
    <t>140-188-332</t>
  </si>
  <si>
    <t>140-188-351</t>
  </si>
  <si>
    <t>150-140-418</t>
  </si>
  <si>
    <t>150-177-351</t>
  </si>
  <si>
    <t>150-178-392</t>
  </si>
  <si>
    <t>150-181-163</t>
  </si>
  <si>
    <t>150-186-392</t>
  </si>
  <si>
    <t>150-189-121</t>
  </si>
  <si>
    <t>150-189-211</t>
  </si>
  <si>
    <t>150-189-392</t>
  </si>
  <si>
    <t>150-189-411</t>
  </si>
  <si>
    <t>160-171-191</t>
  </si>
  <si>
    <t>160-181-146</t>
  </si>
  <si>
    <t>160-181-332</t>
  </si>
  <si>
    <t>160-183-312</t>
  </si>
  <si>
    <t>160-183-411</t>
  </si>
  <si>
    <t>160-184-143</t>
  </si>
  <si>
    <t>160-184-211</t>
  </si>
  <si>
    <t>160-185-318</t>
  </si>
  <si>
    <t>160-185-418</t>
  </si>
  <si>
    <t>160-185-461</t>
  </si>
  <si>
    <t>160-188-121</t>
  </si>
  <si>
    <t>160-188-211</t>
  </si>
  <si>
    <t>160-188-221</t>
  </si>
  <si>
    <t>160-204-361</t>
  </si>
  <si>
    <t>160-206-188</t>
  </si>
  <si>
    <t>170-181-143</t>
  </si>
  <si>
    <t>170-185-113</t>
  </si>
  <si>
    <t>170-185-151</t>
  </si>
  <si>
    <t>170-189-411</t>
  </si>
  <si>
    <t>170-191-392</t>
  </si>
  <si>
    <t>170-191-418</t>
  </si>
  <si>
    <t>170-204-180</t>
  </si>
  <si>
    <t>170-204-211</t>
  </si>
  <si>
    <t>180-173-311</t>
  </si>
  <si>
    <t>180-181-127</t>
  </si>
  <si>
    <t>180-181-131</t>
  </si>
  <si>
    <t>180-181-135</t>
  </si>
  <si>
    <t>180-181-187</t>
  </si>
  <si>
    <t>180-183-472</t>
  </si>
  <si>
    <t>180-184-472</t>
  </si>
  <si>
    <t>180-188-126</t>
  </si>
  <si>
    <t>180-189-231</t>
  </si>
  <si>
    <t>180-189-472</t>
  </si>
  <si>
    <t>180-192-472</t>
  </si>
  <si>
    <t>180-194-472</t>
  </si>
  <si>
    <t>180-201-472</t>
  </si>
  <si>
    <t>180-204-312</t>
  </si>
  <si>
    <t>181-167-399</t>
  </si>
  <si>
    <t>181-176-331</t>
  </si>
  <si>
    <t>181-181-113</t>
  </si>
  <si>
    <t>181-181-118</t>
  </si>
  <si>
    <t>181-181-121</t>
  </si>
  <si>
    <t>181-181-125</t>
  </si>
  <si>
    <t>181-181-142</t>
  </si>
  <si>
    <t>181-181-151</t>
  </si>
  <si>
    <t>181-181-152</t>
  </si>
  <si>
    <t>181-181-162</t>
  </si>
  <si>
    <t>181-181-175</t>
  </si>
  <si>
    <t>181-181-184</t>
  </si>
  <si>
    <t>181-181-199</t>
  </si>
  <si>
    <t>181-181-311</t>
  </si>
  <si>
    <t>181-181-344</t>
  </si>
  <si>
    <t>181-185-121</t>
  </si>
  <si>
    <t>181-186-121</t>
  </si>
  <si>
    <t>181-186-211</t>
  </si>
  <si>
    <t>181-186-221</t>
  </si>
  <si>
    <t>181-186-231</t>
  </si>
  <si>
    <t>181-186-392</t>
  </si>
  <si>
    <t>181-186-411</t>
  </si>
  <si>
    <t>181-188-126</t>
  </si>
  <si>
    <t>181-188-171</t>
  </si>
  <si>
    <t>181-188-198</t>
  </si>
  <si>
    <t>181-188-211</t>
  </si>
  <si>
    <t>181-188-221</t>
  </si>
  <si>
    <t>181-188-392</t>
  </si>
  <si>
    <t>181-189-198</t>
  </si>
  <si>
    <t>181-189-211</t>
  </si>
  <si>
    <t>181-189-221</t>
  </si>
  <si>
    <t>181-189-392</t>
  </si>
  <si>
    <t>182-181-113</t>
  </si>
  <si>
    <t>182-181-116</t>
  </si>
  <si>
    <t>182-181-152</t>
  </si>
  <si>
    <t>182-181-173</t>
  </si>
  <si>
    <t>182-181-175</t>
  </si>
  <si>
    <t>182-181-184</t>
  </si>
  <si>
    <t>182-181-319</t>
  </si>
  <si>
    <t>182-188-351</t>
  </si>
  <si>
    <t>190-140-418</t>
  </si>
  <si>
    <t>190-171-394</t>
  </si>
  <si>
    <t>190-176-142</t>
  </si>
  <si>
    <t>190-176-171</t>
  </si>
  <si>
    <t>190-176-331</t>
  </si>
  <si>
    <t>190-176-394</t>
  </si>
  <si>
    <t>190-177-311</t>
  </si>
  <si>
    <t>190-177-394</t>
  </si>
  <si>
    <t>190-177-462</t>
  </si>
  <si>
    <t>190-184-146</t>
  </si>
  <si>
    <t>190-184-151</t>
  </si>
  <si>
    <t>190-184-192</t>
  </si>
  <si>
    <t>190-184-211</t>
  </si>
  <si>
    <t>190-184-221</t>
  </si>
  <si>
    <t>190-184-332</t>
  </si>
  <si>
    <t>190-189-171</t>
  </si>
  <si>
    <t>190-190-311</t>
  </si>
  <si>
    <t>19A-182-142</t>
  </si>
  <si>
    <t>200-171-146</t>
  </si>
  <si>
    <t>200-181-113</t>
  </si>
  <si>
    <t>200-181-131</t>
  </si>
  <si>
    <t>200-181-198</t>
  </si>
  <si>
    <t>200-184-472</t>
  </si>
  <si>
    <t>200-188-126</t>
  </si>
  <si>
    <t>200-188-198</t>
  </si>
  <si>
    <t>200-188-211</t>
  </si>
  <si>
    <t>200-188-221</t>
  </si>
  <si>
    <t>200-188-232</t>
  </si>
  <si>
    <t>200-188-392</t>
  </si>
  <si>
    <t>200-188-472</t>
  </si>
  <si>
    <t>200-189-198</t>
  </si>
  <si>
    <t>200-189-211</t>
  </si>
  <si>
    <t>200-189-221</t>
  </si>
  <si>
    <t>200-194-472</t>
  </si>
  <si>
    <t>210-169-395</t>
  </si>
  <si>
    <t>210-171-135</t>
  </si>
  <si>
    <t>210-176-411</t>
  </si>
  <si>
    <t>210-188-411</t>
  </si>
  <si>
    <t>210-192-311</t>
  </si>
  <si>
    <t>220-171-399</t>
  </si>
  <si>
    <t>220-177-399</t>
  </si>
  <si>
    <t>220-181-141</t>
  </si>
  <si>
    <t>220-181-162</t>
  </si>
  <si>
    <t>220-181-192</t>
  </si>
  <si>
    <t>230-176-121</t>
  </si>
  <si>
    <t>230-176-331</t>
  </si>
  <si>
    <t>230-176-411</t>
  </si>
  <si>
    <t>230-178-399</t>
  </si>
  <si>
    <t>230-181-113</t>
  </si>
  <si>
    <t>230-181-175</t>
  </si>
  <si>
    <t>230-181-184</t>
  </si>
  <si>
    <t>230-181-187</t>
  </si>
  <si>
    <t>230-181-332</t>
  </si>
  <si>
    <t>230-181-352</t>
  </si>
  <si>
    <t>230-183-461</t>
  </si>
  <si>
    <t>230-185-418</t>
  </si>
  <si>
    <t>230-188-392</t>
  </si>
  <si>
    <t>230-189-172</t>
  </si>
  <si>
    <t>230-189-198</t>
  </si>
  <si>
    <t>230-189-199</t>
  </si>
  <si>
    <t>230-189-211</t>
  </si>
  <si>
    <t>230-189-221</t>
  </si>
  <si>
    <t>230-189-232</t>
  </si>
  <si>
    <t>23A-181-146</t>
  </si>
  <si>
    <t>23A-181-151</t>
  </si>
  <si>
    <t>23A-181-173</t>
  </si>
  <si>
    <t>23A-181-231</t>
  </si>
  <si>
    <t>23A-181-311</t>
  </si>
  <si>
    <t>240-163-399</t>
  </si>
  <si>
    <t>240-169-395</t>
  </si>
  <si>
    <t>240-170-395</t>
  </si>
  <si>
    <t>240-181-162</t>
  </si>
  <si>
    <t>240-181-319</t>
  </si>
  <si>
    <t>240-181-327</t>
  </si>
  <si>
    <t>240-181-332</t>
  </si>
  <si>
    <t>240-188-198</t>
  </si>
  <si>
    <t>240-188-459</t>
  </si>
  <si>
    <t>241-176-198</t>
  </si>
  <si>
    <t>241-177-198</t>
  </si>
  <si>
    <t>241-177-211</t>
  </si>
  <si>
    <t>241-177-221</t>
  </si>
  <si>
    <t>241-181-113</t>
  </si>
  <si>
    <t>241-181-174</t>
  </si>
  <si>
    <t>241-181-176</t>
  </si>
  <si>
    <t>241-181-198</t>
  </si>
  <si>
    <t>241-184-146</t>
  </si>
  <si>
    <t>241-184-181</t>
  </si>
  <si>
    <t>241-184-198</t>
  </si>
  <si>
    <t>241-184-211</t>
  </si>
  <si>
    <t>241-184-221</t>
  </si>
  <si>
    <t>241-185-541</t>
  </si>
  <si>
    <t>241-189-192</t>
  </si>
  <si>
    <t>241-189-211</t>
  </si>
  <si>
    <t>241-189-221</t>
  </si>
  <si>
    <t>24B-181-229</t>
  </si>
  <si>
    <t>24B-181-231</t>
  </si>
  <si>
    <t>24N-171-211</t>
  </si>
  <si>
    <t>24N-171-229</t>
  </si>
  <si>
    <t>24N-171-231</t>
  </si>
  <si>
    <t>24N-181-211</t>
  </si>
  <si>
    <t>24N-181-229</t>
  </si>
  <si>
    <t>24N-181-231</t>
  </si>
  <si>
    <t>250-176-126</t>
  </si>
  <si>
    <t>250-176-142</t>
  </si>
  <si>
    <t>250-176-171</t>
  </si>
  <si>
    <t>250-176-192</t>
  </si>
  <si>
    <t>250-176-211</t>
  </si>
  <si>
    <t>250-176-221</t>
  </si>
  <si>
    <t>250-176-232</t>
  </si>
  <si>
    <t>250-176-423</t>
  </si>
  <si>
    <t>250-181-163</t>
  </si>
  <si>
    <t>250-181-188</t>
  </si>
  <si>
    <t>250-181-351</t>
  </si>
  <si>
    <t>250-188-171</t>
  </si>
  <si>
    <t>250-188-192</t>
  </si>
  <si>
    <t>250-188-211</t>
  </si>
  <si>
    <t>250-188-221</t>
  </si>
  <si>
    <t>250-188-232</t>
  </si>
  <si>
    <t>250-188-333</t>
  </si>
  <si>
    <t>250-188-472</t>
  </si>
  <si>
    <t>250-189-472</t>
  </si>
  <si>
    <t>250-195-163</t>
  </si>
  <si>
    <t>250-195-472</t>
  </si>
  <si>
    <t>250-204-361</t>
  </si>
  <si>
    <t>260-171-171</t>
  </si>
  <si>
    <t>260-171-196</t>
  </si>
  <si>
    <t>260-171-198</t>
  </si>
  <si>
    <t>260-171-331</t>
  </si>
  <si>
    <t>260-174-399</t>
  </si>
  <si>
    <t>260-176-311</t>
  </si>
  <si>
    <t>260-181-147</t>
  </si>
  <si>
    <t>260-181-175</t>
  </si>
  <si>
    <t>260-181-414</t>
  </si>
  <si>
    <t>260-183-131</t>
  </si>
  <si>
    <t>260-183-211</t>
  </si>
  <si>
    <t>260-183-221</t>
  </si>
  <si>
    <t>260-183-231</t>
  </si>
  <si>
    <t>260-183-312</t>
  </si>
  <si>
    <t>260-188-196</t>
  </si>
  <si>
    <t>260-191-311</t>
  </si>
  <si>
    <t>26B-181-131</t>
  </si>
  <si>
    <t>26B-197-418</t>
  </si>
  <si>
    <t>270-181-191</t>
  </si>
  <si>
    <t>270-181-541</t>
  </si>
  <si>
    <t>270-184-312</t>
  </si>
  <si>
    <t>270-184-392</t>
  </si>
  <si>
    <t>270-184-411</t>
  </si>
  <si>
    <t>270-188-351</t>
  </si>
  <si>
    <t>270-188-411</t>
  </si>
  <si>
    <t>270-189-171</t>
  </si>
  <si>
    <t>280-171-418</t>
  </si>
  <si>
    <t>280-173-317</t>
  </si>
  <si>
    <t>280-177-192</t>
  </si>
  <si>
    <t>280-177-211</t>
  </si>
  <si>
    <t>280-177-221</t>
  </si>
  <si>
    <t>280-177-312</t>
  </si>
  <si>
    <t>280-177-392</t>
  </si>
  <si>
    <t>280-177-418</t>
  </si>
  <si>
    <t>280-181-122</t>
  </si>
  <si>
    <t>280-181-312</t>
  </si>
  <si>
    <t>280-181-411</t>
  </si>
  <si>
    <t>280-181-462</t>
  </si>
  <si>
    <t>280-184-163</t>
  </si>
  <si>
    <t>280-184-211</t>
  </si>
  <si>
    <t>280-184-221</t>
  </si>
  <si>
    <t>280-184-312</t>
  </si>
  <si>
    <t>280-184-411</t>
  </si>
  <si>
    <t>280-188-312</t>
  </si>
  <si>
    <t>280-188-411</t>
  </si>
  <si>
    <t>280-188-418</t>
  </si>
  <si>
    <t>280-189-198</t>
  </si>
  <si>
    <t>290-181-199</t>
  </si>
  <si>
    <t>290-181-331</t>
  </si>
  <si>
    <t>290-184-113</t>
  </si>
  <si>
    <t>290-184-143</t>
  </si>
  <si>
    <t>290-184-231</t>
  </si>
  <si>
    <t>290-184-332</t>
  </si>
  <si>
    <t>290-188-171</t>
  </si>
  <si>
    <t>290-188-211</t>
  </si>
  <si>
    <t>290-188-221</t>
  </si>
  <si>
    <t>290-188-392</t>
  </si>
  <si>
    <t>290-189-331</t>
  </si>
  <si>
    <t>290-206-188</t>
  </si>
  <si>
    <t>291-163-399</t>
  </si>
  <si>
    <t>291-165-399</t>
  </si>
  <si>
    <t>291-171-461</t>
  </si>
  <si>
    <t>291-173-317</t>
  </si>
  <si>
    <t>291-176-192</t>
  </si>
  <si>
    <t>291-181-113</t>
  </si>
  <si>
    <t>291-181-333</t>
  </si>
  <si>
    <t>291-185-198</t>
  </si>
  <si>
    <t>291-185-311</t>
  </si>
  <si>
    <t>291-185-318</t>
  </si>
  <si>
    <t>291-185-332</t>
  </si>
  <si>
    <t>291-185-353</t>
  </si>
  <si>
    <t>291-188-171</t>
  </si>
  <si>
    <t>291-188-351</t>
  </si>
  <si>
    <t>292-171-141</t>
  </si>
  <si>
    <t>292-176-192</t>
  </si>
  <si>
    <t>292-177-192</t>
  </si>
  <si>
    <t>292-181-196</t>
  </si>
  <si>
    <t>292-185-461</t>
  </si>
  <si>
    <t>292-188-351</t>
  </si>
  <si>
    <t>300-181-162</t>
  </si>
  <si>
    <t>300-181-165</t>
  </si>
  <si>
    <t>300-181-167</t>
  </si>
  <si>
    <t>300-181-191</t>
  </si>
  <si>
    <t>300-181-361</t>
  </si>
  <si>
    <t>300-181-462</t>
  </si>
  <si>
    <t>300-188-221</t>
  </si>
  <si>
    <t>300-188-422</t>
  </si>
  <si>
    <t>300-188-423</t>
  </si>
  <si>
    <t>300-188-424</t>
  </si>
  <si>
    <t>300-188-425</t>
  </si>
  <si>
    <t>300-204-312</t>
  </si>
  <si>
    <t>300-204-361</t>
  </si>
  <si>
    <t>310-171-526</t>
  </si>
  <si>
    <t>310-171-529</t>
  </si>
  <si>
    <t>310-173-311</t>
  </si>
  <si>
    <t>310-181-141</t>
  </si>
  <si>
    <t>310-181-148</t>
  </si>
  <si>
    <t>310-181-152</t>
  </si>
  <si>
    <t>310-181-333</t>
  </si>
  <si>
    <t>310-183-312</t>
  </si>
  <si>
    <t>310-184-198</t>
  </si>
  <si>
    <t>310-184-211</t>
  </si>
  <si>
    <t>310-184-221</t>
  </si>
  <si>
    <t>310-185-126</t>
  </si>
  <si>
    <t>310-185-326</t>
  </si>
  <si>
    <t>310-185-422</t>
  </si>
  <si>
    <t>310-185-423</t>
  </si>
  <si>
    <t>310-185-461</t>
  </si>
  <si>
    <t>310-189-472</t>
  </si>
  <si>
    <t>310-198-353</t>
  </si>
  <si>
    <t>310-198-392</t>
  </si>
  <si>
    <t>320-181-113</t>
  </si>
  <si>
    <t>320-181-151</t>
  </si>
  <si>
    <t>320-181-152</t>
  </si>
  <si>
    <t>320-181-191</t>
  </si>
  <si>
    <t>320-185-192</t>
  </si>
  <si>
    <t>320-185-312</t>
  </si>
  <si>
    <t>320-185-418</t>
  </si>
  <si>
    <t>320-186-461</t>
  </si>
  <si>
    <t>320-195-192</t>
  </si>
  <si>
    <t>320-195-221</t>
  </si>
  <si>
    <t>32B-186-411</t>
  </si>
  <si>
    <t>32C-185-121</t>
  </si>
  <si>
    <t>32C-185-211</t>
  </si>
  <si>
    <t>32D-171-135</t>
  </si>
  <si>
    <t>32D-171-171</t>
  </si>
  <si>
    <t>32D-171-174</t>
  </si>
  <si>
    <t>32D-171-326</t>
  </si>
  <si>
    <t>32D-171-451</t>
  </si>
  <si>
    <t>32D-181-162</t>
  </si>
  <si>
    <t>32D-181-418</t>
  </si>
  <si>
    <t>32D-181-423</t>
  </si>
  <si>
    <t>32D-185-411</t>
  </si>
  <si>
    <t>32D-185-462</t>
  </si>
  <si>
    <t>32D-186-462</t>
  </si>
  <si>
    <t>32H-182-231</t>
  </si>
  <si>
    <t>32H-202-461</t>
  </si>
  <si>
    <t>32L-173-317</t>
  </si>
  <si>
    <t>32L-181-131</t>
  </si>
  <si>
    <t>32L-183-331</t>
  </si>
  <si>
    <t>32M-173-311</t>
  </si>
  <si>
    <t>32M-181-151</t>
  </si>
  <si>
    <t>32M-181-173</t>
  </si>
  <si>
    <t>32M-181-178</t>
  </si>
  <si>
    <t>32M-181-459</t>
  </si>
  <si>
    <t>32M-185-121</t>
  </si>
  <si>
    <t>32M-185-141</t>
  </si>
  <si>
    <t>32M-185-211</t>
  </si>
  <si>
    <t>32P-171-181</t>
  </si>
  <si>
    <t>32P-171-411</t>
  </si>
  <si>
    <t>32P-171-413</t>
  </si>
  <si>
    <t>32P-171-462</t>
  </si>
  <si>
    <t>32P-181-312</t>
  </si>
  <si>
    <t>32P-181-411</t>
  </si>
  <si>
    <t>32P-181-418</t>
  </si>
  <si>
    <t>32P-181-462</t>
  </si>
  <si>
    <t>32Q-173-311</t>
  </si>
  <si>
    <t>32Q-181-121</t>
  </si>
  <si>
    <t>32Q-181-211</t>
  </si>
  <si>
    <t>32Q-181-229</t>
  </si>
  <si>
    <t>32Q-181-231</t>
  </si>
  <si>
    <t>32Q-185-142</t>
  </si>
  <si>
    <t>32Q-185-211</t>
  </si>
  <si>
    <t>32Q-185-229</t>
  </si>
  <si>
    <t>32Q-192-311</t>
  </si>
  <si>
    <t>32S-171-162</t>
  </si>
  <si>
    <t>32S-181-229</t>
  </si>
  <si>
    <t>330-163-399</t>
  </si>
  <si>
    <t>330-167-399</t>
  </si>
  <si>
    <t>330-171-522</t>
  </si>
  <si>
    <t>330-176-399</t>
  </si>
  <si>
    <t>330-177-171</t>
  </si>
  <si>
    <t>330-177-181</t>
  </si>
  <si>
    <t>330-177-311</t>
  </si>
  <si>
    <t>330-177-331</t>
  </si>
  <si>
    <t>330-177-392</t>
  </si>
  <si>
    <t>330-178-399</t>
  </si>
  <si>
    <t>330-181-142</t>
  </si>
  <si>
    <t>330-181-163</t>
  </si>
  <si>
    <t>330-181-165</t>
  </si>
  <si>
    <t>330-181-167</t>
  </si>
  <si>
    <t>330-181-174</t>
  </si>
  <si>
    <t>330-181-176</t>
  </si>
  <si>
    <t>330-181-183</t>
  </si>
  <si>
    <t>330-181-193</t>
  </si>
  <si>
    <t>330-181-343</t>
  </si>
  <si>
    <t>330-184-131</t>
  </si>
  <si>
    <t>330-184-181</t>
  </si>
  <si>
    <t>330-184-211</t>
  </si>
  <si>
    <t>330-184-221</t>
  </si>
  <si>
    <t>330-184-231</t>
  </si>
  <si>
    <t>330-185-192</t>
  </si>
  <si>
    <t>330-188-198</t>
  </si>
  <si>
    <t>330-188-221</t>
  </si>
  <si>
    <t>330-188-331</t>
  </si>
  <si>
    <t>330-189-171</t>
  </si>
  <si>
    <t>330-189-172</t>
  </si>
  <si>
    <t>330-189-312</t>
  </si>
  <si>
    <t>330-189-361</t>
  </si>
  <si>
    <t>330-189-411</t>
  </si>
  <si>
    <t>330-189-461</t>
  </si>
  <si>
    <t>330-195-180</t>
  </si>
  <si>
    <t>330-195-211</t>
  </si>
  <si>
    <t>330-195-221</t>
  </si>
  <si>
    <t>330-195-392</t>
  </si>
  <si>
    <t>330-201-332</t>
  </si>
  <si>
    <t>330-204-193</t>
  </si>
  <si>
    <t>340-173-311</t>
  </si>
  <si>
    <t>340-176-311</t>
  </si>
  <si>
    <t>340-177-311</t>
  </si>
  <si>
    <t>340-177-459</t>
  </si>
  <si>
    <t>340-181-196</t>
  </si>
  <si>
    <t>340-181-197</t>
  </si>
  <si>
    <t>340-181-451</t>
  </si>
  <si>
    <t>340-183-392</t>
  </si>
  <si>
    <t>340-183-411</t>
  </si>
  <si>
    <t>340-184-146</t>
  </si>
  <si>
    <t>340-185-121</t>
  </si>
  <si>
    <t>340-185-142</t>
  </si>
  <si>
    <t>340-185-311</t>
  </si>
  <si>
    <t>340-185-418</t>
  </si>
  <si>
    <t>340-187-121</t>
  </si>
  <si>
    <t>340-187-142</t>
  </si>
  <si>
    <t>340-187-181</t>
  </si>
  <si>
    <t>340-187-196</t>
  </si>
  <si>
    <t>340-187-211</t>
  </si>
  <si>
    <t>340-187-221</t>
  </si>
  <si>
    <t>340-187-231</t>
  </si>
  <si>
    <t>340-188-333</t>
  </si>
  <si>
    <t>340-188-394</t>
  </si>
  <si>
    <t>34B-171-311</t>
  </si>
  <si>
    <t>34B-181-462</t>
  </si>
  <si>
    <t>34D-181-234</t>
  </si>
  <si>
    <t>34D-188-121</t>
  </si>
  <si>
    <t>34Z-169-395</t>
  </si>
  <si>
    <t>34Z-170-395</t>
  </si>
  <si>
    <t>34Z-176-411</t>
  </si>
  <si>
    <t>34Z-181-196</t>
  </si>
  <si>
    <t>34Z-181-197</t>
  </si>
  <si>
    <t>34Z-181-461</t>
  </si>
  <si>
    <t>350-171-423</t>
  </si>
  <si>
    <t>350-181-116</t>
  </si>
  <si>
    <t>350-181-176</t>
  </si>
  <si>
    <t>350-181-181</t>
  </si>
  <si>
    <t>350-181-186</t>
  </si>
  <si>
    <t>350-181-315</t>
  </si>
  <si>
    <t>350-188-171</t>
  </si>
  <si>
    <t>350-188-198</t>
  </si>
  <si>
    <t>350-188-211</t>
  </si>
  <si>
    <t>350-188-221</t>
  </si>
  <si>
    <t>350-188-423</t>
  </si>
  <si>
    <t>350-188-459</t>
  </si>
  <si>
    <t>350-189-418</t>
  </si>
  <si>
    <t>35B-172-411</t>
  </si>
  <si>
    <t>360-170-399</t>
  </si>
  <si>
    <t>360-177-399</t>
  </si>
  <si>
    <t>360-181-113</t>
  </si>
  <si>
    <t>360-181-188</t>
  </si>
  <si>
    <t>360-181-332</t>
  </si>
  <si>
    <t>360-181-342</t>
  </si>
  <si>
    <t>360-183-198</t>
  </si>
  <si>
    <t>360-183-332</t>
  </si>
  <si>
    <t>360-184-131</t>
  </si>
  <si>
    <t>360-184-181</t>
  </si>
  <si>
    <t>360-186-312</t>
  </si>
  <si>
    <t>360-186-392</t>
  </si>
  <si>
    <t>360-188-232</t>
  </si>
  <si>
    <t>360-189-232</t>
  </si>
  <si>
    <t>360-189-311</t>
  </si>
  <si>
    <t>36B-202-418</t>
  </si>
  <si>
    <t>36C-181-146</t>
  </si>
  <si>
    <t>36C-188-121</t>
  </si>
  <si>
    <t>36C-188-173</t>
  </si>
  <si>
    <t>36C-188-211</t>
  </si>
  <si>
    <t>36C-188-229</t>
  </si>
  <si>
    <t>36C-188-231</t>
  </si>
  <si>
    <t>36C-189-411</t>
  </si>
  <si>
    <t>370-171-131</t>
  </si>
  <si>
    <t>370-171-141</t>
  </si>
  <si>
    <t>370-171-142</t>
  </si>
  <si>
    <t>370-171-146</t>
  </si>
  <si>
    <t>370-171-171</t>
  </si>
  <si>
    <t>370-171-176</t>
  </si>
  <si>
    <t>370-171-192</t>
  </si>
  <si>
    <t>370-176-131</t>
  </si>
  <si>
    <t>370-177-121</t>
  </si>
  <si>
    <t>370-177-131</t>
  </si>
  <si>
    <t>370-177-142</t>
  </si>
  <si>
    <t>370-177-333</t>
  </si>
  <si>
    <t>370-177-418</t>
  </si>
  <si>
    <t>370-181-167</t>
  </si>
  <si>
    <t>370-183-311</t>
  </si>
  <si>
    <t>370-183-312</t>
  </si>
  <si>
    <t>370-184-312</t>
  </si>
  <si>
    <t>370-188-423</t>
  </si>
  <si>
    <t>380-181-131</t>
  </si>
  <si>
    <t>380-181-184</t>
  </si>
  <si>
    <t>380-185-399</t>
  </si>
  <si>
    <t>380-186-399</t>
  </si>
  <si>
    <t>390-171-131</t>
  </si>
  <si>
    <t>390-171-173</t>
  </si>
  <si>
    <t>390-171-192</t>
  </si>
  <si>
    <t>390-171-314</t>
  </si>
  <si>
    <t>390-177-171</t>
  </si>
  <si>
    <t>390-181-125</t>
  </si>
  <si>
    <t>390-181-146</t>
  </si>
  <si>
    <t>390-181-171</t>
  </si>
  <si>
    <t>390-181-312</t>
  </si>
  <si>
    <t>390-181-331</t>
  </si>
  <si>
    <t>390-181-418</t>
  </si>
  <si>
    <t>390-184-131</t>
  </si>
  <si>
    <t>390-184-181</t>
  </si>
  <si>
    <t>390-184-211</t>
  </si>
  <si>
    <t>390-184-221</t>
  </si>
  <si>
    <t>390-184-231</t>
  </si>
  <si>
    <t>390-185-461</t>
  </si>
  <si>
    <t>390-185-462</t>
  </si>
  <si>
    <t>390-186-461</t>
  </si>
  <si>
    <t>390-188-171</t>
  </si>
  <si>
    <t>390-188-211</t>
  </si>
  <si>
    <t>390-188-221</t>
  </si>
  <si>
    <t>390-188-351</t>
  </si>
  <si>
    <t>390-188-411</t>
  </si>
  <si>
    <t>390-188-459</t>
  </si>
  <si>
    <t>39A-182-231</t>
  </si>
  <si>
    <t>39A-189-229</t>
  </si>
  <si>
    <t>400-170-395</t>
  </si>
  <si>
    <t>400-176-423</t>
  </si>
  <si>
    <t>400-181-313</t>
  </si>
  <si>
    <t>400-181-423</t>
  </si>
  <si>
    <t>400-181-461</t>
  </si>
  <si>
    <t>400-183-146</t>
  </si>
  <si>
    <t>400-183-211</t>
  </si>
  <si>
    <t>400-184-472</t>
  </si>
  <si>
    <t>400-188-171</t>
  </si>
  <si>
    <t>400-188-472</t>
  </si>
  <si>
    <t>400-189-147</t>
  </si>
  <si>
    <t>400-189-171</t>
  </si>
  <si>
    <t>400-189-192</t>
  </si>
  <si>
    <t>400-189-199</t>
  </si>
  <si>
    <t>400-189-211</t>
  </si>
  <si>
    <t>400-189-221</t>
  </si>
  <si>
    <t>400-189-392</t>
  </si>
  <si>
    <t>400-189-411</t>
  </si>
  <si>
    <t>400-204-312</t>
  </si>
  <si>
    <t>400-204-332</t>
  </si>
  <si>
    <t>410-181-125</t>
  </si>
  <si>
    <t>410-181-151</t>
  </si>
  <si>
    <t>410-181-173</t>
  </si>
  <si>
    <t>410-181-184</t>
  </si>
  <si>
    <t>410-181-191</t>
  </si>
  <si>
    <t>410-181-199</t>
  </si>
  <si>
    <t>410-181-344</t>
  </si>
  <si>
    <t>410-181-352</t>
  </si>
  <si>
    <t>410-183-192</t>
  </si>
  <si>
    <t>410-183-211</t>
  </si>
  <si>
    <t>410-183-221</t>
  </si>
  <si>
    <t>410-183-472</t>
  </si>
  <si>
    <t>410-184-418</t>
  </si>
  <si>
    <t>410-188-351</t>
  </si>
  <si>
    <t>410-188-472</t>
  </si>
  <si>
    <t>410-192-472</t>
  </si>
  <si>
    <t>410-195-312</t>
  </si>
  <si>
    <t>410-204-472</t>
  </si>
  <si>
    <t>41B-172-183</t>
  </si>
  <si>
    <t>41B-172-221</t>
  </si>
  <si>
    <t>41B-172-232</t>
  </si>
  <si>
    <t>41B-181-143</t>
  </si>
  <si>
    <t>41B-181-411</t>
  </si>
  <si>
    <t>41B-182-211</t>
  </si>
  <si>
    <t>41B-182-221</t>
  </si>
  <si>
    <t>41B-182-232</t>
  </si>
  <si>
    <t>41C-181-142</t>
  </si>
  <si>
    <t>41D-171-183</t>
  </si>
  <si>
    <t>41D-171-211</t>
  </si>
  <si>
    <t>41D-171-221</t>
  </si>
  <si>
    <t>41D-171-232</t>
  </si>
  <si>
    <t>41D-171-233</t>
  </si>
  <si>
    <t>41D-171-392</t>
  </si>
  <si>
    <t>41F-181-234</t>
  </si>
  <si>
    <t>41G-182-231</t>
  </si>
  <si>
    <t>41G-186-411</t>
  </si>
  <si>
    <t>41J-182-229</t>
  </si>
  <si>
    <t>41J-182-418</t>
  </si>
  <si>
    <t>41K-181-131</t>
  </si>
  <si>
    <t>41K-193-418</t>
  </si>
  <si>
    <t>41L-181-143</t>
  </si>
  <si>
    <t>41M-183-146</t>
  </si>
  <si>
    <t>41M-183-211</t>
  </si>
  <si>
    <t>41M-183-231</t>
  </si>
  <si>
    <t>41R-171-392</t>
  </si>
  <si>
    <t>41R-171-418</t>
  </si>
  <si>
    <t>41R-181-131</t>
  </si>
  <si>
    <t>41R-181-418</t>
  </si>
  <si>
    <t>420-170-395</t>
  </si>
  <si>
    <t>420-173-311</t>
  </si>
  <si>
    <t>420-178-418</t>
  </si>
  <si>
    <t>420-181-331</t>
  </si>
  <si>
    <t>420-185-411</t>
  </si>
  <si>
    <t>420-186-411</t>
  </si>
  <si>
    <t>420-192-311</t>
  </si>
  <si>
    <t>421-163-399</t>
  </si>
  <si>
    <t>421-171-413</t>
  </si>
  <si>
    <t>421-171-461</t>
  </si>
  <si>
    <t>421-178-392</t>
  </si>
  <si>
    <t>421-181-199</t>
  </si>
  <si>
    <t>421-181-312</t>
  </si>
  <si>
    <t>421-181-472</t>
  </si>
  <si>
    <t>421-183-331</t>
  </si>
  <si>
    <t>421-183-333</t>
  </si>
  <si>
    <t>421-183-351</t>
  </si>
  <si>
    <t>421-184-472</t>
  </si>
  <si>
    <t>421-185-418</t>
  </si>
  <si>
    <t>421-185-472</t>
  </si>
  <si>
    <t>421-186-411</t>
  </si>
  <si>
    <t>421-188-331</t>
  </si>
  <si>
    <t>421-189-198</t>
  </si>
  <si>
    <t>421-189-211</t>
  </si>
  <si>
    <t>421-189-221</t>
  </si>
  <si>
    <t>421-189-472</t>
  </si>
  <si>
    <t>421-201-333</t>
  </si>
  <si>
    <t>421-201-411</t>
  </si>
  <si>
    <t>422-171-192</t>
  </si>
  <si>
    <t>422-171-196</t>
  </si>
  <si>
    <t>422-171-394</t>
  </si>
  <si>
    <t>422-173-311</t>
  </si>
  <si>
    <t>422-176-192</t>
  </si>
  <si>
    <t>422-176-211</t>
  </si>
  <si>
    <t>422-176-221</t>
  </si>
  <si>
    <t>422-181-188</t>
  </si>
  <si>
    <t>422-181-313</t>
  </si>
  <si>
    <t>422-181-394</t>
  </si>
  <si>
    <t>422-181-451</t>
  </si>
  <si>
    <t>422-183-131</t>
  </si>
  <si>
    <t>422-183-211</t>
  </si>
  <si>
    <t>422-183-221</t>
  </si>
  <si>
    <t>422-185-171</t>
  </si>
  <si>
    <t>422-185-211</t>
  </si>
  <si>
    <t>422-189-171</t>
  </si>
  <si>
    <t>422-189-198</t>
  </si>
  <si>
    <t>422-189-211</t>
  </si>
  <si>
    <t>422-189-221</t>
  </si>
  <si>
    <t>422-189-394</t>
  </si>
  <si>
    <t>422-195-198</t>
  </si>
  <si>
    <t>422-195-211</t>
  </si>
  <si>
    <t>422-195-221</t>
  </si>
  <si>
    <t>430-171-183</t>
  </si>
  <si>
    <t>430-171-462</t>
  </si>
  <si>
    <t>430-176-124</t>
  </si>
  <si>
    <t>430-176-172</t>
  </si>
  <si>
    <t>430-176-175</t>
  </si>
  <si>
    <t>430-176-198</t>
  </si>
  <si>
    <t>430-176-199</t>
  </si>
  <si>
    <t>430-176-423</t>
  </si>
  <si>
    <t>430-176-424</t>
  </si>
  <si>
    <t>430-177-312</t>
  </si>
  <si>
    <t>430-177-418</t>
  </si>
  <si>
    <t>430-177-462</t>
  </si>
  <si>
    <t>430-181-116</t>
  </si>
  <si>
    <t>430-181-121</t>
  </si>
  <si>
    <t>430-181-124</t>
  </si>
  <si>
    <t>430-181-126</t>
  </si>
  <si>
    <t>430-181-129_1</t>
  </si>
  <si>
    <t>430-181-131</t>
  </si>
  <si>
    <t>430-181-132</t>
  </si>
  <si>
    <t>430-181-135</t>
  </si>
  <si>
    <t>430-181-142</t>
  </si>
  <si>
    <t>430-181-145</t>
  </si>
  <si>
    <t>430-181-147</t>
  </si>
  <si>
    <t>430-181-151</t>
  </si>
  <si>
    <t>430-181-162</t>
  </si>
  <si>
    <t>430-181-163</t>
  </si>
  <si>
    <t>430-181-166</t>
  </si>
  <si>
    <t>430-181-196</t>
  </si>
  <si>
    <t>430-185-132</t>
  </si>
  <si>
    <t>430-185-145</t>
  </si>
  <si>
    <t>430-185-192</t>
  </si>
  <si>
    <t>430-185-196</t>
  </si>
  <si>
    <t>430-185-461</t>
  </si>
  <si>
    <t>430-186-461</t>
  </si>
  <si>
    <t>430-188-392</t>
  </si>
  <si>
    <t>430-189-192</t>
  </si>
  <si>
    <t>43C-182-462</t>
  </si>
  <si>
    <t>440-177-392</t>
  </si>
  <si>
    <t>440-177-461</t>
  </si>
  <si>
    <t>440-181-125</t>
  </si>
  <si>
    <t>440-181-167</t>
  </si>
  <si>
    <t>440-181-188</t>
  </si>
  <si>
    <t>440-181-198</t>
  </si>
  <si>
    <t>440-181-313</t>
  </si>
  <si>
    <t>440-183-331</t>
  </si>
  <si>
    <t>440-184-331</t>
  </si>
  <si>
    <t>440-189-166</t>
  </si>
  <si>
    <t>440-189-198</t>
  </si>
  <si>
    <t>440-189-211</t>
  </si>
  <si>
    <t>440-189-221</t>
  </si>
  <si>
    <t>440-189-313</t>
  </si>
  <si>
    <t>440-189-392</t>
  </si>
  <si>
    <t>440-189-411</t>
  </si>
  <si>
    <t>450-171-422</t>
  </si>
  <si>
    <t>450-171-461</t>
  </si>
  <si>
    <t>450-171-462</t>
  </si>
  <si>
    <t>450-171-523</t>
  </si>
  <si>
    <t>450-171-541</t>
  </si>
  <si>
    <t>450-177-332</t>
  </si>
  <si>
    <t>450-181-113</t>
  </si>
  <si>
    <t>450-181-117</t>
  </si>
  <si>
    <t>450-181-125</t>
  </si>
  <si>
    <t>450-181-133</t>
  </si>
  <si>
    <t>450-181-152</t>
  </si>
  <si>
    <t>450-181-164</t>
  </si>
  <si>
    <t>450-181-172</t>
  </si>
  <si>
    <t>450-181-180</t>
  </si>
  <si>
    <t>450-181-191</t>
  </si>
  <si>
    <t>450-181-199</t>
  </si>
  <si>
    <t>450-183-196</t>
  </si>
  <si>
    <t>450-183-211</t>
  </si>
  <si>
    <t>450-183-221</t>
  </si>
  <si>
    <t>450-183-343</t>
  </si>
  <si>
    <t>450-183-411</t>
  </si>
  <si>
    <t>450-184-131</t>
  </si>
  <si>
    <t>450-184-327</t>
  </si>
  <si>
    <t>450-184-462</t>
  </si>
  <si>
    <t>450-184-472</t>
  </si>
  <si>
    <t>450-185-126</t>
  </si>
  <si>
    <t>450-185-142</t>
  </si>
  <si>
    <t>450-185-183</t>
  </si>
  <si>
    <t>450-185-192</t>
  </si>
  <si>
    <t>450-185-541</t>
  </si>
  <si>
    <t>450-185-542</t>
  </si>
  <si>
    <t>450-188-221</t>
  </si>
  <si>
    <t>450-188-311</t>
  </si>
  <si>
    <t>450-188-392</t>
  </si>
  <si>
    <t>450-189-472</t>
  </si>
  <si>
    <t>460-171-472</t>
  </si>
  <si>
    <t>460-173-317</t>
  </si>
  <si>
    <t>460-174-394</t>
  </si>
  <si>
    <t>460-176-311</t>
  </si>
  <si>
    <t>460-176-472</t>
  </si>
  <si>
    <t>460-177-472</t>
  </si>
  <si>
    <t>460-178-418</t>
  </si>
  <si>
    <t>460-181-121</t>
  </si>
  <si>
    <t>460-181-143</t>
  </si>
  <si>
    <t>460-181-171</t>
  </si>
  <si>
    <t>460-181-172</t>
  </si>
  <si>
    <t>460-181-175</t>
  </si>
  <si>
    <t>460-181-192</t>
  </si>
  <si>
    <t>460-181-198</t>
  </si>
  <si>
    <t>460-181-472</t>
  </si>
  <si>
    <t>460-185-472</t>
  </si>
  <si>
    <t>460-186-461</t>
  </si>
  <si>
    <t>460-189-198</t>
  </si>
  <si>
    <t>460-189-211</t>
  </si>
  <si>
    <t>460-189-221</t>
  </si>
  <si>
    <t>460-195-312</t>
  </si>
  <si>
    <t>470-171-462</t>
  </si>
  <si>
    <t>470-171-472</t>
  </si>
  <si>
    <t>470-174-399</t>
  </si>
  <si>
    <t>470-181-113</t>
  </si>
  <si>
    <t>470-181-183</t>
  </si>
  <si>
    <t>470-181-311</t>
  </si>
  <si>
    <t>470-181-332</t>
  </si>
  <si>
    <t>470-181-472</t>
  </si>
  <si>
    <t>470-183-332</t>
  </si>
  <si>
    <t>470-184-312</t>
  </si>
  <si>
    <t>470-184-332</t>
  </si>
  <si>
    <t>470-185-312</t>
  </si>
  <si>
    <t>480-171-191</t>
  </si>
  <si>
    <t>480-178-418</t>
  </si>
  <si>
    <t>490-171-459</t>
  </si>
  <si>
    <t>490-176-199</t>
  </si>
  <si>
    <t>490-176-311</t>
  </si>
  <si>
    <t>490-177-192</t>
  </si>
  <si>
    <t>490-181-113</t>
  </si>
  <si>
    <t>490-181-142</t>
  </si>
  <si>
    <t>490-181-143</t>
  </si>
  <si>
    <t>490-181-146</t>
  </si>
  <si>
    <t>490-181-152</t>
  </si>
  <si>
    <t>490-181-166</t>
  </si>
  <si>
    <t>490-181-167</t>
  </si>
  <si>
    <t>490-181-184</t>
  </si>
  <si>
    <t>490-181-198</t>
  </si>
  <si>
    <t>490-181-313</t>
  </si>
  <si>
    <t>490-181-314</t>
  </si>
  <si>
    <t>490-188-171</t>
  </si>
  <si>
    <t>490-188-192</t>
  </si>
  <si>
    <t>490-188-211</t>
  </si>
  <si>
    <t>490-188-221</t>
  </si>
  <si>
    <t>490-188-333</t>
  </si>
  <si>
    <t>490-189-333</t>
  </si>
  <si>
    <t>490-189-392</t>
  </si>
  <si>
    <t>490-201-333</t>
  </si>
  <si>
    <t>491-171-196</t>
  </si>
  <si>
    <t>491-171-312</t>
  </si>
  <si>
    <t>491-171-541</t>
  </si>
  <si>
    <t>491-177-392</t>
  </si>
  <si>
    <t>491-183-311</t>
  </si>
  <si>
    <t>491-183-317</t>
  </si>
  <si>
    <t>491-188-462</t>
  </si>
  <si>
    <t>49D-169-395</t>
  </si>
  <si>
    <t>49D-170-395</t>
  </si>
  <si>
    <t>49D-181-131</t>
  </si>
  <si>
    <t>49D-186-411</t>
  </si>
  <si>
    <t>49E-188-121</t>
  </si>
  <si>
    <t>49E-188-211</t>
  </si>
  <si>
    <t>49E-188-221</t>
  </si>
  <si>
    <t>49E-189-121</t>
  </si>
  <si>
    <t>49E-189-211</t>
  </si>
  <si>
    <t>49E-189-221</t>
  </si>
  <si>
    <t>49F-172-411</t>
  </si>
  <si>
    <t>49F-181-418</t>
  </si>
  <si>
    <t>49F-181-462</t>
  </si>
  <si>
    <t>49F-182-542</t>
  </si>
  <si>
    <t>49G-173-317</t>
  </si>
  <si>
    <t>49G-181-121</t>
  </si>
  <si>
    <t>49G-181-411</t>
  </si>
  <si>
    <t>49G-185-121</t>
  </si>
  <si>
    <t>49G-185-211</t>
  </si>
  <si>
    <t>500-181-131</t>
  </si>
  <si>
    <t>500-181-148</t>
  </si>
  <si>
    <t>500-181-234</t>
  </si>
  <si>
    <t>500-181-235</t>
  </si>
  <si>
    <t>500-181-331</t>
  </si>
  <si>
    <t>500-183-411</t>
  </si>
  <si>
    <t>500-184-192</t>
  </si>
  <si>
    <t>500-184-211</t>
  </si>
  <si>
    <t>500-184-221</t>
  </si>
  <si>
    <t>500-184-472</t>
  </si>
  <si>
    <t>500-188-472</t>
  </si>
  <si>
    <t>50Z-171-221</t>
  </si>
  <si>
    <t>50Z-181-221</t>
  </si>
  <si>
    <t>50Z-185-312</t>
  </si>
  <si>
    <t>50Z-189-192</t>
  </si>
  <si>
    <t>50Z-189-211</t>
  </si>
  <si>
    <t>50Z-189-221</t>
  </si>
  <si>
    <t>510-140-462</t>
  </si>
  <si>
    <t>510-171-144</t>
  </si>
  <si>
    <t>510-171-164</t>
  </si>
  <si>
    <t>510-171-184</t>
  </si>
  <si>
    <t>510-171-317</t>
  </si>
  <si>
    <t>510-171-413</t>
  </si>
  <si>
    <t>510-177-312</t>
  </si>
  <si>
    <t>510-177-451</t>
  </si>
  <si>
    <t>510-181-144</t>
  </si>
  <si>
    <t>510-181-162</t>
  </si>
  <si>
    <t>510-181-163</t>
  </si>
  <si>
    <t>510-181-166</t>
  </si>
  <si>
    <t>510-181-167</t>
  </si>
  <si>
    <t>510-181-188</t>
  </si>
  <si>
    <t>510-181-461</t>
  </si>
  <si>
    <t>510-185-142</t>
  </si>
  <si>
    <t>510-185-167</t>
  </si>
  <si>
    <t>510-185-181</t>
  </si>
  <si>
    <t>510-189-198</t>
  </si>
  <si>
    <t>510-189-211</t>
  </si>
  <si>
    <t>510-189-221</t>
  </si>
  <si>
    <t>510-189-392</t>
  </si>
  <si>
    <t>510-189-411</t>
  </si>
  <si>
    <t>510-190-163</t>
  </si>
  <si>
    <t>510-190-166</t>
  </si>
  <si>
    <t>510-190-196</t>
  </si>
  <si>
    <t>510-190-211</t>
  </si>
  <si>
    <t>510-190-221</t>
  </si>
  <si>
    <t>510-191-311</t>
  </si>
  <si>
    <t>510-192-311</t>
  </si>
  <si>
    <t>510-195-121</t>
  </si>
  <si>
    <t>510-195-146</t>
  </si>
  <si>
    <t>510-195-181</t>
  </si>
  <si>
    <t>510-195-211</t>
  </si>
  <si>
    <t>510-195-221</t>
  </si>
  <si>
    <t>510-195-231</t>
  </si>
  <si>
    <t>510-195-392</t>
  </si>
  <si>
    <t>510-204-312</t>
  </si>
  <si>
    <t>510-204-392</t>
  </si>
  <si>
    <t>510-205-148</t>
  </si>
  <si>
    <t>510-205-211</t>
  </si>
  <si>
    <t>510-205-221</t>
  </si>
  <si>
    <t>510-205-392</t>
  </si>
  <si>
    <t>51A-181-131</t>
  </si>
  <si>
    <t>51A-181-146</t>
  </si>
  <si>
    <t>51A-181-211</t>
  </si>
  <si>
    <t>51A-181-413</t>
  </si>
  <si>
    <t>51A-181-462</t>
  </si>
  <si>
    <t>51A-186-311</t>
  </si>
  <si>
    <t>51B-171-211</t>
  </si>
  <si>
    <t>51B-171-392</t>
  </si>
  <si>
    <t>51B-171-411</t>
  </si>
  <si>
    <t>51B-171-418</t>
  </si>
  <si>
    <t>51B-171-462</t>
  </si>
  <si>
    <t>51B-173-311</t>
  </si>
  <si>
    <t>520-163-399</t>
  </si>
  <si>
    <t>520-170-395</t>
  </si>
  <si>
    <t>520-181-148</t>
  </si>
  <si>
    <t>520-181-162</t>
  </si>
  <si>
    <t>520-181-175</t>
  </si>
  <si>
    <t>520-181-325</t>
  </si>
  <si>
    <t>520-181-422</t>
  </si>
  <si>
    <t>520-184-331</t>
  </si>
  <si>
    <t>520-184-472</t>
  </si>
  <si>
    <t>520-188-312</t>
  </si>
  <si>
    <t>520-189-472</t>
  </si>
  <si>
    <t>530-170-399</t>
  </si>
  <si>
    <t>530-177-312</t>
  </si>
  <si>
    <t>530-181-113</t>
  </si>
  <si>
    <t>530-181-152</t>
  </si>
  <si>
    <t>530-181-171</t>
  </si>
  <si>
    <t>530-181-184</t>
  </si>
  <si>
    <t>530-181-192</t>
  </si>
  <si>
    <t>530-181-199</t>
  </si>
  <si>
    <t>530-181-332</t>
  </si>
  <si>
    <t>530-184-131</t>
  </si>
  <si>
    <t>530-184-231</t>
  </si>
  <si>
    <t>530-185-164</t>
  </si>
  <si>
    <t>530-185-192</t>
  </si>
  <si>
    <t>530-185-196</t>
  </si>
  <si>
    <t>530-185-461</t>
  </si>
  <si>
    <t>530-186-126</t>
  </si>
  <si>
    <t>530-186-196</t>
  </si>
  <si>
    <t>530-186-211</t>
  </si>
  <si>
    <t>530-186-221</t>
  </si>
  <si>
    <t>530-188-196</t>
  </si>
  <si>
    <t>530-189-411</t>
  </si>
  <si>
    <t>53B-177-211</t>
  </si>
  <si>
    <t>53B-177-229</t>
  </si>
  <si>
    <t>53B-177-231</t>
  </si>
  <si>
    <t>53C-186-411</t>
  </si>
  <si>
    <t>540-140-418</t>
  </si>
  <si>
    <t>540-167-399</t>
  </si>
  <si>
    <t>540-169-395</t>
  </si>
  <si>
    <t>540-171-147</t>
  </si>
  <si>
    <t>540-171-311</t>
  </si>
  <si>
    <t>540-173-399</t>
  </si>
  <si>
    <t>540-177-191</t>
  </si>
  <si>
    <t>540-181-126</t>
  </si>
  <si>
    <t>540-181-142</t>
  </si>
  <si>
    <t>540-181-144</t>
  </si>
  <si>
    <t>540-181-146</t>
  </si>
  <si>
    <t>540-181-151</t>
  </si>
  <si>
    <t>540-181-162</t>
  </si>
  <si>
    <t>540-181-171</t>
  </si>
  <si>
    <t>540-181-173</t>
  </si>
  <si>
    <t>540-181-233</t>
  </si>
  <si>
    <t>540-181-331</t>
  </si>
  <si>
    <t>540-181-332</t>
  </si>
  <si>
    <t>540-181-461</t>
  </si>
  <si>
    <t>540-181-522</t>
  </si>
  <si>
    <t>540-181-523</t>
  </si>
  <si>
    <t>540-183-312</t>
  </si>
  <si>
    <t>540-183-411</t>
  </si>
  <si>
    <t>540-184-131</t>
  </si>
  <si>
    <t>540-184-211</t>
  </si>
  <si>
    <t>540-188-126</t>
  </si>
  <si>
    <t>540-188-211</t>
  </si>
  <si>
    <t>540-188-221</t>
  </si>
  <si>
    <t>540-188-312</t>
  </si>
  <si>
    <t>540-188-333</t>
  </si>
  <si>
    <t>540-189-199</t>
  </si>
  <si>
    <t>540-198-353</t>
  </si>
  <si>
    <t>540-198-392</t>
  </si>
  <si>
    <t>540-201-192</t>
  </si>
  <si>
    <t>540-201-211</t>
  </si>
  <si>
    <t>540-201-221</t>
  </si>
  <si>
    <t>54A-169-395</t>
  </si>
  <si>
    <t>54A-170-395</t>
  </si>
  <si>
    <t>54A-181-422</t>
  </si>
  <si>
    <t>550-176-192</t>
  </si>
  <si>
    <t>550-176-392</t>
  </si>
  <si>
    <t>550-177-462</t>
  </si>
  <si>
    <t>550-181-189</t>
  </si>
  <si>
    <t>550-181-197</t>
  </si>
  <si>
    <t>550-181-351</t>
  </si>
  <si>
    <t>550-181-461</t>
  </si>
  <si>
    <t>550-186-311</t>
  </si>
  <si>
    <t>550-186-462</t>
  </si>
  <si>
    <t>550-188-192</t>
  </si>
  <si>
    <t>550-188-211</t>
  </si>
  <si>
    <t>550-188-221</t>
  </si>
  <si>
    <t>550-188-411</t>
  </si>
  <si>
    <t>550-189-399</t>
  </si>
  <si>
    <t>550-204-312</t>
  </si>
  <si>
    <t>550-204-361</t>
  </si>
  <si>
    <t>55A-177-333</t>
  </si>
  <si>
    <t>55A-177-411</t>
  </si>
  <si>
    <t>55A-181-131</t>
  </si>
  <si>
    <t>55A-182-121</t>
  </si>
  <si>
    <t>55A-182-144</t>
  </si>
  <si>
    <t>55A-182-151</t>
  </si>
  <si>
    <t>55A-182-311</t>
  </si>
  <si>
    <t>55A-188-333</t>
  </si>
  <si>
    <t>55A-189-198</t>
  </si>
  <si>
    <t>55A-189-211</t>
  </si>
  <si>
    <t>55A-189-311</t>
  </si>
  <si>
    <t>55B-171-121</t>
  </si>
  <si>
    <t>55B-172-411</t>
  </si>
  <si>
    <t>55B-177-192</t>
  </si>
  <si>
    <t>55B-177-211</t>
  </si>
  <si>
    <t>55B-181-121</t>
  </si>
  <si>
    <t>55B-182-462</t>
  </si>
  <si>
    <t>55B-185-121</t>
  </si>
  <si>
    <t>55B-185-211</t>
  </si>
  <si>
    <t>55B-186-411</t>
  </si>
  <si>
    <t>560-176-147</t>
  </si>
  <si>
    <t>560-176-311</t>
  </si>
  <si>
    <t>560-176-333</t>
  </si>
  <si>
    <t>560-181-152</t>
  </si>
  <si>
    <t>560-181-181</t>
  </si>
  <si>
    <t>560-181-184</t>
  </si>
  <si>
    <t>560-181-188</t>
  </si>
  <si>
    <t>560-181-199</t>
  </si>
  <si>
    <t>560-181-342</t>
  </si>
  <si>
    <t>560-181-343</t>
  </si>
  <si>
    <t>560-181-461</t>
  </si>
  <si>
    <t>560-183-311</t>
  </si>
  <si>
    <t>560-188-126</t>
  </si>
  <si>
    <t>560-188-173</t>
  </si>
  <si>
    <t>560-188-211</t>
  </si>
  <si>
    <t>560-188-221</t>
  </si>
  <si>
    <t>560-188-311</t>
  </si>
  <si>
    <t>560-188-333</t>
  </si>
  <si>
    <t>560-189-126</t>
  </si>
  <si>
    <t>560-189-142</t>
  </si>
  <si>
    <t>560-189-173</t>
  </si>
  <si>
    <t>560-189-198</t>
  </si>
  <si>
    <t>560-189-411</t>
  </si>
  <si>
    <t>560-189-461</t>
  </si>
  <si>
    <t>570-188-311</t>
  </si>
  <si>
    <t>570-189-312</t>
  </si>
  <si>
    <t>580-181-113</t>
  </si>
  <si>
    <t>580-181-146</t>
  </si>
  <si>
    <t>580-181-152</t>
  </si>
  <si>
    <t>580-181-173</t>
  </si>
  <si>
    <t>580-181-180</t>
  </si>
  <si>
    <t>580-181-184</t>
  </si>
  <si>
    <t>580-181-191</t>
  </si>
  <si>
    <t>580-181-196</t>
  </si>
  <si>
    <t>580-181-198</t>
  </si>
  <si>
    <t>580-181-199</t>
  </si>
  <si>
    <t>580-181-313</t>
  </si>
  <si>
    <t>580-181-332</t>
  </si>
  <si>
    <t>580-181-361</t>
  </si>
  <si>
    <t>580-181-541</t>
  </si>
  <si>
    <t>580-181-551</t>
  </si>
  <si>
    <t>580-186-121</t>
  </si>
  <si>
    <t>580-186-211</t>
  </si>
  <si>
    <t>580-186-221</t>
  </si>
  <si>
    <t>580-186-231</t>
  </si>
  <si>
    <t>580-186-392</t>
  </si>
  <si>
    <t>580-187-312</t>
  </si>
  <si>
    <t>580-188-311</t>
  </si>
  <si>
    <t>580-188-423</t>
  </si>
  <si>
    <t>580-201-312</t>
  </si>
  <si>
    <t>58B-181-183</t>
  </si>
  <si>
    <t>590-171-532</t>
  </si>
  <si>
    <t>590-176-121</t>
  </si>
  <si>
    <t>590-176-131</t>
  </si>
  <si>
    <t>590-176-151</t>
  </si>
  <si>
    <t>590-176-331</t>
  </si>
  <si>
    <t>590-177-351</t>
  </si>
  <si>
    <t>590-177-459</t>
  </si>
  <si>
    <t>590-181-131</t>
  </si>
  <si>
    <t>590-181-135</t>
  </si>
  <si>
    <t>590-181-188</t>
  </si>
  <si>
    <t>590-183-188</t>
  </si>
  <si>
    <t>590-183-199</t>
  </si>
  <si>
    <t>590-183-231</t>
  </si>
  <si>
    <t>590-183-312</t>
  </si>
  <si>
    <t>590-185-163</t>
  </si>
  <si>
    <t>590-185-418</t>
  </si>
  <si>
    <t>590-185-461</t>
  </si>
  <si>
    <t>590-185-462</t>
  </si>
  <si>
    <t>590-188-121</t>
  </si>
  <si>
    <t>590-188-211</t>
  </si>
  <si>
    <t>590-188-221</t>
  </si>
  <si>
    <t>590-188-459</t>
  </si>
  <si>
    <t>590-188-461</t>
  </si>
  <si>
    <t>590-189-472</t>
  </si>
  <si>
    <t>600-174-394</t>
  </si>
  <si>
    <t>600-176-116</t>
  </si>
  <si>
    <t>600-176-332</t>
  </si>
  <si>
    <t>600-176-333</t>
  </si>
  <si>
    <t>600-176-418</t>
  </si>
  <si>
    <t>600-177-116</t>
  </si>
  <si>
    <t>600-177-133</t>
  </si>
  <si>
    <t>600-177-192</t>
  </si>
  <si>
    <t>600-177-312</t>
  </si>
  <si>
    <t>600-177-418</t>
  </si>
  <si>
    <t>600-181-116</t>
  </si>
  <si>
    <t>600-181-147</t>
  </si>
  <si>
    <t>600-181-198</t>
  </si>
  <si>
    <t>600-181-315</t>
  </si>
  <si>
    <t>600-181-331</t>
  </si>
  <si>
    <t>600-181-413</t>
  </si>
  <si>
    <t>600-181-451</t>
  </si>
  <si>
    <t>600-184-131</t>
  </si>
  <si>
    <t>600-184-151</t>
  </si>
  <si>
    <t>600-184-181</t>
  </si>
  <si>
    <t>600-184-196</t>
  </si>
  <si>
    <t>600-185-187</t>
  </si>
  <si>
    <t>600-185-196</t>
  </si>
  <si>
    <t>600-185-197</t>
  </si>
  <si>
    <t>600-188-192</t>
  </si>
  <si>
    <t>600-188-211</t>
  </si>
  <si>
    <t>600-188-221</t>
  </si>
  <si>
    <t>600-188-232</t>
  </si>
  <si>
    <t>600-188-392</t>
  </si>
  <si>
    <t>600-195-192</t>
  </si>
  <si>
    <t>600-195-312</t>
  </si>
  <si>
    <t>600-195-462</t>
  </si>
  <si>
    <t>600-205-311</t>
  </si>
  <si>
    <t>60B-184-312</t>
  </si>
  <si>
    <t>60B-185-211</t>
  </si>
  <si>
    <t>60D-172-126</t>
  </si>
  <si>
    <t>60D-172-319</t>
  </si>
  <si>
    <t>60D-172-461</t>
  </si>
  <si>
    <t>60D-182-121</t>
  </si>
  <si>
    <t>60D-182-146</t>
  </si>
  <si>
    <t>60D-182-163</t>
  </si>
  <si>
    <t>60D-182-192</t>
  </si>
  <si>
    <t>60D-182-311</t>
  </si>
  <si>
    <t>60D-182-411</t>
  </si>
  <si>
    <t>60D-182-422</t>
  </si>
  <si>
    <t>60D-193-311</t>
  </si>
  <si>
    <t>60F-182-131</t>
  </si>
  <si>
    <t>60G-172-183</t>
  </si>
  <si>
    <t>60G-173-311</t>
  </si>
  <si>
    <t>60J-171-148</t>
  </si>
  <si>
    <t>60J-171-211</t>
  </si>
  <si>
    <t>60J-171-221</t>
  </si>
  <si>
    <t>60J-182-121</t>
  </si>
  <si>
    <t>60J-182-231</t>
  </si>
  <si>
    <t>60K-171-418</t>
  </si>
  <si>
    <t>60K-171-462</t>
  </si>
  <si>
    <t>60K-173-311</t>
  </si>
  <si>
    <t>60K-181-462</t>
  </si>
  <si>
    <t>60L-169-395</t>
  </si>
  <si>
    <t>60L-171-151</t>
  </si>
  <si>
    <t>60L-181-162</t>
  </si>
  <si>
    <t>60M-182-135</t>
  </si>
  <si>
    <t>60M-182-221</t>
  </si>
  <si>
    <t>60M-182-231</t>
  </si>
  <si>
    <t>60M-182-311</t>
  </si>
  <si>
    <t>60M-182-411</t>
  </si>
  <si>
    <t>60N-181-541</t>
  </si>
  <si>
    <t>60S-182-148</t>
  </si>
  <si>
    <t>60U-171-411</t>
  </si>
  <si>
    <t>60U-171-418</t>
  </si>
  <si>
    <t>60U-181-142</t>
  </si>
  <si>
    <t>60U-181-231</t>
  </si>
  <si>
    <t>60Z-171-121</t>
  </si>
  <si>
    <t>60Z-171-147</t>
  </si>
  <si>
    <t>60Z-171-311</t>
  </si>
  <si>
    <t>610-184-392</t>
  </si>
  <si>
    <t>610-186-131</t>
  </si>
  <si>
    <t>610-188-392</t>
  </si>
  <si>
    <t>610-188-459</t>
  </si>
  <si>
    <t>610-189-113</t>
  </si>
  <si>
    <t>610-189-231</t>
  </si>
  <si>
    <t>610-189-392</t>
  </si>
  <si>
    <t>61J-182-143</t>
  </si>
  <si>
    <t>61J-188-192</t>
  </si>
  <si>
    <t>61J-188-211</t>
  </si>
  <si>
    <t>61K-185-141</t>
  </si>
  <si>
    <t>61K-185-211</t>
  </si>
  <si>
    <t>61K-185-311</t>
  </si>
  <si>
    <t>61L-171-418</t>
  </si>
  <si>
    <t>61L-181-183</t>
  </si>
  <si>
    <t>61L-181-231</t>
  </si>
  <si>
    <t>61L-181-418</t>
  </si>
  <si>
    <t>61L-181-462</t>
  </si>
  <si>
    <t>61N-189-131</t>
  </si>
  <si>
    <t>61N-189-211</t>
  </si>
  <si>
    <t>61P-197-411</t>
  </si>
  <si>
    <t>61T-181-418</t>
  </si>
  <si>
    <t>61T-183-331</t>
  </si>
  <si>
    <t>61T-184-411</t>
  </si>
  <si>
    <t>61V-181-541</t>
  </si>
  <si>
    <t>61W-173-317</t>
  </si>
  <si>
    <t>61Y-181-121</t>
  </si>
  <si>
    <t>61Y-181-312</t>
  </si>
  <si>
    <t>61Y-181-418</t>
  </si>
  <si>
    <t>61Y-181-462</t>
  </si>
  <si>
    <t>61Y-183-311</t>
  </si>
  <si>
    <t>61Y-183-411</t>
  </si>
  <si>
    <t>61Y-185-121</t>
  </si>
  <si>
    <t>61Y-185-211</t>
  </si>
  <si>
    <t>61Y-186-411</t>
  </si>
  <si>
    <t>620-174-311</t>
  </si>
  <si>
    <t>620-181-143</t>
  </si>
  <si>
    <t>620-188-171</t>
  </si>
  <si>
    <t>620-192-311</t>
  </si>
  <si>
    <t>62A-171-312</t>
  </si>
  <si>
    <t>62A-171-418</t>
  </si>
  <si>
    <t>62A-181-229</t>
  </si>
  <si>
    <t>62J-181-142</t>
  </si>
  <si>
    <t>62K-173-317</t>
  </si>
  <si>
    <t>62K-192-311</t>
  </si>
  <si>
    <t>62K-202-315</t>
  </si>
  <si>
    <t>630-171-144</t>
  </si>
  <si>
    <t>630-171-171</t>
  </si>
  <si>
    <t>630-171-173</t>
  </si>
  <si>
    <t>630-171-423</t>
  </si>
  <si>
    <t>630-181-141</t>
  </si>
  <si>
    <t>630-181-411</t>
  </si>
  <si>
    <t>630-183-146</t>
  </si>
  <si>
    <t>630-184-171</t>
  </si>
  <si>
    <t>630-184-172</t>
  </si>
  <si>
    <t>630-184-221</t>
  </si>
  <si>
    <t>630-184-231</t>
  </si>
  <si>
    <t>630-184-312</t>
  </si>
  <si>
    <t>630-184-331</t>
  </si>
  <si>
    <t>630-184-411</t>
  </si>
  <si>
    <t>630-185-147</t>
  </si>
  <si>
    <t>630-185-172</t>
  </si>
  <si>
    <t>630-185-192</t>
  </si>
  <si>
    <t>630-185-199</t>
  </si>
  <si>
    <t>630-185-423</t>
  </si>
  <si>
    <t>630-187-163</t>
  </si>
  <si>
    <t>630-187-165</t>
  </si>
  <si>
    <t>630-187-211</t>
  </si>
  <si>
    <t>630-206-188</t>
  </si>
  <si>
    <t>640-167-399</t>
  </si>
  <si>
    <t>640-176-151</t>
  </si>
  <si>
    <t>640-176-192</t>
  </si>
  <si>
    <t>640-176-331</t>
  </si>
  <si>
    <t>640-177-121</t>
  </si>
  <si>
    <t>640-177-461</t>
  </si>
  <si>
    <t>640-181-126</t>
  </si>
  <si>
    <t>640-181-143</t>
  </si>
  <si>
    <t>640-181-174</t>
  </si>
  <si>
    <t>640-181-312</t>
  </si>
  <si>
    <t>640-181-331</t>
  </si>
  <si>
    <t>640-183-312</t>
  </si>
  <si>
    <t>640-183-331</t>
  </si>
  <si>
    <t>640-183-411</t>
  </si>
  <si>
    <t>640-184-312</t>
  </si>
  <si>
    <t>640-185-131</t>
  </si>
  <si>
    <t>640-185-151</t>
  </si>
  <si>
    <t>640-185-153</t>
  </si>
  <si>
    <t>640-185-181</t>
  </si>
  <si>
    <t>640-185-231</t>
  </si>
  <si>
    <t>640-185-314</t>
  </si>
  <si>
    <t>640-185-361</t>
  </si>
  <si>
    <t>640-185-411</t>
  </si>
  <si>
    <t>640-185-418</t>
  </si>
  <si>
    <t>640-186-142</t>
  </si>
  <si>
    <t>640-186-211</t>
  </si>
  <si>
    <t>640-186-221</t>
  </si>
  <si>
    <t>640-186-231</t>
  </si>
  <si>
    <t>640-186-312</t>
  </si>
  <si>
    <t>640-186-411</t>
  </si>
  <si>
    <t>640-194-312</t>
  </si>
  <si>
    <t>640-195-418</t>
  </si>
  <si>
    <t>640-195-472</t>
  </si>
  <si>
    <t>64A-181-148</t>
  </si>
  <si>
    <t>64A-181-181</t>
  </si>
  <si>
    <t>64A-181-311</t>
  </si>
  <si>
    <t>64A-188-411</t>
  </si>
  <si>
    <t>64A-192-311</t>
  </si>
  <si>
    <t>64A-193-418</t>
  </si>
  <si>
    <t>650-170-399</t>
  </si>
  <si>
    <t>650-181-146</t>
  </si>
  <si>
    <t>650-181-184</t>
  </si>
  <si>
    <t>650-181-189</t>
  </si>
  <si>
    <t>650-181-192</t>
  </si>
  <si>
    <t>650-181-459</t>
  </si>
  <si>
    <t>650-181-472</t>
  </si>
  <si>
    <t>650-183-472</t>
  </si>
  <si>
    <t>650-186-411</t>
  </si>
  <si>
    <t>650-188-192</t>
  </si>
  <si>
    <t>650-188-331</t>
  </si>
  <si>
    <t>650-189-192</t>
  </si>
  <si>
    <t>650-189-198</t>
  </si>
  <si>
    <t>650-189-211</t>
  </si>
  <si>
    <t>650-189-221</t>
  </si>
  <si>
    <t>650-189-331</t>
  </si>
  <si>
    <t>650-189-392</t>
  </si>
  <si>
    <t>650-192-472</t>
  </si>
  <si>
    <t>650-194-333</t>
  </si>
  <si>
    <t>650-194-351</t>
  </si>
  <si>
    <t>650-194-392</t>
  </si>
  <si>
    <t>650-195-211</t>
  </si>
  <si>
    <t>650-195-221</t>
  </si>
  <si>
    <t>65A-171-221</t>
  </si>
  <si>
    <t>65A-181-532</t>
  </si>
  <si>
    <t>65C-181-211</t>
  </si>
  <si>
    <t>65C-181-229</t>
  </si>
  <si>
    <t>65G-181-142</t>
  </si>
  <si>
    <t>65G-181-229</t>
  </si>
  <si>
    <t>65G-181-234</t>
  </si>
  <si>
    <t>65G-181-239</t>
  </si>
  <si>
    <t>65G-181-314</t>
  </si>
  <si>
    <t>65G-185-121</t>
  </si>
  <si>
    <t>65G-185-211</t>
  </si>
  <si>
    <t>65G-185-231</t>
  </si>
  <si>
    <t>65G-188-113</t>
  </si>
  <si>
    <t>65G-188-171</t>
  </si>
  <si>
    <t>65G-188-211</t>
  </si>
  <si>
    <t>65Z-181-135</t>
  </si>
  <si>
    <t>65Z-181-418</t>
  </si>
  <si>
    <t>65Z-181-462</t>
  </si>
  <si>
    <t>65Z-185-143</t>
  </si>
  <si>
    <t>65Z-185-211</t>
  </si>
  <si>
    <t>65Z-189-198</t>
  </si>
  <si>
    <t>65Z-189-211</t>
  </si>
  <si>
    <t>65Z-189-221</t>
  </si>
  <si>
    <t>660-171-146</t>
  </si>
  <si>
    <t>660-171-422</t>
  </si>
  <si>
    <t>660-176-126</t>
  </si>
  <si>
    <t>660-176-221</t>
  </si>
  <si>
    <t>660-181-113</t>
  </si>
  <si>
    <t>660-181-116</t>
  </si>
  <si>
    <t>660-181-152</t>
  </si>
  <si>
    <t>660-181-175</t>
  </si>
  <si>
    <t>660-181-184</t>
  </si>
  <si>
    <t>660-181-232</t>
  </si>
  <si>
    <t>660-181-327</t>
  </si>
  <si>
    <t>660-181-351</t>
  </si>
  <si>
    <t>660-181-415</t>
  </si>
  <si>
    <t>660-181-451</t>
  </si>
  <si>
    <t>660-181-461</t>
  </si>
  <si>
    <t>660-185-180</t>
  </si>
  <si>
    <t>660-185-312</t>
  </si>
  <si>
    <t>660-185-411</t>
  </si>
  <si>
    <t>660-186-311</t>
  </si>
  <si>
    <t>660-186-392</t>
  </si>
  <si>
    <t>660-188-126</t>
  </si>
  <si>
    <t>660-188-211</t>
  </si>
  <si>
    <t>660-188-221</t>
  </si>
  <si>
    <t>660-194-351</t>
  </si>
  <si>
    <t>660-194-472</t>
  </si>
  <si>
    <t>660-201-312</t>
  </si>
  <si>
    <t>660-201-472</t>
  </si>
  <si>
    <t>670-176-151</t>
  </si>
  <si>
    <t>670-177-311</t>
  </si>
  <si>
    <t>670-181-147</t>
  </si>
  <si>
    <t>670-181-184</t>
  </si>
  <si>
    <t>670-181-192</t>
  </si>
  <si>
    <t>670-184-192</t>
  </si>
  <si>
    <t>670-184-196</t>
  </si>
  <si>
    <t>670-184-312</t>
  </si>
  <si>
    <t>670-184-332</t>
  </si>
  <si>
    <t>670-188-147</t>
  </si>
  <si>
    <t>670-188-171</t>
  </si>
  <si>
    <t>670-188-192</t>
  </si>
  <si>
    <t>670-188-198</t>
  </si>
  <si>
    <t>670-188-211</t>
  </si>
  <si>
    <t>670-188-221</t>
  </si>
  <si>
    <t>670-188-311</t>
  </si>
  <si>
    <t>670-188-332</t>
  </si>
  <si>
    <t>670-188-351</t>
  </si>
  <si>
    <t>670-188-461</t>
  </si>
  <si>
    <t>670-189-192</t>
  </si>
  <si>
    <t>670-194-198</t>
  </si>
  <si>
    <t>670-194-211</t>
  </si>
  <si>
    <t>670-194-221</t>
  </si>
  <si>
    <t>670-194-392</t>
  </si>
  <si>
    <t>67B-185-411</t>
  </si>
  <si>
    <t>680-163-399</t>
  </si>
  <si>
    <t>680-177-411</t>
  </si>
  <si>
    <t>680-181-184</t>
  </si>
  <si>
    <t>680-188-221</t>
  </si>
  <si>
    <t>680-188-332</t>
  </si>
  <si>
    <t>680-188-392</t>
  </si>
  <si>
    <t>680-193-311</t>
  </si>
  <si>
    <t>681-177-121</t>
  </si>
  <si>
    <t>681-177-311</t>
  </si>
  <si>
    <t>681-177-333</t>
  </si>
  <si>
    <t>681-177-351</t>
  </si>
  <si>
    <t>681-177-459</t>
  </si>
  <si>
    <t>681-178-418</t>
  </si>
  <si>
    <t>681-181-418</t>
  </si>
  <si>
    <t>681-184-331</t>
  </si>
  <si>
    <t>681-185-163</t>
  </si>
  <si>
    <t>681-187-418</t>
  </si>
  <si>
    <t>690-169-395</t>
  </si>
  <si>
    <t>690-181-116</t>
  </si>
  <si>
    <t>690-181-117</t>
  </si>
  <si>
    <t>690-184-131</t>
  </si>
  <si>
    <t>690-184-211</t>
  </si>
  <si>
    <t>690-184-221</t>
  </si>
  <si>
    <t>690-184-231</t>
  </si>
  <si>
    <t>690-188-198</t>
  </si>
  <si>
    <t>690-188-211</t>
  </si>
  <si>
    <t>690-188-221</t>
  </si>
  <si>
    <t>690-188-392</t>
  </si>
  <si>
    <t>69A-181-411</t>
  </si>
  <si>
    <t>69A-188-333</t>
  </si>
  <si>
    <t>700-169-395</t>
  </si>
  <si>
    <t>700-170-395</t>
  </si>
  <si>
    <t>700-171-462</t>
  </si>
  <si>
    <t>700-177-351</t>
  </si>
  <si>
    <t>700-181-144</t>
  </si>
  <si>
    <t>700-181-180</t>
  </si>
  <si>
    <t>700-181-198</t>
  </si>
  <si>
    <t>700-181-318</t>
  </si>
  <si>
    <t>700-181-461</t>
  </si>
  <si>
    <t>700-184-311</t>
  </si>
  <si>
    <t>700-184-332</t>
  </si>
  <si>
    <t>700-188-171</t>
  </si>
  <si>
    <t>700-195-146</t>
  </si>
  <si>
    <t>700-195-211</t>
  </si>
  <si>
    <t>700-195-221</t>
  </si>
  <si>
    <t>700-195-231</t>
  </si>
  <si>
    <t>700-195-411</t>
  </si>
  <si>
    <t>70A-181-192</t>
  </si>
  <si>
    <t>70A-181-221</t>
  </si>
  <si>
    <t>70A-181-231</t>
  </si>
  <si>
    <t>70A-181-423</t>
  </si>
  <si>
    <t>70A-183-312</t>
  </si>
  <si>
    <t>710-171-196</t>
  </si>
  <si>
    <t>710-171-198</t>
  </si>
  <si>
    <t>710-171-461</t>
  </si>
  <si>
    <t>710-178-392</t>
  </si>
  <si>
    <t>710-178-418</t>
  </si>
  <si>
    <t>710-181-126</t>
  </si>
  <si>
    <t>710-181-181</t>
  </si>
  <si>
    <t>710-181-187</t>
  </si>
  <si>
    <t>710-181-233</t>
  </si>
  <si>
    <t>710-183-151</t>
  </si>
  <si>
    <t>710-183-211</t>
  </si>
  <si>
    <t>710-183-221</t>
  </si>
  <si>
    <t>710-183-231</t>
  </si>
  <si>
    <t>710-183-312</t>
  </si>
  <si>
    <t>710-183-331</t>
  </si>
  <si>
    <t>710-183-332</t>
  </si>
  <si>
    <t>710-183-351</t>
  </si>
  <si>
    <t>710-183-461</t>
  </si>
  <si>
    <t>710-184-312</t>
  </si>
  <si>
    <t>710-184-411</t>
  </si>
  <si>
    <t>710-184-462</t>
  </si>
  <si>
    <t>710-185-133</t>
  </si>
  <si>
    <t>710-188-121</t>
  </si>
  <si>
    <t>710-188-126</t>
  </si>
  <si>
    <t>710-188-211</t>
  </si>
  <si>
    <t>710-188-221</t>
  </si>
  <si>
    <t>710-188-333</t>
  </si>
  <si>
    <t>710-189-171</t>
  </si>
  <si>
    <t>710-189-198</t>
  </si>
  <si>
    <t>710-189-211</t>
  </si>
  <si>
    <t>710-189-221</t>
  </si>
  <si>
    <t>710-189-411</t>
  </si>
  <si>
    <t>710-189-418</t>
  </si>
  <si>
    <t>710-201-311</t>
  </si>
  <si>
    <t>720-169-395</t>
  </si>
  <si>
    <t>720-178-392</t>
  </si>
  <si>
    <t>720-181-126</t>
  </si>
  <si>
    <t>720-181-143</t>
  </si>
  <si>
    <t>720-181-163</t>
  </si>
  <si>
    <t>720-181-171</t>
  </si>
  <si>
    <t>720-181-311</t>
  </si>
  <si>
    <t>720-183-146</t>
  </si>
  <si>
    <t>720-184-146</t>
  </si>
  <si>
    <t>720-184-472</t>
  </si>
  <si>
    <t>720-192-311</t>
  </si>
  <si>
    <t>720-204-180</t>
  </si>
  <si>
    <t>720-204-211</t>
  </si>
  <si>
    <t>720-204-312</t>
  </si>
  <si>
    <t>720-204-332</t>
  </si>
  <si>
    <t>720-204-392</t>
  </si>
  <si>
    <t>730-176-392</t>
  </si>
  <si>
    <t>730-177-392</t>
  </si>
  <si>
    <t>730-181-113</t>
  </si>
  <si>
    <t>730-181-121</t>
  </si>
  <si>
    <t>730-181-146</t>
  </si>
  <si>
    <t>730-181-151</t>
  </si>
  <si>
    <t>730-181-162</t>
  </si>
  <si>
    <t>730-181-184</t>
  </si>
  <si>
    <t>730-181-313</t>
  </si>
  <si>
    <t>730-184-192</t>
  </si>
  <si>
    <t>730-188-198</t>
  </si>
  <si>
    <t>730-188-211</t>
  </si>
  <si>
    <t>730-188-221</t>
  </si>
  <si>
    <t>730-188-392</t>
  </si>
  <si>
    <t>730-188-411</t>
  </si>
  <si>
    <t>73B-172-418</t>
  </si>
  <si>
    <t>73B-182-183</t>
  </si>
  <si>
    <t>740-171-422</t>
  </si>
  <si>
    <t>740-177-171</t>
  </si>
  <si>
    <t>740-177-199</t>
  </si>
  <si>
    <t>740-177-351</t>
  </si>
  <si>
    <t>740-177-418</t>
  </si>
  <si>
    <t>740-181-113</t>
  </si>
  <si>
    <t>740-181-117</t>
  </si>
  <si>
    <t>740-181-129_1</t>
  </si>
  <si>
    <t>740-181-135</t>
  </si>
  <si>
    <t>740-181-152</t>
  </si>
  <si>
    <t>740-181-165</t>
  </si>
  <si>
    <t>740-181-184</t>
  </si>
  <si>
    <t>740-181-196</t>
  </si>
  <si>
    <t>740-181-414</t>
  </si>
  <si>
    <t>740-181-551</t>
  </si>
  <si>
    <t>740-184-146</t>
  </si>
  <si>
    <t>740-184-231</t>
  </si>
  <si>
    <t>740-184-331</t>
  </si>
  <si>
    <t>740-189-472</t>
  </si>
  <si>
    <t>740-196-411</t>
  </si>
  <si>
    <t>740-204-180</t>
  </si>
  <si>
    <t>74C-185-142</t>
  </si>
  <si>
    <t>74C-185-211</t>
  </si>
  <si>
    <t>74C-185-229</t>
  </si>
  <si>
    <t>74C-185-231</t>
  </si>
  <si>
    <t>74C-185-232</t>
  </si>
  <si>
    <t>750-181-133</t>
  </si>
  <si>
    <t>750-181-145</t>
  </si>
  <si>
    <t>750-181-152</t>
  </si>
  <si>
    <t>750-181-188</t>
  </si>
  <si>
    <t>750-204-312</t>
  </si>
  <si>
    <t>760-177-332</t>
  </si>
  <si>
    <t>760-181-116</t>
  </si>
  <si>
    <t>760-181-125</t>
  </si>
  <si>
    <t>760-181-542</t>
  </si>
  <si>
    <t>760-184-312</t>
  </si>
  <si>
    <t>760-188-121</t>
  </si>
  <si>
    <t>760-188-131</t>
  </si>
  <si>
    <t>760-188-151</t>
  </si>
  <si>
    <t>760-188-171</t>
  </si>
  <si>
    <t>760-188-211</t>
  </si>
  <si>
    <t>760-188-221</t>
  </si>
  <si>
    <t>760-189-192</t>
  </si>
  <si>
    <t>760-189-311</t>
  </si>
  <si>
    <t>760-189-462</t>
  </si>
  <si>
    <t>761-176-131</t>
  </si>
  <si>
    <t>761-176-311</t>
  </si>
  <si>
    <t>761-176-462</t>
  </si>
  <si>
    <t>761-181-113</t>
  </si>
  <si>
    <t>761-181-124</t>
  </si>
  <si>
    <t>761-181-132</t>
  </si>
  <si>
    <t>761-181-142</t>
  </si>
  <si>
    <t>761-181-181</t>
  </si>
  <si>
    <t>761-181-184</t>
  </si>
  <si>
    <t>761-181-196</t>
  </si>
  <si>
    <t>761-181-462</t>
  </si>
  <si>
    <t>761-185-311</t>
  </si>
  <si>
    <t>761-185-317</t>
  </si>
  <si>
    <t>761-185-418</t>
  </si>
  <si>
    <t>761-185-461</t>
  </si>
  <si>
    <t>761-186-411</t>
  </si>
  <si>
    <t>761-186-461</t>
  </si>
  <si>
    <t>761-188-192</t>
  </si>
  <si>
    <t>761-188-211</t>
  </si>
  <si>
    <t>761-188-221</t>
  </si>
  <si>
    <t>761-188-331</t>
  </si>
  <si>
    <t>761-188-351</t>
  </si>
  <si>
    <t>761-188-411</t>
  </si>
  <si>
    <t>761-189-163</t>
  </si>
  <si>
    <t>761-189-192</t>
  </si>
  <si>
    <t>761-189-211</t>
  </si>
  <si>
    <t>761-189-221</t>
  </si>
  <si>
    <t>761-189-411</t>
  </si>
  <si>
    <t>761-192-311</t>
  </si>
  <si>
    <t>76A-188-311</t>
  </si>
  <si>
    <t>76A-189-418</t>
  </si>
  <si>
    <t>770-169-395</t>
  </si>
  <si>
    <t>770-170-395</t>
  </si>
  <si>
    <t>770-177-423</t>
  </si>
  <si>
    <t>770-181-163</t>
  </si>
  <si>
    <t>770-181-173</t>
  </si>
  <si>
    <t>770-181-333</t>
  </si>
  <si>
    <t>770-188-392</t>
  </si>
  <si>
    <t>770-188-411</t>
  </si>
  <si>
    <t>770-189-472</t>
  </si>
  <si>
    <t>770-205-148</t>
  </si>
  <si>
    <t>770-205-211</t>
  </si>
  <si>
    <t>770-205-221</t>
  </si>
  <si>
    <t>780-169-395</t>
  </si>
  <si>
    <t>780-170-395</t>
  </si>
  <si>
    <t>780-176-171</t>
  </si>
  <si>
    <t>780-177-312</t>
  </si>
  <si>
    <t>780-181-188</t>
  </si>
  <si>
    <t>780-181-198</t>
  </si>
  <si>
    <t>780-181-326</t>
  </si>
  <si>
    <t>780-181-332</t>
  </si>
  <si>
    <t>780-181-522</t>
  </si>
  <si>
    <t>780-184-311</t>
  </si>
  <si>
    <t>780-185-121</t>
  </si>
  <si>
    <t>780-185-141</t>
  </si>
  <si>
    <t>780-185-142</t>
  </si>
  <si>
    <t>780-185-184</t>
  </si>
  <si>
    <t>780-185-332</t>
  </si>
  <si>
    <t>780-185-418</t>
  </si>
  <si>
    <t>780-188-221</t>
  </si>
  <si>
    <t>780-188-392</t>
  </si>
  <si>
    <t>780-188-411</t>
  </si>
  <si>
    <t>78C-181-462</t>
  </si>
  <si>
    <t>78C-185-411</t>
  </si>
  <si>
    <t>790-171-196</t>
  </si>
  <si>
    <t>790-177-332</t>
  </si>
  <si>
    <t>790-177-418</t>
  </si>
  <si>
    <t>790-181-131</t>
  </si>
  <si>
    <t>790-181-162</t>
  </si>
  <si>
    <t>790-181-188</t>
  </si>
  <si>
    <t>790-181-191</t>
  </si>
  <si>
    <t>790-181-312</t>
  </si>
  <si>
    <t>790-181-331</t>
  </si>
  <si>
    <t>790-184-131</t>
  </si>
  <si>
    <t>790-184-231</t>
  </si>
  <si>
    <t>790-184-312</t>
  </si>
  <si>
    <t>790-185-144</t>
  </si>
  <si>
    <t>790-193-392</t>
  </si>
  <si>
    <t>790-193-418</t>
  </si>
  <si>
    <t>790-201-314</t>
  </si>
  <si>
    <t>790-201-333</t>
  </si>
  <si>
    <t>79A-182-221</t>
  </si>
  <si>
    <t>79A-182-231</t>
  </si>
  <si>
    <t>800-171-422</t>
  </si>
  <si>
    <t>800-171-462</t>
  </si>
  <si>
    <t>800-177-392</t>
  </si>
  <si>
    <t>800-181-113</t>
  </si>
  <si>
    <t>800-181-121</t>
  </si>
  <si>
    <t>800-181-124</t>
  </si>
  <si>
    <t>800-181-131</t>
  </si>
  <si>
    <t>800-181-135</t>
  </si>
  <si>
    <t>800-181-142</t>
  </si>
  <si>
    <t>800-181-146</t>
  </si>
  <si>
    <t>800-181-192</t>
  </si>
  <si>
    <t>800-181-196</t>
  </si>
  <si>
    <t>800-181-313</t>
  </si>
  <si>
    <t>800-183-392</t>
  </si>
  <si>
    <t>800-183-462</t>
  </si>
  <si>
    <t>800-184-171</t>
  </si>
  <si>
    <t>800-184-392</t>
  </si>
  <si>
    <t>800-188-192</t>
  </si>
  <si>
    <t>800-188-211</t>
  </si>
  <si>
    <t>800-188-221</t>
  </si>
  <si>
    <t>800-188-392</t>
  </si>
  <si>
    <t>800-188-418</t>
  </si>
  <si>
    <t>80C-181-114</t>
  </si>
  <si>
    <t>810-169-395</t>
  </si>
  <si>
    <t>810-170-395</t>
  </si>
  <si>
    <t>810-181-415</t>
  </si>
  <si>
    <t>810-181-462</t>
  </si>
  <si>
    <t>810-183-146</t>
  </si>
  <si>
    <t>810-183-198</t>
  </si>
  <si>
    <t>810-183-211</t>
  </si>
  <si>
    <t>810-183-221</t>
  </si>
  <si>
    <t>810-189-171</t>
  </si>
  <si>
    <t>81A-181-411</t>
  </si>
  <si>
    <t>81B-173-311</t>
  </si>
  <si>
    <t>81B-185-121</t>
  </si>
  <si>
    <t>81B-185-211</t>
  </si>
  <si>
    <t>81B-192-311</t>
  </si>
  <si>
    <t>820-171-525</t>
  </si>
  <si>
    <t>820-171-527</t>
  </si>
  <si>
    <t>820-171-529</t>
  </si>
  <si>
    <t>820-184-333</t>
  </si>
  <si>
    <t>820-184-351</t>
  </si>
  <si>
    <t>820-184-462</t>
  </si>
  <si>
    <t>820-186-411</t>
  </si>
  <si>
    <t>820-188-311</t>
  </si>
  <si>
    <t>820-188-331</t>
  </si>
  <si>
    <t>820-204-312</t>
  </si>
  <si>
    <t>821-176-331</t>
  </si>
  <si>
    <t>821-188-171</t>
  </si>
  <si>
    <t>821-188-333</t>
  </si>
  <si>
    <t>830-181-127</t>
  </si>
  <si>
    <t>830-181-196</t>
  </si>
  <si>
    <t>830-181-392</t>
  </si>
  <si>
    <t>830-183-192</t>
  </si>
  <si>
    <t>830-183-211</t>
  </si>
  <si>
    <t>830-183-221</t>
  </si>
  <si>
    <t>830-183-392</t>
  </si>
  <si>
    <t>830-184-392</t>
  </si>
  <si>
    <t>830-189-171</t>
  </si>
  <si>
    <t>830-189-198</t>
  </si>
  <si>
    <t>830-189-211</t>
  </si>
  <si>
    <t>830-189-221</t>
  </si>
  <si>
    <t>830-189-392</t>
  </si>
  <si>
    <t>830-205-192</t>
  </si>
  <si>
    <t>830-205-211</t>
  </si>
  <si>
    <t>830-205-221</t>
  </si>
  <si>
    <t>830-205-392</t>
  </si>
  <si>
    <t>840-171-331</t>
  </si>
  <si>
    <t>840-176-332</t>
  </si>
  <si>
    <t>840-177-333</t>
  </si>
  <si>
    <t>840-181-313</t>
  </si>
  <si>
    <t>840-186-411</t>
  </si>
  <si>
    <t>840-188-394</t>
  </si>
  <si>
    <t>840-188-411</t>
  </si>
  <si>
    <t>840-189-311</t>
  </si>
  <si>
    <t>840-204-180</t>
  </si>
  <si>
    <t>84B-173-311</t>
  </si>
  <si>
    <t>850-181-113</t>
  </si>
  <si>
    <t>850-181-165</t>
  </si>
  <si>
    <t>850-181-183</t>
  </si>
  <si>
    <t>850-181-312</t>
  </si>
  <si>
    <t>850-181-413</t>
  </si>
  <si>
    <t>850-185-472</t>
  </si>
  <si>
    <t>850-186-312</t>
  </si>
  <si>
    <t>850-189-311</t>
  </si>
  <si>
    <t>860-176-331</t>
  </si>
  <si>
    <t>860-181-135</t>
  </si>
  <si>
    <t>860-181-152</t>
  </si>
  <si>
    <t>860-181-153</t>
  </si>
  <si>
    <t>860-189-163</t>
  </si>
  <si>
    <t>860-189-196</t>
  </si>
  <si>
    <t>860-189-198</t>
  </si>
  <si>
    <t>860-201-192</t>
  </si>
  <si>
    <t>861-176-418</t>
  </si>
  <si>
    <t>861-177-418</t>
  </si>
  <si>
    <t>861-177-462</t>
  </si>
  <si>
    <t>861-178-418</t>
  </si>
  <si>
    <t>861-181-311</t>
  </si>
  <si>
    <t>861-181-472</t>
  </si>
  <si>
    <t>861-184-327</t>
  </si>
  <si>
    <t>861-184-411</t>
  </si>
  <si>
    <t>861-188-311</t>
  </si>
  <si>
    <t>861-188-472</t>
  </si>
  <si>
    <t>861-192-472</t>
  </si>
  <si>
    <t>861-202-418</t>
  </si>
  <si>
    <t>862-171-413</t>
  </si>
  <si>
    <t>862-177-311</t>
  </si>
  <si>
    <t>862-177-312</t>
  </si>
  <si>
    <t>862-177-462</t>
  </si>
  <si>
    <t>862-181-141</t>
  </si>
  <si>
    <t>862-181-146</t>
  </si>
  <si>
    <t>862-181-151</t>
  </si>
  <si>
    <t>862-181-153</t>
  </si>
  <si>
    <t>862-181-165</t>
  </si>
  <si>
    <t>862-188-462</t>
  </si>
  <si>
    <t>862-192-311</t>
  </si>
  <si>
    <t>862-202-131</t>
  </si>
  <si>
    <t>862-202-181</t>
  </si>
  <si>
    <t>862-202-211</t>
  </si>
  <si>
    <t>862-202-221</t>
  </si>
  <si>
    <t>862-202-231</t>
  </si>
  <si>
    <t>862-202-411</t>
  </si>
  <si>
    <t>862-204-180</t>
  </si>
  <si>
    <t>862-204-211</t>
  </si>
  <si>
    <t>870-171-141</t>
  </si>
  <si>
    <t>870-171-196</t>
  </si>
  <si>
    <t>870-171-532</t>
  </si>
  <si>
    <t>870-176-394</t>
  </si>
  <si>
    <t>870-176-411</t>
  </si>
  <si>
    <t>870-177-472</t>
  </si>
  <si>
    <t>870-181-411</t>
  </si>
  <si>
    <t>870-181-418</t>
  </si>
  <si>
    <t>870-181-423</t>
  </si>
  <si>
    <t>870-184-311</t>
  </si>
  <si>
    <t>870-184-312</t>
  </si>
  <si>
    <t>870-188-121</t>
  </si>
  <si>
    <t>870-188-126</t>
  </si>
  <si>
    <t>870-188-211</t>
  </si>
  <si>
    <t>870-188-221</t>
  </si>
  <si>
    <t>870-188-351</t>
  </si>
  <si>
    <t>870-188-472</t>
  </si>
  <si>
    <t>880-170-399</t>
  </si>
  <si>
    <t>880-177-472</t>
  </si>
  <si>
    <t>880-181-165</t>
  </si>
  <si>
    <t>880-181-198</t>
  </si>
  <si>
    <t>880-188-472</t>
  </si>
  <si>
    <t>880-192-472</t>
  </si>
  <si>
    <t>890-169-395</t>
  </si>
  <si>
    <t>890-181-151</t>
  </si>
  <si>
    <t>890-181-181</t>
  </si>
  <si>
    <t>890-181-192</t>
  </si>
  <si>
    <t>890-181-551</t>
  </si>
  <si>
    <t>890-188-411</t>
  </si>
  <si>
    <t>890-201-312</t>
  </si>
  <si>
    <t>890-201-332</t>
  </si>
  <si>
    <t>890-201-411</t>
  </si>
  <si>
    <t>900-171-472</t>
  </si>
  <si>
    <t>900-176-472</t>
  </si>
  <si>
    <t>900-177-472</t>
  </si>
  <si>
    <t>900-181-183</t>
  </si>
  <si>
    <t>900-181-189</t>
  </si>
  <si>
    <t>900-181-472</t>
  </si>
  <si>
    <t>900-183-399</t>
  </si>
  <si>
    <t>900-184-332</t>
  </si>
  <si>
    <t>900-185-326</t>
  </si>
  <si>
    <t>900-185-418</t>
  </si>
  <si>
    <t>900-185-461</t>
  </si>
  <si>
    <t>900-185-462</t>
  </si>
  <si>
    <t>90A-188-121</t>
  </si>
  <si>
    <t>90B-186-411</t>
  </si>
  <si>
    <t>90B-189-411</t>
  </si>
  <si>
    <t>90B-193-418</t>
  </si>
  <si>
    <t>90C-173-317</t>
  </si>
  <si>
    <t>90C-185-121</t>
  </si>
  <si>
    <t>90C-185-211</t>
  </si>
  <si>
    <t>90D-185-142</t>
  </si>
  <si>
    <t>910-177-351</t>
  </si>
  <si>
    <t>910-181-196</t>
  </si>
  <si>
    <t>910-185-411</t>
  </si>
  <si>
    <t>910-188-392</t>
  </si>
  <si>
    <t>910-189-392</t>
  </si>
  <si>
    <t>910-204-180</t>
  </si>
  <si>
    <t>910-204-211</t>
  </si>
  <si>
    <t>910-204-392</t>
  </si>
  <si>
    <t>91A-181-146</t>
  </si>
  <si>
    <t>91A-186-411</t>
  </si>
  <si>
    <t>91A-192-311</t>
  </si>
  <si>
    <t>91B-173-311</t>
  </si>
  <si>
    <t>91B-176-121</t>
  </si>
  <si>
    <t>91B-176-211</t>
  </si>
  <si>
    <t>91B-177-121</t>
  </si>
  <si>
    <t>91B-177-211</t>
  </si>
  <si>
    <t>91B-181-146</t>
  </si>
  <si>
    <t>91B-181-153</t>
  </si>
  <si>
    <t>91B-181-325</t>
  </si>
  <si>
    <t>91B-181-352</t>
  </si>
  <si>
    <t>91B-181-414</t>
  </si>
  <si>
    <t>91B-181-541</t>
  </si>
  <si>
    <t>91B-185-121</t>
  </si>
  <si>
    <t>91B-185-211</t>
  </si>
  <si>
    <t>91B-186-121</t>
  </si>
  <si>
    <t>91B-186-211</t>
  </si>
  <si>
    <t>920-176-116</t>
  </si>
  <si>
    <t>920-176-126</t>
  </si>
  <si>
    <t>920-176-131</t>
  </si>
  <si>
    <t>920-176-142</t>
  </si>
  <si>
    <t>920-176-151</t>
  </si>
  <si>
    <t>920-176-171</t>
  </si>
  <si>
    <t>920-176-172</t>
  </si>
  <si>
    <t>920-176-181</t>
  </si>
  <si>
    <t>920-176-183</t>
  </si>
  <si>
    <t>920-176-191</t>
  </si>
  <si>
    <t>920-176-311</t>
  </si>
  <si>
    <t>920-176-331</t>
  </si>
  <si>
    <t>920-176-411</t>
  </si>
  <si>
    <t>920-176-418</t>
  </si>
  <si>
    <t>920-176-459</t>
  </si>
  <si>
    <t>920-177-331</t>
  </si>
  <si>
    <t>920-181-116</t>
  </si>
  <si>
    <t>920-181-125</t>
  </si>
  <si>
    <t>920-181-126</t>
  </si>
  <si>
    <t>920-181-133</t>
  </si>
  <si>
    <t>920-181-142</t>
  </si>
  <si>
    <t>920-181-143</t>
  </si>
  <si>
    <t>920-181-146</t>
  </si>
  <si>
    <t>920-181-148</t>
  </si>
  <si>
    <t>920-181-163</t>
  </si>
  <si>
    <t>920-181-166</t>
  </si>
  <si>
    <t>920-181-167</t>
  </si>
  <si>
    <t>920-181-171</t>
  </si>
  <si>
    <t>920-181-172</t>
  </si>
  <si>
    <t>920-181-183</t>
  </si>
  <si>
    <t>920-181-192</t>
  </si>
  <si>
    <t>920-181-198</t>
  </si>
  <si>
    <t>920-181-199</t>
  </si>
  <si>
    <t>920-181-332</t>
  </si>
  <si>
    <t>920-181-333</t>
  </si>
  <si>
    <t>920-184-131</t>
  </si>
  <si>
    <t>920-184-181</t>
  </si>
  <si>
    <t>920-184-211</t>
  </si>
  <si>
    <t>920-184-221</t>
  </si>
  <si>
    <t>920-184-231</t>
  </si>
  <si>
    <t>920-184-232</t>
  </si>
  <si>
    <t>920-184-234</t>
  </si>
  <si>
    <t>920-184-312</t>
  </si>
  <si>
    <t>920-185-541</t>
  </si>
  <si>
    <t>920-188-121</t>
  </si>
  <si>
    <t>920-188-126</t>
  </si>
  <si>
    <t>920-188-171</t>
  </si>
  <si>
    <t>920-188-172</t>
  </si>
  <si>
    <t>920-188-181</t>
  </si>
  <si>
    <t>920-188-211</t>
  </si>
  <si>
    <t>920-188-221</t>
  </si>
  <si>
    <t>920-188-232</t>
  </si>
  <si>
    <t>920-188-312</t>
  </si>
  <si>
    <t>920-188-332</t>
  </si>
  <si>
    <t>920-188-461</t>
  </si>
  <si>
    <t>920-189-163</t>
  </si>
  <si>
    <t>920-189-411</t>
  </si>
  <si>
    <t>920-194-162</t>
  </si>
  <si>
    <t>920-194-211</t>
  </si>
  <si>
    <t>920-194-232</t>
  </si>
  <si>
    <t>920-195-162</t>
  </si>
  <si>
    <t>92F-192-311</t>
  </si>
  <si>
    <t>92M-171-233</t>
  </si>
  <si>
    <t>92V-172-221</t>
  </si>
  <si>
    <t>92V-172-232</t>
  </si>
  <si>
    <t>92V-172-233</t>
  </si>
  <si>
    <t>92V-172-311</t>
  </si>
  <si>
    <t>92V-172-461</t>
  </si>
  <si>
    <t>92W-172-418</t>
  </si>
  <si>
    <t>92W-181-311</t>
  </si>
  <si>
    <t>92W-181-411</t>
  </si>
  <si>
    <t>92W-182-411</t>
  </si>
  <si>
    <t>92W-182-418</t>
  </si>
  <si>
    <t>92W-182-542</t>
  </si>
  <si>
    <t>92Y-182-121</t>
  </si>
  <si>
    <t>92Y-183-312</t>
  </si>
  <si>
    <t>92Y-189-411</t>
  </si>
  <si>
    <t>930-169-395</t>
  </si>
  <si>
    <t>930-170-395</t>
  </si>
  <si>
    <t>930-181-116</t>
  </si>
  <si>
    <t>930-181-167</t>
  </si>
  <si>
    <t>930-184-192</t>
  </si>
  <si>
    <t>930-184-211</t>
  </si>
  <si>
    <t>930-184-221</t>
  </si>
  <si>
    <t>930-184-331</t>
  </si>
  <si>
    <t>930-184-411</t>
  </si>
  <si>
    <t>930-184-461</t>
  </si>
  <si>
    <t>930-185-399</t>
  </si>
  <si>
    <t>930-188-126</t>
  </si>
  <si>
    <t>930-188-181</t>
  </si>
  <si>
    <t>930-188-211</t>
  </si>
  <si>
    <t>930-188-221</t>
  </si>
  <si>
    <t>930-189-198</t>
  </si>
  <si>
    <t>930-189-211</t>
  </si>
  <si>
    <t>930-189-221</t>
  </si>
  <si>
    <t>930-202-171</t>
  </si>
  <si>
    <t>930-202-211</t>
  </si>
  <si>
    <t>930-202-221</t>
  </si>
  <si>
    <t>93A-171-311</t>
  </si>
  <si>
    <t>93A-171-418</t>
  </si>
  <si>
    <t>93A-171-461</t>
  </si>
  <si>
    <t>93A-171-462</t>
  </si>
  <si>
    <t>93A-171-522</t>
  </si>
  <si>
    <t>93A-173-311</t>
  </si>
  <si>
    <t>93A-174-180</t>
  </si>
  <si>
    <t>93A-174-211</t>
  </si>
  <si>
    <t>93A-181-116</t>
  </si>
  <si>
    <t>93A-181-121</t>
  </si>
  <si>
    <t>93A-181-143</t>
  </si>
  <si>
    <t>93A-181-211</t>
  </si>
  <si>
    <t>93A-181-221</t>
  </si>
  <si>
    <t>93A-181-231</t>
  </si>
  <si>
    <t>93A-181-551</t>
  </si>
  <si>
    <t>93M-185-121</t>
  </si>
  <si>
    <t>93M-185-162</t>
  </si>
  <si>
    <t>93M-185-211</t>
  </si>
  <si>
    <t>93M-185-229</t>
  </si>
  <si>
    <t>93M-185-231</t>
  </si>
  <si>
    <t>93M-185-232</t>
  </si>
  <si>
    <t>93M-185-234</t>
  </si>
  <si>
    <t>93N-182-411</t>
  </si>
  <si>
    <t>93N-189-192</t>
  </si>
  <si>
    <t>93P-173-311</t>
  </si>
  <si>
    <t>93Q-181-121</t>
  </si>
  <si>
    <t>93Q-181-418</t>
  </si>
  <si>
    <t>93R-176-121</t>
  </si>
  <si>
    <t>93R-176-211</t>
  </si>
  <si>
    <t>93R-176-221</t>
  </si>
  <si>
    <t>93T-171-312</t>
  </si>
  <si>
    <t>93T-173-317</t>
  </si>
  <si>
    <t>93T-181-121</t>
  </si>
  <si>
    <t>93T-181-411</t>
  </si>
  <si>
    <t>93T-185-121</t>
  </si>
  <si>
    <t>940-171-162</t>
  </si>
  <si>
    <t>940-171-461</t>
  </si>
  <si>
    <t>940-177-472</t>
  </si>
  <si>
    <t>940-178-392</t>
  </si>
  <si>
    <t>940-178-418</t>
  </si>
  <si>
    <t>940-181-131</t>
  </si>
  <si>
    <t>940-181-152</t>
  </si>
  <si>
    <t>940-181-167</t>
  </si>
  <si>
    <t>940-181-462</t>
  </si>
  <si>
    <t>940-184-472</t>
  </si>
  <si>
    <t>940-185-418</t>
  </si>
  <si>
    <t>940-185-472</t>
  </si>
  <si>
    <t>940-188-126</t>
  </si>
  <si>
    <t>940-188-211</t>
  </si>
  <si>
    <t>940-188-221</t>
  </si>
  <si>
    <t>940-188-311</t>
  </si>
  <si>
    <t>940-188-472</t>
  </si>
  <si>
    <t>94Z-181-181</t>
  </si>
  <si>
    <t>950-181-132</t>
  </si>
  <si>
    <t>950-181-311</t>
  </si>
  <si>
    <t>95A-171-126</t>
  </si>
  <si>
    <t>95A-171-151</t>
  </si>
  <si>
    <t>95A-171-221</t>
  </si>
  <si>
    <t>95A-181-141</t>
  </si>
  <si>
    <t>95A-181-151</t>
  </si>
  <si>
    <t>95A-181-180</t>
  </si>
  <si>
    <t>95A-181-411</t>
  </si>
  <si>
    <t>95A-189-311</t>
  </si>
  <si>
    <t>960-169-395</t>
  </si>
  <si>
    <t>960-181-131</t>
  </si>
  <si>
    <t>960-181-133</t>
  </si>
  <si>
    <t>960-181-151</t>
  </si>
  <si>
    <t>960-181-181</t>
  </si>
  <si>
    <t>960-181-184</t>
  </si>
  <si>
    <t>960-181-196</t>
  </si>
  <si>
    <t>960-181-233</t>
  </si>
  <si>
    <t>960-181-333</t>
  </si>
  <si>
    <t>960-181-413</t>
  </si>
  <si>
    <t>960-185-196</t>
  </si>
  <si>
    <t>960-185-332</t>
  </si>
  <si>
    <t>960-189-171</t>
  </si>
  <si>
    <t>960-189-172</t>
  </si>
  <si>
    <t>960-189-211</t>
  </si>
  <si>
    <t>960-189-221</t>
  </si>
  <si>
    <t>960-189-392</t>
  </si>
  <si>
    <t>960-189-418</t>
  </si>
  <si>
    <t>960-189-423</t>
  </si>
  <si>
    <t>96C-181-113</t>
  </si>
  <si>
    <t>96C-181-116</t>
  </si>
  <si>
    <t>96C-181-127</t>
  </si>
  <si>
    <t>96C-181-131</t>
  </si>
  <si>
    <t>96C-181-143</t>
  </si>
  <si>
    <t>96C-181-146</t>
  </si>
  <si>
    <t>96C-181-147</t>
  </si>
  <si>
    <t>96C-181-174</t>
  </si>
  <si>
    <t>96C-181-413</t>
  </si>
  <si>
    <t>96C-181-418</t>
  </si>
  <si>
    <t>96F-181-121</t>
  </si>
  <si>
    <t>96F-181-211</t>
  </si>
  <si>
    <t>970-176-461</t>
  </si>
  <si>
    <t>970-177-151</t>
  </si>
  <si>
    <t>970-177-173</t>
  </si>
  <si>
    <t>970-177-333</t>
  </si>
  <si>
    <t>970-177-411</t>
  </si>
  <si>
    <t>970-177-472</t>
  </si>
  <si>
    <t>970-181-522</t>
  </si>
  <si>
    <t>970-184-312</t>
  </si>
  <si>
    <t>970-185-192</t>
  </si>
  <si>
    <t>970-185-411</t>
  </si>
  <si>
    <t>970-186-472</t>
  </si>
  <si>
    <t>970-188-151</t>
  </si>
  <si>
    <t>970-188-173</t>
  </si>
  <si>
    <t>970-188-211</t>
  </si>
  <si>
    <t>970-188-232</t>
  </si>
  <si>
    <t>970-188-392</t>
  </si>
  <si>
    <t>970-188-411</t>
  </si>
  <si>
    <t>970-188-461</t>
  </si>
  <si>
    <t>970-189-231</t>
  </si>
  <si>
    <t>970-189-392</t>
  </si>
  <si>
    <t>980-176-192</t>
  </si>
  <si>
    <t>980-176-331</t>
  </si>
  <si>
    <t>980-176-542</t>
  </si>
  <si>
    <t>980-177-312</t>
  </si>
  <si>
    <t>980-177-331</t>
  </si>
  <si>
    <t>980-177-333</t>
  </si>
  <si>
    <t>980-181-175</t>
  </si>
  <si>
    <t>980-181-331</t>
  </si>
  <si>
    <t>980-184-172</t>
  </si>
  <si>
    <t>980-185-312</t>
  </si>
  <si>
    <t>980-185-332</t>
  </si>
  <si>
    <t>980-185-418</t>
  </si>
  <si>
    <t>980-185-461</t>
  </si>
  <si>
    <t>980-185-462</t>
  </si>
  <si>
    <t>980-188-171</t>
  </si>
  <si>
    <t>980-188-192</t>
  </si>
  <si>
    <t>980-188-211</t>
  </si>
  <si>
    <t>980-188-221</t>
  </si>
  <si>
    <t>980-189-331</t>
  </si>
  <si>
    <t>980-189-411</t>
  </si>
  <si>
    <t>990-173-317</t>
  </si>
  <si>
    <t>990-176-192</t>
  </si>
  <si>
    <t>990-177-459</t>
  </si>
  <si>
    <t>990-181-116</t>
  </si>
  <si>
    <t>990-184-312</t>
  </si>
  <si>
    <t>990-188-333</t>
  </si>
  <si>
    <t>990-188-392</t>
  </si>
  <si>
    <t>990-188-459</t>
  </si>
  <si>
    <t>995-177-332</t>
  </si>
  <si>
    <t>995-181-333</t>
  </si>
  <si>
    <t>995-181-343</t>
  </si>
  <si>
    <t>995-181-472</t>
  </si>
  <si>
    <t>995-184-312</t>
  </si>
  <si>
    <t>995-184-392</t>
  </si>
  <si>
    <t>995-186-392</t>
  </si>
  <si>
    <t>995-186-411</t>
  </si>
  <si>
    <t>A05-175-311</t>
  </si>
  <si>
    <t>B95-175-131</t>
  </si>
  <si>
    <t>B95-175-171</t>
  </si>
  <si>
    <t>B95-175-451</t>
  </si>
  <si>
    <t>C18-175-314</t>
  </si>
  <si>
    <t>C37-175-153</t>
  </si>
  <si>
    <t>C37-175-232</t>
  </si>
  <si>
    <t>C39-175-333</t>
  </si>
  <si>
    <t>E29-175-221</t>
  </si>
  <si>
    <t>E29-175-418</t>
  </si>
  <si>
    <t>E30-175-233</t>
  </si>
  <si>
    <t>E31-175-141</t>
  </si>
  <si>
    <t>E31-175-221</t>
  </si>
  <si>
    <t>00A-ALL-191</t>
  </si>
  <si>
    <t>00A-ALL-231</t>
  </si>
  <si>
    <t>00A-ALL-234</t>
  </si>
  <si>
    <t>00A-ALL-239</t>
  </si>
  <si>
    <t>010-ALL-399</t>
  </si>
  <si>
    <t>020-ALL-117</t>
  </si>
  <si>
    <t>020-ALL-141</t>
  </si>
  <si>
    <t>020-ALL-193</t>
  </si>
  <si>
    <t>020-ALL-197</t>
  </si>
  <si>
    <t>020-ALL-399</t>
  </si>
  <si>
    <t>030-ALL-188</t>
  </si>
  <si>
    <t>030-ALL-413</t>
  </si>
  <si>
    <t>040-ALL-125</t>
  </si>
  <si>
    <t>040-ALL-343</t>
  </si>
  <si>
    <t>040-ALL-395</t>
  </si>
  <si>
    <t>050-ALL-162</t>
  </si>
  <si>
    <t>060-ALL-351</t>
  </si>
  <si>
    <t>070-ALL-314</t>
  </si>
  <si>
    <t>070-ALL-351</t>
  </si>
  <si>
    <t>070-ALL-395</t>
  </si>
  <si>
    <t>070-ALL-459</t>
  </si>
  <si>
    <t>070-ALL-532</t>
  </si>
  <si>
    <t>080-ALL-333</t>
  </si>
  <si>
    <t>090-ALL-116</t>
  </si>
  <si>
    <t>090-ALL-129_1</t>
  </si>
  <si>
    <t>090-ALL-184</t>
  </si>
  <si>
    <t>090-ALL-188</t>
  </si>
  <si>
    <t>090-ALL-459</t>
  </si>
  <si>
    <t>09A-ALL-141</t>
  </si>
  <si>
    <t>09A-ALL-144</t>
  </si>
  <si>
    <t>09A-ALL-395</t>
  </si>
  <si>
    <t>09A-ALL-423</t>
  </si>
  <si>
    <t>100-ALL-141</t>
  </si>
  <si>
    <t>100-ALL-175</t>
  </si>
  <si>
    <t>100-ALL-196</t>
  </si>
  <si>
    <t>100-ALL-541</t>
  </si>
  <si>
    <t>111-ALL-172</t>
  </si>
  <si>
    <t>111-ALL-314</t>
  </si>
  <si>
    <t>111-ALL-542</t>
  </si>
  <si>
    <t>11D-ALL-116</t>
  </si>
  <si>
    <t>120-ALL-395</t>
  </si>
  <si>
    <t>120-ALL-532</t>
  </si>
  <si>
    <t>12A-ALL-122</t>
  </si>
  <si>
    <t>130-ALL-399</t>
  </si>
  <si>
    <t>132-ALL-313</t>
  </si>
  <si>
    <t>132-ALL-331</t>
  </si>
  <si>
    <t>132-ALL-399</t>
  </si>
  <si>
    <t>13A-ALL-451</t>
  </si>
  <si>
    <t>13A-ALL-459</t>
  </si>
  <si>
    <t>13D-ALL-312</t>
  </si>
  <si>
    <t>13D-ALL-317</t>
  </si>
  <si>
    <t>140-ALL-188</t>
  </si>
  <si>
    <t>140-ALL-332</t>
  </si>
  <si>
    <t>140-ALL-351</t>
  </si>
  <si>
    <t>150-ALL-163</t>
  </si>
  <si>
    <t>150-ALL-351</t>
  </si>
  <si>
    <t>160-ALL-191</t>
  </si>
  <si>
    <t>160-ALL-318</t>
  </si>
  <si>
    <t>160-ALL-361</t>
  </si>
  <si>
    <t>170-ALL-113</t>
  </si>
  <si>
    <t>170-ALL-143</t>
  </si>
  <si>
    <t>181-ALL-113</t>
  </si>
  <si>
    <t>181-ALL-118</t>
  </si>
  <si>
    <t>181-ALL-152</t>
  </si>
  <si>
    <t>181-ALL-175</t>
  </si>
  <si>
    <t>181-ALL-344</t>
  </si>
  <si>
    <t>181-ALL-399</t>
  </si>
  <si>
    <t>182-ALL-113</t>
  </si>
  <si>
    <t>182-ALL-319</t>
  </si>
  <si>
    <t>182-ALL-351</t>
  </si>
  <si>
    <t>190-ALL-146</t>
  </si>
  <si>
    <t>190-ALL-394</t>
  </si>
  <si>
    <t>19A-ALL-142</t>
  </si>
  <si>
    <t>210-ALL-395</t>
  </si>
  <si>
    <t>220-ALL-141</t>
  </si>
  <si>
    <t>230-ALL-113</t>
  </si>
  <si>
    <t>230-ALL-332</t>
  </si>
  <si>
    <t>230-ALL-352</t>
  </si>
  <si>
    <t>230-ALL-399</t>
  </si>
  <si>
    <t>23A-ALL-151</t>
  </si>
  <si>
    <t>240-ALL-319</t>
  </si>
  <si>
    <t>240-ALL-327</t>
  </si>
  <si>
    <t>240-ALL-332</t>
  </si>
  <si>
    <t>240-ALL-395</t>
  </si>
  <si>
    <t>240-ALL-399</t>
  </si>
  <si>
    <t>240-ALL-459</t>
  </si>
  <si>
    <t>24B-ALL-229</t>
  </si>
  <si>
    <t>24B-ALL-231</t>
  </si>
  <si>
    <t>250-ALL-188</t>
  </si>
  <si>
    <t>260-ALL-147</t>
  </si>
  <si>
    <t>260-ALL-414</t>
  </si>
  <si>
    <t>270-ALL-351</t>
  </si>
  <si>
    <t>270-ALL-541</t>
  </si>
  <si>
    <t>290-ALL-143</t>
  </si>
  <si>
    <t>290-ALL-188</t>
  </si>
  <si>
    <t>291-ALL-317</t>
  </si>
  <si>
    <t>291-ALL-318</t>
  </si>
  <si>
    <t>291-ALL-353</t>
  </si>
  <si>
    <t>291-ALL-399</t>
  </si>
  <si>
    <t>292-ALL-141</t>
  </si>
  <si>
    <t>292-ALL-196</t>
  </si>
  <si>
    <t>300-ALL-162</t>
  </si>
  <si>
    <t>300-ALL-167</t>
  </si>
  <si>
    <t>300-ALL-361</t>
  </si>
  <si>
    <t>310-ALL-141</t>
  </si>
  <si>
    <t>310-ALL-326</t>
  </si>
  <si>
    <t>310-ALL-353</t>
  </si>
  <si>
    <t>310-ALL-526</t>
  </si>
  <si>
    <t>310-ALL-529</t>
  </si>
  <si>
    <t>32D-ALL-135</t>
  </si>
  <si>
    <t>32D-ALL-171</t>
  </si>
  <si>
    <t>32D-ALL-174</t>
  </si>
  <si>
    <t>32D-ALL-326</t>
  </si>
  <si>
    <t>32D-ALL-423</t>
  </si>
  <si>
    <t>32D-ALL-451</t>
  </si>
  <si>
    <t>32L-ALL-131</t>
  </si>
  <si>
    <t>32L-ALL-331</t>
  </si>
  <si>
    <t>32M-ALL-141</t>
  </si>
  <si>
    <t>32M-ALL-151</t>
  </si>
  <si>
    <t>32M-ALL-173</t>
  </si>
  <si>
    <t>32M-ALL-178</t>
  </si>
  <si>
    <t>32M-ALL-459</t>
  </si>
  <si>
    <t>32P-ALL-181</t>
  </si>
  <si>
    <t>32P-ALL-413</t>
  </si>
  <si>
    <t>32Q-ALL-142</t>
  </si>
  <si>
    <t>32Q-ALL-229</t>
  </si>
  <si>
    <t>330-ALL-343</t>
  </si>
  <si>
    <t>330-ALL-399</t>
  </si>
  <si>
    <t>34D-ALL-234</t>
  </si>
  <si>
    <t>34Z-ALL-196</t>
  </si>
  <si>
    <t>34Z-ALL-395</t>
  </si>
  <si>
    <t>350-ALL-186</t>
  </si>
  <si>
    <t>360-ALL-113</t>
  </si>
  <si>
    <t>360-ALL-188</t>
  </si>
  <si>
    <t>370-ALL-146</t>
  </si>
  <si>
    <t>370-ALL-167</t>
  </si>
  <si>
    <t>380-ALL-184</t>
  </si>
  <si>
    <t>380-ALL-399</t>
  </si>
  <si>
    <t>390-ALL-125</t>
  </si>
  <si>
    <t>390-ALL-459</t>
  </si>
  <si>
    <t>400-ALL-313</t>
  </si>
  <si>
    <t>400-ALL-395</t>
  </si>
  <si>
    <t>410-ALL-344</t>
  </si>
  <si>
    <t>41D-ALL-183</t>
  </si>
  <si>
    <t>41D-ALL-221</t>
  </si>
  <si>
    <t>41D-ALL-232</t>
  </si>
  <si>
    <t>41D-ALL-233</t>
  </si>
  <si>
    <t>41D-ALL-392</t>
  </si>
  <si>
    <t>41F-ALL-234</t>
  </si>
  <si>
    <t>41L-ALL-143</t>
  </si>
  <si>
    <t>41M-ALL-146</t>
  </si>
  <si>
    <t>41R-ALL-131</t>
  </si>
  <si>
    <t>41R-ALL-392</t>
  </si>
  <si>
    <t>41R-ALL-418</t>
  </si>
  <si>
    <t>420-ALL-395</t>
  </si>
  <si>
    <t>421-ALL-199</t>
  </si>
  <si>
    <t>421-ALL-399</t>
  </si>
  <si>
    <t>421-ALL-413</t>
  </si>
  <si>
    <t>421-ALL-461</t>
  </si>
  <si>
    <t>422-ALL-188</t>
  </si>
  <si>
    <t>422-ALL-192</t>
  </si>
  <si>
    <t>422-ALL-196</t>
  </si>
  <si>
    <t>422-ALL-313</t>
  </si>
  <si>
    <t>422-ALL-394</t>
  </si>
  <si>
    <t>430-ALL-132</t>
  </si>
  <si>
    <t>430-ALL-145</t>
  </si>
  <si>
    <t>430-ALL-163</t>
  </si>
  <si>
    <t>430-ALL-166</t>
  </si>
  <si>
    <t>440-ALL-166</t>
  </si>
  <si>
    <t>440-ALL-188</t>
  </si>
  <si>
    <t>440-ALL-313</t>
  </si>
  <si>
    <t>440-ALL-331</t>
  </si>
  <si>
    <t>450-ALL-117</t>
  </si>
  <si>
    <t>450-ALL-125</t>
  </si>
  <si>
    <t>450-ALL-133</t>
  </si>
  <si>
    <t>450-ALL-327</t>
  </si>
  <si>
    <t>450-ALL-343</t>
  </si>
  <si>
    <t>450-ALL-523</t>
  </si>
  <si>
    <t>450-ALL-542</t>
  </si>
  <si>
    <t>460-ALL-121</t>
  </si>
  <si>
    <t>460-ALL-143</t>
  </si>
  <si>
    <t>460-ALL-172</t>
  </si>
  <si>
    <t>460-ALL-175</t>
  </si>
  <si>
    <t>460-ALL-317</t>
  </si>
  <si>
    <t>470-ALL-113</t>
  </si>
  <si>
    <t>470-ALL-332</t>
  </si>
  <si>
    <t>470-ALL-399</t>
  </si>
  <si>
    <t>470-ALL-472</t>
  </si>
  <si>
    <t>490-ALL-166</t>
  </si>
  <si>
    <t>490-ALL-314</t>
  </si>
  <si>
    <t>491-ALL-196</t>
  </si>
  <si>
    <t>491-ALL-541</t>
  </si>
  <si>
    <t>49D-ALL-131</t>
  </si>
  <si>
    <t>49D-ALL-395</t>
  </si>
  <si>
    <t>49F-ALL-542</t>
  </si>
  <si>
    <t>49G-ALL-317</t>
  </si>
  <si>
    <t>500-ALL-234</t>
  </si>
  <si>
    <t>500-ALL-235</t>
  </si>
  <si>
    <t>50Z-ALL-312</t>
  </si>
  <si>
    <t>510-ALL-148</t>
  </si>
  <si>
    <t>510-ALL-163</t>
  </si>
  <si>
    <t>510-ALL-166</t>
  </si>
  <si>
    <t>510-ALL-451</t>
  </si>
  <si>
    <t>51A-ALL-146</t>
  </si>
  <si>
    <t>51A-ALL-413</t>
  </si>
  <si>
    <t>51B-ALL-392</t>
  </si>
  <si>
    <t>520-ALL-162</t>
  </si>
  <si>
    <t>520-ALL-175</t>
  </si>
  <si>
    <t>520-ALL-325</t>
  </si>
  <si>
    <t>520-ALL-395</t>
  </si>
  <si>
    <t>520-ALL-399</t>
  </si>
  <si>
    <t>530-ALL-164</t>
  </si>
  <si>
    <t>530-ALL-184</t>
  </si>
  <si>
    <t>530-ALL-399</t>
  </si>
  <si>
    <t>540-ALL-144</t>
  </si>
  <si>
    <t>540-ALL-233</t>
  </si>
  <si>
    <t>540-ALL-333</t>
  </si>
  <si>
    <t>540-ALL-353</t>
  </si>
  <si>
    <t>540-ALL-395</t>
  </si>
  <si>
    <t>540-ALL-399</t>
  </si>
  <si>
    <t>54A-ALL-395</t>
  </si>
  <si>
    <t>54A-ALL-422</t>
  </si>
  <si>
    <t>550-ALL-189</t>
  </si>
  <si>
    <t>550-ALL-197</t>
  </si>
  <si>
    <t>550-ALL-351</t>
  </si>
  <si>
    <t>550-ALL-361</t>
  </si>
  <si>
    <t>550-ALL-399</t>
  </si>
  <si>
    <t>55A-ALL-333</t>
  </si>
  <si>
    <t>55B-ALL-192</t>
  </si>
  <si>
    <t>560-ALL-152</t>
  </si>
  <si>
    <t>560-ALL-184</t>
  </si>
  <si>
    <t>560-ALL-198</t>
  </si>
  <si>
    <t>580-ALL-152</t>
  </si>
  <si>
    <t>580-ALL-196</t>
  </si>
  <si>
    <t>580-ALL-313</t>
  </si>
  <si>
    <t>580-ALL-361</t>
  </si>
  <si>
    <t>580-ALL-423</t>
  </si>
  <si>
    <t>580-ALL-551</t>
  </si>
  <si>
    <t>58B-ALL-183</t>
  </si>
  <si>
    <t>590-ALL-135</t>
  </si>
  <si>
    <t>590-ALL-188</t>
  </si>
  <si>
    <t>590-ALL-532</t>
  </si>
  <si>
    <t>600-ALL-197</t>
  </si>
  <si>
    <t>60D-ALL-192</t>
  </si>
  <si>
    <t>60D-ALL-319</t>
  </si>
  <si>
    <t>60F-ALL-131</t>
  </si>
  <si>
    <t>60L-ALL-395</t>
  </si>
  <si>
    <t>60M-ALL-135</t>
  </si>
  <si>
    <t>60S-ALL-148</t>
  </si>
  <si>
    <t>60U-ALL-231</t>
  </si>
  <si>
    <t>60Z-ALL-121</t>
  </si>
  <si>
    <t>60Z-ALL-147</t>
  </si>
  <si>
    <t>61J-ALL-143</t>
  </si>
  <si>
    <t>61K-ALL-141</t>
  </si>
  <si>
    <t>61L-ALL-183</t>
  </si>
  <si>
    <t>61L-ALL-231</t>
  </si>
  <si>
    <t>61L-ALL-418</t>
  </si>
  <si>
    <t>61V-ALL-541</t>
  </si>
  <si>
    <t>62J-ALL-142</t>
  </si>
  <si>
    <t>62K-ALL-315</t>
  </si>
  <si>
    <t>630-ALL-165</t>
  </si>
  <si>
    <t>640-ALL-399</t>
  </si>
  <si>
    <t>64A-ALL-181</t>
  </si>
  <si>
    <t>650-ALL-189</t>
  </si>
  <si>
    <t>650-ALL-198</t>
  </si>
  <si>
    <t>650-ALL-333</t>
  </si>
  <si>
    <t>650-ALL-351</t>
  </si>
  <si>
    <t>650-ALL-399</t>
  </si>
  <si>
    <t>65A-ALL-532</t>
  </si>
  <si>
    <t>65G-ALL-113</t>
  </si>
  <si>
    <t>65G-ALL-142</t>
  </si>
  <si>
    <t>65G-ALL-239</t>
  </si>
  <si>
    <t>65G-ALL-314</t>
  </si>
  <si>
    <t>65Z-ALL-135</t>
  </si>
  <si>
    <t>65Z-ALL-198</t>
  </si>
  <si>
    <t>660-ALL-113</t>
  </si>
  <si>
    <t>660-ALL-116</t>
  </si>
  <si>
    <t>660-ALL-152</t>
  </si>
  <si>
    <t>660-ALL-175</t>
  </si>
  <si>
    <t>660-ALL-184</t>
  </si>
  <si>
    <t>660-ALL-232</t>
  </si>
  <si>
    <t>660-ALL-327</t>
  </si>
  <si>
    <t>660-ALL-415</t>
  </si>
  <si>
    <t>660-ALL-422</t>
  </si>
  <si>
    <t>670-ALL-184</t>
  </si>
  <si>
    <t>670-ALL-351</t>
  </si>
  <si>
    <t>680-ALL-399</t>
  </si>
  <si>
    <t>681-ALL-163</t>
  </si>
  <si>
    <t>681-ALL-351</t>
  </si>
  <si>
    <t>690-ALL-117</t>
  </si>
  <si>
    <t>690-ALL-395</t>
  </si>
  <si>
    <t>700-ALL-332</t>
  </si>
  <si>
    <t>700-ALL-395</t>
  </si>
  <si>
    <t>70A-ALL-231</t>
  </si>
  <si>
    <t>70A-ALL-312</t>
  </si>
  <si>
    <t>70A-ALL-423</t>
  </si>
  <si>
    <t>710-ALL-187</t>
  </si>
  <si>
    <t>710-ALL-233</t>
  </si>
  <si>
    <t>720-ALL-395</t>
  </si>
  <si>
    <t>730-ALL-113</t>
  </si>
  <si>
    <t>730-ALL-151</t>
  </si>
  <si>
    <t>730-ALL-184</t>
  </si>
  <si>
    <t>730-ALL-313</t>
  </si>
  <si>
    <t>73B-ALL-183</t>
  </si>
  <si>
    <t>740-ALL-117</t>
  </si>
  <si>
    <t>740-ALL-196</t>
  </si>
  <si>
    <t>740-ALL-351</t>
  </si>
  <si>
    <t>740-ALL-422</t>
  </si>
  <si>
    <t>74C-ALL-142</t>
  </si>
  <si>
    <t>750-ALL-133</t>
  </si>
  <si>
    <t>750-ALL-145</t>
  </si>
  <si>
    <t>750-ALL-188</t>
  </si>
  <si>
    <t>760-ALL-542</t>
  </si>
  <si>
    <t>761-ALL-113</t>
  </si>
  <si>
    <t>761-ALL-132</t>
  </si>
  <si>
    <t>761-ALL-196</t>
  </si>
  <si>
    <t>761-ALL-317</t>
  </si>
  <si>
    <t>770-ALL-148</t>
  </si>
  <si>
    <t>770-ALL-163</t>
  </si>
  <si>
    <t>770-ALL-395</t>
  </si>
  <si>
    <t>780-ALL-141</t>
  </si>
  <si>
    <t>780-ALL-184</t>
  </si>
  <si>
    <t>780-ALL-188</t>
  </si>
  <si>
    <t>780-ALL-326</t>
  </si>
  <si>
    <t>780-ALL-395</t>
  </si>
  <si>
    <t>780-ALL-522</t>
  </si>
  <si>
    <t>78C-ALL-462</t>
  </si>
  <si>
    <t>790-ALL-144</t>
  </si>
  <si>
    <t>790-ALL-188</t>
  </si>
  <si>
    <t>790-ALL-196</t>
  </si>
  <si>
    <t>790-ALL-332</t>
  </si>
  <si>
    <t>790-ALL-333</t>
  </si>
  <si>
    <t>79A-ALL-221</t>
  </si>
  <si>
    <t>79A-ALL-231</t>
  </si>
  <si>
    <t>800-ALL-313</t>
  </si>
  <si>
    <t>80C-ALL-114</t>
  </si>
  <si>
    <t>810-ALL-395</t>
  </si>
  <si>
    <t>810-ALL-415</t>
  </si>
  <si>
    <t>820-ALL-351</t>
  </si>
  <si>
    <t>821-ALL-333</t>
  </si>
  <si>
    <t>830-ALL-127</t>
  </si>
  <si>
    <t>830-ALL-196</t>
  </si>
  <si>
    <t>840-ALL-313</t>
  </si>
  <si>
    <t>861-ALL-472</t>
  </si>
  <si>
    <t>862-ALL-141</t>
  </si>
  <si>
    <t>870-ALL-196</t>
  </si>
  <si>
    <t>870-ALL-351</t>
  </si>
  <si>
    <t>870-ALL-394</t>
  </si>
  <si>
    <t>880-ALL-165</t>
  </si>
  <si>
    <t>880-ALL-399</t>
  </si>
  <si>
    <t>890-ALL-151</t>
  </si>
  <si>
    <t>890-ALL-395</t>
  </si>
  <si>
    <t>890-ALL-551</t>
  </si>
  <si>
    <t>900-ALL-189</t>
  </si>
  <si>
    <t>900-ALL-326</t>
  </si>
  <si>
    <t>900-ALL-399</t>
  </si>
  <si>
    <t>91B-ALL-153</t>
  </si>
  <si>
    <t>91B-ALL-352</t>
  </si>
  <si>
    <t>91B-ALL-414</t>
  </si>
  <si>
    <t>91B-ALL-541</t>
  </si>
  <si>
    <t>920-ALL-143</t>
  </si>
  <si>
    <t>920-ALL-166</t>
  </si>
  <si>
    <t>92V-ALL-461</t>
  </si>
  <si>
    <t>92Y-ALL-312</t>
  </si>
  <si>
    <t>930-ALL-167</t>
  </si>
  <si>
    <t>930-ALL-331</t>
  </si>
  <si>
    <t>930-ALL-395</t>
  </si>
  <si>
    <t>930-ALL-399</t>
  </si>
  <si>
    <t>93A-ALL-116</t>
  </si>
  <si>
    <t>93A-ALL-522</t>
  </si>
  <si>
    <t>93A-ALL-551</t>
  </si>
  <si>
    <t>93M-ALL-162</t>
  </si>
  <si>
    <t>93N-ALL-192</t>
  </si>
  <si>
    <t>93R-ALL-221</t>
  </si>
  <si>
    <t>93T-ALL-312</t>
  </si>
  <si>
    <t>940-ALL-167</t>
  </si>
  <si>
    <t>94Z-ALL-181</t>
  </si>
  <si>
    <t>95A-ALL-126</t>
  </si>
  <si>
    <t>95A-ALL-151</t>
  </si>
  <si>
    <t>960-ALL-233</t>
  </si>
  <si>
    <t>960-ALL-395</t>
  </si>
  <si>
    <t>960-ALL-413</t>
  </si>
  <si>
    <t>96C-ALL-413</t>
  </si>
  <si>
    <t>970-ALL-522</t>
  </si>
  <si>
    <t>990-ALL-317</t>
  </si>
  <si>
    <t>995-ALL-332</t>
  </si>
  <si>
    <t>995-ALL-343</t>
  </si>
  <si>
    <t>A05-ALL-311</t>
  </si>
  <si>
    <t>B95-ALL-171</t>
  </si>
  <si>
    <t>B95-ALL-451</t>
  </si>
  <si>
    <t>C18-ALL-314</t>
  </si>
  <si>
    <t>C37-ALL-153</t>
  </si>
  <si>
    <t>C37-ALL-232</t>
  </si>
  <si>
    <t>C39-ALL-333</t>
  </si>
  <si>
    <t>E29-ALL-221</t>
  </si>
  <si>
    <t>E29-ALL-418</t>
  </si>
  <si>
    <t>E30-ALL-233</t>
  </si>
  <si>
    <t>E31-ALL-141</t>
  </si>
  <si>
    <t>E31-ALL-221</t>
  </si>
  <si>
    <t>ALL-ALL-118</t>
  </si>
  <si>
    <t>ALL-ALL-395</t>
  </si>
  <si>
    <t>ALL-169-395</t>
  </si>
  <si>
    <t>ALL-170-395</t>
  </si>
  <si>
    <t>ALL-176-172</t>
  </si>
  <si>
    <t>ALL-176-175</t>
  </si>
  <si>
    <t>ALL-176-181</t>
  </si>
  <si>
    <t>ALL-176-191</t>
  </si>
  <si>
    <t>ALL-176-542</t>
  </si>
  <si>
    <t>ALL-177-133</t>
  </si>
  <si>
    <t>ALL-177-399</t>
  </si>
  <si>
    <t>ALL-181-118</t>
  </si>
  <si>
    <t>ALL-181-315</t>
  </si>
  <si>
    <t>ALL-182-144</t>
  </si>
  <si>
    <t>ALL-182-163</t>
  </si>
  <si>
    <t>ALL-183-188</t>
  </si>
  <si>
    <t>ALL-183-317</t>
  </si>
  <si>
    <t>ALL-183-343</t>
  </si>
  <si>
    <t>ALL-183-399</t>
  </si>
  <si>
    <t>ALL-184-172</t>
  </si>
  <si>
    <t>ALL-185-164</t>
  </si>
  <si>
    <t>ALL-185-542</t>
  </si>
  <si>
    <t>ALL-186-144</t>
  </si>
  <si>
    <t>ALL-187-163</t>
  </si>
  <si>
    <t>ALL-187-165</t>
  </si>
  <si>
    <t>ALL-187-181</t>
  </si>
  <si>
    <t>ALL-187-196</t>
  </si>
  <si>
    <t>ALL-187-418</t>
  </si>
  <si>
    <t>ALL-188-151</t>
  </si>
  <si>
    <t>ALL-188-172</t>
  </si>
  <si>
    <t>ALL-188-181</t>
  </si>
  <si>
    <t>ALL-188-196</t>
  </si>
  <si>
    <t>ALL-188-232</t>
  </si>
  <si>
    <t>ALL-188-332</t>
  </si>
  <si>
    <t>ALL-188-424</t>
  </si>
  <si>
    <t>ALL-188-472</t>
  </si>
  <si>
    <t>ALL-189-142</t>
  </si>
  <si>
    <t>ALL-189-166</t>
  </si>
  <si>
    <t>ALL-189-173</t>
  </si>
  <si>
    <t>ALL-189-313</t>
  </si>
  <si>
    <t>ALL-189-361</t>
  </si>
  <si>
    <t>ALL-189-399</t>
  </si>
  <si>
    <t>ALL-189-472</t>
  </si>
  <si>
    <t>ALL-190-166</t>
  </si>
  <si>
    <t>ALL-190-196</t>
  </si>
  <si>
    <t>ALL-194-162</t>
  </si>
  <si>
    <t>ALL-194-198</t>
  </si>
  <si>
    <t>ALL-194-472</t>
  </si>
  <si>
    <t>ALL-195-162</t>
  </si>
  <si>
    <t>ALL-195-472</t>
  </si>
  <si>
    <t>ALL-196-411</t>
  </si>
  <si>
    <t>ALL-201-311</t>
  </si>
  <si>
    <t>ALL-201-472</t>
  </si>
  <si>
    <t>ALL-202-171</t>
  </si>
  <si>
    <t>ALL-202-181</t>
  </si>
  <si>
    <t>ALL-202-315</t>
  </si>
  <si>
    <t>ALL-204-472</t>
  </si>
  <si>
    <t>ALL-205-399</t>
  </si>
  <si>
    <t>421-201</t>
  </si>
  <si>
    <t>930-202</t>
  </si>
  <si>
    <t>201-421</t>
  </si>
  <si>
    <t>202-930</t>
  </si>
  <si>
    <t>201-130</t>
  </si>
  <si>
    <t>201-140</t>
  </si>
  <si>
    <t>201-190</t>
  </si>
  <si>
    <t>201-210</t>
  </si>
  <si>
    <t>201-240</t>
  </si>
  <si>
    <t>201-260</t>
  </si>
  <si>
    <t>201-41M</t>
  </si>
  <si>
    <t>201-422</t>
  </si>
  <si>
    <t>201-49B</t>
  </si>
  <si>
    <t>201-49G</t>
  </si>
  <si>
    <t>201-500</t>
  </si>
  <si>
    <t>201-600</t>
  </si>
  <si>
    <t>201-60D</t>
  </si>
  <si>
    <t>201-63C</t>
  </si>
  <si>
    <t>201-670</t>
  </si>
  <si>
    <t>201-70A</t>
  </si>
  <si>
    <t>201-730</t>
  </si>
  <si>
    <t>201-740</t>
  </si>
  <si>
    <t>201-770</t>
  </si>
  <si>
    <t>201-800</t>
  </si>
  <si>
    <t>201-862</t>
  </si>
  <si>
    <t>201-88A</t>
  </si>
  <si>
    <t>201-92D</t>
  </si>
  <si>
    <t>201-92T</t>
  </si>
  <si>
    <t>201-960</t>
  </si>
  <si>
    <t>130-201</t>
  </si>
  <si>
    <t>140-201</t>
  </si>
  <si>
    <t>190-201</t>
  </si>
  <si>
    <t>210-201</t>
  </si>
  <si>
    <t>240-201</t>
  </si>
  <si>
    <t>260-201</t>
  </si>
  <si>
    <t>41M-201</t>
  </si>
  <si>
    <t>422-201</t>
  </si>
  <si>
    <t>49B-201</t>
  </si>
  <si>
    <t>49G-201</t>
  </si>
  <si>
    <t>500-201</t>
  </si>
  <si>
    <t>600-201</t>
  </si>
  <si>
    <t>60D-201</t>
  </si>
  <si>
    <t>63C-201</t>
  </si>
  <si>
    <t>670-201</t>
  </si>
  <si>
    <t>70A-201</t>
  </si>
  <si>
    <t>730-201</t>
  </si>
  <si>
    <t>740-201</t>
  </si>
  <si>
    <t>770-201</t>
  </si>
  <si>
    <t>800-201</t>
  </si>
  <si>
    <t>862-201</t>
  </si>
  <si>
    <t>88A-201</t>
  </si>
  <si>
    <t>92D-201</t>
  </si>
  <si>
    <t>92T-201</t>
  </si>
  <si>
    <t>960-201</t>
  </si>
  <si>
    <t>010-181-127</t>
  </si>
  <si>
    <t>010-183-333</t>
  </si>
  <si>
    <t>020-181-172</t>
  </si>
  <si>
    <t>050-181-333</t>
  </si>
  <si>
    <t>070-188-472</t>
  </si>
  <si>
    <t>10A-181-541</t>
  </si>
  <si>
    <t>110-189-171</t>
  </si>
  <si>
    <t>110-189-173</t>
  </si>
  <si>
    <t>110-189-199</t>
  </si>
  <si>
    <t>111-189-171</t>
  </si>
  <si>
    <t>111-189-199</t>
  </si>
  <si>
    <t>111-201-313</t>
  </si>
  <si>
    <t>120-189-171</t>
  </si>
  <si>
    <t>132-201-461</t>
  </si>
  <si>
    <t>13A-183-312</t>
  </si>
  <si>
    <t>140-183-411</t>
  </si>
  <si>
    <t>140-188-333</t>
  </si>
  <si>
    <t>150-188-392</t>
  </si>
  <si>
    <t>181-181-163</t>
  </si>
  <si>
    <t>181-181-472</t>
  </si>
  <si>
    <t>190-184-231</t>
  </si>
  <si>
    <t>190-184-312</t>
  </si>
  <si>
    <t>19A-193-311</t>
  </si>
  <si>
    <t>200-189-232</t>
  </si>
  <si>
    <t>200-189-392</t>
  </si>
  <si>
    <t>240-181-542</t>
  </si>
  <si>
    <t>240-181-551</t>
  </si>
  <si>
    <t>241-184-333</t>
  </si>
  <si>
    <t>241-185-472</t>
  </si>
  <si>
    <t>241-186-472</t>
  </si>
  <si>
    <t>260-181-314</t>
  </si>
  <si>
    <t>260-188-462</t>
  </si>
  <si>
    <t>260-189-312</t>
  </si>
  <si>
    <t>270-140-418</t>
  </si>
  <si>
    <t>270-140-462</t>
  </si>
  <si>
    <t>270-181-472</t>
  </si>
  <si>
    <t>270-189-472</t>
  </si>
  <si>
    <t>290-184-327</t>
  </si>
  <si>
    <t>300-184-472</t>
  </si>
  <si>
    <t>320-181-451</t>
  </si>
  <si>
    <t>320-191-392</t>
  </si>
  <si>
    <t>32K-183-121</t>
  </si>
  <si>
    <t>32L-181-311</t>
  </si>
  <si>
    <t>340-181-162</t>
  </si>
  <si>
    <t>340-184-472</t>
  </si>
  <si>
    <t>340-189-472</t>
  </si>
  <si>
    <t>340-192-472</t>
  </si>
  <si>
    <t>340-201-361</t>
  </si>
  <si>
    <t>34Z-181-312</t>
  </si>
  <si>
    <t>36C-189-183</t>
  </si>
  <si>
    <t>390-189-311</t>
  </si>
  <si>
    <t>390-205-148</t>
  </si>
  <si>
    <t>400-189-423</t>
  </si>
  <si>
    <t>410-189-171</t>
  </si>
  <si>
    <t>410-189-172</t>
  </si>
  <si>
    <t>41F-189-131</t>
  </si>
  <si>
    <t>41F-189-211</t>
  </si>
  <si>
    <t>41G-182-234</t>
  </si>
  <si>
    <t>41G-182-235</t>
  </si>
  <si>
    <t>41Q-202-462</t>
  </si>
  <si>
    <t>420-184-181</t>
  </si>
  <si>
    <t>420-184-221</t>
  </si>
  <si>
    <t>420-205-311</t>
  </si>
  <si>
    <t>421-201-361</t>
  </si>
  <si>
    <t>440-201-361</t>
  </si>
  <si>
    <t>450-184-351</t>
  </si>
  <si>
    <t>450-188-314</t>
  </si>
  <si>
    <t>460-181-162</t>
  </si>
  <si>
    <t>460-189-392</t>
  </si>
  <si>
    <t>470-181-164</t>
  </si>
  <si>
    <t>470-184-192</t>
  </si>
  <si>
    <t>470-184-211</t>
  </si>
  <si>
    <t>49B-181-121</t>
  </si>
  <si>
    <t>49B-201-192</t>
  </si>
  <si>
    <t>49B-201-211</t>
  </si>
  <si>
    <t>49B-201-221</t>
  </si>
  <si>
    <t>500-201-312</t>
  </si>
  <si>
    <t>500-201-333</t>
  </si>
  <si>
    <t>510-188-392</t>
  </si>
  <si>
    <t>530-189-151</t>
  </si>
  <si>
    <t>530-189-332</t>
  </si>
  <si>
    <t>55A-181-411</t>
  </si>
  <si>
    <t>560-183-331</t>
  </si>
  <si>
    <t>570-189-198</t>
  </si>
  <si>
    <t>570-189-211</t>
  </si>
  <si>
    <t>570-189-221</t>
  </si>
  <si>
    <t>580-201-211</t>
  </si>
  <si>
    <t>580-201-221</t>
  </si>
  <si>
    <t>580-201-411</t>
  </si>
  <si>
    <t>590-189-198</t>
  </si>
  <si>
    <t>600-184-331</t>
  </si>
  <si>
    <t>600-188-311</t>
  </si>
  <si>
    <t>630-189-472</t>
  </si>
  <si>
    <t>630-194-472</t>
  </si>
  <si>
    <t>640-181-413</t>
  </si>
  <si>
    <t>640-188-351</t>
  </si>
  <si>
    <t>64A-181-459</t>
  </si>
  <si>
    <t>650-195-162</t>
  </si>
  <si>
    <t>650-195-192</t>
  </si>
  <si>
    <t>660-194-394</t>
  </si>
  <si>
    <t>680-205-148</t>
  </si>
  <si>
    <t>680-205-211</t>
  </si>
  <si>
    <t>69A-181-311</t>
  </si>
  <si>
    <t>70A-182-462</t>
  </si>
  <si>
    <t>720-189-311</t>
  </si>
  <si>
    <t>740-188-392</t>
  </si>
  <si>
    <t>740-188-411</t>
  </si>
  <si>
    <t>740-188-461</t>
  </si>
  <si>
    <t>740-194-331</t>
  </si>
  <si>
    <t>740-204-332</t>
  </si>
  <si>
    <t>750-184-311</t>
  </si>
  <si>
    <t>760-188-411</t>
  </si>
  <si>
    <t>760-188-461</t>
  </si>
  <si>
    <t>760-189-472</t>
  </si>
  <si>
    <t>760-192-472</t>
  </si>
  <si>
    <t>780-181-184</t>
  </si>
  <si>
    <t>780-201-196</t>
  </si>
  <si>
    <t>780-201-211</t>
  </si>
  <si>
    <t>780-201-221</t>
  </si>
  <si>
    <t>780-201-313</t>
  </si>
  <si>
    <t>790-188-472</t>
  </si>
  <si>
    <t>790-189-472</t>
  </si>
  <si>
    <t>80C-192-311</t>
  </si>
  <si>
    <t>80C-193-311</t>
  </si>
  <si>
    <t>810-183-199</t>
  </si>
  <si>
    <t>810-183-231</t>
  </si>
  <si>
    <t>810-183-332</t>
  </si>
  <si>
    <t>810-183-344</t>
  </si>
  <si>
    <t>820-188-411</t>
  </si>
  <si>
    <t>850-181-167</t>
  </si>
  <si>
    <t>850-189-411</t>
  </si>
  <si>
    <t>860-189-472</t>
  </si>
  <si>
    <t>860-201-472</t>
  </si>
  <si>
    <t>88A-201-411</t>
  </si>
  <si>
    <t>900-188-192</t>
  </si>
  <si>
    <t>900-188-211</t>
  </si>
  <si>
    <t>900-188-221</t>
  </si>
  <si>
    <t>910-189-331</t>
  </si>
  <si>
    <t>920-188-196</t>
  </si>
  <si>
    <t>93A-181-162</t>
  </si>
  <si>
    <t>93A-181-326</t>
  </si>
  <si>
    <t>940-181-172</t>
  </si>
  <si>
    <t>970-188-333</t>
  </si>
  <si>
    <t>98B-189-311</t>
  </si>
  <si>
    <t>010-ALL-127</t>
  </si>
  <si>
    <t>020-ALL-172</t>
  </si>
  <si>
    <t>10A-ALL-541</t>
  </si>
  <si>
    <t>111-ALL-313</t>
  </si>
  <si>
    <t>181-ALL-163</t>
  </si>
  <si>
    <t>240-ALL-542</t>
  </si>
  <si>
    <t>240-ALL-551</t>
  </si>
  <si>
    <t>290-ALL-327</t>
  </si>
  <si>
    <t>320-ALL-451</t>
  </si>
  <si>
    <t>340-ALL-361</t>
  </si>
  <si>
    <t>390-ALL-148</t>
  </si>
  <si>
    <t>410-ALL-172</t>
  </si>
  <si>
    <t>41G-ALL-234</t>
  </si>
  <si>
    <t>41G-ALL-235</t>
  </si>
  <si>
    <t>421-ALL-361</t>
  </si>
  <si>
    <t>450-ALL-351</t>
  </si>
  <si>
    <t>460-ALL-162</t>
  </si>
  <si>
    <t>470-ALL-164</t>
  </si>
  <si>
    <t>560-ALL-331</t>
  </si>
  <si>
    <t>640-ALL-413</t>
  </si>
  <si>
    <t>64A-ALL-459</t>
  </si>
  <si>
    <t>680-ALL-148</t>
  </si>
  <si>
    <t>780-ALL-313</t>
  </si>
  <si>
    <t>850-ALL-167</t>
  </si>
  <si>
    <t>93A-ALL-162</t>
  </si>
  <si>
    <t>93A-ALL-326</t>
  </si>
  <si>
    <t>ALL-201-196</t>
  </si>
  <si>
    <t>ALL-201-313</t>
  </si>
  <si>
    <t>020-181-542</t>
  </si>
  <si>
    <t>060-188-411</t>
  </si>
  <si>
    <t>130-201-411</t>
  </si>
  <si>
    <t>130-201-461</t>
  </si>
  <si>
    <t>132-188-411</t>
  </si>
  <si>
    <t>132-201-332</t>
  </si>
  <si>
    <t>140-201-312</t>
  </si>
  <si>
    <t>140-201-411</t>
  </si>
  <si>
    <t>140-201-461</t>
  </si>
  <si>
    <t>160-188-461</t>
  </si>
  <si>
    <t>180-201-333</t>
  </si>
  <si>
    <t>230-188-459</t>
  </si>
  <si>
    <t>230-188-461</t>
  </si>
  <si>
    <t>230-189-331</t>
  </si>
  <si>
    <t>260-181-551</t>
  </si>
  <si>
    <t>260-189-411</t>
  </si>
  <si>
    <t>260-189-418</t>
  </si>
  <si>
    <t>290-188-411</t>
  </si>
  <si>
    <t>310-183-411</t>
  </si>
  <si>
    <t>310-188-351</t>
  </si>
  <si>
    <t>320-181-351</t>
  </si>
  <si>
    <t>340-188-311</t>
  </si>
  <si>
    <t>410-181-327</t>
  </si>
  <si>
    <t>430-188-459</t>
  </si>
  <si>
    <t>430-201-361</t>
  </si>
  <si>
    <t>430-201-411</t>
  </si>
  <si>
    <t>430-201-461</t>
  </si>
  <si>
    <t>430-201-462</t>
  </si>
  <si>
    <t>440-189-333</t>
  </si>
  <si>
    <t>440-201-461</t>
  </si>
  <si>
    <t>450-181-541</t>
  </si>
  <si>
    <t>500-201-311</t>
  </si>
  <si>
    <t>500-201-411</t>
  </si>
  <si>
    <t>550-188-311</t>
  </si>
  <si>
    <t>550-188-461</t>
  </si>
  <si>
    <t>580-189-411</t>
  </si>
  <si>
    <t>580-201-361</t>
  </si>
  <si>
    <t>600-188-411</t>
  </si>
  <si>
    <t>640-188-418</t>
  </si>
  <si>
    <t>680-188-333</t>
  </si>
  <si>
    <t>680-188-459</t>
  </si>
  <si>
    <t>710-183-418</t>
  </si>
  <si>
    <t>730-201-361</t>
  </si>
  <si>
    <t>740-184-411</t>
  </si>
  <si>
    <t>74Z-181-462</t>
  </si>
  <si>
    <t>760-188-311</t>
  </si>
  <si>
    <t>820-188-459</t>
  </si>
  <si>
    <t>860-181-542</t>
  </si>
  <si>
    <t>860-188-411</t>
  </si>
  <si>
    <t>861-189-411</t>
  </si>
  <si>
    <t>862-188-411</t>
  </si>
  <si>
    <t>900-188-333</t>
  </si>
  <si>
    <t>900-188-411</t>
  </si>
  <si>
    <t>920-184-411</t>
  </si>
  <si>
    <t>940-189-418</t>
  </si>
  <si>
    <t>132-ALL-332</t>
  </si>
  <si>
    <t>430-ALL-361</t>
  </si>
  <si>
    <t>430-ALL-459</t>
  </si>
  <si>
    <t>730-ALL-361</t>
  </si>
  <si>
    <t>198-060</t>
  </si>
  <si>
    <t>198-182</t>
  </si>
  <si>
    <t>198-270</t>
  </si>
  <si>
    <t>198-640</t>
  </si>
  <si>
    <t>198-710</t>
  </si>
  <si>
    <t>198-720</t>
  </si>
  <si>
    <t>198-800</t>
  </si>
  <si>
    <t>198-870</t>
  </si>
  <si>
    <t>198-880</t>
  </si>
  <si>
    <t>060-198</t>
  </si>
  <si>
    <t>182-198</t>
  </si>
  <si>
    <t>270-198</t>
  </si>
  <si>
    <t>640-198</t>
  </si>
  <si>
    <t>710-198</t>
  </si>
  <si>
    <t>720-198</t>
  </si>
  <si>
    <t>800-198</t>
  </si>
  <si>
    <t>870-198</t>
  </si>
  <si>
    <t>880-198</t>
  </si>
  <si>
    <t>040-189-131</t>
  </si>
  <si>
    <t>040-189-231</t>
  </si>
  <si>
    <t>060-198-353</t>
  </si>
  <si>
    <t>070-189-199</t>
  </si>
  <si>
    <t>080-181-162</t>
  </si>
  <si>
    <t>090-181-165</t>
  </si>
  <si>
    <t>090-184-192</t>
  </si>
  <si>
    <t>10A-181-422</t>
  </si>
  <si>
    <t>110-189-472</t>
  </si>
  <si>
    <t>110-201-472</t>
  </si>
  <si>
    <t>120-189-459</t>
  </si>
  <si>
    <t>130-189-183</t>
  </si>
  <si>
    <t>130-189-331</t>
  </si>
  <si>
    <t>13A-183-331</t>
  </si>
  <si>
    <t>182-198-353</t>
  </si>
  <si>
    <t>200-181-333</t>
  </si>
  <si>
    <t>220-189-459</t>
  </si>
  <si>
    <t>230-183-472</t>
  </si>
  <si>
    <t>230-189-472</t>
  </si>
  <si>
    <t>240-181-192</t>
  </si>
  <si>
    <t>241-181-167</t>
  </si>
  <si>
    <t>24B-191-418</t>
  </si>
  <si>
    <t>250-181-423</t>
  </si>
  <si>
    <t>260-205-148</t>
  </si>
  <si>
    <t>260-205-211</t>
  </si>
  <si>
    <t>260-205-221</t>
  </si>
  <si>
    <t>26B-140-418</t>
  </si>
  <si>
    <t>26B-181-121</t>
  </si>
  <si>
    <t>26B-181-146</t>
  </si>
  <si>
    <t>26B-181-311</t>
  </si>
  <si>
    <t>270-198-353</t>
  </si>
  <si>
    <t>292-181-472</t>
  </si>
  <si>
    <t>292-184-472</t>
  </si>
  <si>
    <t>292-185-472</t>
  </si>
  <si>
    <t>292-189-141</t>
  </si>
  <si>
    <t>292-189-151</t>
  </si>
  <si>
    <t>292-189-171</t>
  </si>
  <si>
    <t>292-189-173</t>
  </si>
  <si>
    <t>292-189-192</t>
  </si>
  <si>
    <t>32A-181-146</t>
  </si>
  <si>
    <t>32B-189-198</t>
  </si>
  <si>
    <t>32B-192-311</t>
  </si>
  <si>
    <t>32H-181-312</t>
  </si>
  <si>
    <t>32L-189-411</t>
  </si>
  <si>
    <t>32P-181-121</t>
  </si>
  <si>
    <t>32P-181-211</t>
  </si>
  <si>
    <t>32Q-183-131</t>
  </si>
  <si>
    <t>32Q-183-211</t>
  </si>
  <si>
    <t>330-188-196</t>
  </si>
  <si>
    <t>330-189-192</t>
  </si>
  <si>
    <t>340-201-192</t>
  </si>
  <si>
    <t>340-201-211</t>
  </si>
  <si>
    <t>340-201-221</t>
  </si>
  <si>
    <t>340-201-331</t>
  </si>
  <si>
    <t>340-201-461</t>
  </si>
  <si>
    <t>340-201-462</t>
  </si>
  <si>
    <t>360-184-472</t>
  </si>
  <si>
    <t>360-188-472</t>
  </si>
  <si>
    <t>360-189-472</t>
  </si>
  <si>
    <t>360-192-472</t>
  </si>
  <si>
    <t>36F-181-121</t>
  </si>
  <si>
    <t>36F-181-134</t>
  </si>
  <si>
    <t>390-181-319</t>
  </si>
  <si>
    <t>410-181-193</t>
  </si>
  <si>
    <t>410-195-333</t>
  </si>
  <si>
    <t>410-201-192</t>
  </si>
  <si>
    <t>41R-181-180</t>
  </si>
  <si>
    <t>420-184-211</t>
  </si>
  <si>
    <t>421-201-311</t>
  </si>
  <si>
    <t>422-181-135</t>
  </si>
  <si>
    <t>422-184-394</t>
  </si>
  <si>
    <t>440-181-532</t>
  </si>
  <si>
    <t>440-189-192</t>
  </si>
  <si>
    <t>440-201-192</t>
  </si>
  <si>
    <t>440-201-211</t>
  </si>
  <si>
    <t>440-201-221</t>
  </si>
  <si>
    <t>450-181-314</t>
  </si>
  <si>
    <t>450-188-192</t>
  </si>
  <si>
    <t>450-188-211</t>
  </si>
  <si>
    <t>470-189-331</t>
  </si>
  <si>
    <t>470-201-333</t>
  </si>
  <si>
    <t>490-183-472</t>
  </si>
  <si>
    <t>490-184-472</t>
  </si>
  <si>
    <t>490-188-472</t>
  </si>
  <si>
    <t>490-189-232</t>
  </si>
  <si>
    <t>490-189-311</t>
  </si>
  <si>
    <t>490-189-472</t>
  </si>
  <si>
    <t>490-192-472</t>
  </si>
  <si>
    <t>490-195-333</t>
  </si>
  <si>
    <t>490-195-472</t>
  </si>
  <si>
    <t>490-201-472</t>
  </si>
  <si>
    <t>491-188-472</t>
  </si>
  <si>
    <t>491-189-472</t>
  </si>
  <si>
    <t>49B-173-317</t>
  </si>
  <si>
    <t>49B-188-411</t>
  </si>
  <si>
    <t>49B-189-198</t>
  </si>
  <si>
    <t>49B-189-211</t>
  </si>
  <si>
    <t>49B-189-221</t>
  </si>
  <si>
    <t>49F-181-211</t>
  </si>
  <si>
    <t>49F-182-121</t>
  </si>
  <si>
    <t>49F-182-418</t>
  </si>
  <si>
    <t>500-184-131</t>
  </si>
  <si>
    <t>500-184-231</t>
  </si>
  <si>
    <t>500-184-234</t>
  </si>
  <si>
    <t>500-184-235</t>
  </si>
  <si>
    <t>500-201-181</t>
  </si>
  <si>
    <t>500-201-211</t>
  </si>
  <si>
    <t>500-201-221</t>
  </si>
  <si>
    <t>510-184-312</t>
  </si>
  <si>
    <t>510-188-351</t>
  </si>
  <si>
    <t>51A-181-151</t>
  </si>
  <si>
    <t>520-181-411</t>
  </si>
  <si>
    <t>520-189-192</t>
  </si>
  <si>
    <t>530-188-232</t>
  </si>
  <si>
    <t>53C-189-143</t>
  </si>
  <si>
    <t>540-140-311</t>
  </si>
  <si>
    <t>540-181-472</t>
  </si>
  <si>
    <t>540-188-472</t>
  </si>
  <si>
    <t>540-189-472</t>
  </si>
  <si>
    <t>540-195-472</t>
  </si>
  <si>
    <t>540-201-392</t>
  </si>
  <si>
    <t>560-181-361</t>
  </si>
  <si>
    <t>560-189-143</t>
  </si>
  <si>
    <t>560-192-311</t>
  </si>
  <si>
    <t>590-184-411</t>
  </si>
  <si>
    <t>600-184-184</t>
  </si>
  <si>
    <t>60M-182-143</t>
  </si>
  <si>
    <t>61M-189-191</t>
  </si>
  <si>
    <t>61Y-181-131</t>
  </si>
  <si>
    <t>61Y-181-142</t>
  </si>
  <si>
    <t>61Y-181-311</t>
  </si>
  <si>
    <t>620-204-180</t>
  </si>
  <si>
    <t>620-204-211</t>
  </si>
  <si>
    <t>640-181-199</t>
  </si>
  <si>
    <t>640-181-313</t>
  </si>
  <si>
    <t>640-198-353</t>
  </si>
  <si>
    <t>650-181-183</t>
  </si>
  <si>
    <t>650-188-411</t>
  </si>
  <si>
    <t>650-189-143</t>
  </si>
  <si>
    <t>660-181-187</t>
  </si>
  <si>
    <t>680-181-472</t>
  </si>
  <si>
    <t>680-188-472</t>
  </si>
  <si>
    <t>680-189-472</t>
  </si>
  <si>
    <t>68A-182-411</t>
  </si>
  <si>
    <t>68A-182-418</t>
  </si>
  <si>
    <t>68A-182-462</t>
  </si>
  <si>
    <t>690-184-392</t>
  </si>
  <si>
    <t>700-184-472</t>
  </si>
  <si>
    <t>700-192-472</t>
  </si>
  <si>
    <t>700-201-472</t>
  </si>
  <si>
    <t>70A-182-418</t>
  </si>
  <si>
    <t>70A-188-411</t>
  </si>
  <si>
    <t>70A-201-411</t>
  </si>
  <si>
    <t>710-198-353</t>
  </si>
  <si>
    <t>720-183-319</t>
  </si>
  <si>
    <t>720-198-353</t>
  </si>
  <si>
    <t>740-188-462</t>
  </si>
  <si>
    <t>740-189-311</t>
  </si>
  <si>
    <t>740-201-333</t>
  </si>
  <si>
    <t>740-201-392</t>
  </si>
  <si>
    <t>750-184-312</t>
  </si>
  <si>
    <t>760-184-319</t>
  </si>
  <si>
    <t>761-184-411</t>
  </si>
  <si>
    <t>761-189-199</t>
  </si>
  <si>
    <t>761-189-231</t>
  </si>
  <si>
    <t>761-189-331</t>
  </si>
  <si>
    <t>76A-189-143</t>
  </si>
  <si>
    <t>770-181-141</t>
  </si>
  <si>
    <t>770-188-462</t>
  </si>
  <si>
    <t>780-181-313</t>
  </si>
  <si>
    <t>780-181-413</t>
  </si>
  <si>
    <t>780-201-333</t>
  </si>
  <si>
    <t>790-181-196</t>
  </si>
  <si>
    <t>790-201-462</t>
  </si>
  <si>
    <t>800-198-353</t>
  </si>
  <si>
    <t>810-181-472</t>
  </si>
  <si>
    <t>830-189-331</t>
  </si>
  <si>
    <t>860-181-188</t>
  </si>
  <si>
    <t>860-181-199</t>
  </si>
  <si>
    <t>861-184-312</t>
  </si>
  <si>
    <t>862-202-121</t>
  </si>
  <si>
    <t>870-198-353</t>
  </si>
  <si>
    <t>880-198-353</t>
  </si>
  <si>
    <t>90B-182-462</t>
  </si>
  <si>
    <t>90B-188-411</t>
  </si>
  <si>
    <t>90C-181-142</t>
  </si>
  <si>
    <t>92B-193-418</t>
  </si>
  <si>
    <t>92M-181-312</t>
  </si>
  <si>
    <t>92N-182-462</t>
  </si>
  <si>
    <t>92T-189-131</t>
  </si>
  <si>
    <t>92T-189-211</t>
  </si>
  <si>
    <t>930-201-392</t>
  </si>
  <si>
    <t>93M-202-461</t>
  </si>
  <si>
    <t>93N-189-116</t>
  </si>
  <si>
    <t>93P-172-411</t>
  </si>
  <si>
    <t>960-189-198</t>
  </si>
  <si>
    <t>970-188-423</t>
  </si>
  <si>
    <t>970-189-411</t>
  </si>
  <si>
    <t>060-ALL-353</t>
  </si>
  <si>
    <t>080-ALL-162</t>
  </si>
  <si>
    <t>130-ALL-183</t>
  </si>
  <si>
    <t>13A-ALL-331</t>
  </si>
  <si>
    <t>182-ALL-353</t>
  </si>
  <si>
    <t>260-ALL-148</t>
  </si>
  <si>
    <t>26B-ALL-146</t>
  </si>
  <si>
    <t>270-ALL-353</t>
  </si>
  <si>
    <t>32B-ALL-198</t>
  </si>
  <si>
    <t>32H-ALL-312</t>
  </si>
  <si>
    <t>36F-ALL-134</t>
  </si>
  <si>
    <t>390-ALL-319</t>
  </si>
  <si>
    <t>422-ALL-135</t>
  </si>
  <si>
    <t>440-ALL-532</t>
  </si>
  <si>
    <t>49B-ALL-198</t>
  </si>
  <si>
    <t>49B-ALL-317</t>
  </si>
  <si>
    <t>51A-ALL-151</t>
  </si>
  <si>
    <t>53C-ALL-143</t>
  </si>
  <si>
    <t>540-ALL-472</t>
  </si>
  <si>
    <t>560-ALL-361</t>
  </si>
  <si>
    <t>60M-ALL-143</t>
  </si>
  <si>
    <t>61M-ALL-191</t>
  </si>
  <si>
    <t>61Y-ALL-142</t>
  </si>
  <si>
    <t>640-ALL-199</t>
  </si>
  <si>
    <t>640-ALL-313</t>
  </si>
  <si>
    <t>640-ALL-353</t>
  </si>
  <si>
    <t>710-ALL-353</t>
  </si>
  <si>
    <t>720-ALL-319</t>
  </si>
  <si>
    <t>720-ALL-353</t>
  </si>
  <si>
    <t>760-ALL-319</t>
  </si>
  <si>
    <t>761-ALL-199</t>
  </si>
  <si>
    <t>76A-ALL-143</t>
  </si>
  <si>
    <t>770-ALL-141</t>
  </si>
  <si>
    <t>780-ALL-413</t>
  </si>
  <si>
    <t>800-ALL-353</t>
  </si>
  <si>
    <t>860-ALL-188</t>
  </si>
  <si>
    <t>870-ALL-353</t>
  </si>
  <si>
    <t>880-ALL-353</t>
  </si>
  <si>
    <t>90C-ALL-142</t>
  </si>
  <si>
    <t>92M-ALL-312</t>
  </si>
  <si>
    <t>93N-ALL-116</t>
  </si>
  <si>
    <t>ALL-183-319</t>
  </si>
  <si>
    <t>010-188-461</t>
  </si>
  <si>
    <t>040-188-333</t>
  </si>
  <si>
    <t>060-181-423</t>
  </si>
  <si>
    <t>100-188-461</t>
  </si>
  <si>
    <t>110-188-411</t>
  </si>
  <si>
    <t>110-188-462</t>
  </si>
  <si>
    <t>130-194-411</t>
  </si>
  <si>
    <t>190-201-411</t>
  </si>
  <si>
    <t>200-181-459</t>
  </si>
  <si>
    <t>200-189-411</t>
  </si>
  <si>
    <t>270-188-451</t>
  </si>
  <si>
    <t>292-189-423</t>
  </si>
  <si>
    <t>320-188-311</t>
  </si>
  <si>
    <t>320-188-459</t>
  </si>
  <si>
    <t>421-181-462</t>
  </si>
  <si>
    <t>430-189-411</t>
  </si>
  <si>
    <t>440-181-461</t>
  </si>
  <si>
    <t>450-188-342</t>
  </si>
  <si>
    <t>460-188-411</t>
  </si>
  <si>
    <t>490-188-541</t>
  </si>
  <si>
    <t>540-140-462</t>
  </si>
  <si>
    <t>540-201-462</t>
  </si>
  <si>
    <t>550-188-333</t>
  </si>
  <si>
    <t>590-188-418</t>
  </si>
  <si>
    <t>590-188-541</t>
  </si>
  <si>
    <t>600-188-333</t>
  </si>
  <si>
    <t>660-188-411</t>
  </si>
  <si>
    <t>681-184-411</t>
  </si>
  <si>
    <t>681-184-462</t>
  </si>
  <si>
    <t>681-188-411</t>
  </si>
  <si>
    <t>710-188-461</t>
  </si>
  <si>
    <t>740-181-413</t>
  </si>
  <si>
    <t>760-188-459</t>
  </si>
  <si>
    <t>770-188-418</t>
  </si>
  <si>
    <t>770-201-411</t>
  </si>
  <si>
    <t>810-188-411</t>
  </si>
  <si>
    <t>810-188-462</t>
  </si>
  <si>
    <t>830-189-418</t>
  </si>
  <si>
    <t>860-188-461</t>
  </si>
  <si>
    <t>860-188-541</t>
  </si>
  <si>
    <t>862-188-333</t>
  </si>
  <si>
    <t>862-201-361</t>
  </si>
  <si>
    <t>862-201-462</t>
  </si>
  <si>
    <t>910-188-411</t>
  </si>
  <si>
    <t>930-181-541</t>
  </si>
  <si>
    <t>980-195-411</t>
  </si>
  <si>
    <t>060-ALL-423</t>
  </si>
  <si>
    <t>270-ALL-451</t>
  </si>
  <si>
    <t>590-ALL-541</t>
  </si>
  <si>
    <t>740-ALL-413</t>
  </si>
  <si>
    <t>862-ALL-333</t>
  </si>
  <si>
    <t>862-ALL-361</t>
  </si>
  <si>
    <t>930-ALL-541</t>
  </si>
  <si>
    <t>ALL-188-342</t>
  </si>
  <si>
    <t>ALL-188-451</t>
  </si>
  <si>
    <t>198-010</t>
  </si>
  <si>
    <t>198-050</t>
  </si>
  <si>
    <t>198-070</t>
  </si>
  <si>
    <t>198-080</t>
  </si>
  <si>
    <t>198-090</t>
  </si>
  <si>
    <t>198-110</t>
  </si>
  <si>
    <t>198-120</t>
  </si>
  <si>
    <t>198-132</t>
  </si>
  <si>
    <t>198-180</t>
  </si>
  <si>
    <t>198-181</t>
  </si>
  <si>
    <t>198-200</t>
  </si>
  <si>
    <t>198-220</t>
  </si>
  <si>
    <t>198-240</t>
  </si>
  <si>
    <t>198-290</t>
  </si>
  <si>
    <t>198-292</t>
  </si>
  <si>
    <t>198-300</t>
  </si>
  <si>
    <t>198-320</t>
  </si>
  <si>
    <t>198-330</t>
  </si>
  <si>
    <t>198-34B</t>
  </si>
  <si>
    <t>198-360</t>
  </si>
  <si>
    <t>198-380</t>
  </si>
  <si>
    <t>198-400</t>
  </si>
  <si>
    <t>198-41C</t>
  </si>
  <si>
    <t>198-421</t>
  </si>
  <si>
    <t>198-430</t>
  </si>
  <si>
    <t>198-440</t>
  </si>
  <si>
    <t>198-460</t>
  </si>
  <si>
    <t>198-470</t>
  </si>
  <si>
    <t>198-490</t>
  </si>
  <si>
    <t>198-530</t>
  </si>
  <si>
    <t>198-550</t>
  </si>
  <si>
    <t>198-570</t>
  </si>
  <si>
    <t>198-580</t>
  </si>
  <si>
    <t>198-61J</t>
  </si>
  <si>
    <t>198-630</t>
  </si>
  <si>
    <t>198-680</t>
  </si>
  <si>
    <t>198-69A</t>
  </si>
  <si>
    <t>198-730</t>
  </si>
  <si>
    <t>198-740</t>
  </si>
  <si>
    <t>198-760</t>
  </si>
  <si>
    <t>198-761</t>
  </si>
  <si>
    <t>198-770</t>
  </si>
  <si>
    <t>198-780</t>
  </si>
  <si>
    <t>198-810</t>
  </si>
  <si>
    <t>198-830</t>
  </si>
  <si>
    <t>198-840</t>
  </si>
  <si>
    <t>198-850</t>
  </si>
  <si>
    <t>198-860</t>
  </si>
  <si>
    <t>198-910</t>
  </si>
  <si>
    <t>198-950</t>
  </si>
  <si>
    <t>198-960</t>
  </si>
  <si>
    <t>198-990</t>
  </si>
  <si>
    <t>198-995</t>
  </si>
  <si>
    <t>010-198</t>
  </si>
  <si>
    <t>050-198</t>
  </si>
  <si>
    <t>070-198</t>
  </si>
  <si>
    <t>080-198</t>
  </si>
  <si>
    <t>090-198</t>
  </si>
  <si>
    <t>110-198</t>
  </si>
  <si>
    <t>120-198</t>
  </si>
  <si>
    <t>132-198</t>
  </si>
  <si>
    <t>180-198</t>
  </si>
  <si>
    <t>181-198</t>
  </si>
  <si>
    <t>200-198</t>
  </si>
  <si>
    <t>220-198</t>
  </si>
  <si>
    <t>240-198</t>
  </si>
  <si>
    <t>290-198</t>
  </si>
  <si>
    <t>292-198</t>
  </si>
  <si>
    <t>300-198</t>
  </si>
  <si>
    <t>320-198</t>
  </si>
  <si>
    <t>330-198</t>
  </si>
  <si>
    <t>34B-198</t>
  </si>
  <si>
    <t>360-198</t>
  </si>
  <si>
    <t>380-198</t>
  </si>
  <si>
    <t>400-198</t>
  </si>
  <si>
    <t>41C-198</t>
  </si>
  <si>
    <t>421-198</t>
  </si>
  <si>
    <t>430-198</t>
  </si>
  <si>
    <t>440-198</t>
  </si>
  <si>
    <t>460-198</t>
  </si>
  <si>
    <t>470-198</t>
  </si>
  <si>
    <t>490-198</t>
  </si>
  <si>
    <t>530-198</t>
  </si>
  <si>
    <t>550-198</t>
  </si>
  <si>
    <t>570-198</t>
  </si>
  <si>
    <t>580-198</t>
  </si>
  <si>
    <t>61J-198</t>
  </si>
  <si>
    <t>630-198</t>
  </si>
  <si>
    <t>680-198</t>
  </si>
  <si>
    <t>69A-198</t>
  </si>
  <si>
    <t>730-198</t>
  </si>
  <si>
    <t>740-198</t>
  </si>
  <si>
    <t>760-198</t>
  </si>
  <si>
    <t>761-198</t>
  </si>
  <si>
    <t>770-198</t>
  </si>
  <si>
    <t>780-198</t>
  </si>
  <si>
    <t>810-198</t>
  </si>
  <si>
    <t>830-198</t>
  </si>
  <si>
    <t>840-198</t>
  </si>
  <si>
    <t>850-198</t>
  </si>
  <si>
    <t>860-198</t>
  </si>
  <si>
    <t>910-198</t>
  </si>
  <si>
    <t>950-198</t>
  </si>
  <si>
    <t>960-198</t>
  </si>
  <si>
    <t>990-198</t>
  </si>
  <si>
    <t>995-198</t>
  </si>
  <si>
    <t>00A-189-198</t>
  </si>
  <si>
    <t>00A-189-211</t>
  </si>
  <si>
    <t>010-186-142</t>
  </si>
  <si>
    <t>010-188-392</t>
  </si>
  <si>
    <t>010-188-459</t>
  </si>
  <si>
    <t>020-188-121</t>
  </si>
  <si>
    <t>020-188-232</t>
  </si>
  <si>
    <t>020-204-180</t>
  </si>
  <si>
    <t>030-183-472</t>
  </si>
  <si>
    <t>030-185-472</t>
  </si>
  <si>
    <t>030-189-472</t>
  </si>
  <si>
    <t>040-181-184</t>
  </si>
  <si>
    <t>040-188-192</t>
  </si>
  <si>
    <t>040-188-198</t>
  </si>
  <si>
    <t>040-188-211</t>
  </si>
  <si>
    <t>040-188-221</t>
  </si>
  <si>
    <t>050-181-148</t>
  </si>
  <si>
    <t>050-181-196</t>
  </si>
  <si>
    <t>050-184-411</t>
  </si>
  <si>
    <t>050-188-392</t>
  </si>
  <si>
    <t>050-198-353</t>
  </si>
  <si>
    <t>060-181-198</t>
  </si>
  <si>
    <t>060-188-198</t>
  </si>
  <si>
    <t>060-188-211</t>
  </si>
  <si>
    <t>060-188-221</t>
  </si>
  <si>
    <t>060-188-232</t>
  </si>
  <si>
    <t>060-188-312</t>
  </si>
  <si>
    <t>070-198-353</t>
  </si>
  <si>
    <t>080-188-392</t>
  </si>
  <si>
    <t>080-198-353</t>
  </si>
  <si>
    <t>090-185-121</t>
  </si>
  <si>
    <t>090-185-184</t>
  </si>
  <si>
    <t>090-198-353</t>
  </si>
  <si>
    <t>09A-188-198</t>
  </si>
  <si>
    <t>09A-188-211</t>
  </si>
  <si>
    <t>09A-188-411</t>
  </si>
  <si>
    <t>09A-189-198</t>
  </si>
  <si>
    <t>09A-189-411</t>
  </si>
  <si>
    <t>100-181-191</t>
  </si>
  <si>
    <t>100-188-126</t>
  </si>
  <si>
    <t>100-188-211</t>
  </si>
  <si>
    <t>100-188-221</t>
  </si>
  <si>
    <t>100-188-392</t>
  </si>
  <si>
    <t>100-188-411</t>
  </si>
  <si>
    <t>100-194-392</t>
  </si>
  <si>
    <t>110-188-392</t>
  </si>
  <si>
    <t>110-189-331</t>
  </si>
  <si>
    <t>110-198-353</t>
  </si>
  <si>
    <t>110-198-392</t>
  </si>
  <si>
    <t>111-181-311</t>
  </si>
  <si>
    <t>111-188-333</t>
  </si>
  <si>
    <t>111-189-331</t>
  </si>
  <si>
    <t>120-188-392</t>
  </si>
  <si>
    <t>120-189-392</t>
  </si>
  <si>
    <t>120-189-423</t>
  </si>
  <si>
    <t>120-198-353</t>
  </si>
  <si>
    <t>130-181-192</t>
  </si>
  <si>
    <t>130-188-351</t>
  </si>
  <si>
    <t>130-194-392</t>
  </si>
  <si>
    <t>130-201-392</t>
  </si>
  <si>
    <t>132-188-142</t>
  </si>
  <si>
    <t>132-188-392</t>
  </si>
  <si>
    <t>132-189-472</t>
  </si>
  <si>
    <t>132-201-392</t>
  </si>
  <si>
    <t>13B-181-121</t>
  </si>
  <si>
    <t>13D-181-142</t>
  </si>
  <si>
    <t>13D-181-541</t>
  </si>
  <si>
    <t>140-183-394</t>
  </si>
  <si>
    <t>140-184-394</t>
  </si>
  <si>
    <t>140-188-394</t>
  </si>
  <si>
    <t>140-189-394</t>
  </si>
  <si>
    <t>140-190-394</t>
  </si>
  <si>
    <t>140-190-472</t>
  </si>
  <si>
    <t>140-198-394</t>
  </si>
  <si>
    <t>140-204-394</t>
  </si>
  <si>
    <t>150-181-459</t>
  </si>
  <si>
    <t>160-181-327</t>
  </si>
  <si>
    <t>160-184-472</t>
  </si>
  <si>
    <t>160-188-192</t>
  </si>
  <si>
    <t>160-188-392</t>
  </si>
  <si>
    <t>160-189-472</t>
  </si>
  <si>
    <t>160-194-472</t>
  </si>
  <si>
    <t>180-189-151</t>
  </si>
  <si>
    <t>180-189-171</t>
  </si>
  <si>
    <t>180-189-331</t>
  </si>
  <si>
    <t>180-198-353</t>
  </si>
  <si>
    <t>180-198-392</t>
  </si>
  <si>
    <t>181-181-126</t>
  </si>
  <si>
    <t>181-181-135</t>
  </si>
  <si>
    <t>181-198-353</t>
  </si>
  <si>
    <t>182-188-191</t>
  </si>
  <si>
    <t>182-188-192</t>
  </si>
  <si>
    <t>182-188-198</t>
  </si>
  <si>
    <t>182-188-211</t>
  </si>
  <si>
    <t>182-188-221</t>
  </si>
  <si>
    <t>182-188-392</t>
  </si>
  <si>
    <t>182-189-418</t>
  </si>
  <si>
    <t>190-184-232</t>
  </si>
  <si>
    <t>190-188-392</t>
  </si>
  <si>
    <t>190-188-418</t>
  </si>
  <si>
    <t>190-201-192</t>
  </si>
  <si>
    <t>190-201-211</t>
  </si>
  <si>
    <t>190-201-221</t>
  </si>
  <si>
    <t>190-201-232</t>
  </si>
  <si>
    <t>190-201-392</t>
  </si>
  <si>
    <t>200-181-146</t>
  </si>
  <si>
    <t>200-198-353</t>
  </si>
  <si>
    <t>210-181-423</t>
  </si>
  <si>
    <t>210-201-181</t>
  </si>
  <si>
    <t>210-201-211</t>
  </si>
  <si>
    <t>210-201-221</t>
  </si>
  <si>
    <t>210-201-392</t>
  </si>
  <si>
    <t>210-201-462</t>
  </si>
  <si>
    <t>220-181-188</t>
  </si>
  <si>
    <t>230-188-126</t>
  </si>
  <si>
    <t>230-188-211</t>
  </si>
  <si>
    <t>230-188-221</t>
  </si>
  <si>
    <t>230-188-232</t>
  </si>
  <si>
    <t>230-188-311</t>
  </si>
  <si>
    <t>230-188-333</t>
  </si>
  <si>
    <t>230-189-196</t>
  </si>
  <si>
    <t>230-194-392</t>
  </si>
  <si>
    <t>240-176-394</t>
  </si>
  <si>
    <t>240-177-394</t>
  </si>
  <si>
    <t>240-188-394</t>
  </si>
  <si>
    <t>240-189-394</t>
  </si>
  <si>
    <t>240-198-353</t>
  </si>
  <si>
    <t>241-181-232</t>
  </si>
  <si>
    <t>241-189-392</t>
  </si>
  <si>
    <t>250-181-117</t>
  </si>
  <si>
    <t>260-181-472</t>
  </si>
  <si>
    <t>260-183-472</t>
  </si>
  <si>
    <t>260-188-192</t>
  </si>
  <si>
    <t>260-188-198</t>
  </si>
  <si>
    <t>260-188-472</t>
  </si>
  <si>
    <t>26B-181-180</t>
  </si>
  <si>
    <t>26B-181-198</t>
  </si>
  <si>
    <t>26B-181-312</t>
  </si>
  <si>
    <t>26B-181-422</t>
  </si>
  <si>
    <t>26B-181-461</t>
  </si>
  <si>
    <t>270-181-172</t>
  </si>
  <si>
    <t>270-188-121</t>
  </si>
  <si>
    <t>270-188-171</t>
  </si>
  <si>
    <t>270-188-211</t>
  </si>
  <si>
    <t>270-188-221</t>
  </si>
  <si>
    <t>270-188-392</t>
  </si>
  <si>
    <t>27A-182-462</t>
  </si>
  <si>
    <t>280-188-221</t>
  </si>
  <si>
    <t>290-181-132</t>
  </si>
  <si>
    <t>290-185-472</t>
  </si>
  <si>
    <t>290-186-472</t>
  </si>
  <si>
    <t>290-189-472</t>
  </si>
  <si>
    <t>290-198-353</t>
  </si>
  <si>
    <t>290-198-392</t>
  </si>
  <si>
    <t>292-188-451</t>
  </si>
  <si>
    <t>300-181-392</t>
  </si>
  <si>
    <t>300-188-192</t>
  </si>
  <si>
    <t>300-188-211</t>
  </si>
  <si>
    <t>300-188-333</t>
  </si>
  <si>
    <t>300-198-353</t>
  </si>
  <si>
    <t>310-188-192</t>
  </si>
  <si>
    <t>320-181-122</t>
  </si>
  <si>
    <t>320-181-163</t>
  </si>
  <si>
    <t>320-188-198</t>
  </si>
  <si>
    <t>320-188-211</t>
  </si>
  <si>
    <t>320-188-221</t>
  </si>
  <si>
    <t>320-188-392</t>
  </si>
  <si>
    <t>32B-183-333</t>
  </si>
  <si>
    <t>32B-189-211</t>
  </si>
  <si>
    <t>32C-181-344</t>
  </si>
  <si>
    <t>32D-183-411</t>
  </si>
  <si>
    <t>32H-182-411</t>
  </si>
  <si>
    <t>32K-183-331</t>
  </si>
  <si>
    <t>32M-188-311</t>
  </si>
  <si>
    <t>32M-189-311</t>
  </si>
  <si>
    <t>32P-181-461</t>
  </si>
  <si>
    <t>32P-181-541</t>
  </si>
  <si>
    <t>330-181-126</t>
  </si>
  <si>
    <t>330-181-131</t>
  </si>
  <si>
    <t>330-188-351</t>
  </si>
  <si>
    <t>330-198-353</t>
  </si>
  <si>
    <t>340-188-192</t>
  </si>
  <si>
    <t>340-188-211</t>
  </si>
  <si>
    <t>340-188-462</t>
  </si>
  <si>
    <t>340-188-541</t>
  </si>
  <si>
    <t>340-189-192</t>
  </si>
  <si>
    <t>340-189-198</t>
  </si>
  <si>
    <t>340-189-211</t>
  </si>
  <si>
    <t>340-189-221</t>
  </si>
  <si>
    <t>340-189-232</t>
  </si>
  <si>
    <t>340-189-459</t>
  </si>
  <si>
    <t>340-195-131</t>
  </si>
  <si>
    <t>340-195-143</t>
  </si>
  <si>
    <t>340-195-184</t>
  </si>
  <si>
    <t>340-195-312</t>
  </si>
  <si>
    <t>340-195-333</t>
  </si>
  <si>
    <t>340-195-411</t>
  </si>
  <si>
    <t>350-183-196</t>
  </si>
  <si>
    <t>350-183-392</t>
  </si>
  <si>
    <t>350-188-392</t>
  </si>
  <si>
    <t>350-189-392</t>
  </si>
  <si>
    <t>360-184-331</t>
  </si>
  <si>
    <t>360-198-353</t>
  </si>
  <si>
    <t>36B-181-180</t>
  </si>
  <si>
    <t>370-188-192</t>
  </si>
  <si>
    <t>370-188-211</t>
  </si>
  <si>
    <t>370-188-221</t>
  </si>
  <si>
    <t>390-188-331</t>
  </si>
  <si>
    <t>390-188-392</t>
  </si>
  <si>
    <t>390-192-472</t>
  </si>
  <si>
    <t>390-195-472</t>
  </si>
  <si>
    <t>400-183-392</t>
  </si>
  <si>
    <t>400-198-353</t>
  </si>
  <si>
    <t>410-181-144</t>
  </si>
  <si>
    <t>410-181-145</t>
  </si>
  <si>
    <t>410-181-147</t>
  </si>
  <si>
    <t>410-181-152</t>
  </si>
  <si>
    <t>410-181-153</t>
  </si>
  <si>
    <t>410-181-171</t>
  </si>
  <si>
    <t>410-181-172</t>
  </si>
  <si>
    <t>410-189-173</t>
  </si>
  <si>
    <t>410-195-192</t>
  </si>
  <si>
    <t>410-195-311</t>
  </si>
  <si>
    <t>410-195-414</t>
  </si>
  <si>
    <t>410-195-418</t>
  </si>
  <si>
    <t>41C-188-135</t>
  </si>
  <si>
    <t>41C-188-211</t>
  </si>
  <si>
    <t>41C-189-311</t>
  </si>
  <si>
    <t>41J-189-411</t>
  </si>
  <si>
    <t>41N-182-143</t>
  </si>
  <si>
    <t>420-184-392</t>
  </si>
  <si>
    <t>421-183-131</t>
  </si>
  <si>
    <t>421-183-146</t>
  </si>
  <si>
    <t>421-183-211</t>
  </si>
  <si>
    <t>421-183-221</t>
  </si>
  <si>
    <t>421-198-353</t>
  </si>
  <si>
    <t>422-181-147</t>
  </si>
  <si>
    <t>422-184-198</t>
  </si>
  <si>
    <t>422-188-311</t>
  </si>
  <si>
    <t>422-195-394</t>
  </si>
  <si>
    <t>430-181-117</t>
  </si>
  <si>
    <t>430-181-146</t>
  </si>
  <si>
    <t>430-181-192</t>
  </si>
  <si>
    <t>430-181-199</t>
  </si>
  <si>
    <t>430-181-232</t>
  </si>
  <si>
    <t>430-181-332</t>
  </si>
  <si>
    <t>430-188-126</t>
  </si>
  <si>
    <t>430-188-211</t>
  </si>
  <si>
    <t>430-188-221</t>
  </si>
  <si>
    <t>430-188-351</t>
  </si>
  <si>
    <t>430-189-232</t>
  </si>
  <si>
    <t>430-198-353</t>
  </si>
  <si>
    <t>430-201-196</t>
  </si>
  <si>
    <t>430-201-211</t>
  </si>
  <si>
    <t>430-201-221</t>
  </si>
  <si>
    <t>430-201-392</t>
  </si>
  <si>
    <t>440-188-171</t>
  </si>
  <si>
    <t>440-188-211</t>
  </si>
  <si>
    <t>440-188-221</t>
  </si>
  <si>
    <t>440-188-311</t>
  </si>
  <si>
    <t>440-198-353</t>
  </si>
  <si>
    <t>440-201-392</t>
  </si>
  <si>
    <t>440-204-192</t>
  </si>
  <si>
    <t>440-204-221</t>
  </si>
  <si>
    <t>450-181-146</t>
  </si>
  <si>
    <t>470-188-192</t>
  </si>
  <si>
    <t>480-188-173</t>
  </si>
  <si>
    <t>480-188-211</t>
  </si>
  <si>
    <t>491-183-392</t>
  </si>
  <si>
    <t>491-189-392</t>
  </si>
  <si>
    <t>49B-201-411</t>
  </si>
  <si>
    <t>49E-188-411</t>
  </si>
  <si>
    <t>49F-181-411</t>
  </si>
  <si>
    <t>49G-181-142</t>
  </si>
  <si>
    <t>49G-181-311</t>
  </si>
  <si>
    <t>500-201-392</t>
  </si>
  <si>
    <t>510-188-198</t>
  </si>
  <si>
    <t>510-188-211</t>
  </si>
  <si>
    <t>510-188-221</t>
  </si>
  <si>
    <t>510-188-331</t>
  </si>
  <si>
    <t>510-201-192</t>
  </si>
  <si>
    <t>510-201-211</t>
  </si>
  <si>
    <t>510-201-221</t>
  </si>
  <si>
    <t>510-201-411</t>
  </si>
  <si>
    <t>510-204-361</t>
  </si>
  <si>
    <t>51A-181-121</t>
  </si>
  <si>
    <t>51A-181-221</t>
  </si>
  <si>
    <t>520-177-392</t>
  </si>
  <si>
    <t>520-181-126</t>
  </si>
  <si>
    <t>520-181-314</t>
  </si>
  <si>
    <t>530-188-192</t>
  </si>
  <si>
    <t>530-189-113</t>
  </si>
  <si>
    <t>530-189-131</t>
  </si>
  <si>
    <t>530-189-196</t>
  </si>
  <si>
    <t>530-198-353</t>
  </si>
  <si>
    <t>540-181-191</t>
  </si>
  <si>
    <t>550-188-126</t>
  </si>
  <si>
    <t>550-204-392</t>
  </si>
  <si>
    <t>55A-182-411</t>
  </si>
  <si>
    <t>560-181-144</t>
  </si>
  <si>
    <t>560-188-131</t>
  </si>
  <si>
    <t>560-204-361</t>
  </si>
  <si>
    <t>570-189-126</t>
  </si>
  <si>
    <t>570-189-142</t>
  </si>
  <si>
    <t>570-198-353</t>
  </si>
  <si>
    <t>580-181-117</t>
  </si>
  <si>
    <t>580-198-353</t>
  </si>
  <si>
    <t>580-201-192</t>
  </si>
  <si>
    <t>580-201-392</t>
  </si>
  <si>
    <t>590-188-126</t>
  </si>
  <si>
    <t>590-188-146</t>
  </si>
  <si>
    <t>590-188-392</t>
  </si>
  <si>
    <t>600-188-121</t>
  </si>
  <si>
    <t>600-188-131</t>
  </si>
  <si>
    <t>600-188-135</t>
  </si>
  <si>
    <t>600-188-142</t>
  </si>
  <si>
    <t>600-188-146</t>
  </si>
  <si>
    <t>600-188-151</t>
  </si>
  <si>
    <t>600-189-121</t>
  </si>
  <si>
    <t>60M-189-461</t>
  </si>
  <si>
    <t>60Z-171-319</t>
  </si>
  <si>
    <t>60Z-181-233</t>
  </si>
  <si>
    <t>610-181-392</t>
  </si>
  <si>
    <t>610-184-472</t>
  </si>
  <si>
    <t>610-185-472</t>
  </si>
  <si>
    <t>610-186-472</t>
  </si>
  <si>
    <t>610-188-472</t>
  </si>
  <si>
    <t>610-189-472</t>
  </si>
  <si>
    <t>61K-185-411</t>
  </si>
  <si>
    <t>61Q-189-143</t>
  </si>
  <si>
    <t>61X-193-311</t>
  </si>
  <si>
    <t>61Y-202-121</t>
  </si>
  <si>
    <t>61Y-202-211</t>
  </si>
  <si>
    <t>61Y-202-311</t>
  </si>
  <si>
    <t>61Y-202-461</t>
  </si>
  <si>
    <t>620-170-472</t>
  </si>
  <si>
    <t>620-176-472</t>
  </si>
  <si>
    <t>620-181-344</t>
  </si>
  <si>
    <t>620-194-472</t>
  </si>
  <si>
    <t>62J-188-116</t>
  </si>
  <si>
    <t>62J-188-121</t>
  </si>
  <si>
    <t>62J-189-116</t>
  </si>
  <si>
    <t>62J-189-143</t>
  </si>
  <si>
    <t>630-198-353</t>
  </si>
  <si>
    <t>63C-201-411</t>
  </si>
  <si>
    <t>640-183-311</t>
  </si>
  <si>
    <t>640-188-121</t>
  </si>
  <si>
    <t>640-188-211</t>
  </si>
  <si>
    <t>640-188-221</t>
  </si>
  <si>
    <t>640-188-331</t>
  </si>
  <si>
    <t>640-188-333</t>
  </si>
  <si>
    <t>640-188-392</t>
  </si>
  <si>
    <t>640-194-392</t>
  </si>
  <si>
    <t>64A-188-126</t>
  </si>
  <si>
    <t>64A-188-211</t>
  </si>
  <si>
    <t>65A-189-542</t>
  </si>
  <si>
    <t>660-188-311</t>
  </si>
  <si>
    <t>660-188-331</t>
  </si>
  <si>
    <t>66A-140-462</t>
  </si>
  <si>
    <t>670-184-333</t>
  </si>
  <si>
    <t>670-188-342</t>
  </si>
  <si>
    <t>670-201-392</t>
  </si>
  <si>
    <t>670-201-411</t>
  </si>
  <si>
    <t>680-188-171</t>
  </si>
  <si>
    <t>681-188-196</t>
  </si>
  <si>
    <t>681-188-211</t>
  </si>
  <si>
    <t>681-188-221</t>
  </si>
  <si>
    <t>681-188-351</t>
  </si>
  <si>
    <t>681-188-392</t>
  </si>
  <si>
    <t>681-188-459</t>
  </si>
  <si>
    <t>681-189-143</t>
  </si>
  <si>
    <t>690-188-411</t>
  </si>
  <si>
    <t>69A-188-192</t>
  </si>
  <si>
    <t>69A-188-211</t>
  </si>
  <si>
    <t>69A-188-221</t>
  </si>
  <si>
    <t>69A-198-353</t>
  </si>
  <si>
    <t>700-181-171</t>
  </si>
  <si>
    <t>700-189-418</t>
  </si>
  <si>
    <t>70A-181-451</t>
  </si>
  <si>
    <t>70A-188-192</t>
  </si>
  <si>
    <t>70A-188-211</t>
  </si>
  <si>
    <t>70A-188-333</t>
  </si>
  <si>
    <t>710-181-331</t>
  </si>
  <si>
    <t>710-183-392</t>
  </si>
  <si>
    <t>710-184-392</t>
  </si>
  <si>
    <t>710-188-191</t>
  </si>
  <si>
    <t>710-188-472</t>
  </si>
  <si>
    <t>710-189-392</t>
  </si>
  <si>
    <t>710-189-423</t>
  </si>
  <si>
    <t>710-201-392</t>
  </si>
  <si>
    <t>710-201-472</t>
  </si>
  <si>
    <t>720-188-192</t>
  </si>
  <si>
    <t>720-188-211</t>
  </si>
  <si>
    <t>720-188-221</t>
  </si>
  <si>
    <t>720-188-311</t>
  </si>
  <si>
    <t>720-188-392</t>
  </si>
  <si>
    <t>720-188-411</t>
  </si>
  <si>
    <t>730-198-353</t>
  </si>
  <si>
    <t>730-201-311</t>
  </si>
  <si>
    <t>730-201-331</t>
  </si>
  <si>
    <t>730-201-411</t>
  </si>
  <si>
    <t>730-201-461</t>
  </si>
  <si>
    <t>73B-182-418</t>
  </si>
  <si>
    <t>73B-182-461</t>
  </si>
  <si>
    <t>740-188-198</t>
  </si>
  <si>
    <t>740-188-211</t>
  </si>
  <si>
    <t>740-188-221</t>
  </si>
  <si>
    <t>74Z-181-311</t>
  </si>
  <si>
    <t>74Z-181-542</t>
  </si>
  <si>
    <t>750-184-392</t>
  </si>
  <si>
    <t>760-188-331</t>
  </si>
  <si>
    <t>760-188-333</t>
  </si>
  <si>
    <t>760-188-394</t>
  </si>
  <si>
    <t>760-198-353</t>
  </si>
  <si>
    <t>760-198-394</t>
  </si>
  <si>
    <t>761-181-333</t>
  </si>
  <si>
    <t>761-181-352</t>
  </si>
  <si>
    <t>761-181-361</t>
  </si>
  <si>
    <t>761-181-413</t>
  </si>
  <si>
    <t>761-184-312</t>
  </si>
  <si>
    <t>761-184-332</t>
  </si>
  <si>
    <t>761-184-394</t>
  </si>
  <si>
    <t>761-188-196</t>
  </si>
  <si>
    <t>761-188-394</t>
  </si>
  <si>
    <t>761-189-394</t>
  </si>
  <si>
    <t>770-181-188</t>
  </si>
  <si>
    <t>770-181-529</t>
  </si>
  <si>
    <t>770-188-126</t>
  </si>
  <si>
    <t>770-188-171</t>
  </si>
  <si>
    <t>770-188-173</t>
  </si>
  <si>
    <t>770-188-211</t>
  </si>
  <si>
    <t>770-188-221</t>
  </si>
  <si>
    <t>770-188-232</t>
  </si>
  <si>
    <t>770-189-423</t>
  </si>
  <si>
    <t>770-201-192</t>
  </si>
  <si>
    <t>770-201-211</t>
  </si>
  <si>
    <t>770-201-221</t>
  </si>
  <si>
    <t>770-201-361</t>
  </si>
  <si>
    <t>770-201-392</t>
  </si>
  <si>
    <t>770-205-392</t>
  </si>
  <si>
    <t>780-181-461</t>
  </si>
  <si>
    <t>780-181-472</t>
  </si>
  <si>
    <t>780-188-121</t>
  </si>
  <si>
    <t>780-188-211</t>
  </si>
  <si>
    <t>780-188-311</t>
  </si>
  <si>
    <t>780-189-331</t>
  </si>
  <si>
    <t>78B-182-542</t>
  </si>
  <si>
    <t>78C-189-126</t>
  </si>
  <si>
    <t>78C-189-211</t>
  </si>
  <si>
    <t>800-181-311</t>
  </si>
  <si>
    <t>800-192-311</t>
  </si>
  <si>
    <t>800-205-311</t>
  </si>
  <si>
    <t>810-188-198</t>
  </si>
  <si>
    <t>810-188-211</t>
  </si>
  <si>
    <t>810-188-221</t>
  </si>
  <si>
    <t>810-188-394</t>
  </si>
  <si>
    <t>810-189-181</t>
  </si>
  <si>
    <t>810-189-411</t>
  </si>
  <si>
    <t>810-198-353</t>
  </si>
  <si>
    <t>810-198-394</t>
  </si>
  <si>
    <t>81B-188-121</t>
  </si>
  <si>
    <t>81B-188-211</t>
  </si>
  <si>
    <t>81B-188-333</t>
  </si>
  <si>
    <t>81B-188-411</t>
  </si>
  <si>
    <t>820-188-192</t>
  </si>
  <si>
    <t>820-188-351</t>
  </si>
  <si>
    <t>821-181-361</t>
  </si>
  <si>
    <t>830-181-174</t>
  </si>
  <si>
    <t>840-198-353</t>
  </si>
  <si>
    <t>850-188-333</t>
  </si>
  <si>
    <t>850-198-353</t>
  </si>
  <si>
    <t>860-188-171</t>
  </si>
  <si>
    <t>860-188-392</t>
  </si>
  <si>
    <t>860-188-423</t>
  </si>
  <si>
    <t>860-198-353</t>
  </si>
  <si>
    <t>861-188-121</t>
  </si>
  <si>
    <t>861-188-211</t>
  </si>
  <si>
    <t>861-188-221</t>
  </si>
  <si>
    <t>861-188-459</t>
  </si>
  <si>
    <t>862-188-198</t>
  </si>
  <si>
    <t>862-188-211</t>
  </si>
  <si>
    <t>862-188-221</t>
  </si>
  <si>
    <t>862-188-392</t>
  </si>
  <si>
    <t>862-189-392</t>
  </si>
  <si>
    <t>862-202-392</t>
  </si>
  <si>
    <t>862-204-392</t>
  </si>
  <si>
    <t>870-184-392</t>
  </si>
  <si>
    <t>870-185-394</t>
  </si>
  <si>
    <t>87A-189-135</t>
  </si>
  <si>
    <t>87A-189-142</t>
  </si>
  <si>
    <t>87A-189-211</t>
  </si>
  <si>
    <t>890-181-196</t>
  </si>
  <si>
    <t>890-181-331</t>
  </si>
  <si>
    <t>890-188-221</t>
  </si>
  <si>
    <t>890-201-392</t>
  </si>
  <si>
    <t>900-181-313</t>
  </si>
  <si>
    <t>900-188-126</t>
  </si>
  <si>
    <t>900-188-131</t>
  </si>
  <si>
    <t>900-188-135</t>
  </si>
  <si>
    <t>900-188-171</t>
  </si>
  <si>
    <t>900-188-392</t>
  </si>
  <si>
    <t>900-188-418</t>
  </si>
  <si>
    <t>910-205-311</t>
  </si>
  <si>
    <t>91B-189-121</t>
  </si>
  <si>
    <t>91B-189-211</t>
  </si>
  <si>
    <t>91B-192-311</t>
  </si>
  <si>
    <t>920-181-196</t>
  </si>
  <si>
    <t>920-188-351</t>
  </si>
  <si>
    <t>920-189-199</t>
  </si>
  <si>
    <t>92D-201-361</t>
  </si>
  <si>
    <t>92D-201-411</t>
  </si>
  <si>
    <t>92W-202-418</t>
  </si>
  <si>
    <t>930-181-188</t>
  </si>
  <si>
    <t>930-188-394</t>
  </si>
  <si>
    <t>93A-181-142</t>
  </si>
  <si>
    <t>93A-181-198</t>
  </si>
  <si>
    <t>93Q-202-411</t>
  </si>
  <si>
    <t>940-181-121</t>
  </si>
  <si>
    <t>940-181-124</t>
  </si>
  <si>
    <t>940-181-126</t>
  </si>
  <si>
    <t>940-181-141</t>
  </si>
  <si>
    <t>940-188-171</t>
  </si>
  <si>
    <t>940-189-392</t>
  </si>
  <si>
    <t>950-181-151</t>
  </si>
  <si>
    <t>95A-181-418</t>
  </si>
  <si>
    <t>960-188-392</t>
  </si>
  <si>
    <t>960-198-353</t>
  </si>
  <si>
    <t>96C-189-121</t>
  </si>
  <si>
    <t>96C-189-211</t>
  </si>
  <si>
    <t>96F-181-461</t>
  </si>
  <si>
    <t>96F-189-121</t>
  </si>
  <si>
    <t>96F-189-211</t>
  </si>
  <si>
    <t>96F-192-311</t>
  </si>
  <si>
    <t>970-181-126</t>
  </si>
  <si>
    <t>970-184-131</t>
  </si>
  <si>
    <t>970-184-211</t>
  </si>
  <si>
    <t>970-184-221</t>
  </si>
  <si>
    <t>970-188-171</t>
  </si>
  <si>
    <t>970-188-192</t>
  </si>
  <si>
    <t>970-188-221</t>
  </si>
  <si>
    <t>980-184-198</t>
  </si>
  <si>
    <t>980-185-192</t>
  </si>
  <si>
    <t>980-185-472</t>
  </si>
  <si>
    <t>980-188-333</t>
  </si>
  <si>
    <t>980-188-351</t>
  </si>
  <si>
    <t>980-201-472</t>
  </si>
  <si>
    <t>98A-189-121</t>
  </si>
  <si>
    <t>98A-189-131</t>
  </si>
  <si>
    <t>98A-189-211</t>
  </si>
  <si>
    <t>98A-192-311</t>
  </si>
  <si>
    <t>990-181-151</t>
  </si>
  <si>
    <t>990-188-171</t>
  </si>
  <si>
    <t>990-188-198</t>
  </si>
  <si>
    <t>990-188-211</t>
  </si>
  <si>
    <t>990-188-221</t>
  </si>
  <si>
    <t>990-188-351</t>
  </si>
  <si>
    <t>990-198-353</t>
  </si>
  <si>
    <t>995-198-353</t>
  </si>
  <si>
    <t>040-ALL-184</t>
  </si>
  <si>
    <t>050-ALL-196</t>
  </si>
  <si>
    <t>050-ALL-353</t>
  </si>
  <si>
    <t>070-ALL-353</t>
  </si>
  <si>
    <t>080-ALL-353</t>
  </si>
  <si>
    <t>090-ALL-353</t>
  </si>
  <si>
    <t>100-ALL-191</t>
  </si>
  <si>
    <t>110-ALL-353</t>
  </si>
  <si>
    <t>120-ALL-353</t>
  </si>
  <si>
    <t>130-ALL-351</t>
  </si>
  <si>
    <t>13D-ALL-541</t>
  </si>
  <si>
    <t>160-ALL-327</t>
  </si>
  <si>
    <t>180-ALL-353</t>
  </si>
  <si>
    <t>181-ALL-353</t>
  </si>
  <si>
    <t>182-ALL-191</t>
  </si>
  <si>
    <t>200-ALL-353</t>
  </si>
  <si>
    <t>220-ALL-188</t>
  </si>
  <si>
    <t>230-ALL-196</t>
  </si>
  <si>
    <t>240-ALL-353</t>
  </si>
  <si>
    <t>260-ALL-472</t>
  </si>
  <si>
    <t>26B-ALL-198</t>
  </si>
  <si>
    <t>26B-ALL-312</t>
  </si>
  <si>
    <t>26B-ALL-422</t>
  </si>
  <si>
    <t>26B-ALL-461</t>
  </si>
  <si>
    <t>270-ALL-172</t>
  </si>
  <si>
    <t>290-ALL-132</t>
  </si>
  <si>
    <t>292-ALL-451</t>
  </si>
  <si>
    <t>300-ALL-353</t>
  </si>
  <si>
    <t>320-ALL-122</t>
  </si>
  <si>
    <t>32B-ALL-333</t>
  </si>
  <si>
    <t>32K-ALL-331</t>
  </si>
  <si>
    <t>32P-ALL-541</t>
  </si>
  <si>
    <t>330-ALL-351</t>
  </si>
  <si>
    <t>330-ALL-353</t>
  </si>
  <si>
    <t>360-ALL-353</t>
  </si>
  <si>
    <t>400-ALL-353</t>
  </si>
  <si>
    <t>410-ALL-147</t>
  </si>
  <si>
    <t>410-ALL-152</t>
  </si>
  <si>
    <t>41N-ALL-143</t>
  </si>
  <si>
    <t>421-ALL-353</t>
  </si>
  <si>
    <t>430-ALL-232</t>
  </si>
  <si>
    <t>430-ALL-332</t>
  </si>
  <si>
    <t>430-ALL-353</t>
  </si>
  <si>
    <t>440-ALL-353</t>
  </si>
  <si>
    <t>49G-ALL-142</t>
  </si>
  <si>
    <t>510-ALL-361</t>
  </si>
  <si>
    <t>520-ALL-314</t>
  </si>
  <si>
    <t>530-ALL-353</t>
  </si>
  <si>
    <t>570-ALL-353</t>
  </si>
  <si>
    <t>580-ALL-117</t>
  </si>
  <si>
    <t>580-ALL-353</t>
  </si>
  <si>
    <t>60M-ALL-461</t>
  </si>
  <si>
    <t>60Z-ALL-233</t>
  </si>
  <si>
    <t>60Z-ALL-319</t>
  </si>
  <si>
    <t>61Q-ALL-143</t>
  </si>
  <si>
    <t>61Y-ALL-461</t>
  </si>
  <si>
    <t>620-ALL-344</t>
  </si>
  <si>
    <t>62J-ALL-116</t>
  </si>
  <si>
    <t>62J-ALL-143</t>
  </si>
  <si>
    <t>630-ALL-353</t>
  </si>
  <si>
    <t>65A-ALL-542</t>
  </si>
  <si>
    <t>681-ALL-196</t>
  </si>
  <si>
    <t>69A-ALL-353</t>
  </si>
  <si>
    <t>70A-ALL-333</t>
  </si>
  <si>
    <t>70A-ALL-451</t>
  </si>
  <si>
    <t>730-ALL-353</t>
  </si>
  <si>
    <t>74Z-ALL-542</t>
  </si>
  <si>
    <t>761-ALL-352</t>
  </si>
  <si>
    <t>761-ALL-361</t>
  </si>
  <si>
    <t>770-ALL-361</t>
  </si>
  <si>
    <t>770-ALL-529</t>
  </si>
  <si>
    <t>780-ALL-472</t>
  </si>
  <si>
    <t>78B-ALL-542</t>
  </si>
  <si>
    <t>78C-ALL-126</t>
  </si>
  <si>
    <t>810-ALL-353</t>
  </si>
  <si>
    <t>81B-ALL-333</t>
  </si>
  <si>
    <t>821-ALL-361</t>
  </si>
  <si>
    <t>840-ALL-353</t>
  </si>
  <si>
    <t>850-ALL-333</t>
  </si>
  <si>
    <t>850-ALL-353</t>
  </si>
  <si>
    <t>860-ALL-353</t>
  </si>
  <si>
    <t>87A-ALL-135</t>
  </si>
  <si>
    <t>87A-ALL-142</t>
  </si>
  <si>
    <t>890-ALL-196</t>
  </si>
  <si>
    <t>900-ALL-313</t>
  </si>
  <si>
    <t>92D-ALL-361</t>
  </si>
  <si>
    <t>930-ALL-188</t>
  </si>
  <si>
    <t>940-ALL-141</t>
  </si>
  <si>
    <t>950-ALL-151</t>
  </si>
  <si>
    <t>960-ALL-353</t>
  </si>
  <si>
    <t>980-ALL-351</t>
  </si>
  <si>
    <t>990-ALL-353</t>
  </si>
  <si>
    <t>995-ALL-353</t>
  </si>
  <si>
    <t>ALL-185-394</t>
  </si>
  <si>
    <t>ALL-188-135</t>
  </si>
  <si>
    <t>ALL-188-142</t>
  </si>
  <si>
    <t>ALL-190-394</t>
  </si>
  <si>
    <t>ALL-190-472</t>
  </si>
  <si>
    <t>ALL-195-414</t>
  </si>
  <si>
    <t>ALL-202-392</t>
  </si>
  <si>
    <t>FY 2024 
YTD Expenditures</t>
  </si>
  <si>
    <t>FY 2024
 YTD Expenditures</t>
  </si>
  <si>
    <t xml:space="preserve">FY 2024 
YTD Expenditures </t>
  </si>
  <si>
    <t>ESSER II PRCs (171-178) ended FY2024</t>
  </si>
  <si>
    <t>This file provides information on Covid related expenditures for each PSU (Public School Unit). Expenditures in this file are for state and federal funds only - report does not include local expenditures. This report covers school years 2019-2020, 2020-2021, 2021-2022, 2022-2023, 2023-2024, and 2024-2025 Year to Date (YTD).</t>
  </si>
  <si>
    <t>Expenditures for FY2020, FY2021, FY2022, FY2023, FY2024 are based on JHA Data Files.</t>
  </si>
  <si>
    <t>ALL-188-177</t>
  </si>
  <si>
    <t>ALL-188-239</t>
  </si>
  <si>
    <t>170-181-418</t>
  </si>
  <si>
    <t>74Z-181-418</t>
  </si>
  <si>
    <t>74Z-ALL-418</t>
  </si>
  <si>
    <t>ALL-183-184</t>
  </si>
  <si>
    <t>ALL-188-175</t>
  </si>
  <si>
    <t>ALL-188-199</t>
  </si>
  <si>
    <t>ALL-201-171</t>
  </si>
  <si>
    <t>ALL-202-196</t>
  </si>
  <si>
    <t>LEA PRC Expenditures as of FY24</t>
  </si>
  <si>
    <t>LEA PRC Object Code Detail as of FY24</t>
  </si>
  <si>
    <t>Allotment Vs Expenditures as of FY24</t>
  </si>
  <si>
    <t>190-201-361</t>
  </si>
  <si>
    <t>202-41B</t>
  </si>
  <si>
    <t>660-195-411</t>
  </si>
  <si>
    <t>ALL-184-471</t>
  </si>
  <si>
    <t>ALL-195-191</t>
  </si>
  <si>
    <t>ALL-195-332</t>
  </si>
  <si>
    <t>ALL-202-235</t>
  </si>
  <si>
    <t>ALL-202-312</t>
  </si>
  <si>
    <t>41B-202</t>
  </si>
  <si>
    <t>210-201-411</t>
  </si>
  <si>
    <t>420-195-411</t>
  </si>
  <si>
    <t>650-184-331</t>
  </si>
  <si>
    <t>690-184-311</t>
  </si>
  <si>
    <t>750-184-411</t>
  </si>
  <si>
    <t>761-198-394</t>
  </si>
  <si>
    <t>800-191-311</t>
  </si>
  <si>
    <t>960-189-331</t>
  </si>
  <si>
    <t>ALL-202-414</t>
  </si>
  <si>
    <t>FY2020, FY2021, FY2022, FY2023, 2024 &amp; FY2025</t>
  </si>
  <si>
    <t>198-209</t>
  </si>
  <si>
    <t>209-198</t>
  </si>
  <si>
    <t>209-ALL</t>
  </si>
  <si>
    <t>650-188-459</t>
  </si>
  <si>
    <t>ESSER III PRCs (181-206) ended 9/30/24 and are in a Liquidation Period</t>
  </si>
  <si>
    <t>00A-183-351</t>
  </si>
  <si>
    <t>00B-184-411</t>
  </si>
  <si>
    <t>09B-181-461</t>
  </si>
  <si>
    <t>09B-181-462</t>
  </si>
  <si>
    <t>13B-183-462</t>
  </si>
  <si>
    <t>13D-181-312</t>
  </si>
  <si>
    <t>19C-182-411</t>
  </si>
  <si>
    <t>19C-189-198</t>
  </si>
  <si>
    <t>19C-189-211</t>
  </si>
  <si>
    <t>23A-183-312</t>
  </si>
  <si>
    <t>24B-188-462</t>
  </si>
  <si>
    <t>26B-181-113</t>
  </si>
  <si>
    <t>26B-181-171</t>
  </si>
  <si>
    <t>26B-181-345</t>
  </si>
  <si>
    <t>26B-181-415</t>
  </si>
  <si>
    <t>26B-181-418</t>
  </si>
  <si>
    <t>26B-181-459</t>
  </si>
  <si>
    <t>26B-189-411</t>
  </si>
  <si>
    <t>26B-189-418</t>
  </si>
  <si>
    <t>27A-182-121</t>
  </si>
  <si>
    <t>32A-188-142</t>
  </si>
  <si>
    <t>32D-181-135</t>
  </si>
  <si>
    <t>32M-189-418</t>
  </si>
  <si>
    <t>32P-181-180</t>
  </si>
  <si>
    <t>32P-181-192</t>
  </si>
  <si>
    <t>32P-181-413</t>
  </si>
  <si>
    <t>32P-181-542</t>
  </si>
  <si>
    <t>32Q-188-311</t>
  </si>
  <si>
    <t>32Q-189-311</t>
  </si>
  <si>
    <t>34B-181-121</t>
  </si>
  <si>
    <t>34B-181-231</t>
  </si>
  <si>
    <t>34B-198-353</t>
  </si>
  <si>
    <t>34D-181-135</t>
  </si>
  <si>
    <t>34D-181-239</t>
  </si>
  <si>
    <t>34D-181-459</t>
  </si>
  <si>
    <t>34D-188-211</t>
  </si>
  <si>
    <t>34D-188-231</t>
  </si>
  <si>
    <t>34D-188-239</t>
  </si>
  <si>
    <t>34D-188-411</t>
  </si>
  <si>
    <t>34F-181-162</t>
  </si>
  <si>
    <t>34F-181-183</t>
  </si>
  <si>
    <t>34F-181-311</t>
  </si>
  <si>
    <t>34Z-181-418</t>
  </si>
  <si>
    <t>36C-188-116</t>
  </si>
  <si>
    <t>36C-188-151</t>
  </si>
  <si>
    <t>41B-182-135</t>
  </si>
  <si>
    <t>41B-182-229</t>
  </si>
  <si>
    <t>41B-182-235</t>
  </si>
  <si>
    <t>41B-202-235</t>
  </si>
  <si>
    <t>41B-202-461</t>
  </si>
  <si>
    <t>41B-202-462</t>
  </si>
  <si>
    <t>41C-189-411</t>
  </si>
  <si>
    <t>41C-198-353</t>
  </si>
  <si>
    <t>41D-181-131</t>
  </si>
  <si>
    <t>41D-181-141</t>
  </si>
  <si>
    <t>41D-181-143</t>
  </si>
  <si>
    <t>41D-181-162</t>
  </si>
  <si>
    <t>41D-181-221</t>
  </si>
  <si>
    <t>41D-181-232</t>
  </si>
  <si>
    <t>41D-181-233</t>
  </si>
  <si>
    <t>41D-181-235</t>
  </si>
  <si>
    <t>41K-188-121</t>
  </si>
  <si>
    <t>41K-188-211</t>
  </si>
  <si>
    <t>41K-188-418</t>
  </si>
  <si>
    <t>41L-181-162</t>
  </si>
  <si>
    <t>41L-202-461</t>
  </si>
  <si>
    <t>41M-189-198</t>
  </si>
  <si>
    <t>41M-189-211</t>
  </si>
  <si>
    <t>41M-189-231</t>
  </si>
  <si>
    <t>41M-192-311</t>
  </si>
  <si>
    <t>41M-201-192</t>
  </si>
  <si>
    <t>41M-201-211</t>
  </si>
  <si>
    <t>41M-201-311</t>
  </si>
  <si>
    <t>41M-201-411</t>
  </si>
  <si>
    <t>41M-201-462</t>
  </si>
  <si>
    <t>41R-181-162</t>
  </si>
  <si>
    <t>49B-189-411</t>
  </si>
  <si>
    <t>49B-201-331</t>
  </si>
  <si>
    <t>49B-201-461</t>
  </si>
  <si>
    <t>49E-188-418</t>
  </si>
  <si>
    <t>49E-189-418</t>
  </si>
  <si>
    <t>51B-182-121</t>
  </si>
  <si>
    <t>51B-182-162</t>
  </si>
  <si>
    <t>51B-182-183</t>
  </si>
  <si>
    <t>51B-182-211</t>
  </si>
  <si>
    <t>51B-182-221</t>
  </si>
  <si>
    <t>51B-182-229</t>
  </si>
  <si>
    <t>51B-182-231</t>
  </si>
  <si>
    <t>51B-182-232</t>
  </si>
  <si>
    <t>51B-182-233</t>
  </si>
  <si>
    <t>51B-182-235</t>
  </si>
  <si>
    <t>51B-182-418</t>
  </si>
  <si>
    <t>51B-202-461</t>
  </si>
  <si>
    <t>53C-189-411</t>
  </si>
  <si>
    <t>55A-188-311</t>
  </si>
  <si>
    <t>55A-188-312</t>
  </si>
  <si>
    <t>55A-188-411</t>
  </si>
  <si>
    <t>55A-188-459</t>
  </si>
  <si>
    <t>55B-181-418</t>
  </si>
  <si>
    <t>60D-182-126</t>
  </si>
  <si>
    <t>60G-181-180</t>
  </si>
  <si>
    <t>60G-181-312</t>
  </si>
  <si>
    <t>60G-182-121</t>
  </si>
  <si>
    <t>60G-182-135</t>
  </si>
  <si>
    <t>60G-182-183</t>
  </si>
  <si>
    <t>60G-182-211</t>
  </si>
  <si>
    <t>60G-182-221</t>
  </si>
  <si>
    <t>60G-182-229</t>
  </si>
  <si>
    <t>60G-182-232</t>
  </si>
  <si>
    <t>60G-182-233</t>
  </si>
  <si>
    <t>60G-182-235</t>
  </si>
  <si>
    <t>60J-189-411</t>
  </si>
  <si>
    <t>60N-181-551</t>
  </si>
  <si>
    <t>60U-181-462</t>
  </si>
  <si>
    <t>61M-188-113</t>
  </si>
  <si>
    <t>61M-188-121</t>
  </si>
  <si>
    <t>61M-188-191</t>
  </si>
  <si>
    <t>61M-188-211</t>
  </si>
  <si>
    <t>61N-189-198</t>
  </si>
  <si>
    <t>61N-202-411</t>
  </si>
  <si>
    <t>61R-181-183</t>
  </si>
  <si>
    <t>61R-181-229</t>
  </si>
  <si>
    <t>61R-181-311</t>
  </si>
  <si>
    <t>61V-181-411</t>
  </si>
  <si>
    <t>61Y-181-198</t>
  </si>
  <si>
    <t>61Y-181-541</t>
  </si>
  <si>
    <t>62J-188-231</t>
  </si>
  <si>
    <t>63C-201-192</t>
  </si>
  <si>
    <t>63C-201-311</t>
  </si>
  <si>
    <t>63C-201-462</t>
  </si>
  <si>
    <t>65Z-181-126</t>
  </si>
  <si>
    <t>67B-192-311</t>
  </si>
  <si>
    <t>69A-188-423</t>
  </si>
  <si>
    <t>69A-188-459</t>
  </si>
  <si>
    <t>70A-183-411</t>
  </si>
  <si>
    <t>74Z-181-114</t>
  </si>
  <si>
    <t>74Z-181-131</t>
  </si>
  <si>
    <t>74Z-181-142</t>
  </si>
  <si>
    <t>78C-189-411</t>
  </si>
  <si>
    <t>81B-183-461</t>
  </si>
  <si>
    <t>81B-188-131</t>
  </si>
  <si>
    <t>90B-188-314</t>
  </si>
  <si>
    <t>90C-181-418</t>
  </si>
  <si>
    <t>91B-181-183</t>
  </si>
  <si>
    <t>91B-188-121</t>
  </si>
  <si>
    <t>91B-188-211</t>
  </si>
  <si>
    <t>92F-182-325</t>
  </si>
  <si>
    <t>92G-192-311</t>
  </si>
  <si>
    <t>92G-198-353</t>
  </si>
  <si>
    <t>92M-181-162</t>
  </si>
  <si>
    <t>92M-181-311</t>
  </si>
  <si>
    <t>92M-189-211</t>
  </si>
  <si>
    <t>92M-189-411</t>
  </si>
  <si>
    <t>92T-189-198</t>
  </si>
  <si>
    <t>92T-201-192</t>
  </si>
  <si>
    <t>92T-201-211</t>
  </si>
  <si>
    <t>92T-201-361</t>
  </si>
  <si>
    <t>92T-201-411</t>
  </si>
  <si>
    <t>92T-201-461</t>
  </si>
  <si>
    <t>92T-201-462</t>
  </si>
  <si>
    <t>92V-182-135</t>
  </si>
  <si>
    <t>92V-182-229</t>
  </si>
  <si>
    <t>92V-182-418</t>
  </si>
  <si>
    <t>92Y-183-411</t>
  </si>
  <si>
    <t>92Y-188-121</t>
  </si>
  <si>
    <t>93A-181-411</t>
  </si>
  <si>
    <t>93A-181-451</t>
  </si>
  <si>
    <t>93A-181-541</t>
  </si>
  <si>
    <t>93M-182-229</t>
  </si>
  <si>
    <t>93M-182-312</t>
  </si>
  <si>
    <t>93P-182-462</t>
  </si>
  <si>
    <t>93R-189-143</t>
  </si>
  <si>
    <t>93R-189-211</t>
  </si>
  <si>
    <t>94Z-188-459</t>
  </si>
  <si>
    <t>95A-181-311</t>
  </si>
  <si>
    <t>95A-181-312</t>
  </si>
  <si>
    <t>96C-181-183</t>
  </si>
  <si>
    <t>96C-181-312</t>
  </si>
  <si>
    <t>96C-181-461</t>
  </si>
  <si>
    <t>96C-181-462</t>
  </si>
  <si>
    <t>96C-181-523</t>
  </si>
  <si>
    <t>96C-181-551</t>
  </si>
  <si>
    <t>96F-181-415</t>
  </si>
  <si>
    <t>96F-189-418</t>
  </si>
  <si>
    <t>96F-193-311</t>
  </si>
  <si>
    <t>98A-193-418</t>
  </si>
  <si>
    <t>98B-188-121</t>
  </si>
  <si>
    <t>98B-188-211</t>
  </si>
  <si>
    <t>98B-189-198</t>
  </si>
  <si>
    <t>98B-189-211</t>
  </si>
  <si>
    <t>010-188-192</t>
  </si>
  <si>
    <t>010-188-211</t>
  </si>
  <si>
    <t>010-188-221</t>
  </si>
  <si>
    <t>010-195-411</t>
  </si>
  <si>
    <t>020-183-411</t>
  </si>
  <si>
    <t>020-188-333</t>
  </si>
  <si>
    <t>030-188-192</t>
  </si>
  <si>
    <t>030-188-211</t>
  </si>
  <si>
    <t>030-188-221</t>
  </si>
  <si>
    <t>030-188-411</t>
  </si>
  <si>
    <t>040-189-312</t>
  </si>
  <si>
    <t>040-195-332</t>
  </si>
  <si>
    <t>050-181-171</t>
  </si>
  <si>
    <t>050-181-180</t>
  </si>
  <si>
    <t>060-204-180</t>
  </si>
  <si>
    <t>060-204-211</t>
  </si>
  <si>
    <t>060-204-392</t>
  </si>
  <si>
    <t>070-189-411</t>
  </si>
  <si>
    <t>070-204-180</t>
  </si>
  <si>
    <t>070-204-211</t>
  </si>
  <si>
    <t>070-204-392</t>
  </si>
  <si>
    <t>080-181-461</t>
  </si>
  <si>
    <t>080-181-523</t>
  </si>
  <si>
    <t>080-181-541</t>
  </si>
  <si>
    <t>080-181-542</t>
  </si>
  <si>
    <t>080-188-351</t>
  </si>
  <si>
    <t>090-192-311</t>
  </si>
  <si>
    <t>100-183-411</t>
  </si>
  <si>
    <t>100-184-131</t>
  </si>
  <si>
    <t>100-184-211</t>
  </si>
  <si>
    <t>100-184-221</t>
  </si>
  <si>
    <t>100-184-331</t>
  </si>
  <si>
    <t>100-184-418</t>
  </si>
  <si>
    <t>100-184-461</t>
  </si>
  <si>
    <t>100-184-462</t>
  </si>
  <si>
    <t>100-188-331</t>
  </si>
  <si>
    <t>100-188-351</t>
  </si>
  <si>
    <t>110-181-315</t>
  </si>
  <si>
    <t>110-184-172</t>
  </si>
  <si>
    <t>110-188-199</t>
  </si>
  <si>
    <t>110-188-333</t>
  </si>
  <si>
    <t>110-201-311</t>
  </si>
  <si>
    <t>111-201-472</t>
  </si>
  <si>
    <t>120-188-418</t>
  </si>
  <si>
    <t>130-181-462</t>
  </si>
  <si>
    <t>130-183-311</t>
  </si>
  <si>
    <t>130-183-472</t>
  </si>
  <si>
    <t>130-186-472</t>
  </si>
  <si>
    <t>130-188-462</t>
  </si>
  <si>
    <t>130-189-311</t>
  </si>
  <si>
    <t>130-189-418</t>
  </si>
  <si>
    <t>130-201-196</t>
  </si>
  <si>
    <t>130-201-211</t>
  </si>
  <si>
    <t>130-201-221</t>
  </si>
  <si>
    <t>130-201-312</t>
  </si>
  <si>
    <t>130-201-472</t>
  </si>
  <si>
    <t>132-188-311</t>
  </si>
  <si>
    <t>132-188-451</t>
  </si>
  <si>
    <t>132-189-418</t>
  </si>
  <si>
    <t>132-201-192</t>
  </si>
  <si>
    <t>132-201-211</t>
  </si>
  <si>
    <t>132-201-221</t>
  </si>
  <si>
    <t>140-181-191</t>
  </si>
  <si>
    <t>140-181-353</t>
  </si>
  <si>
    <t>140-190-196</t>
  </si>
  <si>
    <t>140-201-394</t>
  </si>
  <si>
    <t>150-188-121</t>
  </si>
  <si>
    <t>150-188-211</t>
  </si>
  <si>
    <t>150-188-333</t>
  </si>
  <si>
    <t>150-188-351</t>
  </si>
  <si>
    <t>160-188-171</t>
  </si>
  <si>
    <t>160-188-351</t>
  </si>
  <si>
    <t>160-193-392</t>
  </si>
  <si>
    <t>160-193-418</t>
  </si>
  <si>
    <t>160-204-192</t>
  </si>
  <si>
    <t>170-181-171</t>
  </si>
  <si>
    <t>170-181-174</t>
  </si>
  <si>
    <t>180-188-472</t>
  </si>
  <si>
    <t>180-204-472</t>
  </si>
  <si>
    <t>181-181-153</t>
  </si>
  <si>
    <t>181-181-167</t>
  </si>
  <si>
    <t>181-181-196</t>
  </si>
  <si>
    <t>181-189-121</t>
  </si>
  <si>
    <t>181-189-231</t>
  </si>
  <si>
    <t>181-194-411</t>
  </si>
  <si>
    <t>190-184-311</t>
  </si>
  <si>
    <t>190-188-126</t>
  </si>
  <si>
    <t>190-188-142</t>
  </si>
  <si>
    <t>190-188-171</t>
  </si>
  <si>
    <t>190-188-192</t>
  </si>
  <si>
    <t>190-188-211</t>
  </si>
  <si>
    <t>190-188-221</t>
  </si>
  <si>
    <t>190-188-311</t>
  </si>
  <si>
    <t>190-188-331</t>
  </si>
  <si>
    <t>190-188-394</t>
  </si>
  <si>
    <t>190-188-411</t>
  </si>
  <si>
    <t>190-188-461</t>
  </si>
  <si>
    <t>200-181-332</t>
  </si>
  <si>
    <t>200-181-413</t>
  </si>
  <si>
    <t>200-188-171</t>
  </si>
  <si>
    <t>200-188-332</t>
  </si>
  <si>
    <t>210-173-317</t>
  </si>
  <si>
    <t>210-181-413</t>
  </si>
  <si>
    <t>210-188-121</t>
  </si>
  <si>
    <t>210-188-211</t>
  </si>
  <si>
    <t>210-188-221</t>
  </si>
  <si>
    <t>210-188-392</t>
  </si>
  <si>
    <t>210-188-451</t>
  </si>
  <si>
    <t>210-189-171</t>
  </si>
  <si>
    <t>210-189-392</t>
  </si>
  <si>
    <t>210-189-411</t>
  </si>
  <si>
    <t>210-201-171</t>
  </si>
  <si>
    <t>210-201-361</t>
  </si>
  <si>
    <t>230-189-418</t>
  </si>
  <si>
    <t>230-189-459</t>
  </si>
  <si>
    <t>240-140-462</t>
  </si>
  <si>
    <t>241-181-188</t>
  </si>
  <si>
    <t>241-181-199</t>
  </si>
  <si>
    <t>241-181-312</t>
  </si>
  <si>
    <t>241-188-171</t>
  </si>
  <si>
    <t>241-188-198</t>
  </si>
  <si>
    <t>241-188-211</t>
  </si>
  <si>
    <t>241-188-221</t>
  </si>
  <si>
    <t>241-188-392</t>
  </si>
  <si>
    <t>250-188-461</t>
  </si>
  <si>
    <t>250-188-541</t>
  </si>
  <si>
    <t>250-195-411</t>
  </si>
  <si>
    <t>260-181-343</t>
  </si>
  <si>
    <t>260-181-353</t>
  </si>
  <si>
    <t>260-181-361</t>
  </si>
  <si>
    <t>260-188-351</t>
  </si>
  <si>
    <t>260-189-472</t>
  </si>
  <si>
    <t>260-192-472</t>
  </si>
  <si>
    <t>260-201-312</t>
  </si>
  <si>
    <t>260-201-392</t>
  </si>
  <si>
    <t>260-201-411</t>
  </si>
  <si>
    <t>270-140-542</t>
  </si>
  <si>
    <t>270-181-312</t>
  </si>
  <si>
    <t>270-188-423</t>
  </si>
  <si>
    <t>280-181-171</t>
  </si>
  <si>
    <t>280-181-172</t>
  </si>
  <si>
    <t>280-184-311</t>
  </si>
  <si>
    <t>280-184-392</t>
  </si>
  <si>
    <t>280-188-192</t>
  </si>
  <si>
    <t>280-188-211</t>
  </si>
  <si>
    <t>280-188-392</t>
  </si>
  <si>
    <t>280-194-411</t>
  </si>
  <si>
    <t>280-204-192</t>
  </si>
  <si>
    <t>280-204-221</t>
  </si>
  <si>
    <t>290-181-172</t>
  </si>
  <si>
    <t>290-181-312</t>
  </si>
  <si>
    <t>290-188-126</t>
  </si>
  <si>
    <t>290-188-311</t>
  </si>
  <si>
    <t>290-188-333</t>
  </si>
  <si>
    <t>290-189-418</t>
  </si>
  <si>
    <t>291-181-171</t>
  </si>
  <si>
    <t>291-181-331</t>
  </si>
  <si>
    <t>291-184-131</t>
  </si>
  <si>
    <t>291-184-211</t>
  </si>
  <si>
    <t>291-184-221</t>
  </si>
  <si>
    <t>291-184-231</t>
  </si>
  <si>
    <t>291-188-462</t>
  </si>
  <si>
    <t>292-181-113</t>
  </si>
  <si>
    <t>292-181-114</t>
  </si>
  <si>
    <t>292-181-116</t>
  </si>
  <si>
    <t>292-181-173</t>
  </si>
  <si>
    <t>292-181-198</t>
  </si>
  <si>
    <t>292-181-413</t>
  </si>
  <si>
    <t>292-184-192</t>
  </si>
  <si>
    <t>292-188-142</t>
  </si>
  <si>
    <t>300-181-333</t>
  </si>
  <si>
    <t>300-181-394</t>
  </si>
  <si>
    <t>300-188-175</t>
  </si>
  <si>
    <t>300-188-231</t>
  </si>
  <si>
    <t>300-188-351</t>
  </si>
  <si>
    <t>300-188-394</t>
  </si>
  <si>
    <t>300-188-411</t>
  </si>
  <si>
    <t>300-188-459</t>
  </si>
  <si>
    <t>310-188-333</t>
  </si>
  <si>
    <t>320-181-188</t>
  </si>
  <si>
    <t>320-181-326</t>
  </si>
  <si>
    <t>320-181-459</t>
  </si>
  <si>
    <t>320-181-532</t>
  </si>
  <si>
    <t>320-188-332</t>
  </si>
  <si>
    <t>320-188-418</t>
  </si>
  <si>
    <t>320-198-353</t>
  </si>
  <si>
    <t>330-181-331</t>
  </si>
  <si>
    <t>330-188-411</t>
  </si>
  <si>
    <t>330-188-461</t>
  </si>
  <si>
    <t>330-201-196</t>
  </si>
  <si>
    <t>330-201-312</t>
  </si>
  <si>
    <t>340-184-331</t>
  </si>
  <si>
    <t>340-184-461</t>
  </si>
  <si>
    <t>340-189-392</t>
  </si>
  <si>
    <t>350-184-163</t>
  </si>
  <si>
    <t>350-184-196</t>
  </si>
  <si>
    <t>350-184-211</t>
  </si>
  <si>
    <t>350-184-221</t>
  </si>
  <si>
    <t>350-184-332</t>
  </si>
  <si>
    <t>350-184-392</t>
  </si>
  <si>
    <t>350-184-411</t>
  </si>
  <si>
    <t>350-194-351</t>
  </si>
  <si>
    <t>360-183-192</t>
  </si>
  <si>
    <t>360-183-211</t>
  </si>
  <si>
    <t>360-183-221</t>
  </si>
  <si>
    <t>370-188-411</t>
  </si>
  <si>
    <t>370-189-411</t>
  </si>
  <si>
    <t>390-181-142</t>
  </si>
  <si>
    <t>390-181-342</t>
  </si>
  <si>
    <t>390-183-198</t>
  </si>
  <si>
    <t>390-183-211</t>
  </si>
  <si>
    <t>390-183-221</t>
  </si>
  <si>
    <t>390-184-198</t>
  </si>
  <si>
    <t>390-188-198</t>
  </si>
  <si>
    <t>390-195-411</t>
  </si>
  <si>
    <t>400-181-192</t>
  </si>
  <si>
    <t>400-183-311</t>
  </si>
  <si>
    <t>400-184-146</t>
  </si>
  <si>
    <t>400-184-211</t>
  </si>
  <si>
    <t>400-184-221</t>
  </si>
  <si>
    <t>400-184-231</t>
  </si>
  <si>
    <t>400-184-411</t>
  </si>
  <si>
    <t>400-191-311</t>
  </si>
  <si>
    <t>410-188-333</t>
  </si>
  <si>
    <t>410-201-311</t>
  </si>
  <si>
    <t>420-183-411</t>
  </si>
  <si>
    <t>420-184-411</t>
  </si>
  <si>
    <t>421-181-116</t>
  </si>
  <si>
    <t>421-181-461</t>
  </si>
  <si>
    <t>421-181-541</t>
  </si>
  <si>
    <t>421-183-312</t>
  </si>
  <si>
    <t>421-184-312</t>
  </si>
  <si>
    <t>421-188-351</t>
  </si>
  <si>
    <t>421-192-311</t>
  </si>
  <si>
    <t>421-193-392</t>
  </si>
  <si>
    <t>421-193-418</t>
  </si>
  <si>
    <t>421-201-392</t>
  </si>
  <si>
    <t>422-181-183</t>
  </si>
  <si>
    <t>422-183-394</t>
  </si>
  <si>
    <t>422-184-146</t>
  </si>
  <si>
    <t>422-184-231</t>
  </si>
  <si>
    <t>422-189-411</t>
  </si>
  <si>
    <t>422-201-192</t>
  </si>
  <si>
    <t>422-201-211</t>
  </si>
  <si>
    <t>422-201-221</t>
  </si>
  <si>
    <t>422-201-311</t>
  </si>
  <si>
    <t>422-201-312</t>
  </si>
  <si>
    <t>422-201-394</t>
  </si>
  <si>
    <t>422-201-411</t>
  </si>
  <si>
    <t>422-201-462</t>
  </si>
  <si>
    <t>430-140-418</t>
  </si>
  <si>
    <t>430-181-191</t>
  </si>
  <si>
    <t>430-184-192</t>
  </si>
  <si>
    <t>430-184-211</t>
  </si>
  <si>
    <t>430-184-221</t>
  </si>
  <si>
    <t>430-184-312</t>
  </si>
  <si>
    <t>430-184-332</t>
  </si>
  <si>
    <t>430-184-418</t>
  </si>
  <si>
    <t>430-184-462</t>
  </si>
  <si>
    <t>430-188-192</t>
  </si>
  <si>
    <t>430-188-472</t>
  </si>
  <si>
    <t>430-189-147</t>
  </si>
  <si>
    <t>430-189-199</t>
  </si>
  <si>
    <t>430-189-418</t>
  </si>
  <si>
    <t>430-189-459</t>
  </si>
  <si>
    <t>430-189-461</t>
  </si>
  <si>
    <t>430-189-472</t>
  </si>
  <si>
    <t>430-201-472</t>
  </si>
  <si>
    <t>430-204-180</t>
  </si>
  <si>
    <t>440-181-116</t>
  </si>
  <si>
    <t>440-181-192</t>
  </si>
  <si>
    <t>440-181-326</t>
  </si>
  <si>
    <t>440-181-472</t>
  </si>
  <si>
    <t>440-184-472</t>
  </si>
  <si>
    <t>440-188-392</t>
  </si>
  <si>
    <t>440-188-411</t>
  </si>
  <si>
    <t>440-188-472</t>
  </si>
  <si>
    <t>440-201-472</t>
  </si>
  <si>
    <t>450-181-312</t>
  </si>
  <si>
    <t>450-181-523</t>
  </si>
  <si>
    <t>450-183-462</t>
  </si>
  <si>
    <t>450-183-472</t>
  </si>
  <si>
    <t>450-184-221</t>
  </si>
  <si>
    <t>450-184-231</t>
  </si>
  <si>
    <t>450-188-126</t>
  </si>
  <si>
    <t>450-188-472</t>
  </si>
  <si>
    <t>450-201-333</t>
  </si>
  <si>
    <t>450-201-472</t>
  </si>
  <si>
    <t>460-181-325</t>
  </si>
  <si>
    <t>460-181-361</t>
  </si>
  <si>
    <t>470-184-131</t>
  </si>
  <si>
    <t>470-184-198</t>
  </si>
  <si>
    <t>470-184-221</t>
  </si>
  <si>
    <t>470-184-333</t>
  </si>
  <si>
    <t>470-188-392</t>
  </si>
  <si>
    <t>470-189-418</t>
  </si>
  <si>
    <t>470-189-462</t>
  </si>
  <si>
    <t>480-181-134</t>
  </si>
  <si>
    <t>480-181-418</t>
  </si>
  <si>
    <t>480-188-177</t>
  </si>
  <si>
    <t>480-188-192</t>
  </si>
  <si>
    <t>480-188-221</t>
  </si>
  <si>
    <t>480-188-418</t>
  </si>
  <si>
    <t>480-189-411</t>
  </si>
  <si>
    <t>480-189-418</t>
  </si>
  <si>
    <t>480-201-411</t>
  </si>
  <si>
    <t>490-198-353</t>
  </si>
  <si>
    <t>491-188-451</t>
  </si>
  <si>
    <t>510-181-173</t>
  </si>
  <si>
    <t>510-181-318</t>
  </si>
  <si>
    <t>510-188-332</t>
  </si>
  <si>
    <t>510-188-459</t>
  </si>
  <si>
    <t>510-190-192</t>
  </si>
  <si>
    <t>520-181-461</t>
  </si>
  <si>
    <t>520-181-541</t>
  </si>
  <si>
    <t>520-181-542</t>
  </si>
  <si>
    <t>540-183-472</t>
  </si>
  <si>
    <t>540-184-472</t>
  </si>
  <si>
    <t>540-188-418</t>
  </si>
  <si>
    <t>540-201-314</t>
  </si>
  <si>
    <t>540-201-461</t>
  </si>
  <si>
    <t>540-201-472</t>
  </si>
  <si>
    <t>550-198-353</t>
  </si>
  <si>
    <t>550-198-392</t>
  </si>
  <si>
    <t>560-188-472</t>
  </si>
  <si>
    <t>570-188-394</t>
  </si>
  <si>
    <t>580-181-192</t>
  </si>
  <si>
    <t>580-181-522</t>
  </si>
  <si>
    <t>580-188-462</t>
  </si>
  <si>
    <t>580-189-462</t>
  </si>
  <si>
    <t>580-195-411</t>
  </si>
  <si>
    <t>590-183-461</t>
  </si>
  <si>
    <t>590-184-462</t>
  </si>
  <si>
    <t>590-184-472</t>
  </si>
  <si>
    <t>590-192-311</t>
  </si>
  <si>
    <t>600-181-173</t>
  </si>
  <si>
    <t>600-181-197</t>
  </si>
  <si>
    <t>600-188-116</t>
  </si>
  <si>
    <t>600-188-173</t>
  </si>
  <si>
    <t>600-188-231</t>
  </si>
  <si>
    <t>600-188-331</t>
  </si>
  <si>
    <t>600-188-394</t>
  </si>
  <si>
    <t>600-188-451</t>
  </si>
  <si>
    <t>600-189-192</t>
  </si>
  <si>
    <t>600-195-191</t>
  </si>
  <si>
    <t>600-201-192</t>
  </si>
  <si>
    <t>600-201-211</t>
  </si>
  <si>
    <t>600-201-221</t>
  </si>
  <si>
    <t>600-201-312</t>
  </si>
  <si>
    <t>600-201-314</t>
  </si>
  <si>
    <t>600-201-361</t>
  </si>
  <si>
    <t>600-201-392</t>
  </si>
  <si>
    <t>600-201-411</t>
  </si>
  <si>
    <t>600-201-461</t>
  </si>
  <si>
    <t>620-188-311</t>
  </si>
  <si>
    <t>620-189-171</t>
  </si>
  <si>
    <t>630-181-344</t>
  </si>
  <si>
    <t>630-181-462</t>
  </si>
  <si>
    <t>630-189-418</t>
  </si>
  <si>
    <t>640-184-331</t>
  </si>
  <si>
    <t>640-188-459</t>
  </si>
  <si>
    <t>640-188-461</t>
  </si>
  <si>
    <t>640-194-411</t>
  </si>
  <si>
    <t>640-195-461</t>
  </si>
  <si>
    <t>640-205-311</t>
  </si>
  <si>
    <t>650-184-312</t>
  </si>
  <si>
    <t>650-184-411</t>
  </si>
  <si>
    <t>660-193-418</t>
  </si>
  <si>
    <t>660-201-192</t>
  </si>
  <si>
    <t>670-181-151</t>
  </si>
  <si>
    <t>670-181-174</t>
  </si>
  <si>
    <t>670-181-332</t>
  </si>
  <si>
    <t>670-201-192</t>
  </si>
  <si>
    <t>670-201-211</t>
  </si>
  <si>
    <t>670-201-221</t>
  </si>
  <si>
    <t>670-201-333</t>
  </si>
  <si>
    <t>670-201-461</t>
  </si>
  <si>
    <t>680-181-418</t>
  </si>
  <si>
    <t>680-188-331</t>
  </si>
  <si>
    <t>680-192-311</t>
  </si>
  <si>
    <t>680-198-353</t>
  </si>
  <si>
    <t>680-198-392</t>
  </si>
  <si>
    <t>681-188-121</t>
  </si>
  <si>
    <t>690-181-418</t>
  </si>
  <si>
    <t>690-184-312</t>
  </si>
  <si>
    <t>690-184-411</t>
  </si>
  <si>
    <t>690-188-121</t>
  </si>
  <si>
    <t>690-188-174</t>
  </si>
  <si>
    <t>690-188-333</t>
  </si>
  <si>
    <t>700-183-331</t>
  </si>
  <si>
    <t>700-188-351</t>
  </si>
  <si>
    <t>700-201-312</t>
  </si>
  <si>
    <t>710-181-183</t>
  </si>
  <si>
    <t>710-184-151</t>
  </si>
  <si>
    <t>710-184-211</t>
  </si>
  <si>
    <t>710-184-221</t>
  </si>
  <si>
    <t>710-184-231</t>
  </si>
  <si>
    <t>710-184-351</t>
  </si>
  <si>
    <t>710-184-471</t>
  </si>
  <si>
    <t>710-184-551</t>
  </si>
  <si>
    <t>710-189-231</t>
  </si>
  <si>
    <t>710-189-312</t>
  </si>
  <si>
    <t>710-201-462</t>
  </si>
  <si>
    <t>720-181-191</t>
  </si>
  <si>
    <t>720-183-131</t>
  </si>
  <si>
    <t>720-183-231</t>
  </si>
  <si>
    <t>720-183-418</t>
  </si>
  <si>
    <t>720-183-472</t>
  </si>
  <si>
    <t>720-188-131</t>
  </si>
  <si>
    <t>720-188-351</t>
  </si>
  <si>
    <t>720-188-472</t>
  </si>
  <si>
    <t>730-181-418</t>
  </si>
  <si>
    <t>730-184-411</t>
  </si>
  <si>
    <t>730-188-472</t>
  </si>
  <si>
    <t>740-181-542</t>
  </si>
  <si>
    <t>740-184-327</t>
  </si>
  <si>
    <t>740-188-171</t>
  </si>
  <si>
    <t>740-188-333</t>
  </si>
  <si>
    <t>740-188-351</t>
  </si>
  <si>
    <t>740-201-361</t>
  </si>
  <si>
    <t>740-201-411</t>
  </si>
  <si>
    <t>760-204-193</t>
  </si>
  <si>
    <t>760-204-211</t>
  </si>
  <si>
    <t>760-204-221</t>
  </si>
  <si>
    <t>760-204-332</t>
  </si>
  <si>
    <t>761-181-351</t>
  </si>
  <si>
    <t>761-184-146</t>
  </si>
  <si>
    <t>761-184-175</t>
  </si>
  <si>
    <t>761-184-196</t>
  </si>
  <si>
    <t>761-184-211</t>
  </si>
  <si>
    <t>761-184-221</t>
  </si>
  <si>
    <t>761-184-333</t>
  </si>
  <si>
    <t>761-188-333</t>
  </si>
  <si>
    <t>761-191-394</t>
  </si>
  <si>
    <t>761-191-418</t>
  </si>
  <si>
    <t>761-198-353</t>
  </si>
  <si>
    <t>770-181-312</t>
  </si>
  <si>
    <t>770-184-312</t>
  </si>
  <si>
    <t>770-198-353</t>
  </si>
  <si>
    <t>770-198-392</t>
  </si>
  <si>
    <t>770-201-312</t>
  </si>
  <si>
    <t>780-181-311</t>
  </si>
  <si>
    <t>780-188-171</t>
  </si>
  <si>
    <t>780-188-333</t>
  </si>
  <si>
    <t>780-188-462</t>
  </si>
  <si>
    <t>780-198-353</t>
  </si>
  <si>
    <t>780-201-411</t>
  </si>
  <si>
    <t>790-181-314</t>
  </si>
  <si>
    <t>790-181-332</t>
  </si>
  <si>
    <t>790-181-461</t>
  </si>
  <si>
    <t>790-201-392</t>
  </si>
  <si>
    <t>790-204-180</t>
  </si>
  <si>
    <t>790-204-211</t>
  </si>
  <si>
    <t>790-204-392</t>
  </si>
  <si>
    <t>800-194-411</t>
  </si>
  <si>
    <t>800-201-411</t>
  </si>
  <si>
    <t>800-205-121</t>
  </si>
  <si>
    <t>800-205-211</t>
  </si>
  <si>
    <t>800-205-221</t>
  </si>
  <si>
    <t>810-183-184</t>
  </si>
  <si>
    <t>810-183-411</t>
  </si>
  <si>
    <t>810-188-311</t>
  </si>
  <si>
    <t>821-191-311</t>
  </si>
  <si>
    <t>830-183-462</t>
  </si>
  <si>
    <t>830-189-462</t>
  </si>
  <si>
    <t>830-194-392</t>
  </si>
  <si>
    <t>830-198-353</t>
  </si>
  <si>
    <t>840-188-198</t>
  </si>
  <si>
    <t>840-188-211</t>
  </si>
  <si>
    <t>840-188-221</t>
  </si>
  <si>
    <t>840-188-333</t>
  </si>
  <si>
    <t>860-201-163</t>
  </si>
  <si>
    <t>860-201-311</t>
  </si>
  <si>
    <t>860-201-462</t>
  </si>
  <si>
    <t>861-188-314</t>
  </si>
  <si>
    <t>861-188-351</t>
  </si>
  <si>
    <t>861-189-312</t>
  </si>
  <si>
    <t>862-201-192</t>
  </si>
  <si>
    <t>862-201-211</t>
  </si>
  <si>
    <t>862-201-221</t>
  </si>
  <si>
    <t>862-201-392</t>
  </si>
  <si>
    <t>862-201-411</t>
  </si>
  <si>
    <t>862-202-196</t>
  </si>
  <si>
    <t>862-202-312</t>
  </si>
  <si>
    <t>862-202-414</t>
  </si>
  <si>
    <t>862-204-312</t>
  </si>
  <si>
    <t>862-204-361</t>
  </si>
  <si>
    <t>862-205-148</t>
  </si>
  <si>
    <t>862-205-211</t>
  </si>
  <si>
    <t>862-205-221</t>
  </si>
  <si>
    <t>870-181-126</t>
  </si>
  <si>
    <t>870-181-142</t>
  </si>
  <si>
    <t>870-181-171</t>
  </si>
  <si>
    <t>870-184-394</t>
  </si>
  <si>
    <t>870-184-411</t>
  </si>
  <si>
    <t>870-184-472</t>
  </si>
  <si>
    <t>870-188-192</t>
  </si>
  <si>
    <t>870-188-394</t>
  </si>
  <si>
    <t>870-204-180</t>
  </si>
  <si>
    <t>870-204-193</t>
  </si>
  <si>
    <t>870-204-211</t>
  </si>
  <si>
    <t>870-204-221</t>
  </si>
  <si>
    <t>870-204-361</t>
  </si>
  <si>
    <t>870-204-394</t>
  </si>
  <si>
    <t>880-181-171</t>
  </si>
  <si>
    <t>880-188-126</t>
  </si>
  <si>
    <t>880-188-211</t>
  </si>
  <si>
    <t>880-188-221</t>
  </si>
  <si>
    <t>880-189-411</t>
  </si>
  <si>
    <t>890-181-353</t>
  </si>
  <si>
    <t>890-184-411</t>
  </si>
  <si>
    <t>890-189-411</t>
  </si>
  <si>
    <t>890-198-353</t>
  </si>
  <si>
    <t>890-201-196</t>
  </si>
  <si>
    <t>890-204-180</t>
  </si>
  <si>
    <t>890-204-211</t>
  </si>
  <si>
    <t>900-188-332</t>
  </si>
  <si>
    <t>900-198-353</t>
  </si>
  <si>
    <t>910-188-192</t>
  </si>
  <si>
    <t>910-188-331</t>
  </si>
  <si>
    <t>910-190-411</t>
  </si>
  <si>
    <t>910-198-353</t>
  </si>
  <si>
    <t>920-181-185</t>
  </si>
  <si>
    <t>920-181-188</t>
  </si>
  <si>
    <t>920-188-451</t>
  </si>
  <si>
    <t>920-189-311</t>
  </si>
  <si>
    <t>930-181-451</t>
  </si>
  <si>
    <t>930-201-394</t>
  </si>
  <si>
    <t>930-205-311</t>
  </si>
  <si>
    <t>940-184-332</t>
  </si>
  <si>
    <t>940-184-418</t>
  </si>
  <si>
    <t>940-188-423</t>
  </si>
  <si>
    <t>940-189-411</t>
  </si>
  <si>
    <t>950-198-353</t>
  </si>
  <si>
    <t>960-188-192</t>
  </si>
  <si>
    <t>960-188-331</t>
  </si>
  <si>
    <t>960-188-418</t>
  </si>
  <si>
    <t>960-188-462</t>
  </si>
  <si>
    <t>960-188-472</t>
  </si>
  <si>
    <t>960-189-472</t>
  </si>
  <si>
    <t>960-201-192</t>
  </si>
  <si>
    <t>960-201-211</t>
  </si>
  <si>
    <t>960-201-221</t>
  </si>
  <si>
    <t>960-201-311</t>
  </si>
  <si>
    <t>960-201-392</t>
  </si>
  <si>
    <t>960-201-411</t>
  </si>
  <si>
    <t>960-201-462</t>
  </si>
  <si>
    <t>970-181-191</t>
  </si>
  <si>
    <t>970-181-197</t>
  </si>
  <si>
    <t>970-181-333</t>
  </si>
  <si>
    <t>970-181-532</t>
  </si>
  <si>
    <t>970-184-232</t>
  </si>
  <si>
    <t>970-184-392</t>
  </si>
  <si>
    <t>970-184-472</t>
  </si>
  <si>
    <t>970-188-331</t>
  </si>
  <si>
    <t>970-188-472</t>
  </si>
  <si>
    <t>970-189-312</t>
  </si>
  <si>
    <t>970-189-413</t>
  </si>
  <si>
    <t>970-198-392</t>
  </si>
  <si>
    <t>980-188-198</t>
  </si>
  <si>
    <t>980-195-472</t>
  </si>
  <si>
    <t>990-188-472</t>
  </si>
  <si>
    <t>990-204-180</t>
  </si>
  <si>
    <t>990-204-211</t>
  </si>
  <si>
    <t>990-204-392</t>
  </si>
  <si>
    <t>995-181-461</t>
  </si>
  <si>
    <t>00A-ALL-351</t>
  </si>
  <si>
    <t>09B-ALL-461</t>
  </si>
  <si>
    <t>19C-ALL-198</t>
  </si>
  <si>
    <t>23A-ALL-312</t>
  </si>
  <si>
    <t>26B-ALL-113</t>
  </si>
  <si>
    <t>26B-ALL-171</t>
  </si>
  <si>
    <t>26B-ALL-345</t>
  </si>
  <si>
    <t>26B-ALL-415</t>
  </si>
  <si>
    <t>26B-ALL-459</t>
  </si>
  <si>
    <t>32P-ALL-542</t>
  </si>
  <si>
    <t>34B-ALL-231</t>
  </si>
  <si>
    <t>34B-ALL-353</t>
  </si>
  <si>
    <t>34D-ALL-135</t>
  </si>
  <si>
    <t>34D-ALL-239</t>
  </si>
  <si>
    <t>34D-ALL-459</t>
  </si>
  <si>
    <t>34F-ALL-162</t>
  </si>
  <si>
    <t>36C-ALL-151</t>
  </si>
  <si>
    <t>41B-ALL-135</t>
  </si>
  <si>
    <t>41B-ALL-235</t>
  </si>
  <si>
    <t>41B-ALL-461</t>
  </si>
  <si>
    <t>41C-ALL-353</t>
  </si>
  <si>
    <t>41D-ALL-131</t>
  </si>
  <si>
    <t>41D-ALL-141</t>
  </si>
  <si>
    <t>41D-ALL-143</t>
  </si>
  <si>
    <t>41D-ALL-162</t>
  </si>
  <si>
    <t>41D-ALL-235</t>
  </si>
  <si>
    <t>41L-ALL-162</t>
  </si>
  <si>
    <t>41M-ALL-192</t>
  </si>
  <si>
    <t>41R-ALL-162</t>
  </si>
  <si>
    <t>49B-ALL-461</t>
  </si>
  <si>
    <t>55A-ALL-312</t>
  </si>
  <si>
    <t>55A-ALL-459</t>
  </si>
  <si>
    <t>60G-ALL-135</t>
  </si>
  <si>
    <t>60G-ALL-312</t>
  </si>
  <si>
    <t>60N-ALL-551</t>
  </si>
  <si>
    <t>61M-ALL-113</t>
  </si>
  <si>
    <t>61Y-ALL-541</t>
  </si>
  <si>
    <t>63C-ALL-192</t>
  </si>
  <si>
    <t>65Z-ALL-126</t>
  </si>
  <si>
    <t>69A-ALL-459</t>
  </si>
  <si>
    <t>74Z-ALL-114</t>
  </si>
  <si>
    <t>81B-ALL-461</t>
  </si>
  <si>
    <t>90B-ALL-314</t>
  </si>
  <si>
    <t>92F-ALL-325</t>
  </si>
  <si>
    <t>92G-ALL-353</t>
  </si>
  <si>
    <t>92M-ALL-162</t>
  </si>
  <si>
    <t>92T-ALL-192</t>
  </si>
  <si>
    <t>92T-ALL-461</t>
  </si>
  <si>
    <t>92V-ALL-135</t>
  </si>
  <si>
    <t>93A-ALL-451</t>
  </si>
  <si>
    <t>93A-ALL-541</t>
  </si>
  <si>
    <t>93M-ALL-312</t>
  </si>
  <si>
    <t>93R-ALL-143</t>
  </si>
  <si>
    <t>94Z-ALL-459</t>
  </si>
  <si>
    <t>96C-ALL-183</t>
  </si>
  <si>
    <t>96C-ALL-551</t>
  </si>
  <si>
    <t>96F-ALL-415</t>
  </si>
  <si>
    <t>98B-ALL-198</t>
  </si>
  <si>
    <t>080-ALL-351</t>
  </si>
  <si>
    <t>080-ALL-461</t>
  </si>
  <si>
    <t>080-ALL-523</t>
  </si>
  <si>
    <t>080-ALL-541</t>
  </si>
  <si>
    <t>080-ALL-542</t>
  </si>
  <si>
    <t>100-ALL-351</t>
  </si>
  <si>
    <t>110-ALL-315</t>
  </si>
  <si>
    <t>181-ALL-153</t>
  </si>
  <si>
    <t>181-ALL-196</t>
  </si>
  <si>
    <t>210-ALL-317</t>
  </si>
  <si>
    <t>210-ALL-361</t>
  </si>
  <si>
    <t>210-ALL-413</t>
  </si>
  <si>
    <t>241-ALL-188</t>
  </si>
  <si>
    <t>260-ALL-343</t>
  </si>
  <si>
    <t>260-ALL-351</t>
  </si>
  <si>
    <t>270-ALL-542</t>
  </si>
  <si>
    <t>292-ALL-113</t>
  </si>
  <si>
    <t>292-ALL-114</t>
  </si>
  <si>
    <t>292-ALL-413</t>
  </si>
  <si>
    <t>300-ALL-175</t>
  </si>
  <si>
    <t>300-ALL-394</t>
  </si>
  <si>
    <t>320-ALL-326</t>
  </si>
  <si>
    <t>320-ALL-353</t>
  </si>
  <si>
    <t>350-ALL-351</t>
  </si>
  <si>
    <t>421-ALL-116</t>
  </si>
  <si>
    <t>421-ALL-541</t>
  </si>
  <si>
    <t>440-ALL-116</t>
  </si>
  <si>
    <t>440-ALL-326</t>
  </si>
  <si>
    <t>460-ALL-325</t>
  </si>
  <si>
    <t>480-ALL-134</t>
  </si>
  <si>
    <t>480-ALL-177</t>
  </si>
  <si>
    <t>490-ALL-353</t>
  </si>
  <si>
    <t>510-ALL-318</t>
  </si>
  <si>
    <t>540-ALL-314</t>
  </si>
  <si>
    <t>550-ALL-353</t>
  </si>
  <si>
    <t>600-ALL-361</t>
  </si>
  <si>
    <t>640-ALL-459</t>
  </si>
  <si>
    <t>680-ALL-353</t>
  </si>
  <si>
    <t>690-ALL-312</t>
  </si>
  <si>
    <t>690-ALL-333</t>
  </si>
  <si>
    <t>710-ALL-183</t>
  </si>
  <si>
    <t>710-ALL-471</t>
  </si>
  <si>
    <t>740-ALL-327</t>
  </si>
  <si>
    <t>760-ALL-193</t>
  </si>
  <si>
    <t>761-ALL-175</t>
  </si>
  <si>
    <t>761-ALL-353</t>
  </si>
  <si>
    <t>770-ALL-353</t>
  </si>
  <si>
    <t>780-ALL-353</t>
  </si>
  <si>
    <t>830-ALL-353</t>
  </si>
  <si>
    <t>861-ALL-314</t>
  </si>
  <si>
    <t>862-ALL-414</t>
  </si>
  <si>
    <t>870-ALL-193</t>
  </si>
  <si>
    <t>870-ALL-361</t>
  </si>
  <si>
    <t>890-ALL-353</t>
  </si>
  <si>
    <t>900-ALL-353</t>
  </si>
  <si>
    <t>910-ALL-353</t>
  </si>
  <si>
    <t>920-ALL-185</t>
  </si>
  <si>
    <t>920-ALL-188</t>
  </si>
  <si>
    <t>930-ALL-451</t>
  </si>
  <si>
    <t>950-ALL-353</t>
  </si>
  <si>
    <t>970-ALL-191</t>
  </si>
  <si>
    <t>970-ALL-197</t>
  </si>
  <si>
    <t>970-ALL-532</t>
  </si>
  <si>
    <t>060-181-122</t>
  </si>
  <si>
    <t>060-ALL-122</t>
  </si>
  <si>
    <t>July 1 - June 30 FY20, FY21, FY22, FY23,  FY24, and 12P FY25</t>
  </si>
  <si>
    <t>Allotment Vs Expenditures as of (12PP) FY25</t>
  </si>
  <si>
    <t>LEA PRC Object Code Detail as of (12PP) FY25</t>
  </si>
  <si>
    <t>LEA PRC Expenditures as of (12PP) FY25</t>
  </si>
  <si>
    <t>6/30/2025</t>
  </si>
  <si>
    <t>PRC PSU Encumbrances as of (12PP) FY25</t>
  </si>
  <si>
    <t>PSU PRC Encumbrances as of (12PP) FY25</t>
  </si>
  <si>
    <t>PSU PRC Object Code Detail Encumbrances as of (12PP) FY25</t>
  </si>
  <si>
    <t>Allotment Summary as of June 30, 2025 (PRC-LEA)</t>
  </si>
  <si>
    <t>Allotment Summary as of June 30, 2025 (LEA-PRC)</t>
  </si>
  <si>
    <t xml:space="preserve">Expenditures are based on 12P FY2025 MFR Files </t>
  </si>
  <si>
    <t>Encumbrances are based on 12P FY2025 MFR Data Files.</t>
  </si>
  <si>
    <t>170-188-411</t>
  </si>
  <si>
    <t>291-184-198</t>
  </si>
  <si>
    <t>360-184-146</t>
  </si>
  <si>
    <t>422-184-332</t>
  </si>
  <si>
    <t>620-186-472</t>
  </si>
  <si>
    <t>620-188-472</t>
  </si>
  <si>
    <t>930-181-148</t>
  </si>
  <si>
    <t>422-ALL-332</t>
  </si>
  <si>
    <t>930-ALL-148</t>
  </si>
  <si>
    <t>Last update on 7/9/2025 @ 10:00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</si>
</sst>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quot;$&quot;#,##0.00;\(&quot;$&quot;#,##0.00\)"/>
    <numFmt numFmtId="165" formatCode="0.0%"/>
    <numFmt numFmtId="166" formatCode="_(* #,##0_);_(* \(#,##0\);_(* &quot;-&quot;??_);_(@_)"/>
    <numFmt numFmtId="167" formatCode="_(&quot;$&quot;* #,##0_);_(&quot;$&quot;* \(#,##0\);_(&quot;$&quot;* &quot;-&quot;??_);_(@_)"/>
    <numFmt numFmtId="168" formatCode="&quot;$&quot;#,##0.00"/>
  </numFmts>
  <fonts count="68" x14ac:knownFonts="1">
    <font>
      <sz val="8"/>
      <name val="Arial"/>
    </font>
    <font>
      <sz val="8"/>
      <name val="Arial"/>
      <family val="2"/>
    </font>
    <font>
      <sz val="10"/>
      <color indexed="8"/>
      <name val="Arial"/>
      <family val="2"/>
    </font>
    <font>
      <sz val="8"/>
      <color indexed="8"/>
      <name val="Arial"/>
      <family val="2"/>
    </font>
    <font>
      <b/>
      <sz val="8"/>
      <color indexed="8"/>
      <name val="Arial"/>
      <family val="2"/>
    </font>
    <font>
      <b/>
      <sz val="8"/>
      <name val="Arial"/>
      <family val="2"/>
    </font>
    <font>
      <b/>
      <u/>
      <sz val="8"/>
      <name val="Arial"/>
      <family val="2"/>
    </font>
    <font>
      <b/>
      <sz val="11"/>
      <name val="Arial"/>
      <family val="2"/>
    </font>
    <font>
      <b/>
      <sz val="9"/>
      <name val="Arial"/>
      <family val="2"/>
    </font>
    <font>
      <sz val="8"/>
      <name val="Arial"/>
      <family val="2"/>
    </font>
    <font>
      <sz val="8"/>
      <color indexed="8"/>
      <name val="Arial"/>
      <family val="2"/>
    </font>
    <font>
      <b/>
      <i/>
      <sz val="8"/>
      <color indexed="8"/>
      <name val="Arial"/>
      <family val="2"/>
    </font>
    <font>
      <i/>
      <sz val="8"/>
      <name val="Arial"/>
      <family val="2"/>
    </font>
    <font>
      <sz val="8"/>
      <name val="Arial"/>
      <family val="2"/>
    </font>
    <font>
      <sz val="9"/>
      <color indexed="8"/>
      <name val="Arial"/>
      <family val="2"/>
    </font>
    <font>
      <sz val="9"/>
      <color indexed="8"/>
      <name val="Arial"/>
      <family val="2"/>
    </font>
    <font>
      <b/>
      <sz val="10"/>
      <name val="Arial"/>
      <family val="2"/>
    </font>
    <font>
      <sz val="10"/>
      <color indexed="8"/>
      <name val="Arial"/>
      <family val="2"/>
    </font>
    <font>
      <b/>
      <sz val="8"/>
      <color indexed="10"/>
      <name val="Arial"/>
      <family val="2"/>
    </font>
    <font>
      <b/>
      <u/>
      <sz val="8"/>
      <color indexed="10"/>
      <name val="Arial"/>
      <family val="2"/>
    </font>
    <font>
      <b/>
      <u/>
      <sz val="8"/>
      <color indexed="8"/>
      <name val="Arial"/>
      <family val="2"/>
    </font>
    <font>
      <b/>
      <i/>
      <sz val="9"/>
      <name val="Arial"/>
      <family val="2"/>
    </font>
    <font>
      <sz val="10"/>
      <name val="Arial"/>
      <family val="2"/>
    </font>
    <font>
      <b/>
      <sz val="12"/>
      <color indexed="8"/>
      <name val="Arial"/>
      <family val="2"/>
    </font>
    <font>
      <sz val="11"/>
      <color indexed="8"/>
      <name val="Calibri"/>
      <family val="2"/>
    </font>
    <font>
      <b/>
      <sz val="11"/>
      <color indexed="8"/>
      <name val="Calibri"/>
      <family val="2"/>
    </font>
    <font>
      <b/>
      <u/>
      <sz val="12"/>
      <name val="Arial"/>
      <family val="2"/>
    </font>
    <font>
      <sz val="8"/>
      <name val="Arial"/>
      <family val="2"/>
    </font>
    <font>
      <b/>
      <sz val="9"/>
      <color indexed="8"/>
      <name val="Arial"/>
      <family val="2"/>
    </font>
    <font>
      <sz val="8"/>
      <name val="Arial"/>
      <family val="2"/>
    </font>
    <font>
      <sz val="12"/>
      <name val="Arial"/>
      <family val="2"/>
    </font>
    <font>
      <b/>
      <sz val="12"/>
      <name val="Arial"/>
      <family val="2"/>
    </font>
    <font>
      <sz val="8"/>
      <name val="Arial"/>
      <family val="2"/>
    </font>
    <font>
      <sz val="11"/>
      <color indexed="8"/>
      <name val="Calibri"/>
      <family val="2"/>
    </font>
    <font>
      <sz val="11"/>
      <color indexed="8"/>
      <name val="Calibri"/>
      <family val="2"/>
    </font>
    <font>
      <sz val="11"/>
      <color theme="1"/>
      <name val="Calibri"/>
      <family val="2"/>
      <scheme val="minor"/>
    </font>
    <font>
      <u/>
      <sz val="8"/>
      <color theme="10"/>
      <name val="Arial"/>
      <family val="2"/>
    </font>
    <font>
      <u/>
      <sz val="10"/>
      <color theme="10"/>
      <name val="Arial"/>
      <family val="2"/>
    </font>
    <font>
      <b/>
      <u/>
      <sz val="8"/>
      <color rgb="FFFF0000"/>
      <name val="Arial"/>
      <family val="2"/>
    </font>
    <font>
      <sz val="8"/>
      <color theme="9" tint="-0.499984740745262"/>
      <name val="Arial"/>
      <family val="2"/>
    </font>
    <font>
      <sz val="8"/>
      <color rgb="FFFF0000"/>
      <name val="Arial"/>
      <family val="2"/>
    </font>
    <font>
      <b/>
      <sz val="8"/>
      <color theme="3"/>
      <name val="Arial"/>
      <family val="2"/>
    </font>
    <font>
      <b/>
      <sz val="8"/>
      <color rgb="FFFF0000"/>
      <name val="Arial"/>
      <family val="2"/>
    </font>
    <font>
      <sz val="12"/>
      <color rgb="FFFF0000"/>
      <name val="Arial"/>
      <family val="2"/>
    </font>
    <font>
      <sz val="9"/>
      <color theme="1"/>
      <name val="Arial"/>
      <family val="2"/>
    </font>
    <font>
      <sz val="8"/>
      <color theme="1"/>
      <name val="Arial"/>
      <family val="2"/>
    </font>
    <font>
      <i/>
      <u/>
      <sz val="8"/>
      <color theme="10"/>
      <name val="Arial"/>
      <family val="2"/>
    </font>
    <font>
      <i/>
      <sz val="10"/>
      <color rgb="FFFF0000"/>
      <name val="Arial"/>
      <family val="2"/>
    </font>
    <font>
      <b/>
      <sz val="10"/>
      <color rgb="FF7030A0"/>
      <name val="Arial"/>
      <family val="2"/>
    </font>
    <font>
      <b/>
      <sz val="8"/>
      <color indexed="60"/>
      <name val="Arial"/>
      <family val="2"/>
    </font>
    <font>
      <sz val="8"/>
      <color indexed="10"/>
      <name val="Arial"/>
      <family val="2"/>
    </font>
    <font>
      <b/>
      <u/>
      <sz val="8"/>
      <color indexed="60"/>
      <name val="Arial"/>
      <family val="2"/>
    </font>
    <font>
      <sz val="10"/>
      <color indexed="8"/>
      <name val="Arial"/>
      <family val="2"/>
    </font>
    <font>
      <sz val="11"/>
      <color indexed="8"/>
      <name val="Calibri"/>
      <family val="2"/>
    </font>
    <font>
      <b/>
      <i/>
      <u/>
      <sz val="8"/>
      <name val="Arial"/>
      <family val="2"/>
    </font>
    <font>
      <sz val="10"/>
      <color indexed="8"/>
      <name val="Arial"/>
      <family val="2"/>
    </font>
    <font>
      <sz val="11"/>
      <name val="Calibri"/>
      <family val="2"/>
      <scheme val="minor"/>
    </font>
    <font>
      <sz val="11"/>
      <color indexed="8"/>
      <name val="Calibri"/>
      <family val="2"/>
    </font>
    <font>
      <sz val="10"/>
      <color indexed="8"/>
      <name val="Arial"/>
      <family val="2"/>
    </font>
    <font>
      <sz val="10"/>
      <color indexed="8"/>
      <name val="Arial"/>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0"/>
      <color indexed="8"/>
      <name val="Arial"/>
      <family val="2"/>
    </font>
    <font>
      <sz val="10"/>
      <color indexed="8"/>
      <name val="Arial"/>
      <family val="2"/>
    </font>
    <font>
      <sz val="11"/>
      <color indexed="8"/>
      <name val="Calibri"/>
      <family val="2"/>
    </font>
  </fonts>
  <fills count="17">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00B0F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0" tint="-0.14999847407452621"/>
        <bgColor indexed="64"/>
      </patternFill>
    </fill>
  </fills>
  <borders count="26">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double">
        <color indexed="64"/>
      </top>
      <bottom/>
      <diagonal/>
    </border>
    <border>
      <left/>
      <right/>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22"/>
      </left>
      <right/>
      <top style="thin">
        <color indexed="22"/>
      </top>
      <bottom style="thin">
        <color indexed="2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8"/>
      </bottom>
      <diagonal/>
    </border>
    <border>
      <left/>
      <right style="thin">
        <color indexed="64"/>
      </right>
      <top/>
      <bottom style="thin">
        <color indexed="8"/>
      </bottom>
      <diagonal/>
    </border>
  </borders>
  <cellStyleXfs count="48">
    <xf numFmtId="0" fontId="0" fillId="0" borderId="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44" fontId="2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9" fillId="0" borderId="0"/>
    <xf numFmtId="0" fontId="9" fillId="0" borderId="0"/>
    <xf numFmtId="0" fontId="35" fillId="0" borderId="0"/>
    <xf numFmtId="0" fontId="29" fillId="0" borderId="0"/>
    <xf numFmtId="0" fontId="9" fillId="0" borderId="0"/>
    <xf numFmtId="0" fontId="9"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9" fontId="9" fillId="0" borderId="0" applyFont="0" applyFill="0" applyBorder="0" applyAlignment="0" applyProtection="0"/>
    <xf numFmtId="0" fontId="52" fillId="0" borderId="0"/>
    <xf numFmtId="0" fontId="52" fillId="0" borderId="0"/>
    <xf numFmtId="0" fontId="52" fillId="0" borderId="0"/>
    <xf numFmtId="0" fontId="55" fillId="0" borderId="0"/>
    <xf numFmtId="0" fontId="58" fillId="0" borderId="0"/>
    <xf numFmtId="0" fontId="59" fillId="0" borderId="0"/>
    <xf numFmtId="0" fontId="59" fillId="0" borderId="0"/>
    <xf numFmtId="0" fontId="59" fillId="0" borderId="0"/>
    <xf numFmtId="0" fontId="65" fillId="0" borderId="0"/>
    <xf numFmtId="0" fontId="66" fillId="0" borderId="0"/>
  </cellStyleXfs>
  <cellXfs count="322">
    <xf numFmtId="0" fontId="0" fillId="0" borderId="0" xfId="0"/>
    <xf numFmtId="49" fontId="3" fillId="0" borderId="0" xfId="35" applyNumberFormat="1" applyFont="1"/>
    <xf numFmtId="0" fontId="3" fillId="0" borderId="0" xfId="35" applyFont="1"/>
    <xf numFmtId="0" fontId="11" fillId="0" borderId="2" xfId="33" applyFont="1" applyBorder="1" applyAlignment="1">
      <alignment horizontal="right"/>
    </xf>
    <xf numFmtId="0" fontId="0" fillId="0" borderId="3" xfId="0" applyBorder="1"/>
    <xf numFmtId="0" fontId="5" fillId="0" borderId="3" xfId="0" applyFont="1" applyBorder="1" applyAlignment="1">
      <alignment horizontal="right"/>
    </xf>
    <xf numFmtId="0" fontId="3" fillId="0" borderId="0" xfId="31" applyFont="1" applyAlignment="1">
      <alignment wrapText="1"/>
    </xf>
    <xf numFmtId="0" fontId="4" fillId="0" borderId="0" xfId="32" applyFont="1" applyAlignment="1">
      <alignment horizontal="center"/>
    </xf>
    <xf numFmtId="166" fontId="3" fillId="0" borderId="0" xfId="4" applyNumberFormat="1" applyFont="1" applyFill="1" applyBorder="1" applyAlignment="1" applyProtection="1"/>
    <xf numFmtId="10" fontId="3" fillId="0" borderId="0" xfId="4" applyNumberFormat="1" applyFont="1" applyFill="1" applyBorder="1" applyAlignment="1" applyProtection="1"/>
    <xf numFmtId="49" fontId="13" fillId="0" borderId="0" xfId="0" applyNumberFormat="1" applyFont="1"/>
    <xf numFmtId="10" fontId="3" fillId="0" borderId="0" xfId="13" applyNumberFormat="1" applyFont="1" applyFill="1" applyBorder="1" applyAlignment="1" applyProtection="1">
      <alignment horizontal="right"/>
    </xf>
    <xf numFmtId="166" fontId="3" fillId="0" borderId="0" xfId="4" applyNumberFormat="1" applyFont="1" applyFill="1" applyBorder="1" applyAlignment="1" applyProtection="1">
      <alignment horizontal="right"/>
    </xf>
    <xf numFmtId="167" fontId="4" fillId="0" borderId="2" xfId="13" applyNumberFormat="1" applyFont="1" applyFill="1" applyBorder="1" applyAlignment="1" applyProtection="1">
      <alignment horizontal="right"/>
    </xf>
    <xf numFmtId="10" fontId="4" fillId="0" borderId="2" xfId="13" applyNumberFormat="1" applyFont="1" applyFill="1" applyBorder="1" applyAlignment="1" applyProtection="1">
      <alignment horizontal="right"/>
    </xf>
    <xf numFmtId="10" fontId="3" fillId="0" borderId="0" xfId="4" applyNumberFormat="1" applyFont="1" applyFill="1" applyBorder="1" applyAlignment="1" applyProtection="1">
      <alignment horizontal="right"/>
    </xf>
    <xf numFmtId="0" fontId="10" fillId="0" borderId="0" xfId="35" applyFont="1"/>
    <xf numFmtId="49" fontId="10" fillId="0" borderId="0" xfId="35" applyNumberFormat="1" applyFont="1"/>
    <xf numFmtId="166" fontId="13" fillId="0" borderId="4" xfId="4" applyNumberFormat="1" applyBorder="1" applyAlignment="1" applyProtection="1"/>
    <xf numFmtId="10" fontId="13" fillId="0" borderId="4" xfId="4" applyNumberFormat="1" applyBorder="1" applyAlignment="1" applyProtection="1"/>
    <xf numFmtId="167" fontId="4" fillId="0" borderId="0" xfId="13" applyNumberFormat="1" applyFont="1" applyFill="1" applyBorder="1" applyAlignment="1" applyProtection="1">
      <alignment horizontal="right"/>
    </xf>
    <xf numFmtId="10" fontId="4" fillId="0" borderId="0" xfId="13" applyNumberFormat="1" applyFont="1" applyFill="1" applyBorder="1" applyAlignment="1" applyProtection="1">
      <alignment horizontal="right"/>
    </xf>
    <xf numFmtId="167" fontId="10" fillId="0" borderId="0" xfId="13" quotePrefix="1" applyNumberFormat="1" applyFont="1" applyFill="1" applyBorder="1" applyAlignment="1" applyProtection="1">
      <alignment horizontal="right"/>
    </xf>
    <xf numFmtId="0" fontId="10" fillId="0" borderId="0" xfId="35" applyFont="1" applyAlignment="1">
      <alignment wrapText="1"/>
    </xf>
    <xf numFmtId="0" fontId="15" fillId="0" borderId="1" xfId="28" applyFont="1" applyBorder="1"/>
    <xf numFmtId="164" fontId="15" fillId="0" borderId="1" xfId="28" applyNumberFormat="1" applyFont="1" applyBorder="1"/>
    <xf numFmtId="49" fontId="2" fillId="0" borderId="1" xfId="28" applyNumberFormat="1" applyBorder="1"/>
    <xf numFmtId="0" fontId="2" fillId="0" borderId="1" xfId="28" applyBorder="1"/>
    <xf numFmtId="0" fontId="17" fillId="0" borderId="1" xfId="28" applyFont="1" applyBorder="1"/>
    <xf numFmtId="0" fontId="17" fillId="0" borderId="1" xfId="29" applyBorder="1"/>
    <xf numFmtId="0" fontId="17" fillId="2" borderId="5" xfId="29" applyFill="1" applyBorder="1" applyAlignment="1">
      <alignment horizontal="center"/>
    </xf>
    <xf numFmtId="0" fontId="38" fillId="0" borderId="0" xfId="0" applyFont="1"/>
    <xf numFmtId="0" fontId="5" fillId="0" borderId="0" xfId="0" applyFont="1"/>
    <xf numFmtId="0" fontId="9" fillId="0" borderId="0" xfId="0" applyFont="1"/>
    <xf numFmtId="0" fontId="3" fillId="0" borderId="0" xfId="34" quotePrefix="1" applyFont="1" applyAlignment="1">
      <alignment horizontal="left"/>
    </xf>
    <xf numFmtId="0" fontId="3" fillId="0" borderId="0" xfId="34" applyFont="1" applyAlignment="1">
      <alignment horizontal="left"/>
    </xf>
    <xf numFmtId="0" fontId="10" fillId="0" borderId="0" xfId="34" applyFont="1" applyAlignment="1">
      <alignment horizontal="left"/>
    </xf>
    <xf numFmtId="0" fontId="39" fillId="0" borderId="0" xfId="0" applyFont="1"/>
    <xf numFmtId="49" fontId="3" fillId="0" borderId="6" xfId="34" quotePrefix="1" applyNumberFormat="1" applyFont="1" applyBorder="1" applyAlignment="1">
      <alignment horizontal="left"/>
    </xf>
    <xf numFmtId="49" fontId="3" fillId="0" borderId="6" xfId="34" applyNumberFormat="1" applyFont="1" applyBorder="1" applyAlignment="1">
      <alignment horizontal="left"/>
    </xf>
    <xf numFmtId="49" fontId="3" fillId="0" borderId="7" xfId="34" applyNumberFormat="1" applyFont="1" applyBorder="1" applyAlignment="1">
      <alignment horizontal="left"/>
    </xf>
    <xf numFmtId="0" fontId="3" fillId="0" borderId="8" xfId="34" applyFont="1" applyBorder="1" applyAlignment="1">
      <alignment horizontal="left"/>
    </xf>
    <xf numFmtId="0" fontId="20" fillId="0" borderId="0" xfId="34" applyFont="1" applyAlignment="1">
      <alignment horizontal="left"/>
    </xf>
    <xf numFmtId="167" fontId="6" fillId="0" borderId="9" xfId="10" applyNumberFormat="1" applyFont="1" applyBorder="1" applyProtection="1"/>
    <xf numFmtId="0" fontId="22" fillId="0" borderId="0" xfId="0" applyFont="1"/>
    <xf numFmtId="0" fontId="22" fillId="0" borderId="0" xfId="0" applyFont="1" applyAlignment="1">
      <alignment vertical="top" wrapText="1"/>
    </xf>
    <xf numFmtId="0" fontId="22" fillId="0" borderId="0" xfId="0" applyFont="1" applyAlignment="1">
      <alignment horizontal="left" vertical="top" wrapText="1"/>
    </xf>
    <xf numFmtId="0" fontId="16" fillId="0" borderId="0" xfId="0" applyFont="1" applyAlignment="1">
      <alignment vertical="top"/>
    </xf>
    <xf numFmtId="0" fontId="22" fillId="0" borderId="0" xfId="0" applyFont="1" applyAlignment="1">
      <alignment vertical="top"/>
    </xf>
    <xf numFmtId="0" fontId="22" fillId="0" borderId="0" xfId="0" applyFont="1" applyAlignment="1">
      <alignment horizontal="left" vertical="top"/>
    </xf>
    <xf numFmtId="0" fontId="22" fillId="0" borderId="0" xfId="0" applyFont="1" applyAlignment="1">
      <alignment horizontal="center" vertical="top"/>
    </xf>
    <xf numFmtId="0" fontId="16" fillId="4" borderId="0" xfId="0" applyFont="1" applyFill="1" applyAlignment="1">
      <alignment vertical="top"/>
    </xf>
    <xf numFmtId="49" fontId="3" fillId="0" borderId="0" xfId="34" applyNumberFormat="1" applyFont="1" applyAlignment="1">
      <alignment horizontal="left"/>
    </xf>
    <xf numFmtId="164" fontId="15" fillId="0" borderId="10" xfId="28" applyNumberFormat="1" applyFont="1" applyBorder="1"/>
    <xf numFmtId="49" fontId="9" fillId="0" borderId="0" xfId="0" applyNumberFormat="1" applyFont="1"/>
    <xf numFmtId="166" fontId="1" fillId="0" borderId="9" xfId="1" applyNumberFormat="1" applyFill="1" applyBorder="1" applyProtection="1"/>
    <xf numFmtId="0" fontId="10" fillId="0" borderId="0" xfId="32" applyFont="1"/>
    <xf numFmtId="165" fontId="10" fillId="0" borderId="0" xfId="36" applyNumberFormat="1" applyFont="1" applyFill="1" applyBorder="1" applyAlignment="1"/>
    <xf numFmtId="165" fontId="0" fillId="0" borderId="0" xfId="36" applyNumberFormat="1" applyFont="1"/>
    <xf numFmtId="49" fontId="10" fillId="0" borderId="0" xfId="32" applyNumberFormat="1" applyFont="1"/>
    <xf numFmtId="0" fontId="23" fillId="0" borderId="0" xfId="32" applyFont="1" applyAlignment="1">
      <alignment vertical="top" wrapText="1"/>
    </xf>
    <xf numFmtId="165" fontId="5" fillId="5" borderId="0" xfId="0" applyNumberFormat="1" applyFont="1" applyFill="1"/>
    <xf numFmtId="0" fontId="23" fillId="5" borderId="0" xfId="32" applyFont="1" applyFill="1" applyAlignment="1">
      <alignment vertical="top" wrapText="1"/>
    </xf>
    <xf numFmtId="0" fontId="15" fillId="0" borderId="0" xfId="28" applyFont="1"/>
    <xf numFmtId="164" fontId="15" fillId="0" borderId="0" xfId="28" applyNumberFormat="1" applyFont="1"/>
    <xf numFmtId="0" fontId="40" fillId="6" borderId="11" xfId="0" applyFont="1" applyFill="1" applyBorder="1"/>
    <xf numFmtId="0" fontId="40" fillId="6" borderId="12" xfId="0" applyFont="1" applyFill="1" applyBorder="1"/>
    <xf numFmtId="15" fontId="41" fillId="6" borderId="13" xfId="0" quotePrefix="1" applyNumberFormat="1" applyFont="1" applyFill="1" applyBorder="1"/>
    <xf numFmtId="15" fontId="41" fillId="6" borderId="14" xfId="0" quotePrefix="1" applyNumberFormat="1" applyFont="1" applyFill="1" applyBorder="1"/>
    <xf numFmtId="0" fontId="36" fillId="0" borderId="0" xfId="19" applyProtection="1"/>
    <xf numFmtId="167" fontId="0" fillId="0" borderId="0" xfId="0" applyNumberFormat="1"/>
    <xf numFmtId="0" fontId="12" fillId="0" borderId="0" xfId="0" applyFont="1"/>
    <xf numFmtId="49" fontId="2" fillId="0" borderId="15" xfId="28" applyNumberFormat="1" applyBorder="1"/>
    <xf numFmtId="0" fontId="14" fillId="0" borderId="1" xfId="28" applyFont="1" applyBorder="1"/>
    <xf numFmtId="0" fontId="24" fillId="0" borderId="1" xfId="33" applyFont="1" applyBorder="1"/>
    <xf numFmtId="0" fontId="26" fillId="0" borderId="0" xfId="0" applyFont="1" applyAlignment="1">
      <alignment vertical="top"/>
    </xf>
    <xf numFmtId="43" fontId="24" fillId="7" borderId="1" xfId="1" applyFont="1" applyFill="1" applyBorder="1" applyAlignment="1">
      <alignment horizontal="right"/>
    </xf>
    <xf numFmtId="43" fontId="24" fillId="0" borderId="1" xfId="1" applyFont="1" applyFill="1" applyBorder="1" applyAlignment="1">
      <alignment horizontal="right"/>
    </xf>
    <xf numFmtId="166" fontId="24" fillId="0" borderId="1" xfId="1" applyNumberFormat="1" applyFont="1" applyFill="1" applyBorder="1" applyAlignment="1">
      <alignment horizontal="right"/>
    </xf>
    <xf numFmtId="0" fontId="42" fillId="5" borderId="0" xfId="0" applyFont="1" applyFill="1" applyAlignment="1">
      <alignment wrapText="1"/>
    </xf>
    <xf numFmtId="0" fontId="24" fillId="0" borderId="1" xfId="27" applyFont="1" applyBorder="1"/>
    <xf numFmtId="0" fontId="25" fillId="2" borderId="5" xfId="27" applyFont="1" applyFill="1" applyBorder="1" applyAlignment="1">
      <alignment horizontal="center"/>
    </xf>
    <xf numFmtId="43" fontId="8" fillId="5" borderId="0" xfId="1" applyFont="1" applyFill="1" applyAlignment="1" applyProtection="1"/>
    <xf numFmtId="43" fontId="0" fillId="0" borderId="0" xfId="1" applyFont="1" applyAlignment="1" applyProtection="1"/>
    <xf numFmtId="43" fontId="27" fillId="8" borderId="0" xfId="1" applyFont="1" applyFill="1" applyAlignment="1" applyProtection="1"/>
    <xf numFmtId="43" fontId="27" fillId="9" borderId="0" xfId="1" applyFont="1" applyFill="1" applyAlignment="1" applyProtection="1"/>
    <xf numFmtId="0" fontId="3" fillId="0" borderId="0" xfId="35" applyFont="1" applyAlignment="1">
      <alignment wrapText="1"/>
    </xf>
    <xf numFmtId="0" fontId="28" fillId="2" borderId="5" xfId="28" applyFont="1" applyFill="1" applyBorder="1"/>
    <xf numFmtId="49" fontId="28" fillId="2" borderId="16" xfId="28" applyNumberFormat="1" applyFont="1" applyFill="1" applyBorder="1" applyAlignment="1">
      <alignment horizontal="center"/>
    </xf>
    <xf numFmtId="0" fontId="28" fillId="2" borderId="16" xfId="28" applyFont="1" applyFill="1" applyBorder="1" applyAlignment="1">
      <alignment horizontal="center"/>
    </xf>
    <xf numFmtId="49" fontId="13" fillId="0" borderId="0" xfId="0" applyNumberFormat="1" applyFont="1" applyAlignment="1">
      <alignment wrapText="1"/>
    </xf>
    <xf numFmtId="0" fontId="3" fillId="0" borderId="0" xfId="28" applyFont="1"/>
    <xf numFmtId="0" fontId="0" fillId="0" borderId="13" xfId="0" applyBorder="1"/>
    <xf numFmtId="43" fontId="24" fillId="0" borderId="0" xfId="1" applyFont="1" applyFill="1" applyBorder="1" applyAlignment="1">
      <alignment horizontal="right"/>
    </xf>
    <xf numFmtId="0" fontId="9" fillId="0" borderId="0" xfId="0" applyFont="1" applyAlignment="1">
      <alignment horizontal="center" vertical="top" wrapText="1"/>
    </xf>
    <xf numFmtId="0" fontId="38" fillId="0" borderId="0" xfId="0" applyFont="1" applyAlignment="1">
      <alignment horizontal="center"/>
    </xf>
    <xf numFmtId="0" fontId="17" fillId="0" borderId="0" xfId="29" applyAlignment="1">
      <alignment horizontal="center"/>
    </xf>
    <xf numFmtId="166" fontId="0" fillId="0" borderId="17" xfId="0" applyNumberFormat="1" applyBorder="1"/>
    <xf numFmtId="0" fontId="22" fillId="2" borderId="0" xfId="29" applyFont="1" applyFill="1" applyAlignment="1">
      <alignment horizontal="center"/>
    </xf>
    <xf numFmtId="0" fontId="2" fillId="2" borderId="0" xfId="29" applyFont="1" applyFill="1" applyAlignment="1">
      <alignment horizontal="center"/>
    </xf>
    <xf numFmtId="0" fontId="2" fillId="0" borderId="0" xfId="28"/>
    <xf numFmtId="0" fontId="14" fillId="0" borderId="0" xfId="28" applyFont="1"/>
    <xf numFmtId="0" fontId="43" fillId="0" borderId="0" xfId="0" applyFont="1"/>
    <xf numFmtId="0" fontId="3" fillId="0" borderId="0" xfId="32" applyFont="1"/>
    <xf numFmtId="43" fontId="0" fillId="0" borderId="0" xfId="1" applyFont="1"/>
    <xf numFmtId="43" fontId="0" fillId="0" borderId="0" xfId="0" applyNumberFormat="1"/>
    <xf numFmtId="166" fontId="29" fillId="10" borderId="0" xfId="1" applyNumberFormat="1" applyFont="1" applyFill="1"/>
    <xf numFmtId="167" fontId="0" fillId="0" borderId="0" xfId="10" applyNumberFormat="1" applyFont="1"/>
    <xf numFmtId="43" fontId="1" fillId="0" borderId="0" xfId="1" applyBorder="1" applyProtection="1"/>
    <xf numFmtId="166" fontId="1" fillId="0" borderId="17" xfId="1" applyNumberFormat="1" applyBorder="1" applyProtection="1"/>
    <xf numFmtId="167" fontId="6" fillId="0" borderId="17" xfId="10" applyNumberFormat="1" applyFont="1" applyBorder="1" applyProtection="1"/>
    <xf numFmtId="43" fontId="1" fillId="0" borderId="13" xfId="1" applyBorder="1" applyProtection="1"/>
    <xf numFmtId="0" fontId="24" fillId="0" borderId="0" xfId="33" applyFont="1" applyAlignment="1">
      <alignment wrapText="1"/>
    </xf>
    <xf numFmtId="164" fontId="24" fillId="0" borderId="0" xfId="33" applyNumberFormat="1" applyFont="1" applyAlignment="1">
      <alignment horizontal="right" wrapText="1"/>
    </xf>
    <xf numFmtId="167" fontId="6" fillId="0" borderId="0" xfId="10" applyNumberFormat="1" applyFont="1" applyBorder="1" applyProtection="1"/>
    <xf numFmtId="0" fontId="0" fillId="0" borderId="8" xfId="0" applyBorder="1"/>
    <xf numFmtId="0" fontId="0" fillId="0" borderId="17" xfId="0" applyBorder="1"/>
    <xf numFmtId="10" fontId="0" fillId="0" borderId="17" xfId="0" applyNumberFormat="1" applyBorder="1"/>
    <xf numFmtId="10" fontId="6" fillId="0" borderId="17" xfId="0" applyNumberFormat="1" applyFont="1" applyBorder="1"/>
    <xf numFmtId="0" fontId="0" fillId="0" borderId="4" xfId="0" applyBorder="1"/>
    <xf numFmtId="0" fontId="44" fillId="0" borderId="0" xfId="23" applyFont="1"/>
    <xf numFmtId="0" fontId="45" fillId="0" borderId="0" xfId="23" applyFont="1"/>
    <xf numFmtId="0" fontId="5" fillId="3" borderId="18" xfId="0" applyFont="1" applyFill="1" applyBorder="1" applyAlignment="1">
      <alignment horizontal="left" wrapText="1"/>
    </xf>
    <xf numFmtId="0" fontId="5" fillId="3" borderId="19" xfId="0" applyFont="1" applyFill="1" applyBorder="1" applyAlignment="1">
      <alignment horizontal="center" wrapText="1"/>
    </xf>
    <xf numFmtId="0" fontId="5" fillId="3" borderId="20" xfId="0" applyFont="1" applyFill="1" applyBorder="1" applyAlignment="1">
      <alignment horizontal="center" wrapText="1"/>
    </xf>
    <xf numFmtId="0" fontId="5" fillId="3" borderId="17" xfId="0" applyFont="1" applyFill="1" applyBorder="1" applyAlignment="1">
      <alignment horizontal="center" wrapText="1"/>
    </xf>
    <xf numFmtId="0" fontId="31" fillId="0" borderId="0" xfId="0" applyFont="1" applyAlignment="1">
      <alignment vertical="top"/>
    </xf>
    <xf numFmtId="0" fontId="5" fillId="3" borderId="19" xfId="0" applyFont="1" applyFill="1" applyBorder="1" applyAlignment="1">
      <alignment wrapText="1"/>
    </xf>
    <xf numFmtId="0" fontId="46" fillId="0" borderId="0" xfId="19" applyFont="1" applyProtection="1"/>
    <xf numFmtId="166" fontId="10" fillId="0" borderId="0" xfId="1" quotePrefix="1" applyNumberFormat="1" applyFont="1" applyFill="1" applyBorder="1" applyAlignment="1" applyProtection="1">
      <alignment horizontal="right"/>
    </xf>
    <xf numFmtId="166" fontId="3" fillId="0" borderId="0" xfId="1" applyNumberFormat="1" applyFont="1" applyFill="1" applyBorder="1" applyAlignment="1" applyProtection="1">
      <alignment horizontal="right"/>
    </xf>
    <xf numFmtId="166" fontId="3" fillId="0" borderId="0" xfId="1" applyNumberFormat="1" applyFont="1" applyFill="1" applyBorder="1" applyAlignment="1" applyProtection="1">
      <alignment horizontal="right"/>
      <protection hidden="1"/>
    </xf>
    <xf numFmtId="166" fontId="3" fillId="0" borderId="0" xfId="1" applyNumberFormat="1" applyFont="1" applyFill="1" applyBorder="1" applyAlignment="1" applyProtection="1">
      <alignment horizontal="right" wrapText="1"/>
    </xf>
    <xf numFmtId="43" fontId="0" fillId="0" borderId="0" xfId="1" applyFont="1" applyFill="1"/>
    <xf numFmtId="167" fontId="0" fillId="0" borderId="0" xfId="10" applyNumberFormat="1" applyFont="1" applyFill="1"/>
    <xf numFmtId="0" fontId="47" fillId="0" borderId="0" xfId="0" applyFont="1" applyAlignment="1">
      <alignment horizontal="right"/>
    </xf>
    <xf numFmtId="0" fontId="42" fillId="6" borderId="14" xfId="0" applyFont="1" applyFill="1" applyBorder="1" applyAlignment="1">
      <alignment wrapText="1"/>
    </xf>
    <xf numFmtId="0" fontId="5" fillId="0" borderId="0" xfId="21" applyFont="1"/>
    <xf numFmtId="0" fontId="5" fillId="3" borderId="18" xfId="21" applyFont="1" applyFill="1" applyBorder="1" applyAlignment="1">
      <alignment horizontal="left"/>
    </xf>
    <xf numFmtId="0" fontId="5" fillId="3" borderId="19" xfId="21" applyFont="1" applyFill="1" applyBorder="1"/>
    <xf numFmtId="0" fontId="9" fillId="0" borderId="0" xfId="21"/>
    <xf numFmtId="0" fontId="38" fillId="0" borderId="0" xfId="21" applyFont="1"/>
    <xf numFmtId="0" fontId="39" fillId="0" borderId="0" xfId="21" applyFont="1"/>
    <xf numFmtId="0" fontId="5" fillId="3" borderId="18" xfId="21" applyFont="1" applyFill="1" applyBorder="1" applyAlignment="1">
      <alignment horizontal="left" wrapText="1"/>
    </xf>
    <xf numFmtId="0" fontId="5" fillId="3" borderId="19" xfId="21" applyFont="1" applyFill="1" applyBorder="1" applyAlignment="1">
      <alignment wrapText="1"/>
    </xf>
    <xf numFmtId="0" fontId="5" fillId="3" borderId="19" xfId="21" applyFont="1" applyFill="1" applyBorder="1" applyAlignment="1">
      <alignment horizontal="center" wrapText="1"/>
    </xf>
    <xf numFmtId="0" fontId="5" fillId="3" borderId="20" xfId="21" applyFont="1" applyFill="1" applyBorder="1" applyAlignment="1">
      <alignment horizontal="center" wrapText="1"/>
    </xf>
    <xf numFmtId="0" fontId="5" fillId="3" borderId="17" xfId="21" applyFont="1" applyFill="1" applyBorder="1" applyAlignment="1">
      <alignment horizontal="center" wrapText="1"/>
    </xf>
    <xf numFmtId="166" fontId="9" fillId="0" borderId="17" xfId="2" applyNumberFormat="1" applyBorder="1" applyProtection="1"/>
    <xf numFmtId="166" fontId="9" fillId="0" borderId="9" xfId="2" applyNumberFormat="1" applyFill="1" applyBorder="1" applyProtection="1"/>
    <xf numFmtId="166" fontId="9" fillId="0" borderId="17" xfId="21" applyNumberFormat="1" applyBorder="1"/>
    <xf numFmtId="10" fontId="9" fillId="0" borderId="17" xfId="21" applyNumberFormat="1" applyBorder="1"/>
    <xf numFmtId="0" fontId="9" fillId="0" borderId="17" xfId="21" applyBorder="1"/>
    <xf numFmtId="167" fontId="6" fillId="0" borderId="17" xfId="11" applyNumberFormat="1" applyFont="1" applyBorder="1" applyProtection="1"/>
    <xf numFmtId="167" fontId="6" fillId="0" borderId="9" xfId="11" applyNumberFormat="1" applyFont="1" applyBorder="1" applyProtection="1"/>
    <xf numFmtId="167" fontId="6" fillId="0" borderId="0" xfId="11" applyNumberFormat="1" applyFont="1" applyBorder="1" applyProtection="1"/>
    <xf numFmtId="10" fontId="6" fillId="0" borderId="17" xfId="21" applyNumberFormat="1" applyFont="1" applyBorder="1"/>
    <xf numFmtId="0" fontId="9" fillId="0" borderId="13" xfId="21" applyBorder="1"/>
    <xf numFmtId="43" fontId="9" fillId="0" borderId="0" xfId="2" applyBorder="1" applyProtection="1"/>
    <xf numFmtId="0" fontId="12" fillId="0" borderId="0" xfId="21" applyFont="1"/>
    <xf numFmtId="0" fontId="5" fillId="3" borderId="21" xfId="21" applyFont="1" applyFill="1" applyBorder="1" applyAlignment="1">
      <alignment horizontal="center" wrapText="1"/>
    </xf>
    <xf numFmtId="0" fontId="24" fillId="0" borderId="0" xfId="34" applyFont="1" applyAlignment="1">
      <alignment wrapText="1"/>
    </xf>
    <xf numFmtId="164" fontId="24" fillId="0" borderId="0" xfId="34" applyNumberFormat="1" applyFont="1" applyAlignment="1">
      <alignment horizontal="right" wrapText="1"/>
    </xf>
    <xf numFmtId="0" fontId="2" fillId="2" borderId="5" xfId="30" applyFill="1" applyBorder="1" applyAlignment="1">
      <alignment horizontal="center"/>
    </xf>
    <xf numFmtId="0" fontId="16" fillId="11" borderId="0" xfId="0" applyFont="1" applyFill="1" applyAlignment="1">
      <alignment vertical="top"/>
    </xf>
    <xf numFmtId="0" fontId="16" fillId="5" borderId="0" xfId="0" applyFont="1" applyFill="1" applyAlignment="1">
      <alignment vertical="top" wrapText="1"/>
    </xf>
    <xf numFmtId="0" fontId="20" fillId="0" borderId="0" xfId="34" applyFont="1" applyAlignment="1">
      <alignment horizontal="right"/>
    </xf>
    <xf numFmtId="0" fontId="4" fillId="0" borderId="0" xfId="34" applyFont="1" applyAlignment="1">
      <alignment horizontal="right"/>
    </xf>
    <xf numFmtId="43" fontId="9" fillId="0" borderId="13" xfId="1" applyFont="1" applyBorder="1" applyProtection="1"/>
    <xf numFmtId="166" fontId="5" fillId="0" borderId="17" xfId="2" applyNumberFormat="1" applyFont="1" applyBorder="1" applyProtection="1"/>
    <xf numFmtId="10" fontId="5" fillId="0" borderId="17" xfId="21" applyNumberFormat="1" applyFont="1" applyBorder="1"/>
    <xf numFmtId="0" fontId="23" fillId="12" borderId="0" xfId="32" applyFont="1" applyFill="1" applyAlignment="1">
      <alignment vertical="top" wrapText="1"/>
    </xf>
    <xf numFmtId="165" fontId="5" fillId="12" borderId="0" xfId="0" applyNumberFormat="1" applyFont="1" applyFill="1"/>
    <xf numFmtId="0" fontId="23" fillId="4" borderId="0" xfId="32" applyFont="1" applyFill="1" applyAlignment="1">
      <alignment vertical="top" wrapText="1"/>
    </xf>
    <xf numFmtId="165" fontId="5" fillId="4" borderId="0" xfId="0" applyNumberFormat="1" applyFont="1" applyFill="1"/>
    <xf numFmtId="167" fontId="29" fillId="4" borderId="0" xfId="10" applyNumberFormat="1" applyFont="1" applyFill="1"/>
    <xf numFmtId="167" fontId="29" fillId="12" borderId="0" xfId="10" applyNumberFormat="1" applyFont="1" applyFill="1"/>
    <xf numFmtId="0" fontId="33" fillId="0" borderId="1" xfId="33" applyFont="1" applyBorder="1" applyAlignment="1">
      <alignment wrapText="1"/>
    </xf>
    <xf numFmtId="164" fontId="33" fillId="0" borderId="1" xfId="33" applyNumberFormat="1" applyFont="1" applyBorder="1" applyAlignment="1">
      <alignment horizontal="right" wrapText="1"/>
    </xf>
    <xf numFmtId="49" fontId="45" fillId="0" borderId="0" xfId="23" applyNumberFormat="1" applyFont="1"/>
    <xf numFmtId="0" fontId="34" fillId="0" borderId="1" xfId="33" applyFont="1" applyBorder="1" applyAlignment="1">
      <alignment wrapText="1"/>
    </xf>
    <xf numFmtId="164" fontId="34" fillId="0" borderId="1" xfId="33" applyNumberFormat="1" applyFont="1" applyBorder="1" applyAlignment="1">
      <alignment horizontal="right" wrapText="1"/>
    </xf>
    <xf numFmtId="0" fontId="34" fillId="0" borderId="0" xfId="33" applyFont="1" applyAlignment="1">
      <alignment wrapText="1"/>
    </xf>
    <xf numFmtId="164" fontId="34" fillId="0" borderId="0" xfId="33" applyNumberFormat="1" applyFont="1" applyAlignment="1">
      <alignment horizontal="right" wrapText="1"/>
    </xf>
    <xf numFmtId="0" fontId="22" fillId="13" borderId="22" xfId="0" applyFont="1" applyFill="1" applyBorder="1"/>
    <xf numFmtId="166" fontId="1" fillId="0" borderId="0" xfId="1" applyNumberFormat="1" applyFill="1" applyBorder="1" applyProtection="1"/>
    <xf numFmtId="0" fontId="5" fillId="3" borderId="21" xfId="0" applyFont="1" applyFill="1" applyBorder="1" applyAlignment="1">
      <alignment horizontal="center" wrapText="1"/>
    </xf>
    <xf numFmtId="40" fontId="9" fillId="0" borderId="0" xfId="21" applyNumberFormat="1"/>
    <xf numFmtId="38" fontId="0" fillId="0" borderId="0" xfId="0" applyNumberFormat="1"/>
    <xf numFmtId="166" fontId="9" fillId="0" borderId="17" xfId="1" applyNumberFormat="1" applyFont="1" applyBorder="1" applyProtection="1"/>
    <xf numFmtId="166" fontId="9" fillId="0" borderId="6" xfId="1" applyNumberFormat="1" applyFont="1" applyBorder="1" applyProtection="1"/>
    <xf numFmtId="166" fontId="9" fillId="0" borderId="9" xfId="1" applyNumberFormat="1" applyFont="1" applyBorder="1"/>
    <xf numFmtId="166" fontId="9" fillId="0" borderId="17" xfId="1" applyNumberFormat="1" applyFont="1" applyBorder="1"/>
    <xf numFmtId="166" fontId="0" fillId="0" borderId="9" xfId="1" applyNumberFormat="1" applyFont="1" applyBorder="1" applyProtection="1"/>
    <xf numFmtId="166" fontId="0" fillId="0" borderId="17" xfId="1" applyNumberFormat="1" applyFont="1" applyBorder="1" applyProtection="1"/>
    <xf numFmtId="0" fontId="24" fillId="0" borderId="1" xfId="33" applyFont="1" applyBorder="1" applyAlignment="1">
      <alignment wrapText="1"/>
    </xf>
    <xf numFmtId="164" fontId="24" fillId="0" borderId="1" xfId="33" applyNumberFormat="1" applyFont="1" applyBorder="1" applyAlignment="1">
      <alignment horizontal="right" wrapText="1"/>
    </xf>
    <xf numFmtId="49" fontId="1" fillId="0" borderId="0" xfId="0" applyNumberFormat="1" applyFont="1"/>
    <xf numFmtId="0" fontId="1" fillId="0" borderId="0" xfId="0" applyFont="1"/>
    <xf numFmtId="0" fontId="24" fillId="0" borderId="1" xfId="34" applyFont="1" applyBorder="1"/>
    <xf numFmtId="164" fontId="24" fillId="0" borderId="1" xfId="34" applyNumberFormat="1" applyFont="1" applyBorder="1" applyAlignment="1">
      <alignment horizontal="right"/>
    </xf>
    <xf numFmtId="38" fontId="0" fillId="0" borderId="4" xfId="0" applyNumberFormat="1" applyBorder="1"/>
    <xf numFmtId="40" fontId="9" fillId="0" borderId="4" xfId="21" applyNumberFormat="1" applyBorder="1"/>
    <xf numFmtId="0" fontId="53" fillId="0" borderId="1" xfId="38" applyFont="1" applyBorder="1" applyAlignment="1">
      <alignment wrapText="1"/>
    </xf>
    <xf numFmtId="164" fontId="53" fillId="0" borderId="1" xfId="38" applyNumberFormat="1" applyFont="1" applyBorder="1" applyAlignment="1">
      <alignment horizontal="right" wrapText="1"/>
    </xf>
    <xf numFmtId="0" fontId="53" fillId="0" borderId="1" xfId="39" applyFont="1" applyBorder="1" applyAlignment="1">
      <alignment wrapText="1"/>
    </xf>
    <xf numFmtId="164" fontId="53" fillId="0" borderId="1" xfId="39" applyNumberFormat="1" applyFont="1" applyBorder="1" applyAlignment="1">
      <alignment horizontal="right" wrapText="1"/>
    </xf>
    <xf numFmtId="0" fontId="53" fillId="0" borderId="1" xfId="39" applyFont="1" applyBorder="1"/>
    <xf numFmtId="164" fontId="53" fillId="0" borderId="1" xfId="39" applyNumberFormat="1" applyFont="1" applyBorder="1" applyAlignment="1">
      <alignment horizontal="right"/>
    </xf>
    <xf numFmtId="0" fontId="53" fillId="0" borderId="1" xfId="40" applyFont="1" applyBorder="1" applyAlignment="1">
      <alignment wrapText="1"/>
    </xf>
    <xf numFmtId="164" fontId="53" fillId="0" borderId="1" xfId="40" applyNumberFormat="1" applyFont="1" applyBorder="1" applyAlignment="1">
      <alignment horizontal="right" wrapText="1"/>
    </xf>
    <xf numFmtId="0" fontId="53" fillId="0" borderId="0" xfId="40" applyFont="1" applyAlignment="1">
      <alignment wrapText="1"/>
    </xf>
    <xf numFmtId="164" fontId="53" fillId="0" borderId="0" xfId="40" applyNumberFormat="1" applyFont="1" applyAlignment="1">
      <alignment horizontal="right" wrapText="1"/>
    </xf>
    <xf numFmtId="0" fontId="1" fillId="0" borderId="0" xfId="21" applyFont="1"/>
    <xf numFmtId="0" fontId="30" fillId="16" borderId="22" xfId="0" applyFont="1" applyFill="1" applyBorder="1" applyAlignment="1">
      <alignment horizontal="center"/>
    </xf>
    <xf numFmtId="0" fontId="54" fillId="0" borderId="0" xfId="21" applyFont="1"/>
    <xf numFmtId="0" fontId="9" fillId="0" borderId="4" xfId="21" applyBorder="1"/>
    <xf numFmtId="0" fontId="8" fillId="0" borderId="0" xfId="0" applyFont="1" applyAlignment="1">
      <alignment horizontal="center"/>
    </xf>
    <xf numFmtId="0" fontId="42" fillId="0" borderId="0" xfId="0" applyFont="1"/>
    <xf numFmtId="0" fontId="5" fillId="13" borderId="22" xfId="0" applyFont="1" applyFill="1" applyBorder="1" applyAlignment="1">
      <alignment horizontal="center" vertical="top" wrapText="1"/>
    </xf>
    <xf numFmtId="0" fontId="56" fillId="0" borderId="0" xfId="0" applyFont="1"/>
    <xf numFmtId="164" fontId="56" fillId="0" borderId="0" xfId="0" applyNumberFormat="1" applyFont="1"/>
    <xf numFmtId="166" fontId="1" fillId="0" borderId="14" xfId="1" applyNumberFormat="1" applyFill="1" applyBorder="1" applyProtection="1"/>
    <xf numFmtId="166" fontId="1" fillId="0" borderId="17" xfId="1" applyNumberFormat="1" applyFill="1" applyBorder="1" applyProtection="1"/>
    <xf numFmtId="0" fontId="57" fillId="0" borderId="0" xfId="33" applyFont="1" applyAlignment="1">
      <alignment wrapText="1"/>
    </xf>
    <xf numFmtId="164" fontId="57" fillId="0" borderId="0" xfId="33" applyNumberFormat="1" applyFont="1" applyAlignment="1">
      <alignment horizontal="right" wrapText="1"/>
    </xf>
    <xf numFmtId="0" fontId="57" fillId="0" borderId="0" xfId="34" applyFont="1"/>
    <xf numFmtId="164" fontId="57" fillId="0" borderId="0" xfId="34" applyNumberFormat="1" applyFont="1" applyAlignment="1">
      <alignment horizontal="right"/>
    </xf>
    <xf numFmtId="0" fontId="57" fillId="0" borderId="0" xfId="34" applyFont="1" applyAlignment="1">
      <alignment wrapText="1"/>
    </xf>
    <xf numFmtId="164" fontId="57" fillId="0" borderId="0" xfId="34" applyNumberFormat="1" applyFont="1" applyAlignment="1">
      <alignment horizontal="right" wrapText="1"/>
    </xf>
    <xf numFmtId="0" fontId="57" fillId="0" borderId="0" xfId="41" applyFont="1" applyAlignment="1">
      <alignment wrapText="1"/>
    </xf>
    <xf numFmtId="164" fontId="57" fillId="0" borderId="0" xfId="41" applyNumberFormat="1" applyFont="1" applyAlignment="1">
      <alignment horizontal="right" wrapText="1"/>
    </xf>
    <xf numFmtId="0" fontId="24" fillId="0" borderId="0" xfId="42" applyFont="1" applyAlignment="1">
      <alignment wrapText="1"/>
    </xf>
    <xf numFmtId="164" fontId="24" fillId="0" borderId="0" xfId="42" applyNumberFormat="1" applyFont="1" applyAlignment="1">
      <alignment horizontal="right" wrapText="1"/>
    </xf>
    <xf numFmtId="0" fontId="2" fillId="2" borderId="5" xfId="29" applyFont="1" applyFill="1" applyBorder="1" applyAlignment="1">
      <alignment horizontal="center"/>
    </xf>
    <xf numFmtId="0" fontId="22" fillId="2" borderId="22" xfId="29" applyFont="1" applyFill="1" applyBorder="1" applyAlignment="1">
      <alignment horizontal="center"/>
    </xf>
    <xf numFmtId="0" fontId="2" fillId="2" borderId="22" xfId="29" applyFont="1" applyFill="1" applyBorder="1" applyAlignment="1">
      <alignment horizontal="center"/>
    </xf>
    <xf numFmtId="0" fontId="0" fillId="0" borderId="12" xfId="0" applyBorder="1"/>
    <xf numFmtId="0" fontId="60" fillId="0" borderId="1" xfId="43" applyFont="1" applyBorder="1" applyAlignment="1">
      <alignment wrapText="1"/>
    </xf>
    <xf numFmtId="164" fontId="60" fillId="0" borderId="1" xfId="43" applyNumberFormat="1" applyFont="1" applyBorder="1" applyAlignment="1">
      <alignment horizontal="right" wrapText="1"/>
    </xf>
    <xf numFmtId="0" fontId="60" fillId="0" borderId="0" xfId="43" applyFont="1" applyAlignment="1">
      <alignment wrapText="1"/>
    </xf>
    <xf numFmtId="164" fontId="60" fillId="0" borderId="0" xfId="43" applyNumberFormat="1" applyFont="1" applyAlignment="1">
      <alignment horizontal="right" wrapText="1"/>
    </xf>
    <xf numFmtId="0" fontId="61" fillId="0" borderId="1" xfId="42" applyFont="1" applyBorder="1" applyAlignment="1">
      <alignment wrapText="1"/>
    </xf>
    <xf numFmtId="164" fontId="61" fillId="0" borderId="1" xfId="42" applyNumberFormat="1" applyFont="1" applyBorder="1" applyAlignment="1">
      <alignment horizontal="right" wrapText="1"/>
    </xf>
    <xf numFmtId="0" fontId="61" fillId="0" borderId="1" xfId="45" applyFont="1" applyBorder="1" applyAlignment="1">
      <alignment wrapText="1"/>
    </xf>
    <xf numFmtId="164" fontId="61" fillId="0" borderId="1" xfId="45" applyNumberFormat="1" applyFont="1" applyBorder="1" applyAlignment="1">
      <alignment horizontal="right" wrapText="1"/>
    </xf>
    <xf numFmtId="0" fontId="61" fillId="0" borderId="1" xfId="43" applyFont="1" applyBorder="1"/>
    <xf numFmtId="164" fontId="61" fillId="0" borderId="1" xfId="43" applyNumberFormat="1" applyFont="1" applyBorder="1" applyAlignment="1">
      <alignment horizontal="right"/>
    </xf>
    <xf numFmtId="0" fontId="61" fillId="0" borderId="1" xfId="43" applyFont="1" applyBorder="1" applyAlignment="1">
      <alignment wrapText="1"/>
    </xf>
    <xf numFmtId="164" fontId="61" fillId="0" borderId="1" xfId="43" applyNumberFormat="1" applyFont="1" applyBorder="1" applyAlignment="1">
      <alignment horizontal="right" wrapText="1"/>
    </xf>
    <xf numFmtId="0" fontId="61" fillId="0" borderId="0" xfId="42" applyFont="1" applyAlignment="1">
      <alignment wrapText="1"/>
    </xf>
    <xf numFmtId="164" fontId="61" fillId="0" borderId="0" xfId="42" applyNumberFormat="1" applyFont="1" applyAlignment="1">
      <alignment horizontal="right" wrapText="1"/>
    </xf>
    <xf numFmtId="0" fontId="61" fillId="0" borderId="0" xfId="45" applyFont="1" applyAlignment="1">
      <alignment wrapText="1"/>
    </xf>
    <xf numFmtId="164" fontId="61" fillId="0" borderId="0" xfId="45" applyNumberFormat="1" applyFont="1" applyAlignment="1">
      <alignment horizontal="right" wrapText="1"/>
    </xf>
    <xf numFmtId="0" fontId="61" fillId="0" borderId="0" xfId="43" applyFont="1" applyAlignment="1">
      <alignment wrapText="1"/>
    </xf>
    <xf numFmtId="164" fontId="61" fillId="0" borderId="0" xfId="43" applyNumberFormat="1" applyFont="1" applyAlignment="1">
      <alignment horizontal="right" wrapText="1"/>
    </xf>
    <xf numFmtId="0" fontId="24" fillId="0" borderId="1" xfId="42" applyFont="1" applyBorder="1" applyAlignment="1">
      <alignment wrapText="1"/>
    </xf>
    <xf numFmtId="164" fontId="24" fillId="0" borderId="1" xfId="42" applyNumberFormat="1" applyFont="1" applyBorder="1" applyAlignment="1">
      <alignment horizontal="right" wrapText="1"/>
    </xf>
    <xf numFmtId="0" fontId="24" fillId="0" borderId="0" xfId="43" applyFont="1" applyAlignment="1">
      <alignment wrapText="1"/>
    </xf>
    <xf numFmtId="164" fontId="24" fillId="0" borderId="0" xfId="43" applyNumberFormat="1" applyFont="1" applyAlignment="1">
      <alignment horizontal="right" wrapText="1"/>
    </xf>
    <xf numFmtId="0" fontId="24" fillId="0" borderId="1" xfId="43" applyFont="1" applyBorder="1" applyAlignment="1">
      <alignment wrapText="1"/>
    </xf>
    <xf numFmtId="164" fontId="24" fillId="0" borderId="1" xfId="43" applyNumberFormat="1" applyFont="1" applyBorder="1" applyAlignment="1">
      <alignment horizontal="right" wrapText="1"/>
    </xf>
    <xf numFmtId="166" fontId="0" fillId="0" borderId="17" xfId="1" applyNumberFormat="1" applyFont="1" applyFill="1" applyBorder="1" applyProtection="1"/>
    <xf numFmtId="0" fontId="61" fillId="0" borderId="0" xfId="34" applyFont="1" applyAlignment="1">
      <alignment wrapText="1"/>
    </xf>
    <xf numFmtId="164" fontId="61" fillId="0" borderId="0" xfId="34" applyNumberFormat="1" applyFont="1" applyAlignment="1">
      <alignment horizontal="right" wrapText="1"/>
    </xf>
    <xf numFmtId="0" fontId="62" fillId="0" borderId="1" xfId="44" applyFont="1" applyBorder="1" applyAlignment="1">
      <alignment wrapText="1"/>
    </xf>
    <xf numFmtId="164" fontId="62" fillId="0" borderId="1" xfId="44" applyNumberFormat="1" applyFont="1" applyBorder="1" applyAlignment="1">
      <alignment horizontal="right" wrapText="1"/>
    </xf>
    <xf numFmtId="164" fontId="33" fillId="0" borderId="0" xfId="33" applyNumberFormat="1" applyFont="1" applyAlignment="1">
      <alignment horizontal="right" wrapText="1"/>
    </xf>
    <xf numFmtId="0" fontId="0" fillId="0" borderId="1" xfId="0" applyBorder="1"/>
    <xf numFmtId="4" fontId="0" fillId="0" borderId="1" xfId="0" applyNumberFormat="1" applyBorder="1"/>
    <xf numFmtId="0" fontId="63" fillId="0" borderId="1" xfId="41" applyFont="1" applyBorder="1" applyAlignment="1">
      <alignment wrapText="1"/>
    </xf>
    <xf numFmtId="164" fontId="63" fillId="0" borderId="1" xfId="41" applyNumberFormat="1" applyFont="1" applyBorder="1" applyAlignment="1">
      <alignment horizontal="right" wrapText="1"/>
    </xf>
    <xf numFmtId="0" fontId="63" fillId="0" borderId="0" xfId="41" applyFont="1" applyAlignment="1">
      <alignment wrapText="1"/>
    </xf>
    <xf numFmtId="164" fontId="63" fillId="0" borderId="0" xfId="41" applyNumberFormat="1" applyFont="1" applyAlignment="1">
      <alignment horizontal="right" wrapText="1"/>
    </xf>
    <xf numFmtId="0" fontId="63" fillId="0" borderId="1" xfId="34" applyFont="1" applyBorder="1"/>
    <xf numFmtId="164" fontId="63" fillId="0" borderId="1" xfId="34" applyNumberFormat="1" applyFont="1" applyBorder="1" applyAlignment="1">
      <alignment horizontal="right"/>
    </xf>
    <xf numFmtId="0" fontId="63" fillId="0" borderId="0" xfId="34" applyFont="1"/>
    <xf numFmtId="164" fontId="63" fillId="0" borderId="0" xfId="34" applyNumberFormat="1" applyFont="1" applyAlignment="1">
      <alignment horizontal="right"/>
    </xf>
    <xf numFmtId="0" fontId="63" fillId="0" borderId="0" xfId="34" applyFont="1" applyAlignment="1">
      <alignment wrapText="1"/>
    </xf>
    <xf numFmtId="164" fontId="63" fillId="0" borderId="0" xfId="34" applyNumberFormat="1" applyFont="1" applyAlignment="1">
      <alignment horizontal="right" wrapText="1"/>
    </xf>
    <xf numFmtId="0" fontId="63" fillId="0" borderId="1" xfId="33" applyFont="1" applyBorder="1" applyAlignment="1">
      <alignment wrapText="1"/>
    </xf>
    <xf numFmtId="164" fontId="63" fillId="0" borderId="1" xfId="33" applyNumberFormat="1" applyFont="1" applyBorder="1" applyAlignment="1">
      <alignment horizontal="right" wrapText="1"/>
    </xf>
    <xf numFmtId="0" fontId="63" fillId="0" borderId="0" xfId="33" applyFont="1" applyAlignment="1">
      <alignment wrapText="1"/>
    </xf>
    <xf numFmtId="164" fontId="63" fillId="0" borderId="0" xfId="33" applyNumberFormat="1" applyFont="1" applyAlignment="1">
      <alignment horizontal="right" wrapText="1"/>
    </xf>
    <xf numFmtId="4" fontId="0" fillId="0" borderId="0" xfId="0" applyNumberFormat="1"/>
    <xf numFmtId="167" fontId="9" fillId="0" borderId="0" xfId="21" applyNumberFormat="1"/>
    <xf numFmtId="0" fontId="64" fillId="0" borderId="1" xfId="46" applyFont="1" applyBorder="1" applyAlignment="1">
      <alignment wrapText="1"/>
    </xf>
    <xf numFmtId="164" fontId="64" fillId="0" borderId="1" xfId="46" applyNumberFormat="1" applyFont="1" applyBorder="1" applyAlignment="1">
      <alignment horizontal="right" wrapText="1"/>
    </xf>
    <xf numFmtId="168" fontId="64" fillId="0" borderId="1" xfId="46" applyNumberFormat="1" applyFont="1" applyBorder="1" applyAlignment="1">
      <alignment horizontal="right" wrapText="1"/>
    </xf>
    <xf numFmtId="0" fontId="67" fillId="0" borderId="1" xfId="44" applyFont="1" applyBorder="1" applyAlignment="1">
      <alignment wrapText="1"/>
    </xf>
    <xf numFmtId="164" fontId="67" fillId="0" borderId="1" xfId="44" applyNumberFormat="1" applyFont="1" applyBorder="1" applyAlignment="1">
      <alignment horizontal="right" wrapText="1"/>
    </xf>
    <xf numFmtId="0" fontId="67" fillId="0" borderId="1" xfId="47" applyFont="1" applyBorder="1" applyAlignment="1">
      <alignment wrapText="1"/>
    </xf>
    <xf numFmtId="168" fontId="67" fillId="0" borderId="1" xfId="47" applyNumberFormat="1" applyFont="1" applyBorder="1" applyAlignment="1">
      <alignment horizontal="right" wrapText="1"/>
    </xf>
    <xf numFmtId="164" fontId="67" fillId="0" borderId="1" xfId="47" applyNumberFormat="1" applyFont="1" applyBorder="1" applyAlignment="1">
      <alignment horizontal="right" wrapText="1"/>
    </xf>
    <xf numFmtId="0" fontId="0" fillId="0" borderId="0" xfId="0" quotePrefix="1"/>
    <xf numFmtId="0" fontId="22" fillId="0" borderId="0" xfId="0" applyFont="1" applyAlignment="1">
      <alignment horizontal="left" vertical="top" wrapText="1"/>
    </xf>
    <xf numFmtId="0" fontId="48" fillId="0" borderId="0" xfId="0" applyFont="1" applyAlignment="1">
      <alignment horizontal="left" vertical="top" wrapText="1"/>
    </xf>
    <xf numFmtId="0" fontId="21" fillId="0" borderId="0" xfId="21" applyFont="1" applyAlignment="1">
      <alignment horizontal="center"/>
    </xf>
    <xf numFmtId="0" fontId="12" fillId="0" borderId="0" xfId="21" applyFont="1" applyAlignment="1">
      <alignment horizontal="center"/>
    </xf>
    <xf numFmtId="0" fontId="7" fillId="4" borderId="0" xfId="21" applyFont="1" applyFill="1" applyAlignment="1" applyProtection="1">
      <alignment horizontal="center"/>
      <protection locked="0"/>
    </xf>
    <xf numFmtId="0" fontId="7" fillId="4" borderId="0" xfId="0" applyFont="1" applyFill="1" applyAlignment="1" applyProtection="1">
      <alignment horizontal="center"/>
      <protection locked="0"/>
    </xf>
    <xf numFmtId="0" fontId="21" fillId="0" borderId="0" xfId="0" applyFont="1" applyAlignment="1">
      <alignment horizontal="center"/>
    </xf>
    <xf numFmtId="0" fontId="12" fillId="0" borderId="0" xfId="0" applyFont="1" applyAlignment="1">
      <alignment horizontal="center"/>
    </xf>
    <xf numFmtId="0" fontId="11" fillId="0" borderId="0" xfId="33" applyFont="1"/>
    <xf numFmtId="0" fontId="4" fillId="13" borderId="22" xfId="32" applyFont="1" applyFill="1" applyBorder="1" applyAlignment="1">
      <alignment horizontal="left" vertical="top" wrapText="1"/>
    </xf>
    <xf numFmtId="0" fontId="7" fillId="14" borderId="0" xfId="0" applyFont="1" applyFill="1" applyAlignment="1" applyProtection="1">
      <alignment horizontal="center"/>
      <protection locked="0"/>
    </xf>
    <xf numFmtId="0" fontId="7" fillId="5" borderId="0" xfId="0" applyFont="1" applyFill="1" applyAlignment="1" applyProtection="1">
      <alignment horizontal="center"/>
      <protection locked="0"/>
    </xf>
    <xf numFmtId="0" fontId="8" fillId="0" borderId="0" xfId="0" applyFont="1" applyAlignment="1">
      <alignment horizontal="center"/>
    </xf>
    <xf numFmtId="0" fontId="38" fillId="4" borderId="7" xfId="0" applyFont="1" applyFill="1" applyBorder="1" applyAlignment="1">
      <alignment horizontal="center"/>
    </xf>
    <xf numFmtId="0" fontId="38" fillId="4" borderId="8" xfId="0" applyFont="1" applyFill="1" applyBorder="1" applyAlignment="1">
      <alignment horizontal="center"/>
    </xf>
    <xf numFmtId="0" fontId="38" fillId="4" borderId="12" xfId="0" applyFont="1" applyFill="1" applyBorder="1" applyAlignment="1">
      <alignment horizontal="center"/>
    </xf>
    <xf numFmtId="0" fontId="1" fillId="4" borderId="23" xfId="0" applyFont="1" applyFill="1" applyBorder="1" applyAlignment="1">
      <alignment horizontal="center" vertical="top" wrapText="1"/>
    </xf>
    <xf numFmtId="0" fontId="9" fillId="4" borderId="11" xfId="0" applyFont="1" applyFill="1" applyBorder="1" applyAlignment="1">
      <alignment horizontal="center" vertical="top" wrapText="1"/>
    </xf>
    <xf numFmtId="0" fontId="38" fillId="4" borderId="0" xfId="0" applyFont="1" applyFill="1" applyAlignment="1">
      <alignment horizontal="center"/>
    </xf>
    <xf numFmtId="0" fontId="38" fillId="4" borderId="24" xfId="0" applyFont="1" applyFill="1" applyBorder="1" applyAlignment="1">
      <alignment horizontal="center"/>
    </xf>
    <xf numFmtId="0" fontId="38" fillId="4" borderId="25" xfId="0" applyFont="1" applyFill="1" applyBorder="1" applyAlignment="1">
      <alignment horizontal="center"/>
    </xf>
    <xf numFmtId="0" fontId="9" fillId="4" borderId="2" xfId="0" applyFont="1" applyFill="1" applyBorder="1" applyAlignment="1">
      <alignment horizontal="center" vertical="top" wrapText="1"/>
    </xf>
    <xf numFmtId="0" fontId="6" fillId="4" borderId="0" xfId="0" applyFont="1" applyFill="1" applyAlignment="1">
      <alignment horizontal="center"/>
    </xf>
    <xf numFmtId="0" fontId="31" fillId="15" borderId="8" xfId="0" applyFont="1" applyFill="1" applyBorder="1" applyAlignment="1">
      <alignment horizontal="center" wrapText="1"/>
    </xf>
    <xf numFmtId="0" fontId="38" fillId="15" borderId="0" xfId="0" applyFont="1" applyFill="1" applyAlignment="1">
      <alignment horizontal="center" vertical="top" wrapText="1"/>
    </xf>
    <xf numFmtId="0" fontId="42" fillId="15" borderId="0" xfId="0" applyFont="1" applyFill="1" applyAlignment="1">
      <alignment horizontal="center" vertical="top" wrapText="1"/>
    </xf>
    <xf numFmtId="0" fontId="5" fillId="15" borderId="0" xfId="0" applyFont="1" applyFill="1" applyAlignment="1">
      <alignment horizontal="center" vertical="top" wrapText="1"/>
    </xf>
  </cellXfs>
  <cellStyles count="48">
    <cellStyle name="Comma" xfId="1" builtinId="3"/>
    <cellStyle name="Comma 2" xfId="2" xr:uid="{00000000-0005-0000-0000-000001000000}"/>
    <cellStyle name="Comma 2 2" xfId="3" xr:uid="{00000000-0005-0000-0000-000002000000}"/>
    <cellStyle name="Comma 3" xfId="4" xr:uid="{00000000-0005-0000-0000-000003000000}"/>
    <cellStyle name="Comma 3 2" xfId="5" xr:uid="{00000000-0005-0000-0000-000004000000}"/>
    <cellStyle name="Comma 4" xfId="6" xr:uid="{00000000-0005-0000-0000-000005000000}"/>
    <cellStyle name="Comma 4 2" xfId="7" xr:uid="{00000000-0005-0000-0000-000006000000}"/>
    <cellStyle name="Comma 5" xfId="8" xr:uid="{00000000-0005-0000-0000-000007000000}"/>
    <cellStyle name="Comma 6" xfId="9" xr:uid="{00000000-0005-0000-0000-000008000000}"/>
    <cellStyle name="Currency" xfId="10" builtinId="4"/>
    <cellStyle name="Currency 2" xfId="11" xr:uid="{00000000-0005-0000-0000-00000A000000}"/>
    <cellStyle name="Currency 2 2" xfId="12" xr:uid="{00000000-0005-0000-0000-00000B000000}"/>
    <cellStyle name="Currency 3" xfId="13" xr:uid="{00000000-0005-0000-0000-00000C000000}"/>
    <cellStyle name="Currency 3 2" xfId="14" xr:uid="{00000000-0005-0000-0000-00000D000000}"/>
    <cellStyle name="Currency 4" xfId="15" xr:uid="{00000000-0005-0000-0000-00000E000000}"/>
    <cellStyle name="Currency 4 2" xfId="16" xr:uid="{00000000-0005-0000-0000-00000F000000}"/>
    <cellStyle name="Currency 5" xfId="17" xr:uid="{00000000-0005-0000-0000-000010000000}"/>
    <cellStyle name="Currency 6" xfId="18" xr:uid="{00000000-0005-0000-0000-000011000000}"/>
    <cellStyle name="Hyperlink" xfId="19" builtinId="8"/>
    <cellStyle name="Hyperlink 2" xfId="20" xr:uid="{00000000-0005-0000-0000-000013000000}"/>
    <cellStyle name="Normal" xfId="0" builtinId="0"/>
    <cellStyle name="Normal 2" xfId="21" xr:uid="{00000000-0005-0000-0000-000015000000}"/>
    <cellStyle name="Normal 2 2" xfId="22" xr:uid="{00000000-0005-0000-0000-000016000000}"/>
    <cellStyle name="Normal 3" xfId="23" xr:uid="{00000000-0005-0000-0000-000017000000}"/>
    <cellStyle name="Normal 4" xfId="24" xr:uid="{00000000-0005-0000-0000-000018000000}"/>
    <cellStyle name="Normal 4 2" xfId="25" xr:uid="{00000000-0005-0000-0000-000019000000}"/>
    <cellStyle name="Normal 4_Expenditures_PSU" xfId="26" xr:uid="{00000000-0005-0000-0000-00001A000000}"/>
    <cellStyle name="Normal_Allotment Data" xfId="46" xr:uid="{B2698640-A111-4372-8D47-7E6DCE5AF3A1}"/>
    <cellStyle name="Normal_AllotvsExpend" xfId="38" xr:uid="{0E73C6CB-4274-4B0A-A9CC-130FEAFFCCC9}"/>
    <cellStyle name="Normal_Data Tables" xfId="27" xr:uid="{00000000-0005-0000-0000-00001B000000}"/>
    <cellStyle name="Normal_Data Tables_1" xfId="28" xr:uid="{00000000-0005-0000-0000-00001C000000}"/>
    <cellStyle name="Normal_Data Tables_2" xfId="29" xr:uid="{00000000-0005-0000-0000-00001D000000}"/>
    <cellStyle name="Normal_Data Tables_2 2" xfId="30" xr:uid="{00000000-0005-0000-0000-00001E000000}"/>
    <cellStyle name="Normal_Data_1" xfId="31" xr:uid="{00000000-0005-0000-0000-00001F000000}"/>
    <cellStyle name="Normal_Object Code Detail" xfId="32" xr:uid="{00000000-0005-0000-0000-000020000000}"/>
    <cellStyle name="Normal_ObjectCode" xfId="39" xr:uid="{CE219ECB-E087-4DD7-B191-B557DF5594C6}"/>
    <cellStyle name="Normal_PRCExpend" xfId="40" xr:uid="{86260DC8-A639-4A5C-9367-E1695437B240}"/>
    <cellStyle name="Normal_Sheet1" xfId="33" xr:uid="{00000000-0005-0000-0000-000022000000}"/>
    <cellStyle name="Normal_Sheet2" xfId="34" xr:uid="{00000000-0005-0000-0000-000023000000}"/>
    <cellStyle name="Normal_Sheet3" xfId="41" xr:uid="{A8BB7F75-F344-45DA-890B-E6A832EF8E06}"/>
    <cellStyle name="Normal_Sheet4" xfId="42" xr:uid="{5D8E837A-94EA-47C6-915F-3F7E14296D94}"/>
    <cellStyle name="Normal_Sheet5" xfId="45" xr:uid="{35E151B3-7DF0-4EC0-8F1D-4FD7ED4F741F}"/>
    <cellStyle name="Normal_Sheet6" xfId="43" xr:uid="{9DF6DECC-A26B-4E1C-A173-40AE07775FD4}"/>
    <cellStyle name="Normal_Sheet8" xfId="44" xr:uid="{C9C3EBB9-329F-45E7-B57D-55232D99484C}"/>
    <cellStyle name="Normal_Sheet9" xfId="47" xr:uid="{F47ECD05-9BEB-43C9-BEAA-5D10DE49FD39}"/>
    <cellStyle name="Normal_StateWideExp" xfId="35" xr:uid="{00000000-0005-0000-0000-000025000000}"/>
    <cellStyle name="Percent 2" xfId="36" xr:uid="{00000000-0005-0000-0000-000026000000}"/>
    <cellStyle name="Percent 2 2" xfId="37" xr:uid="{00000000-0005-0000-0000-000027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D6F22BE8-B752-489C-BE2C-1BB051D2597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8950505557610667"/>
          <c:y val="2.7661042369703789E-2"/>
        </c:manualLayout>
      </c:layout>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7.0016870553142249E-2"/>
          <c:y val="0.375557527874125"/>
          <c:w val="0.63895099918213394"/>
          <c:h val="0.62444247212587511"/>
        </c:manualLayout>
      </c:layout>
      <c:pie3DChart>
        <c:varyColors val="1"/>
        <c:ser>
          <c:idx val="0"/>
          <c:order val="0"/>
          <c:tx>
            <c:strRef>
              <c:f>'Chart Data'!$B$45</c:f>
              <c:strCache>
                <c:ptCount val="1"/>
                <c:pt idx="0">
                  <c:v>PRC ALL - All Covid PRCs (State and Federal) Expenditures by PSU Type (in %)</c:v>
                </c:pt>
              </c:strCache>
            </c:strRef>
          </c:tx>
          <c:explosion val="16"/>
          <c:dPt>
            <c:idx val="0"/>
            <c:bubble3D val="0"/>
            <c:spPr>
              <a:solidFill>
                <a:schemeClr val="bg2">
                  <a:lumMod val="75000"/>
                </a:schemeClr>
              </a:solidFill>
            </c:spPr>
            <c:extLst>
              <c:ext xmlns:c16="http://schemas.microsoft.com/office/drawing/2014/chart" uri="{C3380CC4-5D6E-409C-BE32-E72D297353CC}">
                <c16:uniqueId val="{00000000-2ACD-48E5-86A8-8275F901B690}"/>
              </c:ext>
            </c:extLst>
          </c:dPt>
          <c:dPt>
            <c:idx val="1"/>
            <c:bubble3D val="0"/>
            <c:extLst>
              <c:ext xmlns:c16="http://schemas.microsoft.com/office/drawing/2014/chart" uri="{C3380CC4-5D6E-409C-BE32-E72D297353CC}">
                <c16:uniqueId val="{00000001-2ACD-48E5-86A8-8275F901B690}"/>
              </c:ext>
            </c:extLst>
          </c:dPt>
          <c:dPt>
            <c:idx val="2"/>
            <c:bubble3D val="0"/>
            <c:spPr>
              <a:solidFill>
                <a:srgbClr val="FFFF00"/>
              </a:solidFill>
            </c:spPr>
            <c:extLst>
              <c:ext xmlns:c16="http://schemas.microsoft.com/office/drawing/2014/chart" uri="{C3380CC4-5D6E-409C-BE32-E72D297353CC}">
                <c16:uniqueId val="{00000002-2ACD-48E5-86A8-8275F901B690}"/>
              </c:ext>
            </c:extLst>
          </c:dPt>
          <c:dLbls>
            <c:dLbl>
              <c:idx val="0"/>
              <c:layout>
                <c:manualLayout>
                  <c:x val="0.25490262591624463"/>
                  <c:y val="-0.16039886815534368"/>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CD-48E5-86A8-8275F901B690}"/>
                </c:ext>
              </c:extLst>
            </c:dLbl>
            <c:dLbl>
              <c:idx val="1"/>
              <c:layout>
                <c:manualLayout>
                  <c:x val="6.8016842796236848E-2"/>
                  <c:y val="-7.4463762552645973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CD-48E5-86A8-8275F901B69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Data'!$A$46:$A$48</c:f>
              <c:strCache>
                <c:ptCount val="3"/>
                <c:pt idx="0">
                  <c:v>LEA and ISD   </c:v>
                </c:pt>
                <c:pt idx="1">
                  <c:v>CS, CS VPS, Lab and Regional</c:v>
                </c:pt>
                <c:pt idx="2">
                  <c:v>Non Units   </c:v>
                </c:pt>
              </c:strCache>
            </c:strRef>
          </c:cat>
          <c:val>
            <c:numRef>
              <c:f>'Chart Data'!$B$46:$B$48</c:f>
              <c:numCache>
                <c:formatCode>0.0%</c:formatCode>
                <c:ptCount val="3"/>
                <c:pt idx="0">
                  <c:v>0.95443577553065906</c:v>
                </c:pt>
                <c:pt idx="1">
                  <c:v>4.4743710448679946E-2</c:v>
                </c:pt>
                <c:pt idx="2">
                  <c:v>8.2051402066092018E-4</c:v>
                </c:pt>
              </c:numCache>
            </c:numRef>
          </c:val>
          <c:extLst>
            <c:ext xmlns:c16="http://schemas.microsoft.com/office/drawing/2014/chart" uri="{C3380CC4-5D6E-409C-BE32-E72D297353CC}">
              <c16:uniqueId val="{00000003-2ACD-48E5-86A8-8275F901B690}"/>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5056961916700951"/>
          <c:y val="0.3088773903262092"/>
          <c:w val="0.34583729676407904"/>
          <c:h val="0.25491076115485567"/>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&amp;LNCDPI
Division of School Business&amp;RAugust 11,2022
Page &amp;P of &amp;N</c:oddFooter>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'Chart Data'!$B$58</c:f>
              <c:strCache>
                <c:ptCount val="1"/>
                <c:pt idx="0">
                  <c:v>PRC ALL - All Covid PRCs (State and Federal) (Expenditures by PSU Type; in $1,000)</c:v>
                </c:pt>
              </c:strCache>
            </c:strRef>
          </c:tx>
          <c:spPr>
            <a:solidFill>
              <a:srgbClr val="4F81BD"/>
            </a:solidFill>
            <a:ln w="25400">
              <a:noFill/>
            </a:ln>
          </c:spPr>
          <c:invertIfNegative val="0"/>
          <c:dPt>
            <c:idx val="0"/>
            <c:invertIfNegative val="0"/>
            <c:bubble3D val="0"/>
            <c:spPr>
              <a:solidFill>
                <a:schemeClr val="bg2">
                  <a:lumMod val="75000"/>
                </a:schemeClr>
              </a:solidFill>
              <a:ln w="25400">
                <a:noFill/>
              </a:ln>
            </c:spPr>
            <c:extLst>
              <c:ext xmlns:c16="http://schemas.microsoft.com/office/drawing/2014/chart" uri="{C3380CC4-5D6E-409C-BE32-E72D297353CC}">
                <c16:uniqueId val="{00000000-2CBC-40B1-B6EC-62554463CDF4}"/>
              </c:ext>
            </c:extLst>
          </c:dPt>
          <c:dPt>
            <c:idx val="1"/>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1-2CBC-40B1-B6EC-62554463CDF4}"/>
              </c:ext>
            </c:extLst>
          </c:dPt>
          <c:dPt>
            <c:idx val="2"/>
            <c:invertIfNegative val="0"/>
            <c:bubble3D val="0"/>
            <c:spPr>
              <a:solidFill>
                <a:srgbClr val="FFFF00"/>
              </a:solidFill>
              <a:ln w="25400">
                <a:noFill/>
              </a:ln>
            </c:spPr>
            <c:extLst>
              <c:ext xmlns:c16="http://schemas.microsoft.com/office/drawing/2014/chart" uri="{C3380CC4-5D6E-409C-BE32-E72D297353CC}">
                <c16:uniqueId val="{00000002-2CBC-40B1-B6EC-62554463CDF4}"/>
              </c:ext>
            </c:extLst>
          </c:dPt>
          <c:dPt>
            <c:idx val="3"/>
            <c:invertIfNegative val="0"/>
            <c:bubble3D val="0"/>
            <c:spPr>
              <a:solidFill>
                <a:srgbClr val="7030A0"/>
              </a:solidFill>
              <a:ln w="25400">
                <a:noFill/>
              </a:ln>
            </c:spPr>
            <c:extLst>
              <c:ext xmlns:c16="http://schemas.microsoft.com/office/drawing/2014/chart" uri="{C3380CC4-5D6E-409C-BE32-E72D297353CC}">
                <c16:uniqueId val="{00000003-2CBC-40B1-B6EC-62554463CDF4}"/>
              </c:ext>
            </c:extLst>
          </c:dPt>
          <c:dPt>
            <c:idx val="4"/>
            <c:invertIfNegative val="0"/>
            <c:bubble3D val="0"/>
            <c:spPr>
              <a:solidFill>
                <a:srgbClr val="00B0F0"/>
              </a:solidFill>
              <a:ln w="25400">
                <a:noFill/>
              </a:ln>
            </c:spPr>
            <c:extLst>
              <c:ext xmlns:c16="http://schemas.microsoft.com/office/drawing/2014/chart" uri="{C3380CC4-5D6E-409C-BE32-E72D297353CC}">
                <c16:uniqueId val="{00000004-2CBC-40B1-B6EC-62554463CDF4}"/>
              </c:ext>
            </c:extLst>
          </c:dPt>
          <c:dLbls>
            <c:dLbl>
              <c:idx val="0"/>
              <c:layout>
                <c:manualLayout>
                  <c:x val="2.1266416794641935E-3"/>
                  <c:y val="-3.9818103351284544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BC-40B1-B6EC-62554463CDF4}"/>
                </c:ext>
              </c:extLst>
            </c:dLbl>
            <c:dLbl>
              <c:idx val="1"/>
              <c:layout>
                <c:manualLayout>
                  <c:x val="5.6530496422331775E-3"/>
                  <c:y val="-2.3114654144712296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BC-40B1-B6EC-62554463CDF4}"/>
                </c:ext>
              </c:extLst>
            </c:dLbl>
            <c:dLbl>
              <c:idx val="2"/>
              <c:layout>
                <c:manualLayout>
                  <c:x val="5.6530496422330734E-3"/>
                  <c:y val="-3.236051580259721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BC-40B1-B6EC-62554463CDF4}"/>
                </c:ext>
              </c:extLst>
            </c:dLbl>
            <c:spPr>
              <a:noFill/>
              <a:ln w="25400">
                <a:noFill/>
              </a:ln>
            </c:spPr>
            <c:txPr>
              <a:bodyPr wrap="square" lIns="38100" tIns="19050" rIns="38100" bIns="19050" anchor="ctr">
                <a:spAutoFit/>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 Data'!$A$59:$A$61</c:f>
              <c:strCache>
                <c:ptCount val="3"/>
                <c:pt idx="0">
                  <c:v>LEA and ISD   </c:v>
                </c:pt>
                <c:pt idx="1">
                  <c:v>CS, CS VPS, Lab and Regional</c:v>
                </c:pt>
                <c:pt idx="2">
                  <c:v>Non Units   </c:v>
                </c:pt>
              </c:strCache>
            </c:strRef>
          </c:cat>
          <c:val>
            <c:numRef>
              <c:f>'Chart Data'!$B$59:$B$61</c:f>
              <c:numCache>
                <c:formatCode>_("$"* #,##0_);_("$"* \(#,##0\);_("$"* "-"??_);_(@_)</c:formatCode>
                <c:ptCount val="3"/>
                <c:pt idx="0">
                  <c:v>5932691.5620700009</c:v>
                </c:pt>
                <c:pt idx="1">
                  <c:v>278123.09664</c:v>
                </c:pt>
                <c:pt idx="2">
                  <c:v>17796.68921</c:v>
                </c:pt>
              </c:numCache>
            </c:numRef>
          </c:val>
          <c:extLst>
            <c:ext xmlns:c16="http://schemas.microsoft.com/office/drawing/2014/chart" uri="{C3380CC4-5D6E-409C-BE32-E72D297353CC}">
              <c16:uniqueId val="{00000005-2CBC-40B1-B6EC-62554463CDF4}"/>
            </c:ext>
          </c:extLst>
        </c:ser>
        <c:dLbls>
          <c:showLegendKey val="0"/>
          <c:showVal val="0"/>
          <c:showCatName val="0"/>
          <c:showSerName val="0"/>
          <c:showPercent val="0"/>
          <c:showBubbleSize val="0"/>
        </c:dLbls>
        <c:gapWidth val="150"/>
        <c:shape val="box"/>
        <c:axId val="209999071"/>
        <c:axId val="1"/>
        <c:axId val="0"/>
      </c:bar3DChart>
      <c:catAx>
        <c:axId val="209999071"/>
        <c:scaling>
          <c:orientation val="minMax"/>
        </c:scaling>
        <c:delete val="0"/>
        <c:axPos val="b"/>
        <c:numFmt formatCode="General" sourceLinked="1"/>
        <c:majorTickMark val="none"/>
        <c:minorTickMark val="none"/>
        <c:tickLblPos val="nextTo"/>
        <c:spPr>
          <a:ln w="9525">
            <a:noFill/>
          </a:ln>
        </c:spPr>
        <c:txPr>
          <a:bodyPr rot="0" vert="horz"/>
          <a:lstStyle/>
          <a:p>
            <a:pPr>
              <a:defRPr sz="7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ln w="9525">
            <a:noFill/>
          </a:ln>
        </c:spPr>
        <c:txPr>
          <a:bodyPr rot="0" vert="horz"/>
          <a:lstStyle/>
          <a:p>
            <a:pPr>
              <a:defRPr sz="800" b="0" i="0" u="none" strike="noStrike" baseline="0">
                <a:solidFill>
                  <a:srgbClr val="333333"/>
                </a:solidFill>
                <a:latin typeface="Calibri"/>
                <a:ea typeface="Calibri"/>
                <a:cs typeface="Calibri"/>
              </a:defRPr>
            </a:pPr>
            <a:endParaRPr lang="en-US"/>
          </a:p>
        </c:txPr>
        <c:crossAx val="20999907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3.3008485057809019E-2"/>
          <c:y val="0.26030394276162117"/>
          <c:w val="0.64395555548702677"/>
          <c:h val="0.71589247112761578"/>
        </c:manualLayout>
      </c:layout>
      <c:pie3DChart>
        <c:varyColors val="1"/>
        <c:ser>
          <c:idx val="0"/>
          <c:order val="0"/>
          <c:tx>
            <c:strRef>
              <c:f>'Chart Data'!$B$17</c:f>
              <c:strCache>
                <c:ptCount val="1"/>
                <c:pt idx="0">
                  <c:v>PSU ALL - Total Covid Expenditures (All Districts) Selected Expenditures (in %)</c:v>
                </c:pt>
              </c:strCache>
            </c:strRef>
          </c:tx>
          <c:dPt>
            <c:idx val="0"/>
            <c:bubble3D val="0"/>
            <c:spPr>
              <a:solidFill>
                <a:schemeClr val="bg2">
                  <a:lumMod val="90000"/>
                </a:schemeClr>
              </a:solidFill>
            </c:spPr>
            <c:extLst>
              <c:ext xmlns:c16="http://schemas.microsoft.com/office/drawing/2014/chart" uri="{C3380CC4-5D6E-409C-BE32-E72D297353CC}">
                <c16:uniqueId val="{00000000-3CA2-4AB4-A08D-DAA35C94D9FC}"/>
              </c:ext>
            </c:extLst>
          </c:dPt>
          <c:dPt>
            <c:idx val="1"/>
            <c:bubble3D val="0"/>
            <c:extLst>
              <c:ext xmlns:c16="http://schemas.microsoft.com/office/drawing/2014/chart" uri="{C3380CC4-5D6E-409C-BE32-E72D297353CC}">
                <c16:uniqueId val="{00000001-3CA2-4AB4-A08D-DAA35C94D9FC}"/>
              </c:ext>
            </c:extLst>
          </c:dPt>
          <c:dPt>
            <c:idx val="2"/>
            <c:bubble3D val="0"/>
            <c:extLst>
              <c:ext xmlns:c16="http://schemas.microsoft.com/office/drawing/2014/chart" uri="{C3380CC4-5D6E-409C-BE32-E72D297353CC}">
                <c16:uniqueId val="{00000002-3CA2-4AB4-A08D-DAA35C94D9FC}"/>
              </c:ext>
            </c:extLst>
          </c:dPt>
          <c:dPt>
            <c:idx val="3"/>
            <c:bubble3D val="0"/>
            <c:spPr>
              <a:solidFill>
                <a:srgbClr val="FFFF00"/>
              </a:solidFill>
            </c:spPr>
            <c:extLst>
              <c:ext xmlns:c16="http://schemas.microsoft.com/office/drawing/2014/chart" uri="{C3380CC4-5D6E-409C-BE32-E72D297353CC}">
                <c16:uniqueId val="{00000003-3CA2-4AB4-A08D-DAA35C94D9FC}"/>
              </c:ext>
            </c:extLst>
          </c:dPt>
          <c:dPt>
            <c:idx val="4"/>
            <c:bubble3D val="0"/>
            <c:extLst>
              <c:ext xmlns:c16="http://schemas.microsoft.com/office/drawing/2014/chart" uri="{C3380CC4-5D6E-409C-BE32-E72D297353CC}">
                <c16:uniqueId val="{00000004-3CA2-4AB4-A08D-DAA35C94D9FC}"/>
              </c:ext>
            </c:extLst>
          </c:dPt>
          <c:dPt>
            <c:idx val="5"/>
            <c:bubble3D val="0"/>
            <c:extLst>
              <c:ext xmlns:c16="http://schemas.microsoft.com/office/drawing/2014/chart" uri="{C3380CC4-5D6E-409C-BE32-E72D297353CC}">
                <c16:uniqueId val="{00000005-3CA2-4AB4-A08D-DAA35C94D9FC}"/>
              </c:ext>
            </c:extLst>
          </c:dPt>
          <c:dLbls>
            <c:dLbl>
              <c:idx val="0"/>
              <c:layout>
                <c:manualLayout>
                  <c:x val="-0.12504969013316133"/>
                  <c:y val="7.3111382267285085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A2-4AB4-A08D-DAA35C94D9FC}"/>
                </c:ext>
              </c:extLst>
            </c:dLbl>
            <c:dLbl>
              <c:idx val="1"/>
              <c:layout>
                <c:manualLayout>
                  <c:x val="6.8016842796236848E-2"/>
                  <c:y val="-7.4463762552645973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A2-4AB4-A08D-DAA35C94D9FC}"/>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Data'!$A$18:$A$24</c:f>
              <c:strCache>
                <c:ptCount val="7"/>
                <c:pt idx="0">
                  <c:v>CRF (PRC 121 - 138)</c:v>
                </c:pt>
                <c:pt idx="1">
                  <c:v>State Fiscal Recovery Funds PRC 14x</c:v>
                </c:pt>
                <c:pt idx="2">
                  <c:v>State Covid-19 Funds PRC 154</c:v>
                </c:pt>
                <c:pt idx="3">
                  <c:v>ESSER I (PRC 163 - 168)</c:v>
                </c:pt>
                <c:pt idx="4">
                  <c:v>GEER (PRC 169 - 170)</c:v>
                </c:pt>
                <c:pt idx="5">
                  <c:v>ESSER II (PRC 171-179)</c:v>
                </c:pt>
                <c:pt idx="6">
                  <c:v>ESSER III (PRC 18x &amp; 19x &amp;  20x)</c:v>
                </c:pt>
              </c:strCache>
            </c:strRef>
          </c:cat>
          <c:val>
            <c:numRef>
              <c:f>'Chart Data'!$B$18:$B$24</c:f>
              <c:numCache>
                <c:formatCode>0.0%</c:formatCode>
                <c:ptCount val="7"/>
                <c:pt idx="0">
                  <c:v>5.0054348715161526E-2</c:v>
                </c:pt>
                <c:pt idx="1">
                  <c:v>5.2395044816688024E-2</c:v>
                </c:pt>
                <c:pt idx="2">
                  <c:v>7.9254681521403591E-3</c:v>
                </c:pt>
                <c:pt idx="3">
                  <c:v>6.2028245295641812E-2</c:v>
                </c:pt>
                <c:pt idx="4">
                  <c:v>9.270982120161286E-3</c:v>
                </c:pt>
                <c:pt idx="5">
                  <c:v>0.24827569800071306</c:v>
                </c:pt>
                <c:pt idx="6">
                  <c:v>0.57005021289949398</c:v>
                </c:pt>
              </c:numCache>
            </c:numRef>
          </c:val>
          <c:extLst>
            <c:ext xmlns:c16="http://schemas.microsoft.com/office/drawing/2014/chart" uri="{C3380CC4-5D6E-409C-BE32-E72D297353CC}">
              <c16:uniqueId val="{00000006-3CA2-4AB4-A08D-DAA35C94D9FC}"/>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4343029531940954"/>
          <c:y val="0.16422850825153704"/>
          <c:w val="0.35244147333932252"/>
          <c:h val="0.62608239514473296"/>
        </c:manualLayout>
      </c:layout>
      <c:overlay val="0"/>
      <c:txPr>
        <a:bodyPr/>
        <a:lstStyle/>
        <a:p>
          <a:pPr>
            <a:defRPr sz="69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'Chart Data'!$B$31</c:f>
              <c:strCache>
                <c:ptCount val="1"/>
                <c:pt idx="0">
                  <c:v>PSU ALL - Total Covid Expenditures (All Districts) (Expenditures in $1,000)</c:v>
                </c:pt>
              </c:strCache>
            </c:strRef>
          </c:tx>
          <c:spPr>
            <a:solidFill>
              <a:srgbClr val="4F81BD"/>
            </a:solidFill>
            <a:ln w="25400">
              <a:noFill/>
            </a:ln>
          </c:spPr>
          <c:invertIfNegative val="0"/>
          <c:dPt>
            <c:idx val="0"/>
            <c:invertIfNegative val="0"/>
            <c:bubble3D val="0"/>
            <c:spPr>
              <a:solidFill>
                <a:schemeClr val="bg2">
                  <a:lumMod val="90000"/>
                </a:schemeClr>
              </a:solidFill>
              <a:ln w="25400">
                <a:noFill/>
              </a:ln>
            </c:spPr>
            <c:extLst>
              <c:ext xmlns:c16="http://schemas.microsoft.com/office/drawing/2014/chart" uri="{C3380CC4-5D6E-409C-BE32-E72D297353CC}">
                <c16:uniqueId val="{00000000-CAF7-41F4-98C2-3A7006E99E05}"/>
              </c:ext>
            </c:extLst>
          </c:dPt>
          <c:dPt>
            <c:idx val="1"/>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1-CAF7-41F4-98C2-3A7006E99E05}"/>
              </c:ext>
            </c:extLst>
          </c:dPt>
          <c:dPt>
            <c:idx val="2"/>
            <c:invertIfNegative val="0"/>
            <c:bubble3D val="0"/>
            <c:spPr>
              <a:solidFill>
                <a:schemeClr val="accent3">
                  <a:lumMod val="75000"/>
                </a:schemeClr>
              </a:solidFill>
              <a:ln>
                <a:noFill/>
              </a:ln>
              <a:effectLst/>
              <a:sp3d/>
            </c:spPr>
            <c:extLst>
              <c:ext xmlns:c16="http://schemas.microsoft.com/office/drawing/2014/chart" uri="{C3380CC4-5D6E-409C-BE32-E72D297353CC}">
                <c16:uniqueId val="{00000002-CAF7-41F4-98C2-3A7006E99E05}"/>
              </c:ext>
            </c:extLst>
          </c:dPt>
          <c:dPt>
            <c:idx val="3"/>
            <c:invertIfNegative val="0"/>
            <c:bubble3D val="0"/>
            <c:spPr>
              <a:solidFill>
                <a:srgbClr val="FFFF00"/>
              </a:solidFill>
              <a:ln w="25400">
                <a:noFill/>
              </a:ln>
            </c:spPr>
            <c:extLst>
              <c:ext xmlns:c16="http://schemas.microsoft.com/office/drawing/2014/chart" uri="{C3380CC4-5D6E-409C-BE32-E72D297353CC}">
                <c16:uniqueId val="{00000003-CAF7-41F4-98C2-3A7006E99E05}"/>
              </c:ext>
            </c:extLst>
          </c:dPt>
          <c:dPt>
            <c:idx val="4"/>
            <c:invertIfNegative val="0"/>
            <c:bubble3D val="0"/>
            <c:spPr>
              <a:solidFill>
                <a:srgbClr val="00B0F0"/>
              </a:solidFill>
              <a:ln w="25400">
                <a:noFill/>
              </a:ln>
            </c:spPr>
            <c:extLst>
              <c:ext xmlns:c16="http://schemas.microsoft.com/office/drawing/2014/chart" uri="{C3380CC4-5D6E-409C-BE32-E72D297353CC}">
                <c16:uniqueId val="{00000004-CAF7-41F4-98C2-3A7006E99E05}"/>
              </c:ext>
            </c:extLst>
          </c:dPt>
          <c:dPt>
            <c:idx val="5"/>
            <c:invertIfNegative val="0"/>
            <c:bubble3D val="0"/>
            <c:spPr>
              <a:solidFill>
                <a:schemeClr val="accent6">
                  <a:lumMod val="75000"/>
                </a:schemeClr>
              </a:solidFill>
              <a:ln w="25400">
                <a:noFill/>
              </a:ln>
            </c:spPr>
            <c:extLst>
              <c:ext xmlns:c16="http://schemas.microsoft.com/office/drawing/2014/chart" uri="{C3380CC4-5D6E-409C-BE32-E72D297353CC}">
                <c16:uniqueId val="{00000005-CAF7-41F4-98C2-3A7006E99E05}"/>
              </c:ext>
            </c:extLst>
          </c:dPt>
          <c:dLbls>
            <c:spPr>
              <a:noFill/>
              <a:ln w="25400">
                <a:noFill/>
              </a:ln>
            </c:spPr>
            <c:txPr>
              <a:bodyPr wrap="square" lIns="38100" tIns="19050" rIns="38100" bIns="19050" anchor="ctr">
                <a:spAutoFit/>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 Data'!$A$32:$A$38</c:f>
              <c:strCache>
                <c:ptCount val="7"/>
                <c:pt idx="0">
                  <c:v>CRF (PRC 121 - 138)</c:v>
                </c:pt>
                <c:pt idx="1">
                  <c:v>State Fiscal Recovery Funds PRC 14x</c:v>
                </c:pt>
                <c:pt idx="2">
                  <c:v>State Covid-19 Funds PRC 154</c:v>
                </c:pt>
                <c:pt idx="3">
                  <c:v>ESSER I (PRC 163 - 168)</c:v>
                </c:pt>
                <c:pt idx="4">
                  <c:v>GEER (PRC 169 - 170)</c:v>
                </c:pt>
                <c:pt idx="5">
                  <c:v>ESSER II (PRC 171-179)</c:v>
                </c:pt>
                <c:pt idx="6">
                  <c:v>ESSER III (PRC 18x &amp; 19x &amp;  20x)</c:v>
                </c:pt>
              </c:strCache>
            </c:strRef>
          </c:cat>
          <c:val>
            <c:numRef>
              <c:f>'Chart Data'!$B$32:$B$38</c:f>
              <c:numCache>
                <c:formatCode>_("$"* #,##0_);_("$"* \(#,##0\);_("$"* "-"??_);_(@_)</c:formatCode>
                <c:ptCount val="7"/>
                <c:pt idx="0">
                  <c:v>311769.08441999997</c:v>
                </c:pt>
                <c:pt idx="1">
                  <c:v>326348.37072000001</c:v>
                </c:pt>
                <c:pt idx="2">
                  <c:v>49364.66087</c:v>
                </c:pt>
                <c:pt idx="3">
                  <c:v>386349.83253999997</c:v>
                </c:pt>
                <c:pt idx="4">
                  <c:v>57745.344440000008</c:v>
                </c:pt>
                <c:pt idx="5">
                  <c:v>1546412.8299800002</c:v>
                </c:pt>
                <c:pt idx="6">
                  <c:v>3550621.2249500002</c:v>
                </c:pt>
              </c:numCache>
            </c:numRef>
          </c:val>
          <c:extLst>
            <c:ext xmlns:c16="http://schemas.microsoft.com/office/drawing/2014/chart" uri="{C3380CC4-5D6E-409C-BE32-E72D297353CC}">
              <c16:uniqueId val="{00000006-CAF7-41F4-98C2-3A7006E99E05}"/>
            </c:ext>
          </c:extLst>
        </c:ser>
        <c:dLbls>
          <c:showLegendKey val="0"/>
          <c:showVal val="0"/>
          <c:showCatName val="0"/>
          <c:showSerName val="0"/>
          <c:showPercent val="0"/>
          <c:showBubbleSize val="0"/>
        </c:dLbls>
        <c:gapWidth val="150"/>
        <c:shape val="box"/>
        <c:axId val="210016543"/>
        <c:axId val="1"/>
        <c:axId val="0"/>
      </c:bar3DChart>
      <c:catAx>
        <c:axId val="210016543"/>
        <c:scaling>
          <c:orientation val="minMax"/>
        </c:scaling>
        <c:delete val="0"/>
        <c:axPos val="b"/>
        <c:numFmt formatCode="General" sourceLinked="1"/>
        <c:majorTickMark val="none"/>
        <c:minorTickMark val="none"/>
        <c:tickLblPos val="nextTo"/>
        <c:spPr>
          <a:ln w="9525">
            <a:noFill/>
          </a:ln>
        </c:spPr>
        <c:txPr>
          <a:bodyPr rot="0" vert="horz"/>
          <a:lstStyle/>
          <a:p>
            <a:pPr>
              <a:defRPr sz="6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ln w="9525">
            <a:noFill/>
          </a:ln>
        </c:spPr>
        <c:txPr>
          <a:bodyPr rot="0" vert="horz"/>
          <a:lstStyle/>
          <a:p>
            <a:pPr>
              <a:defRPr sz="800" b="0" i="0" u="none" strike="noStrike" baseline="0">
                <a:solidFill>
                  <a:srgbClr val="333333"/>
                </a:solidFill>
                <a:latin typeface="Calibri"/>
                <a:ea typeface="Calibri"/>
                <a:cs typeface="Calibri"/>
              </a:defRPr>
            </a:pPr>
            <a:endParaRPr lang="en-US"/>
          </a:p>
        </c:txPr>
        <c:crossAx val="21001654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oddFooter>&amp;LNCDPI
Division of School Business&amp;RAugust 11,2022
Page &amp;P of &amp;N</c:oddFooter>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tx>
            <c:strRef>
              <c:f>'Chart Data'!$B$3</c:f>
              <c:strCache>
                <c:ptCount val="1"/>
                <c:pt idx="0">
                  <c:v>PSU ALL - Sum of all Covid Expenditures (All Districts) for PRC ALL - Sum of all Covid Expenditures (All Programs)</c:v>
                </c:pt>
              </c:strCache>
            </c:strRef>
          </c:tx>
          <c:dPt>
            <c:idx val="0"/>
            <c:bubble3D val="0"/>
            <c:extLst>
              <c:ext xmlns:c16="http://schemas.microsoft.com/office/drawing/2014/chart" uri="{C3380CC4-5D6E-409C-BE32-E72D297353CC}">
                <c16:uniqueId val="{00000000-C18F-4A29-9FE3-537D71F2D03E}"/>
              </c:ext>
            </c:extLst>
          </c:dPt>
          <c:dPt>
            <c:idx val="1"/>
            <c:bubble3D val="0"/>
            <c:extLst>
              <c:ext xmlns:c16="http://schemas.microsoft.com/office/drawing/2014/chart" uri="{C3380CC4-5D6E-409C-BE32-E72D297353CC}">
                <c16:uniqueId val="{00000001-C18F-4A29-9FE3-537D71F2D03E}"/>
              </c:ext>
            </c:extLst>
          </c:dPt>
          <c:dPt>
            <c:idx val="2"/>
            <c:bubble3D val="0"/>
            <c:extLst>
              <c:ext xmlns:c16="http://schemas.microsoft.com/office/drawing/2014/chart" uri="{C3380CC4-5D6E-409C-BE32-E72D297353CC}">
                <c16:uniqueId val="{00000002-C18F-4A29-9FE3-537D71F2D03E}"/>
              </c:ext>
            </c:extLst>
          </c:dPt>
          <c:dPt>
            <c:idx val="3"/>
            <c:bubble3D val="0"/>
            <c:spPr>
              <a:solidFill>
                <a:schemeClr val="bg2">
                  <a:lumMod val="90000"/>
                </a:schemeClr>
              </a:solidFill>
            </c:spPr>
            <c:extLst>
              <c:ext xmlns:c16="http://schemas.microsoft.com/office/drawing/2014/chart" uri="{C3380CC4-5D6E-409C-BE32-E72D297353CC}">
                <c16:uniqueId val="{00000003-C18F-4A29-9FE3-537D71F2D03E}"/>
              </c:ext>
            </c:extLst>
          </c:dPt>
          <c:dPt>
            <c:idx val="4"/>
            <c:bubble3D val="0"/>
            <c:spPr>
              <a:solidFill>
                <a:srgbClr val="FFFF00"/>
              </a:solidFill>
            </c:spPr>
            <c:extLst>
              <c:ext xmlns:c16="http://schemas.microsoft.com/office/drawing/2014/chart" uri="{C3380CC4-5D6E-409C-BE32-E72D297353CC}">
                <c16:uniqueId val="{00000004-C18F-4A29-9FE3-537D71F2D03E}"/>
              </c:ext>
            </c:extLst>
          </c:dPt>
          <c:dPt>
            <c:idx val="5"/>
            <c:bubble3D val="0"/>
            <c:extLst>
              <c:ext xmlns:c16="http://schemas.microsoft.com/office/drawing/2014/chart" uri="{C3380CC4-5D6E-409C-BE32-E72D297353CC}">
                <c16:uniqueId val="{00000005-C18F-4A29-9FE3-537D71F2D03E}"/>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Data'!$A$4:$A$9</c:f>
              <c:strCache>
                <c:ptCount val="6"/>
                <c:pt idx="0">
                  <c:v>Salary</c:v>
                </c:pt>
                <c:pt idx="1">
                  <c:v>Employee Benefits</c:v>
                </c:pt>
                <c:pt idx="2">
                  <c:v>Purchased Services</c:v>
                </c:pt>
                <c:pt idx="3">
                  <c:v>Supplies &amp; Materials</c:v>
                </c:pt>
                <c:pt idx="4">
                  <c:v>Capital Outlay</c:v>
                </c:pt>
                <c:pt idx="5">
                  <c:v>Other</c:v>
                </c:pt>
              </c:strCache>
            </c:strRef>
          </c:cat>
          <c:val>
            <c:numRef>
              <c:f>'Chart Data'!$B$4:$B$9</c:f>
              <c:numCache>
                <c:formatCode>0.0%</c:formatCode>
                <c:ptCount val="6"/>
                <c:pt idx="0">
                  <c:v>0.42430954243798874</c:v>
                </c:pt>
                <c:pt idx="1">
                  <c:v>9.2325836310534592E-2</c:v>
                </c:pt>
                <c:pt idx="2">
                  <c:v>0.10598600223956035</c:v>
                </c:pt>
                <c:pt idx="3">
                  <c:v>0.21161397475701499</c:v>
                </c:pt>
                <c:pt idx="4">
                  <c:v>0.11268466028537548</c:v>
                </c:pt>
                <c:pt idx="5">
                  <c:v>5.3079983969525797E-2</c:v>
                </c:pt>
              </c:numCache>
            </c:numRef>
          </c:val>
          <c:extLst>
            <c:ext xmlns:c16="http://schemas.microsoft.com/office/drawing/2014/chart" uri="{C3380CC4-5D6E-409C-BE32-E72D297353CC}">
              <c16:uniqueId val="{00000006-C18F-4A29-9FE3-537D71F2D03E}"/>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6367531116683165"/>
          <c:y val="0.2350242245920133"/>
          <c:w val="0.33403943409512826"/>
          <c:h val="0.54028577310189152"/>
        </c:manualLayout>
      </c:layout>
      <c:overlay val="0"/>
      <c:txPr>
        <a:bodyPr/>
        <a:lstStyle/>
        <a:p>
          <a:pPr>
            <a:defRPr sz="700" baseline="0"/>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60960</xdr:colOff>
      <xdr:row>456</xdr:row>
      <xdr:rowOff>137160</xdr:rowOff>
    </xdr:from>
    <xdr:to>
      <xdr:col>3</xdr:col>
      <xdr:colOff>381000</xdr:colOff>
      <xdr:row>477</xdr:row>
      <xdr:rowOff>137160</xdr:rowOff>
    </xdr:to>
    <xdr:graphicFrame macro="">
      <xdr:nvGraphicFramePr>
        <xdr:cNvPr id="811256" name="Chart 7">
          <a:extLst>
            <a:ext uri="{FF2B5EF4-FFF2-40B4-BE49-F238E27FC236}">
              <a16:creationId xmlns:a16="http://schemas.microsoft.com/office/drawing/2014/main" id="{820DB509-5CAF-4D3A-9BDD-D10F4A641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83820</xdr:colOff>
      <xdr:row>456</xdr:row>
      <xdr:rowOff>137160</xdr:rowOff>
    </xdr:from>
    <xdr:to>
      <xdr:col>10</xdr:col>
      <xdr:colOff>586740</xdr:colOff>
      <xdr:row>477</xdr:row>
      <xdr:rowOff>114300</xdr:rowOff>
    </xdr:to>
    <xdr:graphicFrame macro="">
      <xdr:nvGraphicFramePr>
        <xdr:cNvPr id="811257" name="Chart 3">
          <a:extLst>
            <a:ext uri="{FF2B5EF4-FFF2-40B4-BE49-F238E27FC236}">
              <a16:creationId xmlns:a16="http://schemas.microsoft.com/office/drawing/2014/main" id="{70DF5400-AFB4-4A34-B2D3-64AEC9129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451</xdr:row>
      <xdr:rowOff>53340</xdr:rowOff>
    </xdr:from>
    <xdr:to>
      <xdr:col>2</xdr:col>
      <xdr:colOff>800100</xdr:colOff>
      <xdr:row>472</xdr:row>
      <xdr:rowOff>99060</xdr:rowOff>
    </xdr:to>
    <xdr:graphicFrame macro="">
      <xdr:nvGraphicFramePr>
        <xdr:cNvPr id="2712" name="Chart 7">
          <a:extLst>
            <a:ext uri="{FF2B5EF4-FFF2-40B4-BE49-F238E27FC236}">
              <a16:creationId xmlns:a16="http://schemas.microsoft.com/office/drawing/2014/main" id="{5051F4EC-C4FD-447F-9F33-F1AA8C44B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904876</xdr:colOff>
      <xdr:row>451</xdr:row>
      <xdr:rowOff>57150</xdr:rowOff>
    </xdr:from>
    <xdr:to>
      <xdr:col>8</xdr:col>
      <xdr:colOff>714376</xdr:colOff>
      <xdr:row>472</xdr:row>
      <xdr:rowOff>85725</xdr:rowOff>
    </xdr:to>
    <xdr:graphicFrame macro="">
      <xdr:nvGraphicFramePr>
        <xdr:cNvPr id="2713" name="Chart 3">
          <a:extLst>
            <a:ext uri="{FF2B5EF4-FFF2-40B4-BE49-F238E27FC236}">
              <a16:creationId xmlns:a16="http://schemas.microsoft.com/office/drawing/2014/main" id="{64A57FBF-5CDB-4ACF-A1EC-AF43D7207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83820</xdr:colOff>
      <xdr:row>552</xdr:row>
      <xdr:rowOff>22860</xdr:rowOff>
    </xdr:from>
    <xdr:to>
      <xdr:col>5</xdr:col>
      <xdr:colOff>693420</xdr:colOff>
      <xdr:row>573</xdr:row>
      <xdr:rowOff>76200</xdr:rowOff>
    </xdr:to>
    <xdr:graphicFrame macro="">
      <xdr:nvGraphicFramePr>
        <xdr:cNvPr id="4085" name="Chart 7">
          <a:extLst>
            <a:ext uri="{FF2B5EF4-FFF2-40B4-BE49-F238E27FC236}">
              <a16:creationId xmlns:a16="http://schemas.microsoft.com/office/drawing/2014/main" id="{7E414815-C6A0-4D85-B33C-933FEEFF2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dpi.nc.gov/districts-schools/district-operations/financial-and-business-services/covid-fund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dpi.nc.gov/districts-schools/district-operations/financial-and-business-services/covid-fund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dpi.nc.gov/districts-schools/district-operations/financial-and-business-services/covid-fund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25"/>
  <sheetViews>
    <sheetView tabSelected="1" zoomScale="110" zoomScaleNormal="110" workbookViewId="0">
      <pane ySplit="2" topLeftCell="A3" activePane="bottomLeft" state="frozen"/>
      <selection pane="bottomLeft"/>
    </sheetView>
  </sheetViews>
  <sheetFormatPr defaultColWidth="9.265625" defaultRowHeight="12.3" x14ac:dyDescent="0.4"/>
  <cols>
    <col min="1" max="1" width="11.265625" style="44" customWidth="1"/>
    <col min="2" max="2" width="16.3984375" style="44" customWidth="1"/>
    <col min="3" max="3" width="171.265625" style="44" customWidth="1"/>
    <col min="4" max="16384" width="9.265625" style="44"/>
  </cols>
  <sheetData>
    <row r="1" spans="1:3" ht="15" customHeight="1" x14ac:dyDescent="0.4">
      <c r="A1" s="75" t="s">
        <v>5235</v>
      </c>
      <c r="B1" s="48"/>
      <c r="C1" s="48"/>
    </row>
    <row r="2" spans="1:3" ht="15" customHeight="1" x14ac:dyDescent="0.45">
      <c r="A2" s="126" t="s">
        <v>5234</v>
      </c>
      <c r="B2" s="48"/>
      <c r="C2" s="135" t="s">
        <v>71926</v>
      </c>
    </row>
    <row r="3" spans="1:3" ht="12.6" customHeight="1" x14ac:dyDescent="0.4">
      <c r="A3" s="48"/>
      <c r="B3" s="48"/>
      <c r="C3" s="48"/>
    </row>
    <row r="4" spans="1:3" x14ac:dyDescent="0.4">
      <c r="A4" s="47" t="s">
        <v>5876</v>
      </c>
      <c r="B4" s="48"/>
      <c r="C4" s="48"/>
    </row>
    <row r="5" spans="1:3" ht="15" customHeight="1" x14ac:dyDescent="0.4">
      <c r="A5" s="47"/>
      <c r="B5" s="48"/>
      <c r="C5" s="48"/>
    </row>
    <row r="6" spans="1:3" ht="15" customHeight="1" x14ac:dyDescent="0.4">
      <c r="A6" s="47" t="s">
        <v>5877</v>
      </c>
      <c r="B6" s="48"/>
      <c r="C6" s="48"/>
    </row>
    <row r="7" spans="1:3" ht="39.75" customHeight="1" x14ac:dyDescent="0.4">
      <c r="A7" s="48"/>
      <c r="B7" s="295" t="s">
        <v>70987</v>
      </c>
      <c r="C7" s="295"/>
    </row>
    <row r="8" spans="1:3" ht="16.2" customHeight="1" x14ac:dyDescent="0.4">
      <c r="A8" s="48"/>
      <c r="B8" s="296" t="s">
        <v>71905</v>
      </c>
      <c r="C8" s="296"/>
    </row>
    <row r="9" spans="1:3" ht="12.6" customHeight="1" x14ac:dyDescent="0.4">
      <c r="A9" s="48"/>
      <c r="B9" s="48"/>
      <c r="C9" s="48"/>
    </row>
    <row r="10" spans="1:3" x14ac:dyDescent="0.4">
      <c r="A10" s="47" t="s">
        <v>218</v>
      </c>
      <c r="B10" s="48"/>
      <c r="C10" s="48"/>
    </row>
    <row r="11" spans="1:3" ht="40.5" customHeight="1" x14ac:dyDescent="0.4">
      <c r="A11" s="48"/>
      <c r="B11" s="48" t="s">
        <v>2910</v>
      </c>
      <c r="C11" s="45" t="s">
        <v>48636</v>
      </c>
    </row>
    <row r="12" spans="1:3" x14ac:dyDescent="0.4">
      <c r="A12" s="48"/>
      <c r="B12" s="48"/>
      <c r="C12" s="45" t="s">
        <v>2911</v>
      </c>
    </row>
    <row r="13" spans="1:3" ht="4.95" customHeight="1" x14ac:dyDescent="0.4">
      <c r="A13" s="48"/>
      <c r="B13" s="48"/>
      <c r="C13" s="48"/>
    </row>
    <row r="14" spans="1:3" ht="24.6" x14ac:dyDescent="0.4">
      <c r="A14" s="48"/>
      <c r="B14" s="48" t="s">
        <v>0</v>
      </c>
      <c r="C14" s="45" t="s">
        <v>5236</v>
      </c>
    </row>
    <row r="15" spans="1:3" ht="4.95" customHeight="1" x14ac:dyDescent="0.4">
      <c r="A15" s="48"/>
      <c r="B15" s="48"/>
      <c r="C15" s="48"/>
    </row>
    <row r="16" spans="1:3" ht="24.6" x14ac:dyDescent="0.4">
      <c r="A16" s="48"/>
      <c r="B16" s="49" t="s">
        <v>12071</v>
      </c>
      <c r="C16" s="46" t="s">
        <v>12082</v>
      </c>
    </row>
    <row r="17" spans="1:3" ht="7.95" customHeight="1" x14ac:dyDescent="0.4">
      <c r="A17" s="48"/>
      <c r="B17" s="49"/>
      <c r="C17" s="46"/>
    </row>
    <row r="18" spans="1:3" x14ac:dyDescent="0.4">
      <c r="A18" s="47" t="s">
        <v>215</v>
      </c>
      <c r="B18" s="48"/>
      <c r="C18" s="48"/>
    </row>
    <row r="19" spans="1:3" x14ac:dyDescent="0.4">
      <c r="A19" s="48"/>
      <c r="B19" s="47" t="s">
        <v>217</v>
      </c>
      <c r="C19" s="50"/>
    </row>
    <row r="20" spans="1:3" ht="20.25" customHeight="1" x14ac:dyDescent="0.4">
      <c r="A20" s="48"/>
      <c r="B20" s="50" t="s">
        <v>216</v>
      </c>
      <c r="C20" s="164" t="s">
        <v>12062</v>
      </c>
    </row>
    <row r="21" spans="1:3" ht="25.5" customHeight="1" x14ac:dyDescent="0.4">
      <c r="A21" s="48"/>
      <c r="B21" s="47"/>
      <c r="C21" s="45" t="s">
        <v>12083</v>
      </c>
    </row>
    <row r="22" spans="1:3" ht="21" customHeight="1" x14ac:dyDescent="0.4">
      <c r="A22" s="48"/>
      <c r="B22" s="50" t="s">
        <v>216</v>
      </c>
      <c r="C22" s="51" t="s">
        <v>12061</v>
      </c>
    </row>
    <row r="23" spans="1:3" x14ac:dyDescent="0.4">
      <c r="A23" s="48"/>
      <c r="B23" s="46"/>
      <c r="C23" s="45" t="s">
        <v>12084</v>
      </c>
    </row>
    <row r="24" spans="1:3" ht="18.75" customHeight="1" x14ac:dyDescent="0.4">
      <c r="A24" s="48"/>
      <c r="B24" s="50" t="s">
        <v>216</v>
      </c>
      <c r="C24" s="165" t="s">
        <v>12070</v>
      </c>
    </row>
    <row r="25" spans="1:3" x14ac:dyDescent="0.4">
      <c r="A25" s="48"/>
      <c r="B25" s="48"/>
      <c r="C25" s="48" t="s">
        <v>12085</v>
      </c>
    </row>
  </sheetData>
  <sheetProtection formatCells="0" formatColumns="0" formatRows="0"/>
  <mergeCells count="2">
    <mergeCell ref="B7:C7"/>
    <mergeCell ref="B8:C8"/>
  </mergeCells>
  <phoneticPr fontId="0" type="noConversion"/>
  <printOptions horizontalCentered="1"/>
  <pageMargins left="0.21" right="0.12" top="0.78" bottom="0.84" header="0.3" footer="0.25"/>
  <pageSetup scale="87" orientation="portrait" horizontalDpi="1200" verticalDpi="1200" r:id="rId1"/>
  <headerFooter alignWithMargins="0">
    <oddFooter>&amp;L&amp;"Arial,Italic"NCDPI
Division of School Business&amp;R&amp;"Arial,Italic"January 11, 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O457"/>
  <sheetViews>
    <sheetView topLeftCell="A64" zoomScale="110" zoomScaleNormal="110" workbookViewId="0">
      <pane ySplit="6" topLeftCell="A70" activePane="bottomLeft" state="frozen"/>
      <selection activeCell="A64" sqref="A64"/>
      <selection pane="bottomLeft" activeCell="A66" sqref="A66:G66"/>
    </sheetView>
  </sheetViews>
  <sheetFormatPr defaultColWidth="9.265625" defaultRowHeight="10.199999999999999" x14ac:dyDescent="0.35"/>
  <cols>
    <col min="1" max="1" width="6.3984375" style="140" customWidth="1"/>
    <col min="2" max="2" width="64.73046875" style="140" customWidth="1"/>
    <col min="3" max="3" width="14.265625" style="140" customWidth="1"/>
    <col min="4" max="4" width="7.73046875" style="140" customWidth="1"/>
    <col min="5" max="5" width="26.86328125" style="140" customWidth="1"/>
    <col min="6" max="7" width="25.73046875" style="140" customWidth="1"/>
    <col min="8" max="10" width="25.86328125" style="140" customWidth="1"/>
    <col min="11" max="11" width="23.1328125" style="140" customWidth="1"/>
    <col min="12" max="12" width="16.3984375" style="140" bestFit="1" customWidth="1"/>
    <col min="13" max="13" width="16.265625" style="140" customWidth="1"/>
    <col min="14" max="14" width="16" style="140" customWidth="1"/>
    <col min="15" max="15" width="10.86328125" style="140" bestFit="1" customWidth="1"/>
    <col min="16" max="16384" width="9.265625" style="140"/>
  </cols>
  <sheetData>
    <row r="1" spans="1:4" ht="10.8" hidden="1" thickTop="1" x14ac:dyDescent="0.4">
      <c r="A1" s="137"/>
      <c r="B1" s="138" t="s">
        <v>5897</v>
      </c>
      <c r="C1" s="138" t="s">
        <v>0</v>
      </c>
      <c r="D1" s="139" t="s">
        <v>24</v>
      </c>
    </row>
    <row r="2" spans="1:4" hidden="1" x14ac:dyDescent="0.35">
      <c r="A2" s="34"/>
      <c r="B2" s="91" t="str">
        <f>"PRC " &amp;C2 &amp; " - " &amp; D2</f>
        <v>PRC ALL - All Covid PRCs (State and Federal)</v>
      </c>
      <c r="C2" s="140" t="s">
        <v>5898</v>
      </c>
      <c r="D2" s="140" t="s">
        <v>5899</v>
      </c>
    </row>
    <row r="3" spans="1:4" hidden="1" x14ac:dyDescent="0.35">
      <c r="A3" s="34"/>
      <c r="B3" s="91" t="str">
        <f t="shared" ref="B3:B40" si="0">"PRC " &amp;C3 &amp; " - " &amp; D3</f>
        <v>PRC 121 - CRF - Summer Learning Program</v>
      </c>
      <c r="C3" s="38" t="s">
        <v>35</v>
      </c>
      <c r="D3" s="35" t="s">
        <v>5237</v>
      </c>
    </row>
    <row r="4" spans="1:4" hidden="1" x14ac:dyDescent="0.35">
      <c r="A4" s="35"/>
      <c r="B4" s="91" t="str">
        <f t="shared" si="0"/>
        <v>PRC 122 - CRF - School Health Support Personnel</v>
      </c>
      <c r="C4" s="38" t="s">
        <v>36</v>
      </c>
      <c r="D4" s="35" t="s">
        <v>296</v>
      </c>
    </row>
    <row r="5" spans="1:4" hidden="1" x14ac:dyDescent="0.35">
      <c r="A5" s="35"/>
      <c r="B5" s="91" t="str">
        <f t="shared" si="0"/>
        <v>PRC 123 - CRF - Remote Instruction</v>
      </c>
      <c r="C5" s="39" t="s">
        <v>38</v>
      </c>
      <c r="D5" s="35" t="s">
        <v>297</v>
      </c>
    </row>
    <row r="6" spans="1:4" hidden="1" x14ac:dyDescent="0.35">
      <c r="A6" s="35"/>
      <c r="B6" s="91" t="str">
        <f t="shared" si="0"/>
        <v>PRC 124 - CRF - Student Computers and Devices</v>
      </c>
      <c r="C6" s="39" t="s">
        <v>40</v>
      </c>
      <c r="D6" s="35" t="s">
        <v>298</v>
      </c>
    </row>
    <row r="7" spans="1:4" hidden="1" x14ac:dyDescent="0.35">
      <c r="A7" s="35"/>
      <c r="B7" s="91" t="str">
        <f t="shared" si="0"/>
        <v>PRC 125 - CRF - School Nutrition</v>
      </c>
      <c r="C7" s="39" t="s">
        <v>42</v>
      </c>
      <c r="D7" s="35" t="s">
        <v>5874</v>
      </c>
    </row>
    <row r="8" spans="1:4" hidden="1" x14ac:dyDescent="0.35">
      <c r="A8" s="35"/>
      <c r="B8" s="91" t="str">
        <f t="shared" si="0"/>
        <v>PRC 126 - CRF - Personnel Computers and Devices</v>
      </c>
      <c r="C8" s="39" t="s">
        <v>44</v>
      </c>
      <c r="D8" s="35" t="s">
        <v>299</v>
      </c>
    </row>
    <row r="9" spans="1:4" hidden="1" x14ac:dyDescent="0.35">
      <c r="A9" s="35"/>
      <c r="B9" s="91" t="str">
        <f t="shared" si="0"/>
        <v>PRC 127 - CRF - Connectivity School Buses</v>
      </c>
      <c r="C9" s="39" t="s">
        <v>198</v>
      </c>
      <c r="D9" s="35" t="s">
        <v>300</v>
      </c>
    </row>
    <row r="10" spans="1:4" hidden="1" x14ac:dyDescent="0.35">
      <c r="A10" s="35"/>
      <c r="B10" s="91" t="str">
        <f t="shared" si="0"/>
        <v>PRC 128 - CRF - Connectivity Student Mobile Internet Access</v>
      </c>
      <c r="C10" s="39" t="s">
        <v>267</v>
      </c>
      <c r="D10" s="35" t="s">
        <v>301</v>
      </c>
    </row>
    <row r="11" spans="1:4" hidden="1" x14ac:dyDescent="0.35">
      <c r="A11" s="35"/>
      <c r="B11" s="91" t="str">
        <f t="shared" si="0"/>
        <v>PRC 129 - CRF - Learning Management System</v>
      </c>
      <c r="C11" s="39" t="s">
        <v>302</v>
      </c>
      <c r="D11" s="35" t="s">
        <v>303</v>
      </c>
    </row>
    <row r="12" spans="1:4" hidden="1" x14ac:dyDescent="0.35">
      <c r="A12" s="35"/>
      <c r="B12" s="91" t="str">
        <f t="shared" si="0"/>
        <v>PRC 132 - CRF - Exceptional Children Extended School Year Grant</v>
      </c>
      <c r="C12" s="39" t="s">
        <v>16</v>
      </c>
      <c r="D12" s="35" t="s">
        <v>304</v>
      </c>
    </row>
    <row r="13" spans="1:4" hidden="1" x14ac:dyDescent="0.35">
      <c r="A13" s="35"/>
      <c r="B13" s="91" t="str">
        <f t="shared" si="0"/>
        <v>PRC 133 - CRF - Extended Learning and Integrated Student Support (ELISS)</v>
      </c>
      <c r="C13" s="39" t="s">
        <v>47</v>
      </c>
      <c r="D13" s="35" t="s">
        <v>5866</v>
      </c>
    </row>
    <row r="14" spans="1:4" hidden="1" x14ac:dyDescent="0.35">
      <c r="A14" s="35"/>
      <c r="B14" s="91" t="str">
        <f t="shared" si="0"/>
        <v>PRC 134 - CRF - Low Wealth Counties Supplemental Funding</v>
      </c>
      <c r="C14" s="39" t="s">
        <v>49</v>
      </c>
      <c r="D14" s="35" t="s">
        <v>305</v>
      </c>
    </row>
    <row r="15" spans="1:4" hidden="1" x14ac:dyDescent="0.35">
      <c r="A15" s="35"/>
      <c r="B15" s="91" t="str">
        <f t="shared" si="0"/>
        <v>PRC 135 - CRF - Cybersecurity</v>
      </c>
      <c r="C15" s="39" t="s">
        <v>50</v>
      </c>
      <c r="D15" s="35" t="s">
        <v>5243</v>
      </c>
    </row>
    <row r="16" spans="1:4" hidden="1" x14ac:dyDescent="0.35">
      <c r="A16" s="35"/>
      <c r="B16" s="91" t="str">
        <f t="shared" si="0"/>
        <v>PRC 136 - CRF - Direct Appropriations</v>
      </c>
      <c r="C16" s="39" t="s">
        <v>307</v>
      </c>
      <c r="D16" s="35" t="s">
        <v>306</v>
      </c>
    </row>
    <row r="17" spans="1:4" hidden="1" x14ac:dyDescent="0.35">
      <c r="A17" s="35"/>
      <c r="B17" s="91" t="str">
        <f t="shared" si="0"/>
        <v>PRC 137 - CRF - Personal Protective Equipment (PPE)</v>
      </c>
      <c r="C17" s="39" t="s">
        <v>308</v>
      </c>
      <c r="D17" s="35" t="s">
        <v>309</v>
      </c>
    </row>
    <row r="18" spans="1:4" hidden="1" x14ac:dyDescent="0.35">
      <c r="A18" s="35"/>
      <c r="B18" s="91" t="str">
        <f t="shared" si="0"/>
        <v>PRC 138 - CRF - Gaggle Safety Equipment</v>
      </c>
      <c r="C18" s="39" t="s">
        <v>310</v>
      </c>
      <c r="D18" s="35" t="s">
        <v>311</v>
      </c>
    </row>
    <row r="19" spans="1:4" hidden="1" x14ac:dyDescent="0.35">
      <c r="A19" s="35"/>
      <c r="B19" s="91" t="s">
        <v>49531</v>
      </c>
      <c r="C19" s="39" t="s">
        <v>5982</v>
      </c>
      <c r="D19" s="35" t="s">
        <v>49532</v>
      </c>
    </row>
    <row r="20" spans="1:4" hidden="1" x14ac:dyDescent="0.35">
      <c r="A20" s="35"/>
      <c r="B20" s="91" t="s">
        <v>49533</v>
      </c>
      <c r="C20" s="39" t="s">
        <v>51</v>
      </c>
      <c r="D20" s="35" t="s">
        <v>49526</v>
      </c>
    </row>
    <row r="21" spans="1:4" hidden="1" x14ac:dyDescent="0.35">
      <c r="A21" s="35"/>
      <c r="B21" s="91" t="s">
        <v>49534</v>
      </c>
      <c r="C21" s="39" t="s">
        <v>53</v>
      </c>
      <c r="D21" s="35" t="s">
        <v>49529</v>
      </c>
    </row>
    <row r="22" spans="1:4" hidden="1" x14ac:dyDescent="0.35">
      <c r="A22" s="35"/>
      <c r="B22" s="91" t="str">
        <f t="shared" si="0"/>
        <v>PRC 154 - State Covid-19 Supplemental Funds</v>
      </c>
      <c r="C22" s="39" t="s">
        <v>3689</v>
      </c>
      <c r="D22" s="35" t="s">
        <v>3690</v>
      </c>
    </row>
    <row r="23" spans="1:4" hidden="1" x14ac:dyDescent="0.35">
      <c r="A23" s="35"/>
      <c r="B23" s="91" t="str">
        <f t="shared" si="0"/>
        <v>PRC 163 - ESSER I - CARES Act-K12 Emergency Relief</v>
      </c>
      <c r="C23" s="39" t="s">
        <v>72</v>
      </c>
      <c r="D23" s="35" t="s">
        <v>5882</v>
      </c>
    </row>
    <row r="24" spans="1:4" hidden="1" x14ac:dyDescent="0.35">
      <c r="A24" s="35"/>
      <c r="B24" s="91" t="str">
        <f t="shared" si="0"/>
        <v>PRC 164 - ESSER I - Public School Unit Supplemental Funding</v>
      </c>
      <c r="C24" s="39" t="s">
        <v>73</v>
      </c>
      <c r="D24" s="35" t="s">
        <v>5883</v>
      </c>
    </row>
    <row r="25" spans="1:4" hidden="1" x14ac:dyDescent="0.35">
      <c r="A25" s="35"/>
      <c r="B25" s="91" t="str">
        <f t="shared" si="0"/>
        <v>PRC 165 - ESSER I - Digital Curricula</v>
      </c>
      <c r="C25" s="39" t="s">
        <v>74</v>
      </c>
      <c r="D25" s="35" t="s">
        <v>5884</v>
      </c>
    </row>
    <row r="26" spans="1:4" hidden="1" x14ac:dyDescent="0.35">
      <c r="A26" s="35"/>
      <c r="B26" s="91" t="str">
        <f t="shared" si="0"/>
        <v>PRC 166 - ESSER I - Learning Management System</v>
      </c>
      <c r="C26" s="39" t="s">
        <v>75</v>
      </c>
      <c r="D26" s="35" t="s">
        <v>5885</v>
      </c>
    </row>
    <row r="27" spans="1:4" hidden="1" x14ac:dyDescent="0.35">
      <c r="A27" s="35"/>
      <c r="B27" s="91" t="str">
        <f t="shared" si="0"/>
        <v>PRC 167 - ESSER I - Exceptional Children Grants</v>
      </c>
      <c r="C27" s="39" t="s">
        <v>76</v>
      </c>
      <c r="D27" s="35" t="s">
        <v>5886</v>
      </c>
    </row>
    <row r="28" spans="1:4" hidden="1" x14ac:dyDescent="0.35">
      <c r="A28" s="35"/>
      <c r="B28" s="91" t="str">
        <f t="shared" si="0"/>
        <v>PRC 168 - ESSER I - Innovative Childcare &amp; Remote Extended Support (ICARES)</v>
      </c>
      <c r="C28" s="39" t="s">
        <v>3231</v>
      </c>
      <c r="D28" s="35" t="s">
        <v>5887</v>
      </c>
    </row>
    <row r="29" spans="1:4" hidden="1" x14ac:dyDescent="0.35">
      <c r="A29" s="35"/>
      <c r="B29" s="91" t="str">
        <f t="shared" si="0"/>
        <v>PRC 169 - GEER - Specialized Instructional Support Personnel for Covid-19 Response</v>
      </c>
      <c r="C29" s="39" t="s">
        <v>3232</v>
      </c>
      <c r="D29" s="35" t="s">
        <v>3233</v>
      </c>
    </row>
    <row r="30" spans="1:4" hidden="1" x14ac:dyDescent="0.35">
      <c r="A30" s="35"/>
      <c r="B30" s="91" t="str">
        <f t="shared" si="0"/>
        <v>PRC 170 - GEER - Supplemental Instructional Services</v>
      </c>
      <c r="C30" s="39" t="s">
        <v>3234</v>
      </c>
      <c r="D30" s="35" t="s">
        <v>3235</v>
      </c>
    </row>
    <row r="31" spans="1:4" hidden="1" x14ac:dyDescent="0.35">
      <c r="A31" s="35"/>
      <c r="B31" s="91" t="str">
        <f t="shared" si="0"/>
        <v>PRC 171 - ESSER II - Supplemental-K12 Emergency Relief Fund</v>
      </c>
      <c r="C31" s="39" t="s">
        <v>77</v>
      </c>
      <c r="D31" s="35" t="s">
        <v>3236</v>
      </c>
    </row>
    <row r="32" spans="1:4" hidden="1" x14ac:dyDescent="0.35">
      <c r="A32" s="35"/>
      <c r="B32" s="91" t="str">
        <f t="shared" si="0"/>
        <v>PRC 172 - ESSER II - Public School Unit Supplemental Funding</v>
      </c>
      <c r="C32" s="39" t="s">
        <v>79</v>
      </c>
      <c r="D32" s="35" t="s">
        <v>5863</v>
      </c>
    </row>
    <row r="33" spans="1:4" hidden="1" x14ac:dyDescent="0.35">
      <c r="A33" s="35"/>
      <c r="B33" s="91" t="str">
        <f t="shared" si="0"/>
        <v>PRC 173 - ESSER II - Supplemental Contracted Instructional Support Funding</v>
      </c>
      <c r="C33" s="39" t="s">
        <v>81</v>
      </c>
      <c r="D33" s="35" t="s">
        <v>5864</v>
      </c>
    </row>
    <row r="34" spans="1:4" hidden="1" x14ac:dyDescent="0.35">
      <c r="A34" s="35"/>
      <c r="B34" s="91" t="s">
        <v>35914</v>
      </c>
      <c r="C34" s="39" t="s">
        <v>83</v>
      </c>
      <c r="D34" s="35" t="s">
        <v>35915</v>
      </c>
    </row>
    <row r="35" spans="1:4" hidden="1" x14ac:dyDescent="0.35">
      <c r="A35" s="35"/>
      <c r="B35" s="91" t="str">
        <f t="shared" si="0"/>
        <v>PRC 175 - ESSER II - Extended Learning and Integrated Student Support Grant (ELISS)</v>
      </c>
      <c r="C35" s="39" t="s">
        <v>85</v>
      </c>
      <c r="D35" s="35" t="s">
        <v>5865</v>
      </c>
    </row>
    <row r="36" spans="1:4" hidden="1" x14ac:dyDescent="0.35">
      <c r="A36" s="35"/>
      <c r="B36" s="91" t="s">
        <v>35916</v>
      </c>
      <c r="C36" s="39" t="s">
        <v>35917</v>
      </c>
      <c r="D36" s="35" t="s">
        <v>35918</v>
      </c>
    </row>
    <row r="37" spans="1:4" hidden="1" x14ac:dyDescent="0.35">
      <c r="A37" s="35"/>
      <c r="B37" s="91" t="s">
        <v>35919</v>
      </c>
      <c r="C37" s="39" t="s">
        <v>89</v>
      </c>
      <c r="D37" s="35" t="s">
        <v>35920</v>
      </c>
    </row>
    <row r="38" spans="1:4" hidden="1" x14ac:dyDescent="0.35">
      <c r="A38" s="35"/>
      <c r="B38" s="91" t="str">
        <f t="shared" si="0"/>
        <v>PRC 178 - ESSER II - Competency-based assessment</v>
      </c>
      <c r="C38" s="39" t="s">
        <v>242</v>
      </c>
      <c r="D38" s="35" t="s">
        <v>5875</v>
      </c>
    </row>
    <row r="39" spans="1:4" hidden="1" x14ac:dyDescent="0.35">
      <c r="A39" s="35"/>
      <c r="B39" s="91" t="str">
        <f t="shared" si="0"/>
        <v>PRC 181 - ESSER III - K-12 Emergency Relief Fund</v>
      </c>
      <c r="C39" s="39" t="s">
        <v>17</v>
      </c>
      <c r="D39" s="35" t="s">
        <v>5867</v>
      </c>
    </row>
    <row r="40" spans="1:4" hidden="1" x14ac:dyDescent="0.35">
      <c r="A40" s="35"/>
      <c r="B40" s="121" t="str">
        <f t="shared" si="0"/>
        <v>PRC 182 - ESSER III - K-12 Public School Unit Supplemental Funding</v>
      </c>
      <c r="C40" s="179" t="s">
        <v>8</v>
      </c>
      <c r="D40" s="121" t="s">
        <v>12317</v>
      </c>
    </row>
    <row r="41" spans="1:4" hidden="1" x14ac:dyDescent="0.35">
      <c r="A41" s="35"/>
      <c r="B41" s="121" t="s">
        <v>39670</v>
      </c>
      <c r="C41" s="179" t="s">
        <v>92</v>
      </c>
      <c r="D41" s="121" t="s">
        <v>39671</v>
      </c>
    </row>
    <row r="42" spans="1:4" hidden="1" x14ac:dyDescent="0.35">
      <c r="A42" s="35"/>
      <c r="B42" s="121" t="s">
        <v>39672</v>
      </c>
      <c r="C42" s="179" t="s">
        <v>112</v>
      </c>
      <c r="D42" s="121" t="s">
        <v>39673</v>
      </c>
    </row>
    <row r="43" spans="1:4" hidden="1" x14ac:dyDescent="0.35">
      <c r="A43" s="35"/>
      <c r="B43" s="121" t="s">
        <v>35921</v>
      </c>
      <c r="C43" s="179" t="s">
        <v>113</v>
      </c>
      <c r="D43" s="121" t="s">
        <v>35922</v>
      </c>
    </row>
    <row r="44" spans="1:4" hidden="1" x14ac:dyDescent="0.35">
      <c r="A44" s="35"/>
      <c r="B44" s="121" t="s">
        <v>35923</v>
      </c>
      <c r="C44" s="179" t="s">
        <v>114</v>
      </c>
      <c r="D44" s="121" t="s">
        <v>35924</v>
      </c>
    </row>
    <row r="45" spans="1:4" hidden="1" x14ac:dyDescent="0.35">
      <c r="A45" s="35"/>
      <c r="B45" s="121" t="s">
        <v>35925</v>
      </c>
      <c r="C45" s="179" t="s">
        <v>93</v>
      </c>
      <c r="D45" s="121" t="s">
        <v>35926</v>
      </c>
    </row>
    <row r="46" spans="1:4" hidden="1" x14ac:dyDescent="0.35">
      <c r="A46" s="35"/>
      <c r="B46" s="121" t="s">
        <v>51410</v>
      </c>
      <c r="C46" s="179" t="s">
        <v>115</v>
      </c>
      <c r="D46" s="121" t="s">
        <v>51411</v>
      </c>
    </row>
    <row r="47" spans="1:4" hidden="1" x14ac:dyDescent="0.35">
      <c r="A47" s="35"/>
      <c r="B47" s="121" t="s">
        <v>51412</v>
      </c>
      <c r="C47" s="179" t="s">
        <v>116</v>
      </c>
      <c r="D47" s="121" t="s">
        <v>51413</v>
      </c>
    </row>
    <row r="48" spans="1:4" hidden="1" x14ac:dyDescent="0.35">
      <c r="A48" s="35"/>
      <c r="B48" s="121" t="s">
        <v>55720</v>
      </c>
      <c r="C48" s="179" t="s">
        <v>5994</v>
      </c>
      <c r="D48" s="121" t="s">
        <v>55721</v>
      </c>
    </row>
    <row r="49" spans="1:4" hidden="1" x14ac:dyDescent="0.35">
      <c r="A49" s="35"/>
      <c r="B49" s="121" t="s">
        <v>46376</v>
      </c>
      <c r="C49" s="179" t="s">
        <v>94</v>
      </c>
      <c r="D49" s="121" t="s">
        <v>46377</v>
      </c>
    </row>
    <row r="50" spans="1:4" hidden="1" x14ac:dyDescent="0.35">
      <c r="A50" s="35"/>
      <c r="B50" s="121" t="s">
        <v>43549</v>
      </c>
      <c r="C50" s="179" t="s">
        <v>96</v>
      </c>
      <c r="D50" s="121" t="s">
        <v>43550</v>
      </c>
    </row>
    <row r="51" spans="1:4" hidden="1" x14ac:dyDescent="0.35">
      <c r="A51" s="35"/>
      <c r="B51" s="121" t="s">
        <v>43551</v>
      </c>
      <c r="C51" s="179" t="s">
        <v>98</v>
      </c>
      <c r="D51" s="121" t="s">
        <v>43552</v>
      </c>
    </row>
    <row r="52" spans="1:4" hidden="1" x14ac:dyDescent="0.35">
      <c r="A52" s="35"/>
      <c r="B52" s="121" t="s">
        <v>46378</v>
      </c>
      <c r="C52" s="179" t="s">
        <v>99</v>
      </c>
      <c r="D52" s="121" t="s">
        <v>46379</v>
      </c>
    </row>
    <row r="53" spans="1:4" hidden="1" x14ac:dyDescent="0.35">
      <c r="A53" s="35"/>
      <c r="B53" s="121" t="s">
        <v>46382</v>
      </c>
      <c r="C53" s="179" t="s">
        <v>273</v>
      </c>
      <c r="D53" s="121" t="s">
        <v>46383</v>
      </c>
    </row>
    <row r="54" spans="1:4" hidden="1" x14ac:dyDescent="0.35">
      <c r="A54" s="35"/>
      <c r="B54" s="121" t="s">
        <v>55722</v>
      </c>
      <c r="C54" s="179" t="s">
        <v>101</v>
      </c>
      <c r="D54" s="121" t="s">
        <v>55716</v>
      </c>
    </row>
    <row r="55" spans="1:4" hidden="1" x14ac:dyDescent="0.35">
      <c r="A55" s="35"/>
      <c r="B55" s="121" t="s">
        <v>46380</v>
      </c>
      <c r="C55" s="179" t="s">
        <v>102</v>
      </c>
      <c r="D55" s="121" t="s">
        <v>46381</v>
      </c>
    </row>
    <row r="56" spans="1:4" hidden="1" x14ac:dyDescent="0.35">
      <c r="A56" s="35"/>
      <c r="B56" s="121" t="s">
        <v>55723</v>
      </c>
      <c r="C56" s="179" t="s">
        <v>104</v>
      </c>
      <c r="D56" s="121" t="s">
        <v>55724</v>
      </c>
    </row>
    <row r="57" spans="1:4" hidden="1" x14ac:dyDescent="0.35">
      <c r="A57" s="35"/>
      <c r="B57" s="121" t="s">
        <v>55725</v>
      </c>
      <c r="C57" s="179" t="s">
        <v>55714</v>
      </c>
      <c r="D57" s="121" t="s">
        <v>55718</v>
      </c>
    </row>
    <row r="58" spans="1:4" hidden="1" x14ac:dyDescent="0.35">
      <c r="A58" s="35"/>
      <c r="B58" s="121" t="s">
        <v>43540</v>
      </c>
      <c r="C58" s="179" t="s">
        <v>43538</v>
      </c>
      <c r="D58" s="121" t="s">
        <v>43539</v>
      </c>
    </row>
    <row r="59" spans="1:4" hidden="1" x14ac:dyDescent="0.35">
      <c r="A59" s="35"/>
      <c r="B59" s="213" t="s">
        <v>42056</v>
      </c>
      <c r="C59" s="179" t="s">
        <v>42057</v>
      </c>
      <c r="D59" s="213" t="s">
        <v>42058</v>
      </c>
    </row>
    <row r="60" spans="1:4" hidden="1" x14ac:dyDescent="0.35">
      <c r="A60" s="35"/>
      <c r="B60" s="213" t="s">
        <v>55726</v>
      </c>
      <c r="C60" s="179" t="s">
        <v>55715</v>
      </c>
      <c r="D60" s="213" t="s">
        <v>55719</v>
      </c>
    </row>
    <row r="61" spans="1:4" hidden="1" x14ac:dyDescent="0.35">
      <c r="A61" s="35"/>
      <c r="B61" s="213" t="s">
        <v>43553</v>
      </c>
      <c r="C61" s="179" t="s">
        <v>43554</v>
      </c>
      <c r="D61" s="213" t="s">
        <v>43555</v>
      </c>
    </row>
    <row r="62" spans="1:4" hidden="1" x14ac:dyDescent="0.35">
      <c r="B62" s="213" t="s">
        <v>61065</v>
      </c>
      <c r="C62" s="179" t="s">
        <v>61066</v>
      </c>
      <c r="D62" s="213" t="s">
        <v>61067</v>
      </c>
    </row>
    <row r="63" spans="1:4" hidden="1" x14ac:dyDescent="0.35">
      <c r="A63" s="35"/>
      <c r="B63" s="121"/>
      <c r="C63" s="121"/>
      <c r="D63" s="121"/>
    </row>
    <row r="64" spans="1:4" hidden="1" x14ac:dyDescent="0.35">
      <c r="A64" s="35"/>
      <c r="B64" s="121"/>
      <c r="C64" s="121"/>
      <c r="D64" s="121"/>
    </row>
    <row r="65" spans="1:15" ht="10.5" x14ac:dyDescent="0.4">
      <c r="F65" s="141"/>
      <c r="H65" s="141" t="s">
        <v>213</v>
      </c>
      <c r="I65" s="141"/>
      <c r="J65" s="141"/>
    </row>
    <row r="66" spans="1:15" ht="14.1" x14ac:dyDescent="0.5">
      <c r="A66" s="299" t="s">
        <v>65270</v>
      </c>
      <c r="B66" s="299"/>
      <c r="C66" s="299"/>
      <c r="D66" s="299"/>
      <c r="E66" s="299"/>
      <c r="F66" s="299"/>
      <c r="G66" s="299"/>
      <c r="H66" s="142" t="s">
        <v>5873</v>
      </c>
      <c r="I66" s="142"/>
      <c r="J66" s="142"/>
    </row>
    <row r="67" spans="1:15" ht="11.4" x14ac:dyDescent="0.4">
      <c r="A67" s="297" t="str">
        <f>FY &amp; " District Expenditures by PRC - as of " &amp; Date</f>
        <v>FY2020, FY2021, FY2022, FY2023, 2024 &amp; FY2025 District Expenditures by PRC - as of 6/30/2025</v>
      </c>
      <c r="B67" s="298"/>
      <c r="C67" s="298"/>
      <c r="D67" s="298"/>
      <c r="E67" s="298"/>
      <c r="F67" s="142"/>
      <c r="H67" s="142" t="s">
        <v>219</v>
      </c>
      <c r="I67" s="142"/>
      <c r="J67" s="142"/>
    </row>
    <row r="68" spans="1:15" ht="11.25" customHeight="1" thickBot="1" x14ac:dyDescent="0.4">
      <c r="E68" s="187"/>
      <c r="F68" s="142"/>
      <c r="G68" s="187"/>
      <c r="H68" s="142" t="s">
        <v>6594</v>
      </c>
      <c r="I68" s="142"/>
      <c r="J68" s="142"/>
      <c r="K68" s="187"/>
      <c r="L68" s="202"/>
      <c r="M68" s="202"/>
      <c r="N68" s="216"/>
      <c r="O68" s="216"/>
    </row>
    <row r="69" spans="1:15" ht="44.4" customHeight="1" thickTop="1" x14ac:dyDescent="0.4">
      <c r="A69" s="143" t="s">
        <v>2910</v>
      </c>
      <c r="B69" s="144" t="s">
        <v>5900</v>
      </c>
      <c r="C69" s="144" t="s">
        <v>5901</v>
      </c>
      <c r="D69" s="144" t="s">
        <v>5902</v>
      </c>
      <c r="E69" s="145" t="s">
        <v>3682</v>
      </c>
      <c r="F69" s="145" t="s">
        <v>12926</v>
      </c>
      <c r="G69" s="145" t="s">
        <v>51416</v>
      </c>
      <c r="H69" s="160" t="s">
        <v>63591</v>
      </c>
      <c r="I69" s="160" t="s">
        <v>70983</v>
      </c>
      <c r="J69" s="160" t="str">
        <f>"FY 2025 YTD Expenditures
 " &amp; "(as of " &amp; Date &amp; " )"</f>
        <v>FY 2025 YTD Expenditures
 (as of 6/30/2025 )</v>
      </c>
      <c r="K69" s="160" t="str">
        <f>"FY 2025 Encumbrances
 " &amp; "(as of " &amp; Date &amp; " )"</f>
        <v>FY 2025 Encumbrances
 (as of 6/30/2025 )</v>
      </c>
      <c r="L69" s="160" t="s">
        <v>5229</v>
      </c>
      <c r="M69" s="146" t="s">
        <v>5226</v>
      </c>
      <c r="N69" s="147" t="s">
        <v>5228</v>
      </c>
      <c r="O69" s="147" t="s">
        <v>5227</v>
      </c>
    </row>
    <row r="70" spans="1:15" x14ac:dyDescent="0.35">
      <c r="A70" s="38" t="s">
        <v>5903</v>
      </c>
      <c r="B70" s="35" t="s">
        <v>5904</v>
      </c>
      <c r="C70" s="35" t="s">
        <v>5905</v>
      </c>
      <c r="D70" s="35" t="s">
        <v>5906</v>
      </c>
      <c r="E70" s="189">
        <f t="shared" ref="E70:E132" si="1">IF(ISNA(VLOOKUP(A70&amp;"-"&amp;MID(PRC_Selector,5,3),FY20_PSU_Expenditures,2,FALSE)),0,VLOOKUP(A70&amp;"-"&amp;MID(PRC_Selector,5,3),FY20_PSU_Expenditures,2,FALSE))</f>
        <v>40677.94</v>
      </c>
      <c r="F70" s="190">
        <f t="shared" ref="F70:F132" si="2">IF(ISNA(VLOOKUP(A70&amp;"-"&amp;MID(PRC_Selector,5,3),FY21_PSU_Expenditures,2,FALSE)),0,VLOOKUP(A70&amp;"-"&amp;MID(PRC_Selector,5,3),FY21_PSU_Expenditures,2,FALSE))</f>
        <v>374816.5</v>
      </c>
      <c r="G70" s="190">
        <f t="shared" ref="G70:G132" si="3">IF(ISNA(VLOOKUP(A70&amp;"-"&amp;MID(PRC_Selector,5,3),FY22_PSU_Expenditures,2,FALSE)),0,VLOOKUP(A70&amp;"-"&amp;MID(PRC_Selector,5,3),FY22_PSU_Expenditures,2,FALSE))</f>
        <v>1459064.99</v>
      </c>
      <c r="H70" s="190">
        <f>IF(ISNA(VLOOKUP(A70&amp;"-"&amp;MID(PRC_Selector,5,3),FY23_PSU_Expenditures,2,FALSE)),0,VLOOKUP(A70&amp;"-"&amp;MID(PRC_Selector,5,3),FY23_PSU_Expenditures,2,FALSE))</f>
        <v>1881592.93</v>
      </c>
      <c r="I70" s="190">
        <f t="shared" ref="I70:I133" si="4">IF(ISNA(VLOOKUP(A70&amp;"-"&amp;MID(PRC_Selector,5,3),FY24_PSU_Expenditures,2,FALSE)),0,VLOOKUP(A70&amp;"-"&amp;MID(PRC_Selector,5,3),FY24_PSU_Expenditures,2,FALSE))</f>
        <v>1779057.52</v>
      </c>
      <c r="J70" s="190">
        <f t="shared" ref="J70:J133" si="5">IF(ISNA(VLOOKUP(A70&amp;"-"&amp;MID(PRC_Selector,5,3),FY25_PSU_Expenditures,2,FALSE)),0,VLOOKUP(A70&amp;"-"&amp;MID(PRC_Selector,5,3),FY25_PSU_Expenditures,2,FALSE))</f>
        <v>19183.36</v>
      </c>
      <c r="K70" s="190">
        <f t="shared" ref="K70:K133" si="6">IF(ISNA(VLOOKUP(A70&amp;"-"&amp;MID(PRC_Selector,5,3),Encumbrances_by_PSU,2,FALSE)),0,VLOOKUP(A70&amp;"-"&amp;MID(PRC_Selector,5,3),Encumbrances_by_PSU,2,FALSE))</f>
        <v>0</v>
      </c>
      <c r="L70" s="192">
        <f>F70+E70+G70+H70+I70+K70+J70</f>
        <v>5554393.2400000002</v>
      </c>
      <c r="M70" s="191">
        <f t="shared" ref="M70:M133" si="7">IF(ISNA(VLOOKUP(A70&amp;"-"&amp;MID(PRC_Selector,5,3),Covid_Allotment_PSU,2,FALSE)),0,VLOOKUP(A70&amp;"-"&amp;MID(PRC_Selector,5,3),Covid_Allotment_PSU,2,FALSE))</f>
        <v>5554393.2400000002</v>
      </c>
      <c r="N70" s="192">
        <f>M70-L70</f>
        <v>0</v>
      </c>
      <c r="O70" s="151">
        <f t="shared" ref="O70:O132" si="8">IFERROR(N70/M70,"")</f>
        <v>0</v>
      </c>
    </row>
    <row r="71" spans="1:15" x14ac:dyDescent="0.35">
      <c r="A71" s="38" t="s">
        <v>5907</v>
      </c>
      <c r="B71" s="35" t="s">
        <v>5908</v>
      </c>
      <c r="C71" s="35" t="s">
        <v>5905</v>
      </c>
      <c r="D71" s="35" t="s">
        <v>5906</v>
      </c>
      <c r="E71" s="189">
        <f t="shared" si="1"/>
        <v>0</v>
      </c>
      <c r="F71" s="190">
        <f t="shared" si="2"/>
        <v>553397.17000000004</v>
      </c>
      <c r="G71" s="190">
        <f t="shared" si="3"/>
        <v>1801807.93</v>
      </c>
      <c r="H71" s="190">
        <f t="shared" ref="H71:H132" si="9">IF(ISNA(VLOOKUP(A71&amp;"-"&amp;MID(PRC_Selector,5,3),FY23_PSU_Expenditures,2,FALSE)),0,VLOOKUP(A71&amp;"-"&amp;MID(PRC_Selector,5,3),FY23_PSU_Expenditures,2,FALSE))</f>
        <v>1862944.92</v>
      </c>
      <c r="I71" s="190">
        <f t="shared" si="4"/>
        <v>1659282.38</v>
      </c>
      <c r="J71" s="190">
        <f t="shared" si="5"/>
        <v>149535.47</v>
      </c>
      <c r="K71" s="190">
        <f t="shared" si="6"/>
        <v>0</v>
      </c>
      <c r="L71" s="192">
        <f t="shared" ref="L71:L134" si="10">F71+E71+G71+H71+I71+K71+J71</f>
        <v>6026967.8699999992</v>
      </c>
      <c r="M71" s="191">
        <f t="shared" si="7"/>
        <v>6026967.8700000001</v>
      </c>
      <c r="N71" s="192">
        <f t="shared" ref="N71:N134" si="11">M71-L71</f>
        <v>0</v>
      </c>
      <c r="O71" s="151">
        <f t="shared" si="8"/>
        <v>0</v>
      </c>
    </row>
    <row r="72" spans="1:15" x14ac:dyDescent="0.35">
      <c r="A72" s="39" t="s">
        <v>5909</v>
      </c>
      <c r="B72" s="35" t="s">
        <v>5910</v>
      </c>
      <c r="C72" s="35" t="s">
        <v>5911</v>
      </c>
      <c r="D72" s="35" t="s">
        <v>5906</v>
      </c>
      <c r="E72" s="189">
        <f t="shared" si="1"/>
        <v>1082644.1299999999</v>
      </c>
      <c r="F72" s="190">
        <f t="shared" si="2"/>
        <v>12514142.41</v>
      </c>
      <c r="G72" s="190">
        <f t="shared" si="3"/>
        <v>34315356.600000001</v>
      </c>
      <c r="H72" s="190">
        <f t="shared" si="9"/>
        <v>11133400.15</v>
      </c>
      <c r="I72" s="190">
        <f t="shared" si="4"/>
        <v>29512813.649999999</v>
      </c>
      <c r="J72" s="190">
        <f t="shared" si="5"/>
        <v>7092575.9000000004</v>
      </c>
      <c r="K72" s="190">
        <f t="shared" si="6"/>
        <v>0</v>
      </c>
      <c r="L72" s="192">
        <f t="shared" si="10"/>
        <v>95650932.840000004</v>
      </c>
      <c r="M72" s="191">
        <f t="shared" si="7"/>
        <v>95649569.030000001</v>
      </c>
      <c r="N72" s="192">
        <f t="shared" si="11"/>
        <v>-1363.8100000023842</v>
      </c>
      <c r="O72" s="151">
        <f t="shared" si="8"/>
        <v>-1.4258401933568903E-5</v>
      </c>
    </row>
    <row r="73" spans="1:15" x14ac:dyDescent="0.35">
      <c r="A73" s="39" t="s">
        <v>5912</v>
      </c>
      <c r="B73" s="35" t="s">
        <v>5913</v>
      </c>
      <c r="C73" s="35" t="s">
        <v>5914</v>
      </c>
      <c r="D73" s="35" t="s">
        <v>5906</v>
      </c>
      <c r="E73" s="189">
        <f t="shared" si="1"/>
        <v>31104</v>
      </c>
      <c r="F73" s="190">
        <f t="shared" si="2"/>
        <v>127837.83</v>
      </c>
      <c r="G73" s="190">
        <f t="shared" si="3"/>
        <v>488249.39</v>
      </c>
      <c r="H73" s="190">
        <f t="shared" si="9"/>
        <v>41620.949999999997</v>
      </c>
      <c r="I73" s="190">
        <f t="shared" si="4"/>
        <v>0</v>
      </c>
      <c r="J73" s="190">
        <f t="shared" si="5"/>
        <v>0</v>
      </c>
      <c r="K73" s="190">
        <f t="shared" si="6"/>
        <v>0</v>
      </c>
      <c r="L73" s="192">
        <f t="shared" si="10"/>
        <v>688812.16999999993</v>
      </c>
      <c r="M73" s="191">
        <f t="shared" si="7"/>
        <v>688812.17</v>
      </c>
      <c r="N73" s="192">
        <f t="shared" si="11"/>
        <v>0</v>
      </c>
      <c r="O73" s="151">
        <f t="shared" si="8"/>
        <v>0</v>
      </c>
    </row>
    <row r="74" spans="1:15" x14ac:dyDescent="0.35">
      <c r="A74" s="39" t="s">
        <v>5915</v>
      </c>
      <c r="B74" s="35" t="s">
        <v>5916</v>
      </c>
      <c r="C74" s="35" t="s">
        <v>5914</v>
      </c>
      <c r="D74" s="35" t="s">
        <v>5906</v>
      </c>
      <c r="E74" s="189">
        <f t="shared" si="1"/>
        <v>59719.02</v>
      </c>
      <c r="F74" s="190">
        <f t="shared" si="2"/>
        <v>91866.47</v>
      </c>
      <c r="G74" s="190">
        <f t="shared" si="3"/>
        <v>469537.53</v>
      </c>
      <c r="H74" s="190">
        <f t="shared" si="9"/>
        <v>92149.38</v>
      </c>
      <c r="I74" s="190">
        <f t="shared" si="4"/>
        <v>1514</v>
      </c>
      <c r="J74" s="190">
        <f t="shared" si="5"/>
        <v>0</v>
      </c>
      <c r="K74" s="190">
        <f t="shared" si="6"/>
        <v>0</v>
      </c>
      <c r="L74" s="192">
        <f t="shared" si="10"/>
        <v>714786.4</v>
      </c>
      <c r="M74" s="191">
        <f t="shared" si="7"/>
        <v>714786.4</v>
      </c>
      <c r="N74" s="192">
        <f t="shared" si="11"/>
        <v>0</v>
      </c>
      <c r="O74" s="151">
        <f t="shared" si="8"/>
        <v>0</v>
      </c>
    </row>
    <row r="75" spans="1:15" x14ac:dyDescent="0.35">
      <c r="A75" s="39" t="s">
        <v>5917</v>
      </c>
      <c r="B75" s="35" t="s">
        <v>5918</v>
      </c>
      <c r="C75" s="35" t="s">
        <v>5914</v>
      </c>
      <c r="D75" s="35" t="s">
        <v>5906</v>
      </c>
      <c r="E75" s="189">
        <f t="shared" si="1"/>
        <v>11643</v>
      </c>
      <c r="F75" s="190">
        <f t="shared" si="2"/>
        <v>55419</v>
      </c>
      <c r="G75" s="190">
        <f t="shared" si="3"/>
        <v>177503.16</v>
      </c>
      <c r="H75" s="190">
        <f t="shared" si="9"/>
        <v>86701.4</v>
      </c>
      <c r="I75" s="190">
        <f t="shared" si="4"/>
        <v>69528.41</v>
      </c>
      <c r="J75" s="190">
        <f t="shared" si="5"/>
        <v>0</v>
      </c>
      <c r="K75" s="190">
        <f t="shared" si="6"/>
        <v>0</v>
      </c>
      <c r="L75" s="192">
        <f t="shared" si="10"/>
        <v>400794.97</v>
      </c>
      <c r="M75" s="191">
        <f t="shared" si="7"/>
        <v>400794.97</v>
      </c>
      <c r="N75" s="192">
        <f t="shared" si="11"/>
        <v>0</v>
      </c>
      <c r="O75" s="151">
        <f t="shared" si="8"/>
        <v>0</v>
      </c>
    </row>
    <row r="76" spans="1:15" x14ac:dyDescent="0.35">
      <c r="A76" s="39" t="s">
        <v>5919</v>
      </c>
      <c r="B76" s="35" t="s">
        <v>5920</v>
      </c>
      <c r="C76" s="35" t="s">
        <v>5914</v>
      </c>
      <c r="D76" s="35" t="s">
        <v>5906</v>
      </c>
      <c r="E76" s="189">
        <f t="shared" si="1"/>
        <v>0</v>
      </c>
      <c r="F76" s="190">
        <f t="shared" si="2"/>
        <v>62266.91</v>
      </c>
      <c r="G76" s="190">
        <f t="shared" si="3"/>
        <v>826536.24</v>
      </c>
      <c r="H76" s="190">
        <f t="shared" si="9"/>
        <v>399505.51</v>
      </c>
      <c r="I76" s="190">
        <f t="shared" si="4"/>
        <v>0</v>
      </c>
      <c r="J76" s="190">
        <f t="shared" si="5"/>
        <v>0</v>
      </c>
      <c r="K76" s="190">
        <f t="shared" si="6"/>
        <v>0</v>
      </c>
      <c r="L76" s="192">
        <f t="shared" si="10"/>
        <v>1288308.6600000001</v>
      </c>
      <c r="M76" s="191">
        <f t="shared" si="7"/>
        <v>1288308.6599999999</v>
      </c>
      <c r="N76" s="192">
        <f t="shared" si="11"/>
        <v>0</v>
      </c>
      <c r="O76" s="151">
        <f t="shared" si="8"/>
        <v>0</v>
      </c>
    </row>
    <row r="77" spans="1:15" x14ac:dyDescent="0.35">
      <c r="A77" s="39" t="s">
        <v>5921</v>
      </c>
      <c r="B77" s="35" t="s">
        <v>5922</v>
      </c>
      <c r="C77" s="35" t="s">
        <v>5911</v>
      </c>
      <c r="D77" s="35" t="s">
        <v>5906</v>
      </c>
      <c r="E77" s="189">
        <f t="shared" si="1"/>
        <v>410016.28</v>
      </c>
      <c r="F77" s="190">
        <f t="shared" si="2"/>
        <v>2153827.14</v>
      </c>
      <c r="G77" s="190">
        <f t="shared" si="3"/>
        <v>5740765.5300000003</v>
      </c>
      <c r="H77" s="190">
        <f t="shared" si="9"/>
        <v>4736857.2699999996</v>
      </c>
      <c r="I77" s="190">
        <f t="shared" si="4"/>
        <v>3739574.28</v>
      </c>
      <c r="J77" s="190">
        <f t="shared" si="5"/>
        <v>51652.73</v>
      </c>
      <c r="K77" s="190">
        <f t="shared" si="6"/>
        <v>0</v>
      </c>
      <c r="L77" s="192">
        <f t="shared" si="10"/>
        <v>16832693.23</v>
      </c>
      <c r="M77" s="191">
        <f t="shared" si="7"/>
        <v>16830853.219999999</v>
      </c>
      <c r="N77" s="192">
        <f t="shared" si="11"/>
        <v>-1840.0100000016391</v>
      </c>
      <c r="O77" s="151">
        <f t="shared" si="8"/>
        <v>-1.0932363178208735E-4</v>
      </c>
    </row>
    <row r="78" spans="1:15" x14ac:dyDescent="0.35">
      <c r="A78" s="39" t="s">
        <v>5923</v>
      </c>
      <c r="B78" s="35" t="s">
        <v>5924</v>
      </c>
      <c r="C78" s="35" t="s">
        <v>5911</v>
      </c>
      <c r="D78" s="35" t="s">
        <v>5906</v>
      </c>
      <c r="E78" s="189">
        <f t="shared" si="1"/>
        <v>53508.2</v>
      </c>
      <c r="F78" s="190">
        <f t="shared" si="2"/>
        <v>517345.35</v>
      </c>
      <c r="G78" s="190">
        <f t="shared" si="3"/>
        <v>3888278.57</v>
      </c>
      <c r="H78" s="190">
        <f t="shared" si="9"/>
        <v>1350908.28</v>
      </c>
      <c r="I78" s="190">
        <f t="shared" si="4"/>
        <v>1101019.25</v>
      </c>
      <c r="J78" s="190">
        <f t="shared" si="5"/>
        <v>28070.39</v>
      </c>
      <c r="K78" s="190">
        <f t="shared" si="6"/>
        <v>0</v>
      </c>
      <c r="L78" s="192">
        <f t="shared" si="10"/>
        <v>6939130.04</v>
      </c>
      <c r="M78" s="191">
        <f t="shared" si="7"/>
        <v>6940578.6399999997</v>
      </c>
      <c r="N78" s="192">
        <f t="shared" si="11"/>
        <v>1448.5999999996275</v>
      </c>
      <c r="O78" s="151">
        <f t="shared" si="8"/>
        <v>2.0871458636763281E-4</v>
      </c>
    </row>
    <row r="79" spans="1:15" x14ac:dyDescent="0.35">
      <c r="A79" s="39" t="s">
        <v>5925</v>
      </c>
      <c r="B79" s="35" t="s">
        <v>5926</v>
      </c>
      <c r="C79" s="35" t="s">
        <v>5911</v>
      </c>
      <c r="D79" s="35" t="s">
        <v>5906</v>
      </c>
      <c r="E79" s="189">
        <f t="shared" si="1"/>
        <v>115247.82</v>
      </c>
      <c r="F79" s="190">
        <f t="shared" si="2"/>
        <v>2097355.02</v>
      </c>
      <c r="G79" s="190">
        <f t="shared" si="3"/>
        <v>4682551.54</v>
      </c>
      <c r="H79" s="190">
        <f t="shared" si="9"/>
        <v>4128857.94</v>
      </c>
      <c r="I79" s="190">
        <f t="shared" si="4"/>
        <v>5785292.8799999999</v>
      </c>
      <c r="J79" s="190">
        <f t="shared" si="5"/>
        <v>851764.85</v>
      </c>
      <c r="K79" s="190">
        <f t="shared" si="6"/>
        <v>0</v>
      </c>
      <c r="L79" s="192">
        <f t="shared" si="10"/>
        <v>17661070.050000001</v>
      </c>
      <c r="M79" s="191">
        <f t="shared" si="7"/>
        <v>17659359.609999999</v>
      </c>
      <c r="N79" s="192">
        <f t="shared" si="11"/>
        <v>-1710.4400000013411</v>
      </c>
      <c r="O79" s="151">
        <f t="shared" si="8"/>
        <v>-9.6857419395478359E-5</v>
      </c>
    </row>
    <row r="80" spans="1:15" x14ac:dyDescent="0.35">
      <c r="A80" s="39" t="s">
        <v>5927</v>
      </c>
      <c r="B80" s="35" t="s">
        <v>5928</v>
      </c>
      <c r="C80" s="35" t="s">
        <v>5911</v>
      </c>
      <c r="D80" s="35" t="s">
        <v>5906</v>
      </c>
      <c r="E80" s="189">
        <f t="shared" si="1"/>
        <v>260814</v>
      </c>
      <c r="F80" s="190">
        <f t="shared" si="2"/>
        <v>1118570.49</v>
      </c>
      <c r="G80" s="190">
        <f t="shared" si="3"/>
        <v>3203078.83</v>
      </c>
      <c r="H80" s="190">
        <f t="shared" si="9"/>
        <v>3291842.11</v>
      </c>
      <c r="I80" s="190">
        <f t="shared" si="4"/>
        <v>4517019.59</v>
      </c>
      <c r="J80" s="190">
        <f t="shared" si="5"/>
        <v>920868.85</v>
      </c>
      <c r="K80" s="190">
        <f t="shared" si="6"/>
        <v>0</v>
      </c>
      <c r="L80" s="192">
        <f t="shared" si="10"/>
        <v>13312193.869999999</v>
      </c>
      <c r="M80" s="191">
        <f t="shared" si="7"/>
        <v>13312193.869999999</v>
      </c>
      <c r="N80" s="192">
        <f t="shared" si="11"/>
        <v>0</v>
      </c>
      <c r="O80" s="151">
        <f t="shared" si="8"/>
        <v>0</v>
      </c>
    </row>
    <row r="81" spans="1:15" x14ac:dyDescent="0.35">
      <c r="A81" s="39" t="s">
        <v>5929</v>
      </c>
      <c r="B81" s="35" t="s">
        <v>5930</v>
      </c>
      <c r="C81" s="35" t="s">
        <v>5911</v>
      </c>
      <c r="D81" s="35" t="s">
        <v>5906</v>
      </c>
      <c r="E81" s="189">
        <f t="shared" si="1"/>
        <v>45090.45</v>
      </c>
      <c r="F81" s="190">
        <f t="shared" si="2"/>
        <v>1198294.46</v>
      </c>
      <c r="G81" s="190">
        <f t="shared" si="3"/>
        <v>3990414.37</v>
      </c>
      <c r="H81" s="190">
        <f t="shared" si="9"/>
        <v>2945818.24</v>
      </c>
      <c r="I81" s="190">
        <f t="shared" si="4"/>
        <v>2295469.04</v>
      </c>
      <c r="J81" s="190">
        <f t="shared" si="5"/>
        <v>91036.45</v>
      </c>
      <c r="K81" s="190">
        <f t="shared" si="6"/>
        <v>0</v>
      </c>
      <c r="L81" s="192">
        <f t="shared" si="10"/>
        <v>10566123.01</v>
      </c>
      <c r="M81" s="191">
        <f t="shared" si="7"/>
        <v>10581455.300000001</v>
      </c>
      <c r="N81" s="192">
        <f t="shared" si="11"/>
        <v>15332.290000000969</v>
      </c>
      <c r="O81" s="151">
        <f t="shared" si="8"/>
        <v>1.4489774388595647E-3</v>
      </c>
    </row>
    <row r="82" spans="1:15" x14ac:dyDescent="0.35">
      <c r="A82" s="39" t="s">
        <v>5931</v>
      </c>
      <c r="B82" s="35" t="s">
        <v>5932</v>
      </c>
      <c r="C82" s="35" t="s">
        <v>5914</v>
      </c>
      <c r="D82" s="35" t="s">
        <v>5933</v>
      </c>
      <c r="E82" s="189">
        <f t="shared" si="1"/>
        <v>871</v>
      </c>
      <c r="F82" s="190">
        <f t="shared" si="2"/>
        <v>0</v>
      </c>
      <c r="G82" s="190">
        <f t="shared" si="3"/>
        <v>0</v>
      </c>
      <c r="H82" s="190">
        <f t="shared" si="9"/>
        <v>0</v>
      </c>
      <c r="I82" s="190">
        <f t="shared" si="4"/>
        <v>0</v>
      </c>
      <c r="J82" s="190">
        <f t="shared" si="5"/>
        <v>0</v>
      </c>
      <c r="K82" s="190">
        <f t="shared" si="6"/>
        <v>0</v>
      </c>
      <c r="L82" s="192">
        <f t="shared" si="10"/>
        <v>871</v>
      </c>
      <c r="M82" s="191">
        <f t="shared" si="7"/>
        <v>871</v>
      </c>
      <c r="N82" s="192">
        <f t="shared" si="11"/>
        <v>0</v>
      </c>
      <c r="O82" s="151">
        <f t="shared" si="8"/>
        <v>0</v>
      </c>
    </row>
    <row r="83" spans="1:15" x14ac:dyDescent="0.35">
      <c r="A83" s="39" t="s">
        <v>5934</v>
      </c>
      <c r="B83" s="35" t="s">
        <v>5935</v>
      </c>
      <c r="C83" s="35" t="s">
        <v>5914</v>
      </c>
      <c r="D83" s="35" t="s">
        <v>5906</v>
      </c>
      <c r="E83" s="189">
        <f t="shared" si="1"/>
        <v>20524.330000000002</v>
      </c>
      <c r="F83" s="190">
        <f t="shared" si="2"/>
        <v>252574.78</v>
      </c>
      <c r="G83" s="190">
        <f t="shared" si="3"/>
        <v>1220090.2</v>
      </c>
      <c r="H83" s="190">
        <f t="shared" si="9"/>
        <v>1478624.74</v>
      </c>
      <c r="I83" s="190">
        <f t="shared" si="4"/>
        <v>49227.29</v>
      </c>
      <c r="J83" s="190">
        <f t="shared" si="5"/>
        <v>0</v>
      </c>
      <c r="K83" s="190">
        <f t="shared" si="6"/>
        <v>0</v>
      </c>
      <c r="L83" s="192">
        <f t="shared" si="10"/>
        <v>3021041.34</v>
      </c>
      <c r="M83" s="191">
        <f t="shared" si="7"/>
        <v>3021041.34</v>
      </c>
      <c r="N83" s="192">
        <f t="shared" si="11"/>
        <v>0</v>
      </c>
      <c r="O83" s="151">
        <f t="shared" si="8"/>
        <v>0</v>
      </c>
    </row>
    <row r="84" spans="1:15" x14ac:dyDescent="0.35">
      <c r="A84" s="39" t="s">
        <v>5936</v>
      </c>
      <c r="B84" s="35" t="s">
        <v>5937</v>
      </c>
      <c r="C84" s="35" t="s">
        <v>5911</v>
      </c>
      <c r="D84" s="35" t="s">
        <v>5906</v>
      </c>
      <c r="E84" s="189">
        <f t="shared" si="1"/>
        <v>1035598.07</v>
      </c>
      <c r="F84" s="190">
        <f t="shared" si="2"/>
        <v>3458455.41</v>
      </c>
      <c r="G84" s="190">
        <f t="shared" si="3"/>
        <v>12156788.17</v>
      </c>
      <c r="H84" s="190">
        <f t="shared" si="9"/>
        <v>9008917.1300000008</v>
      </c>
      <c r="I84" s="190">
        <f t="shared" si="4"/>
        <v>6524883.6299999999</v>
      </c>
      <c r="J84" s="190">
        <f t="shared" si="5"/>
        <v>58508.54</v>
      </c>
      <c r="K84" s="190">
        <f t="shared" si="6"/>
        <v>0</v>
      </c>
      <c r="L84" s="192">
        <f t="shared" si="10"/>
        <v>32243150.949999999</v>
      </c>
      <c r="M84" s="191">
        <f t="shared" si="7"/>
        <v>32243150.949999999</v>
      </c>
      <c r="N84" s="192">
        <f t="shared" si="11"/>
        <v>0</v>
      </c>
      <c r="O84" s="151">
        <f t="shared" si="8"/>
        <v>0</v>
      </c>
    </row>
    <row r="85" spans="1:15" x14ac:dyDescent="0.35">
      <c r="A85" s="39" t="s">
        <v>5938</v>
      </c>
      <c r="B85" s="35" t="s">
        <v>5939</v>
      </c>
      <c r="C85" s="35" t="s">
        <v>5914</v>
      </c>
      <c r="D85" s="35" t="s">
        <v>5906</v>
      </c>
      <c r="E85" s="189">
        <f t="shared" si="1"/>
        <v>0</v>
      </c>
      <c r="F85" s="190">
        <f t="shared" si="2"/>
        <v>60945.73</v>
      </c>
      <c r="G85" s="190">
        <f t="shared" si="3"/>
        <v>191892.1</v>
      </c>
      <c r="H85" s="190">
        <f t="shared" si="9"/>
        <v>171877.66</v>
      </c>
      <c r="I85" s="190">
        <f t="shared" si="4"/>
        <v>0</v>
      </c>
      <c r="J85" s="190">
        <f t="shared" si="5"/>
        <v>0</v>
      </c>
      <c r="K85" s="190">
        <f t="shared" si="6"/>
        <v>0</v>
      </c>
      <c r="L85" s="192">
        <f t="shared" si="10"/>
        <v>424715.49</v>
      </c>
      <c r="M85" s="191">
        <f t="shared" si="7"/>
        <v>424715.49</v>
      </c>
      <c r="N85" s="192">
        <f t="shared" si="11"/>
        <v>0</v>
      </c>
      <c r="O85" s="151">
        <f t="shared" si="8"/>
        <v>0</v>
      </c>
    </row>
    <row r="86" spans="1:15" x14ac:dyDescent="0.35">
      <c r="A86" s="39" t="s">
        <v>5940</v>
      </c>
      <c r="B86" s="35" t="s">
        <v>5941</v>
      </c>
      <c r="C86" s="35" t="s">
        <v>5911</v>
      </c>
      <c r="D86" s="35" t="s">
        <v>5906</v>
      </c>
      <c r="E86" s="189">
        <f t="shared" si="1"/>
        <v>197294.75</v>
      </c>
      <c r="F86" s="190">
        <f t="shared" si="2"/>
        <v>1922027.99</v>
      </c>
      <c r="G86" s="190">
        <f t="shared" si="3"/>
        <v>2677354.63</v>
      </c>
      <c r="H86" s="190">
        <f t="shared" si="9"/>
        <v>3494344.39</v>
      </c>
      <c r="I86" s="190">
        <f t="shared" si="4"/>
        <v>6115346.1299999999</v>
      </c>
      <c r="J86" s="190">
        <f t="shared" si="5"/>
        <v>439851.41</v>
      </c>
      <c r="K86" s="190">
        <f t="shared" si="6"/>
        <v>0</v>
      </c>
      <c r="L86" s="192">
        <f t="shared" si="10"/>
        <v>14846219.300000001</v>
      </c>
      <c r="M86" s="191">
        <f t="shared" si="7"/>
        <v>14842942.99</v>
      </c>
      <c r="N86" s="192">
        <f t="shared" si="11"/>
        <v>-3276.3100000005215</v>
      </c>
      <c r="O86" s="151">
        <f t="shared" si="8"/>
        <v>-2.20731832104175E-4</v>
      </c>
    </row>
    <row r="87" spans="1:15" x14ac:dyDescent="0.35">
      <c r="A87" s="39" t="s">
        <v>5942</v>
      </c>
      <c r="B87" s="35" t="s">
        <v>5943</v>
      </c>
      <c r="C87" s="35" t="s">
        <v>5914</v>
      </c>
      <c r="D87" s="35" t="s">
        <v>5933</v>
      </c>
      <c r="E87" s="189">
        <f t="shared" si="1"/>
        <v>3120</v>
      </c>
      <c r="F87" s="190">
        <f t="shared" si="2"/>
        <v>186156</v>
      </c>
      <c r="G87" s="190">
        <f t="shared" si="3"/>
        <v>82432.160000000003</v>
      </c>
      <c r="H87" s="190">
        <f t="shared" si="9"/>
        <v>0</v>
      </c>
      <c r="I87" s="190">
        <f t="shared" si="4"/>
        <v>0</v>
      </c>
      <c r="J87" s="190">
        <f t="shared" si="5"/>
        <v>0</v>
      </c>
      <c r="K87" s="190">
        <f t="shared" si="6"/>
        <v>0</v>
      </c>
      <c r="L87" s="192">
        <f t="shared" si="10"/>
        <v>271708.16000000003</v>
      </c>
      <c r="M87" s="191">
        <f t="shared" si="7"/>
        <v>271708.15999999997</v>
      </c>
      <c r="N87" s="192">
        <f t="shared" si="11"/>
        <v>0</v>
      </c>
      <c r="O87" s="151">
        <f t="shared" si="8"/>
        <v>0</v>
      </c>
    </row>
    <row r="88" spans="1:15" x14ac:dyDescent="0.35">
      <c r="A88" s="39" t="s">
        <v>5944</v>
      </c>
      <c r="B88" s="35" t="s">
        <v>5945</v>
      </c>
      <c r="C88" s="35" t="s">
        <v>5911</v>
      </c>
      <c r="D88" s="35" t="s">
        <v>5906</v>
      </c>
      <c r="E88" s="189">
        <f t="shared" si="1"/>
        <v>1174375.3</v>
      </c>
      <c r="F88" s="190">
        <f t="shared" si="2"/>
        <v>3803735.8</v>
      </c>
      <c r="G88" s="190">
        <f t="shared" si="3"/>
        <v>8144887.4800000004</v>
      </c>
      <c r="H88" s="190">
        <f t="shared" si="9"/>
        <v>13409814.07</v>
      </c>
      <c r="I88" s="190">
        <f t="shared" si="4"/>
        <v>7884495.7199999997</v>
      </c>
      <c r="J88" s="190">
        <f t="shared" si="5"/>
        <v>1272152.4099999999</v>
      </c>
      <c r="K88" s="190">
        <f t="shared" si="6"/>
        <v>0</v>
      </c>
      <c r="L88" s="192">
        <f t="shared" si="10"/>
        <v>35689460.779999994</v>
      </c>
      <c r="M88" s="191">
        <f t="shared" si="7"/>
        <v>35927350.670000002</v>
      </c>
      <c r="N88" s="192">
        <f t="shared" si="11"/>
        <v>237889.89000000805</v>
      </c>
      <c r="O88" s="151">
        <f t="shared" si="8"/>
        <v>6.6214147596096052E-3</v>
      </c>
    </row>
    <row r="89" spans="1:15" x14ac:dyDescent="0.35">
      <c r="A89" s="39" t="s">
        <v>5946</v>
      </c>
      <c r="B89" s="35" t="s">
        <v>12285</v>
      </c>
      <c r="C89" s="35" t="s">
        <v>5914</v>
      </c>
      <c r="D89" s="35" t="s">
        <v>5906</v>
      </c>
      <c r="E89" s="189">
        <f t="shared" si="1"/>
        <v>0</v>
      </c>
      <c r="F89" s="190">
        <f t="shared" si="2"/>
        <v>100796.66</v>
      </c>
      <c r="G89" s="190">
        <f t="shared" si="3"/>
        <v>382226.5</v>
      </c>
      <c r="H89" s="190">
        <f t="shared" si="9"/>
        <v>262447.89</v>
      </c>
      <c r="I89" s="190">
        <f t="shared" si="4"/>
        <v>213547.69</v>
      </c>
      <c r="J89" s="190">
        <f t="shared" si="5"/>
        <v>0</v>
      </c>
      <c r="K89" s="190">
        <f t="shared" si="6"/>
        <v>0</v>
      </c>
      <c r="L89" s="192">
        <f t="shared" si="10"/>
        <v>959018.74</v>
      </c>
      <c r="M89" s="191">
        <f t="shared" si="7"/>
        <v>959018.74</v>
      </c>
      <c r="N89" s="192">
        <f t="shared" si="11"/>
        <v>0</v>
      </c>
      <c r="O89" s="151">
        <f t="shared" si="8"/>
        <v>0</v>
      </c>
    </row>
    <row r="90" spans="1:15" x14ac:dyDescent="0.35">
      <c r="A90" s="39" t="s">
        <v>5947</v>
      </c>
      <c r="B90" s="35" t="s">
        <v>5948</v>
      </c>
      <c r="C90" s="35" t="s">
        <v>5914</v>
      </c>
      <c r="D90" s="35" t="s">
        <v>5906</v>
      </c>
      <c r="E90" s="189">
        <f t="shared" si="1"/>
        <v>21825</v>
      </c>
      <c r="F90" s="190">
        <f t="shared" si="2"/>
        <v>171230.76</v>
      </c>
      <c r="G90" s="190">
        <f t="shared" si="3"/>
        <v>544622.22</v>
      </c>
      <c r="H90" s="190">
        <f t="shared" si="9"/>
        <v>326930.67</v>
      </c>
      <c r="I90" s="190">
        <f t="shared" si="4"/>
        <v>225093.71</v>
      </c>
      <c r="J90" s="190">
        <f t="shared" si="5"/>
        <v>151301.82</v>
      </c>
      <c r="K90" s="190">
        <f t="shared" si="6"/>
        <v>0</v>
      </c>
      <c r="L90" s="192">
        <f t="shared" si="10"/>
        <v>1441004.18</v>
      </c>
      <c r="M90" s="191">
        <f t="shared" si="7"/>
        <v>1441004.18</v>
      </c>
      <c r="N90" s="192">
        <f t="shared" si="11"/>
        <v>0</v>
      </c>
      <c r="O90" s="151">
        <f t="shared" si="8"/>
        <v>0</v>
      </c>
    </row>
    <row r="91" spans="1:15" x14ac:dyDescent="0.35">
      <c r="A91" s="39" t="s">
        <v>5949</v>
      </c>
      <c r="B91" s="35" t="s">
        <v>5950</v>
      </c>
      <c r="C91" s="35" t="s">
        <v>5911</v>
      </c>
      <c r="D91" s="35" t="s">
        <v>5906</v>
      </c>
      <c r="E91" s="189">
        <f t="shared" si="1"/>
        <v>500994.72</v>
      </c>
      <c r="F91" s="190">
        <f t="shared" si="2"/>
        <v>5794005.4100000001</v>
      </c>
      <c r="G91" s="190">
        <f t="shared" si="3"/>
        <v>20998342.84</v>
      </c>
      <c r="H91" s="190">
        <f t="shared" si="9"/>
        <v>10075092.4</v>
      </c>
      <c r="I91" s="190">
        <f t="shared" si="4"/>
        <v>12906722.619999999</v>
      </c>
      <c r="J91" s="190">
        <f t="shared" si="5"/>
        <v>471478.26</v>
      </c>
      <c r="K91" s="190">
        <f t="shared" si="6"/>
        <v>0</v>
      </c>
      <c r="L91" s="192">
        <f t="shared" si="10"/>
        <v>50746636.249999993</v>
      </c>
      <c r="M91" s="191">
        <f t="shared" si="7"/>
        <v>50747924.770000003</v>
      </c>
      <c r="N91" s="192">
        <f t="shared" si="11"/>
        <v>1288.5200000107288</v>
      </c>
      <c r="O91" s="151">
        <f t="shared" si="8"/>
        <v>2.5390594903152506E-5</v>
      </c>
    </row>
    <row r="92" spans="1:15" x14ac:dyDescent="0.35">
      <c r="A92" s="39" t="s">
        <v>5951</v>
      </c>
      <c r="B92" s="35" t="s">
        <v>5952</v>
      </c>
      <c r="C92" s="35" t="s">
        <v>5914</v>
      </c>
      <c r="D92" s="35" t="s">
        <v>5906</v>
      </c>
      <c r="E92" s="189">
        <f t="shared" si="1"/>
        <v>28000</v>
      </c>
      <c r="F92" s="190">
        <f t="shared" si="2"/>
        <v>308000.57</v>
      </c>
      <c r="G92" s="190">
        <f t="shared" si="3"/>
        <v>808594.52</v>
      </c>
      <c r="H92" s="190">
        <f t="shared" si="9"/>
        <v>515790.79</v>
      </c>
      <c r="I92" s="190">
        <f t="shared" si="4"/>
        <v>698295.21</v>
      </c>
      <c r="J92" s="190">
        <f t="shared" si="5"/>
        <v>1730.79</v>
      </c>
      <c r="K92" s="190">
        <f t="shared" si="6"/>
        <v>0</v>
      </c>
      <c r="L92" s="192">
        <f t="shared" si="10"/>
        <v>2360411.88</v>
      </c>
      <c r="M92" s="191">
        <f t="shared" si="7"/>
        <v>2360411.88</v>
      </c>
      <c r="N92" s="192">
        <f t="shared" si="11"/>
        <v>0</v>
      </c>
      <c r="O92" s="151">
        <f t="shared" si="8"/>
        <v>0</v>
      </c>
    </row>
    <row r="93" spans="1:15" x14ac:dyDescent="0.35">
      <c r="A93" s="39" t="s">
        <v>5953</v>
      </c>
      <c r="B93" s="35" t="s">
        <v>5954</v>
      </c>
      <c r="C93" s="35" t="s">
        <v>5914</v>
      </c>
      <c r="D93" s="35" t="s">
        <v>5906</v>
      </c>
      <c r="E93" s="189">
        <f t="shared" si="1"/>
        <v>11521</v>
      </c>
      <c r="F93" s="190">
        <f t="shared" si="2"/>
        <v>107307.55</v>
      </c>
      <c r="G93" s="190">
        <f t="shared" si="3"/>
        <v>221736.53</v>
      </c>
      <c r="H93" s="190">
        <f t="shared" si="9"/>
        <v>182298.64</v>
      </c>
      <c r="I93" s="190">
        <f t="shared" si="4"/>
        <v>0</v>
      </c>
      <c r="J93" s="190">
        <f t="shared" si="5"/>
        <v>0</v>
      </c>
      <c r="K93" s="190">
        <f t="shared" si="6"/>
        <v>0</v>
      </c>
      <c r="L93" s="192">
        <f t="shared" si="10"/>
        <v>522863.72000000003</v>
      </c>
      <c r="M93" s="191">
        <f t="shared" si="7"/>
        <v>522863.72</v>
      </c>
      <c r="N93" s="192">
        <f t="shared" si="11"/>
        <v>0</v>
      </c>
      <c r="O93" s="151">
        <f t="shared" si="8"/>
        <v>0</v>
      </c>
    </row>
    <row r="94" spans="1:15" x14ac:dyDescent="0.35">
      <c r="A94" s="39" t="s">
        <v>5955</v>
      </c>
      <c r="B94" s="35" t="s">
        <v>5956</v>
      </c>
      <c r="C94" s="35" t="s">
        <v>5911</v>
      </c>
      <c r="D94" s="35" t="s">
        <v>5906</v>
      </c>
      <c r="E94" s="189">
        <f t="shared" si="1"/>
        <v>699375</v>
      </c>
      <c r="F94" s="190">
        <f t="shared" si="2"/>
        <v>9603677.4199999999</v>
      </c>
      <c r="G94" s="190">
        <f t="shared" si="3"/>
        <v>40348138.850000001</v>
      </c>
      <c r="H94" s="190">
        <f t="shared" si="9"/>
        <v>22045736.579999998</v>
      </c>
      <c r="I94" s="190">
        <f t="shared" si="4"/>
        <v>21024536.82</v>
      </c>
      <c r="J94" s="190">
        <f t="shared" si="5"/>
        <v>3037752.05</v>
      </c>
      <c r="K94" s="190">
        <f t="shared" si="6"/>
        <v>0</v>
      </c>
      <c r="L94" s="192">
        <f t="shared" si="10"/>
        <v>96759216.719999984</v>
      </c>
      <c r="M94" s="191">
        <f t="shared" si="7"/>
        <v>98262734.099999994</v>
      </c>
      <c r="N94" s="192">
        <f t="shared" si="11"/>
        <v>1503517.3800000101</v>
      </c>
      <c r="O94" s="151">
        <f t="shared" si="8"/>
        <v>1.530099272904325E-2</v>
      </c>
    </row>
    <row r="95" spans="1:15" x14ac:dyDescent="0.35">
      <c r="A95" s="39" t="s">
        <v>11</v>
      </c>
      <c r="B95" s="35" t="s">
        <v>5957</v>
      </c>
      <c r="C95" s="35" t="s">
        <v>5911</v>
      </c>
      <c r="D95" s="35" t="s">
        <v>5906</v>
      </c>
      <c r="E95" s="189">
        <f t="shared" si="1"/>
        <v>284625.90999999997</v>
      </c>
      <c r="F95" s="190">
        <f t="shared" si="2"/>
        <v>1790594.85</v>
      </c>
      <c r="G95" s="190">
        <f t="shared" si="3"/>
        <v>7297392.6299999999</v>
      </c>
      <c r="H95" s="190">
        <f t="shared" si="9"/>
        <v>2433285</v>
      </c>
      <c r="I95" s="190">
        <f t="shared" si="4"/>
        <v>2187697.56</v>
      </c>
      <c r="J95" s="190">
        <f t="shared" si="5"/>
        <v>758455.63</v>
      </c>
      <c r="K95" s="190">
        <f t="shared" si="6"/>
        <v>0</v>
      </c>
      <c r="L95" s="192">
        <f t="shared" si="10"/>
        <v>14752051.580000002</v>
      </c>
      <c r="M95" s="191">
        <f t="shared" si="7"/>
        <v>14963031.93</v>
      </c>
      <c r="N95" s="192">
        <f t="shared" si="11"/>
        <v>210980.34999999776</v>
      </c>
      <c r="O95" s="151">
        <f t="shared" si="8"/>
        <v>1.4100106915964977E-2</v>
      </c>
    </row>
    <row r="96" spans="1:15" x14ac:dyDescent="0.35">
      <c r="A96" s="39" t="s">
        <v>5958</v>
      </c>
      <c r="B96" s="35" t="s">
        <v>5959</v>
      </c>
      <c r="C96" s="35" t="s">
        <v>5914</v>
      </c>
      <c r="D96" s="35" t="s">
        <v>5906</v>
      </c>
      <c r="E96" s="189">
        <f t="shared" si="1"/>
        <v>13088</v>
      </c>
      <c r="F96" s="190">
        <f t="shared" si="2"/>
        <v>169352.05</v>
      </c>
      <c r="G96" s="190">
        <f t="shared" si="3"/>
        <v>317933.38</v>
      </c>
      <c r="H96" s="190">
        <f t="shared" si="9"/>
        <v>49089.35</v>
      </c>
      <c r="I96" s="190">
        <f t="shared" si="4"/>
        <v>24215.56</v>
      </c>
      <c r="J96" s="190">
        <f t="shared" si="5"/>
        <v>12601.47</v>
      </c>
      <c r="K96" s="190">
        <f t="shared" si="6"/>
        <v>0</v>
      </c>
      <c r="L96" s="192">
        <f t="shared" si="10"/>
        <v>586279.81000000006</v>
      </c>
      <c r="M96" s="191">
        <f t="shared" si="7"/>
        <v>586279.81000000006</v>
      </c>
      <c r="N96" s="192">
        <f t="shared" si="11"/>
        <v>0</v>
      </c>
      <c r="O96" s="151">
        <f t="shared" si="8"/>
        <v>0</v>
      </c>
    </row>
    <row r="97" spans="1:15" x14ac:dyDescent="0.35">
      <c r="A97" s="39" t="s">
        <v>5960</v>
      </c>
      <c r="B97" s="35" t="s">
        <v>5961</v>
      </c>
      <c r="C97" s="35" t="s">
        <v>5914</v>
      </c>
      <c r="D97" s="35" t="s">
        <v>5906</v>
      </c>
      <c r="E97" s="189">
        <f t="shared" si="1"/>
        <v>11780.97</v>
      </c>
      <c r="F97" s="190">
        <f t="shared" si="2"/>
        <v>100886.86</v>
      </c>
      <c r="G97" s="190">
        <f t="shared" si="3"/>
        <v>335411.06</v>
      </c>
      <c r="H97" s="190">
        <f t="shared" si="9"/>
        <v>172592.4</v>
      </c>
      <c r="I97" s="190">
        <f t="shared" si="4"/>
        <v>42791.15</v>
      </c>
      <c r="J97" s="190">
        <f t="shared" si="5"/>
        <v>8086.64</v>
      </c>
      <c r="K97" s="190">
        <f t="shared" si="6"/>
        <v>0</v>
      </c>
      <c r="L97" s="192">
        <f t="shared" si="10"/>
        <v>671549.08000000007</v>
      </c>
      <c r="M97" s="191">
        <f t="shared" si="7"/>
        <v>671549.08</v>
      </c>
      <c r="N97" s="192">
        <f t="shared" si="11"/>
        <v>0</v>
      </c>
      <c r="O97" s="151">
        <f t="shared" si="8"/>
        <v>0</v>
      </c>
    </row>
    <row r="98" spans="1:15" x14ac:dyDescent="0.35">
      <c r="A98" s="39" t="s">
        <v>5962</v>
      </c>
      <c r="B98" s="35" t="s">
        <v>5963</v>
      </c>
      <c r="C98" s="35" t="s">
        <v>5914</v>
      </c>
      <c r="D98" s="35" t="s">
        <v>5906</v>
      </c>
      <c r="E98" s="189">
        <f t="shared" si="1"/>
        <v>34387</v>
      </c>
      <c r="F98" s="190">
        <f t="shared" si="2"/>
        <v>239388.24</v>
      </c>
      <c r="G98" s="190">
        <f t="shared" si="3"/>
        <v>949571.92</v>
      </c>
      <c r="H98" s="190">
        <f t="shared" si="9"/>
        <v>262983.78000000003</v>
      </c>
      <c r="I98" s="190">
        <f t="shared" si="4"/>
        <v>46221.99</v>
      </c>
      <c r="J98" s="190">
        <f t="shared" si="5"/>
        <v>16449.78</v>
      </c>
      <c r="K98" s="190">
        <f t="shared" si="6"/>
        <v>0</v>
      </c>
      <c r="L98" s="192">
        <f t="shared" si="10"/>
        <v>1549002.7100000002</v>
      </c>
      <c r="M98" s="191">
        <f t="shared" si="7"/>
        <v>1549002.71</v>
      </c>
      <c r="N98" s="192">
        <f t="shared" si="11"/>
        <v>0</v>
      </c>
      <c r="O98" s="151">
        <f t="shared" si="8"/>
        <v>0</v>
      </c>
    </row>
    <row r="99" spans="1:15" x14ac:dyDescent="0.35">
      <c r="A99" s="39" t="s">
        <v>5964</v>
      </c>
      <c r="B99" s="35" t="s">
        <v>5965</v>
      </c>
      <c r="C99" s="35" t="s">
        <v>5914</v>
      </c>
      <c r="D99" s="35" t="s">
        <v>5906</v>
      </c>
      <c r="E99" s="189">
        <f t="shared" si="1"/>
        <v>16808</v>
      </c>
      <c r="F99" s="190">
        <f t="shared" si="2"/>
        <v>103428.14</v>
      </c>
      <c r="G99" s="190">
        <f t="shared" si="3"/>
        <v>292373.65999999997</v>
      </c>
      <c r="H99" s="190">
        <f t="shared" si="9"/>
        <v>156154.60999999999</v>
      </c>
      <c r="I99" s="190">
        <f t="shared" si="4"/>
        <v>183628.19</v>
      </c>
      <c r="J99" s="190">
        <f t="shared" si="5"/>
        <v>59649.77</v>
      </c>
      <c r="K99" s="190">
        <f t="shared" si="6"/>
        <v>0</v>
      </c>
      <c r="L99" s="192">
        <f t="shared" si="10"/>
        <v>812042.36999999988</v>
      </c>
      <c r="M99" s="191">
        <f t="shared" si="7"/>
        <v>812042.37</v>
      </c>
      <c r="N99" s="192">
        <f t="shared" si="11"/>
        <v>0</v>
      </c>
      <c r="O99" s="151">
        <f t="shared" si="8"/>
        <v>0</v>
      </c>
    </row>
    <row r="100" spans="1:15" x14ac:dyDescent="0.35">
      <c r="A100" s="39" t="s">
        <v>12929</v>
      </c>
      <c r="B100" s="35" t="s">
        <v>12930</v>
      </c>
      <c r="C100" s="35" t="s">
        <v>5914</v>
      </c>
      <c r="D100" s="35" t="s">
        <v>5906</v>
      </c>
      <c r="E100" s="189">
        <f t="shared" si="1"/>
        <v>0</v>
      </c>
      <c r="F100" s="190">
        <f t="shared" si="2"/>
        <v>0</v>
      </c>
      <c r="G100" s="190">
        <f t="shared" si="3"/>
        <v>58359.55</v>
      </c>
      <c r="H100" s="190">
        <f t="shared" si="9"/>
        <v>373282.73</v>
      </c>
      <c r="I100" s="190">
        <f t="shared" si="4"/>
        <v>49115</v>
      </c>
      <c r="J100" s="190">
        <f t="shared" si="5"/>
        <v>0.9</v>
      </c>
      <c r="K100" s="190">
        <f t="shared" si="6"/>
        <v>0</v>
      </c>
      <c r="L100" s="192">
        <f t="shared" si="10"/>
        <v>480758.18</v>
      </c>
      <c r="M100" s="191">
        <f t="shared" si="7"/>
        <v>480758.18</v>
      </c>
      <c r="N100" s="192">
        <f t="shared" si="11"/>
        <v>0</v>
      </c>
      <c r="O100" s="151">
        <f t="shared" si="8"/>
        <v>0</v>
      </c>
    </row>
    <row r="101" spans="1:15" x14ac:dyDescent="0.35">
      <c r="A101" s="39" t="s">
        <v>5966</v>
      </c>
      <c r="B101" s="35" t="s">
        <v>5967</v>
      </c>
      <c r="C101" s="35" t="s">
        <v>5914</v>
      </c>
      <c r="D101" s="35" t="s">
        <v>5906</v>
      </c>
      <c r="E101" s="189">
        <f t="shared" si="1"/>
        <v>5909</v>
      </c>
      <c r="F101" s="190">
        <f t="shared" si="2"/>
        <v>51048.25</v>
      </c>
      <c r="G101" s="190">
        <f t="shared" si="3"/>
        <v>225791.54</v>
      </c>
      <c r="H101" s="190">
        <f t="shared" si="9"/>
        <v>47347.21</v>
      </c>
      <c r="I101" s="190">
        <f t="shared" si="4"/>
        <v>0</v>
      </c>
      <c r="J101" s="190">
        <f t="shared" si="5"/>
        <v>0</v>
      </c>
      <c r="K101" s="190">
        <f t="shared" si="6"/>
        <v>0</v>
      </c>
      <c r="L101" s="192">
        <f t="shared" si="10"/>
        <v>330096.00000000006</v>
      </c>
      <c r="M101" s="191">
        <f t="shared" si="7"/>
        <v>330096</v>
      </c>
      <c r="N101" s="192">
        <f t="shared" si="11"/>
        <v>0</v>
      </c>
      <c r="O101" s="151">
        <f t="shared" si="8"/>
        <v>0</v>
      </c>
    </row>
    <row r="102" spans="1:15" x14ac:dyDescent="0.35">
      <c r="A102" s="39" t="s">
        <v>5968</v>
      </c>
      <c r="B102" s="35" t="s">
        <v>5969</v>
      </c>
      <c r="C102" s="35" t="s">
        <v>5911</v>
      </c>
      <c r="D102" s="35" t="s">
        <v>5906</v>
      </c>
      <c r="E102" s="189">
        <f t="shared" si="1"/>
        <v>583791.85</v>
      </c>
      <c r="F102" s="190">
        <f t="shared" si="2"/>
        <v>6983524.2000000002</v>
      </c>
      <c r="G102" s="190">
        <f t="shared" si="3"/>
        <v>18011151.109999999</v>
      </c>
      <c r="H102" s="190">
        <f t="shared" si="9"/>
        <v>14062331.93</v>
      </c>
      <c r="I102" s="190">
        <f t="shared" si="4"/>
        <v>5528229.9100000001</v>
      </c>
      <c r="J102" s="190">
        <f t="shared" si="5"/>
        <v>129004.66</v>
      </c>
      <c r="K102" s="190">
        <f t="shared" si="6"/>
        <v>0</v>
      </c>
      <c r="L102" s="192">
        <f t="shared" si="10"/>
        <v>45298033.659999996</v>
      </c>
      <c r="M102" s="191">
        <f t="shared" si="7"/>
        <v>45304569.039999999</v>
      </c>
      <c r="N102" s="192">
        <f t="shared" si="11"/>
        <v>6535.3800000026822</v>
      </c>
      <c r="O102" s="151">
        <f t="shared" si="8"/>
        <v>1.4425432441996102E-4</v>
      </c>
    </row>
    <row r="103" spans="1:15" x14ac:dyDescent="0.35">
      <c r="A103" s="39" t="s">
        <v>5970</v>
      </c>
      <c r="B103" s="35" t="s">
        <v>5971</v>
      </c>
      <c r="C103" s="35" t="s">
        <v>5914</v>
      </c>
      <c r="D103" s="35" t="s">
        <v>5906</v>
      </c>
      <c r="E103" s="189">
        <f t="shared" si="1"/>
        <v>40481</v>
      </c>
      <c r="F103" s="190">
        <f t="shared" si="2"/>
        <v>67801</v>
      </c>
      <c r="G103" s="190">
        <f t="shared" si="3"/>
        <v>428462.04</v>
      </c>
      <c r="H103" s="190">
        <f t="shared" si="9"/>
        <v>77738.06</v>
      </c>
      <c r="I103" s="190">
        <f t="shared" si="4"/>
        <v>25108.1</v>
      </c>
      <c r="J103" s="190">
        <f t="shared" si="5"/>
        <v>0</v>
      </c>
      <c r="K103" s="190">
        <f t="shared" si="6"/>
        <v>0</v>
      </c>
      <c r="L103" s="192">
        <f t="shared" si="10"/>
        <v>639590.20000000007</v>
      </c>
      <c r="M103" s="191">
        <f t="shared" si="7"/>
        <v>639590.19999999995</v>
      </c>
      <c r="N103" s="192">
        <f t="shared" si="11"/>
        <v>0</v>
      </c>
      <c r="O103" s="151">
        <f t="shared" si="8"/>
        <v>0</v>
      </c>
    </row>
    <row r="104" spans="1:15" x14ac:dyDescent="0.35">
      <c r="A104" s="39" t="s">
        <v>5972</v>
      </c>
      <c r="B104" s="35" t="s">
        <v>5973</v>
      </c>
      <c r="C104" s="35" t="s">
        <v>5911</v>
      </c>
      <c r="D104" s="35" t="s">
        <v>5906</v>
      </c>
      <c r="E104" s="189">
        <f t="shared" si="1"/>
        <v>2262246.9300000002</v>
      </c>
      <c r="F104" s="190">
        <f t="shared" si="2"/>
        <v>14521721.1</v>
      </c>
      <c r="G104" s="190">
        <f t="shared" si="3"/>
        <v>29794868.66</v>
      </c>
      <c r="H104" s="190">
        <f t="shared" si="9"/>
        <v>14099747.91</v>
      </c>
      <c r="I104" s="190">
        <f t="shared" si="4"/>
        <v>8953014</v>
      </c>
      <c r="J104" s="190">
        <f t="shared" si="5"/>
        <v>1207326.31</v>
      </c>
      <c r="K104" s="190">
        <f t="shared" si="6"/>
        <v>0</v>
      </c>
      <c r="L104" s="192">
        <f t="shared" si="10"/>
        <v>70838924.909999996</v>
      </c>
      <c r="M104" s="191">
        <f t="shared" si="7"/>
        <v>70850200.760000005</v>
      </c>
      <c r="N104" s="192">
        <f t="shared" si="11"/>
        <v>11275.850000008941</v>
      </c>
      <c r="O104" s="151">
        <f t="shared" si="8"/>
        <v>1.5915057232096034E-4</v>
      </c>
    </row>
    <row r="105" spans="1:15" x14ac:dyDescent="0.35">
      <c r="A105" s="39" t="s">
        <v>16</v>
      </c>
      <c r="B105" s="35" t="s">
        <v>5974</v>
      </c>
      <c r="C105" s="35" t="s">
        <v>5911</v>
      </c>
      <c r="D105" s="35" t="s">
        <v>5906</v>
      </c>
      <c r="E105" s="189">
        <f t="shared" si="1"/>
        <v>193606</v>
      </c>
      <c r="F105" s="190">
        <f t="shared" si="2"/>
        <v>4588337.4000000004</v>
      </c>
      <c r="G105" s="190">
        <f t="shared" si="3"/>
        <v>7412973.6699999999</v>
      </c>
      <c r="H105" s="190">
        <f t="shared" si="9"/>
        <v>5668542.4299999997</v>
      </c>
      <c r="I105" s="190">
        <f t="shared" si="4"/>
        <v>4495886.0999999996</v>
      </c>
      <c r="J105" s="190">
        <f t="shared" si="5"/>
        <v>761904.38</v>
      </c>
      <c r="K105" s="190">
        <f t="shared" si="6"/>
        <v>0</v>
      </c>
      <c r="L105" s="192">
        <f t="shared" si="10"/>
        <v>23121249.98</v>
      </c>
      <c r="M105" s="191">
        <f t="shared" si="7"/>
        <v>23120777.59</v>
      </c>
      <c r="N105" s="192">
        <f t="shared" si="11"/>
        <v>-472.39000000059605</v>
      </c>
      <c r="O105" s="151">
        <f t="shared" si="8"/>
        <v>-2.0431406260527763E-5</v>
      </c>
    </row>
    <row r="106" spans="1:15" x14ac:dyDescent="0.35">
      <c r="A106" s="39" t="s">
        <v>5975</v>
      </c>
      <c r="B106" s="35" t="s">
        <v>5976</v>
      </c>
      <c r="C106" s="35" t="s">
        <v>5914</v>
      </c>
      <c r="D106" s="35" t="s">
        <v>5906</v>
      </c>
      <c r="E106" s="189">
        <f t="shared" si="1"/>
        <v>54120.58</v>
      </c>
      <c r="F106" s="190">
        <f t="shared" si="2"/>
        <v>123157.16</v>
      </c>
      <c r="G106" s="190">
        <f t="shared" si="3"/>
        <v>534182.09</v>
      </c>
      <c r="H106" s="190">
        <f t="shared" si="9"/>
        <v>406884.04</v>
      </c>
      <c r="I106" s="190">
        <f t="shared" si="4"/>
        <v>71667.44</v>
      </c>
      <c r="J106" s="190">
        <f t="shared" si="5"/>
        <v>57150.76</v>
      </c>
      <c r="K106" s="190">
        <f t="shared" si="6"/>
        <v>0</v>
      </c>
      <c r="L106" s="192">
        <f t="shared" si="10"/>
        <v>1247162.0699999998</v>
      </c>
      <c r="M106" s="191">
        <f t="shared" si="7"/>
        <v>1247162.07</v>
      </c>
      <c r="N106" s="192">
        <f t="shared" si="11"/>
        <v>0</v>
      </c>
      <c r="O106" s="151">
        <f t="shared" si="8"/>
        <v>0</v>
      </c>
    </row>
    <row r="107" spans="1:15" x14ac:dyDescent="0.35">
      <c r="A107" s="39" t="s">
        <v>5977</v>
      </c>
      <c r="B107" s="35" t="s">
        <v>62988</v>
      </c>
      <c r="C107" s="35" t="s">
        <v>5914</v>
      </c>
      <c r="D107" s="35" t="s">
        <v>5906</v>
      </c>
      <c r="E107" s="189">
        <f t="shared" si="1"/>
        <v>0</v>
      </c>
      <c r="F107" s="190">
        <f t="shared" si="2"/>
        <v>134961.45000000001</v>
      </c>
      <c r="G107" s="190">
        <f t="shared" si="3"/>
        <v>510297.45</v>
      </c>
      <c r="H107" s="190">
        <f t="shared" si="9"/>
        <v>313980.71000000002</v>
      </c>
      <c r="I107" s="190">
        <f t="shared" si="4"/>
        <v>260794.46</v>
      </c>
      <c r="J107" s="190">
        <f t="shared" si="5"/>
        <v>123905.3</v>
      </c>
      <c r="K107" s="190">
        <f t="shared" si="6"/>
        <v>0</v>
      </c>
      <c r="L107" s="192">
        <f t="shared" si="10"/>
        <v>1343939.37</v>
      </c>
      <c r="M107" s="191">
        <f t="shared" si="7"/>
        <v>1343939.37</v>
      </c>
      <c r="N107" s="192">
        <f t="shared" si="11"/>
        <v>0</v>
      </c>
      <c r="O107" s="151">
        <f t="shared" si="8"/>
        <v>0</v>
      </c>
    </row>
    <row r="108" spans="1:15" x14ac:dyDescent="0.35">
      <c r="A108" s="39" t="s">
        <v>5978</v>
      </c>
      <c r="B108" s="35" t="s">
        <v>5979</v>
      </c>
      <c r="C108" s="35" t="s">
        <v>5914</v>
      </c>
      <c r="D108" s="35" t="s">
        <v>5906</v>
      </c>
      <c r="E108" s="189">
        <f t="shared" si="1"/>
        <v>14024</v>
      </c>
      <c r="F108" s="190">
        <f t="shared" si="2"/>
        <v>251336.21</v>
      </c>
      <c r="G108" s="190">
        <f t="shared" si="3"/>
        <v>483808.01</v>
      </c>
      <c r="H108" s="190">
        <f t="shared" si="9"/>
        <v>380292.72</v>
      </c>
      <c r="I108" s="190">
        <f t="shared" si="4"/>
        <v>103505.38</v>
      </c>
      <c r="J108" s="190">
        <f t="shared" si="5"/>
        <v>4305.1000000000004</v>
      </c>
      <c r="K108" s="190">
        <f t="shared" si="6"/>
        <v>0</v>
      </c>
      <c r="L108" s="192">
        <f t="shared" si="10"/>
        <v>1237271.42</v>
      </c>
      <c r="M108" s="191">
        <f t="shared" si="7"/>
        <v>1237271.42</v>
      </c>
      <c r="N108" s="192">
        <f t="shared" si="11"/>
        <v>0</v>
      </c>
      <c r="O108" s="151">
        <f t="shared" si="8"/>
        <v>0</v>
      </c>
    </row>
    <row r="109" spans="1:15" x14ac:dyDescent="0.35">
      <c r="A109" s="39" t="s">
        <v>5980</v>
      </c>
      <c r="B109" s="35" t="s">
        <v>5981</v>
      </c>
      <c r="C109" s="35" t="s">
        <v>5914</v>
      </c>
      <c r="D109" s="35" t="s">
        <v>5906</v>
      </c>
      <c r="E109" s="189">
        <f t="shared" si="1"/>
        <v>0</v>
      </c>
      <c r="F109" s="190">
        <f t="shared" si="2"/>
        <v>115363.65</v>
      </c>
      <c r="G109" s="190">
        <f t="shared" si="3"/>
        <v>269598.28000000003</v>
      </c>
      <c r="H109" s="190">
        <f t="shared" si="9"/>
        <v>202705</v>
      </c>
      <c r="I109" s="190">
        <f t="shared" si="4"/>
        <v>469736.58</v>
      </c>
      <c r="J109" s="190">
        <f t="shared" si="5"/>
        <v>117941.75</v>
      </c>
      <c r="K109" s="190">
        <f t="shared" si="6"/>
        <v>0</v>
      </c>
      <c r="L109" s="192">
        <f t="shared" si="10"/>
        <v>1175345.26</v>
      </c>
      <c r="M109" s="191">
        <f t="shared" si="7"/>
        <v>1175345.26</v>
      </c>
      <c r="N109" s="192">
        <f t="shared" si="11"/>
        <v>0</v>
      </c>
      <c r="O109" s="151">
        <f t="shared" si="8"/>
        <v>0</v>
      </c>
    </row>
    <row r="110" spans="1:15" x14ac:dyDescent="0.35">
      <c r="A110" s="39" t="s">
        <v>5982</v>
      </c>
      <c r="B110" s="35" t="s">
        <v>5983</v>
      </c>
      <c r="C110" s="35" t="s">
        <v>5911</v>
      </c>
      <c r="D110" s="35" t="s">
        <v>5906</v>
      </c>
      <c r="E110" s="189">
        <f t="shared" si="1"/>
        <v>492696.33</v>
      </c>
      <c r="F110" s="190">
        <f t="shared" si="2"/>
        <v>4309676.74</v>
      </c>
      <c r="G110" s="190">
        <f t="shared" si="3"/>
        <v>13826872.119999999</v>
      </c>
      <c r="H110" s="190">
        <f t="shared" si="9"/>
        <v>8545775.5600000005</v>
      </c>
      <c r="I110" s="190">
        <f t="shared" si="4"/>
        <v>12288117.189999999</v>
      </c>
      <c r="J110" s="190">
        <f t="shared" si="5"/>
        <v>2013795.79</v>
      </c>
      <c r="K110" s="190">
        <f t="shared" si="6"/>
        <v>0</v>
      </c>
      <c r="L110" s="192">
        <f t="shared" si="10"/>
        <v>41476933.729999997</v>
      </c>
      <c r="M110" s="191">
        <f t="shared" si="7"/>
        <v>42715709.259999998</v>
      </c>
      <c r="N110" s="192">
        <f t="shared" si="11"/>
        <v>1238775.5300000012</v>
      </c>
      <c r="O110" s="151">
        <f t="shared" si="8"/>
        <v>2.9000467309576432E-2</v>
      </c>
    </row>
    <row r="111" spans="1:15" x14ac:dyDescent="0.35">
      <c r="A111" s="39" t="s">
        <v>5984</v>
      </c>
      <c r="B111" s="35" t="s">
        <v>5985</v>
      </c>
      <c r="C111" s="35" t="s">
        <v>5911</v>
      </c>
      <c r="D111" s="35" t="s">
        <v>5906</v>
      </c>
      <c r="E111" s="189">
        <f t="shared" si="1"/>
        <v>74049</v>
      </c>
      <c r="F111" s="190">
        <f t="shared" si="2"/>
        <v>417630.99</v>
      </c>
      <c r="G111" s="190">
        <f t="shared" si="3"/>
        <v>1674921.75</v>
      </c>
      <c r="H111" s="190">
        <f t="shared" si="9"/>
        <v>533416.94999999995</v>
      </c>
      <c r="I111" s="190">
        <f t="shared" si="4"/>
        <v>271124.46000000002</v>
      </c>
      <c r="J111" s="190">
        <f t="shared" si="5"/>
        <v>139958.9</v>
      </c>
      <c r="K111" s="190">
        <f t="shared" si="6"/>
        <v>0</v>
      </c>
      <c r="L111" s="192">
        <f t="shared" si="10"/>
        <v>3111102.0500000003</v>
      </c>
      <c r="M111" s="191">
        <f t="shared" si="7"/>
        <v>3260137.69</v>
      </c>
      <c r="N111" s="192">
        <f t="shared" si="11"/>
        <v>149035.63999999966</v>
      </c>
      <c r="O111" s="151">
        <f t="shared" si="8"/>
        <v>4.5714523180154294E-2</v>
      </c>
    </row>
    <row r="112" spans="1:15" x14ac:dyDescent="0.35">
      <c r="A112" s="39" t="s">
        <v>5986</v>
      </c>
      <c r="B112" s="35" t="s">
        <v>5987</v>
      </c>
      <c r="C112" s="35" t="s">
        <v>5911</v>
      </c>
      <c r="D112" s="35" t="s">
        <v>5906</v>
      </c>
      <c r="E112" s="189">
        <f t="shared" si="1"/>
        <v>738931.81</v>
      </c>
      <c r="F112" s="190">
        <f t="shared" si="2"/>
        <v>3284988.87</v>
      </c>
      <c r="G112" s="190">
        <f t="shared" si="3"/>
        <v>11220819.720000001</v>
      </c>
      <c r="H112" s="190">
        <f t="shared" si="9"/>
        <v>5923962.8300000001</v>
      </c>
      <c r="I112" s="190">
        <f t="shared" si="4"/>
        <v>6068313.96</v>
      </c>
      <c r="J112" s="190">
        <f t="shared" si="5"/>
        <v>1003492.86</v>
      </c>
      <c r="K112" s="190">
        <f t="shared" si="6"/>
        <v>0</v>
      </c>
      <c r="L112" s="192">
        <f t="shared" si="10"/>
        <v>28240510.050000001</v>
      </c>
      <c r="M112" s="191">
        <f t="shared" si="7"/>
        <v>28240510.030000001</v>
      </c>
      <c r="N112" s="192">
        <f t="shared" si="11"/>
        <v>-1.9999999552965164E-2</v>
      </c>
      <c r="O112" s="151">
        <f t="shared" si="8"/>
        <v>-7.082024910923736E-10</v>
      </c>
    </row>
    <row r="113" spans="1:15" x14ac:dyDescent="0.35">
      <c r="A113" s="39" t="s">
        <v>5988</v>
      </c>
      <c r="B113" s="35" t="s">
        <v>5989</v>
      </c>
      <c r="C113" s="35" t="s">
        <v>5914</v>
      </c>
      <c r="D113" s="35" t="s">
        <v>5906</v>
      </c>
      <c r="E113" s="189">
        <f t="shared" si="1"/>
        <v>5644</v>
      </c>
      <c r="F113" s="190">
        <f t="shared" si="2"/>
        <v>49172.46</v>
      </c>
      <c r="G113" s="190">
        <f t="shared" si="3"/>
        <v>313881.40000000002</v>
      </c>
      <c r="H113" s="190">
        <f t="shared" si="9"/>
        <v>108032.93</v>
      </c>
      <c r="I113" s="190">
        <f t="shared" si="4"/>
        <v>0</v>
      </c>
      <c r="J113" s="190">
        <f t="shared" si="5"/>
        <v>0</v>
      </c>
      <c r="K113" s="190">
        <f t="shared" si="6"/>
        <v>0</v>
      </c>
      <c r="L113" s="192">
        <f t="shared" si="10"/>
        <v>476730.79000000004</v>
      </c>
      <c r="M113" s="191">
        <f t="shared" si="7"/>
        <v>476730.79</v>
      </c>
      <c r="N113" s="192">
        <f t="shared" si="11"/>
        <v>0</v>
      </c>
      <c r="O113" s="151">
        <f t="shared" si="8"/>
        <v>0</v>
      </c>
    </row>
    <row r="114" spans="1:15" x14ac:dyDescent="0.35">
      <c r="A114" s="39" t="s">
        <v>3234</v>
      </c>
      <c r="B114" s="35" t="s">
        <v>5990</v>
      </c>
      <c r="C114" s="35" t="s">
        <v>5911</v>
      </c>
      <c r="D114" s="35" t="s">
        <v>5906</v>
      </c>
      <c r="E114" s="189">
        <f t="shared" si="1"/>
        <v>127246.02</v>
      </c>
      <c r="F114" s="190">
        <f t="shared" si="2"/>
        <v>1228754.67</v>
      </c>
      <c r="G114" s="190">
        <f t="shared" si="3"/>
        <v>4682482.3600000003</v>
      </c>
      <c r="H114" s="190">
        <f t="shared" si="9"/>
        <v>3225855.12</v>
      </c>
      <c r="I114" s="190">
        <f t="shared" si="4"/>
        <v>2244247.48</v>
      </c>
      <c r="J114" s="190">
        <f t="shared" si="5"/>
        <v>850214.17</v>
      </c>
      <c r="K114" s="190">
        <f t="shared" si="6"/>
        <v>0.01</v>
      </c>
      <c r="L114" s="192">
        <f t="shared" si="10"/>
        <v>12358799.830000002</v>
      </c>
      <c r="M114" s="191">
        <f t="shared" si="7"/>
        <v>12300483.17</v>
      </c>
      <c r="N114" s="192">
        <f t="shared" si="11"/>
        <v>-58316.660000002012</v>
      </c>
      <c r="O114" s="151">
        <f t="shared" si="8"/>
        <v>-4.7410056331959527E-3</v>
      </c>
    </row>
    <row r="115" spans="1:15" x14ac:dyDescent="0.35">
      <c r="A115" s="39" t="s">
        <v>223</v>
      </c>
      <c r="B115" s="35" t="s">
        <v>5991</v>
      </c>
      <c r="C115" s="35" t="s">
        <v>5911</v>
      </c>
      <c r="D115" s="35" t="s">
        <v>5906</v>
      </c>
      <c r="E115" s="189">
        <f t="shared" si="1"/>
        <v>739745.85</v>
      </c>
      <c r="F115" s="190">
        <f t="shared" si="2"/>
        <v>4307241.67</v>
      </c>
      <c r="G115" s="190">
        <f t="shared" si="3"/>
        <v>23284583.52</v>
      </c>
      <c r="H115" s="190">
        <f t="shared" si="9"/>
        <v>18287844.800000001</v>
      </c>
      <c r="I115" s="190">
        <f t="shared" si="4"/>
        <v>7478314.4900000002</v>
      </c>
      <c r="J115" s="190">
        <f t="shared" si="5"/>
        <v>138170.1</v>
      </c>
      <c r="K115" s="190">
        <f t="shared" si="6"/>
        <v>0</v>
      </c>
      <c r="L115" s="192">
        <f t="shared" si="10"/>
        <v>54235900.430000007</v>
      </c>
      <c r="M115" s="191">
        <f t="shared" si="7"/>
        <v>54235900.43</v>
      </c>
      <c r="N115" s="192">
        <f t="shared" si="11"/>
        <v>0</v>
      </c>
      <c r="O115" s="151">
        <f t="shared" si="8"/>
        <v>0</v>
      </c>
    </row>
    <row r="116" spans="1:15" x14ac:dyDescent="0.35">
      <c r="A116" s="39" t="s">
        <v>17</v>
      </c>
      <c r="B116" s="35" t="s">
        <v>5992</v>
      </c>
      <c r="C116" s="35" t="s">
        <v>5911</v>
      </c>
      <c r="D116" s="35" t="s">
        <v>5906</v>
      </c>
      <c r="E116" s="189">
        <f t="shared" si="1"/>
        <v>212556.58</v>
      </c>
      <c r="F116" s="190">
        <f t="shared" si="2"/>
        <v>1043919.54</v>
      </c>
      <c r="G116" s="190">
        <f t="shared" si="3"/>
        <v>4655239.33</v>
      </c>
      <c r="H116" s="190">
        <f t="shared" si="9"/>
        <v>4833702.2699999996</v>
      </c>
      <c r="I116" s="190">
        <f t="shared" si="4"/>
        <v>3959629.25</v>
      </c>
      <c r="J116" s="190">
        <f t="shared" si="5"/>
        <v>1749346.31</v>
      </c>
      <c r="K116" s="190">
        <f t="shared" si="6"/>
        <v>0</v>
      </c>
      <c r="L116" s="192">
        <f t="shared" si="10"/>
        <v>16454393.279999999</v>
      </c>
      <c r="M116" s="191">
        <f t="shared" si="7"/>
        <v>16454001.23</v>
      </c>
      <c r="N116" s="192">
        <f t="shared" si="11"/>
        <v>-392.04999999888241</v>
      </c>
      <c r="O116" s="151">
        <f t="shared" si="8"/>
        <v>-2.3827031159088009E-5</v>
      </c>
    </row>
    <row r="117" spans="1:15" x14ac:dyDescent="0.35">
      <c r="A117" s="39" t="s">
        <v>8</v>
      </c>
      <c r="B117" s="35" t="s">
        <v>5993</v>
      </c>
      <c r="C117" s="35" t="s">
        <v>5911</v>
      </c>
      <c r="D117" s="35" t="s">
        <v>5906</v>
      </c>
      <c r="E117" s="189">
        <f t="shared" si="1"/>
        <v>191224.52</v>
      </c>
      <c r="F117" s="190">
        <f t="shared" si="2"/>
        <v>1403680.43</v>
      </c>
      <c r="G117" s="190">
        <f t="shared" si="3"/>
        <v>3624911.2</v>
      </c>
      <c r="H117" s="190">
        <f t="shared" si="9"/>
        <v>2729643.9</v>
      </c>
      <c r="I117" s="190">
        <f t="shared" si="4"/>
        <v>3146720.54</v>
      </c>
      <c r="J117" s="190">
        <f t="shared" si="5"/>
        <v>16250</v>
      </c>
      <c r="K117" s="190">
        <f t="shared" si="6"/>
        <v>0</v>
      </c>
      <c r="L117" s="192">
        <f t="shared" si="10"/>
        <v>11112430.59</v>
      </c>
      <c r="M117" s="191">
        <f t="shared" si="7"/>
        <v>11112430.59</v>
      </c>
      <c r="N117" s="192">
        <f t="shared" si="11"/>
        <v>0</v>
      </c>
      <c r="O117" s="151">
        <f t="shared" si="8"/>
        <v>0</v>
      </c>
    </row>
    <row r="118" spans="1:15" x14ac:dyDescent="0.35">
      <c r="A118" s="39" t="s">
        <v>5994</v>
      </c>
      <c r="B118" s="35" t="s">
        <v>5995</v>
      </c>
      <c r="C118" s="35" t="s">
        <v>5911</v>
      </c>
      <c r="D118" s="35" t="s">
        <v>5906</v>
      </c>
      <c r="E118" s="189">
        <f t="shared" si="1"/>
        <v>345859</v>
      </c>
      <c r="F118" s="190">
        <f t="shared" si="2"/>
        <v>2819517.85</v>
      </c>
      <c r="G118" s="190">
        <f t="shared" si="3"/>
        <v>11965395.32</v>
      </c>
      <c r="H118" s="190">
        <f t="shared" si="9"/>
        <v>9307310.6799999997</v>
      </c>
      <c r="I118" s="190">
        <f t="shared" si="4"/>
        <v>1415837.84</v>
      </c>
      <c r="J118" s="190">
        <f t="shared" si="5"/>
        <v>424244.16</v>
      </c>
      <c r="K118" s="190">
        <f t="shared" si="6"/>
        <v>0</v>
      </c>
      <c r="L118" s="192">
        <f t="shared" si="10"/>
        <v>26278164.850000001</v>
      </c>
      <c r="M118" s="191">
        <f t="shared" si="7"/>
        <v>27281567.300000001</v>
      </c>
      <c r="N118" s="192">
        <f t="shared" si="11"/>
        <v>1003402.4499999993</v>
      </c>
      <c r="O118" s="151">
        <f t="shared" si="8"/>
        <v>3.6779501667413339E-2</v>
      </c>
    </row>
    <row r="119" spans="1:15" x14ac:dyDescent="0.35">
      <c r="A119" s="39" t="s">
        <v>5996</v>
      </c>
      <c r="B119" s="35" t="s">
        <v>5997</v>
      </c>
      <c r="C119" s="35" t="s">
        <v>5914</v>
      </c>
      <c r="D119" s="35" t="s">
        <v>5906</v>
      </c>
      <c r="E119" s="189">
        <f t="shared" si="1"/>
        <v>18576</v>
      </c>
      <c r="F119" s="190">
        <f t="shared" si="2"/>
        <v>83308.19</v>
      </c>
      <c r="G119" s="190">
        <f t="shared" si="3"/>
        <v>261829.62</v>
      </c>
      <c r="H119" s="190">
        <f t="shared" si="9"/>
        <v>94726.56</v>
      </c>
      <c r="I119" s="190">
        <f t="shared" si="4"/>
        <v>217841.82</v>
      </c>
      <c r="J119" s="190">
        <f t="shared" si="5"/>
        <v>0</v>
      </c>
      <c r="K119" s="190">
        <f t="shared" si="6"/>
        <v>0</v>
      </c>
      <c r="L119" s="192">
        <f t="shared" si="10"/>
        <v>676282.19</v>
      </c>
      <c r="M119" s="191">
        <f t="shared" si="7"/>
        <v>676282.19</v>
      </c>
      <c r="N119" s="192">
        <f t="shared" si="11"/>
        <v>0</v>
      </c>
      <c r="O119" s="151">
        <f t="shared" si="8"/>
        <v>0</v>
      </c>
    </row>
    <row r="120" spans="1:15" x14ac:dyDescent="0.35">
      <c r="A120" s="39" t="s">
        <v>5998</v>
      </c>
      <c r="B120" s="35" t="s">
        <v>5999</v>
      </c>
      <c r="C120" s="35" t="s">
        <v>5914</v>
      </c>
      <c r="D120" s="35" t="s">
        <v>5906</v>
      </c>
      <c r="E120" s="189">
        <f t="shared" si="1"/>
        <v>15359.34</v>
      </c>
      <c r="F120" s="190">
        <f t="shared" si="2"/>
        <v>77866.05</v>
      </c>
      <c r="G120" s="190">
        <f t="shared" si="3"/>
        <v>278327.71000000002</v>
      </c>
      <c r="H120" s="190">
        <f t="shared" si="9"/>
        <v>122693.28</v>
      </c>
      <c r="I120" s="190">
        <f t="shared" si="4"/>
        <v>102410.61</v>
      </c>
      <c r="J120" s="190">
        <f t="shared" si="5"/>
        <v>0</v>
      </c>
      <c r="K120" s="190">
        <f t="shared" si="6"/>
        <v>0</v>
      </c>
      <c r="L120" s="192">
        <f t="shared" si="10"/>
        <v>596656.99</v>
      </c>
      <c r="M120" s="191">
        <f t="shared" si="7"/>
        <v>596656.99</v>
      </c>
      <c r="N120" s="192">
        <f t="shared" si="11"/>
        <v>0</v>
      </c>
      <c r="O120" s="151">
        <f t="shared" si="8"/>
        <v>0</v>
      </c>
    </row>
    <row r="121" spans="1:15" x14ac:dyDescent="0.35">
      <c r="A121" s="39" t="s">
        <v>6000</v>
      </c>
      <c r="B121" s="35" t="s">
        <v>6001</v>
      </c>
      <c r="C121" s="35" t="s">
        <v>5914</v>
      </c>
      <c r="D121" s="35" t="s">
        <v>5906</v>
      </c>
      <c r="E121" s="189">
        <f t="shared" si="1"/>
        <v>6983</v>
      </c>
      <c r="F121" s="190">
        <f t="shared" si="2"/>
        <v>36395.980000000003</v>
      </c>
      <c r="G121" s="190">
        <f t="shared" si="3"/>
        <v>100476.24</v>
      </c>
      <c r="H121" s="190">
        <f t="shared" si="9"/>
        <v>92452.75</v>
      </c>
      <c r="I121" s="190">
        <f t="shared" si="4"/>
        <v>40000</v>
      </c>
      <c r="J121" s="190">
        <f t="shared" si="5"/>
        <v>24869.64</v>
      </c>
      <c r="K121" s="190">
        <f t="shared" si="6"/>
        <v>0</v>
      </c>
      <c r="L121" s="192">
        <f t="shared" si="10"/>
        <v>301177.61</v>
      </c>
      <c r="M121" s="191">
        <f t="shared" si="7"/>
        <v>301177.61</v>
      </c>
      <c r="N121" s="192">
        <f t="shared" si="11"/>
        <v>0</v>
      </c>
      <c r="O121" s="151">
        <f t="shared" si="8"/>
        <v>0</v>
      </c>
    </row>
    <row r="122" spans="1:15" x14ac:dyDescent="0.35">
      <c r="A122" s="39" t="s">
        <v>6002</v>
      </c>
      <c r="B122" s="35" t="s">
        <v>6003</v>
      </c>
      <c r="C122" s="35" t="s">
        <v>5911</v>
      </c>
      <c r="D122" s="35" t="s">
        <v>5906</v>
      </c>
      <c r="E122" s="189">
        <f t="shared" si="1"/>
        <v>126810.72</v>
      </c>
      <c r="F122" s="190">
        <f t="shared" si="2"/>
        <v>1565762.05</v>
      </c>
      <c r="G122" s="190">
        <f t="shared" si="3"/>
        <v>7718811.3700000001</v>
      </c>
      <c r="H122" s="190">
        <f t="shared" si="9"/>
        <v>3225156.32</v>
      </c>
      <c r="I122" s="190">
        <f t="shared" si="4"/>
        <v>1463502.55</v>
      </c>
      <c r="J122" s="190">
        <f t="shared" si="5"/>
        <v>1014405.21</v>
      </c>
      <c r="K122" s="190">
        <f t="shared" si="6"/>
        <v>0</v>
      </c>
      <c r="L122" s="192">
        <f t="shared" si="10"/>
        <v>15114448.220000003</v>
      </c>
      <c r="M122" s="191">
        <f t="shared" si="7"/>
        <v>15083546.09</v>
      </c>
      <c r="N122" s="192">
        <f t="shared" si="11"/>
        <v>-30902.130000002682</v>
      </c>
      <c r="O122" s="151">
        <f t="shared" si="8"/>
        <v>-2.0487311017990651E-3</v>
      </c>
    </row>
    <row r="123" spans="1:15" x14ac:dyDescent="0.35">
      <c r="A123" s="39" t="s">
        <v>6004</v>
      </c>
      <c r="B123" s="35" t="s">
        <v>12286</v>
      </c>
      <c r="C123" s="35" t="s">
        <v>5914</v>
      </c>
      <c r="D123" s="35" t="s">
        <v>5933</v>
      </c>
      <c r="E123" s="189">
        <f t="shared" si="1"/>
        <v>12979</v>
      </c>
      <c r="F123" s="190">
        <f t="shared" si="2"/>
        <v>97318.1</v>
      </c>
      <c r="G123" s="190">
        <f t="shared" si="3"/>
        <v>605915.92000000004</v>
      </c>
      <c r="H123" s="190">
        <f t="shared" si="9"/>
        <v>0</v>
      </c>
      <c r="I123" s="190">
        <f t="shared" si="4"/>
        <v>0</v>
      </c>
      <c r="J123" s="190">
        <f t="shared" si="5"/>
        <v>0</v>
      </c>
      <c r="K123" s="190">
        <f t="shared" si="6"/>
        <v>0</v>
      </c>
      <c r="L123" s="192">
        <f t="shared" si="10"/>
        <v>716213.02</v>
      </c>
      <c r="M123" s="191">
        <f t="shared" si="7"/>
        <v>716213.02</v>
      </c>
      <c r="N123" s="192">
        <f t="shared" si="11"/>
        <v>0</v>
      </c>
      <c r="O123" s="151">
        <f t="shared" si="8"/>
        <v>0</v>
      </c>
    </row>
    <row r="124" spans="1:15" x14ac:dyDescent="0.35">
      <c r="A124" s="39" t="s">
        <v>6005</v>
      </c>
      <c r="B124" s="35" t="s">
        <v>6006</v>
      </c>
      <c r="C124" s="35" t="s">
        <v>5911</v>
      </c>
      <c r="D124" s="35" t="s">
        <v>5906</v>
      </c>
      <c r="E124" s="189">
        <f t="shared" si="1"/>
        <v>0</v>
      </c>
      <c r="F124" s="190">
        <f t="shared" si="2"/>
        <v>1307151.5</v>
      </c>
      <c r="G124" s="190">
        <f t="shared" si="3"/>
        <v>2802455.58</v>
      </c>
      <c r="H124" s="190">
        <f t="shared" si="9"/>
        <v>2520603.27</v>
      </c>
      <c r="I124" s="190">
        <f t="shared" si="4"/>
        <v>2659211.4</v>
      </c>
      <c r="J124" s="190">
        <f t="shared" si="5"/>
        <v>239137.94</v>
      </c>
      <c r="K124" s="190">
        <f t="shared" si="6"/>
        <v>0</v>
      </c>
      <c r="L124" s="192">
        <f t="shared" si="10"/>
        <v>9528559.6899999995</v>
      </c>
      <c r="M124" s="191">
        <f t="shared" si="7"/>
        <v>9529527.6799999997</v>
      </c>
      <c r="N124" s="192">
        <f t="shared" si="11"/>
        <v>967.99000000022352</v>
      </c>
      <c r="O124" s="151">
        <f t="shared" si="8"/>
        <v>1.015779619415748E-4</v>
      </c>
    </row>
    <row r="125" spans="1:15" x14ac:dyDescent="0.35">
      <c r="A125" s="39" t="s">
        <v>6007</v>
      </c>
      <c r="B125" s="35" t="s">
        <v>6008</v>
      </c>
      <c r="C125" s="35" t="s">
        <v>5911</v>
      </c>
      <c r="D125" s="35" t="s">
        <v>5906</v>
      </c>
      <c r="E125" s="189">
        <f t="shared" si="1"/>
        <v>74118.789999999994</v>
      </c>
      <c r="F125" s="190">
        <f t="shared" si="2"/>
        <v>807444.37</v>
      </c>
      <c r="G125" s="190">
        <f t="shared" si="3"/>
        <v>2366281.9700000002</v>
      </c>
      <c r="H125" s="190">
        <f t="shared" si="9"/>
        <v>1138772.8700000001</v>
      </c>
      <c r="I125" s="190">
        <f t="shared" si="4"/>
        <v>1034532.72</v>
      </c>
      <c r="J125" s="190">
        <f t="shared" si="5"/>
        <v>38741.86</v>
      </c>
      <c r="K125" s="190">
        <f t="shared" si="6"/>
        <v>0</v>
      </c>
      <c r="L125" s="192">
        <f t="shared" si="10"/>
        <v>5459892.5800000001</v>
      </c>
      <c r="M125" s="191">
        <f t="shared" si="7"/>
        <v>5463543.8200000003</v>
      </c>
      <c r="N125" s="192">
        <f t="shared" si="11"/>
        <v>3651.2400000002235</v>
      </c>
      <c r="O125" s="151">
        <f t="shared" si="8"/>
        <v>6.6829151925795727E-4</v>
      </c>
    </row>
    <row r="126" spans="1:15" x14ac:dyDescent="0.35">
      <c r="A126" s="39" t="s">
        <v>6009</v>
      </c>
      <c r="B126" s="35" t="s">
        <v>6010</v>
      </c>
      <c r="C126" s="35" t="s">
        <v>5911</v>
      </c>
      <c r="D126" s="35" t="s">
        <v>5906</v>
      </c>
      <c r="E126" s="189">
        <f t="shared" si="1"/>
        <v>1382973</v>
      </c>
      <c r="F126" s="190">
        <f t="shared" si="2"/>
        <v>6464322.5999999996</v>
      </c>
      <c r="G126" s="190">
        <f t="shared" si="3"/>
        <v>13438910.960000001</v>
      </c>
      <c r="H126" s="190">
        <f t="shared" si="9"/>
        <v>22155098.109999999</v>
      </c>
      <c r="I126" s="190">
        <f t="shared" si="4"/>
        <v>24982996.140000001</v>
      </c>
      <c r="J126" s="190">
        <f t="shared" si="5"/>
        <v>3026294.42</v>
      </c>
      <c r="K126" s="190">
        <f t="shared" si="6"/>
        <v>0</v>
      </c>
      <c r="L126" s="192">
        <f t="shared" si="10"/>
        <v>71450595.230000004</v>
      </c>
      <c r="M126" s="191">
        <f t="shared" si="7"/>
        <v>71449536.540000007</v>
      </c>
      <c r="N126" s="192">
        <f t="shared" si="11"/>
        <v>-1058.6899999976158</v>
      </c>
      <c r="O126" s="151">
        <f t="shared" si="8"/>
        <v>-1.4817310947915292E-5</v>
      </c>
    </row>
    <row r="127" spans="1:15" x14ac:dyDescent="0.35">
      <c r="A127" s="39" t="s">
        <v>6011</v>
      </c>
      <c r="B127" s="35" t="s">
        <v>6012</v>
      </c>
      <c r="C127" s="35" t="s">
        <v>5914</v>
      </c>
      <c r="D127" s="35" t="s">
        <v>5906</v>
      </c>
      <c r="E127" s="189">
        <f t="shared" si="1"/>
        <v>38340</v>
      </c>
      <c r="F127" s="190">
        <f t="shared" si="2"/>
        <v>233689.76</v>
      </c>
      <c r="G127" s="190">
        <f t="shared" si="3"/>
        <v>606626.74</v>
      </c>
      <c r="H127" s="190">
        <f t="shared" si="9"/>
        <v>223142.8</v>
      </c>
      <c r="I127" s="190">
        <f t="shared" si="4"/>
        <v>436715.97</v>
      </c>
      <c r="J127" s="190">
        <f t="shared" si="5"/>
        <v>98865.26</v>
      </c>
      <c r="K127" s="190">
        <f t="shared" si="6"/>
        <v>0</v>
      </c>
      <c r="L127" s="192">
        <f t="shared" si="10"/>
        <v>1637380.53</v>
      </c>
      <c r="M127" s="191">
        <f t="shared" si="7"/>
        <v>1637380.53</v>
      </c>
      <c r="N127" s="192">
        <f t="shared" si="11"/>
        <v>0</v>
      </c>
      <c r="O127" s="151">
        <f t="shared" si="8"/>
        <v>0</v>
      </c>
    </row>
    <row r="128" spans="1:15" x14ac:dyDescent="0.35">
      <c r="A128" s="39" t="s">
        <v>6013</v>
      </c>
      <c r="B128" s="35" t="s">
        <v>6014</v>
      </c>
      <c r="C128" s="35" t="s">
        <v>5911</v>
      </c>
      <c r="D128" s="35" t="s">
        <v>5906</v>
      </c>
      <c r="E128" s="189">
        <f t="shared" si="1"/>
        <v>675277.52</v>
      </c>
      <c r="F128" s="190">
        <f t="shared" si="2"/>
        <v>2667074.11</v>
      </c>
      <c r="G128" s="190">
        <f t="shared" si="3"/>
        <v>8283727.3499999996</v>
      </c>
      <c r="H128" s="190">
        <f t="shared" si="9"/>
        <v>11655854.92</v>
      </c>
      <c r="I128" s="190">
        <f t="shared" si="4"/>
        <v>7086181.1399999997</v>
      </c>
      <c r="J128" s="190">
        <f t="shared" si="5"/>
        <v>3095108.73</v>
      </c>
      <c r="K128" s="190">
        <f t="shared" si="6"/>
        <v>0</v>
      </c>
      <c r="L128" s="192">
        <f t="shared" si="10"/>
        <v>33463223.77</v>
      </c>
      <c r="M128" s="191">
        <f t="shared" si="7"/>
        <v>34156510.950000003</v>
      </c>
      <c r="N128" s="192">
        <f t="shared" si="11"/>
        <v>693287.18000000343</v>
      </c>
      <c r="O128" s="151">
        <f t="shared" si="8"/>
        <v>2.0297365296322908E-2</v>
      </c>
    </row>
    <row r="129" spans="1:15" x14ac:dyDescent="0.35">
      <c r="A129" s="39" t="s">
        <v>6015</v>
      </c>
      <c r="B129" s="35" t="s">
        <v>6016</v>
      </c>
      <c r="C129" s="35" t="s">
        <v>5911</v>
      </c>
      <c r="D129" s="35" t="s">
        <v>5906</v>
      </c>
      <c r="E129" s="189">
        <f t="shared" si="1"/>
        <v>92051.32</v>
      </c>
      <c r="F129" s="190">
        <f t="shared" si="2"/>
        <v>2082624.43</v>
      </c>
      <c r="G129" s="190">
        <f t="shared" si="3"/>
        <v>4993200.01</v>
      </c>
      <c r="H129" s="190">
        <f t="shared" si="9"/>
        <v>3555787.82</v>
      </c>
      <c r="I129" s="190">
        <f t="shared" si="4"/>
        <v>3500957.9</v>
      </c>
      <c r="J129" s="190">
        <f t="shared" si="5"/>
        <v>713192.59</v>
      </c>
      <c r="K129" s="190">
        <f t="shared" si="6"/>
        <v>0</v>
      </c>
      <c r="L129" s="192">
        <f t="shared" si="10"/>
        <v>14937814.07</v>
      </c>
      <c r="M129" s="191">
        <f t="shared" si="7"/>
        <v>14938627.66</v>
      </c>
      <c r="N129" s="192">
        <f t="shared" si="11"/>
        <v>813.58999999985099</v>
      </c>
      <c r="O129" s="151">
        <f t="shared" si="8"/>
        <v>5.4462164699260667E-5</v>
      </c>
    </row>
    <row r="130" spans="1:15" x14ac:dyDescent="0.35">
      <c r="A130" s="39" t="s">
        <v>6017</v>
      </c>
      <c r="B130" s="35" t="s">
        <v>6018</v>
      </c>
      <c r="C130" s="35" t="s">
        <v>5914</v>
      </c>
      <c r="D130" s="35" t="s">
        <v>5906</v>
      </c>
      <c r="E130" s="189">
        <f t="shared" si="1"/>
        <v>3683.84</v>
      </c>
      <c r="F130" s="190">
        <f t="shared" si="2"/>
        <v>114164.13</v>
      </c>
      <c r="G130" s="190">
        <f t="shared" si="3"/>
        <v>219668.03</v>
      </c>
      <c r="H130" s="190">
        <f t="shared" si="9"/>
        <v>111848.21</v>
      </c>
      <c r="I130" s="190">
        <f t="shared" si="4"/>
        <v>44843.08</v>
      </c>
      <c r="J130" s="190">
        <f t="shared" si="5"/>
        <v>4729.05</v>
      </c>
      <c r="K130" s="190">
        <f t="shared" si="6"/>
        <v>0</v>
      </c>
      <c r="L130" s="192">
        <f t="shared" si="10"/>
        <v>498936.34</v>
      </c>
      <c r="M130" s="191">
        <f t="shared" si="7"/>
        <v>498936.34</v>
      </c>
      <c r="N130" s="192">
        <f t="shared" si="11"/>
        <v>0</v>
      </c>
      <c r="O130" s="151">
        <f t="shared" si="8"/>
        <v>0</v>
      </c>
    </row>
    <row r="131" spans="1:15" x14ac:dyDescent="0.35">
      <c r="A131" s="39" t="s">
        <v>6019</v>
      </c>
      <c r="B131" s="35" t="s">
        <v>6020</v>
      </c>
      <c r="C131" s="35" t="s">
        <v>5914</v>
      </c>
      <c r="D131" s="35" t="s">
        <v>5906</v>
      </c>
      <c r="E131" s="189">
        <f t="shared" si="1"/>
        <v>31236</v>
      </c>
      <c r="F131" s="190">
        <f t="shared" si="2"/>
        <v>360724.94</v>
      </c>
      <c r="G131" s="190">
        <f t="shared" si="3"/>
        <v>1053261.44</v>
      </c>
      <c r="H131" s="190">
        <f t="shared" si="9"/>
        <v>1710614.07</v>
      </c>
      <c r="I131" s="190">
        <f t="shared" si="4"/>
        <v>1550079.76</v>
      </c>
      <c r="J131" s="190">
        <f t="shared" si="5"/>
        <v>0</v>
      </c>
      <c r="K131" s="190">
        <f t="shared" si="6"/>
        <v>0</v>
      </c>
      <c r="L131" s="192">
        <f t="shared" si="10"/>
        <v>4705916.21</v>
      </c>
      <c r="M131" s="191">
        <f t="shared" si="7"/>
        <v>4705916.21</v>
      </c>
      <c r="N131" s="192">
        <f t="shared" si="11"/>
        <v>0</v>
      </c>
      <c r="O131" s="151">
        <f t="shared" si="8"/>
        <v>0</v>
      </c>
    </row>
    <row r="132" spans="1:15" x14ac:dyDescent="0.35">
      <c r="A132" s="39" t="s">
        <v>6021</v>
      </c>
      <c r="B132" s="35" t="s">
        <v>6022</v>
      </c>
      <c r="C132" s="35" t="s">
        <v>5911</v>
      </c>
      <c r="D132" s="35" t="s">
        <v>5906</v>
      </c>
      <c r="E132" s="189">
        <f t="shared" si="1"/>
        <v>1014445.27</v>
      </c>
      <c r="F132" s="190">
        <f t="shared" si="2"/>
        <v>7971934.5099999998</v>
      </c>
      <c r="G132" s="190">
        <f t="shared" si="3"/>
        <v>16987468.329999998</v>
      </c>
      <c r="H132" s="190">
        <f t="shared" si="9"/>
        <v>22011161.57</v>
      </c>
      <c r="I132" s="190">
        <f t="shared" si="4"/>
        <v>15124458.6</v>
      </c>
      <c r="J132" s="190">
        <f t="shared" si="5"/>
        <v>974921.78</v>
      </c>
      <c r="K132" s="190">
        <f t="shared" si="6"/>
        <v>0</v>
      </c>
      <c r="L132" s="192">
        <f t="shared" si="10"/>
        <v>64084390.060000002</v>
      </c>
      <c r="M132" s="191">
        <f t="shared" si="7"/>
        <v>64062268.420000002</v>
      </c>
      <c r="N132" s="192">
        <f t="shared" si="11"/>
        <v>-22121.640000000596</v>
      </c>
      <c r="O132" s="151">
        <f t="shared" si="8"/>
        <v>-3.4531465315852449E-4</v>
      </c>
    </row>
    <row r="133" spans="1:15" x14ac:dyDescent="0.35">
      <c r="A133" s="39" t="s">
        <v>6023</v>
      </c>
      <c r="B133" s="35" t="s">
        <v>6024</v>
      </c>
      <c r="C133" s="35" t="s">
        <v>5911</v>
      </c>
      <c r="D133" s="35" t="s">
        <v>5906</v>
      </c>
      <c r="E133" s="189">
        <f t="shared" ref="E133:E196" si="12">IF(ISNA(VLOOKUP(A133&amp;"-"&amp;MID(PRC_Selector,5,3),FY20_PSU_Expenditures,2,FALSE)),0,VLOOKUP(A133&amp;"-"&amp;MID(PRC_Selector,5,3),FY20_PSU_Expenditures,2,FALSE))</f>
        <v>2040971.77</v>
      </c>
      <c r="F133" s="190">
        <f t="shared" ref="F133:F196" si="13">IF(ISNA(VLOOKUP(A133&amp;"-"&amp;MID(PRC_Selector,5,3),FY21_PSU_Expenditures,2,FALSE)),0,VLOOKUP(A133&amp;"-"&amp;MID(PRC_Selector,5,3),FY21_PSU_Expenditures,2,FALSE))</f>
        <v>22839495.41</v>
      </c>
      <c r="G133" s="190">
        <f t="shared" ref="G133:G196" si="14">IF(ISNA(VLOOKUP(A133&amp;"-"&amp;MID(PRC_Selector,5,3),FY22_PSU_Expenditures,2,FALSE)),0,VLOOKUP(A133&amp;"-"&amp;MID(PRC_Selector,5,3),FY22_PSU_Expenditures,2,FALSE))</f>
        <v>76649303.099999994</v>
      </c>
      <c r="H133" s="190">
        <f t="shared" ref="H133:H196" si="15">IF(ISNA(VLOOKUP(A133&amp;"-"&amp;MID(PRC_Selector,5,3),FY23_PSU_Expenditures,2,FALSE)),0,VLOOKUP(A133&amp;"-"&amp;MID(PRC_Selector,5,3),FY23_PSU_Expenditures,2,FALSE))</f>
        <v>76293194.340000004</v>
      </c>
      <c r="I133" s="190">
        <f t="shared" si="4"/>
        <v>45363300.270000003</v>
      </c>
      <c r="J133" s="190">
        <f t="shared" si="5"/>
        <v>16818426.539999999</v>
      </c>
      <c r="K133" s="190">
        <f t="shared" si="6"/>
        <v>0</v>
      </c>
      <c r="L133" s="192">
        <f t="shared" si="10"/>
        <v>240004691.43000001</v>
      </c>
      <c r="M133" s="191">
        <f t="shared" si="7"/>
        <v>239992641.09999999</v>
      </c>
      <c r="N133" s="192">
        <f t="shared" si="11"/>
        <v>-12050.330000013113</v>
      </c>
      <c r="O133" s="151">
        <f t="shared" ref="O133:O196" si="16">IFERROR(N133/M133,"")</f>
        <v>-5.021124791485581E-5</v>
      </c>
    </row>
    <row r="134" spans="1:15" x14ac:dyDescent="0.35">
      <c r="A134" s="39" t="s">
        <v>6025</v>
      </c>
      <c r="B134" s="35" t="s">
        <v>6026</v>
      </c>
      <c r="C134" s="35" t="s">
        <v>5914</v>
      </c>
      <c r="D134" s="35" t="s">
        <v>5906</v>
      </c>
      <c r="E134" s="189">
        <f t="shared" si="12"/>
        <v>34791</v>
      </c>
      <c r="F134" s="190">
        <f t="shared" si="13"/>
        <v>357060.45</v>
      </c>
      <c r="G134" s="190">
        <f t="shared" si="14"/>
        <v>409855.45</v>
      </c>
      <c r="H134" s="190">
        <f t="shared" si="15"/>
        <v>913484.17</v>
      </c>
      <c r="I134" s="190">
        <f t="shared" ref="I134:I197" si="17">IF(ISNA(VLOOKUP(A134&amp;"-"&amp;MID(PRC_Selector,5,3),FY24_PSU_Expenditures,2,FALSE)),0,VLOOKUP(A134&amp;"-"&amp;MID(PRC_Selector,5,3),FY24_PSU_Expenditures,2,FALSE))</f>
        <v>988292.07</v>
      </c>
      <c r="J134" s="190">
        <f t="shared" ref="J134:J197" si="18">IF(ISNA(VLOOKUP(A134&amp;"-"&amp;MID(PRC_Selector,5,3),FY25_PSU_Expenditures,2,FALSE)),0,VLOOKUP(A134&amp;"-"&amp;MID(PRC_Selector,5,3),FY25_PSU_Expenditures,2,FALSE))</f>
        <v>966544.15</v>
      </c>
      <c r="K134" s="190">
        <f t="shared" ref="K134:K197" si="19">IF(ISNA(VLOOKUP(A134&amp;"-"&amp;MID(PRC_Selector,5,3),Encumbrances_by_PSU,2,FALSE)),0,VLOOKUP(A134&amp;"-"&amp;MID(PRC_Selector,5,3),Encumbrances_by_PSU,2,FALSE))</f>
        <v>0</v>
      </c>
      <c r="L134" s="192">
        <f t="shared" si="10"/>
        <v>3670027.29</v>
      </c>
      <c r="M134" s="191">
        <f t="shared" ref="M134:M197" si="20">IF(ISNA(VLOOKUP(A134&amp;"-"&amp;MID(PRC_Selector,5,3),Covid_Allotment_PSU,2,FALSE)),0,VLOOKUP(A134&amp;"-"&amp;MID(PRC_Selector,5,3),Covid_Allotment_PSU,2,FALSE))</f>
        <v>3670027.29</v>
      </c>
      <c r="N134" s="192">
        <f t="shared" si="11"/>
        <v>0</v>
      </c>
      <c r="O134" s="151">
        <f t="shared" si="16"/>
        <v>0</v>
      </c>
    </row>
    <row r="135" spans="1:15" x14ac:dyDescent="0.35">
      <c r="A135" s="39" t="s">
        <v>6027</v>
      </c>
      <c r="B135" s="35" t="s">
        <v>6028</v>
      </c>
      <c r="C135" s="35" t="s">
        <v>5914</v>
      </c>
      <c r="D135" s="35" t="s">
        <v>5906</v>
      </c>
      <c r="E135" s="189">
        <f t="shared" si="12"/>
        <v>42453</v>
      </c>
      <c r="F135" s="190">
        <f t="shared" si="13"/>
        <v>215686.7</v>
      </c>
      <c r="G135" s="190">
        <f t="shared" si="14"/>
        <v>729793.44</v>
      </c>
      <c r="H135" s="190">
        <f t="shared" si="15"/>
        <v>548453.11</v>
      </c>
      <c r="I135" s="190">
        <f t="shared" si="17"/>
        <v>12154.17</v>
      </c>
      <c r="J135" s="190">
        <f t="shared" si="18"/>
        <v>0</v>
      </c>
      <c r="K135" s="190">
        <f t="shared" si="19"/>
        <v>0</v>
      </c>
      <c r="L135" s="192">
        <f t="shared" ref="L135:L198" si="21">F135+E135+G135+H135+I135+K135+J135</f>
        <v>1548540.42</v>
      </c>
      <c r="M135" s="191">
        <f t="shared" si="20"/>
        <v>1548540.42</v>
      </c>
      <c r="N135" s="192">
        <f t="shared" ref="N135:N198" si="22">M135-L135</f>
        <v>0</v>
      </c>
      <c r="O135" s="151">
        <f t="shared" si="16"/>
        <v>0</v>
      </c>
    </row>
    <row r="136" spans="1:15" x14ac:dyDescent="0.35">
      <c r="A136" s="39" t="s">
        <v>6029</v>
      </c>
      <c r="B136" s="35" t="s">
        <v>6030</v>
      </c>
      <c r="C136" s="35" t="s">
        <v>5911</v>
      </c>
      <c r="D136" s="35" t="s">
        <v>5906</v>
      </c>
      <c r="E136" s="189">
        <f t="shared" si="12"/>
        <v>326481.90999999997</v>
      </c>
      <c r="F136" s="190">
        <f t="shared" si="13"/>
        <v>857012.68</v>
      </c>
      <c r="G136" s="190">
        <f t="shared" si="14"/>
        <v>4476785.5599999996</v>
      </c>
      <c r="H136" s="190">
        <f t="shared" si="15"/>
        <v>1312619.69</v>
      </c>
      <c r="I136" s="190">
        <f t="shared" si="17"/>
        <v>1928593.34</v>
      </c>
      <c r="J136" s="190">
        <f t="shared" si="18"/>
        <v>381157.61</v>
      </c>
      <c r="K136" s="190">
        <f t="shared" si="19"/>
        <v>0</v>
      </c>
      <c r="L136" s="192">
        <f t="shared" si="21"/>
        <v>9282650.7899999991</v>
      </c>
      <c r="M136" s="191">
        <f t="shared" si="20"/>
        <v>9704433.5500000007</v>
      </c>
      <c r="N136" s="192">
        <f t="shared" si="22"/>
        <v>421782.76000000164</v>
      </c>
      <c r="O136" s="151">
        <f t="shared" si="16"/>
        <v>4.3462893308183002E-2</v>
      </c>
    </row>
    <row r="137" spans="1:15" x14ac:dyDescent="0.35">
      <c r="A137" s="39" t="s">
        <v>6031</v>
      </c>
      <c r="B137" s="35" t="s">
        <v>6032</v>
      </c>
      <c r="C137" s="35" t="s">
        <v>5914</v>
      </c>
      <c r="D137" s="35" t="s">
        <v>5906</v>
      </c>
      <c r="E137" s="189">
        <f t="shared" si="12"/>
        <v>1105</v>
      </c>
      <c r="F137" s="190">
        <f t="shared" si="13"/>
        <v>19411.900000000001</v>
      </c>
      <c r="G137" s="190">
        <f t="shared" si="14"/>
        <v>37654.800000000003</v>
      </c>
      <c r="H137" s="190">
        <f t="shared" si="15"/>
        <v>9860.5400000000009</v>
      </c>
      <c r="I137" s="190">
        <f t="shared" si="17"/>
        <v>821.69</v>
      </c>
      <c r="J137" s="190">
        <f t="shared" si="18"/>
        <v>3473.15</v>
      </c>
      <c r="K137" s="190">
        <f t="shared" si="19"/>
        <v>0</v>
      </c>
      <c r="L137" s="192">
        <f t="shared" si="21"/>
        <v>72327.08</v>
      </c>
      <c r="M137" s="191">
        <f t="shared" si="20"/>
        <v>72327.08</v>
      </c>
      <c r="N137" s="192">
        <f t="shared" si="22"/>
        <v>0</v>
      </c>
      <c r="O137" s="151">
        <f t="shared" si="16"/>
        <v>0</v>
      </c>
    </row>
    <row r="138" spans="1:15" x14ac:dyDescent="0.35">
      <c r="A138" s="39" t="s">
        <v>6033</v>
      </c>
      <c r="B138" s="35" t="s">
        <v>6034</v>
      </c>
      <c r="C138" s="35" t="s">
        <v>5911</v>
      </c>
      <c r="D138" s="35" t="s">
        <v>5906</v>
      </c>
      <c r="E138" s="189">
        <f t="shared" si="12"/>
        <v>199787.26</v>
      </c>
      <c r="F138" s="190">
        <f t="shared" si="13"/>
        <v>971853.25</v>
      </c>
      <c r="G138" s="190">
        <f t="shared" si="14"/>
        <v>4936443.76</v>
      </c>
      <c r="H138" s="190">
        <f t="shared" si="15"/>
        <v>2976163.78</v>
      </c>
      <c r="I138" s="190">
        <f t="shared" si="17"/>
        <v>2512007.16</v>
      </c>
      <c r="J138" s="190">
        <f t="shared" si="18"/>
        <v>265281.82</v>
      </c>
      <c r="K138" s="190">
        <f t="shared" si="19"/>
        <v>0</v>
      </c>
      <c r="L138" s="192">
        <f t="shared" si="21"/>
        <v>11861537.029999999</v>
      </c>
      <c r="M138" s="191">
        <f t="shared" si="20"/>
        <v>11861532.130000001</v>
      </c>
      <c r="N138" s="192">
        <f t="shared" si="22"/>
        <v>-4.8999999985098839</v>
      </c>
      <c r="O138" s="151">
        <f t="shared" si="16"/>
        <v>-4.1310009068026558E-7</v>
      </c>
    </row>
    <row r="139" spans="1:15" x14ac:dyDescent="0.35">
      <c r="A139" s="39" t="s">
        <v>6035</v>
      </c>
      <c r="B139" s="35" t="s">
        <v>6036</v>
      </c>
      <c r="C139" s="35" t="s">
        <v>5911</v>
      </c>
      <c r="D139" s="35" t="s">
        <v>5906</v>
      </c>
      <c r="E139" s="189">
        <f t="shared" si="12"/>
        <v>845866.7</v>
      </c>
      <c r="F139" s="190">
        <f t="shared" si="13"/>
        <v>6933475.9000000004</v>
      </c>
      <c r="G139" s="190">
        <f t="shared" si="14"/>
        <v>25676015.109999999</v>
      </c>
      <c r="H139" s="190">
        <f t="shared" si="15"/>
        <v>16840301.609999999</v>
      </c>
      <c r="I139" s="190">
        <f t="shared" si="17"/>
        <v>5582310.4699999997</v>
      </c>
      <c r="J139" s="190">
        <f t="shared" si="18"/>
        <v>3644472.45</v>
      </c>
      <c r="K139" s="190">
        <f t="shared" si="19"/>
        <v>0</v>
      </c>
      <c r="L139" s="192">
        <f t="shared" si="21"/>
        <v>59522442.240000002</v>
      </c>
      <c r="M139" s="191">
        <f t="shared" si="20"/>
        <v>59526595.869999997</v>
      </c>
      <c r="N139" s="192">
        <f t="shared" si="22"/>
        <v>4153.6299999952316</v>
      </c>
      <c r="O139" s="151">
        <f t="shared" si="16"/>
        <v>6.9777717661973068E-5</v>
      </c>
    </row>
    <row r="140" spans="1:15" x14ac:dyDescent="0.35">
      <c r="A140" s="39" t="s">
        <v>6037</v>
      </c>
      <c r="B140" s="35" t="s">
        <v>6038</v>
      </c>
      <c r="C140" s="35" t="s">
        <v>5911</v>
      </c>
      <c r="D140" s="35" t="s">
        <v>5906</v>
      </c>
      <c r="E140" s="189">
        <f t="shared" si="12"/>
        <v>277331.46000000002</v>
      </c>
      <c r="F140" s="190">
        <f t="shared" si="13"/>
        <v>1944737.52</v>
      </c>
      <c r="G140" s="190">
        <f t="shared" si="14"/>
        <v>6939005.5499999998</v>
      </c>
      <c r="H140" s="190">
        <f t="shared" si="15"/>
        <v>5395442.8099999996</v>
      </c>
      <c r="I140" s="190">
        <f t="shared" si="17"/>
        <v>2875415.85</v>
      </c>
      <c r="J140" s="190">
        <f t="shared" si="18"/>
        <v>1562217.81</v>
      </c>
      <c r="K140" s="190">
        <f t="shared" si="19"/>
        <v>0</v>
      </c>
      <c r="L140" s="192">
        <f t="shared" si="21"/>
        <v>18994151</v>
      </c>
      <c r="M140" s="191">
        <f t="shared" si="20"/>
        <v>18993807.079999998</v>
      </c>
      <c r="N140" s="192">
        <f t="shared" si="22"/>
        <v>-343.92000000178814</v>
      </c>
      <c r="O140" s="151">
        <f t="shared" si="16"/>
        <v>-1.8106954469592737E-5</v>
      </c>
    </row>
    <row r="141" spans="1:15" x14ac:dyDescent="0.35">
      <c r="A141" s="39" t="s">
        <v>6039</v>
      </c>
      <c r="B141" s="35" t="s">
        <v>6040</v>
      </c>
      <c r="C141" s="35" t="s">
        <v>5911</v>
      </c>
      <c r="D141" s="35" t="s">
        <v>5906</v>
      </c>
      <c r="E141" s="189">
        <f t="shared" si="12"/>
        <v>317744.78000000003</v>
      </c>
      <c r="F141" s="190">
        <f t="shared" si="13"/>
        <v>1301557.17</v>
      </c>
      <c r="G141" s="190">
        <f t="shared" si="14"/>
        <v>4948177.1399999997</v>
      </c>
      <c r="H141" s="190">
        <f t="shared" si="15"/>
        <v>3647170.78</v>
      </c>
      <c r="I141" s="190">
        <f t="shared" si="17"/>
        <v>4157595.57</v>
      </c>
      <c r="J141" s="190">
        <f t="shared" si="18"/>
        <v>2686271.96</v>
      </c>
      <c r="K141" s="190">
        <f t="shared" si="19"/>
        <v>0</v>
      </c>
      <c r="L141" s="192">
        <f t="shared" si="21"/>
        <v>17058517.399999999</v>
      </c>
      <c r="M141" s="191">
        <f t="shared" si="20"/>
        <v>17057315.059999999</v>
      </c>
      <c r="N141" s="192">
        <f t="shared" si="22"/>
        <v>-1202.339999999851</v>
      </c>
      <c r="O141" s="151">
        <f t="shared" si="16"/>
        <v>-7.0488233099438982E-5</v>
      </c>
    </row>
    <row r="142" spans="1:15" x14ac:dyDescent="0.35">
      <c r="A142" s="39" t="s">
        <v>6041</v>
      </c>
      <c r="B142" s="35" t="s">
        <v>6042</v>
      </c>
      <c r="C142" s="35" t="s">
        <v>6043</v>
      </c>
      <c r="D142" s="35" t="s">
        <v>5933</v>
      </c>
      <c r="E142" s="189">
        <f t="shared" si="12"/>
        <v>9143</v>
      </c>
      <c r="F142" s="190">
        <f t="shared" si="13"/>
        <v>71253.570000000007</v>
      </c>
      <c r="G142" s="190">
        <f t="shared" si="14"/>
        <v>1161639.3799999999</v>
      </c>
      <c r="H142" s="190">
        <f t="shared" si="15"/>
        <v>0</v>
      </c>
      <c r="I142" s="190">
        <f t="shared" si="17"/>
        <v>0</v>
      </c>
      <c r="J142" s="190">
        <f t="shared" si="18"/>
        <v>0</v>
      </c>
      <c r="K142" s="190">
        <f t="shared" si="19"/>
        <v>0</v>
      </c>
      <c r="L142" s="192">
        <f t="shared" si="21"/>
        <v>1242035.95</v>
      </c>
      <c r="M142" s="191">
        <f t="shared" si="20"/>
        <v>1242035.95</v>
      </c>
      <c r="N142" s="192">
        <f t="shared" si="22"/>
        <v>0</v>
      </c>
      <c r="O142" s="151">
        <f t="shared" si="16"/>
        <v>0</v>
      </c>
    </row>
    <row r="143" spans="1:15" x14ac:dyDescent="0.35">
      <c r="A143" s="39" t="s">
        <v>6044</v>
      </c>
      <c r="B143" s="35" t="s">
        <v>6045</v>
      </c>
      <c r="C143" s="35" t="s">
        <v>5914</v>
      </c>
      <c r="D143" s="35" t="s">
        <v>5906</v>
      </c>
      <c r="E143" s="189">
        <f t="shared" si="12"/>
        <v>26912</v>
      </c>
      <c r="F143" s="190">
        <f t="shared" si="13"/>
        <v>108613</v>
      </c>
      <c r="G143" s="190">
        <f t="shared" si="14"/>
        <v>466253.39</v>
      </c>
      <c r="H143" s="190">
        <f t="shared" si="15"/>
        <v>222562.37</v>
      </c>
      <c r="I143" s="190">
        <f t="shared" si="17"/>
        <v>0</v>
      </c>
      <c r="J143" s="190">
        <f t="shared" si="18"/>
        <v>0</v>
      </c>
      <c r="K143" s="190">
        <f t="shared" si="19"/>
        <v>0</v>
      </c>
      <c r="L143" s="192">
        <f t="shared" si="21"/>
        <v>824340.76</v>
      </c>
      <c r="M143" s="191">
        <f t="shared" si="20"/>
        <v>824340.76</v>
      </c>
      <c r="N143" s="192">
        <f t="shared" si="22"/>
        <v>0</v>
      </c>
      <c r="O143" s="151">
        <f t="shared" si="16"/>
        <v>0</v>
      </c>
    </row>
    <row r="144" spans="1:15" x14ac:dyDescent="0.35">
      <c r="A144" s="39" t="s">
        <v>6046</v>
      </c>
      <c r="B144" s="35" t="s">
        <v>6047</v>
      </c>
      <c r="C144" s="35" t="s">
        <v>5911</v>
      </c>
      <c r="D144" s="35" t="s">
        <v>5906</v>
      </c>
      <c r="E144" s="189">
        <f t="shared" si="12"/>
        <v>254360.92</v>
      </c>
      <c r="F144" s="190">
        <f t="shared" si="13"/>
        <v>2039464.8</v>
      </c>
      <c r="G144" s="190">
        <f t="shared" si="14"/>
        <v>5801939.29</v>
      </c>
      <c r="H144" s="190">
        <f t="shared" si="15"/>
        <v>5839988.75</v>
      </c>
      <c r="I144" s="190">
        <f t="shared" si="17"/>
        <v>2733068.68</v>
      </c>
      <c r="J144" s="190">
        <f t="shared" si="18"/>
        <v>533204.21</v>
      </c>
      <c r="K144" s="190">
        <f t="shared" si="19"/>
        <v>0</v>
      </c>
      <c r="L144" s="192">
        <f t="shared" si="21"/>
        <v>17202026.649999999</v>
      </c>
      <c r="M144" s="191">
        <f t="shared" si="20"/>
        <v>17201930.510000002</v>
      </c>
      <c r="N144" s="192">
        <f t="shared" si="22"/>
        <v>-96.139999996870756</v>
      </c>
      <c r="O144" s="151">
        <f t="shared" si="16"/>
        <v>-5.5889075903999069E-6</v>
      </c>
    </row>
    <row r="145" spans="1:15" x14ac:dyDescent="0.35">
      <c r="A145" s="39" t="s">
        <v>6048</v>
      </c>
      <c r="B145" s="35" t="s">
        <v>6049</v>
      </c>
      <c r="C145" s="35" t="s">
        <v>5911</v>
      </c>
      <c r="D145" s="35" t="s">
        <v>5906</v>
      </c>
      <c r="E145" s="189">
        <f t="shared" si="12"/>
        <v>390528</v>
      </c>
      <c r="F145" s="190">
        <f t="shared" si="13"/>
        <v>5083820.71</v>
      </c>
      <c r="G145" s="190">
        <f t="shared" si="14"/>
        <v>11105944.59</v>
      </c>
      <c r="H145" s="190">
        <f t="shared" si="15"/>
        <v>16495075.050000001</v>
      </c>
      <c r="I145" s="190">
        <f t="shared" si="17"/>
        <v>8737820.4600000009</v>
      </c>
      <c r="J145" s="190">
        <f t="shared" si="18"/>
        <v>7332463.3200000003</v>
      </c>
      <c r="K145" s="190">
        <f t="shared" si="19"/>
        <v>0</v>
      </c>
      <c r="L145" s="192">
        <f t="shared" si="21"/>
        <v>49145652.130000003</v>
      </c>
      <c r="M145" s="191">
        <f t="shared" si="20"/>
        <v>49145652.130000003</v>
      </c>
      <c r="N145" s="192">
        <f t="shared" si="22"/>
        <v>0</v>
      </c>
      <c r="O145" s="151">
        <f t="shared" si="16"/>
        <v>0</v>
      </c>
    </row>
    <row r="146" spans="1:15" x14ac:dyDescent="0.35">
      <c r="A146" s="39" t="s">
        <v>6050</v>
      </c>
      <c r="B146" s="35" t="s">
        <v>6051</v>
      </c>
      <c r="C146" s="35" t="s">
        <v>5911</v>
      </c>
      <c r="D146" s="35" t="s">
        <v>5906</v>
      </c>
      <c r="E146" s="189">
        <f t="shared" si="12"/>
        <v>1669190.39</v>
      </c>
      <c r="F146" s="190">
        <f t="shared" si="13"/>
        <v>17057241.5</v>
      </c>
      <c r="G146" s="190">
        <f t="shared" si="14"/>
        <v>55795630.259999998</v>
      </c>
      <c r="H146" s="190">
        <f t="shared" si="15"/>
        <v>42920868.130000003</v>
      </c>
      <c r="I146" s="190">
        <f t="shared" si="17"/>
        <v>61541822.18</v>
      </c>
      <c r="J146" s="190">
        <f t="shared" si="18"/>
        <v>11160962.699999999</v>
      </c>
      <c r="K146" s="190">
        <f t="shared" si="19"/>
        <v>0</v>
      </c>
      <c r="L146" s="192">
        <f t="shared" si="21"/>
        <v>190145715.16</v>
      </c>
      <c r="M146" s="191">
        <f t="shared" si="20"/>
        <v>190151270.49000001</v>
      </c>
      <c r="N146" s="192">
        <f t="shared" si="22"/>
        <v>5555.330000013113</v>
      </c>
      <c r="O146" s="151">
        <f t="shared" si="16"/>
        <v>2.9215318865330777E-5</v>
      </c>
    </row>
    <row r="147" spans="1:15" x14ac:dyDescent="0.35">
      <c r="A147" s="39" t="s">
        <v>6052</v>
      </c>
      <c r="B147" s="35" t="s">
        <v>6053</v>
      </c>
      <c r="C147" s="35" t="s">
        <v>5914</v>
      </c>
      <c r="D147" s="35" t="s">
        <v>5906</v>
      </c>
      <c r="E147" s="189">
        <f t="shared" si="12"/>
        <v>16902</v>
      </c>
      <c r="F147" s="190">
        <f t="shared" si="13"/>
        <v>341576.96000000002</v>
      </c>
      <c r="G147" s="190">
        <f t="shared" si="14"/>
        <v>1257270.44</v>
      </c>
      <c r="H147" s="190">
        <f t="shared" si="15"/>
        <v>990605.52</v>
      </c>
      <c r="I147" s="190">
        <f t="shared" si="17"/>
        <v>624986.18000000005</v>
      </c>
      <c r="J147" s="190">
        <f t="shared" si="18"/>
        <v>4951.24</v>
      </c>
      <c r="K147" s="190">
        <f t="shared" si="19"/>
        <v>0</v>
      </c>
      <c r="L147" s="192">
        <f t="shared" si="21"/>
        <v>3236292.3400000003</v>
      </c>
      <c r="M147" s="191">
        <f t="shared" si="20"/>
        <v>3237624.52</v>
      </c>
      <c r="N147" s="192">
        <f t="shared" si="22"/>
        <v>1332.179999999702</v>
      </c>
      <c r="O147" s="151">
        <f t="shared" si="16"/>
        <v>4.1146834408077127E-4</v>
      </c>
    </row>
    <row r="148" spans="1:15" x14ac:dyDescent="0.35">
      <c r="A148" s="39" t="s">
        <v>6054</v>
      </c>
      <c r="B148" s="35" t="s">
        <v>6055</v>
      </c>
      <c r="C148" s="35" t="s">
        <v>5914</v>
      </c>
      <c r="D148" s="35" t="s">
        <v>5906</v>
      </c>
      <c r="E148" s="189">
        <f t="shared" si="12"/>
        <v>12317</v>
      </c>
      <c r="F148" s="190">
        <f t="shared" si="13"/>
        <v>287204.71000000002</v>
      </c>
      <c r="G148" s="190">
        <f t="shared" si="14"/>
        <v>1424219.51</v>
      </c>
      <c r="H148" s="190">
        <f t="shared" si="15"/>
        <v>1125285.54</v>
      </c>
      <c r="I148" s="190">
        <f t="shared" si="17"/>
        <v>100787.44</v>
      </c>
      <c r="J148" s="190">
        <f t="shared" si="18"/>
        <v>0</v>
      </c>
      <c r="K148" s="190">
        <f t="shared" si="19"/>
        <v>0</v>
      </c>
      <c r="L148" s="192">
        <f t="shared" si="21"/>
        <v>2949814.1999999997</v>
      </c>
      <c r="M148" s="191">
        <f t="shared" si="20"/>
        <v>2949814.2</v>
      </c>
      <c r="N148" s="192">
        <f t="shared" si="22"/>
        <v>0</v>
      </c>
      <c r="O148" s="151">
        <f t="shared" si="16"/>
        <v>0</v>
      </c>
    </row>
    <row r="149" spans="1:15" x14ac:dyDescent="0.35">
      <c r="A149" s="39" t="s">
        <v>6056</v>
      </c>
      <c r="B149" s="35" t="s">
        <v>6057</v>
      </c>
      <c r="C149" s="35" t="s">
        <v>5914</v>
      </c>
      <c r="D149" s="35" t="s">
        <v>5906</v>
      </c>
      <c r="E149" s="189">
        <f t="shared" si="12"/>
        <v>5984</v>
      </c>
      <c r="F149" s="190">
        <f t="shared" si="13"/>
        <v>200766.58</v>
      </c>
      <c r="G149" s="190">
        <f t="shared" si="14"/>
        <v>835740.02</v>
      </c>
      <c r="H149" s="190">
        <f t="shared" si="15"/>
        <v>244859.67</v>
      </c>
      <c r="I149" s="190">
        <f t="shared" si="17"/>
        <v>313858.59999999998</v>
      </c>
      <c r="J149" s="190">
        <f t="shared" si="18"/>
        <v>0</v>
      </c>
      <c r="K149" s="190">
        <f t="shared" si="19"/>
        <v>0</v>
      </c>
      <c r="L149" s="192">
        <f t="shared" si="21"/>
        <v>1601208.87</v>
      </c>
      <c r="M149" s="191">
        <f t="shared" si="20"/>
        <v>1601208.87</v>
      </c>
      <c r="N149" s="192">
        <f t="shared" si="22"/>
        <v>0</v>
      </c>
      <c r="O149" s="151">
        <f t="shared" si="16"/>
        <v>0</v>
      </c>
    </row>
    <row r="150" spans="1:15" x14ac:dyDescent="0.35">
      <c r="A150" s="39" t="s">
        <v>6058</v>
      </c>
      <c r="B150" s="35" t="s">
        <v>6059</v>
      </c>
      <c r="C150" s="35" t="s">
        <v>5914</v>
      </c>
      <c r="D150" s="35" t="s">
        <v>5906</v>
      </c>
      <c r="E150" s="189">
        <f t="shared" si="12"/>
        <v>11561.46</v>
      </c>
      <c r="F150" s="190">
        <f t="shared" si="13"/>
        <v>117288.21</v>
      </c>
      <c r="G150" s="190">
        <f t="shared" si="14"/>
        <v>493042.31</v>
      </c>
      <c r="H150" s="190">
        <f t="shared" si="15"/>
        <v>261165.06</v>
      </c>
      <c r="I150" s="190">
        <f t="shared" si="17"/>
        <v>402248.9</v>
      </c>
      <c r="J150" s="190">
        <f t="shared" si="18"/>
        <v>55704.91</v>
      </c>
      <c r="K150" s="190">
        <f t="shared" si="19"/>
        <v>0</v>
      </c>
      <c r="L150" s="192">
        <f t="shared" si="21"/>
        <v>1341010.8499999999</v>
      </c>
      <c r="M150" s="191">
        <f t="shared" si="20"/>
        <v>1341010.8500000001</v>
      </c>
      <c r="N150" s="192">
        <f t="shared" si="22"/>
        <v>0</v>
      </c>
      <c r="O150" s="151">
        <f t="shared" si="16"/>
        <v>0</v>
      </c>
    </row>
    <row r="151" spans="1:15" x14ac:dyDescent="0.35">
      <c r="A151" s="39" t="s">
        <v>6060</v>
      </c>
      <c r="B151" s="35" t="s">
        <v>6061</v>
      </c>
      <c r="C151" s="35" t="s">
        <v>5914</v>
      </c>
      <c r="D151" s="35" t="s">
        <v>5906</v>
      </c>
      <c r="E151" s="189">
        <f t="shared" si="12"/>
        <v>19201</v>
      </c>
      <c r="F151" s="190">
        <f t="shared" si="13"/>
        <v>228310.21</v>
      </c>
      <c r="G151" s="190">
        <f t="shared" si="14"/>
        <v>637852.21</v>
      </c>
      <c r="H151" s="190">
        <f t="shared" si="15"/>
        <v>371664.4</v>
      </c>
      <c r="I151" s="190">
        <f t="shared" si="17"/>
        <v>271931.34000000003</v>
      </c>
      <c r="J151" s="190">
        <f t="shared" si="18"/>
        <v>706045.15</v>
      </c>
      <c r="K151" s="190">
        <f t="shared" si="19"/>
        <v>0</v>
      </c>
      <c r="L151" s="192">
        <f t="shared" si="21"/>
        <v>2235004.31</v>
      </c>
      <c r="M151" s="191">
        <f t="shared" si="20"/>
        <v>2235004.31</v>
      </c>
      <c r="N151" s="192">
        <f t="shared" si="22"/>
        <v>0</v>
      </c>
      <c r="O151" s="151">
        <f t="shared" si="16"/>
        <v>0</v>
      </c>
    </row>
    <row r="152" spans="1:15" x14ac:dyDescent="0.35">
      <c r="A152" s="39" t="s">
        <v>6062</v>
      </c>
      <c r="B152" s="35" t="s">
        <v>6063</v>
      </c>
      <c r="C152" s="35" t="s">
        <v>5914</v>
      </c>
      <c r="D152" s="35" t="s">
        <v>5906</v>
      </c>
      <c r="E152" s="189">
        <f t="shared" si="12"/>
        <v>16201</v>
      </c>
      <c r="F152" s="190">
        <f t="shared" si="13"/>
        <v>154035.98000000001</v>
      </c>
      <c r="G152" s="190">
        <f t="shared" si="14"/>
        <v>495142.27</v>
      </c>
      <c r="H152" s="190">
        <f t="shared" si="15"/>
        <v>280276.65999999997</v>
      </c>
      <c r="I152" s="190">
        <f t="shared" si="17"/>
        <v>13643.94</v>
      </c>
      <c r="J152" s="190">
        <f t="shared" si="18"/>
        <v>0</v>
      </c>
      <c r="K152" s="190">
        <f t="shared" si="19"/>
        <v>0</v>
      </c>
      <c r="L152" s="192">
        <f t="shared" si="21"/>
        <v>959299.84999999986</v>
      </c>
      <c r="M152" s="191">
        <f t="shared" si="20"/>
        <v>959299.85</v>
      </c>
      <c r="N152" s="192">
        <f t="shared" si="22"/>
        <v>0</v>
      </c>
      <c r="O152" s="151">
        <f t="shared" si="16"/>
        <v>0</v>
      </c>
    </row>
    <row r="153" spans="1:15" x14ac:dyDescent="0.35">
      <c r="A153" s="39" t="s">
        <v>6064</v>
      </c>
      <c r="B153" s="35" t="s">
        <v>6065</v>
      </c>
      <c r="C153" s="35" t="s">
        <v>5914</v>
      </c>
      <c r="D153" s="35" t="s">
        <v>5906</v>
      </c>
      <c r="E153" s="189">
        <f t="shared" si="12"/>
        <v>35670</v>
      </c>
      <c r="F153" s="190">
        <f t="shared" si="13"/>
        <v>260947.39</v>
      </c>
      <c r="G153" s="190">
        <f t="shared" si="14"/>
        <v>561711.01</v>
      </c>
      <c r="H153" s="190">
        <f t="shared" si="15"/>
        <v>348339.24</v>
      </c>
      <c r="I153" s="190">
        <f t="shared" si="17"/>
        <v>366767.55</v>
      </c>
      <c r="J153" s="190">
        <f t="shared" si="18"/>
        <v>2194.84</v>
      </c>
      <c r="K153" s="190">
        <f t="shared" si="19"/>
        <v>0</v>
      </c>
      <c r="L153" s="192">
        <f t="shared" si="21"/>
        <v>1575630.0300000003</v>
      </c>
      <c r="M153" s="191">
        <f t="shared" si="20"/>
        <v>1575630.03</v>
      </c>
      <c r="N153" s="192">
        <f t="shared" si="22"/>
        <v>0</v>
      </c>
      <c r="O153" s="151">
        <f t="shared" si="16"/>
        <v>0</v>
      </c>
    </row>
    <row r="154" spans="1:15" x14ac:dyDescent="0.35">
      <c r="A154" s="39" t="s">
        <v>6066</v>
      </c>
      <c r="B154" s="35" t="s">
        <v>6067</v>
      </c>
      <c r="C154" s="35" t="s">
        <v>5914</v>
      </c>
      <c r="D154" s="35" t="s">
        <v>5906</v>
      </c>
      <c r="E154" s="189">
        <f t="shared" si="12"/>
        <v>11181.28</v>
      </c>
      <c r="F154" s="190">
        <f t="shared" si="13"/>
        <v>128276.44</v>
      </c>
      <c r="G154" s="190">
        <f t="shared" si="14"/>
        <v>548042.87</v>
      </c>
      <c r="H154" s="190">
        <f t="shared" si="15"/>
        <v>455212.15</v>
      </c>
      <c r="I154" s="190">
        <f t="shared" si="17"/>
        <v>290901.12</v>
      </c>
      <c r="J154" s="190">
        <f t="shared" si="18"/>
        <v>1126.29</v>
      </c>
      <c r="K154" s="190">
        <f t="shared" si="19"/>
        <v>0</v>
      </c>
      <c r="L154" s="192">
        <f t="shared" si="21"/>
        <v>1434740.15</v>
      </c>
      <c r="M154" s="191">
        <f t="shared" si="20"/>
        <v>1434740.15</v>
      </c>
      <c r="N154" s="192">
        <f t="shared" si="22"/>
        <v>0</v>
      </c>
      <c r="O154" s="151">
        <f t="shared" si="16"/>
        <v>0</v>
      </c>
    </row>
    <row r="155" spans="1:15" x14ac:dyDescent="0.35">
      <c r="A155" s="39" t="s">
        <v>6068</v>
      </c>
      <c r="B155" s="35" t="s">
        <v>6069</v>
      </c>
      <c r="C155" s="35" t="s">
        <v>5914</v>
      </c>
      <c r="D155" s="35" t="s">
        <v>5906</v>
      </c>
      <c r="E155" s="189">
        <f t="shared" si="12"/>
        <v>21320.77</v>
      </c>
      <c r="F155" s="190">
        <f t="shared" si="13"/>
        <v>59589</v>
      </c>
      <c r="G155" s="190">
        <f t="shared" si="14"/>
        <v>415984.03</v>
      </c>
      <c r="H155" s="190">
        <f t="shared" si="15"/>
        <v>114387.42</v>
      </c>
      <c r="I155" s="190">
        <f t="shared" si="17"/>
        <v>0</v>
      </c>
      <c r="J155" s="190">
        <f t="shared" si="18"/>
        <v>0</v>
      </c>
      <c r="K155" s="190">
        <f t="shared" si="19"/>
        <v>0</v>
      </c>
      <c r="L155" s="192">
        <f t="shared" si="21"/>
        <v>611281.22000000009</v>
      </c>
      <c r="M155" s="191">
        <f t="shared" si="20"/>
        <v>611281.22</v>
      </c>
      <c r="N155" s="192">
        <f t="shared" si="22"/>
        <v>0</v>
      </c>
      <c r="O155" s="151">
        <f t="shared" si="16"/>
        <v>0</v>
      </c>
    </row>
    <row r="156" spans="1:15" x14ac:dyDescent="0.35">
      <c r="A156" s="39" t="s">
        <v>6070</v>
      </c>
      <c r="B156" s="35" t="s">
        <v>6071</v>
      </c>
      <c r="C156" s="35" t="s">
        <v>5914</v>
      </c>
      <c r="D156" s="35" t="s">
        <v>5906</v>
      </c>
      <c r="E156" s="189">
        <f t="shared" si="12"/>
        <v>9301</v>
      </c>
      <c r="F156" s="190">
        <f t="shared" si="13"/>
        <v>169739.47</v>
      </c>
      <c r="G156" s="190">
        <f t="shared" si="14"/>
        <v>190841.15</v>
      </c>
      <c r="H156" s="190">
        <f t="shared" si="15"/>
        <v>47885.78</v>
      </c>
      <c r="I156" s="190">
        <f t="shared" si="17"/>
        <v>910790.45</v>
      </c>
      <c r="J156" s="190">
        <f t="shared" si="18"/>
        <v>633621.46</v>
      </c>
      <c r="K156" s="190">
        <f t="shared" si="19"/>
        <v>0</v>
      </c>
      <c r="L156" s="192">
        <f t="shared" si="21"/>
        <v>1962179.31</v>
      </c>
      <c r="M156" s="191">
        <f t="shared" si="20"/>
        <v>1985503.71</v>
      </c>
      <c r="N156" s="192">
        <f t="shared" si="22"/>
        <v>23324.399999999907</v>
      </c>
      <c r="O156" s="151">
        <f t="shared" si="16"/>
        <v>1.1747346470583984E-2</v>
      </c>
    </row>
    <row r="157" spans="1:15" x14ac:dyDescent="0.35">
      <c r="A157" s="39" t="s">
        <v>6072</v>
      </c>
      <c r="B157" s="35" t="s">
        <v>6073</v>
      </c>
      <c r="C157" s="35" t="s">
        <v>5914</v>
      </c>
      <c r="D157" s="35" t="s">
        <v>5906</v>
      </c>
      <c r="E157" s="189">
        <f t="shared" si="12"/>
        <v>8967</v>
      </c>
      <c r="F157" s="190">
        <f t="shared" si="13"/>
        <v>105405</v>
      </c>
      <c r="G157" s="190">
        <f t="shared" si="14"/>
        <v>115643</v>
      </c>
      <c r="H157" s="190">
        <f t="shared" si="15"/>
        <v>152611.41</v>
      </c>
      <c r="I157" s="190">
        <f t="shared" si="17"/>
        <v>245931.32</v>
      </c>
      <c r="J157" s="190">
        <f t="shared" si="18"/>
        <v>63542.25</v>
      </c>
      <c r="K157" s="190">
        <f t="shared" si="19"/>
        <v>0</v>
      </c>
      <c r="L157" s="192">
        <f t="shared" si="21"/>
        <v>692099.98</v>
      </c>
      <c r="M157" s="191">
        <f t="shared" si="20"/>
        <v>692099.98</v>
      </c>
      <c r="N157" s="192">
        <f t="shared" si="22"/>
        <v>0</v>
      </c>
      <c r="O157" s="151">
        <f t="shared" si="16"/>
        <v>0</v>
      </c>
    </row>
    <row r="158" spans="1:15" x14ac:dyDescent="0.35">
      <c r="A158" s="39" t="s">
        <v>6074</v>
      </c>
      <c r="B158" s="35" t="s">
        <v>6075</v>
      </c>
      <c r="C158" s="35" t="s">
        <v>5914</v>
      </c>
      <c r="D158" s="35" t="s">
        <v>5906</v>
      </c>
      <c r="E158" s="189">
        <f t="shared" si="12"/>
        <v>18536</v>
      </c>
      <c r="F158" s="190">
        <f t="shared" si="13"/>
        <v>111104.93</v>
      </c>
      <c r="G158" s="190">
        <f t="shared" si="14"/>
        <v>298464.11</v>
      </c>
      <c r="H158" s="190">
        <f t="shared" si="15"/>
        <v>422281.58</v>
      </c>
      <c r="I158" s="190">
        <f t="shared" si="17"/>
        <v>122290.16</v>
      </c>
      <c r="J158" s="190">
        <f t="shared" si="18"/>
        <v>0</v>
      </c>
      <c r="K158" s="190">
        <f t="shared" si="19"/>
        <v>0</v>
      </c>
      <c r="L158" s="192">
        <f t="shared" si="21"/>
        <v>972676.78</v>
      </c>
      <c r="M158" s="191">
        <f t="shared" si="20"/>
        <v>972676.78</v>
      </c>
      <c r="N158" s="192">
        <f t="shared" si="22"/>
        <v>0</v>
      </c>
      <c r="O158" s="151">
        <f t="shared" si="16"/>
        <v>0</v>
      </c>
    </row>
    <row r="159" spans="1:15" x14ac:dyDescent="0.35">
      <c r="A159" s="39" t="s">
        <v>6076</v>
      </c>
      <c r="B159" s="35" t="s">
        <v>6077</v>
      </c>
      <c r="C159" s="35" t="s">
        <v>5914</v>
      </c>
      <c r="D159" s="35" t="s">
        <v>5906</v>
      </c>
      <c r="E159" s="189">
        <f t="shared" si="12"/>
        <v>9752</v>
      </c>
      <c r="F159" s="190">
        <f t="shared" si="13"/>
        <v>167625.72</v>
      </c>
      <c r="G159" s="190">
        <f t="shared" si="14"/>
        <v>545336.72</v>
      </c>
      <c r="H159" s="190">
        <f t="shared" si="15"/>
        <v>902357.76</v>
      </c>
      <c r="I159" s="190">
        <f t="shared" si="17"/>
        <v>557750.03</v>
      </c>
      <c r="J159" s="190">
        <f t="shared" si="18"/>
        <v>0</v>
      </c>
      <c r="K159" s="190">
        <f t="shared" si="19"/>
        <v>0</v>
      </c>
      <c r="L159" s="192">
        <f t="shared" si="21"/>
        <v>2182822.23</v>
      </c>
      <c r="M159" s="191">
        <f t="shared" si="20"/>
        <v>2182822.23</v>
      </c>
      <c r="N159" s="192">
        <f t="shared" si="22"/>
        <v>0</v>
      </c>
      <c r="O159" s="151">
        <f t="shared" si="16"/>
        <v>0</v>
      </c>
    </row>
    <row r="160" spans="1:15" x14ac:dyDescent="0.35">
      <c r="A160" s="39" t="s">
        <v>6078</v>
      </c>
      <c r="B160" s="35" t="s">
        <v>6079</v>
      </c>
      <c r="C160" s="35" t="s">
        <v>5914</v>
      </c>
      <c r="D160" s="35" t="s">
        <v>5906</v>
      </c>
      <c r="E160" s="189">
        <f t="shared" si="12"/>
        <v>9527.2000000000007</v>
      </c>
      <c r="F160" s="190">
        <f t="shared" si="13"/>
        <v>17086.36</v>
      </c>
      <c r="G160" s="190">
        <f t="shared" si="14"/>
        <v>259923.97</v>
      </c>
      <c r="H160" s="190">
        <f t="shared" si="15"/>
        <v>194884.62</v>
      </c>
      <c r="I160" s="190">
        <f t="shared" si="17"/>
        <v>22965.95</v>
      </c>
      <c r="J160" s="190">
        <f t="shared" si="18"/>
        <v>250</v>
      </c>
      <c r="K160" s="190">
        <f t="shared" si="19"/>
        <v>0</v>
      </c>
      <c r="L160" s="192">
        <f t="shared" si="21"/>
        <v>504638.10000000003</v>
      </c>
      <c r="M160" s="191">
        <f t="shared" si="20"/>
        <v>504638.1</v>
      </c>
      <c r="N160" s="192">
        <f t="shared" si="22"/>
        <v>0</v>
      </c>
      <c r="O160" s="151">
        <f t="shared" si="16"/>
        <v>0</v>
      </c>
    </row>
    <row r="161" spans="1:15" x14ac:dyDescent="0.35">
      <c r="A161" s="39" t="s">
        <v>6080</v>
      </c>
      <c r="B161" s="35" t="s">
        <v>6081</v>
      </c>
      <c r="C161" s="35" t="s">
        <v>5911</v>
      </c>
      <c r="D161" s="35" t="s">
        <v>5906</v>
      </c>
      <c r="E161" s="189">
        <f t="shared" si="12"/>
        <v>448354.17</v>
      </c>
      <c r="F161" s="190">
        <f t="shared" si="13"/>
        <v>3996379.76</v>
      </c>
      <c r="G161" s="190">
        <f t="shared" si="14"/>
        <v>9940143.0800000001</v>
      </c>
      <c r="H161" s="190">
        <f t="shared" si="15"/>
        <v>10337960.539999999</v>
      </c>
      <c r="I161" s="190">
        <f t="shared" si="17"/>
        <v>8575384.5399999991</v>
      </c>
      <c r="J161" s="190">
        <f t="shared" si="18"/>
        <v>2437640.84</v>
      </c>
      <c r="K161" s="190">
        <f t="shared" si="19"/>
        <v>0</v>
      </c>
      <c r="L161" s="192">
        <f t="shared" si="21"/>
        <v>35735862.929999992</v>
      </c>
      <c r="M161" s="191">
        <f t="shared" si="20"/>
        <v>35616048.479999997</v>
      </c>
      <c r="N161" s="192">
        <f t="shared" si="22"/>
        <v>-119814.44999999553</v>
      </c>
      <c r="O161" s="151">
        <f t="shared" si="16"/>
        <v>-3.3640579208913841E-3</v>
      </c>
    </row>
    <row r="162" spans="1:15" x14ac:dyDescent="0.35">
      <c r="A162" s="39" t="s">
        <v>6082</v>
      </c>
      <c r="B162" s="35" t="s">
        <v>6083</v>
      </c>
      <c r="C162" s="35" t="s">
        <v>5914</v>
      </c>
      <c r="D162" s="35" t="s">
        <v>5906</v>
      </c>
      <c r="E162" s="189">
        <f t="shared" si="12"/>
        <v>39405</v>
      </c>
      <c r="F162" s="190">
        <f t="shared" si="13"/>
        <v>445378.62</v>
      </c>
      <c r="G162" s="190">
        <f t="shared" si="14"/>
        <v>1821366.43</v>
      </c>
      <c r="H162" s="190">
        <f t="shared" si="15"/>
        <v>412973.6</v>
      </c>
      <c r="I162" s="190">
        <f t="shared" si="17"/>
        <v>550050.85</v>
      </c>
      <c r="J162" s="190">
        <f t="shared" si="18"/>
        <v>18.399999999999999</v>
      </c>
      <c r="K162" s="190">
        <f t="shared" si="19"/>
        <v>0</v>
      </c>
      <c r="L162" s="192">
        <f t="shared" si="21"/>
        <v>3269192.9</v>
      </c>
      <c r="M162" s="191">
        <f t="shared" si="20"/>
        <v>3269192.9</v>
      </c>
      <c r="N162" s="192">
        <f t="shared" si="22"/>
        <v>0</v>
      </c>
      <c r="O162" s="151">
        <f t="shared" si="16"/>
        <v>0</v>
      </c>
    </row>
    <row r="163" spans="1:15" x14ac:dyDescent="0.35">
      <c r="A163" s="39" t="s">
        <v>6084</v>
      </c>
      <c r="B163" s="35" t="s">
        <v>6085</v>
      </c>
      <c r="C163" s="35" t="s">
        <v>5911</v>
      </c>
      <c r="D163" s="35" t="s">
        <v>5906</v>
      </c>
      <c r="E163" s="189">
        <f t="shared" si="12"/>
        <v>3716173.05</v>
      </c>
      <c r="F163" s="190">
        <f t="shared" si="13"/>
        <v>20256735.370000001</v>
      </c>
      <c r="G163" s="190">
        <f t="shared" si="14"/>
        <v>99851243.579999998</v>
      </c>
      <c r="H163" s="190">
        <f t="shared" si="15"/>
        <v>95639213.519999996</v>
      </c>
      <c r="I163" s="190">
        <f t="shared" si="17"/>
        <v>51935513.490000002</v>
      </c>
      <c r="J163" s="190">
        <f t="shared" si="18"/>
        <v>3457329.8</v>
      </c>
      <c r="K163" s="190">
        <f t="shared" si="19"/>
        <v>0</v>
      </c>
      <c r="L163" s="192">
        <f t="shared" si="21"/>
        <v>274856208.81</v>
      </c>
      <c r="M163" s="191">
        <f t="shared" si="20"/>
        <v>280370344.57999998</v>
      </c>
      <c r="N163" s="192">
        <f t="shared" si="22"/>
        <v>5514135.7699999809</v>
      </c>
      <c r="O163" s="151">
        <f t="shared" si="16"/>
        <v>1.9667328861974542E-2</v>
      </c>
    </row>
    <row r="164" spans="1:15" x14ac:dyDescent="0.35">
      <c r="A164" s="39" t="s">
        <v>6086</v>
      </c>
      <c r="B164" s="35" t="s">
        <v>6087</v>
      </c>
      <c r="C164" s="35" t="s">
        <v>5914</v>
      </c>
      <c r="D164" s="35" t="s">
        <v>5906</v>
      </c>
      <c r="E164" s="189">
        <f t="shared" si="12"/>
        <v>35147.64</v>
      </c>
      <c r="F164" s="190">
        <f t="shared" si="13"/>
        <v>304410.90000000002</v>
      </c>
      <c r="G164" s="190">
        <f t="shared" si="14"/>
        <v>1423708.31</v>
      </c>
      <c r="H164" s="190">
        <f t="shared" si="15"/>
        <v>691835.67</v>
      </c>
      <c r="I164" s="190">
        <f t="shared" si="17"/>
        <v>910845.91</v>
      </c>
      <c r="J164" s="190">
        <f t="shared" si="18"/>
        <v>302240.34000000003</v>
      </c>
      <c r="K164" s="190">
        <f t="shared" si="19"/>
        <v>0</v>
      </c>
      <c r="L164" s="192">
        <f t="shared" si="21"/>
        <v>3668188.77</v>
      </c>
      <c r="M164" s="191">
        <f t="shared" si="20"/>
        <v>3668188.77</v>
      </c>
      <c r="N164" s="192">
        <f t="shared" si="22"/>
        <v>0</v>
      </c>
      <c r="O164" s="151">
        <f t="shared" si="16"/>
        <v>0</v>
      </c>
    </row>
    <row r="165" spans="1:15" x14ac:dyDescent="0.35">
      <c r="A165" s="39" t="s">
        <v>6088</v>
      </c>
      <c r="B165" s="35" t="s">
        <v>6089</v>
      </c>
      <c r="C165" s="35" t="s">
        <v>5914</v>
      </c>
      <c r="D165" s="35" t="s">
        <v>5906</v>
      </c>
      <c r="E165" s="189">
        <f t="shared" si="12"/>
        <v>41452</v>
      </c>
      <c r="F165" s="190">
        <f t="shared" si="13"/>
        <v>365910.83</v>
      </c>
      <c r="G165" s="190">
        <f t="shared" si="14"/>
        <v>1132974.58</v>
      </c>
      <c r="H165" s="190">
        <f t="shared" si="15"/>
        <v>895986.43</v>
      </c>
      <c r="I165" s="190">
        <f t="shared" si="17"/>
        <v>93187.98</v>
      </c>
      <c r="J165" s="190">
        <f t="shared" si="18"/>
        <v>33753.43</v>
      </c>
      <c r="K165" s="190">
        <f t="shared" si="19"/>
        <v>0</v>
      </c>
      <c r="L165" s="192">
        <f t="shared" si="21"/>
        <v>2563265.2500000005</v>
      </c>
      <c r="M165" s="191">
        <f t="shared" si="20"/>
        <v>2563265.25</v>
      </c>
      <c r="N165" s="192">
        <f t="shared" si="22"/>
        <v>0</v>
      </c>
      <c r="O165" s="151">
        <f t="shared" si="16"/>
        <v>0</v>
      </c>
    </row>
    <row r="166" spans="1:15" x14ac:dyDescent="0.35">
      <c r="A166" s="39" t="s">
        <v>6090</v>
      </c>
      <c r="B166" s="35" t="s">
        <v>6091</v>
      </c>
      <c r="C166" s="35" t="s">
        <v>5914</v>
      </c>
      <c r="D166" s="35" t="s">
        <v>5906</v>
      </c>
      <c r="E166" s="189">
        <f t="shared" si="12"/>
        <v>23331</v>
      </c>
      <c r="F166" s="190">
        <f t="shared" si="13"/>
        <v>244292.38</v>
      </c>
      <c r="G166" s="190">
        <f t="shared" si="14"/>
        <v>877569.19</v>
      </c>
      <c r="H166" s="190">
        <f t="shared" si="15"/>
        <v>594463.81999999995</v>
      </c>
      <c r="I166" s="190">
        <f t="shared" si="17"/>
        <v>593218.16</v>
      </c>
      <c r="J166" s="190">
        <f t="shared" si="18"/>
        <v>412786</v>
      </c>
      <c r="K166" s="190">
        <f t="shared" si="19"/>
        <v>0</v>
      </c>
      <c r="L166" s="192">
        <f t="shared" si="21"/>
        <v>2745660.55</v>
      </c>
      <c r="M166" s="191">
        <f t="shared" si="20"/>
        <v>2749860.55</v>
      </c>
      <c r="N166" s="192">
        <f t="shared" si="22"/>
        <v>4200</v>
      </c>
      <c r="O166" s="151">
        <f t="shared" si="16"/>
        <v>1.5273501778117441E-3</v>
      </c>
    </row>
    <row r="167" spans="1:15" x14ac:dyDescent="0.35">
      <c r="A167" s="39" t="s">
        <v>6092</v>
      </c>
      <c r="B167" s="35" t="s">
        <v>6093</v>
      </c>
      <c r="C167" s="35" t="s">
        <v>5914</v>
      </c>
      <c r="D167" s="35" t="s">
        <v>5906</v>
      </c>
      <c r="E167" s="189">
        <f t="shared" si="12"/>
        <v>16840</v>
      </c>
      <c r="F167" s="190">
        <f t="shared" si="13"/>
        <v>107809.97</v>
      </c>
      <c r="G167" s="190">
        <f t="shared" si="14"/>
        <v>322517.98</v>
      </c>
      <c r="H167" s="190">
        <f t="shared" si="15"/>
        <v>173971.6</v>
      </c>
      <c r="I167" s="190">
        <f t="shared" si="17"/>
        <v>971.17</v>
      </c>
      <c r="J167" s="190">
        <f t="shared" si="18"/>
        <v>0</v>
      </c>
      <c r="K167" s="190">
        <f t="shared" si="19"/>
        <v>0</v>
      </c>
      <c r="L167" s="192">
        <f t="shared" si="21"/>
        <v>622110.71999999997</v>
      </c>
      <c r="M167" s="191">
        <f t="shared" si="20"/>
        <v>622110.71999999997</v>
      </c>
      <c r="N167" s="192">
        <f t="shared" si="22"/>
        <v>0</v>
      </c>
      <c r="O167" s="151">
        <f t="shared" si="16"/>
        <v>0</v>
      </c>
    </row>
    <row r="168" spans="1:15" x14ac:dyDescent="0.35">
      <c r="A168" s="39" t="s">
        <v>6094</v>
      </c>
      <c r="B168" s="35" t="s">
        <v>12287</v>
      </c>
      <c r="C168" s="35" t="s">
        <v>5914</v>
      </c>
      <c r="D168" s="35" t="s">
        <v>5906</v>
      </c>
      <c r="E168" s="189">
        <f t="shared" si="12"/>
        <v>0</v>
      </c>
      <c r="F168" s="190">
        <f t="shared" si="13"/>
        <v>178422.73</v>
      </c>
      <c r="G168" s="190">
        <f t="shared" si="14"/>
        <v>423395.9</v>
      </c>
      <c r="H168" s="190">
        <f t="shared" si="15"/>
        <v>301141.08</v>
      </c>
      <c r="I168" s="190">
        <f t="shared" si="17"/>
        <v>113166.27</v>
      </c>
      <c r="J168" s="190">
        <f t="shared" si="18"/>
        <v>0</v>
      </c>
      <c r="K168" s="190">
        <f t="shared" si="19"/>
        <v>0</v>
      </c>
      <c r="L168" s="192">
        <f t="shared" si="21"/>
        <v>1016125.98</v>
      </c>
      <c r="M168" s="191">
        <f t="shared" si="20"/>
        <v>1016125.98</v>
      </c>
      <c r="N168" s="192">
        <f t="shared" si="22"/>
        <v>0</v>
      </c>
      <c r="O168" s="151">
        <f t="shared" si="16"/>
        <v>0</v>
      </c>
    </row>
    <row r="169" spans="1:15" x14ac:dyDescent="0.35">
      <c r="A169" s="39" t="s">
        <v>6095</v>
      </c>
      <c r="B169" s="35" t="s">
        <v>6096</v>
      </c>
      <c r="C169" s="35" t="s">
        <v>6097</v>
      </c>
      <c r="D169" s="35" t="s">
        <v>5906</v>
      </c>
      <c r="E169" s="189">
        <f t="shared" si="12"/>
        <v>8567.9500000000007</v>
      </c>
      <c r="F169" s="190">
        <f t="shared" si="13"/>
        <v>156445</v>
      </c>
      <c r="G169" s="190">
        <f t="shared" si="14"/>
        <v>665716.24</v>
      </c>
      <c r="H169" s="190">
        <f t="shared" si="15"/>
        <v>514489.37</v>
      </c>
      <c r="I169" s="190">
        <f t="shared" si="17"/>
        <v>710854.85</v>
      </c>
      <c r="J169" s="190">
        <f t="shared" si="18"/>
        <v>94134.21</v>
      </c>
      <c r="K169" s="190">
        <f t="shared" si="19"/>
        <v>0</v>
      </c>
      <c r="L169" s="192">
        <f t="shared" si="21"/>
        <v>2150207.62</v>
      </c>
      <c r="M169" s="191">
        <f t="shared" si="20"/>
        <v>2150207.62</v>
      </c>
      <c r="N169" s="192">
        <f t="shared" si="22"/>
        <v>0</v>
      </c>
      <c r="O169" s="151">
        <f t="shared" si="16"/>
        <v>0</v>
      </c>
    </row>
    <row r="170" spans="1:15" x14ac:dyDescent="0.35">
      <c r="A170" s="39" t="s">
        <v>6098</v>
      </c>
      <c r="B170" s="35" t="s">
        <v>6099</v>
      </c>
      <c r="C170" s="35" t="s">
        <v>5911</v>
      </c>
      <c r="D170" s="35" t="s">
        <v>5906</v>
      </c>
      <c r="E170" s="189">
        <f t="shared" si="12"/>
        <v>728664.48</v>
      </c>
      <c r="F170" s="190">
        <f t="shared" si="13"/>
        <v>3526544.32</v>
      </c>
      <c r="G170" s="190">
        <f t="shared" si="14"/>
        <v>12678982.9</v>
      </c>
      <c r="H170" s="190">
        <f t="shared" si="15"/>
        <v>11234669.390000001</v>
      </c>
      <c r="I170" s="190">
        <f t="shared" si="17"/>
        <v>9548525.8900000006</v>
      </c>
      <c r="J170" s="190">
        <f t="shared" si="18"/>
        <v>347056.92</v>
      </c>
      <c r="K170" s="190">
        <f t="shared" si="19"/>
        <v>0</v>
      </c>
      <c r="L170" s="192">
        <f t="shared" si="21"/>
        <v>38064443.900000006</v>
      </c>
      <c r="M170" s="191">
        <f t="shared" si="20"/>
        <v>38064763.219999999</v>
      </c>
      <c r="N170" s="192">
        <f t="shared" si="22"/>
        <v>319.31999999284744</v>
      </c>
      <c r="O170" s="151">
        <f t="shared" si="16"/>
        <v>8.3888607988258873E-6</v>
      </c>
    </row>
    <row r="171" spans="1:15" x14ac:dyDescent="0.35">
      <c r="A171" s="39" t="s">
        <v>6100</v>
      </c>
      <c r="B171" s="35" t="s">
        <v>6101</v>
      </c>
      <c r="C171" s="35" t="s">
        <v>5914</v>
      </c>
      <c r="D171" s="35" t="s">
        <v>5906</v>
      </c>
      <c r="E171" s="189">
        <f t="shared" si="12"/>
        <v>16081.03</v>
      </c>
      <c r="F171" s="190">
        <f t="shared" si="13"/>
        <v>68487.97</v>
      </c>
      <c r="G171" s="190">
        <f t="shared" si="14"/>
        <v>309936.69</v>
      </c>
      <c r="H171" s="190">
        <f t="shared" si="15"/>
        <v>229453.12</v>
      </c>
      <c r="I171" s="190">
        <f t="shared" si="17"/>
        <v>121383.54</v>
      </c>
      <c r="J171" s="190">
        <f t="shared" si="18"/>
        <v>24099.77</v>
      </c>
      <c r="K171" s="190">
        <f t="shared" si="19"/>
        <v>0</v>
      </c>
      <c r="L171" s="192">
        <f t="shared" si="21"/>
        <v>769442.12000000011</v>
      </c>
      <c r="M171" s="191">
        <f t="shared" si="20"/>
        <v>769442.12</v>
      </c>
      <c r="N171" s="192">
        <f t="shared" si="22"/>
        <v>0</v>
      </c>
      <c r="O171" s="151">
        <f t="shared" si="16"/>
        <v>0</v>
      </c>
    </row>
    <row r="172" spans="1:15" x14ac:dyDescent="0.35">
      <c r="A172" s="39" t="s">
        <v>6102</v>
      </c>
      <c r="B172" s="35" t="s">
        <v>6103</v>
      </c>
      <c r="C172" s="35" t="s">
        <v>5914</v>
      </c>
      <c r="D172" s="35" t="s">
        <v>5906</v>
      </c>
      <c r="E172" s="189">
        <f t="shared" si="12"/>
        <v>15390</v>
      </c>
      <c r="F172" s="190">
        <f t="shared" si="13"/>
        <v>43398.559999999998</v>
      </c>
      <c r="G172" s="190">
        <f t="shared" si="14"/>
        <v>210971.31</v>
      </c>
      <c r="H172" s="190">
        <f t="shared" si="15"/>
        <v>122373.13</v>
      </c>
      <c r="I172" s="190">
        <f t="shared" si="17"/>
        <v>48047.06</v>
      </c>
      <c r="J172" s="190">
        <f t="shared" si="18"/>
        <v>0</v>
      </c>
      <c r="K172" s="190">
        <f t="shared" si="19"/>
        <v>0</v>
      </c>
      <c r="L172" s="192">
        <f t="shared" si="21"/>
        <v>440180.06</v>
      </c>
      <c r="M172" s="191">
        <f t="shared" si="20"/>
        <v>440180.06</v>
      </c>
      <c r="N172" s="192">
        <f t="shared" si="22"/>
        <v>0</v>
      </c>
      <c r="O172" s="151">
        <f t="shared" si="16"/>
        <v>0</v>
      </c>
    </row>
    <row r="173" spans="1:15" x14ac:dyDescent="0.35">
      <c r="A173" s="39" t="s">
        <v>62941</v>
      </c>
      <c r="B173" s="35" t="s">
        <v>62985</v>
      </c>
      <c r="C173" s="35" t="s">
        <v>5914</v>
      </c>
      <c r="D173" s="35" t="s">
        <v>5906</v>
      </c>
      <c r="E173" s="189">
        <f t="shared" ref="E173" si="23">IF(ISNA(VLOOKUP(A173&amp;"-"&amp;MID(PRC_Selector,5,3),FY20_PSU_Expenditures,2,FALSE)),0,VLOOKUP(A173&amp;"-"&amp;MID(PRC_Selector,5,3),FY20_PSU_Expenditures,2,FALSE))</f>
        <v>0</v>
      </c>
      <c r="F173" s="190">
        <f t="shared" ref="F173" si="24">IF(ISNA(VLOOKUP(A173&amp;"-"&amp;MID(PRC_Selector,5,3),FY21_PSU_Expenditures,2,FALSE)),0,VLOOKUP(A173&amp;"-"&amp;MID(PRC_Selector,5,3),FY21_PSU_Expenditures,2,FALSE))</f>
        <v>0</v>
      </c>
      <c r="G173" s="190">
        <f t="shared" ref="G173" si="25">IF(ISNA(VLOOKUP(A173&amp;"-"&amp;MID(PRC_Selector,5,3),FY22_PSU_Expenditures,2,FALSE)),0,VLOOKUP(A173&amp;"-"&amp;MID(PRC_Selector,5,3),FY22_PSU_Expenditures,2,FALSE))</f>
        <v>0</v>
      </c>
      <c r="H173" s="190">
        <f t="shared" ref="H173" si="26">IF(ISNA(VLOOKUP(A173&amp;"-"&amp;MID(PRC_Selector,5,3),FY23_PSU_Expenditures,2,FALSE)),0,VLOOKUP(A173&amp;"-"&amp;MID(PRC_Selector,5,3),FY23_PSU_Expenditures,2,FALSE))</f>
        <v>0</v>
      </c>
      <c r="I173" s="190">
        <f t="shared" si="17"/>
        <v>0</v>
      </c>
      <c r="J173" s="190">
        <f t="shared" si="18"/>
        <v>0</v>
      </c>
      <c r="K173" s="190">
        <f t="shared" si="19"/>
        <v>0</v>
      </c>
      <c r="L173" s="192">
        <f t="shared" si="21"/>
        <v>0</v>
      </c>
      <c r="M173" s="191">
        <f t="shared" si="20"/>
        <v>0</v>
      </c>
      <c r="N173" s="192">
        <f t="shared" si="22"/>
        <v>0</v>
      </c>
      <c r="O173" s="151" t="str">
        <f t="shared" ref="O173" si="27">IFERROR(N173/M173,"")</f>
        <v/>
      </c>
    </row>
    <row r="174" spans="1:15" x14ac:dyDescent="0.35">
      <c r="A174" s="39" t="s">
        <v>6104</v>
      </c>
      <c r="B174" s="35" t="s">
        <v>6105</v>
      </c>
      <c r="C174" s="35" t="s">
        <v>5911</v>
      </c>
      <c r="D174" s="35" t="s">
        <v>5906</v>
      </c>
      <c r="E174" s="189">
        <f t="shared" si="12"/>
        <v>1152623</v>
      </c>
      <c r="F174" s="190">
        <f t="shared" si="13"/>
        <v>17414963.84</v>
      </c>
      <c r="G174" s="190">
        <f t="shared" si="14"/>
        <v>35116606.789999999</v>
      </c>
      <c r="H174" s="190">
        <f t="shared" si="15"/>
        <v>52519772.009999998</v>
      </c>
      <c r="I174" s="190">
        <f t="shared" si="17"/>
        <v>27028218.5</v>
      </c>
      <c r="J174" s="190">
        <f t="shared" si="18"/>
        <v>877133.23</v>
      </c>
      <c r="K174" s="190">
        <f t="shared" si="19"/>
        <v>1.4</v>
      </c>
      <c r="L174" s="192">
        <f t="shared" si="21"/>
        <v>134109318.77</v>
      </c>
      <c r="M174" s="191">
        <f t="shared" si="20"/>
        <v>137244760.27000001</v>
      </c>
      <c r="N174" s="192">
        <f t="shared" si="22"/>
        <v>3135441.5000000149</v>
      </c>
      <c r="O174" s="151">
        <f t="shared" si="16"/>
        <v>2.2845618979053899E-2</v>
      </c>
    </row>
    <row r="175" spans="1:15" x14ac:dyDescent="0.35">
      <c r="A175" s="39" t="s">
        <v>6106</v>
      </c>
      <c r="B175" s="35" t="s">
        <v>6107</v>
      </c>
      <c r="C175" s="35" t="s">
        <v>5914</v>
      </c>
      <c r="D175" s="35" t="s">
        <v>5906</v>
      </c>
      <c r="E175" s="189">
        <f t="shared" si="12"/>
        <v>50141</v>
      </c>
      <c r="F175" s="190">
        <f t="shared" si="13"/>
        <v>304276</v>
      </c>
      <c r="G175" s="190">
        <f t="shared" si="14"/>
        <v>1142341.21</v>
      </c>
      <c r="H175" s="190">
        <f t="shared" si="15"/>
        <v>630046.51</v>
      </c>
      <c r="I175" s="190">
        <f t="shared" si="17"/>
        <v>599067.18000000005</v>
      </c>
      <c r="J175" s="190">
        <f t="shared" si="18"/>
        <v>18424.68</v>
      </c>
      <c r="K175" s="190">
        <f t="shared" si="19"/>
        <v>0</v>
      </c>
      <c r="L175" s="192">
        <f t="shared" si="21"/>
        <v>2744296.58</v>
      </c>
      <c r="M175" s="191">
        <f t="shared" si="20"/>
        <v>2744296.58</v>
      </c>
      <c r="N175" s="192">
        <f t="shared" si="22"/>
        <v>0</v>
      </c>
      <c r="O175" s="151">
        <f t="shared" si="16"/>
        <v>0</v>
      </c>
    </row>
    <row r="176" spans="1:15" x14ac:dyDescent="0.35">
      <c r="A176" s="39" t="s">
        <v>6108</v>
      </c>
      <c r="B176" s="35" t="s">
        <v>6109</v>
      </c>
      <c r="C176" s="35" t="s">
        <v>5914</v>
      </c>
      <c r="D176" s="35" t="s">
        <v>5906</v>
      </c>
      <c r="E176" s="189">
        <f t="shared" si="12"/>
        <v>57378</v>
      </c>
      <c r="F176" s="190">
        <f t="shared" si="13"/>
        <v>320583.49</v>
      </c>
      <c r="G176" s="190">
        <f t="shared" si="14"/>
        <v>916411.11</v>
      </c>
      <c r="H176" s="190">
        <f t="shared" si="15"/>
        <v>540740.11</v>
      </c>
      <c r="I176" s="190">
        <f t="shared" si="17"/>
        <v>131101.79999999999</v>
      </c>
      <c r="J176" s="190">
        <f t="shared" si="18"/>
        <v>44724.15</v>
      </c>
      <c r="K176" s="190">
        <f t="shared" si="19"/>
        <v>0</v>
      </c>
      <c r="L176" s="192">
        <f t="shared" si="21"/>
        <v>2010938.66</v>
      </c>
      <c r="M176" s="191">
        <f t="shared" si="20"/>
        <v>2010938.66</v>
      </c>
      <c r="N176" s="192">
        <f t="shared" si="22"/>
        <v>0</v>
      </c>
      <c r="O176" s="151">
        <f t="shared" si="16"/>
        <v>0</v>
      </c>
    </row>
    <row r="177" spans="1:15" x14ac:dyDescent="0.35">
      <c r="A177" s="39" t="s">
        <v>6110</v>
      </c>
      <c r="B177" s="35" t="s">
        <v>6111</v>
      </c>
      <c r="C177" s="35" t="s">
        <v>5914</v>
      </c>
      <c r="D177" s="35" t="s">
        <v>5906</v>
      </c>
      <c r="E177" s="189">
        <f t="shared" si="12"/>
        <v>44267</v>
      </c>
      <c r="F177" s="190">
        <f t="shared" si="13"/>
        <v>49464.59</v>
      </c>
      <c r="G177" s="190">
        <f t="shared" si="14"/>
        <v>436578.63</v>
      </c>
      <c r="H177" s="190">
        <f t="shared" si="15"/>
        <v>561633.56000000006</v>
      </c>
      <c r="I177" s="190">
        <f t="shared" si="17"/>
        <v>368890.91</v>
      </c>
      <c r="J177" s="190">
        <f t="shared" si="18"/>
        <v>0</v>
      </c>
      <c r="K177" s="190">
        <f t="shared" si="19"/>
        <v>0</v>
      </c>
      <c r="L177" s="192">
        <f t="shared" si="21"/>
        <v>1460834.69</v>
      </c>
      <c r="M177" s="191">
        <f t="shared" si="20"/>
        <v>1460834.69</v>
      </c>
      <c r="N177" s="192">
        <f t="shared" si="22"/>
        <v>0</v>
      </c>
      <c r="O177" s="151">
        <f t="shared" si="16"/>
        <v>0</v>
      </c>
    </row>
    <row r="178" spans="1:15" x14ac:dyDescent="0.35">
      <c r="A178" s="39" t="s">
        <v>6112</v>
      </c>
      <c r="B178" s="35" t="s">
        <v>6113</v>
      </c>
      <c r="C178" s="35" t="s">
        <v>5914</v>
      </c>
      <c r="D178" s="35" t="s">
        <v>5906</v>
      </c>
      <c r="E178" s="189">
        <f t="shared" si="12"/>
        <v>8777</v>
      </c>
      <c r="F178" s="190">
        <f t="shared" si="13"/>
        <v>66973.66</v>
      </c>
      <c r="G178" s="190">
        <f t="shared" si="14"/>
        <v>221665.61</v>
      </c>
      <c r="H178" s="190">
        <f t="shared" si="15"/>
        <v>143563.74</v>
      </c>
      <c r="I178" s="190">
        <f t="shared" si="17"/>
        <v>22807.21</v>
      </c>
      <c r="J178" s="190">
        <f t="shared" si="18"/>
        <v>0</v>
      </c>
      <c r="K178" s="190">
        <f t="shared" si="19"/>
        <v>0</v>
      </c>
      <c r="L178" s="192">
        <f t="shared" si="21"/>
        <v>463787.22000000003</v>
      </c>
      <c r="M178" s="191">
        <f t="shared" si="20"/>
        <v>463787.22</v>
      </c>
      <c r="N178" s="192">
        <f t="shared" si="22"/>
        <v>0</v>
      </c>
      <c r="O178" s="151">
        <f t="shared" si="16"/>
        <v>0</v>
      </c>
    </row>
    <row r="179" spans="1:15" x14ac:dyDescent="0.35">
      <c r="A179" s="39" t="s">
        <v>6114</v>
      </c>
      <c r="B179" s="35" t="s">
        <v>6115</v>
      </c>
      <c r="C179" s="35" t="s">
        <v>5911</v>
      </c>
      <c r="D179" s="35" t="s">
        <v>5906</v>
      </c>
      <c r="E179" s="189">
        <f t="shared" si="12"/>
        <v>137303</v>
      </c>
      <c r="F179" s="190">
        <f t="shared" si="13"/>
        <v>988288.43</v>
      </c>
      <c r="G179" s="190">
        <f t="shared" si="14"/>
        <v>2257000.5099999998</v>
      </c>
      <c r="H179" s="190">
        <f t="shared" si="15"/>
        <v>1021195.73</v>
      </c>
      <c r="I179" s="190">
        <f t="shared" si="17"/>
        <v>973510.43</v>
      </c>
      <c r="J179" s="190">
        <f t="shared" si="18"/>
        <v>242587.37</v>
      </c>
      <c r="K179" s="190">
        <f t="shared" si="19"/>
        <v>0</v>
      </c>
      <c r="L179" s="192">
        <f t="shared" si="21"/>
        <v>5619885.4699999997</v>
      </c>
      <c r="M179" s="191">
        <f t="shared" si="20"/>
        <v>5619885.4699999997</v>
      </c>
      <c r="N179" s="192">
        <f t="shared" si="22"/>
        <v>0</v>
      </c>
      <c r="O179" s="151">
        <f t="shared" si="16"/>
        <v>0</v>
      </c>
    </row>
    <row r="180" spans="1:15" x14ac:dyDescent="0.35">
      <c r="A180" s="39" t="s">
        <v>6116</v>
      </c>
      <c r="B180" s="35" t="s">
        <v>6117</v>
      </c>
      <c r="C180" s="35" t="s">
        <v>5911</v>
      </c>
      <c r="D180" s="35" t="s">
        <v>5906</v>
      </c>
      <c r="E180" s="189">
        <f t="shared" si="12"/>
        <v>92646.97</v>
      </c>
      <c r="F180" s="190">
        <f t="shared" si="13"/>
        <v>670961.29</v>
      </c>
      <c r="G180" s="190">
        <f t="shared" si="14"/>
        <v>2503966.9300000002</v>
      </c>
      <c r="H180" s="190">
        <f t="shared" si="15"/>
        <v>1011417.56</v>
      </c>
      <c r="I180" s="190">
        <f t="shared" si="17"/>
        <v>860239.3</v>
      </c>
      <c r="J180" s="190">
        <f t="shared" si="18"/>
        <v>161632.19</v>
      </c>
      <c r="K180" s="190">
        <f t="shared" si="19"/>
        <v>0</v>
      </c>
      <c r="L180" s="192">
        <f t="shared" si="21"/>
        <v>5300864.24</v>
      </c>
      <c r="M180" s="191">
        <f t="shared" si="20"/>
        <v>5274330.9000000004</v>
      </c>
      <c r="N180" s="192">
        <f t="shared" si="22"/>
        <v>-26533.339999999851</v>
      </c>
      <c r="O180" s="151">
        <f t="shared" si="16"/>
        <v>-5.0306551680327546E-3</v>
      </c>
    </row>
    <row r="181" spans="1:15" x14ac:dyDescent="0.35">
      <c r="A181" s="39" t="s">
        <v>6118</v>
      </c>
      <c r="B181" s="35" t="s">
        <v>6119</v>
      </c>
      <c r="C181" s="35" t="s">
        <v>5911</v>
      </c>
      <c r="D181" s="35" t="s">
        <v>5906</v>
      </c>
      <c r="E181" s="189">
        <f t="shared" si="12"/>
        <v>335201.3</v>
      </c>
      <c r="F181" s="190">
        <f t="shared" si="13"/>
        <v>2693511.56</v>
      </c>
      <c r="G181" s="190">
        <f t="shared" si="14"/>
        <v>6950382.2199999997</v>
      </c>
      <c r="H181" s="190">
        <f t="shared" si="15"/>
        <v>8024798.9100000001</v>
      </c>
      <c r="I181" s="190">
        <f t="shared" si="17"/>
        <v>8170873.4000000004</v>
      </c>
      <c r="J181" s="190">
        <f t="shared" si="18"/>
        <v>785732.44</v>
      </c>
      <c r="K181" s="190">
        <f t="shared" si="19"/>
        <v>0</v>
      </c>
      <c r="L181" s="192">
        <f t="shared" si="21"/>
        <v>26960499.830000002</v>
      </c>
      <c r="M181" s="191">
        <f t="shared" si="20"/>
        <v>26964478.98</v>
      </c>
      <c r="N181" s="192">
        <f t="shared" si="22"/>
        <v>3979.1499999985099</v>
      </c>
      <c r="O181" s="151">
        <f t="shared" si="16"/>
        <v>1.475700681236938E-4</v>
      </c>
    </row>
    <row r="182" spans="1:15" x14ac:dyDescent="0.35">
      <c r="A182" s="39" t="s">
        <v>6120</v>
      </c>
      <c r="B182" s="35" t="s">
        <v>6121</v>
      </c>
      <c r="C182" s="35" t="s">
        <v>5914</v>
      </c>
      <c r="D182" s="35" t="s">
        <v>5906</v>
      </c>
      <c r="E182" s="189">
        <f t="shared" si="12"/>
        <v>50367.72</v>
      </c>
      <c r="F182" s="190">
        <f t="shared" si="13"/>
        <v>273908.03999999998</v>
      </c>
      <c r="G182" s="190">
        <f t="shared" si="14"/>
        <v>731327.39</v>
      </c>
      <c r="H182" s="190">
        <f t="shared" si="15"/>
        <v>222691.26</v>
      </c>
      <c r="I182" s="190">
        <f t="shared" si="17"/>
        <v>68251.11</v>
      </c>
      <c r="J182" s="190">
        <f t="shared" si="18"/>
        <v>0</v>
      </c>
      <c r="K182" s="190">
        <f t="shared" si="19"/>
        <v>0</v>
      </c>
      <c r="L182" s="192">
        <f t="shared" si="21"/>
        <v>1346545.52</v>
      </c>
      <c r="M182" s="191">
        <f t="shared" si="20"/>
        <v>1346545.52</v>
      </c>
      <c r="N182" s="192">
        <f t="shared" si="22"/>
        <v>0</v>
      </c>
      <c r="O182" s="151">
        <f t="shared" si="16"/>
        <v>0</v>
      </c>
    </row>
    <row r="183" spans="1:15" x14ac:dyDescent="0.35">
      <c r="A183" s="39" t="s">
        <v>6122</v>
      </c>
      <c r="B183" s="35" t="s">
        <v>6123</v>
      </c>
      <c r="C183" s="35" t="s">
        <v>5914</v>
      </c>
      <c r="D183" s="35" t="s">
        <v>5906</v>
      </c>
      <c r="E183" s="189">
        <f t="shared" si="12"/>
        <v>20560</v>
      </c>
      <c r="F183" s="190">
        <f t="shared" si="13"/>
        <v>127090.9</v>
      </c>
      <c r="G183" s="190">
        <f t="shared" si="14"/>
        <v>468377.59</v>
      </c>
      <c r="H183" s="190">
        <f t="shared" si="15"/>
        <v>194407.29</v>
      </c>
      <c r="I183" s="190">
        <f t="shared" si="17"/>
        <v>4218.75</v>
      </c>
      <c r="J183" s="190">
        <f t="shared" si="18"/>
        <v>0</v>
      </c>
      <c r="K183" s="190">
        <f t="shared" si="19"/>
        <v>0</v>
      </c>
      <c r="L183" s="192">
        <f t="shared" si="21"/>
        <v>814654.53</v>
      </c>
      <c r="M183" s="191">
        <f t="shared" si="20"/>
        <v>814654.53</v>
      </c>
      <c r="N183" s="192">
        <f t="shared" si="22"/>
        <v>0</v>
      </c>
      <c r="O183" s="151">
        <f t="shared" si="16"/>
        <v>0</v>
      </c>
    </row>
    <row r="184" spans="1:15" x14ac:dyDescent="0.35">
      <c r="A184" s="39" t="s">
        <v>6124</v>
      </c>
      <c r="B184" s="35" t="s">
        <v>6125</v>
      </c>
      <c r="C184" s="35" t="s">
        <v>5911</v>
      </c>
      <c r="D184" s="35" t="s">
        <v>5906</v>
      </c>
      <c r="E184" s="189">
        <f t="shared" si="12"/>
        <v>677161.76</v>
      </c>
      <c r="F184" s="190">
        <f t="shared" si="13"/>
        <v>3726087.75</v>
      </c>
      <c r="G184" s="190">
        <f t="shared" si="14"/>
        <v>5645840.3099999996</v>
      </c>
      <c r="H184" s="190">
        <f t="shared" si="15"/>
        <v>5590842.3300000001</v>
      </c>
      <c r="I184" s="190">
        <f t="shared" si="17"/>
        <v>6455477.6500000004</v>
      </c>
      <c r="J184" s="190">
        <f t="shared" si="18"/>
        <v>580717.71</v>
      </c>
      <c r="K184" s="190">
        <f t="shared" si="19"/>
        <v>0</v>
      </c>
      <c r="L184" s="192">
        <f t="shared" si="21"/>
        <v>22676127.510000002</v>
      </c>
      <c r="M184" s="191">
        <f t="shared" si="20"/>
        <v>22679127.510000002</v>
      </c>
      <c r="N184" s="192">
        <f t="shared" si="22"/>
        <v>3000</v>
      </c>
      <c r="O184" s="151">
        <f t="shared" si="16"/>
        <v>1.3228022103924401E-4</v>
      </c>
    </row>
    <row r="185" spans="1:15" x14ac:dyDescent="0.35">
      <c r="A185" s="39" t="s">
        <v>6126</v>
      </c>
      <c r="B185" s="35" t="s">
        <v>6127</v>
      </c>
      <c r="C185" s="35" t="s">
        <v>5911</v>
      </c>
      <c r="D185" s="35" t="s">
        <v>5906</v>
      </c>
      <c r="E185" s="189">
        <f t="shared" si="12"/>
        <v>6987533</v>
      </c>
      <c r="F185" s="190">
        <f t="shared" si="13"/>
        <v>33271614.949999999</v>
      </c>
      <c r="G185" s="190">
        <f t="shared" si="14"/>
        <v>127222243.23999999</v>
      </c>
      <c r="H185" s="190">
        <f t="shared" si="15"/>
        <v>72019424.579999998</v>
      </c>
      <c r="I185" s="190">
        <f t="shared" si="17"/>
        <v>114681178.15000001</v>
      </c>
      <c r="J185" s="190">
        <f t="shared" si="18"/>
        <v>13297483.77</v>
      </c>
      <c r="K185" s="190">
        <f t="shared" si="19"/>
        <v>0</v>
      </c>
      <c r="L185" s="192">
        <f t="shared" si="21"/>
        <v>367479477.68999994</v>
      </c>
      <c r="M185" s="191">
        <f t="shared" si="20"/>
        <v>367489246.01999998</v>
      </c>
      <c r="N185" s="192">
        <f t="shared" si="22"/>
        <v>9768.3300000429153</v>
      </c>
      <c r="O185" s="151">
        <f t="shared" si="16"/>
        <v>2.6581267631192915E-5</v>
      </c>
    </row>
    <row r="186" spans="1:15" x14ac:dyDescent="0.35">
      <c r="A186" s="39" t="s">
        <v>6128</v>
      </c>
      <c r="B186" s="35" t="s">
        <v>6129</v>
      </c>
      <c r="C186" s="35" t="s">
        <v>5914</v>
      </c>
      <c r="D186" s="35" t="s">
        <v>5906</v>
      </c>
      <c r="E186" s="189">
        <f t="shared" si="12"/>
        <v>25039</v>
      </c>
      <c r="F186" s="190">
        <f t="shared" si="13"/>
        <v>85660.85</v>
      </c>
      <c r="G186" s="190">
        <f t="shared" si="14"/>
        <v>370104.74</v>
      </c>
      <c r="H186" s="190">
        <f t="shared" si="15"/>
        <v>76303.509999999995</v>
      </c>
      <c r="I186" s="190">
        <f t="shared" si="17"/>
        <v>65674.94</v>
      </c>
      <c r="J186" s="190">
        <f t="shared" si="18"/>
        <v>71104.399999999994</v>
      </c>
      <c r="K186" s="190">
        <f t="shared" si="19"/>
        <v>0</v>
      </c>
      <c r="L186" s="192">
        <f t="shared" si="21"/>
        <v>693887.44000000006</v>
      </c>
      <c r="M186" s="191">
        <f t="shared" si="20"/>
        <v>687021.72</v>
      </c>
      <c r="N186" s="192">
        <f t="shared" si="22"/>
        <v>-6865.7200000000885</v>
      </c>
      <c r="O186" s="151">
        <f t="shared" si="16"/>
        <v>-9.9934540643054036E-3</v>
      </c>
    </row>
    <row r="187" spans="1:15" x14ac:dyDescent="0.35">
      <c r="A187" s="39" t="s">
        <v>6130</v>
      </c>
      <c r="B187" s="35" t="s">
        <v>6131</v>
      </c>
      <c r="C187" s="35" t="s">
        <v>5914</v>
      </c>
      <c r="D187" s="35" t="s">
        <v>5906</v>
      </c>
      <c r="E187" s="189">
        <f t="shared" si="12"/>
        <v>41265</v>
      </c>
      <c r="F187" s="190">
        <f t="shared" si="13"/>
        <v>151796.42000000001</v>
      </c>
      <c r="G187" s="190">
        <f t="shared" si="14"/>
        <v>809716.47</v>
      </c>
      <c r="H187" s="190">
        <f t="shared" si="15"/>
        <v>694198.58</v>
      </c>
      <c r="I187" s="190">
        <f t="shared" si="17"/>
        <v>389938.96</v>
      </c>
      <c r="J187" s="190">
        <f t="shared" si="18"/>
        <v>30024.720000000001</v>
      </c>
      <c r="K187" s="190">
        <f t="shared" si="19"/>
        <v>0</v>
      </c>
      <c r="L187" s="192">
        <f t="shared" si="21"/>
        <v>2116940.15</v>
      </c>
      <c r="M187" s="191">
        <f t="shared" si="20"/>
        <v>2116940.15</v>
      </c>
      <c r="N187" s="192">
        <f t="shared" si="22"/>
        <v>0</v>
      </c>
      <c r="O187" s="151">
        <f t="shared" si="16"/>
        <v>0</v>
      </c>
    </row>
    <row r="188" spans="1:15" x14ac:dyDescent="0.35">
      <c r="A188" s="39" t="s">
        <v>6132</v>
      </c>
      <c r="B188" s="35" t="s">
        <v>6133</v>
      </c>
      <c r="C188" s="35" t="s">
        <v>5914</v>
      </c>
      <c r="D188" s="35" t="s">
        <v>5906</v>
      </c>
      <c r="E188" s="189">
        <f t="shared" si="12"/>
        <v>33004</v>
      </c>
      <c r="F188" s="190">
        <f t="shared" si="13"/>
        <v>207570.7</v>
      </c>
      <c r="G188" s="190">
        <f t="shared" si="14"/>
        <v>290800.24</v>
      </c>
      <c r="H188" s="190">
        <f t="shared" si="15"/>
        <v>35625.94</v>
      </c>
      <c r="I188" s="190">
        <f t="shared" si="17"/>
        <v>298211.49</v>
      </c>
      <c r="J188" s="190">
        <f t="shared" si="18"/>
        <v>657781.68000000005</v>
      </c>
      <c r="K188" s="190">
        <f t="shared" si="19"/>
        <v>0</v>
      </c>
      <c r="L188" s="192">
        <f t="shared" si="21"/>
        <v>1522994.0499999998</v>
      </c>
      <c r="M188" s="191">
        <f t="shared" si="20"/>
        <v>1524194.05</v>
      </c>
      <c r="N188" s="192">
        <f t="shared" si="22"/>
        <v>1200.0000000002328</v>
      </c>
      <c r="O188" s="151">
        <f t="shared" si="16"/>
        <v>7.8730132820045641E-4</v>
      </c>
    </row>
    <row r="189" spans="1:15" x14ac:dyDescent="0.35">
      <c r="A189" s="39" t="s">
        <v>6134</v>
      </c>
      <c r="B189" s="35" t="s">
        <v>6135</v>
      </c>
      <c r="C189" s="35" t="s">
        <v>5914</v>
      </c>
      <c r="D189" s="35" t="s">
        <v>5906</v>
      </c>
      <c r="E189" s="189">
        <f t="shared" si="12"/>
        <v>44400.13</v>
      </c>
      <c r="F189" s="190">
        <f t="shared" si="13"/>
        <v>531877.81000000006</v>
      </c>
      <c r="G189" s="190">
        <f t="shared" si="14"/>
        <v>1713614.93</v>
      </c>
      <c r="H189" s="190">
        <f t="shared" si="15"/>
        <v>1138101.44</v>
      </c>
      <c r="I189" s="190">
        <f t="shared" si="17"/>
        <v>1152174.1299999999</v>
      </c>
      <c r="J189" s="190">
        <f t="shared" si="18"/>
        <v>155032.28</v>
      </c>
      <c r="K189" s="190">
        <f t="shared" si="19"/>
        <v>0</v>
      </c>
      <c r="L189" s="192">
        <f t="shared" si="21"/>
        <v>4735200.72</v>
      </c>
      <c r="M189" s="191">
        <f t="shared" si="20"/>
        <v>4735200.72</v>
      </c>
      <c r="N189" s="192">
        <f t="shared" si="22"/>
        <v>0</v>
      </c>
      <c r="O189" s="151">
        <f t="shared" si="16"/>
        <v>0</v>
      </c>
    </row>
    <row r="190" spans="1:15" x14ac:dyDescent="0.35">
      <c r="A190" s="39" t="s">
        <v>6136</v>
      </c>
      <c r="B190" s="35" t="s">
        <v>6137</v>
      </c>
      <c r="C190" s="35" t="s">
        <v>5914</v>
      </c>
      <c r="D190" s="35" t="s">
        <v>5906</v>
      </c>
      <c r="E190" s="189">
        <f t="shared" si="12"/>
        <v>40734.58</v>
      </c>
      <c r="F190" s="190">
        <f t="shared" si="13"/>
        <v>144822.64000000001</v>
      </c>
      <c r="G190" s="190">
        <f t="shared" si="14"/>
        <v>523285.27</v>
      </c>
      <c r="H190" s="190">
        <f t="shared" si="15"/>
        <v>248411.11</v>
      </c>
      <c r="I190" s="190">
        <f t="shared" si="17"/>
        <v>243235.52</v>
      </c>
      <c r="J190" s="190">
        <f t="shared" si="18"/>
        <v>26263.4</v>
      </c>
      <c r="K190" s="190">
        <f t="shared" si="19"/>
        <v>0</v>
      </c>
      <c r="L190" s="192">
        <f t="shared" si="21"/>
        <v>1226752.5199999998</v>
      </c>
      <c r="M190" s="191">
        <f t="shared" si="20"/>
        <v>1226752.52</v>
      </c>
      <c r="N190" s="192">
        <f t="shared" si="22"/>
        <v>0</v>
      </c>
      <c r="O190" s="151">
        <f t="shared" si="16"/>
        <v>0</v>
      </c>
    </row>
    <row r="191" spans="1:15" x14ac:dyDescent="0.35">
      <c r="A191" s="39" t="s">
        <v>6138</v>
      </c>
      <c r="B191" s="35" t="s">
        <v>12288</v>
      </c>
      <c r="C191" s="35" t="s">
        <v>5914</v>
      </c>
      <c r="D191" s="35" t="s">
        <v>5906</v>
      </c>
      <c r="E191" s="189">
        <f t="shared" si="12"/>
        <v>25527</v>
      </c>
      <c r="F191" s="190">
        <f t="shared" si="13"/>
        <v>341626.05</v>
      </c>
      <c r="G191" s="190">
        <f t="shared" si="14"/>
        <v>1387695.51</v>
      </c>
      <c r="H191" s="190">
        <f t="shared" si="15"/>
        <v>2198806.84</v>
      </c>
      <c r="I191" s="190">
        <f t="shared" si="17"/>
        <v>599566.14</v>
      </c>
      <c r="J191" s="190">
        <f t="shared" si="18"/>
        <v>0</v>
      </c>
      <c r="K191" s="190">
        <f t="shared" si="19"/>
        <v>0</v>
      </c>
      <c r="L191" s="192">
        <f t="shared" si="21"/>
        <v>4553221.54</v>
      </c>
      <c r="M191" s="191">
        <f t="shared" si="20"/>
        <v>4553221.54</v>
      </c>
      <c r="N191" s="192">
        <f t="shared" si="22"/>
        <v>0</v>
      </c>
      <c r="O191" s="151">
        <f t="shared" si="16"/>
        <v>0</v>
      </c>
    </row>
    <row r="192" spans="1:15" x14ac:dyDescent="0.35">
      <c r="A192" s="39" t="s">
        <v>6139</v>
      </c>
      <c r="B192" s="35" t="s">
        <v>6140</v>
      </c>
      <c r="C192" s="35" t="s">
        <v>5914</v>
      </c>
      <c r="D192" s="35" t="s">
        <v>5906</v>
      </c>
      <c r="E192" s="189">
        <f t="shared" si="12"/>
        <v>25947</v>
      </c>
      <c r="F192" s="190">
        <f t="shared" si="13"/>
        <v>109469.17</v>
      </c>
      <c r="G192" s="190">
        <f t="shared" si="14"/>
        <v>360357.51</v>
      </c>
      <c r="H192" s="190">
        <f t="shared" si="15"/>
        <v>140906.56</v>
      </c>
      <c r="I192" s="190">
        <f t="shared" si="17"/>
        <v>53857.41</v>
      </c>
      <c r="J192" s="190">
        <f t="shared" si="18"/>
        <v>22801.31</v>
      </c>
      <c r="K192" s="190">
        <f t="shared" si="19"/>
        <v>0</v>
      </c>
      <c r="L192" s="192">
        <f t="shared" si="21"/>
        <v>713338.96000000008</v>
      </c>
      <c r="M192" s="191">
        <f t="shared" si="20"/>
        <v>713338.96</v>
      </c>
      <c r="N192" s="192">
        <f t="shared" si="22"/>
        <v>0</v>
      </c>
      <c r="O192" s="151">
        <f t="shared" si="16"/>
        <v>0</v>
      </c>
    </row>
    <row r="193" spans="1:15" x14ac:dyDescent="0.35">
      <c r="A193" s="39" t="s">
        <v>6141</v>
      </c>
      <c r="B193" s="35" t="s">
        <v>6142</v>
      </c>
      <c r="C193" s="35" t="s">
        <v>5914</v>
      </c>
      <c r="D193" s="35" t="s">
        <v>5906</v>
      </c>
      <c r="E193" s="189">
        <f t="shared" si="12"/>
        <v>14346</v>
      </c>
      <c r="F193" s="190">
        <f t="shared" si="13"/>
        <v>91635.6</v>
      </c>
      <c r="G193" s="190">
        <f t="shared" si="14"/>
        <v>429688.1</v>
      </c>
      <c r="H193" s="190">
        <f t="shared" si="15"/>
        <v>214019.5</v>
      </c>
      <c r="I193" s="190">
        <f t="shared" si="17"/>
        <v>97008.87</v>
      </c>
      <c r="J193" s="190">
        <f t="shared" si="18"/>
        <v>18978</v>
      </c>
      <c r="K193" s="190">
        <f t="shared" si="19"/>
        <v>0</v>
      </c>
      <c r="L193" s="192">
        <f t="shared" si="21"/>
        <v>865676.07</v>
      </c>
      <c r="M193" s="191">
        <f t="shared" si="20"/>
        <v>865676.07</v>
      </c>
      <c r="N193" s="192">
        <f t="shared" si="22"/>
        <v>0</v>
      </c>
      <c r="O193" s="151">
        <f t="shared" si="16"/>
        <v>0</v>
      </c>
    </row>
    <row r="194" spans="1:15" x14ac:dyDescent="0.35">
      <c r="A194" s="39" t="s">
        <v>6143</v>
      </c>
      <c r="B194" s="35" t="s">
        <v>6144</v>
      </c>
      <c r="C194" s="35" t="s">
        <v>5914</v>
      </c>
      <c r="D194" s="35" t="s">
        <v>5906</v>
      </c>
      <c r="E194" s="189">
        <f t="shared" si="12"/>
        <v>22025</v>
      </c>
      <c r="F194" s="190">
        <f t="shared" si="13"/>
        <v>192731</v>
      </c>
      <c r="G194" s="190">
        <f t="shared" si="14"/>
        <v>789698.03</v>
      </c>
      <c r="H194" s="190">
        <f t="shared" si="15"/>
        <v>440273.85</v>
      </c>
      <c r="I194" s="190">
        <f t="shared" si="17"/>
        <v>43178.32</v>
      </c>
      <c r="J194" s="190">
        <f t="shared" si="18"/>
        <v>433172.12</v>
      </c>
      <c r="K194" s="190">
        <f t="shared" si="19"/>
        <v>0</v>
      </c>
      <c r="L194" s="192">
        <f t="shared" si="21"/>
        <v>1921078.3199999998</v>
      </c>
      <c r="M194" s="191">
        <f t="shared" si="20"/>
        <v>1921078.32</v>
      </c>
      <c r="N194" s="192">
        <f t="shared" si="22"/>
        <v>0</v>
      </c>
      <c r="O194" s="151">
        <f t="shared" si="16"/>
        <v>0</v>
      </c>
    </row>
    <row r="195" spans="1:15" x14ac:dyDescent="0.35">
      <c r="A195" s="39" t="s">
        <v>6145</v>
      </c>
      <c r="B195" s="35" t="s">
        <v>6146</v>
      </c>
      <c r="C195" s="35" t="s">
        <v>5914</v>
      </c>
      <c r="D195" s="35" t="s">
        <v>5906</v>
      </c>
      <c r="E195" s="189">
        <f t="shared" si="12"/>
        <v>8638</v>
      </c>
      <c r="F195" s="190">
        <f t="shared" si="13"/>
        <v>235097.97</v>
      </c>
      <c r="G195" s="190">
        <f t="shared" si="14"/>
        <v>1064734.46</v>
      </c>
      <c r="H195" s="190">
        <f t="shared" si="15"/>
        <v>303300.21999999997</v>
      </c>
      <c r="I195" s="190">
        <f t="shared" si="17"/>
        <v>8000</v>
      </c>
      <c r="J195" s="190">
        <f t="shared" si="18"/>
        <v>74286.600000000006</v>
      </c>
      <c r="K195" s="190">
        <f t="shared" si="19"/>
        <v>0</v>
      </c>
      <c r="L195" s="192">
        <f t="shared" si="21"/>
        <v>1694057.25</v>
      </c>
      <c r="M195" s="191">
        <f t="shared" si="20"/>
        <v>1694057.25</v>
      </c>
      <c r="N195" s="192">
        <f t="shared" si="22"/>
        <v>0</v>
      </c>
      <c r="O195" s="151">
        <f t="shared" si="16"/>
        <v>0</v>
      </c>
    </row>
    <row r="196" spans="1:15" x14ac:dyDescent="0.35">
      <c r="A196" s="39" t="s">
        <v>6147</v>
      </c>
      <c r="B196" s="35" t="s">
        <v>6148</v>
      </c>
      <c r="C196" s="35" t="s">
        <v>5914</v>
      </c>
      <c r="D196" s="35" t="s">
        <v>5906</v>
      </c>
      <c r="E196" s="189">
        <f t="shared" si="12"/>
        <v>10625</v>
      </c>
      <c r="F196" s="190">
        <f t="shared" si="13"/>
        <v>49736.54</v>
      </c>
      <c r="G196" s="190">
        <f t="shared" si="14"/>
        <v>270822.64</v>
      </c>
      <c r="H196" s="190">
        <f t="shared" si="15"/>
        <v>22933.56</v>
      </c>
      <c r="I196" s="190">
        <f t="shared" si="17"/>
        <v>10624</v>
      </c>
      <c r="J196" s="190">
        <f t="shared" si="18"/>
        <v>10220.56</v>
      </c>
      <c r="K196" s="190">
        <f t="shared" si="19"/>
        <v>0</v>
      </c>
      <c r="L196" s="192">
        <f t="shared" si="21"/>
        <v>374962.3</v>
      </c>
      <c r="M196" s="191">
        <f t="shared" si="20"/>
        <v>374962.3</v>
      </c>
      <c r="N196" s="192">
        <f t="shared" si="22"/>
        <v>0</v>
      </c>
      <c r="O196" s="151">
        <f t="shared" si="16"/>
        <v>0</v>
      </c>
    </row>
    <row r="197" spans="1:15" x14ac:dyDescent="0.35">
      <c r="A197" s="39" t="s">
        <v>6149</v>
      </c>
      <c r="B197" s="35" t="s">
        <v>6150</v>
      </c>
      <c r="C197" s="35" t="s">
        <v>5914</v>
      </c>
      <c r="D197" s="35" t="s">
        <v>5906</v>
      </c>
      <c r="E197" s="189">
        <f t="shared" ref="E197:E260" si="28">IF(ISNA(VLOOKUP(A197&amp;"-"&amp;MID(PRC_Selector,5,3),FY20_PSU_Expenditures,2,FALSE)),0,VLOOKUP(A197&amp;"-"&amp;MID(PRC_Selector,5,3),FY20_PSU_Expenditures,2,FALSE))</f>
        <v>0</v>
      </c>
      <c r="F197" s="190">
        <f t="shared" ref="F197:F260" si="29">IF(ISNA(VLOOKUP(A197&amp;"-"&amp;MID(PRC_Selector,5,3),FY21_PSU_Expenditures,2,FALSE)),0,VLOOKUP(A197&amp;"-"&amp;MID(PRC_Selector,5,3),FY21_PSU_Expenditures,2,FALSE))</f>
        <v>30714.25</v>
      </c>
      <c r="G197" s="190">
        <f t="shared" ref="G197:G260" si="30">IF(ISNA(VLOOKUP(A197&amp;"-"&amp;MID(PRC_Selector,5,3),FY22_PSU_Expenditures,2,FALSE)),0,VLOOKUP(A197&amp;"-"&amp;MID(PRC_Selector,5,3),FY22_PSU_Expenditures,2,FALSE))</f>
        <v>85790.86</v>
      </c>
      <c r="H197" s="190">
        <f t="shared" ref="H197:H260" si="31">IF(ISNA(VLOOKUP(A197&amp;"-"&amp;MID(PRC_Selector,5,3),FY23_PSU_Expenditures,2,FALSE)),0,VLOOKUP(A197&amp;"-"&amp;MID(PRC_Selector,5,3),FY23_PSU_Expenditures,2,FALSE))</f>
        <v>299780.46999999997</v>
      </c>
      <c r="I197" s="190">
        <f t="shared" si="17"/>
        <v>77368.850000000006</v>
      </c>
      <c r="J197" s="190">
        <f t="shared" si="18"/>
        <v>0</v>
      </c>
      <c r="K197" s="190">
        <f t="shared" si="19"/>
        <v>0</v>
      </c>
      <c r="L197" s="192">
        <f t="shared" si="21"/>
        <v>493654.42999999993</v>
      </c>
      <c r="M197" s="191">
        <f t="shared" si="20"/>
        <v>493654.43</v>
      </c>
      <c r="N197" s="192">
        <f t="shared" si="22"/>
        <v>0</v>
      </c>
      <c r="O197" s="151">
        <f t="shared" ref="O197:O260" si="32">IFERROR(N197/M197,"")</f>
        <v>0</v>
      </c>
    </row>
    <row r="198" spans="1:15" x14ac:dyDescent="0.35">
      <c r="A198" s="39" t="s">
        <v>12931</v>
      </c>
      <c r="B198" s="35" t="s">
        <v>12932</v>
      </c>
      <c r="C198" s="35" t="s">
        <v>5914</v>
      </c>
      <c r="D198" s="35" t="s">
        <v>5906</v>
      </c>
      <c r="E198" s="189">
        <f t="shared" si="28"/>
        <v>0</v>
      </c>
      <c r="F198" s="190">
        <f t="shared" si="29"/>
        <v>0</v>
      </c>
      <c r="G198" s="190">
        <f t="shared" si="30"/>
        <v>61831.47</v>
      </c>
      <c r="H198" s="190">
        <f t="shared" si="31"/>
        <v>344955.2</v>
      </c>
      <c r="I198" s="190">
        <f t="shared" ref="I198:I261" si="33">IF(ISNA(VLOOKUP(A198&amp;"-"&amp;MID(PRC_Selector,5,3),FY24_PSU_Expenditures,2,FALSE)),0,VLOOKUP(A198&amp;"-"&amp;MID(PRC_Selector,5,3),FY24_PSU_Expenditures,2,FALSE))</f>
        <v>273341.76</v>
      </c>
      <c r="J198" s="190">
        <f t="shared" ref="J198:J261" si="34">IF(ISNA(VLOOKUP(A198&amp;"-"&amp;MID(PRC_Selector,5,3),FY25_PSU_Expenditures,2,FALSE)),0,VLOOKUP(A198&amp;"-"&amp;MID(PRC_Selector,5,3),FY25_PSU_Expenditures,2,FALSE))</f>
        <v>394852.86</v>
      </c>
      <c r="K198" s="190">
        <f t="shared" ref="K198:K261" si="35">IF(ISNA(VLOOKUP(A198&amp;"-"&amp;MID(PRC_Selector,5,3),Encumbrances_by_PSU,2,FALSE)),0,VLOOKUP(A198&amp;"-"&amp;MID(PRC_Selector,5,3),Encumbrances_by_PSU,2,FALSE))</f>
        <v>0</v>
      </c>
      <c r="L198" s="192">
        <f t="shared" si="21"/>
        <v>1074981.29</v>
      </c>
      <c r="M198" s="191">
        <f t="shared" ref="M198:M261" si="36">IF(ISNA(VLOOKUP(A198&amp;"-"&amp;MID(PRC_Selector,5,3),Covid_Allotment_PSU,2,FALSE)),0,VLOOKUP(A198&amp;"-"&amp;MID(PRC_Selector,5,3),Covid_Allotment_PSU,2,FALSE))</f>
        <v>1074981.29</v>
      </c>
      <c r="N198" s="192">
        <f t="shared" si="22"/>
        <v>0</v>
      </c>
      <c r="O198" s="151">
        <f t="shared" si="32"/>
        <v>0</v>
      </c>
    </row>
    <row r="199" spans="1:15" x14ac:dyDescent="0.35">
      <c r="A199" s="39" t="s">
        <v>6151</v>
      </c>
      <c r="B199" s="35" t="s">
        <v>6152</v>
      </c>
      <c r="C199" s="35" t="s">
        <v>5911</v>
      </c>
      <c r="D199" s="35" t="s">
        <v>5906</v>
      </c>
      <c r="E199" s="189">
        <f t="shared" si="28"/>
        <v>278746.87</v>
      </c>
      <c r="F199" s="190">
        <f t="shared" si="29"/>
        <v>2311651.65</v>
      </c>
      <c r="G199" s="190">
        <f t="shared" si="30"/>
        <v>6029444.7400000002</v>
      </c>
      <c r="H199" s="190">
        <f t="shared" si="31"/>
        <v>4473507.4800000004</v>
      </c>
      <c r="I199" s="190">
        <f t="shared" si="33"/>
        <v>7062792.25</v>
      </c>
      <c r="J199" s="190">
        <f t="shared" si="34"/>
        <v>5459007.5499999998</v>
      </c>
      <c r="K199" s="190">
        <f t="shared" si="35"/>
        <v>0</v>
      </c>
      <c r="L199" s="192">
        <f t="shared" ref="L199:L262" si="37">F199+E199+G199+H199+I199+K199+J199</f>
        <v>25615150.540000003</v>
      </c>
      <c r="M199" s="191">
        <f t="shared" si="36"/>
        <v>26504180.739999998</v>
      </c>
      <c r="N199" s="192">
        <f t="shared" ref="N199:N262" si="38">M199-L199</f>
        <v>889030.19999999553</v>
      </c>
      <c r="O199" s="151">
        <f t="shared" si="32"/>
        <v>3.3543017560934259E-2</v>
      </c>
    </row>
    <row r="200" spans="1:15" x14ac:dyDescent="0.35">
      <c r="A200" s="39" t="s">
        <v>12</v>
      </c>
      <c r="B200" s="35" t="s">
        <v>6153</v>
      </c>
      <c r="C200" s="35" t="s">
        <v>5911</v>
      </c>
      <c r="D200" s="35" t="s">
        <v>5906</v>
      </c>
      <c r="E200" s="189">
        <f t="shared" si="28"/>
        <v>167913.4</v>
      </c>
      <c r="F200" s="190">
        <f t="shared" si="29"/>
        <v>1245702.83</v>
      </c>
      <c r="G200" s="190">
        <f t="shared" si="30"/>
        <v>4845557.08</v>
      </c>
      <c r="H200" s="190">
        <f t="shared" si="31"/>
        <v>4181498.08</v>
      </c>
      <c r="I200" s="190">
        <f t="shared" si="33"/>
        <v>2052702.47</v>
      </c>
      <c r="J200" s="190">
        <f t="shared" si="34"/>
        <v>816679.1</v>
      </c>
      <c r="K200" s="190">
        <f t="shared" si="35"/>
        <v>0</v>
      </c>
      <c r="L200" s="192">
        <f t="shared" si="37"/>
        <v>13310052.960000001</v>
      </c>
      <c r="M200" s="191">
        <f t="shared" si="36"/>
        <v>13310077.24</v>
      </c>
      <c r="N200" s="192">
        <f t="shared" si="38"/>
        <v>24.279999999329448</v>
      </c>
      <c r="O200" s="151">
        <f t="shared" si="32"/>
        <v>1.8241817505282522E-6</v>
      </c>
    </row>
    <row r="201" spans="1:15" x14ac:dyDescent="0.35">
      <c r="A201" s="39" t="s">
        <v>6</v>
      </c>
      <c r="B201" s="35" t="s">
        <v>6154</v>
      </c>
      <c r="C201" s="35" t="s">
        <v>5911</v>
      </c>
      <c r="D201" s="35" t="s">
        <v>5906</v>
      </c>
      <c r="E201" s="189">
        <f t="shared" si="28"/>
        <v>75724.899999999994</v>
      </c>
      <c r="F201" s="190">
        <f t="shared" si="29"/>
        <v>1273643.7</v>
      </c>
      <c r="G201" s="190">
        <f t="shared" si="30"/>
        <v>1711345.93</v>
      </c>
      <c r="H201" s="190">
        <f t="shared" si="31"/>
        <v>3909704.72</v>
      </c>
      <c r="I201" s="190">
        <f t="shared" si="33"/>
        <v>2388975.0099999998</v>
      </c>
      <c r="J201" s="190">
        <f t="shared" si="34"/>
        <v>392190.71999999997</v>
      </c>
      <c r="K201" s="190">
        <f t="shared" si="35"/>
        <v>0</v>
      </c>
      <c r="L201" s="192">
        <f t="shared" si="37"/>
        <v>9751584.9800000004</v>
      </c>
      <c r="M201" s="191">
        <f t="shared" si="36"/>
        <v>9751489.3599999994</v>
      </c>
      <c r="N201" s="192">
        <f t="shared" si="38"/>
        <v>-95.620000001043081</v>
      </c>
      <c r="O201" s="151">
        <f t="shared" si="32"/>
        <v>-9.805681621647495E-6</v>
      </c>
    </row>
    <row r="202" spans="1:15" x14ac:dyDescent="0.35">
      <c r="A202" s="39" t="s">
        <v>6155</v>
      </c>
      <c r="B202" s="35" t="s">
        <v>6156</v>
      </c>
      <c r="C202" s="35" t="s">
        <v>5914</v>
      </c>
      <c r="D202" s="35" t="s">
        <v>5906</v>
      </c>
      <c r="E202" s="189">
        <f t="shared" si="28"/>
        <v>49633.67</v>
      </c>
      <c r="F202" s="190">
        <f t="shared" si="29"/>
        <v>270908.09000000003</v>
      </c>
      <c r="G202" s="190">
        <f t="shared" si="30"/>
        <v>850037.03</v>
      </c>
      <c r="H202" s="190">
        <f t="shared" si="31"/>
        <v>1036925.4399999999</v>
      </c>
      <c r="I202" s="190">
        <f t="shared" si="33"/>
        <v>869418.05</v>
      </c>
      <c r="J202" s="190">
        <f t="shared" si="34"/>
        <v>0</v>
      </c>
      <c r="K202" s="190">
        <f t="shared" si="35"/>
        <v>0</v>
      </c>
      <c r="L202" s="192">
        <f t="shared" si="37"/>
        <v>3076922.2800000003</v>
      </c>
      <c r="M202" s="191">
        <f t="shared" si="36"/>
        <v>3076922.28</v>
      </c>
      <c r="N202" s="192">
        <f t="shared" si="38"/>
        <v>0</v>
      </c>
      <c r="O202" s="151">
        <f t="shared" si="32"/>
        <v>0</v>
      </c>
    </row>
    <row r="203" spans="1:15" x14ac:dyDescent="0.35">
      <c r="A203" s="39" t="s">
        <v>6157</v>
      </c>
      <c r="B203" s="35" t="s">
        <v>6158</v>
      </c>
      <c r="C203" s="35" t="s">
        <v>5914</v>
      </c>
      <c r="D203" s="35" t="s">
        <v>5906</v>
      </c>
      <c r="E203" s="189">
        <f t="shared" si="28"/>
        <v>6960.65</v>
      </c>
      <c r="F203" s="190">
        <f t="shared" si="29"/>
        <v>73927.66</v>
      </c>
      <c r="G203" s="190">
        <f t="shared" si="30"/>
        <v>221704.28</v>
      </c>
      <c r="H203" s="190">
        <f t="shared" si="31"/>
        <v>131012.82</v>
      </c>
      <c r="I203" s="190">
        <f t="shared" si="33"/>
        <v>0</v>
      </c>
      <c r="J203" s="190">
        <f t="shared" si="34"/>
        <v>0</v>
      </c>
      <c r="K203" s="190">
        <f t="shared" si="35"/>
        <v>0</v>
      </c>
      <c r="L203" s="192">
        <f t="shared" si="37"/>
        <v>433605.41</v>
      </c>
      <c r="M203" s="191">
        <f t="shared" si="36"/>
        <v>433605.41</v>
      </c>
      <c r="N203" s="192">
        <f t="shared" si="38"/>
        <v>0</v>
      </c>
      <c r="O203" s="151">
        <f t="shared" si="32"/>
        <v>0</v>
      </c>
    </row>
    <row r="204" spans="1:15" x14ac:dyDescent="0.35">
      <c r="A204" s="39" t="s">
        <v>6159</v>
      </c>
      <c r="B204" s="35" t="s">
        <v>6160</v>
      </c>
      <c r="C204" s="35" t="s">
        <v>5911</v>
      </c>
      <c r="D204" s="35" t="s">
        <v>5906</v>
      </c>
      <c r="E204" s="189">
        <f t="shared" si="28"/>
        <v>1024845.01</v>
      </c>
      <c r="F204" s="190">
        <f t="shared" si="29"/>
        <v>8760675.6099999994</v>
      </c>
      <c r="G204" s="190">
        <f t="shared" si="30"/>
        <v>21864689.850000001</v>
      </c>
      <c r="H204" s="190">
        <f t="shared" si="31"/>
        <v>24649716.98</v>
      </c>
      <c r="I204" s="190">
        <f t="shared" si="33"/>
        <v>27399917.449999999</v>
      </c>
      <c r="J204" s="190">
        <f t="shared" si="34"/>
        <v>8451393.5600000005</v>
      </c>
      <c r="K204" s="190">
        <f t="shared" si="35"/>
        <v>0</v>
      </c>
      <c r="L204" s="192">
        <f t="shared" si="37"/>
        <v>92151238.460000008</v>
      </c>
      <c r="M204" s="191">
        <f t="shared" si="36"/>
        <v>93961618.090000004</v>
      </c>
      <c r="N204" s="192">
        <f t="shared" si="38"/>
        <v>1810379.6299999952</v>
      </c>
      <c r="O204" s="151">
        <f t="shared" si="32"/>
        <v>1.9267224924393544E-2</v>
      </c>
    </row>
    <row r="205" spans="1:15" x14ac:dyDescent="0.35">
      <c r="A205" s="39" t="s">
        <v>6161</v>
      </c>
      <c r="B205" s="35" t="s">
        <v>6162</v>
      </c>
      <c r="C205" s="35" t="s">
        <v>5914</v>
      </c>
      <c r="D205" s="35" t="s">
        <v>5906</v>
      </c>
      <c r="E205" s="189">
        <f t="shared" si="28"/>
        <v>10706</v>
      </c>
      <c r="F205" s="190">
        <f t="shared" si="29"/>
        <v>40028.17</v>
      </c>
      <c r="G205" s="190">
        <f t="shared" si="30"/>
        <v>94649.03</v>
      </c>
      <c r="H205" s="190">
        <f t="shared" si="31"/>
        <v>19213.84</v>
      </c>
      <c r="I205" s="190">
        <f t="shared" si="33"/>
        <v>69890.42</v>
      </c>
      <c r="J205" s="190">
        <f t="shared" si="34"/>
        <v>56223.19</v>
      </c>
      <c r="K205" s="190">
        <f t="shared" si="35"/>
        <v>0</v>
      </c>
      <c r="L205" s="192">
        <f t="shared" si="37"/>
        <v>290710.65000000002</v>
      </c>
      <c r="M205" s="191">
        <f t="shared" si="36"/>
        <v>290710.65000000002</v>
      </c>
      <c r="N205" s="192">
        <f t="shared" si="38"/>
        <v>0</v>
      </c>
      <c r="O205" s="151">
        <f t="shared" si="32"/>
        <v>0</v>
      </c>
    </row>
    <row r="206" spans="1:15" x14ac:dyDescent="0.35">
      <c r="A206" s="39" t="s">
        <v>6163</v>
      </c>
      <c r="B206" s="35" t="s">
        <v>6164</v>
      </c>
      <c r="C206" s="35" t="s">
        <v>5914</v>
      </c>
      <c r="D206" s="35" t="s">
        <v>5906</v>
      </c>
      <c r="E206" s="189">
        <f t="shared" si="28"/>
        <v>0</v>
      </c>
      <c r="F206" s="190">
        <f t="shared" si="29"/>
        <v>35887</v>
      </c>
      <c r="G206" s="190">
        <f t="shared" si="30"/>
        <v>173303.25</v>
      </c>
      <c r="H206" s="190">
        <f t="shared" si="31"/>
        <v>25667.87</v>
      </c>
      <c r="I206" s="190">
        <f t="shared" si="33"/>
        <v>1010</v>
      </c>
      <c r="J206" s="190">
        <f t="shared" si="34"/>
        <v>0</v>
      </c>
      <c r="K206" s="190">
        <f t="shared" si="35"/>
        <v>0</v>
      </c>
      <c r="L206" s="192">
        <f t="shared" si="37"/>
        <v>235868.12</v>
      </c>
      <c r="M206" s="191">
        <f t="shared" si="36"/>
        <v>235868.12</v>
      </c>
      <c r="N206" s="192">
        <f t="shared" si="38"/>
        <v>0</v>
      </c>
      <c r="O206" s="151">
        <f t="shared" si="32"/>
        <v>0</v>
      </c>
    </row>
    <row r="207" spans="1:15" x14ac:dyDescent="0.35">
      <c r="A207" s="39" t="s">
        <v>6165</v>
      </c>
      <c r="B207" s="35" t="s">
        <v>6166</v>
      </c>
      <c r="C207" s="35" t="s">
        <v>5911</v>
      </c>
      <c r="D207" s="35" t="s">
        <v>5906</v>
      </c>
      <c r="E207" s="189">
        <f t="shared" si="28"/>
        <v>252376</v>
      </c>
      <c r="F207" s="190">
        <f t="shared" si="29"/>
        <v>2185245.9</v>
      </c>
      <c r="G207" s="190">
        <f t="shared" si="30"/>
        <v>9110151.2599999998</v>
      </c>
      <c r="H207" s="190">
        <f t="shared" si="31"/>
        <v>5372363.2999999998</v>
      </c>
      <c r="I207" s="190">
        <f t="shared" si="33"/>
        <v>6984779.1699999999</v>
      </c>
      <c r="J207" s="190">
        <f t="shared" si="34"/>
        <v>3565969.56</v>
      </c>
      <c r="K207" s="190">
        <f t="shared" si="35"/>
        <v>0</v>
      </c>
      <c r="L207" s="192">
        <f t="shared" si="37"/>
        <v>27470885.190000001</v>
      </c>
      <c r="M207" s="191">
        <f t="shared" si="36"/>
        <v>27471872.100000001</v>
      </c>
      <c r="N207" s="192">
        <f t="shared" si="38"/>
        <v>986.91000000014901</v>
      </c>
      <c r="O207" s="151">
        <f t="shared" si="32"/>
        <v>3.5924380996231739E-5</v>
      </c>
    </row>
    <row r="208" spans="1:15" x14ac:dyDescent="0.35">
      <c r="A208" s="39" t="s">
        <v>6167</v>
      </c>
      <c r="B208" s="35" t="s">
        <v>58172</v>
      </c>
      <c r="C208" s="35" t="s">
        <v>5914</v>
      </c>
      <c r="D208" s="35" t="s">
        <v>5906</v>
      </c>
      <c r="E208" s="189">
        <f t="shared" si="28"/>
        <v>11125</v>
      </c>
      <c r="F208" s="190">
        <f t="shared" si="29"/>
        <v>95965.75</v>
      </c>
      <c r="G208" s="190">
        <f t="shared" si="30"/>
        <v>561350.36</v>
      </c>
      <c r="H208" s="190">
        <f t="shared" si="31"/>
        <v>28697.18</v>
      </c>
      <c r="I208" s="190">
        <f t="shared" si="33"/>
        <v>64539.199999999997</v>
      </c>
      <c r="J208" s="190">
        <f t="shared" si="34"/>
        <v>0</v>
      </c>
      <c r="K208" s="190">
        <f t="shared" si="35"/>
        <v>0</v>
      </c>
      <c r="L208" s="192">
        <f t="shared" si="37"/>
        <v>761677.49</v>
      </c>
      <c r="M208" s="191">
        <f t="shared" si="36"/>
        <v>761677.49</v>
      </c>
      <c r="N208" s="192">
        <f t="shared" si="38"/>
        <v>0</v>
      </c>
      <c r="O208" s="151">
        <f t="shared" si="32"/>
        <v>0</v>
      </c>
    </row>
    <row r="209" spans="1:15" x14ac:dyDescent="0.35">
      <c r="A209" s="39" t="s">
        <v>6168</v>
      </c>
      <c r="B209" s="35" t="s">
        <v>6169</v>
      </c>
      <c r="C209" s="35" t="s">
        <v>5911</v>
      </c>
      <c r="D209" s="35" t="s">
        <v>5906</v>
      </c>
      <c r="E209" s="189">
        <f t="shared" si="28"/>
        <v>1120645</v>
      </c>
      <c r="F209" s="190">
        <f t="shared" si="29"/>
        <v>4457281.59</v>
      </c>
      <c r="G209" s="190">
        <f t="shared" si="30"/>
        <v>14222158.060000001</v>
      </c>
      <c r="H209" s="190">
        <f t="shared" si="31"/>
        <v>9020125.8399999999</v>
      </c>
      <c r="I209" s="190">
        <f t="shared" si="33"/>
        <v>8399889.6699999999</v>
      </c>
      <c r="J209" s="190">
        <f t="shared" si="34"/>
        <v>7248060.1299999999</v>
      </c>
      <c r="K209" s="190">
        <f t="shared" si="35"/>
        <v>0</v>
      </c>
      <c r="L209" s="192">
        <f t="shared" si="37"/>
        <v>44468160.289999999</v>
      </c>
      <c r="M209" s="191">
        <f t="shared" si="36"/>
        <v>44468160.32</v>
      </c>
      <c r="N209" s="192">
        <f t="shared" si="38"/>
        <v>3.0000001192092896E-2</v>
      </c>
      <c r="O209" s="151">
        <f t="shared" si="32"/>
        <v>6.7464003404251684E-10</v>
      </c>
    </row>
    <row r="210" spans="1:15" x14ac:dyDescent="0.35">
      <c r="A210" s="39" t="s">
        <v>6170</v>
      </c>
      <c r="B210" s="35" t="s">
        <v>6171</v>
      </c>
      <c r="C210" s="35" t="s">
        <v>5914</v>
      </c>
      <c r="D210" s="35" t="s">
        <v>5906</v>
      </c>
      <c r="E210" s="189">
        <f t="shared" si="28"/>
        <v>6600</v>
      </c>
      <c r="F210" s="190">
        <f t="shared" si="29"/>
        <v>51790.25</v>
      </c>
      <c r="G210" s="190">
        <f t="shared" si="30"/>
        <v>110624.56</v>
      </c>
      <c r="H210" s="190">
        <f t="shared" si="31"/>
        <v>37626.339999999997</v>
      </c>
      <c r="I210" s="190">
        <f t="shared" si="33"/>
        <v>42469.77</v>
      </c>
      <c r="J210" s="190">
        <f t="shared" si="34"/>
        <v>1029.8900000000001</v>
      </c>
      <c r="K210" s="190">
        <f t="shared" si="35"/>
        <v>0</v>
      </c>
      <c r="L210" s="192">
        <f t="shared" si="37"/>
        <v>250140.81</v>
      </c>
      <c r="M210" s="191">
        <f t="shared" si="36"/>
        <v>250140.81</v>
      </c>
      <c r="N210" s="192">
        <f t="shared" si="38"/>
        <v>0</v>
      </c>
      <c r="O210" s="151">
        <f t="shared" si="32"/>
        <v>0</v>
      </c>
    </row>
    <row r="211" spans="1:15" x14ac:dyDescent="0.35">
      <c r="A211" s="39" t="s">
        <v>6172</v>
      </c>
      <c r="B211" s="35" t="s">
        <v>12289</v>
      </c>
      <c r="C211" s="35" t="s">
        <v>5914</v>
      </c>
      <c r="D211" s="35" t="s">
        <v>5906</v>
      </c>
      <c r="E211" s="189">
        <f t="shared" si="28"/>
        <v>10792</v>
      </c>
      <c r="F211" s="190">
        <f t="shared" si="29"/>
        <v>75834</v>
      </c>
      <c r="G211" s="190">
        <f t="shared" si="30"/>
        <v>301967.25</v>
      </c>
      <c r="H211" s="190">
        <f t="shared" si="31"/>
        <v>74236.02</v>
      </c>
      <c r="I211" s="190">
        <f t="shared" si="33"/>
        <v>0</v>
      </c>
      <c r="J211" s="190">
        <f t="shared" si="34"/>
        <v>0</v>
      </c>
      <c r="K211" s="190">
        <f t="shared" si="35"/>
        <v>0</v>
      </c>
      <c r="L211" s="192">
        <f t="shared" si="37"/>
        <v>462829.27</v>
      </c>
      <c r="M211" s="191">
        <f t="shared" si="36"/>
        <v>462829.27</v>
      </c>
      <c r="N211" s="192">
        <f t="shared" si="38"/>
        <v>0</v>
      </c>
      <c r="O211" s="151">
        <f t="shared" si="32"/>
        <v>0</v>
      </c>
    </row>
    <row r="212" spans="1:15" x14ac:dyDescent="0.35">
      <c r="A212" s="39" t="s">
        <v>6173</v>
      </c>
      <c r="B212" s="35" t="s">
        <v>6174</v>
      </c>
      <c r="C212" s="35" t="s">
        <v>5911</v>
      </c>
      <c r="D212" s="35" t="s">
        <v>5906</v>
      </c>
      <c r="E212" s="189">
        <f t="shared" si="28"/>
        <v>0</v>
      </c>
      <c r="F212" s="190">
        <f t="shared" si="29"/>
        <v>2712480.62</v>
      </c>
      <c r="G212" s="190">
        <f t="shared" si="30"/>
        <v>2724791.88</v>
      </c>
      <c r="H212" s="190">
        <f t="shared" si="31"/>
        <v>5342610.74</v>
      </c>
      <c r="I212" s="190">
        <f t="shared" si="33"/>
        <v>4610456.5</v>
      </c>
      <c r="J212" s="190">
        <f t="shared" si="34"/>
        <v>1352699.67</v>
      </c>
      <c r="K212" s="190">
        <f t="shared" si="35"/>
        <v>0</v>
      </c>
      <c r="L212" s="192">
        <f t="shared" si="37"/>
        <v>16743039.41</v>
      </c>
      <c r="M212" s="191">
        <f t="shared" si="36"/>
        <v>16775209.109999999</v>
      </c>
      <c r="N212" s="192">
        <f t="shared" si="38"/>
        <v>32169.699999999255</v>
      </c>
      <c r="O212" s="151">
        <f t="shared" si="32"/>
        <v>1.9176929353937129E-3</v>
      </c>
    </row>
    <row r="213" spans="1:15" x14ac:dyDescent="0.35">
      <c r="A213" s="39" t="s">
        <v>6175</v>
      </c>
      <c r="B213" s="35" t="s">
        <v>6176</v>
      </c>
      <c r="C213" s="35" t="s">
        <v>5911</v>
      </c>
      <c r="D213" s="35" t="s">
        <v>5906</v>
      </c>
      <c r="E213" s="189">
        <f t="shared" si="28"/>
        <v>1105612.6599999999</v>
      </c>
      <c r="F213" s="190">
        <f t="shared" si="29"/>
        <v>5333221.3600000003</v>
      </c>
      <c r="G213" s="190">
        <f t="shared" si="30"/>
        <v>14646642.689999999</v>
      </c>
      <c r="H213" s="190">
        <f t="shared" si="31"/>
        <v>12452997.640000001</v>
      </c>
      <c r="I213" s="190">
        <f t="shared" si="33"/>
        <v>4640556.2</v>
      </c>
      <c r="J213" s="190">
        <f t="shared" si="34"/>
        <v>1736228.69</v>
      </c>
      <c r="K213" s="190">
        <f t="shared" si="35"/>
        <v>0</v>
      </c>
      <c r="L213" s="192">
        <f t="shared" si="37"/>
        <v>39915259.240000002</v>
      </c>
      <c r="M213" s="191">
        <f t="shared" si="36"/>
        <v>39963226.659999996</v>
      </c>
      <c r="N213" s="192">
        <f t="shared" si="38"/>
        <v>47967.419999994338</v>
      </c>
      <c r="O213" s="151">
        <f t="shared" si="32"/>
        <v>1.2002889658558503E-3</v>
      </c>
    </row>
    <row r="214" spans="1:15" x14ac:dyDescent="0.35">
      <c r="A214" s="39" t="s">
        <v>6177</v>
      </c>
      <c r="B214" s="35" t="s">
        <v>6178</v>
      </c>
      <c r="C214" s="35" t="s">
        <v>5911</v>
      </c>
      <c r="D214" s="35" t="s">
        <v>5906</v>
      </c>
      <c r="E214" s="189">
        <f t="shared" si="28"/>
        <v>75332.240000000005</v>
      </c>
      <c r="F214" s="190">
        <f t="shared" si="29"/>
        <v>436639.95</v>
      </c>
      <c r="G214" s="190">
        <f t="shared" si="30"/>
        <v>1224714.03</v>
      </c>
      <c r="H214" s="190">
        <f t="shared" si="31"/>
        <v>628725.1</v>
      </c>
      <c r="I214" s="190">
        <f t="shared" si="33"/>
        <v>950014.41</v>
      </c>
      <c r="J214" s="190">
        <f t="shared" si="34"/>
        <v>133407.03</v>
      </c>
      <c r="K214" s="190">
        <f t="shared" si="35"/>
        <v>0</v>
      </c>
      <c r="L214" s="192">
        <f t="shared" si="37"/>
        <v>3448832.76</v>
      </c>
      <c r="M214" s="191">
        <f t="shared" si="36"/>
        <v>3448832.76</v>
      </c>
      <c r="N214" s="192">
        <f t="shared" si="38"/>
        <v>0</v>
      </c>
      <c r="O214" s="151">
        <f t="shared" si="32"/>
        <v>0</v>
      </c>
    </row>
    <row r="215" spans="1:15" x14ac:dyDescent="0.35">
      <c r="A215" s="39" t="s">
        <v>6179</v>
      </c>
      <c r="B215" s="35" t="s">
        <v>6180</v>
      </c>
      <c r="C215" s="35" t="s">
        <v>5911</v>
      </c>
      <c r="D215" s="35" t="s">
        <v>5906</v>
      </c>
      <c r="E215" s="189">
        <f t="shared" si="28"/>
        <v>1289104.3899999999</v>
      </c>
      <c r="F215" s="190">
        <f t="shared" si="29"/>
        <v>5928579.5499999998</v>
      </c>
      <c r="G215" s="190">
        <f t="shared" si="30"/>
        <v>30198008.850000001</v>
      </c>
      <c r="H215" s="190">
        <f t="shared" si="31"/>
        <v>16003516.15</v>
      </c>
      <c r="I215" s="190">
        <f t="shared" si="33"/>
        <v>11112939.82</v>
      </c>
      <c r="J215" s="190">
        <f t="shared" si="34"/>
        <v>1618398.65</v>
      </c>
      <c r="K215" s="190">
        <f t="shared" si="35"/>
        <v>0</v>
      </c>
      <c r="L215" s="192">
        <f t="shared" si="37"/>
        <v>66150547.409999996</v>
      </c>
      <c r="M215" s="191">
        <f t="shared" si="36"/>
        <v>68599618.5</v>
      </c>
      <c r="N215" s="192">
        <f t="shared" si="38"/>
        <v>2449071.0900000036</v>
      </c>
      <c r="O215" s="151">
        <f t="shared" si="32"/>
        <v>3.570094329314679E-2</v>
      </c>
    </row>
    <row r="216" spans="1:15" x14ac:dyDescent="0.35">
      <c r="A216" s="39" t="s">
        <v>6181</v>
      </c>
      <c r="B216" s="35" t="s">
        <v>6182</v>
      </c>
      <c r="C216" s="35" t="s">
        <v>5911</v>
      </c>
      <c r="D216" s="35" t="s">
        <v>5906</v>
      </c>
      <c r="E216" s="189">
        <f t="shared" si="28"/>
        <v>398097.57</v>
      </c>
      <c r="F216" s="190">
        <f t="shared" si="29"/>
        <v>1326925.6399999999</v>
      </c>
      <c r="G216" s="190">
        <f t="shared" si="30"/>
        <v>6932342.4100000001</v>
      </c>
      <c r="H216" s="190">
        <f t="shared" si="31"/>
        <v>2202668.21</v>
      </c>
      <c r="I216" s="190">
        <f t="shared" si="33"/>
        <v>1230350.43</v>
      </c>
      <c r="J216" s="190">
        <f t="shared" si="34"/>
        <v>10946.31</v>
      </c>
      <c r="K216" s="190">
        <f t="shared" si="35"/>
        <v>0</v>
      </c>
      <c r="L216" s="192">
        <f t="shared" si="37"/>
        <v>12101330.570000002</v>
      </c>
      <c r="M216" s="191">
        <f t="shared" si="36"/>
        <v>12101330.57</v>
      </c>
      <c r="N216" s="192">
        <f t="shared" si="38"/>
        <v>0</v>
      </c>
      <c r="O216" s="151">
        <f t="shared" si="32"/>
        <v>0</v>
      </c>
    </row>
    <row r="217" spans="1:15" x14ac:dyDescent="0.35">
      <c r="A217" s="39" t="s">
        <v>6183</v>
      </c>
      <c r="B217" s="35" t="s">
        <v>6184</v>
      </c>
      <c r="C217" s="35" t="s">
        <v>5914</v>
      </c>
      <c r="D217" s="35" t="s">
        <v>5906</v>
      </c>
      <c r="E217" s="189">
        <f t="shared" si="28"/>
        <v>23376.03</v>
      </c>
      <c r="F217" s="190">
        <f t="shared" si="29"/>
        <v>122819.08</v>
      </c>
      <c r="G217" s="190">
        <f t="shared" si="30"/>
        <v>402892.87</v>
      </c>
      <c r="H217" s="190">
        <f t="shared" si="31"/>
        <v>215037.68</v>
      </c>
      <c r="I217" s="190">
        <f t="shared" si="33"/>
        <v>88288.13</v>
      </c>
      <c r="J217" s="190">
        <f t="shared" si="34"/>
        <v>70114.38</v>
      </c>
      <c r="K217" s="190">
        <f t="shared" si="35"/>
        <v>0</v>
      </c>
      <c r="L217" s="192">
        <f t="shared" si="37"/>
        <v>922528.16999999993</v>
      </c>
      <c r="M217" s="191">
        <f t="shared" si="36"/>
        <v>922528.17</v>
      </c>
      <c r="N217" s="192">
        <f t="shared" si="38"/>
        <v>0</v>
      </c>
      <c r="O217" s="151">
        <f t="shared" si="32"/>
        <v>0</v>
      </c>
    </row>
    <row r="218" spans="1:15" x14ac:dyDescent="0.35">
      <c r="A218" s="39" t="s">
        <v>6185</v>
      </c>
      <c r="B218" s="35" t="s">
        <v>6186</v>
      </c>
      <c r="C218" s="35" t="s">
        <v>5914</v>
      </c>
      <c r="D218" s="35" t="s">
        <v>5906</v>
      </c>
      <c r="E218" s="189">
        <f t="shared" si="28"/>
        <v>14408.85</v>
      </c>
      <c r="F218" s="190">
        <f t="shared" si="29"/>
        <v>69438.880000000005</v>
      </c>
      <c r="G218" s="190">
        <f t="shared" si="30"/>
        <v>426960.64000000001</v>
      </c>
      <c r="H218" s="190">
        <f t="shared" si="31"/>
        <v>125473.69</v>
      </c>
      <c r="I218" s="190">
        <f t="shared" si="33"/>
        <v>22714.240000000002</v>
      </c>
      <c r="J218" s="190">
        <f t="shared" si="34"/>
        <v>0</v>
      </c>
      <c r="K218" s="190">
        <f t="shared" si="35"/>
        <v>0</v>
      </c>
      <c r="L218" s="192">
        <f t="shared" si="37"/>
        <v>658996.30000000005</v>
      </c>
      <c r="M218" s="191">
        <f t="shared" si="36"/>
        <v>658996.30000000005</v>
      </c>
      <c r="N218" s="192">
        <f t="shared" si="38"/>
        <v>0</v>
      </c>
      <c r="O218" s="151">
        <f t="shared" si="32"/>
        <v>0</v>
      </c>
    </row>
    <row r="219" spans="1:15" x14ac:dyDescent="0.35">
      <c r="A219" s="39" t="s">
        <v>6187</v>
      </c>
      <c r="B219" s="35" t="s">
        <v>6188</v>
      </c>
      <c r="C219" s="35" t="s">
        <v>5914</v>
      </c>
      <c r="D219" s="35" t="s">
        <v>5906</v>
      </c>
      <c r="E219" s="189">
        <f t="shared" si="28"/>
        <v>64386</v>
      </c>
      <c r="F219" s="190">
        <f t="shared" si="29"/>
        <v>257983.17</v>
      </c>
      <c r="G219" s="190">
        <f t="shared" si="30"/>
        <v>1079782.22</v>
      </c>
      <c r="H219" s="190">
        <f t="shared" si="31"/>
        <v>518082.71</v>
      </c>
      <c r="I219" s="190">
        <f t="shared" si="33"/>
        <v>133113.64000000001</v>
      </c>
      <c r="J219" s="190">
        <f t="shared" si="34"/>
        <v>68386.259999999995</v>
      </c>
      <c r="K219" s="190">
        <f t="shared" si="35"/>
        <v>0</v>
      </c>
      <c r="L219" s="192">
        <f t="shared" si="37"/>
        <v>2121734</v>
      </c>
      <c r="M219" s="191">
        <f t="shared" si="36"/>
        <v>2121734</v>
      </c>
      <c r="N219" s="192">
        <f t="shared" si="38"/>
        <v>0</v>
      </c>
      <c r="O219" s="151">
        <f t="shared" si="32"/>
        <v>0</v>
      </c>
    </row>
    <row r="220" spans="1:15" x14ac:dyDescent="0.35">
      <c r="A220" s="39" t="s">
        <v>6189</v>
      </c>
      <c r="B220" s="35" t="s">
        <v>6190</v>
      </c>
      <c r="C220" s="35" t="s">
        <v>5914</v>
      </c>
      <c r="D220" s="35" t="s">
        <v>5906</v>
      </c>
      <c r="E220" s="189">
        <f t="shared" si="28"/>
        <v>0</v>
      </c>
      <c r="F220" s="190">
        <f t="shared" si="29"/>
        <v>262752.62</v>
      </c>
      <c r="G220" s="190">
        <f t="shared" si="30"/>
        <v>497097.48</v>
      </c>
      <c r="H220" s="190">
        <f t="shared" si="31"/>
        <v>149688.18</v>
      </c>
      <c r="I220" s="190">
        <f t="shared" si="33"/>
        <v>581347.21</v>
      </c>
      <c r="J220" s="190">
        <f t="shared" si="34"/>
        <v>46720.08</v>
      </c>
      <c r="K220" s="190">
        <f t="shared" si="35"/>
        <v>0</v>
      </c>
      <c r="L220" s="192">
        <f t="shared" si="37"/>
        <v>1537605.57</v>
      </c>
      <c r="M220" s="191">
        <f t="shared" si="36"/>
        <v>1537605.57</v>
      </c>
      <c r="N220" s="192">
        <f t="shared" si="38"/>
        <v>0</v>
      </c>
      <c r="O220" s="151">
        <f t="shared" si="32"/>
        <v>0</v>
      </c>
    </row>
    <row r="221" spans="1:15" x14ac:dyDescent="0.35">
      <c r="A221" s="39" t="s">
        <v>6191</v>
      </c>
      <c r="B221" s="35" t="s">
        <v>62506</v>
      </c>
      <c r="C221" s="35" t="s">
        <v>5914</v>
      </c>
      <c r="D221" s="35" t="s">
        <v>5906</v>
      </c>
      <c r="E221" s="189">
        <f t="shared" si="28"/>
        <v>0</v>
      </c>
      <c r="F221" s="190">
        <f t="shared" si="29"/>
        <v>110598.94</v>
      </c>
      <c r="G221" s="190">
        <f t="shared" si="30"/>
        <v>413216.29</v>
      </c>
      <c r="H221" s="190">
        <f t="shared" si="31"/>
        <v>139775.59</v>
      </c>
      <c r="I221" s="190">
        <f t="shared" si="33"/>
        <v>350123.5</v>
      </c>
      <c r="J221" s="190">
        <f t="shared" si="34"/>
        <v>59103.47</v>
      </c>
      <c r="K221" s="190">
        <f t="shared" si="35"/>
        <v>0</v>
      </c>
      <c r="L221" s="192">
        <f t="shared" si="37"/>
        <v>1072817.79</v>
      </c>
      <c r="M221" s="191">
        <f t="shared" si="36"/>
        <v>1072817.79</v>
      </c>
      <c r="N221" s="192">
        <f t="shared" si="38"/>
        <v>0</v>
      </c>
      <c r="O221" s="151">
        <f t="shared" si="32"/>
        <v>0</v>
      </c>
    </row>
    <row r="222" spans="1:15" x14ac:dyDescent="0.35">
      <c r="A222" s="39" t="s">
        <v>6192</v>
      </c>
      <c r="B222" s="35" t="s">
        <v>6193</v>
      </c>
      <c r="C222" s="35" t="s">
        <v>5911</v>
      </c>
      <c r="D222" s="35" t="s">
        <v>5906</v>
      </c>
      <c r="E222" s="189">
        <f t="shared" si="28"/>
        <v>256836.24</v>
      </c>
      <c r="F222" s="190">
        <f t="shared" si="29"/>
        <v>1798793.91</v>
      </c>
      <c r="G222" s="190">
        <f t="shared" si="30"/>
        <v>7378331.2000000002</v>
      </c>
      <c r="H222" s="190">
        <f t="shared" si="31"/>
        <v>3235723.39</v>
      </c>
      <c r="I222" s="190">
        <f t="shared" si="33"/>
        <v>2334564.94</v>
      </c>
      <c r="J222" s="190">
        <f t="shared" si="34"/>
        <v>109570.44</v>
      </c>
      <c r="K222" s="190">
        <f t="shared" si="35"/>
        <v>0</v>
      </c>
      <c r="L222" s="192">
        <f t="shared" si="37"/>
        <v>15113820.119999999</v>
      </c>
      <c r="M222" s="191">
        <f t="shared" si="36"/>
        <v>15113235.130000001</v>
      </c>
      <c r="N222" s="192">
        <f t="shared" si="38"/>
        <v>-584.98999999836087</v>
      </c>
      <c r="O222" s="151">
        <f t="shared" si="32"/>
        <v>-3.8707132851863524E-5</v>
      </c>
    </row>
    <row r="223" spans="1:15" x14ac:dyDescent="0.35">
      <c r="A223" s="39" t="s">
        <v>6194</v>
      </c>
      <c r="B223" s="35" t="s">
        <v>6195</v>
      </c>
      <c r="C223" s="35" t="s">
        <v>5914</v>
      </c>
      <c r="D223" s="35" t="s">
        <v>5906</v>
      </c>
      <c r="E223" s="189">
        <f t="shared" si="28"/>
        <v>6167</v>
      </c>
      <c r="F223" s="190">
        <f t="shared" si="29"/>
        <v>47285</v>
      </c>
      <c r="G223" s="190">
        <f t="shared" si="30"/>
        <v>238541.2</v>
      </c>
      <c r="H223" s="190">
        <f t="shared" si="31"/>
        <v>19782.8</v>
      </c>
      <c r="I223" s="190">
        <f t="shared" si="33"/>
        <v>314</v>
      </c>
      <c r="J223" s="190">
        <f t="shared" si="34"/>
        <v>0</v>
      </c>
      <c r="K223" s="190">
        <f t="shared" si="35"/>
        <v>0</v>
      </c>
      <c r="L223" s="192">
        <f t="shared" si="37"/>
        <v>312090</v>
      </c>
      <c r="M223" s="191">
        <f t="shared" si="36"/>
        <v>312090</v>
      </c>
      <c r="N223" s="192">
        <f t="shared" si="38"/>
        <v>0</v>
      </c>
      <c r="O223" s="151">
        <f t="shared" si="32"/>
        <v>0</v>
      </c>
    </row>
    <row r="224" spans="1:15" x14ac:dyDescent="0.35">
      <c r="A224" s="39" t="s">
        <v>6196</v>
      </c>
      <c r="B224" s="35" t="s">
        <v>6197</v>
      </c>
      <c r="C224" s="35" t="s">
        <v>6097</v>
      </c>
      <c r="D224" s="35" t="s">
        <v>5906</v>
      </c>
      <c r="E224" s="189">
        <f t="shared" si="28"/>
        <v>0</v>
      </c>
      <c r="F224" s="190">
        <f t="shared" si="29"/>
        <v>5924.8</v>
      </c>
      <c r="G224" s="190">
        <f t="shared" si="30"/>
        <v>14861.42</v>
      </c>
      <c r="H224" s="190">
        <f t="shared" si="31"/>
        <v>26259.08</v>
      </c>
      <c r="I224" s="190">
        <f t="shared" si="33"/>
        <v>3871.57</v>
      </c>
      <c r="J224" s="190">
        <f t="shared" si="34"/>
        <v>2208.2800000000002</v>
      </c>
      <c r="K224" s="190">
        <f t="shared" si="35"/>
        <v>0</v>
      </c>
      <c r="L224" s="192">
        <f t="shared" si="37"/>
        <v>53125.15</v>
      </c>
      <c r="M224" s="191">
        <f t="shared" si="36"/>
        <v>53125.15</v>
      </c>
      <c r="N224" s="192">
        <f t="shared" si="38"/>
        <v>0</v>
      </c>
      <c r="O224" s="151">
        <f t="shared" si="32"/>
        <v>0</v>
      </c>
    </row>
    <row r="225" spans="1:15" x14ac:dyDescent="0.35">
      <c r="A225" s="39" t="s">
        <v>6198</v>
      </c>
      <c r="B225" s="35" t="s">
        <v>6199</v>
      </c>
      <c r="C225" s="35" t="s">
        <v>5911</v>
      </c>
      <c r="D225" s="35" t="s">
        <v>5906</v>
      </c>
      <c r="E225" s="189">
        <f t="shared" si="28"/>
        <v>2023758.25</v>
      </c>
      <c r="F225" s="190">
        <f t="shared" si="29"/>
        <v>16356497.26</v>
      </c>
      <c r="G225" s="190">
        <f t="shared" si="30"/>
        <v>38201438.210000001</v>
      </c>
      <c r="H225" s="190">
        <f t="shared" si="31"/>
        <v>12799030.460000001</v>
      </c>
      <c r="I225" s="190">
        <f t="shared" si="33"/>
        <v>41191016.350000001</v>
      </c>
      <c r="J225" s="190">
        <f t="shared" si="34"/>
        <v>21197270.390000001</v>
      </c>
      <c r="K225" s="190">
        <f t="shared" si="35"/>
        <v>0</v>
      </c>
      <c r="L225" s="192">
        <f t="shared" si="37"/>
        <v>131769010.92</v>
      </c>
      <c r="M225" s="191">
        <f t="shared" si="36"/>
        <v>134842232.46000001</v>
      </c>
      <c r="N225" s="192">
        <f t="shared" si="38"/>
        <v>3073221.5400000066</v>
      </c>
      <c r="O225" s="151">
        <f t="shared" si="32"/>
        <v>2.2791238945941181E-2</v>
      </c>
    </row>
    <row r="226" spans="1:15" x14ac:dyDescent="0.35">
      <c r="A226" s="39" t="s">
        <v>6200</v>
      </c>
      <c r="B226" s="35" t="s">
        <v>6201</v>
      </c>
      <c r="C226" s="35" t="s">
        <v>5914</v>
      </c>
      <c r="D226" s="35" t="s">
        <v>5906</v>
      </c>
      <c r="E226" s="189">
        <f t="shared" si="28"/>
        <v>37152</v>
      </c>
      <c r="F226" s="190">
        <f t="shared" si="29"/>
        <v>229028.06</v>
      </c>
      <c r="G226" s="190">
        <f t="shared" si="30"/>
        <v>448270.52</v>
      </c>
      <c r="H226" s="190">
        <f t="shared" si="31"/>
        <v>226756.01</v>
      </c>
      <c r="I226" s="190">
        <f t="shared" si="33"/>
        <v>472445.66</v>
      </c>
      <c r="J226" s="190">
        <f t="shared" si="34"/>
        <v>0</v>
      </c>
      <c r="K226" s="190">
        <f t="shared" si="35"/>
        <v>0</v>
      </c>
      <c r="L226" s="192">
        <f t="shared" si="37"/>
        <v>1413652.25</v>
      </c>
      <c r="M226" s="191">
        <f t="shared" si="36"/>
        <v>1413652.25</v>
      </c>
      <c r="N226" s="192">
        <f t="shared" si="38"/>
        <v>0</v>
      </c>
      <c r="O226" s="151">
        <f t="shared" si="32"/>
        <v>0</v>
      </c>
    </row>
    <row r="227" spans="1:15" x14ac:dyDescent="0.35">
      <c r="A227" s="39" t="s">
        <v>6202</v>
      </c>
      <c r="B227" s="35" t="s">
        <v>6203</v>
      </c>
      <c r="C227" s="35" t="s">
        <v>5914</v>
      </c>
      <c r="D227" s="35" t="s">
        <v>5906</v>
      </c>
      <c r="E227" s="189">
        <f t="shared" si="28"/>
        <v>28051</v>
      </c>
      <c r="F227" s="190">
        <f t="shared" si="29"/>
        <v>153137.34</v>
      </c>
      <c r="G227" s="190">
        <f t="shared" si="30"/>
        <v>294680.08</v>
      </c>
      <c r="H227" s="190">
        <f t="shared" si="31"/>
        <v>98718.87</v>
      </c>
      <c r="I227" s="190">
        <f t="shared" si="33"/>
        <v>77144.990000000005</v>
      </c>
      <c r="J227" s="190">
        <f t="shared" si="34"/>
        <v>131908.91</v>
      </c>
      <c r="K227" s="190">
        <f t="shared" si="35"/>
        <v>0</v>
      </c>
      <c r="L227" s="192">
        <f t="shared" si="37"/>
        <v>783641.19000000006</v>
      </c>
      <c r="M227" s="191">
        <f t="shared" si="36"/>
        <v>783641.19</v>
      </c>
      <c r="N227" s="192">
        <f t="shared" si="38"/>
        <v>0</v>
      </c>
      <c r="O227" s="151">
        <f t="shared" si="32"/>
        <v>0</v>
      </c>
    </row>
    <row r="228" spans="1:15" x14ac:dyDescent="0.35">
      <c r="A228" s="39" t="s">
        <v>6204</v>
      </c>
      <c r="B228" s="35" t="s">
        <v>6205</v>
      </c>
      <c r="C228" s="35" t="s">
        <v>5911</v>
      </c>
      <c r="D228" s="35" t="s">
        <v>5906</v>
      </c>
      <c r="E228" s="189">
        <f t="shared" si="28"/>
        <v>103162.38</v>
      </c>
      <c r="F228" s="190">
        <f t="shared" si="29"/>
        <v>972579.27</v>
      </c>
      <c r="G228" s="190">
        <f t="shared" si="30"/>
        <v>2290243.59</v>
      </c>
      <c r="H228" s="190">
        <f t="shared" si="31"/>
        <v>1636311.56</v>
      </c>
      <c r="I228" s="190">
        <f t="shared" si="33"/>
        <v>1112502.31</v>
      </c>
      <c r="J228" s="190">
        <f t="shared" si="34"/>
        <v>516948.11</v>
      </c>
      <c r="K228" s="190">
        <f t="shared" si="35"/>
        <v>0</v>
      </c>
      <c r="L228" s="192">
        <f t="shared" si="37"/>
        <v>6631747.2199999997</v>
      </c>
      <c r="M228" s="191">
        <f t="shared" si="36"/>
        <v>6616164.6600000001</v>
      </c>
      <c r="N228" s="192">
        <f t="shared" si="38"/>
        <v>-15582.55999999959</v>
      </c>
      <c r="O228" s="151">
        <f t="shared" si="32"/>
        <v>-2.3552255424065566E-3</v>
      </c>
    </row>
    <row r="229" spans="1:15" x14ac:dyDescent="0.35">
      <c r="A229" s="39" t="s">
        <v>6206</v>
      </c>
      <c r="B229" s="35" t="s">
        <v>6207</v>
      </c>
      <c r="C229" s="35" t="s">
        <v>5911</v>
      </c>
      <c r="D229" s="35" t="s">
        <v>5906</v>
      </c>
      <c r="E229" s="189">
        <f t="shared" si="28"/>
        <v>548600.03</v>
      </c>
      <c r="F229" s="190">
        <f t="shared" si="29"/>
        <v>4228277.03</v>
      </c>
      <c r="G229" s="190">
        <f t="shared" si="30"/>
        <v>14799779.92</v>
      </c>
      <c r="H229" s="190">
        <f t="shared" si="31"/>
        <v>12914950.939999999</v>
      </c>
      <c r="I229" s="190">
        <f t="shared" si="33"/>
        <v>4627290.25</v>
      </c>
      <c r="J229" s="190">
        <f t="shared" si="34"/>
        <v>0</v>
      </c>
      <c r="K229" s="190">
        <f t="shared" si="35"/>
        <v>0</v>
      </c>
      <c r="L229" s="192">
        <f t="shared" si="37"/>
        <v>37118898.170000002</v>
      </c>
      <c r="M229" s="191">
        <f t="shared" si="36"/>
        <v>37118709.479999997</v>
      </c>
      <c r="N229" s="192">
        <f t="shared" si="38"/>
        <v>-188.69000000506639</v>
      </c>
      <c r="O229" s="151">
        <f t="shared" si="32"/>
        <v>-5.0834202656408309E-6</v>
      </c>
    </row>
    <row r="230" spans="1:15" x14ac:dyDescent="0.35">
      <c r="A230" s="39" t="s">
        <v>6208</v>
      </c>
      <c r="B230" s="35" t="s">
        <v>12290</v>
      </c>
      <c r="C230" s="35" t="s">
        <v>5914</v>
      </c>
      <c r="D230" s="35" t="s">
        <v>5906</v>
      </c>
      <c r="E230" s="189">
        <f t="shared" si="28"/>
        <v>16783</v>
      </c>
      <c r="F230" s="190">
        <f t="shared" si="29"/>
        <v>75915.600000000006</v>
      </c>
      <c r="G230" s="190">
        <f t="shared" si="30"/>
        <v>331379.34000000003</v>
      </c>
      <c r="H230" s="190">
        <f t="shared" si="31"/>
        <v>51981.78</v>
      </c>
      <c r="I230" s="190">
        <f t="shared" si="33"/>
        <v>9870.92</v>
      </c>
      <c r="J230" s="190">
        <f t="shared" si="34"/>
        <v>0</v>
      </c>
      <c r="K230" s="190">
        <f t="shared" si="35"/>
        <v>0</v>
      </c>
      <c r="L230" s="192">
        <f t="shared" si="37"/>
        <v>485930.64000000007</v>
      </c>
      <c r="M230" s="191">
        <f t="shared" si="36"/>
        <v>485930.64</v>
      </c>
      <c r="N230" s="192">
        <f t="shared" si="38"/>
        <v>0</v>
      </c>
      <c r="O230" s="151">
        <f t="shared" si="32"/>
        <v>0</v>
      </c>
    </row>
    <row r="231" spans="1:15" x14ac:dyDescent="0.35">
      <c r="A231" s="39" t="s">
        <v>6209</v>
      </c>
      <c r="B231" s="35" t="s">
        <v>6210</v>
      </c>
      <c r="C231" s="35" t="s">
        <v>5914</v>
      </c>
      <c r="D231" s="35" t="s">
        <v>5906</v>
      </c>
      <c r="E231" s="189">
        <f t="shared" si="28"/>
        <v>0</v>
      </c>
      <c r="F231" s="190">
        <f t="shared" si="29"/>
        <v>43982.35</v>
      </c>
      <c r="G231" s="190">
        <f t="shared" si="30"/>
        <v>565432.44999999995</v>
      </c>
      <c r="H231" s="190">
        <f t="shared" si="31"/>
        <v>692829.56</v>
      </c>
      <c r="I231" s="190">
        <f t="shared" si="33"/>
        <v>7987</v>
      </c>
      <c r="J231" s="190">
        <f t="shared" si="34"/>
        <v>160</v>
      </c>
      <c r="K231" s="190">
        <f t="shared" si="35"/>
        <v>0</v>
      </c>
      <c r="L231" s="192">
        <f t="shared" si="37"/>
        <v>1310391.3599999999</v>
      </c>
      <c r="M231" s="191">
        <f t="shared" si="36"/>
        <v>1310391.3600000001</v>
      </c>
      <c r="N231" s="192">
        <f t="shared" si="38"/>
        <v>0</v>
      </c>
      <c r="O231" s="151">
        <f t="shared" si="32"/>
        <v>0</v>
      </c>
    </row>
    <row r="232" spans="1:15" x14ac:dyDescent="0.35">
      <c r="A232" s="39" t="s">
        <v>6211</v>
      </c>
      <c r="B232" s="35" t="s">
        <v>6212</v>
      </c>
      <c r="C232" s="35" t="s">
        <v>5911</v>
      </c>
      <c r="D232" s="35" t="s">
        <v>5906</v>
      </c>
      <c r="E232" s="189">
        <f t="shared" si="28"/>
        <v>495043.76</v>
      </c>
      <c r="F232" s="190">
        <f t="shared" si="29"/>
        <v>5425117.0099999998</v>
      </c>
      <c r="G232" s="190">
        <f t="shared" si="30"/>
        <v>12461491.119999999</v>
      </c>
      <c r="H232" s="190">
        <f t="shared" si="31"/>
        <v>10460506.970000001</v>
      </c>
      <c r="I232" s="190">
        <f t="shared" si="33"/>
        <v>17773564.489999998</v>
      </c>
      <c r="J232" s="190">
        <f t="shared" si="34"/>
        <v>10328352.560000001</v>
      </c>
      <c r="K232" s="190">
        <f t="shared" si="35"/>
        <v>0</v>
      </c>
      <c r="L232" s="192">
        <f t="shared" si="37"/>
        <v>56944075.909999996</v>
      </c>
      <c r="M232" s="191">
        <f t="shared" si="36"/>
        <v>58213907.390000001</v>
      </c>
      <c r="N232" s="192">
        <f t="shared" si="38"/>
        <v>1269831.4800000042</v>
      </c>
      <c r="O232" s="151">
        <f t="shared" si="32"/>
        <v>2.1813197858251587E-2</v>
      </c>
    </row>
    <row r="233" spans="1:15" x14ac:dyDescent="0.35">
      <c r="A233" s="39" t="s">
        <v>6213</v>
      </c>
      <c r="B233" s="35" t="s">
        <v>6214</v>
      </c>
      <c r="C233" s="35" t="s">
        <v>5914</v>
      </c>
      <c r="D233" s="35" t="s">
        <v>5906</v>
      </c>
      <c r="E233" s="189">
        <f t="shared" si="28"/>
        <v>27724.52</v>
      </c>
      <c r="F233" s="190">
        <f t="shared" si="29"/>
        <v>620179.76</v>
      </c>
      <c r="G233" s="190">
        <f t="shared" si="30"/>
        <v>946265.45</v>
      </c>
      <c r="H233" s="190">
        <f t="shared" si="31"/>
        <v>12210.8</v>
      </c>
      <c r="I233" s="190">
        <f t="shared" si="33"/>
        <v>18312</v>
      </c>
      <c r="J233" s="190">
        <f t="shared" si="34"/>
        <v>0</v>
      </c>
      <c r="K233" s="190">
        <f t="shared" si="35"/>
        <v>0</v>
      </c>
      <c r="L233" s="192">
        <f t="shared" si="37"/>
        <v>1624692.53</v>
      </c>
      <c r="M233" s="191">
        <f t="shared" si="36"/>
        <v>1624692.53</v>
      </c>
      <c r="N233" s="192">
        <f t="shared" si="38"/>
        <v>0</v>
      </c>
      <c r="O233" s="151">
        <f t="shared" si="32"/>
        <v>0</v>
      </c>
    </row>
    <row r="234" spans="1:15" x14ac:dyDescent="0.35">
      <c r="A234" s="39" t="s">
        <v>6215</v>
      </c>
      <c r="B234" s="35" t="s">
        <v>6216</v>
      </c>
      <c r="C234" s="35" t="s">
        <v>5911</v>
      </c>
      <c r="D234" s="35" t="s">
        <v>5906</v>
      </c>
      <c r="E234" s="189">
        <f t="shared" si="28"/>
        <v>554847.09</v>
      </c>
      <c r="F234" s="190">
        <f t="shared" si="29"/>
        <v>5100001.71</v>
      </c>
      <c r="G234" s="190">
        <f t="shared" si="30"/>
        <v>13480527.029999999</v>
      </c>
      <c r="H234" s="190">
        <f t="shared" si="31"/>
        <v>7932419.8499999996</v>
      </c>
      <c r="I234" s="190">
        <f t="shared" si="33"/>
        <v>5009258.45</v>
      </c>
      <c r="J234" s="190">
        <f t="shared" si="34"/>
        <v>607055.94999999995</v>
      </c>
      <c r="K234" s="190">
        <f t="shared" si="35"/>
        <v>0</v>
      </c>
      <c r="L234" s="192">
        <f t="shared" si="37"/>
        <v>32684110.079999998</v>
      </c>
      <c r="M234" s="191">
        <f t="shared" si="36"/>
        <v>32682860.620000001</v>
      </c>
      <c r="N234" s="192">
        <f t="shared" si="38"/>
        <v>-1249.4599999971688</v>
      </c>
      <c r="O234" s="151">
        <f t="shared" si="32"/>
        <v>-3.8229823714775204E-5</v>
      </c>
    </row>
    <row r="235" spans="1:15" x14ac:dyDescent="0.35">
      <c r="A235" s="39" t="s">
        <v>6217</v>
      </c>
      <c r="B235" s="35" t="s">
        <v>6218</v>
      </c>
      <c r="C235" s="35" t="s">
        <v>5914</v>
      </c>
      <c r="D235" s="35" t="s">
        <v>5906</v>
      </c>
      <c r="E235" s="189">
        <f t="shared" si="28"/>
        <v>77680</v>
      </c>
      <c r="F235" s="190">
        <f t="shared" si="29"/>
        <v>254670.66</v>
      </c>
      <c r="G235" s="190">
        <f t="shared" si="30"/>
        <v>895835.98</v>
      </c>
      <c r="H235" s="190">
        <f t="shared" si="31"/>
        <v>720614.58</v>
      </c>
      <c r="I235" s="190">
        <f t="shared" si="33"/>
        <v>622080.66</v>
      </c>
      <c r="J235" s="190">
        <f t="shared" si="34"/>
        <v>42715.3</v>
      </c>
      <c r="K235" s="190">
        <f t="shared" si="35"/>
        <v>0</v>
      </c>
      <c r="L235" s="192">
        <f t="shared" si="37"/>
        <v>2613597.1800000002</v>
      </c>
      <c r="M235" s="191">
        <f t="shared" si="36"/>
        <v>2613597.1800000002</v>
      </c>
      <c r="N235" s="192">
        <f t="shared" si="38"/>
        <v>0</v>
      </c>
      <c r="O235" s="151">
        <f t="shared" si="32"/>
        <v>0</v>
      </c>
    </row>
    <row r="236" spans="1:15" x14ac:dyDescent="0.35">
      <c r="A236" s="39" t="s">
        <v>6219</v>
      </c>
      <c r="B236" s="35" t="s">
        <v>6220</v>
      </c>
      <c r="C236" s="35" t="s">
        <v>5914</v>
      </c>
      <c r="D236" s="35" t="s">
        <v>5906</v>
      </c>
      <c r="E236" s="189">
        <f t="shared" si="28"/>
        <v>0</v>
      </c>
      <c r="F236" s="190">
        <f t="shared" si="29"/>
        <v>36462.18</v>
      </c>
      <c r="G236" s="190">
        <f t="shared" si="30"/>
        <v>168537.84</v>
      </c>
      <c r="H236" s="190">
        <f t="shared" si="31"/>
        <v>95045.61</v>
      </c>
      <c r="I236" s="190">
        <f t="shared" si="33"/>
        <v>126039.67</v>
      </c>
      <c r="J236" s="190">
        <f t="shared" si="34"/>
        <v>10661.54</v>
      </c>
      <c r="K236" s="190">
        <f t="shared" si="35"/>
        <v>0</v>
      </c>
      <c r="L236" s="192">
        <f t="shared" si="37"/>
        <v>436746.83999999997</v>
      </c>
      <c r="M236" s="191">
        <f t="shared" si="36"/>
        <v>436746.84</v>
      </c>
      <c r="N236" s="192">
        <f t="shared" si="38"/>
        <v>0</v>
      </c>
      <c r="O236" s="151">
        <f t="shared" si="32"/>
        <v>0</v>
      </c>
    </row>
    <row r="237" spans="1:15" x14ac:dyDescent="0.35">
      <c r="A237" s="39" t="s">
        <v>6221</v>
      </c>
      <c r="B237" s="35" t="s">
        <v>6222</v>
      </c>
      <c r="C237" s="35" t="s">
        <v>5911</v>
      </c>
      <c r="D237" s="35" t="s">
        <v>5906</v>
      </c>
      <c r="E237" s="189">
        <f t="shared" si="28"/>
        <v>266741.13</v>
      </c>
      <c r="F237" s="190">
        <f t="shared" si="29"/>
        <v>2261223.35</v>
      </c>
      <c r="G237" s="190">
        <f t="shared" si="30"/>
        <v>8174150.7800000003</v>
      </c>
      <c r="H237" s="190">
        <f t="shared" si="31"/>
        <v>3968654.49</v>
      </c>
      <c r="I237" s="190">
        <f t="shared" si="33"/>
        <v>5270201.47</v>
      </c>
      <c r="J237" s="190">
        <f t="shared" si="34"/>
        <v>15234.43</v>
      </c>
      <c r="K237" s="190">
        <f t="shared" si="35"/>
        <v>0</v>
      </c>
      <c r="L237" s="192">
        <f t="shared" si="37"/>
        <v>19956205.649999999</v>
      </c>
      <c r="M237" s="191">
        <f t="shared" si="36"/>
        <v>19955989.870000001</v>
      </c>
      <c r="N237" s="192">
        <f t="shared" si="38"/>
        <v>-215.7799999974668</v>
      </c>
      <c r="O237" s="151">
        <f t="shared" si="32"/>
        <v>-1.081279362252286E-5</v>
      </c>
    </row>
    <row r="238" spans="1:15" x14ac:dyDescent="0.35">
      <c r="A238" s="39" t="s">
        <v>6223</v>
      </c>
      <c r="B238" s="35" t="s">
        <v>6224</v>
      </c>
      <c r="C238" s="35" t="s">
        <v>5911</v>
      </c>
      <c r="D238" s="35" t="s">
        <v>5906</v>
      </c>
      <c r="E238" s="189">
        <f t="shared" si="28"/>
        <v>162388.20000000001</v>
      </c>
      <c r="F238" s="190">
        <f t="shared" si="29"/>
        <v>1698342.93</v>
      </c>
      <c r="G238" s="190">
        <f t="shared" si="30"/>
        <v>4339204.68</v>
      </c>
      <c r="H238" s="190">
        <f t="shared" si="31"/>
        <v>3436897.95</v>
      </c>
      <c r="I238" s="190">
        <f t="shared" si="33"/>
        <v>963898.24</v>
      </c>
      <c r="J238" s="190">
        <f t="shared" si="34"/>
        <v>36835</v>
      </c>
      <c r="K238" s="190">
        <f t="shared" si="35"/>
        <v>0</v>
      </c>
      <c r="L238" s="192">
        <f t="shared" si="37"/>
        <v>10637567</v>
      </c>
      <c r="M238" s="191">
        <f t="shared" si="36"/>
        <v>10637508.92</v>
      </c>
      <c r="N238" s="192">
        <f t="shared" si="38"/>
        <v>-58.080000000074506</v>
      </c>
      <c r="O238" s="151">
        <f t="shared" si="32"/>
        <v>-5.459924916337885E-6</v>
      </c>
    </row>
    <row r="239" spans="1:15" x14ac:dyDescent="0.35">
      <c r="A239" s="39" t="s">
        <v>6225</v>
      </c>
      <c r="B239" s="35" t="s">
        <v>6226</v>
      </c>
      <c r="C239" s="35" t="s">
        <v>5911</v>
      </c>
      <c r="D239" s="35" t="s">
        <v>5906</v>
      </c>
      <c r="E239" s="189">
        <f t="shared" si="28"/>
        <v>137404.06</v>
      </c>
      <c r="F239" s="190">
        <f t="shared" si="29"/>
        <v>2650721.86</v>
      </c>
      <c r="G239" s="190">
        <f t="shared" si="30"/>
        <v>3703279.64</v>
      </c>
      <c r="H239" s="190">
        <f t="shared" si="31"/>
        <v>3757018.93</v>
      </c>
      <c r="I239" s="190">
        <f t="shared" si="33"/>
        <v>4163524.37</v>
      </c>
      <c r="J239" s="190">
        <f t="shared" si="34"/>
        <v>2447453.5499999998</v>
      </c>
      <c r="K239" s="190">
        <f t="shared" si="35"/>
        <v>0</v>
      </c>
      <c r="L239" s="192">
        <f t="shared" si="37"/>
        <v>16859402.41</v>
      </c>
      <c r="M239" s="191">
        <f t="shared" si="36"/>
        <v>16859448.260000002</v>
      </c>
      <c r="N239" s="192">
        <f t="shared" si="38"/>
        <v>45.850000001490116</v>
      </c>
      <c r="O239" s="151">
        <f t="shared" si="32"/>
        <v>2.7195433263537957E-6</v>
      </c>
    </row>
    <row r="240" spans="1:15" x14ac:dyDescent="0.35">
      <c r="A240" s="39" t="s">
        <v>6227</v>
      </c>
      <c r="B240" s="35" t="s">
        <v>6228</v>
      </c>
      <c r="C240" s="35" t="s">
        <v>5914</v>
      </c>
      <c r="D240" s="35" t="s">
        <v>5906</v>
      </c>
      <c r="E240" s="189">
        <f t="shared" si="28"/>
        <v>28100.37</v>
      </c>
      <c r="F240" s="190">
        <f t="shared" si="29"/>
        <v>233446.24</v>
      </c>
      <c r="G240" s="190">
        <f t="shared" si="30"/>
        <v>197340.71</v>
      </c>
      <c r="H240" s="190">
        <f t="shared" si="31"/>
        <v>67173.09</v>
      </c>
      <c r="I240" s="190">
        <f t="shared" si="33"/>
        <v>35452.33</v>
      </c>
      <c r="J240" s="190">
        <f t="shared" si="34"/>
        <v>1300</v>
      </c>
      <c r="K240" s="190">
        <f t="shared" si="35"/>
        <v>0</v>
      </c>
      <c r="L240" s="192">
        <f t="shared" si="37"/>
        <v>562812.73999999987</v>
      </c>
      <c r="M240" s="191">
        <f t="shared" si="36"/>
        <v>562812.74</v>
      </c>
      <c r="N240" s="192">
        <f t="shared" si="38"/>
        <v>0</v>
      </c>
      <c r="O240" s="151">
        <f t="shared" si="32"/>
        <v>0</v>
      </c>
    </row>
    <row r="241" spans="1:15" x14ac:dyDescent="0.35">
      <c r="A241" s="39" t="s">
        <v>6229</v>
      </c>
      <c r="B241" s="35" t="s">
        <v>6230</v>
      </c>
      <c r="C241" s="35" t="s">
        <v>5911</v>
      </c>
      <c r="D241" s="35" t="s">
        <v>5906</v>
      </c>
      <c r="E241" s="189">
        <f t="shared" si="28"/>
        <v>604869.47</v>
      </c>
      <c r="F241" s="190">
        <f t="shared" si="29"/>
        <v>1775306.92</v>
      </c>
      <c r="G241" s="190">
        <f t="shared" si="30"/>
        <v>8645493.8699999992</v>
      </c>
      <c r="H241" s="190">
        <f t="shared" si="31"/>
        <v>6691148.8099999996</v>
      </c>
      <c r="I241" s="190">
        <f t="shared" si="33"/>
        <v>4559432.68</v>
      </c>
      <c r="J241" s="190">
        <f t="shared" si="34"/>
        <v>3199485.71</v>
      </c>
      <c r="K241" s="190">
        <f t="shared" si="35"/>
        <v>0</v>
      </c>
      <c r="L241" s="192">
        <f t="shared" si="37"/>
        <v>25475737.459999997</v>
      </c>
      <c r="M241" s="191">
        <f t="shared" si="36"/>
        <v>25475737.460000001</v>
      </c>
      <c r="N241" s="192">
        <f t="shared" si="38"/>
        <v>0</v>
      </c>
      <c r="O241" s="151">
        <f t="shared" si="32"/>
        <v>0</v>
      </c>
    </row>
    <row r="242" spans="1:15" x14ac:dyDescent="0.35">
      <c r="A242" s="39" t="s">
        <v>6231</v>
      </c>
      <c r="B242" s="35" t="s">
        <v>6232</v>
      </c>
      <c r="C242" s="35" t="s">
        <v>5911</v>
      </c>
      <c r="D242" s="35" t="s">
        <v>5906</v>
      </c>
      <c r="E242" s="189">
        <f t="shared" si="28"/>
        <v>5479726.7599999998</v>
      </c>
      <c r="F242" s="190">
        <f t="shared" si="29"/>
        <v>75055617.920000002</v>
      </c>
      <c r="G242" s="190">
        <f t="shared" si="30"/>
        <v>154339392.47</v>
      </c>
      <c r="H242" s="190">
        <f t="shared" si="31"/>
        <v>170638417.30000001</v>
      </c>
      <c r="I242" s="190">
        <f t="shared" si="33"/>
        <v>161930846.90000001</v>
      </c>
      <c r="J242" s="190">
        <f t="shared" si="34"/>
        <v>27978415.199999999</v>
      </c>
      <c r="K242" s="190">
        <f t="shared" si="35"/>
        <v>0</v>
      </c>
      <c r="L242" s="192">
        <f t="shared" si="37"/>
        <v>595422416.55000007</v>
      </c>
      <c r="M242" s="191">
        <f t="shared" si="36"/>
        <v>595520412.29999995</v>
      </c>
      <c r="N242" s="192">
        <f t="shared" si="38"/>
        <v>97995.749999880791</v>
      </c>
      <c r="O242" s="151">
        <f t="shared" si="32"/>
        <v>1.6455481285923473E-4</v>
      </c>
    </row>
    <row r="243" spans="1:15" x14ac:dyDescent="0.35">
      <c r="A243" s="39" t="s">
        <v>6233</v>
      </c>
      <c r="B243" s="35" t="s">
        <v>6234</v>
      </c>
      <c r="C243" s="35" t="s">
        <v>5914</v>
      </c>
      <c r="D243" s="35" t="s">
        <v>5906</v>
      </c>
      <c r="E243" s="189">
        <f t="shared" si="28"/>
        <v>55377.98</v>
      </c>
      <c r="F243" s="190">
        <f t="shared" si="29"/>
        <v>590289.13</v>
      </c>
      <c r="G243" s="190">
        <f t="shared" si="30"/>
        <v>3659469.21</v>
      </c>
      <c r="H243" s="190">
        <f t="shared" si="31"/>
        <v>2666957.4500000002</v>
      </c>
      <c r="I243" s="190">
        <f t="shared" si="33"/>
        <v>1525931.51</v>
      </c>
      <c r="J243" s="190">
        <f t="shared" si="34"/>
        <v>0</v>
      </c>
      <c r="K243" s="190">
        <f t="shared" si="35"/>
        <v>0</v>
      </c>
      <c r="L243" s="192">
        <f t="shared" si="37"/>
        <v>8498025.2800000012</v>
      </c>
      <c r="M243" s="191">
        <f t="shared" si="36"/>
        <v>8498025.2799999993</v>
      </c>
      <c r="N243" s="192">
        <f t="shared" si="38"/>
        <v>0</v>
      </c>
      <c r="O243" s="151">
        <f t="shared" si="32"/>
        <v>0</v>
      </c>
    </row>
    <row r="244" spans="1:15" x14ac:dyDescent="0.35">
      <c r="A244" s="39" t="s">
        <v>6235</v>
      </c>
      <c r="B244" s="35" t="s">
        <v>6236</v>
      </c>
      <c r="C244" s="35" t="s">
        <v>5914</v>
      </c>
      <c r="D244" s="35" t="s">
        <v>5906</v>
      </c>
      <c r="E244" s="189">
        <f t="shared" si="28"/>
        <v>33913</v>
      </c>
      <c r="F244" s="190">
        <f t="shared" si="29"/>
        <v>242353.13</v>
      </c>
      <c r="G244" s="190">
        <f t="shared" si="30"/>
        <v>762330.61</v>
      </c>
      <c r="H244" s="190">
        <f t="shared" si="31"/>
        <v>439550.76</v>
      </c>
      <c r="I244" s="190">
        <f t="shared" si="33"/>
        <v>631464.24</v>
      </c>
      <c r="J244" s="190">
        <f t="shared" si="34"/>
        <v>101317.94</v>
      </c>
      <c r="K244" s="190">
        <f t="shared" si="35"/>
        <v>0</v>
      </c>
      <c r="L244" s="192">
        <f t="shared" si="37"/>
        <v>2210929.6800000002</v>
      </c>
      <c r="M244" s="191">
        <f t="shared" si="36"/>
        <v>2210929.6800000002</v>
      </c>
      <c r="N244" s="192">
        <f t="shared" si="38"/>
        <v>0</v>
      </c>
      <c r="O244" s="151">
        <f t="shared" si="32"/>
        <v>0</v>
      </c>
    </row>
    <row r="245" spans="1:15" x14ac:dyDescent="0.35">
      <c r="A245" s="39" t="s">
        <v>6237</v>
      </c>
      <c r="B245" s="35" t="s">
        <v>6238</v>
      </c>
      <c r="C245" s="35" t="s">
        <v>5914</v>
      </c>
      <c r="D245" s="35" t="s">
        <v>5906</v>
      </c>
      <c r="E245" s="189">
        <f t="shared" si="28"/>
        <v>6027</v>
      </c>
      <c r="F245" s="190">
        <f t="shared" si="29"/>
        <v>50124.44</v>
      </c>
      <c r="G245" s="190">
        <f t="shared" si="30"/>
        <v>221604.09</v>
      </c>
      <c r="H245" s="190">
        <f t="shared" si="31"/>
        <v>72443.59</v>
      </c>
      <c r="I245" s="190">
        <f t="shared" si="33"/>
        <v>77107.28</v>
      </c>
      <c r="J245" s="190">
        <f t="shared" si="34"/>
        <v>10213.620000000001</v>
      </c>
      <c r="K245" s="190">
        <f t="shared" si="35"/>
        <v>0</v>
      </c>
      <c r="L245" s="192">
        <f t="shared" si="37"/>
        <v>437520.02</v>
      </c>
      <c r="M245" s="191">
        <f t="shared" si="36"/>
        <v>437520.02</v>
      </c>
      <c r="N245" s="192">
        <f t="shared" si="38"/>
        <v>0</v>
      </c>
      <c r="O245" s="151">
        <f t="shared" si="32"/>
        <v>0</v>
      </c>
    </row>
    <row r="246" spans="1:15" x14ac:dyDescent="0.35">
      <c r="A246" s="39" t="s">
        <v>6239</v>
      </c>
      <c r="B246" s="35" t="s">
        <v>6240</v>
      </c>
      <c r="C246" s="35" t="s">
        <v>5914</v>
      </c>
      <c r="D246" s="35" t="s">
        <v>5906</v>
      </c>
      <c r="E246" s="189">
        <f t="shared" si="28"/>
        <v>19873</v>
      </c>
      <c r="F246" s="190">
        <f t="shared" si="29"/>
        <v>334080.40999999997</v>
      </c>
      <c r="G246" s="190">
        <f t="shared" si="30"/>
        <v>627966.18999999994</v>
      </c>
      <c r="H246" s="190">
        <f t="shared" si="31"/>
        <v>98383.24</v>
      </c>
      <c r="I246" s="190">
        <f t="shared" si="33"/>
        <v>7819.5</v>
      </c>
      <c r="J246" s="190">
        <f t="shared" si="34"/>
        <v>115015.1</v>
      </c>
      <c r="K246" s="190">
        <f t="shared" si="35"/>
        <v>0</v>
      </c>
      <c r="L246" s="192">
        <f t="shared" si="37"/>
        <v>1203137.44</v>
      </c>
      <c r="M246" s="191">
        <f t="shared" si="36"/>
        <v>1203137.44</v>
      </c>
      <c r="N246" s="192">
        <f t="shared" si="38"/>
        <v>0</v>
      </c>
      <c r="O246" s="151">
        <f t="shared" si="32"/>
        <v>0</v>
      </c>
    </row>
    <row r="247" spans="1:15" x14ac:dyDescent="0.35">
      <c r="A247" s="39" t="s">
        <v>6241</v>
      </c>
      <c r="B247" s="35" t="s">
        <v>6242</v>
      </c>
      <c r="C247" s="35" t="s">
        <v>5914</v>
      </c>
      <c r="D247" s="35" t="s">
        <v>5906</v>
      </c>
      <c r="E247" s="189">
        <f t="shared" si="28"/>
        <v>22554.57</v>
      </c>
      <c r="F247" s="190">
        <f t="shared" si="29"/>
        <v>370439.57</v>
      </c>
      <c r="G247" s="190">
        <f t="shared" si="30"/>
        <v>776381.64</v>
      </c>
      <c r="H247" s="190">
        <f t="shared" si="31"/>
        <v>293757.40999999997</v>
      </c>
      <c r="I247" s="190">
        <f t="shared" si="33"/>
        <v>207585.94</v>
      </c>
      <c r="J247" s="190">
        <f t="shared" si="34"/>
        <v>0</v>
      </c>
      <c r="K247" s="190">
        <f t="shared" si="35"/>
        <v>0</v>
      </c>
      <c r="L247" s="192">
        <f t="shared" si="37"/>
        <v>1670719.13</v>
      </c>
      <c r="M247" s="191">
        <f t="shared" si="36"/>
        <v>1670719.13</v>
      </c>
      <c r="N247" s="192">
        <f t="shared" si="38"/>
        <v>0</v>
      </c>
      <c r="O247" s="151">
        <f t="shared" si="32"/>
        <v>0</v>
      </c>
    </row>
    <row r="248" spans="1:15" x14ac:dyDescent="0.35">
      <c r="A248" s="39" t="s">
        <v>6243</v>
      </c>
      <c r="B248" s="35" t="s">
        <v>6244</v>
      </c>
      <c r="C248" s="35" t="s">
        <v>5914</v>
      </c>
      <c r="D248" s="35" t="s">
        <v>5906</v>
      </c>
      <c r="E248" s="189">
        <f t="shared" si="28"/>
        <v>11888.33</v>
      </c>
      <c r="F248" s="190">
        <f t="shared" si="29"/>
        <v>86747.78</v>
      </c>
      <c r="G248" s="190">
        <f t="shared" si="30"/>
        <v>381235.21</v>
      </c>
      <c r="H248" s="190">
        <f t="shared" si="31"/>
        <v>135350.53</v>
      </c>
      <c r="I248" s="190">
        <f t="shared" si="33"/>
        <v>129021.16</v>
      </c>
      <c r="J248" s="190">
        <f t="shared" si="34"/>
        <v>43780.88</v>
      </c>
      <c r="K248" s="190">
        <f t="shared" si="35"/>
        <v>0</v>
      </c>
      <c r="L248" s="192">
        <f t="shared" si="37"/>
        <v>788023.89</v>
      </c>
      <c r="M248" s="191">
        <f t="shared" si="36"/>
        <v>788023.89</v>
      </c>
      <c r="N248" s="192">
        <f t="shared" si="38"/>
        <v>0</v>
      </c>
      <c r="O248" s="151">
        <f t="shared" si="32"/>
        <v>0</v>
      </c>
    </row>
    <row r="249" spans="1:15" x14ac:dyDescent="0.35">
      <c r="A249" s="39" t="s">
        <v>6245</v>
      </c>
      <c r="B249" s="35" t="s">
        <v>6246</v>
      </c>
      <c r="C249" s="35" t="s">
        <v>5914</v>
      </c>
      <c r="D249" s="35" t="s">
        <v>5906</v>
      </c>
      <c r="E249" s="189">
        <f t="shared" si="28"/>
        <v>4426.8999999999996</v>
      </c>
      <c r="F249" s="190">
        <f t="shared" si="29"/>
        <v>78693.570000000007</v>
      </c>
      <c r="G249" s="190">
        <f t="shared" si="30"/>
        <v>358857.67</v>
      </c>
      <c r="H249" s="190">
        <f t="shared" si="31"/>
        <v>147460.24</v>
      </c>
      <c r="I249" s="190">
        <f t="shared" si="33"/>
        <v>73706.399999999994</v>
      </c>
      <c r="J249" s="190">
        <f t="shared" si="34"/>
        <v>4668.8500000000004</v>
      </c>
      <c r="K249" s="190">
        <f t="shared" si="35"/>
        <v>0</v>
      </c>
      <c r="L249" s="192">
        <f t="shared" si="37"/>
        <v>667813.63</v>
      </c>
      <c r="M249" s="191">
        <f t="shared" si="36"/>
        <v>667813.63</v>
      </c>
      <c r="N249" s="192">
        <f t="shared" si="38"/>
        <v>0</v>
      </c>
      <c r="O249" s="151">
        <f t="shared" si="32"/>
        <v>0</v>
      </c>
    </row>
    <row r="250" spans="1:15" x14ac:dyDescent="0.35">
      <c r="A250" s="39" t="s">
        <v>6247</v>
      </c>
      <c r="B250" s="35" t="s">
        <v>6248</v>
      </c>
      <c r="C250" s="35" t="s">
        <v>5914</v>
      </c>
      <c r="D250" s="35" t="s">
        <v>5906</v>
      </c>
      <c r="E250" s="189">
        <f t="shared" si="28"/>
        <v>13846</v>
      </c>
      <c r="F250" s="190">
        <f t="shared" si="29"/>
        <v>323721.40999999997</v>
      </c>
      <c r="G250" s="190">
        <f t="shared" si="30"/>
        <v>1255716.27</v>
      </c>
      <c r="H250" s="190">
        <f t="shared" si="31"/>
        <v>1775058.11</v>
      </c>
      <c r="I250" s="190">
        <f t="shared" si="33"/>
        <v>1615467.04</v>
      </c>
      <c r="J250" s="190">
        <f t="shared" si="34"/>
        <v>334749.51</v>
      </c>
      <c r="K250" s="190">
        <f t="shared" si="35"/>
        <v>0</v>
      </c>
      <c r="L250" s="192">
        <f t="shared" si="37"/>
        <v>5318558.34</v>
      </c>
      <c r="M250" s="191">
        <f t="shared" si="36"/>
        <v>5318558.34</v>
      </c>
      <c r="N250" s="192">
        <f t="shared" si="38"/>
        <v>0</v>
      </c>
      <c r="O250" s="151">
        <f t="shared" si="32"/>
        <v>0</v>
      </c>
    </row>
    <row r="251" spans="1:15" x14ac:dyDescent="0.35">
      <c r="A251" s="39" t="s">
        <v>6249</v>
      </c>
      <c r="B251" s="35" t="s">
        <v>6250</v>
      </c>
      <c r="C251" s="35" t="s">
        <v>5914</v>
      </c>
      <c r="D251" s="35" t="s">
        <v>5906</v>
      </c>
      <c r="E251" s="189">
        <f t="shared" si="28"/>
        <v>16886</v>
      </c>
      <c r="F251" s="190">
        <f t="shared" si="29"/>
        <v>173005.75</v>
      </c>
      <c r="G251" s="190">
        <f t="shared" si="30"/>
        <v>723192.87</v>
      </c>
      <c r="H251" s="190">
        <f t="shared" si="31"/>
        <v>117797.11</v>
      </c>
      <c r="I251" s="190">
        <f t="shared" si="33"/>
        <v>290003.55</v>
      </c>
      <c r="J251" s="190">
        <f t="shared" si="34"/>
        <v>0</v>
      </c>
      <c r="K251" s="190">
        <f t="shared" si="35"/>
        <v>0</v>
      </c>
      <c r="L251" s="192">
        <f t="shared" si="37"/>
        <v>1320885.28</v>
      </c>
      <c r="M251" s="191">
        <f t="shared" si="36"/>
        <v>1320885.28</v>
      </c>
      <c r="N251" s="192">
        <f t="shared" si="38"/>
        <v>0</v>
      </c>
      <c r="O251" s="151">
        <f t="shared" si="32"/>
        <v>0</v>
      </c>
    </row>
    <row r="252" spans="1:15" x14ac:dyDescent="0.35">
      <c r="A252" s="39" t="s">
        <v>6251</v>
      </c>
      <c r="B252" s="35" t="s">
        <v>63589</v>
      </c>
      <c r="C252" s="35" t="s">
        <v>5914</v>
      </c>
      <c r="D252" s="35" t="s">
        <v>5906</v>
      </c>
      <c r="E252" s="189">
        <f t="shared" si="28"/>
        <v>21137.06</v>
      </c>
      <c r="F252" s="190">
        <f t="shared" si="29"/>
        <v>100673.49</v>
      </c>
      <c r="G252" s="190">
        <f t="shared" si="30"/>
        <v>257124.13</v>
      </c>
      <c r="H252" s="190">
        <f t="shared" si="31"/>
        <v>214343.1</v>
      </c>
      <c r="I252" s="190">
        <f t="shared" si="33"/>
        <v>143088.89000000001</v>
      </c>
      <c r="J252" s="190">
        <f t="shared" si="34"/>
        <v>130424.21</v>
      </c>
      <c r="K252" s="190">
        <f t="shared" si="35"/>
        <v>0</v>
      </c>
      <c r="L252" s="192">
        <f t="shared" si="37"/>
        <v>866790.88</v>
      </c>
      <c r="M252" s="191">
        <f t="shared" si="36"/>
        <v>883911.36</v>
      </c>
      <c r="N252" s="192">
        <f t="shared" si="38"/>
        <v>17120.479999999981</v>
      </c>
      <c r="O252" s="151">
        <f t="shared" si="32"/>
        <v>1.9369000982179911E-2</v>
      </c>
    </row>
    <row r="253" spans="1:15" x14ac:dyDescent="0.35">
      <c r="A253" s="39" t="s">
        <v>6252</v>
      </c>
      <c r="B253" s="35" t="s">
        <v>6253</v>
      </c>
      <c r="C253" s="35" t="s">
        <v>5914</v>
      </c>
      <c r="D253" s="35" t="s">
        <v>5933</v>
      </c>
      <c r="E253" s="189">
        <f t="shared" si="28"/>
        <v>4625.96</v>
      </c>
      <c r="F253" s="190">
        <f t="shared" si="29"/>
        <v>151304.28</v>
      </c>
      <c r="G253" s="190">
        <f t="shared" si="30"/>
        <v>220935.42</v>
      </c>
      <c r="H253" s="190">
        <f t="shared" si="31"/>
        <v>289414.19</v>
      </c>
      <c r="I253" s="190">
        <f t="shared" si="33"/>
        <v>0</v>
      </c>
      <c r="J253" s="190">
        <f t="shared" si="34"/>
        <v>0</v>
      </c>
      <c r="K253" s="190">
        <f t="shared" si="35"/>
        <v>0</v>
      </c>
      <c r="L253" s="192">
        <f t="shared" si="37"/>
        <v>666279.85000000009</v>
      </c>
      <c r="M253" s="191">
        <f t="shared" si="36"/>
        <v>666279.85</v>
      </c>
      <c r="N253" s="192">
        <f t="shared" si="38"/>
        <v>0</v>
      </c>
      <c r="O253" s="151">
        <f t="shared" si="32"/>
        <v>0</v>
      </c>
    </row>
    <row r="254" spans="1:15" x14ac:dyDescent="0.35">
      <c r="A254" s="39" t="s">
        <v>6254</v>
      </c>
      <c r="B254" s="35" t="s">
        <v>6255</v>
      </c>
      <c r="C254" s="35" t="s">
        <v>5914</v>
      </c>
      <c r="D254" s="35" t="s">
        <v>5933</v>
      </c>
      <c r="E254" s="189">
        <f t="shared" si="28"/>
        <v>5720</v>
      </c>
      <c r="F254" s="190">
        <f t="shared" si="29"/>
        <v>240300.01</v>
      </c>
      <c r="G254" s="190">
        <f t="shared" si="30"/>
        <v>765905.22</v>
      </c>
      <c r="H254" s="190">
        <f t="shared" si="31"/>
        <v>1176587.5900000001</v>
      </c>
      <c r="I254" s="190">
        <f t="shared" si="33"/>
        <v>0</v>
      </c>
      <c r="J254" s="190">
        <f t="shared" si="34"/>
        <v>0</v>
      </c>
      <c r="K254" s="190">
        <f t="shared" si="35"/>
        <v>0</v>
      </c>
      <c r="L254" s="192">
        <f t="shared" si="37"/>
        <v>2188512.8200000003</v>
      </c>
      <c r="M254" s="191">
        <f t="shared" si="36"/>
        <v>2188512.8199999998</v>
      </c>
      <c r="N254" s="192">
        <f t="shared" si="38"/>
        <v>0</v>
      </c>
      <c r="O254" s="151">
        <f t="shared" si="32"/>
        <v>0</v>
      </c>
    </row>
    <row r="255" spans="1:15" x14ac:dyDescent="0.35">
      <c r="A255" s="39" t="s">
        <v>6256</v>
      </c>
      <c r="B255" s="35" t="s">
        <v>6257</v>
      </c>
      <c r="C255" s="35" t="s">
        <v>5914</v>
      </c>
      <c r="D255" s="35" t="s">
        <v>5906</v>
      </c>
      <c r="E255" s="189">
        <f t="shared" si="28"/>
        <v>23705.7</v>
      </c>
      <c r="F255" s="190">
        <f t="shared" si="29"/>
        <v>311380.8</v>
      </c>
      <c r="G255" s="190">
        <f t="shared" si="30"/>
        <v>628517.64</v>
      </c>
      <c r="H255" s="190">
        <f t="shared" si="31"/>
        <v>372759.85</v>
      </c>
      <c r="I255" s="190">
        <f t="shared" si="33"/>
        <v>320886.53000000003</v>
      </c>
      <c r="J255" s="190">
        <f t="shared" si="34"/>
        <v>0</v>
      </c>
      <c r="K255" s="190">
        <f t="shared" si="35"/>
        <v>0</v>
      </c>
      <c r="L255" s="192">
        <f t="shared" si="37"/>
        <v>1657250.52</v>
      </c>
      <c r="M255" s="191">
        <f t="shared" si="36"/>
        <v>1657250.52</v>
      </c>
      <c r="N255" s="192">
        <f t="shared" si="38"/>
        <v>0</v>
      </c>
      <c r="O255" s="151">
        <f t="shared" si="32"/>
        <v>0</v>
      </c>
    </row>
    <row r="256" spans="1:15" x14ac:dyDescent="0.35">
      <c r="A256" s="39" t="s">
        <v>6258</v>
      </c>
      <c r="B256" s="35" t="s">
        <v>6259</v>
      </c>
      <c r="C256" s="35" t="s">
        <v>5914</v>
      </c>
      <c r="D256" s="35" t="s">
        <v>5906</v>
      </c>
      <c r="E256" s="189">
        <f t="shared" si="28"/>
        <v>0</v>
      </c>
      <c r="F256" s="190">
        <f t="shared" si="29"/>
        <v>83072.149999999994</v>
      </c>
      <c r="G256" s="190">
        <f t="shared" si="30"/>
        <v>487965.8</v>
      </c>
      <c r="H256" s="190">
        <f t="shared" si="31"/>
        <v>389583.25</v>
      </c>
      <c r="I256" s="190">
        <f t="shared" si="33"/>
        <v>648743.1</v>
      </c>
      <c r="J256" s="190">
        <f t="shared" si="34"/>
        <v>489940.18</v>
      </c>
      <c r="K256" s="190">
        <f t="shared" si="35"/>
        <v>0</v>
      </c>
      <c r="L256" s="192">
        <f t="shared" si="37"/>
        <v>2099304.48</v>
      </c>
      <c r="M256" s="191">
        <f t="shared" si="36"/>
        <v>2099304.48</v>
      </c>
      <c r="N256" s="192">
        <f t="shared" si="38"/>
        <v>0</v>
      </c>
      <c r="O256" s="151">
        <f t="shared" si="32"/>
        <v>0</v>
      </c>
    </row>
    <row r="257" spans="1:15" x14ac:dyDescent="0.35">
      <c r="A257" s="39" t="s">
        <v>6260</v>
      </c>
      <c r="B257" s="35" t="s">
        <v>6261</v>
      </c>
      <c r="C257" s="35" t="s">
        <v>5914</v>
      </c>
      <c r="D257" s="35" t="s">
        <v>5906</v>
      </c>
      <c r="E257" s="189">
        <f t="shared" si="28"/>
        <v>5946</v>
      </c>
      <c r="F257" s="190">
        <f t="shared" si="29"/>
        <v>113615</v>
      </c>
      <c r="G257" s="190">
        <f t="shared" si="30"/>
        <v>395611.74</v>
      </c>
      <c r="H257" s="190">
        <f t="shared" si="31"/>
        <v>17734.37</v>
      </c>
      <c r="I257" s="190">
        <f t="shared" si="33"/>
        <v>0</v>
      </c>
      <c r="J257" s="190">
        <f t="shared" si="34"/>
        <v>0</v>
      </c>
      <c r="K257" s="190">
        <f t="shared" si="35"/>
        <v>0</v>
      </c>
      <c r="L257" s="192">
        <f t="shared" si="37"/>
        <v>532907.11</v>
      </c>
      <c r="M257" s="191">
        <f t="shared" si="36"/>
        <v>532907.11</v>
      </c>
      <c r="N257" s="192">
        <f t="shared" si="38"/>
        <v>0</v>
      </c>
      <c r="O257" s="151">
        <f t="shared" si="32"/>
        <v>0</v>
      </c>
    </row>
    <row r="258" spans="1:15" x14ac:dyDescent="0.35">
      <c r="A258" s="39" t="s">
        <v>6262</v>
      </c>
      <c r="B258" s="35" t="s">
        <v>6263</v>
      </c>
      <c r="C258" s="35" t="s">
        <v>6097</v>
      </c>
      <c r="D258" s="35" t="s">
        <v>5906</v>
      </c>
      <c r="E258" s="189">
        <f t="shared" si="28"/>
        <v>0</v>
      </c>
      <c r="F258" s="190">
        <f t="shared" si="29"/>
        <v>1366</v>
      </c>
      <c r="G258" s="190">
        <f t="shared" si="30"/>
        <v>238155.49</v>
      </c>
      <c r="H258" s="190">
        <f t="shared" si="31"/>
        <v>254874.21</v>
      </c>
      <c r="I258" s="190">
        <f t="shared" si="33"/>
        <v>36608.639999999999</v>
      </c>
      <c r="J258" s="190">
        <f t="shared" si="34"/>
        <v>0</v>
      </c>
      <c r="K258" s="190">
        <f t="shared" si="35"/>
        <v>0</v>
      </c>
      <c r="L258" s="192">
        <f t="shared" si="37"/>
        <v>531004.34</v>
      </c>
      <c r="M258" s="191">
        <f t="shared" si="36"/>
        <v>531004.34</v>
      </c>
      <c r="N258" s="192">
        <f t="shared" si="38"/>
        <v>0</v>
      </c>
      <c r="O258" s="151">
        <f t="shared" si="32"/>
        <v>0</v>
      </c>
    </row>
    <row r="259" spans="1:15" x14ac:dyDescent="0.35">
      <c r="A259" s="39" t="s">
        <v>6264</v>
      </c>
      <c r="B259" s="35" t="s">
        <v>6265</v>
      </c>
      <c r="C259" s="35" t="s">
        <v>5911</v>
      </c>
      <c r="D259" s="35" t="s">
        <v>5906</v>
      </c>
      <c r="E259" s="189">
        <f t="shared" si="28"/>
        <v>222495.43</v>
      </c>
      <c r="F259" s="190">
        <f t="shared" si="29"/>
        <v>794150.68</v>
      </c>
      <c r="G259" s="190">
        <f t="shared" si="30"/>
        <v>2475220.16</v>
      </c>
      <c r="H259" s="190">
        <f t="shared" si="31"/>
        <v>899374.18</v>
      </c>
      <c r="I259" s="190">
        <f t="shared" si="33"/>
        <v>3366512.75</v>
      </c>
      <c r="J259" s="190">
        <f t="shared" si="34"/>
        <v>5700</v>
      </c>
      <c r="K259" s="190">
        <f t="shared" si="35"/>
        <v>0</v>
      </c>
      <c r="L259" s="192">
        <f t="shared" si="37"/>
        <v>7763453.2000000002</v>
      </c>
      <c r="M259" s="191">
        <f t="shared" si="36"/>
        <v>7761366.21</v>
      </c>
      <c r="N259" s="192">
        <f t="shared" si="38"/>
        <v>-2086.9900000002235</v>
      </c>
      <c r="O259" s="151">
        <f t="shared" si="32"/>
        <v>-2.6889466925439967E-4</v>
      </c>
    </row>
    <row r="260" spans="1:15" x14ac:dyDescent="0.35">
      <c r="A260" s="39" t="s">
        <v>6266</v>
      </c>
      <c r="B260" s="35" t="s">
        <v>6267</v>
      </c>
      <c r="C260" s="35" t="s">
        <v>5914</v>
      </c>
      <c r="D260" s="35" t="s">
        <v>5906</v>
      </c>
      <c r="E260" s="189">
        <f t="shared" si="28"/>
        <v>2477.7800000000002</v>
      </c>
      <c r="F260" s="190">
        <f t="shared" si="29"/>
        <v>40903.800000000003</v>
      </c>
      <c r="G260" s="190">
        <f t="shared" si="30"/>
        <v>125292.23</v>
      </c>
      <c r="H260" s="190">
        <f t="shared" si="31"/>
        <v>48448.36</v>
      </c>
      <c r="I260" s="190">
        <f t="shared" si="33"/>
        <v>46829.74</v>
      </c>
      <c r="J260" s="190">
        <f t="shared" si="34"/>
        <v>0</v>
      </c>
      <c r="K260" s="190">
        <f t="shared" si="35"/>
        <v>0</v>
      </c>
      <c r="L260" s="192">
        <f t="shared" si="37"/>
        <v>263951.90999999997</v>
      </c>
      <c r="M260" s="191">
        <f t="shared" si="36"/>
        <v>263951.90999999997</v>
      </c>
      <c r="N260" s="192">
        <f t="shared" si="38"/>
        <v>0</v>
      </c>
      <c r="O260" s="151">
        <f t="shared" si="32"/>
        <v>0</v>
      </c>
    </row>
    <row r="261" spans="1:15" x14ac:dyDescent="0.35">
      <c r="A261" s="39" t="s">
        <v>6268</v>
      </c>
      <c r="B261" s="35" t="s">
        <v>6269</v>
      </c>
      <c r="C261" s="35" t="s">
        <v>5914</v>
      </c>
      <c r="D261" s="35" t="s">
        <v>5906</v>
      </c>
      <c r="E261" s="189">
        <f t="shared" ref="E261:E322" si="39">IF(ISNA(VLOOKUP(A261&amp;"-"&amp;MID(PRC_Selector,5,3),FY20_PSU_Expenditures,2,FALSE)),0,VLOOKUP(A261&amp;"-"&amp;MID(PRC_Selector,5,3),FY20_PSU_Expenditures,2,FALSE))</f>
        <v>3926</v>
      </c>
      <c r="F261" s="190">
        <f t="shared" ref="F261:F322" si="40">IF(ISNA(VLOOKUP(A261&amp;"-"&amp;MID(PRC_Selector,5,3),FY21_PSU_Expenditures,2,FALSE)),0,VLOOKUP(A261&amp;"-"&amp;MID(PRC_Selector,5,3),FY21_PSU_Expenditures,2,FALSE))</f>
        <v>54369</v>
      </c>
      <c r="G261" s="190">
        <f t="shared" ref="G261:G322" si="41">IF(ISNA(VLOOKUP(A261&amp;"-"&amp;MID(PRC_Selector,5,3),FY22_PSU_Expenditures,2,FALSE)),0,VLOOKUP(A261&amp;"-"&amp;MID(PRC_Selector,5,3),FY22_PSU_Expenditures,2,FALSE))</f>
        <v>171276.89</v>
      </c>
      <c r="H261" s="190">
        <f t="shared" ref="H261:H322" si="42">IF(ISNA(VLOOKUP(A261&amp;"-"&amp;MID(PRC_Selector,5,3),FY23_PSU_Expenditures,2,FALSE)),0,VLOOKUP(A261&amp;"-"&amp;MID(PRC_Selector,5,3),FY23_PSU_Expenditures,2,FALSE))</f>
        <v>125912.79</v>
      </c>
      <c r="I261" s="190">
        <f t="shared" si="33"/>
        <v>27164.75</v>
      </c>
      <c r="J261" s="190">
        <f t="shared" si="34"/>
        <v>0</v>
      </c>
      <c r="K261" s="190">
        <f t="shared" si="35"/>
        <v>0</v>
      </c>
      <c r="L261" s="192">
        <f t="shared" si="37"/>
        <v>382649.43</v>
      </c>
      <c r="M261" s="191">
        <f t="shared" si="36"/>
        <v>382649.43</v>
      </c>
      <c r="N261" s="192">
        <f t="shared" si="38"/>
        <v>0</v>
      </c>
      <c r="O261" s="151">
        <f t="shared" ref="O261:O322" si="43">IFERROR(N261/M261,"")</f>
        <v>0</v>
      </c>
    </row>
    <row r="262" spans="1:15" x14ac:dyDescent="0.35">
      <c r="A262" s="39" t="s">
        <v>6270</v>
      </c>
      <c r="B262" s="35" t="s">
        <v>6271</v>
      </c>
      <c r="C262" s="35" t="s">
        <v>5914</v>
      </c>
      <c r="D262" s="35" t="s">
        <v>5906</v>
      </c>
      <c r="E262" s="189">
        <f t="shared" si="39"/>
        <v>0</v>
      </c>
      <c r="F262" s="190">
        <f t="shared" si="40"/>
        <v>46159.79</v>
      </c>
      <c r="G262" s="190">
        <f t="shared" si="41"/>
        <v>246537.92</v>
      </c>
      <c r="H262" s="190">
        <f t="shared" si="42"/>
        <v>205276.04</v>
      </c>
      <c r="I262" s="190">
        <f t="shared" ref="I262:I325" si="44">IF(ISNA(VLOOKUP(A262&amp;"-"&amp;MID(PRC_Selector,5,3),FY24_PSU_Expenditures,2,FALSE)),0,VLOOKUP(A262&amp;"-"&amp;MID(PRC_Selector,5,3),FY24_PSU_Expenditures,2,FALSE))</f>
        <v>309248.59999999998</v>
      </c>
      <c r="J262" s="190">
        <f t="shared" ref="J262:J325" si="45">IF(ISNA(VLOOKUP(A262&amp;"-"&amp;MID(PRC_Selector,5,3),FY25_PSU_Expenditures,2,FALSE)),0,VLOOKUP(A262&amp;"-"&amp;MID(PRC_Selector,5,3),FY25_PSU_Expenditures,2,FALSE))</f>
        <v>16258.92</v>
      </c>
      <c r="K262" s="190">
        <f t="shared" ref="K262:K325" si="46">IF(ISNA(VLOOKUP(A262&amp;"-"&amp;MID(PRC_Selector,5,3),Encumbrances_by_PSU,2,FALSE)),0,VLOOKUP(A262&amp;"-"&amp;MID(PRC_Selector,5,3),Encumbrances_by_PSU,2,FALSE))</f>
        <v>0</v>
      </c>
      <c r="L262" s="192">
        <f t="shared" si="37"/>
        <v>823481.27</v>
      </c>
      <c r="M262" s="191">
        <f t="shared" ref="M262:M325" si="47">IF(ISNA(VLOOKUP(A262&amp;"-"&amp;MID(PRC_Selector,5,3),Covid_Allotment_PSU,2,FALSE)),0,VLOOKUP(A262&amp;"-"&amp;MID(PRC_Selector,5,3),Covid_Allotment_PSU,2,FALSE))</f>
        <v>823481.27</v>
      </c>
      <c r="N262" s="192">
        <f t="shared" si="38"/>
        <v>0</v>
      </c>
      <c r="O262" s="151">
        <f t="shared" si="43"/>
        <v>0</v>
      </c>
    </row>
    <row r="263" spans="1:15" x14ac:dyDescent="0.35">
      <c r="A263" s="39" t="s">
        <v>6272</v>
      </c>
      <c r="B263" s="35" t="s">
        <v>6273</v>
      </c>
      <c r="C263" s="35" t="s">
        <v>5914</v>
      </c>
      <c r="D263" s="35" t="s">
        <v>5906</v>
      </c>
      <c r="E263" s="189">
        <f t="shared" si="39"/>
        <v>3606.25</v>
      </c>
      <c r="F263" s="190">
        <f t="shared" si="40"/>
        <v>124011.4</v>
      </c>
      <c r="G263" s="190">
        <f t="shared" si="41"/>
        <v>563683</v>
      </c>
      <c r="H263" s="190">
        <f t="shared" si="42"/>
        <v>204197.5</v>
      </c>
      <c r="I263" s="190">
        <f t="shared" si="44"/>
        <v>30133.17</v>
      </c>
      <c r="J263" s="190">
        <f t="shared" si="45"/>
        <v>15307.7</v>
      </c>
      <c r="K263" s="190">
        <f t="shared" si="46"/>
        <v>0</v>
      </c>
      <c r="L263" s="192">
        <f t="shared" ref="L263:L326" si="48">F263+E263+G263+H263+I263+K263+J263</f>
        <v>940939.02</v>
      </c>
      <c r="M263" s="191">
        <f t="shared" si="47"/>
        <v>940939.02</v>
      </c>
      <c r="N263" s="192">
        <f t="shared" ref="N263:N326" si="49">M263-L263</f>
        <v>0</v>
      </c>
      <c r="O263" s="151">
        <f t="shared" si="43"/>
        <v>0</v>
      </c>
    </row>
    <row r="264" spans="1:15" x14ac:dyDescent="0.35">
      <c r="A264" s="39" t="s">
        <v>6274</v>
      </c>
      <c r="B264" s="35" t="s">
        <v>58165</v>
      </c>
      <c r="C264" s="35" t="s">
        <v>5914</v>
      </c>
      <c r="D264" s="35" t="s">
        <v>5906</v>
      </c>
      <c r="E264" s="189">
        <f t="shared" si="39"/>
        <v>2051.1</v>
      </c>
      <c r="F264" s="190">
        <f t="shared" si="40"/>
        <v>115718</v>
      </c>
      <c r="G264" s="190">
        <f t="shared" si="41"/>
        <v>552462.5</v>
      </c>
      <c r="H264" s="190">
        <f t="shared" si="42"/>
        <v>164893.13</v>
      </c>
      <c r="I264" s="190">
        <f t="shared" si="44"/>
        <v>25068.78</v>
      </c>
      <c r="J264" s="190">
        <f t="shared" si="45"/>
        <v>23837.66</v>
      </c>
      <c r="K264" s="190">
        <f t="shared" si="46"/>
        <v>0</v>
      </c>
      <c r="L264" s="192">
        <f t="shared" si="48"/>
        <v>884031.17</v>
      </c>
      <c r="M264" s="191">
        <f t="shared" si="47"/>
        <v>884031.17</v>
      </c>
      <c r="N264" s="192">
        <f t="shared" si="49"/>
        <v>0</v>
      </c>
      <c r="O264" s="151">
        <f t="shared" si="43"/>
        <v>0</v>
      </c>
    </row>
    <row r="265" spans="1:15" x14ac:dyDescent="0.35">
      <c r="A265" s="39" t="s">
        <v>6275</v>
      </c>
      <c r="B265" s="35" t="s">
        <v>6276</v>
      </c>
      <c r="C265" s="35" t="s">
        <v>5914</v>
      </c>
      <c r="D265" s="35" t="s">
        <v>5906</v>
      </c>
      <c r="E265" s="189">
        <f t="shared" si="39"/>
        <v>10285.17</v>
      </c>
      <c r="F265" s="190">
        <f t="shared" si="40"/>
        <v>52127</v>
      </c>
      <c r="G265" s="190">
        <f t="shared" si="41"/>
        <v>290720.23</v>
      </c>
      <c r="H265" s="190">
        <f t="shared" si="42"/>
        <v>161775.1</v>
      </c>
      <c r="I265" s="190">
        <f t="shared" si="44"/>
        <v>19067.73</v>
      </c>
      <c r="J265" s="190">
        <f t="shared" si="45"/>
        <v>0</v>
      </c>
      <c r="K265" s="190">
        <f t="shared" si="46"/>
        <v>0</v>
      </c>
      <c r="L265" s="192">
        <f t="shared" si="48"/>
        <v>533975.23</v>
      </c>
      <c r="M265" s="191">
        <f t="shared" si="47"/>
        <v>533975.23</v>
      </c>
      <c r="N265" s="192">
        <f t="shared" si="49"/>
        <v>0</v>
      </c>
      <c r="O265" s="151">
        <f t="shared" si="43"/>
        <v>0</v>
      </c>
    </row>
    <row r="266" spans="1:15" x14ac:dyDescent="0.35">
      <c r="A266" s="39" t="s">
        <v>6277</v>
      </c>
      <c r="B266" s="35" t="s">
        <v>6278</v>
      </c>
      <c r="C266" s="35" t="s">
        <v>5914</v>
      </c>
      <c r="D266" s="35" t="s">
        <v>5906</v>
      </c>
      <c r="E266" s="189">
        <f t="shared" si="39"/>
        <v>67924.28</v>
      </c>
      <c r="F266" s="190">
        <f t="shared" si="40"/>
        <v>161697.4</v>
      </c>
      <c r="G266" s="190">
        <f t="shared" si="41"/>
        <v>718145.1</v>
      </c>
      <c r="H266" s="190">
        <f t="shared" si="42"/>
        <v>287883.40999999997</v>
      </c>
      <c r="I266" s="190">
        <f t="shared" si="44"/>
        <v>53975.81</v>
      </c>
      <c r="J266" s="190">
        <f t="shared" si="45"/>
        <v>0</v>
      </c>
      <c r="K266" s="190">
        <f t="shared" si="46"/>
        <v>0</v>
      </c>
      <c r="L266" s="192">
        <f t="shared" si="48"/>
        <v>1289626</v>
      </c>
      <c r="M266" s="191">
        <f t="shared" si="47"/>
        <v>1289626</v>
      </c>
      <c r="N266" s="192">
        <f t="shared" si="49"/>
        <v>0</v>
      </c>
      <c r="O266" s="151">
        <f t="shared" si="43"/>
        <v>0</v>
      </c>
    </row>
    <row r="267" spans="1:15" x14ac:dyDescent="0.35">
      <c r="A267" s="39" t="s">
        <v>6279</v>
      </c>
      <c r="B267" s="35" t="s">
        <v>6280</v>
      </c>
      <c r="C267" s="35" t="s">
        <v>5914</v>
      </c>
      <c r="D267" s="35" t="s">
        <v>5906</v>
      </c>
      <c r="E267" s="189">
        <f t="shared" si="39"/>
        <v>11730</v>
      </c>
      <c r="F267" s="190">
        <f t="shared" si="40"/>
        <v>343133.67</v>
      </c>
      <c r="G267" s="190">
        <f t="shared" si="41"/>
        <v>351687.67</v>
      </c>
      <c r="H267" s="190">
        <f t="shared" si="42"/>
        <v>121420.41</v>
      </c>
      <c r="I267" s="190">
        <f t="shared" si="44"/>
        <v>30675.040000000001</v>
      </c>
      <c r="J267" s="190">
        <f t="shared" si="45"/>
        <v>132455.56</v>
      </c>
      <c r="K267" s="190">
        <f t="shared" si="46"/>
        <v>0</v>
      </c>
      <c r="L267" s="192">
        <f t="shared" si="48"/>
        <v>991102.35000000009</v>
      </c>
      <c r="M267" s="191">
        <f t="shared" si="47"/>
        <v>991102.35</v>
      </c>
      <c r="N267" s="192">
        <f t="shared" si="49"/>
        <v>0</v>
      </c>
      <c r="O267" s="151">
        <f t="shared" si="43"/>
        <v>0</v>
      </c>
    </row>
    <row r="268" spans="1:15" x14ac:dyDescent="0.35">
      <c r="A268" s="39" t="s">
        <v>6281</v>
      </c>
      <c r="B268" s="35" t="s">
        <v>6282</v>
      </c>
      <c r="C268" s="35" t="s">
        <v>5914</v>
      </c>
      <c r="D268" s="35" t="s">
        <v>5906</v>
      </c>
      <c r="E268" s="189">
        <f t="shared" si="39"/>
        <v>3231</v>
      </c>
      <c r="F268" s="190">
        <f t="shared" si="40"/>
        <v>94636.56</v>
      </c>
      <c r="G268" s="190">
        <f t="shared" si="41"/>
        <v>129222.75</v>
      </c>
      <c r="H268" s="190">
        <f t="shared" si="42"/>
        <v>62816.56</v>
      </c>
      <c r="I268" s="190">
        <f t="shared" si="44"/>
        <v>28168.92</v>
      </c>
      <c r="J268" s="190">
        <f t="shared" si="45"/>
        <v>0</v>
      </c>
      <c r="K268" s="190">
        <f t="shared" si="46"/>
        <v>0</v>
      </c>
      <c r="L268" s="192">
        <f t="shared" si="48"/>
        <v>318075.78999999998</v>
      </c>
      <c r="M268" s="191">
        <f t="shared" si="47"/>
        <v>318075.78999999998</v>
      </c>
      <c r="N268" s="192">
        <f t="shared" si="49"/>
        <v>0</v>
      </c>
      <c r="O268" s="151">
        <f t="shared" si="43"/>
        <v>0</v>
      </c>
    </row>
    <row r="269" spans="1:15" x14ac:dyDescent="0.35">
      <c r="A269" s="39" t="s">
        <v>6283</v>
      </c>
      <c r="B269" s="35" t="s">
        <v>6284</v>
      </c>
      <c r="C269" s="35" t="s">
        <v>5914</v>
      </c>
      <c r="D269" s="35" t="s">
        <v>5906</v>
      </c>
      <c r="E269" s="189">
        <f t="shared" si="39"/>
        <v>21599</v>
      </c>
      <c r="F269" s="190">
        <f t="shared" si="40"/>
        <v>269793.24</v>
      </c>
      <c r="G269" s="190">
        <f t="shared" si="41"/>
        <v>1278239.68</v>
      </c>
      <c r="H269" s="190">
        <f t="shared" si="42"/>
        <v>634206.04</v>
      </c>
      <c r="I269" s="190">
        <f t="shared" si="44"/>
        <v>363076.57</v>
      </c>
      <c r="J269" s="190">
        <f t="shared" si="45"/>
        <v>11717.24</v>
      </c>
      <c r="K269" s="190">
        <f t="shared" si="46"/>
        <v>0</v>
      </c>
      <c r="L269" s="192">
        <f t="shared" si="48"/>
        <v>2578631.77</v>
      </c>
      <c r="M269" s="191">
        <f t="shared" si="47"/>
        <v>2578631.77</v>
      </c>
      <c r="N269" s="192">
        <f t="shared" si="49"/>
        <v>0</v>
      </c>
      <c r="O269" s="151">
        <f t="shared" si="43"/>
        <v>0</v>
      </c>
    </row>
    <row r="270" spans="1:15" x14ac:dyDescent="0.35">
      <c r="A270" s="39" t="s">
        <v>6285</v>
      </c>
      <c r="B270" s="35" t="s">
        <v>12291</v>
      </c>
      <c r="C270" s="35" t="s">
        <v>5914</v>
      </c>
      <c r="D270" s="35" t="s">
        <v>5933</v>
      </c>
      <c r="E270" s="189">
        <f t="shared" si="39"/>
        <v>6095</v>
      </c>
      <c r="F270" s="190">
        <f t="shared" si="40"/>
        <v>104534.28</v>
      </c>
      <c r="G270" s="190">
        <f t="shared" si="41"/>
        <v>537675.06999999995</v>
      </c>
      <c r="H270" s="190">
        <f t="shared" si="42"/>
        <v>0</v>
      </c>
      <c r="I270" s="190">
        <f t="shared" si="44"/>
        <v>0</v>
      </c>
      <c r="J270" s="190">
        <f t="shared" si="45"/>
        <v>0</v>
      </c>
      <c r="K270" s="190">
        <f t="shared" si="46"/>
        <v>0</v>
      </c>
      <c r="L270" s="192">
        <f t="shared" si="48"/>
        <v>648304.35</v>
      </c>
      <c r="M270" s="191">
        <f t="shared" si="47"/>
        <v>648304.35</v>
      </c>
      <c r="N270" s="192">
        <f t="shared" si="49"/>
        <v>0</v>
      </c>
      <c r="O270" s="151">
        <f t="shared" si="43"/>
        <v>0</v>
      </c>
    </row>
    <row r="271" spans="1:15" x14ac:dyDescent="0.35">
      <c r="A271" s="39" t="s">
        <v>6286</v>
      </c>
      <c r="B271" s="35" t="s">
        <v>6287</v>
      </c>
      <c r="C271" s="35" t="s">
        <v>5914</v>
      </c>
      <c r="D271" s="35" t="s">
        <v>5906</v>
      </c>
      <c r="E271" s="189">
        <f t="shared" si="39"/>
        <v>2822.13</v>
      </c>
      <c r="F271" s="190">
        <f t="shared" si="40"/>
        <v>73013.86</v>
      </c>
      <c r="G271" s="190">
        <f t="shared" si="41"/>
        <v>346550.41</v>
      </c>
      <c r="H271" s="190">
        <f t="shared" si="42"/>
        <v>308114.3</v>
      </c>
      <c r="I271" s="190">
        <f t="shared" si="44"/>
        <v>154966.46</v>
      </c>
      <c r="J271" s="190">
        <f t="shared" si="45"/>
        <v>25930.18</v>
      </c>
      <c r="K271" s="190">
        <f t="shared" si="46"/>
        <v>0</v>
      </c>
      <c r="L271" s="192">
        <f t="shared" si="48"/>
        <v>911397.34</v>
      </c>
      <c r="M271" s="191">
        <f t="shared" si="47"/>
        <v>911397.34</v>
      </c>
      <c r="N271" s="192">
        <f t="shared" si="49"/>
        <v>0</v>
      </c>
      <c r="O271" s="151">
        <f t="shared" si="43"/>
        <v>0</v>
      </c>
    </row>
    <row r="272" spans="1:15" x14ac:dyDescent="0.35">
      <c r="A272" s="39" t="s">
        <v>6288</v>
      </c>
      <c r="B272" s="35" t="s">
        <v>6289</v>
      </c>
      <c r="C272" s="35" t="s">
        <v>5914</v>
      </c>
      <c r="D272" s="35" t="s">
        <v>5906</v>
      </c>
      <c r="E272" s="189">
        <f t="shared" si="39"/>
        <v>2359</v>
      </c>
      <c r="F272" s="190">
        <f t="shared" si="40"/>
        <v>30515.35</v>
      </c>
      <c r="G272" s="190">
        <f t="shared" si="41"/>
        <v>227138.09</v>
      </c>
      <c r="H272" s="190">
        <f t="shared" si="42"/>
        <v>24786.34</v>
      </c>
      <c r="I272" s="190">
        <f t="shared" si="44"/>
        <v>1524.75</v>
      </c>
      <c r="J272" s="190">
        <f t="shared" si="45"/>
        <v>0</v>
      </c>
      <c r="K272" s="190">
        <f t="shared" si="46"/>
        <v>0</v>
      </c>
      <c r="L272" s="192">
        <f t="shared" si="48"/>
        <v>286323.53000000003</v>
      </c>
      <c r="M272" s="191">
        <f t="shared" si="47"/>
        <v>286323.53000000003</v>
      </c>
      <c r="N272" s="192">
        <f t="shared" si="49"/>
        <v>0</v>
      </c>
      <c r="O272" s="151">
        <f t="shared" si="43"/>
        <v>0</v>
      </c>
    </row>
    <row r="273" spans="1:15" x14ac:dyDescent="0.35">
      <c r="A273" s="39" t="s">
        <v>6290</v>
      </c>
      <c r="B273" s="35" t="s">
        <v>6291</v>
      </c>
      <c r="C273" s="35" t="s">
        <v>5914</v>
      </c>
      <c r="D273" s="35" t="s">
        <v>5906</v>
      </c>
      <c r="E273" s="189">
        <f t="shared" si="39"/>
        <v>8030</v>
      </c>
      <c r="F273" s="190">
        <f t="shared" si="40"/>
        <v>124656.85</v>
      </c>
      <c r="G273" s="190">
        <f t="shared" si="41"/>
        <v>379123.17</v>
      </c>
      <c r="H273" s="190">
        <f t="shared" si="42"/>
        <v>138171.84</v>
      </c>
      <c r="I273" s="190">
        <f t="shared" si="44"/>
        <v>2481</v>
      </c>
      <c r="J273" s="190">
        <f t="shared" si="45"/>
        <v>0</v>
      </c>
      <c r="K273" s="190">
        <f t="shared" si="46"/>
        <v>0</v>
      </c>
      <c r="L273" s="192">
        <f t="shared" si="48"/>
        <v>652462.86</v>
      </c>
      <c r="M273" s="191">
        <f t="shared" si="47"/>
        <v>652462.86</v>
      </c>
      <c r="N273" s="192">
        <f t="shared" si="49"/>
        <v>0</v>
      </c>
      <c r="O273" s="151">
        <f t="shared" si="43"/>
        <v>0</v>
      </c>
    </row>
    <row r="274" spans="1:15" x14ac:dyDescent="0.35">
      <c r="A274" s="39" t="s">
        <v>6292</v>
      </c>
      <c r="B274" s="35" t="s">
        <v>6293</v>
      </c>
      <c r="C274" s="35" t="s">
        <v>5914</v>
      </c>
      <c r="D274" s="35" t="s">
        <v>5906</v>
      </c>
      <c r="E274" s="189">
        <f t="shared" si="39"/>
        <v>0</v>
      </c>
      <c r="F274" s="190">
        <f t="shared" si="40"/>
        <v>73159.88</v>
      </c>
      <c r="G274" s="190">
        <f t="shared" si="41"/>
        <v>238414.59</v>
      </c>
      <c r="H274" s="190">
        <f t="shared" si="42"/>
        <v>358983.72</v>
      </c>
      <c r="I274" s="190">
        <f t="shared" si="44"/>
        <v>964966.63</v>
      </c>
      <c r="J274" s="190">
        <f t="shared" si="45"/>
        <v>817683.79</v>
      </c>
      <c r="K274" s="190">
        <f t="shared" si="46"/>
        <v>0</v>
      </c>
      <c r="L274" s="192">
        <f t="shared" si="48"/>
        <v>2453208.61</v>
      </c>
      <c r="M274" s="191">
        <f t="shared" si="47"/>
        <v>2453208.61</v>
      </c>
      <c r="N274" s="192">
        <f t="shared" si="49"/>
        <v>0</v>
      </c>
      <c r="O274" s="151">
        <f t="shared" si="43"/>
        <v>0</v>
      </c>
    </row>
    <row r="275" spans="1:15" x14ac:dyDescent="0.35">
      <c r="A275" s="39" t="s">
        <v>6294</v>
      </c>
      <c r="B275" s="35" t="s">
        <v>6295</v>
      </c>
      <c r="C275" s="35" t="s">
        <v>5911</v>
      </c>
      <c r="D275" s="35" t="s">
        <v>5906</v>
      </c>
      <c r="E275" s="189">
        <f t="shared" si="39"/>
        <v>324372.40999999997</v>
      </c>
      <c r="F275" s="190">
        <f t="shared" si="40"/>
        <v>1885648.99</v>
      </c>
      <c r="G275" s="190">
        <f t="shared" si="41"/>
        <v>7074273.6900000004</v>
      </c>
      <c r="H275" s="190">
        <f t="shared" si="42"/>
        <v>4698176.33</v>
      </c>
      <c r="I275" s="190">
        <f t="shared" si="44"/>
        <v>3010312.64</v>
      </c>
      <c r="J275" s="190">
        <f t="shared" si="45"/>
        <v>903191.69</v>
      </c>
      <c r="K275" s="190">
        <f t="shared" si="46"/>
        <v>0</v>
      </c>
      <c r="L275" s="192">
        <f t="shared" si="48"/>
        <v>17895975.75</v>
      </c>
      <c r="M275" s="191">
        <f t="shared" si="47"/>
        <v>17901520.149999999</v>
      </c>
      <c r="N275" s="192">
        <f t="shared" si="49"/>
        <v>5544.3999999985099</v>
      </c>
      <c r="O275" s="151">
        <f t="shared" si="43"/>
        <v>3.0971671419750965E-4</v>
      </c>
    </row>
    <row r="276" spans="1:15" x14ac:dyDescent="0.35">
      <c r="A276" s="39" t="s">
        <v>6296</v>
      </c>
      <c r="B276" s="35" t="s">
        <v>6297</v>
      </c>
      <c r="C276" s="35" t="s">
        <v>5914</v>
      </c>
      <c r="D276" s="35" t="s">
        <v>5906</v>
      </c>
      <c r="E276" s="189">
        <f t="shared" si="39"/>
        <v>2267</v>
      </c>
      <c r="F276" s="190">
        <f t="shared" si="40"/>
        <v>35826</v>
      </c>
      <c r="G276" s="190">
        <f t="shared" si="41"/>
        <v>137073.23000000001</v>
      </c>
      <c r="H276" s="190">
        <f t="shared" si="42"/>
        <v>165579.13</v>
      </c>
      <c r="I276" s="190">
        <f t="shared" si="44"/>
        <v>115608.87</v>
      </c>
      <c r="J276" s="190">
        <f t="shared" si="45"/>
        <v>7710.51</v>
      </c>
      <c r="K276" s="190">
        <f t="shared" si="46"/>
        <v>0</v>
      </c>
      <c r="L276" s="192">
        <f t="shared" si="48"/>
        <v>464064.74</v>
      </c>
      <c r="M276" s="191">
        <f t="shared" si="47"/>
        <v>464064.74</v>
      </c>
      <c r="N276" s="192">
        <f t="shared" si="49"/>
        <v>0</v>
      </c>
      <c r="O276" s="151">
        <f t="shared" si="43"/>
        <v>0</v>
      </c>
    </row>
    <row r="277" spans="1:15" x14ac:dyDescent="0.35">
      <c r="A277" s="39" t="s">
        <v>6298</v>
      </c>
      <c r="B277" s="35" t="s">
        <v>6299</v>
      </c>
      <c r="C277" s="35" t="s">
        <v>5914</v>
      </c>
      <c r="D277" s="35" t="s">
        <v>5906</v>
      </c>
      <c r="E277" s="189">
        <f t="shared" si="39"/>
        <v>6899</v>
      </c>
      <c r="F277" s="190">
        <f t="shared" si="40"/>
        <v>122044.65</v>
      </c>
      <c r="G277" s="190">
        <f t="shared" si="41"/>
        <v>535090.86</v>
      </c>
      <c r="H277" s="190">
        <f t="shared" si="42"/>
        <v>218797.62</v>
      </c>
      <c r="I277" s="190">
        <f t="shared" si="44"/>
        <v>298013.68</v>
      </c>
      <c r="J277" s="190">
        <f t="shared" si="45"/>
        <v>2581.7399999999998</v>
      </c>
      <c r="K277" s="190">
        <f t="shared" si="46"/>
        <v>0</v>
      </c>
      <c r="L277" s="192">
        <f t="shared" si="48"/>
        <v>1183427.55</v>
      </c>
      <c r="M277" s="191">
        <f t="shared" si="47"/>
        <v>1183427.55</v>
      </c>
      <c r="N277" s="192">
        <f t="shared" si="49"/>
        <v>0</v>
      </c>
      <c r="O277" s="151">
        <f t="shared" si="43"/>
        <v>0</v>
      </c>
    </row>
    <row r="278" spans="1:15" x14ac:dyDescent="0.35">
      <c r="A278" s="39" t="s">
        <v>6300</v>
      </c>
      <c r="B278" s="35" t="s">
        <v>6301</v>
      </c>
      <c r="C278" s="35" t="s">
        <v>5914</v>
      </c>
      <c r="D278" s="35" t="s">
        <v>5906</v>
      </c>
      <c r="E278" s="189">
        <f t="shared" si="39"/>
        <v>0</v>
      </c>
      <c r="F278" s="190">
        <f t="shared" si="40"/>
        <v>184256.46</v>
      </c>
      <c r="G278" s="190">
        <f t="shared" si="41"/>
        <v>989896.75</v>
      </c>
      <c r="H278" s="190">
        <f t="shared" si="42"/>
        <v>145098.62</v>
      </c>
      <c r="I278" s="190">
        <f t="shared" si="44"/>
        <v>26430.36</v>
      </c>
      <c r="J278" s="190">
        <f t="shared" si="45"/>
        <v>0</v>
      </c>
      <c r="K278" s="190">
        <f t="shared" si="46"/>
        <v>0</v>
      </c>
      <c r="L278" s="192">
        <f t="shared" si="48"/>
        <v>1345682.1900000002</v>
      </c>
      <c r="M278" s="191">
        <f t="shared" si="47"/>
        <v>1345682.19</v>
      </c>
      <c r="N278" s="192">
        <f t="shared" si="49"/>
        <v>0</v>
      </c>
      <c r="O278" s="151">
        <f t="shared" si="43"/>
        <v>0</v>
      </c>
    </row>
    <row r="279" spans="1:15" x14ac:dyDescent="0.35">
      <c r="A279" s="39" t="s">
        <v>12933</v>
      </c>
      <c r="B279" s="35" t="s">
        <v>12934</v>
      </c>
      <c r="C279" s="35" t="s">
        <v>5914</v>
      </c>
      <c r="D279" s="35" t="s">
        <v>5906</v>
      </c>
      <c r="E279" s="189">
        <f t="shared" si="39"/>
        <v>0</v>
      </c>
      <c r="F279" s="190">
        <f t="shared" si="40"/>
        <v>0</v>
      </c>
      <c r="G279" s="190">
        <f t="shared" si="41"/>
        <v>66543</v>
      </c>
      <c r="H279" s="190">
        <f t="shared" si="42"/>
        <v>0</v>
      </c>
      <c r="I279" s="190">
        <f t="shared" si="44"/>
        <v>0</v>
      </c>
      <c r="J279" s="190">
        <f t="shared" si="45"/>
        <v>0</v>
      </c>
      <c r="K279" s="190">
        <f t="shared" si="46"/>
        <v>0</v>
      </c>
      <c r="L279" s="192">
        <f t="shared" si="48"/>
        <v>66543</v>
      </c>
      <c r="M279" s="191">
        <f t="shared" si="47"/>
        <v>66543</v>
      </c>
      <c r="N279" s="192">
        <f t="shared" si="49"/>
        <v>0</v>
      </c>
      <c r="O279" s="151">
        <f t="shared" si="43"/>
        <v>0</v>
      </c>
    </row>
    <row r="280" spans="1:15" x14ac:dyDescent="0.35">
      <c r="A280" s="39" t="s">
        <v>6302</v>
      </c>
      <c r="B280" s="35" t="s">
        <v>6303</v>
      </c>
      <c r="C280" s="35" t="s">
        <v>5911</v>
      </c>
      <c r="D280" s="35" t="s">
        <v>5906</v>
      </c>
      <c r="E280" s="189">
        <f t="shared" si="39"/>
        <v>759149.58</v>
      </c>
      <c r="F280" s="190">
        <f t="shared" si="40"/>
        <v>3428668.41</v>
      </c>
      <c r="G280" s="190">
        <f t="shared" si="41"/>
        <v>13626897.630000001</v>
      </c>
      <c r="H280" s="190">
        <f t="shared" si="42"/>
        <v>9401931.0899999999</v>
      </c>
      <c r="I280" s="190">
        <f t="shared" si="44"/>
        <v>3923383.09</v>
      </c>
      <c r="J280" s="190">
        <f t="shared" si="45"/>
        <v>5200429.99</v>
      </c>
      <c r="K280" s="190">
        <f t="shared" si="46"/>
        <v>0</v>
      </c>
      <c r="L280" s="192">
        <f t="shared" si="48"/>
        <v>36340459.789999999</v>
      </c>
      <c r="M280" s="191">
        <f t="shared" si="47"/>
        <v>36337594.189999998</v>
      </c>
      <c r="N280" s="192">
        <f t="shared" si="49"/>
        <v>-2865.6000000014901</v>
      </c>
      <c r="O280" s="151">
        <f t="shared" si="43"/>
        <v>-7.8860476701291777E-5</v>
      </c>
    </row>
    <row r="281" spans="1:15" x14ac:dyDescent="0.35">
      <c r="A281" s="39" t="s">
        <v>6304</v>
      </c>
      <c r="B281" s="35" t="s">
        <v>6305</v>
      </c>
      <c r="C281" s="35" t="s">
        <v>5914</v>
      </c>
      <c r="D281" s="35" t="s">
        <v>5906</v>
      </c>
      <c r="E281" s="189">
        <f t="shared" si="39"/>
        <v>15523</v>
      </c>
      <c r="F281" s="190">
        <f t="shared" si="40"/>
        <v>93013.77</v>
      </c>
      <c r="G281" s="190">
        <f t="shared" si="41"/>
        <v>365528.27</v>
      </c>
      <c r="H281" s="190">
        <f t="shared" si="42"/>
        <v>35594.239999999998</v>
      </c>
      <c r="I281" s="190">
        <f t="shared" si="44"/>
        <v>9028.69</v>
      </c>
      <c r="J281" s="190">
        <f t="shared" si="45"/>
        <v>0</v>
      </c>
      <c r="K281" s="190">
        <f t="shared" si="46"/>
        <v>0</v>
      </c>
      <c r="L281" s="192">
        <f t="shared" si="48"/>
        <v>518687.97000000003</v>
      </c>
      <c r="M281" s="191">
        <f t="shared" si="47"/>
        <v>518687.97</v>
      </c>
      <c r="N281" s="192">
        <f t="shared" si="49"/>
        <v>0</v>
      </c>
      <c r="O281" s="151">
        <f t="shared" si="43"/>
        <v>0</v>
      </c>
    </row>
    <row r="282" spans="1:15" x14ac:dyDescent="0.35">
      <c r="A282" s="39" t="s">
        <v>6306</v>
      </c>
      <c r="B282" s="35" t="s">
        <v>6307</v>
      </c>
      <c r="C282" s="35" t="s">
        <v>5914</v>
      </c>
      <c r="D282" s="35" t="s">
        <v>5906</v>
      </c>
      <c r="E282" s="189">
        <f t="shared" si="39"/>
        <v>76966</v>
      </c>
      <c r="F282" s="190">
        <f t="shared" si="40"/>
        <v>198239.81</v>
      </c>
      <c r="G282" s="190">
        <f t="shared" si="41"/>
        <v>446726.47</v>
      </c>
      <c r="H282" s="190">
        <f t="shared" si="42"/>
        <v>319018.84000000003</v>
      </c>
      <c r="I282" s="190">
        <f t="shared" si="44"/>
        <v>0</v>
      </c>
      <c r="J282" s="190">
        <f t="shared" si="45"/>
        <v>0</v>
      </c>
      <c r="K282" s="190">
        <f t="shared" si="46"/>
        <v>0</v>
      </c>
      <c r="L282" s="192">
        <f t="shared" si="48"/>
        <v>1040951.1200000001</v>
      </c>
      <c r="M282" s="191">
        <f t="shared" si="47"/>
        <v>1040951.12</v>
      </c>
      <c r="N282" s="192">
        <f t="shared" si="49"/>
        <v>0</v>
      </c>
      <c r="O282" s="151">
        <f t="shared" si="43"/>
        <v>0</v>
      </c>
    </row>
    <row r="283" spans="1:15" x14ac:dyDescent="0.35">
      <c r="A283" s="39" t="s">
        <v>6308</v>
      </c>
      <c r="B283" s="35" t="s">
        <v>6309</v>
      </c>
      <c r="C283" s="35" t="s">
        <v>5914</v>
      </c>
      <c r="D283" s="35" t="s">
        <v>5906</v>
      </c>
      <c r="E283" s="189">
        <f t="shared" si="39"/>
        <v>4066</v>
      </c>
      <c r="F283" s="190">
        <f t="shared" si="40"/>
        <v>36634.65</v>
      </c>
      <c r="G283" s="190">
        <f t="shared" si="41"/>
        <v>138853.66</v>
      </c>
      <c r="H283" s="190">
        <f t="shared" si="42"/>
        <v>23300.6</v>
      </c>
      <c r="I283" s="190">
        <f t="shared" si="44"/>
        <v>20695.5</v>
      </c>
      <c r="J283" s="190">
        <f t="shared" si="45"/>
        <v>22435.7</v>
      </c>
      <c r="K283" s="190">
        <f t="shared" si="46"/>
        <v>0</v>
      </c>
      <c r="L283" s="192">
        <f t="shared" si="48"/>
        <v>245986.11000000002</v>
      </c>
      <c r="M283" s="191">
        <f t="shared" si="47"/>
        <v>245986.11</v>
      </c>
      <c r="N283" s="192">
        <f t="shared" si="49"/>
        <v>0</v>
      </c>
      <c r="O283" s="151">
        <f t="shared" si="43"/>
        <v>0</v>
      </c>
    </row>
    <row r="284" spans="1:15" x14ac:dyDescent="0.35">
      <c r="A284" s="39" t="s">
        <v>6310</v>
      </c>
      <c r="B284" s="35" t="s">
        <v>6311</v>
      </c>
      <c r="C284" s="35" t="s">
        <v>5911</v>
      </c>
      <c r="D284" s="35" t="s">
        <v>5906</v>
      </c>
      <c r="E284" s="189">
        <f t="shared" si="39"/>
        <v>1516935</v>
      </c>
      <c r="F284" s="190">
        <f t="shared" si="40"/>
        <v>8166360.9699999997</v>
      </c>
      <c r="G284" s="190">
        <f t="shared" si="41"/>
        <v>24433690.629999999</v>
      </c>
      <c r="H284" s="190">
        <f t="shared" si="42"/>
        <v>19264613.219999999</v>
      </c>
      <c r="I284" s="190">
        <f t="shared" si="44"/>
        <v>16041099.390000001</v>
      </c>
      <c r="J284" s="190">
        <f t="shared" si="45"/>
        <v>1043700.08</v>
      </c>
      <c r="K284" s="190">
        <f t="shared" si="46"/>
        <v>0</v>
      </c>
      <c r="L284" s="192">
        <f t="shared" si="48"/>
        <v>70466399.289999992</v>
      </c>
      <c r="M284" s="191">
        <f t="shared" si="47"/>
        <v>70458822.549999997</v>
      </c>
      <c r="N284" s="192">
        <f t="shared" si="49"/>
        <v>-7576.7399999946356</v>
      </c>
      <c r="O284" s="151">
        <f t="shared" si="43"/>
        <v>-1.075342977044205E-4</v>
      </c>
    </row>
    <row r="285" spans="1:15" x14ac:dyDescent="0.35">
      <c r="A285" s="39" t="s">
        <v>6312</v>
      </c>
      <c r="B285" s="35" t="s">
        <v>6313</v>
      </c>
      <c r="C285" s="35" t="s">
        <v>5914</v>
      </c>
      <c r="D285" s="35" t="s">
        <v>5906</v>
      </c>
      <c r="E285" s="189">
        <f t="shared" si="39"/>
        <v>71751.34</v>
      </c>
      <c r="F285" s="190">
        <f t="shared" si="40"/>
        <v>567387.48</v>
      </c>
      <c r="G285" s="190">
        <f t="shared" si="41"/>
        <v>1299502.97</v>
      </c>
      <c r="H285" s="190">
        <f t="shared" si="42"/>
        <v>1132193.43</v>
      </c>
      <c r="I285" s="190">
        <f t="shared" si="44"/>
        <v>1264647.24</v>
      </c>
      <c r="J285" s="190">
        <f t="shared" si="45"/>
        <v>112074.37</v>
      </c>
      <c r="K285" s="190">
        <f t="shared" si="46"/>
        <v>0</v>
      </c>
      <c r="L285" s="192">
        <f t="shared" si="48"/>
        <v>4447556.83</v>
      </c>
      <c r="M285" s="191">
        <f t="shared" si="47"/>
        <v>4447556.83</v>
      </c>
      <c r="N285" s="192">
        <f t="shared" si="49"/>
        <v>0</v>
      </c>
      <c r="O285" s="151">
        <f t="shared" si="43"/>
        <v>0</v>
      </c>
    </row>
    <row r="286" spans="1:15" x14ac:dyDescent="0.35">
      <c r="A286" s="39" t="s">
        <v>6314</v>
      </c>
      <c r="B286" s="35" t="s">
        <v>6315</v>
      </c>
      <c r="C286" s="35" t="s">
        <v>5911</v>
      </c>
      <c r="D286" s="35" t="s">
        <v>5906</v>
      </c>
      <c r="E286" s="189">
        <f t="shared" si="39"/>
        <v>971543.57</v>
      </c>
      <c r="F286" s="190">
        <f t="shared" si="40"/>
        <v>6417432.7199999997</v>
      </c>
      <c r="G286" s="190">
        <f t="shared" si="41"/>
        <v>37552179.619999997</v>
      </c>
      <c r="H286" s="190">
        <f t="shared" si="42"/>
        <v>29744815.350000001</v>
      </c>
      <c r="I286" s="190">
        <f t="shared" si="44"/>
        <v>31545946.530000001</v>
      </c>
      <c r="J286" s="190">
        <f t="shared" si="45"/>
        <v>1496017.24</v>
      </c>
      <c r="K286" s="190">
        <f t="shared" si="46"/>
        <v>0</v>
      </c>
      <c r="L286" s="192">
        <f t="shared" si="48"/>
        <v>107727935.02999999</v>
      </c>
      <c r="M286" s="191">
        <f t="shared" si="47"/>
        <v>107731570.87</v>
      </c>
      <c r="N286" s="192">
        <f t="shared" si="49"/>
        <v>3635.8400000184774</v>
      </c>
      <c r="O286" s="151">
        <f t="shared" si="43"/>
        <v>3.3749066969475977E-5</v>
      </c>
    </row>
    <row r="287" spans="1:15" x14ac:dyDescent="0.35">
      <c r="A287" s="39" t="s">
        <v>6316</v>
      </c>
      <c r="B287" s="35" t="s">
        <v>6317</v>
      </c>
      <c r="C287" s="35" t="s">
        <v>5914</v>
      </c>
      <c r="D287" s="35" t="s">
        <v>5906</v>
      </c>
      <c r="E287" s="189">
        <f t="shared" si="39"/>
        <v>8632</v>
      </c>
      <c r="F287" s="190">
        <f t="shared" si="40"/>
        <v>112107.01</v>
      </c>
      <c r="G287" s="190">
        <f t="shared" si="41"/>
        <v>231872.95</v>
      </c>
      <c r="H287" s="190">
        <f t="shared" si="42"/>
        <v>234335.46</v>
      </c>
      <c r="I287" s="190">
        <f t="shared" si="44"/>
        <v>95320.71</v>
      </c>
      <c r="J287" s="190">
        <f t="shared" si="45"/>
        <v>541</v>
      </c>
      <c r="K287" s="190">
        <f t="shared" si="46"/>
        <v>0</v>
      </c>
      <c r="L287" s="192">
        <f t="shared" si="48"/>
        <v>682809.13</v>
      </c>
      <c r="M287" s="191">
        <f t="shared" si="47"/>
        <v>682809.13</v>
      </c>
      <c r="N287" s="192">
        <f t="shared" si="49"/>
        <v>0</v>
      </c>
      <c r="O287" s="151">
        <f t="shared" si="43"/>
        <v>0</v>
      </c>
    </row>
    <row r="288" spans="1:15" x14ac:dyDescent="0.35">
      <c r="A288" s="39" t="s">
        <v>6318</v>
      </c>
      <c r="B288" s="35" t="s">
        <v>6319</v>
      </c>
      <c r="C288" s="35" t="s">
        <v>5914</v>
      </c>
      <c r="D288" s="35" t="s">
        <v>5906</v>
      </c>
      <c r="E288" s="189">
        <f t="shared" si="39"/>
        <v>5291.75</v>
      </c>
      <c r="F288" s="190">
        <f t="shared" si="40"/>
        <v>44046.85</v>
      </c>
      <c r="G288" s="190">
        <f t="shared" si="41"/>
        <v>54581.58</v>
      </c>
      <c r="H288" s="190">
        <f t="shared" si="42"/>
        <v>0</v>
      </c>
      <c r="I288" s="190">
        <f t="shared" si="44"/>
        <v>0</v>
      </c>
      <c r="J288" s="190">
        <f t="shared" si="45"/>
        <v>0</v>
      </c>
      <c r="K288" s="190">
        <f t="shared" si="46"/>
        <v>0</v>
      </c>
      <c r="L288" s="192">
        <f t="shared" si="48"/>
        <v>103920.18</v>
      </c>
      <c r="M288" s="191">
        <f t="shared" si="47"/>
        <v>103920.18</v>
      </c>
      <c r="N288" s="192">
        <f t="shared" si="49"/>
        <v>0</v>
      </c>
      <c r="O288" s="151">
        <f t="shared" si="43"/>
        <v>0</v>
      </c>
    </row>
    <row r="289" spans="1:15" x14ac:dyDescent="0.35">
      <c r="A289" s="39" t="s">
        <v>6320</v>
      </c>
      <c r="B289" s="35" t="s">
        <v>6321</v>
      </c>
      <c r="C289" s="35" t="s">
        <v>5914</v>
      </c>
      <c r="D289" s="35" t="s">
        <v>5906</v>
      </c>
      <c r="E289" s="189">
        <f t="shared" si="39"/>
        <v>2703</v>
      </c>
      <c r="F289" s="190">
        <f t="shared" si="40"/>
        <v>76369.070000000007</v>
      </c>
      <c r="G289" s="190">
        <f t="shared" si="41"/>
        <v>160334.48000000001</v>
      </c>
      <c r="H289" s="190">
        <f t="shared" si="42"/>
        <v>417921.69</v>
      </c>
      <c r="I289" s="190">
        <f t="shared" si="44"/>
        <v>388714.38</v>
      </c>
      <c r="J289" s="190">
        <f t="shared" si="45"/>
        <v>0</v>
      </c>
      <c r="K289" s="190">
        <f t="shared" si="46"/>
        <v>0</v>
      </c>
      <c r="L289" s="192">
        <f t="shared" si="48"/>
        <v>1046042.62</v>
      </c>
      <c r="M289" s="191">
        <f t="shared" si="47"/>
        <v>1046042.62</v>
      </c>
      <c r="N289" s="192">
        <f t="shared" si="49"/>
        <v>0</v>
      </c>
      <c r="O289" s="151">
        <f t="shared" si="43"/>
        <v>0</v>
      </c>
    </row>
    <row r="290" spans="1:15" x14ac:dyDescent="0.35">
      <c r="A290" s="39" t="s">
        <v>6322</v>
      </c>
      <c r="B290" s="35" t="s">
        <v>6323</v>
      </c>
      <c r="C290" s="35" t="s">
        <v>5914</v>
      </c>
      <c r="D290" s="35" t="s">
        <v>5906</v>
      </c>
      <c r="E290" s="189">
        <f t="shared" si="39"/>
        <v>8933</v>
      </c>
      <c r="F290" s="190">
        <f t="shared" si="40"/>
        <v>52380.639999999999</v>
      </c>
      <c r="G290" s="190">
        <f t="shared" si="41"/>
        <v>184751.63</v>
      </c>
      <c r="H290" s="190">
        <f t="shared" si="42"/>
        <v>38581.089999999997</v>
      </c>
      <c r="I290" s="190">
        <f t="shared" si="44"/>
        <v>0</v>
      </c>
      <c r="J290" s="190">
        <f t="shared" si="45"/>
        <v>0</v>
      </c>
      <c r="K290" s="190">
        <f t="shared" si="46"/>
        <v>0</v>
      </c>
      <c r="L290" s="192">
        <f t="shared" si="48"/>
        <v>284646.36</v>
      </c>
      <c r="M290" s="191">
        <f t="shared" si="47"/>
        <v>284646.36</v>
      </c>
      <c r="N290" s="192">
        <f t="shared" si="49"/>
        <v>0</v>
      </c>
      <c r="O290" s="151">
        <f t="shared" si="43"/>
        <v>0</v>
      </c>
    </row>
    <row r="291" spans="1:15" x14ac:dyDescent="0.35">
      <c r="A291" s="39" t="s">
        <v>6324</v>
      </c>
      <c r="B291" s="35" t="s">
        <v>6325</v>
      </c>
      <c r="C291" s="35" t="s">
        <v>5914</v>
      </c>
      <c r="D291" s="35" t="s">
        <v>5906</v>
      </c>
      <c r="E291" s="189">
        <f t="shared" si="39"/>
        <v>20849.900000000001</v>
      </c>
      <c r="F291" s="190">
        <f t="shared" si="40"/>
        <v>112264.58</v>
      </c>
      <c r="G291" s="190">
        <f t="shared" si="41"/>
        <v>406108.29</v>
      </c>
      <c r="H291" s="190">
        <f t="shared" si="42"/>
        <v>213877.56</v>
      </c>
      <c r="I291" s="190">
        <f t="shared" si="44"/>
        <v>19479.55</v>
      </c>
      <c r="J291" s="190">
        <f t="shared" si="45"/>
        <v>0</v>
      </c>
      <c r="K291" s="190">
        <f t="shared" si="46"/>
        <v>0</v>
      </c>
      <c r="L291" s="192">
        <f t="shared" si="48"/>
        <v>772579.88000000012</v>
      </c>
      <c r="M291" s="191">
        <f t="shared" si="47"/>
        <v>772579.88</v>
      </c>
      <c r="N291" s="192">
        <f t="shared" si="49"/>
        <v>0</v>
      </c>
      <c r="O291" s="151">
        <f t="shared" si="43"/>
        <v>0</v>
      </c>
    </row>
    <row r="292" spans="1:15" x14ac:dyDescent="0.35">
      <c r="A292" s="39" t="s">
        <v>6326</v>
      </c>
      <c r="B292" s="35" t="s">
        <v>12292</v>
      </c>
      <c r="C292" s="35" t="s">
        <v>5914</v>
      </c>
      <c r="D292" s="35" t="s">
        <v>5906</v>
      </c>
      <c r="E292" s="189">
        <f t="shared" si="39"/>
        <v>23535</v>
      </c>
      <c r="F292" s="190">
        <f t="shared" si="40"/>
        <v>200401.18</v>
      </c>
      <c r="G292" s="190">
        <f t="shared" si="41"/>
        <v>613751.27</v>
      </c>
      <c r="H292" s="190">
        <f t="shared" si="42"/>
        <v>363093.64</v>
      </c>
      <c r="I292" s="190">
        <f t="shared" si="44"/>
        <v>469003.22</v>
      </c>
      <c r="J292" s="190">
        <f t="shared" si="45"/>
        <v>33418.22</v>
      </c>
      <c r="K292" s="190">
        <f t="shared" si="46"/>
        <v>0</v>
      </c>
      <c r="L292" s="192">
        <f t="shared" si="48"/>
        <v>1703202.5299999998</v>
      </c>
      <c r="M292" s="191">
        <f t="shared" si="47"/>
        <v>1703202.53</v>
      </c>
      <c r="N292" s="192">
        <f t="shared" si="49"/>
        <v>0</v>
      </c>
      <c r="O292" s="151">
        <f t="shared" si="43"/>
        <v>0</v>
      </c>
    </row>
    <row r="293" spans="1:15" x14ac:dyDescent="0.35">
      <c r="A293" s="39" t="s">
        <v>6327</v>
      </c>
      <c r="B293" s="35" t="s">
        <v>6328</v>
      </c>
      <c r="C293" s="35" t="s">
        <v>5914</v>
      </c>
      <c r="D293" s="35" t="s">
        <v>5906</v>
      </c>
      <c r="E293" s="189">
        <f t="shared" si="39"/>
        <v>0</v>
      </c>
      <c r="F293" s="190">
        <f t="shared" si="40"/>
        <v>62023.5</v>
      </c>
      <c r="G293" s="190">
        <f t="shared" si="41"/>
        <v>408837.98</v>
      </c>
      <c r="H293" s="190">
        <f t="shared" si="42"/>
        <v>130047.65</v>
      </c>
      <c r="I293" s="190">
        <f t="shared" si="44"/>
        <v>0</v>
      </c>
      <c r="J293" s="190">
        <f t="shared" si="45"/>
        <v>0</v>
      </c>
      <c r="K293" s="190">
        <f t="shared" si="46"/>
        <v>0</v>
      </c>
      <c r="L293" s="192">
        <f t="shared" si="48"/>
        <v>600909.13</v>
      </c>
      <c r="M293" s="191">
        <f t="shared" si="47"/>
        <v>600909.13</v>
      </c>
      <c r="N293" s="192">
        <f t="shared" si="49"/>
        <v>0</v>
      </c>
      <c r="O293" s="151">
        <f t="shared" si="43"/>
        <v>0</v>
      </c>
    </row>
    <row r="294" spans="1:15" x14ac:dyDescent="0.35">
      <c r="A294" s="39" t="s">
        <v>6329</v>
      </c>
      <c r="B294" s="35" t="s">
        <v>6330</v>
      </c>
      <c r="C294" s="35" t="s">
        <v>6097</v>
      </c>
      <c r="D294" s="35" t="s">
        <v>5906</v>
      </c>
      <c r="E294" s="189">
        <f t="shared" si="39"/>
        <v>4597</v>
      </c>
      <c r="F294" s="190">
        <f t="shared" si="40"/>
        <v>63420.92</v>
      </c>
      <c r="G294" s="190">
        <f t="shared" si="41"/>
        <v>275383.57</v>
      </c>
      <c r="H294" s="190">
        <f t="shared" si="42"/>
        <v>391729.79</v>
      </c>
      <c r="I294" s="190">
        <f t="shared" si="44"/>
        <v>632738.56000000006</v>
      </c>
      <c r="J294" s="190">
        <f t="shared" si="45"/>
        <v>98786.49</v>
      </c>
      <c r="K294" s="190">
        <f t="shared" si="46"/>
        <v>0</v>
      </c>
      <c r="L294" s="192">
        <f t="shared" si="48"/>
        <v>1466656.33</v>
      </c>
      <c r="M294" s="191">
        <f t="shared" si="47"/>
        <v>1466656.33</v>
      </c>
      <c r="N294" s="192">
        <f t="shared" si="49"/>
        <v>0</v>
      </c>
      <c r="O294" s="151">
        <f t="shared" si="43"/>
        <v>0</v>
      </c>
    </row>
    <row r="295" spans="1:15" x14ac:dyDescent="0.35">
      <c r="A295" s="39" t="s">
        <v>6331</v>
      </c>
      <c r="B295" s="35" t="s">
        <v>6332</v>
      </c>
      <c r="C295" s="35" t="s">
        <v>5911</v>
      </c>
      <c r="D295" s="35" t="s">
        <v>5906</v>
      </c>
      <c r="E295" s="189">
        <f t="shared" si="39"/>
        <v>251516</v>
      </c>
      <c r="F295" s="190">
        <f t="shared" si="40"/>
        <v>1255706.1200000001</v>
      </c>
      <c r="G295" s="190">
        <f t="shared" si="41"/>
        <v>4948618.4000000004</v>
      </c>
      <c r="H295" s="190">
        <f t="shared" si="42"/>
        <v>3465454.48</v>
      </c>
      <c r="I295" s="190">
        <f t="shared" si="44"/>
        <v>4598385.58</v>
      </c>
      <c r="J295" s="190">
        <f t="shared" si="45"/>
        <v>1730703.58</v>
      </c>
      <c r="K295" s="190">
        <f t="shared" si="46"/>
        <v>0</v>
      </c>
      <c r="L295" s="192">
        <f t="shared" si="48"/>
        <v>16250384.16</v>
      </c>
      <c r="M295" s="191">
        <f t="shared" si="47"/>
        <v>16259258.59</v>
      </c>
      <c r="N295" s="192">
        <f t="shared" si="49"/>
        <v>8874.429999999702</v>
      </c>
      <c r="O295" s="151">
        <f t="shared" si="43"/>
        <v>5.4580779012013375E-4</v>
      </c>
    </row>
    <row r="296" spans="1:15" x14ac:dyDescent="0.35">
      <c r="A296" s="39" t="s">
        <v>6333</v>
      </c>
      <c r="B296" s="35" t="s">
        <v>6334</v>
      </c>
      <c r="C296" s="35" t="s">
        <v>5914</v>
      </c>
      <c r="D296" s="35" t="s">
        <v>5906</v>
      </c>
      <c r="E296" s="189">
        <f t="shared" si="39"/>
        <v>147828</v>
      </c>
      <c r="F296" s="190">
        <f t="shared" si="40"/>
        <v>510219.53</v>
      </c>
      <c r="G296" s="190">
        <f t="shared" si="41"/>
        <v>1369196.72</v>
      </c>
      <c r="H296" s="190">
        <f t="shared" si="42"/>
        <v>1942021.36</v>
      </c>
      <c r="I296" s="190">
        <f t="shared" si="44"/>
        <v>1514224.76</v>
      </c>
      <c r="J296" s="190">
        <f t="shared" si="45"/>
        <v>9363</v>
      </c>
      <c r="K296" s="190">
        <f t="shared" si="46"/>
        <v>0</v>
      </c>
      <c r="L296" s="192">
        <f t="shared" si="48"/>
        <v>5492853.3700000001</v>
      </c>
      <c r="M296" s="191">
        <f t="shared" si="47"/>
        <v>5492853.3700000001</v>
      </c>
      <c r="N296" s="192">
        <f t="shared" si="49"/>
        <v>0</v>
      </c>
      <c r="O296" s="151">
        <f t="shared" si="43"/>
        <v>0</v>
      </c>
    </row>
    <row r="297" spans="1:15" x14ac:dyDescent="0.35">
      <c r="A297" s="39" t="s">
        <v>6335</v>
      </c>
      <c r="B297" s="35" t="s">
        <v>6336</v>
      </c>
      <c r="C297" s="35" t="s">
        <v>5911</v>
      </c>
      <c r="D297" s="35" t="s">
        <v>5906</v>
      </c>
      <c r="E297" s="189">
        <f t="shared" si="39"/>
        <v>1780792.48</v>
      </c>
      <c r="F297" s="190">
        <f t="shared" si="40"/>
        <v>16255383.4</v>
      </c>
      <c r="G297" s="190">
        <f t="shared" si="41"/>
        <v>30892316.5</v>
      </c>
      <c r="H297" s="190">
        <f t="shared" si="42"/>
        <v>22958111.440000001</v>
      </c>
      <c r="I297" s="190">
        <f t="shared" si="44"/>
        <v>21234875.32</v>
      </c>
      <c r="J297" s="190">
        <f t="shared" si="45"/>
        <v>12365411.609999999</v>
      </c>
      <c r="K297" s="190">
        <f t="shared" si="46"/>
        <v>0</v>
      </c>
      <c r="L297" s="192">
        <f t="shared" si="48"/>
        <v>105486890.74999999</v>
      </c>
      <c r="M297" s="191">
        <f t="shared" si="47"/>
        <v>105486890.75</v>
      </c>
      <c r="N297" s="192">
        <f t="shared" si="49"/>
        <v>0</v>
      </c>
      <c r="O297" s="151">
        <f t="shared" si="43"/>
        <v>0</v>
      </c>
    </row>
    <row r="298" spans="1:15" x14ac:dyDescent="0.35">
      <c r="A298" s="39" t="s">
        <v>6337</v>
      </c>
      <c r="B298" s="35" t="s">
        <v>6338</v>
      </c>
      <c r="C298" s="35" t="s">
        <v>5914</v>
      </c>
      <c r="D298" s="35" t="s">
        <v>5906</v>
      </c>
      <c r="E298" s="189">
        <f t="shared" si="39"/>
        <v>20339.16</v>
      </c>
      <c r="F298" s="190">
        <f t="shared" si="40"/>
        <v>128601.17</v>
      </c>
      <c r="G298" s="190">
        <f t="shared" si="41"/>
        <v>513263.12</v>
      </c>
      <c r="H298" s="190">
        <f t="shared" si="42"/>
        <v>315992.67</v>
      </c>
      <c r="I298" s="190">
        <f t="shared" si="44"/>
        <v>25210.43</v>
      </c>
      <c r="J298" s="190">
        <f t="shared" si="45"/>
        <v>1099</v>
      </c>
      <c r="K298" s="190">
        <f t="shared" si="46"/>
        <v>0</v>
      </c>
      <c r="L298" s="192">
        <f t="shared" si="48"/>
        <v>1004505.5499999999</v>
      </c>
      <c r="M298" s="191">
        <f t="shared" si="47"/>
        <v>1010335.18</v>
      </c>
      <c r="N298" s="192">
        <f t="shared" si="49"/>
        <v>5829.6300000001211</v>
      </c>
      <c r="O298" s="151">
        <f t="shared" si="43"/>
        <v>5.7699960522013304E-3</v>
      </c>
    </row>
    <row r="299" spans="1:15" x14ac:dyDescent="0.35">
      <c r="A299" s="39" t="s">
        <v>6339</v>
      </c>
      <c r="B299" s="35" t="s">
        <v>6340</v>
      </c>
      <c r="C299" s="35" t="s">
        <v>5911</v>
      </c>
      <c r="D299" s="35" t="s">
        <v>5906</v>
      </c>
      <c r="E299" s="189">
        <f t="shared" si="39"/>
        <v>302091.98</v>
      </c>
      <c r="F299" s="190">
        <f t="shared" si="40"/>
        <v>2395595.88</v>
      </c>
      <c r="G299" s="190">
        <f t="shared" si="41"/>
        <v>6880264.2199999997</v>
      </c>
      <c r="H299" s="190">
        <f t="shared" si="42"/>
        <v>4732030.8499999996</v>
      </c>
      <c r="I299" s="190">
        <f t="shared" si="44"/>
        <v>2219033.23</v>
      </c>
      <c r="J299" s="190">
        <f t="shared" si="45"/>
        <v>1848995.49</v>
      </c>
      <c r="K299" s="190">
        <f t="shared" si="46"/>
        <v>0</v>
      </c>
      <c r="L299" s="192">
        <f t="shared" si="48"/>
        <v>18378011.649999999</v>
      </c>
      <c r="M299" s="191">
        <f t="shared" si="47"/>
        <v>18376319.850000001</v>
      </c>
      <c r="N299" s="192">
        <f t="shared" si="49"/>
        <v>-1691.7999999970198</v>
      </c>
      <c r="O299" s="151">
        <f t="shared" si="43"/>
        <v>-9.2064135463827362E-5</v>
      </c>
    </row>
    <row r="300" spans="1:15" x14ac:dyDescent="0.35">
      <c r="A300" s="39" t="s">
        <v>6341</v>
      </c>
      <c r="B300" s="35" t="s">
        <v>6342</v>
      </c>
      <c r="C300" s="35" t="s">
        <v>5911</v>
      </c>
      <c r="D300" s="35" t="s">
        <v>5906</v>
      </c>
      <c r="E300" s="189">
        <f t="shared" si="39"/>
        <v>577259.29</v>
      </c>
      <c r="F300" s="190">
        <f t="shared" si="40"/>
        <v>2540606.21</v>
      </c>
      <c r="G300" s="190">
        <f t="shared" si="41"/>
        <v>10901550.4</v>
      </c>
      <c r="H300" s="190">
        <f t="shared" si="42"/>
        <v>3858442.67</v>
      </c>
      <c r="I300" s="190">
        <f t="shared" si="44"/>
        <v>1508536.95</v>
      </c>
      <c r="J300" s="190">
        <f t="shared" si="45"/>
        <v>23957.75</v>
      </c>
      <c r="K300" s="190">
        <f t="shared" si="46"/>
        <v>0</v>
      </c>
      <c r="L300" s="192">
        <f t="shared" si="48"/>
        <v>19410353.27</v>
      </c>
      <c r="M300" s="191">
        <f t="shared" si="47"/>
        <v>19389987.489999998</v>
      </c>
      <c r="N300" s="192">
        <f t="shared" si="49"/>
        <v>-20365.780000001192</v>
      </c>
      <c r="O300" s="151">
        <f t="shared" si="43"/>
        <v>-1.0503245559340582E-3</v>
      </c>
    </row>
    <row r="301" spans="1:15" x14ac:dyDescent="0.35">
      <c r="A301" s="39" t="s">
        <v>6343</v>
      </c>
      <c r="B301" s="35" t="s">
        <v>6344</v>
      </c>
      <c r="C301" s="35" t="s">
        <v>5914</v>
      </c>
      <c r="D301" s="35" t="s">
        <v>5906</v>
      </c>
      <c r="E301" s="189">
        <f t="shared" si="39"/>
        <v>22292</v>
      </c>
      <c r="F301" s="190">
        <f t="shared" si="40"/>
        <v>78898.47</v>
      </c>
      <c r="G301" s="190">
        <f t="shared" si="41"/>
        <v>201678.93</v>
      </c>
      <c r="H301" s="190">
        <f t="shared" si="42"/>
        <v>274770.34000000003</v>
      </c>
      <c r="I301" s="190">
        <f t="shared" si="44"/>
        <v>237036.66</v>
      </c>
      <c r="J301" s="190">
        <f t="shared" si="45"/>
        <v>0</v>
      </c>
      <c r="K301" s="190">
        <f t="shared" si="46"/>
        <v>0</v>
      </c>
      <c r="L301" s="192">
        <f t="shared" si="48"/>
        <v>814676.4</v>
      </c>
      <c r="M301" s="191">
        <f t="shared" si="47"/>
        <v>814676.4</v>
      </c>
      <c r="N301" s="192">
        <f t="shared" si="49"/>
        <v>0</v>
      </c>
      <c r="O301" s="151">
        <f t="shared" si="43"/>
        <v>0</v>
      </c>
    </row>
    <row r="302" spans="1:15" x14ac:dyDescent="0.35">
      <c r="A302" s="39" t="s">
        <v>6345</v>
      </c>
      <c r="B302" s="35" t="s">
        <v>6346</v>
      </c>
      <c r="C302" s="35" t="s">
        <v>5914</v>
      </c>
      <c r="D302" s="35" t="s">
        <v>5906</v>
      </c>
      <c r="E302" s="189">
        <f t="shared" si="39"/>
        <v>11045</v>
      </c>
      <c r="F302" s="190">
        <f t="shared" si="40"/>
        <v>65388</v>
      </c>
      <c r="G302" s="190">
        <f t="shared" si="41"/>
        <v>190249.44</v>
      </c>
      <c r="H302" s="190">
        <f t="shared" si="42"/>
        <v>117702.6</v>
      </c>
      <c r="I302" s="190">
        <f t="shared" si="44"/>
        <v>78871.199999999997</v>
      </c>
      <c r="J302" s="190">
        <f t="shared" si="45"/>
        <v>0</v>
      </c>
      <c r="K302" s="190">
        <f t="shared" si="46"/>
        <v>0</v>
      </c>
      <c r="L302" s="192">
        <f t="shared" si="48"/>
        <v>463256.24000000005</v>
      </c>
      <c r="M302" s="191">
        <f t="shared" si="47"/>
        <v>463256.24</v>
      </c>
      <c r="N302" s="192">
        <f t="shared" si="49"/>
        <v>0</v>
      </c>
      <c r="O302" s="151">
        <f t="shared" si="43"/>
        <v>0</v>
      </c>
    </row>
    <row r="303" spans="1:15" x14ac:dyDescent="0.35">
      <c r="A303" s="39" t="s">
        <v>6347</v>
      </c>
      <c r="B303" s="35" t="s">
        <v>6348</v>
      </c>
      <c r="C303" s="35" t="s">
        <v>5911</v>
      </c>
      <c r="D303" s="35" t="s">
        <v>5906</v>
      </c>
      <c r="E303" s="189">
        <f t="shared" si="39"/>
        <v>82131.320000000007</v>
      </c>
      <c r="F303" s="190">
        <f t="shared" si="40"/>
        <v>1423247.25</v>
      </c>
      <c r="G303" s="190">
        <f t="shared" si="41"/>
        <v>2618059.02</v>
      </c>
      <c r="H303" s="190">
        <f t="shared" si="42"/>
        <v>1338064.9099999999</v>
      </c>
      <c r="I303" s="190">
        <f t="shared" si="44"/>
        <v>1117638.8899999999</v>
      </c>
      <c r="J303" s="190">
        <f t="shared" si="45"/>
        <v>74376.009999999995</v>
      </c>
      <c r="K303" s="190">
        <f t="shared" si="46"/>
        <v>0</v>
      </c>
      <c r="L303" s="192">
        <f t="shared" si="48"/>
        <v>6653517.3999999994</v>
      </c>
      <c r="M303" s="191">
        <f t="shared" si="47"/>
        <v>6653517.4000000004</v>
      </c>
      <c r="N303" s="192">
        <f t="shared" si="49"/>
        <v>0</v>
      </c>
      <c r="O303" s="151">
        <f t="shared" si="43"/>
        <v>0</v>
      </c>
    </row>
    <row r="304" spans="1:15" x14ac:dyDescent="0.35">
      <c r="A304" s="39" t="s">
        <v>6349</v>
      </c>
      <c r="B304" s="35" t="s">
        <v>6350</v>
      </c>
      <c r="C304" s="35" t="s">
        <v>5914</v>
      </c>
      <c r="D304" s="35" t="s">
        <v>5906</v>
      </c>
      <c r="E304" s="189">
        <f t="shared" si="39"/>
        <v>38614.81</v>
      </c>
      <c r="F304" s="190">
        <f t="shared" si="40"/>
        <v>206774.24</v>
      </c>
      <c r="G304" s="190">
        <f t="shared" si="41"/>
        <v>836281.29</v>
      </c>
      <c r="H304" s="190">
        <f t="shared" si="42"/>
        <v>975897.66</v>
      </c>
      <c r="I304" s="190">
        <f t="shared" si="44"/>
        <v>416315.17</v>
      </c>
      <c r="J304" s="190">
        <f t="shared" si="45"/>
        <v>2074.42</v>
      </c>
      <c r="K304" s="190">
        <f t="shared" si="46"/>
        <v>0</v>
      </c>
      <c r="L304" s="192">
        <f t="shared" si="48"/>
        <v>2475957.59</v>
      </c>
      <c r="M304" s="191">
        <f t="shared" si="47"/>
        <v>2475957.59</v>
      </c>
      <c r="N304" s="192">
        <f t="shared" si="49"/>
        <v>0</v>
      </c>
      <c r="O304" s="151">
        <f t="shared" si="43"/>
        <v>0</v>
      </c>
    </row>
    <row r="305" spans="1:15" x14ac:dyDescent="0.35">
      <c r="A305" s="39" t="s">
        <v>6351</v>
      </c>
      <c r="B305" s="35" t="s">
        <v>6352</v>
      </c>
      <c r="C305" s="35" t="s">
        <v>5911</v>
      </c>
      <c r="D305" s="35" t="s">
        <v>5906</v>
      </c>
      <c r="E305" s="189">
        <f t="shared" si="39"/>
        <v>226967.32</v>
      </c>
      <c r="F305" s="190">
        <f t="shared" si="40"/>
        <v>2672604.87</v>
      </c>
      <c r="G305" s="190">
        <f t="shared" si="41"/>
        <v>4461547.25</v>
      </c>
      <c r="H305" s="190">
        <f t="shared" si="42"/>
        <v>6129773.1500000004</v>
      </c>
      <c r="I305" s="190">
        <f t="shared" si="44"/>
        <v>12267736.859999999</v>
      </c>
      <c r="J305" s="190">
        <f t="shared" si="45"/>
        <v>2635552.35</v>
      </c>
      <c r="K305" s="190">
        <f t="shared" si="46"/>
        <v>0</v>
      </c>
      <c r="L305" s="192">
        <f t="shared" si="48"/>
        <v>28394181.800000001</v>
      </c>
      <c r="M305" s="191">
        <f t="shared" si="47"/>
        <v>28394476.890000001</v>
      </c>
      <c r="N305" s="192">
        <f t="shared" si="49"/>
        <v>295.08999999985099</v>
      </c>
      <c r="O305" s="151">
        <f t="shared" si="43"/>
        <v>1.0392514049229627E-5</v>
      </c>
    </row>
    <row r="306" spans="1:15" x14ac:dyDescent="0.35">
      <c r="A306" s="39" t="s">
        <v>6353</v>
      </c>
      <c r="B306" s="35" t="s">
        <v>6354</v>
      </c>
      <c r="C306" s="35" t="s">
        <v>5914</v>
      </c>
      <c r="D306" s="35" t="s">
        <v>5906</v>
      </c>
      <c r="E306" s="189">
        <f t="shared" si="39"/>
        <v>22799</v>
      </c>
      <c r="F306" s="190">
        <f t="shared" si="40"/>
        <v>97230.58</v>
      </c>
      <c r="G306" s="190">
        <f t="shared" si="41"/>
        <v>272682.06</v>
      </c>
      <c r="H306" s="190">
        <f t="shared" si="42"/>
        <v>121538.37</v>
      </c>
      <c r="I306" s="190">
        <f t="shared" si="44"/>
        <v>216906.81</v>
      </c>
      <c r="J306" s="190">
        <f t="shared" si="45"/>
        <v>129346.85</v>
      </c>
      <c r="K306" s="190">
        <f t="shared" si="46"/>
        <v>0</v>
      </c>
      <c r="L306" s="192">
        <f t="shared" si="48"/>
        <v>860503.67</v>
      </c>
      <c r="M306" s="191">
        <f t="shared" si="47"/>
        <v>860503.67</v>
      </c>
      <c r="N306" s="192">
        <f t="shared" si="49"/>
        <v>0</v>
      </c>
      <c r="O306" s="151">
        <f t="shared" si="43"/>
        <v>0</v>
      </c>
    </row>
    <row r="307" spans="1:15" x14ac:dyDescent="0.35">
      <c r="A307" s="39" t="s">
        <v>6355</v>
      </c>
      <c r="B307" s="35" t="s">
        <v>6356</v>
      </c>
      <c r="C307" s="35" t="s">
        <v>5911</v>
      </c>
      <c r="D307" s="35" t="s">
        <v>5906</v>
      </c>
      <c r="E307" s="189">
        <f t="shared" si="39"/>
        <v>605398.47</v>
      </c>
      <c r="F307" s="190">
        <f t="shared" si="40"/>
        <v>2696935.64</v>
      </c>
      <c r="G307" s="190">
        <f t="shared" si="41"/>
        <v>9733510.9199999999</v>
      </c>
      <c r="H307" s="190">
        <f t="shared" si="42"/>
        <v>7083678.4900000002</v>
      </c>
      <c r="I307" s="190">
        <f t="shared" si="44"/>
        <v>10450457.98</v>
      </c>
      <c r="J307" s="190">
        <f t="shared" si="45"/>
        <v>2634359.0299999998</v>
      </c>
      <c r="K307" s="190">
        <f t="shared" si="46"/>
        <v>0</v>
      </c>
      <c r="L307" s="192">
        <f t="shared" si="48"/>
        <v>33204340.530000005</v>
      </c>
      <c r="M307" s="191">
        <f t="shared" si="47"/>
        <v>33195767.84</v>
      </c>
      <c r="N307" s="192">
        <f t="shared" si="49"/>
        <v>-8572.6900000050664</v>
      </c>
      <c r="O307" s="151">
        <f t="shared" si="43"/>
        <v>-2.5824647410852198E-4</v>
      </c>
    </row>
    <row r="308" spans="1:15" x14ac:dyDescent="0.35">
      <c r="A308" s="39" t="s">
        <v>6357</v>
      </c>
      <c r="B308" s="35" t="s">
        <v>6358</v>
      </c>
      <c r="C308" s="35" t="s">
        <v>5911</v>
      </c>
      <c r="D308" s="35" t="s">
        <v>5906</v>
      </c>
      <c r="E308" s="189">
        <f t="shared" si="39"/>
        <v>61418.14</v>
      </c>
      <c r="F308" s="190">
        <f t="shared" si="40"/>
        <v>1096854.72</v>
      </c>
      <c r="G308" s="190">
        <f t="shared" si="41"/>
        <v>2606448.2400000002</v>
      </c>
      <c r="H308" s="190">
        <f t="shared" si="42"/>
        <v>1851360.42</v>
      </c>
      <c r="I308" s="190">
        <f t="shared" si="44"/>
        <v>1912680.05</v>
      </c>
      <c r="J308" s="190">
        <f t="shared" si="45"/>
        <v>485239.53</v>
      </c>
      <c r="K308" s="190">
        <f t="shared" si="46"/>
        <v>0</v>
      </c>
      <c r="L308" s="192">
        <f t="shared" si="48"/>
        <v>8014001.0999999996</v>
      </c>
      <c r="M308" s="191">
        <f t="shared" si="47"/>
        <v>8014000.75</v>
      </c>
      <c r="N308" s="192">
        <f t="shared" si="49"/>
        <v>-0.34999999962747097</v>
      </c>
      <c r="O308" s="151">
        <f t="shared" si="43"/>
        <v>-4.3673567116582937E-8</v>
      </c>
    </row>
    <row r="309" spans="1:15" x14ac:dyDescent="0.35">
      <c r="A309" s="39" t="s">
        <v>6359</v>
      </c>
      <c r="B309" s="35" t="s">
        <v>6360</v>
      </c>
      <c r="C309" s="35" t="s">
        <v>5911</v>
      </c>
      <c r="D309" s="35" t="s">
        <v>5906</v>
      </c>
      <c r="E309" s="189">
        <f t="shared" si="39"/>
        <v>341345.01</v>
      </c>
      <c r="F309" s="190">
        <f t="shared" si="40"/>
        <v>2326363.38</v>
      </c>
      <c r="G309" s="190">
        <f t="shared" si="41"/>
        <v>6104715.0899999999</v>
      </c>
      <c r="H309" s="190">
        <f t="shared" si="42"/>
        <v>4701789.4400000004</v>
      </c>
      <c r="I309" s="190">
        <f t="shared" si="44"/>
        <v>5473346.6500000004</v>
      </c>
      <c r="J309" s="190">
        <f t="shared" si="45"/>
        <v>1176399.07</v>
      </c>
      <c r="K309" s="190">
        <f t="shared" si="46"/>
        <v>0</v>
      </c>
      <c r="L309" s="192">
        <f t="shared" si="48"/>
        <v>20123958.640000001</v>
      </c>
      <c r="M309" s="191">
        <f t="shared" si="47"/>
        <v>20123285.100000001</v>
      </c>
      <c r="N309" s="192">
        <f t="shared" si="49"/>
        <v>-673.53999999910593</v>
      </c>
      <c r="O309" s="151">
        <f t="shared" si="43"/>
        <v>-3.3470678204479938E-5</v>
      </c>
    </row>
    <row r="310" spans="1:15" x14ac:dyDescent="0.35">
      <c r="A310" s="39" t="s">
        <v>6361</v>
      </c>
      <c r="B310" s="35" t="s">
        <v>6362</v>
      </c>
      <c r="C310" s="35" t="s">
        <v>5914</v>
      </c>
      <c r="D310" s="35" t="s">
        <v>5906</v>
      </c>
      <c r="E310" s="189">
        <f t="shared" si="39"/>
        <v>14920</v>
      </c>
      <c r="F310" s="190">
        <f t="shared" si="40"/>
        <v>135563.57999999999</v>
      </c>
      <c r="G310" s="190">
        <f t="shared" si="41"/>
        <v>362469.84</v>
      </c>
      <c r="H310" s="190">
        <f t="shared" si="42"/>
        <v>112074.55</v>
      </c>
      <c r="I310" s="190">
        <f t="shared" si="44"/>
        <v>64537.95</v>
      </c>
      <c r="J310" s="190">
        <f t="shared" si="45"/>
        <v>36433.75</v>
      </c>
      <c r="K310" s="190">
        <f t="shared" si="46"/>
        <v>0</v>
      </c>
      <c r="L310" s="192">
        <f t="shared" si="48"/>
        <v>725999.67</v>
      </c>
      <c r="M310" s="191">
        <f t="shared" si="47"/>
        <v>725999.67</v>
      </c>
      <c r="N310" s="192">
        <f t="shared" si="49"/>
        <v>0</v>
      </c>
      <c r="O310" s="151">
        <f t="shared" si="43"/>
        <v>0</v>
      </c>
    </row>
    <row r="311" spans="1:15" x14ac:dyDescent="0.35">
      <c r="A311" s="39" t="s">
        <v>6363</v>
      </c>
      <c r="B311" s="35" t="s">
        <v>6364</v>
      </c>
      <c r="C311" s="35" t="s">
        <v>5914</v>
      </c>
      <c r="D311" s="35" t="s">
        <v>5906</v>
      </c>
      <c r="E311" s="189">
        <f t="shared" si="39"/>
        <v>26692</v>
      </c>
      <c r="F311" s="190">
        <f t="shared" si="40"/>
        <v>91901.05</v>
      </c>
      <c r="G311" s="190">
        <f t="shared" si="41"/>
        <v>355847.74</v>
      </c>
      <c r="H311" s="190">
        <f t="shared" si="42"/>
        <v>156681.60000000001</v>
      </c>
      <c r="I311" s="190">
        <f t="shared" si="44"/>
        <v>134099.5</v>
      </c>
      <c r="J311" s="190">
        <f t="shared" si="45"/>
        <v>0</v>
      </c>
      <c r="K311" s="190">
        <f t="shared" si="46"/>
        <v>0</v>
      </c>
      <c r="L311" s="192">
        <f t="shared" si="48"/>
        <v>765221.89</v>
      </c>
      <c r="M311" s="191">
        <f t="shared" si="47"/>
        <v>765221.89</v>
      </c>
      <c r="N311" s="192">
        <f t="shared" si="49"/>
        <v>0</v>
      </c>
      <c r="O311" s="151">
        <f t="shared" si="43"/>
        <v>0</v>
      </c>
    </row>
    <row r="312" spans="1:15" x14ac:dyDescent="0.35">
      <c r="A312" s="39" t="s">
        <v>6365</v>
      </c>
      <c r="B312" s="35" t="s">
        <v>6366</v>
      </c>
      <c r="C312" s="35" t="s">
        <v>5911</v>
      </c>
      <c r="D312" s="35" t="s">
        <v>5906</v>
      </c>
      <c r="E312" s="189">
        <f t="shared" si="39"/>
        <v>1456439.04</v>
      </c>
      <c r="F312" s="190">
        <f t="shared" si="40"/>
        <v>15220846.710000001</v>
      </c>
      <c r="G312" s="190">
        <f t="shared" si="41"/>
        <v>32751085.18</v>
      </c>
      <c r="H312" s="190">
        <f t="shared" si="42"/>
        <v>31439869.699999999</v>
      </c>
      <c r="I312" s="190">
        <f t="shared" si="44"/>
        <v>39439984.090000004</v>
      </c>
      <c r="J312" s="190">
        <f t="shared" si="45"/>
        <v>5001643.6500000004</v>
      </c>
      <c r="K312" s="190">
        <f t="shared" si="46"/>
        <v>0</v>
      </c>
      <c r="L312" s="192">
        <f t="shared" si="48"/>
        <v>125309868.37</v>
      </c>
      <c r="M312" s="191">
        <f t="shared" si="47"/>
        <v>125310230.73</v>
      </c>
      <c r="N312" s="192">
        <f t="shared" si="49"/>
        <v>362.35999999940395</v>
      </c>
      <c r="O312" s="151">
        <f t="shared" si="43"/>
        <v>2.8917032383426361E-6</v>
      </c>
    </row>
    <row r="313" spans="1:15" x14ac:dyDescent="0.35">
      <c r="A313" s="39" t="s">
        <v>6367</v>
      </c>
      <c r="B313" s="35" t="s">
        <v>6368</v>
      </c>
      <c r="C313" s="35" t="s">
        <v>5914</v>
      </c>
      <c r="D313" s="35" t="s">
        <v>5906</v>
      </c>
      <c r="E313" s="189">
        <f t="shared" si="39"/>
        <v>25979</v>
      </c>
      <c r="F313" s="190">
        <f t="shared" si="40"/>
        <v>209667.26</v>
      </c>
      <c r="G313" s="190">
        <f t="shared" si="41"/>
        <v>635948.91</v>
      </c>
      <c r="H313" s="190">
        <f t="shared" si="42"/>
        <v>104484.46</v>
      </c>
      <c r="I313" s="190">
        <f t="shared" si="44"/>
        <v>182934.67</v>
      </c>
      <c r="J313" s="190">
        <f t="shared" si="45"/>
        <v>56298.14</v>
      </c>
      <c r="K313" s="190">
        <f t="shared" si="46"/>
        <v>0</v>
      </c>
      <c r="L313" s="192">
        <f t="shared" si="48"/>
        <v>1215312.44</v>
      </c>
      <c r="M313" s="191">
        <f t="shared" si="47"/>
        <v>1215312.44</v>
      </c>
      <c r="N313" s="192">
        <f t="shared" si="49"/>
        <v>0</v>
      </c>
      <c r="O313" s="151">
        <f t="shared" si="43"/>
        <v>0</v>
      </c>
    </row>
    <row r="314" spans="1:15" x14ac:dyDescent="0.35">
      <c r="A314" s="39" t="s">
        <v>6369</v>
      </c>
      <c r="B314" s="35" t="s">
        <v>6370</v>
      </c>
      <c r="C314" s="35" t="s">
        <v>6097</v>
      </c>
      <c r="D314" s="35" t="s">
        <v>5906</v>
      </c>
      <c r="E314" s="189">
        <f t="shared" si="39"/>
        <v>4349.26</v>
      </c>
      <c r="F314" s="190">
        <f t="shared" si="40"/>
        <v>23480.400000000001</v>
      </c>
      <c r="G314" s="190">
        <f t="shared" si="41"/>
        <v>130412.28</v>
      </c>
      <c r="H314" s="190">
        <f t="shared" si="42"/>
        <v>336380.23</v>
      </c>
      <c r="I314" s="190">
        <f t="shared" si="44"/>
        <v>163283.16</v>
      </c>
      <c r="J314" s="190">
        <f t="shared" si="45"/>
        <v>45006.14</v>
      </c>
      <c r="K314" s="190">
        <f t="shared" si="46"/>
        <v>0</v>
      </c>
      <c r="L314" s="192">
        <f t="shared" si="48"/>
        <v>702911.47</v>
      </c>
      <c r="M314" s="191">
        <f t="shared" si="47"/>
        <v>702911.42</v>
      </c>
      <c r="N314" s="192">
        <f t="shared" si="49"/>
        <v>-4.9999999930150807E-2</v>
      </c>
      <c r="O314" s="151">
        <f t="shared" si="43"/>
        <v>-7.1132718159780075E-8</v>
      </c>
    </row>
    <row r="315" spans="1:15" x14ac:dyDescent="0.35">
      <c r="A315" s="39" t="s">
        <v>6371</v>
      </c>
      <c r="B315" s="35" t="s">
        <v>6372</v>
      </c>
      <c r="C315" s="35" t="s">
        <v>5911</v>
      </c>
      <c r="D315" s="35" t="s">
        <v>5906</v>
      </c>
      <c r="E315" s="189">
        <f t="shared" si="39"/>
        <v>102969.06</v>
      </c>
      <c r="F315" s="190">
        <f t="shared" si="40"/>
        <v>1182008.3799999999</v>
      </c>
      <c r="G315" s="190">
        <f t="shared" si="41"/>
        <v>3429020.02</v>
      </c>
      <c r="H315" s="190">
        <f t="shared" si="42"/>
        <v>1629544.27</v>
      </c>
      <c r="I315" s="190">
        <f t="shared" si="44"/>
        <v>1337269.1399999999</v>
      </c>
      <c r="J315" s="190">
        <f t="shared" si="45"/>
        <v>179007.63</v>
      </c>
      <c r="K315" s="190">
        <f t="shared" si="46"/>
        <v>0</v>
      </c>
      <c r="L315" s="192">
        <f t="shared" si="48"/>
        <v>7859818.5</v>
      </c>
      <c r="M315" s="191">
        <f t="shared" si="47"/>
        <v>7859669.8200000003</v>
      </c>
      <c r="N315" s="192">
        <f t="shared" si="49"/>
        <v>-148.67999999970198</v>
      </c>
      <c r="O315" s="151">
        <f t="shared" si="43"/>
        <v>-1.8916825185374258E-5</v>
      </c>
    </row>
    <row r="316" spans="1:15" x14ac:dyDescent="0.35">
      <c r="A316" s="39" t="s">
        <v>6373</v>
      </c>
      <c r="B316" s="35" t="s">
        <v>6374</v>
      </c>
      <c r="C316" s="35" t="s">
        <v>5911</v>
      </c>
      <c r="D316" s="35" t="s">
        <v>5906</v>
      </c>
      <c r="E316" s="189">
        <f t="shared" si="39"/>
        <v>633698.99</v>
      </c>
      <c r="F316" s="190">
        <f t="shared" si="40"/>
        <v>5728012.1299999999</v>
      </c>
      <c r="G316" s="190">
        <f t="shared" si="41"/>
        <v>22756337.289999999</v>
      </c>
      <c r="H316" s="190">
        <f t="shared" si="42"/>
        <v>15696622.619999999</v>
      </c>
      <c r="I316" s="190">
        <f t="shared" si="44"/>
        <v>11173694.390000001</v>
      </c>
      <c r="J316" s="190">
        <f t="shared" si="45"/>
        <v>4868232.6500000004</v>
      </c>
      <c r="K316" s="190">
        <f t="shared" si="46"/>
        <v>0</v>
      </c>
      <c r="L316" s="192">
        <f t="shared" si="48"/>
        <v>60856598.07</v>
      </c>
      <c r="M316" s="191">
        <f t="shared" si="47"/>
        <v>60856598.07</v>
      </c>
      <c r="N316" s="192">
        <f t="shared" si="49"/>
        <v>0</v>
      </c>
      <c r="O316" s="151">
        <f t="shared" si="43"/>
        <v>0</v>
      </c>
    </row>
    <row r="317" spans="1:15" x14ac:dyDescent="0.35">
      <c r="A317" s="39" t="s">
        <v>6375</v>
      </c>
      <c r="B317" s="35" t="s">
        <v>6376</v>
      </c>
      <c r="C317" s="35" t="s">
        <v>5911</v>
      </c>
      <c r="D317" s="35" t="s">
        <v>5906</v>
      </c>
      <c r="E317" s="189">
        <f t="shared" si="39"/>
        <v>222573.87</v>
      </c>
      <c r="F317" s="190">
        <f t="shared" si="40"/>
        <v>2696781.94</v>
      </c>
      <c r="G317" s="190">
        <f t="shared" si="41"/>
        <v>7631660.0599999996</v>
      </c>
      <c r="H317" s="190">
        <f t="shared" si="42"/>
        <v>4255544.37</v>
      </c>
      <c r="I317" s="190">
        <f t="shared" si="44"/>
        <v>4385644.82</v>
      </c>
      <c r="J317" s="190">
        <f t="shared" si="45"/>
        <v>474243.42</v>
      </c>
      <c r="K317" s="190">
        <f t="shared" si="46"/>
        <v>0</v>
      </c>
      <c r="L317" s="192">
        <f t="shared" si="48"/>
        <v>19666448.48</v>
      </c>
      <c r="M317" s="191">
        <f t="shared" si="47"/>
        <v>19667537.239999998</v>
      </c>
      <c r="N317" s="192">
        <f t="shared" si="49"/>
        <v>1088.7599999979138</v>
      </c>
      <c r="O317" s="151">
        <f t="shared" si="43"/>
        <v>5.5358227454303982E-5</v>
      </c>
    </row>
    <row r="318" spans="1:15" x14ac:dyDescent="0.35">
      <c r="A318" s="39" t="s">
        <v>6377</v>
      </c>
      <c r="B318" s="35" t="s">
        <v>6378</v>
      </c>
      <c r="C318" s="35" t="s">
        <v>5914</v>
      </c>
      <c r="D318" s="35" t="s">
        <v>5906</v>
      </c>
      <c r="E318" s="189">
        <f t="shared" si="39"/>
        <v>68422</v>
      </c>
      <c r="F318" s="190">
        <f t="shared" si="40"/>
        <v>367769.85</v>
      </c>
      <c r="G318" s="190">
        <f t="shared" si="41"/>
        <v>1251074.3799999999</v>
      </c>
      <c r="H318" s="190">
        <f t="shared" si="42"/>
        <v>728788.23</v>
      </c>
      <c r="I318" s="190">
        <f t="shared" si="44"/>
        <v>38509.26</v>
      </c>
      <c r="J318" s="190">
        <f t="shared" si="45"/>
        <v>21168.799999999999</v>
      </c>
      <c r="K318" s="190">
        <f t="shared" si="46"/>
        <v>0</v>
      </c>
      <c r="L318" s="192">
        <f t="shared" si="48"/>
        <v>2475732.5199999996</v>
      </c>
      <c r="M318" s="191">
        <f t="shared" si="47"/>
        <v>2465148.12</v>
      </c>
      <c r="N318" s="192">
        <f t="shared" si="49"/>
        <v>-10584.399999999441</v>
      </c>
      <c r="O318" s="151">
        <f t="shared" si="43"/>
        <v>-4.2936162391732638E-3</v>
      </c>
    </row>
    <row r="319" spans="1:15" x14ac:dyDescent="0.35">
      <c r="A319" s="39" t="s">
        <v>6379</v>
      </c>
      <c r="B319" s="35" t="s">
        <v>6380</v>
      </c>
      <c r="C319" s="35" t="s">
        <v>5911</v>
      </c>
      <c r="D319" s="35" t="s">
        <v>5906</v>
      </c>
      <c r="E319" s="189">
        <f t="shared" si="39"/>
        <v>425126.78</v>
      </c>
      <c r="F319" s="190">
        <f t="shared" si="40"/>
        <v>5476488.2800000003</v>
      </c>
      <c r="G319" s="190">
        <f t="shared" si="41"/>
        <v>9178284.5299999993</v>
      </c>
      <c r="H319" s="190">
        <f t="shared" si="42"/>
        <v>4016992.87</v>
      </c>
      <c r="I319" s="190">
        <f t="shared" si="44"/>
        <v>10580433.07</v>
      </c>
      <c r="J319" s="190">
        <f t="shared" si="45"/>
        <v>9959046.5600000005</v>
      </c>
      <c r="K319" s="190">
        <f t="shared" si="46"/>
        <v>0</v>
      </c>
      <c r="L319" s="192">
        <f t="shared" si="48"/>
        <v>39636372.090000004</v>
      </c>
      <c r="M319" s="191">
        <f t="shared" si="47"/>
        <v>41596212.920000002</v>
      </c>
      <c r="N319" s="192">
        <f t="shared" si="49"/>
        <v>1959840.8299999982</v>
      </c>
      <c r="O319" s="151">
        <f t="shared" si="43"/>
        <v>4.711584763183288E-2</v>
      </c>
    </row>
    <row r="320" spans="1:15" x14ac:dyDescent="0.35">
      <c r="A320" s="39" t="s">
        <v>6381</v>
      </c>
      <c r="B320" s="35" t="s">
        <v>6382</v>
      </c>
      <c r="C320" s="35" t="s">
        <v>5911</v>
      </c>
      <c r="D320" s="35" t="s">
        <v>5906</v>
      </c>
      <c r="E320" s="189">
        <f t="shared" si="39"/>
        <v>928919.47</v>
      </c>
      <c r="F320" s="190">
        <f t="shared" si="40"/>
        <v>16956005.75</v>
      </c>
      <c r="G320" s="190">
        <f t="shared" si="41"/>
        <v>40200321.32</v>
      </c>
      <c r="H320" s="190">
        <f t="shared" si="42"/>
        <v>28229078.239999998</v>
      </c>
      <c r="I320" s="190">
        <f t="shared" si="44"/>
        <v>49793466.710000001</v>
      </c>
      <c r="J320" s="190">
        <f t="shared" si="45"/>
        <v>27145389.859999999</v>
      </c>
      <c r="K320" s="190">
        <f t="shared" si="46"/>
        <v>0</v>
      </c>
      <c r="L320" s="192">
        <f t="shared" si="48"/>
        <v>163253181.35000002</v>
      </c>
      <c r="M320" s="191">
        <f t="shared" si="47"/>
        <v>176673570.68000001</v>
      </c>
      <c r="N320" s="192">
        <f t="shared" si="49"/>
        <v>13420389.329999983</v>
      </c>
      <c r="O320" s="151">
        <f t="shared" si="43"/>
        <v>7.5961499381860934E-2</v>
      </c>
    </row>
    <row r="321" spans="1:15" x14ac:dyDescent="0.35">
      <c r="A321" s="39" t="s">
        <v>6383</v>
      </c>
      <c r="B321" s="35" t="s">
        <v>6384</v>
      </c>
      <c r="C321" s="35" t="s">
        <v>5914</v>
      </c>
      <c r="D321" s="35" t="s">
        <v>5906</v>
      </c>
      <c r="E321" s="189">
        <f t="shared" si="39"/>
        <v>5132</v>
      </c>
      <c r="F321" s="190">
        <f t="shared" si="40"/>
        <v>39978.32</v>
      </c>
      <c r="G321" s="190">
        <f t="shared" si="41"/>
        <v>177901.41</v>
      </c>
      <c r="H321" s="190">
        <f t="shared" si="42"/>
        <v>220100.72</v>
      </c>
      <c r="I321" s="190">
        <f t="shared" si="44"/>
        <v>17199.68</v>
      </c>
      <c r="J321" s="190">
        <f t="shared" si="45"/>
        <v>0</v>
      </c>
      <c r="K321" s="190">
        <f t="shared" si="46"/>
        <v>0</v>
      </c>
      <c r="L321" s="192">
        <f t="shared" si="48"/>
        <v>460312.13</v>
      </c>
      <c r="M321" s="191">
        <f t="shared" si="47"/>
        <v>460312.13</v>
      </c>
      <c r="N321" s="192">
        <f t="shared" si="49"/>
        <v>0</v>
      </c>
      <c r="O321" s="151">
        <f t="shared" si="43"/>
        <v>0</v>
      </c>
    </row>
    <row r="322" spans="1:15" x14ac:dyDescent="0.35">
      <c r="A322" s="39" t="s">
        <v>6385</v>
      </c>
      <c r="B322" s="35" t="s">
        <v>6386</v>
      </c>
      <c r="C322" s="35" t="s">
        <v>5914</v>
      </c>
      <c r="D322" s="35" t="s">
        <v>5906</v>
      </c>
      <c r="E322" s="189">
        <f t="shared" si="39"/>
        <v>9245</v>
      </c>
      <c r="F322" s="190">
        <f t="shared" si="40"/>
        <v>49742.25</v>
      </c>
      <c r="G322" s="190">
        <f t="shared" si="41"/>
        <v>70145.36</v>
      </c>
      <c r="H322" s="190">
        <f t="shared" si="42"/>
        <v>82273</v>
      </c>
      <c r="I322" s="190">
        <f t="shared" si="44"/>
        <v>7815</v>
      </c>
      <c r="J322" s="190">
        <f t="shared" si="45"/>
        <v>12408.64</v>
      </c>
      <c r="K322" s="190">
        <f t="shared" si="46"/>
        <v>0</v>
      </c>
      <c r="L322" s="192">
        <f t="shared" si="48"/>
        <v>231629.25</v>
      </c>
      <c r="M322" s="191">
        <f t="shared" si="47"/>
        <v>231629.25</v>
      </c>
      <c r="N322" s="192">
        <f t="shared" si="49"/>
        <v>0</v>
      </c>
      <c r="O322" s="151">
        <f t="shared" si="43"/>
        <v>0</v>
      </c>
    </row>
    <row r="323" spans="1:15" x14ac:dyDescent="0.35">
      <c r="A323" s="39" t="s">
        <v>12935</v>
      </c>
      <c r="B323" s="35" t="s">
        <v>12936</v>
      </c>
      <c r="C323" s="35" t="s">
        <v>5914</v>
      </c>
      <c r="D323" s="35" t="s">
        <v>5906</v>
      </c>
      <c r="E323" s="189">
        <f t="shared" ref="E323:E385" si="50">IF(ISNA(VLOOKUP(A323&amp;"-"&amp;MID(PRC_Selector,5,3),FY20_PSU_Expenditures,2,FALSE)),0,VLOOKUP(A323&amp;"-"&amp;MID(PRC_Selector,5,3),FY20_PSU_Expenditures,2,FALSE))</f>
        <v>0</v>
      </c>
      <c r="F323" s="190">
        <f t="shared" ref="F323:F385" si="51">IF(ISNA(VLOOKUP(A323&amp;"-"&amp;MID(PRC_Selector,5,3),FY21_PSU_Expenditures,2,FALSE)),0,VLOOKUP(A323&amp;"-"&amp;MID(PRC_Selector,5,3),FY21_PSU_Expenditures,2,FALSE))</f>
        <v>0</v>
      </c>
      <c r="G323" s="190">
        <f t="shared" ref="G323:G385" si="52">IF(ISNA(VLOOKUP(A323&amp;"-"&amp;MID(PRC_Selector,5,3),FY22_PSU_Expenditures,2,FALSE)),0,VLOOKUP(A323&amp;"-"&amp;MID(PRC_Selector,5,3),FY22_PSU_Expenditures,2,FALSE))</f>
        <v>95927.51</v>
      </c>
      <c r="H323" s="190">
        <f t="shared" ref="H323:H385" si="53">IF(ISNA(VLOOKUP(A323&amp;"-"&amp;MID(PRC_Selector,5,3),FY23_PSU_Expenditures,2,FALSE)),0,VLOOKUP(A323&amp;"-"&amp;MID(PRC_Selector,5,3),FY23_PSU_Expenditures,2,FALSE))</f>
        <v>187134.26</v>
      </c>
      <c r="I323" s="190">
        <f t="shared" si="44"/>
        <v>68630.77</v>
      </c>
      <c r="J323" s="190">
        <f t="shared" si="45"/>
        <v>2360.64</v>
      </c>
      <c r="K323" s="190">
        <f t="shared" si="46"/>
        <v>0</v>
      </c>
      <c r="L323" s="192">
        <f t="shared" si="48"/>
        <v>354053.18000000005</v>
      </c>
      <c r="M323" s="191">
        <f t="shared" si="47"/>
        <v>354053.18</v>
      </c>
      <c r="N323" s="192">
        <f t="shared" si="49"/>
        <v>0</v>
      </c>
      <c r="O323" s="151">
        <f t="shared" ref="O323:O385" si="54">IFERROR(N323/M323,"")</f>
        <v>0</v>
      </c>
    </row>
    <row r="324" spans="1:15" x14ac:dyDescent="0.35">
      <c r="A324" s="39" t="s">
        <v>6387</v>
      </c>
      <c r="B324" s="35" t="s">
        <v>6388</v>
      </c>
      <c r="C324" s="35" t="s">
        <v>5911</v>
      </c>
      <c r="D324" s="35" t="s">
        <v>5906</v>
      </c>
      <c r="E324" s="189">
        <f t="shared" si="50"/>
        <v>545669.54</v>
      </c>
      <c r="F324" s="190">
        <f t="shared" si="51"/>
        <v>4156513.57</v>
      </c>
      <c r="G324" s="190">
        <f t="shared" si="52"/>
        <v>16643547.15</v>
      </c>
      <c r="H324" s="190">
        <f t="shared" si="53"/>
        <v>17167094.579999998</v>
      </c>
      <c r="I324" s="190">
        <f t="shared" si="44"/>
        <v>10971761.609999999</v>
      </c>
      <c r="J324" s="190">
        <f t="shared" si="45"/>
        <v>3591768.5</v>
      </c>
      <c r="K324" s="190">
        <f t="shared" si="46"/>
        <v>0</v>
      </c>
      <c r="L324" s="192">
        <f t="shared" si="48"/>
        <v>53076354.949999996</v>
      </c>
      <c r="M324" s="191">
        <f t="shared" si="47"/>
        <v>53882935.960000001</v>
      </c>
      <c r="N324" s="192">
        <f t="shared" si="49"/>
        <v>806581.01000000536</v>
      </c>
      <c r="O324" s="151">
        <f t="shared" si="54"/>
        <v>1.4969136251201508E-2</v>
      </c>
    </row>
    <row r="325" spans="1:15" x14ac:dyDescent="0.35">
      <c r="A325" s="39" t="s">
        <v>6389</v>
      </c>
      <c r="B325" s="35" t="s">
        <v>6390</v>
      </c>
      <c r="C325" s="35" t="s">
        <v>5914</v>
      </c>
      <c r="D325" s="35" t="s">
        <v>5906</v>
      </c>
      <c r="E325" s="189">
        <f t="shared" si="50"/>
        <v>19796</v>
      </c>
      <c r="F325" s="190">
        <f t="shared" si="51"/>
        <v>98432.5</v>
      </c>
      <c r="G325" s="190">
        <f t="shared" si="52"/>
        <v>125943.69</v>
      </c>
      <c r="H325" s="190">
        <f t="shared" si="53"/>
        <v>202333.26</v>
      </c>
      <c r="I325" s="190">
        <f t="shared" si="44"/>
        <v>138982.19</v>
      </c>
      <c r="J325" s="190">
        <f t="shared" si="45"/>
        <v>0</v>
      </c>
      <c r="K325" s="190">
        <f t="shared" si="46"/>
        <v>0</v>
      </c>
      <c r="L325" s="192">
        <f t="shared" si="48"/>
        <v>585487.64</v>
      </c>
      <c r="M325" s="191">
        <f t="shared" si="47"/>
        <v>585487.64</v>
      </c>
      <c r="N325" s="192">
        <f t="shared" si="49"/>
        <v>0</v>
      </c>
      <c r="O325" s="151">
        <f t="shared" si="54"/>
        <v>0</v>
      </c>
    </row>
    <row r="326" spans="1:15" x14ac:dyDescent="0.35">
      <c r="A326" s="39" t="s">
        <v>6391</v>
      </c>
      <c r="B326" s="35" t="s">
        <v>6392</v>
      </c>
      <c r="C326" s="35" t="s">
        <v>6097</v>
      </c>
      <c r="D326" s="35" t="s">
        <v>5933</v>
      </c>
      <c r="E326" s="189">
        <f t="shared" si="50"/>
        <v>15948.72</v>
      </c>
      <c r="F326" s="190">
        <f t="shared" si="51"/>
        <v>174627.82</v>
      </c>
      <c r="G326" s="190">
        <f t="shared" si="52"/>
        <v>498075.01</v>
      </c>
      <c r="H326" s="190">
        <f t="shared" si="53"/>
        <v>958014.22</v>
      </c>
      <c r="I326" s="190">
        <f t="shared" ref="I326:I389" si="55">IF(ISNA(VLOOKUP(A326&amp;"-"&amp;MID(PRC_Selector,5,3),FY24_PSU_Expenditures,2,FALSE)),0,VLOOKUP(A326&amp;"-"&amp;MID(PRC_Selector,5,3),FY24_PSU_Expenditures,2,FALSE))</f>
        <v>0</v>
      </c>
      <c r="J326" s="190">
        <f t="shared" ref="J326:J389" si="56">IF(ISNA(VLOOKUP(A326&amp;"-"&amp;MID(PRC_Selector,5,3),FY25_PSU_Expenditures,2,FALSE)),0,VLOOKUP(A326&amp;"-"&amp;MID(PRC_Selector,5,3),FY25_PSU_Expenditures,2,FALSE))</f>
        <v>0</v>
      </c>
      <c r="K326" s="190">
        <f t="shared" ref="K326:K389" si="57">IF(ISNA(VLOOKUP(A326&amp;"-"&amp;MID(PRC_Selector,5,3),Encumbrances_by_PSU,2,FALSE)),0,VLOOKUP(A326&amp;"-"&amp;MID(PRC_Selector,5,3),Encumbrances_by_PSU,2,FALSE))</f>
        <v>0</v>
      </c>
      <c r="L326" s="192">
        <f t="shared" si="48"/>
        <v>1646665.77</v>
      </c>
      <c r="M326" s="191">
        <f t="shared" ref="M326:M389" si="58">IF(ISNA(VLOOKUP(A326&amp;"-"&amp;MID(PRC_Selector,5,3),Covid_Allotment_PSU,2,FALSE)),0,VLOOKUP(A326&amp;"-"&amp;MID(PRC_Selector,5,3),Covid_Allotment_PSU,2,FALSE))</f>
        <v>1646665.77</v>
      </c>
      <c r="N326" s="192">
        <f t="shared" si="49"/>
        <v>0</v>
      </c>
      <c r="O326" s="151">
        <f t="shared" si="54"/>
        <v>0</v>
      </c>
    </row>
    <row r="327" spans="1:15" x14ac:dyDescent="0.35">
      <c r="A327" s="39" t="s">
        <v>6393</v>
      </c>
      <c r="B327" s="35" t="s">
        <v>6394</v>
      </c>
      <c r="C327" s="35" t="s">
        <v>5911</v>
      </c>
      <c r="D327" s="35" t="s">
        <v>5906</v>
      </c>
      <c r="E327" s="189">
        <f t="shared" si="50"/>
        <v>1076840.76</v>
      </c>
      <c r="F327" s="190">
        <f t="shared" si="51"/>
        <v>8616672.9000000004</v>
      </c>
      <c r="G327" s="190">
        <f t="shared" si="52"/>
        <v>18075009.649999999</v>
      </c>
      <c r="H327" s="190">
        <f t="shared" si="53"/>
        <v>16120371.289999999</v>
      </c>
      <c r="I327" s="190">
        <f t="shared" si="55"/>
        <v>32703872.48</v>
      </c>
      <c r="J327" s="190">
        <f t="shared" si="56"/>
        <v>9271559.9399999995</v>
      </c>
      <c r="K327" s="190">
        <f t="shared" si="57"/>
        <v>0</v>
      </c>
      <c r="L327" s="192">
        <f t="shared" ref="L327:L390" si="59">F327+E327+G327+H327+I327+K327+J327</f>
        <v>85864327.019999996</v>
      </c>
      <c r="M327" s="191">
        <f t="shared" si="58"/>
        <v>85932784.150000006</v>
      </c>
      <c r="N327" s="192">
        <f t="shared" ref="N327:N390" si="60">M327-L327</f>
        <v>68457.130000010133</v>
      </c>
      <c r="O327" s="151">
        <f t="shared" si="54"/>
        <v>7.9663577384522723E-4</v>
      </c>
    </row>
    <row r="328" spans="1:15" x14ac:dyDescent="0.35">
      <c r="A328" s="39" t="s">
        <v>6395</v>
      </c>
      <c r="B328" s="35" t="s">
        <v>6396</v>
      </c>
      <c r="C328" s="35" t="s">
        <v>5914</v>
      </c>
      <c r="D328" s="35" t="s">
        <v>5933</v>
      </c>
      <c r="E328" s="189">
        <f t="shared" si="50"/>
        <v>7563</v>
      </c>
      <c r="F328" s="190">
        <f t="shared" si="51"/>
        <v>65349</v>
      </c>
      <c r="G328" s="190">
        <f t="shared" si="52"/>
        <v>0</v>
      </c>
      <c r="H328" s="190">
        <f t="shared" si="53"/>
        <v>0</v>
      </c>
      <c r="I328" s="190">
        <f t="shared" si="55"/>
        <v>0</v>
      </c>
      <c r="J328" s="190">
        <f t="shared" si="56"/>
        <v>0</v>
      </c>
      <c r="K328" s="190">
        <f t="shared" si="57"/>
        <v>0</v>
      </c>
      <c r="L328" s="192">
        <f t="shared" si="59"/>
        <v>72912</v>
      </c>
      <c r="M328" s="191">
        <f t="shared" si="58"/>
        <v>72912</v>
      </c>
      <c r="N328" s="192">
        <f t="shared" si="60"/>
        <v>0</v>
      </c>
      <c r="O328" s="151">
        <f t="shared" si="54"/>
        <v>0</v>
      </c>
    </row>
    <row r="329" spans="1:15" x14ac:dyDescent="0.35">
      <c r="A329" s="39" t="s">
        <v>12937</v>
      </c>
      <c r="B329" s="35" t="s">
        <v>12938</v>
      </c>
      <c r="C329" s="35" t="s">
        <v>5914</v>
      </c>
      <c r="D329" s="35" t="s">
        <v>5906</v>
      </c>
      <c r="E329" s="189">
        <f t="shared" si="50"/>
        <v>0</v>
      </c>
      <c r="F329" s="190">
        <f t="shared" si="51"/>
        <v>0</v>
      </c>
      <c r="G329" s="190">
        <f t="shared" si="52"/>
        <v>144331.84</v>
      </c>
      <c r="H329" s="190">
        <f t="shared" si="53"/>
        <v>335928.58</v>
      </c>
      <c r="I329" s="190">
        <f t="shared" si="55"/>
        <v>430976.75</v>
      </c>
      <c r="J329" s="190">
        <f t="shared" si="56"/>
        <v>0</v>
      </c>
      <c r="K329" s="190">
        <f t="shared" si="57"/>
        <v>0</v>
      </c>
      <c r="L329" s="192">
        <f t="shared" si="59"/>
        <v>911237.17</v>
      </c>
      <c r="M329" s="191">
        <f t="shared" si="58"/>
        <v>911237.17</v>
      </c>
      <c r="N329" s="192">
        <f t="shared" si="60"/>
        <v>0</v>
      </c>
      <c r="O329" s="151">
        <f t="shared" si="54"/>
        <v>0</v>
      </c>
    </row>
    <row r="330" spans="1:15" x14ac:dyDescent="0.35">
      <c r="A330" s="39" t="s">
        <v>6397</v>
      </c>
      <c r="B330" s="35" t="s">
        <v>6398</v>
      </c>
      <c r="C330" s="35" t="s">
        <v>5911</v>
      </c>
      <c r="D330" s="35" t="s">
        <v>5906</v>
      </c>
      <c r="E330" s="189">
        <f t="shared" si="50"/>
        <v>415377</v>
      </c>
      <c r="F330" s="190">
        <f t="shared" si="51"/>
        <v>2778288.05</v>
      </c>
      <c r="G330" s="190">
        <f t="shared" si="52"/>
        <v>16501638.68</v>
      </c>
      <c r="H330" s="190">
        <f t="shared" si="53"/>
        <v>9991902.9199999999</v>
      </c>
      <c r="I330" s="190">
        <f t="shared" si="55"/>
        <v>7995814.9500000002</v>
      </c>
      <c r="J330" s="190">
        <f t="shared" si="56"/>
        <v>3019791.08</v>
      </c>
      <c r="K330" s="190">
        <f t="shared" si="57"/>
        <v>0</v>
      </c>
      <c r="L330" s="192">
        <f t="shared" si="59"/>
        <v>40702812.68</v>
      </c>
      <c r="M330" s="191">
        <f t="shared" si="58"/>
        <v>40701180.369999997</v>
      </c>
      <c r="N330" s="192">
        <f t="shared" si="60"/>
        <v>-1632.3100000023842</v>
      </c>
      <c r="O330" s="151">
        <f t="shared" si="54"/>
        <v>-4.0104733699701899E-5</v>
      </c>
    </row>
    <row r="331" spans="1:15" x14ac:dyDescent="0.35">
      <c r="A331" s="39" t="s">
        <v>6399</v>
      </c>
      <c r="B331" s="35" t="s">
        <v>6400</v>
      </c>
      <c r="C331" s="35" t="s">
        <v>5914</v>
      </c>
      <c r="D331" s="35" t="s">
        <v>5906</v>
      </c>
      <c r="E331" s="189">
        <f t="shared" si="50"/>
        <v>60030</v>
      </c>
      <c r="F331" s="190">
        <f t="shared" si="51"/>
        <v>311697.52</v>
      </c>
      <c r="G331" s="190">
        <f t="shared" si="52"/>
        <v>814415.2</v>
      </c>
      <c r="H331" s="190">
        <f t="shared" si="53"/>
        <v>312057.21000000002</v>
      </c>
      <c r="I331" s="190">
        <f t="shared" si="55"/>
        <v>195680.6</v>
      </c>
      <c r="J331" s="190">
        <f t="shared" si="56"/>
        <v>1336.58</v>
      </c>
      <c r="K331" s="190">
        <f t="shared" si="57"/>
        <v>0</v>
      </c>
      <c r="L331" s="192">
        <f t="shared" si="59"/>
        <v>1695217.11</v>
      </c>
      <c r="M331" s="191">
        <f t="shared" si="58"/>
        <v>1695217.11</v>
      </c>
      <c r="N331" s="192">
        <f t="shared" si="60"/>
        <v>0</v>
      </c>
      <c r="O331" s="151">
        <f t="shared" si="54"/>
        <v>0</v>
      </c>
    </row>
    <row r="332" spans="1:15" x14ac:dyDescent="0.35">
      <c r="A332" s="39" t="s">
        <v>6401</v>
      </c>
      <c r="B332" s="35" t="s">
        <v>6402</v>
      </c>
      <c r="C332" s="35" t="s">
        <v>5914</v>
      </c>
      <c r="D332" s="35" t="s">
        <v>5906</v>
      </c>
      <c r="E332" s="189">
        <f t="shared" si="50"/>
        <v>20597</v>
      </c>
      <c r="F332" s="190">
        <f t="shared" si="51"/>
        <v>116902</v>
      </c>
      <c r="G332" s="190">
        <f t="shared" si="52"/>
        <v>538123.72</v>
      </c>
      <c r="H332" s="190">
        <f t="shared" si="53"/>
        <v>297002.12</v>
      </c>
      <c r="I332" s="190">
        <f t="shared" si="55"/>
        <v>58847.51</v>
      </c>
      <c r="J332" s="190">
        <f t="shared" si="56"/>
        <v>6741.88</v>
      </c>
      <c r="K332" s="190">
        <f t="shared" si="57"/>
        <v>0</v>
      </c>
      <c r="L332" s="192">
        <f t="shared" si="59"/>
        <v>1038214.23</v>
      </c>
      <c r="M332" s="191">
        <f t="shared" si="58"/>
        <v>1039273.22</v>
      </c>
      <c r="N332" s="192">
        <f t="shared" si="60"/>
        <v>1058.9899999999907</v>
      </c>
      <c r="O332" s="151">
        <f t="shared" si="54"/>
        <v>1.0189717002425894E-3</v>
      </c>
    </row>
    <row r="333" spans="1:15" x14ac:dyDescent="0.35">
      <c r="A333" s="39" t="s">
        <v>6403</v>
      </c>
      <c r="B333" s="35" t="s">
        <v>6404</v>
      </c>
      <c r="C333" s="35" t="s">
        <v>5911</v>
      </c>
      <c r="D333" s="35" t="s">
        <v>5906</v>
      </c>
      <c r="E333" s="189">
        <f t="shared" si="50"/>
        <v>355027.6</v>
      </c>
      <c r="F333" s="190">
        <f t="shared" si="51"/>
        <v>5914311.0199999996</v>
      </c>
      <c r="G333" s="190">
        <f t="shared" si="52"/>
        <v>14936713.09</v>
      </c>
      <c r="H333" s="190">
        <f t="shared" si="53"/>
        <v>9072303.8300000001</v>
      </c>
      <c r="I333" s="190">
        <f t="shared" si="55"/>
        <v>15435793.26</v>
      </c>
      <c r="J333" s="190">
        <f t="shared" si="56"/>
        <v>879673.96</v>
      </c>
      <c r="K333" s="190">
        <f t="shared" si="57"/>
        <v>0</v>
      </c>
      <c r="L333" s="192">
        <f t="shared" si="59"/>
        <v>46593822.759999998</v>
      </c>
      <c r="M333" s="191">
        <f t="shared" si="58"/>
        <v>46613006.18</v>
      </c>
      <c r="N333" s="192">
        <f t="shared" si="60"/>
        <v>19183.420000001788</v>
      </c>
      <c r="O333" s="151">
        <f t="shared" si="54"/>
        <v>4.1154650969996262E-4</v>
      </c>
    </row>
    <row r="334" spans="1:15" x14ac:dyDescent="0.35">
      <c r="A334" s="39" t="s">
        <v>6405</v>
      </c>
      <c r="B334" s="35" t="s">
        <v>6406</v>
      </c>
      <c r="C334" s="35" t="s">
        <v>5911</v>
      </c>
      <c r="D334" s="35" t="s">
        <v>5906</v>
      </c>
      <c r="E334" s="189">
        <f t="shared" si="50"/>
        <v>120945</v>
      </c>
      <c r="F334" s="190">
        <f t="shared" si="51"/>
        <v>1656440.44</v>
      </c>
      <c r="G334" s="190">
        <f t="shared" si="52"/>
        <v>3325659.47</v>
      </c>
      <c r="H334" s="190">
        <f t="shared" si="53"/>
        <v>1906652.48</v>
      </c>
      <c r="I334" s="190">
        <f t="shared" si="55"/>
        <v>4491102.21</v>
      </c>
      <c r="J334" s="190">
        <f t="shared" si="56"/>
        <v>2290712.91</v>
      </c>
      <c r="K334" s="190">
        <f t="shared" si="57"/>
        <v>0</v>
      </c>
      <c r="L334" s="192">
        <f t="shared" si="59"/>
        <v>13791512.510000002</v>
      </c>
      <c r="M334" s="191">
        <f t="shared" si="58"/>
        <v>14169939.220000001</v>
      </c>
      <c r="N334" s="192">
        <f t="shared" si="60"/>
        <v>378426.70999999903</v>
      </c>
      <c r="O334" s="151">
        <f t="shared" si="54"/>
        <v>2.6706304390203234E-2</v>
      </c>
    </row>
    <row r="335" spans="1:15" x14ac:dyDescent="0.35">
      <c r="A335" s="39" t="s">
        <v>6407</v>
      </c>
      <c r="B335" s="35" t="s">
        <v>6408</v>
      </c>
      <c r="C335" s="35" t="s">
        <v>5911</v>
      </c>
      <c r="D335" s="35" t="s">
        <v>5906</v>
      </c>
      <c r="E335" s="189">
        <f t="shared" si="50"/>
        <v>1009681.08</v>
      </c>
      <c r="F335" s="190">
        <f t="shared" si="51"/>
        <v>5988209.5</v>
      </c>
      <c r="G335" s="190">
        <f t="shared" si="52"/>
        <v>10239667.4</v>
      </c>
      <c r="H335" s="190">
        <f t="shared" si="53"/>
        <v>6967361.1600000001</v>
      </c>
      <c r="I335" s="190">
        <f t="shared" si="55"/>
        <v>8984876.3000000007</v>
      </c>
      <c r="J335" s="190">
        <f t="shared" si="56"/>
        <v>4806883.63</v>
      </c>
      <c r="K335" s="190">
        <f t="shared" si="57"/>
        <v>0</v>
      </c>
      <c r="L335" s="192">
        <f t="shared" si="59"/>
        <v>37996679.07</v>
      </c>
      <c r="M335" s="191">
        <f t="shared" si="58"/>
        <v>37985721.310000002</v>
      </c>
      <c r="N335" s="192">
        <f t="shared" si="60"/>
        <v>-10957.759999997914</v>
      </c>
      <c r="O335" s="151">
        <f t="shared" si="54"/>
        <v>-2.8847049949564096E-4</v>
      </c>
    </row>
    <row r="336" spans="1:15" x14ac:dyDescent="0.35">
      <c r="A336" s="39" t="s">
        <v>6409</v>
      </c>
      <c r="B336" s="35" t="s">
        <v>6410</v>
      </c>
      <c r="C336" s="35" t="s">
        <v>5911</v>
      </c>
      <c r="D336" s="35" t="s">
        <v>5906</v>
      </c>
      <c r="E336" s="189">
        <f t="shared" si="50"/>
        <v>636355.65</v>
      </c>
      <c r="F336" s="190">
        <f t="shared" si="51"/>
        <v>4533576.6399999997</v>
      </c>
      <c r="G336" s="190">
        <f t="shared" si="52"/>
        <v>11050326.5</v>
      </c>
      <c r="H336" s="190">
        <f t="shared" si="53"/>
        <v>6015505.25</v>
      </c>
      <c r="I336" s="190">
        <f t="shared" si="55"/>
        <v>6739965.1900000004</v>
      </c>
      <c r="J336" s="190">
        <f t="shared" si="56"/>
        <v>1889972.65</v>
      </c>
      <c r="K336" s="190">
        <f t="shared" si="57"/>
        <v>0</v>
      </c>
      <c r="L336" s="192">
        <f t="shared" si="59"/>
        <v>30865701.879999999</v>
      </c>
      <c r="M336" s="191">
        <f t="shared" si="58"/>
        <v>31155523.93</v>
      </c>
      <c r="N336" s="192">
        <f t="shared" si="60"/>
        <v>289822.05000000075</v>
      </c>
      <c r="O336" s="151">
        <f t="shared" si="54"/>
        <v>9.302429021934306E-3</v>
      </c>
    </row>
    <row r="337" spans="1:15" x14ac:dyDescent="0.35">
      <c r="A337" s="39" t="s">
        <v>6411</v>
      </c>
      <c r="B337" s="35" t="s">
        <v>6412</v>
      </c>
      <c r="C337" s="35" t="s">
        <v>5914</v>
      </c>
      <c r="D337" s="35" t="s">
        <v>5906</v>
      </c>
      <c r="E337" s="189">
        <f t="shared" si="50"/>
        <v>47863</v>
      </c>
      <c r="F337" s="190">
        <f t="shared" si="51"/>
        <v>67110.759999999995</v>
      </c>
      <c r="G337" s="190">
        <f t="shared" si="52"/>
        <v>356422.36</v>
      </c>
      <c r="H337" s="190">
        <f t="shared" si="53"/>
        <v>358323.02</v>
      </c>
      <c r="I337" s="190">
        <f t="shared" si="55"/>
        <v>24868.91</v>
      </c>
      <c r="J337" s="190">
        <f t="shared" si="56"/>
        <v>23354.15</v>
      </c>
      <c r="K337" s="190">
        <f t="shared" si="57"/>
        <v>0</v>
      </c>
      <c r="L337" s="192">
        <f t="shared" si="59"/>
        <v>877942.20000000007</v>
      </c>
      <c r="M337" s="191">
        <f t="shared" si="58"/>
        <v>877942.2</v>
      </c>
      <c r="N337" s="192">
        <f t="shared" si="60"/>
        <v>0</v>
      </c>
      <c r="O337" s="151">
        <f t="shared" si="54"/>
        <v>0</v>
      </c>
    </row>
    <row r="338" spans="1:15" x14ac:dyDescent="0.35">
      <c r="A338" s="39" t="s">
        <v>6413</v>
      </c>
      <c r="B338" s="35" t="s">
        <v>6414</v>
      </c>
      <c r="C338" s="35" t="s">
        <v>5911</v>
      </c>
      <c r="D338" s="35" t="s">
        <v>5906</v>
      </c>
      <c r="E338" s="189">
        <f t="shared" si="50"/>
        <v>509219.9</v>
      </c>
      <c r="F338" s="190">
        <f t="shared" si="51"/>
        <v>3668576.55</v>
      </c>
      <c r="G338" s="190">
        <f t="shared" si="52"/>
        <v>6484705.2599999998</v>
      </c>
      <c r="H338" s="190">
        <f t="shared" si="53"/>
        <v>2885887.73</v>
      </c>
      <c r="I338" s="190">
        <f t="shared" si="55"/>
        <v>5677491.8600000003</v>
      </c>
      <c r="J338" s="190">
        <f t="shared" si="56"/>
        <v>326378.65000000002</v>
      </c>
      <c r="K338" s="190">
        <f t="shared" si="57"/>
        <v>0</v>
      </c>
      <c r="L338" s="192">
        <f t="shared" si="59"/>
        <v>19552259.949999999</v>
      </c>
      <c r="M338" s="191">
        <f t="shared" si="58"/>
        <v>19553405.350000001</v>
      </c>
      <c r="N338" s="192">
        <f t="shared" si="60"/>
        <v>1145.4000000022352</v>
      </c>
      <c r="O338" s="151">
        <f t="shared" si="54"/>
        <v>5.8578031780138749E-5</v>
      </c>
    </row>
    <row r="339" spans="1:15" x14ac:dyDescent="0.35">
      <c r="A339" s="39" t="s">
        <v>6415</v>
      </c>
      <c r="B339" s="35" t="s">
        <v>6416</v>
      </c>
      <c r="C339" s="35" t="s">
        <v>5911</v>
      </c>
      <c r="D339" s="35" t="s">
        <v>5906</v>
      </c>
      <c r="E339" s="189">
        <f t="shared" si="50"/>
        <v>300238</v>
      </c>
      <c r="F339" s="190">
        <f t="shared" si="51"/>
        <v>3906489.4</v>
      </c>
      <c r="G339" s="190">
        <f t="shared" si="52"/>
        <v>12213610.66</v>
      </c>
      <c r="H339" s="190">
        <f t="shared" si="53"/>
        <v>6138255.6100000003</v>
      </c>
      <c r="I339" s="190">
        <f t="shared" si="55"/>
        <v>6503513.79</v>
      </c>
      <c r="J339" s="190">
        <f t="shared" si="56"/>
        <v>1738658.2</v>
      </c>
      <c r="K339" s="190">
        <f t="shared" si="57"/>
        <v>0</v>
      </c>
      <c r="L339" s="192">
        <f t="shared" si="59"/>
        <v>30800765.66</v>
      </c>
      <c r="M339" s="191">
        <f t="shared" si="58"/>
        <v>31758311.559999999</v>
      </c>
      <c r="N339" s="192">
        <f t="shared" si="60"/>
        <v>957545.89999999851</v>
      </c>
      <c r="O339" s="151">
        <f t="shared" si="54"/>
        <v>3.0151033004098361E-2</v>
      </c>
    </row>
    <row r="340" spans="1:15" x14ac:dyDescent="0.35">
      <c r="A340" s="39" t="s">
        <v>6417</v>
      </c>
      <c r="B340" s="35" t="s">
        <v>6418</v>
      </c>
      <c r="C340" s="35" t="s">
        <v>5911</v>
      </c>
      <c r="D340" s="35" t="s">
        <v>5906</v>
      </c>
      <c r="E340" s="189">
        <f t="shared" si="50"/>
        <v>47381.56</v>
      </c>
      <c r="F340" s="190">
        <f t="shared" si="51"/>
        <v>449323.31</v>
      </c>
      <c r="G340" s="190">
        <f t="shared" si="52"/>
        <v>1663159.8</v>
      </c>
      <c r="H340" s="190">
        <f t="shared" si="53"/>
        <v>1200204.4099999999</v>
      </c>
      <c r="I340" s="190">
        <f t="shared" si="55"/>
        <v>506071.62</v>
      </c>
      <c r="J340" s="190">
        <f t="shared" si="56"/>
        <v>31197.94</v>
      </c>
      <c r="K340" s="190">
        <f t="shared" si="57"/>
        <v>0</v>
      </c>
      <c r="L340" s="192">
        <f t="shared" si="59"/>
        <v>3897338.64</v>
      </c>
      <c r="M340" s="191">
        <f t="shared" si="58"/>
        <v>3973181.45</v>
      </c>
      <c r="N340" s="192">
        <f t="shared" si="60"/>
        <v>75842.810000000056</v>
      </c>
      <c r="O340" s="151">
        <f t="shared" si="54"/>
        <v>1.9088685214716294E-2</v>
      </c>
    </row>
    <row r="341" spans="1:15" x14ac:dyDescent="0.35">
      <c r="A341" s="39" t="s">
        <v>6419</v>
      </c>
      <c r="B341" s="35" t="s">
        <v>6420</v>
      </c>
      <c r="C341" s="35" t="s">
        <v>5911</v>
      </c>
      <c r="D341" s="35" t="s">
        <v>5906</v>
      </c>
      <c r="E341" s="189">
        <f t="shared" si="50"/>
        <v>105240.39</v>
      </c>
      <c r="F341" s="190">
        <f t="shared" si="51"/>
        <v>990952.78</v>
      </c>
      <c r="G341" s="190">
        <f t="shared" si="52"/>
        <v>2739458.92</v>
      </c>
      <c r="H341" s="190">
        <f t="shared" si="53"/>
        <v>2040487.09</v>
      </c>
      <c r="I341" s="190">
        <f t="shared" si="55"/>
        <v>1875893.64</v>
      </c>
      <c r="J341" s="190">
        <f t="shared" si="56"/>
        <v>240970.64</v>
      </c>
      <c r="K341" s="190">
        <f t="shared" si="57"/>
        <v>0</v>
      </c>
      <c r="L341" s="192">
        <f t="shared" si="59"/>
        <v>7993003.459999999</v>
      </c>
      <c r="M341" s="191">
        <f t="shared" si="58"/>
        <v>7993003.0599999996</v>
      </c>
      <c r="N341" s="192">
        <f t="shared" si="60"/>
        <v>-0.39999999944120646</v>
      </c>
      <c r="O341" s="151">
        <f t="shared" si="54"/>
        <v>-5.0043769086359698E-8</v>
      </c>
    </row>
    <row r="342" spans="1:15" x14ac:dyDescent="0.35">
      <c r="A342" s="39" t="s">
        <v>6421</v>
      </c>
      <c r="B342" s="35" t="s">
        <v>6422</v>
      </c>
      <c r="C342" s="35" t="s">
        <v>5914</v>
      </c>
      <c r="D342" s="35" t="s">
        <v>5906</v>
      </c>
      <c r="E342" s="189">
        <f t="shared" si="50"/>
        <v>32316</v>
      </c>
      <c r="F342" s="190">
        <f t="shared" si="51"/>
        <v>205626.38</v>
      </c>
      <c r="G342" s="190">
        <f t="shared" si="52"/>
        <v>557331.32999999996</v>
      </c>
      <c r="H342" s="190">
        <f t="shared" si="53"/>
        <v>50833.59</v>
      </c>
      <c r="I342" s="190">
        <f t="shared" si="55"/>
        <v>52760.46</v>
      </c>
      <c r="J342" s="190">
        <f t="shared" si="56"/>
        <v>36233.97</v>
      </c>
      <c r="K342" s="190">
        <f t="shared" si="57"/>
        <v>0</v>
      </c>
      <c r="L342" s="192">
        <f t="shared" si="59"/>
        <v>935101.72999999986</v>
      </c>
      <c r="M342" s="191">
        <f t="shared" si="58"/>
        <v>935101.73</v>
      </c>
      <c r="N342" s="192">
        <f t="shared" si="60"/>
        <v>0</v>
      </c>
      <c r="O342" s="151">
        <f t="shared" si="54"/>
        <v>0</v>
      </c>
    </row>
    <row r="343" spans="1:15" x14ac:dyDescent="0.35">
      <c r="A343" s="39" t="s">
        <v>6423</v>
      </c>
      <c r="B343" s="35" t="s">
        <v>6424</v>
      </c>
      <c r="C343" s="35" t="s">
        <v>5911</v>
      </c>
      <c r="D343" s="35" t="s">
        <v>5906</v>
      </c>
      <c r="E343" s="189">
        <f t="shared" si="50"/>
        <v>106476.42</v>
      </c>
      <c r="F343" s="190">
        <f t="shared" si="51"/>
        <v>731310.11</v>
      </c>
      <c r="G343" s="190">
        <f t="shared" si="52"/>
        <v>2460878.7999999998</v>
      </c>
      <c r="H343" s="190">
        <f t="shared" si="53"/>
        <v>858241.9</v>
      </c>
      <c r="I343" s="190">
        <f t="shared" si="55"/>
        <v>985199.48</v>
      </c>
      <c r="J343" s="190">
        <f t="shared" si="56"/>
        <v>1777169.43</v>
      </c>
      <c r="K343" s="190">
        <f t="shared" si="57"/>
        <v>0</v>
      </c>
      <c r="L343" s="192">
        <f t="shared" si="59"/>
        <v>6919276.1399999997</v>
      </c>
      <c r="M343" s="191">
        <f t="shared" si="58"/>
        <v>6920528.3399999999</v>
      </c>
      <c r="N343" s="192">
        <f t="shared" si="60"/>
        <v>1252.2000000001863</v>
      </c>
      <c r="O343" s="151">
        <f t="shared" si="54"/>
        <v>1.8093994251314435E-4</v>
      </c>
    </row>
    <row r="344" spans="1:15" x14ac:dyDescent="0.35">
      <c r="A344" s="39" t="s">
        <v>6425</v>
      </c>
      <c r="B344" s="35" t="s">
        <v>6426</v>
      </c>
      <c r="C344" s="35" t="s">
        <v>5914</v>
      </c>
      <c r="D344" s="35" t="s">
        <v>5906</v>
      </c>
      <c r="E344" s="189">
        <f t="shared" si="50"/>
        <v>7029.99</v>
      </c>
      <c r="F344" s="190">
        <f t="shared" si="51"/>
        <v>53517.47</v>
      </c>
      <c r="G344" s="190">
        <f t="shared" si="52"/>
        <v>133265.71</v>
      </c>
      <c r="H344" s="190">
        <f t="shared" si="53"/>
        <v>160850.88</v>
      </c>
      <c r="I344" s="190">
        <f t="shared" si="55"/>
        <v>19175.14</v>
      </c>
      <c r="J344" s="190">
        <f t="shared" si="56"/>
        <v>0</v>
      </c>
      <c r="K344" s="190">
        <f t="shared" si="57"/>
        <v>0</v>
      </c>
      <c r="L344" s="192">
        <f t="shared" si="59"/>
        <v>373839.19</v>
      </c>
      <c r="M344" s="191">
        <f t="shared" si="58"/>
        <v>373839.19</v>
      </c>
      <c r="N344" s="192">
        <f t="shared" si="60"/>
        <v>0</v>
      </c>
      <c r="O344" s="151">
        <f t="shared" si="54"/>
        <v>0</v>
      </c>
    </row>
    <row r="345" spans="1:15" x14ac:dyDescent="0.35">
      <c r="A345" s="39" t="s">
        <v>6427</v>
      </c>
      <c r="B345" s="35" t="s">
        <v>6428</v>
      </c>
      <c r="C345" s="35" t="s">
        <v>5911</v>
      </c>
      <c r="D345" s="35" t="s">
        <v>5906</v>
      </c>
      <c r="E345" s="189">
        <f t="shared" si="50"/>
        <v>257339.97</v>
      </c>
      <c r="F345" s="190">
        <f t="shared" si="51"/>
        <v>1272447.73</v>
      </c>
      <c r="G345" s="190">
        <f t="shared" si="52"/>
        <v>5034832</v>
      </c>
      <c r="H345" s="190">
        <f t="shared" si="53"/>
        <v>2499682.7000000002</v>
      </c>
      <c r="I345" s="190">
        <f t="shared" si="55"/>
        <v>4672933.38</v>
      </c>
      <c r="J345" s="190">
        <f t="shared" si="56"/>
        <v>293145.92</v>
      </c>
      <c r="K345" s="190">
        <f t="shared" si="57"/>
        <v>0</v>
      </c>
      <c r="L345" s="192">
        <f t="shared" si="59"/>
        <v>14030381.700000001</v>
      </c>
      <c r="M345" s="191">
        <f t="shared" si="58"/>
        <v>14032533.25</v>
      </c>
      <c r="N345" s="192">
        <f t="shared" si="60"/>
        <v>2151.5499999988824</v>
      </c>
      <c r="O345" s="151">
        <f t="shared" si="54"/>
        <v>1.5332584371384849E-4</v>
      </c>
    </row>
    <row r="346" spans="1:15" x14ac:dyDescent="0.35">
      <c r="A346" s="39" t="s">
        <v>6429</v>
      </c>
      <c r="B346" s="35" t="s">
        <v>6430</v>
      </c>
      <c r="C346" s="35" t="s">
        <v>5914</v>
      </c>
      <c r="D346" s="35" t="s">
        <v>5906</v>
      </c>
      <c r="E346" s="189">
        <f t="shared" si="50"/>
        <v>13359</v>
      </c>
      <c r="F346" s="190">
        <f t="shared" si="51"/>
        <v>117278.48</v>
      </c>
      <c r="G346" s="190">
        <f t="shared" si="52"/>
        <v>281900.23</v>
      </c>
      <c r="H346" s="190">
        <f t="shared" si="53"/>
        <v>336995.98</v>
      </c>
      <c r="I346" s="190">
        <f t="shared" si="55"/>
        <v>11678.84</v>
      </c>
      <c r="J346" s="190">
        <f t="shared" si="56"/>
        <v>3360.76</v>
      </c>
      <c r="K346" s="190">
        <f t="shared" si="57"/>
        <v>171.9</v>
      </c>
      <c r="L346" s="192">
        <f t="shared" si="59"/>
        <v>764745.19</v>
      </c>
      <c r="M346" s="191">
        <f t="shared" si="58"/>
        <v>764573.29</v>
      </c>
      <c r="N346" s="192">
        <f t="shared" si="60"/>
        <v>-171.89999999990687</v>
      </c>
      <c r="O346" s="151">
        <f t="shared" si="54"/>
        <v>-2.248312911897653E-4</v>
      </c>
    </row>
    <row r="347" spans="1:15" x14ac:dyDescent="0.35">
      <c r="A347" s="39" t="s">
        <v>6431</v>
      </c>
      <c r="B347" s="35" t="s">
        <v>6432</v>
      </c>
      <c r="C347" s="35" t="s">
        <v>5911</v>
      </c>
      <c r="D347" s="35" t="s">
        <v>5906</v>
      </c>
      <c r="E347" s="189">
        <f t="shared" si="50"/>
        <v>73337.59</v>
      </c>
      <c r="F347" s="190">
        <f t="shared" si="51"/>
        <v>468458.14</v>
      </c>
      <c r="G347" s="190">
        <f t="shared" si="52"/>
        <v>1102926.03</v>
      </c>
      <c r="H347" s="190">
        <f t="shared" si="53"/>
        <v>872016.48</v>
      </c>
      <c r="I347" s="190">
        <f t="shared" si="55"/>
        <v>846541.91</v>
      </c>
      <c r="J347" s="190">
        <f t="shared" si="56"/>
        <v>287549.34000000003</v>
      </c>
      <c r="K347" s="190">
        <f t="shared" si="57"/>
        <v>0</v>
      </c>
      <c r="L347" s="192">
        <f t="shared" si="59"/>
        <v>3650829.49</v>
      </c>
      <c r="M347" s="191">
        <f t="shared" si="58"/>
        <v>3650850.31</v>
      </c>
      <c r="N347" s="192">
        <f t="shared" si="60"/>
        <v>20.819999999832362</v>
      </c>
      <c r="O347" s="151">
        <f t="shared" si="54"/>
        <v>5.7027810597450551E-6</v>
      </c>
    </row>
    <row r="348" spans="1:15" x14ac:dyDescent="0.35">
      <c r="A348" s="39" t="s">
        <v>6433</v>
      </c>
      <c r="B348" s="35" t="s">
        <v>6434</v>
      </c>
      <c r="C348" s="35" t="s">
        <v>5911</v>
      </c>
      <c r="D348" s="35" t="s">
        <v>5906</v>
      </c>
      <c r="E348" s="189">
        <f t="shared" si="50"/>
        <v>2385948.6800000002</v>
      </c>
      <c r="F348" s="190">
        <f t="shared" si="51"/>
        <v>8569361.4700000007</v>
      </c>
      <c r="G348" s="190">
        <f t="shared" si="52"/>
        <v>35315570.140000001</v>
      </c>
      <c r="H348" s="190">
        <f t="shared" si="53"/>
        <v>23051325.84</v>
      </c>
      <c r="I348" s="190">
        <f t="shared" si="55"/>
        <v>18268177.18</v>
      </c>
      <c r="J348" s="190">
        <f t="shared" si="56"/>
        <v>630134.76</v>
      </c>
      <c r="K348" s="190">
        <f t="shared" si="57"/>
        <v>0</v>
      </c>
      <c r="L348" s="192">
        <f t="shared" si="59"/>
        <v>88220518.070000008</v>
      </c>
      <c r="M348" s="191">
        <f t="shared" si="58"/>
        <v>91289046.659999996</v>
      </c>
      <c r="N348" s="192">
        <f t="shared" si="60"/>
        <v>3068528.5899999887</v>
      </c>
      <c r="O348" s="151">
        <f t="shared" si="54"/>
        <v>3.361332714349094E-2</v>
      </c>
    </row>
    <row r="349" spans="1:15" x14ac:dyDescent="0.35">
      <c r="A349" s="39" t="s">
        <v>6435</v>
      </c>
      <c r="B349" s="35" t="s">
        <v>6436</v>
      </c>
      <c r="C349" s="35" t="s">
        <v>5914</v>
      </c>
      <c r="D349" s="35" t="s">
        <v>5906</v>
      </c>
      <c r="E349" s="189">
        <f t="shared" si="50"/>
        <v>70049</v>
      </c>
      <c r="F349" s="190">
        <f t="shared" si="51"/>
        <v>343538.74</v>
      </c>
      <c r="G349" s="190">
        <f t="shared" si="52"/>
        <v>834580.18</v>
      </c>
      <c r="H349" s="190">
        <f t="shared" si="53"/>
        <v>778978.58</v>
      </c>
      <c r="I349" s="190">
        <f t="shared" si="55"/>
        <v>307814.45</v>
      </c>
      <c r="J349" s="190">
        <f t="shared" si="56"/>
        <v>11788.97</v>
      </c>
      <c r="K349" s="190">
        <f t="shared" si="57"/>
        <v>0</v>
      </c>
      <c r="L349" s="192">
        <f t="shared" si="59"/>
        <v>2346749.9200000004</v>
      </c>
      <c r="M349" s="191">
        <f t="shared" si="58"/>
        <v>2346749.92</v>
      </c>
      <c r="N349" s="192">
        <f t="shared" si="60"/>
        <v>0</v>
      </c>
      <c r="O349" s="151">
        <f t="shared" si="54"/>
        <v>0</v>
      </c>
    </row>
    <row r="350" spans="1:15" x14ac:dyDescent="0.35">
      <c r="A350" s="39" t="s">
        <v>6437</v>
      </c>
      <c r="B350" s="35" t="s">
        <v>6438</v>
      </c>
      <c r="C350" s="35" t="s">
        <v>5914</v>
      </c>
      <c r="D350" s="35" t="s">
        <v>5906</v>
      </c>
      <c r="E350" s="189">
        <f t="shared" si="50"/>
        <v>17235.91</v>
      </c>
      <c r="F350" s="190">
        <f t="shared" si="51"/>
        <v>85838.45</v>
      </c>
      <c r="G350" s="190">
        <f t="shared" si="52"/>
        <v>312462.63</v>
      </c>
      <c r="H350" s="190">
        <f t="shared" si="53"/>
        <v>233068.65</v>
      </c>
      <c r="I350" s="190">
        <f t="shared" si="55"/>
        <v>89219.839999999997</v>
      </c>
      <c r="J350" s="190">
        <f t="shared" si="56"/>
        <v>13886.72</v>
      </c>
      <c r="K350" s="190">
        <f t="shared" si="57"/>
        <v>0</v>
      </c>
      <c r="L350" s="192">
        <f t="shared" si="59"/>
        <v>751712.2</v>
      </c>
      <c r="M350" s="191">
        <f t="shared" si="58"/>
        <v>751712.2</v>
      </c>
      <c r="N350" s="192">
        <f t="shared" si="60"/>
        <v>0</v>
      </c>
      <c r="O350" s="151">
        <f t="shared" si="54"/>
        <v>0</v>
      </c>
    </row>
    <row r="351" spans="1:15" x14ac:dyDescent="0.35">
      <c r="A351" s="39" t="s">
        <v>6439</v>
      </c>
      <c r="B351" s="35" t="s">
        <v>6440</v>
      </c>
      <c r="C351" s="35" t="s">
        <v>5914</v>
      </c>
      <c r="D351" s="35" t="s">
        <v>5906</v>
      </c>
      <c r="E351" s="189">
        <f t="shared" si="50"/>
        <v>0</v>
      </c>
      <c r="F351" s="190">
        <f t="shared" si="51"/>
        <v>120591.22</v>
      </c>
      <c r="G351" s="190">
        <f t="shared" si="52"/>
        <v>355773.91</v>
      </c>
      <c r="H351" s="190">
        <f t="shared" si="53"/>
        <v>447166.4</v>
      </c>
      <c r="I351" s="190">
        <f t="shared" si="55"/>
        <v>211968.78</v>
      </c>
      <c r="J351" s="190">
        <f t="shared" si="56"/>
        <v>37686.99</v>
      </c>
      <c r="K351" s="190">
        <f t="shared" si="57"/>
        <v>0</v>
      </c>
      <c r="L351" s="192">
        <f t="shared" si="59"/>
        <v>1173187.3</v>
      </c>
      <c r="M351" s="191">
        <f t="shared" si="58"/>
        <v>1173187.3</v>
      </c>
      <c r="N351" s="192">
        <f t="shared" si="60"/>
        <v>0</v>
      </c>
      <c r="O351" s="151">
        <f t="shared" si="54"/>
        <v>0</v>
      </c>
    </row>
    <row r="352" spans="1:15" x14ac:dyDescent="0.35">
      <c r="A352" s="39" t="s">
        <v>6441</v>
      </c>
      <c r="B352" s="35" t="s">
        <v>6442</v>
      </c>
      <c r="C352" s="35" t="s">
        <v>5914</v>
      </c>
      <c r="D352" s="35" t="s">
        <v>5906</v>
      </c>
      <c r="E352" s="189">
        <f t="shared" si="50"/>
        <v>4540.57</v>
      </c>
      <c r="F352" s="190">
        <f t="shared" si="51"/>
        <v>85817.54</v>
      </c>
      <c r="G352" s="190">
        <f t="shared" si="52"/>
        <v>138299.6</v>
      </c>
      <c r="H352" s="190">
        <f t="shared" si="53"/>
        <v>78709.47</v>
      </c>
      <c r="I352" s="190">
        <f t="shared" si="55"/>
        <v>105065.41</v>
      </c>
      <c r="J352" s="190">
        <f t="shared" si="56"/>
        <v>125.59</v>
      </c>
      <c r="K352" s="190">
        <f t="shared" si="57"/>
        <v>0</v>
      </c>
      <c r="L352" s="192">
        <f t="shared" si="59"/>
        <v>412558.18</v>
      </c>
      <c r="M352" s="191">
        <f t="shared" si="58"/>
        <v>412558.18</v>
      </c>
      <c r="N352" s="192">
        <f t="shared" si="60"/>
        <v>0</v>
      </c>
      <c r="O352" s="151">
        <f t="shared" si="54"/>
        <v>0</v>
      </c>
    </row>
    <row r="353" spans="1:15" x14ac:dyDescent="0.35">
      <c r="A353" s="39" t="s">
        <v>6443</v>
      </c>
      <c r="B353" s="35" t="s">
        <v>6444</v>
      </c>
      <c r="C353" s="35" t="s">
        <v>5914</v>
      </c>
      <c r="D353" s="35" t="s">
        <v>5906</v>
      </c>
      <c r="E353" s="189">
        <f t="shared" si="50"/>
        <v>8070</v>
      </c>
      <c r="F353" s="190">
        <f t="shared" si="51"/>
        <v>115539.85</v>
      </c>
      <c r="G353" s="190">
        <f t="shared" si="52"/>
        <v>162083.5</v>
      </c>
      <c r="H353" s="190">
        <f t="shared" si="53"/>
        <v>44774.239999999998</v>
      </c>
      <c r="I353" s="190">
        <f t="shared" si="55"/>
        <v>2802.59</v>
      </c>
      <c r="J353" s="190">
        <f t="shared" si="56"/>
        <v>0</v>
      </c>
      <c r="K353" s="190">
        <f t="shared" si="57"/>
        <v>0</v>
      </c>
      <c r="L353" s="192">
        <f t="shared" si="59"/>
        <v>333270.18</v>
      </c>
      <c r="M353" s="191">
        <f t="shared" si="58"/>
        <v>333270.18</v>
      </c>
      <c r="N353" s="192">
        <f t="shared" si="60"/>
        <v>0</v>
      </c>
      <c r="O353" s="151">
        <f t="shared" si="54"/>
        <v>0</v>
      </c>
    </row>
    <row r="354" spans="1:15" x14ac:dyDescent="0.35">
      <c r="A354" s="39" t="s">
        <v>6445</v>
      </c>
      <c r="B354" s="35" t="s">
        <v>6446</v>
      </c>
      <c r="C354" s="35" t="s">
        <v>5911</v>
      </c>
      <c r="D354" s="35" t="s">
        <v>5906</v>
      </c>
      <c r="E354" s="189">
        <f t="shared" si="50"/>
        <v>568752.1</v>
      </c>
      <c r="F354" s="190">
        <f t="shared" si="51"/>
        <v>3879426.6</v>
      </c>
      <c r="G354" s="190">
        <f t="shared" si="52"/>
        <v>7318479.1600000001</v>
      </c>
      <c r="H354" s="190">
        <f t="shared" si="53"/>
        <v>16838747.760000002</v>
      </c>
      <c r="I354" s="190">
        <f t="shared" si="55"/>
        <v>13528995.550000001</v>
      </c>
      <c r="J354" s="190">
        <f t="shared" si="56"/>
        <v>1287701.57</v>
      </c>
      <c r="K354" s="190">
        <f t="shared" si="57"/>
        <v>0</v>
      </c>
      <c r="L354" s="192">
        <f t="shared" si="59"/>
        <v>43422102.740000002</v>
      </c>
      <c r="M354" s="191">
        <f t="shared" si="58"/>
        <v>43422445.619999997</v>
      </c>
      <c r="N354" s="192">
        <f t="shared" si="60"/>
        <v>342.87999999523163</v>
      </c>
      <c r="O354" s="151">
        <f t="shared" si="54"/>
        <v>7.8963769796813126E-6</v>
      </c>
    </row>
    <row r="355" spans="1:15" x14ac:dyDescent="0.35">
      <c r="A355" s="39" t="s">
        <v>6447</v>
      </c>
      <c r="B355" s="35" t="s">
        <v>6448</v>
      </c>
      <c r="C355" s="35" t="s">
        <v>5914</v>
      </c>
      <c r="D355" s="35" t="s">
        <v>5906</v>
      </c>
      <c r="E355" s="189">
        <f t="shared" si="50"/>
        <v>38550</v>
      </c>
      <c r="F355" s="190">
        <f t="shared" si="51"/>
        <v>194533.88</v>
      </c>
      <c r="G355" s="190">
        <f t="shared" si="52"/>
        <v>533231.64</v>
      </c>
      <c r="H355" s="190">
        <f t="shared" si="53"/>
        <v>171253.46</v>
      </c>
      <c r="I355" s="190">
        <f t="shared" si="55"/>
        <v>277086.08000000002</v>
      </c>
      <c r="J355" s="190">
        <f t="shared" si="56"/>
        <v>0</v>
      </c>
      <c r="K355" s="190">
        <f t="shared" si="57"/>
        <v>0</v>
      </c>
      <c r="L355" s="192">
        <f t="shared" si="59"/>
        <v>1214655.06</v>
      </c>
      <c r="M355" s="191">
        <f t="shared" si="58"/>
        <v>1214655.06</v>
      </c>
      <c r="N355" s="192">
        <f t="shared" si="60"/>
        <v>0</v>
      </c>
      <c r="O355" s="151">
        <f t="shared" si="54"/>
        <v>0</v>
      </c>
    </row>
    <row r="356" spans="1:15" x14ac:dyDescent="0.35">
      <c r="A356" s="39" t="s">
        <v>6449</v>
      </c>
      <c r="B356" s="35" t="s">
        <v>6450</v>
      </c>
      <c r="C356" s="35" t="s">
        <v>5914</v>
      </c>
      <c r="D356" s="35" t="s">
        <v>5906</v>
      </c>
      <c r="E356" s="189">
        <f t="shared" si="50"/>
        <v>54982</v>
      </c>
      <c r="F356" s="190">
        <f t="shared" si="51"/>
        <v>713454.1</v>
      </c>
      <c r="G356" s="190">
        <f t="shared" si="52"/>
        <v>918103.36</v>
      </c>
      <c r="H356" s="190">
        <f t="shared" si="53"/>
        <v>1828126.05</v>
      </c>
      <c r="I356" s="190">
        <f t="shared" si="55"/>
        <v>4329765.3</v>
      </c>
      <c r="J356" s="190">
        <f t="shared" si="56"/>
        <v>388526</v>
      </c>
      <c r="K356" s="190">
        <f t="shared" si="57"/>
        <v>0</v>
      </c>
      <c r="L356" s="192">
        <f t="shared" si="59"/>
        <v>8232956.8099999996</v>
      </c>
      <c r="M356" s="191">
        <f t="shared" si="58"/>
        <v>8232956.8099999996</v>
      </c>
      <c r="N356" s="192">
        <f t="shared" si="60"/>
        <v>0</v>
      </c>
      <c r="O356" s="151">
        <f t="shared" si="54"/>
        <v>0</v>
      </c>
    </row>
    <row r="357" spans="1:15" x14ac:dyDescent="0.35">
      <c r="A357" s="39" t="s">
        <v>6451</v>
      </c>
      <c r="B357" s="35" t="s">
        <v>6452</v>
      </c>
      <c r="C357" s="35" t="s">
        <v>5911</v>
      </c>
      <c r="D357" s="35" t="s">
        <v>5906</v>
      </c>
      <c r="E357" s="189">
        <f t="shared" si="50"/>
        <v>7917018.4900000002</v>
      </c>
      <c r="F357" s="190">
        <f t="shared" si="51"/>
        <v>21820325.41</v>
      </c>
      <c r="G357" s="190">
        <f t="shared" si="52"/>
        <v>214839960.44</v>
      </c>
      <c r="H357" s="190">
        <f t="shared" si="53"/>
        <v>100564547.56</v>
      </c>
      <c r="I357" s="190">
        <f t="shared" si="55"/>
        <v>78806959.709999993</v>
      </c>
      <c r="J357" s="190">
        <f t="shared" si="56"/>
        <v>10274821.77</v>
      </c>
      <c r="K357" s="190">
        <f t="shared" si="57"/>
        <v>0</v>
      </c>
      <c r="L357" s="192">
        <f t="shared" si="59"/>
        <v>434223633.37999994</v>
      </c>
      <c r="M357" s="191">
        <f t="shared" si="58"/>
        <v>434223424.45999998</v>
      </c>
      <c r="N357" s="192">
        <f t="shared" si="60"/>
        <v>-208.91999995708466</v>
      </c>
      <c r="O357" s="151">
        <f t="shared" si="54"/>
        <v>-4.8113479878911978E-7</v>
      </c>
    </row>
    <row r="358" spans="1:15" x14ac:dyDescent="0.35">
      <c r="A358" s="39" t="s">
        <v>6453</v>
      </c>
      <c r="B358" s="35" t="s">
        <v>6454</v>
      </c>
      <c r="C358" s="35" t="s">
        <v>5914</v>
      </c>
      <c r="D358" s="35" t="s">
        <v>5906</v>
      </c>
      <c r="E358" s="189">
        <f t="shared" si="50"/>
        <v>10737</v>
      </c>
      <c r="F358" s="190">
        <f t="shared" si="51"/>
        <v>61342.69</v>
      </c>
      <c r="G358" s="190">
        <f t="shared" si="52"/>
        <v>237334.57</v>
      </c>
      <c r="H358" s="190">
        <f t="shared" si="53"/>
        <v>160737.32</v>
      </c>
      <c r="I358" s="190">
        <f t="shared" si="55"/>
        <v>70936.649999999994</v>
      </c>
      <c r="J358" s="190">
        <f t="shared" si="56"/>
        <v>0</v>
      </c>
      <c r="K358" s="190">
        <f t="shared" si="57"/>
        <v>0</v>
      </c>
      <c r="L358" s="192">
        <f t="shared" si="59"/>
        <v>541088.23</v>
      </c>
      <c r="M358" s="191">
        <f t="shared" si="58"/>
        <v>541088.23</v>
      </c>
      <c r="N358" s="192">
        <f t="shared" si="60"/>
        <v>0</v>
      </c>
      <c r="O358" s="151">
        <f t="shared" si="54"/>
        <v>0</v>
      </c>
    </row>
    <row r="359" spans="1:15" x14ac:dyDescent="0.35">
      <c r="A359" s="39" t="s">
        <v>6455</v>
      </c>
      <c r="B359" s="35" t="s">
        <v>6456</v>
      </c>
      <c r="C359" s="35" t="s">
        <v>5914</v>
      </c>
      <c r="D359" s="35" t="s">
        <v>5906</v>
      </c>
      <c r="E359" s="189">
        <f t="shared" si="50"/>
        <v>3922.98</v>
      </c>
      <c r="F359" s="190">
        <f t="shared" si="51"/>
        <v>86244.06</v>
      </c>
      <c r="G359" s="190">
        <f t="shared" si="52"/>
        <v>254840.76</v>
      </c>
      <c r="H359" s="190">
        <f t="shared" si="53"/>
        <v>110132.78</v>
      </c>
      <c r="I359" s="190">
        <f t="shared" si="55"/>
        <v>4742.01</v>
      </c>
      <c r="J359" s="190">
        <f t="shared" si="56"/>
        <v>4036.23</v>
      </c>
      <c r="K359" s="190">
        <f t="shared" si="57"/>
        <v>0</v>
      </c>
      <c r="L359" s="192">
        <f t="shared" si="59"/>
        <v>463918.81999999995</v>
      </c>
      <c r="M359" s="191">
        <f t="shared" si="58"/>
        <v>463918.82</v>
      </c>
      <c r="N359" s="192">
        <f t="shared" si="60"/>
        <v>0</v>
      </c>
      <c r="O359" s="151">
        <f t="shared" si="54"/>
        <v>0</v>
      </c>
    </row>
    <row r="360" spans="1:15" x14ac:dyDescent="0.35">
      <c r="A360" s="39" t="s">
        <v>6457</v>
      </c>
      <c r="B360" s="35" t="s">
        <v>6458</v>
      </c>
      <c r="C360" s="35" t="s">
        <v>5914</v>
      </c>
      <c r="D360" s="35" t="s">
        <v>5906</v>
      </c>
      <c r="E360" s="189">
        <f t="shared" si="50"/>
        <v>14232</v>
      </c>
      <c r="F360" s="190">
        <f t="shared" si="51"/>
        <v>105550.17</v>
      </c>
      <c r="G360" s="190">
        <f t="shared" si="52"/>
        <v>435200.9</v>
      </c>
      <c r="H360" s="190">
        <f t="shared" si="53"/>
        <v>136316.03</v>
      </c>
      <c r="I360" s="190">
        <f t="shared" si="55"/>
        <v>0</v>
      </c>
      <c r="J360" s="190">
        <f t="shared" si="56"/>
        <v>0</v>
      </c>
      <c r="K360" s="190">
        <f t="shared" si="57"/>
        <v>0</v>
      </c>
      <c r="L360" s="192">
        <f t="shared" si="59"/>
        <v>691299.10000000009</v>
      </c>
      <c r="M360" s="191">
        <f t="shared" si="58"/>
        <v>691299.1</v>
      </c>
      <c r="N360" s="192">
        <f t="shared" si="60"/>
        <v>0</v>
      </c>
      <c r="O360" s="151">
        <f t="shared" si="54"/>
        <v>0</v>
      </c>
    </row>
    <row r="361" spans="1:15" x14ac:dyDescent="0.35">
      <c r="A361" s="39" t="s">
        <v>6459</v>
      </c>
      <c r="B361" s="35" t="s">
        <v>6460</v>
      </c>
      <c r="C361" s="35" t="s">
        <v>5914</v>
      </c>
      <c r="D361" s="35" t="s">
        <v>5906</v>
      </c>
      <c r="E361" s="189">
        <f t="shared" si="50"/>
        <v>38820</v>
      </c>
      <c r="F361" s="190">
        <f t="shared" si="51"/>
        <v>297910.71999999997</v>
      </c>
      <c r="G361" s="190">
        <f t="shared" si="52"/>
        <v>785267.05</v>
      </c>
      <c r="H361" s="190">
        <f t="shared" si="53"/>
        <v>297061.58</v>
      </c>
      <c r="I361" s="190">
        <f t="shared" si="55"/>
        <v>66311.039999999994</v>
      </c>
      <c r="J361" s="190">
        <f t="shared" si="56"/>
        <v>34547.230000000003</v>
      </c>
      <c r="K361" s="190">
        <f t="shared" si="57"/>
        <v>0</v>
      </c>
      <c r="L361" s="192">
        <f t="shared" si="59"/>
        <v>1519917.62</v>
      </c>
      <c r="M361" s="191">
        <f t="shared" si="58"/>
        <v>1519917.62</v>
      </c>
      <c r="N361" s="192">
        <f t="shared" si="60"/>
        <v>0</v>
      </c>
      <c r="O361" s="151">
        <f t="shared" si="54"/>
        <v>0</v>
      </c>
    </row>
    <row r="362" spans="1:15" x14ac:dyDescent="0.35">
      <c r="A362" s="39" t="s">
        <v>6461</v>
      </c>
      <c r="B362" s="35" t="s">
        <v>6462</v>
      </c>
      <c r="C362" s="35" t="s">
        <v>5914</v>
      </c>
      <c r="D362" s="35" t="s">
        <v>5906</v>
      </c>
      <c r="E362" s="189">
        <f t="shared" si="50"/>
        <v>28299</v>
      </c>
      <c r="F362" s="190">
        <f t="shared" si="51"/>
        <v>200029.39</v>
      </c>
      <c r="G362" s="190">
        <f t="shared" si="52"/>
        <v>805920.81</v>
      </c>
      <c r="H362" s="190">
        <f t="shared" si="53"/>
        <v>234692.75</v>
      </c>
      <c r="I362" s="190">
        <f t="shared" si="55"/>
        <v>27203.200000000001</v>
      </c>
      <c r="J362" s="190">
        <f t="shared" si="56"/>
        <v>13056</v>
      </c>
      <c r="K362" s="190">
        <f t="shared" si="57"/>
        <v>0</v>
      </c>
      <c r="L362" s="192">
        <f t="shared" si="59"/>
        <v>1309201.1500000001</v>
      </c>
      <c r="M362" s="191">
        <f t="shared" si="58"/>
        <v>1309201.1499999999</v>
      </c>
      <c r="N362" s="192">
        <f t="shared" si="60"/>
        <v>0</v>
      </c>
      <c r="O362" s="151">
        <f t="shared" si="54"/>
        <v>0</v>
      </c>
    </row>
    <row r="363" spans="1:15" x14ac:dyDescent="0.35">
      <c r="A363" s="39" t="s">
        <v>6463</v>
      </c>
      <c r="B363" s="35" t="s">
        <v>6464</v>
      </c>
      <c r="C363" s="35" t="s">
        <v>5914</v>
      </c>
      <c r="D363" s="35" t="s">
        <v>5906</v>
      </c>
      <c r="E363" s="189">
        <f t="shared" si="50"/>
        <v>0</v>
      </c>
      <c r="F363" s="190">
        <f t="shared" si="51"/>
        <v>23757.15</v>
      </c>
      <c r="G363" s="190">
        <f t="shared" si="52"/>
        <v>128134.94</v>
      </c>
      <c r="H363" s="190">
        <f t="shared" si="53"/>
        <v>0</v>
      </c>
      <c r="I363" s="190">
        <f t="shared" si="55"/>
        <v>0</v>
      </c>
      <c r="J363" s="190">
        <f t="shared" si="56"/>
        <v>0</v>
      </c>
      <c r="K363" s="190">
        <f t="shared" si="57"/>
        <v>0</v>
      </c>
      <c r="L363" s="192">
        <f t="shared" si="59"/>
        <v>151892.09</v>
      </c>
      <c r="M363" s="191">
        <f t="shared" si="58"/>
        <v>151892.09</v>
      </c>
      <c r="N363" s="192">
        <f t="shared" si="60"/>
        <v>0</v>
      </c>
      <c r="O363" s="151">
        <f t="shared" si="54"/>
        <v>0</v>
      </c>
    </row>
    <row r="364" spans="1:15" x14ac:dyDescent="0.35">
      <c r="A364" s="39" t="s">
        <v>6465</v>
      </c>
      <c r="B364" s="35" t="s">
        <v>6466</v>
      </c>
      <c r="C364" s="35" t="s">
        <v>5914</v>
      </c>
      <c r="D364" s="35" t="s">
        <v>5933</v>
      </c>
      <c r="E364" s="189">
        <f t="shared" si="50"/>
        <v>57729</v>
      </c>
      <c r="F364" s="190">
        <f t="shared" si="51"/>
        <v>170302</v>
      </c>
      <c r="G364" s="190">
        <f t="shared" si="52"/>
        <v>194240</v>
      </c>
      <c r="H364" s="190">
        <f t="shared" si="53"/>
        <v>0</v>
      </c>
      <c r="I364" s="190">
        <f t="shared" si="55"/>
        <v>0</v>
      </c>
      <c r="J364" s="190">
        <f t="shared" si="56"/>
        <v>0</v>
      </c>
      <c r="K364" s="190">
        <f t="shared" si="57"/>
        <v>0</v>
      </c>
      <c r="L364" s="192">
        <f t="shared" si="59"/>
        <v>422271</v>
      </c>
      <c r="M364" s="191">
        <f t="shared" si="58"/>
        <v>422271</v>
      </c>
      <c r="N364" s="192">
        <f t="shared" si="60"/>
        <v>0</v>
      </c>
      <c r="O364" s="151">
        <f t="shared" si="54"/>
        <v>0</v>
      </c>
    </row>
    <row r="365" spans="1:15" x14ac:dyDescent="0.35">
      <c r="A365" s="39" t="s">
        <v>6467</v>
      </c>
      <c r="B365" s="35" t="s">
        <v>6468</v>
      </c>
      <c r="C365" s="35" t="s">
        <v>5914</v>
      </c>
      <c r="D365" s="35" t="s">
        <v>5906</v>
      </c>
      <c r="E365" s="189">
        <f t="shared" si="50"/>
        <v>16037</v>
      </c>
      <c r="F365" s="190">
        <f t="shared" si="51"/>
        <v>371964.54</v>
      </c>
      <c r="G365" s="190">
        <f t="shared" si="52"/>
        <v>539521.93999999994</v>
      </c>
      <c r="H365" s="190">
        <f t="shared" si="53"/>
        <v>376027.64</v>
      </c>
      <c r="I365" s="190">
        <f t="shared" si="55"/>
        <v>373259.57</v>
      </c>
      <c r="J365" s="190">
        <f t="shared" si="56"/>
        <v>560359.24</v>
      </c>
      <c r="K365" s="190">
        <f t="shared" si="57"/>
        <v>0</v>
      </c>
      <c r="L365" s="192">
        <f t="shared" si="59"/>
        <v>2237169.9300000002</v>
      </c>
      <c r="M365" s="191">
        <f t="shared" si="58"/>
        <v>2246169.9300000002</v>
      </c>
      <c r="N365" s="192">
        <f t="shared" si="60"/>
        <v>9000</v>
      </c>
      <c r="O365" s="151">
        <f t="shared" si="54"/>
        <v>4.006820623762869E-3</v>
      </c>
    </row>
    <row r="366" spans="1:15" x14ac:dyDescent="0.35">
      <c r="A366" s="39" t="s">
        <v>6469</v>
      </c>
      <c r="B366" s="35" t="s">
        <v>6470</v>
      </c>
      <c r="C366" s="35" t="s">
        <v>5914</v>
      </c>
      <c r="D366" s="35" t="s">
        <v>5906</v>
      </c>
      <c r="E366" s="189">
        <f t="shared" si="50"/>
        <v>3363</v>
      </c>
      <c r="F366" s="190">
        <f t="shared" si="51"/>
        <v>39800.089999999997</v>
      </c>
      <c r="G366" s="190">
        <f t="shared" si="52"/>
        <v>57291.66</v>
      </c>
      <c r="H366" s="190">
        <f t="shared" si="53"/>
        <v>19321.12</v>
      </c>
      <c r="I366" s="190">
        <f t="shared" si="55"/>
        <v>25769.11</v>
      </c>
      <c r="J366" s="190">
        <f t="shared" si="56"/>
        <v>14774.11</v>
      </c>
      <c r="K366" s="190">
        <f t="shared" si="57"/>
        <v>0</v>
      </c>
      <c r="L366" s="192">
        <f t="shared" si="59"/>
        <v>160319.08999999997</v>
      </c>
      <c r="M366" s="191">
        <f t="shared" si="58"/>
        <v>160319.09</v>
      </c>
      <c r="N366" s="192">
        <f t="shared" si="60"/>
        <v>0</v>
      </c>
      <c r="O366" s="151">
        <f t="shared" si="54"/>
        <v>0</v>
      </c>
    </row>
    <row r="367" spans="1:15" x14ac:dyDescent="0.35">
      <c r="A367" s="39" t="s">
        <v>6471</v>
      </c>
      <c r="B367" s="35" t="s">
        <v>6472</v>
      </c>
      <c r="C367" s="35" t="s">
        <v>5914</v>
      </c>
      <c r="D367" s="35" t="s">
        <v>5906</v>
      </c>
      <c r="E367" s="189">
        <f t="shared" si="50"/>
        <v>18888</v>
      </c>
      <c r="F367" s="190">
        <f t="shared" si="51"/>
        <v>91906.1</v>
      </c>
      <c r="G367" s="190">
        <f t="shared" si="52"/>
        <v>362439.56</v>
      </c>
      <c r="H367" s="190">
        <f t="shared" si="53"/>
        <v>344318.33</v>
      </c>
      <c r="I367" s="190">
        <f t="shared" si="55"/>
        <v>57227.99</v>
      </c>
      <c r="J367" s="190">
        <f t="shared" si="56"/>
        <v>0</v>
      </c>
      <c r="K367" s="190">
        <f t="shared" si="57"/>
        <v>0</v>
      </c>
      <c r="L367" s="192">
        <f t="shared" si="59"/>
        <v>874779.98</v>
      </c>
      <c r="M367" s="191">
        <f t="shared" si="58"/>
        <v>874779.98</v>
      </c>
      <c r="N367" s="192">
        <f t="shared" si="60"/>
        <v>0</v>
      </c>
      <c r="O367" s="151">
        <f t="shared" si="54"/>
        <v>0</v>
      </c>
    </row>
    <row r="368" spans="1:15" x14ac:dyDescent="0.35">
      <c r="A368" s="39" t="s">
        <v>57165</v>
      </c>
      <c r="B368" s="35" t="s">
        <v>57166</v>
      </c>
      <c r="C368" s="35" t="s">
        <v>5914</v>
      </c>
      <c r="D368" s="35" t="s">
        <v>5933</v>
      </c>
      <c r="E368" s="189">
        <f>IF(ISNA(VLOOKUP(A368&amp;"-"&amp;MID(PRC_Selector,5,3),FY20_PSU_Expenditures,2,FALSE)),0,VLOOKUP(A368&amp;"-"&amp;MID(PRC_Selector,5,3),FY20_PSU_Expenditures,2,FALSE))</f>
        <v>0</v>
      </c>
      <c r="F368" s="190">
        <f>IF(ISNA(VLOOKUP(A368&amp;"-"&amp;MID(PRC_Selector,5,3),FY21_PSU_Expenditures,2,FALSE)),0,VLOOKUP(A368&amp;"-"&amp;MID(PRC_Selector,5,3),FY21_PSU_Expenditures,2,FALSE))</f>
        <v>0</v>
      </c>
      <c r="G368" s="190">
        <f>IF(ISNA(VLOOKUP(A368&amp;"-"&amp;MID(PRC_Selector,5,3),FY22_PSU_Expenditures,2,FALSE)),0,VLOOKUP(A368&amp;"-"&amp;MID(PRC_Selector,5,3),FY22_PSU_Expenditures,2,FALSE))</f>
        <v>0</v>
      </c>
      <c r="H368" s="190">
        <f>IF(ISNA(VLOOKUP(A368&amp;"-"&amp;MID(PRC_Selector,5,3),FY23_PSU_Expenditures,2,FALSE)),0,VLOOKUP(A368&amp;"-"&amp;MID(PRC_Selector,5,3),FY23_PSU_Expenditures,2,FALSE))</f>
        <v>0</v>
      </c>
      <c r="I368" s="190">
        <f t="shared" si="55"/>
        <v>0</v>
      </c>
      <c r="J368" s="190">
        <f t="shared" si="56"/>
        <v>0</v>
      </c>
      <c r="K368" s="190">
        <f t="shared" si="57"/>
        <v>0</v>
      </c>
      <c r="L368" s="192">
        <f t="shared" si="59"/>
        <v>0</v>
      </c>
      <c r="M368" s="191">
        <f t="shared" si="58"/>
        <v>0</v>
      </c>
      <c r="N368" s="192">
        <f t="shared" si="60"/>
        <v>0</v>
      </c>
      <c r="O368" s="151" t="str">
        <f>IFERROR(N368/M368,"")</f>
        <v/>
      </c>
    </row>
    <row r="369" spans="1:15" x14ac:dyDescent="0.35">
      <c r="A369" s="39" t="s">
        <v>6473</v>
      </c>
      <c r="B369" s="35" t="s">
        <v>6474</v>
      </c>
      <c r="C369" s="35" t="s">
        <v>5914</v>
      </c>
      <c r="D369" s="35" t="s">
        <v>5906</v>
      </c>
      <c r="E369" s="189">
        <f t="shared" si="50"/>
        <v>13353</v>
      </c>
      <c r="F369" s="190">
        <f t="shared" si="51"/>
        <v>44481.71</v>
      </c>
      <c r="G369" s="190">
        <f t="shared" si="52"/>
        <v>281074.53000000003</v>
      </c>
      <c r="H369" s="190">
        <f t="shared" si="53"/>
        <v>211823.71</v>
      </c>
      <c r="I369" s="190">
        <f t="shared" si="55"/>
        <v>23810.38</v>
      </c>
      <c r="J369" s="190">
        <f t="shared" si="56"/>
        <v>0</v>
      </c>
      <c r="K369" s="190">
        <f t="shared" si="57"/>
        <v>0</v>
      </c>
      <c r="L369" s="192">
        <f t="shared" si="59"/>
        <v>574543.33000000007</v>
      </c>
      <c r="M369" s="191">
        <f t="shared" si="58"/>
        <v>574543.32999999996</v>
      </c>
      <c r="N369" s="192">
        <f t="shared" si="60"/>
        <v>0</v>
      </c>
      <c r="O369" s="151">
        <f t="shared" si="54"/>
        <v>0</v>
      </c>
    </row>
    <row r="370" spans="1:15" x14ac:dyDescent="0.35">
      <c r="A370" s="39" t="s">
        <v>6475</v>
      </c>
      <c r="B370" s="35" t="s">
        <v>6476</v>
      </c>
      <c r="C370" s="35" t="s">
        <v>5914</v>
      </c>
      <c r="D370" s="35" t="s">
        <v>5906</v>
      </c>
      <c r="E370" s="189">
        <f t="shared" si="50"/>
        <v>12079</v>
      </c>
      <c r="F370" s="190">
        <f t="shared" si="51"/>
        <v>82178.2</v>
      </c>
      <c r="G370" s="190">
        <f t="shared" si="52"/>
        <v>423637.12</v>
      </c>
      <c r="H370" s="190">
        <f t="shared" si="53"/>
        <v>79664.7</v>
      </c>
      <c r="I370" s="190">
        <f t="shared" si="55"/>
        <v>34599.97</v>
      </c>
      <c r="J370" s="190">
        <f t="shared" si="56"/>
        <v>594.79</v>
      </c>
      <c r="K370" s="190">
        <f t="shared" si="57"/>
        <v>0</v>
      </c>
      <c r="L370" s="192">
        <f t="shared" si="59"/>
        <v>632753.78</v>
      </c>
      <c r="M370" s="191">
        <f t="shared" si="58"/>
        <v>632753.78</v>
      </c>
      <c r="N370" s="192">
        <f t="shared" si="60"/>
        <v>0</v>
      </c>
      <c r="O370" s="151">
        <f t="shared" si="54"/>
        <v>0</v>
      </c>
    </row>
    <row r="371" spans="1:15" x14ac:dyDescent="0.35">
      <c r="A371" s="39" t="s">
        <v>6477</v>
      </c>
      <c r="B371" s="35" t="s">
        <v>6478</v>
      </c>
      <c r="C371" s="35" t="s">
        <v>5914</v>
      </c>
      <c r="D371" s="35" t="s">
        <v>5906</v>
      </c>
      <c r="E371" s="189">
        <f t="shared" si="50"/>
        <v>2383.88</v>
      </c>
      <c r="F371" s="190">
        <f t="shared" si="51"/>
        <v>120968</v>
      </c>
      <c r="G371" s="190">
        <f t="shared" si="52"/>
        <v>617190.07999999996</v>
      </c>
      <c r="H371" s="190">
        <f t="shared" si="53"/>
        <v>148736.5</v>
      </c>
      <c r="I371" s="190">
        <f t="shared" si="55"/>
        <v>72613.600000000006</v>
      </c>
      <c r="J371" s="190">
        <f t="shared" si="56"/>
        <v>40509.86</v>
      </c>
      <c r="K371" s="190">
        <f t="shared" si="57"/>
        <v>0</v>
      </c>
      <c r="L371" s="192">
        <f t="shared" si="59"/>
        <v>1002401.9199999999</v>
      </c>
      <c r="M371" s="191">
        <f t="shared" si="58"/>
        <v>1002401.92</v>
      </c>
      <c r="N371" s="192">
        <f t="shared" si="60"/>
        <v>0</v>
      </c>
      <c r="O371" s="151">
        <f t="shared" si="54"/>
        <v>0</v>
      </c>
    </row>
    <row r="372" spans="1:15" x14ac:dyDescent="0.35">
      <c r="A372" s="39" t="s">
        <v>6479</v>
      </c>
      <c r="B372" s="35" t="s">
        <v>12293</v>
      </c>
      <c r="C372" s="35" t="s">
        <v>5914</v>
      </c>
      <c r="D372" s="35" t="s">
        <v>5906</v>
      </c>
      <c r="E372" s="189">
        <f t="shared" si="50"/>
        <v>8268</v>
      </c>
      <c r="F372" s="190">
        <f t="shared" si="51"/>
        <v>35002</v>
      </c>
      <c r="G372" s="190">
        <f t="shared" si="52"/>
        <v>190147.56</v>
      </c>
      <c r="H372" s="190">
        <f t="shared" si="53"/>
        <v>107585.28</v>
      </c>
      <c r="I372" s="190">
        <f t="shared" si="55"/>
        <v>53177.16</v>
      </c>
      <c r="J372" s="190">
        <f t="shared" si="56"/>
        <v>0</v>
      </c>
      <c r="K372" s="190">
        <f t="shared" si="57"/>
        <v>0</v>
      </c>
      <c r="L372" s="192">
        <f t="shared" si="59"/>
        <v>394180</v>
      </c>
      <c r="M372" s="191">
        <f t="shared" si="58"/>
        <v>394180</v>
      </c>
      <c r="N372" s="192">
        <f t="shared" si="60"/>
        <v>0</v>
      </c>
      <c r="O372" s="151">
        <f t="shared" si="54"/>
        <v>0</v>
      </c>
    </row>
    <row r="373" spans="1:15" x14ac:dyDescent="0.35">
      <c r="A373" s="39" t="s">
        <v>6480</v>
      </c>
      <c r="B373" s="35" t="s">
        <v>6481</v>
      </c>
      <c r="C373" s="35" t="s">
        <v>5914</v>
      </c>
      <c r="D373" s="35" t="s">
        <v>5906</v>
      </c>
      <c r="E373" s="189">
        <f t="shared" si="50"/>
        <v>17927</v>
      </c>
      <c r="F373" s="190">
        <f t="shared" si="51"/>
        <v>139450.19</v>
      </c>
      <c r="G373" s="190">
        <f t="shared" si="52"/>
        <v>236339.69</v>
      </c>
      <c r="H373" s="190">
        <f t="shared" si="53"/>
        <v>102528.82</v>
      </c>
      <c r="I373" s="190">
        <f t="shared" si="55"/>
        <v>63876.51</v>
      </c>
      <c r="J373" s="190">
        <f t="shared" si="56"/>
        <v>136116.72</v>
      </c>
      <c r="K373" s="190">
        <f t="shared" si="57"/>
        <v>0</v>
      </c>
      <c r="L373" s="192">
        <f t="shared" si="59"/>
        <v>696238.92999999993</v>
      </c>
      <c r="M373" s="191">
        <f t="shared" si="58"/>
        <v>699262.25</v>
      </c>
      <c r="N373" s="192">
        <f t="shared" si="60"/>
        <v>3023.3200000000652</v>
      </c>
      <c r="O373" s="151">
        <f t="shared" si="54"/>
        <v>4.3235853215300339E-3</v>
      </c>
    </row>
    <row r="374" spans="1:15" x14ac:dyDescent="0.35">
      <c r="A374" s="39" t="s">
        <v>6482</v>
      </c>
      <c r="B374" s="35" t="s">
        <v>6483</v>
      </c>
      <c r="C374" s="35" t="s">
        <v>5914</v>
      </c>
      <c r="D374" s="35" t="s">
        <v>5906</v>
      </c>
      <c r="E374" s="189">
        <f t="shared" si="50"/>
        <v>0</v>
      </c>
      <c r="F374" s="190">
        <f t="shared" si="51"/>
        <v>132819.64000000001</v>
      </c>
      <c r="G374" s="190">
        <f t="shared" si="52"/>
        <v>276261.8</v>
      </c>
      <c r="H374" s="190">
        <f t="shared" si="53"/>
        <v>226459.48</v>
      </c>
      <c r="I374" s="190">
        <f t="shared" si="55"/>
        <v>231864.06</v>
      </c>
      <c r="J374" s="190">
        <f t="shared" si="56"/>
        <v>0</v>
      </c>
      <c r="K374" s="190">
        <f t="shared" si="57"/>
        <v>0</v>
      </c>
      <c r="L374" s="192">
        <f t="shared" si="59"/>
        <v>867404.98</v>
      </c>
      <c r="M374" s="191">
        <f t="shared" si="58"/>
        <v>889395.78</v>
      </c>
      <c r="N374" s="192">
        <f t="shared" si="60"/>
        <v>21990.800000000047</v>
      </c>
      <c r="O374" s="151">
        <f t="shared" si="54"/>
        <v>2.4725550193188509E-2</v>
      </c>
    </row>
    <row r="375" spans="1:15" x14ac:dyDescent="0.35">
      <c r="A375" s="39" t="s">
        <v>6484</v>
      </c>
      <c r="B375" s="35" t="s">
        <v>6485</v>
      </c>
      <c r="C375" s="35" t="s">
        <v>5914</v>
      </c>
      <c r="D375" s="35" t="s">
        <v>5906</v>
      </c>
      <c r="E375" s="189">
        <f t="shared" si="50"/>
        <v>16999</v>
      </c>
      <c r="F375" s="190">
        <f t="shared" si="51"/>
        <v>140352.94</v>
      </c>
      <c r="G375" s="190">
        <f t="shared" si="52"/>
        <v>415621.45</v>
      </c>
      <c r="H375" s="190">
        <f t="shared" si="53"/>
        <v>145684.01</v>
      </c>
      <c r="I375" s="190">
        <f t="shared" si="55"/>
        <v>136576.94</v>
      </c>
      <c r="J375" s="190">
        <f t="shared" si="56"/>
        <v>13465.48</v>
      </c>
      <c r="K375" s="190">
        <f t="shared" si="57"/>
        <v>0</v>
      </c>
      <c r="L375" s="192">
        <f t="shared" si="59"/>
        <v>868699.82000000007</v>
      </c>
      <c r="M375" s="191">
        <f t="shared" si="58"/>
        <v>868699.82</v>
      </c>
      <c r="N375" s="192">
        <f t="shared" si="60"/>
        <v>0</v>
      </c>
      <c r="O375" s="151">
        <f t="shared" si="54"/>
        <v>0</v>
      </c>
    </row>
    <row r="376" spans="1:15" x14ac:dyDescent="0.35">
      <c r="A376" s="39" t="s">
        <v>6486</v>
      </c>
      <c r="B376" s="35" t="s">
        <v>6487</v>
      </c>
      <c r="C376" s="35" t="s">
        <v>5911</v>
      </c>
      <c r="D376" s="35" t="s">
        <v>5906</v>
      </c>
      <c r="E376" s="189">
        <f t="shared" si="50"/>
        <v>307267.78000000003</v>
      </c>
      <c r="F376" s="190">
        <f t="shared" si="51"/>
        <v>1651958.98</v>
      </c>
      <c r="G376" s="190">
        <f t="shared" si="52"/>
        <v>3003398.27</v>
      </c>
      <c r="H376" s="190">
        <f t="shared" si="53"/>
        <v>2902105.57</v>
      </c>
      <c r="I376" s="190">
        <f t="shared" si="55"/>
        <v>4996081.92</v>
      </c>
      <c r="J376" s="190">
        <f t="shared" si="56"/>
        <v>760851.51</v>
      </c>
      <c r="K376" s="190">
        <f t="shared" si="57"/>
        <v>0</v>
      </c>
      <c r="L376" s="192">
        <f t="shared" si="59"/>
        <v>13621664.029999999</v>
      </c>
      <c r="M376" s="191">
        <f t="shared" si="58"/>
        <v>13625590.27</v>
      </c>
      <c r="N376" s="192">
        <f t="shared" si="60"/>
        <v>3926.2400000002235</v>
      </c>
      <c r="O376" s="151">
        <f t="shared" si="54"/>
        <v>2.8815192018835184E-4</v>
      </c>
    </row>
    <row r="377" spans="1:15" x14ac:dyDescent="0.35">
      <c r="A377" s="39" t="s">
        <v>6488</v>
      </c>
      <c r="B377" s="35" t="s">
        <v>6489</v>
      </c>
      <c r="C377" s="35" t="s">
        <v>5914</v>
      </c>
      <c r="D377" s="35" t="s">
        <v>5906</v>
      </c>
      <c r="E377" s="189">
        <f t="shared" si="50"/>
        <v>6697.28</v>
      </c>
      <c r="F377" s="190">
        <f t="shared" si="51"/>
        <v>57548.98</v>
      </c>
      <c r="G377" s="190">
        <f t="shared" si="52"/>
        <v>149552.43</v>
      </c>
      <c r="H377" s="190">
        <f t="shared" si="53"/>
        <v>86101.53</v>
      </c>
      <c r="I377" s="190">
        <f t="shared" si="55"/>
        <v>574027.14</v>
      </c>
      <c r="J377" s="190">
        <f t="shared" si="56"/>
        <v>58171.82</v>
      </c>
      <c r="K377" s="190">
        <f t="shared" si="57"/>
        <v>0</v>
      </c>
      <c r="L377" s="192">
        <f t="shared" si="59"/>
        <v>932099.17999999993</v>
      </c>
      <c r="M377" s="191">
        <f t="shared" si="58"/>
        <v>932099.18</v>
      </c>
      <c r="N377" s="192">
        <f t="shared" si="60"/>
        <v>0</v>
      </c>
      <c r="O377" s="151">
        <f t="shared" si="54"/>
        <v>0</v>
      </c>
    </row>
    <row r="378" spans="1:15" x14ac:dyDescent="0.35">
      <c r="A378" s="39" t="s">
        <v>6490</v>
      </c>
      <c r="B378" s="35" t="s">
        <v>6491</v>
      </c>
      <c r="C378" s="35" t="s">
        <v>5914</v>
      </c>
      <c r="D378" s="35" t="s">
        <v>5906</v>
      </c>
      <c r="E378" s="189">
        <f t="shared" si="50"/>
        <v>9610</v>
      </c>
      <c r="F378" s="190">
        <f t="shared" si="51"/>
        <v>275764</v>
      </c>
      <c r="G378" s="190">
        <f t="shared" si="52"/>
        <v>930329.89</v>
      </c>
      <c r="H378" s="190">
        <f t="shared" si="53"/>
        <v>912800.15</v>
      </c>
      <c r="I378" s="190">
        <f t="shared" si="55"/>
        <v>290591.76</v>
      </c>
      <c r="J378" s="190">
        <f t="shared" si="56"/>
        <v>0</v>
      </c>
      <c r="K378" s="190">
        <f t="shared" si="57"/>
        <v>0</v>
      </c>
      <c r="L378" s="192">
        <f t="shared" si="59"/>
        <v>2419095.7999999998</v>
      </c>
      <c r="M378" s="191">
        <f t="shared" si="58"/>
        <v>2419095.7999999998</v>
      </c>
      <c r="N378" s="192">
        <f t="shared" si="60"/>
        <v>0</v>
      </c>
      <c r="O378" s="151">
        <f t="shared" si="54"/>
        <v>0</v>
      </c>
    </row>
    <row r="379" spans="1:15" x14ac:dyDescent="0.35">
      <c r="A379" s="39" t="s">
        <v>6492</v>
      </c>
      <c r="B379" s="35" t="s">
        <v>6493</v>
      </c>
      <c r="C379" s="35" t="s">
        <v>5914</v>
      </c>
      <c r="D379" s="35" t="s">
        <v>5906</v>
      </c>
      <c r="E379" s="189">
        <f t="shared" si="50"/>
        <v>0</v>
      </c>
      <c r="F379" s="190">
        <f t="shared" si="51"/>
        <v>62573.68</v>
      </c>
      <c r="G379" s="190">
        <f t="shared" si="52"/>
        <v>282546.93</v>
      </c>
      <c r="H379" s="190">
        <f t="shared" si="53"/>
        <v>289993.03999999998</v>
      </c>
      <c r="I379" s="190">
        <f t="shared" si="55"/>
        <v>194776.74</v>
      </c>
      <c r="J379" s="190">
        <f t="shared" si="56"/>
        <v>6330.88</v>
      </c>
      <c r="K379" s="190">
        <f t="shared" si="57"/>
        <v>0</v>
      </c>
      <c r="L379" s="192">
        <f t="shared" si="59"/>
        <v>836221.2699999999</v>
      </c>
      <c r="M379" s="191">
        <f t="shared" si="58"/>
        <v>836221.27</v>
      </c>
      <c r="N379" s="192">
        <f t="shared" si="60"/>
        <v>0</v>
      </c>
      <c r="O379" s="151">
        <f t="shared" si="54"/>
        <v>0</v>
      </c>
    </row>
    <row r="380" spans="1:15" x14ac:dyDescent="0.35">
      <c r="A380" s="39" t="s">
        <v>6494</v>
      </c>
      <c r="B380" s="35" t="s">
        <v>6495</v>
      </c>
      <c r="C380" s="35" t="s">
        <v>5914</v>
      </c>
      <c r="D380" s="35" t="s">
        <v>5906</v>
      </c>
      <c r="E380" s="189">
        <f t="shared" si="50"/>
        <v>17446</v>
      </c>
      <c r="F380" s="190">
        <f t="shared" si="51"/>
        <v>104427.52</v>
      </c>
      <c r="G380" s="190">
        <f t="shared" si="52"/>
        <v>300730.17</v>
      </c>
      <c r="H380" s="190">
        <f t="shared" si="53"/>
        <v>17626.189999999999</v>
      </c>
      <c r="I380" s="190">
        <f t="shared" si="55"/>
        <v>102324.2</v>
      </c>
      <c r="J380" s="190">
        <f t="shared" si="56"/>
        <v>166286.26999999999</v>
      </c>
      <c r="K380" s="190">
        <f t="shared" si="57"/>
        <v>0</v>
      </c>
      <c r="L380" s="192">
        <f t="shared" si="59"/>
        <v>708840.35</v>
      </c>
      <c r="M380" s="191">
        <f t="shared" si="58"/>
        <v>708834.02</v>
      </c>
      <c r="N380" s="192">
        <f t="shared" si="60"/>
        <v>-6.3299999999580905</v>
      </c>
      <c r="O380" s="151">
        <f t="shared" si="54"/>
        <v>-8.9301582900297171E-6</v>
      </c>
    </row>
    <row r="381" spans="1:15" x14ac:dyDescent="0.35">
      <c r="A381" s="39" t="s">
        <v>6496</v>
      </c>
      <c r="B381" s="35" t="s">
        <v>6497</v>
      </c>
      <c r="C381" s="35" t="s">
        <v>5914</v>
      </c>
      <c r="D381" s="35" t="s">
        <v>5906</v>
      </c>
      <c r="E381" s="189">
        <f t="shared" si="50"/>
        <v>17994</v>
      </c>
      <c r="F381" s="190">
        <f t="shared" si="51"/>
        <v>146323.26999999999</v>
      </c>
      <c r="G381" s="190">
        <f t="shared" si="52"/>
        <v>554100.28</v>
      </c>
      <c r="H381" s="190">
        <f t="shared" si="53"/>
        <v>163299.87</v>
      </c>
      <c r="I381" s="190">
        <f t="shared" si="55"/>
        <v>44885.15</v>
      </c>
      <c r="J381" s="190">
        <f t="shared" si="56"/>
        <v>0</v>
      </c>
      <c r="K381" s="190">
        <f t="shared" si="57"/>
        <v>0</v>
      </c>
      <c r="L381" s="192">
        <f t="shared" si="59"/>
        <v>926602.57000000007</v>
      </c>
      <c r="M381" s="191">
        <f t="shared" si="58"/>
        <v>926602.57</v>
      </c>
      <c r="N381" s="192">
        <f t="shared" si="60"/>
        <v>0</v>
      </c>
      <c r="O381" s="151">
        <f t="shared" si="54"/>
        <v>0</v>
      </c>
    </row>
    <row r="382" spans="1:15" x14ac:dyDescent="0.35">
      <c r="A382" s="39" t="s">
        <v>6498</v>
      </c>
      <c r="B382" s="35" t="s">
        <v>6499</v>
      </c>
      <c r="C382" s="35" t="s">
        <v>5914</v>
      </c>
      <c r="D382" s="35" t="s">
        <v>5906</v>
      </c>
      <c r="E382" s="189">
        <f t="shared" si="50"/>
        <v>15442</v>
      </c>
      <c r="F382" s="190">
        <f t="shared" si="51"/>
        <v>147067.70000000001</v>
      </c>
      <c r="G382" s="190">
        <f t="shared" si="52"/>
        <v>364904.2</v>
      </c>
      <c r="H382" s="190">
        <f t="shared" si="53"/>
        <v>87190.09</v>
      </c>
      <c r="I382" s="190">
        <f t="shared" si="55"/>
        <v>63460.89</v>
      </c>
      <c r="J382" s="190">
        <f t="shared" si="56"/>
        <v>58187.06</v>
      </c>
      <c r="K382" s="190">
        <f t="shared" si="57"/>
        <v>0</v>
      </c>
      <c r="L382" s="192">
        <f t="shared" si="59"/>
        <v>736251.94</v>
      </c>
      <c r="M382" s="191">
        <f t="shared" si="58"/>
        <v>740811.23</v>
      </c>
      <c r="N382" s="192">
        <f t="shared" si="60"/>
        <v>4559.2900000000373</v>
      </c>
      <c r="O382" s="151">
        <f t="shared" si="54"/>
        <v>6.1544558389051924E-3</v>
      </c>
    </row>
    <row r="383" spans="1:15" x14ac:dyDescent="0.35">
      <c r="A383" s="39" t="s">
        <v>6500</v>
      </c>
      <c r="B383" s="35" t="s">
        <v>6501</v>
      </c>
      <c r="C383" s="35" t="s">
        <v>5914</v>
      </c>
      <c r="D383" s="35" t="s">
        <v>5906</v>
      </c>
      <c r="E383" s="189">
        <f t="shared" si="50"/>
        <v>33549</v>
      </c>
      <c r="F383" s="190">
        <f t="shared" si="51"/>
        <v>58849.02</v>
      </c>
      <c r="G383" s="190">
        <f t="shared" si="52"/>
        <v>337250.31</v>
      </c>
      <c r="H383" s="190">
        <f t="shared" si="53"/>
        <v>61047.17</v>
      </c>
      <c r="I383" s="190">
        <f t="shared" si="55"/>
        <v>104059.64</v>
      </c>
      <c r="J383" s="190">
        <f t="shared" si="56"/>
        <v>3790.03</v>
      </c>
      <c r="K383" s="190">
        <f t="shared" si="57"/>
        <v>0</v>
      </c>
      <c r="L383" s="192">
        <f t="shared" si="59"/>
        <v>598545.16999999993</v>
      </c>
      <c r="M383" s="191">
        <f t="shared" si="58"/>
        <v>598545.17000000004</v>
      </c>
      <c r="N383" s="192">
        <f t="shared" si="60"/>
        <v>0</v>
      </c>
      <c r="O383" s="151">
        <f t="shared" si="54"/>
        <v>0</v>
      </c>
    </row>
    <row r="384" spans="1:15" x14ac:dyDescent="0.35">
      <c r="A384" s="39" t="s">
        <v>6502</v>
      </c>
      <c r="B384" s="35" t="s">
        <v>6503</v>
      </c>
      <c r="C384" s="35" t="s">
        <v>5914</v>
      </c>
      <c r="D384" s="35" t="s">
        <v>5906</v>
      </c>
      <c r="E384" s="189">
        <f t="shared" si="50"/>
        <v>6494</v>
      </c>
      <c r="F384" s="190">
        <f t="shared" si="51"/>
        <v>49345.75</v>
      </c>
      <c r="G384" s="190">
        <f t="shared" si="52"/>
        <v>247524.66</v>
      </c>
      <c r="H384" s="190">
        <f t="shared" si="53"/>
        <v>74383.350000000006</v>
      </c>
      <c r="I384" s="190">
        <f t="shared" si="55"/>
        <v>7826</v>
      </c>
      <c r="J384" s="190">
        <f t="shared" si="56"/>
        <v>6090</v>
      </c>
      <c r="K384" s="190">
        <f t="shared" si="57"/>
        <v>0</v>
      </c>
      <c r="L384" s="192">
        <f t="shared" si="59"/>
        <v>391663.76</v>
      </c>
      <c r="M384" s="191">
        <f t="shared" si="58"/>
        <v>391663.76</v>
      </c>
      <c r="N384" s="192">
        <f t="shared" si="60"/>
        <v>0</v>
      </c>
      <c r="O384" s="151">
        <f>IFERROR(N384/M384,"")</f>
        <v>0</v>
      </c>
    </row>
    <row r="385" spans="1:15" x14ac:dyDescent="0.35">
      <c r="A385" s="39" t="s">
        <v>6504</v>
      </c>
      <c r="B385" s="35" t="s">
        <v>6505</v>
      </c>
      <c r="C385" s="35" t="s">
        <v>5914</v>
      </c>
      <c r="D385" s="35" t="s">
        <v>5906</v>
      </c>
      <c r="E385" s="189">
        <f t="shared" si="50"/>
        <v>0</v>
      </c>
      <c r="F385" s="190">
        <f t="shared" si="51"/>
        <v>22010.49</v>
      </c>
      <c r="G385" s="190">
        <f t="shared" si="52"/>
        <v>224095.26</v>
      </c>
      <c r="H385" s="190">
        <f t="shared" si="53"/>
        <v>326473.61</v>
      </c>
      <c r="I385" s="190">
        <f t="shared" si="55"/>
        <v>126388.07</v>
      </c>
      <c r="J385" s="190">
        <f t="shared" si="56"/>
        <v>24217.759999999998</v>
      </c>
      <c r="K385" s="190">
        <f t="shared" si="57"/>
        <v>0</v>
      </c>
      <c r="L385" s="192">
        <f t="shared" si="59"/>
        <v>723185.19</v>
      </c>
      <c r="M385" s="191">
        <f t="shared" si="58"/>
        <v>723185.19</v>
      </c>
      <c r="N385" s="192">
        <f t="shared" si="60"/>
        <v>0</v>
      </c>
      <c r="O385" s="151">
        <f t="shared" si="54"/>
        <v>0</v>
      </c>
    </row>
    <row r="386" spans="1:15" x14ac:dyDescent="0.35">
      <c r="A386" s="39" t="s">
        <v>6506</v>
      </c>
      <c r="B386" s="35" t="s">
        <v>6507</v>
      </c>
      <c r="C386" s="35" t="s">
        <v>5914</v>
      </c>
      <c r="D386" s="35" t="s">
        <v>5906</v>
      </c>
      <c r="E386" s="189">
        <f t="shared" ref="E386:E439" si="61">IF(ISNA(VLOOKUP(A386&amp;"-"&amp;MID(PRC_Selector,5,3),FY20_PSU_Expenditures,2,FALSE)),0,VLOOKUP(A386&amp;"-"&amp;MID(PRC_Selector,5,3),FY20_PSU_Expenditures,2,FALSE))</f>
        <v>0</v>
      </c>
      <c r="F386" s="190">
        <f t="shared" ref="F386:F439" si="62">IF(ISNA(VLOOKUP(A386&amp;"-"&amp;MID(PRC_Selector,5,3),FY21_PSU_Expenditures,2,FALSE)),0,VLOOKUP(A386&amp;"-"&amp;MID(PRC_Selector,5,3),FY21_PSU_Expenditures,2,FALSE))</f>
        <v>0</v>
      </c>
      <c r="G386" s="190">
        <f t="shared" ref="G386:G439" si="63">IF(ISNA(VLOOKUP(A386&amp;"-"&amp;MID(PRC_Selector,5,3),FY22_PSU_Expenditures,2,FALSE)),0,VLOOKUP(A386&amp;"-"&amp;MID(PRC_Selector,5,3),FY22_PSU_Expenditures,2,FALSE))</f>
        <v>131482.5</v>
      </c>
      <c r="H386" s="190">
        <f t="shared" ref="H386:H439" si="64">IF(ISNA(VLOOKUP(A386&amp;"-"&amp;MID(PRC_Selector,5,3),FY23_PSU_Expenditures,2,FALSE)),0,VLOOKUP(A386&amp;"-"&amp;MID(PRC_Selector,5,3),FY23_PSU_Expenditures,2,FALSE))</f>
        <v>114492.34</v>
      </c>
      <c r="I386" s="190">
        <f t="shared" si="55"/>
        <v>64209.32</v>
      </c>
      <c r="J386" s="190">
        <f t="shared" si="56"/>
        <v>0</v>
      </c>
      <c r="K386" s="190">
        <f t="shared" si="57"/>
        <v>0</v>
      </c>
      <c r="L386" s="192">
        <f t="shared" si="59"/>
        <v>310184.15999999997</v>
      </c>
      <c r="M386" s="191">
        <f t="shared" si="58"/>
        <v>310184.15999999997</v>
      </c>
      <c r="N386" s="192">
        <f t="shared" si="60"/>
        <v>0</v>
      </c>
      <c r="O386" s="151">
        <f t="shared" ref="O386:O439" si="65">IFERROR(N386/M386,"")</f>
        <v>0</v>
      </c>
    </row>
    <row r="387" spans="1:15" x14ac:dyDescent="0.35">
      <c r="A387" s="39" t="s">
        <v>6508</v>
      </c>
      <c r="B387" s="35" t="s">
        <v>6509</v>
      </c>
      <c r="C387" s="35" t="s">
        <v>5911</v>
      </c>
      <c r="D387" s="35" t="s">
        <v>5906</v>
      </c>
      <c r="E387" s="189">
        <f t="shared" si="61"/>
        <v>269365.56</v>
      </c>
      <c r="F387" s="190">
        <f t="shared" si="62"/>
        <v>887755.62</v>
      </c>
      <c r="G387" s="190">
        <f t="shared" si="63"/>
        <v>2061556.56</v>
      </c>
      <c r="H387" s="190">
        <f t="shared" si="64"/>
        <v>4690247.55</v>
      </c>
      <c r="I387" s="190">
        <f t="shared" si="55"/>
        <v>1545912.77</v>
      </c>
      <c r="J387" s="190">
        <f t="shared" si="56"/>
        <v>2289552.69</v>
      </c>
      <c r="K387" s="190">
        <f t="shared" si="57"/>
        <v>0</v>
      </c>
      <c r="L387" s="192">
        <f t="shared" si="59"/>
        <v>11744390.75</v>
      </c>
      <c r="M387" s="191">
        <f t="shared" si="58"/>
        <v>11746214.15</v>
      </c>
      <c r="N387" s="192">
        <f t="shared" si="60"/>
        <v>1823.4000000003725</v>
      </c>
      <c r="O387" s="151">
        <f t="shared" si="65"/>
        <v>1.552329947943587E-4</v>
      </c>
    </row>
    <row r="388" spans="1:15" x14ac:dyDescent="0.35">
      <c r="A388" s="39" t="s">
        <v>6510</v>
      </c>
      <c r="B388" s="35" t="s">
        <v>6511</v>
      </c>
      <c r="C388" s="35" t="s">
        <v>5914</v>
      </c>
      <c r="D388" s="35" t="s">
        <v>5906</v>
      </c>
      <c r="E388" s="189">
        <f t="shared" si="61"/>
        <v>5404</v>
      </c>
      <c r="F388" s="190">
        <f t="shared" si="62"/>
        <v>52392.98</v>
      </c>
      <c r="G388" s="190">
        <f t="shared" si="63"/>
        <v>198095.92</v>
      </c>
      <c r="H388" s="190">
        <f t="shared" si="64"/>
        <v>138321.09</v>
      </c>
      <c r="I388" s="190">
        <f t="shared" si="55"/>
        <v>22411.49</v>
      </c>
      <c r="J388" s="190">
        <f t="shared" si="56"/>
        <v>0</v>
      </c>
      <c r="K388" s="190">
        <f t="shared" si="57"/>
        <v>0</v>
      </c>
      <c r="L388" s="192">
        <f t="shared" si="59"/>
        <v>416625.48</v>
      </c>
      <c r="M388" s="191">
        <f t="shared" si="58"/>
        <v>416625.48</v>
      </c>
      <c r="N388" s="192">
        <f t="shared" si="60"/>
        <v>0</v>
      </c>
      <c r="O388" s="151">
        <f t="shared" si="65"/>
        <v>0</v>
      </c>
    </row>
    <row r="389" spans="1:15" x14ac:dyDescent="0.35">
      <c r="A389" s="39" t="s">
        <v>6512</v>
      </c>
      <c r="B389" s="35" t="s">
        <v>6513</v>
      </c>
      <c r="C389" s="35" t="s">
        <v>6514</v>
      </c>
      <c r="D389" s="35" t="s">
        <v>5906</v>
      </c>
      <c r="E389" s="189">
        <f t="shared" si="61"/>
        <v>7504</v>
      </c>
      <c r="F389" s="190">
        <f t="shared" si="62"/>
        <v>19376.009999999998</v>
      </c>
      <c r="G389" s="190">
        <f t="shared" si="63"/>
        <v>115473.34</v>
      </c>
      <c r="H389" s="190">
        <f t="shared" si="64"/>
        <v>57231.46</v>
      </c>
      <c r="I389" s="190">
        <f t="shared" si="55"/>
        <v>28687.22</v>
      </c>
      <c r="J389" s="190">
        <f t="shared" si="56"/>
        <v>269.24</v>
      </c>
      <c r="K389" s="190">
        <f t="shared" si="57"/>
        <v>0</v>
      </c>
      <c r="L389" s="192">
        <f t="shared" si="59"/>
        <v>228541.27</v>
      </c>
      <c r="M389" s="191">
        <f t="shared" si="58"/>
        <v>228541.27</v>
      </c>
      <c r="N389" s="192">
        <f t="shared" si="60"/>
        <v>0</v>
      </c>
      <c r="O389" s="151">
        <f t="shared" si="65"/>
        <v>0</v>
      </c>
    </row>
    <row r="390" spans="1:15" x14ac:dyDescent="0.35">
      <c r="A390" s="39" t="s">
        <v>6515</v>
      </c>
      <c r="B390" s="35" t="s">
        <v>6516</v>
      </c>
      <c r="C390" s="35" t="s">
        <v>5911</v>
      </c>
      <c r="D390" s="35" t="s">
        <v>5906</v>
      </c>
      <c r="E390" s="189">
        <f t="shared" si="61"/>
        <v>164788.32999999999</v>
      </c>
      <c r="F390" s="190">
        <f t="shared" si="62"/>
        <v>2838662.6</v>
      </c>
      <c r="G390" s="190">
        <f t="shared" si="63"/>
        <v>4643362.46</v>
      </c>
      <c r="H390" s="190">
        <f t="shared" si="64"/>
        <v>3699882.67</v>
      </c>
      <c r="I390" s="190">
        <f t="shared" ref="I390:I439" si="66">IF(ISNA(VLOOKUP(A390&amp;"-"&amp;MID(PRC_Selector,5,3),FY24_PSU_Expenditures,2,FALSE)),0,VLOOKUP(A390&amp;"-"&amp;MID(PRC_Selector,5,3),FY24_PSU_Expenditures,2,FALSE))</f>
        <v>1084626.8899999999</v>
      </c>
      <c r="J390" s="190">
        <f t="shared" ref="J390:J439" si="67">IF(ISNA(VLOOKUP(A390&amp;"-"&amp;MID(PRC_Selector,5,3),FY25_PSU_Expenditures,2,FALSE)),0,VLOOKUP(A390&amp;"-"&amp;MID(PRC_Selector,5,3),FY25_PSU_Expenditures,2,FALSE))</f>
        <v>5700</v>
      </c>
      <c r="K390" s="190">
        <f t="shared" ref="K390:K439" si="68">IF(ISNA(VLOOKUP(A390&amp;"-"&amp;MID(PRC_Selector,5,3),Encumbrances_by_PSU,2,FALSE)),0,VLOOKUP(A390&amp;"-"&amp;MID(PRC_Selector,5,3),Encumbrances_by_PSU,2,FALSE))</f>
        <v>0</v>
      </c>
      <c r="L390" s="192">
        <f t="shared" si="59"/>
        <v>12437022.950000001</v>
      </c>
      <c r="M390" s="191">
        <f t="shared" ref="M390:M439" si="69">IF(ISNA(VLOOKUP(A390&amp;"-"&amp;MID(PRC_Selector,5,3),Covid_Allotment_PSU,2,FALSE)),0,VLOOKUP(A390&amp;"-"&amp;MID(PRC_Selector,5,3),Covid_Allotment_PSU,2,FALSE))</f>
        <v>12437022.949999999</v>
      </c>
      <c r="N390" s="192">
        <f t="shared" si="60"/>
        <v>0</v>
      </c>
      <c r="O390" s="151">
        <f t="shared" si="65"/>
        <v>0</v>
      </c>
    </row>
    <row r="391" spans="1:15" x14ac:dyDescent="0.35">
      <c r="A391" s="39" t="s">
        <v>6517</v>
      </c>
      <c r="B391" s="35" t="s">
        <v>6518</v>
      </c>
      <c r="C391" s="35" t="s">
        <v>5914</v>
      </c>
      <c r="D391" s="35" t="s">
        <v>5906</v>
      </c>
      <c r="E391" s="189">
        <f t="shared" si="61"/>
        <v>4378.1099999999997</v>
      </c>
      <c r="F391" s="190">
        <f t="shared" si="62"/>
        <v>54552.55</v>
      </c>
      <c r="G391" s="190">
        <f t="shared" si="63"/>
        <v>81109.570000000007</v>
      </c>
      <c r="H391" s="190">
        <f t="shared" si="64"/>
        <v>70144.44</v>
      </c>
      <c r="I391" s="190">
        <f t="shared" si="66"/>
        <v>80309.42</v>
      </c>
      <c r="J391" s="190">
        <f t="shared" si="67"/>
        <v>28824.28</v>
      </c>
      <c r="K391" s="190">
        <f t="shared" si="68"/>
        <v>0</v>
      </c>
      <c r="L391" s="192">
        <f t="shared" ref="L391:L439" si="70">F391+E391+G391+H391+I391+K391+J391</f>
        <v>319318.37</v>
      </c>
      <c r="M391" s="191">
        <f t="shared" si="69"/>
        <v>319318.37</v>
      </c>
      <c r="N391" s="192">
        <f t="shared" ref="N391:N439" si="71">M391-L391</f>
        <v>0</v>
      </c>
      <c r="O391" s="151">
        <f t="shared" si="65"/>
        <v>0</v>
      </c>
    </row>
    <row r="392" spans="1:15" x14ac:dyDescent="0.35">
      <c r="A392" s="39" t="s">
        <v>6519</v>
      </c>
      <c r="B392" s="35" t="s">
        <v>6520</v>
      </c>
      <c r="C392" s="35" t="s">
        <v>5911</v>
      </c>
      <c r="D392" s="35" t="s">
        <v>5906</v>
      </c>
      <c r="E392" s="189">
        <f t="shared" si="61"/>
        <v>2110449.13</v>
      </c>
      <c r="F392" s="190">
        <f t="shared" si="62"/>
        <v>11311435.539999999</v>
      </c>
      <c r="G392" s="190">
        <f t="shared" si="63"/>
        <v>38554797.43</v>
      </c>
      <c r="H392" s="190">
        <f t="shared" si="64"/>
        <v>18463191.710000001</v>
      </c>
      <c r="I392" s="190">
        <f t="shared" si="66"/>
        <v>15045368.77</v>
      </c>
      <c r="J392" s="190">
        <f t="shared" si="67"/>
        <v>18108378.010000002</v>
      </c>
      <c r="K392" s="190">
        <f t="shared" si="68"/>
        <v>0</v>
      </c>
      <c r="L392" s="192">
        <f t="shared" si="70"/>
        <v>103593620.59</v>
      </c>
      <c r="M392" s="191">
        <f t="shared" si="69"/>
        <v>106375471.3</v>
      </c>
      <c r="N392" s="192">
        <f t="shared" si="71"/>
        <v>2781850.7099999934</v>
      </c>
      <c r="O392" s="151">
        <f t="shared" si="65"/>
        <v>2.6151242161405998E-2</v>
      </c>
    </row>
    <row r="393" spans="1:15" x14ac:dyDescent="0.35">
      <c r="A393" s="39" t="s">
        <v>6521</v>
      </c>
      <c r="B393" s="35" t="s">
        <v>6522</v>
      </c>
      <c r="C393" s="35" t="s">
        <v>5914</v>
      </c>
      <c r="D393" s="35" t="s">
        <v>5906</v>
      </c>
      <c r="E393" s="189">
        <f t="shared" si="61"/>
        <v>11765</v>
      </c>
      <c r="F393" s="190">
        <f t="shared" si="62"/>
        <v>103709.2</v>
      </c>
      <c r="G393" s="190">
        <f t="shared" si="63"/>
        <v>365538.8</v>
      </c>
      <c r="H393" s="190">
        <f t="shared" si="64"/>
        <v>449898.64</v>
      </c>
      <c r="I393" s="190">
        <f t="shared" si="66"/>
        <v>457229.16</v>
      </c>
      <c r="J393" s="190">
        <f t="shared" si="67"/>
        <v>552824.72</v>
      </c>
      <c r="K393" s="190">
        <f t="shared" si="68"/>
        <v>0</v>
      </c>
      <c r="L393" s="192">
        <f t="shared" si="70"/>
        <v>1940965.52</v>
      </c>
      <c r="M393" s="191">
        <f t="shared" si="69"/>
        <v>1940965.52</v>
      </c>
      <c r="N393" s="192">
        <f t="shared" si="71"/>
        <v>0</v>
      </c>
      <c r="O393" s="151">
        <f t="shared" si="65"/>
        <v>0</v>
      </c>
    </row>
    <row r="394" spans="1:15" x14ac:dyDescent="0.35">
      <c r="A394" s="39" t="s">
        <v>6523</v>
      </c>
      <c r="B394" s="35" t="s">
        <v>6524</v>
      </c>
      <c r="C394" s="35" t="s">
        <v>5914</v>
      </c>
      <c r="D394" s="35" t="s">
        <v>5906</v>
      </c>
      <c r="E394" s="189">
        <f t="shared" si="61"/>
        <v>34415</v>
      </c>
      <c r="F394" s="190">
        <f t="shared" si="62"/>
        <v>240327.11</v>
      </c>
      <c r="G394" s="190">
        <f t="shared" si="63"/>
        <v>908700.42</v>
      </c>
      <c r="H394" s="190">
        <f t="shared" si="64"/>
        <v>474806.44</v>
      </c>
      <c r="I394" s="190">
        <f t="shared" si="66"/>
        <v>403589.64</v>
      </c>
      <c r="J394" s="190">
        <f t="shared" si="67"/>
        <v>239090.76</v>
      </c>
      <c r="K394" s="190">
        <f t="shared" si="68"/>
        <v>0</v>
      </c>
      <c r="L394" s="192">
        <f t="shared" si="70"/>
        <v>2300929.37</v>
      </c>
      <c r="M394" s="191">
        <f t="shared" si="69"/>
        <v>2300929.37</v>
      </c>
      <c r="N394" s="192">
        <f t="shared" si="71"/>
        <v>0</v>
      </c>
      <c r="O394" s="151">
        <f t="shared" si="65"/>
        <v>0</v>
      </c>
    </row>
    <row r="395" spans="1:15" x14ac:dyDescent="0.35">
      <c r="A395" s="39" t="s">
        <v>6525</v>
      </c>
      <c r="B395" s="35" t="s">
        <v>6526</v>
      </c>
      <c r="C395" s="35" t="s">
        <v>5911</v>
      </c>
      <c r="D395" s="35" t="s">
        <v>5906</v>
      </c>
      <c r="E395" s="189">
        <f t="shared" si="61"/>
        <v>473248.68</v>
      </c>
      <c r="F395" s="190">
        <f t="shared" si="62"/>
        <v>3225109.03</v>
      </c>
      <c r="G395" s="190">
        <f t="shared" si="63"/>
        <v>10166086.49</v>
      </c>
      <c r="H395" s="190">
        <f t="shared" si="64"/>
        <v>9864357.75</v>
      </c>
      <c r="I395" s="190">
        <f t="shared" si="66"/>
        <v>14906638.99</v>
      </c>
      <c r="J395" s="190">
        <f t="shared" si="67"/>
        <v>5759409.8600000003</v>
      </c>
      <c r="K395" s="190">
        <f t="shared" si="68"/>
        <v>0</v>
      </c>
      <c r="L395" s="192">
        <f t="shared" si="70"/>
        <v>44394850.799999997</v>
      </c>
      <c r="M395" s="191">
        <f t="shared" si="69"/>
        <v>44394850.82</v>
      </c>
      <c r="N395" s="192">
        <f t="shared" si="71"/>
        <v>2.0000003278255463E-2</v>
      </c>
      <c r="O395" s="151">
        <f t="shared" si="65"/>
        <v>4.5050277022769964E-10</v>
      </c>
    </row>
    <row r="396" spans="1:15" x14ac:dyDescent="0.35">
      <c r="A396" s="39" t="s">
        <v>6527</v>
      </c>
      <c r="B396" s="35" t="s">
        <v>6528</v>
      </c>
      <c r="C396" s="35" t="s">
        <v>5914</v>
      </c>
      <c r="D396" s="35" t="s">
        <v>5933</v>
      </c>
      <c r="E396" s="189">
        <f t="shared" si="61"/>
        <v>72251</v>
      </c>
      <c r="F396" s="190">
        <f t="shared" si="62"/>
        <v>43610</v>
      </c>
      <c r="G396" s="190">
        <f t="shared" si="63"/>
        <v>0</v>
      </c>
      <c r="H396" s="190">
        <f t="shared" si="64"/>
        <v>0</v>
      </c>
      <c r="I396" s="190">
        <f t="shared" si="66"/>
        <v>0</v>
      </c>
      <c r="J396" s="190">
        <f t="shared" si="67"/>
        <v>0</v>
      </c>
      <c r="K396" s="190">
        <f t="shared" si="68"/>
        <v>0</v>
      </c>
      <c r="L396" s="192">
        <f t="shared" si="70"/>
        <v>115861</v>
      </c>
      <c r="M396" s="191">
        <f t="shared" si="69"/>
        <v>115861</v>
      </c>
      <c r="N396" s="192">
        <f t="shared" si="71"/>
        <v>0</v>
      </c>
      <c r="O396" s="151">
        <f t="shared" si="65"/>
        <v>0</v>
      </c>
    </row>
    <row r="397" spans="1:15" x14ac:dyDescent="0.35">
      <c r="A397" s="39" t="s">
        <v>6529</v>
      </c>
      <c r="B397" s="35" t="s">
        <v>6530</v>
      </c>
      <c r="C397" s="35" t="s">
        <v>5911</v>
      </c>
      <c r="D397" s="35" t="s">
        <v>5906</v>
      </c>
      <c r="E397" s="189">
        <f t="shared" si="61"/>
        <v>526420.46</v>
      </c>
      <c r="F397" s="190">
        <f t="shared" si="62"/>
        <v>6713334.4299999997</v>
      </c>
      <c r="G397" s="190">
        <f t="shared" si="63"/>
        <v>12773366.560000001</v>
      </c>
      <c r="H397" s="190">
        <f t="shared" si="64"/>
        <v>13859017.380000001</v>
      </c>
      <c r="I397" s="190">
        <f t="shared" si="66"/>
        <v>23923935.84</v>
      </c>
      <c r="J397" s="190">
        <f t="shared" si="67"/>
        <v>9279319.5399999991</v>
      </c>
      <c r="K397" s="190">
        <f t="shared" si="68"/>
        <v>0</v>
      </c>
      <c r="L397" s="192">
        <f t="shared" si="70"/>
        <v>67075394.210000001</v>
      </c>
      <c r="M397" s="191">
        <f t="shared" si="69"/>
        <v>67190794.379999995</v>
      </c>
      <c r="N397" s="192">
        <f t="shared" si="71"/>
        <v>115400.16999999434</v>
      </c>
      <c r="O397" s="151">
        <f t="shared" si="65"/>
        <v>1.7174997120490115E-3</v>
      </c>
    </row>
    <row r="398" spans="1:15" x14ac:dyDescent="0.35">
      <c r="A398" s="39" t="s">
        <v>6531</v>
      </c>
      <c r="B398" s="35" t="s">
        <v>6532</v>
      </c>
      <c r="C398" s="35" t="s">
        <v>5914</v>
      </c>
      <c r="D398" s="35" t="s">
        <v>5906</v>
      </c>
      <c r="E398" s="189">
        <f t="shared" si="61"/>
        <v>40600</v>
      </c>
      <c r="F398" s="190">
        <f t="shared" si="62"/>
        <v>697452.34</v>
      </c>
      <c r="G398" s="190">
        <f t="shared" si="63"/>
        <v>2317164.85</v>
      </c>
      <c r="H398" s="190">
        <f t="shared" si="64"/>
        <v>2296227.94</v>
      </c>
      <c r="I398" s="190">
        <f t="shared" si="66"/>
        <v>1137133.6599999999</v>
      </c>
      <c r="J398" s="190">
        <f t="shared" si="67"/>
        <v>62032.53</v>
      </c>
      <c r="K398" s="190">
        <f t="shared" si="68"/>
        <v>0</v>
      </c>
      <c r="L398" s="192">
        <f t="shared" si="70"/>
        <v>6550611.3200000003</v>
      </c>
      <c r="M398" s="191">
        <f t="shared" si="69"/>
        <v>6550611.3200000003</v>
      </c>
      <c r="N398" s="192">
        <f t="shared" si="71"/>
        <v>0</v>
      </c>
      <c r="O398" s="151">
        <f t="shared" si="65"/>
        <v>0</v>
      </c>
    </row>
    <row r="399" spans="1:15" x14ac:dyDescent="0.35">
      <c r="A399" s="39" t="s">
        <v>6537</v>
      </c>
      <c r="B399" s="35" t="s">
        <v>6538</v>
      </c>
      <c r="C399" s="35" t="s">
        <v>5914</v>
      </c>
      <c r="D399" s="35" t="s">
        <v>5906</v>
      </c>
      <c r="E399" s="189">
        <f t="shared" si="61"/>
        <v>34927</v>
      </c>
      <c r="F399" s="190">
        <f t="shared" si="62"/>
        <v>237636.36</v>
      </c>
      <c r="G399" s="190">
        <f t="shared" si="63"/>
        <v>263164.90999999997</v>
      </c>
      <c r="H399" s="190">
        <f t="shared" si="64"/>
        <v>447519.86</v>
      </c>
      <c r="I399" s="190">
        <f t="shared" si="66"/>
        <v>12054.09</v>
      </c>
      <c r="J399" s="190">
        <f t="shared" si="67"/>
        <v>39053</v>
      </c>
      <c r="K399" s="190">
        <f t="shared" si="68"/>
        <v>0</v>
      </c>
      <c r="L399" s="192">
        <f t="shared" si="70"/>
        <v>1034355.22</v>
      </c>
      <c r="M399" s="191">
        <f t="shared" si="69"/>
        <v>1034355.22</v>
      </c>
      <c r="N399" s="192">
        <f t="shared" si="71"/>
        <v>0</v>
      </c>
      <c r="O399" s="151">
        <f t="shared" si="65"/>
        <v>0</v>
      </c>
    </row>
    <row r="400" spans="1:15" x14ac:dyDescent="0.35">
      <c r="A400" s="39" t="s">
        <v>6533</v>
      </c>
      <c r="B400" s="35" t="s">
        <v>6534</v>
      </c>
      <c r="C400" s="35" t="s">
        <v>5911</v>
      </c>
      <c r="D400" s="35" t="s">
        <v>5906</v>
      </c>
      <c r="E400" s="189">
        <f t="shared" si="61"/>
        <v>483712.88</v>
      </c>
      <c r="F400" s="190">
        <f t="shared" si="62"/>
        <v>2639883.46</v>
      </c>
      <c r="G400" s="190">
        <f t="shared" si="63"/>
        <v>6821010.4900000002</v>
      </c>
      <c r="H400" s="190">
        <f t="shared" si="64"/>
        <v>4048837.07</v>
      </c>
      <c r="I400" s="190">
        <f t="shared" si="66"/>
        <v>3761363.6</v>
      </c>
      <c r="J400" s="190">
        <f t="shared" si="67"/>
        <v>1075454.8899999999</v>
      </c>
      <c r="K400" s="190">
        <f t="shared" si="68"/>
        <v>0</v>
      </c>
      <c r="L400" s="192">
        <f t="shared" si="70"/>
        <v>18830262.390000001</v>
      </c>
      <c r="M400" s="191">
        <f t="shared" si="69"/>
        <v>18830262.390000001</v>
      </c>
      <c r="N400" s="192">
        <f t="shared" si="71"/>
        <v>0</v>
      </c>
      <c r="O400" s="151">
        <f t="shared" si="65"/>
        <v>0</v>
      </c>
    </row>
    <row r="401" spans="1:15" x14ac:dyDescent="0.35">
      <c r="A401" s="39" t="s">
        <v>6535</v>
      </c>
      <c r="B401" s="35" t="s">
        <v>6536</v>
      </c>
      <c r="C401" s="35" t="s">
        <v>5911</v>
      </c>
      <c r="D401" s="35" t="s">
        <v>5906</v>
      </c>
      <c r="E401" s="189">
        <f t="shared" si="61"/>
        <v>135700</v>
      </c>
      <c r="F401" s="190">
        <f t="shared" si="62"/>
        <v>1180177.08</v>
      </c>
      <c r="G401" s="190">
        <f t="shared" si="63"/>
        <v>2803952.02</v>
      </c>
      <c r="H401" s="190">
        <f t="shared" si="64"/>
        <v>2819279.08</v>
      </c>
      <c r="I401" s="190">
        <f t="shared" si="66"/>
        <v>1812630.41</v>
      </c>
      <c r="J401" s="190">
        <f t="shared" si="67"/>
        <v>383720.61</v>
      </c>
      <c r="K401" s="190">
        <f t="shared" si="68"/>
        <v>0</v>
      </c>
      <c r="L401" s="192">
        <f t="shared" si="70"/>
        <v>9135459.1999999993</v>
      </c>
      <c r="M401" s="191">
        <f t="shared" si="69"/>
        <v>9135459.1999999993</v>
      </c>
      <c r="N401" s="192">
        <f t="shared" si="71"/>
        <v>0</v>
      </c>
      <c r="O401" s="151">
        <f t="shared" si="65"/>
        <v>0</v>
      </c>
    </row>
    <row r="402" spans="1:15" x14ac:dyDescent="0.35">
      <c r="A402" s="39" t="s">
        <v>6539</v>
      </c>
      <c r="B402" s="35" t="s">
        <v>6540</v>
      </c>
      <c r="C402" s="35" t="s">
        <v>6541</v>
      </c>
      <c r="D402" s="35" t="s">
        <v>5906</v>
      </c>
      <c r="E402" s="189">
        <f t="shared" si="61"/>
        <v>0</v>
      </c>
      <c r="F402" s="190">
        <f t="shared" si="62"/>
        <v>108340.53</v>
      </c>
      <c r="G402" s="190">
        <f t="shared" si="63"/>
        <v>165082.25</v>
      </c>
      <c r="H402" s="190">
        <f t="shared" si="64"/>
        <v>257270.06</v>
      </c>
      <c r="I402" s="190">
        <f t="shared" si="66"/>
        <v>124374.23</v>
      </c>
      <c r="J402" s="190">
        <f t="shared" si="67"/>
        <v>0</v>
      </c>
      <c r="K402" s="190">
        <f t="shared" si="68"/>
        <v>0</v>
      </c>
      <c r="L402" s="192">
        <f t="shared" si="70"/>
        <v>655067.07000000007</v>
      </c>
      <c r="M402" s="191">
        <f t="shared" si="69"/>
        <v>655067.06999999995</v>
      </c>
      <c r="N402" s="192">
        <f t="shared" si="71"/>
        <v>0</v>
      </c>
      <c r="O402" s="151">
        <f t="shared" si="65"/>
        <v>0</v>
      </c>
    </row>
    <row r="403" spans="1:15" x14ac:dyDescent="0.35">
      <c r="A403" s="39" t="s">
        <v>6542</v>
      </c>
      <c r="B403" s="35" t="s">
        <v>6543</v>
      </c>
      <c r="C403" s="35" t="s">
        <v>6541</v>
      </c>
      <c r="D403" s="35" t="s">
        <v>5906</v>
      </c>
      <c r="E403" s="189">
        <f t="shared" si="61"/>
        <v>0</v>
      </c>
      <c r="F403" s="190">
        <f t="shared" si="62"/>
        <v>202500</v>
      </c>
      <c r="G403" s="190">
        <f t="shared" si="63"/>
        <v>0</v>
      </c>
      <c r="H403" s="190">
        <f t="shared" si="64"/>
        <v>0</v>
      </c>
      <c r="I403" s="190">
        <f t="shared" si="66"/>
        <v>0</v>
      </c>
      <c r="J403" s="190">
        <f t="shared" si="67"/>
        <v>0</v>
      </c>
      <c r="K403" s="190">
        <f t="shared" si="68"/>
        <v>0</v>
      </c>
      <c r="L403" s="192">
        <f t="shared" si="70"/>
        <v>202500</v>
      </c>
      <c r="M403" s="191">
        <f t="shared" si="69"/>
        <v>202500</v>
      </c>
      <c r="N403" s="192">
        <f t="shared" si="71"/>
        <v>0</v>
      </c>
      <c r="O403" s="151">
        <f t="shared" si="65"/>
        <v>0</v>
      </c>
    </row>
    <row r="404" spans="1:15" x14ac:dyDescent="0.35">
      <c r="A404" s="39" t="s">
        <v>42048</v>
      </c>
      <c r="B404" s="35" t="s">
        <v>42049</v>
      </c>
      <c r="C404" s="35" t="s">
        <v>6541</v>
      </c>
      <c r="D404" s="35" t="s">
        <v>5906</v>
      </c>
      <c r="E404" s="189">
        <f t="shared" si="61"/>
        <v>0</v>
      </c>
      <c r="F404" s="190">
        <f t="shared" si="62"/>
        <v>0</v>
      </c>
      <c r="G404" s="190">
        <f t="shared" si="63"/>
        <v>315355</v>
      </c>
      <c r="H404" s="190">
        <f t="shared" si="64"/>
        <v>369081.76</v>
      </c>
      <c r="I404" s="190">
        <f t="shared" si="66"/>
        <v>315563.24</v>
      </c>
      <c r="J404" s="190">
        <f t="shared" si="67"/>
        <v>0</v>
      </c>
      <c r="K404" s="190">
        <f t="shared" si="68"/>
        <v>0</v>
      </c>
      <c r="L404" s="192">
        <f t="shared" si="70"/>
        <v>1000000</v>
      </c>
      <c r="M404" s="191">
        <f t="shared" si="69"/>
        <v>1000000</v>
      </c>
      <c r="N404" s="192">
        <f t="shared" si="71"/>
        <v>0</v>
      </c>
      <c r="O404" s="151">
        <f t="shared" si="65"/>
        <v>0</v>
      </c>
    </row>
    <row r="405" spans="1:15" x14ac:dyDescent="0.35">
      <c r="A405" s="39" t="s">
        <v>6544</v>
      </c>
      <c r="B405" s="35" t="s">
        <v>6545</v>
      </c>
      <c r="C405" s="35" t="s">
        <v>6541</v>
      </c>
      <c r="D405" s="35" t="s">
        <v>5906</v>
      </c>
      <c r="E405" s="189">
        <f t="shared" si="61"/>
        <v>0</v>
      </c>
      <c r="F405" s="190">
        <f t="shared" si="62"/>
        <v>172865.98</v>
      </c>
      <c r="G405" s="190">
        <f t="shared" si="63"/>
        <v>278570.03000000003</v>
      </c>
      <c r="H405" s="190">
        <f t="shared" si="64"/>
        <v>586649.39</v>
      </c>
      <c r="I405" s="190">
        <f t="shared" si="66"/>
        <v>134780.57999999999</v>
      </c>
      <c r="J405" s="190">
        <f t="shared" si="67"/>
        <v>0</v>
      </c>
      <c r="K405" s="190">
        <f t="shared" si="68"/>
        <v>0</v>
      </c>
      <c r="L405" s="192">
        <f t="shared" si="70"/>
        <v>1172865.98</v>
      </c>
      <c r="M405" s="191">
        <f t="shared" si="69"/>
        <v>1172865.98</v>
      </c>
      <c r="N405" s="192">
        <f t="shared" si="71"/>
        <v>0</v>
      </c>
      <c r="O405" s="151">
        <f t="shared" si="65"/>
        <v>0</v>
      </c>
    </row>
    <row r="406" spans="1:15" x14ac:dyDescent="0.35">
      <c r="A406" s="39" t="s">
        <v>6546</v>
      </c>
      <c r="B406" s="35" t="s">
        <v>6547</v>
      </c>
      <c r="C406" s="35" t="s">
        <v>6541</v>
      </c>
      <c r="D406" s="35" t="s">
        <v>5906</v>
      </c>
      <c r="E406" s="189">
        <f t="shared" si="61"/>
        <v>0</v>
      </c>
      <c r="F406" s="190">
        <f t="shared" si="62"/>
        <v>265565.90999999997</v>
      </c>
      <c r="G406" s="190">
        <f t="shared" si="63"/>
        <v>0</v>
      </c>
      <c r="H406" s="190">
        <f t="shared" si="64"/>
        <v>0</v>
      </c>
      <c r="I406" s="190">
        <f t="shared" si="66"/>
        <v>0</v>
      </c>
      <c r="J406" s="190">
        <f t="shared" si="67"/>
        <v>0</v>
      </c>
      <c r="K406" s="190">
        <f t="shared" si="68"/>
        <v>0</v>
      </c>
      <c r="L406" s="192">
        <f t="shared" si="70"/>
        <v>265565.90999999997</v>
      </c>
      <c r="M406" s="191">
        <f t="shared" si="69"/>
        <v>265565.90999999997</v>
      </c>
      <c r="N406" s="192">
        <f t="shared" si="71"/>
        <v>0</v>
      </c>
      <c r="O406" s="151">
        <f t="shared" si="65"/>
        <v>0</v>
      </c>
    </row>
    <row r="407" spans="1:15" x14ac:dyDescent="0.35">
      <c r="A407" s="39" t="s">
        <v>6548</v>
      </c>
      <c r="B407" s="35" t="s">
        <v>6549</v>
      </c>
      <c r="C407" s="35" t="s">
        <v>6541</v>
      </c>
      <c r="D407" s="35" t="s">
        <v>5906</v>
      </c>
      <c r="E407" s="189">
        <f t="shared" si="61"/>
        <v>0</v>
      </c>
      <c r="F407" s="190">
        <f t="shared" si="62"/>
        <v>112000</v>
      </c>
      <c r="G407" s="190">
        <f t="shared" si="63"/>
        <v>0</v>
      </c>
      <c r="H407" s="190">
        <f t="shared" si="64"/>
        <v>0</v>
      </c>
      <c r="I407" s="190">
        <f t="shared" si="66"/>
        <v>0</v>
      </c>
      <c r="J407" s="190">
        <f t="shared" si="67"/>
        <v>0</v>
      </c>
      <c r="K407" s="190">
        <f t="shared" si="68"/>
        <v>0</v>
      </c>
      <c r="L407" s="192">
        <f t="shared" si="70"/>
        <v>112000</v>
      </c>
      <c r="M407" s="191">
        <f t="shared" si="69"/>
        <v>112000</v>
      </c>
      <c r="N407" s="192">
        <f t="shared" si="71"/>
        <v>0</v>
      </c>
      <c r="O407" s="151">
        <f t="shared" si="65"/>
        <v>0</v>
      </c>
    </row>
    <row r="408" spans="1:15" x14ac:dyDescent="0.35">
      <c r="A408" s="39" t="s">
        <v>6550</v>
      </c>
      <c r="B408" s="35" t="s">
        <v>6551</v>
      </c>
      <c r="C408" s="35" t="s">
        <v>6541</v>
      </c>
      <c r="D408" s="35" t="s">
        <v>5906</v>
      </c>
      <c r="E408" s="189">
        <f t="shared" si="61"/>
        <v>0</v>
      </c>
      <c r="F408" s="190">
        <f t="shared" si="62"/>
        <v>110398.43</v>
      </c>
      <c r="G408" s="190">
        <f t="shared" si="63"/>
        <v>134542.14000000001</v>
      </c>
      <c r="H408" s="190">
        <f t="shared" si="64"/>
        <v>261104.78</v>
      </c>
      <c r="I408" s="190">
        <f t="shared" si="66"/>
        <v>121853.08</v>
      </c>
      <c r="J408" s="190">
        <f t="shared" si="67"/>
        <v>0</v>
      </c>
      <c r="K408" s="190">
        <f t="shared" si="68"/>
        <v>0</v>
      </c>
      <c r="L408" s="192">
        <f t="shared" si="70"/>
        <v>627898.42999999993</v>
      </c>
      <c r="M408" s="191">
        <f t="shared" si="69"/>
        <v>627898.43000000005</v>
      </c>
      <c r="N408" s="192">
        <f t="shared" si="71"/>
        <v>0</v>
      </c>
      <c r="O408" s="151">
        <f t="shared" si="65"/>
        <v>0</v>
      </c>
    </row>
    <row r="409" spans="1:15" x14ac:dyDescent="0.35">
      <c r="A409" s="39" t="s">
        <v>6552</v>
      </c>
      <c r="B409" s="35" t="s">
        <v>6553</v>
      </c>
      <c r="C409" s="35" t="s">
        <v>6541</v>
      </c>
      <c r="D409" s="35" t="s">
        <v>5906</v>
      </c>
      <c r="E409" s="189">
        <f t="shared" si="61"/>
        <v>0</v>
      </c>
      <c r="F409" s="190">
        <f t="shared" si="62"/>
        <v>184818.02</v>
      </c>
      <c r="G409" s="190">
        <f t="shared" si="63"/>
        <v>0</v>
      </c>
      <c r="H409" s="190">
        <f t="shared" si="64"/>
        <v>0</v>
      </c>
      <c r="I409" s="190">
        <f t="shared" si="66"/>
        <v>0</v>
      </c>
      <c r="J409" s="190">
        <f t="shared" si="67"/>
        <v>0</v>
      </c>
      <c r="K409" s="190">
        <f t="shared" si="68"/>
        <v>0</v>
      </c>
      <c r="L409" s="192">
        <f t="shared" si="70"/>
        <v>184818.02</v>
      </c>
      <c r="M409" s="191">
        <f t="shared" si="69"/>
        <v>184818.02</v>
      </c>
      <c r="N409" s="192">
        <f t="shared" si="71"/>
        <v>0</v>
      </c>
      <c r="O409" s="151">
        <f t="shared" si="65"/>
        <v>0</v>
      </c>
    </row>
    <row r="410" spans="1:15" x14ac:dyDescent="0.35">
      <c r="A410" s="39" t="s">
        <v>6554</v>
      </c>
      <c r="B410" s="35" t="s">
        <v>6555</v>
      </c>
      <c r="C410" s="35" t="s">
        <v>6541</v>
      </c>
      <c r="D410" s="35" t="s">
        <v>5906</v>
      </c>
      <c r="E410" s="189">
        <f t="shared" si="61"/>
        <v>0</v>
      </c>
      <c r="F410" s="190">
        <f t="shared" si="62"/>
        <v>224836</v>
      </c>
      <c r="G410" s="190">
        <f t="shared" si="63"/>
        <v>112730.8</v>
      </c>
      <c r="H410" s="190">
        <f t="shared" si="64"/>
        <v>575872.67000000004</v>
      </c>
      <c r="I410" s="190">
        <f t="shared" si="66"/>
        <v>311396.53000000003</v>
      </c>
      <c r="J410" s="190">
        <f t="shared" si="67"/>
        <v>0</v>
      </c>
      <c r="K410" s="190">
        <f t="shared" si="68"/>
        <v>0</v>
      </c>
      <c r="L410" s="192">
        <f t="shared" si="70"/>
        <v>1224836</v>
      </c>
      <c r="M410" s="191">
        <f t="shared" si="69"/>
        <v>1224836</v>
      </c>
      <c r="N410" s="192">
        <f t="shared" si="71"/>
        <v>0</v>
      </c>
      <c r="O410" s="151">
        <f t="shared" si="65"/>
        <v>0</v>
      </c>
    </row>
    <row r="411" spans="1:15" x14ac:dyDescent="0.35">
      <c r="A411" s="39" t="s">
        <v>6556</v>
      </c>
      <c r="B411" s="35" t="s">
        <v>6557</v>
      </c>
      <c r="C411" s="35" t="s">
        <v>6541</v>
      </c>
      <c r="D411" s="35" t="s">
        <v>5906</v>
      </c>
      <c r="E411" s="189">
        <f t="shared" si="61"/>
        <v>0</v>
      </c>
      <c r="F411" s="190">
        <f t="shared" si="62"/>
        <v>153606.85999999999</v>
      </c>
      <c r="G411" s="190">
        <f t="shared" si="63"/>
        <v>0</v>
      </c>
      <c r="H411" s="190">
        <f t="shared" si="64"/>
        <v>0</v>
      </c>
      <c r="I411" s="190">
        <f t="shared" si="66"/>
        <v>0</v>
      </c>
      <c r="J411" s="190">
        <f t="shared" si="67"/>
        <v>0</v>
      </c>
      <c r="K411" s="190">
        <f t="shared" si="68"/>
        <v>0</v>
      </c>
      <c r="L411" s="192">
        <f t="shared" si="70"/>
        <v>153606.85999999999</v>
      </c>
      <c r="M411" s="191">
        <f t="shared" si="69"/>
        <v>153606.85999999999</v>
      </c>
      <c r="N411" s="192">
        <f t="shared" si="71"/>
        <v>0</v>
      </c>
      <c r="O411" s="151">
        <f t="shared" si="65"/>
        <v>0</v>
      </c>
    </row>
    <row r="412" spans="1:15" x14ac:dyDescent="0.35">
      <c r="A412" s="39" t="s">
        <v>42050</v>
      </c>
      <c r="B412" s="35" t="s">
        <v>42051</v>
      </c>
      <c r="C412" s="35" t="s">
        <v>6541</v>
      </c>
      <c r="D412" s="35" t="s">
        <v>5906</v>
      </c>
      <c r="E412" s="189">
        <f t="shared" si="61"/>
        <v>0</v>
      </c>
      <c r="F412" s="190">
        <f t="shared" si="62"/>
        <v>0</v>
      </c>
      <c r="G412" s="190">
        <f t="shared" si="63"/>
        <v>34870.720000000001</v>
      </c>
      <c r="H412" s="190">
        <f t="shared" si="64"/>
        <v>338046.95</v>
      </c>
      <c r="I412" s="190">
        <f t="shared" si="66"/>
        <v>217456</v>
      </c>
      <c r="J412" s="190">
        <f t="shared" si="67"/>
        <v>0</v>
      </c>
      <c r="K412" s="190">
        <f t="shared" si="68"/>
        <v>0</v>
      </c>
      <c r="L412" s="192">
        <f t="shared" si="70"/>
        <v>590373.67000000004</v>
      </c>
      <c r="M412" s="191">
        <f t="shared" si="69"/>
        <v>590373.67000000004</v>
      </c>
      <c r="N412" s="192">
        <f t="shared" si="71"/>
        <v>0</v>
      </c>
      <c r="O412" s="151">
        <f t="shared" si="65"/>
        <v>0</v>
      </c>
    </row>
    <row r="413" spans="1:15" x14ac:dyDescent="0.35">
      <c r="A413" s="39" t="s">
        <v>43541</v>
      </c>
      <c r="B413" s="35" t="s">
        <v>43542</v>
      </c>
      <c r="C413" s="35" t="s">
        <v>6541</v>
      </c>
      <c r="D413" s="35" t="s">
        <v>5906</v>
      </c>
      <c r="E413" s="189">
        <f t="shared" si="61"/>
        <v>0</v>
      </c>
      <c r="F413" s="190">
        <f t="shared" si="62"/>
        <v>0</v>
      </c>
      <c r="G413" s="190">
        <f t="shared" si="63"/>
        <v>75656.73</v>
      </c>
      <c r="H413" s="190">
        <f t="shared" si="64"/>
        <v>151576.38</v>
      </c>
      <c r="I413" s="190">
        <f t="shared" si="66"/>
        <v>84242.09</v>
      </c>
      <c r="J413" s="190">
        <f t="shared" si="67"/>
        <v>0</v>
      </c>
      <c r="K413" s="190">
        <f t="shared" si="68"/>
        <v>0</v>
      </c>
      <c r="L413" s="192">
        <f t="shared" si="70"/>
        <v>311475.19999999995</v>
      </c>
      <c r="M413" s="191">
        <f t="shared" si="69"/>
        <v>311475.20000000001</v>
      </c>
      <c r="N413" s="192">
        <f t="shared" si="71"/>
        <v>0</v>
      </c>
      <c r="O413" s="151">
        <f t="shared" si="65"/>
        <v>0</v>
      </c>
    </row>
    <row r="414" spans="1:15" x14ac:dyDescent="0.35">
      <c r="A414" s="39" t="s">
        <v>6558</v>
      </c>
      <c r="B414" s="35" t="s">
        <v>6559</v>
      </c>
      <c r="C414" s="35" t="s">
        <v>6541</v>
      </c>
      <c r="D414" s="35" t="s">
        <v>5906</v>
      </c>
      <c r="E414" s="189">
        <f t="shared" si="61"/>
        <v>0</v>
      </c>
      <c r="F414" s="190">
        <f t="shared" si="62"/>
        <v>295000</v>
      </c>
      <c r="G414" s="190">
        <f t="shared" si="63"/>
        <v>413126.8</v>
      </c>
      <c r="H414" s="190">
        <f t="shared" si="64"/>
        <v>568226.79</v>
      </c>
      <c r="I414" s="190">
        <f t="shared" si="66"/>
        <v>18646.41</v>
      </c>
      <c r="J414" s="190">
        <f t="shared" si="67"/>
        <v>0</v>
      </c>
      <c r="K414" s="190">
        <f t="shared" si="68"/>
        <v>0</v>
      </c>
      <c r="L414" s="192">
        <f t="shared" si="70"/>
        <v>1295000</v>
      </c>
      <c r="M414" s="191">
        <f t="shared" si="69"/>
        <v>1295000</v>
      </c>
      <c r="N414" s="192">
        <f t="shared" si="71"/>
        <v>0</v>
      </c>
      <c r="O414" s="151">
        <f t="shared" si="65"/>
        <v>0</v>
      </c>
    </row>
    <row r="415" spans="1:15" x14ac:dyDescent="0.35">
      <c r="A415" s="39" t="s">
        <v>6560</v>
      </c>
      <c r="B415" s="35" t="s">
        <v>6561</v>
      </c>
      <c r="C415" s="35" t="s">
        <v>6541</v>
      </c>
      <c r="D415" s="35" t="s">
        <v>5906</v>
      </c>
      <c r="E415" s="189">
        <f t="shared" si="61"/>
        <v>0</v>
      </c>
      <c r="F415" s="190">
        <f t="shared" si="62"/>
        <v>229076.3</v>
      </c>
      <c r="G415" s="190">
        <f t="shared" si="63"/>
        <v>206539.1</v>
      </c>
      <c r="H415" s="190">
        <f t="shared" si="64"/>
        <v>245710.85</v>
      </c>
      <c r="I415" s="190">
        <f t="shared" si="66"/>
        <v>200304.15</v>
      </c>
      <c r="J415" s="190">
        <f t="shared" si="67"/>
        <v>0</v>
      </c>
      <c r="K415" s="190">
        <f t="shared" si="68"/>
        <v>0</v>
      </c>
      <c r="L415" s="192">
        <f t="shared" si="70"/>
        <v>881630.4</v>
      </c>
      <c r="M415" s="191">
        <f t="shared" si="69"/>
        <v>881630.4</v>
      </c>
      <c r="N415" s="192">
        <f t="shared" si="71"/>
        <v>0</v>
      </c>
      <c r="O415" s="151">
        <f t="shared" si="65"/>
        <v>0</v>
      </c>
    </row>
    <row r="416" spans="1:15" x14ac:dyDescent="0.35">
      <c r="A416" s="39" t="s">
        <v>43543</v>
      </c>
      <c r="B416" s="35" t="s">
        <v>43544</v>
      </c>
      <c r="C416" s="35" t="s">
        <v>6541</v>
      </c>
      <c r="D416" s="35" t="s">
        <v>5906</v>
      </c>
      <c r="E416" s="189">
        <f t="shared" si="61"/>
        <v>0</v>
      </c>
      <c r="F416" s="190">
        <f t="shared" si="62"/>
        <v>0</v>
      </c>
      <c r="G416" s="190">
        <f t="shared" si="63"/>
        <v>150806.23000000001</v>
      </c>
      <c r="H416" s="190">
        <f t="shared" si="64"/>
        <v>302958.69</v>
      </c>
      <c r="I416" s="190">
        <f t="shared" si="66"/>
        <v>231375.04</v>
      </c>
      <c r="J416" s="190">
        <f t="shared" si="67"/>
        <v>0</v>
      </c>
      <c r="K416" s="190">
        <f t="shared" si="68"/>
        <v>0</v>
      </c>
      <c r="L416" s="192">
        <f t="shared" si="70"/>
        <v>685139.96000000008</v>
      </c>
      <c r="M416" s="191">
        <f t="shared" si="69"/>
        <v>685139.96</v>
      </c>
      <c r="N416" s="192">
        <f t="shared" si="71"/>
        <v>0</v>
      </c>
      <c r="O416" s="151">
        <f t="shared" si="65"/>
        <v>0</v>
      </c>
    </row>
    <row r="417" spans="1:15" x14ac:dyDescent="0.35">
      <c r="A417" s="39" t="s">
        <v>6562</v>
      </c>
      <c r="B417" s="35" t="s">
        <v>6563</v>
      </c>
      <c r="C417" s="35" t="s">
        <v>6541</v>
      </c>
      <c r="D417" s="35" t="s">
        <v>5906</v>
      </c>
      <c r="E417" s="189">
        <f t="shared" si="61"/>
        <v>0</v>
      </c>
      <c r="F417" s="190">
        <f t="shared" si="62"/>
        <v>192512.71</v>
      </c>
      <c r="G417" s="190">
        <f t="shared" si="63"/>
        <v>16368.47</v>
      </c>
      <c r="H417" s="190">
        <f t="shared" si="64"/>
        <v>597859.97</v>
      </c>
      <c r="I417" s="190">
        <f t="shared" si="66"/>
        <v>122851.78</v>
      </c>
      <c r="J417" s="190">
        <f t="shared" si="67"/>
        <v>0</v>
      </c>
      <c r="K417" s="190">
        <f t="shared" si="68"/>
        <v>0</v>
      </c>
      <c r="L417" s="192">
        <f t="shared" si="70"/>
        <v>929592.92999999993</v>
      </c>
      <c r="M417" s="191">
        <f t="shared" si="69"/>
        <v>929592.93</v>
      </c>
      <c r="N417" s="192">
        <f t="shared" si="71"/>
        <v>0</v>
      </c>
      <c r="O417" s="151">
        <f t="shared" si="65"/>
        <v>0</v>
      </c>
    </row>
    <row r="418" spans="1:15" x14ac:dyDescent="0.35">
      <c r="A418" s="39" t="s">
        <v>6564</v>
      </c>
      <c r="B418" s="35" t="s">
        <v>6565</v>
      </c>
      <c r="C418" s="35" t="s">
        <v>6541</v>
      </c>
      <c r="D418" s="35" t="s">
        <v>5906</v>
      </c>
      <c r="E418" s="189">
        <f t="shared" si="61"/>
        <v>0</v>
      </c>
      <c r="F418" s="190">
        <f t="shared" si="62"/>
        <v>151511.85999999999</v>
      </c>
      <c r="G418" s="190">
        <f t="shared" si="63"/>
        <v>0</v>
      </c>
      <c r="H418" s="190">
        <f t="shared" si="64"/>
        <v>0</v>
      </c>
      <c r="I418" s="190">
        <f t="shared" si="66"/>
        <v>0</v>
      </c>
      <c r="J418" s="190">
        <f t="shared" si="67"/>
        <v>0</v>
      </c>
      <c r="K418" s="190">
        <f t="shared" si="68"/>
        <v>0</v>
      </c>
      <c r="L418" s="192">
        <f t="shared" si="70"/>
        <v>151511.85999999999</v>
      </c>
      <c r="M418" s="191">
        <f t="shared" si="69"/>
        <v>151511.85999999999</v>
      </c>
      <c r="N418" s="192">
        <f t="shared" si="71"/>
        <v>0</v>
      </c>
      <c r="O418" s="151">
        <f t="shared" si="65"/>
        <v>0</v>
      </c>
    </row>
    <row r="419" spans="1:15" x14ac:dyDescent="0.35">
      <c r="A419" s="39" t="s">
        <v>6592</v>
      </c>
      <c r="B419" s="35" t="s">
        <v>6593</v>
      </c>
      <c r="C419" s="35" t="s">
        <v>6541</v>
      </c>
      <c r="D419" s="35" t="s">
        <v>5906</v>
      </c>
      <c r="E419" s="189">
        <f t="shared" si="61"/>
        <v>0</v>
      </c>
      <c r="F419" s="190">
        <f t="shared" si="62"/>
        <v>1100000</v>
      </c>
      <c r="G419" s="190">
        <f t="shared" si="63"/>
        <v>72445.600000000006</v>
      </c>
      <c r="H419" s="190">
        <f t="shared" si="64"/>
        <v>136867.53</v>
      </c>
      <c r="I419" s="190">
        <f t="shared" si="66"/>
        <v>18589.419999999998</v>
      </c>
      <c r="J419" s="190">
        <f t="shared" si="67"/>
        <v>0</v>
      </c>
      <c r="K419" s="190">
        <f t="shared" si="68"/>
        <v>0</v>
      </c>
      <c r="L419" s="192">
        <f t="shared" si="70"/>
        <v>1327902.55</v>
      </c>
      <c r="M419" s="191">
        <f t="shared" si="69"/>
        <v>1327902.55</v>
      </c>
      <c r="N419" s="192">
        <f t="shared" si="71"/>
        <v>0</v>
      </c>
      <c r="O419" s="151">
        <f t="shared" si="65"/>
        <v>0</v>
      </c>
    </row>
    <row r="420" spans="1:15" x14ac:dyDescent="0.35">
      <c r="A420" s="39" t="s">
        <v>6566</v>
      </c>
      <c r="B420" s="35" t="s">
        <v>6567</v>
      </c>
      <c r="C420" s="35" t="s">
        <v>6541</v>
      </c>
      <c r="D420" s="35" t="s">
        <v>5906</v>
      </c>
      <c r="E420" s="189">
        <f t="shared" si="61"/>
        <v>0</v>
      </c>
      <c r="F420" s="190">
        <f t="shared" si="62"/>
        <v>179041</v>
      </c>
      <c r="G420" s="190">
        <f t="shared" si="63"/>
        <v>160056.78</v>
      </c>
      <c r="H420" s="190">
        <f t="shared" si="64"/>
        <v>641460.97</v>
      </c>
      <c r="I420" s="190">
        <f t="shared" si="66"/>
        <v>197668.83</v>
      </c>
      <c r="J420" s="190">
        <f t="shared" si="67"/>
        <v>0</v>
      </c>
      <c r="K420" s="190">
        <f t="shared" si="68"/>
        <v>0</v>
      </c>
      <c r="L420" s="192">
        <f t="shared" si="70"/>
        <v>1178227.58</v>
      </c>
      <c r="M420" s="191">
        <f t="shared" si="69"/>
        <v>1178227.58</v>
      </c>
      <c r="N420" s="192">
        <f t="shared" si="71"/>
        <v>0</v>
      </c>
      <c r="O420" s="151">
        <f t="shared" si="65"/>
        <v>0</v>
      </c>
    </row>
    <row r="421" spans="1:15" x14ac:dyDescent="0.35">
      <c r="A421" s="39" t="s">
        <v>49535</v>
      </c>
      <c r="B421" s="35" t="s">
        <v>49540</v>
      </c>
      <c r="C421" s="35" t="s">
        <v>6541</v>
      </c>
      <c r="D421" s="35" t="s">
        <v>5906</v>
      </c>
      <c r="E421" s="189">
        <f t="shared" si="61"/>
        <v>0</v>
      </c>
      <c r="F421" s="190">
        <f t="shared" si="62"/>
        <v>0</v>
      </c>
      <c r="G421" s="190">
        <f t="shared" si="63"/>
        <v>0</v>
      </c>
      <c r="H421" s="190">
        <f t="shared" si="64"/>
        <v>0</v>
      </c>
      <c r="I421" s="190">
        <f t="shared" si="66"/>
        <v>0</v>
      </c>
      <c r="J421" s="190">
        <f t="shared" si="67"/>
        <v>0</v>
      </c>
      <c r="K421" s="190">
        <f t="shared" si="68"/>
        <v>0</v>
      </c>
      <c r="L421" s="192">
        <f t="shared" si="70"/>
        <v>0</v>
      </c>
      <c r="M421" s="191">
        <f t="shared" si="69"/>
        <v>300000</v>
      </c>
      <c r="N421" s="192">
        <f t="shared" si="71"/>
        <v>300000</v>
      </c>
      <c r="O421" s="151">
        <f t="shared" si="65"/>
        <v>1</v>
      </c>
    </row>
    <row r="422" spans="1:15" x14ac:dyDescent="0.35">
      <c r="A422" s="39" t="s">
        <v>49536</v>
      </c>
      <c r="B422" s="35" t="s">
        <v>49539</v>
      </c>
      <c r="C422" s="35" t="s">
        <v>6541</v>
      </c>
      <c r="D422" s="35" t="s">
        <v>5906</v>
      </c>
      <c r="E422" s="189">
        <f t="shared" si="61"/>
        <v>0</v>
      </c>
      <c r="F422" s="190">
        <f t="shared" si="62"/>
        <v>0</v>
      </c>
      <c r="G422" s="190">
        <f t="shared" si="63"/>
        <v>0</v>
      </c>
      <c r="H422" s="190">
        <f t="shared" si="64"/>
        <v>0</v>
      </c>
      <c r="I422" s="190">
        <f t="shared" si="66"/>
        <v>0</v>
      </c>
      <c r="J422" s="190">
        <f t="shared" si="67"/>
        <v>0</v>
      </c>
      <c r="K422" s="190">
        <f t="shared" si="68"/>
        <v>0</v>
      </c>
      <c r="L422" s="192">
        <f t="shared" si="70"/>
        <v>0</v>
      </c>
      <c r="M422" s="191">
        <f t="shared" si="69"/>
        <v>100000</v>
      </c>
      <c r="N422" s="192">
        <f t="shared" si="71"/>
        <v>100000</v>
      </c>
      <c r="O422" s="151">
        <f t="shared" si="65"/>
        <v>1</v>
      </c>
    </row>
    <row r="423" spans="1:15" x14ac:dyDescent="0.35">
      <c r="A423" s="39" t="s">
        <v>49537</v>
      </c>
      <c r="B423" s="35" t="s">
        <v>49538</v>
      </c>
      <c r="C423" s="35" t="s">
        <v>6541</v>
      </c>
      <c r="D423" s="35" t="s">
        <v>5906</v>
      </c>
      <c r="E423" s="189">
        <f t="shared" si="61"/>
        <v>0</v>
      </c>
      <c r="F423" s="190">
        <f t="shared" si="62"/>
        <v>0</v>
      </c>
      <c r="G423" s="190">
        <f t="shared" si="63"/>
        <v>0</v>
      </c>
      <c r="H423" s="190">
        <f t="shared" si="64"/>
        <v>0</v>
      </c>
      <c r="I423" s="190">
        <f t="shared" si="66"/>
        <v>0</v>
      </c>
      <c r="J423" s="190">
        <f t="shared" si="67"/>
        <v>0</v>
      </c>
      <c r="K423" s="190">
        <f t="shared" si="68"/>
        <v>0</v>
      </c>
      <c r="L423" s="192">
        <f t="shared" si="70"/>
        <v>0</v>
      </c>
      <c r="M423" s="191">
        <f t="shared" si="69"/>
        <v>100000</v>
      </c>
      <c r="N423" s="192">
        <f t="shared" si="71"/>
        <v>100000</v>
      </c>
      <c r="O423" s="151">
        <f t="shared" si="65"/>
        <v>1</v>
      </c>
    </row>
    <row r="424" spans="1:15" x14ac:dyDescent="0.35">
      <c r="A424" s="39" t="s">
        <v>6568</v>
      </c>
      <c r="B424" s="35" t="s">
        <v>6569</v>
      </c>
      <c r="C424" s="35" t="s">
        <v>6541</v>
      </c>
      <c r="D424" s="35" t="s">
        <v>5906</v>
      </c>
      <c r="E424" s="189">
        <f t="shared" si="61"/>
        <v>0</v>
      </c>
      <c r="F424" s="190">
        <f t="shared" si="62"/>
        <v>228698</v>
      </c>
      <c r="G424" s="190">
        <f t="shared" si="63"/>
        <v>0</v>
      </c>
      <c r="H424" s="190">
        <f t="shared" si="64"/>
        <v>0</v>
      </c>
      <c r="I424" s="190">
        <f t="shared" si="66"/>
        <v>0</v>
      </c>
      <c r="J424" s="190">
        <f t="shared" si="67"/>
        <v>0</v>
      </c>
      <c r="K424" s="190">
        <f t="shared" si="68"/>
        <v>0</v>
      </c>
      <c r="L424" s="192">
        <f t="shared" si="70"/>
        <v>228698</v>
      </c>
      <c r="M424" s="191">
        <f t="shared" si="69"/>
        <v>228698</v>
      </c>
      <c r="N424" s="192">
        <f t="shared" si="71"/>
        <v>0</v>
      </c>
      <c r="O424" s="151">
        <f t="shared" si="65"/>
        <v>0</v>
      </c>
    </row>
    <row r="425" spans="1:15" x14ac:dyDescent="0.35">
      <c r="A425" s="39" t="s">
        <v>6570</v>
      </c>
      <c r="B425" s="35" t="s">
        <v>6571</v>
      </c>
      <c r="C425" s="35" t="s">
        <v>6541</v>
      </c>
      <c r="D425" s="35" t="s">
        <v>5906</v>
      </c>
      <c r="E425" s="189">
        <f t="shared" si="61"/>
        <v>0</v>
      </c>
      <c r="F425" s="190">
        <f t="shared" si="62"/>
        <v>51062.55</v>
      </c>
      <c r="G425" s="190">
        <f t="shared" si="63"/>
        <v>0</v>
      </c>
      <c r="H425" s="190">
        <f t="shared" si="64"/>
        <v>0</v>
      </c>
      <c r="I425" s="190">
        <f t="shared" si="66"/>
        <v>0</v>
      </c>
      <c r="J425" s="190">
        <f t="shared" si="67"/>
        <v>0</v>
      </c>
      <c r="K425" s="190">
        <f t="shared" si="68"/>
        <v>0</v>
      </c>
      <c r="L425" s="192">
        <f t="shared" si="70"/>
        <v>51062.55</v>
      </c>
      <c r="M425" s="191">
        <f t="shared" si="69"/>
        <v>51062.55</v>
      </c>
      <c r="N425" s="192">
        <f t="shared" si="71"/>
        <v>0</v>
      </c>
      <c r="O425" s="151">
        <f t="shared" si="65"/>
        <v>0</v>
      </c>
    </row>
    <row r="426" spans="1:15" x14ac:dyDescent="0.35">
      <c r="A426" s="39" t="s">
        <v>6572</v>
      </c>
      <c r="B426" s="35" t="s">
        <v>6573</v>
      </c>
      <c r="C426" s="35" t="s">
        <v>6541</v>
      </c>
      <c r="D426" s="35" t="s">
        <v>5906</v>
      </c>
      <c r="E426" s="189">
        <f t="shared" si="61"/>
        <v>0</v>
      </c>
      <c r="F426" s="190">
        <f t="shared" si="62"/>
        <v>92037.11</v>
      </c>
      <c r="G426" s="190">
        <f t="shared" si="63"/>
        <v>0</v>
      </c>
      <c r="H426" s="190">
        <f t="shared" si="64"/>
        <v>0</v>
      </c>
      <c r="I426" s="190">
        <f t="shared" si="66"/>
        <v>0</v>
      </c>
      <c r="J426" s="190">
        <f t="shared" si="67"/>
        <v>0</v>
      </c>
      <c r="K426" s="190">
        <f t="shared" si="68"/>
        <v>0</v>
      </c>
      <c r="L426" s="192">
        <f t="shared" si="70"/>
        <v>92037.11</v>
      </c>
      <c r="M426" s="191">
        <f t="shared" si="69"/>
        <v>92037.11</v>
      </c>
      <c r="N426" s="192">
        <f t="shared" si="71"/>
        <v>0</v>
      </c>
      <c r="O426" s="151">
        <f t="shared" si="65"/>
        <v>0</v>
      </c>
    </row>
    <row r="427" spans="1:15" x14ac:dyDescent="0.35">
      <c r="A427" s="39" t="s">
        <v>6574</v>
      </c>
      <c r="B427" s="35" t="s">
        <v>6575</v>
      </c>
      <c r="C427" s="35" t="s">
        <v>6541</v>
      </c>
      <c r="D427" s="35" t="s">
        <v>5906</v>
      </c>
      <c r="E427" s="189">
        <f t="shared" si="61"/>
        <v>0</v>
      </c>
      <c r="F427" s="190">
        <f t="shared" si="62"/>
        <v>80025.88</v>
      </c>
      <c r="G427" s="190">
        <f t="shared" si="63"/>
        <v>51302.28</v>
      </c>
      <c r="H427" s="190">
        <f t="shared" si="64"/>
        <v>292218.40999999997</v>
      </c>
      <c r="I427" s="190">
        <f t="shared" si="66"/>
        <v>152907.17000000001</v>
      </c>
      <c r="J427" s="190">
        <f t="shared" si="67"/>
        <v>0</v>
      </c>
      <c r="K427" s="190">
        <f t="shared" si="68"/>
        <v>0</v>
      </c>
      <c r="L427" s="192">
        <f t="shared" si="70"/>
        <v>576453.74</v>
      </c>
      <c r="M427" s="191">
        <f t="shared" si="69"/>
        <v>576453.74</v>
      </c>
      <c r="N427" s="192">
        <f t="shared" si="71"/>
        <v>0</v>
      </c>
      <c r="O427" s="151">
        <f t="shared" si="65"/>
        <v>0</v>
      </c>
    </row>
    <row r="428" spans="1:15" x14ac:dyDescent="0.35">
      <c r="A428" s="39" t="s">
        <v>6576</v>
      </c>
      <c r="B428" s="35" t="s">
        <v>6577</v>
      </c>
      <c r="C428" s="35" t="s">
        <v>6541</v>
      </c>
      <c r="D428" s="35" t="s">
        <v>5906</v>
      </c>
      <c r="E428" s="189">
        <f t="shared" si="61"/>
        <v>0</v>
      </c>
      <c r="F428" s="190">
        <f t="shared" si="62"/>
        <v>48832.59</v>
      </c>
      <c r="G428" s="190">
        <f t="shared" si="63"/>
        <v>0</v>
      </c>
      <c r="H428" s="190">
        <f t="shared" si="64"/>
        <v>0</v>
      </c>
      <c r="I428" s="190">
        <f t="shared" si="66"/>
        <v>0</v>
      </c>
      <c r="J428" s="190">
        <f t="shared" si="67"/>
        <v>0</v>
      </c>
      <c r="K428" s="190">
        <f t="shared" si="68"/>
        <v>0</v>
      </c>
      <c r="L428" s="192">
        <f t="shared" si="70"/>
        <v>48832.59</v>
      </c>
      <c r="M428" s="191">
        <f t="shared" si="69"/>
        <v>48832.59</v>
      </c>
      <c r="N428" s="192">
        <f t="shared" si="71"/>
        <v>0</v>
      </c>
      <c r="O428" s="151">
        <f t="shared" si="65"/>
        <v>0</v>
      </c>
    </row>
    <row r="429" spans="1:15" x14ac:dyDescent="0.35">
      <c r="A429" s="39" t="s">
        <v>6578</v>
      </c>
      <c r="B429" s="35" t="s">
        <v>6579</v>
      </c>
      <c r="C429" s="35" t="s">
        <v>6541</v>
      </c>
      <c r="D429" s="35" t="s">
        <v>5906</v>
      </c>
      <c r="E429" s="189">
        <f t="shared" si="61"/>
        <v>0</v>
      </c>
      <c r="F429" s="190">
        <f t="shared" si="62"/>
        <v>200044.13</v>
      </c>
      <c r="G429" s="190">
        <f t="shared" si="63"/>
        <v>127326.89</v>
      </c>
      <c r="H429" s="190">
        <f t="shared" si="64"/>
        <v>437053.68</v>
      </c>
      <c r="I429" s="190">
        <f t="shared" si="66"/>
        <v>113903.63</v>
      </c>
      <c r="J429" s="190">
        <f t="shared" si="67"/>
        <v>0</v>
      </c>
      <c r="K429" s="190">
        <f t="shared" si="68"/>
        <v>0</v>
      </c>
      <c r="L429" s="192">
        <f t="shared" si="70"/>
        <v>878328.33</v>
      </c>
      <c r="M429" s="191">
        <f t="shared" si="69"/>
        <v>878328.33</v>
      </c>
      <c r="N429" s="192">
        <f t="shared" si="71"/>
        <v>0</v>
      </c>
      <c r="O429" s="151">
        <f t="shared" si="65"/>
        <v>0</v>
      </c>
    </row>
    <row r="430" spans="1:15" x14ac:dyDescent="0.35">
      <c r="A430" s="39" t="s">
        <v>6580</v>
      </c>
      <c r="B430" s="35" t="s">
        <v>6581</v>
      </c>
      <c r="C430" s="35" t="s">
        <v>6541</v>
      </c>
      <c r="D430" s="35" t="s">
        <v>5906</v>
      </c>
      <c r="E430" s="189">
        <f t="shared" si="61"/>
        <v>0</v>
      </c>
      <c r="F430" s="190">
        <f t="shared" si="62"/>
        <v>186989.5</v>
      </c>
      <c r="G430" s="190">
        <f t="shared" si="63"/>
        <v>0</v>
      </c>
      <c r="H430" s="190">
        <f t="shared" si="64"/>
        <v>0</v>
      </c>
      <c r="I430" s="190">
        <f t="shared" si="66"/>
        <v>0</v>
      </c>
      <c r="J430" s="190">
        <f t="shared" si="67"/>
        <v>0</v>
      </c>
      <c r="K430" s="190">
        <f t="shared" si="68"/>
        <v>0</v>
      </c>
      <c r="L430" s="192">
        <f t="shared" si="70"/>
        <v>186989.5</v>
      </c>
      <c r="M430" s="191">
        <f t="shared" si="69"/>
        <v>186989.5</v>
      </c>
      <c r="N430" s="192">
        <f t="shared" si="71"/>
        <v>0</v>
      </c>
      <c r="O430" s="151">
        <f t="shared" si="65"/>
        <v>0</v>
      </c>
    </row>
    <row r="431" spans="1:15" x14ac:dyDescent="0.35">
      <c r="A431" s="39" t="s">
        <v>6582</v>
      </c>
      <c r="B431" s="35" t="s">
        <v>6583</v>
      </c>
      <c r="C431" s="35" t="s">
        <v>6541</v>
      </c>
      <c r="D431" s="35" t="s">
        <v>5906</v>
      </c>
      <c r="E431" s="189">
        <f t="shared" si="61"/>
        <v>0</v>
      </c>
      <c r="F431" s="190">
        <f t="shared" si="62"/>
        <v>79500</v>
      </c>
      <c r="G431" s="190">
        <f t="shared" si="63"/>
        <v>0</v>
      </c>
      <c r="H431" s="190">
        <f t="shared" si="64"/>
        <v>0</v>
      </c>
      <c r="I431" s="190">
        <f t="shared" si="66"/>
        <v>0</v>
      </c>
      <c r="J431" s="190">
        <f t="shared" si="67"/>
        <v>0</v>
      </c>
      <c r="K431" s="190">
        <f t="shared" si="68"/>
        <v>0</v>
      </c>
      <c r="L431" s="192">
        <f t="shared" si="70"/>
        <v>79500</v>
      </c>
      <c r="M431" s="191">
        <f t="shared" si="69"/>
        <v>79500</v>
      </c>
      <c r="N431" s="192">
        <f t="shared" si="71"/>
        <v>0</v>
      </c>
      <c r="O431" s="151">
        <f t="shared" si="65"/>
        <v>0</v>
      </c>
    </row>
    <row r="432" spans="1:15" x14ac:dyDescent="0.35">
      <c r="A432" s="39" t="s">
        <v>6584</v>
      </c>
      <c r="B432" s="35" t="s">
        <v>6585</v>
      </c>
      <c r="C432" s="35" t="s">
        <v>6541</v>
      </c>
      <c r="D432" s="35" t="s">
        <v>5906</v>
      </c>
      <c r="E432" s="189">
        <f t="shared" si="61"/>
        <v>0</v>
      </c>
      <c r="F432" s="190">
        <f t="shared" si="62"/>
        <v>270000</v>
      </c>
      <c r="G432" s="190">
        <f t="shared" si="63"/>
        <v>0</v>
      </c>
      <c r="H432" s="190">
        <f t="shared" si="64"/>
        <v>0</v>
      </c>
      <c r="I432" s="190">
        <f t="shared" si="66"/>
        <v>0</v>
      </c>
      <c r="J432" s="190">
        <f t="shared" si="67"/>
        <v>0</v>
      </c>
      <c r="K432" s="190">
        <f t="shared" si="68"/>
        <v>0</v>
      </c>
      <c r="L432" s="192">
        <f t="shared" si="70"/>
        <v>270000</v>
      </c>
      <c r="M432" s="191">
        <f t="shared" si="69"/>
        <v>270000</v>
      </c>
      <c r="N432" s="192">
        <f t="shared" si="71"/>
        <v>0</v>
      </c>
      <c r="O432" s="151">
        <f t="shared" si="65"/>
        <v>0</v>
      </c>
    </row>
    <row r="433" spans="1:15" x14ac:dyDescent="0.35">
      <c r="A433" s="39" t="s">
        <v>6586</v>
      </c>
      <c r="B433" s="35" t="s">
        <v>6587</v>
      </c>
      <c r="C433" s="35" t="s">
        <v>6541</v>
      </c>
      <c r="D433" s="35" t="s">
        <v>5906</v>
      </c>
      <c r="E433" s="189">
        <f t="shared" si="61"/>
        <v>0</v>
      </c>
      <c r="F433" s="190">
        <f t="shared" si="62"/>
        <v>94963.56</v>
      </c>
      <c r="G433" s="190">
        <f t="shared" si="63"/>
        <v>0</v>
      </c>
      <c r="H433" s="190">
        <f t="shared" si="64"/>
        <v>0</v>
      </c>
      <c r="I433" s="190">
        <f t="shared" si="66"/>
        <v>0</v>
      </c>
      <c r="J433" s="190">
        <f t="shared" si="67"/>
        <v>0</v>
      </c>
      <c r="K433" s="190">
        <f t="shared" si="68"/>
        <v>0</v>
      </c>
      <c r="L433" s="192">
        <f t="shared" si="70"/>
        <v>94963.56</v>
      </c>
      <c r="M433" s="191">
        <f t="shared" si="69"/>
        <v>94963.56</v>
      </c>
      <c r="N433" s="192">
        <f t="shared" si="71"/>
        <v>0</v>
      </c>
      <c r="O433" s="151">
        <f t="shared" si="65"/>
        <v>0</v>
      </c>
    </row>
    <row r="434" spans="1:15" x14ac:dyDescent="0.35">
      <c r="A434" s="39" t="s">
        <v>6588</v>
      </c>
      <c r="B434" s="35" t="s">
        <v>6589</v>
      </c>
      <c r="C434" s="35" t="s">
        <v>6541</v>
      </c>
      <c r="D434" s="35" t="s">
        <v>5906</v>
      </c>
      <c r="E434" s="189">
        <f t="shared" si="61"/>
        <v>0</v>
      </c>
      <c r="F434" s="190">
        <f t="shared" si="62"/>
        <v>20443.41</v>
      </c>
      <c r="G434" s="190">
        <f t="shared" si="63"/>
        <v>0</v>
      </c>
      <c r="H434" s="190">
        <f t="shared" si="64"/>
        <v>0</v>
      </c>
      <c r="I434" s="190">
        <f t="shared" si="66"/>
        <v>0</v>
      </c>
      <c r="J434" s="190">
        <f t="shared" si="67"/>
        <v>0</v>
      </c>
      <c r="K434" s="190">
        <f t="shared" si="68"/>
        <v>0</v>
      </c>
      <c r="L434" s="192">
        <f t="shared" si="70"/>
        <v>20443.41</v>
      </c>
      <c r="M434" s="191">
        <f t="shared" si="69"/>
        <v>20443.41</v>
      </c>
      <c r="N434" s="192">
        <f t="shared" si="71"/>
        <v>0</v>
      </c>
      <c r="O434" s="151">
        <f t="shared" si="65"/>
        <v>0</v>
      </c>
    </row>
    <row r="435" spans="1:15" x14ac:dyDescent="0.35">
      <c r="A435" s="39" t="s">
        <v>6590</v>
      </c>
      <c r="B435" s="35" t="s">
        <v>6591</v>
      </c>
      <c r="C435" s="35" t="s">
        <v>6541</v>
      </c>
      <c r="D435" s="35" t="s">
        <v>5906</v>
      </c>
      <c r="E435" s="189">
        <f t="shared" si="61"/>
        <v>0</v>
      </c>
      <c r="F435" s="190">
        <f t="shared" si="62"/>
        <v>65575</v>
      </c>
      <c r="G435" s="190">
        <f t="shared" si="63"/>
        <v>0</v>
      </c>
      <c r="H435" s="190">
        <f t="shared" si="64"/>
        <v>0</v>
      </c>
      <c r="I435" s="190">
        <f t="shared" si="66"/>
        <v>0</v>
      </c>
      <c r="J435" s="190">
        <f t="shared" si="67"/>
        <v>0</v>
      </c>
      <c r="K435" s="190">
        <f t="shared" si="68"/>
        <v>0</v>
      </c>
      <c r="L435" s="192">
        <f t="shared" si="70"/>
        <v>65575</v>
      </c>
      <c r="M435" s="191">
        <f t="shared" si="69"/>
        <v>65575</v>
      </c>
      <c r="N435" s="192">
        <f t="shared" si="71"/>
        <v>0</v>
      </c>
      <c r="O435" s="151">
        <f t="shared" si="65"/>
        <v>0</v>
      </c>
    </row>
    <row r="436" spans="1:15" x14ac:dyDescent="0.35">
      <c r="A436" s="39" t="s">
        <v>42052</v>
      </c>
      <c r="B436" s="35" t="s">
        <v>42053</v>
      </c>
      <c r="C436" s="35" t="s">
        <v>6541</v>
      </c>
      <c r="D436" s="35" t="s">
        <v>5906</v>
      </c>
      <c r="E436" s="189">
        <f t="shared" si="61"/>
        <v>0</v>
      </c>
      <c r="F436" s="190">
        <f t="shared" si="62"/>
        <v>0</v>
      </c>
      <c r="G436" s="190">
        <f t="shared" si="63"/>
        <v>194501.29</v>
      </c>
      <c r="H436" s="190">
        <f t="shared" si="64"/>
        <v>576297.59</v>
      </c>
      <c r="I436" s="190">
        <f t="shared" si="66"/>
        <v>148767.62</v>
      </c>
      <c r="J436" s="190">
        <f t="shared" si="67"/>
        <v>0</v>
      </c>
      <c r="K436" s="190">
        <f t="shared" si="68"/>
        <v>0</v>
      </c>
      <c r="L436" s="192">
        <f t="shared" si="70"/>
        <v>919566.5</v>
      </c>
      <c r="M436" s="191">
        <f t="shared" si="69"/>
        <v>919566.5</v>
      </c>
      <c r="N436" s="192">
        <f t="shared" si="71"/>
        <v>0</v>
      </c>
      <c r="O436" s="151">
        <f t="shared" si="65"/>
        <v>0</v>
      </c>
    </row>
    <row r="437" spans="1:15" x14ac:dyDescent="0.35">
      <c r="A437" s="52" t="s">
        <v>43545</v>
      </c>
      <c r="B437" s="35" t="s">
        <v>43546</v>
      </c>
      <c r="C437" s="35" t="s">
        <v>6541</v>
      </c>
      <c r="D437" s="35" t="s">
        <v>5906</v>
      </c>
      <c r="E437" s="189">
        <f t="shared" si="61"/>
        <v>0</v>
      </c>
      <c r="F437" s="190">
        <f t="shared" si="62"/>
        <v>0</v>
      </c>
      <c r="G437" s="190">
        <f t="shared" si="63"/>
        <v>26591.29</v>
      </c>
      <c r="H437" s="190">
        <f t="shared" si="64"/>
        <v>46626.92</v>
      </c>
      <c r="I437" s="190">
        <f t="shared" si="66"/>
        <v>27984.66</v>
      </c>
      <c r="J437" s="190">
        <f t="shared" si="67"/>
        <v>0</v>
      </c>
      <c r="K437" s="190">
        <f t="shared" si="68"/>
        <v>0</v>
      </c>
      <c r="L437" s="192">
        <f t="shared" si="70"/>
        <v>101202.87</v>
      </c>
      <c r="M437" s="191">
        <f t="shared" si="69"/>
        <v>101202.87</v>
      </c>
      <c r="N437" s="192">
        <f t="shared" si="71"/>
        <v>0</v>
      </c>
      <c r="O437" s="151">
        <f t="shared" si="65"/>
        <v>0</v>
      </c>
    </row>
    <row r="438" spans="1:15" x14ac:dyDescent="0.35">
      <c r="A438" s="52" t="s">
        <v>43547</v>
      </c>
      <c r="B438" s="35" t="s">
        <v>43548</v>
      </c>
      <c r="C438" s="35" t="s">
        <v>6541</v>
      </c>
      <c r="D438" s="35" t="s">
        <v>5906</v>
      </c>
      <c r="E438" s="189">
        <f t="shared" si="61"/>
        <v>0</v>
      </c>
      <c r="F438" s="190">
        <f t="shared" si="62"/>
        <v>0</v>
      </c>
      <c r="G438" s="190">
        <f t="shared" si="63"/>
        <v>157982.42000000001</v>
      </c>
      <c r="H438" s="190">
        <f t="shared" si="64"/>
        <v>529807.76</v>
      </c>
      <c r="I438" s="190">
        <f t="shared" si="66"/>
        <v>139725.6</v>
      </c>
      <c r="J438" s="190">
        <f t="shared" si="67"/>
        <v>0</v>
      </c>
      <c r="K438" s="190">
        <f t="shared" si="68"/>
        <v>0</v>
      </c>
      <c r="L438" s="192">
        <f t="shared" si="70"/>
        <v>827515.78</v>
      </c>
      <c r="M438" s="191">
        <f t="shared" si="69"/>
        <v>827515.78</v>
      </c>
      <c r="N438" s="192">
        <f t="shared" si="71"/>
        <v>0</v>
      </c>
      <c r="O438" s="151">
        <f t="shared" si="65"/>
        <v>0</v>
      </c>
    </row>
    <row r="439" spans="1:15" x14ac:dyDescent="0.35">
      <c r="A439" s="213" t="s">
        <v>42054</v>
      </c>
      <c r="B439" s="213" t="s">
        <v>42055</v>
      </c>
      <c r="C439" s="213" t="s">
        <v>6541</v>
      </c>
      <c r="D439" s="213" t="s">
        <v>5906</v>
      </c>
      <c r="E439" s="189">
        <f t="shared" si="61"/>
        <v>0</v>
      </c>
      <c r="F439" s="190">
        <f t="shared" si="62"/>
        <v>0</v>
      </c>
      <c r="G439" s="190">
        <f t="shared" si="63"/>
        <v>176369.36</v>
      </c>
      <c r="H439" s="190">
        <f t="shared" si="64"/>
        <v>218027.46</v>
      </c>
      <c r="I439" s="190">
        <f t="shared" si="66"/>
        <v>11111.03</v>
      </c>
      <c r="J439" s="190">
        <f t="shared" si="67"/>
        <v>0</v>
      </c>
      <c r="K439" s="190">
        <f t="shared" si="68"/>
        <v>0</v>
      </c>
      <c r="L439" s="192">
        <f t="shared" si="70"/>
        <v>405507.85</v>
      </c>
      <c r="M439" s="191">
        <f t="shared" si="69"/>
        <v>405507.85</v>
      </c>
      <c r="N439" s="192">
        <f t="shared" si="71"/>
        <v>0</v>
      </c>
      <c r="O439" s="151">
        <f t="shared" si="65"/>
        <v>0</v>
      </c>
    </row>
    <row r="440" spans="1:15" ht="5.4" customHeight="1" x14ac:dyDescent="0.35">
      <c r="A440" s="39"/>
      <c r="B440" s="35"/>
      <c r="C440" s="35"/>
      <c r="D440" s="35"/>
      <c r="E440" s="148"/>
      <c r="F440" s="149"/>
      <c r="G440" s="149"/>
      <c r="H440" s="149"/>
      <c r="I440" s="149"/>
      <c r="J440" s="149"/>
      <c r="K440" s="149"/>
      <c r="L440" s="150"/>
      <c r="M440" s="152"/>
      <c r="N440" s="152"/>
      <c r="O440" s="151"/>
    </row>
    <row r="441" spans="1:15" ht="10.5" x14ac:dyDescent="0.4">
      <c r="A441" s="39"/>
      <c r="B441" s="167" t="s">
        <v>12072</v>
      </c>
      <c r="C441" s="35"/>
      <c r="D441" s="35"/>
      <c r="E441" s="169">
        <f t="shared" ref="E441:N441" si="72">SUMIF(PSUType,"LEA",E$69:E$439)+SUMIF(PSUType,"ISD",E$69:E$439)</f>
        <v>84911003.230000004</v>
      </c>
      <c r="F441" s="169">
        <f t="shared" si="72"/>
        <v>623151568.91999996</v>
      </c>
      <c r="G441" s="169">
        <f t="shared" si="72"/>
        <v>1956198570.5600009</v>
      </c>
      <c r="H441" s="169">
        <f t="shared" si="72"/>
        <v>1486296852.6800003</v>
      </c>
      <c r="I441" s="169">
        <f t="shared" si="72"/>
        <v>1426178437.4400003</v>
      </c>
      <c r="J441" s="169">
        <f t="shared" si="72"/>
        <v>355955127.82999992</v>
      </c>
      <c r="K441" s="169">
        <f t="shared" si="72"/>
        <v>1.41</v>
      </c>
      <c r="L441" s="169">
        <f t="shared" si="72"/>
        <v>5932691562.0700006</v>
      </c>
      <c r="M441" s="169">
        <f t="shared" si="72"/>
        <v>5980154699.3600016</v>
      </c>
      <c r="N441" s="169">
        <f t="shared" si="72"/>
        <v>47463137.289999999</v>
      </c>
      <c r="O441" s="170">
        <f>IFERROR(N441/M441,"")</f>
        <v>7.936774159885784E-3</v>
      </c>
    </row>
    <row r="442" spans="1:15" ht="10.5" x14ac:dyDescent="0.4">
      <c r="A442" s="39"/>
      <c r="B442" s="167" t="s">
        <v>12073</v>
      </c>
      <c r="C442" s="35"/>
      <c r="D442" s="35"/>
      <c r="E442" s="169">
        <f t="shared" ref="E442:N442" si="73">SUMIF(PSUType,"CS",E$69:E$439)+SUMIF(PSUType,"CS VPS",E$69:E$439)+SUMIF(PSUType,"Lab School",E$69:E$439)+SUMIF(PSUType,"Regional School",E$69:E$439)</f>
        <v>4064169.7399999993</v>
      </c>
      <c r="F442" s="169">
        <f t="shared" si="73"/>
        <v>32621376.330000002</v>
      </c>
      <c r="G442" s="169">
        <f t="shared" si="73"/>
        <v>106152196.12000003</v>
      </c>
      <c r="H442" s="169">
        <f t="shared" si="73"/>
        <v>72892433.219999984</v>
      </c>
      <c r="I442" s="169">
        <f t="shared" si="73"/>
        <v>50337680.450000018</v>
      </c>
      <c r="J442" s="169">
        <f t="shared" si="73"/>
        <v>12055068.880000001</v>
      </c>
      <c r="K442" s="169">
        <f t="shared" si="73"/>
        <v>171.9</v>
      </c>
      <c r="L442" s="169">
        <f t="shared" si="73"/>
        <v>278123096.63999999</v>
      </c>
      <c r="M442" s="169">
        <f t="shared" si="73"/>
        <v>278198107.32999998</v>
      </c>
      <c r="N442" s="169">
        <f t="shared" si="73"/>
        <v>75010.690000000759</v>
      </c>
      <c r="O442" s="170">
        <f>IFERROR(N442/M442,"")</f>
        <v>2.6963048282360421E-4</v>
      </c>
    </row>
    <row r="443" spans="1:15" ht="10.5" x14ac:dyDescent="0.4">
      <c r="A443" s="39"/>
      <c r="B443" s="167" t="s">
        <v>12074</v>
      </c>
      <c r="C443" s="35"/>
      <c r="D443" s="35"/>
      <c r="E443" s="169">
        <f t="shared" ref="E443:N443" si="74">SUMIF(PSUType,"Non Unit",E$69:E$439)</f>
        <v>0</v>
      </c>
      <c r="F443" s="169">
        <f t="shared" si="74"/>
        <v>5100245.3299999991</v>
      </c>
      <c r="G443" s="169">
        <f t="shared" si="74"/>
        <v>2870224.18</v>
      </c>
      <c r="H443" s="169">
        <f t="shared" si="74"/>
        <v>7132718.6099999994</v>
      </c>
      <c r="I443" s="169">
        <f t="shared" si="74"/>
        <v>2693501.09</v>
      </c>
      <c r="J443" s="169">
        <f t="shared" si="74"/>
        <v>0</v>
      </c>
      <c r="K443" s="169">
        <f t="shared" si="74"/>
        <v>0</v>
      </c>
      <c r="L443" s="169">
        <f t="shared" si="74"/>
        <v>17796689.210000001</v>
      </c>
      <c r="M443" s="169">
        <f t="shared" si="74"/>
        <v>18296689.210000005</v>
      </c>
      <c r="N443" s="169">
        <f t="shared" si="74"/>
        <v>500000</v>
      </c>
      <c r="O443" s="170">
        <f>IFERROR(N443/M443,"")</f>
        <v>2.7327348366759513E-2</v>
      </c>
    </row>
    <row r="444" spans="1:15" ht="10.5" x14ac:dyDescent="0.4">
      <c r="A444" s="39"/>
      <c r="B444" s="166" t="s">
        <v>12075</v>
      </c>
      <c r="C444" s="42"/>
      <c r="D444" s="42"/>
      <c r="E444" s="153">
        <f t="shared" ref="E444:N444" si="75">SUM(E70:E440)</f>
        <v>88975172.969999999</v>
      </c>
      <c r="F444" s="154">
        <f t="shared" si="75"/>
        <v>660873190.58000028</v>
      </c>
      <c r="G444" s="154">
        <f t="shared" si="75"/>
        <v>2065220990.8600013</v>
      </c>
      <c r="H444" s="154">
        <f>SUM(H70:H440)</f>
        <v>1566322004.5100002</v>
      </c>
      <c r="I444" s="154">
        <f>SUM(I70:I440)</f>
        <v>1479209618.980001</v>
      </c>
      <c r="J444" s="154">
        <f>SUM(J70:J440)</f>
        <v>368010196.70999998</v>
      </c>
      <c r="K444" s="154">
        <f>SUM(K70:K440)</f>
        <v>173.31</v>
      </c>
      <c r="L444" s="155">
        <f t="shared" si="75"/>
        <v>6228611347.920001</v>
      </c>
      <c r="M444" s="153">
        <f t="shared" si="75"/>
        <v>6276649495.9000034</v>
      </c>
      <c r="N444" s="153">
        <f t="shared" si="75"/>
        <v>48038147.980000004</v>
      </c>
      <c r="O444" s="156">
        <f>IF(M444=0,0,N444/M444)</f>
        <v>7.6534698984512687E-3</v>
      </c>
    </row>
    <row r="445" spans="1:15" ht="10.5" customHeight="1" x14ac:dyDescent="0.35">
      <c r="A445" s="40"/>
      <c r="B445" s="41"/>
      <c r="C445" s="41"/>
      <c r="D445" s="41"/>
      <c r="E445" s="168"/>
      <c r="F445" s="168"/>
      <c r="G445" s="168"/>
      <c r="H445" s="168"/>
      <c r="I445" s="168"/>
      <c r="J445" s="168"/>
      <c r="K445" s="168"/>
      <c r="L445" s="168"/>
      <c r="M445" s="168"/>
      <c r="N445" s="168"/>
      <c r="O445" s="157"/>
    </row>
    <row r="446" spans="1:15" ht="5.4" customHeight="1" x14ac:dyDescent="0.35">
      <c r="A446" s="52"/>
      <c r="B446" s="35"/>
      <c r="C446" s="35"/>
      <c r="D446" s="35"/>
      <c r="E446" s="158"/>
    </row>
    <row r="447" spans="1:15" x14ac:dyDescent="0.35">
      <c r="A447" s="215" t="s">
        <v>5872</v>
      </c>
      <c r="B447" s="198" t="s">
        <v>71915</v>
      </c>
      <c r="C447" s="159"/>
      <c r="D447" s="159"/>
    </row>
    <row r="448" spans="1:15" x14ac:dyDescent="0.35">
      <c r="A448" s="215"/>
      <c r="B448" s="198" t="s">
        <v>71916</v>
      </c>
      <c r="C448" s="159"/>
      <c r="D448" s="159"/>
    </row>
    <row r="449" spans="1:10" x14ac:dyDescent="0.35">
      <c r="A449" s="159"/>
      <c r="B449" s="198" t="s">
        <v>70988</v>
      </c>
      <c r="C449" s="159"/>
      <c r="D449" s="159"/>
      <c r="J449" s="285"/>
    </row>
    <row r="450" spans="1:10" x14ac:dyDescent="0.35">
      <c r="A450" s="159"/>
      <c r="B450" s="71" t="s">
        <v>57167</v>
      </c>
      <c r="C450" s="159"/>
      <c r="D450" s="159"/>
    </row>
    <row r="451" spans="1:10" x14ac:dyDescent="0.35">
      <c r="A451" s="159"/>
      <c r="B451" s="159" t="s">
        <v>63597</v>
      </c>
      <c r="C451" s="159"/>
      <c r="D451" s="159"/>
    </row>
    <row r="452" spans="1:10" x14ac:dyDescent="0.35">
      <c r="A452" s="159"/>
      <c r="B452" s="159" t="s">
        <v>70986</v>
      </c>
      <c r="C452" s="159"/>
      <c r="D452" s="159"/>
    </row>
    <row r="453" spans="1:10" x14ac:dyDescent="0.35">
      <c r="A453" s="159"/>
      <c r="B453" s="159" t="s">
        <v>71025</v>
      </c>
      <c r="C453" s="159"/>
      <c r="D453" s="159"/>
    </row>
    <row r="454" spans="1:10" x14ac:dyDescent="0.35">
      <c r="A454" s="159"/>
      <c r="B454" s="159" t="s">
        <v>5239</v>
      </c>
      <c r="C454" s="159"/>
      <c r="D454" s="159"/>
    </row>
    <row r="455" spans="1:10" x14ac:dyDescent="0.35">
      <c r="A455" s="159"/>
      <c r="B455" s="128" t="s">
        <v>5230</v>
      </c>
      <c r="C455" s="159"/>
      <c r="D455" s="159"/>
    </row>
    <row r="456" spans="1:10" x14ac:dyDescent="0.35">
      <c r="A456" s="159"/>
      <c r="B456" s="128"/>
      <c r="C456" s="128"/>
      <c r="D456" s="128"/>
    </row>
    <row r="457" spans="1:10" ht="9.75" customHeight="1" x14ac:dyDescent="0.35"/>
  </sheetData>
  <sheetProtection formatCells="0" formatColumns="0" formatRows="0"/>
  <autoFilter ref="A69:O439" xr:uid="{00000000-0001-0000-0100-000000000000}"/>
  <dataConsolidate/>
  <mergeCells count="2">
    <mergeCell ref="A67:E67"/>
    <mergeCell ref="A66:G66"/>
  </mergeCells>
  <phoneticPr fontId="1" type="noConversion"/>
  <dataValidations count="1">
    <dataValidation type="list" allowBlank="1" showInputMessage="1" showErrorMessage="1" errorTitle="LEA Input Error" error="Please select PRC from the list. Only valid PRC is allowed." promptTitle="District Input" prompt="Select PRC from drop down list" sqref="A66" xr:uid="{00000000-0002-0000-0100-000000000000}">
      <formula1>$B$2:$B$62</formula1>
    </dataValidation>
  </dataValidations>
  <hyperlinks>
    <hyperlink ref="B455" r:id="rId1" xr:uid="{00000000-0004-0000-0100-000000000000}"/>
  </hyperlinks>
  <printOptions horizontalCentered="1"/>
  <pageMargins left="0.17" right="0.17" top="0.26" bottom="0.39" header="0.12" footer="0.12"/>
  <pageSetup scale="56" fitToHeight="0" orientation="landscape" r:id="rId2"/>
  <headerFooter alignWithMargins="0">
    <oddFooter>&amp;L&amp;"Arial,Italic"NCDPI
Division of School Business&amp;R&amp;"Arial,Italic"July 9, 2025
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llotmentVsExpenditureLEADetail">
    <tabColor rgb="FF92D050"/>
    <pageSetUpPr fitToPage="1"/>
  </sheetPr>
  <dimension ref="A1:M452"/>
  <sheetViews>
    <sheetView topLeftCell="A373" zoomScale="120" zoomScaleNormal="120" workbookViewId="0">
      <pane ySplit="5" topLeftCell="A378" activePane="bottomLeft" state="frozen"/>
      <selection activeCell="A373" sqref="A373"/>
      <selection pane="bottomLeft" activeCell="A374" sqref="A374:C374"/>
    </sheetView>
  </sheetViews>
  <sheetFormatPr defaultColWidth="9.265625" defaultRowHeight="10.199999999999999" x14ac:dyDescent="0.35"/>
  <cols>
    <col min="1" max="1" width="13.59765625" customWidth="1"/>
    <col min="2" max="2" width="64.73046875" customWidth="1"/>
    <col min="3" max="3" width="18.3984375" customWidth="1"/>
    <col min="4" max="4" width="21.3984375" customWidth="1"/>
    <col min="5" max="8" width="25.86328125" customWidth="1"/>
    <col min="9" max="9" width="20.1328125" customWidth="1"/>
    <col min="10" max="10" width="16" customWidth="1"/>
    <col min="11" max="12" width="15.3984375" bestFit="1" customWidth="1"/>
    <col min="13" max="13" width="11.3984375" customWidth="1"/>
  </cols>
  <sheetData>
    <row r="1" spans="1:2" ht="10.5" hidden="1" x14ac:dyDescent="0.4">
      <c r="A1" s="32"/>
      <c r="B1" s="32" t="s">
        <v>5238</v>
      </c>
    </row>
    <row r="2" spans="1:2" hidden="1" x14ac:dyDescent="0.35">
      <c r="A2" s="34"/>
      <c r="B2" s="91" t="s">
        <v>2912</v>
      </c>
    </row>
    <row r="3" spans="1:2" hidden="1" x14ac:dyDescent="0.35">
      <c r="A3" s="34"/>
      <c r="B3" s="91" t="s">
        <v>2913</v>
      </c>
    </row>
    <row r="4" spans="1:2" hidden="1" x14ac:dyDescent="0.35">
      <c r="A4" s="35"/>
      <c r="B4" s="35" t="s">
        <v>2914</v>
      </c>
    </row>
    <row r="5" spans="1:2" hidden="1" x14ac:dyDescent="0.35">
      <c r="A5" s="35"/>
      <c r="B5" s="91" t="s">
        <v>2915</v>
      </c>
    </row>
    <row r="6" spans="1:2" hidden="1" x14ac:dyDescent="0.35">
      <c r="A6" s="35"/>
      <c r="B6" s="91" t="s">
        <v>2916</v>
      </c>
    </row>
    <row r="7" spans="1:2" hidden="1" x14ac:dyDescent="0.35">
      <c r="A7" s="35"/>
      <c r="B7" s="91" t="s">
        <v>2917</v>
      </c>
    </row>
    <row r="8" spans="1:2" hidden="1" x14ac:dyDescent="0.35">
      <c r="A8" s="35"/>
      <c r="B8" s="91" t="s">
        <v>2918</v>
      </c>
    </row>
    <row r="9" spans="1:2" hidden="1" x14ac:dyDescent="0.35">
      <c r="A9" s="35"/>
      <c r="B9" s="35" t="s">
        <v>2919</v>
      </c>
    </row>
    <row r="10" spans="1:2" hidden="1" x14ac:dyDescent="0.35">
      <c r="A10" s="35"/>
      <c r="B10" s="35" t="s">
        <v>2920</v>
      </c>
    </row>
    <row r="11" spans="1:2" hidden="1" x14ac:dyDescent="0.35">
      <c r="A11" s="35"/>
      <c r="B11" s="35" t="s">
        <v>2921</v>
      </c>
    </row>
    <row r="12" spans="1:2" hidden="1" x14ac:dyDescent="0.35">
      <c r="A12" s="35"/>
      <c r="B12" s="35" t="s">
        <v>2922</v>
      </c>
    </row>
    <row r="13" spans="1:2" hidden="1" x14ac:dyDescent="0.35">
      <c r="A13" s="35"/>
      <c r="B13" s="35" t="s">
        <v>2923</v>
      </c>
    </row>
    <row r="14" spans="1:2" hidden="1" x14ac:dyDescent="0.35">
      <c r="A14" s="35"/>
      <c r="B14" s="91" t="s">
        <v>2924</v>
      </c>
    </row>
    <row r="15" spans="1:2" hidden="1" x14ac:dyDescent="0.35">
      <c r="A15" s="35"/>
      <c r="B15" s="91" t="s">
        <v>2925</v>
      </c>
    </row>
    <row r="16" spans="1:2" hidden="1" x14ac:dyDescent="0.35">
      <c r="A16" s="35"/>
      <c r="B16" s="35" t="s">
        <v>2926</v>
      </c>
    </row>
    <row r="17" spans="1:2" hidden="1" x14ac:dyDescent="0.35">
      <c r="A17" s="35"/>
      <c r="B17" s="91" t="s">
        <v>2927</v>
      </c>
    </row>
    <row r="18" spans="1:2" hidden="1" x14ac:dyDescent="0.35">
      <c r="A18" s="35"/>
      <c r="B18" s="35" t="s">
        <v>2928</v>
      </c>
    </row>
    <row r="19" spans="1:2" hidden="1" x14ac:dyDescent="0.35">
      <c r="A19" s="35"/>
      <c r="B19" s="91" t="s">
        <v>2929</v>
      </c>
    </row>
    <row r="20" spans="1:2" hidden="1" x14ac:dyDescent="0.35">
      <c r="A20" s="35"/>
      <c r="B20" s="35" t="s">
        <v>2930</v>
      </c>
    </row>
    <row r="21" spans="1:2" hidden="1" x14ac:dyDescent="0.35">
      <c r="A21" s="35"/>
      <c r="B21" s="91" t="s">
        <v>12294</v>
      </c>
    </row>
    <row r="22" spans="1:2" hidden="1" x14ac:dyDescent="0.35">
      <c r="A22" s="35"/>
      <c r="B22" s="91" t="s">
        <v>2931</v>
      </c>
    </row>
    <row r="23" spans="1:2" hidden="1" x14ac:dyDescent="0.35">
      <c r="A23" s="35"/>
      <c r="B23" s="35" t="s">
        <v>2932</v>
      </c>
    </row>
    <row r="24" spans="1:2" hidden="1" x14ac:dyDescent="0.35">
      <c r="A24" s="35"/>
      <c r="B24" s="91" t="s">
        <v>2933</v>
      </c>
    </row>
    <row r="25" spans="1:2" hidden="1" x14ac:dyDescent="0.35">
      <c r="A25" s="35"/>
      <c r="B25" s="91" t="s">
        <v>2934</v>
      </c>
    </row>
    <row r="26" spans="1:2" hidden="1" x14ac:dyDescent="0.35">
      <c r="A26" s="35"/>
      <c r="B26" s="35" t="s">
        <v>2935</v>
      </c>
    </row>
    <row r="27" spans="1:2" hidden="1" x14ac:dyDescent="0.35">
      <c r="A27" s="35"/>
      <c r="B27" s="35" t="s">
        <v>2936</v>
      </c>
    </row>
    <row r="28" spans="1:2" hidden="1" x14ac:dyDescent="0.35">
      <c r="A28" s="35"/>
      <c r="B28" s="91" t="s">
        <v>2937</v>
      </c>
    </row>
    <row r="29" spans="1:2" hidden="1" x14ac:dyDescent="0.35">
      <c r="A29" s="35"/>
      <c r="B29" s="91" t="s">
        <v>2938</v>
      </c>
    </row>
    <row r="30" spans="1:2" hidden="1" x14ac:dyDescent="0.35">
      <c r="A30" s="35"/>
      <c r="B30" s="91" t="s">
        <v>2939</v>
      </c>
    </row>
    <row r="31" spans="1:2" hidden="1" x14ac:dyDescent="0.35">
      <c r="A31" s="35"/>
      <c r="B31" s="91" t="s">
        <v>2940</v>
      </c>
    </row>
    <row r="32" spans="1:2" hidden="1" x14ac:dyDescent="0.35">
      <c r="A32" s="35"/>
      <c r="B32" s="91" t="s">
        <v>12943</v>
      </c>
    </row>
    <row r="33" spans="1:2" hidden="1" x14ac:dyDescent="0.35">
      <c r="A33" s="35"/>
      <c r="B33" s="91" t="s">
        <v>2941</v>
      </c>
    </row>
    <row r="34" spans="1:2" hidden="1" x14ac:dyDescent="0.35">
      <c r="A34" s="35"/>
      <c r="B34" s="35" t="s">
        <v>2942</v>
      </c>
    </row>
    <row r="35" spans="1:2" hidden="1" x14ac:dyDescent="0.35">
      <c r="A35" s="35"/>
      <c r="B35" s="91" t="s">
        <v>2943</v>
      </c>
    </row>
    <row r="36" spans="1:2" hidden="1" x14ac:dyDescent="0.35">
      <c r="A36" s="35"/>
      <c r="B36" s="35" t="s">
        <v>2944</v>
      </c>
    </row>
    <row r="37" spans="1:2" hidden="1" x14ac:dyDescent="0.35">
      <c r="A37" s="35"/>
      <c r="B37" s="35" t="s">
        <v>2945</v>
      </c>
    </row>
    <row r="38" spans="1:2" hidden="1" x14ac:dyDescent="0.35">
      <c r="A38" s="35"/>
      <c r="B38" s="91" t="s">
        <v>2946</v>
      </c>
    </row>
    <row r="39" spans="1:2" hidden="1" x14ac:dyDescent="0.35">
      <c r="A39" s="35"/>
      <c r="B39" s="91" t="s">
        <v>62989</v>
      </c>
    </row>
    <row r="40" spans="1:2" hidden="1" x14ac:dyDescent="0.35">
      <c r="A40" s="35"/>
      <c r="B40" s="91" t="s">
        <v>2947</v>
      </c>
    </row>
    <row r="41" spans="1:2" hidden="1" x14ac:dyDescent="0.35">
      <c r="A41" s="35"/>
      <c r="B41" s="91" t="s">
        <v>2948</v>
      </c>
    </row>
    <row r="42" spans="1:2" hidden="1" x14ac:dyDescent="0.35">
      <c r="A42" s="35"/>
      <c r="B42" s="35" t="s">
        <v>2949</v>
      </c>
    </row>
    <row r="43" spans="1:2" hidden="1" x14ac:dyDescent="0.35">
      <c r="A43" s="35"/>
      <c r="B43" s="35" t="s">
        <v>2950</v>
      </c>
    </row>
    <row r="44" spans="1:2" hidden="1" x14ac:dyDescent="0.35">
      <c r="A44" s="35"/>
      <c r="B44" s="36" t="s">
        <v>2951</v>
      </c>
    </row>
    <row r="45" spans="1:2" hidden="1" x14ac:dyDescent="0.35">
      <c r="A45" s="35"/>
      <c r="B45" s="91" t="s">
        <v>2952</v>
      </c>
    </row>
    <row r="46" spans="1:2" hidden="1" x14ac:dyDescent="0.35">
      <c r="A46" s="35"/>
      <c r="B46" s="35" t="s">
        <v>2953</v>
      </c>
    </row>
    <row r="47" spans="1:2" hidden="1" x14ac:dyDescent="0.35">
      <c r="A47" s="35"/>
      <c r="B47" s="35" t="s">
        <v>2954</v>
      </c>
    </row>
    <row r="48" spans="1:2" hidden="1" x14ac:dyDescent="0.35">
      <c r="A48" s="35"/>
      <c r="B48" s="35" t="s">
        <v>2955</v>
      </c>
    </row>
    <row r="49" spans="1:2" hidden="1" x14ac:dyDescent="0.35">
      <c r="A49" s="35"/>
      <c r="B49" s="35" t="s">
        <v>2956</v>
      </c>
    </row>
    <row r="50" spans="1:2" hidden="1" x14ac:dyDescent="0.35">
      <c r="A50" s="35"/>
      <c r="B50" s="35" t="s">
        <v>2957</v>
      </c>
    </row>
    <row r="51" spans="1:2" hidden="1" x14ac:dyDescent="0.35">
      <c r="A51" s="35"/>
      <c r="B51" s="91" t="s">
        <v>2958</v>
      </c>
    </row>
    <row r="52" spans="1:2" hidden="1" x14ac:dyDescent="0.35">
      <c r="A52" s="35"/>
      <c r="B52" s="91" t="s">
        <v>2959</v>
      </c>
    </row>
    <row r="53" spans="1:2" hidden="1" x14ac:dyDescent="0.35">
      <c r="A53" s="35"/>
      <c r="B53" s="91" t="s">
        <v>2960</v>
      </c>
    </row>
    <row r="54" spans="1:2" hidden="1" x14ac:dyDescent="0.35">
      <c r="A54" s="35"/>
      <c r="B54" s="35" t="s">
        <v>2961</v>
      </c>
    </row>
    <row r="55" spans="1:2" hidden="1" x14ac:dyDescent="0.35">
      <c r="A55" s="35"/>
      <c r="B55" s="91" t="s">
        <v>12302</v>
      </c>
    </row>
    <row r="56" spans="1:2" hidden="1" x14ac:dyDescent="0.35">
      <c r="A56" s="35"/>
      <c r="B56" s="35" t="s">
        <v>2962</v>
      </c>
    </row>
    <row r="57" spans="1:2" hidden="1" x14ac:dyDescent="0.35">
      <c r="A57" s="35"/>
      <c r="B57" s="35" t="s">
        <v>2963</v>
      </c>
    </row>
    <row r="58" spans="1:2" hidden="1" x14ac:dyDescent="0.35">
      <c r="A58" s="35"/>
      <c r="B58" s="35" t="s">
        <v>2964</v>
      </c>
    </row>
    <row r="59" spans="1:2" hidden="1" x14ac:dyDescent="0.35">
      <c r="A59" s="35"/>
      <c r="B59" s="91" t="s">
        <v>2965</v>
      </c>
    </row>
    <row r="60" spans="1:2" hidden="1" x14ac:dyDescent="0.35">
      <c r="A60" s="35"/>
      <c r="B60" s="35" t="s">
        <v>2966</v>
      </c>
    </row>
    <row r="61" spans="1:2" hidden="1" x14ac:dyDescent="0.35">
      <c r="A61" s="35"/>
      <c r="B61" s="35" t="s">
        <v>2967</v>
      </c>
    </row>
    <row r="62" spans="1:2" hidden="1" x14ac:dyDescent="0.35">
      <c r="A62" s="35"/>
      <c r="B62" s="91" t="s">
        <v>2968</v>
      </c>
    </row>
    <row r="63" spans="1:2" hidden="1" x14ac:dyDescent="0.35">
      <c r="A63" s="35"/>
      <c r="B63" s="91" t="s">
        <v>2969</v>
      </c>
    </row>
    <row r="64" spans="1:2" hidden="1" x14ac:dyDescent="0.35">
      <c r="A64" s="35"/>
      <c r="B64" s="35" t="s">
        <v>2970</v>
      </c>
    </row>
    <row r="65" spans="1:2" hidden="1" x14ac:dyDescent="0.35">
      <c r="A65" s="35"/>
      <c r="B65" s="35" t="s">
        <v>2971</v>
      </c>
    </row>
    <row r="66" spans="1:2" hidden="1" x14ac:dyDescent="0.35">
      <c r="A66" s="35"/>
      <c r="B66" s="91" t="s">
        <v>2972</v>
      </c>
    </row>
    <row r="67" spans="1:2" hidden="1" x14ac:dyDescent="0.35">
      <c r="A67" s="35"/>
      <c r="B67" s="91" t="s">
        <v>2973</v>
      </c>
    </row>
    <row r="68" spans="1:2" hidden="1" x14ac:dyDescent="0.35">
      <c r="A68" s="35"/>
      <c r="B68" s="35" t="s">
        <v>2974</v>
      </c>
    </row>
    <row r="69" spans="1:2" hidden="1" x14ac:dyDescent="0.35">
      <c r="A69" s="35"/>
      <c r="B69" s="91" t="s">
        <v>2975</v>
      </c>
    </row>
    <row r="70" spans="1:2" hidden="1" x14ac:dyDescent="0.35">
      <c r="A70" s="35"/>
      <c r="B70" s="35" t="s">
        <v>2976</v>
      </c>
    </row>
    <row r="71" spans="1:2" hidden="1" x14ac:dyDescent="0.35">
      <c r="A71" s="35"/>
      <c r="B71" s="35" t="s">
        <v>2977</v>
      </c>
    </row>
    <row r="72" spans="1:2" hidden="1" x14ac:dyDescent="0.35">
      <c r="A72" s="35"/>
      <c r="B72" s="35" t="s">
        <v>2978</v>
      </c>
    </row>
    <row r="73" spans="1:2" hidden="1" x14ac:dyDescent="0.35">
      <c r="A73" s="35"/>
      <c r="B73" s="35" t="s">
        <v>2979</v>
      </c>
    </row>
    <row r="74" spans="1:2" hidden="1" x14ac:dyDescent="0.35">
      <c r="A74" s="35"/>
      <c r="B74" s="35" t="s">
        <v>2980</v>
      </c>
    </row>
    <row r="75" spans="1:2" hidden="1" x14ac:dyDescent="0.35">
      <c r="A75" s="35"/>
      <c r="B75" s="91" t="s">
        <v>2981</v>
      </c>
    </row>
    <row r="76" spans="1:2" hidden="1" x14ac:dyDescent="0.35">
      <c r="A76" s="35"/>
      <c r="B76" s="35" t="s">
        <v>2982</v>
      </c>
    </row>
    <row r="77" spans="1:2" hidden="1" x14ac:dyDescent="0.35">
      <c r="A77" s="35"/>
      <c r="B77" s="35" t="s">
        <v>2983</v>
      </c>
    </row>
    <row r="78" spans="1:2" hidden="1" x14ac:dyDescent="0.35">
      <c r="A78" s="35"/>
      <c r="B78" s="35" t="s">
        <v>2984</v>
      </c>
    </row>
    <row r="79" spans="1:2" hidden="1" x14ac:dyDescent="0.35">
      <c r="A79" s="35"/>
      <c r="B79" s="91" t="s">
        <v>2985</v>
      </c>
    </row>
    <row r="80" spans="1:2" hidden="1" x14ac:dyDescent="0.35">
      <c r="A80" s="35"/>
      <c r="B80" s="91" t="s">
        <v>2986</v>
      </c>
    </row>
    <row r="81" spans="1:2" hidden="1" x14ac:dyDescent="0.35">
      <c r="A81" s="35"/>
      <c r="B81" s="91" t="s">
        <v>2987</v>
      </c>
    </row>
    <row r="82" spans="1:2" hidden="1" x14ac:dyDescent="0.35">
      <c r="A82" s="35"/>
      <c r="B82" s="91" t="s">
        <v>2988</v>
      </c>
    </row>
    <row r="83" spans="1:2" hidden="1" x14ac:dyDescent="0.35">
      <c r="A83" s="35"/>
      <c r="B83" s="91" t="s">
        <v>2989</v>
      </c>
    </row>
    <row r="84" spans="1:2" hidden="1" x14ac:dyDescent="0.35">
      <c r="A84" s="35"/>
      <c r="B84" s="91" t="s">
        <v>2990</v>
      </c>
    </row>
    <row r="85" spans="1:2" hidden="1" x14ac:dyDescent="0.35">
      <c r="A85" s="35"/>
      <c r="B85" s="91" t="s">
        <v>2991</v>
      </c>
    </row>
    <row r="86" spans="1:2" hidden="1" x14ac:dyDescent="0.35">
      <c r="A86" s="35"/>
      <c r="B86" s="91" t="s">
        <v>2992</v>
      </c>
    </row>
    <row r="87" spans="1:2" hidden="1" x14ac:dyDescent="0.35">
      <c r="A87" s="35"/>
      <c r="B87" s="91" t="s">
        <v>2993</v>
      </c>
    </row>
    <row r="88" spans="1:2" hidden="1" x14ac:dyDescent="0.35">
      <c r="A88" s="35"/>
      <c r="B88" s="91" t="s">
        <v>2994</v>
      </c>
    </row>
    <row r="89" spans="1:2" hidden="1" x14ac:dyDescent="0.35">
      <c r="A89" s="35"/>
      <c r="B89" s="91" t="s">
        <v>2995</v>
      </c>
    </row>
    <row r="90" spans="1:2" hidden="1" x14ac:dyDescent="0.35">
      <c r="A90" s="35"/>
      <c r="B90" s="91" t="s">
        <v>2996</v>
      </c>
    </row>
    <row r="91" spans="1:2" hidden="1" x14ac:dyDescent="0.35">
      <c r="A91" s="35"/>
      <c r="B91" s="91" t="s">
        <v>2997</v>
      </c>
    </row>
    <row r="92" spans="1:2" hidden="1" x14ac:dyDescent="0.35">
      <c r="A92" s="35"/>
      <c r="B92" s="91" t="s">
        <v>2998</v>
      </c>
    </row>
    <row r="93" spans="1:2" hidden="1" x14ac:dyDescent="0.35">
      <c r="A93" s="35"/>
      <c r="B93" s="35" t="s">
        <v>2999</v>
      </c>
    </row>
    <row r="94" spans="1:2" hidden="1" x14ac:dyDescent="0.35">
      <c r="A94" s="35"/>
      <c r="B94" s="91" t="s">
        <v>3000</v>
      </c>
    </row>
    <row r="95" spans="1:2" hidden="1" x14ac:dyDescent="0.35">
      <c r="A95" s="35"/>
      <c r="B95" s="35" t="s">
        <v>3001</v>
      </c>
    </row>
    <row r="96" spans="1:2" hidden="1" x14ac:dyDescent="0.35">
      <c r="A96" s="35"/>
      <c r="B96" s="91" t="s">
        <v>3002</v>
      </c>
    </row>
    <row r="97" spans="1:2" hidden="1" x14ac:dyDescent="0.35">
      <c r="A97" s="35"/>
      <c r="B97" s="91" t="s">
        <v>3003</v>
      </c>
    </row>
    <row r="98" spans="1:2" hidden="1" x14ac:dyDescent="0.35">
      <c r="A98" s="35"/>
      <c r="B98" s="91" t="s">
        <v>3004</v>
      </c>
    </row>
    <row r="99" spans="1:2" hidden="1" x14ac:dyDescent="0.35">
      <c r="A99" s="35"/>
      <c r="B99" s="91" t="s">
        <v>3005</v>
      </c>
    </row>
    <row r="100" spans="1:2" hidden="1" x14ac:dyDescent="0.35">
      <c r="A100" s="35"/>
      <c r="B100" s="91" t="s">
        <v>12295</v>
      </c>
    </row>
    <row r="101" spans="1:2" hidden="1" x14ac:dyDescent="0.35">
      <c r="A101" s="35"/>
      <c r="B101" s="91" t="s">
        <v>3006</v>
      </c>
    </row>
    <row r="102" spans="1:2" hidden="1" x14ac:dyDescent="0.35">
      <c r="A102" s="35"/>
      <c r="B102" s="91" t="s">
        <v>3007</v>
      </c>
    </row>
    <row r="103" spans="1:2" hidden="1" x14ac:dyDescent="0.35">
      <c r="A103" s="35"/>
      <c r="B103" s="35" t="s">
        <v>3008</v>
      </c>
    </row>
    <row r="104" spans="1:2" hidden="1" x14ac:dyDescent="0.35">
      <c r="A104" s="35"/>
      <c r="B104" s="91" t="s">
        <v>3009</v>
      </c>
    </row>
    <row r="105" spans="1:2" hidden="1" x14ac:dyDescent="0.35">
      <c r="A105" s="35"/>
      <c r="B105" s="91" t="s">
        <v>3010</v>
      </c>
    </row>
    <row r="106" spans="1:2" hidden="1" x14ac:dyDescent="0.35">
      <c r="A106" s="35"/>
      <c r="B106" s="91" t="s">
        <v>62986</v>
      </c>
    </row>
    <row r="107" spans="1:2" hidden="1" x14ac:dyDescent="0.35">
      <c r="A107" s="35"/>
      <c r="B107" s="35" t="s">
        <v>3011</v>
      </c>
    </row>
    <row r="108" spans="1:2" hidden="1" x14ac:dyDescent="0.35">
      <c r="A108" s="35"/>
      <c r="B108" s="91" t="s">
        <v>3012</v>
      </c>
    </row>
    <row r="109" spans="1:2" hidden="1" x14ac:dyDescent="0.35">
      <c r="A109" s="35"/>
      <c r="B109" s="91" t="s">
        <v>3013</v>
      </c>
    </row>
    <row r="110" spans="1:2" hidden="1" x14ac:dyDescent="0.35">
      <c r="A110" s="35"/>
      <c r="B110" s="91" t="s">
        <v>3014</v>
      </c>
    </row>
    <row r="111" spans="1:2" hidden="1" x14ac:dyDescent="0.35">
      <c r="A111" s="35"/>
      <c r="B111" s="91" t="s">
        <v>3015</v>
      </c>
    </row>
    <row r="112" spans="1:2" hidden="1" x14ac:dyDescent="0.35">
      <c r="A112" s="35"/>
      <c r="B112" s="35" t="s">
        <v>3016</v>
      </c>
    </row>
    <row r="113" spans="1:2" hidden="1" x14ac:dyDescent="0.35">
      <c r="A113" s="35"/>
      <c r="B113" s="35" t="s">
        <v>3017</v>
      </c>
    </row>
    <row r="114" spans="1:2" hidden="1" x14ac:dyDescent="0.35">
      <c r="A114" s="35"/>
      <c r="B114" s="35" t="s">
        <v>3018</v>
      </c>
    </row>
    <row r="115" spans="1:2" hidden="1" x14ac:dyDescent="0.35">
      <c r="A115" s="35"/>
      <c r="B115" s="91" t="s">
        <v>3019</v>
      </c>
    </row>
    <row r="116" spans="1:2" hidden="1" x14ac:dyDescent="0.35">
      <c r="A116" s="35"/>
      <c r="B116" s="91" t="s">
        <v>3020</v>
      </c>
    </row>
    <row r="117" spans="1:2" hidden="1" x14ac:dyDescent="0.35">
      <c r="A117" s="35"/>
      <c r="B117" s="35" t="s">
        <v>3021</v>
      </c>
    </row>
    <row r="118" spans="1:2" hidden="1" x14ac:dyDescent="0.35">
      <c r="A118" s="35"/>
      <c r="B118" s="35" t="s">
        <v>3022</v>
      </c>
    </row>
    <row r="119" spans="1:2" hidden="1" x14ac:dyDescent="0.35">
      <c r="A119" s="35"/>
      <c r="B119" s="91" t="s">
        <v>3023</v>
      </c>
    </row>
    <row r="120" spans="1:2" hidden="1" x14ac:dyDescent="0.35">
      <c r="A120" s="35"/>
      <c r="B120" s="91" t="s">
        <v>3024</v>
      </c>
    </row>
    <row r="121" spans="1:2" hidden="1" x14ac:dyDescent="0.35">
      <c r="A121" s="35"/>
      <c r="B121" s="91" t="s">
        <v>3025</v>
      </c>
    </row>
    <row r="122" spans="1:2" hidden="1" x14ac:dyDescent="0.35">
      <c r="A122" s="35"/>
      <c r="B122" s="91" t="s">
        <v>3026</v>
      </c>
    </row>
    <row r="123" spans="1:2" hidden="1" x14ac:dyDescent="0.35">
      <c r="A123" s="35"/>
      <c r="B123" s="91" t="s">
        <v>3027</v>
      </c>
    </row>
    <row r="124" spans="1:2" hidden="1" x14ac:dyDescent="0.35">
      <c r="A124" s="35"/>
      <c r="B124" s="91" t="s">
        <v>12296</v>
      </c>
    </row>
    <row r="125" spans="1:2" hidden="1" x14ac:dyDescent="0.35">
      <c r="A125" s="35"/>
      <c r="B125" s="91" t="s">
        <v>3028</v>
      </c>
    </row>
    <row r="126" spans="1:2" hidden="1" x14ac:dyDescent="0.35">
      <c r="A126" s="35"/>
      <c r="B126" s="91" t="s">
        <v>3029</v>
      </c>
    </row>
    <row r="127" spans="1:2" hidden="1" x14ac:dyDescent="0.35">
      <c r="A127" s="35"/>
      <c r="B127" s="91" t="s">
        <v>3030</v>
      </c>
    </row>
    <row r="128" spans="1:2" hidden="1" x14ac:dyDescent="0.35">
      <c r="A128" s="35"/>
      <c r="B128" s="91" t="s">
        <v>3031</v>
      </c>
    </row>
    <row r="129" spans="1:2" hidden="1" x14ac:dyDescent="0.35">
      <c r="A129" s="35"/>
      <c r="B129" s="91" t="s">
        <v>3032</v>
      </c>
    </row>
    <row r="130" spans="1:2" hidden="1" x14ac:dyDescent="0.35">
      <c r="A130" s="35"/>
      <c r="B130" s="91" t="s">
        <v>3033</v>
      </c>
    </row>
    <row r="131" spans="1:2" hidden="1" x14ac:dyDescent="0.35">
      <c r="A131" s="35"/>
      <c r="B131" s="91" t="s">
        <v>12942</v>
      </c>
    </row>
    <row r="132" spans="1:2" hidden="1" x14ac:dyDescent="0.35">
      <c r="A132" s="35"/>
      <c r="B132" s="35" t="s">
        <v>3034</v>
      </c>
    </row>
    <row r="133" spans="1:2" hidden="1" x14ac:dyDescent="0.35">
      <c r="A133" s="35"/>
      <c r="B133" s="35" t="s">
        <v>3035</v>
      </c>
    </row>
    <row r="134" spans="1:2" hidden="1" x14ac:dyDescent="0.35">
      <c r="A134" s="35"/>
      <c r="B134" s="35" t="s">
        <v>3036</v>
      </c>
    </row>
    <row r="135" spans="1:2" hidden="1" x14ac:dyDescent="0.35">
      <c r="A135" s="35"/>
      <c r="B135" s="91" t="s">
        <v>3037</v>
      </c>
    </row>
    <row r="136" spans="1:2" hidden="1" x14ac:dyDescent="0.35">
      <c r="A136" s="35"/>
      <c r="B136" s="91" t="s">
        <v>3038</v>
      </c>
    </row>
    <row r="137" spans="1:2" hidden="1" x14ac:dyDescent="0.35">
      <c r="A137" s="35"/>
      <c r="B137" s="35" t="s">
        <v>3039</v>
      </c>
    </row>
    <row r="138" spans="1:2" hidden="1" x14ac:dyDescent="0.35">
      <c r="A138" s="35"/>
      <c r="B138" s="91" t="s">
        <v>3040</v>
      </c>
    </row>
    <row r="139" spans="1:2" hidden="1" x14ac:dyDescent="0.35">
      <c r="A139" s="35"/>
      <c r="B139" s="91" t="s">
        <v>3041</v>
      </c>
    </row>
    <row r="140" spans="1:2" hidden="1" x14ac:dyDescent="0.35">
      <c r="A140" s="35"/>
      <c r="B140" s="35" t="s">
        <v>3042</v>
      </c>
    </row>
    <row r="141" spans="1:2" hidden="1" x14ac:dyDescent="0.35">
      <c r="A141" s="35"/>
      <c r="B141" s="91" t="s">
        <v>58173</v>
      </c>
    </row>
    <row r="142" spans="1:2" hidden="1" x14ac:dyDescent="0.35">
      <c r="A142" s="35"/>
      <c r="B142" s="35" t="s">
        <v>3043</v>
      </c>
    </row>
    <row r="143" spans="1:2" hidden="1" x14ac:dyDescent="0.35">
      <c r="A143" s="35"/>
      <c r="B143" s="91" t="s">
        <v>3044</v>
      </c>
    </row>
    <row r="144" spans="1:2" hidden="1" x14ac:dyDescent="0.35">
      <c r="A144" s="35"/>
      <c r="B144" s="91" t="s">
        <v>12297</v>
      </c>
    </row>
    <row r="145" spans="1:2" hidden="1" x14ac:dyDescent="0.35">
      <c r="A145" s="35"/>
      <c r="B145" s="35" t="s">
        <v>3045</v>
      </c>
    </row>
    <row r="146" spans="1:2" hidden="1" x14ac:dyDescent="0.35">
      <c r="A146" s="35"/>
      <c r="B146" s="35" t="s">
        <v>3046</v>
      </c>
    </row>
    <row r="147" spans="1:2" hidden="1" x14ac:dyDescent="0.35">
      <c r="A147" s="35"/>
      <c r="B147" s="35" t="s">
        <v>3047</v>
      </c>
    </row>
    <row r="148" spans="1:2" hidden="1" x14ac:dyDescent="0.35">
      <c r="A148" s="35"/>
      <c r="B148" s="35" t="s">
        <v>3048</v>
      </c>
    </row>
    <row r="149" spans="1:2" hidden="1" x14ac:dyDescent="0.35">
      <c r="A149" s="35"/>
      <c r="B149" s="35" t="s">
        <v>3049</v>
      </c>
    </row>
    <row r="150" spans="1:2" hidden="1" x14ac:dyDescent="0.35">
      <c r="A150" s="35"/>
      <c r="B150" s="91" t="s">
        <v>3050</v>
      </c>
    </row>
    <row r="151" spans="1:2" hidden="1" x14ac:dyDescent="0.35">
      <c r="A151" s="35"/>
      <c r="B151" s="91" t="s">
        <v>3051</v>
      </c>
    </row>
    <row r="152" spans="1:2" hidden="1" x14ac:dyDescent="0.35">
      <c r="A152" s="35"/>
      <c r="B152" s="91" t="s">
        <v>3052</v>
      </c>
    </row>
    <row r="153" spans="1:2" hidden="1" x14ac:dyDescent="0.35">
      <c r="A153" s="35"/>
      <c r="B153" s="91" t="s">
        <v>3053</v>
      </c>
    </row>
    <row r="154" spans="1:2" hidden="1" x14ac:dyDescent="0.35">
      <c r="A154" s="35"/>
      <c r="B154" s="91" t="s">
        <v>62507</v>
      </c>
    </row>
    <row r="155" spans="1:2" hidden="1" x14ac:dyDescent="0.35">
      <c r="A155" s="35"/>
      <c r="B155" s="35" t="s">
        <v>3054</v>
      </c>
    </row>
    <row r="156" spans="1:2" hidden="1" x14ac:dyDescent="0.35">
      <c r="A156" s="35"/>
      <c r="B156" s="91" t="s">
        <v>3055</v>
      </c>
    </row>
    <row r="157" spans="1:2" hidden="1" x14ac:dyDescent="0.35">
      <c r="A157" s="35"/>
      <c r="B157" s="91" t="s">
        <v>3056</v>
      </c>
    </row>
    <row r="158" spans="1:2" hidden="1" x14ac:dyDescent="0.35">
      <c r="A158" s="35"/>
      <c r="B158" s="35" t="s">
        <v>3057</v>
      </c>
    </row>
    <row r="159" spans="1:2" hidden="1" x14ac:dyDescent="0.35">
      <c r="A159" s="35"/>
      <c r="B159" s="91" t="s">
        <v>3058</v>
      </c>
    </row>
    <row r="160" spans="1:2" hidden="1" x14ac:dyDescent="0.35">
      <c r="A160" s="35"/>
      <c r="B160" s="91" t="s">
        <v>3059</v>
      </c>
    </row>
    <row r="161" spans="1:2" hidden="1" x14ac:dyDescent="0.35">
      <c r="A161" s="35"/>
      <c r="B161" s="35" t="s">
        <v>3060</v>
      </c>
    </row>
    <row r="162" spans="1:2" hidden="1" x14ac:dyDescent="0.35">
      <c r="A162" s="35"/>
      <c r="B162" s="35" t="s">
        <v>3061</v>
      </c>
    </row>
    <row r="163" spans="1:2" hidden="1" x14ac:dyDescent="0.35">
      <c r="A163" s="35"/>
      <c r="B163" s="91" t="s">
        <v>12298</v>
      </c>
    </row>
    <row r="164" spans="1:2" hidden="1" x14ac:dyDescent="0.35">
      <c r="A164" s="35"/>
      <c r="B164" s="91" t="s">
        <v>3062</v>
      </c>
    </row>
    <row r="165" spans="1:2" hidden="1" x14ac:dyDescent="0.35">
      <c r="A165" s="35"/>
      <c r="B165" s="35" t="s">
        <v>3063</v>
      </c>
    </row>
    <row r="166" spans="1:2" hidden="1" x14ac:dyDescent="0.35">
      <c r="A166" s="35"/>
      <c r="B166" s="91" t="s">
        <v>3064</v>
      </c>
    </row>
    <row r="167" spans="1:2" hidden="1" x14ac:dyDescent="0.35">
      <c r="A167" s="35"/>
      <c r="B167" s="35" t="s">
        <v>3065</v>
      </c>
    </row>
    <row r="168" spans="1:2" hidden="1" x14ac:dyDescent="0.35">
      <c r="A168" s="35"/>
      <c r="B168" s="91" t="s">
        <v>3066</v>
      </c>
    </row>
    <row r="169" spans="1:2" hidden="1" x14ac:dyDescent="0.35">
      <c r="A169" s="35"/>
      <c r="B169" s="91" t="s">
        <v>3067</v>
      </c>
    </row>
    <row r="170" spans="1:2" hidden="1" x14ac:dyDescent="0.35">
      <c r="A170" s="35"/>
      <c r="B170" s="35" t="s">
        <v>3068</v>
      </c>
    </row>
    <row r="171" spans="1:2" hidden="1" x14ac:dyDescent="0.35">
      <c r="A171" s="35"/>
      <c r="B171" s="35" t="s">
        <v>3069</v>
      </c>
    </row>
    <row r="172" spans="1:2" hidden="1" x14ac:dyDescent="0.35">
      <c r="A172" s="35"/>
      <c r="B172" s="35" t="s">
        <v>3070</v>
      </c>
    </row>
    <row r="173" spans="1:2" hidden="1" x14ac:dyDescent="0.35">
      <c r="A173" s="35"/>
      <c r="B173" s="91" t="s">
        <v>3071</v>
      </c>
    </row>
    <row r="174" spans="1:2" hidden="1" x14ac:dyDescent="0.35">
      <c r="A174" s="35"/>
      <c r="B174" s="35" t="s">
        <v>3072</v>
      </c>
    </row>
    <row r="175" spans="1:2" hidden="1" x14ac:dyDescent="0.35">
      <c r="A175" s="35"/>
      <c r="B175" s="35" t="s">
        <v>3073</v>
      </c>
    </row>
    <row r="176" spans="1:2" hidden="1" x14ac:dyDescent="0.35">
      <c r="A176" s="35"/>
      <c r="B176" s="91" t="s">
        <v>3074</v>
      </c>
    </row>
    <row r="177" spans="1:2" hidden="1" x14ac:dyDescent="0.35">
      <c r="A177" s="35"/>
      <c r="B177" s="91" t="s">
        <v>3075</v>
      </c>
    </row>
    <row r="178" spans="1:2" hidden="1" x14ac:dyDescent="0.35">
      <c r="A178" s="35"/>
      <c r="B178" s="91" t="s">
        <v>3076</v>
      </c>
    </row>
    <row r="179" spans="1:2" hidden="1" x14ac:dyDescent="0.35">
      <c r="A179" s="35"/>
      <c r="B179" s="91" t="s">
        <v>3077</v>
      </c>
    </row>
    <row r="180" spans="1:2" hidden="1" x14ac:dyDescent="0.35">
      <c r="A180" s="35"/>
      <c r="B180" s="91" t="s">
        <v>3078</v>
      </c>
    </row>
    <row r="181" spans="1:2" hidden="1" x14ac:dyDescent="0.35">
      <c r="A181" s="35"/>
      <c r="B181" s="91" t="s">
        <v>3079</v>
      </c>
    </row>
    <row r="182" spans="1:2" hidden="1" x14ac:dyDescent="0.35">
      <c r="A182" s="35"/>
      <c r="B182" s="91" t="s">
        <v>3080</v>
      </c>
    </row>
    <row r="183" spans="1:2" hidden="1" x14ac:dyDescent="0.35">
      <c r="A183" s="35"/>
      <c r="B183" s="91" t="s">
        <v>3081</v>
      </c>
    </row>
    <row r="184" spans="1:2" hidden="1" x14ac:dyDescent="0.35">
      <c r="A184" s="35"/>
      <c r="B184" s="91" t="s">
        <v>3082</v>
      </c>
    </row>
    <row r="185" spans="1:2" hidden="1" x14ac:dyDescent="0.35">
      <c r="A185" s="35"/>
      <c r="B185" s="91" t="s">
        <v>63590</v>
      </c>
    </row>
    <row r="186" spans="1:2" hidden="1" x14ac:dyDescent="0.35">
      <c r="A186" s="35"/>
      <c r="B186" s="91" t="s">
        <v>3083</v>
      </c>
    </row>
    <row r="187" spans="1:2" hidden="1" x14ac:dyDescent="0.35">
      <c r="A187" s="35"/>
      <c r="B187" s="91" t="s">
        <v>3084</v>
      </c>
    </row>
    <row r="188" spans="1:2" hidden="1" x14ac:dyDescent="0.35">
      <c r="A188" s="35"/>
      <c r="B188" s="91" t="s">
        <v>3085</v>
      </c>
    </row>
    <row r="189" spans="1:2" hidden="1" x14ac:dyDescent="0.35">
      <c r="A189" s="35"/>
      <c r="B189" s="91" t="s">
        <v>3086</v>
      </c>
    </row>
    <row r="190" spans="1:2" hidden="1" x14ac:dyDescent="0.35">
      <c r="A190" s="35"/>
      <c r="B190" s="91" t="s">
        <v>3087</v>
      </c>
    </row>
    <row r="191" spans="1:2" hidden="1" x14ac:dyDescent="0.35">
      <c r="A191" s="35"/>
      <c r="B191" s="91" t="s">
        <v>3088</v>
      </c>
    </row>
    <row r="192" spans="1:2" hidden="1" x14ac:dyDescent="0.35">
      <c r="A192" s="35"/>
      <c r="B192" s="35" t="s">
        <v>3089</v>
      </c>
    </row>
    <row r="193" spans="1:2" hidden="1" x14ac:dyDescent="0.35">
      <c r="A193" s="35"/>
      <c r="B193" s="91" t="s">
        <v>3090</v>
      </c>
    </row>
    <row r="194" spans="1:2" hidden="1" x14ac:dyDescent="0.35">
      <c r="A194" s="35"/>
      <c r="B194" s="91" t="s">
        <v>3091</v>
      </c>
    </row>
    <row r="195" spans="1:2" hidden="1" x14ac:dyDescent="0.35">
      <c r="A195" s="35"/>
      <c r="B195" s="91" t="s">
        <v>3092</v>
      </c>
    </row>
    <row r="196" spans="1:2" hidden="1" x14ac:dyDescent="0.35">
      <c r="A196" s="35"/>
      <c r="B196" s="91" t="s">
        <v>3093</v>
      </c>
    </row>
    <row r="197" spans="1:2" hidden="1" x14ac:dyDescent="0.35">
      <c r="A197" s="35"/>
      <c r="B197" s="91" t="s">
        <v>58166</v>
      </c>
    </row>
    <row r="198" spans="1:2" hidden="1" x14ac:dyDescent="0.35">
      <c r="A198" s="35"/>
      <c r="B198" s="91" t="s">
        <v>3094</v>
      </c>
    </row>
    <row r="199" spans="1:2" hidden="1" x14ac:dyDescent="0.35">
      <c r="A199" s="35"/>
      <c r="B199" s="91" t="s">
        <v>3095</v>
      </c>
    </row>
    <row r="200" spans="1:2" hidden="1" x14ac:dyDescent="0.35">
      <c r="A200" s="35"/>
      <c r="B200" s="91" t="s">
        <v>3096</v>
      </c>
    </row>
    <row r="201" spans="1:2" hidden="1" x14ac:dyDescent="0.35">
      <c r="A201" s="35"/>
      <c r="B201" s="91" t="s">
        <v>3097</v>
      </c>
    </row>
    <row r="202" spans="1:2" hidden="1" x14ac:dyDescent="0.35">
      <c r="A202" s="35"/>
      <c r="B202" s="91" t="s">
        <v>3098</v>
      </c>
    </row>
    <row r="203" spans="1:2" hidden="1" x14ac:dyDescent="0.35">
      <c r="A203" s="35"/>
      <c r="B203" s="91" t="s">
        <v>12299</v>
      </c>
    </row>
    <row r="204" spans="1:2" hidden="1" x14ac:dyDescent="0.35">
      <c r="A204" s="35"/>
      <c r="B204" s="91" t="s">
        <v>3099</v>
      </c>
    </row>
    <row r="205" spans="1:2" hidden="1" x14ac:dyDescent="0.35">
      <c r="A205" s="35"/>
      <c r="B205" s="91" t="s">
        <v>3100</v>
      </c>
    </row>
    <row r="206" spans="1:2" hidden="1" x14ac:dyDescent="0.35">
      <c r="A206" s="35"/>
      <c r="B206" s="91" t="s">
        <v>3101</v>
      </c>
    </row>
    <row r="207" spans="1:2" hidden="1" x14ac:dyDescent="0.35">
      <c r="A207" s="35"/>
      <c r="B207" s="91" t="s">
        <v>3102</v>
      </c>
    </row>
    <row r="208" spans="1:2" hidden="1" x14ac:dyDescent="0.35">
      <c r="A208" s="35"/>
      <c r="B208" s="35" t="s">
        <v>3103</v>
      </c>
    </row>
    <row r="209" spans="1:2" hidden="1" x14ac:dyDescent="0.35">
      <c r="A209" s="35"/>
      <c r="B209" s="91" t="s">
        <v>3104</v>
      </c>
    </row>
    <row r="210" spans="1:2" hidden="1" x14ac:dyDescent="0.35">
      <c r="A210" s="35"/>
      <c r="B210" s="91" t="s">
        <v>3105</v>
      </c>
    </row>
    <row r="211" spans="1:2" hidden="1" x14ac:dyDescent="0.35">
      <c r="A211" s="35"/>
      <c r="B211" s="91" t="s">
        <v>3106</v>
      </c>
    </row>
    <row r="212" spans="1:2" hidden="1" x14ac:dyDescent="0.35">
      <c r="A212" s="35"/>
      <c r="B212" s="91" t="s">
        <v>12941</v>
      </c>
    </row>
    <row r="213" spans="1:2" hidden="1" x14ac:dyDescent="0.35">
      <c r="A213" s="35"/>
      <c r="B213" s="35" t="s">
        <v>3107</v>
      </c>
    </row>
    <row r="214" spans="1:2" hidden="1" x14ac:dyDescent="0.35">
      <c r="A214" s="35"/>
      <c r="B214" s="91" t="s">
        <v>3108</v>
      </c>
    </row>
    <row r="215" spans="1:2" hidden="1" x14ac:dyDescent="0.35">
      <c r="A215" s="35"/>
      <c r="B215" s="91" t="s">
        <v>3109</v>
      </c>
    </row>
    <row r="216" spans="1:2" hidden="1" x14ac:dyDescent="0.35">
      <c r="A216" s="35"/>
      <c r="B216" s="91" t="s">
        <v>3110</v>
      </c>
    </row>
    <row r="217" spans="1:2" hidden="1" x14ac:dyDescent="0.35">
      <c r="A217" s="35"/>
      <c r="B217" s="91" t="s">
        <v>3111</v>
      </c>
    </row>
    <row r="218" spans="1:2" hidden="1" x14ac:dyDescent="0.35">
      <c r="A218" s="35"/>
      <c r="B218" s="91" t="s">
        <v>3112</v>
      </c>
    </row>
    <row r="219" spans="1:2" hidden="1" x14ac:dyDescent="0.35">
      <c r="A219" s="35"/>
      <c r="B219" s="35" t="s">
        <v>3113</v>
      </c>
    </row>
    <row r="220" spans="1:2" hidden="1" x14ac:dyDescent="0.35">
      <c r="A220" s="35"/>
      <c r="B220" s="91" t="s">
        <v>3114</v>
      </c>
    </row>
    <row r="221" spans="1:2" hidden="1" x14ac:dyDescent="0.35">
      <c r="A221" s="35"/>
      <c r="B221" s="91" t="s">
        <v>3115</v>
      </c>
    </row>
    <row r="222" spans="1:2" hidden="1" x14ac:dyDescent="0.35">
      <c r="A222" s="35"/>
      <c r="B222" s="91" t="s">
        <v>3116</v>
      </c>
    </row>
    <row r="223" spans="1:2" hidden="1" x14ac:dyDescent="0.35">
      <c r="A223" s="35"/>
      <c r="B223" s="91" t="s">
        <v>3117</v>
      </c>
    </row>
    <row r="224" spans="1:2" hidden="1" x14ac:dyDescent="0.35">
      <c r="A224" s="35"/>
      <c r="B224" s="91" t="s">
        <v>3118</v>
      </c>
    </row>
    <row r="225" spans="1:2" hidden="1" x14ac:dyDescent="0.35">
      <c r="A225" s="35"/>
      <c r="B225" s="91" t="s">
        <v>12300</v>
      </c>
    </row>
    <row r="226" spans="1:2" hidden="1" x14ac:dyDescent="0.35">
      <c r="A226" s="35"/>
      <c r="B226" s="91" t="s">
        <v>3119</v>
      </c>
    </row>
    <row r="227" spans="1:2" hidden="1" x14ac:dyDescent="0.35">
      <c r="A227" s="35"/>
      <c r="B227" s="91" t="s">
        <v>3120</v>
      </c>
    </row>
    <row r="228" spans="1:2" hidden="1" x14ac:dyDescent="0.35">
      <c r="A228" s="35"/>
      <c r="B228" s="35" t="s">
        <v>3121</v>
      </c>
    </row>
    <row r="229" spans="1:2" hidden="1" x14ac:dyDescent="0.35">
      <c r="A229" s="35"/>
      <c r="B229" s="91" t="s">
        <v>3122</v>
      </c>
    </row>
    <row r="230" spans="1:2" hidden="1" x14ac:dyDescent="0.35">
      <c r="A230" s="35"/>
      <c r="B230" s="35" t="s">
        <v>3123</v>
      </c>
    </row>
    <row r="231" spans="1:2" hidden="1" x14ac:dyDescent="0.35">
      <c r="A231" s="35"/>
      <c r="B231" s="91" t="s">
        <v>3124</v>
      </c>
    </row>
    <row r="232" spans="1:2" hidden="1" x14ac:dyDescent="0.35">
      <c r="A232" s="35"/>
      <c r="B232" s="35" t="s">
        <v>3125</v>
      </c>
    </row>
    <row r="233" spans="1:2" hidden="1" x14ac:dyDescent="0.35">
      <c r="A233" s="35"/>
      <c r="B233" s="35" t="s">
        <v>3126</v>
      </c>
    </row>
    <row r="234" spans="1:2" hidden="1" x14ac:dyDescent="0.35">
      <c r="A234" s="35"/>
      <c r="B234" s="91" t="s">
        <v>3127</v>
      </c>
    </row>
    <row r="235" spans="1:2" hidden="1" x14ac:dyDescent="0.35">
      <c r="A235" s="35"/>
      <c r="B235" s="91" t="s">
        <v>3128</v>
      </c>
    </row>
    <row r="236" spans="1:2" hidden="1" x14ac:dyDescent="0.35">
      <c r="A236" s="35"/>
      <c r="B236" s="35" t="s">
        <v>3129</v>
      </c>
    </row>
    <row r="237" spans="1:2" hidden="1" x14ac:dyDescent="0.35">
      <c r="A237" s="35"/>
      <c r="B237" s="91" t="s">
        <v>3130</v>
      </c>
    </row>
    <row r="238" spans="1:2" hidden="1" x14ac:dyDescent="0.35">
      <c r="A238" s="35"/>
      <c r="B238" s="35" t="s">
        <v>3131</v>
      </c>
    </row>
    <row r="239" spans="1:2" hidden="1" x14ac:dyDescent="0.35">
      <c r="A239" s="35"/>
      <c r="B239" s="91" t="s">
        <v>3132</v>
      </c>
    </row>
    <row r="240" spans="1:2" hidden="1" x14ac:dyDescent="0.35">
      <c r="A240" s="35"/>
      <c r="B240" s="35" t="s">
        <v>3133</v>
      </c>
    </row>
    <row r="241" spans="1:2" hidden="1" x14ac:dyDescent="0.35">
      <c r="A241" s="35"/>
      <c r="B241" s="35" t="s">
        <v>3134</v>
      </c>
    </row>
    <row r="242" spans="1:2" hidden="1" x14ac:dyDescent="0.35">
      <c r="A242" s="35"/>
      <c r="B242" s="35" t="s">
        <v>3135</v>
      </c>
    </row>
    <row r="243" spans="1:2" hidden="1" x14ac:dyDescent="0.35">
      <c r="A243" s="35"/>
      <c r="B243" s="91" t="s">
        <v>3136</v>
      </c>
    </row>
    <row r="244" spans="1:2" hidden="1" x14ac:dyDescent="0.35">
      <c r="A244" s="35"/>
      <c r="B244" s="91" t="s">
        <v>3137</v>
      </c>
    </row>
    <row r="245" spans="1:2" hidden="1" x14ac:dyDescent="0.35">
      <c r="A245" s="35"/>
      <c r="B245" s="35" t="s">
        <v>3138</v>
      </c>
    </row>
    <row r="246" spans="1:2" hidden="1" x14ac:dyDescent="0.35">
      <c r="A246" s="35"/>
      <c r="B246" s="91" t="s">
        <v>3139</v>
      </c>
    </row>
    <row r="247" spans="1:2" hidden="1" x14ac:dyDescent="0.35">
      <c r="A247" s="35"/>
      <c r="B247" s="91" t="s">
        <v>3140</v>
      </c>
    </row>
    <row r="248" spans="1:2" hidden="1" x14ac:dyDescent="0.35">
      <c r="A248" s="35"/>
      <c r="B248" s="91" t="s">
        <v>3141</v>
      </c>
    </row>
    <row r="249" spans="1:2" hidden="1" x14ac:dyDescent="0.35">
      <c r="A249" s="35"/>
      <c r="B249" s="35" t="s">
        <v>3142</v>
      </c>
    </row>
    <row r="250" spans="1:2" hidden="1" x14ac:dyDescent="0.35">
      <c r="A250" s="35"/>
      <c r="B250" s="35" t="s">
        <v>3143</v>
      </c>
    </row>
    <row r="251" spans="1:2" hidden="1" x14ac:dyDescent="0.35">
      <c r="A251" s="35"/>
      <c r="B251" s="35" t="s">
        <v>3144</v>
      </c>
    </row>
    <row r="252" spans="1:2" hidden="1" x14ac:dyDescent="0.35">
      <c r="A252" s="35"/>
      <c r="B252" s="91" t="s">
        <v>3145</v>
      </c>
    </row>
    <row r="253" spans="1:2" hidden="1" x14ac:dyDescent="0.35">
      <c r="A253" s="35"/>
      <c r="B253" s="35" t="s">
        <v>3146</v>
      </c>
    </row>
    <row r="254" spans="1:2" hidden="1" x14ac:dyDescent="0.35">
      <c r="A254" s="35"/>
      <c r="B254" s="35" t="s">
        <v>3147</v>
      </c>
    </row>
    <row r="255" spans="1:2" hidden="1" x14ac:dyDescent="0.35">
      <c r="A255" s="35"/>
      <c r="B255" s="91" t="s">
        <v>3148</v>
      </c>
    </row>
    <row r="256" spans="1:2" hidden="1" x14ac:dyDescent="0.35">
      <c r="A256" s="35"/>
      <c r="B256" s="91" t="s">
        <v>3149</v>
      </c>
    </row>
    <row r="257" spans="1:2" hidden="1" x14ac:dyDescent="0.35">
      <c r="A257" s="35"/>
      <c r="B257" s="91" t="s">
        <v>12940</v>
      </c>
    </row>
    <row r="258" spans="1:2" hidden="1" x14ac:dyDescent="0.35">
      <c r="A258" s="35"/>
      <c r="B258" s="35" t="s">
        <v>3150</v>
      </c>
    </row>
    <row r="259" spans="1:2" hidden="1" x14ac:dyDescent="0.35">
      <c r="A259" s="35"/>
      <c r="B259" s="91" t="s">
        <v>3151</v>
      </c>
    </row>
    <row r="260" spans="1:2" hidden="1" x14ac:dyDescent="0.35">
      <c r="A260" s="35"/>
      <c r="B260" s="91" t="s">
        <v>3152</v>
      </c>
    </row>
    <row r="261" spans="1:2" hidden="1" x14ac:dyDescent="0.35">
      <c r="A261" s="35"/>
      <c r="B261" s="35" t="s">
        <v>3153</v>
      </c>
    </row>
    <row r="262" spans="1:2" hidden="1" x14ac:dyDescent="0.35">
      <c r="A262" s="35"/>
      <c r="B262" s="91" t="s">
        <v>3154</v>
      </c>
    </row>
    <row r="263" spans="1:2" hidden="1" x14ac:dyDescent="0.35">
      <c r="A263" s="35"/>
      <c r="B263" s="91" t="s">
        <v>12939</v>
      </c>
    </row>
    <row r="264" spans="1:2" hidden="1" x14ac:dyDescent="0.35">
      <c r="A264" s="35"/>
      <c r="B264" s="35" t="s">
        <v>3155</v>
      </c>
    </row>
    <row r="265" spans="1:2" hidden="1" x14ac:dyDescent="0.35">
      <c r="A265" s="35"/>
      <c r="B265" s="91" t="s">
        <v>3156</v>
      </c>
    </row>
    <row r="266" spans="1:2" hidden="1" x14ac:dyDescent="0.35">
      <c r="A266" s="35"/>
      <c r="B266" s="91" t="s">
        <v>3157</v>
      </c>
    </row>
    <row r="267" spans="1:2" hidden="1" x14ac:dyDescent="0.35">
      <c r="A267" s="35"/>
      <c r="B267" s="35" t="s">
        <v>3158</v>
      </c>
    </row>
    <row r="268" spans="1:2" hidden="1" x14ac:dyDescent="0.35">
      <c r="A268" s="35"/>
      <c r="B268" s="35" t="s">
        <v>3159</v>
      </c>
    </row>
    <row r="269" spans="1:2" hidden="1" x14ac:dyDescent="0.35">
      <c r="A269" s="35"/>
      <c r="B269" s="35" t="s">
        <v>3160</v>
      </c>
    </row>
    <row r="270" spans="1:2" hidden="1" x14ac:dyDescent="0.35">
      <c r="A270" s="35"/>
      <c r="B270" s="35" t="s">
        <v>3161</v>
      </c>
    </row>
    <row r="271" spans="1:2" hidden="1" x14ac:dyDescent="0.35">
      <c r="A271" s="35"/>
      <c r="B271" s="91" t="s">
        <v>3162</v>
      </c>
    </row>
    <row r="272" spans="1:2" hidden="1" x14ac:dyDescent="0.35">
      <c r="A272" s="35"/>
      <c r="B272" s="35" t="s">
        <v>3163</v>
      </c>
    </row>
    <row r="273" spans="1:2" hidden="1" x14ac:dyDescent="0.35">
      <c r="A273" s="35"/>
      <c r="B273" s="35" t="s">
        <v>3164</v>
      </c>
    </row>
    <row r="274" spans="1:2" hidden="1" x14ac:dyDescent="0.35">
      <c r="A274" s="35"/>
      <c r="B274" s="35" t="s">
        <v>3165</v>
      </c>
    </row>
    <row r="275" spans="1:2" hidden="1" x14ac:dyDescent="0.35">
      <c r="A275" s="35"/>
      <c r="B275" s="35" t="s">
        <v>3166</v>
      </c>
    </row>
    <row r="276" spans="1:2" hidden="1" x14ac:dyDescent="0.35">
      <c r="A276" s="35"/>
      <c r="B276" s="91" t="s">
        <v>3167</v>
      </c>
    </row>
    <row r="277" spans="1:2" hidden="1" x14ac:dyDescent="0.35">
      <c r="A277" s="35"/>
      <c r="B277" s="35" t="s">
        <v>3168</v>
      </c>
    </row>
    <row r="278" spans="1:2" hidden="1" x14ac:dyDescent="0.35">
      <c r="A278" s="35"/>
      <c r="B278" s="91" t="s">
        <v>3169</v>
      </c>
    </row>
    <row r="279" spans="1:2" hidden="1" x14ac:dyDescent="0.35">
      <c r="A279" s="35"/>
      <c r="B279" s="35" t="s">
        <v>3170</v>
      </c>
    </row>
    <row r="280" spans="1:2" hidden="1" x14ac:dyDescent="0.35">
      <c r="A280" s="35"/>
      <c r="B280" s="91" t="s">
        <v>3171</v>
      </c>
    </row>
    <row r="281" spans="1:2" hidden="1" x14ac:dyDescent="0.35">
      <c r="A281" s="35"/>
      <c r="B281" s="35" t="s">
        <v>3172</v>
      </c>
    </row>
    <row r="282" spans="1:2" hidden="1" x14ac:dyDescent="0.35">
      <c r="A282" s="35"/>
      <c r="B282" s="35" t="s">
        <v>3173</v>
      </c>
    </row>
    <row r="283" spans="1:2" hidden="1" x14ac:dyDescent="0.35">
      <c r="A283" s="35"/>
      <c r="B283" s="91" t="s">
        <v>3174</v>
      </c>
    </row>
    <row r="284" spans="1:2" hidden="1" x14ac:dyDescent="0.35">
      <c r="A284" s="35"/>
      <c r="B284" s="91" t="s">
        <v>3175</v>
      </c>
    </row>
    <row r="285" spans="1:2" hidden="1" x14ac:dyDescent="0.35">
      <c r="A285" s="35"/>
      <c r="B285" s="91" t="s">
        <v>3176</v>
      </c>
    </row>
    <row r="286" spans="1:2" hidden="1" x14ac:dyDescent="0.35">
      <c r="A286" s="35"/>
      <c r="B286" s="91" t="s">
        <v>3177</v>
      </c>
    </row>
    <row r="287" spans="1:2" hidden="1" x14ac:dyDescent="0.35">
      <c r="A287" s="35"/>
      <c r="B287" s="91" t="s">
        <v>3178</v>
      </c>
    </row>
    <row r="288" spans="1:2" hidden="1" x14ac:dyDescent="0.35">
      <c r="A288" s="35"/>
      <c r="B288" s="35" t="s">
        <v>3179</v>
      </c>
    </row>
    <row r="289" spans="1:2" hidden="1" x14ac:dyDescent="0.35">
      <c r="A289" s="35"/>
      <c r="B289" s="91" t="s">
        <v>3180</v>
      </c>
    </row>
    <row r="290" spans="1:2" hidden="1" x14ac:dyDescent="0.35">
      <c r="A290" s="35"/>
      <c r="B290" s="91" t="s">
        <v>3181</v>
      </c>
    </row>
    <row r="291" spans="1:2" hidden="1" x14ac:dyDescent="0.35">
      <c r="A291" s="35"/>
      <c r="B291" s="35" t="s">
        <v>3182</v>
      </c>
    </row>
    <row r="292" spans="1:2" hidden="1" x14ac:dyDescent="0.35">
      <c r="A292" s="35"/>
      <c r="B292" s="91" t="s">
        <v>3183</v>
      </c>
    </row>
    <row r="293" spans="1:2" hidden="1" x14ac:dyDescent="0.35">
      <c r="A293" s="35"/>
      <c r="B293" s="91" t="s">
        <v>3184</v>
      </c>
    </row>
    <row r="294" spans="1:2" hidden="1" x14ac:dyDescent="0.35">
      <c r="A294" s="35"/>
      <c r="B294" s="91" t="s">
        <v>3185</v>
      </c>
    </row>
    <row r="295" spans="1:2" hidden="1" x14ac:dyDescent="0.35">
      <c r="A295" s="35"/>
      <c r="B295" s="91" t="s">
        <v>3186</v>
      </c>
    </row>
    <row r="296" spans="1:2" hidden="1" x14ac:dyDescent="0.35">
      <c r="A296" s="35"/>
      <c r="B296" s="91" t="s">
        <v>3187</v>
      </c>
    </row>
    <row r="297" spans="1:2" hidden="1" x14ac:dyDescent="0.35">
      <c r="A297" s="35"/>
      <c r="B297" s="91" t="s">
        <v>3188</v>
      </c>
    </row>
    <row r="298" spans="1:2" hidden="1" x14ac:dyDescent="0.35">
      <c r="A298" s="35"/>
      <c r="B298" s="91" t="s">
        <v>3189</v>
      </c>
    </row>
    <row r="299" spans="1:2" hidden="1" x14ac:dyDescent="0.35">
      <c r="A299" s="35"/>
      <c r="B299" s="91" t="s">
        <v>3190</v>
      </c>
    </row>
    <row r="300" spans="1:2" hidden="1" x14ac:dyDescent="0.35">
      <c r="A300" s="35"/>
      <c r="B300" s="91" t="s">
        <v>3191</v>
      </c>
    </row>
    <row r="301" spans="1:2" hidden="1" x14ac:dyDescent="0.35">
      <c r="A301" s="35"/>
      <c r="B301" s="91" t="s">
        <v>3192</v>
      </c>
    </row>
    <row r="302" spans="1:2" hidden="1" x14ac:dyDescent="0.35">
      <c r="A302" s="35"/>
      <c r="B302" s="91" t="s">
        <v>3193</v>
      </c>
    </row>
    <row r="303" spans="1:2" hidden="1" x14ac:dyDescent="0.35">
      <c r="A303" s="35"/>
      <c r="B303" s="91" t="s">
        <v>3194</v>
      </c>
    </row>
    <row r="304" spans="1:2" hidden="1" x14ac:dyDescent="0.35">
      <c r="A304" s="35"/>
      <c r="B304" s="91" t="s">
        <v>3195</v>
      </c>
    </row>
    <row r="305" spans="1:2" hidden="1" x14ac:dyDescent="0.35">
      <c r="A305" s="35"/>
      <c r="B305" s="91" t="s">
        <v>12301</v>
      </c>
    </row>
    <row r="306" spans="1:2" hidden="1" x14ac:dyDescent="0.35">
      <c r="A306" s="35"/>
      <c r="B306" s="91" t="s">
        <v>3196</v>
      </c>
    </row>
    <row r="307" spans="1:2" hidden="1" x14ac:dyDescent="0.35">
      <c r="A307" s="35"/>
      <c r="B307" s="91" t="s">
        <v>3197</v>
      </c>
    </row>
    <row r="308" spans="1:2" hidden="1" x14ac:dyDescent="0.35">
      <c r="A308" s="35"/>
      <c r="B308" s="91" t="s">
        <v>3198</v>
      </c>
    </row>
    <row r="309" spans="1:2" hidden="1" x14ac:dyDescent="0.35">
      <c r="A309" s="35"/>
      <c r="B309" s="35" t="s">
        <v>3199</v>
      </c>
    </row>
    <row r="310" spans="1:2" hidden="1" x14ac:dyDescent="0.35">
      <c r="A310" s="35"/>
      <c r="B310" s="91" t="s">
        <v>3200</v>
      </c>
    </row>
    <row r="311" spans="1:2" hidden="1" x14ac:dyDescent="0.35">
      <c r="A311" s="35"/>
      <c r="B311" s="91" t="s">
        <v>3201</v>
      </c>
    </row>
    <row r="312" spans="1:2" hidden="1" x14ac:dyDescent="0.35">
      <c r="A312" s="35"/>
      <c r="B312" s="91" t="s">
        <v>3202</v>
      </c>
    </row>
    <row r="313" spans="1:2" hidden="1" x14ac:dyDescent="0.35">
      <c r="A313" s="35"/>
      <c r="B313" s="91" t="s">
        <v>3203</v>
      </c>
    </row>
    <row r="314" spans="1:2" hidden="1" x14ac:dyDescent="0.35">
      <c r="A314" s="35"/>
      <c r="B314" s="91" t="s">
        <v>3204</v>
      </c>
    </row>
    <row r="315" spans="1:2" hidden="1" x14ac:dyDescent="0.35">
      <c r="A315" s="35"/>
      <c r="B315" s="91" t="s">
        <v>3205</v>
      </c>
    </row>
    <row r="316" spans="1:2" hidden="1" x14ac:dyDescent="0.35">
      <c r="A316" s="35"/>
      <c r="B316" s="91" t="s">
        <v>3206</v>
      </c>
    </row>
    <row r="317" spans="1:2" hidden="1" x14ac:dyDescent="0.35">
      <c r="A317" s="35"/>
      <c r="B317" s="91" t="s">
        <v>3207</v>
      </c>
    </row>
    <row r="318" spans="1:2" hidden="1" x14ac:dyDescent="0.35">
      <c r="A318" s="35"/>
      <c r="B318" s="91" t="s">
        <v>3208</v>
      </c>
    </row>
    <row r="319" spans="1:2" hidden="1" x14ac:dyDescent="0.35">
      <c r="A319" s="35"/>
      <c r="B319" s="91" t="s">
        <v>3209</v>
      </c>
    </row>
    <row r="320" spans="1:2" hidden="1" x14ac:dyDescent="0.35">
      <c r="A320" s="35"/>
      <c r="B320" s="35" t="s">
        <v>3210</v>
      </c>
    </row>
    <row r="321" spans="1:2" hidden="1" x14ac:dyDescent="0.35">
      <c r="A321" s="35"/>
      <c r="B321" s="91" t="s">
        <v>3211</v>
      </c>
    </row>
    <row r="322" spans="1:2" hidden="1" x14ac:dyDescent="0.35">
      <c r="A322" s="35"/>
      <c r="B322" s="91" t="s">
        <v>3212</v>
      </c>
    </row>
    <row r="323" spans="1:2" hidden="1" x14ac:dyDescent="0.35">
      <c r="A323" s="35"/>
      <c r="B323" s="35" t="s">
        <v>3213</v>
      </c>
    </row>
    <row r="324" spans="1:2" hidden="1" x14ac:dyDescent="0.35">
      <c r="A324" s="35"/>
      <c r="B324" s="91" t="s">
        <v>3214</v>
      </c>
    </row>
    <row r="325" spans="1:2" hidden="1" x14ac:dyDescent="0.35">
      <c r="A325" s="35"/>
      <c r="B325" s="35" t="s">
        <v>3215</v>
      </c>
    </row>
    <row r="326" spans="1:2" hidden="1" x14ac:dyDescent="0.35">
      <c r="A326" s="35"/>
      <c r="B326" s="91" t="s">
        <v>3216</v>
      </c>
    </row>
    <row r="327" spans="1:2" hidden="1" x14ac:dyDescent="0.35">
      <c r="A327" s="35"/>
      <c r="B327" s="91" t="s">
        <v>3217</v>
      </c>
    </row>
    <row r="328" spans="1:2" hidden="1" x14ac:dyDescent="0.35">
      <c r="A328" s="35"/>
      <c r="B328" s="35" t="s">
        <v>3218</v>
      </c>
    </row>
    <row r="329" spans="1:2" hidden="1" x14ac:dyDescent="0.35">
      <c r="A329" s="35"/>
      <c r="B329" s="91" t="s">
        <v>3219</v>
      </c>
    </row>
    <row r="330" spans="1:2" hidden="1" x14ac:dyDescent="0.35">
      <c r="A330" s="35"/>
      <c r="B330" s="35" t="s">
        <v>3220</v>
      </c>
    </row>
    <row r="331" spans="1:2" hidden="1" x14ac:dyDescent="0.35">
      <c r="A331" s="35"/>
      <c r="B331" s="91" t="s">
        <v>3221</v>
      </c>
    </row>
    <row r="332" spans="1:2" hidden="1" x14ac:dyDescent="0.35">
      <c r="A332" s="35"/>
      <c r="B332" s="35" t="s">
        <v>3222</v>
      </c>
    </row>
    <row r="333" spans="1:2" hidden="1" x14ac:dyDescent="0.35">
      <c r="A333" s="35"/>
      <c r="B333" s="35" t="s">
        <v>3223</v>
      </c>
    </row>
    <row r="334" spans="1:2" hidden="1" x14ac:dyDescent="0.35">
      <c r="A334" s="35"/>
      <c r="B334" s="91" t="s">
        <v>3224</v>
      </c>
    </row>
    <row r="335" spans="1:2" hidden="1" x14ac:dyDescent="0.35">
      <c r="A335" s="35"/>
      <c r="B335" s="121" t="s">
        <v>5009</v>
      </c>
    </row>
    <row r="336" spans="1:2" hidden="1" x14ac:dyDescent="0.35">
      <c r="A336" s="35"/>
      <c r="B336" s="121" t="s">
        <v>5010</v>
      </c>
    </row>
    <row r="337" spans="1:2" hidden="1" x14ac:dyDescent="0.35">
      <c r="A337" s="35"/>
      <c r="B337" s="121" t="s">
        <v>42059</v>
      </c>
    </row>
    <row r="338" spans="1:2" hidden="1" x14ac:dyDescent="0.35">
      <c r="A338" s="35"/>
      <c r="B338" s="121" t="s">
        <v>5011</v>
      </c>
    </row>
    <row r="339" spans="1:2" hidden="1" x14ac:dyDescent="0.35">
      <c r="A339" s="35"/>
      <c r="B339" s="121" t="s">
        <v>5012</v>
      </c>
    </row>
    <row r="340" spans="1:2" hidden="1" x14ac:dyDescent="0.35">
      <c r="A340" s="35"/>
      <c r="B340" s="121" t="s">
        <v>5013</v>
      </c>
    </row>
    <row r="341" spans="1:2" hidden="1" x14ac:dyDescent="0.35">
      <c r="A341" s="35"/>
      <c r="B341" s="121" t="s">
        <v>5014</v>
      </c>
    </row>
    <row r="342" spans="1:2" hidden="1" x14ac:dyDescent="0.35">
      <c r="A342" s="35"/>
      <c r="B342" s="121" t="s">
        <v>5015</v>
      </c>
    </row>
    <row r="343" spans="1:2" hidden="1" x14ac:dyDescent="0.35">
      <c r="A343" s="35"/>
      <c r="B343" s="121" t="s">
        <v>5016</v>
      </c>
    </row>
    <row r="344" spans="1:2" hidden="1" x14ac:dyDescent="0.35">
      <c r="A344" s="35"/>
      <c r="B344" s="121" t="s">
        <v>5017</v>
      </c>
    </row>
    <row r="345" spans="1:2" hidden="1" x14ac:dyDescent="0.35">
      <c r="A345" s="35"/>
      <c r="B345" s="121" t="s">
        <v>42060</v>
      </c>
    </row>
    <row r="346" spans="1:2" hidden="1" x14ac:dyDescent="0.35">
      <c r="A346" s="35"/>
      <c r="B346" s="121" t="s">
        <v>43556</v>
      </c>
    </row>
    <row r="347" spans="1:2" hidden="1" x14ac:dyDescent="0.35">
      <c r="A347" s="35"/>
      <c r="B347" s="121" t="s">
        <v>5018</v>
      </c>
    </row>
    <row r="348" spans="1:2" hidden="1" x14ac:dyDescent="0.35">
      <c r="A348" s="35"/>
      <c r="B348" s="121" t="s">
        <v>5019</v>
      </c>
    </row>
    <row r="349" spans="1:2" hidden="1" x14ac:dyDescent="0.35">
      <c r="A349" s="35"/>
      <c r="B349" s="121" t="s">
        <v>43557</v>
      </c>
    </row>
    <row r="350" spans="1:2" hidden="1" x14ac:dyDescent="0.35">
      <c r="A350" s="35"/>
      <c r="B350" s="121" t="s">
        <v>5020</v>
      </c>
    </row>
    <row r="351" spans="1:2" hidden="1" x14ac:dyDescent="0.35">
      <c r="A351" s="35"/>
      <c r="B351" s="121" t="s">
        <v>5021</v>
      </c>
    </row>
    <row r="352" spans="1:2" hidden="1" x14ac:dyDescent="0.35">
      <c r="A352" s="35"/>
      <c r="B352" s="121" t="s">
        <v>5022</v>
      </c>
    </row>
    <row r="353" spans="1:2" hidden="1" x14ac:dyDescent="0.35">
      <c r="A353" s="35"/>
      <c r="B353" s="121" t="s">
        <v>5023</v>
      </c>
    </row>
    <row r="354" spans="1:2" hidden="1" x14ac:dyDescent="0.35">
      <c r="A354" s="35"/>
      <c r="B354" s="121" t="s">
        <v>5024</v>
      </c>
    </row>
    <row r="355" spans="1:2" hidden="1" x14ac:dyDescent="0.35">
      <c r="A355" s="35"/>
      <c r="B355" s="121" t="s">
        <v>5025</v>
      </c>
    </row>
    <row r="356" spans="1:2" hidden="1" x14ac:dyDescent="0.35">
      <c r="A356" s="35"/>
      <c r="B356" s="121" t="s">
        <v>5026</v>
      </c>
    </row>
    <row r="357" spans="1:2" hidden="1" x14ac:dyDescent="0.35">
      <c r="A357" s="35"/>
      <c r="B357" s="121" t="s">
        <v>5027</v>
      </c>
    </row>
    <row r="358" spans="1:2" hidden="1" x14ac:dyDescent="0.35">
      <c r="A358" s="35"/>
      <c r="B358" s="121" t="s">
        <v>5028</v>
      </c>
    </row>
    <row r="359" spans="1:2" hidden="1" x14ac:dyDescent="0.35">
      <c r="A359" s="35"/>
      <c r="B359" s="121" t="s">
        <v>5029</v>
      </c>
    </row>
    <row r="360" spans="1:2" hidden="1" x14ac:dyDescent="0.35">
      <c r="A360" s="35"/>
      <c r="B360" s="121" t="s">
        <v>5030</v>
      </c>
    </row>
    <row r="361" spans="1:2" hidden="1" x14ac:dyDescent="0.35">
      <c r="A361" s="35"/>
      <c r="B361" s="121" t="s">
        <v>5031</v>
      </c>
    </row>
    <row r="362" spans="1:2" hidden="1" x14ac:dyDescent="0.35">
      <c r="A362" s="35"/>
      <c r="B362" s="121" t="s">
        <v>5032</v>
      </c>
    </row>
    <row r="363" spans="1:2" hidden="1" x14ac:dyDescent="0.35">
      <c r="A363" s="35"/>
      <c r="B363" s="121" t="s">
        <v>5033</v>
      </c>
    </row>
    <row r="364" spans="1:2" hidden="1" x14ac:dyDescent="0.35">
      <c r="A364" s="35"/>
      <c r="B364" s="121" t="s">
        <v>5034</v>
      </c>
    </row>
    <row r="365" spans="1:2" hidden="1" x14ac:dyDescent="0.35">
      <c r="A365" s="35"/>
      <c r="B365" s="121" t="s">
        <v>42061</v>
      </c>
    </row>
    <row r="366" spans="1:2" hidden="1" x14ac:dyDescent="0.35">
      <c r="A366" s="35"/>
      <c r="B366" s="121" t="s">
        <v>43558</v>
      </c>
    </row>
    <row r="367" spans="1:2" hidden="1" x14ac:dyDescent="0.35">
      <c r="A367" s="35"/>
      <c r="B367" s="121" t="s">
        <v>43559</v>
      </c>
    </row>
    <row r="368" spans="1:2" hidden="1" x14ac:dyDescent="0.35">
      <c r="A368" s="35"/>
      <c r="B368" s="121" t="s">
        <v>42062</v>
      </c>
    </row>
    <row r="369" spans="1:13" hidden="1" x14ac:dyDescent="0.35">
      <c r="A369" s="35"/>
      <c r="B369" s="121" t="s">
        <v>5035</v>
      </c>
    </row>
    <row r="370" spans="1:13" hidden="1" x14ac:dyDescent="0.35">
      <c r="A370" s="35"/>
      <c r="B370" s="121" t="s">
        <v>49523</v>
      </c>
    </row>
    <row r="371" spans="1:13" hidden="1" x14ac:dyDescent="0.35">
      <c r="A371" s="35"/>
      <c r="B371" s="121" t="s">
        <v>49524</v>
      </c>
    </row>
    <row r="372" spans="1:13" hidden="1" x14ac:dyDescent="0.35">
      <c r="A372" s="35"/>
      <c r="B372" s="121" t="s">
        <v>49525</v>
      </c>
    </row>
    <row r="373" spans="1:13" ht="10.5" x14ac:dyDescent="0.4">
      <c r="D373" s="31" t="s">
        <v>213</v>
      </c>
    </row>
    <row r="374" spans="1:13" ht="14.1" x14ac:dyDescent="0.5">
      <c r="A374" s="300" t="s">
        <v>5238</v>
      </c>
      <c r="B374" s="300"/>
      <c r="C374" s="300"/>
      <c r="D374" s="37" t="s">
        <v>5873</v>
      </c>
    </row>
    <row r="375" spans="1:13" ht="11.4" x14ac:dyDescent="0.4">
      <c r="A375" s="301" t="str">
        <f>FY &amp; " District Expenditures by PRC - as of " &amp; Date</f>
        <v>FY2020, FY2021, FY2022, FY2023, 2024 &amp; FY2025 District Expenditures by PRC - as of 6/30/2025</v>
      </c>
      <c r="B375" s="302"/>
      <c r="C375" s="302"/>
      <c r="D375" s="37" t="s">
        <v>219</v>
      </c>
    </row>
    <row r="376" spans="1:13" ht="11.4" customHeight="1" thickBot="1" x14ac:dyDescent="0.4">
      <c r="C376" s="188"/>
      <c r="D376" s="37" t="s">
        <v>3225</v>
      </c>
      <c r="E376" s="188"/>
      <c r="F376" s="188"/>
      <c r="G376" s="188"/>
      <c r="H376" s="188"/>
      <c r="I376" s="188"/>
      <c r="J376" s="201"/>
      <c r="K376" s="201"/>
      <c r="L376" s="119"/>
      <c r="M376" s="119"/>
    </row>
    <row r="377" spans="1:13" ht="33" customHeight="1" thickTop="1" x14ac:dyDescent="0.4">
      <c r="A377" s="122" t="s">
        <v>0</v>
      </c>
      <c r="B377" s="127" t="s">
        <v>24</v>
      </c>
      <c r="C377" s="123" t="s">
        <v>3682</v>
      </c>
      <c r="D377" s="123" t="s">
        <v>12926</v>
      </c>
      <c r="E377" s="123" t="s">
        <v>51416</v>
      </c>
      <c r="F377" s="124" t="s">
        <v>63595</v>
      </c>
      <c r="G377" s="124" t="s">
        <v>70984</v>
      </c>
      <c r="H377" s="124" t="str">
        <f>"FY 2025 YTD Expenditures
 " &amp; "(as of " &amp; Date &amp; " )"</f>
        <v>FY 2025 YTD Expenditures
 (as of 6/30/2025 )</v>
      </c>
      <c r="I377" s="124" t="str">
        <f>"FY 2025 Encumbrances
 " &amp; "(as of " &amp; Date &amp; " )"</f>
        <v>FY 2025 Encumbrances
 (as of 6/30/2025 )</v>
      </c>
      <c r="J377" s="186" t="s">
        <v>5229</v>
      </c>
      <c r="K377" s="124" t="s">
        <v>5226</v>
      </c>
      <c r="L377" s="125" t="s">
        <v>5228</v>
      </c>
      <c r="M377" s="125" t="s">
        <v>5227</v>
      </c>
    </row>
    <row r="378" spans="1:13" x14ac:dyDescent="0.35">
      <c r="A378" s="38" t="s">
        <v>35</v>
      </c>
      <c r="B378" s="35" t="s">
        <v>5237</v>
      </c>
      <c r="C378" s="109">
        <f t="shared" ref="C378:C420" si="0">IF(ISNA(VLOOKUP(A378&amp;"-"&amp;MID(PSU_Selector,5,3),FY20_AllotVsExpend,3,FALSE)),0,VLOOKUP(A378&amp;"-"&amp;MID(PSU_Selector,5,3),FY20_AllotVsExpend,3,FALSE))</f>
        <v>0</v>
      </c>
      <c r="D378" s="55">
        <f t="shared" ref="D378:D420" si="1">IF(ISNA(VLOOKUP(A378&amp;"-"&amp;MID(PSU_Selector,5,3),FY21_AllotVsExpend,3,FALSE)),0,VLOOKUP(A378&amp;"-"&amp;MID(PSU_Selector,5,3),FY21_AllotVsExpend,3,FALSE))</f>
        <v>58601104.770000003</v>
      </c>
      <c r="E378" s="222">
        <f t="shared" ref="E378:E420" si="2">IF(ISNA(VLOOKUP(A378&amp;"-"&amp;MID(PSU_Selector,5,3),FY22_AllotVsExpend,3,FALSE)),0,VLOOKUP(A378&amp;"-"&amp;MID(PSU_Selector,5,3),FY22_AllotVsExpend,3,FALSE))</f>
        <v>117564.29</v>
      </c>
      <c r="F378" s="185">
        <f t="shared" ref="F378:F409" si="3">IF(ISNA(VLOOKUP(A378&amp;"-"&amp;MID(PSU_Selector,5,3),FY23_AllotVsExpend,3,FALSE)),0,VLOOKUP(A378&amp;"-"&amp;MID(PSU_Selector,5,3),FY23_AllotVsExpend,3,FALSE))</f>
        <v>0</v>
      </c>
      <c r="G378" s="185">
        <f t="shared" ref="G378:G409" si="4">IF(ISNA(VLOOKUP(A378&amp;"-"&amp;MID(PSU_Selector,5,3),FY24_AllotVsExpend,3,FALSE)),0,VLOOKUP(A378&amp;"-"&amp;MID(PSU_Selector,5,3),FY24_AllotVsExpend,3,FALSE))</f>
        <v>0</v>
      </c>
      <c r="H378" s="185">
        <f t="shared" ref="H378:H409" si="5">IF(ISNA(VLOOKUP(A378&amp;"-"&amp;MID(PSU_Selector,5,3),FY25_AllotVsExpend,3,FALSE)),0,VLOOKUP(A378&amp;"-"&amp;MID(PSU_Selector,5,3),FY25_AllotVsExpend,3,FALSE))</f>
        <v>0</v>
      </c>
      <c r="I378" s="185">
        <f>IF(ISNA(VLOOKUP(A378&amp;"-"&amp;MID(PSU_Selector,5,3),Encumbrances_by_PRC,2,FALSE)),0,VLOOKUP(A378&amp;"-"&amp;MID(PSU_Selector,5,3),Encumbrances_by_PRC,2,FALSE))</f>
        <v>0</v>
      </c>
      <c r="J378" s="262">
        <f>D378+C378+E378+F378+G378+I378+H378</f>
        <v>58718669.060000002</v>
      </c>
      <c r="K378" s="193">
        <f t="shared" ref="K378:K409" si="6">IF(ISNA(VLOOKUP(A378&amp;"-"&amp;MID(PSU_Selector,5,3),Covid_Allotment_PRC,2,FALSE)),0,VLOOKUP(A378&amp;"-"&amp;MID(PSU_Selector,5,3),Covid_Allotment_PRC,2,FALSE))</f>
        <v>58718669.060000002</v>
      </c>
      <c r="L378" s="194">
        <f>K378-J378</f>
        <v>0</v>
      </c>
      <c r="M378" s="117">
        <f t="shared" ref="M378:M420" si="7">IFERROR(L378/K378,"")</f>
        <v>0</v>
      </c>
    </row>
    <row r="379" spans="1:13" x14ac:dyDescent="0.35">
      <c r="A379" s="38" t="s">
        <v>36</v>
      </c>
      <c r="B379" s="35" t="s">
        <v>296</v>
      </c>
      <c r="C379" s="109">
        <f t="shared" si="0"/>
        <v>0</v>
      </c>
      <c r="D379" s="55">
        <f t="shared" si="1"/>
        <v>4888488.57</v>
      </c>
      <c r="E379" s="223">
        <f t="shared" si="2"/>
        <v>532517</v>
      </c>
      <c r="F379" s="185">
        <f t="shared" si="3"/>
        <v>0</v>
      </c>
      <c r="G379" s="185">
        <f t="shared" si="4"/>
        <v>0</v>
      </c>
      <c r="H379" s="185">
        <f t="shared" si="5"/>
        <v>0</v>
      </c>
      <c r="I379" s="185">
        <f t="shared" ref="I379:I409" si="8">IF(ISNA(VLOOKUP(A379&amp;"-"&amp;MID(PSU_Selector,5,3),Encumbrances_by_PRC,2,FALSE)),0,VLOOKUP(A379&amp;"-"&amp;MID(PSU_Selector,5,3),Encumbrances_by_PRC,2,FALSE))</f>
        <v>0</v>
      </c>
      <c r="J379" s="262">
        <f t="shared" ref="J379:J436" si="9">D379+C379+E379+F379+G379+I379+H379</f>
        <v>5421005.5700000003</v>
      </c>
      <c r="K379" s="193">
        <f t="shared" si="6"/>
        <v>5421005.5700000003</v>
      </c>
      <c r="L379" s="194">
        <f t="shared" ref="L379:L437" si="10">K379-J379</f>
        <v>0</v>
      </c>
      <c r="M379" s="117">
        <f t="shared" si="7"/>
        <v>0</v>
      </c>
    </row>
    <row r="380" spans="1:13" x14ac:dyDescent="0.35">
      <c r="A380" s="39" t="s">
        <v>38</v>
      </c>
      <c r="B380" s="35" t="s">
        <v>297</v>
      </c>
      <c r="C380" s="109">
        <f t="shared" si="0"/>
        <v>0</v>
      </c>
      <c r="D380" s="55">
        <f t="shared" si="1"/>
        <v>3142690.51</v>
      </c>
      <c r="E380" s="223">
        <f t="shared" si="2"/>
        <v>15829.46</v>
      </c>
      <c r="F380" s="185">
        <f t="shared" si="3"/>
        <v>0</v>
      </c>
      <c r="G380" s="185">
        <f t="shared" si="4"/>
        <v>0</v>
      </c>
      <c r="H380" s="185">
        <f t="shared" si="5"/>
        <v>0</v>
      </c>
      <c r="I380" s="185">
        <f t="shared" si="8"/>
        <v>0</v>
      </c>
      <c r="J380" s="262">
        <f t="shared" si="9"/>
        <v>3158519.9699999997</v>
      </c>
      <c r="K380" s="193">
        <f t="shared" si="6"/>
        <v>3158519.97</v>
      </c>
      <c r="L380" s="194">
        <f t="shared" si="10"/>
        <v>0</v>
      </c>
      <c r="M380" s="117">
        <f t="shared" si="7"/>
        <v>0</v>
      </c>
    </row>
    <row r="381" spans="1:13" x14ac:dyDescent="0.35">
      <c r="A381" s="39" t="s">
        <v>40</v>
      </c>
      <c r="B381" s="35" t="s">
        <v>298</v>
      </c>
      <c r="C381" s="109">
        <f t="shared" si="0"/>
        <v>713993.8</v>
      </c>
      <c r="D381" s="55">
        <f t="shared" si="1"/>
        <v>42952784.75</v>
      </c>
      <c r="E381" s="223">
        <f t="shared" si="2"/>
        <v>1326023.1000000001</v>
      </c>
      <c r="F381" s="185">
        <f t="shared" si="3"/>
        <v>0</v>
      </c>
      <c r="G381" s="185">
        <f t="shared" si="4"/>
        <v>0</v>
      </c>
      <c r="H381" s="185">
        <f t="shared" si="5"/>
        <v>0</v>
      </c>
      <c r="I381" s="185">
        <f t="shared" si="8"/>
        <v>0</v>
      </c>
      <c r="J381" s="262">
        <f t="shared" si="9"/>
        <v>44992801.649999999</v>
      </c>
      <c r="K381" s="193">
        <f t="shared" si="6"/>
        <v>44992801.649999999</v>
      </c>
      <c r="L381" s="194">
        <f t="shared" si="10"/>
        <v>0</v>
      </c>
      <c r="M381" s="117">
        <f t="shared" si="7"/>
        <v>0</v>
      </c>
    </row>
    <row r="382" spans="1:13" x14ac:dyDescent="0.35">
      <c r="A382" s="39" t="s">
        <v>42</v>
      </c>
      <c r="B382" s="35" t="s">
        <v>5874</v>
      </c>
      <c r="C382" s="109">
        <f>IF(ISNA(VLOOKUP(A382&amp;"-"&amp;MID(PSU_Selector,5,3),FY20_AllotVsExpend,3,FALSE)),0,VLOOKUP(A382&amp;"-"&amp;MID(PSU_Selector,5,3),FY20_AllotVsExpend,3,FALSE))</f>
        <v>34996793.630000003</v>
      </c>
      <c r="D382" s="55">
        <f t="shared" si="1"/>
        <v>33128414.359999999</v>
      </c>
      <c r="E382" s="223">
        <f t="shared" si="2"/>
        <v>592916.75</v>
      </c>
      <c r="F382" s="185">
        <f t="shared" si="3"/>
        <v>0</v>
      </c>
      <c r="G382" s="185">
        <f t="shared" si="4"/>
        <v>0</v>
      </c>
      <c r="H382" s="185">
        <f t="shared" si="5"/>
        <v>0</v>
      </c>
      <c r="I382" s="185">
        <f t="shared" si="8"/>
        <v>0</v>
      </c>
      <c r="J382" s="262">
        <f t="shared" si="9"/>
        <v>68718124.74000001</v>
      </c>
      <c r="K382" s="193">
        <f t="shared" si="6"/>
        <v>68718124.739999995</v>
      </c>
      <c r="L382" s="194">
        <f t="shared" si="10"/>
        <v>0</v>
      </c>
      <c r="M382" s="117">
        <f t="shared" si="7"/>
        <v>0</v>
      </c>
    </row>
    <row r="383" spans="1:13" x14ac:dyDescent="0.35">
      <c r="A383" s="39" t="s">
        <v>44</v>
      </c>
      <c r="B383" s="35" t="s">
        <v>299</v>
      </c>
      <c r="C383" s="109">
        <f t="shared" si="0"/>
        <v>58598.080000000002</v>
      </c>
      <c r="D383" s="55">
        <f t="shared" si="1"/>
        <v>8991011.5299999993</v>
      </c>
      <c r="E383" s="223">
        <f t="shared" si="2"/>
        <v>50809.919999999998</v>
      </c>
      <c r="F383" s="185">
        <f t="shared" si="3"/>
        <v>0</v>
      </c>
      <c r="G383" s="185">
        <f t="shared" si="4"/>
        <v>0</v>
      </c>
      <c r="H383" s="185">
        <f t="shared" si="5"/>
        <v>0</v>
      </c>
      <c r="I383" s="185">
        <f t="shared" si="8"/>
        <v>0</v>
      </c>
      <c r="J383" s="262">
        <f t="shared" si="9"/>
        <v>9100419.5299999993</v>
      </c>
      <c r="K383" s="193">
        <f t="shared" si="6"/>
        <v>9100419.5299999993</v>
      </c>
      <c r="L383" s="194">
        <f t="shared" si="10"/>
        <v>0</v>
      </c>
      <c r="M383" s="117">
        <f t="shared" si="7"/>
        <v>0</v>
      </c>
    </row>
    <row r="384" spans="1:13" x14ac:dyDescent="0.35">
      <c r="A384" s="39" t="s">
        <v>198</v>
      </c>
      <c r="B384" s="35" t="s">
        <v>300</v>
      </c>
      <c r="C384" s="109">
        <f t="shared" si="0"/>
        <v>0</v>
      </c>
      <c r="D384" s="55">
        <f t="shared" si="1"/>
        <v>432320.19</v>
      </c>
      <c r="E384" s="223">
        <f t="shared" si="2"/>
        <v>5949.68</v>
      </c>
      <c r="F384" s="185">
        <f t="shared" si="3"/>
        <v>0</v>
      </c>
      <c r="G384" s="185">
        <f t="shared" si="4"/>
        <v>0</v>
      </c>
      <c r="H384" s="185">
        <f t="shared" si="5"/>
        <v>0</v>
      </c>
      <c r="I384" s="185">
        <f t="shared" si="8"/>
        <v>0</v>
      </c>
      <c r="J384" s="262">
        <f t="shared" si="9"/>
        <v>438269.87</v>
      </c>
      <c r="K384" s="193">
        <f t="shared" si="6"/>
        <v>438269.87</v>
      </c>
      <c r="L384" s="194">
        <f t="shared" si="10"/>
        <v>0</v>
      </c>
      <c r="M384" s="117">
        <f t="shared" si="7"/>
        <v>0</v>
      </c>
    </row>
    <row r="385" spans="1:13" x14ac:dyDescent="0.35">
      <c r="A385" s="39" t="s">
        <v>267</v>
      </c>
      <c r="B385" s="35" t="s">
        <v>301</v>
      </c>
      <c r="C385" s="109">
        <f t="shared" si="0"/>
        <v>97692.27</v>
      </c>
      <c r="D385" s="55">
        <f t="shared" si="1"/>
        <v>9046084.8699999992</v>
      </c>
      <c r="E385" s="223">
        <f t="shared" si="2"/>
        <v>303098.31</v>
      </c>
      <c r="F385" s="185">
        <f t="shared" si="3"/>
        <v>0</v>
      </c>
      <c r="G385" s="185">
        <f t="shared" si="4"/>
        <v>0</v>
      </c>
      <c r="H385" s="185">
        <f t="shared" si="5"/>
        <v>0</v>
      </c>
      <c r="I385" s="185">
        <f t="shared" si="8"/>
        <v>0</v>
      </c>
      <c r="J385" s="262">
        <f t="shared" si="9"/>
        <v>9446875.4499999993</v>
      </c>
      <c r="K385" s="193">
        <f t="shared" si="6"/>
        <v>9446875.4499999993</v>
      </c>
      <c r="L385" s="194">
        <f t="shared" si="10"/>
        <v>0</v>
      </c>
      <c r="M385" s="117">
        <f t="shared" si="7"/>
        <v>0</v>
      </c>
    </row>
    <row r="386" spans="1:13" x14ac:dyDescent="0.35">
      <c r="A386" s="39" t="s">
        <v>302</v>
      </c>
      <c r="B386" s="35" t="s">
        <v>303</v>
      </c>
      <c r="C386" s="109">
        <f t="shared" si="0"/>
        <v>0</v>
      </c>
      <c r="D386" s="55">
        <f t="shared" si="1"/>
        <v>1271122.5900000001</v>
      </c>
      <c r="E386" s="223">
        <f t="shared" si="2"/>
        <v>1377.87</v>
      </c>
      <c r="F386" s="185">
        <f t="shared" si="3"/>
        <v>0</v>
      </c>
      <c r="G386" s="185">
        <f t="shared" si="4"/>
        <v>0</v>
      </c>
      <c r="H386" s="185">
        <f t="shared" si="5"/>
        <v>0</v>
      </c>
      <c r="I386" s="185">
        <f t="shared" si="8"/>
        <v>0</v>
      </c>
      <c r="J386" s="262">
        <f t="shared" si="9"/>
        <v>1272500.4600000002</v>
      </c>
      <c r="K386" s="193">
        <f t="shared" si="6"/>
        <v>1272500.46</v>
      </c>
      <c r="L386" s="194">
        <f t="shared" si="10"/>
        <v>0</v>
      </c>
      <c r="M386" s="117">
        <f t="shared" si="7"/>
        <v>0</v>
      </c>
    </row>
    <row r="387" spans="1:13" x14ac:dyDescent="0.35">
      <c r="A387" s="39" t="s">
        <v>16</v>
      </c>
      <c r="B387" s="35" t="s">
        <v>304</v>
      </c>
      <c r="C387" s="109">
        <f t="shared" si="0"/>
        <v>0</v>
      </c>
      <c r="D387" s="55">
        <f t="shared" si="1"/>
        <v>28698016.420000002</v>
      </c>
      <c r="E387" s="223">
        <f t="shared" si="2"/>
        <v>1567008.4</v>
      </c>
      <c r="F387" s="185">
        <f t="shared" si="3"/>
        <v>0</v>
      </c>
      <c r="G387" s="185">
        <f t="shared" si="4"/>
        <v>0</v>
      </c>
      <c r="H387" s="185">
        <f t="shared" si="5"/>
        <v>0</v>
      </c>
      <c r="I387" s="185">
        <f t="shared" si="8"/>
        <v>0</v>
      </c>
      <c r="J387" s="262">
        <f t="shared" si="9"/>
        <v>30265024.82</v>
      </c>
      <c r="K387" s="193">
        <f t="shared" si="6"/>
        <v>30265024.82</v>
      </c>
      <c r="L387" s="194">
        <f t="shared" si="10"/>
        <v>0</v>
      </c>
      <c r="M387" s="117">
        <f t="shared" si="7"/>
        <v>0</v>
      </c>
    </row>
    <row r="388" spans="1:13" x14ac:dyDescent="0.35">
      <c r="A388" s="39" t="s">
        <v>47</v>
      </c>
      <c r="B388" s="35" t="s">
        <v>5866</v>
      </c>
      <c r="C388" s="109">
        <f t="shared" si="0"/>
        <v>0</v>
      </c>
      <c r="D388" s="55">
        <f t="shared" si="1"/>
        <v>4000245.33</v>
      </c>
      <c r="E388" s="223">
        <f t="shared" si="2"/>
        <v>0</v>
      </c>
      <c r="F388" s="185">
        <f t="shared" si="3"/>
        <v>0</v>
      </c>
      <c r="G388" s="185">
        <f t="shared" si="4"/>
        <v>0</v>
      </c>
      <c r="H388" s="185">
        <f t="shared" si="5"/>
        <v>0</v>
      </c>
      <c r="I388" s="185">
        <f t="shared" si="8"/>
        <v>0</v>
      </c>
      <c r="J388" s="262">
        <f t="shared" si="9"/>
        <v>4000245.33</v>
      </c>
      <c r="K388" s="193">
        <f t="shared" si="6"/>
        <v>4000245.33</v>
      </c>
      <c r="L388" s="194">
        <f t="shared" si="10"/>
        <v>0</v>
      </c>
      <c r="M388" s="117">
        <f t="shared" si="7"/>
        <v>0</v>
      </c>
    </row>
    <row r="389" spans="1:13" x14ac:dyDescent="0.35">
      <c r="A389" s="39" t="s">
        <v>49</v>
      </c>
      <c r="B389" s="35" t="s">
        <v>305</v>
      </c>
      <c r="C389" s="109">
        <f t="shared" si="0"/>
        <v>0</v>
      </c>
      <c r="D389" s="55">
        <f t="shared" si="1"/>
        <v>36310863.469999999</v>
      </c>
      <c r="E389" s="223">
        <f t="shared" si="2"/>
        <v>2152289.7200000002</v>
      </c>
      <c r="F389" s="185">
        <f t="shared" si="3"/>
        <v>0</v>
      </c>
      <c r="G389" s="185">
        <f t="shared" si="4"/>
        <v>0</v>
      </c>
      <c r="H389" s="185">
        <f t="shared" si="5"/>
        <v>0</v>
      </c>
      <c r="I389" s="185">
        <f t="shared" si="8"/>
        <v>0</v>
      </c>
      <c r="J389" s="262">
        <f t="shared" si="9"/>
        <v>38463153.189999998</v>
      </c>
      <c r="K389" s="193">
        <f t="shared" si="6"/>
        <v>38463153.189999998</v>
      </c>
      <c r="L389" s="194">
        <f t="shared" si="10"/>
        <v>0</v>
      </c>
      <c r="M389" s="117">
        <f t="shared" si="7"/>
        <v>0</v>
      </c>
    </row>
    <row r="390" spans="1:13" x14ac:dyDescent="0.35">
      <c r="A390" s="39" t="s">
        <v>50</v>
      </c>
      <c r="B390" s="35" t="s">
        <v>5243</v>
      </c>
      <c r="C390" s="109">
        <f t="shared" si="0"/>
        <v>0</v>
      </c>
      <c r="D390" s="55">
        <f t="shared" si="1"/>
        <v>3717536.71</v>
      </c>
      <c r="E390" s="223">
        <f t="shared" si="2"/>
        <v>15066.08</v>
      </c>
      <c r="F390" s="185">
        <f t="shared" si="3"/>
        <v>0</v>
      </c>
      <c r="G390" s="185">
        <f t="shared" si="4"/>
        <v>0</v>
      </c>
      <c r="H390" s="185">
        <f t="shared" si="5"/>
        <v>0</v>
      </c>
      <c r="I390" s="185">
        <f t="shared" si="8"/>
        <v>0</v>
      </c>
      <c r="J390" s="262">
        <f t="shared" si="9"/>
        <v>3732602.79</v>
      </c>
      <c r="K390" s="193">
        <f t="shared" si="6"/>
        <v>3732602.79</v>
      </c>
      <c r="L390" s="194">
        <f t="shared" si="10"/>
        <v>0</v>
      </c>
      <c r="M390" s="117">
        <f t="shared" si="7"/>
        <v>0</v>
      </c>
    </row>
    <row r="391" spans="1:13" x14ac:dyDescent="0.35">
      <c r="A391" s="39" t="s">
        <v>307</v>
      </c>
      <c r="B391" s="35" t="s">
        <v>306</v>
      </c>
      <c r="C391" s="109">
        <f t="shared" si="0"/>
        <v>0</v>
      </c>
      <c r="D391" s="55">
        <f t="shared" si="1"/>
        <v>2707941</v>
      </c>
      <c r="E391" s="223">
        <f t="shared" si="2"/>
        <v>7059</v>
      </c>
      <c r="F391" s="185">
        <f t="shared" si="3"/>
        <v>0</v>
      </c>
      <c r="G391" s="185">
        <f t="shared" si="4"/>
        <v>0</v>
      </c>
      <c r="H391" s="185">
        <f t="shared" si="5"/>
        <v>0</v>
      </c>
      <c r="I391" s="185">
        <f t="shared" si="8"/>
        <v>0</v>
      </c>
      <c r="J391" s="262">
        <f t="shared" si="9"/>
        <v>2715000</v>
      </c>
      <c r="K391" s="193">
        <f t="shared" si="6"/>
        <v>2715000</v>
      </c>
      <c r="L391" s="194">
        <f t="shared" si="10"/>
        <v>0</v>
      </c>
      <c r="M391" s="117">
        <f t="shared" si="7"/>
        <v>0</v>
      </c>
    </row>
    <row r="392" spans="1:13" x14ac:dyDescent="0.35">
      <c r="A392" s="39" t="s">
        <v>308</v>
      </c>
      <c r="B392" s="35" t="s">
        <v>309</v>
      </c>
      <c r="C392" s="109">
        <f t="shared" si="0"/>
        <v>0</v>
      </c>
      <c r="D392" s="55">
        <f t="shared" si="1"/>
        <v>29952061.059999999</v>
      </c>
      <c r="E392" s="223">
        <f t="shared" si="2"/>
        <v>491174.65</v>
      </c>
      <c r="F392" s="185">
        <f t="shared" si="3"/>
        <v>0</v>
      </c>
      <c r="G392" s="185">
        <f t="shared" si="4"/>
        <v>0</v>
      </c>
      <c r="H392" s="185">
        <f t="shared" si="5"/>
        <v>0</v>
      </c>
      <c r="I392" s="185">
        <f t="shared" si="8"/>
        <v>0</v>
      </c>
      <c r="J392" s="262">
        <f t="shared" si="9"/>
        <v>30443235.709999997</v>
      </c>
      <c r="K392" s="193">
        <f t="shared" si="6"/>
        <v>30443235.710000001</v>
      </c>
      <c r="L392" s="194">
        <f t="shared" si="10"/>
        <v>0</v>
      </c>
      <c r="M392" s="117">
        <f t="shared" si="7"/>
        <v>0</v>
      </c>
    </row>
    <row r="393" spans="1:13" x14ac:dyDescent="0.35">
      <c r="A393" s="39" t="s">
        <v>310</v>
      </c>
      <c r="B393" s="35" t="s">
        <v>311</v>
      </c>
      <c r="C393" s="109">
        <f t="shared" si="0"/>
        <v>0</v>
      </c>
      <c r="D393" s="55">
        <f t="shared" si="1"/>
        <v>882636.28</v>
      </c>
      <c r="E393" s="223">
        <f t="shared" si="2"/>
        <v>0</v>
      </c>
      <c r="F393" s="185">
        <f t="shared" si="3"/>
        <v>0</v>
      </c>
      <c r="G393" s="185">
        <f t="shared" si="4"/>
        <v>0</v>
      </c>
      <c r="H393" s="185">
        <f t="shared" si="5"/>
        <v>0</v>
      </c>
      <c r="I393" s="185">
        <f t="shared" si="8"/>
        <v>0</v>
      </c>
      <c r="J393" s="262">
        <f t="shared" si="9"/>
        <v>882636.28</v>
      </c>
      <c r="K393" s="193">
        <f t="shared" si="6"/>
        <v>882636.28</v>
      </c>
      <c r="L393" s="194">
        <f t="shared" si="10"/>
        <v>0</v>
      </c>
      <c r="M393" s="117">
        <f t="shared" si="7"/>
        <v>0</v>
      </c>
    </row>
    <row r="394" spans="1:13" x14ac:dyDescent="0.35">
      <c r="A394" s="39" t="s">
        <v>5982</v>
      </c>
      <c r="B394" s="35" t="s">
        <v>49532</v>
      </c>
      <c r="C394" s="109">
        <f t="shared" si="0"/>
        <v>0</v>
      </c>
      <c r="D394" s="55">
        <f t="shared" si="1"/>
        <v>0</v>
      </c>
      <c r="E394" s="223">
        <f t="shared" si="2"/>
        <v>447214.33</v>
      </c>
      <c r="F394" s="185">
        <f t="shared" si="3"/>
        <v>3029991.87</v>
      </c>
      <c r="G394" s="185">
        <f t="shared" si="4"/>
        <v>6990232.1799999997</v>
      </c>
      <c r="H394" s="185">
        <f t="shared" si="5"/>
        <v>3683416.09</v>
      </c>
      <c r="I394" s="185">
        <f t="shared" si="8"/>
        <v>0</v>
      </c>
      <c r="J394" s="262">
        <f t="shared" si="9"/>
        <v>14150854.469999999</v>
      </c>
      <c r="K394" s="193">
        <f t="shared" si="6"/>
        <v>42843864.049999997</v>
      </c>
      <c r="L394" s="194">
        <f t="shared" si="10"/>
        <v>28693009.579999998</v>
      </c>
      <c r="M394" s="117">
        <f t="shared" si="7"/>
        <v>0.66971105935996922</v>
      </c>
    </row>
    <row r="395" spans="1:13" x14ac:dyDescent="0.35">
      <c r="A395" s="39" t="s">
        <v>51</v>
      </c>
      <c r="B395" s="35" t="s">
        <v>49526</v>
      </c>
      <c r="C395" s="109">
        <f t="shared" si="0"/>
        <v>0</v>
      </c>
      <c r="D395" s="55">
        <f t="shared" si="1"/>
        <v>0</v>
      </c>
      <c r="E395" s="223">
        <f t="shared" si="2"/>
        <v>312197516.25</v>
      </c>
      <c r="F395" s="185">
        <f t="shared" si="3"/>
        <v>0</v>
      </c>
      <c r="G395" s="185">
        <f t="shared" si="4"/>
        <v>0</v>
      </c>
      <c r="H395" s="185">
        <f t="shared" si="5"/>
        <v>0</v>
      </c>
      <c r="I395" s="185">
        <f t="shared" si="8"/>
        <v>0</v>
      </c>
      <c r="J395" s="262">
        <f t="shared" si="9"/>
        <v>312197516.25</v>
      </c>
      <c r="K395" s="193">
        <f t="shared" si="6"/>
        <v>312195827.75</v>
      </c>
      <c r="L395" s="194">
        <f t="shared" si="10"/>
        <v>-1688.5</v>
      </c>
      <c r="M395" s="117">
        <f t="shared" si="7"/>
        <v>-5.4084643352508732E-6</v>
      </c>
    </row>
    <row r="396" spans="1:13" x14ac:dyDescent="0.35">
      <c r="A396" s="39" t="s">
        <v>53</v>
      </c>
      <c r="B396" s="35" t="s">
        <v>49529</v>
      </c>
      <c r="C396" s="109">
        <f t="shared" si="0"/>
        <v>0</v>
      </c>
      <c r="D396" s="55">
        <f t="shared" si="1"/>
        <v>0</v>
      </c>
      <c r="E396" s="223">
        <f t="shared" si="2"/>
        <v>0</v>
      </c>
      <c r="F396" s="185">
        <f t="shared" si="3"/>
        <v>0</v>
      </c>
      <c r="G396" s="185">
        <f t="shared" si="4"/>
        <v>0</v>
      </c>
      <c r="H396" s="185">
        <f t="shared" si="5"/>
        <v>0</v>
      </c>
      <c r="I396" s="185">
        <f t="shared" si="8"/>
        <v>0</v>
      </c>
      <c r="J396" s="262">
        <f t="shared" si="9"/>
        <v>0</v>
      </c>
      <c r="K396" s="193">
        <f t="shared" si="6"/>
        <v>500000</v>
      </c>
      <c r="L396" s="194">
        <f t="shared" si="10"/>
        <v>500000</v>
      </c>
      <c r="M396" s="117">
        <f t="shared" si="7"/>
        <v>1</v>
      </c>
    </row>
    <row r="397" spans="1:13" x14ac:dyDescent="0.35">
      <c r="A397" s="39" t="s">
        <v>3689</v>
      </c>
      <c r="B397" s="35" t="s">
        <v>3690</v>
      </c>
      <c r="C397" s="109">
        <f t="shared" si="0"/>
        <v>49364660.869999997</v>
      </c>
      <c r="D397" s="55">
        <f t="shared" si="1"/>
        <v>0</v>
      </c>
      <c r="E397" s="223">
        <f t="shared" si="2"/>
        <v>0</v>
      </c>
      <c r="F397" s="185">
        <f t="shared" si="3"/>
        <v>0</v>
      </c>
      <c r="G397" s="185">
        <f t="shared" si="4"/>
        <v>0</v>
      </c>
      <c r="H397" s="185">
        <f t="shared" si="5"/>
        <v>0</v>
      </c>
      <c r="I397" s="185">
        <f t="shared" si="8"/>
        <v>0</v>
      </c>
      <c r="J397" s="262">
        <f t="shared" si="9"/>
        <v>49364660.869999997</v>
      </c>
      <c r="K397" s="193">
        <f t="shared" si="6"/>
        <v>49364660.869999997</v>
      </c>
      <c r="L397" s="194">
        <f t="shared" si="10"/>
        <v>0</v>
      </c>
      <c r="M397" s="117">
        <f t="shared" si="7"/>
        <v>0</v>
      </c>
    </row>
    <row r="398" spans="1:13" x14ac:dyDescent="0.35">
      <c r="A398" s="39" t="s">
        <v>72</v>
      </c>
      <c r="B398" s="35" t="s">
        <v>5882</v>
      </c>
      <c r="C398" s="109">
        <f t="shared" si="0"/>
        <v>3743434.32</v>
      </c>
      <c r="D398" s="55">
        <f t="shared" si="1"/>
        <v>233452952.78</v>
      </c>
      <c r="E398" s="223">
        <f t="shared" si="2"/>
        <v>109269872.36</v>
      </c>
      <c r="F398" s="185">
        <f t="shared" si="3"/>
        <v>10726655.460000001</v>
      </c>
      <c r="G398" s="185">
        <f t="shared" si="4"/>
        <v>14722.8</v>
      </c>
      <c r="H398" s="185">
        <f t="shared" si="5"/>
        <v>0</v>
      </c>
      <c r="I398" s="185">
        <f t="shared" si="8"/>
        <v>0</v>
      </c>
      <c r="J398" s="262">
        <f t="shared" si="9"/>
        <v>357207637.71999997</v>
      </c>
      <c r="K398" s="193">
        <f t="shared" si="6"/>
        <v>357164723.77999997</v>
      </c>
      <c r="L398" s="194">
        <f t="shared" si="10"/>
        <v>-42913.939999997616</v>
      </c>
      <c r="M398" s="117">
        <f t="shared" si="7"/>
        <v>-1.2015167552333917E-4</v>
      </c>
    </row>
    <row r="399" spans="1:13" x14ac:dyDescent="0.35">
      <c r="A399" s="39" t="s">
        <v>73</v>
      </c>
      <c r="B399" s="35" t="s">
        <v>5883</v>
      </c>
      <c r="C399" s="109">
        <f t="shared" si="0"/>
        <v>0</v>
      </c>
      <c r="D399" s="55">
        <f t="shared" si="1"/>
        <v>1433378.94</v>
      </c>
      <c r="E399" s="223">
        <f t="shared" si="2"/>
        <v>417121.33</v>
      </c>
      <c r="F399" s="185">
        <f t="shared" si="3"/>
        <v>58169.120000000003</v>
      </c>
      <c r="G399" s="185">
        <f t="shared" si="4"/>
        <v>0</v>
      </c>
      <c r="H399" s="185">
        <f t="shared" si="5"/>
        <v>0</v>
      </c>
      <c r="I399" s="185">
        <f t="shared" si="8"/>
        <v>0</v>
      </c>
      <c r="J399" s="262">
        <f t="shared" si="9"/>
        <v>1908669.3900000001</v>
      </c>
      <c r="K399" s="193">
        <f t="shared" si="6"/>
        <v>1908669.39</v>
      </c>
      <c r="L399" s="194">
        <f t="shared" si="10"/>
        <v>0</v>
      </c>
      <c r="M399" s="117">
        <f t="shared" si="7"/>
        <v>0</v>
      </c>
    </row>
    <row r="400" spans="1:13" x14ac:dyDescent="0.35">
      <c r="A400" s="39" t="s">
        <v>74</v>
      </c>
      <c r="B400" s="35" t="s">
        <v>5884</v>
      </c>
      <c r="C400" s="109">
        <f t="shared" si="0"/>
        <v>0</v>
      </c>
      <c r="D400" s="55">
        <f t="shared" si="1"/>
        <v>3332030.49</v>
      </c>
      <c r="E400" s="223">
        <f t="shared" si="2"/>
        <v>6592300.1299999999</v>
      </c>
      <c r="F400" s="185">
        <f t="shared" si="3"/>
        <v>712950.38</v>
      </c>
      <c r="G400" s="185">
        <f t="shared" si="4"/>
        <v>209.62</v>
      </c>
      <c r="H400" s="185">
        <f t="shared" si="5"/>
        <v>0</v>
      </c>
      <c r="I400" s="185">
        <f t="shared" si="8"/>
        <v>0</v>
      </c>
      <c r="J400" s="262">
        <f t="shared" si="9"/>
        <v>10637490.620000001</v>
      </c>
      <c r="K400" s="193">
        <f t="shared" si="6"/>
        <v>10626448.67</v>
      </c>
      <c r="L400" s="194">
        <f t="shared" si="10"/>
        <v>-11041.950000001118</v>
      </c>
      <c r="M400" s="117">
        <f t="shared" si="7"/>
        <v>-1.0391006763317023E-3</v>
      </c>
    </row>
    <row r="401" spans="1:13" x14ac:dyDescent="0.35">
      <c r="A401" s="39" t="s">
        <v>75</v>
      </c>
      <c r="B401" s="35" t="s">
        <v>5885</v>
      </c>
      <c r="C401" s="109">
        <f t="shared" si="0"/>
        <v>0</v>
      </c>
      <c r="D401" s="55">
        <f t="shared" si="1"/>
        <v>660180.1</v>
      </c>
      <c r="E401" s="223">
        <f t="shared" si="2"/>
        <v>2696109.92</v>
      </c>
      <c r="F401" s="185">
        <f t="shared" si="3"/>
        <v>25494.81</v>
      </c>
      <c r="G401" s="185">
        <f t="shared" si="4"/>
        <v>0</v>
      </c>
      <c r="H401" s="185">
        <f t="shared" si="5"/>
        <v>0</v>
      </c>
      <c r="I401" s="185">
        <f t="shared" si="8"/>
        <v>0</v>
      </c>
      <c r="J401" s="262">
        <f t="shared" si="9"/>
        <v>3381784.83</v>
      </c>
      <c r="K401" s="193">
        <f t="shared" si="6"/>
        <v>3381310.03</v>
      </c>
      <c r="L401" s="194">
        <f t="shared" si="10"/>
        <v>-474.8000000002794</v>
      </c>
      <c r="M401" s="117">
        <f t="shared" si="7"/>
        <v>-1.4041894880614643E-4</v>
      </c>
    </row>
    <row r="402" spans="1:13" x14ac:dyDescent="0.35">
      <c r="A402" s="39" t="s">
        <v>76</v>
      </c>
      <c r="B402" s="35" t="s">
        <v>5886</v>
      </c>
      <c r="C402" s="109">
        <f t="shared" si="0"/>
        <v>0</v>
      </c>
      <c r="D402" s="55">
        <f t="shared" si="1"/>
        <v>1432463.97</v>
      </c>
      <c r="E402" s="223">
        <f t="shared" si="2"/>
        <v>5208115.63</v>
      </c>
      <c r="F402" s="185">
        <f t="shared" si="3"/>
        <v>2408455.79</v>
      </c>
      <c r="G402" s="185">
        <f t="shared" si="4"/>
        <v>39487.96</v>
      </c>
      <c r="H402" s="185">
        <f t="shared" si="5"/>
        <v>0</v>
      </c>
      <c r="I402" s="185">
        <f t="shared" si="8"/>
        <v>0</v>
      </c>
      <c r="J402" s="262">
        <f t="shared" si="9"/>
        <v>9088523.3500000015</v>
      </c>
      <c r="K402" s="193">
        <f t="shared" si="6"/>
        <v>8990315.2599999998</v>
      </c>
      <c r="L402" s="194">
        <f t="shared" si="10"/>
        <v>-98208.090000001714</v>
      </c>
      <c r="M402" s="117">
        <f t="shared" si="7"/>
        <v>-1.0923764869175645E-2</v>
      </c>
    </row>
    <row r="403" spans="1:13" x14ac:dyDescent="0.35">
      <c r="A403" s="39" t="s">
        <v>3231</v>
      </c>
      <c r="B403" s="35" t="s">
        <v>5887</v>
      </c>
      <c r="C403" s="109">
        <f t="shared" si="0"/>
        <v>0</v>
      </c>
      <c r="D403" s="55">
        <f t="shared" si="1"/>
        <v>1550873.92</v>
      </c>
      <c r="E403" s="223">
        <f t="shared" si="2"/>
        <v>1953189.43</v>
      </c>
      <c r="F403" s="185">
        <f t="shared" si="3"/>
        <v>621663.28</v>
      </c>
      <c r="G403" s="185">
        <f t="shared" si="4"/>
        <v>0</v>
      </c>
      <c r="H403" s="185">
        <f t="shared" si="5"/>
        <v>0</v>
      </c>
      <c r="I403" s="185">
        <f t="shared" si="8"/>
        <v>0</v>
      </c>
      <c r="J403" s="262">
        <f t="shared" si="9"/>
        <v>4125726.63</v>
      </c>
      <c r="K403" s="193">
        <f t="shared" si="6"/>
        <v>4125726.63</v>
      </c>
      <c r="L403" s="194">
        <f t="shared" si="10"/>
        <v>0</v>
      </c>
      <c r="M403" s="117">
        <f t="shared" si="7"/>
        <v>0</v>
      </c>
    </row>
    <row r="404" spans="1:13" x14ac:dyDescent="0.35">
      <c r="A404" s="39" t="s">
        <v>3232</v>
      </c>
      <c r="B404" s="35" t="s">
        <v>3233</v>
      </c>
      <c r="C404" s="109">
        <f t="shared" si="0"/>
        <v>0</v>
      </c>
      <c r="D404" s="55">
        <f t="shared" si="1"/>
        <v>8660994.3900000006</v>
      </c>
      <c r="E404" s="223">
        <f t="shared" si="2"/>
        <v>25229790.350000001</v>
      </c>
      <c r="F404" s="185">
        <f t="shared" si="3"/>
        <v>3579771.2</v>
      </c>
      <c r="G404" s="185">
        <f t="shared" si="4"/>
        <v>782594.57</v>
      </c>
      <c r="H404" s="185">
        <f t="shared" si="5"/>
        <v>0</v>
      </c>
      <c r="I404" s="185">
        <f t="shared" si="8"/>
        <v>0</v>
      </c>
      <c r="J404" s="262">
        <f t="shared" si="9"/>
        <v>38253150.510000005</v>
      </c>
      <c r="K404" s="193">
        <f t="shared" si="6"/>
        <v>38257245.719999999</v>
      </c>
      <c r="L404" s="194">
        <f t="shared" si="10"/>
        <v>4095.2099999934435</v>
      </c>
      <c r="M404" s="117">
        <f t="shared" si="7"/>
        <v>1.070440363105534E-4</v>
      </c>
    </row>
    <row r="405" spans="1:13" x14ac:dyDescent="0.35">
      <c r="A405" s="39" t="s">
        <v>3234</v>
      </c>
      <c r="B405" s="35" t="s">
        <v>3235</v>
      </c>
      <c r="C405" s="109">
        <f t="shared" si="0"/>
        <v>0</v>
      </c>
      <c r="D405" s="55">
        <f t="shared" si="1"/>
        <v>3692823.5</v>
      </c>
      <c r="E405" s="223">
        <f t="shared" si="2"/>
        <v>11968329.57</v>
      </c>
      <c r="F405" s="185">
        <f t="shared" si="3"/>
        <v>3348166.08</v>
      </c>
      <c r="G405" s="185">
        <f t="shared" si="4"/>
        <v>482874.78</v>
      </c>
      <c r="H405" s="185">
        <f t="shared" si="5"/>
        <v>0</v>
      </c>
      <c r="I405" s="185">
        <f t="shared" si="8"/>
        <v>0</v>
      </c>
      <c r="J405" s="262">
        <f t="shared" si="9"/>
        <v>19492193.93</v>
      </c>
      <c r="K405" s="193">
        <f t="shared" si="6"/>
        <v>19449575.5</v>
      </c>
      <c r="L405" s="194">
        <f t="shared" si="10"/>
        <v>-42618.429999999702</v>
      </c>
      <c r="M405" s="117">
        <f t="shared" si="7"/>
        <v>-2.1912267442546342E-3</v>
      </c>
    </row>
    <row r="406" spans="1:13" x14ac:dyDescent="0.35">
      <c r="A406" s="39" t="s">
        <v>77</v>
      </c>
      <c r="B406" s="35" t="s">
        <v>3236</v>
      </c>
      <c r="C406" s="109">
        <f t="shared" si="0"/>
        <v>0</v>
      </c>
      <c r="D406" s="55">
        <f t="shared" si="1"/>
        <v>113722464.73999999</v>
      </c>
      <c r="E406" s="223">
        <f t="shared" si="2"/>
        <v>715033303.03999996</v>
      </c>
      <c r="F406" s="185">
        <f t="shared" si="3"/>
        <v>495610833.19</v>
      </c>
      <c r="G406" s="185">
        <f t="shared" si="4"/>
        <v>118618576.31</v>
      </c>
      <c r="H406" s="185">
        <f t="shared" si="5"/>
        <v>142503</v>
      </c>
      <c r="I406" s="185">
        <f t="shared" si="8"/>
        <v>0</v>
      </c>
      <c r="J406" s="262">
        <f t="shared" si="9"/>
        <v>1443127680.28</v>
      </c>
      <c r="K406" s="193">
        <f t="shared" ref="K406:K407" si="11">IF(ISNA(VLOOKUP(A406&amp;"-"&amp;MID(PSU_Selector,5,3),Covid_Allotment_PRC,2,FALSE)),0,VLOOKUP(A406&amp;"-"&amp;MID(PSU_Selector,5,3),Covid_Allotment_PRC,2,FALSE))</f>
        <v>1445883769.6900001</v>
      </c>
      <c r="L406" s="194">
        <f t="shared" ref="L406:L407" si="12">K406-J406</f>
        <v>2756089.4100000858</v>
      </c>
      <c r="M406" s="117">
        <f t="shared" ref="M406:M407" si="13">IFERROR(L406/K406,"")</f>
        <v>1.906162492294243E-3</v>
      </c>
    </row>
    <row r="407" spans="1:13" x14ac:dyDescent="0.35">
      <c r="A407" s="39" t="s">
        <v>79</v>
      </c>
      <c r="B407" s="35" t="s">
        <v>5863</v>
      </c>
      <c r="C407" s="109">
        <f t="shared" si="0"/>
        <v>0</v>
      </c>
      <c r="D407" s="55">
        <f t="shared" si="1"/>
        <v>625962.43000000005</v>
      </c>
      <c r="E407" s="223">
        <f t="shared" si="2"/>
        <v>5031420.74</v>
      </c>
      <c r="F407" s="185">
        <f t="shared" si="3"/>
        <v>2162358.7200000002</v>
      </c>
      <c r="G407" s="185">
        <f t="shared" si="4"/>
        <v>409284.6</v>
      </c>
      <c r="H407" s="185">
        <f t="shared" si="5"/>
        <v>0</v>
      </c>
      <c r="I407" s="185">
        <f t="shared" si="8"/>
        <v>0</v>
      </c>
      <c r="J407" s="262">
        <f>D407+C407+E407+F407+G407+I407+H407</f>
        <v>8229026.4900000002</v>
      </c>
      <c r="K407" s="193">
        <f t="shared" si="11"/>
        <v>8229026.4900000002</v>
      </c>
      <c r="L407" s="194">
        <f t="shared" si="12"/>
        <v>0</v>
      </c>
      <c r="M407" s="117">
        <f t="shared" si="13"/>
        <v>0</v>
      </c>
    </row>
    <row r="408" spans="1:13" x14ac:dyDescent="0.35">
      <c r="A408" s="39" t="s">
        <v>81</v>
      </c>
      <c r="B408" s="35" t="s">
        <v>5864</v>
      </c>
      <c r="C408" s="109">
        <f t="shared" si="0"/>
        <v>0</v>
      </c>
      <c r="D408" s="55">
        <f t="shared" si="1"/>
        <v>0</v>
      </c>
      <c r="E408" s="223">
        <f t="shared" si="2"/>
        <v>2324679.65</v>
      </c>
      <c r="F408" s="185">
        <f t="shared" si="3"/>
        <v>4804805.1100000003</v>
      </c>
      <c r="G408" s="185">
        <f t="shared" si="4"/>
        <v>1517294.38</v>
      </c>
      <c r="H408" s="185">
        <f t="shared" si="5"/>
        <v>12064</v>
      </c>
      <c r="I408" s="185">
        <f t="shared" si="8"/>
        <v>0</v>
      </c>
      <c r="J408" s="262">
        <f t="shared" si="9"/>
        <v>8658843.1400000006</v>
      </c>
      <c r="K408" s="193">
        <f t="shared" si="6"/>
        <v>8665672.0999999996</v>
      </c>
      <c r="L408" s="194">
        <f t="shared" si="10"/>
        <v>6828.9599999990314</v>
      </c>
      <c r="M408" s="117">
        <f t="shared" si="7"/>
        <v>7.8804735757299557E-4</v>
      </c>
    </row>
    <row r="409" spans="1:13" x14ac:dyDescent="0.35">
      <c r="A409" s="39" t="s">
        <v>83</v>
      </c>
      <c r="B409" s="35" t="s">
        <v>35915</v>
      </c>
      <c r="C409" s="109">
        <f t="shared" si="0"/>
        <v>0</v>
      </c>
      <c r="D409" s="55">
        <f t="shared" si="1"/>
        <v>0</v>
      </c>
      <c r="E409" s="223">
        <f t="shared" si="2"/>
        <v>8253975.7800000003</v>
      </c>
      <c r="F409" s="185">
        <f t="shared" si="3"/>
        <v>1213979.92</v>
      </c>
      <c r="G409" s="185">
        <f t="shared" si="4"/>
        <v>262202.68</v>
      </c>
      <c r="H409" s="185">
        <f t="shared" si="5"/>
        <v>0</v>
      </c>
      <c r="I409" s="185">
        <f t="shared" si="8"/>
        <v>0</v>
      </c>
      <c r="J409" s="262">
        <f t="shared" si="9"/>
        <v>9730158.379999999</v>
      </c>
      <c r="K409" s="193">
        <f t="shared" si="6"/>
        <v>9735171.0099999998</v>
      </c>
      <c r="L409" s="194">
        <f t="shared" si="10"/>
        <v>5012.6300000008196</v>
      </c>
      <c r="M409" s="117">
        <f t="shared" si="7"/>
        <v>5.1489901870771754E-4</v>
      </c>
    </row>
    <row r="410" spans="1:13" x14ac:dyDescent="0.35">
      <c r="A410" s="39" t="s">
        <v>85</v>
      </c>
      <c r="B410" s="35" t="s">
        <v>5865</v>
      </c>
      <c r="C410" s="109">
        <f t="shared" si="0"/>
        <v>0</v>
      </c>
      <c r="D410" s="55">
        <f t="shared" si="1"/>
        <v>0</v>
      </c>
      <c r="E410" s="223">
        <f t="shared" si="2"/>
        <v>2870224.18</v>
      </c>
      <c r="F410" s="185">
        <f t="shared" ref="F410:F422" si="14">IF(ISNA(VLOOKUP(A410&amp;"-"&amp;MID(PSU_Selector,5,3),FY23_AllotVsExpend,3,FALSE)),0,VLOOKUP(A410&amp;"-"&amp;MID(PSU_Selector,5,3),FY23_AllotVsExpend,3,FALSE))</f>
        <v>7132718.6100000003</v>
      </c>
      <c r="G410" s="185">
        <f t="shared" ref="G410:G437" si="15">IF(ISNA(VLOOKUP(A410&amp;"-"&amp;MID(PSU_Selector,5,3),FY24_AllotVsExpend,3,FALSE)),0,VLOOKUP(A410&amp;"-"&amp;MID(PSU_Selector,5,3),FY24_AllotVsExpend,3,FALSE))</f>
        <v>2693501.09</v>
      </c>
      <c r="H410" s="185">
        <f t="shared" ref="H410:H437" si="16">IF(ISNA(VLOOKUP(A410&amp;"-"&amp;MID(PSU_Selector,5,3),FY25_AllotVsExpend,3,FALSE)),0,VLOOKUP(A410&amp;"-"&amp;MID(PSU_Selector,5,3),FY25_AllotVsExpend,3,FALSE))</f>
        <v>0</v>
      </c>
      <c r="I410" s="185">
        <f t="shared" ref="I410:I437" si="17">IF(ISNA(VLOOKUP(A410&amp;"-"&amp;MID(PSU_Selector,5,3),Encumbrances_by_PRC,2,FALSE)),0,VLOOKUP(A410&amp;"-"&amp;MID(PSU_Selector,5,3),Encumbrances_by_PRC,2,FALSE))</f>
        <v>0</v>
      </c>
      <c r="J410" s="262">
        <f t="shared" si="9"/>
        <v>12696443.880000001</v>
      </c>
      <c r="K410" s="193">
        <f t="shared" ref="K410:K437" si="18">IF(ISNA(VLOOKUP(A410&amp;"-"&amp;MID(PSU_Selector,5,3),Covid_Allotment_PRC,2,FALSE)),0,VLOOKUP(A410&amp;"-"&amp;MID(PSU_Selector,5,3),Covid_Allotment_PRC,2,FALSE))</f>
        <v>12696443.880000001</v>
      </c>
      <c r="L410" s="194">
        <f t="shared" si="10"/>
        <v>0</v>
      </c>
      <c r="M410" s="117">
        <f t="shared" si="7"/>
        <v>0</v>
      </c>
    </row>
    <row r="411" spans="1:13" x14ac:dyDescent="0.35">
      <c r="A411" s="39" t="s">
        <v>87</v>
      </c>
      <c r="B411" s="35" t="s">
        <v>35918</v>
      </c>
      <c r="C411" s="109">
        <f t="shared" si="0"/>
        <v>0</v>
      </c>
      <c r="D411" s="55">
        <f t="shared" si="1"/>
        <v>0</v>
      </c>
      <c r="E411" s="223">
        <f t="shared" si="2"/>
        <v>5708232.0800000001</v>
      </c>
      <c r="F411" s="185">
        <f t="shared" si="14"/>
        <v>19410720.940000001</v>
      </c>
      <c r="G411" s="185">
        <f t="shared" si="15"/>
        <v>10571947.52</v>
      </c>
      <c r="H411" s="185">
        <f t="shared" si="16"/>
        <v>0</v>
      </c>
      <c r="I411" s="185">
        <f t="shared" si="17"/>
        <v>0</v>
      </c>
      <c r="J411" s="262">
        <f t="shared" si="9"/>
        <v>35690900.540000007</v>
      </c>
      <c r="K411" s="193">
        <f t="shared" si="18"/>
        <v>35663671.719999999</v>
      </c>
      <c r="L411" s="194">
        <f t="shared" si="10"/>
        <v>-27228.820000007749</v>
      </c>
      <c r="M411" s="117">
        <f t="shared" si="7"/>
        <v>-7.6348897033891132E-4</v>
      </c>
    </row>
    <row r="412" spans="1:13" x14ac:dyDescent="0.35">
      <c r="A412" s="39" t="s">
        <v>89</v>
      </c>
      <c r="B412" s="35" t="s">
        <v>35920</v>
      </c>
      <c r="C412" s="109">
        <f t="shared" si="0"/>
        <v>0</v>
      </c>
      <c r="D412" s="55">
        <f t="shared" si="1"/>
        <v>0</v>
      </c>
      <c r="E412" s="223">
        <f t="shared" si="2"/>
        <v>3490702.11</v>
      </c>
      <c r="F412" s="185">
        <f t="shared" si="14"/>
        <v>12597919</v>
      </c>
      <c r="G412" s="185">
        <f t="shared" si="15"/>
        <v>6670447.5800000001</v>
      </c>
      <c r="H412" s="185">
        <f t="shared" si="16"/>
        <v>0</v>
      </c>
      <c r="I412" s="185">
        <f t="shared" si="17"/>
        <v>0</v>
      </c>
      <c r="J412" s="262">
        <f t="shared" si="9"/>
        <v>22759068.689999998</v>
      </c>
      <c r="K412" s="193">
        <f t="shared" si="18"/>
        <v>22733820.059999999</v>
      </c>
      <c r="L412" s="194">
        <f t="shared" si="10"/>
        <v>-25248.629999998957</v>
      </c>
      <c r="M412" s="117">
        <f t="shared" si="7"/>
        <v>-1.1106197697246557E-3</v>
      </c>
    </row>
    <row r="413" spans="1:13" x14ac:dyDescent="0.35">
      <c r="A413" s="39" t="s">
        <v>242</v>
      </c>
      <c r="B413" s="35" t="s">
        <v>5875</v>
      </c>
      <c r="C413" s="109">
        <f t="shared" si="0"/>
        <v>0</v>
      </c>
      <c r="D413" s="55">
        <f t="shared" si="1"/>
        <v>765889.34</v>
      </c>
      <c r="E413" s="223">
        <f t="shared" si="2"/>
        <v>2124245.7599999998</v>
      </c>
      <c r="F413" s="185">
        <f t="shared" si="14"/>
        <v>2218303.92</v>
      </c>
      <c r="G413" s="185">
        <f t="shared" si="15"/>
        <v>412269.56</v>
      </c>
      <c r="H413" s="185">
        <f t="shared" si="16"/>
        <v>0</v>
      </c>
      <c r="I413" s="185">
        <f t="shared" si="17"/>
        <v>0</v>
      </c>
      <c r="J413" s="262">
        <f t="shared" si="9"/>
        <v>5520708.5799999991</v>
      </c>
      <c r="K413" s="193">
        <f t="shared" si="18"/>
        <v>5489487.5</v>
      </c>
      <c r="L413" s="194">
        <f t="shared" si="10"/>
        <v>-31221.079999999143</v>
      </c>
      <c r="M413" s="117">
        <f t="shared" si="7"/>
        <v>-5.6874307483165132E-3</v>
      </c>
    </row>
    <row r="414" spans="1:13" x14ac:dyDescent="0.35">
      <c r="A414" s="39" t="s">
        <v>17</v>
      </c>
      <c r="B414" s="35" t="s">
        <v>5867</v>
      </c>
      <c r="C414" s="109">
        <f t="shared" si="0"/>
        <v>0</v>
      </c>
      <c r="D414" s="55">
        <f t="shared" si="1"/>
        <v>22819853.57</v>
      </c>
      <c r="E414" s="223">
        <f t="shared" si="2"/>
        <v>699683832.47000003</v>
      </c>
      <c r="F414" s="185">
        <f t="shared" si="14"/>
        <v>909071898.87</v>
      </c>
      <c r="G414" s="185">
        <f t="shared" si="15"/>
        <v>1254382711.49</v>
      </c>
      <c r="H414" s="185">
        <f t="shared" si="16"/>
        <v>335898419.63999999</v>
      </c>
      <c r="I414" s="185">
        <f t="shared" si="17"/>
        <v>0.01</v>
      </c>
      <c r="J414" s="262">
        <f t="shared" si="9"/>
        <v>3221856716.0500002</v>
      </c>
      <c r="K414" s="193">
        <f t="shared" si="18"/>
        <v>3238020832.4699998</v>
      </c>
      <c r="L414" s="194">
        <f t="shared" si="10"/>
        <v>16164116.419999599</v>
      </c>
      <c r="M414" s="117">
        <f t="shared" si="7"/>
        <v>4.991974189267159E-3</v>
      </c>
    </row>
    <row r="415" spans="1:13" x14ac:dyDescent="0.35">
      <c r="A415" s="39" t="s">
        <v>8</v>
      </c>
      <c r="B415" s="35" t="s">
        <v>12317</v>
      </c>
      <c r="C415" s="109">
        <f t="shared" si="0"/>
        <v>0</v>
      </c>
      <c r="D415" s="55">
        <f t="shared" si="1"/>
        <v>0</v>
      </c>
      <c r="E415" s="223">
        <f t="shared" si="2"/>
        <v>5310669.01</v>
      </c>
      <c r="F415" s="185">
        <f t="shared" si="14"/>
        <v>6613882.3700000001</v>
      </c>
      <c r="G415" s="185">
        <f t="shared" si="15"/>
        <v>5358264.5599999996</v>
      </c>
      <c r="H415" s="185">
        <f t="shared" si="16"/>
        <v>977286.63</v>
      </c>
      <c r="I415" s="185">
        <f t="shared" si="17"/>
        <v>0</v>
      </c>
      <c r="J415" s="262">
        <f t="shared" si="9"/>
        <v>18260102.569999997</v>
      </c>
      <c r="K415" s="193">
        <f t="shared" si="18"/>
        <v>18275080.949999999</v>
      </c>
      <c r="L415" s="194">
        <f t="shared" si="10"/>
        <v>14978.380000002682</v>
      </c>
      <c r="M415" s="117">
        <f t="shared" si="7"/>
        <v>8.1960676622899905E-4</v>
      </c>
    </row>
    <row r="416" spans="1:13" x14ac:dyDescent="0.35">
      <c r="A416" s="39" t="s">
        <v>92</v>
      </c>
      <c r="B416" s="35" t="s">
        <v>39671</v>
      </c>
      <c r="C416" s="109">
        <f t="shared" si="0"/>
        <v>0</v>
      </c>
      <c r="D416" s="55">
        <f t="shared" si="1"/>
        <v>0</v>
      </c>
      <c r="E416" s="223">
        <f t="shared" si="2"/>
        <v>671852.41</v>
      </c>
      <c r="F416" s="185">
        <f t="shared" si="14"/>
        <v>1362987.93</v>
      </c>
      <c r="G416" s="185">
        <f t="shared" si="15"/>
        <v>1762072.5</v>
      </c>
      <c r="H416" s="185">
        <f t="shared" si="16"/>
        <v>554856.5</v>
      </c>
      <c r="I416" s="185">
        <f t="shared" si="17"/>
        <v>0.05</v>
      </c>
      <c r="J416" s="262">
        <f t="shared" si="9"/>
        <v>4351769.3899999997</v>
      </c>
      <c r="K416" s="193">
        <f t="shared" si="18"/>
        <v>4350601.26</v>
      </c>
      <c r="L416" s="194">
        <f t="shared" si="10"/>
        <v>-1168.1299999998882</v>
      </c>
      <c r="M416" s="117">
        <f t="shared" si="7"/>
        <v>-2.6849852013325818E-4</v>
      </c>
    </row>
    <row r="417" spans="1:13" x14ac:dyDescent="0.35">
      <c r="A417" s="39" t="s">
        <v>112</v>
      </c>
      <c r="B417" s="35" t="s">
        <v>39673</v>
      </c>
      <c r="C417" s="109">
        <f t="shared" si="0"/>
        <v>0</v>
      </c>
      <c r="D417" s="55">
        <f t="shared" si="1"/>
        <v>0</v>
      </c>
      <c r="E417" s="223">
        <f t="shared" si="2"/>
        <v>681429.82</v>
      </c>
      <c r="F417" s="185">
        <f t="shared" si="14"/>
        <v>3062202.3</v>
      </c>
      <c r="G417" s="185">
        <f t="shared" si="15"/>
        <v>6460453.0800000001</v>
      </c>
      <c r="H417" s="185">
        <f t="shared" si="16"/>
        <v>2526970.36</v>
      </c>
      <c r="I417" s="185">
        <f t="shared" si="17"/>
        <v>0.54</v>
      </c>
      <c r="J417" s="262">
        <f t="shared" si="9"/>
        <v>12731056.099999998</v>
      </c>
      <c r="K417" s="193">
        <f t="shared" si="18"/>
        <v>12737588.6</v>
      </c>
      <c r="L417" s="194">
        <f t="shared" si="10"/>
        <v>6532.5000000018626</v>
      </c>
      <c r="M417" s="117">
        <f t="shared" si="7"/>
        <v>5.1285217360543922E-4</v>
      </c>
    </row>
    <row r="418" spans="1:13" x14ac:dyDescent="0.35">
      <c r="A418" s="39" t="s">
        <v>113</v>
      </c>
      <c r="B418" s="35" t="s">
        <v>35927</v>
      </c>
      <c r="C418" s="109">
        <f t="shared" si="0"/>
        <v>0</v>
      </c>
      <c r="D418" s="55">
        <f t="shared" si="1"/>
        <v>0</v>
      </c>
      <c r="E418" s="223">
        <f t="shared" si="2"/>
        <v>17981786.07</v>
      </c>
      <c r="F418" s="185">
        <f t="shared" si="14"/>
        <v>44961823.200000003</v>
      </c>
      <c r="G418" s="185">
        <f t="shared" si="15"/>
        <v>14511259</v>
      </c>
      <c r="H418" s="185">
        <f t="shared" si="16"/>
        <v>-8591.7900000000009</v>
      </c>
      <c r="I418" s="185">
        <f t="shared" si="17"/>
        <v>0</v>
      </c>
      <c r="J418" s="262">
        <f t="shared" si="9"/>
        <v>77446276.480000004</v>
      </c>
      <c r="K418" s="193">
        <f t="shared" si="18"/>
        <v>77557542.870000005</v>
      </c>
      <c r="L418" s="194">
        <f t="shared" si="10"/>
        <v>111266.3900000006</v>
      </c>
      <c r="M418" s="117">
        <f t="shared" si="7"/>
        <v>1.4346301582362209E-3</v>
      </c>
    </row>
    <row r="419" spans="1:13" x14ac:dyDescent="0.35">
      <c r="A419" s="39" t="s">
        <v>114</v>
      </c>
      <c r="B419" s="35" t="s">
        <v>35924</v>
      </c>
      <c r="C419" s="109">
        <f t="shared" si="0"/>
        <v>0</v>
      </c>
      <c r="D419" s="55">
        <f t="shared" si="1"/>
        <v>0</v>
      </c>
      <c r="E419" s="223">
        <f t="shared" si="2"/>
        <v>1638188.6</v>
      </c>
      <c r="F419" s="185">
        <f t="shared" si="14"/>
        <v>2802152.16</v>
      </c>
      <c r="G419" s="185">
        <f t="shared" si="15"/>
        <v>1128554.5</v>
      </c>
      <c r="H419" s="185">
        <f t="shared" si="16"/>
        <v>98.63</v>
      </c>
      <c r="I419" s="185">
        <f t="shared" si="17"/>
        <v>0</v>
      </c>
      <c r="J419" s="262">
        <f t="shared" si="9"/>
        <v>5568993.8899999997</v>
      </c>
      <c r="K419" s="193">
        <f t="shared" si="18"/>
        <v>5614975.3200000003</v>
      </c>
      <c r="L419" s="194">
        <f t="shared" si="10"/>
        <v>45981.430000000633</v>
      </c>
      <c r="M419" s="117">
        <f t="shared" si="7"/>
        <v>8.1890707223982295E-3</v>
      </c>
    </row>
    <row r="420" spans="1:13" x14ac:dyDescent="0.35">
      <c r="A420" s="39" t="s">
        <v>93</v>
      </c>
      <c r="B420" s="35" t="s">
        <v>35926</v>
      </c>
      <c r="C420" s="109">
        <f t="shared" si="0"/>
        <v>0</v>
      </c>
      <c r="D420" s="55">
        <f t="shared" si="1"/>
        <v>0</v>
      </c>
      <c r="E420" s="223">
        <f t="shared" si="2"/>
        <v>72517</v>
      </c>
      <c r="F420" s="185">
        <f t="shared" si="14"/>
        <v>314930.28999999998</v>
      </c>
      <c r="G420" s="185">
        <f t="shared" si="15"/>
        <v>633265.13</v>
      </c>
      <c r="H420" s="185">
        <f t="shared" si="16"/>
        <v>0</v>
      </c>
      <c r="I420" s="185">
        <f t="shared" si="17"/>
        <v>0</v>
      </c>
      <c r="J420" s="262">
        <f t="shared" si="9"/>
        <v>1020712.4199999999</v>
      </c>
      <c r="K420" s="193">
        <f t="shared" si="18"/>
        <v>1020621.62</v>
      </c>
      <c r="L420" s="194">
        <f t="shared" si="10"/>
        <v>-90.799999999930151</v>
      </c>
      <c r="M420" s="117">
        <f t="shared" si="7"/>
        <v>-8.8965389543609852E-5</v>
      </c>
    </row>
    <row r="421" spans="1:13" x14ac:dyDescent="0.35">
      <c r="A421" s="39" t="s">
        <v>115</v>
      </c>
      <c r="B421" s="35" t="s">
        <v>51411</v>
      </c>
      <c r="C421" s="109">
        <f>IF(ISNA(VLOOKUP(A421&amp;"-"&amp;MID(PSU_Selector,5,3),FY20_AllotVsExpend,3,FALSE)),0,VLOOKUP(A421&amp;"-"&amp;MID(PSU_Selector,5,3),FY20_AllotVsExpend,3,FALSE))</f>
        <v>0</v>
      </c>
      <c r="D421" s="55">
        <f>IF(ISNA(VLOOKUP(A421&amp;"-"&amp;MID(PSU_Selector,5,3),FY21_AllotVsExpend,3,FALSE)),0,VLOOKUP(A421&amp;"-"&amp;MID(PSU_Selector,5,3),FY21_AllotVsExpend,3,FALSE))</f>
        <v>0</v>
      </c>
      <c r="E421" s="223">
        <f>IF(ISNA(VLOOKUP(A421&amp;"-"&amp;MID(PSU_Selector,5,3),FY22_AllotVsExpend,3,FALSE)),0,VLOOKUP(A421&amp;"-"&amp;MID(PSU_Selector,5,3),FY22_AllotVsExpend,3,FALSE))</f>
        <v>0</v>
      </c>
      <c r="F421" s="185">
        <f t="shared" si="14"/>
        <v>4815326.74</v>
      </c>
      <c r="G421" s="185">
        <f t="shared" si="15"/>
        <v>14828239.960000001</v>
      </c>
      <c r="H421" s="185">
        <f t="shared" si="16"/>
        <v>13640760.51</v>
      </c>
      <c r="I421" s="185">
        <f t="shared" si="17"/>
        <v>0</v>
      </c>
      <c r="J421" s="262">
        <f t="shared" si="9"/>
        <v>33284327.210000001</v>
      </c>
      <c r="K421" s="193">
        <f t="shared" si="18"/>
        <v>33280111.850000001</v>
      </c>
      <c r="L421" s="194">
        <f t="shared" si="10"/>
        <v>-4215.359999999404</v>
      </c>
      <c r="M421" s="117">
        <f>IFERROR(L421/K421,"")</f>
        <v>-1.2666303583950856E-4</v>
      </c>
    </row>
    <row r="422" spans="1:13" x14ac:dyDescent="0.35">
      <c r="A422" s="39" t="s">
        <v>116</v>
      </c>
      <c r="B422" s="35" t="s">
        <v>51413</v>
      </c>
      <c r="C422" s="109">
        <f>IF(ISNA(VLOOKUP(A422&amp;"-"&amp;MID(PSU_Selector,5,3),FY20_AllotVsExpend,3,FALSE)),0,VLOOKUP(A422&amp;"-"&amp;MID(PSU_Selector,5,3),FY20_AllotVsExpend,3,FALSE))</f>
        <v>0</v>
      </c>
      <c r="D422" s="55">
        <f>IF(ISNA(VLOOKUP(A422&amp;"-"&amp;MID(PSU_Selector,5,3),FY21_AllotVsExpend,3,FALSE)),0,VLOOKUP(A422&amp;"-"&amp;MID(PSU_Selector,5,3),FY21_AllotVsExpend,3,FALSE))</f>
        <v>0</v>
      </c>
      <c r="E422" s="223">
        <f>IF(ISNA(VLOOKUP(A422&amp;"-"&amp;MID(PSU_Selector,5,3),FY22_AllotVsExpend,3,FALSE)),0,VLOOKUP(A422&amp;"-"&amp;MID(PSU_Selector,5,3),FY22_AllotVsExpend,3,FALSE))</f>
        <v>0</v>
      </c>
      <c r="F422" s="185">
        <f t="shared" si="14"/>
        <v>7168344.5300000003</v>
      </c>
      <c r="G422" s="185">
        <f t="shared" si="15"/>
        <v>16254924.66</v>
      </c>
      <c r="H422" s="185">
        <f t="shared" si="16"/>
        <v>5687175.0300000003</v>
      </c>
      <c r="I422" s="185">
        <f t="shared" si="17"/>
        <v>0.81</v>
      </c>
      <c r="J422" s="262">
        <f t="shared" si="9"/>
        <v>29110445.030000001</v>
      </c>
      <c r="K422" s="193">
        <f t="shared" si="18"/>
        <v>29105860.260000002</v>
      </c>
      <c r="L422" s="194">
        <f t="shared" si="10"/>
        <v>-4584.769999999553</v>
      </c>
      <c r="M422" s="117">
        <f>IFERROR(L422/K422,"")</f>
        <v>-1.5752051164419191E-4</v>
      </c>
    </row>
    <row r="423" spans="1:13" x14ac:dyDescent="0.35">
      <c r="A423" s="39" t="s">
        <v>5994</v>
      </c>
      <c r="B423" s="35" t="s">
        <v>55721</v>
      </c>
      <c r="C423" s="109">
        <f t="shared" ref="C423:C435" si="19">IF(ISNA(VLOOKUP(A423&amp;"-"&amp;MID(PSU_Selector,5,3),FY20_AllotVsExpend,3,FALSE)),0,VLOOKUP(A423&amp;"-"&amp;MID(PSU_Selector,5,3),FY20_AllotVsExpend,3,FALSE))</f>
        <v>0</v>
      </c>
      <c r="D423" s="55">
        <f t="shared" ref="D423:D435" si="20">IF(ISNA(VLOOKUP(A423&amp;"-"&amp;MID(PSU_Selector,5,3),FY21_AllotVsExpend,3,FALSE)),0,VLOOKUP(A423&amp;"-"&amp;MID(PSU_Selector,5,3),FY21_AllotVsExpend,3,FALSE))</f>
        <v>0</v>
      </c>
      <c r="E423" s="223">
        <f t="shared" ref="E423:E435" si="21">IF(ISNA(VLOOKUP(A423&amp;"-"&amp;MID(PSU_Selector,5,3),FY22_AllotVsExpend,3,FALSE)),0,VLOOKUP(A423&amp;"-"&amp;MID(PSU_Selector,5,3),FY22_AllotVsExpend,3,FALSE))</f>
        <v>0</v>
      </c>
      <c r="F423" s="185">
        <f t="shared" ref="F423:F435" si="22">IF(ISNA(VLOOKUP(A423&amp;"-"&amp;MID(PSU_Selector,5,3),FY23_AllotVsExpend,3,FALSE)),0,VLOOKUP(A423&amp;"-"&amp;MID(PSU_Selector,5,3),FY23_AllotVsExpend,3,FALSE))</f>
        <v>35934.06</v>
      </c>
      <c r="G423" s="185">
        <f t="shared" si="15"/>
        <v>131678.76999999999</v>
      </c>
      <c r="H423" s="185">
        <f t="shared" si="16"/>
        <v>262980.88</v>
      </c>
      <c r="I423" s="185">
        <f t="shared" si="17"/>
        <v>0</v>
      </c>
      <c r="J423" s="262">
        <f t="shared" si="9"/>
        <v>430593.70999999996</v>
      </c>
      <c r="K423" s="193">
        <f t="shared" si="18"/>
        <v>430593.76</v>
      </c>
      <c r="L423" s="194">
        <f t="shared" si="10"/>
        <v>5.0000000046566129E-2</v>
      </c>
      <c r="M423" s="117">
        <f t="shared" ref="M423:M435" si="23">IFERROR(L423/K423,"")</f>
        <v>1.1611872881429153E-7</v>
      </c>
    </row>
    <row r="424" spans="1:13" x14ac:dyDescent="0.35">
      <c r="A424" s="39" t="s">
        <v>94</v>
      </c>
      <c r="B424" s="35" t="s">
        <v>46377</v>
      </c>
      <c r="C424" s="109">
        <f t="shared" si="19"/>
        <v>0</v>
      </c>
      <c r="D424" s="55">
        <f t="shared" si="20"/>
        <v>0</v>
      </c>
      <c r="E424" s="223">
        <f t="shared" si="21"/>
        <v>2240</v>
      </c>
      <c r="F424" s="185">
        <f t="shared" si="22"/>
        <v>1457418.25</v>
      </c>
      <c r="G424" s="185">
        <f t="shared" si="15"/>
        <v>2030512.2</v>
      </c>
      <c r="H424" s="185">
        <f t="shared" si="16"/>
        <v>420868.14</v>
      </c>
      <c r="I424" s="185">
        <f t="shared" si="17"/>
        <v>0</v>
      </c>
      <c r="J424" s="262">
        <f t="shared" si="9"/>
        <v>3911038.5900000003</v>
      </c>
      <c r="K424" s="193">
        <f t="shared" si="18"/>
        <v>3911038.59</v>
      </c>
      <c r="L424" s="194">
        <f t="shared" si="10"/>
        <v>0</v>
      </c>
      <c r="M424" s="117">
        <f t="shared" si="23"/>
        <v>0</v>
      </c>
    </row>
    <row r="425" spans="1:13" x14ac:dyDescent="0.35">
      <c r="A425" s="39" t="s">
        <v>96</v>
      </c>
      <c r="B425" s="35" t="s">
        <v>43550</v>
      </c>
      <c r="C425" s="109">
        <f t="shared" si="19"/>
        <v>0</v>
      </c>
      <c r="D425" s="55">
        <f t="shared" si="20"/>
        <v>0</v>
      </c>
      <c r="E425" s="223">
        <f t="shared" si="21"/>
        <v>2248814.5099999998</v>
      </c>
      <c r="F425" s="185">
        <f t="shared" si="22"/>
        <v>4427151.8600000003</v>
      </c>
      <c r="G425" s="185">
        <f t="shared" si="15"/>
        <v>5257008.99</v>
      </c>
      <c r="H425" s="185">
        <f t="shared" si="16"/>
        <v>1527210.07</v>
      </c>
      <c r="I425" s="185">
        <f t="shared" si="17"/>
        <v>0</v>
      </c>
      <c r="J425" s="262">
        <f t="shared" si="9"/>
        <v>13460185.43</v>
      </c>
      <c r="K425" s="193">
        <f t="shared" si="18"/>
        <v>13425496.07</v>
      </c>
      <c r="L425" s="194">
        <f t="shared" si="10"/>
        <v>-34689.359999999404</v>
      </c>
      <c r="M425" s="117">
        <f t="shared" si="23"/>
        <v>-2.5838419540797947E-3</v>
      </c>
    </row>
    <row r="426" spans="1:13" x14ac:dyDescent="0.35">
      <c r="A426" s="39" t="s">
        <v>98</v>
      </c>
      <c r="B426" s="35" t="s">
        <v>43552</v>
      </c>
      <c r="C426" s="109">
        <f t="shared" si="19"/>
        <v>0</v>
      </c>
      <c r="D426" s="55">
        <f t="shared" si="20"/>
        <v>0</v>
      </c>
      <c r="E426" s="223">
        <f t="shared" si="21"/>
        <v>374028.68</v>
      </c>
      <c r="F426" s="185">
        <f t="shared" si="22"/>
        <v>1688711.68</v>
      </c>
      <c r="G426" s="185">
        <f t="shared" si="15"/>
        <v>92590.59</v>
      </c>
      <c r="H426" s="185">
        <f t="shared" si="16"/>
        <v>45388.24</v>
      </c>
      <c r="I426" s="185">
        <f t="shared" si="17"/>
        <v>0</v>
      </c>
      <c r="J426" s="262">
        <f t="shared" si="9"/>
        <v>2200719.19</v>
      </c>
      <c r="K426" s="193">
        <f t="shared" si="18"/>
        <v>2200719.19</v>
      </c>
      <c r="L426" s="194">
        <f t="shared" si="10"/>
        <v>0</v>
      </c>
      <c r="M426" s="117">
        <f t="shared" si="23"/>
        <v>0</v>
      </c>
    </row>
    <row r="427" spans="1:13" x14ac:dyDescent="0.35">
      <c r="A427" s="39" t="s">
        <v>99</v>
      </c>
      <c r="B427" s="35" t="s">
        <v>46379</v>
      </c>
      <c r="C427" s="109">
        <f t="shared" si="19"/>
        <v>0</v>
      </c>
      <c r="D427" s="55">
        <f t="shared" si="20"/>
        <v>0</v>
      </c>
      <c r="E427" s="223">
        <f t="shared" si="21"/>
        <v>4190.08</v>
      </c>
      <c r="F427" s="185">
        <f t="shared" si="22"/>
        <v>64235.28</v>
      </c>
      <c r="G427" s="185">
        <f t="shared" si="15"/>
        <v>52459.97</v>
      </c>
      <c r="H427" s="185">
        <f t="shared" si="16"/>
        <v>29456.35</v>
      </c>
      <c r="I427" s="185">
        <f t="shared" si="17"/>
        <v>0</v>
      </c>
      <c r="J427" s="262">
        <f t="shared" si="9"/>
        <v>150341.68</v>
      </c>
      <c r="K427" s="193">
        <f t="shared" si="18"/>
        <v>150397.92000000001</v>
      </c>
      <c r="L427" s="194">
        <f t="shared" si="10"/>
        <v>56.240000000019791</v>
      </c>
      <c r="M427" s="117">
        <f t="shared" si="23"/>
        <v>3.739413417420918E-4</v>
      </c>
    </row>
    <row r="428" spans="1:13" x14ac:dyDescent="0.35">
      <c r="A428" s="39" t="s">
        <v>273</v>
      </c>
      <c r="B428" s="35" t="s">
        <v>46383</v>
      </c>
      <c r="C428" s="109">
        <f t="shared" si="19"/>
        <v>0</v>
      </c>
      <c r="D428" s="55">
        <f t="shared" si="20"/>
        <v>0</v>
      </c>
      <c r="E428" s="223">
        <f t="shared" si="21"/>
        <v>3502.64</v>
      </c>
      <c r="F428" s="185">
        <f t="shared" si="22"/>
        <v>1940192.88</v>
      </c>
      <c r="G428" s="185">
        <f t="shared" si="15"/>
        <v>2111934.34</v>
      </c>
      <c r="H428" s="185">
        <f t="shared" si="16"/>
        <v>505374.34</v>
      </c>
      <c r="I428" s="185">
        <f t="shared" si="17"/>
        <v>0</v>
      </c>
      <c r="J428" s="262">
        <f t="shared" si="9"/>
        <v>4561004.1999999993</v>
      </c>
      <c r="K428" s="193">
        <f t="shared" si="18"/>
        <v>4563866.8</v>
      </c>
      <c r="L428" s="194">
        <f t="shared" si="10"/>
        <v>2862.6000000005588</v>
      </c>
      <c r="M428" s="117">
        <f t="shared" si="23"/>
        <v>6.2723127677621069E-4</v>
      </c>
    </row>
    <row r="429" spans="1:13" x14ac:dyDescent="0.35">
      <c r="A429" s="39" t="s">
        <v>101</v>
      </c>
      <c r="B429" s="35" t="s">
        <v>55716</v>
      </c>
      <c r="C429" s="109">
        <f t="shared" si="19"/>
        <v>0</v>
      </c>
      <c r="D429" s="55">
        <f t="shared" si="20"/>
        <v>0</v>
      </c>
      <c r="E429" s="223">
        <f t="shared" si="21"/>
        <v>0</v>
      </c>
      <c r="F429" s="185">
        <f t="shared" si="22"/>
        <v>1786809.94</v>
      </c>
      <c r="G429" s="185">
        <f t="shared" si="15"/>
        <v>2042.43</v>
      </c>
      <c r="H429" s="185">
        <f t="shared" si="16"/>
        <v>0</v>
      </c>
      <c r="I429" s="185">
        <f t="shared" si="17"/>
        <v>0</v>
      </c>
      <c r="J429" s="262">
        <f t="shared" si="9"/>
        <v>1788852.3699999999</v>
      </c>
      <c r="K429" s="193">
        <f t="shared" si="18"/>
        <v>1788852.37</v>
      </c>
      <c r="L429" s="194">
        <f t="shared" si="10"/>
        <v>0</v>
      </c>
      <c r="M429" s="117">
        <f t="shared" si="23"/>
        <v>0</v>
      </c>
    </row>
    <row r="430" spans="1:13" x14ac:dyDescent="0.35">
      <c r="A430" s="39" t="s">
        <v>102</v>
      </c>
      <c r="B430" s="35" t="s">
        <v>46381</v>
      </c>
      <c r="C430" s="109">
        <f t="shared" si="19"/>
        <v>0</v>
      </c>
      <c r="D430" s="55">
        <f t="shared" si="20"/>
        <v>0</v>
      </c>
      <c r="E430" s="223">
        <f t="shared" si="21"/>
        <v>416276</v>
      </c>
      <c r="F430" s="185">
        <f t="shared" si="22"/>
        <v>781470.28</v>
      </c>
      <c r="G430" s="185">
        <f t="shared" si="15"/>
        <v>366524.59</v>
      </c>
      <c r="H430" s="185">
        <f t="shared" si="16"/>
        <v>0</v>
      </c>
      <c r="I430" s="185">
        <f t="shared" si="17"/>
        <v>0</v>
      </c>
      <c r="J430" s="262">
        <f t="shared" si="9"/>
        <v>1564270.87</v>
      </c>
      <c r="K430" s="193">
        <f t="shared" si="18"/>
        <v>1564270.87</v>
      </c>
      <c r="L430" s="194">
        <f t="shared" si="10"/>
        <v>0</v>
      </c>
      <c r="M430" s="117">
        <f t="shared" si="23"/>
        <v>0</v>
      </c>
    </row>
    <row r="431" spans="1:13" x14ac:dyDescent="0.35">
      <c r="A431" s="39" t="s">
        <v>104</v>
      </c>
      <c r="B431" s="35" t="s">
        <v>55717</v>
      </c>
      <c r="C431" s="109">
        <f t="shared" si="19"/>
        <v>0</v>
      </c>
      <c r="D431" s="55">
        <f t="shared" si="20"/>
        <v>0</v>
      </c>
      <c r="E431" s="223">
        <f t="shared" si="21"/>
        <v>0</v>
      </c>
      <c r="F431" s="185">
        <f t="shared" si="22"/>
        <v>444350.48</v>
      </c>
      <c r="G431" s="185">
        <f t="shared" si="15"/>
        <v>1053909.51</v>
      </c>
      <c r="H431" s="185">
        <f t="shared" si="16"/>
        <v>411156.2</v>
      </c>
      <c r="I431" s="185">
        <f t="shared" si="17"/>
        <v>0</v>
      </c>
      <c r="J431" s="262">
        <f t="shared" si="9"/>
        <v>1909416.19</v>
      </c>
      <c r="K431" s="193">
        <f t="shared" si="18"/>
        <v>1916989.36</v>
      </c>
      <c r="L431" s="194">
        <f t="shared" si="10"/>
        <v>7573.1700000001583</v>
      </c>
      <c r="M431" s="117">
        <f t="shared" si="23"/>
        <v>3.9505540082915005E-3</v>
      </c>
    </row>
    <row r="432" spans="1:13" x14ac:dyDescent="0.35">
      <c r="A432" s="39" t="s">
        <v>55714</v>
      </c>
      <c r="B432" s="35" t="s">
        <v>55718</v>
      </c>
      <c r="C432" s="109">
        <f t="shared" si="19"/>
        <v>0</v>
      </c>
      <c r="D432" s="55">
        <f t="shared" si="20"/>
        <v>0</v>
      </c>
      <c r="E432" s="223">
        <f t="shared" si="21"/>
        <v>0</v>
      </c>
      <c r="F432" s="185">
        <f t="shared" si="22"/>
        <v>944327.95</v>
      </c>
      <c r="G432" s="185">
        <f t="shared" si="15"/>
        <v>961051.32</v>
      </c>
      <c r="H432" s="185">
        <f t="shared" si="16"/>
        <v>1463559.27</v>
      </c>
      <c r="I432" s="185">
        <f t="shared" si="17"/>
        <v>171.9</v>
      </c>
      <c r="J432" s="262">
        <f t="shared" si="9"/>
        <v>3369110.44</v>
      </c>
      <c r="K432" s="193">
        <f t="shared" si="18"/>
        <v>3370532.24</v>
      </c>
      <c r="L432" s="194">
        <f t="shared" si="10"/>
        <v>1421.8000000002794</v>
      </c>
      <c r="M432" s="117">
        <f t="shared" si="23"/>
        <v>4.2183248779732166E-4</v>
      </c>
    </row>
    <row r="433" spans="1:13" x14ac:dyDescent="0.35">
      <c r="A433" s="39" t="s">
        <v>43538</v>
      </c>
      <c r="B433" s="35" t="s">
        <v>43539</v>
      </c>
      <c r="C433" s="109">
        <f t="shared" si="19"/>
        <v>0</v>
      </c>
      <c r="D433" s="55">
        <f t="shared" si="20"/>
        <v>0</v>
      </c>
      <c r="E433" s="223">
        <f t="shared" si="21"/>
        <v>43781.83</v>
      </c>
      <c r="F433" s="185">
        <f t="shared" si="22"/>
        <v>357011.71</v>
      </c>
      <c r="G433" s="185">
        <f t="shared" si="15"/>
        <v>319329.73</v>
      </c>
      <c r="H433" s="185">
        <f t="shared" si="16"/>
        <v>89433.59</v>
      </c>
      <c r="I433" s="185">
        <f t="shared" si="17"/>
        <v>0</v>
      </c>
      <c r="J433" s="262">
        <f t="shared" si="9"/>
        <v>809556.86</v>
      </c>
      <c r="K433" s="193">
        <f t="shared" si="18"/>
        <v>820131.52</v>
      </c>
      <c r="L433" s="194">
        <f t="shared" si="10"/>
        <v>10574.660000000033</v>
      </c>
      <c r="M433" s="117">
        <f t="shared" si="23"/>
        <v>1.2893858780113746E-2</v>
      </c>
    </row>
    <row r="434" spans="1:13" x14ac:dyDescent="0.35">
      <c r="A434" s="39" t="s">
        <v>42057</v>
      </c>
      <c r="B434" s="35" t="s">
        <v>42058</v>
      </c>
      <c r="C434" s="109">
        <f t="shared" si="19"/>
        <v>0</v>
      </c>
      <c r="D434" s="55">
        <f t="shared" si="20"/>
        <v>0</v>
      </c>
      <c r="E434" s="223">
        <f t="shared" si="21"/>
        <v>108031429.93000001</v>
      </c>
      <c r="F434" s="185">
        <f t="shared" si="22"/>
        <v>-0.03</v>
      </c>
      <c r="G434" s="185">
        <f t="shared" si="15"/>
        <v>0</v>
      </c>
      <c r="H434" s="185">
        <f t="shared" si="16"/>
        <v>0</v>
      </c>
      <c r="I434" s="185">
        <f t="shared" si="17"/>
        <v>0</v>
      </c>
      <c r="J434" s="262">
        <f t="shared" si="9"/>
        <v>108031429.90000001</v>
      </c>
      <c r="K434" s="193">
        <f t="shared" si="18"/>
        <v>108028372.33</v>
      </c>
      <c r="L434" s="194">
        <f t="shared" si="10"/>
        <v>-3057.5700000077486</v>
      </c>
      <c r="M434" s="117">
        <f t="shared" si="23"/>
        <v>-2.8303397839482644E-5</v>
      </c>
    </row>
    <row r="435" spans="1:13" x14ac:dyDescent="0.35">
      <c r="A435" s="39" t="s">
        <v>55715</v>
      </c>
      <c r="B435" s="35" t="s">
        <v>55719</v>
      </c>
      <c r="C435" s="109">
        <f t="shared" si="19"/>
        <v>0</v>
      </c>
      <c r="D435" s="55">
        <f t="shared" si="20"/>
        <v>0</v>
      </c>
      <c r="E435" s="223">
        <f t="shared" si="21"/>
        <v>0</v>
      </c>
      <c r="F435" s="185">
        <f t="shared" si="22"/>
        <v>531460.93000000005</v>
      </c>
      <c r="G435" s="185">
        <f t="shared" si="15"/>
        <v>487416.54</v>
      </c>
      <c r="H435" s="185">
        <f t="shared" si="16"/>
        <v>129840.22</v>
      </c>
      <c r="I435" s="185">
        <f t="shared" si="17"/>
        <v>0</v>
      </c>
      <c r="J435" s="262">
        <f t="shared" si="9"/>
        <v>1148717.69</v>
      </c>
      <c r="K435" s="193">
        <f t="shared" si="18"/>
        <v>1146294.19</v>
      </c>
      <c r="L435" s="194">
        <f t="shared" si="10"/>
        <v>-2423.5</v>
      </c>
      <c r="M435" s="117">
        <f t="shared" si="23"/>
        <v>-2.1142042079093154E-3</v>
      </c>
    </row>
    <row r="436" spans="1:13" x14ac:dyDescent="0.35">
      <c r="A436" s="39" t="s">
        <v>43554</v>
      </c>
      <c r="B436" s="35" t="s">
        <v>43555</v>
      </c>
      <c r="C436" s="109">
        <f>IF(ISNA(VLOOKUP(A436&amp;"-"&amp;MID(PSU_Selector,5,3),FY20_AllotVsExpend,3,FALSE)),0,VLOOKUP(A436&amp;"-"&amp;MID(PSU_Selector,5,3),FY20_AllotVsExpend,3,FALSE))</f>
        <v>0</v>
      </c>
      <c r="D436" s="55">
        <f>IF(ISNA(VLOOKUP(A436&amp;"-"&amp;MID(PSU_Selector,5,3),FY21_AllotVsExpend,3,FALSE)),0,VLOOKUP(A436&amp;"-"&amp;MID(PSU_Selector,5,3),FY21_AllotVsExpend,3,FALSE))</f>
        <v>0</v>
      </c>
      <c r="E436" s="223">
        <f>IF(ISNA(VLOOKUP(A436&amp;"-"&amp;MID(PSU_Selector,5,3),FY22_AllotVsExpend,3,FALSE)),0,VLOOKUP(A436&amp;"-"&amp;MID(PSU_Selector,5,3),FY22_AllotVsExpend,3,FALSE))</f>
        <v>61424.94</v>
      </c>
      <c r="F436" s="185">
        <f>IF(ISNA(VLOOKUP(A436&amp;"-"&amp;MID(PSU_Selector,5,3),FY23_AllotVsExpend,3,FALSE)),0,VLOOKUP(A436&amp;"-"&amp;MID(PSU_Selector,5,3),FY23_AllotVsExpend,3,FALSE))</f>
        <v>114713.57</v>
      </c>
      <c r="G436" s="185">
        <f t="shared" si="15"/>
        <v>76892.990000000005</v>
      </c>
      <c r="H436" s="185">
        <f t="shared" si="16"/>
        <v>9970.81</v>
      </c>
      <c r="I436" s="185">
        <f t="shared" si="17"/>
        <v>0</v>
      </c>
      <c r="J436" s="262">
        <f t="shared" si="9"/>
        <v>263002.31</v>
      </c>
      <c r="K436" s="193">
        <f t="shared" si="18"/>
        <v>263850.46999999997</v>
      </c>
      <c r="L436" s="194">
        <f t="shared" si="10"/>
        <v>848.15999999997439</v>
      </c>
      <c r="M436" s="117">
        <f>IFERROR(L436/K436,"")</f>
        <v>3.2145479975835348E-3</v>
      </c>
    </row>
    <row r="437" spans="1:13" x14ac:dyDescent="0.35">
      <c r="A437" s="39" t="s">
        <v>61066</v>
      </c>
      <c r="B437" s="35" t="s">
        <v>61068</v>
      </c>
      <c r="C437" s="109">
        <f>IF(ISNA(VLOOKUP(A437&amp;"-"&amp;MID(PSU_Selector,5,3),FY20_AllotVsExpend,3,FALSE)),0,VLOOKUP(A437&amp;"-"&amp;MID(PSU_Selector,5,3),FY20_AllotVsExpend,3,FALSE))</f>
        <v>0</v>
      </c>
      <c r="D437" s="55">
        <f>IF(ISNA(VLOOKUP(A437&amp;"-"&amp;MID(PSU_Selector,5,3),FY21_AllotVsExpend,3,FALSE)),0,VLOOKUP(A437&amp;"-"&amp;MID(PSU_Selector,5,3),FY21_AllotVsExpend,3,FALSE))</f>
        <v>0</v>
      </c>
      <c r="E437" s="223">
        <f>IF(ISNA(VLOOKUP(A437&amp;"-"&amp;MID(PSU_Selector,5,3),FY22_AllotVsExpend,3,FALSE)),0,VLOOKUP(A437&amp;"-"&amp;MID(PSU_Selector,5,3),FY22_AllotVsExpend,3,FALSE))</f>
        <v>0</v>
      </c>
      <c r="F437" s="185">
        <f>IF(ISNA(VLOOKUP(A437&amp;"-"&amp;MID(PSU_Selector,5,3),FY23_AllotVsExpend,3,FALSE)),0,VLOOKUP(A437&amp;"-"&amp;MID(PSU_Selector,5,3),FY23_AllotVsExpend,3,FALSE))</f>
        <v>1911709.88</v>
      </c>
      <c r="G437" s="185">
        <f t="shared" si="15"/>
        <v>1480876.5</v>
      </c>
      <c r="H437" s="185">
        <f t="shared" si="16"/>
        <v>0</v>
      </c>
      <c r="I437" s="185">
        <f t="shared" si="17"/>
        <v>0</v>
      </c>
      <c r="J437" s="262">
        <f>D437+C437+E437+F437+G437+I437+H437</f>
        <v>3392586.38</v>
      </c>
      <c r="K437" s="193">
        <f t="shared" si="18"/>
        <v>3430360.5</v>
      </c>
      <c r="L437" s="194">
        <f t="shared" si="10"/>
        <v>37774.120000000112</v>
      </c>
      <c r="M437" s="117">
        <f>IFERROR(L437/K437,"")</f>
        <v>1.1011705621027327E-2</v>
      </c>
    </row>
    <row r="438" spans="1:13" x14ac:dyDescent="0.35">
      <c r="A438" s="39"/>
      <c r="B438" s="35"/>
      <c r="C438" s="109"/>
      <c r="D438" s="55"/>
      <c r="E438" s="223"/>
      <c r="F438" s="185"/>
      <c r="G438" s="185"/>
      <c r="H438" s="185"/>
      <c r="I438" s="185"/>
      <c r="J438" s="97"/>
      <c r="K438" s="116"/>
      <c r="L438" s="116"/>
      <c r="M438" s="117"/>
    </row>
    <row r="439" spans="1:13" ht="10.5" x14ac:dyDescent="0.4">
      <c r="A439" s="39"/>
      <c r="B439" s="42" t="s">
        <v>212</v>
      </c>
      <c r="C439" s="110">
        <f t="shared" ref="C439:L439" si="24">SUM(C378:C438)</f>
        <v>88975172.969999999</v>
      </c>
      <c r="D439" s="43">
        <f t="shared" si="24"/>
        <v>660873190.58000016</v>
      </c>
      <c r="E439" s="110">
        <f t="shared" si="24"/>
        <v>2065220990.8599999</v>
      </c>
      <c r="F439" s="114">
        <f t="shared" si="24"/>
        <v>1566322004.5100002</v>
      </c>
      <c r="G439" s="114">
        <f t="shared" si="24"/>
        <v>1479209618.98</v>
      </c>
      <c r="H439" s="114">
        <f t="shared" si="24"/>
        <v>368010196.70999986</v>
      </c>
      <c r="I439" s="114">
        <f t="shared" si="24"/>
        <v>173.31</v>
      </c>
      <c r="J439" s="110">
        <f t="shared" si="24"/>
        <v>6228611347.9199991</v>
      </c>
      <c r="K439" s="110">
        <f t="shared" si="24"/>
        <v>6276649495.8999996</v>
      </c>
      <c r="L439" s="110">
        <f t="shared" si="24"/>
        <v>48038147.979999654</v>
      </c>
      <c r="M439" s="118">
        <f>L439/K439</f>
        <v>7.6534698984512175E-3</v>
      </c>
    </row>
    <row r="440" spans="1:13" x14ac:dyDescent="0.35">
      <c r="A440" s="40"/>
      <c r="B440" s="41"/>
      <c r="C440" s="111"/>
      <c r="D440" s="92"/>
      <c r="E440" s="92"/>
      <c r="F440" s="115"/>
      <c r="G440" s="115"/>
      <c r="H440" s="115"/>
      <c r="I440" s="115"/>
      <c r="J440" s="115"/>
      <c r="K440" s="237"/>
      <c r="L440" s="92"/>
      <c r="M440" s="92"/>
    </row>
    <row r="441" spans="1:13" ht="5.4" customHeight="1" x14ac:dyDescent="0.35">
      <c r="A441" s="52"/>
      <c r="B441" s="35"/>
      <c r="C441" s="108"/>
    </row>
    <row r="442" spans="1:13" x14ac:dyDescent="0.35">
      <c r="A442" s="215" t="s">
        <v>5872</v>
      </c>
      <c r="B442" s="198" t="s">
        <v>71915</v>
      </c>
    </row>
    <row r="443" spans="1:13" x14ac:dyDescent="0.35">
      <c r="A443" s="215"/>
      <c r="B443" s="198" t="s">
        <v>71916</v>
      </c>
    </row>
    <row r="444" spans="1:13" x14ac:dyDescent="0.35">
      <c r="A444" s="215"/>
      <c r="B444" s="198" t="s">
        <v>70988</v>
      </c>
    </row>
    <row r="445" spans="1:13" x14ac:dyDescent="0.35">
      <c r="A445" s="71"/>
      <c r="B445" s="71" t="s">
        <v>57167</v>
      </c>
    </row>
    <row r="446" spans="1:13" x14ac:dyDescent="0.35">
      <c r="A446" s="71"/>
      <c r="B446" s="159" t="s">
        <v>63597</v>
      </c>
    </row>
    <row r="447" spans="1:13" x14ac:dyDescent="0.35">
      <c r="A447" s="71"/>
      <c r="B447" s="159" t="s">
        <v>70986</v>
      </c>
    </row>
    <row r="448" spans="1:13" x14ac:dyDescent="0.35">
      <c r="A448" s="71"/>
      <c r="B448" s="159" t="s">
        <v>71025</v>
      </c>
    </row>
    <row r="449" spans="1:2" x14ac:dyDescent="0.35">
      <c r="A449" s="71"/>
      <c r="B449" s="71" t="s">
        <v>5239</v>
      </c>
    </row>
    <row r="450" spans="1:2" x14ac:dyDescent="0.35">
      <c r="A450" s="71"/>
      <c r="B450" s="128" t="s">
        <v>5230</v>
      </c>
    </row>
    <row r="451" spans="1:2" x14ac:dyDescent="0.35">
      <c r="A451" s="71"/>
    </row>
    <row r="452" spans="1:2" ht="5.4" customHeight="1" x14ac:dyDescent="0.35"/>
  </sheetData>
  <sheetProtection formatCells="0" formatColumns="0" formatRows="0"/>
  <autoFilter ref="A377:M377" xr:uid="{00000000-0001-0000-0200-000000000000}"/>
  <dataConsolidate/>
  <mergeCells count="2">
    <mergeCell ref="A374:C374"/>
    <mergeCell ref="A375:C375"/>
  </mergeCells>
  <phoneticPr fontId="0" type="noConversion"/>
  <dataValidations xWindow="892" yWindow="153" count="1">
    <dataValidation type="list" allowBlank="1" showInputMessage="1" showErrorMessage="1" errorTitle="LEA Input Error" error="Please select LEA from the list. Only valid LEA is allowed." promptTitle="District Input" prompt="Select PSU from drop down list" sqref="A374:C374" xr:uid="{00000000-0002-0000-0200-000000000000}">
      <formula1>$B$1:$B$372</formula1>
    </dataValidation>
  </dataValidations>
  <hyperlinks>
    <hyperlink ref="B450" r:id="rId1" xr:uid="{00000000-0004-0000-0200-000000000000}"/>
  </hyperlinks>
  <printOptions horizontalCentered="1"/>
  <pageMargins left="0.17" right="0.17" top="0.26" bottom="0.39" header="0.12" footer="0.12"/>
  <pageSetup scale="52" orientation="landscape" r:id="rId2"/>
  <headerFooter alignWithMargins="0">
    <oddFooter>&amp;L&amp;"Arial,Italic"NCDPI
Division of School Business&amp;R&amp;"Arial,Italic"July 9, 2025
Page &amp;P of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ObjectCodeDetail3">
    <tabColor rgb="FFFFFF00"/>
  </sheetPr>
  <dimension ref="A1:M551"/>
  <sheetViews>
    <sheetView topLeftCell="C374" zoomScale="120" zoomScaleNormal="120" workbookViewId="0">
      <pane ySplit="6" topLeftCell="A380" activePane="bottomLeft" state="frozen"/>
      <selection activeCell="C374" sqref="C374"/>
      <selection pane="bottomLeft" activeCell="G407" sqref="G407"/>
    </sheetView>
  </sheetViews>
  <sheetFormatPr defaultColWidth="9.265625" defaultRowHeight="10.199999999999999" x14ac:dyDescent="0.35"/>
  <cols>
    <col min="1" max="1" width="3.1328125" hidden="1" customWidth="1"/>
    <col min="2" max="2" width="11.3984375" hidden="1" customWidth="1"/>
    <col min="3" max="3" width="6.73046875" customWidth="1"/>
    <col min="4" max="4" width="47" bestFit="1" customWidth="1"/>
    <col min="5" max="5" width="22.86328125" customWidth="1"/>
    <col min="6" max="6" width="27" customWidth="1"/>
    <col min="7" max="10" width="24.3984375" customWidth="1"/>
    <col min="11" max="11" width="17.86328125" bestFit="1" customWidth="1"/>
    <col min="12" max="12" width="15.3984375" customWidth="1"/>
  </cols>
  <sheetData>
    <row r="1" spans="3:6" ht="11.4" hidden="1" x14ac:dyDescent="0.4">
      <c r="C1" s="87" t="s">
        <v>3227</v>
      </c>
      <c r="D1" s="87"/>
      <c r="E1" s="88" t="s">
        <v>25</v>
      </c>
      <c r="F1" s="89"/>
    </row>
    <row r="2" spans="3:6" ht="12.3" hidden="1" x14ac:dyDescent="0.4">
      <c r="C2" s="73" t="s">
        <v>5241</v>
      </c>
      <c r="D2" s="25"/>
      <c r="E2" s="26" t="s">
        <v>5242</v>
      </c>
      <c r="F2" s="27"/>
    </row>
    <row r="3" spans="3:6" ht="12.3" hidden="1" x14ac:dyDescent="0.4">
      <c r="C3" s="73" t="s">
        <v>2912</v>
      </c>
      <c r="D3" s="25"/>
      <c r="E3" s="26" t="s">
        <v>12303</v>
      </c>
      <c r="F3" s="27"/>
    </row>
    <row r="4" spans="3:6" ht="12.3" hidden="1" x14ac:dyDescent="0.4">
      <c r="C4" s="27" t="s">
        <v>2913</v>
      </c>
      <c r="D4" s="25"/>
      <c r="E4" s="26" t="s">
        <v>312</v>
      </c>
      <c r="F4" s="27"/>
    </row>
    <row r="5" spans="3:6" ht="12.3" hidden="1" x14ac:dyDescent="0.4">
      <c r="C5" s="24" t="s">
        <v>2914</v>
      </c>
      <c r="D5" s="25"/>
      <c r="E5" s="26" t="s">
        <v>313</v>
      </c>
      <c r="F5" s="27"/>
    </row>
    <row r="6" spans="3:6" ht="12.3" hidden="1" x14ac:dyDescent="0.4">
      <c r="C6" s="27" t="s">
        <v>2915</v>
      </c>
      <c r="D6" s="25"/>
      <c r="E6" s="26" t="s">
        <v>314</v>
      </c>
      <c r="F6" s="27"/>
    </row>
    <row r="7" spans="3:6" ht="12.3" hidden="1" x14ac:dyDescent="0.4">
      <c r="C7" s="27" t="s">
        <v>2916</v>
      </c>
      <c r="D7" s="25"/>
      <c r="E7" s="26" t="s">
        <v>315</v>
      </c>
      <c r="F7" s="27"/>
    </row>
    <row r="8" spans="3:6" ht="12.3" hidden="1" x14ac:dyDescent="0.4">
      <c r="C8" s="27" t="s">
        <v>2917</v>
      </c>
      <c r="D8" s="25"/>
      <c r="E8" s="26" t="s">
        <v>316</v>
      </c>
      <c r="F8" s="27"/>
    </row>
    <row r="9" spans="3:6" ht="12.3" hidden="1" x14ac:dyDescent="0.4">
      <c r="C9" s="27" t="s">
        <v>2918</v>
      </c>
      <c r="D9" s="25"/>
      <c r="E9" s="26" t="s">
        <v>12304</v>
      </c>
      <c r="F9" s="27"/>
    </row>
    <row r="10" spans="3:6" ht="12.3" hidden="1" x14ac:dyDescent="0.4">
      <c r="C10" s="24" t="s">
        <v>2919</v>
      </c>
      <c r="D10" s="25"/>
      <c r="E10" s="26" t="s">
        <v>317</v>
      </c>
      <c r="F10" s="27"/>
    </row>
    <row r="11" spans="3:6" ht="12.3" hidden="1" x14ac:dyDescent="0.4">
      <c r="C11" s="24" t="s">
        <v>2920</v>
      </c>
      <c r="D11" s="25"/>
      <c r="E11" s="26" t="s">
        <v>12305</v>
      </c>
      <c r="F11" s="27"/>
    </row>
    <row r="12" spans="3:6" ht="12.3" hidden="1" x14ac:dyDescent="0.4">
      <c r="C12" s="24" t="s">
        <v>2921</v>
      </c>
      <c r="D12" s="25"/>
      <c r="E12" s="26" t="s">
        <v>318</v>
      </c>
      <c r="F12" s="27"/>
    </row>
    <row r="13" spans="3:6" ht="12.3" hidden="1" x14ac:dyDescent="0.4">
      <c r="C13" s="24" t="s">
        <v>2922</v>
      </c>
      <c r="D13" s="25"/>
      <c r="E13" s="26" t="s">
        <v>12306</v>
      </c>
      <c r="F13" s="27"/>
    </row>
    <row r="14" spans="3:6" ht="12.3" hidden="1" x14ac:dyDescent="0.4">
      <c r="C14" s="24" t="s">
        <v>2923</v>
      </c>
      <c r="D14" s="25"/>
      <c r="E14" s="26" t="s">
        <v>319</v>
      </c>
      <c r="F14" s="27"/>
    </row>
    <row r="15" spans="3:6" ht="12.3" hidden="1" x14ac:dyDescent="0.4">
      <c r="C15" s="27" t="s">
        <v>2924</v>
      </c>
      <c r="D15" s="25"/>
      <c r="E15" s="26" t="s">
        <v>320</v>
      </c>
      <c r="F15" s="27"/>
    </row>
    <row r="16" spans="3:6" ht="12.3" hidden="1" x14ac:dyDescent="0.4">
      <c r="C16" s="27" t="s">
        <v>2925</v>
      </c>
      <c r="D16" s="25"/>
      <c r="E16" s="26" t="s">
        <v>321</v>
      </c>
      <c r="F16" s="27"/>
    </row>
    <row r="17" spans="3:6" ht="12.3" hidden="1" x14ac:dyDescent="0.4">
      <c r="C17" s="24" t="s">
        <v>2926</v>
      </c>
      <c r="D17" s="25"/>
      <c r="E17" s="26" t="s">
        <v>322</v>
      </c>
      <c r="F17" s="28"/>
    </row>
    <row r="18" spans="3:6" ht="12.3" hidden="1" x14ac:dyDescent="0.4">
      <c r="C18" s="27" t="s">
        <v>2927</v>
      </c>
      <c r="D18" s="25"/>
      <c r="E18" s="26" t="s">
        <v>323</v>
      </c>
      <c r="F18" s="27"/>
    </row>
    <row r="19" spans="3:6" ht="12.3" hidden="1" x14ac:dyDescent="0.4">
      <c r="C19" s="24" t="s">
        <v>2928</v>
      </c>
      <c r="D19" s="25"/>
      <c r="E19" s="72" t="s">
        <v>49527</v>
      </c>
      <c r="F19" s="27"/>
    </row>
    <row r="20" spans="3:6" ht="12.3" hidden="1" x14ac:dyDescent="0.4">
      <c r="C20" s="27" t="s">
        <v>2929</v>
      </c>
      <c r="D20" s="25"/>
      <c r="E20" s="72" t="s">
        <v>49528</v>
      </c>
      <c r="F20" s="27"/>
    </row>
    <row r="21" spans="3:6" ht="12.3" hidden="1" x14ac:dyDescent="0.4">
      <c r="C21" s="24" t="s">
        <v>2930</v>
      </c>
      <c r="D21" s="25"/>
      <c r="E21" s="72" t="s">
        <v>49530</v>
      </c>
      <c r="F21" s="27"/>
    </row>
    <row r="22" spans="3:6" ht="12.3" hidden="1" x14ac:dyDescent="0.4">
      <c r="C22" s="27" t="s">
        <v>12294</v>
      </c>
      <c r="D22" s="25"/>
      <c r="E22" s="44" t="s">
        <v>3691</v>
      </c>
      <c r="F22" s="27"/>
    </row>
    <row r="23" spans="3:6" ht="12.3" hidden="1" x14ac:dyDescent="0.4">
      <c r="C23" s="27" t="s">
        <v>2931</v>
      </c>
      <c r="D23" s="25"/>
      <c r="E23" s="26" t="s">
        <v>5894</v>
      </c>
      <c r="F23" s="27"/>
    </row>
    <row r="24" spans="3:6" ht="12.3" hidden="1" x14ac:dyDescent="0.4">
      <c r="C24" s="24" t="s">
        <v>2932</v>
      </c>
      <c r="D24" s="25"/>
      <c r="E24" s="26" t="s">
        <v>5889</v>
      </c>
      <c r="F24" s="27"/>
    </row>
    <row r="25" spans="3:6" ht="12.3" hidden="1" x14ac:dyDescent="0.4">
      <c r="C25" s="27" t="s">
        <v>2933</v>
      </c>
      <c r="D25" s="25"/>
      <c r="E25" s="26" t="s">
        <v>5890</v>
      </c>
      <c r="F25" s="27"/>
    </row>
    <row r="26" spans="3:6" ht="12.3" hidden="1" x14ac:dyDescent="0.4">
      <c r="C26" s="27" t="s">
        <v>2934</v>
      </c>
      <c r="D26" s="25"/>
      <c r="E26" s="26" t="s">
        <v>5891</v>
      </c>
      <c r="F26" s="27"/>
    </row>
    <row r="27" spans="3:6" ht="12.3" hidden="1" x14ac:dyDescent="0.4">
      <c r="C27" s="24" t="s">
        <v>2935</v>
      </c>
      <c r="D27" s="25"/>
      <c r="E27" s="26" t="s">
        <v>5892</v>
      </c>
      <c r="F27" s="27"/>
    </row>
    <row r="28" spans="3:6" ht="12.3" hidden="1" x14ac:dyDescent="0.4">
      <c r="C28" s="24" t="s">
        <v>2936</v>
      </c>
      <c r="D28" s="25"/>
      <c r="E28" s="26" t="s">
        <v>5893</v>
      </c>
      <c r="F28" s="27"/>
    </row>
    <row r="29" spans="3:6" ht="12.3" hidden="1" x14ac:dyDescent="0.4">
      <c r="C29" s="27" t="s">
        <v>2937</v>
      </c>
      <c r="D29" s="25"/>
      <c r="E29" s="26" t="s">
        <v>3228</v>
      </c>
      <c r="F29" s="28"/>
    </row>
    <row r="30" spans="3:6" ht="12.3" hidden="1" x14ac:dyDescent="0.4">
      <c r="C30" s="27" t="s">
        <v>2938</v>
      </c>
      <c r="D30" s="25"/>
      <c r="E30" s="26" t="s">
        <v>3229</v>
      </c>
      <c r="F30" s="27"/>
    </row>
    <row r="31" spans="3:6" ht="12.3" hidden="1" x14ac:dyDescent="0.4">
      <c r="C31" s="27" t="s">
        <v>2939</v>
      </c>
      <c r="D31" s="25"/>
      <c r="E31" s="26" t="s">
        <v>3230</v>
      </c>
      <c r="F31" s="27"/>
    </row>
    <row r="32" spans="3:6" ht="12.3" hidden="1" x14ac:dyDescent="0.4">
      <c r="C32" s="27" t="s">
        <v>2940</v>
      </c>
      <c r="D32" s="25"/>
      <c r="E32" s="72" t="s">
        <v>5868</v>
      </c>
      <c r="F32" s="27"/>
    </row>
    <row r="33" spans="3:6" ht="12.3" hidden="1" x14ac:dyDescent="0.4">
      <c r="C33" s="27" t="s">
        <v>12943</v>
      </c>
      <c r="D33" s="25"/>
      <c r="E33" s="72" t="s">
        <v>5869</v>
      </c>
      <c r="F33" s="27"/>
    </row>
    <row r="34" spans="3:6" ht="12.3" hidden="1" x14ac:dyDescent="0.4">
      <c r="C34" s="27" t="s">
        <v>2941</v>
      </c>
      <c r="D34" s="25"/>
      <c r="E34" s="72" t="s">
        <v>35928</v>
      </c>
      <c r="F34" s="27"/>
    </row>
    <row r="35" spans="3:6" ht="12.3" hidden="1" x14ac:dyDescent="0.4">
      <c r="C35" s="24" t="s">
        <v>2942</v>
      </c>
      <c r="D35" s="25"/>
      <c r="E35" s="72" t="s">
        <v>5870</v>
      </c>
      <c r="F35" s="27"/>
    </row>
    <row r="36" spans="3:6" ht="12.3" hidden="1" x14ac:dyDescent="0.4">
      <c r="C36" s="27" t="s">
        <v>2943</v>
      </c>
      <c r="D36" s="25"/>
      <c r="E36" s="72" t="s">
        <v>35929</v>
      </c>
      <c r="F36" s="27"/>
    </row>
    <row r="37" spans="3:6" ht="12.3" hidden="1" x14ac:dyDescent="0.4">
      <c r="C37" s="24" t="s">
        <v>2944</v>
      </c>
      <c r="D37" s="25"/>
      <c r="E37" s="72" t="s">
        <v>35930</v>
      </c>
      <c r="F37" s="27"/>
    </row>
    <row r="38" spans="3:6" ht="12.3" hidden="1" x14ac:dyDescent="0.4">
      <c r="C38" s="24" t="s">
        <v>2945</v>
      </c>
      <c r="D38" s="25"/>
      <c r="E38" s="72" t="s">
        <v>12307</v>
      </c>
      <c r="F38" s="27"/>
    </row>
    <row r="39" spans="3:6" ht="12.3" hidden="1" x14ac:dyDescent="0.4">
      <c r="C39" s="27" t="s">
        <v>2946</v>
      </c>
      <c r="D39" s="25"/>
      <c r="E39" s="72" t="s">
        <v>5871</v>
      </c>
      <c r="F39" s="27"/>
    </row>
    <row r="40" spans="3:6" ht="12.3" hidden="1" x14ac:dyDescent="0.4">
      <c r="C40" s="27" t="s">
        <v>62989</v>
      </c>
      <c r="D40" s="25"/>
      <c r="E40" s="72" t="s">
        <v>12318</v>
      </c>
      <c r="F40" s="27"/>
    </row>
    <row r="41" spans="3:6" ht="12.3" hidden="1" x14ac:dyDescent="0.4">
      <c r="C41" s="27" t="s">
        <v>2947</v>
      </c>
      <c r="D41" s="25"/>
      <c r="E41" s="72" t="s">
        <v>39674</v>
      </c>
      <c r="F41" s="27"/>
    </row>
    <row r="42" spans="3:6" ht="12.3" hidden="1" x14ac:dyDescent="0.4">
      <c r="C42" s="27" t="s">
        <v>2948</v>
      </c>
      <c r="D42" s="25"/>
      <c r="E42" s="72" t="s">
        <v>39675</v>
      </c>
      <c r="F42" s="27"/>
    </row>
    <row r="43" spans="3:6" ht="12.3" hidden="1" x14ac:dyDescent="0.4">
      <c r="C43" s="24" t="s">
        <v>2949</v>
      </c>
      <c r="D43" s="25"/>
      <c r="E43" s="26" t="s">
        <v>35931</v>
      </c>
      <c r="F43" s="29"/>
    </row>
    <row r="44" spans="3:6" ht="12.3" hidden="1" x14ac:dyDescent="0.4">
      <c r="C44" s="24" t="s">
        <v>2950</v>
      </c>
      <c r="D44" s="25"/>
      <c r="E44" s="26" t="s">
        <v>35932</v>
      </c>
      <c r="F44" s="27"/>
    </row>
    <row r="45" spans="3:6" ht="12.3" hidden="1" x14ac:dyDescent="0.4">
      <c r="C45" s="24" t="s">
        <v>2951</v>
      </c>
      <c r="D45" s="25"/>
      <c r="E45" s="26" t="s">
        <v>35933</v>
      </c>
      <c r="F45" s="27"/>
    </row>
    <row r="46" spans="3:6" ht="12.3" hidden="1" x14ac:dyDescent="0.4">
      <c r="C46" s="27" t="s">
        <v>2952</v>
      </c>
      <c r="D46" s="25"/>
      <c r="E46" s="72" t="s">
        <v>51414</v>
      </c>
    </row>
    <row r="47" spans="3:6" ht="12.3" hidden="1" x14ac:dyDescent="0.4">
      <c r="C47" s="24" t="s">
        <v>2953</v>
      </c>
      <c r="D47" s="25"/>
      <c r="E47" s="72" t="s">
        <v>51415</v>
      </c>
    </row>
    <row r="48" spans="3:6" ht="12.3" hidden="1" x14ac:dyDescent="0.4">
      <c r="C48" s="24" t="s">
        <v>2954</v>
      </c>
      <c r="D48" s="25"/>
      <c r="E48" s="72" t="s">
        <v>55727</v>
      </c>
    </row>
    <row r="49" spans="3:5" ht="12.3" hidden="1" x14ac:dyDescent="0.4">
      <c r="C49" s="24" t="s">
        <v>2955</v>
      </c>
      <c r="D49" s="25"/>
      <c r="E49" s="72" t="s">
        <v>46384</v>
      </c>
    </row>
    <row r="50" spans="3:5" ht="12.3" hidden="1" x14ac:dyDescent="0.4">
      <c r="C50" s="24" t="s">
        <v>2956</v>
      </c>
      <c r="D50" s="25"/>
      <c r="E50" s="72" t="s">
        <v>43560</v>
      </c>
    </row>
    <row r="51" spans="3:5" ht="12.3" hidden="1" x14ac:dyDescent="0.4">
      <c r="C51" s="24" t="s">
        <v>2957</v>
      </c>
      <c r="D51" s="25"/>
      <c r="E51" s="72" t="s">
        <v>43561</v>
      </c>
    </row>
    <row r="52" spans="3:5" ht="12.3" hidden="1" x14ac:dyDescent="0.4">
      <c r="C52" s="27" t="s">
        <v>2958</v>
      </c>
      <c r="D52" s="25"/>
      <c r="E52" s="72" t="s">
        <v>46385</v>
      </c>
    </row>
    <row r="53" spans="3:5" ht="12.3" hidden="1" x14ac:dyDescent="0.4">
      <c r="C53" s="27" t="s">
        <v>2959</v>
      </c>
      <c r="D53" s="25"/>
      <c r="E53" s="72" t="s">
        <v>46386</v>
      </c>
    </row>
    <row r="54" spans="3:5" ht="12.3" hidden="1" x14ac:dyDescent="0.4">
      <c r="C54" s="27" t="s">
        <v>2960</v>
      </c>
      <c r="D54" s="25"/>
      <c r="E54" s="72" t="s">
        <v>55728</v>
      </c>
    </row>
    <row r="55" spans="3:5" ht="12.3" hidden="1" x14ac:dyDescent="0.4">
      <c r="C55" s="24" t="s">
        <v>2961</v>
      </c>
      <c r="D55" s="25"/>
      <c r="E55" s="72" t="s">
        <v>46387</v>
      </c>
    </row>
    <row r="56" spans="3:5" ht="12.3" hidden="1" x14ac:dyDescent="0.4">
      <c r="C56" s="27" t="s">
        <v>12302</v>
      </c>
      <c r="D56" s="25"/>
      <c r="E56" s="72" t="s">
        <v>55729</v>
      </c>
    </row>
    <row r="57" spans="3:5" ht="12.3" hidden="1" x14ac:dyDescent="0.4">
      <c r="C57" s="24" t="s">
        <v>2962</v>
      </c>
      <c r="D57" s="25"/>
      <c r="E57" s="72" t="s">
        <v>55730</v>
      </c>
    </row>
    <row r="58" spans="3:5" ht="12.3" hidden="1" x14ac:dyDescent="0.4">
      <c r="C58" s="24" t="s">
        <v>2963</v>
      </c>
      <c r="D58" s="25"/>
      <c r="E58" s="72" t="s">
        <v>43537</v>
      </c>
    </row>
    <row r="59" spans="3:5" ht="12.3" hidden="1" x14ac:dyDescent="0.4">
      <c r="C59" s="24" t="s">
        <v>2964</v>
      </c>
      <c r="D59" s="25"/>
      <c r="E59" s="72" t="s">
        <v>42063</v>
      </c>
    </row>
    <row r="60" spans="3:5" ht="12.3" hidden="1" x14ac:dyDescent="0.4">
      <c r="C60" s="27" t="s">
        <v>2965</v>
      </c>
      <c r="D60" s="25"/>
      <c r="E60" s="72" t="s">
        <v>55731</v>
      </c>
    </row>
    <row r="61" spans="3:5" ht="12.3" hidden="1" x14ac:dyDescent="0.4">
      <c r="C61" s="24" t="s">
        <v>2966</v>
      </c>
      <c r="D61" s="25"/>
      <c r="E61" s="72" t="s">
        <v>61070</v>
      </c>
    </row>
    <row r="62" spans="3:5" ht="12.3" hidden="1" x14ac:dyDescent="0.4">
      <c r="C62" s="24" t="s">
        <v>2967</v>
      </c>
      <c r="D62" s="25"/>
      <c r="E62" s="72" t="s">
        <v>61069</v>
      </c>
    </row>
    <row r="63" spans="3:5" ht="12.3" hidden="1" x14ac:dyDescent="0.4">
      <c r="C63" s="27" t="s">
        <v>2968</v>
      </c>
      <c r="D63" s="25"/>
    </row>
    <row r="64" spans="3:5" ht="12.3" hidden="1" x14ac:dyDescent="0.4">
      <c r="C64" s="27" t="s">
        <v>2969</v>
      </c>
      <c r="D64" s="25"/>
    </row>
    <row r="65" spans="3:4" ht="11.4" hidden="1" x14ac:dyDescent="0.4">
      <c r="C65" s="24" t="s">
        <v>2970</v>
      </c>
      <c r="D65" s="25"/>
    </row>
    <row r="66" spans="3:4" ht="11.4" hidden="1" x14ac:dyDescent="0.4">
      <c r="C66" s="24" t="s">
        <v>2971</v>
      </c>
      <c r="D66" s="25"/>
    </row>
    <row r="67" spans="3:4" ht="12.3" hidden="1" x14ac:dyDescent="0.4">
      <c r="C67" s="27" t="s">
        <v>2972</v>
      </c>
      <c r="D67" s="25"/>
    </row>
    <row r="68" spans="3:4" ht="12.3" hidden="1" x14ac:dyDescent="0.4">
      <c r="C68" s="27" t="s">
        <v>2973</v>
      </c>
      <c r="D68" s="25"/>
    </row>
    <row r="69" spans="3:4" ht="11.4" hidden="1" x14ac:dyDescent="0.4">
      <c r="C69" s="24" t="s">
        <v>2974</v>
      </c>
      <c r="D69" s="25"/>
    </row>
    <row r="70" spans="3:4" ht="12.3" hidden="1" x14ac:dyDescent="0.4">
      <c r="C70" s="27" t="s">
        <v>2975</v>
      </c>
      <c r="D70" s="25"/>
    </row>
    <row r="71" spans="3:4" ht="11.4" hidden="1" x14ac:dyDescent="0.4">
      <c r="C71" s="24" t="s">
        <v>2976</v>
      </c>
      <c r="D71" s="25"/>
    </row>
    <row r="72" spans="3:4" ht="11.4" hidden="1" x14ac:dyDescent="0.4">
      <c r="C72" s="24" t="s">
        <v>2977</v>
      </c>
      <c r="D72" s="25"/>
    </row>
    <row r="73" spans="3:4" ht="11.4" hidden="1" x14ac:dyDescent="0.4">
      <c r="C73" s="24" t="s">
        <v>2978</v>
      </c>
      <c r="D73" s="25"/>
    </row>
    <row r="74" spans="3:4" ht="11.4" hidden="1" x14ac:dyDescent="0.4">
      <c r="C74" s="24" t="s">
        <v>2979</v>
      </c>
      <c r="D74" s="25"/>
    </row>
    <row r="75" spans="3:4" ht="11.4" hidden="1" x14ac:dyDescent="0.4">
      <c r="C75" s="73" t="s">
        <v>2980</v>
      </c>
      <c r="D75" s="25"/>
    </row>
    <row r="76" spans="3:4" ht="12.3" hidden="1" x14ac:dyDescent="0.4">
      <c r="C76" s="27" t="s">
        <v>2981</v>
      </c>
      <c r="D76" s="25"/>
    </row>
    <row r="77" spans="3:4" ht="11.4" hidden="1" x14ac:dyDescent="0.4">
      <c r="C77" s="24" t="s">
        <v>2982</v>
      </c>
      <c r="D77" s="25"/>
    </row>
    <row r="78" spans="3:4" ht="11.4" hidden="1" x14ac:dyDescent="0.4">
      <c r="C78" s="24" t="s">
        <v>2983</v>
      </c>
      <c r="D78" s="25"/>
    </row>
    <row r="79" spans="3:4" ht="11.4" hidden="1" x14ac:dyDescent="0.4">
      <c r="C79" s="24" t="s">
        <v>2984</v>
      </c>
      <c r="D79" s="25"/>
    </row>
    <row r="80" spans="3:4" ht="12.3" hidden="1" x14ac:dyDescent="0.4">
      <c r="C80" s="27" t="s">
        <v>2985</v>
      </c>
      <c r="D80" s="25"/>
    </row>
    <row r="81" spans="3:4" ht="12.3" hidden="1" x14ac:dyDescent="0.4">
      <c r="C81" s="27" t="s">
        <v>2986</v>
      </c>
      <c r="D81" s="25"/>
    </row>
    <row r="82" spans="3:4" ht="12.3" hidden="1" x14ac:dyDescent="0.4">
      <c r="C82" s="27" t="s">
        <v>2987</v>
      </c>
      <c r="D82" s="25"/>
    </row>
    <row r="83" spans="3:4" ht="12.3" hidden="1" x14ac:dyDescent="0.4">
      <c r="C83" s="27" t="s">
        <v>2988</v>
      </c>
      <c r="D83" s="25"/>
    </row>
    <row r="84" spans="3:4" ht="12.3" hidden="1" x14ac:dyDescent="0.4">
      <c r="C84" s="27" t="s">
        <v>2989</v>
      </c>
      <c r="D84" s="25"/>
    </row>
    <row r="85" spans="3:4" ht="12.3" hidden="1" x14ac:dyDescent="0.4">
      <c r="C85" s="27" t="s">
        <v>2990</v>
      </c>
      <c r="D85" s="25"/>
    </row>
    <row r="86" spans="3:4" ht="12.3" hidden="1" x14ac:dyDescent="0.4">
      <c r="C86" s="27" t="s">
        <v>2991</v>
      </c>
      <c r="D86" s="25"/>
    </row>
    <row r="87" spans="3:4" ht="12.3" hidden="1" x14ac:dyDescent="0.4">
      <c r="C87" s="27" t="s">
        <v>2992</v>
      </c>
      <c r="D87" s="25"/>
    </row>
    <row r="88" spans="3:4" ht="12.3" hidden="1" x14ac:dyDescent="0.4">
      <c r="C88" s="27" t="s">
        <v>2993</v>
      </c>
      <c r="D88" s="25"/>
    </row>
    <row r="89" spans="3:4" ht="12.3" hidden="1" x14ac:dyDescent="0.4">
      <c r="C89" s="27" t="s">
        <v>2994</v>
      </c>
      <c r="D89" s="25"/>
    </row>
    <row r="90" spans="3:4" ht="12.3" hidden="1" x14ac:dyDescent="0.4">
      <c r="C90" s="27" t="s">
        <v>2995</v>
      </c>
      <c r="D90" s="25"/>
    </row>
    <row r="91" spans="3:4" ht="12.3" hidden="1" x14ac:dyDescent="0.4">
      <c r="C91" s="27" t="s">
        <v>2996</v>
      </c>
      <c r="D91" s="25"/>
    </row>
    <row r="92" spans="3:4" ht="12.3" hidden="1" x14ac:dyDescent="0.4">
      <c r="C92" s="27" t="s">
        <v>2997</v>
      </c>
      <c r="D92" s="25"/>
    </row>
    <row r="93" spans="3:4" ht="12.3" hidden="1" x14ac:dyDescent="0.4">
      <c r="C93" s="27" t="s">
        <v>2998</v>
      </c>
      <c r="D93" s="25"/>
    </row>
    <row r="94" spans="3:4" ht="11.4" hidden="1" x14ac:dyDescent="0.4">
      <c r="C94" s="24" t="s">
        <v>2999</v>
      </c>
      <c r="D94" s="25"/>
    </row>
    <row r="95" spans="3:4" ht="12.3" hidden="1" x14ac:dyDescent="0.4">
      <c r="C95" s="27" t="s">
        <v>3000</v>
      </c>
      <c r="D95" s="25"/>
    </row>
    <row r="96" spans="3:4" ht="11.4" hidden="1" x14ac:dyDescent="0.4">
      <c r="C96" s="24" t="s">
        <v>3001</v>
      </c>
      <c r="D96" s="25"/>
    </row>
    <row r="97" spans="3:7" ht="12.3" hidden="1" x14ac:dyDescent="0.4">
      <c r="C97" s="27" t="s">
        <v>3002</v>
      </c>
      <c r="D97" s="25"/>
    </row>
    <row r="98" spans="3:7" ht="12.3" hidden="1" x14ac:dyDescent="0.4">
      <c r="C98" s="27" t="s">
        <v>3003</v>
      </c>
      <c r="D98" s="25"/>
    </row>
    <row r="99" spans="3:7" ht="12.3" hidden="1" x14ac:dyDescent="0.4">
      <c r="C99" s="27" t="s">
        <v>3004</v>
      </c>
      <c r="D99" s="25"/>
    </row>
    <row r="100" spans="3:7" ht="12.3" hidden="1" x14ac:dyDescent="0.4">
      <c r="C100" s="27" t="s">
        <v>3005</v>
      </c>
      <c r="D100" s="25"/>
    </row>
    <row r="101" spans="3:7" ht="12.3" hidden="1" x14ac:dyDescent="0.4">
      <c r="C101" s="27" t="s">
        <v>12295</v>
      </c>
      <c r="D101" s="25"/>
    </row>
    <row r="102" spans="3:7" ht="12.3" hidden="1" x14ac:dyDescent="0.4">
      <c r="C102" s="27" t="s">
        <v>3006</v>
      </c>
      <c r="D102" s="25"/>
    </row>
    <row r="103" spans="3:7" ht="12.3" hidden="1" x14ac:dyDescent="0.4">
      <c r="C103" s="27" t="s">
        <v>3007</v>
      </c>
      <c r="D103" s="25"/>
    </row>
    <row r="104" spans="3:7" ht="11.4" hidden="1" x14ac:dyDescent="0.4">
      <c r="C104" s="24" t="s">
        <v>3008</v>
      </c>
      <c r="D104" s="25"/>
    </row>
    <row r="105" spans="3:7" ht="12.3" hidden="1" x14ac:dyDescent="0.4">
      <c r="C105" s="27" t="s">
        <v>3009</v>
      </c>
      <c r="D105" s="25"/>
    </row>
    <row r="106" spans="3:7" ht="12.3" hidden="1" x14ac:dyDescent="0.4">
      <c r="C106" s="27" t="s">
        <v>3010</v>
      </c>
      <c r="D106" s="25"/>
    </row>
    <row r="107" spans="3:7" ht="12.3" hidden="1" x14ac:dyDescent="0.4">
      <c r="C107" s="27" t="s">
        <v>62986</v>
      </c>
      <c r="D107" s="25"/>
    </row>
    <row r="108" spans="3:7" ht="11.4" hidden="1" x14ac:dyDescent="0.4">
      <c r="C108" s="24" t="s">
        <v>3011</v>
      </c>
      <c r="D108" s="25"/>
      <c r="G108" s="33"/>
    </row>
    <row r="109" spans="3:7" ht="12.3" hidden="1" x14ac:dyDescent="0.4">
      <c r="C109" s="27" t="s">
        <v>3012</v>
      </c>
      <c r="D109" s="53"/>
      <c r="G109" s="33"/>
    </row>
    <row r="110" spans="3:7" ht="12.3" hidden="1" x14ac:dyDescent="0.4">
      <c r="C110" s="27" t="s">
        <v>3013</v>
      </c>
      <c r="D110" s="53"/>
    </row>
    <row r="111" spans="3:7" ht="12.3" hidden="1" x14ac:dyDescent="0.4">
      <c r="C111" s="27" t="s">
        <v>3014</v>
      </c>
      <c r="D111" s="53"/>
      <c r="G111" s="33"/>
    </row>
    <row r="112" spans="3:7" ht="12.3" hidden="1" x14ac:dyDescent="0.4">
      <c r="C112" s="27" t="s">
        <v>3015</v>
      </c>
      <c r="D112" s="53"/>
      <c r="G112" s="52"/>
    </row>
    <row r="113" spans="3:7" ht="11.4" hidden="1" x14ac:dyDescent="0.4">
      <c r="C113" s="24" t="s">
        <v>3016</v>
      </c>
      <c r="D113" s="53"/>
      <c r="G113" s="52"/>
    </row>
    <row r="114" spans="3:7" ht="11.4" hidden="1" x14ac:dyDescent="0.4">
      <c r="C114" s="24" t="s">
        <v>3017</v>
      </c>
      <c r="D114" s="53"/>
      <c r="G114" s="52"/>
    </row>
    <row r="115" spans="3:7" ht="11.4" hidden="1" x14ac:dyDescent="0.4">
      <c r="C115" s="24" t="s">
        <v>3018</v>
      </c>
      <c r="D115" s="53"/>
      <c r="G115" s="52"/>
    </row>
    <row r="116" spans="3:7" ht="12.3" hidden="1" x14ac:dyDescent="0.4">
      <c r="C116" s="27" t="s">
        <v>3019</v>
      </c>
      <c r="D116" s="53"/>
    </row>
    <row r="117" spans="3:7" ht="12.3" hidden="1" x14ac:dyDescent="0.4">
      <c r="C117" s="27" t="s">
        <v>3020</v>
      </c>
      <c r="D117" s="25"/>
    </row>
    <row r="118" spans="3:7" ht="11.4" hidden="1" x14ac:dyDescent="0.4">
      <c r="C118" s="24" t="s">
        <v>3021</v>
      </c>
      <c r="D118" s="25"/>
    </row>
    <row r="119" spans="3:7" ht="11.4" hidden="1" x14ac:dyDescent="0.4">
      <c r="C119" s="63" t="s">
        <v>3022</v>
      </c>
      <c r="D119" s="64"/>
    </row>
    <row r="120" spans="3:7" ht="12.3" hidden="1" x14ac:dyDescent="0.4">
      <c r="C120" s="100" t="s">
        <v>3023</v>
      </c>
      <c r="D120" s="64"/>
    </row>
    <row r="121" spans="3:7" ht="12.3" hidden="1" x14ac:dyDescent="0.4">
      <c r="C121" s="100" t="s">
        <v>3024</v>
      </c>
      <c r="D121" s="64"/>
    </row>
    <row r="122" spans="3:7" ht="12.3" hidden="1" x14ac:dyDescent="0.4">
      <c r="C122" s="100" t="s">
        <v>3025</v>
      </c>
      <c r="D122" s="64"/>
    </row>
    <row r="123" spans="3:7" ht="12.3" hidden="1" x14ac:dyDescent="0.4">
      <c r="C123" s="100" t="s">
        <v>3026</v>
      </c>
      <c r="D123" s="64"/>
    </row>
    <row r="124" spans="3:7" ht="12.3" hidden="1" x14ac:dyDescent="0.4">
      <c r="C124" s="100" t="s">
        <v>3027</v>
      </c>
      <c r="D124" s="64"/>
    </row>
    <row r="125" spans="3:7" ht="12.3" hidden="1" x14ac:dyDescent="0.4">
      <c r="C125" s="100" t="s">
        <v>12296</v>
      </c>
      <c r="D125" s="64"/>
    </row>
    <row r="126" spans="3:7" ht="12.3" hidden="1" x14ac:dyDescent="0.4">
      <c r="C126" s="100" t="s">
        <v>3028</v>
      </c>
      <c r="D126" s="64"/>
    </row>
    <row r="127" spans="3:7" ht="12.3" hidden="1" x14ac:dyDescent="0.4">
      <c r="C127" s="100" t="s">
        <v>3029</v>
      </c>
      <c r="D127" s="64"/>
    </row>
    <row r="128" spans="3:7" ht="12.3" hidden="1" x14ac:dyDescent="0.4">
      <c r="C128" s="100" t="s">
        <v>3030</v>
      </c>
      <c r="D128" s="64"/>
    </row>
    <row r="129" spans="3:4" ht="12.3" hidden="1" x14ac:dyDescent="0.4">
      <c r="C129" s="100" t="s">
        <v>3031</v>
      </c>
      <c r="D129" s="64"/>
    </row>
    <row r="130" spans="3:4" ht="12.3" hidden="1" x14ac:dyDescent="0.4">
      <c r="C130" s="100" t="s">
        <v>3032</v>
      </c>
      <c r="D130" s="64"/>
    </row>
    <row r="131" spans="3:4" ht="12.3" hidden="1" x14ac:dyDescent="0.4">
      <c r="C131" s="100" t="s">
        <v>3033</v>
      </c>
      <c r="D131" s="64"/>
    </row>
    <row r="132" spans="3:4" ht="12.3" hidden="1" x14ac:dyDescent="0.4">
      <c r="C132" s="100" t="s">
        <v>12942</v>
      </c>
      <c r="D132" s="64"/>
    </row>
    <row r="133" spans="3:4" ht="11.4" hidden="1" x14ac:dyDescent="0.4">
      <c r="C133" s="63" t="s">
        <v>3034</v>
      </c>
      <c r="D133" s="64"/>
    </row>
    <row r="134" spans="3:4" ht="11.4" hidden="1" x14ac:dyDescent="0.4">
      <c r="C134" s="63" t="s">
        <v>3035</v>
      </c>
      <c r="D134" s="64"/>
    </row>
    <row r="135" spans="3:4" ht="11.4" hidden="1" x14ac:dyDescent="0.4">
      <c r="C135" s="63" t="s">
        <v>3036</v>
      </c>
      <c r="D135" s="64"/>
    </row>
    <row r="136" spans="3:4" ht="12.3" hidden="1" x14ac:dyDescent="0.4">
      <c r="C136" s="100" t="s">
        <v>3037</v>
      </c>
      <c r="D136" s="64"/>
    </row>
    <row r="137" spans="3:4" ht="12.3" hidden="1" x14ac:dyDescent="0.4">
      <c r="C137" s="100" t="s">
        <v>3038</v>
      </c>
      <c r="D137" s="64"/>
    </row>
    <row r="138" spans="3:4" ht="11.4" hidden="1" x14ac:dyDescent="0.4">
      <c r="C138" s="63" t="s">
        <v>3039</v>
      </c>
      <c r="D138" s="64"/>
    </row>
    <row r="139" spans="3:4" ht="12.3" hidden="1" x14ac:dyDescent="0.4">
      <c r="C139" s="100" t="s">
        <v>3040</v>
      </c>
      <c r="D139" s="64"/>
    </row>
    <row r="140" spans="3:4" ht="12.3" hidden="1" x14ac:dyDescent="0.4">
      <c r="C140" s="100" t="s">
        <v>3041</v>
      </c>
      <c r="D140" s="64"/>
    </row>
    <row r="141" spans="3:4" ht="11.4" hidden="1" x14ac:dyDescent="0.4">
      <c r="C141" s="63" t="s">
        <v>3042</v>
      </c>
      <c r="D141" s="64"/>
    </row>
    <row r="142" spans="3:4" ht="12.3" hidden="1" x14ac:dyDescent="0.4">
      <c r="C142" s="100" t="s">
        <v>58173</v>
      </c>
      <c r="D142" s="64"/>
    </row>
    <row r="143" spans="3:4" ht="11.4" hidden="1" x14ac:dyDescent="0.4">
      <c r="C143" s="63" t="s">
        <v>3043</v>
      </c>
      <c r="D143" s="64"/>
    </row>
    <row r="144" spans="3:4" ht="12.3" hidden="1" x14ac:dyDescent="0.4">
      <c r="C144" s="100" t="s">
        <v>3044</v>
      </c>
      <c r="D144" s="64"/>
    </row>
    <row r="145" spans="3:4" ht="12.3" hidden="1" x14ac:dyDescent="0.4">
      <c r="C145" s="100" t="s">
        <v>12297</v>
      </c>
      <c r="D145" s="64"/>
    </row>
    <row r="146" spans="3:4" ht="11.4" hidden="1" x14ac:dyDescent="0.4">
      <c r="C146" s="63" t="s">
        <v>3045</v>
      </c>
      <c r="D146" s="64"/>
    </row>
    <row r="147" spans="3:4" ht="11.4" hidden="1" x14ac:dyDescent="0.4">
      <c r="C147" s="63" t="s">
        <v>3046</v>
      </c>
      <c r="D147" s="64"/>
    </row>
    <row r="148" spans="3:4" ht="11.4" hidden="1" x14ac:dyDescent="0.4">
      <c r="C148" s="63" t="s">
        <v>3047</v>
      </c>
      <c r="D148" s="64"/>
    </row>
    <row r="149" spans="3:4" ht="11.4" hidden="1" x14ac:dyDescent="0.4">
      <c r="C149" s="63" t="s">
        <v>3048</v>
      </c>
      <c r="D149" s="64"/>
    </row>
    <row r="150" spans="3:4" ht="11.4" hidden="1" x14ac:dyDescent="0.4">
      <c r="C150" s="63" t="s">
        <v>3049</v>
      </c>
      <c r="D150" s="64"/>
    </row>
    <row r="151" spans="3:4" ht="12.3" hidden="1" x14ac:dyDescent="0.4">
      <c r="C151" s="100" t="s">
        <v>3050</v>
      </c>
      <c r="D151" s="64"/>
    </row>
    <row r="152" spans="3:4" ht="12.3" hidden="1" x14ac:dyDescent="0.4">
      <c r="C152" s="100" t="s">
        <v>3051</v>
      </c>
      <c r="D152" s="64"/>
    </row>
    <row r="153" spans="3:4" ht="12.3" hidden="1" x14ac:dyDescent="0.4">
      <c r="C153" s="100" t="s">
        <v>3052</v>
      </c>
      <c r="D153" s="64"/>
    </row>
    <row r="154" spans="3:4" ht="12.3" hidden="1" x14ac:dyDescent="0.4">
      <c r="C154" s="100" t="s">
        <v>3053</v>
      </c>
      <c r="D154" s="64"/>
    </row>
    <row r="155" spans="3:4" ht="12.3" hidden="1" x14ac:dyDescent="0.4">
      <c r="C155" s="100" t="s">
        <v>62507</v>
      </c>
      <c r="D155" s="64"/>
    </row>
    <row r="156" spans="3:4" ht="11.4" hidden="1" x14ac:dyDescent="0.4">
      <c r="C156" s="63" t="s">
        <v>3054</v>
      </c>
      <c r="D156" s="64"/>
    </row>
    <row r="157" spans="3:4" ht="12.3" hidden="1" x14ac:dyDescent="0.4">
      <c r="C157" s="100" t="s">
        <v>3055</v>
      </c>
      <c r="D157" s="64"/>
    </row>
    <row r="158" spans="3:4" ht="12.3" hidden="1" x14ac:dyDescent="0.4">
      <c r="C158" s="100" t="s">
        <v>3056</v>
      </c>
      <c r="D158" s="64"/>
    </row>
    <row r="159" spans="3:4" ht="11.4" hidden="1" x14ac:dyDescent="0.4">
      <c r="C159" s="63" t="s">
        <v>3057</v>
      </c>
      <c r="D159" s="64"/>
    </row>
    <row r="160" spans="3:4" ht="12.3" hidden="1" x14ac:dyDescent="0.4">
      <c r="C160" s="100" t="s">
        <v>3058</v>
      </c>
      <c r="D160" s="64"/>
    </row>
    <row r="161" spans="3:4" ht="12.3" hidden="1" x14ac:dyDescent="0.4">
      <c r="C161" s="100" t="s">
        <v>3059</v>
      </c>
      <c r="D161" s="64"/>
    </row>
    <row r="162" spans="3:4" ht="11.4" hidden="1" x14ac:dyDescent="0.4">
      <c r="C162" s="63" t="s">
        <v>3060</v>
      </c>
      <c r="D162" s="64"/>
    </row>
    <row r="163" spans="3:4" ht="11.4" hidden="1" x14ac:dyDescent="0.4">
      <c r="C163" s="63" t="s">
        <v>3061</v>
      </c>
      <c r="D163" s="64"/>
    </row>
    <row r="164" spans="3:4" ht="12.3" hidden="1" x14ac:dyDescent="0.4">
      <c r="C164" s="100" t="s">
        <v>12298</v>
      </c>
      <c r="D164" s="64"/>
    </row>
    <row r="165" spans="3:4" ht="12.3" hidden="1" x14ac:dyDescent="0.4">
      <c r="C165" s="100" t="s">
        <v>3062</v>
      </c>
      <c r="D165" s="64"/>
    </row>
    <row r="166" spans="3:4" ht="11.4" hidden="1" x14ac:dyDescent="0.4">
      <c r="C166" s="63" t="s">
        <v>3063</v>
      </c>
      <c r="D166" s="64"/>
    </row>
    <row r="167" spans="3:4" ht="12.3" hidden="1" x14ac:dyDescent="0.4">
      <c r="C167" s="100" t="s">
        <v>3064</v>
      </c>
      <c r="D167" s="64"/>
    </row>
    <row r="168" spans="3:4" ht="11.4" hidden="1" x14ac:dyDescent="0.4">
      <c r="C168" s="63" t="s">
        <v>3065</v>
      </c>
      <c r="D168" s="64"/>
    </row>
    <row r="169" spans="3:4" ht="12.3" hidden="1" x14ac:dyDescent="0.4">
      <c r="C169" s="100" t="s">
        <v>3066</v>
      </c>
      <c r="D169" s="64"/>
    </row>
    <row r="170" spans="3:4" ht="12.3" hidden="1" x14ac:dyDescent="0.4">
      <c r="C170" s="100" t="s">
        <v>3067</v>
      </c>
      <c r="D170" s="64"/>
    </row>
    <row r="171" spans="3:4" ht="11.4" hidden="1" x14ac:dyDescent="0.4">
      <c r="C171" s="63" t="s">
        <v>3068</v>
      </c>
      <c r="D171" s="64"/>
    </row>
    <row r="172" spans="3:4" ht="11.4" hidden="1" x14ac:dyDescent="0.4">
      <c r="C172" s="63" t="s">
        <v>3069</v>
      </c>
      <c r="D172" s="64"/>
    </row>
    <row r="173" spans="3:4" ht="11.4" hidden="1" x14ac:dyDescent="0.4">
      <c r="C173" s="63" t="s">
        <v>3070</v>
      </c>
      <c r="D173" s="64"/>
    </row>
    <row r="174" spans="3:4" ht="12.3" hidden="1" x14ac:dyDescent="0.4">
      <c r="C174" s="100" t="s">
        <v>3071</v>
      </c>
      <c r="D174" s="64"/>
    </row>
    <row r="175" spans="3:4" ht="11.4" hidden="1" x14ac:dyDescent="0.4">
      <c r="C175" s="63" t="s">
        <v>3072</v>
      </c>
      <c r="D175" s="64"/>
    </row>
    <row r="176" spans="3:4" ht="11.4" hidden="1" x14ac:dyDescent="0.4">
      <c r="C176" s="63" t="s">
        <v>3073</v>
      </c>
      <c r="D176" s="64"/>
    </row>
    <row r="177" spans="3:4" ht="12.3" hidden="1" x14ac:dyDescent="0.4">
      <c r="C177" s="100" t="s">
        <v>3074</v>
      </c>
      <c r="D177" s="64"/>
    </row>
    <row r="178" spans="3:4" ht="12.3" hidden="1" x14ac:dyDescent="0.4">
      <c r="C178" s="100" t="s">
        <v>3075</v>
      </c>
      <c r="D178" s="64"/>
    </row>
    <row r="179" spans="3:4" ht="12.3" hidden="1" x14ac:dyDescent="0.4">
      <c r="C179" s="100" t="s">
        <v>3076</v>
      </c>
      <c r="D179" s="64"/>
    </row>
    <row r="180" spans="3:4" ht="12.3" hidden="1" x14ac:dyDescent="0.4">
      <c r="C180" s="100" t="s">
        <v>3077</v>
      </c>
      <c r="D180" s="64"/>
    </row>
    <row r="181" spans="3:4" ht="12.3" hidden="1" x14ac:dyDescent="0.4">
      <c r="C181" s="100" t="s">
        <v>3078</v>
      </c>
      <c r="D181" s="64"/>
    </row>
    <row r="182" spans="3:4" ht="12.3" hidden="1" x14ac:dyDescent="0.4">
      <c r="C182" s="100" t="s">
        <v>3079</v>
      </c>
      <c r="D182" s="64"/>
    </row>
    <row r="183" spans="3:4" ht="12.3" hidden="1" x14ac:dyDescent="0.4">
      <c r="C183" s="100" t="s">
        <v>3080</v>
      </c>
      <c r="D183" s="64"/>
    </row>
    <row r="184" spans="3:4" ht="12.3" hidden="1" x14ac:dyDescent="0.4">
      <c r="C184" s="100" t="s">
        <v>3081</v>
      </c>
      <c r="D184" s="64"/>
    </row>
    <row r="185" spans="3:4" ht="12.3" hidden="1" x14ac:dyDescent="0.4">
      <c r="C185" s="100" t="s">
        <v>3082</v>
      </c>
      <c r="D185" s="64"/>
    </row>
    <row r="186" spans="3:4" ht="12.3" hidden="1" x14ac:dyDescent="0.4">
      <c r="C186" s="100" t="s">
        <v>63590</v>
      </c>
      <c r="D186" s="64"/>
    </row>
    <row r="187" spans="3:4" ht="12.3" hidden="1" x14ac:dyDescent="0.4">
      <c r="C187" s="100" t="s">
        <v>3083</v>
      </c>
      <c r="D187" s="64"/>
    </row>
    <row r="188" spans="3:4" ht="12.3" hidden="1" x14ac:dyDescent="0.4">
      <c r="C188" s="100" t="s">
        <v>3084</v>
      </c>
      <c r="D188" s="64"/>
    </row>
    <row r="189" spans="3:4" ht="12.3" hidden="1" x14ac:dyDescent="0.4">
      <c r="C189" s="100" t="s">
        <v>3085</v>
      </c>
      <c r="D189" s="64"/>
    </row>
    <row r="190" spans="3:4" ht="12.3" hidden="1" x14ac:dyDescent="0.4">
      <c r="C190" s="100" t="s">
        <v>3086</v>
      </c>
      <c r="D190" s="64"/>
    </row>
    <row r="191" spans="3:4" ht="12.3" hidden="1" x14ac:dyDescent="0.4">
      <c r="C191" s="100" t="s">
        <v>3087</v>
      </c>
      <c r="D191" s="64"/>
    </row>
    <row r="192" spans="3:4" ht="12.3" hidden="1" x14ac:dyDescent="0.4">
      <c r="C192" s="100" t="s">
        <v>3088</v>
      </c>
      <c r="D192" s="64"/>
    </row>
    <row r="193" spans="3:4" ht="11.4" hidden="1" x14ac:dyDescent="0.4">
      <c r="C193" s="63" t="s">
        <v>3089</v>
      </c>
      <c r="D193" s="64"/>
    </row>
    <row r="194" spans="3:4" ht="12.3" hidden="1" x14ac:dyDescent="0.4">
      <c r="C194" s="100" t="s">
        <v>3090</v>
      </c>
      <c r="D194" s="64"/>
    </row>
    <row r="195" spans="3:4" ht="12.3" hidden="1" x14ac:dyDescent="0.4">
      <c r="C195" s="100" t="s">
        <v>3091</v>
      </c>
      <c r="D195" s="64"/>
    </row>
    <row r="196" spans="3:4" ht="12.3" hidden="1" x14ac:dyDescent="0.4">
      <c r="C196" s="100" t="s">
        <v>3092</v>
      </c>
      <c r="D196" s="64"/>
    </row>
    <row r="197" spans="3:4" ht="12.3" hidden="1" x14ac:dyDescent="0.4">
      <c r="C197" s="100" t="s">
        <v>3093</v>
      </c>
      <c r="D197" s="64"/>
    </row>
    <row r="198" spans="3:4" ht="12.3" hidden="1" x14ac:dyDescent="0.4">
      <c r="C198" s="100" t="s">
        <v>58166</v>
      </c>
      <c r="D198" s="64"/>
    </row>
    <row r="199" spans="3:4" ht="12.3" hidden="1" x14ac:dyDescent="0.4">
      <c r="C199" s="100" t="s">
        <v>3094</v>
      </c>
      <c r="D199" s="64"/>
    </row>
    <row r="200" spans="3:4" ht="12.3" hidden="1" x14ac:dyDescent="0.4">
      <c r="C200" s="100" t="s">
        <v>3095</v>
      </c>
      <c r="D200" s="64"/>
    </row>
    <row r="201" spans="3:4" ht="12.3" hidden="1" x14ac:dyDescent="0.4">
      <c r="C201" s="100" t="s">
        <v>3096</v>
      </c>
      <c r="D201" s="64"/>
    </row>
    <row r="202" spans="3:4" ht="12.3" hidden="1" x14ac:dyDescent="0.4">
      <c r="C202" s="100" t="s">
        <v>3097</v>
      </c>
      <c r="D202" s="64"/>
    </row>
    <row r="203" spans="3:4" ht="12.3" hidden="1" x14ac:dyDescent="0.4">
      <c r="C203" s="100" t="s">
        <v>3098</v>
      </c>
      <c r="D203" s="64"/>
    </row>
    <row r="204" spans="3:4" ht="12.3" hidden="1" x14ac:dyDescent="0.4">
      <c r="C204" s="100" t="s">
        <v>12299</v>
      </c>
      <c r="D204" s="64"/>
    </row>
    <row r="205" spans="3:4" ht="12.3" hidden="1" x14ac:dyDescent="0.4">
      <c r="C205" s="100" t="s">
        <v>3099</v>
      </c>
      <c r="D205" s="64"/>
    </row>
    <row r="206" spans="3:4" ht="12.3" hidden="1" x14ac:dyDescent="0.4">
      <c r="C206" s="100" t="s">
        <v>3100</v>
      </c>
      <c r="D206" s="64"/>
    </row>
    <row r="207" spans="3:4" ht="12.3" hidden="1" x14ac:dyDescent="0.4">
      <c r="C207" s="100" t="s">
        <v>3101</v>
      </c>
      <c r="D207" s="64"/>
    </row>
    <row r="208" spans="3:4" ht="12.3" hidden="1" x14ac:dyDescent="0.4">
      <c r="C208" s="100" t="s">
        <v>3102</v>
      </c>
      <c r="D208" s="64"/>
    </row>
    <row r="209" spans="3:4" ht="11.4" hidden="1" x14ac:dyDescent="0.4">
      <c r="C209" s="63" t="s">
        <v>3103</v>
      </c>
      <c r="D209" s="64"/>
    </row>
    <row r="210" spans="3:4" ht="12.3" hidden="1" x14ac:dyDescent="0.4">
      <c r="C210" s="100" t="s">
        <v>3104</v>
      </c>
      <c r="D210" s="64"/>
    </row>
    <row r="211" spans="3:4" ht="12.3" hidden="1" x14ac:dyDescent="0.4">
      <c r="C211" s="100" t="s">
        <v>3105</v>
      </c>
      <c r="D211" s="64"/>
    </row>
    <row r="212" spans="3:4" ht="12.3" hidden="1" x14ac:dyDescent="0.4">
      <c r="C212" s="100" t="s">
        <v>3106</v>
      </c>
      <c r="D212" s="64"/>
    </row>
    <row r="213" spans="3:4" ht="12.3" hidden="1" x14ac:dyDescent="0.4">
      <c r="C213" s="100" t="s">
        <v>12941</v>
      </c>
      <c r="D213" s="64"/>
    </row>
    <row r="214" spans="3:4" ht="11.4" hidden="1" x14ac:dyDescent="0.4">
      <c r="C214" s="63" t="s">
        <v>3107</v>
      </c>
      <c r="D214" s="64"/>
    </row>
    <row r="215" spans="3:4" ht="12.3" hidden="1" x14ac:dyDescent="0.4">
      <c r="C215" s="100" t="s">
        <v>3108</v>
      </c>
      <c r="D215" s="64"/>
    </row>
    <row r="216" spans="3:4" ht="12.3" hidden="1" x14ac:dyDescent="0.4">
      <c r="C216" s="100" t="s">
        <v>3109</v>
      </c>
      <c r="D216" s="64"/>
    </row>
    <row r="217" spans="3:4" ht="12.3" hidden="1" x14ac:dyDescent="0.4">
      <c r="C217" s="100" t="s">
        <v>3110</v>
      </c>
      <c r="D217" s="64"/>
    </row>
    <row r="218" spans="3:4" ht="11.4" hidden="1" x14ac:dyDescent="0.4">
      <c r="C218" s="101" t="s">
        <v>3111</v>
      </c>
      <c r="D218" s="64"/>
    </row>
    <row r="219" spans="3:4" ht="12.3" hidden="1" x14ac:dyDescent="0.4">
      <c r="C219" s="100" t="s">
        <v>3112</v>
      </c>
      <c r="D219" s="64"/>
    </row>
    <row r="220" spans="3:4" ht="11.4" hidden="1" x14ac:dyDescent="0.4">
      <c r="C220" s="63" t="s">
        <v>3113</v>
      </c>
      <c r="D220" s="64"/>
    </row>
    <row r="221" spans="3:4" ht="12.3" hidden="1" x14ac:dyDescent="0.4">
      <c r="C221" s="100" t="s">
        <v>3114</v>
      </c>
      <c r="D221" s="64"/>
    </row>
    <row r="222" spans="3:4" ht="12.3" hidden="1" x14ac:dyDescent="0.4">
      <c r="C222" s="100" t="s">
        <v>3115</v>
      </c>
      <c r="D222" s="64"/>
    </row>
    <row r="223" spans="3:4" ht="12.3" hidden="1" x14ac:dyDescent="0.4">
      <c r="C223" s="100" t="s">
        <v>3116</v>
      </c>
      <c r="D223" s="64"/>
    </row>
    <row r="224" spans="3:4" ht="12.3" hidden="1" x14ac:dyDescent="0.4">
      <c r="C224" s="100" t="s">
        <v>3117</v>
      </c>
      <c r="D224" s="64"/>
    </row>
    <row r="225" spans="3:4" ht="12.3" hidden="1" x14ac:dyDescent="0.4">
      <c r="C225" s="100" t="s">
        <v>3118</v>
      </c>
      <c r="D225" s="64"/>
    </row>
    <row r="226" spans="3:4" ht="12.3" hidden="1" x14ac:dyDescent="0.4">
      <c r="C226" s="100" t="s">
        <v>12300</v>
      </c>
      <c r="D226" s="64"/>
    </row>
    <row r="227" spans="3:4" ht="12.3" hidden="1" x14ac:dyDescent="0.4">
      <c r="C227" s="100" t="s">
        <v>3119</v>
      </c>
      <c r="D227" s="64"/>
    </row>
    <row r="228" spans="3:4" ht="12.3" hidden="1" x14ac:dyDescent="0.4">
      <c r="C228" s="100" t="s">
        <v>3120</v>
      </c>
      <c r="D228" s="64"/>
    </row>
    <row r="229" spans="3:4" ht="11.4" hidden="1" x14ac:dyDescent="0.4">
      <c r="C229" s="63" t="s">
        <v>3121</v>
      </c>
      <c r="D229" s="64"/>
    </row>
    <row r="230" spans="3:4" ht="12.3" hidden="1" x14ac:dyDescent="0.4">
      <c r="C230" s="100" t="s">
        <v>3122</v>
      </c>
      <c r="D230" s="64"/>
    </row>
    <row r="231" spans="3:4" ht="11.4" hidden="1" x14ac:dyDescent="0.4">
      <c r="C231" s="63" t="s">
        <v>3123</v>
      </c>
      <c r="D231" s="64"/>
    </row>
    <row r="232" spans="3:4" ht="12.3" hidden="1" x14ac:dyDescent="0.4">
      <c r="C232" s="100" t="s">
        <v>3124</v>
      </c>
      <c r="D232" s="64"/>
    </row>
    <row r="233" spans="3:4" ht="11.4" hidden="1" x14ac:dyDescent="0.4">
      <c r="C233" s="63" t="s">
        <v>3125</v>
      </c>
      <c r="D233" s="64"/>
    </row>
    <row r="234" spans="3:4" ht="11.4" hidden="1" x14ac:dyDescent="0.4">
      <c r="C234" s="63" t="s">
        <v>3126</v>
      </c>
      <c r="D234" s="64"/>
    </row>
    <row r="235" spans="3:4" ht="12.3" hidden="1" x14ac:dyDescent="0.4">
      <c r="C235" s="100" t="s">
        <v>3127</v>
      </c>
      <c r="D235" s="64"/>
    </row>
    <row r="236" spans="3:4" ht="12.3" hidden="1" x14ac:dyDescent="0.4">
      <c r="C236" s="100" t="s">
        <v>3128</v>
      </c>
      <c r="D236" s="64"/>
    </row>
    <row r="237" spans="3:4" ht="11.4" hidden="1" x14ac:dyDescent="0.4">
      <c r="C237" s="63" t="s">
        <v>3129</v>
      </c>
      <c r="D237" s="64"/>
    </row>
    <row r="238" spans="3:4" ht="12.3" hidden="1" x14ac:dyDescent="0.4">
      <c r="C238" s="100" t="s">
        <v>3130</v>
      </c>
      <c r="D238" s="64"/>
    </row>
    <row r="239" spans="3:4" ht="11.4" hidden="1" x14ac:dyDescent="0.4">
      <c r="C239" s="63" t="s">
        <v>3131</v>
      </c>
      <c r="D239" s="64"/>
    </row>
    <row r="240" spans="3:4" ht="12.3" hidden="1" x14ac:dyDescent="0.4">
      <c r="C240" s="100" t="s">
        <v>3132</v>
      </c>
      <c r="D240" s="64"/>
    </row>
    <row r="241" spans="3:4" ht="11.4" hidden="1" x14ac:dyDescent="0.4">
      <c r="C241" s="63" t="s">
        <v>3133</v>
      </c>
      <c r="D241" s="64"/>
    </row>
    <row r="242" spans="3:4" ht="11.4" hidden="1" x14ac:dyDescent="0.4">
      <c r="C242" s="63" t="s">
        <v>3134</v>
      </c>
      <c r="D242" s="64"/>
    </row>
    <row r="243" spans="3:4" ht="11.4" hidden="1" x14ac:dyDescent="0.4">
      <c r="C243" s="63" t="s">
        <v>3135</v>
      </c>
      <c r="D243" s="64"/>
    </row>
    <row r="244" spans="3:4" ht="12.3" hidden="1" x14ac:dyDescent="0.4">
      <c r="C244" s="100" t="s">
        <v>3136</v>
      </c>
      <c r="D244" s="64"/>
    </row>
    <row r="245" spans="3:4" ht="12.3" hidden="1" x14ac:dyDescent="0.4">
      <c r="C245" s="100" t="s">
        <v>3137</v>
      </c>
      <c r="D245" s="64"/>
    </row>
    <row r="246" spans="3:4" ht="11.4" hidden="1" x14ac:dyDescent="0.4">
      <c r="C246" s="63" t="s">
        <v>3138</v>
      </c>
      <c r="D246" s="64"/>
    </row>
    <row r="247" spans="3:4" ht="12.3" hidden="1" x14ac:dyDescent="0.4">
      <c r="C247" s="100" t="s">
        <v>3139</v>
      </c>
      <c r="D247" s="64"/>
    </row>
    <row r="248" spans="3:4" ht="12.3" hidden="1" x14ac:dyDescent="0.4">
      <c r="C248" s="100" t="s">
        <v>3140</v>
      </c>
      <c r="D248" s="64"/>
    </row>
    <row r="249" spans="3:4" ht="12.3" hidden="1" x14ac:dyDescent="0.4">
      <c r="C249" s="100" t="s">
        <v>3141</v>
      </c>
      <c r="D249" s="64"/>
    </row>
    <row r="250" spans="3:4" ht="11.4" hidden="1" x14ac:dyDescent="0.4">
      <c r="C250" s="63" t="s">
        <v>3142</v>
      </c>
      <c r="D250" s="64"/>
    </row>
    <row r="251" spans="3:4" ht="11.4" hidden="1" x14ac:dyDescent="0.4">
      <c r="C251" s="63" t="s">
        <v>3143</v>
      </c>
      <c r="D251" s="64"/>
    </row>
    <row r="252" spans="3:4" ht="11.4" hidden="1" x14ac:dyDescent="0.4">
      <c r="C252" s="63" t="s">
        <v>3144</v>
      </c>
      <c r="D252" s="64"/>
    </row>
    <row r="253" spans="3:4" ht="12.3" hidden="1" x14ac:dyDescent="0.4">
      <c r="C253" s="100" t="s">
        <v>3145</v>
      </c>
      <c r="D253" s="64"/>
    </row>
    <row r="254" spans="3:4" ht="11.4" hidden="1" x14ac:dyDescent="0.4">
      <c r="C254" s="63" t="s">
        <v>3146</v>
      </c>
      <c r="D254" s="64"/>
    </row>
    <row r="255" spans="3:4" ht="11.4" hidden="1" x14ac:dyDescent="0.4">
      <c r="C255" s="63" t="s">
        <v>3147</v>
      </c>
      <c r="D255" s="64"/>
    </row>
    <row r="256" spans="3:4" ht="12.3" hidden="1" x14ac:dyDescent="0.4">
      <c r="C256" s="100" t="s">
        <v>3148</v>
      </c>
      <c r="D256" s="64"/>
    </row>
    <row r="257" spans="3:4" ht="12.3" hidden="1" x14ac:dyDescent="0.4">
      <c r="C257" s="100" t="s">
        <v>3149</v>
      </c>
      <c r="D257" s="64"/>
    </row>
    <row r="258" spans="3:4" ht="12.3" hidden="1" x14ac:dyDescent="0.4">
      <c r="C258" s="100" t="s">
        <v>12940</v>
      </c>
      <c r="D258" s="64"/>
    </row>
    <row r="259" spans="3:4" ht="11.4" hidden="1" x14ac:dyDescent="0.4">
      <c r="C259" s="63" t="s">
        <v>3150</v>
      </c>
      <c r="D259" s="64"/>
    </row>
    <row r="260" spans="3:4" ht="12.3" hidden="1" x14ac:dyDescent="0.4">
      <c r="C260" s="100" t="s">
        <v>3151</v>
      </c>
      <c r="D260" s="64"/>
    </row>
    <row r="261" spans="3:4" ht="12.3" hidden="1" x14ac:dyDescent="0.4">
      <c r="C261" s="100" t="s">
        <v>3152</v>
      </c>
      <c r="D261" s="64"/>
    </row>
    <row r="262" spans="3:4" ht="11.4" hidden="1" x14ac:dyDescent="0.4">
      <c r="C262" s="63" t="s">
        <v>3153</v>
      </c>
      <c r="D262" s="64"/>
    </row>
    <row r="263" spans="3:4" ht="12.3" hidden="1" x14ac:dyDescent="0.4">
      <c r="C263" s="100" t="s">
        <v>3154</v>
      </c>
      <c r="D263" s="64"/>
    </row>
    <row r="264" spans="3:4" ht="12.3" hidden="1" x14ac:dyDescent="0.4">
      <c r="C264" s="100" t="s">
        <v>12939</v>
      </c>
      <c r="D264" s="64"/>
    </row>
    <row r="265" spans="3:4" ht="11.4" hidden="1" x14ac:dyDescent="0.4">
      <c r="C265" s="63" t="s">
        <v>3155</v>
      </c>
      <c r="D265" s="64"/>
    </row>
    <row r="266" spans="3:4" ht="12.3" hidden="1" x14ac:dyDescent="0.4">
      <c r="C266" s="100" t="s">
        <v>3156</v>
      </c>
      <c r="D266" s="64"/>
    </row>
    <row r="267" spans="3:4" ht="12.3" hidden="1" x14ac:dyDescent="0.4">
      <c r="C267" s="100" t="s">
        <v>3157</v>
      </c>
      <c r="D267" s="64"/>
    </row>
    <row r="268" spans="3:4" ht="11.4" hidden="1" x14ac:dyDescent="0.4">
      <c r="C268" s="63" t="s">
        <v>3158</v>
      </c>
      <c r="D268" s="64"/>
    </row>
    <row r="269" spans="3:4" ht="11.4" hidden="1" x14ac:dyDescent="0.4">
      <c r="C269" s="63" t="s">
        <v>3159</v>
      </c>
      <c r="D269" s="64"/>
    </row>
    <row r="270" spans="3:4" ht="11.4" hidden="1" x14ac:dyDescent="0.4">
      <c r="C270" s="63" t="s">
        <v>3160</v>
      </c>
      <c r="D270" s="64"/>
    </row>
    <row r="271" spans="3:4" ht="11.4" hidden="1" x14ac:dyDescent="0.4">
      <c r="C271" s="63" t="s">
        <v>3161</v>
      </c>
      <c r="D271" s="64"/>
    </row>
    <row r="272" spans="3:4" ht="12.3" hidden="1" x14ac:dyDescent="0.4">
      <c r="C272" s="100" t="s">
        <v>3162</v>
      </c>
      <c r="D272" s="64"/>
    </row>
    <row r="273" spans="3:4" ht="11.4" hidden="1" x14ac:dyDescent="0.4">
      <c r="C273" s="63" t="s">
        <v>3163</v>
      </c>
      <c r="D273" s="64"/>
    </row>
    <row r="274" spans="3:4" ht="11.4" hidden="1" x14ac:dyDescent="0.4">
      <c r="C274" s="63" t="s">
        <v>3164</v>
      </c>
      <c r="D274" s="64"/>
    </row>
    <row r="275" spans="3:4" ht="11.4" hidden="1" x14ac:dyDescent="0.4">
      <c r="C275" s="63" t="s">
        <v>3165</v>
      </c>
      <c r="D275" s="64"/>
    </row>
    <row r="276" spans="3:4" ht="11.4" hidden="1" x14ac:dyDescent="0.4">
      <c r="C276" s="63" t="s">
        <v>3166</v>
      </c>
      <c r="D276" s="64"/>
    </row>
    <row r="277" spans="3:4" ht="12.3" hidden="1" x14ac:dyDescent="0.4">
      <c r="C277" s="100" t="s">
        <v>3167</v>
      </c>
      <c r="D277" s="64"/>
    </row>
    <row r="278" spans="3:4" ht="11.4" hidden="1" x14ac:dyDescent="0.4">
      <c r="C278" s="63" t="s">
        <v>3168</v>
      </c>
      <c r="D278" s="64"/>
    </row>
    <row r="279" spans="3:4" ht="12.3" hidden="1" x14ac:dyDescent="0.4">
      <c r="C279" s="100" t="s">
        <v>3169</v>
      </c>
      <c r="D279" s="64"/>
    </row>
    <row r="280" spans="3:4" ht="11.4" hidden="1" x14ac:dyDescent="0.4">
      <c r="C280" s="63" t="s">
        <v>3170</v>
      </c>
      <c r="D280" s="64"/>
    </row>
    <row r="281" spans="3:4" ht="12.3" hidden="1" x14ac:dyDescent="0.4">
      <c r="C281" s="100" t="s">
        <v>3171</v>
      </c>
      <c r="D281" s="64"/>
    </row>
    <row r="282" spans="3:4" ht="11.4" hidden="1" x14ac:dyDescent="0.4">
      <c r="C282" s="63" t="s">
        <v>3172</v>
      </c>
      <c r="D282" s="64"/>
    </row>
    <row r="283" spans="3:4" ht="11.4" hidden="1" x14ac:dyDescent="0.4">
      <c r="C283" s="63" t="s">
        <v>3173</v>
      </c>
      <c r="D283" s="64"/>
    </row>
    <row r="284" spans="3:4" ht="12.3" hidden="1" x14ac:dyDescent="0.4">
      <c r="C284" s="100" t="s">
        <v>3174</v>
      </c>
      <c r="D284" s="64"/>
    </row>
    <row r="285" spans="3:4" ht="12.3" hidden="1" x14ac:dyDescent="0.4">
      <c r="C285" s="100" t="s">
        <v>3175</v>
      </c>
      <c r="D285" s="64"/>
    </row>
    <row r="286" spans="3:4" ht="12.3" hidden="1" x14ac:dyDescent="0.4">
      <c r="C286" s="100" t="s">
        <v>3176</v>
      </c>
      <c r="D286" s="64"/>
    </row>
    <row r="287" spans="3:4" ht="12.3" hidden="1" x14ac:dyDescent="0.4">
      <c r="C287" s="100" t="s">
        <v>3177</v>
      </c>
      <c r="D287" s="64"/>
    </row>
    <row r="288" spans="3:4" ht="12.3" hidden="1" x14ac:dyDescent="0.4">
      <c r="C288" s="100" t="s">
        <v>3178</v>
      </c>
      <c r="D288" s="64"/>
    </row>
    <row r="289" spans="3:4" ht="11.4" hidden="1" x14ac:dyDescent="0.4">
      <c r="C289" s="63" t="s">
        <v>3179</v>
      </c>
      <c r="D289" s="64"/>
    </row>
    <row r="290" spans="3:4" ht="12.3" hidden="1" x14ac:dyDescent="0.4">
      <c r="C290" s="100" t="s">
        <v>3180</v>
      </c>
      <c r="D290" s="64"/>
    </row>
    <row r="291" spans="3:4" ht="12.3" hidden="1" x14ac:dyDescent="0.4">
      <c r="C291" s="100" t="s">
        <v>3181</v>
      </c>
      <c r="D291" s="64"/>
    </row>
    <row r="292" spans="3:4" ht="11.4" hidden="1" x14ac:dyDescent="0.4">
      <c r="C292" s="63" t="s">
        <v>3182</v>
      </c>
      <c r="D292" s="64"/>
    </row>
    <row r="293" spans="3:4" ht="12.3" hidden="1" x14ac:dyDescent="0.4">
      <c r="C293" s="100" t="s">
        <v>3183</v>
      </c>
      <c r="D293" s="64"/>
    </row>
    <row r="294" spans="3:4" ht="12.3" hidden="1" x14ac:dyDescent="0.4">
      <c r="C294" s="100" t="s">
        <v>3184</v>
      </c>
      <c r="D294" s="64"/>
    </row>
    <row r="295" spans="3:4" ht="12.3" hidden="1" x14ac:dyDescent="0.4">
      <c r="C295" s="100" t="s">
        <v>3185</v>
      </c>
      <c r="D295" s="64"/>
    </row>
    <row r="296" spans="3:4" ht="12.3" hidden="1" x14ac:dyDescent="0.4">
      <c r="C296" s="100" t="s">
        <v>3186</v>
      </c>
      <c r="D296" s="64"/>
    </row>
    <row r="297" spans="3:4" ht="12.3" hidden="1" x14ac:dyDescent="0.4">
      <c r="C297" s="100" t="s">
        <v>3187</v>
      </c>
      <c r="D297" s="64"/>
    </row>
    <row r="298" spans="3:4" ht="12.3" hidden="1" x14ac:dyDescent="0.4">
      <c r="C298" s="100" t="s">
        <v>3188</v>
      </c>
      <c r="D298" s="64"/>
    </row>
    <row r="299" spans="3:4" ht="12.3" hidden="1" x14ac:dyDescent="0.4">
      <c r="C299" s="100" t="s">
        <v>3189</v>
      </c>
      <c r="D299" s="64"/>
    </row>
    <row r="300" spans="3:4" ht="12.3" hidden="1" x14ac:dyDescent="0.4">
      <c r="C300" s="100" t="s">
        <v>3190</v>
      </c>
      <c r="D300" s="64"/>
    </row>
    <row r="301" spans="3:4" ht="12.3" hidden="1" x14ac:dyDescent="0.4">
      <c r="C301" s="100" t="s">
        <v>3191</v>
      </c>
      <c r="D301" s="64"/>
    </row>
    <row r="302" spans="3:4" ht="12.3" hidden="1" x14ac:dyDescent="0.4">
      <c r="C302" s="100" t="s">
        <v>3192</v>
      </c>
      <c r="D302" s="64"/>
    </row>
    <row r="303" spans="3:4" ht="12.3" hidden="1" x14ac:dyDescent="0.4">
      <c r="C303" s="100" t="s">
        <v>3193</v>
      </c>
      <c r="D303" s="64"/>
    </row>
    <row r="304" spans="3:4" ht="12.3" hidden="1" x14ac:dyDescent="0.4">
      <c r="C304" s="100" t="s">
        <v>3194</v>
      </c>
      <c r="D304" s="64"/>
    </row>
    <row r="305" spans="3:4" ht="12.3" hidden="1" x14ac:dyDescent="0.4">
      <c r="C305" s="100" t="s">
        <v>3195</v>
      </c>
      <c r="D305" s="64"/>
    </row>
    <row r="306" spans="3:4" ht="12.3" hidden="1" x14ac:dyDescent="0.4">
      <c r="C306" s="100" t="s">
        <v>12301</v>
      </c>
      <c r="D306" s="64"/>
    </row>
    <row r="307" spans="3:4" ht="12.3" hidden="1" x14ac:dyDescent="0.4">
      <c r="C307" s="100" t="s">
        <v>3196</v>
      </c>
      <c r="D307" s="64"/>
    </row>
    <row r="308" spans="3:4" ht="12.3" hidden="1" x14ac:dyDescent="0.4">
      <c r="C308" s="100" t="s">
        <v>3197</v>
      </c>
      <c r="D308" s="64"/>
    </row>
    <row r="309" spans="3:4" ht="12.3" hidden="1" x14ac:dyDescent="0.4">
      <c r="C309" s="100" t="s">
        <v>3198</v>
      </c>
      <c r="D309" s="64"/>
    </row>
    <row r="310" spans="3:4" ht="11.4" hidden="1" x14ac:dyDescent="0.4">
      <c r="C310" s="63" t="s">
        <v>3199</v>
      </c>
      <c r="D310" s="64"/>
    </row>
    <row r="311" spans="3:4" ht="12.3" hidden="1" x14ac:dyDescent="0.4">
      <c r="C311" s="100" t="s">
        <v>3200</v>
      </c>
      <c r="D311" s="64"/>
    </row>
    <row r="312" spans="3:4" ht="12.3" hidden="1" x14ac:dyDescent="0.4">
      <c r="C312" s="100" t="s">
        <v>3201</v>
      </c>
      <c r="D312" s="64"/>
    </row>
    <row r="313" spans="3:4" ht="12.3" hidden="1" x14ac:dyDescent="0.4">
      <c r="C313" s="100" t="s">
        <v>3202</v>
      </c>
      <c r="D313" s="64"/>
    </row>
    <row r="314" spans="3:4" ht="12.3" hidden="1" x14ac:dyDescent="0.4">
      <c r="C314" s="100" t="s">
        <v>3203</v>
      </c>
      <c r="D314" s="64"/>
    </row>
    <row r="315" spans="3:4" ht="12.3" hidden="1" x14ac:dyDescent="0.4">
      <c r="C315" s="100" t="s">
        <v>3204</v>
      </c>
      <c r="D315" s="64"/>
    </row>
    <row r="316" spans="3:4" ht="12.3" hidden="1" x14ac:dyDescent="0.4">
      <c r="C316" s="100" t="s">
        <v>3205</v>
      </c>
      <c r="D316" s="64"/>
    </row>
    <row r="317" spans="3:4" ht="12.3" hidden="1" x14ac:dyDescent="0.4">
      <c r="C317" s="100" t="s">
        <v>3206</v>
      </c>
      <c r="D317" s="64"/>
    </row>
    <row r="318" spans="3:4" ht="12.3" hidden="1" x14ac:dyDescent="0.4">
      <c r="C318" s="100" t="s">
        <v>3207</v>
      </c>
      <c r="D318" s="64"/>
    </row>
    <row r="319" spans="3:4" ht="12.3" hidden="1" x14ac:dyDescent="0.4">
      <c r="C319" s="100" t="s">
        <v>3208</v>
      </c>
      <c r="D319" s="64"/>
    </row>
    <row r="320" spans="3:4" ht="12.3" hidden="1" x14ac:dyDescent="0.4">
      <c r="C320" s="100" t="s">
        <v>3209</v>
      </c>
      <c r="D320" s="64"/>
    </row>
    <row r="321" spans="3:4" ht="11.4" hidden="1" x14ac:dyDescent="0.4">
      <c r="C321" s="63" t="s">
        <v>3210</v>
      </c>
      <c r="D321" s="64"/>
    </row>
    <row r="322" spans="3:4" ht="12.3" hidden="1" x14ac:dyDescent="0.4">
      <c r="C322" s="100" t="s">
        <v>3211</v>
      </c>
      <c r="D322" s="64"/>
    </row>
    <row r="323" spans="3:4" ht="12.3" hidden="1" x14ac:dyDescent="0.4">
      <c r="C323" s="100" t="s">
        <v>3212</v>
      </c>
      <c r="D323" s="64"/>
    </row>
    <row r="324" spans="3:4" ht="11.4" hidden="1" x14ac:dyDescent="0.4">
      <c r="C324" s="63" t="s">
        <v>3213</v>
      </c>
      <c r="D324" s="64"/>
    </row>
    <row r="325" spans="3:4" ht="12.3" hidden="1" x14ac:dyDescent="0.4">
      <c r="C325" s="100" t="s">
        <v>3214</v>
      </c>
      <c r="D325" s="64"/>
    </row>
    <row r="326" spans="3:4" ht="11.4" hidden="1" x14ac:dyDescent="0.4">
      <c r="C326" s="63" t="s">
        <v>3215</v>
      </c>
      <c r="D326" s="64"/>
    </row>
    <row r="327" spans="3:4" ht="12.3" hidden="1" x14ac:dyDescent="0.4">
      <c r="C327" s="100" t="s">
        <v>3216</v>
      </c>
      <c r="D327" s="64"/>
    </row>
    <row r="328" spans="3:4" ht="12.3" hidden="1" x14ac:dyDescent="0.4">
      <c r="C328" s="100" t="s">
        <v>3217</v>
      </c>
      <c r="D328" s="64"/>
    </row>
    <row r="329" spans="3:4" ht="11.4" hidden="1" x14ac:dyDescent="0.4">
      <c r="C329" s="63" t="s">
        <v>3218</v>
      </c>
      <c r="D329" s="64"/>
    </row>
    <row r="330" spans="3:4" ht="12.3" hidden="1" x14ac:dyDescent="0.4">
      <c r="C330" s="100" t="s">
        <v>3219</v>
      </c>
      <c r="D330" s="64"/>
    </row>
    <row r="331" spans="3:4" ht="11.4" hidden="1" x14ac:dyDescent="0.4">
      <c r="C331" s="63" t="s">
        <v>3220</v>
      </c>
      <c r="D331" s="64"/>
    </row>
    <row r="332" spans="3:4" ht="12.3" hidden="1" x14ac:dyDescent="0.4">
      <c r="C332" s="100" t="s">
        <v>3221</v>
      </c>
      <c r="D332" s="64"/>
    </row>
    <row r="333" spans="3:4" ht="12.3" hidden="1" x14ac:dyDescent="0.4">
      <c r="C333" s="100" t="s">
        <v>3224</v>
      </c>
      <c r="D333" s="64"/>
    </row>
    <row r="334" spans="3:4" ht="11.4" hidden="1" x14ac:dyDescent="0.4">
      <c r="C334" s="63" t="s">
        <v>3222</v>
      </c>
      <c r="D334" s="64"/>
    </row>
    <row r="335" spans="3:4" ht="11.4" hidden="1" x14ac:dyDescent="0.4">
      <c r="C335" s="63" t="s">
        <v>3223</v>
      </c>
      <c r="D335" s="64"/>
    </row>
    <row r="336" spans="3:4" ht="11.4" hidden="1" x14ac:dyDescent="0.4">
      <c r="C336" s="120" t="s">
        <v>5009</v>
      </c>
      <c r="D336" s="64"/>
    </row>
    <row r="337" spans="3:4" ht="11.4" hidden="1" x14ac:dyDescent="0.4">
      <c r="C337" s="120" t="s">
        <v>5010</v>
      </c>
      <c r="D337" s="64"/>
    </row>
    <row r="338" spans="3:4" ht="11.4" hidden="1" x14ac:dyDescent="0.4">
      <c r="C338" s="120" t="s">
        <v>42059</v>
      </c>
      <c r="D338" s="64"/>
    </row>
    <row r="339" spans="3:4" ht="11.4" hidden="1" x14ac:dyDescent="0.4">
      <c r="C339" s="120" t="s">
        <v>5011</v>
      </c>
      <c r="D339" s="64"/>
    </row>
    <row r="340" spans="3:4" ht="11.4" hidden="1" x14ac:dyDescent="0.4">
      <c r="C340" s="120" t="s">
        <v>5012</v>
      </c>
      <c r="D340" s="64"/>
    </row>
    <row r="341" spans="3:4" ht="11.4" hidden="1" x14ac:dyDescent="0.4">
      <c r="C341" s="120" t="s">
        <v>5013</v>
      </c>
      <c r="D341" s="64"/>
    </row>
    <row r="342" spans="3:4" ht="11.4" hidden="1" x14ac:dyDescent="0.4">
      <c r="C342" s="120" t="s">
        <v>5014</v>
      </c>
      <c r="D342" s="64"/>
    </row>
    <row r="343" spans="3:4" ht="11.4" hidden="1" x14ac:dyDescent="0.4">
      <c r="C343" s="120" t="s">
        <v>5015</v>
      </c>
      <c r="D343" s="64"/>
    </row>
    <row r="344" spans="3:4" ht="11.4" hidden="1" x14ac:dyDescent="0.4">
      <c r="C344" s="120" t="s">
        <v>5016</v>
      </c>
      <c r="D344" s="64"/>
    </row>
    <row r="345" spans="3:4" ht="11.4" hidden="1" x14ac:dyDescent="0.4">
      <c r="C345" s="120" t="s">
        <v>5017</v>
      </c>
      <c r="D345" s="64"/>
    </row>
    <row r="346" spans="3:4" ht="11.4" hidden="1" x14ac:dyDescent="0.4">
      <c r="C346" s="120" t="s">
        <v>42060</v>
      </c>
      <c r="D346" s="64"/>
    </row>
    <row r="347" spans="3:4" ht="11.4" hidden="1" x14ac:dyDescent="0.4">
      <c r="C347" s="120" t="s">
        <v>43556</v>
      </c>
      <c r="D347" s="64"/>
    </row>
    <row r="348" spans="3:4" ht="11.4" hidden="1" x14ac:dyDescent="0.4">
      <c r="C348" s="120" t="s">
        <v>5018</v>
      </c>
      <c r="D348" s="64"/>
    </row>
    <row r="349" spans="3:4" ht="11.4" hidden="1" x14ac:dyDescent="0.4">
      <c r="C349" s="120" t="s">
        <v>5019</v>
      </c>
      <c r="D349" s="64"/>
    </row>
    <row r="350" spans="3:4" ht="11.4" hidden="1" x14ac:dyDescent="0.4">
      <c r="C350" s="120" t="s">
        <v>43557</v>
      </c>
      <c r="D350" s="64"/>
    </row>
    <row r="351" spans="3:4" ht="11.4" hidden="1" x14ac:dyDescent="0.4">
      <c r="C351" s="120" t="s">
        <v>5020</v>
      </c>
      <c r="D351" s="64"/>
    </row>
    <row r="352" spans="3:4" ht="11.4" hidden="1" x14ac:dyDescent="0.4">
      <c r="C352" s="120" t="s">
        <v>5021</v>
      </c>
      <c r="D352" s="64"/>
    </row>
    <row r="353" spans="3:4" ht="11.4" hidden="1" x14ac:dyDescent="0.4">
      <c r="C353" s="120" t="s">
        <v>5022</v>
      </c>
      <c r="D353" s="64"/>
    </row>
    <row r="354" spans="3:4" ht="11.4" hidden="1" x14ac:dyDescent="0.4">
      <c r="C354" s="120" t="s">
        <v>5023</v>
      </c>
      <c r="D354" s="64"/>
    </row>
    <row r="355" spans="3:4" ht="11.4" hidden="1" x14ac:dyDescent="0.4">
      <c r="C355" s="120" t="s">
        <v>5024</v>
      </c>
      <c r="D355" s="64"/>
    </row>
    <row r="356" spans="3:4" ht="11.4" hidden="1" x14ac:dyDescent="0.4">
      <c r="C356" s="120" t="s">
        <v>5025</v>
      </c>
      <c r="D356" s="64"/>
    </row>
    <row r="357" spans="3:4" ht="11.4" hidden="1" x14ac:dyDescent="0.4">
      <c r="C357" s="120" t="s">
        <v>5026</v>
      </c>
      <c r="D357" s="64"/>
    </row>
    <row r="358" spans="3:4" ht="11.4" hidden="1" x14ac:dyDescent="0.4">
      <c r="C358" s="120" t="s">
        <v>5027</v>
      </c>
      <c r="D358" s="64"/>
    </row>
    <row r="359" spans="3:4" ht="11.4" hidden="1" x14ac:dyDescent="0.4">
      <c r="C359" s="120" t="s">
        <v>5028</v>
      </c>
      <c r="D359" s="64"/>
    </row>
    <row r="360" spans="3:4" ht="11.4" hidden="1" x14ac:dyDescent="0.4">
      <c r="C360" s="120" t="s">
        <v>5029</v>
      </c>
      <c r="D360" s="64"/>
    </row>
    <row r="361" spans="3:4" ht="11.4" hidden="1" x14ac:dyDescent="0.4">
      <c r="C361" s="120" t="s">
        <v>5030</v>
      </c>
      <c r="D361" s="64"/>
    </row>
    <row r="362" spans="3:4" ht="11.4" hidden="1" x14ac:dyDescent="0.4">
      <c r="C362" s="120" t="s">
        <v>5031</v>
      </c>
      <c r="D362" s="64"/>
    </row>
    <row r="363" spans="3:4" ht="11.4" hidden="1" x14ac:dyDescent="0.4">
      <c r="C363" s="120" t="s">
        <v>5032</v>
      </c>
      <c r="D363" s="64"/>
    </row>
    <row r="364" spans="3:4" ht="11.4" hidden="1" x14ac:dyDescent="0.4">
      <c r="C364" s="120" t="s">
        <v>5033</v>
      </c>
      <c r="D364" s="64"/>
    </row>
    <row r="365" spans="3:4" ht="11.4" hidden="1" x14ac:dyDescent="0.4">
      <c r="C365" s="120" t="s">
        <v>5034</v>
      </c>
      <c r="D365" s="64"/>
    </row>
    <row r="366" spans="3:4" ht="11.4" hidden="1" x14ac:dyDescent="0.4">
      <c r="C366" s="120" t="s">
        <v>42061</v>
      </c>
      <c r="D366" s="64"/>
    </row>
    <row r="367" spans="3:4" ht="11.4" hidden="1" x14ac:dyDescent="0.4">
      <c r="C367" s="120" t="s">
        <v>43558</v>
      </c>
      <c r="D367" s="64"/>
    </row>
    <row r="368" spans="3:4" ht="11.4" hidden="1" x14ac:dyDescent="0.4">
      <c r="C368" s="120" t="s">
        <v>43559</v>
      </c>
      <c r="D368" s="64"/>
    </row>
    <row r="369" spans="1:13" ht="11.4" hidden="1" x14ac:dyDescent="0.4">
      <c r="C369" s="120" t="s">
        <v>42062</v>
      </c>
      <c r="D369" s="64"/>
    </row>
    <row r="370" spans="1:13" ht="11.4" hidden="1" x14ac:dyDescent="0.4">
      <c r="C370" s="120" t="s">
        <v>5035</v>
      </c>
      <c r="D370" s="64"/>
    </row>
    <row r="371" spans="1:13" ht="11.4" hidden="1" x14ac:dyDescent="0.4">
      <c r="C371" s="120" t="s">
        <v>49523</v>
      </c>
      <c r="D371" s="64"/>
    </row>
    <row r="372" spans="1:13" ht="11.4" hidden="1" x14ac:dyDescent="0.4">
      <c r="C372" s="120" t="s">
        <v>49524</v>
      </c>
      <c r="D372" s="64"/>
    </row>
    <row r="373" spans="1:13" ht="11.4" hidden="1" x14ac:dyDescent="0.4">
      <c r="C373" s="120" t="s">
        <v>49525</v>
      </c>
      <c r="D373" s="64"/>
    </row>
    <row r="374" spans="1:13" ht="10.199999999999999" customHeight="1" x14ac:dyDescent="0.4">
      <c r="C374" s="63"/>
      <c r="D374" s="64"/>
      <c r="L374" s="31" t="s">
        <v>213</v>
      </c>
    </row>
    <row r="375" spans="1:13" ht="14.1" x14ac:dyDescent="0.5">
      <c r="C375" s="306" t="s">
        <v>5241</v>
      </c>
      <c r="D375" s="306"/>
      <c r="E375" s="306"/>
      <c r="F375" s="306"/>
      <c r="G375" s="306"/>
      <c r="H375" s="306"/>
      <c r="I375" s="306"/>
      <c r="J375" s="306"/>
      <c r="K375" s="306"/>
      <c r="L375" s="37" t="s">
        <v>5240</v>
      </c>
    </row>
    <row r="376" spans="1:13" ht="14.1" x14ac:dyDescent="0.5">
      <c r="C376" s="305" t="s">
        <v>5242</v>
      </c>
      <c r="D376" s="305"/>
      <c r="E376" s="305"/>
      <c r="F376" s="305"/>
      <c r="G376" s="305"/>
      <c r="H376" s="305"/>
      <c r="I376" s="305"/>
      <c r="J376" s="305"/>
      <c r="K376" s="305"/>
      <c r="L376" s="37" t="s">
        <v>219</v>
      </c>
    </row>
    <row r="377" spans="1:13" ht="11.4" x14ac:dyDescent="0.4">
      <c r="C377" s="307" t="str">
        <f>FY &amp; " District Expenditures by PSU and Object Code as of " &amp; Date</f>
        <v>FY2020, FY2021, FY2022, FY2023, 2024 &amp; FY2025 District Expenditures by PSU and Object Code as of 6/30/2025</v>
      </c>
      <c r="D377" s="307"/>
      <c r="E377" s="307"/>
      <c r="F377" s="307"/>
      <c r="G377" s="307"/>
      <c r="H377" s="307"/>
      <c r="I377" s="307"/>
      <c r="J377" s="307"/>
      <c r="K377" s="307"/>
      <c r="L377" s="37" t="s">
        <v>3226</v>
      </c>
    </row>
    <row r="378" spans="1:13" ht="11.25" customHeight="1" x14ac:dyDescent="0.4">
      <c r="C378" s="217"/>
      <c r="D378" s="217"/>
      <c r="E378" s="217"/>
      <c r="F378" s="217"/>
      <c r="G378" s="218" t="s">
        <v>3684</v>
      </c>
    </row>
    <row r="379" spans="1:13" ht="39" customHeight="1" x14ac:dyDescent="0.4">
      <c r="B379" s="7" t="s">
        <v>7</v>
      </c>
      <c r="C379" s="304" t="s">
        <v>3687</v>
      </c>
      <c r="D379" s="304"/>
      <c r="E379" s="219" t="s">
        <v>3686</v>
      </c>
      <c r="F379" s="219" t="s">
        <v>12928</v>
      </c>
      <c r="G379" s="219" t="s">
        <v>51417</v>
      </c>
      <c r="H379" s="219" t="s">
        <v>63596</v>
      </c>
      <c r="I379" s="219" t="s">
        <v>70985</v>
      </c>
      <c r="J379" s="219" t="str">
        <f>"FY 2025 YTD Expenditures 
(as of " &amp; Date &amp; ")"</f>
        <v>FY 2025 YTD Expenditures 
(as of 6/30/2025)</v>
      </c>
      <c r="K379" s="219" t="str">
        <f>"FY 2025 Encumbrances
 " &amp; "(as of " &amp; Date &amp;" )"</f>
        <v>FY 2025 Encumbrances
 (as of 6/30/2025 )</v>
      </c>
      <c r="L379" s="219" t="s">
        <v>3688</v>
      </c>
      <c r="M379" s="219" t="s">
        <v>5879</v>
      </c>
    </row>
    <row r="380" spans="1:13" x14ac:dyDescent="0.35">
      <c r="C380" s="303" t="s">
        <v>18</v>
      </c>
      <c r="D380" s="303"/>
      <c r="E380" s="8"/>
      <c r="F380" s="8"/>
      <c r="G380" s="8"/>
      <c r="H380" s="8"/>
      <c r="I380" s="8"/>
      <c r="J380" s="8"/>
      <c r="K380" s="8"/>
      <c r="L380" s="8"/>
      <c r="M380" s="9"/>
    </row>
    <row r="381" spans="1:13" x14ac:dyDescent="0.35">
      <c r="A381" s="1"/>
      <c r="B381" s="2" t="str">
        <f>MID($C$375,5,3)&amp;"-"&amp;MID($C$376,5,3)&amp;"-"&amp;$C381</f>
        <v>ALL-ALL-111</v>
      </c>
      <c r="C381" s="10" t="s">
        <v>11</v>
      </c>
      <c r="D381" s="2" t="s">
        <v>1</v>
      </c>
      <c r="E381" s="129">
        <f>IF(ISNA(VLOOKUP(MID($C$375,5,3)&amp;"-"&amp;MID($C$376,5,3)&amp;"-"&amp;$C381,FY20_ExpendByObj,3,FALSE))=TRUE,0,VLOOKUP(MID($C$375,5,3)&amp;"-"&amp;MID($C$376,5,3)&amp;"-"&amp;$C381,FY20_ExpendByObj,3,FALSE))</f>
        <v>0</v>
      </c>
      <c r="F381" s="129">
        <f t="shared" ref="F381:F413" si="0">IF(ISNA(VLOOKUP(MID($C$375,5,3)&amp;"-"&amp;MID($C$376,5,3)&amp;"-"&amp;$C381,FY21_ExpendByObj,2,FALSE))=TRUE,0,VLOOKUP(MID($C$375,5,3)&amp;"-"&amp;MID($C$376,5,3)&amp;"-"&amp;$C381,FY21_ExpendByObj,2,FALSE))</f>
        <v>0</v>
      </c>
      <c r="G381" s="129">
        <f t="shared" ref="G381:G412" si="1">IF(ISNA(VLOOKUP(MID($C$375,5,3)&amp;"-"&amp;MID($C$376,5,3)&amp;"-"&amp;$C381,FY22_ExpendByObj,2,FALSE))=TRUE,0,VLOOKUP(MID($C$375,5,3)&amp;"-"&amp;MID($C$376,5,3)&amp;"-"&amp;$C381,FY22_ExpendByObj,2,FALSE))</f>
        <v>0</v>
      </c>
      <c r="H381" s="129">
        <f>IF(ISNA(VLOOKUP(MID($C$375,5,3)&amp;"-"&amp;MID($C$376,5,3)&amp;"-"&amp;$C381,FY23_ExpendByObj,2,FALSE))=TRUE,0,VLOOKUP(MID($C$375,5,3)&amp;"-"&amp;MID($C$376,5,3)&amp;"-"&amp;$C381,FY23_ExpendByObj,2,FALSE))</f>
        <v>0</v>
      </c>
      <c r="I381" s="129">
        <f t="shared" ref="I381:I412" si="2">IF(ISNA(VLOOKUP(MID($C$375,5,3)&amp;"-"&amp;MID($C$376,5,3)&amp;"-"&amp;$C381,FY24_ExpendByObj,2,FALSE))=TRUE,0,VLOOKUP(MID($C$375,5,3)&amp;"-"&amp;MID($C$376,5,3)&amp;"-"&amp;$C381,FY24_ExpendByObj,2,FALSE))</f>
        <v>0</v>
      </c>
      <c r="J381" s="129">
        <f t="shared" ref="J381:J412" si="3">IF(ISNA(VLOOKUP(MID($C$375,5,3)&amp;"-"&amp;MID($C$376,5,3)&amp;"-"&amp;$C381,FY25_ExpendByObj,2,FALSE))=TRUE,0,VLOOKUP(MID($C$375,5,3)&amp;"-"&amp;MID($C$376,5,3)&amp;"-"&amp;$C381,FY25_ExpendByObj,2,FALSE))</f>
        <v>0</v>
      </c>
      <c r="K381" s="129">
        <f t="shared" ref="K381:K412" si="4">IF(ISNA(VLOOKUP(MID($C$375,5,3)&amp;"-"&amp;MID($C$376,5,3)&amp;"-"&amp;$C381,Encumbrances_by_Object,2,FALSE))=TRUE,0,VLOOKUP(MID($C$375,5,3)&amp;"-"&amp;MID($C$376,5,3)&amp;"-"&amp;$C381,Encumbrances_by_Object,2,FALSE))</f>
        <v>0</v>
      </c>
      <c r="L381" s="129">
        <f>F381+E381+G381+H381+I381+K381+J381</f>
        <v>0</v>
      </c>
      <c r="M381" s="11">
        <f t="shared" ref="M381:M412" si="5">IF($L$540=0,0,L381/$L$540)</f>
        <v>0</v>
      </c>
    </row>
    <row r="382" spans="1:13" x14ac:dyDescent="0.35">
      <c r="A382" s="1"/>
      <c r="B382" s="2" t="str">
        <f>MID($C$375,5,3)&amp;"-"&amp;MID($C$376,5,3)&amp;"-"&amp;$C382</f>
        <v>ALL-ALL-112</v>
      </c>
      <c r="C382" s="10" t="s">
        <v>26</v>
      </c>
      <c r="D382" s="16" t="s">
        <v>268</v>
      </c>
      <c r="E382" s="129">
        <f t="shared" ref="E382:E413" si="6">IF(ISNA(VLOOKUP(MID($C$375,5,3)&amp;"-"&amp;MID($C$376,5,3)&amp;"-"&amp;$C382,FY20_ExpendByObj,2,FALSE))=TRUE,0,VLOOKUP(MID($C$375,5,3)&amp;"-"&amp;MID($C$376,5,3)&amp;"-"&amp;$C382,FY20_ExpendByObj,2,FALSE))</f>
        <v>0</v>
      </c>
      <c r="F382" s="130">
        <f t="shared" si="0"/>
        <v>0</v>
      </c>
      <c r="G382" s="129">
        <f t="shared" si="1"/>
        <v>0</v>
      </c>
      <c r="H382" s="129">
        <f t="shared" ref="H382:H412" si="7">IF(ISNA(VLOOKUP(MID($C$375,5,3)&amp;"-"&amp;MID($C$376,5,3)&amp;"-"&amp;$C382,FY23_ExpendByObj,2,FALSE))=TRUE,0,VLOOKUP(MID($C$375,5,3)&amp;"-"&amp;MID($C$376,5,3)&amp;"-"&amp;$C382,FY23_ExpendByObj,2,FALSE))</f>
        <v>0</v>
      </c>
      <c r="I382" s="129">
        <f t="shared" si="2"/>
        <v>0</v>
      </c>
      <c r="J382" s="129">
        <f t="shared" si="3"/>
        <v>0</v>
      </c>
      <c r="K382" s="129">
        <f t="shared" si="4"/>
        <v>0</v>
      </c>
      <c r="L382" s="129">
        <f t="shared" ref="L382:L443" si="8">F382+E382+G382+H382+I382+K382+J382</f>
        <v>0</v>
      </c>
      <c r="M382" s="11">
        <f t="shared" si="5"/>
        <v>0</v>
      </c>
    </row>
    <row r="383" spans="1:13" x14ac:dyDescent="0.35">
      <c r="A383" s="1"/>
      <c r="B383" s="2" t="str">
        <f t="shared" ref="B383:B443" si="9">MID($C$375,5,3)&amp;"-"&amp;MID($C$376,5,3)&amp;"-"&amp;$C383</f>
        <v>ALL-ALL-113</v>
      </c>
      <c r="C383" s="10" t="s">
        <v>27</v>
      </c>
      <c r="D383" s="2" t="s">
        <v>28</v>
      </c>
      <c r="E383" s="129">
        <f t="shared" si="6"/>
        <v>83038.679999999993</v>
      </c>
      <c r="F383" s="130">
        <f t="shared" si="0"/>
        <v>1297263.54</v>
      </c>
      <c r="G383" s="129">
        <f t="shared" si="1"/>
        <v>5746485.9100000001</v>
      </c>
      <c r="H383" s="129">
        <f t="shared" si="7"/>
        <v>7584406.5899999999</v>
      </c>
      <c r="I383" s="129">
        <f t="shared" si="2"/>
        <v>7817432.3399999999</v>
      </c>
      <c r="J383" s="129">
        <f t="shared" si="3"/>
        <v>923783.71</v>
      </c>
      <c r="K383" s="129">
        <f t="shared" si="4"/>
        <v>0</v>
      </c>
      <c r="L383" s="129">
        <f t="shared" si="8"/>
        <v>23452410.77</v>
      </c>
      <c r="M383" s="11">
        <f t="shared" si="5"/>
        <v>3.7652711752245971E-3</v>
      </c>
    </row>
    <row r="384" spans="1:13" x14ac:dyDescent="0.35">
      <c r="A384" s="1"/>
      <c r="B384" s="2" t="str">
        <f t="shared" si="9"/>
        <v>ALL-ALL-114</v>
      </c>
      <c r="C384" s="10" t="s">
        <v>29</v>
      </c>
      <c r="D384" s="2" t="s">
        <v>248</v>
      </c>
      <c r="E384" s="129">
        <f t="shared" si="6"/>
        <v>15192.1</v>
      </c>
      <c r="F384" s="130">
        <f t="shared" si="0"/>
        <v>124330.1</v>
      </c>
      <c r="G384" s="129">
        <f t="shared" si="1"/>
        <v>475906.05</v>
      </c>
      <c r="H384" s="129">
        <f t="shared" si="7"/>
        <v>192312.03</v>
      </c>
      <c r="I384" s="129">
        <f t="shared" si="2"/>
        <v>347291.88</v>
      </c>
      <c r="J384" s="129">
        <f t="shared" si="3"/>
        <v>48029.8</v>
      </c>
      <c r="K384" s="129">
        <f t="shared" si="4"/>
        <v>0</v>
      </c>
      <c r="L384" s="129">
        <f t="shared" si="8"/>
        <v>1203061.9600000002</v>
      </c>
      <c r="M384" s="11">
        <f t="shared" si="5"/>
        <v>1.9315091162362444E-4</v>
      </c>
    </row>
    <row r="385" spans="1:13" x14ac:dyDescent="0.35">
      <c r="A385" s="1"/>
      <c r="B385" s="2" t="str">
        <f t="shared" si="9"/>
        <v>ALL-ALL-115</v>
      </c>
      <c r="C385" s="10" t="s">
        <v>30</v>
      </c>
      <c r="D385" s="2" t="s">
        <v>9</v>
      </c>
      <c r="E385" s="129">
        <f t="shared" si="6"/>
        <v>0</v>
      </c>
      <c r="F385" s="130">
        <f t="shared" si="0"/>
        <v>38817.230000000003</v>
      </c>
      <c r="G385" s="129">
        <f t="shared" si="1"/>
        <v>41535.660000000003</v>
      </c>
      <c r="H385" s="129">
        <f t="shared" si="7"/>
        <v>128517.58</v>
      </c>
      <c r="I385" s="129">
        <f t="shared" si="2"/>
        <v>24668.27</v>
      </c>
      <c r="J385" s="129">
        <f t="shared" si="3"/>
        <v>0</v>
      </c>
      <c r="K385" s="129">
        <f t="shared" si="4"/>
        <v>0</v>
      </c>
      <c r="L385" s="129">
        <f t="shared" si="8"/>
        <v>233538.74000000002</v>
      </c>
      <c r="M385" s="11">
        <f t="shared" si="5"/>
        <v>3.7494511529923695E-5</v>
      </c>
    </row>
    <row r="386" spans="1:13" x14ac:dyDescent="0.35">
      <c r="A386" s="1"/>
      <c r="B386" s="2" t="str">
        <f t="shared" si="9"/>
        <v>ALL-ALL-116</v>
      </c>
      <c r="C386" s="10" t="s">
        <v>31</v>
      </c>
      <c r="D386" s="16" t="s">
        <v>32</v>
      </c>
      <c r="E386" s="129">
        <f t="shared" si="6"/>
        <v>0</v>
      </c>
      <c r="F386" s="130">
        <f t="shared" si="0"/>
        <v>1898271.45</v>
      </c>
      <c r="G386" s="129">
        <f t="shared" si="1"/>
        <v>6767573.8700000001</v>
      </c>
      <c r="H386" s="129">
        <f t="shared" si="7"/>
        <v>3842728.16</v>
      </c>
      <c r="I386" s="129">
        <f t="shared" si="2"/>
        <v>4618627.4800000004</v>
      </c>
      <c r="J386" s="129">
        <f t="shared" si="3"/>
        <v>957848.78</v>
      </c>
      <c r="K386" s="129">
        <f t="shared" si="4"/>
        <v>0</v>
      </c>
      <c r="L386" s="129">
        <f t="shared" si="8"/>
        <v>18085049.740000002</v>
      </c>
      <c r="M386" s="11">
        <f t="shared" si="5"/>
        <v>2.9035444226327227E-3</v>
      </c>
    </row>
    <row r="387" spans="1:13" x14ac:dyDescent="0.35">
      <c r="A387" s="1"/>
      <c r="B387" s="2" t="str">
        <f t="shared" si="9"/>
        <v>ALL-ALL-117</v>
      </c>
      <c r="C387" s="10" t="s">
        <v>33</v>
      </c>
      <c r="D387" s="16" t="s">
        <v>203</v>
      </c>
      <c r="E387" s="129">
        <f t="shared" si="6"/>
        <v>0</v>
      </c>
      <c r="F387" s="130">
        <f t="shared" si="0"/>
        <v>24213.07</v>
      </c>
      <c r="G387" s="129">
        <f t="shared" si="1"/>
        <v>109563.4</v>
      </c>
      <c r="H387" s="129">
        <f t="shared" si="7"/>
        <v>197053.8</v>
      </c>
      <c r="I387" s="129">
        <f t="shared" si="2"/>
        <v>498070.38</v>
      </c>
      <c r="J387" s="129">
        <f t="shared" si="3"/>
        <v>88217.67</v>
      </c>
      <c r="K387" s="129">
        <f t="shared" si="4"/>
        <v>0</v>
      </c>
      <c r="L387" s="129">
        <f t="shared" si="8"/>
        <v>917118.32000000007</v>
      </c>
      <c r="M387" s="11">
        <f t="shared" si="5"/>
        <v>1.4724282328295617E-4</v>
      </c>
    </row>
    <row r="388" spans="1:13" x14ac:dyDescent="0.35">
      <c r="A388" s="1"/>
      <c r="B388" s="2" t="str">
        <f t="shared" si="9"/>
        <v>ALL-ALL-118</v>
      </c>
      <c r="C388" s="10" t="s">
        <v>34</v>
      </c>
      <c r="D388" s="2" t="s">
        <v>10</v>
      </c>
      <c r="E388" s="129">
        <f t="shared" si="6"/>
        <v>0</v>
      </c>
      <c r="F388" s="130">
        <f t="shared" si="0"/>
        <v>0</v>
      </c>
      <c r="G388" s="129">
        <f t="shared" si="1"/>
        <v>0</v>
      </c>
      <c r="H388" s="129">
        <f t="shared" si="7"/>
        <v>0</v>
      </c>
      <c r="I388" s="129">
        <f t="shared" si="2"/>
        <v>67946.69</v>
      </c>
      <c r="J388" s="129">
        <f t="shared" si="3"/>
        <v>29993.61</v>
      </c>
      <c r="K388" s="129">
        <f t="shared" si="4"/>
        <v>0</v>
      </c>
      <c r="L388" s="129">
        <f t="shared" si="8"/>
        <v>97940.3</v>
      </c>
      <c r="M388" s="11">
        <f t="shared" si="5"/>
        <v>1.5724259313868806E-5</v>
      </c>
    </row>
    <row r="389" spans="1:13" x14ac:dyDescent="0.35">
      <c r="A389" s="1"/>
      <c r="B389" s="2" t="str">
        <f t="shared" si="9"/>
        <v>ALL-ALL-121</v>
      </c>
      <c r="C389" s="10" t="s">
        <v>35</v>
      </c>
      <c r="D389" s="2" t="s">
        <v>15</v>
      </c>
      <c r="E389" s="129">
        <f t="shared" si="6"/>
        <v>58307.89</v>
      </c>
      <c r="F389" s="130">
        <f t="shared" si="0"/>
        <v>19332805.149999999</v>
      </c>
      <c r="G389" s="129">
        <f t="shared" si="1"/>
        <v>88059526.189999998</v>
      </c>
      <c r="H389" s="129">
        <f t="shared" si="7"/>
        <v>88954526.129999995</v>
      </c>
      <c r="I389" s="129">
        <f t="shared" si="2"/>
        <v>73216841.340000004</v>
      </c>
      <c r="J389" s="129">
        <f t="shared" si="3"/>
        <v>4257423.62</v>
      </c>
      <c r="K389" s="129">
        <f t="shared" si="4"/>
        <v>0</v>
      </c>
      <c r="L389" s="129">
        <f t="shared" si="8"/>
        <v>273879430.31999999</v>
      </c>
      <c r="M389" s="11">
        <f t="shared" si="5"/>
        <v>4.3971186356242961E-2</v>
      </c>
    </row>
    <row r="390" spans="1:13" x14ac:dyDescent="0.35">
      <c r="A390" s="1"/>
      <c r="B390" s="2" t="str">
        <f t="shared" si="9"/>
        <v>ALL-ALL-122</v>
      </c>
      <c r="C390" s="10" t="s">
        <v>36</v>
      </c>
      <c r="D390" s="2" t="s">
        <v>37</v>
      </c>
      <c r="E390" s="129">
        <f t="shared" si="6"/>
        <v>0</v>
      </c>
      <c r="F390" s="130">
        <f t="shared" si="0"/>
        <v>839904.4</v>
      </c>
      <c r="G390" s="129">
        <f t="shared" si="1"/>
        <v>1452119.65</v>
      </c>
      <c r="H390" s="129">
        <f t="shared" si="7"/>
        <v>258580.76</v>
      </c>
      <c r="I390" s="129">
        <f t="shared" si="2"/>
        <v>26656.720000000001</v>
      </c>
      <c r="J390" s="129">
        <f t="shared" si="3"/>
        <v>4250</v>
      </c>
      <c r="K390" s="129">
        <f t="shared" si="4"/>
        <v>0</v>
      </c>
      <c r="L390" s="129">
        <f t="shared" si="8"/>
        <v>2581511.5299999998</v>
      </c>
      <c r="M390" s="11">
        <f t="shared" si="5"/>
        <v>4.1446020401675522E-4</v>
      </c>
    </row>
    <row r="391" spans="1:13" x14ac:dyDescent="0.35">
      <c r="A391" s="1"/>
      <c r="B391" s="2" t="str">
        <f t="shared" si="9"/>
        <v>ALL-ALL-123</v>
      </c>
      <c r="C391" s="10" t="s">
        <v>38</v>
      </c>
      <c r="D391" s="2" t="s">
        <v>39</v>
      </c>
      <c r="E391" s="129">
        <f t="shared" si="6"/>
        <v>0</v>
      </c>
      <c r="F391" s="130">
        <f t="shared" si="0"/>
        <v>0</v>
      </c>
      <c r="G391" s="129">
        <f t="shared" si="1"/>
        <v>26533.19</v>
      </c>
      <c r="H391" s="129">
        <f t="shared" si="7"/>
        <v>0</v>
      </c>
      <c r="I391" s="129">
        <f t="shared" si="2"/>
        <v>0</v>
      </c>
      <c r="J391" s="129">
        <f t="shared" si="3"/>
        <v>0</v>
      </c>
      <c r="K391" s="129">
        <f t="shared" si="4"/>
        <v>0</v>
      </c>
      <c r="L391" s="129">
        <f t="shared" si="8"/>
        <v>26533.19</v>
      </c>
      <c r="M391" s="11">
        <f t="shared" si="5"/>
        <v>4.2598885237655048E-6</v>
      </c>
    </row>
    <row r="392" spans="1:13" x14ac:dyDescent="0.35">
      <c r="A392" s="1"/>
      <c r="B392" s="2" t="str">
        <f t="shared" si="9"/>
        <v>ALL-ALL-124</v>
      </c>
      <c r="C392" s="10" t="s">
        <v>40</v>
      </c>
      <c r="D392" s="2" t="s">
        <v>41</v>
      </c>
      <c r="E392" s="129">
        <f t="shared" si="6"/>
        <v>0</v>
      </c>
      <c r="F392" s="130">
        <f t="shared" si="0"/>
        <v>224689.42</v>
      </c>
      <c r="G392" s="129">
        <f t="shared" si="1"/>
        <v>1153722.8400000001</v>
      </c>
      <c r="H392" s="129">
        <f t="shared" si="7"/>
        <v>1682349.36</v>
      </c>
      <c r="I392" s="129">
        <f t="shared" si="2"/>
        <v>1436987.53</v>
      </c>
      <c r="J392" s="129">
        <f t="shared" si="3"/>
        <v>40523.68</v>
      </c>
      <c r="K392" s="129">
        <f t="shared" si="4"/>
        <v>0</v>
      </c>
      <c r="L392" s="129">
        <f t="shared" si="8"/>
        <v>4538272.83</v>
      </c>
      <c r="M392" s="11">
        <f t="shared" si="5"/>
        <v>7.2861711487513564E-4</v>
      </c>
    </row>
    <row r="393" spans="1:13" x14ac:dyDescent="0.35">
      <c r="A393" s="1"/>
      <c r="B393" s="2" t="str">
        <f t="shared" si="9"/>
        <v>ALL-ALL-125</v>
      </c>
      <c r="C393" s="10" t="s">
        <v>42</v>
      </c>
      <c r="D393" s="2" t="s">
        <v>43</v>
      </c>
      <c r="E393" s="129">
        <f t="shared" si="6"/>
        <v>0</v>
      </c>
      <c r="F393" s="131">
        <f t="shared" si="0"/>
        <v>976.18</v>
      </c>
      <c r="G393" s="129">
        <f t="shared" si="1"/>
        <v>37336.97</v>
      </c>
      <c r="H393" s="129">
        <f t="shared" si="7"/>
        <v>9555.1</v>
      </c>
      <c r="I393" s="129">
        <f t="shared" si="2"/>
        <v>12634.66</v>
      </c>
      <c r="J393" s="129">
        <f t="shared" si="3"/>
        <v>2579.75</v>
      </c>
      <c r="K393" s="129">
        <f t="shared" si="4"/>
        <v>0</v>
      </c>
      <c r="L393" s="129">
        <f t="shared" si="8"/>
        <v>63082.66</v>
      </c>
      <c r="M393" s="11">
        <f t="shared" si="5"/>
        <v>1.0127885089678296E-5</v>
      </c>
    </row>
    <row r="394" spans="1:13" x14ac:dyDescent="0.35">
      <c r="A394" s="1"/>
      <c r="B394" s="2" t="str">
        <f t="shared" si="9"/>
        <v>ALL-ALL-126</v>
      </c>
      <c r="C394" s="10" t="s">
        <v>44</v>
      </c>
      <c r="D394" s="2" t="s">
        <v>45</v>
      </c>
      <c r="E394" s="129">
        <f t="shared" si="6"/>
        <v>0</v>
      </c>
      <c r="F394" s="130">
        <f t="shared" si="0"/>
        <v>42943499.950000003</v>
      </c>
      <c r="G394" s="129">
        <f t="shared" si="1"/>
        <v>96327994.680000007</v>
      </c>
      <c r="H394" s="129">
        <f t="shared" si="7"/>
        <v>17504417.789999999</v>
      </c>
      <c r="I394" s="129">
        <f t="shared" si="2"/>
        <v>8060377.7400000002</v>
      </c>
      <c r="J394" s="129">
        <f t="shared" si="3"/>
        <v>2266279.9300000002</v>
      </c>
      <c r="K394" s="129">
        <f t="shared" si="4"/>
        <v>0</v>
      </c>
      <c r="L394" s="129">
        <f t="shared" si="8"/>
        <v>167102570.09</v>
      </c>
      <c r="M394" s="11">
        <f t="shared" si="5"/>
        <v>2.6828222336557041E-2</v>
      </c>
    </row>
    <row r="395" spans="1:13" x14ac:dyDescent="0.35">
      <c r="A395" s="1"/>
      <c r="B395" s="2" t="str">
        <f t="shared" si="9"/>
        <v>ALL-ALL-127</v>
      </c>
      <c r="C395" s="10" t="s">
        <v>198</v>
      </c>
      <c r="D395" s="2" t="s">
        <v>199</v>
      </c>
      <c r="E395" s="129">
        <f t="shared" si="6"/>
        <v>0</v>
      </c>
      <c r="F395" s="130">
        <f t="shared" si="0"/>
        <v>570253.91</v>
      </c>
      <c r="G395" s="129">
        <f t="shared" si="1"/>
        <v>2708449.83</v>
      </c>
      <c r="H395" s="129">
        <f t="shared" si="7"/>
        <v>3358821.79</v>
      </c>
      <c r="I395" s="129">
        <f t="shared" si="2"/>
        <v>4830797.9400000004</v>
      </c>
      <c r="J395" s="129">
        <f t="shared" si="3"/>
        <v>44462.06</v>
      </c>
      <c r="K395" s="129">
        <f t="shared" si="4"/>
        <v>0</v>
      </c>
      <c r="L395" s="129">
        <f t="shared" si="8"/>
        <v>11512785.530000001</v>
      </c>
      <c r="M395" s="11">
        <f t="shared" si="5"/>
        <v>1.8483711515961921E-3</v>
      </c>
    </row>
    <row r="396" spans="1:13" ht="20.399999999999999" x14ac:dyDescent="0.35">
      <c r="A396" s="1"/>
      <c r="B396" s="86" t="str">
        <f t="shared" si="9"/>
        <v>ALL-ALL-128</v>
      </c>
      <c r="C396" s="90" t="s">
        <v>267</v>
      </c>
      <c r="D396" s="86" t="s">
        <v>285</v>
      </c>
      <c r="E396" s="129">
        <f t="shared" si="6"/>
        <v>0</v>
      </c>
      <c r="F396" s="132">
        <f t="shared" si="0"/>
        <v>15295.96</v>
      </c>
      <c r="G396" s="129">
        <f t="shared" si="1"/>
        <v>78739.320000000007</v>
      </c>
      <c r="H396" s="129">
        <f t="shared" si="7"/>
        <v>0</v>
      </c>
      <c r="I396" s="129">
        <f t="shared" si="2"/>
        <v>0</v>
      </c>
      <c r="J396" s="129">
        <f t="shared" si="3"/>
        <v>0</v>
      </c>
      <c r="K396" s="129">
        <f t="shared" si="4"/>
        <v>0</v>
      </c>
      <c r="L396" s="129">
        <f t="shared" si="8"/>
        <v>94035.28</v>
      </c>
      <c r="M396" s="11">
        <f t="shared" si="5"/>
        <v>1.5097310579733379E-5</v>
      </c>
    </row>
    <row r="397" spans="1:13" x14ac:dyDescent="0.35">
      <c r="A397" s="1"/>
      <c r="B397" s="2" t="str">
        <f t="shared" si="9"/>
        <v>ALL-ALL-129_1</v>
      </c>
      <c r="C397" s="54" t="s">
        <v>227</v>
      </c>
      <c r="D397" s="2" t="s">
        <v>229</v>
      </c>
      <c r="E397" s="129">
        <f t="shared" si="6"/>
        <v>97.72</v>
      </c>
      <c r="F397" s="130">
        <f t="shared" si="0"/>
        <v>3342.03</v>
      </c>
      <c r="G397" s="129">
        <f t="shared" si="1"/>
        <v>55113.05</v>
      </c>
      <c r="H397" s="129">
        <f t="shared" si="7"/>
        <v>8112.46</v>
      </c>
      <c r="I397" s="129">
        <f t="shared" si="2"/>
        <v>6945.21</v>
      </c>
      <c r="J397" s="129">
        <f t="shared" si="3"/>
        <v>324</v>
      </c>
      <c r="K397" s="129">
        <f t="shared" si="4"/>
        <v>0</v>
      </c>
      <c r="L397" s="129">
        <f t="shared" si="8"/>
        <v>73934.470000000016</v>
      </c>
      <c r="M397" s="11">
        <f t="shared" si="5"/>
        <v>1.1870136996858842E-5</v>
      </c>
    </row>
    <row r="398" spans="1:13" x14ac:dyDescent="0.35">
      <c r="A398" s="1"/>
      <c r="B398" s="2" t="str">
        <f t="shared" si="9"/>
        <v>ALL-ALL-129_2</v>
      </c>
      <c r="C398" s="54" t="s">
        <v>228</v>
      </c>
      <c r="D398" s="2" t="s">
        <v>230</v>
      </c>
      <c r="E398" s="129">
        <f t="shared" si="6"/>
        <v>0</v>
      </c>
      <c r="F398" s="130">
        <f t="shared" si="0"/>
        <v>934.28</v>
      </c>
      <c r="G398" s="129">
        <f t="shared" si="1"/>
        <v>1637137.51</v>
      </c>
      <c r="H398" s="129">
        <f t="shared" si="7"/>
        <v>115776.2</v>
      </c>
      <c r="I398" s="129">
        <f t="shared" si="2"/>
        <v>55796.99</v>
      </c>
      <c r="J398" s="129">
        <f t="shared" si="3"/>
        <v>2062.42</v>
      </c>
      <c r="K398" s="129">
        <f t="shared" si="4"/>
        <v>0</v>
      </c>
      <c r="L398" s="129">
        <f t="shared" si="8"/>
        <v>1811707.4</v>
      </c>
      <c r="M398" s="11">
        <f t="shared" si="5"/>
        <v>2.9086858993136673E-4</v>
      </c>
    </row>
    <row r="399" spans="1:13" x14ac:dyDescent="0.35">
      <c r="A399" s="1"/>
      <c r="B399" s="2" t="str">
        <f t="shared" si="9"/>
        <v>ALL-ALL-131</v>
      </c>
      <c r="C399" s="10" t="s">
        <v>46</v>
      </c>
      <c r="D399" s="2" t="s">
        <v>249</v>
      </c>
      <c r="E399" s="129">
        <f t="shared" si="6"/>
        <v>20192</v>
      </c>
      <c r="F399" s="130">
        <f t="shared" si="0"/>
        <v>8981096.7899999991</v>
      </c>
      <c r="G399" s="129">
        <f t="shared" si="1"/>
        <v>37904911.920000002</v>
      </c>
      <c r="H399" s="129">
        <f t="shared" si="7"/>
        <v>44157214.039999999</v>
      </c>
      <c r="I399" s="129">
        <f t="shared" si="2"/>
        <v>39598726.329999998</v>
      </c>
      <c r="J399" s="129">
        <f t="shared" si="3"/>
        <v>3045632.4</v>
      </c>
      <c r="K399" s="129">
        <f t="shared" si="4"/>
        <v>0</v>
      </c>
      <c r="L399" s="129">
        <f t="shared" si="8"/>
        <v>133707773.48</v>
      </c>
      <c r="M399" s="11">
        <f t="shared" si="5"/>
        <v>2.1466706784434502E-2</v>
      </c>
    </row>
    <row r="400" spans="1:13" x14ac:dyDescent="0.35">
      <c r="A400" s="1"/>
      <c r="B400" s="2" t="str">
        <f t="shared" si="9"/>
        <v>ALL-ALL-132</v>
      </c>
      <c r="C400" s="10" t="s">
        <v>16</v>
      </c>
      <c r="D400" s="2" t="s">
        <v>250</v>
      </c>
      <c r="E400" s="129">
        <f t="shared" si="6"/>
        <v>0</v>
      </c>
      <c r="F400" s="130">
        <f t="shared" si="0"/>
        <v>411182.06</v>
      </c>
      <c r="G400" s="129">
        <f t="shared" si="1"/>
        <v>361040.8</v>
      </c>
      <c r="H400" s="129">
        <f t="shared" si="7"/>
        <v>697483.2</v>
      </c>
      <c r="I400" s="129">
        <f t="shared" si="2"/>
        <v>448068.07</v>
      </c>
      <c r="J400" s="129">
        <f t="shared" si="3"/>
        <v>12521.79</v>
      </c>
      <c r="K400" s="129">
        <f t="shared" si="4"/>
        <v>0</v>
      </c>
      <c r="L400" s="129">
        <f t="shared" si="8"/>
        <v>1930295.9200000002</v>
      </c>
      <c r="M400" s="11">
        <f t="shared" si="5"/>
        <v>3.0990790919144582E-4</v>
      </c>
    </row>
    <row r="401" spans="1:13" x14ac:dyDescent="0.35">
      <c r="A401" s="1"/>
      <c r="B401" s="2" t="str">
        <f t="shared" si="9"/>
        <v>ALL-ALL-133</v>
      </c>
      <c r="C401" s="10" t="s">
        <v>47</v>
      </c>
      <c r="D401" s="2" t="s">
        <v>48</v>
      </c>
      <c r="E401" s="129">
        <f t="shared" si="6"/>
        <v>0</v>
      </c>
      <c r="F401" s="130">
        <f t="shared" si="0"/>
        <v>781470.19</v>
      </c>
      <c r="G401" s="129">
        <f t="shared" si="1"/>
        <v>1929348.28</v>
      </c>
      <c r="H401" s="129">
        <f t="shared" si="7"/>
        <v>1953892.41</v>
      </c>
      <c r="I401" s="129">
        <f t="shared" si="2"/>
        <v>1543536.55</v>
      </c>
      <c r="J401" s="129">
        <f t="shared" si="3"/>
        <v>162340.23000000001</v>
      </c>
      <c r="K401" s="129">
        <f t="shared" si="4"/>
        <v>0</v>
      </c>
      <c r="L401" s="129">
        <f t="shared" si="8"/>
        <v>6370587.6600000001</v>
      </c>
      <c r="M401" s="11">
        <f t="shared" si="5"/>
        <v>1.0227942159414733E-3</v>
      </c>
    </row>
    <row r="402" spans="1:13" x14ac:dyDescent="0.35">
      <c r="A402" s="1"/>
      <c r="B402" s="2" t="str">
        <f t="shared" si="9"/>
        <v>ALL-ALL-134</v>
      </c>
      <c r="C402" s="54" t="s">
        <v>49</v>
      </c>
      <c r="D402" s="2" t="s">
        <v>12069</v>
      </c>
      <c r="E402" s="129">
        <f t="shared" si="6"/>
        <v>0</v>
      </c>
      <c r="F402" s="130">
        <f t="shared" si="0"/>
        <v>110</v>
      </c>
      <c r="G402" s="129">
        <f t="shared" si="1"/>
        <v>347969.07</v>
      </c>
      <c r="H402" s="129">
        <f t="shared" si="7"/>
        <v>141131.44</v>
      </c>
      <c r="I402" s="129">
        <f t="shared" si="2"/>
        <v>45982.27</v>
      </c>
      <c r="J402" s="129">
        <f t="shared" si="3"/>
        <v>5355.68</v>
      </c>
      <c r="K402" s="129">
        <f t="shared" si="4"/>
        <v>0</v>
      </c>
      <c r="L402" s="129">
        <f t="shared" si="8"/>
        <v>540548.46000000008</v>
      </c>
      <c r="M402" s="11">
        <f t="shared" si="5"/>
        <v>8.6784747001514601E-5</v>
      </c>
    </row>
    <row r="403" spans="1:13" x14ac:dyDescent="0.35">
      <c r="A403" s="1"/>
      <c r="B403" s="2" t="str">
        <f t="shared" si="9"/>
        <v>ALL-ALL-135</v>
      </c>
      <c r="C403" s="10" t="s">
        <v>50</v>
      </c>
      <c r="D403" s="16" t="s">
        <v>204</v>
      </c>
      <c r="E403" s="129">
        <f t="shared" si="6"/>
        <v>36351.56</v>
      </c>
      <c r="F403" s="131">
        <f t="shared" si="0"/>
        <v>2719144.61</v>
      </c>
      <c r="G403" s="129">
        <f t="shared" si="1"/>
        <v>19633104.48</v>
      </c>
      <c r="H403" s="129">
        <f t="shared" si="7"/>
        <v>23185409.600000001</v>
      </c>
      <c r="I403" s="129">
        <f t="shared" si="2"/>
        <v>19291796.210000001</v>
      </c>
      <c r="J403" s="129">
        <f t="shared" si="3"/>
        <v>1124731.07</v>
      </c>
      <c r="K403" s="129">
        <f t="shared" si="4"/>
        <v>0</v>
      </c>
      <c r="L403" s="129">
        <f t="shared" si="8"/>
        <v>65990537.530000001</v>
      </c>
      <c r="M403" s="11">
        <f t="shared" si="5"/>
        <v>1.059474316888259E-2</v>
      </c>
    </row>
    <row r="404" spans="1:13" x14ac:dyDescent="0.35">
      <c r="A404" s="1"/>
      <c r="B404" s="2" t="str">
        <f t="shared" si="9"/>
        <v>ALL-ALL-141</v>
      </c>
      <c r="C404" s="10" t="s">
        <v>51</v>
      </c>
      <c r="D404" s="2" t="s">
        <v>52</v>
      </c>
      <c r="E404" s="129">
        <f t="shared" si="6"/>
        <v>2494.9899999999998</v>
      </c>
      <c r="F404" s="130">
        <f t="shared" si="0"/>
        <v>1123005.72</v>
      </c>
      <c r="G404" s="129">
        <f t="shared" si="1"/>
        <v>3299998.29</v>
      </c>
      <c r="H404" s="129">
        <f t="shared" si="7"/>
        <v>3170152.42</v>
      </c>
      <c r="I404" s="129">
        <f t="shared" si="2"/>
        <v>1052862.6499999999</v>
      </c>
      <c r="J404" s="129">
        <f t="shared" si="3"/>
        <v>48664.72</v>
      </c>
      <c r="K404" s="129">
        <f t="shared" si="4"/>
        <v>0</v>
      </c>
      <c r="L404" s="129">
        <f t="shared" si="8"/>
        <v>8697178.790000001</v>
      </c>
      <c r="M404" s="11">
        <f t="shared" si="5"/>
        <v>1.3963270951083441E-3</v>
      </c>
    </row>
    <row r="405" spans="1:13" x14ac:dyDescent="0.35">
      <c r="A405" s="1"/>
      <c r="B405" s="2" t="str">
        <f t="shared" si="9"/>
        <v>ALL-ALL-142</v>
      </c>
      <c r="C405" s="10" t="s">
        <v>53</v>
      </c>
      <c r="D405" s="2" t="s">
        <v>54</v>
      </c>
      <c r="E405" s="129">
        <f t="shared" si="6"/>
        <v>19431.21</v>
      </c>
      <c r="F405" s="130">
        <f t="shared" si="0"/>
        <v>8058326.8399999999</v>
      </c>
      <c r="G405" s="129">
        <f t="shared" si="1"/>
        <v>27823900</v>
      </c>
      <c r="H405" s="129">
        <f t="shared" si="7"/>
        <v>24004226.149999999</v>
      </c>
      <c r="I405" s="129">
        <f t="shared" si="2"/>
        <v>19673851.52</v>
      </c>
      <c r="J405" s="129">
        <f t="shared" si="3"/>
        <v>1477291.19</v>
      </c>
      <c r="K405" s="129">
        <f t="shared" si="4"/>
        <v>0</v>
      </c>
      <c r="L405" s="129">
        <f t="shared" si="8"/>
        <v>81057026.909999996</v>
      </c>
      <c r="M405" s="11">
        <f t="shared" si="5"/>
        <v>1.3013659447072164E-2</v>
      </c>
    </row>
    <row r="406" spans="1:13" x14ac:dyDescent="0.35">
      <c r="A406" s="1"/>
      <c r="B406" s="2" t="str">
        <f t="shared" si="9"/>
        <v>ALL-ALL-143</v>
      </c>
      <c r="C406" s="10" t="s">
        <v>55</v>
      </c>
      <c r="D406" s="2" t="s">
        <v>251</v>
      </c>
      <c r="E406" s="129">
        <f t="shared" si="6"/>
        <v>2596.81</v>
      </c>
      <c r="F406" s="130">
        <f t="shared" si="0"/>
        <v>2464346.9900000002</v>
      </c>
      <c r="G406" s="129">
        <f t="shared" si="1"/>
        <v>10559476.74</v>
      </c>
      <c r="H406" s="129">
        <f t="shared" si="7"/>
        <v>19927220.5</v>
      </c>
      <c r="I406" s="129">
        <f t="shared" si="2"/>
        <v>21908934.199999999</v>
      </c>
      <c r="J406" s="129">
        <f t="shared" si="3"/>
        <v>422840.28</v>
      </c>
      <c r="K406" s="129">
        <f t="shared" si="4"/>
        <v>0</v>
      </c>
      <c r="L406" s="129">
        <f t="shared" si="8"/>
        <v>55285415.519999996</v>
      </c>
      <c r="M406" s="11">
        <f t="shared" si="5"/>
        <v>8.8760419348467082E-3</v>
      </c>
    </row>
    <row r="407" spans="1:13" x14ac:dyDescent="0.35">
      <c r="A407" s="1"/>
      <c r="B407" s="2" t="str">
        <f t="shared" si="9"/>
        <v>ALL-ALL-144</v>
      </c>
      <c r="C407" s="10" t="s">
        <v>56</v>
      </c>
      <c r="D407" s="2" t="s">
        <v>269</v>
      </c>
      <c r="E407" s="129">
        <f t="shared" si="6"/>
        <v>0</v>
      </c>
      <c r="F407" s="130">
        <f t="shared" si="0"/>
        <v>196009.29</v>
      </c>
      <c r="G407" s="129">
        <f t="shared" si="1"/>
        <v>323128.94</v>
      </c>
      <c r="H407" s="129">
        <f t="shared" si="7"/>
        <v>429327.92</v>
      </c>
      <c r="I407" s="129">
        <f t="shared" si="2"/>
        <v>160079.67000000001</v>
      </c>
      <c r="J407" s="129">
        <f t="shared" si="3"/>
        <v>15146.33</v>
      </c>
      <c r="K407" s="129">
        <f t="shared" si="4"/>
        <v>0</v>
      </c>
      <c r="L407" s="129">
        <f t="shared" si="8"/>
        <v>1123692.1499999999</v>
      </c>
      <c r="M407" s="11">
        <f t="shared" si="5"/>
        <v>1.8040813388930566E-4</v>
      </c>
    </row>
    <row r="408" spans="1:13" x14ac:dyDescent="0.35">
      <c r="A408" s="1"/>
      <c r="B408" s="2" t="str">
        <f t="shared" si="9"/>
        <v>ALL-ALL-145</v>
      </c>
      <c r="C408" s="10" t="s">
        <v>57</v>
      </c>
      <c r="D408" s="2" t="s">
        <v>58</v>
      </c>
      <c r="E408" s="129">
        <f t="shared" si="6"/>
        <v>0</v>
      </c>
      <c r="F408" s="130">
        <f t="shared" si="0"/>
        <v>365597.82</v>
      </c>
      <c r="G408" s="129">
        <f t="shared" si="1"/>
        <v>771678.13</v>
      </c>
      <c r="H408" s="129">
        <f t="shared" si="7"/>
        <v>934005.77</v>
      </c>
      <c r="I408" s="129">
        <f t="shared" si="2"/>
        <v>673332.08</v>
      </c>
      <c r="J408" s="129">
        <f t="shared" si="3"/>
        <v>58539.69</v>
      </c>
      <c r="K408" s="129">
        <f t="shared" si="4"/>
        <v>0</v>
      </c>
      <c r="L408" s="129">
        <f t="shared" si="8"/>
        <v>2803153.4899999998</v>
      </c>
      <c r="M408" s="11">
        <f t="shared" si="5"/>
        <v>4.5004469430189969E-4</v>
      </c>
    </row>
    <row r="409" spans="1:13" x14ac:dyDescent="0.35">
      <c r="A409" s="1"/>
      <c r="B409" s="2" t="str">
        <f t="shared" si="9"/>
        <v>ALL-ALL-146</v>
      </c>
      <c r="C409" s="10" t="s">
        <v>59</v>
      </c>
      <c r="D409" s="2" t="s">
        <v>60</v>
      </c>
      <c r="E409" s="129">
        <f t="shared" si="6"/>
        <v>2337.5</v>
      </c>
      <c r="F409" s="130">
        <f t="shared" si="0"/>
        <v>4069479.38</v>
      </c>
      <c r="G409" s="129">
        <f t="shared" si="1"/>
        <v>10940618.99</v>
      </c>
      <c r="H409" s="129">
        <f t="shared" si="7"/>
        <v>11376268.029999999</v>
      </c>
      <c r="I409" s="129">
        <f t="shared" si="2"/>
        <v>12268360.539999999</v>
      </c>
      <c r="J409" s="129">
        <f t="shared" si="3"/>
        <v>793800.11</v>
      </c>
      <c r="K409" s="129">
        <f t="shared" si="4"/>
        <v>0</v>
      </c>
      <c r="L409" s="129">
        <f t="shared" si="8"/>
        <v>39450864.549999997</v>
      </c>
      <c r="M409" s="11">
        <f t="shared" si="5"/>
        <v>6.3338138063750481E-3</v>
      </c>
    </row>
    <row r="410" spans="1:13" x14ac:dyDescent="0.35">
      <c r="A410" s="1"/>
      <c r="B410" s="2" t="str">
        <f t="shared" si="9"/>
        <v>ALL-ALL-147</v>
      </c>
      <c r="C410" s="10" t="s">
        <v>61</v>
      </c>
      <c r="D410" s="2" t="s">
        <v>252</v>
      </c>
      <c r="E410" s="129">
        <f t="shared" si="6"/>
        <v>0</v>
      </c>
      <c r="F410" s="130">
        <f t="shared" si="0"/>
        <v>877863.92</v>
      </c>
      <c r="G410" s="129">
        <f t="shared" si="1"/>
        <v>387498.74</v>
      </c>
      <c r="H410" s="129">
        <f t="shared" si="7"/>
        <v>311590.08</v>
      </c>
      <c r="I410" s="129">
        <f t="shared" si="2"/>
        <v>932713.14</v>
      </c>
      <c r="J410" s="129">
        <f t="shared" si="3"/>
        <v>9696.41</v>
      </c>
      <c r="K410" s="129">
        <f t="shared" si="4"/>
        <v>0</v>
      </c>
      <c r="L410" s="129">
        <f t="shared" si="8"/>
        <v>2519362.2900000005</v>
      </c>
      <c r="M410" s="11">
        <f t="shared" si="5"/>
        <v>4.0448217897578781E-4</v>
      </c>
    </row>
    <row r="411" spans="1:13" x14ac:dyDescent="0.35">
      <c r="A411" s="1"/>
      <c r="B411" s="2" t="str">
        <f t="shared" si="9"/>
        <v>ALL-ALL-148</v>
      </c>
      <c r="C411" s="10" t="s">
        <v>62</v>
      </c>
      <c r="D411" s="2" t="s">
        <v>63</v>
      </c>
      <c r="E411" s="129">
        <f t="shared" si="6"/>
        <v>0</v>
      </c>
      <c r="F411" s="130">
        <f t="shared" si="0"/>
        <v>235682.93</v>
      </c>
      <c r="G411" s="129">
        <f t="shared" si="1"/>
        <v>9657418.3300000001</v>
      </c>
      <c r="H411" s="129">
        <f t="shared" si="7"/>
        <v>20191041.649999999</v>
      </c>
      <c r="I411" s="129">
        <f t="shared" si="2"/>
        <v>21842826.91</v>
      </c>
      <c r="J411" s="129">
        <f t="shared" si="3"/>
        <v>972092.91</v>
      </c>
      <c r="K411" s="129">
        <f t="shared" si="4"/>
        <v>0</v>
      </c>
      <c r="L411" s="129">
        <f t="shared" si="8"/>
        <v>52899062.729999989</v>
      </c>
      <c r="M411" s="11">
        <f t="shared" si="5"/>
        <v>8.4929143552463348E-3</v>
      </c>
    </row>
    <row r="412" spans="1:13" x14ac:dyDescent="0.35">
      <c r="A412" s="1"/>
      <c r="B412" s="2" t="str">
        <f t="shared" si="9"/>
        <v>ALL-ALL-149</v>
      </c>
      <c r="C412" s="10" t="s">
        <v>64</v>
      </c>
      <c r="D412" s="2" t="s">
        <v>65</v>
      </c>
      <c r="E412" s="129">
        <f t="shared" si="6"/>
        <v>724218.16</v>
      </c>
      <c r="F412" s="130">
        <f t="shared" si="0"/>
        <v>81967.16</v>
      </c>
      <c r="G412" s="129">
        <f t="shared" si="1"/>
        <v>30850.43</v>
      </c>
      <c r="H412" s="129">
        <f t="shared" si="7"/>
        <v>9641.77</v>
      </c>
      <c r="I412" s="129">
        <f t="shared" si="2"/>
        <v>4210.33</v>
      </c>
      <c r="J412" s="129">
        <f t="shared" si="3"/>
        <v>3316.16</v>
      </c>
      <c r="K412" s="129">
        <f t="shared" si="4"/>
        <v>0</v>
      </c>
      <c r="L412" s="129">
        <f t="shared" si="8"/>
        <v>854204.01000000013</v>
      </c>
      <c r="M412" s="11">
        <f t="shared" si="5"/>
        <v>1.3714196668977515E-4</v>
      </c>
    </row>
    <row r="413" spans="1:13" x14ac:dyDescent="0.35">
      <c r="A413" s="1"/>
      <c r="B413" s="2" t="str">
        <f t="shared" si="9"/>
        <v>ALL-ALL-151</v>
      </c>
      <c r="C413" s="10" t="s">
        <v>66</v>
      </c>
      <c r="D413" s="2" t="s">
        <v>67</v>
      </c>
      <c r="E413" s="129">
        <f t="shared" si="6"/>
        <v>296433.05</v>
      </c>
      <c r="F413" s="130">
        <f t="shared" si="0"/>
        <v>1477970.81</v>
      </c>
      <c r="G413" s="129">
        <f t="shared" ref="G413:G443" si="10">IF(ISNA(VLOOKUP(MID($C$375,5,3)&amp;"-"&amp;MID($C$376,5,3)&amp;"-"&amp;$C413,FY22_ExpendByObj,2,FALSE))=TRUE,0,VLOOKUP(MID($C$375,5,3)&amp;"-"&amp;MID($C$376,5,3)&amp;"-"&amp;$C413,FY22_ExpendByObj,2,FALSE))</f>
        <v>4177110.61</v>
      </c>
      <c r="H413" s="129">
        <f t="shared" ref="H413:H443" si="11">IF(ISNA(VLOOKUP(MID($C$375,5,3)&amp;"-"&amp;MID($C$376,5,3)&amp;"-"&amp;$C413,FY23_ExpendByObj,2,FALSE))=TRUE,0,VLOOKUP(MID($C$375,5,3)&amp;"-"&amp;MID($C$376,5,3)&amp;"-"&amp;$C413,FY23_ExpendByObj,2,FALSE))</f>
        <v>4456665.95</v>
      </c>
      <c r="I413" s="129">
        <f t="shared" ref="I413:I443" si="12">IF(ISNA(VLOOKUP(MID($C$375,5,3)&amp;"-"&amp;MID($C$376,5,3)&amp;"-"&amp;$C413,FY24_ExpendByObj,2,FALSE))=TRUE,0,VLOOKUP(MID($C$375,5,3)&amp;"-"&amp;MID($C$376,5,3)&amp;"-"&amp;$C413,FY24_ExpendByObj,2,FALSE))</f>
        <v>6152177.3300000001</v>
      </c>
      <c r="J413" s="129">
        <f t="shared" ref="J413:J443" si="13">IF(ISNA(VLOOKUP(MID($C$375,5,3)&amp;"-"&amp;MID($C$376,5,3)&amp;"-"&amp;$C413,FY25_ExpendByObj,2,FALSE))=TRUE,0,VLOOKUP(MID($C$375,5,3)&amp;"-"&amp;MID($C$376,5,3)&amp;"-"&amp;$C413,FY25_ExpendByObj,2,FALSE))</f>
        <v>731733.8</v>
      </c>
      <c r="K413" s="129">
        <f t="shared" ref="K413:K443" si="14">IF(ISNA(VLOOKUP(MID($C$375,5,3)&amp;"-"&amp;MID($C$376,5,3)&amp;"-"&amp;$C413,Encumbrances_by_Object,2,FALSE))=TRUE,0,VLOOKUP(MID($C$375,5,3)&amp;"-"&amp;MID($C$376,5,3)&amp;"-"&amp;$C413,Encumbrances_by_Object,2,FALSE))</f>
        <v>0</v>
      </c>
      <c r="L413" s="129">
        <f t="shared" si="8"/>
        <v>17292091.550000001</v>
      </c>
      <c r="M413" s="11">
        <f t="shared" ref="M413:M443" si="15">IF($L$540=0,0,L413/$L$540)</f>
        <v>2.7762354374180963E-3</v>
      </c>
    </row>
    <row r="414" spans="1:13" x14ac:dyDescent="0.35">
      <c r="A414" s="1"/>
      <c r="B414" s="2" t="str">
        <f t="shared" si="9"/>
        <v>ALL-ALL-152</v>
      </c>
      <c r="C414" s="10" t="s">
        <v>68</v>
      </c>
      <c r="D414" s="2" t="s">
        <v>69</v>
      </c>
      <c r="E414" s="129">
        <f t="shared" ref="E414:E443" si="16">IF(ISNA(VLOOKUP(MID($C$375,5,3)&amp;"-"&amp;MID($C$376,5,3)&amp;"-"&amp;$C414,FY20_ExpendByObj,2,FALSE))=TRUE,0,VLOOKUP(MID($C$375,5,3)&amp;"-"&amp;MID($C$376,5,3)&amp;"-"&amp;$C414,FY20_ExpendByObj,2,FALSE))</f>
        <v>8749.98</v>
      </c>
      <c r="F414" s="130">
        <f t="shared" ref="F414:F443" si="17">IF(ISNA(VLOOKUP(MID($C$375,5,3)&amp;"-"&amp;MID($C$376,5,3)&amp;"-"&amp;$C414,FY21_ExpendByObj,2,FALSE))=TRUE,0,VLOOKUP(MID($C$375,5,3)&amp;"-"&amp;MID($C$376,5,3)&amp;"-"&amp;$C414,FY21_ExpendByObj,2,FALSE))</f>
        <v>2125867.64</v>
      </c>
      <c r="G414" s="129">
        <f t="shared" si="10"/>
        <v>4632790.6100000003</v>
      </c>
      <c r="H414" s="129">
        <f t="shared" si="11"/>
        <v>3758706.64</v>
      </c>
      <c r="I414" s="129">
        <f t="shared" si="12"/>
        <v>4224956.29</v>
      </c>
      <c r="J414" s="129">
        <f t="shared" si="13"/>
        <v>327164.56</v>
      </c>
      <c r="K414" s="129">
        <f t="shared" si="14"/>
        <v>0</v>
      </c>
      <c r="L414" s="129">
        <f t="shared" si="8"/>
        <v>15078235.720000001</v>
      </c>
      <c r="M414" s="11">
        <f t="shared" si="15"/>
        <v>2.4208021463781441E-3</v>
      </c>
    </row>
    <row r="415" spans="1:13" x14ac:dyDescent="0.35">
      <c r="A415" s="1"/>
      <c r="B415" s="2" t="str">
        <f t="shared" si="9"/>
        <v>ALL-ALL-153</v>
      </c>
      <c r="C415" s="10" t="s">
        <v>70</v>
      </c>
      <c r="D415" s="16" t="s">
        <v>205</v>
      </c>
      <c r="E415" s="129">
        <f t="shared" si="16"/>
        <v>95562.95</v>
      </c>
      <c r="F415" s="130">
        <f t="shared" si="17"/>
        <v>310038.37</v>
      </c>
      <c r="G415" s="129">
        <f t="shared" si="10"/>
        <v>1381851.09</v>
      </c>
      <c r="H415" s="129">
        <f t="shared" si="11"/>
        <v>3414432.59</v>
      </c>
      <c r="I415" s="129">
        <f t="shared" si="12"/>
        <v>3205507.3</v>
      </c>
      <c r="J415" s="129">
        <f t="shared" si="13"/>
        <v>162440.16</v>
      </c>
      <c r="K415" s="129">
        <f t="shared" si="14"/>
        <v>0</v>
      </c>
      <c r="L415" s="129">
        <f t="shared" si="8"/>
        <v>8569832.4600000009</v>
      </c>
      <c r="M415" s="11">
        <f t="shared" si="15"/>
        <v>1.3758817144469665E-3</v>
      </c>
    </row>
    <row r="416" spans="1:13" x14ac:dyDescent="0.35">
      <c r="A416" s="1"/>
      <c r="B416" s="2" t="str">
        <f t="shared" si="9"/>
        <v>ALL-ALL-162</v>
      </c>
      <c r="C416" s="10" t="s">
        <v>71</v>
      </c>
      <c r="D416" s="2" t="s">
        <v>286</v>
      </c>
      <c r="E416" s="129">
        <f t="shared" si="16"/>
        <v>0</v>
      </c>
      <c r="F416" s="130">
        <f t="shared" si="17"/>
        <v>2218908.75</v>
      </c>
      <c r="G416" s="129">
        <f t="shared" si="10"/>
        <v>6002494.3899999997</v>
      </c>
      <c r="H416" s="129">
        <f t="shared" si="11"/>
        <v>5813891.75</v>
      </c>
      <c r="I416" s="129">
        <f t="shared" si="12"/>
        <v>7106501.25</v>
      </c>
      <c r="J416" s="129">
        <f t="shared" si="13"/>
        <v>194741.39</v>
      </c>
      <c r="K416" s="129">
        <f t="shared" si="14"/>
        <v>0</v>
      </c>
      <c r="L416" s="129">
        <f t="shared" si="8"/>
        <v>21336537.530000001</v>
      </c>
      <c r="M416" s="11">
        <f t="shared" si="15"/>
        <v>3.4255689331338973E-3</v>
      </c>
    </row>
    <row r="417" spans="1:13" x14ac:dyDescent="0.35">
      <c r="A417" s="1"/>
      <c r="B417" s="2" t="str">
        <f t="shared" si="9"/>
        <v>ALL-ALL-163</v>
      </c>
      <c r="C417" s="10" t="s">
        <v>72</v>
      </c>
      <c r="D417" s="2" t="s">
        <v>287</v>
      </c>
      <c r="E417" s="129">
        <f t="shared" si="16"/>
        <v>0</v>
      </c>
      <c r="F417" s="130">
        <f t="shared" si="17"/>
        <v>4606.2</v>
      </c>
      <c r="G417" s="129">
        <f t="shared" si="10"/>
        <v>422345.35</v>
      </c>
      <c r="H417" s="129">
        <f t="shared" si="11"/>
        <v>809004.66</v>
      </c>
      <c r="I417" s="129">
        <f t="shared" si="12"/>
        <v>543238.64</v>
      </c>
      <c r="J417" s="129">
        <f t="shared" si="13"/>
        <v>28456.87</v>
      </c>
      <c r="K417" s="129">
        <f t="shared" si="14"/>
        <v>0</v>
      </c>
      <c r="L417" s="129">
        <f t="shared" si="8"/>
        <v>1807651.7200000002</v>
      </c>
      <c r="M417" s="11">
        <f t="shared" si="15"/>
        <v>2.9021745282014624E-4</v>
      </c>
    </row>
    <row r="418" spans="1:13" ht="12" customHeight="1" x14ac:dyDescent="0.35">
      <c r="A418" s="1"/>
      <c r="B418" s="2" t="str">
        <f t="shared" si="9"/>
        <v>ALL-ALL-164</v>
      </c>
      <c r="C418" s="10" t="s">
        <v>73</v>
      </c>
      <c r="D418" s="2" t="s">
        <v>288</v>
      </c>
      <c r="E418" s="129">
        <f t="shared" si="16"/>
        <v>0</v>
      </c>
      <c r="F418" s="130">
        <f t="shared" si="17"/>
        <v>93158.28</v>
      </c>
      <c r="G418" s="129">
        <f t="shared" si="10"/>
        <v>2298329.1800000002</v>
      </c>
      <c r="H418" s="129">
        <f t="shared" si="11"/>
        <v>3799209.96</v>
      </c>
      <c r="I418" s="129">
        <f t="shared" si="12"/>
        <v>2970244.9</v>
      </c>
      <c r="J418" s="129">
        <f t="shared" si="13"/>
        <v>5721.73</v>
      </c>
      <c r="K418" s="129">
        <f t="shared" si="14"/>
        <v>0</v>
      </c>
      <c r="L418" s="129">
        <f t="shared" si="8"/>
        <v>9166664.0500000007</v>
      </c>
      <c r="M418" s="11">
        <f t="shared" si="15"/>
        <v>1.4717026858741382E-3</v>
      </c>
    </row>
    <row r="419" spans="1:13" x14ac:dyDescent="0.35">
      <c r="A419" s="1"/>
      <c r="B419" s="2" t="str">
        <f t="shared" si="9"/>
        <v>ALL-ALL-165</v>
      </c>
      <c r="C419" s="10" t="s">
        <v>74</v>
      </c>
      <c r="D419" s="2" t="s">
        <v>289</v>
      </c>
      <c r="E419" s="129">
        <f t="shared" si="16"/>
        <v>256772.78</v>
      </c>
      <c r="F419" s="130">
        <f t="shared" si="17"/>
        <v>54563.33</v>
      </c>
      <c r="G419" s="129">
        <f t="shared" si="10"/>
        <v>161454.07</v>
      </c>
      <c r="H419" s="129">
        <f t="shared" si="11"/>
        <v>162276.92000000001</v>
      </c>
      <c r="I419" s="129">
        <f t="shared" si="12"/>
        <v>163695.6</v>
      </c>
      <c r="J419" s="129">
        <f t="shared" si="13"/>
        <v>972.03</v>
      </c>
      <c r="K419" s="129">
        <f t="shared" si="14"/>
        <v>0</v>
      </c>
      <c r="L419" s="129">
        <f t="shared" si="8"/>
        <v>799734.73</v>
      </c>
      <c r="M419" s="11">
        <f t="shared" si="15"/>
        <v>1.2839695484725752E-4</v>
      </c>
    </row>
    <row r="420" spans="1:13" ht="12" customHeight="1" x14ac:dyDescent="0.35">
      <c r="A420" s="1"/>
      <c r="B420" s="2" t="str">
        <f t="shared" si="9"/>
        <v>ALL-ALL-166</v>
      </c>
      <c r="C420" s="90" t="s">
        <v>75</v>
      </c>
      <c r="D420" s="86" t="s">
        <v>270</v>
      </c>
      <c r="E420" s="129">
        <f t="shared" si="16"/>
        <v>0</v>
      </c>
      <c r="F420" s="130">
        <f t="shared" si="17"/>
        <v>0</v>
      </c>
      <c r="G420" s="129">
        <f t="shared" si="10"/>
        <v>32376.62</v>
      </c>
      <c r="H420" s="129">
        <f t="shared" si="11"/>
        <v>10387.01</v>
      </c>
      <c r="I420" s="129">
        <f t="shared" si="12"/>
        <v>29041.78</v>
      </c>
      <c r="J420" s="129">
        <f t="shared" si="13"/>
        <v>401.63</v>
      </c>
      <c r="K420" s="129">
        <f t="shared" si="14"/>
        <v>0</v>
      </c>
      <c r="L420" s="129">
        <f t="shared" si="8"/>
        <v>72207.040000000008</v>
      </c>
      <c r="M420" s="11">
        <f t="shared" si="15"/>
        <v>1.1592799095437707E-5</v>
      </c>
    </row>
    <row r="421" spans="1:13" ht="20.399999999999999" x14ac:dyDescent="0.35">
      <c r="A421" s="1"/>
      <c r="B421" s="2" t="str">
        <f t="shared" si="9"/>
        <v>ALL-ALL-167</v>
      </c>
      <c r="C421" s="10" t="s">
        <v>76</v>
      </c>
      <c r="D421" s="23" t="s">
        <v>271</v>
      </c>
      <c r="E421" s="129">
        <f t="shared" si="16"/>
        <v>0</v>
      </c>
      <c r="F421" s="130">
        <f t="shared" si="17"/>
        <v>133117.71</v>
      </c>
      <c r="G421" s="129">
        <f t="shared" si="10"/>
        <v>341261.88</v>
      </c>
      <c r="H421" s="129">
        <f t="shared" si="11"/>
        <v>338650.4</v>
      </c>
      <c r="I421" s="129">
        <f t="shared" si="12"/>
        <v>230142.1</v>
      </c>
      <c r="J421" s="129">
        <f t="shared" si="13"/>
        <v>381.4</v>
      </c>
      <c r="K421" s="129">
        <f t="shared" si="14"/>
        <v>0</v>
      </c>
      <c r="L421" s="129">
        <f t="shared" si="8"/>
        <v>1043553.49</v>
      </c>
      <c r="M421" s="11">
        <f t="shared" si="15"/>
        <v>1.6754191772592894E-4</v>
      </c>
    </row>
    <row r="422" spans="1:13" x14ac:dyDescent="0.35">
      <c r="A422" s="1"/>
      <c r="B422" s="2" t="str">
        <f t="shared" si="9"/>
        <v>ALL-ALL-171</v>
      </c>
      <c r="C422" s="10" t="s">
        <v>77</v>
      </c>
      <c r="D422" s="2" t="s">
        <v>78</v>
      </c>
      <c r="E422" s="129">
        <f t="shared" si="16"/>
        <v>5508729.1900000004</v>
      </c>
      <c r="F422" s="130">
        <f t="shared" si="17"/>
        <v>6820621.1799999997</v>
      </c>
      <c r="G422" s="129">
        <f t="shared" si="10"/>
        <v>8584636.9100000001</v>
      </c>
      <c r="H422" s="129">
        <f t="shared" si="11"/>
        <v>3373146.43</v>
      </c>
      <c r="I422" s="129">
        <f t="shared" si="12"/>
        <v>2593090.33</v>
      </c>
      <c r="J422" s="129">
        <f t="shared" si="13"/>
        <v>436567.5</v>
      </c>
      <c r="K422" s="129">
        <f t="shared" si="14"/>
        <v>0</v>
      </c>
      <c r="L422" s="129">
        <f t="shared" si="8"/>
        <v>27316791.539999999</v>
      </c>
      <c r="M422" s="11">
        <f t="shared" si="15"/>
        <v>4.3856953041583246E-3</v>
      </c>
    </row>
    <row r="423" spans="1:13" x14ac:dyDescent="0.35">
      <c r="A423" s="1"/>
      <c r="B423" s="2" t="str">
        <f t="shared" si="9"/>
        <v>ALL-ALL-172</v>
      </c>
      <c r="C423" s="10" t="s">
        <v>79</v>
      </c>
      <c r="D423" s="2" t="s">
        <v>80</v>
      </c>
      <c r="E423" s="129">
        <f t="shared" si="16"/>
        <v>14779.83</v>
      </c>
      <c r="F423" s="130">
        <f t="shared" si="17"/>
        <v>55206.39</v>
      </c>
      <c r="G423" s="129">
        <f t="shared" si="10"/>
        <v>151104.35</v>
      </c>
      <c r="H423" s="129">
        <f t="shared" si="11"/>
        <v>130843.08</v>
      </c>
      <c r="I423" s="129">
        <f t="shared" si="12"/>
        <v>175505.66</v>
      </c>
      <c r="J423" s="129">
        <f t="shared" si="13"/>
        <v>2648.39</v>
      </c>
      <c r="K423" s="129">
        <f t="shared" si="14"/>
        <v>0</v>
      </c>
      <c r="L423" s="129">
        <f t="shared" si="8"/>
        <v>530087.70000000007</v>
      </c>
      <c r="M423" s="11">
        <f t="shared" si="15"/>
        <v>8.5105277948835096E-5</v>
      </c>
    </row>
    <row r="424" spans="1:13" x14ac:dyDescent="0.35">
      <c r="A424" s="1"/>
      <c r="B424" s="2" t="str">
        <f t="shared" si="9"/>
        <v>ALL-ALL-173</v>
      </c>
      <c r="C424" s="10" t="s">
        <v>81</v>
      </c>
      <c r="D424" s="2" t="s">
        <v>82</v>
      </c>
      <c r="E424" s="129">
        <f t="shared" si="16"/>
        <v>5650525.8799999999</v>
      </c>
      <c r="F424" s="130">
        <f t="shared" si="17"/>
        <v>3355836.28</v>
      </c>
      <c r="G424" s="129">
        <f t="shared" si="10"/>
        <v>8091619.1900000004</v>
      </c>
      <c r="H424" s="129">
        <f t="shared" si="11"/>
        <v>7977049.54</v>
      </c>
      <c r="I424" s="129">
        <f t="shared" si="12"/>
        <v>6848281.3899999997</v>
      </c>
      <c r="J424" s="129">
        <f t="shared" si="13"/>
        <v>5875682.7699999996</v>
      </c>
      <c r="K424" s="129">
        <f t="shared" si="14"/>
        <v>0</v>
      </c>
      <c r="L424" s="129">
        <f t="shared" si="8"/>
        <v>37798995.049999997</v>
      </c>
      <c r="M424" s="11">
        <f t="shared" si="15"/>
        <v>6.0686071001400171E-3</v>
      </c>
    </row>
    <row r="425" spans="1:13" x14ac:dyDescent="0.35">
      <c r="A425" s="1"/>
      <c r="B425" s="2" t="str">
        <f t="shared" si="9"/>
        <v>ALL-ALL-174</v>
      </c>
      <c r="C425" s="10" t="s">
        <v>83</v>
      </c>
      <c r="D425" s="2" t="s">
        <v>84</v>
      </c>
      <c r="E425" s="129">
        <f t="shared" si="16"/>
        <v>11849084.810000001</v>
      </c>
      <c r="F425" s="130">
        <f t="shared" si="17"/>
        <v>11192658.359999999</v>
      </c>
      <c r="G425" s="129">
        <f t="shared" si="10"/>
        <v>2721578.78</v>
      </c>
      <c r="H425" s="129">
        <f t="shared" si="11"/>
        <v>731592.82</v>
      </c>
      <c r="I425" s="129">
        <f t="shared" si="12"/>
        <v>542561.6</v>
      </c>
      <c r="J425" s="129">
        <f t="shared" si="13"/>
        <v>47158.2</v>
      </c>
      <c r="K425" s="129">
        <f t="shared" si="14"/>
        <v>0</v>
      </c>
      <c r="L425" s="129">
        <f t="shared" si="8"/>
        <v>27084634.570000004</v>
      </c>
      <c r="M425" s="11">
        <f t="shared" si="15"/>
        <v>4.3484226350139384E-3</v>
      </c>
    </row>
    <row r="426" spans="1:13" x14ac:dyDescent="0.35">
      <c r="A426" s="1"/>
      <c r="B426" s="2" t="str">
        <f t="shared" si="9"/>
        <v>ALL-ALL-175</v>
      </c>
      <c r="C426" s="10" t="s">
        <v>85</v>
      </c>
      <c r="D426" s="2" t="s">
        <v>86</v>
      </c>
      <c r="E426" s="129">
        <f t="shared" si="16"/>
        <v>232529.54</v>
      </c>
      <c r="F426" s="130">
        <f t="shared" si="17"/>
        <v>1135393.1499999999</v>
      </c>
      <c r="G426" s="129">
        <f t="shared" si="10"/>
        <v>744250.95</v>
      </c>
      <c r="H426" s="129">
        <f t="shared" si="11"/>
        <v>1060731.1599999999</v>
      </c>
      <c r="I426" s="129">
        <f t="shared" si="12"/>
        <v>1174708.42</v>
      </c>
      <c r="J426" s="129">
        <f t="shared" si="13"/>
        <v>98901.49</v>
      </c>
      <c r="K426" s="129">
        <f t="shared" si="14"/>
        <v>0</v>
      </c>
      <c r="L426" s="129">
        <f t="shared" si="8"/>
        <v>4446514.71</v>
      </c>
      <c r="M426" s="11">
        <f t="shared" si="15"/>
        <v>7.1388540103483602E-4</v>
      </c>
    </row>
    <row r="427" spans="1:13" x14ac:dyDescent="0.35">
      <c r="A427" s="1"/>
      <c r="B427" s="2" t="str">
        <f t="shared" si="9"/>
        <v>ALL-ALL-176</v>
      </c>
      <c r="C427" s="10" t="s">
        <v>87</v>
      </c>
      <c r="D427" s="2" t="s">
        <v>88</v>
      </c>
      <c r="E427" s="129">
        <f t="shared" si="16"/>
        <v>4307423.0599999996</v>
      </c>
      <c r="F427" s="130">
        <f t="shared" si="17"/>
        <v>4824479.6399999997</v>
      </c>
      <c r="G427" s="129">
        <f t="shared" si="10"/>
        <v>528686.30000000005</v>
      </c>
      <c r="H427" s="129">
        <f t="shared" si="11"/>
        <v>304541.11</v>
      </c>
      <c r="I427" s="129">
        <f t="shared" si="12"/>
        <v>128632.09</v>
      </c>
      <c r="J427" s="129">
        <f t="shared" si="13"/>
        <v>24066.6</v>
      </c>
      <c r="K427" s="129">
        <f t="shared" si="14"/>
        <v>0</v>
      </c>
      <c r="L427" s="129">
        <f t="shared" si="8"/>
        <v>10117828.799999999</v>
      </c>
      <c r="M427" s="11">
        <f t="shared" si="15"/>
        <v>1.6244116440783827E-3</v>
      </c>
    </row>
    <row r="428" spans="1:13" x14ac:dyDescent="0.35">
      <c r="A428" s="1"/>
      <c r="B428" s="2" t="str">
        <f t="shared" si="9"/>
        <v>ALL-ALL-177</v>
      </c>
      <c r="C428" s="10" t="s">
        <v>89</v>
      </c>
      <c r="D428" s="2" t="s">
        <v>90</v>
      </c>
      <c r="E428" s="129">
        <f t="shared" si="16"/>
        <v>0</v>
      </c>
      <c r="F428" s="130">
        <f t="shared" si="17"/>
        <v>0</v>
      </c>
      <c r="G428" s="129">
        <f t="shared" si="10"/>
        <v>4460.8999999999996</v>
      </c>
      <c r="H428" s="129">
        <f t="shared" si="11"/>
        <v>1070</v>
      </c>
      <c r="I428" s="129">
        <f t="shared" si="12"/>
        <v>960</v>
      </c>
      <c r="J428" s="129">
        <f t="shared" si="13"/>
        <v>1969</v>
      </c>
      <c r="K428" s="129">
        <f t="shared" si="14"/>
        <v>0</v>
      </c>
      <c r="L428" s="129">
        <f t="shared" si="8"/>
        <v>8459.9</v>
      </c>
      <c r="M428" s="11">
        <f t="shared" si="15"/>
        <v>1.3582321206837093E-6</v>
      </c>
    </row>
    <row r="429" spans="1:13" x14ac:dyDescent="0.35">
      <c r="A429" s="1"/>
      <c r="B429" s="2" t="str">
        <f t="shared" si="9"/>
        <v>ALL-ALL-178</v>
      </c>
      <c r="C429" s="10" t="s">
        <v>242</v>
      </c>
      <c r="D429" s="2" t="s">
        <v>243</v>
      </c>
      <c r="E429" s="129">
        <f t="shared" si="16"/>
        <v>101549.05</v>
      </c>
      <c r="F429" s="130">
        <f t="shared" si="17"/>
        <v>1956065.34</v>
      </c>
      <c r="G429" s="129">
        <f t="shared" si="10"/>
        <v>114335.16</v>
      </c>
      <c r="H429" s="129">
        <f t="shared" si="11"/>
        <v>59021.65</v>
      </c>
      <c r="I429" s="129">
        <f t="shared" si="12"/>
        <v>66692.37</v>
      </c>
      <c r="J429" s="129">
        <f t="shared" si="13"/>
        <v>25885.14</v>
      </c>
      <c r="K429" s="129">
        <f t="shared" si="14"/>
        <v>0</v>
      </c>
      <c r="L429" s="129">
        <f t="shared" si="8"/>
        <v>2323548.7100000004</v>
      </c>
      <c r="M429" s="11">
        <f t="shared" si="15"/>
        <v>3.7304442037083157E-4</v>
      </c>
    </row>
    <row r="430" spans="1:13" x14ac:dyDescent="0.35">
      <c r="A430" s="1"/>
      <c r="B430" s="2" t="str">
        <f t="shared" si="9"/>
        <v>ALL-ALL-180</v>
      </c>
      <c r="C430" s="10" t="s">
        <v>223</v>
      </c>
      <c r="D430" s="2" t="s">
        <v>224</v>
      </c>
      <c r="E430" s="129">
        <f t="shared" si="16"/>
        <v>0</v>
      </c>
      <c r="F430" s="130">
        <f t="shared" si="17"/>
        <v>10799405.9</v>
      </c>
      <c r="G430" s="129">
        <f t="shared" si="10"/>
        <v>719078478.00999999</v>
      </c>
      <c r="H430" s="129">
        <f t="shared" si="11"/>
        <v>194396210.69999999</v>
      </c>
      <c r="I430" s="129">
        <f t="shared" si="12"/>
        <v>54166270.740000002</v>
      </c>
      <c r="J430" s="129">
        <f t="shared" si="13"/>
        <v>11899350.970000001</v>
      </c>
      <c r="K430" s="129">
        <f t="shared" si="14"/>
        <v>0</v>
      </c>
      <c r="L430" s="129">
        <f t="shared" si="8"/>
        <v>990339716.31999993</v>
      </c>
      <c r="M430" s="11">
        <f t="shared" si="15"/>
        <v>0.15899847670712619</v>
      </c>
    </row>
    <row r="431" spans="1:13" x14ac:dyDescent="0.35">
      <c r="A431" s="1"/>
      <c r="B431" s="2" t="str">
        <f t="shared" si="9"/>
        <v>ALL-ALL-181</v>
      </c>
      <c r="C431" s="10" t="s">
        <v>17</v>
      </c>
      <c r="D431" s="2" t="s">
        <v>290</v>
      </c>
      <c r="E431" s="129">
        <f t="shared" si="16"/>
        <v>9500</v>
      </c>
      <c r="F431" s="130">
        <f t="shared" si="17"/>
        <v>11207771.630000001</v>
      </c>
      <c r="G431" s="129">
        <f t="shared" si="10"/>
        <v>33063799.920000002</v>
      </c>
      <c r="H431" s="129">
        <f t="shared" si="11"/>
        <v>30651795.829999998</v>
      </c>
      <c r="I431" s="129">
        <f t="shared" si="12"/>
        <v>25485338.399999999</v>
      </c>
      <c r="J431" s="129">
        <f t="shared" si="13"/>
        <v>693638.7</v>
      </c>
      <c r="K431" s="129">
        <f t="shared" si="14"/>
        <v>0</v>
      </c>
      <c r="L431" s="129">
        <f t="shared" si="8"/>
        <v>101111844.48</v>
      </c>
      <c r="M431" s="11">
        <f t="shared" si="15"/>
        <v>1.6233448971537705E-2</v>
      </c>
    </row>
    <row r="432" spans="1:13" x14ac:dyDescent="0.35">
      <c r="A432" s="1"/>
      <c r="B432" s="2" t="str">
        <f t="shared" si="9"/>
        <v>ALL-ALL-182</v>
      </c>
      <c r="C432" s="10" t="s">
        <v>8</v>
      </c>
      <c r="D432" s="2" t="s">
        <v>91</v>
      </c>
      <c r="E432" s="129">
        <f t="shared" si="16"/>
        <v>0</v>
      </c>
      <c r="F432" s="130">
        <f t="shared" si="17"/>
        <v>0</v>
      </c>
      <c r="G432" s="129">
        <f t="shared" si="10"/>
        <v>0</v>
      </c>
      <c r="H432" s="129">
        <f t="shared" si="11"/>
        <v>0</v>
      </c>
      <c r="I432" s="129">
        <f t="shared" si="12"/>
        <v>0</v>
      </c>
      <c r="J432" s="129">
        <f t="shared" si="13"/>
        <v>0</v>
      </c>
      <c r="K432" s="129">
        <f t="shared" si="14"/>
        <v>0</v>
      </c>
      <c r="L432" s="129">
        <f t="shared" si="8"/>
        <v>0</v>
      </c>
      <c r="M432" s="11">
        <f t="shared" si="15"/>
        <v>0</v>
      </c>
    </row>
    <row r="433" spans="1:13" x14ac:dyDescent="0.35">
      <c r="A433" s="1"/>
      <c r="B433" s="2" t="str">
        <f t="shared" si="9"/>
        <v>ALL-ALL-183</v>
      </c>
      <c r="C433" s="10" t="s">
        <v>92</v>
      </c>
      <c r="D433" s="2" t="s">
        <v>253</v>
      </c>
      <c r="E433" s="129">
        <f t="shared" si="16"/>
        <v>0</v>
      </c>
      <c r="F433" s="130">
        <f t="shared" si="17"/>
        <v>999237.5</v>
      </c>
      <c r="G433" s="129">
        <f t="shared" si="10"/>
        <v>97347021.069999993</v>
      </c>
      <c r="H433" s="129">
        <f t="shared" si="11"/>
        <v>49849701.009999998</v>
      </c>
      <c r="I433" s="129">
        <f t="shared" si="12"/>
        <v>39983130.899999999</v>
      </c>
      <c r="J433" s="129">
        <f t="shared" si="13"/>
        <v>7231724.6600000001</v>
      </c>
      <c r="K433" s="129">
        <f t="shared" si="14"/>
        <v>0</v>
      </c>
      <c r="L433" s="129">
        <f t="shared" si="8"/>
        <v>195410815.13999999</v>
      </c>
      <c r="M433" s="11">
        <f t="shared" si="15"/>
        <v>3.1373094936362665E-2</v>
      </c>
    </row>
    <row r="434" spans="1:13" x14ac:dyDescent="0.35">
      <c r="A434" s="1"/>
      <c r="B434" s="2" t="str">
        <f t="shared" si="9"/>
        <v>ALL-ALL-187</v>
      </c>
      <c r="C434" s="10" t="s">
        <v>93</v>
      </c>
      <c r="D434" s="2" t="s">
        <v>272</v>
      </c>
      <c r="E434" s="129">
        <f t="shared" si="16"/>
        <v>3899185.44</v>
      </c>
      <c r="F434" s="130">
        <f t="shared" si="17"/>
        <v>1465829.48</v>
      </c>
      <c r="G434" s="129">
        <f t="shared" si="10"/>
        <v>352400.14</v>
      </c>
      <c r="H434" s="129">
        <f t="shared" si="11"/>
        <v>253354.55</v>
      </c>
      <c r="I434" s="129">
        <f t="shared" si="12"/>
        <v>159688.03</v>
      </c>
      <c r="J434" s="129">
        <f t="shared" si="13"/>
        <v>12657.43</v>
      </c>
      <c r="K434" s="129">
        <f t="shared" si="14"/>
        <v>0</v>
      </c>
      <c r="L434" s="129">
        <f t="shared" si="8"/>
        <v>6143115.0699999994</v>
      </c>
      <c r="M434" s="11">
        <f t="shared" si="15"/>
        <v>9.8627362133478567E-4</v>
      </c>
    </row>
    <row r="435" spans="1:13" x14ac:dyDescent="0.35">
      <c r="A435" s="1"/>
      <c r="B435" s="2" t="str">
        <f t="shared" si="9"/>
        <v>ALL-ALL-191</v>
      </c>
      <c r="C435" s="10" t="s">
        <v>94</v>
      </c>
      <c r="D435" s="2" t="s">
        <v>95</v>
      </c>
      <c r="E435" s="129">
        <f t="shared" si="16"/>
        <v>52875</v>
      </c>
      <c r="F435" s="130">
        <f t="shared" si="17"/>
        <v>3703804.14</v>
      </c>
      <c r="G435" s="129">
        <f t="shared" si="10"/>
        <v>1247498.8500000001</v>
      </c>
      <c r="H435" s="129">
        <f t="shared" si="11"/>
        <v>885299.11</v>
      </c>
      <c r="I435" s="129">
        <f t="shared" si="12"/>
        <v>749811.87</v>
      </c>
      <c r="J435" s="129">
        <f t="shared" si="13"/>
        <v>385452.31</v>
      </c>
      <c r="K435" s="129">
        <f t="shared" si="14"/>
        <v>0</v>
      </c>
      <c r="L435" s="129">
        <f t="shared" si="8"/>
        <v>7024741.2800000003</v>
      </c>
      <c r="M435" s="11">
        <f t="shared" si="15"/>
        <v>1.1278182065968625E-3</v>
      </c>
    </row>
    <row r="436" spans="1:13" x14ac:dyDescent="0.35">
      <c r="A436" s="1"/>
      <c r="B436" s="2" t="str">
        <f t="shared" si="9"/>
        <v>ALL-ALL-192</v>
      </c>
      <c r="C436" s="10" t="s">
        <v>96</v>
      </c>
      <c r="D436" s="2" t="s">
        <v>97</v>
      </c>
      <c r="E436" s="129">
        <f t="shared" si="16"/>
        <v>504229.38</v>
      </c>
      <c r="F436" s="130">
        <f t="shared" si="17"/>
        <v>18239864.140000001</v>
      </c>
      <c r="G436" s="129">
        <f t="shared" si="10"/>
        <v>21981954.260000002</v>
      </c>
      <c r="H436" s="129">
        <f t="shared" si="11"/>
        <v>23649391.98</v>
      </c>
      <c r="I436" s="129">
        <f t="shared" si="12"/>
        <v>31234852.32</v>
      </c>
      <c r="J436" s="129">
        <f t="shared" si="13"/>
        <v>4489003.4000000004</v>
      </c>
      <c r="K436" s="129">
        <f t="shared" si="14"/>
        <v>0</v>
      </c>
      <c r="L436" s="129">
        <f t="shared" si="8"/>
        <v>100099295.48000002</v>
      </c>
      <c r="M436" s="11">
        <f t="shared" si="15"/>
        <v>1.6070884807000755E-2</v>
      </c>
    </row>
    <row r="437" spans="1:13" x14ac:dyDescent="0.35">
      <c r="A437" s="1"/>
      <c r="B437" s="2" t="str">
        <f t="shared" si="9"/>
        <v>ALL-ALL-193</v>
      </c>
      <c r="C437" s="10" t="s">
        <v>98</v>
      </c>
      <c r="D437" s="2" t="s">
        <v>255</v>
      </c>
      <c r="E437" s="129">
        <f t="shared" si="16"/>
        <v>0</v>
      </c>
      <c r="F437" s="130">
        <f t="shared" si="17"/>
        <v>0</v>
      </c>
      <c r="G437" s="129">
        <f t="shared" si="10"/>
        <v>6000</v>
      </c>
      <c r="H437" s="129">
        <f t="shared" si="11"/>
        <v>212474.74</v>
      </c>
      <c r="I437" s="129">
        <f t="shared" si="12"/>
        <v>166984</v>
      </c>
      <c r="J437" s="129">
        <f t="shared" si="13"/>
        <v>9243.01</v>
      </c>
      <c r="K437" s="129">
        <f t="shared" si="14"/>
        <v>0</v>
      </c>
      <c r="L437" s="129">
        <f t="shared" si="8"/>
        <v>394701.75</v>
      </c>
      <c r="M437" s="11">
        <f t="shared" si="15"/>
        <v>6.3369140881106324E-5</v>
      </c>
    </row>
    <row r="438" spans="1:13" x14ac:dyDescent="0.35">
      <c r="A438" s="1"/>
      <c r="B438" s="2" t="str">
        <f t="shared" si="9"/>
        <v>ALL-ALL-194</v>
      </c>
      <c r="C438" s="10" t="s">
        <v>99</v>
      </c>
      <c r="D438" s="2" t="s">
        <v>100</v>
      </c>
      <c r="E438" s="129">
        <f t="shared" si="16"/>
        <v>0</v>
      </c>
      <c r="F438" s="130">
        <f t="shared" si="17"/>
        <v>0</v>
      </c>
      <c r="G438" s="129">
        <f t="shared" si="10"/>
        <v>0</v>
      </c>
      <c r="H438" s="129">
        <f t="shared" si="11"/>
        <v>0</v>
      </c>
      <c r="I438" s="129">
        <f t="shared" si="12"/>
        <v>0</v>
      </c>
      <c r="J438" s="129">
        <f t="shared" si="13"/>
        <v>0</v>
      </c>
      <c r="K438" s="129">
        <f t="shared" si="14"/>
        <v>0</v>
      </c>
      <c r="L438" s="129">
        <f t="shared" si="8"/>
        <v>0</v>
      </c>
      <c r="M438" s="11">
        <f t="shared" si="15"/>
        <v>0</v>
      </c>
    </row>
    <row r="439" spans="1:13" x14ac:dyDescent="0.35">
      <c r="A439" s="1"/>
      <c r="B439" s="2" t="str">
        <f t="shared" si="9"/>
        <v>ALL-ALL-195</v>
      </c>
      <c r="C439" s="10" t="s">
        <v>273</v>
      </c>
      <c r="D439" s="16" t="s">
        <v>274</v>
      </c>
      <c r="E439" s="129">
        <f t="shared" si="16"/>
        <v>0</v>
      </c>
      <c r="F439" s="130">
        <f t="shared" si="17"/>
        <v>135905.46</v>
      </c>
      <c r="G439" s="129">
        <f t="shared" si="10"/>
        <v>0</v>
      </c>
      <c r="H439" s="129">
        <f t="shared" si="11"/>
        <v>0</v>
      </c>
      <c r="I439" s="129">
        <f t="shared" si="12"/>
        <v>0</v>
      </c>
      <c r="J439" s="129">
        <f t="shared" si="13"/>
        <v>0</v>
      </c>
      <c r="K439" s="129">
        <f t="shared" si="14"/>
        <v>0</v>
      </c>
      <c r="L439" s="129">
        <f t="shared" si="8"/>
        <v>135905.46</v>
      </c>
      <c r="M439" s="11">
        <f t="shared" si="15"/>
        <v>2.1819544101974615E-5</v>
      </c>
    </row>
    <row r="440" spans="1:13" x14ac:dyDescent="0.35">
      <c r="A440" s="1"/>
      <c r="B440" s="2" t="str">
        <f t="shared" si="9"/>
        <v>ALL-ALL-196</v>
      </c>
      <c r="C440" s="10" t="s">
        <v>101</v>
      </c>
      <c r="D440" s="16" t="s">
        <v>206</v>
      </c>
      <c r="E440" s="129">
        <f t="shared" si="16"/>
        <v>0</v>
      </c>
      <c r="F440" s="130">
        <f t="shared" si="17"/>
        <v>3699342.97</v>
      </c>
      <c r="G440" s="129">
        <f t="shared" si="10"/>
        <v>8080407.3799999999</v>
      </c>
      <c r="H440" s="129">
        <f t="shared" si="11"/>
        <v>7627098.1299999999</v>
      </c>
      <c r="I440" s="129">
        <f t="shared" si="12"/>
        <v>5824284.29</v>
      </c>
      <c r="J440" s="129">
        <f t="shared" si="13"/>
        <v>1331477.55</v>
      </c>
      <c r="K440" s="129">
        <f t="shared" si="14"/>
        <v>0</v>
      </c>
      <c r="L440" s="129">
        <f t="shared" si="8"/>
        <v>26562610.32</v>
      </c>
      <c r="M440" s="11">
        <f t="shared" si="15"/>
        <v>4.2646119393643647E-3</v>
      </c>
    </row>
    <row r="441" spans="1:13" x14ac:dyDescent="0.35">
      <c r="A441" s="1"/>
      <c r="B441" s="2" t="str">
        <f t="shared" si="9"/>
        <v>ALL-ALL-197</v>
      </c>
      <c r="C441" s="10" t="s">
        <v>102</v>
      </c>
      <c r="D441" s="16" t="s">
        <v>103</v>
      </c>
      <c r="E441" s="129">
        <f t="shared" si="16"/>
        <v>0</v>
      </c>
      <c r="F441" s="130">
        <f t="shared" si="17"/>
        <v>58957.75</v>
      </c>
      <c r="G441" s="129">
        <f t="shared" si="10"/>
        <v>263974.19</v>
      </c>
      <c r="H441" s="129">
        <f t="shared" si="11"/>
        <v>318552.90999999997</v>
      </c>
      <c r="I441" s="129">
        <f t="shared" si="12"/>
        <v>150964.71</v>
      </c>
      <c r="J441" s="129">
        <f t="shared" si="13"/>
        <v>63335</v>
      </c>
      <c r="K441" s="129">
        <f t="shared" si="14"/>
        <v>0</v>
      </c>
      <c r="L441" s="129">
        <f t="shared" si="8"/>
        <v>855784.55999999994</v>
      </c>
      <c r="M441" s="11">
        <f t="shared" si="15"/>
        <v>1.3739572309095558E-4</v>
      </c>
    </row>
    <row r="442" spans="1:13" x14ac:dyDescent="0.35">
      <c r="A442" s="1"/>
      <c r="B442" s="2" t="str">
        <f t="shared" si="9"/>
        <v>ALL-ALL-198</v>
      </c>
      <c r="C442" s="10" t="s">
        <v>104</v>
      </c>
      <c r="D442" s="2" t="s">
        <v>105</v>
      </c>
      <c r="E442" s="129">
        <f t="shared" si="16"/>
        <v>26962.5</v>
      </c>
      <c r="F442" s="130">
        <f t="shared" si="17"/>
        <v>8117039.2300000004</v>
      </c>
      <c r="G442" s="129">
        <f t="shared" si="10"/>
        <v>13497115.630000001</v>
      </c>
      <c r="H442" s="129">
        <f t="shared" si="11"/>
        <v>23483776.969999999</v>
      </c>
      <c r="I442" s="129">
        <f t="shared" si="12"/>
        <v>20766789.57</v>
      </c>
      <c r="J442" s="129">
        <f t="shared" si="13"/>
        <v>3639906.18</v>
      </c>
      <c r="K442" s="129">
        <f t="shared" si="14"/>
        <v>0</v>
      </c>
      <c r="L442" s="129">
        <f t="shared" si="8"/>
        <v>69531590.079999998</v>
      </c>
      <c r="M442" s="11">
        <f t="shared" si="15"/>
        <v>1.1163257136475464E-2</v>
      </c>
    </row>
    <row r="443" spans="1:13" x14ac:dyDescent="0.35">
      <c r="A443" s="1"/>
      <c r="B443" s="2" t="str">
        <f t="shared" si="9"/>
        <v>ALL-ALL-199</v>
      </c>
      <c r="C443" s="10" t="s">
        <v>106</v>
      </c>
      <c r="D443" s="2" t="s">
        <v>3</v>
      </c>
      <c r="E443" s="129">
        <f t="shared" si="16"/>
        <v>10584.11</v>
      </c>
      <c r="F443" s="130">
        <f t="shared" si="17"/>
        <v>213202.42</v>
      </c>
      <c r="G443" s="129">
        <f t="shared" si="10"/>
        <v>551401.81000000006</v>
      </c>
      <c r="H443" s="129">
        <f t="shared" si="11"/>
        <v>302407.06</v>
      </c>
      <c r="I443" s="129">
        <f t="shared" si="12"/>
        <v>463261.46</v>
      </c>
      <c r="J443" s="129">
        <f t="shared" si="13"/>
        <v>12198.37</v>
      </c>
      <c r="K443" s="129">
        <f t="shared" si="14"/>
        <v>0</v>
      </c>
      <c r="L443" s="129">
        <f t="shared" si="8"/>
        <v>1553055.2300000002</v>
      </c>
      <c r="M443" s="11">
        <f t="shared" si="15"/>
        <v>2.4934213153604968E-4</v>
      </c>
    </row>
    <row r="444" spans="1:13" ht="10.5" x14ac:dyDescent="0.4">
      <c r="A444" s="1"/>
      <c r="B444" s="1"/>
      <c r="C444" s="3"/>
      <c r="D444" s="3" t="s">
        <v>4</v>
      </c>
      <c r="E444" s="13">
        <f t="shared" ref="E444:M444" si="18">SUM(E381:E443)</f>
        <v>33789735.170000002</v>
      </c>
      <c r="F444" s="13">
        <f t="shared" si="18"/>
        <v>192078732.41999996</v>
      </c>
      <c r="G444" s="13">
        <f t="shared" si="18"/>
        <v>1264509418.8600004</v>
      </c>
      <c r="H444" s="13">
        <f t="shared" si="18"/>
        <v>642157047.38999987</v>
      </c>
      <c r="I444" s="13">
        <f t="shared" si="18"/>
        <v>455773668.9799999</v>
      </c>
      <c r="J444" s="13">
        <f t="shared" si="18"/>
        <v>54550628.240000002</v>
      </c>
      <c r="K444" s="13">
        <f t="shared" si="18"/>
        <v>0</v>
      </c>
      <c r="L444" s="13">
        <f>SUM(L381:L443)</f>
        <v>2642859231.0599999</v>
      </c>
      <c r="M444" s="14">
        <f t="shared" si="18"/>
        <v>0.42430954243798874</v>
      </c>
    </row>
    <row r="445" spans="1:13" x14ac:dyDescent="0.35">
      <c r="A445" s="1"/>
      <c r="B445" s="1"/>
      <c r="C445" s="303" t="s">
        <v>19</v>
      </c>
      <c r="D445" s="303"/>
      <c r="E445" s="22"/>
      <c r="F445" s="8"/>
      <c r="G445" s="8"/>
      <c r="H445" s="8"/>
      <c r="I445" s="8"/>
      <c r="J445" s="8"/>
      <c r="K445" s="129"/>
      <c r="L445" s="8"/>
      <c r="M445" s="9"/>
    </row>
    <row r="446" spans="1:13" x14ac:dyDescent="0.35">
      <c r="A446" s="1"/>
      <c r="B446" s="2" t="str">
        <f t="shared" ref="B446:B459" si="19">MID($C$375,5,3)&amp;"-"&amp;MID($C$376,5,3)&amp;"-"&amp;$C446</f>
        <v>ALL-ALL-211</v>
      </c>
      <c r="C446" s="10" t="s">
        <v>107</v>
      </c>
      <c r="D446" s="16" t="s">
        <v>294</v>
      </c>
      <c r="E446" s="129">
        <f t="shared" ref="E446:E459" si="20">IF(ISNA(VLOOKUP(MID($C$375,5,3)&amp;"-"&amp;MID($C$376,5,3)&amp;"-"&amp;$C446,FY20_ExpendByObj,2,FALSE))=TRUE,0,VLOOKUP(MID($C$375,5,3)&amp;"-"&amp;MID($C$376,5,3)&amp;"-"&amp;$C446,FY20_ExpendByObj,2,FALSE))</f>
        <v>2330424.7599999998</v>
      </c>
      <c r="F446" s="129">
        <f t="shared" ref="F446:F459" si="21">IF(ISNA(VLOOKUP(MID($C$375,5,3)&amp;"-"&amp;MID($C$376,5,3)&amp;"-"&amp;$C446,FY21_ExpendByObj,2,FALSE))=TRUE,0,VLOOKUP(MID($C$375,5,3)&amp;"-"&amp;MID($C$376,5,3)&amp;"-"&amp;$C446,FY21_ExpendByObj,2,FALSE))</f>
        <v>14194608.529999999</v>
      </c>
      <c r="G446" s="129">
        <f t="shared" ref="G446:G459" si="22">IF(ISNA(VLOOKUP(MID($C$375,5,3)&amp;"-"&amp;MID($C$376,5,3)&amp;"-"&amp;$C446,FY22_ExpendByObj,2,FALSE))=TRUE,0,VLOOKUP(MID($C$375,5,3)&amp;"-"&amp;MID($C$376,5,3)&amp;"-"&amp;$C446,FY22_ExpendByObj,2,FALSE))</f>
        <v>94383052.950000003</v>
      </c>
      <c r="H446" s="129">
        <f t="shared" ref="H446:H459" si="23">IF(ISNA(VLOOKUP(MID($C$375,5,3)&amp;"-"&amp;MID($C$376,5,3)&amp;"-"&amp;$C446,FY23_ExpendByObj,2,FALSE))=TRUE,0,VLOOKUP(MID($C$375,5,3)&amp;"-"&amp;MID($C$376,5,3)&amp;"-"&amp;$C446,FY23_ExpendByObj,2,FALSE))</f>
        <v>47429384.780000001</v>
      </c>
      <c r="I446" s="129">
        <f t="shared" ref="I446:I459" si="24">IF(ISNA(VLOOKUP(MID($C$375,5,3)&amp;"-"&amp;MID($C$376,5,3)&amp;"-"&amp;$C446,FY24_ExpendByObj,2,FALSE))=TRUE,0,VLOOKUP(MID($C$375,5,3)&amp;"-"&amp;MID($C$376,5,3)&amp;"-"&amp;$C446,FY24_ExpendByObj,2,FALSE))</f>
        <v>33599704.170000002</v>
      </c>
      <c r="J446" s="129">
        <f t="shared" ref="J446:J459" si="25">IF(ISNA(VLOOKUP(MID($C$375,5,3)&amp;"-"&amp;MID($C$376,5,3)&amp;"-"&amp;$C446,FY25_ExpendByObj,2,FALSE))=TRUE,0,VLOOKUP(MID($C$375,5,3)&amp;"-"&amp;MID($C$376,5,3)&amp;"-"&amp;$C446,FY25_ExpendByObj,2,FALSE))</f>
        <v>4142752.2</v>
      </c>
      <c r="K446" s="129">
        <f t="shared" ref="K446:K459" si="26">IF(ISNA(VLOOKUP(MID($C$375,5,3)&amp;"-"&amp;MID($C$376,5,3)&amp;"-"&amp;$C446,Encumbrances_by_Object,2,FALSE))=TRUE,0,VLOOKUP(MID($C$375,5,3)&amp;"-"&amp;MID($C$376,5,3)&amp;"-"&amp;$C446,Encumbrances_by_Object,2,FALSE))</f>
        <v>0</v>
      </c>
      <c r="L446" s="129">
        <f>F446+E446+G446+H446+I446+K446+J446</f>
        <v>196079927.38999999</v>
      </c>
      <c r="M446" s="15">
        <f t="shared" ref="M446:M459" si="27">IF($L$540=0,0,L446/$L$540)</f>
        <v>3.1480520526534293E-2</v>
      </c>
    </row>
    <row r="447" spans="1:13" x14ac:dyDescent="0.35">
      <c r="A447" s="1"/>
      <c r="B447" s="2" t="str">
        <f t="shared" si="19"/>
        <v>ALL-ALL-221</v>
      </c>
      <c r="C447" s="10" t="s">
        <v>108</v>
      </c>
      <c r="D447" s="2" t="s">
        <v>275</v>
      </c>
      <c r="E447" s="129">
        <f t="shared" si="20"/>
        <v>4949473.72</v>
      </c>
      <c r="F447" s="130">
        <f t="shared" si="21"/>
        <v>20764676.73</v>
      </c>
      <c r="G447" s="129">
        <f t="shared" si="22"/>
        <v>77291068.340000004</v>
      </c>
      <c r="H447" s="129">
        <f t="shared" si="23"/>
        <v>87265869.760000005</v>
      </c>
      <c r="I447" s="129">
        <f t="shared" si="24"/>
        <v>80117353.049999997</v>
      </c>
      <c r="J447" s="129">
        <f t="shared" si="25"/>
        <v>9172962.7200000007</v>
      </c>
      <c r="K447" s="129">
        <f t="shared" si="26"/>
        <v>0</v>
      </c>
      <c r="L447" s="129">
        <f t="shared" ref="L447:L459" si="28">F447+E447+G447+H447+I447+K447+J447</f>
        <v>279561404.32000005</v>
      </c>
      <c r="M447" s="15">
        <f t="shared" si="27"/>
        <v>4.488342404175813E-2</v>
      </c>
    </row>
    <row r="448" spans="1:13" x14ac:dyDescent="0.35">
      <c r="A448" s="1"/>
      <c r="B448" s="2" t="str">
        <f t="shared" si="19"/>
        <v>ALL-ALL-229</v>
      </c>
      <c r="C448" s="10" t="s">
        <v>109</v>
      </c>
      <c r="D448" s="2" t="s">
        <v>110</v>
      </c>
      <c r="E448" s="129">
        <f t="shared" si="20"/>
        <v>22.56</v>
      </c>
      <c r="F448" s="130">
        <f t="shared" si="21"/>
        <v>26916.639999999999</v>
      </c>
      <c r="G448" s="129">
        <f t="shared" si="22"/>
        <v>78427.97</v>
      </c>
      <c r="H448" s="129">
        <f t="shared" si="23"/>
        <v>171270.97</v>
      </c>
      <c r="I448" s="129">
        <f t="shared" si="24"/>
        <v>111929.26</v>
      </c>
      <c r="J448" s="129">
        <f t="shared" si="25"/>
        <v>7500.62</v>
      </c>
      <c r="K448" s="129">
        <f t="shared" si="26"/>
        <v>0</v>
      </c>
      <c r="L448" s="129">
        <f t="shared" si="28"/>
        <v>396068.02</v>
      </c>
      <c r="M448" s="15">
        <f t="shared" si="27"/>
        <v>6.358849475048143E-5</v>
      </c>
    </row>
    <row r="449" spans="1:13" x14ac:dyDescent="0.35">
      <c r="A449" s="1"/>
      <c r="B449" s="2" t="str">
        <f t="shared" si="19"/>
        <v>ALL-ALL-231</v>
      </c>
      <c r="C449" s="10" t="s">
        <v>111</v>
      </c>
      <c r="D449" s="16" t="s">
        <v>207</v>
      </c>
      <c r="E449" s="129">
        <f t="shared" si="20"/>
        <v>1994787.55</v>
      </c>
      <c r="F449" s="130">
        <f t="shared" si="21"/>
        <v>6401723.6100000003</v>
      </c>
      <c r="G449" s="129">
        <f t="shared" si="22"/>
        <v>21687733.43</v>
      </c>
      <c r="H449" s="129">
        <f t="shared" si="23"/>
        <v>29129115.390000001</v>
      </c>
      <c r="I449" s="129">
        <f t="shared" si="24"/>
        <v>27588099</v>
      </c>
      <c r="J449" s="129">
        <f t="shared" si="25"/>
        <v>4837120.17</v>
      </c>
      <c r="K449" s="129">
        <f t="shared" si="26"/>
        <v>0</v>
      </c>
      <c r="L449" s="129">
        <f t="shared" si="28"/>
        <v>91638579.150000006</v>
      </c>
      <c r="M449" s="15">
        <f t="shared" si="27"/>
        <v>1.4712521625001061E-2</v>
      </c>
    </row>
    <row r="450" spans="1:13" x14ac:dyDescent="0.35">
      <c r="A450" s="1"/>
      <c r="B450" s="2" t="str">
        <f t="shared" si="19"/>
        <v>ALL-ALL-232</v>
      </c>
      <c r="C450" s="10" t="s">
        <v>200</v>
      </c>
      <c r="D450" s="2" t="s">
        <v>259</v>
      </c>
      <c r="E450" s="129">
        <f t="shared" si="20"/>
        <v>0</v>
      </c>
      <c r="F450" s="130">
        <f t="shared" si="21"/>
        <v>426757.84</v>
      </c>
      <c r="G450" s="129">
        <f t="shared" si="22"/>
        <v>1061080.99</v>
      </c>
      <c r="H450" s="129">
        <f t="shared" si="23"/>
        <v>1515049.22</v>
      </c>
      <c r="I450" s="129">
        <f t="shared" si="24"/>
        <v>1358675.9</v>
      </c>
      <c r="J450" s="129">
        <f t="shared" si="25"/>
        <v>42653.13</v>
      </c>
      <c r="K450" s="129">
        <f t="shared" si="26"/>
        <v>0</v>
      </c>
      <c r="L450" s="129">
        <f t="shared" si="28"/>
        <v>4404217.0799999991</v>
      </c>
      <c r="M450" s="15">
        <f t="shared" si="27"/>
        <v>7.0709454065885104E-4</v>
      </c>
    </row>
    <row r="451" spans="1:13" x14ac:dyDescent="0.35">
      <c r="A451" s="1"/>
      <c r="B451" s="2" t="str">
        <f t="shared" si="19"/>
        <v>ALL-ALL-233</v>
      </c>
      <c r="C451" s="10" t="s">
        <v>201</v>
      </c>
      <c r="D451" s="2" t="s">
        <v>260</v>
      </c>
      <c r="E451" s="129">
        <f t="shared" si="20"/>
        <v>0</v>
      </c>
      <c r="F451" s="130">
        <f t="shared" si="21"/>
        <v>6555.4</v>
      </c>
      <c r="G451" s="129">
        <f t="shared" si="22"/>
        <v>14492.48</v>
      </c>
      <c r="H451" s="129">
        <f t="shared" si="23"/>
        <v>129255.62</v>
      </c>
      <c r="I451" s="129">
        <f t="shared" si="24"/>
        <v>49807.22</v>
      </c>
      <c r="J451" s="129">
        <f t="shared" si="25"/>
        <v>5681.07</v>
      </c>
      <c r="K451" s="129">
        <f t="shared" si="26"/>
        <v>0</v>
      </c>
      <c r="L451" s="129">
        <f t="shared" si="28"/>
        <v>205791.79</v>
      </c>
      <c r="M451" s="15">
        <f t="shared" si="27"/>
        <v>3.3039754530313196E-5</v>
      </c>
    </row>
    <row r="452" spans="1:13" x14ac:dyDescent="0.35">
      <c r="A452" s="1"/>
      <c r="B452" s="2" t="str">
        <f t="shared" si="19"/>
        <v>ALL-ALL-234</v>
      </c>
      <c r="C452" s="10" t="s">
        <v>231</v>
      </c>
      <c r="D452" s="2" t="s">
        <v>256</v>
      </c>
      <c r="E452" s="129">
        <f t="shared" si="20"/>
        <v>1315.9</v>
      </c>
      <c r="F452" s="130">
        <f t="shared" si="21"/>
        <v>7234.38</v>
      </c>
      <c r="G452" s="129">
        <f t="shared" si="22"/>
        <v>255157.51</v>
      </c>
      <c r="H452" s="129">
        <f t="shared" si="23"/>
        <v>390167.81</v>
      </c>
      <c r="I452" s="129">
        <f t="shared" si="24"/>
        <v>151669.87</v>
      </c>
      <c r="J452" s="129">
        <f t="shared" si="25"/>
        <v>21229.22</v>
      </c>
      <c r="K452" s="129">
        <f t="shared" si="26"/>
        <v>0</v>
      </c>
      <c r="L452" s="129">
        <f t="shared" si="28"/>
        <v>826774.69000000006</v>
      </c>
      <c r="M452" s="15">
        <f t="shared" si="27"/>
        <v>1.3273820500553395E-4</v>
      </c>
    </row>
    <row r="453" spans="1:13" x14ac:dyDescent="0.35">
      <c r="A453" s="1"/>
      <c r="B453" s="2" t="str">
        <f t="shared" si="19"/>
        <v>ALL-ALL-235</v>
      </c>
      <c r="C453" s="10" t="s">
        <v>232</v>
      </c>
      <c r="D453" s="2" t="s">
        <v>233</v>
      </c>
      <c r="E453" s="129">
        <f t="shared" si="20"/>
        <v>21.29</v>
      </c>
      <c r="F453" s="130">
        <f t="shared" si="21"/>
        <v>1079.4000000000001</v>
      </c>
      <c r="G453" s="129">
        <f t="shared" si="22"/>
        <v>8634.2800000000007</v>
      </c>
      <c r="H453" s="129">
        <f t="shared" si="23"/>
        <v>19823.150000000001</v>
      </c>
      <c r="I453" s="129">
        <f t="shared" si="24"/>
        <v>6249.15</v>
      </c>
      <c r="J453" s="129">
        <f t="shared" si="25"/>
        <v>2320.77</v>
      </c>
      <c r="K453" s="129">
        <f t="shared" si="26"/>
        <v>0</v>
      </c>
      <c r="L453" s="129">
        <f t="shared" si="28"/>
        <v>38128.04</v>
      </c>
      <c r="M453" s="15">
        <f t="shared" si="27"/>
        <v>6.1214350792223676E-6</v>
      </c>
    </row>
    <row r="454" spans="1:13" x14ac:dyDescent="0.35">
      <c r="A454" s="1"/>
      <c r="B454" s="2" t="str">
        <f t="shared" si="19"/>
        <v>ALL-ALL-239</v>
      </c>
      <c r="C454" s="54" t="s">
        <v>5880</v>
      </c>
      <c r="D454" s="2" t="s">
        <v>5881</v>
      </c>
      <c r="E454" s="129">
        <f t="shared" si="20"/>
        <v>0</v>
      </c>
      <c r="F454" s="130">
        <f t="shared" si="21"/>
        <v>839.71</v>
      </c>
      <c r="G454" s="129">
        <f t="shared" si="22"/>
        <v>9885.67</v>
      </c>
      <c r="H454" s="129">
        <f t="shared" si="23"/>
        <v>31828.080000000002</v>
      </c>
      <c r="I454" s="129">
        <f t="shared" si="24"/>
        <v>2088.69</v>
      </c>
      <c r="J454" s="129">
        <f t="shared" si="25"/>
        <v>8.81</v>
      </c>
      <c r="K454" s="129">
        <f t="shared" si="26"/>
        <v>0</v>
      </c>
      <c r="L454" s="129">
        <f t="shared" si="28"/>
        <v>44650.960000000006</v>
      </c>
      <c r="M454" s="15">
        <f t="shared" si="27"/>
        <v>7.1686861654822745E-6</v>
      </c>
    </row>
    <row r="455" spans="1:13" x14ac:dyDescent="0.35">
      <c r="A455" s="1"/>
      <c r="B455" s="2" t="str">
        <f t="shared" si="19"/>
        <v>ALL-ALL-184</v>
      </c>
      <c r="C455" s="10" t="s">
        <v>112</v>
      </c>
      <c r="D455" s="2" t="s">
        <v>2</v>
      </c>
      <c r="E455" s="129">
        <f t="shared" si="20"/>
        <v>6036.1</v>
      </c>
      <c r="F455" s="130">
        <f t="shared" si="21"/>
        <v>109303.23</v>
      </c>
      <c r="G455" s="129">
        <f t="shared" si="22"/>
        <v>172243.29</v>
      </c>
      <c r="H455" s="129">
        <f t="shared" si="23"/>
        <v>304709.84000000003</v>
      </c>
      <c r="I455" s="129">
        <f t="shared" si="24"/>
        <v>375184.78</v>
      </c>
      <c r="J455" s="129">
        <f t="shared" si="25"/>
        <v>64774.42</v>
      </c>
      <c r="K455" s="129">
        <f t="shared" si="26"/>
        <v>0</v>
      </c>
      <c r="L455" s="129">
        <f t="shared" si="28"/>
        <v>1032251.66</v>
      </c>
      <c r="M455" s="15">
        <f t="shared" si="27"/>
        <v>1.6572741536437542E-4</v>
      </c>
    </row>
    <row r="456" spans="1:13" x14ac:dyDescent="0.35">
      <c r="A456" s="1"/>
      <c r="B456" s="2" t="str">
        <f t="shared" si="19"/>
        <v>ALL-ALL-185</v>
      </c>
      <c r="C456" s="10" t="s">
        <v>113</v>
      </c>
      <c r="D456" s="2" t="s">
        <v>5231</v>
      </c>
      <c r="E456" s="129">
        <f t="shared" si="20"/>
        <v>0</v>
      </c>
      <c r="F456" s="130">
        <f t="shared" si="21"/>
        <v>0</v>
      </c>
      <c r="G456" s="129">
        <f t="shared" si="22"/>
        <v>0</v>
      </c>
      <c r="H456" s="129">
        <f t="shared" si="23"/>
        <v>721.2</v>
      </c>
      <c r="I456" s="129">
        <f t="shared" si="24"/>
        <v>0</v>
      </c>
      <c r="J456" s="129">
        <f t="shared" si="25"/>
        <v>2334.59</v>
      </c>
      <c r="K456" s="129">
        <f t="shared" si="26"/>
        <v>0</v>
      </c>
      <c r="L456" s="129">
        <f t="shared" si="28"/>
        <v>3055.79</v>
      </c>
      <c r="M456" s="15">
        <f t="shared" si="27"/>
        <v>4.9060534191468844E-7</v>
      </c>
    </row>
    <row r="457" spans="1:13" x14ac:dyDescent="0.35">
      <c r="A457" s="1"/>
      <c r="B457" s="2" t="str">
        <f t="shared" si="19"/>
        <v>ALL-ALL-186</v>
      </c>
      <c r="C457" s="10" t="s">
        <v>114</v>
      </c>
      <c r="D457" s="2" t="s">
        <v>254</v>
      </c>
      <c r="E457" s="129">
        <f t="shared" si="20"/>
        <v>0</v>
      </c>
      <c r="F457" s="130">
        <f t="shared" si="21"/>
        <v>0</v>
      </c>
      <c r="G457" s="129">
        <f t="shared" si="22"/>
        <v>0</v>
      </c>
      <c r="H457" s="129">
        <f t="shared" si="23"/>
        <v>16969.259999999998</v>
      </c>
      <c r="I457" s="129">
        <f t="shared" si="24"/>
        <v>2725.42</v>
      </c>
      <c r="J457" s="129">
        <f t="shared" si="25"/>
        <v>0</v>
      </c>
      <c r="K457" s="129">
        <f t="shared" si="26"/>
        <v>0</v>
      </c>
      <c r="L457" s="129">
        <f t="shared" si="28"/>
        <v>19694.68</v>
      </c>
      <c r="M457" s="15">
        <f t="shared" si="27"/>
        <v>3.1619696429729712E-6</v>
      </c>
    </row>
    <row r="458" spans="1:13" x14ac:dyDescent="0.35">
      <c r="A458" s="1"/>
      <c r="B458" s="2" t="str">
        <f t="shared" si="19"/>
        <v>ALL-ALL-188</v>
      </c>
      <c r="C458" s="10" t="s">
        <v>115</v>
      </c>
      <c r="D458" s="2" t="s">
        <v>5233</v>
      </c>
      <c r="E458" s="129">
        <f t="shared" si="20"/>
        <v>0</v>
      </c>
      <c r="F458" s="130">
        <f t="shared" si="21"/>
        <v>12528.43</v>
      </c>
      <c r="G458" s="129">
        <f t="shared" si="22"/>
        <v>32092.26</v>
      </c>
      <c r="H458" s="129">
        <f t="shared" si="23"/>
        <v>149855.87</v>
      </c>
      <c r="I458" s="129">
        <f t="shared" si="24"/>
        <v>232633.43</v>
      </c>
      <c r="J458" s="129">
        <f t="shared" si="25"/>
        <v>229568.68</v>
      </c>
      <c r="K458" s="129">
        <f t="shared" si="26"/>
        <v>0</v>
      </c>
      <c r="L458" s="129">
        <f t="shared" si="28"/>
        <v>656678.66999999993</v>
      </c>
      <c r="M458" s="15">
        <f t="shared" si="27"/>
        <v>1.0542938599296182E-4</v>
      </c>
    </row>
    <row r="459" spans="1:13" x14ac:dyDescent="0.35">
      <c r="A459" s="1"/>
      <c r="B459" s="2" t="str">
        <f t="shared" si="19"/>
        <v>ALL-ALL-189</v>
      </c>
      <c r="C459" s="10" t="s">
        <v>116</v>
      </c>
      <c r="D459" s="2" t="s">
        <v>117</v>
      </c>
      <c r="E459" s="129">
        <f t="shared" si="20"/>
        <v>0</v>
      </c>
      <c r="F459" s="130">
        <f t="shared" si="21"/>
        <v>0</v>
      </c>
      <c r="G459" s="129">
        <f t="shared" si="22"/>
        <v>15882.66</v>
      </c>
      <c r="H459" s="129">
        <f t="shared" si="23"/>
        <v>64333.29</v>
      </c>
      <c r="I459" s="129">
        <f t="shared" si="24"/>
        <v>74313.56</v>
      </c>
      <c r="J459" s="129">
        <f t="shared" si="25"/>
        <v>0</v>
      </c>
      <c r="K459" s="129">
        <f t="shared" si="26"/>
        <v>0</v>
      </c>
      <c r="L459" s="129">
        <f t="shared" si="28"/>
        <v>154529.51</v>
      </c>
      <c r="M459" s="15">
        <f t="shared" si="27"/>
        <v>2.4809624708981725E-5</v>
      </c>
    </row>
    <row r="460" spans="1:13" ht="10.5" x14ac:dyDescent="0.4">
      <c r="A460" s="1"/>
      <c r="B460" s="1"/>
      <c r="C460" s="3"/>
      <c r="D460" s="3" t="s">
        <v>4</v>
      </c>
      <c r="E460" s="13">
        <f t="shared" ref="E460:M460" si="29">SUM(E446:E459)</f>
        <v>9282081.879999999</v>
      </c>
      <c r="F460" s="13">
        <f t="shared" si="29"/>
        <v>41952223.899999999</v>
      </c>
      <c r="G460" s="13">
        <f t="shared" si="29"/>
        <v>195009751.82999998</v>
      </c>
      <c r="H460" s="13">
        <f t="shared" si="29"/>
        <v>166618354.24000004</v>
      </c>
      <c r="I460" s="13">
        <f t="shared" si="29"/>
        <v>143670433.50000003</v>
      </c>
      <c r="J460" s="13">
        <f t="shared" si="29"/>
        <v>18528906.399999999</v>
      </c>
      <c r="K460" s="13">
        <f t="shared" si="29"/>
        <v>0</v>
      </c>
      <c r="L460" s="13">
        <f t="shared" si="29"/>
        <v>575061751.74999988</v>
      </c>
      <c r="M460" s="14">
        <f t="shared" si="29"/>
        <v>9.2325836310534592E-2</v>
      </c>
    </row>
    <row r="461" spans="1:13" x14ac:dyDescent="0.35">
      <c r="A461" s="1"/>
      <c r="B461" s="1"/>
      <c r="C461" s="303" t="s">
        <v>20</v>
      </c>
      <c r="D461" s="303"/>
      <c r="E461" s="8"/>
      <c r="F461" s="8"/>
      <c r="G461" s="8"/>
      <c r="H461" s="8"/>
      <c r="I461" s="8"/>
      <c r="J461" s="8"/>
      <c r="K461" s="129"/>
      <c r="L461" s="8"/>
      <c r="M461" s="9"/>
    </row>
    <row r="462" spans="1:13" x14ac:dyDescent="0.35">
      <c r="A462" s="1"/>
      <c r="B462" s="2" t="str">
        <f t="shared" ref="B462:B489" si="30">MID($C$375,5,3)&amp;"-"&amp;MID($C$376,5,3)&amp;"-"&amp;$C462</f>
        <v>ALL-ALL-311</v>
      </c>
      <c r="C462" s="10" t="s">
        <v>118</v>
      </c>
      <c r="D462" s="2" t="s">
        <v>13</v>
      </c>
      <c r="E462" s="129">
        <f t="shared" ref="E462:E489" si="31">IF(ISNA(VLOOKUP(MID($C$375,5,3)&amp;"-"&amp;MID($C$376,5,3)&amp;"-"&amp;$C462,FY20_ExpendByObj,2,FALSE))=TRUE,0,VLOOKUP(MID($C$375,5,3)&amp;"-"&amp;MID($C$376,5,3)&amp;"-"&amp;$C462,FY20_ExpendByObj,2,FALSE))</f>
        <v>6309114.3399999999</v>
      </c>
      <c r="F462" s="129">
        <f t="shared" ref="F462:F489" si="32">IF(ISNA(VLOOKUP(MID($C$375,5,3)&amp;"-"&amp;MID($C$376,5,3)&amp;"-"&amp;$C462,FY21_ExpendByObj,2,FALSE))=TRUE,0,VLOOKUP(MID($C$375,5,3)&amp;"-"&amp;MID($C$376,5,3)&amp;"-"&amp;$C462,FY21_ExpendByObj,2,FALSE))</f>
        <v>38624949.619999997</v>
      </c>
      <c r="G462" s="129">
        <f t="shared" ref="G462:G489" si="33">IF(ISNA(VLOOKUP(MID($C$375,5,3)&amp;"-"&amp;MID($C$376,5,3)&amp;"-"&amp;$C462,FY22_ExpendByObj,2,FALSE))=TRUE,0,VLOOKUP(MID($C$375,5,3)&amp;"-"&amp;MID($C$376,5,3)&amp;"-"&amp;$C462,FY22_ExpendByObj,2,FALSE))</f>
        <v>75888803.620000005</v>
      </c>
      <c r="H462" s="129">
        <f t="shared" ref="H462:H489" si="34">IF(ISNA(VLOOKUP(MID($C$375,5,3)&amp;"-"&amp;MID($C$376,5,3)&amp;"-"&amp;$C462,FY23_ExpendByObj,2,FALSE))=TRUE,0,VLOOKUP(MID($C$375,5,3)&amp;"-"&amp;MID($C$376,5,3)&amp;"-"&amp;$C462,FY23_ExpendByObj,2,FALSE))</f>
        <v>123471807.97</v>
      </c>
      <c r="I462" s="129">
        <f t="shared" ref="I462:I489" si="35">IF(ISNA(VLOOKUP(MID($C$375,5,3)&amp;"-"&amp;MID($C$376,5,3)&amp;"-"&amp;$C462,FY24_ExpendByObj,2,FALSE))=TRUE,0,VLOOKUP(MID($C$375,5,3)&amp;"-"&amp;MID($C$376,5,3)&amp;"-"&amp;$C462,FY24_ExpendByObj,2,FALSE))</f>
        <v>132893854.26000001</v>
      </c>
      <c r="J462" s="129">
        <f t="shared" ref="J462:J489" si="36">IF(ISNA(VLOOKUP(MID($C$375,5,3)&amp;"-"&amp;MID($C$376,5,3)&amp;"-"&amp;$C462,FY25_ExpendByObj,2,FALSE))=TRUE,0,VLOOKUP(MID($C$375,5,3)&amp;"-"&amp;MID($C$376,5,3)&amp;"-"&amp;$C462,FY25_ExpendByObj,2,FALSE))</f>
        <v>46831587.359999999</v>
      </c>
      <c r="K462" s="129">
        <f t="shared" ref="K462:K489" si="37">IF(ISNA(VLOOKUP(MID($C$375,5,3)&amp;"-"&amp;MID($C$376,5,3)&amp;"-"&amp;$C462,Encumbrances_by_Object,2,FALSE))=TRUE,0,VLOOKUP(MID($C$375,5,3)&amp;"-"&amp;MID($C$376,5,3)&amp;"-"&amp;$C462,Encumbrances_by_Object,2,FALSE))</f>
        <v>0</v>
      </c>
      <c r="L462" s="129">
        <f>F462+E462+G462+H462+I462+K462+J462</f>
        <v>424020117.17000002</v>
      </c>
      <c r="M462" s="11">
        <f t="shared" ref="M462:M489" si="38">IF($L$540=0,0,L462/$L$540)</f>
        <v>6.8076188011248845E-2</v>
      </c>
    </row>
    <row r="463" spans="1:13" x14ac:dyDescent="0.35">
      <c r="A463" s="1"/>
      <c r="B463" s="2" t="str">
        <f t="shared" si="30"/>
        <v>ALL-ALL-312</v>
      </c>
      <c r="C463" s="10" t="s">
        <v>276</v>
      </c>
      <c r="D463" s="16" t="s">
        <v>277</v>
      </c>
      <c r="E463" s="129">
        <f t="shared" si="31"/>
        <v>3182.25</v>
      </c>
      <c r="F463" s="130">
        <f t="shared" si="32"/>
        <v>3177422.82</v>
      </c>
      <c r="G463" s="129">
        <f t="shared" si="33"/>
        <v>12190126.84</v>
      </c>
      <c r="H463" s="129">
        <f t="shared" si="34"/>
        <v>17457139.940000001</v>
      </c>
      <c r="I463" s="129">
        <f t="shared" si="35"/>
        <v>18019086.16</v>
      </c>
      <c r="J463" s="129">
        <f t="shared" si="36"/>
        <v>4467819.13</v>
      </c>
      <c r="K463" s="129">
        <f t="shared" si="37"/>
        <v>0</v>
      </c>
      <c r="L463" s="129">
        <f t="shared" ref="L463:L489" si="39">F463+E463+G463+H463+I463+K463+J463</f>
        <v>55314777.140000008</v>
      </c>
      <c r="M463" s="11">
        <f t="shared" si="38"/>
        <v>8.8807559261940439E-3</v>
      </c>
    </row>
    <row r="464" spans="1:13" x14ac:dyDescent="0.35">
      <c r="A464" s="1"/>
      <c r="B464" s="2" t="str">
        <f t="shared" si="30"/>
        <v>ALL-ALL-313</v>
      </c>
      <c r="C464" s="10" t="s">
        <v>278</v>
      </c>
      <c r="D464" s="16" t="s">
        <v>119</v>
      </c>
      <c r="E464" s="129">
        <f t="shared" si="31"/>
        <v>0</v>
      </c>
      <c r="F464" s="130">
        <f t="shared" si="32"/>
        <v>69595.360000000001</v>
      </c>
      <c r="G464" s="129">
        <f t="shared" si="33"/>
        <v>83135.06</v>
      </c>
      <c r="H464" s="129">
        <f t="shared" si="34"/>
        <v>264142.78999999998</v>
      </c>
      <c r="I464" s="129">
        <f t="shared" si="35"/>
        <v>12249827.300000001</v>
      </c>
      <c r="J464" s="129">
        <f t="shared" si="36"/>
        <v>2738394.54</v>
      </c>
      <c r="K464" s="129">
        <f t="shared" si="37"/>
        <v>0</v>
      </c>
      <c r="L464" s="129">
        <f t="shared" si="39"/>
        <v>15405095.050000001</v>
      </c>
      <c r="M464" s="11">
        <f t="shared" si="38"/>
        <v>2.473279225415858E-3</v>
      </c>
    </row>
    <row r="465" spans="1:13" x14ac:dyDescent="0.35">
      <c r="A465" s="1"/>
      <c r="B465" s="2" t="str">
        <f t="shared" si="30"/>
        <v>ALL-ALL-314</v>
      </c>
      <c r="C465" s="10" t="s">
        <v>120</v>
      </c>
      <c r="D465" s="2" t="s">
        <v>121</v>
      </c>
      <c r="E465" s="129">
        <f t="shared" si="31"/>
        <v>213429.87</v>
      </c>
      <c r="F465" s="130">
        <f t="shared" si="32"/>
        <v>958633.5</v>
      </c>
      <c r="G465" s="129">
        <f t="shared" si="33"/>
        <v>65909.009999999995</v>
      </c>
      <c r="H465" s="129">
        <f t="shared" si="34"/>
        <v>62580.639999999999</v>
      </c>
      <c r="I465" s="129">
        <f t="shared" si="35"/>
        <v>610864.71</v>
      </c>
      <c r="J465" s="129">
        <f t="shared" si="36"/>
        <v>187433.4</v>
      </c>
      <c r="K465" s="129">
        <f t="shared" si="37"/>
        <v>0</v>
      </c>
      <c r="L465" s="129">
        <f t="shared" si="39"/>
        <v>2098851.13</v>
      </c>
      <c r="M465" s="11">
        <f t="shared" si="38"/>
        <v>3.3696935203717535E-4</v>
      </c>
    </row>
    <row r="466" spans="1:13" x14ac:dyDescent="0.35">
      <c r="A466" s="1"/>
      <c r="B466" s="2" t="str">
        <f t="shared" si="30"/>
        <v>ALL-ALL-315</v>
      </c>
      <c r="C466" s="10" t="s">
        <v>122</v>
      </c>
      <c r="D466" s="2" t="s">
        <v>123</v>
      </c>
      <c r="E466" s="129">
        <f t="shared" si="31"/>
        <v>770191.32</v>
      </c>
      <c r="F466" s="130">
        <f t="shared" si="32"/>
        <v>704815.86</v>
      </c>
      <c r="G466" s="129">
        <f t="shared" si="33"/>
        <v>74790.13</v>
      </c>
      <c r="H466" s="129">
        <f t="shared" si="34"/>
        <v>131741.32</v>
      </c>
      <c r="I466" s="129">
        <f t="shared" si="35"/>
        <v>7152.83</v>
      </c>
      <c r="J466" s="129">
        <f t="shared" si="36"/>
        <v>77629.11</v>
      </c>
      <c r="K466" s="129">
        <f t="shared" si="37"/>
        <v>0</v>
      </c>
      <c r="L466" s="129">
        <f t="shared" si="39"/>
        <v>1766320.5700000003</v>
      </c>
      <c r="M466" s="11">
        <f t="shared" si="38"/>
        <v>2.8358176025701948E-4</v>
      </c>
    </row>
    <row r="467" spans="1:13" x14ac:dyDescent="0.35">
      <c r="A467" s="1"/>
      <c r="B467" s="2" t="str">
        <f t="shared" si="30"/>
        <v>ALL-ALL-316</v>
      </c>
      <c r="C467" s="10" t="s">
        <v>234</v>
      </c>
      <c r="D467" s="2" t="s">
        <v>244</v>
      </c>
      <c r="E467" s="129">
        <f t="shared" si="31"/>
        <v>0</v>
      </c>
      <c r="F467" s="130">
        <f t="shared" si="32"/>
        <v>0</v>
      </c>
      <c r="G467" s="129">
        <f t="shared" si="33"/>
        <v>0</v>
      </c>
      <c r="H467" s="129">
        <f t="shared" si="34"/>
        <v>0</v>
      </c>
      <c r="I467" s="129">
        <f t="shared" si="35"/>
        <v>0</v>
      </c>
      <c r="J467" s="129">
        <f t="shared" si="36"/>
        <v>0</v>
      </c>
      <c r="K467" s="129">
        <f t="shared" si="37"/>
        <v>0</v>
      </c>
      <c r="L467" s="129">
        <f t="shared" si="39"/>
        <v>0</v>
      </c>
      <c r="M467" s="11">
        <f t="shared" si="38"/>
        <v>0</v>
      </c>
    </row>
    <row r="468" spans="1:13" x14ac:dyDescent="0.35">
      <c r="A468" s="1"/>
      <c r="B468" s="2" t="str">
        <f t="shared" si="30"/>
        <v>ALL-ALL-317</v>
      </c>
      <c r="C468" s="10" t="s">
        <v>124</v>
      </c>
      <c r="D468" s="2" t="s">
        <v>209</v>
      </c>
      <c r="E468" s="129">
        <f t="shared" si="31"/>
        <v>0</v>
      </c>
      <c r="F468" s="130">
        <f t="shared" si="32"/>
        <v>1260123.1200000001</v>
      </c>
      <c r="G468" s="129">
        <f t="shared" si="33"/>
        <v>2138487.15</v>
      </c>
      <c r="H468" s="129">
        <f t="shared" si="34"/>
        <v>2095973.56</v>
      </c>
      <c r="I468" s="129">
        <f t="shared" si="35"/>
        <v>955275.87</v>
      </c>
      <c r="J468" s="129">
        <f t="shared" si="36"/>
        <v>81554.45</v>
      </c>
      <c r="K468" s="129">
        <f t="shared" si="37"/>
        <v>0</v>
      </c>
      <c r="L468" s="129">
        <f t="shared" si="39"/>
        <v>6531414.1500000004</v>
      </c>
      <c r="M468" s="11">
        <f t="shared" si="38"/>
        <v>1.0486148171985588E-3</v>
      </c>
    </row>
    <row r="469" spans="1:13" x14ac:dyDescent="0.35">
      <c r="A469" s="1"/>
      <c r="B469" s="2" t="str">
        <f t="shared" si="30"/>
        <v>ALL-ALL-318</v>
      </c>
      <c r="C469" s="10" t="s">
        <v>125</v>
      </c>
      <c r="D469" s="2" t="s">
        <v>208</v>
      </c>
      <c r="E469" s="129">
        <f t="shared" si="31"/>
        <v>27938.71</v>
      </c>
      <c r="F469" s="130">
        <f t="shared" si="32"/>
        <v>423148.11</v>
      </c>
      <c r="G469" s="129">
        <f t="shared" si="33"/>
        <v>410850.7</v>
      </c>
      <c r="H469" s="129">
        <f t="shared" si="34"/>
        <v>930375.22</v>
      </c>
      <c r="I469" s="129">
        <f t="shared" si="35"/>
        <v>555583.75</v>
      </c>
      <c r="J469" s="129">
        <f t="shared" si="36"/>
        <v>1533746.74</v>
      </c>
      <c r="K469" s="129">
        <f t="shared" si="37"/>
        <v>0</v>
      </c>
      <c r="L469" s="129">
        <f t="shared" si="39"/>
        <v>3881643.2300000004</v>
      </c>
      <c r="M469" s="11">
        <f t="shared" si="38"/>
        <v>6.231956070426914E-4</v>
      </c>
    </row>
    <row r="470" spans="1:13" x14ac:dyDescent="0.35">
      <c r="A470" s="1"/>
      <c r="B470" s="2" t="str">
        <f t="shared" si="30"/>
        <v>ALL-ALL-319</v>
      </c>
      <c r="C470" s="10" t="s">
        <v>126</v>
      </c>
      <c r="D470" s="2" t="s">
        <v>295</v>
      </c>
      <c r="E470" s="129">
        <f t="shared" si="31"/>
        <v>13685</v>
      </c>
      <c r="F470" s="130">
        <f t="shared" si="32"/>
        <v>1530740.87</v>
      </c>
      <c r="G470" s="129">
        <f t="shared" si="33"/>
        <v>964876.83</v>
      </c>
      <c r="H470" s="129">
        <f t="shared" si="34"/>
        <v>1264629.44</v>
      </c>
      <c r="I470" s="129">
        <f t="shared" si="35"/>
        <v>3069957.06</v>
      </c>
      <c r="J470" s="129">
        <f t="shared" si="36"/>
        <v>140990.39999999999</v>
      </c>
      <c r="K470" s="129">
        <f t="shared" si="37"/>
        <v>0</v>
      </c>
      <c r="L470" s="129">
        <f t="shared" si="39"/>
        <v>6984879.6000000006</v>
      </c>
      <c r="M470" s="11">
        <f t="shared" si="38"/>
        <v>1.1214184366042602E-3</v>
      </c>
    </row>
    <row r="471" spans="1:13" x14ac:dyDescent="0.35">
      <c r="A471" s="1"/>
      <c r="B471" s="2" t="str">
        <f t="shared" si="30"/>
        <v>ALL-ALL-321</v>
      </c>
      <c r="C471" s="10" t="s">
        <v>127</v>
      </c>
      <c r="D471" s="2" t="s">
        <v>210</v>
      </c>
      <c r="E471" s="129">
        <f t="shared" si="31"/>
        <v>0</v>
      </c>
      <c r="F471" s="130">
        <f t="shared" si="32"/>
        <v>20950.71</v>
      </c>
      <c r="G471" s="129">
        <f t="shared" si="33"/>
        <v>513185.38</v>
      </c>
      <c r="H471" s="129">
        <f t="shared" si="34"/>
        <v>5847293.6799999997</v>
      </c>
      <c r="I471" s="129">
        <f t="shared" si="35"/>
        <v>22922.83</v>
      </c>
      <c r="J471" s="129">
        <f t="shared" si="36"/>
        <v>0</v>
      </c>
      <c r="K471" s="129">
        <f t="shared" si="37"/>
        <v>0</v>
      </c>
      <c r="L471" s="129">
        <f t="shared" si="39"/>
        <v>6404352.5999999996</v>
      </c>
      <c r="M471" s="11">
        <f t="shared" si="38"/>
        <v>1.0282151578037836E-3</v>
      </c>
    </row>
    <row r="472" spans="1:13" x14ac:dyDescent="0.35">
      <c r="A472" s="1"/>
      <c r="B472" s="2" t="str">
        <f t="shared" si="30"/>
        <v>ALL-ALL-322</v>
      </c>
      <c r="C472" s="10" t="s">
        <v>128</v>
      </c>
      <c r="D472" s="2" t="s">
        <v>129</v>
      </c>
      <c r="E472" s="129">
        <f t="shared" si="31"/>
        <v>0</v>
      </c>
      <c r="F472" s="130">
        <f t="shared" si="32"/>
        <v>7516.34</v>
      </c>
      <c r="G472" s="129">
        <f t="shared" si="33"/>
        <v>1996.75</v>
      </c>
      <c r="H472" s="129">
        <f t="shared" si="34"/>
        <v>2277.06</v>
      </c>
      <c r="I472" s="129">
        <f t="shared" si="35"/>
        <v>28.7</v>
      </c>
      <c r="J472" s="129">
        <f t="shared" si="36"/>
        <v>0</v>
      </c>
      <c r="K472" s="129">
        <f t="shared" si="37"/>
        <v>0</v>
      </c>
      <c r="L472" s="129">
        <f t="shared" si="39"/>
        <v>11818.85</v>
      </c>
      <c r="M472" s="11">
        <f t="shared" si="38"/>
        <v>1.8975096277193183E-6</v>
      </c>
    </row>
    <row r="473" spans="1:13" x14ac:dyDescent="0.35">
      <c r="A473" s="1"/>
      <c r="B473" s="2" t="str">
        <f t="shared" si="30"/>
        <v>ALL-ALL-323</v>
      </c>
      <c r="C473" s="10" t="s">
        <v>130</v>
      </c>
      <c r="D473" s="2" t="s">
        <v>131</v>
      </c>
      <c r="E473" s="129">
        <f t="shared" si="31"/>
        <v>0</v>
      </c>
      <c r="F473" s="130">
        <f t="shared" si="32"/>
        <v>0</v>
      </c>
      <c r="G473" s="129">
        <f t="shared" si="33"/>
        <v>16287.26</v>
      </c>
      <c r="H473" s="129">
        <f t="shared" si="34"/>
        <v>216315.11</v>
      </c>
      <c r="I473" s="129">
        <f t="shared" si="35"/>
        <v>212.88</v>
      </c>
      <c r="J473" s="129">
        <f t="shared" si="36"/>
        <v>0</v>
      </c>
      <c r="K473" s="129">
        <f t="shared" si="37"/>
        <v>0</v>
      </c>
      <c r="L473" s="129">
        <f t="shared" si="39"/>
        <v>232815.25</v>
      </c>
      <c r="M473" s="11">
        <f t="shared" si="38"/>
        <v>3.737835562299885E-5</v>
      </c>
    </row>
    <row r="474" spans="1:13" x14ac:dyDescent="0.35">
      <c r="A474" s="1"/>
      <c r="B474" s="2" t="str">
        <f t="shared" si="30"/>
        <v>ALL-ALL-324</v>
      </c>
      <c r="C474" s="10" t="s">
        <v>132</v>
      </c>
      <c r="D474" s="2" t="s">
        <v>133</v>
      </c>
      <c r="E474" s="129">
        <f t="shared" si="31"/>
        <v>0</v>
      </c>
      <c r="F474" s="130">
        <f t="shared" si="32"/>
        <v>0</v>
      </c>
      <c r="G474" s="129">
        <f t="shared" si="33"/>
        <v>228756.54</v>
      </c>
      <c r="H474" s="129">
        <f t="shared" si="34"/>
        <v>226710.89</v>
      </c>
      <c r="I474" s="129">
        <f t="shared" si="35"/>
        <v>3284</v>
      </c>
      <c r="J474" s="129">
        <f t="shared" si="36"/>
        <v>0</v>
      </c>
      <c r="K474" s="129">
        <f t="shared" si="37"/>
        <v>0</v>
      </c>
      <c r="L474" s="129">
        <f t="shared" si="39"/>
        <v>458751.43000000005</v>
      </c>
      <c r="M474" s="11">
        <f t="shared" si="38"/>
        <v>7.3652280480334805E-5</v>
      </c>
    </row>
    <row r="475" spans="1:13" ht="20.399999999999999" x14ac:dyDescent="0.35">
      <c r="A475" s="1"/>
      <c r="B475" s="2" t="str">
        <f t="shared" si="30"/>
        <v>ALL-ALL-325</v>
      </c>
      <c r="C475" s="90" t="s">
        <v>235</v>
      </c>
      <c r="D475" s="86" t="s">
        <v>291</v>
      </c>
      <c r="E475" s="129">
        <f t="shared" si="31"/>
        <v>17221.689999999999</v>
      </c>
      <c r="F475" s="130">
        <f t="shared" si="32"/>
        <v>473159.5</v>
      </c>
      <c r="G475" s="129">
        <f t="shared" si="33"/>
        <v>14118845.76</v>
      </c>
      <c r="H475" s="129">
        <f t="shared" si="34"/>
        <v>9705005.5</v>
      </c>
      <c r="I475" s="129">
        <f t="shared" si="35"/>
        <v>13964845.5</v>
      </c>
      <c r="J475" s="129">
        <f t="shared" si="36"/>
        <v>3120916.26</v>
      </c>
      <c r="K475" s="129">
        <f t="shared" si="37"/>
        <v>0</v>
      </c>
      <c r="L475" s="129">
        <f t="shared" si="39"/>
        <v>41399994.210000001</v>
      </c>
      <c r="M475" s="11">
        <f t="shared" si="38"/>
        <v>6.6467454617834248E-3</v>
      </c>
    </row>
    <row r="476" spans="1:13" x14ac:dyDescent="0.35">
      <c r="A476" s="1"/>
      <c r="B476" s="2" t="str">
        <f t="shared" si="30"/>
        <v>ALL-ALL-326</v>
      </c>
      <c r="C476" s="10" t="s">
        <v>134</v>
      </c>
      <c r="D476" s="86" t="s">
        <v>292</v>
      </c>
      <c r="E476" s="129">
        <f t="shared" si="31"/>
        <v>0</v>
      </c>
      <c r="F476" s="130">
        <f t="shared" si="32"/>
        <v>1123973.4099999999</v>
      </c>
      <c r="G476" s="129">
        <f t="shared" si="33"/>
        <v>6456680.9299999997</v>
      </c>
      <c r="H476" s="129">
        <f t="shared" si="34"/>
        <v>10614285.76</v>
      </c>
      <c r="I476" s="129">
        <f t="shared" si="35"/>
        <v>22208570.300000001</v>
      </c>
      <c r="J476" s="129">
        <f t="shared" si="36"/>
        <v>6934418.8099999996</v>
      </c>
      <c r="K476" s="129">
        <f t="shared" si="37"/>
        <v>0</v>
      </c>
      <c r="L476" s="129">
        <f t="shared" si="39"/>
        <v>47337929.210000008</v>
      </c>
      <c r="M476" s="11">
        <f t="shared" si="38"/>
        <v>7.6000775398850614E-3</v>
      </c>
    </row>
    <row r="477" spans="1:13" x14ac:dyDescent="0.35">
      <c r="A477" s="1"/>
      <c r="B477" s="2" t="str">
        <f t="shared" si="30"/>
        <v>ALL-ALL-327</v>
      </c>
      <c r="C477" s="10" t="s">
        <v>135</v>
      </c>
      <c r="D477" s="2" t="s">
        <v>5232</v>
      </c>
      <c r="E477" s="129">
        <f t="shared" si="31"/>
        <v>8566.68</v>
      </c>
      <c r="F477" s="130">
        <f t="shared" si="32"/>
        <v>518948.13</v>
      </c>
      <c r="G477" s="129">
        <f t="shared" si="33"/>
        <v>900370.94</v>
      </c>
      <c r="H477" s="129">
        <f t="shared" si="34"/>
        <v>371418.98</v>
      </c>
      <c r="I477" s="129">
        <f t="shared" si="35"/>
        <v>813983.4</v>
      </c>
      <c r="J477" s="129">
        <f t="shared" si="36"/>
        <v>257789.62</v>
      </c>
      <c r="K477" s="129">
        <f t="shared" si="37"/>
        <v>0</v>
      </c>
      <c r="L477" s="129">
        <f t="shared" si="39"/>
        <v>2871077.75</v>
      </c>
      <c r="M477" s="11">
        <f t="shared" si="38"/>
        <v>4.6094989551062225E-4</v>
      </c>
    </row>
    <row r="478" spans="1:13" x14ac:dyDescent="0.35">
      <c r="A478" s="1"/>
      <c r="B478" s="2" t="str">
        <f t="shared" si="30"/>
        <v>ALL-ALL-329</v>
      </c>
      <c r="C478" s="54" t="s">
        <v>3239</v>
      </c>
      <c r="D478" s="2" t="s">
        <v>3240</v>
      </c>
      <c r="E478" s="129">
        <f t="shared" si="31"/>
        <v>0</v>
      </c>
      <c r="F478" s="130">
        <f t="shared" si="32"/>
        <v>8412.01</v>
      </c>
      <c r="G478" s="129">
        <f t="shared" si="33"/>
        <v>0</v>
      </c>
      <c r="H478" s="129">
        <f t="shared" si="34"/>
        <v>0</v>
      </c>
      <c r="I478" s="129">
        <f t="shared" si="35"/>
        <v>0</v>
      </c>
      <c r="J478" s="129">
        <f t="shared" si="36"/>
        <v>0</v>
      </c>
      <c r="K478" s="129">
        <f t="shared" si="37"/>
        <v>0</v>
      </c>
      <c r="L478" s="129">
        <f t="shared" si="39"/>
        <v>8412.01</v>
      </c>
      <c r="M478" s="11">
        <f t="shared" si="38"/>
        <v>1.3505434084933121E-6</v>
      </c>
    </row>
    <row r="479" spans="1:13" x14ac:dyDescent="0.35">
      <c r="A479" s="1"/>
      <c r="B479" s="2" t="str">
        <f t="shared" si="30"/>
        <v>ALL-ALL-331</v>
      </c>
      <c r="C479" s="10" t="s">
        <v>136</v>
      </c>
      <c r="D479" s="2" t="s">
        <v>194</v>
      </c>
      <c r="E479" s="129">
        <f t="shared" si="31"/>
        <v>0</v>
      </c>
      <c r="F479" s="130">
        <f t="shared" si="32"/>
        <v>1006645.98</v>
      </c>
      <c r="G479" s="129">
        <f t="shared" si="33"/>
        <v>6046795.2999999998</v>
      </c>
      <c r="H479" s="129">
        <f t="shared" si="34"/>
        <v>5140315.4800000004</v>
      </c>
      <c r="I479" s="129">
        <f t="shared" si="35"/>
        <v>6653061.6900000004</v>
      </c>
      <c r="J479" s="129">
        <f t="shared" si="36"/>
        <v>2258953.4</v>
      </c>
      <c r="K479" s="129">
        <f t="shared" si="37"/>
        <v>0</v>
      </c>
      <c r="L479" s="129">
        <f t="shared" si="39"/>
        <v>21105771.849999998</v>
      </c>
      <c r="M479" s="11">
        <f t="shared" si="38"/>
        <v>3.3885196348056165E-3</v>
      </c>
    </row>
    <row r="480" spans="1:13" x14ac:dyDescent="0.35">
      <c r="A480" s="1"/>
      <c r="B480" s="2" t="str">
        <f t="shared" si="30"/>
        <v>ALL-ALL-332</v>
      </c>
      <c r="C480" s="10" t="s">
        <v>137</v>
      </c>
      <c r="D480" s="2" t="s">
        <v>138</v>
      </c>
      <c r="E480" s="129">
        <f t="shared" si="31"/>
        <v>11628.76</v>
      </c>
      <c r="F480" s="130">
        <f t="shared" si="32"/>
        <v>201544.98</v>
      </c>
      <c r="G480" s="129">
        <f t="shared" si="33"/>
        <v>191789.11</v>
      </c>
      <c r="H480" s="129">
        <f t="shared" si="34"/>
        <v>209218.11</v>
      </c>
      <c r="I480" s="129">
        <f t="shared" si="35"/>
        <v>573775.17000000004</v>
      </c>
      <c r="J480" s="129">
        <f t="shared" si="36"/>
        <v>11085.64</v>
      </c>
      <c r="K480" s="129">
        <f t="shared" si="37"/>
        <v>0</v>
      </c>
      <c r="L480" s="129">
        <f t="shared" si="39"/>
        <v>1199041.7699999998</v>
      </c>
      <c r="M480" s="11">
        <f t="shared" si="38"/>
        <v>1.9250547241166544E-4</v>
      </c>
    </row>
    <row r="481" spans="1:13" x14ac:dyDescent="0.35">
      <c r="A481" s="1"/>
      <c r="B481" s="2" t="str">
        <f t="shared" si="30"/>
        <v>ALL-ALL-333</v>
      </c>
      <c r="C481" s="10" t="s">
        <v>139</v>
      </c>
      <c r="D481" s="2" t="s">
        <v>140</v>
      </c>
      <c r="E481" s="129">
        <f t="shared" si="31"/>
        <v>0</v>
      </c>
      <c r="F481" s="130">
        <f t="shared" si="32"/>
        <v>106179.85</v>
      </c>
      <c r="G481" s="129">
        <f t="shared" si="33"/>
        <v>539656.5</v>
      </c>
      <c r="H481" s="129">
        <f t="shared" si="34"/>
        <v>1189274.99</v>
      </c>
      <c r="I481" s="129">
        <f t="shared" si="35"/>
        <v>1282458.1000000001</v>
      </c>
      <c r="J481" s="129">
        <f t="shared" si="36"/>
        <v>183052.48</v>
      </c>
      <c r="K481" s="129">
        <f t="shared" si="37"/>
        <v>0</v>
      </c>
      <c r="L481" s="129">
        <f t="shared" si="39"/>
        <v>3300621.92</v>
      </c>
      <c r="M481" s="11">
        <f t="shared" si="38"/>
        <v>5.2991296705359834E-4</v>
      </c>
    </row>
    <row r="482" spans="1:13" x14ac:dyDescent="0.35">
      <c r="A482" s="1"/>
      <c r="B482" s="2" t="str">
        <f t="shared" si="30"/>
        <v>ALL-ALL-341</v>
      </c>
      <c r="C482" s="10" t="s">
        <v>141</v>
      </c>
      <c r="D482" s="2" t="s">
        <v>142</v>
      </c>
      <c r="E482" s="129">
        <f t="shared" si="31"/>
        <v>0</v>
      </c>
      <c r="F482" s="130">
        <f t="shared" si="32"/>
        <v>1780237.21</v>
      </c>
      <c r="G482" s="129">
        <f t="shared" si="33"/>
        <v>190373.43</v>
      </c>
      <c r="H482" s="129">
        <f t="shared" si="34"/>
        <v>62366.080000000002</v>
      </c>
      <c r="I482" s="129">
        <f t="shared" si="35"/>
        <v>58109.84</v>
      </c>
      <c r="J482" s="129">
        <f t="shared" si="36"/>
        <v>0</v>
      </c>
      <c r="K482" s="129">
        <f t="shared" si="37"/>
        <v>0</v>
      </c>
      <c r="L482" s="129">
        <f t="shared" si="39"/>
        <v>2091086.56</v>
      </c>
      <c r="M482" s="11">
        <f t="shared" si="38"/>
        <v>3.3572275475147496E-4</v>
      </c>
    </row>
    <row r="483" spans="1:13" x14ac:dyDescent="0.35">
      <c r="A483" s="1"/>
      <c r="B483" s="2" t="str">
        <f t="shared" si="30"/>
        <v>ALL-ALL-342</v>
      </c>
      <c r="C483" s="10" t="s">
        <v>143</v>
      </c>
      <c r="D483" s="2" t="s">
        <v>144</v>
      </c>
      <c r="E483" s="129">
        <f t="shared" si="31"/>
        <v>373201.49</v>
      </c>
      <c r="F483" s="130">
        <f t="shared" si="32"/>
        <v>431541.37</v>
      </c>
      <c r="G483" s="129">
        <f t="shared" si="33"/>
        <v>14642.48</v>
      </c>
      <c r="H483" s="129">
        <f t="shared" si="34"/>
        <v>16065.91</v>
      </c>
      <c r="I483" s="129">
        <f t="shared" si="35"/>
        <v>10150.42</v>
      </c>
      <c r="J483" s="129">
        <f t="shared" si="36"/>
        <v>160.59</v>
      </c>
      <c r="K483" s="129">
        <f t="shared" si="37"/>
        <v>0</v>
      </c>
      <c r="L483" s="129">
        <f t="shared" si="39"/>
        <v>845762.26</v>
      </c>
      <c r="M483" s="11">
        <f t="shared" si="38"/>
        <v>1.3578664854124126E-4</v>
      </c>
    </row>
    <row r="484" spans="1:13" x14ac:dyDescent="0.35">
      <c r="A484" s="1"/>
      <c r="B484" s="2" t="str">
        <f t="shared" si="30"/>
        <v>ALL-ALL-343</v>
      </c>
      <c r="C484" s="10" t="s">
        <v>145</v>
      </c>
      <c r="D484" s="2" t="s">
        <v>146</v>
      </c>
      <c r="E484" s="129">
        <f t="shared" si="31"/>
        <v>244064.69</v>
      </c>
      <c r="F484" s="130">
        <f t="shared" si="32"/>
        <v>2889324.06</v>
      </c>
      <c r="G484" s="129">
        <f t="shared" si="33"/>
        <v>700962.48</v>
      </c>
      <c r="H484" s="129">
        <f t="shared" si="34"/>
        <v>298445.78000000003</v>
      </c>
      <c r="I484" s="129">
        <f t="shared" si="35"/>
        <v>870686.84</v>
      </c>
      <c r="J484" s="129">
        <f t="shared" si="36"/>
        <v>299969.96000000002</v>
      </c>
      <c r="K484" s="129">
        <f t="shared" si="37"/>
        <v>0</v>
      </c>
      <c r="L484" s="129">
        <f t="shared" si="39"/>
        <v>5303453.8099999996</v>
      </c>
      <c r="M484" s="11">
        <f t="shared" si="38"/>
        <v>8.5146648486440714E-4</v>
      </c>
    </row>
    <row r="485" spans="1:13" x14ac:dyDescent="0.35">
      <c r="A485" s="1"/>
      <c r="B485" s="2" t="str">
        <f t="shared" si="30"/>
        <v>ALL-ALL-344</v>
      </c>
      <c r="C485" s="10" t="s">
        <v>147</v>
      </c>
      <c r="D485" s="2" t="s">
        <v>148</v>
      </c>
      <c r="E485" s="129">
        <f t="shared" si="31"/>
        <v>147256.01</v>
      </c>
      <c r="F485" s="130">
        <f t="shared" si="32"/>
        <v>2771193.49</v>
      </c>
      <c r="G485" s="129">
        <f t="shared" si="33"/>
        <v>915961.05</v>
      </c>
      <c r="H485" s="129">
        <f t="shared" si="34"/>
        <v>483635.74</v>
      </c>
      <c r="I485" s="129">
        <f t="shared" si="35"/>
        <v>825072.85</v>
      </c>
      <c r="J485" s="129">
        <f t="shared" si="36"/>
        <v>52040.04</v>
      </c>
      <c r="K485" s="129">
        <f t="shared" si="37"/>
        <v>0</v>
      </c>
      <c r="L485" s="129">
        <f t="shared" si="39"/>
        <v>5195159.18</v>
      </c>
      <c r="M485" s="11">
        <f t="shared" si="38"/>
        <v>8.3407984377366644E-4</v>
      </c>
    </row>
    <row r="486" spans="1:13" x14ac:dyDescent="0.35">
      <c r="A486" s="1"/>
      <c r="B486" s="2" t="str">
        <f t="shared" si="30"/>
        <v>ALL-ALL-345</v>
      </c>
      <c r="C486" s="54" t="s">
        <v>3677</v>
      </c>
      <c r="D486" s="2" t="s">
        <v>3678</v>
      </c>
      <c r="E486" s="129">
        <f t="shared" si="31"/>
        <v>0</v>
      </c>
      <c r="F486" s="130">
        <f t="shared" si="32"/>
        <v>1688.11</v>
      </c>
      <c r="G486" s="129">
        <f t="shared" si="33"/>
        <v>26294.48</v>
      </c>
      <c r="H486" s="129">
        <f t="shared" si="34"/>
        <v>159294.73000000001</v>
      </c>
      <c r="I486" s="129">
        <f t="shared" si="35"/>
        <v>41442.910000000003</v>
      </c>
      <c r="J486" s="129">
        <f t="shared" si="36"/>
        <v>27862.16</v>
      </c>
      <c r="K486" s="129">
        <f t="shared" si="37"/>
        <v>0</v>
      </c>
      <c r="L486" s="129">
        <f t="shared" si="39"/>
        <v>256582.39</v>
      </c>
      <c r="M486" s="11">
        <f t="shared" si="38"/>
        <v>4.1194156396623441E-5</v>
      </c>
    </row>
    <row r="487" spans="1:13" x14ac:dyDescent="0.35">
      <c r="A487" s="1"/>
      <c r="B487" s="2" t="str">
        <f t="shared" si="30"/>
        <v>ALL-ALL-351</v>
      </c>
      <c r="C487" s="10" t="s">
        <v>149</v>
      </c>
      <c r="D487" s="23" t="s">
        <v>211</v>
      </c>
      <c r="E487" s="129">
        <f t="shared" si="31"/>
        <v>0</v>
      </c>
      <c r="F487" s="130">
        <f t="shared" si="32"/>
        <v>694</v>
      </c>
      <c r="G487" s="129">
        <f t="shared" si="33"/>
        <v>1658207.97</v>
      </c>
      <c r="H487" s="129">
        <f t="shared" si="34"/>
        <v>426457.5</v>
      </c>
      <c r="I487" s="129">
        <f t="shared" si="35"/>
        <v>1244652.21</v>
      </c>
      <c r="J487" s="129">
        <f t="shared" si="36"/>
        <v>702219.3</v>
      </c>
      <c r="K487" s="129">
        <f t="shared" si="37"/>
        <v>0</v>
      </c>
      <c r="L487" s="129">
        <f t="shared" si="39"/>
        <v>4032230.9799999995</v>
      </c>
      <c r="M487" s="11">
        <f t="shared" si="38"/>
        <v>6.4737238443148871E-4</v>
      </c>
    </row>
    <row r="488" spans="1:13" x14ac:dyDescent="0.35">
      <c r="A488" s="1"/>
      <c r="B488" s="2" t="str">
        <f t="shared" si="30"/>
        <v>ALL-ALL-352</v>
      </c>
      <c r="C488" s="10" t="s">
        <v>150</v>
      </c>
      <c r="D488" s="2" t="s">
        <v>195</v>
      </c>
      <c r="E488" s="129">
        <f t="shared" si="31"/>
        <v>0</v>
      </c>
      <c r="F488" s="130">
        <f t="shared" si="32"/>
        <v>0</v>
      </c>
      <c r="G488" s="129">
        <f t="shared" si="33"/>
        <v>34657.58</v>
      </c>
      <c r="H488" s="129">
        <f t="shared" si="34"/>
        <v>53945.279999999999</v>
      </c>
      <c r="I488" s="129">
        <f t="shared" si="35"/>
        <v>107967.28</v>
      </c>
      <c r="J488" s="129">
        <f t="shared" si="36"/>
        <v>385.13</v>
      </c>
      <c r="K488" s="129">
        <f t="shared" si="37"/>
        <v>0</v>
      </c>
      <c r="L488" s="129">
        <f t="shared" si="39"/>
        <v>196955.27000000002</v>
      </c>
      <c r="M488" s="11">
        <f t="shared" si="38"/>
        <v>3.1621056283399641E-5</v>
      </c>
    </row>
    <row r="489" spans="1:13" x14ac:dyDescent="0.35">
      <c r="A489" s="1"/>
      <c r="B489" s="2" t="str">
        <f t="shared" si="30"/>
        <v>ALL-ALL-353</v>
      </c>
      <c r="C489" s="10" t="s">
        <v>151</v>
      </c>
      <c r="D489" s="16" t="s">
        <v>202</v>
      </c>
      <c r="E489" s="129">
        <f t="shared" si="31"/>
        <v>0</v>
      </c>
      <c r="F489" s="130">
        <f t="shared" si="32"/>
        <v>0</v>
      </c>
      <c r="G489" s="129">
        <f t="shared" si="33"/>
        <v>200</v>
      </c>
      <c r="H489" s="129">
        <f t="shared" si="34"/>
        <v>453593.99</v>
      </c>
      <c r="I489" s="129">
        <f t="shared" si="35"/>
        <v>1013986.69</v>
      </c>
      <c r="J489" s="129">
        <f t="shared" si="36"/>
        <v>422920.25</v>
      </c>
      <c r="K489" s="129">
        <f t="shared" si="37"/>
        <v>0</v>
      </c>
      <c r="L489" s="129">
        <f t="shared" si="39"/>
        <v>1890700.93</v>
      </c>
      <c r="M489" s="11">
        <f t="shared" si="38"/>
        <v>3.0355095612626175E-4</v>
      </c>
    </row>
    <row r="490" spans="1:13" ht="10.5" x14ac:dyDescent="0.4">
      <c r="A490" s="1"/>
      <c r="B490" s="1"/>
      <c r="C490" s="3"/>
      <c r="D490" s="3" t="s">
        <v>4</v>
      </c>
      <c r="E490" s="13">
        <f t="shared" ref="E490:M490" si="40">SUM(E462:E489)</f>
        <v>8139480.8100000005</v>
      </c>
      <c r="F490" s="13">
        <f t="shared" si="40"/>
        <v>58091438.409999989</v>
      </c>
      <c r="G490" s="13">
        <f t="shared" si="40"/>
        <v>124372643.28000005</v>
      </c>
      <c r="H490" s="13">
        <f t="shared" si="40"/>
        <v>181154311.44999999</v>
      </c>
      <c r="I490" s="13">
        <f t="shared" si="40"/>
        <v>218056813.55000004</v>
      </c>
      <c r="J490" s="13">
        <f t="shared" si="40"/>
        <v>70330928.769999996</v>
      </c>
      <c r="K490" s="13">
        <f t="shared" si="40"/>
        <v>0</v>
      </c>
      <c r="L490" s="13">
        <f>SUM(L462:L489)</f>
        <v>660145616.26999986</v>
      </c>
      <c r="M490" s="14">
        <f t="shared" si="40"/>
        <v>0.10598600223956035</v>
      </c>
    </row>
    <row r="491" spans="1:13" x14ac:dyDescent="0.35">
      <c r="A491" s="1"/>
      <c r="B491" s="1"/>
      <c r="C491" s="303" t="s">
        <v>21</v>
      </c>
      <c r="D491" s="303"/>
      <c r="E491" s="8"/>
      <c r="F491" s="8"/>
      <c r="G491" s="8"/>
      <c r="H491" s="8"/>
      <c r="I491" s="8"/>
      <c r="J491" s="8"/>
      <c r="K491" s="129"/>
      <c r="L491" s="8"/>
      <c r="M491" s="9"/>
    </row>
    <row r="492" spans="1:13" x14ac:dyDescent="0.35">
      <c r="A492" s="17"/>
      <c r="B492" s="2" t="str">
        <f t="shared" ref="B492:B509" si="41">MID($C$375,5,3)&amp;"-"&amp;MID($C$376,5,3)&amp;"-"&amp;$C492</f>
        <v>ALL-ALL-411</v>
      </c>
      <c r="C492" s="10" t="s">
        <v>152</v>
      </c>
      <c r="D492" s="2" t="s">
        <v>153</v>
      </c>
      <c r="E492" s="129">
        <f t="shared" ref="E492:E509" si="42">IF(ISNA(VLOOKUP(MID($C$375,5,3)&amp;"-"&amp;MID($C$376,5,3)&amp;"-"&amp;$C492,FY20_ExpendByObj,2,FALSE))=TRUE,0,VLOOKUP(MID($C$375,5,3)&amp;"-"&amp;MID($C$376,5,3)&amp;"-"&amp;$C492,FY20_ExpendByObj,2,FALSE))</f>
        <v>8519589.8200000003</v>
      </c>
      <c r="F492" s="129">
        <f t="shared" ref="F492:F509" si="43">IF(ISNA(VLOOKUP(MID($C$375,5,3)&amp;"-"&amp;MID($C$376,5,3)&amp;"-"&amp;$C492,FY21_ExpendByObj,2,FALSE))=TRUE,0,VLOOKUP(MID($C$375,5,3)&amp;"-"&amp;MID($C$376,5,3)&amp;"-"&amp;$C492,FY21_ExpendByObj,2,FALSE))</f>
        <v>119424832.43000001</v>
      </c>
      <c r="G492" s="129">
        <f t="shared" ref="G492:G509" si="44">IF(ISNA(VLOOKUP(MID($C$375,5,3)&amp;"-"&amp;MID($C$376,5,3)&amp;"-"&amp;$C492,FY22_ExpendByObj,2,FALSE))=TRUE,0,VLOOKUP(MID($C$375,5,3)&amp;"-"&amp;MID($C$376,5,3)&amp;"-"&amp;$C492,FY22_ExpendByObj,2,FALSE))</f>
        <v>105473029.56</v>
      </c>
      <c r="H492" s="129">
        <f t="shared" ref="H492:H509" si="45">IF(ISNA(VLOOKUP(MID($C$375,5,3)&amp;"-"&amp;MID($C$376,5,3)&amp;"-"&amp;$C492,FY23_ExpendByObj,2,FALSE))=TRUE,0,VLOOKUP(MID($C$375,5,3)&amp;"-"&amp;MID($C$376,5,3)&amp;"-"&amp;$C492,FY23_ExpendByObj,2,FALSE))</f>
        <v>85084733.409999996</v>
      </c>
      <c r="I492" s="129">
        <f t="shared" ref="I492:I509" si="46">IF(ISNA(VLOOKUP(MID($C$375,5,3)&amp;"-"&amp;MID($C$376,5,3)&amp;"-"&amp;$C492,FY24_ExpendByObj,2,FALSE))=TRUE,0,VLOOKUP(MID($C$375,5,3)&amp;"-"&amp;MID($C$376,5,3)&amp;"-"&amp;$C492,FY24_ExpendByObj,2,FALSE))</f>
        <v>78958289.370000005</v>
      </c>
      <c r="J492" s="129">
        <f t="shared" ref="J492:J509" si="47">IF(ISNA(VLOOKUP(MID($C$375,5,3)&amp;"-"&amp;MID($C$376,5,3)&amp;"-"&amp;$C492,FY25_ExpendByObj,2,FALSE))=TRUE,0,VLOOKUP(MID($C$375,5,3)&amp;"-"&amp;MID($C$376,5,3)&amp;"-"&amp;$C492,FY25_ExpendByObj,2,FALSE))</f>
        <v>28653591.859999999</v>
      </c>
      <c r="K492" s="129">
        <f t="shared" ref="K492:K509" si="48">IF(ISNA(VLOOKUP(MID($C$375,5,3)&amp;"-"&amp;MID($C$376,5,3)&amp;"-"&amp;$C492,Encumbrances_by_Object,2,FALSE))=TRUE,0,VLOOKUP(MID($C$375,5,3)&amp;"-"&amp;MID($C$376,5,3)&amp;"-"&amp;$C492,Encumbrances_by_Object,2,FALSE))</f>
        <v>173.31</v>
      </c>
      <c r="L492" s="129">
        <f>F492+E492+G492+H492+I492+K492+J492</f>
        <v>426114239.76000005</v>
      </c>
      <c r="M492" s="11">
        <f t="shared" ref="M492:M509" si="49">IF($L$540=0,0,L492/$L$540)</f>
        <v>6.8412398198885505E-2</v>
      </c>
    </row>
    <row r="493" spans="1:13" x14ac:dyDescent="0.35">
      <c r="A493" s="17"/>
      <c r="B493" s="2" t="str">
        <f t="shared" si="41"/>
        <v>ALL-ALL-413</v>
      </c>
      <c r="C493" s="10" t="s">
        <v>154</v>
      </c>
      <c r="D493" s="2" t="s">
        <v>241</v>
      </c>
      <c r="E493" s="129">
        <f t="shared" si="42"/>
        <v>1794.94</v>
      </c>
      <c r="F493" s="130">
        <f t="shared" si="43"/>
        <v>6696056.8799999999</v>
      </c>
      <c r="G493" s="129">
        <f t="shared" si="44"/>
        <v>10503391.789999999</v>
      </c>
      <c r="H493" s="129">
        <f t="shared" si="45"/>
        <v>5866249.9900000002</v>
      </c>
      <c r="I493" s="129">
        <f t="shared" si="46"/>
        <v>11417240.77</v>
      </c>
      <c r="J493" s="129">
        <f t="shared" si="47"/>
        <v>3877368.42</v>
      </c>
      <c r="K493" s="129">
        <f t="shared" si="48"/>
        <v>0</v>
      </c>
      <c r="L493" s="129">
        <f t="shared" ref="L493:L509" si="50">F493+E493+G493+H493+I493+K493+J493</f>
        <v>38362102.790000007</v>
      </c>
      <c r="M493" s="11">
        <f t="shared" si="49"/>
        <v>6.1590137266809486E-3</v>
      </c>
    </row>
    <row r="494" spans="1:13" x14ac:dyDescent="0.35">
      <c r="A494" s="17"/>
      <c r="B494" s="2" t="str">
        <f t="shared" si="41"/>
        <v>ALL-ALL-414</v>
      </c>
      <c r="C494" s="10" t="s">
        <v>155</v>
      </c>
      <c r="D494" s="2" t="s">
        <v>280</v>
      </c>
      <c r="E494" s="129">
        <f t="shared" si="42"/>
        <v>0</v>
      </c>
      <c r="F494" s="130">
        <f t="shared" si="43"/>
        <v>316995.96999999997</v>
      </c>
      <c r="G494" s="129">
        <f t="shared" si="44"/>
        <v>5076978.71</v>
      </c>
      <c r="H494" s="129">
        <f t="shared" si="45"/>
        <v>6832474.8799999999</v>
      </c>
      <c r="I494" s="129">
        <f t="shared" si="46"/>
        <v>4837296.42</v>
      </c>
      <c r="J494" s="129">
        <f t="shared" si="47"/>
        <v>399979.97</v>
      </c>
      <c r="K494" s="129">
        <f t="shared" si="48"/>
        <v>0</v>
      </c>
      <c r="L494" s="129">
        <f t="shared" si="50"/>
        <v>17463725.949999996</v>
      </c>
      <c r="M494" s="11">
        <f t="shared" si="49"/>
        <v>2.803791242462396E-3</v>
      </c>
    </row>
    <row r="495" spans="1:13" x14ac:dyDescent="0.35">
      <c r="A495" s="17"/>
      <c r="B495" s="2" t="str">
        <f t="shared" si="41"/>
        <v>ALL-ALL-415</v>
      </c>
      <c r="C495" s="10" t="s">
        <v>236</v>
      </c>
      <c r="D495" s="2" t="s">
        <v>245</v>
      </c>
      <c r="E495" s="129">
        <f t="shared" si="42"/>
        <v>0</v>
      </c>
      <c r="F495" s="130">
        <f t="shared" si="43"/>
        <v>0</v>
      </c>
      <c r="G495" s="129">
        <f t="shared" si="44"/>
        <v>33475.629999999997</v>
      </c>
      <c r="H495" s="129">
        <f t="shared" si="45"/>
        <v>896207.35999999999</v>
      </c>
      <c r="I495" s="129">
        <f t="shared" si="46"/>
        <v>325411.90999999997</v>
      </c>
      <c r="J495" s="129">
        <f t="shared" si="47"/>
        <v>332191.49</v>
      </c>
      <c r="K495" s="129">
        <f t="shared" si="48"/>
        <v>0</v>
      </c>
      <c r="L495" s="129">
        <f t="shared" si="50"/>
        <v>1587286.39</v>
      </c>
      <c r="M495" s="11">
        <f t="shared" si="49"/>
        <v>2.5483792475349465E-4</v>
      </c>
    </row>
    <row r="496" spans="1:13" x14ac:dyDescent="0.35">
      <c r="A496" s="17"/>
      <c r="B496" s="2" t="str">
        <f t="shared" si="41"/>
        <v>ALL-ALL-418</v>
      </c>
      <c r="C496" s="10" t="s">
        <v>156</v>
      </c>
      <c r="D496" s="2" t="s">
        <v>157</v>
      </c>
      <c r="E496" s="129">
        <f t="shared" si="42"/>
        <v>1225863.04</v>
      </c>
      <c r="F496" s="130">
        <f t="shared" si="43"/>
        <v>42327547.109999999</v>
      </c>
      <c r="G496" s="129">
        <f t="shared" si="44"/>
        <v>58125835.549999997</v>
      </c>
      <c r="H496" s="129">
        <f t="shared" si="45"/>
        <v>45896204.439999998</v>
      </c>
      <c r="I496" s="129">
        <f t="shared" si="46"/>
        <v>40538879.130000003</v>
      </c>
      <c r="J496" s="129">
        <f t="shared" si="47"/>
        <v>29397040.780000001</v>
      </c>
      <c r="K496" s="129">
        <f t="shared" si="48"/>
        <v>0</v>
      </c>
      <c r="L496" s="129">
        <f t="shared" si="50"/>
        <v>217511370.04999998</v>
      </c>
      <c r="M496" s="11">
        <f t="shared" si="49"/>
        <v>3.4921326424169383E-2</v>
      </c>
    </row>
    <row r="497" spans="1:13" x14ac:dyDescent="0.35">
      <c r="A497" s="17"/>
      <c r="B497" s="2" t="str">
        <f t="shared" si="41"/>
        <v>ALL-ALL-421</v>
      </c>
      <c r="C497" s="10" t="s">
        <v>12</v>
      </c>
      <c r="D497" s="2" t="s">
        <v>158</v>
      </c>
      <c r="E497" s="129">
        <f t="shared" si="42"/>
        <v>0</v>
      </c>
      <c r="F497" s="130">
        <f t="shared" si="43"/>
        <v>335.27</v>
      </c>
      <c r="G497" s="129">
        <f t="shared" si="44"/>
        <v>0</v>
      </c>
      <c r="H497" s="129">
        <f t="shared" si="45"/>
        <v>0</v>
      </c>
      <c r="I497" s="129">
        <f t="shared" si="46"/>
        <v>0</v>
      </c>
      <c r="J497" s="129">
        <f t="shared" si="47"/>
        <v>0</v>
      </c>
      <c r="K497" s="129">
        <f t="shared" si="48"/>
        <v>0</v>
      </c>
      <c r="L497" s="129">
        <f t="shared" si="50"/>
        <v>335.27</v>
      </c>
      <c r="M497" s="11">
        <f t="shared" si="49"/>
        <v>5.3827407309971426E-8</v>
      </c>
    </row>
    <row r="498" spans="1:13" ht="20.399999999999999" x14ac:dyDescent="0.35">
      <c r="A498" s="17"/>
      <c r="B498" s="2" t="str">
        <f t="shared" si="41"/>
        <v>ALL-ALL-422</v>
      </c>
      <c r="C498" s="10" t="s">
        <v>6</v>
      </c>
      <c r="D498" s="86" t="s">
        <v>293</v>
      </c>
      <c r="E498" s="129">
        <f t="shared" si="42"/>
        <v>154094.48000000001</v>
      </c>
      <c r="F498" s="130">
        <f t="shared" si="43"/>
        <v>1493258.05</v>
      </c>
      <c r="G498" s="129">
        <f t="shared" si="44"/>
        <v>8020358.6900000004</v>
      </c>
      <c r="H498" s="129">
        <f t="shared" si="45"/>
        <v>21802285.579999998</v>
      </c>
      <c r="I498" s="129">
        <f t="shared" si="46"/>
        <v>5585797.04</v>
      </c>
      <c r="J498" s="129">
        <f t="shared" si="47"/>
        <v>59028.34</v>
      </c>
      <c r="K498" s="129">
        <f t="shared" si="48"/>
        <v>0</v>
      </c>
      <c r="L498" s="129">
        <f t="shared" si="50"/>
        <v>37114822.18</v>
      </c>
      <c r="M498" s="11">
        <f t="shared" si="49"/>
        <v>5.9587635360158131E-3</v>
      </c>
    </row>
    <row r="499" spans="1:13" x14ac:dyDescent="0.35">
      <c r="A499" s="17"/>
      <c r="B499" s="2" t="str">
        <f t="shared" si="41"/>
        <v>ALL-ALL-423</v>
      </c>
      <c r="C499" s="10" t="s">
        <v>159</v>
      </c>
      <c r="D499" s="2" t="s">
        <v>160</v>
      </c>
      <c r="E499" s="129">
        <f t="shared" si="42"/>
        <v>511545.79</v>
      </c>
      <c r="F499" s="130">
        <f t="shared" si="43"/>
        <v>479664.02</v>
      </c>
      <c r="G499" s="129">
        <f t="shared" si="44"/>
        <v>2205297.7999999998</v>
      </c>
      <c r="H499" s="129">
        <f t="shared" si="45"/>
        <v>1710526.12</v>
      </c>
      <c r="I499" s="129">
        <f t="shared" si="46"/>
        <v>991884.21</v>
      </c>
      <c r="J499" s="129">
        <f t="shared" si="47"/>
        <v>74896.44</v>
      </c>
      <c r="K499" s="129">
        <f t="shared" si="48"/>
        <v>0</v>
      </c>
      <c r="L499" s="129">
        <f t="shared" si="50"/>
        <v>5973814.3800000008</v>
      </c>
      <c r="M499" s="11">
        <f t="shared" si="49"/>
        <v>9.5909249210017142E-4</v>
      </c>
    </row>
    <row r="500" spans="1:13" x14ac:dyDescent="0.35">
      <c r="A500" s="17"/>
      <c r="B500" s="2" t="str">
        <f t="shared" si="41"/>
        <v>ALL-ALL-424</v>
      </c>
      <c r="C500" s="10" t="s">
        <v>161</v>
      </c>
      <c r="D500" s="2" t="s">
        <v>162</v>
      </c>
      <c r="E500" s="129">
        <f t="shared" si="42"/>
        <v>2675.07</v>
      </c>
      <c r="F500" s="130">
        <f t="shared" si="43"/>
        <v>3837.05</v>
      </c>
      <c r="G500" s="129">
        <f t="shared" si="44"/>
        <v>13242.04</v>
      </c>
      <c r="H500" s="129">
        <f t="shared" si="45"/>
        <v>935.53</v>
      </c>
      <c r="I500" s="129">
        <f t="shared" si="46"/>
        <v>356.75</v>
      </c>
      <c r="J500" s="129">
        <f t="shared" si="47"/>
        <v>101.75</v>
      </c>
      <c r="K500" s="129">
        <f t="shared" si="48"/>
        <v>0</v>
      </c>
      <c r="L500" s="129">
        <f t="shared" si="50"/>
        <v>21148.190000000002</v>
      </c>
      <c r="M500" s="11">
        <f t="shared" si="49"/>
        <v>3.3953298445988749E-6</v>
      </c>
    </row>
    <row r="501" spans="1:13" x14ac:dyDescent="0.35">
      <c r="A501" s="17"/>
      <c r="B501" s="2" t="str">
        <f t="shared" si="41"/>
        <v>ALL-ALL-425</v>
      </c>
      <c r="C501" s="10" t="s">
        <v>163</v>
      </c>
      <c r="D501" s="2" t="s">
        <v>164</v>
      </c>
      <c r="E501" s="129">
        <f t="shared" si="42"/>
        <v>0</v>
      </c>
      <c r="F501" s="130">
        <f t="shared" si="43"/>
        <v>7876.42</v>
      </c>
      <c r="G501" s="129">
        <f t="shared" si="44"/>
        <v>70832.59</v>
      </c>
      <c r="H501" s="129">
        <f t="shared" si="45"/>
        <v>11536.71</v>
      </c>
      <c r="I501" s="129">
        <f t="shared" si="46"/>
        <v>1044.3800000000001</v>
      </c>
      <c r="J501" s="129">
        <f t="shared" si="47"/>
        <v>300.23</v>
      </c>
      <c r="K501" s="129">
        <f t="shared" si="48"/>
        <v>0</v>
      </c>
      <c r="L501" s="129">
        <f t="shared" si="50"/>
        <v>91590.33</v>
      </c>
      <c r="M501" s="11">
        <f t="shared" si="49"/>
        <v>1.4704775251482971E-5</v>
      </c>
    </row>
    <row r="502" spans="1:13" x14ac:dyDescent="0.35">
      <c r="A502" s="17"/>
      <c r="B502" s="2" t="str">
        <f t="shared" si="41"/>
        <v>ALL-ALL-451</v>
      </c>
      <c r="C502" s="10" t="s">
        <v>165</v>
      </c>
      <c r="D502" s="2" t="s">
        <v>166</v>
      </c>
      <c r="E502" s="129">
        <f t="shared" si="42"/>
        <v>2148594.9700000002</v>
      </c>
      <c r="F502" s="130">
        <f t="shared" si="43"/>
        <v>3747285.21</v>
      </c>
      <c r="G502" s="129">
        <f t="shared" si="44"/>
        <v>59787.18</v>
      </c>
      <c r="H502" s="129">
        <f t="shared" si="45"/>
        <v>160907.53</v>
      </c>
      <c r="I502" s="129">
        <f t="shared" si="46"/>
        <v>171109.27</v>
      </c>
      <c r="J502" s="129">
        <f t="shared" si="47"/>
        <v>31306.14</v>
      </c>
      <c r="K502" s="129">
        <f t="shared" si="48"/>
        <v>0</v>
      </c>
      <c r="L502" s="129">
        <f t="shared" si="50"/>
        <v>6318990.2999999989</v>
      </c>
      <c r="M502" s="11">
        <f t="shared" si="49"/>
        <v>1.0145102892172235E-3</v>
      </c>
    </row>
    <row r="503" spans="1:13" x14ac:dyDescent="0.35">
      <c r="A503" s="17"/>
      <c r="B503" s="2" t="str">
        <f t="shared" si="41"/>
        <v>ALL-ALL-452</v>
      </c>
      <c r="C503" s="54" t="s">
        <v>281</v>
      </c>
      <c r="D503" s="2" t="s">
        <v>282</v>
      </c>
      <c r="E503" s="129">
        <f t="shared" si="42"/>
        <v>618.5</v>
      </c>
      <c r="F503" s="130">
        <f t="shared" si="43"/>
        <v>5419.06</v>
      </c>
      <c r="G503" s="129">
        <f t="shared" si="44"/>
        <v>0</v>
      </c>
      <c r="H503" s="129">
        <f t="shared" si="45"/>
        <v>0</v>
      </c>
      <c r="I503" s="129">
        <f t="shared" si="46"/>
        <v>0</v>
      </c>
      <c r="J503" s="129">
        <f t="shared" si="47"/>
        <v>0</v>
      </c>
      <c r="K503" s="129">
        <f t="shared" si="48"/>
        <v>0</v>
      </c>
      <c r="L503" s="129">
        <f t="shared" si="50"/>
        <v>6037.56</v>
      </c>
      <c r="M503" s="11">
        <f t="shared" si="49"/>
        <v>9.6932681503979207E-7</v>
      </c>
    </row>
    <row r="504" spans="1:13" x14ac:dyDescent="0.35">
      <c r="A504" s="17"/>
      <c r="B504" s="2" t="str">
        <f t="shared" si="41"/>
        <v>ALL-ALL-453</v>
      </c>
      <c r="C504" s="10" t="s">
        <v>246</v>
      </c>
      <c r="D504" s="2" t="s">
        <v>247</v>
      </c>
      <c r="E504" s="129">
        <f t="shared" si="42"/>
        <v>114204.92</v>
      </c>
      <c r="F504" s="130">
        <f t="shared" si="43"/>
        <v>704888.68</v>
      </c>
      <c r="G504" s="129">
        <f t="shared" si="44"/>
        <v>108701</v>
      </c>
      <c r="H504" s="129">
        <f t="shared" si="45"/>
        <v>0</v>
      </c>
      <c r="I504" s="129">
        <f t="shared" si="46"/>
        <v>0</v>
      </c>
      <c r="J504" s="129">
        <f t="shared" si="47"/>
        <v>0</v>
      </c>
      <c r="K504" s="129">
        <f t="shared" si="48"/>
        <v>0</v>
      </c>
      <c r="L504" s="129">
        <f t="shared" si="50"/>
        <v>927794.60000000009</v>
      </c>
      <c r="M504" s="11">
        <f t="shared" si="49"/>
        <v>1.4895689394873391E-4</v>
      </c>
    </row>
    <row r="505" spans="1:13" x14ac:dyDescent="0.35">
      <c r="A505" s="17"/>
      <c r="B505" s="2" t="str">
        <f t="shared" si="41"/>
        <v>ALL-ALL-459</v>
      </c>
      <c r="C505" s="10" t="s">
        <v>167</v>
      </c>
      <c r="D505" s="2" t="s">
        <v>168</v>
      </c>
      <c r="E505" s="129">
        <f t="shared" si="42"/>
        <v>374.63</v>
      </c>
      <c r="F505" s="130">
        <f t="shared" si="43"/>
        <v>98736.05</v>
      </c>
      <c r="G505" s="129">
        <f t="shared" si="44"/>
        <v>457738.52</v>
      </c>
      <c r="H505" s="129">
        <f t="shared" si="45"/>
        <v>884681.05</v>
      </c>
      <c r="I505" s="129">
        <f t="shared" si="46"/>
        <v>700657.77</v>
      </c>
      <c r="J505" s="129">
        <f t="shared" si="47"/>
        <v>155396.37</v>
      </c>
      <c r="K505" s="129">
        <f t="shared" si="48"/>
        <v>0</v>
      </c>
      <c r="L505" s="129">
        <f t="shared" si="50"/>
        <v>2297584.39</v>
      </c>
      <c r="M505" s="11">
        <f t="shared" si="49"/>
        <v>3.68875863601164E-4</v>
      </c>
    </row>
    <row r="506" spans="1:13" x14ac:dyDescent="0.35">
      <c r="A506" s="17"/>
      <c r="B506" s="2" t="str">
        <f t="shared" si="41"/>
        <v>ALL-ALL-461</v>
      </c>
      <c r="C506" s="10" t="s">
        <v>169</v>
      </c>
      <c r="D506" s="2" t="s">
        <v>257</v>
      </c>
      <c r="E506" s="129">
        <f t="shared" si="42"/>
        <v>1088077.83</v>
      </c>
      <c r="F506" s="130">
        <f t="shared" si="43"/>
        <v>15345334.16</v>
      </c>
      <c r="G506" s="129">
        <f t="shared" si="44"/>
        <v>24659845.870000001</v>
      </c>
      <c r="H506" s="129">
        <f t="shared" si="45"/>
        <v>27139539.989999998</v>
      </c>
      <c r="I506" s="129">
        <f t="shared" si="46"/>
        <v>33412974.079999998</v>
      </c>
      <c r="J506" s="129">
        <f t="shared" si="47"/>
        <v>5779186.46</v>
      </c>
      <c r="K506" s="129">
        <f t="shared" si="48"/>
        <v>0</v>
      </c>
      <c r="L506" s="129">
        <f t="shared" si="50"/>
        <v>107424958.38999999</v>
      </c>
      <c r="M506" s="11">
        <f t="shared" si="49"/>
        <v>1.7247015809691478E-2</v>
      </c>
    </row>
    <row r="507" spans="1:13" x14ac:dyDescent="0.35">
      <c r="A507" s="17"/>
      <c r="B507" s="2" t="str">
        <f t="shared" si="41"/>
        <v>ALL-ALL-462</v>
      </c>
      <c r="C507" s="10" t="s">
        <v>170</v>
      </c>
      <c r="D507" s="2" t="s">
        <v>258</v>
      </c>
      <c r="E507" s="129">
        <f t="shared" si="42"/>
        <v>11423873.58</v>
      </c>
      <c r="F507" s="130">
        <f t="shared" si="43"/>
        <v>159023815.61000001</v>
      </c>
      <c r="G507" s="129">
        <f t="shared" si="44"/>
        <v>116643142.56</v>
      </c>
      <c r="H507" s="129">
        <f t="shared" si="45"/>
        <v>67382498.329999998</v>
      </c>
      <c r="I507" s="129">
        <f t="shared" si="46"/>
        <v>93171071.469999999</v>
      </c>
      <c r="J507" s="129">
        <f t="shared" si="47"/>
        <v>19463801.579999998</v>
      </c>
      <c r="K507" s="129">
        <f t="shared" si="48"/>
        <v>0</v>
      </c>
      <c r="L507" s="129">
        <f t="shared" si="50"/>
        <v>467108203.12999994</v>
      </c>
      <c r="M507" s="11">
        <f t="shared" si="49"/>
        <v>7.4993955640848806E-2</v>
      </c>
    </row>
    <row r="508" spans="1:13" x14ac:dyDescent="0.35">
      <c r="A508" s="17"/>
      <c r="B508" s="2" t="str">
        <f t="shared" si="41"/>
        <v>ALL-ALL-471</v>
      </c>
      <c r="C508" s="10" t="s">
        <v>171</v>
      </c>
      <c r="D508" s="2" t="s">
        <v>172</v>
      </c>
      <c r="E508" s="129">
        <f t="shared" si="42"/>
        <v>135.09</v>
      </c>
      <c r="F508" s="130">
        <f t="shared" si="43"/>
        <v>22383.84</v>
      </c>
      <c r="G508" s="129">
        <f t="shared" si="44"/>
        <v>9540.6200000000008</v>
      </c>
      <c r="H508" s="129">
        <f t="shared" si="45"/>
        <v>-7715.31</v>
      </c>
      <c r="I508" s="129">
        <f t="shared" si="46"/>
        <v>0</v>
      </c>
      <c r="J508" s="129">
        <f t="shared" si="47"/>
        <v>905.64</v>
      </c>
      <c r="K508" s="129">
        <f t="shared" si="48"/>
        <v>0</v>
      </c>
      <c r="L508" s="129">
        <f t="shared" si="50"/>
        <v>25249.88</v>
      </c>
      <c r="M508" s="11">
        <f t="shared" si="49"/>
        <v>4.0538538350818782E-6</v>
      </c>
    </row>
    <row r="509" spans="1:13" x14ac:dyDescent="0.35">
      <c r="A509" s="17"/>
      <c r="B509" s="2" t="str">
        <f t="shared" si="41"/>
        <v>ALL-ALL-472</v>
      </c>
      <c r="C509" s="10" t="s">
        <v>173</v>
      </c>
      <c r="D509" s="2" t="s">
        <v>174</v>
      </c>
      <c r="E509" s="129">
        <f t="shared" si="42"/>
        <v>0</v>
      </c>
      <c r="F509" s="130">
        <f t="shared" si="43"/>
        <v>-12123.17</v>
      </c>
      <c r="G509" s="129">
        <f t="shared" si="44"/>
        <v>-2102500.67</v>
      </c>
      <c r="H509" s="129">
        <f t="shared" si="45"/>
        <v>-3524100.33</v>
      </c>
      <c r="I509" s="129">
        <f t="shared" si="46"/>
        <v>-2866261.16</v>
      </c>
      <c r="J509" s="129">
        <f t="shared" si="47"/>
        <v>-1783063.66</v>
      </c>
      <c r="K509" s="129">
        <f t="shared" si="48"/>
        <v>0</v>
      </c>
      <c r="L509" s="129">
        <f t="shared" si="50"/>
        <v>-10288048.99</v>
      </c>
      <c r="M509" s="11">
        <f t="shared" si="49"/>
        <v>-1.6517403985136462E-3</v>
      </c>
    </row>
    <row r="510" spans="1:13" ht="10.5" x14ac:dyDescent="0.4">
      <c r="A510" s="1"/>
      <c r="B510" s="1"/>
      <c r="C510" s="3"/>
      <c r="D510" s="3" t="s">
        <v>4</v>
      </c>
      <c r="E510" s="13">
        <f t="shared" ref="E510:M510" si="51">SUM(E492:E509)</f>
        <v>25191442.66</v>
      </c>
      <c r="F510" s="13">
        <f t="shared" si="51"/>
        <v>349686142.63999999</v>
      </c>
      <c r="G510" s="13">
        <f t="shared" si="51"/>
        <v>329358697.44</v>
      </c>
      <c r="H510" s="13">
        <f t="shared" si="51"/>
        <v>260136965.28</v>
      </c>
      <c r="I510" s="13">
        <f t="shared" si="51"/>
        <v>267245751.41000006</v>
      </c>
      <c r="J510" s="13">
        <f t="shared" si="51"/>
        <v>86442031.809999987</v>
      </c>
      <c r="K510" s="13">
        <f t="shared" si="51"/>
        <v>173.31</v>
      </c>
      <c r="L510" s="13">
        <f t="shared" si="51"/>
        <v>1318061204.55</v>
      </c>
      <c r="M510" s="14">
        <f t="shared" si="51"/>
        <v>0.21161397475701499</v>
      </c>
    </row>
    <row r="511" spans="1:13" x14ac:dyDescent="0.35">
      <c r="A511" s="1"/>
      <c r="B511" s="1"/>
      <c r="C511" s="303" t="s">
        <v>22</v>
      </c>
      <c r="D511" s="303"/>
      <c r="E511" s="8"/>
      <c r="F511" s="8"/>
      <c r="G511" s="8"/>
      <c r="H511" s="8"/>
      <c r="I511" s="8"/>
      <c r="J511" s="8"/>
      <c r="K511" s="129"/>
      <c r="L511" s="8"/>
      <c r="M511" s="9"/>
    </row>
    <row r="512" spans="1:13" x14ac:dyDescent="0.35">
      <c r="B512" s="2" t="str">
        <f t="shared" ref="B512:B523" si="52">MID($C$375,5,3)&amp;"-"&amp;MID($C$376,5,3)&amp;"-"&amp;$C512</f>
        <v>ALL-ALL-522</v>
      </c>
      <c r="C512" s="10" t="s">
        <v>237</v>
      </c>
      <c r="D512" s="2" t="s">
        <v>238</v>
      </c>
      <c r="E512" s="12">
        <f t="shared" ref="E512:E523" si="53">IF(ISNA(VLOOKUP(MID($C$375,5,3)&amp;"-"&amp;MID($C$376,5,3)&amp;"-"&amp;$C512,FY20_ExpendByObj,2,FALSE))=TRUE,0,VLOOKUP(MID($C$375,5,3)&amp;"-"&amp;MID($C$376,5,3)&amp;"-"&amp;$C512,FY20_ExpendByObj,2,FALSE))</f>
        <v>0</v>
      </c>
      <c r="F512" s="12">
        <f t="shared" ref="F512:F523" si="54">IF(ISNA(VLOOKUP(MID($C$375,5,3)&amp;"-"&amp;MID($C$376,5,3)&amp;"-"&amp;$C512,FY21_ExpendByObj,2,FALSE))=TRUE,0,VLOOKUP(MID($C$375,5,3)&amp;"-"&amp;MID($C$376,5,3)&amp;"-"&amp;$C512,FY21_ExpendByObj,2,FALSE))</f>
        <v>0</v>
      </c>
      <c r="G512" s="12">
        <f t="shared" ref="G512:G523" si="55">IF(ISNA(VLOOKUP(MID($C$375,5,3)&amp;"-"&amp;MID($C$376,5,3)&amp;"-"&amp;$C512,FY22_ExpendByObj,2,FALSE))=TRUE,0,VLOOKUP(MID($C$375,5,3)&amp;"-"&amp;MID($C$376,5,3)&amp;"-"&amp;$C512,FY22_ExpendByObj,2,FALSE))</f>
        <v>6216109.6299999999</v>
      </c>
      <c r="H512" s="12">
        <f t="shared" ref="H512:H523" si="56">IF(ISNA(VLOOKUP(MID($C$375,5,3)&amp;"-"&amp;MID($C$376,5,3)&amp;"-"&amp;$C512,FY23_ExpendByObj,2,FALSE))=TRUE,0,VLOOKUP(MID($C$375,5,3)&amp;"-"&amp;MID($C$376,5,3)&amp;"-"&amp;$C512,FY23_ExpendByObj,2,FALSE))</f>
        <v>38830414.68</v>
      </c>
      <c r="I512" s="12">
        <f t="shared" ref="I512:I523" si="57">IF(ISNA(VLOOKUP(MID($C$375,5,3)&amp;"-"&amp;MID($C$376,5,3)&amp;"-"&amp;$C512,FY24_ExpendByObj,2,FALSE))=TRUE,0,VLOOKUP(MID($C$375,5,3)&amp;"-"&amp;MID($C$376,5,3)&amp;"-"&amp;$C512,FY24_ExpendByObj,2,FALSE))</f>
        <v>64673002.299999997</v>
      </c>
      <c r="J512" s="12">
        <f t="shared" ref="J512:J523" si="58">IF(ISNA(VLOOKUP(MID($C$375,5,3)&amp;"-"&amp;MID($C$376,5,3)&amp;"-"&amp;$C512,FY25_ExpendByObj,2,FALSE))=TRUE,0,VLOOKUP(MID($C$375,5,3)&amp;"-"&amp;MID($C$376,5,3)&amp;"-"&amp;$C512,FY25_ExpendByObj,2,FALSE))</f>
        <v>23156329.16</v>
      </c>
      <c r="K512" s="129">
        <f t="shared" ref="K512:K523" si="59">IF(ISNA(VLOOKUP(MID($C$375,5,3)&amp;"-"&amp;MID($C$376,5,3)&amp;"-"&amp;$C512,Encumbrances_by_Object,2,FALSE))=TRUE,0,VLOOKUP(MID($C$375,5,3)&amp;"-"&amp;MID($C$376,5,3)&amp;"-"&amp;$C512,Encumbrances_by_Object,2,FALSE))</f>
        <v>0</v>
      </c>
      <c r="L512" s="12">
        <f>F512+E512+G512+H512+I512+K512+J512</f>
        <v>132875855.77</v>
      </c>
      <c r="M512" s="15">
        <f t="shared" ref="M512:M523" si="60">IF($L$540=0,0,L512/$L$540)</f>
        <v>2.133314287050081E-2</v>
      </c>
    </row>
    <row r="513" spans="1:13" x14ac:dyDescent="0.35">
      <c r="B513" s="2"/>
      <c r="C513" s="54" t="s">
        <v>12315</v>
      </c>
      <c r="D513" s="2" t="s">
        <v>12316</v>
      </c>
      <c r="E513" s="12">
        <f t="shared" si="53"/>
        <v>0</v>
      </c>
      <c r="F513" s="12">
        <f t="shared" si="54"/>
        <v>1584344.59</v>
      </c>
      <c r="G513" s="12">
        <f t="shared" si="55"/>
        <v>22817715.73</v>
      </c>
      <c r="H513" s="12">
        <f t="shared" si="56"/>
        <v>87572465.290000007</v>
      </c>
      <c r="I513" s="12">
        <f t="shared" si="57"/>
        <v>176898319.12</v>
      </c>
      <c r="J513" s="12">
        <f t="shared" si="58"/>
        <v>71233554.459999993</v>
      </c>
      <c r="K513" s="129">
        <f t="shared" si="59"/>
        <v>0</v>
      </c>
      <c r="L513" s="12">
        <f t="shared" ref="L513:L523" si="61">F513+E513+G513+H513+I513+K513+J513</f>
        <v>360106399.19</v>
      </c>
      <c r="M513" s="15">
        <f t="shared" si="60"/>
        <v>5.7814877036798086E-2</v>
      </c>
    </row>
    <row r="514" spans="1:13" x14ac:dyDescent="0.35">
      <c r="B514" s="2"/>
      <c r="C514" s="197" t="s">
        <v>36931</v>
      </c>
      <c r="D514" s="2" t="s">
        <v>36932</v>
      </c>
      <c r="E514" s="12">
        <f t="shared" si="53"/>
        <v>0</v>
      </c>
      <c r="F514" s="12">
        <f t="shared" si="54"/>
        <v>0</v>
      </c>
      <c r="G514" s="12">
        <f t="shared" si="55"/>
        <v>4957.29</v>
      </c>
      <c r="H514" s="12">
        <f t="shared" si="56"/>
        <v>0</v>
      </c>
      <c r="I514" s="12">
        <f t="shared" si="57"/>
        <v>0</v>
      </c>
      <c r="J514" s="12">
        <f t="shared" si="58"/>
        <v>0</v>
      </c>
      <c r="K514" s="129">
        <f t="shared" si="59"/>
        <v>0</v>
      </c>
      <c r="L514" s="12">
        <f t="shared" si="61"/>
        <v>4957.29</v>
      </c>
      <c r="M514" s="15">
        <f t="shared" si="60"/>
        <v>7.9589008257120609E-7</v>
      </c>
    </row>
    <row r="515" spans="1:13" x14ac:dyDescent="0.35">
      <c r="B515" s="2"/>
      <c r="C515" s="197" t="s">
        <v>54759</v>
      </c>
      <c r="D515" s="2" t="s">
        <v>54760</v>
      </c>
      <c r="E515" s="12">
        <f t="shared" si="53"/>
        <v>0</v>
      </c>
      <c r="F515" s="12">
        <f t="shared" si="54"/>
        <v>0</v>
      </c>
      <c r="G515" s="12">
        <f t="shared" si="55"/>
        <v>23700</v>
      </c>
      <c r="H515" s="12">
        <f t="shared" si="56"/>
        <v>206714.93</v>
      </c>
      <c r="I515" s="12">
        <f t="shared" si="57"/>
        <v>1231145.42</v>
      </c>
      <c r="J515" s="12">
        <f t="shared" si="58"/>
        <v>623357.75</v>
      </c>
      <c r="K515" s="129">
        <f t="shared" si="59"/>
        <v>0</v>
      </c>
      <c r="L515" s="12">
        <f t="shared" si="61"/>
        <v>2084918.0999999999</v>
      </c>
      <c r="M515" s="15">
        <f t="shared" si="60"/>
        <v>3.3473241201608175E-4</v>
      </c>
    </row>
    <row r="516" spans="1:13" x14ac:dyDescent="0.35">
      <c r="B516" s="2"/>
      <c r="C516" s="197" t="s">
        <v>50876</v>
      </c>
      <c r="D516" s="2" t="s">
        <v>50877</v>
      </c>
      <c r="E516" s="12">
        <f t="shared" si="53"/>
        <v>0</v>
      </c>
      <c r="F516" s="12">
        <f t="shared" si="54"/>
        <v>0</v>
      </c>
      <c r="G516" s="12">
        <f t="shared" si="55"/>
        <v>278576.40000000002</v>
      </c>
      <c r="H516" s="12">
        <f t="shared" si="56"/>
        <v>5355366.08</v>
      </c>
      <c r="I516" s="12">
        <f t="shared" si="57"/>
        <v>1582527.72</v>
      </c>
      <c r="J516" s="12">
        <f t="shared" si="58"/>
        <v>455987.37</v>
      </c>
      <c r="K516" s="129">
        <f t="shared" si="59"/>
        <v>0</v>
      </c>
      <c r="L516" s="12">
        <f t="shared" si="61"/>
        <v>7672457.5700000003</v>
      </c>
      <c r="M516" s="15">
        <f t="shared" si="60"/>
        <v>1.2318086875916833E-3</v>
      </c>
    </row>
    <row r="517" spans="1:13" x14ac:dyDescent="0.35">
      <c r="B517" s="2"/>
      <c r="C517" s="197" t="s">
        <v>50878</v>
      </c>
      <c r="D517" s="2" t="s">
        <v>50879</v>
      </c>
      <c r="E517" s="12">
        <f t="shared" si="53"/>
        <v>0</v>
      </c>
      <c r="F517" s="12">
        <f t="shared" si="54"/>
        <v>0</v>
      </c>
      <c r="G517" s="12">
        <f t="shared" si="55"/>
        <v>175125.66</v>
      </c>
      <c r="H517" s="12">
        <f t="shared" si="56"/>
        <v>1801072.56</v>
      </c>
      <c r="I517" s="12">
        <f t="shared" si="57"/>
        <v>8074932.8200000003</v>
      </c>
      <c r="J517" s="12">
        <f t="shared" si="58"/>
        <v>3724125.96</v>
      </c>
      <c r="K517" s="129">
        <f t="shared" si="59"/>
        <v>0</v>
      </c>
      <c r="L517" s="12">
        <f t="shared" si="61"/>
        <v>13775257</v>
      </c>
      <c r="M517" s="15">
        <f t="shared" si="60"/>
        <v>2.2116096559147407E-3</v>
      </c>
    </row>
    <row r="518" spans="1:13" x14ac:dyDescent="0.35">
      <c r="B518" s="2" t="str">
        <f t="shared" si="52"/>
        <v>ALL-ALL-529</v>
      </c>
      <c r="C518" s="10" t="s">
        <v>239</v>
      </c>
      <c r="D518" s="2" t="s">
        <v>240</v>
      </c>
      <c r="E518" s="12">
        <f t="shared" si="53"/>
        <v>0</v>
      </c>
      <c r="F518" s="12">
        <f t="shared" si="54"/>
        <v>0</v>
      </c>
      <c r="G518" s="12">
        <f t="shared" si="55"/>
        <v>99909.08</v>
      </c>
      <c r="H518" s="12">
        <f t="shared" si="56"/>
        <v>1942871.41</v>
      </c>
      <c r="I518" s="12">
        <f t="shared" si="57"/>
        <v>413310.97</v>
      </c>
      <c r="J518" s="12">
        <f t="shared" si="58"/>
        <v>3008.73</v>
      </c>
      <c r="K518" s="129">
        <f t="shared" si="59"/>
        <v>0</v>
      </c>
      <c r="L518" s="12">
        <f t="shared" si="61"/>
        <v>2459100.19</v>
      </c>
      <c r="M518" s="15">
        <f t="shared" si="60"/>
        <v>3.9480713318566568E-4</v>
      </c>
    </row>
    <row r="519" spans="1:13" x14ac:dyDescent="0.35">
      <c r="B519" s="2" t="str">
        <f t="shared" si="52"/>
        <v>ALL-ALL-532</v>
      </c>
      <c r="C519" s="10" t="s">
        <v>283</v>
      </c>
      <c r="D519" s="2" t="s">
        <v>284</v>
      </c>
      <c r="E519" s="12">
        <f t="shared" si="53"/>
        <v>0</v>
      </c>
      <c r="F519" s="12">
        <f t="shared" si="54"/>
        <v>0</v>
      </c>
      <c r="G519" s="12">
        <f t="shared" si="55"/>
        <v>7980663.3499999996</v>
      </c>
      <c r="H519" s="12">
        <f t="shared" si="56"/>
        <v>18953266.57</v>
      </c>
      <c r="I519" s="12">
        <f t="shared" si="57"/>
        <v>22101717.91</v>
      </c>
      <c r="J519" s="12">
        <f t="shared" si="58"/>
        <v>10486274.449999999</v>
      </c>
      <c r="K519" s="129">
        <f t="shared" si="59"/>
        <v>0</v>
      </c>
      <c r="L519" s="12">
        <f t="shared" si="61"/>
        <v>59521922.280000001</v>
      </c>
      <c r="M519" s="15">
        <f t="shared" si="60"/>
        <v>9.5562106792675249E-3</v>
      </c>
    </row>
    <row r="520" spans="1:13" x14ac:dyDescent="0.35">
      <c r="B520" s="2" t="str">
        <f t="shared" si="52"/>
        <v>ALL-ALL-541</v>
      </c>
      <c r="C520" s="10" t="s">
        <v>175</v>
      </c>
      <c r="D520" s="2" t="s">
        <v>261</v>
      </c>
      <c r="E520" s="12">
        <f t="shared" si="53"/>
        <v>222499.29</v>
      </c>
      <c r="F520" s="12">
        <f t="shared" si="54"/>
        <v>4553862.07</v>
      </c>
      <c r="G520" s="12">
        <f t="shared" si="55"/>
        <v>15783206.43</v>
      </c>
      <c r="H520" s="12">
        <f t="shared" si="56"/>
        <v>13326525.18</v>
      </c>
      <c r="I520" s="12">
        <f t="shared" si="57"/>
        <v>25330079.859999999</v>
      </c>
      <c r="J520" s="12">
        <f t="shared" si="58"/>
        <v>9665211.25</v>
      </c>
      <c r="K520" s="129">
        <f t="shared" si="59"/>
        <v>0</v>
      </c>
      <c r="L520" s="12">
        <f t="shared" si="61"/>
        <v>68881384.079999998</v>
      </c>
      <c r="M520" s="15">
        <f t="shared" si="60"/>
        <v>1.1058866933959917E-2</v>
      </c>
    </row>
    <row r="521" spans="1:13" x14ac:dyDescent="0.35">
      <c r="B521" s="2" t="str">
        <f t="shared" si="52"/>
        <v>ALL-ALL-542</v>
      </c>
      <c r="C521" s="10" t="s">
        <v>176</v>
      </c>
      <c r="D521" s="2" t="s">
        <v>262</v>
      </c>
      <c r="E521" s="12">
        <f t="shared" si="53"/>
        <v>4490</v>
      </c>
      <c r="F521" s="12">
        <f t="shared" si="54"/>
        <v>4500858.57</v>
      </c>
      <c r="G521" s="12">
        <f t="shared" si="55"/>
        <v>14551925.65</v>
      </c>
      <c r="H521" s="12">
        <f t="shared" si="56"/>
        <v>19582425.460000001</v>
      </c>
      <c r="I521" s="12">
        <f t="shared" si="57"/>
        <v>2712019.44</v>
      </c>
      <c r="J521" s="12">
        <f t="shared" si="58"/>
        <v>1172173.1100000001</v>
      </c>
      <c r="K521" s="129">
        <f t="shared" si="59"/>
        <v>0</v>
      </c>
      <c r="L521" s="12">
        <f t="shared" si="61"/>
        <v>42523892.229999997</v>
      </c>
      <c r="M521" s="15">
        <f t="shared" si="60"/>
        <v>6.8271866479838314E-3</v>
      </c>
    </row>
    <row r="522" spans="1:13" x14ac:dyDescent="0.35">
      <c r="B522" s="2" t="str">
        <f t="shared" si="52"/>
        <v>ALL-ALL-551</v>
      </c>
      <c r="C522" s="10" t="s">
        <v>177</v>
      </c>
      <c r="D522" s="2" t="s">
        <v>14</v>
      </c>
      <c r="E522" s="12">
        <f t="shared" si="53"/>
        <v>0</v>
      </c>
      <c r="F522" s="12">
        <f t="shared" si="54"/>
        <v>486142.31</v>
      </c>
      <c r="G522" s="12">
        <f t="shared" si="55"/>
        <v>5211782.34</v>
      </c>
      <c r="H522" s="12">
        <f t="shared" si="56"/>
        <v>3348113.78</v>
      </c>
      <c r="I522" s="12">
        <f t="shared" si="57"/>
        <v>2589112.15</v>
      </c>
      <c r="J522" s="12">
        <f t="shared" si="58"/>
        <v>317542.57</v>
      </c>
      <c r="K522" s="129">
        <f t="shared" si="59"/>
        <v>0</v>
      </c>
      <c r="L522" s="12">
        <f>F522+E522+G522+H522+I522+K522+J522</f>
        <v>11952693.15</v>
      </c>
      <c r="M522" s="15">
        <f t="shared" si="60"/>
        <v>1.9189980691268393E-3</v>
      </c>
    </row>
    <row r="523" spans="1:13" x14ac:dyDescent="0.35">
      <c r="A523" s="1"/>
      <c r="B523" s="2" t="str">
        <f t="shared" si="52"/>
        <v>ALL-ALL-552</v>
      </c>
      <c r="C523" s="10" t="s">
        <v>178</v>
      </c>
      <c r="D523" s="2" t="s">
        <v>179</v>
      </c>
      <c r="E523" s="12">
        <f t="shared" si="53"/>
        <v>0</v>
      </c>
      <c r="F523" s="12">
        <f t="shared" si="54"/>
        <v>10116.94</v>
      </c>
      <c r="G523" s="12">
        <f t="shared" si="55"/>
        <v>0</v>
      </c>
      <c r="H523" s="12">
        <f t="shared" si="56"/>
        <v>0</v>
      </c>
      <c r="I523" s="12">
        <f t="shared" si="57"/>
        <v>0</v>
      </c>
      <c r="J523" s="12">
        <f t="shared" si="58"/>
        <v>0</v>
      </c>
      <c r="K523" s="129">
        <f t="shared" si="59"/>
        <v>0</v>
      </c>
      <c r="L523" s="12">
        <f t="shared" si="61"/>
        <v>10116.94</v>
      </c>
      <c r="M523" s="15">
        <f t="shared" si="60"/>
        <v>1.6242689477452274E-6</v>
      </c>
    </row>
    <row r="524" spans="1:13" ht="10.5" x14ac:dyDescent="0.4">
      <c r="A524" s="1"/>
      <c r="B524" s="1"/>
      <c r="C524" s="3"/>
      <c r="D524" s="3" t="s">
        <v>4</v>
      </c>
      <c r="E524" s="13">
        <f t="shared" ref="E524:M524" si="62">SUM(E512:E523)</f>
        <v>226989.29</v>
      </c>
      <c r="F524" s="13">
        <f t="shared" si="62"/>
        <v>11135324.48</v>
      </c>
      <c r="G524" s="13">
        <f t="shared" si="62"/>
        <v>73143671.560000002</v>
      </c>
      <c r="H524" s="13">
        <f t="shared" si="62"/>
        <v>190919235.94000003</v>
      </c>
      <c r="I524" s="13">
        <f t="shared" si="62"/>
        <v>305606167.70999998</v>
      </c>
      <c r="J524" s="13">
        <f t="shared" si="62"/>
        <v>120837564.80999999</v>
      </c>
      <c r="K524" s="13">
        <f t="shared" si="62"/>
        <v>0</v>
      </c>
      <c r="L524" s="13">
        <f t="shared" si="62"/>
        <v>701868953.79000008</v>
      </c>
      <c r="M524" s="14">
        <f t="shared" si="62"/>
        <v>0.11268466028537548</v>
      </c>
    </row>
    <row r="525" spans="1:13" x14ac:dyDescent="0.35">
      <c r="A525" s="1"/>
      <c r="B525" s="1"/>
      <c r="C525" s="303" t="s">
        <v>23</v>
      </c>
      <c r="D525" s="303"/>
      <c r="E525" s="8"/>
      <c r="F525" s="8"/>
      <c r="G525" s="8"/>
      <c r="H525" s="8"/>
      <c r="I525" s="8"/>
      <c r="J525" s="8"/>
      <c r="K525" s="129"/>
      <c r="L525" s="8"/>
      <c r="M525" s="9"/>
    </row>
    <row r="526" spans="1:13" x14ac:dyDescent="0.35">
      <c r="A526" s="1"/>
      <c r="B526" s="2" t="str">
        <f t="shared" ref="B526:B534" si="63">MID($C$375,5,3)&amp;"-"&amp;MID($C$376,5,3)&amp;"-"&amp;$C526</f>
        <v>ALL-ALL-361</v>
      </c>
      <c r="C526" s="10" t="s">
        <v>181</v>
      </c>
      <c r="D526" s="2" t="s">
        <v>182</v>
      </c>
      <c r="E526" s="129">
        <f t="shared" ref="E526:E537" si="64">IF(ISNA(VLOOKUP(MID($C$375,5,3)&amp;"-"&amp;MID($C$376,5,3)&amp;"-"&amp;$C526,FY20_ExpendByObj,2,FALSE))=TRUE,0,VLOOKUP(MID($C$375,5,3)&amp;"-"&amp;MID($C$376,5,3)&amp;"-"&amp;$C526,FY20_ExpendByObj,2,FALSE))</f>
        <v>0</v>
      </c>
      <c r="F526" s="129">
        <f t="shared" ref="F526:F537" si="65">IF(ISNA(VLOOKUP(MID($C$375,5,3)&amp;"-"&amp;MID($C$376,5,3)&amp;"-"&amp;$C526,FY21_ExpendByObj,2,FALSE))=TRUE,0,VLOOKUP(MID($C$375,5,3)&amp;"-"&amp;MID($C$376,5,3)&amp;"-"&amp;$C526,FY21_ExpendByObj,2,FALSE))</f>
        <v>101341.44</v>
      </c>
      <c r="G526" s="129">
        <f t="shared" ref="G526:G537" si="66">IF(ISNA(VLOOKUP(MID($C$375,5,3)&amp;"-"&amp;MID($C$376,5,3)&amp;"-"&amp;$C526,FY22_ExpendByObj,2,FALSE))=TRUE,0,VLOOKUP(MID($C$375,5,3)&amp;"-"&amp;MID($C$376,5,3)&amp;"-"&amp;$C526,FY22_ExpendByObj,2,FALSE))</f>
        <v>43803.86</v>
      </c>
      <c r="H526" s="129">
        <f t="shared" ref="H526:H537" si="67">IF(ISNA(VLOOKUP(MID($C$375,5,3)&amp;"-"&amp;MID($C$376,5,3)&amp;"-"&amp;$C526,FY23_ExpendByObj,2,FALSE))=TRUE,0,VLOOKUP(MID($C$375,5,3)&amp;"-"&amp;MID($C$376,5,3)&amp;"-"&amp;$C526,FY23_ExpendByObj,2,FALSE))</f>
        <v>310139.37</v>
      </c>
      <c r="I526" s="129">
        <f t="shared" ref="I526:I537" si="68">IF(ISNA(VLOOKUP(MID($C$375,5,3)&amp;"-"&amp;MID($C$376,5,3)&amp;"-"&amp;$C526,FY24_ExpendByObj,2,FALSE))=TRUE,0,VLOOKUP(MID($C$375,5,3)&amp;"-"&amp;MID($C$376,5,3)&amp;"-"&amp;$C526,FY24_ExpendByObj,2,FALSE))</f>
        <v>184787.88</v>
      </c>
      <c r="J526" s="129">
        <f t="shared" ref="J526:J537" si="69">IF(ISNA(VLOOKUP(MID($C$375,5,3)&amp;"-"&amp;MID($C$376,5,3)&amp;"-"&amp;$C526,FY25_ExpendByObj,2,FALSE))=TRUE,0,VLOOKUP(MID($C$375,5,3)&amp;"-"&amp;MID($C$376,5,3)&amp;"-"&amp;$C526,FY25_ExpendByObj,2,FALSE))</f>
        <v>258028.81</v>
      </c>
      <c r="K526" s="129">
        <f t="shared" ref="K526:K537" si="70">IF(ISNA(VLOOKUP(MID($C$375,5,3)&amp;"-"&amp;MID($C$376,5,3)&amp;"-"&amp;$C526,Encumbrances_by_Object,2,FALSE))=TRUE,0,VLOOKUP(MID($C$375,5,3)&amp;"-"&amp;MID($C$376,5,3)&amp;"-"&amp;$C526,Encumbrances_by_Object,2,FALSE))</f>
        <v>0</v>
      </c>
      <c r="L526" s="129">
        <f>F526+E526+G526+H526+I526+K526+J526</f>
        <v>898101.3600000001</v>
      </c>
      <c r="M526" s="11">
        <f t="shared" ref="M526:M537" si="71">IF($L$540=0,0,L526/$L$540)</f>
        <v>1.4418966119950872E-4</v>
      </c>
    </row>
    <row r="527" spans="1:13" x14ac:dyDescent="0.35">
      <c r="A527" s="1"/>
      <c r="B527" s="2" t="str">
        <f t="shared" si="63"/>
        <v>ALL-ALL-363</v>
      </c>
      <c r="C527" s="10" t="s">
        <v>183</v>
      </c>
      <c r="D527" s="2" t="s">
        <v>184</v>
      </c>
      <c r="E527" s="129">
        <f t="shared" si="64"/>
        <v>0</v>
      </c>
      <c r="F527" s="130">
        <f t="shared" si="65"/>
        <v>0</v>
      </c>
      <c r="G527" s="129">
        <f t="shared" si="66"/>
        <v>8962.0499999999993</v>
      </c>
      <c r="H527" s="129">
        <f t="shared" si="67"/>
        <v>0</v>
      </c>
      <c r="I527" s="129">
        <f t="shared" si="68"/>
        <v>0</v>
      </c>
      <c r="J527" s="129">
        <f t="shared" si="69"/>
        <v>0</v>
      </c>
      <c r="K527" s="129">
        <f t="shared" si="70"/>
        <v>0</v>
      </c>
      <c r="L527" s="129">
        <f t="shared" ref="L527:L537" si="72">F527+E527+G527+H527+I527+K527+J527</f>
        <v>8962.0499999999993</v>
      </c>
      <c r="M527" s="11">
        <f t="shared" si="71"/>
        <v>1.4388520168292104E-6</v>
      </c>
    </row>
    <row r="528" spans="1:13" x14ac:dyDescent="0.35">
      <c r="A528" s="1"/>
      <c r="B528" s="2" t="str">
        <f t="shared" si="63"/>
        <v>ALL-ALL-371</v>
      </c>
      <c r="C528" s="10" t="s">
        <v>185</v>
      </c>
      <c r="D528" s="2" t="s">
        <v>186</v>
      </c>
      <c r="E528" s="129">
        <f t="shared" si="64"/>
        <v>0</v>
      </c>
      <c r="F528" s="130">
        <f t="shared" si="65"/>
        <v>2873</v>
      </c>
      <c r="G528" s="129">
        <f t="shared" si="66"/>
        <v>0</v>
      </c>
      <c r="H528" s="129">
        <f t="shared" si="67"/>
        <v>0</v>
      </c>
      <c r="I528" s="129">
        <f t="shared" si="68"/>
        <v>0</v>
      </c>
      <c r="J528" s="129">
        <f t="shared" si="69"/>
        <v>0</v>
      </c>
      <c r="K528" s="129">
        <f t="shared" si="70"/>
        <v>0</v>
      </c>
      <c r="L528" s="129">
        <f t="shared" si="72"/>
        <v>2873</v>
      </c>
      <c r="M528" s="11">
        <f t="shared" si="71"/>
        <v>4.6125851165194595E-7</v>
      </c>
    </row>
    <row r="529" spans="1:13" x14ac:dyDescent="0.35">
      <c r="A529" s="1"/>
      <c r="B529" s="2" t="str">
        <f t="shared" si="63"/>
        <v>ALL-ALL-372</v>
      </c>
      <c r="C529" s="10" t="s">
        <v>187</v>
      </c>
      <c r="D529" s="2" t="s">
        <v>188</v>
      </c>
      <c r="E529" s="129">
        <f t="shared" si="64"/>
        <v>2060.7199999999998</v>
      </c>
      <c r="F529" s="130">
        <f t="shared" si="65"/>
        <v>5372.99</v>
      </c>
      <c r="G529" s="129">
        <f t="shared" si="66"/>
        <v>0</v>
      </c>
      <c r="H529" s="129">
        <f t="shared" si="67"/>
        <v>0</v>
      </c>
      <c r="I529" s="129">
        <f t="shared" si="68"/>
        <v>0</v>
      </c>
      <c r="J529" s="129">
        <f t="shared" si="69"/>
        <v>0</v>
      </c>
      <c r="K529" s="129">
        <f t="shared" si="70"/>
        <v>0</v>
      </c>
      <c r="L529" s="129">
        <f t="shared" si="72"/>
        <v>7433.7099999999991</v>
      </c>
      <c r="M529" s="11">
        <f t="shared" si="71"/>
        <v>1.1934779013756306E-6</v>
      </c>
    </row>
    <row r="530" spans="1:13" x14ac:dyDescent="0.35">
      <c r="A530" s="1"/>
      <c r="B530" s="2" t="str">
        <f t="shared" si="63"/>
        <v>ALL-ALL-373</v>
      </c>
      <c r="C530" s="10" t="s">
        <v>189</v>
      </c>
      <c r="D530" s="2" t="s">
        <v>190</v>
      </c>
      <c r="E530" s="129">
        <f t="shared" si="64"/>
        <v>0</v>
      </c>
      <c r="F530" s="130">
        <f t="shared" si="65"/>
        <v>0</v>
      </c>
      <c r="G530" s="129">
        <f t="shared" si="66"/>
        <v>19743.400000000001</v>
      </c>
      <c r="H530" s="129">
        <f t="shared" si="67"/>
        <v>0</v>
      </c>
      <c r="I530" s="129">
        <f t="shared" si="68"/>
        <v>0</v>
      </c>
      <c r="J530" s="129">
        <f t="shared" si="69"/>
        <v>0</v>
      </c>
      <c r="K530" s="129">
        <f t="shared" si="70"/>
        <v>0</v>
      </c>
      <c r="L530" s="129">
        <f t="shared" si="72"/>
        <v>19743.400000000001</v>
      </c>
      <c r="M530" s="11">
        <f t="shared" si="71"/>
        <v>3.1697916111900559E-6</v>
      </c>
    </row>
    <row r="531" spans="1:13" x14ac:dyDescent="0.35">
      <c r="A531" s="1"/>
      <c r="B531" s="2" t="str">
        <f t="shared" si="63"/>
        <v>ALL-ALL-378</v>
      </c>
      <c r="C531" s="10" t="s">
        <v>191</v>
      </c>
      <c r="D531" s="2" t="s">
        <v>192</v>
      </c>
      <c r="E531" s="129">
        <f t="shared" si="64"/>
        <v>0</v>
      </c>
      <c r="F531" s="130">
        <f t="shared" si="65"/>
        <v>0</v>
      </c>
      <c r="G531" s="129">
        <f t="shared" si="66"/>
        <v>0</v>
      </c>
      <c r="H531" s="129">
        <f t="shared" si="67"/>
        <v>0</v>
      </c>
      <c r="I531" s="129">
        <f t="shared" si="68"/>
        <v>0</v>
      </c>
      <c r="J531" s="129">
        <f t="shared" si="69"/>
        <v>0</v>
      </c>
      <c r="K531" s="129">
        <f t="shared" si="70"/>
        <v>0</v>
      </c>
      <c r="L531" s="129">
        <f t="shared" si="72"/>
        <v>0</v>
      </c>
      <c r="M531" s="11">
        <f t="shared" si="71"/>
        <v>0</v>
      </c>
    </row>
    <row r="532" spans="1:13" x14ac:dyDescent="0.35">
      <c r="A532" s="1"/>
      <c r="B532" s="2" t="str">
        <f t="shared" si="63"/>
        <v>ALL-ALL-379</v>
      </c>
      <c r="C532" s="10" t="s">
        <v>193</v>
      </c>
      <c r="D532" s="2" t="s">
        <v>279</v>
      </c>
      <c r="E532" s="129">
        <f t="shared" si="64"/>
        <v>0</v>
      </c>
      <c r="F532" s="130">
        <f t="shared" si="65"/>
        <v>0</v>
      </c>
      <c r="G532" s="129">
        <f t="shared" si="66"/>
        <v>0</v>
      </c>
      <c r="H532" s="129">
        <f t="shared" si="67"/>
        <v>0</v>
      </c>
      <c r="I532" s="129">
        <f t="shared" si="68"/>
        <v>0</v>
      </c>
      <c r="J532" s="129">
        <f t="shared" si="69"/>
        <v>0</v>
      </c>
      <c r="K532" s="129">
        <f t="shared" si="70"/>
        <v>0</v>
      </c>
      <c r="L532" s="129">
        <f t="shared" si="72"/>
        <v>0</v>
      </c>
      <c r="M532" s="11">
        <f t="shared" si="71"/>
        <v>0</v>
      </c>
    </row>
    <row r="533" spans="1:13" x14ac:dyDescent="0.35">
      <c r="A533" s="1"/>
      <c r="B533" s="2" t="str">
        <f t="shared" si="63"/>
        <v>ALL-ALL-392</v>
      </c>
      <c r="C533" s="10" t="s">
        <v>3237</v>
      </c>
      <c r="D533" s="2" t="s">
        <v>3238</v>
      </c>
      <c r="E533" s="129">
        <f t="shared" si="64"/>
        <v>226234.39</v>
      </c>
      <c r="F533" s="130">
        <f t="shared" si="65"/>
        <v>7819741.2999999998</v>
      </c>
      <c r="G533" s="129">
        <f t="shared" si="66"/>
        <v>27550498.739999998</v>
      </c>
      <c r="H533" s="129">
        <f t="shared" si="67"/>
        <v>79012187.25</v>
      </c>
      <c r="I533" s="129">
        <f t="shared" si="68"/>
        <v>72833346.590000004</v>
      </c>
      <c r="J533" s="129">
        <f t="shared" si="69"/>
        <v>14028738.66</v>
      </c>
      <c r="K533" s="129">
        <f t="shared" si="70"/>
        <v>0</v>
      </c>
      <c r="L533" s="129">
        <f t="shared" si="72"/>
        <v>201470746.93000001</v>
      </c>
      <c r="M533" s="11">
        <f t="shared" si="71"/>
        <v>3.2346013529529295E-2</v>
      </c>
    </row>
    <row r="534" spans="1:13" x14ac:dyDescent="0.35">
      <c r="A534" s="1"/>
      <c r="B534" s="2" t="str">
        <f t="shared" si="63"/>
        <v>ALL-ALL-394</v>
      </c>
      <c r="C534" s="197" t="s">
        <v>50874</v>
      </c>
      <c r="D534" s="2" t="s">
        <v>50875</v>
      </c>
      <c r="E534" s="129">
        <f t="shared" si="64"/>
        <v>0</v>
      </c>
      <c r="F534" s="130">
        <f t="shared" si="65"/>
        <v>0</v>
      </c>
      <c r="G534" s="129">
        <f t="shared" si="66"/>
        <v>51103800.270000003</v>
      </c>
      <c r="H534" s="129">
        <f t="shared" si="67"/>
        <v>46606903.560000002</v>
      </c>
      <c r="I534" s="129">
        <f t="shared" si="68"/>
        <v>14561033.109999999</v>
      </c>
      <c r="J534" s="129">
        <f t="shared" si="69"/>
        <v>3033369.21</v>
      </c>
      <c r="K534" s="129">
        <f t="shared" si="70"/>
        <v>0</v>
      </c>
      <c r="L534" s="129">
        <f t="shared" si="72"/>
        <v>115305106.15000001</v>
      </c>
      <c r="M534" s="11">
        <f t="shared" si="71"/>
        <v>1.85121690388509E-2</v>
      </c>
    </row>
    <row r="535" spans="1:13" x14ac:dyDescent="0.35">
      <c r="A535" s="1"/>
      <c r="B535" s="2"/>
      <c r="C535" s="197" t="s">
        <v>65255</v>
      </c>
      <c r="D535" s="2" t="s">
        <v>65269</v>
      </c>
      <c r="E535" s="129">
        <f t="shared" si="64"/>
        <v>0</v>
      </c>
      <c r="F535" s="130">
        <f t="shared" si="65"/>
        <v>0</v>
      </c>
      <c r="G535" s="129">
        <f t="shared" si="66"/>
        <v>0</v>
      </c>
      <c r="H535" s="129">
        <f t="shared" si="67"/>
        <v>0</v>
      </c>
      <c r="I535" s="129">
        <f t="shared" si="68"/>
        <v>1256364.04</v>
      </c>
      <c r="J535" s="129">
        <f t="shared" si="69"/>
        <v>0</v>
      </c>
      <c r="K535" s="129">
        <f t="shared" si="70"/>
        <v>0</v>
      </c>
      <c r="L535" s="129">
        <f t="shared" si="72"/>
        <v>1256364.04</v>
      </c>
      <c r="M535" s="11">
        <f t="shared" si="71"/>
        <v>2.0170853017174587E-4</v>
      </c>
    </row>
    <row r="536" spans="1:13" x14ac:dyDescent="0.35">
      <c r="A536" s="1"/>
      <c r="B536" s="2" t="str">
        <f>MID($C$375,5,3)&amp;"-"&amp;MID($C$376,5,3)&amp;"-"&amp;$C536</f>
        <v>ALL-ALL-399</v>
      </c>
      <c r="C536" s="197" t="s">
        <v>34390</v>
      </c>
      <c r="D536" s="2" t="s">
        <v>34391</v>
      </c>
      <c r="E536" s="129">
        <f>IF(ISNA(VLOOKUP(MID($C$375,5,3)&amp;"-"&amp;MID($C$376,5,3)&amp;"-"&amp;$C536,FY20_ExpendByObj,2,FALSE))=TRUE,0,VLOOKUP(MID($C$375,5,3)&amp;"-"&amp;MID($C$376,5,3)&amp;"-"&amp;$C536,FY20_ExpendByObj,2,FALSE))</f>
        <v>0</v>
      </c>
      <c r="F536" s="130">
        <f>IF(ISNA(VLOOKUP(MID($C$375,5,3)&amp;"-"&amp;MID($C$376,5,3)&amp;"-"&amp;$C536,FY21_ExpendByObj,2,FALSE))=TRUE,0,VLOOKUP(MID($C$375,5,3)&amp;"-"&amp;MID($C$376,5,3)&amp;"-"&amp;$C536,FY21_ExpendByObj,2,FALSE))</f>
        <v>0</v>
      </c>
      <c r="G536" s="129">
        <f>IF(ISNA(VLOOKUP(MID($C$375,5,3)&amp;"-"&amp;MID($C$376,5,3)&amp;"-"&amp;$C536,FY22_ExpendByObj,2,FALSE))=TRUE,0,VLOOKUP(MID($C$375,5,3)&amp;"-"&amp;MID($C$376,5,3)&amp;"-"&amp;$C536,FY22_ExpendByObj,2,FALSE))</f>
        <v>-0.43</v>
      </c>
      <c r="H536" s="129">
        <f t="shared" si="67"/>
        <v>-593139.97</v>
      </c>
      <c r="I536" s="129">
        <f t="shared" si="68"/>
        <v>21252.21</v>
      </c>
      <c r="J536" s="129">
        <f t="shared" si="69"/>
        <v>0</v>
      </c>
      <c r="K536" s="129">
        <f t="shared" si="70"/>
        <v>0</v>
      </c>
      <c r="L536" s="129">
        <f t="shared" si="72"/>
        <v>-571888.19000000006</v>
      </c>
      <c r="M536" s="11">
        <f t="shared" si="71"/>
        <v>-9.1816322781317547E-5</v>
      </c>
    </row>
    <row r="537" spans="1:13" x14ac:dyDescent="0.35">
      <c r="A537" s="1"/>
      <c r="B537" s="2" t="str">
        <f>MID($C$375,5,3)&amp;"-"&amp;MID($C$376,5,3)&amp;"-"&amp;$C537</f>
        <v>ALL-ALL-715</v>
      </c>
      <c r="C537" s="10" t="s">
        <v>180</v>
      </c>
      <c r="D537" s="16" t="s">
        <v>196</v>
      </c>
      <c r="E537" s="129">
        <f t="shared" si="64"/>
        <v>12117148.050000001</v>
      </c>
      <c r="F537" s="129">
        <f t="shared" si="65"/>
        <v>0</v>
      </c>
      <c r="G537" s="129">
        <f t="shared" si="66"/>
        <v>100000</v>
      </c>
      <c r="H537" s="129">
        <f t="shared" si="67"/>
        <v>0</v>
      </c>
      <c r="I537" s="129">
        <f t="shared" si="68"/>
        <v>0</v>
      </c>
      <c r="J537" s="129">
        <f t="shared" si="69"/>
        <v>0</v>
      </c>
      <c r="K537" s="129">
        <f t="shared" si="70"/>
        <v>0</v>
      </c>
      <c r="L537" s="129">
        <f t="shared" si="72"/>
        <v>12217148.050000001</v>
      </c>
      <c r="M537" s="11">
        <f t="shared" si="71"/>
        <v>1.9614561525146098E-3</v>
      </c>
    </row>
    <row r="538" spans="1:13" ht="10.5" x14ac:dyDescent="0.4">
      <c r="B538" s="6"/>
      <c r="C538" s="3"/>
      <c r="D538" s="3" t="s">
        <v>4</v>
      </c>
      <c r="E538" s="13">
        <f t="shared" ref="E538:M538" si="73">SUM(E526:E537)</f>
        <v>12345443.16</v>
      </c>
      <c r="F538" s="13">
        <f t="shared" si="73"/>
        <v>7929328.7299999995</v>
      </c>
      <c r="G538" s="13">
        <f t="shared" si="73"/>
        <v>78826807.889999986</v>
      </c>
      <c r="H538" s="13">
        <f t="shared" si="73"/>
        <v>125336090.21000001</v>
      </c>
      <c r="I538" s="13">
        <f t="shared" si="73"/>
        <v>88856783.829999998</v>
      </c>
      <c r="J538" s="13">
        <f t="shared" si="73"/>
        <v>17320136.68</v>
      </c>
      <c r="K538" s="13">
        <f t="shared" si="73"/>
        <v>0</v>
      </c>
      <c r="L538" s="13">
        <f>SUM(L526:L537)</f>
        <v>330614590.50000006</v>
      </c>
      <c r="M538" s="14">
        <f t="shared" si="73"/>
        <v>5.3079983969525797E-2</v>
      </c>
    </row>
    <row r="539" spans="1:13" ht="10.5" thickBot="1" x14ac:dyDescent="0.4">
      <c r="B539" s="6"/>
      <c r="E539" s="18"/>
      <c r="F539" s="18"/>
      <c r="G539" s="18"/>
      <c r="H539" s="18"/>
      <c r="I539" s="18"/>
      <c r="J539" s="18"/>
      <c r="K539" s="18"/>
      <c r="L539" s="18"/>
      <c r="M539" s="19"/>
    </row>
    <row r="540" spans="1:13" ht="10.8" thickTop="1" x14ac:dyDescent="0.4">
      <c r="B540" s="6"/>
      <c r="C540" s="4"/>
      <c r="D540" s="5" t="s">
        <v>5</v>
      </c>
      <c r="E540" s="20">
        <f t="shared" ref="E540:M540" si="74">E444+E460+E490+E510+E524+E538</f>
        <v>88975172.969999999</v>
      </c>
      <c r="F540" s="20">
        <f t="shared" si="74"/>
        <v>660873190.57999992</v>
      </c>
      <c r="G540" s="20">
        <f t="shared" si="74"/>
        <v>2065220990.8600001</v>
      </c>
      <c r="H540" s="20">
        <f t="shared" si="74"/>
        <v>1566322004.51</v>
      </c>
      <c r="I540" s="20">
        <f>I444+I460+I490+I510+I524+I538</f>
        <v>1479209618.98</v>
      </c>
      <c r="J540" s="20">
        <f>J444+J460+J490+J510+J524+J538</f>
        <v>368010196.70999998</v>
      </c>
      <c r="K540" s="20">
        <f>K444+K460+K490+K510+K524+K538</f>
        <v>173.31</v>
      </c>
      <c r="L540" s="20">
        <f>L444+L460+L490+L510+L524+L538</f>
        <v>6228611347.9200001</v>
      </c>
      <c r="M540" s="21">
        <f t="shared" si="74"/>
        <v>1</v>
      </c>
    </row>
    <row r="541" spans="1:13" ht="5.4" customHeight="1" x14ac:dyDescent="0.35">
      <c r="G541" s="70"/>
    </row>
    <row r="542" spans="1:13" x14ac:dyDescent="0.35">
      <c r="C542" s="71" t="s">
        <v>3683</v>
      </c>
      <c r="D542" s="198" t="s">
        <v>71915</v>
      </c>
      <c r="G542" s="70"/>
    </row>
    <row r="543" spans="1:13" x14ac:dyDescent="0.35">
      <c r="C543" s="71"/>
      <c r="D543" s="198" t="s">
        <v>71916</v>
      </c>
      <c r="G543" s="70"/>
    </row>
    <row r="544" spans="1:13" x14ac:dyDescent="0.35">
      <c r="C544" s="71"/>
      <c r="D544" s="198" t="s">
        <v>70988</v>
      </c>
      <c r="G544" s="70"/>
    </row>
    <row r="545" spans="3:7" x14ac:dyDescent="0.35">
      <c r="C545" s="71"/>
      <c r="D545" s="71" t="s">
        <v>57167</v>
      </c>
      <c r="G545" s="70"/>
    </row>
    <row r="546" spans="3:7" x14ac:dyDescent="0.35">
      <c r="C546" s="71"/>
      <c r="D546" s="159" t="s">
        <v>63597</v>
      </c>
      <c r="G546" s="70"/>
    </row>
    <row r="547" spans="3:7" x14ac:dyDescent="0.35">
      <c r="C547" s="71"/>
      <c r="D547" s="159" t="s">
        <v>70986</v>
      </c>
      <c r="G547" s="70"/>
    </row>
    <row r="548" spans="3:7" x14ac:dyDescent="0.35">
      <c r="C548" s="71"/>
      <c r="D548" s="159" t="s">
        <v>71025</v>
      </c>
      <c r="G548" s="70"/>
    </row>
    <row r="549" spans="3:7" x14ac:dyDescent="0.35">
      <c r="C549" s="71"/>
      <c r="D549" s="198" t="s">
        <v>12944</v>
      </c>
      <c r="G549" s="70"/>
    </row>
    <row r="550" spans="3:7" x14ac:dyDescent="0.35">
      <c r="D550" s="69" t="s">
        <v>3685</v>
      </c>
      <c r="G550" s="70"/>
    </row>
    <row r="551" spans="3:7" x14ac:dyDescent="0.35">
      <c r="D551" s="69" t="s">
        <v>5230</v>
      </c>
      <c r="G551" s="70"/>
    </row>
  </sheetData>
  <sheetProtection formatCells="0" formatColumns="0" formatRows="0"/>
  <mergeCells count="10">
    <mergeCell ref="C376:K376"/>
    <mergeCell ref="C375:K375"/>
    <mergeCell ref="C461:D461"/>
    <mergeCell ref="C491:D491"/>
    <mergeCell ref="C377:K377"/>
    <mergeCell ref="C511:D511"/>
    <mergeCell ref="C525:D525"/>
    <mergeCell ref="C379:D379"/>
    <mergeCell ref="C380:D380"/>
    <mergeCell ref="C445:D445"/>
  </mergeCells>
  <phoneticPr fontId="0" type="noConversion"/>
  <dataValidations count="2">
    <dataValidation type="list" allowBlank="1" showInputMessage="1" showErrorMessage="1" promptTitle="District Input" prompt="Select PSU from drop down list" sqref="C375" xr:uid="{00000000-0002-0000-0300-000000000000}">
      <formula1>$C$2:$C$373</formula1>
    </dataValidation>
    <dataValidation type="list" allowBlank="1" showInputMessage="1" showErrorMessage="1" promptTitle="PRC Input" prompt="Select PRC from drop down list" sqref="C376:K376" xr:uid="{80863B14-DEEB-49B6-88DE-E3CFB42615E6}">
      <formula1>$E$2:$E$62</formula1>
    </dataValidation>
  </dataValidations>
  <hyperlinks>
    <hyperlink ref="D551" r:id="rId1" xr:uid="{00000000-0004-0000-0300-000000000000}"/>
  </hyperlinks>
  <printOptions horizontalCentered="1"/>
  <pageMargins left="0.42" right="0.41" top="0.48" bottom="0.53" header="0.17" footer="0.17"/>
  <pageSetup orientation="landscape" r:id="rId2"/>
  <headerFooter alignWithMargins="0">
    <oddFooter>&amp;L&amp;"Arial,Italic"NCDPI
Division of School Business&amp;R&amp;"Arial,Italic"July 9, 2025
Page &amp;P of &amp;N</oddFooter>
  </headerFooter>
  <rowBreaks count="2" manualBreakCount="2">
    <brk id="58" max="16383" man="1"/>
    <brk id="551" min="2" max="8"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DataTables"/>
  <dimension ref="A1:BK24103"/>
  <sheetViews>
    <sheetView topLeftCell="AE1" zoomScaleNormal="100" workbookViewId="0">
      <pane ySplit="3" topLeftCell="A4" activePane="bottomLeft" state="frozen"/>
      <selection activeCell="C364" sqref="C364:F364"/>
      <selection pane="bottomLeft" activeCell="AQ4" sqref="AQ4:AR1017"/>
    </sheetView>
  </sheetViews>
  <sheetFormatPr defaultColWidth="9" defaultRowHeight="14.4" x14ac:dyDescent="0.55000000000000004"/>
  <cols>
    <col min="1" max="1" width="19.73046875" customWidth="1"/>
    <col min="2" max="2" width="20.265625" customWidth="1"/>
    <col min="3" max="3" width="21.86328125" customWidth="1"/>
    <col min="4" max="4" width="3.86328125" customWidth="1"/>
    <col min="5" max="5" width="19.86328125" customWidth="1"/>
    <col min="6" max="6" width="20.1328125" customWidth="1"/>
    <col min="7" max="7" width="21.86328125" customWidth="1"/>
    <col min="8" max="8" width="3.73046875" customWidth="1"/>
    <col min="9" max="9" width="19.86328125" style="220" customWidth="1"/>
    <col min="10" max="10" width="20.1328125" style="220" customWidth="1"/>
    <col min="11" max="11" width="21.86328125" style="221" customWidth="1"/>
    <col min="12" max="12" width="3.73046875" customWidth="1"/>
    <col min="13" max="13" width="19.86328125" customWidth="1"/>
    <col min="14" max="14" width="20.1328125" customWidth="1"/>
    <col min="15" max="15" width="21.86328125" customWidth="1"/>
    <col min="16" max="16" width="3.86328125" customWidth="1"/>
    <col min="17" max="17" width="19.86328125" customWidth="1"/>
    <col min="18" max="18" width="20" customWidth="1"/>
    <col min="19" max="19" width="21.86328125" customWidth="1"/>
    <col min="20" max="20" width="3.73046875" customWidth="1"/>
    <col min="21" max="22" width="20" customWidth="1"/>
    <col min="23" max="23" width="21.73046875" customWidth="1"/>
    <col min="24" max="24" width="3.73046875" customWidth="1"/>
    <col min="25" max="25" width="28.1328125" customWidth="1"/>
    <col min="26" max="26" width="39" customWidth="1"/>
    <col min="27" max="27" width="4.3984375" customWidth="1"/>
    <col min="28" max="28" width="28.1328125" customWidth="1"/>
    <col min="29" max="29" width="39.1328125" customWidth="1"/>
    <col min="30" max="30" width="4.3984375" customWidth="1"/>
    <col min="31" max="31" width="28.1328125" style="220" customWidth="1"/>
    <col min="32" max="32" width="39.1328125" style="221" customWidth="1"/>
    <col min="33" max="33" width="4.3984375" customWidth="1"/>
    <col min="34" max="34" width="28" customWidth="1"/>
    <col min="35" max="35" width="39.1328125" customWidth="1"/>
    <col min="36" max="36" width="4.3984375" customWidth="1"/>
    <col min="37" max="37" width="28" customWidth="1"/>
    <col min="38" max="38" width="39.1328125" customWidth="1"/>
    <col min="39" max="39" width="3.86328125" customWidth="1"/>
    <col min="40" max="40" width="39.1328125" customWidth="1"/>
    <col min="41" max="41" width="27" customWidth="1"/>
    <col min="42" max="42" width="3.73046875" customWidth="1"/>
    <col min="43" max="43" width="21.73046875" customWidth="1"/>
    <col min="44" max="44" width="23.86328125" customWidth="1"/>
    <col min="45" max="45" width="3.73046875" customWidth="1"/>
    <col min="46" max="46" width="21.73046875" customWidth="1"/>
    <col min="47" max="47" width="23.86328125" customWidth="1"/>
    <col min="48" max="48" width="3.73046875" customWidth="1"/>
    <col min="49" max="49" width="21.73046875" style="220" customWidth="1"/>
    <col min="50" max="50" width="23.86328125" style="221" customWidth="1"/>
    <col min="51" max="51" width="3.73046875" customWidth="1"/>
    <col min="52" max="52" width="21.73046875" customWidth="1"/>
    <col min="53" max="53" width="23.86328125" customWidth="1"/>
    <col min="54" max="54" width="3.73046875" customWidth="1"/>
    <col min="55" max="55" width="21.86328125" bestFit="1" customWidth="1"/>
    <col min="56" max="56" width="23.86328125" customWidth="1"/>
    <col min="57" max="57" width="3.73046875" customWidth="1"/>
    <col min="58" max="58" width="21.86328125" bestFit="1" customWidth="1"/>
    <col min="59" max="59" width="23.73046875" bestFit="1" customWidth="1"/>
    <col min="60" max="60" width="3.73046875" customWidth="1"/>
    <col min="61" max="61" width="32.73046875" customWidth="1"/>
    <col min="62" max="62" width="16" bestFit="1" customWidth="1"/>
    <col min="63" max="63" width="22" bestFit="1" customWidth="1"/>
  </cols>
  <sheetData>
    <row r="1" spans="1:63" ht="68.25" customHeight="1" x14ac:dyDescent="0.4">
      <c r="A1" s="311" t="s">
        <v>39657</v>
      </c>
      <c r="B1" s="316"/>
      <c r="C1" s="312"/>
      <c r="E1" s="311" t="s">
        <v>39657</v>
      </c>
      <c r="F1" s="316"/>
      <c r="G1" s="312"/>
      <c r="I1" s="311" t="s">
        <v>39657</v>
      </c>
      <c r="J1" s="316"/>
      <c r="K1" s="312"/>
      <c r="M1" s="311" t="s">
        <v>39657</v>
      </c>
      <c r="N1" s="316"/>
      <c r="O1" s="312"/>
      <c r="Q1" s="311" t="s">
        <v>39658</v>
      </c>
      <c r="R1" s="316"/>
      <c r="S1" s="312"/>
      <c r="U1" s="311" t="s">
        <v>39659</v>
      </c>
      <c r="V1" s="316"/>
      <c r="W1" s="312"/>
      <c r="Y1" s="311" t="s">
        <v>39660</v>
      </c>
      <c r="Z1" s="312"/>
      <c r="AB1" s="311" t="s">
        <v>39660</v>
      </c>
      <c r="AC1" s="312"/>
      <c r="AE1" s="311" t="s">
        <v>39660</v>
      </c>
      <c r="AF1" s="312"/>
      <c r="AH1" s="311" t="s">
        <v>39660</v>
      </c>
      <c r="AI1" s="312"/>
      <c r="AK1" s="311" t="s">
        <v>39661</v>
      </c>
      <c r="AL1" s="312"/>
      <c r="AM1" s="94"/>
      <c r="AN1" s="311" t="s">
        <v>39660</v>
      </c>
      <c r="AO1" s="312"/>
      <c r="AQ1" s="311" t="s">
        <v>39662</v>
      </c>
      <c r="AR1" s="312"/>
      <c r="AT1" s="311" t="s">
        <v>39662</v>
      </c>
      <c r="AU1" s="312"/>
      <c r="AW1" s="311" t="s">
        <v>39662</v>
      </c>
      <c r="AX1" s="312"/>
      <c r="AZ1" s="311" t="s">
        <v>39662</v>
      </c>
      <c r="BA1" s="312"/>
      <c r="BC1" s="311" t="s">
        <v>39663</v>
      </c>
      <c r="BD1" s="312"/>
      <c r="BF1" s="311" t="s">
        <v>39662</v>
      </c>
      <c r="BG1" s="312"/>
      <c r="BI1" s="136" t="s">
        <v>5895</v>
      </c>
      <c r="BK1" s="79" t="s">
        <v>5896</v>
      </c>
    </row>
    <row r="2" spans="1:63" ht="15.75" customHeight="1" x14ac:dyDescent="0.4">
      <c r="A2" s="308" t="s">
        <v>71906</v>
      </c>
      <c r="B2" s="309"/>
      <c r="C2" s="310"/>
      <c r="E2" s="308" t="s">
        <v>71001</v>
      </c>
      <c r="F2" s="309"/>
      <c r="G2" s="310"/>
      <c r="I2" s="308" t="s">
        <v>63592</v>
      </c>
      <c r="J2" s="309"/>
      <c r="K2" s="310"/>
      <c r="M2" s="308" t="s">
        <v>51418</v>
      </c>
      <c r="N2" s="309"/>
      <c r="O2" s="310"/>
      <c r="Q2" s="308" t="s">
        <v>12927</v>
      </c>
      <c r="R2" s="309"/>
      <c r="S2" s="310"/>
      <c r="U2" s="313" t="s">
        <v>324</v>
      </c>
      <c r="V2" s="317"/>
      <c r="W2" s="317"/>
      <c r="Y2" s="308" t="s">
        <v>71907</v>
      </c>
      <c r="Z2" s="310"/>
      <c r="AB2" s="308" t="s">
        <v>71000</v>
      </c>
      <c r="AC2" s="310"/>
      <c r="AE2" s="308" t="s">
        <v>63593</v>
      </c>
      <c r="AF2" s="310"/>
      <c r="AH2" s="308" t="s">
        <v>51419</v>
      </c>
      <c r="AI2" s="310"/>
      <c r="AK2" s="308" t="s">
        <v>51420</v>
      </c>
      <c r="AL2" s="310"/>
      <c r="AM2" s="95"/>
      <c r="AN2" s="313" t="s">
        <v>51421</v>
      </c>
      <c r="AO2" s="313"/>
      <c r="AQ2" s="313" t="s">
        <v>71908</v>
      </c>
      <c r="AR2" s="313"/>
      <c r="AT2" s="313" t="s">
        <v>70999</v>
      </c>
      <c r="AU2" s="313"/>
      <c r="AW2" s="313" t="s">
        <v>63594</v>
      </c>
      <c r="AX2" s="313"/>
      <c r="AZ2" s="313" t="s">
        <v>51422</v>
      </c>
      <c r="BA2" s="313"/>
      <c r="BC2" s="313" t="s">
        <v>51423</v>
      </c>
      <c r="BD2" s="313"/>
      <c r="BF2" s="314" t="s">
        <v>51424</v>
      </c>
      <c r="BG2" s="315"/>
      <c r="BI2" s="68" t="s">
        <v>71909</v>
      </c>
      <c r="BJ2" s="65" t="s">
        <v>226</v>
      </c>
    </row>
    <row r="3" spans="1:63" ht="12.75" customHeight="1" x14ac:dyDescent="0.4">
      <c r="A3" s="30" t="s">
        <v>222</v>
      </c>
      <c r="B3" s="30" t="s">
        <v>225</v>
      </c>
      <c r="C3" s="30" t="s">
        <v>221</v>
      </c>
      <c r="E3" s="30" t="s">
        <v>222</v>
      </c>
      <c r="F3" s="30" t="s">
        <v>225</v>
      </c>
      <c r="G3" s="30" t="s">
        <v>221</v>
      </c>
      <c r="I3" s="30" t="s">
        <v>222</v>
      </c>
      <c r="J3" s="30" t="s">
        <v>225</v>
      </c>
      <c r="K3" s="30" t="s">
        <v>221</v>
      </c>
      <c r="M3" s="30" t="s">
        <v>222</v>
      </c>
      <c r="N3" s="30" t="s">
        <v>225</v>
      </c>
      <c r="O3" s="30" t="s">
        <v>221</v>
      </c>
      <c r="Q3" s="30" t="s">
        <v>222</v>
      </c>
      <c r="R3" s="30" t="s">
        <v>225</v>
      </c>
      <c r="S3" s="30" t="s">
        <v>221</v>
      </c>
      <c r="U3" s="184" t="s">
        <v>222</v>
      </c>
      <c r="V3" s="184" t="s">
        <v>225</v>
      </c>
      <c r="W3" s="184" t="s">
        <v>221</v>
      </c>
      <c r="Y3" s="30" t="s">
        <v>220</v>
      </c>
      <c r="Z3" s="30" t="s">
        <v>197</v>
      </c>
      <c r="AB3" s="30" t="s">
        <v>220</v>
      </c>
      <c r="AC3" s="30" t="s">
        <v>197</v>
      </c>
      <c r="AE3" s="30" t="s">
        <v>220</v>
      </c>
      <c r="AF3" s="30" t="s">
        <v>197</v>
      </c>
      <c r="AH3" s="30" t="s">
        <v>220</v>
      </c>
      <c r="AI3" s="30" t="s">
        <v>197</v>
      </c>
      <c r="AK3" s="30" t="s">
        <v>220</v>
      </c>
      <c r="AL3" s="30" t="s">
        <v>197</v>
      </c>
      <c r="AM3" s="96"/>
      <c r="AN3" s="98" t="s">
        <v>220</v>
      </c>
      <c r="AO3" s="99" t="s">
        <v>197</v>
      </c>
      <c r="AQ3" s="163" t="s">
        <v>10438</v>
      </c>
      <c r="AR3" s="163" t="s">
        <v>221</v>
      </c>
      <c r="AT3" s="163" t="s">
        <v>10438</v>
      </c>
      <c r="AU3" s="163" t="s">
        <v>221</v>
      </c>
      <c r="AW3" s="163" t="s">
        <v>10438</v>
      </c>
      <c r="AX3" s="163" t="s">
        <v>221</v>
      </c>
      <c r="AZ3" s="163" t="s">
        <v>10438</v>
      </c>
      <c r="BA3" s="163" t="s">
        <v>221</v>
      </c>
      <c r="BC3" s="163" t="s">
        <v>10438</v>
      </c>
      <c r="BD3" s="163" t="s">
        <v>221</v>
      </c>
      <c r="BF3" s="163" t="s">
        <v>10438</v>
      </c>
      <c r="BG3" s="163" t="s">
        <v>221</v>
      </c>
      <c r="BI3" s="67" t="s">
        <v>71020</v>
      </c>
      <c r="BJ3" s="66" t="s">
        <v>226</v>
      </c>
    </row>
    <row r="4" spans="1:63" x14ac:dyDescent="0.55000000000000004">
      <c r="A4" t="s">
        <v>65278</v>
      </c>
      <c r="C4" s="284">
        <v>9363</v>
      </c>
      <c r="E4" s="280" t="s">
        <v>61143</v>
      </c>
      <c r="F4" s="280"/>
      <c r="G4" s="281">
        <v>222445.94</v>
      </c>
      <c r="I4" s="242" t="s">
        <v>61143</v>
      </c>
      <c r="J4" s="242"/>
      <c r="K4" s="243">
        <v>164669.71</v>
      </c>
      <c r="M4" s="224" t="s">
        <v>499</v>
      </c>
      <c r="N4" s="224"/>
      <c r="O4" s="225">
        <v>8583</v>
      </c>
      <c r="Q4" s="203" t="s">
        <v>326</v>
      </c>
      <c r="R4" s="203"/>
      <c r="S4" s="204">
        <v>32655.98</v>
      </c>
      <c r="U4" s="195" t="s">
        <v>328</v>
      </c>
      <c r="V4" s="195"/>
      <c r="W4" s="196">
        <v>33326</v>
      </c>
      <c r="X4" s="113"/>
      <c r="Y4" t="s">
        <v>63882</v>
      </c>
      <c r="Z4">
        <v>565.4</v>
      </c>
      <c r="AB4" s="274" t="s">
        <v>44292</v>
      </c>
      <c r="AC4" s="275">
        <v>35492.720000000001</v>
      </c>
      <c r="AE4" s="246" t="s">
        <v>51425</v>
      </c>
      <c r="AF4" s="247">
        <v>7626.54</v>
      </c>
      <c r="AH4" s="226" t="s">
        <v>44290</v>
      </c>
      <c r="AI4" s="227">
        <v>201000</v>
      </c>
      <c r="AK4" s="207" t="s">
        <v>14664</v>
      </c>
      <c r="AL4" s="208">
        <v>5982.26</v>
      </c>
      <c r="AM4" s="93"/>
      <c r="AN4" s="199" t="s">
        <v>12945</v>
      </c>
      <c r="AO4" s="200">
        <v>33326</v>
      </c>
      <c r="AQ4" t="s">
        <v>39873</v>
      </c>
      <c r="AR4" s="284">
        <v>6365.4</v>
      </c>
      <c r="AT4" s="270" t="s">
        <v>61159</v>
      </c>
      <c r="AU4" s="271">
        <v>222445.94</v>
      </c>
      <c r="AW4" s="244" t="s">
        <v>61159</v>
      </c>
      <c r="AX4" s="245">
        <v>164669.71</v>
      </c>
      <c r="AZ4" s="230" t="s">
        <v>6610</v>
      </c>
      <c r="BA4" s="231">
        <v>8583</v>
      </c>
      <c r="BC4" s="209" t="s">
        <v>6595</v>
      </c>
      <c r="BD4" s="210">
        <v>32655.98</v>
      </c>
      <c r="BF4" s="195" t="s">
        <v>7261</v>
      </c>
      <c r="BG4" s="196">
        <v>33326</v>
      </c>
    </row>
    <row r="5" spans="1:63" x14ac:dyDescent="0.55000000000000004">
      <c r="A5" t="s">
        <v>49551</v>
      </c>
      <c r="C5" s="284">
        <v>2401</v>
      </c>
      <c r="E5" s="282" t="s">
        <v>61144</v>
      </c>
      <c r="F5" s="282"/>
      <c r="G5" s="283">
        <v>379603.67</v>
      </c>
      <c r="I5" s="242" t="s">
        <v>61144</v>
      </c>
      <c r="J5" s="242"/>
      <c r="K5" s="243">
        <v>270773.37</v>
      </c>
      <c r="M5" s="224" t="s">
        <v>3989</v>
      </c>
      <c r="N5" s="224"/>
      <c r="O5" s="225">
        <v>52382</v>
      </c>
      <c r="Q5" s="203" t="s">
        <v>485</v>
      </c>
      <c r="R5" s="203"/>
      <c r="S5" s="204">
        <v>149822</v>
      </c>
      <c r="U5" s="195" t="s">
        <v>329</v>
      </c>
      <c r="V5" s="195"/>
      <c r="W5" s="196">
        <v>29700</v>
      </c>
      <c r="X5" s="113"/>
      <c r="Y5" t="s">
        <v>71026</v>
      </c>
      <c r="Z5" s="284">
        <v>5800</v>
      </c>
      <c r="AB5" s="276" t="s">
        <v>40079</v>
      </c>
      <c r="AC5" s="277">
        <v>10843</v>
      </c>
      <c r="AE5" s="246" t="s">
        <v>51426</v>
      </c>
      <c r="AF5" s="247">
        <v>626.16</v>
      </c>
      <c r="AH5" s="226" t="s">
        <v>44291</v>
      </c>
      <c r="AI5" s="227">
        <v>15376.5</v>
      </c>
      <c r="AK5" s="207" t="s">
        <v>14665</v>
      </c>
      <c r="AL5" s="208">
        <v>467.23</v>
      </c>
      <c r="AM5" s="93"/>
      <c r="AN5" s="199" t="s">
        <v>12946</v>
      </c>
      <c r="AO5" s="200">
        <v>5557</v>
      </c>
      <c r="AQ5" t="s">
        <v>39974</v>
      </c>
      <c r="AR5" s="284">
        <v>3141.95</v>
      </c>
      <c r="AT5" s="272" t="s">
        <v>61160</v>
      </c>
      <c r="AU5" s="273">
        <v>379603.67</v>
      </c>
      <c r="AW5" s="244" t="s">
        <v>61160</v>
      </c>
      <c r="AX5" s="245">
        <v>270773.37</v>
      </c>
      <c r="AZ5" s="230" t="s">
        <v>6626</v>
      </c>
      <c r="BA5" s="231">
        <v>52382</v>
      </c>
      <c r="BC5" s="209" t="s">
        <v>7021</v>
      </c>
      <c r="BD5" s="210">
        <v>3335</v>
      </c>
      <c r="BF5" s="195" t="s">
        <v>10124</v>
      </c>
      <c r="BG5" s="196">
        <v>5557</v>
      </c>
    </row>
    <row r="6" spans="1:63" x14ac:dyDescent="0.55000000000000004">
      <c r="A6" t="s">
        <v>61144</v>
      </c>
      <c r="C6" s="284">
        <v>303734.43</v>
      </c>
      <c r="E6" s="282" t="s">
        <v>65271</v>
      </c>
      <c r="F6" s="282"/>
      <c r="G6" s="283">
        <v>131557.66</v>
      </c>
      <c r="I6" s="242" t="s">
        <v>49542</v>
      </c>
      <c r="J6" s="242"/>
      <c r="K6" s="243">
        <v>166876.28</v>
      </c>
      <c r="M6" s="224" t="s">
        <v>3991</v>
      </c>
      <c r="N6" s="224"/>
      <c r="O6" s="225">
        <v>33</v>
      </c>
      <c r="Q6" s="203" t="s">
        <v>486</v>
      </c>
      <c r="R6" s="203"/>
      <c r="S6" s="204">
        <v>961393</v>
      </c>
      <c r="U6" s="195" t="s">
        <v>330</v>
      </c>
      <c r="V6" s="195"/>
      <c r="W6" s="196">
        <v>97837</v>
      </c>
      <c r="X6" s="113"/>
      <c r="Y6" t="s">
        <v>61738</v>
      </c>
      <c r="Z6" s="284">
        <v>3141.95</v>
      </c>
      <c r="AB6" s="276" t="s">
        <v>44293</v>
      </c>
      <c r="AC6" s="277">
        <v>8691.52</v>
      </c>
      <c r="AE6" s="246" t="s">
        <v>44292</v>
      </c>
      <c r="AF6" s="247">
        <v>203869.37</v>
      </c>
      <c r="AH6" s="226" t="s">
        <v>35936</v>
      </c>
      <c r="AI6" s="227">
        <v>83125.279999999999</v>
      </c>
      <c r="AK6" s="207" t="s">
        <v>14666</v>
      </c>
      <c r="AL6" s="208">
        <v>2000</v>
      </c>
      <c r="AM6" s="93"/>
      <c r="AN6" s="199" t="s">
        <v>12947</v>
      </c>
      <c r="AO6" s="200">
        <v>1794.94</v>
      </c>
      <c r="AQ6" t="s">
        <v>51243</v>
      </c>
      <c r="AR6" s="284">
        <v>9676.01</v>
      </c>
      <c r="AT6" s="272" t="s">
        <v>61161</v>
      </c>
      <c r="AU6" s="273">
        <v>131557.66</v>
      </c>
      <c r="AW6" s="244" t="s">
        <v>49542</v>
      </c>
      <c r="AX6" s="245">
        <v>166876.28</v>
      </c>
      <c r="AZ6" s="230" t="s">
        <v>6726</v>
      </c>
      <c r="BA6" s="231">
        <v>33</v>
      </c>
      <c r="BC6" s="209" t="s">
        <v>7261</v>
      </c>
      <c r="BD6" s="210">
        <v>48744</v>
      </c>
      <c r="BF6" s="195" t="s">
        <v>9199</v>
      </c>
      <c r="BG6" s="196">
        <v>1794.94</v>
      </c>
    </row>
    <row r="7" spans="1:63" x14ac:dyDescent="0.55000000000000004">
      <c r="A7" t="s">
        <v>65271</v>
      </c>
      <c r="C7" s="284">
        <v>36711</v>
      </c>
      <c r="E7" s="282" t="s">
        <v>49542</v>
      </c>
      <c r="F7" s="282"/>
      <c r="G7" s="283">
        <v>533471.91</v>
      </c>
      <c r="I7" s="242" t="s">
        <v>49543</v>
      </c>
      <c r="J7" s="242"/>
      <c r="K7" s="243">
        <v>212425.22</v>
      </c>
      <c r="M7" s="224" t="s">
        <v>3992</v>
      </c>
      <c r="N7" s="224"/>
      <c r="O7" s="225">
        <v>4330</v>
      </c>
      <c r="Q7" s="203" t="s">
        <v>487</v>
      </c>
      <c r="R7" s="203"/>
      <c r="S7" s="204">
        <v>21414.61</v>
      </c>
      <c r="U7" s="195" t="s">
        <v>331</v>
      </c>
      <c r="V7" s="195"/>
      <c r="W7" s="196">
        <v>367625.25</v>
      </c>
      <c r="X7" s="113"/>
      <c r="Y7" t="s">
        <v>70325</v>
      </c>
      <c r="Z7" s="284">
        <v>9026.81</v>
      </c>
      <c r="AB7" s="276" t="s">
        <v>66804</v>
      </c>
      <c r="AC7" s="277">
        <v>83772.17</v>
      </c>
      <c r="AE7" s="246" t="s">
        <v>40079</v>
      </c>
      <c r="AF7" s="247">
        <v>51504.25</v>
      </c>
      <c r="AH7" s="226" t="s">
        <v>14676</v>
      </c>
      <c r="AI7" s="227">
        <v>20920.48</v>
      </c>
      <c r="AK7" s="207" t="s">
        <v>14667</v>
      </c>
      <c r="AL7" s="208">
        <v>10358.56</v>
      </c>
      <c r="AM7" s="93"/>
      <c r="AN7" s="199" t="s">
        <v>12948</v>
      </c>
      <c r="AO7" s="200">
        <v>1794.94</v>
      </c>
      <c r="AQ7" t="s">
        <v>11857</v>
      </c>
      <c r="AR7" s="284">
        <v>139137.66</v>
      </c>
      <c r="AT7" s="272" t="s">
        <v>49542</v>
      </c>
      <c r="AU7" s="273">
        <v>533471.91</v>
      </c>
      <c r="AW7" s="244" t="s">
        <v>49552</v>
      </c>
      <c r="AX7" s="245">
        <v>212425.22</v>
      </c>
      <c r="AZ7" s="230" t="s">
        <v>6727</v>
      </c>
      <c r="BA7" s="231">
        <v>4330</v>
      </c>
      <c r="BC7" s="209" t="s">
        <v>8240</v>
      </c>
      <c r="BD7" s="210">
        <v>48638</v>
      </c>
      <c r="BF7" s="195" t="s">
        <v>9739</v>
      </c>
      <c r="BG7" s="196">
        <v>40677.94</v>
      </c>
    </row>
    <row r="8" spans="1:63" x14ac:dyDescent="0.55000000000000004">
      <c r="A8" t="s">
        <v>49543</v>
      </c>
      <c r="C8" s="284">
        <v>82466</v>
      </c>
      <c r="E8" s="282" t="s">
        <v>65272</v>
      </c>
      <c r="F8" s="282"/>
      <c r="G8" s="283">
        <v>16508</v>
      </c>
      <c r="I8" s="242" t="s">
        <v>57168</v>
      </c>
      <c r="J8" s="242"/>
      <c r="K8" s="243">
        <v>89247.5</v>
      </c>
      <c r="M8" s="224" t="s">
        <v>666</v>
      </c>
      <c r="N8" s="224"/>
      <c r="O8" s="225">
        <v>5562</v>
      </c>
      <c r="Q8" s="203" t="s">
        <v>488</v>
      </c>
      <c r="R8" s="203"/>
      <c r="S8" s="204">
        <v>6075</v>
      </c>
      <c r="U8" s="195" t="s">
        <v>332</v>
      </c>
      <c r="V8" s="195"/>
      <c r="W8" s="196">
        <v>3667</v>
      </c>
      <c r="X8" s="113"/>
      <c r="Y8" t="s">
        <v>70326</v>
      </c>
      <c r="Z8">
        <v>649.20000000000005</v>
      </c>
      <c r="AB8" s="276" t="s">
        <v>40080</v>
      </c>
      <c r="AC8" s="277">
        <v>10064.57</v>
      </c>
      <c r="AE8" s="246" t="s">
        <v>44293</v>
      </c>
      <c r="AF8" s="247">
        <v>19555.919999999998</v>
      </c>
      <c r="AH8" s="226" t="s">
        <v>40076</v>
      </c>
      <c r="AI8" s="227">
        <v>12121</v>
      </c>
      <c r="AK8" s="207" t="s">
        <v>14668</v>
      </c>
      <c r="AL8" s="208">
        <v>13847.93</v>
      </c>
      <c r="AM8" s="93"/>
      <c r="AN8" s="199" t="s">
        <v>12949</v>
      </c>
      <c r="AO8" s="200">
        <v>38883</v>
      </c>
      <c r="AQ8" t="s">
        <v>39874</v>
      </c>
      <c r="AR8">
        <v>659.49</v>
      </c>
      <c r="AT8" s="272" t="s">
        <v>61162</v>
      </c>
      <c r="AU8" s="273">
        <v>16508</v>
      </c>
      <c r="AW8" s="244" t="s">
        <v>57170</v>
      </c>
      <c r="AX8" s="245">
        <v>89247.5</v>
      </c>
      <c r="AZ8" s="230" t="s">
        <v>6783</v>
      </c>
      <c r="BA8" s="231">
        <v>5562</v>
      </c>
      <c r="BC8" s="209" t="s">
        <v>8615</v>
      </c>
      <c r="BD8" s="210">
        <v>3729</v>
      </c>
      <c r="BF8" s="195" t="s">
        <v>7263</v>
      </c>
      <c r="BG8" s="196">
        <v>29700</v>
      </c>
    </row>
    <row r="9" spans="1:63" x14ac:dyDescent="0.55000000000000004">
      <c r="A9" t="s">
        <v>65273</v>
      </c>
      <c r="C9" s="284">
        <v>181142</v>
      </c>
      <c r="E9" s="282" t="s">
        <v>49543</v>
      </c>
      <c r="F9" s="282"/>
      <c r="G9" s="283">
        <v>271107.90000000002</v>
      </c>
      <c r="I9" s="242" t="s">
        <v>49544</v>
      </c>
      <c r="J9" s="242"/>
      <c r="K9" s="243">
        <v>28520</v>
      </c>
      <c r="M9" s="224" t="s">
        <v>674</v>
      </c>
      <c r="N9" s="224"/>
      <c r="O9" s="225">
        <v>-0.36</v>
      </c>
      <c r="Q9" s="203" t="s">
        <v>489</v>
      </c>
      <c r="R9" s="203"/>
      <c r="S9" s="204">
        <v>175692</v>
      </c>
      <c r="U9" s="195" t="s">
        <v>333</v>
      </c>
      <c r="V9" s="195"/>
      <c r="W9" s="196">
        <v>65615</v>
      </c>
      <c r="X9" s="113"/>
      <c r="Y9" t="s">
        <v>59459</v>
      </c>
      <c r="Z9" s="284">
        <v>63720.6</v>
      </c>
      <c r="AB9" s="276" t="s">
        <v>61248</v>
      </c>
      <c r="AC9" s="277">
        <v>4940.08</v>
      </c>
      <c r="AE9" s="246" t="s">
        <v>40080</v>
      </c>
      <c r="AF9" s="247">
        <v>20556</v>
      </c>
      <c r="AH9" s="226" t="s">
        <v>51425</v>
      </c>
      <c r="AI9" s="227">
        <v>33611.06</v>
      </c>
      <c r="AK9" s="207" t="s">
        <v>14669</v>
      </c>
      <c r="AL9" s="208">
        <v>3335</v>
      </c>
      <c r="AM9" s="93"/>
      <c r="AN9" s="199" t="s">
        <v>12950</v>
      </c>
      <c r="AO9" s="200">
        <v>29700</v>
      </c>
      <c r="AQ9" t="s">
        <v>39975</v>
      </c>
      <c r="AR9" s="284">
        <v>9738.32</v>
      </c>
      <c r="AT9" s="272" t="s">
        <v>49552</v>
      </c>
      <c r="AU9" s="273">
        <v>271107.90000000002</v>
      </c>
      <c r="AW9" s="244" t="s">
        <v>49555</v>
      </c>
      <c r="AX9" s="245">
        <v>28520</v>
      </c>
      <c r="AZ9" s="230" t="s">
        <v>6791</v>
      </c>
      <c r="BA9" s="231">
        <v>-0.36</v>
      </c>
      <c r="BC9" s="209" t="s">
        <v>8851</v>
      </c>
      <c r="BD9" s="210">
        <v>375.22</v>
      </c>
      <c r="BF9" s="195" t="s">
        <v>7555</v>
      </c>
      <c r="BG9" s="196">
        <v>191779.13</v>
      </c>
    </row>
    <row r="10" spans="1:63" x14ac:dyDescent="0.55000000000000004">
      <c r="A10" t="s">
        <v>65274</v>
      </c>
      <c r="C10" s="284">
        <v>137648.47</v>
      </c>
      <c r="E10" s="282" t="s">
        <v>65273</v>
      </c>
      <c r="F10" s="282"/>
      <c r="G10" s="283">
        <v>335654.46</v>
      </c>
      <c r="I10" s="242" t="s">
        <v>49545</v>
      </c>
      <c r="J10" s="242"/>
      <c r="K10" s="243">
        <v>625274.24</v>
      </c>
      <c r="M10" s="224" t="s">
        <v>675</v>
      </c>
      <c r="N10" s="224"/>
      <c r="O10" s="225">
        <v>12572</v>
      </c>
      <c r="Q10" s="203" t="s">
        <v>490</v>
      </c>
      <c r="R10" s="203"/>
      <c r="S10" s="204">
        <v>55821</v>
      </c>
      <c r="U10" s="195" t="s">
        <v>334</v>
      </c>
      <c r="V10" s="195"/>
      <c r="W10" s="196">
        <v>8538</v>
      </c>
      <c r="X10" s="113"/>
      <c r="Y10" t="s">
        <v>54762</v>
      </c>
      <c r="Z10" s="284">
        <v>52204.74</v>
      </c>
      <c r="AB10" s="276" t="s">
        <v>66805</v>
      </c>
      <c r="AC10" s="277">
        <v>8412.7999999999993</v>
      </c>
      <c r="AE10" s="246" t="s">
        <v>61248</v>
      </c>
      <c r="AF10" s="247">
        <v>6738.3</v>
      </c>
      <c r="AH10" s="226" t="s">
        <v>51426</v>
      </c>
      <c r="AI10" s="227">
        <v>2571.2399999999998</v>
      </c>
      <c r="AK10" s="207" t="s">
        <v>12945</v>
      </c>
      <c r="AL10" s="208">
        <v>48744</v>
      </c>
      <c r="AM10" s="93"/>
      <c r="AN10" s="199" t="s">
        <v>12951</v>
      </c>
      <c r="AO10" s="200">
        <v>16319.92</v>
      </c>
      <c r="AQ10" t="s">
        <v>11808</v>
      </c>
      <c r="AR10" s="284">
        <v>151301.82</v>
      </c>
      <c r="AT10" s="272" t="s">
        <v>61163</v>
      </c>
      <c r="AU10" s="273">
        <v>335654.46</v>
      </c>
      <c r="AW10" s="244" t="s">
        <v>49556</v>
      </c>
      <c r="AX10" s="245">
        <v>625274.24</v>
      </c>
      <c r="AZ10" s="230" t="s">
        <v>6792</v>
      </c>
      <c r="BA10" s="231">
        <v>12572</v>
      </c>
      <c r="BC10" s="209" t="s">
        <v>9199</v>
      </c>
      <c r="BD10" s="210">
        <v>237339.3</v>
      </c>
      <c r="BF10" s="195" t="s">
        <v>10137</v>
      </c>
      <c r="BG10" s="196">
        <v>861165</v>
      </c>
    </row>
    <row r="11" spans="1:63" x14ac:dyDescent="0.55000000000000004">
      <c r="A11" t="s">
        <v>65275</v>
      </c>
      <c r="C11" s="284">
        <v>1339503.54</v>
      </c>
      <c r="E11" s="282" t="s">
        <v>57168</v>
      </c>
      <c r="F11" s="282"/>
      <c r="G11" s="283">
        <v>15753</v>
      </c>
      <c r="I11" s="242" t="s">
        <v>49546</v>
      </c>
      <c r="J11" s="242"/>
      <c r="K11" s="243">
        <v>51766.18</v>
      </c>
      <c r="M11" s="224" t="s">
        <v>691</v>
      </c>
      <c r="N11" s="224"/>
      <c r="O11" s="225">
        <v>26310.65</v>
      </c>
      <c r="Q11" s="203" t="s">
        <v>491</v>
      </c>
      <c r="R11" s="203"/>
      <c r="S11" s="204">
        <v>130991.67999999999</v>
      </c>
      <c r="U11" s="195" t="s">
        <v>335</v>
      </c>
      <c r="V11" s="195"/>
      <c r="W11" s="196">
        <v>30378.92</v>
      </c>
      <c r="X11" s="113"/>
      <c r="Y11" t="s">
        <v>42106</v>
      </c>
      <c r="Z11" s="284">
        <v>8354.93</v>
      </c>
      <c r="AB11" s="276" t="s">
        <v>66806</v>
      </c>
      <c r="AC11" s="277">
        <v>533.79999999999995</v>
      </c>
      <c r="AE11" s="246" t="s">
        <v>40081</v>
      </c>
      <c r="AF11" s="247">
        <v>105194.55</v>
      </c>
      <c r="AH11" s="226" t="s">
        <v>40077</v>
      </c>
      <c r="AI11" s="227">
        <v>20773.150000000001</v>
      </c>
      <c r="AK11" s="207" t="s">
        <v>14670</v>
      </c>
      <c r="AL11" s="208">
        <v>12750</v>
      </c>
      <c r="AM11" s="93"/>
      <c r="AN11" s="199" t="s">
        <v>12952</v>
      </c>
      <c r="AO11" s="200">
        <v>133250</v>
      </c>
      <c r="AQ11" t="s">
        <v>51254</v>
      </c>
      <c r="AR11" s="284">
        <v>1730.79</v>
      </c>
      <c r="AT11" s="272" t="s">
        <v>57170</v>
      </c>
      <c r="AU11" s="273">
        <v>15753</v>
      </c>
      <c r="AW11" s="244" t="s">
        <v>49557</v>
      </c>
      <c r="AX11" s="245">
        <v>51766.18</v>
      </c>
      <c r="AZ11" s="230" t="s">
        <v>6808</v>
      </c>
      <c r="BA11" s="231">
        <v>26310.65</v>
      </c>
      <c r="BC11" s="209" t="s">
        <v>9739</v>
      </c>
      <c r="BD11" s="210">
        <v>374816.5</v>
      </c>
      <c r="BF11" s="195" t="s">
        <v>9741</v>
      </c>
      <c r="BG11" s="196">
        <v>1082644.1299999999</v>
      </c>
    </row>
    <row r="12" spans="1:63" x14ac:dyDescent="0.55000000000000004">
      <c r="A12" t="s">
        <v>65276</v>
      </c>
      <c r="C12" s="284">
        <v>626711.05000000005</v>
      </c>
      <c r="E12" s="282" t="s">
        <v>65274</v>
      </c>
      <c r="F12" s="282"/>
      <c r="G12" s="283">
        <v>48768.46</v>
      </c>
      <c r="I12" s="242" t="s">
        <v>61145</v>
      </c>
      <c r="J12" s="242"/>
      <c r="K12" s="243">
        <v>143676</v>
      </c>
      <c r="M12" s="224" t="s">
        <v>707</v>
      </c>
      <c r="N12" s="224"/>
      <c r="O12" s="225">
        <v>51</v>
      </c>
      <c r="Q12" s="203" t="s">
        <v>492</v>
      </c>
      <c r="R12" s="203"/>
      <c r="S12" s="204">
        <v>65803.78</v>
      </c>
      <c r="U12" s="195" t="s">
        <v>336</v>
      </c>
      <c r="V12" s="195"/>
      <c r="W12" s="196">
        <v>3633.28</v>
      </c>
      <c r="X12" s="113"/>
      <c r="Y12" t="s">
        <v>61741</v>
      </c>
      <c r="Z12" s="284">
        <v>1926.67</v>
      </c>
      <c r="AB12" s="276" t="s">
        <v>66807</v>
      </c>
      <c r="AC12" s="277">
        <v>27.92</v>
      </c>
      <c r="AE12" s="246" t="s">
        <v>62509</v>
      </c>
      <c r="AF12" s="247">
        <v>45721.17</v>
      </c>
      <c r="AH12" s="226" t="s">
        <v>40078</v>
      </c>
      <c r="AI12" s="227">
        <v>1432.85</v>
      </c>
      <c r="AK12" s="207" t="s">
        <v>14671</v>
      </c>
      <c r="AL12" s="208">
        <v>975.37</v>
      </c>
      <c r="AM12" s="93"/>
      <c r="AN12" s="199" t="s">
        <v>12953</v>
      </c>
      <c r="AO12" s="200">
        <v>11193.82</v>
      </c>
      <c r="AQ12" t="s">
        <v>11813</v>
      </c>
      <c r="AR12" s="284">
        <v>6041.34</v>
      </c>
      <c r="AT12" s="272" t="s">
        <v>65970</v>
      </c>
      <c r="AU12" s="273">
        <v>48768.46</v>
      </c>
      <c r="AW12" s="244" t="s">
        <v>61165</v>
      </c>
      <c r="AX12" s="245">
        <v>143676</v>
      </c>
      <c r="AZ12" s="230" t="s">
        <v>6824</v>
      </c>
      <c r="BA12" s="231">
        <v>51</v>
      </c>
      <c r="BC12" s="209" t="s">
        <v>6596</v>
      </c>
      <c r="BD12" s="210">
        <v>149822</v>
      </c>
      <c r="BF12" s="195" t="s">
        <v>10138</v>
      </c>
      <c r="BG12" s="196">
        <v>31104</v>
      </c>
    </row>
    <row r="13" spans="1:63" x14ac:dyDescent="0.55000000000000004">
      <c r="A13" t="s">
        <v>66460</v>
      </c>
      <c r="C13" s="284">
        <v>69993.41</v>
      </c>
      <c r="E13" s="282" t="s">
        <v>65275</v>
      </c>
      <c r="F13" s="282"/>
      <c r="G13" s="283">
        <v>369444.29</v>
      </c>
      <c r="I13" s="242" t="s">
        <v>49547</v>
      </c>
      <c r="J13" s="242"/>
      <c r="K13" s="243">
        <v>131431.26999999999</v>
      </c>
      <c r="M13" s="224" t="s">
        <v>3995</v>
      </c>
      <c r="N13" s="224"/>
      <c r="O13" s="225">
        <v>516</v>
      </c>
      <c r="Q13" s="203" t="s">
        <v>493</v>
      </c>
      <c r="R13" s="203"/>
      <c r="S13" s="204">
        <v>57717.38</v>
      </c>
      <c r="U13" s="195" t="s">
        <v>337</v>
      </c>
      <c r="V13" s="195"/>
      <c r="W13" s="196">
        <v>6246.72</v>
      </c>
      <c r="X13" s="113"/>
      <c r="Y13" t="s">
        <v>42108</v>
      </c>
      <c r="Z13" s="284">
        <v>12930.72</v>
      </c>
      <c r="AB13" s="276" t="s">
        <v>51428</v>
      </c>
      <c r="AC13" s="277">
        <v>113659.93</v>
      </c>
      <c r="AE13" s="246" t="s">
        <v>51428</v>
      </c>
      <c r="AF13" s="247">
        <v>136132.44</v>
      </c>
      <c r="AH13" s="226" t="s">
        <v>51427</v>
      </c>
      <c r="AI13" s="227">
        <v>18331.88</v>
      </c>
      <c r="AK13" s="207" t="s">
        <v>14672</v>
      </c>
      <c r="AL13" s="208">
        <v>34912.629999999997</v>
      </c>
      <c r="AM13" s="93"/>
      <c r="AN13" s="199" t="s">
        <v>12954</v>
      </c>
      <c r="AO13" s="200">
        <v>26756.51</v>
      </c>
      <c r="AQ13" t="s">
        <v>51258</v>
      </c>
      <c r="AR13" s="284">
        <v>4070.13</v>
      </c>
      <c r="AT13" s="272" t="s">
        <v>49553</v>
      </c>
      <c r="AU13" s="273">
        <v>369444.29</v>
      </c>
      <c r="AW13" s="244" t="s">
        <v>49558</v>
      </c>
      <c r="AX13" s="245">
        <v>131431.26999999999</v>
      </c>
      <c r="AZ13" s="230" t="s">
        <v>6830</v>
      </c>
      <c r="BA13" s="231">
        <v>516</v>
      </c>
      <c r="BC13" s="209" t="s">
        <v>7022</v>
      </c>
      <c r="BD13" s="210">
        <v>44980</v>
      </c>
      <c r="BF13" s="195" t="s">
        <v>9742</v>
      </c>
      <c r="BG13" s="196">
        <v>31104</v>
      </c>
    </row>
    <row r="14" spans="1:63" x14ac:dyDescent="0.55000000000000004">
      <c r="A14" t="s">
        <v>49544</v>
      </c>
      <c r="C14" s="284">
        <v>107591</v>
      </c>
      <c r="E14" s="282" t="s">
        <v>65276</v>
      </c>
      <c r="F14" s="282"/>
      <c r="G14" s="283">
        <v>351288.94</v>
      </c>
      <c r="I14" s="242" t="s">
        <v>57169</v>
      </c>
      <c r="J14" s="242"/>
      <c r="K14" s="243">
        <v>169729</v>
      </c>
      <c r="M14" s="224" t="s">
        <v>3996</v>
      </c>
      <c r="N14" s="224"/>
      <c r="O14" s="225">
        <v>7225</v>
      </c>
      <c r="Q14" s="203" t="s">
        <v>494</v>
      </c>
      <c r="R14" s="203"/>
      <c r="S14" s="204">
        <v>16500</v>
      </c>
      <c r="U14" s="195" t="s">
        <v>338</v>
      </c>
      <c r="V14" s="195"/>
      <c r="W14" s="196">
        <v>9370</v>
      </c>
      <c r="X14" s="113"/>
      <c r="Y14" t="s">
        <v>51432</v>
      </c>
      <c r="Z14">
        <v>659.49</v>
      </c>
      <c r="AB14" s="276" t="s">
        <v>51429</v>
      </c>
      <c r="AC14" s="277">
        <v>816868.93</v>
      </c>
      <c r="AE14" s="246" t="s">
        <v>51429</v>
      </c>
      <c r="AF14" s="247">
        <v>682562.97</v>
      </c>
      <c r="AH14" s="226" t="s">
        <v>44292</v>
      </c>
      <c r="AI14" s="227">
        <v>78356.34</v>
      </c>
      <c r="AK14" s="207" t="s">
        <v>14673</v>
      </c>
      <c r="AL14" s="208">
        <v>3729</v>
      </c>
      <c r="AM14" s="93"/>
      <c r="AN14" s="199" t="s">
        <v>12955</v>
      </c>
      <c r="AO14" s="200">
        <v>4258.88</v>
      </c>
      <c r="AQ14" t="s">
        <v>43894</v>
      </c>
      <c r="AR14" s="284">
        <v>2490</v>
      </c>
      <c r="AT14" s="272" t="s">
        <v>49554</v>
      </c>
      <c r="AU14" s="273">
        <v>351288.94</v>
      </c>
      <c r="AW14" s="244" t="s">
        <v>57171</v>
      </c>
      <c r="AX14" s="245">
        <v>169729</v>
      </c>
      <c r="AZ14" s="230" t="s">
        <v>10440</v>
      </c>
      <c r="BA14" s="231">
        <v>7225</v>
      </c>
      <c r="BC14" s="209" t="s">
        <v>7262</v>
      </c>
      <c r="BD14" s="210">
        <v>30273</v>
      </c>
      <c r="BF14" s="195" t="s">
        <v>10139</v>
      </c>
      <c r="BG14" s="196">
        <v>24487</v>
      </c>
    </row>
    <row r="15" spans="1:63" x14ac:dyDescent="0.55000000000000004">
      <c r="A15" t="s">
        <v>65277</v>
      </c>
      <c r="C15" s="284">
        <v>200815.66</v>
      </c>
      <c r="E15" s="282" t="s">
        <v>66460</v>
      </c>
      <c r="F15" s="282"/>
      <c r="G15" s="283">
        <v>207757.62</v>
      </c>
      <c r="I15" s="242" t="s">
        <v>49548</v>
      </c>
      <c r="J15" s="242"/>
      <c r="K15" s="243">
        <v>39395.54</v>
      </c>
      <c r="M15" s="224" t="s">
        <v>3999</v>
      </c>
      <c r="N15" s="224"/>
      <c r="O15" s="225">
        <v>962</v>
      </c>
      <c r="Q15" s="203" t="s">
        <v>495</v>
      </c>
      <c r="R15" s="203"/>
      <c r="S15" s="204">
        <v>281023</v>
      </c>
      <c r="U15" s="195" t="s">
        <v>339</v>
      </c>
      <c r="V15" s="195"/>
      <c r="W15" s="196">
        <v>2491</v>
      </c>
      <c r="X15" s="113"/>
      <c r="Y15" t="s">
        <v>71027</v>
      </c>
      <c r="Z15" s="284">
        <v>9738.32</v>
      </c>
      <c r="AB15" s="276" t="s">
        <v>59456</v>
      </c>
      <c r="AC15" s="277">
        <v>141670.21</v>
      </c>
      <c r="AE15" s="246" t="s">
        <v>59456</v>
      </c>
      <c r="AF15" s="247">
        <v>90752.43</v>
      </c>
      <c r="AH15" s="226" t="s">
        <v>40079</v>
      </c>
      <c r="AI15" s="227">
        <v>51175.72</v>
      </c>
      <c r="AK15" s="207" t="s">
        <v>14674</v>
      </c>
      <c r="AL15" s="208">
        <v>375.22</v>
      </c>
      <c r="AM15" s="93"/>
      <c r="AN15" s="199" t="s">
        <v>31571</v>
      </c>
      <c r="AO15" s="200">
        <v>623558.84</v>
      </c>
      <c r="AQ15" t="s">
        <v>11814</v>
      </c>
      <c r="AR15" s="284">
        <v>8086.64</v>
      </c>
      <c r="AT15" s="272" t="s">
        <v>66471</v>
      </c>
      <c r="AU15" s="273">
        <v>207757.62</v>
      </c>
      <c r="AW15" s="244" t="s">
        <v>49559</v>
      </c>
      <c r="AX15" s="245">
        <v>39395.54</v>
      </c>
      <c r="AZ15" s="230" t="s">
        <v>10441</v>
      </c>
      <c r="BA15" s="231">
        <v>962</v>
      </c>
      <c r="BC15" s="209" t="s">
        <v>7676</v>
      </c>
      <c r="BD15" s="210">
        <v>13241.98</v>
      </c>
      <c r="BF15" s="195" t="s">
        <v>9202</v>
      </c>
      <c r="BG15" s="196">
        <v>35232.019999999997</v>
      </c>
    </row>
    <row r="16" spans="1:63" x14ac:dyDescent="0.55000000000000004">
      <c r="A16" t="s">
        <v>61145</v>
      </c>
      <c r="C16" s="284">
        <v>203145</v>
      </c>
      <c r="E16" s="282" t="s">
        <v>49544</v>
      </c>
      <c r="F16" s="282"/>
      <c r="G16" s="283">
        <v>775888.91</v>
      </c>
      <c r="I16" s="242" t="s">
        <v>49549</v>
      </c>
      <c r="J16" s="242"/>
      <c r="K16" s="243">
        <v>473354</v>
      </c>
      <c r="M16" s="224" t="s">
        <v>4000</v>
      </c>
      <c r="N16" s="224"/>
      <c r="O16" s="225">
        <v>3496</v>
      </c>
      <c r="Q16" s="203" t="s">
        <v>496</v>
      </c>
      <c r="R16" s="203"/>
      <c r="S16" s="204">
        <v>16500</v>
      </c>
      <c r="U16" s="195" t="s">
        <v>340</v>
      </c>
      <c r="V16" s="195"/>
      <c r="W16" s="196">
        <v>4255</v>
      </c>
      <c r="X16" s="113"/>
      <c r="Y16" t="s">
        <v>58931</v>
      </c>
      <c r="Z16" s="284">
        <v>12000</v>
      </c>
      <c r="AB16" s="276" t="s">
        <v>66808</v>
      </c>
      <c r="AC16" s="277">
        <v>34487.269999999997</v>
      </c>
      <c r="AE16" s="246" t="s">
        <v>51430</v>
      </c>
      <c r="AF16" s="247">
        <v>67432.53</v>
      </c>
      <c r="AH16" s="226" t="s">
        <v>44293</v>
      </c>
      <c r="AI16" s="227">
        <v>12832.63</v>
      </c>
      <c r="AK16" s="207" t="s">
        <v>14675</v>
      </c>
      <c r="AL16" s="208">
        <v>20966.8</v>
      </c>
      <c r="AM16" s="93"/>
      <c r="AN16" s="199" t="s">
        <v>31572</v>
      </c>
      <c r="AO16" s="200">
        <v>13306.66</v>
      </c>
      <c r="AQ16" t="s">
        <v>51131</v>
      </c>
      <c r="AR16" s="284">
        <v>16449.78</v>
      </c>
      <c r="AT16" s="272" t="s">
        <v>49555</v>
      </c>
      <c r="AU16" s="273">
        <v>775888.91</v>
      </c>
      <c r="AW16" s="244" t="s">
        <v>49560</v>
      </c>
      <c r="AX16" s="245">
        <v>473354</v>
      </c>
      <c r="AZ16" s="230" t="s">
        <v>10442</v>
      </c>
      <c r="BA16" s="231">
        <v>3496</v>
      </c>
      <c r="BC16" s="209" t="s">
        <v>8241</v>
      </c>
      <c r="BD16" s="210">
        <v>57990.51</v>
      </c>
      <c r="BF16" s="195" t="s">
        <v>9743</v>
      </c>
      <c r="BG16" s="196">
        <v>59719.02</v>
      </c>
    </row>
    <row r="17" spans="1:59" x14ac:dyDescent="0.55000000000000004">
      <c r="A17" t="s">
        <v>57169</v>
      </c>
      <c r="C17" s="284">
        <v>82209.919999999998</v>
      </c>
      <c r="E17" s="282" t="s">
        <v>49545</v>
      </c>
      <c r="F17" s="282"/>
      <c r="G17" s="283">
        <v>1225268.95</v>
      </c>
      <c r="I17" s="242" t="s">
        <v>49550</v>
      </c>
      <c r="J17" s="242"/>
      <c r="K17" s="243">
        <v>403864.16</v>
      </c>
      <c r="M17" s="224" t="s">
        <v>4003</v>
      </c>
      <c r="N17" s="224"/>
      <c r="O17" s="225">
        <v>5844</v>
      </c>
      <c r="Q17" s="203" t="s">
        <v>497</v>
      </c>
      <c r="R17" s="203"/>
      <c r="S17" s="204">
        <v>128560</v>
      </c>
      <c r="U17" s="195" t="s">
        <v>341</v>
      </c>
      <c r="V17" s="195"/>
      <c r="W17" s="196">
        <v>10622.22</v>
      </c>
      <c r="X17" s="113"/>
      <c r="Y17" t="s">
        <v>58932</v>
      </c>
      <c r="Z17" s="284">
        <v>3000</v>
      </c>
      <c r="AB17" s="276" t="s">
        <v>51430</v>
      </c>
      <c r="AC17" s="277">
        <v>81349.88</v>
      </c>
      <c r="AE17" s="246" t="s">
        <v>59457</v>
      </c>
      <c r="AF17" s="247">
        <v>35622.94</v>
      </c>
      <c r="AH17" s="226" t="s">
        <v>40080</v>
      </c>
      <c r="AI17" s="227">
        <v>13279.17</v>
      </c>
      <c r="AK17" s="207" t="s">
        <v>14676</v>
      </c>
      <c r="AL17" s="208">
        <v>216372.5</v>
      </c>
      <c r="AM17" s="93"/>
      <c r="AN17" s="199" t="s">
        <v>31573</v>
      </c>
      <c r="AO17" s="200">
        <v>224299.5</v>
      </c>
      <c r="AQ17" t="s">
        <v>11816</v>
      </c>
      <c r="AR17" s="284">
        <v>57426.54</v>
      </c>
      <c r="AT17" s="272" t="s">
        <v>49556</v>
      </c>
      <c r="AU17" s="273">
        <v>1225268.95</v>
      </c>
      <c r="AW17" s="244" t="s">
        <v>49561</v>
      </c>
      <c r="AX17" s="245">
        <v>403864.16</v>
      </c>
      <c r="AZ17" s="230" t="s">
        <v>10443</v>
      </c>
      <c r="BA17" s="231">
        <v>5844</v>
      </c>
      <c r="BC17" s="209" t="s">
        <v>8852</v>
      </c>
      <c r="BD17" s="210">
        <v>13880.68</v>
      </c>
      <c r="BF17" s="195" t="s">
        <v>10140</v>
      </c>
      <c r="BG17" s="196">
        <v>11643</v>
      </c>
    </row>
    <row r="18" spans="1:59" x14ac:dyDescent="0.55000000000000004">
      <c r="A18" t="s">
        <v>49549</v>
      </c>
      <c r="C18" s="284">
        <v>113266</v>
      </c>
      <c r="E18" s="282" t="s">
        <v>65277</v>
      </c>
      <c r="F18" s="282"/>
      <c r="G18" s="283">
        <v>579983.64</v>
      </c>
      <c r="I18" s="242" t="s">
        <v>49551</v>
      </c>
      <c r="J18" s="242"/>
      <c r="K18" s="243">
        <v>58989.4</v>
      </c>
      <c r="M18" s="224" t="s">
        <v>4004</v>
      </c>
      <c r="N18" s="224"/>
      <c r="O18" s="225">
        <v>7603</v>
      </c>
      <c r="Q18" s="203" t="s">
        <v>498</v>
      </c>
      <c r="R18" s="203"/>
      <c r="S18" s="204">
        <v>16500</v>
      </c>
      <c r="U18" s="195" t="s">
        <v>4032</v>
      </c>
      <c r="V18" s="195"/>
      <c r="W18" s="196">
        <v>2137</v>
      </c>
      <c r="X18" s="113"/>
      <c r="Y18" t="s">
        <v>36009</v>
      </c>
      <c r="Z18" s="284">
        <v>32710.02</v>
      </c>
      <c r="AB18" s="276" t="s">
        <v>59457</v>
      </c>
      <c r="AC18" s="277">
        <v>5627.7</v>
      </c>
      <c r="AE18" s="246" t="s">
        <v>54761</v>
      </c>
      <c r="AF18" s="247">
        <v>82220.63</v>
      </c>
      <c r="AH18" s="226" t="s">
        <v>40081</v>
      </c>
      <c r="AI18" s="227">
        <v>144365.4</v>
      </c>
      <c r="AK18" s="207" t="s">
        <v>14677</v>
      </c>
      <c r="AL18" s="208">
        <v>18732.259999999998</v>
      </c>
      <c r="AM18" s="93"/>
      <c r="AN18" s="199" t="s">
        <v>12956</v>
      </c>
      <c r="AO18" s="200">
        <v>16319.92</v>
      </c>
      <c r="AQ18" t="s">
        <v>51261</v>
      </c>
      <c r="AR18" s="284">
        <v>2223.23</v>
      </c>
      <c r="AT18" s="272" t="s">
        <v>61164</v>
      </c>
      <c r="AU18" s="273">
        <v>579983.64</v>
      </c>
      <c r="AW18" s="244" t="s">
        <v>49562</v>
      </c>
      <c r="AX18" s="245">
        <v>58989.4</v>
      </c>
      <c r="AZ18" s="230" t="s">
        <v>6936</v>
      </c>
      <c r="BA18" s="231">
        <v>7603</v>
      </c>
      <c r="BC18" s="209" t="s">
        <v>9200</v>
      </c>
      <c r="BD18" s="210">
        <v>225178</v>
      </c>
      <c r="BF18" s="195" t="s">
        <v>9744</v>
      </c>
      <c r="BG18" s="196">
        <v>11643</v>
      </c>
    </row>
    <row r="19" spans="1:59" x14ac:dyDescent="0.55000000000000004">
      <c r="A19" t="s">
        <v>49550</v>
      </c>
      <c r="C19" s="284">
        <v>186714.61</v>
      </c>
      <c r="E19" s="282" t="s">
        <v>49546</v>
      </c>
      <c r="F19" s="282"/>
      <c r="G19" s="283">
        <v>47147.87</v>
      </c>
      <c r="I19" s="242" t="s">
        <v>3315</v>
      </c>
      <c r="J19" s="242"/>
      <c r="K19" s="243">
        <v>35905.46</v>
      </c>
      <c r="M19" s="224" t="s">
        <v>4006</v>
      </c>
      <c r="N19" s="224"/>
      <c r="O19" s="225">
        <v>744</v>
      </c>
      <c r="Q19" s="203" t="s">
        <v>499</v>
      </c>
      <c r="R19" s="203"/>
      <c r="S19" s="204">
        <v>217295.66</v>
      </c>
      <c r="U19" s="195" t="s">
        <v>342</v>
      </c>
      <c r="V19" s="195"/>
      <c r="W19" s="196">
        <v>15671</v>
      </c>
      <c r="X19" s="113"/>
      <c r="Y19" t="s">
        <v>36010</v>
      </c>
      <c r="Z19" s="284">
        <v>57313.29</v>
      </c>
      <c r="AB19" s="276" t="s">
        <v>62510</v>
      </c>
      <c r="AC19" s="277">
        <v>13558.58</v>
      </c>
      <c r="AE19" s="246" t="s">
        <v>63880</v>
      </c>
      <c r="AF19" s="247">
        <v>31020.25</v>
      </c>
      <c r="AH19" s="226" t="s">
        <v>42104</v>
      </c>
      <c r="AI19" s="227">
        <v>409340.47</v>
      </c>
      <c r="AK19" s="207" t="s">
        <v>14678</v>
      </c>
      <c r="AL19" s="208">
        <v>1442.6</v>
      </c>
      <c r="AM19" s="93"/>
      <c r="AN19" s="199" t="s">
        <v>12957</v>
      </c>
      <c r="AO19" s="200">
        <v>133250</v>
      </c>
      <c r="AQ19" t="s">
        <v>46496</v>
      </c>
      <c r="AR19">
        <v>0.9</v>
      </c>
      <c r="AT19" s="272" t="s">
        <v>49557</v>
      </c>
      <c r="AU19" s="273">
        <v>47147.87</v>
      </c>
      <c r="AW19" s="244" t="s">
        <v>9201</v>
      </c>
      <c r="AX19" s="245">
        <v>35905.46</v>
      </c>
      <c r="AZ19" s="230" t="s">
        <v>10445</v>
      </c>
      <c r="BA19" s="231">
        <v>744</v>
      </c>
      <c r="BC19" s="209" t="s">
        <v>9483</v>
      </c>
      <c r="BD19" s="210">
        <v>18031</v>
      </c>
      <c r="BF19" s="195" t="s">
        <v>7556</v>
      </c>
      <c r="BG19" s="196">
        <v>221136.28</v>
      </c>
    </row>
    <row r="20" spans="1:59" x14ac:dyDescent="0.55000000000000004">
      <c r="A20" t="s">
        <v>5464</v>
      </c>
      <c r="C20" s="284">
        <v>142503</v>
      </c>
      <c r="E20" s="282" t="s">
        <v>65278</v>
      </c>
      <c r="F20" s="282"/>
      <c r="G20" s="283">
        <v>106250</v>
      </c>
      <c r="I20" s="242" t="s">
        <v>3243</v>
      </c>
      <c r="J20" s="242"/>
      <c r="K20" s="243">
        <v>25682.5</v>
      </c>
      <c r="M20" s="224" t="s">
        <v>4009</v>
      </c>
      <c r="N20" s="224"/>
      <c r="O20" s="225">
        <v>770</v>
      </c>
      <c r="Q20" s="203" t="s">
        <v>500</v>
      </c>
      <c r="R20" s="203"/>
      <c r="S20" s="204">
        <v>5334.78</v>
      </c>
      <c r="U20" s="195" t="s">
        <v>344</v>
      </c>
      <c r="V20" s="195"/>
      <c r="W20" s="196">
        <v>1349.91</v>
      </c>
      <c r="X20" s="113"/>
      <c r="Y20" t="s">
        <v>71028</v>
      </c>
      <c r="Z20" s="284">
        <v>33988.620000000003</v>
      </c>
      <c r="AB20" s="276" t="s">
        <v>66809</v>
      </c>
      <c r="AC20" s="277">
        <v>360608.28</v>
      </c>
      <c r="AE20" s="246" t="s">
        <v>62510</v>
      </c>
      <c r="AF20" s="247">
        <v>87550</v>
      </c>
      <c r="AH20" s="226" t="s">
        <v>35937</v>
      </c>
      <c r="AI20" s="227">
        <v>15882</v>
      </c>
      <c r="AK20" s="207" t="s">
        <v>14679</v>
      </c>
      <c r="AL20" s="208">
        <v>5729</v>
      </c>
      <c r="AM20" s="93"/>
      <c r="AN20" s="199" t="s">
        <v>12958</v>
      </c>
      <c r="AO20" s="200">
        <v>11193.82</v>
      </c>
      <c r="AQ20" t="s">
        <v>11822</v>
      </c>
      <c r="AR20" s="284">
        <v>52850.07</v>
      </c>
      <c r="AT20" s="272" t="s">
        <v>65971</v>
      </c>
      <c r="AU20" s="273">
        <v>106250</v>
      </c>
      <c r="AW20" s="244" t="s">
        <v>9204</v>
      </c>
      <c r="AX20" s="245">
        <v>25682.5</v>
      </c>
      <c r="AZ20" s="230" t="s">
        <v>10449</v>
      </c>
      <c r="BA20" s="231">
        <v>770</v>
      </c>
      <c r="BC20" s="209" t="s">
        <v>9740</v>
      </c>
      <c r="BD20" s="210">
        <v>553397.17000000004</v>
      </c>
      <c r="BF20" s="195" t="s">
        <v>10141</v>
      </c>
      <c r="BG20" s="196">
        <v>188880</v>
      </c>
    </row>
    <row r="21" spans="1:59" x14ac:dyDescent="0.55000000000000004">
      <c r="A21" t="s">
        <v>65383</v>
      </c>
      <c r="C21" s="284">
        <v>12064</v>
      </c>
      <c r="E21" s="282" t="s">
        <v>61145</v>
      </c>
      <c r="F21" s="282"/>
      <c r="G21" s="283">
        <v>226616.17</v>
      </c>
      <c r="I21" s="242" t="s">
        <v>3317</v>
      </c>
      <c r="J21" s="242"/>
      <c r="K21" s="243">
        <v>90295.64</v>
      </c>
      <c r="M21" s="224" t="s">
        <v>3998</v>
      </c>
      <c r="N21" s="224"/>
      <c r="O21" s="225">
        <v>66713</v>
      </c>
      <c r="Q21" s="203" t="s">
        <v>501</v>
      </c>
      <c r="R21" s="203"/>
      <c r="S21" s="204">
        <v>514699</v>
      </c>
      <c r="U21" s="195" t="s">
        <v>345</v>
      </c>
      <c r="V21" s="195"/>
      <c r="W21" s="196">
        <v>18208.5</v>
      </c>
      <c r="X21" s="113"/>
      <c r="Y21" t="s">
        <v>71029</v>
      </c>
      <c r="Z21" s="284">
        <v>12289.89</v>
      </c>
      <c r="AB21" s="276" t="s">
        <v>58911</v>
      </c>
      <c r="AC21" s="277">
        <v>12813.28</v>
      </c>
      <c r="AE21" s="246" t="s">
        <v>63881</v>
      </c>
      <c r="AF21" s="247">
        <v>1200</v>
      </c>
      <c r="AH21" s="226" t="s">
        <v>51428</v>
      </c>
      <c r="AI21" s="227">
        <v>121082.67</v>
      </c>
      <c r="AK21" s="207" t="s">
        <v>14680</v>
      </c>
      <c r="AL21" s="208">
        <v>48981.41</v>
      </c>
      <c r="AM21" s="93"/>
      <c r="AN21" s="199" t="s">
        <v>12959</v>
      </c>
      <c r="AO21" s="200">
        <v>26756.51</v>
      </c>
      <c r="AQ21" t="s">
        <v>51266</v>
      </c>
      <c r="AR21" s="284">
        <v>4300.6899999999996</v>
      </c>
      <c r="AT21" s="272" t="s">
        <v>61165</v>
      </c>
      <c r="AU21" s="273">
        <v>226616.17</v>
      </c>
      <c r="AW21" s="244" t="s">
        <v>9205</v>
      </c>
      <c r="AX21" s="245">
        <v>90295.64</v>
      </c>
      <c r="AZ21" s="230" t="s">
        <v>10450</v>
      </c>
      <c r="BA21" s="231">
        <v>66713</v>
      </c>
      <c r="BC21" s="209" t="s">
        <v>6597</v>
      </c>
      <c r="BD21" s="210">
        <v>961393</v>
      </c>
      <c r="BF21" s="195" t="s">
        <v>9746</v>
      </c>
      <c r="BG21" s="196">
        <v>410016.28</v>
      </c>
    </row>
    <row r="22" spans="1:59" x14ac:dyDescent="0.55000000000000004">
      <c r="A22" t="s">
        <v>5657</v>
      </c>
      <c r="C22" s="284">
        <v>139137.66</v>
      </c>
      <c r="E22" s="282" t="s">
        <v>49547</v>
      </c>
      <c r="F22" s="282"/>
      <c r="G22" s="283">
        <v>50568.73</v>
      </c>
      <c r="I22" s="242" t="s">
        <v>3318</v>
      </c>
      <c r="J22" s="242"/>
      <c r="K22" s="243">
        <v>12579.3</v>
      </c>
      <c r="M22" s="224" t="s">
        <v>4010</v>
      </c>
      <c r="N22" s="224"/>
      <c r="O22" s="225">
        <v>6197</v>
      </c>
      <c r="Q22" s="203" t="s">
        <v>502</v>
      </c>
      <c r="R22" s="203"/>
      <c r="S22" s="204">
        <v>34780.1</v>
      </c>
      <c r="U22" s="195" t="s">
        <v>346</v>
      </c>
      <c r="V22" s="195"/>
      <c r="W22" s="196">
        <v>3322</v>
      </c>
      <c r="X22" s="113"/>
      <c r="Y22" t="s">
        <v>59472</v>
      </c>
      <c r="Z22" s="284">
        <v>1730.79</v>
      </c>
      <c r="AB22" s="276" t="s">
        <v>58912</v>
      </c>
      <c r="AC22" s="277">
        <v>1060.1400000000001</v>
      </c>
      <c r="AE22" s="246" t="s">
        <v>63882</v>
      </c>
      <c r="AF22" s="247">
        <v>434.6</v>
      </c>
      <c r="AH22" s="226" t="s">
        <v>51429</v>
      </c>
      <c r="AI22" s="227">
        <v>98052.26</v>
      </c>
      <c r="AK22" s="207" t="s">
        <v>14681</v>
      </c>
      <c r="AL22" s="208">
        <v>20966.8</v>
      </c>
      <c r="AM22" s="93"/>
      <c r="AN22" s="199" t="s">
        <v>12960</v>
      </c>
      <c r="AO22" s="200">
        <v>4258.88</v>
      </c>
      <c r="AQ22" t="s">
        <v>11823</v>
      </c>
      <c r="AR22" s="284">
        <v>115905.3</v>
      </c>
      <c r="AT22" s="272" t="s">
        <v>49558</v>
      </c>
      <c r="AU22" s="273">
        <v>50568.73</v>
      </c>
      <c r="AW22" s="244" t="s">
        <v>9206</v>
      </c>
      <c r="AX22" s="245">
        <v>12579.3</v>
      </c>
      <c r="AZ22" s="230" t="s">
        <v>10451</v>
      </c>
      <c r="BA22" s="231">
        <v>6197</v>
      </c>
      <c r="BC22" s="209" t="s">
        <v>7023</v>
      </c>
      <c r="BD22" s="210">
        <v>52402</v>
      </c>
      <c r="BF22" s="195" t="s">
        <v>10142</v>
      </c>
      <c r="BG22" s="196">
        <v>47274</v>
      </c>
    </row>
    <row r="23" spans="1:59" x14ac:dyDescent="0.55000000000000004">
      <c r="A23" t="s">
        <v>5605</v>
      </c>
      <c r="C23" s="284">
        <v>151301.82</v>
      </c>
      <c r="E23" s="282" t="s">
        <v>57169</v>
      </c>
      <c r="F23" s="282"/>
      <c r="G23" s="283">
        <v>150496.1</v>
      </c>
      <c r="I23" s="242" t="s">
        <v>3246</v>
      </c>
      <c r="J23" s="242"/>
      <c r="K23" s="243">
        <v>42000</v>
      </c>
      <c r="M23" s="224" t="s">
        <v>884</v>
      </c>
      <c r="N23" s="224"/>
      <c r="O23" s="225">
        <v>432829</v>
      </c>
      <c r="Q23" s="203" t="s">
        <v>503</v>
      </c>
      <c r="R23" s="203"/>
      <c r="S23" s="204">
        <v>12579.15</v>
      </c>
      <c r="U23" s="195" t="s">
        <v>263</v>
      </c>
      <c r="V23" s="195"/>
      <c r="W23" s="196">
        <v>713993.8</v>
      </c>
      <c r="X23" s="113"/>
      <c r="Y23" t="s">
        <v>54825</v>
      </c>
      <c r="Z23" s="284">
        <v>4770.83</v>
      </c>
      <c r="AB23" s="276" t="s">
        <v>60171</v>
      </c>
      <c r="AC23" s="277">
        <v>1659.69</v>
      </c>
      <c r="AE23" s="246" t="s">
        <v>63883</v>
      </c>
      <c r="AF23" s="247">
        <v>810</v>
      </c>
      <c r="AH23" s="226" t="s">
        <v>51430</v>
      </c>
      <c r="AI23" s="227">
        <v>16085.39</v>
      </c>
      <c r="AK23" s="207" t="s">
        <v>12949</v>
      </c>
      <c r="AL23" s="208">
        <v>278964.43</v>
      </c>
      <c r="AM23" s="93"/>
      <c r="AN23" s="199" t="s">
        <v>14779</v>
      </c>
      <c r="AO23" s="200">
        <v>623558.84</v>
      </c>
      <c r="AQ23" t="s">
        <v>66154</v>
      </c>
      <c r="AR23" s="284">
        <v>8000</v>
      </c>
      <c r="AT23" s="272" t="s">
        <v>57171</v>
      </c>
      <c r="AU23" s="273">
        <v>150496.1</v>
      </c>
      <c r="AW23" s="244" t="s">
        <v>9210</v>
      </c>
      <c r="AX23" s="245">
        <v>42000</v>
      </c>
      <c r="AZ23" s="230" t="s">
        <v>7006</v>
      </c>
      <c r="BA23" s="231">
        <v>432829</v>
      </c>
      <c r="BC23" s="209" t="s">
        <v>7263</v>
      </c>
      <c r="BD23" s="210">
        <v>412321</v>
      </c>
      <c r="BF23" s="195" t="s">
        <v>9204</v>
      </c>
      <c r="BG23" s="196">
        <v>6234.2</v>
      </c>
    </row>
    <row r="24" spans="1:59" x14ac:dyDescent="0.55000000000000004">
      <c r="A24" t="s">
        <v>5610</v>
      </c>
      <c r="C24" s="284">
        <v>6041.34</v>
      </c>
      <c r="E24" s="282" t="s">
        <v>49548</v>
      </c>
      <c r="F24" s="282"/>
      <c r="G24" s="283">
        <v>3064.46</v>
      </c>
      <c r="I24" s="242" t="s">
        <v>3247</v>
      </c>
      <c r="J24" s="242"/>
      <c r="K24" s="243">
        <v>1560.6</v>
      </c>
      <c r="M24" s="224" t="s">
        <v>4012</v>
      </c>
      <c r="N24" s="224"/>
      <c r="O24" s="225">
        <v>3414</v>
      </c>
      <c r="Q24" s="203" t="s">
        <v>504</v>
      </c>
      <c r="R24" s="203"/>
      <c r="S24" s="204">
        <v>1070767.8799999999</v>
      </c>
      <c r="U24" s="195" t="s">
        <v>347</v>
      </c>
      <c r="V24" s="195"/>
      <c r="W24" s="196">
        <v>191779.13</v>
      </c>
      <c r="X24" s="113"/>
      <c r="Y24" t="s">
        <v>15974</v>
      </c>
      <c r="Z24">
        <v>348.3</v>
      </c>
      <c r="AB24" s="276" t="s">
        <v>63885</v>
      </c>
      <c r="AC24" s="277">
        <v>5291.07</v>
      </c>
      <c r="AE24" s="246" t="s">
        <v>63884</v>
      </c>
      <c r="AF24" s="247">
        <v>3500</v>
      </c>
      <c r="AH24" s="226" t="s">
        <v>44294</v>
      </c>
      <c r="AI24" s="227">
        <v>83000</v>
      </c>
      <c r="AK24" s="207" t="s">
        <v>14682</v>
      </c>
      <c r="AL24" s="208">
        <v>149822</v>
      </c>
      <c r="AM24" s="93"/>
      <c r="AN24" s="199" t="s">
        <v>14782</v>
      </c>
      <c r="AO24" s="200">
        <v>13306.66</v>
      </c>
      <c r="AQ24" t="s">
        <v>51267</v>
      </c>
      <c r="AR24" s="284">
        <v>4305.1000000000004</v>
      </c>
      <c r="AT24" s="272" t="s">
        <v>49559</v>
      </c>
      <c r="AU24" s="273">
        <v>3064.46</v>
      </c>
      <c r="AW24" s="244" t="s">
        <v>9212</v>
      </c>
      <c r="AX24" s="245">
        <v>1560.6</v>
      </c>
      <c r="AZ24" s="230" t="s">
        <v>10453</v>
      </c>
      <c r="BA24" s="231">
        <v>3414</v>
      </c>
      <c r="BC24" s="209" t="s">
        <v>7555</v>
      </c>
      <c r="BD24" s="210">
        <v>1336728</v>
      </c>
      <c r="BF24" s="195" t="s">
        <v>9747</v>
      </c>
      <c r="BG24" s="196">
        <v>53508.2</v>
      </c>
    </row>
    <row r="25" spans="1:59" x14ac:dyDescent="0.55000000000000004">
      <c r="A25" t="s">
        <v>5611</v>
      </c>
      <c r="C25" s="284">
        <v>8086.64</v>
      </c>
      <c r="E25" s="282" t="s">
        <v>49549</v>
      </c>
      <c r="F25" s="282"/>
      <c r="G25" s="283">
        <v>634687.43000000005</v>
      </c>
      <c r="I25" s="242" t="s">
        <v>3322</v>
      </c>
      <c r="J25" s="242"/>
      <c r="K25" s="243">
        <v>439</v>
      </c>
      <c r="M25" s="224" t="s">
        <v>4013</v>
      </c>
      <c r="N25" s="224"/>
      <c r="O25" s="225">
        <v>3945</v>
      </c>
      <c r="Q25" s="203" t="s">
        <v>505</v>
      </c>
      <c r="R25" s="203"/>
      <c r="S25" s="204">
        <v>156366</v>
      </c>
      <c r="U25" s="195" t="s">
        <v>348</v>
      </c>
      <c r="V25" s="195"/>
      <c r="W25" s="196">
        <v>221136.28</v>
      </c>
      <c r="X25" s="113"/>
      <c r="Y25" t="s">
        <v>33138</v>
      </c>
      <c r="Z25">
        <v>247.67</v>
      </c>
      <c r="AB25" s="276" t="s">
        <v>63886</v>
      </c>
      <c r="AC25" s="277">
        <v>430.03</v>
      </c>
      <c r="AE25" s="246" t="s">
        <v>61738</v>
      </c>
      <c r="AF25" s="247">
        <v>4592.05</v>
      </c>
      <c r="AH25" s="226" t="s">
        <v>44295</v>
      </c>
      <c r="AI25" s="227">
        <v>6349.5</v>
      </c>
      <c r="AK25" s="207" t="s">
        <v>14683</v>
      </c>
      <c r="AL25" s="208">
        <v>44980</v>
      </c>
      <c r="AM25" s="93"/>
      <c r="AN25" s="199" t="s">
        <v>14784</v>
      </c>
      <c r="AO25" s="200">
        <v>224299.5</v>
      </c>
      <c r="AQ25" t="s">
        <v>11825</v>
      </c>
      <c r="AR25" s="284">
        <v>117941.75</v>
      </c>
      <c r="AT25" s="272" t="s">
        <v>49560</v>
      </c>
      <c r="AU25" s="273">
        <v>634687.43000000005</v>
      </c>
      <c r="AW25" s="244" t="s">
        <v>9214</v>
      </c>
      <c r="AX25" s="245">
        <v>439</v>
      </c>
      <c r="AZ25" s="230" t="s">
        <v>10454</v>
      </c>
      <c r="BA25" s="231">
        <v>3945</v>
      </c>
      <c r="BC25" s="209" t="s">
        <v>7677</v>
      </c>
      <c r="BD25" s="210">
        <v>73439</v>
      </c>
      <c r="BF25" s="195" t="s">
        <v>10143</v>
      </c>
      <c r="BG25" s="196">
        <v>115247.82</v>
      </c>
    </row>
    <row r="26" spans="1:59" ht="15" customHeight="1" x14ac:dyDescent="0.55000000000000004">
      <c r="A26" t="s">
        <v>5613</v>
      </c>
      <c r="C26" s="284">
        <v>57426.54</v>
      </c>
      <c r="E26" s="282" t="s">
        <v>49550</v>
      </c>
      <c r="F26" s="282"/>
      <c r="G26" s="283">
        <v>293240.32000000001</v>
      </c>
      <c r="I26" s="242" t="s">
        <v>3324</v>
      </c>
      <c r="J26" s="242"/>
      <c r="K26" s="243">
        <v>10502.21</v>
      </c>
      <c r="M26" s="224" t="s">
        <v>4015</v>
      </c>
      <c r="N26" s="224"/>
      <c r="O26" s="225">
        <v>290</v>
      </c>
      <c r="Q26" s="203" t="s">
        <v>506</v>
      </c>
      <c r="R26" s="203"/>
      <c r="S26" s="204">
        <v>10597.49</v>
      </c>
      <c r="U26" s="195" t="s">
        <v>349</v>
      </c>
      <c r="V26" s="195"/>
      <c r="W26" s="196">
        <v>167483</v>
      </c>
      <c r="X26" s="113"/>
      <c r="Y26" t="s">
        <v>33139</v>
      </c>
      <c r="Z26">
        <v>674.54</v>
      </c>
      <c r="AB26" s="276" t="s">
        <v>70325</v>
      </c>
      <c r="AC26" s="277">
        <v>25269.46</v>
      </c>
      <c r="AE26" s="246" t="s">
        <v>58911</v>
      </c>
      <c r="AF26" s="247">
        <v>93608.09</v>
      </c>
      <c r="AH26" s="226" t="s">
        <v>44296</v>
      </c>
      <c r="AI26" s="227">
        <v>235800</v>
      </c>
      <c r="AK26" s="207" t="s">
        <v>14684</v>
      </c>
      <c r="AL26" s="208">
        <v>23076.5</v>
      </c>
      <c r="AM26" s="93"/>
      <c r="AN26" s="199" t="s">
        <v>12961</v>
      </c>
      <c r="AO26" s="200">
        <v>29700</v>
      </c>
      <c r="AQ26" t="s">
        <v>12855</v>
      </c>
      <c r="AR26" s="284">
        <v>18018.64</v>
      </c>
      <c r="AT26" s="272" t="s">
        <v>49561</v>
      </c>
      <c r="AU26" s="273">
        <v>293240.32000000001</v>
      </c>
      <c r="AW26" s="244" t="s">
        <v>9216</v>
      </c>
      <c r="AX26" s="245">
        <v>10502.21</v>
      </c>
      <c r="AZ26" s="230" t="s">
        <v>10455</v>
      </c>
      <c r="BA26" s="231">
        <v>290</v>
      </c>
      <c r="BC26" s="209" t="s">
        <v>7985</v>
      </c>
      <c r="BD26" s="210">
        <v>111958.43</v>
      </c>
      <c r="BF26" s="195" t="s">
        <v>9748</v>
      </c>
      <c r="BG26" s="196">
        <v>115247.82</v>
      </c>
    </row>
    <row r="27" spans="1:59" x14ac:dyDescent="0.55000000000000004">
      <c r="A27" t="s">
        <v>46392</v>
      </c>
      <c r="C27">
        <v>0.9</v>
      </c>
      <c r="E27" s="282" t="s">
        <v>49551</v>
      </c>
      <c r="F27" s="282"/>
      <c r="G27" s="283">
        <v>13657.75</v>
      </c>
      <c r="I27" s="242" t="s">
        <v>3326</v>
      </c>
      <c r="J27" s="242"/>
      <c r="K27" s="243">
        <v>61535.48</v>
      </c>
      <c r="M27" s="224" t="s">
        <v>4016</v>
      </c>
      <c r="N27" s="224"/>
      <c r="O27" s="225">
        <v>1012.46</v>
      </c>
      <c r="Q27" s="203" t="s">
        <v>507</v>
      </c>
      <c r="R27" s="203"/>
      <c r="S27" s="204">
        <v>16447</v>
      </c>
      <c r="U27" s="195" t="s">
        <v>350</v>
      </c>
      <c r="V27" s="195"/>
      <c r="W27" s="196">
        <v>10672</v>
      </c>
      <c r="X27" s="113"/>
      <c r="Y27" t="s">
        <v>62539</v>
      </c>
      <c r="Z27" s="284">
        <v>4070.13</v>
      </c>
      <c r="AB27" s="276" t="s">
        <v>70326</v>
      </c>
      <c r="AC27" s="277">
        <v>1924.49</v>
      </c>
      <c r="AE27" s="246" t="s">
        <v>58912</v>
      </c>
      <c r="AF27" s="247">
        <v>6307.3</v>
      </c>
      <c r="AH27" s="226" t="s">
        <v>44297</v>
      </c>
      <c r="AI27" s="227">
        <v>16371</v>
      </c>
      <c r="AK27" s="207" t="s">
        <v>14685</v>
      </c>
      <c r="AL27" s="208">
        <v>7196.5</v>
      </c>
      <c r="AM27" s="93"/>
      <c r="AN27" s="199" t="s">
        <v>31574</v>
      </c>
      <c r="AO27" s="200">
        <v>10000</v>
      </c>
      <c r="AQ27" t="s">
        <v>66253</v>
      </c>
      <c r="AR27" s="284">
        <v>6851</v>
      </c>
      <c r="AT27" s="272" t="s">
        <v>49562</v>
      </c>
      <c r="AU27" s="273">
        <v>13657.75</v>
      </c>
      <c r="AW27" s="244" t="s">
        <v>9218</v>
      </c>
      <c r="AX27" s="245">
        <v>61535.48</v>
      </c>
      <c r="AZ27" s="230" t="s">
        <v>7051</v>
      </c>
      <c r="BA27" s="231">
        <v>1012.46</v>
      </c>
      <c r="BC27" s="209" t="s">
        <v>8242</v>
      </c>
      <c r="BD27" s="210">
        <v>133768</v>
      </c>
      <c r="BF27" s="195" t="s">
        <v>10093</v>
      </c>
      <c r="BG27" s="196">
        <v>167483</v>
      </c>
    </row>
    <row r="28" spans="1:59" x14ac:dyDescent="0.55000000000000004">
      <c r="A28" t="s">
        <v>5619</v>
      </c>
      <c r="C28" s="284">
        <v>52850.07</v>
      </c>
      <c r="E28" s="282" t="s">
        <v>3346</v>
      </c>
      <c r="F28" s="282"/>
      <c r="G28" s="283">
        <v>278.74</v>
      </c>
      <c r="I28" s="242" t="s">
        <v>3249</v>
      </c>
      <c r="J28" s="242"/>
      <c r="K28" s="243">
        <v>131</v>
      </c>
      <c r="M28" s="224" t="s">
        <v>932</v>
      </c>
      <c r="N28" s="224"/>
      <c r="O28" s="225">
        <v>10983</v>
      </c>
      <c r="Q28" s="203" t="s">
        <v>508</v>
      </c>
      <c r="R28" s="203"/>
      <c r="S28" s="204">
        <v>36130.769999999997</v>
      </c>
      <c r="U28" s="195" t="s">
        <v>351</v>
      </c>
      <c r="V28" s="195"/>
      <c r="W28" s="196">
        <v>455531</v>
      </c>
      <c r="X28" s="113"/>
      <c r="Y28" t="s">
        <v>59486</v>
      </c>
      <c r="Z28" s="284">
        <v>2490</v>
      </c>
      <c r="AB28" s="276" t="s">
        <v>66482</v>
      </c>
      <c r="AC28" s="277">
        <v>8054.44</v>
      </c>
      <c r="AE28" s="246" t="s">
        <v>60171</v>
      </c>
      <c r="AF28" s="247">
        <v>5309.5</v>
      </c>
      <c r="AH28" s="226" t="s">
        <v>14694</v>
      </c>
      <c r="AI28" s="227">
        <v>13511</v>
      </c>
      <c r="AK28" s="207" t="s">
        <v>14686</v>
      </c>
      <c r="AL28" s="208">
        <v>-0.02</v>
      </c>
      <c r="AM28" s="93"/>
      <c r="AN28" s="199" t="s">
        <v>31575</v>
      </c>
      <c r="AO28" s="200">
        <v>73.2</v>
      </c>
      <c r="AQ28" t="s">
        <v>11838</v>
      </c>
      <c r="AR28" s="284">
        <v>93762.240000000005</v>
      </c>
      <c r="AT28" s="272" t="s">
        <v>9245</v>
      </c>
      <c r="AU28" s="273">
        <v>278.74</v>
      </c>
      <c r="AW28" s="244" t="s">
        <v>10431</v>
      </c>
      <c r="AX28" s="245">
        <v>131</v>
      </c>
      <c r="AZ28" s="230" t="s">
        <v>7055</v>
      </c>
      <c r="BA28" s="231">
        <v>10983</v>
      </c>
      <c r="BC28" s="209" t="s">
        <v>8485</v>
      </c>
      <c r="BD28" s="210">
        <v>1211754</v>
      </c>
      <c r="BF28" s="195" t="s">
        <v>10144</v>
      </c>
      <c r="BG28" s="196">
        <v>93331</v>
      </c>
    </row>
    <row r="29" spans="1:59" x14ac:dyDescent="0.55000000000000004">
      <c r="A29" t="s">
        <v>5620</v>
      </c>
      <c r="C29" s="284">
        <v>115905.3</v>
      </c>
      <c r="E29" s="282" t="s">
        <v>3354</v>
      </c>
      <c r="F29" s="282"/>
      <c r="G29" s="283">
        <v>10.49</v>
      </c>
      <c r="I29" s="242" t="s">
        <v>3331</v>
      </c>
      <c r="J29" s="242"/>
      <c r="K29" s="243">
        <v>8910.2099999999991</v>
      </c>
      <c r="M29" s="224" t="s">
        <v>996</v>
      </c>
      <c r="N29" s="224"/>
      <c r="O29" s="225">
        <v>257</v>
      </c>
      <c r="Q29" s="203" t="s">
        <v>509</v>
      </c>
      <c r="R29" s="203"/>
      <c r="S29" s="204">
        <v>16500</v>
      </c>
      <c r="U29" s="195" t="s">
        <v>352</v>
      </c>
      <c r="V29" s="195"/>
      <c r="W29" s="196">
        <v>103871.89</v>
      </c>
      <c r="X29" s="113"/>
      <c r="Y29" t="s">
        <v>55840</v>
      </c>
      <c r="Z29" s="284">
        <v>6853.67</v>
      </c>
      <c r="AB29" s="276" t="s">
        <v>59459</v>
      </c>
      <c r="AC29" s="277">
        <v>648860.5</v>
      </c>
      <c r="AE29" s="246" t="s">
        <v>59458</v>
      </c>
      <c r="AF29" s="247">
        <v>4655</v>
      </c>
      <c r="AH29" s="226" t="s">
        <v>35939</v>
      </c>
      <c r="AI29" s="227">
        <v>31160</v>
      </c>
      <c r="AK29" s="207" t="s">
        <v>14687</v>
      </c>
      <c r="AL29" s="208">
        <v>13242</v>
      </c>
      <c r="AM29" s="93"/>
      <c r="AN29" s="199" t="s">
        <v>31576</v>
      </c>
      <c r="AO29" s="200">
        <v>21030.799999999999</v>
      </c>
      <c r="AQ29" t="s">
        <v>39895</v>
      </c>
      <c r="AR29" s="284">
        <v>5103.0200000000004</v>
      </c>
      <c r="AT29" s="272" t="s">
        <v>9255</v>
      </c>
      <c r="AU29" s="273">
        <v>10.49</v>
      </c>
      <c r="AW29" s="244" t="s">
        <v>9226</v>
      </c>
      <c r="AX29" s="245">
        <v>8910.2099999999991</v>
      </c>
      <c r="AZ29" s="230" t="s">
        <v>7119</v>
      </c>
      <c r="BA29" s="231">
        <v>257</v>
      </c>
      <c r="BC29" s="209" t="s">
        <v>8616</v>
      </c>
      <c r="BD29" s="210">
        <v>44789</v>
      </c>
      <c r="BF29" s="195" t="s">
        <v>9749</v>
      </c>
      <c r="BG29" s="196">
        <v>260814</v>
      </c>
    </row>
    <row r="30" spans="1:59" x14ac:dyDescent="0.55000000000000004">
      <c r="A30" t="s">
        <v>5622</v>
      </c>
      <c r="C30" s="284">
        <v>117941.75</v>
      </c>
      <c r="E30" s="282" t="s">
        <v>3260</v>
      </c>
      <c r="F30" s="282"/>
      <c r="G30" s="283">
        <v>11943.78</v>
      </c>
      <c r="I30" s="242" t="s">
        <v>3251</v>
      </c>
      <c r="J30" s="242"/>
      <c r="K30" s="243">
        <v>14647.84</v>
      </c>
      <c r="M30" s="224" t="s">
        <v>4021</v>
      </c>
      <c r="N30" s="224"/>
      <c r="O30" s="225">
        <v>1074</v>
      </c>
      <c r="Q30" s="203" t="s">
        <v>327</v>
      </c>
      <c r="R30" s="203"/>
      <c r="S30" s="204">
        <v>481554</v>
      </c>
      <c r="U30" s="195" t="s">
        <v>353</v>
      </c>
      <c r="V30" s="195"/>
      <c r="W30" s="196">
        <v>385630</v>
      </c>
      <c r="X30" s="113"/>
      <c r="Y30" t="s">
        <v>34600</v>
      </c>
      <c r="Z30">
        <v>416.76</v>
      </c>
      <c r="AB30" s="276" t="s">
        <v>54762</v>
      </c>
      <c r="AC30" s="277">
        <v>629166.81000000006</v>
      </c>
      <c r="AE30" s="246" t="s">
        <v>63885</v>
      </c>
      <c r="AF30" s="247">
        <v>64784.39</v>
      </c>
      <c r="AH30" s="226" t="s">
        <v>35940</v>
      </c>
      <c r="AI30" s="227">
        <v>10652</v>
      </c>
      <c r="AK30" s="207" t="s">
        <v>14688</v>
      </c>
      <c r="AL30" s="208">
        <v>6841.4</v>
      </c>
      <c r="AM30" s="93"/>
      <c r="AN30" s="199" t="s">
        <v>14797</v>
      </c>
      <c r="AO30" s="200">
        <v>10000</v>
      </c>
      <c r="AQ30" t="s">
        <v>66209</v>
      </c>
      <c r="AR30" s="284">
        <v>4729.05</v>
      </c>
      <c r="AT30" s="272" t="s">
        <v>9272</v>
      </c>
      <c r="AU30" s="273">
        <v>11943.78</v>
      </c>
      <c r="AW30" s="244" t="s">
        <v>9227</v>
      </c>
      <c r="AX30" s="245">
        <v>14647.84</v>
      </c>
      <c r="AZ30" s="230" t="s">
        <v>10457</v>
      </c>
      <c r="BA30" s="231">
        <v>1074</v>
      </c>
      <c r="BC30" s="209" t="s">
        <v>8841</v>
      </c>
      <c r="BD30" s="210">
        <v>1000000</v>
      </c>
      <c r="BF30" s="195" t="s">
        <v>10145</v>
      </c>
      <c r="BG30" s="196">
        <v>45090.45</v>
      </c>
    </row>
    <row r="31" spans="1:59" x14ac:dyDescent="0.55000000000000004">
      <c r="A31" t="s">
        <v>5638</v>
      </c>
      <c r="C31" s="284">
        <v>93762.240000000005</v>
      </c>
      <c r="E31" s="282" t="s">
        <v>3267</v>
      </c>
      <c r="F31" s="282"/>
      <c r="G31" s="283">
        <v>339.36</v>
      </c>
      <c r="I31" s="242" t="s">
        <v>3253</v>
      </c>
      <c r="J31" s="242"/>
      <c r="K31" s="243">
        <v>7425.15</v>
      </c>
      <c r="M31" s="224" t="s">
        <v>1080</v>
      </c>
      <c r="N31" s="224"/>
      <c r="O31" s="225">
        <v>452</v>
      </c>
      <c r="Q31" s="203" t="s">
        <v>510</v>
      </c>
      <c r="R31" s="203"/>
      <c r="S31" s="204">
        <v>18245</v>
      </c>
      <c r="U31" s="195" t="s">
        <v>354</v>
      </c>
      <c r="V31" s="195"/>
      <c r="W31" s="196">
        <v>128157.72</v>
      </c>
      <c r="X31" s="113"/>
      <c r="Y31" t="s">
        <v>34601</v>
      </c>
      <c r="Z31">
        <v>816.21</v>
      </c>
      <c r="AB31" s="276" t="s">
        <v>42106</v>
      </c>
      <c r="AC31" s="277">
        <v>92600.63</v>
      </c>
      <c r="AE31" s="246" t="s">
        <v>63886</v>
      </c>
      <c r="AF31" s="247">
        <v>4938.51</v>
      </c>
      <c r="AH31" s="226" t="s">
        <v>35941</v>
      </c>
      <c r="AI31" s="227">
        <v>87500</v>
      </c>
      <c r="AK31" s="207" t="s">
        <v>14689</v>
      </c>
      <c r="AL31" s="208">
        <v>515.46</v>
      </c>
      <c r="AM31" s="93"/>
      <c r="AN31" s="199" t="s">
        <v>14798</v>
      </c>
      <c r="AO31" s="200">
        <v>73.2</v>
      </c>
      <c r="AQ31" t="s">
        <v>11845</v>
      </c>
      <c r="AR31" s="284">
        <v>940253.15</v>
      </c>
      <c r="AT31" s="272" t="s">
        <v>9299</v>
      </c>
      <c r="AU31" s="273">
        <v>339.36</v>
      </c>
      <c r="AW31" s="244" t="s">
        <v>9233</v>
      </c>
      <c r="AX31" s="245">
        <v>7425.15</v>
      </c>
      <c r="AZ31" s="230" t="s">
        <v>7206</v>
      </c>
      <c r="BA31" s="231">
        <v>452</v>
      </c>
      <c r="BC31" s="209" t="s">
        <v>8853</v>
      </c>
      <c r="BD31" s="210">
        <v>207905</v>
      </c>
      <c r="BF31" s="195" t="s">
        <v>9750</v>
      </c>
      <c r="BG31" s="196">
        <v>45090.45</v>
      </c>
    </row>
    <row r="32" spans="1:59" x14ac:dyDescent="0.55000000000000004">
      <c r="A32" t="s">
        <v>5645</v>
      </c>
      <c r="C32" s="284">
        <v>940253.15</v>
      </c>
      <c r="E32" s="282" t="s">
        <v>3404</v>
      </c>
      <c r="F32" s="282"/>
      <c r="G32" s="283">
        <v>1804.53</v>
      </c>
      <c r="I32" s="242" t="s">
        <v>3338</v>
      </c>
      <c r="J32" s="242"/>
      <c r="K32" s="243">
        <v>28277.65</v>
      </c>
      <c r="M32" s="224" t="s">
        <v>1115</v>
      </c>
      <c r="N32" s="224"/>
      <c r="O32" s="225">
        <v>1</v>
      </c>
      <c r="Q32" s="203" t="s">
        <v>511</v>
      </c>
      <c r="R32" s="203"/>
      <c r="S32" s="204">
        <v>1287031.49</v>
      </c>
      <c r="U32" s="195" t="s">
        <v>355</v>
      </c>
      <c r="V32" s="195"/>
      <c r="W32" s="196">
        <v>132046.69</v>
      </c>
      <c r="X32" s="113"/>
      <c r="Y32" t="s">
        <v>66970</v>
      </c>
      <c r="Z32" s="284">
        <v>12663.41</v>
      </c>
      <c r="AB32" s="276" t="s">
        <v>61741</v>
      </c>
      <c r="AC32" s="277">
        <v>20380.080000000002</v>
      </c>
      <c r="AE32" s="246" t="s">
        <v>61739</v>
      </c>
      <c r="AF32" s="247">
        <v>16767.04</v>
      </c>
      <c r="AH32" s="226" t="s">
        <v>34413</v>
      </c>
      <c r="AI32" s="227">
        <v>44638.33</v>
      </c>
      <c r="AK32" s="207" t="s">
        <v>14690</v>
      </c>
      <c r="AL32" s="208">
        <v>105</v>
      </c>
      <c r="AM32" s="93"/>
      <c r="AN32" s="199" t="s">
        <v>14800</v>
      </c>
      <c r="AO32" s="200">
        <v>21030.799999999999</v>
      </c>
      <c r="AQ32" t="s">
        <v>66254</v>
      </c>
      <c r="AR32" s="284">
        <v>26291</v>
      </c>
      <c r="AT32" s="272" t="s">
        <v>9321</v>
      </c>
      <c r="AU32" s="273">
        <v>1804.53</v>
      </c>
      <c r="AW32" s="244" t="s">
        <v>9236</v>
      </c>
      <c r="AX32" s="245">
        <v>28277.65</v>
      </c>
      <c r="AZ32" s="230" t="s">
        <v>7241</v>
      </c>
      <c r="BA32" s="231">
        <v>1</v>
      </c>
      <c r="BC32" s="209" t="s">
        <v>9201</v>
      </c>
      <c r="BD32" s="210">
        <v>5309204.53</v>
      </c>
      <c r="BF32" s="195" t="s">
        <v>10146</v>
      </c>
      <c r="BG32" s="196">
        <v>871</v>
      </c>
    </row>
    <row r="33" spans="1:59" x14ac:dyDescent="0.55000000000000004">
      <c r="A33" t="s">
        <v>5661</v>
      </c>
      <c r="C33" s="284">
        <v>55704.91</v>
      </c>
      <c r="E33" s="282" t="s">
        <v>3435</v>
      </c>
      <c r="F33" s="282"/>
      <c r="G33" s="283">
        <v>345.9</v>
      </c>
      <c r="I33" s="242" t="s">
        <v>3339</v>
      </c>
      <c r="J33" s="242"/>
      <c r="K33" s="243">
        <v>7829.42</v>
      </c>
      <c r="M33" s="224" t="s">
        <v>1116</v>
      </c>
      <c r="N33" s="224"/>
      <c r="O33" s="225">
        <v>1760</v>
      </c>
      <c r="Q33" s="203" t="s">
        <v>512</v>
      </c>
      <c r="R33" s="203"/>
      <c r="S33" s="204">
        <v>301472.07</v>
      </c>
      <c r="U33" s="195" t="s">
        <v>356</v>
      </c>
      <c r="V33" s="195"/>
      <c r="W33" s="196">
        <v>110210.85</v>
      </c>
      <c r="X33" s="113"/>
      <c r="Y33" t="s">
        <v>66971</v>
      </c>
      <c r="Z33">
        <v>968.75</v>
      </c>
      <c r="AB33" s="276" t="s">
        <v>42108</v>
      </c>
      <c r="AC33" s="277">
        <v>144126.84</v>
      </c>
      <c r="AE33" s="246" t="s">
        <v>34413</v>
      </c>
      <c r="AF33" s="247">
        <v>10286.290000000001</v>
      </c>
      <c r="AH33" s="226" t="s">
        <v>34414</v>
      </c>
      <c r="AI33" s="227">
        <v>3414.79</v>
      </c>
      <c r="AK33" s="207" t="s">
        <v>14691</v>
      </c>
      <c r="AL33" s="208">
        <v>565.91999999999996</v>
      </c>
      <c r="AM33" s="93"/>
      <c r="AN33" s="199" t="s">
        <v>31577</v>
      </c>
      <c r="AO33" s="200">
        <v>982.33</v>
      </c>
      <c r="AQ33" t="s">
        <v>12856</v>
      </c>
      <c r="AR33" s="284">
        <v>3473.15</v>
      </c>
      <c r="AT33" s="272" t="s">
        <v>9371</v>
      </c>
      <c r="AU33" s="273">
        <v>345.9</v>
      </c>
      <c r="AW33" s="244" t="s">
        <v>9237</v>
      </c>
      <c r="AX33" s="245">
        <v>7829.42</v>
      </c>
      <c r="AZ33" s="230" t="s">
        <v>10459</v>
      </c>
      <c r="BA33" s="231">
        <v>1760</v>
      </c>
      <c r="BC33" s="209" t="s">
        <v>9484</v>
      </c>
      <c r="BD33" s="210">
        <v>160858.54999999999</v>
      </c>
      <c r="BF33" s="195" t="s">
        <v>10437</v>
      </c>
      <c r="BG33" s="196">
        <v>871</v>
      </c>
    </row>
    <row r="34" spans="1:59" x14ac:dyDescent="0.55000000000000004">
      <c r="A34" t="s">
        <v>5662</v>
      </c>
      <c r="C34" s="284">
        <v>689183.14</v>
      </c>
      <c r="E34" s="282" t="s">
        <v>4226</v>
      </c>
      <c r="F34" s="282"/>
      <c r="G34" s="283">
        <v>209.62</v>
      </c>
      <c r="I34" s="242" t="s">
        <v>3254</v>
      </c>
      <c r="J34" s="242"/>
      <c r="K34" s="243">
        <v>-340.74</v>
      </c>
      <c r="M34" s="224" t="s">
        <v>1143</v>
      </c>
      <c r="N34" s="224"/>
      <c r="O34" s="225">
        <v>198.99</v>
      </c>
      <c r="Q34" s="203" t="s">
        <v>513</v>
      </c>
      <c r="R34" s="203"/>
      <c r="S34" s="204">
        <v>12076</v>
      </c>
      <c r="U34" s="195" t="s">
        <v>357</v>
      </c>
      <c r="V34" s="195"/>
      <c r="W34" s="196">
        <v>702780.49</v>
      </c>
      <c r="X34" s="113"/>
      <c r="Y34" t="s">
        <v>66972</v>
      </c>
      <c r="Z34" s="284">
        <v>2817.62</v>
      </c>
      <c r="AB34" s="276" t="s">
        <v>63888</v>
      </c>
      <c r="AC34" s="277">
        <v>106398.02</v>
      </c>
      <c r="AE34" s="246" t="s">
        <v>34414</v>
      </c>
      <c r="AF34" s="247">
        <v>855.42</v>
      </c>
      <c r="AH34" s="226" t="s">
        <v>38796</v>
      </c>
      <c r="AI34" s="227">
        <v>1155.4000000000001</v>
      </c>
      <c r="AK34" s="207" t="s">
        <v>14692</v>
      </c>
      <c r="AL34" s="208">
        <v>49962.73</v>
      </c>
      <c r="AM34" s="93"/>
      <c r="AN34" s="199" t="s">
        <v>31578</v>
      </c>
      <c r="AO34" s="200">
        <v>2430.21</v>
      </c>
      <c r="AQ34" t="s">
        <v>51156</v>
      </c>
      <c r="AR34">
        <v>547</v>
      </c>
      <c r="AT34" s="272" t="s">
        <v>9507</v>
      </c>
      <c r="AU34" s="273">
        <v>209.62</v>
      </c>
      <c r="AW34" s="244" t="s">
        <v>9243</v>
      </c>
      <c r="AX34" s="245">
        <v>-340.74</v>
      </c>
      <c r="AZ34" s="230" t="s">
        <v>7271</v>
      </c>
      <c r="BA34" s="231">
        <v>198.99</v>
      </c>
      <c r="BC34" s="209" t="s">
        <v>10838</v>
      </c>
      <c r="BD34" s="210">
        <v>2314.2199999999998</v>
      </c>
      <c r="BF34" s="195" t="s">
        <v>10094</v>
      </c>
      <c r="BG34" s="196">
        <v>10672</v>
      </c>
    </row>
    <row r="35" spans="1:59" x14ac:dyDescent="0.55000000000000004">
      <c r="A35" t="s">
        <v>5666</v>
      </c>
      <c r="C35" s="284">
        <v>633621.46</v>
      </c>
      <c r="E35" s="282" t="s">
        <v>5057</v>
      </c>
      <c r="F35" s="282"/>
      <c r="G35" s="283">
        <v>62.63</v>
      </c>
      <c r="I35" s="242" t="s">
        <v>3346</v>
      </c>
      <c r="J35" s="242"/>
      <c r="K35" s="243">
        <v>124554.79</v>
      </c>
      <c r="M35" s="224" t="s">
        <v>4024</v>
      </c>
      <c r="N35" s="224"/>
      <c r="O35" s="225">
        <v>2897</v>
      </c>
      <c r="Q35" s="203" t="s">
        <v>3989</v>
      </c>
      <c r="R35" s="203"/>
      <c r="S35" s="204">
        <v>5432.24</v>
      </c>
      <c r="U35" s="195" t="s">
        <v>358</v>
      </c>
      <c r="V35" s="195"/>
      <c r="W35" s="196">
        <v>30455.51</v>
      </c>
      <c r="X35" s="113"/>
      <c r="Y35" t="s">
        <v>66977</v>
      </c>
      <c r="Z35" s="284">
        <v>17499.990000000002</v>
      </c>
      <c r="AB35" s="276" t="s">
        <v>51432</v>
      </c>
      <c r="AC35" s="277">
        <v>5095.29</v>
      </c>
      <c r="AE35" s="246" t="s">
        <v>63887</v>
      </c>
      <c r="AF35" s="247">
        <v>379.74</v>
      </c>
      <c r="AH35" s="226" t="s">
        <v>34415</v>
      </c>
      <c r="AI35" s="227">
        <v>202214.7</v>
      </c>
      <c r="AK35" s="207" t="s">
        <v>14693</v>
      </c>
      <c r="AL35" s="208">
        <v>13880.68</v>
      </c>
      <c r="AM35" s="93"/>
      <c r="AN35" s="199" t="s">
        <v>31579</v>
      </c>
      <c r="AO35" s="200">
        <v>50</v>
      </c>
      <c r="AQ35" t="s">
        <v>51294</v>
      </c>
      <c r="AR35" s="284">
        <v>4404.24</v>
      </c>
      <c r="AT35" s="272" t="s">
        <v>10838</v>
      </c>
      <c r="AU35" s="273">
        <v>62.63</v>
      </c>
      <c r="AW35" s="244" t="s">
        <v>9245</v>
      </c>
      <c r="AX35" s="245">
        <v>124554.79</v>
      </c>
      <c r="AZ35" s="230" t="s">
        <v>10460</v>
      </c>
      <c r="BA35" s="231">
        <v>2897</v>
      </c>
      <c r="BC35" s="209" t="s">
        <v>11214</v>
      </c>
      <c r="BD35" s="210">
        <v>37441.9</v>
      </c>
      <c r="BF35" s="195" t="s">
        <v>9208</v>
      </c>
      <c r="BG35" s="196">
        <v>9852.33</v>
      </c>
    </row>
    <row r="36" spans="1:59" x14ac:dyDescent="0.55000000000000004">
      <c r="A36" t="s">
        <v>5667</v>
      </c>
      <c r="C36" s="284">
        <v>43934.25</v>
      </c>
      <c r="E36" s="282" t="s">
        <v>5070</v>
      </c>
      <c r="F36" s="282"/>
      <c r="G36" s="283">
        <v>1.8</v>
      </c>
      <c r="I36" s="242" t="s">
        <v>3347</v>
      </c>
      <c r="J36" s="242"/>
      <c r="K36" s="243">
        <v>11253.85</v>
      </c>
      <c r="M36" s="224" t="s">
        <v>4025</v>
      </c>
      <c r="N36" s="224"/>
      <c r="O36" s="225">
        <v>9008.2999999999993</v>
      </c>
      <c r="Q36" s="203" t="s">
        <v>514</v>
      </c>
      <c r="R36" s="203"/>
      <c r="S36" s="204">
        <v>36294</v>
      </c>
      <c r="U36" s="195" t="s">
        <v>359</v>
      </c>
      <c r="V36" s="195"/>
      <c r="W36" s="196">
        <v>507298</v>
      </c>
      <c r="X36" s="113"/>
      <c r="Y36" t="s">
        <v>55842</v>
      </c>
      <c r="Z36" s="284">
        <v>15496.88</v>
      </c>
      <c r="AB36" s="276" t="s">
        <v>62992</v>
      </c>
      <c r="AC36" s="277">
        <v>3928.81</v>
      </c>
      <c r="AE36" s="246" t="s">
        <v>34415</v>
      </c>
      <c r="AF36" s="247">
        <v>110513.52</v>
      </c>
      <c r="AH36" s="226" t="s">
        <v>34416</v>
      </c>
      <c r="AI36" s="227">
        <v>136588.21</v>
      </c>
      <c r="AK36" s="207" t="s">
        <v>14694</v>
      </c>
      <c r="AL36" s="208">
        <v>225178</v>
      </c>
      <c r="AM36" s="93"/>
      <c r="AN36" s="199" t="s">
        <v>31580</v>
      </c>
      <c r="AO36" s="200">
        <v>21024.46</v>
      </c>
      <c r="AQ36" t="s">
        <v>11861</v>
      </c>
      <c r="AR36" s="284">
        <v>55704.91</v>
      </c>
      <c r="AT36" s="272" t="s">
        <v>10859</v>
      </c>
      <c r="AU36" s="273">
        <v>1.8</v>
      </c>
      <c r="AW36" s="244" t="s">
        <v>9246</v>
      </c>
      <c r="AX36" s="245">
        <v>11253.85</v>
      </c>
      <c r="AZ36" s="230" t="s">
        <v>7293</v>
      </c>
      <c r="BA36" s="231">
        <v>9008.2999999999993</v>
      </c>
      <c r="BC36" s="209" t="s">
        <v>11447</v>
      </c>
      <c r="BD36" s="210">
        <v>329331.03000000003</v>
      </c>
      <c r="BF36" s="195" t="s">
        <v>9751</v>
      </c>
      <c r="BG36" s="196">
        <v>20524.330000000002</v>
      </c>
    </row>
    <row r="37" spans="1:59" x14ac:dyDescent="0.55000000000000004">
      <c r="A37" t="s">
        <v>5673</v>
      </c>
      <c r="C37" s="284">
        <v>301840.34000000003</v>
      </c>
      <c r="E37" s="282" t="s">
        <v>5076</v>
      </c>
      <c r="F37" s="282"/>
      <c r="G37" s="283">
        <v>0.01</v>
      </c>
      <c r="I37" s="242" t="s">
        <v>3348</v>
      </c>
      <c r="J37" s="242"/>
      <c r="K37" s="243">
        <v>814.96</v>
      </c>
      <c r="M37" s="224" t="s">
        <v>1180</v>
      </c>
      <c r="N37" s="224"/>
      <c r="O37" s="225">
        <v>1876</v>
      </c>
      <c r="Q37" s="203" t="s">
        <v>3990</v>
      </c>
      <c r="R37" s="203"/>
      <c r="S37" s="204">
        <v>51823</v>
      </c>
      <c r="U37" s="195" t="s">
        <v>360</v>
      </c>
      <c r="V37" s="195"/>
      <c r="W37" s="196">
        <v>29674.02</v>
      </c>
      <c r="X37" s="113"/>
      <c r="Y37" t="s">
        <v>66978</v>
      </c>
      <c r="Z37" s="284">
        <v>13334.12</v>
      </c>
      <c r="AB37" s="276" t="s">
        <v>66810</v>
      </c>
      <c r="AC37" s="277">
        <v>670.96</v>
      </c>
      <c r="AE37" s="246" t="s">
        <v>34416</v>
      </c>
      <c r="AF37" s="247">
        <v>35649.29</v>
      </c>
      <c r="AH37" s="226" t="s">
        <v>51431</v>
      </c>
      <c r="AI37" s="227">
        <v>16194.57</v>
      </c>
      <c r="AK37" s="207" t="s">
        <v>14695</v>
      </c>
      <c r="AL37" s="208">
        <v>18031</v>
      </c>
      <c r="AM37" s="93"/>
      <c r="AN37" s="199" t="s">
        <v>12962</v>
      </c>
      <c r="AO37" s="200">
        <v>4073.16</v>
      </c>
      <c r="AQ37" t="s">
        <v>11862</v>
      </c>
      <c r="AR37" s="284">
        <v>689183.14</v>
      </c>
      <c r="AT37" s="272" t="s">
        <v>10866</v>
      </c>
      <c r="AU37" s="273">
        <v>0.01</v>
      </c>
      <c r="AW37" s="244" t="s">
        <v>9247</v>
      </c>
      <c r="AX37" s="245">
        <v>814.96</v>
      </c>
      <c r="AZ37" s="230" t="s">
        <v>7310</v>
      </c>
      <c r="BA37" s="231">
        <v>1876</v>
      </c>
      <c r="BC37" s="209" t="s">
        <v>11794</v>
      </c>
      <c r="BD37" s="210">
        <v>1128534.75</v>
      </c>
      <c r="BF37" s="195" t="s">
        <v>10095</v>
      </c>
      <c r="BG37" s="196">
        <v>455531</v>
      </c>
    </row>
    <row r="38" spans="1:59" x14ac:dyDescent="0.55000000000000004">
      <c r="A38" t="s">
        <v>5674</v>
      </c>
      <c r="C38" s="284">
        <v>27504.66</v>
      </c>
      <c r="E38" s="282" t="s">
        <v>5090</v>
      </c>
      <c r="F38" s="282"/>
      <c r="G38" s="283">
        <v>33462.47</v>
      </c>
      <c r="I38" s="242" t="s">
        <v>3349</v>
      </c>
      <c r="J38" s="242"/>
      <c r="K38" s="243">
        <v>7586.68</v>
      </c>
      <c r="M38" s="224" t="s">
        <v>1183</v>
      </c>
      <c r="N38" s="224"/>
      <c r="O38" s="225">
        <v>3247.74</v>
      </c>
      <c r="Q38" s="203" t="s">
        <v>515</v>
      </c>
      <c r="R38" s="203"/>
      <c r="S38" s="204">
        <v>477725</v>
      </c>
      <c r="U38" s="195" t="s">
        <v>361</v>
      </c>
      <c r="V38" s="195"/>
      <c r="W38" s="196">
        <v>187995.85</v>
      </c>
      <c r="X38" s="113"/>
      <c r="Y38" t="s">
        <v>16094</v>
      </c>
      <c r="Z38" s="284">
        <v>3678.92</v>
      </c>
      <c r="AB38" s="276" t="s">
        <v>66811</v>
      </c>
      <c r="AC38" s="277">
        <v>62.63</v>
      </c>
      <c r="AE38" s="246" t="s">
        <v>51431</v>
      </c>
      <c r="AF38" s="247">
        <v>387753.25</v>
      </c>
      <c r="AH38" s="226" t="s">
        <v>34417</v>
      </c>
      <c r="AI38" s="227">
        <v>23477.119999999999</v>
      </c>
      <c r="AK38" s="207" t="s">
        <v>14696</v>
      </c>
      <c r="AL38" s="208">
        <v>6841.4</v>
      </c>
      <c r="AM38" s="93"/>
      <c r="AN38" s="199" t="s">
        <v>12963</v>
      </c>
      <c r="AO38" s="200">
        <v>31158.86</v>
      </c>
      <c r="AQ38" t="s">
        <v>43516</v>
      </c>
      <c r="AR38" s="284">
        <v>16862.009999999998</v>
      </c>
      <c r="AT38" s="272" t="s">
        <v>10893</v>
      </c>
      <c r="AU38" s="273">
        <v>33462.47</v>
      </c>
      <c r="AW38" s="244" t="s">
        <v>9248</v>
      </c>
      <c r="AX38" s="245">
        <v>7586.68</v>
      </c>
      <c r="AZ38" s="230" t="s">
        <v>7313</v>
      </c>
      <c r="BA38" s="231">
        <v>3247.74</v>
      </c>
      <c r="BC38" s="209" t="s">
        <v>9741</v>
      </c>
      <c r="BD38" s="210">
        <v>12514142.41</v>
      </c>
      <c r="BF38" s="195" t="s">
        <v>10147</v>
      </c>
      <c r="BG38" s="196">
        <v>241961</v>
      </c>
    </row>
    <row r="39" spans="1:59" x14ac:dyDescent="0.55000000000000004">
      <c r="A39" t="s">
        <v>5675</v>
      </c>
      <c r="C39" s="284">
        <v>412786</v>
      </c>
      <c r="E39" s="282" t="s">
        <v>5106</v>
      </c>
      <c r="F39" s="282"/>
      <c r="G39" s="283">
        <v>1706.15</v>
      </c>
      <c r="I39" s="242" t="s">
        <v>3350</v>
      </c>
      <c r="J39" s="242"/>
      <c r="K39" s="243">
        <v>1223.22</v>
      </c>
      <c r="M39" s="224" t="s">
        <v>1193</v>
      </c>
      <c r="N39" s="224"/>
      <c r="O39" s="225">
        <v>352.49</v>
      </c>
      <c r="Q39" s="203" t="s">
        <v>516</v>
      </c>
      <c r="R39" s="203"/>
      <c r="S39" s="204">
        <v>32774.03</v>
      </c>
      <c r="U39" s="195" t="s">
        <v>362</v>
      </c>
      <c r="V39" s="195"/>
      <c r="W39" s="196">
        <v>70966.58</v>
      </c>
      <c r="X39" s="113"/>
      <c r="Y39" t="s">
        <v>33159</v>
      </c>
      <c r="Z39" s="284">
        <v>1480.45</v>
      </c>
      <c r="AB39" s="276" t="s">
        <v>14762</v>
      </c>
      <c r="AC39" s="277">
        <v>47365.89</v>
      </c>
      <c r="AE39" s="246" t="s">
        <v>34417</v>
      </c>
      <c r="AF39" s="247">
        <v>38192.97</v>
      </c>
      <c r="AH39" s="226" t="s">
        <v>34418</v>
      </c>
      <c r="AI39" s="227">
        <v>6490.33</v>
      </c>
      <c r="AK39" s="207" t="s">
        <v>14697</v>
      </c>
      <c r="AL39" s="208">
        <v>515.46</v>
      </c>
      <c r="AM39" s="93"/>
      <c r="AN39" s="199" t="s">
        <v>14820</v>
      </c>
      <c r="AO39" s="200">
        <v>982.33</v>
      </c>
      <c r="AQ39" t="s">
        <v>12857</v>
      </c>
      <c r="AR39">
        <v>176.3</v>
      </c>
      <c r="AT39" s="272" t="s">
        <v>10922</v>
      </c>
      <c r="AU39" s="273">
        <v>1706.15</v>
      </c>
      <c r="AW39" s="244" t="s">
        <v>9249</v>
      </c>
      <c r="AX39" s="245">
        <v>1223.22</v>
      </c>
      <c r="AZ39" s="230" t="s">
        <v>7324</v>
      </c>
      <c r="BA39" s="231">
        <v>352.49</v>
      </c>
      <c r="BC39" s="209" t="s">
        <v>7024</v>
      </c>
      <c r="BD39" s="210">
        <v>11526.54</v>
      </c>
      <c r="BF39" s="195" t="s">
        <v>9209</v>
      </c>
      <c r="BG39" s="196">
        <v>338106.07</v>
      </c>
    </row>
    <row r="40" spans="1:59" x14ac:dyDescent="0.55000000000000004">
      <c r="A40" t="s">
        <v>5677</v>
      </c>
      <c r="C40" s="284">
        <v>94134.21</v>
      </c>
      <c r="E40" s="282" t="s">
        <v>5113</v>
      </c>
      <c r="F40" s="282"/>
      <c r="G40" s="283">
        <v>4254.8999999999996</v>
      </c>
      <c r="I40" s="242" t="s">
        <v>3255</v>
      </c>
      <c r="J40" s="242"/>
      <c r="K40" s="243">
        <v>-7577.05</v>
      </c>
      <c r="M40" s="224" t="s">
        <v>1194</v>
      </c>
      <c r="N40" s="224"/>
      <c r="O40" s="225">
        <v>47.24</v>
      </c>
      <c r="Q40" s="203" t="s">
        <v>517</v>
      </c>
      <c r="R40" s="203"/>
      <c r="S40" s="204">
        <v>217966</v>
      </c>
      <c r="U40" s="195" t="s">
        <v>363</v>
      </c>
      <c r="V40" s="195"/>
      <c r="W40" s="196">
        <v>88655.52</v>
      </c>
      <c r="X40" s="113"/>
      <c r="Y40" t="s">
        <v>33160</v>
      </c>
      <c r="Z40" s="284">
        <v>5936.18</v>
      </c>
      <c r="AB40" s="276" t="s">
        <v>14764</v>
      </c>
      <c r="AC40" s="277">
        <v>1536431.02</v>
      </c>
      <c r="AE40" s="246" t="s">
        <v>61740</v>
      </c>
      <c r="AF40" s="247">
        <v>9104.33</v>
      </c>
      <c r="AH40" s="226" t="s">
        <v>34419</v>
      </c>
      <c r="AI40" s="227">
        <v>41029.199999999997</v>
      </c>
      <c r="AK40" s="207" t="s">
        <v>14698</v>
      </c>
      <c r="AL40" s="208">
        <v>105</v>
      </c>
      <c r="AM40" s="93"/>
      <c r="AN40" s="199" t="s">
        <v>12964</v>
      </c>
      <c r="AO40" s="200">
        <v>6503.37</v>
      </c>
      <c r="AQ40" t="s">
        <v>51297</v>
      </c>
      <c r="AR40" s="284">
        <v>2018.54</v>
      </c>
      <c r="AT40" s="272" t="s">
        <v>10948</v>
      </c>
      <c r="AU40" s="273">
        <v>4254.8999999999996</v>
      </c>
      <c r="AW40" s="244" t="s">
        <v>9250</v>
      </c>
      <c r="AX40" s="245">
        <v>-7577.05</v>
      </c>
      <c r="AZ40" s="230" t="s">
        <v>7325</v>
      </c>
      <c r="BA40" s="231">
        <v>47.24</v>
      </c>
      <c r="BC40" s="209" t="s">
        <v>7264</v>
      </c>
      <c r="BD40" s="210">
        <v>26078</v>
      </c>
      <c r="BF40" s="195" t="s">
        <v>9752</v>
      </c>
      <c r="BG40" s="196">
        <v>1035598.07</v>
      </c>
    </row>
    <row r="41" spans="1:59" x14ac:dyDescent="0.55000000000000004">
      <c r="A41" t="s">
        <v>5679</v>
      </c>
      <c r="C41" s="284">
        <v>24099.77</v>
      </c>
      <c r="E41" s="282" t="s">
        <v>4518</v>
      </c>
      <c r="F41" s="282"/>
      <c r="G41" s="283">
        <v>8932.14</v>
      </c>
      <c r="I41" s="242" t="s">
        <v>3352</v>
      </c>
      <c r="J41" s="242"/>
      <c r="K41" s="243">
        <v>27812.74</v>
      </c>
      <c r="M41" s="224" t="s">
        <v>1230</v>
      </c>
      <c r="N41" s="224"/>
      <c r="O41" s="225">
        <v>1204807</v>
      </c>
      <c r="Q41" s="203" t="s">
        <v>518</v>
      </c>
      <c r="R41" s="203"/>
      <c r="S41" s="204">
        <v>21812.9</v>
      </c>
      <c r="U41" s="195" t="s">
        <v>364</v>
      </c>
      <c r="V41" s="195"/>
      <c r="W41" s="196">
        <v>55821</v>
      </c>
      <c r="X41" s="113"/>
      <c r="Y41" t="s">
        <v>57255</v>
      </c>
      <c r="Z41" s="284">
        <v>2065.2199999999998</v>
      </c>
      <c r="AB41" s="276" t="s">
        <v>66812</v>
      </c>
      <c r="AC41" s="277">
        <v>20267.27</v>
      </c>
      <c r="AE41" s="246" t="s">
        <v>34419</v>
      </c>
      <c r="AF41" s="247">
        <v>54649.65</v>
      </c>
      <c r="AH41" s="226" t="s">
        <v>35942</v>
      </c>
      <c r="AI41" s="227">
        <v>400338.35</v>
      </c>
      <c r="AK41" s="207" t="s">
        <v>14699</v>
      </c>
      <c r="AL41" s="208">
        <v>565.91999999999996</v>
      </c>
      <c r="AM41" s="93"/>
      <c r="AN41" s="199" t="s">
        <v>14822</v>
      </c>
      <c r="AO41" s="200">
        <v>50</v>
      </c>
      <c r="AQ41" t="s">
        <v>51298</v>
      </c>
      <c r="AR41" s="284">
        <v>1126.29</v>
      </c>
      <c r="AT41" s="272" t="s">
        <v>11011</v>
      </c>
      <c r="AU41" s="273">
        <v>8932.14</v>
      </c>
      <c r="AW41" s="244" t="s">
        <v>9253</v>
      </c>
      <c r="AX41" s="245">
        <v>27812.74</v>
      </c>
      <c r="AZ41" s="230" t="s">
        <v>7364</v>
      </c>
      <c r="BA41" s="231">
        <v>1204807</v>
      </c>
      <c r="BC41" s="209" t="s">
        <v>7678</v>
      </c>
      <c r="BD41" s="210">
        <v>6708</v>
      </c>
      <c r="BF41" s="195" t="s">
        <v>7560</v>
      </c>
      <c r="BG41" s="196">
        <v>103871.89</v>
      </c>
    </row>
    <row r="42" spans="1:59" x14ac:dyDescent="0.55000000000000004">
      <c r="A42" t="s">
        <v>5681</v>
      </c>
      <c r="C42" s="284">
        <v>15920.44</v>
      </c>
      <c r="E42" s="282" t="s">
        <v>4521</v>
      </c>
      <c r="F42" s="282"/>
      <c r="G42" s="283">
        <v>26509</v>
      </c>
      <c r="I42" s="242" t="s">
        <v>3354</v>
      </c>
      <c r="J42" s="242"/>
      <c r="K42" s="243">
        <v>10662.92</v>
      </c>
      <c r="M42" s="224" t="s">
        <v>1239</v>
      </c>
      <c r="N42" s="224"/>
      <c r="O42" s="225">
        <v>18933</v>
      </c>
      <c r="Q42" s="203" t="s">
        <v>519</v>
      </c>
      <c r="R42" s="203"/>
      <c r="S42" s="204">
        <v>112785</v>
      </c>
      <c r="U42" s="195" t="s">
        <v>365</v>
      </c>
      <c r="V42" s="195"/>
      <c r="W42" s="196">
        <v>10071.5</v>
      </c>
      <c r="X42" s="113"/>
      <c r="Y42" t="s">
        <v>57256</v>
      </c>
      <c r="Z42">
        <v>158.01</v>
      </c>
      <c r="AB42" s="276" t="s">
        <v>66813</v>
      </c>
      <c r="AC42" s="277">
        <v>59223</v>
      </c>
      <c r="AE42" s="246" t="s">
        <v>59459</v>
      </c>
      <c r="AF42" s="247">
        <v>483118.81</v>
      </c>
      <c r="AH42" s="226" t="s">
        <v>42105</v>
      </c>
      <c r="AI42" s="227">
        <v>341709.55</v>
      </c>
      <c r="AK42" s="207" t="s">
        <v>14700</v>
      </c>
      <c r="AL42" s="208">
        <v>424962.73</v>
      </c>
      <c r="AM42" s="93"/>
      <c r="AN42" s="199" t="s">
        <v>12965</v>
      </c>
      <c r="AO42" s="200">
        <v>52183.32</v>
      </c>
      <c r="AQ42" t="s">
        <v>11866</v>
      </c>
      <c r="AR42" s="284">
        <v>633621.46</v>
      </c>
      <c r="AT42" s="272" t="s">
        <v>9638</v>
      </c>
      <c r="AU42" s="273">
        <v>26509</v>
      </c>
      <c r="AW42" s="244" t="s">
        <v>9255</v>
      </c>
      <c r="AX42" s="245">
        <v>10662.92</v>
      </c>
      <c r="AZ42" s="230" t="s">
        <v>7373</v>
      </c>
      <c r="BA42" s="231">
        <v>18933</v>
      </c>
      <c r="BC42" s="209" t="s">
        <v>7986</v>
      </c>
      <c r="BD42" s="210">
        <v>8623</v>
      </c>
      <c r="BF42" s="195" t="s">
        <v>10148</v>
      </c>
      <c r="BG42" s="196">
        <v>84813</v>
      </c>
    </row>
    <row r="43" spans="1:59" x14ac:dyDescent="0.55000000000000004">
      <c r="A43" t="s">
        <v>5691</v>
      </c>
      <c r="C43" s="284">
        <v>25286.27</v>
      </c>
      <c r="E43" s="282" t="s">
        <v>4610</v>
      </c>
      <c r="F43" s="282"/>
      <c r="G43" s="283">
        <v>9660</v>
      </c>
      <c r="I43" s="242" t="s">
        <v>3257</v>
      </c>
      <c r="J43" s="242"/>
      <c r="K43" s="243">
        <v>15594.92</v>
      </c>
      <c r="M43" s="224" t="s">
        <v>1244</v>
      </c>
      <c r="N43" s="224"/>
      <c r="O43" s="225">
        <v>49</v>
      </c>
      <c r="Q43" s="203" t="s">
        <v>520</v>
      </c>
      <c r="R43" s="203"/>
      <c r="S43" s="204">
        <v>680556</v>
      </c>
      <c r="U43" s="195" t="s">
        <v>366</v>
      </c>
      <c r="V43" s="195"/>
      <c r="W43" s="196">
        <v>27098.09</v>
      </c>
      <c r="X43" s="113"/>
      <c r="Y43" t="s">
        <v>66979</v>
      </c>
      <c r="Z43">
        <v>0.9</v>
      </c>
      <c r="AB43" s="276" t="s">
        <v>55735</v>
      </c>
      <c r="AC43" s="277">
        <v>94600</v>
      </c>
      <c r="AE43" s="246" t="s">
        <v>57173</v>
      </c>
      <c r="AF43" s="247">
        <v>24639.65</v>
      </c>
      <c r="AH43" s="226" t="s">
        <v>42106</v>
      </c>
      <c r="AI43" s="227">
        <v>23168.16</v>
      </c>
      <c r="AK43" s="207" t="s">
        <v>14701</v>
      </c>
      <c r="AL43" s="208">
        <v>58860.68</v>
      </c>
      <c r="AM43" s="93"/>
      <c r="AN43" s="199" t="s">
        <v>31581</v>
      </c>
      <c r="AO43" s="200">
        <v>3750</v>
      </c>
      <c r="AQ43" t="s">
        <v>11867</v>
      </c>
      <c r="AR43" s="284">
        <v>43934.25</v>
      </c>
      <c r="AT43" s="272" t="s">
        <v>11015</v>
      </c>
      <c r="AU43" s="273">
        <v>9660</v>
      </c>
      <c r="AW43" s="244" t="s">
        <v>9256</v>
      </c>
      <c r="AX43" s="245">
        <v>15594.92</v>
      </c>
      <c r="AZ43" s="230" t="s">
        <v>7378</v>
      </c>
      <c r="BA43" s="231">
        <v>49</v>
      </c>
      <c r="BC43" s="209" t="s">
        <v>8178</v>
      </c>
      <c r="BD43" s="210">
        <v>7538</v>
      </c>
      <c r="BF43" s="195" t="s">
        <v>9210</v>
      </c>
      <c r="BG43" s="196">
        <v>8609.86</v>
      </c>
    </row>
    <row r="44" spans="1:59" x14ac:dyDescent="0.55000000000000004">
      <c r="A44" t="s">
        <v>5692</v>
      </c>
      <c r="C44" s="284">
        <v>657781.68000000005</v>
      </c>
      <c r="E44" s="282" t="s">
        <v>4536</v>
      </c>
      <c r="F44" s="282"/>
      <c r="G44" s="283">
        <v>1162.7</v>
      </c>
      <c r="I44" s="242" t="s">
        <v>3357</v>
      </c>
      <c r="J44" s="242"/>
      <c r="K44" s="243">
        <v>2634.6</v>
      </c>
      <c r="M44" s="224" t="s">
        <v>1248</v>
      </c>
      <c r="N44" s="224"/>
      <c r="O44" s="225">
        <v>2940</v>
      </c>
      <c r="Q44" s="203" t="s">
        <v>521</v>
      </c>
      <c r="R44" s="203"/>
      <c r="S44" s="204">
        <v>158014</v>
      </c>
      <c r="U44" s="195" t="s">
        <v>367</v>
      </c>
      <c r="V44" s="195"/>
      <c r="W44" s="196">
        <v>822750</v>
      </c>
      <c r="X44" s="113"/>
      <c r="Y44" t="s">
        <v>33190</v>
      </c>
      <c r="Z44" s="284">
        <v>23485.73</v>
      </c>
      <c r="AB44" s="276" t="s">
        <v>55736</v>
      </c>
      <c r="AC44" s="277">
        <v>7237.14</v>
      </c>
      <c r="AE44" s="246" t="s">
        <v>54762</v>
      </c>
      <c r="AF44" s="247">
        <v>349044.97</v>
      </c>
      <c r="AH44" s="226" t="s">
        <v>42107</v>
      </c>
      <c r="AI44" s="227">
        <v>3805.26</v>
      </c>
      <c r="AK44" s="207" t="s">
        <v>14702</v>
      </c>
      <c r="AL44" s="208">
        <v>41107.480000000003</v>
      </c>
      <c r="AM44" s="93"/>
      <c r="AN44" s="199" t="s">
        <v>31582</v>
      </c>
      <c r="AO44" s="200">
        <v>295.39999999999998</v>
      </c>
      <c r="AQ44" t="s">
        <v>66213</v>
      </c>
      <c r="AR44" s="284">
        <v>5165</v>
      </c>
      <c r="AT44" s="272" t="s">
        <v>11043</v>
      </c>
      <c r="AU44" s="273">
        <v>1162.7</v>
      </c>
      <c r="AW44" s="244" t="s">
        <v>9259</v>
      </c>
      <c r="AX44" s="245">
        <v>2634.6</v>
      </c>
      <c r="AZ44" s="230" t="s">
        <v>7382</v>
      </c>
      <c r="BA44" s="231">
        <v>2940</v>
      </c>
      <c r="BC44" s="209" t="s">
        <v>8617</v>
      </c>
      <c r="BD44" s="210">
        <v>2000</v>
      </c>
      <c r="BF44" s="195" t="s">
        <v>9754</v>
      </c>
      <c r="BG44" s="196">
        <v>197294.75</v>
      </c>
    </row>
    <row r="45" spans="1:59" x14ac:dyDescent="0.55000000000000004">
      <c r="A45" t="s">
        <v>5693</v>
      </c>
      <c r="C45" s="284">
        <v>155032.28</v>
      </c>
      <c r="E45" s="282" t="s">
        <v>4537</v>
      </c>
      <c r="F45" s="282"/>
      <c r="G45" s="283">
        <v>60.69</v>
      </c>
      <c r="I45" s="242" t="s">
        <v>3358</v>
      </c>
      <c r="J45" s="242"/>
      <c r="K45" s="243">
        <v>226421.61</v>
      </c>
      <c r="M45" s="224" t="s">
        <v>4026</v>
      </c>
      <c r="N45" s="224"/>
      <c r="O45" s="225">
        <v>777</v>
      </c>
      <c r="Q45" s="203" t="s">
        <v>522</v>
      </c>
      <c r="R45" s="203"/>
      <c r="S45" s="204">
        <v>133345.82</v>
      </c>
      <c r="U45" s="195" t="s">
        <v>368</v>
      </c>
      <c r="V45" s="195"/>
      <c r="W45" s="196">
        <v>445639.52</v>
      </c>
      <c r="X45" s="113"/>
      <c r="Y45" t="s">
        <v>33191</v>
      </c>
      <c r="Z45" s="284">
        <v>1598.36</v>
      </c>
      <c r="AB45" s="276" t="s">
        <v>55737</v>
      </c>
      <c r="AC45" s="277">
        <v>17466.16</v>
      </c>
      <c r="AE45" s="246" t="s">
        <v>42106</v>
      </c>
      <c r="AF45" s="247">
        <v>62062.54</v>
      </c>
      <c r="AH45" s="226" t="s">
        <v>42108</v>
      </c>
      <c r="AI45" s="227">
        <v>32540.400000000001</v>
      </c>
      <c r="AK45" s="207" t="s">
        <v>14703</v>
      </c>
      <c r="AL45" s="208">
        <v>20438.5</v>
      </c>
      <c r="AM45" s="93"/>
      <c r="AN45" s="199" t="s">
        <v>31583</v>
      </c>
      <c r="AO45" s="200">
        <v>150.19999999999999</v>
      </c>
      <c r="AQ45" t="s">
        <v>66257</v>
      </c>
      <c r="AR45" s="284">
        <v>11653</v>
      </c>
      <c r="AT45" s="272" t="s">
        <v>11044</v>
      </c>
      <c r="AU45" s="273">
        <v>60.69</v>
      </c>
      <c r="AW45" s="244" t="s">
        <v>9260</v>
      </c>
      <c r="AX45" s="245">
        <v>226421.61</v>
      </c>
      <c r="AZ45" s="230" t="s">
        <v>7395</v>
      </c>
      <c r="BA45" s="231">
        <v>777</v>
      </c>
      <c r="BC45" s="209" t="s">
        <v>8854</v>
      </c>
      <c r="BD45" s="210">
        <v>7511</v>
      </c>
      <c r="BF45" s="195" t="s">
        <v>10149</v>
      </c>
      <c r="BG45" s="196">
        <v>3120</v>
      </c>
    </row>
    <row r="46" spans="1:59" x14ac:dyDescent="0.55000000000000004">
      <c r="A46" t="s">
        <v>5695</v>
      </c>
      <c r="C46" s="284">
        <v>-6930.93</v>
      </c>
      <c r="E46" s="282" t="s">
        <v>4539</v>
      </c>
      <c r="F46" s="282"/>
      <c r="G46" s="283">
        <v>11120</v>
      </c>
      <c r="I46" s="242" t="s">
        <v>3359</v>
      </c>
      <c r="J46" s="242"/>
      <c r="K46" s="243">
        <v>603700.53</v>
      </c>
      <c r="M46" s="224" t="s">
        <v>4029</v>
      </c>
      <c r="N46" s="224"/>
      <c r="O46" s="225">
        <v>10552</v>
      </c>
      <c r="Q46" s="203" t="s">
        <v>523</v>
      </c>
      <c r="R46" s="203"/>
      <c r="S46" s="204">
        <v>263915</v>
      </c>
      <c r="U46" s="195" t="s">
        <v>369</v>
      </c>
      <c r="V46" s="195"/>
      <c r="W46" s="196">
        <v>508442.72</v>
      </c>
      <c r="X46" s="113"/>
      <c r="Y46" t="s">
        <v>33192</v>
      </c>
      <c r="Z46" s="284">
        <v>5482.06</v>
      </c>
      <c r="AB46" s="276" t="s">
        <v>57176</v>
      </c>
      <c r="AC46" s="277">
        <v>3579.1</v>
      </c>
      <c r="AE46" s="246" t="s">
        <v>61741</v>
      </c>
      <c r="AF46" s="247">
        <v>13550.43</v>
      </c>
      <c r="AH46" s="226" t="s">
        <v>51432</v>
      </c>
      <c r="AI46" s="227">
        <v>1886.56</v>
      </c>
      <c r="AK46" s="207" t="s">
        <v>14704</v>
      </c>
      <c r="AL46" s="208">
        <v>637275.27</v>
      </c>
      <c r="AM46" s="93"/>
      <c r="AN46" s="199" t="s">
        <v>31584</v>
      </c>
      <c r="AO46" s="200">
        <v>7447.4</v>
      </c>
      <c r="AQ46" t="s">
        <v>43936</v>
      </c>
      <c r="AR46" s="284">
        <v>2790</v>
      </c>
      <c r="AT46" s="272" t="s">
        <v>11046</v>
      </c>
      <c r="AU46" s="273">
        <v>11120</v>
      </c>
      <c r="AW46" s="244" t="s">
        <v>9261</v>
      </c>
      <c r="AX46" s="245">
        <v>603700.53</v>
      </c>
      <c r="AZ46" s="230" t="s">
        <v>10461</v>
      </c>
      <c r="BA46" s="231">
        <v>10552</v>
      </c>
      <c r="BC46" s="209" t="s">
        <v>11715</v>
      </c>
      <c r="BD46" s="210">
        <v>57853.29</v>
      </c>
      <c r="BF46" s="195" t="s">
        <v>9755</v>
      </c>
      <c r="BG46" s="196">
        <v>3120</v>
      </c>
    </row>
    <row r="47" spans="1:59" x14ac:dyDescent="0.55000000000000004">
      <c r="A47" t="s">
        <v>5697</v>
      </c>
      <c r="C47" s="284">
        <v>427052.14</v>
      </c>
      <c r="E47" s="282" t="s">
        <v>4549</v>
      </c>
      <c r="F47" s="282"/>
      <c r="G47" s="283">
        <v>1592.04</v>
      </c>
      <c r="I47" s="242" t="s">
        <v>4150</v>
      </c>
      <c r="J47" s="242"/>
      <c r="K47" s="243">
        <v>12285.82</v>
      </c>
      <c r="M47" s="224" t="s">
        <v>1311</v>
      </c>
      <c r="N47" s="224"/>
      <c r="O47" s="225">
        <v>21795.9</v>
      </c>
      <c r="Q47" s="203" t="s">
        <v>524</v>
      </c>
      <c r="R47" s="203"/>
      <c r="S47" s="204">
        <v>19225</v>
      </c>
      <c r="U47" s="195" t="s">
        <v>370</v>
      </c>
      <c r="V47" s="195"/>
      <c r="W47" s="196">
        <v>114399.36</v>
      </c>
      <c r="X47" s="113"/>
      <c r="Y47" t="s">
        <v>33193</v>
      </c>
      <c r="Z47" s="284">
        <v>2312.61</v>
      </c>
      <c r="AB47" s="276" t="s">
        <v>57177</v>
      </c>
      <c r="AC47" s="277">
        <v>495.37</v>
      </c>
      <c r="AE47" s="246" t="s">
        <v>42108</v>
      </c>
      <c r="AF47" s="247">
        <v>77176.600000000006</v>
      </c>
      <c r="AH47" s="226" t="s">
        <v>44298</v>
      </c>
      <c r="AI47" s="227">
        <v>118523.99</v>
      </c>
      <c r="AK47" s="207" t="s">
        <v>14705</v>
      </c>
      <c r="AL47" s="208">
        <v>48093.59</v>
      </c>
      <c r="AM47" s="93"/>
      <c r="AN47" s="199" t="s">
        <v>31585</v>
      </c>
      <c r="AO47" s="200">
        <v>3750</v>
      </c>
      <c r="AQ47" t="s">
        <v>51300</v>
      </c>
      <c r="AR47">
        <v>250</v>
      </c>
      <c r="AT47" s="272" t="s">
        <v>11067</v>
      </c>
      <c r="AU47" s="273">
        <v>1592.04</v>
      </c>
      <c r="AW47" s="244" t="s">
        <v>9269</v>
      </c>
      <c r="AX47" s="245">
        <v>12285.82</v>
      </c>
      <c r="AZ47" s="230" t="s">
        <v>7450</v>
      </c>
      <c r="BA47" s="231">
        <v>21795.9</v>
      </c>
      <c r="BC47" s="209" t="s">
        <v>9742</v>
      </c>
      <c r="BD47" s="210">
        <v>127837.83</v>
      </c>
      <c r="BF47" s="195" t="s">
        <v>10086</v>
      </c>
      <c r="BG47" s="196">
        <v>97837</v>
      </c>
    </row>
    <row r="48" spans="1:59" x14ac:dyDescent="0.55000000000000004">
      <c r="A48" t="s">
        <v>5699</v>
      </c>
      <c r="C48" s="284">
        <v>394852.86</v>
      </c>
      <c r="E48" s="282" t="s">
        <v>4749</v>
      </c>
      <c r="F48" s="282"/>
      <c r="G48" s="283">
        <v>46553</v>
      </c>
      <c r="I48" s="242" t="s">
        <v>3367</v>
      </c>
      <c r="J48" s="242"/>
      <c r="K48" s="243">
        <v>6153.45</v>
      </c>
      <c r="M48" s="224" t="s">
        <v>341</v>
      </c>
      <c r="N48" s="224"/>
      <c r="O48" s="225">
        <v>1436</v>
      </c>
      <c r="Q48" s="203" t="s">
        <v>525</v>
      </c>
      <c r="R48" s="203"/>
      <c r="S48" s="204">
        <v>12704.8</v>
      </c>
      <c r="U48" s="195" t="s">
        <v>371</v>
      </c>
      <c r="V48" s="195"/>
      <c r="W48" s="196">
        <v>21223</v>
      </c>
      <c r="X48" s="113"/>
      <c r="Y48" t="s">
        <v>33194</v>
      </c>
      <c r="Z48">
        <v>60.44</v>
      </c>
      <c r="AB48" s="276" t="s">
        <v>51434</v>
      </c>
      <c r="AC48" s="277">
        <v>16512.48</v>
      </c>
      <c r="AE48" s="246" t="s">
        <v>63888</v>
      </c>
      <c r="AF48" s="247">
        <v>91100.68</v>
      </c>
      <c r="AH48" s="226" t="s">
        <v>44299</v>
      </c>
      <c r="AI48" s="227">
        <v>9639.01</v>
      </c>
      <c r="AK48" s="207" t="s">
        <v>14706</v>
      </c>
      <c r="AL48" s="208">
        <v>122531.06</v>
      </c>
      <c r="AM48" s="93"/>
      <c r="AN48" s="199" t="s">
        <v>31586</v>
      </c>
      <c r="AO48" s="200">
        <v>295.39999999999998</v>
      </c>
      <c r="AQ48" t="s">
        <v>43939</v>
      </c>
      <c r="AR48">
        <v>18.399999999999999</v>
      </c>
      <c r="AT48" s="272" t="s">
        <v>11073</v>
      </c>
      <c r="AU48" s="273">
        <v>46553</v>
      </c>
      <c r="AW48" s="244" t="s">
        <v>9270</v>
      </c>
      <c r="AX48" s="245">
        <v>6153.45</v>
      </c>
      <c r="AZ48" s="230" t="s">
        <v>7459</v>
      </c>
      <c r="BA48" s="231">
        <v>1436</v>
      </c>
      <c r="BC48" s="209" t="s">
        <v>6598</v>
      </c>
      <c r="BD48" s="210">
        <v>21414.61</v>
      </c>
      <c r="BF48" s="195" t="s">
        <v>7561</v>
      </c>
      <c r="BG48" s="196">
        <v>385630</v>
      </c>
    </row>
    <row r="49" spans="1:59" x14ac:dyDescent="0.55000000000000004">
      <c r="A49" t="s">
        <v>5715</v>
      </c>
      <c r="C49" s="284">
        <v>24756.55</v>
      </c>
      <c r="E49" s="282" t="s">
        <v>4659</v>
      </c>
      <c r="F49" s="282"/>
      <c r="G49" s="283">
        <v>3863</v>
      </c>
      <c r="I49" s="242" t="s">
        <v>3260</v>
      </c>
      <c r="J49" s="242"/>
      <c r="K49" s="243">
        <v>374522.23</v>
      </c>
      <c r="M49" s="224" t="s">
        <v>1328</v>
      </c>
      <c r="N49" s="224"/>
      <c r="O49" s="225">
        <v>307</v>
      </c>
      <c r="Q49" s="203" t="s">
        <v>526</v>
      </c>
      <c r="R49" s="203"/>
      <c r="S49" s="204">
        <v>3995</v>
      </c>
      <c r="U49" s="195" t="s">
        <v>372</v>
      </c>
      <c r="V49" s="195"/>
      <c r="W49" s="196">
        <v>118317</v>
      </c>
      <c r="X49" s="113"/>
      <c r="Y49" t="s">
        <v>49689</v>
      </c>
      <c r="Z49" s="284">
        <v>19910.87</v>
      </c>
      <c r="AB49" s="276" t="s">
        <v>61252</v>
      </c>
      <c r="AC49" s="277">
        <v>45120</v>
      </c>
      <c r="AE49" s="246" t="s">
        <v>51432</v>
      </c>
      <c r="AF49" s="247">
        <v>358.66</v>
      </c>
      <c r="AH49" s="226" t="s">
        <v>44300</v>
      </c>
      <c r="AI49" s="227">
        <v>4110953.05</v>
      </c>
      <c r="AK49" s="207" t="s">
        <v>14707</v>
      </c>
      <c r="AL49" s="208">
        <v>1946.86</v>
      </c>
      <c r="AM49" s="93"/>
      <c r="AN49" s="199" t="s">
        <v>31587</v>
      </c>
      <c r="AO49" s="200">
        <v>150.19999999999999</v>
      </c>
      <c r="AQ49" t="s">
        <v>11873</v>
      </c>
      <c r="AR49" s="284">
        <v>301840.34000000003</v>
      </c>
      <c r="AT49" s="272" t="s">
        <v>11212</v>
      </c>
      <c r="AU49" s="273">
        <v>3863</v>
      </c>
      <c r="AW49" s="244" t="s">
        <v>9272</v>
      </c>
      <c r="AX49" s="245">
        <v>374522.23</v>
      </c>
      <c r="AZ49" s="230" t="s">
        <v>7468</v>
      </c>
      <c r="BA49" s="231">
        <v>307</v>
      </c>
      <c r="BC49" s="209" t="s">
        <v>6868</v>
      </c>
      <c r="BD49" s="210">
        <v>4163</v>
      </c>
      <c r="BF49" s="195" t="s">
        <v>10125</v>
      </c>
      <c r="BG49" s="196">
        <v>13317</v>
      </c>
    </row>
    <row r="50" spans="1:59" x14ac:dyDescent="0.55000000000000004">
      <c r="A50" t="s">
        <v>5717</v>
      </c>
      <c r="C50" s="284">
        <v>46720.08</v>
      </c>
      <c r="E50" s="282" t="s">
        <v>4570</v>
      </c>
      <c r="F50" s="282"/>
      <c r="G50" s="283">
        <v>86269</v>
      </c>
      <c r="I50" s="242" t="s">
        <v>3261</v>
      </c>
      <c r="J50" s="242"/>
      <c r="K50" s="243">
        <v>1760637.84</v>
      </c>
      <c r="M50" s="224" t="s">
        <v>1339</v>
      </c>
      <c r="N50" s="224"/>
      <c r="O50" s="225">
        <v>181</v>
      </c>
      <c r="Q50" s="203" t="s">
        <v>527</v>
      </c>
      <c r="R50" s="203"/>
      <c r="S50" s="204">
        <v>123566.92</v>
      </c>
      <c r="U50" s="195" t="s">
        <v>373</v>
      </c>
      <c r="V50" s="195"/>
      <c r="W50" s="196">
        <v>106994.26</v>
      </c>
      <c r="X50" s="113"/>
      <c r="Y50" t="s">
        <v>58964</v>
      </c>
      <c r="Z50" s="284">
        <v>4009.83</v>
      </c>
      <c r="AB50" s="276" t="s">
        <v>61253</v>
      </c>
      <c r="AC50" s="277">
        <v>3451.65</v>
      </c>
      <c r="AE50" s="246" t="s">
        <v>62992</v>
      </c>
      <c r="AF50" s="247">
        <v>4289.12</v>
      </c>
      <c r="AH50" s="226" t="s">
        <v>44301</v>
      </c>
      <c r="AI50" s="227">
        <v>310414.09999999998</v>
      </c>
      <c r="AK50" s="207" t="s">
        <v>14708</v>
      </c>
      <c r="AL50" s="208">
        <v>151546.22</v>
      </c>
      <c r="AM50" s="93"/>
      <c r="AN50" s="199" t="s">
        <v>14842</v>
      </c>
      <c r="AO50" s="200">
        <v>7447.4</v>
      </c>
      <c r="AQ50" t="s">
        <v>70290</v>
      </c>
      <c r="AR50">
        <v>400</v>
      </c>
      <c r="AT50" s="272" t="s">
        <v>11105</v>
      </c>
      <c r="AU50" s="273">
        <v>86269</v>
      </c>
      <c r="AW50" s="244" t="s">
        <v>9274</v>
      </c>
      <c r="AX50" s="245">
        <v>1760637.84</v>
      </c>
      <c r="AZ50" s="230" t="s">
        <v>7479</v>
      </c>
      <c r="BA50" s="231">
        <v>181</v>
      </c>
      <c r="BC50" s="209" t="s">
        <v>7025</v>
      </c>
      <c r="BD50" s="210">
        <v>2031</v>
      </c>
      <c r="BF50" s="195" t="s">
        <v>10150</v>
      </c>
      <c r="BG50" s="196">
        <v>165711</v>
      </c>
    </row>
    <row r="51" spans="1:59" x14ac:dyDescent="0.55000000000000004">
      <c r="A51" t="s">
        <v>5718</v>
      </c>
      <c r="C51" s="284">
        <v>59103.47</v>
      </c>
      <c r="E51" s="282" t="s">
        <v>4668</v>
      </c>
      <c r="F51" s="282"/>
      <c r="G51" s="283">
        <v>18000</v>
      </c>
      <c r="I51" s="242" t="s">
        <v>3369</v>
      </c>
      <c r="J51" s="242"/>
      <c r="K51" s="243">
        <v>15387.59</v>
      </c>
      <c r="M51" s="224" t="s">
        <v>4033</v>
      </c>
      <c r="N51" s="224"/>
      <c r="O51" s="225">
        <v>21257</v>
      </c>
      <c r="Q51" s="203" t="s">
        <v>528</v>
      </c>
      <c r="R51" s="203"/>
      <c r="S51" s="204">
        <v>13411</v>
      </c>
      <c r="U51" s="195" t="s">
        <v>374</v>
      </c>
      <c r="V51" s="195"/>
      <c r="W51" s="196">
        <v>124779.65</v>
      </c>
      <c r="X51" s="113"/>
      <c r="Y51" t="s">
        <v>58965</v>
      </c>
      <c r="Z51">
        <v>290.86</v>
      </c>
      <c r="AB51" s="276" t="s">
        <v>61254</v>
      </c>
      <c r="AC51" s="277">
        <v>10397.36</v>
      </c>
      <c r="AE51" s="246" t="s">
        <v>61249</v>
      </c>
      <c r="AF51" s="247">
        <v>108926.34</v>
      </c>
      <c r="AH51" s="226" t="s">
        <v>14734</v>
      </c>
      <c r="AI51" s="227">
        <v>2025.01</v>
      </c>
      <c r="AK51" s="207" t="s">
        <v>14709</v>
      </c>
      <c r="AL51" s="208">
        <v>52402</v>
      </c>
      <c r="AM51" s="93"/>
      <c r="AN51" s="199" t="s">
        <v>12966</v>
      </c>
      <c r="AO51" s="200">
        <v>24591</v>
      </c>
      <c r="AQ51" t="s">
        <v>11874</v>
      </c>
      <c r="AR51" s="284">
        <v>27504.66</v>
      </c>
      <c r="AT51" s="272" t="s">
        <v>11106</v>
      </c>
      <c r="AU51" s="273">
        <v>18000</v>
      </c>
      <c r="AW51" s="244" t="s">
        <v>9275</v>
      </c>
      <c r="AX51" s="245">
        <v>15387.59</v>
      </c>
      <c r="AZ51" s="230" t="s">
        <v>10464</v>
      </c>
      <c r="BA51" s="231">
        <v>21257</v>
      </c>
      <c r="BC51" s="209" t="s">
        <v>7265</v>
      </c>
      <c r="BD51" s="210">
        <v>12530</v>
      </c>
      <c r="BF51" s="195" t="s">
        <v>9212</v>
      </c>
      <c r="BG51" s="196">
        <v>511880.3</v>
      </c>
    </row>
    <row r="52" spans="1:59" x14ac:dyDescent="0.55000000000000004">
      <c r="A52" t="s">
        <v>5721</v>
      </c>
      <c r="C52">
        <v>288.33999999999997</v>
      </c>
      <c r="E52" s="282" t="s">
        <v>4677</v>
      </c>
      <c r="F52" s="282"/>
      <c r="G52" s="283">
        <v>41924</v>
      </c>
      <c r="I52" s="242" t="s">
        <v>3262</v>
      </c>
      <c r="J52" s="242"/>
      <c r="K52" s="243">
        <v>5624.23</v>
      </c>
      <c r="M52" s="224" t="s">
        <v>1378</v>
      </c>
      <c r="N52" s="224"/>
      <c r="O52" s="225">
        <v>3754.44</v>
      </c>
      <c r="Q52" s="203" t="s">
        <v>529</v>
      </c>
      <c r="R52" s="203"/>
      <c r="S52" s="204">
        <v>79844.36</v>
      </c>
      <c r="U52" s="195" t="s">
        <v>375</v>
      </c>
      <c r="V52" s="195"/>
      <c r="W52" s="196">
        <v>161300.46</v>
      </c>
      <c r="X52" s="113"/>
      <c r="Y52" t="s">
        <v>67050</v>
      </c>
      <c r="Z52" s="284">
        <v>11783.48</v>
      </c>
      <c r="AB52" s="276" t="s">
        <v>63555</v>
      </c>
      <c r="AC52" s="277">
        <v>9956</v>
      </c>
      <c r="AE52" s="246" t="s">
        <v>61250</v>
      </c>
      <c r="AF52" s="247">
        <v>600.48</v>
      </c>
      <c r="AH52" s="226" t="s">
        <v>48637</v>
      </c>
      <c r="AI52" s="227">
        <v>4569.82</v>
      </c>
      <c r="AK52" s="207" t="s">
        <v>12950</v>
      </c>
      <c r="AL52" s="208">
        <v>6428.32</v>
      </c>
      <c r="AM52" s="93"/>
      <c r="AN52" s="199" t="s">
        <v>12967</v>
      </c>
      <c r="AO52" s="200">
        <v>1842.07</v>
      </c>
      <c r="AQ52" t="s">
        <v>51161</v>
      </c>
      <c r="AR52" s="284">
        <v>6248.77</v>
      </c>
      <c r="AT52" s="272" t="s">
        <v>11118</v>
      </c>
      <c r="AU52" s="273">
        <v>41924</v>
      </c>
      <c r="AW52" s="244" t="s">
        <v>9280</v>
      </c>
      <c r="AX52" s="245">
        <v>5624.23</v>
      </c>
      <c r="AZ52" s="230" t="s">
        <v>7521</v>
      </c>
      <c r="BA52" s="231">
        <v>3754.44</v>
      </c>
      <c r="BC52" s="209" t="s">
        <v>7679</v>
      </c>
      <c r="BD52" s="210">
        <v>2090</v>
      </c>
      <c r="BF52" s="195" t="s">
        <v>9756</v>
      </c>
      <c r="BG52" s="196">
        <v>1174375.3</v>
      </c>
    </row>
    <row r="53" spans="1:59" x14ac:dyDescent="0.55000000000000004">
      <c r="A53" t="s">
        <v>5733</v>
      </c>
      <c r="C53" s="284">
        <v>10661.54</v>
      </c>
      <c r="E53" s="282" t="s">
        <v>4583</v>
      </c>
      <c r="F53" s="282"/>
      <c r="G53" s="283">
        <v>31055</v>
      </c>
      <c r="I53" s="242" t="s">
        <v>3374</v>
      </c>
      <c r="J53" s="242"/>
      <c r="K53" s="243">
        <v>106200.64</v>
      </c>
      <c r="M53" s="224" t="s">
        <v>4034</v>
      </c>
      <c r="N53" s="224"/>
      <c r="O53" s="225">
        <v>17154</v>
      </c>
      <c r="Q53" s="203" t="s">
        <v>530</v>
      </c>
      <c r="R53" s="203"/>
      <c r="S53" s="204">
        <v>48393</v>
      </c>
      <c r="U53" s="195" t="s">
        <v>376</v>
      </c>
      <c r="V53" s="195"/>
      <c r="W53" s="196">
        <v>2986</v>
      </c>
      <c r="X53" s="113"/>
      <c r="Y53" t="s">
        <v>64033</v>
      </c>
      <c r="Z53" s="284">
        <v>104121.82</v>
      </c>
      <c r="AB53" s="276" t="s">
        <v>54769</v>
      </c>
      <c r="AC53" s="277">
        <v>7300</v>
      </c>
      <c r="AE53" s="246" t="s">
        <v>61742</v>
      </c>
      <c r="AF53" s="247">
        <v>126.26</v>
      </c>
      <c r="AH53" s="226" t="s">
        <v>14740</v>
      </c>
      <c r="AI53" s="227">
        <v>461.66</v>
      </c>
      <c r="AK53" s="207" t="s">
        <v>14710</v>
      </c>
      <c r="AL53" s="208">
        <v>405892.68</v>
      </c>
      <c r="AM53" s="93"/>
      <c r="AN53" s="199" t="s">
        <v>12968</v>
      </c>
      <c r="AO53" s="200">
        <v>4844.45</v>
      </c>
      <c r="AQ53" t="s">
        <v>11875</v>
      </c>
      <c r="AR53" s="284">
        <v>412786</v>
      </c>
      <c r="AT53" s="272" t="s">
        <v>11155</v>
      </c>
      <c r="AU53" s="273">
        <v>31055</v>
      </c>
      <c r="AW53" s="244" t="s">
        <v>9281</v>
      </c>
      <c r="AX53" s="245">
        <v>106200.64</v>
      </c>
      <c r="AZ53" s="230" t="s">
        <v>7541</v>
      </c>
      <c r="BA53" s="231">
        <v>17154</v>
      </c>
      <c r="BC53" s="209" t="s">
        <v>8179</v>
      </c>
      <c r="BD53" s="210">
        <v>1960</v>
      </c>
      <c r="BF53" s="195" t="s">
        <v>10151</v>
      </c>
      <c r="BG53" s="196">
        <v>21825</v>
      </c>
    </row>
    <row r="54" spans="1:59" x14ac:dyDescent="0.55000000000000004">
      <c r="A54" t="s">
        <v>5741</v>
      </c>
      <c r="C54" s="284">
        <v>106895.03999999999</v>
      </c>
      <c r="E54" s="282" t="s">
        <v>3633</v>
      </c>
      <c r="F54" s="282"/>
      <c r="G54" s="283">
        <v>5778</v>
      </c>
      <c r="I54" s="242" t="s">
        <v>3377</v>
      </c>
      <c r="J54" s="242"/>
      <c r="K54" s="243">
        <v>365135.79</v>
      </c>
      <c r="M54" s="224" t="s">
        <v>1400</v>
      </c>
      <c r="N54" s="224"/>
      <c r="O54" s="225">
        <v>4452</v>
      </c>
      <c r="Q54" s="203" t="s">
        <v>531</v>
      </c>
      <c r="R54" s="203"/>
      <c r="S54" s="204">
        <v>584447.62</v>
      </c>
      <c r="U54" s="195" t="s">
        <v>377</v>
      </c>
      <c r="V54" s="195"/>
      <c r="W54" s="196">
        <v>811819.4</v>
      </c>
      <c r="X54" s="113"/>
      <c r="Y54" t="s">
        <v>71030</v>
      </c>
      <c r="Z54" s="284">
        <v>8000</v>
      </c>
      <c r="AB54" s="276" t="s">
        <v>57178</v>
      </c>
      <c r="AC54" s="277">
        <v>2187.11</v>
      </c>
      <c r="AE54" s="246" t="s">
        <v>61251</v>
      </c>
      <c r="AF54" s="247">
        <v>565.91999999999996</v>
      </c>
      <c r="AH54" s="226" t="s">
        <v>14741</v>
      </c>
      <c r="AI54" s="227">
        <v>70.84</v>
      </c>
      <c r="AK54" s="207" t="s">
        <v>12952</v>
      </c>
      <c r="AL54" s="208">
        <v>1088696.6599999999</v>
      </c>
      <c r="AM54" s="93"/>
      <c r="AN54" s="199" t="s">
        <v>12969</v>
      </c>
      <c r="AO54" s="200">
        <v>1330.9</v>
      </c>
      <c r="AQ54" t="s">
        <v>11877</v>
      </c>
      <c r="AR54" s="284">
        <v>94134.21</v>
      </c>
      <c r="AT54" s="272" t="s">
        <v>9674</v>
      </c>
      <c r="AU54" s="273">
        <v>5778</v>
      </c>
      <c r="AW54" s="244" t="s">
        <v>9285</v>
      </c>
      <c r="AX54" s="245">
        <v>365135.79</v>
      </c>
      <c r="AZ54" s="230" t="s">
        <v>7543</v>
      </c>
      <c r="BA54" s="231">
        <v>4452</v>
      </c>
      <c r="BC54" s="209" t="s">
        <v>8243</v>
      </c>
      <c r="BD54" s="210">
        <v>54</v>
      </c>
      <c r="BF54" s="195" t="s">
        <v>9758</v>
      </c>
      <c r="BG54" s="196">
        <v>21825</v>
      </c>
    </row>
    <row r="55" spans="1:59" x14ac:dyDescent="0.55000000000000004">
      <c r="A55" t="s">
        <v>5743</v>
      </c>
      <c r="C55" s="284">
        <v>4668.8500000000004</v>
      </c>
      <c r="E55" s="282" t="s">
        <v>3634</v>
      </c>
      <c r="F55" s="282"/>
      <c r="G55" s="283">
        <v>4780</v>
      </c>
      <c r="I55" s="242" t="s">
        <v>3388</v>
      </c>
      <c r="J55" s="242"/>
      <c r="K55" s="243">
        <v>218.7</v>
      </c>
      <c r="M55" s="224" t="s">
        <v>353</v>
      </c>
      <c r="N55" s="224"/>
      <c r="O55" s="225">
        <v>48165</v>
      </c>
      <c r="Q55" s="203" t="s">
        <v>532</v>
      </c>
      <c r="R55" s="203"/>
      <c r="S55" s="204">
        <v>30896</v>
      </c>
      <c r="U55" s="195" t="s">
        <v>378</v>
      </c>
      <c r="V55" s="195"/>
      <c r="W55" s="196">
        <v>202445.42</v>
      </c>
      <c r="X55" s="113"/>
      <c r="Y55" t="s">
        <v>58967</v>
      </c>
      <c r="Z55" s="284">
        <v>4305.1000000000004</v>
      </c>
      <c r="AB55" s="276" t="s">
        <v>51435</v>
      </c>
      <c r="AC55" s="277">
        <v>1140</v>
      </c>
      <c r="AE55" s="246" t="s">
        <v>14745</v>
      </c>
      <c r="AF55" s="247">
        <v>159.96</v>
      </c>
      <c r="AH55" s="226" t="s">
        <v>14742</v>
      </c>
      <c r="AI55" s="227">
        <v>4103.9799999999996</v>
      </c>
      <c r="AK55" s="207" t="s">
        <v>12953</v>
      </c>
      <c r="AL55" s="208">
        <v>83255.7</v>
      </c>
      <c r="AM55" s="93"/>
      <c r="AN55" s="199" t="s">
        <v>12970</v>
      </c>
      <c r="AO55" s="200">
        <v>3801.5</v>
      </c>
      <c r="AQ55" t="s">
        <v>11879</v>
      </c>
      <c r="AR55" s="284">
        <v>24099.77</v>
      </c>
      <c r="AT55" s="272" t="s">
        <v>9675</v>
      </c>
      <c r="AU55" s="273">
        <v>4780</v>
      </c>
      <c r="AW55" s="244" t="s">
        <v>9298</v>
      </c>
      <c r="AX55" s="245">
        <v>218.7</v>
      </c>
      <c r="AZ55" s="230" t="s">
        <v>7561</v>
      </c>
      <c r="BA55" s="231">
        <v>48165</v>
      </c>
      <c r="BC55" s="209" t="s">
        <v>8486</v>
      </c>
      <c r="BD55" s="210">
        <v>42022</v>
      </c>
      <c r="BF55" s="195" t="s">
        <v>7562</v>
      </c>
      <c r="BG55" s="196">
        <v>128157.72</v>
      </c>
    </row>
    <row r="56" spans="1:59" x14ac:dyDescent="0.55000000000000004">
      <c r="A56" t="s">
        <v>5744</v>
      </c>
      <c r="C56" s="284">
        <v>334749.51</v>
      </c>
      <c r="E56" s="282" t="s">
        <v>4588</v>
      </c>
      <c r="F56" s="282"/>
      <c r="G56" s="283">
        <v>72406</v>
      </c>
      <c r="I56" s="242" t="s">
        <v>3267</v>
      </c>
      <c r="J56" s="242"/>
      <c r="K56" s="243">
        <v>955.36</v>
      </c>
      <c r="M56" s="224" t="s">
        <v>370</v>
      </c>
      <c r="N56" s="224"/>
      <c r="O56" s="225">
        <v>4450</v>
      </c>
      <c r="Q56" s="203" t="s">
        <v>533</v>
      </c>
      <c r="R56" s="203"/>
      <c r="S56" s="204">
        <v>287208</v>
      </c>
      <c r="U56" s="195" t="s">
        <v>379</v>
      </c>
      <c r="V56" s="195"/>
      <c r="W56" s="196">
        <v>1966774.05</v>
      </c>
      <c r="X56" s="113"/>
      <c r="Y56" t="s">
        <v>71031</v>
      </c>
      <c r="Z56" s="284">
        <v>1000</v>
      </c>
      <c r="AB56" s="276" t="s">
        <v>63889</v>
      </c>
      <c r="AC56" s="277">
        <v>5494.68</v>
      </c>
      <c r="AE56" s="246" t="s">
        <v>34422</v>
      </c>
      <c r="AF56" s="247">
        <v>35750</v>
      </c>
      <c r="AH56" s="226" t="s">
        <v>14745</v>
      </c>
      <c r="AI56" s="227">
        <v>5504.1</v>
      </c>
      <c r="AK56" s="207" t="s">
        <v>12954</v>
      </c>
      <c r="AL56" s="208">
        <v>162253.12</v>
      </c>
      <c r="AM56" s="93"/>
      <c r="AN56" s="199" t="s">
        <v>12971</v>
      </c>
      <c r="AO56" s="200">
        <v>10948.32</v>
      </c>
      <c r="AQ56" t="s">
        <v>11881</v>
      </c>
      <c r="AR56" s="284">
        <v>15920.44</v>
      </c>
      <c r="AT56" s="272" t="s">
        <v>11163</v>
      </c>
      <c r="AU56" s="273">
        <v>72406</v>
      </c>
      <c r="AW56" s="244" t="s">
        <v>9299</v>
      </c>
      <c r="AX56" s="245">
        <v>955.36</v>
      </c>
      <c r="AZ56" s="230" t="s">
        <v>7585</v>
      </c>
      <c r="BA56" s="231">
        <v>4450</v>
      </c>
      <c r="BC56" s="209" t="s">
        <v>8618</v>
      </c>
      <c r="BD56" s="210">
        <v>2000</v>
      </c>
      <c r="BF56" s="195" t="s">
        <v>10152</v>
      </c>
      <c r="BG56" s="196">
        <v>372837</v>
      </c>
    </row>
    <row r="57" spans="1:59" x14ac:dyDescent="0.55000000000000004">
      <c r="A57" t="s">
        <v>5745</v>
      </c>
      <c r="C57" s="284">
        <v>130424.21</v>
      </c>
      <c r="E57" s="282" t="s">
        <v>4589</v>
      </c>
      <c r="F57" s="282"/>
      <c r="G57" s="283">
        <v>354905</v>
      </c>
      <c r="I57" s="242" t="s">
        <v>3389</v>
      </c>
      <c r="J57" s="242"/>
      <c r="K57" s="243">
        <v>4659.45</v>
      </c>
      <c r="M57" s="224" t="s">
        <v>1422</v>
      </c>
      <c r="N57" s="224"/>
      <c r="O57" s="225">
        <v>25509</v>
      </c>
      <c r="Q57" s="203" t="s">
        <v>534</v>
      </c>
      <c r="R57" s="203"/>
      <c r="S57" s="204">
        <v>64895.58</v>
      </c>
      <c r="U57" s="195" t="s">
        <v>380</v>
      </c>
      <c r="V57" s="195"/>
      <c r="W57" s="196">
        <v>20595.560000000001</v>
      </c>
      <c r="X57" s="113"/>
      <c r="Y57" t="s">
        <v>67065</v>
      </c>
      <c r="Z57" s="284">
        <v>42677.08</v>
      </c>
      <c r="AB57" s="276" t="s">
        <v>57179</v>
      </c>
      <c r="AC57" s="277">
        <v>783.48</v>
      </c>
      <c r="AE57" s="246" t="s">
        <v>46606</v>
      </c>
      <c r="AF57" s="247">
        <v>-4.5</v>
      </c>
      <c r="AH57" s="226" t="s">
        <v>34422</v>
      </c>
      <c r="AI57" s="227">
        <v>360101.37</v>
      </c>
      <c r="AK57" s="207" t="s">
        <v>14711</v>
      </c>
      <c r="AL57" s="208">
        <v>2521.5700000000002</v>
      </c>
      <c r="AM57" s="93"/>
      <c r="AN57" s="199" t="s">
        <v>12972</v>
      </c>
      <c r="AO57" s="200">
        <v>456.18</v>
      </c>
      <c r="AQ57" t="s">
        <v>44100</v>
      </c>
      <c r="AR57" s="284">
        <v>1604.24</v>
      </c>
      <c r="AT57" s="272" t="s">
        <v>11164</v>
      </c>
      <c r="AU57" s="273">
        <v>354905</v>
      </c>
      <c r="AW57" s="244" t="s">
        <v>9300</v>
      </c>
      <c r="AX57" s="245">
        <v>4659.45</v>
      </c>
      <c r="AZ57" s="230" t="s">
        <v>7589</v>
      </c>
      <c r="BA57" s="231">
        <v>25509</v>
      </c>
      <c r="BC57" s="209" t="s">
        <v>8855</v>
      </c>
      <c r="BD57" s="210">
        <v>1971.88</v>
      </c>
      <c r="BF57" s="195" t="s">
        <v>9759</v>
      </c>
      <c r="BG57" s="196">
        <v>500994.72</v>
      </c>
    </row>
    <row r="58" spans="1:59" x14ac:dyDescent="0.55000000000000004">
      <c r="A58" t="s">
        <v>5748</v>
      </c>
      <c r="C58" s="284">
        <v>489940.18</v>
      </c>
      <c r="E58" s="282" t="s">
        <v>3637</v>
      </c>
      <c r="F58" s="282"/>
      <c r="G58" s="283">
        <v>36025</v>
      </c>
      <c r="I58" s="242" t="s">
        <v>4154</v>
      </c>
      <c r="J58" s="242"/>
      <c r="K58" s="243">
        <v>2818</v>
      </c>
      <c r="M58" s="224" t="s">
        <v>391</v>
      </c>
      <c r="N58" s="224"/>
      <c r="O58" s="225">
        <v>1</v>
      </c>
      <c r="Q58" s="203" t="s">
        <v>535</v>
      </c>
      <c r="R58" s="203"/>
      <c r="S58" s="204">
        <v>35767.72</v>
      </c>
      <c r="U58" s="195" t="s">
        <v>381</v>
      </c>
      <c r="V58" s="195"/>
      <c r="W58" s="196">
        <v>29778</v>
      </c>
      <c r="X58" s="113"/>
      <c r="Y58" t="s">
        <v>67066</v>
      </c>
      <c r="Z58" s="284">
        <v>39970.22</v>
      </c>
      <c r="AB58" s="276" t="s">
        <v>34434</v>
      </c>
      <c r="AC58" s="277">
        <v>26116.080000000002</v>
      </c>
      <c r="AE58" s="246" t="s">
        <v>14750</v>
      </c>
      <c r="AF58" s="247">
        <v>23832.27</v>
      </c>
      <c r="AH58" s="226" t="s">
        <v>46606</v>
      </c>
      <c r="AI58" s="227">
        <v>-48345.05</v>
      </c>
      <c r="AK58" s="207" t="s">
        <v>14712</v>
      </c>
      <c r="AL58" s="208">
        <v>0.95</v>
      </c>
      <c r="AM58" s="93"/>
      <c r="AN58" s="199" t="s">
        <v>12973</v>
      </c>
      <c r="AO58" s="200">
        <v>173321.86</v>
      </c>
      <c r="AQ58" t="s">
        <v>43518</v>
      </c>
      <c r="AR58">
        <v>900</v>
      </c>
      <c r="AT58" s="272" t="s">
        <v>9678</v>
      </c>
      <c r="AU58" s="273">
        <v>36025</v>
      </c>
      <c r="AW58" s="244" t="s">
        <v>10524</v>
      </c>
      <c r="AX58" s="245">
        <v>2818</v>
      </c>
      <c r="AZ58" s="230" t="s">
        <v>7604</v>
      </c>
      <c r="BA58" s="231">
        <v>1</v>
      </c>
      <c r="BC58" s="209" t="s">
        <v>9202</v>
      </c>
      <c r="BD58" s="210">
        <v>1629.98</v>
      </c>
      <c r="BF58" s="195" t="s">
        <v>10153</v>
      </c>
      <c r="BG58" s="196">
        <v>28000</v>
      </c>
    </row>
    <row r="59" spans="1:59" x14ac:dyDescent="0.55000000000000004">
      <c r="A59" t="s">
        <v>5752</v>
      </c>
      <c r="C59" s="284">
        <v>16258.92</v>
      </c>
      <c r="E59" s="282" t="s">
        <v>4599</v>
      </c>
      <c r="F59" s="282"/>
      <c r="G59" s="283">
        <v>2000</v>
      </c>
      <c r="I59" s="242" t="s">
        <v>3392</v>
      </c>
      <c r="J59" s="242"/>
      <c r="K59" s="243">
        <v>1063.1400000000001</v>
      </c>
      <c r="M59" s="224" t="s">
        <v>1430</v>
      </c>
      <c r="N59" s="224"/>
      <c r="O59" s="225">
        <v>3643</v>
      </c>
      <c r="Q59" s="203" t="s">
        <v>536</v>
      </c>
      <c r="R59" s="203"/>
      <c r="S59" s="204">
        <v>669338.67000000004</v>
      </c>
      <c r="U59" s="195" t="s">
        <v>382</v>
      </c>
      <c r="V59" s="195"/>
      <c r="W59" s="196">
        <v>405744.48</v>
      </c>
      <c r="X59" s="113"/>
      <c r="Y59" t="s">
        <v>67067</v>
      </c>
      <c r="Z59" s="284">
        <v>34294.449999999997</v>
      </c>
      <c r="AB59" s="276" t="s">
        <v>66814</v>
      </c>
      <c r="AC59" s="277">
        <v>711441.04</v>
      </c>
      <c r="AE59" s="246" t="s">
        <v>14751</v>
      </c>
      <c r="AF59" s="247">
        <v>1823.1</v>
      </c>
      <c r="AH59" s="226" t="s">
        <v>38797</v>
      </c>
      <c r="AI59" s="227">
        <v>825.82</v>
      </c>
      <c r="AK59" s="207" t="s">
        <v>14713</v>
      </c>
      <c r="AL59" s="208">
        <v>73439</v>
      </c>
      <c r="AM59" s="93"/>
      <c r="AN59" s="199" t="s">
        <v>31588</v>
      </c>
      <c r="AO59" s="200">
        <v>12499.99</v>
      </c>
      <c r="AQ59" t="s">
        <v>51164</v>
      </c>
      <c r="AR59" s="284">
        <v>21250.53</v>
      </c>
      <c r="AT59" s="272" t="s">
        <v>9687</v>
      </c>
      <c r="AU59" s="273">
        <v>2000</v>
      </c>
      <c r="AW59" s="244" t="s">
        <v>9304</v>
      </c>
      <c r="AX59" s="245">
        <v>1063.1400000000001</v>
      </c>
      <c r="AZ59" s="230" t="s">
        <v>7607</v>
      </c>
      <c r="BA59" s="231">
        <v>3643</v>
      </c>
      <c r="BC59" s="209" t="s">
        <v>9743</v>
      </c>
      <c r="BD59" s="210">
        <v>91866.47</v>
      </c>
      <c r="BF59" s="195" t="s">
        <v>9760</v>
      </c>
      <c r="BG59" s="196">
        <v>28000</v>
      </c>
    </row>
    <row r="60" spans="1:59" x14ac:dyDescent="0.55000000000000004">
      <c r="A60" t="s">
        <v>5754</v>
      </c>
      <c r="C60" s="284">
        <v>17497.22</v>
      </c>
      <c r="E60" s="282" t="s">
        <v>4602</v>
      </c>
      <c r="F60" s="282"/>
      <c r="G60" s="283">
        <v>2000</v>
      </c>
      <c r="I60" s="242" t="s">
        <v>3394</v>
      </c>
      <c r="J60" s="242"/>
      <c r="K60" s="243">
        <v>137939.87</v>
      </c>
      <c r="M60" s="224" t="s">
        <v>426</v>
      </c>
      <c r="N60" s="224"/>
      <c r="O60" s="225">
        <v>20557</v>
      </c>
      <c r="Q60" s="203" t="s">
        <v>537</v>
      </c>
      <c r="R60" s="203"/>
      <c r="S60" s="204">
        <v>477567.67</v>
      </c>
      <c r="U60" s="195" t="s">
        <v>383</v>
      </c>
      <c r="V60" s="195"/>
      <c r="W60" s="196">
        <v>68718</v>
      </c>
      <c r="X60" s="113"/>
      <c r="Y60" t="s">
        <v>59521</v>
      </c>
      <c r="Z60" s="284">
        <v>9085.34</v>
      </c>
      <c r="AB60" s="276" t="s">
        <v>69675</v>
      </c>
      <c r="AC60" s="277">
        <v>1546994.56</v>
      </c>
      <c r="AE60" s="246" t="s">
        <v>14752</v>
      </c>
      <c r="AF60" s="247">
        <v>5838.91</v>
      </c>
      <c r="AH60" s="226" t="s">
        <v>33036</v>
      </c>
      <c r="AI60" s="227">
        <v>47794.04</v>
      </c>
      <c r="AK60" s="207" t="s">
        <v>14714</v>
      </c>
      <c r="AL60" s="208">
        <v>111958.43</v>
      </c>
      <c r="AM60" s="93"/>
      <c r="AN60" s="199" t="s">
        <v>31589</v>
      </c>
      <c r="AO60" s="200">
        <v>22057.51</v>
      </c>
      <c r="AQ60" t="s">
        <v>57105</v>
      </c>
      <c r="AR60" s="284">
        <v>23473.62</v>
      </c>
      <c r="AT60" s="272" t="s">
        <v>11211</v>
      </c>
      <c r="AU60" s="273">
        <v>2000</v>
      </c>
      <c r="AW60" s="244" t="s">
        <v>9306</v>
      </c>
      <c r="AX60" s="245">
        <v>137939.87</v>
      </c>
      <c r="AZ60" s="230" t="s">
        <v>7635</v>
      </c>
      <c r="BA60" s="231">
        <v>20557</v>
      </c>
      <c r="BC60" s="209" t="s">
        <v>6599</v>
      </c>
      <c r="BD60" s="210">
        <v>6075</v>
      </c>
      <c r="BF60" s="195" t="s">
        <v>10154</v>
      </c>
      <c r="BG60" s="196">
        <v>11521</v>
      </c>
    </row>
    <row r="61" spans="1:59" x14ac:dyDescent="0.55000000000000004">
      <c r="A61" t="s">
        <v>5757</v>
      </c>
      <c r="C61" s="284">
        <v>132455.56</v>
      </c>
      <c r="E61" s="282" t="s">
        <v>3644</v>
      </c>
      <c r="F61" s="282"/>
      <c r="G61" s="283">
        <v>18000</v>
      </c>
      <c r="I61" s="242" t="s">
        <v>3396</v>
      </c>
      <c r="J61" s="242"/>
      <c r="K61" s="243">
        <v>59839.02</v>
      </c>
      <c r="M61" s="224" t="s">
        <v>437</v>
      </c>
      <c r="N61" s="224"/>
      <c r="O61" s="225">
        <v>385074.75</v>
      </c>
      <c r="Q61" s="203" t="s">
        <v>538</v>
      </c>
      <c r="R61" s="203"/>
      <c r="S61" s="204">
        <v>50163</v>
      </c>
      <c r="U61" s="195" t="s">
        <v>384</v>
      </c>
      <c r="V61" s="195"/>
      <c r="W61" s="196">
        <v>36115.26</v>
      </c>
      <c r="X61" s="113"/>
      <c r="Y61" t="s">
        <v>59522</v>
      </c>
      <c r="Z61">
        <v>695.03</v>
      </c>
      <c r="AB61" s="276" t="s">
        <v>66815</v>
      </c>
      <c r="AC61" s="277">
        <v>1758424.68</v>
      </c>
      <c r="AE61" s="246" t="s">
        <v>14753</v>
      </c>
      <c r="AF61" s="247">
        <v>3106.01</v>
      </c>
      <c r="AH61" s="226" t="s">
        <v>14750</v>
      </c>
      <c r="AI61" s="227">
        <v>26928.67</v>
      </c>
      <c r="AK61" s="207" t="s">
        <v>14715</v>
      </c>
      <c r="AL61" s="208">
        <v>2000</v>
      </c>
      <c r="AM61" s="93"/>
      <c r="AN61" s="199" t="s">
        <v>31590</v>
      </c>
      <c r="AO61" s="200">
        <v>2517.16</v>
      </c>
      <c r="AQ61" t="s">
        <v>12867</v>
      </c>
      <c r="AR61" s="284">
        <v>64238.68</v>
      </c>
      <c r="AT61" s="272" t="s">
        <v>9694</v>
      </c>
      <c r="AU61" s="273">
        <v>18000</v>
      </c>
      <c r="AW61" s="244" t="s">
        <v>9308</v>
      </c>
      <c r="AX61" s="245">
        <v>59839.02</v>
      </c>
      <c r="AZ61" s="230" t="s">
        <v>7650</v>
      </c>
      <c r="BA61" s="231">
        <v>385074.75</v>
      </c>
      <c r="BC61" s="209" t="s">
        <v>7026</v>
      </c>
      <c r="BD61" s="210">
        <v>595</v>
      </c>
      <c r="BF61" s="195" t="s">
        <v>9761</v>
      </c>
      <c r="BG61" s="196">
        <v>11521</v>
      </c>
    </row>
    <row r="62" spans="1:59" x14ac:dyDescent="0.55000000000000004">
      <c r="A62" t="s">
        <v>5758</v>
      </c>
      <c r="C62" s="284">
        <v>11254.56</v>
      </c>
      <c r="E62" s="282" t="s">
        <v>4757</v>
      </c>
      <c r="F62" s="282"/>
      <c r="G62" s="283">
        <v>14001.9</v>
      </c>
      <c r="I62" s="242" t="s">
        <v>3269</v>
      </c>
      <c r="J62" s="242"/>
      <c r="K62" s="243">
        <v>185435.35</v>
      </c>
      <c r="M62" s="224" t="s">
        <v>443</v>
      </c>
      <c r="N62" s="224"/>
      <c r="O62" s="225">
        <v>576</v>
      </c>
      <c r="Q62" s="203" t="s">
        <v>539</v>
      </c>
      <c r="R62" s="203"/>
      <c r="S62" s="204">
        <v>44294.7</v>
      </c>
      <c r="U62" s="195" t="s">
        <v>385</v>
      </c>
      <c r="V62" s="195"/>
      <c r="W62" s="196">
        <v>36668.300000000003</v>
      </c>
      <c r="X62" s="113"/>
      <c r="Y62" t="s">
        <v>51882</v>
      </c>
      <c r="Z62" s="284">
        <v>3000</v>
      </c>
      <c r="AB62" s="276" t="s">
        <v>66816</v>
      </c>
      <c r="AC62" s="277">
        <v>442.5</v>
      </c>
      <c r="AE62" s="246" t="s">
        <v>57174</v>
      </c>
      <c r="AF62" s="247">
        <v>20000.34</v>
      </c>
      <c r="AH62" s="226" t="s">
        <v>14751</v>
      </c>
      <c r="AI62" s="227">
        <v>2060.06</v>
      </c>
      <c r="AK62" s="207" t="s">
        <v>14716</v>
      </c>
      <c r="AL62" s="208">
        <v>153</v>
      </c>
      <c r="AM62" s="93"/>
      <c r="AN62" s="199" t="s">
        <v>31591</v>
      </c>
      <c r="AO62" s="200">
        <v>6068.01</v>
      </c>
      <c r="AQ62" t="s">
        <v>71010</v>
      </c>
      <c r="AR62" s="284">
        <v>6865.72</v>
      </c>
      <c r="AT62" s="272" t="s">
        <v>11219</v>
      </c>
      <c r="AU62" s="273">
        <v>14001.9</v>
      </c>
      <c r="AW62" s="244" t="s">
        <v>9309</v>
      </c>
      <c r="AX62" s="245">
        <v>185435.35</v>
      </c>
      <c r="AZ62" s="230" t="s">
        <v>7657</v>
      </c>
      <c r="BA62" s="231">
        <v>576</v>
      </c>
      <c r="BC62" s="209" t="s">
        <v>7266</v>
      </c>
      <c r="BD62" s="210">
        <v>8427</v>
      </c>
      <c r="BF62" s="195" t="s">
        <v>10155</v>
      </c>
      <c r="BG62" s="196">
        <v>699375</v>
      </c>
    </row>
    <row r="63" spans="1:59" x14ac:dyDescent="0.55000000000000004">
      <c r="A63" t="s">
        <v>5760</v>
      </c>
      <c r="C63" s="284">
        <v>25930.18</v>
      </c>
      <c r="E63" s="282" t="s">
        <v>4760</v>
      </c>
      <c r="F63" s="282"/>
      <c r="G63" s="283">
        <v>7210</v>
      </c>
      <c r="I63" s="242" t="s">
        <v>3397</v>
      </c>
      <c r="J63" s="242"/>
      <c r="K63" s="243">
        <v>87824.22</v>
      </c>
      <c r="M63" s="224" t="s">
        <v>449</v>
      </c>
      <c r="N63" s="224"/>
      <c r="O63" s="225">
        <v>104941</v>
      </c>
      <c r="Q63" s="203" t="s">
        <v>540</v>
      </c>
      <c r="R63" s="203"/>
      <c r="S63" s="204">
        <v>160281.25</v>
      </c>
      <c r="U63" s="195" t="s">
        <v>386</v>
      </c>
      <c r="V63" s="195"/>
      <c r="W63" s="196">
        <v>239315</v>
      </c>
      <c r="X63" s="113"/>
      <c r="Y63" t="s">
        <v>71032</v>
      </c>
      <c r="Z63" s="284">
        <v>5238.2700000000004</v>
      </c>
      <c r="AB63" s="276" t="s">
        <v>46610</v>
      </c>
      <c r="AC63" s="277">
        <v>1935</v>
      </c>
      <c r="AE63" s="246" t="s">
        <v>57175</v>
      </c>
      <c r="AF63" s="247">
        <v>45558.87</v>
      </c>
      <c r="AH63" s="226" t="s">
        <v>14752</v>
      </c>
      <c r="AI63" s="227">
        <v>5724.11</v>
      </c>
      <c r="AK63" s="207" t="s">
        <v>14717</v>
      </c>
      <c r="AL63" s="208">
        <v>433.6</v>
      </c>
      <c r="AM63" s="93"/>
      <c r="AN63" s="199" t="s">
        <v>31592</v>
      </c>
      <c r="AO63" s="200">
        <v>6388.32</v>
      </c>
      <c r="AQ63" t="s">
        <v>11891</v>
      </c>
      <c r="AR63" s="284">
        <v>25286.27</v>
      </c>
      <c r="AT63" s="272" t="s">
        <v>11222</v>
      </c>
      <c r="AU63" s="273">
        <v>7210</v>
      </c>
      <c r="AW63" s="244" t="s">
        <v>9310</v>
      </c>
      <c r="AX63" s="245">
        <v>87824.22</v>
      </c>
      <c r="AZ63" s="230" t="s">
        <v>7665</v>
      </c>
      <c r="BA63" s="231">
        <v>104941</v>
      </c>
      <c r="BC63" s="209" t="s">
        <v>7680</v>
      </c>
      <c r="BD63" s="210">
        <v>1296</v>
      </c>
      <c r="BF63" s="195" t="s">
        <v>9762</v>
      </c>
      <c r="BG63" s="196">
        <v>699375</v>
      </c>
    </row>
    <row r="64" spans="1:59" x14ac:dyDescent="0.55000000000000004">
      <c r="A64" t="s">
        <v>5763</v>
      </c>
      <c r="C64" s="284">
        <v>817683.79</v>
      </c>
      <c r="E64" s="282" t="s">
        <v>4765</v>
      </c>
      <c r="F64" s="282"/>
      <c r="G64" s="283">
        <v>40000</v>
      </c>
      <c r="I64" s="242" t="s">
        <v>3398</v>
      </c>
      <c r="J64" s="242"/>
      <c r="K64" s="243">
        <v>29721.919999999998</v>
      </c>
      <c r="M64" s="224" t="s">
        <v>4042</v>
      </c>
      <c r="N64" s="224"/>
      <c r="O64" s="225">
        <v>483</v>
      </c>
      <c r="Q64" s="203" t="s">
        <v>541</v>
      </c>
      <c r="R64" s="203"/>
      <c r="S64" s="204">
        <v>13299</v>
      </c>
      <c r="U64" s="195" t="s">
        <v>387</v>
      </c>
      <c r="V64" s="195"/>
      <c r="W64" s="196">
        <v>4609004</v>
      </c>
      <c r="X64" s="113"/>
      <c r="Y64" t="s">
        <v>71033</v>
      </c>
      <c r="Z64" s="284">
        <v>6364.14</v>
      </c>
      <c r="AB64" s="276" t="s">
        <v>61255</v>
      </c>
      <c r="AC64" s="277">
        <v>2289.35</v>
      </c>
      <c r="AE64" s="246" t="s">
        <v>55734</v>
      </c>
      <c r="AF64" s="247">
        <v>4510</v>
      </c>
      <c r="AH64" s="226" t="s">
        <v>14753</v>
      </c>
      <c r="AI64" s="227">
        <v>502.41</v>
      </c>
      <c r="AK64" s="207" t="s">
        <v>14718</v>
      </c>
      <c r="AL64" s="208">
        <v>131181.4</v>
      </c>
      <c r="AM64" s="93"/>
      <c r="AN64" s="199" t="s">
        <v>31593</v>
      </c>
      <c r="AO64" s="200">
        <v>20483.64</v>
      </c>
      <c r="AQ64" t="s">
        <v>51314</v>
      </c>
      <c r="AR64" s="284">
        <v>4243.45</v>
      </c>
      <c r="AT64" s="272" t="s">
        <v>11234</v>
      </c>
      <c r="AU64" s="273">
        <v>40000</v>
      </c>
      <c r="AW64" s="244" t="s">
        <v>9311</v>
      </c>
      <c r="AX64" s="245">
        <v>29721.919999999998</v>
      </c>
      <c r="AZ64" s="230" t="s">
        <v>10467</v>
      </c>
      <c r="BA64" s="231">
        <v>483</v>
      </c>
      <c r="BC64" s="209" t="s">
        <v>8487</v>
      </c>
      <c r="BD64" s="210">
        <v>5051</v>
      </c>
      <c r="BF64" s="195" t="s">
        <v>7564</v>
      </c>
      <c r="BG64" s="196">
        <v>132046.69</v>
      </c>
    </row>
    <row r="65" spans="1:59" x14ac:dyDescent="0.55000000000000004">
      <c r="A65" t="s">
        <v>5768</v>
      </c>
      <c r="C65" s="284">
        <v>7710.51</v>
      </c>
      <c r="E65" s="282" t="s">
        <v>4774</v>
      </c>
      <c r="F65" s="282"/>
      <c r="G65" s="283">
        <v>4699</v>
      </c>
      <c r="I65" s="242" t="s">
        <v>3270</v>
      </c>
      <c r="J65" s="242"/>
      <c r="K65" s="243">
        <v>84231.61</v>
      </c>
      <c r="M65" s="224" t="s">
        <v>4043</v>
      </c>
      <c r="N65" s="224"/>
      <c r="O65" s="225">
        <v>630</v>
      </c>
      <c r="Q65" s="203" t="s">
        <v>542</v>
      </c>
      <c r="R65" s="203"/>
      <c r="S65" s="204">
        <v>124358.58</v>
      </c>
      <c r="U65" s="195" t="s">
        <v>388</v>
      </c>
      <c r="V65" s="195"/>
      <c r="W65" s="196">
        <v>42606</v>
      </c>
      <c r="X65" s="113"/>
      <c r="Y65" t="s">
        <v>71034</v>
      </c>
      <c r="Z65">
        <v>486.86</v>
      </c>
      <c r="AB65" s="276" t="s">
        <v>35945</v>
      </c>
      <c r="AC65" s="277">
        <v>204945.07</v>
      </c>
      <c r="AE65" s="246" t="s">
        <v>14755</v>
      </c>
      <c r="AF65" s="247">
        <v>345.03</v>
      </c>
      <c r="AH65" s="226" t="s">
        <v>46607</v>
      </c>
      <c r="AI65" s="227">
        <v>6798.25</v>
      </c>
      <c r="AK65" s="207" t="s">
        <v>14719</v>
      </c>
      <c r="AL65" s="208">
        <v>190000</v>
      </c>
      <c r="AM65" s="93"/>
      <c r="AN65" s="199" t="s">
        <v>31594</v>
      </c>
      <c r="AO65" s="200">
        <v>2575</v>
      </c>
      <c r="AQ65" t="s">
        <v>70294</v>
      </c>
      <c r="AR65">
        <v>495</v>
      </c>
      <c r="AT65" s="272" t="s">
        <v>11250</v>
      </c>
      <c r="AU65" s="273">
        <v>4699</v>
      </c>
      <c r="AW65" s="244" t="s">
        <v>9312</v>
      </c>
      <c r="AX65" s="245">
        <v>84231.61</v>
      </c>
      <c r="AZ65" s="230" t="s">
        <v>7707</v>
      </c>
      <c r="BA65" s="231">
        <v>630</v>
      </c>
      <c r="BC65" s="209" t="s">
        <v>8619</v>
      </c>
      <c r="BD65" s="210">
        <v>768</v>
      </c>
      <c r="BF65" s="195" t="s">
        <v>10156</v>
      </c>
      <c r="BG65" s="196">
        <v>127860</v>
      </c>
    </row>
    <row r="66" spans="1:59" x14ac:dyDescent="0.55000000000000004">
      <c r="A66" t="s">
        <v>5772</v>
      </c>
      <c r="C66" s="284">
        <v>112074.37</v>
      </c>
      <c r="E66" s="282" t="s">
        <v>3656</v>
      </c>
      <c r="F66" s="282"/>
      <c r="G66" s="283">
        <v>8189.44</v>
      </c>
      <c r="I66" s="242" t="s">
        <v>3402</v>
      </c>
      <c r="J66" s="242"/>
      <c r="K66" s="243">
        <v>1459.21</v>
      </c>
      <c r="M66" s="224" t="s">
        <v>1478</v>
      </c>
      <c r="N66" s="224"/>
      <c r="O66" s="225">
        <v>172</v>
      </c>
      <c r="Q66" s="203" t="s">
        <v>543</v>
      </c>
      <c r="R66" s="203"/>
      <c r="S66" s="204">
        <v>409107.17</v>
      </c>
      <c r="U66" s="195" t="s">
        <v>389</v>
      </c>
      <c r="V66" s="195"/>
      <c r="W66" s="196">
        <v>226890</v>
      </c>
      <c r="X66" s="113"/>
      <c r="Y66" t="s">
        <v>67236</v>
      </c>
      <c r="Z66" s="284">
        <v>5982.28</v>
      </c>
      <c r="AB66" s="276" t="s">
        <v>51436</v>
      </c>
      <c r="AC66" s="277">
        <v>434638.65</v>
      </c>
      <c r="AE66" s="246" t="s">
        <v>14756</v>
      </c>
      <c r="AF66" s="247">
        <v>1104.95</v>
      </c>
      <c r="AH66" s="226" t="s">
        <v>34423</v>
      </c>
      <c r="AI66" s="227">
        <v>294305.46000000002</v>
      </c>
      <c r="AK66" s="207" t="s">
        <v>14720</v>
      </c>
      <c r="AL66" s="208">
        <v>129920.51</v>
      </c>
      <c r="AM66" s="93"/>
      <c r="AN66" s="199" t="s">
        <v>31595</v>
      </c>
      <c r="AO66" s="200">
        <v>6683.92</v>
      </c>
      <c r="AQ66" t="s">
        <v>11892</v>
      </c>
      <c r="AR66" s="284">
        <v>657781.68000000005</v>
      </c>
      <c r="AT66" s="272" t="s">
        <v>9709</v>
      </c>
      <c r="AU66" s="273">
        <v>8189.44</v>
      </c>
      <c r="AW66" s="244" t="s">
        <v>9319</v>
      </c>
      <c r="AX66" s="245">
        <v>1459.21</v>
      </c>
      <c r="AZ66" s="230" t="s">
        <v>7712</v>
      </c>
      <c r="BA66" s="231">
        <v>172</v>
      </c>
      <c r="BC66" s="209" t="s">
        <v>8856</v>
      </c>
      <c r="BD66" s="210">
        <v>17137</v>
      </c>
      <c r="BF66" s="195" t="s">
        <v>9219</v>
      </c>
      <c r="BG66" s="196">
        <v>24719.22</v>
      </c>
    </row>
    <row r="67" spans="1:59" x14ac:dyDescent="0.55000000000000004">
      <c r="A67" t="s">
        <v>5774</v>
      </c>
      <c r="C67">
        <v>541</v>
      </c>
      <c r="E67" s="282" t="s">
        <v>5005</v>
      </c>
      <c r="F67" s="282"/>
      <c r="G67" s="283">
        <v>40000</v>
      </c>
      <c r="I67" s="242" t="s">
        <v>3404</v>
      </c>
      <c r="J67" s="242"/>
      <c r="K67" s="243">
        <v>56621.74</v>
      </c>
      <c r="M67" s="224" t="s">
        <v>1559</v>
      </c>
      <c r="N67" s="224"/>
      <c r="O67" s="225">
        <v>7023</v>
      </c>
      <c r="Q67" s="203" t="s">
        <v>544</v>
      </c>
      <c r="R67" s="203"/>
      <c r="S67" s="204">
        <v>179631.99</v>
      </c>
      <c r="U67" s="195" t="s">
        <v>390</v>
      </c>
      <c r="V67" s="195"/>
      <c r="W67" s="196">
        <v>33268.519999999997</v>
      </c>
      <c r="X67" s="113"/>
      <c r="Y67" t="s">
        <v>67238</v>
      </c>
      <c r="Z67" s="284">
        <v>7877.4</v>
      </c>
      <c r="AB67" s="276" t="s">
        <v>35946</v>
      </c>
      <c r="AC67" s="277">
        <v>335799.09</v>
      </c>
      <c r="AE67" s="246" t="s">
        <v>58174</v>
      </c>
      <c r="AF67" s="247">
        <v>150000</v>
      </c>
      <c r="AH67" s="226" t="s">
        <v>44302</v>
      </c>
      <c r="AI67" s="227">
        <v>46759.26</v>
      </c>
      <c r="AK67" s="207" t="s">
        <v>14721</v>
      </c>
      <c r="AL67" s="208">
        <v>891833.49</v>
      </c>
      <c r="AM67" s="93"/>
      <c r="AN67" s="199" t="s">
        <v>31596</v>
      </c>
      <c r="AO67" s="200">
        <v>109606.45</v>
      </c>
      <c r="AQ67" t="s">
        <v>11893</v>
      </c>
      <c r="AR67" s="284">
        <v>155032.28</v>
      </c>
      <c r="AT67" s="272" t="s">
        <v>11279</v>
      </c>
      <c r="AU67" s="273">
        <v>40000</v>
      </c>
      <c r="AW67" s="244" t="s">
        <v>9321</v>
      </c>
      <c r="AX67" s="245">
        <v>56621.74</v>
      </c>
      <c r="AZ67" s="230" t="s">
        <v>7793</v>
      </c>
      <c r="BA67" s="231">
        <v>7023</v>
      </c>
      <c r="BC67" s="209" t="s">
        <v>10534</v>
      </c>
      <c r="BD67" s="210">
        <v>13874</v>
      </c>
      <c r="BF67" s="195" t="s">
        <v>9763</v>
      </c>
      <c r="BG67" s="196">
        <v>284625.90999999997</v>
      </c>
    </row>
    <row r="68" spans="1:59" x14ac:dyDescent="0.55000000000000004">
      <c r="A68" t="s">
        <v>5776</v>
      </c>
      <c r="C68" s="284">
        <v>31294.22</v>
      </c>
      <c r="E68" s="282" t="s">
        <v>4787</v>
      </c>
      <c r="F68" s="282"/>
      <c r="G68" s="283">
        <v>0.02</v>
      </c>
      <c r="I68" s="242" t="s">
        <v>3405</v>
      </c>
      <c r="J68" s="242"/>
      <c r="K68" s="243">
        <v>743458.81</v>
      </c>
      <c r="M68" s="224" t="s">
        <v>1569</v>
      </c>
      <c r="N68" s="224"/>
      <c r="O68" s="225">
        <v>2025.92</v>
      </c>
      <c r="Q68" s="203" t="s">
        <v>545</v>
      </c>
      <c r="R68" s="203"/>
      <c r="S68" s="204">
        <v>143053</v>
      </c>
      <c r="U68" s="195" t="s">
        <v>391</v>
      </c>
      <c r="V68" s="195"/>
      <c r="W68" s="196">
        <v>43629.9</v>
      </c>
      <c r="X68" s="113"/>
      <c r="Y68" t="s">
        <v>34761</v>
      </c>
      <c r="Z68" s="284">
        <v>1054.49</v>
      </c>
      <c r="AB68" s="276" t="s">
        <v>35947</v>
      </c>
      <c r="AC68" s="277">
        <v>1141813.3899999999</v>
      </c>
      <c r="AE68" s="246" t="s">
        <v>14758</v>
      </c>
      <c r="AF68" s="247">
        <v>1077.6400000000001</v>
      </c>
      <c r="AH68" s="226" t="s">
        <v>34424</v>
      </c>
      <c r="AI68" s="227">
        <v>11493.51</v>
      </c>
      <c r="AK68" s="207" t="s">
        <v>14722</v>
      </c>
      <c r="AL68" s="208">
        <v>2.67</v>
      </c>
      <c r="AM68" s="93"/>
      <c r="AN68" s="199" t="s">
        <v>12974</v>
      </c>
      <c r="AO68" s="200">
        <v>24591</v>
      </c>
      <c r="AQ68" t="s">
        <v>12868</v>
      </c>
      <c r="AR68" s="284">
        <v>26263.4</v>
      </c>
      <c r="AT68" s="272" t="s">
        <v>9710</v>
      </c>
      <c r="AU68" s="273">
        <v>0.02</v>
      </c>
      <c r="AW68" s="244" t="s">
        <v>9322</v>
      </c>
      <c r="AX68" s="245">
        <v>743458.81</v>
      </c>
      <c r="AZ68" s="230" t="s">
        <v>7803</v>
      </c>
      <c r="BA68" s="231">
        <v>2025.92</v>
      </c>
      <c r="BC68" s="209" t="s">
        <v>10561</v>
      </c>
      <c r="BD68" s="210">
        <v>2196</v>
      </c>
      <c r="BF68" s="195" t="s">
        <v>10157</v>
      </c>
      <c r="BG68" s="196">
        <v>13088</v>
      </c>
    </row>
    <row r="69" spans="1:59" x14ac:dyDescent="0.55000000000000004">
      <c r="A69" t="s">
        <v>5778</v>
      </c>
      <c r="C69" s="284">
        <v>98786.49</v>
      </c>
      <c r="E69" s="282" t="s">
        <v>4791</v>
      </c>
      <c r="F69" s="282"/>
      <c r="G69" s="283">
        <v>30384</v>
      </c>
      <c r="I69" s="242" t="s">
        <v>3276</v>
      </c>
      <c r="J69" s="242"/>
      <c r="K69" s="243">
        <v>1088.1199999999999</v>
      </c>
      <c r="M69" s="224" t="s">
        <v>1645</v>
      </c>
      <c r="N69" s="224"/>
      <c r="O69" s="225">
        <v>231</v>
      </c>
      <c r="Q69" s="203" t="s">
        <v>546</v>
      </c>
      <c r="R69" s="203"/>
      <c r="S69" s="204">
        <v>9997.23</v>
      </c>
      <c r="U69" s="195" t="s">
        <v>392</v>
      </c>
      <c r="V69" s="195"/>
      <c r="W69" s="196">
        <v>21508.22</v>
      </c>
      <c r="X69" s="113"/>
      <c r="Y69" t="s">
        <v>40181</v>
      </c>
      <c r="Z69" s="284">
        <v>2018.24</v>
      </c>
      <c r="AB69" s="276" t="s">
        <v>42110</v>
      </c>
      <c r="AC69" s="277">
        <v>422035.68</v>
      </c>
      <c r="AE69" s="246" t="s">
        <v>51433</v>
      </c>
      <c r="AF69" s="247">
        <v>27759.96</v>
      </c>
      <c r="AH69" s="226" t="s">
        <v>34425</v>
      </c>
      <c r="AI69" s="227">
        <v>24932.25</v>
      </c>
      <c r="AK69" s="207" t="s">
        <v>14723</v>
      </c>
      <c r="AL69" s="208">
        <v>44786.33</v>
      </c>
      <c r="AM69" s="93"/>
      <c r="AN69" s="199" t="s">
        <v>31597</v>
      </c>
      <c r="AO69" s="200">
        <v>12499.99</v>
      </c>
      <c r="AQ69" t="s">
        <v>11895</v>
      </c>
      <c r="AR69" s="284">
        <v>-6930.93</v>
      </c>
      <c r="AT69" s="272" t="s">
        <v>9712</v>
      </c>
      <c r="AU69" s="273">
        <v>30384</v>
      </c>
      <c r="AW69" s="244" t="s">
        <v>9326</v>
      </c>
      <c r="AX69" s="245">
        <v>1088.1199999999999</v>
      </c>
      <c r="AZ69" s="230" t="s">
        <v>7883</v>
      </c>
      <c r="BA69" s="231">
        <v>231</v>
      </c>
      <c r="BC69" s="209" t="s">
        <v>9744</v>
      </c>
      <c r="BD69" s="210">
        <v>55419</v>
      </c>
      <c r="BF69" s="195" t="s">
        <v>9764</v>
      </c>
      <c r="BG69" s="196">
        <v>13088</v>
      </c>
    </row>
    <row r="70" spans="1:59" x14ac:dyDescent="0.55000000000000004">
      <c r="A70" t="s">
        <v>5788</v>
      </c>
      <c r="C70" s="284">
        <v>81054.36</v>
      </c>
      <c r="E70" s="282" t="s">
        <v>4793</v>
      </c>
      <c r="F70" s="282"/>
      <c r="G70" s="283">
        <v>2235.4899999999998</v>
      </c>
      <c r="I70" s="242" t="s">
        <v>3281</v>
      </c>
      <c r="J70" s="242"/>
      <c r="K70" s="243">
        <v>2410670.1</v>
      </c>
      <c r="M70" s="224" t="s">
        <v>4041</v>
      </c>
      <c r="N70" s="224"/>
      <c r="O70" s="225">
        <v>37401</v>
      </c>
      <c r="Q70" s="203" t="s">
        <v>547</v>
      </c>
      <c r="R70" s="203"/>
      <c r="S70" s="204">
        <v>162426.03</v>
      </c>
      <c r="U70" s="195" t="s">
        <v>393</v>
      </c>
      <c r="V70" s="195"/>
      <c r="W70" s="196">
        <v>188404.01</v>
      </c>
      <c r="X70" s="113"/>
      <c r="Y70" t="s">
        <v>67239</v>
      </c>
      <c r="Z70" s="284">
        <v>1349.08</v>
      </c>
      <c r="AB70" s="276" t="s">
        <v>61743</v>
      </c>
      <c r="AC70" s="277">
        <v>848.25</v>
      </c>
      <c r="AE70" s="246" t="s">
        <v>34430</v>
      </c>
      <c r="AF70" s="247">
        <v>5225281</v>
      </c>
      <c r="AH70" s="226" t="s">
        <v>34426</v>
      </c>
      <c r="AI70" s="227">
        <v>82227.259999999995</v>
      </c>
      <c r="AK70" s="207" t="s">
        <v>14724</v>
      </c>
      <c r="AL70" s="208">
        <v>42540</v>
      </c>
      <c r="AM70" s="93"/>
      <c r="AN70" s="199" t="s">
        <v>31598</v>
      </c>
      <c r="AO70" s="200">
        <v>22057.51</v>
      </c>
      <c r="AQ70" t="s">
        <v>12869</v>
      </c>
      <c r="AR70" s="284">
        <v>47897.53</v>
      </c>
      <c r="AT70" s="272" t="s">
        <v>11297</v>
      </c>
      <c r="AU70" s="273">
        <v>2235.4899999999998</v>
      </c>
      <c r="AW70" s="244" t="s">
        <v>9333</v>
      </c>
      <c r="AX70" s="245">
        <v>2410670.1</v>
      </c>
      <c r="AZ70" s="230" t="s">
        <v>10469</v>
      </c>
      <c r="BA70" s="231">
        <v>37401</v>
      </c>
      <c r="BC70" s="209" t="s">
        <v>6869</v>
      </c>
      <c r="BD70" s="210">
        <v>1000</v>
      </c>
      <c r="BF70" s="195" t="s">
        <v>10158</v>
      </c>
      <c r="BG70" s="196">
        <v>11780.97</v>
      </c>
    </row>
    <row r="71" spans="1:59" x14ac:dyDescent="0.55000000000000004">
      <c r="A71" t="s">
        <v>5792</v>
      </c>
      <c r="C71" s="284">
        <v>35400</v>
      </c>
      <c r="E71" s="282" t="s">
        <v>4908</v>
      </c>
      <c r="F71" s="282"/>
      <c r="G71" s="283">
        <v>1080</v>
      </c>
      <c r="I71" s="242" t="s">
        <v>3409</v>
      </c>
      <c r="J71" s="242"/>
      <c r="K71" s="243">
        <v>54.99</v>
      </c>
      <c r="M71" s="224" t="s">
        <v>4052</v>
      </c>
      <c r="N71" s="224"/>
      <c r="O71" s="225">
        <v>2844</v>
      </c>
      <c r="Q71" s="203" t="s">
        <v>548</v>
      </c>
      <c r="R71" s="203"/>
      <c r="S71" s="204">
        <v>581000.29</v>
      </c>
      <c r="U71" s="195" t="s">
        <v>394</v>
      </c>
      <c r="V71" s="195"/>
      <c r="W71" s="196">
        <v>678510</v>
      </c>
      <c r="X71" s="113"/>
      <c r="Y71" t="s">
        <v>42268</v>
      </c>
      <c r="Z71" s="284">
        <v>1304.75</v>
      </c>
      <c r="AB71" s="276" t="s">
        <v>38801</v>
      </c>
      <c r="AC71" s="277">
        <v>197560.12</v>
      </c>
      <c r="AE71" s="246" t="s">
        <v>14761</v>
      </c>
      <c r="AF71" s="247">
        <v>394475.28</v>
      </c>
      <c r="AH71" s="226" t="s">
        <v>34427</v>
      </c>
      <c r="AI71" s="227">
        <v>40906.980000000003</v>
      </c>
      <c r="AK71" s="207" t="s">
        <v>14725</v>
      </c>
      <c r="AL71" s="208">
        <v>96976.29</v>
      </c>
      <c r="AM71" s="93"/>
      <c r="AN71" s="199" t="s">
        <v>12975</v>
      </c>
      <c r="AO71" s="200">
        <v>4359.2299999999996</v>
      </c>
      <c r="AQ71" t="s">
        <v>66264</v>
      </c>
      <c r="AR71" s="284">
        <v>-18165.29</v>
      </c>
      <c r="AT71" s="272" t="s">
        <v>11446</v>
      </c>
      <c r="AU71" s="273">
        <v>1080</v>
      </c>
      <c r="AW71" s="244" t="s">
        <v>9336</v>
      </c>
      <c r="AX71" s="245">
        <v>54.99</v>
      </c>
      <c r="AZ71" s="230" t="s">
        <v>10471</v>
      </c>
      <c r="BA71" s="231">
        <v>2844</v>
      </c>
      <c r="BC71" s="209" t="s">
        <v>7027</v>
      </c>
      <c r="BD71" s="210">
        <v>580</v>
      </c>
      <c r="BF71" s="195" t="s">
        <v>9765</v>
      </c>
      <c r="BG71" s="196">
        <v>11780.97</v>
      </c>
    </row>
    <row r="72" spans="1:59" x14ac:dyDescent="0.55000000000000004">
      <c r="A72" t="s">
        <v>5794</v>
      </c>
      <c r="C72" s="284">
        <v>56298.14</v>
      </c>
      <c r="E72" s="282" t="s">
        <v>4806</v>
      </c>
      <c r="F72" s="282"/>
      <c r="G72" s="283">
        <v>2917</v>
      </c>
      <c r="I72" s="242" t="s">
        <v>3411</v>
      </c>
      <c r="J72" s="242"/>
      <c r="K72" s="243">
        <v>36474.410000000003</v>
      </c>
      <c r="M72" s="224" t="s">
        <v>4054</v>
      </c>
      <c r="N72" s="224"/>
      <c r="O72" s="225">
        <v>2664</v>
      </c>
      <c r="Q72" s="203" t="s">
        <v>549</v>
      </c>
      <c r="R72" s="203"/>
      <c r="S72" s="204">
        <v>1307429</v>
      </c>
      <c r="U72" s="195" t="s">
        <v>395</v>
      </c>
      <c r="V72" s="195"/>
      <c r="W72" s="196">
        <v>510316.62</v>
      </c>
      <c r="X72" s="113"/>
      <c r="Y72" t="s">
        <v>36131</v>
      </c>
      <c r="Z72" s="284">
        <v>20301</v>
      </c>
      <c r="AB72" s="276" t="s">
        <v>14766</v>
      </c>
      <c r="AC72" s="277">
        <v>24056.32</v>
      </c>
      <c r="AE72" s="246" t="s">
        <v>14762</v>
      </c>
      <c r="AF72" s="247">
        <v>212769.04</v>
      </c>
      <c r="AH72" s="226" t="s">
        <v>38798</v>
      </c>
      <c r="AI72" s="227">
        <v>8618.91</v>
      </c>
      <c r="AK72" s="207" t="s">
        <v>14726</v>
      </c>
      <c r="AL72" s="208">
        <v>429250.01</v>
      </c>
      <c r="AM72" s="93"/>
      <c r="AN72" s="199" t="s">
        <v>12976</v>
      </c>
      <c r="AO72" s="200">
        <v>10912.46</v>
      </c>
      <c r="AQ72" t="s">
        <v>66217</v>
      </c>
      <c r="AR72" s="284">
        <v>18978</v>
      </c>
      <c r="AT72" s="272" t="s">
        <v>11322</v>
      </c>
      <c r="AU72" s="273">
        <v>2917</v>
      </c>
      <c r="AW72" s="244" t="s">
        <v>9338</v>
      </c>
      <c r="AX72" s="245">
        <v>36474.410000000003</v>
      </c>
      <c r="AZ72" s="230" t="s">
        <v>10472</v>
      </c>
      <c r="BA72" s="231">
        <v>2664</v>
      </c>
      <c r="BC72" s="209" t="s">
        <v>7267</v>
      </c>
      <c r="BD72" s="210">
        <v>7339.47</v>
      </c>
      <c r="BF72" s="195" t="s">
        <v>10159</v>
      </c>
      <c r="BG72" s="196">
        <v>34387</v>
      </c>
    </row>
    <row r="73" spans="1:59" x14ac:dyDescent="0.55000000000000004">
      <c r="A73" t="s">
        <v>5795</v>
      </c>
      <c r="C73" s="284">
        <v>45006.14</v>
      </c>
      <c r="E73" s="282" t="s">
        <v>4807</v>
      </c>
      <c r="F73" s="282"/>
      <c r="G73" s="283">
        <v>0.06</v>
      </c>
      <c r="I73" s="242" t="s">
        <v>3284</v>
      </c>
      <c r="J73" s="242"/>
      <c r="K73" s="243">
        <v>1925</v>
      </c>
      <c r="M73" s="224" t="s">
        <v>4053</v>
      </c>
      <c r="N73" s="224"/>
      <c r="O73" s="225">
        <v>2283</v>
      </c>
      <c r="Q73" s="203" t="s">
        <v>550</v>
      </c>
      <c r="R73" s="203"/>
      <c r="S73" s="204">
        <v>38643</v>
      </c>
      <c r="U73" s="195" t="s">
        <v>396</v>
      </c>
      <c r="V73" s="195"/>
      <c r="W73" s="196">
        <v>44193.84</v>
      </c>
      <c r="X73" s="113"/>
      <c r="Y73" t="s">
        <v>42269</v>
      </c>
      <c r="Z73" s="284">
        <v>53875</v>
      </c>
      <c r="AB73" s="276" t="s">
        <v>59394</v>
      </c>
      <c r="AC73" s="277">
        <v>20016715.449999999</v>
      </c>
      <c r="AE73" s="246" t="s">
        <v>14764</v>
      </c>
      <c r="AF73" s="247">
        <v>1079519</v>
      </c>
      <c r="AH73" s="226" t="s">
        <v>14754</v>
      </c>
      <c r="AI73" s="227">
        <v>44159.360000000001</v>
      </c>
      <c r="AK73" s="207" t="s">
        <v>14727</v>
      </c>
      <c r="AL73" s="208">
        <v>195367.51</v>
      </c>
      <c r="AM73" s="93"/>
      <c r="AN73" s="199" t="s">
        <v>12977</v>
      </c>
      <c r="AO73" s="200">
        <v>7719.22</v>
      </c>
      <c r="AQ73" t="s">
        <v>11897</v>
      </c>
      <c r="AR73" s="284">
        <v>427052.14</v>
      </c>
      <c r="AT73" s="272" t="s">
        <v>11323</v>
      </c>
      <c r="AU73" s="273">
        <v>0.06</v>
      </c>
      <c r="AW73" s="244" t="s">
        <v>9340</v>
      </c>
      <c r="AX73" s="245">
        <v>1925</v>
      </c>
      <c r="AZ73" s="230" t="s">
        <v>10473</v>
      </c>
      <c r="BA73" s="231">
        <v>2283</v>
      </c>
      <c r="BC73" s="209" t="s">
        <v>7681</v>
      </c>
      <c r="BD73" s="210">
        <v>1946</v>
      </c>
      <c r="BF73" s="195" t="s">
        <v>9766</v>
      </c>
      <c r="BG73" s="196">
        <v>34387</v>
      </c>
    </row>
    <row r="74" spans="1:59" x14ac:dyDescent="0.55000000000000004">
      <c r="A74" t="s">
        <v>5808</v>
      </c>
      <c r="C74" s="284">
        <v>1336.58</v>
      </c>
      <c r="E74" s="282" t="s">
        <v>4917</v>
      </c>
      <c r="F74" s="282"/>
      <c r="G74" s="283">
        <v>154</v>
      </c>
      <c r="I74" s="242" t="s">
        <v>3413</v>
      </c>
      <c r="J74" s="242"/>
      <c r="K74" s="243">
        <v>73683.27</v>
      </c>
      <c r="M74" s="224" t="s">
        <v>4055</v>
      </c>
      <c r="N74" s="224"/>
      <c r="O74" s="225">
        <v>1002.68</v>
      </c>
      <c r="Q74" s="203" t="s">
        <v>551</v>
      </c>
      <c r="R74" s="203"/>
      <c r="S74" s="204">
        <v>59272.88</v>
      </c>
      <c r="U74" s="195" t="s">
        <v>397</v>
      </c>
      <c r="V74" s="195"/>
      <c r="W74" s="196">
        <v>592272.39</v>
      </c>
      <c r="X74" s="113"/>
      <c r="Y74" t="s">
        <v>71035</v>
      </c>
      <c r="Z74">
        <v>955.86</v>
      </c>
      <c r="AB74" s="276" t="s">
        <v>66817</v>
      </c>
      <c r="AC74" s="277">
        <v>64</v>
      </c>
      <c r="AE74" s="246" t="s">
        <v>46609</v>
      </c>
      <c r="AF74" s="247">
        <v>-41216.39</v>
      </c>
      <c r="AH74" s="226" t="s">
        <v>14755</v>
      </c>
      <c r="AI74" s="227">
        <v>3479.77</v>
      </c>
      <c r="AK74" s="207" t="s">
        <v>14728</v>
      </c>
      <c r="AL74" s="208">
        <v>235866.19</v>
      </c>
      <c r="AM74" s="93"/>
      <c r="AN74" s="199" t="s">
        <v>14968</v>
      </c>
      <c r="AO74" s="200">
        <v>20483.64</v>
      </c>
      <c r="AQ74" t="s">
        <v>66421</v>
      </c>
      <c r="AR74" s="284">
        <v>6119.98</v>
      </c>
      <c r="AT74" s="272" t="s">
        <v>11326</v>
      </c>
      <c r="AU74" s="273">
        <v>154</v>
      </c>
      <c r="AW74" s="244" t="s">
        <v>9343</v>
      </c>
      <c r="AX74" s="245">
        <v>73683.27</v>
      </c>
      <c r="AZ74" s="230" t="s">
        <v>10474</v>
      </c>
      <c r="BA74" s="231">
        <v>1002.68</v>
      </c>
      <c r="BC74" s="209" t="s">
        <v>8488</v>
      </c>
      <c r="BD74" s="210">
        <v>21682</v>
      </c>
      <c r="BF74" s="195" t="s">
        <v>10160</v>
      </c>
      <c r="BG74" s="196">
        <v>16808</v>
      </c>
    </row>
    <row r="75" spans="1:59" x14ac:dyDescent="0.55000000000000004">
      <c r="A75" t="s">
        <v>5824</v>
      </c>
      <c r="C75" s="284">
        <v>37686.99</v>
      </c>
      <c r="E75" s="282" t="s">
        <v>4814</v>
      </c>
      <c r="F75" s="282"/>
      <c r="G75" s="283">
        <v>-51.5</v>
      </c>
      <c r="I75" s="242" t="s">
        <v>3286</v>
      </c>
      <c r="J75" s="242"/>
      <c r="K75" s="243">
        <v>-1208.75</v>
      </c>
      <c r="M75" s="224" t="s">
        <v>4059</v>
      </c>
      <c r="N75" s="224"/>
      <c r="O75" s="225">
        <v>1486</v>
      </c>
      <c r="Q75" s="203" t="s">
        <v>552</v>
      </c>
      <c r="R75" s="203"/>
      <c r="S75" s="204">
        <v>33575</v>
      </c>
      <c r="U75" s="195" t="s">
        <v>398</v>
      </c>
      <c r="V75" s="195"/>
      <c r="W75" s="196">
        <v>191617</v>
      </c>
      <c r="X75" s="113"/>
      <c r="Y75" t="s">
        <v>47876</v>
      </c>
      <c r="Z75" s="284">
        <v>4147.16</v>
      </c>
      <c r="AB75" s="276" t="s">
        <v>66818</v>
      </c>
      <c r="AC75" s="277">
        <v>4.9000000000000004</v>
      </c>
      <c r="AE75" s="246" t="s">
        <v>55735</v>
      </c>
      <c r="AF75" s="247">
        <v>15000</v>
      </c>
      <c r="AH75" s="226" t="s">
        <v>14756</v>
      </c>
      <c r="AI75" s="227">
        <v>10738.11</v>
      </c>
      <c r="AK75" s="207" t="s">
        <v>14729</v>
      </c>
      <c r="AL75" s="208">
        <v>207905</v>
      </c>
      <c r="AM75" s="93"/>
      <c r="AN75" s="199" t="s">
        <v>31599</v>
      </c>
      <c r="AO75" s="200">
        <v>2575</v>
      </c>
      <c r="AQ75" t="s">
        <v>66266</v>
      </c>
      <c r="AR75" s="284">
        <v>4392</v>
      </c>
      <c r="AT75" s="272" t="s">
        <v>11360</v>
      </c>
      <c r="AU75" s="273">
        <v>-51.5</v>
      </c>
      <c r="AW75" s="244" t="s">
        <v>9345</v>
      </c>
      <c r="AX75" s="245">
        <v>-1208.75</v>
      </c>
      <c r="AZ75" s="230" t="s">
        <v>10475</v>
      </c>
      <c r="BA75" s="231">
        <v>1486</v>
      </c>
      <c r="BC75" s="209" t="s">
        <v>8620</v>
      </c>
      <c r="BD75" s="210">
        <v>1700</v>
      </c>
      <c r="BF75" s="195" t="s">
        <v>9767</v>
      </c>
      <c r="BG75" s="196">
        <v>16808</v>
      </c>
    </row>
    <row r="76" spans="1:59" x14ac:dyDescent="0.55000000000000004">
      <c r="A76" t="s">
        <v>5825</v>
      </c>
      <c r="C76">
        <v>125.59</v>
      </c>
      <c r="E76" s="282" t="s">
        <v>4817</v>
      </c>
      <c r="F76" s="282"/>
      <c r="G76" s="283">
        <v>0.33</v>
      </c>
      <c r="I76" s="242" t="s">
        <v>3416</v>
      </c>
      <c r="J76" s="242"/>
      <c r="K76" s="243">
        <v>7682.54</v>
      </c>
      <c r="M76" s="224" t="s">
        <v>4057</v>
      </c>
      <c r="N76" s="224"/>
      <c r="O76" s="225">
        <v>15214</v>
      </c>
      <c r="Q76" s="203" t="s">
        <v>553</v>
      </c>
      <c r="R76" s="203"/>
      <c r="S76" s="204">
        <v>35296</v>
      </c>
      <c r="U76" s="195" t="s">
        <v>399</v>
      </c>
      <c r="V76" s="195"/>
      <c r="W76" s="196">
        <v>12162</v>
      </c>
      <c r="X76" s="113"/>
      <c r="Y76" t="s">
        <v>71036</v>
      </c>
      <c r="Z76" s="284">
        <v>4729.05</v>
      </c>
      <c r="AB76" s="276" t="s">
        <v>66483</v>
      </c>
      <c r="AC76" s="277">
        <v>1235.3800000000001</v>
      </c>
      <c r="AE76" s="246" t="s">
        <v>55736</v>
      </c>
      <c r="AF76" s="247">
        <v>1147.48</v>
      </c>
      <c r="AH76" s="226" t="s">
        <v>14757</v>
      </c>
      <c r="AI76" s="227">
        <v>726</v>
      </c>
      <c r="AK76" s="207" t="s">
        <v>14730</v>
      </c>
      <c r="AL76" s="208">
        <v>26000</v>
      </c>
      <c r="AM76" s="93"/>
      <c r="AN76" s="199" t="s">
        <v>14971</v>
      </c>
      <c r="AO76" s="200">
        <v>6683.92</v>
      </c>
      <c r="AQ76" t="s">
        <v>66338</v>
      </c>
      <c r="AR76" s="284">
        <v>3401</v>
      </c>
      <c r="AT76" s="272" t="s">
        <v>11370</v>
      </c>
      <c r="AU76" s="273">
        <v>0.33</v>
      </c>
      <c r="AW76" s="244" t="s">
        <v>9347</v>
      </c>
      <c r="AX76" s="245">
        <v>7682.54</v>
      </c>
      <c r="AZ76" s="230" t="s">
        <v>10476</v>
      </c>
      <c r="BA76" s="231">
        <v>15214</v>
      </c>
      <c r="BC76" s="209" t="s">
        <v>8857</v>
      </c>
      <c r="BD76" s="210">
        <v>2785.59</v>
      </c>
      <c r="BF76" s="195" t="s">
        <v>10126</v>
      </c>
      <c r="BG76" s="196">
        <v>580</v>
      </c>
    </row>
    <row r="77" spans="1:59" x14ac:dyDescent="0.55000000000000004">
      <c r="A77" t="s">
        <v>5829</v>
      </c>
      <c r="C77" s="284">
        <v>350000</v>
      </c>
      <c r="E77" s="282" t="s">
        <v>4823</v>
      </c>
      <c r="F77" s="282"/>
      <c r="G77" s="283">
        <v>3771</v>
      </c>
      <c r="I77" s="242" t="s">
        <v>3289</v>
      </c>
      <c r="J77" s="242"/>
      <c r="K77" s="243">
        <v>3441.84</v>
      </c>
      <c r="M77" s="224" t="s">
        <v>4060</v>
      </c>
      <c r="N77" s="224"/>
      <c r="O77" s="225">
        <v>1954</v>
      </c>
      <c r="Q77" s="203" t="s">
        <v>554</v>
      </c>
      <c r="R77" s="203"/>
      <c r="S77" s="204">
        <v>30797.72</v>
      </c>
      <c r="U77" s="195" t="s">
        <v>400</v>
      </c>
      <c r="V77" s="195"/>
      <c r="W77" s="196">
        <v>149956</v>
      </c>
      <c r="X77" s="113"/>
      <c r="Y77" t="s">
        <v>71037</v>
      </c>
      <c r="Z77" s="284">
        <v>1140</v>
      </c>
      <c r="AB77" s="276" t="s">
        <v>69676</v>
      </c>
      <c r="AC77" s="277">
        <v>208</v>
      </c>
      <c r="AE77" s="246" t="s">
        <v>55737</v>
      </c>
      <c r="AF77" s="247">
        <v>2817.5</v>
      </c>
      <c r="AH77" s="226" t="s">
        <v>14758</v>
      </c>
      <c r="AI77" s="227">
        <v>1227.31</v>
      </c>
      <c r="AK77" s="207" t="s">
        <v>14731</v>
      </c>
      <c r="AL77" s="208">
        <v>661478.93999999994</v>
      </c>
      <c r="AM77" s="93"/>
      <c r="AN77" s="199" t="s">
        <v>12978</v>
      </c>
      <c r="AO77" s="200">
        <v>3801.5</v>
      </c>
      <c r="AQ77" t="s">
        <v>69656</v>
      </c>
      <c r="AR77" s="284">
        <v>66493.600000000006</v>
      </c>
      <c r="AT77" s="272" t="s">
        <v>9719</v>
      </c>
      <c r="AU77" s="273">
        <v>3771</v>
      </c>
      <c r="AW77" s="244" t="s">
        <v>9356</v>
      </c>
      <c r="AX77" s="245">
        <v>3441.84</v>
      </c>
      <c r="AZ77" s="230" t="s">
        <v>10477</v>
      </c>
      <c r="BA77" s="231">
        <v>1954</v>
      </c>
      <c r="BC77" s="209" t="s">
        <v>9485</v>
      </c>
      <c r="BD77" s="210">
        <v>3101</v>
      </c>
      <c r="BF77" s="195" t="s">
        <v>10161</v>
      </c>
      <c r="BG77" s="196">
        <v>5329</v>
      </c>
    </row>
    <row r="78" spans="1:59" x14ac:dyDescent="0.55000000000000004">
      <c r="A78" t="s">
        <v>5833</v>
      </c>
      <c r="C78" s="284">
        <v>553238.11</v>
      </c>
      <c r="E78" s="282" t="s">
        <v>4829</v>
      </c>
      <c r="F78" s="282"/>
      <c r="G78" s="283">
        <v>4840</v>
      </c>
      <c r="I78" s="242" t="s">
        <v>3426</v>
      </c>
      <c r="J78" s="242"/>
      <c r="K78" s="243">
        <v>250210.77</v>
      </c>
      <c r="M78" s="224" t="s">
        <v>1782</v>
      </c>
      <c r="N78" s="224"/>
      <c r="O78" s="225">
        <v>185394.85</v>
      </c>
      <c r="Q78" s="203" t="s">
        <v>555</v>
      </c>
      <c r="R78" s="203"/>
      <c r="S78" s="204">
        <v>28351.74</v>
      </c>
      <c r="U78" s="195" t="s">
        <v>401</v>
      </c>
      <c r="V78" s="195"/>
      <c r="W78" s="196">
        <v>551349.32999999996</v>
      </c>
      <c r="X78" s="113"/>
      <c r="Y78" t="s">
        <v>67313</v>
      </c>
      <c r="Z78" s="284">
        <v>48838</v>
      </c>
      <c r="AB78" s="276" t="s">
        <v>63891</v>
      </c>
      <c r="AC78" s="277">
        <v>1371.42</v>
      </c>
      <c r="AE78" s="246" t="s">
        <v>57176</v>
      </c>
      <c r="AF78" s="247">
        <v>607.30999999999995</v>
      </c>
      <c r="AH78" s="226" t="s">
        <v>51433</v>
      </c>
      <c r="AI78" s="227">
        <v>73.62</v>
      </c>
      <c r="AK78" s="207" t="s">
        <v>14732</v>
      </c>
      <c r="AL78" s="208">
        <v>193468.95</v>
      </c>
      <c r="AM78" s="93"/>
      <c r="AN78" s="199" t="s">
        <v>12979</v>
      </c>
      <c r="AO78" s="200">
        <v>10948.32</v>
      </c>
      <c r="AQ78" t="s">
        <v>12870</v>
      </c>
      <c r="AR78" s="284">
        <v>10220.56</v>
      </c>
      <c r="AT78" s="272" t="s">
        <v>11393</v>
      </c>
      <c r="AU78" s="273">
        <v>4840</v>
      </c>
      <c r="AW78" s="244" t="s">
        <v>9360</v>
      </c>
      <c r="AX78" s="245">
        <v>250210.77</v>
      </c>
      <c r="AZ78" s="230" t="s">
        <v>8027</v>
      </c>
      <c r="BA78" s="231">
        <v>185394.85</v>
      </c>
      <c r="BC78" s="209" t="s">
        <v>11009</v>
      </c>
      <c r="BD78" s="210">
        <v>11199</v>
      </c>
      <c r="BF78" s="195" t="s">
        <v>9768</v>
      </c>
      <c r="BG78" s="196">
        <v>5909</v>
      </c>
    </row>
    <row r="79" spans="1:59" x14ac:dyDescent="0.55000000000000004">
      <c r="A79" t="s">
        <v>5845</v>
      </c>
      <c r="C79" s="284">
        <v>58171.82</v>
      </c>
      <c r="E79" s="282" t="s">
        <v>4830</v>
      </c>
      <c r="F79" s="282"/>
      <c r="G79" s="283">
        <v>243444</v>
      </c>
      <c r="I79" s="242" t="s">
        <v>3291</v>
      </c>
      <c r="J79" s="242"/>
      <c r="K79" s="243">
        <v>24366.45</v>
      </c>
      <c r="M79" s="224" t="s">
        <v>4063</v>
      </c>
      <c r="N79" s="224"/>
      <c r="O79" s="225">
        <v>9382</v>
      </c>
      <c r="Q79" s="203" t="s">
        <v>556</v>
      </c>
      <c r="R79" s="203"/>
      <c r="S79" s="204">
        <v>37291</v>
      </c>
      <c r="U79" s="195" t="s">
        <v>402</v>
      </c>
      <c r="V79" s="195"/>
      <c r="W79" s="196">
        <v>64328.46</v>
      </c>
      <c r="X79" s="113"/>
      <c r="Y79" t="s">
        <v>71038</v>
      </c>
      <c r="Z79" s="284">
        <v>3360</v>
      </c>
      <c r="AB79" s="276" t="s">
        <v>62434</v>
      </c>
      <c r="AC79" s="277">
        <v>45255.5</v>
      </c>
      <c r="AE79" s="246" t="s">
        <v>54763</v>
      </c>
      <c r="AF79" s="247">
        <v>926.74</v>
      </c>
      <c r="AH79" s="226" t="s">
        <v>34428</v>
      </c>
      <c r="AI79" s="227">
        <v>1318802.1299999999</v>
      </c>
      <c r="AK79" s="207" t="s">
        <v>14733</v>
      </c>
      <c r="AL79" s="208">
        <v>17757.669999999998</v>
      </c>
      <c r="AM79" s="93"/>
      <c r="AN79" s="199" t="s">
        <v>12980</v>
      </c>
      <c r="AO79" s="200">
        <v>456.18</v>
      </c>
      <c r="AQ79" t="s">
        <v>11899</v>
      </c>
      <c r="AR79" s="284">
        <v>394852.86</v>
      </c>
      <c r="AT79" s="272" t="s">
        <v>11394</v>
      </c>
      <c r="AU79" s="273">
        <v>243444</v>
      </c>
      <c r="AW79" s="244" t="s">
        <v>9361</v>
      </c>
      <c r="AX79" s="245">
        <v>24366.45</v>
      </c>
      <c r="AZ79" s="230" t="s">
        <v>10478</v>
      </c>
      <c r="BA79" s="231">
        <v>9382</v>
      </c>
      <c r="BC79" s="209" t="s">
        <v>11216</v>
      </c>
      <c r="BD79" s="210">
        <v>5610</v>
      </c>
      <c r="BF79" s="195" t="s">
        <v>7565</v>
      </c>
      <c r="BG79" s="196">
        <v>110210.85</v>
      </c>
    </row>
    <row r="80" spans="1:59" x14ac:dyDescent="0.55000000000000004">
      <c r="A80" t="s">
        <v>5843</v>
      </c>
      <c r="C80" s="284">
        <v>24217.759999999998</v>
      </c>
      <c r="E80" s="282" t="s">
        <v>3662</v>
      </c>
      <c r="F80" s="282"/>
      <c r="G80" s="283">
        <v>40000</v>
      </c>
      <c r="I80" s="242" t="s">
        <v>3427</v>
      </c>
      <c r="J80" s="242"/>
      <c r="K80" s="243">
        <v>495717.46</v>
      </c>
      <c r="M80" s="224" t="s">
        <v>1784</v>
      </c>
      <c r="N80" s="224"/>
      <c r="O80" s="225">
        <v>10893</v>
      </c>
      <c r="Q80" s="203" t="s">
        <v>557</v>
      </c>
      <c r="R80" s="203"/>
      <c r="S80" s="204">
        <v>16644</v>
      </c>
      <c r="U80" s="195" t="s">
        <v>403</v>
      </c>
      <c r="V80" s="195"/>
      <c r="W80" s="196">
        <v>169915.03</v>
      </c>
      <c r="X80" s="113"/>
      <c r="Y80" t="s">
        <v>70460</v>
      </c>
      <c r="Z80" s="284">
        <v>145000</v>
      </c>
      <c r="AB80" s="276" t="s">
        <v>61256</v>
      </c>
      <c r="AC80" s="277">
        <v>6682.17</v>
      </c>
      <c r="AE80" s="246" t="s">
        <v>54764</v>
      </c>
      <c r="AF80" s="247">
        <v>1680</v>
      </c>
      <c r="AH80" s="226" t="s">
        <v>14759</v>
      </c>
      <c r="AI80" s="227">
        <v>2702640.52</v>
      </c>
      <c r="AK80" s="207" t="s">
        <v>14734</v>
      </c>
      <c r="AL80" s="208">
        <v>276203.78000000003</v>
      </c>
      <c r="AM80" s="93"/>
      <c r="AN80" s="199" t="s">
        <v>12981</v>
      </c>
      <c r="AO80" s="200">
        <v>173321.86</v>
      </c>
      <c r="AQ80" t="s">
        <v>65256</v>
      </c>
      <c r="AR80" s="284">
        <v>56223.19</v>
      </c>
      <c r="AT80" s="272" t="s">
        <v>9723</v>
      </c>
      <c r="AU80" s="273">
        <v>40000</v>
      </c>
      <c r="AW80" s="244" t="s">
        <v>9362</v>
      </c>
      <c r="AX80" s="245">
        <v>495717.46</v>
      </c>
      <c r="AZ80" s="230" t="s">
        <v>8030</v>
      </c>
      <c r="BA80" s="231">
        <v>10893</v>
      </c>
      <c r="BC80" s="209" t="s">
        <v>11449</v>
      </c>
      <c r="BD80" s="210">
        <v>5323.85</v>
      </c>
      <c r="BF80" s="195" t="s">
        <v>10162</v>
      </c>
      <c r="BG80" s="196">
        <v>473581</v>
      </c>
    </row>
    <row r="81" spans="1:59" x14ac:dyDescent="0.55000000000000004">
      <c r="A81" t="s">
        <v>5849</v>
      </c>
      <c r="C81" s="284">
        <v>28824.28</v>
      </c>
      <c r="E81" s="282" t="s">
        <v>4838</v>
      </c>
      <c r="F81" s="282"/>
      <c r="G81" s="283">
        <v>0.04</v>
      </c>
      <c r="I81" s="242" t="s">
        <v>3430</v>
      </c>
      <c r="J81" s="242"/>
      <c r="K81" s="243">
        <v>10937.59</v>
      </c>
      <c r="M81" s="224" t="s">
        <v>4064</v>
      </c>
      <c r="N81" s="224"/>
      <c r="O81" s="225">
        <v>5736</v>
      </c>
      <c r="Q81" s="203" t="s">
        <v>558</v>
      </c>
      <c r="R81" s="203"/>
      <c r="S81" s="204">
        <v>27927</v>
      </c>
      <c r="U81" s="195" t="s">
        <v>404</v>
      </c>
      <c r="V81" s="195"/>
      <c r="W81" s="196">
        <v>100071.35</v>
      </c>
      <c r="X81" s="113"/>
      <c r="Y81" t="s">
        <v>70461</v>
      </c>
      <c r="Z81" s="284">
        <v>42431.4</v>
      </c>
      <c r="AB81" s="276" t="s">
        <v>61257</v>
      </c>
      <c r="AC81" s="277">
        <v>511.21</v>
      </c>
      <c r="AE81" s="246" t="s">
        <v>54765</v>
      </c>
      <c r="AF81" s="247">
        <v>365611.51</v>
      </c>
      <c r="AH81" s="226" t="s">
        <v>46608</v>
      </c>
      <c r="AI81" s="227">
        <v>42584.54</v>
      </c>
      <c r="AK81" s="207" t="s">
        <v>14735</v>
      </c>
      <c r="AL81" s="208">
        <v>75161.73</v>
      </c>
      <c r="AM81" s="93"/>
      <c r="AN81" s="199" t="s">
        <v>14974</v>
      </c>
      <c r="AO81" s="200">
        <v>109606.45</v>
      </c>
      <c r="AQ81" t="s">
        <v>51322</v>
      </c>
      <c r="AR81" s="284">
        <v>1029.8900000000001</v>
      </c>
      <c r="AT81" s="272" t="s">
        <v>11405</v>
      </c>
      <c r="AU81" s="273">
        <v>0.04</v>
      </c>
      <c r="AW81" s="244" t="s">
        <v>9365</v>
      </c>
      <c r="AX81" s="245">
        <v>10937.59</v>
      </c>
      <c r="AZ81" s="230" t="s">
        <v>10479</v>
      </c>
      <c r="BA81" s="231">
        <v>5736</v>
      </c>
      <c r="BC81" s="209" t="s">
        <v>9745</v>
      </c>
      <c r="BD81" s="210">
        <v>62266.91</v>
      </c>
      <c r="BF81" s="195" t="s">
        <v>9769</v>
      </c>
      <c r="BG81" s="196">
        <v>583791.85</v>
      </c>
    </row>
    <row r="82" spans="1:59" x14ac:dyDescent="0.55000000000000004">
      <c r="A82" t="s">
        <v>5851</v>
      </c>
      <c r="C82" s="284">
        <v>552824.72</v>
      </c>
      <c r="E82" s="282" t="s">
        <v>4841</v>
      </c>
      <c r="F82" s="282"/>
      <c r="G82" s="283">
        <v>40000</v>
      </c>
      <c r="I82" s="242" t="s">
        <v>3431</v>
      </c>
      <c r="J82" s="242"/>
      <c r="K82" s="243">
        <v>19259.63</v>
      </c>
      <c r="M82" s="224" t="s">
        <v>4065</v>
      </c>
      <c r="N82" s="224"/>
      <c r="O82" s="225">
        <v>609.28</v>
      </c>
      <c r="Q82" s="203" t="s">
        <v>559</v>
      </c>
      <c r="R82" s="203"/>
      <c r="S82" s="204">
        <v>49448</v>
      </c>
      <c r="U82" s="195" t="s">
        <v>405</v>
      </c>
      <c r="V82" s="195"/>
      <c r="W82" s="196">
        <v>20363</v>
      </c>
      <c r="X82" s="113"/>
      <c r="Y82" t="s">
        <v>64137</v>
      </c>
      <c r="Z82" s="284">
        <v>18284.61</v>
      </c>
      <c r="AB82" s="276" t="s">
        <v>61258</v>
      </c>
      <c r="AC82" s="277">
        <v>1671.87</v>
      </c>
      <c r="AE82" s="246" t="s">
        <v>54766</v>
      </c>
      <c r="AF82" s="247">
        <v>28168.47</v>
      </c>
      <c r="AH82" s="226" t="s">
        <v>34429</v>
      </c>
      <c r="AI82" s="227">
        <v>71974.58</v>
      </c>
      <c r="AK82" s="207" t="s">
        <v>14736</v>
      </c>
      <c r="AL82" s="208">
        <v>361.59</v>
      </c>
      <c r="AM82" s="93"/>
      <c r="AN82" s="199" t="s">
        <v>31600</v>
      </c>
      <c r="AO82" s="200">
        <v>2200</v>
      </c>
      <c r="AQ82" t="s">
        <v>11915</v>
      </c>
      <c r="AR82" s="284">
        <v>24756.55</v>
      </c>
      <c r="AT82" s="272" t="s">
        <v>11445</v>
      </c>
      <c r="AU82" s="273">
        <v>40000</v>
      </c>
      <c r="AW82" s="244" t="s">
        <v>9366</v>
      </c>
      <c r="AX82" s="245">
        <v>19259.63</v>
      </c>
      <c r="AZ82" s="230" t="s">
        <v>8076</v>
      </c>
      <c r="BA82" s="231">
        <v>609.28</v>
      </c>
      <c r="BC82" s="209" t="s">
        <v>6600</v>
      </c>
      <c r="BD82" s="210">
        <v>175692</v>
      </c>
      <c r="BF82" s="195" t="s">
        <v>10163</v>
      </c>
      <c r="BG82" s="196">
        <v>13411</v>
      </c>
    </row>
    <row r="83" spans="1:59" x14ac:dyDescent="0.55000000000000004">
      <c r="A83" t="s">
        <v>5852</v>
      </c>
      <c r="C83" s="284">
        <v>214165.93</v>
      </c>
      <c r="E83" s="282" t="s">
        <v>5311</v>
      </c>
      <c r="F83" s="282"/>
      <c r="G83" s="283">
        <v>162778.57999999999</v>
      </c>
      <c r="I83" s="242" t="s">
        <v>3292</v>
      </c>
      <c r="J83" s="242"/>
      <c r="K83" s="243">
        <v>27873.03</v>
      </c>
      <c r="M83" s="224" t="s">
        <v>4058</v>
      </c>
      <c r="N83" s="224"/>
      <c r="O83" s="225">
        <v>4591</v>
      </c>
      <c r="Q83" s="203" t="s">
        <v>560</v>
      </c>
      <c r="R83" s="203"/>
      <c r="S83" s="204">
        <v>54374.43</v>
      </c>
      <c r="U83" s="195" t="s">
        <v>406</v>
      </c>
      <c r="V83" s="195"/>
      <c r="W83" s="196">
        <v>69634.09</v>
      </c>
      <c r="X83" s="113"/>
      <c r="Y83" t="s">
        <v>69953</v>
      </c>
      <c r="Z83" s="284">
        <v>45530.97</v>
      </c>
      <c r="AB83" s="276" t="s">
        <v>66484</v>
      </c>
      <c r="AC83" s="277">
        <v>145301</v>
      </c>
      <c r="AE83" s="246" t="s">
        <v>54767</v>
      </c>
      <c r="AF83" s="247">
        <v>88545.99</v>
      </c>
      <c r="AH83" s="226" t="s">
        <v>33037</v>
      </c>
      <c r="AI83" s="227">
        <v>2346213.54</v>
      </c>
      <c r="AK83" s="207" t="s">
        <v>14737</v>
      </c>
      <c r="AL83" s="208">
        <v>8605.08</v>
      </c>
      <c r="AM83" s="93"/>
      <c r="AN83" s="199" t="s">
        <v>31601</v>
      </c>
      <c r="AO83" s="200">
        <v>1938.37</v>
      </c>
      <c r="AQ83" t="s">
        <v>66269</v>
      </c>
      <c r="AR83" s="284">
        <v>6885</v>
      </c>
      <c r="AT83" s="272" t="s">
        <v>11511</v>
      </c>
      <c r="AU83" s="273">
        <v>162778.57999999999</v>
      </c>
      <c r="AW83" s="244" t="s">
        <v>9367</v>
      </c>
      <c r="AX83" s="245">
        <v>27873.03</v>
      </c>
      <c r="AZ83" s="230" t="s">
        <v>10481</v>
      </c>
      <c r="BA83" s="231">
        <v>4591</v>
      </c>
      <c r="BC83" s="209" t="s">
        <v>7028</v>
      </c>
      <c r="BD83" s="210">
        <v>9296</v>
      </c>
      <c r="BF83" s="195" t="s">
        <v>10431</v>
      </c>
      <c r="BG83" s="196">
        <v>27070</v>
      </c>
    </row>
    <row r="84" spans="1:59" x14ac:dyDescent="0.55000000000000004">
      <c r="A84" t="s">
        <v>5855</v>
      </c>
      <c r="C84" s="284">
        <v>56094.53</v>
      </c>
      <c r="E84" s="282" t="s">
        <v>5247</v>
      </c>
      <c r="F84" s="282"/>
      <c r="G84" s="283">
        <v>1604064.18</v>
      </c>
      <c r="I84" s="242" t="s">
        <v>3435</v>
      </c>
      <c r="J84" s="242"/>
      <c r="K84" s="243">
        <v>39422.1</v>
      </c>
      <c r="M84" s="224" t="s">
        <v>1848</v>
      </c>
      <c r="N84" s="224"/>
      <c r="O84" s="225">
        <v>1302</v>
      </c>
      <c r="Q84" s="203" t="s">
        <v>561</v>
      </c>
      <c r="R84" s="203"/>
      <c r="S84" s="204">
        <v>281320.5</v>
      </c>
      <c r="U84" s="195" t="s">
        <v>407</v>
      </c>
      <c r="V84" s="195"/>
      <c r="W84" s="196">
        <v>132381.32999999999</v>
      </c>
      <c r="X84" s="113"/>
      <c r="Y84" t="s">
        <v>71039</v>
      </c>
      <c r="Z84">
        <v>720</v>
      </c>
      <c r="AB84" s="276" t="s">
        <v>62511</v>
      </c>
      <c r="AC84" s="277">
        <v>265.95999999999998</v>
      </c>
      <c r="AE84" s="246" t="s">
        <v>54768</v>
      </c>
      <c r="AF84" s="247">
        <v>7850.11</v>
      </c>
      <c r="AH84" s="226" t="s">
        <v>33038</v>
      </c>
      <c r="AI84" s="227">
        <v>117453.32</v>
      </c>
      <c r="AK84" s="207" t="s">
        <v>14738</v>
      </c>
      <c r="AL84" s="208">
        <v>257784.18</v>
      </c>
      <c r="AM84" s="93"/>
      <c r="AN84" s="199" t="s">
        <v>31602</v>
      </c>
      <c r="AO84" s="200">
        <v>43135.63</v>
      </c>
      <c r="AQ84" t="s">
        <v>69658</v>
      </c>
      <c r="AR84" s="284">
        <v>38472.83</v>
      </c>
      <c r="AT84" s="272" t="s">
        <v>11447</v>
      </c>
      <c r="AU84" s="273">
        <v>1604064.18</v>
      </c>
      <c r="AW84" s="244" t="s">
        <v>9371</v>
      </c>
      <c r="AX84" s="245">
        <v>39422.1</v>
      </c>
      <c r="AZ84" s="230" t="s">
        <v>8097</v>
      </c>
      <c r="BA84" s="231">
        <v>1302</v>
      </c>
      <c r="BC84" s="209" t="s">
        <v>7556</v>
      </c>
      <c r="BD84" s="210">
        <v>32301</v>
      </c>
      <c r="BF84" s="195" t="s">
        <v>9770</v>
      </c>
      <c r="BG84" s="196">
        <v>40481</v>
      </c>
    </row>
    <row r="85" spans="1:59" x14ac:dyDescent="0.55000000000000004">
      <c r="A85" t="s">
        <v>5591</v>
      </c>
      <c r="C85" s="284">
        <v>6785555.7300000004</v>
      </c>
      <c r="E85" s="282" t="s">
        <v>5250</v>
      </c>
      <c r="F85" s="282"/>
      <c r="G85" s="283">
        <v>1002.93</v>
      </c>
      <c r="I85" s="242" t="s">
        <v>3437</v>
      </c>
      <c r="J85" s="242"/>
      <c r="K85" s="243">
        <v>6623</v>
      </c>
      <c r="M85" s="224" t="s">
        <v>1869</v>
      </c>
      <c r="N85" s="224"/>
      <c r="O85" s="225">
        <v>5028</v>
      </c>
      <c r="Q85" s="203" t="s">
        <v>562</v>
      </c>
      <c r="R85" s="203"/>
      <c r="S85" s="204">
        <v>36358</v>
      </c>
      <c r="U85" s="195" t="s">
        <v>408</v>
      </c>
      <c r="V85" s="195"/>
      <c r="W85" s="196">
        <v>75272.820000000007</v>
      </c>
      <c r="X85" s="113"/>
      <c r="Y85" t="s">
        <v>64138</v>
      </c>
      <c r="Z85" s="284">
        <v>114827.73</v>
      </c>
      <c r="AB85" s="276" t="s">
        <v>70327</v>
      </c>
      <c r="AC85" s="277">
        <v>1169.92</v>
      </c>
      <c r="AE85" s="246" t="s">
        <v>57177</v>
      </c>
      <c r="AF85" s="247">
        <v>16539.16</v>
      </c>
      <c r="AH85" s="226" t="s">
        <v>33039</v>
      </c>
      <c r="AI85" s="227">
        <v>169628.04</v>
      </c>
      <c r="AK85" s="207" t="s">
        <v>14739</v>
      </c>
      <c r="AL85" s="208">
        <v>15156.94</v>
      </c>
      <c r="AM85" s="93"/>
      <c r="AN85" s="199" t="s">
        <v>12982</v>
      </c>
      <c r="AO85" s="200">
        <v>6234.2</v>
      </c>
      <c r="AQ85" s="294" t="s">
        <v>63587</v>
      </c>
      <c r="AR85" s="284">
        <v>42098.03</v>
      </c>
      <c r="AT85" s="272" t="s">
        <v>11450</v>
      </c>
      <c r="AU85" s="273">
        <v>1002.93</v>
      </c>
      <c r="AW85" s="244" t="s">
        <v>9373</v>
      </c>
      <c r="AX85" s="245">
        <v>6623</v>
      </c>
      <c r="AZ85" s="230" t="s">
        <v>8121</v>
      </c>
      <c r="BA85" s="231">
        <v>5028</v>
      </c>
      <c r="BC85" s="209" t="s">
        <v>7682</v>
      </c>
      <c r="BD85" s="210">
        <v>15320</v>
      </c>
      <c r="BF85" s="195" t="s">
        <v>7290</v>
      </c>
      <c r="BG85" s="196">
        <v>367625.25</v>
      </c>
    </row>
    <row r="86" spans="1:59" x14ac:dyDescent="0.55000000000000004">
      <c r="A86" t="s">
        <v>5595</v>
      </c>
      <c r="C86" s="284">
        <v>21303.68</v>
      </c>
      <c r="E86" s="282" t="s">
        <v>5253</v>
      </c>
      <c r="F86" s="282"/>
      <c r="G86" s="283">
        <v>239306.88</v>
      </c>
      <c r="I86" s="242" t="s">
        <v>3439</v>
      </c>
      <c r="J86" s="242"/>
      <c r="K86" s="243">
        <v>80515.87</v>
      </c>
      <c r="M86" s="224" t="s">
        <v>4071</v>
      </c>
      <c r="N86" s="224"/>
      <c r="O86" s="225">
        <v>121.79</v>
      </c>
      <c r="Q86" s="203" t="s">
        <v>563</v>
      </c>
      <c r="R86" s="203"/>
      <c r="S86" s="204">
        <v>1303953.8600000001</v>
      </c>
      <c r="U86" s="195" t="s">
        <v>409</v>
      </c>
      <c r="V86" s="195"/>
      <c r="W86" s="196">
        <v>20319.060000000001</v>
      </c>
      <c r="X86" s="113"/>
      <c r="Y86" t="s">
        <v>71040</v>
      </c>
      <c r="Z86" s="284">
        <v>9252.57</v>
      </c>
      <c r="AB86" s="276" t="s">
        <v>70328</v>
      </c>
      <c r="AC86" s="277">
        <v>11483.89</v>
      </c>
      <c r="AE86" s="246" t="s">
        <v>51434</v>
      </c>
      <c r="AF86" s="247">
        <v>19383.07</v>
      </c>
      <c r="AH86" s="226" t="s">
        <v>14760</v>
      </c>
      <c r="AI86" s="227">
        <v>14471.82</v>
      </c>
      <c r="AK86" s="207" t="s">
        <v>14740</v>
      </c>
      <c r="AL86" s="208">
        <v>110700.47</v>
      </c>
      <c r="AM86" s="93"/>
      <c r="AN86" s="199" t="s">
        <v>15031</v>
      </c>
      <c r="AO86" s="200">
        <v>2200</v>
      </c>
      <c r="AQ86" s="294" t="s">
        <v>63588</v>
      </c>
      <c r="AR86" s="284">
        <v>26288.23</v>
      </c>
      <c r="AT86" s="272" t="s">
        <v>11453</v>
      </c>
      <c r="AU86" s="273">
        <v>239306.88</v>
      </c>
      <c r="AW86" s="244" t="s">
        <v>9375</v>
      </c>
      <c r="AX86" s="245">
        <v>80515.87</v>
      </c>
      <c r="AZ86" s="230" t="s">
        <v>10484</v>
      </c>
      <c r="BA86" s="231">
        <v>121.79</v>
      </c>
      <c r="BC86" s="209" t="s">
        <v>7987</v>
      </c>
      <c r="BD86" s="210">
        <v>41045</v>
      </c>
      <c r="BF86" s="195" t="s">
        <v>7566</v>
      </c>
      <c r="BG86" s="196">
        <v>702780.49</v>
      </c>
    </row>
    <row r="87" spans="1:59" x14ac:dyDescent="0.55000000000000004">
      <c r="A87" t="s">
        <v>5596</v>
      </c>
      <c r="C87" s="284">
        <v>850133.03</v>
      </c>
      <c r="E87" s="282" t="s">
        <v>5254</v>
      </c>
      <c r="F87" s="282"/>
      <c r="G87" s="283">
        <v>200726.03</v>
      </c>
      <c r="I87" s="242" t="s">
        <v>3440</v>
      </c>
      <c r="J87" s="242"/>
      <c r="K87" s="243">
        <v>179.83</v>
      </c>
      <c r="M87" s="224" t="s">
        <v>4073</v>
      </c>
      <c r="N87" s="224"/>
      <c r="O87" s="225">
        <v>6921</v>
      </c>
      <c r="Q87" s="203" t="s">
        <v>564</v>
      </c>
      <c r="R87" s="203"/>
      <c r="S87" s="204">
        <v>38580.980000000003</v>
      </c>
      <c r="U87" s="195" t="s">
        <v>410</v>
      </c>
      <c r="V87" s="195"/>
      <c r="W87" s="196">
        <v>355733.01</v>
      </c>
      <c r="X87" s="113"/>
      <c r="Y87" t="s">
        <v>71041</v>
      </c>
      <c r="Z87" s="284">
        <v>230341.36</v>
      </c>
      <c r="AB87" s="276" t="s">
        <v>66485</v>
      </c>
      <c r="AC87" s="277">
        <v>355779.45</v>
      </c>
      <c r="AE87" s="246" t="s">
        <v>55738</v>
      </c>
      <c r="AF87" s="247">
        <v>495</v>
      </c>
      <c r="AH87" s="226" t="s">
        <v>34430</v>
      </c>
      <c r="AI87" s="227">
        <v>888536.78</v>
      </c>
      <c r="AK87" s="207" t="s">
        <v>14741</v>
      </c>
      <c r="AL87" s="208">
        <v>294618.18</v>
      </c>
      <c r="AM87" s="93"/>
      <c r="AN87" s="199" t="s">
        <v>12983</v>
      </c>
      <c r="AO87" s="200">
        <v>8172.57</v>
      </c>
      <c r="AQ87" t="s">
        <v>11917</v>
      </c>
      <c r="AR87" s="284">
        <v>46720.08</v>
      </c>
      <c r="AT87" s="272" t="s">
        <v>11454</v>
      </c>
      <c r="AU87" s="273">
        <v>200726.03</v>
      </c>
      <c r="AW87" s="244" t="s">
        <v>9376</v>
      </c>
      <c r="AX87" s="245">
        <v>179.83</v>
      </c>
      <c r="AZ87" s="230" t="s">
        <v>8151</v>
      </c>
      <c r="BA87" s="231">
        <v>6921</v>
      </c>
      <c r="BC87" s="209" t="s">
        <v>8244</v>
      </c>
      <c r="BD87" s="210">
        <v>132584</v>
      </c>
      <c r="BF87" s="195" t="s">
        <v>7704</v>
      </c>
      <c r="BG87" s="196">
        <v>12974.08</v>
      </c>
    </row>
    <row r="88" spans="1:59" x14ac:dyDescent="0.55000000000000004">
      <c r="A88" t="s">
        <v>5597</v>
      </c>
      <c r="C88" s="284">
        <v>869045.46</v>
      </c>
      <c r="E88" s="282" t="s">
        <v>5257</v>
      </c>
      <c r="F88" s="282"/>
      <c r="G88" s="283">
        <v>1551640.05</v>
      </c>
      <c r="I88" s="242" t="s">
        <v>3441</v>
      </c>
      <c r="J88" s="242"/>
      <c r="K88" s="243">
        <v>1334</v>
      </c>
      <c r="M88" s="224" t="s">
        <v>1909</v>
      </c>
      <c r="N88" s="224"/>
      <c r="O88" s="225">
        <v>5343</v>
      </c>
      <c r="Q88" s="203" t="s">
        <v>565</v>
      </c>
      <c r="R88" s="203"/>
      <c r="S88" s="204">
        <v>27971</v>
      </c>
      <c r="U88" s="195" t="s">
        <v>411</v>
      </c>
      <c r="V88" s="195"/>
      <c r="W88" s="196">
        <v>3061307.87</v>
      </c>
      <c r="X88" s="113"/>
      <c r="Y88" t="s">
        <v>71042</v>
      </c>
      <c r="Z88">
        <v>325.38</v>
      </c>
      <c r="AB88" s="276" t="s">
        <v>70329</v>
      </c>
      <c r="AC88" s="277">
        <v>5617.41</v>
      </c>
      <c r="AE88" s="246" t="s">
        <v>55739</v>
      </c>
      <c r="AF88" s="247">
        <v>3806.41</v>
      </c>
      <c r="AH88" s="226" t="s">
        <v>33040</v>
      </c>
      <c r="AI88" s="227">
        <v>437980.66</v>
      </c>
      <c r="AK88" s="207" t="s">
        <v>14742</v>
      </c>
      <c r="AL88" s="208">
        <v>106880.33</v>
      </c>
      <c r="AM88" s="93"/>
      <c r="AN88" s="199" t="s">
        <v>31603</v>
      </c>
      <c r="AO88" s="200">
        <v>43135.63</v>
      </c>
      <c r="AQ88" t="s">
        <v>11918</v>
      </c>
      <c r="AR88" s="284">
        <v>59103.47</v>
      </c>
      <c r="AT88" s="272" t="s">
        <v>11457</v>
      </c>
      <c r="AU88" s="273">
        <v>1551640.05</v>
      </c>
      <c r="AW88" s="244" t="s">
        <v>9377</v>
      </c>
      <c r="AX88" s="245">
        <v>1334</v>
      </c>
      <c r="AZ88" s="230" t="s">
        <v>10486</v>
      </c>
      <c r="BA88" s="231">
        <v>5343</v>
      </c>
      <c r="BC88" s="209" t="s">
        <v>8489</v>
      </c>
      <c r="BD88" s="210">
        <v>237403</v>
      </c>
      <c r="BF88" s="195" t="s">
        <v>8006</v>
      </c>
      <c r="BG88" s="196">
        <v>3525</v>
      </c>
    </row>
    <row r="89" spans="1:59" x14ac:dyDescent="0.55000000000000004">
      <c r="A89" t="s">
        <v>5598</v>
      </c>
      <c r="C89" s="284">
        <v>72559.69</v>
      </c>
      <c r="E89" s="282" t="s">
        <v>5258</v>
      </c>
      <c r="F89" s="282"/>
      <c r="G89" s="283">
        <v>396.01</v>
      </c>
      <c r="I89" s="242" t="s">
        <v>3444</v>
      </c>
      <c r="J89" s="242"/>
      <c r="K89" s="243">
        <v>169801.42</v>
      </c>
      <c r="M89" s="224" t="s">
        <v>4074</v>
      </c>
      <c r="N89" s="224"/>
      <c r="O89" s="225">
        <v>2262</v>
      </c>
      <c r="Q89" s="203" t="s">
        <v>566</v>
      </c>
      <c r="R89" s="203"/>
      <c r="S89" s="204">
        <v>46346.66</v>
      </c>
      <c r="U89" s="195" t="s">
        <v>412</v>
      </c>
      <c r="V89" s="195"/>
      <c r="W89" s="196">
        <v>12335</v>
      </c>
      <c r="X89" s="113"/>
      <c r="Y89" t="s">
        <v>64139</v>
      </c>
      <c r="Z89" s="284">
        <v>280201.13</v>
      </c>
      <c r="AB89" s="276" t="s">
        <v>70164</v>
      </c>
      <c r="AC89" s="277">
        <v>43136.39</v>
      </c>
      <c r="AE89" s="246" t="s">
        <v>61252</v>
      </c>
      <c r="AF89" s="247">
        <v>62410</v>
      </c>
      <c r="AH89" s="226" t="s">
        <v>38799</v>
      </c>
      <c r="AI89" s="227">
        <v>716.67</v>
      </c>
      <c r="AK89" s="207" t="s">
        <v>14743</v>
      </c>
      <c r="AL89" s="208">
        <v>676818.05</v>
      </c>
      <c r="AM89" s="93"/>
      <c r="AN89" s="199" t="s">
        <v>31604</v>
      </c>
      <c r="AO89" s="200">
        <v>49194.79</v>
      </c>
      <c r="AQ89" t="s">
        <v>11921</v>
      </c>
      <c r="AR89">
        <v>288.33999999999997</v>
      </c>
      <c r="AT89" s="272" t="s">
        <v>11458</v>
      </c>
      <c r="AU89" s="273">
        <v>396.01</v>
      </c>
      <c r="AW89" s="244" t="s">
        <v>9381</v>
      </c>
      <c r="AX89" s="245">
        <v>169801.42</v>
      </c>
      <c r="AZ89" s="230" t="s">
        <v>10487</v>
      </c>
      <c r="BA89" s="231">
        <v>2262</v>
      </c>
      <c r="BC89" s="209" t="s">
        <v>8621</v>
      </c>
      <c r="BD89" s="210">
        <v>7700</v>
      </c>
      <c r="BF89" s="195" t="s">
        <v>10164</v>
      </c>
      <c r="BG89" s="196">
        <v>1175010</v>
      </c>
    </row>
    <row r="90" spans="1:59" x14ac:dyDescent="0.55000000000000004">
      <c r="A90" t="s">
        <v>5601</v>
      </c>
      <c r="C90" s="284">
        <v>424179.58</v>
      </c>
      <c r="E90" s="282" t="s">
        <v>5260</v>
      </c>
      <c r="F90" s="282"/>
      <c r="G90" s="283">
        <v>57068.19</v>
      </c>
      <c r="I90" s="242" t="s">
        <v>3447</v>
      </c>
      <c r="J90" s="242"/>
      <c r="K90" s="243">
        <v>18229.580000000002</v>
      </c>
      <c r="M90" s="224" t="s">
        <v>1919</v>
      </c>
      <c r="N90" s="224"/>
      <c r="O90" s="225">
        <v>46860.39</v>
      </c>
      <c r="Q90" s="203" t="s">
        <v>567</v>
      </c>
      <c r="R90" s="203"/>
      <c r="S90" s="204">
        <v>32197</v>
      </c>
      <c r="U90" s="195" t="s">
        <v>413</v>
      </c>
      <c r="V90" s="195"/>
      <c r="W90" s="196">
        <v>55463.31</v>
      </c>
      <c r="X90" s="113"/>
      <c r="Y90" t="s">
        <v>71043</v>
      </c>
      <c r="Z90" s="284">
        <v>19991</v>
      </c>
      <c r="AB90" s="276" t="s">
        <v>48639</v>
      </c>
      <c r="AC90" s="277">
        <v>74956</v>
      </c>
      <c r="AE90" s="246" t="s">
        <v>61253</v>
      </c>
      <c r="AF90" s="247">
        <v>4774.38</v>
      </c>
      <c r="AH90" s="226" t="s">
        <v>33041</v>
      </c>
      <c r="AI90" s="227">
        <v>8518.5400000000009</v>
      </c>
      <c r="AK90" s="207" t="s">
        <v>14744</v>
      </c>
      <c r="AL90" s="208">
        <v>7478.66</v>
      </c>
      <c r="AM90" s="93"/>
      <c r="AN90" s="199" t="s">
        <v>31605</v>
      </c>
      <c r="AO90" s="200">
        <v>20882.52</v>
      </c>
      <c r="AQ90" t="s">
        <v>51328</v>
      </c>
      <c r="AR90" s="284">
        <v>1919.94</v>
      </c>
      <c r="AT90" s="272" t="s">
        <v>11460</v>
      </c>
      <c r="AU90" s="273">
        <v>57068.19</v>
      </c>
      <c r="AW90" s="244" t="s">
        <v>9384</v>
      </c>
      <c r="AX90" s="245">
        <v>18229.580000000002</v>
      </c>
      <c r="AZ90" s="230" t="s">
        <v>8173</v>
      </c>
      <c r="BA90" s="231">
        <v>46860.39</v>
      </c>
      <c r="BC90" s="209" t="s">
        <v>8858</v>
      </c>
      <c r="BD90" s="210">
        <v>254247</v>
      </c>
      <c r="BF90" s="195" t="s">
        <v>9225</v>
      </c>
      <c r="BG90" s="196">
        <v>332.11</v>
      </c>
    </row>
    <row r="91" spans="1:59" x14ac:dyDescent="0.55000000000000004">
      <c r="A91" t="s">
        <v>5603</v>
      </c>
      <c r="C91" s="284">
        <v>1238190.57</v>
      </c>
      <c r="E91" s="282" t="s">
        <v>5264</v>
      </c>
      <c r="F91" s="282"/>
      <c r="G91" s="283">
        <v>361866.75</v>
      </c>
      <c r="I91" s="242" t="s">
        <v>3294</v>
      </c>
      <c r="J91" s="242"/>
      <c r="K91" s="243">
        <v>82450.91</v>
      </c>
      <c r="M91" s="224" t="s">
        <v>1926</v>
      </c>
      <c r="N91" s="224"/>
      <c r="O91" s="225">
        <v>622</v>
      </c>
      <c r="Q91" s="203" t="s">
        <v>568</v>
      </c>
      <c r="R91" s="203"/>
      <c r="S91" s="204">
        <v>7075</v>
      </c>
      <c r="U91" s="195" t="s">
        <v>414</v>
      </c>
      <c r="V91" s="195"/>
      <c r="W91" s="196">
        <v>13539.28</v>
      </c>
      <c r="X91" s="113"/>
      <c r="Y91" t="s">
        <v>71044</v>
      </c>
      <c r="Z91" s="284">
        <v>6300</v>
      </c>
      <c r="AB91" s="276" t="s">
        <v>63598</v>
      </c>
      <c r="AC91" s="277">
        <v>4450</v>
      </c>
      <c r="AE91" s="246" t="s">
        <v>61254</v>
      </c>
      <c r="AF91" s="247">
        <v>15290.45</v>
      </c>
      <c r="AH91" s="226" t="s">
        <v>35944</v>
      </c>
      <c r="AI91" s="227">
        <v>128927.5</v>
      </c>
      <c r="AK91" s="207" t="s">
        <v>14745</v>
      </c>
      <c r="AL91" s="208">
        <v>80917.710000000006</v>
      </c>
      <c r="AM91" s="93"/>
      <c r="AN91" s="199" t="s">
        <v>31606</v>
      </c>
      <c r="AO91" s="200">
        <v>5360.1</v>
      </c>
      <c r="AQ91" t="s">
        <v>12878</v>
      </c>
      <c r="AR91" s="284">
        <v>128322.11</v>
      </c>
      <c r="AT91" s="272" t="s">
        <v>11464</v>
      </c>
      <c r="AU91" s="273">
        <v>361866.75</v>
      </c>
      <c r="AW91" s="244" t="s">
        <v>9385</v>
      </c>
      <c r="AX91" s="245">
        <v>82450.91</v>
      </c>
      <c r="AZ91" s="230" t="s">
        <v>8181</v>
      </c>
      <c r="BA91" s="231">
        <v>622</v>
      </c>
      <c r="BC91" s="209" t="s">
        <v>9203</v>
      </c>
      <c r="BD91" s="210">
        <v>933840.06</v>
      </c>
      <c r="BF91" s="195" t="s">
        <v>9771</v>
      </c>
      <c r="BG91" s="196">
        <v>2262246.9300000002</v>
      </c>
    </row>
    <row r="92" spans="1:59" x14ac:dyDescent="0.55000000000000004">
      <c r="A92" t="s">
        <v>5606</v>
      </c>
      <c r="C92" s="284">
        <v>58515</v>
      </c>
      <c r="E92" s="282" t="s">
        <v>46388</v>
      </c>
      <c r="F92" s="282"/>
      <c r="G92" s="283">
        <v>28674</v>
      </c>
      <c r="I92" s="242" t="s">
        <v>4164</v>
      </c>
      <c r="J92" s="242"/>
      <c r="K92" s="243">
        <v>482</v>
      </c>
      <c r="M92" s="224" t="s">
        <v>4075</v>
      </c>
      <c r="N92" s="224"/>
      <c r="O92" s="225">
        <v>610.87</v>
      </c>
      <c r="Q92" s="203" t="s">
        <v>569</v>
      </c>
      <c r="R92" s="203"/>
      <c r="S92" s="204">
        <v>330510.52</v>
      </c>
      <c r="U92" s="195" t="s">
        <v>415</v>
      </c>
      <c r="V92" s="195"/>
      <c r="W92" s="196">
        <v>4156</v>
      </c>
      <c r="X92" s="113"/>
      <c r="Y92" t="s">
        <v>71045</v>
      </c>
      <c r="Z92" s="284">
        <v>1383.2</v>
      </c>
      <c r="AB92" s="276" t="s">
        <v>63599</v>
      </c>
      <c r="AC92" s="277">
        <v>340.43</v>
      </c>
      <c r="AE92" s="246" t="s">
        <v>63555</v>
      </c>
      <c r="AF92" s="247">
        <v>7860</v>
      </c>
      <c r="AH92" s="226" t="s">
        <v>38800</v>
      </c>
      <c r="AI92" s="227">
        <v>1566.02</v>
      </c>
      <c r="AK92" s="207" t="s">
        <v>14746</v>
      </c>
      <c r="AL92" s="208">
        <v>2485756.98</v>
      </c>
      <c r="AM92" s="93"/>
      <c r="AN92" s="199" t="s">
        <v>31607</v>
      </c>
      <c r="AO92" s="200">
        <v>11185.37</v>
      </c>
      <c r="AQ92" t="s">
        <v>66422</v>
      </c>
      <c r="AR92" s="284">
        <v>3586.8</v>
      </c>
      <c r="AT92" s="272" t="s">
        <v>46492</v>
      </c>
      <c r="AU92" s="273">
        <v>28674</v>
      </c>
      <c r="AW92" s="244" t="s">
        <v>9386</v>
      </c>
      <c r="AX92" s="245">
        <v>482</v>
      </c>
      <c r="AZ92" s="230" t="s">
        <v>10488</v>
      </c>
      <c r="BA92" s="231">
        <v>610.87</v>
      </c>
      <c r="BC92" s="209" t="s">
        <v>10747</v>
      </c>
      <c r="BD92" s="210">
        <v>2066</v>
      </c>
      <c r="BF92" s="195" t="s">
        <v>10165</v>
      </c>
      <c r="BG92" s="196">
        <v>193606</v>
      </c>
    </row>
    <row r="93" spans="1:59" x14ac:dyDescent="0.55000000000000004">
      <c r="A93" t="s">
        <v>5609</v>
      </c>
      <c r="C93" s="284">
        <v>2553785.56</v>
      </c>
      <c r="E93" s="282" t="s">
        <v>5271</v>
      </c>
      <c r="F93" s="282"/>
      <c r="G93" s="283">
        <v>301098.18</v>
      </c>
      <c r="I93" s="242" t="s">
        <v>3449</v>
      </c>
      <c r="J93" s="242"/>
      <c r="K93" s="243">
        <v>274610.31</v>
      </c>
      <c r="M93" s="224" t="s">
        <v>1932</v>
      </c>
      <c r="N93" s="224"/>
      <c r="O93" s="225">
        <v>145</v>
      </c>
      <c r="Q93" s="203" t="s">
        <v>570</v>
      </c>
      <c r="R93" s="203"/>
      <c r="S93" s="204">
        <v>16295.59</v>
      </c>
      <c r="U93" s="195" t="s">
        <v>416</v>
      </c>
      <c r="V93" s="195"/>
      <c r="W93" s="196">
        <v>120898</v>
      </c>
      <c r="X93" s="113"/>
      <c r="Y93" t="s">
        <v>47894</v>
      </c>
      <c r="Z93">
        <v>138.66999999999999</v>
      </c>
      <c r="AB93" s="276" t="s">
        <v>63600</v>
      </c>
      <c r="AC93" s="277">
        <v>1117.55</v>
      </c>
      <c r="AE93" s="246" t="s">
        <v>54769</v>
      </c>
      <c r="AF93" s="247">
        <v>11680.07</v>
      </c>
      <c r="AH93" s="226" t="s">
        <v>14761</v>
      </c>
      <c r="AI93" s="227">
        <v>608930.56000000006</v>
      </c>
      <c r="AK93" s="207" t="s">
        <v>14747</v>
      </c>
      <c r="AL93" s="208">
        <v>14055.29</v>
      </c>
      <c r="AM93" s="93"/>
      <c r="AN93" s="199" t="s">
        <v>31608</v>
      </c>
      <c r="AO93" s="200">
        <v>14777.72</v>
      </c>
      <c r="AQ93" t="s">
        <v>66273</v>
      </c>
      <c r="AR93">
        <v>160</v>
      </c>
      <c r="AT93" s="272" t="s">
        <v>11471</v>
      </c>
      <c r="AU93" s="273">
        <v>301098.18</v>
      </c>
      <c r="AW93" s="244" t="s">
        <v>9388</v>
      </c>
      <c r="AX93" s="245">
        <v>274610.31</v>
      </c>
      <c r="AZ93" s="230" t="s">
        <v>8187</v>
      </c>
      <c r="BA93" s="231">
        <v>145</v>
      </c>
      <c r="BC93" s="209" t="s">
        <v>9601</v>
      </c>
      <c r="BD93" s="210">
        <v>4802.0600000000004</v>
      </c>
      <c r="BF93" s="195" t="s">
        <v>2904</v>
      </c>
      <c r="BG93" s="196">
        <v>193606</v>
      </c>
    </row>
    <row r="94" spans="1:59" x14ac:dyDescent="0.55000000000000004">
      <c r="A94" t="s">
        <v>5614</v>
      </c>
      <c r="C94" s="284">
        <v>706798.92</v>
      </c>
      <c r="E94" s="282" t="s">
        <v>5272</v>
      </c>
      <c r="F94" s="282"/>
      <c r="G94" s="283">
        <v>20812.849999999999</v>
      </c>
      <c r="I94" s="242" t="s">
        <v>3450</v>
      </c>
      <c r="J94" s="242"/>
      <c r="K94" s="243">
        <v>4454</v>
      </c>
      <c r="M94" s="224" t="s">
        <v>4076</v>
      </c>
      <c r="N94" s="224"/>
      <c r="O94" s="225">
        <v>2830</v>
      </c>
      <c r="Q94" s="203" t="s">
        <v>571</v>
      </c>
      <c r="R94" s="203"/>
      <c r="S94" s="204">
        <v>1605346</v>
      </c>
      <c r="U94" s="195" t="s">
        <v>417</v>
      </c>
      <c r="V94" s="195"/>
      <c r="W94" s="196">
        <v>260390.36</v>
      </c>
      <c r="X94" s="113"/>
      <c r="Y94" t="s">
        <v>70471</v>
      </c>
      <c r="Z94" s="284">
        <v>1951.28</v>
      </c>
      <c r="AB94" s="276" t="s">
        <v>62435</v>
      </c>
      <c r="AC94" s="277">
        <v>89100</v>
      </c>
      <c r="AE94" s="246" t="s">
        <v>57178</v>
      </c>
      <c r="AF94" s="247">
        <v>7201.6</v>
      </c>
      <c r="AH94" s="226" t="s">
        <v>33042</v>
      </c>
      <c r="AI94" s="227">
        <v>1031000.48</v>
      </c>
      <c r="AK94" s="207" t="s">
        <v>14748</v>
      </c>
      <c r="AL94" s="208">
        <v>2831.86</v>
      </c>
      <c r="AM94" s="93"/>
      <c r="AN94" s="199" t="s">
        <v>31609</v>
      </c>
      <c r="AO94" s="200">
        <v>9349.02</v>
      </c>
      <c r="AQ94" t="s">
        <v>12880</v>
      </c>
      <c r="AR94" s="284">
        <v>13021.58</v>
      </c>
      <c r="AT94" s="272" t="s">
        <v>11472</v>
      </c>
      <c r="AU94" s="273">
        <v>20812.849999999999</v>
      </c>
      <c r="AW94" s="244" t="s">
        <v>9389</v>
      </c>
      <c r="AX94" s="245">
        <v>4454</v>
      </c>
      <c r="AZ94" s="230" t="s">
        <v>10489</v>
      </c>
      <c r="BA94" s="231">
        <v>2830</v>
      </c>
      <c r="BC94" s="209" t="s">
        <v>9636</v>
      </c>
      <c r="BD94" s="210">
        <v>62479.97</v>
      </c>
      <c r="BF94" s="195" t="s">
        <v>10166</v>
      </c>
      <c r="BG94" s="196">
        <v>29641.66</v>
      </c>
    </row>
    <row r="95" spans="1:59" x14ac:dyDescent="0.55000000000000004">
      <c r="A95" t="s">
        <v>5618</v>
      </c>
      <c r="C95" s="284">
        <v>544957.5</v>
      </c>
      <c r="E95" s="282" t="s">
        <v>5273</v>
      </c>
      <c r="F95" s="282"/>
      <c r="G95" s="283">
        <v>-0.34</v>
      </c>
      <c r="I95" s="242" t="s">
        <v>3451</v>
      </c>
      <c r="J95" s="242"/>
      <c r="K95" s="243">
        <v>519118.22</v>
      </c>
      <c r="M95" s="224" t="s">
        <v>1998</v>
      </c>
      <c r="N95" s="224"/>
      <c r="O95" s="225">
        <v>1602</v>
      </c>
      <c r="Q95" s="203" t="s">
        <v>572</v>
      </c>
      <c r="R95" s="203"/>
      <c r="S95" s="204">
        <v>27450</v>
      </c>
      <c r="U95" s="195" t="s">
        <v>418</v>
      </c>
      <c r="V95" s="195"/>
      <c r="W95" s="196">
        <v>934913</v>
      </c>
      <c r="X95" s="113"/>
      <c r="Y95" t="s">
        <v>71046</v>
      </c>
      <c r="Z95">
        <v>547</v>
      </c>
      <c r="AB95" s="276" t="s">
        <v>62513</v>
      </c>
      <c r="AC95" s="277">
        <v>2850.24</v>
      </c>
      <c r="AE95" s="246" t="s">
        <v>51435</v>
      </c>
      <c r="AF95" s="247">
        <v>98191.13</v>
      </c>
      <c r="AH95" s="226" t="s">
        <v>34431</v>
      </c>
      <c r="AI95" s="227">
        <v>428702.31</v>
      </c>
      <c r="AK95" s="207" t="s">
        <v>14749</v>
      </c>
      <c r="AL95" s="208">
        <v>158026.69</v>
      </c>
      <c r="AM95" s="93"/>
      <c r="AN95" s="199" t="s">
        <v>31610</v>
      </c>
      <c r="AO95" s="200">
        <v>4498.3</v>
      </c>
      <c r="AQ95" t="s">
        <v>51188</v>
      </c>
      <c r="AR95" s="284">
        <v>29693.72</v>
      </c>
      <c r="AT95" s="272" t="s">
        <v>11473</v>
      </c>
      <c r="AU95" s="273">
        <v>-0.34</v>
      </c>
      <c r="AW95" s="244" t="s">
        <v>9390</v>
      </c>
      <c r="AX95" s="245">
        <v>519118.22</v>
      </c>
      <c r="AZ95" s="230" t="s">
        <v>8253</v>
      </c>
      <c r="BA95" s="231">
        <v>1602</v>
      </c>
      <c r="BC95" s="209" t="s">
        <v>11217</v>
      </c>
      <c r="BD95" s="210">
        <v>17413.53</v>
      </c>
      <c r="BF95" s="195" t="s">
        <v>9227</v>
      </c>
      <c r="BG95" s="196">
        <v>24478.92</v>
      </c>
    </row>
    <row r="96" spans="1:59" x14ac:dyDescent="0.55000000000000004">
      <c r="A96" t="s">
        <v>5623</v>
      </c>
      <c r="C96" s="284">
        <v>686541.04</v>
      </c>
      <c r="E96" s="282" t="s">
        <v>5278</v>
      </c>
      <c r="F96" s="282"/>
      <c r="G96" s="283">
        <v>14200.77</v>
      </c>
      <c r="I96" s="242" t="s">
        <v>3452</v>
      </c>
      <c r="J96" s="242"/>
      <c r="K96" s="243">
        <v>15279.04</v>
      </c>
      <c r="M96" s="224" t="s">
        <v>4077</v>
      </c>
      <c r="N96" s="224"/>
      <c r="O96" s="225">
        <v>164.43</v>
      </c>
      <c r="Q96" s="203" t="s">
        <v>573</v>
      </c>
      <c r="R96" s="203"/>
      <c r="S96" s="204">
        <v>31203</v>
      </c>
      <c r="U96" s="195" t="s">
        <v>419</v>
      </c>
      <c r="V96" s="195"/>
      <c r="W96" s="196">
        <v>29375.34</v>
      </c>
      <c r="X96" s="113"/>
      <c r="Y96" t="s">
        <v>64190</v>
      </c>
      <c r="Z96" s="284">
        <v>4404.24</v>
      </c>
      <c r="AB96" s="276" t="s">
        <v>60173</v>
      </c>
      <c r="AC96" s="277">
        <v>3855.75</v>
      </c>
      <c r="AE96" s="246" t="s">
        <v>63889</v>
      </c>
      <c r="AF96" s="247">
        <v>8282.93</v>
      </c>
      <c r="AH96" s="226" t="s">
        <v>34432</v>
      </c>
      <c r="AI96" s="227">
        <v>472154</v>
      </c>
      <c r="AK96" s="207" t="s">
        <v>14750</v>
      </c>
      <c r="AL96" s="208">
        <v>1758.33</v>
      </c>
      <c r="AM96" s="93"/>
      <c r="AN96" s="199" t="s">
        <v>31611</v>
      </c>
      <c r="AO96" s="200">
        <v>49194.79</v>
      </c>
      <c r="AQ96" t="s">
        <v>11933</v>
      </c>
      <c r="AR96" s="284">
        <v>10661.54</v>
      </c>
      <c r="AT96" s="272" t="s">
        <v>11478</v>
      </c>
      <c r="AU96" s="273">
        <v>14200.77</v>
      </c>
      <c r="AW96" s="244" t="s">
        <v>9392</v>
      </c>
      <c r="AX96" s="245">
        <v>15279.04</v>
      </c>
      <c r="AZ96" s="230" t="s">
        <v>8266</v>
      </c>
      <c r="BA96" s="231">
        <v>164.43</v>
      </c>
      <c r="BC96" s="209" t="s">
        <v>11450</v>
      </c>
      <c r="BD96" s="210">
        <v>227637.52</v>
      </c>
      <c r="BF96" s="195" t="s">
        <v>9772</v>
      </c>
      <c r="BG96" s="196">
        <v>54120.58</v>
      </c>
    </row>
    <row r="97" spans="1:59" x14ac:dyDescent="0.55000000000000004">
      <c r="A97" t="s">
        <v>5624</v>
      </c>
      <c r="C97" s="284">
        <v>1745820.59</v>
      </c>
      <c r="E97" s="282" t="s">
        <v>5276</v>
      </c>
      <c r="F97" s="282"/>
      <c r="G97" s="283">
        <v>10384.799999999999</v>
      </c>
      <c r="I97" s="242" t="s">
        <v>3454</v>
      </c>
      <c r="J97" s="242"/>
      <c r="K97" s="243">
        <v>110474.85</v>
      </c>
      <c r="M97" s="224" t="s">
        <v>2026</v>
      </c>
      <c r="N97" s="224"/>
      <c r="O97" s="225">
        <v>1325</v>
      </c>
      <c r="Q97" s="203" t="s">
        <v>574</v>
      </c>
      <c r="R97" s="203"/>
      <c r="S97" s="204">
        <v>15997.8</v>
      </c>
      <c r="U97" s="195" t="s">
        <v>420</v>
      </c>
      <c r="V97" s="195"/>
      <c r="W97" s="196">
        <v>410663.57</v>
      </c>
      <c r="X97" s="113"/>
      <c r="Y97" t="s">
        <v>34938</v>
      </c>
      <c r="Z97" s="284">
        <v>24005.84</v>
      </c>
      <c r="AB97" s="276" t="s">
        <v>60174</v>
      </c>
      <c r="AC97" s="277">
        <v>294.94</v>
      </c>
      <c r="AE97" s="246" t="s">
        <v>62433</v>
      </c>
      <c r="AF97" s="247">
        <v>63115.41</v>
      </c>
      <c r="AH97" s="226" t="s">
        <v>34433</v>
      </c>
      <c r="AI97" s="227">
        <v>47888.75</v>
      </c>
      <c r="AK97" s="207" t="s">
        <v>14751</v>
      </c>
      <c r="AL97" s="208">
        <v>134.51</v>
      </c>
      <c r="AM97" s="93"/>
      <c r="AN97" s="199" t="s">
        <v>31612</v>
      </c>
      <c r="AO97" s="200">
        <v>20882.52</v>
      </c>
      <c r="AQ97" t="s">
        <v>43981</v>
      </c>
      <c r="AR97" s="284">
        <v>1300</v>
      </c>
      <c r="AT97" s="272" t="s">
        <v>11476</v>
      </c>
      <c r="AU97" s="273">
        <v>10384.799999999999</v>
      </c>
      <c r="AW97" s="244" t="s">
        <v>9394</v>
      </c>
      <c r="AX97" s="245">
        <v>110474.85</v>
      </c>
      <c r="AZ97" s="230" t="s">
        <v>8280</v>
      </c>
      <c r="BA97" s="231">
        <v>1325</v>
      </c>
      <c r="BC97" s="209" t="s">
        <v>9746</v>
      </c>
      <c r="BD97" s="210">
        <v>2153827.14</v>
      </c>
      <c r="BF97" s="195" t="s">
        <v>10167</v>
      </c>
      <c r="BG97" s="196">
        <v>14024</v>
      </c>
    </row>
    <row r="98" spans="1:59" x14ac:dyDescent="0.55000000000000004">
      <c r="A98" t="s">
        <v>5625</v>
      </c>
      <c r="C98" s="284">
        <v>109502.35</v>
      </c>
      <c r="E98" s="282" t="s">
        <v>5277</v>
      </c>
      <c r="F98" s="282"/>
      <c r="G98" s="283">
        <v>68533.649999999994</v>
      </c>
      <c r="I98" s="242" t="s">
        <v>3298</v>
      </c>
      <c r="J98" s="242"/>
      <c r="K98" s="243">
        <v>2563.17</v>
      </c>
      <c r="M98" s="224" t="s">
        <v>2032</v>
      </c>
      <c r="N98" s="224"/>
      <c r="O98" s="225">
        <v>9025</v>
      </c>
      <c r="Q98" s="203" t="s">
        <v>575</v>
      </c>
      <c r="R98" s="203"/>
      <c r="S98" s="204">
        <v>28176</v>
      </c>
      <c r="U98" s="195" t="s">
        <v>421</v>
      </c>
      <c r="V98" s="195"/>
      <c r="W98" s="196">
        <v>17276</v>
      </c>
      <c r="X98" s="113"/>
      <c r="Y98" t="s">
        <v>71047</v>
      </c>
      <c r="Z98" s="284">
        <v>3150</v>
      </c>
      <c r="AB98" s="276" t="s">
        <v>60175</v>
      </c>
      <c r="AC98" s="277">
        <v>964.7</v>
      </c>
      <c r="AE98" s="246" t="s">
        <v>63890</v>
      </c>
      <c r="AF98" s="247">
        <v>34859.97</v>
      </c>
      <c r="AH98" s="226" t="s">
        <v>14762</v>
      </c>
      <c r="AI98" s="227">
        <v>249946.76</v>
      </c>
      <c r="AK98" s="207" t="s">
        <v>14752</v>
      </c>
      <c r="AL98" s="208">
        <v>381.22</v>
      </c>
      <c r="AM98" s="93"/>
      <c r="AN98" s="199" t="s">
        <v>15097</v>
      </c>
      <c r="AO98" s="200">
        <v>5360.1</v>
      </c>
      <c r="AQ98" t="s">
        <v>12881</v>
      </c>
      <c r="AR98" s="284">
        <v>92467.94</v>
      </c>
      <c r="AT98" s="272" t="s">
        <v>11477</v>
      </c>
      <c r="AU98" s="273">
        <v>68533.649999999994</v>
      </c>
      <c r="AW98" s="244" t="s">
        <v>9399</v>
      </c>
      <c r="AX98" s="245">
        <v>2563.17</v>
      </c>
      <c r="AZ98" s="230" t="s">
        <v>8286</v>
      </c>
      <c r="BA98" s="231">
        <v>9025</v>
      </c>
      <c r="BC98" s="209" t="s">
        <v>6601</v>
      </c>
      <c r="BD98" s="210">
        <v>55821</v>
      </c>
      <c r="BF98" s="195" t="s">
        <v>9774</v>
      </c>
      <c r="BG98" s="196">
        <v>14024</v>
      </c>
    </row>
    <row r="99" spans="1:59" x14ac:dyDescent="0.55000000000000004">
      <c r="A99" t="s">
        <v>5626</v>
      </c>
      <c r="C99" s="284">
        <v>656473.38</v>
      </c>
      <c r="E99" s="282" t="s">
        <v>5279</v>
      </c>
      <c r="F99" s="282"/>
      <c r="G99" s="283">
        <v>66.17</v>
      </c>
      <c r="I99" s="242" t="s">
        <v>3299</v>
      </c>
      <c r="J99" s="242"/>
      <c r="K99" s="243">
        <v>23.84</v>
      </c>
      <c r="M99" s="224" t="s">
        <v>2038</v>
      </c>
      <c r="N99" s="224"/>
      <c r="O99" s="225">
        <v>3714.02</v>
      </c>
      <c r="Q99" s="203" t="s">
        <v>576</v>
      </c>
      <c r="R99" s="203"/>
      <c r="S99" s="204">
        <v>86365</v>
      </c>
      <c r="U99" s="195" t="s">
        <v>422</v>
      </c>
      <c r="V99" s="195"/>
      <c r="W99" s="196">
        <v>129894</v>
      </c>
      <c r="X99" s="113"/>
      <c r="Y99" t="s">
        <v>40229</v>
      </c>
      <c r="Z99" s="284">
        <v>6123.76</v>
      </c>
      <c r="AB99" s="276" t="s">
        <v>66819</v>
      </c>
      <c r="AC99" s="277">
        <v>1514</v>
      </c>
      <c r="AE99" s="246" t="s">
        <v>57179</v>
      </c>
      <c r="AF99" s="247">
        <v>2552.2600000000002</v>
      </c>
      <c r="AH99" s="226" t="s">
        <v>14763</v>
      </c>
      <c r="AI99" s="227">
        <v>2176674.83</v>
      </c>
      <c r="AK99" s="207" t="s">
        <v>14753</v>
      </c>
      <c r="AL99" s="208">
        <v>40.159999999999997</v>
      </c>
      <c r="AM99" s="93"/>
      <c r="AN99" s="199" t="s">
        <v>15098</v>
      </c>
      <c r="AO99" s="200">
        <v>11185.37</v>
      </c>
      <c r="AQ99" t="s">
        <v>43984</v>
      </c>
      <c r="AR99" s="284">
        <v>8850</v>
      </c>
      <c r="AT99" s="272" t="s">
        <v>11479</v>
      </c>
      <c r="AU99" s="273">
        <v>66.17</v>
      </c>
      <c r="AW99" s="244" t="s">
        <v>9400</v>
      </c>
      <c r="AX99" s="245">
        <v>23.84</v>
      </c>
      <c r="AZ99" s="230" t="s">
        <v>8292</v>
      </c>
      <c r="BA99" s="231">
        <v>3714.02</v>
      </c>
      <c r="BC99" s="209" t="s">
        <v>7029</v>
      </c>
      <c r="BD99" s="210">
        <v>2602</v>
      </c>
      <c r="BF99" s="195" t="s">
        <v>7571</v>
      </c>
      <c r="BG99" s="196">
        <v>30455.51</v>
      </c>
    </row>
    <row r="100" spans="1:59" x14ac:dyDescent="0.55000000000000004">
      <c r="A100" t="s">
        <v>5628</v>
      </c>
      <c r="C100" s="284">
        <v>845392.32</v>
      </c>
      <c r="E100" s="282" t="s">
        <v>5280</v>
      </c>
      <c r="F100" s="282"/>
      <c r="G100" s="283">
        <v>397.87</v>
      </c>
      <c r="I100" s="242" t="s">
        <v>3457</v>
      </c>
      <c r="J100" s="242"/>
      <c r="K100" s="243">
        <v>5578.62</v>
      </c>
      <c r="M100" s="224" t="s">
        <v>2039</v>
      </c>
      <c r="N100" s="224"/>
      <c r="O100" s="225">
        <v>10.68</v>
      </c>
      <c r="Q100" s="203" t="s">
        <v>577</v>
      </c>
      <c r="R100" s="203"/>
      <c r="S100" s="204">
        <v>42301.46</v>
      </c>
      <c r="U100" s="195" t="s">
        <v>423</v>
      </c>
      <c r="V100" s="195"/>
      <c r="W100" s="196">
        <v>96872</v>
      </c>
      <c r="X100" s="113"/>
      <c r="Y100" t="s">
        <v>67426</v>
      </c>
      <c r="Z100" s="284">
        <v>2347.2600000000002</v>
      </c>
      <c r="AB100" s="276" t="s">
        <v>55741</v>
      </c>
      <c r="AC100" s="277">
        <v>8175</v>
      </c>
      <c r="AE100" s="246" t="s">
        <v>34434</v>
      </c>
      <c r="AF100" s="247">
        <v>79701.42</v>
      </c>
      <c r="AH100" s="226" t="s">
        <v>14764</v>
      </c>
      <c r="AI100" s="227">
        <v>143839.54999999999</v>
      </c>
      <c r="AK100" s="207" t="s">
        <v>14754</v>
      </c>
      <c r="AL100" s="208">
        <v>26978.91</v>
      </c>
      <c r="AM100" s="93"/>
      <c r="AN100" s="199" t="s">
        <v>15099</v>
      </c>
      <c r="AO100" s="200">
        <v>14777.72</v>
      </c>
      <c r="AQ100" t="s">
        <v>12882</v>
      </c>
      <c r="AR100" s="284">
        <v>10213.620000000001</v>
      </c>
      <c r="AT100" s="272" t="s">
        <v>11480</v>
      </c>
      <c r="AU100" s="273">
        <v>397.87</v>
      </c>
      <c r="AW100" s="244" t="s">
        <v>9401</v>
      </c>
      <c r="AX100" s="245">
        <v>5578.62</v>
      </c>
      <c r="AZ100" s="230" t="s">
        <v>8293</v>
      </c>
      <c r="BA100" s="231">
        <v>10.68</v>
      </c>
      <c r="BC100" s="209" t="s">
        <v>7268</v>
      </c>
      <c r="BD100" s="210">
        <v>30901</v>
      </c>
      <c r="BF100" s="195" t="s">
        <v>10168</v>
      </c>
      <c r="BG100" s="196">
        <v>450877</v>
      </c>
    </row>
    <row r="101" spans="1:59" x14ac:dyDescent="0.55000000000000004">
      <c r="A101" t="s">
        <v>5630</v>
      </c>
      <c r="C101" s="284">
        <v>1711525.14</v>
      </c>
      <c r="E101" s="282" t="s">
        <v>5281</v>
      </c>
      <c r="F101" s="282"/>
      <c r="G101" s="283">
        <v>138864.44</v>
      </c>
      <c r="I101" s="242" t="s">
        <v>3458</v>
      </c>
      <c r="J101" s="242"/>
      <c r="K101" s="243">
        <v>5579.67</v>
      </c>
      <c r="M101" s="224" t="s">
        <v>2042</v>
      </c>
      <c r="N101" s="224"/>
      <c r="O101" s="225">
        <v>47134</v>
      </c>
      <c r="Q101" s="203" t="s">
        <v>578</v>
      </c>
      <c r="R101" s="203"/>
      <c r="S101" s="204">
        <v>179690.39</v>
      </c>
      <c r="U101" s="195" t="s">
        <v>424</v>
      </c>
      <c r="V101" s="195"/>
      <c r="W101" s="196">
        <v>756736.48</v>
      </c>
      <c r="X101" s="113"/>
      <c r="Y101" t="s">
        <v>34939</v>
      </c>
      <c r="Z101" s="284">
        <v>2722.76</v>
      </c>
      <c r="AB101" s="276" t="s">
        <v>58914</v>
      </c>
      <c r="AC101" s="277">
        <v>19647.310000000001</v>
      </c>
      <c r="AE101" s="246" t="s">
        <v>55740</v>
      </c>
      <c r="AF101" s="247">
        <v>5500</v>
      </c>
      <c r="AH101" s="226" t="s">
        <v>46609</v>
      </c>
      <c r="AI101" s="227">
        <v>-180.37</v>
      </c>
      <c r="AK101" s="207" t="s">
        <v>14755</v>
      </c>
      <c r="AL101" s="208">
        <v>2063.87</v>
      </c>
      <c r="AM101" s="93"/>
      <c r="AN101" s="199" t="s">
        <v>15105</v>
      </c>
      <c r="AO101" s="200">
        <v>9349.02</v>
      </c>
      <c r="AQ101" t="s">
        <v>11941</v>
      </c>
      <c r="AR101" s="284">
        <v>106895.03999999999</v>
      </c>
      <c r="AT101" s="272" t="s">
        <v>11481</v>
      </c>
      <c r="AU101" s="273">
        <v>138864.44</v>
      </c>
      <c r="AW101" s="244" t="s">
        <v>9402</v>
      </c>
      <c r="AX101" s="245">
        <v>5579.67</v>
      </c>
      <c r="AZ101" s="230" t="s">
        <v>8296</v>
      </c>
      <c r="BA101" s="231">
        <v>47134</v>
      </c>
      <c r="BC101" s="209" t="s">
        <v>7557</v>
      </c>
      <c r="BD101" s="210">
        <v>68264</v>
      </c>
      <c r="BF101" s="195" t="s">
        <v>9231</v>
      </c>
      <c r="BG101" s="196">
        <v>11363.82</v>
      </c>
    </row>
    <row r="102" spans="1:59" x14ac:dyDescent="0.55000000000000004">
      <c r="A102" t="s">
        <v>5631</v>
      </c>
      <c r="C102" s="284">
        <v>16250</v>
      </c>
      <c r="E102" s="282" t="s">
        <v>5283</v>
      </c>
      <c r="F102" s="282"/>
      <c r="G102" s="283">
        <v>332681.58</v>
      </c>
      <c r="I102" s="242" t="s">
        <v>3301</v>
      </c>
      <c r="J102" s="242"/>
      <c r="K102" s="243">
        <v>-581.02</v>
      </c>
      <c r="M102" s="224" t="s">
        <v>4080</v>
      </c>
      <c r="N102" s="224"/>
      <c r="O102" s="225">
        <v>2416</v>
      </c>
      <c r="Q102" s="203" t="s">
        <v>579</v>
      </c>
      <c r="R102" s="203"/>
      <c r="S102" s="204">
        <v>43619</v>
      </c>
      <c r="U102" s="195" t="s">
        <v>425</v>
      </c>
      <c r="V102" s="195"/>
      <c r="W102" s="196">
        <v>14064.16</v>
      </c>
      <c r="X102" s="113"/>
      <c r="Y102" t="s">
        <v>34941</v>
      </c>
      <c r="Z102" s="284">
        <v>2347.42</v>
      </c>
      <c r="AB102" s="276" t="s">
        <v>42113</v>
      </c>
      <c r="AC102" s="277">
        <v>4805.8900000000003</v>
      </c>
      <c r="AE102" s="246" t="s">
        <v>61255</v>
      </c>
      <c r="AF102" s="247">
        <v>341.96</v>
      </c>
      <c r="AH102" s="226" t="s">
        <v>51434</v>
      </c>
      <c r="AI102" s="227">
        <v>1206.22</v>
      </c>
      <c r="AK102" s="207" t="s">
        <v>14756</v>
      </c>
      <c r="AL102" s="208">
        <v>5805.61</v>
      </c>
      <c r="AM102" s="93"/>
      <c r="AN102" s="199" t="s">
        <v>31613</v>
      </c>
      <c r="AO102" s="200">
        <v>4498.3</v>
      </c>
      <c r="AQ102" t="s">
        <v>12883</v>
      </c>
      <c r="AR102" s="284">
        <v>8120.06</v>
      </c>
      <c r="AT102" s="272" t="s">
        <v>11483</v>
      </c>
      <c r="AU102" s="273">
        <v>332681.58</v>
      </c>
      <c r="AW102" s="244" t="s">
        <v>9405</v>
      </c>
      <c r="AX102" s="245">
        <v>-581.02</v>
      </c>
      <c r="AZ102" s="230" t="s">
        <v>10491</v>
      </c>
      <c r="BA102" s="231">
        <v>2416</v>
      </c>
      <c r="BC102" s="209" t="s">
        <v>7683</v>
      </c>
      <c r="BD102" s="210">
        <v>4337</v>
      </c>
      <c r="BF102" s="195" t="s">
        <v>9776</v>
      </c>
      <c r="BG102" s="196">
        <v>492696.33</v>
      </c>
    </row>
    <row r="103" spans="1:59" x14ac:dyDescent="0.55000000000000004">
      <c r="A103" t="s">
        <v>5633</v>
      </c>
      <c r="C103" s="284">
        <v>961782.41</v>
      </c>
      <c r="E103" s="282" t="s">
        <v>5287</v>
      </c>
      <c r="F103" s="282"/>
      <c r="G103" s="283">
        <v>627050.11</v>
      </c>
      <c r="I103" s="242" t="s">
        <v>3461</v>
      </c>
      <c r="J103" s="242"/>
      <c r="K103" s="243">
        <v>1194.03</v>
      </c>
      <c r="M103" s="224" t="s">
        <v>2049</v>
      </c>
      <c r="N103" s="224"/>
      <c r="O103" s="225">
        <v>36877</v>
      </c>
      <c r="Q103" s="203" t="s">
        <v>580</v>
      </c>
      <c r="R103" s="203"/>
      <c r="S103" s="204">
        <v>186789</v>
      </c>
      <c r="U103" s="195" t="s">
        <v>426</v>
      </c>
      <c r="V103" s="195"/>
      <c r="W103" s="196">
        <v>75135.98</v>
      </c>
      <c r="X103" s="113"/>
      <c r="Y103" t="s">
        <v>67427</v>
      </c>
      <c r="Z103" s="284">
        <v>15007.87</v>
      </c>
      <c r="AB103" s="276" t="s">
        <v>40084</v>
      </c>
      <c r="AC103" s="277">
        <v>11085.28</v>
      </c>
      <c r="AE103" s="246" t="s">
        <v>51436</v>
      </c>
      <c r="AF103" s="247">
        <v>121049</v>
      </c>
      <c r="AH103" s="226" t="s">
        <v>51435</v>
      </c>
      <c r="AI103" s="227">
        <v>1645.85</v>
      </c>
      <c r="AK103" s="207" t="s">
        <v>14757</v>
      </c>
      <c r="AL103" s="208">
        <v>1938.51</v>
      </c>
      <c r="AM103" s="93"/>
      <c r="AN103" s="199" t="s">
        <v>12984</v>
      </c>
      <c r="AO103" s="200">
        <v>44863.8</v>
      </c>
      <c r="AQ103" t="s">
        <v>12885</v>
      </c>
      <c r="AR103" s="284">
        <v>21918.400000000001</v>
      </c>
      <c r="AT103" s="272" t="s">
        <v>11487</v>
      </c>
      <c r="AU103" s="273">
        <v>627050.11</v>
      </c>
      <c r="AW103" s="244" t="s">
        <v>9407</v>
      </c>
      <c r="AX103" s="245">
        <v>1194.03</v>
      </c>
      <c r="AZ103" s="230" t="s">
        <v>8303</v>
      </c>
      <c r="BA103" s="231">
        <v>36877</v>
      </c>
      <c r="BC103" s="209" t="s">
        <v>7953</v>
      </c>
      <c r="BD103" s="210">
        <v>5581.52</v>
      </c>
      <c r="BF103" s="195" t="s">
        <v>10169</v>
      </c>
      <c r="BG103" s="196">
        <v>74049</v>
      </c>
    </row>
    <row r="104" spans="1:59" x14ac:dyDescent="0.55000000000000004">
      <c r="A104" t="s">
        <v>5635</v>
      </c>
      <c r="C104" s="284">
        <v>188225.17</v>
      </c>
      <c r="E104" s="282" t="s">
        <v>5288</v>
      </c>
      <c r="F104" s="282"/>
      <c r="G104" s="283">
        <v>392929.77</v>
      </c>
      <c r="I104" s="242" t="s">
        <v>3302</v>
      </c>
      <c r="J104" s="242"/>
      <c r="K104" s="243">
        <v>268819.32</v>
      </c>
      <c r="M104" s="224" t="s">
        <v>2050</v>
      </c>
      <c r="N104" s="224"/>
      <c r="O104" s="225">
        <v>73033.48</v>
      </c>
      <c r="Q104" s="203" t="s">
        <v>581</v>
      </c>
      <c r="R104" s="203"/>
      <c r="S104" s="204">
        <v>3308980</v>
      </c>
      <c r="U104" s="195" t="s">
        <v>427</v>
      </c>
      <c r="V104" s="195"/>
      <c r="W104" s="196">
        <v>197729.29</v>
      </c>
      <c r="X104" s="113"/>
      <c r="Y104" t="s">
        <v>42377</v>
      </c>
      <c r="Z104" s="284">
        <v>11877.67</v>
      </c>
      <c r="AB104" s="276" t="s">
        <v>48642</v>
      </c>
      <c r="AC104" s="277">
        <v>25814.93</v>
      </c>
      <c r="AE104" s="246" t="s">
        <v>35946</v>
      </c>
      <c r="AF104" s="247">
        <v>9564.07</v>
      </c>
      <c r="AH104" s="226" t="s">
        <v>34434</v>
      </c>
      <c r="AI104" s="227">
        <v>24243.759999999998</v>
      </c>
      <c r="AK104" s="207" t="s">
        <v>14758</v>
      </c>
      <c r="AL104" s="208">
        <v>655</v>
      </c>
      <c r="AM104" s="93"/>
      <c r="AN104" s="199" t="s">
        <v>12985</v>
      </c>
      <c r="AO104" s="200">
        <v>50599.4</v>
      </c>
      <c r="AQ104" t="s">
        <v>66276</v>
      </c>
      <c r="AR104" s="284">
        <v>21862.48</v>
      </c>
      <c r="AT104" s="272" t="s">
        <v>11488</v>
      </c>
      <c r="AU104" s="273">
        <v>392929.77</v>
      </c>
      <c r="AW104" s="244" t="s">
        <v>9410</v>
      </c>
      <c r="AX104" s="245">
        <v>268819.32</v>
      </c>
      <c r="AZ104" s="230" t="s">
        <v>8304</v>
      </c>
      <c r="BA104" s="231">
        <v>73033.48</v>
      </c>
      <c r="BC104" s="209" t="s">
        <v>7988</v>
      </c>
      <c r="BD104" s="210">
        <v>8387</v>
      </c>
      <c r="BF104" s="195" t="s">
        <v>9777</v>
      </c>
      <c r="BG104" s="196">
        <v>74049</v>
      </c>
    </row>
    <row r="105" spans="1:59" x14ac:dyDescent="0.55000000000000004">
      <c r="A105" t="s">
        <v>5636</v>
      </c>
      <c r="C105" s="284">
        <v>28992</v>
      </c>
      <c r="E105" s="282" t="s">
        <v>5290</v>
      </c>
      <c r="F105" s="282"/>
      <c r="G105" s="283">
        <v>110103.58</v>
      </c>
      <c r="I105" s="242" t="s">
        <v>3303</v>
      </c>
      <c r="J105" s="242"/>
      <c r="K105" s="243">
        <v>3242</v>
      </c>
      <c r="M105" s="224" t="s">
        <v>2053</v>
      </c>
      <c r="N105" s="224"/>
      <c r="O105" s="225">
        <v>988</v>
      </c>
      <c r="Q105" s="203" t="s">
        <v>582</v>
      </c>
      <c r="R105" s="203"/>
      <c r="S105" s="204">
        <v>7268.46</v>
      </c>
      <c r="U105" s="195" t="s">
        <v>428</v>
      </c>
      <c r="V105" s="195"/>
      <c r="W105" s="196">
        <v>32252.32</v>
      </c>
      <c r="X105" s="113"/>
      <c r="Y105" t="s">
        <v>49846</v>
      </c>
      <c r="Z105" s="284">
        <v>7140</v>
      </c>
      <c r="AB105" s="276" t="s">
        <v>66820</v>
      </c>
      <c r="AC105" s="277">
        <v>750</v>
      </c>
      <c r="AE105" s="246" t="s">
        <v>35947</v>
      </c>
      <c r="AF105" s="247">
        <v>28748.400000000001</v>
      </c>
      <c r="AH105" s="226" t="s">
        <v>46610</v>
      </c>
      <c r="AI105" s="227">
        <v>1000000</v>
      </c>
      <c r="AK105" s="207" t="s">
        <v>14759</v>
      </c>
      <c r="AL105" s="208">
        <v>4294.57</v>
      </c>
      <c r="AM105" s="93"/>
      <c r="AN105" s="199" t="s">
        <v>12986</v>
      </c>
      <c r="AO105" s="200">
        <v>12750</v>
      </c>
      <c r="AQ105" t="s">
        <v>11943</v>
      </c>
      <c r="AR105" s="284">
        <v>4668.8500000000004</v>
      </c>
      <c r="AT105" s="272" t="s">
        <v>11490</v>
      </c>
      <c r="AU105" s="273">
        <v>110103.58</v>
      </c>
      <c r="AW105" s="244" t="s">
        <v>9412</v>
      </c>
      <c r="AX105" s="245">
        <v>3242</v>
      </c>
      <c r="AZ105" s="230" t="s">
        <v>8307</v>
      </c>
      <c r="BA105" s="231">
        <v>988</v>
      </c>
      <c r="BC105" s="209" t="s">
        <v>8245</v>
      </c>
      <c r="BD105" s="210">
        <v>32497</v>
      </c>
      <c r="BF105" s="195" t="s">
        <v>10096</v>
      </c>
      <c r="BG105" s="196">
        <v>507298</v>
      </c>
    </row>
    <row r="106" spans="1:59" x14ac:dyDescent="0.55000000000000004">
      <c r="A106" t="s">
        <v>5637</v>
      </c>
      <c r="C106" s="284">
        <v>2643744.75</v>
      </c>
      <c r="E106" s="282" t="s">
        <v>5291</v>
      </c>
      <c r="F106" s="282"/>
      <c r="G106" s="283">
        <v>-72.069999999999993</v>
      </c>
      <c r="I106" s="242" t="s">
        <v>3304</v>
      </c>
      <c r="J106" s="242"/>
      <c r="K106" s="243">
        <v>7190.27</v>
      </c>
      <c r="M106" s="224" t="s">
        <v>2060</v>
      </c>
      <c r="N106" s="224"/>
      <c r="O106" s="225">
        <v>11173.97</v>
      </c>
      <c r="Q106" s="203" t="s">
        <v>583</v>
      </c>
      <c r="R106" s="203"/>
      <c r="S106" s="204">
        <v>39404</v>
      </c>
      <c r="U106" s="195" t="s">
        <v>429</v>
      </c>
      <c r="V106" s="195"/>
      <c r="W106" s="196">
        <v>18771.810000000001</v>
      </c>
      <c r="X106" s="113"/>
      <c r="Y106" t="s">
        <v>49847</v>
      </c>
      <c r="Z106" s="284">
        <v>64009.5</v>
      </c>
      <c r="AB106" s="276" t="s">
        <v>14946</v>
      </c>
      <c r="AC106" s="277">
        <v>57.36</v>
      </c>
      <c r="AE106" s="246" t="s">
        <v>40082</v>
      </c>
      <c r="AF106" s="247">
        <v>343698.91</v>
      </c>
      <c r="AH106" s="226" t="s">
        <v>42109</v>
      </c>
      <c r="AI106" s="227">
        <v>9608105.6099999994</v>
      </c>
      <c r="AK106" s="207" t="s">
        <v>14760</v>
      </c>
      <c r="AL106" s="208">
        <v>403.17</v>
      </c>
      <c r="AM106" s="93"/>
      <c r="AN106" s="199" t="s">
        <v>12987</v>
      </c>
      <c r="AO106" s="200">
        <v>15520.42</v>
      </c>
      <c r="AQ106" t="s">
        <v>11944</v>
      </c>
      <c r="AR106" s="284">
        <v>334749.51</v>
      </c>
      <c r="AT106" s="272" t="s">
        <v>11491</v>
      </c>
      <c r="AU106" s="273">
        <v>-72.069999999999993</v>
      </c>
      <c r="AW106" s="244" t="s">
        <v>9414</v>
      </c>
      <c r="AX106" s="245">
        <v>7190.27</v>
      </c>
      <c r="AZ106" s="230" t="s">
        <v>8314</v>
      </c>
      <c r="BA106" s="231">
        <v>11173.97</v>
      </c>
      <c r="BC106" s="209" t="s">
        <v>8622</v>
      </c>
      <c r="BD106" s="210">
        <v>3464</v>
      </c>
      <c r="BF106" s="195" t="s">
        <v>10170</v>
      </c>
      <c r="BG106" s="196">
        <v>223913</v>
      </c>
    </row>
    <row r="107" spans="1:59" x14ac:dyDescent="0.55000000000000004">
      <c r="A107" t="s">
        <v>5639</v>
      </c>
      <c r="C107" s="284">
        <v>2904022.54</v>
      </c>
      <c r="E107" s="282" t="s">
        <v>5292</v>
      </c>
      <c r="F107" s="282"/>
      <c r="G107" s="283">
        <v>1625066.85</v>
      </c>
      <c r="I107" s="242" t="s">
        <v>3467</v>
      </c>
      <c r="J107" s="242"/>
      <c r="K107" s="243">
        <v>31755.73</v>
      </c>
      <c r="M107" s="224" t="s">
        <v>2064</v>
      </c>
      <c r="N107" s="224"/>
      <c r="O107" s="225">
        <v>196377</v>
      </c>
      <c r="Q107" s="203" t="s">
        <v>584</v>
      </c>
      <c r="R107" s="203"/>
      <c r="S107" s="204">
        <v>22162.7</v>
      </c>
      <c r="U107" s="195" t="s">
        <v>430</v>
      </c>
      <c r="V107" s="195"/>
      <c r="W107" s="196">
        <v>16892.32</v>
      </c>
      <c r="X107" s="113"/>
      <c r="Y107" t="s">
        <v>60348</v>
      </c>
      <c r="Z107" s="284">
        <v>361000</v>
      </c>
      <c r="AB107" s="276" t="s">
        <v>34448</v>
      </c>
      <c r="AC107" s="277">
        <v>187.65</v>
      </c>
      <c r="AE107" s="246" t="s">
        <v>61743</v>
      </c>
      <c r="AF107" s="247">
        <v>289.44</v>
      </c>
      <c r="AH107" s="226" t="s">
        <v>35945</v>
      </c>
      <c r="AI107" s="227">
        <v>164430.49</v>
      </c>
      <c r="AK107" s="207" t="s">
        <v>14761</v>
      </c>
      <c r="AL107" s="208">
        <v>359.4</v>
      </c>
      <c r="AM107" s="93"/>
      <c r="AN107" s="199" t="s">
        <v>12988</v>
      </c>
      <c r="AO107" s="200">
        <v>8895.2099999999991</v>
      </c>
      <c r="AQ107" t="s">
        <v>11945</v>
      </c>
      <c r="AR107" s="284">
        <v>130424.21</v>
      </c>
      <c r="AT107" s="272" t="s">
        <v>11492</v>
      </c>
      <c r="AU107" s="273">
        <v>1625066.85</v>
      </c>
      <c r="AW107" s="244" t="s">
        <v>9416</v>
      </c>
      <c r="AX107" s="245">
        <v>31755.73</v>
      </c>
      <c r="AZ107" s="230" t="s">
        <v>8318</v>
      </c>
      <c r="BA107" s="231">
        <v>196377</v>
      </c>
      <c r="BC107" s="209" t="s">
        <v>8859</v>
      </c>
      <c r="BD107" s="210">
        <v>61231</v>
      </c>
      <c r="BF107" s="195" t="s">
        <v>9233</v>
      </c>
      <c r="BG107" s="196">
        <v>7720.81</v>
      </c>
    </row>
    <row r="108" spans="1:59" x14ac:dyDescent="0.55000000000000004">
      <c r="A108" t="s">
        <v>5641</v>
      </c>
      <c r="C108" s="284">
        <v>695931.83</v>
      </c>
      <c r="E108" s="282" t="s">
        <v>5293</v>
      </c>
      <c r="F108" s="282"/>
      <c r="G108" s="283">
        <v>19630.71</v>
      </c>
      <c r="I108" s="242" t="s">
        <v>3468</v>
      </c>
      <c r="J108" s="242"/>
      <c r="K108" s="243">
        <v>232749.16</v>
      </c>
      <c r="M108" s="224" t="s">
        <v>2078</v>
      </c>
      <c r="N108" s="224"/>
      <c r="O108" s="225">
        <v>21840</v>
      </c>
      <c r="Q108" s="203" t="s">
        <v>585</v>
      </c>
      <c r="R108" s="203"/>
      <c r="S108" s="204">
        <v>20174</v>
      </c>
      <c r="U108" s="195" t="s">
        <v>431</v>
      </c>
      <c r="V108" s="195"/>
      <c r="W108" s="196">
        <v>245353.47</v>
      </c>
      <c r="X108" s="113"/>
      <c r="Y108" t="s">
        <v>42378</v>
      </c>
      <c r="Z108" s="284">
        <v>33835.65</v>
      </c>
      <c r="AB108" s="276" t="s">
        <v>38807</v>
      </c>
      <c r="AC108" s="277">
        <v>2.6</v>
      </c>
      <c r="AE108" s="246" t="s">
        <v>38801</v>
      </c>
      <c r="AF108" s="247">
        <v>45124.88</v>
      </c>
      <c r="AH108" s="226" t="s">
        <v>51436</v>
      </c>
      <c r="AI108" s="227">
        <v>24241.17</v>
      </c>
      <c r="AK108" s="207" t="s">
        <v>14762</v>
      </c>
      <c r="AL108" s="208">
        <v>5792.98</v>
      </c>
      <c r="AM108" s="93"/>
      <c r="AN108" s="199" t="s">
        <v>12989</v>
      </c>
      <c r="AO108" s="200">
        <v>18487.03</v>
      </c>
      <c r="AQ108" t="s">
        <v>11948</v>
      </c>
      <c r="AR108" s="284">
        <v>489940.18</v>
      </c>
      <c r="AT108" s="272" t="s">
        <v>11493</v>
      </c>
      <c r="AU108" s="273">
        <v>19630.71</v>
      </c>
      <c r="AW108" s="244" t="s">
        <v>9417</v>
      </c>
      <c r="AX108" s="245">
        <v>232749.16</v>
      </c>
      <c r="AZ108" s="230" t="s">
        <v>8332</v>
      </c>
      <c r="BA108" s="231">
        <v>21840</v>
      </c>
      <c r="BC108" s="209" t="s">
        <v>9148</v>
      </c>
      <c r="BD108" s="210">
        <v>5250</v>
      </c>
      <c r="BF108" s="195" t="s">
        <v>9778</v>
      </c>
      <c r="BG108" s="196">
        <v>738931.81</v>
      </c>
    </row>
    <row r="109" spans="1:59" x14ac:dyDescent="0.55000000000000004">
      <c r="A109" t="s">
        <v>5643</v>
      </c>
      <c r="C109" s="284">
        <v>802891.41</v>
      </c>
      <c r="E109" s="282" t="s">
        <v>5294</v>
      </c>
      <c r="F109" s="282"/>
      <c r="G109" s="283">
        <v>37123.57</v>
      </c>
      <c r="I109" s="242" t="s">
        <v>4166</v>
      </c>
      <c r="J109" s="242"/>
      <c r="K109" s="243">
        <v>12075.58</v>
      </c>
      <c r="M109" s="224" t="s">
        <v>4081</v>
      </c>
      <c r="N109" s="224"/>
      <c r="O109" s="225">
        <v>6991.28</v>
      </c>
      <c r="Q109" s="203" t="s">
        <v>586</v>
      </c>
      <c r="R109" s="203"/>
      <c r="S109" s="204">
        <v>27637</v>
      </c>
      <c r="U109" s="195" t="s">
        <v>432</v>
      </c>
      <c r="V109" s="195"/>
      <c r="W109" s="196">
        <v>3932.14</v>
      </c>
      <c r="X109" s="113"/>
      <c r="Y109" t="s">
        <v>49849</v>
      </c>
      <c r="Z109" s="284">
        <v>7535.12</v>
      </c>
      <c r="AB109" s="276" t="s">
        <v>61260</v>
      </c>
      <c r="AC109" s="277">
        <v>34.799999999999997</v>
      </c>
      <c r="AE109" s="246" t="s">
        <v>14766</v>
      </c>
      <c r="AF109" s="247">
        <v>745198.13</v>
      </c>
      <c r="AH109" s="226" t="s">
        <v>35946</v>
      </c>
      <c r="AI109" s="227">
        <v>750335.41</v>
      </c>
      <c r="AK109" s="207" t="s">
        <v>14763</v>
      </c>
      <c r="AL109" s="208">
        <v>317485.90999999997</v>
      </c>
      <c r="AM109" s="93"/>
      <c r="AN109" s="199" t="s">
        <v>12990</v>
      </c>
      <c r="AO109" s="200">
        <v>9861.36</v>
      </c>
      <c r="AQ109" t="s">
        <v>11952</v>
      </c>
      <c r="AR109" s="284">
        <v>16258.92</v>
      </c>
      <c r="AT109" s="272" t="s">
        <v>11494</v>
      </c>
      <c r="AU109" s="273">
        <v>37123.57</v>
      </c>
      <c r="AW109" s="244" t="s">
        <v>10532</v>
      </c>
      <c r="AX109" s="245">
        <v>12075.58</v>
      </c>
      <c r="AZ109" s="230" t="s">
        <v>8342</v>
      </c>
      <c r="BA109" s="231">
        <v>6991.28</v>
      </c>
      <c r="BC109" s="209" t="s">
        <v>9204</v>
      </c>
      <c r="BD109" s="210">
        <v>236329.71</v>
      </c>
      <c r="BF109" s="195" t="s">
        <v>10171</v>
      </c>
      <c r="BG109" s="196">
        <v>5644</v>
      </c>
    </row>
    <row r="110" spans="1:59" x14ac:dyDescent="0.55000000000000004">
      <c r="A110" t="s">
        <v>5644</v>
      </c>
      <c r="C110" s="284">
        <v>15826750.32</v>
      </c>
      <c r="E110" s="282" t="s">
        <v>5296</v>
      </c>
      <c r="F110" s="282"/>
      <c r="G110" s="283">
        <v>4913.66</v>
      </c>
      <c r="I110" s="242" t="s">
        <v>4167</v>
      </c>
      <c r="J110" s="242"/>
      <c r="K110" s="243">
        <v>-600.92999999999995</v>
      </c>
      <c r="M110" s="224" t="s">
        <v>4082</v>
      </c>
      <c r="N110" s="224"/>
      <c r="O110" s="225">
        <v>1183.42</v>
      </c>
      <c r="Q110" s="203" t="s">
        <v>587</v>
      </c>
      <c r="R110" s="203"/>
      <c r="S110" s="204">
        <v>30626.58</v>
      </c>
      <c r="U110" s="195" t="s">
        <v>433</v>
      </c>
      <c r="V110" s="195"/>
      <c r="W110" s="196">
        <v>175678.19</v>
      </c>
      <c r="X110" s="113"/>
      <c r="Y110" t="s">
        <v>42380</v>
      </c>
      <c r="Z110">
        <v>406.41</v>
      </c>
      <c r="AB110" s="276" t="s">
        <v>59460</v>
      </c>
      <c r="AC110" s="277">
        <v>-29.48</v>
      </c>
      <c r="AE110" s="246" t="s">
        <v>59394</v>
      </c>
      <c r="AF110" s="247">
        <v>428391</v>
      </c>
      <c r="AH110" s="226" t="s">
        <v>35947</v>
      </c>
      <c r="AI110" s="227">
        <v>40857.919999999998</v>
      </c>
      <c r="AK110" s="207" t="s">
        <v>14764</v>
      </c>
      <c r="AL110" s="208">
        <v>995</v>
      </c>
      <c r="AM110" s="93"/>
      <c r="AN110" s="199" t="s">
        <v>12991</v>
      </c>
      <c r="AO110" s="200">
        <v>6505.78</v>
      </c>
      <c r="AQ110" t="s">
        <v>66228</v>
      </c>
      <c r="AR110" s="284">
        <v>15307.7</v>
      </c>
      <c r="AT110" s="272" t="s">
        <v>11496</v>
      </c>
      <c r="AU110" s="273">
        <v>4913.66</v>
      </c>
      <c r="AW110" s="244" t="s">
        <v>10533</v>
      </c>
      <c r="AX110" s="245">
        <v>-600.92999999999995</v>
      </c>
      <c r="AZ110" s="230" t="s">
        <v>8343</v>
      </c>
      <c r="BA110" s="231">
        <v>1183.42</v>
      </c>
      <c r="BC110" s="209" t="s">
        <v>10839</v>
      </c>
      <c r="BD110" s="210">
        <v>2680.12</v>
      </c>
      <c r="BF110" s="195" t="s">
        <v>9779</v>
      </c>
      <c r="BG110" s="196">
        <v>5644</v>
      </c>
    </row>
    <row r="111" spans="1:59" x14ac:dyDescent="0.55000000000000004">
      <c r="A111" t="s">
        <v>5647</v>
      </c>
      <c r="C111" s="284">
        <v>220276.09</v>
      </c>
      <c r="E111" s="282" t="s">
        <v>5295</v>
      </c>
      <c r="F111" s="282"/>
      <c r="G111" s="283">
        <v>6074.72</v>
      </c>
      <c r="I111" s="242" t="s">
        <v>3307</v>
      </c>
      <c r="J111" s="242"/>
      <c r="K111" s="243">
        <v>4388.47</v>
      </c>
      <c r="M111" s="224" t="s">
        <v>2096</v>
      </c>
      <c r="N111" s="224"/>
      <c r="O111" s="225">
        <v>0.01</v>
      </c>
      <c r="Q111" s="203" t="s">
        <v>588</v>
      </c>
      <c r="R111" s="203"/>
      <c r="S111" s="204">
        <v>10117.64</v>
      </c>
      <c r="U111" s="195" t="s">
        <v>434</v>
      </c>
      <c r="V111" s="195"/>
      <c r="W111" s="196">
        <v>548401.04</v>
      </c>
      <c r="X111" s="113"/>
      <c r="Y111" t="s">
        <v>49850</v>
      </c>
      <c r="Z111">
        <v>972.13</v>
      </c>
      <c r="AB111" s="276" t="s">
        <v>58398</v>
      </c>
      <c r="AC111" s="277">
        <v>792</v>
      </c>
      <c r="AE111" s="246" t="s">
        <v>63891</v>
      </c>
      <c r="AF111" s="247">
        <v>525.25</v>
      </c>
      <c r="AH111" s="226" t="s">
        <v>42110</v>
      </c>
      <c r="AI111" s="227">
        <v>1464.7</v>
      </c>
      <c r="AK111" s="207" t="s">
        <v>14765</v>
      </c>
      <c r="AL111" s="208">
        <v>746272.23</v>
      </c>
      <c r="AM111" s="93"/>
      <c r="AN111" s="199" t="s">
        <v>31614</v>
      </c>
      <c r="AO111" s="200">
        <v>10665</v>
      </c>
      <c r="AQ111" t="s">
        <v>11954</v>
      </c>
      <c r="AR111" s="284">
        <v>17497.22</v>
      </c>
      <c r="AT111" s="272" t="s">
        <v>11495</v>
      </c>
      <c r="AU111" s="273">
        <v>6074.72</v>
      </c>
      <c r="AW111" s="244" t="s">
        <v>9427</v>
      </c>
      <c r="AX111" s="245">
        <v>4388.47</v>
      </c>
      <c r="AZ111" s="230" t="s">
        <v>8352</v>
      </c>
      <c r="BA111" s="231">
        <v>0.01</v>
      </c>
      <c r="BC111" s="209" t="s">
        <v>9747</v>
      </c>
      <c r="BD111" s="210">
        <v>517345.35</v>
      </c>
      <c r="BF111" s="195" t="s">
        <v>7573</v>
      </c>
      <c r="BG111" s="196">
        <v>29674.02</v>
      </c>
    </row>
    <row r="112" spans="1:59" x14ac:dyDescent="0.55000000000000004">
      <c r="A112" t="s">
        <v>5648</v>
      </c>
      <c r="C112" s="284">
        <v>174707.63</v>
      </c>
      <c r="E112" s="282" t="s">
        <v>5297</v>
      </c>
      <c r="F112" s="282"/>
      <c r="G112" s="283">
        <v>171582.36</v>
      </c>
      <c r="I112" s="242" t="s">
        <v>3480</v>
      </c>
      <c r="J112" s="242"/>
      <c r="K112" s="243">
        <v>21176.99</v>
      </c>
      <c r="M112" s="224" t="s">
        <v>4083</v>
      </c>
      <c r="N112" s="224"/>
      <c r="O112" s="225">
        <v>265</v>
      </c>
      <c r="Q112" s="203" t="s">
        <v>589</v>
      </c>
      <c r="R112" s="203"/>
      <c r="S112" s="204">
        <v>12648.25</v>
      </c>
      <c r="U112" s="195" t="s">
        <v>435</v>
      </c>
      <c r="V112" s="195"/>
      <c r="W112" s="196">
        <v>34514.06</v>
      </c>
      <c r="X112" s="113"/>
      <c r="Y112" t="s">
        <v>60351</v>
      </c>
      <c r="Z112">
        <v>21.46</v>
      </c>
      <c r="AB112" s="276" t="s">
        <v>63601</v>
      </c>
      <c r="AC112" s="277">
        <v>1938.22</v>
      </c>
      <c r="AE112" s="246" t="s">
        <v>62434</v>
      </c>
      <c r="AF112" s="247">
        <v>18370.55</v>
      </c>
      <c r="AH112" s="226" t="s">
        <v>40082</v>
      </c>
      <c r="AI112" s="227">
        <v>1251421</v>
      </c>
      <c r="AK112" s="207" t="s">
        <v>14766</v>
      </c>
      <c r="AL112" s="208">
        <v>382262.52</v>
      </c>
      <c r="AM112" s="93"/>
      <c r="AN112" s="199" t="s">
        <v>31615</v>
      </c>
      <c r="AO112" s="200">
        <v>7624.81</v>
      </c>
      <c r="AQ112" t="s">
        <v>66278</v>
      </c>
      <c r="AR112" s="284">
        <v>5740.44</v>
      </c>
      <c r="AT112" s="272" t="s">
        <v>11497</v>
      </c>
      <c r="AU112" s="273">
        <v>171582.36</v>
      </c>
      <c r="AW112" s="244" t="s">
        <v>9432</v>
      </c>
      <c r="AX112" s="245">
        <v>21176.99</v>
      </c>
      <c r="AZ112" s="230" t="s">
        <v>8354</v>
      </c>
      <c r="BA112" s="231">
        <v>265</v>
      </c>
      <c r="BC112" s="209" t="s">
        <v>6602</v>
      </c>
      <c r="BD112" s="210">
        <v>130991.67999999999</v>
      </c>
      <c r="BF112" s="195" t="s">
        <v>10172</v>
      </c>
      <c r="BG112" s="196">
        <v>97572</v>
      </c>
    </row>
    <row r="113" spans="1:59" x14ac:dyDescent="0.55000000000000004">
      <c r="A113" t="s">
        <v>5649</v>
      </c>
      <c r="C113" s="284">
        <v>3123428.51</v>
      </c>
      <c r="E113" s="282" t="s">
        <v>5298</v>
      </c>
      <c r="F113" s="282"/>
      <c r="G113" s="283">
        <v>1708945.46</v>
      </c>
      <c r="I113" s="242" t="s">
        <v>3309</v>
      </c>
      <c r="J113" s="242"/>
      <c r="K113" s="243">
        <v>6476.69</v>
      </c>
      <c r="M113" s="224" t="s">
        <v>2103</v>
      </c>
      <c r="N113" s="224"/>
      <c r="O113" s="225">
        <v>363086</v>
      </c>
      <c r="Q113" s="203" t="s">
        <v>590</v>
      </c>
      <c r="R113" s="203"/>
      <c r="S113" s="204">
        <v>24040</v>
      </c>
      <c r="U113" s="195" t="s">
        <v>436</v>
      </c>
      <c r="V113" s="195"/>
      <c r="W113" s="196">
        <v>134607.78</v>
      </c>
      <c r="X113" s="113"/>
      <c r="Y113" t="s">
        <v>69966</v>
      </c>
      <c r="Z113" s="284">
        <v>44127.77</v>
      </c>
      <c r="AB113" s="276" t="s">
        <v>55742</v>
      </c>
      <c r="AC113" s="277">
        <v>27532.68</v>
      </c>
      <c r="AE113" s="246" t="s">
        <v>61256</v>
      </c>
      <c r="AF113" s="247">
        <v>1110</v>
      </c>
      <c r="AH113" s="226" t="s">
        <v>14765</v>
      </c>
      <c r="AI113" s="227">
        <v>68927.759999999995</v>
      </c>
      <c r="AK113" s="207" t="s">
        <v>14767</v>
      </c>
      <c r="AL113" s="208">
        <v>4294.57</v>
      </c>
      <c r="AM113" s="93"/>
      <c r="AN113" s="199" t="s">
        <v>31616</v>
      </c>
      <c r="AO113" s="200">
        <v>32958.639999999999</v>
      </c>
      <c r="AQ113" t="s">
        <v>66423</v>
      </c>
      <c r="AR113">
        <v>600</v>
      </c>
      <c r="AT113" s="272" t="s">
        <v>11498</v>
      </c>
      <c r="AU113" s="273">
        <v>1708945.46</v>
      </c>
      <c r="AW113" s="244" t="s">
        <v>9433</v>
      </c>
      <c r="AX113" s="245">
        <v>6476.69</v>
      </c>
      <c r="AZ113" s="230" t="s">
        <v>8360</v>
      </c>
      <c r="BA113" s="231">
        <v>363086</v>
      </c>
      <c r="BC113" s="209" t="s">
        <v>7269</v>
      </c>
      <c r="BD113" s="210">
        <v>77992</v>
      </c>
      <c r="BF113" s="195" t="s">
        <v>3676</v>
      </c>
      <c r="BG113" s="196">
        <v>127246.02</v>
      </c>
    </row>
    <row r="114" spans="1:59" x14ac:dyDescent="0.55000000000000004">
      <c r="A114" t="s">
        <v>5651</v>
      </c>
      <c r="C114" s="284">
        <v>1482898.79</v>
      </c>
      <c r="E114" s="282" t="s">
        <v>5299</v>
      </c>
      <c r="F114" s="282"/>
      <c r="G114" s="283">
        <v>8826422.9900000002</v>
      </c>
      <c r="I114" s="242" t="s">
        <v>3311</v>
      </c>
      <c r="J114" s="242"/>
      <c r="K114" s="243">
        <v>25613.81</v>
      </c>
      <c r="M114" s="224" t="s">
        <v>2108</v>
      </c>
      <c r="N114" s="224"/>
      <c r="O114" s="225">
        <v>896</v>
      </c>
      <c r="Q114" s="203" t="s">
        <v>591</v>
      </c>
      <c r="R114" s="203"/>
      <c r="S114" s="204">
        <v>22569</v>
      </c>
      <c r="U114" s="195" t="s">
        <v>437</v>
      </c>
      <c r="V114" s="195"/>
      <c r="W114" s="196">
        <v>87861.54</v>
      </c>
      <c r="X114" s="113"/>
      <c r="Y114" t="s">
        <v>42381</v>
      </c>
      <c r="Z114" s="284">
        <v>9660.64</v>
      </c>
      <c r="AB114" s="276" t="s">
        <v>55743</v>
      </c>
      <c r="AC114" s="277">
        <v>1008.94</v>
      </c>
      <c r="AE114" s="246" t="s">
        <v>61257</v>
      </c>
      <c r="AF114" s="247">
        <v>84.92</v>
      </c>
      <c r="AH114" s="226" t="s">
        <v>38801</v>
      </c>
      <c r="AI114" s="227">
        <v>199953.93</v>
      </c>
      <c r="AK114" s="207" t="s">
        <v>14768</v>
      </c>
      <c r="AL114" s="208">
        <v>26000</v>
      </c>
      <c r="AM114" s="93"/>
      <c r="AN114" s="199" t="s">
        <v>31617</v>
      </c>
      <c r="AO114" s="200">
        <v>8175.5</v>
      </c>
      <c r="AQ114" t="s">
        <v>11957</v>
      </c>
      <c r="AR114" s="284">
        <v>132455.56</v>
      </c>
      <c r="AT114" s="272" t="s">
        <v>11499</v>
      </c>
      <c r="AU114" s="273">
        <v>8826422.9900000002</v>
      </c>
      <c r="AW114" s="244" t="s">
        <v>9434</v>
      </c>
      <c r="AX114" s="245">
        <v>25613.81</v>
      </c>
      <c r="AZ114" s="230" t="s">
        <v>8365</v>
      </c>
      <c r="BA114" s="231">
        <v>896</v>
      </c>
      <c r="BC114" s="209" t="s">
        <v>7558</v>
      </c>
      <c r="BD114" s="210">
        <v>126092.81</v>
      </c>
      <c r="BF114" s="195" t="s">
        <v>7574</v>
      </c>
      <c r="BG114" s="196">
        <v>187995.85</v>
      </c>
    </row>
    <row r="115" spans="1:59" x14ac:dyDescent="0.55000000000000004">
      <c r="A115" t="s">
        <v>5652</v>
      </c>
      <c r="C115" s="284">
        <v>2643506.0299999998</v>
      </c>
      <c r="E115" s="282" t="s">
        <v>5300</v>
      </c>
      <c r="F115" s="282"/>
      <c r="G115" s="283">
        <v>59150.12</v>
      </c>
      <c r="I115" s="242" t="s">
        <v>4172</v>
      </c>
      <c r="J115" s="242"/>
      <c r="K115" s="243">
        <v>6858.45</v>
      </c>
      <c r="M115" s="224" t="s">
        <v>2119</v>
      </c>
      <c r="N115" s="224"/>
      <c r="O115" s="225">
        <v>35</v>
      </c>
      <c r="Q115" s="203" t="s">
        <v>592</v>
      </c>
      <c r="R115" s="203"/>
      <c r="S115" s="204">
        <v>71444</v>
      </c>
      <c r="U115" s="195" t="s">
        <v>438</v>
      </c>
      <c r="V115" s="195"/>
      <c r="W115" s="196">
        <v>360889.76</v>
      </c>
      <c r="X115" s="113"/>
      <c r="Y115" t="s">
        <v>42382</v>
      </c>
      <c r="Z115" s="284">
        <v>1602.4</v>
      </c>
      <c r="AB115" s="276" t="s">
        <v>55745</v>
      </c>
      <c r="AC115" s="277">
        <v>1270.44</v>
      </c>
      <c r="AE115" s="246" t="s">
        <v>61258</v>
      </c>
      <c r="AF115" s="247">
        <v>95.55</v>
      </c>
      <c r="AH115" s="226" t="s">
        <v>14766</v>
      </c>
      <c r="AI115" s="227">
        <v>115719.08</v>
      </c>
      <c r="AK115" s="207" t="s">
        <v>14769</v>
      </c>
      <c r="AL115" s="208">
        <v>661478.93999999994</v>
      </c>
      <c r="AM115" s="93"/>
      <c r="AN115" s="199" t="s">
        <v>31618</v>
      </c>
      <c r="AO115" s="200">
        <v>5520</v>
      </c>
      <c r="AQ115" t="s">
        <v>11958</v>
      </c>
      <c r="AR115" s="284">
        <v>11254.56</v>
      </c>
      <c r="AT115" s="272" t="s">
        <v>11500</v>
      </c>
      <c r="AU115" s="273">
        <v>59150.12</v>
      </c>
      <c r="AW115" s="244" t="s">
        <v>9439</v>
      </c>
      <c r="AX115" s="245">
        <v>6858.45</v>
      </c>
      <c r="AZ115" s="230" t="s">
        <v>8376</v>
      </c>
      <c r="BA115" s="231">
        <v>35</v>
      </c>
      <c r="BC115" s="209" t="s">
        <v>7684</v>
      </c>
      <c r="BD115" s="210">
        <v>10252</v>
      </c>
      <c r="BF115" s="195" t="s">
        <v>10173</v>
      </c>
      <c r="BG115" s="196">
        <v>551750</v>
      </c>
    </row>
    <row r="116" spans="1:59" x14ac:dyDescent="0.55000000000000004">
      <c r="A116" t="s">
        <v>5653</v>
      </c>
      <c r="C116" s="284">
        <v>411327.89</v>
      </c>
      <c r="E116" s="282" t="s">
        <v>5302</v>
      </c>
      <c r="F116" s="282"/>
      <c r="G116" s="283">
        <v>9794.2099999999991</v>
      </c>
      <c r="I116" s="242" t="s">
        <v>4173</v>
      </c>
      <c r="J116" s="242"/>
      <c r="K116" s="243">
        <v>4746.16</v>
      </c>
      <c r="M116" s="224" t="s">
        <v>2123</v>
      </c>
      <c r="N116" s="224"/>
      <c r="O116" s="225">
        <v>1380</v>
      </c>
      <c r="Q116" s="203" t="s">
        <v>593</v>
      </c>
      <c r="R116" s="203"/>
      <c r="S116" s="204">
        <v>67396.039999999994</v>
      </c>
      <c r="U116" s="195" t="s">
        <v>439</v>
      </c>
      <c r="V116" s="195"/>
      <c r="W116" s="196">
        <v>103770</v>
      </c>
      <c r="X116" s="113"/>
      <c r="Y116" t="s">
        <v>52229</v>
      </c>
      <c r="Z116" s="284">
        <v>3349.1</v>
      </c>
      <c r="AB116" s="276" t="s">
        <v>66821</v>
      </c>
      <c r="AC116" s="277">
        <v>1200</v>
      </c>
      <c r="AE116" s="246" t="s">
        <v>62511</v>
      </c>
      <c r="AF116" s="247">
        <v>41.29</v>
      </c>
      <c r="AH116" s="226" t="s">
        <v>51437</v>
      </c>
      <c r="AI116" s="227">
        <v>213210</v>
      </c>
      <c r="AK116" s="207" t="s">
        <v>14770</v>
      </c>
      <c r="AL116" s="208">
        <v>193468.95</v>
      </c>
      <c r="AM116" s="93"/>
      <c r="AN116" s="199" t="s">
        <v>31619</v>
      </c>
      <c r="AO116" s="200">
        <v>3031.8</v>
      </c>
      <c r="AQ116" t="s">
        <v>40037</v>
      </c>
      <c r="AR116">
        <v>462.68</v>
      </c>
      <c r="AT116" s="272" t="s">
        <v>11502</v>
      </c>
      <c r="AU116" s="273">
        <v>9794.2099999999991</v>
      </c>
      <c r="AW116" s="244" t="s">
        <v>9440</v>
      </c>
      <c r="AX116" s="245">
        <v>4746.16</v>
      </c>
      <c r="AZ116" s="230" t="s">
        <v>8381</v>
      </c>
      <c r="BA116" s="231">
        <v>1380</v>
      </c>
      <c r="BC116" s="209" t="s">
        <v>7989</v>
      </c>
      <c r="BD116" s="210">
        <v>27707</v>
      </c>
      <c r="BF116" s="195" t="s">
        <v>9780</v>
      </c>
      <c r="BG116" s="196">
        <v>739745.85</v>
      </c>
    </row>
    <row r="117" spans="1:59" x14ac:dyDescent="0.55000000000000004">
      <c r="A117" t="s">
        <v>5654</v>
      </c>
      <c r="C117" s="284">
        <v>7162308.6900000004</v>
      </c>
      <c r="E117" s="282" t="s">
        <v>5303</v>
      </c>
      <c r="F117" s="282"/>
      <c r="G117" s="283">
        <v>115610.98</v>
      </c>
      <c r="I117" s="242" t="s">
        <v>4175</v>
      </c>
      <c r="J117" s="242"/>
      <c r="K117" s="243">
        <v>7562</v>
      </c>
      <c r="M117" s="224" t="s">
        <v>2126</v>
      </c>
      <c r="N117" s="224"/>
      <c r="O117" s="225">
        <v>48874</v>
      </c>
      <c r="Q117" s="203" t="s">
        <v>594</v>
      </c>
      <c r="R117" s="203"/>
      <c r="S117" s="204">
        <v>55897.78</v>
      </c>
      <c r="U117" s="195" t="s">
        <v>440</v>
      </c>
      <c r="V117" s="195"/>
      <c r="W117" s="196">
        <v>456619</v>
      </c>
      <c r="X117" s="113"/>
      <c r="Y117" t="s">
        <v>60352</v>
      </c>
      <c r="Z117" s="284">
        <v>143645.29</v>
      </c>
      <c r="AB117" s="276" t="s">
        <v>55746</v>
      </c>
      <c r="AC117" s="277">
        <v>5800</v>
      </c>
      <c r="AE117" s="246" t="s">
        <v>61744</v>
      </c>
      <c r="AF117" s="247">
        <v>144793.53</v>
      </c>
      <c r="AH117" s="226" t="s">
        <v>51438</v>
      </c>
      <c r="AI117" s="227">
        <v>26355</v>
      </c>
      <c r="AK117" s="207" t="s">
        <v>14771</v>
      </c>
      <c r="AL117" s="208">
        <v>403.17</v>
      </c>
      <c r="AM117" s="93"/>
      <c r="AN117" s="199" t="s">
        <v>31620</v>
      </c>
      <c r="AO117" s="200">
        <v>7645.43</v>
      </c>
      <c r="AQ117" t="s">
        <v>11960</v>
      </c>
      <c r="AR117" s="284">
        <v>25930.18</v>
      </c>
      <c r="AT117" s="272" t="s">
        <v>11503</v>
      </c>
      <c r="AU117" s="273">
        <v>115610.98</v>
      </c>
      <c r="AW117" s="244" t="s">
        <v>10536</v>
      </c>
      <c r="AX117" s="245">
        <v>7562</v>
      </c>
      <c r="AZ117" s="230" t="s">
        <v>8384</v>
      </c>
      <c r="BA117" s="231">
        <v>48874</v>
      </c>
      <c r="BC117" s="209" t="s">
        <v>8246</v>
      </c>
      <c r="BD117" s="210">
        <v>33200</v>
      </c>
      <c r="BF117" s="195" t="s">
        <v>7575</v>
      </c>
      <c r="BG117" s="196">
        <v>70966.58</v>
      </c>
    </row>
    <row r="118" spans="1:59" x14ac:dyDescent="0.55000000000000004">
      <c r="A118" t="s">
        <v>5655</v>
      </c>
      <c r="C118" s="284">
        <v>10325539.710000001</v>
      </c>
      <c r="E118" s="282" t="s">
        <v>5304</v>
      </c>
      <c r="F118" s="282"/>
      <c r="G118" s="283">
        <v>4365.59</v>
      </c>
      <c r="I118" s="242" t="s">
        <v>4177</v>
      </c>
      <c r="J118" s="242"/>
      <c r="K118" s="243">
        <v>351.69</v>
      </c>
      <c r="M118" s="224" t="s">
        <v>2128</v>
      </c>
      <c r="N118" s="224"/>
      <c r="O118" s="225">
        <v>1494</v>
      </c>
      <c r="Q118" s="203" t="s">
        <v>595</v>
      </c>
      <c r="R118" s="203"/>
      <c r="S118" s="204">
        <v>23000</v>
      </c>
      <c r="U118" s="195" t="s">
        <v>441</v>
      </c>
      <c r="V118" s="195"/>
      <c r="W118" s="196">
        <v>311884.51</v>
      </c>
      <c r="X118" s="113"/>
      <c r="Y118" t="s">
        <v>67433</v>
      </c>
      <c r="Z118" s="284">
        <v>16862.009999999998</v>
      </c>
      <c r="AB118" s="276" t="s">
        <v>55747</v>
      </c>
      <c r="AC118" s="277">
        <v>2964.44</v>
      </c>
      <c r="AE118" s="246" t="s">
        <v>61745</v>
      </c>
      <c r="AF118" s="247">
        <v>493856.13</v>
      </c>
      <c r="AH118" s="226" t="s">
        <v>44303</v>
      </c>
      <c r="AI118" s="227">
        <v>54890.2</v>
      </c>
      <c r="AK118" s="207" t="s">
        <v>14772</v>
      </c>
      <c r="AL118" s="208">
        <v>17757.669999999998</v>
      </c>
      <c r="AM118" s="93"/>
      <c r="AN118" s="199" t="s">
        <v>31621</v>
      </c>
      <c r="AO118" s="200">
        <v>6111.25</v>
      </c>
      <c r="AQ118" t="s">
        <v>11963</v>
      </c>
      <c r="AR118" s="284">
        <v>817683.79</v>
      </c>
      <c r="AT118" s="272" t="s">
        <v>11504</v>
      </c>
      <c r="AU118" s="273">
        <v>4365.59</v>
      </c>
      <c r="AW118" s="244" t="s">
        <v>10538</v>
      </c>
      <c r="AX118" s="245">
        <v>351.69</v>
      </c>
      <c r="AZ118" s="230" t="s">
        <v>8386</v>
      </c>
      <c r="BA118" s="231">
        <v>1494</v>
      </c>
      <c r="BC118" s="209" t="s">
        <v>8490</v>
      </c>
      <c r="BD118" s="210">
        <v>385706</v>
      </c>
      <c r="BF118" s="195" t="s">
        <v>10174</v>
      </c>
      <c r="BG118" s="196">
        <v>141590</v>
      </c>
    </row>
    <row r="119" spans="1:59" x14ac:dyDescent="0.55000000000000004">
      <c r="A119" t="s">
        <v>5670</v>
      </c>
      <c r="C119" s="284">
        <v>2331215.3199999998</v>
      </c>
      <c r="E119" s="282" t="s">
        <v>5306</v>
      </c>
      <c r="F119" s="282"/>
      <c r="G119" s="283">
        <v>747640.44</v>
      </c>
      <c r="I119" s="242" t="s">
        <v>3489</v>
      </c>
      <c r="J119" s="242"/>
      <c r="K119" s="243">
        <v>2291.3000000000002</v>
      </c>
      <c r="M119" s="224" t="s">
        <v>2134</v>
      </c>
      <c r="N119" s="224"/>
      <c r="O119" s="225">
        <v>14496</v>
      </c>
      <c r="Q119" s="203" t="s">
        <v>596</v>
      </c>
      <c r="R119" s="203"/>
      <c r="S119" s="204">
        <v>15148</v>
      </c>
      <c r="U119" s="195" t="s">
        <v>442</v>
      </c>
      <c r="V119" s="195"/>
      <c r="W119" s="196">
        <v>283155.90000000002</v>
      </c>
      <c r="X119" s="113"/>
      <c r="Y119" t="s">
        <v>56018</v>
      </c>
      <c r="Z119">
        <v>176.3</v>
      </c>
      <c r="AB119" s="276" t="s">
        <v>55748</v>
      </c>
      <c r="AC119" s="277">
        <v>9695.32</v>
      </c>
      <c r="AE119" s="246" t="s">
        <v>62993</v>
      </c>
      <c r="AF119" s="247">
        <v>360</v>
      </c>
      <c r="AH119" s="226" t="s">
        <v>48638</v>
      </c>
      <c r="AI119" s="227">
        <v>1222.97</v>
      </c>
      <c r="AK119" s="207" t="s">
        <v>14773</v>
      </c>
      <c r="AL119" s="208">
        <v>276203.78000000003</v>
      </c>
      <c r="AM119" s="93"/>
      <c r="AN119" s="199" t="s">
        <v>31622</v>
      </c>
      <c r="AO119" s="200">
        <v>68.5</v>
      </c>
      <c r="AQ119" t="s">
        <v>11968</v>
      </c>
      <c r="AR119" s="284">
        <v>7710.51</v>
      </c>
      <c r="AT119" s="272" t="s">
        <v>11506</v>
      </c>
      <c r="AU119" s="273">
        <v>747640.44</v>
      </c>
      <c r="AW119" s="244" t="s">
        <v>9446</v>
      </c>
      <c r="AX119" s="245">
        <v>2291.3000000000002</v>
      </c>
      <c r="AZ119" s="230" t="s">
        <v>8392</v>
      </c>
      <c r="BA119" s="231">
        <v>14496</v>
      </c>
      <c r="BC119" s="209" t="s">
        <v>8623</v>
      </c>
      <c r="BD119" s="210">
        <v>8562</v>
      </c>
      <c r="BF119" s="195" t="s">
        <v>5862</v>
      </c>
      <c r="BG119" s="196">
        <v>212556.58</v>
      </c>
    </row>
    <row r="120" spans="1:59" x14ac:dyDescent="0.55000000000000004">
      <c r="A120" t="s">
        <v>5672</v>
      </c>
      <c r="C120" s="284">
        <v>820434.85</v>
      </c>
      <c r="E120" s="282" t="s">
        <v>5307</v>
      </c>
      <c r="F120" s="282"/>
      <c r="G120" s="283">
        <v>1710189.32</v>
      </c>
      <c r="I120" s="242" t="s">
        <v>4185</v>
      </c>
      <c r="J120" s="242"/>
      <c r="K120" s="243">
        <v>4347.92</v>
      </c>
      <c r="M120" s="224" t="s">
        <v>2138</v>
      </c>
      <c r="N120" s="224"/>
      <c r="O120" s="225">
        <v>85</v>
      </c>
      <c r="Q120" s="203" t="s">
        <v>597</v>
      </c>
      <c r="R120" s="203"/>
      <c r="S120" s="204">
        <v>798718</v>
      </c>
      <c r="U120" s="195" t="s">
        <v>443</v>
      </c>
      <c r="V120" s="195"/>
      <c r="W120" s="196">
        <v>576.55999999999995</v>
      </c>
      <c r="X120" s="113"/>
      <c r="Y120" t="s">
        <v>69967</v>
      </c>
      <c r="Z120" s="284">
        <v>2018.54</v>
      </c>
      <c r="AB120" s="276" t="s">
        <v>66822</v>
      </c>
      <c r="AC120" s="277">
        <v>1305.28</v>
      </c>
      <c r="AE120" s="246" t="s">
        <v>62512</v>
      </c>
      <c r="AF120" s="247">
        <v>18099.23</v>
      </c>
      <c r="AH120" s="226" t="s">
        <v>47708</v>
      </c>
      <c r="AI120" s="227">
        <v>99038.65</v>
      </c>
      <c r="AK120" s="207" t="s">
        <v>14774</v>
      </c>
      <c r="AL120" s="208">
        <v>75161.73</v>
      </c>
      <c r="AM120" s="93"/>
      <c r="AN120" s="199" t="s">
        <v>31623</v>
      </c>
      <c r="AO120" s="200">
        <v>11530.07</v>
      </c>
      <c r="AQ120" t="s">
        <v>66232</v>
      </c>
      <c r="AR120" s="284">
        <v>2581.7399999999998</v>
      </c>
      <c r="AT120" s="272" t="s">
        <v>11507</v>
      </c>
      <c r="AU120" s="273">
        <v>1710189.32</v>
      </c>
      <c r="AW120" s="244" t="s">
        <v>9450</v>
      </c>
      <c r="AX120" s="245">
        <v>4347.92</v>
      </c>
      <c r="AZ120" s="230" t="s">
        <v>8396</v>
      </c>
      <c r="BA120" s="231">
        <v>85</v>
      </c>
      <c r="BC120" s="209" t="s">
        <v>8860</v>
      </c>
      <c r="BD120" s="210">
        <v>29022</v>
      </c>
      <c r="BF120" s="195" t="s">
        <v>7576</v>
      </c>
      <c r="BG120" s="196">
        <v>88655.52</v>
      </c>
    </row>
    <row r="121" spans="1:59" x14ac:dyDescent="0.55000000000000004">
      <c r="A121" t="s">
        <v>5678</v>
      </c>
      <c r="C121" s="284">
        <v>150958.21</v>
      </c>
      <c r="E121" s="282" t="s">
        <v>5309</v>
      </c>
      <c r="F121" s="282"/>
      <c r="G121" s="283">
        <v>2042620.11</v>
      </c>
      <c r="I121" s="242" t="s">
        <v>4187</v>
      </c>
      <c r="J121" s="242"/>
      <c r="K121" s="243">
        <v>2784.72</v>
      </c>
      <c r="M121" s="224" t="s">
        <v>2148</v>
      </c>
      <c r="N121" s="224"/>
      <c r="O121" s="225">
        <v>-53.28</v>
      </c>
      <c r="Q121" s="203" t="s">
        <v>598</v>
      </c>
      <c r="R121" s="203"/>
      <c r="S121" s="204">
        <v>16500</v>
      </c>
      <c r="U121" s="195" t="s">
        <v>444</v>
      </c>
      <c r="V121" s="195"/>
      <c r="W121" s="196">
        <v>28715.67</v>
      </c>
      <c r="X121" s="113"/>
      <c r="Y121" t="s">
        <v>71048</v>
      </c>
      <c r="Z121" s="284">
        <v>1126.29</v>
      </c>
      <c r="AB121" s="276" t="s">
        <v>66823</v>
      </c>
      <c r="AC121" s="277">
        <v>1928.88</v>
      </c>
      <c r="AE121" s="246" t="s">
        <v>61746</v>
      </c>
      <c r="AF121" s="247">
        <v>30823.77</v>
      </c>
      <c r="AH121" s="226" t="s">
        <v>48639</v>
      </c>
      <c r="AI121" s="227">
        <v>163125</v>
      </c>
      <c r="AK121" s="207" t="s">
        <v>14775</v>
      </c>
      <c r="AL121" s="208">
        <v>361.59</v>
      </c>
      <c r="AM121" s="93"/>
      <c r="AN121" s="199" t="s">
        <v>31624</v>
      </c>
      <c r="AO121" s="200">
        <v>10665</v>
      </c>
      <c r="AQ121" t="s">
        <v>69663</v>
      </c>
      <c r="AR121" s="284">
        <v>22435.7</v>
      </c>
      <c r="AT121" s="272" t="s">
        <v>11509</v>
      </c>
      <c r="AU121" s="273">
        <v>2042620.11</v>
      </c>
      <c r="AW121" s="244" t="s">
        <v>9454</v>
      </c>
      <c r="AX121" s="245">
        <v>2784.72</v>
      </c>
      <c r="AZ121" s="230" t="s">
        <v>8406</v>
      </c>
      <c r="BA121" s="231">
        <v>-53.28</v>
      </c>
      <c r="BC121" s="209" t="s">
        <v>9149</v>
      </c>
      <c r="BD121" s="210">
        <v>5572</v>
      </c>
      <c r="BF121" s="195" t="s">
        <v>10175</v>
      </c>
      <c r="BG121" s="196">
        <v>102569</v>
      </c>
    </row>
    <row r="122" spans="1:59" x14ac:dyDescent="0.55000000000000004">
      <c r="A122" t="s">
        <v>5684</v>
      </c>
      <c r="C122" s="284">
        <v>203380.08</v>
      </c>
      <c r="E122" s="282" t="s">
        <v>5310</v>
      </c>
      <c r="F122" s="282"/>
      <c r="G122" s="283">
        <v>7904002.4000000004</v>
      </c>
      <c r="I122" s="242" t="s">
        <v>3498</v>
      </c>
      <c r="J122" s="242"/>
      <c r="K122" s="243">
        <v>6767.43</v>
      </c>
      <c r="M122" s="224" t="s">
        <v>2153</v>
      </c>
      <c r="N122" s="224"/>
      <c r="O122" s="225">
        <v>92468</v>
      </c>
      <c r="Q122" s="203" t="s">
        <v>599</v>
      </c>
      <c r="R122" s="203"/>
      <c r="S122" s="204">
        <v>266052.73</v>
      </c>
      <c r="U122" s="195" t="s">
        <v>445</v>
      </c>
      <c r="V122" s="195"/>
      <c r="W122" s="196">
        <v>152187.01</v>
      </c>
      <c r="X122" s="113"/>
      <c r="Y122" t="s">
        <v>71049</v>
      </c>
      <c r="Z122" s="284">
        <v>112500</v>
      </c>
      <c r="AB122" s="276" t="s">
        <v>63001</v>
      </c>
      <c r="AC122" s="277">
        <v>1012.56</v>
      </c>
      <c r="AE122" s="246" t="s">
        <v>61747</v>
      </c>
      <c r="AF122" s="247">
        <v>105711.88</v>
      </c>
      <c r="AH122" s="226" t="s">
        <v>51439</v>
      </c>
      <c r="AI122" s="227">
        <v>52.57</v>
      </c>
      <c r="AK122" s="207" t="s">
        <v>12957</v>
      </c>
      <c r="AL122" s="208">
        <v>1097301.74</v>
      </c>
      <c r="AM122" s="93"/>
      <c r="AN122" s="199" t="s">
        <v>12992</v>
      </c>
      <c r="AO122" s="200">
        <v>52488.61</v>
      </c>
      <c r="AQ122" t="s">
        <v>11972</v>
      </c>
      <c r="AR122" s="284">
        <v>112074.37</v>
      </c>
      <c r="AT122" s="272" t="s">
        <v>11510</v>
      </c>
      <c r="AU122" s="273">
        <v>7904002.4000000004</v>
      </c>
      <c r="AW122" s="244" t="s">
        <v>9459</v>
      </c>
      <c r="AX122" s="245">
        <v>6767.43</v>
      </c>
      <c r="AZ122" s="230" t="s">
        <v>8411</v>
      </c>
      <c r="BA122" s="231">
        <v>92468</v>
      </c>
      <c r="BC122" s="209" t="s">
        <v>9205</v>
      </c>
      <c r="BD122" s="210">
        <v>519379.88</v>
      </c>
      <c r="BF122" s="195" t="s">
        <v>9781</v>
      </c>
      <c r="BG122" s="196">
        <v>191224.52</v>
      </c>
    </row>
    <row r="123" spans="1:59" x14ac:dyDescent="0.55000000000000004">
      <c r="A123" t="s">
        <v>5685</v>
      </c>
      <c r="C123" s="284">
        <v>161632.19</v>
      </c>
      <c r="E123" s="282" t="s">
        <v>5313</v>
      </c>
      <c r="F123" s="282"/>
      <c r="G123" s="283">
        <v>7908.41</v>
      </c>
      <c r="I123" s="242" t="s">
        <v>3505</v>
      </c>
      <c r="J123" s="242"/>
      <c r="K123" s="243">
        <v>7402.74</v>
      </c>
      <c r="M123" s="224" t="s">
        <v>2169</v>
      </c>
      <c r="N123" s="224"/>
      <c r="O123" s="225">
        <v>227.39</v>
      </c>
      <c r="Q123" s="203" t="s">
        <v>600</v>
      </c>
      <c r="R123" s="203"/>
      <c r="S123" s="204">
        <v>10872.75</v>
      </c>
      <c r="U123" s="195" t="s">
        <v>446</v>
      </c>
      <c r="V123" s="195"/>
      <c r="W123" s="196">
        <v>46265.59</v>
      </c>
      <c r="X123" s="113"/>
      <c r="Y123" t="s">
        <v>71050</v>
      </c>
      <c r="Z123" s="284">
        <v>18500</v>
      </c>
      <c r="AB123" s="276" t="s">
        <v>66824</v>
      </c>
      <c r="AC123" s="277">
        <v>-1637.34</v>
      </c>
      <c r="AE123" s="246" t="s">
        <v>61748</v>
      </c>
      <c r="AF123" s="247">
        <v>71319.42</v>
      </c>
      <c r="AH123" s="226" t="s">
        <v>51440</v>
      </c>
      <c r="AI123" s="227">
        <v>3136.51</v>
      </c>
      <c r="AK123" s="207" t="s">
        <v>14776</v>
      </c>
      <c r="AL123" s="208">
        <v>261542.51</v>
      </c>
      <c r="AM123" s="93"/>
      <c r="AN123" s="199" t="s">
        <v>15159</v>
      </c>
      <c r="AO123" s="200">
        <v>32958.639999999999</v>
      </c>
      <c r="AQ123" t="s">
        <v>11974</v>
      </c>
      <c r="AR123">
        <v>541</v>
      </c>
      <c r="AT123" s="272" t="s">
        <v>11513</v>
      </c>
      <c r="AU123" s="273">
        <v>7908.41</v>
      </c>
      <c r="AW123" s="244" t="s">
        <v>9466</v>
      </c>
      <c r="AX123" s="245">
        <v>7402.74</v>
      </c>
      <c r="AZ123" s="230" t="s">
        <v>8427</v>
      </c>
      <c r="BA123" s="231">
        <v>227.39</v>
      </c>
      <c r="BC123" s="209" t="s">
        <v>10563</v>
      </c>
      <c r="BD123" s="210">
        <v>22698</v>
      </c>
      <c r="BF123" s="195" t="s">
        <v>7577</v>
      </c>
      <c r="BG123" s="196">
        <v>55821</v>
      </c>
    </row>
    <row r="124" spans="1:59" x14ac:dyDescent="0.55000000000000004">
      <c r="A124" t="s">
        <v>5686</v>
      </c>
      <c r="C124" s="284">
        <v>650411.39</v>
      </c>
      <c r="E124" s="282" t="s">
        <v>5316</v>
      </c>
      <c r="F124" s="282"/>
      <c r="G124" s="283">
        <v>31574.17</v>
      </c>
      <c r="I124" s="242" t="s">
        <v>3510</v>
      </c>
      <c r="J124" s="242"/>
      <c r="K124" s="243">
        <v>14186.33</v>
      </c>
      <c r="M124" s="224" t="s">
        <v>4085</v>
      </c>
      <c r="N124" s="224"/>
      <c r="O124" s="225">
        <v>9945</v>
      </c>
      <c r="Q124" s="203" t="s">
        <v>601</v>
      </c>
      <c r="R124" s="203"/>
      <c r="S124" s="204">
        <v>484011</v>
      </c>
      <c r="U124" s="195" t="s">
        <v>447</v>
      </c>
      <c r="V124" s="195"/>
      <c r="W124" s="196">
        <v>923195.68</v>
      </c>
      <c r="X124" s="113"/>
      <c r="Y124" t="s">
        <v>69969</v>
      </c>
      <c r="Z124" s="284">
        <v>10021.43</v>
      </c>
      <c r="AB124" s="276" t="s">
        <v>66825</v>
      </c>
      <c r="AC124" s="277">
        <v>3122.38</v>
      </c>
      <c r="AE124" s="246" t="s">
        <v>58175</v>
      </c>
      <c r="AF124" s="247">
        <v>1208.6099999999999</v>
      </c>
      <c r="AH124" s="226" t="s">
        <v>44304</v>
      </c>
      <c r="AI124" s="227">
        <v>1561465</v>
      </c>
      <c r="AK124" s="207" t="s">
        <v>14777</v>
      </c>
      <c r="AL124" s="208">
        <v>664254.18000000005</v>
      </c>
      <c r="AM124" s="93"/>
      <c r="AN124" s="199" t="s">
        <v>12993</v>
      </c>
      <c r="AO124" s="200">
        <v>58774.9</v>
      </c>
      <c r="AQ124" t="s">
        <v>11976</v>
      </c>
      <c r="AR124" s="284">
        <v>31294.22</v>
      </c>
      <c r="AT124" s="272" t="s">
        <v>11516</v>
      </c>
      <c r="AU124" s="273">
        <v>31574.17</v>
      </c>
      <c r="AW124" s="244" t="s">
        <v>9471</v>
      </c>
      <c r="AX124" s="245">
        <v>14186.33</v>
      </c>
      <c r="AZ124" s="230" t="s">
        <v>8433</v>
      </c>
      <c r="BA124" s="231">
        <v>9945</v>
      </c>
      <c r="BC124" s="209" t="s">
        <v>11219</v>
      </c>
      <c r="BD124" s="210">
        <v>5195.4799999999996</v>
      </c>
      <c r="BF124" s="195" t="s">
        <v>10176</v>
      </c>
      <c r="BG124" s="196">
        <v>290038</v>
      </c>
    </row>
    <row r="125" spans="1:59" x14ac:dyDescent="0.55000000000000004">
      <c r="A125" t="s">
        <v>5688</v>
      </c>
      <c r="C125" s="284">
        <v>457299.21</v>
      </c>
      <c r="E125" s="282" t="s">
        <v>5317</v>
      </c>
      <c r="F125" s="282"/>
      <c r="G125" s="283">
        <v>58156.160000000003</v>
      </c>
      <c r="I125" s="242" t="s">
        <v>4202</v>
      </c>
      <c r="J125" s="242"/>
      <c r="K125" s="243">
        <v>870.38</v>
      </c>
      <c r="M125" s="224" t="s">
        <v>2177</v>
      </c>
      <c r="N125" s="224"/>
      <c r="O125" s="225">
        <v>600968</v>
      </c>
      <c r="Q125" s="203" t="s">
        <v>602</v>
      </c>
      <c r="R125" s="203"/>
      <c r="S125" s="204">
        <v>18838</v>
      </c>
      <c r="U125" s="195" t="s">
        <v>448</v>
      </c>
      <c r="V125" s="195"/>
      <c r="W125" s="196">
        <v>203626.85</v>
      </c>
      <c r="X125" s="113"/>
      <c r="Y125" t="s">
        <v>64206</v>
      </c>
      <c r="Z125" s="284">
        <v>72802.78</v>
      </c>
      <c r="AB125" s="276" t="s">
        <v>58402</v>
      </c>
      <c r="AC125" s="277">
        <v>618668.28</v>
      </c>
      <c r="AE125" s="246" t="s">
        <v>44303</v>
      </c>
      <c r="AF125" s="247">
        <v>47580</v>
      </c>
      <c r="AH125" s="226" t="s">
        <v>44305</v>
      </c>
      <c r="AI125" s="227">
        <v>119219.99</v>
      </c>
      <c r="AK125" s="207" t="s">
        <v>14778</v>
      </c>
      <c r="AL125" s="208">
        <v>15156.94</v>
      </c>
      <c r="AM125" s="93"/>
      <c r="AN125" s="199" t="s">
        <v>12994</v>
      </c>
      <c r="AO125" s="200">
        <v>12750</v>
      </c>
      <c r="AQ125" t="s">
        <v>39944</v>
      </c>
      <c r="AR125" s="284">
        <v>2124</v>
      </c>
      <c r="AT125" s="272" t="s">
        <v>11517</v>
      </c>
      <c r="AU125" s="273">
        <v>58156.160000000003</v>
      </c>
      <c r="AW125" s="244" t="s">
        <v>10558</v>
      </c>
      <c r="AX125" s="245">
        <v>870.38</v>
      </c>
      <c r="AZ125" s="230" t="s">
        <v>8436</v>
      </c>
      <c r="BA125" s="231">
        <v>600968</v>
      </c>
      <c r="BC125" s="209" t="s">
        <v>11452</v>
      </c>
      <c r="BD125" s="210">
        <v>714984.17</v>
      </c>
      <c r="BF125" s="195" t="s">
        <v>9782</v>
      </c>
      <c r="BG125" s="196">
        <v>345859</v>
      </c>
    </row>
    <row r="126" spans="1:59" x14ac:dyDescent="0.55000000000000004">
      <c r="A126" t="s">
        <v>5689</v>
      </c>
      <c r="C126" s="284">
        <v>12461613.77</v>
      </c>
      <c r="E126" s="282" t="s">
        <v>5321</v>
      </c>
      <c r="F126" s="282"/>
      <c r="G126" s="283">
        <v>427349.21</v>
      </c>
      <c r="I126" s="242" t="s">
        <v>4205</v>
      </c>
      <c r="J126" s="242"/>
      <c r="K126" s="243">
        <v>314</v>
      </c>
      <c r="M126" s="224" t="s">
        <v>2183</v>
      </c>
      <c r="N126" s="224"/>
      <c r="O126" s="225">
        <v>1049</v>
      </c>
      <c r="Q126" s="203" t="s">
        <v>603</v>
      </c>
      <c r="R126" s="203"/>
      <c r="S126" s="204">
        <v>8539</v>
      </c>
      <c r="U126" s="195" t="s">
        <v>449</v>
      </c>
      <c r="V126" s="195"/>
      <c r="W126" s="196">
        <v>4087201.49</v>
      </c>
      <c r="X126" s="113"/>
      <c r="Y126" t="s">
        <v>67449</v>
      </c>
      <c r="Z126" s="284">
        <v>29300</v>
      </c>
      <c r="AB126" s="276" t="s">
        <v>51452</v>
      </c>
      <c r="AC126" s="277">
        <v>33580.25</v>
      </c>
      <c r="AE126" s="246" t="s">
        <v>61259</v>
      </c>
      <c r="AF126" s="247">
        <v>6337.23</v>
      </c>
      <c r="AH126" s="226" t="s">
        <v>49563</v>
      </c>
      <c r="AI126" s="227">
        <v>1500</v>
      </c>
      <c r="AK126" s="207" t="s">
        <v>12958</v>
      </c>
      <c r="AL126" s="208">
        <v>244760.54</v>
      </c>
      <c r="AM126" s="93"/>
      <c r="AN126" s="199" t="s">
        <v>12995</v>
      </c>
      <c r="AO126" s="200">
        <v>21040.42</v>
      </c>
      <c r="AQ126" t="s">
        <v>11978</v>
      </c>
      <c r="AR126" s="284">
        <v>98786.49</v>
      </c>
      <c r="AT126" s="272" t="s">
        <v>11521</v>
      </c>
      <c r="AU126" s="273">
        <v>427349.21</v>
      </c>
      <c r="AW126" s="244" t="s">
        <v>10562</v>
      </c>
      <c r="AX126" s="245">
        <v>314</v>
      </c>
      <c r="AZ126" s="230" t="s">
        <v>8442</v>
      </c>
      <c r="BA126" s="231">
        <v>1049</v>
      </c>
      <c r="BC126" s="209" t="s">
        <v>9748</v>
      </c>
      <c r="BD126" s="210">
        <v>2097355.02</v>
      </c>
      <c r="BF126" s="195" t="s">
        <v>10177</v>
      </c>
      <c r="BG126" s="196">
        <v>18576</v>
      </c>
    </row>
    <row r="127" spans="1:59" x14ac:dyDescent="0.55000000000000004">
      <c r="A127" t="s">
        <v>5700</v>
      </c>
      <c r="C127" s="284">
        <v>5335793.1399999997</v>
      </c>
      <c r="E127" s="282" t="s">
        <v>5322</v>
      </c>
      <c r="F127" s="282"/>
      <c r="G127" s="283">
        <v>15501.27</v>
      </c>
      <c r="I127" s="242" t="s">
        <v>4210</v>
      </c>
      <c r="J127" s="242"/>
      <c r="K127" s="243">
        <v>15049</v>
      </c>
      <c r="M127" s="224" t="s">
        <v>2184</v>
      </c>
      <c r="N127" s="224"/>
      <c r="O127" s="225">
        <v>10552</v>
      </c>
      <c r="Q127" s="203" t="s">
        <v>604</v>
      </c>
      <c r="R127" s="203"/>
      <c r="S127" s="204">
        <v>120908.43</v>
      </c>
      <c r="U127" s="195" t="s">
        <v>450</v>
      </c>
      <c r="V127" s="195"/>
      <c r="W127" s="196">
        <v>44540</v>
      </c>
      <c r="X127" s="113"/>
      <c r="Y127" t="s">
        <v>67450</v>
      </c>
      <c r="Z127" s="284">
        <v>23082.16</v>
      </c>
      <c r="AB127" s="276" t="s">
        <v>57187</v>
      </c>
      <c r="AC127" s="277">
        <v>121510</v>
      </c>
      <c r="AE127" s="246" t="s">
        <v>58397</v>
      </c>
      <c r="AF127" s="247">
        <v>1500</v>
      </c>
      <c r="AH127" s="226" t="s">
        <v>49564</v>
      </c>
      <c r="AI127" s="227">
        <v>114.74</v>
      </c>
      <c r="AK127" s="207" t="s">
        <v>12959</v>
      </c>
      <c r="AL127" s="208">
        <v>586022.79</v>
      </c>
      <c r="AM127" s="93"/>
      <c r="AN127" s="199" t="s">
        <v>12996</v>
      </c>
      <c r="AO127" s="200">
        <v>11927.01</v>
      </c>
      <c r="AQ127" t="s">
        <v>65971</v>
      </c>
      <c r="AR127" s="284">
        <v>9363</v>
      </c>
      <c r="AT127" s="272" t="s">
        <v>11522</v>
      </c>
      <c r="AU127" s="273">
        <v>15501.27</v>
      </c>
      <c r="AW127" s="244" t="s">
        <v>10566</v>
      </c>
      <c r="AX127" s="245">
        <v>15049</v>
      </c>
      <c r="AZ127" s="230" t="s">
        <v>10493</v>
      </c>
      <c r="BA127" s="231">
        <v>10552</v>
      </c>
      <c r="BC127" s="209" t="s">
        <v>6603</v>
      </c>
      <c r="BD127" s="210">
        <v>65803.78</v>
      </c>
      <c r="BF127" s="195" t="s">
        <v>9783</v>
      </c>
      <c r="BG127" s="196">
        <v>18576</v>
      </c>
    </row>
    <row r="128" spans="1:59" x14ac:dyDescent="0.55000000000000004">
      <c r="A128" t="s">
        <v>5703</v>
      </c>
      <c r="C128" s="284">
        <v>730607.75</v>
      </c>
      <c r="E128" s="282" t="s">
        <v>5323</v>
      </c>
      <c r="F128" s="282"/>
      <c r="G128" s="283">
        <v>17161.23</v>
      </c>
      <c r="I128" s="242" t="s">
        <v>4287</v>
      </c>
      <c r="J128" s="242"/>
      <c r="K128" s="243">
        <v>3885</v>
      </c>
      <c r="M128" s="224" t="s">
        <v>2190</v>
      </c>
      <c r="N128" s="224"/>
      <c r="O128" s="225">
        <v>4512</v>
      </c>
      <c r="Q128" s="203" t="s">
        <v>605</v>
      </c>
      <c r="R128" s="203"/>
      <c r="S128" s="204">
        <v>420531</v>
      </c>
      <c r="U128" s="195" t="s">
        <v>451</v>
      </c>
      <c r="V128" s="195"/>
      <c r="W128" s="196">
        <v>128474</v>
      </c>
      <c r="X128" s="113"/>
      <c r="Y128" t="s">
        <v>71051</v>
      </c>
      <c r="Z128" s="284">
        <v>108907.92</v>
      </c>
      <c r="AB128" s="276" t="s">
        <v>63002</v>
      </c>
      <c r="AC128" s="277">
        <v>316714.26</v>
      </c>
      <c r="AE128" s="246" t="s">
        <v>48638</v>
      </c>
      <c r="AF128" s="247">
        <v>32368.58</v>
      </c>
      <c r="AH128" s="226" t="s">
        <v>49565</v>
      </c>
      <c r="AI128" s="227">
        <v>361.5</v>
      </c>
      <c r="AK128" s="207" t="s">
        <v>12960</v>
      </c>
      <c r="AL128" s="208">
        <v>106880.33</v>
      </c>
      <c r="AM128" s="93"/>
      <c r="AN128" s="199" t="s">
        <v>12997</v>
      </c>
      <c r="AO128" s="200">
        <v>26132.46</v>
      </c>
      <c r="AQ128" t="s">
        <v>66352</v>
      </c>
      <c r="AR128" s="284">
        <v>1099</v>
      </c>
      <c r="AT128" s="272" t="s">
        <v>11523</v>
      </c>
      <c r="AU128" s="273">
        <v>17161.23</v>
      </c>
      <c r="AW128" s="244" t="s">
        <v>10569</v>
      </c>
      <c r="AX128" s="245">
        <v>3885</v>
      </c>
      <c r="AZ128" s="230" t="s">
        <v>8448</v>
      </c>
      <c r="BA128" s="231">
        <v>4512</v>
      </c>
      <c r="BC128" s="209" t="s">
        <v>7030</v>
      </c>
      <c r="BD128" s="210">
        <v>5757</v>
      </c>
      <c r="BF128" s="195" t="s">
        <v>10178</v>
      </c>
      <c r="BG128" s="196">
        <v>15359.34</v>
      </c>
    </row>
    <row r="129" spans="1:59" x14ac:dyDescent="0.55000000000000004">
      <c r="A129" t="s">
        <v>5704</v>
      </c>
      <c r="C129" s="284">
        <v>314322.81</v>
      </c>
      <c r="E129" s="282" t="s">
        <v>5325</v>
      </c>
      <c r="F129" s="282"/>
      <c r="G129" s="283">
        <v>1801468.17</v>
      </c>
      <c r="I129" s="242" t="s">
        <v>4291</v>
      </c>
      <c r="J129" s="242"/>
      <c r="K129" s="243">
        <v>2402</v>
      </c>
      <c r="M129" s="224" t="s">
        <v>2192</v>
      </c>
      <c r="N129" s="224"/>
      <c r="O129" s="225">
        <v>44</v>
      </c>
      <c r="Q129" s="203" t="s">
        <v>606</v>
      </c>
      <c r="R129" s="203"/>
      <c r="S129" s="204">
        <v>8920.43</v>
      </c>
      <c r="U129" s="195" t="s">
        <v>452</v>
      </c>
      <c r="V129" s="195"/>
      <c r="W129" s="196">
        <v>4613.8100000000004</v>
      </c>
      <c r="X129" s="113"/>
      <c r="Y129" t="s">
        <v>67451</v>
      </c>
      <c r="Z129" s="284">
        <v>56148.62</v>
      </c>
      <c r="AB129" s="276" t="s">
        <v>66826</v>
      </c>
      <c r="AC129" s="277">
        <v>72914.44</v>
      </c>
      <c r="AE129" s="246" t="s">
        <v>47708</v>
      </c>
      <c r="AF129" s="247">
        <v>116267.77</v>
      </c>
      <c r="AH129" s="226" t="s">
        <v>44306</v>
      </c>
      <c r="AI129" s="227">
        <v>107250</v>
      </c>
      <c r="AK129" s="207" t="s">
        <v>14779</v>
      </c>
      <c r="AL129" s="208">
        <v>909358.05</v>
      </c>
      <c r="AM129" s="93"/>
      <c r="AN129" s="199" t="s">
        <v>12998</v>
      </c>
      <c r="AO129" s="200">
        <v>15972.61</v>
      </c>
      <c r="AQ129" t="s">
        <v>51209</v>
      </c>
      <c r="AR129" s="284">
        <v>2074.42</v>
      </c>
      <c r="AT129" s="272" t="s">
        <v>11525</v>
      </c>
      <c r="AU129" s="273">
        <v>1801468.17</v>
      </c>
      <c r="AW129" s="244" t="s">
        <v>10576</v>
      </c>
      <c r="AX129" s="245">
        <v>2402</v>
      </c>
      <c r="AZ129" s="230" t="s">
        <v>8450</v>
      </c>
      <c r="BA129" s="231">
        <v>44</v>
      </c>
      <c r="BC129" s="209" t="s">
        <v>7270</v>
      </c>
      <c r="BD129" s="210">
        <v>244741.2</v>
      </c>
      <c r="BF129" s="195" t="s">
        <v>9784</v>
      </c>
      <c r="BG129" s="196">
        <v>15359.34</v>
      </c>
    </row>
    <row r="130" spans="1:59" x14ac:dyDescent="0.55000000000000004">
      <c r="A130" t="s">
        <v>5705</v>
      </c>
      <c r="C130" s="284">
        <v>7801107.6500000004</v>
      </c>
      <c r="E130" s="282" t="s">
        <v>5327</v>
      </c>
      <c r="F130" s="282"/>
      <c r="G130" s="283">
        <v>488520.04</v>
      </c>
      <c r="I130" s="242" t="s">
        <v>5244</v>
      </c>
      <c r="J130" s="242"/>
      <c r="K130" s="243">
        <v>8501</v>
      </c>
      <c r="M130" s="224" t="s">
        <v>2209</v>
      </c>
      <c r="N130" s="224"/>
      <c r="O130" s="225">
        <v>2319</v>
      </c>
      <c r="Q130" s="203" t="s">
        <v>607</v>
      </c>
      <c r="R130" s="203"/>
      <c r="S130" s="204">
        <v>700218</v>
      </c>
      <c r="U130" s="195" t="s">
        <v>453</v>
      </c>
      <c r="V130" s="195"/>
      <c r="W130" s="196">
        <v>60000</v>
      </c>
      <c r="X130" s="113"/>
      <c r="Y130" t="s">
        <v>67452</v>
      </c>
      <c r="Z130" s="284">
        <v>11662.2</v>
      </c>
      <c r="AB130" s="276" t="s">
        <v>44327</v>
      </c>
      <c r="AC130" s="277">
        <v>60240.42</v>
      </c>
      <c r="AE130" s="246" t="s">
        <v>62994</v>
      </c>
      <c r="AF130" s="247">
        <v>52000</v>
      </c>
      <c r="AH130" s="226" t="s">
        <v>44307</v>
      </c>
      <c r="AI130" s="227">
        <v>8204.6299999999992</v>
      </c>
      <c r="AK130" s="207" t="s">
        <v>14780</v>
      </c>
      <c r="AL130" s="208">
        <v>106401.81</v>
      </c>
      <c r="AM130" s="93"/>
      <c r="AN130" s="199" t="s">
        <v>31625</v>
      </c>
      <c r="AO130" s="200">
        <v>68.5</v>
      </c>
      <c r="AQ130" t="s">
        <v>11988</v>
      </c>
      <c r="AR130" s="284">
        <v>81054.36</v>
      </c>
      <c r="AT130" s="272" t="s">
        <v>11527</v>
      </c>
      <c r="AU130" s="273">
        <v>488520.04</v>
      </c>
      <c r="AW130" s="244" t="s">
        <v>10577</v>
      </c>
      <c r="AX130" s="245">
        <v>8501</v>
      </c>
      <c r="AZ130" s="230" t="s">
        <v>8493</v>
      </c>
      <c r="BA130" s="231">
        <v>2319</v>
      </c>
      <c r="BC130" s="209" t="s">
        <v>7685</v>
      </c>
      <c r="BD130" s="210">
        <v>9551.33</v>
      </c>
      <c r="BF130" s="195" t="s">
        <v>10179</v>
      </c>
      <c r="BG130" s="196">
        <v>6983</v>
      </c>
    </row>
    <row r="131" spans="1:59" x14ac:dyDescent="0.55000000000000004">
      <c r="A131" t="s">
        <v>5707</v>
      </c>
      <c r="C131" s="284">
        <v>3387436.19</v>
      </c>
      <c r="E131" s="282" t="s">
        <v>5328</v>
      </c>
      <c r="F131" s="282"/>
      <c r="G131" s="283">
        <v>157155.99</v>
      </c>
      <c r="I131" s="242" t="s">
        <v>4292</v>
      </c>
      <c r="J131" s="242"/>
      <c r="K131" s="243">
        <v>6245</v>
      </c>
      <c r="M131" s="224" t="s">
        <v>4116</v>
      </c>
      <c r="N131" s="224"/>
      <c r="O131" s="225">
        <v>7670</v>
      </c>
      <c r="Q131" s="203" t="s">
        <v>608</v>
      </c>
      <c r="R131" s="203"/>
      <c r="S131" s="204">
        <v>151236.19</v>
      </c>
      <c r="U131" s="195" t="s">
        <v>454</v>
      </c>
      <c r="V131" s="195"/>
      <c r="W131" s="196">
        <v>30907.33</v>
      </c>
      <c r="X131" s="113"/>
      <c r="Y131" t="s">
        <v>70501</v>
      </c>
      <c r="Z131" s="284">
        <v>96175.35</v>
      </c>
      <c r="AB131" s="276" t="s">
        <v>57188</v>
      </c>
      <c r="AC131" s="277">
        <v>244045.12</v>
      </c>
      <c r="AE131" s="246" t="s">
        <v>62995</v>
      </c>
      <c r="AF131" s="247">
        <v>6500</v>
      </c>
      <c r="AH131" s="226" t="s">
        <v>14796</v>
      </c>
      <c r="AI131" s="227">
        <v>5939.76</v>
      </c>
      <c r="AK131" s="207" t="s">
        <v>14781</v>
      </c>
      <c r="AL131" s="208">
        <v>1938.51</v>
      </c>
      <c r="AM131" s="93"/>
      <c r="AN131" s="199" t="s">
        <v>12999</v>
      </c>
      <c r="AO131" s="200">
        <v>18035.849999999999</v>
      </c>
      <c r="AQ131" t="s">
        <v>12899</v>
      </c>
      <c r="AR131" s="284">
        <v>15151.4</v>
      </c>
      <c r="AT131" s="272" t="s">
        <v>11528</v>
      </c>
      <c r="AU131" s="273">
        <v>157155.99</v>
      </c>
      <c r="AW131" s="244" t="s">
        <v>10578</v>
      </c>
      <c r="AX131" s="245">
        <v>6245</v>
      </c>
      <c r="AZ131" s="230" t="s">
        <v>10494</v>
      </c>
      <c r="BA131" s="231">
        <v>7670</v>
      </c>
      <c r="BC131" s="209" t="s">
        <v>7990</v>
      </c>
      <c r="BD131" s="210">
        <v>5490.38</v>
      </c>
      <c r="BF131" s="195" t="s">
        <v>9785</v>
      </c>
      <c r="BG131" s="196">
        <v>6983</v>
      </c>
    </row>
    <row r="132" spans="1:59" x14ac:dyDescent="0.55000000000000004">
      <c r="A132" t="s">
        <v>5709</v>
      </c>
      <c r="C132" s="284">
        <v>7002007.5999999996</v>
      </c>
      <c r="E132" s="282" t="s">
        <v>5329</v>
      </c>
      <c r="F132" s="282"/>
      <c r="G132" s="283">
        <v>82554.679999999993</v>
      </c>
      <c r="I132" s="242" t="s">
        <v>4215</v>
      </c>
      <c r="J132" s="242"/>
      <c r="K132" s="243">
        <v>22857.54</v>
      </c>
      <c r="M132" s="224" t="s">
        <v>2222</v>
      </c>
      <c r="N132" s="224"/>
      <c r="O132" s="225">
        <v>73.599999999999994</v>
      </c>
      <c r="Q132" s="203" t="s">
        <v>609</v>
      </c>
      <c r="R132" s="203"/>
      <c r="S132" s="204">
        <v>19774</v>
      </c>
      <c r="U132" s="195" t="s">
        <v>455</v>
      </c>
      <c r="V132" s="195"/>
      <c r="W132" s="196">
        <v>1140441.67</v>
      </c>
      <c r="X132" s="113"/>
      <c r="Y132" t="s">
        <v>71052</v>
      </c>
      <c r="Z132" s="284">
        <v>94521</v>
      </c>
      <c r="AB132" s="276" t="s">
        <v>40085</v>
      </c>
      <c r="AC132" s="277">
        <v>216687.69</v>
      </c>
      <c r="AE132" s="246" t="s">
        <v>62996</v>
      </c>
      <c r="AF132" s="247">
        <v>4403.57</v>
      </c>
      <c r="AH132" s="226" t="s">
        <v>51441</v>
      </c>
      <c r="AI132" s="227">
        <v>316500</v>
      </c>
      <c r="AK132" s="207" t="s">
        <v>14782</v>
      </c>
      <c r="AL132" s="208">
        <v>746272.23</v>
      </c>
      <c r="AM132" s="93"/>
      <c r="AN132" s="199" t="s">
        <v>31626</v>
      </c>
      <c r="AO132" s="200">
        <v>28130.9</v>
      </c>
      <c r="AQ132" t="s">
        <v>39950</v>
      </c>
      <c r="AR132" s="284">
        <v>5181.75</v>
      </c>
      <c r="AT132" s="272" t="s">
        <v>11529</v>
      </c>
      <c r="AU132" s="273">
        <v>82554.679999999993</v>
      </c>
      <c r="AW132" s="244" t="s">
        <v>10580</v>
      </c>
      <c r="AX132" s="245">
        <v>22857.54</v>
      </c>
      <c r="AZ132" s="230" t="s">
        <v>8506</v>
      </c>
      <c r="BA132" s="231">
        <v>73.599999999999994</v>
      </c>
      <c r="BC132" s="209" t="s">
        <v>8247</v>
      </c>
      <c r="BD132" s="210">
        <v>20578.169999999998</v>
      </c>
      <c r="BF132" s="195" t="s">
        <v>7578</v>
      </c>
      <c r="BG132" s="196">
        <v>10071.5</v>
      </c>
    </row>
    <row r="133" spans="1:59" x14ac:dyDescent="0.55000000000000004">
      <c r="A133" t="s">
        <v>5711</v>
      </c>
      <c r="C133" s="284">
        <v>1348124.55</v>
      </c>
      <c r="E133" s="282" t="s">
        <v>5330</v>
      </c>
      <c r="F133" s="282"/>
      <c r="G133" s="283">
        <v>158127.04000000001</v>
      </c>
      <c r="I133" s="242" t="s">
        <v>4298</v>
      </c>
      <c r="J133" s="242"/>
      <c r="K133" s="243">
        <v>1533</v>
      </c>
      <c r="M133" s="224" t="s">
        <v>2227</v>
      </c>
      <c r="N133" s="224"/>
      <c r="O133" s="225">
        <v>883</v>
      </c>
      <c r="Q133" s="203" t="s">
        <v>610</v>
      </c>
      <c r="R133" s="203"/>
      <c r="S133" s="204">
        <v>16352.89</v>
      </c>
      <c r="U133" s="195" t="s">
        <v>456</v>
      </c>
      <c r="V133" s="195"/>
      <c r="W133" s="196">
        <v>43924.41</v>
      </c>
      <c r="X133" s="113"/>
      <c r="Y133" t="s">
        <v>67454</v>
      </c>
      <c r="Z133" s="284">
        <v>40810</v>
      </c>
      <c r="AB133" s="276" t="s">
        <v>63003</v>
      </c>
      <c r="AC133" s="277">
        <v>27552</v>
      </c>
      <c r="AE133" s="246" t="s">
        <v>62997</v>
      </c>
      <c r="AF133" s="247">
        <v>14332.5</v>
      </c>
      <c r="AH133" s="226" t="s">
        <v>44308</v>
      </c>
      <c r="AI133" s="227">
        <v>47000</v>
      </c>
      <c r="AK133" s="207" t="s">
        <v>14783</v>
      </c>
      <c r="AL133" s="208">
        <v>90237.71</v>
      </c>
      <c r="AM133" s="93"/>
      <c r="AN133" s="199" t="s">
        <v>31627</v>
      </c>
      <c r="AO133" s="200">
        <v>2152.0100000000002</v>
      </c>
      <c r="AQ133" t="s">
        <v>66237</v>
      </c>
      <c r="AR133" s="284">
        <v>16162.76</v>
      </c>
      <c r="AT133" s="272" t="s">
        <v>11530</v>
      </c>
      <c r="AU133" s="273">
        <v>158127.04000000001</v>
      </c>
      <c r="AW133" s="244" t="s">
        <v>10587</v>
      </c>
      <c r="AX133" s="245">
        <v>1533</v>
      </c>
      <c r="AZ133" s="230" t="s">
        <v>8511</v>
      </c>
      <c r="BA133" s="231">
        <v>883</v>
      </c>
      <c r="BC133" s="209" t="s">
        <v>8624</v>
      </c>
      <c r="BD133" s="210">
        <v>6855.14</v>
      </c>
      <c r="BF133" s="195" t="s">
        <v>10180</v>
      </c>
      <c r="BG133" s="196">
        <v>116739.22</v>
      </c>
    </row>
    <row r="134" spans="1:59" x14ac:dyDescent="0.55000000000000004">
      <c r="A134" t="s">
        <v>5712</v>
      </c>
      <c r="C134" s="284">
        <v>1585717.96</v>
      </c>
      <c r="E134" s="282" t="s">
        <v>5332</v>
      </c>
      <c r="F134" s="282"/>
      <c r="G134" s="283">
        <v>140191.12</v>
      </c>
      <c r="I134" s="242" t="s">
        <v>3533</v>
      </c>
      <c r="J134" s="242"/>
      <c r="K134" s="243">
        <v>946.99</v>
      </c>
      <c r="M134" s="224" t="s">
        <v>2229</v>
      </c>
      <c r="N134" s="224"/>
      <c r="O134" s="225">
        <v>5017.4399999999996</v>
      </c>
      <c r="Q134" s="203" t="s">
        <v>611</v>
      </c>
      <c r="R134" s="203"/>
      <c r="S134" s="204">
        <v>22579</v>
      </c>
      <c r="U134" s="195" t="s">
        <v>457</v>
      </c>
      <c r="V134" s="195"/>
      <c r="W134" s="196">
        <v>9659</v>
      </c>
      <c r="X134" s="113"/>
      <c r="Y134" t="s">
        <v>67455</v>
      </c>
      <c r="Z134" s="284">
        <v>3124.25</v>
      </c>
      <c r="AB134" s="276" t="s">
        <v>58916</v>
      </c>
      <c r="AC134" s="277">
        <v>118582.61</v>
      </c>
      <c r="AE134" s="246" t="s">
        <v>62998</v>
      </c>
      <c r="AF134" s="247">
        <v>6101.2</v>
      </c>
      <c r="AH134" s="226" t="s">
        <v>44309</v>
      </c>
      <c r="AI134" s="227">
        <v>3355</v>
      </c>
      <c r="AK134" s="207" t="s">
        <v>14784</v>
      </c>
      <c r="AL134" s="208">
        <v>4290232.12</v>
      </c>
      <c r="AM134" s="93"/>
      <c r="AN134" s="199" t="s">
        <v>31628</v>
      </c>
      <c r="AO134" s="200">
        <v>5541.79</v>
      </c>
      <c r="AQ134" t="s">
        <v>69665</v>
      </c>
      <c r="AR134" s="284">
        <v>11796.58</v>
      </c>
      <c r="AT134" s="272" t="s">
        <v>11532</v>
      </c>
      <c r="AU134" s="273">
        <v>140191.12</v>
      </c>
      <c r="AW134" s="244" t="s">
        <v>9499</v>
      </c>
      <c r="AX134" s="245">
        <v>946.99</v>
      </c>
      <c r="AZ134" s="230" t="s">
        <v>8513</v>
      </c>
      <c r="BA134" s="231">
        <v>5017.4399999999996</v>
      </c>
      <c r="BC134" s="209" t="s">
        <v>8861</v>
      </c>
      <c r="BD134" s="210">
        <v>54326</v>
      </c>
      <c r="BF134" s="195" t="s">
        <v>9786</v>
      </c>
      <c r="BG134" s="196">
        <v>126810.72</v>
      </c>
    </row>
    <row r="135" spans="1:59" x14ac:dyDescent="0.55000000000000004">
      <c r="A135" t="s">
        <v>5713</v>
      </c>
      <c r="C135" s="284">
        <v>108253.3</v>
      </c>
      <c r="E135" s="282" t="s">
        <v>5333</v>
      </c>
      <c r="F135" s="282"/>
      <c r="G135" s="283">
        <v>7640.06</v>
      </c>
      <c r="I135" s="242" t="s">
        <v>4222</v>
      </c>
      <c r="J135" s="242"/>
      <c r="K135" s="243">
        <v>217.54</v>
      </c>
      <c r="M135" s="224" t="s">
        <v>2233</v>
      </c>
      <c r="N135" s="224"/>
      <c r="O135" s="225">
        <v>289241</v>
      </c>
      <c r="Q135" s="203" t="s">
        <v>3991</v>
      </c>
      <c r="R135" s="203"/>
      <c r="S135" s="204">
        <v>43441.88</v>
      </c>
      <c r="U135" s="195" t="s">
        <v>458</v>
      </c>
      <c r="V135" s="195"/>
      <c r="W135" s="196">
        <v>87265.02</v>
      </c>
      <c r="X135" s="113"/>
      <c r="Y135" t="s">
        <v>71053</v>
      </c>
      <c r="Z135" s="284">
        <v>5165</v>
      </c>
      <c r="AB135" s="276" t="s">
        <v>40086</v>
      </c>
      <c r="AC135" s="277">
        <v>2281.25</v>
      </c>
      <c r="AE135" s="246" t="s">
        <v>63892</v>
      </c>
      <c r="AF135" s="247">
        <v>2585.96</v>
      </c>
      <c r="AH135" s="226" t="s">
        <v>42111</v>
      </c>
      <c r="AI135" s="227">
        <v>94512.5</v>
      </c>
      <c r="AK135" s="207" t="s">
        <v>12961</v>
      </c>
      <c r="AL135" s="208">
        <v>1252653.68</v>
      </c>
      <c r="AM135" s="93"/>
      <c r="AN135" s="199" t="s">
        <v>31629</v>
      </c>
      <c r="AO135" s="200">
        <v>9265.75</v>
      </c>
      <c r="AQ135" t="s">
        <v>11992</v>
      </c>
      <c r="AR135" s="284">
        <v>35400</v>
      </c>
      <c r="AT135" s="272" t="s">
        <v>11533</v>
      </c>
      <c r="AU135" s="273">
        <v>7640.06</v>
      </c>
      <c r="AW135" s="244" t="s">
        <v>10590</v>
      </c>
      <c r="AX135" s="245">
        <v>217.54</v>
      </c>
      <c r="AZ135" s="230" t="s">
        <v>8517</v>
      </c>
      <c r="BA135" s="231">
        <v>289241</v>
      </c>
      <c r="BC135" s="209" t="s">
        <v>9206</v>
      </c>
      <c r="BD135" s="210">
        <v>604789.30000000005</v>
      </c>
      <c r="BF135" s="195" t="s">
        <v>10087</v>
      </c>
      <c r="BG135" s="196">
        <v>3667</v>
      </c>
    </row>
    <row r="136" spans="1:59" x14ac:dyDescent="0.55000000000000004">
      <c r="A136" t="s">
        <v>5714</v>
      </c>
      <c r="C136" s="284">
        <v>1274340.81</v>
      </c>
      <c r="E136" s="282" t="s">
        <v>5334</v>
      </c>
      <c r="F136" s="282"/>
      <c r="G136" s="283">
        <v>21562.47</v>
      </c>
      <c r="I136" s="242" t="s">
        <v>4223</v>
      </c>
      <c r="J136" s="242"/>
      <c r="K136" s="243">
        <v>39529</v>
      </c>
      <c r="M136" s="224" t="s">
        <v>2235</v>
      </c>
      <c r="N136" s="224"/>
      <c r="O136" s="225">
        <v>176863</v>
      </c>
      <c r="Q136" s="203" t="s">
        <v>3992</v>
      </c>
      <c r="R136" s="203"/>
      <c r="S136" s="204">
        <v>50207.62</v>
      </c>
      <c r="U136" s="195" t="s">
        <v>459</v>
      </c>
      <c r="V136" s="195"/>
      <c r="W136" s="196">
        <v>181747.52</v>
      </c>
      <c r="X136" s="113"/>
      <c r="Y136" t="s">
        <v>71054</v>
      </c>
      <c r="Z136" s="284">
        <v>11653</v>
      </c>
      <c r="AB136" s="276" t="s">
        <v>59461</v>
      </c>
      <c r="AC136" s="277">
        <v>1164.96</v>
      </c>
      <c r="AE136" s="246" t="s">
        <v>51439</v>
      </c>
      <c r="AF136" s="247">
        <v>119.75</v>
      </c>
      <c r="AH136" s="226" t="s">
        <v>42112</v>
      </c>
      <c r="AI136" s="227">
        <v>7230.28</v>
      </c>
      <c r="AK136" s="207" t="s">
        <v>14785</v>
      </c>
      <c r="AL136" s="208">
        <v>0.95</v>
      </c>
      <c r="AM136" s="93"/>
      <c r="AN136" s="199" t="s">
        <v>15235</v>
      </c>
      <c r="AO136" s="200">
        <v>28130.9</v>
      </c>
      <c r="AQ136" t="s">
        <v>44018</v>
      </c>
      <c r="AR136" s="284">
        <v>1033.75</v>
      </c>
      <c r="AT136" s="272" t="s">
        <v>11534</v>
      </c>
      <c r="AU136" s="273">
        <v>21562.47</v>
      </c>
      <c r="AW136" s="244" t="s">
        <v>10591</v>
      </c>
      <c r="AX136" s="245">
        <v>39529</v>
      </c>
      <c r="AZ136" s="230" t="s">
        <v>8519</v>
      </c>
      <c r="BA136" s="231">
        <v>176863</v>
      </c>
      <c r="BC136" s="209" t="s">
        <v>9623</v>
      </c>
      <c r="BD136" s="210">
        <v>70261.179999999993</v>
      </c>
      <c r="BF136" s="195" t="s">
        <v>10127</v>
      </c>
      <c r="BG136" s="196">
        <v>612</v>
      </c>
    </row>
    <row r="137" spans="1:59" x14ac:dyDescent="0.55000000000000004">
      <c r="A137" t="s">
        <v>5719</v>
      </c>
      <c r="C137">
        <v>44.16</v>
      </c>
      <c r="E137" s="282" t="s">
        <v>5339</v>
      </c>
      <c r="F137" s="282"/>
      <c r="G137" s="283">
        <v>99264.11</v>
      </c>
      <c r="I137" s="242" t="s">
        <v>3535</v>
      </c>
      <c r="J137" s="242"/>
      <c r="K137" s="243">
        <v>323.14</v>
      </c>
      <c r="M137" s="224" t="s">
        <v>2252</v>
      </c>
      <c r="N137" s="224"/>
      <c r="O137" s="225">
        <v>10</v>
      </c>
      <c r="Q137" s="203" t="s">
        <v>612</v>
      </c>
      <c r="R137" s="203"/>
      <c r="S137" s="204">
        <v>181015</v>
      </c>
      <c r="U137" s="195" t="s">
        <v>460</v>
      </c>
      <c r="V137" s="195"/>
      <c r="W137" s="196">
        <v>52272</v>
      </c>
      <c r="X137" s="113"/>
      <c r="Y137" t="s">
        <v>67461</v>
      </c>
      <c r="Z137" s="284">
        <v>2790</v>
      </c>
      <c r="AB137" s="276" t="s">
        <v>38812</v>
      </c>
      <c r="AC137" s="277">
        <v>5397.8</v>
      </c>
      <c r="AE137" s="246" t="s">
        <v>57180</v>
      </c>
      <c r="AF137" s="247">
        <v>1711.14</v>
      </c>
      <c r="AH137" s="226" t="s">
        <v>35949</v>
      </c>
      <c r="AI137" s="227">
        <v>4627</v>
      </c>
      <c r="AK137" s="207" t="s">
        <v>14786</v>
      </c>
      <c r="AL137" s="208">
        <v>14055.29</v>
      </c>
      <c r="AM137" s="93"/>
      <c r="AN137" s="199" t="s">
        <v>15243</v>
      </c>
      <c r="AO137" s="200">
        <v>2152.0100000000002</v>
      </c>
      <c r="AQ137" t="s">
        <v>11994</v>
      </c>
      <c r="AR137" s="284">
        <v>56298.14</v>
      </c>
      <c r="AT137" s="272" t="s">
        <v>11539</v>
      </c>
      <c r="AU137" s="273">
        <v>99264.11</v>
      </c>
      <c r="AW137" s="244" t="s">
        <v>9501</v>
      </c>
      <c r="AX137" s="245">
        <v>323.14</v>
      </c>
      <c r="AZ137" s="230" t="s">
        <v>8536</v>
      </c>
      <c r="BA137" s="231">
        <v>10</v>
      </c>
      <c r="BC137" s="209" t="s">
        <v>9637</v>
      </c>
      <c r="BD137" s="210">
        <v>15999.21</v>
      </c>
      <c r="BF137" s="195" t="s">
        <v>8019</v>
      </c>
      <c r="BG137" s="196">
        <v>1630</v>
      </c>
    </row>
    <row r="138" spans="1:59" x14ac:dyDescent="0.55000000000000004">
      <c r="A138" t="s">
        <v>5720</v>
      </c>
      <c r="C138" s="284">
        <v>97407.56</v>
      </c>
      <c r="E138" s="282" t="s">
        <v>5340</v>
      </c>
      <c r="F138" s="282"/>
      <c r="G138" s="283">
        <v>27567.19</v>
      </c>
      <c r="I138" s="242" t="s">
        <v>3537</v>
      </c>
      <c r="J138" s="242"/>
      <c r="K138" s="243">
        <v>1043.92</v>
      </c>
      <c r="M138" s="224" t="s">
        <v>2261</v>
      </c>
      <c r="N138" s="224"/>
      <c r="O138" s="225">
        <v>9729</v>
      </c>
      <c r="Q138" s="203" t="s">
        <v>613</v>
      </c>
      <c r="R138" s="203"/>
      <c r="S138" s="204">
        <v>16500</v>
      </c>
      <c r="U138" s="195" t="s">
        <v>264</v>
      </c>
      <c r="V138" s="195"/>
      <c r="W138" s="196">
        <v>34996793.630000003</v>
      </c>
      <c r="X138" s="113"/>
      <c r="Y138" t="s">
        <v>59566</v>
      </c>
      <c r="Z138">
        <v>250</v>
      </c>
      <c r="AB138" s="276" t="s">
        <v>69677</v>
      </c>
      <c r="AC138" s="277">
        <v>5.66</v>
      </c>
      <c r="AE138" s="246" t="s">
        <v>51440</v>
      </c>
      <c r="AF138" s="247">
        <v>2148.02</v>
      </c>
      <c r="AH138" s="226" t="s">
        <v>46611</v>
      </c>
      <c r="AI138" s="227">
        <v>2294</v>
      </c>
      <c r="AK138" s="207" t="s">
        <v>14787</v>
      </c>
      <c r="AL138" s="208">
        <v>827156.3</v>
      </c>
      <c r="AM138" s="93"/>
      <c r="AN138" s="199" t="s">
        <v>15244</v>
      </c>
      <c r="AO138" s="200">
        <v>5541.79</v>
      </c>
      <c r="AQ138" t="s">
        <v>11995</v>
      </c>
      <c r="AR138" s="284">
        <v>45006.14</v>
      </c>
      <c r="AT138" s="272" t="s">
        <v>11540</v>
      </c>
      <c r="AU138" s="273">
        <v>27567.19</v>
      </c>
      <c r="AW138" s="244" t="s">
        <v>9503</v>
      </c>
      <c r="AX138" s="245">
        <v>1043.92</v>
      </c>
      <c r="AZ138" s="230" t="s">
        <v>8545</v>
      </c>
      <c r="BA138" s="231">
        <v>9729</v>
      </c>
      <c r="BC138" s="209" t="s">
        <v>11220</v>
      </c>
      <c r="BD138" s="210">
        <v>2711.7</v>
      </c>
      <c r="BF138" s="195" t="s">
        <v>10181</v>
      </c>
      <c r="BG138" s="196">
        <v>7070</v>
      </c>
    </row>
    <row r="139" spans="1:59" x14ac:dyDescent="0.55000000000000004">
      <c r="A139" t="s">
        <v>5722</v>
      </c>
      <c r="C139" s="284">
        <v>20827292</v>
      </c>
      <c r="E139" s="282" t="s">
        <v>5341</v>
      </c>
      <c r="F139" s="282"/>
      <c r="G139" s="283">
        <v>249188.76</v>
      </c>
      <c r="I139" s="242" t="s">
        <v>3538</v>
      </c>
      <c r="J139" s="242"/>
      <c r="K139" s="243">
        <v>-1776.99</v>
      </c>
      <c r="M139" s="224" t="s">
        <v>2270</v>
      </c>
      <c r="N139" s="224"/>
      <c r="O139" s="225">
        <v>188599</v>
      </c>
      <c r="Q139" s="203" t="s">
        <v>614</v>
      </c>
      <c r="R139" s="203"/>
      <c r="S139" s="204">
        <v>1701511</v>
      </c>
      <c r="U139" s="195" t="s">
        <v>461</v>
      </c>
      <c r="V139" s="195"/>
      <c r="W139" s="196">
        <v>5557</v>
      </c>
      <c r="X139" s="113"/>
      <c r="Y139" t="s">
        <v>56043</v>
      </c>
      <c r="Z139">
        <v>18.399999999999999</v>
      </c>
      <c r="AB139" s="276" t="s">
        <v>42118</v>
      </c>
      <c r="AC139" s="277">
        <v>47200</v>
      </c>
      <c r="AE139" s="246" t="s">
        <v>63598</v>
      </c>
      <c r="AF139" s="247">
        <v>38550</v>
      </c>
      <c r="AH139" s="226" t="s">
        <v>35950</v>
      </c>
      <c r="AI139" s="227">
        <v>16708</v>
      </c>
      <c r="AK139" s="207" t="s">
        <v>14788</v>
      </c>
      <c r="AL139" s="208">
        <v>44786.33</v>
      </c>
      <c r="AM139" s="93"/>
      <c r="AN139" s="199" t="s">
        <v>15250</v>
      </c>
      <c r="AO139" s="200">
        <v>9265.75</v>
      </c>
      <c r="AQ139" t="s">
        <v>51215</v>
      </c>
      <c r="AR139" s="284">
        <v>21168.799999999999</v>
      </c>
      <c r="AT139" s="272" t="s">
        <v>11541</v>
      </c>
      <c r="AU139" s="273">
        <v>249188.76</v>
      </c>
      <c r="AW139" s="244" t="s">
        <v>9504</v>
      </c>
      <c r="AX139" s="245">
        <v>-1776.99</v>
      </c>
      <c r="AZ139" s="230" t="s">
        <v>8554</v>
      </c>
      <c r="BA139" s="231">
        <v>188599</v>
      </c>
      <c r="BC139" s="209" t="s">
        <v>11453</v>
      </c>
      <c r="BD139" s="210">
        <v>11706.1</v>
      </c>
      <c r="BF139" s="195" t="s">
        <v>9787</v>
      </c>
      <c r="BG139" s="196">
        <v>12979</v>
      </c>
    </row>
    <row r="140" spans="1:59" x14ac:dyDescent="0.55000000000000004">
      <c r="A140" t="s">
        <v>5725</v>
      </c>
      <c r="C140" s="284">
        <v>513530.76</v>
      </c>
      <c r="E140" s="282" t="s">
        <v>5344</v>
      </c>
      <c r="F140" s="282"/>
      <c r="G140" s="283">
        <v>1137282.83</v>
      </c>
      <c r="I140" s="242" t="s">
        <v>4226</v>
      </c>
      <c r="J140" s="242"/>
      <c r="K140" s="243">
        <v>18908.62</v>
      </c>
      <c r="M140" s="224" t="s">
        <v>2274</v>
      </c>
      <c r="N140" s="224"/>
      <c r="O140" s="225">
        <v>1316</v>
      </c>
      <c r="Q140" s="203" t="s">
        <v>615</v>
      </c>
      <c r="R140" s="203"/>
      <c r="S140" s="204">
        <v>37537</v>
      </c>
      <c r="U140" s="195" t="s">
        <v>462</v>
      </c>
      <c r="V140" s="195"/>
      <c r="W140" s="196">
        <v>13317</v>
      </c>
      <c r="X140" s="113"/>
      <c r="Y140" t="s">
        <v>71055</v>
      </c>
      <c r="Z140" s="284">
        <v>179379.96</v>
      </c>
      <c r="AB140" s="276" t="s">
        <v>46631</v>
      </c>
      <c r="AC140" s="277">
        <v>1245.32</v>
      </c>
      <c r="AE140" s="246" t="s">
        <v>63599</v>
      </c>
      <c r="AF140" s="247">
        <v>2949.06</v>
      </c>
      <c r="AH140" s="226" t="s">
        <v>51442</v>
      </c>
      <c r="AI140" s="227">
        <v>7756.08</v>
      </c>
      <c r="AK140" s="207" t="s">
        <v>14789</v>
      </c>
      <c r="AL140" s="208">
        <v>11526.54</v>
      </c>
      <c r="AM140" s="93"/>
      <c r="AN140" s="199" t="s">
        <v>31630</v>
      </c>
      <c r="AO140" s="200">
        <v>871</v>
      </c>
      <c r="AQ140" t="s">
        <v>12901</v>
      </c>
      <c r="AR140" s="284">
        <v>12408.64</v>
      </c>
      <c r="AT140" s="272" t="s">
        <v>11544</v>
      </c>
      <c r="AU140" s="273">
        <v>1137282.83</v>
      </c>
      <c r="AW140" s="244" t="s">
        <v>9507</v>
      </c>
      <c r="AX140" s="245">
        <v>18908.62</v>
      </c>
      <c r="AZ140" s="230" t="s">
        <v>8558</v>
      </c>
      <c r="BA140" s="231">
        <v>1316</v>
      </c>
      <c r="BC140" s="209" t="s">
        <v>9749</v>
      </c>
      <c r="BD140" s="210">
        <v>1118570.49</v>
      </c>
      <c r="BF140" s="195" t="s">
        <v>7581</v>
      </c>
      <c r="BG140" s="196">
        <v>27098.09</v>
      </c>
    </row>
    <row r="141" spans="1:59" x14ac:dyDescent="0.55000000000000004">
      <c r="A141" t="s">
        <v>5729</v>
      </c>
      <c r="C141" s="284">
        <v>9823826.6500000004</v>
      </c>
      <c r="E141" s="282" t="s">
        <v>5345</v>
      </c>
      <c r="F141" s="282"/>
      <c r="G141" s="283">
        <v>84</v>
      </c>
      <c r="I141" s="242" t="s">
        <v>4227</v>
      </c>
      <c r="J141" s="242"/>
      <c r="K141" s="243">
        <v>-874.42</v>
      </c>
      <c r="M141" s="224" t="s">
        <v>4114</v>
      </c>
      <c r="N141" s="224"/>
      <c r="O141" s="225">
        <v>2598</v>
      </c>
      <c r="Q141" s="203" t="s">
        <v>616</v>
      </c>
      <c r="R141" s="203"/>
      <c r="S141" s="204">
        <v>28075.58</v>
      </c>
      <c r="U141" s="195" t="s">
        <v>463</v>
      </c>
      <c r="V141" s="195"/>
      <c r="W141" s="196">
        <v>580</v>
      </c>
      <c r="X141" s="113"/>
      <c r="Y141" t="s">
        <v>40255</v>
      </c>
      <c r="Z141" s="284">
        <v>13025.52</v>
      </c>
      <c r="AB141" s="276" t="s">
        <v>38813</v>
      </c>
      <c r="AC141" s="277">
        <v>16315.7</v>
      </c>
      <c r="AE141" s="246" t="s">
        <v>63600</v>
      </c>
      <c r="AF141" s="247">
        <v>9444.75</v>
      </c>
      <c r="AH141" s="226" t="s">
        <v>51443</v>
      </c>
      <c r="AI141" s="227">
        <v>592.91999999999996</v>
      </c>
      <c r="AK141" s="207" t="s">
        <v>14790</v>
      </c>
      <c r="AL141" s="208">
        <v>26078</v>
      </c>
      <c r="AM141" s="93"/>
      <c r="AN141" s="199" t="s">
        <v>31631</v>
      </c>
      <c r="AO141" s="200">
        <v>871</v>
      </c>
      <c r="AQ141" t="s">
        <v>66286</v>
      </c>
      <c r="AR141" s="284">
        <v>2360.64</v>
      </c>
      <c r="AT141" s="272" t="s">
        <v>11545</v>
      </c>
      <c r="AU141" s="273">
        <v>84</v>
      </c>
      <c r="AW141" s="244" t="s">
        <v>10596</v>
      </c>
      <c r="AX141" s="245">
        <v>-874.42</v>
      </c>
      <c r="AZ141" s="230" t="s">
        <v>10497</v>
      </c>
      <c r="BA141" s="231">
        <v>2598</v>
      </c>
      <c r="BC141" s="209" t="s">
        <v>6604</v>
      </c>
      <c r="BD141" s="210">
        <v>57717.38</v>
      </c>
      <c r="BF141" s="195" t="s">
        <v>10182</v>
      </c>
      <c r="BG141" s="196">
        <v>44297.33</v>
      </c>
    </row>
    <row r="142" spans="1:59" x14ac:dyDescent="0.55000000000000004">
      <c r="A142" t="s">
        <v>5731</v>
      </c>
      <c r="C142" s="284">
        <v>587410.78</v>
      </c>
      <c r="E142" s="282" t="s">
        <v>65369</v>
      </c>
      <c r="F142" s="282"/>
      <c r="G142" s="283">
        <v>298154.2</v>
      </c>
      <c r="I142" s="242" t="s">
        <v>3543</v>
      </c>
      <c r="J142" s="242"/>
      <c r="K142" s="243">
        <v>2800.83</v>
      </c>
      <c r="M142" s="224" t="s">
        <v>2293</v>
      </c>
      <c r="N142" s="224"/>
      <c r="O142" s="225">
        <v>1021168</v>
      </c>
      <c r="Q142" s="203" t="s">
        <v>617</v>
      </c>
      <c r="R142" s="203"/>
      <c r="S142" s="204">
        <v>62901.74</v>
      </c>
      <c r="U142" s="195" t="s">
        <v>464</v>
      </c>
      <c r="V142" s="195"/>
      <c r="W142" s="196">
        <v>12974.08</v>
      </c>
      <c r="X142" s="113"/>
      <c r="Y142" t="s">
        <v>71056</v>
      </c>
      <c r="Z142" s="284">
        <v>1262.92</v>
      </c>
      <c r="AB142" s="276" t="s">
        <v>60176</v>
      </c>
      <c r="AC142" s="277">
        <v>24360.37</v>
      </c>
      <c r="AE142" s="246" t="s">
        <v>62435</v>
      </c>
      <c r="AF142" s="247">
        <v>6500</v>
      </c>
      <c r="AH142" s="226" t="s">
        <v>46612</v>
      </c>
      <c r="AI142" s="227">
        <v>13819.18</v>
      </c>
      <c r="AK142" s="207" t="s">
        <v>14791</v>
      </c>
      <c r="AL142" s="208">
        <v>6708</v>
      </c>
      <c r="AM142" s="93"/>
      <c r="AN142" s="199" t="s">
        <v>13000</v>
      </c>
      <c r="AO142" s="200">
        <v>10672</v>
      </c>
      <c r="AQ142" t="s">
        <v>12008</v>
      </c>
      <c r="AR142" s="284">
        <v>1336.58</v>
      </c>
      <c r="AT142" s="272" t="s">
        <v>11547</v>
      </c>
      <c r="AU142" s="273">
        <v>298154.2</v>
      </c>
      <c r="AW142" s="244" t="s">
        <v>9510</v>
      </c>
      <c r="AX142" s="245">
        <v>2800.83</v>
      </c>
      <c r="AZ142" s="230" t="s">
        <v>8577</v>
      </c>
      <c r="BA142" s="231">
        <v>1021168</v>
      </c>
      <c r="BC142" s="209" t="s">
        <v>7031</v>
      </c>
      <c r="BD142" s="210">
        <v>3649.48</v>
      </c>
      <c r="BF142" s="195" t="s">
        <v>9243</v>
      </c>
      <c r="BG142" s="196">
        <v>2723.37</v>
      </c>
    </row>
    <row r="143" spans="1:59" x14ac:dyDescent="0.55000000000000004">
      <c r="A143" t="s">
        <v>5734</v>
      </c>
      <c r="C143">
        <v>-31.06</v>
      </c>
      <c r="E143" s="282" t="s">
        <v>5347</v>
      </c>
      <c r="F143" s="282"/>
      <c r="G143" s="283">
        <v>68923.17</v>
      </c>
      <c r="I143" s="242" t="s">
        <v>4307</v>
      </c>
      <c r="J143" s="242"/>
      <c r="K143" s="243">
        <v>839.85</v>
      </c>
      <c r="M143" s="224" t="s">
        <v>4115</v>
      </c>
      <c r="N143" s="224"/>
      <c r="O143" s="225">
        <v>437193</v>
      </c>
      <c r="Q143" s="203" t="s">
        <v>618</v>
      </c>
      <c r="R143" s="203"/>
      <c r="S143" s="204">
        <v>453793</v>
      </c>
      <c r="U143" s="195" t="s">
        <v>465</v>
      </c>
      <c r="V143" s="195"/>
      <c r="W143" s="196">
        <v>612</v>
      </c>
      <c r="X143" s="113"/>
      <c r="Y143" t="s">
        <v>57411</v>
      </c>
      <c r="Z143" s="284">
        <v>54471.94</v>
      </c>
      <c r="AB143" s="276" t="s">
        <v>66827</v>
      </c>
      <c r="AC143" s="277">
        <v>4700</v>
      </c>
      <c r="AE143" s="246" t="s">
        <v>62513</v>
      </c>
      <c r="AF143" s="247">
        <v>3488.45</v>
      </c>
      <c r="AH143" s="226" t="s">
        <v>46613</v>
      </c>
      <c r="AI143" s="227">
        <v>1057.1600000000001</v>
      </c>
      <c r="AK143" s="207" t="s">
        <v>14792</v>
      </c>
      <c r="AL143" s="208">
        <v>8623</v>
      </c>
      <c r="AM143" s="93"/>
      <c r="AN143" s="199" t="s">
        <v>13001</v>
      </c>
      <c r="AO143" s="200">
        <v>1800</v>
      </c>
      <c r="AQ143" t="s">
        <v>39960</v>
      </c>
      <c r="AR143" s="284">
        <v>1752</v>
      </c>
      <c r="AT143" s="272" t="s">
        <v>11548</v>
      </c>
      <c r="AU143" s="273">
        <v>68923.17</v>
      </c>
      <c r="AW143" s="244" t="s">
        <v>10603</v>
      </c>
      <c r="AX143" s="245">
        <v>839.85</v>
      </c>
      <c r="AZ143" s="230" t="s">
        <v>10498</v>
      </c>
      <c r="BA143" s="231">
        <v>437193</v>
      </c>
      <c r="BC143" s="209" t="s">
        <v>7271</v>
      </c>
      <c r="BD143" s="210">
        <v>91283.520000000004</v>
      </c>
      <c r="BF143" s="195" t="s">
        <v>9789</v>
      </c>
      <c r="BG143" s="196">
        <v>74118.789999999994</v>
      </c>
    </row>
    <row r="144" spans="1:59" x14ac:dyDescent="0.55000000000000004">
      <c r="A144" t="s">
        <v>5736</v>
      </c>
      <c r="C144" s="284">
        <v>2367423.75</v>
      </c>
      <c r="E144" s="282" t="s">
        <v>5349</v>
      </c>
      <c r="F144" s="282"/>
      <c r="G144" s="283">
        <v>624.80999999999995</v>
      </c>
      <c r="I144" s="242" t="s">
        <v>4309</v>
      </c>
      <c r="J144" s="242"/>
      <c r="K144" s="243">
        <v>1668</v>
      </c>
      <c r="M144" s="224" t="s">
        <v>2309</v>
      </c>
      <c r="N144" s="224"/>
      <c r="O144" s="225">
        <v>3</v>
      </c>
      <c r="Q144" s="203" t="s">
        <v>619</v>
      </c>
      <c r="R144" s="203"/>
      <c r="S144" s="204">
        <v>289951.64</v>
      </c>
      <c r="U144" s="195" t="s">
        <v>466</v>
      </c>
      <c r="V144" s="195"/>
      <c r="W144" s="196">
        <v>13310</v>
      </c>
      <c r="X144" s="113"/>
      <c r="Y144" t="s">
        <v>59575</v>
      </c>
      <c r="Z144" s="284">
        <v>53700</v>
      </c>
      <c r="AB144" s="276" t="s">
        <v>66828</v>
      </c>
      <c r="AC144" s="277">
        <v>903.35</v>
      </c>
      <c r="AE144" s="246" t="s">
        <v>49563</v>
      </c>
      <c r="AF144" s="247">
        <v>4183</v>
      </c>
      <c r="AH144" s="226" t="s">
        <v>35951</v>
      </c>
      <c r="AI144" s="227">
        <v>52528.74</v>
      </c>
      <c r="AK144" s="207" t="s">
        <v>14793</v>
      </c>
      <c r="AL144" s="208">
        <v>7538</v>
      </c>
      <c r="AM144" s="93"/>
      <c r="AN144" s="199" t="s">
        <v>13002</v>
      </c>
      <c r="AO144" s="200">
        <v>1095</v>
      </c>
      <c r="AQ144" t="s">
        <v>66241</v>
      </c>
      <c r="AR144" s="284">
        <v>4957.97</v>
      </c>
      <c r="AT144" s="272" t="s">
        <v>11550</v>
      </c>
      <c r="AU144" s="273">
        <v>624.80999999999995</v>
      </c>
      <c r="AW144" s="244" t="s">
        <v>10605</v>
      </c>
      <c r="AX144" s="245">
        <v>1668</v>
      </c>
      <c r="AZ144" s="230" t="s">
        <v>8593</v>
      </c>
      <c r="BA144" s="231">
        <v>3</v>
      </c>
      <c r="BC144" s="209" t="s">
        <v>7559</v>
      </c>
      <c r="BD144" s="210">
        <v>45094.96</v>
      </c>
      <c r="BF144" s="195" t="s">
        <v>10097</v>
      </c>
      <c r="BG144" s="196">
        <v>822750</v>
      </c>
    </row>
    <row r="145" spans="1:59" x14ac:dyDescent="0.55000000000000004">
      <c r="A145" t="s">
        <v>5738</v>
      </c>
      <c r="C145" s="284">
        <v>3032090.94</v>
      </c>
      <c r="E145" s="282" t="s">
        <v>5351</v>
      </c>
      <c r="F145" s="282"/>
      <c r="G145" s="283">
        <v>21938.46</v>
      </c>
      <c r="I145" s="242" t="s">
        <v>4228</v>
      </c>
      <c r="J145" s="242"/>
      <c r="K145" s="243">
        <v>845.99</v>
      </c>
      <c r="M145" s="224" t="s">
        <v>2315</v>
      </c>
      <c r="N145" s="224"/>
      <c r="O145" s="225">
        <v>16</v>
      </c>
      <c r="Q145" s="203" t="s">
        <v>620</v>
      </c>
      <c r="R145" s="203"/>
      <c r="S145" s="204">
        <v>16652</v>
      </c>
      <c r="U145" s="195" t="s">
        <v>467</v>
      </c>
      <c r="V145" s="195"/>
      <c r="W145" s="196">
        <v>1426</v>
      </c>
      <c r="X145" s="113"/>
      <c r="Y145" t="s">
        <v>71057</v>
      </c>
      <c r="Z145">
        <v>400</v>
      </c>
      <c r="AB145" s="276" t="s">
        <v>38814</v>
      </c>
      <c r="AC145" s="277">
        <v>24230.19</v>
      </c>
      <c r="AE145" s="246" t="s">
        <v>49564</v>
      </c>
      <c r="AF145" s="247">
        <v>321</v>
      </c>
      <c r="AH145" s="226" t="s">
        <v>35952</v>
      </c>
      <c r="AI145" s="227">
        <v>6065</v>
      </c>
      <c r="AK145" s="207" t="s">
        <v>14794</v>
      </c>
      <c r="AL145" s="208">
        <v>2000</v>
      </c>
      <c r="AM145" s="93"/>
      <c r="AN145" s="199" t="s">
        <v>13003</v>
      </c>
      <c r="AO145" s="200">
        <v>221.47</v>
      </c>
      <c r="AQ145" t="s">
        <v>51386</v>
      </c>
      <c r="AR145">
        <v>31.91</v>
      </c>
      <c r="AT145" s="272" t="s">
        <v>11552</v>
      </c>
      <c r="AU145" s="273">
        <v>21938.46</v>
      </c>
      <c r="AW145" s="244" t="s">
        <v>9515</v>
      </c>
      <c r="AX145" s="245">
        <v>845.99</v>
      </c>
      <c r="AZ145" s="230" t="s">
        <v>8599</v>
      </c>
      <c r="BA145" s="231">
        <v>16</v>
      </c>
      <c r="BC145" s="209" t="s">
        <v>7686</v>
      </c>
      <c r="BD145" s="210">
        <v>33233.43</v>
      </c>
      <c r="BF145" s="195" t="s">
        <v>10183</v>
      </c>
      <c r="BG145" s="196">
        <v>560223</v>
      </c>
    </row>
    <row r="146" spans="1:59" x14ac:dyDescent="0.55000000000000004">
      <c r="A146" t="s">
        <v>5739</v>
      </c>
      <c r="C146" s="284">
        <v>24237896</v>
      </c>
      <c r="E146" s="282" t="s">
        <v>5353</v>
      </c>
      <c r="F146" s="282"/>
      <c r="G146" s="283">
        <v>44325.5</v>
      </c>
      <c r="I146" s="242" t="s">
        <v>3548</v>
      </c>
      <c r="J146" s="242"/>
      <c r="K146" s="243">
        <v>130319.61</v>
      </c>
      <c r="M146" s="224" t="s">
        <v>4118</v>
      </c>
      <c r="N146" s="224"/>
      <c r="O146" s="225">
        <v>893.68</v>
      </c>
      <c r="Q146" s="203" t="s">
        <v>621</v>
      </c>
      <c r="R146" s="203"/>
      <c r="S146" s="204">
        <v>417940.43</v>
      </c>
      <c r="U146" s="195" t="s">
        <v>468</v>
      </c>
      <c r="V146" s="195"/>
      <c r="W146" s="196">
        <v>683</v>
      </c>
      <c r="X146" s="113"/>
      <c r="Y146" t="s">
        <v>71058</v>
      </c>
      <c r="Z146" s="284">
        <v>10200</v>
      </c>
      <c r="AB146" s="276" t="s">
        <v>46632</v>
      </c>
      <c r="AC146" s="277">
        <v>1544.9</v>
      </c>
      <c r="AE146" s="246" t="s">
        <v>60172</v>
      </c>
      <c r="AF146" s="247">
        <v>139.76</v>
      </c>
      <c r="AH146" s="226" t="s">
        <v>48640</v>
      </c>
      <c r="AI146" s="227">
        <v>4664.3</v>
      </c>
      <c r="AK146" s="207" t="s">
        <v>14795</v>
      </c>
      <c r="AL146" s="208">
        <v>7511</v>
      </c>
      <c r="AM146" s="93"/>
      <c r="AN146" s="199" t="s">
        <v>13004</v>
      </c>
      <c r="AO146" s="200">
        <v>5070.66</v>
      </c>
      <c r="AQ146" t="s">
        <v>51224</v>
      </c>
      <c r="AR146" s="284">
        <v>23354.15</v>
      </c>
      <c r="AT146" s="272" t="s">
        <v>11554</v>
      </c>
      <c r="AU146" s="273">
        <v>44325.5</v>
      </c>
      <c r="AW146" s="244" t="s">
        <v>9516</v>
      </c>
      <c r="AX146" s="245">
        <v>130319.61</v>
      </c>
      <c r="AZ146" s="230" t="s">
        <v>10499</v>
      </c>
      <c r="BA146" s="231">
        <v>893.68</v>
      </c>
      <c r="BC146" s="209" t="s">
        <v>7991</v>
      </c>
      <c r="BD146" s="210">
        <v>14893.79</v>
      </c>
      <c r="BF146" s="195" t="s">
        <v>9790</v>
      </c>
      <c r="BG146" s="196">
        <v>1382973</v>
      </c>
    </row>
    <row r="147" spans="1:59" x14ac:dyDescent="0.55000000000000004">
      <c r="A147" t="s">
        <v>5767</v>
      </c>
      <c r="C147" s="284">
        <v>857891.95</v>
      </c>
      <c r="E147" s="282" t="s">
        <v>5354</v>
      </c>
      <c r="F147" s="282"/>
      <c r="G147" s="283">
        <v>22371.31</v>
      </c>
      <c r="I147" s="242" t="s">
        <v>4316</v>
      </c>
      <c r="J147" s="242"/>
      <c r="K147" s="243">
        <v>2780</v>
      </c>
      <c r="M147" s="224" t="s">
        <v>2320</v>
      </c>
      <c r="N147" s="224"/>
      <c r="O147" s="225">
        <v>723</v>
      </c>
      <c r="Q147" s="203" t="s">
        <v>622</v>
      </c>
      <c r="R147" s="203"/>
      <c r="S147" s="204">
        <v>38312</v>
      </c>
      <c r="U147" s="195" t="s">
        <v>469</v>
      </c>
      <c r="V147" s="195"/>
      <c r="W147" s="196">
        <v>399</v>
      </c>
      <c r="X147" s="113"/>
      <c r="Y147" t="s">
        <v>40257</v>
      </c>
      <c r="Z147" s="284">
        <v>7300</v>
      </c>
      <c r="AB147" s="276" t="s">
        <v>38815</v>
      </c>
      <c r="AC147" s="277">
        <v>144661.87</v>
      </c>
      <c r="AE147" s="246" t="s">
        <v>60173</v>
      </c>
      <c r="AF147" s="247">
        <v>14660.32</v>
      </c>
      <c r="AH147" s="226" t="s">
        <v>40083</v>
      </c>
      <c r="AI147" s="227">
        <v>4184</v>
      </c>
      <c r="AK147" s="207" t="s">
        <v>14796</v>
      </c>
      <c r="AL147" s="208">
        <v>57853.29</v>
      </c>
      <c r="AM147" s="93"/>
      <c r="AN147" s="199" t="s">
        <v>13005</v>
      </c>
      <c r="AO147" s="200">
        <v>1665.2</v>
      </c>
      <c r="AQ147" t="s">
        <v>12904</v>
      </c>
      <c r="AR147" s="284">
        <v>36233.97</v>
      </c>
      <c r="AT147" s="272" t="s">
        <v>11555</v>
      </c>
      <c r="AU147" s="273">
        <v>22371.31</v>
      </c>
      <c r="AW147" s="244" t="s">
        <v>10614</v>
      </c>
      <c r="AX147" s="245">
        <v>2780</v>
      </c>
      <c r="AZ147" s="230" t="s">
        <v>8604</v>
      </c>
      <c r="BA147" s="231">
        <v>723</v>
      </c>
      <c r="BC147" s="209" t="s">
        <v>8248</v>
      </c>
      <c r="BD147" s="210">
        <v>66339.42</v>
      </c>
      <c r="BF147" s="195" t="s">
        <v>10184</v>
      </c>
      <c r="BG147" s="196">
        <v>38340</v>
      </c>
    </row>
    <row r="148" spans="1:59" x14ac:dyDescent="0.55000000000000004">
      <c r="A148" t="s">
        <v>5769</v>
      </c>
      <c r="C148" s="284">
        <v>4973566.87</v>
      </c>
      <c r="E148" s="282" t="s">
        <v>5357</v>
      </c>
      <c r="F148" s="282"/>
      <c r="G148" s="283">
        <v>69201.789999999994</v>
      </c>
      <c r="I148" s="242" t="s">
        <v>4327</v>
      </c>
      <c r="J148" s="242"/>
      <c r="K148" s="243">
        <v>5503</v>
      </c>
      <c r="M148" s="224" t="s">
        <v>2321</v>
      </c>
      <c r="N148" s="224"/>
      <c r="O148" s="225">
        <v>7974</v>
      </c>
      <c r="Q148" s="203" t="s">
        <v>3993</v>
      </c>
      <c r="R148" s="203"/>
      <c r="S148" s="204">
        <v>16500</v>
      </c>
      <c r="U148" s="195" t="s">
        <v>470</v>
      </c>
      <c r="V148" s="195"/>
      <c r="W148" s="196">
        <v>1562</v>
      </c>
      <c r="X148" s="113"/>
      <c r="Y148" t="s">
        <v>34979</v>
      </c>
      <c r="Z148" s="284">
        <v>1325.32</v>
      </c>
      <c r="AB148" s="276" t="s">
        <v>38816</v>
      </c>
      <c r="AC148" s="277">
        <v>393420.92</v>
      </c>
      <c r="AE148" s="246" t="s">
        <v>60174</v>
      </c>
      <c r="AF148" s="247">
        <v>1121.54</v>
      </c>
      <c r="AH148" s="226" t="s">
        <v>51444</v>
      </c>
      <c r="AI148" s="227">
        <v>21599</v>
      </c>
      <c r="AK148" s="207" t="s">
        <v>14797</v>
      </c>
      <c r="AL148" s="208">
        <v>2000</v>
      </c>
      <c r="AM148" s="93"/>
      <c r="AN148" s="199" t="s">
        <v>13006</v>
      </c>
      <c r="AO148" s="200">
        <v>1800</v>
      </c>
      <c r="AQ148" t="s">
        <v>69671</v>
      </c>
      <c r="AR148" s="284">
        <v>3360.76</v>
      </c>
      <c r="AT148" s="272" t="s">
        <v>11558</v>
      </c>
      <c r="AU148" s="273">
        <v>69201.789999999994</v>
      </c>
      <c r="AW148" s="244" t="s">
        <v>10625</v>
      </c>
      <c r="AX148" s="245">
        <v>5503</v>
      </c>
      <c r="AZ148" s="230" t="s">
        <v>8605</v>
      </c>
      <c r="BA148" s="231">
        <v>7974</v>
      </c>
      <c r="BC148" s="209" t="s">
        <v>8625</v>
      </c>
      <c r="BD148" s="210">
        <v>4616.3999999999996</v>
      </c>
      <c r="BF148" s="195" t="s">
        <v>9791</v>
      </c>
      <c r="BG148" s="196">
        <v>38340</v>
      </c>
    </row>
    <row r="149" spans="1:59" x14ac:dyDescent="0.55000000000000004">
      <c r="A149" t="s">
        <v>5771</v>
      </c>
      <c r="C149" s="284">
        <v>818133.09</v>
      </c>
      <c r="E149" s="282" t="s">
        <v>5358</v>
      </c>
      <c r="F149" s="282"/>
      <c r="G149" s="283">
        <v>66276.86</v>
      </c>
      <c r="I149" s="242" t="s">
        <v>4333</v>
      </c>
      <c r="J149" s="242"/>
      <c r="K149" s="243">
        <v>705</v>
      </c>
      <c r="M149" s="224" t="s">
        <v>2347</v>
      </c>
      <c r="N149" s="224"/>
      <c r="O149" s="225">
        <v>1212</v>
      </c>
      <c r="Q149" s="203" t="s">
        <v>623</v>
      </c>
      <c r="R149" s="203"/>
      <c r="S149" s="204">
        <v>163131.35</v>
      </c>
      <c r="U149" s="195" t="s">
        <v>471</v>
      </c>
      <c r="V149" s="195"/>
      <c r="W149" s="196">
        <v>419</v>
      </c>
      <c r="X149" s="113"/>
      <c r="Y149" t="s">
        <v>40259</v>
      </c>
      <c r="Z149">
        <v>600.53</v>
      </c>
      <c r="AB149" s="276" t="s">
        <v>38817</v>
      </c>
      <c r="AC149" s="277">
        <v>224891.76</v>
      </c>
      <c r="AE149" s="246" t="s">
        <v>60175</v>
      </c>
      <c r="AF149" s="247">
        <v>3591.79</v>
      </c>
      <c r="AH149" s="226" t="s">
        <v>46614</v>
      </c>
      <c r="AI149" s="227">
        <v>8479.0400000000009</v>
      </c>
      <c r="AK149" s="207" t="s">
        <v>14798</v>
      </c>
      <c r="AL149" s="208">
        <v>19037.54</v>
      </c>
      <c r="AM149" s="93"/>
      <c r="AN149" s="199" t="s">
        <v>13007</v>
      </c>
      <c r="AO149" s="200">
        <v>1095</v>
      </c>
      <c r="AQ149" t="s">
        <v>12905</v>
      </c>
      <c r="AR149" s="284">
        <v>3075.03</v>
      </c>
      <c r="AT149" s="272" t="s">
        <v>11559</v>
      </c>
      <c r="AU149" s="273">
        <v>66276.86</v>
      </c>
      <c r="AW149" s="244" t="s">
        <v>10634</v>
      </c>
      <c r="AX149" s="245">
        <v>705</v>
      </c>
      <c r="AZ149" s="230" t="s">
        <v>8631</v>
      </c>
      <c r="BA149" s="231">
        <v>1212</v>
      </c>
      <c r="BC149" s="209" t="s">
        <v>8862</v>
      </c>
      <c r="BD149" s="210">
        <v>80176.240000000005</v>
      </c>
      <c r="BF149" s="195" t="s">
        <v>7582</v>
      </c>
      <c r="BG149" s="196">
        <v>445639.52</v>
      </c>
    </row>
    <row r="150" spans="1:59" x14ac:dyDescent="0.55000000000000004">
      <c r="A150" t="s">
        <v>5773</v>
      </c>
      <c r="C150" s="284">
        <v>1119272.8500000001</v>
      </c>
      <c r="E150" s="282" t="s">
        <v>5359</v>
      </c>
      <c r="F150" s="282"/>
      <c r="G150" s="283">
        <v>6423746.2800000003</v>
      </c>
      <c r="I150" s="242" t="s">
        <v>4238</v>
      </c>
      <c r="J150" s="242"/>
      <c r="K150" s="243">
        <v>18926.830000000002</v>
      </c>
      <c r="M150" s="224" t="s">
        <v>4119</v>
      </c>
      <c r="N150" s="224"/>
      <c r="O150" s="225">
        <v>2000</v>
      </c>
      <c r="Q150" s="203" t="s">
        <v>624</v>
      </c>
      <c r="R150" s="203"/>
      <c r="S150" s="204">
        <v>27156</v>
      </c>
      <c r="U150" s="195" t="s">
        <v>4050</v>
      </c>
      <c r="V150" s="195"/>
      <c r="W150" s="196">
        <v>357</v>
      </c>
      <c r="X150" s="113"/>
      <c r="Y150" t="s">
        <v>61384</v>
      </c>
      <c r="Z150">
        <v>75.94</v>
      </c>
      <c r="AB150" s="276" t="s">
        <v>55754</v>
      </c>
      <c r="AC150" s="277">
        <v>2277.7399999999998</v>
      </c>
      <c r="AE150" s="246" t="s">
        <v>14796</v>
      </c>
      <c r="AF150" s="247">
        <v>5449.95</v>
      </c>
      <c r="AH150" s="226" t="s">
        <v>46615</v>
      </c>
      <c r="AI150" s="227">
        <v>2300.9</v>
      </c>
      <c r="AK150" s="207" t="s">
        <v>14799</v>
      </c>
      <c r="AL150" s="208">
        <v>7538</v>
      </c>
      <c r="AM150" s="93"/>
      <c r="AN150" s="199" t="s">
        <v>13008</v>
      </c>
      <c r="AO150" s="200">
        <v>221.47</v>
      </c>
      <c r="AQ150" t="s">
        <v>51232</v>
      </c>
      <c r="AR150" s="284">
        <v>5328.62</v>
      </c>
      <c r="AT150" s="272" t="s">
        <v>11560</v>
      </c>
      <c r="AU150" s="273">
        <v>6423746.2800000003</v>
      </c>
      <c r="AW150" s="244" t="s">
        <v>10635</v>
      </c>
      <c r="AX150" s="245">
        <v>18926.830000000002</v>
      </c>
      <c r="AZ150" s="230" t="s">
        <v>10500</v>
      </c>
      <c r="BA150" s="231">
        <v>2000</v>
      </c>
      <c r="BC150" s="209" t="s">
        <v>9207</v>
      </c>
      <c r="BD150" s="210">
        <v>654336.61</v>
      </c>
      <c r="BF150" s="195" t="s">
        <v>10185</v>
      </c>
      <c r="BG150" s="196">
        <v>229638</v>
      </c>
    </row>
    <row r="151" spans="1:59" x14ac:dyDescent="0.55000000000000004">
      <c r="A151" t="s">
        <v>5779</v>
      </c>
      <c r="C151" s="284">
        <v>1676934.45</v>
      </c>
      <c r="E151" s="282" t="s">
        <v>5363</v>
      </c>
      <c r="F151" s="282"/>
      <c r="G151" s="283">
        <v>983137.08</v>
      </c>
      <c r="I151" s="242" t="s">
        <v>4241</v>
      </c>
      <c r="J151" s="242"/>
      <c r="K151" s="243">
        <v>144593</v>
      </c>
      <c r="M151" s="224" t="s">
        <v>2354</v>
      </c>
      <c r="N151" s="224"/>
      <c r="O151" s="225">
        <v>299</v>
      </c>
      <c r="Q151" s="203" t="s">
        <v>625</v>
      </c>
      <c r="R151" s="203"/>
      <c r="S151" s="204">
        <v>116788.82</v>
      </c>
      <c r="U151" s="195" t="s">
        <v>473</v>
      </c>
      <c r="V151" s="195"/>
      <c r="W151" s="196">
        <v>554</v>
      </c>
      <c r="X151" s="113"/>
      <c r="Y151" t="s">
        <v>67529</v>
      </c>
      <c r="Z151">
        <v>33.93</v>
      </c>
      <c r="AB151" s="276" t="s">
        <v>61264</v>
      </c>
      <c r="AC151" s="277">
        <v>302948.28999999998</v>
      </c>
      <c r="AE151" s="246" t="s">
        <v>62999</v>
      </c>
      <c r="AF151" s="247">
        <v>33742.21</v>
      </c>
      <c r="AH151" s="226" t="s">
        <v>38802</v>
      </c>
      <c r="AI151" s="227">
        <v>16948.86</v>
      </c>
      <c r="AK151" s="207" t="s">
        <v>14800</v>
      </c>
      <c r="AL151" s="208">
        <v>99262.29</v>
      </c>
      <c r="AM151" s="93"/>
      <c r="AN151" s="199" t="s">
        <v>13009</v>
      </c>
      <c r="AO151" s="200">
        <v>5070.66</v>
      </c>
      <c r="AQ151" t="s">
        <v>51395</v>
      </c>
      <c r="AR151" s="284">
        <v>3385.32</v>
      </c>
      <c r="AT151" s="272" t="s">
        <v>11564</v>
      </c>
      <c r="AU151" s="273">
        <v>983137.08</v>
      </c>
      <c r="AW151" s="244" t="s">
        <v>10640</v>
      </c>
      <c r="AX151" s="245">
        <v>144593</v>
      </c>
      <c r="AZ151" s="230" t="s">
        <v>8638</v>
      </c>
      <c r="BA151" s="231">
        <v>299</v>
      </c>
      <c r="BC151" s="209" t="s">
        <v>11454</v>
      </c>
      <c r="BD151" s="210">
        <v>146796.29</v>
      </c>
      <c r="BF151" s="195" t="s">
        <v>9792</v>
      </c>
      <c r="BG151" s="196">
        <v>675277.52</v>
      </c>
    </row>
    <row r="152" spans="1:59" x14ac:dyDescent="0.55000000000000004">
      <c r="A152" t="s">
        <v>5781</v>
      </c>
      <c r="C152" s="284">
        <v>12106839.109999999</v>
      </c>
      <c r="E152" s="282" t="s">
        <v>5365</v>
      </c>
      <c r="F152" s="282"/>
      <c r="G152" s="283">
        <v>9081.52</v>
      </c>
      <c r="I152" s="242" t="s">
        <v>4336</v>
      </c>
      <c r="J152" s="242"/>
      <c r="K152" s="243">
        <v>734</v>
      </c>
      <c r="M152" s="224" t="s">
        <v>2362</v>
      </c>
      <c r="N152" s="224"/>
      <c r="O152" s="225">
        <v>20</v>
      </c>
      <c r="Q152" s="203" t="s">
        <v>626</v>
      </c>
      <c r="R152" s="203"/>
      <c r="S152" s="204">
        <v>292917.94</v>
      </c>
      <c r="U152" s="195" t="s">
        <v>474</v>
      </c>
      <c r="V152" s="195"/>
      <c r="W152" s="196">
        <v>6848</v>
      </c>
      <c r="X152" s="113"/>
      <c r="Y152" t="s">
        <v>71059</v>
      </c>
      <c r="Z152">
        <v>7.05</v>
      </c>
      <c r="AB152" s="276" t="s">
        <v>40087</v>
      </c>
      <c r="AC152" s="277">
        <v>95.19</v>
      </c>
      <c r="AE152" s="246" t="s">
        <v>63000</v>
      </c>
      <c r="AF152" s="247">
        <v>2428.79</v>
      </c>
      <c r="AH152" s="226" t="s">
        <v>48641</v>
      </c>
      <c r="AI152" s="227">
        <v>45138.49</v>
      </c>
      <c r="AK152" s="207" t="s">
        <v>14801</v>
      </c>
      <c r="AL152" s="208">
        <v>9762.5</v>
      </c>
      <c r="AM152" s="93"/>
      <c r="AN152" s="199" t="s">
        <v>13010</v>
      </c>
      <c r="AO152" s="200">
        <v>1665.2</v>
      </c>
      <c r="AQ152" t="s">
        <v>12906</v>
      </c>
      <c r="AR152" s="284">
        <v>9881.93</v>
      </c>
      <c r="AT152" s="272" t="s">
        <v>11566</v>
      </c>
      <c r="AU152" s="273">
        <v>9081.52</v>
      </c>
      <c r="AW152" s="244" t="s">
        <v>10642</v>
      </c>
      <c r="AX152" s="245">
        <v>734</v>
      </c>
      <c r="AZ152" s="230" t="s">
        <v>8647</v>
      </c>
      <c r="BA152" s="231">
        <v>20</v>
      </c>
      <c r="BC152" s="209" t="s">
        <v>11801</v>
      </c>
      <c r="BD152" s="210">
        <v>156.94</v>
      </c>
      <c r="BF152" s="195" t="s">
        <v>10186</v>
      </c>
      <c r="BG152" s="196">
        <v>92051.32</v>
      </c>
    </row>
    <row r="153" spans="1:59" x14ac:dyDescent="0.55000000000000004">
      <c r="A153" t="s">
        <v>5783</v>
      </c>
      <c r="C153" s="284">
        <v>1648975.3</v>
      </c>
      <c r="E153" s="282" t="s">
        <v>5366</v>
      </c>
      <c r="F153" s="282"/>
      <c r="G153" s="283">
        <v>1411437.26</v>
      </c>
      <c r="I153" s="242" t="s">
        <v>4337</v>
      </c>
      <c r="J153" s="242"/>
      <c r="K153" s="243">
        <v>13359</v>
      </c>
      <c r="M153" s="224" t="s">
        <v>4121</v>
      </c>
      <c r="N153" s="224"/>
      <c r="O153" s="225">
        <v>2000</v>
      </c>
      <c r="Q153" s="203" t="s">
        <v>627</v>
      </c>
      <c r="R153" s="203"/>
      <c r="S153" s="204">
        <v>6594436</v>
      </c>
      <c r="U153" s="195" t="s">
        <v>265</v>
      </c>
      <c r="V153" s="195"/>
      <c r="W153" s="196">
        <v>58598.080000000002</v>
      </c>
      <c r="X153" s="113"/>
      <c r="Y153" t="s">
        <v>34980</v>
      </c>
      <c r="Z153" s="284">
        <v>3780</v>
      </c>
      <c r="AB153" s="276" t="s">
        <v>38819</v>
      </c>
      <c r="AC153" s="277">
        <v>119723.18</v>
      </c>
      <c r="AE153" s="246" t="s">
        <v>58913</v>
      </c>
      <c r="AF153" s="247">
        <v>4759.5600000000004</v>
      </c>
      <c r="AH153" s="226" t="s">
        <v>49566</v>
      </c>
      <c r="AI153" s="227">
        <v>4930.08</v>
      </c>
      <c r="AK153" s="207" t="s">
        <v>14802</v>
      </c>
      <c r="AL153" s="208">
        <v>746.85</v>
      </c>
      <c r="AM153" s="93"/>
      <c r="AN153" s="199" t="s">
        <v>13011</v>
      </c>
      <c r="AO153" s="200">
        <v>10672</v>
      </c>
      <c r="AQ153" t="s">
        <v>66243</v>
      </c>
      <c r="AR153" s="284">
        <v>2463.21</v>
      </c>
      <c r="AT153" s="272" t="s">
        <v>11567</v>
      </c>
      <c r="AU153" s="273">
        <v>1411437.26</v>
      </c>
      <c r="AW153" s="244" t="s">
        <v>10643</v>
      </c>
      <c r="AX153" s="245">
        <v>13359</v>
      </c>
      <c r="AZ153" s="230" t="s">
        <v>10501</v>
      </c>
      <c r="BA153" s="231">
        <v>2000</v>
      </c>
      <c r="BC153" s="209" t="s">
        <v>9750</v>
      </c>
      <c r="BD153" s="210">
        <v>1198294.46</v>
      </c>
      <c r="BF153" s="195" t="s">
        <v>9793</v>
      </c>
      <c r="BG153" s="196">
        <v>92051.32</v>
      </c>
    </row>
    <row r="154" spans="1:59" x14ac:dyDescent="0.55000000000000004">
      <c r="A154" t="s">
        <v>5785</v>
      </c>
      <c r="C154" s="284">
        <v>37685.19</v>
      </c>
      <c r="E154" s="282" t="s">
        <v>5367</v>
      </c>
      <c r="F154" s="282"/>
      <c r="G154" s="283">
        <v>131932.44</v>
      </c>
      <c r="I154" s="242" t="s">
        <v>4245</v>
      </c>
      <c r="J154" s="242"/>
      <c r="K154" s="243">
        <v>358.04</v>
      </c>
      <c r="M154" s="224" t="s">
        <v>2497</v>
      </c>
      <c r="N154" s="224"/>
      <c r="O154" s="225">
        <v>1463</v>
      </c>
      <c r="Q154" s="203" t="s">
        <v>628</v>
      </c>
      <c r="R154" s="203"/>
      <c r="S154" s="204">
        <v>60528.36</v>
      </c>
      <c r="U154" s="195" t="s">
        <v>475</v>
      </c>
      <c r="V154" s="195"/>
      <c r="W154" s="196">
        <v>3525</v>
      </c>
      <c r="X154" s="113"/>
      <c r="Y154" t="s">
        <v>19659</v>
      </c>
      <c r="Z154" s="284">
        <v>3824.99</v>
      </c>
      <c r="AB154" s="276" t="s">
        <v>66829</v>
      </c>
      <c r="AC154" s="277">
        <v>9579.36</v>
      </c>
      <c r="AE154" s="246" t="s">
        <v>46613</v>
      </c>
      <c r="AF154" s="247">
        <v>364.1</v>
      </c>
      <c r="AH154" s="226" t="s">
        <v>38803</v>
      </c>
      <c r="AI154" s="227">
        <v>70790</v>
      </c>
      <c r="AK154" s="207" t="s">
        <v>14803</v>
      </c>
      <c r="AL154" s="208">
        <v>2310.3000000000002</v>
      </c>
      <c r="AM154" s="93"/>
      <c r="AN154" s="199" t="s">
        <v>13012</v>
      </c>
      <c r="AO154" s="200">
        <v>178032.51</v>
      </c>
      <c r="AQ154" t="s">
        <v>51396</v>
      </c>
      <c r="AR154">
        <v>874.58</v>
      </c>
      <c r="AT154" s="272" t="s">
        <v>11568</v>
      </c>
      <c r="AU154" s="273">
        <v>131932.44</v>
      </c>
      <c r="AW154" s="244" t="s">
        <v>10650</v>
      </c>
      <c r="AX154" s="245">
        <v>358.04</v>
      </c>
      <c r="AZ154" s="230" t="s">
        <v>8785</v>
      </c>
      <c r="BA154" s="231">
        <v>1463</v>
      </c>
      <c r="BC154" s="209" t="s">
        <v>6605</v>
      </c>
      <c r="BD154" s="210">
        <v>16500</v>
      </c>
      <c r="BF154" s="195" t="s">
        <v>10187</v>
      </c>
      <c r="BG154" s="196">
        <v>3683.84</v>
      </c>
    </row>
    <row r="155" spans="1:59" x14ac:dyDescent="0.55000000000000004">
      <c r="A155" t="s">
        <v>5787</v>
      </c>
      <c r="C155" s="284">
        <v>2569291.52</v>
      </c>
      <c r="E155" s="282" t="s">
        <v>5368</v>
      </c>
      <c r="F155" s="282"/>
      <c r="G155" s="283">
        <v>1750222.28</v>
      </c>
      <c r="I155" s="242" t="s">
        <v>4246</v>
      </c>
      <c r="J155" s="242"/>
      <c r="K155" s="243">
        <v>70347</v>
      </c>
      <c r="M155" s="224" t="s">
        <v>4126</v>
      </c>
      <c r="N155" s="224"/>
      <c r="O155" s="225">
        <v>3721</v>
      </c>
      <c r="Q155" s="203" t="s">
        <v>629</v>
      </c>
      <c r="R155" s="203"/>
      <c r="S155" s="204">
        <v>15851.35</v>
      </c>
      <c r="U155" s="195" t="s">
        <v>476</v>
      </c>
      <c r="V155" s="195"/>
      <c r="W155" s="196">
        <v>1630</v>
      </c>
      <c r="X155" s="113"/>
      <c r="Y155" t="s">
        <v>71060</v>
      </c>
      <c r="Z155">
        <v>356.9</v>
      </c>
      <c r="AB155" s="276" t="s">
        <v>61071</v>
      </c>
      <c r="AC155" s="277">
        <v>14990.46</v>
      </c>
      <c r="AE155" s="246" t="s">
        <v>35951</v>
      </c>
      <c r="AF155" s="247">
        <v>41112.92</v>
      </c>
      <c r="AH155" s="226" t="s">
        <v>49567</v>
      </c>
      <c r="AI155" s="227">
        <v>59900</v>
      </c>
      <c r="AK155" s="207" t="s">
        <v>14804</v>
      </c>
      <c r="AL155" s="208">
        <v>8594.9599999999991</v>
      </c>
      <c r="AM155" s="93"/>
      <c r="AN155" s="199" t="s">
        <v>13013</v>
      </c>
      <c r="AO155" s="200">
        <v>68113.960000000006</v>
      </c>
      <c r="AQ155" t="s">
        <v>44041</v>
      </c>
      <c r="AR155">
        <v>667</v>
      </c>
      <c r="AT155" s="272" t="s">
        <v>11569</v>
      </c>
      <c r="AU155" s="273">
        <v>1750222.28</v>
      </c>
      <c r="AW155" s="244" t="s">
        <v>10651</v>
      </c>
      <c r="AX155" s="245">
        <v>70347</v>
      </c>
      <c r="AZ155" s="230" t="s">
        <v>10503</v>
      </c>
      <c r="BA155" s="231">
        <v>3721</v>
      </c>
      <c r="BC155" s="209" t="s">
        <v>6870</v>
      </c>
      <c r="BD155" s="210">
        <v>706</v>
      </c>
      <c r="BF155" s="195" t="s">
        <v>9794</v>
      </c>
      <c r="BG155" s="196">
        <v>3683.84</v>
      </c>
    </row>
    <row r="156" spans="1:59" x14ac:dyDescent="0.55000000000000004">
      <c r="A156" t="s">
        <v>5789</v>
      </c>
      <c r="C156" s="284">
        <v>2242559.5</v>
      </c>
      <c r="E156" s="282" t="s">
        <v>5373</v>
      </c>
      <c r="F156" s="282"/>
      <c r="G156" s="283">
        <v>277738.57</v>
      </c>
      <c r="I156" s="242" t="s">
        <v>4247</v>
      </c>
      <c r="J156" s="242"/>
      <c r="K156" s="243">
        <v>44137.35</v>
      </c>
      <c r="M156" s="224" t="s">
        <v>2501</v>
      </c>
      <c r="N156" s="224"/>
      <c r="O156" s="225">
        <v>1637.08</v>
      </c>
      <c r="Q156" s="203" t="s">
        <v>630</v>
      </c>
      <c r="R156" s="203"/>
      <c r="S156" s="204">
        <v>24649.87</v>
      </c>
      <c r="U156" s="195" t="s">
        <v>477</v>
      </c>
      <c r="V156" s="195"/>
      <c r="W156" s="196">
        <v>5000</v>
      </c>
      <c r="X156" s="113"/>
      <c r="Y156" t="s">
        <v>67530</v>
      </c>
      <c r="Z156" s="284">
        <v>3000</v>
      </c>
      <c r="AB156" s="276" t="s">
        <v>59462</v>
      </c>
      <c r="AC156" s="277">
        <v>-13354.04</v>
      </c>
      <c r="AE156" s="246" t="s">
        <v>46614</v>
      </c>
      <c r="AF156" s="247">
        <v>9289.36</v>
      </c>
      <c r="AH156" s="226" t="s">
        <v>51445</v>
      </c>
      <c r="AI156" s="227">
        <v>21748.080000000002</v>
      </c>
      <c r="AK156" s="207" t="s">
        <v>14805</v>
      </c>
      <c r="AL156" s="208">
        <v>4163</v>
      </c>
      <c r="AM156" s="93"/>
      <c r="AN156" s="199" t="s">
        <v>13014</v>
      </c>
      <c r="AO156" s="200">
        <v>18830.21</v>
      </c>
      <c r="AQ156" t="s">
        <v>12024</v>
      </c>
      <c r="AR156" s="284">
        <v>37686.99</v>
      </c>
      <c r="AT156" s="272" t="s">
        <v>11574</v>
      </c>
      <c r="AU156" s="273">
        <v>277738.57</v>
      </c>
      <c r="AW156" s="244" t="s">
        <v>10652</v>
      </c>
      <c r="AX156" s="245">
        <v>44137.35</v>
      </c>
      <c r="AZ156" s="230" t="s">
        <v>8789</v>
      </c>
      <c r="BA156" s="231">
        <v>1637.08</v>
      </c>
      <c r="BC156" s="209" t="s">
        <v>7032</v>
      </c>
      <c r="BD156" s="210">
        <v>213</v>
      </c>
      <c r="BF156" s="195" t="s">
        <v>10188</v>
      </c>
      <c r="BG156" s="196">
        <v>31236</v>
      </c>
    </row>
    <row r="157" spans="1:59" x14ac:dyDescent="0.55000000000000004">
      <c r="A157" t="s">
        <v>5790</v>
      </c>
      <c r="C157" s="284">
        <v>440025.76</v>
      </c>
      <c r="E157" s="282" t="s">
        <v>5372</v>
      </c>
      <c r="F157" s="282"/>
      <c r="G157" s="283">
        <v>3114</v>
      </c>
      <c r="I157" s="242" t="s">
        <v>3558</v>
      </c>
      <c r="J157" s="242"/>
      <c r="K157" s="243">
        <v>1104.5899999999999</v>
      </c>
      <c r="M157" s="224" t="s">
        <v>4128</v>
      </c>
      <c r="N157" s="224"/>
      <c r="O157" s="225">
        <v>131</v>
      </c>
      <c r="Q157" s="203" t="s">
        <v>631</v>
      </c>
      <c r="R157" s="203"/>
      <c r="S157" s="204">
        <v>23539</v>
      </c>
      <c r="U157" s="195" t="s">
        <v>478</v>
      </c>
      <c r="V157" s="195"/>
      <c r="W157" s="196">
        <v>1264</v>
      </c>
      <c r="X157" s="113"/>
      <c r="Y157" t="s">
        <v>71061</v>
      </c>
      <c r="Z157">
        <v>223.7</v>
      </c>
      <c r="AB157" s="276" t="s">
        <v>69847</v>
      </c>
      <c r="AC157" s="277">
        <v>302091.19</v>
      </c>
      <c r="AE157" s="246" t="s">
        <v>46615</v>
      </c>
      <c r="AF157" s="247">
        <v>710.64</v>
      </c>
      <c r="AH157" s="226" t="s">
        <v>51446</v>
      </c>
      <c r="AI157" s="227">
        <v>1663.92</v>
      </c>
      <c r="AK157" s="207" t="s">
        <v>14806</v>
      </c>
      <c r="AL157" s="208">
        <v>2031</v>
      </c>
      <c r="AM157" s="93"/>
      <c r="AN157" s="199" t="s">
        <v>13015</v>
      </c>
      <c r="AO157" s="200">
        <v>33027.06</v>
      </c>
      <c r="AQ157" t="s">
        <v>12025</v>
      </c>
      <c r="AR157">
        <v>125.59</v>
      </c>
      <c r="AT157" s="272" t="s">
        <v>11573</v>
      </c>
      <c r="AU157" s="273">
        <v>3114</v>
      </c>
      <c r="AW157" s="244" t="s">
        <v>9533</v>
      </c>
      <c r="AX157" s="245">
        <v>1104.5899999999999</v>
      </c>
      <c r="AZ157" s="230" t="s">
        <v>8813</v>
      </c>
      <c r="BA157" s="231">
        <v>131</v>
      </c>
      <c r="BC157" s="209" t="s">
        <v>7272</v>
      </c>
      <c r="BD157" s="210">
        <v>2128</v>
      </c>
      <c r="BF157" s="195" t="s">
        <v>9795</v>
      </c>
      <c r="BG157" s="196">
        <v>31236</v>
      </c>
    </row>
    <row r="158" spans="1:59" x14ac:dyDescent="0.55000000000000004">
      <c r="A158" t="s">
        <v>5791</v>
      </c>
      <c r="C158" s="284">
        <v>1133138.42</v>
      </c>
      <c r="E158" s="282" t="s">
        <v>5374</v>
      </c>
      <c r="F158" s="282"/>
      <c r="G158" s="283">
        <v>584.98</v>
      </c>
      <c r="I158" s="242" t="s">
        <v>4248</v>
      </c>
      <c r="J158" s="242"/>
      <c r="K158" s="243">
        <v>2129.0700000000002</v>
      </c>
      <c r="M158" s="224" t="s">
        <v>4129</v>
      </c>
      <c r="N158" s="224"/>
      <c r="O158" s="225">
        <v>583</v>
      </c>
      <c r="Q158" s="203" t="s">
        <v>632</v>
      </c>
      <c r="R158" s="203"/>
      <c r="S158" s="204">
        <v>11174.12</v>
      </c>
      <c r="U158" s="195" t="s">
        <v>479</v>
      </c>
      <c r="V158" s="195"/>
      <c r="W158" s="196">
        <v>30754.62</v>
      </c>
      <c r="X158" s="113"/>
      <c r="Y158" t="s">
        <v>71062</v>
      </c>
      <c r="Z158">
        <v>150.33000000000001</v>
      </c>
      <c r="AB158" s="276" t="s">
        <v>51455</v>
      </c>
      <c r="AC158" s="277">
        <v>6505.52</v>
      </c>
      <c r="AE158" s="246" t="s">
        <v>49566</v>
      </c>
      <c r="AF158" s="247">
        <v>4513.83</v>
      </c>
      <c r="AH158" s="226" t="s">
        <v>44310</v>
      </c>
      <c r="AI158" s="227">
        <v>74500</v>
      </c>
      <c r="AK158" s="207" t="s">
        <v>14807</v>
      </c>
      <c r="AL158" s="208">
        <v>12530</v>
      </c>
      <c r="AM158" s="93"/>
      <c r="AN158" s="199" t="s">
        <v>13016</v>
      </c>
      <c r="AO158" s="200">
        <v>60689.02</v>
      </c>
      <c r="AQ158" t="s">
        <v>12029</v>
      </c>
      <c r="AR158" s="284">
        <v>350000</v>
      </c>
      <c r="AT158" s="272" t="s">
        <v>11575</v>
      </c>
      <c r="AU158" s="273">
        <v>584.98</v>
      </c>
      <c r="AW158" s="244" t="s">
        <v>10654</v>
      </c>
      <c r="AX158" s="245">
        <v>2129.0700000000002</v>
      </c>
      <c r="AZ158" s="230" t="s">
        <v>10505</v>
      </c>
      <c r="BA158" s="231">
        <v>583</v>
      </c>
      <c r="BC158" s="209" t="s">
        <v>7687</v>
      </c>
      <c r="BD158" s="210">
        <v>354</v>
      </c>
      <c r="BF158" s="195" t="s">
        <v>7584</v>
      </c>
      <c r="BG158" s="196">
        <v>508442.72</v>
      </c>
    </row>
    <row r="159" spans="1:59" x14ac:dyDescent="0.55000000000000004">
      <c r="A159" t="s">
        <v>5793</v>
      </c>
      <c r="C159" s="284">
        <v>4801382.43</v>
      </c>
      <c r="E159" s="282" t="s">
        <v>5375</v>
      </c>
      <c r="F159" s="282"/>
      <c r="G159" s="283">
        <v>530.76</v>
      </c>
      <c r="I159" s="242" t="s">
        <v>4348</v>
      </c>
      <c r="J159" s="242"/>
      <c r="K159" s="243">
        <v>833</v>
      </c>
      <c r="M159" s="224" t="s">
        <v>4130</v>
      </c>
      <c r="N159" s="224"/>
      <c r="O159" s="225">
        <v>2000</v>
      </c>
      <c r="Q159" s="203" t="s">
        <v>633</v>
      </c>
      <c r="R159" s="203"/>
      <c r="S159" s="204">
        <v>63563</v>
      </c>
      <c r="U159" s="195" t="s">
        <v>480</v>
      </c>
      <c r="V159" s="195"/>
      <c r="W159" s="196">
        <v>2831</v>
      </c>
      <c r="X159" s="113"/>
      <c r="Y159" t="s">
        <v>71063</v>
      </c>
      <c r="Z159">
        <v>1.76</v>
      </c>
      <c r="AB159" s="276" t="s">
        <v>51456</v>
      </c>
      <c r="AC159" s="277">
        <v>497.69</v>
      </c>
      <c r="AE159" s="246" t="s">
        <v>62514</v>
      </c>
      <c r="AF159" s="247">
        <v>31398.97</v>
      </c>
      <c r="AH159" s="226" t="s">
        <v>44311</v>
      </c>
      <c r="AI159" s="227">
        <v>5699.25</v>
      </c>
      <c r="AK159" s="207" t="s">
        <v>14808</v>
      </c>
      <c r="AL159" s="208">
        <v>2090</v>
      </c>
      <c r="AM159" s="93"/>
      <c r="AN159" s="199" t="s">
        <v>13017</v>
      </c>
      <c r="AO159" s="200">
        <v>96838.24</v>
      </c>
      <c r="AQ159" t="s">
        <v>66245</v>
      </c>
      <c r="AR159" s="284">
        <v>31581</v>
      </c>
      <c r="AT159" s="272" t="s">
        <v>11576</v>
      </c>
      <c r="AU159" s="273">
        <v>530.76</v>
      </c>
      <c r="AW159" s="244" t="s">
        <v>10659</v>
      </c>
      <c r="AX159" s="245">
        <v>833</v>
      </c>
      <c r="AZ159" s="230" t="s">
        <v>8828</v>
      </c>
      <c r="BA159" s="231">
        <v>2000</v>
      </c>
      <c r="BC159" s="209" t="s">
        <v>7992</v>
      </c>
      <c r="BD159" s="210">
        <v>1410</v>
      </c>
      <c r="BF159" s="195" t="s">
        <v>10189</v>
      </c>
      <c r="BG159" s="196">
        <v>506002.55</v>
      </c>
    </row>
    <row r="160" spans="1:59" x14ac:dyDescent="0.55000000000000004">
      <c r="A160" t="s">
        <v>5796</v>
      </c>
      <c r="C160" s="284">
        <v>175503.83</v>
      </c>
      <c r="E160" s="282" t="s">
        <v>5376</v>
      </c>
      <c r="F160" s="282"/>
      <c r="G160" s="283">
        <v>4602239.3600000003</v>
      </c>
      <c r="I160" s="242" t="s">
        <v>4364</v>
      </c>
      <c r="J160" s="242"/>
      <c r="K160" s="243">
        <v>1668</v>
      </c>
      <c r="M160" s="224" t="s">
        <v>4131</v>
      </c>
      <c r="N160" s="224"/>
      <c r="O160" s="225">
        <v>7059</v>
      </c>
      <c r="Q160" s="203" t="s">
        <v>634</v>
      </c>
      <c r="R160" s="203"/>
      <c r="S160" s="204">
        <v>31741</v>
      </c>
      <c r="U160" s="195" t="s">
        <v>481</v>
      </c>
      <c r="V160" s="195"/>
      <c r="W160" s="196">
        <v>2442</v>
      </c>
      <c r="X160" s="113"/>
      <c r="Y160" t="s">
        <v>71064</v>
      </c>
      <c r="Z160" s="284">
        <v>2872.98</v>
      </c>
      <c r="AB160" s="276" t="s">
        <v>51457</v>
      </c>
      <c r="AC160" s="277">
        <v>1627.67</v>
      </c>
      <c r="AE160" s="246" t="s">
        <v>55741</v>
      </c>
      <c r="AF160" s="247">
        <v>13685.73</v>
      </c>
      <c r="AH160" s="226" t="s">
        <v>44312</v>
      </c>
      <c r="AI160" s="227">
        <v>4000</v>
      </c>
      <c r="AK160" s="207" t="s">
        <v>14809</v>
      </c>
      <c r="AL160" s="208">
        <v>1960</v>
      </c>
      <c r="AM160" s="93"/>
      <c r="AN160" s="199" t="s">
        <v>31632</v>
      </c>
      <c r="AO160" s="200">
        <v>241961</v>
      </c>
      <c r="AQ160" t="s">
        <v>66360</v>
      </c>
      <c r="AR160" s="284">
        <v>6945</v>
      </c>
      <c r="AT160" s="272" t="s">
        <v>11577</v>
      </c>
      <c r="AU160" s="273">
        <v>4602239.3600000003</v>
      </c>
      <c r="AW160" s="244" t="s">
        <v>10674</v>
      </c>
      <c r="AX160" s="245">
        <v>1668</v>
      </c>
      <c r="AZ160" s="230" t="s">
        <v>10507</v>
      </c>
      <c r="BA160" s="231">
        <v>7059</v>
      </c>
      <c r="BC160" s="209" t="s">
        <v>8626</v>
      </c>
      <c r="BD160" s="210">
        <v>2000</v>
      </c>
      <c r="BF160" s="195" t="s">
        <v>9796</v>
      </c>
      <c r="BG160" s="196">
        <v>1014445.27</v>
      </c>
    </row>
    <row r="161" spans="1:59" x14ac:dyDescent="0.55000000000000004">
      <c r="A161" t="s">
        <v>5797</v>
      </c>
      <c r="C161" s="284">
        <v>4848993.1399999997</v>
      </c>
      <c r="E161" s="282" t="s">
        <v>65370</v>
      </c>
      <c r="F161" s="282"/>
      <c r="G161" s="283">
        <v>72303.88</v>
      </c>
      <c r="I161" s="242" t="s">
        <v>4252</v>
      </c>
      <c r="J161" s="242"/>
      <c r="K161" s="243">
        <v>3048</v>
      </c>
      <c r="M161" s="224" t="s">
        <v>2572</v>
      </c>
      <c r="N161" s="224"/>
      <c r="O161" s="225">
        <v>386</v>
      </c>
      <c r="Q161" s="203" t="s">
        <v>635</v>
      </c>
      <c r="R161" s="203"/>
      <c r="S161" s="204">
        <v>16500</v>
      </c>
      <c r="U161" s="195" t="s">
        <v>4072</v>
      </c>
      <c r="V161" s="195"/>
      <c r="W161" s="196">
        <v>820</v>
      </c>
      <c r="X161" s="113"/>
      <c r="Y161" t="s">
        <v>48859</v>
      </c>
      <c r="Z161" s="284">
        <v>19029.3</v>
      </c>
      <c r="AB161" s="276" t="s">
        <v>51458</v>
      </c>
      <c r="AC161" s="277">
        <v>163.29</v>
      </c>
      <c r="AE161" s="246" t="s">
        <v>58914</v>
      </c>
      <c r="AF161" s="247">
        <v>16451.96</v>
      </c>
      <c r="AH161" s="226" t="s">
        <v>44313</v>
      </c>
      <c r="AI161" s="227">
        <v>306</v>
      </c>
      <c r="AK161" s="207" t="s">
        <v>14810</v>
      </c>
      <c r="AL161" s="208">
        <v>54</v>
      </c>
      <c r="AM161" s="93"/>
      <c r="AN161" s="199" t="s">
        <v>13018</v>
      </c>
      <c r="AO161" s="200">
        <v>15192.1</v>
      </c>
      <c r="AQ161" t="s">
        <v>69672</v>
      </c>
      <c r="AR161" s="284">
        <v>4036.23</v>
      </c>
      <c r="AT161" s="272" t="s">
        <v>11579</v>
      </c>
      <c r="AU161" s="273">
        <v>72303.88</v>
      </c>
      <c r="AW161" s="244" t="s">
        <v>10677</v>
      </c>
      <c r="AX161" s="245">
        <v>3048</v>
      </c>
      <c r="AZ161" s="230" t="s">
        <v>8862</v>
      </c>
      <c r="BA161" s="231">
        <v>386</v>
      </c>
      <c r="BC161" s="209" t="s">
        <v>8863</v>
      </c>
      <c r="BD161" s="210">
        <v>2507</v>
      </c>
      <c r="BF161" s="195" t="s">
        <v>7585</v>
      </c>
      <c r="BG161" s="196">
        <v>114399.36</v>
      </c>
    </row>
    <row r="162" spans="1:59" x14ac:dyDescent="0.55000000000000004">
      <c r="A162" t="s">
        <v>5799</v>
      </c>
      <c r="C162" s="284">
        <v>360541.56</v>
      </c>
      <c r="E162" s="282" t="s">
        <v>5379</v>
      </c>
      <c r="F162" s="282"/>
      <c r="G162" s="283">
        <v>14085.67</v>
      </c>
      <c r="I162" s="242" t="s">
        <v>4254</v>
      </c>
      <c r="J162" s="242"/>
      <c r="K162" s="243">
        <v>1219.94</v>
      </c>
      <c r="M162" s="224" t="s">
        <v>2578</v>
      </c>
      <c r="N162" s="224"/>
      <c r="O162" s="225">
        <v>26234.39</v>
      </c>
      <c r="Q162" s="203" t="s">
        <v>636</v>
      </c>
      <c r="R162" s="203"/>
      <c r="S162" s="204">
        <v>22528</v>
      </c>
      <c r="U162" s="195" t="s">
        <v>482</v>
      </c>
      <c r="V162" s="195"/>
      <c r="W162" s="196">
        <v>20721.75</v>
      </c>
      <c r="X162" s="113"/>
      <c r="Y162" t="s">
        <v>48860</v>
      </c>
      <c r="Z162" s="284">
        <v>1436.29</v>
      </c>
      <c r="AB162" s="276" t="s">
        <v>63895</v>
      </c>
      <c r="AC162" s="277">
        <v>2413.5</v>
      </c>
      <c r="AE162" s="246" t="s">
        <v>47709</v>
      </c>
      <c r="AF162" s="247">
        <v>1750</v>
      </c>
      <c r="AH162" s="226" t="s">
        <v>47709</v>
      </c>
      <c r="AI162" s="227">
        <v>1850</v>
      </c>
      <c r="AK162" s="207" t="s">
        <v>14811</v>
      </c>
      <c r="AL162" s="208">
        <v>93.22</v>
      </c>
      <c r="AM162" s="93"/>
      <c r="AN162" s="199" t="s">
        <v>34392</v>
      </c>
      <c r="AO162" s="200">
        <v>97.72</v>
      </c>
      <c r="AQ162" t="s">
        <v>12910</v>
      </c>
      <c r="AR162" s="284">
        <v>30831.23</v>
      </c>
      <c r="AT162" s="272" t="s">
        <v>11581</v>
      </c>
      <c r="AU162" s="273">
        <v>14085.67</v>
      </c>
      <c r="AW162" s="244" t="s">
        <v>10682</v>
      </c>
      <c r="AX162" s="245">
        <v>1219.94</v>
      </c>
      <c r="AZ162" s="230" t="s">
        <v>8868</v>
      </c>
      <c r="BA162" s="231">
        <v>26234.39</v>
      </c>
      <c r="BC162" s="209" t="s">
        <v>9208</v>
      </c>
      <c r="BD162" s="210">
        <v>199985.78</v>
      </c>
      <c r="BF162" s="195" t="s">
        <v>10190</v>
      </c>
      <c r="BG162" s="196">
        <v>1924381.91</v>
      </c>
    </row>
    <row r="163" spans="1:59" x14ac:dyDescent="0.55000000000000004">
      <c r="A163" t="s">
        <v>5800</v>
      </c>
      <c r="C163" s="284">
        <v>9918593.4600000009</v>
      </c>
      <c r="E163" s="282" t="s">
        <v>5382</v>
      </c>
      <c r="F163" s="282"/>
      <c r="G163" s="283">
        <v>286039.87</v>
      </c>
      <c r="I163" s="242" t="s">
        <v>4255</v>
      </c>
      <c r="J163" s="242"/>
      <c r="K163" s="243">
        <v>-73.510000000000005</v>
      </c>
      <c r="M163" s="224" t="s">
        <v>4134</v>
      </c>
      <c r="N163" s="224"/>
      <c r="O163" s="225">
        <v>1367</v>
      </c>
      <c r="Q163" s="203" t="s">
        <v>637</v>
      </c>
      <c r="R163" s="203"/>
      <c r="S163" s="204">
        <v>23528.01</v>
      </c>
      <c r="U163" s="195" t="s">
        <v>483</v>
      </c>
      <c r="V163" s="195"/>
      <c r="W163" s="196">
        <v>1429</v>
      </c>
      <c r="X163" s="113"/>
      <c r="Y163" t="s">
        <v>49879</v>
      </c>
      <c r="Z163" s="284">
        <v>38201.870000000003</v>
      </c>
      <c r="AB163" s="276" t="s">
        <v>63004</v>
      </c>
      <c r="AC163" s="277">
        <v>977.01</v>
      </c>
      <c r="AE163" s="246" t="s">
        <v>42113</v>
      </c>
      <c r="AF163" s="247">
        <v>19389</v>
      </c>
      <c r="AH163" s="226" t="s">
        <v>42113</v>
      </c>
      <c r="AI163" s="227">
        <v>19410.98</v>
      </c>
      <c r="AK163" s="207" t="s">
        <v>14812</v>
      </c>
      <c r="AL163" s="208">
        <v>14787.05</v>
      </c>
      <c r="AM163" s="93"/>
      <c r="AN163" s="199" t="s">
        <v>13019</v>
      </c>
      <c r="AO163" s="200">
        <v>6589.8</v>
      </c>
      <c r="AQ163" t="s">
        <v>44047</v>
      </c>
      <c r="AR163" s="284">
        <v>3716</v>
      </c>
      <c r="AT163" s="272" t="s">
        <v>11584</v>
      </c>
      <c r="AU163" s="273">
        <v>286039.87</v>
      </c>
      <c r="AW163" s="244" t="s">
        <v>9545</v>
      </c>
      <c r="AX163" s="245">
        <v>-73.510000000000005</v>
      </c>
      <c r="AZ163" s="230" t="s">
        <v>10508</v>
      </c>
      <c r="BA163" s="231">
        <v>1367</v>
      </c>
      <c r="BC163" s="209" t="s">
        <v>11455</v>
      </c>
      <c r="BD163" s="210">
        <v>26771</v>
      </c>
      <c r="BF163" s="195" t="s">
        <v>9250</v>
      </c>
      <c r="BG163" s="196">
        <v>2190.5</v>
      </c>
    </row>
    <row r="164" spans="1:59" x14ac:dyDescent="0.55000000000000004">
      <c r="A164" t="s">
        <v>5801</v>
      </c>
      <c r="C164" s="284">
        <v>26562629.43</v>
      </c>
      <c r="E164" s="282" t="s">
        <v>5384</v>
      </c>
      <c r="F164" s="282"/>
      <c r="G164" s="283">
        <v>181200.55</v>
      </c>
      <c r="I164" s="242" t="s">
        <v>4373</v>
      </c>
      <c r="J164" s="242"/>
      <c r="K164" s="243">
        <v>320</v>
      </c>
      <c r="M164" s="224" t="s">
        <v>2579</v>
      </c>
      <c r="N164" s="224"/>
      <c r="O164" s="225">
        <v>1091</v>
      </c>
      <c r="Q164" s="203" t="s">
        <v>638</v>
      </c>
      <c r="R164" s="203"/>
      <c r="S164" s="204">
        <v>45539</v>
      </c>
      <c r="U164" s="195" t="s">
        <v>484</v>
      </c>
      <c r="V164" s="195"/>
      <c r="W164" s="196">
        <v>27274.9</v>
      </c>
      <c r="X164" s="113"/>
      <c r="Y164" t="s">
        <v>71065</v>
      </c>
      <c r="Z164" s="284">
        <v>1080</v>
      </c>
      <c r="AB164" s="276" t="s">
        <v>61265</v>
      </c>
      <c r="AC164" s="277">
        <v>1407.82</v>
      </c>
      <c r="AE164" s="246" t="s">
        <v>46616</v>
      </c>
      <c r="AF164" s="247">
        <v>2134.84</v>
      </c>
      <c r="AH164" s="226" t="s">
        <v>46616</v>
      </c>
      <c r="AI164" s="227">
        <v>49.99</v>
      </c>
      <c r="AK164" s="207" t="s">
        <v>14813</v>
      </c>
      <c r="AL164" s="208">
        <v>4041.73</v>
      </c>
      <c r="AM164" s="93"/>
      <c r="AN164" s="199" t="s">
        <v>13020</v>
      </c>
      <c r="AO164" s="200">
        <v>1673.79</v>
      </c>
      <c r="AQ164" t="s">
        <v>66361</v>
      </c>
      <c r="AR164" s="284">
        <v>12581</v>
      </c>
      <c r="AT164" s="272" t="s">
        <v>11586</v>
      </c>
      <c r="AU164" s="273">
        <v>181200.55</v>
      </c>
      <c r="AW164" s="244" t="s">
        <v>10684</v>
      </c>
      <c r="AX164" s="245">
        <v>320</v>
      </c>
      <c r="AZ164" s="230" t="s">
        <v>8869</v>
      </c>
      <c r="BA164" s="231">
        <v>1091</v>
      </c>
      <c r="BC164" s="209" t="s">
        <v>9751</v>
      </c>
      <c r="BD164" s="210">
        <v>252574.78</v>
      </c>
      <c r="BF164" s="195" t="s">
        <v>9797</v>
      </c>
      <c r="BG164" s="196">
        <v>2040971.77</v>
      </c>
    </row>
    <row r="165" spans="1:59" x14ac:dyDescent="0.55000000000000004">
      <c r="A165" t="s">
        <v>5804</v>
      </c>
      <c r="C165" s="284">
        <v>3199668.63</v>
      </c>
      <c r="E165" s="282" t="s">
        <v>5386</v>
      </c>
      <c r="F165" s="282"/>
      <c r="G165" s="283">
        <v>8526.4</v>
      </c>
      <c r="I165" s="242" t="s">
        <v>4375</v>
      </c>
      <c r="J165" s="242"/>
      <c r="K165" s="243">
        <v>3964</v>
      </c>
      <c r="M165" s="224" t="s">
        <v>4135</v>
      </c>
      <c r="N165" s="224"/>
      <c r="O165" s="225">
        <v>262.91000000000003</v>
      </c>
      <c r="Q165" s="203" t="s">
        <v>639</v>
      </c>
      <c r="R165" s="203"/>
      <c r="S165" s="204">
        <v>22081</v>
      </c>
      <c r="U165" s="195" t="s">
        <v>266</v>
      </c>
      <c r="V165" s="195"/>
      <c r="W165" s="196">
        <v>97692.27</v>
      </c>
      <c r="X165" s="113"/>
      <c r="Y165" t="s">
        <v>64253</v>
      </c>
      <c r="Z165" s="284">
        <v>192806.82</v>
      </c>
      <c r="AB165" s="276" t="s">
        <v>51460</v>
      </c>
      <c r="AC165" s="277">
        <v>3401.05</v>
      </c>
      <c r="AE165" s="246" t="s">
        <v>40084</v>
      </c>
      <c r="AF165" s="247">
        <v>10397.19</v>
      </c>
      <c r="AH165" s="226" t="s">
        <v>40084</v>
      </c>
      <c r="AI165" s="227">
        <v>1306.95</v>
      </c>
      <c r="AK165" s="207" t="s">
        <v>14814</v>
      </c>
      <c r="AL165" s="208">
        <v>23100</v>
      </c>
      <c r="AM165" s="93"/>
      <c r="AN165" s="199" t="s">
        <v>13021</v>
      </c>
      <c r="AO165" s="200">
        <v>4310.29</v>
      </c>
      <c r="AQ165" t="s">
        <v>66417</v>
      </c>
      <c r="AR165">
        <v>475</v>
      </c>
      <c r="AT165" s="272" t="s">
        <v>11588</v>
      </c>
      <c r="AU165" s="273">
        <v>8526.4</v>
      </c>
      <c r="AW165" s="244" t="s">
        <v>10686</v>
      </c>
      <c r="AX165" s="245">
        <v>3964</v>
      </c>
      <c r="AZ165" s="230" t="s">
        <v>8885</v>
      </c>
      <c r="BA165" s="231">
        <v>262.91000000000003</v>
      </c>
      <c r="BC165" s="209" t="s">
        <v>6606</v>
      </c>
      <c r="BD165" s="210">
        <v>281023</v>
      </c>
      <c r="BF165" s="195" t="s">
        <v>10191</v>
      </c>
      <c r="BG165" s="196">
        <v>34791</v>
      </c>
    </row>
    <row r="166" spans="1:59" x14ac:dyDescent="0.55000000000000004">
      <c r="A166" t="s">
        <v>5806</v>
      </c>
      <c r="C166" s="284">
        <v>8872052.3800000008</v>
      </c>
      <c r="E166" s="282" t="s">
        <v>5387</v>
      </c>
      <c r="F166" s="282"/>
      <c r="G166" s="283">
        <v>66992.92</v>
      </c>
      <c r="I166" s="242" t="s">
        <v>4256</v>
      </c>
      <c r="J166" s="242"/>
      <c r="K166" s="243">
        <v>10584.42</v>
      </c>
      <c r="M166" s="224" t="s">
        <v>2613</v>
      </c>
      <c r="N166" s="224"/>
      <c r="O166" s="225">
        <v>658.35</v>
      </c>
      <c r="Q166" s="203" t="s">
        <v>640</v>
      </c>
      <c r="R166" s="203"/>
      <c r="S166" s="204">
        <v>75024</v>
      </c>
      <c r="U166" s="195" t="s">
        <v>3698</v>
      </c>
      <c r="V166" s="195"/>
      <c r="W166" s="196">
        <v>861165</v>
      </c>
      <c r="X166" s="113"/>
      <c r="Y166" t="s">
        <v>71066</v>
      </c>
      <c r="Z166">
        <v>400</v>
      </c>
      <c r="AB166" s="276" t="s">
        <v>51461</v>
      </c>
      <c r="AC166" s="277">
        <v>283.04000000000002</v>
      </c>
      <c r="AE166" s="246" t="s">
        <v>48642</v>
      </c>
      <c r="AF166" s="247">
        <v>22892.68</v>
      </c>
      <c r="AH166" s="226" t="s">
        <v>48642</v>
      </c>
      <c r="AI166" s="227">
        <v>853.99</v>
      </c>
      <c r="AK166" s="207" t="s">
        <v>14815</v>
      </c>
      <c r="AL166" s="208">
        <v>2000</v>
      </c>
      <c r="AM166" s="93"/>
      <c r="AN166" s="199" t="s">
        <v>13022</v>
      </c>
      <c r="AO166" s="200">
        <v>8275.4500000000007</v>
      </c>
      <c r="AQ166" t="s">
        <v>12033</v>
      </c>
      <c r="AR166" s="284">
        <v>553238.11</v>
      </c>
      <c r="AT166" s="272" t="s">
        <v>11589</v>
      </c>
      <c r="AU166" s="273">
        <v>66992.92</v>
      </c>
      <c r="AW166" s="244" t="s">
        <v>10688</v>
      </c>
      <c r="AX166" s="245">
        <v>10584.42</v>
      </c>
      <c r="AZ166" s="230" t="s">
        <v>8905</v>
      </c>
      <c r="BA166" s="231">
        <v>658.35</v>
      </c>
      <c r="BC166" s="209" t="s">
        <v>6871</v>
      </c>
      <c r="BD166" s="210">
        <v>25674.58</v>
      </c>
      <c r="BF166" s="195" t="s">
        <v>9798</v>
      </c>
      <c r="BG166" s="196">
        <v>34791</v>
      </c>
    </row>
    <row r="167" spans="1:59" x14ac:dyDescent="0.55000000000000004">
      <c r="A167" t="s">
        <v>5807</v>
      </c>
      <c r="C167" s="284">
        <v>2965719.39</v>
      </c>
      <c r="E167" s="282" t="s">
        <v>5389</v>
      </c>
      <c r="F167" s="282"/>
      <c r="G167" s="283">
        <v>122595.24</v>
      </c>
      <c r="I167" s="242" t="s">
        <v>3567</v>
      </c>
      <c r="J167" s="242"/>
      <c r="K167" s="243">
        <v>3546.37</v>
      </c>
      <c r="M167" s="224" t="s">
        <v>2623</v>
      </c>
      <c r="N167" s="224"/>
      <c r="O167" s="225">
        <v>1120</v>
      </c>
      <c r="Q167" s="203" t="s">
        <v>641</v>
      </c>
      <c r="R167" s="203"/>
      <c r="S167" s="204">
        <v>20550</v>
      </c>
      <c r="U167" s="195" t="s">
        <v>3699</v>
      </c>
      <c r="V167" s="195"/>
      <c r="W167" s="196">
        <v>31104</v>
      </c>
      <c r="X167" s="113"/>
      <c r="Y167" t="s">
        <v>42425</v>
      </c>
      <c r="Z167" s="284">
        <v>31682.83</v>
      </c>
      <c r="AB167" s="276" t="s">
        <v>51462</v>
      </c>
      <c r="AC167" s="277">
        <v>850.95</v>
      </c>
      <c r="AE167" s="246" t="s">
        <v>51447</v>
      </c>
      <c r="AF167" s="247">
        <v>1388</v>
      </c>
      <c r="AH167" s="226" t="s">
        <v>48643</v>
      </c>
      <c r="AI167" s="227">
        <v>22160</v>
      </c>
      <c r="AK167" s="207" t="s">
        <v>14816</v>
      </c>
      <c r="AL167" s="208">
        <v>1971.88</v>
      </c>
      <c r="AM167" s="93"/>
      <c r="AN167" s="199" t="s">
        <v>13023</v>
      </c>
      <c r="AO167" s="200">
        <v>301966.92</v>
      </c>
      <c r="AQ167" t="s">
        <v>66294</v>
      </c>
      <c r="AR167" s="284">
        <v>7121.13</v>
      </c>
      <c r="AT167" s="272" t="s">
        <v>11591</v>
      </c>
      <c r="AU167" s="273">
        <v>122595.24</v>
      </c>
      <c r="AW167" s="244" t="s">
        <v>9551</v>
      </c>
      <c r="AX167" s="245">
        <v>3546.37</v>
      </c>
      <c r="AZ167" s="230" t="s">
        <v>8915</v>
      </c>
      <c r="BA167" s="231">
        <v>1120</v>
      </c>
      <c r="BC167" s="209" t="s">
        <v>7033</v>
      </c>
      <c r="BD167" s="210">
        <v>12560</v>
      </c>
      <c r="BF167" s="195" t="s">
        <v>10098</v>
      </c>
      <c r="BG167" s="196">
        <v>21223</v>
      </c>
    </row>
    <row r="168" spans="1:59" x14ac:dyDescent="0.55000000000000004">
      <c r="A168" t="s">
        <v>5810</v>
      </c>
      <c r="C168" s="284">
        <v>809048.99</v>
      </c>
      <c r="E168" s="282" t="s">
        <v>5391</v>
      </c>
      <c r="F168" s="282"/>
      <c r="G168" s="283">
        <v>268467.14</v>
      </c>
      <c r="I168" s="242" t="s">
        <v>4377</v>
      </c>
      <c r="J168" s="242"/>
      <c r="K168" s="243">
        <v>5175</v>
      </c>
      <c r="M168" s="224" t="s">
        <v>2627</v>
      </c>
      <c r="N168" s="224"/>
      <c r="O168" s="225">
        <v>56271</v>
      </c>
      <c r="Q168" s="203" t="s">
        <v>642</v>
      </c>
      <c r="R168" s="203"/>
      <c r="S168" s="204">
        <v>16500</v>
      </c>
      <c r="U168" s="195" t="s">
        <v>3700</v>
      </c>
      <c r="V168" s="195"/>
      <c r="W168" s="196">
        <v>24487</v>
      </c>
      <c r="X168" s="113"/>
      <c r="Y168" t="s">
        <v>48861</v>
      </c>
      <c r="Z168" s="284">
        <v>7222.63</v>
      </c>
      <c r="AB168" s="276" t="s">
        <v>51463</v>
      </c>
      <c r="AC168" s="277">
        <v>85.37</v>
      </c>
      <c r="AE168" s="246" t="s">
        <v>34438</v>
      </c>
      <c r="AF168" s="247">
        <v>116541.69</v>
      </c>
      <c r="AH168" s="226" t="s">
        <v>44314</v>
      </c>
      <c r="AI168" s="227">
        <v>44000</v>
      </c>
      <c r="AK168" s="207" t="s">
        <v>12962</v>
      </c>
      <c r="AL168" s="208">
        <v>1629.98</v>
      </c>
      <c r="AM168" s="93"/>
      <c r="AN168" s="199" t="s">
        <v>13024</v>
      </c>
      <c r="AO168" s="200">
        <v>15192.1</v>
      </c>
      <c r="AQ168" t="s">
        <v>12912</v>
      </c>
      <c r="AR168" s="284">
        <v>14774.11</v>
      </c>
      <c r="AT168" s="272" t="s">
        <v>11593</v>
      </c>
      <c r="AU168" s="273">
        <v>268467.14</v>
      </c>
      <c r="AW168" s="244" t="s">
        <v>10690</v>
      </c>
      <c r="AX168" s="245">
        <v>5175</v>
      </c>
      <c r="AZ168" s="230" t="s">
        <v>8919</v>
      </c>
      <c r="BA168" s="231">
        <v>56271</v>
      </c>
      <c r="BC168" s="209" t="s">
        <v>7273</v>
      </c>
      <c r="BD168" s="210">
        <v>151093</v>
      </c>
      <c r="BF168" s="195" t="s">
        <v>10192</v>
      </c>
      <c r="BG168" s="196">
        <v>21230</v>
      </c>
    </row>
    <row r="169" spans="1:59" x14ac:dyDescent="0.55000000000000004">
      <c r="A169" t="s">
        <v>5811</v>
      </c>
      <c r="C169" s="284">
        <v>2126140.91</v>
      </c>
      <c r="E169" s="282" t="s">
        <v>5392</v>
      </c>
      <c r="F169" s="282"/>
      <c r="G169" s="283">
        <v>10160193.210000001</v>
      </c>
      <c r="I169" s="242" t="s">
        <v>4379</v>
      </c>
      <c r="J169" s="242"/>
      <c r="K169" s="243">
        <v>5104</v>
      </c>
      <c r="M169" s="224" t="s">
        <v>2673</v>
      </c>
      <c r="N169" s="224"/>
      <c r="O169" s="225">
        <v>2822</v>
      </c>
      <c r="Q169" s="203" t="s">
        <v>643</v>
      </c>
      <c r="R169" s="203"/>
      <c r="S169" s="204">
        <v>22510</v>
      </c>
      <c r="U169" s="195" t="s">
        <v>3701</v>
      </c>
      <c r="V169" s="195"/>
      <c r="W169" s="196">
        <v>11643</v>
      </c>
      <c r="X169" s="113"/>
      <c r="Y169" t="s">
        <v>49881</v>
      </c>
      <c r="Z169" s="284">
        <v>7758.03</v>
      </c>
      <c r="AB169" s="276" t="s">
        <v>63896</v>
      </c>
      <c r="AC169" s="277">
        <v>198.92</v>
      </c>
      <c r="AE169" s="246" t="s">
        <v>54770</v>
      </c>
      <c r="AF169" s="247">
        <v>61958.98</v>
      </c>
      <c r="AH169" s="226" t="s">
        <v>44315</v>
      </c>
      <c r="AI169" s="227">
        <v>3366</v>
      </c>
      <c r="AK169" s="207" t="s">
        <v>14817</v>
      </c>
      <c r="AL169" s="208">
        <v>9762.5</v>
      </c>
      <c r="AM169" s="93"/>
      <c r="AN169" s="199" t="s">
        <v>34393</v>
      </c>
      <c r="AO169" s="200">
        <v>97.72</v>
      </c>
      <c r="AQ169" t="s">
        <v>12915</v>
      </c>
      <c r="AR169">
        <v>594.79</v>
      </c>
      <c r="AT169" s="272" t="s">
        <v>11594</v>
      </c>
      <c r="AU169" s="273">
        <v>10160193.210000001</v>
      </c>
      <c r="AW169" s="244" t="s">
        <v>10694</v>
      </c>
      <c r="AX169" s="245">
        <v>5104</v>
      </c>
      <c r="AZ169" s="230" t="s">
        <v>8965</v>
      </c>
      <c r="BA169" s="231">
        <v>2822</v>
      </c>
      <c r="BC169" s="209" t="s">
        <v>7688</v>
      </c>
      <c r="BD169" s="210">
        <v>207163.33</v>
      </c>
      <c r="BF169" s="195" t="s">
        <v>9799</v>
      </c>
      <c r="BG169" s="196">
        <v>42453</v>
      </c>
    </row>
    <row r="170" spans="1:59" x14ac:dyDescent="0.55000000000000004">
      <c r="A170" t="s">
        <v>5812</v>
      </c>
      <c r="C170" s="284">
        <v>4644797.28</v>
      </c>
      <c r="E170" s="282" t="s">
        <v>5393</v>
      </c>
      <c r="F170" s="282"/>
      <c r="G170" s="283">
        <v>2930.22</v>
      </c>
      <c r="I170" s="242" t="s">
        <v>4262</v>
      </c>
      <c r="J170" s="242"/>
      <c r="K170" s="243">
        <v>590.88</v>
      </c>
      <c r="M170" s="224" t="s">
        <v>2682</v>
      </c>
      <c r="N170" s="224"/>
      <c r="O170" s="225">
        <v>20596</v>
      </c>
      <c r="Q170" s="203" t="s">
        <v>644</v>
      </c>
      <c r="R170" s="203"/>
      <c r="S170" s="204">
        <v>15471</v>
      </c>
      <c r="U170" s="195" t="s">
        <v>3702</v>
      </c>
      <c r="V170" s="195"/>
      <c r="W170" s="196">
        <v>188880</v>
      </c>
      <c r="X170" s="113"/>
      <c r="Y170" t="s">
        <v>42426</v>
      </c>
      <c r="Z170">
        <v>569.98</v>
      </c>
      <c r="AB170" s="276" t="s">
        <v>66830</v>
      </c>
      <c r="AC170" s="277">
        <v>2011.73</v>
      </c>
      <c r="AE170" s="246" t="s">
        <v>34439</v>
      </c>
      <c r="AF170" s="247">
        <v>45039.56</v>
      </c>
      <c r="AH170" s="226" t="s">
        <v>44316</v>
      </c>
      <c r="AI170" s="227">
        <v>62350</v>
      </c>
      <c r="AK170" s="207" t="s">
        <v>14818</v>
      </c>
      <c r="AL170" s="208">
        <v>746.85</v>
      </c>
      <c r="AM170" s="93"/>
      <c r="AN170" s="199" t="s">
        <v>13025</v>
      </c>
      <c r="AO170" s="200">
        <v>6589.8</v>
      </c>
      <c r="AQ170" t="s">
        <v>66295</v>
      </c>
      <c r="AR170" s="284">
        <v>2820.43</v>
      </c>
      <c r="AT170" s="272" t="s">
        <v>11595</v>
      </c>
      <c r="AU170" s="273">
        <v>2930.22</v>
      </c>
      <c r="AW170" s="244" t="s">
        <v>9557</v>
      </c>
      <c r="AX170" s="245">
        <v>590.88</v>
      </c>
      <c r="AZ170" s="230" t="s">
        <v>8974</v>
      </c>
      <c r="BA170" s="231">
        <v>20596</v>
      </c>
      <c r="BC170" s="209" t="s">
        <v>7993</v>
      </c>
      <c r="BD170" s="210">
        <v>79850.820000000007</v>
      </c>
      <c r="BF170" s="195" t="s">
        <v>7320</v>
      </c>
      <c r="BG170" s="196">
        <v>65615</v>
      </c>
    </row>
    <row r="171" spans="1:59" x14ac:dyDescent="0.55000000000000004">
      <c r="A171" t="s">
        <v>5813</v>
      </c>
      <c r="C171" s="284">
        <v>1764257.19</v>
      </c>
      <c r="E171" s="282" t="s">
        <v>5395</v>
      </c>
      <c r="F171" s="282"/>
      <c r="G171" s="283">
        <v>12716.17</v>
      </c>
      <c r="I171" s="242" t="s">
        <v>4265</v>
      </c>
      <c r="J171" s="242"/>
      <c r="K171" s="243">
        <v>32022</v>
      </c>
      <c r="M171" s="224" t="s">
        <v>4139</v>
      </c>
      <c r="N171" s="224"/>
      <c r="O171" s="225">
        <v>2527</v>
      </c>
      <c r="Q171" s="203" t="s">
        <v>645</v>
      </c>
      <c r="R171" s="203"/>
      <c r="S171" s="204">
        <v>16985</v>
      </c>
      <c r="U171" s="195" t="s">
        <v>3703</v>
      </c>
      <c r="V171" s="195"/>
      <c r="W171" s="196">
        <v>47274</v>
      </c>
      <c r="X171" s="113"/>
      <c r="Y171" t="s">
        <v>64254</v>
      </c>
      <c r="Z171" s="284">
        <v>1181.3599999999999</v>
      </c>
      <c r="AB171" s="276" t="s">
        <v>61266</v>
      </c>
      <c r="AC171" s="277">
        <v>789.26</v>
      </c>
      <c r="AE171" s="246" t="s">
        <v>46621</v>
      </c>
      <c r="AF171" s="247">
        <v>116655.47</v>
      </c>
      <c r="AH171" s="226" t="s">
        <v>44317</v>
      </c>
      <c r="AI171" s="227">
        <v>4769.7700000000004</v>
      </c>
      <c r="AK171" s="207" t="s">
        <v>14819</v>
      </c>
      <c r="AL171" s="208">
        <v>6217</v>
      </c>
      <c r="AM171" s="93"/>
      <c r="AN171" s="199" t="s">
        <v>13026</v>
      </c>
      <c r="AO171" s="200">
        <v>178032.51</v>
      </c>
      <c r="AQ171" t="s">
        <v>69673</v>
      </c>
      <c r="AR171" s="284">
        <v>37689.43</v>
      </c>
      <c r="AT171" s="272" t="s">
        <v>11597</v>
      </c>
      <c r="AU171" s="273">
        <v>12716.17</v>
      </c>
      <c r="AW171" s="244" t="s">
        <v>10698</v>
      </c>
      <c r="AX171" s="245">
        <v>32022</v>
      </c>
      <c r="AZ171" s="230" t="s">
        <v>8998</v>
      </c>
      <c r="BA171" s="231">
        <v>2527</v>
      </c>
      <c r="BC171" s="209" t="s">
        <v>8249</v>
      </c>
      <c r="BD171" s="210">
        <v>181055</v>
      </c>
      <c r="BF171" s="195" t="s">
        <v>10099</v>
      </c>
      <c r="BG171" s="196">
        <v>118317</v>
      </c>
    </row>
    <row r="172" spans="1:59" x14ac:dyDescent="0.55000000000000004">
      <c r="A172" t="s">
        <v>5814</v>
      </c>
      <c r="C172" s="284">
        <v>324920.42</v>
      </c>
      <c r="E172" s="282" t="s">
        <v>5396</v>
      </c>
      <c r="F172" s="282"/>
      <c r="G172" s="283">
        <v>43823.48</v>
      </c>
      <c r="I172" s="242" t="s">
        <v>4382</v>
      </c>
      <c r="J172" s="242"/>
      <c r="K172" s="243">
        <v>3579</v>
      </c>
      <c r="M172" s="224" t="s">
        <v>2719</v>
      </c>
      <c r="N172" s="224"/>
      <c r="O172" s="225">
        <v>225.38</v>
      </c>
      <c r="Q172" s="203" t="s">
        <v>646</v>
      </c>
      <c r="R172" s="203"/>
      <c r="S172" s="204">
        <v>11752.66</v>
      </c>
      <c r="U172" s="195" t="s">
        <v>3704</v>
      </c>
      <c r="V172" s="195"/>
      <c r="W172" s="196">
        <v>115247.82</v>
      </c>
      <c r="X172" s="113"/>
      <c r="Y172" t="s">
        <v>49882</v>
      </c>
      <c r="Z172">
        <v>458.81</v>
      </c>
      <c r="AB172" s="276" t="s">
        <v>55759</v>
      </c>
      <c r="AC172" s="277">
        <v>54.08</v>
      </c>
      <c r="AE172" s="246" t="s">
        <v>34440</v>
      </c>
      <c r="AF172" s="247">
        <v>25388.22</v>
      </c>
      <c r="AH172" s="226" t="s">
        <v>46617</v>
      </c>
      <c r="AI172" s="227">
        <v>57362.13</v>
      </c>
      <c r="AK172" s="207" t="s">
        <v>14820</v>
      </c>
      <c r="AL172" s="208">
        <v>93.22</v>
      </c>
      <c r="AM172" s="93"/>
      <c r="AN172" s="199" t="s">
        <v>13027</v>
      </c>
      <c r="AO172" s="200">
        <v>68113.960000000006</v>
      </c>
      <c r="AQ172" t="s">
        <v>12918</v>
      </c>
      <c r="AR172" s="284">
        <v>136116.72</v>
      </c>
      <c r="AT172" s="272" t="s">
        <v>11598</v>
      </c>
      <c r="AU172" s="273">
        <v>43823.48</v>
      </c>
      <c r="AW172" s="244" t="s">
        <v>10701</v>
      </c>
      <c r="AX172" s="245">
        <v>3579</v>
      </c>
      <c r="AZ172" s="230" t="s">
        <v>9015</v>
      </c>
      <c r="BA172" s="231">
        <v>225.38</v>
      </c>
      <c r="BC172" s="209" t="s">
        <v>8627</v>
      </c>
      <c r="BD172" s="210">
        <v>16477</v>
      </c>
      <c r="BF172" s="195" t="s">
        <v>10128</v>
      </c>
      <c r="BG172" s="196">
        <v>13310</v>
      </c>
    </row>
    <row r="173" spans="1:59" x14ac:dyDescent="0.55000000000000004">
      <c r="A173" t="s">
        <v>5815</v>
      </c>
      <c r="C173" s="284">
        <v>1543568.68</v>
      </c>
      <c r="E173" s="282" t="s">
        <v>5397</v>
      </c>
      <c r="F173" s="282"/>
      <c r="G173" s="283">
        <v>85912.5</v>
      </c>
      <c r="I173" s="242" t="s">
        <v>4383</v>
      </c>
      <c r="J173" s="242"/>
      <c r="K173" s="243">
        <v>2816.27</v>
      </c>
      <c r="M173" s="224" t="s">
        <v>2740</v>
      </c>
      <c r="N173" s="224"/>
      <c r="O173" s="225">
        <v>8497</v>
      </c>
      <c r="Q173" s="203" t="s">
        <v>647</v>
      </c>
      <c r="R173" s="203"/>
      <c r="S173" s="204">
        <v>17038.8</v>
      </c>
      <c r="U173" s="195" t="s">
        <v>3705</v>
      </c>
      <c r="V173" s="195"/>
      <c r="W173" s="196">
        <v>93331</v>
      </c>
      <c r="X173" s="113"/>
      <c r="Y173" t="s">
        <v>49883</v>
      </c>
      <c r="Z173">
        <v>34.78</v>
      </c>
      <c r="AB173" s="276" t="s">
        <v>55760</v>
      </c>
      <c r="AC173" s="277">
        <v>292.48</v>
      </c>
      <c r="AE173" s="246" t="s">
        <v>34441</v>
      </c>
      <c r="AF173" s="247">
        <v>18611.41</v>
      </c>
      <c r="AH173" s="226" t="s">
        <v>46618</v>
      </c>
      <c r="AI173" s="227">
        <v>1800.14</v>
      </c>
      <c r="AK173" s="207" t="s">
        <v>12964</v>
      </c>
      <c r="AL173" s="208">
        <v>22730.21</v>
      </c>
      <c r="AM173" s="93"/>
      <c r="AN173" s="199" t="s">
        <v>13028</v>
      </c>
      <c r="AO173" s="200">
        <v>20504</v>
      </c>
      <c r="AQ173" t="s">
        <v>39968</v>
      </c>
      <c r="AR173" s="284">
        <v>2521.71</v>
      </c>
      <c r="AT173" s="272" t="s">
        <v>11599</v>
      </c>
      <c r="AU173" s="273">
        <v>85912.5</v>
      </c>
      <c r="AW173" s="244" t="s">
        <v>10705</v>
      </c>
      <c r="AX173" s="245">
        <v>2816.27</v>
      </c>
      <c r="AZ173" s="230" t="s">
        <v>9036</v>
      </c>
      <c r="BA173" s="231">
        <v>8497</v>
      </c>
      <c r="BC173" s="209" t="s">
        <v>8864</v>
      </c>
      <c r="BD173" s="210">
        <v>118514</v>
      </c>
      <c r="BF173" s="195" t="s">
        <v>8028</v>
      </c>
      <c r="BG173" s="196">
        <v>5000</v>
      </c>
    </row>
    <row r="174" spans="1:59" x14ac:dyDescent="0.55000000000000004">
      <c r="A174" t="s">
        <v>5817</v>
      </c>
      <c r="C174" s="284">
        <v>148097.73000000001</v>
      </c>
      <c r="E174" s="282" t="s">
        <v>5401</v>
      </c>
      <c r="F174" s="282"/>
      <c r="G174" s="283">
        <v>232752.62</v>
      </c>
      <c r="I174" s="242" t="s">
        <v>4270</v>
      </c>
      <c r="J174" s="242"/>
      <c r="K174" s="243">
        <v>21329</v>
      </c>
      <c r="M174" s="224" t="s">
        <v>4141</v>
      </c>
      <c r="N174" s="224"/>
      <c r="O174" s="225">
        <v>103</v>
      </c>
      <c r="Q174" s="203" t="s">
        <v>648</v>
      </c>
      <c r="R174" s="203"/>
      <c r="S174" s="204">
        <v>21609</v>
      </c>
      <c r="U174" s="195" t="s">
        <v>3706</v>
      </c>
      <c r="V174" s="195"/>
      <c r="W174" s="196">
        <v>45090.45</v>
      </c>
      <c r="X174" s="113"/>
      <c r="Y174" t="s">
        <v>71067</v>
      </c>
      <c r="Z174" s="284">
        <v>35250</v>
      </c>
      <c r="AB174" s="276" t="s">
        <v>48647</v>
      </c>
      <c r="AC174" s="277">
        <v>111.55</v>
      </c>
      <c r="AE174" s="246" t="s">
        <v>34442</v>
      </c>
      <c r="AF174" s="247">
        <v>11554.54</v>
      </c>
      <c r="AH174" s="226" t="s">
        <v>46619</v>
      </c>
      <c r="AI174" s="227">
        <v>2527.1</v>
      </c>
      <c r="AK174" s="207" t="s">
        <v>14821</v>
      </c>
      <c r="AL174" s="208">
        <v>4041.73</v>
      </c>
      <c r="AM174" s="93"/>
      <c r="AN174" s="199" t="s">
        <v>13029</v>
      </c>
      <c r="AO174" s="200">
        <v>37337.35</v>
      </c>
      <c r="AQ174" t="s">
        <v>51236</v>
      </c>
      <c r="AR174" s="284">
        <v>8935.17</v>
      </c>
      <c r="AT174" s="272" t="s">
        <v>11603</v>
      </c>
      <c r="AU174" s="273">
        <v>232752.62</v>
      </c>
      <c r="AW174" s="244" t="s">
        <v>10707</v>
      </c>
      <c r="AX174" s="245">
        <v>21329</v>
      </c>
      <c r="AZ174" s="230" t="s">
        <v>9037</v>
      </c>
      <c r="BA174" s="231">
        <v>103</v>
      </c>
      <c r="BC174" s="209" t="s">
        <v>9150</v>
      </c>
      <c r="BD174" s="210">
        <v>22354</v>
      </c>
      <c r="BF174" s="195" t="s">
        <v>10193</v>
      </c>
      <c r="BG174" s="196">
        <v>121114</v>
      </c>
    </row>
    <row r="175" spans="1:59" x14ac:dyDescent="0.55000000000000004">
      <c r="A175" t="s">
        <v>5818</v>
      </c>
      <c r="C175" s="284">
        <v>1732472.29</v>
      </c>
      <c r="E175" s="282" t="s">
        <v>5403</v>
      </c>
      <c r="F175" s="282"/>
      <c r="G175" s="283">
        <v>31367.53</v>
      </c>
      <c r="I175" s="242" t="s">
        <v>4272</v>
      </c>
      <c r="J175" s="242"/>
      <c r="K175" s="243">
        <v>21661.72</v>
      </c>
      <c r="M175" s="224" t="s">
        <v>2750</v>
      </c>
      <c r="N175" s="224"/>
      <c r="O175" s="225">
        <v>549</v>
      </c>
      <c r="Q175" s="203" t="s">
        <v>649</v>
      </c>
      <c r="R175" s="203"/>
      <c r="S175" s="204">
        <v>47904.23</v>
      </c>
      <c r="U175" s="195" t="s">
        <v>3707</v>
      </c>
      <c r="V175" s="195"/>
      <c r="W175" s="196">
        <v>871</v>
      </c>
      <c r="X175" s="113"/>
      <c r="Y175" t="s">
        <v>60387</v>
      </c>
      <c r="Z175" s="284">
        <v>29400</v>
      </c>
      <c r="AB175" s="276" t="s">
        <v>70330</v>
      </c>
      <c r="AC175" s="277">
        <v>2961.48</v>
      </c>
      <c r="AE175" s="246" t="s">
        <v>46622</v>
      </c>
      <c r="AF175" s="247">
        <v>2367.64</v>
      </c>
      <c r="AH175" s="226" t="s">
        <v>46620</v>
      </c>
      <c r="AI175" s="227">
        <v>1295.6300000000001</v>
      </c>
      <c r="AK175" s="207" t="s">
        <v>14822</v>
      </c>
      <c r="AL175" s="208">
        <v>25060</v>
      </c>
      <c r="AM175" s="93"/>
      <c r="AN175" s="199" t="s">
        <v>13030</v>
      </c>
      <c r="AO175" s="200">
        <v>60689.02</v>
      </c>
      <c r="AQ175" t="s">
        <v>51401</v>
      </c>
      <c r="AR175" s="284">
        <v>2008.6</v>
      </c>
      <c r="AT175" s="272" t="s">
        <v>11605</v>
      </c>
      <c r="AU175" s="273">
        <v>31367.53</v>
      </c>
      <c r="AW175" s="244" t="s">
        <v>10709</v>
      </c>
      <c r="AX175" s="245">
        <v>21661.72</v>
      </c>
      <c r="AZ175" s="230" t="s">
        <v>9047</v>
      </c>
      <c r="BA175" s="231">
        <v>549</v>
      </c>
      <c r="BC175" s="209" t="s">
        <v>9209</v>
      </c>
      <c r="BD175" s="210">
        <v>134967.39000000001</v>
      </c>
      <c r="BF175" s="195" t="s">
        <v>9252</v>
      </c>
      <c r="BG175" s="196">
        <v>3125.91</v>
      </c>
    </row>
    <row r="176" spans="1:59" x14ac:dyDescent="0.55000000000000004">
      <c r="A176" t="s">
        <v>5820</v>
      </c>
      <c r="C176" s="284">
        <v>182777.91</v>
      </c>
      <c r="E176" s="282" t="s">
        <v>5404</v>
      </c>
      <c r="F176" s="282"/>
      <c r="G176" s="283">
        <v>16601.759999999998</v>
      </c>
      <c r="I176" s="242" t="s">
        <v>4273</v>
      </c>
      <c r="J176" s="242"/>
      <c r="K176" s="243">
        <v>6601.58</v>
      </c>
      <c r="M176" s="224" t="s">
        <v>2761</v>
      </c>
      <c r="N176" s="224"/>
      <c r="O176" s="225">
        <v>-7.0000000000000007E-2</v>
      </c>
      <c r="Q176" s="203" t="s">
        <v>650</v>
      </c>
      <c r="R176" s="203"/>
      <c r="S176" s="204">
        <v>15299</v>
      </c>
      <c r="U176" s="195" t="s">
        <v>3708</v>
      </c>
      <c r="V176" s="195"/>
      <c r="W176" s="196">
        <v>241961</v>
      </c>
      <c r="X176" s="113"/>
      <c r="Y176" t="s">
        <v>42427</v>
      </c>
      <c r="Z176" s="284">
        <v>5385</v>
      </c>
      <c r="AB176" s="276" t="s">
        <v>66831</v>
      </c>
      <c r="AC176" s="277">
        <v>9193.69</v>
      </c>
      <c r="AE176" s="246" t="s">
        <v>57181</v>
      </c>
      <c r="AF176" s="247">
        <v>314</v>
      </c>
      <c r="AH176" s="226" t="s">
        <v>38806</v>
      </c>
      <c r="AI176" s="227">
        <v>209347.61</v>
      </c>
      <c r="AK176" s="207" t="s">
        <v>12965</v>
      </c>
      <c r="AL176" s="208">
        <v>23214.959999999999</v>
      </c>
      <c r="AM176" s="93"/>
      <c r="AN176" s="199" t="s">
        <v>13031</v>
      </c>
      <c r="AO176" s="200">
        <v>8275.4500000000007</v>
      </c>
      <c r="AQ176" t="s">
        <v>12045</v>
      </c>
      <c r="AR176" s="284">
        <v>58171.82</v>
      </c>
      <c r="AT176" s="272" t="s">
        <v>11606</v>
      </c>
      <c r="AU176" s="273">
        <v>16601.759999999998</v>
      </c>
      <c r="AW176" s="244" t="s">
        <v>10710</v>
      </c>
      <c r="AX176" s="245">
        <v>6601.58</v>
      </c>
      <c r="AZ176" s="230" t="s">
        <v>9058</v>
      </c>
      <c r="BA176" s="231">
        <v>-7.0000000000000007E-2</v>
      </c>
      <c r="BC176" s="209" t="s">
        <v>9486</v>
      </c>
      <c r="BD176" s="210">
        <v>43607.8</v>
      </c>
      <c r="BF176" s="195" t="s">
        <v>9800</v>
      </c>
      <c r="BG176" s="196">
        <v>326481.90999999997</v>
      </c>
    </row>
    <row r="177" spans="1:59" x14ac:dyDescent="0.55000000000000004">
      <c r="A177" t="s">
        <v>5822</v>
      </c>
      <c r="C177" s="284">
        <v>195403.1</v>
      </c>
      <c r="E177" s="282" t="s">
        <v>5405</v>
      </c>
      <c r="F177" s="282"/>
      <c r="G177" s="283">
        <v>93128.88</v>
      </c>
      <c r="I177" s="242" t="s">
        <v>4275</v>
      </c>
      <c r="J177" s="242"/>
      <c r="K177" s="243">
        <v>322.68</v>
      </c>
      <c r="M177" s="224" t="s">
        <v>2763</v>
      </c>
      <c r="N177" s="224"/>
      <c r="O177" s="225">
        <v>21543</v>
      </c>
      <c r="Q177" s="203" t="s">
        <v>651</v>
      </c>
      <c r="R177" s="203"/>
      <c r="S177" s="204">
        <v>16500</v>
      </c>
      <c r="U177" s="195" t="s">
        <v>3709</v>
      </c>
      <c r="V177" s="195"/>
      <c r="W177" s="196">
        <v>84813</v>
      </c>
      <c r="X177" s="113"/>
      <c r="Y177" t="s">
        <v>42428</v>
      </c>
      <c r="Z177" s="284">
        <v>12684.88</v>
      </c>
      <c r="AB177" s="276" t="s">
        <v>66832</v>
      </c>
      <c r="AC177" s="277">
        <v>443.95</v>
      </c>
      <c r="AE177" s="246" t="s">
        <v>14933</v>
      </c>
      <c r="AF177" s="247">
        <v>15438.37</v>
      </c>
      <c r="AH177" s="226" t="s">
        <v>14862</v>
      </c>
      <c r="AI177" s="227">
        <v>100791.29</v>
      </c>
      <c r="AK177" s="207" t="s">
        <v>14823</v>
      </c>
      <c r="AL177" s="208">
        <v>3000</v>
      </c>
      <c r="AM177" s="93"/>
      <c r="AN177" s="199" t="s">
        <v>13032</v>
      </c>
      <c r="AO177" s="200">
        <v>96838.24</v>
      </c>
      <c r="AQ177" t="s">
        <v>39969</v>
      </c>
      <c r="AR177" s="284">
        <v>6330.88</v>
      </c>
      <c r="AT177" s="272" t="s">
        <v>11607</v>
      </c>
      <c r="AU177" s="273">
        <v>93128.88</v>
      </c>
      <c r="AW177" s="244" t="s">
        <v>10712</v>
      </c>
      <c r="AX177" s="245">
        <v>322.68</v>
      </c>
      <c r="AZ177" s="230" t="s">
        <v>9060</v>
      </c>
      <c r="BA177" s="231">
        <v>21543</v>
      </c>
      <c r="BC177" s="209" t="s">
        <v>10843</v>
      </c>
      <c r="BD177" s="210">
        <v>187.71</v>
      </c>
      <c r="BF177" s="195" t="s">
        <v>10194</v>
      </c>
      <c r="BG177" s="196">
        <v>1105</v>
      </c>
    </row>
    <row r="178" spans="1:59" x14ac:dyDescent="0.55000000000000004">
      <c r="A178" t="s">
        <v>5823</v>
      </c>
      <c r="C178" s="284">
        <v>340437.35</v>
      </c>
      <c r="E178" s="282" t="s">
        <v>5406</v>
      </c>
      <c r="F178" s="282"/>
      <c r="G178" s="283">
        <v>6.14</v>
      </c>
      <c r="I178" s="242" t="s">
        <v>4385</v>
      </c>
      <c r="J178" s="242"/>
      <c r="K178" s="243">
        <v>702</v>
      </c>
      <c r="M178" s="224" t="s">
        <v>2775</v>
      </c>
      <c r="N178" s="224"/>
      <c r="O178" s="225">
        <v>959</v>
      </c>
      <c r="Q178" s="203" t="s">
        <v>652</v>
      </c>
      <c r="R178" s="203"/>
      <c r="S178" s="204">
        <v>106846</v>
      </c>
      <c r="U178" s="195" t="s">
        <v>3710</v>
      </c>
      <c r="V178" s="195"/>
      <c r="W178" s="196">
        <v>3120</v>
      </c>
      <c r="X178" s="113"/>
      <c r="Y178" t="s">
        <v>49885</v>
      </c>
      <c r="Z178" s="284">
        <v>28203.42</v>
      </c>
      <c r="AB178" s="276" t="s">
        <v>66833</v>
      </c>
      <c r="AC178" s="277">
        <v>2100</v>
      </c>
      <c r="AE178" s="246" t="s">
        <v>14934</v>
      </c>
      <c r="AF178" s="247">
        <v>1056.05</v>
      </c>
      <c r="AH178" s="226" t="s">
        <v>14863</v>
      </c>
      <c r="AI178" s="227">
        <v>3134.31</v>
      </c>
      <c r="AK178" s="207" t="s">
        <v>14824</v>
      </c>
      <c r="AL178" s="208">
        <v>229.5</v>
      </c>
      <c r="AM178" s="93"/>
      <c r="AN178" s="199" t="s">
        <v>13033</v>
      </c>
      <c r="AO178" s="200">
        <v>543927.92000000004</v>
      </c>
      <c r="AQ178" t="s">
        <v>12921</v>
      </c>
      <c r="AR178" s="284">
        <v>159456.59</v>
      </c>
      <c r="AT178" s="272" t="s">
        <v>11608</v>
      </c>
      <c r="AU178" s="273">
        <v>6.14</v>
      </c>
      <c r="AW178" s="244" t="s">
        <v>9565</v>
      </c>
      <c r="AX178" s="245">
        <v>702</v>
      </c>
      <c r="AZ178" s="230" t="s">
        <v>9072</v>
      </c>
      <c r="BA178" s="231">
        <v>959</v>
      </c>
      <c r="BC178" s="209" t="s">
        <v>9638</v>
      </c>
      <c r="BD178" s="210">
        <v>54259.99</v>
      </c>
      <c r="BF178" s="195" t="s">
        <v>9801</v>
      </c>
      <c r="BG178" s="196">
        <v>1105</v>
      </c>
    </row>
    <row r="179" spans="1:59" x14ac:dyDescent="0.55000000000000004">
      <c r="A179" t="s">
        <v>5827</v>
      </c>
      <c r="C179" s="284">
        <v>1139829.8899999999</v>
      </c>
      <c r="E179" s="282" t="s">
        <v>5407</v>
      </c>
      <c r="F179" s="282"/>
      <c r="G179" s="283">
        <v>2372.9899999999998</v>
      </c>
      <c r="I179" s="242" t="s">
        <v>4388</v>
      </c>
      <c r="J179" s="242"/>
      <c r="K179" s="243">
        <v>8003.2</v>
      </c>
      <c r="M179" s="224" t="s">
        <v>4133</v>
      </c>
      <c r="N179" s="224"/>
      <c r="O179" s="225">
        <v>264701</v>
      </c>
      <c r="Q179" s="203" t="s">
        <v>653</v>
      </c>
      <c r="R179" s="203"/>
      <c r="S179" s="204">
        <v>1500</v>
      </c>
      <c r="U179" s="195" t="s">
        <v>3711</v>
      </c>
      <c r="V179" s="195"/>
      <c r="W179" s="196">
        <v>165711</v>
      </c>
      <c r="X179" s="113"/>
      <c r="Y179" t="s">
        <v>44822</v>
      </c>
      <c r="Z179" s="284">
        <v>8000</v>
      </c>
      <c r="AB179" s="276" t="s">
        <v>66834</v>
      </c>
      <c r="AC179" s="277">
        <v>1129.1199999999999</v>
      </c>
      <c r="AE179" s="246" t="s">
        <v>14935</v>
      </c>
      <c r="AF179" s="247">
        <v>3267.35</v>
      </c>
      <c r="AH179" s="226" t="s">
        <v>14864</v>
      </c>
      <c r="AI179" s="227">
        <v>568.94000000000005</v>
      </c>
      <c r="AK179" s="207" t="s">
        <v>14825</v>
      </c>
      <c r="AL179" s="208">
        <v>650.4</v>
      </c>
      <c r="AM179" s="93"/>
      <c r="AN179" s="199" t="s">
        <v>13034</v>
      </c>
      <c r="AO179" s="200">
        <v>64018.1</v>
      </c>
      <c r="AQ179" t="s">
        <v>43535</v>
      </c>
      <c r="AR179" s="284">
        <v>6829.68</v>
      </c>
      <c r="AT179" s="272" t="s">
        <v>11609</v>
      </c>
      <c r="AU179" s="273">
        <v>2372.9899999999998</v>
      </c>
      <c r="AW179" s="244" t="s">
        <v>10717</v>
      </c>
      <c r="AX179" s="245">
        <v>8003.2</v>
      </c>
      <c r="AZ179" s="230" t="s">
        <v>10510</v>
      </c>
      <c r="BA179" s="231">
        <v>264701</v>
      </c>
      <c r="BC179" s="209" t="s">
        <v>11456</v>
      </c>
      <c r="BD179" s="210">
        <v>2129667.79</v>
      </c>
      <c r="BF179" s="195" t="s">
        <v>7586</v>
      </c>
      <c r="BG179" s="196">
        <v>106994.26</v>
      </c>
    </row>
    <row r="180" spans="1:59" x14ac:dyDescent="0.55000000000000004">
      <c r="A180" t="s">
        <v>5830</v>
      </c>
      <c r="C180" s="284">
        <v>6358377.4800000004</v>
      </c>
      <c r="E180" s="282" t="s">
        <v>5410</v>
      </c>
      <c r="F180" s="282"/>
      <c r="G180" s="283">
        <v>8162.86</v>
      </c>
      <c r="I180" s="242" t="s">
        <v>4396</v>
      </c>
      <c r="J180" s="242"/>
      <c r="K180" s="243">
        <v>5717</v>
      </c>
      <c r="M180" s="224" t="s">
        <v>2784</v>
      </c>
      <c r="N180" s="224"/>
      <c r="O180" s="225">
        <v>79314.69</v>
      </c>
      <c r="Q180" s="203" t="s">
        <v>654</v>
      </c>
      <c r="R180" s="203"/>
      <c r="S180" s="204">
        <v>8710.94</v>
      </c>
      <c r="U180" s="195" t="s">
        <v>3712</v>
      </c>
      <c r="V180" s="195"/>
      <c r="W180" s="196">
        <v>21825</v>
      </c>
      <c r="X180" s="113"/>
      <c r="Y180" t="s">
        <v>42432</v>
      </c>
      <c r="Z180" s="284">
        <v>2160</v>
      </c>
      <c r="AB180" s="276" t="s">
        <v>66835</v>
      </c>
      <c r="AC180" s="277">
        <v>3677.7</v>
      </c>
      <c r="AE180" s="246" t="s">
        <v>14936</v>
      </c>
      <c r="AF180" s="247">
        <v>3563.18</v>
      </c>
      <c r="AH180" s="226" t="s">
        <v>48644</v>
      </c>
      <c r="AI180" s="227">
        <v>2159</v>
      </c>
      <c r="AK180" s="207" t="s">
        <v>14826</v>
      </c>
      <c r="AL180" s="208">
        <v>2195.1</v>
      </c>
      <c r="AM180" s="93"/>
      <c r="AN180" s="199" t="s">
        <v>13035</v>
      </c>
      <c r="AO180" s="200">
        <v>39853.79</v>
      </c>
      <c r="AQ180" t="s">
        <v>12923</v>
      </c>
      <c r="AR180" s="284">
        <v>58187.06</v>
      </c>
      <c r="AT180" s="272" t="s">
        <v>11612</v>
      </c>
      <c r="AU180" s="273">
        <v>8162.86</v>
      </c>
      <c r="AW180" s="244" t="s">
        <v>10723</v>
      </c>
      <c r="AX180" s="245">
        <v>5717</v>
      </c>
      <c r="AZ180" s="230" t="s">
        <v>9081</v>
      </c>
      <c r="BA180" s="231">
        <v>79314.69</v>
      </c>
      <c r="BC180" s="209" t="s">
        <v>9752</v>
      </c>
      <c r="BD180" s="210">
        <v>3458455.41</v>
      </c>
      <c r="BF180" s="195" t="s">
        <v>10195</v>
      </c>
      <c r="BG180" s="196">
        <v>92793</v>
      </c>
    </row>
    <row r="181" spans="1:59" x14ac:dyDescent="0.55000000000000004">
      <c r="A181" t="s">
        <v>5844</v>
      </c>
      <c r="C181" s="284">
        <v>704715.54</v>
      </c>
      <c r="E181" s="282" t="s">
        <v>5411</v>
      </c>
      <c r="F181" s="282"/>
      <c r="G181" s="283">
        <v>928.04</v>
      </c>
      <c r="I181" s="242" t="s">
        <v>4403</v>
      </c>
      <c r="J181" s="242"/>
      <c r="K181" s="243">
        <v>1069</v>
      </c>
      <c r="M181" s="224" t="s">
        <v>2825</v>
      </c>
      <c r="N181" s="224"/>
      <c r="O181" s="225">
        <v>1790</v>
      </c>
      <c r="Q181" s="203" t="s">
        <v>655</v>
      </c>
      <c r="R181" s="203"/>
      <c r="S181" s="204">
        <v>493675.03</v>
      </c>
      <c r="U181" s="195" t="s">
        <v>3713</v>
      </c>
      <c r="V181" s="195"/>
      <c r="W181" s="196">
        <v>372837</v>
      </c>
      <c r="X181" s="113"/>
      <c r="Y181" t="s">
        <v>33480</v>
      </c>
      <c r="Z181">
        <v>761.19</v>
      </c>
      <c r="AB181" s="276" t="s">
        <v>70331</v>
      </c>
      <c r="AC181" s="277">
        <v>368.94</v>
      </c>
      <c r="AE181" s="246" t="s">
        <v>14937</v>
      </c>
      <c r="AF181" s="247">
        <v>979.05</v>
      </c>
      <c r="AH181" s="226" t="s">
        <v>51447</v>
      </c>
      <c r="AI181" s="227">
        <v>7200</v>
      </c>
      <c r="AK181" s="207" t="s">
        <v>14827</v>
      </c>
      <c r="AL181" s="208">
        <v>595</v>
      </c>
      <c r="AM181" s="93"/>
      <c r="AN181" s="199" t="s">
        <v>31633</v>
      </c>
      <c r="AO181" s="200">
        <v>5817.88</v>
      </c>
      <c r="AQ181" t="s">
        <v>51403</v>
      </c>
      <c r="AR181" s="284">
        <v>3790.03</v>
      </c>
      <c r="AT181" s="272" t="s">
        <v>11613</v>
      </c>
      <c r="AU181" s="273">
        <v>928.04</v>
      </c>
      <c r="AW181" s="244" t="s">
        <v>10730</v>
      </c>
      <c r="AX181" s="245">
        <v>1069</v>
      </c>
      <c r="AZ181" s="230" t="s">
        <v>10511</v>
      </c>
      <c r="BA181" s="231">
        <v>1790</v>
      </c>
      <c r="BC181" s="209" t="s">
        <v>6607</v>
      </c>
      <c r="BD181" s="210">
        <v>16500</v>
      </c>
      <c r="BF181" s="195" t="s">
        <v>9802</v>
      </c>
      <c r="BG181" s="196">
        <v>199787.26</v>
      </c>
    </row>
    <row r="182" spans="1:59" x14ac:dyDescent="0.55000000000000004">
      <c r="A182" t="s">
        <v>5846</v>
      </c>
      <c r="C182" s="284">
        <v>2237186.08</v>
      </c>
      <c r="E182" s="282" t="s">
        <v>5416</v>
      </c>
      <c r="F182" s="282"/>
      <c r="G182" s="283">
        <v>39167.83</v>
      </c>
      <c r="I182" s="242" t="s">
        <v>4407</v>
      </c>
      <c r="J182" s="242"/>
      <c r="K182" s="243">
        <v>3037</v>
      </c>
      <c r="M182" s="224" t="s">
        <v>4145</v>
      </c>
      <c r="N182" s="224"/>
      <c r="O182" s="225">
        <v>157</v>
      </c>
      <c r="Q182" s="203" t="s">
        <v>656</v>
      </c>
      <c r="R182" s="203"/>
      <c r="S182" s="204">
        <v>18141</v>
      </c>
      <c r="U182" s="195" t="s">
        <v>3714</v>
      </c>
      <c r="V182" s="195"/>
      <c r="W182" s="196">
        <v>28000</v>
      </c>
      <c r="X182" s="113"/>
      <c r="Y182" t="s">
        <v>33481</v>
      </c>
      <c r="Z182" s="284">
        <v>1923.21</v>
      </c>
      <c r="AB182" s="276" t="s">
        <v>63005</v>
      </c>
      <c r="AC182" s="277">
        <v>941.88</v>
      </c>
      <c r="AE182" s="246" t="s">
        <v>57182</v>
      </c>
      <c r="AF182" s="247">
        <v>27859.9</v>
      </c>
      <c r="AH182" s="226" t="s">
        <v>34438</v>
      </c>
      <c r="AI182" s="227">
        <v>66082.899999999994</v>
      </c>
      <c r="AK182" s="207" t="s">
        <v>14828</v>
      </c>
      <c r="AL182" s="208">
        <v>692.95</v>
      </c>
      <c r="AM182" s="93"/>
      <c r="AN182" s="199" t="s">
        <v>31634</v>
      </c>
      <c r="AO182" s="200">
        <v>18593.84</v>
      </c>
      <c r="AQ182" t="s">
        <v>66301</v>
      </c>
      <c r="AR182" s="284">
        <v>6090</v>
      </c>
      <c r="AT182" s="272" t="s">
        <v>11618</v>
      </c>
      <c r="AU182" s="273">
        <v>39167.83</v>
      </c>
      <c r="AW182" s="244" t="s">
        <v>10733</v>
      </c>
      <c r="AX182" s="245">
        <v>3037</v>
      </c>
      <c r="AZ182" s="230" t="s">
        <v>9132</v>
      </c>
      <c r="BA182" s="231">
        <v>157</v>
      </c>
      <c r="BC182" s="209" t="s">
        <v>7034</v>
      </c>
      <c r="BD182" s="210">
        <v>781</v>
      </c>
      <c r="BF182" s="195" t="s">
        <v>7587</v>
      </c>
      <c r="BG182" s="196">
        <v>124779.65</v>
      </c>
    </row>
    <row r="183" spans="1:59" x14ac:dyDescent="0.55000000000000004">
      <c r="A183" t="s">
        <v>5850</v>
      </c>
      <c r="C183" s="284">
        <v>17285361.559999999</v>
      </c>
      <c r="E183" s="282" t="s">
        <v>5420</v>
      </c>
      <c r="F183" s="282"/>
      <c r="G183" s="283">
        <v>15495</v>
      </c>
      <c r="I183" s="242" t="s">
        <v>4408</v>
      </c>
      <c r="J183" s="242"/>
      <c r="K183" s="243">
        <v>1968</v>
      </c>
      <c r="M183" s="224" t="s">
        <v>49546</v>
      </c>
      <c r="N183" s="224"/>
      <c r="O183" s="225">
        <v>2724.55</v>
      </c>
      <c r="Q183" s="203" t="s">
        <v>657</v>
      </c>
      <c r="R183" s="203"/>
      <c r="S183" s="204">
        <v>16500</v>
      </c>
      <c r="U183" s="195" t="s">
        <v>3715</v>
      </c>
      <c r="V183" s="195"/>
      <c r="W183" s="196">
        <v>11521</v>
      </c>
      <c r="X183" s="113"/>
      <c r="Y183" t="s">
        <v>59583</v>
      </c>
      <c r="Z183" s="284">
        <v>44656.97</v>
      </c>
      <c r="AB183" s="276" t="s">
        <v>66836</v>
      </c>
      <c r="AC183" s="277">
        <v>7726.81</v>
      </c>
      <c r="AE183" s="246" t="s">
        <v>57183</v>
      </c>
      <c r="AF183" s="247">
        <v>2131.2800000000002</v>
      </c>
      <c r="AH183" s="226" t="s">
        <v>47710</v>
      </c>
      <c r="AI183" s="227">
        <v>170000</v>
      </c>
      <c r="AK183" s="207" t="s">
        <v>14829</v>
      </c>
      <c r="AL183" s="208">
        <v>7734.05</v>
      </c>
      <c r="AM183" s="93"/>
      <c r="AN183" s="199" t="s">
        <v>31635</v>
      </c>
      <c r="AO183" s="200">
        <v>24953.62</v>
      </c>
      <c r="AQ183" t="s">
        <v>12043</v>
      </c>
      <c r="AR183" s="284">
        <v>24217.759999999998</v>
      </c>
      <c r="AT183" s="272" t="s">
        <v>11622</v>
      </c>
      <c r="AU183" s="273">
        <v>15495</v>
      </c>
      <c r="AW183" s="244" t="s">
        <v>10734</v>
      </c>
      <c r="AX183" s="245">
        <v>1968</v>
      </c>
      <c r="AZ183" s="230" t="s">
        <v>49557</v>
      </c>
      <c r="BA183" s="231">
        <v>2724.55</v>
      </c>
      <c r="BC183" s="209" t="s">
        <v>7274</v>
      </c>
      <c r="BD183" s="210">
        <v>19715.73</v>
      </c>
      <c r="BF183" s="195" t="s">
        <v>10196</v>
      </c>
      <c r="BG183" s="196">
        <v>721087.05</v>
      </c>
    </row>
    <row r="184" spans="1:59" x14ac:dyDescent="0.55000000000000004">
      <c r="A184" t="s">
        <v>5853</v>
      </c>
      <c r="C184" s="284">
        <v>5495580.8300000001</v>
      </c>
      <c r="E184" s="282" t="s">
        <v>5421</v>
      </c>
      <c r="F184" s="282"/>
      <c r="G184" s="283">
        <v>27326.32</v>
      </c>
      <c r="I184" s="242" t="s">
        <v>3585</v>
      </c>
      <c r="J184" s="242"/>
      <c r="K184" s="243">
        <v>9022</v>
      </c>
      <c r="M184" s="224" t="s">
        <v>49548</v>
      </c>
      <c r="N184" s="224"/>
      <c r="O184" s="225">
        <v>8540</v>
      </c>
      <c r="Q184" s="203" t="s">
        <v>658</v>
      </c>
      <c r="R184" s="203"/>
      <c r="S184" s="204">
        <v>16657.84</v>
      </c>
      <c r="U184" s="195" t="s">
        <v>3716</v>
      </c>
      <c r="V184" s="195"/>
      <c r="W184" s="196">
        <v>699375</v>
      </c>
      <c r="X184" s="113"/>
      <c r="Y184" t="s">
        <v>69723</v>
      </c>
      <c r="Z184">
        <v>386.89</v>
      </c>
      <c r="AB184" s="276" t="s">
        <v>62942</v>
      </c>
      <c r="AC184" s="277">
        <v>34497.019999999997</v>
      </c>
      <c r="AE184" s="246" t="s">
        <v>57184</v>
      </c>
      <c r="AF184" s="247">
        <v>6825.68</v>
      </c>
      <c r="AH184" s="226" t="s">
        <v>34439</v>
      </c>
      <c r="AI184" s="227">
        <v>24826.25</v>
      </c>
      <c r="AK184" s="207" t="s">
        <v>14830</v>
      </c>
      <c r="AL184" s="208">
        <v>564.76</v>
      </c>
      <c r="AM184" s="93"/>
      <c r="AN184" s="199" t="s">
        <v>31636</v>
      </c>
      <c r="AO184" s="200">
        <v>35447.660000000003</v>
      </c>
      <c r="AQ184" t="s">
        <v>66249</v>
      </c>
      <c r="AR184">
        <v>269.24</v>
      </c>
      <c r="AT184" s="272" t="s">
        <v>11623</v>
      </c>
      <c r="AU184" s="273">
        <v>27326.32</v>
      </c>
      <c r="AW184" s="244" t="s">
        <v>9580</v>
      </c>
      <c r="AX184" s="245">
        <v>9022</v>
      </c>
      <c r="AZ184" s="230" t="s">
        <v>49559</v>
      </c>
      <c r="BA184" s="231">
        <v>8540</v>
      </c>
      <c r="BC184" s="209" t="s">
        <v>7689</v>
      </c>
      <c r="BD184" s="210">
        <v>8660</v>
      </c>
      <c r="BF184" s="195" t="s">
        <v>9803</v>
      </c>
      <c r="BG184" s="196">
        <v>845866.7</v>
      </c>
    </row>
    <row r="185" spans="1:59" x14ac:dyDescent="0.55000000000000004">
      <c r="A185" t="s">
        <v>5854</v>
      </c>
      <c r="C185" s="284">
        <v>8873212.8499999996</v>
      </c>
      <c r="E185" s="282" t="s">
        <v>5418</v>
      </c>
      <c r="F185" s="282"/>
      <c r="G185" s="283">
        <v>497.97</v>
      </c>
      <c r="I185" s="242" t="s">
        <v>4281</v>
      </c>
      <c r="J185" s="242"/>
      <c r="K185" s="243">
        <v>-1135.67</v>
      </c>
      <c r="M185" s="224" t="s">
        <v>49549</v>
      </c>
      <c r="N185" s="224"/>
      <c r="O185" s="225">
        <v>428691.99</v>
      </c>
      <c r="Q185" s="203" t="s">
        <v>659</v>
      </c>
      <c r="R185" s="203"/>
      <c r="S185" s="204">
        <v>962396.57</v>
      </c>
      <c r="U185" s="195" t="s">
        <v>3717</v>
      </c>
      <c r="V185" s="195"/>
      <c r="W185" s="196">
        <v>127860</v>
      </c>
      <c r="X185" s="113"/>
      <c r="Y185" t="s">
        <v>60388</v>
      </c>
      <c r="Z185" s="284">
        <v>16620.2</v>
      </c>
      <c r="AB185" s="276" t="s">
        <v>66837</v>
      </c>
      <c r="AC185" s="277">
        <v>13092.27</v>
      </c>
      <c r="AE185" s="246" t="s">
        <v>14938</v>
      </c>
      <c r="AF185" s="247">
        <v>1545.61</v>
      </c>
      <c r="AH185" s="226" t="s">
        <v>46621</v>
      </c>
      <c r="AI185" s="227">
        <v>19733.28</v>
      </c>
      <c r="AK185" s="207" t="s">
        <v>14831</v>
      </c>
      <c r="AL185" s="208">
        <v>731.24</v>
      </c>
      <c r="AM185" s="93"/>
      <c r="AN185" s="199" t="s">
        <v>13036</v>
      </c>
      <c r="AO185" s="200">
        <v>6109.86</v>
      </c>
      <c r="AQ185" t="s">
        <v>12049</v>
      </c>
      <c r="AR185" s="284">
        <v>28824.28</v>
      </c>
      <c r="AT185" s="272" t="s">
        <v>11620</v>
      </c>
      <c r="AU185" s="273">
        <v>497.97</v>
      </c>
      <c r="AW185" s="244" t="s">
        <v>10740</v>
      </c>
      <c r="AX185" s="245">
        <v>-1135.67</v>
      </c>
      <c r="AZ185" s="230" t="s">
        <v>49560</v>
      </c>
      <c r="BA185" s="231">
        <v>428691.99</v>
      </c>
      <c r="BC185" s="209" t="s">
        <v>8250</v>
      </c>
      <c r="BD185" s="210">
        <v>5276</v>
      </c>
      <c r="BF185" s="195" t="s">
        <v>7588</v>
      </c>
      <c r="BG185" s="196">
        <v>161300.46</v>
      </c>
    </row>
    <row r="186" spans="1:59" x14ac:dyDescent="0.55000000000000004">
      <c r="A186" t="s">
        <v>5857</v>
      </c>
      <c r="C186" s="284">
        <v>966052.63</v>
      </c>
      <c r="E186" s="282" t="s">
        <v>5422</v>
      </c>
      <c r="F186" s="282"/>
      <c r="G186" s="283">
        <v>1773680.19</v>
      </c>
      <c r="I186" s="242" t="s">
        <v>4489</v>
      </c>
      <c r="J186" s="242"/>
      <c r="K186" s="243">
        <v>2767</v>
      </c>
      <c r="M186" s="224" t="s">
        <v>49551</v>
      </c>
      <c r="N186" s="224"/>
      <c r="O186" s="225">
        <v>7257.79</v>
      </c>
      <c r="Q186" s="203" t="s">
        <v>660</v>
      </c>
      <c r="R186" s="203"/>
      <c r="S186" s="204">
        <v>20049</v>
      </c>
      <c r="U186" s="195" t="s">
        <v>3718</v>
      </c>
      <c r="V186" s="195"/>
      <c r="W186" s="196">
        <v>13088</v>
      </c>
      <c r="X186" s="113"/>
      <c r="Y186" t="s">
        <v>71068</v>
      </c>
      <c r="Z186" s="284">
        <v>19625.75</v>
      </c>
      <c r="AB186" s="276" t="s">
        <v>66486</v>
      </c>
      <c r="AC186" s="277">
        <v>7607.71</v>
      </c>
      <c r="AE186" s="246" t="s">
        <v>34446</v>
      </c>
      <c r="AF186" s="247">
        <v>291493</v>
      </c>
      <c r="AH186" s="226" t="s">
        <v>34440</v>
      </c>
      <c r="AI186" s="227">
        <v>6550.69</v>
      </c>
      <c r="AK186" s="207" t="s">
        <v>14832</v>
      </c>
      <c r="AL186" s="208">
        <v>35.049999999999997</v>
      </c>
      <c r="AM186" s="93"/>
      <c r="AN186" s="199" t="s">
        <v>13037</v>
      </c>
      <c r="AO186" s="200">
        <v>2500</v>
      </c>
      <c r="AQ186" t="s">
        <v>12051</v>
      </c>
      <c r="AR186" s="284">
        <v>552824.72</v>
      </c>
      <c r="AT186" s="272" t="s">
        <v>11624</v>
      </c>
      <c r="AU186" s="273">
        <v>1773680.19</v>
      </c>
      <c r="AW186" s="244" t="s">
        <v>10752</v>
      </c>
      <c r="AX186" s="245">
        <v>2767</v>
      </c>
      <c r="AZ186" s="230" t="s">
        <v>49562</v>
      </c>
      <c r="BA186" s="231">
        <v>7257.79</v>
      </c>
      <c r="BC186" s="209" t="s">
        <v>8628</v>
      </c>
      <c r="BD186" s="210">
        <v>2000</v>
      </c>
      <c r="BF186" s="195" t="s">
        <v>10197</v>
      </c>
      <c r="BG186" s="196">
        <v>116031</v>
      </c>
    </row>
    <row r="187" spans="1:59" x14ac:dyDescent="0.55000000000000004">
      <c r="A187" t="s">
        <v>5858</v>
      </c>
      <c r="C187" s="284">
        <v>383720.61</v>
      </c>
      <c r="E187" s="282" t="s">
        <v>5424</v>
      </c>
      <c r="F187" s="282"/>
      <c r="G187" s="283">
        <v>932196.98</v>
      </c>
      <c r="I187" s="242" t="s">
        <v>5036</v>
      </c>
      <c r="J187" s="242"/>
      <c r="K187" s="243">
        <v>1000</v>
      </c>
      <c r="M187" s="224" t="s">
        <v>40965</v>
      </c>
      <c r="N187" s="224"/>
      <c r="O187" s="225">
        <v>216376.5</v>
      </c>
      <c r="Q187" s="203" t="s">
        <v>661</v>
      </c>
      <c r="R187" s="203"/>
      <c r="S187" s="204">
        <v>873994.16</v>
      </c>
      <c r="U187" s="195" t="s">
        <v>3719</v>
      </c>
      <c r="V187" s="195"/>
      <c r="W187" s="196">
        <v>11780.97</v>
      </c>
      <c r="X187" s="113"/>
      <c r="Y187" t="s">
        <v>61973</v>
      </c>
      <c r="Z187" s="284">
        <v>16478.98</v>
      </c>
      <c r="AB187" s="276" t="s">
        <v>66838</v>
      </c>
      <c r="AC187" s="277">
        <v>-44.29</v>
      </c>
      <c r="AE187" s="246" t="s">
        <v>14942</v>
      </c>
      <c r="AF187" s="247">
        <v>209344.61</v>
      </c>
      <c r="AH187" s="226" t="s">
        <v>34441</v>
      </c>
      <c r="AI187" s="227">
        <v>14326.78</v>
      </c>
      <c r="AK187" s="207" t="s">
        <v>14833</v>
      </c>
      <c r="AL187" s="208">
        <v>5015.95</v>
      </c>
      <c r="AM187" s="93"/>
      <c r="AN187" s="199" t="s">
        <v>13038</v>
      </c>
      <c r="AO187" s="200">
        <v>11927.74</v>
      </c>
      <c r="AQ187" t="s">
        <v>12052</v>
      </c>
      <c r="AR187" s="284">
        <v>214165.93</v>
      </c>
      <c r="AT187" s="272" t="s">
        <v>11626</v>
      </c>
      <c r="AU187" s="273">
        <v>932196.98</v>
      </c>
      <c r="AW187" s="244" t="s">
        <v>9584</v>
      </c>
      <c r="AX187" s="245">
        <v>1000</v>
      </c>
      <c r="AZ187" s="230" t="s">
        <v>41506</v>
      </c>
      <c r="BA187" s="231">
        <v>216376.5</v>
      </c>
      <c r="BC187" s="209" t="s">
        <v>8865</v>
      </c>
      <c r="BD187" s="210">
        <v>8013</v>
      </c>
      <c r="BF187" s="195" t="s">
        <v>9804</v>
      </c>
      <c r="BG187" s="196">
        <v>277331.46000000002</v>
      </c>
    </row>
    <row r="188" spans="1:59" x14ac:dyDescent="0.55000000000000004">
      <c r="A188" t="s">
        <v>12778</v>
      </c>
      <c r="C188" s="284">
        <v>18018.64</v>
      </c>
      <c r="E188" s="282" t="s">
        <v>5425</v>
      </c>
      <c r="F188" s="282"/>
      <c r="G188" s="283">
        <v>122653.25</v>
      </c>
      <c r="I188" s="242" t="s">
        <v>4440</v>
      </c>
      <c r="J188" s="242"/>
      <c r="K188" s="243">
        <v>1026</v>
      </c>
      <c r="M188" s="224" t="s">
        <v>40966</v>
      </c>
      <c r="N188" s="224"/>
      <c r="O188" s="225">
        <v>252171</v>
      </c>
      <c r="Q188" s="203" t="s">
        <v>662</v>
      </c>
      <c r="R188" s="203"/>
      <c r="S188" s="204">
        <v>17364</v>
      </c>
      <c r="U188" s="195" t="s">
        <v>3720</v>
      </c>
      <c r="V188" s="195"/>
      <c r="W188" s="196">
        <v>34387</v>
      </c>
      <c r="X188" s="113"/>
      <c r="Y188" t="s">
        <v>46904</v>
      </c>
      <c r="Z188">
        <v>952.29</v>
      </c>
      <c r="AB188" s="276" t="s">
        <v>58403</v>
      </c>
      <c r="AC188" s="277">
        <v>9570.39</v>
      </c>
      <c r="AE188" s="246" t="s">
        <v>14943</v>
      </c>
      <c r="AF188" s="247">
        <v>85034.79</v>
      </c>
      <c r="AH188" s="226" t="s">
        <v>34442</v>
      </c>
      <c r="AI188" s="227">
        <v>9251.02</v>
      </c>
      <c r="AK188" s="207" t="s">
        <v>14834</v>
      </c>
      <c r="AL188" s="208">
        <v>768</v>
      </c>
      <c r="AM188" s="93"/>
      <c r="AN188" s="199" t="s">
        <v>13039</v>
      </c>
      <c r="AO188" s="200">
        <v>85111.94</v>
      </c>
      <c r="AQ188" t="s">
        <v>66304</v>
      </c>
      <c r="AR188" s="284">
        <v>22124.83</v>
      </c>
      <c r="AT188" s="272" t="s">
        <v>11627</v>
      </c>
      <c r="AU188" s="273">
        <v>122653.25</v>
      </c>
      <c r="AW188" s="244" t="s">
        <v>10765</v>
      </c>
      <c r="AX188" s="245">
        <v>1026</v>
      </c>
      <c r="AZ188" s="230" t="s">
        <v>41507</v>
      </c>
      <c r="BA188" s="231">
        <v>252171</v>
      </c>
      <c r="BC188" s="209" t="s">
        <v>9753</v>
      </c>
      <c r="BD188" s="210">
        <v>60945.73</v>
      </c>
      <c r="BF188" s="195" t="s">
        <v>10198</v>
      </c>
      <c r="BG188" s="196">
        <v>87433</v>
      </c>
    </row>
    <row r="189" spans="1:59" x14ac:dyDescent="0.55000000000000004">
      <c r="A189" t="s">
        <v>12779</v>
      </c>
      <c r="C189" s="284">
        <v>3473.15</v>
      </c>
      <c r="E189" s="282" t="s">
        <v>5426</v>
      </c>
      <c r="F189" s="282"/>
      <c r="G189" s="283">
        <v>2792.97</v>
      </c>
      <c r="I189" s="242" t="s">
        <v>4446</v>
      </c>
      <c r="J189" s="242"/>
      <c r="K189" s="243">
        <v>17.29</v>
      </c>
      <c r="M189" s="224" t="s">
        <v>44215</v>
      </c>
      <c r="N189" s="224"/>
      <c r="O189" s="225">
        <v>4421367.1500000004</v>
      </c>
      <c r="Q189" s="203" t="s">
        <v>663</v>
      </c>
      <c r="R189" s="203"/>
      <c r="S189" s="204">
        <v>10704.25</v>
      </c>
      <c r="U189" s="195" t="s">
        <v>3721</v>
      </c>
      <c r="V189" s="195"/>
      <c r="W189" s="196">
        <v>16808</v>
      </c>
      <c r="X189" s="113"/>
      <c r="Y189" t="s">
        <v>46905</v>
      </c>
      <c r="Z189" s="284">
        <v>4089.27</v>
      </c>
      <c r="AB189" s="276" t="s">
        <v>66839</v>
      </c>
      <c r="AC189" s="277">
        <v>13733.82</v>
      </c>
      <c r="AE189" s="246" t="s">
        <v>14944</v>
      </c>
      <c r="AF189" s="247">
        <v>297744.36</v>
      </c>
      <c r="AH189" s="226" t="s">
        <v>46622</v>
      </c>
      <c r="AI189" s="227">
        <v>117.86</v>
      </c>
      <c r="AK189" s="207" t="s">
        <v>14835</v>
      </c>
      <c r="AL189" s="208">
        <v>8252</v>
      </c>
      <c r="AM189" s="93"/>
      <c r="AN189" s="199" t="s">
        <v>15419</v>
      </c>
      <c r="AO189" s="200">
        <v>24953.62</v>
      </c>
      <c r="AQ189" t="s">
        <v>66405</v>
      </c>
      <c r="AR189" s="284">
        <v>2800</v>
      </c>
      <c r="AT189" s="272" t="s">
        <v>11628</v>
      </c>
      <c r="AU189" s="273">
        <v>2792.97</v>
      </c>
      <c r="AW189" s="244" t="s">
        <v>10772</v>
      </c>
      <c r="AX189" s="245">
        <v>17.29</v>
      </c>
      <c r="AZ189" s="230" t="s">
        <v>46301</v>
      </c>
      <c r="BA189" s="231">
        <v>4421367.1500000004</v>
      </c>
      <c r="BC189" s="209" t="s">
        <v>6608</v>
      </c>
      <c r="BD189" s="210">
        <v>128560</v>
      </c>
      <c r="BF189" s="195" t="s">
        <v>9256</v>
      </c>
      <c r="BG189" s="196">
        <v>230311.78</v>
      </c>
    </row>
    <row r="190" spans="1:59" x14ac:dyDescent="0.55000000000000004">
      <c r="A190" t="s">
        <v>12780</v>
      </c>
      <c r="C190">
        <v>176.3</v>
      </c>
      <c r="E190" s="282" t="s">
        <v>5427</v>
      </c>
      <c r="F190" s="282"/>
      <c r="G190" s="283">
        <v>8149.88</v>
      </c>
      <c r="I190" s="242" t="s">
        <v>4496</v>
      </c>
      <c r="J190" s="242"/>
      <c r="K190" s="243">
        <v>1480</v>
      </c>
      <c r="M190" s="224" t="s">
        <v>40967</v>
      </c>
      <c r="N190" s="224"/>
      <c r="O190" s="225">
        <v>115454.63</v>
      </c>
      <c r="Q190" s="203" t="s">
        <v>664</v>
      </c>
      <c r="R190" s="203"/>
      <c r="S190" s="204">
        <v>11636.06</v>
      </c>
      <c r="U190" s="195" t="s">
        <v>3722</v>
      </c>
      <c r="V190" s="195"/>
      <c r="W190" s="196">
        <v>5329</v>
      </c>
      <c r="X190" s="113"/>
      <c r="Y190" t="s">
        <v>46906</v>
      </c>
      <c r="Z190" s="284">
        <v>2579.23</v>
      </c>
      <c r="AB190" s="276" t="s">
        <v>58404</v>
      </c>
      <c r="AC190" s="277">
        <v>1782.74</v>
      </c>
      <c r="AE190" s="246" t="s">
        <v>35954</v>
      </c>
      <c r="AF190" s="247">
        <v>33920</v>
      </c>
      <c r="AH190" s="226" t="s">
        <v>33044</v>
      </c>
      <c r="AI190" s="227">
        <v>8564.5400000000009</v>
      </c>
      <c r="AK190" s="207" t="s">
        <v>14836</v>
      </c>
      <c r="AL190" s="208">
        <v>8885</v>
      </c>
      <c r="AM190" s="93"/>
      <c r="AN190" s="199" t="s">
        <v>13040</v>
      </c>
      <c r="AO190" s="200">
        <v>75301.45</v>
      </c>
      <c r="AQ190" t="s">
        <v>49562</v>
      </c>
      <c r="AR190" s="284">
        <v>2401</v>
      </c>
      <c r="AT190" s="272" t="s">
        <v>11629</v>
      </c>
      <c r="AU190" s="273">
        <v>8149.88</v>
      </c>
      <c r="AW190" s="244" t="s">
        <v>10782</v>
      </c>
      <c r="AX190" s="245">
        <v>1480</v>
      </c>
      <c r="AZ190" s="230" t="s">
        <v>41508</v>
      </c>
      <c r="BA190" s="231">
        <v>115454.63</v>
      </c>
      <c r="BC190" s="209" t="s">
        <v>6872</v>
      </c>
      <c r="BD190" s="210">
        <v>2520</v>
      </c>
      <c r="BF190" s="195" t="s">
        <v>9805</v>
      </c>
      <c r="BG190" s="196">
        <v>317744.78000000003</v>
      </c>
    </row>
    <row r="191" spans="1:59" x14ac:dyDescent="0.55000000000000004">
      <c r="A191" t="s">
        <v>12790</v>
      </c>
      <c r="C191" s="284">
        <v>64238.68</v>
      </c>
      <c r="E191" s="282" t="s">
        <v>5428</v>
      </c>
      <c r="F191" s="282"/>
      <c r="G191" s="283">
        <v>9302.9500000000007</v>
      </c>
      <c r="I191" s="242" t="s">
        <v>4453</v>
      </c>
      <c r="J191" s="242"/>
      <c r="K191" s="243">
        <v>3031.35</v>
      </c>
      <c r="M191" s="224" t="s">
        <v>40968</v>
      </c>
      <c r="N191" s="224"/>
      <c r="O191" s="225">
        <v>101742.78</v>
      </c>
      <c r="Q191" s="203" t="s">
        <v>665</v>
      </c>
      <c r="R191" s="203"/>
      <c r="S191" s="204">
        <v>15411</v>
      </c>
      <c r="U191" s="195" t="s">
        <v>3723</v>
      </c>
      <c r="V191" s="195"/>
      <c r="W191" s="196">
        <v>473581</v>
      </c>
      <c r="X191" s="113"/>
      <c r="Y191" t="s">
        <v>56089</v>
      </c>
      <c r="Z191" s="284">
        <v>15920.44</v>
      </c>
      <c r="AB191" s="276" t="s">
        <v>61750</v>
      </c>
      <c r="AC191" s="277">
        <v>3103.3</v>
      </c>
      <c r="AE191" s="246" t="s">
        <v>42116</v>
      </c>
      <c r="AF191" s="247">
        <v>5025</v>
      </c>
      <c r="AH191" s="226" t="s">
        <v>44318</v>
      </c>
      <c r="AI191" s="227">
        <v>18906.080000000002</v>
      </c>
      <c r="AK191" s="207" t="s">
        <v>14837</v>
      </c>
      <c r="AL191" s="208">
        <v>13874</v>
      </c>
      <c r="AM191" s="93"/>
      <c r="AN191" s="199" t="s">
        <v>31637</v>
      </c>
      <c r="AO191" s="200">
        <v>3120</v>
      </c>
      <c r="AQ191" t="s">
        <v>12055</v>
      </c>
      <c r="AR191" s="284">
        <v>56094.53</v>
      </c>
      <c r="AT191" s="272" t="s">
        <v>11630</v>
      </c>
      <c r="AU191" s="273">
        <v>9302.9500000000007</v>
      </c>
      <c r="AW191" s="244" t="s">
        <v>10783</v>
      </c>
      <c r="AX191" s="245">
        <v>3031.35</v>
      </c>
      <c r="AZ191" s="230" t="s">
        <v>41509</v>
      </c>
      <c r="BA191" s="231">
        <v>101742.78</v>
      </c>
      <c r="BC191" s="209" t="s">
        <v>7275</v>
      </c>
      <c r="BD191" s="210">
        <v>106275</v>
      </c>
      <c r="BF191" s="195" t="s">
        <v>10199</v>
      </c>
      <c r="BG191" s="196">
        <v>9143</v>
      </c>
    </row>
    <row r="192" spans="1:59" x14ac:dyDescent="0.55000000000000004">
      <c r="A192" t="s">
        <v>12791</v>
      </c>
      <c r="C192" s="284">
        <v>26263.4</v>
      </c>
      <c r="E192" s="282" t="s">
        <v>5429</v>
      </c>
      <c r="F192" s="282"/>
      <c r="G192" s="283">
        <v>609.08000000000004</v>
      </c>
      <c r="I192" s="242" t="s">
        <v>4461</v>
      </c>
      <c r="J192" s="242"/>
      <c r="K192" s="243">
        <v>207</v>
      </c>
      <c r="M192" s="224" t="s">
        <v>40969</v>
      </c>
      <c r="N192" s="224"/>
      <c r="O192" s="225">
        <v>80199.25</v>
      </c>
      <c r="Q192" s="203" t="s">
        <v>666</v>
      </c>
      <c r="R192" s="203"/>
      <c r="S192" s="204">
        <v>44865.36</v>
      </c>
      <c r="U192" s="195" t="s">
        <v>3724</v>
      </c>
      <c r="V192" s="195"/>
      <c r="W192" s="196">
        <v>13411</v>
      </c>
      <c r="X192" s="113"/>
      <c r="Y192" t="s">
        <v>57428</v>
      </c>
      <c r="Z192" s="284">
        <v>1604.24</v>
      </c>
      <c r="AB192" s="276" t="s">
        <v>62516</v>
      </c>
      <c r="AC192" s="277">
        <v>7182.58</v>
      </c>
      <c r="AE192" s="246" t="s">
        <v>58915</v>
      </c>
      <c r="AF192" s="247">
        <v>559.59</v>
      </c>
      <c r="AH192" s="226" t="s">
        <v>46623</v>
      </c>
      <c r="AI192" s="227">
        <v>594.15</v>
      </c>
      <c r="AK192" s="207" t="s">
        <v>14838</v>
      </c>
      <c r="AL192" s="208">
        <v>2196</v>
      </c>
      <c r="AM192" s="93"/>
      <c r="AN192" s="199" t="s">
        <v>15447</v>
      </c>
      <c r="AO192" s="200">
        <v>3120</v>
      </c>
      <c r="AQ192" t="s">
        <v>66406</v>
      </c>
      <c r="AR192" s="284">
        <v>3537</v>
      </c>
      <c r="AT192" s="272" t="s">
        <v>11631</v>
      </c>
      <c r="AU192" s="273">
        <v>609.08000000000004</v>
      </c>
      <c r="AW192" s="244" t="s">
        <v>10796</v>
      </c>
      <c r="AX192" s="245">
        <v>207</v>
      </c>
      <c r="AZ192" s="230" t="s">
        <v>41510</v>
      </c>
      <c r="BA192" s="231">
        <v>80199.25</v>
      </c>
      <c r="BC192" s="209" t="s">
        <v>7560</v>
      </c>
      <c r="BD192" s="210">
        <v>70546</v>
      </c>
      <c r="BF192" s="195" t="s">
        <v>9806</v>
      </c>
      <c r="BG192" s="196">
        <v>9143</v>
      </c>
    </row>
    <row r="193" spans="1:59" x14ac:dyDescent="0.55000000000000004">
      <c r="A193" t="s">
        <v>12792</v>
      </c>
      <c r="C193" s="284">
        <v>47897.53</v>
      </c>
      <c r="E193" s="282" t="s">
        <v>5432</v>
      </c>
      <c r="F193" s="282"/>
      <c r="G193" s="283">
        <v>116952.23</v>
      </c>
      <c r="I193" s="242" t="s">
        <v>4466</v>
      </c>
      <c r="J193" s="242"/>
      <c r="K193" s="243">
        <v>695.75</v>
      </c>
      <c r="M193" s="224" t="s">
        <v>40970</v>
      </c>
      <c r="N193" s="224"/>
      <c r="O193" s="225">
        <v>67119.77</v>
      </c>
      <c r="Q193" s="203" t="s">
        <v>667</v>
      </c>
      <c r="R193" s="203"/>
      <c r="S193" s="204">
        <v>74075.86</v>
      </c>
      <c r="U193" s="195" t="s">
        <v>3725</v>
      </c>
      <c r="V193" s="195"/>
      <c r="W193" s="196">
        <v>1175010</v>
      </c>
      <c r="X193" s="113"/>
      <c r="Y193" t="s">
        <v>67566</v>
      </c>
      <c r="Z193">
        <v>900</v>
      </c>
      <c r="AB193" s="276" t="s">
        <v>66840</v>
      </c>
      <c r="AC193" s="277">
        <v>61617.89</v>
      </c>
      <c r="AE193" s="246" t="s">
        <v>48645</v>
      </c>
      <c r="AF193" s="247">
        <v>16276.18</v>
      </c>
      <c r="AH193" s="226" t="s">
        <v>46624</v>
      </c>
      <c r="AI193" s="227">
        <v>94.77</v>
      </c>
      <c r="AK193" s="207" t="s">
        <v>14839</v>
      </c>
      <c r="AL193" s="208">
        <v>3000</v>
      </c>
      <c r="AM193" s="93"/>
      <c r="AN193" s="199" t="s">
        <v>13041</v>
      </c>
      <c r="AO193" s="200">
        <v>97837</v>
      </c>
      <c r="AQ193" t="s">
        <v>66250</v>
      </c>
      <c r="AR193" s="284">
        <v>22163</v>
      </c>
      <c r="AT193" s="272" t="s">
        <v>11634</v>
      </c>
      <c r="AU193" s="273">
        <v>116952.23</v>
      </c>
      <c r="AW193" s="244" t="s">
        <v>10805</v>
      </c>
      <c r="AX193" s="245">
        <v>695.75</v>
      </c>
      <c r="AZ193" s="230" t="s">
        <v>41511</v>
      </c>
      <c r="BA193" s="231">
        <v>67119.77</v>
      </c>
      <c r="BC193" s="209" t="s">
        <v>7690</v>
      </c>
      <c r="BD193" s="210">
        <v>6797</v>
      </c>
      <c r="BF193" s="195" t="s">
        <v>10088</v>
      </c>
      <c r="BG193" s="196">
        <v>8538</v>
      </c>
    </row>
    <row r="194" spans="1:59" x14ac:dyDescent="0.55000000000000004">
      <c r="A194" t="s">
        <v>12793</v>
      </c>
      <c r="C194" s="284">
        <v>10220.56</v>
      </c>
      <c r="E194" s="282" t="s">
        <v>5435</v>
      </c>
      <c r="F194" s="282"/>
      <c r="G194" s="283">
        <v>3345.37</v>
      </c>
      <c r="I194" s="242" t="s">
        <v>4508</v>
      </c>
      <c r="J194" s="242"/>
      <c r="K194" s="243">
        <v>2784</v>
      </c>
      <c r="M194" s="224" t="s">
        <v>44216</v>
      </c>
      <c r="N194" s="224"/>
      <c r="O194" s="225">
        <v>1083944.69</v>
      </c>
      <c r="Q194" s="203" t="s">
        <v>668</v>
      </c>
      <c r="R194" s="203"/>
      <c r="S194" s="204">
        <v>37455</v>
      </c>
      <c r="U194" s="195" t="s">
        <v>3726</v>
      </c>
      <c r="V194" s="195"/>
      <c r="W194" s="196">
        <v>193606</v>
      </c>
      <c r="X194" s="113"/>
      <c r="Y194" t="s">
        <v>71069</v>
      </c>
      <c r="Z194" s="284">
        <v>3459</v>
      </c>
      <c r="AB194" s="276" t="s">
        <v>58919</v>
      </c>
      <c r="AC194" s="277">
        <v>3325</v>
      </c>
      <c r="AE194" s="246" t="s">
        <v>57185</v>
      </c>
      <c r="AF194" s="247">
        <v>1199.72</v>
      </c>
      <c r="AH194" s="226" t="s">
        <v>47711</v>
      </c>
      <c r="AI194" s="227">
        <v>3364</v>
      </c>
      <c r="AK194" s="207" t="s">
        <v>14840</v>
      </c>
      <c r="AL194" s="208">
        <v>229.5</v>
      </c>
      <c r="AM194" s="93"/>
      <c r="AN194" s="199" t="s">
        <v>13042</v>
      </c>
      <c r="AO194" s="200">
        <v>217476.25</v>
      </c>
      <c r="AQ194" t="s">
        <v>66306</v>
      </c>
      <c r="AR194" s="284">
        <v>16890</v>
      </c>
      <c r="AT194" s="272" t="s">
        <v>11637</v>
      </c>
      <c r="AU194" s="273">
        <v>3345.37</v>
      </c>
      <c r="AW194" s="244" t="s">
        <v>10812</v>
      </c>
      <c r="AX194" s="245">
        <v>2784</v>
      </c>
      <c r="AZ194" s="230" t="s">
        <v>46302</v>
      </c>
      <c r="BA194" s="231">
        <v>1083944.69</v>
      </c>
      <c r="BC194" s="209" t="s">
        <v>7954</v>
      </c>
      <c r="BD194" s="210">
        <v>11005.94</v>
      </c>
      <c r="BF194" s="195" t="s">
        <v>10129</v>
      </c>
      <c r="BG194" s="196">
        <v>1426</v>
      </c>
    </row>
    <row r="195" spans="1:59" x14ac:dyDescent="0.55000000000000004">
      <c r="A195" t="s">
        <v>65505</v>
      </c>
      <c r="C195" s="284">
        <v>56223.19</v>
      </c>
      <c r="E195" s="282" t="s">
        <v>5437</v>
      </c>
      <c r="F195" s="282"/>
      <c r="G195" s="283">
        <v>4609.34</v>
      </c>
      <c r="I195" s="242" t="s">
        <v>4473</v>
      </c>
      <c r="J195" s="242"/>
      <c r="K195" s="243">
        <v>3303.29</v>
      </c>
      <c r="M195" s="224" t="s">
        <v>44217</v>
      </c>
      <c r="N195" s="224"/>
      <c r="O195" s="225">
        <v>370959.74</v>
      </c>
      <c r="Q195" s="203" t="s">
        <v>669</v>
      </c>
      <c r="R195" s="203"/>
      <c r="S195" s="204">
        <v>939227</v>
      </c>
      <c r="U195" s="195" t="s">
        <v>3727</v>
      </c>
      <c r="V195" s="195"/>
      <c r="W195" s="196">
        <v>29641.66</v>
      </c>
      <c r="X195" s="113"/>
      <c r="Y195" t="s">
        <v>67568</v>
      </c>
      <c r="Z195" s="284">
        <v>12000</v>
      </c>
      <c r="AB195" s="276" t="s">
        <v>62517</v>
      </c>
      <c r="AC195" s="277">
        <v>384.17</v>
      </c>
      <c r="AE195" s="246" t="s">
        <v>33046</v>
      </c>
      <c r="AF195" s="247">
        <v>1680.66</v>
      </c>
      <c r="AH195" s="226" t="s">
        <v>47712</v>
      </c>
      <c r="AI195" s="227">
        <v>1415</v>
      </c>
      <c r="AK195" s="207" t="s">
        <v>14841</v>
      </c>
      <c r="AL195" s="208">
        <v>650.4</v>
      </c>
      <c r="AM195" s="93"/>
      <c r="AN195" s="199" t="s">
        <v>13043</v>
      </c>
      <c r="AO195" s="200">
        <v>14863.14</v>
      </c>
      <c r="AQ195" t="s">
        <v>11794</v>
      </c>
      <c r="AR195" s="284">
        <v>6785555.7300000004</v>
      </c>
      <c r="AT195" s="272" t="s">
        <v>11639</v>
      </c>
      <c r="AU195" s="273">
        <v>4609.34</v>
      </c>
      <c r="AW195" s="244" t="s">
        <v>10815</v>
      </c>
      <c r="AX195" s="245">
        <v>3303.29</v>
      </c>
      <c r="AZ195" s="230" t="s">
        <v>46303</v>
      </c>
      <c r="BA195" s="231">
        <v>370959.74</v>
      </c>
      <c r="BC195" s="209" t="s">
        <v>7994</v>
      </c>
      <c r="BD195" s="210">
        <v>23180</v>
      </c>
      <c r="BF195" s="195" t="s">
        <v>10200</v>
      </c>
      <c r="BG195" s="196">
        <v>16948</v>
      </c>
    </row>
    <row r="196" spans="1:59" x14ac:dyDescent="0.55000000000000004">
      <c r="A196" t="s">
        <v>12801</v>
      </c>
      <c r="C196" s="284">
        <v>128322.11</v>
      </c>
      <c r="E196" s="282" t="s">
        <v>5439</v>
      </c>
      <c r="F196" s="282"/>
      <c r="G196" s="283">
        <v>30246.09</v>
      </c>
      <c r="I196" s="242" t="s">
        <v>4512</v>
      </c>
      <c r="J196" s="242"/>
      <c r="K196" s="243">
        <v>1422</v>
      </c>
      <c r="M196" s="224" t="s">
        <v>42064</v>
      </c>
      <c r="N196" s="224"/>
      <c r="O196" s="225">
        <v>713274.56</v>
      </c>
      <c r="Q196" s="203" t="s">
        <v>670</v>
      </c>
      <c r="R196" s="203"/>
      <c r="S196" s="204">
        <v>18997.72</v>
      </c>
      <c r="U196" s="195" t="s">
        <v>3728</v>
      </c>
      <c r="V196" s="195"/>
      <c r="W196" s="196">
        <v>14024</v>
      </c>
      <c r="X196" s="113"/>
      <c r="Y196" t="s">
        <v>71070</v>
      </c>
      <c r="Z196" s="284">
        <v>2746</v>
      </c>
      <c r="AB196" s="276" t="s">
        <v>70332</v>
      </c>
      <c r="AC196" s="277">
        <v>5000</v>
      </c>
      <c r="AE196" s="246" t="s">
        <v>14946</v>
      </c>
      <c r="AF196" s="247">
        <v>67042.41</v>
      </c>
      <c r="AH196" s="226" t="s">
        <v>44319</v>
      </c>
      <c r="AI196" s="227">
        <v>28000</v>
      </c>
      <c r="AK196" s="207" t="s">
        <v>14842</v>
      </c>
      <c r="AL196" s="208">
        <v>11077.15</v>
      </c>
      <c r="AM196" s="93"/>
      <c r="AN196" s="199" t="s">
        <v>13044</v>
      </c>
      <c r="AO196" s="200">
        <v>32592.22</v>
      </c>
      <c r="AQ196" t="s">
        <v>39875</v>
      </c>
      <c r="AR196" s="284">
        <v>49723.89</v>
      </c>
      <c r="AT196" s="272" t="s">
        <v>11641</v>
      </c>
      <c r="AU196" s="273">
        <v>30246.09</v>
      </c>
      <c r="AW196" s="244" t="s">
        <v>10826</v>
      </c>
      <c r="AX196" s="245">
        <v>1422</v>
      </c>
      <c r="AZ196" s="230" t="s">
        <v>43455</v>
      </c>
      <c r="BA196" s="231">
        <v>713274.56</v>
      </c>
      <c r="BC196" s="209" t="s">
        <v>8251</v>
      </c>
      <c r="BD196" s="210">
        <v>53591.97</v>
      </c>
      <c r="BF196" s="195" t="s">
        <v>9807</v>
      </c>
      <c r="BG196" s="196">
        <v>26912</v>
      </c>
    </row>
    <row r="197" spans="1:59" x14ac:dyDescent="0.55000000000000004">
      <c r="A197" t="s">
        <v>12803</v>
      </c>
      <c r="C197" s="284">
        <v>13021.58</v>
      </c>
      <c r="E197" s="282" t="s">
        <v>5440</v>
      </c>
      <c r="F197" s="282"/>
      <c r="G197" s="283">
        <v>1367451.96</v>
      </c>
      <c r="I197" s="242" t="s">
        <v>4483</v>
      </c>
      <c r="J197" s="242"/>
      <c r="K197" s="243">
        <v>0.06</v>
      </c>
      <c r="M197" s="224" t="s">
        <v>44218</v>
      </c>
      <c r="N197" s="224"/>
      <c r="O197" s="225">
        <v>676015.13</v>
      </c>
      <c r="Q197" s="203" t="s">
        <v>671</v>
      </c>
      <c r="R197" s="203"/>
      <c r="S197" s="204">
        <v>201412</v>
      </c>
      <c r="U197" s="195" t="s">
        <v>3729</v>
      </c>
      <c r="V197" s="195"/>
      <c r="W197" s="196">
        <v>450877</v>
      </c>
      <c r="X197" s="113"/>
      <c r="Y197" t="s">
        <v>67570</v>
      </c>
      <c r="Z197" s="284">
        <v>1392.68</v>
      </c>
      <c r="AB197" s="276" t="s">
        <v>66841</v>
      </c>
      <c r="AC197" s="277">
        <v>5000</v>
      </c>
      <c r="AE197" s="246" t="s">
        <v>34448</v>
      </c>
      <c r="AF197" s="247">
        <v>226740.66</v>
      </c>
      <c r="AH197" s="226" t="s">
        <v>44320</v>
      </c>
      <c r="AI197" s="227">
        <v>1403</v>
      </c>
      <c r="AK197" s="207" t="s">
        <v>14843</v>
      </c>
      <c r="AL197" s="208">
        <v>4221.71</v>
      </c>
      <c r="AM197" s="93"/>
      <c r="AN197" s="199" t="s">
        <v>13045</v>
      </c>
      <c r="AO197" s="200">
        <v>10797.33</v>
      </c>
      <c r="AQ197" t="s">
        <v>39976</v>
      </c>
      <c r="AR197" s="284">
        <v>79559.66</v>
      </c>
      <c r="AT197" s="272" t="s">
        <v>11642</v>
      </c>
      <c r="AU197" s="273">
        <v>1367451.96</v>
      </c>
      <c r="AW197" s="244" t="s">
        <v>10830</v>
      </c>
      <c r="AX197" s="245">
        <v>0.06</v>
      </c>
      <c r="AZ197" s="230" t="s">
        <v>46304</v>
      </c>
      <c r="BA197" s="231">
        <v>676015.13</v>
      </c>
      <c r="BC197" s="209" t="s">
        <v>8491</v>
      </c>
      <c r="BD197" s="210">
        <v>87266</v>
      </c>
      <c r="BF197" s="195" t="s">
        <v>7327</v>
      </c>
      <c r="BG197" s="196">
        <v>30378.92</v>
      </c>
    </row>
    <row r="198" spans="1:59" x14ac:dyDescent="0.55000000000000004">
      <c r="A198" t="s">
        <v>12804</v>
      </c>
      <c r="C198" s="284">
        <v>92467.94</v>
      </c>
      <c r="E198" s="282" t="s">
        <v>5441</v>
      </c>
      <c r="F198" s="282"/>
      <c r="G198" s="283">
        <v>0.3</v>
      </c>
      <c r="I198" s="242" t="s">
        <v>4484</v>
      </c>
      <c r="J198" s="242"/>
      <c r="K198" s="243">
        <v>4675</v>
      </c>
      <c r="M198" s="224" t="s">
        <v>44219</v>
      </c>
      <c r="N198" s="224"/>
      <c r="O198" s="225">
        <v>504533.3</v>
      </c>
      <c r="Q198" s="203" t="s">
        <v>672</v>
      </c>
      <c r="R198" s="203"/>
      <c r="S198" s="204">
        <v>330593</v>
      </c>
      <c r="U198" s="195" t="s">
        <v>3730</v>
      </c>
      <c r="V198" s="195"/>
      <c r="W198" s="196">
        <v>74049</v>
      </c>
      <c r="X198" s="113"/>
      <c r="Y198" t="s">
        <v>67571</v>
      </c>
      <c r="Z198">
        <v>303.77</v>
      </c>
      <c r="AB198" s="276" t="s">
        <v>66842</v>
      </c>
      <c r="AC198" s="277">
        <v>765</v>
      </c>
      <c r="AE198" s="246" t="s">
        <v>33047</v>
      </c>
      <c r="AF198" s="247">
        <v>174771.12</v>
      </c>
      <c r="AH198" s="226" t="s">
        <v>44321</v>
      </c>
      <c r="AI198" s="227">
        <v>1006915.5</v>
      </c>
      <c r="AK198" s="207" t="s">
        <v>14844</v>
      </c>
      <c r="AL198" s="208">
        <v>8885</v>
      </c>
      <c r="AM198" s="93"/>
      <c r="AN198" s="199" t="s">
        <v>13046</v>
      </c>
      <c r="AO198" s="200">
        <v>29243.09</v>
      </c>
      <c r="AQ198" t="s">
        <v>66198</v>
      </c>
      <c r="AR198" s="284">
        <v>150980.62</v>
      </c>
      <c r="AT198" s="272" t="s">
        <v>11643</v>
      </c>
      <c r="AU198" s="273">
        <v>0.3</v>
      </c>
      <c r="AW198" s="244" t="s">
        <v>10831</v>
      </c>
      <c r="AX198" s="245">
        <v>4675</v>
      </c>
      <c r="AZ198" s="230" t="s">
        <v>46305</v>
      </c>
      <c r="BA198" s="231">
        <v>504533.3</v>
      </c>
      <c r="BC198" s="209" t="s">
        <v>8629</v>
      </c>
      <c r="BD198" s="210">
        <v>6564</v>
      </c>
      <c r="BF198" s="195" t="s">
        <v>7590</v>
      </c>
      <c r="BG198" s="196">
        <v>2986</v>
      </c>
    </row>
    <row r="199" spans="1:59" x14ac:dyDescent="0.55000000000000004">
      <c r="A199" t="s">
        <v>12805</v>
      </c>
      <c r="C199" s="284">
        <v>10213.620000000001</v>
      </c>
      <c r="E199" s="282" t="s">
        <v>5442</v>
      </c>
      <c r="F199" s="282"/>
      <c r="G199" s="283">
        <v>494650.54</v>
      </c>
      <c r="I199" s="242" t="s">
        <v>4514</v>
      </c>
      <c r="J199" s="242"/>
      <c r="K199" s="243">
        <v>2414</v>
      </c>
      <c r="M199" s="224" t="s">
        <v>40971</v>
      </c>
      <c r="N199" s="224"/>
      <c r="O199" s="225">
        <v>38696.629999999997</v>
      </c>
      <c r="Q199" s="203" t="s">
        <v>673</v>
      </c>
      <c r="R199" s="203"/>
      <c r="S199" s="204">
        <v>11099</v>
      </c>
      <c r="U199" s="195" t="s">
        <v>3731</v>
      </c>
      <c r="V199" s="195"/>
      <c r="W199" s="196">
        <v>223913</v>
      </c>
      <c r="X199" s="113"/>
      <c r="Y199" t="s">
        <v>67572</v>
      </c>
      <c r="Z199" s="284">
        <v>1349.08</v>
      </c>
      <c r="AB199" s="276" t="s">
        <v>66843</v>
      </c>
      <c r="AC199" s="277">
        <v>1251</v>
      </c>
      <c r="AE199" s="246" t="s">
        <v>51450</v>
      </c>
      <c r="AF199" s="247">
        <v>15076.44</v>
      </c>
      <c r="AH199" s="226" t="s">
        <v>44322</v>
      </c>
      <c r="AI199" s="227">
        <v>77029.19</v>
      </c>
      <c r="AK199" s="207" t="s">
        <v>14845</v>
      </c>
      <c r="AL199" s="208">
        <v>27355.24</v>
      </c>
      <c r="AM199" s="93"/>
      <c r="AN199" s="199" t="s">
        <v>13047</v>
      </c>
      <c r="AO199" s="200">
        <v>80657.97</v>
      </c>
      <c r="AQ199" t="s">
        <v>46568</v>
      </c>
      <c r="AR199" s="284">
        <v>26756</v>
      </c>
      <c r="AT199" s="272" t="s">
        <v>11644</v>
      </c>
      <c r="AU199" s="273">
        <v>494650.54</v>
      </c>
      <c r="AW199" s="244" t="s">
        <v>10832</v>
      </c>
      <c r="AX199" s="245">
        <v>2414</v>
      </c>
      <c r="AZ199" s="230" t="s">
        <v>41512</v>
      </c>
      <c r="BA199" s="231">
        <v>38696.629999999997</v>
      </c>
      <c r="BC199" s="209" t="s">
        <v>8842</v>
      </c>
      <c r="BD199" s="210">
        <v>107212</v>
      </c>
      <c r="BF199" s="195" t="s">
        <v>10201</v>
      </c>
      <c r="BG199" s="196">
        <v>220996</v>
      </c>
    </row>
    <row r="200" spans="1:59" x14ac:dyDescent="0.55000000000000004">
      <c r="A200" t="s">
        <v>12806</v>
      </c>
      <c r="C200" s="284">
        <v>8120.06</v>
      </c>
      <c r="E200" s="282" t="s">
        <v>5444</v>
      </c>
      <c r="F200" s="282"/>
      <c r="G200" s="283">
        <v>80779.78</v>
      </c>
      <c r="I200" s="242" t="s">
        <v>4486</v>
      </c>
      <c r="J200" s="242"/>
      <c r="K200" s="243">
        <v>672.07</v>
      </c>
      <c r="M200" s="224" t="s">
        <v>44220</v>
      </c>
      <c r="N200" s="224"/>
      <c r="O200" s="225">
        <v>1412520.92</v>
      </c>
      <c r="Q200" s="203" t="s">
        <v>674</v>
      </c>
      <c r="R200" s="203"/>
      <c r="S200" s="204">
        <v>16493</v>
      </c>
      <c r="U200" s="195" t="s">
        <v>3732</v>
      </c>
      <c r="V200" s="195"/>
      <c r="W200" s="196">
        <v>5644</v>
      </c>
      <c r="X200" s="113"/>
      <c r="Y200" t="s">
        <v>57429</v>
      </c>
      <c r="Z200" s="284">
        <v>23473.62</v>
      </c>
      <c r="AB200" s="276" t="s">
        <v>66844</v>
      </c>
      <c r="AC200" s="277">
        <v>1384</v>
      </c>
      <c r="AE200" s="246" t="s">
        <v>14947</v>
      </c>
      <c r="AF200" s="247">
        <v>671.2</v>
      </c>
      <c r="AH200" s="226" t="s">
        <v>14925</v>
      </c>
      <c r="AI200" s="227">
        <v>2651.94</v>
      </c>
      <c r="AK200" s="207" t="s">
        <v>14846</v>
      </c>
      <c r="AL200" s="208">
        <v>1000</v>
      </c>
      <c r="AM200" s="93"/>
      <c r="AN200" s="199" t="s">
        <v>13048</v>
      </c>
      <c r="AO200" s="200">
        <v>13317</v>
      </c>
      <c r="AQ200" t="s">
        <v>39876</v>
      </c>
      <c r="AR200" s="284">
        <v>2700.21</v>
      </c>
      <c r="AT200" s="272" t="s">
        <v>11646</v>
      </c>
      <c r="AU200" s="273">
        <v>80779.78</v>
      </c>
      <c r="AW200" s="244" t="s">
        <v>10835</v>
      </c>
      <c r="AX200" s="245">
        <v>672.07</v>
      </c>
      <c r="AZ200" s="230" t="s">
        <v>46306</v>
      </c>
      <c r="BA200" s="231">
        <v>1412520.92</v>
      </c>
      <c r="BC200" s="209" t="s">
        <v>8866</v>
      </c>
      <c r="BD200" s="210">
        <v>18178.86</v>
      </c>
      <c r="BF200" s="195" t="s">
        <v>9808</v>
      </c>
      <c r="BG200" s="196">
        <v>254360.92</v>
      </c>
    </row>
    <row r="201" spans="1:59" x14ac:dyDescent="0.55000000000000004">
      <c r="A201" t="s">
        <v>12808</v>
      </c>
      <c r="C201" s="284">
        <v>21918.400000000001</v>
      </c>
      <c r="E201" s="282" t="s">
        <v>5446</v>
      </c>
      <c r="F201" s="282"/>
      <c r="G201" s="283">
        <v>3872468.48</v>
      </c>
      <c r="I201" s="242" t="s">
        <v>5057</v>
      </c>
      <c r="J201" s="242"/>
      <c r="K201" s="243">
        <v>100159.5</v>
      </c>
      <c r="M201" s="224" t="s">
        <v>40972</v>
      </c>
      <c r="N201" s="224"/>
      <c r="O201" s="225">
        <v>81812.240000000005</v>
      </c>
      <c r="Q201" s="203" t="s">
        <v>675</v>
      </c>
      <c r="R201" s="203"/>
      <c r="S201" s="204">
        <v>40210.39</v>
      </c>
      <c r="U201" s="195" t="s">
        <v>3733</v>
      </c>
      <c r="V201" s="195"/>
      <c r="W201" s="196">
        <v>97572</v>
      </c>
      <c r="X201" s="113"/>
      <c r="Y201" t="s">
        <v>71071</v>
      </c>
      <c r="Z201" s="284">
        <v>4500</v>
      </c>
      <c r="AB201" s="276" t="s">
        <v>66845</v>
      </c>
      <c r="AC201" s="277">
        <v>-0.04</v>
      </c>
      <c r="AE201" s="246" t="s">
        <v>38807</v>
      </c>
      <c r="AF201" s="247">
        <v>1426.4</v>
      </c>
      <c r="AH201" s="226" t="s">
        <v>46625</v>
      </c>
      <c r="AI201" s="227">
        <v>991.77</v>
      </c>
      <c r="AK201" s="207" t="s">
        <v>14847</v>
      </c>
      <c r="AL201" s="208">
        <v>580</v>
      </c>
      <c r="AM201" s="93"/>
      <c r="AN201" s="199" t="s">
        <v>31638</v>
      </c>
      <c r="AO201" s="200">
        <v>165711</v>
      </c>
      <c r="AQ201" t="s">
        <v>39977</v>
      </c>
      <c r="AR201">
        <v>265.93</v>
      </c>
      <c r="AT201" s="272" t="s">
        <v>11648</v>
      </c>
      <c r="AU201" s="273">
        <v>3872468.48</v>
      </c>
      <c r="AW201" s="244" t="s">
        <v>10838</v>
      </c>
      <c r="AX201" s="245">
        <v>100159.5</v>
      </c>
      <c r="AZ201" s="230" t="s">
        <v>41513</v>
      </c>
      <c r="BA201" s="231">
        <v>81812.240000000005</v>
      </c>
      <c r="BC201" s="209" t="s">
        <v>9210</v>
      </c>
      <c r="BD201" s="210">
        <v>491657.59</v>
      </c>
      <c r="BF201" s="195" t="s">
        <v>10202</v>
      </c>
      <c r="BG201" s="196">
        <v>390528</v>
      </c>
    </row>
    <row r="202" spans="1:59" x14ac:dyDescent="0.55000000000000004">
      <c r="A202" t="s">
        <v>12822</v>
      </c>
      <c r="C202" s="284">
        <v>15151.4</v>
      </c>
      <c r="E202" s="282" t="s">
        <v>5447</v>
      </c>
      <c r="F202" s="282"/>
      <c r="G202" s="283">
        <v>3739.2</v>
      </c>
      <c r="I202" s="242" t="s">
        <v>5060</v>
      </c>
      <c r="J202" s="242"/>
      <c r="K202" s="243">
        <v>2401.9299999999998</v>
      </c>
      <c r="M202" s="224" t="s">
        <v>44221</v>
      </c>
      <c r="N202" s="224"/>
      <c r="O202" s="225">
        <v>485924.4</v>
      </c>
      <c r="Q202" s="203" t="s">
        <v>3994</v>
      </c>
      <c r="R202" s="203"/>
      <c r="S202" s="204">
        <v>32707</v>
      </c>
      <c r="U202" s="195" t="s">
        <v>3734</v>
      </c>
      <c r="V202" s="195"/>
      <c r="W202" s="196">
        <v>551750</v>
      </c>
      <c r="X202" s="113"/>
      <c r="Y202" t="s">
        <v>60435</v>
      </c>
      <c r="Z202" s="284">
        <v>50479.8</v>
      </c>
      <c r="AB202" s="276" t="s">
        <v>63556</v>
      </c>
      <c r="AC202" s="277">
        <v>15743.17</v>
      </c>
      <c r="AE202" s="246" t="s">
        <v>14948</v>
      </c>
      <c r="AF202" s="247">
        <v>40214.9</v>
      </c>
      <c r="AH202" s="226" t="s">
        <v>51448</v>
      </c>
      <c r="AI202" s="227">
        <v>32997.94</v>
      </c>
      <c r="AK202" s="207" t="s">
        <v>14848</v>
      </c>
      <c r="AL202" s="208">
        <v>3400.47</v>
      </c>
      <c r="AM202" s="93"/>
      <c r="AN202" s="199" t="s">
        <v>13049</v>
      </c>
      <c r="AO202" s="200">
        <v>5678.1</v>
      </c>
      <c r="AQ202" t="s">
        <v>51122</v>
      </c>
      <c r="AR202" s="284">
        <v>23299.13</v>
      </c>
      <c r="AT202" s="272" t="s">
        <v>11649</v>
      </c>
      <c r="AU202" s="273">
        <v>3739.2</v>
      </c>
      <c r="AW202" s="244" t="s">
        <v>10841</v>
      </c>
      <c r="AX202" s="245">
        <v>2401.9299999999998</v>
      </c>
      <c r="AZ202" s="230" t="s">
        <v>46307</v>
      </c>
      <c r="BA202" s="231">
        <v>485924.4</v>
      </c>
      <c r="BC202" s="209" t="s">
        <v>11457</v>
      </c>
      <c r="BD202" s="210">
        <v>808673.63</v>
      </c>
      <c r="BF202" s="195" t="s">
        <v>9809</v>
      </c>
      <c r="BG202" s="196">
        <v>390528</v>
      </c>
    </row>
    <row r="203" spans="1:59" x14ac:dyDescent="0.55000000000000004">
      <c r="A203" t="s">
        <v>12824</v>
      </c>
      <c r="C203" s="284">
        <v>12408.64</v>
      </c>
      <c r="E203" s="282" t="s">
        <v>5449</v>
      </c>
      <c r="F203" s="282"/>
      <c r="G203" s="283">
        <v>339613.4</v>
      </c>
      <c r="I203" s="242" t="s">
        <v>5061</v>
      </c>
      <c r="J203" s="242"/>
      <c r="K203" s="243">
        <v>239.51</v>
      </c>
      <c r="M203" s="224" t="s">
        <v>40973</v>
      </c>
      <c r="N203" s="224"/>
      <c r="O203" s="225">
        <v>10765</v>
      </c>
      <c r="Q203" s="203" t="s">
        <v>676</v>
      </c>
      <c r="R203" s="203"/>
      <c r="S203" s="204">
        <v>139770.76999999999</v>
      </c>
      <c r="U203" s="195" t="s">
        <v>3735</v>
      </c>
      <c r="V203" s="195"/>
      <c r="W203" s="196">
        <v>141590</v>
      </c>
      <c r="X203" s="113"/>
      <c r="Y203" t="s">
        <v>67666</v>
      </c>
      <c r="Z203" s="284">
        <v>4232.38</v>
      </c>
      <c r="AB203" s="276" t="s">
        <v>66846</v>
      </c>
      <c r="AC203" s="277">
        <v>487.5</v>
      </c>
      <c r="AE203" s="246" t="s">
        <v>61260</v>
      </c>
      <c r="AF203" s="247">
        <v>353509.79</v>
      </c>
      <c r="AH203" s="226" t="s">
        <v>46626</v>
      </c>
      <c r="AI203" s="227">
        <v>0.06</v>
      </c>
      <c r="AK203" s="207" t="s">
        <v>14849</v>
      </c>
      <c r="AL203" s="208">
        <v>3939</v>
      </c>
      <c r="AM203" s="93"/>
      <c r="AN203" s="199" t="s">
        <v>13050</v>
      </c>
      <c r="AO203" s="200">
        <v>2060.7199999999998</v>
      </c>
      <c r="AQ203" t="s">
        <v>43885</v>
      </c>
      <c r="AR203" s="284">
        <v>16345</v>
      </c>
      <c r="AT203" s="272" t="s">
        <v>11651</v>
      </c>
      <c r="AU203" s="273">
        <v>339613.4</v>
      </c>
      <c r="AW203" s="244" t="s">
        <v>10842</v>
      </c>
      <c r="AX203" s="245">
        <v>239.51</v>
      </c>
      <c r="AZ203" s="230" t="s">
        <v>41514</v>
      </c>
      <c r="BA203" s="231">
        <v>10765</v>
      </c>
      <c r="BC203" s="209" t="s">
        <v>9754</v>
      </c>
      <c r="BD203" s="210">
        <v>1922027.99</v>
      </c>
      <c r="BF203" s="195" t="s">
        <v>7592</v>
      </c>
      <c r="BG203" s="196">
        <v>811819.4</v>
      </c>
    </row>
    <row r="204" spans="1:59" x14ac:dyDescent="0.55000000000000004">
      <c r="A204" t="s">
        <v>12827</v>
      </c>
      <c r="C204" s="284">
        <v>36233.97</v>
      </c>
      <c r="E204" s="282" t="s">
        <v>5450</v>
      </c>
      <c r="F204" s="282"/>
      <c r="G204" s="283">
        <v>39141.199999999997</v>
      </c>
      <c r="I204" s="242" t="s">
        <v>5063</v>
      </c>
      <c r="J204" s="242"/>
      <c r="K204" s="243">
        <v>3673.81</v>
      </c>
      <c r="M204" s="224" t="s">
        <v>42065</v>
      </c>
      <c r="N204" s="224"/>
      <c r="O204" s="225">
        <v>889824.1</v>
      </c>
      <c r="Q204" s="203" t="s">
        <v>677</v>
      </c>
      <c r="R204" s="203"/>
      <c r="S204" s="204">
        <v>255045</v>
      </c>
      <c r="U204" s="195" t="s">
        <v>3736</v>
      </c>
      <c r="V204" s="195"/>
      <c r="W204" s="196">
        <v>102569</v>
      </c>
      <c r="X204" s="113"/>
      <c r="Y204" t="s">
        <v>67667</v>
      </c>
      <c r="Z204" s="284">
        <v>1185.53</v>
      </c>
      <c r="AB204" s="276" t="s">
        <v>34454</v>
      </c>
      <c r="AC204" s="277">
        <v>108160</v>
      </c>
      <c r="AE204" s="246" t="s">
        <v>34449</v>
      </c>
      <c r="AF204" s="247">
        <v>7526.01</v>
      </c>
      <c r="AH204" s="226" t="s">
        <v>14930</v>
      </c>
      <c r="AI204" s="227">
        <v>13218.93</v>
      </c>
      <c r="AK204" s="207" t="s">
        <v>14850</v>
      </c>
      <c r="AL204" s="208">
        <v>1946</v>
      </c>
      <c r="AM204" s="93"/>
      <c r="AN204" s="199" t="s">
        <v>13051</v>
      </c>
      <c r="AO204" s="200">
        <v>18220.97</v>
      </c>
      <c r="AQ204" t="s">
        <v>57068</v>
      </c>
      <c r="AR204" s="284">
        <v>9042.4599999999991</v>
      </c>
      <c r="AT204" s="272" t="s">
        <v>11652</v>
      </c>
      <c r="AU204" s="273">
        <v>39141.199999999997</v>
      </c>
      <c r="AW204" s="244" t="s">
        <v>10844</v>
      </c>
      <c r="AX204" s="245">
        <v>3673.81</v>
      </c>
      <c r="AZ204" s="230" t="s">
        <v>43456</v>
      </c>
      <c r="BA204" s="231">
        <v>889824.1</v>
      </c>
      <c r="BC204" s="209" t="s">
        <v>6609</v>
      </c>
      <c r="BD204" s="210">
        <v>16500</v>
      </c>
      <c r="BF204" s="195" t="s">
        <v>10203</v>
      </c>
      <c r="BG204" s="196">
        <v>857370.99</v>
      </c>
    </row>
    <row r="205" spans="1:59" x14ac:dyDescent="0.55000000000000004">
      <c r="A205" t="s">
        <v>12828</v>
      </c>
      <c r="C205" s="284">
        <v>3075.03</v>
      </c>
      <c r="E205" s="282" t="s">
        <v>5452</v>
      </c>
      <c r="F205" s="282"/>
      <c r="G205" s="283">
        <v>18220.78</v>
      </c>
      <c r="I205" s="242" t="s">
        <v>5064</v>
      </c>
      <c r="J205" s="242"/>
      <c r="K205" s="243">
        <v>1244.54</v>
      </c>
      <c r="M205" s="224" t="s">
        <v>40974</v>
      </c>
      <c r="N205" s="224"/>
      <c r="O205" s="225">
        <v>20831</v>
      </c>
      <c r="Q205" s="203" t="s">
        <v>678</v>
      </c>
      <c r="R205" s="203"/>
      <c r="S205" s="204">
        <v>72701</v>
      </c>
      <c r="U205" s="195" t="s">
        <v>3737</v>
      </c>
      <c r="V205" s="195"/>
      <c r="W205" s="196">
        <v>290038</v>
      </c>
      <c r="X205" s="113"/>
      <c r="Y205" t="s">
        <v>71072</v>
      </c>
      <c r="Z205">
        <v>112.5</v>
      </c>
      <c r="AB205" s="276" t="s">
        <v>55765</v>
      </c>
      <c r="AC205" s="277">
        <v>116278.26</v>
      </c>
      <c r="AE205" s="246" t="s">
        <v>59460</v>
      </c>
      <c r="AF205" s="247">
        <v>-1724.31</v>
      </c>
      <c r="AH205" s="226" t="s">
        <v>46627</v>
      </c>
      <c r="AI205" s="227">
        <v>2.72</v>
      </c>
      <c r="AK205" s="207" t="s">
        <v>14851</v>
      </c>
      <c r="AL205" s="208">
        <v>2300.7399999999998</v>
      </c>
      <c r="AM205" s="93"/>
      <c r="AN205" s="199" t="s">
        <v>13052</v>
      </c>
      <c r="AO205" s="200">
        <v>28232.87</v>
      </c>
      <c r="AQ205" t="s">
        <v>11798</v>
      </c>
      <c r="AR205" s="284">
        <v>21303.68</v>
      </c>
      <c r="AT205" s="272" t="s">
        <v>11654</v>
      </c>
      <c r="AU205" s="273">
        <v>18220.78</v>
      </c>
      <c r="AW205" s="244" t="s">
        <v>10845</v>
      </c>
      <c r="AX205" s="245">
        <v>1244.54</v>
      </c>
      <c r="AZ205" s="230" t="s">
        <v>41515</v>
      </c>
      <c r="BA205" s="231">
        <v>20831</v>
      </c>
      <c r="BC205" s="209" t="s">
        <v>6873</v>
      </c>
      <c r="BD205" s="210">
        <v>500</v>
      </c>
      <c r="BF205" s="195" t="s">
        <v>9810</v>
      </c>
      <c r="BG205" s="196">
        <v>1669190.39</v>
      </c>
    </row>
    <row r="206" spans="1:59" x14ac:dyDescent="0.55000000000000004">
      <c r="A206" t="s">
        <v>12829</v>
      </c>
      <c r="C206" s="284">
        <v>9881.93</v>
      </c>
      <c r="E206" s="282" t="s">
        <v>5453</v>
      </c>
      <c r="F206" s="282"/>
      <c r="G206" s="283">
        <v>2295828.58</v>
      </c>
      <c r="I206" s="242" t="s">
        <v>5144</v>
      </c>
      <c r="J206" s="242"/>
      <c r="K206" s="243">
        <v>1568.31</v>
      </c>
      <c r="M206" s="224" t="s">
        <v>40975</v>
      </c>
      <c r="N206" s="224"/>
      <c r="O206" s="225">
        <v>109265</v>
      </c>
      <c r="Q206" s="203" t="s">
        <v>679</v>
      </c>
      <c r="R206" s="203"/>
      <c r="S206" s="204">
        <v>221444.42</v>
      </c>
      <c r="U206" s="195" t="s">
        <v>3738</v>
      </c>
      <c r="V206" s="195"/>
      <c r="W206" s="196">
        <v>18576</v>
      </c>
      <c r="X206" s="113"/>
      <c r="Y206" t="s">
        <v>67668</v>
      </c>
      <c r="Z206">
        <v>151.51</v>
      </c>
      <c r="AB206" s="276" t="s">
        <v>34455</v>
      </c>
      <c r="AC206" s="277">
        <v>129788.86</v>
      </c>
      <c r="AE206" s="246" t="s">
        <v>58398</v>
      </c>
      <c r="AF206" s="247">
        <v>30121.97</v>
      </c>
      <c r="AH206" s="226" t="s">
        <v>14931</v>
      </c>
      <c r="AI206" s="227">
        <v>993.62</v>
      </c>
      <c r="AK206" s="207" t="s">
        <v>14852</v>
      </c>
      <c r="AL206" s="208">
        <v>53.78</v>
      </c>
      <c r="AM206" s="93"/>
      <c r="AN206" s="199" t="s">
        <v>13053</v>
      </c>
      <c r="AO206" s="200">
        <v>2344.52</v>
      </c>
      <c r="AQ206" t="s">
        <v>66199</v>
      </c>
      <c r="AR206" s="284">
        <v>6766.71</v>
      </c>
      <c r="AT206" s="272" t="s">
        <v>11655</v>
      </c>
      <c r="AU206" s="273">
        <v>2295828.58</v>
      </c>
      <c r="AW206" s="244" t="s">
        <v>10846</v>
      </c>
      <c r="AX206" s="245">
        <v>1568.31</v>
      </c>
      <c r="AZ206" s="230" t="s">
        <v>41516</v>
      </c>
      <c r="BA206" s="231">
        <v>109265</v>
      </c>
      <c r="BC206" s="209" t="s">
        <v>7035</v>
      </c>
      <c r="BD206" s="210">
        <v>151</v>
      </c>
      <c r="BF206" s="195" t="s">
        <v>10204</v>
      </c>
      <c r="BG206" s="196">
        <v>16902</v>
      </c>
    </row>
    <row r="207" spans="1:59" x14ac:dyDescent="0.55000000000000004">
      <c r="A207" t="s">
        <v>12833</v>
      </c>
      <c r="C207" s="284">
        <v>30831.23</v>
      </c>
      <c r="E207" s="282" t="s">
        <v>5454</v>
      </c>
      <c r="F207" s="282"/>
      <c r="G207" s="283">
        <v>18602429.25</v>
      </c>
      <c r="I207" s="242" t="s">
        <v>5065</v>
      </c>
      <c r="J207" s="242"/>
      <c r="K207" s="243">
        <v>24403.77</v>
      </c>
      <c r="M207" s="224" t="s">
        <v>42066</v>
      </c>
      <c r="N207" s="224"/>
      <c r="O207" s="225">
        <v>2668649.94</v>
      </c>
      <c r="Q207" s="203" t="s">
        <v>680</v>
      </c>
      <c r="R207" s="203"/>
      <c r="S207" s="204">
        <v>16825.21</v>
      </c>
      <c r="U207" s="195" t="s">
        <v>3739</v>
      </c>
      <c r="V207" s="195"/>
      <c r="W207" s="196">
        <v>15359.34</v>
      </c>
      <c r="X207" s="113"/>
      <c r="Y207" t="s">
        <v>71073</v>
      </c>
      <c r="Z207">
        <v>1.9</v>
      </c>
      <c r="AB207" s="276" t="s">
        <v>34456</v>
      </c>
      <c r="AC207" s="277">
        <v>15000</v>
      </c>
      <c r="AE207" s="246" t="s">
        <v>44324</v>
      </c>
      <c r="AF207" s="247">
        <v>3377</v>
      </c>
      <c r="AH207" s="226" t="s">
        <v>42114</v>
      </c>
      <c r="AI207" s="227">
        <v>3141.66</v>
      </c>
      <c r="AK207" s="207" t="s">
        <v>14853</v>
      </c>
      <c r="AL207" s="208">
        <v>5286</v>
      </c>
      <c r="AM207" s="93"/>
      <c r="AN207" s="199" t="s">
        <v>13054</v>
      </c>
      <c r="AO207" s="200">
        <v>455343.12</v>
      </c>
      <c r="AQ207" t="s">
        <v>11799</v>
      </c>
      <c r="AR207" s="284">
        <v>850133.03</v>
      </c>
      <c r="AT207" s="272" t="s">
        <v>11656</v>
      </c>
      <c r="AU207" s="273">
        <v>18602429.25</v>
      </c>
      <c r="AW207" s="244" t="s">
        <v>10847</v>
      </c>
      <c r="AX207" s="245">
        <v>24403.77</v>
      </c>
      <c r="AZ207" s="230" t="s">
        <v>43457</v>
      </c>
      <c r="BA207" s="231">
        <v>2668649.94</v>
      </c>
      <c r="BC207" s="209" t="s">
        <v>7276</v>
      </c>
      <c r="BD207" s="210">
        <v>1520</v>
      </c>
      <c r="BF207" s="195" t="s">
        <v>9811</v>
      </c>
      <c r="BG207" s="196">
        <v>16902</v>
      </c>
    </row>
    <row r="208" spans="1:59" x14ac:dyDescent="0.55000000000000004">
      <c r="A208" t="s">
        <v>12835</v>
      </c>
      <c r="C208" s="284">
        <v>14774.11</v>
      </c>
      <c r="E208" s="282" t="s">
        <v>5455</v>
      </c>
      <c r="F208" s="282"/>
      <c r="G208" s="283">
        <v>2113.79</v>
      </c>
      <c r="I208" s="242" t="s">
        <v>5145</v>
      </c>
      <c r="J208" s="242"/>
      <c r="K208" s="243">
        <v>4153.83</v>
      </c>
      <c r="M208" s="224" t="s">
        <v>40976</v>
      </c>
      <c r="N208" s="224"/>
      <c r="O208" s="225">
        <v>157555.45000000001</v>
      </c>
      <c r="Q208" s="203" t="s">
        <v>681</v>
      </c>
      <c r="R208" s="203"/>
      <c r="S208" s="204">
        <v>966603</v>
      </c>
      <c r="U208" s="195" t="s">
        <v>3740</v>
      </c>
      <c r="V208" s="195"/>
      <c r="W208" s="196">
        <v>6983</v>
      </c>
      <c r="X208" s="113"/>
      <c r="Y208" t="s">
        <v>49954</v>
      </c>
      <c r="Z208" s="284">
        <v>3575.06</v>
      </c>
      <c r="AB208" s="276" t="s">
        <v>42119</v>
      </c>
      <c r="AC208" s="277">
        <v>5000</v>
      </c>
      <c r="AE208" s="246" t="s">
        <v>44325</v>
      </c>
      <c r="AF208" s="247">
        <v>258.33</v>
      </c>
      <c r="AH208" s="226" t="s">
        <v>42115</v>
      </c>
      <c r="AI208" s="227">
        <v>4419.5200000000004</v>
      </c>
      <c r="AK208" s="207" t="s">
        <v>14854</v>
      </c>
      <c r="AL208" s="208">
        <v>2250</v>
      </c>
      <c r="AM208" s="93"/>
      <c r="AN208" s="199" t="s">
        <v>13055</v>
      </c>
      <c r="AO208" s="200">
        <v>217476.25</v>
      </c>
      <c r="AQ208" t="s">
        <v>51246</v>
      </c>
      <c r="AR208">
        <v>122.12</v>
      </c>
      <c r="AT208" s="272" t="s">
        <v>11657</v>
      </c>
      <c r="AU208" s="273">
        <v>2113.79</v>
      </c>
      <c r="AW208" s="244" t="s">
        <v>10848</v>
      </c>
      <c r="AX208" s="245">
        <v>4153.83</v>
      </c>
      <c r="AZ208" s="230" t="s">
        <v>41517</v>
      </c>
      <c r="BA208" s="231">
        <v>157555.45000000001</v>
      </c>
      <c r="BC208" s="209" t="s">
        <v>7691</v>
      </c>
      <c r="BD208" s="210">
        <v>251</v>
      </c>
      <c r="BF208" s="195" t="s">
        <v>10205</v>
      </c>
      <c r="BG208" s="196">
        <v>12317</v>
      </c>
    </row>
    <row r="209" spans="1:59" x14ac:dyDescent="0.55000000000000004">
      <c r="A209" t="s">
        <v>12838</v>
      </c>
      <c r="C209">
        <v>594.79</v>
      </c>
      <c r="E209" s="282" t="s">
        <v>5457</v>
      </c>
      <c r="F209" s="282"/>
      <c r="G209" s="283">
        <v>3690379.51</v>
      </c>
      <c r="I209" s="242" t="s">
        <v>5146</v>
      </c>
      <c r="J209" s="242"/>
      <c r="K209" s="243">
        <v>1022.34</v>
      </c>
      <c r="M209" s="224" t="s">
        <v>40977</v>
      </c>
      <c r="N209" s="224"/>
      <c r="O209" s="225">
        <v>75893.279999999999</v>
      </c>
      <c r="Q209" s="203" t="s">
        <v>682</v>
      </c>
      <c r="R209" s="203"/>
      <c r="S209" s="204">
        <v>8852.61</v>
      </c>
      <c r="U209" s="195" t="s">
        <v>3741</v>
      </c>
      <c r="V209" s="195"/>
      <c r="W209" s="196">
        <v>116739.22</v>
      </c>
      <c r="X209" s="113"/>
      <c r="Y209" t="s">
        <v>71074</v>
      </c>
      <c r="Z209">
        <v>1.9</v>
      </c>
      <c r="AB209" s="276" t="s">
        <v>42120</v>
      </c>
      <c r="AC209" s="277">
        <v>540</v>
      </c>
      <c r="AE209" s="246" t="s">
        <v>44326</v>
      </c>
      <c r="AF209" s="247">
        <v>752.18</v>
      </c>
      <c r="AH209" s="226" t="s">
        <v>35953</v>
      </c>
      <c r="AI209" s="227">
        <v>12944.58</v>
      </c>
      <c r="AK209" s="207" t="s">
        <v>14855</v>
      </c>
      <c r="AL209" s="208">
        <v>11791.48</v>
      </c>
      <c r="AM209" s="93"/>
      <c r="AN209" s="199" t="s">
        <v>13056</v>
      </c>
      <c r="AO209" s="200">
        <v>14863.14</v>
      </c>
      <c r="AQ209" t="s">
        <v>46569</v>
      </c>
      <c r="AR209" s="284">
        <v>1262.26</v>
      </c>
      <c r="AT209" s="272" t="s">
        <v>11659</v>
      </c>
      <c r="AU209" s="273">
        <v>3690379.51</v>
      </c>
      <c r="AW209" s="244" t="s">
        <v>10849</v>
      </c>
      <c r="AX209" s="245">
        <v>1022.34</v>
      </c>
      <c r="AZ209" s="230" t="s">
        <v>41518</v>
      </c>
      <c r="BA209" s="231">
        <v>75893.279999999999</v>
      </c>
      <c r="BC209" s="209" t="s">
        <v>7955</v>
      </c>
      <c r="BD209" s="210">
        <v>1522</v>
      </c>
      <c r="BF209" s="195" t="s">
        <v>9812</v>
      </c>
      <c r="BG209" s="196">
        <v>12317</v>
      </c>
    </row>
    <row r="210" spans="1:59" x14ac:dyDescent="0.55000000000000004">
      <c r="A210" t="s">
        <v>12841</v>
      </c>
      <c r="C210" s="284">
        <v>136116.72</v>
      </c>
      <c r="E210" s="282" t="s">
        <v>5459</v>
      </c>
      <c r="F210" s="282"/>
      <c r="G210" s="283">
        <v>4093693.35</v>
      </c>
      <c r="I210" s="242" t="s">
        <v>5149</v>
      </c>
      <c r="J210" s="242"/>
      <c r="K210" s="243">
        <v>3357</v>
      </c>
      <c r="M210" s="224" t="s">
        <v>44222</v>
      </c>
      <c r="N210" s="224"/>
      <c r="O210" s="225">
        <v>5439454.0700000003</v>
      </c>
      <c r="Q210" s="203" t="s">
        <v>683</v>
      </c>
      <c r="R210" s="203"/>
      <c r="S210" s="204">
        <v>40743</v>
      </c>
      <c r="U210" s="195" t="s">
        <v>3742</v>
      </c>
      <c r="V210" s="195"/>
      <c r="W210" s="196">
        <v>7070</v>
      </c>
      <c r="X210" s="113"/>
      <c r="Y210" t="s">
        <v>71075</v>
      </c>
      <c r="Z210" s="284">
        <v>5928.9</v>
      </c>
      <c r="AB210" s="276" t="s">
        <v>66847</v>
      </c>
      <c r="AC210" s="277">
        <v>2355.98</v>
      </c>
      <c r="AE210" s="246" t="s">
        <v>61261</v>
      </c>
      <c r="AF210" s="247">
        <v>130.29</v>
      </c>
      <c r="AH210" s="226" t="s">
        <v>14932</v>
      </c>
      <c r="AI210" s="227">
        <v>861.91</v>
      </c>
      <c r="AK210" s="207" t="s">
        <v>14856</v>
      </c>
      <c r="AL210" s="208">
        <v>277.91000000000003</v>
      </c>
      <c r="AM210" s="93"/>
      <c r="AN210" s="199" t="s">
        <v>13057</v>
      </c>
      <c r="AO210" s="200">
        <v>32592.22</v>
      </c>
      <c r="AQ210" t="s">
        <v>57121</v>
      </c>
      <c r="AR210">
        <v>247.44</v>
      </c>
      <c r="AT210" s="272" t="s">
        <v>11661</v>
      </c>
      <c r="AU210" s="273">
        <v>4093693.35</v>
      </c>
      <c r="AW210" s="244" t="s">
        <v>10854</v>
      </c>
      <c r="AX210" s="245">
        <v>3357</v>
      </c>
      <c r="AZ210" s="230" t="s">
        <v>46308</v>
      </c>
      <c r="BA210" s="231">
        <v>5439454.0700000003</v>
      </c>
      <c r="BC210" s="209" t="s">
        <v>7995</v>
      </c>
      <c r="BD210" s="210">
        <v>1144</v>
      </c>
      <c r="BF210" s="195" t="s">
        <v>10206</v>
      </c>
      <c r="BG210" s="196">
        <v>5984</v>
      </c>
    </row>
    <row r="211" spans="1:59" x14ac:dyDescent="0.55000000000000004">
      <c r="A211" t="s">
        <v>12844</v>
      </c>
      <c r="C211" s="284">
        <v>159456.59</v>
      </c>
      <c r="E211" s="282" t="s">
        <v>5461</v>
      </c>
      <c r="F211" s="282"/>
      <c r="G211" s="283">
        <v>612.4</v>
      </c>
      <c r="I211" s="242" t="s">
        <v>5150</v>
      </c>
      <c r="J211" s="242"/>
      <c r="K211" s="243">
        <v>523</v>
      </c>
      <c r="M211" s="224" t="s">
        <v>42067</v>
      </c>
      <c r="N211" s="224"/>
      <c r="O211" s="225">
        <v>1080925.74</v>
      </c>
      <c r="Q211" s="203" t="s">
        <v>684</v>
      </c>
      <c r="R211" s="203"/>
      <c r="S211" s="204">
        <v>473912.84</v>
      </c>
      <c r="U211" s="195" t="s">
        <v>3743</v>
      </c>
      <c r="V211" s="195"/>
      <c r="W211" s="196">
        <v>44297.33</v>
      </c>
      <c r="X211" s="113"/>
      <c r="Y211" t="s">
        <v>71076</v>
      </c>
      <c r="Z211">
        <v>934.92</v>
      </c>
      <c r="AB211" s="276" t="s">
        <v>35956</v>
      </c>
      <c r="AC211" s="277">
        <v>18657.97</v>
      </c>
      <c r="AE211" s="246" t="s">
        <v>63601</v>
      </c>
      <c r="AF211" s="247">
        <v>7999.44</v>
      </c>
      <c r="AH211" s="226" t="s">
        <v>46628</v>
      </c>
      <c r="AI211" s="227">
        <v>571.76</v>
      </c>
      <c r="AK211" s="207" t="s">
        <v>14857</v>
      </c>
      <c r="AL211" s="208">
        <v>1422.09</v>
      </c>
      <c r="AM211" s="93"/>
      <c r="AN211" s="199" t="s">
        <v>13058</v>
      </c>
      <c r="AO211" s="200">
        <v>5678.1</v>
      </c>
      <c r="AQ211" t="s">
        <v>11800</v>
      </c>
      <c r="AR211" s="284">
        <v>869045.46</v>
      </c>
      <c r="AT211" s="272" t="s">
        <v>11663</v>
      </c>
      <c r="AU211" s="273">
        <v>612.4</v>
      </c>
      <c r="AW211" s="244" t="s">
        <v>10855</v>
      </c>
      <c r="AX211" s="245">
        <v>523</v>
      </c>
      <c r="AZ211" s="230" t="s">
        <v>43458</v>
      </c>
      <c r="BA211" s="231">
        <v>1080925.74</v>
      </c>
      <c r="BC211" s="209" t="s">
        <v>8180</v>
      </c>
      <c r="BD211" s="210">
        <v>5400</v>
      </c>
      <c r="BF211" s="195" t="s">
        <v>9813</v>
      </c>
      <c r="BG211" s="196">
        <v>5984</v>
      </c>
    </row>
    <row r="212" spans="1:59" x14ac:dyDescent="0.55000000000000004">
      <c r="A212" t="s">
        <v>12846</v>
      </c>
      <c r="C212" s="284">
        <v>58187.06</v>
      </c>
      <c r="E212" s="282" t="s">
        <v>5462</v>
      </c>
      <c r="F212" s="282"/>
      <c r="G212" s="283">
        <v>7367.22</v>
      </c>
      <c r="I212" s="242" t="s">
        <v>5151</v>
      </c>
      <c r="J212" s="242"/>
      <c r="K212" s="243">
        <v>2049</v>
      </c>
      <c r="M212" s="224" t="s">
        <v>40978</v>
      </c>
      <c r="N212" s="224"/>
      <c r="O212" s="225">
        <v>99657.03</v>
      </c>
      <c r="Q212" s="203" t="s">
        <v>685</v>
      </c>
      <c r="R212" s="203"/>
      <c r="S212" s="204">
        <v>251935</v>
      </c>
      <c r="U212" s="195" t="s">
        <v>3744</v>
      </c>
      <c r="V212" s="195"/>
      <c r="W212" s="196">
        <v>560223</v>
      </c>
      <c r="X212" s="113"/>
      <c r="Y212" t="s">
        <v>59613</v>
      </c>
      <c r="Z212" s="284">
        <v>25000</v>
      </c>
      <c r="AB212" s="276" t="s">
        <v>34457</v>
      </c>
      <c r="AC212" s="277">
        <v>29037.75</v>
      </c>
      <c r="AE212" s="246" t="s">
        <v>55742</v>
      </c>
      <c r="AF212" s="247">
        <v>37465.39</v>
      </c>
      <c r="AH212" s="226" t="s">
        <v>14933</v>
      </c>
      <c r="AI212" s="227">
        <v>38000.83</v>
      </c>
      <c r="AK212" s="207" t="s">
        <v>14858</v>
      </c>
      <c r="AL212" s="208">
        <v>2785.59</v>
      </c>
      <c r="AM212" s="93"/>
      <c r="AN212" s="199" t="s">
        <v>13059</v>
      </c>
      <c r="AO212" s="200">
        <v>2060.7199999999998</v>
      </c>
      <c r="AQ212" t="s">
        <v>39979</v>
      </c>
      <c r="AR212" s="284">
        <v>14645.23</v>
      </c>
      <c r="AT212" s="272" t="s">
        <v>11664</v>
      </c>
      <c r="AU212" s="273">
        <v>7367.22</v>
      </c>
      <c r="AW212" s="244" t="s">
        <v>10857</v>
      </c>
      <c r="AX212" s="245">
        <v>2049</v>
      </c>
      <c r="AZ212" s="230" t="s">
        <v>41519</v>
      </c>
      <c r="BA212" s="231">
        <v>99657.03</v>
      </c>
      <c r="BC212" s="209" t="s">
        <v>8492</v>
      </c>
      <c r="BD212" s="210">
        <v>3889</v>
      </c>
      <c r="BF212" s="195" t="s">
        <v>10207</v>
      </c>
      <c r="BG212" s="196">
        <v>11561.46</v>
      </c>
    </row>
    <row r="213" spans="1:59" x14ac:dyDescent="0.55000000000000004">
      <c r="A213" t="s">
        <v>39676</v>
      </c>
      <c r="C213" s="284">
        <v>6365.4</v>
      </c>
      <c r="E213" s="282" t="s">
        <v>5463</v>
      </c>
      <c r="F213" s="282"/>
      <c r="G213" s="283">
        <v>2713051.95</v>
      </c>
      <c r="I213" s="242" t="s">
        <v>5070</v>
      </c>
      <c r="J213" s="242"/>
      <c r="K213" s="243">
        <v>32263.96</v>
      </c>
      <c r="M213" s="224" t="s">
        <v>40979</v>
      </c>
      <c r="N213" s="224"/>
      <c r="O213" s="225">
        <v>96346.73</v>
      </c>
      <c r="Q213" s="203" t="s">
        <v>686</v>
      </c>
      <c r="R213" s="203"/>
      <c r="S213" s="204">
        <v>43608</v>
      </c>
      <c r="U213" s="195" t="s">
        <v>3745</v>
      </c>
      <c r="V213" s="195"/>
      <c r="W213" s="196">
        <v>38340</v>
      </c>
      <c r="X213" s="113"/>
      <c r="Y213" t="s">
        <v>52514</v>
      </c>
      <c r="Z213">
        <v>286.27</v>
      </c>
      <c r="AB213" s="276" t="s">
        <v>34458</v>
      </c>
      <c r="AC213" s="277">
        <v>63580.55</v>
      </c>
      <c r="AE213" s="246" t="s">
        <v>55743</v>
      </c>
      <c r="AF213" s="247">
        <v>3942.71</v>
      </c>
      <c r="AH213" s="226" t="s">
        <v>14934</v>
      </c>
      <c r="AI213" s="227">
        <v>2436.65</v>
      </c>
      <c r="AK213" s="207" t="s">
        <v>14859</v>
      </c>
      <c r="AL213" s="208">
        <v>3101</v>
      </c>
      <c r="AM213" s="93"/>
      <c r="AN213" s="199" t="s">
        <v>13060</v>
      </c>
      <c r="AO213" s="200">
        <v>18220.97</v>
      </c>
      <c r="AQ213" t="s">
        <v>51247</v>
      </c>
      <c r="AR213" s="284">
        <v>14178.16</v>
      </c>
      <c r="AT213" s="272" t="s">
        <v>11665</v>
      </c>
      <c r="AU213" s="273">
        <v>2713051.95</v>
      </c>
      <c r="AW213" s="244" t="s">
        <v>10859</v>
      </c>
      <c r="AX213" s="245">
        <v>32263.96</v>
      </c>
      <c r="AZ213" s="230" t="s">
        <v>41520</v>
      </c>
      <c r="BA213" s="231">
        <v>96346.73</v>
      </c>
      <c r="BC213" s="209" t="s">
        <v>8630</v>
      </c>
      <c r="BD213" s="210">
        <v>2000</v>
      </c>
      <c r="BF213" s="195" t="s">
        <v>9814</v>
      </c>
      <c r="BG213" s="196">
        <v>11561.46</v>
      </c>
    </row>
    <row r="214" spans="1:59" x14ac:dyDescent="0.55000000000000004">
      <c r="A214" t="s">
        <v>39677</v>
      </c>
      <c r="C214">
        <v>659.49</v>
      </c>
      <c r="E214" s="282" t="s">
        <v>5464</v>
      </c>
      <c r="F214" s="282"/>
      <c r="G214" s="283">
        <v>1981478.59</v>
      </c>
      <c r="I214" s="242" t="s">
        <v>5071</v>
      </c>
      <c r="J214" s="242"/>
      <c r="K214" s="243">
        <v>6476.62</v>
      </c>
      <c r="M214" s="224" t="s">
        <v>40980</v>
      </c>
      <c r="N214" s="224"/>
      <c r="O214" s="225">
        <v>224988.57</v>
      </c>
      <c r="Q214" s="203" t="s">
        <v>687</v>
      </c>
      <c r="R214" s="203"/>
      <c r="S214" s="204">
        <v>347957</v>
      </c>
      <c r="U214" s="195" t="s">
        <v>3746</v>
      </c>
      <c r="V214" s="195"/>
      <c r="W214" s="196">
        <v>229638</v>
      </c>
      <c r="X214" s="113"/>
      <c r="Y214" t="s">
        <v>71077</v>
      </c>
      <c r="Z214" s="284">
        <v>4243.45</v>
      </c>
      <c r="AB214" s="276" t="s">
        <v>34459</v>
      </c>
      <c r="AC214" s="277">
        <v>31935.4</v>
      </c>
      <c r="AE214" s="246" t="s">
        <v>55744</v>
      </c>
      <c r="AF214" s="247">
        <v>4878.84</v>
      </c>
      <c r="AH214" s="226" t="s">
        <v>14935</v>
      </c>
      <c r="AI214" s="227">
        <v>8786.1299999999992</v>
      </c>
      <c r="AK214" s="207" t="s">
        <v>14860</v>
      </c>
      <c r="AL214" s="208">
        <v>11199</v>
      </c>
      <c r="AM214" s="93"/>
      <c r="AN214" s="199" t="s">
        <v>13061</v>
      </c>
      <c r="AO214" s="200">
        <v>39030.199999999997</v>
      </c>
      <c r="AQ214" t="s">
        <v>43888</v>
      </c>
      <c r="AR214" s="284">
        <v>23000</v>
      </c>
      <c r="AT214" s="272" t="s">
        <v>11666</v>
      </c>
      <c r="AU214" s="273">
        <v>1981478.59</v>
      </c>
      <c r="AW214" s="244" t="s">
        <v>10861</v>
      </c>
      <c r="AX214" s="245">
        <v>6476.62</v>
      </c>
      <c r="AZ214" s="230" t="s">
        <v>41521</v>
      </c>
      <c r="BA214" s="231">
        <v>224988.57</v>
      </c>
      <c r="BC214" s="209" t="s">
        <v>8843</v>
      </c>
      <c r="BD214" s="210">
        <v>3961</v>
      </c>
      <c r="BF214" s="195" t="s">
        <v>10208</v>
      </c>
      <c r="BG214" s="196">
        <v>19201</v>
      </c>
    </row>
    <row r="215" spans="1:59" x14ac:dyDescent="0.55000000000000004">
      <c r="A215" t="s">
        <v>65510</v>
      </c>
      <c r="C215" s="284">
        <v>8000</v>
      </c>
      <c r="E215" s="282" t="s">
        <v>5465</v>
      </c>
      <c r="F215" s="282"/>
      <c r="G215" s="283">
        <v>34728.959999999999</v>
      </c>
      <c r="I215" s="242" t="s">
        <v>5072</v>
      </c>
      <c r="J215" s="242"/>
      <c r="K215" s="243">
        <v>11993.14</v>
      </c>
      <c r="M215" s="224" t="s">
        <v>40981</v>
      </c>
      <c r="N215" s="224"/>
      <c r="O215" s="225">
        <v>138733.92000000001</v>
      </c>
      <c r="Q215" s="203" t="s">
        <v>688</v>
      </c>
      <c r="R215" s="203"/>
      <c r="S215" s="204">
        <v>1208850</v>
      </c>
      <c r="U215" s="195" t="s">
        <v>3747</v>
      </c>
      <c r="V215" s="195"/>
      <c r="W215" s="196">
        <v>92051.32</v>
      </c>
      <c r="X215" s="113"/>
      <c r="Y215" t="s">
        <v>71078</v>
      </c>
      <c r="Z215">
        <v>495</v>
      </c>
      <c r="AB215" s="276" t="s">
        <v>38825</v>
      </c>
      <c r="AC215" s="277">
        <v>84800</v>
      </c>
      <c r="AE215" s="246" t="s">
        <v>55745</v>
      </c>
      <c r="AF215" s="247">
        <v>4613.37</v>
      </c>
      <c r="AH215" s="226" t="s">
        <v>14936</v>
      </c>
      <c r="AI215" s="227">
        <v>7144.82</v>
      </c>
      <c r="AK215" s="207" t="s">
        <v>14861</v>
      </c>
      <c r="AL215" s="208">
        <v>5610</v>
      </c>
      <c r="AM215" s="93"/>
      <c r="AN215" s="199" t="s">
        <v>13062</v>
      </c>
      <c r="AO215" s="200">
        <v>2344.52</v>
      </c>
      <c r="AQ215" t="s">
        <v>11801</v>
      </c>
      <c r="AR215" s="284">
        <v>72559.69</v>
      </c>
      <c r="AT215" s="272" t="s">
        <v>11667</v>
      </c>
      <c r="AU215" s="273">
        <v>34728.959999999999</v>
      </c>
      <c r="AW215" s="244" t="s">
        <v>10862</v>
      </c>
      <c r="AX215" s="245">
        <v>11993.14</v>
      </c>
      <c r="AZ215" s="230" t="s">
        <v>41522</v>
      </c>
      <c r="BA215" s="231">
        <v>138733.92000000001</v>
      </c>
      <c r="BC215" s="209" t="s">
        <v>8867</v>
      </c>
      <c r="BD215" s="210">
        <v>711</v>
      </c>
      <c r="BF215" s="195" t="s">
        <v>9815</v>
      </c>
      <c r="BG215" s="196">
        <v>19201</v>
      </c>
    </row>
    <row r="216" spans="1:59" x14ac:dyDescent="0.55000000000000004">
      <c r="A216" t="s">
        <v>39697</v>
      </c>
      <c r="C216" s="284">
        <v>5103.0200000000004</v>
      </c>
      <c r="E216" s="282" t="s">
        <v>5466</v>
      </c>
      <c r="F216" s="282"/>
      <c r="G216" s="283">
        <v>1033024.42</v>
      </c>
      <c r="I216" s="242" t="s">
        <v>5073</v>
      </c>
      <c r="J216" s="242"/>
      <c r="K216" s="243">
        <v>25603.61</v>
      </c>
      <c r="M216" s="224" t="s">
        <v>40982</v>
      </c>
      <c r="N216" s="224"/>
      <c r="O216" s="225">
        <v>25655.119999999999</v>
      </c>
      <c r="Q216" s="203" t="s">
        <v>689</v>
      </c>
      <c r="R216" s="203"/>
      <c r="S216" s="204">
        <v>11303.25</v>
      </c>
      <c r="U216" s="195" t="s">
        <v>3748</v>
      </c>
      <c r="V216" s="195"/>
      <c r="W216" s="196">
        <v>3683.84</v>
      </c>
      <c r="X216" s="113"/>
      <c r="Y216" t="s">
        <v>71079</v>
      </c>
      <c r="Z216">
        <v>225</v>
      </c>
      <c r="AB216" s="276" t="s">
        <v>42121</v>
      </c>
      <c r="AC216" s="277">
        <v>8781.26</v>
      </c>
      <c r="AE216" s="246" t="s">
        <v>55746</v>
      </c>
      <c r="AF216" s="247">
        <v>300</v>
      </c>
      <c r="AH216" s="226" t="s">
        <v>51449</v>
      </c>
      <c r="AI216" s="227">
        <v>424.3</v>
      </c>
      <c r="AK216" s="207" t="s">
        <v>14862</v>
      </c>
      <c r="AL216" s="208">
        <v>4900</v>
      </c>
      <c r="AM216" s="93"/>
      <c r="AN216" s="199" t="s">
        <v>13063</v>
      </c>
      <c r="AO216" s="200">
        <v>595740.21</v>
      </c>
      <c r="AQ216" t="s">
        <v>39980</v>
      </c>
      <c r="AR216" s="284">
        <v>8707.2099999999991</v>
      </c>
      <c r="AT216" s="272" t="s">
        <v>11668</v>
      </c>
      <c r="AU216" s="273">
        <v>1033024.42</v>
      </c>
      <c r="AW216" s="244" t="s">
        <v>10863</v>
      </c>
      <c r="AX216" s="245">
        <v>25603.61</v>
      </c>
      <c r="AZ216" s="230" t="s">
        <v>41523</v>
      </c>
      <c r="BA216" s="231">
        <v>25655.119999999999</v>
      </c>
      <c r="BC216" s="209" t="s">
        <v>9151</v>
      </c>
      <c r="BD216" s="210">
        <v>216</v>
      </c>
      <c r="BF216" s="195" t="s">
        <v>10209</v>
      </c>
      <c r="BG216" s="196">
        <v>16201</v>
      </c>
    </row>
    <row r="217" spans="1:59" x14ac:dyDescent="0.55000000000000004">
      <c r="A217" t="s">
        <v>39744</v>
      </c>
      <c r="C217" s="284">
        <v>2124</v>
      </c>
      <c r="E217" s="282" t="s">
        <v>5467</v>
      </c>
      <c r="F217" s="282"/>
      <c r="G217" s="283">
        <v>50591.57</v>
      </c>
      <c r="I217" s="242" t="s">
        <v>5075</v>
      </c>
      <c r="J217" s="242"/>
      <c r="K217" s="243">
        <v>35993.230000000003</v>
      </c>
      <c r="M217" s="224" t="s">
        <v>40983</v>
      </c>
      <c r="N217" s="224"/>
      <c r="O217" s="225">
        <v>44542</v>
      </c>
      <c r="Q217" s="203" t="s">
        <v>690</v>
      </c>
      <c r="R217" s="203"/>
      <c r="S217" s="204">
        <v>317425.53999999998</v>
      </c>
      <c r="U217" s="195" t="s">
        <v>3749</v>
      </c>
      <c r="V217" s="195"/>
      <c r="W217" s="196">
        <v>31236</v>
      </c>
      <c r="X217" s="113"/>
      <c r="Y217" t="s">
        <v>71080</v>
      </c>
      <c r="Z217" s="284">
        <v>1300</v>
      </c>
      <c r="AB217" s="276" t="s">
        <v>66848</v>
      </c>
      <c r="AC217" s="277">
        <v>417040.32</v>
      </c>
      <c r="AE217" s="246" t="s">
        <v>55747</v>
      </c>
      <c r="AF217" s="247">
        <v>4528.8500000000004</v>
      </c>
      <c r="AH217" s="226" t="s">
        <v>14937</v>
      </c>
      <c r="AI217" s="227">
        <v>2270.4899999999998</v>
      </c>
      <c r="AK217" s="207" t="s">
        <v>14863</v>
      </c>
      <c r="AL217" s="208">
        <v>374.85</v>
      </c>
      <c r="AM217" s="93"/>
      <c r="AN217" s="199" t="s">
        <v>13064</v>
      </c>
      <c r="AO217" s="200">
        <v>80657.97</v>
      </c>
      <c r="AQ217" t="s">
        <v>51125</v>
      </c>
      <c r="AR217" s="284">
        <v>4090.21</v>
      </c>
      <c r="AT217" s="272" t="s">
        <v>11669</v>
      </c>
      <c r="AU217" s="273">
        <v>50591.57</v>
      </c>
      <c r="AW217" s="244" t="s">
        <v>10865</v>
      </c>
      <c r="AX217" s="245">
        <v>35993.230000000003</v>
      </c>
      <c r="AZ217" s="230" t="s">
        <v>41524</v>
      </c>
      <c r="BA217" s="231">
        <v>44542</v>
      </c>
      <c r="BC217" s="209" t="s">
        <v>9211</v>
      </c>
      <c r="BD217" s="210">
        <v>137156</v>
      </c>
      <c r="BF217" s="195" t="s">
        <v>9816</v>
      </c>
      <c r="BG217" s="196">
        <v>16201</v>
      </c>
    </row>
    <row r="218" spans="1:59" x14ac:dyDescent="0.55000000000000004">
      <c r="A218" t="s">
        <v>39750</v>
      </c>
      <c r="C218" s="284">
        <v>5181.75</v>
      </c>
      <c r="E218" s="282" t="s">
        <v>5468</v>
      </c>
      <c r="F218" s="282"/>
      <c r="G218" s="283">
        <v>91341.41</v>
      </c>
      <c r="I218" s="242" t="s">
        <v>5076</v>
      </c>
      <c r="J218" s="242"/>
      <c r="K218" s="243">
        <v>8.48</v>
      </c>
      <c r="M218" s="224" t="s">
        <v>42068</v>
      </c>
      <c r="N218" s="224"/>
      <c r="O218" s="225">
        <v>2340592.7400000002</v>
      </c>
      <c r="Q218" s="203" t="s">
        <v>691</v>
      </c>
      <c r="R218" s="203"/>
      <c r="S218" s="204">
        <v>1004709.89</v>
      </c>
      <c r="U218" s="195" t="s">
        <v>3750</v>
      </c>
      <c r="V218" s="195"/>
      <c r="W218" s="196">
        <v>506002.55</v>
      </c>
      <c r="X218" s="113"/>
      <c r="Y218" t="s">
        <v>71081</v>
      </c>
      <c r="Z218" s="284">
        <v>59921.99</v>
      </c>
      <c r="AB218" s="276" t="s">
        <v>44332</v>
      </c>
      <c r="AC218" s="277">
        <v>40044.75</v>
      </c>
      <c r="AE218" s="246" t="s">
        <v>55748</v>
      </c>
      <c r="AF218" s="247">
        <v>14210.06</v>
      </c>
      <c r="AH218" s="226" t="s">
        <v>34446</v>
      </c>
      <c r="AI218" s="227">
        <v>171455.21</v>
      </c>
      <c r="AK218" s="207" t="s">
        <v>14864</v>
      </c>
      <c r="AL218" s="208">
        <v>49</v>
      </c>
      <c r="AM218" s="93"/>
      <c r="AN218" s="199" t="s">
        <v>31639</v>
      </c>
      <c r="AO218" s="200">
        <v>165711</v>
      </c>
      <c r="AQ218" t="s">
        <v>66433</v>
      </c>
      <c r="AR218" s="284">
        <v>5679.34</v>
      </c>
      <c r="AT218" s="272" t="s">
        <v>11670</v>
      </c>
      <c r="AU218" s="273">
        <v>91341.41</v>
      </c>
      <c r="AW218" s="244" t="s">
        <v>10866</v>
      </c>
      <c r="AX218" s="245">
        <v>8.48</v>
      </c>
      <c r="AZ218" s="230" t="s">
        <v>43459</v>
      </c>
      <c r="BA218" s="231">
        <v>2340592.7400000002</v>
      </c>
      <c r="BC218" s="209" t="s">
        <v>10567</v>
      </c>
      <c r="BD218" s="210">
        <v>556</v>
      </c>
      <c r="BF218" s="195" t="s">
        <v>10210</v>
      </c>
      <c r="BG218" s="196">
        <v>35670</v>
      </c>
    </row>
    <row r="219" spans="1:59" x14ac:dyDescent="0.55000000000000004">
      <c r="A219" t="s">
        <v>39760</v>
      </c>
      <c r="C219" s="284">
        <v>1752</v>
      </c>
      <c r="E219" s="282" t="s">
        <v>5470</v>
      </c>
      <c r="F219" s="282"/>
      <c r="G219" s="283">
        <v>489081.25</v>
      </c>
      <c r="I219" s="242" t="s">
        <v>5153</v>
      </c>
      <c r="J219" s="242"/>
      <c r="K219" s="243">
        <v>500</v>
      </c>
      <c r="M219" s="224" t="s">
        <v>40984</v>
      </c>
      <c r="N219" s="224"/>
      <c r="O219" s="225">
        <v>104420.5</v>
      </c>
      <c r="Q219" s="203" t="s">
        <v>692</v>
      </c>
      <c r="R219" s="203"/>
      <c r="S219" s="204">
        <v>24294</v>
      </c>
      <c r="U219" s="195" t="s">
        <v>3751</v>
      </c>
      <c r="V219" s="195"/>
      <c r="W219" s="196">
        <v>1924381.91</v>
      </c>
      <c r="X219" s="113"/>
      <c r="Y219" t="s">
        <v>71082</v>
      </c>
      <c r="Z219" s="284">
        <v>1125</v>
      </c>
      <c r="AB219" s="276" t="s">
        <v>62519</v>
      </c>
      <c r="AC219" s="277">
        <v>-834.9</v>
      </c>
      <c r="AE219" s="246" t="s">
        <v>63893</v>
      </c>
      <c r="AF219" s="247">
        <v>947.19</v>
      </c>
      <c r="AH219" s="226" t="s">
        <v>14940</v>
      </c>
      <c r="AI219" s="227">
        <v>122567.36</v>
      </c>
      <c r="AK219" s="207" t="s">
        <v>14865</v>
      </c>
      <c r="AL219" s="208">
        <v>5610</v>
      </c>
      <c r="AM219" s="93"/>
      <c r="AN219" s="199" t="s">
        <v>31640</v>
      </c>
      <c r="AO219" s="200">
        <v>21825</v>
      </c>
      <c r="AQ219" t="s">
        <v>51126</v>
      </c>
      <c r="AR219">
        <v>916.11</v>
      </c>
      <c r="AT219" s="272" t="s">
        <v>11672</v>
      </c>
      <c r="AU219" s="273">
        <v>489081.25</v>
      </c>
      <c r="AW219" s="244" t="s">
        <v>10869</v>
      </c>
      <c r="AX219" s="245">
        <v>500</v>
      </c>
      <c r="AZ219" s="230" t="s">
        <v>41525</v>
      </c>
      <c r="BA219" s="231">
        <v>104420.5</v>
      </c>
      <c r="BC219" s="209" t="s">
        <v>11014</v>
      </c>
      <c r="BD219" s="210">
        <v>9666</v>
      </c>
      <c r="BF219" s="195" t="s">
        <v>9817</v>
      </c>
      <c r="BG219" s="196">
        <v>35670</v>
      </c>
    </row>
    <row r="220" spans="1:59" x14ac:dyDescent="0.55000000000000004">
      <c r="A220" t="s">
        <v>65521</v>
      </c>
      <c r="C220" s="284">
        <v>2521.71</v>
      </c>
      <c r="E220" s="282" t="s">
        <v>5471</v>
      </c>
      <c r="F220" s="282"/>
      <c r="G220" s="283">
        <v>123015.59</v>
      </c>
      <c r="I220" s="242" t="s">
        <v>5154</v>
      </c>
      <c r="J220" s="242"/>
      <c r="K220" s="243">
        <v>2550</v>
      </c>
      <c r="M220" s="224" t="s">
        <v>44223</v>
      </c>
      <c r="N220" s="224"/>
      <c r="O220" s="225">
        <v>6483373.7599999998</v>
      </c>
      <c r="Q220" s="203" t="s">
        <v>693</v>
      </c>
      <c r="R220" s="203"/>
      <c r="S220" s="204">
        <v>228249</v>
      </c>
      <c r="U220" s="195" t="s">
        <v>3752</v>
      </c>
      <c r="V220" s="195"/>
      <c r="W220" s="196">
        <v>34791</v>
      </c>
      <c r="X220" s="113"/>
      <c r="Y220" t="s">
        <v>46944</v>
      </c>
      <c r="Z220" s="284">
        <v>20000</v>
      </c>
      <c r="AB220" s="276" t="s">
        <v>63006</v>
      </c>
      <c r="AC220" s="277">
        <v>28.3</v>
      </c>
      <c r="AE220" s="246" t="s">
        <v>58399</v>
      </c>
      <c r="AF220" s="247">
        <v>2828.08</v>
      </c>
      <c r="AH220" s="226" t="s">
        <v>14941</v>
      </c>
      <c r="AI220" s="227">
        <v>96.77</v>
      </c>
      <c r="AK220" s="207" t="s">
        <v>14866</v>
      </c>
      <c r="AL220" s="208">
        <v>11199</v>
      </c>
      <c r="AM220" s="93"/>
      <c r="AN220" s="199" t="s">
        <v>15563</v>
      </c>
      <c r="AO220" s="200">
        <v>21825</v>
      </c>
      <c r="AQ220" t="s">
        <v>51249</v>
      </c>
      <c r="AR220" s="284">
        <v>52592.43</v>
      </c>
      <c r="AT220" s="272" t="s">
        <v>11673</v>
      </c>
      <c r="AU220" s="273">
        <v>123015.59</v>
      </c>
      <c r="AW220" s="244" t="s">
        <v>10870</v>
      </c>
      <c r="AX220" s="245">
        <v>2550</v>
      </c>
      <c r="AZ220" s="230" t="s">
        <v>46309</v>
      </c>
      <c r="BA220" s="231">
        <v>6483373.7599999998</v>
      </c>
      <c r="BC220" s="209" t="s">
        <v>11224</v>
      </c>
      <c r="BD220" s="210">
        <v>1013</v>
      </c>
      <c r="BF220" s="195" t="s">
        <v>7337</v>
      </c>
      <c r="BG220" s="196">
        <v>3633.28</v>
      </c>
    </row>
    <row r="221" spans="1:59" x14ac:dyDescent="0.55000000000000004">
      <c r="A221" t="s">
        <v>39768</v>
      </c>
      <c r="C221" s="284">
        <v>6330.88</v>
      </c>
      <c r="E221" s="282" t="s">
        <v>5473</v>
      </c>
      <c r="F221" s="282"/>
      <c r="G221" s="283">
        <v>2460733.66</v>
      </c>
      <c r="I221" s="242" t="s">
        <v>5080</v>
      </c>
      <c r="J221" s="242"/>
      <c r="K221" s="243">
        <v>40493.370000000003</v>
      </c>
      <c r="M221" s="224" t="s">
        <v>42069</v>
      </c>
      <c r="N221" s="224"/>
      <c r="O221" s="225">
        <v>1149421.29</v>
      </c>
      <c r="Q221" s="203" t="s">
        <v>694</v>
      </c>
      <c r="R221" s="203"/>
      <c r="S221" s="204">
        <v>10960</v>
      </c>
      <c r="U221" s="195" t="s">
        <v>3753</v>
      </c>
      <c r="V221" s="195"/>
      <c r="W221" s="196">
        <v>21230</v>
      </c>
      <c r="X221" s="113"/>
      <c r="Y221" t="s">
        <v>46945</v>
      </c>
      <c r="Z221" s="284">
        <v>9252.76</v>
      </c>
      <c r="AB221" s="276" t="s">
        <v>57190</v>
      </c>
      <c r="AC221" s="277">
        <v>6186.98</v>
      </c>
      <c r="AE221" s="246" t="s">
        <v>61262</v>
      </c>
      <c r="AF221" s="247">
        <v>6797.57</v>
      </c>
      <c r="AH221" s="226" t="s">
        <v>46629</v>
      </c>
      <c r="AI221" s="227">
        <v>3272.47</v>
      </c>
      <c r="AK221" s="207" t="s">
        <v>14867</v>
      </c>
      <c r="AL221" s="208">
        <v>4900</v>
      </c>
      <c r="AM221" s="93"/>
      <c r="AN221" s="199" t="s">
        <v>13065</v>
      </c>
      <c r="AO221" s="200">
        <v>97641.5</v>
      </c>
      <c r="AQ221" t="s">
        <v>66434</v>
      </c>
      <c r="AR221" s="284">
        <v>5000</v>
      </c>
      <c r="AT221" s="272" t="s">
        <v>11675</v>
      </c>
      <c r="AU221" s="273">
        <v>2460733.66</v>
      </c>
      <c r="AW221" s="244" t="s">
        <v>10873</v>
      </c>
      <c r="AX221" s="245">
        <v>40493.370000000003</v>
      </c>
      <c r="AZ221" s="230" t="s">
        <v>43460</v>
      </c>
      <c r="BA221" s="231">
        <v>1149421.29</v>
      </c>
      <c r="BC221" s="209" t="s">
        <v>9755</v>
      </c>
      <c r="BD221" s="210">
        <v>186156</v>
      </c>
      <c r="BF221" s="195" t="s">
        <v>10130</v>
      </c>
      <c r="BG221" s="196">
        <v>683</v>
      </c>
    </row>
    <row r="222" spans="1:59" x14ac:dyDescent="0.55000000000000004">
      <c r="A222" t="s">
        <v>39678</v>
      </c>
      <c r="C222" s="284">
        <v>49723.89</v>
      </c>
      <c r="E222" s="282" t="s">
        <v>5476</v>
      </c>
      <c r="F222" s="282"/>
      <c r="G222" s="283">
        <v>-15613.84</v>
      </c>
      <c r="I222" s="242" t="s">
        <v>5156</v>
      </c>
      <c r="J222" s="242"/>
      <c r="K222" s="243">
        <v>916</v>
      </c>
      <c r="M222" s="224" t="s">
        <v>40985</v>
      </c>
      <c r="N222" s="224"/>
      <c r="O222" s="225">
        <v>124336</v>
      </c>
      <c r="Q222" s="203" t="s">
        <v>695</v>
      </c>
      <c r="R222" s="203"/>
      <c r="S222" s="204">
        <v>16500</v>
      </c>
      <c r="U222" s="195" t="s">
        <v>3754</v>
      </c>
      <c r="V222" s="195"/>
      <c r="W222" s="196">
        <v>121114</v>
      </c>
      <c r="X222" s="113"/>
      <c r="Y222" t="s">
        <v>71083</v>
      </c>
      <c r="Z222" s="284">
        <v>2253.58</v>
      </c>
      <c r="AB222" s="276" t="s">
        <v>70333</v>
      </c>
      <c r="AC222" s="277">
        <v>-175.93</v>
      </c>
      <c r="AE222" s="246" t="s">
        <v>55749</v>
      </c>
      <c r="AF222" s="247">
        <v>10469.51</v>
      </c>
      <c r="AH222" s="226" t="s">
        <v>14942</v>
      </c>
      <c r="AI222" s="227">
        <v>160715.35999999999</v>
      </c>
      <c r="AK222" s="207" t="s">
        <v>14868</v>
      </c>
      <c r="AL222" s="208">
        <v>2300.7399999999998</v>
      </c>
      <c r="AM222" s="93"/>
      <c r="AN222" s="199" t="s">
        <v>13066</v>
      </c>
      <c r="AO222" s="200">
        <v>7089.38</v>
      </c>
      <c r="AQ222" t="s">
        <v>11804</v>
      </c>
      <c r="AR222" s="284">
        <v>424179.58</v>
      </c>
      <c r="AT222" s="272" t="s">
        <v>11678</v>
      </c>
      <c r="AU222" s="273">
        <v>-15613.84</v>
      </c>
      <c r="AW222" s="244" t="s">
        <v>10875</v>
      </c>
      <c r="AX222" s="245">
        <v>916</v>
      </c>
      <c r="AZ222" s="230" t="s">
        <v>41526</v>
      </c>
      <c r="BA222" s="231">
        <v>124336</v>
      </c>
      <c r="BC222" s="209" t="s">
        <v>6610</v>
      </c>
      <c r="BD222" s="210">
        <v>217295.66</v>
      </c>
      <c r="BF222" s="195" t="s">
        <v>10136</v>
      </c>
      <c r="BG222" s="196">
        <v>1264</v>
      </c>
    </row>
    <row r="223" spans="1:59" x14ac:dyDescent="0.55000000000000004">
      <c r="A223" t="s">
        <v>39679</v>
      </c>
      <c r="C223" s="284">
        <v>2700.21</v>
      </c>
      <c r="E223" s="282" t="s">
        <v>5477</v>
      </c>
      <c r="F223" s="282"/>
      <c r="G223" s="283">
        <v>16177.88</v>
      </c>
      <c r="I223" s="242" t="s">
        <v>5157</v>
      </c>
      <c r="J223" s="242"/>
      <c r="K223" s="243">
        <v>2587.06</v>
      </c>
      <c r="M223" s="224" t="s">
        <v>40986</v>
      </c>
      <c r="N223" s="224"/>
      <c r="O223" s="225">
        <v>128641.75</v>
      </c>
      <c r="Q223" s="203" t="s">
        <v>696</v>
      </c>
      <c r="R223" s="203"/>
      <c r="S223" s="204">
        <v>337436.43</v>
      </c>
      <c r="U223" s="195" t="s">
        <v>3755</v>
      </c>
      <c r="V223" s="195"/>
      <c r="W223" s="196">
        <v>1105</v>
      </c>
      <c r="X223" s="113"/>
      <c r="Y223" t="s">
        <v>71084</v>
      </c>
      <c r="Z223">
        <v>111.94</v>
      </c>
      <c r="AB223" s="276" t="s">
        <v>61072</v>
      </c>
      <c r="AC223" s="277">
        <v>6559.04</v>
      </c>
      <c r="AE223" s="246" t="s">
        <v>55750</v>
      </c>
      <c r="AF223" s="247">
        <v>192.56</v>
      </c>
      <c r="AH223" s="226" t="s">
        <v>14943</v>
      </c>
      <c r="AI223" s="227">
        <v>89636.07</v>
      </c>
      <c r="AK223" s="207" t="s">
        <v>14869</v>
      </c>
      <c r="AL223" s="208">
        <v>428.63</v>
      </c>
      <c r="AM223" s="93"/>
      <c r="AN223" s="199" t="s">
        <v>13067</v>
      </c>
      <c r="AO223" s="200">
        <v>16949.439999999999</v>
      </c>
      <c r="AQ223" t="s">
        <v>39982</v>
      </c>
      <c r="AR223" s="284">
        <v>3276.54</v>
      </c>
      <c r="AT223" s="272" t="s">
        <v>11679</v>
      </c>
      <c r="AU223" s="273">
        <v>16177.88</v>
      </c>
      <c r="AW223" s="244" t="s">
        <v>10876</v>
      </c>
      <c r="AX223" s="245">
        <v>2587.06</v>
      </c>
      <c r="AZ223" s="230" t="s">
        <v>41527</v>
      </c>
      <c r="BA223" s="231">
        <v>128641.75</v>
      </c>
      <c r="BC223" s="209" t="s">
        <v>6874</v>
      </c>
      <c r="BD223" s="210">
        <v>27005</v>
      </c>
      <c r="BF223" s="195" t="s">
        <v>10211</v>
      </c>
      <c r="BG223" s="196">
        <v>5601</v>
      </c>
    </row>
    <row r="224" spans="1:59" x14ac:dyDescent="0.55000000000000004">
      <c r="A224" t="s">
        <v>39683</v>
      </c>
      <c r="C224" s="284">
        <v>11605.51</v>
      </c>
      <c r="E224" s="282" t="s">
        <v>5478</v>
      </c>
      <c r="F224" s="282"/>
      <c r="G224" s="283">
        <v>12254.6</v>
      </c>
      <c r="I224" s="242" t="s">
        <v>5083</v>
      </c>
      <c r="J224" s="242"/>
      <c r="K224" s="243">
        <v>-0.26</v>
      </c>
      <c r="M224" s="224" t="s">
        <v>40987</v>
      </c>
      <c r="N224" s="224"/>
      <c r="O224" s="225">
        <v>88152</v>
      </c>
      <c r="Q224" s="203" t="s">
        <v>697</v>
      </c>
      <c r="R224" s="203"/>
      <c r="S224" s="204">
        <v>125578.99</v>
      </c>
      <c r="U224" s="195" t="s">
        <v>3756</v>
      </c>
      <c r="V224" s="195"/>
      <c r="W224" s="196">
        <v>92793</v>
      </c>
      <c r="X224" s="113"/>
      <c r="Y224" t="s">
        <v>71085</v>
      </c>
      <c r="Z224">
        <v>353.79</v>
      </c>
      <c r="AB224" s="276" t="s">
        <v>70334</v>
      </c>
      <c r="AC224" s="277">
        <v>-1448.6</v>
      </c>
      <c r="AE224" s="246" t="s">
        <v>55751</v>
      </c>
      <c r="AF224" s="247">
        <v>815.61</v>
      </c>
      <c r="AH224" s="226" t="s">
        <v>14944</v>
      </c>
      <c r="AI224" s="227">
        <v>289446.33</v>
      </c>
      <c r="AK224" s="207" t="s">
        <v>14870</v>
      </c>
      <c r="AL224" s="208">
        <v>49</v>
      </c>
      <c r="AM224" s="93"/>
      <c r="AN224" s="199" t="s">
        <v>13068</v>
      </c>
      <c r="AO224" s="200">
        <v>5140.21</v>
      </c>
      <c r="AQ224" t="s">
        <v>51127</v>
      </c>
      <c r="AR224" s="284">
        <v>12395.29</v>
      </c>
      <c r="AT224" s="272" t="s">
        <v>11680</v>
      </c>
      <c r="AU224" s="273">
        <v>12254.6</v>
      </c>
      <c r="AW224" s="244" t="s">
        <v>10878</v>
      </c>
      <c r="AX224" s="245">
        <v>-0.26</v>
      </c>
      <c r="AZ224" s="230" t="s">
        <v>41528</v>
      </c>
      <c r="BA224" s="231">
        <v>88152</v>
      </c>
      <c r="BC224" s="209" t="s">
        <v>7036</v>
      </c>
      <c r="BD224" s="210">
        <v>7990</v>
      </c>
      <c r="BF224" s="195" t="s">
        <v>9818</v>
      </c>
      <c r="BG224" s="196">
        <v>11181.28</v>
      </c>
    </row>
    <row r="225" spans="1:59" x14ac:dyDescent="0.55000000000000004">
      <c r="A225" t="s">
        <v>39687</v>
      </c>
      <c r="C225" s="284">
        <v>11334.83</v>
      </c>
      <c r="E225" s="282" t="s">
        <v>5480</v>
      </c>
      <c r="F225" s="282"/>
      <c r="G225" s="283">
        <v>83893.36</v>
      </c>
      <c r="I225" s="242" t="s">
        <v>5085</v>
      </c>
      <c r="J225" s="242"/>
      <c r="K225" s="243">
        <v>17789</v>
      </c>
      <c r="M225" s="224" t="s">
        <v>40988</v>
      </c>
      <c r="N225" s="224"/>
      <c r="O225" s="225">
        <v>87829</v>
      </c>
      <c r="Q225" s="203" t="s">
        <v>698</v>
      </c>
      <c r="R225" s="203"/>
      <c r="S225" s="204">
        <v>375427</v>
      </c>
      <c r="U225" s="195" t="s">
        <v>3757</v>
      </c>
      <c r="V225" s="195"/>
      <c r="W225" s="196">
        <v>721087.05</v>
      </c>
      <c r="X225" s="113"/>
      <c r="Y225" t="s">
        <v>71086</v>
      </c>
      <c r="Z225">
        <v>38.72</v>
      </c>
      <c r="AB225" s="276" t="s">
        <v>58405</v>
      </c>
      <c r="AC225" s="277">
        <v>2662.92</v>
      </c>
      <c r="AE225" s="246" t="s">
        <v>55752</v>
      </c>
      <c r="AF225" s="247">
        <v>2612.21</v>
      </c>
      <c r="AH225" s="226" t="s">
        <v>35954</v>
      </c>
      <c r="AI225" s="227">
        <v>36540</v>
      </c>
      <c r="AK225" s="207" t="s">
        <v>14871</v>
      </c>
      <c r="AL225" s="208">
        <v>5286</v>
      </c>
      <c r="AM225" s="93"/>
      <c r="AN225" s="199" t="s">
        <v>13069</v>
      </c>
      <c r="AO225" s="200">
        <v>1315.9</v>
      </c>
      <c r="AQ225" t="s">
        <v>11806</v>
      </c>
      <c r="AR225" s="284">
        <v>1238190.57</v>
      </c>
      <c r="AT225" s="272" t="s">
        <v>11682</v>
      </c>
      <c r="AU225" s="273">
        <v>83893.36</v>
      </c>
      <c r="AW225" s="244" t="s">
        <v>10880</v>
      </c>
      <c r="AX225" s="245">
        <v>17789</v>
      </c>
      <c r="AZ225" s="230" t="s">
        <v>41529</v>
      </c>
      <c r="BA225" s="231">
        <v>87829</v>
      </c>
      <c r="BC225" s="209" t="s">
        <v>7561</v>
      </c>
      <c r="BD225" s="210">
        <v>-48165.599999999999</v>
      </c>
      <c r="BF225" s="195" t="s">
        <v>10212</v>
      </c>
      <c r="BG225" s="196">
        <v>14868</v>
      </c>
    </row>
    <row r="226" spans="1:59" x14ac:dyDescent="0.55000000000000004">
      <c r="A226" t="s">
        <v>39688</v>
      </c>
      <c r="C226">
        <v>129.78</v>
      </c>
      <c r="E226" s="282" t="s">
        <v>5481</v>
      </c>
      <c r="F226" s="282"/>
      <c r="G226" s="283">
        <v>31301.22</v>
      </c>
      <c r="I226" s="242" t="s">
        <v>5087</v>
      </c>
      <c r="J226" s="242"/>
      <c r="K226" s="243">
        <v>11271.51</v>
      </c>
      <c r="M226" s="224" t="s">
        <v>44224</v>
      </c>
      <c r="N226" s="224"/>
      <c r="O226" s="225">
        <v>2306567.4300000002</v>
      </c>
      <c r="Q226" s="203" t="s">
        <v>699</v>
      </c>
      <c r="R226" s="203"/>
      <c r="S226" s="204">
        <v>431527</v>
      </c>
      <c r="U226" s="195" t="s">
        <v>3758</v>
      </c>
      <c r="V226" s="195"/>
      <c r="W226" s="196">
        <v>116031</v>
      </c>
      <c r="X226" s="113"/>
      <c r="Y226" t="s">
        <v>36298</v>
      </c>
      <c r="Z226" s="284">
        <v>563198.9</v>
      </c>
      <c r="AB226" s="276" t="s">
        <v>58406</v>
      </c>
      <c r="AC226" s="277">
        <v>203.72</v>
      </c>
      <c r="AE226" s="246" t="s">
        <v>57186</v>
      </c>
      <c r="AF226" s="247">
        <v>85.6</v>
      </c>
      <c r="AH226" s="226" t="s">
        <v>42116</v>
      </c>
      <c r="AI226" s="227">
        <v>239.25</v>
      </c>
      <c r="AK226" s="207" t="s">
        <v>14872</v>
      </c>
      <c r="AL226" s="208">
        <v>1000</v>
      </c>
      <c r="AM226" s="93"/>
      <c r="AN226" s="199" t="s">
        <v>13070</v>
      </c>
      <c r="AO226" s="200">
        <v>21.29</v>
      </c>
      <c r="AQ226" t="s">
        <v>66327</v>
      </c>
      <c r="AR226" s="284">
        <v>33961.839999999997</v>
      </c>
      <c r="AT226" s="272" t="s">
        <v>11683</v>
      </c>
      <c r="AU226" s="273">
        <v>31301.22</v>
      </c>
      <c r="AW226" s="244" t="s">
        <v>10883</v>
      </c>
      <c r="AX226" s="245">
        <v>11271.51</v>
      </c>
      <c r="AZ226" s="230" t="s">
        <v>46310</v>
      </c>
      <c r="BA226" s="231">
        <v>2306567.4300000002</v>
      </c>
      <c r="BC226" s="209" t="s">
        <v>8181</v>
      </c>
      <c r="BD226" s="210">
        <v>17440.400000000001</v>
      </c>
      <c r="BF226" s="195" t="s">
        <v>10432</v>
      </c>
      <c r="BG226" s="196">
        <v>6452.77</v>
      </c>
    </row>
    <row r="227" spans="1:59" x14ac:dyDescent="0.55000000000000004">
      <c r="A227" t="s">
        <v>39690</v>
      </c>
      <c r="C227" s="284">
        <v>9216.5</v>
      </c>
      <c r="E227" s="282" t="s">
        <v>5482</v>
      </c>
      <c r="F227" s="282"/>
      <c r="G227" s="283">
        <v>244984.59</v>
      </c>
      <c r="I227" s="242" t="s">
        <v>5088</v>
      </c>
      <c r="J227" s="242"/>
      <c r="K227" s="243">
        <v>11543.2</v>
      </c>
      <c r="M227" s="224" t="s">
        <v>44225</v>
      </c>
      <c r="N227" s="224"/>
      <c r="O227" s="225">
        <v>394129.4</v>
      </c>
      <c r="Q227" s="203" t="s">
        <v>700</v>
      </c>
      <c r="R227" s="203"/>
      <c r="S227" s="204">
        <v>255394</v>
      </c>
      <c r="U227" s="195" t="s">
        <v>3759</v>
      </c>
      <c r="V227" s="195"/>
      <c r="W227" s="196">
        <v>87433</v>
      </c>
      <c r="X227" s="113"/>
      <c r="Y227" t="s">
        <v>59079</v>
      </c>
      <c r="Z227" s="284">
        <v>47820.09</v>
      </c>
      <c r="AB227" s="276" t="s">
        <v>58407</v>
      </c>
      <c r="AC227" s="277">
        <v>666.28</v>
      </c>
      <c r="AE227" s="246" t="s">
        <v>58400</v>
      </c>
      <c r="AF227" s="247">
        <v>142.4</v>
      </c>
      <c r="AH227" s="226" t="s">
        <v>48645</v>
      </c>
      <c r="AI227" s="227">
        <v>8246.5</v>
      </c>
      <c r="AK227" s="207" t="s">
        <v>14873</v>
      </c>
      <c r="AL227" s="208">
        <v>5615.59</v>
      </c>
      <c r="AM227" s="93"/>
      <c r="AN227" s="199" t="s">
        <v>31641</v>
      </c>
      <c r="AO227" s="200">
        <v>80500</v>
      </c>
      <c r="AQ227" t="s">
        <v>11809</v>
      </c>
      <c r="AR227" s="284">
        <v>58515</v>
      </c>
      <c r="AT227" s="272" t="s">
        <v>11684</v>
      </c>
      <c r="AU227" s="273">
        <v>244984.59</v>
      </c>
      <c r="AW227" s="244" t="s">
        <v>10884</v>
      </c>
      <c r="AX227" s="245">
        <v>11543.2</v>
      </c>
      <c r="AZ227" s="230" t="s">
        <v>46311</v>
      </c>
      <c r="BA227" s="231">
        <v>394129.4</v>
      </c>
      <c r="BC227" s="209" t="s">
        <v>8252</v>
      </c>
      <c r="BD227" s="210">
        <v>104098</v>
      </c>
      <c r="BF227" s="195" t="s">
        <v>9819</v>
      </c>
      <c r="BG227" s="196">
        <v>21320.77</v>
      </c>
    </row>
    <row r="228" spans="1:59" x14ac:dyDescent="0.55000000000000004">
      <c r="A228" t="s">
        <v>39691</v>
      </c>
      <c r="C228" s="284">
        <v>22602.48</v>
      </c>
      <c r="E228" s="282" t="s">
        <v>5483</v>
      </c>
      <c r="F228" s="282"/>
      <c r="G228" s="283">
        <v>330820.78999999998</v>
      </c>
      <c r="I228" s="242" t="s">
        <v>5089</v>
      </c>
      <c r="J228" s="242"/>
      <c r="K228" s="243">
        <v>179716.16</v>
      </c>
      <c r="M228" s="224" t="s">
        <v>44226</v>
      </c>
      <c r="N228" s="224"/>
      <c r="O228" s="225">
        <v>1678474.53</v>
      </c>
      <c r="Q228" s="203" t="s">
        <v>701</v>
      </c>
      <c r="R228" s="203"/>
      <c r="S228" s="204">
        <v>266365.98</v>
      </c>
      <c r="U228" s="195" t="s">
        <v>3760</v>
      </c>
      <c r="V228" s="195"/>
      <c r="W228" s="196">
        <v>9143</v>
      </c>
      <c r="X228" s="113"/>
      <c r="Y228" t="s">
        <v>56170</v>
      </c>
      <c r="Z228" s="284">
        <v>9641.92</v>
      </c>
      <c r="AB228" s="276" t="s">
        <v>70335</v>
      </c>
      <c r="AC228" s="277">
        <v>-60.33</v>
      </c>
      <c r="AE228" s="246" t="s">
        <v>58401</v>
      </c>
      <c r="AF228" s="247">
        <v>1218.8699999999999</v>
      </c>
      <c r="AH228" s="226" t="s">
        <v>14945</v>
      </c>
      <c r="AI228" s="227">
        <v>9497.2800000000007</v>
      </c>
      <c r="AK228" s="207" t="s">
        <v>14874</v>
      </c>
      <c r="AL228" s="208">
        <v>20516.86</v>
      </c>
      <c r="AM228" s="93"/>
      <c r="AN228" s="199" t="s">
        <v>31642</v>
      </c>
      <c r="AO228" s="200">
        <v>2675</v>
      </c>
      <c r="AQ228" t="s">
        <v>39881</v>
      </c>
      <c r="AR228" s="284">
        <v>11605.51</v>
      </c>
      <c r="AT228" s="272" t="s">
        <v>11685</v>
      </c>
      <c r="AU228" s="273">
        <v>330820.78999999998</v>
      </c>
      <c r="AW228" s="244" t="s">
        <v>10885</v>
      </c>
      <c r="AX228" s="245">
        <v>179716.16</v>
      </c>
      <c r="AZ228" s="230" t="s">
        <v>46312</v>
      </c>
      <c r="BA228" s="231">
        <v>1678474.53</v>
      </c>
      <c r="BC228" s="209" t="s">
        <v>8493</v>
      </c>
      <c r="BD228" s="210">
        <v>182835.51</v>
      </c>
      <c r="BF228" s="195" t="s">
        <v>10213</v>
      </c>
      <c r="BG228" s="196">
        <v>9301</v>
      </c>
    </row>
    <row r="229" spans="1:59" x14ac:dyDescent="0.55000000000000004">
      <c r="A229" t="s">
        <v>39692</v>
      </c>
      <c r="C229" s="284">
        <v>1196.0999999999999</v>
      </c>
      <c r="E229" s="282" t="s">
        <v>5486</v>
      </c>
      <c r="F229" s="282"/>
      <c r="G229" s="283">
        <v>169225.86</v>
      </c>
      <c r="I229" s="242" t="s">
        <v>5160</v>
      </c>
      <c r="J229" s="242"/>
      <c r="K229" s="243">
        <v>959</v>
      </c>
      <c r="M229" s="224" t="s">
        <v>40989</v>
      </c>
      <c r="N229" s="224"/>
      <c r="O229" s="225">
        <v>50528.22</v>
      </c>
      <c r="Q229" s="203" t="s">
        <v>702</v>
      </c>
      <c r="R229" s="203"/>
      <c r="S229" s="204">
        <v>32627</v>
      </c>
      <c r="U229" s="195" t="s">
        <v>3761</v>
      </c>
      <c r="V229" s="195"/>
      <c r="W229" s="196">
        <v>16948</v>
      </c>
      <c r="X229" s="113"/>
      <c r="Y229" t="s">
        <v>35071</v>
      </c>
      <c r="Z229" s="284">
        <v>15850.04</v>
      </c>
      <c r="AB229" s="276" t="s">
        <v>66849</v>
      </c>
      <c r="AC229" s="277">
        <v>8932.14</v>
      </c>
      <c r="AE229" s="246" t="s">
        <v>61263</v>
      </c>
      <c r="AF229" s="247">
        <v>8483.8799999999992</v>
      </c>
      <c r="AH229" s="226" t="s">
        <v>34447</v>
      </c>
      <c r="AI229" s="227">
        <v>91650</v>
      </c>
      <c r="AK229" s="207" t="s">
        <v>14875</v>
      </c>
      <c r="AL229" s="208">
        <v>3939</v>
      </c>
      <c r="AM229" s="93"/>
      <c r="AN229" s="199" t="s">
        <v>31643</v>
      </c>
      <c r="AO229" s="200">
        <v>289662</v>
      </c>
      <c r="AQ229" t="s">
        <v>39984</v>
      </c>
      <c r="AR229" s="284">
        <v>139251.6</v>
      </c>
      <c r="AT229" s="272" t="s">
        <v>11688</v>
      </c>
      <c r="AU229" s="273">
        <v>169225.86</v>
      </c>
      <c r="AW229" s="244" t="s">
        <v>10887</v>
      </c>
      <c r="AX229" s="245">
        <v>959</v>
      </c>
      <c r="AZ229" s="230" t="s">
        <v>41530</v>
      </c>
      <c r="BA229" s="231">
        <v>50528.22</v>
      </c>
      <c r="BC229" s="209" t="s">
        <v>8631</v>
      </c>
      <c r="BD229" s="210">
        <v>9498.68</v>
      </c>
      <c r="BF229" s="195" t="s">
        <v>9820</v>
      </c>
      <c r="BG229" s="196">
        <v>9301</v>
      </c>
    </row>
    <row r="230" spans="1:59" x14ac:dyDescent="0.55000000000000004">
      <c r="A230" t="s">
        <v>39696</v>
      </c>
      <c r="C230" s="284">
        <v>8017.36</v>
      </c>
      <c r="E230" s="282" t="s">
        <v>5490</v>
      </c>
      <c r="F230" s="282"/>
      <c r="G230" s="283">
        <v>6829.15</v>
      </c>
      <c r="I230" s="242" t="s">
        <v>5161</v>
      </c>
      <c r="J230" s="242"/>
      <c r="K230" s="243">
        <v>2660</v>
      </c>
      <c r="M230" s="224" t="s">
        <v>44227</v>
      </c>
      <c r="N230" s="224"/>
      <c r="O230" s="225">
        <v>531836.51</v>
      </c>
      <c r="Q230" s="203" t="s">
        <v>703</v>
      </c>
      <c r="R230" s="203"/>
      <c r="S230" s="204">
        <v>77724.75</v>
      </c>
      <c r="U230" s="195" t="s">
        <v>3762</v>
      </c>
      <c r="V230" s="195"/>
      <c r="W230" s="196">
        <v>220996</v>
      </c>
      <c r="X230" s="113"/>
      <c r="Y230" t="s">
        <v>39179</v>
      </c>
      <c r="Z230" s="284">
        <v>13000.16</v>
      </c>
      <c r="AB230" s="276" t="s">
        <v>66850</v>
      </c>
      <c r="AC230" s="277">
        <v>14001.9</v>
      </c>
      <c r="AE230" s="246" t="s">
        <v>55753</v>
      </c>
      <c r="AF230" s="247">
        <v>10877.46</v>
      </c>
      <c r="AH230" s="226" t="s">
        <v>33046</v>
      </c>
      <c r="AI230" s="227">
        <v>2610.35</v>
      </c>
      <c r="AK230" s="207" t="s">
        <v>14876</v>
      </c>
      <c r="AL230" s="208">
        <v>1422.09</v>
      </c>
      <c r="AM230" s="93"/>
      <c r="AN230" s="199" t="s">
        <v>13071</v>
      </c>
      <c r="AO230" s="200">
        <v>97641.5</v>
      </c>
      <c r="AQ230" t="s">
        <v>66201</v>
      </c>
      <c r="AR230" s="284">
        <v>227926.32</v>
      </c>
      <c r="AT230" s="272" t="s">
        <v>11692</v>
      </c>
      <c r="AU230" s="273">
        <v>6829.15</v>
      </c>
      <c r="AW230" s="244" t="s">
        <v>10888</v>
      </c>
      <c r="AX230" s="245">
        <v>2660</v>
      </c>
      <c r="AZ230" s="230" t="s">
        <v>46313</v>
      </c>
      <c r="BA230" s="231">
        <v>531836.51</v>
      </c>
      <c r="BC230" s="209" t="s">
        <v>8868</v>
      </c>
      <c r="BD230" s="210">
        <v>87974.080000000002</v>
      </c>
      <c r="BF230" s="195" t="s">
        <v>10214</v>
      </c>
      <c r="BG230" s="196">
        <v>8967</v>
      </c>
    </row>
    <row r="231" spans="1:59" x14ac:dyDescent="0.55000000000000004">
      <c r="A231" t="s">
        <v>39700</v>
      </c>
      <c r="C231" s="284">
        <v>29325.05</v>
      </c>
      <c r="E231" s="282" t="s">
        <v>5497</v>
      </c>
      <c r="F231" s="282"/>
      <c r="G231" s="283">
        <v>12191.5</v>
      </c>
      <c r="I231" s="242" t="s">
        <v>5090</v>
      </c>
      <c r="J231" s="242"/>
      <c r="K231" s="243">
        <v>33462.47</v>
      </c>
      <c r="M231" s="224" t="s">
        <v>44228</v>
      </c>
      <c r="N231" s="224"/>
      <c r="O231" s="225">
        <v>2990725.42</v>
      </c>
      <c r="Q231" s="203" t="s">
        <v>704</v>
      </c>
      <c r="R231" s="203"/>
      <c r="S231" s="204">
        <v>30591</v>
      </c>
      <c r="U231" s="195" t="s">
        <v>3763</v>
      </c>
      <c r="V231" s="195"/>
      <c r="W231" s="196">
        <v>390528</v>
      </c>
      <c r="X231" s="113"/>
      <c r="Y231" t="s">
        <v>35072</v>
      </c>
      <c r="Z231" s="284">
        <v>6486.42</v>
      </c>
      <c r="AB231" s="276" t="s">
        <v>66851</v>
      </c>
      <c r="AC231" s="277">
        <v>3500</v>
      </c>
      <c r="AE231" s="246" t="s">
        <v>61179</v>
      </c>
      <c r="AF231" s="247">
        <v>6172.34</v>
      </c>
      <c r="AH231" s="226" t="s">
        <v>14946</v>
      </c>
      <c r="AI231" s="227">
        <v>72924.66</v>
      </c>
      <c r="AK231" s="207" t="s">
        <v>14877</v>
      </c>
      <c r="AL231" s="208">
        <v>22100</v>
      </c>
      <c r="AM231" s="93"/>
      <c r="AN231" s="199" t="s">
        <v>31644</v>
      </c>
      <c r="AO231" s="200">
        <v>80500</v>
      </c>
      <c r="AQ231" t="s">
        <v>51253</v>
      </c>
      <c r="AR231" s="284">
        <v>24120.47</v>
      </c>
      <c r="AT231" s="272" t="s">
        <v>11699</v>
      </c>
      <c r="AU231" s="273">
        <v>12191.5</v>
      </c>
      <c r="AW231" s="244" t="s">
        <v>10893</v>
      </c>
      <c r="AX231" s="245">
        <v>33462.47</v>
      </c>
      <c r="AZ231" s="230" t="s">
        <v>46314</v>
      </c>
      <c r="BA231" s="231">
        <v>2990725.42</v>
      </c>
      <c r="BC231" s="209" t="s">
        <v>9152</v>
      </c>
      <c r="BD231" s="210">
        <v>7304</v>
      </c>
      <c r="BF231" s="195" t="s">
        <v>9821</v>
      </c>
      <c r="BG231" s="196">
        <v>8967</v>
      </c>
    </row>
    <row r="232" spans="1:59" x14ac:dyDescent="0.55000000000000004">
      <c r="A232" t="s">
        <v>39704</v>
      </c>
      <c r="C232">
        <v>238.54</v>
      </c>
      <c r="E232" s="282" t="s">
        <v>5498</v>
      </c>
      <c r="F232" s="282"/>
      <c r="G232" s="283">
        <v>242028.06</v>
      </c>
      <c r="I232" s="242" t="s">
        <v>5038</v>
      </c>
      <c r="J232" s="242"/>
      <c r="K232" s="243">
        <v>99658.43</v>
      </c>
      <c r="M232" s="224" t="s">
        <v>42070</v>
      </c>
      <c r="N232" s="224"/>
      <c r="O232" s="225">
        <v>772315.37</v>
      </c>
      <c r="Q232" s="203" t="s">
        <v>705</v>
      </c>
      <c r="R232" s="203"/>
      <c r="S232" s="204">
        <v>71515.070000000007</v>
      </c>
      <c r="U232" s="195" t="s">
        <v>3764</v>
      </c>
      <c r="V232" s="195"/>
      <c r="W232" s="196">
        <v>857370.99</v>
      </c>
      <c r="X232" s="113"/>
      <c r="Y232" t="s">
        <v>57459</v>
      </c>
      <c r="Z232">
        <v>605.19000000000005</v>
      </c>
      <c r="AB232" s="276" t="s">
        <v>51482</v>
      </c>
      <c r="AC232" s="277">
        <v>267.75</v>
      </c>
      <c r="AE232" s="246" t="s">
        <v>63001</v>
      </c>
      <c r="AF232" s="247">
        <v>48150</v>
      </c>
      <c r="AH232" s="226" t="s">
        <v>34448</v>
      </c>
      <c r="AI232" s="227">
        <v>164642.81</v>
      </c>
      <c r="AK232" s="207" t="s">
        <v>14878</v>
      </c>
      <c r="AL232" s="208">
        <v>1690.65</v>
      </c>
      <c r="AM232" s="93"/>
      <c r="AN232" s="199" t="s">
        <v>13072</v>
      </c>
      <c r="AO232" s="200">
        <v>7089.38</v>
      </c>
      <c r="AQ232" t="s">
        <v>57101</v>
      </c>
      <c r="AR232" s="284">
        <v>10059.36</v>
      </c>
      <c r="AT232" s="272" t="s">
        <v>11700</v>
      </c>
      <c r="AU232" s="273">
        <v>242028.06</v>
      </c>
      <c r="AW232" s="244" t="s">
        <v>9604</v>
      </c>
      <c r="AX232" s="245">
        <v>99658.43</v>
      </c>
      <c r="AZ232" s="230" t="s">
        <v>43461</v>
      </c>
      <c r="BA232" s="231">
        <v>772315.37</v>
      </c>
      <c r="BC232" s="209" t="s">
        <v>9212</v>
      </c>
      <c r="BD232" s="210">
        <v>1068755.97</v>
      </c>
      <c r="BF232" s="195" t="s">
        <v>10215</v>
      </c>
      <c r="BG232" s="196">
        <v>18536</v>
      </c>
    </row>
    <row r="233" spans="1:59" x14ac:dyDescent="0.55000000000000004">
      <c r="A233" t="s">
        <v>39705</v>
      </c>
      <c r="C233">
        <v>182</v>
      </c>
      <c r="E233" s="282" t="s">
        <v>5492</v>
      </c>
      <c r="F233" s="282"/>
      <c r="G233" s="283">
        <v>12504.86</v>
      </c>
      <c r="I233" s="242" t="s">
        <v>5091</v>
      </c>
      <c r="J233" s="242"/>
      <c r="K233" s="243">
        <v>65619.69</v>
      </c>
      <c r="M233" s="224" t="s">
        <v>42071</v>
      </c>
      <c r="N233" s="224"/>
      <c r="O233" s="225">
        <v>607070.93000000005</v>
      </c>
      <c r="Q233" s="203" t="s">
        <v>706</v>
      </c>
      <c r="R233" s="203"/>
      <c r="S233" s="204">
        <v>16500</v>
      </c>
      <c r="U233" s="195" t="s">
        <v>3765</v>
      </c>
      <c r="V233" s="195"/>
      <c r="W233" s="196">
        <v>16902</v>
      </c>
      <c r="X233" s="113"/>
      <c r="Y233" t="s">
        <v>35073</v>
      </c>
      <c r="Z233" s="284">
        <v>8091.8</v>
      </c>
      <c r="AB233" s="276" t="s">
        <v>51483</v>
      </c>
      <c r="AC233" s="277">
        <v>802.9</v>
      </c>
      <c r="AE233" s="246" t="s">
        <v>58402</v>
      </c>
      <c r="AF233" s="247">
        <v>200593.27</v>
      </c>
      <c r="AH233" s="226" t="s">
        <v>33047</v>
      </c>
      <c r="AI233" s="227">
        <v>109018.74</v>
      </c>
      <c r="AK233" s="207" t="s">
        <v>14879</v>
      </c>
      <c r="AL233" s="208">
        <v>4791.28</v>
      </c>
      <c r="AM233" s="93"/>
      <c r="AN233" s="199" t="s">
        <v>13073</v>
      </c>
      <c r="AO233" s="200">
        <v>16949.439999999999</v>
      </c>
      <c r="AQ233" t="s">
        <v>61160</v>
      </c>
      <c r="AR233" s="284">
        <v>303734.43</v>
      </c>
      <c r="AT233" s="272" t="s">
        <v>11694</v>
      </c>
      <c r="AU233" s="273">
        <v>12504.86</v>
      </c>
      <c r="AW233" s="244" t="s">
        <v>10899</v>
      </c>
      <c r="AX233" s="245">
        <v>65619.69</v>
      </c>
      <c r="AZ233" s="230" t="s">
        <v>43462</v>
      </c>
      <c r="BA233" s="231">
        <v>607070.93000000005</v>
      </c>
      <c r="BC233" s="209" t="s">
        <v>11206</v>
      </c>
      <c r="BD233" s="210">
        <v>48968.75</v>
      </c>
      <c r="BF233" s="195" t="s">
        <v>9822</v>
      </c>
      <c r="BG233" s="196">
        <v>18536</v>
      </c>
    </row>
    <row r="234" spans="1:59" x14ac:dyDescent="0.55000000000000004">
      <c r="A234" t="s">
        <v>39706</v>
      </c>
      <c r="C234" s="284">
        <v>13519.08</v>
      </c>
      <c r="E234" s="282" t="s">
        <v>5493</v>
      </c>
      <c r="F234" s="282"/>
      <c r="G234" s="283">
        <v>2978.34</v>
      </c>
      <c r="I234" s="242" t="s">
        <v>5095</v>
      </c>
      <c r="J234" s="242"/>
      <c r="K234" s="243">
        <v>13946.32</v>
      </c>
      <c r="M234" s="224" t="s">
        <v>42072</v>
      </c>
      <c r="N234" s="224"/>
      <c r="O234" s="225">
        <v>1927845.4</v>
      </c>
      <c r="Q234" s="203" t="s">
        <v>707</v>
      </c>
      <c r="R234" s="203"/>
      <c r="S234" s="204">
        <v>139824.28</v>
      </c>
      <c r="U234" s="195" t="s">
        <v>3766</v>
      </c>
      <c r="V234" s="195"/>
      <c r="W234" s="196">
        <v>12317</v>
      </c>
      <c r="X234" s="113"/>
      <c r="Y234" t="s">
        <v>67676</v>
      </c>
      <c r="Z234">
        <v>347.21</v>
      </c>
      <c r="AB234" s="276" t="s">
        <v>66487</v>
      </c>
      <c r="AC234" s="277">
        <v>3774.92</v>
      </c>
      <c r="AE234" s="246" t="s">
        <v>51452</v>
      </c>
      <c r="AF234" s="247">
        <v>61155.82</v>
      </c>
      <c r="AH234" s="226" t="s">
        <v>51450</v>
      </c>
      <c r="AI234" s="227">
        <v>10845.7</v>
      </c>
      <c r="AK234" s="207" t="s">
        <v>14880</v>
      </c>
      <c r="AL234" s="208">
        <v>26775</v>
      </c>
      <c r="AM234" s="93"/>
      <c r="AN234" s="199" t="s">
        <v>13074</v>
      </c>
      <c r="AO234" s="200">
        <v>5140.21</v>
      </c>
      <c r="AQ234" t="s">
        <v>11812</v>
      </c>
      <c r="AR234" s="284">
        <v>2553785.56</v>
      </c>
      <c r="AT234" s="272" t="s">
        <v>11695</v>
      </c>
      <c r="AU234" s="273">
        <v>2978.34</v>
      </c>
      <c r="AW234" s="244" t="s">
        <v>10905</v>
      </c>
      <c r="AX234" s="245">
        <v>13946.32</v>
      </c>
      <c r="AZ234" s="230" t="s">
        <v>43463</v>
      </c>
      <c r="BA234" s="231">
        <v>1927845.4</v>
      </c>
      <c r="BC234" s="209" t="s">
        <v>11458</v>
      </c>
      <c r="BD234" s="210">
        <v>550649.78</v>
      </c>
      <c r="BF234" s="195" t="s">
        <v>10216</v>
      </c>
      <c r="BG234" s="196">
        <v>9752</v>
      </c>
    </row>
    <row r="235" spans="1:59" x14ac:dyDescent="0.55000000000000004">
      <c r="A235" t="s">
        <v>39711</v>
      </c>
      <c r="C235" s="284">
        <v>35309.01</v>
      </c>
      <c r="E235" s="282" t="s">
        <v>5496</v>
      </c>
      <c r="F235" s="282"/>
      <c r="G235" s="283">
        <v>15478.2</v>
      </c>
      <c r="I235" s="242" t="s">
        <v>5173</v>
      </c>
      <c r="J235" s="242"/>
      <c r="K235" s="243">
        <v>539.91999999999996</v>
      </c>
      <c r="M235" s="224" t="s">
        <v>40990</v>
      </c>
      <c r="N235" s="224"/>
      <c r="O235" s="225">
        <v>114540</v>
      </c>
      <c r="Q235" s="203" t="s">
        <v>708</v>
      </c>
      <c r="R235" s="203"/>
      <c r="S235" s="204">
        <v>22831</v>
      </c>
      <c r="U235" s="195" t="s">
        <v>3767</v>
      </c>
      <c r="V235" s="195"/>
      <c r="W235" s="196">
        <v>5984</v>
      </c>
      <c r="X235" s="113"/>
      <c r="Y235" t="s">
        <v>35074</v>
      </c>
      <c r="Z235" s="284">
        <v>16413.45</v>
      </c>
      <c r="AB235" s="276" t="s">
        <v>54776</v>
      </c>
      <c r="AC235" s="277">
        <v>1725.07</v>
      </c>
      <c r="AE235" s="246" t="s">
        <v>57187</v>
      </c>
      <c r="AF235" s="247">
        <v>121330</v>
      </c>
      <c r="AH235" s="226" t="s">
        <v>35955</v>
      </c>
      <c r="AI235" s="227">
        <v>108525.5</v>
      </c>
      <c r="AK235" s="207" t="s">
        <v>14881</v>
      </c>
      <c r="AL235" s="208">
        <v>120335.07</v>
      </c>
      <c r="AM235" s="93"/>
      <c r="AN235" s="199" t="s">
        <v>13075</v>
      </c>
      <c r="AO235" s="200">
        <v>1315.9</v>
      </c>
      <c r="AQ235" t="s">
        <v>39985</v>
      </c>
      <c r="AR235" s="284">
        <v>27629.67</v>
      </c>
      <c r="AT235" s="272" t="s">
        <v>11698</v>
      </c>
      <c r="AU235" s="273">
        <v>15478.2</v>
      </c>
      <c r="AW235" s="244" t="s">
        <v>10907</v>
      </c>
      <c r="AX235" s="245">
        <v>539.91999999999996</v>
      </c>
      <c r="AZ235" s="230" t="s">
        <v>41531</v>
      </c>
      <c r="BA235" s="231">
        <v>114540</v>
      </c>
      <c r="BC235" s="209" t="s">
        <v>11806</v>
      </c>
      <c r="BD235" s="210">
        <v>1522085.57</v>
      </c>
      <c r="BF235" s="195" t="s">
        <v>9823</v>
      </c>
      <c r="BG235" s="196">
        <v>9752</v>
      </c>
    </row>
    <row r="236" spans="1:59" x14ac:dyDescent="0.55000000000000004">
      <c r="A236" t="s">
        <v>39712</v>
      </c>
      <c r="C236" s="284">
        <v>3371.54</v>
      </c>
      <c r="E236" s="282" t="s">
        <v>46391</v>
      </c>
      <c r="F236" s="282"/>
      <c r="G236" s="283">
        <v>113.17</v>
      </c>
      <c r="I236" s="242" t="s">
        <v>5098</v>
      </c>
      <c r="J236" s="242"/>
      <c r="K236" s="243">
        <v>28238.77</v>
      </c>
      <c r="M236" s="224" t="s">
        <v>40991</v>
      </c>
      <c r="N236" s="224"/>
      <c r="O236" s="225">
        <v>116968</v>
      </c>
      <c r="Q236" s="203" t="s">
        <v>709</v>
      </c>
      <c r="R236" s="203"/>
      <c r="S236" s="204">
        <v>30974</v>
      </c>
      <c r="U236" s="195" t="s">
        <v>3768</v>
      </c>
      <c r="V236" s="195"/>
      <c r="W236" s="196">
        <v>11561.46</v>
      </c>
      <c r="X236" s="113"/>
      <c r="Y236" t="s">
        <v>20756</v>
      </c>
      <c r="Z236" s="284">
        <v>36776</v>
      </c>
      <c r="AB236" s="276" t="s">
        <v>51485</v>
      </c>
      <c r="AC236" s="277">
        <v>16532.89</v>
      </c>
      <c r="AE236" s="246" t="s">
        <v>63002</v>
      </c>
      <c r="AF236" s="247">
        <v>33421.300000000003</v>
      </c>
      <c r="AH236" s="226" t="s">
        <v>44323</v>
      </c>
      <c r="AI236" s="227">
        <v>4088.65</v>
      </c>
      <c r="AK236" s="207" t="s">
        <v>14882</v>
      </c>
      <c r="AL236" s="208">
        <v>9296</v>
      </c>
      <c r="AM236" s="93"/>
      <c r="AN236" s="199" t="s">
        <v>13076</v>
      </c>
      <c r="AO236" s="200">
        <v>21.29</v>
      </c>
      <c r="AQ236" t="s">
        <v>51129</v>
      </c>
      <c r="AR236" s="284">
        <v>124764.54</v>
      </c>
      <c r="AT236" s="272" t="s">
        <v>46495</v>
      </c>
      <c r="AU236" s="273">
        <v>113.17</v>
      </c>
      <c r="AW236" s="244" t="s">
        <v>10910</v>
      </c>
      <c r="AX236" s="245">
        <v>28238.77</v>
      </c>
      <c r="AZ236" s="230" t="s">
        <v>41532</v>
      </c>
      <c r="BA236" s="231">
        <v>116968</v>
      </c>
      <c r="BC236" s="209" t="s">
        <v>9756</v>
      </c>
      <c r="BD236" s="210">
        <v>3803735.8</v>
      </c>
      <c r="BF236" s="195" t="s">
        <v>10217</v>
      </c>
      <c r="BG236" s="196">
        <v>3027.2</v>
      </c>
    </row>
    <row r="237" spans="1:59" x14ac:dyDescent="0.55000000000000004">
      <c r="A237" t="s">
        <v>39713</v>
      </c>
      <c r="C237" s="284">
        <v>8225.58</v>
      </c>
      <c r="E237" s="282" t="s">
        <v>5499</v>
      </c>
      <c r="F237" s="282"/>
      <c r="G237" s="283">
        <v>311183.83</v>
      </c>
      <c r="I237" s="242" t="s">
        <v>5099</v>
      </c>
      <c r="J237" s="242"/>
      <c r="K237" s="243">
        <v>2932.14</v>
      </c>
      <c r="M237" s="224" t="s">
        <v>40992</v>
      </c>
      <c r="N237" s="224"/>
      <c r="O237" s="225">
        <v>50986</v>
      </c>
      <c r="Q237" s="203" t="s">
        <v>710</v>
      </c>
      <c r="R237" s="203"/>
      <c r="S237" s="204">
        <v>759172</v>
      </c>
      <c r="U237" s="195" t="s">
        <v>3769</v>
      </c>
      <c r="V237" s="195"/>
      <c r="W237" s="196">
        <v>19201</v>
      </c>
      <c r="X237" s="113"/>
      <c r="Y237" t="s">
        <v>52519</v>
      </c>
      <c r="Z237" s="284">
        <v>2746.9</v>
      </c>
      <c r="AB237" s="276" t="s">
        <v>66488</v>
      </c>
      <c r="AC237" s="277">
        <v>6581.59</v>
      </c>
      <c r="AE237" s="246" t="s">
        <v>38810</v>
      </c>
      <c r="AF237" s="247">
        <v>23760</v>
      </c>
      <c r="AH237" s="226" t="s">
        <v>14947</v>
      </c>
      <c r="AI237" s="227">
        <v>1787.41</v>
      </c>
      <c r="AK237" s="207" t="s">
        <v>14883</v>
      </c>
      <c r="AL237" s="208">
        <v>24164.74</v>
      </c>
      <c r="AM237" s="93"/>
      <c r="AN237" s="199" t="s">
        <v>15666</v>
      </c>
      <c r="AO237" s="200">
        <v>2675</v>
      </c>
      <c r="AQ237" t="s">
        <v>43892</v>
      </c>
      <c r="AR237" s="284">
        <v>9379.7999999999993</v>
      </c>
      <c r="AT237" s="272" t="s">
        <v>11701</v>
      </c>
      <c r="AU237" s="273">
        <v>311183.83</v>
      </c>
      <c r="AW237" s="244" t="s">
        <v>10911</v>
      </c>
      <c r="AX237" s="245">
        <v>2932.14</v>
      </c>
      <c r="AZ237" s="230" t="s">
        <v>41533</v>
      </c>
      <c r="BA237" s="231">
        <v>50986</v>
      </c>
      <c r="BC237" s="209" t="s">
        <v>9213</v>
      </c>
      <c r="BD237" s="210">
        <v>69784</v>
      </c>
      <c r="BF237" s="195" t="s">
        <v>9271</v>
      </c>
      <c r="BG237" s="196">
        <v>6500</v>
      </c>
    </row>
    <row r="238" spans="1:59" x14ac:dyDescent="0.55000000000000004">
      <c r="A238" t="s">
        <v>39715</v>
      </c>
      <c r="C238" s="284">
        <v>2123.2800000000002</v>
      </c>
      <c r="E238" s="282" t="s">
        <v>5502</v>
      </c>
      <c r="F238" s="282"/>
      <c r="G238" s="283">
        <v>11716.27</v>
      </c>
      <c r="I238" s="242" t="s">
        <v>5100</v>
      </c>
      <c r="J238" s="242"/>
      <c r="K238" s="243">
        <v>96213.64</v>
      </c>
      <c r="M238" s="224" t="s">
        <v>44229</v>
      </c>
      <c r="N238" s="224"/>
      <c r="O238" s="225">
        <v>726449.17</v>
      </c>
      <c r="Q238" s="203" t="s">
        <v>711</v>
      </c>
      <c r="R238" s="203"/>
      <c r="S238" s="204">
        <v>55368.959999999999</v>
      </c>
      <c r="U238" s="195" t="s">
        <v>3770</v>
      </c>
      <c r="V238" s="195"/>
      <c r="W238" s="196">
        <v>16201</v>
      </c>
      <c r="X238" s="113"/>
      <c r="Y238" t="s">
        <v>52520</v>
      </c>
      <c r="Z238" s="284">
        <v>17820.509999999998</v>
      </c>
      <c r="AB238" s="276" t="s">
        <v>55766</v>
      </c>
      <c r="AC238" s="277">
        <v>110970.95</v>
      </c>
      <c r="AE238" s="246" t="s">
        <v>44327</v>
      </c>
      <c r="AF238" s="247">
        <v>48823.01</v>
      </c>
      <c r="AH238" s="226" t="s">
        <v>38807</v>
      </c>
      <c r="AI238" s="227">
        <v>1481.24</v>
      </c>
      <c r="AK238" s="207" t="s">
        <v>12970</v>
      </c>
      <c r="AL238" s="208">
        <v>102.2</v>
      </c>
      <c r="AM238" s="93"/>
      <c r="AN238" s="199" t="s">
        <v>15671</v>
      </c>
      <c r="AO238" s="200">
        <v>289662</v>
      </c>
      <c r="AQ238" t="s">
        <v>57102</v>
      </c>
      <c r="AR238" s="284">
        <v>18458.05</v>
      </c>
      <c r="AT238" s="272" t="s">
        <v>11704</v>
      </c>
      <c r="AU238" s="273">
        <v>11716.27</v>
      </c>
      <c r="AW238" s="244" t="s">
        <v>10912</v>
      </c>
      <c r="AX238" s="245">
        <v>96213.64</v>
      </c>
      <c r="AZ238" s="230" t="s">
        <v>46315</v>
      </c>
      <c r="BA238" s="231">
        <v>726449.17</v>
      </c>
      <c r="BC238" s="209" t="s">
        <v>11459</v>
      </c>
      <c r="BD238" s="210">
        <v>31012.66</v>
      </c>
      <c r="BF238" s="195" t="s">
        <v>9824</v>
      </c>
      <c r="BG238" s="196">
        <v>9527.2000000000007</v>
      </c>
    </row>
    <row r="239" spans="1:59" x14ac:dyDescent="0.55000000000000004">
      <c r="A239" t="s">
        <v>65515</v>
      </c>
      <c r="C239" s="284">
        <v>13611</v>
      </c>
      <c r="E239" s="282" t="s">
        <v>5507</v>
      </c>
      <c r="F239" s="282"/>
      <c r="G239" s="283">
        <v>6074058.9000000004</v>
      </c>
      <c r="I239" s="242" t="s">
        <v>5101</v>
      </c>
      <c r="J239" s="242"/>
      <c r="K239" s="243">
        <v>1594.52</v>
      </c>
      <c r="M239" s="224" t="s">
        <v>40993</v>
      </c>
      <c r="N239" s="224"/>
      <c r="O239" s="225">
        <v>60822.25</v>
      </c>
      <c r="Q239" s="203" t="s">
        <v>712</v>
      </c>
      <c r="R239" s="203"/>
      <c r="S239" s="204">
        <v>30721.96</v>
      </c>
      <c r="U239" s="195" t="s">
        <v>3771</v>
      </c>
      <c r="V239" s="195"/>
      <c r="W239" s="196">
        <v>35670</v>
      </c>
      <c r="X239" s="113"/>
      <c r="Y239" t="s">
        <v>52521</v>
      </c>
      <c r="Z239" s="284">
        <v>1537.8</v>
      </c>
      <c r="AB239" s="276" t="s">
        <v>55767</v>
      </c>
      <c r="AC239" s="277">
        <v>483015.79</v>
      </c>
      <c r="AE239" s="246" t="s">
        <v>57188</v>
      </c>
      <c r="AF239" s="247">
        <v>225290.08</v>
      </c>
      <c r="AH239" s="226" t="s">
        <v>14948</v>
      </c>
      <c r="AI239" s="227">
        <v>57082.47</v>
      </c>
      <c r="AK239" s="207" t="s">
        <v>12971</v>
      </c>
      <c r="AL239" s="208">
        <v>19.760000000000002</v>
      </c>
      <c r="AM239" s="93"/>
      <c r="AN239" s="199" t="s">
        <v>31645</v>
      </c>
      <c r="AO239" s="200">
        <v>1391.81</v>
      </c>
      <c r="AQ239" t="s">
        <v>61161</v>
      </c>
      <c r="AR239" s="284">
        <v>36711</v>
      </c>
      <c r="AT239" s="272" t="s">
        <v>11709</v>
      </c>
      <c r="AU239" s="273">
        <v>6074058.9000000004</v>
      </c>
      <c r="AW239" s="244" t="s">
        <v>10913</v>
      </c>
      <c r="AX239" s="245">
        <v>1594.52</v>
      </c>
      <c r="AZ239" s="230" t="s">
        <v>41534</v>
      </c>
      <c r="BA239" s="231">
        <v>60822.25</v>
      </c>
      <c r="BC239" s="209" t="s">
        <v>9757</v>
      </c>
      <c r="BD239" s="210">
        <v>100796.66</v>
      </c>
      <c r="BF239" s="195" t="s">
        <v>7598</v>
      </c>
      <c r="BG239" s="196">
        <v>202445.42</v>
      </c>
    </row>
    <row r="240" spans="1:59" x14ac:dyDescent="0.55000000000000004">
      <c r="A240" t="s">
        <v>65517</v>
      </c>
      <c r="C240" s="284">
        <v>20000</v>
      </c>
      <c r="E240" s="282" t="s">
        <v>5508</v>
      </c>
      <c r="F240" s="282"/>
      <c r="G240" s="283">
        <v>16000</v>
      </c>
      <c r="I240" s="242" t="s">
        <v>5177</v>
      </c>
      <c r="J240" s="242"/>
      <c r="K240" s="243">
        <v>519.87</v>
      </c>
      <c r="M240" s="224" t="s">
        <v>44230</v>
      </c>
      <c r="N240" s="224"/>
      <c r="O240" s="225">
        <v>458222.14</v>
      </c>
      <c r="Q240" s="203" t="s">
        <v>3995</v>
      </c>
      <c r="R240" s="203"/>
      <c r="S240" s="204">
        <v>58698.32</v>
      </c>
      <c r="U240" s="195" t="s">
        <v>3772</v>
      </c>
      <c r="V240" s="195"/>
      <c r="W240" s="196">
        <v>5601</v>
      </c>
      <c r="X240" s="113"/>
      <c r="Y240" t="s">
        <v>52522</v>
      </c>
      <c r="Z240" s="284">
        <v>4158.1899999999996</v>
      </c>
      <c r="AB240" s="276" t="s">
        <v>66852</v>
      </c>
      <c r="AC240" s="277">
        <v>544.19000000000005</v>
      </c>
      <c r="AE240" s="246" t="s">
        <v>40085</v>
      </c>
      <c r="AF240" s="247">
        <v>34696.17</v>
      </c>
      <c r="AH240" s="226" t="s">
        <v>33048</v>
      </c>
      <c r="AI240" s="227">
        <v>41131.089999999997</v>
      </c>
      <c r="AK240" s="207" t="s">
        <v>14884</v>
      </c>
      <c r="AL240" s="208">
        <v>8014.3</v>
      </c>
      <c r="AM240" s="93"/>
      <c r="AN240" s="199" t="s">
        <v>31646</v>
      </c>
      <c r="AO240" s="200">
        <v>1547.26</v>
      </c>
      <c r="AQ240" t="s">
        <v>11817</v>
      </c>
      <c r="AR240" s="284">
        <v>706798.92</v>
      </c>
      <c r="AT240" s="272" t="s">
        <v>11710</v>
      </c>
      <c r="AU240" s="273">
        <v>16000</v>
      </c>
      <c r="AW240" s="244" t="s">
        <v>10917</v>
      </c>
      <c r="AX240" s="245">
        <v>519.87</v>
      </c>
      <c r="AZ240" s="230" t="s">
        <v>46316</v>
      </c>
      <c r="BA240" s="231">
        <v>458222.14</v>
      </c>
      <c r="BC240" s="209" t="s">
        <v>6611</v>
      </c>
      <c r="BD240" s="210">
        <v>5334.78</v>
      </c>
      <c r="BF240" s="195" t="s">
        <v>10218</v>
      </c>
      <c r="BG240" s="196">
        <v>239112</v>
      </c>
    </row>
    <row r="241" spans="1:59" x14ac:dyDescent="0.55000000000000004">
      <c r="A241" t="s">
        <v>39718</v>
      </c>
      <c r="C241" s="284">
        <v>11211.19</v>
      </c>
      <c r="E241" s="282" t="s">
        <v>5510</v>
      </c>
      <c r="F241" s="282"/>
      <c r="G241" s="283">
        <v>25232.92</v>
      </c>
      <c r="I241" s="242" t="s">
        <v>5103</v>
      </c>
      <c r="J241" s="242"/>
      <c r="K241" s="243">
        <v>286913.91999999998</v>
      </c>
      <c r="M241" s="224" t="s">
        <v>44231</v>
      </c>
      <c r="N241" s="224"/>
      <c r="O241" s="225">
        <v>306043.63</v>
      </c>
      <c r="Q241" s="203" t="s">
        <v>713</v>
      </c>
      <c r="R241" s="203"/>
      <c r="S241" s="204">
        <v>5382</v>
      </c>
      <c r="U241" s="195" t="s">
        <v>3773</v>
      </c>
      <c r="V241" s="195"/>
      <c r="W241" s="196">
        <v>14868</v>
      </c>
      <c r="X241" s="113"/>
      <c r="Y241" t="s">
        <v>42535</v>
      </c>
      <c r="Z241">
        <v>-51.73</v>
      </c>
      <c r="AB241" s="276" t="s">
        <v>55768</v>
      </c>
      <c r="AC241" s="277">
        <v>606710.85</v>
      </c>
      <c r="AE241" s="246" t="s">
        <v>63003</v>
      </c>
      <c r="AF241" s="247">
        <v>45449</v>
      </c>
      <c r="AH241" s="226" t="s">
        <v>34449</v>
      </c>
      <c r="AI241" s="227">
        <v>36248.39</v>
      </c>
      <c r="AK241" s="207" t="s">
        <v>14885</v>
      </c>
      <c r="AL241" s="208">
        <v>15320</v>
      </c>
      <c r="AM241" s="93"/>
      <c r="AN241" s="199" t="s">
        <v>31647</v>
      </c>
      <c r="AO241" s="200">
        <v>2484.62</v>
      </c>
      <c r="AQ241" t="s">
        <v>51130</v>
      </c>
      <c r="AR241" s="284">
        <v>8550.17</v>
      </c>
      <c r="AT241" s="272" t="s">
        <v>11712</v>
      </c>
      <c r="AU241" s="273">
        <v>25232.92</v>
      </c>
      <c r="AW241" s="244" t="s">
        <v>10918</v>
      </c>
      <c r="AX241" s="245">
        <v>286913.91999999998</v>
      </c>
      <c r="AZ241" s="230" t="s">
        <v>46317</v>
      </c>
      <c r="BA241" s="231">
        <v>306043.63</v>
      </c>
      <c r="BC241" s="209" t="s">
        <v>7037</v>
      </c>
      <c r="BD241" s="210">
        <v>1053</v>
      </c>
      <c r="BF241" s="195" t="s">
        <v>9272</v>
      </c>
      <c r="BG241" s="196">
        <v>6796.75</v>
      </c>
    </row>
    <row r="242" spans="1:59" x14ac:dyDescent="0.55000000000000004">
      <c r="A242" t="s">
        <v>39719</v>
      </c>
      <c r="C242">
        <v>642.03</v>
      </c>
      <c r="E242" s="282" t="s">
        <v>5514</v>
      </c>
      <c r="F242" s="282"/>
      <c r="G242" s="283">
        <v>27822.31</v>
      </c>
      <c r="I242" s="242" t="s">
        <v>5178</v>
      </c>
      <c r="J242" s="242"/>
      <c r="K242" s="243">
        <v>4229</v>
      </c>
      <c r="M242" s="224" t="s">
        <v>44232</v>
      </c>
      <c r="N242" s="224"/>
      <c r="O242" s="225">
        <v>3053356.72</v>
      </c>
      <c r="Q242" s="203" t="s">
        <v>714</v>
      </c>
      <c r="R242" s="203"/>
      <c r="S242" s="204">
        <v>295649</v>
      </c>
      <c r="U242" s="195" t="s">
        <v>3774</v>
      </c>
      <c r="V242" s="195"/>
      <c r="W242" s="196">
        <v>9301</v>
      </c>
      <c r="X242" s="113"/>
      <c r="Y242" t="s">
        <v>60455</v>
      </c>
      <c r="Z242" s="284">
        <v>-6879.2</v>
      </c>
      <c r="AB242" s="276" t="s">
        <v>55769</v>
      </c>
      <c r="AC242" s="277">
        <v>380504.17</v>
      </c>
      <c r="AE242" s="246" t="s">
        <v>58916</v>
      </c>
      <c r="AF242" s="247">
        <v>793.75</v>
      </c>
      <c r="AH242" s="226" t="s">
        <v>34450</v>
      </c>
      <c r="AI242" s="227">
        <v>14063.38</v>
      </c>
      <c r="AK242" s="207" t="s">
        <v>14886</v>
      </c>
      <c r="AL242" s="208">
        <v>41045</v>
      </c>
      <c r="AM242" s="93"/>
      <c r="AN242" s="199" t="s">
        <v>31648</v>
      </c>
      <c r="AO242" s="200">
        <v>6311.99</v>
      </c>
      <c r="AQ242" t="s">
        <v>66472</v>
      </c>
      <c r="AR242" s="284">
        <v>6395.54</v>
      </c>
      <c r="AT242" s="272" t="s">
        <v>11716</v>
      </c>
      <c r="AU242" s="273">
        <v>27822.31</v>
      </c>
      <c r="AW242" s="244" t="s">
        <v>10919</v>
      </c>
      <c r="AX242" s="245">
        <v>4229</v>
      </c>
      <c r="AZ242" s="230" t="s">
        <v>46318</v>
      </c>
      <c r="BA242" s="231">
        <v>3053356.72</v>
      </c>
      <c r="BC242" s="209" t="s">
        <v>7277</v>
      </c>
      <c r="BD242" s="210">
        <v>20786</v>
      </c>
      <c r="BF242" s="195" t="s">
        <v>9825</v>
      </c>
      <c r="BG242" s="196">
        <v>448354.17</v>
      </c>
    </row>
    <row r="243" spans="1:59" x14ac:dyDescent="0.55000000000000004">
      <c r="A243" t="s">
        <v>39720</v>
      </c>
      <c r="C243" s="284">
        <v>1076.8499999999999</v>
      </c>
      <c r="E243" s="282" t="s">
        <v>5523</v>
      </c>
      <c r="F243" s="282"/>
      <c r="G243" s="283">
        <v>10244.92</v>
      </c>
      <c r="I243" s="242" t="s">
        <v>5105</v>
      </c>
      <c r="J243" s="242"/>
      <c r="K243" s="243">
        <v>48782.400000000001</v>
      </c>
      <c r="M243" s="224" t="s">
        <v>40994</v>
      </c>
      <c r="N243" s="224"/>
      <c r="O243" s="225">
        <v>162134.38</v>
      </c>
      <c r="Q243" s="203" t="s">
        <v>715</v>
      </c>
      <c r="R243" s="203"/>
      <c r="S243" s="204">
        <v>32582.91</v>
      </c>
      <c r="U243" s="195" t="s">
        <v>3775</v>
      </c>
      <c r="V243" s="195"/>
      <c r="W243" s="196">
        <v>8967</v>
      </c>
      <c r="X243" s="113"/>
      <c r="Y243" t="s">
        <v>60457</v>
      </c>
      <c r="Z243" s="284">
        <v>25144.28</v>
      </c>
      <c r="AB243" s="276" t="s">
        <v>55770</v>
      </c>
      <c r="AC243" s="277">
        <v>259602.63</v>
      </c>
      <c r="AE243" s="246" t="s">
        <v>40086</v>
      </c>
      <c r="AF243" s="247">
        <v>1265.8399999999999</v>
      </c>
      <c r="AH243" s="226" t="s">
        <v>44324</v>
      </c>
      <c r="AI243" s="227">
        <v>21800</v>
      </c>
      <c r="AK243" s="207" t="s">
        <v>14887</v>
      </c>
      <c r="AL243" s="208">
        <v>14333.32</v>
      </c>
      <c r="AM243" s="93"/>
      <c r="AN243" s="199" t="s">
        <v>31649</v>
      </c>
      <c r="AO243" s="200">
        <v>16264.32</v>
      </c>
      <c r="AQ243" t="s">
        <v>51132</v>
      </c>
      <c r="AR243" s="284">
        <v>129004.66</v>
      </c>
      <c r="AT243" s="272" t="s">
        <v>11725</v>
      </c>
      <c r="AU243" s="273">
        <v>10244.92</v>
      </c>
      <c r="AW243" s="244" t="s">
        <v>10921</v>
      </c>
      <c r="AX243" s="245">
        <v>48782.400000000001</v>
      </c>
      <c r="AZ243" s="230" t="s">
        <v>41535</v>
      </c>
      <c r="BA243" s="231">
        <v>162134.38</v>
      </c>
      <c r="BC243" s="209" t="s">
        <v>7692</v>
      </c>
      <c r="BD243" s="210">
        <v>1455.98</v>
      </c>
      <c r="BF243" s="195" t="s">
        <v>10219</v>
      </c>
      <c r="BG243" s="196">
        <v>39405</v>
      </c>
    </row>
    <row r="244" spans="1:59" x14ac:dyDescent="0.55000000000000004">
      <c r="A244" t="s">
        <v>39722</v>
      </c>
      <c r="C244" s="284">
        <v>34502.230000000003</v>
      </c>
      <c r="E244" s="282" t="s">
        <v>5526</v>
      </c>
      <c r="F244" s="282"/>
      <c r="G244" s="283">
        <v>23278.66</v>
      </c>
      <c r="I244" s="242" t="s">
        <v>5106</v>
      </c>
      <c r="J244" s="242"/>
      <c r="K244" s="243">
        <v>58800.23</v>
      </c>
      <c r="M244" s="224" t="s">
        <v>42073</v>
      </c>
      <c r="N244" s="224"/>
      <c r="O244" s="225">
        <v>1076037.43</v>
      </c>
      <c r="Q244" s="203" t="s">
        <v>716</v>
      </c>
      <c r="R244" s="203"/>
      <c r="S244" s="204">
        <v>65996.539999999994</v>
      </c>
      <c r="U244" s="195" t="s">
        <v>3776</v>
      </c>
      <c r="V244" s="195"/>
      <c r="W244" s="196">
        <v>18536</v>
      </c>
      <c r="X244" s="113"/>
      <c r="Y244" t="s">
        <v>60458</v>
      </c>
      <c r="Z244">
        <v>301.13</v>
      </c>
      <c r="AB244" s="276" t="s">
        <v>63007</v>
      </c>
      <c r="AC244" s="277">
        <v>198593.2</v>
      </c>
      <c r="AE244" s="246" t="s">
        <v>59461</v>
      </c>
      <c r="AF244" s="247">
        <v>3355.82</v>
      </c>
      <c r="AH244" s="226" t="s">
        <v>44325</v>
      </c>
      <c r="AI244" s="227">
        <v>1667.72</v>
      </c>
      <c r="AK244" s="207" t="s">
        <v>14888</v>
      </c>
      <c r="AL244" s="208">
        <v>283.52999999999997</v>
      </c>
      <c r="AM244" s="93"/>
      <c r="AN244" s="199" t="s">
        <v>31650</v>
      </c>
      <c r="AO244" s="200">
        <v>1391.81</v>
      </c>
      <c r="AQ244" t="s">
        <v>11821</v>
      </c>
      <c r="AR244" s="284">
        <v>544957.5</v>
      </c>
      <c r="AT244" s="272" t="s">
        <v>11728</v>
      </c>
      <c r="AU244" s="273">
        <v>23278.66</v>
      </c>
      <c r="AW244" s="244" t="s">
        <v>10922</v>
      </c>
      <c r="AX244" s="245">
        <v>58800.23</v>
      </c>
      <c r="AZ244" s="230" t="s">
        <v>43464</v>
      </c>
      <c r="BA244" s="231">
        <v>1076037.43</v>
      </c>
      <c r="BC244" s="209" t="s">
        <v>8253</v>
      </c>
      <c r="BD244" s="210">
        <v>11534.02</v>
      </c>
      <c r="BF244" s="195" t="s">
        <v>9826</v>
      </c>
      <c r="BG244" s="196">
        <v>39405</v>
      </c>
    </row>
    <row r="245" spans="1:59" x14ac:dyDescent="0.55000000000000004">
      <c r="A245" t="s">
        <v>39724</v>
      </c>
      <c r="C245">
        <v>2.2000000000000002</v>
      </c>
      <c r="E245" s="282" t="s">
        <v>5528</v>
      </c>
      <c r="F245" s="282"/>
      <c r="G245" s="283">
        <v>448.45</v>
      </c>
      <c r="I245" s="242" t="s">
        <v>5107</v>
      </c>
      <c r="J245" s="242"/>
      <c r="K245" s="243">
        <v>8911.91</v>
      </c>
      <c r="M245" s="224" t="s">
        <v>44233</v>
      </c>
      <c r="N245" s="224"/>
      <c r="O245" s="225">
        <v>519157.24</v>
      </c>
      <c r="Q245" s="203" t="s">
        <v>717</v>
      </c>
      <c r="R245" s="203"/>
      <c r="S245" s="204">
        <v>5599192</v>
      </c>
      <c r="U245" s="195" t="s">
        <v>3777</v>
      </c>
      <c r="V245" s="195"/>
      <c r="W245" s="196">
        <v>9752</v>
      </c>
      <c r="X245" s="113"/>
      <c r="Y245" t="s">
        <v>67679</v>
      </c>
      <c r="Z245">
        <v>577.85</v>
      </c>
      <c r="AB245" s="276" t="s">
        <v>57191</v>
      </c>
      <c r="AC245" s="277">
        <v>44564.4</v>
      </c>
      <c r="AE245" s="246" t="s">
        <v>38812</v>
      </c>
      <c r="AF245" s="247">
        <v>1891.82</v>
      </c>
      <c r="AH245" s="226" t="s">
        <v>44326</v>
      </c>
      <c r="AI245" s="227">
        <v>4043.58</v>
      </c>
      <c r="AK245" s="207" t="s">
        <v>14889</v>
      </c>
      <c r="AL245" s="208">
        <v>1793.17</v>
      </c>
      <c r="AM245" s="93"/>
      <c r="AN245" s="199" t="s">
        <v>31651</v>
      </c>
      <c r="AO245" s="200">
        <v>1547.26</v>
      </c>
      <c r="AQ245" t="s">
        <v>39885</v>
      </c>
      <c r="AR245" s="284">
        <v>11334.83</v>
      </c>
      <c r="AT245" s="272" t="s">
        <v>11730</v>
      </c>
      <c r="AU245" s="273">
        <v>448.45</v>
      </c>
      <c r="AW245" s="244" t="s">
        <v>10923</v>
      </c>
      <c r="AX245" s="245">
        <v>8911.91</v>
      </c>
      <c r="AZ245" s="230" t="s">
        <v>46319</v>
      </c>
      <c r="BA245" s="231">
        <v>519157.24</v>
      </c>
      <c r="BC245" s="209" t="s">
        <v>8494</v>
      </c>
      <c r="BD245" s="210">
        <v>25031</v>
      </c>
      <c r="BF245" s="195" t="s">
        <v>7599</v>
      </c>
      <c r="BG245" s="196">
        <v>1966774.05</v>
      </c>
    </row>
    <row r="246" spans="1:59" x14ac:dyDescent="0.55000000000000004">
      <c r="A246" t="s">
        <v>65518</v>
      </c>
      <c r="C246" s="284">
        <v>3341.24</v>
      </c>
      <c r="E246" s="282" t="s">
        <v>5531</v>
      </c>
      <c r="F246" s="282"/>
      <c r="G246" s="283">
        <v>7770.68</v>
      </c>
      <c r="I246" s="242" t="s">
        <v>5110</v>
      </c>
      <c r="J246" s="242"/>
      <c r="K246" s="243">
        <v>11215.76</v>
      </c>
      <c r="M246" s="224" t="s">
        <v>40995</v>
      </c>
      <c r="N246" s="224"/>
      <c r="O246" s="225">
        <v>29872.89</v>
      </c>
      <c r="Q246" s="203" t="s">
        <v>718</v>
      </c>
      <c r="R246" s="203"/>
      <c r="S246" s="204">
        <v>16126.36</v>
      </c>
      <c r="U246" s="195" t="s">
        <v>3778</v>
      </c>
      <c r="V246" s="195"/>
      <c r="W246" s="196">
        <v>3027.2</v>
      </c>
      <c r="X246" s="113"/>
      <c r="Y246" t="s">
        <v>60460</v>
      </c>
      <c r="Z246" s="284">
        <v>8908.2999999999993</v>
      </c>
      <c r="AB246" s="276" t="s">
        <v>66853</v>
      </c>
      <c r="AC246" s="277">
        <v>107503.99</v>
      </c>
      <c r="AE246" s="246" t="s">
        <v>42117</v>
      </c>
      <c r="AF246" s="247">
        <v>30540.1</v>
      </c>
      <c r="AH246" s="226" t="s">
        <v>51451</v>
      </c>
      <c r="AI246" s="227">
        <v>1088.9000000000001</v>
      </c>
      <c r="AK246" s="207" t="s">
        <v>14890</v>
      </c>
      <c r="AL246" s="208">
        <v>1000</v>
      </c>
      <c r="AM246" s="93"/>
      <c r="AN246" s="199" t="s">
        <v>15700</v>
      </c>
      <c r="AO246" s="200">
        <v>2484.62</v>
      </c>
      <c r="AQ246" t="s">
        <v>39987</v>
      </c>
      <c r="AR246">
        <v>-29.29</v>
      </c>
      <c r="AT246" s="272" t="s">
        <v>11733</v>
      </c>
      <c r="AU246" s="273">
        <v>7770.68</v>
      </c>
      <c r="AW246" s="244" t="s">
        <v>10928</v>
      </c>
      <c r="AX246" s="245">
        <v>11215.76</v>
      </c>
      <c r="AZ246" s="230" t="s">
        <v>41536</v>
      </c>
      <c r="BA246" s="231">
        <v>29872.89</v>
      </c>
      <c r="BC246" s="209" t="s">
        <v>8869</v>
      </c>
      <c r="BD246" s="210">
        <v>11327.29</v>
      </c>
      <c r="BF246" s="195" t="s">
        <v>10220</v>
      </c>
      <c r="BG246" s="196">
        <v>1749399</v>
      </c>
    </row>
    <row r="247" spans="1:59" x14ac:dyDescent="0.55000000000000004">
      <c r="A247" t="s">
        <v>39726</v>
      </c>
      <c r="C247">
        <v>285.22000000000003</v>
      </c>
      <c r="E247" s="282" t="s">
        <v>5535</v>
      </c>
      <c r="F247" s="282"/>
      <c r="G247" s="283">
        <v>14623.13</v>
      </c>
      <c r="I247" s="242" t="s">
        <v>5181</v>
      </c>
      <c r="J247" s="242"/>
      <c r="K247" s="243">
        <v>881.47</v>
      </c>
      <c r="M247" s="224" t="s">
        <v>40996</v>
      </c>
      <c r="N247" s="224"/>
      <c r="O247" s="225">
        <v>137778.57</v>
      </c>
      <c r="Q247" s="203" t="s">
        <v>719</v>
      </c>
      <c r="R247" s="203"/>
      <c r="S247" s="204">
        <v>16434</v>
      </c>
      <c r="U247" s="195" t="s">
        <v>3779</v>
      </c>
      <c r="V247" s="195"/>
      <c r="W247" s="196">
        <v>239112</v>
      </c>
      <c r="X247" s="113"/>
      <c r="Y247" t="s">
        <v>60461</v>
      </c>
      <c r="Z247">
        <v>72.89</v>
      </c>
      <c r="AB247" s="276" t="s">
        <v>63602</v>
      </c>
      <c r="AC247" s="277">
        <v>37649.47</v>
      </c>
      <c r="AE247" s="246" t="s">
        <v>42118</v>
      </c>
      <c r="AF247" s="247">
        <v>1000</v>
      </c>
      <c r="AH247" s="226" t="s">
        <v>38808</v>
      </c>
      <c r="AI247" s="227">
        <v>27636</v>
      </c>
      <c r="AK247" s="207" t="s">
        <v>14891</v>
      </c>
      <c r="AL247" s="208">
        <v>1264.05</v>
      </c>
      <c r="AM247" s="93"/>
      <c r="AN247" s="199" t="s">
        <v>15701</v>
      </c>
      <c r="AO247" s="200">
        <v>6311.99</v>
      </c>
      <c r="AQ247" t="s">
        <v>37933</v>
      </c>
      <c r="AR247" s="284">
        <v>-2413.19</v>
      </c>
      <c r="AT247" s="272" t="s">
        <v>11737</v>
      </c>
      <c r="AU247" s="273">
        <v>14623.13</v>
      </c>
      <c r="AW247" s="244" t="s">
        <v>10929</v>
      </c>
      <c r="AX247" s="245">
        <v>881.47</v>
      </c>
      <c r="AZ247" s="230" t="s">
        <v>41537</v>
      </c>
      <c r="BA247" s="231">
        <v>137778.57</v>
      </c>
      <c r="BC247" s="209" t="s">
        <v>9214</v>
      </c>
      <c r="BD247" s="210">
        <v>92963</v>
      </c>
      <c r="BF247" s="195" t="s">
        <v>9827</v>
      </c>
      <c r="BG247" s="196">
        <v>3716173.05</v>
      </c>
    </row>
    <row r="248" spans="1:59" x14ac:dyDescent="0.55000000000000004">
      <c r="A248" t="s">
        <v>39729</v>
      </c>
      <c r="C248" s="284">
        <v>9978</v>
      </c>
      <c r="E248" s="282" t="s">
        <v>5536</v>
      </c>
      <c r="F248" s="282"/>
      <c r="G248" s="283">
        <v>4141.33</v>
      </c>
      <c r="I248" s="242" t="s">
        <v>5184</v>
      </c>
      <c r="J248" s="242"/>
      <c r="K248" s="243">
        <v>2703</v>
      </c>
      <c r="M248" s="224" t="s">
        <v>44234</v>
      </c>
      <c r="N248" s="224"/>
      <c r="O248" s="225">
        <v>2453462.7599999998</v>
      </c>
      <c r="Q248" s="203" t="s">
        <v>720</v>
      </c>
      <c r="R248" s="203"/>
      <c r="S248" s="204">
        <v>13834.69</v>
      </c>
      <c r="U248" s="195" t="s">
        <v>3780</v>
      </c>
      <c r="V248" s="195"/>
      <c r="W248" s="196">
        <v>39405</v>
      </c>
      <c r="X248" s="113"/>
      <c r="Y248" t="s">
        <v>60462</v>
      </c>
      <c r="Z248">
        <v>490.96</v>
      </c>
      <c r="AB248" s="276" t="s">
        <v>63906</v>
      </c>
      <c r="AC248" s="277">
        <v>26990.77</v>
      </c>
      <c r="AE248" s="246" t="s">
        <v>46631</v>
      </c>
      <c r="AF248" s="247">
        <v>606.6</v>
      </c>
      <c r="AH248" s="226" t="s">
        <v>51452</v>
      </c>
      <c r="AI248" s="227">
        <v>25002.400000000001</v>
      </c>
      <c r="AK248" s="207" t="s">
        <v>14892</v>
      </c>
      <c r="AL248" s="208">
        <v>3324.28</v>
      </c>
      <c r="AM248" s="93"/>
      <c r="AN248" s="199" t="s">
        <v>15703</v>
      </c>
      <c r="AO248" s="200">
        <v>16264.32</v>
      </c>
      <c r="AQ248" t="s">
        <v>37934</v>
      </c>
      <c r="AR248">
        <v>-36.97</v>
      </c>
      <c r="AT248" s="272" t="s">
        <v>11738</v>
      </c>
      <c r="AU248" s="273">
        <v>4141.33</v>
      </c>
      <c r="AW248" s="244" t="s">
        <v>10932</v>
      </c>
      <c r="AX248" s="245">
        <v>2703</v>
      </c>
      <c r="AZ248" s="230" t="s">
        <v>46320</v>
      </c>
      <c r="BA248" s="231">
        <v>2453462.7599999998</v>
      </c>
      <c r="BC248" s="209" t="s">
        <v>10846</v>
      </c>
      <c r="BD248" s="210">
        <v>1745.69</v>
      </c>
      <c r="BF248" s="195" t="s">
        <v>10100</v>
      </c>
      <c r="BG248" s="196">
        <v>20595.560000000001</v>
      </c>
    </row>
    <row r="249" spans="1:59" x14ac:dyDescent="0.55000000000000004">
      <c r="A249" t="s">
        <v>39731</v>
      </c>
      <c r="C249" s="284">
        <v>6304.54</v>
      </c>
      <c r="E249" s="282" t="s">
        <v>5540</v>
      </c>
      <c r="F249" s="282"/>
      <c r="G249" s="283">
        <v>49240.81</v>
      </c>
      <c r="I249" s="242" t="s">
        <v>5187</v>
      </c>
      <c r="J249" s="242"/>
      <c r="K249" s="243">
        <v>218</v>
      </c>
      <c r="M249" s="224" t="s">
        <v>44235</v>
      </c>
      <c r="N249" s="224"/>
      <c r="O249" s="225">
        <v>10691048.68</v>
      </c>
      <c r="Q249" s="203" t="s">
        <v>721</v>
      </c>
      <c r="R249" s="203"/>
      <c r="S249" s="204">
        <v>19429</v>
      </c>
      <c r="U249" s="195" t="s">
        <v>3781</v>
      </c>
      <c r="V249" s="195"/>
      <c r="W249" s="196">
        <v>1749399</v>
      </c>
      <c r="X249" s="113"/>
      <c r="Y249" t="s">
        <v>60463</v>
      </c>
      <c r="Z249">
        <v>13.6</v>
      </c>
      <c r="AB249" s="276" t="s">
        <v>58924</v>
      </c>
      <c r="AC249" s="277">
        <v>46770.5</v>
      </c>
      <c r="AE249" s="246" t="s">
        <v>38813</v>
      </c>
      <c r="AF249" s="247">
        <v>15559.9</v>
      </c>
      <c r="AH249" s="226" t="s">
        <v>46630</v>
      </c>
      <c r="AI249" s="227">
        <v>2940.91</v>
      </c>
      <c r="AK249" s="207" t="s">
        <v>14893</v>
      </c>
      <c r="AL249" s="208">
        <v>2129.44</v>
      </c>
      <c r="AM249" s="93"/>
      <c r="AN249" s="199" t="s">
        <v>31652</v>
      </c>
      <c r="AO249" s="200">
        <v>210.3</v>
      </c>
      <c r="AQ249" t="s">
        <v>51133</v>
      </c>
      <c r="AR249" s="284">
        <v>166321.12</v>
      </c>
      <c r="AT249" s="272" t="s">
        <v>11742</v>
      </c>
      <c r="AU249" s="273">
        <v>49240.81</v>
      </c>
      <c r="AW249" s="244" t="s">
        <v>10935</v>
      </c>
      <c r="AX249" s="245">
        <v>218</v>
      </c>
      <c r="AZ249" s="230" t="s">
        <v>46321</v>
      </c>
      <c r="BA249" s="231">
        <v>10691048.68</v>
      </c>
      <c r="BC249" s="209" t="s">
        <v>9758</v>
      </c>
      <c r="BD249" s="210">
        <v>171230.76</v>
      </c>
      <c r="BF249" s="195" t="s">
        <v>10221</v>
      </c>
      <c r="BG249" s="196">
        <v>14552.08</v>
      </c>
    </row>
    <row r="250" spans="1:59" x14ac:dyDescent="0.55000000000000004">
      <c r="A250" t="s">
        <v>39732</v>
      </c>
      <c r="C250" s="284">
        <v>30082.49</v>
      </c>
      <c r="E250" s="282" t="s">
        <v>5542</v>
      </c>
      <c r="F250" s="282"/>
      <c r="G250" s="283">
        <v>419.12</v>
      </c>
      <c r="I250" s="242" t="s">
        <v>5111</v>
      </c>
      <c r="J250" s="242"/>
      <c r="K250" s="243">
        <v>5236.6899999999996</v>
      </c>
      <c r="M250" s="224" t="s">
        <v>40997</v>
      </c>
      <c r="N250" s="224"/>
      <c r="O250" s="225">
        <v>172293.86</v>
      </c>
      <c r="Q250" s="203" t="s">
        <v>722</v>
      </c>
      <c r="R250" s="203"/>
      <c r="S250" s="204">
        <v>2500</v>
      </c>
      <c r="U250" s="195" t="s">
        <v>3782</v>
      </c>
      <c r="V250" s="195"/>
      <c r="W250" s="196">
        <v>14552.08</v>
      </c>
      <c r="X250" s="113"/>
      <c r="Y250" t="s">
        <v>42536</v>
      </c>
      <c r="Z250" s="284">
        <v>2675.2</v>
      </c>
      <c r="AB250" s="276" t="s">
        <v>70336</v>
      </c>
      <c r="AC250" s="277">
        <v>732.42</v>
      </c>
      <c r="AE250" s="246" t="s">
        <v>60176</v>
      </c>
      <c r="AF250" s="247">
        <v>9353.73</v>
      </c>
      <c r="AH250" s="226" t="s">
        <v>38809</v>
      </c>
      <c r="AI250" s="227">
        <v>41928.75</v>
      </c>
      <c r="AK250" s="207" t="s">
        <v>14894</v>
      </c>
      <c r="AL250" s="208">
        <v>88090.75</v>
      </c>
      <c r="AM250" s="93"/>
      <c r="AN250" s="199" t="s">
        <v>31653</v>
      </c>
      <c r="AO250" s="200">
        <v>698.95</v>
      </c>
      <c r="AQ250" t="s">
        <v>51264</v>
      </c>
      <c r="AR250" s="284">
        <v>404465.48</v>
      </c>
      <c r="AT250" s="272" t="s">
        <v>11744</v>
      </c>
      <c r="AU250" s="273">
        <v>419.12</v>
      </c>
      <c r="AW250" s="244" t="s">
        <v>10937</v>
      </c>
      <c r="AX250" s="245">
        <v>5236.6899999999996</v>
      </c>
      <c r="AZ250" s="230" t="s">
        <v>41538</v>
      </c>
      <c r="BA250" s="231">
        <v>172293.86</v>
      </c>
      <c r="BC250" s="209" t="s">
        <v>6612</v>
      </c>
      <c r="BD250" s="210">
        <v>514699</v>
      </c>
      <c r="BF250" s="195" t="s">
        <v>9828</v>
      </c>
      <c r="BG250" s="196">
        <v>35147.64</v>
      </c>
    </row>
    <row r="251" spans="1:59" x14ac:dyDescent="0.55000000000000004">
      <c r="A251" t="s">
        <v>39733</v>
      </c>
      <c r="C251" s="284">
        <v>17015.84</v>
      </c>
      <c r="E251" s="282" t="s">
        <v>65372</v>
      </c>
      <c r="F251" s="282"/>
      <c r="G251" s="283">
        <v>3640</v>
      </c>
      <c r="I251" s="242" t="s">
        <v>5191</v>
      </c>
      <c r="J251" s="242"/>
      <c r="K251" s="243">
        <v>523</v>
      </c>
      <c r="M251" s="224" t="s">
        <v>40998</v>
      </c>
      <c r="N251" s="224"/>
      <c r="O251" s="225">
        <v>88811.24</v>
      </c>
      <c r="Q251" s="203" t="s">
        <v>723</v>
      </c>
      <c r="R251" s="203"/>
      <c r="S251" s="204">
        <v>46577</v>
      </c>
      <c r="U251" s="195" t="s">
        <v>3783</v>
      </c>
      <c r="V251" s="195"/>
      <c r="W251" s="196">
        <v>11674</v>
      </c>
      <c r="X251" s="113"/>
      <c r="Y251" t="s">
        <v>42537</v>
      </c>
      <c r="Z251" s="284">
        <v>9713.32</v>
      </c>
      <c r="AB251" s="276" t="s">
        <v>63603</v>
      </c>
      <c r="AC251" s="277">
        <v>7644</v>
      </c>
      <c r="AE251" s="246" t="s">
        <v>38814</v>
      </c>
      <c r="AF251" s="247">
        <v>17764.11</v>
      </c>
      <c r="AH251" s="226" t="s">
        <v>38810</v>
      </c>
      <c r="AI251" s="227">
        <v>63370</v>
      </c>
      <c r="AK251" s="207" t="s">
        <v>14895</v>
      </c>
      <c r="AL251" s="208">
        <v>3738.39</v>
      </c>
      <c r="AM251" s="93"/>
      <c r="AN251" s="199" t="s">
        <v>31654</v>
      </c>
      <c r="AO251" s="200">
        <v>968.47</v>
      </c>
      <c r="AQ251" t="s">
        <v>46542</v>
      </c>
      <c r="AR251">
        <v>725.27</v>
      </c>
      <c r="AT251" s="272" t="s">
        <v>11748</v>
      </c>
      <c r="AU251" s="273">
        <v>3640</v>
      </c>
      <c r="AW251" s="244" t="s">
        <v>10940</v>
      </c>
      <c r="AX251" s="245">
        <v>523</v>
      </c>
      <c r="AZ251" s="230" t="s">
        <v>41539</v>
      </c>
      <c r="BA251" s="231">
        <v>88811.24</v>
      </c>
      <c r="BC251" s="209" t="s">
        <v>6875</v>
      </c>
      <c r="BD251" s="210">
        <v>18531</v>
      </c>
      <c r="BF251" s="195" t="s">
        <v>10101</v>
      </c>
      <c r="BG251" s="196">
        <v>29778</v>
      </c>
    </row>
    <row r="252" spans="1:59" x14ac:dyDescent="0.55000000000000004">
      <c r="A252" t="s">
        <v>39739</v>
      </c>
      <c r="C252">
        <v>123.18</v>
      </c>
      <c r="E252" s="282" t="s">
        <v>5546</v>
      </c>
      <c r="F252" s="282"/>
      <c r="G252" s="283">
        <v>62026.41</v>
      </c>
      <c r="I252" s="242" t="s">
        <v>5112</v>
      </c>
      <c r="J252" s="242"/>
      <c r="K252" s="243">
        <v>31064.43</v>
      </c>
      <c r="M252" s="224" t="s">
        <v>44236</v>
      </c>
      <c r="N252" s="224"/>
      <c r="O252" s="225">
        <v>922000.35</v>
      </c>
      <c r="Q252" s="203" t="s">
        <v>724</v>
      </c>
      <c r="R252" s="203"/>
      <c r="S252" s="204">
        <v>5469</v>
      </c>
      <c r="U252" s="195" t="s">
        <v>3784</v>
      </c>
      <c r="V252" s="195"/>
      <c r="W252" s="196">
        <v>23331</v>
      </c>
      <c r="X252" s="113"/>
      <c r="Y252" t="s">
        <v>70553</v>
      </c>
      <c r="Z252" s="284">
        <v>-18165.29</v>
      </c>
      <c r="AB252" s="276" t="s">
        <v>63604</v>
      </c>
      <c r="AC252" s="277">
        <v>145734.18</v>
      </c>
      <c r="AE252" s="246" t="s">
        <v>46632</v>
      </c>
      <c r="AF252" s="247">
        <v>200.09</v>
      </c>
      <c r="AH252" s="226" t="s">
        <v>44327</v>
      </c>
      <c r="AI252" s="227">
        <v>16247.04</v>
      </c>
      <c r="AK252" s="207" t="s">
        <v>14896</v>
      </c>
      <c r="AL252" s="208">
        <v>15449.59</v>
      </c>
      <c r="AM252" s="93"/>
      <c r="AN252" s="199" t="s">
        <v>31655</v>
      </c>
      <c r="AO252" s="200">
        <v>2025</v>
      </c>
      <c r="AQ252" t="s">
        <v>57070</v>
      </c>
      <c r="AR252">
        <v>61.78</v>
      </c>
      <c r="AT252" s="272" t="s">
        <v>11749</v>
      </c>
      <c r="AU252" s="273">
        <v>62026.41</v>
      </c>
      <c r="AW252" s="244" t="s">
        <v>10946</v>
      </c>
      <c r="AX252" s="245">
        <v>31064.43</v>
      </c>
      <c r="AZ252" s="230" t="s">
        <v>46322</v>
      </c>
      <c r="BA252" s="231">
        <v>922000.35</v>
      </c>
      <c r="BC252" s="209" t="s">
        <v>7038</v>
      </c>
      <c r="BD252" s="210">
        <v>18983</v>
      </c>
      <c r="BF252" s="195" t="s">
        <v>10222</v>
      </c>
      <c r="BG252" s="196">
        <v>11674</v>
      </c>
    </row>
    <row r="253" spans="1:59" x14ac:dyDescent="0.55000000000000004">
      <c r="A253" t="s">
        <v>39740</v>
      </c>
      <c r="C253" s="284">
        <v>19966.580000000002</v>
      </c>
      <c r="E253" s="282" t="s">
        <v>5548</v>
      </c>
      <c r="F253" s="282"/>
      <c r="G253" s="283">
        <v>7344.5</v>
      </c>
      <c r="I253" s="242" t="s">
        <v>5113</v>
      </c>
      <c r="J253" s="242"/>
      <c r="K253" s="243">
        <v>8131.06</v>
      </c>
      <c r="M253" s="224" t="s">
        <v>40999</v>
      </c>
      <c r="N253" s="224"/>
      <c r="O253" s="225">
        <v>11303.25</v>
      </c>
      <c r="Q253" s="203" t="s">
        <v>725</v>
      </c>
      <c r="R253" s="203"/>
      <c r="S253" s="204">
        <v>6717.35</v>
      </c>
      <c r="U253" s="195" t="s">
        <v>3785</v>
      </c>
      <c r="V253" s="195"/>
      <c r="W253" s="196">
        <v>16840</v>
      </c>
      <c r="X253" s="113"/>
      <c r="Y253" t="s">
        <v>71087</v>
      </c>
      <c r="Z253" s="284">
        <v>13445.16</v>
      </c>
      <c r="AB253" s="276" t="s">
        <v>55771</v>
      </c>
      <c r="AC253" s="277">
        <v>164196.5</v>
      </c>
      <c r="AE253" s="246" t="s">
        <v>38815</v>
      </c>
      <c r="AF253" s="247">
        <v>64807.6</v>
      </c>
      <c r="AH253" s="226" t="s">
        <v>40085</v>
      </c>
      <c r="AI253" s="227">
        <v>17220</v>
      </c>
      <c r="AK253" s="207" t="s">
        <v>14897</v>
      </c>
      <c r="AL253" s="208">
        <v>1177.48</v>
      </c>
      <c r="AM253" s="93"/>
      <c r="AN253" s="199" t="s">
        <v>31656</v>
      </c>
      <c r="AO253" s="200">
        <v>7618.28</v>
      </c>
      <c r="AQ253" t="s">
        <v>69650</v>
      </c>
      <c r="AR253" s="284">
        <v>69263.88</v>
      </c>
      <c r="AT253" s="272" t="s">
        <v>11751</v>
      </c>
      <c r="AU253" s="273">
        <v>7344.5</v>
      </c>
      <c r="AW253" s="244" t="s">
        <v>10948</v>
      </c>
      <c r="AX253" s="245">
        <v>8131.06</v>
      </c>
      <c r="AZ253" s="230" t="s">
        <v>41540</v>
      </c>
      <c r="BA253" s="231">
        <v>11303.25</v>
      </c>
      <c r="BC253" s="209" t="s">
        <v>7278</v>
      </c>
      <c r="BD253" s="210">
        <v>250101</v>
      </c>
      <c r="BF253" s="195" t="s">
        <v>9829</v>
      </c>
      <c r="BG253" s="196">
        <v>41452</v>
      </c>
    </row>
    <row r="254" spans="1:59" x14ac:dyDescent="0.55000000000000004">
      <c r="A254" t="s">
        <v>39741</v>
      </c>
      <c r="C254" s="284">
        <v>22495.7</v>
      </c>
      <c r="E254" s="282" t="s">
        <v>5550</v>
      </c>
      <c r="F254" s="282"/>
      <c r="G254" s="283">
        <v>10429.200000000001</v>
      </c>
      <c r="I254" s="242" t="s">
        <v>5198</v>
      </c>
      <c r="J254" s="242"/>
      <c r="K254" s="243">
        <v>3847.77</v>
      </c>
      <c r="M254" s="224" t="s">
        <v>42074</v>
      </c>
      <c r="N254" s="224"/>
      <c r="O254" s="225">
        <v>1235500.3899999999</v>
      </c>
      <c r="Q254" s="203" t="s">
        <v>726</v>
      </c>
      <c r="R254" s="203"/>
      <c r="S254" s="204">
        <v>11588</v>
      </c>
      <c r="U254" s="195" t="s">
        <v>3786</v>
      </c>
      <c r="V254" s="195"/>
      <c r="W254" s="196">
        <v>8567.9500000000007</v>
      </c>
      <c r="X254" s="113"/>
      <c r="Y254" t="s">
        <v>71088</v>
      </c>
      <c r="Z254" s="284">
        <v>1028.52</v>
      </c>
      <c r="AB254" s="276" t="s">
        <v>55772</v>
      </c>
      <c r="AC254" s="277">
        <v>481884.33</v>
      </c>
      <c r="AE254" s="246" t="s">
        <v>38816</v>
      </c>
      <c r="AF254" s="247">
        <v>155534.09</v>
      </c>
      <c r="AH254" s="226" t="s">
        <v>38811</v>
      </c>
      <c r="AI254" s="227">
        <v>17323.84</v>
      </c>
      <c r="AK254" s="207" t="s">
        <v>14898</v>
      </c>
      <c r="AL254" s="208">
        <v>88469.22</v>
      </c>
      <c r="AM254" s="93"/>
      <c r="AN254" s="199" t="s">
        <v>31657</v>
      </c>
      <c r="AO254" s="200">
        <v>210.3</v>
      </c>
      <c r="AQ254" t="s">
        <v>57123</v>
      </c>
      <c r="AR254" s="284">
        <v>12675.9</v>
      </c>
      <c r="AT254" s="272" t="s">
        <v>11753</v>
      </c>
      <c r="AU254" s="273">
        <v>10429.200000000001</v>
      </c>
      <c r="AW254" s="244" t="s">
        <v>10949</v>
      </c>
      <c r="AX254" s="245">
        <v>3847.77</v>
      </c>
      <c r="AZ254" s="230" t="s">
        <v>43465</v>
      </c>
      <c r="BA254" s="231">
        <v>1235500.3899999999</v>
      </c>
      <c r="BC254" s="209" t="s">
        <v>7562</v>
      </c>
      <c r="BD254" s="210">
        <v>663589</v>
      </c>
      <c r="BF254" s="195" t="s">
        <v>10223</v>
      </c>
      <c r="BG254" s="196">
        <v>23331</v>
      </c>
    </row>
    <row r="255" spans="1:59" x14ac:dyDescent="0.55000000000000004">
      <c r="A255" t="s">
        <v>39747</v>
      </c>
      <c r="C255">
        <v>378.42</v>
      </c>
      <c r="E255" s="282" t="s">
        <v>5554</v>
      </c>
      <c r="F255" s="282"/>
      <c r="G255" s="283">
        <v>1391.19</v>
      </c>
      <c r="I255" s="242" t="s">
        <v>5114</v>
      </c>
      <c r="J255" s="242"/>
      <c r="K255" s="243">
        <v>6375</v>
      </c>
      <c r="M255" s="224" t="s">
        <v>42075</v>
      </c>
      <c r="N255" s="224"/>
      <c r="O255" s="225">
        <v>3477633.52</v>
      </c>
      <c r="Q255" s="203" t="s">
        <v>727</v>
      </c>
      <c r="R255" s="203"/>
      <c r="S255" s="204">
        <v>16500</v>
      </c>
      <c r="U255" s="195" t="s">
        <v>3787</v>
      </c>
      <c r="V255" s="195"/>
      <c r="W255" s="196">
        <v>322920</v>
      </c>
      <c r="X255" s="113"/>
      <c r="Y255" t="s">
        <v>71089</v>
      </c>
      <c r="Z255" s="284">
        <v>4504.32</v>
      </c>
      <c r="AB255" s="276" t="s">
        <v>55773</v>
      </c>
      <c r="AC255" s="277">
        <v>272463.39</v>
      </c>
      <c r="AE255" s="246" t="s">
        <v>38817</v>
      </c>
      <c r="AF255" s="247">
        <v>70289.600000000006</v>
      </c>
      <c r="AH255" s="226" t="s">
        <v>40086</v>
      </c>
      <c r="AI255" s="227">
        <v>2440.5</v>
      </c>
      <c r="AK255" s="207" t="s">
        <v>14899</v>
      </c>
      <c r="AL255" s="208">
        <v>325.58</v>
      </c>
      <c r="AM255" s="93"/>
      <c r="AN255" s="199" t="s">
        <v>31658</v>
      </c>
      <c r="AO255" s="200">
        <v>698.95</v>
      </c>
      <c r="AQ255" t="s">
        <v>2019</v>
      </c>
      <c r="AR255" s="284">
        <v>686541.04</v>
      </c>
      <c r="AT255" s="272" t="s">
        <v>11757</v>
      </c>
      <c r="AU255" s="273">
        <v>1391.19</v>
      </c>
      <c r="AW255" s="244" t="s">
        <v>10952</v>
      </c>
      <c r="AX255" s="245">
        <v>6375</v>
      </c>
      <c r="AZ255" s="230" t="s">
        <v>43466</v>
      </c>
      <c r="BA255" s="231">
        <v>3477633.52</v>
      </c>
      <c r="BC255" s="209" t="s">
        <v>7693</v>
      </c>
      <c r="BD255" s="210">
        <v>41222</v>
      </c>
      <c r="BF255" s="195" t="s">
        <v>9830</v>
      </c>
      <c r="BG255" s="196">
        <v>23331</v>
      </c>
    </row>
    <row r="256" spans="1:59" x14ac:dyDescent="0.55000000000000004">
      <c r="A256" t="s">
        <v>39749</v>
      </c>
      <c r="C256">
        <v>978.2</v>
      </c>
      <c r="E256" s="282" t="s">
        <v>5562</v>
      </c>
      <c r="F256" s="282"/>
      <c r="G256" s="283">
        <v>25777.759999999998</v>
      </c>
      <c r="I256" s="242" t="s">
        <v>5116</v>
      </c>
      <c r="J256" s="242"/>
      <c r="K256" s="243">
        <v>14438.65</v>
      </c>
      <c r="M256" s="224" t="s">
        <v>42076</v>
      </c>
      <c r="N256" s="224"/>
      <c r="O256" s="225">
        <v>659894.59</v>
      </c>
      <c r="Q256" s="203" t="s">
        <v>728</v>
      </c>
      <c r="R256" s="203"/>
      <c r="S256" s="204">
        <v>29844.19</v>
      </c>
      <c r="U256" s="195" t="s">
        <v>3788</v>
      </c>
      <c r="V256" s="195"/>
      <c r="W256" s="196">
        <v>13086.34</v>
      </c>
      <c r="X256" s="113"/>
      <c r="Y256" t="s">
        <v>60473</v>
      </c>
      <c r="Z256" s="284">
        <v>64534.720000000001</v>
      </c>
      <c r="AB256" s="276" t="s">
        <v>66854</v>
      </c>
      <c r="AC256" s="277">
        <v>744971.81</v>
      </c>
      <c r="AE256" s="246" t="s">
        <v>51454</v>
      </c>
      <c r="AF256" s="247">
        <v>13409.96</v>
      </c>
      <c r="AH256" s="226" t="s">
        <v>38812</v>
      </c>
      <c r="AI256" s="227">
        <v>10480.34</v>
      </c>
      <c r="AK256" s="207" t="s">
        <v>14900</v>
      </c>
      <c r="AL256" s="208">
        <v>1212.5</v>
      </c>
      <c r="AM256" s="93"/>
      <c r="AN256" s="199" t="s">
        <v>15728</v>
      </c>
      <c r="AO256" s="200">
        <v>968.47</v>
      </c>
      <c r="AQ256" t="s">
        <v>39886</v>
      </c>
      <c r="AR256">
        <v>129.78</v>
      </c>
      <c r="AT256" s="272" t="s">
        <v>11765</v>
      </c>
      <c r="AU256" s="273">
        <v>25777.759999999998</v>
      </c>
      <c r="AW256" s="244" t="s">
        <v>10954</v>
      </c>
      <c r="AX256" s="245">
        <v>14438.65</v>
      </c>
      <c r="AZ256" s="230" t="s">
        <v>43467</v>
      </c>
      <c r="BA256" s="231">
        <v>659894.59</v>
      </c>
      <c r="BC256" s="209" t="s">
        <v>7996</v>
      </c>
      <c r="BD256" s="210">
        <v>85500</v>
      </c>
      <c r="BF256" s="195" t="s">
        <v>10224</v>
      </c>
      <c r="BG256" s="196">
        <v>16840</v>
      </c>
    </row>
    <row r="257" spans="1:59" x14ac:dyDescent="0.55000000000000004">
      <c r="A257" t="s">
        <v>39751</v>
      </c>
      <c r="C257" s="284">
        <v>13716.88</v>
      </c>
      <c r="E257" s="282" t="s">
        <v>5565</v>
      </c>
      <c r="F257" s="282"/>
      <c r="G257" s="283">
        <v>10369.09</v>
      </c>
      <c r="I257" s="242" t="s">
        <v>5117</v>
      </c>
      <c r="J257" s="242"/>
      <c r="K257" s="243">
        <v>52500</v>
      </c>
      <c r="M257" s="224" t="s">
        <v>42077</v>
      </c>
      <c r="N257" s="224"/>
      <c r="O257" s="225">
        <v>461632.08</v>
      </c>
      <c r="Q257" s="203" t="s">
        <v>3996</v>
      </c>
      <c r="R257" s="203"/>
      <c r="S257" s="204">
        <v>27649.35</v>
      </c>
      <c r="U257" s="195" t="s">
        <v>3789</v>
      </c>
      <c r="V257" s="195"/>
      <c r="W257" s="196">
        <v>15390</v>
      </c>
      <c r="X257" s="113"/>
      <c r="Y257" t="s">
        <v>49977</v>
      </c>
      <c r="Z257" s="284">
        <v>16957.75</v>
      </c>
      <c r="AB257" s="276" t="s">
        <v>40088</v>
      </c>
      <c r="AC257" s="277">
        <v>887034.3</v>
      </c>
      <c r="AE257" s="246" t="s">
        <v>63894</v>
      </c>
      <c r="AF257" s="247">
        <v>23132.5</v>
      </c>
      <c r="AH257" s="226" t="s">
        <v>51453</v>
      </c>
      <c r="AI257" s="227">
        <v>5200</v>
      </c>
      <c r="AK257" s="207" t="s">
        <v>14901</v>
      </c>
      <c r="AL257" s="208">
        <v>6765.2</v>
      </c>
      <c r="AM257" s="93"/>
      <c r="AN257" s="199" t="s">
        <v>15729</v>
      </c>
      <c r="AO257" s="200">
        <v>2025</v>
      </c>
      <c r="AQ257" t="s">
        <v>39988</v>
      </c>
      <c r="AR257" s="284">
        <v>18898.63</v>
      </c>
      <c r="AT257" s="272" t="s">
        <v>11768</v>
      </c>
      <c r="AU257" s="273">
        <v>10369.09</v>
      </c>
      <c r="AW257" s="244" t="s">
        <v>10955</v>
      </c>
      <c r="AX257" s="245">
        <v>52500</v>
      </c>
      <c r="AZ257" s="230" t="s">
        <v>43468</v>
      </c>
      <c r="BA257" s="231">
        <v>461632.08</v>
      </c>
      <c r="BC257" s="209" t="s">
        <v>8182</v>
      </c>
      <c r="BD257" s="210">
        <v>18700</v>
      </c>
      <c r="BF257" s="195" t="s">
        <v>9831</v>
      </c>
      <c r="BG257" s="196">
        <v>16840</v>
      </c>
    </row>
    <row r="258" spans="1:59" x14ac:dyDescent="0.55000000000000004">
      <c r="A258" t="s">
        <v>39752</v>
      </c>
      <c r="C258" s="284">
        <v>12686.89</v>
      </c>
      <c r="E258" s="282" t="s">
        <v>5570</v>
      </c>
      <c r="F258" s="282"/>
      <c r="G258" s="283">
        <v>28875.79</v>
      </c>
      <c r="I258" s="242" t="s">
        <v>5201</v>
      </c>
      <c r="J258" s="242"/>
      <c r="K258" s="243">
        <v>3837</v>
      </c>
      <c r="M258" s="224" t="s">
        <v>41000</v>
      </c>
      <c r="N258" s="224"/>
      <c r="O258" s="225">
        <v>42990.42</v>
      </c>
      <c r="Q258" s="203" t="s">
        <v>729</v>
      </c>
      <c r="R258" s="203"/>
      <c r="S258" s="204">
        <v>14072</v>
      </c>
      <c r="U258" s="195" t="s">
        <v>3692</v>
      </c>
      <c r="V258" s="195"/>
      <c r="W258" s="196">
        <v>1152623</v>
      </c>
      <c r="X258" s="113"/>
      <c r="Y258" t="s">
        <v>67683</v>
      </c>
      <c r="Z258" s="284">
        <v>18808</v>
      </c>
      <c r="AB258" s="276" t="s">
        <v>63907</v>
      </c>
      <c r="AC258" s="277">
        <v>5853.43</v>
      </c>
      <c r="AE258" s="246" t="s">
        <v>55754</v>
      </c>
      <c r="AF258" s="247">
        <v>16441.400000000001</v>
      </c>
      <c r="AH258" s="226" t="s">
        <v>42117</v>
      </c>
      <c r="AI258" s="227">
        <v>21250</v>
      </c>
      <c r="AK258" s="207" t="s">
        <v>14902</v>
      </c>
      <c r="AL258" s="208">
        <v>19442.97</v>
      </c>
      <c r="AM258" s="93"/>
      <c r="AN258" s="199" t="s">
        <v>15731</v>
      </c>
      <c r="AO258" s="200">
        <v>7618.28</v>
      </c>
      <c r="AQ258" t="s">
        <v>51134</v>
      </c>
      <c r="AR258" s="284">
        <v>29237.09</v>
      </c>
      <c r="AT258" s="272" t="s">
        <v>11773</v>
      </c>
      <c r="AU258" s="273">
        <v>28875.79</v>
      </c>
      <c r="AW258" s="244" t="s">
        <v>10956</v>
      </c>
      <c r="AX258" s="245">
        <v>3837</v>
      </c>
      <c r="AZ258" s="230" t="s">
        <v>41541</v>
      </c>
      <c r="BA258" s="231">
        <v>42990.42</v>
      </c>
      <c r="BC258" s="209" t="s">
        <v>8254</v>
      </c>
      <c r="BD258" s="210">
        <v>309254</v>
      </c>
      <c r="BF258" s="195" t="s">
        <v>10225</v>
      </c>
      <c r="BG258" s="196">
        <v>8567.9500000000007</v>
      </c>
    </row>
    <row r="259" spans="1:59" x14ac:dyDescent="0.55000000000000004">
      <c r="A259" t="s">
        <v>39753</v>
      </c>
      <c r="C259" s="284">
        <v>1071.05</v>
      </c>
      <c r="E259" s="282" t="s">
        <v>5571</v>
      </c>
      <c r="F259" s="282"/>
      <c r="G259" s="283">
        <v>15294.08</v>
      </c>
      <c r="I259" s="242" t="s">
        <v>5202</v>
      </c>
      <c r="J259" s="242"/>
      <c r="K259" s="243">
        <v>149</v>
      </c>
      <c r="M259" s="224" t="s">
        <v>41001</v>
      </c>
      <c r="N259" s="224"/>
      <c r="O259" s="225">
        <v>76095.09</v>
      </c>
      <c r="Q259" s="203" t="s">
        <v>730</v>
      </c>
      <c r="R259" s="203"/>
      <c r="S259" s="204">
        <v>60657.66</v>
      </c>
      <c r="U259" s="195" t="s">
        <v>3790</v>
      </c>
      <c r="V259" s="195"/>
      <c r="W259" s="196">
        <v>50141</v>
      </c>
      <c r="X259" s="113"/>
      <c r="Y259" t="s">
        <v>71090</v>
      </c>
      <c r="Z259" s="284">
        <v>6165</v>
      </c>
      <c r="AB259" s="276" t="s">
        <v>63908</v>
      </c>
      <c r="AC259" s="277">
        <v>10154.620000000001</v>
      </c>
      <c r="AE259" s="246" t="s">
        <v>38818</v>
      </c>
      <c r="AF259" s="247">
        <v>1065.1300000000001</v>
      </c>
      <c r="AH259" s="226" t="s">
        <v>42118</v>
      </c>
      <c r="AI259" s="227">
        <v>1429310.48</v>
      </c>
      <c r="AK259" s="207" t="s">
        <v>14903</v>
      </c>
      <c r="AL259" s="208">
        <v>12171.33</v>
      </c>
      <c r="AM259" s="93"/>
      <c r="AN259" s="199" t="s">
        <v>31659</v>
      </c>
      <c r="AO259" s="200">
        <v>483032.16</v>
      </c>
      <c r="AQ259" t="s">
        <v>51265</v>
      </c>
      <c r="AR259" s="284">
        <v>6083.05</v>
      </c>
      <c r="AT259" s="272" t="s">
        <v>11774</v>
      </c>
      <c r="AU259" s="273">
        <v>15294.08</v>
      </c>
      <c r="AW259" s="244" t="s">
        <v>10957</v>
      </c>
      <c r="AX259" s="245">
        <v>149</v>
      </c>
      <c r="AZ259" s="230" t="s">
        <v>41542</v>
      </c>
      <c r="BA259" s="231">
        <v>76095.09</v>
      </c>
      <c r="BC259" s="209" t="s">
        <v>8632</v>
      </c>
      <c r="BD259" s="210">
        <v>25147</v>
      </c>
      <c r="BF259" s="195" t="s">
        <v>9833</v>
      </c>
      <c r="BG259" s="196">
        <v>8567.9500000000007</v>
      </c>
    </row>
    <row r="260" spans="1:59" x14ac:dyDescent="0.55000000000000004">
      <c r="A260" t="s">
        <v>39758</v>
      </c>
      <c r="C260" s="284">
        <v>23189.95</v>
      </c>
      <c r="E260" s="282" t="s">
        <v>5580</v>
      </c>
      <c r="F260" s="282"/>
      <c r="G260" s="283">
        <v>21947.9</v>
      </c>
      <c r="I260" s="242" t="s">
        <v>5118</v>
      </c>
      <c r="J260" s="242"/>
      <c r="K260" s="243">
        <v>9242.26</v>
      </c>
      <c r="M260" s="224" t="s">
        <v>42078</v>
      </c>
      <c r="N260" s="224"/>
      <c r="O260" s="225">
        <v>1247457.6200000001</v>
      </c>
      <c r="Q260" s="203" t="s">
        <v>731</v>
      </c>
      <c r="R260" s="203"/>
      <c r="S260" s="204">
        <v>12369.29</v>
      </c>
      <c r="U260" s="195" t="s">
        <v>3791</v>
      </c>
      <c r="V260" s="195"/>
      <c r="W260" s="196">
        <v>57378</v>
      </c>
      <c r="X260" s="113"/>
      <c r="Y260" t="s">
        <v>49979</v>
      </c>
      <c r="Z260" s="284">
        <v>242885</v>
      </c>
      <c r="AB260" s="276" t="s">
        <v>63909</v>
      </c>
      <c r="AC260" s="277">
        <v>142.88999999999999</v>
      </c>
      <c r="AE260" s="246" t="s">
        <v>46633</v>
      </c>
      <c r="AF260" s="247">
        <v>25981.26</v>
      </c>
      <c r="AH260" s="226" t="s">
        <v>46631</v>
      </c>
      <c r="AI260" s="227">
        <v>54.93</v>
      </c>
      <c r="AK260" s="207" t="s">
        <v>14904</v>
      </c>
      <c r="AL260" s="208">
        <v>32197.75</v>
      </c>
      <c r="AM260" s="93"/>
      <c r="AN260" s="199" t="s">
        <v>31660</v>
      </c>
      <c r="AO260" s="200">
        <v>34763.29</v>
      </c>
      <c r="AQ260" t="s">
        <v>43902</v>
      </c>
      <c r="AR260" s="284">
        <v>17750</v>
      </c>
      <c r="AT260" s="272" t="s">
        <v>11783</v>
      </c>
      <c r="AU260" s="273">
        <v>21947.9</v>
      </c>
      <c r="AW260" s="244" t="s">
        <v>10958</v>
      </c>
      <c r="AX260" s="245">
        <v>9242.26</v>
      </c>
      <c r="AZ260" s="230" t="s">
        <v>43469</v>
      </c>
      <c r="BA260" s="231">
        <v>1247457.6200000001</v>
      </c>
      <c r="BC260" s="209" t="s">
        <v>8870</v>
      </c>
      <c r="BD260" s="210">
        <v>533881</v>
      </c>
      <c r="BF260" s="195" t="s">
        <v>10102</v>
      </c>
      <c r="BG260" s="196">
        <v>405744.48</v>
      </c>
    </row>
    <row r="261" spans="1:59" x14ac:dyDescent="0.55000000000000004">
      <c r="A261" t="s">
        <v>39759</v>
      </c>
      <c r="C261" s="284">
        <v>13851.69</v>
      </c>
      <c r="E261" s="282" t="s">
        <v>5583</v>
      </c>
      <c r="F261" s="282"/>
      <c r="G261" s="283">
        <v>63876.51</v>
      </c>
      <c r="I261" s="242" t="s">
        <v>5119</v>
      </c>
      <c r="J261" s="242"/>
      <c r="K261" s="243">
        <v>2116.1799999999998</v>
      </c>
      <c r="M261" s="224" t="s">
        <v>44237</v>
      </c>
      <c r="N261" s="224"/>
      <c r="O261" s="225">
        <v>1867970.64</v>
      </c>
      <c r="Q261" s="203" t="s">
        <v>732</v>
      </c>
      <c r="R261" s="203"/>
      <c r="S261" s="204">
        <v>57722</v>
      </c>
      <c r="U261" s="195" t="s">
        <v>3792</v>
      </c>
      <c r="V261" s="195"/>
      <c r="W261" s="196">
        <v>6156</v>
      </c>
      <c r="X261" s="113"/>
      <c r="Y261" t="s">
        <v>42546</v>
      </c>
      <c r="Z261" s="284">
        <v>26474.67</v>
      </c>
      <c r="AB261" s="276" t="s">
        <v>63910</v>
      </c>
      <c r="AC261" s="277">
        <v>698.19</v>
      </c>
      <c r="AE261" s="246" t="s">
        <v>61264</v>
      </c>
      <c r="AF261" s="247">
        <v>273289.53000000003</v>
      </c>
      <c r="AH261" s="226" t="s">
        <v>38813</v>
      </c>
      <c r="AI261" s="227">
        <v>6944</v>
      </c>
      <c r="AK261" s="207" t="s">
        <v>14905</v>
      </c>
      <c r="AL261" s="208">
        <v>76818.45</v>
      </c>
      <c r="AM261" s="93"/>
      <c r="AN261" s="199" t="s">
        <v>31661</v>
      </c>
      <c r="AO261" s="200">
        <v>90694.98</v>
      </c>
      <c r="AQ261" t="s">
        <v>66473</v>
      </c>
      <c r="AR261" s="284">
        <v>3264.79</v>
      </c>
      <c r="AT261" s="272" t="s">
        <v>11786</v>
      </c>
      <c r="AU261" s="273">
        <v>63876.51</v>
      </c>
      <c r="AW261" s="244" t="s">
        <v>10960</v>
      </c>
      <c r="AX261" s="245">
        <v>2116.1799999999998</v>
      </c>
      <c r="AZ261" s="230" t="s">
        <v>46323</v>
      </c>
      <c r="BA261" s="231">
        <v>1867970.64</v>
      </c>
      <c r="BC261" s="209" t="s">
        <v>9153</v>
      </c>
      <c r="BD261" s="210">
        <v>37285</v>
      </c>
      <c r="BF261" s="195" t="s">
        <v>10226</v>
      </c>
      <c r="BG261" s="196">
        <v>322920</v>
      </c>
    </row>
    <row r="262" spans="1:59" x14ac:dyDescent="0.55000000000000004">
      <c r="A262" t="s">
        <v>39761</v>
      </c>
      <c r="C262" s="284">
        <v>26858.32</v>
      </c>
      <c r="E262" s="282" t="s">
        <v>5584</v>
      </c>
      <c r="F262" s="282"/>
      <c r="G262" s="283">
        <v>13000</v>
      </c>
      <c r="I262" s="242" t="s">
        <v>5048</v>
      </c>
      <c r="J262" s="242"/>
      <c r="K262" s="243">
        <v>1672.44</v>
      </c>
      <c r="M262" s="224" t="s">
        <v>42079</v>
      </c>
      <c r="N262" s="224"/>
      <c r="O262" s="225">
        <v>7831574.9299999997</v>
      </c>
      <c r="Q262" s="203" t="s">
        <v>733</v>
      </c>
      <c r="R262" s="203"/>
      <c r="S262" s="204">
        <v>10028.44</v>
      </c>
      <c r="U262" s="195" t="s">
        <v>3793</v>
      </c>
      <c r="V262" s="195"/>
      <c r="W262" s="196">
        <v>8777</v>
      </c>
      <c r="X262" s="113"/>
      <c r="Y262" t="s">
        <v>49980</v>
      </c>
      <c r="Z262" s="284">
        <v>6274.87</v>
      </c>
      <c r="AB262" s="276" t="s">
        <v>63911</v>
      </c>
      <c r="AC262" s="277">
        <v>490509</v>
      </c>
      <c r="AE262" s="246" t="s">
        <v>40087</v>
      </c>
      <c r="AF262" s="247">
        <v>5441.48</v>
      </c>
      <c r="AH262" s="226" t="s">
        <v>38814</v>
      </c>
      <c r="AI262" s="227">
        <v>104044.36</v>
      </c>
      <c r="AK262" s="207" t="s">
        <v>14906</v>
      </c>
      <c r="AL262" s="208">
        <v>7700</v>
      </c>
      <c r="AM262" s="93"/>
      <c r="AN262" s="199" t="s">
        <v>31662</v>
      </c>
      <c r="AO262" s="200">
        <v>90884.57</v>
      </c>
      <c r="AQ262" t="s">
        <v>11826</v>
      </c>
      <c r="AR262" s="284">
        <v>1745820.59</v>
      </c>
      <c r="AT262" s="272" t="s">
        <v>11787</v>
      </c>
      <c r="AU262" s="273">
        <v>13000</v>
      </c>
      <c r="AW262" s="244" t="s">
        <v>9615</v>
      </c>
      <c r="AX262" s="245">
        <v>1672.44</v>
      </c>
      <c r="AZ262" s="230" t="s">
        <v>43470</v>
      </c>
      <c r="BA262" s="231">
        <v>7831574.9299999997</v>
      </c>
      <c r="BC262" s="209" t="s">
        <v>9215</v>
      </c>
      <c r="BD262" s="210">
        <v>2764137.63</v>
      </c>
      <c r="BF262" s="195" t="s">
        <v>9834</v>
      </c>
      <c r="BG262" s="196">
        <v>728664.48</v>
      </c>
    </row>
    <row r="263" spans="1:59" x14ac:dyDescent="0.55000000000000004">
      <c r="A263" t="s">
        <v>39762</v>
      </c>
      <c r="C263" s="284">
        <v>8057.75</v>
      </c>
      <c r="E263" s="282" t="s">
        <v>5586</v>
      </c>
      <c r="F263" s="282"/>
      <c r="G263" s="283">
        <v>2759.74</v>
      </c>
      <c r="I263" s="242" t="s">
        <v>5123</v>
      </c>
      <c r="J263" s="242"/>
      <c r="K263" s="243">
        <v>142124.46</v>
      </c>
      <c r="M263" s="224" t="s">
        <v>41002</v>
      </c>
      <c r="N263" s="224"/>
      <c r="O263" s="225">
        <v>168473</v>
      </c>
      <c r="Q263" s="203" t="s">
        <v>734</v>
      </c>
      <c r="R263" s="203"/>
      <c r="S263" s="204">
        <v>23655</v>
      </c>
      <c r="U263" s="195" t="s">
        <v>3794</v>
      </c>
      <c r="V263" s="195"/>
      <c r="W263" s="196">
        <v>68585</v>
      </c>
      <c r="X263" s="113"/>
      <c r="Y263" t="s">
        <v>49981</v>
      </c>
      <c r="Z263" s="284">
        <v>8371.08</v>
      </c>
      <c r="AB263" s="276" t="s">
        <v>61752</v>
      </c>
      <c r="AC263" s="277">
        <v>12405.72</v>
      </c>
      <c r="AE263" s="246" t="s">
        <v>38819</v>
      </c>
      <c r="AF263" s="247">
        <v>120830.49</v>
      </c>
      <c r="AH263" s="226" t="s">
        <v>46632</v>
      </c>
      <c r="AI263" s="227">
        <v>8.85</v>
      </c>
      <c r="AK263" s="207" t="s">
        <v>14907</v>
      </c>
      <c r="AL263" s="208">
        <v>94435.24</v>
      </c>
      <c r="AM263" s="93"/>
      <c r="AN263" s="199" t="s">
        <v>15858</v>
      </c>
      <c r="AO263" s="200">
        <v>483032.16</v>
      </c>
      <c r="AQ263" t="s">
        <v>39888</v>
      </c>
      <c r="AR263" s="284">
        <v>9216.5</v>
      </c>
      <c r="AT263" s="272" t="s">
        <v>11789</v>
      </c>
      <c r="AU263" s="273">
        <v>2759.74</v>
      </c>
      <c r="AW263" s="244" t="s">
        <v>10965</v>
      </c>
      <c r="AX263" s="245">
        <v>142124.46</v>
      </c>
      <c r="AZ263" s="230" t="s">
        <v>41543</v>
      </c>
      <c r="BA263" s="231">
        <v>168473</v>
      </c>
      <c r="BC263" s="209" t="s">
        <v>10847</v>
      </c>
      <c r="BD263" s="210">
        <v>14707.43</v>
      </c>
      <c r="BF263" s="195" t="s">
        <v>10227</v>
      </c>
      <c r="BG263" s="196">
        <v>13086.34</v>
      </c>
    </row>
    <row r="264" spans="1:59" x14ac:dyDescent="0.55000000000000004">
      <c r="A264" t="s">
        <v>39765</v>
      </c>
      <c r="C264" s="284">
        <v>8604.67</v>
      </c>
      <c r="E264" s="282" t="s">
        <v>5588</v>
      </c>
      <c r="F264" s="282"/>
      <c r="G264" s="283">
        <v>4563.0200000000004</v>
      </c>
      <c r="I264" s="242" t="s">
        <v>5124</v>
      </c>
      <c r="J264" s="242"/>
      <c r="K264" s="243">
        <v>28283.7</v>
      </c>
      <c r="M264" s="224" t="s">
        <v>41003</v>
      </c>
      <c r="N264" s="224"/>
      <c r="O264" s="225">
        <v>96374</v>
      </c>
      <c r="Q264" s="203" t="s">
        <v>735</v>
      </c>
      <c r="R264" s="203"/>
      <c r="S264" s="204">
        <v>19854</v>
      </c>
      <c r="U264" s="195" t="s">
        <v>3795</v>
      </c>
      <c r="V264" s="195"/>
      <c r="W264" s="196">
        <v>41460.800000000003</v>
      </c>
      <c r="X264" s="113"/>
      <c r="Y264" t="s">
        <v>42547</v>
      </c>
      <c r="Z264">
        <v>389.81</v>
      </c>
      <c r="AB264" s="276" t="s">
        <v>61753</v>
      </c>
      <c r="AC264" s="277">
        <v>949.01</v>
      </c>
      <c r="AE264" s="246" t="s">
        <v>58917</v>
      </c>
      <c r="AF264" s="247">
        <v>760.86</v>
      </c>
      <c r="AH264" s="226" t="s">
        <v>38815</v>
      </c>
      <c r="AI264" s="227">
        <v>133541.84</v>
      </c>
      <c r="AK264" s="207" t="s">
        <v>14908</v>
      </c>
      <c r="AL264" s="208">
        <v>127211.76</v>
      </c>
      <c r="AM264" s="93"/>
      <c r="AN264" s="199" t="s">
        <v>15868</v>
      </c>
      <c r="AO264" s="200">
        <v>34763.29</v>
      </c>
      <c r="AQ264" t="s">
        <v>51137</v>
      </c>
      <c r="AR264" s="284">
        <v>65110.21</v>
      </c>
      <c r="AT264" s="272" t="s">
        <v>11791</v>
      </c>
      <c r="AU264" s="273">
        <v>4563.0200000000004</v>
      </c>
      <c r="AW264" s="244" t="s">
        <v>10966</v>
      </c>
      <c r="AX264" s="245">
        <v>28283.7</v>
      </c>
      <c r="AZ264" s="230" t="s">
        <v>41544</v>
      </c>
      <c r="BA264" s="231">
        <v>96374</v>
      </c>
      <c r="BC264" s="209" t="s">
        <v>9639</v>
      </c>
      <c r="BD264" s="210">
        <v>6865.43</v>
      </c>
      <c r="BF264" s="195" t="s">
        <v>9280</v>
      </c>
      <c r="BG264" s="196">
        <v>2994.69</v>
      </c>
    </row>
    <row r="265" spans="1:59" x14ac:dyDescent="0.55000000000000004">
      <c r="A265" t="s">
        <v>39769</v>
      </c>
      <c r="C265" s="284">
        <v>7965.4</v>
      </c>
      <c r="E265" s="282" t="s">
        <v>65374</v>
      </c>
      <c r="F265" s="282"/>
      <c r="G265" s="283">
        <v>8054.44</v>
      </c>
      <c r="I265" s="242" t="s">
        <v>5205</v>
      </c>
      <c r="J265" s="242"/>
      <c r="K265" s="243">
        <v>1072</v>
      </c>
      <c r="M265" s="224" t="s">
        <v>41004</v>
      </c>
      <c r="N265" s="224"/>
      <c r="O265" s="225">
        <v>48120</v>
      </c>
      <c r="Q265" s="203" t="s">
        <v>736</v>
      </c>
      <c r="R265" s="203"/>
      <c r="S265" s="204">
        <v>21061.88</v>
      </c>
      <c r="U265" s="195" t="s">
        <v>3796</v>
      </c>
      <c r="V265" s="195"/>
      <c r="W265" s="196">
        <v>298533</v>
      </c>
      <c r="X265" s="113"/>
      <c r="Y265" t="s">
        <v>49982</v>
      </c>
      <c r="Z265">
        <v>737.43</v>
      </c>
      <c r="AB265" s="276" t="s">
        <v>66855</v>
      </c>
      <c r="AC265" s="277">
        <v>135.26</v>
      </c>
      <c r="AE265" s="246" t="s">
        <v>61071</v>
      </c>
      <c r="AF265" s="247">
        <v>619990.12</v>
      </c>
      <c r="AH265" s="226" t="s">
        <v>38816</v>
      </c>
      <c r="AI265" s="227">
        <v>371027.37</v>
      </c>
      <c r="AK265" s="207" t="s">
        <v>14909</v>
      </c>
      <c r="AL265" s="208">
        <v>32600</v>
      </c>
      <c r="AM265" s="93"/>
      <c r="AN265" s="199" t="s">
        <v>15869</v>
      </c>
      <c r="AO265" s="200">
        <v>90694.98</v>
      </c>
      <c r="AQ265" t="s">
        <v>49543</v>
      </c>
      <c r="AR265" s="284">
        <v>138440.24</v>
      </c>
      <c r="AT265" s="272" t="s">
        <v>12637</v>
      </c>
      <c r="AU265" s="273">
        <v>8054.44</v>
      </c>
      <c r="AW265" s="244" t="s">
        <v>10967</v>
      </c>
      <c r="AX265" s="245">
        <v>1072</v>
      </c>
      <c r="AZ265" s="230" t="s">
        <v>41545</v>
      </c>
      <c r="BA265" s="231">
        <v>48120</v>
      </c>
      <c r="BC265" s="209" t="s">
        <v>9696</v>
      </c>
      <c r="BD265" s="210">
        <v>58256.63</v>
      </c>
      <c r="BF265" s="195" t="s">
        <v>9835</v>
      </c>
      <c r="BG265" s="196">
        <v>16081.03</v>
      </c>
    </row>
    <row r="266" spans="1:59" x14ac:dyDescent="0.55000000000000004">
      <c r="A266" t="s">
        <v>39773</v>
      </c>
      <c r="C266" s="284">
        <v>3141.95</v>
      </c>
      <c r="E266" s="282" t="s">
        <v>65375</v>
      </c>
      <c r="F266" s="282"/>
      <c r="G266" s="283">
        <v>59223</v>
      </c>
      <c r="I266" s="242" t="s">
        <v>5206</v>
      </c>
      <c r="J266" s="242"/>
      <c r="K266" s="243">
        <v>2980.5</v>
      </c>
      <c r="M266" s="224" t="s">
        <v>41005</v>
      </c>
      <c r="N266" s="224"/>
      <c r="O266" s="225">
        <v>83206.34</v>
      </c>
      <c r="Q266" s="203" t="s">
        <v>737</v>
      </c>
      <c r="R266" s="203"/>
      <c r="S266" s="204">
        <v>4312</v>
      </c>
      <c r="U266" s="195" t="s">
        <v>3797</v>
      </c>
      <c r="V266" s="195"/>
      <c r="W266" s="196">
        <v>44121</v>
      </c>
      <c r="X266" s="113"/>
      <c r="Y266" t="s">
        <v>49983</v>
      </c>
      <c r="Z266" s="284">
        <v>1045.45</v>
      </c>
      <c r="AB266" s="276" t="s">
        <v>58409</v>
      </c>
      <c r="AC266" s="277">
        <v>9750.2000000000007</v>
      </c>
      <c r="AE266" s="246" t="s">
        <v>59462</v>
      </c>
      <c r="AF266" s="247">
        <v>-745.82</v>
      </c>
      <c r="AH266" s="226" t="s">
        <v>38817</v>
      </c>
      <c r="AI266" s="227">
        <v>18201.71</v>
      </c>
      <c r="AK266" s="207" t="s">
        <v>14910</v>
      </c>
      <c r="AL266" s="208">
        <v>48939</v>
      </c>
      <c r="AM266" s="93"/>
      <c r="AN266" s="199" t="s">
        <v>15870</v>
      </c>
      <c r="AO266" s="200">
        <v>90884.57</v>
      </c>
      <c r="AQ266" t="s">
        <v>57071</v>
      </c>
      <c r="AR266" s="284">
        <v>17575</v>
      </c>
      <c r="AT266" s="272" t="s">
        <v>12533</v>
      </c>
      <c r="AU266" s="273">
        <v>59223</v>
      </c>
      <c r="AW266" s="244" t="s">
        <v>10968</v>
      </c>
      <c r="AX266" s="245">
        <v>2980.5</v>
      </c>
      <c r="AZ266" s="230" t="s">
        <v>41546</v>
      </c>
      <c r="BA266" s="231">
        <v>83206.34</v>
      </c>
      <c r="BC266" s="209" t="s">
        <v>11461</v>
      </c>
      <c r="BD266" s="210">
        <v>413595.71</v>
      </c>
      <c r="BF266" s="195" t="s">
        <v>10228</v>
      </c>
      <c r="BG266" s="196">
        <v>15390</v>
      </c>
    </row>
    <row r="267" spans="1:59" x14ac:dyDescent="0.55000000000000004">
      <c r="A267" t="s">
        <v>39774</v>
      </c>
      <c r="C267" s="284">
        <v>9738.32</v>
      </c>
      <c r="E267" s="282" t="s">
        <v>12321</v>
      </c>
      <c r="F267" s="282"/>
      <c r="G267" s="283">
        <v>792</v>
      </c>
      <c r="I267" s="242" t="s">
        <v>5125</v>
      </c>
      <c r="J267" s="242"/>
      <c r="K267" s="243">
        <v>64152.45</v>
      </c>
      <c r="M267" s="224" t="s">
        <v>41006</v>
      </c>
      <c r="N267" s="224"/>
      <c r="O267" s="225">
        <v>81006.63</v>
      </c>
      <c r="Q267" s="203" t="s">
        <v>738</v>
      </c>
      <c r="R267" s="203"/>
      <c r="S267" s="204">
        <v>91717.52</v>
      </c>
      <c r="U267" s="195" t="s">
        <v>3798</v>
      </c>
      <c r="V267" s="195"/>
      <c r="W267" s="196">
        <v>20560</v>
      </c>
      <c r="X267" s="113"/>
      <c r="Y267" t="s">
        <v>49984</v>
      </c>
      <c r="Z267">
        <v>50.05</v>
      </c>
      <c r="AB267" s="276" t="s">
        <v>48654</v>
      </c>
      <c r="AC267" s="277">
        <v>787.47</v>
      </c>
      <c r="AE267" s="246" t="s">
        <v>51455</v>
      </c>
      <c r="AF267" s="247">
        <v>4676.32</v>
      </c>
      <c r="AH267" s="226" t="s">
        <v>51454</v>
      </c>
      <c r="AI267" s="227">
        <v>18532.43</v>
      </c>
      <c r="AK267" s="207" t="s">
        <v>14911</v>
      </c>
      <c r="AL267" s="208">
        <v>61456.800000000003</v>
      </c>
      <c r="AM267" s="93"/>
      <c r="AN267" s="199" t="s">
        <v>13077</v>
      </c>
      <c r="AO267" s="200">
        <v>5770.14</v>
      </c>
      <c r="AQ267" t="s">
        <v>69651</v>
      </c>
      <c r="AR267" s="284">
        <v>28734.53</v>
      </c>
      <c r="AT267" s="272" t="s">
        <v>12534</v>
      </c>
      <c r="AU267" s="273">
        <v>792</v>
      </c>
      <c r="AW267" s="244" t="s">
        <v>10969</v>
      </c>
      <c r="AX267" s="245">
        <v>64152.45</v>
      </c>
      <c r="AZ267" s="230" t="s">
        <v>41547</v>
      </c>
      <c r="BA267" s="231">
        <v>81006.63</v>
      </c>
      <c r="BC267" s="209" t="s">
        <v>11809</v>
      </c>
      <c r="BD267" s="210">
        <v>19550.580000000002</v>
      </c>
      <c r="BF267" s="195" t="s">
        <v>9836</v>
      </c>
      <c r="BG267" s="196">
        <v>15390</v>
      </c>
    </row>
    <row r="268" spans="1:59" x14ac:dyDescent="0.55000000000000004">
      <c r="A268" t="s">
        <v>39834</v>
      </c>
      <c r="C268">
        <v>462.68</v>
      </c>
      <c r="E268" s="282" t="s">
        <v>65376</v>
      </c>
      <c r="F268" s="282"/>
      <c r="G268" s="283">
        <v>12000</v>
      </c>
      <c r="I268" s="242" t="s">
        <v>5208</v>
      </c>
      <c r="J268" s="242"/>
      <c r="K268" s="243">
        <v>2401.27</v>
      </c>
      <c r="M268" s="224" t="s">
        <v>41007</v>
      </c>
      <c r="N268" s="224"/>
      <c r="O268" s="225">
        <v>129150.25</v>
      </c>
      <c r="Q268" s="203" t="s">
        <v>739</v>
      </c>
      <c r="R268" s="203"/>
      <c r="S268" s="204">
        <v>12129.63</v>
      </c>
      <c r="U268" s="195" t="s">
        <v>3799</v>
      </c>
      <c r="V268" s="195"/>
      <c r="W268" s="196">
        <v>122917</v>
      </c>
      <c r="X268" s="113"/>
      <c r="Y268" t="s">
        <v>60474</v>
      </c>
      <c r="Z268" s="284">
        <v>8400</v>
      </c>
      <c r="AB268" s="276" t="s">
        <v>58411</v>
      </c>
      <c r="AC268" s="277">
        <v>2533.98</v>
      </c>
      <c r="AE268" s="246" t="s">
        <v>51456</v>
      </c>
      <c r="AF268" s="247">
        <v>357.71</v>
      </c>
      <c r="AH268" s="226" t="s">
        <v>38818</v>
      </c>
      <c r="AI268" s="227">
        <v>1289.46</v>
      </c>
      <c r="AK268" s="207" t="s">
        <v>14912</v>
      </c>
      <c r="AL268" s="208">
        <v>17423.400000000001</v>
      </c>
      <c r="AM268" s="93"/>
      <c r="AN268" s="199" t="s">
        <v>13078</v>
      </c>
      <c r="AO268" s="200">
        <v>16714.939999999999</v>
      </c>
      <c r="AQ268" t="s">
        <v>57125</v>
      </c>
      <c r="AR268" s="284">
        <v>8898.7199999999993</v>
      </c>
      <c r="AT268" s="272" t="s">
        <v>12537</v>
      </c>
      <c r="AU268" s="273">
        <v>12000</v>
      </c>
      <c r="AW268" s="244" t="s">
        <v>10972</v>
      </c>
      <c r="AX268" s="245">
        <v>2401.27</v>
      </c>
      <c r="AZ268" s="230" t="s">
        <v>41548</v>
      </c>
      <c r="BA268" s="231">
        <v>129150.25</v>
      </c>
      <c r="BC268" s="209" t="s">
        <v>9759</v>
      </c>
      <c r="BD268" s="210">
        <v>5794005.4100000001</v>
      </c>
      <c r="BF268" s="195" t="s">
        <v>10229</v>
      </c>
      <c r="BG268" s="196">
        <v>1152623</v>
      </c>
    </row>
    <row r="269" spans="1:59" x14ac:dyDescent="0.55000000000000004">
      <c r="A269" t="s">
        <v>39775</v>
      </c>
      <c r="C269" s="284">
        <v>79559.66</v>
      </c>
      <c r="E269" s="282" t="s">
        <v>12328</v>
      </c>
      <c r="F269" s="282"/>
      <c r="G269" s="283">
        <v>25415.74</v>
      </c>
      <c r="I269" s="242" t="s">
        <v>3605</v>
      </c>
      <c r="J269" s="242"/>
      <c r="K269" s="243">
        <v>1091.24</v>
      </c>
      <c r="M269" s="224" t="s">
        <v>41008</v>
      </c>
      <c r="N269" s="224"/>
      <c r="O269" s="225">
        <v>212641.67</v>
      </c>
      <c r="Q269" s="203" t="s">
        <v>740</v>
      </c>
      <c r="R269" s="203"/>
      <c r="S269" s="204">
        <v>965280</v>
      </c>
      <c r="U269" s="195" t="s">
        <v>3800</v>
      </c>
      <c r="V269" s="195"/>
      <c r="W269" s="196">
        <v>2378529</v>
      </c>
      <c r="X269" s="113"/>
      <c r="Y269" t="s">
        <v>42548</v>
      </c>
      <c r="Z269" s="284">
        <v>1396.08</v>
      </c>
      <c r="AB269" s="276" t="s">
        <v>58412</v>
      </c>
      <c r="AC269" s="277">
        <v>2118.13</v>
      </c>
      <c r="AE269" s="246" t="s">
        <v>51457</v>
      </c>
      <c r="AF269" s="247">
        <v>1140.18</v>
      </c>
      <c r="AH269" s="226" t="s">
        <v>46633</v>
      </c>
      <c r="AI269" s="227">
        <v>95037.37</v>
      </c>
      <c r="AK269" s="207" t="s">
        <v>14913</v>
      </c>
      <c r="AL269" s="208">
        <v>166400.39000000001</v>
      </c>
      <c r="AM269" s="93"/>
      <c r="AN269" s="199" t="s">
        <v>13079</v>
      </c>
      <c r="AO269" s="200">
        <v>38895.56</v>
      </c>
      <c r="AQ269" t="s">
        <v>11827</v>
      </c>
      <c r="AR269" s="284">
        <v>109502.35</v>
      </c>
      <c r="AT269" s="272" t="s">
        <v>12542</v>
      </c>
      <c r="AU269" s="273">
        <v>25415.74</v>
      </c>
      <c r="AW269" s="244" t="s">
        <v>9616</v>
      </c>
      <c r="AX269" s="245">
        <v>1091.24</v>
      </c>
      <c r="AZ269" s="230" t="s">
        <v>41549</v>
      </c>
      <c r="BA269" s="231">
        <v>212641.67</v>
      </c>
      <c r="BC269" s="209" t="s">
        <v>6613</v>
      </c>
      <c r="BD269" s="210">
        <v>34780.1</v>
      </c>
      <c r="BF269" s="195" t="s">
        <v>9837</v>
      </c>
      <c r="BG269" s="196">
        <v>1152623</v>
      </c>
    </row>
    <row r="270" spans="1:59" x14ac:dyDescent="0.55000000000000004">
      <c r="A270" t="s">
        <v>39776</v>
      </c>
      <c r="C270">
        <v>265.93</v>
      </c>
      <c r="E270" s="282" t="s">
        <v>65378</v>
      </c>
      <c r="F270" s="282"/>
      <c r="G270" s="283">
        <v>366.69</v>
      </c>
      <c r="I270" s="242" t="s">
        <v>5128</v>
      </c>
      <c r="J270" s="242"/>
      <c r="K270" s="243">
        <v>66691.44</v>
      </c>
      <c r="M270" s="224" t="s">
        <v>41009</v>
      </c>
      <c r="N270" s="224"/>
      <c r="O270" s="225">
        <v>55911</v>
      </c>
      <c r="Q270" s="203" t="s">
        <v>741</v>
      </c>
      <c r="R270" s="203"/>
      <c r="S270" s="204">
        <v>35062</v>
      </c>
      <c r="U270" s="195" t="s">
        <v>3801</v>
      </c>
      <c r="V270" s="195"/>
      <c r="W270" s="196">
        <v>25039</v>
      </c>
      <c r="X270" s="113"/>
      <c r="Y270" t="s">
        <v>42549</v>
      </c>
      <c r="Z270" s="284">
        <v>14992.08</v>
      </c>
      <c r="AB270" s="276" t="s">
        <v>47719</v>
      </c>
      <c r="AC270" s="277">
        <v>3437.45</v>
      </c>
      <c r="AE270" s="246" t="s">
        <v>51458</v>
      </c>
      <c r="AF270" s="247">
        <v>37.36</v>
      </c>
      <c r="AH270" s="226" t="s">
        <v>40087</v>
      </c>
      <c r="AI270" s="227">
        <v>34965.4</v>
      </c>
      <c r="AK270" s="207" t="s">
        <v>14914</v>
      </c>
      <c r="AL270" s="208">
        <v>27827.87</v>
      </c>
      <c r="AM270" s="93"/>
      <c r="AN270" s="199" t="s">
        <v>13080</v>
      </c>
      <c r="AO270" s="200">
        <v>26865.13</v>
      </c>
      <c r="AQ270" t="s">
        <v>37961</v>
      </c>
      <c r="AR270">
        <v>-0.52</v>
      </c>
      <c r="AT270" s="272" t="s">
        <v>12647</v>
      </c>
      <c r="AU270" s="273">
        <v>366.69</v>
      </c>
      <c r="AW270" s="244" t="s">
        <v>10974</v>
      </c>
      <c r="AX270" s="245">
        <v>66691.44</v>
      </c>
      <c r="AZ270" s="230" t="s">
        <v>41550</v>
      </c>
      <c r="BA270" s="231">
        <v>55911</v>
      </c>
      <c r="BC270" s="209" t="s">
        <v>7039</v>
      </c>
      <c r="BD270" s="210">
        <v>1859</v>
      </c>
      <c r="BF270" s="195" t="s">
        <v>10230</v>
      </c>
      <c r="BG270" s="196">
        <v>50141</v>
      </c>
    </row>
    <row r="271" spans="1:59" x14ac:dyDescent="0.55000000000000004">
      <c r="A271" t="s">
        <v>39778</v>
      </c>
      <c r="C271" s="284">
        <v>14645.23</v>
      </c>
      <c r="E271" s="282" t="s">
        <v>12331</v>
      </c>
      <c r="F271" s="282"/>
      <c r="G271" s="283">
        <v>33730</v>
      </c>
      <c r="I271" s="242" t="s">
        <v>5130</v>
      </c>
      <c r="J271" s="242"/>
      <c r="K271" s="243">
        <v>45571.28</v>
      </c>
      <c r="M271" s="224" t="s">
        <v>41010</v>
      </c>
      <c r="N271" s="224"/>
      <c r="O271" s="225">
        <v>86389.22</v>
      </c>
      <c r="Q271" s="203" t="s">
        <v>742</v>
      </c>
      <c r="R271" s="203"/>
      <c r="S271" s="204">
        <v>63825.94</v>
      </c>
      <c r="U271" s="195" t="s">
        <v>3802</v>
      </c>
      <c r="V271" s="195"/>
      <c r="W271" s="196">
        <v>11265</v>
      </c>
      <c r="X271" s="113"/>
      <c r="Y271" t="s">
        <v>64340</v>
      </c>
      <c r="Z271" s="284">
        <v>9570.15</v>
      </c>
      <c r="AB271" s="276" t="s">
        <v>61754</v>
      </c>
      <c r="AC271" s="277">
        <v>4032.05</v>
      </c>
      <c r="AE271" s="246" t="s">
        <v>63895</v>
      </c>
      <c r="AF271" s="247">
        <v>234.49</v>
      </c>
      <c r="AH271" s="226" t="s">
        <v>38819</v>
      </c>
      <c r="AI271" s="227">
        <v>59821.8</v>
      </c>
      <c r="AK271" s="207" t="s">
        <v>14915</v>
      </c>
      <c r="AL271" s="208">
        <v>19588.240000000002</v>
      </c>
      <c r="AM271" s="93"/>
      <c r="AN271" s="199" t="s">
        <v>13081</v>
      </c>
      <c r="AO271" s="200">
        <v>348.08</v>
      </c>
      <c r="AQ271" t="s">
        <v>66206</v>
      </c>
      <c r="AR271" s="284">
        <v>20673.39</v>
      </c>
      <c r="AT271" s="272" t="s">
        <v>12545</v>
      </c>
      <c r="AU271" s="273">
        <v>33730</v>
      </c>
      <c r="AW271" s="244" t="s">
        <v>10977</v>
      </c>
      <c r="AX271" s="245">
        <v>45571.28</v>
      </c>
      <c r="AZ271" s="230" t="s">
        <v>41551</v>
      </c>
      <c r="BA271" s="231">
        <v>86389.22</v>
      </c>
      <c r="BC271" s="209" t="s">
        <v>7279</v>
      </c>
      <c r="BD271" s="210">
        <v>21013</v>
      </c>
      <c r="BF271" s="195" t="s">
        <v>9838</v>
      </c>
      <c r="BG271" s="196">
        <v>50141</v>
      </c>
    </row>
    <row r="272" spans="1:59" x14ac:dyDescent="0.55000000000000004">
      <c r="A272" t="s">
        <v>39779</v>
      </c>
      <c r="C272" s="284">
        <v>8707.2099999999991</v>
      </c>
      <c r="E272" s="282" t="s">
        <v>65379</v>
      </c>
      <c r="F272" s="282"/>
      <c r="G272" s="283">
        <v>52.5</v>
      </c>
      <c r="I272" s="242" t="s">
        <v>5131</v>
      </c>
      <c r="J272" s="242"/>
      <c r="K272" s="243">
        <v>0.4</v>
      </c>
      <c r="M272" s="224" t="s">
        <v>41011</v>
      </c>
      <c r="N272" s="224"/>
      <c r="O272" s="225">
        <v>50058</v>
      </c>
      <c r="Q272" s="203" t="s">
        <v>743</v>
      </c>
      <c r="R272" s="203"/>
      <c r="S272" s="204">
        <v>250468.66</v>
      </c>
      <c r="U272" s="195" t="s">
        <v>3803</v>
      </c>
      <c r="V272" s="195"/>
      <c r="W272" s="196">
        <v>33004</v>
      </c>
      <c r="X272" s="113"/>
      <c r="Y272" t="s">
        <v>71091</v>
      </c>
      <c r="Z272" s="284">
        <v>6119.98</v>
      </c>
      <c r="AB272" s="276" t="s">
        <v>61755</v>
      </c>
      <c r="AC272" s="277">
        <v>263.45999999999998</v>
      </c>
      <c r="AE272" s="246" t="s">
        <v>63004</v>
      </c>
      <c r="AF272" s="247">
        <v>394.13</v>
      </c>
      <c r="AH272" s="226" t="s">
        <v>51455</v>
      </c>
      <c r="AI272" s="227">
        <v>4042.95</v>
      </c>
      <c r="AK272" s="207" t="s">
        <v>14916</v>
      </c>
      <c r="AL272" s="208">
        <v>7093.88</v>
      </c>
      <c r="AM272" s="93"/>
      <c r="AN272" s="199" t="s">
        <v>13082</v>
      </c>
      <c r="AO272" s="200">
        <v>6505.68</v>
      </c>
      <c r="AQ272" t="s">
        <v>65260</v>
      </c>
      <c r="AR272" s="284">
        <v>9783.68</v>
      </c>
      <c r="AT272" s="272" t="s">
        <v>12653</v>
      </c>
      <c r="AU272" s="273">
        <v>52.5</v>
      </c>
      <c r="AW272" s="244" t="s">
        <v>10978</v>
      </c>
      <c r="AX272" s="245">
        <v>0.4</v>
      </c>
      <c r="AZ272" s="230" t="s">
        <v>41552</v>
      </c>
      <c r="BA272" s="231">
        <v>50058</v>
      </c>
      <c r="BC272" s="209" t="s">
        <v>7694</v>
      </c>
      <c r="BD272" s="210">
        <v>14158.19</v>
      </c>
      <c r="BF272" s="195" t="s">
        <v>10231</v>
      </c>
      <c r="BG272" s="196">
        <v>57378</v>
      </c>
    </row>
    <row r="273" spans="1:59" x14ac:dyDescent="0.55000000000000004">
      <c r="A273" t="s">
        <v>39781</v>
      </c>
      <c r="C273" s="284">
        <v>3276.54</v>
      </c>
      <c r="E273" s="282" t="s">
        <v>12335</v>
      </c>
      <c r="F273" s="282"/>
      <c r="G273" s="283">
        <v>13785</v>
      </c>
      <c r="I273" s="242" t="s">
        <v>5132</v>
      </c>
      <c r="J273" s="242"/>
      <c r="K273" s="243">
        <v>6245.43</v>
      </c>
      <c r="M273" s="224" t="s">
        <v>41012</v>
      </c>
      <c r="N273" s="224"/>
      <c r="O273" s="225">
        <v>71588</v>
      </c>
      <c r="Q273" s="203" t="s">
        <v>744</v>
      </c>
      <c r="R273" s="203"/>
      <c r="S273" s="204">
        <v>20622</v>
      </c>
      <c r="U273" s="195" t="s">
        <v>3804</v>
      </c>
      <c r="V273" s="195"/>
      <c r="W273" s="196">
        <v>1794.13</v>
      </c>
      <c r="X273" s="113"/>
      <c r="Y273" t="s">
        <v>71092</v>
      </c>
      <c r="Z273" s="284">
        <v>4050</v>
      </c>
      <c r="AB273" s="276" t="s">
        <v>61756</v>
      </c>
      <c r="AC273" s="277">
        <v>824.52</v>
      </c>
      <c r="AE273" s="246" t="s">
        <v>51459</v>
      </c>
      <c r="AF273" s="247">
        <v>76.400000000000006</v>
      </c>
      <c r="AH273" s="226" t="s">
        <v>51456</v>
      </c>
      <c r="AI273" s="227">
        <v>309.29000000000002</v>
      </c>
      <c r="AK273" s="207" t="s">
        <v>14917</v>
      </c>
      <c r="AL273" s="208">
        <v>6715.36</v>
      </c>
      <c r="AM273" s="93"/>
      <c r="AN273" s="199" t="s">
        <v>13083</v>
      </c>
      <c r="AO273" s="200">
        <v>12333.01</v>
      </c>
      <c r="AQ273" t="s">
        <v>11828</v>
      </c>
      <c r="AR273" s="284">
        <v>656473.38</v>
      </c>
      <c r="AT273" s="272" t="s">
        <v>12549</v>
      </c>
      <c r="AU273" s="273">
        <v>13785</v>
      </c>
      <c r="AW273" s="244" t="s">
        <v>10979</v>
      </c>
      <c r="AX273" s="245">
        <v>6245.43</v>
      </c>
      <c r="AZ273" s="230" t="s">
        <v>41553</v>
      </c>
      <c r="BA273" s="231">
        <v>71588</v>
      </c>
      <c r="BC273" s="209" t="s">
        <v>7997</v>
      </c>
      <c r="BD273" s="210">
        <v>1276.3699999999999</v>
      </c>
      <c r="BF273" s="195" t="s">
        <v>9839</v>
      </c>
      <c r="BG273" s="196">
        <v>57378</v>
      </c>
    </row>
    <row r="274" spans="1:59" x14ac:dyDescent="0.55000000000000004">
      <c r="A274" t="s">
        <v>39783</v>
      </c>
      <c r="C274" s="284">
        <v>139251.6</v>
      </c>
      <c r="E274" s="282" t="s">
        <v>65380</v>
      </c>
      <c r="F274" s="282"/>
      <c r="G274" s="283">
        <v>100806</v>
      </c>
      <c r="I274" s="242" t="s">
        <v>5133</v>
      </c>
      <c r="J274" s="242"/>
      <c r="K274" s="243">
        <v>8620.36</v>
      </c>
      <c r="M274" s="224" t="s">
        <v>41013</v>
      </c>
      <c r="N274" s="224"/>
      <c r="O274" s="225">
        <v>163844</v>
      </c>
      <c r="Q274" s="203" t="s">
        <v>745</v>
      </c>
      <c r="R274" s="203"/>
      <c r="S274" s="204">
        <v>390983.62</v>
      </c>
      <c r="U274" s="195" t="s">
        <v>3805</v>
      </c>
      <c r="V274" s="195"/>
      <c r="W274" s="196">
        <v>40734.58</v>
      </c>
      <c r="X274" s="113"/>
      <c r="Y274" t="s">
        <v>71093</v>
      </c>
      <c r="Z274">
        <v>303.23</v>
      </c>
      <c r="AB274" s="276" t="s">
        <v>61757</v>
      </c>
      <c r="AC274" s="277">
        <v>1636.64</v>
      </c>
      <c r="AE274" s="246" t="s">
        <v>61265</v>
      </c>
      <c r="AF274" s="247">
        <v>1207.05</v>
      </c>
      <c r="AH274" s="226" t="s">
        <v>51457</v>
      </c>
      <c r="AI274" s="227">
        <v>974.35</v>
      </c>
      <c r="AK274" s="207" t="s">
        <v>14918</v>
      </c>
      <c r="AL274" s="208">
        <v>37500</v>
      </c>
      <c r="AM274" s="93"/>
      <c r="AN274" s="199" t="s">
        <v>13084</v>
      </c>
      <c r="AO274" s="200">
        <v>5855.96</v>
      </c>
      <c r="AQ274" t="s">
        <v>39889</v>
      </c>
      <c r="AR274" s="284">
        <v>22602.48</v>
      </c>
      <c r="AT274" s="272" t="s">
        <v>12550</v>
      </c>
      <c r="AU274" s="273">
        <v>100806</v>
      </c>
      <c r="AW274" s="244" t="s">
        <v>10981</v>
      </c>
      <c r="AX274" s="245">
        <v>8620.36</v>
      </c>
      <c r="AZ274" s="230" t="s">
        <v>41554</v>
      </c>
      <c r="BA274" s="231">
        <v>163844</v>
      </c>
      <c r="BC274" s="209" t="s">
        <v>8633</v>
      </c>
      <c r="BD274" s="210">
        <v>2132</v>
      </c>
      <c r="BF274" s="195" t="s">
        <v>10232</v>
      </c>
      <c r="BG274" s="196">
        <v>6156</v>
      </c>
    </row>
    <row r="275" spans="1:59" x14ac:dyDescent="0.55000000000000004">
      <c r="A275" t="s">
        <v>39784</v>
      </c>
      <c r="C275" s="284">
        <v>27629.67</v>
      </c>
      <c r="E275" s="282" t="s">
        <v>12336</v>
      </c>
      <c r="F275" s="282"/>
      <c r="G275" s="283">
        <v>882</v>
      </c>
      <c r="I275" s="242" t="s">
        <v>5135</v>
      </c>
      <c r="J275" s="242"/>
      <c r="K275" s="243">
        <v>18114.419999999998</v>
      </c>
      <c r="M275" s="224" t="s">
        <v>41014</v>
      </c>
      <c r="N275" s="224"/>
      <c r="O275" s="225">
        <v>67231</v>
      </c>
      <c r="Q275" s="203" t="s">
        <v>746</v>
      </c>
      <c r="R275" s="203"/>
      <c r="S275" s="204">
        <v>79168</v>
      </c>
      <c r="U275" s="195" t="s">
        <v>3806</v>
      </c>
      <c r="V275" s="195"/>
      <c r="W275" s="196">
        <v>25527</v>
      </c>
      <c r="X275" s="113"/>
      <c r="Y275" t="s">
        <v>71094</v>
      </c>
      <c r="Z275">
        <v>38.770000000000003</v>
      </c>
      <c r="AB275" s="276" t="s">
        <v>48655</v>
      </c>
      <c r="AC275" s="277">
        <v>1499.47</v>
      </c>
      <c r="AE275" s="246" t="s">
        <v>51460</v>
      </c>
      <c r="AF275" s="247">
        <v>10701.85</v>
      </c>
      <c r="AH275" s="226" t="s">
        <v>51458</v>
      </c>
      <c r="AI275" s="227">
        <v>44.47</v>
      </c>
      <c r="AK275" s="207" t="s">
        <v>14919</v>
      </c>
      <c r="AL275" s="208">
        <v>225.29</v>
      </c>
      <c r="AM275" s="93"/>
      <c r="AN275" s="199" t="s">
        <v>13085</v>
      </c>
      <c r="AO275" s="200">
        <v>18758.189999999999</v>
      </c>
      <c r="AQ275" t="s">
        <v>39990</v>
      </c>
      <c r="AR275" s="284">
        <v>7818.93</v>
      </c>
      <c r="AT275" s="272" t="s">
        <v>12551</v>
      </c>
      <c r="AU275" s="273">
        <v>882</v>
      </c>
      <c r="AW275" s="244" t="s">
        <v>10984</v>
      </c>
      <c r="AX275" s="245">
        <v>18114.419999999998</v>
      </c>
      <c r="AZ275" s="230" t="s">
        <v>41555</v>
      </c>
      <c r="BA275" s="231">
        <v>67231</v>
      </c>
      <c r="BC275" s="209" t="s">
        <v>8871</v>
      </c>
      <c r="BD275" s="210">
        <v>29845</v>
      </c>
      <c r="BF275" s="195" t="s">
        <v>10433</v>
      </c>
      <c r="BG275" s="196">
        <v>38111</v>
      </c>
    </row>
    <row r="276" spans="1:59" x14ac:dyDescent="0.55000000000000004">
      <c r="A276" t="s">
        <v>39786</v>
      </c>
      <c r="C276">
        <v>-29.29</v>
      </c>
      <c r="E276" s="282" t="s">
        <v>12339</v>
      </c>
      <c r="F276" s="282"/>
      <c r="G276" s="283">
        <v>6194.5</v>
      </c>
      <c r="I276" s="242" t="s">
        <v>5136</v>
      </c>
      <c r="J276" s="242"/>
      <c r="K276" s="243">
        <v>3496.15</v>
      </c>
      <c r="M276" s="224" t="s">
        <v>41015</v>
      </c>
      <c r="N276" s="224"/>
      <c r="O276" s="225">
        <v>40234.18</v>
      </c>
      <c r="Q276" s="203" t="s">
        <v>747</v>
      </c>
      <c r="R276" s="203"/>
      <c r="S276" s="204">
        <v>10537</v>
      </c>
      <c r="U276" s="195" t="s">
        <v>3807</v>
      </c>
      <c r="V276" s="195"/>
      <c r="W276" s="196">
        <v>25947</v>
      </c>
      <c r="X276" s="113"/>
      <c r="Y276" t="s">
        <v>71095</v>
      </c>
      <c r="Z276" s="284">
        <v>3401</v>
      </c>
      <c r="AB276" s="276" t="s">
        <v>70337</v>
      </c>
      <c r="AC276" s="277">
        <v>1500</v>
      </c>
      <c r="AE276" s="246" t="s">
        <v>51461</v>
      </c>
      <c r="AF276" s="247">
        <v>800.43</v>
      </c>
      <c r="AH276" s="226" t="s">
        <v>51459</v>
      </c>
      <c r="AI276" s="227">
        <v>212.59</v>
      </c>
      <c r="AK276" s="207" t="s">
        <v>14920</v>
      </c>
      <c r="AL276" s="208">
        <v>29065.35</v>
      </c>
      <c r="AM276" s="93"/>
      <c r="AN276" s="199" t="s">
        <v>31663</v>
      </c>
      <c r="AO276" s="200">
        <v>3192</v>
      </c>
      <c r="AQ276" t="s">
        <v>51138</v>
      </c>
      <c r="AR276" s="284">
        <v>264963.03000000003</v>
      </c>
      <c r="AT276" s="272" t="s">
        <v>12554</v>
      </c>
      <c r="AU276" s="273">
        <v>6194.5</v>
      </c>
      <c r="AW276" s="244" t="s">
        <v>10988</v>
      </c>
      <c r="AX276" s="245">
        <v>3496.15</v>
      </c>
      <c r="AZ276" s="230" t="s">
        <v>41556</v>
      </c>
      <c r="BA276" s="231">
        <v>40234.18</v>
      </c>
      <c r="BC276" s="209" t="s">
        <v>9216</v>
      </c>
      <c r="BD276" s="210">
        <v>132457.48000000001</v>
      </c>
      <c r="BF276" s="195" t="s">
        <v>9840</v>
      </c>
      <c r="BG276" s="196">
        <v>44267</v>
      </c>
    </row>
    <row r="277" spans="1:59" x14ac:dyDescent="0.55000000000000004">
      <c r="A277" t="s">
        <v>39787</v>
      </c>
      <c r="C277" s="284">
        <v>18898.63</v>
      </c>
      <c r="E277" s="282" t="s">
        <v>12340</v>
      </c>
      <c r="F277" s="282"/>
      <c r="G277" s="283">
        <v>20674</v>
      </c>
      <c r="I277" s="242" t="s">
        <v>5137</v>
      </c>
      <c r="J277" s="242"/>
      <c r="K277" s="243">
        <v>496234.45</v>
      </c>
      <c r="M277" s="224" t="s">
        <v>42080</v>
      </c>
      <c r="N277" s="224"/>
      <c r="O277" s="225">
        <v>1208654.3999999999</v>
      </c>
      <c r="Q277" s="203" t="s">
        <v>748</v>
      </c>
      <c r="R277" s="203"/>
      <c r="S277" s="204">
        <v>110382.1</v>
      </c>
      <c r="U277" s="195" t="s">
        <v>3808</v>
      </c>
      <c r="V277" s="195"/>
      <c r="W277" s="196">
        <v>14346</v>
      </c>
      <c r="X277" s="113"/>
      <c r="Y277" t="s">
        <v>71096</v>
      </c>
      <c r="Z277" s="284">
        <v>22000</v>
      </c>
      <c r="AB277" s="276" t="s">
        <v>70338</v>
      </c>
      <c r="AC277" s="277">
        <v>6187.16</v>
      </c>
      <c r="AE277" s="246" t="s">
        <v>51462</v>
      </c>
      <c r="AF277" s="247">
        <v>2607.52</v>
      </c>
      <c r="AH277" s="226" t="s">
        <v>51460</v>
      </c>
      <c r="AI277" s="227">
        <v>6086.35</v>
      </c>
      <c r="AK277" s="207" t="s">
        <v>14921</v>
      </c>
      <c r="AL277" s="208">
        <v>65628.98</v>
      </c>
      <c r="AM277" s="93"/>
      <c r="AN277" s="199" t="s">
        <v>31664</v>
      </c>
      <c r="AO277" s="200">
        <v>244.18</v>
      </c>
      <c r="AQ277" t="s">
        <v>51269</v>
      </c>
      <c r="AR277" s="284">
        <v>19996.310000000001</v>
      </c>
      <c r="AT277" s="272" t="s">
        <v>12555</v>
      </c>
      <c r="AU277" s="273">
        <v>20674</v>
      </c>
      <c r="AW277" s="244" t="s">
        <v>10990</v>
      </c>
      <c r="AX277" s="245">
        <v>496234.45</v>
      </c>
      <c r="AZ277" s="230" t="s">
        <v>43471</v>
      </c>
      <c r="BA277" s="231">
        <v>1208654.3999999999</v>
      </c>
      <c r="BC277" s="209" t="s">
        <v>9487</v>
      </c>
      <c r="BD277" s="210">
        <v>6858</v>
      </c>
      <c r="BF277" s="195" t="s">
        <v>10233</v>
      </c>
      <c r="BG277" s="196">
        <v>8777</v>
      </c>
    </row>
    <row r="278" spans="1:59" x14ac:dyDescent="0.55000000000000004">
      <c r="A278" t="s">
        <v>39789</v>
      </c>
      <c r="C278" s="284">
        <v>7818.93</v>
      </c>
      <c r="E278" s="282" t="s">
        <v>65385</v>
      </c>
      <c r="F278" s="282"/>
      <c r="G278" s="283">
        <v>33601</v>
      </c>
      <c r="I278" s="242" t="s">
        <v>3607</v>
      </c>
      <c r="J278" s="242"/>
      <c r="K278" s="243">
        <v>880.41</v>
      </c>
      <c r="M278" s="224" t="s">
        <v>41016</v>
      </c>
      <c r="N278" s="224"/>
      <c r="O278" s="225">
        <v>176007.52</v>
      </c>
      <c r="Q278" s="203" t="s">
        <v>749</v>
      </c>
      <c r="R278" s="203"/>
      <c r="S278" s="204">
        <v>89077</v>
      </c>
      <c r="U278" s="195" t="s">
        <v>3809</v>
      </c>
      <c r="V278" s="195"/>
      <c r="W278" s="196">
        <v>22025</v>
      </c>
      <c r="X278" s="113"/>
      <c r="Y278" t="s">
        <v>71097</v>
      </c>
      <c r="Z278" s="284">
        <v>1632.54</v>
      </c>
      <c r="AB278" s="276" t="s">
        <v>70339</v>
      </c>
      <c r="AC278" s="277">
        <v>588.09</v>
      </c>
      <c r="AE278" s="246" t="s">
        <v>51463</v>
      </c>
      <c r="AF278" s="247">
        <v>171.23</v>
      </c>
      <c r="AH278" s="226" t="s">
        <v>51461</v>
      </c>
      <c r="AI278" s="227">
        <v>465.62</v>
      </c>
      <c r="AK278" s="207" t="s">
        <v>14922</v>
      </c>
      <c r="AL278" s="208">
        <v>33740.620000000003</v>
      </c>
      <c r="AM278" s="93"/>
      <c r="AN278" s="199" t="s">
        <v>31665</v>
      </c>
      <c r="AO278" s="200">
        <v>38422.68</v>
      </c>
      <c r="AQ278" t="s">
        <v>66371</v>
      </c>
      <c r="AR278" s="284">
        <v>25958</v>
      </c>
      <c r="AT278" s="272" t="s">
        <v>12559</v>
      </c>
      <c r="AU278" s="273">
        <v>33601</v>
      </c>
      <c r="AW278" s="244" t="s">
        <v>9618</v>
      </c>
      <c r="AX278" s="245">
        <v>880.41</v>
      </c>
      <c r="AZ278" s="230" t="s">
        <v>41557</v>
      </c>
      <c r="BA278" s="231">
        <v>176007.52</v>
      </c>
      <c r="BC278" s="209" t="s">
        <v>10848</v>
      </c>
      <c r="BD278" s="210">
        <v>549.67999999999995</v>
      </c>
      <c r="BF278" s="195" t="s">
        <v>9841</v>
      </c>
      <c r="BG278" s="196">
        <v>8777</v>
      </c>
    </row>
    <row r="279" spans="1:59" x14ac:dyDescent="0.55000000000000004">
      <c r="A279" t="s">
        <v>39790</v>
      </c>
      <c r="C279" s="284">
        <v>2872.67</v>
      </c>
      <c r="E279" s="282" t="s">
        <v>12344</v>
      </c>
      <c r="F279" s="282"/>
      <c r="G279" s="283">
        <v>46719.5</v>
      </c>
      <c r="I279" s="242" t="s">
        <v>5216</v>
      </c>
      <c r="J279" s="242"/>
      <c r="K279" s="243">
        <v>2935</v>
      </c>
      <c r="M279" s="224" t="s">
        <v>42081</v>
      </c>
      <c r="N279" s="224"/>
      <c r="O279" s="225">
        <v>10842001.550000001</v>
      </c>
      <c r="Q279" s="203" t="s">
        <v>325</v>
      </c>
      <c r="R279" s="203"/>
      <c r="S279" s="204">
        <v>58601104.770000003</v>
      </c>
      <c r="U279" s="195" t="s">
        <v>3810</v>
      </c>
      <c r="V279" s="195"/>
      <c r="W279" s="196">
        <v>8638</v>
      </c>
      <c r="X279" s="113"/>
      <c r="Y279" t="s">
        <v>71098</v>
      </c>
      <c r="Z279" s="284">
        <v>20215.54</v>
      </c>
      <c r="AB279" s="276" t="s">
        <v>70340</v>
      </c>
      <c r="AC279" s="277">
        <v>1923.33</v>
      </c>
      <c r="AE279" s="246" t="s">
        <v>63896</v>
      </c>
      <c r="AF279" s="247">
        <v>244.15</v>
      </c>
      <c r="AH279" s="226" t="s">
        <v>51462</v>
      </c>
      <c r="AI279" s="227">
        <v>1466.81</v>
      </c>
      <c r="AK279" s="207" t="s">
        <v>14923</v>
      </c>
      <c r="AL279" s="208">
        <v>75142.66</v>
      </c>
      <c r="AM279" s="93"/>
      <c r="AN279" s="199" t="s">
        <v>31666</v>
      </c>
      <c r="AO279" s="200">
        <v>4298.04</v>
      </c>
      <c r="AQ279" t="s">
        <v>46543</v>
      </c>
      <c r="AR279">
        <v>729.88</v>
      </c>
      <c r="AT279" s="272" t="s">
        <v>12560</v>
      </c>
      <c r="AU279" s="273">
        <v>46719.5</v>
      </c>
      <c r="AW279" s="244" t="s">
        <v>10991</v>
      </c>
      <c r="AX279" s="245">
        <v>2935</v>
      </c>
      <c r="AZ279" s="230" t="s">
        <v>43472</v>
      </c>
      <c r="BA279" s="231">
        <v>10842001.550000001</v>
      </c>
      <c r="BC279" s="209" t="s">
        <v>11017</v>
      </c>
      <c r="BD279" s="210">
        <v>1050</v>
      </c>
      <c r="BF279" s="195" t="s">
        <v>10103</v>
      </c>
      <c r="BG279" s="196">
        <v>68718</v>
      </c>
    </row>
    <row r="280" spans="1:59" x14ac:dyDescent="0.55000000000000004">
      <c r="A280" t="s">
        <v>39791</v>
      </c>
      <c r="C280">
        <v>23.61</v>
      </c>
      <c r="E280" s="282" t="s">
        <v>12345</v>
      </c>
      <c r="F280" s="282"/>
      <c r="G280" s="283">
        <v>5161</v>
      </c>
      <c r="I280" s="242" t="s">
        <v>5218</v>
      </c>
      <c r="J280" s="242"/>
      <c r="K280" s="243">
        <v>9854</v>
      </c>
      <c r="M280" s="224" t="s">
        <v>41017</v>
      </c>
      <c r="N280" s="224"/>
      <c r="O280" s="225">
        <v>156000</v>
      </c>
      <c r="Q280" s="203" t="s">
        <v>750</v>
      </c>
      <c r="R280" s="203"/>
      <c r="S280" s="204">
        <v>4163</v>
      </c>
      <c r="U280" s="195" t="s">
        <v>3811</v>
      </c>
      <c r="V280" s="195"/>
      <c r="W280" s="196">
        <v>10625</v>
      </c>
      <c r="X280" s="113"/>
      <c r="Y280" t="s">
        <v>71099</v>
      </c>
      <c r="Z280" s="284">
        <v>19252.7</v>
      </c>
      <c r="AB280" s="276" t="s">
        <v>70165</v>
      </c>
      <c r="AC280" s="277">
        <v>2579.4</v>
      </c>
      <c r="AE280" s="246" t="s">
        <v>51464</v>
      </c>
      <c r="AF280" s="247">
        <v>199.58</v>
      </c>
      <c r="AH280" s="226" t="s">
        <v>51463</v>
      </c>
      <c r="AI280" s="227">
        <v>111.42</v>
      </c>
      <c r="AK280" s="207" t="s">
        <v>14924</v>
      </c>
      <c r="AL280" s="208">
        <v>28628.98</v>
      </c>
      <c r="AM280" s="93"/>
      <c r="AN280" s="199" t="s">
        <v>31667</v>
      </c>
      <c r="AO280" s="200">
        <v>80005.279999999999</v>
      </c>
      <c r="AQ280" t="s">
        <v>57126</v>
      </c>
      <c r="AR280" s="284">
        <v>4950.8500000000004</v>
      </c>
      <c r="AT280" s="272" t="s">
        <v>12561</v>
      </c>
      <c r="AU280" s="273">
        <v>5161</v>
      </c>
      <c r="AW280" s="244" t="s">
        <v>10993</v>
      </c>
      <c r="AX280" s="245">
        <v>9854</v>
      </c>
      <c r="AZ280" s="230" t="s">
        <v>41558</v>
      </c>
      <c r="BA280" s="231">
        <v>156000</v>
      </c>
      <c r="BC280" s="209" t="s">
        <v>11462</v>
      </c>
      <c r="BD280" s="210">
        <v>62021.75</v>
      </c>
      <c r="BF280" s="195" t="s">
        <v>10234</v>
      </c>
      <c r="BG280" s="196">
        <v>68585</v>
      </c>
    </row>
    <row r="281" spans="1:59" x14ac:dyDescent="0.55000000000000004">
      <c r="A281" t="s">
        <v>39793</v>
      </c>
      <c r="C281" s="284">
        <v>29741.61</v>
      </c>
      <c r="E281" s="282" t="s">
        <v>12346</v>
      </c>
      <c r="F281" s="282"/>
      <c r="G281" s="283">
        <v>106.8</v>
      </c>
      <c r="I281" s="242" t="s">
        <v>5219</v>
      </c>
      <c r="J281" s="242"/>
      <c r="K281" s="243">
        <v>1700</v>
      </c>
      <c r="M281" s="224" t="s">
        <v>41018</v>
      </c>
      <c r="N281" s="224"/>
      <c r="O281" s="225">
        <v>89747.79</v>
      </c>
      <c r="Q281" s="203" t="s">
        <v>751</v>
      </c>
      <c r="R281" s="203"/>
      <c r="S281" s="204">
        <v>1000</v>
      </c>
      <c r="U281" s="195" t="s">
        <v>3812</v>
      </c>
      <c r="V281" s="195"/>
      <c r="W281" s="196">
        <v>51856.87</v>
      </c>
      <c r="X281" s="113"/>
      <c r="Y281" t="s">
        <v>71100</v>
      </c>
      <c r="Z281" s="284">
        <v>3392.82</v>
      </c>
      <c r="AB281" s="276" t="s">
        <v>63912</v>
      </c>
      <c r="AC281" s="277">
        <v>7200.52</v>
      </c>
      <c r="AE281" s="246" t="s">
        <v>61266</v>
      </c>
      <c r="AF281" s="247">
        <v>2252.73</v>
      </c>
      <c r="AH281" s="226" t="s">
        <v>51464</v>
      </c>
      <c r="AI281" s="227">
        <v>321.79000000000002</v>
      </c>
      <c r="AK281" s="207" t="s">
        <v>14925</v>
      </c>
      <c r="AL281" s="208">
        <v>51903.85</v>
      </c>
      <c r="AM281" s="93"/>
      <c r="AN281" s="199" t="s">
        <v>31668</v>
      </c>
      <c r="AO281" s="200">
        <v>1355.43</v>
      </c>
      <c r="AQ281" t="s">
        <v>3651</v>
      </c>
      <c r="AR281" s="284">
        <v>845392.32</v>
      </c>
      <c r="AT281" s="272" t="s">
        <v>12562</v>
      </c>
      <c r="AU281" s="273">
        <v>106.8</v>
      </c>
      <c r="AW281" s="244" t="s">
        <v>10995</v>
      </c>
      <c r="AX281" s="245">
        <v>1700</v>
      </c>
      <c r="AZ281" s="230" t="s">
        <v>41559</v>
      </c>
      <c r="BA281" s="231">
        <v>89747.79</v>
      </c>
      <c r="BC281" s="209" t="s">
        <v>9760</v>
      </c>
      <c r="BD281" s="210">
        <v>308000.57</v>
      </c>
      <c r="BF281" s="195" t="s">
        <v>9842</v>
      </c>
      <c r="BG281" s="196">
        <v>137303</v>
      </c>
    </row>
    <row r="282" spans="1:59" x14ac:dyDescent="0.55000000000000004">
      <c r="A282" t="s">
        <v>39795</v>
      </c>
      <c r="C282" s="284">
        <v>30447.16</v>
      </c>
      <c r="E282" s="282" t="s">
        <v>65387</v>
      </c>
      <c r="F282" s="282"/>
      <c r="G282" s="283">
        <v>61828</v>
      </c>
      <c r="I282" s="242" t="s">
        <v>5139</v>
      </c>
      <c r="J282" s="242"/>
      <c r="K282" s="243">
        <v>9483</v>
      </c>
      <c r="M282" s="224" t="s">
        <v>41019</v>
      </c>
      <c r="N282" s="224"/>
      <c r="O282" s="225">
        <v>89887.75</v>
      </c>
      <c r="Q282" s="203" t="s">
        <v>752</v>
      </c>
      <c r="R282" s="203"/>
      <c r="S282" s="204">
        <v>706</v>
      </c>
      <c r="U282" s="195" t="s">
        <v>3813</v>
      </c>
      <c r="V282" s="195"/>
      <c r="W282" s="196">
        <v>112139</v>
      </c>
      <c r="X282" s="113"/>
      <c r="Y282" t="s">
        <v>47992</v>
      </c>
      <c r="Z282" s="284">
        <v>10220.56</v>
      </c>
      <c r="AB282" s="276" t="s">
        <v>63913</v>
      </c>
      <c r="AC282" s="277">
        <v>27224.91</v>
      </c>
      <c r="AE282" s="246" t="s">
        <v>63897</v>
      </c>
      <c r="AF282" s="247">
        <v>53802</v>
      </c>
      <c r="AH282" s="226" t="s">
        <v>47713</v>
      </c>
      <c r="AI282" s="227">
        <v>5037.04</v>
      </c>
      <c r="AK282" s="207" t="s">
        <v>14926</v>
      </c>
      <c r="AL282" s="208">
        <v>173004.82</v>
      </c>
      <c r="AM282" s="93"/>
      <c r="AN282" s="199" t="s">
        <v>31669</v>
      </c>
      <c r="AO282" s="200">
        <v>342.39</v>
      </c>
      <c r="AQ282" t="s">
        <v>51139</v>
      </c>
      <c r="AR282" s="284">
        <v>4821.8500000000004</v>
      </c>
      <c r="AT282" s="272" t="s">
        <v>12564</v>
      </c>
      <c r="AU282" s="273">
        <v>61828</v>
      </c>
      <c r="AW282" s="244" t="s">
        <v>10998</v>
      </c>
      <c r="AX282" s="245">
        <v>9483</v>
      </c>
      <c r="AZ282" s="230" t="s">
        <v>41560</v>
      </c>
      <c r="BA282" s="231">
        <v>89887.75</v>
      </c>
      <c r="BC282" s="209" t="s">
        <v>6614</v>
      </c>
      <c r="BD282" s="210">
        <v>12579.15</v>
      </c>
      <c r="BF282" s="195" t="s">
        <v>7601</v>
      </c>
      <c r="BG282" s="196">
        <v>36115.26</v>
      </c>
    </row>
    <row r="283" spans="1:59" x14ac:dyDescent="0.55000000000000004">
      <c r="A283" t="s">
        <v>65522</v>
      </c>
      <c r="C283" s="284">
        <v>20212.830000000002</v>
      </c>
      <c r="E283" s="282" t="s">
        <v>12348</v>
      </c>
      <c r="F283" s="282"/>
      <c r="G283" s="283">
        <v>92384</v>
      </c>
      <c r="I283" s="242" t="s">
        <v>5050</v>
      </c>
      <c r="J283" s="242"/>
      <c r="K283" s="243">
        <v>6223.75</v>
      </c>
      <c r="M283" s="224" t="s">
        <v>41020</v>
      </c>
      <c r="N283" s="224"/>
      <c r="O283" s="225">
        <v>85048.88</v>
      </c>
      <c r="Q283" s="203" t="s">
        <v>753</v>
      </c>
      <c r="R283" s="203"/>
      <c r="S283" s="204">
        <v>25674.58</v>
      </c>
      <c r="U283" s="195" t="s">
        <v>3814</v>
      </c>
      <c r="V283" s="195"/>
      <c r="W283" s="196">
        <v>32095</v>
      </c>
      <c r="X283" s="113"/>
      <c r="Y283" t="s">
        <v>67689</v>
      </c>
      <c r="Z283" s="284">
        <v>52686.71</v>
      </c>
      <c r="AB283" s="276" t="s">
        <v>69924</v>
      </c>
      <c r="AC283" s="277">
        <v>31117.73</v>
      </c>
      <c r="AE283" s="246" t="s">
        <v>47713</v>
      </c>
      <c r="AF283" s="247">
        <v>87985.84</v>
      </c>
      <c r="AH283" s="226" t="s">
        <v>48646</v>
      </c>
      <c r="AI283" s="227">
        <v>16.93</v>
      </c>
      <c r="AK283" s="207" t="s">
        <v>14927</v>
      </c>
      <c r="AL283" s="208">
        <v>56868.77</v>
      </c>
      <c r="AM283" s="93"/>
      <c r="AN283" s="199" t="s">
        <v>13086</v>
      </c>
      <c r="AO283" s="200">
        <v>2494.9899999999998</v>
      </c>
      <c r="AQ283" t="s">
        <v>39890</v>
      </c>
      <c r="AR283" s="284">
        <v>1196.0999999999999</v>
      </c>
      <c r="AT283" s="272" t="s">
        <v>12565</v>
      </c>
      <c r="AU283" s="273">
        <v>92384</v>
      </c>
      <c r="AW283" s="244" t="s">
        <v>9620</v>
      </c>
      <c r="AX283" s="245">
        <v>6223.75</v>
      </c>
      <c r="AZ283" s="230" t="s">
        <v>41561</v>
      </c>
      <c r="BA283" s="231">
        <v>85048.88</v>
      </c>
      <c r="BC283" s="209" t="s">
        <v>7040</v>
      </c>
      <c r="BD283" s="210">
        <v>765</v>
      </c>
      <c r="BF283" s="195" t="s">
        <v>10235</v>
      </c>
      <c r="BG283" s="196">
        <v>41460.800000000003</v>
      </c>
    </row>
    <row r="284" spans="1:59" x14ac:dyDescent="0.55000000000000004">
      <c r="A284" t="s">
        <v>39800</v>
      </c>
      <c r="C284">
        <v>9.9</v>
      </c>
      <c r="E284" s="282" t="s">
        <v>12441</v>
      </c>
      <c r="F284" s="282"/>
      <c r="G284" s="283">
        <v>8415</v>
      </c>
      <c r="I284" s="242" t="s">
        <v>5140</v>
      </c>
      <c r="J284" s="242"/>
      <c r="K284" s="243">
        <v>28071.24</v>
      </c>
      <c r="M284" s="224" t="s">
        <v>41021</v>
      </c>
      <c r="N284" s="224"/>
      <c r="O284" s="225">
        <v>124803</v>
      </c>
      <c r="Q284" s="203" t="s">
        <v>754</v>
      </c>
      <c r="R284" s="203"/>
      <c r="S284" s="204">
        <v>2520</v>
      </c>
      <c r="U284" s="195" t="s">
        <v>3815</v>
      </c>
      <c r="V284" s="195"/>
      <c r="W284" s="196">
        <v>20600</v>
      </c>
      <c r="X284" s="113"/>
      <c r="Y284" t="s">
        <v>60482</v>
      </c>
      <c r="Z284" s="284">
        <v>8245</v>
      </c>
      <c r="AB284" s="276" t="s">
        <v>62522</v>
      </c>
      <c r="AC284" s="277">
        <v>2074.61</v>
      </c>
      <c r="AE284" s="246" t="s">
        <v>57189</v>
      </c>
      <c r="AF284" s="247">
        <v>283.01</v>
      </c>
      <c r="AH284" s="226" t="s">
        <v>47714</v>
      </c>
      <c r="AI284" s="227">
        <v>380.42</v>
      </c>
      <c r="AK284" s="207" t="s">
        <v>14928</v>
      </c>
      <c r="AL284" s="208">
        <v>26685.8</v>
      </c>
      <c r="AM284" s="93"/>
      <c r="AN284" s="199" t="s">
        <v>13087</v>
      </c>
      <c r="AO284" s="200">
        <v>6135</v>
      </c>
      <c r="AQ284" t="s">
        <v>39991</v>
      </c>
      <c r="AR284" s="284">
        <v>2872.67</v>
      </c>
      <c r="AT284" s="272" t="s">
        <v>12665</v>
      </c>
      <c r="AU284" s="273">
        <v>8415</v>
      </c>
      <c r="AW284" s="244" t="s">
        <v>11002</v>
      </c>
      <c r="AX284" s="245">
        <v>28071.24</v>
      </c>
      <c r="AZ284" s="230" t="s">
        <v>41562</v>
      </c>
      <c r="BA284" s="231">
        <v>124803</v>
      </c>
      <c r="BC284" s="209" t="s">
        <v>7280</v>
      </c>
      <c r="BD284" s="210">
        <v>11906</v>
      </c>
      <c r="BF284" s="195" t="s">
        <v>9284</v>
      </c>
      <c r="BG284" s="196">
        <v>15070.91</v>
      </c>
    </row>
    <row r="285" spans="1:59" x14ac:dyDescent="0.55000000000000004">
      <c r="A285" t="s">
        <v>39801</v>
      </c>
      <c r="C285" s="284">
        <v>21442.12</v>
      </c>
      <c r="E285" s="282" t="s">
        <v>65390</v>
      </c>
      <c r="F285" s="282"/>
      <c r="G285" s="283">
        <v>1437</v>
      </c>
      <c r="I285" s="242" t="s">
        <v>5225</v>
      </c>
      <c r="J285" s="242"/>
      <c r="K285" s="243">
        <v>4360</v>
      </c>
      <c r="M285" s="224" t="s">
        <v>42082</v>
      </c>
      <c r="N285" s="224"/>
      <c r="O285" s="225">
        <v>1600179.84</v>
      </c>
      <c r="Q285" s="203" t="s">
        <v>755</v>
      </c>
      <c r="R285" s="203"/>
      <c r="S285" s="204">
        <v>500</v>
      </c>
      <c r="U285" s="195" t="s">
        <v>3816</v>
      </c>
      <c r="V285" s="195"/>
      <c r="W285" s="196">
        <v>6960.65</v>
      </c>
      <c r="X285" s="113"/>
      <c r="Y285" t="s">
        <v>60483</v>
      </c>
      <c r="Z285" s="284">
        <v>33510</v>
      </c>
      <c r="AB285" s="276" t="s">
        <v>62523</v>
      </c>
      <c r="AC285" s="277">
        <v>7785.64</v>
      </c>
      <c r="AE285" s="246" t="s">
        <v>48646</v>
      </c>
      <c r="AF285" s="247">
        <v>5158.8900000000003</v>
      </c>
      <c r="AH285" s="226" t="s">
        <v>51465</v>
      </c>
      <c r="AI285" s="227">
        <v>55.59</v>
      </c>
      <c r="AK285" s="207" t="s">
        <v>14929</v>
      </c>
      <c r="AL285" s="208">
        <v>2066</v>
      </c>
      <c r="AM285" s="93"/>
      <c r="AN285" s="199" t="s">
        <v>13088</v>
      </c>
      <c r="AO285" s="200">
        <v>9781.76</v>
      </c>
      <c r="AQ285" t="s">
        <v>51140</v>
      </c>
      <c r="AR285" s="284">
        <v>97549.94</v>
      </c>
      <c r="AT285" s="272" t="s">
        <v>12666</v>
      </c>
      <c r="AU285" s="273">
        <v>1437</v>
      </c>
      <c r="AW285" s="244" t="s">
        <v>11003</v>
      </c>
      <c r="AX285" s="245">
        <v>4360</v>
      </c>
      <c r="AZ285" s="230" t="s">
        <v>43473</v>
      </c>
      <c r="BA285" s="231">
        <v>1600179.84</v>
      </c>
      <c r="BC285" s="209" t="s">
        <v>7695</v>
      </c>
      <c r="BD285" s="210">
        <v>11526</v>
      </c>
      <c r="BF285" s="195" t="s">
        <v>9843</v>
      </c>
      <c r="BG285" s="196">
        <v>92646.97</v>
      </c>
    </row>
    <row r="286" spans="1:59" x14ac:dyDescent="0.55000000000000004">
      <c r="A286" t="s">
        <v>39802</v>
      </c>
      <c r="C286" s="284">
        <v>12122.95</v>
      </c>
      <c r="E286" s="282" t="s">
        <v>65391</v>
      </c>
      <c r="F286" s="282"/>
      <c r="G286" s="283">
        <v>2428</v>
      </c>
      <c r="I286" s="242" t="s">
        <v>5141</v>
      </c>
      <c r="J286" s="242"/>
      <c r="K286" s="243">
        <v>11854.8</v>
      </c>
      <c r="M286" s="224" t="s">
        <v>41022</v>
      </c>
      <c r="N286" s="224"/>
      <c r="O286" s="225">
        <v>69056.12</v>
      </c>
      <c r="Q286" s="203" t="s">
        <v>756</v>
      </c>
      <c r="R286" s="203"/>
      <c r="S286" s="204">
        <v>27005</v>
      </c>
      <c r="U286" s="195" t="s">
        <v>3817</v>
      </c>
      <c r="V286" s="195"/>
      <c r="W286" s="196">
        <v>836441</v>
      </c>
      <c r="X286" s="113"/>
      <c r="Y286" t="s">
        <v>71101</v>
      </c>
      <c r="Z286" s="284">
        <v>2520</v>
      </c>
      <c r="AB286" s="276" t="s">
        <v>69925</v>
      </c>
      <c r="AC286" s="277">
        <v>3737.8</v>
      </c>
      <c r="AE286" s="246" t="s">
        <v>47714</v>
      </c>
      <c r="AF286" s="247">
        <v>9561.7999999999993</v>
      </c>
      <c r="AH286" s="226" t="s">
        <v>51466</v>
      </c>
      <c r="AI286" s="227">
        <v>217.29</v>
      </c>
      <c r="AK286" s="207" t="s">
        <v>14930</v>
      </c>
      <c r="AL286" s="208">
        <v>4322.57</v>
      </c>
      <c r="AM286" s="93"/>
      <c r="AN286" s="199" t="s">
        <v>13089</v>
      </c>
      <c r="AO286" s="200">
        <v>1408.48</v>
      </c>
      <c r="AQ286" t="s">
        <v>51272</v>
      </c>
      <c r="AR286" s="284">
        <v>5148.3900000000003</v>
      </c>
      <c r="AT286" s="272" t="s">
        <v>12668</v>
      </c>
      <c r="AU286" s="273">
        <v>2428</v>
      </c>
      <c r="AW286" s="244" t="s">
        <v>11004</v>
      </c>
      <c r="AX286" s="245">
        <v>11854.8</v>
      </c>
      <c r="AZ286" s="230" t="s">
        <v>41563</v>
      </c>
      <c r="BA286" s="231">
        <v>69056.12</v>
      </c>
      <c r="BC286" s="209" t="s">
        <v>8634</v>
      </c>
      <c r="BD286" s="210">
        <v>2000</v>
      </c>
      <c r="BF286" s="195" t="s">
        <v>7602</v>
      </c>
      <c r="BG286" s="196">
        <v>36668.300000000003</v>
      </c>
    </row>
    <row r="287" spans="1:59" x14ac:dyDescent="0.55000000000000004">
      <c r="A287" t="s">
        <v>39803</v>
      </c>
      <c r="C287" s="284">
        <v>8999.58</v>
      </c>
      <c r="E287" s="282" t="s">
        <v>12443</v>
      </c>
      <c r="F287" s="282"/>
      <c r="G287" s="283">
        <v>700</v>
      </c>
      <c r="I287" s="242" t="s">
        <v>5142</v>
      </c>
      <c r="J287" s="242"/>
      <c r="K287" s="243">
        <v>13378.48</v>
      </c>
      <c r="M287" s="224" t="s">
        <v>41023</v>
      </c>
      <c r="N287" s="224"/>
      <c r="O287" s="225">
        <v>65666.5</v>
      </c>
      <c r="Q287" s="203" t="s">
        <v>757</v>
      </c>
      <c r="R287" s="203"/>
      <c r="S287" s="204">
        <v>18531</v>
      </c>
      <c r="U287" s="195" t="s">
        <v>3818</v>
      </c>
      <c r="V287" s="195"/>
      <c r="W287" s="196">
        <v>10706</v>
      </c>
      <c r="X287" s="113"/>
      <c r="Y287" t="s">
        <v>69990</v>
      </c>
      <c r="Z287" s="284">
        <v>216487.5</v>
      </c>
      <c r="AB287" s="276" t="s">
        <v>63010</v>
      </c>
      <c r="AC287" s="277">
        <v>9945.9699999999993</v>
      </c>
      <c r="AE287" s="246" t="s">
        <v>55755</v>
      </c>
      <c r="AF287" s="247">
        <v>34755.120000000003</v>
      </c>
      <c r="AH287" s="226" t="s">
        <v>48647</v>
      </c>
      <c r="AI287" s="227">
        <v>570.26</v>
      </c>
      <c r="AK287" s="207" t="s">
        <v>14931</v>
      </c>
      <c r="AL287" s="208">
        <v>330.68</v>
      </c>
      <c r="AM287" s="93"/>
      <c r="AN287" s="199" t="s">
        <v>13090</v>
      </c>
      <c r="AO287" s="200">
        <v>3479.4</v>
      </c>
      <c r="AQ287" t="s">
        <v>43909</v>
      </c>
      <c r="AR287">
        <v>9.4499999999999993</v>
      </c>
      <c r="AT287" s="272" t="s">
        <v>12669</v>
      </c>
      <c r="AU287" s="273">
        <v>700</v>
      </c>
      <c r="AW287" s="244" t="s">
        <v>11005</v>
      </c>
      <c r="AX287" s="245">
        <v>13378.48</v>
      </c>
      <c r="AZ287" s="230" t="s">
        <v>41564</v>
      </c>
      <c r="BA287" s="231">
        <v>65666.5</v>
      </c>
      <c r="BC287" s="209" t="s">
        <v>8872</v>
      </c>
      <c r="BD287" s="210">
        <v>11632</v>
      </c>
      <c r="BF287" s="195" t="s">
        <v>10236</v>
      </c>
      <c r="BG287" s="196">
        <v>298533</v>
      </c>
    </row>
    <row r="288" spans="1:59" x14ac:dyDescent="0.55000000000000004">
      <c r="A288" t="s">
        <v>39804</v>
      </c>
      <c r="C288" s="284">
        <v>46034.5</v>
      </c>
      <c r="E288" s="282" t="s">
        <v>12350</v>
      </c>
      <c r="F288" s="282"/>
      <c r="G288" s="283">
        <v>282040.09999999998</v>
      </c>
      <c r="I288" s="242" t="s">
        <v>5053</v>
      </c>
      <c r="J288" s="242"/>
      <c r="K288" s="243">
        <v>32484.12</v>
      </c>
      <c r="M288" s="224" t="s">
        <v>44238</v>
      </c>
      <c r="N288" s="224"/>
      <c r="O288" s="225">
        <v>5961513.2599999998</v>
      </c>
      <c r="Q288" s="203" t="s">
        <v>758</v>
      </c>
      <c r="R288" s="203"/>
      <c r="S288" s="204">
        <v>370893</v>
      </c>
      <c r="U288" s="195" t="s">
        <v>3819</v>
      </c>
      <c r="V288" s="195"/>
      <c r="W288" s="196">
        <v>252376</v>
      </c>
      <c r="X288" s="113"/>
      <c r="Y288" t="s">
        <v>60484</v>
      </c>
      <c r="Z288" s="284">
        <v>23749.279999999999</v>
      </c>
      <c r="AB288" s="276" t="s">
        <v>58413</v>
      </c>
      <c r="AC288" s="277">
        <v>54340.77</v>
      </c>
      <c r="AE288" s="246" t="s">
        <v>55756</v>
      </c>
      <c r="AF288" s="247">
        <v>29106.71</v>
      </c>
      <c r="AH288" s="226" t="s">
        <v>49568</v>
      </c>
      <c r="AI288" s="227">
        <v>22.57</v>
      </c>
      <c r="AK288" s="207" t="s">
        <v>14932</v>
      </c>
      <c r="AL288" s="208">
        <v>148.81</v>
      </c>
      <c r="AM288" s="93"/>
      <c r="AN288" s="199" t="s">
        <v>13091</v>
      </c>
      <c r="AO288" s="200">
        <v>881.91</v>
      </c>
      <c r="AQ288" t="s">
        <v>57103</v>
      </c>
      <c r="AR288" s="284">
        <v>26649.37</v>
      </c>
      <c r="AT288" s="272" t="s">
        <v>12567</v>
      </c>
      <c r="AU288" s="273">
        <v>282040.09999999998</v>
      </c>
      <c r="AW288" s="244" t="s">
        <v>9623</v>
      </c>
      <c r="AX288" s="245">
        <v>32484.12</v>
      </c>
      <c r="AZ288" s="230" t="s">
        <v>46324</v>
      </c>
      <c r="BA288" s="231">
        <v>5961513.2599999998</v>
      </c>
      <c r="BC288" s="209" t="s">
        <v>9217</v>
      </c>
      <c r="BD288" s="210">
        <v>24851.4</v>
      </c>
      <c r="BF288" s="195" t="s">
        <v>9844</v>
      </c>
      <c r="BG288" s="196">
        <v>335201.3</v>
      </c>
    </row>
    <row r="289" spans="1:59" x14ac:dyDescent="0.55000000000000004">
      <c r="A289" t="s">
        <v>39805</v>
      </c>
      <c r="C289" s="284">
        <v>64607.82</v>
      </c>
      <c r="E289" s="282" t="s">
        <v>12357</v>
      </c>
      <c r="F289" s="282"/>
      <c r="G289" s="283">
        <v>17312</v>
      </c>
      <c r="I289" s="242" t="s">
        <v>3608</v>
      </c>
      <c r="J289" s="242"/>
      <c r="K289" s="243">
        <v>-2949.66</v>
      </c>
      <c r="M289" s="224" t="s">
        <v>41024</v>
      </c>
      <c r="N289" s="224"/>
      <c r="O289" s="225">
        <v>306776.96000000002</v>
      </c>
      <c r="Q289" s="203" t="s">
        <v>759</v>
      </c>
      <c r="R289" s="203"/>
      <c r="S289" s="204">
        <v>15416.65</v>
      </c>
      <c r="U289" s="195" t="s">
        <v>3820</v>
      </c>
      <c r="V289" s="195"/>
      <c r="W289" s="196">
        <v>11125</v>
      </c>
      <c r="X289" s="113"/>
      <c r="Y289" t="s">
        <v>60485</v>
      </c>
      <c r="Z289" s="284">
        <v>5700.57</v>
      </c>
      <c r="AB289" s="276" t="s">
        <v>58414</v>
      </c>
      <c r="AC289" s="277">
        <v>3443.96</v>
      </c>
      <c r="AE289" s="246" t="s">
        <v>51465</v>
      </c>
      <c r="AF289" s="247">
        <v>2355.6799999999998</v>
      </c>
      <c r="AH289" s="226" t="s">
        <v>44328</v>
      </c>
      <c r="AI289" s="227">
        <v>319918.57</v>
      </c>
      <c r="AK289" s="207" t="s">
        <v>14933</v>
      </c>
      <c r="AL289" s="208">
        <v>43777.04</v>
      </c>
      <c r="AM289" s="93"/>
      <c r="AN289" s="199" t="s">
        <v>13092</v>
      </c>
      <c r="AO289" s="200">
        <v>537.67999999999995</v>
      </c>
      <c r="AQ289" t="s">
        <v>57128</v>
      </c>
      <c r="AR289" s="284">
        <v>4744.18</v>
      </c>
      <c r="AT289" s="272" t="s">
        <v>12574</v>
      </c>
      <c r="AU289" s="273">
        <v>17312</v>
      </c>
      <c r="AW289" s="244" t="s">
        <v>9624</v>
      </c>
      <c r="AX289" s="245">
        <v>-2949.66</v>
      </c>
      <c r="AZ289" s="230" t="s">
        <v>41565</v>
      </c>
      <c r="BA289" s="231">
        <v>306776.96000000002</v>
      </c>
      <c r="BC289" s="209" t="s">
        <v>9488</v>
      </c>
      <c r="BD289" s="210">
        <v>2823</v>
      </c>
      <c r="BF289" s="195" t="s">
        <v>7361</v>
      </c>
      <c r="BG289" s="196">
        <v>6246.72</v>
      </c>
    </row>
    <row r="290" spans="1:59" x14ac:dyDescent="0.55000000000000004">
      <c r="A290" t="s">
        <v>39806</v>
      </c>
      <c r="C290">
        <v>674.54</v>
      </c>
      <c r="E290" s="282" t="s">
        <v>65395</v>
      </c>
      <c r="F290" s="282"/>
      <c r="G290" s="283">
        <v>14785</v>
      </c>
      <c r="I290" s="242" t="s">
        <v>3610</v>
      </c>
      <c r="J290" s="242"/>
      <c r="K290" s="243">
        <v>4310</v>
      </c>
      <c r="M290" s="224" t="s">
        <v>41025</v>
      </c>
      <c r="N290" s="224"/>
      <c r="O290" s="225">
        <v>269017.36</v>
      </c>
      <c r="Q290" s="203" t="s">
        <v>760</v>
      </c>
      <c r="R290" s="203"/>
      <c r="S290" s="204">
        <v>2560</v>
      </c>
      <c r="U290" s="195" t="s">
        <v>3821</v>
      </c>
      <c r="V290" s="195"/>
      <c r="W290" s="196">
        <v>442135</v>
      </c>
      <c r="X290" s="113"/>
      <c r="Y290" t="s">
        <v>60486</v>
      </c>
      <c r="Z290" s="284">
        <v>6619.76</v>
      </c>
      <c r="AB290" s="276" t="s">
        <v>61267</v>
      </c>
      <c r="AC290" s="277">
        <v>8851.66</v>
      </c>
      <c r="AE290" s="246" t="s">
        <v>62515</v>
      </c>
      <c r="AF290" s="247">
        <v>14877.19</v>
      </c>
      <c r="AH290" s="226" t="s">
        <v>44329</v>
      </c>
      <c r="AI290" s="227">
        <v>24473.93</v>
      </c>
      <c r="AK290" s="207" t="s">
        <v>14934</v>
      </c>
      <c r="AL290" s="208">
        <v>3329.8</v>
      </c>
      <c r="AM290" s="93"/>
      <c r="AN290" s="199" t="s">
        <v>13093</v>
      </c>
      <c r="AO290" s="200">
        <v>2494.9899999999998</v>
      </c>
      <c r="AQ290" t="s">
        <v>5630</v>
      </c>
      <c r="AR290" s="284">
        <v>1711525.14</v>
      </c>
      <c r="AT290" s="272" t="s">
        <v>12575</v>
      </c>
      <c r="AU290" s="273">
        <v>14785</v>
      </c>
      <c r="AW290" s="244" t="s">
        <v>9626</v>
      </c>
      <c r="AX290" s="245">
        <v>4310</v>
      </c>
      <c r="AZ290" s="230" t="s">
        <v>41566</v>
      </c>
      <c r="BA290" s="231">
        <v>269017.36</v>
      </c>
      <c r="BC290" s="209" t="s">
        <v>11018</v>
      </c>
      <c r="BD290" s="210">
        <v>225</v>
      </c>
      <c r="BF290" s="195" t="s">
        <v>10237</v>
      </c>
      <c r="BG290" s="196">
        <v>44121</v>
      </c>
    </row>
    <row r="291" spans="1:59" x14ac:dyDescent="0.55000000000000004">
      <c r="A291" t="s">
        <v>39807</v>
      </c>
      <c r="C291" s="284">
        <v>167857.74</v>
      </c>
      <c r="E291" s="282" t="s">
        <v>65396</v>
      </c>
      <c r="F291" s="282"/>
      <c r="G291" s="283">
        <v>5376</v>
      </c>
      <c r="I291" s="242" t="s">
        <v>3611</v>
      </c>
      <c r="J291" s="242"/>
      <c r="K291" s="243">
        <v>167063.97</v>
      </c>
      <c r="M291" s="224" t="s">
        <v>41026</v>
      </c>
      <c r="N291" s="224"/>
      <c r="O291" s="225">
        <v>33318</v>
      </c>
      <c r="Q291" s="203" t="s">
        <v>761</v>
      </c>
      <c r="R291" s="203"/>
      <c r="S291" s="204">
        <v>600</v>
      </c>
      <c r="U291" s="195" t="s">
        <v>3822</v>
      </c>
      <c r="V291" s="195"/>
      <c r="W291" s="196">
        <v>6600</v>
      </c>
      <c r="X291" s="113"/>
      <c r="Y291" t="s">
        <v>60487</v>
      </c>
      <c r="Z291">
        <v>418.17</v>
      </c>
      <c r="AB291" s="276" t="s">
        <v>61268</v>
      </c>
      <c r="AC291" s="277">
        <v>4858.84</v>
      </c>
      <c r="AE291" s="246" t="s">
        <v>51466</v>
      </c>
      <c r="AF291" s="247">
        <v>9033.11</v>
      </c>
      <c r="AH291" s="226" t="s">
        <v>44330</v>
      </c>
      <c r="AI291" s="227">
        <v>344598.04</v>
      </c>
      <c r="AK291" s="207" t="s">
        <v>14935</v>
      </c>
      <c r="AL291" s="208">
        <v>9490.86</v>
      </c>
      <c r="AM291" s="93"/>
      <c r="AN291" s="199" t="s">
        <v>13094</v>
      </c>
      <c r="AO291" s="200">
        <v>5770.14</v>
      </c>
      <c r="AQ291" t="s">
        <v>39992</v>
      </c>
      <c r="AR291">
        <v>23.61</v>
      </c>
      <c r="AT291" s="272" t="s">
        <v>12577</v>
      </c>
      <c r="AU291" s="273">
        <v>5376</v>
      </c>
      <c r="AW291" s="244" t="s">
        <v>9627</v>
      </c>
      <c r="AX291" s="245">
        <v>167063.97</v>
      </c>
      <c r="AZ291" s="230" t="s">
        <v>41567</v>
      </c>
      <c r="BA291" s="231">
        <v>33318</v>
      </c>
      <c r="BC291" s="209" t="s">
        <v>11463</v>
      </c>
      <c r="BD291" s="210">
        <v>29000</v>
      </c>
      <c r="BF291" s="195" t="s">
        <v>9845</v>
      </c>
      <c r="BG291" s="196">
        <v>50367.72</v>
      </c>
    </row>
    <row r="292" spans="1:59" x14ac:dyDescent="0.55000000000000004">
      <c r="A292" t="s">
        <v>39808</v>
      </c>
      <c r="C292" s="284">
        <v>34386.97</v>
      </c>
      <c r="E292" s="282" t="s">
        <v>65399</v>
      </c>
      <c r="F292" s="282"/>
      <c r="G292" s="283">
        <v>17000</v>
      </c>
      <c r="I292" s="242" t="s">
        <v>3612</v>
      </c>
      <c r="J292" s="242"/>
      <c r="K292" s="243">
        <v>70309.81</v>
      </c>
      <c r="M292" s="224" t="s">
        <v>41027</v>
      </c>
      <c r="N292" s="224"/>
      <c r="O292" s="225">
        <v>78047</v>
      </c>
      <c r="Q292" s="203" t="s">
        <v>762</v>
      </c>
      <c r="R292" s="203"/>
      <c r="S292" s="204">
        <v>1155</v>
      </c>
      <c r="U292" s="195" t="s">
        <v>3823</v>
      </c>
      <c r="V292" s="195"/>
      <c r="W292" s="196">
        <v>10792</v>
      </c>
      <c r="X292" s="113"/>
      <c r="Y292" t="s">
        <v>60488</v>
      </c>
      <c r="Z292">
        <v>874.28</v>
      </c>
      <c r="AB292" s="276" t="s">
        <v>51489</v>
      </c>
      <c r="AC292" s="277">
        <v>8530.2199999999993</v>
      </c>
      <c r="AE292" s="246" t="s">
        <v>63898</v>
      </c>
      <c r="AF292" s="247">
        <v>-7832.62</v>
      </c>
      <c r="AH292" s="226" t="s">
        <v>44331</v>
      </c>
      <c r="AI292" s="227">
        <v>26361.7</v>
      </c>
      <c r="AK292" s="207" t="s">
        <v>14936</v>
      </c>
      <c r="AL292" s="208">
        <v>4196.4799999999996</v>
      </c>
      <c r="AM292" s="93"/>
      <c r="AN292" s="199" t="s">
        <v>13095</v>
      </c>
      <c r="AO292" s="200">
        <v>16714.939999999999</v>
      </c>
      <c r="AQ292" t="s">
        <v>51141</v>
      </c>
      <c r="AR292" s="284">
        <v>7988.31</v>
      </c>
      <c r="AT292" s="272" t="s">
        <v>12581</v>
      </c>
      <c r="AU292" s="273">
        <v>17000</v>
      </c>
      <c r="AW292" s="244" t="s">
        <v>9628</v>
      </c>
      <c r="AX292" s="245">
        <v>70309.81</v>
      </c>
      <c r="AZ292" s="230" t="s">
        <v>41568</v>
      </c>
      <c r="BA292" s="231">
        <v>78047</v>
      </c>
      <c r="BC292" s="209" t="s">
        <v>9761</v>
      </c>
      <c r="BD292" s="210">
        <v>107307.55</v>
      </c>
      <c r="BF292" s="195" t="s">
        <v>10238</v>
      </c>
      <c r="BG292" s="196">
        <v>20560</v>
      </c>
    </row>
    <row r="293" spans="1:59" x14ac:dyDescent="0.55000000000000004">
      <c r="A293" t="s">
        <v>39809</v>
      </c>
      <c r="C293" s="284">
        <v>7542.14</v>
      </c>
      <c r="E293" s="282" t="s">
        <v>12362</v>
      </c>
      <c r="F293" s="282"/>
      <c r="G293" s="283">
        <v>1560</v>
      </c>
      <c r="I293" s="242" t="s">
        <v>3613</v>
      </c>
      <c r="J293" s="242"/>
      <c r="K293" s="243">
        <v>68607.95</v>
      </c>
      <c r="M293" s="224" t="s">
        <v>44239</v>
      </c>
      <c r="N293" s="224"/>
      <c r="O293" s="225">
        <v>451204.29</v>
      </c>
      <c r="Q293" s="203" t="s">
        <v>763</v>
      </c>
      <c r="R293" s="203"/>
      <c r="S293" s="204">
        <v>37210</v>
      </c>
      <c r="U293" s="195" t="s">
        <v>3824</v>
      </c>
      <c r="V293" s="195"/>
      <c r="W293" s="196">
        <v>380502</v>
      </c>
      <c r="X293" s="113"/>
      <c r="Y293" t="s">
        <v>60489</v>
      </c>
      <c r="Z293">
        <v>393.18</v>
      </c>
      <c r="AB293" s="276" t="s">
        <v>44342</v>
      </c>
      <c r="AC293" s="277">
        <v>11111.68</v>
      </c>
      <c r="AE293" s="246" t="s">
        <v>55757</v>
      </c>
      <c r="AF293" s="247">
        <v>11700</v>
      </c>
      <c r="AH293" s="226" t="s">
        <v>15006</v>
      </c>
      <c r="AI293" s="227">
        <v>37726.22</v>
      </c>
      <c r="AK293" s="207" t="s">
        <v>14937</v>
      </c>
      <c r="AL293" s="208">
        <v>1685.79</v>
      </c>
      <c r="AM293" s="93"/>
      <c r="AN293" s="199" t="s">
        <v>15937</v>
      </c>
      <c r="AO293" s="200">
        <v>3192</v>
      </c>
      <c r="AQ293" t="s">
        <v>51273</v>
      </c>
      <c r="AR293" s="284">
        <v>25803.5</v>
      </c>
      <c r="AT293" s="272" t="s">
        <v>12582</v>
      </c>
      <c r="AU293" s="273">
        <v>1560</v>
      </c>
      <c r="AW293" s="244" t="s">
        <v>9629</v>
      </c>
      <c r="AX293" s="245">
        <v>68607.95</v>
      </c>
      <c r="AZ293" s="230" t="s">
        <v>46325</v>
      </c>
      <c r="BA293" s="231">
        <v>451204.29</v>
      </c>
      <c r="BC293" s="209" t="s">
        <v>6615</v>
      </c>
      <c r="BD293" s="210">
        <v>1070767.8799999999</v>
      </c>
      <c r="BF293" s="195" t="s">
        <v>9846</v>
      </c>
      <c r="BG293" s="196">
        <v>20560</v>
      </c>
    </row>
    <row r="294" spans="1:59" x14ac:dyDescent="0.55000000000000004">
      <c r="A294" t="s">
        <v>39810</v>
      </c>
      <c r="C294" s="284">
        <v>8313.01</v>
      </c>
      <c r="E294" s="282" t="s">
        <v>12364</v>
      </c>
      <c r="F294" s="282"/>
      <c r="G294" s="283">
        <v>1003.33</v>
      </c>
      <c r="I294" s="242" t="s">
        <v>5054</v>
      </c>
      <c r="J294" s="242"/>
      <c r="K294" s="243">
        <v>126375</v>
      </c>
      <c r="M294" s="224" t="s">
        <v>44240</v>
      </c>
      <c r="N294" s="224"/>
      <c r="O294" s="225">
        <v>332240.2</v>
      </c>
      <c r="Q294" s="203" t="s">
        <v>764</v>
      </c>
      <c r="R294" s="203"/>
      <c r="S294" s="204">
        <v>2162</v>
      </c>
      <c r="U294" s="195" t="s">
        <v>3825</v>
      </c>
      <c r="V294" s="195"/>
      <c r="W294" s="196">
        <v>31138.400000000001</v>
      </c>
      <c r="X294" s="113"/>
      <c r="Y294" t="s">
        <v>60490</v>
      </c>
      <c r="Z294">
        <v>45.12</v>
      </c>
      <c r="AB294" s="276" t="s">
        <v>51490</v>
      </c>
      <c r="AC294" s="277">
        <v>508.46</v>
      </c>
      <c r="AE294" s="246" t="s">
        <v>55758</v>
      </c>
      <c r="AF294" s="247">
        <v>814.95</v>
      </c>
      <c r="AH294" s="226" t="s">
        <v>15007</v>
      </c>
      <c r="AI294" s="227">
        <v>40268.39</v>
      </c>
      <c r="AK294" s="207" t="s">
        <v>14938</v>
      </c>
      <c r="AL294" s="208">
        <v>539.63</v>
      </c>
      <c r="AM294" s="93"/>
      <c r="AN294" s="199" t="s">
        <v>13096</v>
      </c>
      <c r="AO294" s="200">
        <v>38895.56</v>
      </c>
      <c r="AQ294" t="s">
        <v>43910</v>
      </c>
      <c r="AR294" s="284">
        <v>2714.75</v>
      </c>
      <c r="AT294" s="272" t="s">
        <v>12584</v>
      </c>
      <c r="AU294" s="273">
        <v>1003.33</v>
      </c>
      <c r="AW294" s="244" t="s">
        <v>9631</v>
      </c>
      <c r="AX294" s="245">
        <v>126375</v>
      </c>
      <c r="AZ294" s="230" t="s">
        <v>46326</v>
      </c>
      <c r="BA294" s="231">
        <v>332240.2</v>
      </c>
      <c r="BC294" s="209" t="s">
        <v>6876</v>
      </c>
      <c r="BD294" s="210">
        <v>370893</v>
      </c>
      <c r="BF294" s="195" t="s">
        <v>10104</v>
      </c>
      <c r="BG294" s="196">
        <v>239315</v>
      </c>
    </row>
    <row r="295" spans="1:59" x14ac:dyDescent="0.55000000000000004">
      <c r="A295" t="s">
        <v>39811</v>
      </c>
      <c r="C295" s="284">
        <v>23670.87</v>
      </c>
      <c r="E295" s="282" t="s">
        <v>12466</v>
      </c>
      <c r="F295" s="282"/>
      <c r="G295" s="283">
        <v>1100</v>
      </c>
      <c r="I295" s="242" t="s">
        <v>3616</v>
      </c>
      <c r="J295" s="242"/>
      <c r="K295" s="243">
        <v>155462.09</v>
      </c>
      <c r="M295" s="224" t="s">
        <v>42083</v>
      </c>
      <c r="N295" s="224"/>
      <c r="O295" s="225">
        <v>1352727.63</v>
      </c>
      <c r="Q295" s="203" t="s">
        <v>765</v>
      </c>
      <c r="R295" s="203"/>
      <c r="S295" s="204">
        <v>216000</v>
      </c>
      <c r="U295" s="195" t="s">
        <v>3826</v>
      </c>
      <c r="V295" s="195"/>
      <c r="W295" s="196">
        <v>696832</v>
      </c>
      <c r="X295" s="113"/>
      <c r="Y295" t="s">
        <v>60491</v>
      </c>
      <c r="Z295" s="284">
        <v>12659.66</v>
      </c>
      <c r="AB295" s="276" t="s">
        <v>44343</v>
      </c>
      <c r="AC295" s="277">
        <v>3300</v>
      </c>
      <c r="AE295" s="246" t="s">
        <v>55759</v>
      </c>
      <c r="AF295" s="247">
        <v>2866.5</v>
      </c>
      <c r="AH295" s="226" t="s">
        <v>46634</v>
      </c>
      <c r="AI295" s="227">
        <v>245.74</v>
      </c>
      <c r="AK295" s="207" t="s">
        <v>14939</v>
      </c>
      <c r="AL295" s="208">
        <v>16873.900000000001</v>
      </c>
      <c r="AM295" s="93"/>
      <c r="AN295" s="199" t="s">
        <v>13097</v>
      </c>
      <c r="AO295" s="200">
        <v>26865.13</v>
      </c>
      <c r="AQ295" t="s">
        <v>66407</v>
      </c>
      <c r="AR295" s="284">
        <v>1291</v>
      </c>
      <c r="AT295" s="272" t="s">
        <v>12692</v>
      </c>
      <c r="AU295" s="273">
        <v>1100</v>
      </c>
      <c r="AW295" s="244" t="s">
        <v>9634</v>
      </c>
      <c r="AX295" s="245">
        <v>155462.09</v>
      </c>
      <c r="AZ295" s="230" t="s">
        <v>43474</v>
      </c>
      <c r="BA295" s="231">
        <v>1352727.63</v>
      </c>
      <c r="BC295" s="209" t="s">
        <v>7041</v>
      </c>
      <c r="BD295" s="210">
        <v>45754</v>
      </c>
      <c r="BF295" s="195" t="s">
        <v>10239</v>
      </c>
      <c r="BG295" s="196">
        <v>122917</v>
      </c>
    </row>
    <row r="296" spans="1:59" x14ac:dyDescent="0.55000000000000004">
      <c r="A296" t="s">
        <v>39812</v>
      </c>
      <c r="C296" s="284">
        <v>358367.99</v>
      </c>
      <c r="E296" s="282" t="s">
        <v>12468</v>
      </c>
      <c r="F296" s="282"/>
      <c r="G296" s="283">
        <v>7</v>
      </c>
      <c r="I296" s="242" t="s">
        <v>4606</v>
      </c>
      <c r="J296" s="242"/>
      <c r="K296" s="243">
        <v>8252.7000000000007</v>
      </c>
      <c r="M296" s="224" t="s">
        <v>41028</v>
      </c>
      <c r="N296" s="224"/>
      <c r="O296" s="225">
        <v>198075.99</v>
      </c>
      <c r="Q296" s="203" t="s">
        <v>766</v>
      </c>
      <c r="R296" s="203"/>
      <c r="S296" s="204">
        <v>36457</v>
      </c>
      <c r="U296" s="195" t="s">
        <v>3827</v>
      </c>
      <c r="V296" s="195"/>
      <c r="W296" s="196">
        <v>205823</v>
      </c>
      <c r="X296" s="113"/>
      <c r="Y296" t="s">
        <v>60492</v>
      </c>
      <c r="Z296" s="284">
        <v>30943.63</v>
      </c>
      <c r="AB296" s="276" t="s">
        <v>51491</v>
      </c>
      <c r="AC296" s="277">
        <v>8616.19</v>
      </c>
      <c r="AE296" s="246" t="s">
        <v>55760</v>
      </c>
      <c r="AF296" s="247">
        <v>1379.08</v>
      </c>
      <c r="AH296" s="226" t="s">
        <v>51467</v>
      </c>
      <c r="AI296" s="227">
        <v>656.64</v>
      </c>
      <c r="AK296" s="207" t="s">
        <v>14940</v>
      </c>
      <c r="AL296" s="208">
        <v>161092.76</v>
      </c>
      <c r="AM296" s="93"/>
      <c r="AN296" s="199" t="s">
        <v>13098</v>
      </c>
      <c r="AO296" s="200">
        <v>6135</v>
      </c>
      <c r="AQ296" t="s">
        <v>11831</v>
      </c>
      <c r="AR296" s="284">
        <v>16250</v>
      </c>
      <c r="AT296" s="272" t="s">
        <v>12694</v>
      </c>
      <c r="AU296" s="273">
        <v>7</v>
      </c>
      <c r="AW296" s="244" t="s">
        <v>11006</v>
      </c>
      <c r="AX296" s="245">
        <v>8252.7000000000007</v>
      </c>
      <c r="AZ296" s="230" t="s">
        <v>41569</v>
      </c>
      <c r="BA296" s="231">
        <v>198075.99</v>
      </c>
      <c r="BC296" s="209" t="s">
        <v>7281</v>
      </c>
      <c r="BD296" s="210">
        <v>549822.55000000005</v>
      </c>
      <c r="BF296" s="195" t="s">
        <v>9287</v>
      </c>
      <c r="BG296" s="196">
        <v>314929.76</v>
      </c>
    </row>
    <row r="297" spans="1:59" x14ac:dyDescent="0.55000000000000004">
      <c r="A297" t="s">
        <v>39813</v>
      </c>
      <c r="C297" s="284">
        <v>32902.269999999997</v>
      </c>
      <c r="E297" s="282" t="s">
        <v>65400</v>
      </c>
      <c r="F297" s="282"/>
      <c r="G297" s="283">
        <v>918.75</v>
      </c>
      <c r="I297" s="242" t="s">
        <v>12319</v>
      </c>
      <c r="J297" s="242"/>
      <c r="K297" s="243">
        <v>11521.45</v>
      </c>
      <c r="M297" s="224" t="s">
        <v>41029</v>
      </c>
      <c r="N297" s="224"/>
      <c r="O297" s="225">
        <v>125951</v>
      </c>
      <c r="Q297" s="203" t="s">
        <v>4001</v>
      </c>
      <c r="R297" s="203"/>
      <c r="S297" s="204">
        <v>2490</v>
      </c>
      <c r="U297" s="195" t="s">
        <v>3828</v>
      </c>
      <c r="V297" s="195"/>
      <c r="W297" s="196">
        <v>20069</v>
      </c>
      <c r="X297" s="113"/>
      <c r="Y297" t="s">
        <v>67779</v>
      </c>
      <c r="Z297" s="284">
        <v>56223.19</v>
      </c>
      <c r="AB297" s="276" t="s">
        <v>63605</v>
      </c>
      <c r="AC297" s="277">
        <v>1737.34</v>
      </c>
      <c r="AE297" s="246" t="s">
        <v>49568</v>
      </c>
      <c r="AF297" s="247">
        <v>703.61</v>
      </c>
      <c r="AH297" s="226" t="s">
        <v>33049</v>
      </c>
      <c r="AI297" s="227">
        <v>12687</v>
      </c>
      <c r="AK297" s="207" t="s">
        <v>14941</v>
      </c>
      <c r="AL297" s="208">
        <v>2302.3000000000002</v>
      </c>
      <c r="AM297" s="93"/>
      <c r="AN297" s="199" t="s">
        <v>13099</v>
      </c>
      <c r="AO297" s="200">
        <v>9781.76</v>
      </c>
      <c r="AQ297" t="s">
        <v>49552</v>
      </c>
      <c r="AR297" s="284">
        <v>82466</v>
      </c>
      <c r="AT297" s="272" t="s">
        <v>12695</v>
      </c>
      <c r="AU297" s="273">
        <v>918.75</v>
      </c>
      <c r="AW297" s="244" t="s">
        <v>12320</v>
      </c>
      <c r="AX297" s="245">
        <v>11521.45</v>
      </c>
      <c r="AZ297" s="230" t="s">
        <v>41570</v>
      </c>
      <c r="BA297" s="231">
        <v>125951</v>
      </c>
      <c r="BC297" s="209" t="s">
        <v>7563</v>
      </c>
      <c r="BD297" s="210">
        <v>680076</v>
      </c>
      <c r="BF297" s="195" t="s">
        <v>9847</v>
      </c>
      <c r="BG297" s="196">
        <v>677161.76</v>
      </c>
    </row>
    <row r="298" spans="1:59" x14ac:dyDescent="0.55000000000000004">
      <c r="A298" t="s">
        <v>39814</v>
      </c>
      <c r="C298" s="284">
        <v>1453.96</v>
      </c>
      <c r="E298" s="282" t="s">
        <v>12367</v>
      </c>
      <c r="F298" s="282"/>
      <c r="G298" s="283">
        <v>22804.2</v>
      </c>
      <c r="I298" s="242" t="s">
        <v>3618</v>
      </c>
      <c r="J298" s="242"/>
      <c r="K298" s="243">
        <v>24304</v>
      </c>
      <c r="M298" s="224" t="s">
        <v>42084</v>
      </c>
      <c r="N298" s="224"/>
      <c r="O298" s="225">
        <v>670279</v>
      </c>
      <c r="Q298" s="203" t="s">
        <v>4002</v>
      </c>
      <c r="R298" s="203"/>
      <c r="S298" s="204">
        <v>2989</v>
      </c>
      <c r="U298" s="195" t="s">
        <v>3829</v>
      </c>
      <c r="V298" s="195"/>
      <c r="W298" s="196">
        <v>2246.85</v>
      </c>
      <c r="X298" s="113"/>
      <c r="Y298" t="s">
        <v>63201</v>
      </c>
      <c r="Z298" s="284">
        <v>1029.8900000000001</v>
      </c>
      <c r="AB298" s="276" t="s">
        <v>15152</v>
      </c>
      <c r="AC298" s="277">
        <v>2522.16</v>
      </c>
      <c r="AE298" s="246" t="s">
        <v>63005</v>
      </c>
      <c r="AF298" s="247">
        <v>1369.18</v>
      </c>
      <c r="AH298" s="226" t="s">
        <v>15010</v>
      </c>
      <c r="AI298" s="227">
        <v>7006.13</v>
      </c>
      <c r="AK298" s="207" t="s">
        <v>14942</v>
      </c>
      <c r="AL298" s="208">
        <v>12579.82</v>
      </c>
      <c r="AM298" s="93"/>
      <c r="AN298" s="199" t="s">
        <v>13100</v>
      </c>
      <c r="AO298" s="200">
        <v>348.08</v>
      </c>
      <c r="AQ298" t="s">
        <v>39994</v>
      </c>
      <c r="AR298" s="284">
        <v>29741.61</v>
      </c>
      <c r="AT298" s="272" t="s">
        <v>12587</v>
      </c>
      <c r="AU298" s="273">
        <v>22804.2</v>
      </c>
      <c r="AW298" s="244" t="s">
        <v>9636</v>
      </c>
      <c r="AX298" s="245">
        <v>24304</v>
      </c>
      <c r="AZ298" s="230" t="s">
        <v>43475</v>
      </c>
      <c r="BA298" s="231">
        <v>670279</v>
      </c>
      <c r="BC298" s="209" t="s">
        <v>7696</v>
      </c>
      <c r="BD298" s="210">
        <v>127035.5</v>
      </c>
      <c r="BF298" s="195" t="s">
        <v>10105</v>
      </c>
      <c r="BG298" s="196">
        <v>4609004</v>
      </c>
    </row>
    <row r="299" spans="1:59" x14ac:dyDescent="0.55000000000000004">
      <c r="A299" t="s">
        <v>39815</v>
      </c>
      <c r="C299" s="284">
        <v>3260.5</v>
      </c>
      <c r="E299" s="282" t="s">
        <v>65402</v>
      </c>
      <c r="F299" s="282"/>
      <c r="G299" s="283">
        <v>4804</v>
      </c>
      <c r="I299" s="242" t="s">
        <v>4517</v>
      </c>
      <c r="J299" s="242"/>
      <c r="K299" s="243">
        <v>796</v>
      </c>
      <c r="M299" s="224" t="s">
        <v>42085</v>
      </c>
      <c r="N299" s="224"/>
      <c r="O299" s="225">
        <v>15036166.26</v>
      </c>
      <c r="Q299" s="203" t="s">
        <v>767</v>
      </c>
      <c r="R299" s="203"/>
      <c r="S299" s="204">
        <v>53035</v>
      </c>
      <c r="U299" s="195" t="s">
        <v>3830</v>
      </c>
      <c r="V299" s="195"/>
      <c r="W299" s="196">
        <v>64386</v>
      </c>
      <c r="X299" s="113"/>
      <c r="Y299" t="s">
        <v>69747</v>
      </c>
      <c r="Z299" s="284">
        <v>6173.38</v>
      </c>
      <c r="AB299" s="276" t="s">
        <v>15153</v>
      </c>
      <c r="AC299" s="277">
        <v>6738.32</v>
      </c>
      <c r="AE299" s="246" t="s">
        <v>62942</v>
      </c>
      <c r="AF299" s="247">
        <v>11220.94</v>
      </c>
      <c r="AH299" s="226" t="s">
        <v>12982</v>
      </c>
      <c r="AI299" s="227">
        <v>7197.03</v>
      </c>
      <c r="AK299" s="207" t="s">
        <v>14943</v>
      </c>
      <c r="AL299" s="208">
        <v>20024.23</v>
      </c>
      <c r="AM299" s="93"/>
      <c r="AN299" s="199" t="s">
        <v>13101</v>
      </c>
      <c r="AO299" s="200">
        <v>8158.34</v>
      </c>
      <c r="AQ299" t="s">
        <v>66207</v>
      </c>
      <c r="AR299" s="284">
        <v>166512.21</v>
      </c>
      <c r="AT299" s="272" t="s">
        <v>12698</v>
      </c>
      <c r="AU299" s="273">
        <v>4804</v>
      </c>
      <c r="AW299" s="244" t="s">
        <v>11010</v>
      </c>
      <c r="AX299" s="245">
        <v>796</v>
      </c>
      <c r="AZ299" s="230" t="s">
        <v>43476</v>
      </c>
      <c r="BA299" s="231">
        <v>15036166.26</v>
      </c>
      <c r="BC299" s="209" t="s">
        <v>7998</v>
      </c>
      <c r="BD299" s="210">
        <v>172368.46</v>
      </c>
      <c r="BF299" s="195" t="s">
        <v>10240</v>
      </c>
      <c r="BG299" s="196">
        <v>2378529</v>
      </c>
    </row>
    <row r="300" spans="1:59" x14ac:dyDescent="0.55000000000000004">
      <c r="A300" t="s">
        <v>39816</v>
      </c>
      <c r="C300" s="284">
        <v>46445.8</v>
      </c>
      <c r="E300" s="282" t="s">
        <v>12369</v>
      </c>
      <c r="F300" s="282"/>
      <c r="G300" s="283">
        <v>-14</v>
      </c>
      <c r="I300" s="242" t="s">
        <v>4518</v>
      </c>
      <c r="J300" s="242"/>
      <c r="K300" s="243">
        <v>13163.84</v>
      </c>
      <c r="M300" s="224" t="s">
        <v>41030</v>
      </c>
      <c r="N300" s="224"/>
      <c r="O300" s="225">
        <v>76700.759999999995</v>
      </c>
      <c r="Q300" s="203" t="s">
        <v>768</v>
      </c>
      <c r="R300" s="203"/>
      <c r="S300" s="204">
        <v>52512.79</v>
      </c>
      <c r="U300" s="195" t="s">
        <v>3831</v>
      </c>
      <c r="V300" s="195"/>
      <c r="W300" s="196">
        <v>95217</v>
      </c>
      <c r="X300" s="113"/>
      <c r="Y300" t="s">
        <v>36373</v>
      </c>
      <c r="Z300" s="284">
        <v>5993.21</v>
      </c>
      <c r="AB300" s="276" t="s">
        <v>44344</v>
      </c>
      <c r="AC300" s="277">
        <v>2339.84</v>
      </c>
      <c r="AE300" s="246" t="s">
        <v>58403</v>
      </c>
      <c r="AF300" s="247">
        <v>7865.21</v>
      </c>
      <c r="AH300" s="226" t="s">
        <v>15012</v>
      </c>
      <c r="AI300" s="227">
        <v>1476</v>
      </c>
      <c r="AK300" s="207" t="s">
        <v>14944</v>
      </c>
      <c r="AL300" s="208">
        <v>967.44</v>
      </c>
      <c r="AM300" s="93"/>
      <c r="AN300" s="199" t="s">
        <v>13102</v>
      </c>
      <c r="AO300" s="200">
        <v>15812.41</v>
      </c>
      <c r="AQ300" t="s">
        <v>51275</v>
      </c>
      <c r="AR300" s="284">
        <v>56272.2</v>
      </c>
      <c r="AT300" s="272" t="s">
        <v>12589</v>
      </c>
      <c r="AU300" s="273">
        <v>-14</v>
      </c>
      <c r="AW300" s="244" t="s">
        <v>11011</v>
      </c>
      <c r="AX300" s="245">
        <v>13163.84</v>
      </c>
      <c r="AZ300" s="230" t="s">
        <v>41571</v>
      </c>
      <c r="BA300" s="231">
        <v>76700.759999999995</v>
      </c>
      <c r="BC300" s="209" t="s">
        <v>8255</v>
      </c>
      <c r="BD300" s="210">
        <v>532150.01</v>
      </c>
      <c r="BF300" s="195" t="s">
        <v>9848</v>
      </c>
      <c r="BG300" s="196">
        <v>6987533</v>
      </c>
    </row>
    <row r="301" spans="1:59" x14ac:dyDescent="0.55000000000000004">
      <c r="A301" t="s">
        <v>39817</v>
      </c>
      <c r="C301" s="284">
        <v>7158.29</v>
      </c>
      <c r="E301" s="282" t="s">
        <v>12480</v>
      </c>
      <c r="F301" s="282"/>
      <c r="G301" s="283">
        <v>475</v>
      </c>
      <c r="I301" s="242" t="s">
        <v>4519</v>
      </c>
      <c r="J301" s="242"/>
      <c r="K301" s="243">
        <v>13745.98</v>
      </c>
      <c r="M301" s="224" t="s">
        <v>41031</v>
      </c>
      <c r="N301" s="224"/>
      <c r="O301" s="225">
        <v>80737.53</v>
      </c>
      <c r="Q301" s="203" t="s">
        <v>769</v>
      </c>
      <c r="R301" s="203"/>
      <c r="S301" s="204">
        <v>3336</v>
      </c>
      <c r="U301" s="195" t="s">
        <v>3832</v>
      </c>
      <c r="V301" s="195"/>
      <c r="W301" s="196">
        <v>6167</v>
      </c>
      <c r="X301" s="113"/>
      <c r="Y301" t="s">
        <v>36374</v>
      </c>
      <c r="Z301">
        <v>899.2</v>
      </c>
      <c r="AB301" s="276" t="s">
        <v>15154</v>
      </c>
      <c r="AC301" s="277">
        <v>3103.19</v>
      </c>
      <c r="AE301" s="246" t="s">
        <v>61749</v>
      </c>
      <c r="AF301" s="247">
        <v>365.34</v>
      </c>
      <c r="AH301" s="226" t="s">
        <v>34452</v>
      </c>
      <c r="AI301" s="227">
        <v>5191.0600000000004</v>
      </c>
      <c r="AK301" s="207" t="s">
        <v>14945</v>
      </c>
      <c r="AL301" s="208">
        <v>7918.37</v>
      </c>
      <c r="AM301" s="93"/>
      <c r="AN301" s="199" t="s">
        <v>13103</v>
      </c>
      <c r="AO301" s="200">
        <v>5855.96</v>
      </c>
      <c r="AQ301" t="s">
        <v>56927</v>
      </c>
      <c r="AR301" s="284">
        <v>57933.61</v>
      </c>
      <c r="AT301" s="272" t="s">
        <v>12708</v>
      </c>
      <c r="AU301" s="273">
        <v>475</v>
      </c>
      <c r="AW301" s="244" t="s">
        <v>9637</v>
      </c>
      <c r="AX301" s="245">
        <v>13745.98</v>
      </c>
      <c r="AZ301" s="230" t="s">
        <v>41572</v>
      </c>
      <c r="BA301" s="231">
        <v>80737.53</v>
      </c>
      <c r="BC301" s="209" t="s">
        <v>8635</v>
      </c>
      <c r="BD301" s="210">
        <v>47882.49</v>
      </c>
      <c r="BF301" s="195" t="s">
        <v>10241</v>
      </c>
      <c r="BG301" s="196">
        <v>25039</v>
      </c>
    </row>
    <row r="302" spans="1:59" x14ac:dyDescent="0.55000000000000004">
      <c r="A302" t="s">
        <v>39818</v>
      </c>
      <c r="C302" s="284">
        <v>51891.63</v>
      </c>
      <c r="E302" s="282" t="s">
        <v>65406</v>
      </c>
      <c r="F302" s="282"/>
      <c r="G302" s="283">
        <v>1200</v>
      </c>
      <c r="I302" s="242" t="s">
        <v>4520</v>
      </c>
      <c r="J302" s="242"/>
      <c r="K302" s="243">
        <v>1600.76</v>
      </c>
      <c r="M302" s="224" t="s">
        <v>41032</v>
      </c>
      <c r="N302" s="224"/>
      <c r="O302" s="225">
        <v>134723.97</v>
      </c>
      <c r="Q302" s="203" t="s">
        <v>770</v>
      </c>
      <c r="R302" s="203"/>
      <c r="S302" s="204">
        <v>9638.83</v>
      </c>
      <c r="U302" s="195" t="s">
        <v>3833</v>
      </c>
      <c r="V302" s="195"/>
      <c r="W302" s="196">
        <v>1472408.92</v>
      </c>
      <c r="X302" s="113"/>
      <c r="Y302" t="s">
        <v>36375</v>
      </c>
      <c r="Z302" s="284">
        <v>2993.94</v>
      </c>
      <c r="AB302" s="276" t="s">
        <v>35969</v>
      </c>
      <c r="AC302" s="277">
        <v>67071.08</v>
      </c>
      <c r="AE302" s="246" t="s">
        <v>58404</v>
      </c>
      <c r="AF302" s="247">
        <v>629.65</v>
      </c>
      <c r="AH302" s="226" t="s">
        <v>38822</v>
      </c>
      <c r="AI302" s="227">
        <v>45336.73</v>
      </c>
      <c r="AK302" s="207" t="s">
        <v>14946</v>
      </c>
      <c r="AL302" s="208">
        <v>15662.97</v>
      </c>
      <c r="AM302" s="93"/>
      <c r="AN302" s="199" t="s">
        <v>15939</v>
      </c>
      <c r="AO302" s="200">
        <v>38422.68</v>
      </c>
      <c r="AQ302" t="s">
        <v>46506</v>
      </c>
      <c r="AR302" s="284">
        <v>4031</v>
      </c>
      <c r="AT302" s="272" t="s">
        <v>12710</v>
      </c>
      <c r="AU302" s="273">
        <v>1200</v>
      </c>
      <c r="AW302" s="244" t="s">
        <v>11012</v>
      </c>
      <c r="AX302" s="245">
        <v>1600.76</v>
      </c>
      <c r="AZ302" s="230" t="s">
        <v>41573</v>
      </c>
      <c r="BA302" s="231">
        <v>134723.97</v>
      </c>
      <c r="BC302" s="209" t="s">
        <v>8873</v>
      </c>
      <c r="BD302" s="210">
        <v>644855</v>
      </c>
      <c r="BF302" s="195" t="s">
        <v>9849</v>
      </c>
      <c r="BG302" s="196">
        <v>25039</v>
      </c>
    </row>
    <row r="303" spans="1:59" x14ac:dyDescent="0.55000000000000004">
      <c r="A303" t="s">
        <v>39819</v>
      </c>
      <c r="C303" s="284">
        <v>48481.760000000002</v>
      </c>
      <c r="E303" s="282" t="s">
        <v>65411</v>
      </c>
      <c r="F303" s="282"/>
      <c r="G303" s="283">
        <v>933</v>
      </c>
      <c r="I303" s="242" t="s">
        <v>4522</v>
      </c>
      <c r="J303" s="242"/>
      <c r="K303" s="243">
        <v>85935.15</v>
      </c>
      <c r="M303" s="224" t="s">
        <v>41033</v>
      </c>
      <c r="N303" s="224"/>
      <c r="O303" s="225">
        <v>202383</v>
      </c>
      <c r="Q303" s="203" t="s">
        <v>771</v>
      </c>
      <c r="R303" s="203"/>
      <c r="S303" s="204">
        <v>102000</v>
      </c>
      <c r="U303" s="195" t="s">
        <v>3834</v>
      </c>
      <c r="V303" s="195"/>
      <c r="W303" s="196">
        <v>37152</v>
      </c>
      <c r="X303" s="113"/>
      <c r="Y303" t="s">
        <v>36376</v>
      </c>
      <c r="Z303" s="284">
        <v>3691.12</v>
      </c>
      <c r="AB303" s="276" t="s">
        <v>48657</v>
      </c>
      <c r="AC303" s="277">
        <v>123728.4</v>
      </c>
      <c r="AE303" s="246" t="s">
        <v>61750</v>
      </c>
      <c r="AF303" s="247">
        <v>642.77</v>
      </c>
      <c r="AH303" s="226" t="s">
        <v>15013</v>
      </c>
      <c r="AI303" s="227">
        <v>-552.35</v>
      </c>
      <c r="AK303" s="207" t="s">
        <v>14947</v>
      </c>
      <c r="AL303" s="208">
        <v>36.51</v>
      </c>
      <c r="AM303" s="93"/>
      <c r="AN303" s="199" t="s">
        <v>31670</v>
      </c>
      <c r="AO303" s="200">
        <v>4298.04</v>
      </c>
      <c r="AQ303" t="s">
        <v>69652</v>
      </c>
      <c r="AR303" s="284">
        <v>27287.53</v>
      </c>
      <c r="AT303" s="272" t="s">
        <v>12722</v>
      </c>
      <c r="AU303" s="273">
        <v>933</v>
      </c>
      <c r="AW303" s="244" t="s">
        <v>11013</v>
      </c>
      <c r="AX303" s="245">
        <v>85935.15</v>
      </c>
      <c r="AZ303" s="230" t="s">
        <v>41574</v>
      </c>
      <c r="BA303" s="231">
        <v>202383</v>
      </c>
      <c r="BC303" s="209" t="s">
        <v>9218</v>
      </c>
      <c r="BD303" s="210">
        <v>3991667.94</v>
      </c>
      <c r="BF303" s="195" t="s">
        <v>10242</v>
      </c>
      <c r="BG303" s="196">
        <v>11265</v>
      </c>
    </row>
    <row r="304" spans="1:59" x14ac:dyDescent="0.55000000000000004">
      <c r="A304" t="s">
        <v>39820</v>
      </c>
      <c r="C304">
        <v>454.96</v>
      </c>
      <c r="E304" s="282" t="s">
        <v>65413</v>
      </c>
      <c r="F304" s="282"/>
      <c r="G304" s="283">
        <v>1150</v>
      </c>
      <c r="I304" s="242" t="s">
        <v>4610</v>
      </c>
      <c r="J304" s="242"/>
      <c r="K304" s="243">
        <v>9660</v>
      </c>
      <c r="M304" s="224" t="s">
        <v>41034</v>
      </c>
      <c r="N304" s="224"/>
      <c r="O304" s="225">
        <v>164569.94</v>
      </c>
      <c r="Q304" s="203" t="s">
        <v>772</v>
      </c>
      <c r="R304" s="203"/>
      <c r="S304" s="204">
        <v>47060</v>
      </c>
      <c r="U304" s="195" t="s">
        <v>3835</v>
      </c>
      <c r="V304" s="195"/>
      <c r="W304" s="196">
        <v>28051</v>
      </c>
      <c r="X304" s="113"/>
      <c r="Y304" t="s">
        <v>36377</v>
      </c>
      <c r="Z304">
        <v>5.7</v>
      </c>
      <c r="AB304" s="276" t="s">
        <v>63606</v>
      </c>
      <c r="AC304" s="277">
        <v>2558.85</v>
      </c>
      <c r="AE304" s="246" t="s">
        <v>63899</v>
      </c>
      <c r="AF304" s="247">
        <v>131.69</v>
      </c>
      <c r="AH304" s="226" t="s">
        <v>49569</v>
      </c>
      <c r="AI304" s="227">
        <v>5800</v>
      </c>
      <c r="AK304" s="207" t="s">
        <v>14948</v>
      </c>
      <c r="AL304" s="208">
        <v>7053.12</v>
      </c>
      <c r="AM304" s="93"/>
      <c r="AN304" s="199" t="s">
        <v>13104</v>
      </c>
      <c r="AO304" s="200">
        <v>881.91</v>
      </c>
      <c r="AQ304" t="s">
        <v>11833</v>
      </c>
      <c r="AR304" s="284">
        <v>961782.41</v>
      </c>
      <c r="AT304" s="272" t="s">
        <v>12724</v>
      </c>
      <c r="AU304" s="273">
        <v>1150</v>
      </c>
      <c r="AW304" s="244" t="s">
        <v>11015</v>
      </c>
      <c r="AX304" s="245">
        <v>9660</v>
      </c>
      <c r="AZ304" s="230" t="s">
        <v>41575</v>
      </c>
      <c r="BA304" s="231">
        <v>164569.94</v>
      </c>
      <c r="BC304" s="209" t="s">
        <v>9489</v>
      </c>
      <c r="BD304" s="210">
        <v>168831</v>
      </c>
      <c r="BF304" s="195" t="s">
        <v>9290</v>
      </c>
      <c r="BG304" s="196">
        <v>30000</v>
      </c>
    </row>
    <row r="305" spans="1:59" x14ac:dyDescent="0.55000000000000004">
      <c r="A305" t="s">
        <v>39822</v>
      </c>
      <c r="C305">
        <v>372.56</v>
      </c>
      <c r="E305" s="282" t="s">
        <v>12378</v>
      </c>
      <c r="F305" s="282"/>
      <c r="G305" s="283">
        <v>40000</v>
      </c>
      <c r="I305" s="242" t="s">
        <v>4611</v>
      </c>
      <c r="J305" s="242"/>
      <c r="K305" s="243">
        <v>12807</v>
      </c>
      <c r="M305" s="224" t="s">
        <v>41035</v>
      </c>
      <c r="N305" s="224"/>
      <c r="O305" s="225">
        <v>147480.5</v>
      </c>
      <c r="Q305" s="203" t="s">
        <v>773</v>
      </c>
      <c r="R305" s="203"/>
      <c r="S305" s="204">
        <v>1170</v>
      </c>
      <c r="U305" s="195" t="s">
        <v>3836</v>
      </c>
      <c r="V305" s="195"/>
      <c r="W305" s="196">
        <v>38833.919999999998</v>
      </c>
      <c r="X305" s="113"/>
      <c r="Y305" t="s">
        <v>35173</v>
      </c>
      <c r="Z305" s="284">
        <v>5000</v>
      </c>
      <c r="AB305" s="276" t="s">
        <v>51494</v>
      </c>
      <c r="AC305" s="277">
        <v>192.55</v>
      </c>
      <c r="AE305" s="246" t="s">
        <v>58918</v>
      </c>
      <c r="AF305" s="247">
        <v>253.39</v>
      </c>
      <c r="AH305" s="226" t="s">
        <v>15014</v>
      </c>
      <c r="AI305" s="227">
        <v>2677.54</v>
      </c>
      <c r="AK305" s="207" t="s">
        <v>14949</v>
      </c>
      <c r="AL305" s="208">
        <v>102802.54</v>
      </c>
      <c r="AM305" s="93"/>
      <c r="AN305" s="199" t="s">
        <v>13105</v>
      </c>
      <c r="AO305" s="200">
        <v>99301.15</v>
      </c>
      <c r="AQ305" t="s">
        <v>51143</v>
      </c>
      <c r="AR305" s="284">
        <v>52622.8</v>
      </c>
      <c r="AT305" s="272" t="s">
        <v>12598</v>
      </c>
      <c r="AU305" s="273">
        <v>40000</v>
      </c>
      <c r="AW305" s="244" t="s">
        <v>11016</v>
      </c>
      <c r="AX305" s="245">
        <v>12807</v>
      </c>
      <c r="AZ305" s="230" t="s">
        <v>41576</v>
      </c>
      <c r="BA305" s="231">
        <v>147480.5</v>
      </c>
      <c r="BC305" s="209" t="s">
        <v>9582</v>
      </c>
      <c r="BD305" s="210">
        <v>74800</v>
      </c>
      <c r="BF305" s="195" t="s">
        <v>9850</v>
      </c>
      <c r="BG305" s="196">
        <v>41265</v>
      </c>
    </row>
    <row r="306" spans="1:59" x14ac:dyDescent="0.55000000000000004">
      <c r="A306" t="s">
        <v>39823</v>
      </c>
      <c r="C306" s="284">
        <v>22768.799999999999</v>
      </c>
      <c r="E306" s="282" t="s">
        <v>65415</v>
      </c>
      <c r="F306" s="282"/>
      <c r="G306" s="283">
        <v>9000</v>
      </c>
      <c r="I306" s="242" t="s">
        <v>4612</v>
      </c>
      <c r="J306" s="242"/>
      <c r="K306" s="243">
        <v>375</v>
      </c>
      <c r="M306" s="224" t="s">
        <v>41036</v>
      </c>
      <c r="N306" s="224"/>
      <c r="O306" s="225">
        <v>76162.38</v>
      </c>
      <c r="Q306" s="203" t="s">
        <v>774</v>
      </c>
      <c r="R306" s="203"/>
      <c r="S306" s="204">
        <v>1219</v>
      </c>
      <c r="U306" s="195" t="s">
        <v>3693</v>
      </c>
      <c r="V306" s="195"/>
      <c r="W306" s="196">
        <v>378685</v>
      </c>
      <c r="X306" s="113"/>
      <c r="Y306" t="s">
        <v>71102</v>
      </c>
      <c r="Z306" s="284">
        <v>6885</v>
      </c>
      <c r="AB306" s="276" t="s">
        <v>51495</v>
      </c>
      <c r="AC306" s="277">
        <v>587</v>
      </c>
      <c r="AE306" s="246" t="s">
        <v>62516</v>
      </c>
      <c r="AF306" s="247">
        <v>922.23</v>
      </c>
      <c r="AH306" s="226" t="s">
        <v>15015</v>
      </c>
      <c r="AI306" s="227">
        <v>204.83</v>
      </c>
      <c r="AK306" s="207" t="s">
        <v>14950</v>
      </c>
      <c r="AL306" s="208">
        <v>161092.76</v>
      </c>
      <c r="AM306" s="93"/>
      <c r="AN306" s="199" t="s">
        <v>31671</v>
      </c>
      <c r="AO306" s="200">
        <v>1355.43</v>
      </c>
      <c r="AQ306" t="s">
        <v>66067</v>
      </c>
      <c r="AR306" s="284">
        <v>12064</v>
      </c>
      <c r="AT306" s="272" t="s">
        <v>12600</v>
      </c>
      <c r="AU306" s="273">
        <v>9000</v>
      </c>
      <c r="AW306" s="244" t="s">
        <v>11017</v>
      </c>
      <c r="AX306" s="245">
        <v>375</v>
      </c>
      <c r="AZ306" s="230" t="s">
        <v>41577</v>
      </c>
      <c r="BA306" s="231">
        <v>76162.38</v>
      </c>
      <c r="BC306" s="209" t="s">
        <v>11229</v>
      </c>
      <c r="BD306" s="210">
        <v>34036.879999999997</v>
      </c>
      <c r="BF306" s="195" t="s">
        <v>10243</v>
      </c>
      <c r="BG306" s="196">
        <v>33004</v>
      </c>
    </row>
    <row r="307" spans="1:59" x14ac:dyDescent="0.55000000000000004">
      <c r="A307" t="s">
        <v>39826</v>
      </c>
      <c r="C307" s="284">
        <v>37615.07</v>
      </c>
      <c r="E307" s="282" t="s">
        <v>12385</v>
      </c>
      <c r="F307" s="282"/>
      <c r="G307" s="283">
        <v>9074</v>
      </c>
      <c r="I307" s="242" t="s">
        <v>4525</v>
      </c>
      <c r="J307" s="242"/>
      <c r="K307" s="243">
        <v>88691.67</v>
      </c>
      <c r="M307" s="224" t="s">
        <v>41037</v>
      </c>
      <c r="N307" s="224"/>
      <c r="O307" s="225">
        <v>63190.39</v>
      </c>
      <c r="Q307" s="203" t="s">
        <v>775</v>
      </c>
      <c r="R307" s="203"/>
      <c r="S307" s="204">
        <v>4875</v>
      </c>
      <c r="U307" s="195" t="s">
        <v>3837</v>
      </c>
      <c r="V307" s="195"/>
      <c r="W307" s="196">
        <v>12293</v>
      </c>
      <c r="X307" s="113"/>
      <c r="Y307" t="s">
        <v>69748</v>
      </c>
      <c r="Z307" s="284">
        <v>12000</v>
      </c>
      <c r="AB307" s="276" t="s">
        <v>63607</v>
      </c>
      <c r="AC307" s="277">
        <v>62.5</v>
      </c>
      <c r="AE307" s="246" t="s">
        <v>61180</v>
      </c>
      <c r="AF307" s="247">
        <v>19875</v>
      </c>
      <c r="AH307" s="226" t="s">
        <v>15016</v>
      </c>
      <c r="AI307" s="227">
        <v>580.49</v>
      </c>
      <c r="AK307" s="207" t="s">
        <v>14951</v>
      </c>
      <c r="AL307" s="208">
        <v>2302.3000000000002</v>
      </c>
      <c r="AM307" s="93"/>
      <c r="AN307" s="199" t="s">
        <v>15945</v>
      </c>
      <c r="AO307" s="200">
        <v>342.39</v>
      </c>
      <c r="AQ307" t="s">
        <v>11835</v>
      </c>
      <c r="AR307" s="284">
        <v>188225.17</v>
      </c>
      <c r="AT307" s="272" t="s">
        <v>12606</v>
      </c>
      <c r="AU307" s="273">
        <v>9074</v>
      </c>
      <c r="AW307" s="244" t="s">
        <v>11019</v>
      </c>
      <c r="AX307" s="245">
        <v>88691.67</v>
      </c>
      <c r="AZ307" s="230" t="s">
        <v>41578</v>
      </c>
      <c r="BA307" s="231">
        <v>63190.39</v>
      </c>
      <c r="BC307" s="209" t="s">
        <v>11464</v>
      </c>
      <c r="BD307" s="210">
        <v>1084714.92</v>
      </c>
      <c r="BF307" s="195" t="s">
        <v>9851</v>
      </c>
      <c r="BG307" s="196">
        <v>33004</v>
      </c>
    </row>
    <row r="308" spans="1:59" x14ac:dyDescent="0.55000000000000004">
      <c r="A308" t="s">
        <v>39828</v>
      </c>
      <c r="C308" s="284">
        <v>12767.68</v>
      </c>
      <c r="E308" s="282" t="s">
        <v>12386</v>
      </c>
      <c r="F308" s="282"/>
      <c r="G308" s="283">
        <v>4332.93</v>
      </c>
      <c r="I308" s="242" t="s">
        <v>4614</v>
      </c>
      <c r="J308" s="242"/>
      <c r="K308" s="243">
        <v>4745</v>
      </c>
      <c r="M308" s="224" t="s">
        <v>41038</v>
      </c>
      <c r="N308" s="224"/>
      <c r="O308" s="225">
        <v>87728.02</v>
      </c>
      <c r="Q308" s="203" t="s">
        <v>776</v>
      </c>
      <c r="R308" s="203"/>
      <c r="S308" s="204">
        <v>18850</v>
      </c>
      <c r="U308" s="195" t="s">
        <v>3838</v>
      </c>
      <c r="V308" s="195"/>
      <c r="W308" s="196">
        <v>335449</v>
      </c>
      <c r="X308" s="113"/>
      <c r="Y308" t="s">
        <v>69749</v>
      </c>
      <c r="Z308">
        <v>900.3</v>
      </c>
      <c r="AB308" s="276" t="s">
        <v>63915</v>
      </c>
      <c r="AC308" s="277">
        <v>726.11</v>
      </c>
      <c r="AE308" s="246" t="s">
        <v>55761</v>
      </c>
      <c r="AF308" s="247">
        <v>30707.5</v>
      </c>
      <c r="AH308" s="226" t="s">
        <v>38823</v>
      </c>
      <c r="AI308" s="227">
        <v>68031</v>
      </c>
      <c r="AK308" s="207" t="s">
        <v>14952</v>
      </c>
      <c r="AL308" s="208">
        <v>56356.86</v>
      </c>
      <c r="AM308" s="93"/>
      <c r="AN308" s="199" t="s">
        <v>31672</v>
      </c>
      <c r="AO308" s="200">
        <v>1537.92</v>
      </c>
      <c r="AQ308" t="s">
        <v>51144</v>
      </c>
      <c r="AR308" s="284">
        <v>5724.24</v>
      </c>
      <c r="AT308" s="272" t="s">
        <v>12607</v>
      </c>
      <c r="AU308" s="273">
        <v>4332.93</v>
      </c>
      <c r="AW308" s="244" t="s">
        <v>11021</v>
      </c>
      <c r="AX308" s="245">
        <v>4745</v>
      </c>
      <c r="AZ308" s="230" t="s">
        <v>41579</v>
      </c>
      <c r="BA308" s="231">
        <v>87728.02</v>
      </c>
      <c r="BC308" s="209" t="s">
        <v>12192</v>
      </c>
      <c r="BD308" s="210">
        <v>8021.79</v>
      </c>
      <c r="BF308" s="195" t="s">
        <v>10106</v>
      </c>
      <c r="BG308" s="196">
        <v>42606</v>
      </c>
    </row>
    <row r="309" spans="1:59" x14ac:dyDescent="0.55000000000000004">
      <c r="A309" t="s">
        <v>39829</v>
      </c>
      <c r="C309" s="284">
        <v>23832.49</v>
      </c>
      <c r="E309" s="282" t="s">
        <v>12504</v>
      </c>
      <c r="F309" s="282"/>
      <c r="G309" s="283">
        <v>995</v>
      </c>
      <c r="I309" s="242" t="s">
        <v>4529</v>
      </c>
      <c r="J309" s="242"/>
      <c r="K309" s="243">
        <v>18600</v>
      </c>
      <c r="M309" s="224" t="s">
        <v>41039</v>
      </c>
      <c r="N309" s="224"/>
      <c r="O309" s="225">
        <v>94733</v>
      </c>
      <c r="Q309" s="203" t="s">
        <v>777</v>
      </c>
      <c r="R309" s="203"/>
      <c r="S309" s="204">
        <v>6306</v>
      </c>
      <c r="U309" s="195" t="s">
        <v>3839</v>
      </c>
      <c r="V309" s="195"/>
      <c r="W309" s="196">
        <v>6575.43</v>
      </c>
      <c r="X309" s="113"/>
      <c r="Y309" t="s">
        <v>69750</v>
      </c>
      <c r="Z309" s="284">
        <v>2884.8</v>
      </c>
      <c r="AB309" s="276" t="s">
        <v>66856</v>
      </c>
      <c r="AC309" s="277">
        <v>22916.99</v>
      </c>
      <c r="AE309" s="246" t="s">
        <v>58919</v>
      </c>
      <c r="AF309" s="247">
        <v>2850</v>
      </c>
      <c r="AH309" s="226" t="s">
        <v>49570</v>
      </c>
      <c r="AI309" s="227">
        <v>2084.6999999999998</v>
      </c>
      <c r="AK309" s="207" t="s">
        <v>14953</v>
      </c>
      <c r="AL309" s="208">
        <v>48939</v>
      </c>
      <c r="AM309" s="93"/>
      <c r="AN309" s="199" t="s">
        <v>31673</v>
      </c>
      <c r="AO309" s="200">
        <v>5637.79</v>
      </c>
      <c r="AQ309" t="s">
        <v>51277</v>
      </c>
      <c r="AR309" s="284">
        <v>6006.11</v>
      </c>
      <c r="AT309" s="272" t="s">
        <v>12735</v>
      </c>
      <c r="AU309" s="273">
        <v>995</v>
      </c>
      <c r="AW309" s="244" t="s">
        <v>11032</v>
      </c>
      <c r="AX309" s="245">
        <v>18600</v>
      </c>
      <c r="AZ309" s="230" t="s">
        <v>41580</v>
      </c>
      <c r="BA309" s="231">
        <v>94733</v>
      </c>
      <c r="BC309" s="209" t="s">
        <v>9762</v>
      </c>
      <c r="BD309" s="210">
        <v>9603677.4199999999</v>
      </c>
      <c r="BF309" s="195" t="s">
        <v>10244</v>
      </c>
      <c r="BG309" s="196">
        <v>1794.13</v>
      </c>
    </row>
    <row r="310" spans="1:59" x14ac:dyDescent="0.55000000000000004">
      <c r="A310" t="s">
        <v>39830</v>
      </c>
      <c r="C310" s="284">
        <v>187006.4</v>
      </c>
      <c r="E310" s="282" t="s">
        <v>12389</v>
      </c>
      <c r="F310" s="282"/>
      <c r="G310" s="283">
        <v>676</v>
      </c>
      <c r="I310" s="242" t="s">
        <v>4531</v>
      </c>
      <c r="J310" s="242"/>
      <c r="K310" s="243">
        <v>13773.48</v>
      </c>
      <c r="M310" s="224" t="s">
        <v>41040</v>
      </c>
      <c r="N310" s="224"/>
      <c r="O310" s="225">
        <v>60216.69</v>
      </c>
      <c r="Q310" s="203" t="s">
        <v>778</v>
      </c>
      <c r="R310" s="203"/>
      <c r="S310" s="204">
        <v>15991</v>
      </c>
      <c r="U310" s="195" t="s">
        <v>3840</v>
      </c>
      <c r="V310" s="195"/>
      <c r="W310" s="196">
        <v>412203</v>
      </c>
      <c r="X310" s="113"/>
      <c r="Y310" t="s">
        <v>71103</v>
      </c>
      <c r="Z310" s="284">
        <v>19985</v>
      </c>
      <c r="AB310" s="276" t="s">
        <v>66857</v>
      </c>
      <c r="AC310" s="277">
        <v>22464</v>
      </c>
      <c r="AE310" s="246" t="s">
        <v>58920</v>
      </c>
      <c r="AF310" s="247">
        <v>119.64</v>
      </c>
      <c r="AH310" s="226" t="s">
        <v>49571</v>
      </c>
      <c r="AI310" s="227">
        <v>159.46</v>
      </c>
      <c r="AK310" s="207" t="s">
        <v>14954</v>
      </c>
      <c r="AL310" s="208">
        <v>61456.800000000003</v>
      </c>
      <c r="AM310" s="93"/>
      <c r="AN310" s="199" t="s">
        <v>31674</v>
      </c>
      <c r="AO310" s="200">
        <v>3626.74</v>
      </c>
      <c r="AQ310" t="s">
        <v>57073</v>
      </c>
      <c r="AR310">
        <v>75</v>
      </c>
      <c r="AT310" s="272" t="s">
        <v>12610</v>
      </c>
      <c r="AU310" s="273">
        <v>676</v>
      </c>
      <c r="AW310" s="244" t="s">
        <v>11035</v>
      </c>
      <c r="AX310" s="245">
        <v>13773.48</v>
      </c>
      <c r="AZ310" s="230" t="s">
        <v>41581</v>
      </c>
      <c r="BA310" s="231">
        <v>60216.69</v>
      </c>
      <c r="BC310" s="209" t="s">
        <v>6616</v>
      </c>
      <c r="BD310" s="210">
        <v>156366</v>
      </c>
      <c r="BF310" s="195" t="s">
        <v>9852</v>
      </c>
      <c r="BG310" s="196">
        <v>44400.13</v>
      </c>
    </row>
    <row r="311" spans="1:59" x14ac:dyDescent="0.55000000000000004">
      <c r="A311" t="s">
        <v>39836</v>
      </c>
      <c r="C311" s="284">
        <v>37043.230000000003</v>
      </c>
      <c r="E311" s="282" t="s">
        <v>12393</v>
      </c>
      <c r="F311" s="282"/>
      <c r="G311" s="283">
        <v>65729</v>
      </c>
      <c r="I311" s="242" t="s">
        <v>4532</v>
      </c>
      <c r="J311" s="242"/>
      <c r="K311" s="243">
        <v>103085.99</v>
      </c>
      <c r="M311" s="224" t="s">
        <v>41041</v>
      </c>
      <c r="N311" s="224"/>
      <c r="O311" s="225">
        <v>67171.520000000004</v>
      </c>
      <c r="Q311" s="203" t="s">
        <v>779</v>
      </c>
      <c r="R311" s="203"/>
      <c r="S311" s="204">
        <v>14850</v>
      </c>
      <c r="U311" s="195" t="s">
        <v>3841</v>
      </c>
      <c r="V311" s="195"/>
      <c r="W311" s="196">
        <v>77680</v>
      </c>
      <c r="X311" s="113"/>
      <c r="Y311" t="s">
        <v>70595</v>
      </c>
      <c r="Z311" s="284">
        <v>1440.68</v>
      </c>
      <c r="AB311" s="276" t="s">
        <v>34473</v>
      </c>
      <c r="AC311" s="277">
        <v>271665.17</v>
      </c>
      <c r="AE311" s="246" t="s">
        <v>62517</v>
      </c>
      <c r="AF311" s="247">
        <v>228.12</v>
      </c>
      <c r="AH311" s="226" t="s">
        <v>49572</v>
      </c>
      <c r="AI311" s="227">
        <v>502.41</v>
      </c>
      <c r="AK311" s="207" t="s">
        <v>14955</v>
      </c>
      <c r="AL311" s="208">
        <v>42053.73</v>
      </c>
      <c r="AM311" s="93"/>
      <c r="AN311" s="199" t="s">
        <v>31675</v>
      </c>
      <c r="AO311" s="200">
        <v>2285.5500000000002</v>
      </c>
      <c r="AQ311" t="s">
        <v>69653</v>
      </c>
      <c r="AR311" s="284">
        <v>27043.42</v>
      </c>
      <c r="AT311" s="272" t="s">
        <v>12614</v>
      </c>
      <c r="AU311" s="273">
        <v>65729</v>
      </c>
      <c r="AW311" s="244" t="s">
        <v>11036</v>
      </c>
      <c r="AX311" s="245">
        <v>103085.99</v>
      </c>
      <c r="AZ311" s="230" t="s">
        <v>41582</v>
      </c>
      <c r="BA311" s="231">
        <v>67171.520000000004</v>
      </c>
      <c r="BC311" s="209" t="s">
        <v>6877</v>
      </c>
      <c r="BD311" s="210">
        <v>15416.65</v>
      </c>
      <c r="BF311" s="195" t="s">
        <v>10245</v>
      </c>
      <c r="BG311" s="196">
        <v>40734.58</v>
      </c>
    </row>
    <row r="312" spans="1:59" x14ac:dyDescent="0.55000000000000004">
      <c r="A312" t="s">
        <v>39837</v>
      </c>
      <c r="C312" s="284">
        <v>54863.27</v>
      </c>
      <c r="E312" s="282" t="s">
        <v>65419</v>
      </c>
      <c r="F312" s="282"/>
      <c r="G312" s="283">
        <v>3316</v>
      </c>
      <c r="I312" s="242" t="s">
        <v>4533</v>
      </c>
      <c r="J312" s="242"/>
      <c r="K312" s="243">
        <v>33904</v>
      </c>
      <c r="M312" s="224" t="s">
        <v>41042</v>
      </c>
      <c r="N312" s="224"/>
      <c r="O312" s="225">
        <v>45683.97</v>
      </c>
      <c r="Q312" s="203" t="s">
        <v>780</v>
      </c>
      <c r="R312" s="203"/>
      <c r="S312" s="204">
        <v>55753.5</v>
      </c>
      <c r="U312" s="195" t="s">
        <v>3842</v>
      </c>
      <c r="V312" s="195"/>
      <c r="W312" s="196">
        <v>134198</v>
      </c>
      <c r="X312" s="113"/>
      <c r="Y312" t="s">
        <v>71104</v>
      </c>
      <c r="Z312" s="284">
        <v>1262.05</v>
      </c>
      <c r="AB312" s="276" t="s">
        <v>34474</v>
      </c>
      <c r="AC312" s="277">
        <v>117562.37</v>
      </c>
      <c r="AE312" s="246" t="s">
        <v>58921</v>
      </c>
      <c r="AF312" s="247">
        <v>1078.79</v>
      </c>
      <c r="AH312" s="226" t="s">
        <v>48648</v>
      </c>
      <c r="AI312" s="227">
        <v>2231.0700000000002</v>
      </c>
      <c r="AK312" s="207" t="s">
        <v>14956</v>
      </c>
      <c r="AL312" s="208">
        <v>167367.82999999999</v>
      </c>
      <c r="AM312" s="93"/>
      <c r="AN312" s="199" t="s">
        <v>15985</v>
      </c>
      <c r="AO312" s="200">
        <v>1537.92</v>
      </c>
      <c r="AQ312" t="s">
        <v>11836</v>
      </c>
      <c r="AR312" s="284">
        <v>28992</v>
      </c>
      <c r="AT312" s="272" t="s">
        <v>12738</v>
      </c>
      <c r="AU312" s="273">
        <v>3316</v>
      </c>
      <c r="AW312" s="244" t="s">
        <v>11037</v>
      </c>
      <c r="AX312" s="245">
        <v>33904</v>
      </c>
      <c r="AZ312" s="230" t="s">
        <v>41583</v>
      </c>
      <c r="BA312" s="231">
        <v>45683.97</v>
      </c>
      <c r="BC312" s="209" t="s">
        <v>7042</v>
      </c>
      <c r="BD312" s="210">
        <v>8365</v>
      </c>
      <c r="BF312" s="195" t="s">
        <v>9853</v>
      </c>
      <c r="BG312" s="196">
        <v>40734.58</v>
      </c>
    </row>
    <row r="313" spans="1:59" x14ac:dyDescent="0.55000000000000004">
      <c r="A313" t="s">
        <v>39838</v>
      </c>
      <c r="C313" s="284">
        <v>35840.61</v>
      </c>
      <c r="E313" s="282" t="s">
        <v>12395</v>
      </c>
      <c r="F313" s="282"/>
      <c r="G313" s="283">
        <v>6195.24</v>
      </c>
      <c r="I313" s="242" t="s">
        <v>3622</v>
      </c>
      <c r="J313" s="242"/>
      <c r="K313" s="243">
        <v>15737.55</v>
      </c>
      <c r="M313" s="224" t="s">
        <v>44241</v>
      </c>
      <c r="N313" s="224"/>
      <c r="O313" s="225">
        <v>580464.05000000005</v>
      </c>
      <c r="Q313" s="203" t="s">
        <v>781</v>
      </c>
      <c r="R313" s="203"/>
      <c r="S313" s="204">
        <v>42789.1</v>
      </c>
      <c r="U313" s="195" t="s">
        <v>3843</v>
      </c>
      <c r="V313" s="195"/>
      <c r="W313" s="196">
        <v>83887</v>
      </c>
      <c r="X313" s="113"/>
      <c r="Y313" t="s">
        <v>67900</v>
      </c>
      <c r="Z313" s="284">
        <v>24250</v>
      </c>
      <c r="AB313" s="276" t="s">
        <v>34475</v>
      </c>
      <c r="AC313" s="277">
        <v>98370.14</v>
      </c>
      <c r="AE313" s="246" t="s">
        <v>58922</v>
      </c>
      <c r="AF313" s="247">
        <v>82.25</v>
      </c>
      <c r="AH313" s="226" t="s">
        <v>51468</v>
      </c>
      <c r="AI313" s="227">
        <v>1387.2</v>
      </c>
      <c r="AK313" s="207" t="s">
        <v>14957</v>
      </c>
      <c r="AL313" s="208">
        <v>27827.87</v>
      </c>
      <c r="AM313" s="93"/>
      <c r="AN313" s="199" t="s">
        <v>15986</v>
      </c>
      <c r="AO313" s="200">
        <v>5637.79</v>
      </c>
      <c r="AQ313" t="s">
        <v>51278</v>
      </c>
      <c r="AR313" s="284">
        <v>9749.86</v>
      </c>
      <c r="AT313" s="272" t="s">
        <v>12616</v>
      </c>
      <c r="AU313" s="273">
        <v>6195.24</v>
      </c>
      <c r="AW313" s="244" t="s">
        <v>9643</v>
      </c>
      <c r="AX313" s="245">
        <v>15737.55</v>
      </c>
      <c r="AZ313" s="230" t="s">
        <v>46327</v>
      </c>
      <c r="BA313" s="231">
        <v>580464.05000000005</v>
      </c>
      <c r="BC313" s="209" t="s">
        <v>7282</v>
      </c>
      <c r="BD313" s="210">
        <v>134957</v>
      </c>
      <c r="BF313" s="195" t="s">
        <v>10246</v>
      </c>
      <c r="BG313" s="196">
        <v>25527</v>
      </c>
    </row>
    <row r="314" spans="1:59" x14ac:dyDescent="0.55000000000000004">
      <c r="A314" t="s">
        <v>65526</v>
      </c>
      <c r="C314" s="284">
        <v>4900.58</v>
      </c>
      <c r="E314" s="282" t="s">
        <v>65420</v>
      </c>
      <c r="F314" s="282"/>
      <c r="G314" s="283">
        <v>5258</v>
      </c>
      <c r="I314" s="242" t="s">
        <v>4535</v>
      </c>
      <c r="J314" s="242"/>
      <c r="K314" s="243">
        <v>21749.5</v>
      </c>
      <c r="M314" s="224" t="s">
        <v>42086</v>
      </c>
      <c r="N314" s="224"/>
      <c r="O314" s="225">
        <v>567667.31999999995</v>
      </c>
      <c r="Q314" s="203" t="s">
        <v>782</v>
      </c>
      <c r="R314" s="203"/>
      <c r="S314" s="204">
        <v>20254</v>
      </c>
      <c r="U314" s="195" t="s">
        <v>3844</v>
      </c>
      <c r="V314" s="195"/>
      <c r="W314" s="196">
        <v>117085</v>
      </c>
      <c r="X314" s="113"/>
      <c r="Y314" t="s">
        <v>67901</v>
      </c>
      <c r="Z314" s="284">
        <v>1855.15</v>
      </c>
      <c r="AB314" s="276" t="s">
        <v>66858</v>
      </c>
      <c r="AC314" s="277">
        <v>140254.26</v>
      </c>
      <c r="AE314" s="246" t="s">
        <v>60177</v>
      </c>
      <c r="AF314" s="247">
        <v>5221.51</v>
      </c>
      <c r="AH314" s="226" t="s">
        <v>51469</v>
      </c>
      <c r="AI314" s="227">
        <v>13200</v>
      </c>
      <c r="AK314" s="207" t="s">
        <v>14958</v>
      </c>
      <c r="AL314" s="208">
        <v>21381.41</v>
      </c>
      <c r="AM314" s="93"/>
      <c r="AN314" s="199" t="s">
        <v>15987</v>
      </c>
      <c r="AO314" s="200">
        <v>3626.74</v>
      </c>
      <c r="AQ314" t="s">
        <v>11837</v>
      </c>
      <c r="AR314" s="284">
        <v>2643744.75</v>
      </c>
      <c r="AT314" s="272" t="s">
        <v>12739</v>
      </c>
      <c r="AU314" s="273">
        <v>5258</v>
      </c>
      <c r="AW314" s="244" t="s">
        <v>11041</v>
      </c>
      <c r="AX314" s="245">
        <v>21749.5</v>
      </c>
      <c r="AZ314" s="230" t="s">
        <v>43477</v>
      </c>
      <c r="BA314" s="231">
        <v>567667.31999999995</v>
      </c>
      <c r="BC314" s="209" t="s">
        <v>7564</v>
      </c>
      <c r="BD314" s="210">
        <v>39402.980000000003</v>
      </c>
      <c r="BF314" s="195" t="s">
        <v>9854</v>
      </c>
      <c r="BG314" s="196">
        <v>25527</v>
      </c>
    </row>
    <row r="315" spans="1:59" x14ac:dyDescent="0.55000000000000004">
      <c r="A315" t="s">
        <v>39842</v>
      </c>
      <c r="C315" s="284">
        <v>15375.15</v>
      </c>
      <c r="E315" s="282" t="s">
        <v>12399</v>
      </c>
      <c r="F315" s="282"/>
      <c r="G315" s="283">
        <v>11934</v>
      </c>
      <c r="I315" s="242" t="s">
        <v>4536</v>
      </c>
      <c r="J315" s="242"/>
      <c r="K315" s="243">
        <v>4632.26</v>
      </c>
      <c r="M315" s="224" t="s">
        <v>44242</v>
      </c>
      <c r="N315" s="224"/>
      <c r="O315" s="225">
        <v>234677.02</v>
      </c>
      <c r="Q315" s="203" t="s">
        <v>783</v>
      </c>
      <c r="R315" s="203"/>
      <c r="S315" s="204">
        <v>14853</v>
      </c>
      <c r="U315" s="195" t="s">
        <v>3845</v>
      </c>
      <c r="V315" s="195"/>
      <c r="W315" s="196">
        <v>16509</v>
      </c>
      <c r="X315" s="113"/>
      <c r="Y315" t="s">
        <v>67902</v>
      </c>
      <c r="Z315" s="284">
        <v>5601.32</v>
      </c>
      <c r="AB315" s="276" t="s">
        <v>70341</v>
      </c>
      <c r="AC315" s="277">
        <v>13114.5</v>
      </c>
      <c r="AE315" s="246" t="s">
        <v>60178</v>
      </c>
      <c r="AF315" s="247">
        <v>399.45</v>
      </c>
      <c r="AH315" s="226" t="s">
        <v>51470</v>
      </c>
      <c r="AI315" s="227">
        <v>11484.55</v>
      </c>
      <c r="AK315" s="207" t="s">
        <v>14959</v>
      </c>
      <c r="AL315" s="208">
        <v>7419.46</v>
      </c>
      <c r="AM315" s="93"/>
      <c r="AN315" s="199" t="s">
        <v>15990</v>
      </c>
      <c r="AO315" s="200">
        <v>2285.5500000000002</v>
      </c>
      <c r="AQ315" t="s">
        <v>39894</v>
      </c>
      <c r="AR315" s="284">
        <v>8017.36</v>
      </c>
      <c r="AT315" s="272" t="s">
        <v>12620</v>
      </c>
      <c r="AU315" s="273">
        <v>11934</v>
      </c>
      <c r="AW315" s="244" t="s">
        <v>11043</v>
      </c>
      <c r="AX315" s="245">
        <v>4632.26</v>
      </c>
      <c r="AZ315" s="230" t="s">
        <v>46328</v>
      </c>
      <c r="BA315" s="231">
        <v>234677.02</v>
      </c>
      <c r="BC315" s="209" t="s">
        <v>7697</v>
      </c>
      <c r="BD315" s="210">
        <v>13941</v>
      </c>
      <c r="BF315" s="195" t="s">
        <v>10247</v>
      </c>
      <c r="BG315" s="196">
        <v>25947</v>
      </c>
    </row>
    <row r="316" spans="1:59" x14ac:dyDescent="0.55000000000000004">
      <c r="A316" t="s">
        <v>39843</v>
      </c>
      <c r="C316" s="284">
        <v>166759.66</v>
      </c>
      <c r="E316" s="282" t="s">
        <v>12401</v>
      </c>
      <c r="F316" s="282"/>
      <c r="G316" s="283">
        <v>329.16</v>
      </c>
      <c r="I316" s="242" t="s">
        <v>4537</v>
      </c>
      <c r="J316" s="242"/>
      <c r="K316" s="243">
        <v>11700.25</v>
      </c>
      <c r="M316" s="224" t="s">
        <v>41043</v>
      </c>
      <c r="N316" s="224"/>
      <c r="O316" s="225">
        <v>132562</v>
      </c>
      <c r="Q316" s="203" t="s">
        <v>784</v>
      </c>
      <c r="R316" s="203"/>
      <c r="S316" s="204">
        <v>1373</v>
      </c>
      <c r="U316" s="195" t="s">
        <v>3846</v>
      </c>
      <c r="V316" s="195"/>
      <c r="W316" s="196">
        <v>233750</v>
      </c>
      <c r="X316" s="113"/>
      <c r="Y316" t="s">
        <v>70596</v>
      </c>
      <c r="Z316" s="284">
        <v>1140.03</v>
      </c>
      <c r="AB316" s="276" t="s">
        <v>66859</v>
      </c>
      <c r="AC316" s="277">
        <v>11672.5</v>
      </c>
      <c r="AE316" s="246" t="s">
        <v>60179</v>
      </c>
      <c r="AF316" s="247">
        <v>1279.29</v>
      </c>
      <c r="AH316" s="226" t="s">
        <v>51471</v>
      </c>
      <c r="AI316" s="227">
        <v>1994.56</v>
      </c>
      <c r="AK316" s="207" t="s">
        <v>14960</v>
      </c>
      <c r="AL316" s="208">
        <v>7918.37</v>
      </c>
      <c r="AM316" s="93"/>
      <c r="AN316" s="199" t="s">
        <v>31676</v>
      </c>
      <c r="AO316" s="200">
        <v>6270.74</v>
      </c>
      <c r="AQ316" t="s">
        <v>39996</v>
      </c>
      <c r="AR316" s="284">
        <v>30447.16</v>
      </c>
      <c r="AT316" s="272" t="s">
        <v>12622</v>
      </c>
      <c r="AU316" s="273">
        <v>329.16</v>
      </c>
      <c r="AW316" s="244" t="s">
        <v>11044</v>
      </c>
      <c r="AX316" s="245">
        <v>11700.25</v>
      </c>
      <c r="AZ316" s="230" t="s">
        <v>41584</v>
      </c>
      <c r="BA316" s="231">
        <v>132562</v>
      </c>
      <c r="BC316" s="209" t="s">
        <v>8256</v>
      </c>
      <c r="BD316" s="210">
        <v>107026</v>
      </c>
      <c r="BF316" s="195" t="s">
        <v>9855</v>
      </c>
      <c r="BG316" s="196">
        <v>25947</v>
      </c>
    </row>
    <row r="317" spans="1:59" x14ac:dyDescent="0.55000000000000004">
      <c r="A317" t="s">
        <v>39845</v>
      </c>
      <c r="C317" s="284">
        <v>6031.25</v>
      </c>
      <c r="E317" s="282" t="s">
        <v>12402</v>
      </c>
      <c r="F317" s="282"/>
      <c r="G317" s="283">
        <v>700</v>
      </c>
      <c r="I317" s="242" t="s">
        <v>4538</v>
      </c>
      <c r="J317" s="242"/>
      <c r="K317" s="243">
        <v>22209.47</v>
      </c>
      <c r="M317" s="224" t="s">
        <v>41044</v>
      </c>
      <c r="N317" s="224"/>
      <c r="O317" s="225">
        <v>73740.28</v>
      </c>
      <c r="Q317" s="203" t="s">
        <v>785</v>
      </c>
      <c r="R317" s="203"/>
      <c r="S317" s="204">
        <v>90607</v>
      </c>
      <c r="U317" s="195" t="s">
        <v>3847</v>
      </c>
      <c r="V317" s="195"/>
      <c r="W317" s="196">
        <v>2418418.89</v>
      </c>
      <c r="X317" s="113"/>
      <c r="Y317" t="s">
        <v>71105</v>
      </c>
      <c r="Z317" s="284">
        <v>9251.5300000000007</v>
      </c>
      <c r="AB317" s="276" t="s">
        <v>38832</v>
      </c>
      <c r="AC317" s="277">
        <v>8271.5</v>
      </c>
      <c r="AE317" s="246" t="s">
        <v>12982</v>
      </c>
      <c r="AF317" s="247">
        <v>216.61</v>
      </c>
      <c r="AH317" s="226" t="s">
        <v>51472</v>
      </c>
      <c r="AI317" s="227">
        <v>6283.31</v>
      </c>
      <c r="AK317" s="207" t="s">
        <v>14961</v>
      </c>
      <c r="AL317" s="208">
        <v>6715.36</v>
      </c>
      <c r="AM317" s="93"/>
      <c r="AN317" s="199" t="s">
        <v>31677</v>
      </c>
      <c r="AO317" s="200">
        <v>5510.23</v>
      </c>
      <c r="AQ317" t="s">
        <v>51145</v>
      </c>
      <c r="AR317" s="284">
        <v>174096.91</v>
      </c>
      <c r="AT317" s="272" t="s">
        <v>12623</v>
      </c>
      <c r="AU317" s="273">
        <v>700</v>
      </c>
      <c r="AW317" s="244" t="s">
        <v>11045</v>
      </c>
      <c r="AX317" s="245">
        <v>22209.47</v>
      </c>
      <c r="AZ317" s="230" t="s">
        <v>41585</v>
      </c>
      <c r="BA317" s="231">
        <v>73740.28</v>
      </c>
      <c r="BC317" s="209" t="s">
        <v>8636</v>
      </c>
      <c r="BD317" s="210">
        <v>8437</v>
      </c>
      <c r="BF317" s="195" t="s">
        <v>10248</v>
      </c>
      <c r="BG317" s="196">
        <v>14346</v>
      </c>
    </row>
    <row r="318" spans="1:59" x14ac:dyDescent="0.55000000000000004">
      <c r="A318" t="s">
        <v>39846</v>
      </c>
      <c r="C318" s="284">
        <v>69270.41</v>
      </c>
      <c r="E318" s="282" t="s">
        <v>12405</v>
      </c>
      <c r="F318" s="282"/>
      <c r="G318" s="283">
        <v>66103.990000000005</v>
      </c>
      <c r="I318" s="242" t="s">
        <v>4540</v>
      </c>
      <c r="J318" s="242"/>
      <c r="K318" s="243">
        <v>6943.61</v>
      </c>
      <c r="M318" s="224" t="s">
        <v>44243</v>
      </c>
      <c r="N318" s="224"/>
      <c r="O318" s="225">
        <v>3764262.14</v>
      </c>
      <c r="Q318" s="203" t="s">
        <v>786</v>
      </c>
      <c r="R318" s="203"/>
      <c r="S318" s="204">
        <v>4106</v>
      </c>
      <c r="U318" s="195" t="s">
        <v>3848</v>
      </c>
      <c r="V318" s="195"/>
      <c r="W318" s="196">
        <v>9197.98</v>
      </c>
      <c r="X318" s="113"/>
      <c r="Y318" t="s">
        <v>71106</v>
      </c>
      <c r="Z318" s="284">
        <v>26288.23</v>
      </c>
      <c r="AB318" s="276" t="s">
        <v>58416</v>
      </c>
      <c r="AC318" s="277">
        <v>140105.78</v>
      </c>
      <c r="AE318" s="246" t="s">
        <v>38822</v>
      </c>
      <c r="AF318" s="247">
        <v>25465.89</v>
      </c>
      <c r="AH318" s="226" t="s">
        <v>34453</v>
      </c>
      <c r="AI318" s="227">
        <v>34437.5</v>
      </c>
      <c r="AK318" s="207" t="s">
        <v>14962</v>
      </c>
      <c r="AL318" s="208">
        <v>38500</v>
      </c>
      <c r="AM318" s="93"/>
      <c r="AN318" s="199" t="s">
        <v>16033</v>
      </c>
      <c r="AO318" s="200">
        <v>6270.74</v>
      </c>
      <c r="AQ318" t="s">
        <v>51279</v>
      </c>
      <c r="AR318" s="284">
        <v>70192.05</v>
      </c>
      <c r="AT318" s="272" t="s">
        <v>12626</v>
      </c>
      <c r="AU318" s="273">
        <v>66103.990000000005</v>
      </c>
      <c r="AW318" s="244" t="s">
        <v>11047</v>
      </c>
      <c r="AX318" s="245">
        <v>6943.61</v>
      </c>
      <c r="AZ318" s="230" t="s">
        <v>46329</v>
      </c>
      <c r="BA318" s="231">
        <v>3764262.14</v>
      </c>
      <c r="BC318" s="209" t="s">
        <v>8874</v>
      </c>
      <c r="BD318" s="210">
        <v>39468</v>
      </c>
      <c r="BF318" s="195" t="s">
        <v>9856</v>
      </c>
      <c r="BG318" s="196">
        <v>14346</v>
      </c>
    </row>
    <row r="319" spans="1:59" x14ac:dyDescent="0.55000000000000004">
      <c r="A319" t="s">
        <v>39847</v>
      </c>
      <c r="C319" s="284">
        <v>3503.8</v>
      </c>
      <c r="E319" s="282" t="s">
        <v>65422</v>
      </c>
      <c r="F319" s="282"/>
      <c r="G319" s="283">
        <v>761.25</v>
      </c>
      <c r="I319" s="242" t="s">
        <v>4627</v>
      </c>
      <c r="J319" s="242"/>
      <c r="K319" s="243">
        <v>675</v>
      </c>
      <c r="M319" s="224" t="s">
        <v>41045</v>
      </c>
      <c r="N319" s="224"/>
      <c r="O319" s="225">
        <v>57592.76</v>
      </c>
      <c r="Q319" s="203" t="s">
        <v>787</v>
      </c>
      <c r="R319" s="203"/>
      <c r="S319" s="204">
        <v>546</v>
      </c>
      <c r="U319" s="195" t="s">
        <v>3849</v>
      </c>
      <c r="V319" s="195"/>
      <c r="W319" s="196">
        <v>33913</v>
      </c>
      <c r="X319" s="113"/>
      <c r="Y319" t="s">
        <v>67907</v>
      </c>
      <c r="Z319" s="284">
        <v>10806.21</v>
      </c>
      <c r="AB319" s="276" t="s">
        <v>54784</v>
      </c>
      <c r="AC319" s="277">
        <v>24597.62</v>
      </c>
      <c r="AE319" s="246" t="s">
        <v>38823</v>
      </c>
      <c r="AF319" s="247">
        <v>796</v>
      </c>
      <c r="AH319" s="226" t="s">
        <v>46635</v>
      </c>
      <c r="AI319" s="227">
        <v>27370.47</v>
      </c>
      <c r="AK319" s="207" t="s">
        <v>14963</v>
      </c>
      <c r="AL319" s="208">
        <v>22100</v>
      </c>
      <c r="AM319" s="93"/>
      <c r="AN319" s="199" t="s">
        <v>16037</v>
      </c>
      <c r="AO319" s="200">
        <v>5510.23</v>
      </c>
      <c r="AQ319" t="s">
        <v>46507</v>
      </c>
      <c r="AR319" s="284">
        <v>33393.03</v>
      </c>
      <c r="AT319" s="272" t="s">
        <v>12744</v>
      </c>
      <c r="AU319" s="273">
        <v>761.25</v>
      </c>
      <c r="AW319" s="244" t="s">
        <v>11049</v>
      </c>
      <c r="AX319" s="245">
        <v>675</v>
      </c>
      <c r="AZ319" s="230" t="s">
        <v>41586</v>
      </c>
      <c r="BA319" s="231">
        <v>57592.76</v>
      </c>
      <c r="BC319" s="209" t="s">
        <v>9154</v>
      </c>
      <c r="BD319" s="210">
        <v>3149</v>
      </c>
      <c r="BF319" s="195" t="s">
        <v>10249</v>
      </c>
      <c r="BG319" s="196">
        <v>22025</v>
      </c>
    </row>
    <row r="320" spans="1:59" x14ac:dyDescent="0.55000000000000004">
      <c r="A320" t="s">
        <v>65527</v>
      </c>
      <c r="C320" s="284">
        <v>28938.21</v>
      </c>
      <c r="E320" s="282" t="s">
        <v>12406</v>
      </c>
      <c r="F320" s="282"/>
      <c r="G320" s="283">
        <v>7718.71</v>
      </c>
      <c r="I320" s="242" t="s">
        <v>4541</v>
      </c>
      <c r="J320" s="242"/>
      <c r="K320" s="243">
        <v>-293.47000000000003</v>
      </c>
      <c r="M320" s="224" t="s">
        <v>41046</v>
      </c>
      <c r="N320" s="224"/>
      <c r="O320" s="225">
        <v>44029</v>
      </c>
      <c r="Q320" s="203" t="s">
        <v>788</v>
      </c>
      <c r="R320" s="203"/>
      <c r="S320" s="204">
        <v>1600</v>
      </c>
      <c r="U320" s="195" t="s">
        <v>3850</v>
      </c>
      <c r="V320" s="195"/>
      <c r="W320" s="196">
        <v>6027</v>
      </c>
      <c r="X320" s="113"/>
      <c r="Y320" t="s">
        <v>67908</v>
      </c>
      <c r="Z320" s="284">
        <v>35913.870000000003</v>
      </c>
      <c r="AB320" s="276" t="s">
        <v>66860</v>
      </c>
      <c r="AC320" s="277">
        <v>34335.050000000003</v>
      </c>
      <c r="AE320" s="246" t="s">
        <v>47715</v>
      </c>
      <c r="AF320" s="247">
        <v>1783.83</v>
      </c>
      <c r="AH320" s="226" t="s">
        <v>47715</v>
      </c>
      <c r="AI320" s="227">
        <v>40159.629999999997</v>
      </c>
      <c r="AK320" s="207" t="s">
        <v>14964</v>
      </c>
      <c r="AL320" s="208">
        <v>1212.5</v>
      </c>
      <c r="AM320" s="93"/>
      <c r="AN320" s="199" t="s">
        <v>31678</v>
      </c>
      <c r="AO320" s="200">
        <v>19314.03</v>
      </c>
      <c r="AQ320" t="s">
        <v>43916</v>
      </c>
      <c r="AR320" s="284">
        <v>65666</v>
      </c>
      <c r="AT320" s="272" t="s">
        <v>12627</v>
      </c>
      <c r="AU320" s="273">
        <v>7718.71</v>
      </c>
      <c r="AW320" s="244" t="s">
        <v>9645</v>
      </c>
      <c r="AX320" s="245">
        <v>-293.47000000000003</v>
      </c>
      <c r="AZ320" s="230" t="s">
        <v>41587</v>
      </c>
      <c r="BA320" s="231">
        <v>44029</v>
      </c>
      <c r="BC320" s="209" t="s">
        <v>9219</v>
      </c>
      <c r="BD320" s="210">
        <v>499079.59</v>
      </c>
      <c r="BF320" s="195" t="s">
        <v>9857</v>
      </c>
      <c r="BG320" s="196">
        <v>22025</v>
      </c>
    </row>
    <row r="321" spans="1:59" x14ac:dyDescent="0.55000000000000004">
      <c r="A321" t="s">
        <v>39849</v>
      </c>
      <c r="C321" s="284">
        <v>3182.01</v>
      </c>
      <c r="E321" s="282" t="s">
        <v>65424</v>
      </c>
      <c r="F321" s="282"/>
      <c r="G321" s="283">
        <v>8509</v>
      </c>
      <c r="I321" s="242" t="s">
        <v>4543</v>
      </c>
      <c r="J321" s="242"/>
      <c r="K321" s="243">
        <v>6282.53</v>
      </c>
      <c r="M321" s="224" t="s">
        <v>44244</v>
      </c>
      <c r="N321" s="224"/>
      <c r="O321" s="225">
        <v>1524996.94</v>
      </c>
      <c r="Q321" s="203" t="s">
        <v>789</v>
      </c>
      <c r="R321" s="203"/>
      <c r="S321" s="204">
        <v>5150</v>
      </c>
      <c r="U321" s="195" t="s">
        <v>3851</v>
      </c>
      <c r="V321" s="195"/>
      <c r="W321" s="196">
        <v>19873</v>
      </c>
      <c r="X321" s="113"/>
      <c r="Y321" t="s">
        <v>62053</v>
      </c>
      <c r="Z321" s="284">
        <v>59103.47</v>
      </c>
      <c r="AB321" s="276" t="s">
        <v>70342</v>
      </c>
      <c r="AC321" s="277">
        <v>740.37</v>
      </c>
      <c r="AE321" s="246" t="s">
        <v>62518</v>
      </c>
      <c r="AF321" s="247">
        <v>-13583.56</v>
      </c>
      <c r="AH321" s="226" t="s">
        <v>38824</v>
      </c>
      <c r="AI321" s="227">
        <v>657643.89</v>
      </c>
      <c r="AK321" s="207" t="s">
        <v>14965</v>
      </c>
      <c r="AL321" s="208">
        <v>225.29</v>
      </c>
      <c r="AM321" s="93"/>
      <c r="AN321" s="199" t="s">
        <v>31679</v>
      </c>
      <c r="AO321" s="200">
        <v>15072.97</v>
      </c>
      <c r="AQ321" t="s">
        <v>57074</v>
      </c>
      <c r="AR321">
        <v>2.16</v>
      </c>
      <c r="AT321" s="272" t="s">
        <v>12746</v>
      </c>
      <c r="AU321" s="273">
        <v>8509</v>
      </c>
      <c r="AW321" s="244" t="s">
        <v>11052</v>
      </c>
      <c r="AX321" s="245">
        <v>6282.53</v>
      </c>
      <c r="AZ321" s="230" t="s">
        <v>46330</v>
      </c>
      <c r="BA321" s="231">
        <v>1524996.94</v>
      </c>
      <c r="BC321" s="209" t="s">
        <v>11469</v>
      </c>
      <c r="BD321" s="210">
        <v>764986.63</v>
      </c>
      <c r="BF321" s="195" t="s">
        <v>10250</v>
      </c>
      <c r="BG321" s="196">
        <v>8638</v>
      </c>
    </row>
    <row r="322" spans="1:59" x14ac:dyDescent="0.55000000000000004">
      <c r="A322" t="s">
        <v>39850</v>
      </c>
      <c r="C322" s="284">
        <v>94034.31</v>
      </c>
      <c r="E322" s="282" t="s">
        <v>12407</v>
      </c>
      <c r="F322" s="282"/>
      <c r="G322" s="283">
        <v>315109.64</v>
      </c>
      <c r="I322" s="242" t="s">
        <v>4544</v>
      </c>
      <c r="J322" s="242"/>
      <c r="K322" s="243">
        <v>5593.76</v>
      </c>
      <c r="M322" s="224" t="s">
        <v>41047</v>
      </c>
      <c r="N322" s="224"/>
      <c r="O322" s="225">
        <v>89282.240000000005</v>
      </c>
      <c r="Q322" s="203" t="s">
        <v>790</v>
      </c>
      <c r="R322" s="203"/>
      <c r="S322" s="204">
        <v>900</v>
      </c>
      <c r="U322" s="195" t="s">
        <v>3852</v>
      </c>
      <c r="V322" s="195"/>
      <c r="W322" s="196">
        <v>22554.57</v>
      </c>
      <c r="X322" s="113"/>
      <c r="Y322" t="s">
        <v>52803</v>
      </c>
      <c r="Z322">
        <v>220</v>
      </c>
      <c r="AB322" s="276" t="s">
        <v>38833</v>
      </c>
      <c r="AC322" s="277">
        <v>145846.28</v>
      </c>
      <c r="AE322" s="246" t="s">
        <v>47716</v>
      </c>
      <c r="AF322" s="247">
        <v>119941.25</v>
      </c>
      <c r="AH322" s="226" t="s">
        <v>47716</v>
      </c>
      <c r="AI322" s="227">
        <v>764021</v>
      </c>
      <c r="AK322" s="207" t="s">
        <v>12975</v>
      </c>
      <c r="AL322" s="208">
        <v>58108.7</v>
      </c>
      <c r="AM322" s="93"/>
      <c r="AN322" s="199" t="s">
        <v>31680</v>
      </c>
      <c r="AO322" s="200">
        <v>19314.03</v>
      </c>
      <c r="AQ322" t="s">
        <v>57130</v>
      </c>
      <c r="AR322">
        <v>735</v>
      </c>
      <c r="AT322" s="272" t="s">
        <v>12628</v>
      </c>
      <c r="AU322" s="273">
        <v>315109.64</v>
      </c>
      <c r="AW322" s="244" t="s">
        <v>11054</v>
      </c>
      <c r="AX322" s="245">
        <v>5593.76</v>
      </c>
      <c r="AZ322" s="230" t="s">
        <v>41588</v>
      </c>
      <c r="BA322" s="231">
        <v>89282.240000000005</v>
      </c>
      <c r="BC322" s="209" t="s">
        <v>9763</v>
      </c>
      <c r="BD322" s="210">
        <v>1790594.85</v>
      </c>
      <c r="BF322" s="195" t="s">
        <v>9858</v>
      </c>
      <c r="BG322" s="196">
        <v>8638</v>
      </c>
    </row>
    <row r="323" spans="1:59" x14ac:dyDescent="0.55000000000000004">
      <c r="A323" t="s">
        <v>39851</v>
      </c>
      <c r="C323" s="284">
        <v>15603.91</v>
      </c>
      <c r="E323" s="282" t="s">
        <v>65429</v>
      </c>
      <c r="F323" s="282"/>
      <c r="G323" s="283">
        <v>971</v>
      </c>
      <c r="I323" s="242" t="s">
        <v>4545</v>
      </c>
      <c r="J323" s="242"/>
      <c r="K323" s="243">
        <v>7672.87</v>
      </c>
      <c r="M323" s="224" t="s">
        <v>44245</v>
      </c>
      <c r="N323" s="224"/>
      <c r="O323" s="225">
        <v>2616581.37</v>
      </c>
      <c r="Q323" s="203" t="s">
        <v>791</v>
      </c>
      <c r="R323" s="203"/>
      <c r="S323" s="204">
        <v>2181</v>
      </c>
      <c r="U323" s="195" t="s">
        <v>3853</v>
      </c>
      <c r="V323" s="195"/>
      <c r="W323" s="196">
        <v>11888.33</v>
      </c>
      <c r="X323" s="113"/>
      <c r="Y323" t="s">
        <v>48041</v>
      </c>
      <c r="Z323">
        <v>16.34</v>
      </c>
      <c r="AB323" s="276" t="s">
        <v>33057</v>
      </c>
      <c r="AC323" s="277">
        <v>75002.539999999994</v>
      </c>
      <c r="AE323" s="246" t="s">
        <v>63556</v>
      </c>
      <c r="AF323" s="247">
        <v>5798.98</v>
      </c>
      <c r="AH323" s="226" t="s">
        <v>49573</v>
      </c>
      <c r="AI323" s="227">
        <v>8038.8</v>
      </c>
      <c r="AK323" s="207" t="s">
        <v>12976</v>
      </c>
      <c r="AL323" s="208">
        <v>102678.37</v>
      </c>
      <c r="AM323" s="93"/>
      <c r="AN323" s="199" t="s">
        <v>31681</v>
      </c>
      <c r="AO323" s="200">
        <v>15072.97</v>
      </c>
      <c r="AQ323" t="s">
        <v>61163</v>
      </c>
      <c r="AR323" s="284">
        <v>181142</v>
      </c>
      <c r="AT323" s="272" t="s">
        <v>12755</v>
      </c>
      <c r="AU323" s="273">
        <v>971</v>
      </c>
      <c r="AW323" s="244" t="s">
        <v>9647</v>
      </c>
      <c r="AX323" s="245">
        <v>7672.87</v>
      </c>
      <c r="AZ323" s="230" t="s">
        <v>46331</v>
      </c>
      <c r="BA323" s="231">
        <v>2616581.37</v>
      </c>
      <c r="BC323" s="209" t="s">
        <v>6617</v>
      </c>
      <c r="BD323" s="210">
        <v>10597.49</v>
      </c>
      <c r="BF323" s="195" t="s">
        <v>10251</v>
      </c>
      <c r="BG323" s="196">
        <v>10625</v>
      </c>
    </row>
    <row r="324" spans="1:59" x14ac:dyDescent="0.55000000000000004">
      <c r="A324" t="s">
        <v>39853</v>
      </c>
      <c r="C324" s="284">
        <v>63433.68</v>
      </c>
      <c r="E324" s="282" t="s">
        <v>65430</v>
      </c>
      <c r="F324" s="282"/>
      <c r="G324" s="283">
        <v>4708</v>
      </c>
      <c r="I324" s="242" t="s">
        <v>4547</v>
      </c>
      <c r="J324" s="242"/>
      <c r="K324" s="243">
        <v>85788.82</v>
      </c>
      <c r="M324" s="224" t="s">
        <v>41048</v>
      </c>
      <c r="N324" s="224"/>
      <c r="O324" s="225">
        <v>34912.81</v>
      </c>
      <c r="Q324" s="203" t="s">
        <v>792</v>
      </c>
      <c r="R324" s="203"/>
      <c r="S324" s="204">
        <v>8585</v>
      </c>
      <c r="U324" s="195" t="s">
        <v>3854</v>
      </c>
      <c r="V324" s="195"/>
      <c r="W324" s="196">
        <v>4426.8999999999996</v>
      </c>
      <c r="X324" s="113"/>
      <c r="Y324" t="s">
        <v>67927</v>
      </c>
      <c r="Z324">
        <v>52</v>
      </c>
      <c r="AB324" s="276" t="s">
        <v>33058</v>
      </c>
      <c r="AC324" s="277">
        <v>207656.05</v>
      </c>
      <c r="AE324" s="246" t="s">
        <v>55762</v>
      </c>
      <c r="AF324" s="247">
        <v>2923.26</v>
      </c>
      <c r="AH324" s="226" t="s">
        <v>49574</v>
      </c>
      <c r="AI324" s="227">
        <v>614.75</v>
      </c>
      <c r="AK324" s="207" t="s">
        <v>12977</v>
      </c>
      <c r="AL324" s="208">
        <v>52237.87</v>
      </c>
      <c r="AM324" s="93"/>
      <c r="AN324" s="199" t="s">
        <v>31682</v>
      </c>
      <c r="AO324" s="200">
        <v>1130.06</v>
      </c>
      <c r="AQ324" t="s">
        <v>11839</v>
      </c>
      <c r="AR324" s="284">
        <v>2904022.54</v>
      </c>
      <c r="AT324" s="272" t="s">
        <v>12758</v>
      </c>
      <c r="AU324" s="273">
        <v>4708</v>
      </c>
      <c r="AW324" s="244" t="s">
        <v>11056</v>
      </c>
      <c r="AX324" s="245">
        <v>85788.82</v>
      </c>
      <c r="AZ324" s="230" t="s">
        <v>41589</v>
      </c>
      <c r="BA324" s="231">
        <v>34912.81</v>
      </c>
      <c r="BC324" s="209" t="s">
        <v>7283</v>
      </c>
      <c r="BD324" s="210">
        <v>12399.89</v>
      </c>
      <c r="BF324" s="195" t="s">
        <v>9859</v>
      </c>
      <c r="BG324" s="196">
        <v>10625</v>
      </c>
    </row>
    <row r="325" spans="1:59" x14ac:dyDescent="0.55000000000000004">
      <c r="A325" t="s">
        <v>39855</v>
      </c>
      <c r="C325">
        <v>958.78</v>
      </c>
      <c r="E325" s="282" t="s">
        <v>65431</v>
      </c>
      <c r="F325" s="282"/>
      <c r="G325" s="283">
        <v>262.5</v>
      </c>
      <c r="I325" s="242" t="s">
        <v>4548</v>
      </c>
      <c r="J325" s="242"/>
      <c r="K325" s="243">
        <v>166842.25</v>
      </c>
      <c r="M325" s="224" t="s">
        <v>41049</v>
      </c>
      <c r="N325" s="224"/>
      <c r="O325" s="225">
        <v>90049.25</v>
      </c>
      <c r="Q325" s="203" t="s">
        <v>793</v>
      </c>
      <c r="R325" s="203"/>
      <c r="S325" s="204">
        <v>35400</v>
      </c>
      <c r="U325" s="195" t="s">
        <v>3855</v>
      </c>
      <c r="V325" s="195"/>
      <c r="W325" s="196">
        <v>13846</v>
      </c>
      <c r="X325" s="113"/>
      <c r="Y325" t="s">
        <v>67929</v>
      </c>
      <c r="Z325" s="284">
        <v>1460</v>
      </c>
      <c r="AB325" s="276" t="s">
        <v>34476</v>
      </c>
      <c r="AC325" s="277">
        <v>92168.87</v>
      </c>
      <c r="AE325" s="246" t="s">
        <v>63900</v>
      </c>
      <c r="AF325" s="247">
        <v>3066.9</v>
      </c>
      <c r="AH325" s="226" t="s">
        <v>49575</v>
      </c>
      <c r="AI325" s="227">
        <v>1162.45</v>
      </c>
      <c r="AK325" s="207" t="s">
        <v>14966</v>
      </c>
      <c r="AL325" s="208">
        <v>297566.40000000002</v>
      </c>
      <c r="AM325" s="93"/>
      <c r="AN325" s="199" t="s">
        <v>31683</v>
      </c>
      <c r="AO325" s="200">
        <v>86.47</v>
      </c>
      <c r="AQ325" t="s">
        <v>51146</v>
      </c>
      <c r="AR325" s="284">
        <v>9944.19</v>
      </c>
      <c r="AT325" s="272" t="s">
        <v>12761</v>
      </c>
      <c r="AU325" s="273">
        <v>262.5</v>
      </c>
      <c r="AW325" s="244" t="s">
        <v>11057</v>
      </c>
      <c r="AX325" s="245">
        <v>166842.25</v>
      </c>
      <c r="AZ325" s="230" t="s">
        <v>41590</v>
      </c>
      <c r="BA325" s="231">
        <v>90049.25</v>
      </c>
      <c r="BC325" s="209" t="s">
        <v>7698</v>
      </c>
      <c r="BD325" s="210">
        <v>2658</v>
      </c>
      <c r="BF325" s="195" t="s">
        <v>10107</v>
      </c>
      <c r="BG325" s="196">
        <v>226890</v>
      </c>
    </row>
    <row r="326" spans="1:59" x14ac:dyDescent="0.55000000000000004">
      <c r="A326" t="s">
        <v>39856</v>
      </c>
      <c r="C326" s="284">
        <v>23923.64</v>
      </c>
      <c r="E326" s="282" t="s">
        <v>12409</v>
      </c>
      <c r="F326" s="282"/>
      <c r="G326" s="283">
        <v>3976.32</v>
      </c>
      <c r="I326" s="242" t="s">
        <v>4634</v>
      </c>
      <c r="J326" s="242"/>
      <c r="K326" s="243">
        <v>398</v>
      </c>
      <c r="M326" s="224" t="s">
        <v>44246</v>
      </c>
      <c r="N326" s="224"/>
      <c r="O326" s="225">
        <v>645191.97</v>
      </c>
      <c r="Q326" s="203" t="s">
        <v>794</v>
      </c>
      <c r="R326" s="203"/>
      <c r="S326" s="204">
        <v>157348.95000000001</v>
      </c>
      <c r="U326" s="195" t="s">
        <v>3856</v>
      </c>
      <c r="V326" s="195"/>
      <c r="W326" s="196">
        <v>16886</v>
      </c>
      <c r="X326" s="113"/>
      <c r="Y326" t="s">
        <v>67930</v>
      </c>
      <c r="Z326">
        <v>108.95</v>
      </c>
      <c r="AB326" s="276" t="s">
        <v>40090</v>
      </c>
      <c r="AC326" s="277">
        <v>74460</v>
      </c>
      <c r="AE326" s="246" t="s">
        <v>55763</v>
      </c>
      <c r="AF326" s="247">
        <v>458.26</v>
      </c>
      <c r="AH326" s="226" t="s">
        <v>46636</v>
      </c>
      <c r="AI326" s="227">
        <v>325</v>
      </c>
      <c r="AK326" s="207" t="s">
        <v>14967</v>
      </c>
      <c r="AL326" s="208">
        <v>26775</v>
      </c>
      <c r="AM326" s="93"/>
      <c r="AN326" s="199" t="s">
        <v>31684</v>
      </c>
      <c r="AO326" s="200">
        <v>58.8</v>
      </c>
      <c r="AQ326" t="s">
        <v>11841</v>
      </c>
      <c r="AR326" s="284">
        <v>695931.83</v>
      </c>
      <c r="AT326" s="272" t="s">
        <v>12630</v>
      </c>
      <c r="AU326" s="273">
        <v>3976.32</v>
      </c>
      <c r="AW326" s="244" t="s">
        <v>11061</v>
      </c>
      <c r="AX326" s="245">
        <v>398</v>
      </c>
      <c r="AZ326" s="230" t="s">
        <v>46332</v>
      </c>
      <c r="BA326" s="231">
        <v>645191.97</v>
      </c>
      <c r="BC326" s="209" t="s">
        <v>7999</v>
      </c>
      <c r="BD326" s="210">
        <v>4302</v>
      </c>
      <c r="BF326" s="195" t="s">
        <v>10252</v>
      </c>
      <c r="BG326" s="196">
        <v>51856.87</v>
      </c>
    </row>
    <row r="327" spans="1:59" x14ac:dyDescent="0.55000000000000004">
      <c r="A327" t="s">
        <v>39857</v>
      </c>
      <c r="C327" s="284">
        <v>6000.87</v>
      </c>
      <c r="E327" s="282" t="s">
        <v>12411</v>
      </c>
      <c r="F327" s="282"/>
      <c r="G327" s="283">
        <v>35296</v>
      </c>
      <c r="I327" s="242" t="s">
        <v>4638</v>
      </c>
      <c r="J327" s="242"/>
      <c r="K327" s="243">
        <v>3011.4</v>
      </c>
      <c r="M327" s="224" t="s">
        <v>44247</v>
      </c>
      <c r="N327" s="224"/>
      <c r="O327" s="225">
        <v>1803137.77</v>
      </c>
      <c r="Q327" s="203" t="s">
        <v>795</v>
      </c>
      <c r="R327" s="203"/>
      <c r="S327" s="204">
        <v>1709.5</v>
      </c>
      <c r="U327" s="195" t="s">
        <v>3857</v>
      </c>
      <c r="V327" s="195"/>
      <c r="W327" s="196">
        <v>2197</v>
      </c>
      <c r="X327" s="113"/>
      <c r="Y327" t="s">
        <v>67931</v>
      </c>
      <c r="Z327">
        <v>350.99</v>
      </c>
      <c r="AB327" s="276" t="s">
        <v>34477</v>
      </c>
      <c r="AC327" s="277">
        <v>78834.399999999994</v>
      </c>
      <c r="AE327" s="246" t="s">
        <v>55764</v>
      </c>
      <c r="AF327" s="247">
        <v>1467.59</v>
      </c>
      <c r="AH327" s="226" t="s">
        <v>34454</v>
      </c>
      <c r="AI327" s="227">
        <v>50325</v>
      </c>
      <c r="AK327" s="207" t="s">
        <v>14968</v>
      </c>
      <c r="AL327" s="208">
        <v>9296</v>
      </c>
      <c r="AM327" s="93"/>
      <c r="AN327" s="199" t="s">
        <v>31685</v>
      </c>
      <c r="AO327" s="200">
        <v>550.66999999999996</v>
      </c>
      <c r="AQ327" t="s">
        <v>66208</v>
      </c>
      <c r="AR327" s="284">
        <v>8525.69</v>
      </c>
      <c r="AT327" s="272" t="s">
        <v>12632</v>
      </c>
      <c r="AU327" s="273">
        <v>35296</v>
      </c>
      <c r="AW327" s="244" t="s">
        <v>11065</v>
      </c>
      <c r="AX327" s="245">
        <v>3011.4</v>
      </c>
      <c r="AZ327" s="230" t="s">
        <v>46333</v>
      </c>
      <c r="BA327" s="231">
        <v>1803137.77</v>
      </c>
      <c r="BC327" s="209" t="s">
        <v>8257</v>
      </c>
      <c r="BD327" s="210">
        <v>12052</v>
      </c>
      <c r="BF327" s="195" t="s">
        <v>9861</v>
      </c>
      <c r="BG327" s="196">
        <v>278746.87</v>
      </c>
    </row>
    <row r="328" spans="1:59" x14ac:dyDescent="0.55000000000000004">
      <c r="A328" t="s">
        <v>39859</v>
      </c>
      <c r="C328">
        <v>92.94</v>
      </c>
      <c r="E328" s="282" t="s">
        <v>12529</v>
      </c>
      <c r="F328" s="282"/>
      <c r="G328" s="283">
        <v>5229.09</v>
      </c>
      <c r="I328" s="242" t="s">
        <v>4549</v>
      </c>
      <c r="J328" s="242"/>
      <c r="K328" s="243">
        <v>51697.63</v>
      </c>
      <c r="M328" s="224" t="s">
        <v>42087</v>
      </c>
      <c r="N328" s="224"/>
      <c r="O328" s="225">
        <v>204126.64</v>
      </c>
      <c r="Q328" s="203" t="s">
        <v>4014</v>
      </c>
      <c r="R328" s="203"/>
      <c r="S328" s="204">
        <v>1796</v>
      </c>
      <c r="U328" s="195" t="s">
        <v>3858</v>
      </c>
      <c r="V328" s="195"/>
      <c r="W328" s="196">
        <v>125.96</v>
      </c>
      <c r="X328" s="113"/>
      <c r="Y328" t="s">
        <v>71107</v>
      </c>
      <c r="Z328" s="284">
        <v>17397.95</v>
      </c>
      <c r="AB328" s="276" t="s">
        <v>69678</v>
      </c>
      <c r="AC328" s="277">
        <v>9530.7800000000007</v>
      </c>
      <c r="AE328" s="246" t="s">
        <v>63901</v>
      </c>
      <c r="AF328" s="247">
        <v>2312.15</v>
      </c>
      <c r="AH328" s="226" t="s">
        <v>34455</v>
      </c>
      <c r="AI328" s="227">
        <v>51188.59</v>
      </c>
      <c r="AK328" s="207" t="s">
        <v>14969</v>
      </c>
      <c r="AL328" s="208">
        <v>3774.9</v>
      </c>
      <c r="AM328" s="93"/>
      <c r="AN328" s="199" t="s">
        <v>31686</v>
      </c>
      <c r="AO328" s="200">
        <v>14982</v>
      </c>
      <c r="AQ328" t="s">
        <v>43919</v>
      </c>
      <c r="AR328" s="284">
        <v>8735.07</v>
      </c>
      <c r="AT328" s="272" t="s">
        <v>12767</v>
      </c>
      <c r="AU328" s="273">
        <v>5229.09</v>
      </c>
      <c r="AW328" s="244" t="s">
        <v>11067</v>
      </c>
      <c r="AX328" s="245">
        <v>51697.63</v>
      </c>
      <c r="AZ328" s="230" t="s">
        <v>43478</v>
      </c>
      <c r="BA328" s="231">
        <v>204126.64</v>
      </c>
      <c r="BC328" s="209" t="s">
        <v>8637</v>
      </c>
      <c r="BD328" s="210">
        <v>2000</v>
      </c>
      <c r="BF328" s="195" t="s">
        <v>7603</v>
      </c>
      <c r="BG328" s="196">
        <v>33268.519999999997</v>
      </c>
    </row>
    <row r="329" spans="1:59" x14ac:dyDescent="0.55000000000000004">
      <c r="A329" t="s">
        <v>65528</v>
      </c>
      <c r="C329" s="284">
        <v>2268.5300000000002</v>
      </c>
      <c r="E329" s="282" t="s">
        <v>12413</v>
      </c>
      <c r="F329" s="282"/>
      <c r="G329" s="283">
        <v>3899</v>
      </c>
      <c r="I329" s="242" t="s">
        <v>3626</v>
      </c>
      <c r="J329" s="242"/>
      <c r="K329" s="243">
        <v>3197.3</v>
      </c>
      <c r="M329" s="224" t="s">
        <v>44248</v>
      </c>
      <c r="N329" s="224"/>
      <c r="O329" s="225">
        <v>3975534.35</v>
      </c>
      <c r="Q329" s="203" t="s">
        <v>796</v>
      </c>
      <c r="R329" s="203"/>
      <c r="S329" s="204">
        <v>9185</v>
      </c>
      <c r="U329" s="195" t="s">
        <v>3859</v>
      </c>
      <c r="V329" s="195"/>
      <c r="W329" s="196">
        <v>5720</v>
      </c>
      <c r="X329" s="113"/>
      <c r="Y329" t="s">
        <v>71108</v>
      </c>
      <c r="Z329">
        <v>697.5</v>
      </c>
      <c r="AB329" s="276" t="s">
        <v>51499</v>
      </c>
      <c r="AC329" s="277">
        <v>94122.55</v>
      </c>
      <c r="AE329" s="246" t="s">
        <v>63902</v>
      </c>
      <c r="AF329" s="247">
        <v>5312.16</v>
      </c>
      <c r="AH329" s="226" t="s">
        <v>34456</v>
      </c>
      <c r="AI329" s="227">
        <v>11000</v>
      </c>
      <c r="AK329" s="207" t="s">
        <v>14970</v>
      </c>
      <c r="AL329" s="208">
        <v>38056.33</v>
      </c>
      <c r="AM329" s="93"/>
      <c r="AN329" s="199" t="s">
        <v>31687</v>
      </c>
      <c r="AO329" s="200">
        <v>1130.06</v>
      </c>
      <c r="AQ329" t="s">
        <v>11843</v>
      </c>
      <c r="AR329" s="284">
        <v>802891.41</v>
      </c>
      <c r="AT329" s="272" t="s">
        <v>12634</v>
      </c>
      <c r="AU329" s="273">
        <v>3899</v>
      </c>
      <c r="AW329" s="244" t="s">
        <v>9651</v>
      </c>
      <c r="AX329" s="245">
        <v>3197.3</v>
      </c>
      <c r="AZ329" s="230" t="s">
        <v>46334</v>
      </c>
      <c r="BA329" s="231">
        <v>3975534.35</v>
      </c>
      <c r="BC329" s="209" t="s">
        <v>8875</v>
      </c>
      <c r="BD329" s="210">
        <v>11603.99</v>
      </c>
      <c r="BF329" s="195" t="s">
        <v>10253</v>
      </c>
      <c r="BG329" s="196">
        <v>112139</v>
      </c>
    </row>
    <row r="330" spans="1:59" x14ac:dyDescent="0.55000000000000004">
      <c r="A330" t="s">
        <v>39861</v>
      </c>
      <c r="C330" s="284">
        <v>6433.24</v>
      </c>
      <c r="E330" s="282" t="s">
        <v>36933</v>
      </c>
      <c r="F330" s="282"/>
      <c r="G330" s="283">
        <v>122882.4</v>
      </c>
      <c r="I330" s="242" t="s">
        <v>4642</v>
      </c>
      <c r="J330" s="242"/>
      <c r="K330" s="243">
        <v>14546</v>
      </c>
      <c r="M330" s="224" t="s">
        <v>44249</v>
      </c>
      <c r="N330" s="224"/>
      <c r="O330" s="225">
        <v>1188469.9099999999</v>
      </c>
      <c r="Q330" s="203" t="s">
        <v>797</v>
      </c>
      <c r="R330" s="203"/>
      <c r="S330" s="204">
        <v>1520</v>
      </c>
      <c r="U330" s="195" t="s">
        <v>3860</v>
      </c>
      <c r="V330" s="195"/>
      <c r="W330" s="196">
        <v>23363</v>
      </c>
      <c r="X330" s="113"/>
      <c r="Y330" t="s">
        <v>71109</v>
      </c>
      <c r="Z330" s="284">
        <v>90174.09</v>
      </c>
      <c r="AB330" s="276" t="s">
        <v>34478</v>
      </c>
      <c r="AC330" s="277">
        <v>1008372.05</v>
      </c>
      <c r="AE330" s="246" t="s">
        <v>63903</v>
      </c>
      <c r="AF330" s="247">
        <v>8203</v>
      </c>
      <c r="AH330" s="226" t="s">
        <v>42119</v>
      </c>
      <c r="AI330" s="227">
        <v>463750</v>
      </c>
      <c r="AK330" s="207" t="s">
        <v>14971</v>
      </c>
      <c r="AL330" s="208">
        <v>218729.94</v>
      </c>
      <c r="AM330" s="93"/>
      <c r="AN330" s="199" t="s">
        <v>16098</v>
      </c>
      <c r="AO330" s="200">
        <v>86.47</v>
      </c>
      <c r="AQ330" t="s">
        <v>51147</v>
      </c>
      <c r="AR330" s="284">
        <v>131843.67000000001</v>
      </c>
      <c r="AT330" s="272" t="s">
        <v>37839</v>
      </c>
      <c r="AU330" s="273">
        <v>122882.4</v>
      </c>
      <c r="AW330" s="244" t="s">
        <v>11069</v>
      </c>
      <c r="AX330" s="245">
        <v>14546</v>
      </c>
      <c r="AZ330" s="230" t="s">
        <v>46335</v>
      </c>
      <c r="BA330" s="231">
        <v>1188469.9099999999</v>
      </c>
      <c r="BC330" s="209" t="s">
        <v>10521</v>
      </c>
      <c r="BD330" s="210">
        <v>13480.8</v>
      </c>
      <c r="BF330" s="195" t="s">
        <v>9299</v>
      </c>
      <c r="BG330" s="196">
        <v>22505.88</v>
      </c>
    </row>
    <row r="331" spans="1:59" x14ac:dyDescent="0.55000000000000004">
      <c r="A331" t="s">
        <v>65529</v>
      </c>
      <c r="C331" s="284">
        <v>5749</v>
      </c>
      <c r="E331" s="282" t="s">
        <v>36945</v>
      </c>
      <c r="F331" s="282"/>
      <c r="G331" s="283">
        <v>5024</v>
      </c>
      <c r="I331" s="242" t="s">
        <v>4551</v>
      </c>
      <c r="J331" s="242"/>
      <c r="K331" s="243">
        <v>83266.92</v>
      </c>
      <c r="M331" s="224" t="s">
        <v>41050</v>
      </c>
      <c r="N331" s="224"/>
      <c r="O331" s="225">
        <v>107676.96</v>
      </c>
      <c r="Q331" s="203" t="s">
        <v>798</v>
      </c>
      <c r="R331" s="203"/>
      <c r="S331" s="204">
        <v>10802</v>
      </c>
      <c r="U331" s="195" t="s">
        <v>3861</v>
      </c>
      <c r="V331" s="195"/>
      <c r="W331" s="196">
        <v>5946</v>
      </c>
      <c r="X331" s="113"/>
      <c r="Y331" t="s">
        <v>71110</v>
      </c>
      <c r="Z331" s="284">
        <v>7995.4</v>
      </c>
      <c r="AB331" s="276" t="s">
        <v>34479</v>
      </c>
      <c r="AC331" s="277">
        <v>91428.23</v>
      </c>
      <c r="AE331" s="246" t="s">
        <v>34454</v>
      </c>
      <c r="AF331" s="247">
        <v>54000</v>
      </c>
      <c r="AH331" s="226" t="s">
        <v>42120</v>
      </c>
      <c r="AI331" s="227">
        <v>540</v>
      </c>
      <c r="AK331" s="207" t="s">
        <v>14972</v>
      </c>
      <c r="AL331" s="208">
        <v>191944.72</v>
      </c>
      <c r="AM331" s="93"/>
      <c r="AN331" s="199" t="s">
        <v>31688</v>
      </c>
      <c r="AO331" s="200">
        <v>58.8</v>
      </c>
      <c r="AQ331" t="s">
        <v>43921</v>
      </c>
      <c r="AR331" s="284">
        <v>25237.4</v>
      </c>
      <c r="AT331" s="272" t="s">
        <v>37930</v>
      </c>
      <c r="AU331" s="273">
        <v>5024</v>
      </c>
      <c r="AW331" s="244" t="s">
        <v>9653</v>
      </c>
      <c r="AX331" s="245">
        <v>83266.92</v>
      </c>
      <c r="AZ331" s="230" t="s">
        <v>41591</v>
      </c>
      <c r="BA331" s="231">
        <v>107676.96</v>
      </c>
      <c r="BC331" s="209" t="s">
        <v>9490</v>
      </c>
      <c r="BD331" s="210">
        <v>1623.1</v>
      </c>
      <c r="BF331" s="195" t="s">
        <v>9862</v>
      </c>
      <c r="BG331" s="196">
        <v>167913.4</v>
      </c>
    </row>
    <row r="332" spans="1:59" x14ac:dyDescent="0.55000000000000004">
      <c r="A332" t="s">
        <v>39865</v>
      </c>
      <c r="C332" s="284">
        <v>155283.81</v>
      </c>
      <c r="E332" s="282" t="s">
        <v>36965</v>
      </c>
      <c r="F332" s="282"/>
      <c r="G332" s="283">
        <v>-0.11</v>
      </c>
      <c r="I332" s="242" t="s">
        <v>4646</v>
      </c>
      <c r="J332" s="242"/>
      <c r="K332" s="243">
        <v>1550</v>
      </c>
      <c r="M332" s="224" t="s">
        <v>41051</v>
      </c>
      <c r="N332" s="224"/>
      <c r="O332" s="225">
        <v>16239.2</v>
      </c>
      <c r="Q332" s="203" t="s">
        <v>799</v>
      </c>
      <c r="R332" s="203"/>
      <c r="S332" s="204">
        <v>47000</v>
      </c>
      <c r="U332" s="195" t="s">
        <v>3862</v>
      </c>
      <c r="V332" s="195"/>
      <c r="W332" s="196">
        <v>69873.990000000005</v>
      </c>
      <c r="X332" s="113"/>
      <c r="Y332" t="s">
        <v>71111</v>
      </c>
      <c r="Z332">
        <v>962.59</v>
      </c>
      <c r="AB332" s="276" t="s">
        <v>66489</v>
      </c>
      <c r="AC332" s="277">
        <v>843167.02</v>
      </c>
      <c r="AE332" s="246" t="s">
        <v>55765</v>
      </c>
      <c r="AF332" s="247">
        <v>68986.559999999998</v>
      </c>
      <c r="AH332" s="226" t="s">
        <v>35956</v>
      </c>
      <c r="AI332" s="227">
        <v>1878.5</v>
      </c>
      <c r="AK332" s="207" t="s">
        <v>12978</v>
      </c>
      <c r="AL332" s="208">
        <v>102.2</v>
      </c>
      <c r="AM332" s="93"/>
      <c r="AN332" s="199" t="s">
        <v>16103</v>
      </c>
      <c r="AO332" s="200">
        <v>550.66999999999996</v>
      </c>
      <c r="AQ332" t="s">
        <v>46571</v>
      </c>
      <c r="AR332" s="284">
        <v>6280.78</v>
      </c>
      <c r="AT332" s="272" t="s">
        <v>38038</v>
      </c>
      <c r="AU332" s="273">
        <v>-0.11</v>
      </c>
      <c r="AW332" s="244" t="s">
        <v>11074</v>
      </c>
      <c r="AX332" s="245">
        <v>1550</v>
      </c>
      <c r="AZ332" s="230" t="s">
        <v>41592</v>
      </c>
      <c r="BA332" s="231">
        <v>16239.2</v>
      </c>
      <c r="BC332" s="209" t="s">
        <v>11231</v>
      </c>
      <c r="BD332" s="210">
        <v>5688</v>
      </c>
      <c r="BF332" s="195" t="s">
        <v>7604</v>
      </c>
      <c r="BG332" s="196">
        <v>43629.9</v>
      </c>
    </row>
    <row r="333" spans="1:59" x14ac:dyDescent="0.55000000000000004">
      <c r="A333" t="s">
        <v>39866</v>
      </c>
      <c r="C333" s="284">
        <v>4668.87</v>
      </c>
      <c r="E333" s="282" t="s">
        <v>36972</v>
      </c>
      <c r="F333" s="282"/>
      <c r="G333" s="283">
        <v>1355.59</v>
      </c>
      <c r="I333" s="242" t="s">
        <v>4553</v>
      </c>
      <c r="J333" s="242"/>
      <c r="K333" s="243">
        <v>129793.64</v>
      </c>
      <c r="M333" s="224" t="s">
        <v>41052</v>
      </c>
      <c r="N333" s="224"/>
      <c r="O333" s="225">
        <v>284262</v>
      </c>
      <c r="Q333" s="203" t="s">
        <v>800</v>
      </c>
      <c r="R333" s="203"/>
      <c r="S333" s="204">
        <v>3259</v>
      </c>
      <c r="U333" s="195" t="s">
        <v>3863</v>
      </c>
      <c r="V333" s="195"/>
      <c r="W333" s="196">
        <v>2477.7800000000002</v>
      </c>
      <c r="X333" s="113"/>
      <c r="Y333" t="s">
        <v>71112</v>
      </c>
      <c r="Z333">
        <v>5.31</v>
      </c>
      <c r="AB333" s="276" t="s">
        <v>61762</v>
      </c>
      <c r="AC333" s="277">
        <v>-1222.21</v>
      </c>
      <c r="AE333" s="246" t="s">
        <v>34455</v>
      </c>
      <c r="AF333" s="247">
        <v>81563.25</v>
      </c>
      <c r="AH333" s="226" t="s">
        <v>34457</v>
      </c>
      <c r="AI333" s="227">
        <v>44019.38</v>
      </c>
      <c r="AK333" s="207" t="s">
        <v>12979</v>
      </c>
      <c r="AL333" s="208">
        <v>19.760000000000002</v>
      </c>
      <c r="AM333" s="93"/>
      <c r="AN333" s="199" t="s">
        <v>16105</v>
      </c>
      <c r="AO333" s="200">
        <v>14982</v>
      </c>
      <c r="AQ333" t="s">
        <v>57132</v>
      </c>
      <c r="AR333" s="284">
        <v>8668.52</v>
      </c>
      <c r="AT333" s="272" t="s">
        <v>38083</v>
      </c>
      <c r="AU333" s="273">
        <v>1355.59</v>
      </c>
      <c r="AW333" s="244" t="s">
        <v>9656</v>
      </c>
      <c r="AX333" s="245">
        <v>129793.64</v>
      </c>
      <c r="AZ333" s="230" t="s">
        <v>41593</v>
      </c>
      <c r="BA333" s="231">
        <v>284262</v>
      </c>
      <c r="BC333" s="209" t="s">
        <v>11465</v>
      </c>
      <c r="BD333" s="210">
        <v>52038.32</v>
      </c>
      <c r="BF333" s="195" t="s">
        <v>10254</v>
      </c>
      <c r="BG333" s="196">
        <v>32095</v>
      </c>
    </row>
    <row r="334" spans="1:59" x14ac:dyDescent="0.55000000000000004">
      <c r="A334" t="s">
        <v>39867</v>
      </c>
      <c r="C334" s="284">
        <v>14511.66</v>
      </c>
      <c r="E334" s="282" t="s">
        <v>36992</v>
      </c>
      <c r="F334" s="282"/>
      <c r="G334" s="283">
        <v>2148.16</v>
      </c>
      <c r="I334" s="242" t="s">
        <v>4555</v>
      </c>
      <c r="J334" s="242"/>
      <c r="K334" s="243">
        <v>756659.71</v>
      </c>
      <c r="M334" s="224" t="s">
        <v>41053</v>
      </c>
      <c r="N334" s="224"/>
      <c r="O334" s="225">
        <v>206602.56</v>
      </c>
      <c r="Q334" s="203" t="s">
        <v>801</v>
      </c>
      <c r="R334" s="203"/>
      <c r="S334" s="204">
        <v>16274</v>
      </c>
      <c r="U334" s="195" t="s">
        <v>3864</v>
      </c>
      <c r="V334" s="195"/>
      <c r="W334" s="196">
        <v>3926</v>
      </c>
      <c r="X334" s="113"/>
      <c r="Y334" t="s">
        <v>71113</v>
      </c>
      <c r="Z334">
        <v>322.8</v>
      </c>
      <c r="AB334" s="276" t="s">
        <v>58926</v>
      </c>
      <c r="AC334" s="277">
        <v>469545.84</v>
      </c>
      <c r="AE334" s="246" t="s">
        <v>63904</v>
      </c>
      <c r="AF334" s="247">
        <v>900</v>
      </c>
      <c r="AH334" s="226" t="s">
        <v>34458</v>
      </c>
      <c r="AI334" s="227">
        <v>120541.39</v>
      </c>
      <c r="AK334" s="207" t="s">
        <v>14973</v>
      </c>
      <c r="AL334" s="208">
        <v>32600</v>
      </c>
      <c r="AM334" s="93"/>
      <c r="AN334" s="199" t="s">
        <v>13106</v>
      </c>
      <c r="AO334" s="200">
        <v>580</v>
      </c>
      <c r="AQ334" t="s">
        <v>11844</v>
      </c>
      <c r="AR334" s="284">
        <v>15826750.32</v>
      </c>
      <c r="AT334" s="272" t="s">
        <v>38220</v>
      </c>
      <c r="AU334" s="273">
        <v>2148.16</v>
      </c>
      <c r="AW334" s="244" t="s">
        <v>11079</v>
      </c>
      <c r="AX334" s="245">
        <v>756659.71</v>
      </c>
      <c r="AZ334" s="230" t="s">
        <v>41594</v>
      </c>
      <c r="BA334" s="231">
        <v>206602.56</v>
      </c>
      <c r="BC334" s="209" t="s">
        <v>11813</v>
      </c>
      <c r="BD334" s="210">
        <v>40908.46</v>
      </c>
      <c r="BF334" s="195" t="s">
        <v>9863</v>
      </c>
      <c r="BG334" s="196">
        <v>75724.899999999994</v>
      </c>
    </row>
    <row r="335" spans="1:59" x14ac:dyDescent="0.55000000000000004">
      <c r="A335" t="s">
        <v>39868</v>
      </c>
      <c r="C335" s="284">
        <v>81399.08</v>
      </c>
      <c r="E335" s="282" t="s">
        <v>36999</v>
      </c>
      <c r="F335" s="282"/>
      <c r="G335" s="283">
        <v>680.58</v>
      </c>
      <c r="I335" s="242" t="s">
        <v>4655</v>
      </c>
      <c r="J335" s="242"/>
      <c r="K335" s="243">
        <v>3568.73</v>
      </c>
      <c r="M335" s="224" t="s">
        <v>41054</v>
      </c>
      <c r="N335" s="224"/>
      <c r="O335" s="225">
        <v>102267.5</v>
      </c>
      <c r="Q335" s="203" t="s">
        <v>802</v>
      </c>
      <c r="R335" s="203"/>
      <c r="S335" s="204">
        <v>4897</v>
      </c>
      <c r="U335" s="195" t="s">
        <v>3865</v>
      </c>
      <c r="V335" s="195"/>
      <c r="W335" s="196">
        <v>3606.25</v>
      </c>
      <c r="X335" s="113"/>
      <c r="Y335" t="s">
        <v>71114</v>
      </c>
      <c r="Z335">
        <v>68.48</v>
      </c>
      <c r="AB335" s="276" t="s">
        <v>66861</v>
      </c>
      <c r="AC335" s="277">
        <v>30000</v>
      </c>
      <c r="AE335" s="246" t="s">
        <v>61751</v>
      </c>
      <c r="AF335" s="247">
        <v>2074</v>
      </c>
      <c r="AH335" s="226" t="s">
        <v>34459</v>
      </c>
      <c r="AI335" s="227">
        <v>12471.96</v>
      </c>
      <c r="AK335" s="207" t="s">
        <v>14974</v>
      </c>
      <c r="AL335" s="208">
        <v>319579.07</v>
      </c>
      <c r="AM335" s="93"/>
      <c r="AN335" s="199" t="s">
        <v>31689</v>
      </c>
      <c r="AO335" s="200">
        <v>5329</v>
      </c>
      <c r="AQ335" t="s">
        <v>39898</v>
      </c>
      <c r="AR335" s="284">
        <v>29325.05</v>
      </c>
      <c r="AT335" s="272" t="s">
        <v>38263</v>
      </c>
      <c r="AU335" s="273">
        <v>680.58</v>
      </c>
      <c r="AW335" s="244" t="s">
        <v>11084</v>
      </c>
      <c r="AX335" s="245">
        <v>3568.73</v>
      </c>
      <c r="AZ335" s="230" t="s">
        <v>41595</v>
      </c>
      <c r="BA335" s="231">
        <v>102267.5</v>
      </c>
      <c r="BC335" s="209" t="s">
        <v>9764</v>
      </c>
      <c r="BD335" s="210">
        <v>169352.05</v>
      </c>
      <c r="BF335" s="195" t="s">
        <v>7605</v>
      </c>
      <c r="BG335" s="196">
        <v>21508.22</v>
      </c>
    </row>
    <row r="336" spans="1:59" x14ac:dyDescent="0.55000000000000004">
      <c r="A336" t="s">
        <v>39869</v>
      </c>
      <c r="C336">
        <v>-207.38</v>
      </c>
      <c r="E336" s="282" t="s">
        <v>37000</v>
      </c>
      <c r="F336" s="282"/>
      <c r="G336" s="283">
        <v>-0.4</v>
      </c>
      <c r="I336" s="242" t="s">
        <v>4556</v>
      </c>
      <c r="J336" s="242"/>
      <c r="K336" s="243">
        <v>8692</v>
      </c>
      <c r="M336" s="224" t="s">
        <v>44250</v>
      </c>
      <c r="N336" s="224"/>
      <c r="O336" s="225">
        <v>860950.98</v>
      </c>
      <c r="Q336" s="203" t="s">
        <v>803</v>
      </c>
      <c r="R336" s="203"/>
      <c r="S336" s="204">
        <v>1028</v>
      </c>
      <c r="U336" s="195" t="s">
        <v>3866</v>
      </c>
      <c r="V336" s="195"/>
      <c r="W336" s="196">
        <v>2051.1</v>
      </c>
      <c r="X336" s="113"/>
      <c r="Y336" t="s">
        <v>71115</v>
      </c>
      <c r="Z336">
        <v>41.34</v>
      </c>
      <c r="AB336" s="276" t="s">
        <v>51500</v>
      </c>
      <c r="AC336" s="277">
        <v>11633.56</v>
      </c>
      <c r="AE336" s="246" t="s">
        <v>58923</v>
      </c>
      <c r="AF336" s="247">
        <v>2725</v>
      </c>
      <c r="AH336" s="226" t="s">
        <v>38825</v>
      </c>
      <c r="AI336" s="227">
        <v>183000</v>
      </c>
      <c r="AK336" s="207" t="s">
        <v>14975</v>
      </c>
      <c r="AL336" s="208">
        <v>26685.8</v>
      </c>
      <c r="AM336" s="93"/>
      <c r="AN336" s="199" t="s">
        <v>16128</v>
      </c>
      <c r="AO336" s="200">
        <v>5329</v>
      </c>
      <c r="AQ336" t="s">
        <v>51148</v>
      </c>
      <c r="AR336" s="284">
        <v>829002.04</v>
      </c>
      <c r="AT336" s="272" t="s">
        <v>38268</v>
      </c>
      <c r="AU336" s="273">
        <v>-0.4</v>
      </c>
      <c r="AW336" s="244" t="s">
        <v>11085</v>
      </c>
      <c r="AX336" s="245">
        <v>8692</v>
      </c>
      <c r="AZ336" s="230" t="s">
        <v>46336</v>
      </c>
      <c r="BA336" s="231">
        <v>860950.98</v>
      </c>
      <c r="BC336" s="209" t="s">
        <v>6618</v>
      </c>
      <c r="BD336" s="210">
        <v>16447</v>
      </c>
      <c r="BF336" s="195" t="s">
        <v>10255</v>
      </c>
      <c r="BG336" s="196">
        <v>20600</v>
      </c>
    </row>
    <row r="337" spans="1:59" x14ac:dyDescent="0.55000000000000004">
      <c r="A337" t="s">
        <v>37422</v>
      </c>
      <c r="C337" s="284">
        <v>-2413.19</v>
      </c>
      <c r="E337" s="282" t="s">
        <v>37003</v>
      </c>
      <c r="F337" s="282"/>
      <c r="G337" s="283">
        <v>700.73</v>
      </c>
      <c r="I337" s="242" t="s">
        <v>4557</v>
      </c>
      <c r="J337" s="242"/>
      <c r="K337" s="243">
        <v>2721.69</v>
      </c>
      <c r="M337" s="224" t="s">
        <v>41055</v>
      </c>
      <c r="N337" s="224"/>
      <c r="O337" s="225">
        <v>64483</v>
      </c>
      <c r="Q337" s="203" t="s">
        <v>804</v>
      </c>
      <c r="R337" s="203"/>
      <c r="S337" s="204">
        <v>15150</v>
      </c>
      <c r="U337" s="195" t="s">
        <v>3867</v>
      </c>
      <c r="V337" s="195"/>
      <c r="W337" s="196">
        <v>2003</v>
      </c>
      <c r="X337" s="113"/>
      <c r="Y337" t="s">
        <v>71116</v>
      </c>
      <c r="Z337">
        <v>7.6</v>
      </c>
      <c r="AB337" s="276" t="s">
        <v>51501</v>
      </c>
      <c r="AC337" s="277">
        <v>647.80999999999995</v>
      </c>
      <c r="AE337" s="246" t="s">
        <v>34456</v>
      </c>
      <c r="AF337" s="247">
        <v>12000</v>
      </c>
      <c r="AH337" s="226" t="s">
        <v>38826</v>
      </c>
      <c r="AI337" s="227">
        <v>3500</v>
      </c>
      <c r="AK337" s="207" t="s">
        <v>14976</v>
      </c>
      <c r="AL337" s="208">
        <v>10632.51</v>
      </c>
      <c r="AM337" s="93"/>
      <c r="AN337" s="199" t="s">
        <v>13107</v>
      </c>
      <c r="AO337" s="200">
        <v>580</v>
      </c>
      <c r="AQ337" t="s">
        <v>46510</v>
      </c>
      <c r="AR337" s="284">
        <v>68363.98</v>
      </c>
      <c r="AT337" s="272" t="s">
        <v>38283</v>
      </c>
      <c r="AU337" s="273">
        <v>700.73</v>
      </c>
      <c r="AW337" s="244" t="s">
        <v>11086</v>
      </c>
      <c r="AX337" s="245">
        <v>2721.69</v>
      </c>
      <c r="AZ337" s="230" t="s">
        <v>41596</v>
      </c>
      <c r="BA337" s="231">
        <v>64483</v>
      </c>
      <c r="BC337" s="209" t="s">
        <v>6878</v>
      </c>
      <c r="BD337" s="210">
        <v>2560</v>
      </c>
      <c r="BF337" s="195" t="s">
        <v>9301</v>
      </c>
      <c r="BG337" s="196">
        <v>7525.45</v>
      </c>
    </row>
    <row r="338" spans="1:59" x14ac:dyDescent="0.55000000000000004">
      <c r="A338" t="s">
        <v>37686</v>
      </c>
      <c r="C338" s="284">
        <v>-6178.6</v>
      </c>
      <c r="E338" s="282" t="s">
        <v>37007</v>
      </c>
      <c r="F338" s="282"/>
      <c r="G338" s="283">
        <v>17518.43</v>
      </c>
      <c r="I338" s="242" t="s">
        <v>4558</v>
      </c>
      <c r="J338" s="242"/>
      <c r="K338" s="243">
        <v>2500</v>
      </c>
      <c r="M338" s="224" t="s">
        <v>44251</v>
      </c>
      <c r="N338" s="224"/>
      <c r="O338" s="225">
        <v>6653640.9299999997</v>
      </c>
      <c r="Q338" s="203" t="s">
        <v>805</v>
      </c>
      <c r="R338" s="203"/>
      <c r="S338" s="204">
        <v>5401</v>
      </c>
      <c r="U338" s="195" t="s">
        <v>3868</v>
      </c>
      <c r="V338" s="195"/>
      <c r="W338" s="196">
        <v>14493</v>
      </c>
      <c r="X338" s="113"/>
      <c r="Y338" t="s">
        <v>50089</v>
      </c>
      <c r="Z338" s="284">
        <v>7383.5</v>
      </c>
      <c r="AB338" s="276" t="s">
        <v>51502</v>
      </c>
      <c r="AC338" s="277">
        <v>937.99</v>
      </c>
      <c r="AE338" s="246" t="s">
        <v>42120</v>
      </c>
      <c r="AF338" s="247">
        <v>540</v>
      </c>
      <c r="AH338" s="226" t="s">
        <v>42121</v>
      </c>
      <c r="AI338" s="227">
        <v>173560.28</v>
      </c>
      <c r="AK338" s="207" t="s">
        <v>14977</v>
      </c>
      <c r="AL338" s="208">
        <v>1023.24</v>
      </c>
      <c r="AM338" s="93"/>
      <c r="AN338" s="199" t="s">
        <v>13108</v>
      </c>
      <c r="AO338" s="200">
        <v>2442.33</v>
      </c>
      <c r="AQ338" t="s">
        <v>43922</v>
      </c>
      <c r="AR338" s="284">
        <v>41619.480000000003</v>
      </c>
      <c r="AT338" s="272" t="s">
        <v>38309</v>
      </c>
      <c r="AU338" s="273">
        <v>17518.43</v>
      </c>
      <c r="AW338" s="244" t="s">
        <v>9658</v>
      </c>
      <c r="AX338" s="245">
        <v>2500</v>
      </c>
      <c r="AZ338" s="230" t="s">
        <v>46337</v>
      </c>
      <c r="BA338" s="231">
        <v>6653640.9299999997</v>
      </c>
      <c r="BC338" s="209" t="s">
        <v>7043</v>
      </c>
      <c r="BD338" s="210">
        <v>771</v>
      </c>
      <c r="BF338" s="195" t="s">
        <v>9864</v>
      </c>
      <c r="BG338" s="196">
        <v>49633.67</v>
      </c>
    </row>
    <row r="339" spans="1:59" x14ac:dyDescent="0.55000000000000004">
      <c r="A339" t="s">
        <v>37709</v>
      </c>
      <c r="C339">
        <v>-36.97</v>
      </c>
      <c r="E339" s="282" t="s">
        <v>37009</v>
      </c>
      <c r="F339" s="282"/>
      <c r="G339" s="283">
        <v>25571.45</v>
      </c>
      <c r="I339" s="242" t="s">
        <v>4559</v>
      </c>
      <c r="J339" s="242"/>
      <c r="K339" s="243">
        <v>47930.65</v>
      </c>
      <c r="M339" s="224" t="s">
        <v>41056</v>
      </c>
      <c r="N339" s="224"/>
      <c r="O339" s="225">
        <v>132234.56</v>
      </c>
      <c r="Q339" s="203" t="s">
        <v>806</v>
      </c>
      <c r="R339" s="203"/>
      <c r="S339" s="204">
        <v>101114</v>
      </c>
      <c r="U339" s="195" t="s">
        <v>3869</v>
      </c>
      <c r="V339" s="195"/>
      <c r="W339" s="196">
        <v>11730</v>
      </c>
      <c r="X339" s="113"/>
      <c r="Y339" t="s">
        <v>71117</v>
      </c>
      <c r="Z339" s="284">
        <v>2450.6799999999998</v>
      </c>
      <c r="AB339" s="276" t="s">
        <v>51503</v>
      </c>
      <c r="AC339" s="277">
        <v>3072.79</v>
      </c>
      <c r="AE339" s="246" t="s">
        <v>35956</v>
      </c>
      <c r="AF339" s="247">
        <v>8821.2800000000007</v>
      </c>
      <c r="AH339" s="226" t="s">
        <v>44332</v>
      </c>
      <c r="AI339" s="227">
        <v>6202.34</v>
      </c>
      <c r="AK339" s="207" t="s">
        <v>14978</v>
      </c>
      <c r="AL339" s="208">
        <v>897.21</v>
      </c>
      <c r="AM339" s="93"/>
      <c r="AN339" s="199" t="s">
        <v>13109</v>
      </c>
      <c r="AO339" s="200">
        <v>107768.52</v>
      </c>
      <c r="AQ339" t="s">
        <v>69655</v>
      </c>
      <c r="AR339" s="284">
        <v>23365.67</v>
      </c>
      <c r="AT339" s="272" t="s">
        <v>38322</v>
      </c>
      <c r="AU339" s="273">
        <v>25571.45</v>
      </c>
      <c r="AW339" s="244" t="s">
        <v>11087</v>
      </c>
      <c r="AX339" s="245">
        <v>47930.65</v>
      </c>
      <c r="AZ339" s="230" t="s">
        <v>41597</v>
      </c>
      <c r="BA339" s="231">
        <v>132234.56</v>
      </c>
      <c r="BC339" s="209" t="s">
        <v>7284</v>
      </c>
      <c r="BD339" s="210">
        <v>9255.07</v>
      </c>
      <c r="BF339" s="195" t="s">
        <v>10256</v>
      </c>
      <c r="BG339" s="196">
        <v>6960.65</v>
      </c>
    </row>
    <row r="340" spans="1:59" x14ac:dyDescent="0.55000000000000004">
      <c r="A340" t="s">
        <v>65560</v>
      </c>
      <c r="C340">
        <v>-0.52</v>
      </c>
      <c r="E340" s="282" t="s">
        <v>37011</v>
      </c>
      <c r="F340" s="282"/>
      <c r="G340" s="283">
        <v>5144.4399999999996</v>
      </c>
      <c r="I340" s="242" t="s">
        <v>4560</v>
      </c>
      <c r="J340" s="242"/>
      <c r="K340" s="243">
        <v>828.86</v>
      </c>
      <c r="M340" s="224" t="s">
        <v>41057</v>
      </c>
      <c r="N340" s="224"/>
      <c r="O340" s="225">
        <v>78079.89</v>
      </c>
      <c r="Q340" s="203" t="s">
        <v>807</v>
      </c>
      <c r="R340" s="203"/>
      <c r="S340" s="204">
        <v>41500</v>
      </c>
      <c r="U340" s="195" t="s">
        <v>3870</v>
      </c>
      <c r="V340" s="195"/>
      <c r="W340" s="196">
        <v>3231</v>
      </c>
      <c r="X340" s="113"/>
      <c r="Y340" t="s">
        <v>50090</v>
      </c>
      <c r="Z340">
        <v>814.87</v>
      </c>
      <c r="AB340" s="276" t="s">
        <v>51504</v>
      </c>
      <c r="AC340" s="277">
        <v>487.03</v>
      </c>
      <c r="AE340" s="246" t="s">
        <v>63905</v>
      </c>
      <c r="AF340" s="247">
        <v>6204.84</v>
      </c>
      <c r="AH340" s="226" t="s">
        <v>47717</v>
      </c>
      <c r="AI340" s="227">
        <v>350967.31</v>
      </c>
      <c r="AK340" s="207" t="s">
        <v>14979</v>
      </c>
      <c r="AL340" s="208">
        <v>960.28</v>
      </c>
      <c r="AM340" s="93"/>
      <c r="AN340" s="199" t="s">
        <v>31690</v>
      </c>
      <c r="AO340" s="200">
        <v>56402.16</v>
      </c>
      <c r="AQ340" t="s">
        <v>65970</v>
      </c>
      <c r="AR340" s="284">
        <v>137648.47</v>
      </c>
      <c r="AT340" s="272" t="s">
        <v>38333</v>
      </c>
      <c r="AU340" s="273">
        <v>5144.4399999999996</v>
      </c>
      <c r="AW340" s="244" t="s">
        <v>11088</v>
      </c>
      <c r="AX340" s="245">
        <v>828.86</v>
      </c>
      <c r="AZ340" s="230" t="s">
        <v>41598</v>
      </c>
      <c r="BA340" s="231">
        <v>78079.89</v>
      </c>
      <c r="BC340" s="209" t="s">
        <v>7699</v>
      </c>
      <c r="BD340" s="210">
        <v>1285</v>
      </c>
      <c r="BF340" s="195" t="s">
        <v>9865</v>
      </c>
      <c r="BG340" s="196">
        <v>6960.65</v>
      </c>
    </row>
    <row r="341" spans="1:59" x14ac:dyDescent="0.55000000000000004">
      <c r="A341" t="s">
        <v>37779</v>
      </c>
      <c r="C341">
        <v>-94.11</v>
      </c>
      <c r="E341" s="282" t="s">
        <v>37018</v>
      </c>
      <c r="F341" s="282"/>
      <c r="G341" s="283">
        <v>29523.61</v>
      </c>
      <c r="I341" s="242" t="s">
        <v>4561</v>
      </c>
      <c r="J341" s="242"/>
      <c r="K341" s="243">
        <v>22593.94</v>
      </c>
      <c r="M341" s="224" t="s">
        <v>44252</v>
      </c>
      <c r="N341" s="224"/>
      <c r="O341" s="225">
        <v>298357.45</v>
      </c>
      <c r="Q341" s="203" t="s">
        <v>808</v>
      </c>
      <c r="R341" s="203"/>
      <c r="S341" s="204">
        <v>70100</v>
      </c>
      <c r="U341" s="195" t="s">
        <v>3871</v>
      </c>
      <c r="V341" s="195"/>
      <c r="W341" s="196">
        <v>7836</v>
      </c>
      <c r="X341" s="113"/>
      <c r="Y341" t="s">
        <v>71118</v>
      </c>
      <c r="Z341" s="284">
        <v>3586.8</v>
      </c>
      <c r="AB341" s="276" t="s">
        <v>70343</v>
      </c>
      <c r="AC341" s="277">
        <v>1360.15</v>
      </c>
      <c r="AE341" s="246" t="s">
        <v>34457</v>
      </c>
      <c r="AF341" s="247">
        <v>17731.61</v>
      </c>
      <c r="AH341" s="226" t="s">
        <v>48649</v>
      </c>
      <c r="AI341" s="227">
        <v>113074.48</v>
      </c>
      <c r="AK341" s="207" t="s">
        <v>14980</v>
      </c>
      <c r="AL341" s="208">
        <v>2596.4299999999998</v>
      </c>
      <c r="AM341" s="93"/>
      <c r="AN341" s="199" t="s">
        <v>31691</v>
      </c>
      <c r="AO341" s="200">
        <v>70781</v>
      </c>
      <c r="AQ341" t="s">
        <v>11847</v>
      </c>
      <c r="AR341" s="284">
        <v>220276.09</v>
      </c>
      <c r="AT341" s="272" t="s">
        <v>38370</v>
      </c>
      <c r="AU341" s="273">
        <v>29523.61</v>
      </c>
      <c r="AW341" s="244" t="s">
        <v>9659</v>
      </c>
      <c r="AX341" s="245">
        <v>22593.94</v>
      </c>
      <c r="AZ341" s="230" t="s">
        <v>46338</v>
      </c>
      <c r="BA341" s="231">
        <v>298357.45</v>
      </c>
      <c r="BC341" s="209" t="s">
        <v>8000</v>
      </c>
      <c r="BD341" s="210">
        <v>2960</v>
      </c>
      <c r="BF341" s="195" t="s">
        <v>7606</v>
      </c>
      <c r="BG341" s="196">
        <v>188404.01</v>
      </c>
    </row>
    <row r="342" spans="1:59" x14ac:dyDescent="0.55000000000000004">
      <c r="A342" t="s">
        <v>37807</v>
      </c>
      <c r="C342">
        <v>230.23</v>
      </c>
      <c r="E342" s="282" t="s">
        <v>37019</v>
      </c>
      <c r="F342" s="282"/>
      <c r="G342" s="283">
        <v>37996.559999999998</v>
      </c>
      <c r="I342" s="242" t="s">
        <v>4562</v>
      </c>
      <c r="J342" s="242"/>
      <c r="K342" s="243">
        <v>46920.03</v>
      </c>
      <c r="M342" s="224" t="s">
        <v>44253</v>
      </c>
      <c r="N342" s="224"/>
      <c r="O342" s="225">
        <v>1866046.01</v>
      </c>
      <c r="Q342" s="203" t="s">
        <v>809</v>
      </c>
      <c r="R342" s="203"/>
      <c r="S342" s="204">
        <v>1283</v>
      </c>
      <c r="U342" s="195" t="s">
        <v>3872</v>
      </c>
      <c r="V342" s="195"/>
      <c r="W342" s="196">
        <v>1939</v>
      </c>
      <c r="X342" s="113"/>
      <c r="Y342" t="s">
        <v>71119</v>
      </c>
      <c r="Z342">
        <v>160</v>
      </c>
      <c r="AB342" s="276" t="s">
        <v>61271</v>
      </c>
      <c r="AC342" s="277">
        <v>27900</v>
      </c>
      <c r="AE342" s="246" t="s">
        <v>34458</v>
      </c>
      <c r="AF342" s="247">
        <v>30104.97</v>
      </c>
      <c r="AH342" s="226" t="s">
        <v>48650</v>
      </c>
      <c r="AI342" s="227">
        <v>86.4</v>
      </c>
      <c r="AK342" s="207" t="s">
        <v>14981</v>
      </c>
      <c r="AL342" s="208">
        <v>1856.52</v>
      </c>
      <c r="AM342" s="93"/>
      <c r="AN342" s="199" t="s">
        <v>31692</v>
      </c>
      <c r="AO342" s="200">
        <v>2156.36</v>
      </c>
      <c r="AQ342" t="s">
        <v>66210</v>
      </c>
      <c r="AR342" s="284">
        <v>13590.43</v>
      </c>
      <c r="AT342" s="272" t="s">
        <v>38375</v>
      </c>
      <c r="AU342" s="273">
        <v>37996.559999999998</v>
      </c>
      <c r="AW342" s="244" t="s">
        <v>11090</v>
      </c>
      <c r="AX342" s="245">
        <v>46920.03</v>
      </c>
      <c r="AZ342" s="230" t="s">
        <v>46339</v>
      </c>
      <c r="BA342" s="231">
        <v>1866046.01</v>
      </c>
      <c r="BC342" s="209" t="s">
        <v>8258</v>
      </c>
      <c r="BD342" s="210">
        <v>5397</v>
      </c>
      <c r="BF342" s="195" t="s">
        <v>10257</v>
      </c>
      <c r="BG342" s="196">
        <v>836441</v>
      </c>
    </row>
    <row r="343" spans="1:59" x14ac:dyDescent="0.55000000000000004">
      <c r="A343" t="s">
        <v>65609</v>
      </c>
      <c r="C343" s="284">
        <v>16449.78</v>
      </c>
      <c r="E343" s="282" t="s">
        <v>37026</v>
      </c>
      <c r="F343" s="282"/>
      <c r="G343" s="283">
        <v>251</v>
      </c>
      <c r="I343" s="242" t="s">
        <v>4564</v>
      </c>
      <c r="J343" s="242"/>
      <c r="K343" s="243">
        <v>38734.800000000003</v>
      </c>
      <c r="M343" s="224" t="s">
        <v>41058</v>
      </c>
      <c r="N343" s="224"/>
      <c r="O343" s="225">
        <v>73780.62</v>
      </c>
      <c r="Q343" s="203" t="s">
        <v>810</v>
      </c>
      <c r="R343" s="203"/>
      <c r="S343" s="204">
        <v>23877</v>
      </c>
      <c r="U343" s="195" t="s">
        <v>3873</v>
      </c>
      <c r="V343" s="195"/>
      <c r="W343" s="196">
        <v>2822.13</v>
      </c>
      <c r="X343" s="113"/>
      <c r="Y343" t="s">
        <v>55243</v>
      </c>
      <c r="Z343" s="284">
        <v>13021.58</v>
      </c>
      <c r="AB343" s="276" t="s">
        <v>51506</v>
      </c>
      <c r="AC343" s="277">
        <v>1873.14</v>
      </c>
      <c r="AE343" s="246" t="s">
        <v>34459</v>
      </c>
      <c r="AF343" s="247">
        <v>15146.69</v>
      </c>
      <c r="AH343" s="226" t="s">
        <v>44333</v>
      </c>
      <c r="AI343" s="227">
        <v>114799.13</v>
      </c>
      <c r="AK343" s="207" t="s">
        <v>14982</v>
      </c>
      <c r="AL343" s="208">
        <v>37854.81</v>
      </c>
      <c r="AM343" s="93"/>
      <c r="AN343" s="199" t="s">
        <v>31693</v>
      </c>
      <c r="AO343" s="200">
        <v>344241.48</v>
      </c>
      <c r="AQ343" t="s">
        <v>43923</v>
      </c>
      <c r="AR343" s="284">
        <v>9642.6200000000008</v>
      </c>
      <c r="AT343" s="272" t="s">
        <v>38440</v>
      </c>
      <c r="AU343" s="273">
        <v>251</v>
      </c>
      <c r="AW343" s="244" t="s">
        <v>11092</v>
      </c>
      <c r="AX343" s="245">
        <v>38734.800000000003</v>
      </c>
      <c r="AZ343" s="230" t="s">
        <v>41599</v>
      </c>
      <c r="BA343" s="231">
        <v>73780.62</v>
      </c>
      <c r="BC343" s="209" t="s">
        <v>8638</v>
      </c>
      <c r="BD343" s="210">
        <v>1234.98</v>
      </c>
      <c r="BF343" s="195" t="s">
        <v>9866</v>
      </c>
      <c r="BG343" s="196">
        <v>1024845.01</v>
      </c>
    </row>
    <row r="344" spans="1:59" x14ac:dyDescent="0.55000000000000004">
      <c r="A344" t="s">
        <v>65625</v>
      </c>
      <c r="C344" s="284">
        <v>4729.05</v>
      </c>
      <c r="E344" s="282" t="s">
        <v>37029</v>
      </c>
      <c r="F344" s="282"/>
      <c r="G344" s="283">
        <v>6221.04</v>
      </c>
      <c r="I344" s="242" t="s">
        <v>4565</v>
      </c>
      <c r="J344" s="242"/>
      <c r="K344" s="243">
        <v>145621.34</v>
      </c>
      <c r="M344" s="224" t="s">
        <v>41059</v>
      </c>
      <c r="N344" s="224"/>
      <c r="O344" s="225">
        <v>71655</v>
      </c>
      <c r="Q344" s="203" t="s">
        <v>811</v>
      </c>
      <c r="R344" s="203"/>
      <c r="S344" s="204">
        <v>130974.99</v>
      </c>
      <c r="U344" s="195" t="s">
        <v>3874</v>
      </c>
      <c r="V344" s="195"/>
      <c r="W344" s="196">
        <v>2359</v>
      </c>
      <c r="X344" s="113"/>
      <c r="Y344" t="s">
        <v>71120</v>
      </c>
      <c r="Z344" s="284">
        <v>1000</v>
      </c>
      <c r="AB344" s="276" t="s">
        <v>51507</v>
      </c>
      <c r="AC344" s="277">
        <v>6400.25</v>
      </c>
      <c r="AE344" s="246" t="s">
        <v>38825</v>
      </c>
      <c r="AF344" s="247">
        <v>125950</v>
      </c>
      <c r="AH344" s="226" t="s">
        <v>44334</v>
      </c>
      <c r="AI344" s="227">
        <v>8780.8700000000008</v>
      </c>
      <c r="AK344" s="207" t="s">
        <v>14983</v>
      </c>
      <c r="AL344" s="208">
        <v>2195</v>
      </c>
      <c r="AM344" s="93"/>
      <c r="AN344" s="199" t="s">
        <v>13110</v>
      </c>
      <c r="AO344" s="200">
        <v>58844.49</v>
      </c>
      <c r="AQ344" t="s">
        <v>11848</v>
      </c>
      <c r="AR344" s="284">
        <v>174707.63</v>
      </c>
      <c r="AT344" s="272" t="s">
        <v>38463</v>
      </c>
      <c r="AU344" s="273">
        <v>6221.04</v>
      </c>
      <c r="AW344" s="244" t="s">
        <v>11093</v>
      </c>
      <c r="AX344" s="245">
        <v>145621.34</v>
      </c>
      <c r="AZ344" s="230" t="s">
        <v>41600</v>
      </c>
      <c r="BA344" s="231">
        <v>71655</v>
      </c>
      <c r="BC344" s="209" t="s">
        <v>8876</v>
      </c>
      <c r="BD344" s="210">
        <v>10338</v>
      </c>
      <c r="BF344" s="195" t="s">
        <v>10258</v>
      </c>
      <c r="BG344" s="196">
        <v>10706</v>
      </c>
    </row>
    <row r="345" spans="1:59" x14ac:dyDescent="0.55000000000000004">
      <c r="A345" t="s">
        <v>50903</v>
      </c>
      <c r="C345">
        <v>547</v>
      </c>
      <c r="E345" s="282" t="s">
        <v>37031</v>
      </c>
      <c r="F345" s="282"/>
      <c r="G345" s="283">
        <v>229.03</v>
      </c>
      <c r="I345" s="242" t="s">
        <v>4566</v>
      </c>
      <c r="J345" s="242"/>
      <c r="K345" s="243">
        <v>25554.36</v>
      </c>
      <c r="M345" s="224" t="s">
        <v>44254</v>
      </c>
      <c r="N345" s="224"/>
      <c r="O345" s="225">
        <v>1649035.5</v>
      </c>
      <c r="Q345" s="203" t="s">
        <v>812</v>
      </c>
      <c r="R345" s="203"/>
      <c r="S345" s="204">
        <v>19521.38</v>
      </c>
      <c r="U345" s="195" t="s">
        <v>3875</v>
      </c>
      <c r="V345" s="195"/>
      <c r="W345" s="196">
        <v>8030</v>
      </c>
      <c r="X345" s="113"/>
      <c r="Y345" t="s">
        <v>71121</v>
      </c>
      <c r="Z345">
        <v>900</v>
      </c>
      <c r="AB345" s="276" t="s">
        <v>61272</v>
      </c>
      <c r="AC345" s="277">
        <v>11847.69</v>
      </c>
      <c r="AE345" s="246" t="s">
        <v>38826</v>
      </c>
      <c r="AF345" s="247">
        <v>79400</v>
      </c>
      <c r="AH345" s="226" t="s">
        <v>42122</v>
      </c>
      <c r="AI345" s="227">
        <v>662643.9</v>
      </c>
      <c r="AK345" s="207" t="s">
        <v>14984</v>
      </c>
      <c r="AL345" s="208">
        <v>407</v>
      </c>
      <c r="AM345" s="93"/>
      <c r="AN345" s="199" t="s">
        <v>13111</v>
      </c>
      <c r="AO345" s="200">
        <v>178549.52</v>
      </c>
      <c r="AQ345" t="s">
        <v>40001</v>
      </c>
      <c r="AR345" s="284">
        <v>20212.830000000002</v>
      </c>
      <c r="AT345" s="272" t="s">
        <v>38482</v>
      </c>
      <c r="AU345" s="273">
        <v>229.03</v>
      </c>
      <c r="AW345" s="244" t="s">
        <v>11094</v>
      </c>
      <c r="AX345" s="245">
        <v>25554.36</v>
      </c>
      <c r="AZ345" s="230" t="s">
        <v>46340</v>
      </c>
      <c r="BA345" s="231">
        <v>1649035.5</v>
      </c>
      <c r="BC345" s="209" t="s">
        <v>9220</v>
      </c>
      <c r="BD345" s="210">
        <v>25982.5</v>
      </c>
      <c r="BF345" s="195" t="s">
        <v>9867</v>
      </c>
      <c r="BG345" s="196">
        <v>10706</v>
      </c>
    </row>
    <row r="346" spans="1:59" x14ac:dyDescent="0.55000000000000004">
      <c r="A346" t="s">
        <v>65630</v>
      </c>
      <c r="C346" s="284">
        <v>5165</v>
      </c>
      <c r="E346" s="282" t="s">
        <v>37067</v>
      </c>
      <c r="F346" s="282"/>
      <c r="G346" s="283">
        <v>176.57</v>
      </c>
      <c r="I346" s="242" t="s">
        <v>4659</v>
      </c>
      <c r="J346" s="242"/>
      <c r="K346" s="243">
        <v>4000</v>
      </c>
      <c r="M346" s="224" t="s">
        <v>41060</v>
      </c>
      <c r="N346" s="224"/>
      <c r="O346" s="225">
        <v>64791.9</v>
      </c>
      <c r="Q346" s="203" t="s">
        <v>813</v>
      </c>
      <c r="R346" s="203"/>
      <c r="S346" s="204">
        <v>149</v>
      </c>
      <c r="U346" s="195" t="s">
        <v>3876</v>
      </c>
      <c r="V346" s="195"/>
      <c r="W346" s="196">
        <v>144696</v>
      </c>
      <c r="X346" s="113"/>
      <c r="Y346" t="s">
        <v>68085</v>
      </c>
      <c r="Z346" s="284">
        <v>3806.45</v>
      </c>
      <c r="AB346" s="276" t="s">
        <v>51508</v>
      </c>
      <c r="AC346" s="277">
        <v>1430.7</v>
      </c>
      <c r="AE346" s="246" t="s">
        <v>42121</v>
      </c>
      <c r="AF346" s="247">
        <v>26362.01</v>
      </c>
      <c r="AH346" s="226" t="s">
        <v>42123</v>
      </c>
      <c r="AI346" s="227">
        <v>50630.66</v>
      </c>
      <c r="AK346" s="207" t="s">
        <v>14985</v>
      </c>
      <c r="AL346" s="208">
        <v>30901</v>
      </c>
      <c r="AM346" s="93"/>
      <c r="AN346" s="199" t="s">
        <v>16223</v>
      </c>
      <c r="AO346" s="200">
        <v>2156.36</v>
      </c>
      <c r="AQ346" t="s">
        <v>51150</v>
      </c>
      <c r="AR346" s="284">
        <v>65101.99</v>
      </c>
      <c r="AT346" s="272" t="s">
        <v>38692</v>
      </c>
      <c r="AU346" s="273">
        <v>176.57</v>
      </c>
      <c r="AW346" s="244" t="s">
        <v>11212</v>
      </c>
      <c r="AX346" s="245">
        <v>4000</v>
      </c>
      <c r="AZ346" s="230" t="s">
        <v>41601</v>
      </c>
      <c r="BA346" s="231">
        <v>64791.9</v>
      </c>
      <c r="BC346" s="209" t="s">
        <v>9491</v>
      </c>
      <c r="BD346" s="210">
        <v>2844</v>
      </c>
      <c r="BF346" s="195" t="s">
        <v>10259</v>
      </c>
      <c r="BG346" s="196">
        <v>252376</v>
      </c>
    </row>
    <row r="347" spans="1:59" x14ac:dyDescent="0.55000000000000004">
      <c r="A347" t="s">
        <v>65632</v>
      </c>
      <c r="C347" s="284">
        <v>6248.77</v>
      </c>
      <c r="E347" s="282" t="s">
        <v>65441</v>
      </c>
      <c r="F347" s="282"/>
      <c r="G347" s="283">
        <v>1059</v>
      </c>
      <c r="I347" s="242" t="s">
        <v>4568</v>
      </c>
      <c r="J347" s="242"/>
      <c r="K347" s="243">
        <v>170337.38</v>
      </c>
      <c r="M347" s="224" t="s">
        <v>44255</v>
      </c>
      <c r="N347" s="224"/>
      <c r="O347" s="225">
        <v>2239199.89</v>
      </c>
      <c r="Q347" s="203" t="s">
        <v>814</v>
      </c>
      <c r="R347" s="203"/>
      <c r="S347" s="204">
        <v>660</v>
      </c>
      <c r="U347" s="195" t="s">
        <v>3877</v>
      </c>
      <c r="V347" s="195"/>
      <c r="W347" s="196">
        <v>2267</v>
      </c>
      <c r="X347" s="113"/>
      <c r="Y347" t="s">
        <v>71122</v>
      </c>
      <c r="Z347" s="284">
        <v>14321.29</v>
      </c>
      <c r="AB347" s="276" t="s">
        <v>58417</v>
      </c>
      <c r="AC347" s="277">
        <v>3834.5</v>
      </c>
      <c r="AE347" s="246" t="s">
        <v>44332</v>
      </c>
      <c r="AF347" s="247">
        <v>27524.42</v>
      </c>
      <c r="AH347" s="226" t="s">
        <v>46637</v>
      </c>
      <c r="AI347" s="227">
        <v>841</v>
      </c>
      <c r="AK347" s="207" t="s">
        <v>14986</v>
      </c>
      <c r="AL347" s="208">
        <v>13312.65</v>
      </c>
      <c r="AM347" s="93"/>
      <c r="AN347" s="199" t="s">
        <v>16227</v>
      </c>
      <c r="AO347" s="200">
        <v>344241.48</v>
      </c>
      <c r="AQ347" t="s">
        <v>46547</v>
      </c>
      <c r="AR347" s="284">
        <v>2065.5700000000002</v>
      </c>
      <c r="AT347" s="272" t="s">
        <v>38727</v>
      </c>
      <c r="AU347" s="273">
        <v>1059</v>
      </c>
      <c r="AW347" s="244" t="s">
        <v>11100</v>
      </c>
      <c r="AX347" s="245">
        <v>170337.38</v>
      </c>
      <c r="AZ347" s="230" t="s">
        <v>46341</v>
      </c>
      <c r="BA347" s="231">
        <v>2239199.89</v>
      </c>
      <c r="BC347" s="209" t="s">
        <v>9640</v>
      </c>
      <c r="BD347" s="210">
        <v>10272</v>
      </c>
      <c r="BF347" s="195" t="s">
        <v>9869</v>
      </c>
      <c r="BG347" s="196">
        <v>252376</v>
      </c>
    </row>
    <row r="348" spans="1:59" x14ac:dyDescent="0.55000000000000004">
      <c r="A348" t="s">
        <v>65634</v>
      </c>
      <c r="C348" s="284">
        <v>21250.53</v>
      </c>
      <c r="E348" s="282" t="s">
        <v>37072</v>
      </c>
      <c r="F348" s="282"/>
      <c r="G348" s="283">
        <v>4683.3999999999996</v>
      </c>
      <c r="I348" s="242" t="s">
        <v>4664</v>
      </c>
      <c r="J348" s="242"/>
      <c r="K348" s="243">
        <v>13434.32</v>
      </c>
      <c r="M348" s="224" t="s">
        <v>41061</v>
      </c>
      <c r="N348" s="224"/>
      <c r="O348" s="225">
        <v>344162.43</v>
      </c>
      <c r="Q348" s="203" t="s">
        <v>815</v>
      </c>
      <c r="R348" s="203"/>
      <c r="S348" s="204">
        <v>9400</v>
      </c>
      <c r="U348" s="195" t="s">
        <v>3878</v>
      </c>
      <c r="V348" s="195"/>
      <c r="W348" s="196">
        <v>6899</v>
      </c>
      <c r="X348" s="113"/>
      <c r="Y348" t="s">
        <v>71123</v>
      </c>
      <c r="Z348" s="284">
        <v>9665.98</v>
      </c>
      <c r="AB348" s="276" t="s">
        <v>66862</v>
      </c>
      <c r="AC348" s="277">
        <v>326.19</v>
      </c>
      <c r="AE348" s="246" t="s">
        <v>62519</v>
      </c>
      <c r="AF348" s="247">
        <v>-10915.01</v>
      </c>
      <c r="AH348" s="226" t="s">
        <v>15061</v>
      </c>
      <c r="AI348" s="227">
        <v>52542</v>
      </c>
      <c r="AK348" s="207" t="s">
        <v>14987</v>
      </c>
      <c r="AL348" s="208">
        <v>41256.53</v>
      </c>
      <c r="AM348" s="93"/>
      <c r="AN348" s="199" t="s">
        <v>31694</v>
      </c>
      <c r="AO348" s="200">
        <v>10732.82</v>
      </c>
      <c r="AQ348" t="s">
        <v>57135</v>
      </c>
      <c r="AR348" s="284">
        <v>3193.8</v>
      </c>
      <c r="AT348" s="272" t="s">
        <v>38741</v>
      </c>
      <c r="AU348" s="273">
        <v>4683.3999999999996</v>
      </c>
      <c r="AW348" s="244" t="s">
        <v>11101</v>
      </c>
      <c r="AX348" s="245">
        <v>13434.32</v>
      </c>
      <c r="AZ348" s="230" t="s">
        <v>41602</v>
      </c>
      <c r="BA348" s="231">
        <v>344162.43</v>
      </c>
      <c r="BC348" s="209" t="s">
        <v>11466</v>
      </c>
      <c r="BD348" s="210">
        <v>11540.31</v>
      </c>
      <c r="BF348" s="195" t="s">
        <v>10260</v>
      </c>
      <c r="BG348" s="196">
        <v>11125</v>
      </c>
    </row>
    <row r="349" spans="1:59" x14ac:dyDescent="0.55000000000000004">
      <c r="A349" t="s">
        <v>65638</v>
      </c>
      <c r="C349" s="284">
        <v>18978</v>
      </c>
      <c r="E349" s="282" t="s">
        <v>37077</v>
      </c>
      <c r="F349" s="282"/>
      <c r="G349" s="283">
        <v>1037.2</v>
      </c>
      <c r="I349" s="242" t="s">
        <v>4569</v>
      </c>
      <c r="J349" s="242"/>
      <c r="K349" s="243">
        <v>26270.78</v>
      </c>
      <c r="M349" s="224" t="s">
        <v>41062</v>
      </c>
      <c r="N349" s="224"/>
      <c r="O349" s="225">
        <v>71319</v>
      </c>
      <c r="Q349" s="203" t="s">
        <v>4004</v>
      </c>
      <c r="R349" s="203"/>
      <c r="S349" s="204">
        <v>2430</v>
      </c>
      <c r="U349" s="195" t="s">
        <v>3879</v>
      </c>
      <c r="V349" s="195"/>
      <c r="W349" s="196">
        <v>498759.22</v>
      </c>
      <c r="X349" s="113"/>
      <c r="Y349" t="s">
        <v>71124</v>
      </c>
      <c r="Z349" s="284">
        <v>10661.54</v>
      </c>
      <c r="AB349" s="276" t="s">
        <v>66863</v>
      </c>
      <c r="AC349" s="277">
        <v>11822.81</v>
      </c>
      <c r="AE349" s="246" t="s">
        <v>59463</v>
      </c>
      <c r="AF349" s="247">
        <v>513459.75</v>
      </c>
      <c r="AH349" s="226" t="s">
        <v>15062</v>
      </c>
      <c r="AI349" s="227">
        <v>43872.01</v>
      </c>
      <c r="AK349" s="207" t="s">
        <v>14988</v>
      </c>
      <c r="AL349" s="208">
        <v>27.36</v>
      </c>
      <c r="AM349" s="93"/>
      <c r="AN349" s="199" t="s">
        <v>31695</v>
      </c>
      <c r="AO349" s="200">
        <v>821.06</v>
      </c>
      <c r="AQ349" t="s">
        <v>11849</v>
      </c>
      <c r="AR349" s="284">
        <v>3123428.51</v>
      </c>
      <c r="AT349" s="272" t="s">
        <v>38768</v>
      </c>
      <c r="AU349" s="273">
        <v>1037.2</v>
      </c>
      <c r="AW349" s="244" t="s">
        <v>11103</v>
      </c>
      <c r="AX349" s="245">
        <v>26270.78</v>
      </c>
      <c r="AZ349" s="230" t="s">
        <v>41603</v>
      </c>
      <c r="BA349" s="231">
        <v>71319</v>
      </c>
      <c r="BC349" s="209" t="s">
        <v>9765</v>
      </c>
      <c r="BD349" s="210">
        <v>100886.86</v>
      </c>
      <c r="BF349" s="195" t="s">
        <v>9870</v>
      </c>
      <c r="BG349" s="196">
        <v>11125</v>
      </c>
    </row>
    <row r="350" spans="1:59" x14ac:dyDescent="0.55000000000000004">
      <c r="A350" t="s">
        <v>65646</v>
      </c>
      <c r="C350" s="284">
        <v>42098.03</v>
      </c>
      <c r="E350" s="282" t="s">
        <v>41171</v>
      </c>
      <c r="F350" s="282"/>
      <c r="G350" s="283">
        <v>124374.23</v>
      </c>
      <c r="I350" s="242" t="s">
        <v>4570</v>
      </c>
      <c r="J350" s="242"/>
      <c r="K350" s="243">
        <v>123412.8</v>
      </c>
      <c r="M350" s="224" t="s">
        <v>44256</v>
      </c>
      <c r="N350" s="224"/>
      <c r="O350" s="225">
        <v>1105565.72</v>
      </c>
      <c r="Q350" s="203" t="s">
        <v>816</v>
      </c>
      <c r="R350" s="203"/>
      <c r="S350" s="204">
        <v>22954</v>
      </c>
      <c r="U350" s="195" t="s">
        <v>3880</v>
      </c>
      <c r="V350" s="195"/>
      <c r="W350" s="196">
        <v>15523</v>
      </c>
      <c r="X350" s="113"/>
      <c r="Y350" t="s">
        <v>57585</v>
      </c>
      <c r="Z350" s="284">
        <v>1300</v>
      </c>
      <c r="AB350" s="276" t="s">
        <v>63608</v>
      </c>
      <c r="AC350" s="277">
        <v>10850</v>
      </c>
      <c r="AE350" s="246" t="s">
        <v>63006</v>
      </c>
      <c r="AF350" s="247">
        <v>5189.6000000000004</v>
      </c>
      <c r="AH350" s="226" t="s">
        <v>15063</v>
      </c>
      <c r="AI350" s="227">
        <v>1337.1</v>
      </c>
      <c r="AK350" s="207" t="s">
        <v>14989</v>
      </c>
      <c r="AL350" s="208">
        <v>4176.6400000000003</v>
      </c>
      <c r="AM350" s="93"/>
      <c r="AN350" s="199" t="s">
        <v>31696</v>
      </c>
      <c r="AO350" s="200">
        <v>1857.12</v>
      </c>
      <c r="AQ350" t="s">
        <v>40002</v>
      </c>
      <c r="AR350">
        <v>9.9</v>
      </c>
      <c r="AT350" s="272" t="s">
        <v>41712</v>
      </c>
      <c r="AU350" s="273">
        <v>124374.23</v>
      </c>
      <c r="AW350" s="244" t="s">
        <v>11105</v>
      </c>
      <c r="AX350" s="245">
        <v>123412.8</v>
      </c>
      <c r="AZ350" s="230" t="s">
        <v>46342</v>
      </c>
      <c r="BA350" s="231">
        <v>1105565.72</v>
      </c>
      <c r="BC350" s="209" t="s">
        <v>6619</v>
      </c>
      <c r="BD350" s="210">
        <v>36130.769999999997</v>
      </c>
      <c r="BF350" s="195" t="s">
        <v>10108</v>
      </c>
      <c r="BG350" s="196">
        <v>678510</v>
      </c>
    </row>
    <row r="351" spans="1:59" x14ac:dyDescent="0.55000000000000004">
      <c r="A351" t="s">
        <v>65651</v>
      </c>
      <c r="C351" s="284">
        <v>29693.72</v>
      </c>
      <c r="E351" s="282" t="s">
        <v>41172</v>
      </c>
      <c r="F351" s="282"/>
      <c r="G351" s="283">
        <v>315563.24</v>
      </c>
      <c r="I351" s="242" t="s">
        <v>3630</v>
      </c>
      <c r="J351" s="242"/>
      <c r="K351" s="243">
        <v>-37105.49</v>
      </c>
      <c r="M351" s="224" t="s">
        <v>44257</v>
      </c>
      <c r="N351" s="224"/>
      <c r="O351" s="225">
        <v>620742.25</v>
      </c>
      <c r="Q351" s="203" t="s">
        <v>817</v>
      </c>
      <c r="R351" s="203"/>
      <c r="S351" s="204">
        <v>2687.52</v>
      </c>
      <c r="U351" s="195" t="s">
        <v>3881</v>
      </c>
      <c r="V351" s="195"/>
      <c r="W351" s="196">
        <v>19756</v>
      </c>
      <c r="X351" s="113"/>
      <c r="Y351" t="s">
        <v>71125</v>
      </c>
      <c r="Z351" s="284">
        <v>15660</v>
      </c>
      <c r="AB351" s="276" t="s">
        <v>63609</v>
      </c>
      <c r="AC351" s="277">
        <v>830.02</v>
      </c>
      <c r="AE351" s="246" t="s">
        <v>57190</v>
      </c>
      <c r="AF351" s="247">
        <v>8395.2999999999993</v>
      </c>
      <c r="AH351" s="226" t="s">
        <v>51473</v>
      </c>
      <c r="AI351" s="227">
        <v>34645.760000000002</v>
      </c>
      <c r="AK351" s="207" t="s">
        <v>14990</v>
      </c>
      <c r="AL351" s="208">
        <v>5157.6000000000004</v>
      </c>
      <c r="AM351" s="93"/>
      <c r="AN351" s="199" t="s">
        <v>13112</v>
      </c>
      <c r="AO351" s="200">
        <v>10940.67</v>
      </c>
      <c r="AQ351" t="s">
        <v>51151</v>
      </c>
      <c r="AR351" s="284">
        <v>401486.85</v>
      </c>
      <c r="AT351" s="272" t="s">
        <v>41713</v>
      </c>
      <c r="AU351" s="273">
        <v>315563.24</v>
      </c>
      <c r="AW351" s="244" t="s">
        <v>9666</v>
      </c>
      <c r="AX351" s="245">
        <v>-37105.49</v>
      </c>
      <c r="AZ351" s="230" t="s">
        <v>46343</v>
      </c>
      <c r="BA351" s="231">
        <v>620742.25</v>
      </c>
      <c r="BC351" s="209" t="s">
        <v>7285</v>
      </c>
      <c r="BD351" s="210">
        <v>45285</v>
      </c>
      <c r="BF351" s="195" t="s">
        <v>10261</v>
      </c>
      <c r="BG351" s="196">
        <v>442135</v>
      </c>
    </row>
    <row r="352" spans="1:59" x14ac:dyDescent="0.55000000000000004">
      <c r="A352" t="s">
        <v>65657</v>
      </c>
      <c r="C352" s="284">
        <v>15307.7</v>
      </c>
      <c r="E352" s="282" t="s">
        <v>41173</v>
      </c>
      <c r="F352" s="282"/>
      <c r="G352" s="283">
        <v>134780.57999999999</v>
      </c>
      <c r="I352" s="242" t="s">
        <v>4673</v>
      </c>
      <c r="J352" s="242"/>
      <c r="K352" s="243">
        <v>12000</v>
      </c>
      <c r="M352" s="224" t="s">
        <v>42088</v>
      </c>
      <c r="N352" s="224"/>
      <c r="O352" s="225">
        <v>668585.32999999996</v>
      </c>
      <c r="Q352" s="203" t="s">
        <v>818</v>
      </c>
      <c r="R352" s="203"/>
      <c r="S352" s="204">
        <v>1735</v>
      </c>
      <c r="U352" s="195" t="s">
        <v>3882</v>
      </c>
      <c r="V352" s="195"/>
      <c r="W352" s="196">
        <v>4066</v>
      </c>
      <c r="X352" s="113"/>
      <c r="Y352" t="s">
        <v>68212</v>
      </c>
      <c r="Z352" s="284">
        <v>9235.68</v>
      </c>
      <c r="AB352" s="276" t="s">
        <v>63610</v>
      </c>
      <c r="AC352" s="277">
        <v>2714.67</v>
      </c>
      <c r="AE352" s="246" t="s">
        <v>61072</v>
      </c>
      <c r="AF352" s="247">
        <v>71043.87</v>
      </c>
      <c r="AH352" s="226" t="s">
        <v>15064</v>
      </c>
      <c r="AI352" s="227">
        <v>9890.5499999999993</v>
      </c>
      <c r="AK352" s="207" t="s">
        <v>14991</v>
      </c>
      <c r="AL352" s="208">
        <v>2058.37</v>
      </c>
      <c r="AM352" s="93"/>
      <c r="AN352" s="199" t="s">
        <v>13113</v>
      </c>
      <c r="AO352" s="200">
        <v>16129.33</v>
      </c>
      <c r="AQ352" t="s">
        <v>51288</v>
      </c>
      <c r="AR352" s="284">
        <v>119547.19</v>
      </c>
      <c r="AT352" s="272" t="s">
        <v>41714</v>
      </c>
      <c r="AU352" s="273">
        <v>134780.57999999999</v>
      </c>
      <c r="AW352" s="244" t="s">
        <v>11114</v>
      </c>
      <c r="AX352" s="245">
        <v>12000</v>
      </c>
      <c r="AZ352" s="230" t="s">
        <v>43479</v>
      </c>
      <c r="BA352" s="231">
        <v>668585.32999999996</v>
      </c>
      <c r="BC352" s="209" t="s">
        <v>7700</v>
      </c>
      <c r="BD352" s="210">
        <v>31899</v>
      </c>
      <c r="BF352" s="195" t="s">
        <v>9871</v>
      </c>
      <c r="BG352" s="196">
        <v>1120645</v>
      </c>
    </row>
    <row r="353" spans="1:59" x14ac:dyDescent="0.55000000000000004">
      <c r="A353" t="s">
        <v>65661</v>
      </c>
      <c r="C353" s="284">
        <v>2581.7399999999998</v>
      </c>
      <c r="E353" s="282" t="s">
        <v>41174</v>
      </c>
      <c r="F353" s="282"/>
      <c r="G353" s="283">
        <v>121853.08</v>
      </c>
      <c r="I353" s="242" t="s">
        <v>4678</v>
      </c>
      <c r="J353" s="242"/>
      <c r="K353" s="243">
        <v>5084.5</v>
      </c>
      <c r="M353" s="224" t="s">
        <v>41063</v>
      </c>
      <c r="N353" s="224"/>
      <c r="O353" s="225">
        <v>65492</v>
      </c>
      <c r="Q353" s="203" t="s">
        <v>4005</v>
      </c>
      <c r="R353" s="203"/>
      <c r="S353" s="204">
        <v>1636</v>
      </c>
      <c r="U353" s="195" t="s">
        <v>3883</v>
      </c>
      <c r="V353" s="195"/>
      <c r="W353" s="196">
        <v>582022</v>
      </c>
      <c r="X353" s="113"/>
      <c r="Y353" t="s">
        <v>42699</v>
      </c>
      <c r="Z353" s="284">
        <v>1817.47</v>
      </c>
      <c r="AB353" s="276" t="s">
        <v>70344</v>
      </c>
      <c r="AC353" s="277">
        <v>229.84</v>
      </c>
      <c r="AE353" s="246" t="s">
        <v>61073</v>
      </c>
      <c r="AF353" s="247">
        <v>10141</v>
      </c>
      <c r="AH353" s="226" t="s">
        <v>15065</v>
      </c>
      <c r="AI353" s="227">
        <v>26179.78</v>
      </c>
      <c r="AK353" s="207" t="s">
        <v>14992</v>
      </c>
      <c r="AL353" s="208">
        <v>2274.85</v>
      </c>
      <c r="AM353" s="93"/>
      <c r="AN353" s="199" t="s">
        <v>31697</v>
      </c>
      <c r="AO353" s="200">
        <v>10732.82</v>
      </c>
      <c r="AQ353" t="s">
        <v>11851</v>
      </c>
      <c r="AR353" s="284">
        <v>1482898.79</v>
      </c>
      <c r="AT353" s="272" t="s">
        <v>41715</v>
      </c>
      <c r="AU353" s="273">
        <v>121853.08</v>
      </c>
      <c r="AW353" s="244" t="s">
        <v>11119</v>
      </c>
      <c r="AX353" s="245">
        <v>5084.5</v>
      </c>
      <c r="AZ353" s="230" t="s">
        <v>41604</v>
      </c>
      <c r="BA353" s="231">
        <v>65492</v>
      </c>
      <c r="BC353" s="209" t="s">
        <v>8001</v>
      </c>
      <c r="BD353" s="210">
        <v>12828</v>
      </c>
      <c r="BF353" s="195" t="s">
        <v>10262</v>
      </c>
      <c r="BG353" s="196">
        <v>6600</v>
      </c>
    </row>
    <row r="354" spans="1:59" x14ac:dyDescent="0.55000000000000004">
      <c r="A354" t="s">
        <v>65669</v>
      </c>
      <c r="C354" s="284">
        <v>2074.42</v>
      </c>
      <c r="E354" s="282" t="s">
        <v>41175</v>
      </c>
      <c r="F354" s="282"/>
      <c r="G354" s="283">
        <v>311396.53000000003</v>
      </c>
      <c r="I354" s="242" t="s">
        <v>4750</v>
      </c>
      <c r="J354" s="242"/>
      <c r="K354" s="243">
        <v>9360.64</v>
      </c>
      <c r="M354" s="224" t="s">
        <v>44258</v>
      </c>
      <c r="N354" s="224"/>
      <c r="O354" s="225">
        <v>1401590.27</v>
      </c>
      <c r="Q354" s="203" t="s">
        <v>819</v>
      </c>
      <c r="R354" s="203"/>
      <c r="S354" s="204">
        <v>42887.25</v>
      </c>
      <c r="U354" s="195" t="s">
        <v>3884</v>
      </c>
      <c r="V354" s="195"/>
      <c r="W354" s="196">
        <v>41941</v>
      </c>
      <c r="X354" s="113"/>
      <c r="Y354" t="s">
        <v>49005</v>
      </c>
      <c r="Z354" s="284">
        <v>5249.24</v>
      </c>
      <c r="AB354" s="276" t="s">
        <v>66864</v>
      </c>
      <c r="AC354" s="277">
        <v>-169.33</v>
      </c>
      <c r="AE354" s="246" t="s">
        <v>58405</v>
      </c>
      <c r="AF354" s="247">
        <v>6098.85</v>
      </c>
      <c r="AH354" s="226" t="s">
        <v>15066</v>
      </c>
      <c r="AI354" s="227">
        <v>7018.92</v>
      </c>
      <c r="AK354" s="207" t="s">
        <v>14993</v>
      </c>
      <c r="AL354" s="208">
        <v>4337</v>
      </c>
      <c r="AM354" s="93"/>
      <c r="AN354" s="199" t="s">
        <v>16248</v>
      </c>
      <c r="AO354" s="200">
        <v>821.06</v>
      </c>
      <c r="AQ354" t="s">
        <v>39902</v>
      </c>
      <c r="AR354">
        <v>238.54</v>
      </c>
      <c r="AT354" s="272" t="s">
        <v>41716</v>
      </c>
      <c r="AU354" s="273">
        <v>311396.53000000003</v>
      </c>
      <c r="AW354" s="244" t="s">
        <v>11125</v>
      </c>
      <c r="AX354" s="245">
        <v>9360.64</v>
      </c>
      <c r="AZ354" s="230" t="s">
        <v>46344</v>
      </c>
      <c r="BA354" s="231">
        <v>1401590.27</v>
      </c>
      <c r="BC354" s="209" t="s">
        <v>8259</v>
      </c>
      <c r="BD354" s="210">
        <v>2591.79</v>
      </c>
      <c r="BF354" s="195" t="s">
        <v>9872</v>
      </c>
      <c r="BG354" s="196">
        <v>6600</v>
      </c>
    </row>
    <row r="355" spans="1:59" x14ac:dyDescent="0.55000000000000004">
      <c r="A355" t="s">
        <v>65670</v>
      </c>
      <c r="C355" s="284">
        <v>16162.76</v>
      </c>
      <c r="E355" s="282" t="s">
        <v>41176</v>
      </c>
      <c r="F355" s="282"/>
      <c r="G355" s="283">
        <v>217456</v>
      </c>
      <c r="I355" s="242" t="s">
        <v>4575</v>
      </c>
      <c r="J355" s="242"/>
      <c r="K355" s="243">
        <v>2700</v>
      </c>
      <c r="M355" s="224" t="s">
        <v>44259</v>
      </c>
      <c r="N355" s="224"/>
      <c r="O355" s="225">
        <v>28426604.609999999</v>
      </c>
      <c r="Q355" s="203" t="s">
        <v>820</v>
      </c>
      <c r="R355" s="203"/>
      <c r="S355" s="204">
        <v>74264</v>
      </c>
      <c r="U355" s="195" t="s">
        <v>3885</v>
      </c>
      <c r="V355" s="195"/>
      <c r="W355" s="196">
        <v>560880</v>
      </c>
      <c r="X355" s="113"/>
      <c r="Y355" t="s">
        <v>56326</v>
      </c>
      <c r="Z355">
        <v>25.68</v>
      </c>
      <c r="AB355" s="276" t="s">
        <v>66865</v>
      </c>
      <c r="AC355" s="277">
        <v>6350.84</v>
      </c>
      <c r="AE355" s="246" t="s">
        <v>58406</v>
      </c>
      <c r="AF355" s="247">
        <v>466.59</v>
      </c>
      <c r="AH355" s="226" t="s">
        <v>15068</v>
      </c>
      <c r="AI355" s="227">
        <v>22597.13</v>
      </c>
      <c r="AK355" s="207" t="s">
        <v>14994</v>
      </c>
      <c r="AL355" s="208">
        <v>5581.52</v>
      </c>
      <c r="AM355" s="93"/>
      <c r="AN355" s="199" t="s">
        <v>31698</v>
      </c>
      <c r="AO355" s="200">
        <v>1857.12</v>
      </c>
      <c r="AQ355" t="s">
        <v>40003</v>
      </c>
      <c r="AR355" s="284">
        <v>21442.12</v>
      </c>
      <c r="AT355" s="272" t="s">
        <v>41717</v>
      </c>
      <c r="AU355" s="273">
        <v>217456</v>
      </c>
      <c r="AW355" s="244" t="s">
        <v>9668</v>
      </c>
      <c r="AX355" s="245">
        <v>2700</v>
      </c>
      <c r="AZ355" s="230" t="s">
        <v>46345</v>
      </c>
      <c r="BA355" s="231">
        <v>28426604.609999999</v>
      </c>
      <c r="BC355" s="209" t="s">
        <v>8877</v>
      </c>
      <c r="BD355" s="210">
        <v>505.68</v>
      </c>
      <c r="BF355" s="195" t="s">
        <v>10263</v>
      </c>
      <c r="BG355" s="196">
        <v>10792</v>
      </c>
    </row>
    <row r="356" spans="1:59" x14ac:dyDescent="0.55000000000000004">
      <c r="A356" t="s">
        <v>50944</v>
      </c>
      <c r="C356" s="284">
        <v>21168.799999999999</v>
      </c>
      <c r="E356" s="282" t="s">
        <v>43563</v>
      </c>
      <c r="F356" s="282"/>
      <c r="G356" s="283">
        <v>84242.09</v>
      </c>
      <c r="I356" s="242" t="s">
        <v>4688</v>
      </c>
      <c r="J356" s="242"/>
      <c r="K356" s="243">
        <v>4666</v>
      </c>
      <c r="M356" s="224" t="s">
        <v>41064</v>
      </c>
      <c r="N356" s="224"/>
      <c r="O356" s="225">
        <v>378579</v>
      </c>
      <c r="Q356" s="203" t="s">
        <v>821</v>
      </c>
      <c r="R356" s="203"/>
      <c r="S356" s="204">
        <v>13831</v>
      </c>
      <c r="U356" s="195" t="s">
        <v>3886</v>
      </c>
      <c r="V356" s="195"/>
      <c r="W356" s="196">
        <v>8632</v>
      </c>
      <c r="X356" s="113"/>
      <c r="Y356" t="s">
        <v>56327</v>
      </c>
      <c r="Z356">
        <v>86.4</v>
      </c>
      <c r="AB356" s="276" t="s">
        <v>66866</v>
      </c>
      <c r="AC356" s="277">
        <v>10592.36</v>
      </c>
      <c r="AE356" s="246" t="s">
        <v>58407</v>
      </c>
      <c r="AF356" s="247">
        <v>1494.21</v>
      </c>
      <c r="AH356" s="226" t="s">
        <v>15069</v>
      </c>
      <c r="AI356" s="227">
        <v>55753.17</v>
      </c>
      <c r="AK356" s="207" t="s">
        <v>14995</v>
      </c>
      <c r="AL356" s="208">
        <v>8387</v>
      </c>
      <c r="AM356" s="93"/>
      <c r="AN356" s="199" t="s">
        <v>13114</v>
      </c>
      <c r="AO356" s="200">
        <v>10940.67</v>
      </c>
      <c r="AQ356" t="s">
        <v>51152</v>
      </c>
      <c r="AR356" s="284">
        <v>14493.72</v>
      </c>
      <c r="AT356" s="272" t="s">
        <v>43877</v>
      </c>
      <c r="AU356" s="273">
        <v>84242.09</v>
      </c>
      <c r="AW356" s="244" t="s">
        <v>11130</v>
      </c>
      <c r="AX356" s="245">
        <v>4666</v>
      </c>
      <c r="AZ356" s="230" t="s">
        <v>41605</v>
      </c>
      <c r="BA356" s="231">
        <v>378579</v>
      </c>
      <c r="BC356" s="209" t="s">
        <v>9221</v>
      </c>
      <c r="BD356" s="210">
        <v>56898</v>
      </c>
      <c r="BF356" s="195" t="s">
        <v>9873</v>
      </c>
      <c r="BG356" s="196">
        <v>10792</v>
      </c>
    </row>
    <row r="357" spans="1:59" x14ac:dyDescent="0.55000000000000004">
      <c r="A357" t="s">
        <v>65679</v>
      </c>
      <c r="C357" s="284">
        <v>4957.97</v>
      </c>
      <c r="E357" s="282" t="s">
        <v>41177</v>
      </c>
      <c r="F357" s="282"/>
      <c r="G357" s="283">
        <v>18646.41</v>
      </c>
      <c r="I357" s="242" t="s">
        <v>4693</v>
      </c>
      <c r="J357" s="242"/>
      <c r="K357" s="243">
        <v>8270.6299999999992</v>
      </c>
      <c r="M357" s="224" t="s">
        <v>41065</v>
      </c>
      <c r="N357" s="224"/>
      <c r="O357" s="225">
        <v>276236.63</v>
      </c>
      <c r="Q357" s="203" t="s">
        <v>822</v>
      </c>
      <c r="R357" s="203"/>
      <c r="S357" s="204">
        <v>8314.6299999999992</v>
      </c>
      <c r="U357" s="195" t="s">
        <v>3887</v>
      </c>
      <c r="V357" s="195"/>
      <c r="W357" s="196">
        <v>2381.75</v>
      </c>
      <c r="X357" s="113"/>
      <c r="Y357" t="s">
        <v>68215</v>
      </c>
      <c r="Z357" s="284">
        <v>17920</v>
      </c>
      <c r="AB357" s="276" t="s">
        <v>66867</v>
      </c>
      <c r="AC357" s="277">
        <v>779.89</v>
      </c>
      <c r="AE357" s="246" t="s">
        <v>58408</v>
      </c>
      <c r="AF357" s="247">
        <v>310</v>
      </c>
      <c r="AH357" s="226" t="s">
        <v>49576</v>
      </c>
      <c r="AI357" s="227">
        <v>221784.25</v>
      </c>
      <c r="AK357" s="207" t="s">
        <v>14996</v>
      </c>
      <c r="AL357" s="208">
        <v>2985.63</v>
      </c>
      <c r="AM357" s="93"/>
      <c r="AN357" s="199" t="s">
        <v>13115</v>
      </c>
      <c r="AO357" s="200">
        <v>16129.33</v>
      </c>
      <c r="AQ357" t="s">
        <v>51289</v>
      </c>
      <c r="AR357" s="284">
        <v>42291.64</v>
      </c>
      <c r="AT357" s="272" t="s">
        <v>41718</v>
      </c>
      <c r="AU357" s="273">
        <v>18646.41</v>
      </c>
      <c r="AW357" s="244" t="s">
        <v>11135</v>
      </c>
      <c r="AX357" s="245">
        <v>8270.6299999999992</v>
      </c>
      <c r="AZ357" s="230" t="s">
        <v>41606</v>
      </c>
      <c r="BA357" s="231">
        <v>276236.63</v>
      </c>
      <c r="BC357" s="209" t="s">
        <v>10572</v>
      </c>
      <c r="BD357" s="210">
        <v>8298</v>
      </c>
      <c r="BF357" s="195" t="s">
        <v>7609</v>
      </c>
      <c r="BG357" s="196">
        <v>510316.62</v>
      </c>
    </row>
    <row r="358" spans="1:59" x14ac:dyDescent="0.55000000000000004">
      <c r="A358" t="s">
        <v>50950</v>
      </c>
      <c r="C358" s="284">
        <v>23354.15</v>
      </c>
      <c r="E358" s="282" t="s">
        <v>43564</v>
      </c>
      <c r="F358" s="282"/>
      <c r="G358" s="283">
        <v>200304.15</v>
      </c>
      <c r="I358" s="242" t="s">
        <v>4576</v>
      </c>
      <c r="J358" s="242"/>
      <c r="K358" s="243">
        <v>173.28</v>
      </c>
      <c r="M358" s="224" t="s">
        <v>41066</v>
      </c>
      <c r="N358" s="224"/>
      <c r="O358" s="225">
        <v>69864.789999999994</v>
      </c>
      <c r="Q358" s="203" t="s">
        <v>823</v>
      </c>
      <c r="R358" s="203"/>
      <c r="S358" s="204">
        <v>12200</v>
      </c>
      <c r="U358" s="195" t="s">
        <v>3888</v>
      </c>
      <c r="V358" s="195"/>
      <c r="W358" s="196">
        <v>2703</v>
      </c>
      <c r="X358" s="113"/>
      <c r="Y358" t="s">
        <v>68216</v>
      </c>
      <c r="Z358" s="284">
        <v>10148.36</v>
      </c>
      <c r="AB358" s="276" t="s">
        <v>66868</v>
      </c>
      <c r="AC358" s="277">
        <v>2650.26</v>
      </c>
      <c r="AE358" s="246" t="s">
        <v>61074</v>
      </c>
      <c r="AF358" s="247">
        <v>2872.17</v>
      </c>
      <c r="AH358" s="226" t="s">
        <v>35957</v>
      </c>
      <c r="AI358" s="227">
        <v>-10957.53</v>
      </c>
      <c r="AK358" s="207" t="s">
        <v>14997</v>
      </c>
      <c r="AL358" s="208">
        <v>228.41</v>
      </c>
      <c r="AM358" s="93"/>
      <c r="AN358" s="199" t="s">
        <v>13116</v>
      </c>
      <c r="AO358" s="200">
        <v>367625.25</v>
      </c>
      <c r="AQ358" t="s">
        <v>43926</v>
      </c>
      <c r="AR358">
        <v>853</v>
      </c>
      <c r="AT358" s="272" t="s">
        <v>43878</v>
      </c>
      <c r="AU358" s="273">
        <v>200304.15</v>
      </c>
      <c r="AW358" s="244" t="s">
        <v>9669</v>
      </c>
      <c r="AX358" s="245">
        <v>173.28</v>
      </c>
      <c r="AZ358" s="230" t="s">
        <v>41607</v>
      </c>
      <c r="BA358" s="231">
        <v>69864.789999999994</v>
      </c>
      <c r="BC358" s="209" t="s">
        <v>11022</v>
      </c>
      <c r="BD358" s="210">
        <v>29967</v>
      </c>
      <c r="BF358" s="195" t="s">
        <v>10264</v>
      </c>
      <c r="BG358" s="196">
        <v>380502</v>
      </c>
    </row>
    <row r="359" spans="1:59" x14ac:dyDescent="0.55000000000000004">
      <c r="A359" t="s">
        <v>50957</v>
      </c>
      <c r="C359" s="284">
        <v>5328.62</v>
      </c>
      <c r="E359" s="282" t="s">
        <v>43565</v>
      </c>
      <c r="F359" s="282"/>
      <c r="G359" s="283">
        <v>231375.04</v>
      </c>
      <c r="I359" s="242" t="s">
        <v>4696</v>
      </c>
      <c r="J359" s="242"/>
      <c r="K359" s="243">
        <v>9547.06</v>
      </c>
      <c r="M359" s="224" t="s">
        <v>41067</v>
      </c>
      <c r="N359" s="224"/>
      <c r="O359" s="225">
        <v>155742.66</v>
      </c>
      <c r="Q359" s="203" t="s">
        <v>824</v>
      </c>
      <c r="R359" s="203"/>
      <c r="S359" s="204">
        <v>37807</v>
      </c>
      <c r="U359" s="195" t="s">
        <v>3889</v>
      </c>
      <c r="V359" s="195"/>
      <c r="W359" s="196">
        <v>4678</v>
      </c>
      <c r="X359" s="113"/>
      <c r="Y359" t="s">
        <v>40444</v>
      </c>
      <c r="Z359" s="284">
        <v>32325.11</v>
      </c>
      <c r="AB359" s="276" t="s">
        <v>63920</v>
      </c>
      <c r="AC359" s="277">
        <v>363.87</v>
      </c>
      <c r="AE359" s="246" t="s">
        <v>54771</v>
      </c>
      <c r="AF359" s="247">
        <v>13832</v>
      </c>
      <c r="AH359" s="226" t="s">
        <v>51474</v>
      </c>
      <c r="AI359" s="227">
        <v>7849</v>
      </c>
      <c r="AK359" s="207" t="s">
        <v>14998</v>
      </c>
      <c r="AL359" s="208">
        <v>647.29</v>
      </c>
      <c r="AM359" s="93"/>
      <c r="AN359" s="199" t="s">
        <v>13117</v>
      </c>
      <c r="AO359" s="200">
        <v>399659.73</v>
      </c>
      <c r="AQ359" t="s">
        <v>11852</v>
      </c>
      <c r="AR359" s="284">
        <v>2643506.0299999998</v>
      </c>
      <c r="AT359" s="272" t="s">
        <v>43879</v>
      </c>
      <c r="AU359" s="273">
        <v>231375.04</v>
      </c>
      <c r="AW359" s="244" t="s">
        <v>11138</v>
      </c>
      <c r="AX359" s="245">
        <v>9547.06</v>
      </c>
      <c r="AZ359" s="230" t="s">
        <v>41608</v>
      </c>
      <c r="BA359" s="231">
        <v>155742.66</v>
      </c>
      <c r="BC359" s="209" t="s">
        <v>11233</v>
      </c>
      <c r="BD359" s="210">
        <v>14985</v>
      </c>
      <c r="BF359" s="195" t="s">
        <v>9309</v>
      </c>
      <c r="BG359" s="196">
        <v>214794.04</v>
      </c>
    </row>
    <row r="360" spans="1:59" x14ac:dyDescent="0.55000000000000004">
      <c r="A360" t="s">
        <v>65683</v>
      </c>
      <c r="C360" s="284">
        <v>2463.21</v>
      </c>
      <c r="E360" s="282" t="s">
        <v>41178</v>
      </c>
      <c r="F360" s="282"/>
      <c r="G360" s="283">
        <v>122851.78</v>
      </c>
      <c r="I360" s="242" t="s">
        <v>4701</v>
      </c>
      <c r="J360" s="242"/>
      <c r="K360" s="243">
        <v>1019</v>
      </c>
      <c r="M360" s="224" t="s">
        <v>41068</v>
      </c>
      <c r="N360" s="224"/>
      <c r="O360" s="225">
        <v>288501.98</v>
      </c>
      <c r="Q360" s="203" t="s">
        <v>825</v>
      </c>
      <c r="R360" s="203"/>
      <c r="S360" s="204">
        <v>727500</v>
      </c>
      <c r="U360" s="195" t="s">
        <v>3890</v>
      </c>
      <c r="V360" s="195"/>
      <c r="W360" s="196">
        <v>10227.68</v>
      </c>
      <c r="X360" s="113"/>
      <c r="Y360" t="s">
        <v>57610</v>
      </c>
      <c r="Z360" s="284">
        <v>8850</v>
      </c>
      <c r="AB360" s="276" t="s">
        <v>66869</v>
      </c>
      <c r="AC360" s="277">
        <v>-834.1</v>
      </c>
      <c r="AE360" s="246" t="s">
        <v>54772</v>
      </c>
      <c r="AF360" s="247">
        <v>4323</v>
      </c>
      <c r="AH360" s="226" t="s">
        <v>35958</v>
      </c>
      <c r="AI360" s="227">
        <v>1628.63</v>
      </c>
      <c r="AK360" s="207" t="s">
        <v>14999</v>
      </c>
      <c r="AL360" s="208">
        <v>133.19999999999999</v>
      </c>
      <c r="AM360" s="93"/>
      <c r="AN360" s="199" t="s">
        <v>13118</v>
      </c>
      <c r="AO360" s="200">
        <v>30573.97</v>
      </c>
      <c r="AQ360" t="s">
        <v>39903</v>
      </c>
      <c r="AR360">
        <v>182</v>
      </c>
      <c r="AT360" s="272" t="s">
        <v>41719</v>
      </c>
      <c r="AU360" s="273">
        <v>122851.78</v>
      </c>
      <c r="AW360" s="244" t="s">
        <v>11143</v>
      </c>
      <c r="AX360" s="245">
        <v>1019</v>
      </c>
      <c r="AZ360" s="230" t="s">
        <v>41609</v>
      </c>
      <c r="BA360" s="231">
        <v>288501.98</v>
      </c>
      <c r="BC360" s="209" t="s">
        <v>9766</v>
      </c>
      <c r="BD360" s="210">
        <v>239388.24</v>
      </c>
      <c r="BF360" s="195" t="s">
        <v>9875</v>
      </c>
      <c r="BG360" s="196">
        <v>1105612.6599999999</v>
      </c>
    </row>
    <row r="361" spans="1:59" x14ac:dyDescent="0.55000000000000004">
      <c r="A361" t="s">
        <v>65685</v>
      </c>
      <c r="C361" s="284">
        <v>31581</v>
      </c>
      <c r="E361" s="282" t="s">
        <v>41179</v>
      </c>
      <c r="F361" s="282"/>
      <c r="G361" s="283">
        <v>18589.419999999998</v>
      </c>
      <c r="I361" s="242" t="s">
        <v>4578</v>
      </c>
      <c r="J361" s="242"/>
      <c r="K361" s="243">
        <v>101549.34</v>
      </c>
      <c r="M361" s="224" t="s">
        <v>41069</v>
      </c>
      <c r="N361" s="224"/>
      <c r="O361" s="225">
        <v>135053.67000000001</v>
      </c>
      <c r="Q361" s="203" t="s">
        <v>826</v>
      </c>
      <c r="R361" s="203"/>
      <c r="S361" s="204">
        <v>7999</v>
      </c>
      <c r="U361" s="195" t="s">
        <v>3891</v>
      </c>
      <c r="V361" s="195"/>
      <c r="W361" s="196">
        <v>6259</v>
      </c>
      <c r="X361" s="113"/>
      <c r="Y361" t="s">
        <v>68219</v>
      </c>
      <c r="Z361" s="284">
        <v>10213.620000000001</v>
      </c>
      <c r="AB361" s="276" t="s">
        <v>66870</v>
      </c>
      <c r="AC361" s="277">
        <v>3527.5</v>
      </c>
      <c r="AE361" s="246" t="s">
        <v>15062</v>
      </c>
      <c r="AF361" s="247">
        <v>3869.2</v>
      </c>
      <c r="AH361" s="226" t="s">
        <v>34465</v>
      </c>
      <c r="AI361" s="227">
        <v>31921.37</v>
      </c>
      <c r="AK361" s="207" t="s">
        <v>15000</v>
      </c>
      <c r="AL361" s="208">
        <v>25742.47</v>
      </c>
      <c r="AM361" s="93"/>
      <c r="AN361" s="199" t="s">
        <v>13119</v>
      </c>
      <c r="AO361" s="200">
        <v>78732.97</v>
      </c>
      <c r="AQ361" t="s">
        <v>40004</v>
      </c>
      <c r="AR361" s="284">
        <v>12122.95</v>
      </c>
      <c r="AT361" s="272" t="s">
        <v>41720</v>
      </c>
      <c r="AU361" s="273">
        <v>18589.419999999998</v>
      </c>
      <c r="AW361" s="244" t="s">
        <v>11144</v>
      </c>
      <c r="AX361" s="245">
        <v>101549.34</v>
      </c>
      <c r="AZ361" s="230" t="s">
        <v>41610</v>
      </c>
      <c r="BA361" s="231">
        <v>135053.67000000001</v>
      </c>
      <c r="BC361" s="209" t="s">
        <v>6879</v>
      </c>
      <c r="BD361" s="210">
        <v>600</v>
      </c>
      <c r="BF361" s="195" t="s">
        <v>10109</v>
      </c>
      <c r="BG361" s="196">
        <v>44193.84</v>
      </c>
    </row>
    <row r="362" spans="1:59" x14ac:dyDescent="0.55000000000000004">
      <c r="A362" t="s">
        <v>50961</v>
      </c>
      <c r="C362" s="284">
        <v>8935.17</v>
      </c>
      <c r="E362" s="282" t="s">
        <v>41180</v>
      </c>
      <c r="F362" s="282"/>
      <c r="G362" s="283">
        <v>197668.83</v>
      </c>
      <c r="I362" s="242" t="s">
        <v>4579</v>
      </c>
      <c r="J362" s="242"/>
      <c r="K362" s="243">
        <v>30131.279999999999</v>
      </c>
      <c r="M362" s="224" t="s">
        <v>41070</v>
      </c>
      <c r="N362" s="224"/>
      <c r="O362" s="225">
        <v>40907</v>
      </c>
      <c r="Q362" s="203" t="s">
        <v>827</v>
      </c>
      <c r="R362" s="203"/>
      <c r="S362" s="204">
        <v>3187</v>
      </c>
      <c r="U362" s="195" t="s">
        <v>3892</v>
      </c>
      <c r="V362" s="195"/>
      <c r="W362" s="196">
        <v>4597</v>
      </c>
      <c r="X362" s="113"/>
      <c r="Y362" t="s">
        <v>71126</v>
      </c>
      <c r="Z362" s="284">
        <v>44000</v>
      </c>
      <c r="AB362" s="276" t="s">
        <v>70345</v>
      </c>
      <c r="AC362" s="277">
        <v>21850</v>
      </c>
      <c r="AE362" s="246" t="s">
        <v>51473</v>
      </c>
      <c r="AF362" s="247">
        <v>13.44</v>
      </c>
      <c r="AH362" s="226" t="s">
        <v>44335</v>
      </c>
      <c r="AI362" s="227">
        <v>26217.49</v>
      </c>
      <c r="AK362" s="207" t="s">
        <v>15001</v>
      </c>
      <c r="AL362" s="208">
        <v>2760</v>
      </c>
      <c r="AM362" s="93"/>
      <c r="AN362" s="199" t="s">
        <v>13120</v>
      </c>
      <c r="AO362" s="200">
        <v>63006.36</v>
      </c>
      <c r="AQ362" t="s">
        <v>51153</v>
      </c>
      <c r="AR362" s="284">
        <v>23114.98</v>
      </c>
      <c r="AT362" s="272" t="s">
        <v>41721</v>
      </c>
      <c r="AU362" s="273">
        <v>197668.83</v>
      </c>
      <c r="AW362" s="244" t="s">
        <v>9671</v>
      </c>
      <c r="AX362" s="245">
        <v>30131.279999999999</v>
      </c>
      <c r="AZ362" s="230" t="s">
        <v>41611</v>
      </c>
      <c r="BA362" s="231">
        <v>40907</v>
      </c>
      <c r="BC362" s="209" t="s">
        <v>7044</v>
      </c>
      <c r="BD362" s="210">
        <v>908</v>
      </c>
      <c r="BF362" s="195" t="s">
        <v>10265</v>
      </c>
      <c r="BG362" s="196">
        <v>31138.400000000001</v>
      </c>
    </row>
    <row r="363" spans="1:59" x14ac:dyDescent="0.55000000000000004">
      <c r="A363" t="s">
        <v>65689</v>
      </c>
      <c r="C363">
        <v>269.24</v>
      </c>
      <c r="E363" s="282" t="s">
        <v>43566</v>
      </c>
      <c r="F363" s="282"/>
      <c r="G363" s="283">
        <v>152907.17000000001</v>
      </c>
      <c r="I363" s="242" t="s">
        <v>4751</v>
      </c>
      <c r="J363" s="242"/>
      <c r="K363" s="243">
        <v>1500</v>
      </c>
      <c r="M363" s="224" t="s">
        <v>41071</v>
      </c>
      <c r="N363" s="224"/>
      <c r="O363" s="225">
        <v>152392</v>
      </c>
      <c r="Q363" s="203" t="s">
        <v>828</v>
      </c>
      <c r="R363" s="203"/>
      <c r="S363" s="204">
        <v>8962</v>
      </c>
      <c r="U363" s="195" t="s">
        <v>3694</v>
      </c>
      <c r="V363" s="195"/>
      <c r="W363" s="196">
        <v>60772</v>
      </c>
      <c r="X363" s="113"/>
      <c r="Y363" t="s">
        <v>42709</v>
      </c>
      <c r="Z363" s="284">
        <v>3363.31</v>
      </c>
      <c r="AB363" s="276" t="s">
        <v>60180</v>
      </c>
      <c r="AC363" s="277">
        <v>3998</v>
      </c>
      <c r="AE363" s="246" t="s">
        <v>15064</v>
      </c>
      <c r="AF363" s="247">
        <v>451.11</v>
      </c>
      <c r="AH363" s="226" t="s">
        <v>49577</v>
      </c>
      <c r="AI363" s="227">
        <v>633.12</v>
      </c>
      <c r="AK363" s="207" t="s">
        <v>15002</v>
      </c>
      <c r="AL363" s="208">
        <v>3464</v>
      </c>
      <c r="AM363" s="93"/>
      <c r="AN363" s="199" t="s">
        <v>13121</v>
      </c>
      <c r="AO363" s="200">
        <v>16178.24</v>
      </c>
      <c r="AQ363" t="s">
        <v>46511</v>
      </c>
      <c r="AR363">
        <v>939</v>
      </c>
      <c r="AT363" s="272" t="s">
        <v>43880</v>
      </c>
      <c r="AU363" s="273">
        <v>152907.17000000001</v>
      </c>
      <c r="AW363" s="244" t="s">
        <v>11150</v>
      </c>
      <c r="AX363" s="245">
        <v>1500</v>
      </c>
      <c r="AZ363" s="230" t="s">
        <v>41612</v>
      </c>
      <c r="BA363" s="231">
        <v>152392</v>
      </c>
      <c r="BC363" s="209" t="s">
        <v>7286</v>
      </c>
      <c r="BD363" s="210">
        <v>20480.330000000002</v>
      </c>
      <c r="BF363" s="195" t="s">
        <v>9876</v>
      </c>
      <c r="BG363" s="196">
        <v>75332.240000000005</v>
      </c>
    </row>
    <row r="364" spans="1:59" x14ac:dyDescent="0.55000000000000004">
      <c r="A364" t="s">
        <v>65692</v>
      </c>
      <c r="C364" s="284">
        <v>22163</v>
      </c>
      <c r="E364" s="282" t="s">
        <v>41181</v>
      </c>
      <c r="F364" s="282"/>
      <c r="G364" s="283">
        <v>113903.63</v>
      </c>
      <c r="I364" s="242" t="s">
        <v>3632</v>
      </c>
      <c r="J364" s="242"/>
      <c r="K364" s="243">
        <v>112.53</v>
      </c>
      <c r="M364" s="224" t="s">
        <v>41072</v>
      </c>
      <c r="N364" s="224"/>
      <c r="O364" s="225">
        <v>220029.89</v>
      </c>
      <c r="Q364" s="203" t="s">
        <v>829</v>
      </c>
      <c r="R364" s="203"/>
      <c r="S364" s="204">
        <v>2512.5</v>
      </c>
      <c r="U364" s="195" t="s">
        <v>3893</v>
      </c>
      <c r="V364" s="195"/>
      <c r="W364" s="196">
        <v>50956</v>
      </c>
      <c r="X364" s="113"/>
      <c r="Y364" t="s">
        <v>50164</v>
      </c>
      <c r="Z364">
        <v>957.07</v>
      </c>
      <c r="AB364" s="276" t="s">
        <v>60181</v>
      </c>
      <c r="AC364" s="277">
        <v>294.33</v>
      </c>
      <c r="AE364" s="246" t="s">
        <v>15065</v>
      </c>
      <c r="AF364" s="247">
        <v>951.25</v>
      </c>
      <c r="AH364" s="226" t="s">
        <v>44336</v>
      </c>
      <c r="AI364" s="227">
        <v>2054</v>
      </c>
      <c r="AK364" s="207" t="s">
        <v>15003</v>
      </c>
      <c r="AL364" s="208">
        <v>47583.7</v>
      </c>
      <c r="AM364" s="93"/>
      <c r="AN364" s="199" t="s">
        <v>13122</v>
      </c>
      <c r="AO364" s="200">
        <v>41896.47</v>
      </c>
      <c r="AQ364" t="s">
        <v>43927</v>
      </c>
      <c r="AR364" s="284">
        <v>6407</v>
      </c>
      <c r="AT364" s="272" t="s">
        <v>41722</v>
      </c>
      <c r="AU364" s="273">
        <v>113903.63</v>
      </c>
      <c r="AW364" s="244" t="s">
        <v>9673</v>
      </c>
      <c r="AX364" s="245">
        <v>112.53</v>
      </c>
      <c r="AZ364" s="230" t="s">
        <v>41613</v>
      </c>
      <c r="BA364" s="231">
        <v>220029.89</v>
      </c>
      <c r="BC364" s="209" t="s">
        <v>7701</v>
      </c>
      <c r="BD364" s="210">
        <v>1841.07</v>
      </c>
      <c r="BF364" s="195" t="s">
        <v>7610</v>
      </c>
      <c r="BG364" s="196">
        <v>592272.39</v>
      </c>
    </row>
    <row r="365" spans="1:59" x14ac:dyDescent="0.55000000000000004">
      <c r="A365" t="s">
        <v>65603</v>
      </c>
      <c r="C365" s="284">
        <v>150980.62</v>
      </c>
      <c r="E365" s="282" t="s">
        <v>41182</v>
      </c>
      <c r="F365" s="282"/>
      <c r="G365" s="283">
        <v>148767.62</v>
      </c>
      <c r="I365" s="242" t="s">
        <v>4582</v>
      </c>
      <c r="J365" s="242"/>
      <c r="K365" s="243">
        <v>91513.279999999999</v>
      </c>
      <c r="M365" s="224" t="s">
        <v>41073</v>
      </c>
      <c r="N365" s="224"/>
      <c r="O365" s="225">
        <v>38500</v>
      </c>
      <c r="Q365" s="203" t="s">
        <v>830</v>
      </c>
      <c r="R365" s="203"/>
      <c r="S365" s="204">
        <v>1431.98</v>
      </c>
      <c r="U365" s="195" t="s">
        <v>3894</v>
      </c>
      <c r="V365" s="195"/>
      <c r="W365" s="196">
        <v>1024056</v>
      </c>
      <c r="X365" s="113"/>
      <c r="Y365" t="s">
        <v>42710</v>
      </c>
      <c r="Z365">
        <v>122.56</v>
      </c>
      <c r="AB365" s="276" t="s">
        <v>60182</v>
      </c>
      <c r="AC365" s="277">
        <v>1000.29</v>
      </c>
      <c r="AE365" s="246" t="s">
        <v>15066</v>
      </c>
      <c r="AF365" s="247">
        <v>1295.72</v>
      </c>
      <c r="AH365" s="226" t="s">
        <v>44337</v>
      </c>
      <c r="AI365" s="227">
        <v>6471.03</v>
      </c>
      <c r="AK365" s="207" t="s">
        <v>15004</v>
      </c>
      <c r="AL365" s="208">
        <v>13647.3</v>
      </c>
      <c r="AM365" s="93"/>
      <c r="AN365" s="199" t="s">
        <v>13123</v>
      </c>
      <c r="AO365" s="200">
        <v>19872.25</v>
      </c>
      <c r="AQ365" t="s">
        <v>11853</v>
      </c>
      <c r="AR365" s="284">
        <v>411327.89</v>
      </c>
      <c r="AT365" s="272" t="s">
        <v>41723</v>
      </c>
      <c r="AU365" s="273">
        <v>148767.62</v>
      </c>
      <c r="AW365" s="244" t="s">
        <v>11208</v>
      </c>
      <c r="AX365" s="245">
        <v>91513.279999999999</v>
      </c>
      <c r="AZ365" s="230" t="s">
        <v>41614</v>
      </c>
      <c r="BA365" s="231">
        <v>38500</v>
      </c>
      <c r="BC365" s="209" t="s">
        <v>8002</v>
      </c>
      <c r="BD365" s="210">
        <v>937</v>
      </c>
      <c r="BF365" s="195" t="s">
        <v>10266</v>
      </c>
      <c r="BG365" s="196">
        <v>696832</v>
      </c>
    </row>
    <row r="366" spans="1:59" x14ac:dyDescent="0.55000000000000004">
      <c r="A366" t="s">
        <v>50881</v>
      </c>
      <c r="C366" s="284">
        <v>23299.13</v>
      </c>
      <c r="E366" s="282" t="s">
        <v>43567</v>
      </c>
      <c r="F366" s="282"/>
      <c r="G366" s="283">
        <v>27984.66</v>
      </c>
      <c r="I366" s="242" t="s">
        <v>4584</v>
      </c>
      <c r="J366" s="242"/>
      <c r="K366" s="243">
        <v>78829.820000000007</v>
      </c>
      <c r="M366" s="224" t="s">
        <v>41074</v>
      </c>
      <c r="N366" s="224"/>
      <c r="O366" s="225">
        <v>55306</v>
      </c>
      <c r="Q366" s="203" t="s">
        <v>4007</v>
      </c>
      <c r="R366" s="203"/>
      <c r="S366" s="204">
        <v>7018</v>
      </c>
      <c r="U366" s="195" t="s">
        <v>3895</v>
      </c>
      <c r="V366" s="195"/>
      <c r="W366" s="196">
        <v>6275</v>
      </c>
      <c r="X366" s="113"/>
      <c r="Y366" t="s">
        <v>50166</v>
      </c>
      <c r="Z366">
        <v>35.49</v>
      </c>
      <c r="AB366" s="276" t="s">
        <v>34485</v>
      </c>
      <c r="AC366" s="277">
        <v>14000</v>
      </c>
      <c r="AE366" s="246" t="s">
        <v>58176</v>
      </c>
      <c r="AF366" s="247">
        <v>19260</v>
      </c>
      <c r="AH366" s="226" t="s">
        <v>46638</v>
      </c>
      <c r="AI366" s="227">
        <v>1804.87</v>
      </c>
      <c r="AK366" s="207" t="s">
        <v>15005</v>
      </c>
      <c r="AL366" s="208">
        <v>5250</v>
      </c>
      <c r="AM366" s="93"/>
      <c r="AN366" s="199" t="s">
        <v>13124</v>
      </c>
      <c r="AO366" s="200">
        <v>601.82000000000005</v>
      </c>
      <c r="AQ366" t="s">
        <v>40005</v>
      </c>
      <c r="AR366" s="284">
        <v>8999.58</v>
      </c>
      <c r="AT366" s="272" t="s">
        <v>43881</v>
      </c>
      <c r="AU366" s="273">
        <v>27984.66</v>
      </c>
      <c r="AW366" s="244" t="s">
        <v>11157</v>
      </c>
      <c r="AX366" s="245">
        <v>78829.820000000007</v>
      </c>
      <c r="AZ366" s="230" t="s">
        <v>41615</v>
      </c>
      <c r="BA366" s="231">
        <v>55306</v>
      </c>
      <c r="BC366" s="209" t="s">
        <v>8183</v>
      </c>
      <c r="BD366" s="210">
        <v>299</v>
      </c>
      <c r="BF366" s="195" t="s">
        <v>9877</v>
      </c>
      <c r="BG366" s="196">
        <v>1289104.3899999999</v>
      </c>
    </row>
    <row r="367" spans="1:59" x14ac:dyDescent="0.55000000000000004">
      <c r="A367" t="s">
        <v>65604</v>
      </c>
      <c r="C367" s="284">
        <v>6766.71</v>
      </c>
      <c r="E367" s="282" t="s">
        <v>43568</v>
      </c>
      <c r="F367" s="282"/>
      <c r="G367" s="283">
        <v>139725.6</v>
      </c>
      <c r="I367" s="242" t="s">
        <v>3636</v>
      </c>
      <c r="J367" s="242"/>
      <c r="K367" s="243">
        <v>25945.51</v>
      </c>
      <c r="M367" s="224" t="s">
        <v>41075</v>
      </c>
      <c r="N367" s="224"/>
      <c r="O367" s="225">
        <v>59746</v>
      </c>
      <c r="Q367" s="203" t="s">
        <v>831</v>
      </c>
      <c r="R367" s="203"/>
      <c r="S367" s="204">
        <v>872</v>
      </c>
      <c r="U367" s="195" t="s">
        <v>3896</v>
      </c>
      <c r="V367" s="195"/>
      <c r="W367" s="196">
        <v>226956</v>
      </c>
      <c r="X367" s="113"/>
      <c r="Y367" t="s">
        <v>71127</v>
      </c>
      <c r="Z367" s="284">
        <v>3879.54</v>
      </c>
      <c r="AB367" s="276" t="s">
        <v>63921</v>
      </c>
      <c r="AC367" s="277">
        <v>86113.13</v>
      </c>
      <c r="AE367" s="246" t="s">
        <v>15068</v>
      </c>
      <c r="AF367" s="247">
        <v>3097.31</v>
      </c>
      <c r="AH367" s="226" t="s">
        <v>34466</v>
      </c>
      <c r="AI367" s="227">
        <v>41267</v>
      </c>
      <c r="AK367" s="207" t="s">
        <v>15006</v>
      </c>
      <c r="AL367" s="208">
        <v>25801.35</v>
      </c>
      <c r="AM367" s="93"/>
      <c r="AN367" s="199" t="s">
        <v>13125</v>
      </c>
      <c r="AO367" s="200">
        <v>17013.18</v>
      </c>
      <c r="AQ367" t="s">
        <v>51154</v>
      </c>
      <c r="AR367" s="284">
        <v>111465.06</v>
      </c>
      <c r="AT367" s="272" t="s">
        <v>43882</v>
      </c>
      <c r="AU367" s="273">
        <v>139725.6</v>
      </c>
      <c r="AW367" s="244" t="s">
        <v>9677</v>
      </c>
      <c r="AX367" s="245">
        <v>25945.51</v>
      </c>
      <c r="AZ367" s="230" t="s">
        <v>41616</v>
      </c>
      <c r="BA367" s="231">
        <v>59746</v>
      </c>
      <c r="BC367" s="209" t="s">
        <v>8260</v>
      </c>
      <c r="BD367" s="210">
        <v>12934.32</v>
      </c>
      <c r="BF367" s="195" t="s">
        <v>7611</v>
      </c>
      <c r="BG367" s="196">
        <v>191617</v>
      </c>
    </row>
    <row r="368" spans="1:59" x14ac:dyDescent="0.55000000000000004">
      <c r="A368" t="s">
        <v>65605</v>
      </c>
      <c r="C368" s="284">
        <v>4090.21</v>
      </c>
      <c r="E368" s="282" t="s">
        <v>41183</v>
      </c>
      <c r="F368" s="282"/>
      <c r="G368" s="283">
        <v>11111.03</v>
      </c>
      <c r="I368" s="242" t="s">
        <v>4585</v>
      </c>
      <c r="J368" s="242"/>
      <c r="K368" s="243">
        <v>1148.02</v>
      </c>
      <c r="M368" s="224" t="s">
        <v>41076</v>
      </c>
      <c r="N368" s="224"/>
      <c r="O368" s="225">
        <v>255376.19</v>
      </c>
      <c r="Q368" s="203" t="s">
        <v>832</v>
      </c>
      <c r="R368" s="203"/>
      <c r="S368" s="204">
        <v>2271</v>
      </c>
      <c r="U368" s="195" t="s">
        <v>3897</v>
      </c>
      <c r="V368" s="195"/>
      <c r="W368" s="196">
        <v>379530</v>
      </c>
      <c r="X368" s="113"/>
      <c r="Y368" t="s">
        <v>42712</v>
      </c>
      <c r="Z368">
        <v>981.84</v>
      </c>
      <c r="AB368" s="276" t="s">
        <v>15209</v>
      </c>
      <c r="AC368" s="277">
        <v>10320</v>
      </c>
      <c r="AE368" s="246" t="s">
        <v>15069</v>
      </c>
      <c r="AF368" s="247">
        <v>48543.29</v>
      </c>
      <c r="AH368" s="226" t="s">
        <v>34467</v>
      </c>
      <c r="AI368" s="227">
        <v>3156.93</v>
      </c>
      <c r="AK368" s="207" t="s">
        <v>15007</v>
      </c>
      <c r="AL368" s="208">
        <v>167673.25</v>
      </c>
      <c r="AM368" s="93"/>
      <c r="AN368" s="199" t="s">
        <v>13126</v>
      </c>
      <c r="AO368" s="200">
        <v>35245.5</v>
      </c>
      <c r="AQ368" t="s">
        <v>46512</v>
      </c>
      <c r="AR368" s="284">
        <v>1112.92</v>
      </c>
      <c r="AT368" s="272" t="s">
        <v>41724</v>
      </c>
      <c r="AU368" s="273">
        <v>11111.03</v>
      </c>
      <c r="AW368" s="244" t="s">
        <v>11159</v>
      </c>
      <c r="AX368" s="245">
        <v>1148.02</v>
      </c>
      <c r="AZ368" s="230" t="s">
        <v>41617</v>
      </c>
      <c r="BA368" s="231">
        <v>255376.19</v>
      </c>
      <c r="BC368" s="209" t="s">
        <v>8639</v>
      </c>
      <c r="BD368" s="210">
        <v>2000</v>
      </c>
      <c r="BF368" s="195" t="s">
        <v>10267</v>
      </c>
      <c r="BG368" s="196">
        <v>205823</v>
      </c>
    </row>
    <row r="369" spans="1:59" x14ac:dyDescent="0.55000000000000004">
      <c r="A369" t="s">
        <v>50884</v>
      </c>
      <c r="C369">
        <v>916.11</v>
      </c>
      <c r="E369" s="282" t="s">
        <v>37081</v>
      </c>
      <c r="F369" s="282"/>
      <c r="G369" s="283">
        <v>17007.849999999999</v>
      </c>
      <c r="I369" s="242" t="s">
        <v>4586</v>
      </c>
      <c r="J369" s="242"/>
      <c r="K369" s="243">
        <v>29114.7</v>
      </c>
      <c r="M369" s="224" t="s">
        <v>41077</v>
      </c>
      <c r="N369" s="224"/>
      <c r="O369" s="225">
        <v>28528</v>
      </c>
      <c r="Q369" s="203" t="s">
        <v>833</v>
      </c>
      <c r="R369" s="203"/>
      <c r="S369" s="204">
        <v>775</v>
      </c>
      <c r="U369" s="195" t="s">
        <v>3898</v>
      </c>
      <c r="V369" s="195"/>
      <c r="W369" s="196">
        <v>22292</v>
      </c>
      <c r="X369" s="113"/>
      <c r="Y369" t="s">
        <v>42713</v>
      </c>
      <c r="Z369" s="284">
        <v>32368.639999999999</v>
      </c>
      <c r="AB369" s="276" t="s">
        <v>51518</v>
      </c>
      <c r="AC369" s="277">
        <v>2370.96</v>
      </c>
      <c r="AE369" s="246" t="s">
        <v>49576</v>
      </c>
      <c r="AF369" s="247">
        <v>12814.32</v>
      </c>
      <c r="AH369" s="226" t="s">
        <v>15073</v>
      </c>
      <c r="AI369" s="227">
        <v>2266.5100000000002</v>
      </c>
      <c r="AK369" s="207" t="s">
        <v>15008</v>
      </c>
      <c r="AL369" s="208">
        <v>8027.32</v>
      </c>
      <c r="AM369" s="93"/>
      <c r="AN369" s="199" t="s">
        <v>13127</v>
      </c>
      <c r="AO369" s="200">
        <v>12974.08</v>
      </c>
      <c r="AQ369" t="s">
        <v>57136</v>
      </c>
      <c r="AR369">
        <v>298.76</v>
      </c>
      <c r="AT369" s="272" t="s">
        <v>37840</v>
      </c>
      <c r="AU369" s="273">
        <v>17007.849999999999</v>
      </c>
      <c r="AW369" s="244" t="s">
        <v>11160</v>
      </c>
      <c r="AX369" s="245">
        <v>29114.7</v>
      </c>
      <c r="AZ369" s="230" t="s">
        <v>41618</v>
      </c>
      <c r="BA369" s="231">
        <v>28528</v>
      </c>
      <c r="BC369" s="209" t="s">
        <v>8878</v>
      </c>
      <c r="BD369" s="210">
        <v>5186</v>
      </c>
      <c r="BF369" s="195" t="s">
        <v>9312</v>
      </c>
      <c r="BG369" s="196">
        <v>657.57</v>
      </c>
    </row>
    <row r="370" spans="1:59" x14ac:dyDescent="0.55000000000000004">
      <c r="A370" t="s">
        <v>50885</v>
      </c>
      <c r="C370" s="284">
        <v>12395.29</v>
      </c>
      <c r="E370" s="282" t="s">
        <v>37083</v>
      </c>
      <c r="F370" s="282"/>
      <c r="G370" s="283">
        <v>54644.2</v>
      </c>
      <c r="I370" s="242" t="s">
        <v>4587</v>
      </c>
      <c r="J370" s="242"/>
      <c r="K370" s="243">
        <v>56165.96</v>
      </c>
      <c r="M370" s="224" t="s">
        <v>41078</v>
      </c>
      <c r="N370" s="224"/>
      <c r="O370" s="225">
        <v>99192.74</v>
      </c>
      <c r="Q370" s="203" t="s">
        <v>834</v>
      </c>
      <c r="R370" s="203"/>
      <c r="S370" s="204">
        <v>2361</v>
      </c>
      <c r="U370" s="195" t="s">
        <v>3899</v>
      </c>
      <c r="V370" s="195"/>
      <c r="W370" s="196">
        <v>11045</v>
      </c>
      <c r="X370" s="113"/>
      <c r="Y370" t="s">
        <v>42714</v>
      </c>
      <c r="Z370" s="284">
        <v>21186.59</v>
      </c>
      <c r="AB370" s="276" t="s">
        <v>15218</v>
      </c>
      <c r="AC370" s="277">
        <v>8354.2199999999993</v>
      </c>
      <c r="AE370" s="246" t="s">
        <v>44335</v>
      </c>
      <c r="AF370" s="247">
        <v>10184.879999999999</v>
      </c>
      <c r="AH370" s="226" t="s">
        <v>15075</v>
      </c>
      <c r="AI370" s="227">
        <v>99867.38</v>
      </c>
      <c r="AK370" s="207" t="s">
        <v>15009</v>
      </c>
      <c r="AL370" s="208">
        <v>813.95</v>
      </c>
      <c r="AM370" s="93"/>
      <c r="AN370" s="199" t="s">
        <v>13128</v>
      </c>
      <c r="AO370" s="200">
        <v>3525</v>
      </c>
      <c r="AQ370" t="s">
        <v>11854</v>
      </c>
      <c r="AR370" s="284">
        <v>7162308.6900000004</v>
      </c>
      <c r="AT370" s="272" t="s">
        <v>37851</v>
      </c>
      <c r="AU370" s="273">
        <v>54644.2</v>
      </c>
      <c r="AW370" s="244" t="s">
        <v>11161</v>
      </c>
      <c r="AX370" s="245">
        <v>56165.96</v>
      </c>
      <c r="AZ370" s="230" t="s">
        <v>41619</v>
      </c>
      <c r="BA370" s="231">
        <v>99192.74</v>
      </c>
      <c r="BC370" s="209" t="s">
        <v>9155</v>
      </c>
      <c r="BD370" s="210">
        <v>2077</v>
      </c>
      <c r="BF370" s="195" t="s">
        <v>9878</v>
      </c>
      <c r="BG370" s="196">
        <v>398097.57</v>
      </c>
    </row>
    <row r="371" spans="1:59" x14ac:dyDescent="0.55000000000000004">
      <c r="A371" t="s">
        <v>65607</v>
      </c>
      <c r="C371" s="284">
        <v>227926.32</v>
      </c>
      <c r="E371" s="282" t="s">
        <v>37084</v>
      </c>
      <c r="F371" s="282"/>
      <c r="G371" s="283">
        <v>15743.17</v>
      </c>
      <c r="I371" s="242" t="s">
        <v>4589</v>
      </c>
      <c r="J371" s="242"/>
      <c r="K371" s="243">
        <v>18219.07</v>
      </c>
      <c r="M371" s="224" t="s">
        <v>42089</v>
      </c>
      <c r="N371" s="224"/>
      <c r="O371" s="225">
        <v>454241.35</v>
      </c>
      <c r="Q371" s="203" t="s">
        <v>835</v>
      </c>
      <c r="R371" s="203"/>
      <c r="S371" s="204">
        <v>8402.08</v>
      </c>
      <c r="U371" s="195" t="s">
        <v>3900</v>
      </c>
      <c r="V371" s="195"/>
      <c r="W371" s="196">
        <v>49879</v>
      </c>
      <c r="X371" s="113"/>
      <c r="Y371" t="s">
        <v>71128</v>
      </c>
      <c r="Z371">
        <v>540</v>
      </c>
      <c r="AB371" s="276" t="s">
        <v>15219</v>
      </c>
      <c r="AC371" s="277">
        <v>26023.45</v>
      </c>
      <c r="AE371" s="246" t="s">
        <v>44336</v>
      </c>
      <c r="AF371" s="247">
        <v>779.14</v>
      </c>
      <c r="AH371" s="226" t="s">
        <v>15076</v>
      </c>
      <c r="AI371" s="227">
        <v>308638.52</v>
      </c>
      <c r="AK371" s="207" t="s">
        <v>15010</v>
      </c>
      <c r="AL371" s="208">
        <v>15477.21</v>
      </c>
      <c r="AM371" s="93"/>
      <c r="AN371" s="199" t="s">
        <v>31699</v>
      </c>
      <c r="AO371" s="200">
        <v>654825.63</v>
      </c>
      <c r="AQ371" t="s">
        <v>39904</v>
      </c>
      <c r="AR371" s="284">
        <v>13519.08</v>
      </c>
      <c r="AT371" s="272" t="s">
        <v>37856</v>
      </c>
      <c r="AU371" s="273">
        <v>15743.17</v>
      </c>
      <c r="AW371" s="244" t="s">
        <v>11164</v>
      </c>
      <c r="AX371" s="245">
        <v>18219.07</v>
      </c>
      <c r="AZ371" s="230" t="s">
        <v>43480</v>
      </c>
      <c r="BA371" s="231">
        <v>454241.35</v>
      </c>
      <c r="BC371" s="209" t="s">
        <v>9222</v>
      </c>
      <c r="BD371" s="210">
        <v>32926</v>
      </c>
      <c r="BF371" s="195" t="s">
        <v>10268</v>
      </c>
      <c r="BG371" s="196">
        <v>20069</v>
      </c>
    </row>
    <row r="372" spans="1:59" x14ac:dyDescent="0.55000000000000004">
      <c r="A372" t="s">
        <v>50887</v>
      </c>
      <c r="C372" s="284">
        <v>124764.54</v>
      </c>
      <c r="E372" s="282" t="s">
        <v>37086</v>
      </c>
      <c r="F372" s="282"/>
      <c r="G372" s="283">
        <v>27044</v>
      </c>
      <c r="I372" s="242" t="s">
        <v>4590</v>
      </c>
      <c r="J372" s="242"/>
      <c r="K372" s="243">
        <v>48095.48</v>
      </c>
      <c r="M372" s="224" t="s">
        <v>41079</v>
      </c>
      <c r="N372" s="224"/>
      <c r="O372" s="225">
        <v>42434.27</v>
      </c>
      <c r="Q372" s="203" t="s">
        <v>836</v>
      </c>
      <c r="R372" s="203"/>
      <c r="S372" s="204">
        <v>750</v>
      </c>
      <c r="U372" s="195" t="s">
        <v>3901</v>
      </c>
      <c r="V372" s="195"/>
      <c r="W372" s="196">
        <v>19843</v>
      </c>
      <c r="X372" s="113"/>
      <c r="Y372" t="s">
        <v>71129</v>
      </c>
      <c r="Z372" s="284">
        <v>1330</v>
      </c>
      <c r="AB372" s="276" t="s">
        <v>55777</v>
      </c>
      <c r="AC372" s="277">
        <v>17665.8</v>
      </c>
      <c r="AE372" s="246" t="s">
        <v>44337</v>
      </c>
      <c r="AF372" s="247">
        <v>1625.87</v>
      </c>
      <c r="AH372" s="226" t="s">
        <v>47718</v>
      </c>
      <c r="AI372" s="227">
        <v>26533.19</v>
      </c>
      <c r="AK372" s="207" t="s">
        <v>15011</v>
      </c>
      <c r="AL372" s="208">
        <v>458.78</v>
      </c>
      <c r="AM372" s="93"/>
      <c r="AN372" s="199" t="s">
        <v>31700</v>
      </c>
      <c r="AO372" s="200">
        <v>39067.85</v>
      </c>
      <c r="AQ372" t="s">
        <v>40006</v>
      </c>
      <c r="AR372" s="284">
        <v>46034.5</v>
      </c>
      <c r="AT372" s="272" t="s">
        <v>37866</v>
      </c>
      <c r="AU372" s="273">
        <v>27044</v>
      </c>
      <c r="AW372" s="244" t="s">
        <v>11209</v>
      </c>
      <c r="AX372" s="245">
        <v>48095.48</v>
      </c>
      <c r="AZ372" s="230" t="s">
        <v>41620</v>
      </c>
      <c r="BA372" s="231">
        <v>42434.27</v>
      </c>
      <c r="BC372" s="209" t="s">
        <v>10754</v>
      </c>
      <c r="BD372" s="210">
        <v>1814.1</v>
      </c>
      <c r="BF372" s="195" t="s">
        <v>9313</v>
      </c>
      <c r="BG372" s="196">
        <v>3307.03</v>
      </c>
    </row>
    <row r="373" spans="1:59" x14ac:dyDescent="0.55000000000000004">
      <c r="A373" t="s">
        <v>50888</v>
      </c>
      <c r="C373" s="284">
        <v>8550.17</v>
      </c>
      <c r="E373" s="282" t="s">
        <v>37087</v>
      </c>
      <c r="F373" s="282"/>
      <c r="G373" s="283">
        <v>949.94</v>
      </c>
      <c r="I373" s="242" t="s">
        <v>4753</v>
      </c>
      <c r="J373" s="242"/>
      <c r="K373" s="243">
        <v>7121.84</v>
      </c>
      <c r="M373" s="224" t="s">
        <v>41080</v>
      </c>
      <c r="N373" s="224"/>
      <c r="O373" s="225">
        <v>63164</v>
      </c>
      <c r="Q373" s="203" t="s">
        <v>837</v>
      </c>
      <c r="R373" s="203"/>
      <c r="S373" s="204">
        <v>795</v>
      </c>
      <c r="U373" s="195" t="s">
        <v>3902</v>
      </c>
      <c r="V373" s="195"/>
      <c r="W373" s="196">
        <v>210075</v>
      </c>
      <c r="X373" s="113"/>
      <c r="Y373" t="s">
        <v>71130</v>
      </c>
      <c r="Z373">
        <v>0.97</v>
      </c>
      <c r="AB373" s="276" t="s">
        <v>15221</v>
      </c>
      <c r="AC373" s="277">
        <v>29473.47</v>
      </c>
      <c r="AE373" s="246" t="s">
        <v>46638</v>
      </c>
      <c r="AF373" s="247">
        <v>573.95000000000005</v>
      </c>
      <c r="AH373" s="226" t="s">
        <v>15077</v>
      </c>
      <c r="AI373" s="227">
        <v>322327.98</v>
      </c>
      <c r="AK373" s="207" t="s">
        <v>12982</v>
      </c>
      <c r="AL373" s="208">
        <v>13077.66</v>
      </c>
      <c r="AM373" s="93"/>
      <c r="AN373" s="199" t="s">
        <v>31701</v>
      </c>
      <c r="AO373" s="200">
        <v>100606.1</v>
      </c>
      <c r="AQ373" t="s">
        <v>51155</v>
      </c>
      <c r="AR373" s="284">
        <v>108417.37</v>
      </c>
      <c r="AT373" s="272" t="s">
        <v>37871</v>
      </c>
      <c r="AU373" s="273">
        <v>949.94</v>
      </c>
      <c r="AW373" s="244" t="s">
        <v>11165</v>
      </c>
      <c r="AX373" s="245">
        <v>7121.84</v>
      </c>
      <c r="AZ373" s="230" t="s">
        <v>41621</v>
      </c>
      <c r="BA373" s="231">
        <v>63164</v>
      </c>
      <c r="BC373" s="209" t="s">
        <v>9641</v>
      </c>
      <c r="BD373" s="210">
        <v>6284.08</v>
      </c>
      <c r="BF373" s="195" t="s">
        <v>9879</v>
      </c>
      <c r="BG373" s="196">
        <v>23376.03</v>
      </c>
    </row>
    <row r="374" spans="1:59" x14ac:dyDescent="0.55000000000000004">
      <c r="A374" t="s">
        <v>65610</v>
      </c>
      <c r="C374" s="284">
        <v>129004.66</v>
      </c>
      <c r="E374" s="282" t="s">
        <v>37088</v>
      </c>
      <c r="F374" s="282"/>
      <c r="G374" s="283">
        <v>16453.88</v>
      </c>
      <c r="I374" s="242" t="s">
        <v>4714</v>
      </c>
      <c r="J374" s="242"/>
      <c r="K374" s="243">
        <v>16526.23</v>
      </c>
      <c r="M374" s="224" t="s">
        <v>41081</v>
      </c>
      <c r="N374" s="224"/>
      <c r="O374" s="225">
        <v>22069</v>
      </c>
      <c r="Q374" s="203" t="s">
        <v>838</v>
      </c>
      <c r="R374" s="203"/>
      <c r="S374" s="204">
        <v>4940</v>
      </c>
      <c r="U374" s="195" t="s">
        <v>3903</v>
      </c>
      <c r="V374" s="195"/>
      <c r="W374" s="196">
        <v>22799</v>
      </c>
      <c r="X374" s="113"/>
      <c r="Y374" t="s">
        <v>71131</v>
      </c>
      <c r="Z374">
        <v>136.16</v>
      </c>
      <c r="AB374" s="276" t="s">
        <v>40093</v>
      </c>
      <c r="AC374" s="277">
        <v>6405</v>
      </c>
      <c r="AE374" s="246" t="s">
        <v>15075</v>
      </c>
      <c r="AF374" s="247">
        <v>17969</v>
      </c>
      <c r="AH374" s="226" t="s">
        <v>46639</v>
      </c>
      <c r="AI374" s="227">
        <v>462</v>
      </c>
      <c r="AK374" s="207" t="s">
        <v>15012</v>
      </c>
      <c r="AL374" s="208">
        <v>5117</v>
      </c>
      <c r="AM374" s="93"/>
      <c r="AN374" s="199" t="s">
        <v>31702</v>
      </c>
      <c r="AO374" s="200">
        <v>80510.42</v>
      </c>
      <c r="AQ374" t="s">
        <v>51292</v>
      </c>
      <c r="AR374" s="284">
        <v>2183.6799999999998</v>
      </c>
      <c r="AT374" s="272" t="s">
        <v>37877</v>
      </c>
      <c r="AU374" s="273">
        <v>16453.88</v>
      </c>
      <c r="AW374" s="244" t="s">
        <v>9679</v>
      </c>
      <c r="AX374" s="245">
        <v>16526.23</v>
      </c>
      <c r="AZ374" s="230" t="s">
        <v>41622</v>
      </c>
      <c r="BA374" s="231">
        <v>22069</v>
      </c>
      <c r="BC374" s="209" t="s">
        <v>9697</v>
      </c>
      <c r="BD374" s="210">
        <v>7323</v>
      </c>
      <c r="BF374" s="195" t="s">
        <v>10110</v>
      </c>
      <c r="BG374" s="196">
        <v>12162</v>
      </c>
    </row>
    <row r="375" spans="1:59" x14ac:dyDescent="0.55000000000000004">
      <c r="A375" t="s">
        <v>50889</v>
      </c>
      <c r="C375" s="284">
        <v>166321.12</v>
      </c>
      <c r="E375" s="282" t="s">
        <v>37091</v>
      </c>
      <c r="F375" s="282"/>
      <c r="G375" s="283">
        <v>85486.13</v>
      </c>
      <c r="I375" s="242" t="s">
        <v>4592</v>
      </c>
      <c r="J375" s="242"/>
      <c r="K375" s="243">
        <v>1925.44</v>
      </c>
      <c r="M375" s="224" t="s">
        <v>41082</v>
      </c>
      <c r="N375" s="224"/>
      <c r="O375" s="225">
        <v>167988</v>
      </c>
      <c r="Q375" s="203" t="s">
        <v>839</v>
      </c>
      <c r="R375" s="203"/>
      <c r="S375" s="204">
        <v>1283</v>
      </c>
      <c r="U375" s="195" t="s">
        <v>3904</v>
      </c>
      <c r="V375" s="195"/>
      <c r="W375" s="196">
        <v>360045</v>
      </c>
      <c r="X375" s="113"/>
      <c r="Y375" t="s">
        <v>71132</v>
      </c>
      <c r="Z375">
        <v>34.28</v>
      </c>
      <c r="AB375" s="276" t="s">
        <v>66871</v>
      </c>
      <c r="AC375" s="277">
        <v>12000</v>
      </c>
      <c r="AE375" s="246" t="s">
        <v>15076</v>
      </c>
      <c r="AF375" s="247">
        <v>10650.52</v>
      </c>
      <c r="AH375" s="226" t="s">
        <v>46640</v>
      </c>
      <c r="AI375" s="227">
        <v>1524.78</v>
      </c>
      <c r="AK375" s="207" t="s">
        <v>15013</v>
      </c>
      <c r="AL375" s="208">
        <v>-116.81</v>
      </c>
      <c r="AM375" s="93"/>
      <c r="AN375" s="199" t="s">
        <v>31703</v>
      </c>
      <c r="AO375" s="200">
        <v>300000</v>
      </c>
      <c r="AQ375" t="s">
        <v>11855</v>
      </c>
      <c r="AR375" s="284">
        <v>10325539.710000001</v>
      </c>
      <c r="AT375" s="272" t="s">
        <v>37895</v>
      </c>
      <c r="AU375" s="273">
        <v>85486.13</v>
      </c>
      <c r="AW375" s="244" t="s">
        <v>9680</v>
      </c>
      <c r="AX375" s="245">
        <v>1925.44</v>
      </c>
      <c r="AZ375" s="230" t="s">
        <v>41623</v>
      </c>
      <c r="BA375" s="231">
        <v>167988</v>
      </c>
      <c r="BC375" s="209" t="s">
        <v>11816</v>
      </c>
      <c r="BD375" s="210">
        <v>7818.24</v>
      </c>
      <c r="BF375" s="195" t="s">
        <v>10269</v>
      </c>
      <c r="BG375" s="196">
        <v>2246.85</v>
      </c>
    </row>
    <row r="376" spans="1:59" x14ac:dyDescent="0.55000000000000004">
      <c r="A376" t="s">
        <v>65612</v>
      </c>
      <c r="C376" s="284">
        <v>29237.09</v>
      </c>
      <c r="E376" s="282" t="s">
        <v>37092</v>
      </c>
      <c r="F376" s="282"/>
      <c r="G376" s="283">
        <v>314028.34999999998</v>
      </c>
      <c r="I376" s="242" t="s">
        <v>4593</v>
      </c>
      <c r="J376" s="242"/>
      <c r="K376" s="243">
        <v>59609.32</v>
      </c>
      <c r="M376" s="224" t="s">
        <v>41083</v>
      </c>
      <c r="N376" s="224"/>
      <c r="O376" s="225">
        <v>125601.1</v>
      </c>
      <c r="Q376" s="203" t="s">
        <v>840</v>
      </c>
      <c r="R376" s="203"/>
      <c r="S376" s="204">
        <v>3111</v>
      </c>
      <c r="U376" s="195" t="s">
        <v>3905</v>
      </c>
      <c r="V376" s="195"/>
      <c r="W376" s="196">
        <v>57486</v>
      </c>
      <c r="X376" s="113"/>
      <c r="Y376" t="s">
        <v>71133</v>
      </c>
      <c r="Z376">
        <v>2.7</v>
      </c>
      <c r="AB376" s="276" t="s">
        <v>66872</v>
      </c>
      <c r="AC376" s="277">
        <v>900.9</v>
      </c>
      <c r="AE376" s="246" t="s">
        <v>15079</v>
      </c>
      <c r="AF376" s="247">
        <v>13745.63</v>
      </c>
      <c r="AH376" s="226" t="s">
        <v>15078</v>
      </c>
      <c r="AI376" s="227">
        <v>83005</v>
      </c>
      <c r="AK376" s="207" t="s">
        <v>15014</v>
      </c>
      <c r="AL376" s="208">
        <v>2072.33</v>
      </c>
      <c r="AM376" s="93"/>
      <c r="AN376" s="199" t="s">
        <v>13129</v>
      </c>
      <c r="AO376" s="200">
        <v>332.11</v>
      </c>
      <c r="AQ376" t="s">
        <v>40007</v>
      </c>
      <c r="AR376" s="284">
        <v>64607.82</v>
      </c>
      <c r="AT376" s="272" t="s">
        <v>37904</v>
      </c>
      <c r="AU376" s="273">
        <v>314028.34999999998</v>
      </c>
      <c r="AW376" s="244" t="s">
        <v>11168</v>
      </c>
      <c r="AX376" s="245">
        <v>59609.32</v>
      </c>
      <c r="AZ376" s="230" t="s">
        <v>41624</v>
      </c>
      <c r="BA376" s="231">
        <v>125601.1</v>
      </c>
      <c r="BC376" s="209" t="s">
        <v>9767</v>
      </c>
      <c r="BD376" s="210">
        <v>103428.14</v>
      </c>
      <c r="BF376" s="195" t="s">
        <v>9880</v>
      </c>
      <c r="BG376" s="196">
        <v>14408.85</v>
      </c>
    </row>
    <row r="377" spans="1:59" x14ac:dyDescent="0.55000000000000004">
      <c r="A377" t="s">
        <v>65616</v>
      </c>
      <c r="C377" s="284">
        <v>65110.21</v>
      </c>
      <c r="E377" s="282" t="s">
        <v>37094</v>
      </c>
      <c r="F377" s="282"/>
      <c r="G377" s="283">
        <v>1213.52</v>
      </c>
      <c r="I377" s="242" t="s">
        <v>4594</v>
      </c>
      <c r="J377" s="242"/>
      <c r="K377" s="243">
        <v>55926.35</v>
      </c>
      <c r="M377" s="224" t="s">
        <v>41084</v>
      </c>
      <c r="N377" s="224"/>
      <c r="O377" s="225">
        <v>31111</v>
      </c>
      <c r="Q377" s="203" t="s">
        <v>841</v>
      </c>
      <c r="R377" s="203"/>
      <c r="S377" s="204">
        <v>1501</v>
      </c>
      <c r="U377" s="195" t="s">
        <v>3906</v>
      </c>
      <c r="V377" s="195"/>
      <c r="W377" s="196">
        <v>162690</v>
      </c>
      <c r="X377" s="113"/>
      <c r="Y377" t="s">
        <v>71134</v>
      </c>
      <c r="Z377">
        <v>1.63</v>
      </c>
      <c r="AB377" s="276" t="s">
        <v>63925</v>
      </c>
      <c r="AC377" s="277">
        <v>49.04</v>
      </c>
      <c r="AE377" s="246" t="s">
        <v>33051</v>
      </c>
      <c r="AF377" s="247">
        <v>482600</v>
      </c>
      <c r="AH377" s="226" t="s">
        <v>15079</v>
      </c>
      <c r="AI377" s="227">
        <v>41603.22</v>
      </c>
      <c r="AK377" s="207" t="s">
        <v>15015</v>
      </c>
      <c r="AL377" s="208">
        <v>158.52000000000001</v>
      </c>
      <c r="AM377" s="93"/>
      <c r="AN377" s="199" t="s">
        <v>13130</v>
      </c>
      <c r="AO377" s="200">
        <v>399659.73</v>
      </c>
      <c r="AQ377" t="s">
        <v>66211</v>
      </c>
      <c r="AR377" s="284">
        <v>703637.37</v>
      </c>
      <c r="AT377" s="272" t="s">
        <v>37916</v>
      </c>
      <c r="AU377" s="273">
        <v>1213.52</v>
      </c>
      <c r="AW377" s="244" t="s">
        <v>9682</v>
      </c>
      <c r="AX377" s="245">
        <v>55926.35</v>
      </c>
      <c r="AZ377" s="230" t="s">
        <v>41625</v>
      </c>
      <c r="BA377" s="231">
        <v>31111</v>
      </c>
      <c r="BC377" s="209" t="s">
        <v>6620</v>
      </c>
      <c r="BD377" s="210">
        <v>16500</v>
      </c>
      <c r="BF377" s="195" t="s">
        <v>10270</v>
      </c>
      <c r="BG377" s="196">
        <v>64386</v>
      </c>
    </row>
    <row r="378" spans="1:59" x14ac:dyDescent="0.55000000000000004">
      <c r="A378" t="s">
        <v>65617</v>
      </c>
      <c r="C378" s="284">
        <v>20673.39</v>
      </c>
      <c r="E378" s="282" t="s">
        <v>37095</v>
      </c>
      <c r="F378" s="282"/>
      <c r="G378" s="283">
        <v>267091.81</v>
      </c>
      <c r="I378" s="242" t="s">
        <v>4716</v>
      </c>
      <c r="J378" s="242"/>
      <c r="K378" s="243">
        <v>17879</v>
      </c>
      <c r="M378" s="224" t="s">
        <v>41085</v>
      </c>
      <c r="N378" s="224"/>
      <c r="O378" s="225">
        <v>125681.36</v>
      </c>
      <c r="Q378" s="203" t="s">
        <v>4008</v>
      </c>
      <c r="R378" s="203"/>
      <c r="S378" s="204">
        <v>3188</v>
      </c>
      <c r="U378" s="195" t="s">
        <v>3907</v>
      </c>
      <c r="V378" s="195"/>
      <c r="W378" s="196">
        <v>14920</v>
      </c>
      <c r="X378" s="113"/>
      <c r="Y378" t="s">
        <v>71135</v>
      </c>
      <c r="Z378">
        <v>5.12</v>
      </c>
      <c r="AB378" s="276" t="s">
        <v>63611</v>
      </c>
      <c r="AC378" s="277">
        <v>2514.56</v>
      </c>
      <c r="AE378" s="246" t="s">
        <v>15082</v>
      </c>
      <c r="AF378" s="247">
        <v>40141.51</v>
      </c>
      <c r="AH378" s="226" t="s">
        <v>15080</v>
      </c>
      <c r="AI378" s="227">
        <v>80304.53</v>
      </c>
      <c r="AK378" s="207" t="s">
        <v>15016</v>
      </c>
      <c r="AL378" s="208">
        <v>449.27</v>
      </c>
      <c r="AM378" s="93"/>
      <c r="AN378" s="199" t="s">
        <v>16349</v>
      </c>
      <c r="AO378" s="200">
        <v>654825.63</v>
      </c>
      <c r="AQ378" t="s">
        <v>51293</v>
      </c>
      <c r="AR378" s="284">
        <v>31993.59</v>
      </c>
      <c r="AT378" s="272" t="s">
        <v>37924</v>
      </c>
      <c r="AU378" s="273">
        <v>267091.81</v>
      </c>
      <c r="AW378" s="244" t="s">
        <v>11169</v>
      </c>
      <c r="AX378" s="245">
        <v>17879</v>
      </c>
      <c r="AZ378" s="230" t="s">
        <v>41626</v>
      </c>
      <c r="BA378" s="231">
        <v>125681.36</v>
      </c>
      <c r="BC378" s="209" t="s">
        <v>6880</v>
      </c>
      <c r="BD378" s="210">
        <v>1155</v>
      </c>
      <c r="BF378" s="195" t="s">
        <v>9881</v>
      </c>
      <c r="BG378" s="196">
        <v>64386</v>
      </c>
    </row>
    <row r="379" spans="1:59" x14ac:dyDescent="0.55000000000000004">
      <c r="A379" t="s">
        <v>65618</v>
      </c>
      <c r="C379" s="284">
        <v>264963.03000000003</v>
      </c>
      <c r="E379" s="282" t="s">
        <v>37096</v>
      </c>
      <c r="F379" s="282"/>
      <c r="G379" s="283">
        <v>309808</v>
      </c>
      <c r="I379" s="242" t="s">
        <v>4595</v>
      </c>
      <c r="J379" s="242"/>
      <c r="K379" s="243">
        <v>22729.71</v>
      </c>
      <c r="M379" s="224" t="s">
        <v>41086</v>
      </c>
      <c r="N379" s="224"/>
      <c r="O379" s="225">
        <v>85043.51</v>
      </c>
      <c r="Q379" s="203" t="s">
        <v>842</v>
      </c>
      <c r="R379" s="203"/>
      <c r="S379" s="204">
        <v>24305</v>
      </c>
      <c r="U379" s="195" t="s">
        <v>3908</v>
      </c>
      <c r="V379" s="195"/>
      <c r="W379" s="196">
        <v>26692</v>
      </c>
      <c r="X379" s="113"/>
      <c r="Y379" t="s">
        <v>71136</v>
      </c>
      <c r="Z379">
        <v>0.93</v>
      </c>
      <c r="AB379" s="276" t="s">
        <v>51521</v>
      </c>
      <c r="AC379" s="277">
        <v>192.37</v>
      </c>
      <c r="AE379" s="246" t="s">
        <v>15083</v>
      </c>
      <c r="AF379" s="247">
        <v>7770.12</v>
      </c>
      <c r="AH379" s="226" t="s">
        <v>34468</v>
      </c>
      <c r="AI379" s="227">
        <v>500</v>
      </c>
      <c r="AK379" s="207" t="s">
        <v>15017</v>
      </c>
      <c r="AL379" s="208">
        <v>36433.86</v>
      </c>
      <c r="AM379" s="93"/>
      <c r="AN379" s="199" t="s">
        <v>13131</v>
      </c>
      <c r="AO379" s="200">
        <v>69641.820000000007</v>
      </c>
      <c r="AQ379" t="s">
        <v>46514</v>
      </c>
      <c r="AR379">
        <v>947.8</v>
      </c>
      <c r="AT379" s="272" t="s">
        <v>37931</v>
      </c>
      <c r="AU379" s="273">
        <v>309808</v>
      </c>
      <c r="AW379" s="244" t="s">
        <v>9683</v>
      </c>
      <c r="AX379" s="245">
        <v>22729.71</v>
      </c>
      <c r="AZ379" s="230" t="s">
        <v>41627</v>
      </c>
      <c r="BA379" s="231">
        <v>85043.51</v>
      </c>
      <c r="BC379" s="209" t="s">
        <v>7045</v>
      </c>
      <c r="BD379" s="210">
        <v>348</v>
      </c>
      <c r="BF379" s="195" t="s">
        <v>7614</v>
      </c>
      <c r="BG379" s="196">
        <v>149956</v>
      </c>
    </row>
    <row r="380" spans="1:59" x14ac:dyDescent="0.55000000000000004">
      <c r="A380" t="s">
        <v>50891</v>
      </c>
      <c r="C380" s="284">
        <v>4821.8500000000004</v>
      </c>
      <c r="E380" s="282" t="s">
        <v>37097</v>
      </c>
      <c r="F380" s="282"/>
      <c r="G380" s="283">
        <v>29316.2</v>
      </c>
      <c r="I380" s="242" t="s">
        <v>4596</v>
      </c>
      <c r="J380" s="242"/>
      <c r="K380" s="243">
        <v>113712.03</v>
      </c>
      <c r="M380" s="224" t="s">
        <v>41087</v>
      </c>
      <c r="N380" s="224"/>
      <c r="O380" s="225">
        <v>66661.710000000006</v>
      </c>
      <c r="Q380" s="203" t="s">
        <v>843</v>
      </c>
      <c r="R380" s="203"/>
      <c r="S380" s="204">
        <v>385</v>
      </c>
      <c r="U380" s="195" t="s">
        <v>3909</v>
      </c>
      <c r="V380" s="195"/>
      <c r="W380" s="196">
        <v>908038</v>
      </c>
      <c r="X380" s="113"/>
      <c r="Y380" t="s">
        <v>50170</v>
      </c>
      <c r="Z380" s="284">
        <v>6068.27</v>
      </c>
      <c r="AB380" s="276" t="s">
        <v>51522</v>
      </c>
      <c r="AC380" s="277">
        <v>616.05999999999995</v>
      </c>
      <c r="AE380" s="246" t="s">
        <v>15085</v>
      </c>
      <c r="AF380" s="247">
        <v>25976.94</v>
      </c>
      <c r="AH380" s="226" t="s">
        <v>35959</v>
      </c>
      <c r="AI380" s="227">
        <v>11257</v>
      </c>
      <c r="AK380" s="207" t="s">
        <v>15018</v>
      </c>
      <c r="AL380" s="208">
        <v>167673.25</v>
      </c>
      <c r="AM380" s="93"/>
      <c r="AN380" s="199" t="s">
        <v>13132</v>
      </c>
      <c r="AO380" s="200">
        <v>179339.07</v>
      </c>
      <c r="AQ380" t="s">
        <v>46548</v>
      </c>
      <c r="AR380" s="284">
        <v>6985.58</v>
      </c>
      <c r="AT380" s="272" t="s">
        <v>37936</v>
      </c>
      <c r="AU380" s="273">
        <v>29316.2</v>
      </c>
      <c r="AW380" s="244" t="s">
        <v>9684</v>
      </c>
      <c r="AX380" s="245">
        <v>113712.03</v>
      </c>
      <c r="AZ380" s="230" t="s">
        <v>41628</v>
      </c>
      <c r="BA380" s="231">
        <v>66661.710000000006</v>
      </c>
      <c r="BC380" s="209" t="s">
        <v>7287</v>
      </c>
      <c r="BD380" s="210">
        <v>3485</v>
      </c>
      <c r="BF380" s="195" t="s">
        <v>10271</v>
      </c>
      <c r="BG380" s="196">
        <v>95217</v>
      </c>
    </row>
    <row r="381" spans="1:59" x14ac:dyDescent="0.55000000000000004">
      <c r="A381" t="s">
        <v>50892</v>
      </c>
      <c r="C381" s="284">
        <v>97549.94</v>
      </c>
      <c r="E381" s="282" t="s">
        <v>65444</v>
      </c>
      <c r="F381" s="282"/>
      <c r="G381" s="283">
        <v>11793</v>
      </c>
      <c r="I381" s="242" t="s">
        <v>4597</v>
      </c>
      <c r="J381" s="242"/>
      <c r="K381" s="243">
        <v>3400.37</v>
      </c>
      <c r="M381" s="224" t="s">
        <v>41088</v>
      </c>
      <c r="N381" s="224"/>
      <c r="O381" s="225">
        <v>112495</v>
      </c>
      <c r="Q381" s="203" t="s">
        <v>844</v>
      </c>
      <c r="R381" s="203"/>
      <c r="S381" s="204">
        <v>1219</v>
      </c>
      <c r="U381" s="195" t="s">
        <v>3910</v>
      </c>
      <c r="V381" s="195"/>
      <c r="W381" s="196">
        <v>25979</v>
      </c>
      <c r="X381" s="113"/>
      <c r="Y381" t="s">
        <v>68225</v>
      </c>
      <c r="Z381" s="284">
        <v>9930.6</v>
      </c>
      <c r="AB381" s="276" t="s">
        <v>63927</v>
      </c>
      <c r="AC381" s="277">
        <v>253.6</v>
      </c>
      <c r="AE381" s="246" t="s">
        <v>48651</v>
      </c>
      <c r="AF381" s="247">
        <v>12094.75</v>
      </c>
      <c r="AH381" s="226" t="s">
        <v>46641</v>
      </c>
      <c r="AI381" s="227">
        <v>247.4</v>
      </c>
      <c r="AK381" s="207" t="s">
        <v>15019</v>
      </c>
      <c r="AL381" s="208">
        <v>1023.24</v>
      </c>
      <c r="AM381" s="93"/>
      <c r="AN381" s="199" t="s">
        <v>13133</v>
      </c>
      <c r="AO381" s="200">
        <v>143516.78</v>
      </c>
      <c r="AQ381" t="s">
        <v>46572</v>
      </c>
      <c r="AR381" s="284">
        <v>26300.83</v>
      </c>
      <c r="AT381" s="272" t="s">
        <v>37945</v>
      </c>
      <c r="AU381" s="273">
        <v>11793</v>
      </c>
      <c r="AW381" s="244" t="s">
        <v>11170</v>
      </c>
      <c r="AX381" s="245">
        <v>3400.37</v>
      </c>
      <c r="AZ381" s="230" t="s">
        <v>41629</v>
      </c>
      <c r="BA381" s="231">
        <v>112495</v>
      </c>
      <c r="BC381" s="209" t="s">
        <v>8003</v>
      </c>
      <c r="BD381" s="210">
        <v>1881</v>
      </c>
      <c r="BF381" s="195" t="s">
        <v>9317</v>
      </c>
      <c r="BG381" s="196">
        <v>11663.24</v>
      </c>
    </row>
    <row r="382" spans="1:59" x14ac:dyDescent="0.55000000000000004">
      <c r="A382" t="s">
        <v>65619</v>
      </c>
      <c r="C382" s="284">
        <v>7988.31</v>
      </c>
      <c r="E382" s="282" t="s">
        <v>37100</v>
      </c>
      <c r="F382" s="282"/>
      <c r="G382" s="283">
        <v>37163.53</v>
      </c>
      <c r="I382" s="242" t="s">
        <v>3639</v>
      </c>
      <c r="J382" s="242"/>
      <c r="K382" s="243">
        <v>1182.6600000000001</v>
      </c>
      <c r="M382" s="224" t="s">
        <v>41089</v>
      </c>
      <c r="N382" s="224"/>
      <c r="O382" s="225">
        <v>39830.51</v>
      </c>
      <c r="Q382" s="203" t="s">
        <v>845</v>
      </c>
      <c r="R382" s="203"/>
      <c r="S382" s="204">
        <v>38837.75</v>
      </c>
      <c r="U382" s="195" t="s">
        <v>3695</v>
      </c>
      <c r="V382" s="195"/>
      <c r="W382" s="196">
        <v>4349.26</v>
      </c>
      <c r="X382" s="113"/>
      <c r="Y382" t="s">
        <v>53055</v>
      </c>
      <c r="Z382" s="284">
        <v>10430.200000000001</v>
      </c>
      <c r="AB382" s="276" t="s">
        <v>51525</v>
      </c>
      <c r="AC382" s="277">
        <v>1336.18</v>
      </c>
      <c r="AE382" s="246" t="s">
        <v>54773</v>
      </c>
      <c r="AF382" s="247">
        <v>17404.38</v>
      </c>
      <c r="AH382" s="226" t="s">
        <v>34469</v>
      </c>
      <c r="AI382" s="227">
        <v>86315.37</v>
      </c>
      <c r="AK382" s="207" t="s">
        <v>15020</v>
      </c>
      <c r="AL382" s="208">
        <v>8027.32</v>
      </c>
      <c r="AM382" s="93"/>
      <c r="AN382" s="199" t="s">
        <v>13134</v>
      </c>
      <c r="AO382" s="200">
        <v>332.11</v>
      </c>
      <c r="AQ382" t="s">
        <v>70288</v>
      </c>
      <c r="AR382">
        <v>950</v>
      </c>
      <c r="AT382" s="272" t="s">
        <v>37953</v>
      </c>
      <c r="AU382" s="273">
        <v>37163.53</v>
      </c>
      <c r="AW382" s="244" t="s">
        <v>9685</v>
      </c>
      <c r="AX382" s="245">
        <v>1182.6600000000001</v>
      </c>
      <c r="AZ382" s="230" t="s">
        <v>41630</v>
      </c>
      <c r="BA382" s="231">
        <v>39830.51</v>
      </c>
      <c r="BC382" s="209" t="s">
        <v>8261</v>
      </c>
      <c r="BD382" s="210">
        <v>4354</v>
      </c>
      <c r="BF382" s="195" t="s">
        <v>9884</v>
      </c>
      <c r="BG382" s="196">
        <v>256836.24</v>
      </c>
    </row>
    <row r="383" spans="1:59" x14ac:dyDescent="0.55000000000000004">
      <c r="A383" t="s">
        <v>65621</v>
      </c>
      <c r="C383" s="284">
        <v>166512.21</v>
      </c>
      <c r="E383" s="282" t="s">
        <v>37105</v>
      </c>
      <c r="F383" s="282"/>
      <c r="G383" s="283">
        <v>6340.68</v>
      </c>
      <c r="I383" s="242" t="s">
        <v>4600</v>
      </c>
      <c r="J383" s="242"/>
      <c r="K383" s="243">
        <v>1216.75</v>
      </c>
      <c r="M383" s="224" t="s">
        <v>41090</v>
      </c>
      <c r="N383" s="224"/>
      <c r="O383" s="225">
        <v>91000</v>
      </c>
      <c r="Q383" s="203" t="s">
        <v>846</v>
      </c>
      <c r="R383" s="203"/>
      <c r="S383" s="204">
        <v>64050</v>
      </c>
      <c r="U383" s="195" t="s">
        <v>3911</v>
      </c>
      <c r="V383" s="195"/>
      <c r="W383" s="196">
        <v>68455</v>
      </c>
      <c r="X383" s="113"/>
      <c r="Y383" t="s">
        <v>53057</v>
      </c>
      <c r="Z383" s="284">
        <v>1557.6</v>
      </c>
      <c r="AB383" s="276" t="s">
        <v>66873</v>
      </c>
      <c r="AC383" s="277">
        <v>66360</v>
      </c>
      <c r="AE383" s="246" t="s">
        <v>54774</v>
      </c>
      <c r="AF383" s="247">
        <v>1331.5</v>
      </c>
      <c r="AH383" s="226" t="s">
        <v>33051</v>
      </c>
      <c r="AI383" s="227">
        <v>1093675.6499999999</v>
      </c>
      <c r="AK383" s="207" t="s">
        <v>15021</v>
      </c>
      <c r="AL383" s="208">
        <v>813.95</v>
      </c>
      <c r="AM383" s="93"/>
      <c r="AN383" s="199" t="s">
        <v>13135</v>
      </c>
      <c r="AO383" s="200">
        <v>16178.24</v>
      </c>
      <c r="AQ383" t="s">
        <v>11870</v>
      </c>
      <c r="AR383" s="284">
        <v>2331215.3199999998</v>
      </c>
      <c r="AT383" s="272" t="s">
        <v>37979</v>
      </c>
      <c r="AU383" s="273">
        <v>6340.68</v>
      </c>
      <c r="AW383" s="244" t="s">
        <v>11173</v>
      </c>
      <c r="AX383" s="245">
        <v>1216.75</v>
      </c>
      <c r="AZ383" s="230" t="s">
        <v>41631</v>
      </c>
      <c r="BA383" s="231">
        <v>91000</v>
      </c>
      <c r="BC383" s="209" t="s">
        <v>8640</v>
      </c>
      <c r="BD383" s="210">
        <v>2000</v>
      </c>
      <c r="BF383" s="195" t="s">
        <v>10272</v>
      </c>
      <c r="BG383" s="196">
        <v>6167</v>
      </c>
    </row>
    <row r="384" spans="1:59" x14ac:dyDescent="0.55000000000000004">
      <c r="A384" t="s">
        <v>50893</v>
      </c>
      <c r="C384" s="284">
        <v>52622.8</v>
      </c>
      <c r="E384" s="282" t="s">
        <v>37107</v>
      </c>
      <c r="F384" s="282"/>
      <c r="G384" s="283">
        <v>189866.63</v>
      </c>
      <c r="I384" s="242" t="s">
        <v>4718</v>
      </c>
      <c r="J384" s="242"/>
      <c r="K384" s="243">
        <v>8391.26</v>
      </c>
      <c r="M384" s="224" t="s">
        <v>41091</v>
      </c>
      <c r="N384" s="224"/>
      <c r="O384" s="225">
        <v>31426.79</v>
      </c>
      <c r="Q384" s="203" t="s">
        <v>847</v>
      </c>
      <c r="R384" s="203"/>
      <c r="S384" s="204">
        <v>7650</v>
      </c>
      <c r="U384" s="195" t="s">
        <v>3912</v>
      </c>
      <c r="V384" s="195"/>
      <c r="W384" s="196">
        <v>633698.99</v>
      </c>
      <c r="X384" s="113"/>
      <c r="Y384" t="s">
        <v>71137</v>
      </c>
      <c r="Z384" s="284">
        <v>21862.48</v>
      </c>
      <c r="AB384" s="276" t="s">
        <v>34486</v>
      </c>
      <c r="AC384" s="277">
        <v>893460.39</v>
      </c>
      <c r="AE384" s="246" t="s">
        <v>54775</v>
      </c>
      <c r="AF384" s="247">
        <v>3174.12</v>
      </c>
      <c r="AH384" s="226" t="s">
        <v>49578</v>
      </c>
      <c r="AI384" s="227">
        <v>7845.45</v>
      </c>
      <c r="AK384" s="207" t="s">
        <v>15022</v>
      </c>
      <c r="AL384" s="208">
        <v>14209.86</v>
      </c>
      <c r="AM384" s="93"/>
      <c r="AN384" s="199" t="s">
        <v>13136</v>
      </c>
      <c r="AO384" s="200">
        <v>41896.47</v>
      </c>
      <c r="AQ384" t="s">
        <v>40008</v>
      </c>
      <c r="AR384">
        <v>674.54</v>
      </c>
      <c r="AT384" s="272" t="s">
        <v>37989</v>
      </c>
      <c r="AU384" s="273">
        <v>189866.63</v>
      </c>
      <c r="AW384" s="244" t="s">
        <v>11174</v>
      </c>
      <c r="AX384" s="245">
        <v>8391.26</v>
      </c>
      <c r="AZ384" s="230" t="s">
        <v>41632</v>
      </c>
      <c r="BA384" s="231">
        <v>31426.79</v>
      </c>
      <c r="BC384" s="209" t="s">
        <v>8879</v>
      </c>
      <c r="BD384" s="210">
        <v>1641</v>
      </c>
      <c r="BF384" s="195" t="s">
        <v>9885</v>
      </c>
      <c r="BG384" s="196">
        <v>6167</v>
      </c>
    </row>
    <row r="385" spans="1:59" x14ac:dyDescent="0.55000000000000004">
      <c r="A385" t="s">
        <v>65622</v>
      </c>
      <c r="C385" s="284">
        <v>5724.24</v>
      </c>
      <c r="E385" s="282" t="s">
        <v>37108</v>
      </c>
      <c r="F385" s="282"/>
      <c r="G385" s="283">
        <v>27865.41</v>
      </c>
      <c r="I385" s="242" t="s">
        <v>4601</v>
      </c>
      <c r="J385" s="242"/>
      <c r="K385" s="243">
        <v>131440.26999999999</v>
      </c>
      <c r="M385" s="224" t="s">
        <v>41092</v>
      </c>
      <c r="N385" s="224"/>
      <c r="O385" s="225">
        <v>97301.14</v>
      </c>
      <c r="Q385" s="203" t="s">
        <v>848</v>
      </c>
      <c r="R385" s="203"/>
      <c r="S385" s="204">
        <v>3976</v>
      </c>
      <c r="U385" s="195" t="s">
        <v>3913</v>
      </c>
      <c r="V385" s="195"/>
      <c r="W385" s="196">
        <v>178446</v>
      </c>
      <c r="X385" s="113"/>
      <c r="Y385" t="s">
        <v>40466</v>
      </c>
      <c r="Z385" s="284">
        <v>4500</v>
      </c>
      <c r="AB385" s="276" t="s">
        <v>55779</v>
      </c>
      <c r="AC385" s="277">
        <v>1876.05</v>
      </c>
      <c r="AE385" s="246" t="s">
        <v>51475</v>
      </c>
      <c r="AF385" s="247">
        <v>1847.04</v>
      </c>
      <c r="AH385" s="226" t="s">
        <v>15081</v>
      </c>
      <c r="AI385" s="227">
        <v>1000</v>
      </c>
      <c r="AK385" s="207" t="s">
        <v>15023</v>
      </c>
      <c r="AL385" s="208">
        <v>41256.53</v>
      </c>
      <c r="AM385" s="93"/>
      <c r="AN385" s="199" t="s">
        <v>13137</v>
      </c>
      <c r="AO385" s="200">
        <v>19872.25</v>
      </c>
      <c r="AQ385" t="s">
        <v>51158</v>
      </c>
      <c r="AR385" s="284">
        <v>19537.47</v>
      </c>
      <c r="AT385" s="272" t="s">
        <v>37997</v>
      </c>
      <c r="AU385" s="273">
        <v>27865.41</v>
      </c>
      <c r="AW385" s="244" t="s">
        <v>11178</v>
      </c>
      <c r="AX385" s="245">
        <v>131440.26999999999</v>
      </c>
      <c r="AZ385" s="230" t="s">
        <v>41633</v>
      </c>
      <c r="BA385" s="231">
        <v>97301.14</v>
      </c>
      <c r="BC385" s="209" t="s">
        <v>9223</v>
      </c>
      <c r="BD385" s="210">
        <v>17361.25</v>
      </c>
      <c r="BF385" s="195" t="s">
        <v>7615</v>
      </c>
      <c r="BG385" s="196">
        <v>551349.32999999996</v>
      </c>
    </row>
    <row r="386" spans="1:59" x14ac:dyDescent="0.55000000000000004">
      <c r="A386" t="s">
        <v>65623</v>
      </c>
      <c r="C386" s="284">
        <v>174096.91</v>
      </c>
      <c r="E386" s="282" t="s">
        <v>37109</v>
      </c>
      <c r="F386" s="282"/>
      <c r="G386" s="283">
        <v>3532.76</v>
      </c>
      <c r="I386" s="242" t="s">
        <v>4732</v>
      </c>
      <c r="J386" s="242"/>
      <c r="K386" s="243">
        <v>5460.86</v>
      </c>
      <c r="M386" s="224" t="s">
        <v>41093</v>
      </c>
      <c r="N386" s="224"/>
      <c r="O386" s="225">
        <v>47000</v>
      </c>
      <c r="Q386" s="203" t="s">
        <v>849</v>
      </c>
      <c r="R386" s="203"/>
      <c r="S386" s="204">
        <v>3996</v>
      </c>
      <c r="U386" s="195" t="s">
        <v>3914</v>
      </c>
      <c r="V386" s="195"/>
      <c r="W386" s="196">
        <v>68422</v>
      </c>
      <c r="X386" s="113"/>
      <c r="Y386" t="s">
        <v>40467</v>
      </c>
      <c r="Z386">
        <v>168.85</v>
      </c>
      <c r="AB386" s="276" t="s">
        <v>55780</v>
      </c>
      <c r="AC386" s="277">
        <v>142434.28</v>
      </c>
      <c r="AE386" s="246" t="s">
        <v>51476</v>
      </c>
      <c r="AF386" s="247">
        <v>141.30000000000001</v>
      </c>
      <c r="AH386" s="226" t="s">
        <v>33052</v>
      </c>
      <c r="AI386" s="227">
        <v>197200</v>
      </c>
      <c r="AK386" s="207" t="s">
        <v>15024</v>
      </c>
      <c r="AL386" s="208">
        <v>5057.96</v>
      </c>
      <c r="AM386" s="93"/>
      <c r="AN386" s="199" t="s">
        <v>13138</v>
      </c>
      <c r="AO386" s="200">
        <v>601.82000000000005</v>
      </c>
      <c r="AQ386" t="s">
        <v>66311</v>
      </c>
      <c r="AR386" s="284">
        <v>28493</v>
      </c>
      <c r="AT386" s="272" t="s">
        <v>38004</v>
      </c>
      <c r="AU386" s="273">
        <v>3532.76</v>
      </c>
      <c r="AW386" s="244" t="s">
        <v>11187</v>
      </c>
      <c r="AX386" s="245">
        <v>5460.86</v>
      </c>
      <c r="AZ386" s="230" t="s">
        <v>41634</v>
      </c>
      <c r="BA386" s="231">
        <v>47000</v>
      </c>
      <c r="BC386" s="209" t="s">
        <v>9698</v>
      </c>
      <c r="BD386" s="210">
        <v>2323</v>
      </c>
      <c r="BF386" s="195" t="s">
        <v>10273</v>
      </c>
      <c r="BG386" s="196">
        <v>1472408.92</v>
      </c>
    </row>
    <row r="387" spans="1:59" x14ac:dyDescent="0.55000000000000004">
      <c r="A387" t="s">
        <v>50894</v>
      </c>
      <c r="C387" s="284">
        <v>9944.19</v>
      </c>
      <c r="E387" s="282" t="s">
        <v>37110</v>
      </c>
      <c r="F387" s="282"/>
      <c r="G387" s="283">
        <v>117066.26</v>
      </c>
      <c r="I387" s="242" t="s">
        <v>4734</v>
      </c>
      <c r="J387" s="242"/>
      <c r="K387" s="243">
        <v>959.5</v>
      </c>
      <c r="M387" s="224" t="s">
        <v>42090</v>
      </c>
      <c r="N387" s="224"/>
      <c r="O387" s="225">
        <v>823804.12</v>
      </c>
      <c r="Q387" s="203" t="s">
        <v>850</v>
      </c>
      <c r="R387" s="203"/>
      <c r="S387" s="204">
        <v>1379</v>
      </c>
      <c r="U387" s="195" t="s">
        <v>3915</v>
      </c>
      <c r="V387" s="195"/>
      <c r="W387" s="196">
        <v>290519</v>
      </c>
      <c r="X387" s="113"/>
      <c r="Y387" t="s">
        <v>56338</v>
      </c>
      <c r="Z387" s="284">
        <v>78712.38</v>
      </c>
      <c r="AB387" s="276" t="s">
        <v>66874</v>
      </c>
      <c r="AC387" s="277">
        <v>1310.4000000000001</v>
      </c>
      <c r="AE387" s="246" t="s">
        <v>51477</v>
      </c>
      <c r="AF387" s="247">
        <v>452.52</v>
      </c>
      <c r="AH387" s="226" t="s">
        <v>15082</v>
      </c>
      <c r="AI387" s="227">
        <v>175998.06</v>
      </c>
      <c r="AK387" s="207" t="s">
        <v>15025</v>
      </c>
      <c r="AL387" s="208">
        <v>27.36</v>
      </c>
      <c r="AM387" s="93"/>
      <c r="AN387" s="199" t="s">
        <v>13139</v>
      </c>
      <c r="AO387" s="200">
        <v>17013.18</v>
      </c>
      <c r="AQ387" t="s">
        <v>46573</v>
      </c>
      <c r="AR387">
        <v>345.64</v>
      </c>
      <c r="AT387" s="272" t="s">
        <v>38014</v>
      </c>
      <c r="AU387" s="273">
        <v>117066.26</v>
      </c>
      <c r="AW387" s="244" t="s">
        <v>11189</v>
      </c>
      <c r="AX387" s="245">
        <v>959.5</v>
      </c>
      <c r="AZ387" s="230" t="s">
        <v>43481</v>
      </c>
      <c r="BA387" s="231">
        <v>823804.12</v>
      </c>
      <c r="BC387" s="209" t="s">
        <v>9768</v>
      </c>
      <c r="BD387" s="210">
        <v>51048.25</v>
      </c>
      <c r="BF387" s="195" t="s">
        <v>9887</v>
      </c>
      <c r="BG387" s="196">
        <v>2023758.25</v>
      </c>
    </row>
    <row r="388" spans="1:59" x14ac:dyDescent="0.55000000000000004">
      <c r="A388" t="s">
        <v>65624</v>
      </c>
      <c r="C388" s="284">
        <v>8525.69</v>
      </c>
      <c r="E388" s="282" t="s">
        <v>37111</v>
      </c>
      <c r="F388" s="282"/>
      <c r="G388" s="283">
        <v>219.69</v>
      </c>
      <c r="I388" s="242" t="s">
        <v>4602</v>
      </c>
      <c r="J388" s="242"/>
      <c r="K388" s="243">
        <v>8314.17</v>
      </c>
      <c r="M388" s="224" t="s">
        <v>41094</v>
      </c>
      <c r="N388" s="224"/>
      <c r="O388" s="225">
        <v>18286.7</v>
      </c>
      <c r="Q388" s="203" t="s">
        <v>851</v>
      </c>
      <c r="R388" s="203"/>
      <c r="S388" s="204">
        <v>10464.719999999999</v>
      </c>
      <c r="U388" s="195" t="s">
        <v>3916</v>
      </c>
      <c r="V388" s="195"/>
      <c r="W388" s="196">
        <v>928919.47</v>
      </c>
      <c r="X388" s="113"/>
      <c r="Y388" t="s">
        <v>56339</v>
      </c>
      <c r="Z388" s="284">
        <v>48427.93</v>
      </c>
      <c r="AB388" s="276" t="s">
        <v>63929</v>
      </c>
      <c r="AC388" s="277">
        <v>125.29</v>
      </c>
      <c r="AE388" s="246" t="s">
        <v>51478</v>
      </c>
      <c r="AF388" s="247">
        <v>2421.02</v>
      </c>
      <c r="AH388" s="226" t="s">
        <v>15083</v>
      </c>
      <c r="AI388" s="227">
        <v>105583.32</v>
      </c>
      <c r="AK388" s="207" t="s">
        <v>15026</v>
      </c>
      <c r="AL388" s="208">
        <v>21001.06</v>
      </c>
      <c r="AM388" s="93"/>
      <c r="AN388" s="199" t="s">
        <v>13140</v>
      </c>
      <c r="AO388" s="200">
        <v>419369.83</v>
      </c>
      <c r="AQ388" t="s">
        <v>57104</v>
      </c>
      <c r="AR388" s="284">
        <v>57374.87</v>
      </c>
      <c r="AT388" s="272" t="s">
        <v>38021</v>
      </c>
      <c r="AU388" s="273">
        <v>219.69</v>
      </c>
      <c r="AW388" s="244" t="s">
        <v>11211</v>
      </c>
      <c r="AX388" s="245">
        <v>8314.17</v>
      </c>
      <c r="AZ388" s="230" t="s">
        <v>41635</v>
      </c>
      <c r="BA388" s="231">
        <v>18286.7</v>
      </c>
      <c r="BC388" s="209" t="s">
        <v>6621</v>
      </c>
      <c r="BD388" s="210">
        <v>481554</v>
      </c>
      <c r="BF388" s="195" t="s">
        <v>10274</v>
      </c>
      <c r="BG388" s="196">
        <v>37152</v>
      </c>
    </row>
    <row r="389" spans="1:59" x14ac:dyDescent="0.55000000000000004">
      <c r="A389" t="s">
        <v>50895</v>
      </c>
      <c r="C389" s="284">
        <v>131843.67000000001</v>
      </c>
      <c r="E389" s="282" t="s">
        <v>37112</v>
      </c>
      <c r="F389" s="282"/>
      <c r="G389" s="283">
        <v>23855.52</v>
      </c>
      <c r="I389" s="242" t="s">
        <v>4736</v>
      </c>
      <c r="J389" s="242"/>
      <c r="K389" s="243">
        <v>5916.6</v>
      </c>
      <c r="M389" s="224" t="s">
        <v>41095</v>
      </c>
      <c r="N389" s="224"/>
      <c r="O389" s="225">
        <v>87734.75</v>
      </c>
      <c r="Q389" s="203" t="s">
        <v>852</v>
      </c>
      <c r="R389" s="203"/>
      <c r="S389" s="204">
        <v>124764</v>
      </c>
      <c r="U389" s="195" t="s">
        <v>3917</v>
      </c>
      <c r="V389" s="195"/>
      <c r="W389" s="196">
        <v>5132</v>
      </c>
      <c r="X389" s="113"/>
      <c r="Y389" t="s">
        <v>68233</v>
      </c>
      <c r="Z389" s="284">
        <v>5037.5</v>
      </c>
      <c r="AB389" s="276" t="s">
        <v>55781</v>
      </c>
      <c r="AC389" s="277">
        <v>18976.900000000001</v>
      </c>
      <c r="AE389" s="246" t="s">
        <v>51479</v>
      </c>
      <c r="AF389" s="247">
        <v>225.73</v>
      </c>
      <c r="AH389" s="226" t="s">
        <v>33053</v>
      </c>
      <c r="AI389" s="227">
        <v>36832.400000000001</v>
      </c>
      <c r="AK389" s="207" t="s">
        <v>15027</v>
      </c>
      <c r="AL389" s="208">
        <v>9309.3700000000008</v>
      </c>
      <c r="AM389" s="93"/>
      <c r="AN389" s="199" t="s">
        <v>31704</v>
      </c>
      <c r="AO389" s="200">
        <v>300000</v>
      </c>
      <c r="AQ389" t="s">
        <v>49553</v>
      </c>
      <c r="AR389" s="284">
        <v>1339503.54</v>
      </c>
      <c r="AT389" s="272" t="s">
        <v>38026</v>
      </c>
      <c r="AU389" s="273">
        <v>23855.52</v>
      </c>
      <c r="AW389" s="244" t="s">
        <v>11191</v>
      </c>
      <c r="AX389" s="245">
        <v>5916.6</v>
      </c>
      <c r="AZ389" s="230" t="s">
        <v>41636</v>
      </c>
      <c r="BA389" s="231">
        <v>87734.75</v>
      </c>
      <c r="BC389" s="209" t="s">
        <v>6881</v>
      </c>
      <c r="BD389" s="210">
        <v>37210</v>
      </c>
      <c r="BF389" s="195" t="s">
        <v>9888</v>
      </c>
      <c r="BG389" s="196">
        <v>37152</v>
      </c>
    </row>
    <row r="390" spans="1:59" x14ac:dyDescent="0.55000000000000004">
      <c r="A390" t="s">
        <v>50896</v>
      </c>
      <c r="C390" s="284">
        <v>829002.04</v>
      </c>
      <c r="E390" s="282" t="s">
        <v>37113</v>
      </c>
      <c r="F390" s="282"/>
      <c r="G390" s="283">
        <v>211543.9</v>
      </c>
      <c r="I390" s="242" t="s">
        <v>3642</v>
      </c>
      <c r="J390" s="242"/>
      <c r="K390" s="243">
        <v>54473.86</v>
      </c>
      <c r="M390" s="224" t="s">
        <v>41096</v>
      </c>
      <c r="N390" s="224"/>
      <c r="O390" s="225">
        <v>57324</v>
      </c>
      <c r="Q390" s="203" t="s">
        <v>853</v>
      </c>
      <c r="R390" s="203"/>
      <c r="S390" s="204">
        <v>13590</v>
      </c>
      <c r="U390" s="195" t="s">
        <v>3918</v>
      </c>
      <c r="V390" s="195"/>
      <c r="W390" s="196">
        <v>9245</v>
      </c>
      <c r="X390" s="113"/>
      <c r="Y390" t="s">
        <v>56340</v>
      </c>
      <c r="Z390" s="284">
        <v>11226.02</v>
      </c>
      <c r="AB390" s="276" t="s">
        <v>70346</v>
      </c>
      <c r="AC390" s="277">
        <v>9387.16</v>
      </c>
      <c r="AE390" s="246" t="s">
        <v>51480</v>
      </c>
      <c r="AF390" s="247">
        <v>89.49</v>
      </c>
      <c r="AH390" s="226" t="s">
        <v>15085</v>
      </c>
      <c r="AI390" s="227">
        <v>148264.85999999999</v>
      </c>
      <c r="AK390" s="207" t="s">
        <v>15028</v>
      </c>
      <c r="AL390" s="208">
        <v>2195</v>
      </c>
      <c r="AM390" s="93"/>
      <c r="AN390" s="199" t="s">
        <v>31705</v>
      </c>
      <c r="AO390" s="200">
        <v>89952.18</v>
      </c>
      <c r="AQ390" t="s">
        <v>11872</v>
      </c>
      <c r="AR390" s="284">
        <v>820434.85</v>
      </c>
      <c r="AT390" s="272" t="s">
        <v>38034</v>
      </c>
      <c r="AU390" s="273">
        <v>211543.9</v>
      </c>
      <c r="AW390" s="244" t="s">
        <v>9692</v>
      </c>
      <c r="AX390" s="245">
        <v>54473.86</v>
      </c>
      <c r="AZ390" s="230" t="s">
        <v>41637</v>
      </c>
      <c r="BA390" s="231">
        <v>57324</v>
      </c>
      <c r="BC390" s="209" t="s">
        <v>7046</v>
      </c>
      <c r="BD390" s="210">
        <v>21572</v>
      </c>
      <c r="BF390" s="195" t="s">
        <v>10275</v>
      </c>
      <c r="BG390" s="196">
        <v>28051</v>
      </c>
    </row>
    <row r="391" spans="1:59" x14ac:dyDescent="0.55000000000000004">
      <c r="A391" t="s">
        <v>65626</v>
      </c>
      <c r="C391" s="284">
        <v>13590.43</v>
      </c>
      <c r="E391" s="282" t="s">
        <v>37114</v>
      </c>
      <c r="F391" s="282"/>
      <c r="G391" s="283">
        <v>11573.23</v>
      </c>
      <c r="I391" s="242" t="s">
        <v>4748</v>
      </c>
      <c r="J391" s="242"/>
      <c r="K391" s="243">
        <v>4376.25</v>
      </c>
      <c r="M391" s="224" t="s">
        <v>41097</v>
      </c>
      <c r="N391" s="224"/>
      <c r="O391" s="225">
        <v>42623</v>
      </c>
      <c r="Q391" s="203" t="s">
        <v>854</v>
      </c>
      <c r="R391" s="203"/>
      <c r="S391" s="204">
        <v>79665</v>
      </c>
      <c r="U391" s="195" t="s">
        <v>3919</v>
      </c>
      <c r="V391" s="195"/>
      <c r="W391" s="196">
        <v>457808</v>
      </c>
      <c r="X391" s="113"/>
      <c r="Y391" t="s">
        <v>56341</v>
      </c>
      <c r="Z391" s="284">
        <v>1436.23</v>
      </c>
      <c r="AB391" s="276" t="s">
        <v>34487</v>
      </c>
      <c r="AC391" s="277">
        <v>83454.06</v>
      </c>
      <c r="AE391" s="246" t="s">
        <v>54776</v>
      </c>
      <c r="AF391" s="247">
        <v>51</v>
      </c>
      <c r="AH391" s="226" t="s">
        <v>15086</v>
      </c>
      <c r="AI391" s="227">
        <v>388.2</v>
      </c>
      <c r="AK391" s="207" t="s">
        <v>15029</v>
      </c>
      <c r="AL391" s="208">
        <v>1856.52</v>
      </c>
      <c r="AM391" s="93"/>
      <c r="AN391" s="199" t="s">
        <v>31706</v>
      </c>
      <c r="AO391" s="200">
        <v>6605.98</v>
      </c>
      <c r="AQ391" t="s">
        <v>39909</v>
      </c>
      <c r="AR391" s="284">
        <v>35309.01</v>
      </c>
      <c r="AT391" s="272" t="s">
        <v>38039</v>
      </c>
      <c r="AU391" s="273">
        <v>11573.23</v>
      </c>
      <c r="AW391" s="244" t="s">
        <v>11197</v>
      </c>
      <c r="AX391" s="245">
        <v>4376.25</v>
      </c>
      <c r="AZ391" s="230" t="s">
        <v>41638</v>
      </c>
      <c r="BA391" s="231">
        <v>42623</v>
      </c>
      <c r="BC391" s="209" t="s">
        <v>7288</v>
      </c>
      <c r="BD391" s="210">
        <v>220214</v>
      </c>
      <c r="BF391" s="195" t="s">
        <v>9889</v>
      </c>
      <c r="BG391" s="196">
        <v>28051</v>
      </c>
    </row>
    <row r="392" spans="1:59" x14ac:dyDescent="0.55000000000000004">
      <c r="A392" t="s">
        <v>50898</v>
      </c>
      <c r="C392" s="284">
        <v>65101.99</v>
      </c>
      <c r="E392" s="282" t="s">
        <v>37118</v>
      </c>
      <c r="F392" s="282"/>
      <c r="G392" s="283">
        <v>0.5</v>
      </c>
      <c r="I392" s="242" t="s">
        <v>4743</v>
      </c>
      <c r="J392" s="242"/>
      <c r="K392" s="243">
        <v>120</v>
      </c>
      <c r="M392" s="224" t="s">
        <v>44260</v>
      </c>
      <c r="N392" s="224"/>
      <c r="O392" s="225">
        <v>2600671.21</v>
      </c>
      <c r="Q392" s="203" t="s">
        <v>855</v>
      </c>
      <c r="R392" s="203"/>
      <c r="S392" s="204">
        <v>550</v>
      </c>
      <c r="U392" s="195" t="s">
        <v>3920</v>
      </c>
      <c r="V392" s="195"/>
      <c r="W392" s="196">
        <v>19796</v>
      </c>
      <c r="X392" s="113"/>
      <c r="Y392" t="s">
        <v>56342</v>
      </c>
      <c r="Z392" s="284">
        <v>20807.89</v>
      </c>
      <c r="AB392" s="276" t="s">
        <v>34488</v>
      </c>
      <c r="AC392" s="277">
        <v>285647</v>
      </c>
      <c r="AE392" s="246" t="s">
        <v>51484</v>
      </c>
      <c r="AF392" s="247">
        <v>2.33</v>
      </c>
      <c r="AH392" s="226" t="s">
        <v>35960</v>
      </c>
      <c r="AI392" s="227">
        <v>14753.26</v>
      </c>
      <c r="AK392" s="207" t="s">
        <v>15030</v>
      </c>
      <c r="AL392" s="208">
        <v>133.19999999999999</v>
      </c>
      <c r="AM392" s="93"/>
      <c r="AN392" s="199" t="s">
        <v>31707</v>
      </c>
      <c r="AO392" s="200">
        <v>22740</v>
      </c>
      <c r="AQ392" t="s">
        <v>40009</v>
      </c>
      <c r="AR392" s="284">
        <v>167857.74</v>
      </c>
      <c r="AT392" s="272" t="s">
        <v>38058</v>
      </c>
      <c r="AU392" s="273">
        <v>0.5</v>
      </c>
      <c r="AW392" s="244" t="s">
        <v>11198</v>
      </c>
      <c r="AX392" s="245">
        <v>120</v>
      </c>
      <c r="AZ392" s="230" t="s">
        <v>46346</v>
      </c>
      <c r="BA392" s="231">
        <v>2600671.21</v>
      </c>
      <c r="BC392" s="209" t="s">
        <v>7565</v>
      </c>
      <c r="BD392" s="210">
        <v>272216</v>
      </c>
      <c r="BF392" s="195" t="s">
        <v>7616</v>
      </c>
      <c r="BG392" s="196">
        <v>64328.46</v>
      </c>
    </row>
    <row r="393" spans="1:59" x14ac:dyDescent="0.55000000000000004">
      <c r="A393" t="s">
        <v>50899</v>
      </c>
      <c r="C393" s="284">
        <v>401486.85</v>
      </c>
      <c r="E393" s="282" t="s">
        <v>37119</v>
      </c>
      <c r="F393" s="282"/>
      <c r="G393" s="283">
        <v>15897.86</v>
      </c>
      <c r="I393" s="242" t="s">
        <v>3645</v>
      </c>
      <c r="J393" s="242"/>
      <c r="K393" s="243">
        <v>5302.17</v>
      </c>
      <c r="M393" s="224" t="s">
        <v>41098</v>
      </c>
      <c r="N393" s="224"/>
      <c r="O393" s="225">
        <v>81613</v>
      </c>
      <c r="Q393" s="203" t="s">
        <v>3997</v>
      </c>
      <c r="R393" s="203"/>
      <c r="S393" s="204">
        <v>9451.31</v>
      </c>
      <c r="U393" s="195" t="s">
        <v>3921</v>
      </c>
      <c r="V393" s="195"/>
      <c r="W393" s="196">
        <v>14812.99</v>
      </c>
      <c r="X393" s="113"/>
      <c r="Y393" t="s">
        <v>56343</v>
      </c>
      <c r="Z393">
        <v>269.52</v>
      </c>
      <c r="AB393" s="276" t="s">
        <v>35975</v>
      </c>
      <c r="AC393" s="277">
        <v>164171.49</v>
      </c>
      <c r="AE393" s="246" t="s">
        <v>55766</v>
      </c>
      <c r="AF393" s="247">
        <v>78675.23</v>
      </c>
      <c r="AH393" s="226" t="s">
        <v>35961</v>
      </c>
      <c r="AI393" s="227">
        <v>79661.09</v>
      </c>
      <c r="AK393" s="207" t="s">
        <v>15031</v>
      </c>
      <c r="AL393" s="208">
        <v>407</v>
      </c>
      <c r="AM393" s="93"/>
      <c r="AN393" s="199" t="s">
        <v>31708</v>
      </c>
      <c r="AO393" s="200">
        <v>12493.28</v>
      </c>
      <c r="AQ393" t="s">
        <v>51160</v>
      </c>
      <c r="AR393" s="284">
        <v>637782.21</v>
      </c>
      <c r="AT393" s="272" t="s">
        <v>38063</v>
      </c>
      <c r="AU393" s="273">
        <v>15897.86</v>
      </c>
      <c r="AW393" s="244" t="s">
        <v>9695</v>
      </c>
      <c r="AX393" s="245">
        <v>5302.17</v>
      </c>
      <c r="AZ393" s="230" t="s">
        <v>41639</v>
      </c>
      <c r="BA393" s="231">
        <v>81613</v>
      </c>
      <c r="BC393" s="209" t="s">
        <v>7702</v>
      </c>
      <c r="BD393" s="210">
        <v>38298.97</v>
      </c>
      <c r="BF393" s="195" t="s">
        <v>10276</v>
      </c>
      <c r="BG393" s="196">
        <v>38833.919999999998</v>
      </c>
    </row>
    <row r="394" spans="1:59" x14ac:dyDescent="0.55000000000000004">
      <c r="A394" t="s">
        <v>50900</v>
      </c>
      <c r="C394" s="284">
        <v>14493.72</v>
      </c>
      <c r="E394" s="282" t="s">
        <v>37120</v>
      </c>
      <c r="F394" s="282"/>
      <c r="G394" s="283">
        <v>24548.47</v>
      </c>
      <c r="I394" s="242" t="s">
        <v>4603</v>
      </c>
      <c r="J394" s="242"/>
      <c r="K394" s="243">
        <v>28007.25</v>
      </c>
      <c r="M394" s="224" t="s">
        <v>41099</v>
      </c>
      <c r="N394" s="224"/>
      <c r="O394" s="225">
        <v>110314.28</v>
      </c>
      <c r="Q394" s="203" t="s">
        <v>856</v>
      </c>
      <c r="R394" s="203"/>
      <c r="S394" s="204">
        <v>3490</v>
      </c>
      <c r="U394" s="195" t="s">
        <v>3922</v>
      </c>
      <c r="V394" s="195"/>
      <c r="W394" s="196">
        <v>715951</v>
      </c>
      <c r="X394" s="113"/>
      <c r="Y394" t="s">
        <v>62705</v>
      </c>
      <c r="Z394" s="284">
        <v>1006.44</v>
      </c>
      <c r="AB394" s="276" t="s">
        <v>51527</v>
      </c>
      <c r="AC394" s="277">
        <v>11339.3</v>
      </c>
      <c r="AE394" s="246" t="s">
        <v>55767</v>
      </c>
      <c r="AF394" s="247">
        <v>182051.75</v>
      </c>
      <c r="AH394" s="226" t="s">
        <v>35962</v>
      </c>
      <c r="AI394" s="227">
        <v>243.17</v>
      </c>
      <c r="AK394" s="207" t="s">
        <v>12983</v>
      </c>
      <c r="AL394" s="208">
        <v>124258.64</v>
      </c>
      <c r="AM394" s="93"/>
      <c r="AN394" s="199" t="s">
        <v>31709</v>
      </c>
      <c r="AO394" s="200">
        <v>55700.52</v>
      </c>
      <c r="AQ394" t="s">
        <v>51302</v>
      </c>
      <c r="AR394" s="284">
        <v>20074.59</v>
      </c>
      <c r="AT394" s="272" t="s">
        <v>38067</v>
      </c>
      <c r="AU394" s="273">
        <v>24548.47</v>
      </c>
      <c r="AW394" s="244" t="s">
        <v>11201</v>
      </c>
      <c r="AX394" s="245">
        <v>28007.25</v>
      </c>
      <c r="AZ394" s="230" t="s">
        <v>41640</v>
      </c>
      <c r="BA394" s="231">
        <v>110314.28</v>
      </c>
      <c r="BC394" s="209" t="s">
        <v>7956</v>
      </c>
      <c r="BD394" s="210">
        <v>9513</v>
      </c>
      <c r="BF394" s="195" t="s">
        <v>9890</v>
      </c>
      <c r="BG394" s="196">
        <v>103162.38</v>
      </c>
    </row>
    <row r="395" spans="1:59" x14ac:dyDescent="0.55000000000000004">
      <c r="A395" t="s">
        <v>50901</v>
      </c>
      <c r="C395" s="284">
        <v>23114.98</v>
      </c>
      <c r="E395" s="282" t="s">
        <v>37121</v>
      </c>
      <c r="F395" s="282"/>
      <c r="G395" s="283">
        <v>105579.97</v>
      </c>
      <c r="I395" s="242" t="s">
        <v>4754</v>
      </c>
      <c r="J395" s="242"/>
      <c r="K395" s="243">
        <v>184797.58</v>
      </c>
      <c r="M395" s="224" t="s">
        <v>41100</v>
      </c>
      <c r="N395" s="224"/>
      <c r="O395" s="225">
        <v>46208.76</v>
      </c>
      <c r="Q395" s="203" t="s">
        <v>857</v>
      </c>
      <c r="R395" s="203"/>
      <c r="S395" s="204">
        <v>59226.5</v>
      </c>
      <c r="U395" s="195" t="s">
        <v>5056</v>
      </c>
      <c r="V395" s="195"/>
      <c r="W395" s="196">
        <v>4249</v>
      </c>
      <c r="X395" s="113"/>
      <c r="Y395" t="s">
        <v>62706</v>
      </c>
      <c r="Z395">
        <v>58.47</v>
      </c>
      <c r="AB395" s="276" t="s">
        <v>51528</v>
      </c>
      <c r="AC395" s="277">
        <v>3832.25</v>
      </c>
      <c r="AE395" s="246" t="s">
        <v>55768</v>
      </c>
      <c r="AF395" s="247">
        <v>267921.06</v>
      </c>
      <c r="AH395" s="226" t="s">
        <v>35963</v>
      </c>
      <c r="AI395" s="227">
        <v>1188.22</v>
      </c>
      <c r="AK395" s="207" t="s">
        <v>15032</v>
      </c>
      <c r="AL395" s="208">
        <v>18649.37</v>
      </c>
      <c r="AM395" s="93"/>
      <c r="AN395" s="199" t="s">
        <v>31710</v>
      </c>
      <c r="AO395" s="200">
        <v>618.5</v>
      </c>
      <c r="AQ395" t="s">
        <v>46515</v>
      </c>
      <c r="AR395" s="284">
        <v>31000</v>
      </c>
      <c r="AT395" s="272" t="s">
        <v>38074</v>
      </c>
      <c r="AU395" s="273">
        <v>105579.97</v>
      </c>
      <c r="AW395" s="244" t="s">
        <v>11214</v>
      </c>
      <c r="AX395" s="245">
        <v>184797.58</v>
      </c>
      <c r="AZ395" s="230" t="s">
        <v>41641</v>
      </c>
      <c r="BA395" s="231">
        <v>46208.76</v>
      </c>
      <c r="BC395" s="209" t="s">
        <v>8004</v>
      </c>
      <c r="BD395" s="210">
        <v>148362</v>
      </c>
      <c r="BF395" s="195" t="s">
        <v>7617</v>
      </c>
      <c r="BG395" s="196">
        <v>169915.03</v>
      </c>
    </row>
    <row r="396" spans="1:59" x14ac:dyDescent="0.55000000000000004">
      <c r="A396" t="s">
        <v>65627</v>
      </c>
      <c r="C396" s="284">
        <v>111465.06</v>
      </c>
      <c r="E396" s="282" t="s">
        <v>37122</v>
      </c>
      <c r="F396" s="282"/>
      <c r="G396" s="283">
        <v>30756</v>
      </c>
      <c r="I396" s="242" t="s">
        <v>4755</v>
      </c>
      <c r="J396" s="242"/>
      <c r="K396" s="243">
        <v>38362.47</v>
      </c>
      <c r="M396" s="224" t="s">
        <v>44261</v>
      </c>
      <c r="N396" s="224"/>
      <c r="O396" s="225">
        <v>2917030.71</v>
      </c>
      <c r="Q396" s="203" t="s">
        <v>858</v>
      </c>
      <c r="R396" s="203"/>
      <c r="S396" s="204">
        <v>60762</v>
      </c>
      <c r="U396" s="195" t="s">
        <v>3923</v>
      </c>
      <c r="V396" s="195"/>
      <c r="W396" s="196">
        <v>311607</v>
      </c>
      <c r="X396" s="113"/>
      <c r="Y396" t="s">
        <v>56344</v>
      </c>
      <c r="Z396" s="284">
        <v>167767.13</v>
      </c>
      <c r="AB396" s="276" t="s">
        <v>15222</v>
      </c>
      <c r="AC396" s="277">
        <v>50.16</v>
      </c>
      <c r="AE396" s="246" t="s">
        <v>55769</v>
      </c>
      <c r="AF396" s="247">
        <v>153509.13</v>
      </c>
      <c r="AH396" s="226" t="s">
        <v>35964</v>
      </c>
      <c r="AI396" s="227">
        <v>-166.68</v>
      </c>
      <c r="AK396" s="207" t="s">
        <v>15033</v>
      </c>
      <c r="AL396" s="208">
        <v>15922.15</v>
      </c>
      <c r="AM396" s="93"/>
      <c r="AN396" s="199" t="s">
        <v>31711</v>
      </c>
      <c r="AO396" s="200">
        <v>5495.54</v>
      </c>
      <c r="AQ396" t="s">
        <v>43940</v>
      </c>
      <c r="AR396" s="284">
        <v>327999</v>
      </c>
      <c r="AT396" s="272" t="s">
        <v>38079</v>
      </c>
      <c r="AU396" s="273">
        <v>30756</v>
      </c>
      <c r="AW396" s="244" t="s">
        <v>11217</v>
      </c>
      <c r="AX396" s="245">
        <v>38362.47</v>
      </c>
      <c r="AZ396" s="230" t="s">
        <v>46347</v>
      </c>
      <c r="BA396" s="231">
        <v>2917030.71</v>
      </c>
      <c r="BC396" s="209" t="s">
        <v>8262</v>
      </c>
      <c r="BD396" s="210">
        <v>338255</v>
      </c>
      <c r="BF396" s="195" t="s">
        <v>10277</v>
      </c>
      <c r="BG396" s="196">
        <v>378685</v>
      </c>
    </row>
    <row r="397" spans="1:59" x14ac:dyDescent="0.55000000000000004">
      <c r="A397" t="s">
        <v>50902</v>
      </c>
      <c r="C397" s="284">
        <v>108417.37</v>
      </c>
      <c r="E397" s="282" t="s">
        <v>37123</v>
      </c>
      <c r="F397" s="282"/>
      <c r="G397" s="283">
        <v>11288.1</v>
      </c>
      <c r="I397" s="242" t="s">
        <v>4759</v>
      </c>
      <c r="J397" s="242"/>
      <c r="K397" s="243">
        <v>11601.97</v>
      </c>
      <c r="M397" s="224" t="s">
        <v>41101</v>
      </c>
      <c r="N397" s="224"/>
      <c r="O397" s="225">
        <v>170731.72</v>
      </c>
      <c r="Q397" s="203" t="s">
        <v>859</v>
      </c>
      <c r="R397" s="203"/>
      <c r="S397" s="204">
        <v>17703</v>
      </c>
      <c r="U397" s="195" t="s">
        <v>3924</v>
      </c>
      <c r="V397" s="195"/>
      <c r="W397" s="196">
        <v>54130</v>
      </c>
      <c r="X397" s="113"/>
      <c r="Y397" t="s">
        <v>49009</v>
      </c>
      <c r="Z397" s="284">
        <v>40715.879999999997</v>
      </c>
      <c r="AB397" s="276" t="s">
        <v>15223</v>
      </c>
      <c r="AC397" s="277">
        <v>307202.27</v>
      </c>
      <c r="AE397" s="246" t="s">
        <v>55770</v>
      </c>
      <c r="AF397" s="247">
        <v>96283.06</v>
      </c>
      <c r="AH397" s="226" t="s">
        <v>48651</v>
      </c>
      <c r="AI397" s="227">
        <v>8066.25</v>
      </c>
      <c r="AK397" s="207" t="s">
        <v>15034</v>
      </c>
      <c r="AL397" s="208">
        <v>49206.52</v>
      </c>
      <c r="AM397" s="93"/>
      <c r="AN397" s="199" t="s">
        <v>31712</v>
      </c>
      <c r="AO397" s="200">
        <v>89952.18</v>
      </c>
      <c r="AQ397" t="s">
        <v>46574</v>
      </c>
      <c r="AR397" s="284">
        <v>3696.48</v>
      </c>
      <c r="AT397" s="272" t="s">
        <v>38084</v>
      </c>
      <c r="AU397" s="273">
        <v>11288.1</v>
      </c>
      <c r="AW397" s="244" t="s">
        <v>11221</v>
      </c>
      <c r="AX397" s="245">
        <v>11601.97</v>
      </c>
      <c r="AZ397" s="230" t="s">
        <v>41642</v>
      </c>
      <c r="BA397" s="231">
        <v>170731.72</v>
      </c>
      <c r="BC397" s="209" t="s">
        <v>8495</v>
      </c>
      <c r="BD397" s="210">
        <v>487571</v>
      </c>
      <c r="BF397" s="195" t="s">
        <v>9891</v>
      </c>
      <c r="BG397" s="196">
        <v>548600.03</v>
      </c>
    </row>
    <row r="398" spans="1:59" x14ac:dyDescent="0.55000000000000004">
      <c r="A398" t="s">
        <v>65628</v>
      </c>
      <c r="C398" s="284">
        <v>703637.37</v>
      </c>
      <c r="E398" s="282" t="s">
        <v>37127</v>
      </c>
      <c r="F398" s="282"/>
      <c r="G398" s="283">
        <v>9083.8700000000008</v>
      </c>
      <c r="I398" s="242" t="s">
        <v>4761</v>
      </c>
      <c r="J398" s="242"/>
      <c r="K398" s="243">
        <v>16039.65</v>
      </c>
      <c r="M398" s="224" t="s">
        <v>44262</v>
      </c>
      <c r="N398" s="224"/>
      <c r="O398" s="225">
        <v>5797088</v>
      </c>
      <c r="Q398" s="203" t="s">
        <v>860</v>
      </c>
      <c r="R398" s="203"/>
      <c r="S398" s="204">
        <v>90168</v>
      </c>
      <c r="U398" s="195" t="s">
        <v>3925</v>
      </c>
      <c r="V398" s="195"/>
      <c r="W398" s="196">
        <v>20597</v>
      </c>
      <c r="X398" s="113"/>
      <c r="Y398" t="s">
        <v>59714</v>
      </c>
      <c r="Z398" s="284">
        <v>9708.33</v>
      </c>
      <c r="AB398" s="276" t="s">
        <v>55782</v>
      </c>
      <c r="AC398" s="277">
        <v>9122.7000000000007</v>
      </c>
      <c r="AE398" s="246" t="s">
        <v>59464</v>
      </c>
      <c r="AF398" s="247">
        <v>198.57</v>
      </c>
      <c r="AH398" s="226" t="s">
        <v>51475</v>
      </c>
      <c r="AI398" s="227">
        <v>42770.76</v>
      </c>
      <c r="AK398" s="207" t="s">
        <v>15035</v>
      </c>
      <c r="AL398" s="208">
        <v>-116.81</v>
      </c>
      <c r="AM398" s="93"/>
      <c r="AN398" s="199" t="s">
        <v>16461</v>
      </c>
      <c r="AO398" s="200">
        <v>6605.98</v>
      </c>
      <c r="AQ398" t="s">
        <v>57079</v>
      </c>
      <c r="AR398" s="284">
        <v>70537.53</v>
      </c>
      <c r="AT398" s="272" t="s">
        <v>38109</v>
      </c>
      <c r="AU398" s="273">
        <v>9083.8700000000008</v>
      </c>
      <c r="AW398" s="244" t="s">
        <v>11223</v>
      </c>
      <c r="AX398" s="245">
        <v>16039.65</v>
      </c>
      <c r="AZ398" s="230" t="s">
        <v>46348</v>
      </c>
      <c r="BA398" s="231">
        <v>5797088</v>
      </c>
      <c r="BC398" s="209" t="s">
        <v>8641</v>
      </c>
      <c r="BD398" s="210">
        <v>22642</v>
      </c>
      <c r="BF398" s="195" t="s">
        <v>10278</v>
      </c>
      <c r="BG398" s="196">
        <v>12293</v>
      </c>
    </row>
    <row r="399" spans="1:59" x14ac:dyDescent="0.55000000000000004">
      <c r="A399" t="s">
        <v>50905</v>
      </c>
      <c r="C399" s="284">
        <v>19537.47</v>
      </c>
      <c r="E399" s="282" t="s">
        <v>37129</v>
      </c>
      <c r="F399" s="282"/>
      <c r="G399" s="283">
        <v>-3250.84</v>
      </c>
      <c r="I399" s="242" t="s">
        <v>4762</v>
      </c>
      <c r="J399" s="242"/>
      <c r="K399" s="243">
        <v>1883.12</v>
      </c>
      <c r="M399" s="224" t="s">
        <v>41102</v>
      </c>
      <c r="N399" s="224"/>
      <c r="O399" s="225">
        <v>83268</v>
      </c>
      <c r="Q399" s="203" t="s">
        <v>861</v>
      </c>
      <c r="R399" s="203"/>
      <c r="S399" s="204">
        <v>6442</v>
      </c>
      <c r="U399" s="195" t="s">
        <v>3926</v>
      </c>
      <c r="V399" s="195"/>
      <c r="W399" s="196">
        <v>325517</v>
      </c>
      <c r="X399" s="113"/>
      <c r="Y399" t="s">
        <v>71138</v>
      </c>
      <c r="Z399" s="284">
        <v>80000</v>
      </c>
      <c r="AB399" s="276" t="s">
        <v>70166</v>
      </c>
      <c r="AC399" s="277">
        <v>19817.87</v>
      </c>
      <c r="AE399" s="246" t="s">
        <v>63007</v>
      </c>
      <c r="AF399" s="247">
        <v>90067.11</v>
      </c>
      <c r="AH399" s="226" t="s">
        <v>51476</v>
      </c>
      <c r="AI399" s="227">
        <v>3271.97</v>
      </c>
      <c r="AK399" s="207" t="s">
        <v>15036</v>
      </c>
      <c r="AL399" s="208">
        <v>13514.86</v>
      </c>
      <c r="AM399" s="93"/>
      <c r="AN399" s="199" t="s">
        <v>16462</v>
      </c>
      <c r="AO399" s="200">
        <v>22740</v>
      </c>
      <c r="AQ399" t="s">
        <v>66474</v>
      </c>
      <c r="AR399" s="284">
        <v>3134.85</v>
      </c>
      <c r="AT399" s="272" t="s">
        <v>38119</v>
      </c>
      <c r="AU399" s="273">
        <v>-3250.84</v>
      </c>
      <c r="AW399" s="244" t="s">
        <v>11440</v>
      </c>
      <c r="AX399" s="245">
        <v>1883.12</v>
      </c>
      <c r="AZ399" s="230" t="s">
        <v>41643</v>
      </c>
      <c r="BA399" s="231">
        <v>83268</v>
      </c>
      <c r="BC399" s="209" t="s">
        <v>8880</v>
      </c>
      <c r="BD399" s="210">
        <v>798020</v>
      </c>
      <c r="BF399" s="195" t="s">
        <v>9323</v>
      </c>
      <c r="BG399" s="196">
        <v>4490</v>
      </c>
    </row>
    <row r="400" spans="1:59" x14ac:dyDescent="0.55000000000000004">
      <c r="A400" t="s">
        <v>65631</v>
      </c>
      <c r="C400" s="284">
        <v>637782.21</v>
      </c>
      <c r="E400" s="282" t="s">
        <v>37130</v>
      </c>
      <c r="F400" s="282"/>
      <c r="G400" s="283">
        <v>504539.57</v>
      </c>
      <c r="I400" s="242" t="s">
        <v>4852</v>
      </c>
      <c r="J400" s="242"/>
      <c r="K400" s="243">
        <v>1470.58</v>
      </c>
      <c r="M400" s="224" t="s">
        <v>41103</v>
      </c>
      <c r="N400" s="224"/>
      <c r="O400" s="225">
        <v>22069</v>
      </c>
      <c r="Q400" s="203" t="s">
        <v>862</v>
      </c>
      <c r="R400" s="203"/>
      <c r="S400" s="204">
        <v>27150</v>
      </c>
      <c r="U400" s="195" t="s">
        <v>3927</v>
      </c>
      <c r="V400" s="195"/>
      <c r="W400" s="196">
        <v>120945</v>
      </c>
      <c r="X400" s="113"/>
      <c r="Y400" t="s">
        <v>60607</v>
      </c>
      <c r="Z400" s="284">
        <v>18273.75</v>
      </c>
      <c r="AB400" s="276" t="s">
        <v>57205</v>
      </c>
      <c r="AC400" s="277">
        <v>2390.48</v>
      </c>
      <c r="AE400" s="246" t="s">
        <v>57191</v>
      </c>
      <c r="AF400" s="247">
        <v>8268</v>
      </c>
      <c r="AH400" s="226" t="s">
        <v>51477</v>
      </c>
      <c r="AI400" s="227">
        <v>10307.77</v>
      </c>
      <c r="AK400" s="207" t="s">
        <v>15037</v>
      </c>
      <c r="AL400" s="208">
        <v>17800</v>
      </c>
      <c r="AM400" s="93"/>
      <c r="AN400" s="199" t="s">
        <v>16463</v>
      </c>
      <c r="AO400" s="200">
        <v>12493.28</v>
      </c>
      <c r="AQ400" t="s">
        <v>11878</v>
      </c>
      <c r="AR400" s="284">
        <v>150958.21</v>
      </c>
      <c r="AT400" s="272" t="s">
        <v>38126</v>
      </c>
      <c r="AU400" s="273">
        <v>504539.57</v>
      </c>
      <c r="AW400" s="244" t="s">
        <v>11225</v>
      </c>
      <c r="AX400" s="245">
        <v>1470.58</v>
      </c>
      <c r="AZ400" s="230" t="s">
        <v>41644</v>
      </c>
      <c r="BA400" s="231">
        <v>22069</v>
      </c>
      <c r="BC400" s="209" t="s">
        <v>9156</v>
      </c>
      <c r="BD400" s="210">
        <v>21676</v>
      </c>
      <c r="BF400" s="195" t="s">
        <v>9892</v>
      </c>
      <c r="BG400" s="196">
        <v>16783</v>
      </c>
    </row>
    <row r="401" spans="1:59" x14ac:dyDescent="0.55000000000000004">
      <c r="A401" t="s">
        <v>50907</v>
      </c>
      <c r="C401" s="284">
        <v>47287.66</v>
      </c>
      <c r="E401" s="282" t="s">
        <v>37131</v>
      </c>
      <c r="F401" s="282"/>
      <c r="G401" s="283">
        <v>6038.66</v>
      </c>
      <c r="I401" s="242" t="s">
        <v>4853</v>
      </c>
      <c r="J401" s="242"/>
      <c r="K401" s="243">
        <v>7027</v>
      </c>
      <c r="M401" s="224" t="s">
        <v>41104</v>
      </c>
      <c r="N401" s="224"/>
      <c r="O401" s="225">
        <v>27450.799999999999</v>
      </c>
      <c r="Q401" s="203" t="s">
        <v>863</v>
      </c>
      <c r="R401" s="203"/>
      <c r="S401" s="204">
        <v>45909</v>
      </c>
      <c r="U401" s="195" t="s">
        <v>3928</v>
      </c>
      <c r="V401" s="195"/>
      <c r="W401" s="196">
        <v>231564</v>
      </c>
      <c r="X401" s="113"/>
      <c r="Y401" t="s">
        <v>68243</v>
      </c>
      <c r="Z401" s="284">
        <v>36866.42</v>
      </c>
      <c r="AB401" s="276" t="s">
        <v>59466</v>
      </c>
      <c r="AC401" s="277">
        <v>232.79</v>
      </c>
      <c r="AE401" s="246" t="s">
        <v>63602</v>
      </c>
      <c r="AF401" s="247">
        <v>9523.77</v>
      </c>
      <c r="AH401" s="226" t="s">
        <v>51478</v>
      </c>
      <c r="AI401" s="227">
        <v>7140</v>
      </c>
      <c r="AK401" s="207" t="s">
        <v>15038</v>
      </c>
      <c r="AL401" s="208">
        <v>2395.5700000000002</v>
      </c>
      <c r="AM401" s="93"/>
      <c r="AN401" s="199" t="s">
        <v>31713</v>
      </c>
      <c r="AO401" s="200">
        <v>55700.52</v>
      </c>
      <c r="AQ401" t="s">
        <v>39910</v>
      </c>
      <c r="AR401" s="284">
        <v>3371.54</v>
      </c>
      <c r="AT401" s="272" t="s">
        <v>38134</v>
      </c>
      <c r="AU401" s="273">
        <v>6038.66</v>
      </c>
      <c r="AW401" s="244" t="s">
        <v>11226</v>
      </c>
      <c r="AX401" s="245">
        <v>7027</v>
      </c>
      <c r="AZ401" s="230" t="s">
        <v>41645</v>
      </c>
      <c r="BA401" s="231">
        <v>27450.799999999999</v>
      </c>
      <c r="BC401" s="209" t="s">
        <v>9224</v>
      </c>
      <c r="BD401" s="210">
        <v>1990076.74</v>
      </c>
      <c r="BF401" s="195" t="s">
        <v>7618</v>
      </c>
      <c r="BG401" s="196">
        <v>100071.35</v>
      </c>
    </row>
    <row r="402" spans="1:59" x14ac:dyDescent="0.55000000000000004">
      <c r="A402" t="s">
        <v>65636</v>
      </c>
      <c r="C402" s="284">
        <v>14720.74</v>
      </c>
      <c r="E402" s="282" t="s">
        <v>65449</v>
      </c>
      <c r="F402" s="282"/>
      <c r="G402" s="283">
        <v>7453.22</v>
      </c>
      <c r="I402" s="242" t="s">
        <v>3646</v>
      </c>
      <c r="J402" s="242"/>
      <c r="K402" s="243">
        <v>33026.410000000003</v>
      </c>
      <c r="M402" s="224" t="s">
        <v>41105</v>
      </c>
      <c r="N402" s="224"/>
      <c r="O402" s="225">
        <v>58400.14</v>
      </c>
      <c r="Q402" s="203" t="s">
        <v>864</v>
      </c>
      <c r="R402" s="203"/>
      <c r="S402" s="204">
        <v>9000</v>
      </c>
      <c r="U402" s="195" t="s">
        <v>3929</v>
      </c>
      <c r="V402" s="195"/>
      <c r="W402" s="196">
        <v>294846.07</v>
      </c>
      <c r="X402" s="113"/>
      <c r="Y402" t="s">
        <v>40474</v>
      </c>
      <c r="Z402" s="284">
        <v>33102.480000000003</v>
      </c>
      <c r="AB402" s="276" t="s">
        <v>63930</v>
      </c>
      <c r="AC402" s="277">
        <v>152.19999999999999</v>
      </c>
      <c r="AE402" s="246" t="s">
        <v>63906</v>
      </c>
      <c r="AF402" s="247">
        <v>45956.42</v>
      </c>
      <c r="AH402" s="226" t="s">
        <v>51479</v>
      </c>
      <c r="AI402" s="227">
        <v>3274.81</v>
      </c>
      <c r="AK402" s="207" t="s">
        <v>15039</v>
      </c>
      <c r="AL402" s="208">
        <v>6789.05</v>
      </c>
      <c r="AM402" s="93"/>
      <c r="AN402" s="199" t="s">
        <v>31714</v>
      </c>
      <c r="AO402" s="200">
        <v>618.5</v>
      </c>
      <c r="AQ402" t="s">
        <v>40010</v>
      </c>
      <c r="AR402" s="284">
        <v>34386.97</v>
      </c>
      <c r="AT402" s="272" t="s">
        <v>38143</v>
      </c>
      <c r="AU402" s="273">
        <v>7453.22</v>
      </c>
      <c r="AW402" s="244" t="s">
        <v>9696</v>
      </c>
      <c r="AX402" s="245">
        <v>33026.410000000003</v>
      </c>
      <c r="AZ402" s="230" t="s">
        <v>41646</v>
      </c>
      <c r="BA402" s="231">
        <v>58400.14</v>
      </c>
      <c r="BC402" s="209" t="s">
        <v>10755</v>
      </c>
      <c r="BD402" s="210">
        <v>29842.47</v>
      </c>
      <c r="BF402" s="195" t="s">
        <v>10279</v>
      </c>
      <c r="BG402" s="196">
        <v>335449</v>
      </c>
    </row>
    <row r="403" spans="1:59" x14ac:dyDescent="0.55000000000000004">
      <c r="A403" t="s">
        <v>50909</v>
      </c>
      <c r="C403" s="284">
        <v>86909.21</v>
      </c>
      <c r="E403" s="282" t="s">
        <v>37138</v>
      </c>
      <c r="F403" s="282"/>
      <c r="G403" s="283">
        <v>4000</v>
      </c>
      <c r="I403" s="242" t="s">
        <v>4854</v>
      </c>
      <c r="J403" s="242"/>
      <c r="K403" s="243">
        <v>3759.85</v>
      </c>
      <c r="M403" s="224" t="s">
        <v>41106</v>
      </c>
      <c r="N403" s="224"/>
      <c r="O403" s="225">
        <v>95400</v>
      </c>
      <c r="Q403" s="203" t="s">
        <v>3998</v>
      </c>
      <c r="R403" s="203"/>
      <c r="S403" s="204">
        <v>7550.13</v>
      </c>
      <c r="U403" s="195" t="s">
        <v>3930</v>
      </c>
      <c r="V403" s="195"/>
      <c r="W403" s="196">
        <v>32192</v>
      </c>
      <c r="X403" s="113"/>
      <c r="Y403" t="s">
        <v>40475</v>
      </c>
      <c r="Z403" s="284">
        <v>10733.83</v>
      </c>
      <c r="AB403" s="276" t="s">
        <v>57206</v>
      </c>
      <c r="AC403" s="277">
        <v>173.05</v>
      </c>
      <c r="AE403" s="246" t="s">
        <v>57192</v>
      </c>
      <c r="AF403" s="247">
        <v>912100</v>
      </c>
      <c r="AH403" s="226" t="s">
        <v>51480</v>
      </c>
      <c r="AI403" s="227">
        <v>696.35</v>
      </c>
      <c r="AK403" s="207" t="s">
        <v>15040</v>
      </c>
      <c r="AL403" s="208">
        <v>39808.15</v>
      </c>
      <c r="AM403" s="93"/>
      <c r="AN403" s="199" t="s">
        <v>31715</v>
      </c>
      <c r="AO403" s="200">
        <v>5495.54</v>
      </c>
      <c r="AQ403" t="s">
        <v>51162</v>
      </c>
      <c r="AR403" s="284">
        <v>47287.66</v>
      </c>
      <c r="AT403" s="272" t="s">
        <v>38167</v>
      </c>
      <c r="AU403" s="273">
        <v>4000</v>
      </c>
      <c r="AW403" s="244" t="s">
        <v>11227</v>
      </c>
      <c r="AX403" s="245">
        <v>3759.85</v>
      </c>
      <c r="AZ403" s="230" t="s">
        <v>41647</v>
      </c>
      <c r="BA403" s="231">
        <v>95400</v>
      </c>
      <c r="BC403" s="209" t="s">
        <v>10856</v>
      </c>
      <c r="BD403" s="210">
        <v>54709.45</v>
      </c>
      <c r="BF403" s="195" t="s">
        <v>9324</v>
      </c>
      <c r="BG403" s="196">
        <v>59523.41</v>
      </c>
    </row>
    <row r="404" spans="1:59" x14ac:dyDescent="0.55000000000000004">
      <c r="A404" t="s">
        <v>50910</v>
      </c>
      <c r="C404" s="284">
        <v>18221.37</v>
      </c>
      <c r="E404" s="282" t="s">
        <v>37139</v>
      </c>
      <c r="F404" s="282"/>
      <c r="G404" s="283">
        <v>6741.74</v>
      </c>
      <c r="I404" s="242" t="s">
        <v>4855</v>
      </c>
      <c r="J404" s="242"/>
      <c r="K404" s="243">
        <v>3979</v>
      </c>
      <c r="M404" s="224" t="s">
        <v>41107</v>
      </c>
      <c r="N404" s="224"/>
      <c r="O404" s="225">
        <v>89619</v>
      </c>
      <c r="Q404" s="203" t="s">
        <v>865</v>
      </c>
      <c r="R404" s="203"/>
      <c r="S404" s="204">
        <v>712</v>
      </c>
      <c r="U404" s="195" t="s">
        <v>3931</v>
      </c>
      <c r="V404" s="195"/>
      <c r="W404" s="196">
        <v>226064</v>
      </c>
      <c r="X404" s="113"/>
      <c r="Y404" t="s">
        <v>68244</v>
      </c>
      <c r="Z404" s="284">
        <v>15552.83</v>
      </c>
      <c r="AB404" s="276" t="s">
        <v>70347</v>
      </c>
      <c r="AC404" s="277">
        <v>2955.9</v>
      </c>
      <c r="AE404" s="246" t="s">
        <v>58924</v>
      </c>
      <c r="AF404" s="247">
        <v>99535.5</v>
      </c>
      <c r="AH404" s="226" t="s">
        <v>51481</v>
      </c>
      <c r="AI404" s="227">
        <v>3864</v>
      </c>
      <c r="AK404" s="207" t="s">
        <v>15041</v>
      </c>
      <c r="AL404" s="208">
        <v>495.5</v>
      </c>
      <c r="AM404" s="93"/>
      <c r="AN404" s="199" t="s">
        <v>31716</v>
      </c>
      <c r="AO404" s="200">
        <v>842.86</v>
      </c>
      <c r="AQ404" t="s">
        <v>51305</v>
      </c>
      <c r="AR404" s="284">
        <v>80549.960000000006</v>
      </c>
      <c r="AT404" s="272" t="s">
        <v>38170</v>
      </c>
      <c r="AU404" s="273">
        <v>6741.74</v>
      </c>
      <c r="AW404" s="244" t="s">
        <v>11228</v>
      </c>
      <c r="AX404" s="245">
        <v>3979</v>
      </c>
      <c r="AZ404" s="230" t="s">
        <v>41648</v>
      </c>
      <c r="BA404" s="231">
        <v>89619</v>
      </c>
      <c r="BC404" s="209" t="s">
        <v>11024</v>
      </c>
      <c r="BD404" s="210">
        <v>304159.75</v>
      </c>
      <c r="BF404" s="195" t="s">
        <v>9894</v>
      </c>
      <c r="BG404" s="196">
        <v>495043.76</v>
      </c>
    </row>
    <row r="405" spans="1:59" x14ac:dyDescent="0.55000000000000004">
      <c r="A405" t="s">
        <v>50911</v>
      </c>
      <c r="C405" s="284">
        <v>243690.23</v>
      </c>
      <c r="E405" s="282" t="s">
        <v>37141</v>
      </c>
      <c r="F405" s="282"/>
      <c r="G405" s="283">
        <v>37175.910000000003</v>
      </c>
      <c r="I405" s="242" t="s">
        <v>4766</v>
      </c>
      <c r="J405" s="242"/>
      <c r="K405" s="243">
        <v>47912.63</v>
      </c>
      <c r="M405" s="224" t="s">
        <v>41108</v>
      </c>
      <c r="N405" s="224"/>
      <c r="O405" s="225">
        <v>51030.62</v>
      </c>
      <c r="Q405" s="203" t="s">
        <v>866</v>
      </c>
      <c r="R405" s="203"/>
      <c r="S405" s="204">
        <v>1419</v>
      </c>
      <c r="U405" s="195" t="s">
        <v>3932</v>
      </c>
      <c r="V405" s="195"/>
      <c r="W405" s="196">
        <v>300238</v>
      </c>
      <c r="X405" s="113"/>
      <c r="Y405" t="s">
        <v>45251</v>
      </c>
      <c r="Z405" s="284">
        <v>61305</v>
      </c>
      <c r="AB405" s="276" t="s">
        <v>70348</v>
      </c>
      <c r="AC405" s="277">
        <v>226.13</v>
      </c>
      <c r="AE405" s="246" t="s">
        <v>63603</v>
      </c>
      <c r="AF405" s="247">
        <v>5832</v>
      </c>
      <c r="AH405" s="226" t="s">
        <v>51482</v>
      </c>
      <c r="AI405" s="227">
        <v>295.58999999999997</v>
      </c>
      <c r="AK405" s="207" t="s">
        <v>15042</v>
      </c>
      <c r="AL405" s="208">
        <v>47620.55</v>
      </c>
      <c r="AM405" s="93"/>
      <c r="AN405" s="199" t="s">
        <v>31717</v>
      </c>
      <c r="AO405" s="200">
        <v>28798.799999999999</v>
      </c>
      <c r="AQ405" t="s">
        <v>46516</v>
      </c>
      <c r="AR405">
        <v>928</v>
      </c>
      <c r="AT405" s="272" t="s">
        <v>38180</v>
      </c>
      <c r="AU405" s="273">
        <v>37175.910000000003</v>
      </c>
      <c r="AW405" s="244" t="s">
        <v>11240</v>
      </c>
      <c r="AX405" s="245">
        <v>47912.63</v>
      </c>
      <c r="AZ405" s="230" t="s">
        <v>41649</v>
      </c>
      <c r="BA405" s="231">
        <v>51030.62</v>
      </c>
      <c r="BC405" s="209" t="s">
        <v>11234</v>
      </c>
      <c r="BD405" s="210">
        <v>391.27</v>
      </c>
      <c r="BF405" s="195" t="s">
        <v>10111</v>
      </c>
      <c r="BG405" s="196">
        <v>20363</v>
      </c>
    </row>
    <row r="406" spans="1:59" x14ac:dyDescent="0.55000000000000004">
      <c r="A406" t="s">
        <v>50915</v>
      </c>
      <c r="C406" s="284">
        <v>12142.09</v>
      </c>
      <c r="E406" s="282" t="s">
        <v>37144</v>
      </c>
      <c r="F406" s="282"/>
      <c r="G406" s="283">
        <v>11076.34</v>
      </c>
      <c r="I406" s="242" t="s">
        <v>4767</v>
      </c>
      <c r="J406" s="242"/>
      <c r="K406" s="243">
        <v>-6.05</v>
      </c>
      <c r="M406" s="224" t="s">
        <v>42091</v>
      </c>
      <c r="N406" s="224"/>
      <c r="O406" s="225">
        <v>392521.39</v>
      </c>
      <c r="Q406" s="203" t="s">
        <v>867</v>
      </c>
      <c r="R406" s="203"/>
      <c r="S406" s="204">
        <v>99</v>
      </c>
      <c r="U406" s="195" t="s">
        <v>3933</v>
      </c>
      <c r="V406" s="195"/>
      <c r="W406" s="196">
        <v>46805</v>
      </c>
      <c r="X406" s="113"/>
      <c r="Y406" t="s">
        <v>57621</v>
      </c>
      <c r="Z406" s="284">
        <v>5899.97</v>
      </c>
      <c r="AB406" s="276" t="s">
        <v>70349</v>
      </c>
      <c r="AC406" s="277">
        <v>739.56</v>
      </c>
      <c r="AE406" s="246" t="s">
        <v>63604</v>
      </c>
      <c r="AF406" s="247">
        <v>55375</v>
      </c>
      <c r="AH406" s="226" t="s">
        <v>51483</v>
      </c>
      <c r="AI406" s="227">
        <v>931.23</v>
      </c>
      <c r="AK406" s="207" t="s">
        <v>15043</v>
      </c>
      <c r="AL406" s="208">
        <v>2568</v>
      </c>
      <c r="AM406" s="93"/>
      <c r="AN406" s="199" t="s">
        <v>13141</v>
      </c>
      <c r="AO406" s="200">
        <v>479.92</v>
      </c>
      <c r="AQ406" t="s">
        <v>43942</v>
      </c>
      <c r="AR406" s="284">
        <v>24956.84</v>
      </c>
      <c r="AT406" s="272" t="s">
        <v>38191</v>
      </c>
      <c r="AU406" s="273">
        <v>11076.34</v>
      </c>
      <c r="AW406" s="244" t="s">
        <v>11241</v>
      </c>
      <c r="AX406" s="245">
        <v>-6.05</v>
      </c>
      <c r="AZ406" s="230" t="s">
        <v>43482</v>
      </c>
      <c r="BA406" s="231">
        <v>392521.39</v>
      </c>
      <c r="BC406" s="209" t="s">
        <v>11471</v>
      </c>
      <c r="BD406" s="210">
        <v>33621.14</v>
      </c>
      <c r="BF406" s="195" t="s">
        <v>10280</v>
      </c>
      <c r="BG406" s="196">
        <v>6575.43</v>
      </c>
    </row>
    <row r="407" spans="1:59" x14ac:dyDescent="0.55000000000000004">
      <c r="A407" t="s">
        <v>65639</v>
      </c>
      <c r="C407" s="284">
        <v>193635.33</v>
      </c>
      <c r="E407" s="282" t="s">
        <v>37145</v>
      </c>
      <c r="F407" s="282"/>
      <c r="G407" s="283">
        <v>1030475.55</v>
      </c>
      <c r="I407" s="242" t="s">
        <v>3650</v>
      </c>
      <c r="J407" s="242"/>
      <c r="K407" s="243">
        <v>12792.27</v>
      </c>
      <c r="M407" s="224" t="s">
        <v>41109</v>
      </c>
      <c r="N407" s="224"/>
      <c r="O407" s="225">
        <v>250812</v>
      </c>
      <c r="Q407" s="203" t="s">
        <v>868</v>
      </c>
      <c r="R407" s="203"/>
      <c r="S407" s="204">
        <v>607.5</v>
      </c>
      <c r="U407" s="195" t="s">
        <v>3934</v>
      </c>
      <c r="V407" s="195"/>
      <c r="W407" s="196">
        <v>64317.29</v>
      </c>
      <c r="X407" s="113"/>
      <c r="Y407" t="s">
        <v>63262</v>
      </c>
      <c r="Z407" s="284">
        <v>108205.9</v>
      </c>
      <c r="AB407" s="276" t="s">
        <v>70350</v>
      </c>
      <c r="AC407" s="277">
        <v>29.56</v>
      </c>
      <c r="AE407" s="246" t="s">
        <v>55771</v>
      </c>
      <c r="AF407" s="247">
        <v>147485.28</v>
      </c>
      <c r="AH407" s="226" t="s">
        <v>51484</v>
      </c>
      <c r="AI407" s="227">
        <v>718.07</v>
      </c>
      <c r="AK407" s="207" t="s">
        <v>15044</v>
      </c>
      <c r="AL407" s="208">
        <v>77992</v>
      </c>
      <c r="AM407" s="93"/>
      <c r="AN407" s="199" t="s">
        <v>13142</v>
      </c>
      <c r="AO407" s="200">
        <v>23999</v>
      </c>
      <c r="AQ407" t="s">
        <v>46550</v>
      </c>
      <c r="AR407" s="284">
        <v>3034.58</v>
      </c>
      <c r="AT407" s="272" t="s">
        <v>38196</v>
      </c>
      <c r="AU407" s="273">
        <v>1030475.55</v>
      </c>
      <c r="AW407" s="244" t="s">
        <v>9700</v>
      </c>
      <c r="AX407" s="245">
        <v>12792.27</v>
      </c>
      <c r="AZ407" s="230" t="s">
        <v>41650</v>
      </c>
      <c r="BA407" s="231">
        <v>250812</v>
      </c>
      <c r="BC407" s="209" t="s">
        <v>11819</v>
      </c>
      <c r="BD407" s="210">
        <v>1673619.41</v>
      </c>
      <c r="BF407" s="195" t="s">
        <v>9325</v>
      </c>
      <c r="BG407" s="196">
        <v>786.09</v>
      </c>
    </row>
    <row r="408" spans="1:59" x14ac:dyDescent="0.55000000000000004">
      <c r="A408" t="s">
        <v>65640</v>
      </c>
      <c r="C408" s="284">
        <v>146465.41</v>
      </c>
      <c r="E408" s="282" t="s">
        <v>65451</v>
      </c>
      <c r="F408" s="282"/>
      <c r="G408" s="283">
        <v>5745.96</v>
      </c>
      <c r="I408" s="242" t="s">
        <v>4866</v>
      </c>
      <c r="J408" s="242"/>
      <c r="K408" s="243">
        <v>7371</v>
      </c>
      <c r="M408" s="224" t="s">
        <v>44263</v>
      </c>
      <c r="N408" s="224"/>
      <c r="O408" s="225">
        <v>5310086.49</v>
      </c>
      <c r="Q408" s="203" t="s">
        <v>869</v>
      </c>
      <c r="R408" s="203"/>
      <c r="S408" s="204">
        <v>34084.980000000003</v>
      </c>
      <c r="U408" s="195" t="s">
        <v>3935</v>
      </c>
      <c r="V408" s="195"/>
      <c r="W408" s="196">
        <v>32316</v>
      </c>
      <c r="X408" s="113"/>
      <c r="Y408" t="s">
        <v>53078</v>
      </c>
      <c r="Z408" s="284">
        <v>100000</v>
      </c>
      <c r="AB408" s="276" t="s">
        <v>70351</v>
      </c>
      <c r="AC408" s="277">
        <v>33.5</v>
      </c>
      <c r="AE408" s="246" t="s">
        <v>55772</v>
      </c>
      <c r="AF408" s="247">
        <v>218286.26</v>
      </c>
      <c r="AH408" s="226" t="s">
        <v>51485</v>
      </c>
      <c r="AI408" s="227">
        <v>2017.4</v>
      </c>
      <c r="AK408" s="207" t="s">
        <v>15045</v>
      </c>
      <c r="AL408" s="208">
        <v>98774.14</v>
      </c>
      <c r="AM408" s="93"/>
      <c r="AN408" s="199" t="s">
        <v>13143</v>
      </c>
      <c r="AO408" s="200">
        <v>1322.78</v>
      </c>
      <c r="AQ408" t="s">
        <v>57080</v>
      </c>
      <c r="AR408" s="284">
        <v>1583.16</v>
      </c>
      <c r="AT408" s="272" t="s">
        <v>38231</v>
      </c>
      <c r="AU408" s="273">
        <v>5745.96</v>
      </c>
      <c r="AW408" s="244" t="s">
        <v>11245</v>
      </c>
      <c r="AX408" s="245">
        <v>7371</v>
      </c>
      <c r="AZ408" s="230" t="s">
        <v>46349</v>
      </c>
      <c r="BA408" s="231">
        <v>5310086.49</v>
      </c>
      <c r="BC408" s="209" t="s">
        <v>9769</v>
      </c>
      <c r="BD408" s="210">
        <v>6983524.2000000002</v>
      </c>
      <c r="BF408" s="195" t="s">
        <v>9895</v>
      </c>
      <c r="BG408" s="196">
        <v>27724.52</v>
      </c>
    </row>
    <row r="409" spans="1:59" x14ac:dyDescent="0.55000000000000004">
      <c r="A409" t="s">
        <v>65641</v>
      </c>
      <c r="C409" s="284">
        <v>60899.38</v>
      </c>
      <c r="E409" s="282" t="s">
        <v>37152</v>
      </c>
      <c r="F409" s="282"/>
      <c r="G409" s="283">
        <v>232845.8</v>
      </c>
      <c r="I409" s="242" t="s">
        <v>4770</v>
      </c>
      <c r="J409" s="242"/>
      <c r="K409" s="243">
        <v>1366.47</v>
      </c>
      <c r="M409" s="224" t="s">
        <v>41110</v>
      </c>
      <c r="N409" s="224"/>
      <c r="O409" s="225">
        <v>32725.599999999999</v>
      </c>
      <c r="Q409" s="203" t="s">
        <v>870</v>
      </c>
      <c r="R409" s="203"/>
      <c r="S409" s="204">
        <v>1300</v>
      </c>
      <c r="U409" s="195" t="s">
        <v>3936</v>
      </c>
      <c r="V409" s="195"/>
      <c r="W409" s="196">
        <v>76023</v>
      </c>
      <c r="X409" s="113"/>
      <c r="Y409" t="s">
        <v>71139</v>
      </c>
      <c r="Z409" s="284">
        <v>100000</v>
      </c>
      <c r="AB409" s="276" t="s">
        <v>66875</v>
      </c>
      <c r="AC409" s="277">
        <v>3581.99</v>
      </c>
      <c r="AE409" s="246" t="s">
        <v>55773</v>
      </c>
      <c r="AF409" s="247">
        <v>84266.25</v>
      </c>
      <c r="AH409" s="226" t="s">
        <v>49579</v>
      </c>
      <c r="AI409" s="227">
        <v>18427</v>
      </c>
      <c r="AK409" s="207" t="s">
        <v>15046</v>
      </c>
      <c r="AL409" s="208">
        <v>16018.53</v>
      </c>
      <c r="AM409" s="93"/>
      <c r="AN409" s="199" t="s">
        <v>13144</v>
      </c>
      <c r="AO409" s="200">
        <v>52797.8</v>
      </c>
      <c r="AQ409" t="s">
        <v>49554</v>
      </c>
      <c r="AR409" s="284">
        <v>626711.05000000005</v>
      </c>
      <c r="AT409" s="272" t="s">
        <v>38241</v>
      </c>
      <c r="AU409" s="273">
        <v>232845.8</v>
      </c>
      <c r="AW409" s="244" t="s">
        <v>11247</v>
      </c>
      <c r="AX409" s="245">
        <v>1366.47</v>
      </c>
      <c r="AZ409" s="230" t="s">
        <v>41651</v>
      </c>
      <c r="BA409" s="231">
        <v>32725.599999999999</v>
      </c>
      <c r="BC409" s="209" t="s">
        <v>6622</v>
      </c>
      <c r="BD409" s="210">
        <v>18245</v>
      </c>
      <c r="BF409" s="195" t="s">
        <v>7619</v>
      </c>
      <c r="BG409" s="196">
        <v>69634.09</v>
      </c>
    </row>
    <row r="410" spans="1:59" x14ac:dyDescent="0.55000000000000004">
      <c r="A410" t="s">
        <v>65644</v>
      </c>
      <c r="C410" s="284">
        <v>4575.12</v>
      </c>
      <c r="E410" s="282" t="s">
        <v>37153</v>
      </c>
      <c r="F410" s="282"/>
      <c r="G410" s="283">
        <v>167599.28</v>
      </c>
      <c r="I410" s="242" t="s">
        <v>4771</v>
      </c>
      <c r="J410" s="242"/>
      <c r="K410" s="243">
        <v>103.42</v>
      </c>
      <c r="M410" s="224" t="s">
        <v>42092</v>
      </c>
      <c r="N410" s="224"/>
      <c r="O410" s="225">
        <v>1611580.23</v>
      </c>
      <c r="Q410" s="203" t="s">
        <v>871</v>
      </c>
      <c r="R410" s="203"/>
      <c r="S410" s="204">
        <v>30390</v>
      </c>
      <c r="U410" s="195" t="s">
        <v>3937</v>
      </c>
      <c r="V410" s="195"/>
      <c r="W410" s="196">
        <v>7029.99</v>
      </c>
      <c r="X410" s="113"/>
      <c r="Y410" t="s">
        <v>40495</v>
      </c>
      <c r="Z410" s="284">
        <v>3487.98</v>
      </c>
      <c r="AB410" s="276" t="s">
        <v>66876</v>
      </c>
      <c r="AC410" s="277">
        <v>1440</v>
      </c>
      <c r="AE410" s="246" t="s">
        <v>40088</v>
      </c>
      <c r="AF410" s="247">
        <v>466128.93</v>
      </c>
      <c r="AH410" s="226" t="s">
        <v>40088</v>
      </c>
      <c r="AI410" s="227">
        <v>4513.95</v>
      </c>
      <c r="AK410" s="207" t="s">
        <v>15047</v>
      </c>
      <c r="AL410" s="208">
        <v>10837.16</v>
      </c>
      <c r="AM410" s="93"/>
      <c r="AN410" s="199" t="s">
        <v>31718</v>
      </c>
      <c r="AO410" s="200">
        <v>3208.9</v>
      </c>
      <c r="AQ410" t="s">
        <v>39911</v>
      </c>
      <c r="AR410" s="284">
        <v>8225.58</v>
      </c>
      <c r="AT410" s="272" t="s">
        <v>38249</v>
      </c>
      <c r="AU410" s="273">
        <v>167599.28</v>
      </c>
      <c r="AW410" s="244" t="s">
        <v>9702</v>
      </c>
      <c r="AX410" s="245">
        <v>103.42</v>
      </c>
      <c r="AZ410" s="230" t="s">
        <v>43483</v>
      </c>
      <c r="BA410" s="231">
        <v>1611580.23</v>
      </c>
      <c r="BC410" s="209" t="s">
        <v>6882</v>
      </c>
      <c r="BD410" s="210">
        <v>2162</v>
      </c>
      <c r="BF410" s="195" t="s">
        <v>8086</v>
      </c>
      <c r="BG410" s="196">
        <v>30754.62</v>
      </c>
    </row>
    <row r="411" spans="1:59" x14ac:dyDescent="0.55000000000000004">
      <c r="A411" t="s">
        <v>50917</v>
      </c>
      <c r="C411" s="284">
        <v>13592.48</v>
      </c>
      <c r="E411" s="282" t="s">
        <v>37155</v>
      </c>
      <c r="F411" s="282"/>
      <c r="G411" s="283">
        <v>3371.61</v>
      </c>
      <c r="I411" s="242" t="s">
        <v>4772</v>
      </c>
      <c r="J411" s="242"/>
      <c r="K411" s="243">
        <v>1135.43</v>
      </c>
      <c r="M411" s="224" t="s">
        <v>44264</v>
      </c>
      <c r="N411" s="224"/>
      <c r="O411" s="225">
        <v>2902196.78</v>
      </c>
      <c r="Q411" s="203" t="s">
        <v>872</v>
      </c>
      <c r="R411" s="203"/>
      <c r="S411" s="204">
        <v>13985</v>
      </c>
      <c r="U411" s="195" t="s">
        <v>3696</v>
      </c>
      <c r="V411" s="195"/>
      <c r="W411" s="196">
        <v>105152.96000000001</v>
      </c>
      <c r="X411" s="113"/>
      <c r="Y411" t="s">
        <v>40496</v>
      </c>
      <c r="Z411">
        <v>298.54000000000002</v>
      </c>
      <c r="AB411" s="276" t="s">
        <v>66877</v>
      </c>
      <c r="AC411" s="277">
        <v>1217.1400000000001</v>
      </c>
      <c r="AE411" s="246" t="s">
        <v>38828</v>
      </c>
      <c r="AF411" s="247">
        <v>21956.59</v>
      </c>
      <c r="AH411" s="226" t="s">
        <v>38828</v>
      </c>
      <c r="AI411" s="227">
        <v>88474.14</v>
      </c>
      <c r="AK411" s="207" t="s">
        <v>15048</v>
      </c>
      <c r="AL411" s="208">
        <v>462.98</v>
      </c>
      <c r="AM411" s="93"/>
      <c r="AN411" s="199" t="s">
        <v>31719</v>
      </c>
      <c r="AO411" s="200">
        <v>10815.1</v>
      </c>
      <c r="AQ411" t="s">
        <v>40011</v>
      </c>
      <c r="AR411" s="284">
        <v>7542.14</v>
      </c>
      <c r="AT411" s="272" t="s">
        <v>38264</v>
      </c>
      <c r="AU411" s="273">
        <v>3371.61</v>
      </c>
      <c r="AW411" s="244" t="s">
        <v>11248</v>
      </c>
      <c r="AX411" s="245">
        <v>1135.43</v>
      </c>
      <c r="AZ411" s="230" t="s">
        <v>46350</v>
      </c>
      <c r="BA411" s="231">
        <v>2902196.78</v>
      </c>
      <c r="BC411" s="209" t="s">
        <v>7047</v>
      </c>
      <c r="BD411" s="210">
        <v>651</v>
      </c>
      <c r="BF411" s="195" t="s">
        <v>10281</v>
      </c>
      <c r="BG411" s="196">
        <v>412203</v>
      </c>
    </row>
    <row r="412" spans="1:59" x14ac:dyDescent="0.55000000000000004">
      <c r="A412" t="s">
        <v>50918</v>
      </c>
      <c r="C412" s="284">
        <v>11820.22</v>
      </c>
      <c r="E412" s="282" t="s">
        <v>37157</v>
      </c>
      <c r="F412" s="282"/>
      <c r="G412" s="283">
        <v>3225.92</v>
      </c>
      <c r="I412" s="242" t="s">
        <v>4773</v>
      </c>
      <c r="J412" s="242"/>
      <c r="K412" s="243">
        <v>63260.76</v>
      </c>
      <c r="M412" s="224" t="s">
        <v>41111</v>
      </c>
      <c r="N412" s="224"/>
      <c r="O412" s="225">
        <v>121510</v>
      </c>
      <c r="Q412" s="203" t="s">
        <v>873</v>
      </c>
      <c r="R412" s="203"/>
      <c r="S412" s="204">
        <v>8673</v>
      </c>
      <c r="U412" s="195" t="s">
        <v>3938</v>
      </c>
      <c r="V412" s="195"/>
      <c r="W412" s="196">
        <v>13359</v>
      </c>
      <c r="X412" s="113"/>
      <c r="Y412" t="s">
        <v>68263</v>
      </c>
      <c r="Z412">
        <v>772.4</v>
      </c>
      <c r="AB412" s="276" t="s">
        <v>69848</v>
      </c>
      <c r="AC412" s="277">
        <v>14128.58</v>
      </c>
      <c r="AE412" s="246" t="s">
        <v>63907</v>
      </c>
      <c r="AF412" s="247">
        <v>12737.23</v>
      </c>
      <c r="AH412" s="226" t="s">
        <v>48652</v>
      </c>
      <c r="AI412" s="227">
        <v>4800</v>
      </c>
      <c r="AK412" s="207" t="s">
        <v>15049</v>
      </c>
      <c r="AL412" s="208">
        <v>10252</v>
      </c>
      <c r="AM412" s="93"/>
      <c r="AN412" s="199" t="s">
        <v>16565</v>
      </c>
      <c r="AO412" s="200">
        <v>3208.9</v>
      </c>
      <c r="AQ412" t="s">
        <v>51307</v>
      </c>
      <c r="AR412" s="284">
        <v>234654.46</v>
      </c>
      <c r="AT412" s="272" t="s">
        <v>38274</v>
      </c>
      <c r="AU412" s="273">
        <v>3225.92</v>
      </c>
      <c r="AW412" s="244" t="s">
        <v>11249</v>
      </c>
      <c r="AX412" s="245">
        <v>63260.76</v>
      </c>
      <c r="AZ412" s="230" t="s">
        <v>41652</v>
      </c>
      <c r="BA412" s="231">
        <v>121510</v>
      </c>
      <c r="BC412" s="209" t="s">
        <v>7289</v>
      </c>
      <c r="BD412" s="210">
        <v>6492</v>
      </c>
      <c r="BF412" s="195" t="s">
        <v>9326</v>
      </c>
      <c r="BG412" s="196">
        <v>42255.38</v>
      </c>
    </row>
    <row r="413" spans="1:59" x14ac:dyDescent="0.55000000000000004">
      <c r="A413" t="s">
        <v>50919</v>
      </c>
      <c r="C413" s="284">
        <v>179644.57</v>
      </c>
      <c r="E413" s="282" t="s">
        <v>37158</v>
      </c>
      <c r="F413" s="282"/>
      <c r="G413" s="283">
        <v>344091.5</v>
      </c>
      <c r="I413" s="242" t="s">
        <v>4775</v>
      </c>
      <c r="J413" s="242"/>
      <c r="K413" s="243">
        <v>175.53</v>
      </c>
      <c r="M413" s="224" t="s">
        <v>41112</v>
      </c>
      <c r="N413" s="224"/>
      <c r="O413" s="225">
        <v>83549.8</v>
      </c>
      <c r="Q413" s="203" t="s">
        <v>874</v>
      </c>
      <c r="R413" s="203"/>
      <c r="S413" s="204">
        <v>10802</v>
      </c>
      <c r="U413" s="195" t="s">
        <v>3939</v>
      </c>
      <c r="V413" s="195"/>
      <c r="W413" s="196">
        <v>27072</v>
      </c>
      <c r="X413" s="113"/>
      <c r="Y413" t="s">
        <v>45272</v>
      </c>
      <c r="Z413" s="284">
        <v>11700</v>
      </c>
      <c r="AB413" s="276" t="s">
        <v>61274</v>
      </c>
      <c r="AC413" s="277">
        <v>5269.68</v>
      </c>
      <c r="AE413" s="246" t="s">
        <v>63908</v>
      </c>
      <c r="AF413" s="247">
        <v>16853.189999999999</v>
      </c>
      <c r="AH413" s="226" t="s">
        <v>48653</v>
      </c>
      <c r="AI413" s="227">
        <v>294</v>
      </c>
      <c r="AK413" s="207" t="s">
        <v>15050</v>
      </c>
      <c r="AL413" s="208">
        <v>27707</v>
      </c>
      <c r="AM413" s="93"/>
      <c r="AN413" s="199" t="s">
        <v>16568</v>
      </c>
      <c r="AO413" s="200">
        <v>10815.1</v>
      </c>
      <c r="AQ413" t="s">
        <v>11884</v>
      </c>
      <c r="AR413" s="284">
        <v>203380.08</v>
      </c>
      <c r="AT413" s="272" t="s">
        <v>38279</v>
      </c>
      <c r="AU413" s="273">
        <v>344091.5</v>
      </c>
      <c r="AW413" s="244" t="s">
        <v>9704</v>
      </c>
      <c r="AX413" s="245">
        <v>175.53</v>
      </c>
      <c r="AZ413" s="230" t="s">
        <v>41653</v>
      </c>
      <c r="BA413" s="231">
        <v>83549.8</v>
      </c>
      <c r="BC413" s="209" t="s">
        <v>7703</v>
      </c>
      <c r="BD413" s="210">
        <v>1085</v>
      </c>
      <c r="BF413" s="195" t="s">
        <v>9896</v>
      </c>
      <c r="BG413" s="196">
        <v>554847.09</v>
      </c>
    </row>
    <row r="414" spans="1:59" x14ac:dyDescent="0.55000000000000004">
      <c r="A414" t="s">
        <v>50920</v>
      </c>
      <c r="C414" s="284">
        <v>7560.91</v>
      </c>
      <c r="E414" s="282" t="s">
        <v>37159</v>
      </c>
      <c r="F414" s="282"/>
      <c r="G414" s="283">
        <v>10203.31</v>
      </c>
      <c r="I414" s="242" t="s">
        <v>4868</v>
      </c>
      <c r="J414" s="242"/>
      <c r="K414" s="243">
        <v>1189.44</v>
      </c>
      <c r="M414" s="224" t="s">
        <v>44265</v>
      </c>
      <c r="N414" s="224"/>
      <c r="O414" s="225">
        <v>366192.97</v>
      </c>
      <c r="Q414" s="203" t="s">
        <v>875</v>
      </c>
      <c r="R414" s="203"/>
      <c r="S414" s="204">
        <v>1140</v>
      </c>
      <c r="U414" s="195" t="s">
        <v>3940</v>
      </c>
      <c r="V414" s="195"/>
      <c r="W414" s="196">
        <v>1462483</v>
      </c>
      <c r="X414" s="113"/>
      <c r="Y414" t="s">
        <v>71140</v>
      </c>
      <c r="Z414" s="284">
        <v>2300</v>
      </c>
      <c r="AB414" s="276" t="s">
        <v>58419</v>
      </c>
      <c r="AC414" s="277">
        <v>403.13</v>
      </c>
      <c r="AE414" s="246" t="s">
        <v>63909</v>
      </c>
      <c r="AF414" s="247">
        <v>216.24</v>
      </c>
      <c r="AH414" s="226" t="s">
        <v>48654</v>
      </c>
      <c r="AI414" s="227">
        <v>22.5</v>
      </c>
      <c r="AK414" s="207" t="s">
        <v>15051</v>
      </c>
      <c r="AL414" s="208">
        <v>4715.51</v>
      </c>
      <c r="AM414" s="93"/>
      <c r="AN414" s="199" t="s">
        <v>13145</v>
      </c>
      <c r="AO414" s="200">
        <v>13675.14</v>
      </c>
      <c r="AQ414" t="s">
        <v>51165</v>
      </c>
      <c r="AR414" s="284">
        <v>14720.74</v>
      </c>
      <c r="AT414" s="272" t="s">
        <v>38284</v>
      </c>
      <c r="AU414" s="273">
        <v>10203.31</v>
      </c>
      <c r="AW414" s="244" t="s">
        <v>11251</v>
      </c>
      <c r="AX414" s="245">
        <v>1189.44</v>
      </c>
      <c r="AZ414" s="230" t="s">
        <v>46351</v>
      </c>
      <c r="BA414" s="231">
        <v>366192.97</v>
      </c>
      <c r="BC414" s="209" t="s">
        <v>8005</v>
      </c>
      <c r="BD414" s="210">
        <v>4510</v>
      </c>
      <c r="BF414" s="195" t="s">
        <v>10282</v>
      </c>
      <c r="BG414" s="196">
        <v>77680</v>
      </c>
    </row>
    <row r="415" spans="1:59" x14ac:dyDescent="0.55000000000000004">
      <c r="A415" t="s">
        <v>50921</v>
      </c>
      <c r="C415" s="284">
        <v>6068.25</v>
      </c>
      <c r="E415" s="282" t="s">
        <v>37160</v>
      </c>
      <c r="F415" s="282"/>
      <c r="G415" s="283">
        <v>81.67</v>
      </c>
      <c r="I415" s="242" t="s">
        <v>4777</v>
      </c>
      <c r="J415" s="242"/>
      <c r="K415" s="243">
        <v>-0.72</v>
      </c>
      <c r="M415" s="224" t="s">
        <v>41113</v>
      </c>
      <c r="N415" s="224"/>
      <c r="O415" s="225">
        <v>122586.45</v>
      </c>
      <c r="Q415" s="203" t="s">
        <v>876</v>
      </c>
      <c r="R415" s="203"/>
      <c r="S415" s="204">
        <v>21604</v>
      </c>
      <c r="U415" s="195" t="s">
        <v>3941</v>
      </c>
      <c r="V415" s="195"/>
      <c r="W415" s="196">
        <v>70049</v>
      </c>
      <c r="X415" s="113"/>
      <c r="Y415" t="s">
        <v>71141</v>
      </c>
      <c r="Z415">
        <v>900</v>
      </c>
      <c r="AB415" s="276" t="s">
        <v>63931</v>
      </c>
      <c r="AC415" s="277">
        <v>52.7</v>
      </c>
      <c r="AE415" s="246" t="s">
        <v>63910</v>
      </c>
      <c r="AF415" s="247">
        <v>1025.8499999999999</v>
      </c>
      <c r="AH415" s="226" t="s">
        <v>46642</v>
      </c>
      <c r="AI415" s="227">
        <v>380</v>
      </c>
      <c r="AK415" s="207" t="s">
        <v>15052</v>
      </c>
      <c r="AL415" s="208">
        <v>28484.49</v>
      </c>
      <c r="AM415" s="93"/>
      <c r="AN415" s="199" t="s">
        <v>13146</v>
      </c>
      <c r="AO415" s="200">
        <v>987.3</v>
      </c>
      <c r="AQ415" t="s">
        <v>51310</v>
      </c>
      <c r="AR415" s="284">
        <v>22698.51</v>
      </c>
      <c r="AT415" s="272" t="s">
        <v>38288</v>
      </c>
      <c r="AU415" s="273">
        <v>81.67</v>
      </c>
      <c r="AW415" s="244" t="s">
        <v>9707</v>
      </c>
      <c r="AX415" s="245">
        <v>-0.72</v>
      </c>
      <c r="AZ415" s="230" t="s">
        <v>41654</v>
      </c>
      <c r="BA415" s="231">
        <v>122586.45</v>
      </c>
      <c r="BC415" s="209" t="s">
        <v>8263</v>
      </c>
      <c r="BD415" s="210">
        <v>7580</v>
      </c>
      <c r="BF415" s="195" t="s">
        <v>9897</v>
      </c>
      <c r="BG415" s="196">
        <v>77680</v>
      </c>
    </row>
    <row r="416" spans="1:59" x14ac:dyDescent="0.55000000000000004">
      <c r="A416" t="s">
        <v>65649</v>
      </c>
      <c r="C416" s="284">
        <v>304880.34999999998</v>
      </c>
      <c r="E416" s="282" t="s">
        <v>37161</v>
      </c>
      <c r="F416" s="282"/>
      <c r="G416" s="283">
        <v>17184.919999999998</v>
      </c>
      <c r="I416" s="242" t="s">
        <v>4778</v>
      </c>
      <c r="J416" s="242"/>
      <c r="K416" s="243">
        <v>1606.95</v>
      </c>
      <c r="M416" s="224" t="s">
        <v>44266</v>
      </c>
      <c r="N416" s="224"/>
      <c r="O416" s="225">
        <v>1126265.43</v>
      </c>
      <c r="Q416" s="203" t="s">
        <v>877</v>
      </c>
      <c r="R416" s="203"/>
      <c r="S416" s="204">
        <v>460</v>
      </c>
      <c r="U416" s="195" t="s">
        <v>3942</v>
      </c>
      <c r="V416" s="195"/>
      <c r="W416" s="196">
        <v>15886</v>
      </c>
      <c r="X416" s="113"/>
      <c r="Y416" t="s">
        <v>71142</v>
      </c>
      <c r="Z416">
        <v>250</v>
      </c>
      <c r="AB416" s="276" t="s">
        <v>63932</v>
      </c>
      <c r="AC416" s="277">
        <v>669.27</v>
      </c>
      <c r="AE416" s="246" t="s">
        <v>63911</v>
      </c>
      <c r="AF416" s="247">
        <v>80500</v>
      </c>
      <c r="AH416" s="226" t="s">
        <v>47719</v>
      </c>
      <c r="AI416" s="227">
        <v>64.14</v>
      </c>
      <c r="AK416" s="207" t="s">
        <v>15053</v>
      </c>
      <c r="AL416" s="208">
        <v>24159.49</v>
      </c>
      <c r="AM416" s="93"/>
      <c r="AN416" s="199" t="s">
        <v>13147</v>
      </c>
      <c r="AO416" s="200">
        <v>964.25</v>
      </c>
      <c r="AQ416" t="s">
        <v>57106</v>
      </c>
      <c r="AR416" s="284">
        <v>1788.04</v>
      </c>
      <c r="AT416" s="272" t="s">
        <v>38294</v>
      </c>
      <c r="AU416" s="273">
        <v>17184.919999999998</v>
      </c>
      <c r="AW416" s="244" t="s">
        <v>11253</v>
      </c>
      <c r="AX416" s="245">
        <v>1606.95</v>
      </c>
      <c r="AZ416" s="230" t="s">
        <v>46352</v>
      </c>
      <c r="BA416" s="231">
        <v>1126265.43</v>
      </c>
      <c r="BC416" s="209" t="s">
        <v>8496</v>
      </c>
      <c r="BD416" s="210">
        <v>15861</v>
      </c>
      <c r="BF416" s="195" t="s">
        <v>7620</v>
      </c>
      <c r="BG416" s="196">
        <v>132381.32999999999</v>
      </c>
    </row>
    <row r="417" spans="1:59" x14ac:dyDescent="0.55000000000000004">
      <c r="A417" t="s">
        <v>50925</v>
      </c>
      <c r="C417" s="284">
        <v>121493.84</v>
      </c>
      <c r="E417" s="282" t="s">
        <v>37164</v>
      </c>
      <c r="F417" s="282"/>
      <c r="G417" s="283">
        <v>490022.14</v>
      </c>
      <c r="I417" s="242" t="s">
        <v>3655</v>
      </c>
      <c r="J417" s="242"/>
      <c r="K417" s="243">
        <v>4294.88</v>
      </c>
      <c r="M417" s="224" t="s">
        <v>41114</v>
      </c>
      <c r="N417" s="224"/>
      <c r="O417" s="225">
        <v>107381</v>
      </c>
      <c r="Q417" s="203" t="s">
        <v>878</v>
      </c>
      <c r="R417" s="203"/>
      <c r="S417" s="204">
        <v>4051</v>
      </c>
      <c r="U417" s="195" t="s">
        <v>3943</v>
      </c>
      <c r="V417" s="195"/>
      <c r="W417" s="196">
        <v>2769</v>
      </c>
      <c r="X417" s="113"/>
      <c r="Y417" t="s">
        <v>71143</v>
      </c>
      <c r="Z417">
        <v>107.7</v>
      </c>
      <c r="AB417" s="276" t="s">
        <v>66490</v>
      </c>
      <c r="AC417" s="277">
        <v>6532.73</v>
      </c>
      <c r="AE417" s="246" t="s">
        <v>61752</v>
      </c>
      <c r="AF417" s="247">
        <v>3633.7</v>
      </c>
      <c r="AH417" s="226" t="s">
        <v>46643</v>
      </c>
      <c r="AI417" s="227">
        <v>560.49</v>
      </c>
      <c r="AK417" s="207" t="s">
        <v>15054</v>
      </c>
      <c r="AL417" s="208">
        <v>7794.99</v>
      </c>
      <c r="AM417" s="93"/>
      <c r="AN417" s="199" t="s">
        <v>13148</v>
      </c>
      <c r="AO417" s="200">
        <v>3552.42</v>
      </c>
      <c r="AQ417" t="s">
        <v>11885</v>
      </c>
      <c r="AR417" s="284">
        <v>161632.19</v>
      </c>
      <c r="AT417" s="272" t="s">
        <v>38310</v>
      </c>
      <c r="AU417" s="273">
        <v>490022.14</v>
      </c>
      <c r="AW417" s="244" t="s">
        <v>9708</v>
      </c>
      <c r="AX417" s="245">
        <v>4294.88</v>
      </c>
      <c r="AZ417" s="230" t="s">
        <v>41655</v>
      </c>
      <c r="BA417" s="231">
        <v>107381</v>
      </c>
      <c r="BC417" s="209" t="s">
        <v>8642</v>
      </c>
      <c r="BD417" s="210">
        <v>2000</v>
      </c>
      <c r="BF417" s="195" t="s">
        <v>10283</v>
      </c>
      <c r="BG417" s="196">
        <v>134198</v>
      </c>
    </row>
    <row r="418" spans="1:59" x14ac:dyDescent="0.55000000000000004">
      <c r="A418" t="s">
        <v>50927</v>
      </c>
      <c r="C418">
        <v>127.26</v>
      </c>
      <c r="E418" s="282" t="s">
        <v>37166</v>
      </c>
      <c r="F418" s="282"/>
      <c r="G418" s="283">
        <v>2083.2399999999998</v>
      </c>
      <c r="I418" s="242" t="s">
        <v>4781</v>
      </c>
      <c r="J418" s="242"/>
      <c r="K418" s="243">
        <v>40442</v>
      </c>
      <c r="M418" s="224" t="s">
        <v>42093</v>
      </c>
      <c r="N418" s="224"/>
      <c r="O418" s="225">
        <v>1751135.5</v>
      </c>
      <c r="Q418" s="203" t="s">
        <v>879</v>
      </c>
      <c r="R418" s="203"/>
      <c r="S418" s="204">
        <v>224650</v>
      </c>
      <c r="U418" s="195" t="s">
        <v>3944</v>
      </c>
      <c r="V418" s="195"/>
      <c r="W418" s="196">
        <v>8070</v>
      </c>
      <c r="X418" s="113"/>
      <c r="Y418" t="s">
        <v>66680</v>
      </c>
      <c r="Z418" s="284">
        <v>11750</v>
      </c>
      <c r="AB418" s="276" t="s">
        <v>58420</v>
      </c>
      <c r="AC418" s="277">
        <v>90.41</v>
      </c>
      <c r="AE418" s="246" t="s">
        <v>61753</v>
      </c>
      <c r="AF418" s="247">
        <v>277.98</v>
      </c>
      <c r="AH418" s="226" t="s">
        <v>48655</v>
      </c>
      <c r="AI418" s="227">
        <v>8.84</v>
      </c>
      <c r="AK418" s="207" t="s">
        <v>15055</v>
      </c>
      <c r="AL418" s="208">
        <v>13885.95</v>
      </c>
      <c r="AM418" s="93"/>
      <c r="AN418" s="199" t="s">
        <v>13149</v>
      </c>
      <c r="AO418" s="200">
        <v>11276.4</v>
      </c>
      <c r="AQ418" t="s">
        <v>11886</v>
      </c>
      <c r="AR418" s="284">
        <v>650411.39</v>
      </c>
      <c r="AT418" s="272" t="s">
        <v>38323</v>
      </c>
      <c r="AU418" s="273">
        <v>2083.2399999999998</v>
      </c>
      <c r="AW418" s="244" t="s">
        <v>11256</v>
      </c>
      <c r="AX418" s="245">
        <v>40442</v>
      </c>
      <c r="AZ418" s="230" t="s">
        <v>43484</v>
      </c>
      <c r="BA418" s="231">
        <v>1751135.5</v>
      </c>
      <c r="BC418" s="209" t="s">
        <v>8881</v>
      </c>
      <c r="BD418" s="210">
        <v>9215</v>
      </c>
      <c r="BF418" s="195" t="s">
        <v>9328</v>
      </c>
      <c r="BG418" s="196">
        <v>161.80000000000001</v>
      </c>
    </row>
    <row r="419" spans="1:59" x14ac:dyDescent="0.55000000000000004">
      <c r="A419" t="s">
        <v>50928</v>
      </c>
      <c r="C419">
        <v>-2.77</v>
      </c>
      <c r="E419" s="282" t="s">
        <v>37168</v>
      </c>
      <c r="F419" s="282"/>
      <c r="G419" s="283">
        <v>77063.75</v>
      </c>
      <c r="I419" s="242" t="s">
        <v>4784</v>
      </c>
      <c r="J419" s="242"/>
      <c r="K419" s="243">
        <v>333514.84999999998</v>
      </c>
      <c r="M419" s="224" t="s">
        <v>44267</v>
      </c>
      <c r="N419" s="224"/>
      <c r="O419" s="225">
        <v>410836.42</v>
      </c>
      <c r="Q419" s="203" t="s">
        <v>880</v>
      </c>
      <c r="R419" s="203"/>
      <c r="S419" s="204">
        <v>9325.6</v>
      </c>
      <c r="U419" s="195" t="s">
        <v>3945</v>
      </c>
      <c r="V419" s="195"/>
      <c r="W419" s="196">
        <v>228839</v>
      </c>
      <c r="X419" s="113"/>
      <c r="Y419" t="s">
        <v>57634</v>
      </c>
      <c r="Z419" s="284">
        <v>17497.22</v>
      </c>
      <c r="AB419" s="276" t="s">
        <v>58421</v>
      </c>
      <c r="AC419" s="277">
        <v>2030</v>
      </c>
      <c r="AE419" s="246" t="s">
        <v>48652</v>
      </c>
      <c r="AF419" s="247">
        <v>13975</v>
      </c>
      <c r="AH419" s="226" t="s">
        <v>47720</v>
      </c>
      <c r="AI419" s="227">
        <v>173.17</v>
      </c>
      <c r="AK419" s="207" t="s">
        <v>15056</v>
      </c>
      <c r="AL419" s="208">
        <v>30435.33</v>
      </c>
      <c r="AM419" s="93"/>
      <c r="AN419" s="199" t="s">
        <v>31720</v>
      </c>
      <c r="AO419" s="200">
        <v>69206.37</v>
      </c>
      <c r="AQ419" t="s">
        <v>39913</v>
      </c>
      <c r="AR419" s="284">
        <v>2123.2800000000002</v>
      </c>
      <c r="AT419" s="272" t="s">
        <v>38334</v>
      </c>
      <c r="AU419" s="273">
        <v>77063.75</v>
      </c>
      <c r="AW419" s="244" t="s">
        <v>11260</v>
      </c>
      <c r="AX419" s="245">
        <v>333514.84999999998</v>
      </c>
      <c r="AZ419" s="230" t="s">
        <v>46353</v>
      </c>
      <c r="BA419" s="231">
        <v>410836.42</v>
      </c>
      <c r="BC419" s="209" t="s">
        <v>9770</v>
      </c>
      <c r="BD419" s="210">
        <v>67801</v>
      </c>
      <c r="BF419" s="195" t="s">
        <v>9899</v>
      </c>
      <c r="BG419" s="196">
        <v>266741.13</v>
      </c>
    </row>
    <row r="420" spans="1:59" x14ac:dyDescent="0.55000000000000004">
      <c r="A420" t="s">
        <v>65653</v>
      </c>
      <c r="C420" s="284">
        <v>36835</v>
      </c>
      <c r="E420" s="282" t="s">
        <v>37169</v>
      </c>
      <c r="F420" s="282"/>
      <c r="G420" s="283">
        <v>54675.6</v>
      </c>
      <c r="I420" s="242" t="s">
        <v>4876</v>
      </c>
      <c r="J420" s="242"/>
      <c r="K420" s="243">
        <v>6889.8</v>
      </c>
      <c r="M420" s="224" t="s">
        <v>42094</v>
      </c>
      <c r="N420" s="224"/>
      <c r="O420" s="225">
        <v>925483.41</v>
      </c>
      <c r="Q420" s="203" t="s">
        <v>881</v>
      </c>
      <c r="R420" s="203"/>
      <c r="S420" s="204">
        <v>2880</v>
      </c>
      <c r="U420" s="195" t="s">
        <v>3946</v>
      </c>
      <c r="V420" s="195"/>
      <c r="W420" s="196">
        <v>38550</v>
      </c>
      <c r="X420" s="113"/>
      <c r="Y420" t="s">
        <v>71144</v>
      </c>
      <c r="Z420" s="284">
        <v>5332.5</v>
      </c>
      <c r="AB420" s="276" t="s">
        <v>47724</v>
      </c>
      <c r="AC420" s="277">
        <v>9844</v>
      </c>
      <c r="AE420" s="246" t="s">
        <v>62520</v>
      </c>
      <c r="AF420" s="247">
        <v>12.75</v>
      </c>
      <c r="AH420" s="226" t="s">
        <v>48656</v>
      </c>
      <c r="AI420" s="227">
        <v>31706</v>
      </c>
      <c r="AK420" s="207" t="s">
        <v>15057</v>
      </c>
      <c r="AL420" s="208">
        <v>309430.24</v>
      </c>
      <c r="AM420" s="93"/>
      <c r="AN420" s="199" t="s">
        <v>31721</v>
      </c>
      <c r="AO420" s="200">
        <v>5055.45</v>
      </c>
      <c r="AQ420" t="s">
        <v>40013</v>
      </c>
      <c r="AR420" s="284">
        <v>8313.01</v>
      </c>
      <c r="AT420" s="272" t="s">
        <v>38341</v>
      </c>
      <c r="AU420" s="273">
        <v>54675.6</v>
      </c>
      <c r="AW420" s="244" t="s">
        <v>11266</v>
      </c>
      <c r="AX420" s="245">
        <v>6889.8</v>
      </c>
      <c r="AZ420" s="230" t="s">
        <v>43485</v>
      </c>
      <c r="BA420" s="231">
        <v>925483.41</v>
      </c>
      <c r="BC420" s="209" t="s">
        <v>6623</v>
      </c>
      <c r="BD420" s="210">
        <v>1287031.49</v>
      </c>
      <c r="BF420" s="195" t="s">
        <v>7621</v>
      </c>
      <c r="BG420" s="196">
        <v>75272.820000000007</v>
      </c>
    </row>
    <row r="421" spans="1:59" x14ac:dyDescent="0.55000000000000004">
      <c r="A421" t="s">
        <v>50929</v>
      </c>
      <c r="C421" s="284">
        <v>6691.63</v>
      </c>
      <c r="E421" s="282" t="s">
        <v>37170</v>
      </c>
      <c r="F421" s="282"/>
      <c r="G421" s="283">
        <v>5770.55</v>
      </c>
      <c r="I421" s="242" t="s">
        <v>4877</v>
      </c>
      <c r="J421" s="242"/>
      <c r="K421" s="243">
        <v>2019.62</v>
      </c>
      <c r="M421" s="224" t="s">
        <v>41115</v>
      </c>
      <c r="N421" s="224"/>
      <c r="O421" s="225">
        <v>87196.46</v>
      </c>
      <c r="Q421" s="203" t="s">
        <v>882</v>
      </c>
      <c r="R421" s="203"/>
      <c r="S421" s="204">
        <v>2243.1799999999998</v>
      </c>
      <c r="U421" s="195" t="s">
        <v>3947</v>
      </c>
      <c r="V421" s="195"/>
      <c r="W421" s="196">
        <v>54982</v>
      </c>
      <c r="X421" s="113"/>
      <c r="Y421" t="s">
        <v>68267</v>
      </c>
      <c r="Z421">
        <v>407.94</v>
      </c>
      <c r="AB421" s="276" t="s">
        <v>69926</v>
      </c>
      <c r="AC421" s="277">
        <v>1900</v>
      </c>
      <c r="AE421" s="246" t="s">
        <v>58409</v>
      </c>
      <c r="AF421" s="247">
        <v>54945</v>
      </c>
      <c r="AH421" s="226" t="s">
        <v>44338</v>
      </c>
      <c r="AI421" s="227">
        <v>204989.4</v>
      </c>
      <c r="AK421" s="207" t="s">
        <v>15058</v>
      </c>
      <c r="AL421" s="208">
        <v>8562</v>
      </c>
      <c r="AM421" s="93"/>
      <c r="AN421" s="199" t="s">
        <v>31722</v>
      </c>
      <c r="AO421" s="200">
        <v>12786.02</v>
      </c>
      <c r="AQ421" t="s">
        <v>51166</v>
      </c>
      <c r="AR421" s="284">
        <v>86909.21</v>
      </c>
      <c r="AT421" s="272" t="s">
        <v>38345</v>
      </c>
      <c r="AU421" s="273">
        <v>5770.55</v>
      </c>
      <c r="AW421" s="244" t="s">
        <v>11267</v>
      </c>
      <c r="AX421" s="245">
        <v>2019.62</v>
      </c>
      <c r="AZ421" s="230" t="s">
        <v>41656</v>
      </c>
      <c r="BA421" s="231">
        <v>87196.46</v>
      </c>
      <c r="BC421" s="209" t="s">
        <v>6883</v>
      </c>
      <c r="BD421" s="210">
        <v>216000</v>
      </c>
      <c r="BF421" s="195" t="s">
        <v>10284</v>
      </c>
      <c r="BG421" s="196">
        <v>83887</v>
      </c>
    </row>
    <row r="422" spans="1:59" x14ac:dyDescent="0.55000000000000004">
      <c r="A422" t="s">
        <v>65654</v>
      </c>
      <c r="C422" s="284">
        <v>53271.79</v>
      </c>
      <c r="E422" s="282" t="s">
        <v>37172</v>
      </c>
      <c r="F422" s="282"/>
      <c r="G422" s="283">
        <v>30965.45</v>
      </c>
      <c r="I422" s="242" t="s">
        <v>12312</v>
      </c>
      <c r="J422" s="242"/>
      <c r="K422" s="243">
        <v>903</v>
      </c>
      <c r="M422" s="224" t="s">
        <v>41116</v>
      </c>
      <c r="N422" s="224"/>
      <c r="O422" s="225">
        <v>109333</v>
      </c>
      <c r="Q422" s="203" t="s">
        <v>883</v>
      </c>
      <c r="R422" s="203"/>
      <c r="S422" s="204">
        <v>1462</v>
      </c>
      <c r="U422" s="195" t="s">
        <v>3948</v>
      </c>
      <c r="V422" s="195"/>
      <c r="W422" s="196">
        <v>3829817</v>
      </c>
      <c r="X422" s="113"/>
      <c r="Y422" t="s">
        <v>71145</v>
      </c>
      <c r="Z422">
        <v>600</v>
      </c>
      <c r="AB422" s="276" t="s">
        <v>60183</v>
      </c>
      <c r="AC422" s="277">
        <v>3171.3</v>
      </c>
      <c r="AE422" s="246" t="s">
        <v>63008</v>
      </c>
      <c r="AF422" s="247">
        <v>1633.5</v>
      </c>
      <c r="AH422" s="226" t="s">
        <v>44339</v>
      </c>
      <c r="AI422" s="227">
        <v>15681.69</v>
      </c>
      <c r="AK422" s="207" t="s">
        <v>15059</v>
      </c>
      <c r="AL422" s="208">
        <v>29022</v>
      </c>
      <c r="AM422" s="93"/>
      <c r="AN422" s="199" t="s">
        <v>31723</v>
      </c>
      <c r="AO422" s="200">
        <v>13841.36</v>
      </c>
      <c r="AQ422" t="s">
        <v>43949</v>
      </c>
      <c r="AR422" s="284">
        <v>11031</v>
      </c>
      <c r="AT422" s="272" t="s">
        <v>38355</v>
      </c>
      <c r="AU422" s="273">
        <v>30965.45</v>
      </c>
      <c r="AW422" s="244" t="s">
        <v>12066</v>
      </c>
      <c r="AX422" s="245">
        <v>903</v>
      </c>
      <c r="AZ422" s="230" t="s">
        <v>41657</v>
      </c>
      <c r="BA422" s="231">
        <v>109333</v>
      </c>
      <c r="BC422" s="209" t="s">
        <v>7048</v>
      </c>
      <c r="BD422" s="210">
        <v>64254.09</v>
      </c>
      <c r="BF422" s="195" t="s">
        <v>9329</v>
      </c>
      <c r="BG422" s="196">
        <v>3228.38</v>
      </c>
    </row>
    <row r="423" spans="1:59" x14ac:dyDescent="0.55000000000000004">
      <c r="A423" t="s">
        <v>65655</v>
      </c>
      <c r="C423" s="284">
        <v>2290535</v>
      </c>
      <c r="E423" s="282" t="s">
        <v>37174</v>
      </c>
      <c r="F423" s="282"/>
      <c r="G423" s="283">
        <v>119.77</v>
      </c>
      <c r="I423" s="242" t="s">
        <v>4785</v>
      </c>
      <c r="J423" s="242"/>
      <c r="K423" s="243">
        <v>26536.400000000001</v>
      </c>
      <c r="M423" s="224" t="s">
        <v>42095</v>
      </c>
      <c r="N423" s="224"/>
      <c r="O423" s="225">
        <v>4844204.24</v>
      </c>
      <c r="Q423" s="203" t="s">
        <v>884</v>
      </c>
      <c r="R423" s="203"/>
      <c r="S423" s="204">
        <v>548690.67000000004</v>
      </c>
      <c r="U423" s="195" t="s">
        <v>3949</v>
      </c>
      <c r="V423" s="195"/>
      <c r="W423" s="196">
        <v>10737</v>
      </c>
      <c r="X423" s="113"/>
      <c r="Y423" t="s">
        <v>53124</v>
      </c>
      <c r="Z423" s="284">
        <v>4275</v>
      </c>
      <c r="AB423" s="276" t="s">
        <v>60184</v>
      </c>
      <c r="AC423" s="277">
        <v>242.57</v>
      </c>
      <c r="AE423" s="246" t="s">
        <v>58410</v>
      </c>
      <c r="AF423" s="247">
        <v>5334</v>
      </c>
      <c r="AH423" s="226" t="s">
        <v>44340</v>
      </c>
      <c r="AI423" s="227">
        <v>627975.01</v>
      </c>
      <c r="AK423" s="207" t="s">
        <v>15060</v>
      </c>
      <c r="AL423" s="208">
        <v>5572</v>
      </c>
      <c r="AM423" s="93"/>
      <c r="AN423" s="199" t="s">
        <v>31724</v>
      </c>
      <c r="AO423" s="200">
        <v>24980</v>
      </c>
      <c r="AQ423" t="s">
        <v>46575</v>
      </c>
      <c r="AR423">
        <v>994.58</v>
      </c>
      <c r="AT423" s="272" t="s">
        <v>38365</v>
      </c>
      <c r="AU423" s="273">
        <v>119.77</v>
      </c>
      <c r="AW423" s="244" t="s">
        <v>11273</v>
      </c>
      <c r="AX423" s="245">
        <v>26536.400000000001</v>
      </c>
      <c r="AZ423" s="230" t="s">
        <v>43486</v>
      </c>
      <c r="BA423" s="231">
        <v>4844204.24</v>
      </c>
      <c r="BC423" s="209" t="s">
        <v>7290</v>
      </c>
      <c r="BD423" s="210">
        <v>270977.76</v>
      </c>
      <c r="BF423" s="195" t="s">
        <v>9900</v>
      </c>
      <c r="BG423" s="196">
        <v>162388.20000000001</v>
      </c>
    </row>
    <row r="424" spans="1:59" x14ac:dyDescent="0.55000000000000004">
      <c r="A424" t="s">
        <v>50936</v>
      </c>
      <c r="C424" s="284">
        <v>37603.919999999998</v>
      </c>
      <c r="E424" s="282" t="s">
        <v>37175</v>
      </c>
      <c r="F424" s="282"/>
      <c r="G424" s="283">
        <v>61654.04</v>
      </c>
      <c r="I424" s="242" t="s">
        <v>3656</v>
      </c>
      <c r="J424" s="242"/>
      <c r="K424" s="243">
        <v>109734.89</v>
      </c>
      <c r="M424" s="224" t="s">
        <v>41117</v>
      </c>
      <c r="N424" s="224"/>
      <c r="O424" s="225">
        <v>76969.75</v>
      </c>
      <c r="Q424" s="203" t="s">
        <v>4011</v>
      </c>
      <c r="R424" s="203"/>
      <c r="S424" s="204">
        <v>2045</v>
      </c>
      <c r="U424" s="195" t="s">
        <v>3950</v>
      </c>
      <c r="V424" s="195"/>
      <c r="W424" s="196">
        <v>3922.98</v>
      </c>
      <c r="X424" s="113"/>
      <c r="Y424" t="s">
        <v>50208</v>
      </c>
      <c r="Z424" s="284">
        <v>3760.41</v>
      </c>
      <c r="AB424" s="276" t="s">
        <v>60185</v>
      </c>
      <c r="AC424" s="277">
        <v>806.06</v>
      </c>
      <c r="AE424" s="246" t="s">
        <v>48654</v>
      </c>
      <c r="AF424" s="247">
        <v>4411.09</v>
      </c>
      <c r="AH424" s="226" t="s">
        <v>44341</v>
      </c>
      <c r="AI424" s="227">
        <v>48040.12</v>
      </c>
      <c r="AK424" s="207" t="s">
        <v>15061</v>
      </c>
      <c r="AL424" s="208">
        <v>47300</v>
      </c>
      <c r="AM424" s="93"/>
      <c r="AN424" s="199" t="s">
        <v>31725</v>
      </c>
      <c r="AO424" s="200">
        <v>22416.17</v>
      </c>
      <c r="AQ424" t="s">
        <v>57081</v>
      </c>
      <c r="AR424" s="284">
        <v>25949.97</v>
      </c>
      <c r="AT424" s="272" t="s">
        <v>38371</v>
      </c>
      <c r="AU424" s="273">
        <v>61654.04</v>
      </c>
      <c r="AW424" s="244" t="s">
        <v>9709</v>
      </c>
      <c r="AX424" s="245">
        <v>109734.89</v>
      </c>
      <c r="AZ424" s="230" t="s">
        <v>41658</v>
      </c>
      <c r="BA424" s="231">
        <v>76969.75</v>
      </c>
      <c r="BC424" s="209" t="s">
        <v>7566</v>
      </c>
      <c r="BD424" s="210">
        <v>842779</v>
      </c>
      <c r="BF424" s="195" t="s">
        <v>7622</v>
      </c>
      <c r="BG424" s="196">
        <v>20319.060000000001</v>
      </c>
    </row>
    <row r="425" spans="1:59" x14ac:dyDescent="0.55000000000000004">
      <c r="A425" t="s">
        <v>65663</v>
      </c>
      <c r="C425" s="284">
        <v>133570.1</v>
      </c>
      <c r="E425" s="282" t="s">
        <v>37176</v>
      </c>
      <c r="F425" s="282"/>
      <c r="G425" s="283">
        <v>2182501.7400000002</v>
      </c>
      <c r="I425" s="242" t="s">
        <v>4884</v>
      </c>
      <c r="J425" s="242"/>
      <c r="K425" s="243">
        <v>7269</v>
      </c>
      <c r="M425" s="224" t="s">
        <v>44268</v>
      </c>
      <c r="N425" s="224"/>
      <c r="O425" s="225">
        <v>590344.53</v>
      </c>
      <c r="Q425" s="203" t="s">
        <v>885</v>
      </c>
      <c r="R425" s="203"/>
      <c r="S425" s="204">
        <v>3592</v>
      </c>
      <c r="U425" s="195" t="s">
        <v>3951</v>
      </c>
      <c r="V425" s="195"/>
      <c r="W425" s="196">
        <v>14232</v>
      </c>
      <c r="X425" s="113"/>
      <c r="Y425" t="s">
        <v>71146</v>
      </c>
      <c r="Z425" s="284">
        <v>14328</v>
      </c>
      <c r="AB425" s="276" t="s">
        <v>34495</v>
      </c>
      <c r="AC425" s="277">
        <v>44000</v>
      </c>
      <c r="AE425" s="246" t="s">
        <v>58411</v>
      </c>
      <c r="AF425" s="247">
        <v>15168.6</v>
      </c>
      <c r="AH425" s="226" t="s">
        <v>15130</v>
      </c>
      <c r="AI425" s="227">
        <v>17246.97</v>
      </c>
      <c r="AK425" s="207" t="s">
        <v>15062</v>
      </c>
      <c r="AL425" s="208">
        <v>17846.919999999998</v>
      </c>
      <c r="AM425" s="93"/>
      <c r="AN425" s="199" t="s">
        <v>31726</v>
      </c>
      <c r="AO425" s="200">
        <v>83107.320000000007</v>
      </c>
      <c r="AQ425" t="s">
        <v>11888</v>
      </c>
      <c r="AR425" s="284">
        <v>457299.21</v>
      </c>
      <c r="AT425" s="272" t="s">
        <v>38376</v>
      </c>
      <c r="AU425" s="273">
        <v>2182501.7400000002</v>
      </c>
      <c r="AW425" s="244" t="s">
        <v>11275</v>
      </c>
      <c r="AX425" s="245">
        <v>7269</v>
      </c>
      <c r="AZ425" s="230" t="s">
        <v>46354</v>
      </c>
      <c r="BA425" s="231">
        <v>590344.53</v>
      </c>
      <c r="BC425" s="209" t="s">
        <v>7704</v>
      </c>
      <c r="BD425" s="210">
        <v>92287.83</v>
      </c>
      <c r="BF425" s="195" t="s">
        <v>10285</v>
      </c>
      <c r="BG425" s="196">
        <v>117085</v>
      </c>
    </row>
    <row r="426" spans="1:59" x14ac:dyDescent="0.55000000000000004">
      <c r="A426" t="s">
        <v>50937</v>
      </c>
      <c r="C426" s="284">
        <v>220722.83</v>
      </c>
      <c r="E426" s="282" t="s">
        <v>37184</v>
      </c>
      <c r="F426" s="282"/>
      <c r="G426" s="283">
        <v>1954.5</v>
      </c>
      <c r="I426" s="242" t="s">
        <v>4887</v>
      </c>
      <c r="J426" s="242"/>
      <c r="K426" s="243">
        <v>5591.07</v>
      </c>
      <c r="M426" s="224" t="s">
        <v>44269</v>
      </c>
      <c r="N426" s="224"/>
      <c r="O426" s="225">
        <v>3091457.25</v>
      </c>
      <c r="Q426" s="203" t="s">
        <v>886</v>
      </c>
      <c r="R426" s="203"/>
      <c r="S426" s="204">
        <v>5145</v>
      </c>
      <c r="U426" s="195" t="s">
        <v>3952</v>
      </c>
      <c r="V426" s="195"/>
      <c r="W426" s="196">
        <v>38820</v>
      </c>
      <c r="X426" s="113"/>
      <c r="Y426" t="s">
        <v>42742</v>
      </c>
      <c r="Z426" s="284">
        <v>1736.02</v>
      </c>
      <c r="AB426" s="276" t="s">
        <v>34496</v>
      </c>
      <c r="AC426" s="277">
        <v>3365.98</v>
      </c>
      <c r="AE426" s="246" t="s">
        <v>58412</v>
      </c>
      <c r="AF426" s="247">
        <v>4977.9399999999996</v>
      </c>
      <c r="AH426" s="226" t="s">
        <v>34471</v>
      </c>
      <c r="AI426" s="227">
        <v>61421.5</v>
      </c>
      <c r="AK426" s="207" t="s">
        <v>15063</v>
      </c>
      <c r="AL426" s="208">
        <v>2203.59</v>
      </c>
      <c r="AM426" s="93"/>
      <c r="AN426" s="199" t="s">
        <v>31727</v>
      </c>
      <c r="AO426" s="200">
        <v>169946.86</v>
      </c>
      <c r="AQ426" t="s">
        <v>66159</v>
      </c>
      <c r="AR426" s="284">
        <v>13611</v>
      </c>
      <c r="AT426" s="272" t="s">
        <v>38412</v>
      </c>
      <c r="AU426" s="273">
        <v>1954.5</v>
      </c>
      <c r="AW426" s="244" t="s">
        <v>11278</v>
      </c>
      <c r="AX426" s="245">
        <v>5591.07</v>
      </c>
      <c r="AZ426" s="230" t="s">
        <v>46355</v>
      </c>
      <c r="BA426" s="231">
        <v>3091457.25</v>
      </c>
      <c r="BC426" s="209" t="s">
        <v>7957</v>
      </c>
      <c r="BD426" s="210">
        <v>19860.8</v>
      </c>
      <c r="BF426" s="195" t="s">
        <v>9901</v>
      </c>
      <c r="BG426" s="196">
        <v>137404.06</v>
      </c>
    </row>
    <row r="427" spans="1:59" x14ac:dyDescent="0.55000000000000004">
      <c r="A427" t="s">
        <v>65666</v>
      </c>
      <c r="C427">
        <v>365.17</v>
      </c>
      <c r="E427" s="282" t="s">
        <v>37187</v>
      </c>
      <c r="F427" s="282"/>
      <c r="G427" s="283">
        <v>545.76</v>
      </c>
      <c r="I427" s="242" t="s">
        <v>4787</v>
      </c>
      <c r="J427" s="242"/>
      <c r="K427" s="243">
        <v>14270.76</v>
      </c>
      <c r="M427" s="224" t="s">
        <v>44270</v>
      </c>
      <c r="N427" s="224"/>
      <c r="O427" s="225">
        <v>889796.06</v>
      </c>
      <c r="Q427" s="203" t="s">
        <v>887</v>
      </c>
      <c r="R427" s="203"/>
      <c r="S427" s="204">
        <v>3291</v>
      </c>
      <c r="U427" s="195" t="s">
        <v>3953</v>
      </c>
      <c r="V427" s="195"/>
      <c r="W427" s="196">
        <v>28299</v>
      </c>
      <c r="X427" s="113"/>
      <c r="Y427" t="s">
        <v>50209</v>
      </c>
      <c r="Z427">
        <v>343.77</v>
      </c>
      <c r="AB427" s="276" t="s">
        <v>66878</v>
      </c>
      <c r="AC427" s="277">
        <v>1861.31</v>
      </c>
      <c r="AE427" s="246" t="s">
        <v>47719</v>
      </c>
      <c r="AF427" s="247">
        <v>8310.6</v>
      </c>
      <c r="AH427" s="226" t="s">
        <v>40089</v>
      </c>
      <c r="AI427" s="227">
        <v>22338.48</v>
      </c>
      <c r="AK427" s="207" t="s">
        <v>15064</v>
      </c>
      <c r="AL427" s="208">
        <v>4845.8500000000004</v>
      </c>
      <c r="AM427" s="93"/>
      <c r="AN427" s="199" t="s">
        <v>31728</v>
      </c>
      <c r="AO427" s="200">
        <v>49537.45</v>
      </c>
      <c r="AQ427" t="s">
        <v>40014</v>
      </c>
      <c r="AR427" s="284">
        <v>23670.87</v>
      </c>
      <c r="AT427" s="272" t="s">
        <v>38431</v>
      </c>
      <c r="AU427" s="273">
        <v>545.76</v>
      </c>
      <c r="AW427" s="244" t="s">
        <v>9710</v>
      </c>
      <c r="AX427" s="245">
        <v>14270.76</v>
      </c>
      <c r="AZ427" s="230" t="s">
        <v>46356</v>
      </c>
      <c r="BA427" s="231">
        <v>889796.06</v>
      </c>
      <c r="BC427" s="209" t="s">
        <v>8006</v>
      </c>
      <c r="BD427" s="210">
        <v>27927</v>
      </c>
      <c r="BF427" s="195" t="s">
        <v>10286</v>
      </c>
      <c r="BG427" s="196">
        <v>16509</v>
      </c>
    </row>
    <row r="428" spans="1:59" x14ac:dyDescent="0.55000000000000004">
      <c r="A428" t="s">
        <v>50938</v>
      </c>
      <c r="C428" s="284">
        <v>127224.12</v>
      </c>
      <c r="E428" s="282" t="s">
        <v>37189</v>
      </c>
      <c r="F428" s="282"/>
      <c r="G428" s="283">
        <v>32179.33</v>
      </c>
      <c r="I428" s="242" t="s">
        <v>4790</v>
      </c>
      <c r="J428" s="242"/>
      <c r="K428" s="243">
        <v>12495.15</v>
      </c>
      <c r="M428" s="224" t="s">
        <v>41118</v>
      </c>
      <c r="N428" s="224"/>
      <c r="O428" s="225">
        <v>272614.75</v>
      </c>
      <c r="Q428" s="203" t="s">
        <v>888</v>
      </c>
      <c r="R428" s="203"/>
      <c r="S428" s="204">
        <v>2252</v>
      </c>
      <c r="U428" s="195" t="s">
        <v>3954</v>
      </c>
      <c r="V428" s="195"/>
      <c r="W428" s="196">
        <v>13189</v>
      </c>
      <c r="X428" s="113"/>
      <c r="Y428" t="s">
        <v>71147</v>
      </c>
      <c r="Z428">
        <v>416.22</v>
      </c>
      <c r="AB428" s="276" t="s">
        <v>66879</v>
      </c>
      <c r="AC428" s="277">
        <v>26509</v>
      </c>
      <c r="AE428" s="246" t="s">
        <v>46643</v>
      </c>
      <c r="AF428" s="247">
        <v>26654.47</v>
      </c>
      <c r="AH428" s="226" t="s">
        <v>15134</v>
      </c>
      <c r="AI428" s="227">
        <v>7634.64</v>
      </c>
      <c r="AK428" s="207" t="s">
        <v>15065</v>
      </c>
      <c r="AL428" s="208">
        <v>10534.31</v>
      </c>
      <c r="AM428" s="93"/>
      <c r="AN428" s="199" t="s">
        <v>13150</v>
      </c>
      <c r="AO428" s="200">
        <v>288.51</v>
      </c>
      <c r="AQ428" t="s">
        <v>51167</v>
      </c>
      <c r="AR428" s="284">
        <v>18221.37</v>
      </c>
      <c r="AT428" s="272" t="s">
        <v>38441</v>
      </c>
      <c r="AU428" s="273">
        <v>32179.33</v>
      </c>
      <c r="AW428" s="244" t="s">
        <v>11286</v>
      </c>
      <c r="AX428" s="245">
        <v>12495.15</v>
      </c>
      <c r="AZ428" s="230" t="s">
        <v>41659</v>
      </c>
      <c r="BA428" s="231">
        <v>272614.75</v>
      </c>
      <c r="BC428" s="209" t="s">
        <v>8184</v>
      </c>
      <c r="BD428" s="210">
        <v>19598.759999999998</v>
      </c>
      <c r="BF428" s="195" t="s">
        <v>9331</v>
      </c>
      <c r="BG428" s="196">
        <v>11591.37</v>
      </c>
    </row>
    <row r="429" spans="1:59" x14ac:dyDescent="0.55000000000000004">
      <c r="A429" t="s">
        <v>50939</v>
      </c>
      <c r="C429" s="284">
        <v>61741.72</v>
      </c>
      <c r="E429" s="282" t="s">
        <v>37192</v>
      </c>
      <c r="F429" s="282"/>
      <c r="G429" s="283">
        <v>232327.57</v>
      </c>
      <c r="I429" s="242" t="s">
        <v>4792</v>
      </c>
      <c r="J429" s="242"/>
      <c r="K429" s="243">
        <v>1854.98</v>
      </c>
      <c r="M429" s="224" t="s">
        <v>44271</v>
      </c>
      <c r="N429" s="224"/>
      <c r="O429" s="225">
        <v>1529025.02</v>
      </c>
      <c r="Q429" s="203" t="s">
        <v>4012</v>
      </c>
      <c r="R429" s="203"/>
      <c r="S429" s="204">
        <v>2430</v>
      </c>
      <c r="U429" s="195" t="s">
        <v>3955</v>
      </c>
      <c r="V429" s="195"/>
      <c r="W429" s="196">
        <v>16037</v>
      </c>
      <c r="X429" s="113"/>
      <c r="Y429" t="s">
        <v>53125</v>
      </c>
      <c r="Z429" s="284">
        <v>2917.89</v>
      </c>
      <c r="AB429" s="276" t="s">
        <v>66880</v>
      </c>
      <c r="AC429" s="277">
        <v>7210</v>
      </c>
      <c r="AE429" s="246" t="s">
        <v>61181</v>
      </c>
      <c r="AF429" s="247">
        <v>69165.570000000007</v>
      </c>
      <c r="AH429" s="226" t="s">
        <v>15135</v>
      </c>
      <c r="AI429" s="227">
        <v>5321.67</v>
      </c>
      <c r="AK429" s="207" t="s">
        <v>15066</v>
      </c>
      <c r="AL429" s="208">
        <v>6325.92</v>
      </c>
      <c r="AM429" s="93"/>
      <c r="AN429" s="199" t="s">
        <v>13151</v>
      </c>
      <c r="AO429" s="200">
        <v>11075.31</v>
      </c>
      <c r="AQ429" t="s">
        <v>51312</v>
      </c>
      <c r="AR429" s="284">
        <v>36313.85</v>
      </c>
      <c r="AT429" s="272" t="s">
        <v>38464</v>
      </c>
      <c r="AU429" s="273">
        <v>232327.57</v>
      </c>
      <c r="AW429" s="244" t="s">
        <v>11288</v>
      </c>
      <c r="AX429" s="245">
        <v>1854.98</v>
      </c>
      <c r="AZ429" s="230" t="s">
        <v>46357</v>
      </c>
      <c r="BA429" s="231">
        <v>1529025.02</v>
      </c>
      <c r="BC429" s="209" t="s">
        <v>8264</v>
      </c>
      <c r="BD429" s="210">
        <v>731637.28</v>
      </c>
      <c r="BF429" s="195" t="s">
        <v>9902</v>
      </c>
      <c r="BG429" s="196">
        <v>28100.37</v>
      </c>
    </row>
    <row r="430" spans="1:59" x14ac:dyDescent="0.55000000000000004">
      <c r="A430" t="s">
        <v>50940</v>
      </c>
      <c r="C430" s="284">
        <v>23579.33</v>
      </c>
      <c r="E430" s="282" t="s">
        <v>37193</v>
      </c>
      <c r="F430" s="282"/>
      <c r="G430" s="283">
        <v>82548.97</v>
      </c>
      <c r="I430" s="242" t="s">
        <v>4796</v>
      </c>
      <c r="J430" s="242"/>
      <c r="K430" s="243">
        <v>175449.87</v>
      </c>
      <c r="M430" s="224" t="s">
        <v>44272</v>
      </c>
      <c r="N430" s="224"/>
      <c r="O430" s="225">
        <v>4487138.28</v>
      </c>
      <c r="Q430" s="203" t="s">
        <v>889</v>
      </c>
      <c r="R430" s="203"/>
      <c r="S430" s="204">
        <v>4901</v>
      </c>
      <c r="U430" s="195" t="s">
        <v>3956</v>
      </c>
      <c r="V430" s="195"/>
      <c r="W430" s="196">
        <v>3363</v>
      </c>
      <c r="X430" s="113"/>
      <c r="Y430" t="s">
        <v>42743</v>
      </c>
      <c r="Z430">
        <v>44</v>
      </c>
      <c r="AB430" s="276" t="s">
        <v>63934</v>
      </c>
      <c r="AC430" s="277">
        <v>1811.83</v>
      </c>
      <c r="AE430" s="246" t="s">
        <v>61754</v>
      </c>
      <c r="AF430" s="247">
        <v>10593.64</v>
      </c>
      <c r="AH430" s="226" t="s">
        <v>42124</v>
      </c>
      <c r="AI430" s="227">
        <v>58174</v>
      </c>
      <c r="AK430" s="207" t="s">
        <v>15067</v>
      </c>
      <c r="AL430" s="208">
        <v>648.21</v>
      </c>
      <c r="AM430" s="93"/>
      <c r="AN430" s="199" t="s">
        <v>13152</v>
      </c>
      <c r="AO430" s="200">
        <v>13675.14</v>
      </c>
      <c r="AQ430" t="s">
        <v>66314</v>
      </c>
      <c r="AR430" s="284">
        <v>6209</v>
      </c>
      <c r="AT430" s="272" t="s">
        <v>38470</v>
      </c>
      <c r="AU430" s="273">
        <v>82548.97</v>
      </c>
      <c r="AW430" s="244" t="s">
        <v>11301</v>
      </c>
      <c r="AX430" s="245">
        <v>175449.87</v>
      </c>
      <c r="AZ430" s="230" t="s">
        <v>46358</v>
      </c>
      <c r="BA430" s="231">
        <v>4487138.28</v>
      </c>
      <c r="BC430" s="209" t="s">
        <v>8643</v>
      </c>
      <c r="BD430" s="210">
        <v>52697.5</v>
      </c>
      <c r="BF430" s="195" t="s">
        <v>10112</v>
      </c>
      <c r="BG430" s="196">
        <v>355733.01</v>
      </c>
    </row>
    <row r="431" spans="1:59" x14ac:dyDescent="0.55000000000000004">
      <c r="A431" t="s">
        <v>65668</v>
      </c>
      <c r="C431" s="284">
        <v>28863.57</v>
      </c>
      <c r="E431" s="282" t="s">
        <v>37196</v>
      </c>
      <c r="F431" s="282"/>
      <c r="G431" s="283">
        <v>16557.37</v>
      </c>
      <c r="I431" s="242" t="s">
        <v>4797</v>
      </c>
      <c r="J431" s="242"/>
      <c r="K431" s="243">
        <v>94321.98</v>
      </c>
      <c r="M431" s="224" t="s">
        <v>41119</v>
      </c>
      <c r="N431" s="224"/>
      <c r="O431" s="225">
        <v>28849.119999999999</v>
      </c>
      <c r="Q431" s="203" t="s">
        <v>890</v>
      </c>
      <c r="R431" s="203"/>
      <c r="S431" s="204">
        <v>5340</v>
      </c>
      <c r="U431" s="195" t="s">
        <v>3957</v>
      </c>
      <c r="V431" s="195"/>
      <c r="W431" s="196">
        <v>18888</v>
      </c>
      <c r="X431" s="113"/>
      <c r="Y431" t="s">
        <v>53126</v>
      </c>
      <c r="Z431">
        <v>82</v>
      </c>
      <c r="AB431" s="276" t="s">
        <v>49600</v>
      </c>
      <c r="AC431" s="277">
        <v>14642.05</v>
      </c>
      <c r="AE431" s="246" t="s">
        <v>63009</v>
      </c>
      <c r="AF431" s="247">
        <v>322.5</v>
      </c>
      <c r="AH431" s="226" t="s">
        <v>15136</v>
      </c>
      <c r="AI431" s="227">
        <v>3604.2</v>
      </c>
      <c r="AK431" s="207" t="s">
        <v>15068</v>
      </c>
      <c r="AL431" s="208">
        <v>23324.560000000001</v>
      </c>
      <c r="AM431" s="93"/>
      <c r="AN431" s="199" t="s">
        <v>16661</v>
      </c>
      <c r="AO431" s="200">
        <v>69206.37</v>
      </c>
      <c r="AQ431" t="s">
        <v>43951</v>
      </c>
      <c r="AR431" s="284">
        <v>25139</v>
      </c>
      <c r="AT431" s="272" t="s">
        <v>38488</v>
      </c>
      <c r="AU431" s="273">
        <v>16557.37</v>
      </c>
      <c r="AW431" s="244" t="s">
        <v>11303</v>
      </c>
      <c r="AX431" s="245">
        <v>94321.98</v>
      </c>
      <c r="AZ431" s="230" t="s">
        <v>41660</v>
      </c>
      <c r="BA431" s="231">
        <v>28849.119999999999</v>
      </c>
      <c r="BC431" s="209" t="s">
        <v>8882</v>
      </c>
      <c r="BD431" s="210">
        <v>757762.29</v>
      </c>
      <c r="BF431" s="195" t="s">
        <v>10287</v>
      </c>
      <c r="BG431" s="196">
        <v>233750</v>
      </c>
    </row>
    <row r="432" spans="1:59" x14ac:dyDescent="0.55000000000000004">
      <c r="A432" t="s">
        <v>50942</v>
      </c>
      <c r="C432" s="284">
        <v>19352</v>
      </c>
      <c r="E432" s="282" t="s">
        <v>37198</v>
      </c>
      <c r="F432" s="282"/>
      <c r="G432" s="283">
        <v>274501.78999999998</v>
      </c>
      <c r="I432" s="242" t="s">
        <v>4798</v>
      </c>
      <c r="J432" s="242"/>
      <c r="K432" s="243">
        <v>25518.77</v>
      </c>
      <c r="M432" s="224" t="s">
        <v>41120</v>
      </c>
      <c r="N432" s="224"/>
      <c r="O432" s="225">
        <v>38216</v>
      </c>
      <c r="Q432" s="203" t="s">
        <v>891</v>
      </c>
      <c r="R432" s="203"/>
      <c r="S432" s="204">
        <v>9452</v>
      </c>
      <c r="U432" s="195" t="s">
        <v>3958</v>
      </c>
      <c r="V432" s="195"/>
      <c r="W432" s="196">
        <v>13353</v>
      </c>
      <c r="X432" s="113"/>
      <c r="Y432" t="s">
        <v>53127</v>
      </c>
      <c r="Z432">
        <v>149.31</v>
      </c>
      <c r="AB432" s="276" t="s">
        <v>40097</v>
      </c>
      <c r="AC432" s="277">
        <v>66518.399999999994</v>
      </c>
      <c r="AE432" s="246" t="s">
        <v>61755</v>
      </c>
      <c r="AF432" s="247">
        <v>794.46</v>
      </c>
      <c r="AH432" s="226" t="s">
        <v>15138</v>
      </c>
      <c r="AI432" s="227">
        <v>4607.8500000000004</v>
      </c>
      <c r="AK432" s="207" t="s">
        <v>15069</v>
      </c>
      <c r="AL432" s="208">
        <v>244808.89</v>
      </c>
      <c r="AM432" s="93"/>
      <c r="AN432" s="199" t="s">
        <v>13153</v>
      </c>
      <c r="AO432" s="200">
        <v>6042.75</v>
      </c>
      <c r="AQ432" t="s">
        <v>57139</v>
      </c>
      <c r="AR432">
        <v>253.41</v>
      </c>
      <c r="AT432" s="272" t="s">
        <v>38496</v>
      </c>
      <c r="AU432" s="273">
        <v>274501.78999999998</v>
      </c>
      <c r="AW432" s="244" t="s">
        <v>11305</v>
      </c>
      <c r="AX432" s="245">
        <v>25518.77</v>
      </c>
      <c r="AZ432" s="230" t="s">
        <v>41661</v>
      </c>
      <c r="BA432" s="231">
        <v>38216</v>
      </c>
      <c r="BC432" s="209" t="s">
        <v>9157</v>
      </c>
      <c r="BD432" s="210">
        <v>91595</v>
      </c>
      <c r="BF432" s="195" t="s">
        <v>9332</v>
      </c>
      <c r="BG432" s="196">
        <v>15386.46</v>
      </c>
    </row>
    <row r="433" spans="1:59" x14ac:dyDescent="0.55000000000000004">
      <c r="A433" t="s">
        <v>50943</v>
      </c>
      <c r="C433" s="284">
        <v>137166.16</v>
      </c>
      <c r="E433" s="282" t="s">
        <v>37199</v>
      </c>
      <c r="F433" s="282"/>
      <c r="G433" s="283">
        <v>1980.73</v>
      </c>
      <c r="I433" s="242" t="s">
        <v>4800</v>
      </c>
      <c r="J433" s="242"/>
      <c r="K433" s="243">
        <v>1409.07</v>
      </c>
      <c r="M433" s="224" t="s">
        <v>41121</v>
      </c>
      <c r="N433" s="224"/>
      <c r="O433" s="225">
        <v>39056.76</v>
      </c>
      <c r="Q433" s="203" t="s">
        <v>892</v>
      </c>
      <c r="R433" s="203"/>
      <c r="S433" s="204">
        <v>1238</v>
      </c>
      <c r="U433" s="195" t="s">
        <v>3959</v>
      </c>
      <c r="V433" s="195"/>
      <c r="W433" s="196">
        <v>12079</v>
      </c>
      <c r="X433" s="113"/>
      <c r="Y433" t="s">
        <v>53128</v>
      </c>
      <c r="Z433">
        <v>14.33</v>
      </c>
      <c r="AB433" s="276" t="s">
        <v>46654</v>
      </c>
      <c r="AC433" s="277">
        <v>914534.97</v>
      </c>
      <c r="AE433" s="246" t="s">
        <v>61756</v>
      </c>
      <c r="AF433" s="247">
        <v>2674.45</v>
      </c>
      <c r="AH433" s="226" t="s">
        <v>46644</v>
      </c>
      <c r="AI433" s="227">
        <v>-12952.91</v>
      </c>
      <c r="AK433" s="207" t="s">
        <v>15070</v>
      </c>
      <c r="AL433" s="208">
        <v>13008.36</v>
      </c>
      <c r="AM433" s="93"/>
      <c r="AN433" s="199" t="s">
        <v>13154</v>
      </c>
      <c r="AO433" s="200">
        <v>13750.27</v>
      </c>
      <c r="AQ433" t="s">
        <v>11889</v>
      </c>
      <c r="AR433" s="284">
        <v>12461613.77</v>
      </c>
      <c r="AT433" s="272" t="s">
        <v>38503</v>
      </c>
      <c r="AU433" s="273">
        <v>1980.73</v>
      </c>
      <c r="AW433" s="244" t="s">
        <v>11309</v>
      </c>
      <c r="AX433" s="245">
        <v>1409.07</v>
      </c>
      <c r="AZ433" s="230" t="s">
        <v>41662</v>
      </c>
      <c r="BA433" s="231">
        <v>39056.76</v>
      </c>
      <c r="BC433" s="209" t="s">
        <v>9225</v>
      </c>
      <c r="BD433" s="210">
        <v>3471990.77</v>
      </c>
      <c r="BF433" s="195" t="s">
        <v>9903</v>
      </c>
      <c r="BG433" s="196">
        <v>604869.47</v>
      </c>
    </row>
    <row r="434" spans="1:59" x14ac:dyDescent="0.55000000000000004">
      <c r="A434" t="s">
        <v>65671</v>
      </c>
      <c r="C434" s="284">
        <v>19546.759999999998</v>
      </c>
      <c r="E434" s="282" t="s">
        <v>37200</v>
      </c>
      <c r="F434" s="282"/>
      <c r="G434" s="283">
        <v>183249.79</v>
      </c>
      <c r="I434" s="242" t="s">
        <v>4801</v>
      </c>
      <c r="J434" s="242"/>
      <c r="K434" s="243">
        <v>7162.67</v>
      </c>
      <c r="M434" s="224" t="s">
        <v>44273</v>
      </c>
      <c r="N434" s="224"/>
      <c r="O434" s="225">
        <v>2356111.8199999998</v>
      </c>
      <c r="Q434" s="203" t="s">
        <v>893</v>
      </c>
      <c r="R434" s="203"/>
      <c r="S434" s="204">
        <v>5521</v>
      </c>
      <c r="U434" s="195" t="s">
        <v>3960</v>
      </c>
      <c r="V434" s="195"/>
      <c r="W434" s="196">
        <v>2383.88</v>
      </c>
      <c r="X434" s="113"/>
      <c r="Y434" t="s">
        <v>71148</v>
      </c>
      <c r="Z434" s="284">
        <v>24268.49</v>
      </c>
      <c r="AB434" s="276" t="s">
        <v>35986</v>
      </c>
      <c r="AC434" s="277">
        <v>49526</v>
      </c>
      <c r="AE434" s="246" t="s">
        <v>61757</v>
      </c>
      <c r="AF434" s="247">
        <v>1247.3</v>
      </c>
      <c r="AH434" s="226" t="s">
        <v>38829</v>
      </c>
      <c r="AI434" s="227">
        <v>21244</v>
      </c>
      <c r="AK434" s="207" t="s">
        <v>15071</v>
      </c>
      <c r="AL434" s="208">
        <v>148533.26999999999</v>
      </c>
      <c r="AM434" s="93"/>
      <c r="AN434" s="199" t="s">
        <v>16667</v>
      </c>
      <c r="AO434" s="200">
        <v>13841.36</v>
      </c>
      <c r="AQ434" t="s">
        <v>40015</v>
      </c>
      <c r="AR434" s="284">
        <v>358367.99</v>
      </c>
      <c r="AT434" s="272" t="s">
        <v>38508</v>
      </c>
      <c r="AU434" s="273">
        <v>183249.79</v>
      </c>
      <c r="AW434" s="244" t="s">
        <v>11310</v>
      </c>
      <c r="AX434" s="245">
        <v>7162.67</v>
      </c>
      <c r="AZ434" s="230" t="s">
        <v>46359</v>
      </c>
      <c r="BA434" s="231">
        <v>2356111.8199999998</v>
      </c>
      <c r="BC434" s="209" t="s">
        <v>10858</v>
      </c>
      <c r="BD434" s="210">
        <v>14988.74</v>
      </c>
      <c r="BF434" s="195" t="s">
        <v>7623</v>
      </c>
      <c r="BG434" s="196">
        <v>3061307.87</v>
      </c>
    </row>
    <row r="435" spans="1:59" x14ac:dyDescent="0.55000000000000004">
      <c r="A435" t="s">
        <v>65672</v>
      </c>
      <c r="C435" s="284">
        <v>33849.99</v>
      </c>
      <c r="E435" s="282" t="s">
        <v>37201</v>
      </c>
      <c r="F435" s="282"/>
      <c r="G435" s="283">
        <v>624.49</v>
      </c>
      <c r="I435" s="242" t="s">
        <v>4802</v>
      </c>
      <c r="J435" s="242"/>
      <c r="K435" s="243">
        <v>44798.34</v>
      </c>
      <c r="M435" s="224" t="s">
        <v>41122</v>
      </c>
      <c r="N435" s="224"/>
      <c r="O435" s="225">
        <v>71102.84</v>
      </c>
      <c r="Q435" s="203" t="s">
        <v>894</v>
      </c>
      <c r="R435" s="203"/>
      <c r="S435" s="204">
        <v>118823</v>
      </c>
      <c r="U435" s="195" t="s">
        <v>3961</v>
      </c>
      <c r="V435" s="195"/>
      <c r="W435" s="196">
        <v>8268</v>
      </c>
      <c r="X435" s="113"/>
      <c r="Y435" t="s">
        <v>60638</v>
      </c>
      <c r="Z435" s="284">
        <v>34500</v>
      </c>
      <c r="AB435" s="276" t="s">
        <v>54788</v>
      </c>
      <c r="AC435" s="277">
        <v>6061</v>
      </c>
      <c r="AE435" s="246" t="s">
        <v>48655</v>
      </c>
      <c r="AF435" s="247">
        <v>712.67</v>
      </c>
      <c r="AH435" s="226" t="s">
        <v>38830</v>
      </c>
      <c r="AI435" s="227">
        <v>7480</v>
      </c>
      <c r="AK435" s="207" t="s">
        <v>15072</v>
      </c>
      <c r="AL435" s="208">
        <v>22698</v>
      </c>
      <c r="AM435" s="93"/>
      <c r="AN435" s="199" t="s">
        <v>16669</v>
      </c>
      <c r="AO435" s="200">
        <v>24980</v>
      </c>
      <c r="AQ435" t="s">
        <v>51168</v>
      </c>
      <c r="AR435" s="284">
        <v>243690.23</v>
      </c>
      <c r="AT435" s="272" t="s">
        <v>38514</v>
      </c>
      <c r="AU435" s="273">
        <v>624.49</v>
      </c>
      <c r="AW435" s="244" t="s">
        <v>11311</v>
      </c>
      <c r="AX435" s="245">
        <v>44798.34</v>
      </c>
      <c r="AZ435" s="230" t="s">
        <v>41663</v>
      </c>
      <c r="BA435" s="231">
        <v>71102.84</v>
      </c>
      <c r="BC435" s="209" t="s">
        <v>9624</v>
      </c>
      <c r="BD435" s="210">
        <v>160937.67000000001</v>
      </c>
      <c r="BF435" s="195" t="s">
        <v>10288</v>
      </c>
      <c r="BG435" s="196">
        <v>2418418.89</v>
      </c>
    </row>
    <row r="436" spans="1:59" x14ac:dyDescent="0.55000000000000004">
      <c r="A436" t="s">
        <v>65673</v>
      </c>
      <c r="C436" s="284">
        <v>96296.79</v>
      </c>
      <c r="E436" s="282" t="s">
        <v>37205</v>
      </c>
      <c r="F436" s="282"/>
      <c r="G436" s="283">
        <v>10088.129999999999</v>
      </c>
      <c r="I436" s="242" t="s">
        <v>4803</v>
      </c>
      <c r="J436" s="242"/>
      <c r="K436" s="243">
        <v>46852.800000000003</v>
      </c>
      <c r="M436" s="224" t="s">
        <v>44274</v>
      </c>
      <c r="N436" s="224"/>
      <c r="O436" s="225">
        <v>3761814.73</v>
      </c>
      <c r="Q436" s="203" t="s">
        <v>895</v>
      </c>
      <c r="R436" s="203"/>
      <c r="S436" s="204">
        <v>1103</v>
      </c>
      <c r="U436" s="195" t="s">
        <v>3962</v>
      </c>
      <c r="V436" s="195"/>
      <c r="W436" s="196">
        <v>17927</v>
      </c>
      <c r="X436" s="113"/>
      <c r="Y436" t="s">
        <v>42744</v>
      </c>
      <c r="Z436">
        <v>922.94</v>
      </c>
      <c r="AB436" s="276" t="s">
        <v>47730</v>
      </c>
      <c r="AC436" s="277">
        <v>272394.15999999997</v>
      </c>
      <c r="AE436" s="246" t="s">
        <v>63912</v>
      </c>
      <c r="AF436" s="247">
        <v>731.72</v>
      </c>
      <c r="AH436" s="226" t="s">
        <v>51486</v>
      </c>
      <c r="AI436" s="227">
        <v>13399.68</v>
      </c>
      <c r="AK436" s="207" t="s">
        <v>15073</v>
      </c>
      <c r="AL436" s="208">
        <v>233.32</v>
      </c>
      <c r="AM436" s="93"/>
      <c r="AN436" s="199" t="s">
        <v>31729</v>
      </c>
      <c r="AO436" s="200">
        <v>22416.17</v>
      </c>
      <c r="AQ436" t="s">
        <v>51313</v>
      </c>
      <c r="AR436">
        <v>86.32</v>
      </c>
      <c r="AT436" s="272" t="s">
        <v>38530</v>
      </c>
      <c r="AU436" s="273">
        <v>10088.129999999999</v>
      </c>
      <c r="AW436" s="244" t="s">
        <v>11312</v>
      </c>
      <c r="AX436" s="245">
        <v>46852.800000000003</v>
      </c>
      <c r="AZ436" s="230" t="s">
        <v>46360</v>
      </c>
      <c r="BA436" s="231">
        <v>3761814.73</v>
      </c>
      <c r="BC436" s="209" t="s">
        <v>9642</v>
      </c>
      <c r="BD436" s="210">
        <v>713770.08</v>
      </c>
      <c r="BF436" s="195" t="s">
        <v>9904</v>
      </c>
      <c r="BG436" s="196">
        <v>5479726.7599999998</v>
      </c>
    </row>
    <row r="437" spans="1:59" x14ac:dyDescent="0.55000000000000004">
      <c r="A437" t="s">
        <v>65675</v>
      </c>
      <c r="C437" s="284">
        <v>37370.54</v>
      </c>
      <c r="E437" s="282" t="s">
        <v>37206</v>
      </c>
      <c r="F437" s="282"/>
      <c r="G437" s="283">
        <v>6279.81</v>
      </c>
      <c r="I437" s="242" t="s">
        <v>4907</v>
      </c>
      <c r="J437" s="242"/>
      <c r="K437" s="243">
        <v>2603.6999999999998</v>
      </c>
      <c r="M437" s="224" t="s">
        <v>41123</v>
      </c>
      <c r="N437" s="224"/>
      <c r="O437" s="225">
        <v>79714.84</v>
      </c>
      <c r="Q437" s="203" t="s">
        <v>896</v>
      </c>
      <c r="R437" s="203"/>
      <c r="S437" s="204">
        <v>3966</v>
      </c>
      <c r="U437" s="195" t="s">
        <v>3963</v>
      </c>
      <c r="V437" s="195"/>
      <c r="W437" s="196">
        <v>16999</v>
      </c>
      <c r="X437" s="113"/>
      <c r="Y437" t="s">
        <v>60639</v>
      </c>
      <c r="Z437" s="284">
        <v>16215.06</v>
      </c>
      <c r="AB437" s="276" t="s">
        <v>42133</v>
      </c>
      <c r="AC437" s="277">
        <v>2020.78</v>
      </c>
      <c r="AE437" s="246" t="s">
        <v>63913</v>
      </c>
      <c r="AF437" s="247">
        <v>16050</v>
      </c>
      <c r="AH437" s="226" t="s">
        <v>51487</v>
      </c>
      <c r="AI437" s="227">
        <v>1025.07</v>
      </c>
      <c r="AK437" s="207" t="s">
        <v>15074</v>
      </c>
      <c r="AL437" s="208">
        <v>4962.16</v>
      </c>
      <c r="AM437" s="93"/>
      <c r="AN437" s="199" t="s">
        <v>13155</v>
      </c>
      <c r="AO437" s="200">
        <v>288.51</v>
      </c>
      <c r="AQ437" t="s">
        <v>46517</v>
      </c>
      <c r="AR437" s="284">
        <v>37422.57</v>
      </c>
      <c r="AT437" s="272" t="s">
        <v>38534</v>
      </c>
      <c r="AU437" s="273">
        <v>6279.81</v>
      </c>
      <c r="AW437" s="244" t="s">
        <v>11313</v>
      </c>
      <c r="AX437" s="245">
        <v>2603.6999999999998</v>
      </c>
      <c r="AZ437" s="230" t="s">
        <v>41664</v>
      </c>
      <c r="BA437" s="231">
        <v>79714.84</v>
      </c>
      <c r="BC437" s="209" t="s">
        <v>9699</v>
      </c>
      <c r="BD437" s="210">
        <v>287878.74</v>
      </c>
      <c r="BF437" s="195" t="s">
        <v>10289</v>
      </c>
      <c r="BG437" s="196">
        <v>9197.98</v>
      </c>
    </row>
    <row r="438" spans="1:59" x14ac:dyDescent="0.55000000000000004">
      <c r="A438" t="s">
        <v>65677</v>
      </c>
      <c r="C438" s="284">
        <v>354567.67</v>
      </c>
      <c r="E438" s="282" t="s">
        <v>37208</v>
      </c>
      <c r="F438" s="282"/>
      <c r="G438" s="283">
        <v>10733.05</v>
      </c>
      <c r="I438" s="242" t="s">
        <v>4908</v>
      </c>
      <c r="J438" s="242"/>
      <c r="K438" s="243">
        <v>1316</v>
      </c>
      <c r="M438" s="224" t="s">
        <v>44275</v>
      </c>
      <c r="N438" s="224"/>
      <c r="O438" s="225">
        <v>2015282.65</v>
      </c>
      <c r="Q438" s="203" t="s">
        <v>897</v>
      </c>
      <c r="R438" s="203"/>
      <c r="S438" s="204">
        <v>9095</v>
      </c>
      <c r="U438" s="195" t="s">
        <v>3964</v>
      </c>
      <c r="V438" s="195"/>
      <c r="W438" s="196">
        <v>69425</v>
      </c>
      <c r="X438" s="113"/>
      <c r="Y438" t="s">
        <v>60640</v>
      </c>
      <c r="Z438" s="284">
        <v>6850.61</v>
      </c>
      <c r="AB438" s="276" t="s">
        <v>63612</v>
      </c>
      <c r="AC438" s="277">
        <v>412.84</v>
      </c>
      <c r="AE438" s="246" t="s">
        <v>62521</v>
      </c>
      <c r="AF438" s="247">
        <v>5940.36</v>
      </c>
      <c r="AH438" s="226" t="s">
        <v>51488</v>
      </c>
      <c r="AI438" s="227">
        <v>3229.32</v>
      </c>
      <c r="AK438" s="207" t="s">
        <v>15075</v>
      </c>
      <c r="AL438" s="208">
        <v>17612</v>
      </c>
      <c r="AM438" s="93"/>
      <c r="AN438" s="199" t="s">
        <v>13156</v>
      </c>
      <c r="AO438" s="200">
        <v>94182.63</v>
      </c>
      <c r="AQ438" t="s">
        <v>57082</v>
      </c>
      <c r="AR438" s="284">
        <v>54191.46</v>
      </c>
      <c r="AT438" s="272" t="s">
        <v>38545</v>
      </c>
      <c r="AU438" s="273">
        <v>10733.05</v>
      </c>
      <c r="AW438" s="244" t="s">
        <v>11446</v>
      </c>
      <c r="AX438" s="245">
        <v>1316</v>
      </c>
      <c r="AZ438" s="230" t="s">
        <v>46361</v>
      </c>
      <c r="BA438" s="231">
        <v>2015282.65</v>
      </c>
      <c r="BC438" s="209" t="s">
        <v>11473</v>
      </c>
      <c r="BD438" s="210">
        <v>3948067.1</v>
      </c>
      <c r="BF438" s="195" t="s">
        <v>9334</v>
      </c>
      <c r="BG438" s="196">
        <v>46180</v>
      </c>
    </row>
    <row r="439" spans="1:59" x14ac:dyDescent="0.55000000000000004">
      <c r="A439" t="s">
        <v>50945</v>
      </c>
      <c r="C439">
        <v>213.82</v>
      </c>
      <c r="E439" s="282" t="s">
        <v>37210</v>
      </c>
      <c r="F439" s="282"/>
      <c r="G439" s="283">
        <v>14812.66</v>
      </c>
      <c r="I439" s="242" t="s">
        <v>4913</v>
      </c>
      <c r="J439" s="242"/>
      <c r="K439" s="243">
        <v>5508.09</v>
      </c>
      <c r="M439" s="224" t="s">
        <v>41124</v>
      </c>
      <c r="N439" s="224"/>
      <c r="O439" s="225">
        <v>239922.31</v>
      </c>
      <c r="Q439" s="203" t="s">
        <v>898</v>
      </c>
      <c r="R439" s="203"/>
      <c r="S439" s="204">
        <v>13503</v>
      </c>
      <c r="U439" s="195" t="s">
        <v>3965</v>
      </c>
      <c r="V439" s="195"/>
      <c r="W439" s="196">
        <v>2083.4699999999998</v>
      </c>
      <c r="X439" s="113"/>
      <c r="Y439" t="s">
        <v>64647</v>
      </c>
      <c r="Z439" s="284">
        <v>21631.51</v>
      </c>
      <c r="AB439" s="276" t="s">
        <v>48666</v>
      </c>
      <c r="AC439" s="277">
        <v>1190.93</v>
      </c>
      <c r="AE439" s="246" t="s">
        <v>62522</v>
      </c>
      <c r="AF439" s="247">
        <v>454.42</v>
      </c>
      <c r="AH439" s="226" t="s">
        <v>15140</v>
      </c>
      <c r="AI439" s="227">
        <v>3010.8</v>
      </c>
      <c r="AK439" s="207" t="s">
        <v>15076</v>
      </c>
      <c r="AL439" s="208">
        <v>5093.04</v>
      </c>
      <c r="AM439" s="93"/>
      <c r="AN439" s="199" t="s">
        <v>13157</v>
      </c>
      <c r="AO439" s="200">
        <v>3552.42</v>
      </c>
      <c r="AQ439" t="s">
        <v>57107</v>
      </c>
      <c r="AR439" s="284">
        <v>134710.51999999999</v>
      </c>
      <c r="AT439" s="272" t="s">
        <v>38561</v>
      </c>
      <c r="AU439" s="273">
        <v>14812.66</v>
      </c>
      <c r="AW439" s="244" t="s">
        <v>11320</v>
      </c>
      <c r="AX439" s="245">
        <v>5508.09</v>
      </c>
      <c r="AZ439" s="230" t="s">
        <v>41665</v>
      </c>
      <c r="BA439" s="231">
        <v>239922.31</v>
      </c>
      <c r="BC439" s="209" t="s">
        <v>12195</v>
      </c>
      <c r="BD439" s="210">
        <v>24679</v>
      </c>
      <c r="BF439" s="195" t="s">
        <v>9905</v>
      </c>
      <c r="BG439" s="196">
        <v>55377.98</v>
      </c>
    </row>
    <row r="440" spans="1:59" x14ac:dyDescent="0.55000000000000004">
      <c r="A440" t="s">
        <v>50946</v>
      </c>
      <c r="C440" s="284">
        <v>156645.51</v>
      </c>
      <c r="E440" s="282" t="s">
        <v>37212</v>
      </c>
      <c r="F440" s="282"/>
      <c r="G440" s="283">
        <v>72256.479999999996</v>
      </c>
      <c r="I440" s="242" t="s">
        <v>4806</v>
      </c>
      <c r="J440" s="242"/>
      <c r="K440" s="243">
        <v>11973.5</v>
      </c>
      <c r="M440" s="224" t="s">
        <v>41125</v>
      </c>
      <c r="N440" s="224"/>
      <c r="O440" s="225">
        <v>105592</v>
      </c>
      <c r="Q440" s="203" t="s">
        <v>2900</v>
      </c>
      <c r="R440" s="203"/>
      <c r="S440" s="204">
        <v>4888488.57</v>
      </c>
      <c r="U440" s="195" t="s">
        <v>3966</v>
      </c>
      <c r="V440" s="195"/>
      <c r="W440" s="196">
        <v>9610</v>
      </c>
      <c r="X440" s="113"/>
      <c r="Y440" t="s">
        <v>36504</v>
      </c>
      <c r="Z440" s="284">
        <v>11254.56</v>
      </c>
      <c r="AB440" s="276" t="s">
        <v>35988</v>
      </c>
      <c r="AC440" s="277">
        <v>97225</v>
      </c>
      <c r="AE440" s="246" t="s">
        <v>62523</v>
      </c>
      <c r="AF440" s="247">
        <v>1455.4</v>
      </c>
      <c r="AH440" s="226" t="s">
        <v>15141</v>
      </c>
      <c r="AI440" s="227">
        <v>226.35</v>
      </c>
      <c r="AK440" s="207" t="s">
        <v>15077</v>
      </c>
      <c r="AL440" s="208">
        <v>444800</v>
      </c>
      <c r="AM440" s="93"/>
      <c r="AN440" s="199" t="s">
        <v>13158</v>
      </c>
      <c r="AO440" s="200">
        <v>11276.4</v>
      </c>
      <c r="AQ440" t="s">
        <v>57140</v>
      </c>
      <c r="AR440" s="284">
        <v>7400.91</v>
      </c>
      <c r="AT440" s="272" t="s">
        <v>38571</v>
      </c>
      <c r="AU440" s="273">
        <v>72256.479999999996</v>
      </c>
      <c r="AW440" s="244" t="s">
        <v>11322</v>
      </c>
      <c r="AX440" s="245">
        <v>11973.5</v>
      </c>
      <c r="AZ440" s="230" t="s">
        <v>41666</v>
      </c>
      <c r="BA440" s="231">
        <v>105592</v>
      </c>
      <c r="BC440" s="209" t="s">
        <v>11821</v>
      </c>
      <c r="BD440" s="210">
        <v>1425000.2</v>
      </c>
      <c r="BF440" s="195" t="s">
        <v>10290</v>
      </c>
      <c r="BG440" s="196">
        <v>33913</v>
      </c>
    </row>
    <row r="441" spans="1:59" x14ac:dyDescent="0.55000000000000004">
      <c r="A441" t="s">
        <v>65678</v>
      </c>
      <c r="C441" s="284">
        <v>37842.730000000003</v>
      </c>
      <c r="E441" s="282" t="s">
        <v>37214</v>
      </c>
      <c r="F441" s="282"/>
      <c r="G441" s="283">
        <v>14413.35</v>
      </c>
      <c r="I441" s="242" t="s">
        <v>4807</v>
      </c>
      <c r="J441" s="242"/>
      <c r="K441" s="243">
        <v>129839.06</v>
      </c>
      <c r="M441" s="224" t="s">
        <v>44276</v>
      </c>
      <c r="N441" s="224"/>
      <c r="O441" s="225">
        <v>1668559.2</v>
      </c>
      <c r="Q441" s="203" t="s">
        <v>899</v>
      </c>
      <c r="R441" s="203"/>
      <c r="S441" s="204">
        <v>3335</v>
      </c>
      <c r="U441" s="195" t="s">
        <v>3967</v>
      </c>
      <c r="V441" s="195"/>
      <c r="W441" s="196">
        <v>17446</v>
      </c>
      <c r="X441" s="113"/>
      <c r="Y441" t="s">
        <v>62715</v>
      </c>
      <c r="Z441">
        <v>462.68</v>
      </c>
      <c r="AB441" s="276" t="s">
        <v>35989</v>
      </c>
      <c r="AC441" s="277">
        <v>321596.88</v>
      </c>
      <c r="AE441" s="246" t="s">
        <v>63914</v>
      </c>
      <c r="AF441" s="247">
        <v>7135.17</v>
      </c>
      <c r="AH441" s="226" t="s">
        <v>15142</v>
      </c>
      <c r="AI441" s="227">
        <v>695.35</v>
      </c>
      <c r="AK441" s="207" t="s">
        <v>15078</v>
      </c>
      <c r="AL441" s="208">
        <v>93200</v>
      </c>
      <c r="AM441" s="93"/>
      <c r="AN441" s="199" t="s">
        <v>16673</v>
      </c>
      <c r="AO441" s="200">
        <v>169946.86</v>
      </c>
      <c r="AQ441" t="s">
        <v>11900</v>
      </c>
      <c r="AR441" s="284">
        <v>5335793.1399999997</v>
      </c>
      <c r="AT441" s="272" t="s">
        <v>38582</v>
      </c>
      <c r="AU441" s="273">
        <v>14413.35</v>
      </c>
      <c r="AW441" s="244" t="s">
        <v>11323</v>
      </c>
      <c r="AX441" s="245">
        <v>129839.06</v>
      </c>
      <c r="AZ441" s="230" t="s">
        <v>46362</v>
      </c>
      <c r="BA441" s="231">
        <v>1668559.2</v>
      </c>
      <c r="BC441" s="209" t="s">
        <v>9771</v>
      </c>
      <c r="BD441" s="210">
        <v>14521721.1</v>
      </c>
      <c r="BF441" s="195" t="s">
        <v>9906</v>
      </c>
      <c r="BG441" s="196">
        <v>33913</v>
      </c>
    </row>
    <row r="442" spans="1:59" x14ac:dyDescent="0.55000000000000004">
      <c r="A442" t="s">
        <v>50947</v>
      </c>
      <c r="C442" s="284">
        <v>68301.19</v>
      </c>
      <c r="E442" s="282" t="s">
        <v>37217</v>
      </c>
      <c r="F442" s="282"/>
      <c r="G442" s="283">
        <v>24490.32</v>
      </c>
      <c r="I442" s="242" t="s">
        <v>4808</v>
      </c>
      <c r="J442" s="242"/>
      <c r="K442" s="243">
        <v>143807</v>
      </c>
      <c r="M442" s="224" t="s">
        <v>44277</v>
      </c>
      <c r="N442" s="224"/>
      <c r="O442" s="225">
        <v>606803.59</v>
      </c>
      <c r="Q442" s="203" t="s">
        <v>900</v>
      </c>
      <c r="R442" s="203"/>
      <c r="S442" s="204">
        <v>44980</v>
      </c>
      <c r="U442" s="195" t="s">
        <v>3968</v>
      </c>
      <c r="V442" s="195"/>
      <c r="W442" s="196">
        <v>17994</v>
      </c>
      <c r="X442" s="113"/>
      <c r="Y442" t="s">
        <v>71149</v>
      </c>
      <c r="Z442" s="284">
        <v>16730.18</v>
      </c>
      <c r="AB442" s="276" t="s">
        <v>35990</v>
      </c>
      <c r="AC442" s="277">
        <v>237260.1</v>
      </c>
      <c r="AE442" s="246" t="s">
        <v>63010</v>
      </c>
      <c r="AF442" s="247">
        <v>848.78</v>
      </c>
      <c r="AH442" s="226" t="s">
        <v>15143</v>
      </c>
      <c r="AI442" s="227">
        <v>86942</v>
      </c>
      <c r="AK442" s="207" t="s">
        <v>15079</v>
      </c>
      <c r="AL442" s="208">
        <v>1430.24</v>
      </c>
      <c r="AM442" s="93"/>
      <c r="AN442" s="199" t="s">
        <v>31730</v>
      </c>
      <c r="AO442" s="200">
        <v>49537.45</v>
      </c>
      <c r="AQ442" t="s">
        <v>66160</v>
      </c>
      <c r="AR442" s="284">
        <v>20000</v>
      </c>
      <c r="AT442" s="272" t="s">
        <v>38596</v>
      </c>
      <c r="AU442" s="273">
        <v>24490.32</v>
      </c>
      <c r="AW442" s="244" t="s">
        <v>11325</v>
      </c>
      <c r="AX442" s="245">
        <v>143807</v>
      </c>
      <c r="AZ442" s="230" t="s">
        <v>46363</v>
      </c>
      <c r="BA442" s="231">
        <v>606803.59</v>
      </c>
      <c r="BC442" s="209" t="s">
        <v>6624</v>
      </c>
      <c r="BD442" s="210">
        <v>301472.07</v>
      </c>
      <c r="BF442" s="195" t="s">
        <v>10291</v>
      </c>
      <c r="BG442" s="196">
        <v>6027</v>
      </c>
    </row>
    <row r="443" spans="1:59" x14ac:dyDescent="0.55000000000000004">
      <c r="A443" t="s">
        <v>50949</v>
      </c>
      <c r="C443" s="284">
        <v>29906.01</v>
      </c>
      <c r="E443" s="282" t="s">
        <v>37219</v>
      </c>
      <c r="F443" s="282"/>
      <c r="G443" s="283">
        <v>73776.13</v>
      </c>
      <c r="I443" s="242" t="s">
        <v>4812</v>
      </c>
      <c r="J443" s="242"/>
      <c r="K443" s="243">
        <v>881421.7</v>
      </c>
      <c r="M443" s="224" t="s">
        <v>44278</v>
      </c>
      <c r="N443" s="224"/>
      <c r="O443" s="225">
        <v>1367589.95</v>
      </c>
      <c r="Q443" s="203" t="s">
        <v>901</v>
      </c>
      <c r="R443" s="203"/>
      <c r="S443" s="204">
        <v>52402</v>
      </c>
      <c r="U443" s="195" t="s">
        <v>3969</v>
      </c>
      <c r="V443" s="195"/>
      <c r="W443" s="196">
        <v>15442</v>
      </c>
      <c r="X443" s="113"/>
      <c r="Y443" t="s">
        <v>59732</v>
      </c>
      <c r="Z443" s="284">
        <v>9200</v>
      </c>
      <c r="AB443" s="276" t="s">
        <v>61276</v>
      </c>
      <c r="AC443" s="277">
        <v>17586.63</v>
      </c>
      <c r="AE443" s="246" t="s">
        <v>58413</v>
      </c>
      <c r="AF443" s="247">
        <v>55444.19</v>
      </c>
      <c r="AH443" s="226" t="s">
        <v>15144</v>
      </c>
      <c r="AI443" s="227">
        <v>33686.800000000003</v>
      </c>
      <c r="AK443" s="207" t="s">
        <v>15080</v>
      </c>
      <c r="AL443" s="208">
        <v>31250</v>
      </c>
      <c r="AM443" s="93"/>
      <c r="AN443" s="199" t="s">
        <v>31731</v>
      </c>
      <c r="AO443" s="200">
        <v>74049</v>
      </c>
      <c r="AQ443" t="s">
        <v>40016</v>
      </c>
      <c r="AR443" s="284">
        <v>32902.269999999997</v>
      </c>
      <c r="AT443" s="272" t="s">
        <v>38611</v>
      </c>
      <c r="AU443" s="273">
        <v>73776.13</v>
      </c>
      <c r="AW443" s="244" t="s">
        <v>11333</v>
      </c>
      <c r="AX443" s="245">
        <v>881421.7</v>
      </c>
      <c r="AZ443" s="230" t="s">
        <v>46364</v>
      </c>
      <c r="BA443" s="231">
        <v>1367589.95</v>
      </c>
      <c r="BC443" s="209" t="s">
        <v>6884</v>
      </c>
      <c r="BD443" s="210">
        <v>36457</v>
      </c>
      <c r="BF443" s="195" t="s">
        <v>9907</v>
      </c>
      <c r="BG443" s="196">
        <v>6027</v>
      </c>
    </row>
    <row r="444" spans="1:59" x14ac:dyDescent="0.55000000000000004">
      <c r="A444" t="s">
        <v>65680</v>
      </c>
      <c r="C444" s="284">
        <v>63433.64</v>
      </c>
      <c r="E444" s="282" t="s">
        <v>37220</v>
      </c>
      <c r="F444" s="282"/>
      <c r="G444" s="283">
        <v>15528.41</v>
      </c>
      <c r="I444" s="242" t="s">
        <v>4925</v>
      </c>
      <c r="J444" s="242"/>
      <c r="K444" s="243">
        <v>4563.63</v>
      </c>
      <c r="M444" s="224" t="s">
        <v>44279</v>
      </c>
      <c r="N444" s="224"/>
      <c r="O444" s="225">
        <v>1619487.54</v>
      </c>
      <c r="Q444" s="203" t="s">
        <v>902</v>
      </c>
      <c r="R444" s="203"/>
      <c r="S444" s="204">
        <v>11526.54</v>
      </c>
      <c r="U444" s="195" t="s">
        <v>3970</v>
      </c>
      <c r="V444" s="195"/>
      <c r="W444" s="196">
        <v>10041</v>
      </c>
      <c r="X444" s="113"/>
      <c r="Y444" t="s">
        <v>68274</v>
      </c>
      <c r="Z444" s="284">
        <v>63441.52</v>
      </c>
      <c r="AB444" s="276" t="s">
        <v>49602</v>
      </c>
      <c r="AC444" s="277">
        <v>47100</v>
      </c>
      <c r="AE444" s="246" t="s">
        <v>63011</v>
      </c>
      <c r="AF444" s="247">
        <v>1485</v>
      </c>
      <c r="AH444" s="226" t="s">
        <v>15145</v>
      </c>
      <c r="AI444" s="227">
        <v>2372.62</v>
      </c>
      <c r="AK444" s="207" t="s">
        <v>15081</v>
      </c>
      <c r="AL444" s="208">
        <v>19500</v>
      </c>
      <c r="AM444" s="93"/>
      <c r="AN444" s="199" t="s">
        <v>31732</v>
      </c>
      <c r="AO444" s="200">
        <v>74049</v>
      </c>
      <c r="AQ444" t="s">
        <v>43958</v>
      </c>
      <c r="AR444" s="284">
        <v>1848</v>
      </c>
      <c r="AT444" s="272" t="s">
        <v>38616</v>
      </c>
      <c r="AU444" s="273">
        <v>15528.41</v>
      </c>
      <c r="AW444" s="244" t="s">
        <v>11338</v>
      </c>
      <c r="AX444" s="245">
        <v>4563.63</v>
      </c>
      <c r="AZ444" s="230" t="s">
        <v>46365</v>
      </c>
      <c r="BA444" s="231">
        <v>1619487.54</v>
      </c>
      <c r="BC444" s="209" t="s">
        <v>7049</v>
      </c>
      <c r="BD444" s="210">
        <v>11344.16</v>
      </c>
      <c r="BF444" s="195" t="s">
        <v>10292</v>
      </c>
      <c r="BG444" s="196">
        <v>19873</v>
      </c>
    </row>
    <row r="445" spans="1:59" x14ac:dyDescent="0.55000000000000004">
      <c r="A445" t="s">
        <v>50952</v>
      </c>
      <c r="C445">
        <v>660.03</v>
      </c>
      <c r="E445" s="282" t="s">
        <v>37222</v>
      </c>
      <c r="F445" s="282"/>
      <c r="G445" s="283">
        <v>59186.7</v>
      </c>
      <c r="I445" s="242" t="s">
        <v>4932</v>
      </c>
      <c r="J445" s="242"/>
      <c r="K445" s="243">
        <v>1814.9</v>
      </c>
      <c r="M445" s="224" t="s">
        <v>41126</v>
      </c>
      <c r="N445" s="224"/>
      <c r="O445" s="225">
        <v>96548.6</v>
      </c>
      <c r="Q445" s="203" t="s">
        <v>903</v>
      </c>
      <c r="R445" s="203"/>
      <c r="S445" s="204">
        <v>2031</v>
      </c>
      <c r="U445" s="195" t="s">
        <v>3971</v>
      </c>
      <c r="V445" s="195"/>
      <c r="W445" s="196">
        <v>6494</v>
      </c>
      <c r="X445" s="113"/>
      <c r="Y445" t="s">
        <v>70052</v>
      </c>
      <c r="Z445" s="284">
        <v>6469.12</v>
      </c>
      <c r="AB445" s="276" t="s">
        <v>51553</v>
      </c>
      <c r="AC445" s="277">
        <v>23550.18</v>
      </c>
      <c r="AE445" s="246" t="s">
        <v>58414</v>
      </c>
      <c r="AF445" s="247">
        <v>3888.14</v>
      </c>
      <c r="AH445" s="226" t="s">
        <v>35968</v>
      </c>
      <c r="AI445" s="227">
        <v>7371.93</v>
      </c>
      <c r="AK445" s="207" t="s">
        <v>15082</v>
      </c>
      <c r="AL445" s="208">
        <v>46885.75</v>
      </c>
      <c r="AM445" s="93"/>
      <c r="AN445" s="199" t="s">
        <v>13159</v>
      </c>
      <c r="AO445" s="200">
        <v>82237.86</v>
      </c>
      <c r="AQ445" t="s">
        <v>46577</v>
      </c>
      <c r="AR445" s="284">
        <v>68464.14</v>
      </c>
      <c r="AT445" s="272" t="s">
        <v>38624</v>
      </c>
      <c r="AU445" s="273">
        <v>59186.7</v>
      </c>
      <c r="AW445" s="244" t="s">
        <v>11344</v>
      </c>
      <c r="AX445" s="245">
        <v>1814.9</v>
      </c>
      <c r="AZ445" s="230" t="s">
        <v>41667</v>
      </c>
      <c r="BA445" s="231">
        <v>96548.6</v>
      </c>
      <c r="BC445" s="209" t="s">
        <v>7291</v>
      </c>
      <c r="BD445" s="210">
        <v>148692.75</v>
      </c>
      <c r="BF445" s="195" t="s">
        <v>9908</v>
      </c>
      <c r="BG445" s="196">
        <v>19873</v>
      </c>
    </row>
    <row r="446" spans="1:59" x14ac:dyDescent="0.55000000000000004">
      <c r="A446" t="s">
        <v>50953</v>
      </c>
      <c r="C446" s="284">
        <v>1302.5</v>
      </c>
      <c r="E446" s="282" t="s">
        <v>37223</v>
      </c>
      <c r="F446" s="282"/>
      <c r="G446" s="283">
        <v>-58.32</v>
      </c>
      <c r="I446" s="242" t="s">
        <v>5006</v>
      </c>
      <c r="J446" s="242"/>
      <c r="K446" s="243">
        <v>1928.13</v>
      </c>
      <c r="M446" s="224" t="s">
        <v>42096</v>
      </c>
      <c r="N446" s="224"/>
      <c r="O446" s="225">
        <v>1310373.7</v>
      </c>
      <c r="Q446" s="203" t="s">
        <v>904</v>
      </c>
      <c r="R446" s="203"/>
      <c r="S446" s="204">
        <v>595</v>
      </c>
      <c r="U446" s="195" t="s">
        <v>3972</v>
      </c>
      <c r="V446" s="195"/>
      <c r="W446" s="196">
        <v>52384</v>
      </c>
      <c r="X446" s="113"/>
      <c r="Y446" t="s">
        <v>70053</v>
      </c>
      <c r="Z446" s="284">
        <v>34917.910000000003</v>
      </c>
      <c r="AB446" s="276" t="s">
        <v>66881</v>
      </c>
      <c r="AC446" s="277">
        <v>800</v>
      </c>
      <c r="AE446" s="246" t="s">
        <v>61267</v>
      </c>
      <c r="AF446" s="247">
        <v>6185.03</v>
      </c>
      <c r="AH446" s="226" t="s">
        <v>46645</v>
      </c>
      <c r="AI446" s="227">
        <v>2591.44</v>
      </c>
      <c r="AK446" s="207" t="s">
        <v>15083</v>
      </c>
      <c r="AL446" s="208">
        <v>9460.1299999999992</v>
      </c>
      <c r="AM446" s="93"/>
      <c r="AN446" s="199" t="s">
        <v>13160</v>
      </c>
      <c r="AO446" s="200">
        <v>46062.400000000001</v>
      </c>
      <c r="AQ446" t="s">
        <v>11903</v>
      </c>
      <c r="AR446" s="284">
        <v>730607.75</v>
      </c>
      <c r="AT446" s="272" t="s">
        <v>38630</v>
      </c>
      <c r="AU446" s="273">
        <v>-58.32</v>
      </c>
      <c r="AW446" s="244" t="s">
        <v>11346</v>
      </c>
      <c r="AX446" s="245">
        <v>1928.13</v>
      </c>
      <c r="AZ446" s="230" t="s">
        <v>43487</v>
      </c>
      <c r="BA446" s="231">
        <v>1310373.7</v>
      </c>
      <c r="BC446" s="209" t="s">
        <v>7567</v>
      </c>
      <c r="BD446" s="210">
        <v>361809.88</v>
      </c>
      <c r="BF446" s="195" t="s">
        <v>10293</v>
      </c>
      <c r="BG446" s="196">
        <v>22554.57</v>
      </c>
    </row>
    <row r="447" spans="1:59" x14ac:dyDescent="0.55000000000000004">
      <c r="A447" t="s">
        <v>65681</v>
      </c>
      <c r="C447" s="284">
        <v>22112.92</v>
      </c>
      <c r="E447" s="282" t="s">
        <v>37224</v>
      </c>
      <c r="F447" s="282"/>
      <c r="G447" s="283">
        <v>11618.57</v>
      </c>
      <c r="I447" s="242" t="s">
        <v>4936</v>
      </c>
      <c r="J447" s="242"/>
      <c r="K447" s="243">
        <v>2220</v>
      </c>
      <c r="M447" s="224" t="s">
        <v>44280</v>
      </c>
      <c r="N447" s="224"/>
      <c r="O447" s="225">
        <v>1687854.46</v>
      </c>
      <c r="Q447" s="203" t="s">
        <v>905</v>
      </c>
      <c r="R447" s="203"/>
      <c r="S447" s="204">
        <v>580</v>
      </c>
      <c r="U447" s="195" t="s">
        <v>3973</v>
      </c>
      <c r="V447" s="195"/>
      <c r="W447" s="196">
        <v>5404</v>
      </c>
      <c r="X447" s="113"/>
      <c r="Y447" t="s">
        <v>71150</v>
      </c>
      <c r="Z447" s="284">
        <v>17890.25</v>
      </c>
      <c r="AB447" s="276" t="s">
        <v>63936</v>
      </c>
      <c r="AC447" s="277">
        <v>245867.31</v>
      </c>
      <c r="AE447" s="246" t="s">
        <v>61268</v>
      </c>
      <c r="AF447" s="247">
        <v>2339.84</v>
      </c>
      <c r="AH447" s="226" t="s">
        <v>15147</v>
      </c>
      <c r="AI447" s="227">
        <v>1281.73</v>
      </c>
      <c r="AK447" s="207" t="s">
        <v>15084</v>
      </c>
      <c r="AL447" s="208">
        <v>5898.76</v>
      </c>
      <c r="AM447" s="93"/>
      <c r="AN447" s="199" t="s">
        <v>13161</v>
      </c>
      <c r="AO447" s="200">
        <v>9814.9699999999993</v>
      </c>
      <c r="AQ447" t="s">
        <v>39917</v>
      </c>
      <c r="AR447" s="284">
        <v>11211.19</v>
      </c>
      <c r="AT447" s="272" t="s">
        <v>38635</v>
      </c>
      <c r="AU447" s="273">
        <v>11618.57</v>
      </c>
      <c r="AW447" s="244" t="s">
        <v>11350</v>
      </c>
      <c r="AX447" s="245">
        <v>2220</v>
      </c>
      <c r="AZ447" s="230" t="s">
        <v>46366</v>
      </c>
      <c r="BA447" s="231">
        <v>1687854.46</v>
      </c>
      <c r="BC447" s="209" t="s">
        <v>7705</v>
      </c>
      <c r="BD447" s="210">
        <v>17804.12</v>
      </c>
      <c r="BF447" s="195" t="s">
        <v>9909</v>
      </c>
      <c r="BG447" s="196">
        <v>22554.57</v>
      </c>
    </row>
    <row r="448" spans="1:59" x14ac:dyDescent="0.55000000000000004">
      <c r="A448" t="s">
        <v>50954</v>
      </c>
      <c r="C448" s="284">
        <v>28861.83</v>
      </c>
      <c r="E448" s="282" t="s">
        <v>37225</v>
      </c>
      <c r="F448" s="282"/>
      <c r="G448" s="283">
        <v>11757.61</v>
      </c>
      <c r="I448" s="242" t="s">
        <v>4943</v>
      </c>
      <c r="J448" s="242"/>
      <c r="K448" s="243">
        <v>1600</v>
      </c>
      <c r="M448" s="224" t="s">
        <v>44281</v>
      </c>
      <c r="N448" s="224"/>
      <c r="O448" s="225">
        <v>295693.03000000003</v>
      </c>
      <c r="Q448" s="203" t="s">
        <v>906</v>
      </c>
      <c r="R448" s="203"/>
      <c r="S448" s="204">
        <v>9296</v>
      </c>
      <c r="U448" s="195" t="s">
        <v>3974</v>
      </c>
      <c r="V448" s="195"/>
      <c r="W448" s="196">
        <v>7504</v>
      </c>
      <c r="X448" s="113"/>
      <c r="Y448" t="s">
        <v>59736</v>
      </c>
      <c r="Z448" s="284">
        <v>9388</v>
      </c>
      <c r="AB448" s="276" t="s">
        <v>60188</v>
      </c>
      <c r="AC448" s="277">
        <v>-23599.83</v>
      </c>
      <c r="AE448" s="246" t="s">
        <v>58925</v>
      </c>
      <c r="AF448" s="247">
        <v>3161.31</v>
      </c>
      <c r="AH448" s="226" t="s">
        <v>15148</v>
      </c>
      <c r="AI448" s="227">
        <v>23206.26</v>
      </c>
      <c r="AK448" s="207" t="s">
        <v>15085</v>
      </c>
      <c r="AL448" s="208">
        <v>32108.799999999999</v>
      </c>
      <c r="AM448" s="93"/>
      <c r="AN448" s="199" t="s">
        <v>13162</v>
      </c>
      <c r="AO448" s="200">
        <v>24986.49</v>
      </c>
      <c r="AQ448" t="s">
        <v>40017</v>
      </c>
      <c r="AR448" s="284">
        <v>1453.96</v>
      </c>
      <c r="AT448" s="272" t="s">
        <v>38640</v>
      </c>
      <c r="AU448" s="273">
        <v>11757.61</v>
      </c>
      <c r="AW448" s="244" t="s">
        <v>11357</v>
      </c>
      <c r="AX448" s="245">
        <v>1600</v>
      </c>
      <c r="AZ448" s="230" t="s">
        <v>46367</v>
      </c>
      <c r="BA448" s="231">
        <v>295693.03000000003</v>
      </c>
      <c r="BC448" s="209" t="s">
        <v>2010</v>
      </c>
      <c r="BD448" s="210">
        <v>116752.8</v>
      </c>
      <c r="BF448" s="195" t="s">
        <v>10294</v>
      </c>
      <c r="BG448" s="196">
        <v>11888.33</v>
      </c>
    </row>
    <row r="449" spans="1:59" x14ac:dyDescent="0.55000000000000004">
      <c r="A449" t="s">
        <v>50955</v>
      </c>
      <c r="C449" s="284">
        <v>46330.1</v>
      </c>
      <c r="E449" s="282" t="s">
        <v>37226</v>
      </c>
      <c r="F449" s="282"/>
      <c r="G449" s="283">
        <v>10423.36</v>
      </c>
      <c r="I449" s="242" t="s">
        <v>4814</v>
      </c>
      <c r="J449" s="242"/>
      <c r="K449" s="243">
        <v>22933.46</v>
      </c>
      <c r="M449" s="224" t="s">
        <v>44282</v>
      </c>
      <c r="N449" s="224"/>
      <c r="O449" s="225">
        <v>357938.85</v>
      </c>
      <c r="Q449" s="203" t="s">
        <v>907</v>
      </c>
      <c r="R449" s="203"/>
      <c r="S449" s="204">
        <v>2602</v>
      </c>
      <c r="U449" s="195" t="s">
        <v>3975</v>
      </c>
      <c r="V449" s="195"/>
      <c r="W449" s="196">
        <v>133881</v>
      </c>
      <c r="X449" s="113"/>
      <c r="Y449" t="s">
        <v>70054</v>
      </c>
      <c r="Z449" s="284">
        <v>28635.48</v>
      </c>
      <c r="AB449" s="276" t="s">
        <v>58177</v>
      </c>
      <c r="AC449" s="277">
        <v>4002509.84</v>
      </c>
      <c r="AE449" s="246" t="s">
        <v>61269</v>
      </c>
      <c r="AF449" s="247">
        <v>1904.75</v>
      </c>
      <c r="AH449" s="226" t="s">
        <v>15149</v>
      </c>
      <c r="AI449" s="227">
        <v>1775.29</v>
      </c>
      <c r="AK449" s="207" t="s">
        <v>15086</v>
      </c>
      <c r="AL449" s="208">
        <v>7745.45</v>
      </c>
      <c r="AM449" s="93"/>
      <c r="AN449" s="199" t="s">
        <v>13163</v>
      </c>
      <c r="AO449" s="200">
        <v>344196.28</v>
      </c>
      <c r="AQ449" t="s">
        <v>51172</v>
      </c>
      <c r="AR449" s="284">
        <v>12142.09</v>
      </c>
      <c r="AT449" s="272" t="s">
        <v>38645</v>
      </c>
      <c r="AU449" s="273">
        <v>10423.36</v>
      </c>
      <c r="AW449" s="244" t="s">
        <v>11360</v>
      </c>
      <c r="AX449" s="245">
        <v>22933.46</v>
      </c>
      <c r="AZ449" s="230" t="s">
        <v>46368</v>
      </c>
      <c r="BA449" s="231">
        <v>357938.85</v>
      </c>
      <c r="BC449" s="209" t="s">
        <v>8497</v>
      </c>
      <c r="BD449" s="210">
        <v>30535.4</v>
      </c>
      <c r="BF449" s="195" t="s">
        <v>9910</v>
      </c>
      <c r="BG449" s="196">
        <v>11888.33</v>
      </c>
    </row>
    <row r="450" spans="1:59" x14ac:dyDescent="0.55000000000000004">
      <c r="A450" t="s">
        <v>50956</v>
      </c>
      <c r="C450" s="284">
        <v>4740.84</v>
      </c>
      <c r="E450" s="282" t="s">
        <v>37227</v>
      </c>
      <c r="F450" s="282"/>
      <c r="G450" s="283">
        <v>28332.58</v>
      </c>
      <c r="I450" s="242" t="s">
        <v>4947</v>
      </c>
      <c r="J450" s="242"/>
      <c r="K450" s="243">
        <v>5501</v>
      </c>
      <c r="M450" s="224" t="s">
        <v>41127</v>
      </c>
      <c r="N450" s="224"/>
      <c r="O450" s="225">
        <v>131203.64000000001</v>
      </c>
      <c r="Q450" s="203" t="s">
        <v>908</v>
      </c>
      <c r="R450" s="203"/>
      <c r="S450" s="204">
        <v>5757</v>
      </c>
      <c r="U450" s="195" t="s">
        <v>3976</v>
      </c>
      <c r="V450" s="195"/>
      <c r="W450" s="196">
        <v>4378.1099999999997</v>
      </c>
      <c r="X450" s="113"/>
      <c r="Y450" t="s">
        <v>68275</v>
      </c>
      <c r="Z450" s="284">
        <v>2640</v>
      </c>
      <c r="AB450" s="276" t="s">
        <v>54790</v>
      </c>
      <c r="AC450" s="277">
        <v>13914.86</v>
      </c>
      <c r="AE450" s="246" t="s">
        <v>61270</v>
      </c>
      <c r="AF450" s="247">
        <v>574.77</v>
      </c>
      <c r="AH450" s="226" t="s">
        <v>15150</v>
      </c>
      <c r="AI450" s="227">
        <v>669.09</v>
      </c>
      <c r="AK450" s="207" t="s">
        <v>15087</v>
      </c>
      <c r="AL450" s="208">
        <v>17612</v>
      </c>
      <c r="AM450" s="93"/>
      <c r="AN450" s="199" t="s">
        <v>31733</v>
      </c>
      <c r="AO450" s="200">
        <v>37961.71</v>
      </c>
      <c r="AQ450" t="s">
        <v>51317</v>
      </c>
      <c r="AR450" s="284">
        <v>16818.88</v>
      </c>
      <c r="AT450" s="272" t="s">
        <v>38651</v>
      </c>
      <c r="AU450" s="273">
        <v>28332.58</v>
      </c>
      <c r="AW450" s="244" t="s">
        <v>11362</v>
      </c>
      <c r="AX450" s="245">
        <v>5501</v>
      </c>
      <c r="AZ450" s="230" t="s">
        <v>41668</v>
      </c>
      <c r="BA450" s="231">
        <v>131203.64000000001</v>
      </c>
      <c r="BC450" s="209" t="s">
        <v>8644</v>
      </c>
      <c r="BD450" s="210">
        <v>10298.25</v>
      </c>
      <c r="BF450" s="195" t="s">
        <v>10295</v>
      </c>
      <c r="BG450" s="196">
        <v>4426.8999999999996</v>
      </c>
    </row>
    <row r="451" spans="1:59" x14ac:dyDescent="0.55000000000000004">
      <c r="A451" t="s">
        <v>65682</v>
      </c>
      <c r="C451" s="284">
        <v>144131.41</v>
      </c>
      <c r="E451" s="282" t="s">
        <v>37228</v>
      </c>
      <c r="F451" s="282"/>
      <c r="G451" s="283">
        <v>17380.28</v>
      </c>
      <c r="I451" s="242" t="s">
        <v>4815</v>
      </c>
      <c r="J451" s="242"/>
      <c r="K451" s="243">
        <v>36354.83</v>
      </c>
      <c r="M451" s="224" t="s">
        <v>42097</v>
      </c>
      <c r="N451" s="224"/>
      <c r="O451" s="225">
        <v>493426.67</v>
      </c>
      <c r="Q451" s="203" t="s">
        <v>909</v>
      </c>
      <c r="R451" s="203"/>
      <c r="S451" s="204">
        <v>3649.48</v>
      </c>
      <c r="U451" s="195" t="s">
        <v>3977</v>
      </c>
      <c r="V451" s="195"/>
      <c r="W451" s="196">
        <v>737783</v>
      </c>
      <c r="X451" s="113"/>
      <c r="Y451" t="s">
        <v>63274</v>
      </c>
      <c r="Z451" s="284">
        <v>161152.04</v>
      </c>
      <c r="AB451" s="276" t="s">
        <v>66882</v>
      </c>
      <c r="AC451" s="277">
        <v>5404.7</v>
      </c>
      <c r="AE451" s="246" t="s">
        <v>61758</v>
      </c>
      <c r="AF451" s="247">
        <v>113.04</v>
      </c>
      <c r="AH451" s="226" t="s">
        <v>51489</v>
      </c>
      <c r="AI451" s="227">
        <v>198814.64</v>
      </c>
      <c r="AK451" s="207" t="s">
        <v>15088</v>
      </c>
      <c r="AL451" s="208">
        <v>18607.900000000001</v>
      </c>
      <c r="AM451" s="93"/>
      <c r="AN451" s="199" t="s">
        <v>31734</v>
      </c>
      <c r="AO451" s="200">
        <v>64647.56</v>
      </c>
      <c r="AQ451" t="s">
        <v>66339</v>
      </c>
      <c r="AR451" s="284">
        <v>23200</v>
      </c>
      <c r="AT451" s="272" t="s">
        <v>38658</v>
      </c>
      <c r="AU451" s="273">
        <v>17380.28</v>
      </c>
      <c r="AW451" s="244" t="s">
        <v>11364</v>
      </c>
      <c r="AX451" s="245">
        <v>36354.83</v>
      </c>
      <c r="AZ451" s="230" t="s">
        <v>43488</v>
      </c>
      <c r="BA451" s="231">
        <v>493426.67</v>
      </c>
      <c r="BC451" s="209" t="s">
        <v>8883</v>
      </c>
      <c r="BD451" s="210">
        <v>184367.76</v>
      </c>
      <c r="BF451" s="195" t="s">
        <v>9911</v>
      </c>
      <c r="BG451" s="196">
        <v>4426.8999999999996</v>
      </c>
    </row>
    <row r="452" spans="1:59" x14ac:dyDescent="0.55000000000000004">
      <c r="A452" t="s">
        <v>50959</v>
      </c>
      <c r="C452" s="284">
        <v>90617.86</v>
      </c>
      <c r="E452" s="282" t="s">
        <v>37229</v>
      </c>
      <c r="F452" s="282"/>
      <c r="G452" s="283">
        <v>2881.58</v>
      </c>
      <c r="I452" s="242" t="s">
        <v>4951</v>
      </c>
      <c r="J452" s="242"/>
      <c r="K452" s="243">
        <v>528.62</v>
      </c>
      <c r="M452" s="224" t="s">
        <v>41128</v>
      </c>
      <c r="N452" s="224"/>
      <c r="O452" s="225">
        <v>37920</v>
      </c>
      <c r="Q452" s="203" t="s">
        <v>910</v>
      </c>
      <c r="R452" s="203"/>
      <c r="S452" s="204">
        <v>213</v>
      </c>
      <c r="U452" s="195" t="s">
        <v>3978</v>
      </c>
      <c r="V452" s="195"/>
      <c r="W452" s="196">
        <v>11765</v>
      </c>
      <c r="X452" s="113"/>
      <c r="Y452" t="s">
        <v>68276</v>
      </c>
      <c r="Z452" s="284">
        <v>145248.07</v>
      </c>
      <c r="AB452" s="276" t="s">
        <v>51556</v>
      </c>
      <c r="AC452" s="277">
        <v>399.78</v>
      </c>
      <c r="AE452" s="246" t="s">
        <v>54777</v>
      </c>
      <c r="AF452" s="247">
        <v>9600</v>
      </c>
      <c r="AH452" s="226" t="s">
        <v>44342</v>
      </c>
      <c r="AI452" s="227">
        <v>25893.26</v>
      </c>
      <c r="AK452" s="207" t="s">
        <v>15089</v>
      </c>
      <c r="AL452" s="208">
        <v>444800</v>
      </c>
      <c r="AM452" s="93"/>
      <c r="AN452" s="199" t="s">
        <v>31735</v>
      </c>
      <c r="AO452" s="200">
        <v>7653.79</v>
      </c>
      <c r="AQ452" t="s">
        <v>66383</v>
      </c>
      <c r="AR452" s="284">
        <v>8939</v>
      </c>
      <c r="AT452" s="272" t="s">
        <v>38665</v>
      </c>
      <c r="AU452" s="273">
        <v>2881.58</v>
      </c>
      <c r="AW452" s="244" t="s">
        <v>11367</v>
      </c>
      <c r="AX452" s="245">
        <v>528.62</v>
      </c>
      <c r="AZ452" s="230" t="s">
        <v>41669</v>
      </c>
      <c r="BA452" s="231">
        <v>37920</v>
      </c>
      <c r="BC452" s="209" t="s">
        <v>9158</v>
      </c>
      <c r="BD452" s="210">
        <v>7750</v>
      </c>
      <c r="BF452" s="195" t="s">
        <v>10296</v>
      </c>
      <c r="BG452" s="196">
        <v>13846</v>
      </c>
    </row>
    <row r="453" spans="1:59" x14ac:dyDescent="0.55000000000000004">
      <c r="A453" t="s">
        <v>50960</v>
      </c>
      <c r="C453" s="284">
        <v>1652861.61</v>
      </c>
      <c r="E453" s="282" t="s">
        <v>37230</v>
      </c>
      <c r="F453" s="282"/>
      <c r="G453" s="283">
        <v>180375.96</v>
      </c>
      <c r="I453" s="242" t="s">
        <v>4816</v>
      </c>
      <c r="J453" s="242"/>
      <c r="K453" s="243">
        <v>94562.04</v>
      </c>
      <c r="M453" s="224" t="s">
        <v>42098</v>
      </c>
      <c r="N453" s="224"/>
      <c r="O453" s="225">
        <v>834585.03</v>
      </c>
      <c r="Q453" s="203" t="s">
        <v>911</v>
      </c>
      <c r="R453" s="203"/>
      <c r="S453" s="204">
        <v>12560</v>
      </c>
      <c r="U453" s="195" t="s">
        <v>3979</v>
      </c>
      <c r="V453" s="195"/>
      <c r="W453" s="196">
        <v>34415</v>
      </c>
      <c r="X453" s="113"/>
      <c r="Y453" t="s">
        <v>68277</v>
      </c>
      <c r="Z453" s="284">
        <v>263532.95</v>
      </c>
      <c r="AB453" s="276" t="s">
        <v>58427</v>
      </c>
      <c r="AC453" s="277">
        <v>367.86</v>
      </c>
      <c r="AE453" s="246" t="s">
        <v>15134</v>
      </c>
      <c r="AF453" s="247">
        <v>734.44</v>
      </c>
      <c r="AH453" s="226" t="s">
        <v>15151</v>
      </c>
      <c r="AI453" s="227">
        <v>72994.19</v>
      </c>
      <c r="AK453" s="207" t="s">
        <v>15090</v>
      </c>
      <c r="AL453" s="208">
        <v>140500</v>
      </c>
      <c r="AM453" s="93"/>
      <c r="AN453" s="199" t="s">
        <v>31736</v>
      </c>
      <c r="AO453" s="200">
        <v>15733.22</v>
      </c>
      <c r="AQ453" t="s">
        <v>69621</v>
      </c>
      <c r="AR453" s="284">
        <v>12306.23</v>
      </c>
      <c r="AT453" s="272" t="s">
        <v>38670</v>
      </c>
      <c r="AU453" s="273">
        <v>180375.96</v>
      </c>
      <c r="AW453" s="244" t="s">
        <v>11368</v>
      </c>
      <c r="AX453" s="245">
        <v>94562.04</v>
      </c>
      <c r="AZ453" s="230" t="s">
        <v>43489</v>
      </c>
      <c r="BA453" s="231">
        <v>834585.03</v>
      </c>
      <c r="BC453" s="209" t="s">
        <v>9226</v>
      </c>
      <c r="BD453" s="210">
        <v>1324863.44</v>
      </c>
      <c r="BF453" s="195" t="s">
        <v>9912</v>
      </c>
      <c r="BG453" s="196">
        <v>13846</v>
      </c>
    </row>
    <row r="454" spans="1:59" x14ac:dyDescent="0.55000000000000004">
      <c r="A454" t="s">
        <v>50962</v>
      </c>
      <c r="C454" s="284">
        <v>50203.44</v>
      </c>
      <c r="E454" s="282" t="s">
        <v>37231</v>
      </c>
      <c r="F454" s="282"/>
      <c r="G454" s="283">
        <v>22466.09</v>
      </c>
      <c r="I454" s="242" t="s">
        <v>4952</v>
      </c>
      <c r="J454" s="242"/>
      <c r="K454" s="243">
        <v>563.01</v>
      </c>
      <c r="M454" s="224" t="s">
        <v>41129</v>
      </c>
      <c r="N454" s="224"/>
      <c r="O454" s="225">
        <v>90143.42</v>
      </c>
      <c r="Q454" s="203" t="s">
        <v>912</v>
      </c>
      <c r="R454" s="203"/>
      <c r="S454" s="204">
        <v>781</v>
      </c>
      <c r="U454" s="195" t="s">
        <v>3980</v>
      </c>
      <c r="V454" s="195"/>
      <c r="W454" s="196">
        <v>354997.85</v>
      </c>
      <c r="X454" s="113"/>
      <c r="Y454" t="s">
        <v>71151</v>
      </c>
      <c r="Z454" s="284">
        <v>84368.45</v>
      </c>
      <c r="AB454" s="276" t="s">
        <v>66883</v>
      </c>
      <c r="AC454" s="277">
        <v>13437</v>
      </c>
      <c r="AE454" s="246" t="s">
        <v>15135</v>
      </c>
      <c r="AF454" s="247">
        <v>2244.86</v>
      </c>
      <c r="AH454" s="226" t="s">
        <v>51490</v>
      </c>
      <c r="AI454" s="227">
        <v>5184</v>
      </c>
      <c r="AK454" s="207" t="s">
        <v>15091</v>
      </c>
      <c r="AL454" s="208">
        <v>19230.240000000002</v>
      </c>
      <c r="AM454" s="93"/>
      <c r="AN454" s="199" t="s">
        <v>31737</v>
      </c>
      <c r="AO454" s="200">
        <v>5744.35</v>
      </c>
      <c r="AQ454" t="s">
        <v>11904</v>
      </c>
      <c r="AR454" s="284">
        <v>314322.81</v>
      </c>
      <c r="AT454" s="272" t="s">
        <v>38673</v>
      </c>
      <c r="AU454" s="273">
        <v>22466.09</v>
      </c>
      <c r="AW454" s="244" t="s">
        <v>11369</v>
      </c>
      <c r="AX454" s="245">
        <v>563.01</v>
      </c>
      <c r="AZ454" s="230" t="s">
        <v>41670</v>
      </c>
      <c r="BA454" s="231">
        <v>90143.42</v>
      </c>
      <c r="BC454" s="209" t="s">
        <v>9584</v>
      </c>
      <c r="BD454" s="210">
        <v>11454</v>
      </c>
      <c r="BF454" s="195" t="s">
        <v>10297</v>
      </c>
      <c r="BG454" s="196">
        <v>16886</v>
      </c>
    </row>
    <row r="455" spans="1:59" x14ac:dyDescent="0.55000000000000004">
      <c r="A455" t="s">
        <v>50963</v>
      </c>
      <c r="C455" s="284">
        <v>16137.24</v>
      </c>
      <c r="E455" s="282" t="s">
        <v>37234</v>
      </c>
      <c r="F455" s="282"/>
      <c r="G455" s="283">
        <v>70183.98</v>
      </c>
      <c r="I455" s="242" t="s">
        <v>4817</v>
      </c>
      <c r="J455" s="242"/>
      <c r="K455" s="243">
        <v>9040.4599999999991</v>
      </c>
      <c r="M455" s="224" t="s">
        <v>42099</v>
      </c>
      <c r="N455" s="224"/>
      <c r="O455" s="225">
        <v>204333.07</v>
      </c>
      <c r="Q455" s="203" t="s">
        <v>913</v>
      </c>
      <c r="R455" s="203"/>
      <c r="S455" s="204">
        <v>151</v>
      </c>
      <c r="U455" s="195" t="s">
        <v>3981</v>
      </c>
      <c r="V455" s="195"/>
      <c r="W455" s="196">
        <v>6709</v>
      </c>
      <c r="X455" s="113"/>
      <c r="Y455" t="s">
        <v>39329</v>
      </c>
      <c r="Z455" s="284">
        <v>7710.51</v>
      </c>
      <c r="AB455" s="276" t="s">
        <v>66884</v>
      </c>
      <c r="AC455" s="277">
        <v>2720.36</v>
      </c>
      <c r="AE455" s="246" t="s">
        <v>57193</v>
      </c>
      <c r="AF455" s="247">
        <v>65.599999999999994</v>
      </c>
      <c r="AH455" s="226" t="s">
        <v>44343</v>
      </c>
      <c r="AI455" s="227">
        <v>232040.1</v>
      </c>
      <c r="AK455" s="207" t="s">
        <v>15092</v>
      </c>
      <c r="AL455" s="208">
        <v>31250</v>
      </c>
      <c r="AM455" s="93"/>
      <c r="AN455" s="199" t="s">
        <v>31738</v>
      </c>
      <c r="AO455" s="200">
        <v>924.3</v>
      </c>
      <c r="AQ455" t="s">
        <v>39918</v>
      </c>
      <c r="AR455">
        <v>642.03</v>
      </c>
      <c r="AT455" s="272" t="s">
        <v>38686</v>
      </c>
      <c r="AU455" s="273">
        <v>70183.98</v>
      </c>
      <c r="AW455" s="244" t="s">
        <v>11370</v>
      </c>
      <c r="AX455" s="245">
        <v>9040.4599999999991</v>
      </c>
      <c r="AZ455" s="230" t="s">
        <v>43490</v>
      </c>
      <c r="BA455" s="231">
        <v>204333.07</v>
      </c>
      <c r="BC455" s="209" t="s">
        <v>11026</v>
      </c>
      <c r="BD455" s="210">
        <v>70816.56</v>
      </c>
      <c r="BF455" s="195" t="s">
        <v>9913</v>
      </c>
      <c r="BG455" s="196">
        <v>16886</v>
      </c>
    </row>
    <row r="456" spans="1:59" x14ac:dyDescent="0.55000000000000004">
      <c r="A456" t="s">
        <v>50964</v>
      </c>
      <c r="C456" s="284">
        <v>537818.35</v>
      </c>
      <c r="E456" s="282" t="s">
        <v>65456</v>
      </c>
      <c r="F456" s="282"/>
      <c r="G456" s="283">
        <v>33845</v>
      </c>
      <c r="I456" s="242" t="s">
        <v>4954</v>
      </c>
      <c r="J456" s="242"/>
      <c r="K456" s="243">
        <v>534</v>
      </c>
      <c r="M456" s="224" t="s">
        <v>44283</v>
      </c>
      <c r="N456" s="224"/>
      <c r="O456" s="225">
        <v>7923399.2699999996</v>
      </c>
      <c r="Q456" s="203" t="s">
        <v>914</v>
      </c>
      <c r="R456" s="203"/>
      <c r="S456" s="204">
        <v>7990</v>
      </c>
      <c r="U456" s="195" t="s">
        <v>3982</v>
      </c>
      <c r="V456" s="195"/>
      <c r="W456" s="196">
        <v>432086</v>
      </c>
      <c r="X456" s="113"/>
      <c r="Y456" t="s">
        <v>70665</v>
      </c>
      <c r="Z456" s="284">
        <v>2244.4699999999998</v>
      </c>
      <c r="AB456" s="276" t="s">
        <v>66885</v>
      </c>
      <c r="AC456" s="277">
        <v>1236.03</v>
      </c>
      <c r="AE456" s="246" t="s">
        <v>57194</v>
      </c>
      <c r="AF456" s="247">
        <v>2336.33</v>
      </c>
      <c r="AH456" s="226" t="s">
        <v>51491</v>
      </c>
      <c r="AI456" s="227">
        <v>4000</v>
      </c>
      <c r="AK456" s="207" t="s">
        <v>15093</v>
      </c>
      <c r="AL456" s="208">
        <v>17846.919999999998</v>
      </c>
      <c r="AM456" s="93"/>
      <c r="AN456" s="199" t="s">
        <v>31739</v>
      </c>
      <c r="AO456" s="200">
        <v>22886.97</v>
      </c>
      <c r="AQ456" t="s">
        <v>40018</v>
      </c>
      <c r="AR456" s="284">
        <v>3260.5</v>
      </c>
      <c r="AT456" s="272" t="s">
        <v>38693</v>
      </c>
      <c r="AU456" s="273">
        <v>33845</v>
      </c>
      <c r="AW456" s="244" t="s">
        <v>11372</v>
      </c>
      <c r="AX456" s="245">
        <v>534</v>
      </c>
      <c r="AZ456" s="230" t="s">
        <v>46369</v>
      </c>
      <c r="BA456" s="231">
        <v>7923399.2699999996</v>
      </c>
      <c r="BC456" s="209" t="s">
        <v>11478</v>
      </c>
      <c r="BD456" s="210">
        <v>1953919.21</v>
      </c>
      <c r="BF456" s="195" t="s">
        <v>10113</v>
      </c>
      <c r="BG456" s="196">
        <v>12335</v>
      </c>
    </row>
    <row r="457" spans="1:59" x14ac:dyDescent="0.55000000000000004">
      <c r="A457" t="s">
        <v>65690</v>
      </c>
      <c r="C457" s="284">
        <v>77902.509999999995</v>
      </c>
      <c r="E457" s="282" t="s">
        <v>37235</v>
      </c>
      <c r="F457" s="282"/>
      <c r="G457" s="283">
        <v>1562116.23</v>
      </c>
      <c r="I457" s="242" t="s">
        <v>4956</v>
      </c>
      <c r="J457" s="242"/>
      <c r="K457" s="243">
        <v>715.4</v>
      </c>
      <c r="M457" s="224" t="s">
        <v>41130</v>
      </c>
      <c r="N457" s="224"/>
      <c r="O457" s="225">
        <v>339546.47</v>
      </c>
      <c r="Q457" s="203" t="s">
        <v>915</v>
      </c>
      <c r="R457" s="203"/>
      <c r="S457" s="204">
        <v>1053</v>
      </c>
      <c r="U457" s="195" t="s">
        <v>3983</v>
      </c>
      <c r="V457" s="195"/>
      <c r="W457" s="196">
        <v>40600</v>
      </c>
      <c r="X457" s="113"/>
      <c r="Y457" t="s">
        <v>71152</v>
      </c>
      <c r="Z457">
        <v>337.27</v>
      </c>
      <c r="AB457" s="276" t="s">
        <v>66886</v>
      </c>
      <c r="AC457" s="277">
        <v>3897.82</v>
      </c>
      <c r="AE457" s="246" t="s">
        <v>15143</v>
      </c>
      <c r="AF457" s="247">
        <v>32304.959999999999</v>
      </c>
      <c r="AH457" s="226" t="s">
        <v>15152</v>
      </c>
      <c r="AI457" s="227">
        <v>40840.69</v>
      </c>
      <c r="AK457" s="207" t="s">
        <v>15094</v>
      </c>
      <c r="AL457" s="208">
        <v>98774.14</v>
      </c>
      <c r="AM457" s="93"/>
      <c r="AN457" s="199" t="s">
        <v>31740</v>
      </c>
      <c r="AO457" s="200">
        <v>55999.45</v>
      </c>
      <c r="AQ457" t="s">
        <v>51318</v>
      </c>
      <c r="AR457" s="284">
        <v>2377.23</v>
      </c>
      <c r="AT457" s="272" t="s">
        <v>38698</v>
      </c>
      <c r="AU457" s="273">
        <v>1562116.23</v>
      </c>
      <c r="AW457" s="244" t="s">
        <v>11374</v>
      </c>
      <c r="AX457" s="245">
        <v>715.4</v>
      </c>
      <c r="AZ457" s="230" t="s">
        <v>41671</v>
      </c>
      <c r="BA457" s="231">
        <v>339546.47</v>
      </c>
      <c r="BC457" s="209" t="s">
        <v>2904</v>
      </c>
      <c r="BD457" s="210">
        <v>4588337.4000000004</v>
      </c>
      <c r="BF457" s="195" t="s">
        <v>10298</v>
      </c>
      <c r="BG457" s="196">
        <v>2197</v>
      </c>
    </row>
    <row r="458" spans="1:59" x14ac:dyDescent="0.55000000000000004">
      <c r="A458" t="s">
        <v>65691</v>
      </c>
      <c r="C458" s="284">
        <v>187183.4</v>
      </c>
      <c r="E458" s="282" t="s">
        <v>37237</v>
      </c>
      <c r="F458" s="282"/>
      <c r="G458" s="283">
        <v>7042.5</v>
      </c>
      <c r="I458" s="242" t="s">
        <v>4818</v>
      </c>
      <c r="J458" s="242"/>
      <c r="K458" s="243">
        <v>35840.699999999997</v>
      </c>
      <c r="M458" s="224" t="s">
        <v>41131</v>
      </c>
      <c r="N458" s="224"/>
      <c r="O458" s="225">
        <v>110342</v>
      </c>
      <c r="Q458" s="203" t="s">
        <v>916</v>
      </c>
      <c r="R458" s="203"/>
      <c r="S458" s="204">
        <v>18983</v>
      </c>
      <c r="U458" s="195" t="s">
        <v>3984</v>
      </c>
      <c r="V458" s="195"/>
      <c r="W458" s="196">
        <v>34927</v>
      </c>
      <c r="X458" s="113"/>
      <c r="Y458" t="s">
        <v>71153</v>
      </c>
      <c r="Z458" s="284">
        <v>1150</v>
      </c>
      <c r="AB458" s="276" t="s">
        <v>66887</v>
      </c>
      <c r="AC458" s="277">
        <v>22561.86</v>
      </c>
      <c r="AE458" s="246" t="s">
        <v>57195</v>
      </c>
      <c r="AF458" s="247">
        <v>179.16</v>
      </c>
      <c r="AH458" s="226" t="s">
        <v>15153</v>
      </c>
      <c r="AI458" s="227">
        <v>40556.620000000003</v>
      </c>
      <c r="AK458" s="207" t="s">
        <v>15095</v>
      </c>
      <c r="AL458" s="208">
        <v>2203.59</v>
      </c>
      <c r="AM458" s="93"/>
      <c r="AN458" s="199" t="s">
        <v>31741</v>
      </c>
      <c r="AO458" s="200">
        <v>12361.65</v>
      </c>
      <c r="AQ458" t="s">
        <v>46578</v>
      </c>
      <c r="AR458" s="284">
        <v>8407.65</v>
      </c>
      <c r="AT458" s="272" t="s">
        <v>38719</v>
      </c>
      <c r="AU458" s="273">
        <v>7042.5</v>
      </c>
      <c r="AW458" s="244" t="s">
        <v>11441</v>
      </c>
      <c r="AX458" s="245">
        <v>35840.699999999997</v>
      </c>
      <c r="AZ458" s="230" t="s">
        <v>41672</v>
      </c>
      <c r="BA458" s="231">
        <v>110342</v>
      </c>
      <c r="BC458" s="209" t="s">
        <v>6625</v>
      </c>
      <c r="BD458" s="210">
        <v>12076</v>
      </c>
      <c r="BF458" s="195" t="s">
        <v>9339</v>
      </c>
      <c r="BG458" s="196">
        <v>6605.06</v>
      </c>
    </row>
    <row r="459" spans="1:59" x14ac:dyDescent="0.55000000000000004">
      <c r="A459" t="s">
        <v>65693</v>
      </c>
      <c r="C459" s="284">
        <v>106902.27</v>
      </c>
      <c r="E459" s="282" t="s">
        <v>65460</v>
      </c>
      <c r="F459" s="282"/>
      <c r="G459" s="283">
        <v>7826</v>
      </c>
      <c r="I459" s="242" t="s">
        <v>4960</v>
      </c>
      <c r="J459" s="242"/>
      <c r="K459" s="243">
        <v>2166</v>
      </c>
      <c r="M459" s="224" t="s">
        <v>41132</v>
      </c>
      <c r="N459" s="224"/>
      <c r="O459" s="225">
        <v>151688.04999999999</v>
      </c>
      <c r="Q459" s="203" t="s">
        <v>917</v>
      </c>
      <c r="R459" s="203"/>
      <c r="S459" s="204">
        <v>1859</v>
      </c>
      <c r="U459" s="195" t="s">
        <v>3985</v>
      </c>
      <c r="V459" s="195"/>
      <c r="W459" s="196">
        <v>204016</v>
      </c>
      <c r="X459" s="113"/>
      <c r="Y459" t="s">
        <v>71154</v>
      </c>
      <c r="Z459" s="284">
        <v>5200</v>
      </c>
      <c r="AB459" s="276" t="s">
        <v>66888</v>
      </c>
      <c r="AC459" s="277">
        <v>23793.75</v>
      </c>
      <c r="AE459" s="246" t="s">
        <v>15144</v>
      </c>
      <c r="AF459" s="247">
        <v>9250</v>
      </c>
      <c r="AH459" s="226" t="s">
        <v>44344</v>
      </c>
      <c r="AI459" s="227">
        <v>6709.6</v>
      </c>
      <c r="AK459" s="207" t="s">
        <v>15096</v>
      </c>
      <c r="AL459" s="208">
        <v>19500</v>
      </c>
      <c r="AM459" s="93"/>
      <c r="AN459" s="199" t="s">
        <v>13164</v>
      </c>
      <c r="AO459" s="200">
        <v>6097.68</v>
      </c>
      <c r="AQ459" t="s">
        <v>69657</v>
      </c>
      <c r="AR459" s="284">
        <v>63180.5</v>
      </c>
      <c r="AT459" s="272" t="s">
        <v>38735</v>
      </c>
      <c r="AU459" s="273">
        <v>7826</v>
      </c>
      <c r="AW459" s="244" t="s">
        <v>11380</v>
      </c>
      <c r="AX459" s="245">
        <v>2166</v>
      </c>
      <c r="AZ459" s="230" t="s">
        <v>41673</v>
      </c>
      <c r="BA459" s="231">
        <v>151688.04999999999</v>
      </c>
      <c r="BC459" s="209" t="s">
        <v>7050</v>
      </c>
      <c r="BD459" s="210">
        <v>1692</v>
      </c>
      <c r="BF459" s="195" t="s">
        <v>9914</v>
      </c>
      <c r="BG459" s="196">
        <v>21137.06</v>
      </c>
    </row>
    <row r="460" spans="1:59" x14ac:dyDescent="0.55000000000000004">
      <c r="A460" t="s">
        <v>50965</v>
      </c>
      <c r="C460" s="284">
        <v>9676.01</v>
      </c>
      <c r="E460" s="282" t="s">
        <v>37243</v>
      </c>
      <c r="F460" s="282"/>
      <c r="G460" s="283">
        <v>1146.78</v>
      </c>
      <c r="I460" s="242" t="s">
        <v>4823</v>
      </c>
      <c r="J460" s="242"/>
      <c r="K460" s="243">
        <v>62709.46</v>
      </c>
      <c r="M460" s="224" t="s">
        <v>41133</v>
      </c>
      <c r="N460" s="224"/>
      <c r="O460" s="225">
        <v>18772</v>
      </c>
      <c r="Q460" s="203" t="s">
        <v>918</v>
      </c>
      <c r="R460" s="203"/>
      <c r="S460" s="204">
        <v>765</v>
      </c>
      <c r="U460" s="195" t="s">
        <v>3986</v>
      </c>
      <c r="V460" s="195"/>
      <c r="W460" s="196">
        <v>76580</v>
      </c>
      <c r="X460" s="113"/>
      <c r="Y460" t="s">
        <v>70669</v>
      </c>
      <c r="Z460" s="284">
        <v>1704.79</v>
      </c>
      <c r="AB460" s="276" t="s">
        <v>63943</v>
      </c>
      <c r="AC460" s="277">
        <v>11876.96</v>
      </c>
      <c r="AE460" s="246" t="s">
        <v>15145</v>
      </c>
      <c r="AF460" s="247">
        <v>600.03</v>
      </c>
      <c r="AH460" s="226" t="s">
        <v>51492</v>
      </c>
      <c r="AI460" s="227">
        <v>10587.11</v>
      </c>
      <c r="AK460" s="207" t="s">
        <v>15097</v>
      </c>
      <c r="AL460" s="208">
        <v>54127.17</v>
      </c>
      <c r="AM460" s="93"/>
      <c r="AN460" s="199" t="s">
        <v>13165</v>
      </c>
      <c r="AO460" s="200">
        <v>451.77</v>
      </c>
      <c r="AQ460" t="s">
        <v>66471</v>
      </c>
      <c r="AR460" s="284">
        <v>69993.41</v>
      </c>
      <c r="AT460" s="272" t="s">
        <v>38756</v>
      </c>
      <c r="AU460" s="273">
        <v>1146.78</v>
      </c>
      <c r="AW460" s="244" t="s">
        <v>9719</v>
      </c>
      <c r="AX460" s="245">
        <v>62709.46</v>
      </c>
      <c r="AZ460" s="230" t="s">
        <v>41674</v>
      </c>
      <c r="BA460" s="231">
        <v>18772</v>
      </c>
      <c r="BC460" s="209" t="s">
        <v>7292</v>
      </c>
      <c r="BD460" s="210">
        <v>41878.339999999997</v>
      </c>
      <c r="BF460" s="195" t="s">
        <v>10299</v>
      </c>
      <c r="BG460" s="196">
        <v>125.96</v>
      </c>
    </row>
    <row r="461" spans="1:59" x14ac:dyDescent="0.55000000000000004">
      <c r="A461" t="s">
        <v>50976</v>
      </c>
      <c r="C461" s="284">
        <v>1730.79</v>
      </c>
      <c r="E461" s="282" t="s">
        <v>37244</v>
      </c>
      <c r="F461" s="282"/>
      <c r="G461" s="283">
        <v>40137.21</v>
      </c>
      <c r="I461" s="242" t="s">
        <v>4824</v>
      </c>
      <c r="J461" s="242"/>
      <c r="K461" s="243">
        <v>3257.36</v>
      </c>
      <c r="M461" s="224" t="s">
        <v>41134</v>
      </c>
      <c r="N461" s="224"/>
      <c r="O461" s="225">
        <v>48712</v>
      </c>
      <c r="Q461" s="203" t="s">
        <v>919</v>
      </c>
      <c r="R461" s="203"/>
      <c r="S461" s="204">
        <v>45754</v>
      </c>
      <c r="U461" s="195" t="s">
        <v>3697</v>
      </c>
      <c r="V461" s="195"/>
      <c r="W461" s="196">
        <v>49364660.869999997</v>
      </c>
      <c r="X461" s="113"/>
      <c r="Y461" t="s">
        <v>71155</v>
      </c>
      <c r="Z461" s="284">
        <v>14380.91</v>
      </c>
      <c r="AB461" s="276" t="s">
        <v>61183</v>
      </c>
      <c r="AC461" s="277">
        <v>27990.65</v>
      </c>
      <c r="AE461" s="246" t="s">
        <v>35968</v>
      </c>
      <c r="AF461" s="247">
        <v>2266.2600000000002</v>
      </c>
      <c r="AH461" s="226" t="s">
        <v>47721</v>
      </c>
      <c r="AI461" s="227">
        <v>1500</v>
      </c>
      <c r="AK461" s="207" t="s">
        <v>15098</v>
      </c>
      <c r="AL461" s="208">
        <v>26783.49</v>
      </c>
      <c r="AM461" s="93"/>
      <c r="AN461" s="199" t="s">
        <v>13166</v>
      </c>
      <c r="AO461" s="200">
        <v>1019.97</v>
      </c>
      <c r="AQ461" t="s">
        <v>11905</v>
      </c>
      <c r="AR461" s="284">
        <v>7801107.6500000004</v>
      </c>
      <c r="AT461" s="272" t="s">
        <v>38764</v>
      </c>
      <c r="AU461" s="273">
        <v>40137.21</v>
      </c>
      <c r="AW461" s="244" t="s">
        <v>11385</v>
      </c>
      <c r="AX461" s="245">
        <v>3257.36</v>
      </c>
      <c r="AZ461" s="230" t="s">
        <v>41675</v>
      </c>
      <c r="BA461" s="231">
        <v>48712</v>
      </c>
      <c r="BC461" s="209" t="s">
        <v>7706</v>
      </c>
      <c r="BD461" s="210">
        <v>4757</v>
      </c>
      <c r="BF461" s="195" t="s">
        <v>9340</v>
      </c>
      <c r="BG461" s="196">
        <v>4500</v>
      </c>
    </row>
    <row r="462" spans="1:59" x14ac:dyDescent="0.55000000000000004">
      <c r="A462" t="s">
        <v>50980</v>
      </c>
      <c r="C462" s="284">
        <v>4070.13</v>
      </c>
      <c r="E462" s="282" t="s">
        <v>37245</v>
      </c>
      <c r="F462" s="282"/>
      <c r="G462" s="283">
        <v>130549.9</v>
      </c>
      <c r="I462" s="242" t="s">
        <v>3661</v>
      </c>
      <c r="J462" s="242"/>
      <c r="K462" s="243">
        <v>3872.22</v>
      </c>
      <c r="M462" s="224" t="s">
        <v>42100</v>
      </c>
      <c r="N462" s="224"/>
      <c r="O462" s="225">
        <v>1162469.5900000001</v>
      </c>
      <c r="Q462" s="203" t="s">
        <v>920</v>
      </c>
      <c r="R462" s="203"/>
      <c r="S462" s="204">
        <v>8365</v>
      </c>
      <c r="U462" s="195" t="s">
        <v>3241</v>
      </c>
      <c r="V462" s="195"/>
      <c r="W462" s="196">
        <v>1794.94</v>
      </c>
      <c r="X462" s="113"/>
      <c r="Y462" t="s">
        <v>24899</v>
      </c>
      <c r="Z462" s="284">
        <v>69682.78</v>
      </c>
      <c r="AB462" s="276" t="s">
        <v>66889</v>
      </c>
      <c r="AC462" s="277">
        <v>353.46</v>
      </c>
      <c r="AE462" s="246" t="s">
        <v>46645</v>
      </c>
      <c r="AF462" s="247">
        <v>1295.72</v>
      </c>
      <c r="AH462" s="226" t="s">
        <v>15154</v>
      </c>
      <c r="AI462" s="227">
        <v>26514.35</v>
      </c>
      <c r="AK462" s="207" t="s">
        <v>15099</v>
      </c>
      <c r="AL462" s="208">
        <v>6325.92</v>
      </c>
      <c r="AM462" s="93"/>
      <c r="AN462" s="199" t="s">
        <v>13167</v>
      </c>
      <c r="AO462" s="200">
        <v>151.38999999999999</v>
      </c>
      <c r="AQ462" t="s">
        <v>39919</v>
      </c>
      <c r="AR462" s="284">
        <v>1076.8499999999999</v>
      </c>
      <c r="AT462" s="272" t="s">
        <v>38769</v>
      </c>
      <c r="AU462" s="273">
        <v>130549.9</v>
      </c>
      <c r="AW462" s="244" t="s">
        <v>9721</v>
      </c>
      <c r="AX462" s="245">
        <v>3872.22</v>
      </c>
      <c r="AZ462" s="230" t="s">
        <v>43491</v>
      </c>
      <c r="BA462" s="231">
        <v>1162469.5900000001</v>
      </c>
      <c r="BC462" s="209" t="s">
        <v>8007</v>
      </c>
      <c r="BD462" s="210">
        <v>499.95</v>
      </c>
      <c r="BF462" s="195" t="s">
        <v>9915</v>
      </c>
      <c r="BG462" s="196">
        <v>4625.96</v>
      </c>
    </row>
    <row r="463" spans="1:59" x14ac:dyDescent="0.55000000000000004">
      <c r="A463" t="s">
        <v>50982</v>
      </c>
      <c r="C463" s="284">
        <v>2223.23</v>
      </c>
      <c r="E463" s="282" t="s">
        <v>37247</v>
      </c>
      <c r="F463" s="282"/>
      <c r="G463" s="283">
        <v>35262.78</v>
      </c>
      <c r="I463" s="242" t="s">
        <v>4825</v>
      </c>
      <c r="J463" s="242"/>
      <c r="K463" s="243">
        <v>1408.17</v>
      </c>
      <c r="M463" s="224" t="s">
        <v>41135</v>
      </c>
      <c r="N463" s="224"/>
      <c r="O463" s="225">
        <v>151728</v>
      </c>
      <c r="Q463" s="203" t="s">
        <v>921</v>
      </c>
      <c r="R463" s="203"/>
      <c r="S463" s="204">
        <v>771</v>
      </c>
      <c r="U463" s="195" t="s">
        <v>3242</v>
      </c>
      <c r="V463" s="195"/>
      <c r="W463" s="196">
        <v>35232.019999999997</v>
      </c>
      <c r="X463" s="113"/>
      <c r="Y463" t="s">
        <v>47139</v>
      </c>
      <c r="Z463" s="284">
        <v>29675.62</v>
      </c>
      <c r="AB463" s="276" t="s">
        <v>69679</v>
      </c>
      <c r="AC463" s="277">
        <v>-916.11</v>
      </c>
      <c r="AE463" s="246" t="s">
        <v>15147</v>
      </c>
      <c r="AF463" s="247">
        <v>333.97</v>
      </c>
      <c r="AH463" s="226" t="s">
        <v>35969</v>
      </c>
      <c r="AI463" s="227">
        <v>23295.63</v>
      </c>
      <c r="AK463" s="207" t="s">
        <v>15100</v>
      </c>
      <c r="AL463" s="208">
        <v>6546.97</v>
      </c>
      <c r="AM463" s="93"/>
      <c r="AN463" s="199" t="s">
        <v>16786</v>
      </c>
      <c r="AO463" s="200">
        <v>37961.71</v>
      </c>
      <c r="AQ463" t="s">
        <v>40019</v>
      </c>
      <c r="AR463" s="284">
        <v>46445.8</v>
      </c>
      <c r="AT463" s="272" t="s">
        <v>38778</v>
      </c>
      <c r="AU463" s="273">
        <v>35262.78</v>
      </c>
      <c r="AW463" s="244" t="s">
        <v>9722</v>
      </c>
      <c r="AX463" s="245">
        <v>1408.17</v>
      </c>
      <c r="AZ463" s="230" t="s">
        <v>41676</v>
      </c>
      <c r="BA463" s="231">
        <v>151728</v>
      </c>
      <c r="BC463" s="209" t="s">
        <v>8265</v>
      </c>
      <c r="BD463" s="210">
        <v>9767</v>
      </c>
      <c r="BF463" s="195" t="s">
        <v>10300</v>
      </c>
      <c r="BG463" s="196">
        <v>5720</v>
      </c>
    </row>
    <row r="464" spans="1:59" x14ac:dyDescent="0.55000000000000004">
      <c r="A464" t="s">
        <v>50986</v>
      </c>
      <c r="C464" s="284">
        <v>4300.6899999999996</v>
      </c>
      <c r="E464" s="282" t="s">
        <v>37248</v>
      </c>
      <c r="F464" s="282"/>
      <c r="G464" s="283">
        <v>405.26</v>
      </c>
      <c r="I464" s="242" t="s">
        <v>4826</v>
      </c>
      <c r="J464" s="242"/>
      <c r="K464" s="243">
        <v>22083.81</v>
      </c>
      <c r="M464" s="224" t="s">
        <v>41136</v>
      </c>
      <c r="N464" s="224"/>
      <c r="O464" s="225">
        <v>218194</v>
      </c>
      <c r="Q464" s="203" t="s">
        <v>922</v>
      </c>
      <c r="R464" s="203"/>
      <c r="S464" s="204">
        <v>908</v>
      </c>
      <c r="U464" s="195" t="s">
        <v>3243</v>
      </c>
      <c r="V464" s="195"/>
      <c r="W464" s="196">
        <v>6234.2</v>
      </c>
      <c r="X464" s="113"/>
      <c r="Y464" t="s">
        <v>48153</v>
      </c>
      <c r="Z464" s="284">
        <v>4339.13</v>
      </c>
      <c r="AB464" s="276" t="s">
        <v>61766</v>
      </c>
      <c r="AC464" s="277">
        <v>33308.449999999997</v>
      </c>
      <c r="AE464" s="246" t="s">
        <v>54778</v>
      </c>
      <c r="AF464" s="247">
        <v>5831</v>
      </c>
      <c r="AH464" s="226" t="s">
        <v>44345</v>
      </c>
      <c r="AI464" s="227">
        <v>14724.28</v>
      </c>
      <c r="AK464" s="207" t="s">
        <v>15101</v>
      </c>
      <c r="AL464" s="208">
        <v>28875</v>
      </c>
      <c r="AM464" s="93"/>
      <c r="AN464" s="199" t="s">
        <v>13168</v>
      </c>
      <c r="AO464" s="200">
        <v>146885.42000000001</v>
      </c>
      <c r="AQ464" t="s">
        <v>51174</v>
      </c>
      <c r="AR464" s="284">
        <v>193635.33</v>
      </c>
      <c r="AT464" s="272" t="s">
        <v>38783</v>
      </c>
      <c r="AU464" s="273">
        <v>405.26</v>
      </c>
      <c r="AW464" s="244" t="s">
        <v>11389</v>
      </c>
      <c r="AX464" s="245">
        <v>22083.81</v>
      </c>
      <c r="AZ464" s="230" t="s">
        <v>41677</v>
      </c>
      <c r="BA464" s="231">
        <v>218194</v>
      </c>
      <c r="BC464" s="209" t="s">
        <v>8645</v>
      </c>
      <c r="BD464" s="210">
        <v>4730</v>
      </c>
      <c r="BF464" s="195" t="s">
        <v>9916</v>
      </c>
      <c r="BG464" s="196">
        <v>5720</v>
      </c>
    </row>
    <row r="465" spans="1:59" x14ac:dyDescent="0.55000000000000004">
      <c r="A465" t="s">
        <v>50987</v>
      </c>
      <c r="C465" s="284">
        <v>4305.1000000000004</v>
      </c>
      <c r="E465" s="282" t="s">
        <v>37249</v>
      </c>
      <c r="F465" s="282"/>
      <c r="G465" s="283">
        <v>85046.8</v>
      </c>
      <c r="I465" s="242" t="s">
        <v>4827</v>
      </c>
      <c r="J465" s="242"/>
      <c r="K465" s="243">
        <v>6609.77</v>
      </c>
      <c r="M465" s="224" t="s">
        <v>44284</v>
      </c>
      <c r="N465" s="224"/>
      <c r="O465" s="225">
        <v>30911932.239999998</v>
      </c>
      <c r="Q465" s="203" t="s">
        <v>923</v>
      </c>
      <c r="R465" s="203"/>
      <c r="S465" s="204">
        <v>348</v>
      </c>
      <c r="U465" s="195" t="s">
        <v>3244</v>
      </c>
      <c r="V465" s="195"/>
      <c r="W465" s="196">
        <v>9852.33</v>
      </c>
      <c r="X465" s="113"/>
      <c r="Y465" t="s">
        <v>59158</v>
      </c>
      <c r="Z465">
        <v>171.03</v>
      </c>
      <c r="AB465" s="276" t="s">
        <v>69927</v>
      </c>
      <c r="AC465" s="277">
        <v>101.51</v>
      </c>
      <c r="AE465" s="246" t="s">
        <v>51489</v>
      </c>
      <c r="AF465" s="247">
        <v>90931.88</v>
      </c>
      <c r="AH465" s="226" t="s">
        <v>34472</v>
      </c>
      <c r="AI465" s="227">
        <v>274901.18</v>
      </c>
      <c r="AK465" s="207" t="s">
        <v>15102</v>
      </c>
      <c r="AL465" s="208">
        <v>39808.15</v>
      </c>
      <c r="AM465" s="93"/>
      <c r="AN465" s="199" t="s">
        <v>13169</v>
      </c>
      <c r="AO465" s="200">
        <v>46062.400000000001</v>
      </c>
      <c r="AQ465" t="s">
        <v>51319</v>
      </c>
      <c r="AR465" s="284">
        <v>305222.59000000003</v>
      </c>
      <c r="AT465" s="272" t="s">
        <v>37841</v>
      </c>
      <c r="AU465" s="273">
        <v>85046.8</v>
      </c>
      <c r="AW465" s="244" t="s">
        <v>11390</v>
      </c>
      <c r="AX465" s="245">
        <v>6609.77</v>
      </c>
      <c r="AZ465" s="230" t="s">
        <v>46370</v>
      </c>
      <c r="BA465" s="231">
        <v>30911932.239999998</v>
      </c>
      <c r="BC465" s="209" t="s">
        <v>8884</v>
      </c>
      <c r="BD465" s="210">
        <v>12845.79</v>
      </c>
      <c r="BF465" s="195" t="s">
        <v>10301</v>
      </c>
      <c r="BG465" s="196">
        <v>23363</v>
      </c>
    </row>
    <row r="466" spans="1:59" x14ac:dyDescent="0.55000000000000004">
      <c r="A466" t="s">
        <v>65700</v>
      </c>
      <c r="C466" s="284">
        <v>6851</v>
      </c>
      <c r="E466" s="282" t="s">
        <v>37250</v>
      </c>
      <c r="F466" s="282"/>
      <c r="G466" s="283">
        <v>-624.78</v>
      </c>
      <c r="I466" s="242" t="s">
        <v>4966</v>
      </c>
      <c r="J466" s="242"/>
      <c r="K466" s="243">
        <v>2138.62</v>
      </c>
      <c r="M466" s="224" t="s">
        <v>41137</v>
      </c>
      <c r="N466" s="224"/>
      <c r="O466" s="225">
        <v>89349.5</v>
      </c>
      <c r="Q466" s="203" t="s">
        <v>924</v>
      </c>
      <c r="R466" s="203"/>
      <c r="S466" s="204">
        <v>21572</v>
      </c>
      <c r="U466" s="195" t="s">
        <v>3245</v>
      </c>
      <c r="V466" s="195"/>
      <c r="W466" s="196">
        <v>338106.07</v>
      </c>
      <c r="X466" s="113"/>
      <c r="Y466" t="s">
        <v>24900</v>
      </c>
      <c r="Z466" s="284">
        <v>8205.81</v>
      </c>
      <c r="AB466" s="276" t="s">
        <v>61767</v>
      </c>
      <c r="AC466" s="277">
        <v>2553</v>
      </c>
      <c r="AE466" s="246" t="s">
        <v>44342</v>
      </c>
      <c r="AF466" s="247">
        <v>55242.05</v>
      </c>
      <c r="AH466" s="226" t="s">
        <v>48657</v>
      </c>
      <c r="AI466" s="227">
        <v>157050</v>
      </c>
      <c r="AK466" s="207" t="s">
        <v>15103</v>
      </c>
      <c r="AL466" s="208">
        <v>495.5</v>
      </c>
      <c r="AM466" s="93"/>
      <c r="AN466" s="199" t="s">
        <v>13170</v>
      </c>
      <c r="AO466" s="200">
        <v>6097.68</v>
      </c>
      <c r="AQ466" t="s">
        <v>43959</v>
      </c>
      <c r="AR466" s="284">
        <v>11614</v>
      </c>
      <c r="AT466" s="272" t="s">
        <v>37852</v>
      </c>
      <c r="AU466" s="273">
        <v>-624.78</v>
      </c>
      <c r="AW466" s="244" t="s">
        <v>11392</v>
      </c>
      <c r="AX466" s="245">
        <v>2138.62</v>
      </c>
      <c r="AZ466" s="230" t="s">
        <v>41678</v>
      </c>
      <c r="BA466" s="231">
        <v>89349.5</v>
      </c>
      <c r="BC466" s="209" t="s">
        <v>9227</v>
      </c>
      <c r="BD466" s="210">
        <v>15341.4</v>
      </c>
      <c r="BF466" s="195" t="s">
        <v>9342</v>
      </c>
      <c r="BG466" s="196">
        <v>342.7</v>
      </c>
    </row>
    <row r="467" spans="1:59" x14ac:dyDescent="0.55000000000000004">
      <c r="A467" t="s">
        <v>65703</v>
      </c>
      <c r="C467" s="284">
        <v>26291</v>
      </c>
      <c r="E467" s="282" t="s">
        <v>37251</v>
      </c>
      <c r="F467" s="282"/>
      <c r="G467" s="283">
        <v>487.5</v>
      </c>
      <c r="I467" s="242" t="s">
        <v>4831</v>
      </c>
      <c r="J467" s="242"/>
      <c r="K467" s="243">
        <v>250.74</v>
      </c>
      <c r="M467" s="224" t="s">
        <v>41138</v>
      </c>
      <c r="N467" s="224"/>
      <c r="O467" s="225">
        <v>65639.58</v>
      </c>
      <c r="Q467" s="203" t="s">
        <v>925</v>
      </c>
      <c r="R467" s="203"/>
      <c r="S467" s="204">
        <v>651</v>
      </c>
      <c r="U467" s="195" t="s">
        <v>3246</v>
      </c>
      <c r="V467" s="195"/>
      <c r="W467" s="196">
        <v>8609.86</v>
      </c>
      <c r="X467" s="113"/>
      <c r="Y467" t="s">
        <v>39368</v>
      </c>
      <c r="Z467">
        <v>541</v>
      </c>
      <c r="AB467" s="276" t="s">
        <v>61768</v>
      </c>
      <c r="AC467" s="277">
        <v>8165.59</v>
      </c>
      <c r="AE467" s="246" t="s">
        <v>15151</v>
      </c>
      <c r="AF467" s="247">
        <v>89523.3</v>
      </c>
      <c r="AH467" s="226" t="s">
        <v>38831</v>
      </c>
      <c r="AI467" s="227">
        <v>18817</v>
      </c>
      <c r="AK467" s="207" t="s">
        <v>15104</v>
      </c>
      <c r="AL467" s="208">
        <v>55666.68</v>
      </c>
      <c r="AM467" s="93"/>
      <c r="AN467" s="199" t="s">
        <v>13171</v>
      </c>
      <c r="AO467" s="200">
        <v>17920.53</v>
      </c>
      <c r="AQ467" t="s">
        <v>66475</v>
      </c>
      <c r="AR467" s="284">
        <v>12022.33</v>
      </c>
      <c r="AT467" s="272" t="s">
        <v>37857</v>
      </c>
      <c r="AU467" s="273">
        <v>487.5</v>
      </c>
      <c r="AW467" s="244" t="s">
        <v>11443</v>
      </c>
      <c r="AX467" s="245">
        <v>250.74</v>
      </c>
      <c r="AZ467" s="230" t="s">
        <v>41679</v>
      </c>
      <c r="BA467" s="231">
        <v>65639.58</v>
      </c>
      <c r="BC467" s="209" t="s">
        <v>11474</v>
      </c>
      <c r="BD467" s="210">
        <v>19569.68</v>
      </c>
      <c r="BF467" s="195" t="s">
        <v>9917</v>
      </c>
      <c r="BG467" s="196">
        <v>23705.7</v>
      </c>
    </row>
    <row r="468" spans="1:59" x14ac:dyDescent="0.55000000000000004">
      <c r="A468" t="s">
        <v>51012</v>
      </c>
      <c r="C468" s="284">
        <v>4404.24</v>
      </c>
      <c r="E468" s="282" t="s">
        <v>37252</v>
      </c>
      <c r="F468" s="282"/>
      <c r="G468" s="283">
        <v>33185.120000000003</v>
      </c>
      <c r="I468" s="242" t="s">
        <v>4967</v>
      </c>
      <c r="J468" s="242"/>
      <c r="K468" s="243">
        <v>1291.8</v>
      </c>
      <c r="M468" s="224" t="s">
        <v>41139</v>
      </c>
      <c r="N468" s="224"/>
      <c r="O468" s="225">
        <v>138802</v>
      </c>
      <c r="Q468" s="203" t="s">
        <v>926</v>
      </c>
      <c r="R468" s="203"/>
      <c r="S468" s="204">
        <v>64254.09</v>
      </c>
      <c r="U468" s="195" t="s">
        <v>3247</v>
      </c>
      <c r="V468" s="195"/>
      <c r="W468" s="196">
        <v>511880.3</v>
      </c>
      <c r="X468" s="113"/>
      <c r="Y468" t="s">
        <v>53229</v>
      </c>
      <c r="Z468" s="284">
        <v>1388.86</v>
      </c>
      <c r="AB468" s="276" t="s">
        <v>63945</v>
      </c>
      <c r="AC468" s="277">
        <v>5460.03</v>
      </c>
      <c r="AE468" s="246" t="s">
        <v>51490</v>
      </c>
      <c r="AF468" s="247">
        <v>24194.79</v>
      </c>
      <c r="AH468" s="226" t="s">
        <v>49580</v>
      </c>
      <c r="AI468" s="227">
        <v>15900</v>
      </c>
      <c r="AK468" s="207" t="s">
        <v>15105</v>
      </c>
      <c r="AL468" s="208">
        <v>370438.53</v>
      </c>
      <c r="AM468" s="93"/>
      <c r="AN468" s="199" t="s">
        <v>13172</v>
      </c>
      <c r="AO468" s="200">
        <v>41739.68</v>
      </c>
      <c r="AQ468" t="s">
        <v>57141</v>
      </c>
      <c r="AR468" s="284">
        <v>10275.6</v>
      </c>
      <c r="AT468" s="272" t="s">
        <v>37862</v>
      </c>
      <c r="AU468" s="273">
        <v>33185.120000000003</v>
      </c>
      <c r="AW468" s="244" t="s">
        <v>11395</v>
      </c>
      <c r="AX468" s="245">
        <v>1291.8</v>
      </c>
      <c r="AZ468" s="230" t="s">
        <v>41680</v>
      </c>
      <c r="BA468" s="231">
        <v>138802</v>
      </c>
      <c r="BC468" s="209" t="s">
        <v>9772</v>
      </c>
      <c r="BD468" s="210">
        <v>123157.16</v>
      </c>
      <c r="BF468" s="195" t="s">
        <v>10302</v>
      </c>
      <c r="BG468" s="196">
        <v>5946</v>
      </c>
    </row>
    <row r="469" spans="1:59" x14ac:dyDescent="0.55000000000000004">
      <c r="A469" t="s">
        <v>51015</v>
      </c>
      <c r="C469" s="284">
        <v>2018.54</v>
      </c>
      <c r="E469" s="282" t="s">
        <v>37253</v>
      </c>
      <c r="F469" s="282"/>
      <c r="G469" s="283">
        <v>22464</v>
      </c>
      <c r="I469" s="242" t="s">
        <v>4832</v>
      </c>
      <c r="J469" s="242"/>
      <c r="K469" s="243">
        <v>562.44000000000005</v>
      </c>
      <c r="M469" s="224" t="s">
        <v>41140</v>
      </c>
      <c r="N469" s="224"/>
      <c r="O469" s="225">
        <v>231829.66</v>
      </c>
      <c r="Q469" s="203" t="s">
        <v>927</v>
      </c>
      <c r="R469" s="203"/>
      <c r="S469" s="204">
        <v>11344.16</v>
      </c>
      <c r="U469" s="195" t="s">
        <v>3248</v>
      </c>
      <c r="V469" s="195"/>
      <c r="W469" s="196">
        <v>24719.22</v>
      </c>
      <c r="X469" s="113"/>
      <c r="Y469" t="s">
        <v>48167</v>
      </c>
      <c r="Z469" s="284">
        <v>29905.360000000001</v>
      </c>
      <c r="AB469" s="276" t="s">
        <v>58178</v>
      </c>
      <c r="AC469" s="277">
        <v>12203</v>
      </c>
      <c r="AE469" s="246" t="s">
        <v>62524</v>
      </c>
      <c r="AF469" s="247">
        <v>678</v>
      </c>
      <c r="AH469" s="226" t="s">
        <v>49581</v>
      </c>
      <c r="AI469" s="227">
        <v>1216.47</v>
      </c>
      <c r="AK469" s="207" t="s">
        <v>15106</v>
      </c>
      <c r="AL469" s="208">
        <v>53285.95</v>
      </c>
      <c r="AM469" s="93"/>
      <c r="AN469" s="199" t="s">
        <v>16789</v>
      </c>
      <c r="AO469" s="200">
        <v>5744.35</v>
      </c>
      <c r="AQ469" t="s">
        <v>11907</v>
      </c>
      <c r="AR469" s="284">
        <v>3387436.19</v>
      </c>
      <c r="AT469" s="272" t="s">
        <v>37867</v>
      </c>
      <c r="AU469" s="273">
        <v>22464</v>
      </c>
      <c r="AW469" s="244" t="s">
        <v>11444</v>
      </c>
      <c r="AX469" s="245">
        <v>562.44000000000005</v>
      </c>
      <c r="AZ469" s="230" t="s">
        <v>41681</v>
      </c>
      <c r="BA469" s="231">
        <v>231829.66</v>
      </c>
      <c r="BC469" s="209" t="s">
        <v>6626</v>
      </c>
      <c r="BD469" s="210">
        <v>5432.24</v>
      </c>
      <c r="BF469" s="195" t="s">
        <v>9919</v>
      </c>
      <c r="BG469" s="196">
        <v>5946</v>
      </c>
    </row>
    <row r="470" spans="1:59" x14ac:dyDescent="0.55000000000000004">
      <c r="A470" t="s">
        <v>51016</v>
      </c>
      <c r="C470" s="284">
        <v>1126.29</v>
      </c>
      <c r="E470" s="282" t="s">
        <v>37254</v>
      </c>
      <c r="F470" s="282"/>
      <c r="G470" s="283">
        <v>4912.7700000000004</v>
      </c>
      <c r="I470" s="242" t="s">
        <v>4969</v>
      </c>
      <c r="J470" s="242"/>
      <c r="K470" s="243">
        <v>952.24</v>
      </c>
      <c r="M470" s="224" t="s">
        <v>41141</v>
      </c>
      <c r="N470" s="224"/>
      <c r="O470" s="225">
        <v>190540.49</v>
      </c>
      <c r="Q470" s="203" t="s">
        <v>928</v>
      </c>
      <c r="R470" s="203"/>
      <c r="S470" s="204">
        <v>1692</v>
      </c>
      <c r="U470" s="195" t="s">
        <v>3249</v>
      </c>
      <c r="V470" s="195"/>
      <c r="W470" s="196">
        <v>27070</v>
      </c>
      <c r="X470" s="113"/>
      <c r="Y470" t="s">
        <v>48168</v>
      </c>
      <c r="Z470" s="284">
        <v>2124</v>
      </c>
      <c r="AB470" s="276" t="s">
        <v>70352</v>
      </c>
      <c r="AC470" s="277">
        <v>3325</v>
      </c>
      <c r="AE470" s="246" t="s">
        <v>44343</v>
      </c>
      <c r="AF470" s="247">
        <v>1350</v>
      </c>
      <c r="AH470" s="226" t="s">
        <v>49582</v>
      </c>
      <c r="AI470" s="227">
        <v>3323.53</v>
      </c>
      <c r="AK470" s="207" t="s">
        <v>15107</v>
      </c>
      <c r="AL470" s="208">
        <v>29026.89</v>
      </c>
      <c r="AM470" s="93"/>
      <c r="AN470" s="199" t="s">
        <v>31742</v>
      </c>
      <c r="AO470" s="200">
        <v>924.3</v>
      </c>
      <c r="AQ470" t="s">
        <v>40020</v>
      </c>
      <c r="AR470" s="284">
        <v>7158.29</v>
      </c>
      <c r="AT470" s="272" t="s">
        <v>37872</v>
      </c>
      <c r="AU470" s="273">
        <v>4912.7700000000004</v>
      </c>
      <c r="AW470" s="244" t="s">
        <v>9724</v>
      </c>
      <c r="AX470" s="245">
        <v>952.24</v>
      </c>
      <c r="AZ470" s="230" t="s">
        <v>41682</v>
      </c>
      <c r="BA470" s="231">
        <v>190540.49</v>
      </c>
      <c r="BC470" s="209" t="s">
        <v>6885</v>
      </c>
      <c r="BD470" s="210">
        <v>2490</v>
      </c>
      <c r="BF470" s="195" t="s">
        <v>7625</v>
      </c>
      <c r="BG470" s="196">
        <v>55463.31</v>
      </c>
    </row>
    <row r="471" spans="1:59" x14ac:dyDescent="0.55000000000000004">
      <c r="A471" t="s">
        <v>65706</v>
      </c>
      <c r="C471" s="284">
        <v>11653</v>
      </c>
      <c r="E471" s="282" t="s">
        <v>37256</v>
      </c>
      <c r="F471" s="282"/>
      <c r="G471" s="283">
        <v>4939.99</v>
      </c>
      <c r="I471" s="242" t="s">
        <v>3663</v>
      </c>
      <c r="J471" s="242"/>
      <c r="K471" s="243">
        <v>5035.29</v>
      </c>
      <c r="M471" s="224" t="s">
        <v>41142</v>
      </c>
      <c r="N471" s="224"/>
      <c r="O471" s="225">
        <v>86120</v>
      </c>
      <c r="Q471" s="203" t="s">
        <v>4016</v>
      </c>
      <c r="R471" s="203"/>
      <c r="S471" s="204">
        <v>711.4</v>
      </c>
      <c r="U471" s="195" t="s">
        <v>3250</v>
      </c>
      <c r="V471" s="195"/>
      <c r="W471" s="196">
        <v>332.11</v>
      </c>
      <c r="X471" s="113"/>
      <c r="Y471" t="s">
        <v>59759</v>
      </c>
      <c r="Z471" s="284">
        <v>16068.16</v>
      </c>
      <c r="AB471" s="276" t="s">
        <v>66890</v>
      </c>
      <c r="AC471" s="277">
        <v>7959</v>
      </c>
      <c r="AE471" s="246" t="s">
        <v>54779</v>
      </c>
      <c r="AF471" s="247">
        <v>62400</v>
      </c>
      <c r="AH471" s="226" t="s">
        <v>51493</v>
      </c>
      <c r="AI471" s="227">
        <v>20396.96</v>
      </c>
      <c r="AK471" s="207" t="s">
        <v>15108</v>
      </c>
      <c r="AL471" s="208">
        <v>10837.16</v>
      </c>
      <c r="AM471" s="93"/>
      <c r="AN471" s="199" t="s">
        <v>13173</v>
      </c>
      <c r="AO471" s="200">
        <v>151.38999999999999</v>
      </c>
      <c r="AQ471" t="s">
        <v>66218</v>
      </c>
      <c r="AR471" s="284">
        <v>146465.41</v>
      </c>
      <c r="AT471" s="272" t="s">
        <v>37885</v>
      </c>
      <c r="AU471" s="273">
        <v>4939.99</v>
      </c>
      <c r="AW471" s="244" t="s">
        <v>9726</v>
      </c>
      <c r="AX471" s="245">
        <v>5035.29</v>
      </c>
      <c r="AZ471" s="230" t="s">
        <v>41683</v>
      </c>
      <c r="BA471" s="231">
        <v>86120</v>
      </c>
      <c r="BC471" s="209" t="s">
        <v>7051</v>
      </c>
      <c r="BD471" s="210">
        <v>711.4</v>
      </c>
      <c r="BF471" s="195" t="s">
        <v>10303</v>
      </c>
      <c r="BG471" s="196">
        <v>69873.990000000005</v>
      </c>
    </row>
    <row r="472" spans="1:59" x14ac:dyDescent="0.55000000000000004">
      <c r="A472" t="s">
        <v>51018</v>
      </c>
      <c r="C472">
        <v>250</v>
      </c>
      <c r="E472" s="282" t="s">
        <v>37258</v>
      </c>
      <c r="F472" s="282"/>
      <c r="G472" s="283">
        <v>141704.25</v>
      </c>
      <c r="I472" s="242" t="s">
        <v>4834</v>
      </c>
      <c r="J472" s="242"/>
      <c r="K472" s="243">
        <v>21506.55</v>
      </c>
      <c r="M472" s="224" t="s">
        <v>41143</v>
      </c>
      <c r="N472" s="224"/>
      <c r="O472" s="225">
        <v>43060</v>
      </c>
      <c r="Q472" s="203" t="s">
        <v>929</v>
      </c>
      <c r="R472" s="203"/>
      <c r="S472" s="204">
        <v>775</v>
      </c>
      <c r="U472" s="195" t="s">
        <v>3251</v>
      </c>
      <c r="V472" s="195"/>
      <c r="W472" s="196">
        <v>24478.92</v>
      </c>
      <c r="X472" s="113"/>
      <c r="Y472" t="s">
        <v>71156</v>
      </c>
      <c r="Z472" s="284">
        <v>1500</v>
      </c>
      <c r="AB472" s="276" t="s">
        <v>15406</v>
      </c>
      <c r="AC472" s="277">
        <v>572</v>
      </c>
      <c r="AE472" s="246" t="s">
        <v>51491</v>
      </c>
      <c r="AF472" s="247">
        <v>22340.41</v>
      </c>
      <c r="AH472" s="226" t="s">
        <v>51494</v>
      </c>
      <c r="AI472" s="227">
        <v>1560.38</v>
      </c>
      <c r="AK472" s="207" t="s">
        <v>15109</v>
      </c>
      <c r="AL472" s="208">
        <v>462.98</v>
      </c>
      <c r="AM472" s="93"/>
      <c r="AN472" s="199" t="s">
        <v>16794</v>
      </c>
      <c r="AO472" s="200">
        <v>22886.97</v>
      </c>
      <c r="AQ472" t="s">
        <v>66476</v>
      </c>
      <c r="AR472" s="284">
        <v>24909.67</v>
      </c>
      <c r="AT472" s="272" t="s">
        <v>37896</v>
      </c>
      <c r="AU472" s="273">
        <v>141704.25</v>
      </c>
      <c r="AW472" s="244" t="s">
        <v>11399</v>
      </c>
      <c r="AX472" s="245">
        <v>21506.55</v>
      </c>
      <c r="AZ472" s="230" t="s">
        <v>41684</v>
      </c>
      <c r="BA472" s="231">
        <v>43060</v>
      </c>
      <c r="BC472" s="209" t="s">
        <v>7293</v>
      </c>
      <c r="BD472" s="210">
        <v>15509.29</v>
      </c>
      <c r="BF472" s="195" t="s">
        <v>9345</v>
      </c>
      <c r="BG472" s="196">
        <v>97158.13</v>
      </c>
    </row>
    <row r="473" spans="1:59" x14ac:dyDescent="0.55000000000000004">
      <c r="A473" t="s">
        <v>51031</v>
      </c>
      <c r="C473" s="284">
        <v>4243.45</v>
      </c>
      <c r="E473" s="282" t="s">
        <v>37259</v>
      </c>
      <c r="F473" s="282"/>
      <c r="G473" s="283">
        <v>95830.8</v>
      </c>
      <c r="I473" s="242" t="s">
        <v>4971</v>
      </c>
      <c r="J473" s="242"/>
      <c r="K473" s="243">
        <v>6263.04</v>
      </c>
      <c r="M473" s="224" t="s">
        <v>41144</v>
      </c>
      <c r="N473" s="224"/>
      <c r="O473" s="225">
        <v>93117.25</v>
      </c>
      <c r="Q473" s="203" t="s">
        <v>930</v>
      </c>
      <c r="R473" s="203"/>
      <c r="S473" s="204">
        <v>22003</v>
      </c>
      <c r="U473" s="195" t="s">
        <v>3252</v>
      </c>
      <c r="V473" s="195"/>
      <c r="W473" s="196">
        <v>11363.82</v>
      </c>
      <c r="X473" s="113"/>
      <c r="Y473" t="s">
        <v>66687</v>
      </c>
      <c r="Z473" s="284">
        <v>16201.78</v>
      </c>
      <c r="AB473" s="276" t="s">
        <v>15407</v>
      </c>
      <c r="AC473" s="277">
        <v>1991.34</v>
      </c>
      <c r="AE473" s="246" t="s">
        <v>63605</v>
      </c>
      <c r="AF473" s="247">
        <v>28720.03</v>
      </c>
      <c r="AH473" s="226" t="s">
        <v>51495</v>
      </c>
      <c r="AI473" s="227">
        <v>4915.67</v>
      </c>
      <c r="AK473" s="207" t="s">
        <v>15110</v>
      </c>
      <c r="AL473" s="208">
        <v>178968.6</v>
      </c>
      <c r="AM473" s="93"/>
      <c r="AN473" s="199" t="s">
        <v>13174</v>
      </c>
      <c r="AO473" s="200">
        <v>344196.28</v>
      </c>
      <c r="AQ473" t="s">
        <v>11909</v>
      </c>
      <c r="AR473" s="284">
        <v>7002007.5999999996</v>
      </c>
      <c r="AT473" s="272" t="s">
        <v>37905</v>
      </c>
      <c r="AU473" s="273">
        <v>95830.8</v>
      </c>
      <c r="AW473" s="244" t="s">
        <v>11400</v>
      </c>
      <c r="AX473" s="245">
        <v>6263.04</v>
      </c>
      <c r="AZ473" s="230" t="s">
        <v>41685</v>
      </c>
      <c r="BA473" s="231">
        <v>93117.25</v>
      </c>
      <c r="BC473" s="209" t="s">
        <v>7568</v>
      </c>
      <c r="BD473" s="210">
        <v>22943</v>
      </c>
      <c r="BF473" s="195" t="s">
        <v>9921</v>
      </c>
      <c r="BG473" s="196">
        <v>222495.43</v>
      </c>
    </row>
    <row r="474" spans="1:59" x14ac:dyDescent="0.55000000000000004">
      <c r="A474" t="s">
        <v>65714</v>
      </c>
      <c r="C474" s="284">
        <v>-18165.29</v>
      </c>
      <c r="E474" s="282" t="s">
        <v>37260</v>
      </c>
      <c r="F474" s="282"/>
      <c r="G474" s="283">
        <v>355.49</v>
      </c>
      <c r="I474" s="242" t="s">
        <v>4836</v>
      </c>
      <c r="J474" s="242"/>
      <c r="K474" s="243">
        <v>27058.42</v>
      </c>
      <c r="M474" s="224" t="s">
        <v>41145</v>
      </c>
      <c r="N474" s="224"/>
      <c r="O474" s="225">
        <v>23038</v>
      </c>
      <c r="Q474" s="203" t="s">
        <v>931</v>
      </c>
      <c r="R474" s="203"/>
      <c r="S474" s="204">
        <v>3794.2</v>
      </c>
      <c r="U474" s="195" t="s">
        <v>3253</v>
      </c>
      <c r="V474" s="195"/>
      <c r="W474" s="196">
        <v>7720.81</v>
      </c>
      <c r="X474" s="113"/>
      <c r="Y474" t="s">
        <v>60663</v>
      </c>
      <c r="Z474" s="284">
        <v>13725.25</v>
      </c>
      <c r="AB474" s="276" t="s">
        <v>66891</v>
      </c>
      <c r="AC474" s="277">
        <v>797.66</v>
      </c>
      <c r="AE474" s="246" t="s">
        <v>15152</v>
      </c>
      <c r="AF474" s="247">
        <v>28882.84</v>
      </c>
      <c r="AH474" s="226" t="s">
        <v>51496</v>
      </c>
      <c r="AI474" s="227">
        <v>256.66000000000003</v>
      </c>
      <c r="AK474" s="207" t="s">
        <v>15111</v>
      </c>
      <c r="AL474" s="208">
        <v>425381.24</v>
      </c>
      <c r="AM474" s="93"/>
      <c r="AN474" s="199" t="s">
        <v>16796</v>
      </c>
      <c r="AO474" s="200">
        <v>55999.45</v>
      </c>
      <c r="AQ474" t="s">
        <v>39921</v>
      </c>
      <c r="AR474" s="284">
        <v>34502.230000000003</v>
      </c>
      <c r="AT474" s="272" t="s">
        <v>37910</v>
      </c>
      <c r="AU474" s="273">
        <v>355.49</v>
      </c>
      <c r="AW474" s="244" t="s">
        <v>11402</v>
      </c>
      <c r="AX474" s="245">
        <v>27058.42</v>
      </c>
      <c r="AZ474" s="230" t="s">
        <v>41686</v>
      </c>
      <c r="BA474" s="231">
        <v>23038</v>
      </c>
      <c r="BC474" s="209" t="s">
        <v>7707</v>
      </c>
      <c r="BD474" s="210">
        <v>2270.16</v>
      </c>
      <c r="BF474" s="195" t="s">
        <v>10304</v>
      </c>
      <c r="BG474" s="196">
        <v>2477.7800000000002</v>
      </c>
    </row>
    <row r="475" spans="1:59" x14ac:dyDescent="0.55000000000000004">
      <c r="A475" t="s">
        <v>65716</v>
      </c>
      <c r="C475" s="284">
        <v>4392</v>
      </c>
      <c r="E475" s="282" t="s">
        <v>37261</v>
      </c>
      <c r="F475" s="282"/>
      <c r="G475" s="283">
        <v>2729.25</v>
      </c>
      <c r="I475" s="242" t="s">
        <v>4837</v>
      </c>
      <c r="J475" s="242"/>
      <c r="K475" s="243">
        <v>7096.32</v>
      </c>
      <c r="M475" s="224" t="s">
        <v>41146</v>
      </c>
      <c r="N475" s="224"/>
      <c r="O475" s="225">
        <v>132410</v>
      </c>
      <c r="Q475" s="203" t="s">
        <v>932</v>
      </c>
      <c r="R475" s="203"/>
      <c r="S475" s="204">
        <v>4788.3100000000004</v>
      </c>
      <c r="U475" s="195" t="s">
        <v>3254</v>
      </c>
      <c r="V475" s="195"/>
      <c r="W475" s="196">
        <v>2723.37</v>
      </c>
      <c r="X475" s="113"/>
      <c r="Y475" t="s">
        <v>59761</v>
      </c>
      <c r="Z475" s="284">
        <v>3555.18</v>
      </c>
      <c r="AB475" s="276" t="s">
        <v>34516</v>
      </c>
      <c r="AC475" s="277">
        <v>1479292.97</v>
      </c>
      <c r="AE475" s="246" t="s">
        <v>15153</v>
      </c>
      <c r="AF475" s="247">
        <v>67379.92</v>
      </c>
      <c r="AH475" s="226" t="s">
        <v>51497</v>
      </c>
      <c r="AI475" s="227">
        <v>9215.8700000000008</v>
      </c>
      <c r="AK475" s="207" t="s">
        <v>15112</v>
      </c>
      <c r="AL475" s="208">
        <v>41566.5</v>
      </c>
      <c r="AM475" s="93"/>
      <c r="AN475" s="199" t="s">
        <v>16797</v>
      </c>
      <c r="AO475" s="200">
        <v>12361.65</v>
      </c>
      <c r="AQ475" t="s">
        <v>40021</v>
      </c>
      <c r="AR475" s="284">
        <v>51891.63</v>
      </c>
      <c r="AT475" s="272" t="s">
        <v>37917</v>
      </c>
      <c r="AU475" s="273">
        <v>2729.25</v>
      </c>
      <c r="AW475" s="244" t="s">
        <v>11403</v>
      </c>
      <c r="AX475" s="245">
        <v>7096.32</v>
      </c>
      <c r="AZ475" s="230" t="s">
        <v>41687</v>
      </c>
      <c r="BA475" s="231">
        <v>132410</v>
      </c>
      <c r="BC475" s="209" t="s">
        <v>8008</v>
      </c>
      <c r="BD475" s="210">
        <v>1406.6</v>
      </c>
      <c r="BF475" s="195" t="s">
        <v>9922</v>
      </c>
      <c r="BG475" s="196">
        <v>2477.7800000000002</v>
      </c>
    </row>
    <row r="476" spans="1:59" x14ac:dyDescent="0.55000000000000004">
      <c r="A476" t="s">
        <v>51037</v>
      </c>
      <c r="C476" s="284">
        <v>1029.8900000000001</v>
      </c>
      <c r="E476" s="282" t="s">
        <v>37262</v>
      </c>
      <c r="F476" s="282"/>
      <c r="G476" s="283">
        <v>4763.05</v>
      </c>
      <c r="I476" s="242" t="s">
        <v>3665</v>
      </c>
      <c r="J476" s="242"/>
      <c r="K476" s="243">
        <v>2218.2199999999998</v>
      </c>
      <c r="M476" s="224" t="s">
        <v>41147</v>
      </c>
      <c r="N476" s="224"/>
      <c r="O476" s="225">
        <v>100048</v>
      </c>
      <c r="Q476" s="203" t="s">
        <v>933</v>
      </c>
      <c r="R476" s="203"/>
      <c r="S476" s="204">
        <v>398</v>
      </c>
      <c r="U476" s="195" t="s">
        <v>3255</v>
      </c>
      <c r="V476" s="195"/>
      <c r="W476" s="196">
        <v>2190.5</v>
      </c>
      <c r="X476" s="113"/>
      <c r="Y476" t="s">
        <v>59762</v>
      </c>
      <c r="Z476" s="284">
        <v>7967.08</v>
      </c>
      <c r="AB476" s="276" t="s">
        <v>40099</v>
      </c>
      <c r="AC476" s="277">
        <v>632.96</v>
      </c>
      <c r="AE476" s="246" t="s">
        <v>44344</v>
      </c>
      <c r="AF476" s="247">
        <v>9340.5</v>
      </c>
      <c r="AH476" s="226" t="s">
        <v>34473</v>
      </c>
      <c r="AI476" s="227">
        <v>102165</v>
      </c>
      <c r="AK476" s="207" t="s">
        <v>15113</v>
      </c>
      <c r="AL476" s="208">
        <v>6968.75</v>
      </c>
      <c r="AM476" s="93"/>
      <c r="AN476" s="199" t="s">
        <v>31743</v>
      </c>
      <c r="AO476" s="200">
        <v>165</v>
      </c>
      <c r="AQ476" t="s">
        <v>51175</v>
      </c>
      <c r="AR476" s="284">
        <v>60899.38</v>
      </c>
      <c r="AT476" s="272" t="s">
        <v>37925</v>
      </c>
      <c r="AU476" s="273">
        <v>4763.05</v>
      </c>
      <c r="AW476" s="244" t="s">
        <v>9728</v>
      </c>
      <c r="AX476" s="245">
        <v>2218.2199999999998</v>
      </c>
      <c r="AZ476" s="230" t="s">
        <v>41688</v>
      </c>
      <c r="BA476" s="231">
        <v>100048</v>
      </c>
      <c r="BC476" s="209" t="s">
        <v>8266</v>
      </c>
      <c r="BD476" s="210">
        <v>6629.12</v>
      </c>
      <c r="BF476" s="195" t="s">
        <v>10305</v>
      </c>
      <c r="BG476" s="196">
        <v>3926</v>
      </c>
    </row>
    <row r="477" spans="1:59" x14ac:dyDescent="0.55000000000000004">
      <c r="A477" t="s">
        <v>65722</v>
      </c>
      <c r="C477" s="284">
        <v>6885</v>
      </c>
      <c r="E477" s="282" t="s">
        <v>37263</v>
      </c>
      <c r="F477" s="282"/>
      <c r="G477" s="283">
        <v>75498</v>
      </c>
      <c r="I477" s="242" t="s">
        <v>3666</v>
      </c>
      <c r="J477" s="242"/>
      <c r="K477" s="243">
        <v>14482.25</v>
      </c>
      <c r="M477" s="224" t="s">
        <v>41148</v>
      </c>
      <c r="N477" s="224"/>
      <c r="O477" s="225">
        <v>112763.38</v>
      </c>
      <c r="Q477" s="203" t="s">
        <v>934</v>
      </c>
      <c r="R477" s="203"/>
      <c r="S477" s="204">
        <v>4782</v>
      </c>
      <c r="U477" s="195" t="s">
        <v>3256</v>
      </c>
      <c r="V477" s="195"/>
      <c r="W477" s="196">
        <v>3125.91</v>
      </c>
      <c r="X477" s="113"/>
      <c r="Y477" t="s">
        <v>59763</v>
      </c>
      <c r="Z477" s="284">
        <v>6745.4</v>
      </c>
      <c r="AB477" s="276" t="s">
        <v>15408</v>
      </c>
      <c r="AC477" s="277">
        <v>12435.41</v>
      </c>
      <c r="AE477" s="246" t="s">
        <v>61759</v>
      </c>
      <c r="AF477" s="247">
        <v>18616.52</v>
      </c>
      <c r="AH477" s="226" t="s">
        <v>44346</v>
      </c>
      <c r="AI477" s="227">
        <v>2217.56</v>
      </c>
      <c r="AK477" s="207" t="s">
        <v>15114</v>
      </c>
      <c r="AL477" s="208">
        <v>3712.95</v>
      </c>
      <c r="AM477" s="93"/>
      <c r="AN477" s="199" t="s">
        <v>31744</v>
      </c>
      <c r="AO477" s="200">
        <v>4530.92</v>
      </c>
      <c r="AQ477" t="s">
        <v>43962</v>
      </c>
      <c r="AR477" s="284">
        <v>36990</v>
      </c>
      <c r="AT477" s="272" t="s">
        <v>37932</v>
      </c>
      <c r="AU477" s="273">
        <v>75498</v>
      </c>
      <c r="AW477" s="244" t="s">
        <v>9729</v>
      </c>
      <c r="AX477" s="245">
        <v>14482.25</v>
      </c>
      <c r="AZ477" s="230" t="s">
        <v>41689</v>
      </c>
      <c r="BA477" s="231">
        <v>112763.38</v>
      </c>
      <c r="BC477" s="209" t="s">
        <v>8646</v>
      </c>
      <c r="BD477" s="210">
        <v>1089.5999999999999</v>
      </c>
      <c r="BF477" s="195" t="s">
        <v>9923</v>
      </c>
      <c r="BG477" s="196">
        <v>3926</v>
      </c>
    </row>
    <row r="478" spans="1:59" x14ac:dyDescent="0.55000000000000004">
      <c r="A478" t="s">
        <v>65723</v>
      </c>
      <c r="C478" s="284">
        <v>26288.23</v>
      </c>
      <c r="E478" s="282" t="s">
        <v>37267</v>
      </c>
      <c r="F478" s="282"/>
      <c r="G478" s="283">
        <v>40618.75</v>
      </c>
      <c r="I478" s="242" t="s">
        <v>4838</v>
      </c>
      <c r="J478" s="242"/>
      <c r="K478" s="243">
        <v>42240.35</v>
      </c>
      <c r="M478" s="224" t="s">
        <v>41149</v>
      </c>
      <c r="N478" s="224"/>
      <c r="O478" s="225">
        <v>142241.29999999999</v>
      </c>
      <c r="Q478" s="203" t="s">
        <v>935</v>
      </c>
      <c r="R478" s="203"/>
      <c r="S478" s="204">
        <v>30737</v>
      </c>
      <c r="U478" s="195" t="s">
        <v>3257</v>
      </c>
      <c r="V478" s="195"/>
      <c r="W478" s="196">
        <v>230311.78</v>
      </c>
      <c r="X478" s="113"/>
      <c r="Y478" t="s">
        <v>62746</v>
      </c>
      <c r="Z478" s="284">
        <v>21170.39</v>
      </c>
      <c r="AB478" s="276" t="s">
        <v>38849</v>
      </c>
      <c r="AC478" s="277">
        <v>27324.11</v>
      </c>
      <c r="AE478" s="246" t="s">
        <v>47721</v>
      </c>
      <c r="AF478" s="247">
        <v>1500</v>
      </c>
      <c r="AH478" s="226" t="s">
        <v>34474</v>
      </c>
      <c r="AI478" s="227">
        <v>89853.64</v>
      </c>
      <c r="AK478" s="207" t="s">
        <v>15115</v>
      </c>
      <c r="AL478" s="208">
        <v>10223</v>
      </c>
      <c r="AM478" s="93"/>
      <c r="AN478" s="199" t="s">
        <v>31745</v>
      </c>
      <c r="AO478" s="200">
        <v>948.08</v>
      </c>
      <c r="AQ478" t="s">
        <v>57108</v>
      </c>
      <c r="AR478" s="284">
        <v>61769.29</v>
      </c>
      <c r="AT478" s="272" t="s">
        <v>37954</v>
      </c>
      <c r="AU478" s="273">
        <v>40618.75</v>
      </c>
      <c r="AW478" s="244" t="s">
        <v>11405</v>
      </c>
      <c r="AX478" s="245">
        <v>42240.35</v>
      </c>
      <c r="AZ478" s="230" t="s">
        <v>41690</v>
      </c>
      <c r="BA478" s="231">
        <v>142241.29999999999</v>
      </c>
      <c r="BC478" s="209" t="s">
        <v>8885</v>
      </c>
      <c r="BD478" s="210">
        <v>20088.57</v>
      </c>
      <c r="BF478" s="195" t="s">
        <v>10306</v>
      </c>
      <c r="BG478" s="196">
        <v>3606.25</v>
      </c>
    </row>
    <row r="479" spans="1:59" x14ac:dyDescent="0.55000000000000004">
      <c r="A479" t="s">
        <v>51043</v>
      </c>
      <c r="C479" s="284">
        <v>1919.94</v>
      </c>
      <c r="E479" s="282" t="s">
        <v>37268</v>
      </c>
      <c r="F479" s="282"/>
      <c r="G479" s="283">
        <v>14133.38</v>
      </c>
      <c r="I479" s="242" t="s">
        <v>4975</v>
      </c>
      <c r="J479" s="242"/>
      <c r="K479" s="243">
        <v>2814.59</v>
      </c>
      <c r="M479" s="224" t="s">
        <v>41150</v>
      </c>
      <c r="N479" s="224"/>
      <c r="O479" s="225">
        <v>64416</v>
      </c>
      <c r="Q479" s="203" t="s">
        <v>936</v>
      </c>
      <c r="R479" s="203"/>
      <c r="S479" s="204">
        <v>7875</v>
      </c>
      <c r="U479" s="195" t="s">
        <v>3258</v>
      </c>
      <c r="V479" s="195"/>
      <c r="W479" s="196">
        <v>6452.77</v>
      </c>
      <c r="X479" s="113"/>
      <c r="Y479" t="s">
        <v>68395</v>
      </c>
      <c r="Z479" s="284">
        <v>3736.5</v>
      </c>
      <c r="AB479" s="276" t="s">
        <v>66892</v>
      </c>
      <c r="AC479" s="277">
        <v>20634.599999999999</v>
      </c>
      <c r="AE479" s="246" t="s">
        <v>58415</v>
      </c>
      <c r="AF479" s="247">
        <v>47809.74</v>
      </c>
      <c r="AH479" s="226" t="s">
        <v>34475</v>
      </c>
      <c r="AI479" s="227">
        <v>42535.040000000001</v>
      </c>
      <c r="AK479" s="207" t="s">
        <v>15116</v>
      </c>
      <c r="AL479" s="208">
        <v>3332.58</v>
      </c>
      <c r="AM479" s="93"/>
      <c r="AN479" s="199" t="s">
        <v>31746</v>
      </c>
      <c r="AO479" s="200">
        <v>165</v>
      </c>
      <c r="AQ479" t="s">
        <v>11911</v>
      </c>
      <c r="AR479" s="284">
        <v>1348124.55</v>
      </c>
      <c r="AT479" s="272" t="s">
        <v>37959</v>
      </c>
      <c r="AU479" s="273">
        <v>14133.38</v>
      </c>
      <c r="AW479" s="244" t="s">
        <v>11408</v>
      </c>
      <c r="AX479" s="245">
        <v>2814.59</v>
      </c>
      <c r="AZ479" s="230" t="s">
        <v>41691</v>
      </c>
      <c r="BA479" s="231">
        <v>64416</v>
      </c>
      <c r="BC479" s="209" t="s">
        <v>9228</v>
      </c>
      <c r="BD479" s="210">
        <v>46750.22</v>
      </c>
      <c r="BF479" s="195" t="s">
        <v>9925</v>
      </c>
      <c r="BG479" s="196">
        <v>3606.25</v>
      </c>
    </row>
    <row r="480" spans="1:59" x14ac:dyDescent="0.55000000000000004">
      <c r="A480" t="s">
        <v>65728</v>
      </c>
      <c r="C480">
        <v>160</v>
      </c>
      <c r="E480" s="282" t="s">
        <v>37269</v>
      </c>
      <c r="F480" s="282"/>
      <c r="G480" s="283">
        <v>53382.76</v>
      </c>
      <c r="I480" s="242" t="s">
        <v>3668</v>
      </c>
      <c r="J480" s="242"/>
      <c r="K480" s="243">
        <v>269780.11</v>
      </c>
      <c r="M480" s="224" t="s">
        <v>41151</v>
      </c>
      <c r="N480" s="224"/>
      <c r="O480" s="225">
        <v>79512.98</v>
      </c>
      <c r="Q480" s="203" t="s">
        <v>937</v>
      </c>
      <c r="R480" s="203"/>
      <c r="S480" s="204">
        <v>3395.84</v>
      </c>
      <c r="U480" s="195" t="s">
        <v>3259</v>
      </c>
      <c r="V480" s="195"/>
      <c r="W480" s="196">
        <v>6500</v>
      </c>
      <c r="X480" s="113"/>
      <c r="Y480" t="s">
        <v>68396</v>
      </c>
      <c r="Z480" s="284">
        <v>8116.75</v>
      </c>
      <c r="AB480" s="276" t="s">
        <v>51574</v>
      </c>
      <c r="AC480" s="277">
        <v>1435.94</v>
      </c>
      <c r="AE480" s="246" t="s">
        <v>15154</v>
      </c>
      <c r="AF480" s="247">
        <v>22739.68</v>
      </c>
      <c r="AH480" s="226" t="s">
        <v>51498</v>
      </c>
      <c r="AI480" s="227">
        <v>2863.62</v>
      </c>
      <c r="AK480" s="207" t="s">
        <v>15117</v>
      </c>
      <c r="AL480" s="208">
        <v>5757</v>
      </c>
      <c r="AM480" s="93"/>
      <c r="AN480" s="199" t="s">
        <v>16817</v>
      </c>
      <c r="AO480" s="200">
        <v>4530.92</v>
      </c>
      <c r="AQ480" t="s">
        <v>66221</v>
      </c>
      <c r="AR480" s="284">
        <v>4575.12</v>
      </c>
      <c r="AT480" s="272" t="s">
        <v>37964</v>
      </c>
      <c r="AU480" s="273">
        <v>53382.76</v>
      </c>
      <c r="AW480" s="244" t="s">
        <v>9734</v>
      </c>
      <c r="AX480" s="245">
        <v>269780.11</v>
      </c>
      <c r="AZ480" s="230" t="s">
        <v>41692</v>
      </c>
      <c r="BA480" s="231">
        <v>79512.98</v>
      </c>
      <c r="BC480" s="209" t="s">
        <v>9493</v>
      </c>
      <c r="BD480" s="210">
        <v>6423</v>
      </c>
      <c r="BF480" s="195" t="s">
        <v>10307</v>
      </c>
      <c r="BG480" s="196">
        <v>2051.1</v>
      </c>
    </row>
    <row r="481" spans="1:59" x14ac:dyDescent="0.55000000000000004">
      <c r="A481" t="s">
        <v>65732</v>
      </c>
      <c r="C481" s="284">
        <v>21862.48</v>
      </c>
      <c r="E481" s="282" t="s">
        <v>37272</v>
      </c>
      <c r="F481" s="282"/>
      <c r="G481" s="283">
        <v>9910.98</v>
      </c>
      <c r="I481" s="242" t="s">
        <v>4981</v>
      </c>
      <c r="J481" s="242"/>
      <c r="K481" s="243">
        <v>1484.45</v>
      </c>
      <c r="M481" s="224" t="s">
        <v>41152</v>
      </c>
      <c r="N481" s="224"/>
      <c r="O481" s="225">
        <v>66743</v>
      </c>
      <c r="Q481" s="203" t="s">
        <v>938</v>
      </c>
      <c r="R481" s="203"/>
      <c r="S481" s="204">
        <v>17257.34</v>
      </c>
      <c r="U481" s="195" t="s">
        <v>3260</v>
      </c>
      <c r="V481" s="195"/>
      <c r="W481" s="196">
        <v>6796.75</v>
      </c>
      <c r="X481" s="113"/>
      <c r="Y481" t="s">
        <v>70683</v>
      </c>
      <c r="Z481" s="284">
        <v>9363</v>
      </c>
      <c r="AB481" s="276" t="s">
        <v>63613</v>
      </c>
      <c r="AC481" s="277">
        <v>2522</v>
      </c>
      <c r="AE481" s="246" t="s">
        <v>35969</v>
      </c>
      <c r="AF481" s="247">
        <v>213285.55</v>
      </c>
      <c r="AH481" s="226" t="s">
        <v>33056</v>
      </c>
      <c r="AI481" s="227">
        <v>3837.15</v>
      </c>
      <c r="AK481" s="207" t="s">
        <v>15118</v>
      </c>
      <c r="AL481" s="208">
        <v>14493</v>
      </c>
      <c r="AM481" s="93"/>
      <c r="AN481" s="199" t="s">
        <v>16820</v>
      </c>
      <c r="AO481" s="200">
        <v>948.08</v>
      </c>
      <c r="AQ481" t="s">
        <v>11912</v>
      </c>
      <c r="AR481" s="284">
        <v>1585717.96</v>
      </c>
      <c r="AT481" s="272" t="s">
        <v>37980</v>
      </c>
      <c r="AU481" s="273">
        <v>9910.98</v>
      </c>
      <c r="AW481" s="244" t="s">
        <v>11413</v>
      </c>
      <c r="AX481" s="245">
        <v>1484.45</v>
      </c>
      <c r="AZ481" s="230" t="s">
        <v>41693</v>
      </c>
      <c r="BA481" s="231">
        <v>66743</v>
      </c>
      <c r="BC481" s="209" t="s">
        <v>11237</v>
      </c>
      <c r="BD481" s="210">
        <v>3218.25</v>
      </c>
      <c r="BF481" s="195" t="s">
        <v>9926</v>
      </c>
      <c r="BG481" s="196">
        <v>2051.1</v>
      </c>
    </row>
    <row r="482" spans="1:59" x14ac:dyDescent="0.55000000000000004">
      <c r="A482" t="s">
        <v>65734</v>
      </c>
      <c r="C482" s="284">
        <v>5740.44</v>
      </c>
      <c r="E482" s="282" t="s">
        <v>37274</v>
      </c>
      <c r="F482" s="282"/>
      <c r="G482" s="283">
        <v>81700.070000000007</v>
      </c>
      <c r="I482" s="242" t="s">
        <v>4991</v>
      </c>
      <c r="J482" s="242"/>
      <c r="K482" s="243">
        <v>8372</v>
      </c>
      <c r="M482" s="224" t="s">
        <v>41153</v>
      </c>
      <c r="N482" s="224"/>
      <c r="O482" s="225">
        <v>121644.53</v>
      </c>
      <c r="Q482" s="203" t="s">
        <v>939</v>
      </c>
      <c r="R482" s="203"/>
      <c r="S482" s="204">
        <v>4086</v>
      </c>
      <c r="U482" s="195" t="s">
        <v>3262</v>
      </c>
      <c r="V482" s="195"/>
      <c r="W482" s="196">
        <v>2994.69</v>
      </c>
      <c r="X482" s="113"/>
      <c r="Y482" t="s">
        <v>71157</v>
      </c>
      <c r="Z482" s="284">
        <v>1099</v>
      </c>
      <c r="AB482" s="276" t="s">
        <v>51575</v>
      </c>
      <c r="AC482" s="277">
        <v>302.77</v>
      </c>
      <c r="AE482" s="246" t="s">
        <v>44345</v>
      </c>
      <c r="AF482" s="247">
        <v>9639.5400000000009</v>
      </c>
      <c r="AH482" s="226" t="s">
        <v>38832</v>
      </c>
      <c r="AI482" s="227">
        <v>6921.58</v>
      </c>
      <c r="AK482" s="207" t="s">
        <v>15119</v>
      </c>
      <c r="AL482" s="208">
        <v>1242.08</v>
      </c>
      <c r="AM482" s="93"/>
      <c r="AN482" s="199" t="s">
        <v>13175</v>
      </c>
      <c r="AO482" s="200">
        <v>21989.82</v>
      </c>
      <c r="AQ482" t="s">
        <v>40022</v>
      </c>
      <c r="AR482" s="284">
        <v>48481.760000000002</v>
      </c>
      <c r="AT482" s="272" t="s">
        <v>37990</v>
      </c>
      <c r="AU482" s="273">
        <v>81700.070000000007</v>
      </c>
      <c r="AW482" s="244" t="s">
        <v>11422</v>
      </c>
      <c r="AX482" s="245">
        <v>8372</v>
      </c>
      <c r="AZ482" s="230" t="s">
        <v>41694</v>
      </c>
      <c r="BA482" s="231">
        <v>121644.53</v>
      </c>
      <c r="BC482" s="209" t="s">
        <v>9773</v>
      </c>
      <c r="BD482" s="210">
        <v>134961.45000000001</v>
      </c>
      <c r="BF482" s="195" t="s">
        <v>10131</v>
      </c>
      <c r="BG482" s="196">
        <v>399</v>
      </c>
    </row>
    <row r="483" spans="1:59" x14ac:dyDescent="0.55000000000000004">
      <c r="A483" t="s">
        <v>65746</v>
      </c>
      <c r="C483" s="284">
        <v>2360.64</v>
      </c>
      <c r="E483" s="282" t="s">
        <v>37275</v>
      </c>
      <c r="F483" s="282"/>
      <c r="G483" s="283">
        <v>21919.119999999999</v>
      </c>
      <c r="I483" s="242" t="s">
        <v>4841</v>
      </c>
      <c r="J483" s="242"/>
      <c r="K483" s="243">
        <v>8391.09</v>
      </c>
      <c r="M483" s="224" t="s">
        <v>44285</v>
      </c>
      <c r="N483" s="224"/>
      <c r="O483" s="225">
        <v>481711.76</v>
      </c>
      <c r="Q483" s="203" t="s">
        <v>940</v>
      </c>
      <c r="R483" s="203"/>
      <c r="S483" s="204">
        <v>17046</v>
      </c>
      <c r="U483" s="195" t="s">
        <v>3263</v>
      </c>
      <c r="V483" s="195"/>
      <c r="W483" s="196">
        <v>38111</v>
      </c>
      <c r="X483" s="113"/>
      <c r="Y483" t="s">
        <v>68483</v>
      </c>
      <c r="Z483">
        <v>602.54999999999995</v>
      </c>
      <c r="AB483" s="276" t="s">
        <v>51576</v>
      </c>
      <c r="AC483" s="277">
        <v>679.28</v>
      </c>
      <c r="AE483" s="246" t="s">
        <v>34472</v>
      </c>
      <c r="AF483" s="247">
        <v>39437.42</v>
      </c>
      <c r="AH483" s="226" t="s">
        <v>38833</v>
      </c>
      <c r="AI483" s="227">
        <v>23108.25</v>
      </c>
      <c r="AK483" s="207" t="s">
        <v>15120</v>
      </c>
      <c r="AL483" s="208">
        <v>229006.12</v>
      </c>
      <c r="AM483" s="93"/>
      <c r="AN483" s="199" t="s">
        <v>13176</v>
      </c>
      <c r="AO483" s="200">
        <v>1679.96</v>
      </c>
      <c r="AQ483" t="s">
        <v>51176</v>
      </c>
      <c r="AR483" s="284">
        <v>13592.48</v>
      </c>
      <c r="AT483" s="272" t="s">
        <v>37998</v>
      </c>
      <c r="AU483" s="273">
        <v>21919.119999999999</v>
      </c>
      <c r="AW483" s="244" t="s">
        <v>11445</v>
      </c>
      <c r="AX483" s="245">
        <v>8391.09</v>
      </c>
      <c r="AZ483" s="230" t="s">
        <v>46371</v>
      </c>
      <c r="BA483" s="231">
        <v>481711.76</v>
      </c>
      <c r="BC483" s="209" t="s">
        <v>6627</v>
      </c>
      <c r="BD483" s="210">
        <v>36294</v>
      </c>
      <c r="BF483" s="195" t="s">
        <v>10308</v>
      </c>
      <c r="BG483" s="196">
        <v>2003</v>
      </c>
    </row>
    <row r="484" spans="1:59" x14ac:dyDescent="0.55000000000000004">
      <c r="A484" t="s">
        <v>51096</v>
      </c>
      <c r="C484">
        <v>31.91</v>
      </c>
      <c r="E484" s="282" t="s">
        <v>37276</v>
      </c>
      <c r="F484" s="282"/>
      <c r="G484" s="283">
        <v>16043.88</v>
      </c>
      <c r="I484" s="242" t="s">
        <v>4992</v>
      </c>
      <c r="J484" s="242"/>
      <c r="K484" s="243">
        <v>2323</v>
      </c>
      <c r="M484" s="224" t="s">
        <v>41154</v>
      </c>
      <c r="N484" s="224"/>
      <c r="O484" s="225">
        <v>42892</v>
      </c>
      <c r="Q484" s="203" t="s">
        <v>941</v>
      </c>
      <c r="R484" s="203"/>
      <c r="S484" s="204">
        <v>943</v>
      </c>
      <c r="U484" s="195" t="s">
        <v>3264</v>
      </c>
      <c r="V484" s="195"/>
      <c r="W484" s="196">
        <v>15070.91</v>
      </c>
      <c r="X484" s="113"/>
      <c r="Y484" t="s">
        <v>71158</v>
      </c>
      <c r="Z484" s="284">
        <v>1117.1500000000001</v>
      </c>
      <c r="AB484" s="276" t="s">
        <v>34518</v>
      </c>
      <c r="AC484" s="277">
        <v>419106.53</v>
      </c>
      <c r="AE484" s="246" t="s">
        <v>61760</v>
      </c>
      <c r="AF484" s="247">
        <v>-7876.13</v>
      </c>
      <c r="AH484" s="226" t="s">
        <v>33057</v>
      </c>
      <c r="AI484" s="227">
        <v>19907.47</v>
      </c>
      <c r="AK484" s="207" t="s">
        <v>15121</v>
      </c>
      <c r="AL484" s="208">
        <v>1187.1199999999999</v>
      </c>
      <c r="AM484" s="93"/>
      <c r="AN484" s="199" t="s">
        <v>13177</v>
      </c>
      <c r="AO484" s="200">
        <v>1339.23</v>
      </c>
      <c r="AQ484" t="s">
        <v>51323</v>
      </c>
      <c r="AR484" s="284">
        <v>88436.49</v>
      </c>
      <c r="AT484" s="272" t="s">
        <v>38005</v>
      </c>
      <c r="AU484" s="273">
        <v>16043.88</v>
      </c>
      <c r="AW484" s="244" t="s">
        <v>11423</v>
      </c>
      <c r="AX484" s="245">
        <v>2323</v>
      </c>
      <c r="AZ484" s="230" t="s">
        <v>41695</v>
      </c>
      <c r="BA484" s="231">
        <v>42892</v>
      </c>
      <c r="BC484" s="209" t="s">
        <v>7052</v>
      </c>
      <c r="BD484" s="210">
        <v>775</v>
      </c>
      <c r="BF484" s="195" t="s">
        <v>9350</v>
      </c>
      <c r="BG484" s="196">
        <v>7883.17</v>
      </c>
    </row>
    <row r="485" spans="1:59" x14ac:dyDescent="0.55000000000000004">
      <c r="A485" t="s">
        <v>51105</v>
      </c>
      <c r="C485" s="284">
        <v>3385.32</v>
      </c>
      <c r="E485" s="282" t="s">
        <v>37277</v>
      </c>
      <c r="F485" s="282"/>
      <c r="G485" s="283">
        <v>-7063.33</v>
      </c>
      <c r="I485" s="242" t="s">
        <v>4842</v>
      </c>
      <c r="J485" s="242"/>
      <c r="K485" s="243">
        <v>13438.21</v>
      </c>
      <c r="M485" s="224" t="s">
        <v>41155</v>
      </c>
      <c r="N485" s="224"/>
      <c r="O485" s="225">
        <v>88812</v>
      </c>
      <c r="Q485" s="203" t="s">
        <v>942</v>
      </c>
      <c r="R485" s="203"/>
      <c r="S485" s="204">
        <v>6074</v>
      </c>
      <c r="U485" s="195" t="s">
        <v>3265</v>
      </c>
      <c r="V485" s="195"/>
      <c r="W485" s="196">
        <v>314929.76</v>
      </c>
      <c r="X485" s="113"/>
      <c r="Y485" t="s">
        <v>71159</v>
      </c>
      <c r="Z485">
        <v>354.72</v>
      </c>
      <c r="AB485" s="276" t="s">
        <v>35993</v>
      </c>
      <c r="AC485" s="277">
        <v>24853.53</v>
      </c>
      <c r="AE485" s="246" t="s">
        <v>48657</v>
      </c>
      <c r="AF485" s="247">
        <v>843553.6</v>
      </c>
      <c r="AH485" s="226" t="s">
        <v>33058</v>
      </c>
      <c r="AI485" s="227">
        <v>61576.32</v>
      </c>
      <c r="AK485" s="207" t="s">
        <v>15122</v>
      </c>
      <c r="AL485" s="208">
        <v>8364.2099999999991</v>
      </c>
      <c r="AM485" s="93"/>
      <c r="AN485" s="199" t="s">
        <v>13178</v>
      </c>
      <c r="AO485" s="200">
        <v>4665.01</v>
      </c>
      <c r="AQ485" t="s">
        <v>11913</v>
      </c>
      <c r="AR485" s="284">
        <v>108253.3</v>
      </c>
      <c r="AT485" s="272" t="s">
        <v>38010</v>
      </c>
      <c r="AU485" s="273">
        <v>-7063.33</v>
      </c>
      <c r="AW485" s="244" t="s">
        <v>11429</v>
      </c>
      <c r="AX485" s="245">
        <v>13438.21</v>
      </c>
      <c r="AZ485" s="230" t="s">
        <v>41696</v>
      </c>
      <c r="BA485" s="231">
        <v>88812</v>
      </c>
      <c r="BC485" s="209" t="s">
        <v>7294</v>
      </c>
      <c r="BD485" s="210">
        <v>7749</v>
      </c>
      <c r="BF485" s="195" t="s">
        <v>9927</v>
      </c>
      <c r="BG485" s="196">
        <v>10285.17</v>
      </c>
    </row>
    <row r="486" spans="1:59" x14ac:dyDescent="0.55000000000000004">
      <c r="A486" t="s">
        <v>51106</v>
      </c>
      <c r="C486">
        <v>874.58</v>
      </c>
      <c r="E486" s="282" t="s">
        <v>37278</v>
      </c>
      <c r="F486" s="282"/>
      <c r="G486" s="283">
        <v>51794.69</v>
      </c>
      <c r="I486" s="242" t="s">
        <v>5004</v>
      </c>
      <c r="J486" s="242"/>
      <c r="K486" s="243">
        <v>1134.5999999999999</v>
      </c>
      <c r="M486" s="224" t="s">
        <v>41156</v>
      </c>
      <c r="N486" s="224"/>
      <c r="O486" s="225">
        <v>23683</v>
      </c>
      <c r="Q486" s="203" t="s">
        <v>943</v>
      </c>
      <c r="R486" s="203"/>
      <c r="S486" s="204">
        <v>367</v>
      </c>
      <c r="U486" s="195" t="s">
        <v>3266</v>
      </c>
      <c r="V486" s="195"/>
      <c r="W486" s="196">
        <v>30000</v>
      </c>
      <c r="X486" s="113"/>
      <c r="Y486" t="s">
        <v>63775</v>
      </c>
      <c r="Z486" s="284">
        <v>8233.65</v>
      </c>
      <c r="AB486" s="276" t="s">
        <v>69928</v>
      </c>
      <c r="AC486" s="277">
        <v>23223</v>
      </c>
      <c r="AE486" s="246" t="s">
        <v>58833</v>
      </c>
      <c r="AF486" s="247">
        <v>9784.6</v>
      </c>
      <c r="AH486" s="226" t="s">
        <v>34476</v>
      </c>
      <c r="AI486" s="227">
        <v>23378.04</v>
      </c>
      <c r="AK486" s="207" t="s">
        <v>15123</v>
      </c>
      <c r="AL486" s="208">
        <v>5490.38</v>
      </c>
      <c r="AM486" s="93"/>
      <c r="AN486" s="199" t="s">
        <v>31747</v>
      </c>
      <c r="AO486" s="200">
        <v>1820.06</v>
      </c>
      <c r="AQ486" t="s">
        <v>51177</v>
      </c>
      <c r="AR486" s="284">
        <v>11820.22</v>
      </c>
      <c r="AT486" s="272" t="s">
        <v>38015</v>
      </c>
      <c r="AU486" s="273">
        <v>51794.69</v>
      </c>
      <c r="AW486" s="244" t="s">
        <v>11431</v>
      </c>
      <c r="AX486" s="245">
        <v>1134.5999999999999</v>
      </c>
      <c r="AZ486" s="230" t="s">
        <v>41697</v>
      </c>
      <c r="BA486" s="231">
        <v>23683</v>
      </c>
      <c r="BC486" s="209" t="s">
        <v>7569</v>
      </c>
      <c r="BD486" s="210">
        <v>14300</v>
      </c>
      <c r="BF486" s="195" t="s">
        <v>10114</v>
      </c>
      <c r="BG486" s="196">
        <v>13539.28</v>
      </c>
    </row>
    <row r="487" spans="1:59" x14ac:dyDescent="0.55000000000000004">
      <c r="A487" t="s">
        <v>65755</v>
      </c>
      <c r="C487" s="284">
        <v>7121.13</v>
      </c>
      <c r="E487" s="282" t="s">
        <v>37279</v>
      </c>
      <c r="F487" s="282"/>
      <c r="G487" s="283">
        <v>368.56</v>
      </c>
      <c r="I487" s="242" t="s">
        <v>4844</v>
      </c>
      <c r="J487" s="242"/>
      <c r="K487" s="243">
        <v>2315.0100000000002</v>
      </c>
      <c r="M487" s="224" t="s">
        <v>41157</v>
      </c>
      <c r="N487" s="224"/>
      <c r="O487" s="225">
        <v>76243.11</v>
      </c>
      <c r="Q487" s="203" t="s">
        <v>944</v>
      </c>
      <c r="R487" s="203"/>
      <c r="S487" s="204">
        <v>2463.46</v>
      </c>
      <c r="U487" s="195" t="s">
        <v>3267</v>
      </c>
      <c r="V487" s="195"/>
      <c r="W487" s="196">
        <v>22505.88</v>
      </c>
      <c r="X487" s="113"/>
      <c r="Y487" t="s">
        <v>63776</v>
      </c>
      <c r="Z487" s="284">
        <v>1892.8</v>
      </c>
      <c r="AB487" s="276" t="s">
        <v>51577</v>
      </c>
      <c r="AC487" s="277">
        <v>22951.200000000001</v>
      </c>
      <c r="AE487" s="246" t="s">
        <v>63606</v>
      </c>
      <c r="AF487" s="247">
        <v>19355</v>
      </c>
      <c r="AH487" s="226" t="s">
        <v>40090</v>
      </c>
      <c r="AI487" s="227">
        <v>9181</v>
      </c>
      <c r="AK487" s="207" t="s">
        <v>15124</v>
      </c>
      <c r="AL487" s="208">
        <v>212</v>
      </c>
      <c r="AM487" s="93"/>
      <c r="AN487" s="199" t="s">
        <v>31748</v>
      </c>
      <c r="AO487" s="200">
        <v>25566.16</v>
      </c>
      <c r="AQ487" t="s">
        <v>51324</v>
      </c>
      <c r="AR487" s="284">
        <v>12079.57</v>
      </c>
      <c r="AT487" s="272" t="s">
        <v>38022</v>
      </c>
      <c r="AU487" s="273">
        <v>368.56</v>
      </c>
      <c r="AW487" s="244" t="s">
        <v>11436</v>
      </c>
      <c r="AX487" s="245">
        <v>2315.0100000000002</v>
      </c>
      <c r="AZ487" s="230" t="s">
        <v>41698</v>
      </c>
      <c r="BA487" s="231">
        <v>76243.11</v>
      </c>
      <c r="BC487" s="209" t="s">
        <v>7708</v>
      </c>
      <c r="BD487" s="210">
        <v>2446</v>
      </c>
      <c r="BF487" s="195" t="s">
        <v>10309</v>
      </c>
      <c r="BG487" s="196">
        <v>14493</v>
      </c>
    </row>
    <row r="488" spans="1:59" x14ac:dyDescent="0.55000000000000004">
      <c r="A488" t="s">
        <v>65756</v>
      </c>
      <c r="C488" s="284">
        <v>2820.43</v>
      </c>
      <c r="E488" s="282" t="s">
        <v>37280</v>
      </c>
      <c r="F488" s="282"/>
      <c r="G488" s="283">
        <v>11753.11</v>
      </c>
      <c r="I488" s="242" t="s">
        <v>4845</v>
      </c>
      <c r="J488" s="242"/>
      <c r="K488" s="243">
        <v>325.63</v>
      </c>
      <c r="M488" s="224" t="s">
        <v>41158</v>
      </c>
      <c r="N488" s="224"/>
      <c r="O488" s="225">
        <v>138061.31</v>
      </c>
      <c r="Q488" s="203" t="s">
        <v>945</v>
      </c>
      <c r="R488" s="203"/>
      <c r="S488" s="204">
        <v>27757.83</v>
      </c>
      <c r="U488" s="195" t="s">
        <v>3268</v>
      </c>
      <c r="V488" s="195"/>
      <c r="W488" s="196">
        <v>7525.45</v>
      </c>
      <c r="X488" s="113"/>
      <c r="Y488" t="s">
        <v>68501</v>
      </c>
      <c r="Z488" s="284">
        <v>39558.980000000003</v>
      </c>
      <c r="AB488" s="276" t="s">
        <v>51578</v>
      </c>
      <c r="AC488" s="277">
        <v>13754.25</v>
      </c>
      <c r="AE488" s="246" t="s">
        <v>51494</v>
      </c>
      <c r="AF488" s="247">
        <v>1480.72</v>
      </c>
      <c r="AH488" s="226" t="s">
        <v>34477</v>
      </c>
      <c r="AI488" s="227">
        <v>94906.37</v>
      </c>
      <c r="AK488" s="207" t="s">
        <v>15125</v>
      </c>
      <c r="AL488" s="208">
        <v>19992.02</v>
      </c>
      <c r="AM488" s="93"/>
      <c r="AN488" s="199" t="s">
        <v>31749</v>
      </c>
      <c r="AO488" s="200">
        <v>22136.21</v>
      </c>
      <c r="AQ488" t="s">
        <v>43965</v>
      </c>
      <c r="AR488">
        <v>493.72</v>
      </c>
      <c r="AT488" s="272" t="s">
        <v>38027</v>
      </c>
      <c r="AU488" s="273">
        <v>11753.11</v>
      </c>
      <c r="AW488" s="244" t="s">
        <v>11437</v>
      </c>
      <c r="AX488" s="245">
        <v>325.63</v>
      </c>
      <c r="AZ488" s="230" t="s">
        <v>41699</v>
      </c>
      <c r="BA488" s="231">
        <v>138061.31</v>
      </c>
      <c r="BC488" s="209" t="s">
        <v>8009</v>
      </c>
      <c r="BD488" s="210">
        <v>1069.9000000000001</v>
      </c>
      <c r="BF488" s="195" t="s">
        <v>10434</v>
      </c>
      <c r="BG488" s="196">
        <v>39892</v>
      </c>
    </row>
    <row r="489" spans="1:59" x14ac:dyDescent="0.55000000000000004">
      <c r="A489" t="s">
        <v>51111</v>
      </c>
      <c r="C489" s="284">
        <v>2008.6</v>
      </c>
      <c r="E489" s="282" t="s">
        <v>37284</v>
      </c>
      <c r="F489" s="282"/>
      <c r="G489" s="283">
        <v>1104.25</v>
      </c>
      <c r="I489" s="242" t="s">
        <v>5003</v>
      </c>
      <c r="J489" s="242"/>
      <c r="K489" s="243">
        <v>2494.7199999999998</v>
      </c>
      <c r="M489" s="224" t="s">
        <v>41159</v>
      </c>
      <c r="N489" s="224"/>
      <c r="O489" s="225">
        <v>87465.63</v>
      </c>
      <c r="Q489" s="203" t="s">
        <v>946</v>
      </c>
      <c r="R489" s="203"/>
      <c r="S489" s="204">
        <v>1899</v>
      </c>
      <c r="U489" s="195" t="s">
        <v>3269</v>
      </c>
      <c r="V489" s="195"/>
      <c r="W489" s="196">
        <v>214794.04</v>
      </c>
      <c r="X489" s="113"/>
      <c r="Y489" t="s">
        <v>62191</v>
      </c>
      <c r="Z489" s="284">
        <v>4485.16</v>
      </c>
      <c r="AB489" s="276" t="s">
        <v>63614</v>
      </c>
      <c r="AC489" s="277">
        <v>76305.8</v>
      </c>
      <c r="AE489" s="246" t="s">
        <v>51495</v>
      </c>
      <c r="AF489" s="247">
        <v>4741.97</v>
      </c>
      <c r="AH489" s="226" t="s">
        <v>51499</v>
      </c>
      <c r="AI489" s="227">
        <v>18954.560000000001</v>
      </c>
      <c r="AK489" s="207" t="s">
        <v>15126</v>
      </c>
      <c r="AL489" s="208">
        <v>374.15</v>
      </c>
      <c r="AM489" s="93"/>
      <c r="AN489" s="199" t="s">
        <v>31750</v>
      </c>
      <c r="AO489" s="200">
        <v>48049.57</v>
      </c>
      <c r="AQ489" t="s">
        <v>57110</v>
      </c>
      <c r="AR489">
        <v>760.22</v>
      </c>
      <c r="AT489" s="272" t="s">
        <v>38048</v>
      </c>
      <c r="AU489" s="273">
        <v>1104.25</v>
      </c>
      <c r="AW489" s="244" t="s">
        <v>11438</v>
      </c>
      <c r="AX489" s="245">
        <v>2494.7199999999998</v>
      </c>
      <c r="AZ489" s="230" t="s">
        <v>41700</v>
      </c>
      <c r="BA489" s="231">
        <v>87465.63</v>
      </c>
      <c r="BC489" s="209" t="s">
        <v>8267</v>
      </c>
      <c r="BD489" s="210">
        <v>2005</v>
      </c>
      <c r="BF489" s="195" t="s">
        <v>9928</v>
      </c>
      <c r="BG489" s="196">
        <v>67924.28</v>
      </c>
    </row>
    <row r="490" spans="1:59" x14ac:dyDescent="0.55000000000000004">
      <c r="A490" t="s">
        <v>51113</v>
      </c>
      <c r="C490" s="284">
        <v>3790.03</v>
      </c>
      <c r="E490" s="282" t="s">
        <v>65464</v>
      </c>
      <c r="F490" s="282"/>
      <c r="G490" s="283">
        <v>21184.84</v>
      </c>
      <c r="I490" s="242" t="s">
        <v>4846</v>
      </c>
      <c r="J490" s="242"/>
      <c r="K490" s="243">
        <v>6735.71</v>
      </c>
      <c r="M490" s="224" t="s">
        <v>41160</v>
      </c>
      <c r="N490" s="224"/>
      <c r="O490" s="225">
        <v>96346.78</v>
      </c>
      <c r="Q490" s="203" t="s">
        <v>947</v>
      </c>
      <c r="R490" s="203"/>
      <c r="S490" s="204">
        <v>4196.95</v>
      </c>
      <c r="U490" s="195" t="s">
        <v>3270</v>
      </c>
      <c r="V490" s="195"/>
      <c r="W490" s="196">
        <v>657.57</v>
      </c>
      <c r="X490" s="113"/>
      <c r="Y490" t="s">
        <v>68502</v>
      </c>
      <c r="Z490" s="284">
        <v>1216.3</v>
      </c>
      <c r="AB490" s="276" t="s">
        <v>34519</v>
      </c>
      <c r="AC490" s="277">
        <v>42872.02</v>
      </c>
      <c r="AE490" s="246" t="s">
        <v>63607</v>
      </c>
      <c r="AF490" s="247">
        <v>252</v>
      </c>
      <c r="AH490" s="226" t="s">
        <v>34478</v>
      </c>
      <c r="AI490" s="227">
        <v>27959.62</v>
      </c>
      <c r="AK490" s="207" t="s">
        <v>15127</v>
      </c>
      <c r="AL490" s="208">
        <v>3810.99</v>
      </c>
      <c r="AM490" s="93"/>
      <c r="AN490" s="199" t="s">
        <v>13179</v>
      </c>
      <c r="AO490" s="200">
        <v>21989.82</v>
      </c>
      <c r="AQ490" t="s">
        <v>49555</v>
      </c>
      <c r="AR490" s="284">
        <v>107591</v>
      </c>
      <c r="AT490" s="272" t="s">
        <v>38054</v>
      </c>
      <c r="AU490" s="273">
        <v>21184.84</v>
      </c>
      <c r="AW490" s="244" t="s">
        <v>11439</v>
      </c>
      <c r="AX490" s="245">
        <v>6735.71</v>
      </c>
      <c r="AZ490" s="230" t="s">
        <v>41701</v>
      </c>
      <c r="BA490" s="231">
        <v>96346.78</v>
      </c>
      <c r="BC490" s="209" t="s">
        <v>8647</v>
      </c>
      <c r="BD490" s="210">
        <v>10106</v>
      </c>
      <c r="BF490" s="195" t="s">
        <v>10310</v>
      </c>
      <c r="BG490" s="196">
        <v>11730</v>
      </c>
    </row>
    <row r="491" spans="1:59" x14ac:dyDescent="0.55000000000000004">
      <c r="A491" t="s">
        <v>65762</v>
      </c>
      <c r="C491" s="284">
        <v>6090</v>
      </c>
      <c r="E491" s="282" t="s">
        <v>37285</v>
      </c>
      <c r="F491" s="282"/>
      <c r="G491" s="283">
        <v>55321.52</v>
      </c>
      <c r="I491" s="242" t="s">
        <v>5311</v>
      </c>
      <c r="J491" s="242"/>
      <c r="K491" s="243">
        <v>453139.56</v>
      </c>
      <c r="M491" s="224" t="s">
        <v>41161</v>
      </c>
      <c r="N491" s="224"/>
      <c r="O491" s="225">
        <v>66204.75</v>
      </c>
      <c r="Q491" s="203" t="s">
        <v>948</v>
      </c>
      <c r="R491" s="203"/>
      <c r="S491" s="204">
        <v>172</v>
      </c>
      <c r="U491" s="195" t="s">
        <v>3271</v>
      </c>
      <c r="V491" s="195"/>
      <c r="W491" s="196">
        <v>3307.03</v>
      </c>
      <c r="X491" s="113"/>
      <c r="Y491" t="s">
        <v>68503</v>
      </c>
      <c r="Z491">
        <v>188.54</v>
      </c>
      <c r="AB491" s="276" t="s">
        <v>34520</v>
      </c>
      <c r="AC491" s="277">
        <v>101552.91</v>
      </c>
      <c r="AE491" s="246" t="s">
        <v>63915</v>
      </c>
      <c r="AF491" s="247">
        <v>725.3</v>
      </c>
      <c r="AH491" s="226" t="s">
        <v>34479</v>
      </c>
      <c r="AI491" s="227">
        <v>170183.88</v>
      </c>
      <c r="AK491" s="207" t="s">
        <v>15128</v>
      </c>
      <c r="AL491" s="208">
        <v>3044.15</v>
      </c>
      <c r="AM491" s="93"/>
      <c r="AN491" s="199" t="s">
        <v>13180</v>
      </c>
      <c r="AO491" s="200">
        <v>1679.96</v>
      </c>
      <c r="AQ491" t="s">
        <v>11914</v>
      </c>
      <c r="AR491" s="284">
        <v>1274340.81</v>
      </c>
      <c r="AT491" s="272" t="s">
        <v>38059</v>
      </c>
      <c r="AU491" s="273">
        <v>55321.52</v>
      </c>
      <c r="AW491" s="244" t="s">
        <v>11511</v>
      </c>
      <c r="AX491" s="245">
        <v>453139.56</v>
      </c>
      <c r="AZ491" s="230" t="s">
        <v>41702</v>
      </c>
      <c r="BA491" s="231">
        <v>66204.75</v>
      </c>
      <c r="BC491" s="209" t="s">
        <v>8886</v>
      </c>
      <c r="BD491" s="210">
        <v>8510</v>
      </c>
      <c r="BF491" s="195" t="s">
        <v>9929</v>
      </c>
      <c r="BG491" s="196">
        <v>11730</v>
      </c>
    </row>
    <row r="492" spans="1:59" x14ac:dyDescent="0.55000000000000004">
      <c r="A492" t="s">
        <v>65766</v>
      </c>
      <c r="C492" s="284">
        <v>22124.83</v>
      </c>
      <c r="E492" s="282" t="s">
        <v>37287</v>
      </c>
      <c r="F492" s="282"/>
      <c r="G492" s="283">
        <v>22172.07</v>
      </c>
      <c r="I492" s="242" t="s">
        <v>5312</v>
      </c>
      <c r="J492" s="242"/>
      <c r="K492" s="243">
        <v>635863.01</v>
      </c>
      <c r="M492" s="224" t="s">
        <v>41162</v>
      </c>
      <c r="N492" s="224"/>
      <c r="O492" s="225">
        <v>56000</v>
      </c>
      <c r="Q492" s="203" t="s">
        <v>949</v>
      </c>
      <c r="R492" s="203"/>
      <c r="S492" s="204">
        <v>5480</v>
      </c>
      <c r="U492" s="195" t="s">
        <v>3272</v>
      </c>
      <c r="V492" s="195"/>
      <c r="W492" s="196">
        <v>11663.24</v>
      </c>
      <c r="X492" s="113"/>
      <c r="Y492" t="s">
        <v>57731</v>
      </c>
      <c r="Z492" s="284">
        <v>1949</v>
      </c>
      <c r="AB492" s="276" t="s">
        <v>34521</v>
      </c>
      <c r="AC492" s="277">
        <v>53397.45</v>
      </c>
      <c r="AE492" s="246" t="s">
        <v>55774</v>
      </c>
      <c r="AF492" s="247">
        <v>7050</v>
      </c>
      <c r="AH492" s="226" t="s">
        <v>51500</v>
      </c>
      <c r="AI492" s="227">
        <v>791.43</v>
      </c>
      <c r="AK492" s="207" t="s">
        <v>15129</v>
      </c>
      <c r="AL492" s="208">
        <v>54326</v>
      </c>
      <c r="AM492" s="93"/>
      <c r="AN492" s="199" t="s">
        <v>13181</v>
      </c>
      <c r="AO492" s="200">
        <v>1339.23</v>
      </c>
      <c r="AQ492" t="s">
        <v>39923</v>
      </c>
      <c r="AR492">
        <v>2.2000000000000002</v>
      </c>
      <c r="AT492" s="272" t="s">
        <v>38068</v>
      </c>
      <c r="AU492" s="273">
        <v>22172.07</v>
      </c>
      <c r="AW492" s="244" t="s">
        <v>11512</v>
      </c>
      <c r="AX492" s="245">
        <v>635863.01</v>
      </c>
      <c r="AZ492" s="230" t="s">
        <v>41703</v>
      </c>
      <c r="BA492" s="231">
        <v>56000</v>
      </c>
      <c r="BC492" s="209" t="s">
        <v>9229</v>
      </c>
      <c r="BD492" s="210">
        <v>61196</v>
      </c>
      <c r="BF492" s="195" t="s">
        <v>10311</v>
      </c>
      <c r="BG492" s="196">
        <v>3231</v>
      </c>
    </row>
    <row r="493" spans="1:59" x14ac:dyDescent="0.55000000000000004">
      <c r="A493" t="s">
        <v>65768</v>
      </c>
      <c r="C493" s="284">
        <v>16890</v>
      </c>
      <c r="E493" s="282" t="s">
        <v>37288</v>
      </c>
      <c r="F493" s="282"/>
      <c r="G493" s="283">
        <v>66294.789999999994</v>
      </c>
      <c r="I493" s="242" t="s">
        <v>5247</v>
      </c>
      <c r="J493" s="242"/>
      <c r="K493" s="243">
        <v>6870827.9299999997</v>
      </c>
      <c r="M493" s="224" t="s">
        <v>41163</v>
      </c>
      <c r="N493" s="224"/>
      <c r="O493" s="225">
        <v>29604</v>
      </c>
      <c r="Q493" s="203" t="s">
        <v>950</v>
      </c>
      <c r="R493" s="203"/>
      <c r="S493" s="204">
        <v>26313.88</v>
      </c>
      <c r="U493" s="195" t="s">
        <v>3273</v>
      </c>
      <c r="V493" s="195"/>
      <c r="W493" s="196">
        <v>4490</v>
      </c>
      <c r="X493" s="113"/>
      <c r="Y493" t="s">
        <v>68504</v>
      </c>
      <c r="Z493">
        <v>555.22</v>
      </c>
      <c r="AB493" s="276" t="s">
        <v>66893</v>
      </c>
      <c r="AC493" s="277">
        <v>1068800.78</v>
      </c>
      <c r="AE493" s="246" t="s">
        <v>54780</v>
      </c>
      <c r="AF493" s="247">
        <v>7500</v>
      </c>
      <c r="AH493" s="226" t="s">
        <v>51501</v>
      </c>
      <c r="AI493" s="227">
        <v>1764</v>
      </c>
      <c r="AK493" s="207" t="s">
        <v>15130</v>
      </c>
      <c r="AL493" s="208">
        <v>117634.65</v>
      </c>
      <c r="AM493" s="93"/>
      <c r="AN493" s="199" t="s">
        <v>31751</v>
      </c>
      <c r="AO493" s="200">
        <v>1820.06</v>
      </c>
      <c r="AQ493" t="s">
        <v>40023</v>
      </c>
      <c r="AR493">
        <v>454.96</v>
      </c>
      <c r="AT493" s="272" t="s">
        <v>38075</v>
      </c>
      <c r="AU493" s="273">
        <v>66294.789999999994</v>
      </c>
      <c r="AW493" s="244" t="s">
        <v>11447</v>
      </c>
      <c r="AX493" s="245">
        <v>6870827.9299999997</v>
      </c>
      <c r="AZ493" s="230" t="s">
        <v>41704</v>
      </c>
      <c r="BA493" s="231">
        <v>29604</v>
      </c>
      <c r="BC493" s="209" t="s">
        <v>9494</v>
      </c>
      <c r="BD493" s="210">
        <v>2859</v>
      </c>
      <c r="BF493" s="195" t="s">
        <v>9930</v>
      </c>
      <c r="BG493" s="196">
        <v>3231</v>
      </c>
    </row>
    <row r="494" spans="1:59" x14ac:dyDescent="0.55000000000000004">
      <c r="A494" t="s">
        <v>50968</v>
      </c>
      <c r="C494">
        <v>122.12</v>
      </c>
      <c r="E494" s="282" t="s">
        <v>37290</v>
      </c>
      <c r="F494" s="282"/>
      <c r="G494" s="283">
        <v>419922.34</v>
      </c>
      <c r="I494" s="242" t="s">
        <v>5248</v>
      </c>
      <c r="J494" s="242"/>
      <c r="K494" s="243">
        <v>46236.58</v>
      </c>
      <c r="M494" s="224" t="s">
        <v>42101</v>
      </c>
      <c r="N494" s="224"/>
      <c r="O494" s="225">
        <v>309441.48</v>
      </c>
      <c r="Q494" s="203" t="s">
        <v>951</v>
      </c>
      <c r="R494" s="203"/>
      <c r="S494" s="204">
        <v>201028</v>
      </c>
      <c r="U494" s="195" t="s">
        <v>3274</v>
      </c>
      <c r="V494" s="195"/>
      <c r="W494" s="196">
        <v>59523.41</v>
      </c>
      <c r="X494" s="113"/>
      <c r="Y494" t="s">
        <v>55334</v>
      </c>
      <c r="Z494" s="284">
        <v>22974.71</v>
      </c>
      <c r="AB494" s="276" t="s">
        <v>61075</v>
      </c>
      <c r="AC494" s="277">
        <v>41442.910000000003</v>
      </c>
      <c r="AE494" s="246" t="s">
        <v>54781</v>
      </c>
      <c r="AF494" s="247">
        <v>1087.5899999999999</v>
      </c>
      <c r="AH494" s="226" t="s">
        <v>51502</v>
      </c>
      <c r="AI494" s="227">
        <v>195.5</v>
      </c>
      <c r="AK494" s="207" t="s">
        <v>15131</v>
      </c>
      <c r="AL494" s="208">
        <v>10530.3</v>
      </c>
      <c r="AM494" s="93"/>
      <c r="AN494" s="199" t="s">
        <v>13182</v>
      </c>
      <c r="AO494" s="200">
        <v>30231.17</v>
      </c>
      <c r="AQ494" t="s">
        <v>51178</v>
      </c>
      <c r="AR494" s="284">
        <v>179644.57</v>
      </c>
      <c r="AT494" s="272" t="s">
        <v>38085</v>
      </c>
      <c r="AU494" s="273">
        <v>419922.34</v>
      </c>
      <c r="AW494" s="244" t="s">
        <v>11448</v>
      </c>
      <c r="AX494" s="245">
        <v>46236.58</v>
      </c>
      <c r="AZ494" s="230" t="s">
        <v>43492</v>
      </c>
      <c r="BA494" s="231">
        <v>309441.48</v>
      </c>
      <c r="BC494" s="209" t="s">
        <v>10860</v>
      </c>
      <c r="BD494" s="210">
        <v>2180</v>
      </c>
      <c r="BF494" s="195" t="s">
        <v>7440</v>
      </c>
      <c r="BG494" s="196">
        <v>9370</v>
      </c>
    </row>
    <row r="495" spans="1:59" x14ac:dyDescent="0.55000000000000004">
      <c r="A495" t="s">
        <v>50969</v>
      </c>
      <c r="C495" s="284">
        <v>14178.16</v>
      </c>
      <c r="E495" s="282" t="s">
        <v>37291</v>
      </c>
      <c r="F495" s="282"/>
      <c r="G495" s="283">
        <v>3757</v>
      </c>
      <c r="I495" s="242" t="s">
        <v>5250</v>
      </c>
      <c r="J495" s="242"/>
      <c r="K495" s="243">
        <v>1827532.53</v>
      </c>
      <c r="M495" s="224" t="s">
        <v>41164</v>
      </c>
      <c r="N495" s="224"/>
      <c r="O495" s="225">
        <v>41041.58</v>
      </c>
      <c r="Q495" s="203" t="s">
        <v>952</v>
      </c>
      <c r="R495" s="203"/>
      <c r="S495" s="204">
        <v>73</v>
      </c>
      <c r="U495" s="195" t="s">
        <v>3275</v>
      </c>
      <c r="V495" s="195"/>
      <c r="W495" s="196">
        <v>786.09</v>
      </c>
      <c r="X495" s="113"/>
      <c r="Y495" t="s">
        <v>63327</v>
      </c>
      <c r="Z495">
        <v>528.67999999999995</v>
      </c>
      <c r="AB495" s="276" t="s">
        <v>63947</v>
      </c>
      <c r="AC495" s="277">
        <v>132296.89000000001</v>
      </c>
      <c r="AE495" s="246" t="s">
        <v>54782</v>
      </c>
      <c r="AF495" s="247">
        <v>3564.75</v>
      </c>
      <c r="AH495" s="226" t="s">
        <v>51503</v>
      </c>
      <c r="AI495" s="227">
        <v>615.85</v>
      </c>
      <c r="AK495" s="207" t="s">
        <v>15132</v>
      </c>
      <c r="AL495" s="208">
        <v>368.66</v>
      </c>
      <c r="AM495" s="93"/>
      <c r="AN495" s="199" t="s">
        <v>16897</v>
      </c>
      <c r="AO495" s="200">
        <v>22136.21</v>
      </c>
      <c r="AQ495" t="s">
        <v>51325</v>
      </c>
      <c r="AR495" s="284">
        <v>22298.58</v>
      </c>
      <c r="AT495" s="272" t="s">
        <v>38110</v>
      </c>
      <c r="AU495" s="273">
        <v>3757</v>
      </c>
      <c r="AW495" s="244" t="s">
        <v>11450</v>
      </c>
      <c r="AX495" s="245">
        <v>1827532.53</v>
      </c>
      <c r="AZ495" s="230" t="s">
        <v>41705</v>
      </c>
      <c r="BA495" s="231">
        <v>41041.58</v>
      </c>
      <c r="BC495" s="209" t="s">
        <v>9625</v>
      </c>
      <c r="BD495" s="210">
        <v>94144.57</v>
      </c>
      <c r="BF495" s="195" t="s">
        <v>10132</v>
      </c>
      <c r="BG495" s="196">
        <v>1562</v>
      </c>
    </row>
    <row r="496" spans="1:59" x14ac:dyDescent="0.55000000000000004">
      <c r="A496" t="s">
        <v>50971</v>
      </c>
      <c r="C496" s="284">
        <v>52592.43</v>
      </c>
      <c r="E496" s="282" t="s">
        <v>37293</v>
      </c>
      <c r="F496" s="282"/>
      <c r="G496" s="283">
        <v>49857.89</v>
      </c>
      <c r="I496" s="242" t="s">
        <v>5251</v>
      </c>
      <c r="J496" s="242"/>
      <c r="K496" s="243">
        <v>108141.52</v>
      </c>
      <c r="M496" s="224" t="s">
        <v>41165</v>
      </c>
      <c r="N496" s="224"/>
      <c r="O496" s="225">
        <v>26912.5</v>
      </c>
      <c r="Q496" s="203" t="s">
        <v>953</v>
      </c>
      <c r="R496" s="203"/>
      <c r="S496" s="204">
        <v>9189.98</v>
      </c>
      <c r="U496" s="195" t="s">
        <v>3276</v>
      </c>
      <c r="V496" s="195"/>
      <c r="W496" s="196">
        <v>42255.38</v>
      </c>
      <c r="X496" s="113"/>
      <c r="Y496" t="s">
        <v>70074</v>
      </c>
      <c r="Z496" s="284">
        <v>4001.98</v>
      </c>
      <c r="AB496" s="276" t="s">
        <v>59396</v>
      </c>
      <c r="AC496" s="277">
        <v>22.69</v>
      </c>
      <c r="AE496" s="246" t="s">
        <v>55775</v>
      </c>
      <c r="AF496" s="247">
        <v>1400</v>
      </c>
      <c r="AH496" s="226" t="s">
        <v>51504</v>
      </c>
      <c r="AI496" s="227">
        <v>93.76</v>
      </c>
      <c r="AK496" s="207" t="s">
        <v>15133</v>
      </c>
      <c r="AL496" s="208">
        <v>11305.2</v>
      </c>
      <c r="AM496" s="93"/>
      <c r="AN496" s="199" t="s">
        <v>31752</v>
      </c>
      <c r="AO496" s="200">
        <v>48049.57</v>
      </c>
      <c r="AQ496" t="s">
        <v>46580</v>
      </c>
      <c r="AR496" s="284">
        <v>16016.53</v>
      </c>
      <c r="AT496" s="272" t="s">
        <v>38120</v>
      </c>
      <c r="AU496" s="273">
        <v>49857.89</v>
      </c>
      <c r="AW496" s="244" t="s">
        <v>11451</v>
      </c>
      <c r="AX496" s="245">
        <v>108141.52</v>
      </c>
      <c r="AZ496" s="230" t="s">
        <v>41706</v>
      </c>
      <c r="BA496" s="231">
        <v>26912.5</v>
      </c>
      <c r="BC496" s="209" t="s">
        <v>11238</v>
      </c>
      <c r="BD496" s="210">
        <v>246.1</v>
      </c>
      <c r="BF496" s="195" t="s">
        <v>8103</v>
      </c>
      <c r="BG496" s="196">
        <v>2831</v>
      </c>
    </row>
    <row r="497" spans="1:59" x14ac:dyDescent="0.55000000000000004">
      <c r="A497" t="s">
        <v>50975</v>
      </c>
      <c r="C497" s="284">
        <v>24120.47</v>
      </c>
      <c r="E497" s="282" t="s">
        <v>37294</v>
      </c>
      <c r="F497" s="282"/>
      <c r="G497" s="283">
        <v>521985.71</v>
      </c>
      <c r="I497" s="242" t="s">
        <v>5252</v>
      </c>
      <c r="J497" s="242"/>
      <c r="K497" s="243">
        <v>598853.72</v>
      </c>
      <c r="M497" s="224" t="s">
        <v>44286</v>
      </c>
      <c r="N497" s="224"/>
      <c r="O497" s="225">
        <v>1135656.52</v>
      </c>
      <c r="Q497" s="203" t="s">
        <v>954</v>
      </c>
      <c r="R497" s="203"/>
      <c r="S497" s="204">
        <v>5811.59</v>
      </c>
      <c r="U497" s="195" t="s">
        <v>3277</v>
      </c>
      <c r="V497" s="195"/>
      <c r="W497" s="196">
        <v>161.80000000000001</v>
      </c>
      <c r="X497" s="113"/>
      <c r="Y497" t="s">
        <v>69778</v>
      </c>
      <c r="Z497" s="284">
        <v>10620.74</v>
      </c>
      <c r="AB497" s="276" t="s">
        <v>55814</v>
      </c>
      <c r="AC497" s="277">
        <v>64328.24</v>
      </c>
      <c r="AE497" s="246" t="s">
        <v>54783</v>
      </c>
      <c r="AF497" s="247">
        <v>1534.5</v>
      </c>
      <c r="AH497" s="226" t="s">
        <v>51505</v>
      </c>
      <c r="AI497" s="227">
        <v>6880</v>
      </c>
      <c r="AK497" s="207" t="s">
        <v>15134</v>
      </c>
      <c r="AL497" s="208">
        <v>11788.38</v>
      </c>
      <c r="AM497" s="93"/>
      <c r="AN497" s="199" t="s">
        <v>13183</v>
      </c>
      <c r="AO497" s="200">
        <v>17793.77</v>
      </c>
      <c r="AQ497" t="s">
        <v>70300</v>
      </c>
      <c r="AR497" s="284">
        <v>18050</v>
      </c>
      <c r="AT497" s="272" t="s">
        <v>38127</v>
      </c>
      <c r="AU497" s="273">
        <v>521985.71</v>
      </c>
      <c r="AW497" s="244" t="s">
        <v>11452</v>
      </c>
      <c r="AX497" s="245">
        <v>598853.72</v>
      </c>
      <c r="AZ497" s="230" t="s">
        <v>46372</v>
      </c>
      <c r="BA497" s="231">
        <v>1135656.52</v>
      </c>
      <c r="BC497" s="209" t="s">
        <v>11824</v>
      </c>
      <c r="BD497" s="210">
        <v>7455.64</v>
      </c>
      <c r="BF497" s="195" t="s">
        <v>10312</v>
      </c>
      <c r="BG497" s="196">
        <v>7836</v>
      </c>
    </row>
    <row r="498" spans="1:59" x14ac:dyDescent="0.55000000000000004">
      <c r="A498" t="s">
        <v>50984</v>
      </c>
      <c r="C498" s="284">
        <v>404465.48</v>
      </c>
      <c r="E498" s="282" t="s">
        <v>37298</v>
      </c>
      <c r="F498" s="282"/>
      <c r="G498" s="283">
        <v>-0.06</v>
      </c>
      <c r="I498" s="242" t="s">
        <v>5253</v>
      </c>
      <c r="J498" s="242"/>
      <c r="K498" s="243">
        <v>1685305.24</v>
      </c>
      <c r="M498" s="224" t="s">
        <v>41166</v>
      </c>
      <c r="N498" s="224"/>
      <c r="O498" s="225">
        <v>36251.15</v>
      </c>
      <c r="Q498" s="203" t="s">
        <v>955</v>
      </c>
      <c r="R498" s="203"/>
      <c r="S498" s="204">
        <v>4413</v>
      </c>
      <c r="U498" s="195" t="s">
        <v>3278</v>
      </c>
      <c r="V498" s="195"/>
      <c r="W498" s="196">
        <v>3228.38</v>
      </c>
      <c r="X498" s="113"/>
      <c r="Y498" t="s">
        <v>68505</v>
      </c>
      <c r="Z498" s="284">
        <v>5000</v>
      </c>
      <c r="AB498" s="276" t="s">
        <v>47735</v>
      </c>
      <c r="AC498" s="277">
        <v>2424233.5299999998</v>
      </c>
      <c r="AE498" s="246" t="s">
        <v>51497</v>
      </c>
      <c r="AF498" s="247">
        <v>817.44</v>
      </c>
      <c r="AH498" s="226" t="s">
        <v>51506</v>
      </c>
      <c r="AI498" s="227">
        <v>526.29999999999995</v>
      </c>
      <c r="AK498" s="207" t="s">
        <v>15135</v>
      </c>
      <c r="AL498" s="208">
        <v>2268.0500000000002</v>
      </c>
      <c r="AM498" s="93"/>
      <c r="AN498" s="199" t="s">
        <v>13184</v>
      </c>
      <c r="AO498" s="200">
        <v>85512</v>
      </c>
      <c r="AQ498" t="s">
        <v>11919</v>
      </c>
      <c r="AR498">
        <v>44.16</v>
      </c>
      <c r="AT498" s="272" t="s">
        <v>38154</v>
      </c>
      <c r="AU498" s="273">
        <v>-0.06</v>
      </c>
      <c r="AW498" s="244" t="s">
        <v>11453</v>
      </c>
      <c r="AX498" s="245">
        <v>1685305.24</v>
      </c>
      <c r="AZ498" s="230" t="s">
        <v>41707</v>
      </c>
      <c r="BA498" s="231">
        <v>36251.15</v>
      </c>
      <c r="BC498" s="209" t="s">
        <v>9774</v>
      </c>
      <c r="BD498" s="210">
        <v>251336.21</v>
      </c>
      <c r="BF498" s="195" t="s">
        <v>9931</v>
      </c>
      <c r="BG498" s="196">
        <v>21599</v>
      </c>
    </row>
    <row r="499" spans="1:59" x14ac:dyDescent="0.55000000000000004">
      <c r="A499" t="s">
        <v>50985</v>
      </c>
      <c r="C499" s="284">
        <v>6083.05</v>
      </c>
      <c r="E499" s="282" t="s">
        <v>37300</v>
      </c>
      <c r="F499" s="282"/>
      <c r="G499" s="283">
        <v>25548.48</v>
      </c>
      <c r="I499" s="242" t="s">
        <v>5254</v>
      </c>
      <c r="J499" s="242"/>
      <c r="K499" s="243">
        <v>445374.43</v>
      </c>
      <c r="M499" s="224" t="s">
        <v>42102</v>
      </c>
      <c r="N499" s="224"/>
      <c r="O499" s="225">
        <v>3629271</v>
      </c>
      <c r="Q499" s="203" t="s">
        <v>956</v>
      </c>
      <c r="R499" s="203"/>
      <c r="S499" s="204">
        <v>413</v>
      </c>
      <c r="U499" s="195" t="s">
        <v>3279</v>
      </c>
      <c r="V499" s="195"/>
      <c r="W499" s="196">
        <v>11591.37</v>
      </c>
      <c r="X499" s="113"/>
      <c r="Y499" t="s">
        <v>71160</v>
      </c>
      <c r="Z499">
        <v>181.75</v>
      </c>
      <c r="AB499" s="276" t="s">
        <v>66894</v>
      </c>
      <c r="AC499" s="277">
        <v>8673.75</v>
      </c>
      <c r="AE499" s="246" t="s">
        <v>61761</v>
      </c>
      <c r="AF499" s="247">
        <v>-193.81</v>
      </c>
      <c r="AH499" s="226" t="s">
        <v>51507</v>
      </c>
      <c r="AI499" s="227">
        <v>1658.08</v>
      </c>
      <c r="AK499" s="207" t="s">
        <v>15136</v>
      </c>
      <c r="AL499" s="208">
        <v>16661.66</v>
      </c>
      <c r="AM499" s="93"/>
      <c r="AN499" s="199" t="s">
        <v>13185</v>
      </c>
      <c r="AO499" s="200">
        <v>7872.1</v>
      </c>
      <c r="AQ499" t="s">
        <v>39924</v>
      </c>
      <c r="AR499" s="284">
        <v>3341.24</v>
      </c>
      <c r="AT499" s="272" t="s">
        <v>38171</v>
      </c>
      <c r="AU499" s="273">
        <v>25548.48</v>
      </c>
      <c r="AW499" s="244" t="s">
        <v>11454</v>
      </c>
      <c r="AX499" s="245">
        <v>445374.43</v>
      </c>
      <c r="AZ499" s="230" t="s">
        <v>43493</v>
      </c>
      <c r="BA499" s="231">
        <v>3629271</v>
      </c>
      <c r="BC499" s="209" t="s">
        <v>6628</v>
      </c>
      <c r="BD499" s="210">
        <v>51823</v>
      </c>
      <c r="BF499" s="195" t="s">
        <v>10115</v>
      </c>
      <c r="BG499" s="196">
        <v>4156</v>
      </c>
    </row>
    <row r="500" spans="1:59" x14ac:dyDescent="0.55000000000000004">
      <c r="A500" t="s">
        <v>65698</v>
      </c>
      <c r="C500" s="284">
        <v>9783.68</v>
      </c>
      <c r="E500" s="282" t="s">
        <v>37301</v>
      </c>
      <c r="F500" s="282"/>
      <c r="G500" s="283">
        <v>8077.21</v>
      </c>
      <c r="I500" s="242" t="s">
        <v>5255</v>
      </c>
      <c r="J500" s="242"/>
      <c r="K500" s="243">
        <v>400519.74</v>
      </c>
      <c r="M500" s="224" t="s">
        <v>41167</v>
      </c>
      <c r="N500" s="224"/>
      <c r="O500" s="225">
        <v>68007.899999999994</v>
      </c>
      <c r="Q500" s="203" t="s">
        <v>957</v>
      </c>
      <c r="R500" s="203"/>
      <c r="S500" s="204">
        <v>459</v>
      </c>
      <c r="U500" s="195" t="s">
        <v>3280</v>
      </c>
      <c r="V500" s="195"/>
      <c r="W500" s="196">
        <v>15386.46</v>
      </c>
      <c r="X500" s="113"/>
      <c r="Y500" t="s">
        <v>70704</v>
      </c>
      <c r="Z500" s="284">
        <v>15069.02</v>
      </c>
      <c r="AB500" s="276" t="s">
        <v>58835</v>
      </c>
      <c r="AC500" s="277">
        <v>820.76</v>
      </c>
      <c r="AE500" s="246" t="s">
        <v>63916</v>
      </c>
      <c r="AF500" s="247">
        <v>16888</v>
      </c>
      <c r="AH500" s="226" t="s">
        <v>51508</v>
      </c>
      <c r="AI500" s="227">
        <v>296.12</v>
      </c>
      <c r="AK500" s="207" t="s">
        <v>15137</v>
      </c>
      <c r="AL500" s="208">
        <v>97598.63</v>
      </c>
      <c r="AM500" s="93"/>
      <c r="AN500" s="199" t="s">
        <v>13186</v>
      </c>
      <c r="AO500" s="200">
        <v>31450</v>
      </c>
      <c r="AQ500" t="s">
        <v>51179</v>
      </c>
      <c r="AR500" s="284">
        <v>7560.91</v>
      </c>
      <c r="AT500" s="272" t="s">
        <v>38176</v>
      </c>
      <c r="AU500" s="273">
        <v>8077.21</v>
      </c>
      <c r="AW500" s="244" t="s">
        <v>11455</v>
      </c>
      <c r="AX500" s="245">
        <v>400519.74</v>
      </c>
      <c r="AZ500" s="230" t="s">
        <v>41708</v>
      </c>
      <c r="BA500" s="231">
        <v>68007.899999999994</v>
      </c>
      <c r="BC500" s="209" t="s">
        <v>6886</v>
      </c>
      <c r="BD500" s="210">
        <v>2989</v>
      </c>
      <c r="BF500" s="195" t="s">
        <v>10313</v>
      </c>
      <c r="BG500" s="196">
        <v>1939</v>
      </c>
    </row>
    <row r="501" spans="1:59" x14ac:dyDescent="0.55000000000000004">
      <c r="A501" t="s">
        <v>50989</v>
      </c>
      <c r="C501" s="284">
        <v>19996.310000000001</v>
      </c>
      <c r="E501" s="282" t="s">
        <v>37302</v>
      </c>
      <c r="F501" s="282"/>
      <c r="G501" s="283">
        <v>79597.649999999994</v>
      </c>
      <c r="I501" s="242" t="s">
        <v>5256</v>
      </c>
      <c r="J501" s="242"/>
      <c r="K501" s="243">
        <v>10903.98</v>
      </c>
      <c r="M501" s="224" t="s">
        <v>41168</v>
      </c>
      <c r="N501" s="224"/>
      <c r="O501" s="225">
        <v>174998.31</v>
      </c>
      <c r="Q501" s="203" t="s">
        <v>958</v>
      </c>
      <c r="R501" s="203"/>
      <c r="S501" s="204">
        <v>10916.78</v>
      </c>
      <c r="U501" s="195" t="s">
        <v>3282</v>
      </c>
      <c r="V501" s="195"/>
      <c r="W501" s="196">
        <v>46180</v>
      </c>
      <c r="X501" s="113"/>
      <c r="Y501" t="s">
        <v>70705</v>
      </c>
      <c r="Z501" s="284">
        <v>1093.74</v>
      </c>
      <c r="AB501" s="276" t="s">
        <v>62525</v>
      </c>
      <c r="AC501" s="277">
        <v>2443.27</v>
      </c>
      <c r="AE501" s="246" t="s">
        <v>34473</v>
      </c>
      <c r="AF501" s="247">
        <v>122258.78</v>
      </c>
      <c r="AH501" s="226" t="s">
        <v>51509</v>
      </c>
      <c r="AI501" s="227">
        <v>1568.2</v>
      </c>
      <c r="AK501" s="207" t="s">
        <v>15138</v>
      </c>
      <c r="AL501" s="208">
        <v>59841.08</v>
      </c>
      <c r="AM501" s="93"/>
      <c r="AN501" s="199" t="s">
        <v>13187</v>
      </c>
      <c r="AO501" s="200">
        <v>11891.46</v>
      </c>
      <c r="AQ501" t="s">
        <v>11920</v>
      </c>
      <c r="AR501" s="284">
        <v>97407.56</v>
      </c>
      <c r="AT501" s="272" t="s">
        <v>38181</v>
      </c>
      <c r="AU501" s="273">
        <v>79597.649999999994</v>
      </c>
      <c r="AW501" s="244" t="s">
        <v>11456</v>
      </c>
      <c r="AX501" s="245">
        <v>10903.98</v>
      </c>
      <c r="AZ501" s="230" t="s">
        <v>41709</v>
      </c>
      <c r="BA501" s="231">
        <v>174998.31</v>
      </c>
      <c r="BC501" s="209" t="s">
        <v>7570</v>
      </c>
      <c r="BD501" s="210">
        <v>11820.5</v>
      </c>
      <c r="BF501" s="195" t="s">
        <v>9932</v>
      </c>
      <c r="BG501" s="196">
        <v>6095</v>
      </c>
    </row>
    <row r="502" spans="1:59" x14ac:dyDescent="0.55000000000000004">
      <c r="A502" t="s">
        <v>50992</v>
      </c>
      <c r="C502" s="284">
        <v>5148.3900000000003</v>
      </c>
      <c r="E502" s="282" t="s">
        <v>37306</v>
      </c>
      <c r="F502" s="282"/>
      <c r="G502" s="283">
        <v>52328.59</v>
      </c>
      <c r="I502" s="242" t="s">
        <v>5257</v>
      </c>
      <c r="J502" s="242"/>
      <c r="K502" s="243">
        <v>1199766.78</v>
      </c>
      <c r="M502" s="224" t="s">
        <v>44287</v>
      </c>
      <c r="N502" s="224"/>
      <c r="O502" s="225">
        <v>2015835.8</v>
      </c>
      <c r="Q502" s="203" t="s">
        <v>959</v>
      </c>
      <c r="R502" s="203"/>
      <c r="S502" s="204">
        <v>61641.67</v>
      </c>
      <c r="U502" s="195" t="s">
        <v>3283</v>
      </c>
      <c r="V502" s="195"/>
      <c r="W502" s="196">
        <v>6605.06</v>
      </c>
      <c r="X502" s="113"/>
      <c r="Y502" t="s">
        <v>70076</v>
      </c>
      <c r="Z502" s="284">
        <v>11796.58</v>
      </c>
      <c r="AB502" s="276" t="s">
        <v>62526</v>
      </c>
      <c r="AC502" s="277">
        <v>158.16</v>
      </c>
      <c r="AE502" s="246" t="s">
        <v>34474</v>
      </c>
      <c r="AF502" s="247">
        <v>167188.66</v>
      </c>
      <c r="AH502" s="226" t="s">
        <v>51510</v>
      </c>
      <c r="AI502" s="227">
        <v>250.58</v>
      </c>
      <c r="AK502" s="207" t="s">
        <v>15139</v>
      </c>
      <c r="AL502" s="208">
        <v>276792.69</v>
      </c>
      <c r="AM502" s="93"/>
      <c r="AN502" s="199" t="s">
        <v>13188</v>
      </c>
      <c r="AO502" s="200">
        <v>33476.519999999997</v>
      </c>
      <c r="AQ502" t="s">
        <v>39926</v>
      </c>
      <c r="AR502">
        <v>285.22000000000003</v>
      </c>
      <c r="AT502" s="272" t="s">
        <v>38197</v>
      </c>
      <c r="AU502" s="273">
        <v>52328.59</v>
      </c>
      <c r="AW502" s="244" t="s">
        <v>11457</v>
      </c>
      <c r="AX502" s="245">
        <v>1199766.78</v>
      </c>
      <c r="AZ502" s="230" t="s">
        <v>46373</v>
      </c>
      <c r="BA502" s="231">
        <v>2015835.8</v>
      </c>
      <c r="BC502" s="209" t="s">
        <v>7709</v>
      </c>
      <c r="BD502" s="210">
        <v>1477.56</v>
      </c>
      <c r="BF502" s="195" t="s">
        <v>10314</v>
      </c>
      <c r="BG502" s="196">
        <v>2822.13</v>
      </c>
    </row>
    <row r="503" spans="1:59" x14ac:dyDescent="0.55000000000000004">
      <c r="A503" t="s">
        <v>65699</v>
      </c>
      <c r="C503" s="284">
        <v>25803.5</v>
      </c>
      <c r="E503" s="282" t="s">
        <v>37309</v>
      </c>
      <c r="F503" s="282"/>
      <c r="G503" s="283">
        <v>4904.12</v>
      </c>
      <c r="I503" s="242" t="s">
        <v>5258</v>
      </c>
      <c r="J503" s="242"/>
      <c r="K503" s="243">
        <v>4174827.12</v>
      </c>
      <c r="M503" s="224" t="s">
        <v>44288</v>
      </c>
      <c r="N503" s="224"/>
      <c r="O503" s="225">
        <v>2047775.9</v>
      </c>
      <c r="Q503" s="203" t="s">
        <v>960</v>
      </c>
      <c r="R503" s="203"/>
      <c r="S503" s="204">
        <v>1236</v>
      </c>
      <c r="U503" s="195" t="s">
        <v>3284</v>
      </c>
      <c r="V503" s="195"/>
      <c r="W503" s="196">
        <v>4500</v>
      </c>
      <c r="X503" s="113"/>
      <c r="Y503" t="s">
        <v>39414</v>
      </c>
      <c r="Z503" s="284">
        <v>8177.41</v>
      </c>
      <c r="AB503" s="276" t="s">
        <v>62527</v>
      </c>
      <c r="AC503" s="277">
        <v>611.29999999999995</v>
      </c>
      <c r="AE503" s="246" t="s">
        <v>34475</v>
      </c>
      <c r="AF503" s="247">
        <v>48737.68</v>
      </c>
      <c r="AH503" s="226" t="s">
        <v>49583</v>
      </c>
      <c r="AI503" s="227">
        <v>9085.42</v>
      </c>
      <c r="AK503" s="207" t="s">
        <v>15140</v>
      </c>
      <c r="AL503" s="208">
        <v>574.4</v>
      </c>
      <c r="AM503" s="93"/>
      <c r="AN503" s="199" t="s">
        <v>31753</v>
      </c>
      <c r="AO503" s="200">
        <v>0.44</v>
      </c>
      <c r="AQ503" t="s">
        <v>40025</v>
      </c>
      <c r="AR503">
        <v>372.56</v>
      </c>
      <c r="AT503" s="272" t="s">
        <v>38212</v>
      </c>
      <c r="AU503" s="273">
        <v>4904.12</v>
      </c>
      <c r="AW503" s="244" t="s">
        <v>11458</v>
      </c>
      <c r="AX503" s="245">
        <v>4174827.12</v>
      </c>
      <c r="AZ503" s="230" t="s">
        <v>46374</v>
      </c>
      <c r="BA503" s="231">
        <v>2047775.9</v>
      </c>
      <c r="BC503" s="209" t="s">
        <v>8010</v>
      </c>
      <c r="BD503" s="210">
        <v>1237.73</v>
      </c>
      <c r="BF503" s="195" t="s">
        <v>9933</v>
      </c>
      <c r="BG503" s="196">
        <v>2822.13</v>
      </c>
    </row>
    <row r="504" spans="1:59" x14ac:dyDescent="0.55000000000000004">
      <c r="A504" t="s">
        <v>50994</v>
      </c>
      <c r="C504" s="284">
        <v>56272.2</v>
      </c>
      <c r="E504" s="282" t="s">
        <v>37313</v>
      </c>
      <c r="F504" s="282"/>
      <c r="G504" s="283">
        <v>221753.17</v>
      </c>
      <c r="I504" s="242" t="s">
        <v>5259</v>
      </c>
      <c r="J504" s="242"/>
      <c r="K504" s="243">
        <v>75227.570000000007</v>
      </c>
      <c r="M504" s="224" t="s">
        <v>41169</v>
      </c>
      <c r="N504" s="224"/>
      <c r="O504" s="225">
        <v>237772</v>
      </c>
      <c r="Q504" s="203" t="s">
        <v>961</v>
      </c>
      <c r="R504" s="203"/>
      <c r="S504" s="204">
        <v>6106</v>
      </c>
      <c r="U504" s="195" t="s">
        <v>3285</v>
      </c>
      <c r="V504" s="195"/>
      <c r="W504" s="196">
        <v>342.7</v>
      </c>
      <c r="X504" s="113"/>
      <c r="Y504" t="s">
        <v>47188</v>
      </c>
      <c r="Z504" s="284">
        <v>1589.95</v>
      </c>
      <c r="AB504" s="276" t="s">
        <v>62528</v>
      </c>
      <c r="AC504" s="277">
        <v>584.96</v>
      </c>
      <c r="AE504" s="246" t="s">
        <v>51498</v>
      </c>
      <c r="AF504" s="247">
        <v>86431.76</v>
      </c>
      <c r="AH504" s="226" t="s">
        <v>44347</v>
      </c>
      <c r="AI504" s="227">
        <v>199700</v>
      </c>
      <c r="AK504" s="207" t="s">
        <v>15141</v>
      </c>
      <c r="AL504" s="208">
        <v>43.95</v>
      </c>
      <c r="AM504" s="93"/>
      <c r="AN504" s="199" t="s">
        <v>31754</v>
      </c>
      <c r="AO504" s="200">
        <v>497112.08</v>
      </c>
      <c r="AQ504" t="s">
        <v>51180</v>
      </c>
      <c r="AR504" s="284">
        <v>6068.25</v>
      </c>
      <c r="AT504" s="272" t="s">
        <v>38242</v>
      </c>
      <c r="AU504" s="273">
        <v>221753.17</v>
      </c>
      <c r="AW504" s="244" t="s">
        <v>11459</v>
      </c>
      <c r="AX504" s="245">
        <v>75227.570000000007</v>
      </c>
      <c r="AZ504" s="230" t="s">
        <v>41710</v>
      </c>
      <c r="BA504" s="231">
        <v>237772</v>
      </c>
      <c r="BC504" s="209" t="s">
        <v>8268</v>
      </c>
      <c r="BD504" s="210">
        <v>6829.26</v>
      </c>
      <c r="BF504" s="195" t="s">
        <v>10315</v>
      </c>
      <c r="BG504" s="196">
        <v>2359</v>
      </c>
    </row>
    <row r="505" spans="1:59" x14ac:dyDescent="0.55000000000000004">
      <c r="A505" t="s">
        <v>50995</v>
      </c>
      <c r="C505" s="284">
        <v>6006.11</v>
      </c>
      <c r="E505" s="282" t="s">
        <v>37314</v>
      </c>
      <c r="F505" s="282"/>
      <c r="G505" s="283">
        <v>71567.399999999994</v>
      </c>
      <c r="I505" s="242" t="s">
        <v>5260</v>
      </c>
      <c r="J505" s="242"/>
      <c r="K505" s="243">
        <v>147193.70000000001</v>
      </c>
      <c r="M505" s="224" t="s">
        <v>41170</v>
      </c>
      <c r="N505" s="224"/>
      <c r="O505" s="225">
        <v>110072.14</v>
      </c>
      <c r="Q505" s="203" t="s">
        <v>962</v>
      </c>
      <c r="R505" s="203"/>
      <c r="S505" s="204">
        <v>991</v>
      </c>
      <c r="U505" s="195" t="s">
        <v>3286</v>
      </c>
      <c r="V505" s="195"/>
      <c r="W505" s="196">
        <v>97158.13</v>
      </c>
      <c r="X505" s="113"/>
      <c r="Y505" t="s">
        <v>48199</v>
      </c>
      <c r="Z505" s="284">
        <v>25632.639999999999</v>
      </c>
      <c r="AB505" s="276" t="s">
        <v>59398</v>
      </c>
      <c r="AC505" s="277">
        <v>10056.26</v>
      </c>
      <c r="AE505" s="246" t="s">
        <v>38832</v>
      </c>
      <c r="AF505" s="247">
        <v>22200.94</v>
      </c>
      <c r="AH505" s="226" t="s">
        <v>44348</v>
      </c>
      <c r="AI505" s="227">
        <v>15277.04</v>
      </c>
      <c r="AK505" s="207" t="s">
        <v>15142</v>
      </c>
      <c r="AL505" s="208">
        <v>92.15</v>
      </c>
      <c r="AM505" s="93"/>
      <c r="AN505" s="199" t="s">
        <v>31755</v>
      </c>
      <c r="AO505" s="200">
        <v>45934.09</v>
      </c>
      <c r="AQ505" t="s">
        <v>69660</v>
      </c>
      <c r="AR505" s="284">
        <v>2145.6</v>
      </c>
      <c r="AT505" s="272" t="s">
        <v>38250</v>
      </c>
      <c r="AU505" s="273">
        <v>71567.399999999994</v>
      </c>
      <c r="AW505" s="244" t="s">
        <v>11460</v>
      </c>
      <c r="AX505" s="245">
        <v>147193.70000000001</v>
      </c>
      <c r="AZ505" s="230" t="s">
        <v>41711</v>
      </c>
      <c r="BA505" s="231">
        <v>110072.14</v>
      </c>
      <c r="BC505" s="209" t="s">
        <v>8887</v>
      </c>
      <c r="BD505" s="210">
        <v>8644.76</v>
      </c>
      <c r="BF505" s="195" t="s">
        <v>9934</v>
      </c>
      <c r="BG505" s="196">
        <v>2359</v>
      </c>
    </row>
    <row r="506" spans="1:59" x14ac:dyDescent="0.55000000000000004">
      <c r="A506" t="s">
        <v>50996</v>
      </c>
      <c r="C506" s="284">
        <v>9749.86</v>
      </c>
      <c r="E506" s="282" t="s">
        <v>37315</v>
      </c>
      <c r="F506" s="282"/>
      <c r="G506" s="283">
        <v>24481.81</v>
      </c>
      <c r="I506" s="242" t="s">
        <v>5261</v>
      </c>
      <c r="J506" s="242"/>
      <c r="K506" s="243">
        <v>4893166.99</v>
      </c>
      <c r="M506" s="224" t="s">
        <v>44289</v>
      </c>
      <c r="N506" s="224"/>
      <c r="O506" s="225">
        <v>1177191.24</v>
      </c>
      <c r="Q506" s="203" t="s">
        <v>963</v>
      </c>
      <c r="R506" s="203"/>
      <c r="S506" s="204">
        <v>898.7</v>
      </c>
      <c r="U506" s="195" t="s">
        <v>3287</v>
      </c>
      <c r="V506" s="195"/>
      <c r="W506" s="196">
        <v>7883.17</v>
      </c>
      <c r="X506" s="113"/>
      <c r="Y506" t="s">
        <v>63340</v>
      </c>
      <c r="Z506" s="284">
        <v>1033.75</v>
      </c>
      <c r="AB506" s="276" t="s">
        <v>63615</v>
      </c>
      <c r="AC506" s="277">
        <v>16985.599999999999</v>
      </c>
      <c r="AE506" s="246" t="s">
        <v>58416</v>
      </c>
      <c r="AF506" s="247">
        <v>171656.45</v>
      </c>
      <c r="AH506" s="226" t="s">
        <v>15178</v>
      </c>
      <c r="AI506" s="227">
        <v>198.99</v>
      </c>
      <c r="AK506" s="207" t="s">
        <v>15143</v>
      </c>
      <c r="AL506" s="208">
        <v>69550.679999999993</v>
      </c>
      <c r="AM506" s="93"/>
      <c r="AN506" s="199" t="s">
        <v>31756</v>
      </c>
      <c r="AO506" s="200">
        <v>8703.39</v>
      </c>
      <c r="AQ506" t="s">
        <v>57144</v>
      </c>
      <c r="AR506" s="284">
        <v>3291.25</v>
      </c>
      <c r="AT506" s="272" t="s">
        <v>38257</v>
      </c>
      <c r="AU506" s="273">
        <v>24481.81</v>
      </c>
      <c r="AW506" s="244" t="s">
        <v>11461</v>
      </c>
      <c r="AX506" s="245">
        <v>4893166.99</v>
      </c>
      <c r="AZ506" s="230" t="s">
        <v>46375</v>
      </c>
      <c r="BA506" s="231">
        <v>1177191.24</v>
      </c>
      <c r="BC506" s="209" t="s">
        <v>9230</v>
      </c>
      <c r="BD506" s="210">
        <v>21409.84</v>
      </c>
      <c r="BF506" s="195" t="s">
        <v>10316</v>
      </c>
      <c r="BG506" s="196">
        <v>8030</v>
      </c>
    </row>
    <row r="507" spans="1:59" x14ac:dyDescent="0.55000000000000004">
      <c r="A507" t="s">
        <v>50997</v>
      </c>
      <c r="C507" s="284">
        <v>70192.05</v>
      </c>
      <c r="E507" s="282" t="s">
        <v>37316</v>
      </c>
      <c r="F507" s="282"/>
      <c r="G507" s="283">
        <v>11540.47</v>
      </c>
      <c r="I507" s="242" t="s">
        <v>5262</v>
      </c>
      <c r="J507" s="242"/>
      <c r="K507" s="243">
        <v>119318.11</v>
      </c>
      <c r="M507" s="224" t="s">
        <v>42103</v>
      </c>
      <c r="N507" s="224"/>
      <c r="O507" s="225">
        <v>511245</v>
      </c>
      <c r="Q507" s="203" t="s">
        <v>964</v>
      </c>
      <c r="R507" s="203"/>
      <c r="S507" s="204">
        <v>1186</v>
      </c>
      <c r="U507" s="195" t="s">
        <v>3288</v>
      </c>
      <c r="V507" s="195"/>
      <c r="W507" s="196">
        <v>39892</v>
      </c>
      <c r="X507" s="113"/>
      <c r="Y507" t="s">
        <v>50338</v>
      </c>
      <c r="Z507" s="284">
        <v>5310.85</v>
      </c>
      <c r="AB507" s="276" t="s">
        <v>63616</v>
      </c>
      <c r="AC507" s="277">
        <v>1299.46</v>
      </c>
      <c r="AE507" s="246" t="s">
        <v>59465</v>
      </c>
      <c r="AF507" s="247">
        <v>3581</v>
      </c>
      <c r="AH507" s="226" t="s">
        <v>15193</v>
      </c>
      <c r="AI507" s="227">
        <v>386</v>
      </c>
      <c r="AK507" s="207" t="s">
        <v>15144</v>
      </c>
      <c r="AL507" s="208">
        <v>10607</v>
      </c>
      <c r="AM507" s="93"/>
      <c r="AN507" s="199" t="s">
        <v>13189</v>
      </c>
      <c r="AO507" s="200">
        <v>17793.77</v>
      </c>
      <c r="AQ507" t="s">
        <v>11922</v>
      </c>
      <c r="AR507" s="284">
        <v>20827292</v>
      </c>
      <c r="AT507" s="272" t="s">
        <v>38265</v>
      </c>
      <c r="AU507" s="273">
        <v>11540.47</v>
      </c>
      <c r="AW507" s="244" t="s">
        <v>11462</v>
      </c>
      <c r="AX507" s="245">
        <v>119318.11</v>
      </c>
      <c r="AZ507" s="230" t="s">
        <v>43494</v>
      </c>
      <c r="BA507" s="231">
        <v>511245</v>
      </c>
      <c r="BC507" s="209" t="s">
        <v>10579</v>
      </c>
      <c r="BD507" s="210">
        <v>3132</v>
      </c>
      <c r="BF507" s="195" t="s">
        <v>9935</v>
      </c>
      <c r="BG507" s="196">
        <v>8030</v>
      </c>
    </row>
    <row r="508" spans="1:59" x14ac:dyDescent="0.55000000000000004">
      <c r="A508" t="s">
        <v>51006</v>
      </c>
      <c r="C508" s="284">
        <v>119547.19</v>
      </c>
      <c r="E508" s="282" t="s">
        <v>37318</v>
      </c>
      <c r="F508" s="282"/>
      <c r="G508" s="283">
        <v>600.75</v>
      </c>
      <c r="I508" s="242" t="s">
        <v>5263</v>
      </c>
      <c r="J508" s="242"/>
      <c r="K508" s="243">
        <v>127.57</v>
      </c>
      <c r="M508" s="224" t="s">
        <v>3241</v>
      </c>
      <c r="N508" s="224"/>
      <c r="O508" s="225">
        <v>104045.75999999999</v>
      </c>
      <c r="Q508" s="203" t="s">
        <v>965</v>
      </c>
      <c r="R508" s="203"/>
      <c r="S508" s="204">
        <v>2955</v>
      </c>
      <c r="U508" s="195" t="s">
        <v>3289</v>
      </c>
      <c r="V508" s="195"/>
      <c r="W508" s="196">
        <v>56336.41</v>
      </c>
      <c r="X508" s="113"/>
      <c r="Y508" t="s">
        <v>50339</v>
      </c>
      <c r="Z508" s="284">
        <v>36656.230000000003</v>
      </c>
      <c r="AB508" s="276" t="s">
        <v>63617</v>
      </c>
      <c r="AC508" s="277">
        <v>2245.83</v>
      </c>
      <c r="AE508" s="246" t="s">
        <v>54784</v>
      </c>
      <c r="AF508" s="247">
        <v>15004.45</v>
      </c>
      <c r="AH508" s="226" t="s">
        <v>44349</v>
      </c>
      <c r="AI508" s="227">
        <v>468679.45</v>
      </c>
      <c r="AK508" s="207" t="s">
        <v>15145</v>
      </c>
      <c r="AL508" s="208">
        <v>811.44</v>
      </c>
      <c r="AM508" s="93"/>
      <c r="AN508" s="199" t="s">
        <v>13190</v>
      </c>
      <c r="AO508" s="200">
        <v>85512</v>
      </c>
      <c r="AQ508" t="s">
        <v>40026</v>
      </c>
      <c r="AR508" s="284">
        <v>22768.799999999999</v>
      </c>
      <c r="AT508" s="272" t="s">
        <v>38275</v>
      </c>
      <c r="AU508" s="273">
        <v>600.75</v>
      </c>
      <c r="AW508" s="244" t="s">
        <v>11463</v>
      </c>
      <c r="AX508" s="245">
        <v>127.57</v>
      </c>
      <c r="AZ508" s="230" t="s">
        <v>9199</v>
      </c>
      <c r="BA508" s="231">
        <v>104045.75999999999</v>
      </c>
      <c r="BC508" s="209" t="s">
        <v>11239</v>
      </c>
      <c r="BD508" s="210">
        <v>6000</v>
      </c>
      <c r="BF508" s="195" t="s">
        <v>7628</v>
      </c>
      <c r="BG508" s="196">
        <v>120898</v>
      </c>
    </row>
    <row r="509" spans="1:59" x14ac:dyDescent="0.55000000000000004">
      <c r="A509" t="s">
        <v>51007</v>
      </c>
      <c r="C509" s="284">
        <v>42291.64</v>
      </c>
      <c r="E509" s="282" t="s">
        <v>37319</v>
      </c>
      <c r="F509" s="282"/>
      <c r="G509" s="283">
        <v>57889.87</v>
      </c>
      <c r="I509" s="242" t="s">
        <v>5264</v>
      </c>
      <c r="J509" s="242"/>
      <c r="K509" s="243">
        <v>4840025.59</v>
      </c>
      <c r="M509" s="224" t="s">
        <v>3314</v>
      </c>
      <c r="N509" s="224"/>
      <c r="O509" s="225">
        <v>142823</v>
      </c>
      <c r="Q509" s="203" t="s">
        <v>966</v>
      </c>
      <c r="R509" s="203"/>
      <c r="S509" s="204">
        <v>680</v>
      </c>
      <c r="U509" s="195" t="s">
        <v>3290</v>
      </c>
      <c r="V509" s="195"/>
      <c r="W509" s="196">
        <v>57210</v>
      </c>
      <c r="X509" s="113"/>
      <c r="Y509" t="s">
        <v>42865</v>
      </c>
      <c r="Z509" s="284">
        <v>3225.68</v>
      </c>
      <c r="AB509" s="276" t="s">
        <v>66895</v>
      </c>
      <c r="AC509" s="277">
        <v>656.59</v>
      </c>
      <c r="AE509" s="246" t="s">
        <v>38833</v>
      </c>
      <c r="AF509" s="247">
        <v>22319.93</v>
      </c>
      <c r="AH509" s="226" t="s">
        <v>44350</v>
      </c>
      <c r="AI509" s="227">
        <v>35853.85</v>
      </c>
      <c r="AK509" s="207" t="s">
        <v>15146</v>
      </c>
      <c r="AL509" s="208">
        <v>4140</v>
      </c>
      <c r="AM509" s="93"/>
      <c r="AN509" s="199" t="s">
        <v>13191</v>
      </c>
      <c r="AO509" s="200">
        <v>7872.54</v>
      </c>
      <c r="AQ509" t="s">
        <v>51182</v>
      </c>
      <c r="AR509" s="284">
        <v>304880.34999999998</v>
      </c>
      <c r="AT509" s="272" t="s">
        <v>38280</v>
      </c>
      <c r="AU509" s="273">
        <v>57889.87</v>
      </c>
      <c r="AW509" s="244" t="s">
        <v>11464</v>
      </c>
      <c r="AX509" s="245">
        <v>4840025.59</v>
      </c>
      <c r="AZ509" s="230" t="s">
        <v>9200</v>
      </c>
      <c r="BA509" s="231">
        <v>142823</v>
      </c>
      <c r="BC509" s="209" t="s">
        <v>9775</v>
      </c>
      <c r="BD509" s="210">
        <v>115363.65</v>
      </c>
      <c r="BF509" s="195" t="s">
        <v>8105</v>
      </c>
      <c r="BG509" s="196">
        <v>2442</v>
      </c>
    </row>
    <row r="510" spans="1:59" x14ac:dyDescent="0.55000000000000004">
      <c r="A510" t="s">
        <v>51010</v>
      </c>
      <c r="C510" s="284">
        <v>2183.6799999999998</v>
      </c>
      <c r="E510" s="282" t="s">
        <v>37320</v>
      </c>
      <c r="F510" s="282"/>
      <c r="G510" s="283">
        <v>76140.990000000005</v>
      </c>
      <c r="I510" s="242" t="s">
        <v>5269</v>
      </c>
      <c r="J510" s="242"/>
      <c r="K510" s="243">
        <v>1377932.64</v>
      </c>
      <c r="M510" s="224" t="s">
        <v>3315</v>
      </c>
      <c r="N510" s="224"/>
      <c r="O510" s="225">
        <v>328491.73</v>
      </c>
      <c r="Q510" s="203" t="s">
        <v>967</v>
      </c>
      <c r="R510" s="203"/>
      <c r="S510" s="204">
        <v>657</v>
      </c>
      <c r="U510" s="195" t="s">
        <v>3291</v>
      </c>
      <c r="V510" s="195"/>
      <c r="W510" s="196">
        <v>435</v>
      </c>
      <c r="X510" s="113"/>
      <c r="Y510" t="s">
        <v>50341</v>
      </c>
      <c r="Z510">
        <v>804.35</v>
      </c>
      <c r="AB510" s="276" t="s">
        <v>70353</v>
      </c>
      <c r="AC510" s="277">
        <v>530.41</v>
      </c>
      <c r="AE510" s="246" t="s">
        <v>33057</v>
      </c>
      <c r="AF510" s="247">
        <v>48069.43</v>
      </c>
      <c r="AH510" s="226" t="s">
        <v>15205</v>
      </c>
      <c r="AI510" s="227">
        <v>3034.39</v>
      </c>
      <c r="AK510" s="207" t="s">
        <v>15147</v>
      </c>
      <c r="AL510" s="208">
        <v>440.77</v>
      </c>
      <c r="AM510" s="93"/>
      <c r="AN510" s="199" t="s">
        <v>13192</v>
      </c>
      <c r="AO510" s="200">
        <v>528562.07999999996</v>
      </c>
      <c r="AQ510" t="s">
        <v>51329</v>
      </c>
      <c r="AR510" s="284">
        <v>5000</v>
      </c>
      <c r="AT510" s="272" t="s">
        <v>38285</v>
      </c>
      <c r="AU510" s="273">
        <v>76140.990000000005</v>
      </c>
      <c r="AW510" s="244" t="s">
        <v>11469</v>
      </c>
      <c r="AX510" s="245">
        <v>1377932.64</v>
      </c>
      <c r="AZ510" s="230" t="s">
        <v>9201</v>
      </c>
      <c r="BA510" s="231">
        <v>328491.73</v>
      </c>
      <c r="BC510" s="209" t="s">
        <v>6629</v>
      </c>
      <c r="BD510" s="210">
        <v>477725</v>
      </c>
      <c r="BF510" s="195" t="s">
        <v>10317</v>
      </c>
      <c r="BG510" s="196">
        <v>144696</v>
      </c>
    </row>
    <row r="511" spans="1:59" x14ac:dyDescent="0.55000000000000004">
      <c r="A511" t="s">
        <v>51011</v>
      </c>
      <c r="C511" s="284">
        <v>31993.59</v>
      </c>
      <c r="E511" s="282" t="s">
        <v>37322</v>
      </c>
      <c r="F511" s="282"/>
      <c r="G511" s="283">
        <v>1405.99</v>
      </c>
      <c r="I511" s="242" t="s">
        <v>5265</v>
      </c>
      <c r="J511" s="242"/>
      <c r="K511" s="243">
        <v>131.69</v>
      </c>
      <c r="M511" s="224" t="s">
        <v>4146</v>
      </c>
      <c r="N511" s="224"/>
      <c r="O511" s="225">
        <v>62985</v>
      </c>
      <c r="Q511" s="203" t="s">
        <v>968</v>
      </c>
      <c r="R511" s="203"/>
      <c r="S511" s="204">
        <v>622</v>
      </c>
      <c r="U511" s="195" t="s">
        <v>3292</v>
      </c>
      <c r="V511" s="195"/>
      <c r="W511" s="196">
        <v>60850</v>
      </c>
      <c r="X511" s="113"/>
      <c r="Y511" t="s">
        <v>50343</v>
      </c>
      <c r="Z511">
        <v>58.03</v>
      </c>
      <c r="AB511" s="276" t="s">
        <v>66896</v>
      </c>
      <c r="AC511" s="277">
        <v>106.96</v>
      </c>
      <c r="AE511" s="246" t="s">
        <v>33058</v>
      </c>
      <c r="AF511" s="247">
        <v>156481.19</v>
      </c>
      <c r="AH511" s="226" t="s">
        <v>34484</v>
      </c>
      <c r="AI511" s="227">
        <v>13730</v>
      </c>
      <c r="AK511" s="207" t="s">
        <v>15148</v>
      </c>
      <c r="AL511" s="208">
        <v>2449.6</v>
      </c>
      <c r="AM511" s="93"/>
      <c r="AN511" s="199" t="s">
        <v>13193</v>
      </c>
      <c r="AO511" s="200">
        <v>57825.55</v>
      </c>
      <c r="AQ511" t="s">
        <v>57044</v>
      </c>
      <c r="AR511" s="284">
        <v>19859.45</v>
      </c>
      <c r="AT511" s="272" t="s">
        <v>38304</v>
      </c>
      <c r="AU511" s="273">
        <v>1405.99</v>
      </c>
      <c r="AW511" s="244" t="s">
        <v>11465</v>
      </c>
      <c r="AX511" s="245">
        <v>131.69</v>
      </c>
      <c r="AZ511" s="230" t="s">
        <v>10520</v>
      </c>
      <c r="BA511" s="231">
        <v>62985</v>
      </c>
      <c r="BC511" s="209" t="s">
        <v>6887</v>
      </c>
      <c r="BD511" s="210">
        <v>53035</v>
      </c>
      <c r="BF511" s="195" t="s">
        <v>9356</v>
      </c>
      <c r="BG511" s="196">
        <v>56336.41</v>
      </c>
    </row>
    <row r="512" spans="1:59" x14ac:dyDescent="0.55000000000000004">
      <c r="A512" t="s">
        <v>51020</v>
      </c>
      <c r="C512" s="284">
        <v>20074.59</v>
      </c>
      <c r="E512" s="282" t="s">
        <v>37323</v>
      </c>
      <c r="F512" s="282"/>
      <c r="G512" s="283">
        <v>47636.5</v>
      </c>
      <c r="I512" s="242" t="s">
        <v>5266</v>
      </c>
      <c r="J512" s="242"/>
      <c r="K512" s="243">
        <v>18404.849999999999</v>
      </c>
      <c r="M512" s="224" t="s">
        <v>3316</v>
      </c>
      <c r="N512" s="224"/>
      <c r="O512" s="225">
        <v>2651.94</v>
      </c>
      <c r="Q512" s="203" t="s">
        <v>969</v>
      </c>
      <c r="R512" s="203"/>
      <c r="S512" s="204">
        <v>222</v>
      </c>
      <c r="U512" s="195" t="s">
        <v>3293</v>
      </c>
      <c r="V512" s="195"/>
      <c r="W512" s="196">
        <v>2976.82</v>
      </c>
      <c r="X512" s="113"/>
      <c r="Y512" t="s">
        <v>50345</v>
      </c>
      <c r="Z512">
        <v>3.44</v>
      </c>
      <c r="AB512" s="276" t="s">
        <v>61773</v>
      </c>
      <c r="AC512" s="277">
        <v>140</v>
      </c>
      <c r="AE512" s="246" t="s">
        <v>34476</v>
      </c>
      <c r="AF512" s="247">
        <v>82320.960000000006</v>
      </c>
      <c r="AH512" s="226" t="s">
        <v>51511</v>
      </c>
      <c r="AI512" s="227">
        <v>10155.31</v>
      </c>
      <c r="AK512" s="207" t="s">
        <v>15149</v>
      </c>
      <c r="AL512" s="208">
        <v>187.39</v>
      </c>
      <c r="AM512" s="93"/>
      <c r="AN512" s="199" t="s">
        <v>13194</v>
      </c>
      <c r="AO512" s="200">
        <v>33476.519999999997</v>
      </c>
      <c r="AQ512" t="s">
        <v>66477</v>
      </c>
      <c r="AR512" s="284">
        <v>16719.04</v>
      </c>
      <c r="AT512" s="272" t="s">
        <v>38311</v>
      </c>
      <c r="AU512" s="273">
        <v>47636.5</v>
      </c>
      <c r="AW512" s="244" t="s">
        <v>11466</v>
      </c>
      <c r="AX512" s="245">
        <v>18404.849999999999</v>
      </c>
      <c r="AZ512" s="230" t="s">
        <v>9203</v>
      </c>
      <c r="BA512" s="231">
        <v>2651.94</v>
      </c>
      <c r="BC512" s="209" t="s">
        <v>7053</v>
      </c>
      <c r="BD512" s="210">
        <v>22003</v>
      </c>
      <c r="BF512" s="195" t="s">
        <v>9937</v>
      </c>
      <c r="BG512" s="196">
        <v>324372.40999999997</v>
      </c>
    </row>
    <row r="513" spans="1:59" x14ac:dyDescent="0.55000000000000004">
      <c r="A513" t="s">
        <v>51023</v>
      </c>
      <c r="C513" s="284">
        <v>80549.960000000006</v>
      </c>
      <c r="E513" s="282" t="s">
        <v>37324</v>
      </c>
      <c r="F513" s="282"/>
      <c r="G513" s="283">
        <v>197.72</v>
      </c>
      <c r="I513" s="242" t="s">
        <v>5267</v>
      </c>
      <c r="J513" s="242"/>
      <c r="K513" s="243">
        <v>586.73</v>
      </c>
      <c r="M513" s="224" t="s">
        <v>3243</v>
      </c>
      <c r="N513" s="224"/>
      <c r="O513" s="225">
        <v>157238.59</v>
      </c>
      <c r="Q513" s="203" t="s">
        <v>970</v>
      </c>
      <c r="R513" s="203"/>
      <c r="S513" s="204">
        <v>2649</v>
      </c>
      <c r="U513" s="195" t="s">
        <v>3294</v>
      </c>
      <c r="V513" s="195"/>
      <c r="W513" s="196">
        <v>44127.87</v>
      </c>
      <c r="X513" s="113"/>
      <c r="Y513" t="s">
        <v>42868</v>
      </c>
      <c r="Z513">
        <v>461.86</v>
      </c>
      <c r="AB513" s="276" t="s">
        <v>61774</v>
      </c>
      <c r="AC513" s="277">
        <v>10.71</v>
      </c>
      <c r="AE513" s="246" t="s">
        <v>40090</v>
      </c>
      <c r="AF513" s="247">
        <v>70244</v>
      </c>
      <c r="AH513" s="226" t="s">
        <v>51512</v>
      </c>
      <c r="AI513" s="227">
        <v>1306.2</v>
      </c>
      <c r="AK513" s="207" t="s">
        <v>15150</v>
      </c>
      <c r="AL513" s="208">
        <v>74.709999999999994</v>
      </c>
      <c r="AM513" s="93"/>
      <c r="AN513" s="199" t="s">
        <v>17000</v>
      </c>
      <c r="AO513" s="200">
        <v>8703.39</v>
      </c>
      <c r="AQ513" t="s">
        <v>57145</v>
      </c>
      <c r="AR513">
        <v>750.75</v>
      </c>
      <c r="AT513" s="272" t="s">
        <v>38319</v>
      </c>
      <c r="AU513" s="273">
        <v>197.72</v>
      </c>
      <c r="AW513" s="244" t="s">
        <v>11467</v>
      </c>
      <c r="AX513" s="245">
        <v>586.73</v>
      </c>
      <c r="AZ513" s="230" t="s">
        <v>9204</v>
      </c>
      <c r="BA513" s="231">
        <v>157238.59</v>
      </c>
      <c r="BC513" s="209" t="s">
        <v>7295</v>
      </c>
      <c r="BD513" s="210">
        <v>222778</v>
      </c>
      <c r="BF513" s="195" t="s">
        <v>10318</v>
      </c>
      <c r="BG513" s="196">
        <v>2267</v>
      </c>
    </row>
    <row r="514" spans="1:59" x14ac:dyDescent="0.55000000000000004">
      <c r="A514" t="s">
        <v>51025</v>
      </c>
      <c r="C514" s="284">
        <v>234654.46</v>
      </c>
      <c r="E514" s="282" t="s">
        <v>37325</v>
      </c>
      <c r="F514" s="282"/>
      <c r="G514" s="283">
        <v>11073.28</v>
      </c>
      <c r="I514" s="242" t="s">
        <v>5268</v>
      </c>
      <c r="J514" s="242"/>
      <c r="K514" s="243">
        <v>71755.039999999994</v>
      </c>
      <c r="M514" s="224" t="s">
        <v>3317</v>
      </c>
      <c r="N514" s="224"/>
      <c r="O514" s="225">
        <v>465504.14</v>
      </c>
      <c r="Q514" s="203" t="s">
        <v>971</v>
      </c>
      <c r="R514" s="203"/>
      <c r="S514" s="204">
        <v>7548.67</v>
      </c>
      <c r="U514" s="195" t="s">
        <v>3295</v>
      </c>
      <c r="V514" s="195"/>
      <c r="W514" s="196">
        <v>1135.73</v>
      </c>
      <c r="X514" s="113"/>
      <c r="Y514" t="s">
        <v>42870</v>
      </c>
      <c r="Z514" s="284">
        <v>9777.7000000000007</v>
      </c>
      <c r="AB514" s="276" t="s">
        <v>61775</v>
      </c>
      <c r="AC514" s="277">
        <v>35.18</v>
      </c>
      <c r="AE514" s="246" t="s">
        <v>34477</v>
      </c>
      <c r="AF514" s="247">
        <v>99459.74</v>
      </c>
      <c r="AH514" s="226" t="s">
        <v>51513</v>
      </c>
      <c r="AI514" s="227">
        <v>876.82</v>
      </c>
      <c r="AK514" s="207" t="s">
        <v>15151</v>
      </c>
      <c r="AL514" s="208">
        <v>9671.59</v>
      </c>
      <c r="AM514" s="93"/>
      <c r="AN514" s="199" t="s">
        <v>13195</v>
      </c>
      <c r="AO514" s="200">
        <v>28982.38</v>
      </c>
      <c r="AQ514" t="s">
        <v>11925</v>
      </c>
      <c r="AR514" s="284">
        <v>513530.76</v>
      </c>
      <c r="AT514" s="272" t="s">
        <v>38324</v>
      </c>
      <c r="AU514" s="273">
        <v>11073.28</v>
      </c>
      <c r="AW514" s="244" t="s">
        <v>11468</v>
      </c>
      <c r="AX514" s="245">
        <v>71755.039999999994</v>
      </c>
      <c r="AZ514" s="230" t="s">
        <v>9205</v>
      </c>
      <c r="BA514" s="231">
        <v>465504.14</v>
      </c>
      <c r="BC514" s="209" t="s">
        <v>7571</v>
      </c>
      <c r="BD514" s="210">
        <v>219257</v>
      </c>
      <c r="BF514" s="195" t="s">
        <v>9938</v>
      </c>
      <c r="BG514" s="196">
        <v>2267</v>
      </c>
    </row>
    <row r="515" spans="1:59" x14ac:dyDescent="0.55000000000000004">
      <c r="A515" t="s">
        <v>51028</v>
      </c>
      <c r="C515" s="284">
        <v>22698.51</v>
      </c>
      <c r="E515" s="282" t="s">
        <v>37326</v>
      </c>
      <c r="F515" s="282"/>
      <c r="G515" s="283">
        <v>9870.92</v>
      </c>
      <c r="I515" s="242" t="s">
        <v>46388</v>
      </c>
      <c r="J515" s="242"/>
      <c r="K515" s="243">
        <v>83713.240000000005</v>
      </c>
      <c r="M515" s="224" t="s">
        <v>3318</v>
      </c>
      <c r="N515" s="224"/>
      <c r="O515" s="225">
        <v>167396.4</v>
      </c>
      <c r="Q515" s="203" t="s">
        <v>972</v>
      </c>
      <c r="R515" s="203"/>
      <c r="S515" s="204">
        <v>3418.51</v>
      </c>
      <c r="U515" s="195" t="s">
        <v>3296</v>
      </c>
      <c r="V515" s="195"/>
      <c r="W515" s="196">
        <v>5900</v>
      </c>
      <c r="X515" s="113"/>
      <c r="Y515" t="s">
        <v>71161</v>
      </c>
      <c r="Z515" s="284">
        <v>1602</v>
      </c>
      <c r="AB515" s="276" t="s">
        <v>63954</v>
      </c>
      <c r="AC515" s="277">
        <v>82.58</v>
      </c>
      <c r="AE515" s="246" t="s">
        <v>51499</v>
      </c>
      <c r="AF515" s="247">
        <v>32754.3</v>
      </c>
      <c r="AH515" s="226" t="s">
        <v>51514</v>
      </c>
      <c r="AI515" s="227">
        <v>2762.23</v>
      </c>
      <c r="AK515" s="207" t="s">
        <v>15152</v>
      </c>
      <c r="AL515" s="208">
        <v>739.9</v>
      </c>
      <c r="AM515" s="93"/>
      <c r="AN515" s="199" t="s">
        <v>13196</v>
      </c>
      <c r="AO515" s="200">
        <v>27950</v>
      </c>
      <c r="AQ515" t="s">
        <v>43974</v>
      </c>
      <c r="AR515">
        <v>615</v>
      </c>
      <c r="AT515" s="272" t="s">
        <v>38328</v>
      </c>
      <c r="AU515" s="273">
        <v>9870.92</v>
      </c>
      <c r="AW515" s="244" t="s">
        <v>46492</v>
      </c>
      <c r="AX515" s="245">
        <v>83713.240000000005</v>
      </c>
      <c r="AZ515" s="230" t="s">
        <v>9206</v>
      </c>
      <c r="BA515" s="231">
        <v>167396.4</v>
      </c>
      <c r="BC515" s="209" t="s">
        <v>7710</v>
      </c>
      <c r="BD515" s="210">
        <v>177419</v>
      </c>
      <c r="BF515" s="195" t="s">
        <v>10319</v>
      </c>
      <c r="BG515" s="196">
        <v>6899</v>
      </c>
    </row>
    <row r="516" spans="1:59" x14ac:dyDescent="0.55000000000000004">
      <c r="A516" t="s">
        <v>65710</v>
      </c>
      <c r="C516" s="284">
        <v>36313.85</v>
      </c>
      <c r="E516" s="282" t="s">
        <v>37327</v>
      </c>
      <c r="F516" s="282"/>
      <c r="G516" s="283">
        <v>39319.58</v>
      </c>
      <c r="I516" s="242" t="s">
        <v>5270</v>
      </c>
      <c r="J516" s="242"/>
      <c r="K516" s="243">
        <v>18621.39</v>
      </c>
      <c r="M516" s="224" t="s">
        <v>3319</v>
      </c>
      <c r="N516" s="224"/>
      <c r="O516" s="225">
        <v>3034.39</v>
      </c>
      <c r="Q516" s="203" t="s">
        <v>973</v>
      </c>
      <c r="R516" s="203"/>
      <c r="S516" s="204">
        <v>258</v>
      </c>
      <c r="U516" s="195" t="s">
        <v>3297</v>
      </c>
      <c r="V516" s="195"/>
      <c r="W516" s="196">
        <v>29510.6</v>
      </c>
      <c r="X516" s="113"/>
      <c r="Y516" t="s">
        <v>59791</v>
      </c>
      <c r="Z516" s="284">
        <v>12816</v>
      </c>
      <c r="AB516" s="276" t="s">
        <v>61184</v>
      </c>
      <c r="AC516" s="277">
        <v>3707.58</v>
      </c>
      <c r="AE516" s="246" t="s">
        <v>34478</v>
      </c>
      <c r="AF516" s="247">
        <v>34612.269999999997</v>
      </c>
      <c r="AH516" s="226" t="s">
        <v>51515</v>
      </c>
      <c r="AI516" s="227">
        <v>747.93</v>
      </c>
      <c r="AK516" s="207" t="s">
        <v>15153</v>
      </c>
      <c r="AL516" s="208">
        <v>972.11</v>
      </c>
      <c r="AM516" s="93"/>
      <c r="AN516" s="199" t="s">
        <v>13197</v>
      </c>
      <c r="AO516" s="200">
        <v>4294.05</v>
      </c>
      <c r="AQ516" t="s">
        <v>57146</v>
      </c>
      <c r="AR516" s="284">
        <v>2802.35</v>
      </c>
      <c r="AT516" s="272" t="s">
        <v>38335</v>
      </c>
      <c r="AU516" s="273">
        <v>39319.58</v>
      </c>
      <c r="AW516" s="244" t="s">
        <v>11470</v>
      </c>
      <c r="AX516" s="245">
        <v>18621.39</v>
      </c>
      <c r="AZ516" s="230" t="s">
        <v>9207</v>
      </c>
      <c r="BA516" s="231">
        <v>3034.39</v>
      </c>
      <c r="BC516" s="209" t="s">
        <v>8011</v>
      </c>
      <c r="BD516" s="210">
        <v>82165</v>
      </c>
      <c r="BF516" s="195" t="s">
        <v>9939</v>
      </c>
      <c r="BG516" s="196">
        <v>6899</v>
      </c>
    </row>
    <row r="517" spans="1:59" x14ac:dyDescent="0.55000000000000004">
      <c r="A517" t="s">
        <v>51030</v>
      </c>
      <c r="C517">
        <v>86.32</v>
      </c>
      <c r="E517" s="282" t="s">
        <v>37328</v>
      </c>
      <c r="F517" s="282"/>
      <c r="G517" s="283">
        <v>76075.990000000005</v>
      </c>
      <c r="I517" s="242" t="s">
        <v>5271</v>
      </c>
      <c r="J517" s="242"/>
      <c r="K517" s="243">
        <v>2289466.21</v>
      </c>
      <c r="M517" s="224" t="s">
        <v>3244</v>
      </c>
      <c r="N517" s="224"/>
      <c r="O517" s="225">
        <v>4516.8900000000003</v>
      </c>
      <c r="Q517" s="203" t="s">
        <v>974</v>
      </c>
      <c r="R517" s="203"/>
      <c r="S517" s="204">
        <v>13771.33</v>
      </c>
      <c r="U517" s="195" t="s">
        <v>3298</v>
      </c>
      <c r="V517" s="195"/>
      <c r="W517" s="196">
        <v>321498.08</v>
      </c>
      <c r="X517" s="113"/>
      <c r="Y517" t="s">
        <v>71162</v>
      </c>
      <c r="Z517" s="284">
        <v>3204</v>
      </c>
      <c r="AB517" s="276" t="s">
        <v>70354</v>
      </c>
      <c r="AC517" s="277">
        <v>475</v>
      </c>
      <c r="AE517" s="246" t="s">
        <v>34479</v>
      </c>
      <c r="AF517" s="247">
        <v>87074.34</v>
      </c>
      <c r="AH517" s="226" t="s">
        <v>46646</v>
      </c>
      <c r="AI517" s="227">
        <v>1360</v>
      </c>
      <c r="AK517" s="207" t="s">
        <v>15154</v>
      </c>
      <c r="AL517" s="208">
        <v>322.5</v>
      </c>
      <c r="AM517" s="93"/>
      <c r="AN517" s="199" t="s">
        <v>13198</v>
      </c>
      <c r="AO517" s="200">
        <v>6534.63</v>
      </c>
      <c r="AQ517" t="s">
        <v>61164</v>
      </c>
      <c r="AR517" s="284">
        <v>200815.66</v>
      </c>
      <c r="AT517" s="272" t="s">
        <v>38342</v>
      </c>
      <c r="AU517" s="273">
        <v>76075.990000000005</v>
      </c>
      <c r="AW517" s="244" t="s">
        <v>11471</v>
      </c>
      <c r="AX517" s="245">
        <v>2289466.21</v>
      </c>
      <c r="AZ517" s="230" t="s">
        <v>9208</v>
      </c>
      <c r="BA517" s="231">
        <v>4516.8900000000003</v>
      </c>
      <c r="BC517" s="209" t="s">
        <v>8269</v>
      </c>
      <c r="BD517" s="210">
        <v>253230</v>
      </c>
      <c r="BF517" s="195" t="s">
        <v>7629</v>
      </c>
      <c r="BG517" s="196">
        <v>260390.36</v>
      </c>
    </row>
    <row r="518" spans="1:59" x14ac:dyDescent="0.55000000000000004">
      <c r="A518" t="s">
        <v>51034</v>
      </c>
      <c r="C518" s="284">
        <v>16818.88</v>
      </c>
      <c r="E518" s="282" t="s">
        <v>37329</v>
      </c>
      <c r="F518" s="282"/>
      <c r="G518" s="283">
        <v>35244.22</v>
      </c>
      <c r="I518" s="242" t="s">
        <v>5273</v>
      </c>
      <c r="J518" s="242"/>
      <c r="K518" s="243">
        <v>232680.67</v>
      </c>
      <c r="M518" s="224" t="s">
        <v>3245</v>
      </c>
      <c r="N518" s="224"/>
      <c r="O518" s="225">
        <v>1480781.54</v>
      </c>
      <c r="Q518" s="203" t="s">
        <v>975</v>
      </c>
      <c r="R518" s="203"/>
      <c r="S518" s="204">
        <v>753</v>
      </c>
      <c r="U518" s="195" t="s">
        <v>3299</v>
      </c>
      <c r="V518" s="195"/>
      <c r="W518" s="196">
        <v>29625.07</v>
      </c>
      <c r="X518" s="113"/>
      <c r="Y518" t="s">
        <v>71163</v>
      </c>
      <c r="Z518" s="284">
        <v>8010</v>
      </c>
      <c r="AB518" s="276" t="s">
        <v>63955</v>
      </c>
      <c r="AC518" s="277">
        <v>222445.94</v>
      </c>
      <c r="AE518" s="246" t="s">
        <v>61762</v>
      </c>
      <c r="AF518" s="247">
        <v>-934.08</v>
      </c>
      <c r="AH518" s="226" t="s">
        <v>35970</v>
      </c>
      <c r="AI518" s="227">
        <v>52452</v>
      </c>
      <c r="AK518" s="207" t="s">
        <v>15155</v>
      </c>
      <c r="AL518" s="208">
        <v>41566.5</v>
      </c>
      <c r="AM518" s="93"/>
      <c r="AN518" s="199" t="s">
        <v>13199</v>
      </c>
      <c r="AO518" s="200">
        <v>1967.32</v>
      </c>
      <c r="AQ518" t="s">
        <v>11929</v>
      </c>
      <c r="AR518" s="284">
        <v>9823826.6500000004</v>
      </c>
      <c r="AT518" s="272" t="s">
        <v>38346</v>
      </c>
      <c r="AU518" s="273">
        <v>35244.22</v>
      </c>
      <c r="AW518" s="244" t="s">
        <v>11473</v>
      </c>
      <c r="AX518" s="245">
        <v>232680.67</v>
      </c>
      <c r="AZ518" s="230" t="s">
        <v>9209</v>
      </c>
      <c r="BA518" s="231">
        <v>1480781.54</v>
      </c>
      <c r="BC518" s="209" t="s">
        <v>8498</v>
      </c>
      <c r="BD518" s="210">
        <v>482185</v>
      </c>
      <c r="BF518" s="195" t="s">
        <v>10320</v>
      </c>
      <c r="BG518" s="196">
        <v>498759.22</v>
      </c>
    </row>
    <row r="519" spans="1:59" x14ac:dyDescent="0.55000000000000004">
      <c r="A519" t="s">
        <v>65718</v>
      </c>
      <c r="C519" s="284">
        <v>2377.23</v>
      </c>
      <c r="E519" s="282" t="s">
        <v>65468</v>
      </c>
      <c r="F519" s="282"/>
      <c r="G519" s="283">
        <v>735.79</v>
      </c>
      <c r="I519" s="242" t="s">
        <v>5278</v>
      </c>
      <c r="J519" s="242"/>
      <c r="K519" s="243">
        <v>352740.26</v>
      </c>
      <c r="M519" s="224" t="s">
        <v>3246</v>
      </c>
      <c r="N519" s="224"/>
      <c r="O519" s="225">
        <v>395298.55</v>
      </c>
      <c r="Q519" s="203" t="s">
        <v>976</v>
      </c>
      <c r="R519" s="203"/>
      <c r="S519" s="204">
        <v>59993</v>
      </c>
      <c r="U519" s="195" t="s">
        <v>3300</v>
      </c>
      <c r="V519" s="195"/>
      <c r="W519" s="196">
        <v>40923.1</v>
      </c>
      <c r="X519" s="113"/>
      <c r="Y519" t="s">
        <v>40582</v>
      </c>
      <c r="Z519" s="284">
        <v>1915.21</v>
      </c>
      <c r="AB519" s="276" t="s">
        <v>15499</v>
      </c>
      <c r="AC519" s="277">
        <v>396.01</v>
      </c>
      <c r="AE519" s="246" t="s">
        <v>58926</v>
      </c>
      <c r="AF519" s="247">
        <v>5441.52</v>
      </c>
      <c r="AH519" s="226" t="s">
        <v>35971</v>
      </c>
      <c r="AI519" s="227">
        <v>4085.19</v>
      </c>
      <c r="AK519" s="207" t="s">
        <v>15156</v>
      </c>
      <c r="AL519" s="208">
        <v>117634.65</v>
      </c>
      <c r="AM519" s="93"/>
      <c r="AN519" s="199" t="s">
        <v>13200</v>
      </c>
      <c r="AO519" s="200">
        <v>1238.2</v>
      </c>
      <c r="AQ519" t="s">
        <v>39929</v>
      </c>
      <c r="AR519" s="284">
        <v>9978</v>
      </c>
      <c r="AT519" s="272" t="s">
        <v>38351</v>
      </c>
      <c r="AU519" s="273">
        <v>735.79</v>
      </c>
      <c r="AW519" s="244" t="s">
        <v>11478</v>
      </c>
      <c r="AX519" s="245">
        <v>352740.26</v>
      </c>
      <c r="AZ519" s="230" t="s">
        <v>9210</v>
      </c>
      <c r="BA519" s="231">
        <v>395298.55</v>
      </c>
      <c r="BC519" s="209" t="s">
        <v>8648</v>
      </c>
      <c r="BD519" s="210">
        <v>22806</v>
      </c>
      <c r="BF519" s="195" t="s">
        <v>9941</v>
      </c>
      <c r="BG519" s="196">
        <v>759149.58</v>
      </c>
    </row>
    <row r="520" spans="1:59" x14ac:dyDescent="0.55000000000000004">
      <c r="A520" t="s">
        <v>51035</v>
      </c>
      <c r="C520" s="284">
        <v>305222.59000000003</v>
      </c>
      <c r="E520" s="282" t="s">
        <v>37332</v>
      </c>
      <c r="F520" s="282"/>
      <c r="G520" s="283">
        <v>24.44</v>
      </c>
      <c r="I520" s="242" t="s">
        <v>5274</v>
      </c>
      <c r="J520" s="242"/>
      <c r="K520" s="243">
        <v>57409.73</v>
      </c>
      <c r="M520" s="224" t="s">
        <v>3247</v>
      </c>
      <c r="N520" s="224"/>
      <c r="O520" s="225">
        <v>11662.13</v>
      </c>
      <c r="Q520" s="203" t="s">
        <v>977</v>
      </c>
      <c r="R520" s="203"/>
      <c r="S520" s="204">
        <v>4211</v>
      </c>
      <c r="U520" s="195" t="s">
        <v>3301</v>
      </c>
      <c r="V520" s="195"/>
      <c r="W520" s="196">
        <v>1737.75</v>
      </c>
      <c r="X520" s="113"/>
      <c r="Y520" t="s">
        <v>40583</v>
      </c>
      <c r="Z520" s="284">
        <v>6161.93</v>
      </c>
      <c r="AB520" s="276" t="s">
        <v>66897</v>
      </c>
      <c r="AC520" s="277">
        <v>20637.98</v>
      </c>
      <c r="AE520" s="246" t="s">
        <v>51500</v>
      </c>
      <c r="AF520" s="247">
        <v>7171.15</v>
      </c>
      <c r="AH520" s="226" t="s">
        <v>35972</v>
      </c>
      <c r="AI520" s="227">
        <v>12409.68</v>
      </c>
      <c r="AK520" s="207" t="s">
        <v>15157</v>
      </c>
      <c r="AL520" s="208">
        <v>22651.49</v>
      </c>
      <c r="AM520" s="93"/>
      <c r="AN520" s="199" t="s">
        <v>31757</v>
      </c>
      <c r="AO520" s="200">
        <v>17945.169999999998</v>
      </c>
      <c r="AQ520" t="s">
        <v>40029</v>
      </c>
      <c r="AR520" s="284">
        <v>37615.07</v>
      </c>
      <c r="AT520" s="272" t="s">
        <v>38366</v>
      </c>
      <c r="AU520" s="273">
        <v>24.44</v>
      </c>
      <c r="AW520" s="244" t="s">
        <v>11474</v>
      </c>
      <c r="AX520" s="245">
        <v>57409.73</v>
      </c>
      <c r="AZ520" s="230" t="s">
        <v>9212</v>
      </c>
      <c r="BA520" s="231">
        <v>11662.13</v>
      </c>
      <c r="BC520" s="209" t="s">
        <v>8888</v>
      </c>
      <c r="BD520" s="210">
        <v>464669</v>
      </c>
      <c r="BF520" s="195" t="s">
        <v>10321</v>
      </c>
      <c r="BG520" s="196">
        <v>15523</v>
      </c>
    </row>
    <row r="521" spans="1:59" x14ac:dyDescent="0.55000000000000004">
      <c r="A521" t="s">
        <v>51038</v>
      </c>
      <c r="C521" s="284">
        <v>88436.49</v>
      </c>
      <c r="E521" s="282" t="s">
        <v>37333</v>
      </c>
      <c r="F521" s="282"/>
      <c r="G521" s="283">
        <v>36662.31</v>
      </c>
      <c r="I521" s="242" t="s">
        <v>5275</v>
      </c>
      <c r="J521" s="242"/>
      <c r="K521" s="243">
        <v>58070.05</v>
      </c>
      <c r="M521" s="224" t="s">
        <v>3323</v>
      </c>
      <c r="N521" s="224"/>
      <c r="O521" s="225">
        <v>217097.86</v>
      </c>
      <c r="Q521" s="203" t="s">
        <v>978</v>
      </c>
      <c r="R521" s="203"/>
      <c r="S521" s="204">
        <v>458</v>
      </c>
      <c r="U521" s="195" t="s">
        <v>3302</v>
      </c>
      <c r="V521" s="195"/>
      <c r="W521" s="196">
        <v>270</v>
      </c>
      <c r="X521" s="113"/>
      <c r="Y521" t="s">
        <v>70992</v>
      </c>
      <c r="Z521" s="284">
        <v>11297</v>
      </c>
      <c r="AB521" s="276" t="s">
        <v>63017</v>
      </c>
      <c r="AC521" s="277">
        <v>57648.7</v>
      </c>
      <c r="AE521" s="246" t="s">
        <v>51501</v>
      </c>
      <c r="AF521" s="247">
        <v>1306.02</v>
      </c>
      <c r="AH521" s="226" t="s">
        <v>35973</v>
      </c>
      <c r="AI521" s="227">
        <v>6100.9</v>
      </c>
      <c r="AK521" s="207" t="s">
        <v>15158</v>
      </c>
      <c r="AL521" s="208">
        <v>10607</v>
      </c>
      <c r="AM521" s="93"/>
      <c r="AN521" s="199" t="s">
        <v>31758</v>
      </c>
      <c r="AO521" s="200">
        <v>2212.6999999999998</v>
      </c>
      <c r="AQ521" t="s">
        <v>51185</v>
      </c>
      <c r="AR521" s="284">
        <v>121493.84</v>
      </c>
      <c r="AT521" s="272" t="s">
        <v>38372</v>
      </c>
      <c r="AU521" s="273">
        <v>36662.31</v>
      </c>
      <c r="AW521" s="244" t="s">
        <v>11475</v>
      </c>
      <c r="AX521" s="245">
        <v>58070.05</v>
      </c>
      <c r="AZ521" s="230" t="s">
        <v>9215</v>
      </c>
      <c r="BA521" s="231">
        <v>217097.86</v>
      </c>
      <c r="BC521" s="209" t="s">
        <v>9231</v>
      </c>
      <c r="BD521" s="210">
        <v>1233351.04</v>
      </c>
      <c r="BF521" s="195" t="s">
        <v>9942</v>
      </c>
      <c r="BG521" s="196">
        <v>15523</v>
      </c>
    </row>
    <row r="522" spans="1:59" x14ac:dyDescent="0.55000000000000004">
      <c r="A522" t="s">
        <v>51039</v>
      </c>
      <c r="C522" s="284">
        <v>12079.57</v>
      </c>
      <c r="E522" s="282" t="s">
        <v>37334</v>
      </c>
      <c r="F522" s="282"/>
      <c r="G522" s="283">
        <v>1471985.16</v>
      </c>
      <c r="I522" s="242" t="s">
        <v>5276</v>
      </c>
      <c r="J522" s="242"/>
      <c r="K522" s="243">
        <v>159309.18</v>
      </c>
      <c r="M522" s="224" t="s">
        <v>3324</v>
      </c>
      <c r="N522" s="224"/>
      <c r="O522" s="225">
        <v>18791.310000000001</v>
      </c>
      <c r="Q522" s="203" t="s">
        <v>979</v>
      </c>
      <c r="R522" s="203"/>
      <c r="S522" s="204">
        <v>3296</v>
      </c>
      <c r="U522" s="195" t="s">
        <v>3303</v>
      </c>
      <c r="V522" s="195"/>
      <c r="W522" s="196">
        <v>1771.57</v>
      </c>
      <c r="X522" s="113"/>
      <c r="Y522" t="s">
        <v>63782</v>
      </c>
      <c r="Z522" s="284">
        <v>21168.799999999999</v>
      </c>
      <c r="AB522" s="276" t="s">
        <v>66898</v>
      </c>
      <c r="AC522" s="277">
        <v>3834.48</v>
      </c>
      <c r="AE522" s="246" t="s">
        <v>51502</v>
      </c>
      <c r="AF522" s="247">
        <v>646.32000000000005</v>
      </c>
      <c r="AH522" s="226" t="s">
        <v>49584</v>
      </c>
      <c r="AI522" s="227">
        <v>3784.47</v>
      </c>
      <c r="AK522" s="207" t="s">
        <v>12992</v>
      </c>
      <c r="AL522" s="208">
        <v>574.4</v>
      </c>
      <c r="AM522" s="93"/>
      <c r="AN522" s="199" t="s">
        <v>31759</v>
      </c>
      <c r="AO522" s="200">
        <v>52581.7</v>
      </c>
      <c r="AQ522" t="s">
        <v>51333</v>
      </c>
      <c r="AR522" s="284">
        <v>33873.11</v>
      </c>
      <c r="AT522" s="272" t="s">
        <v>38377</v>
      </c>
      <c r="AU522" s="273">
        <v>1471985.16</v>
      </c>
      <c r="AW522" s="244" t="s">
        <v>11476</v>
      </c>
      <c r="AX522" s="245">
        <v>159309.18</v>
      </c>
      <c r="AZ522" s="230" t="s">
        <v>9216</v>
      </c>
      <c r="BA522" s="231">
        <v>18791.310000000001</v>
      </c>
      <c r="BC522" s="209" t="s">
        <v>9495</v>
      </c>
      <c r="BD522" s="210">
        <v>9442.1200000000008</v>
      </c>
      <c r="BF522" s="195" t="s">
        <v>10322</v>
      </c>
      <c r="BG522" s="196">
        <v>19756</v>
      </c>
    </row>
    <row r="523" spans="1:59" x14ac:dyDescent="0.55000000000000004">
      <c r="A523" t="s">
        <v>51040</v>
      </c>
      <c r="C523" s="284">
        <v>22298.58</v>
      </c>
      <c r="E523" s="282" t="s">
        <v>37341</v>
      </c>
      <c r="F523" s="282"/>
      <c r="G523" s="283">
        <v>91.64</v>
      </c>
      <c r="I523" s="242" t="s">
        <v>5277</v>
      </c>
      <c r="J523" s="242"/>
      <c r="K523" s="243">
        <v>113004.57</v>
      </c>
      <c r="M523" s="224" t="s">
        <v>3325</v>
      </c>
      <c r="N523" s="224"/>
      <c r="O523" s="225">
        <v>201.6</v>
      </c>
      <c r="Q523" s="203" t="s">
        <v>980</v>
      </c>
      <c r="R523" s="203"/>
      <c r="S523" s="204">
        <v>12745.98</v>
      </c>
      <c r="U523" s="195" t="s">
        <v>3304</v>
      </c>
      <c r="V523" s="195"/>
      <c r="W523" s="196">
        <v>97356</v>
      </c>
      <c r="X523" s="113"/>
      <c r="Y523" t="s">
        <v>70771</v>
      </c>
      <c r="Z523" s="284">
        <v>12408.64</v>
      </c>
      <c r="AB523" s="276" t="s">
        <v>15502</v>
      </c>
      <c r="AC523" s="277">
        <v>64108.19</v>
      </c>
      <c r="AE523" s="246" t="s">
        <v>51503</v>
      </c>
      <c r="AF523" s="247">
        <v>2076.91</v>
      </c>
      <c r="AH523" s="226" t="s">
        <v>40091</v>
      </c>
      <c r="AI523" s="227">
        <v>13761.23</v>
      </c>
      <c r="AK523" s="207" t="s">
        <v>15159</v>
      </c>
      <c r="AL523" s="208">
        <v>368.66</v>
      </c>
      <c r="AM523" s="93"/>
      <c r="AN523" s="199" t="s">
        <v>31760</v>
      </c>
      <c r="AO523" s="200">
        <v>7571.83</v>
      </c>
      <c r="AQ523" t="s">
        <v>43977</v>
      </c>
      <c r="AR523" s="284">
        <v>59047.5</v>
      </c>
      <c r="AT523" s="272" t="s">
        <v>38442</v>
      </c>
      <c r="AU523" s="273">
        <v>91.64</v>
      </c>
      <c r="AW523" s="244" t="s">
        <v>11477</v>
      </c>
      <c r="AX523" s="245">
        <v>113004.57</v>
      </c>
      <c r="AZ523" s="230" t="s">
        <v>9217</v>
      </c>
      <c r="BA523" s="231">
        <v>201.6</v>
      </c>
      <c r="BC523" s="209" t="s">
        <v>10756</v>
      </c>
      <c r="BD523" s="210">
        <v>14586</v>
      </c>
      <c r="BF523" s="195" t="s">
        <v>9359</v>
      </c>
      <c r="BG523" s="196">
        <v>57210</v>
      </c>
    </row>
    <row r="524" spans="1:59" x14ac:dyDescent="0.55000000000000004">
      <c r="A524" t="s">
        <v>65726</v>
      </c>
      <c r="C524" s="284">
        <v>5000</v>
      </c>
      <c r="E524" s="282" t="s">
        <v>37344</v>
      </c>
      <c r="F524" s="282"/>
      <c r="G524" s="283">
        <v>115878.62</v>
      </c>
      <c r="I524" s="242" t="s">
        <v>5279</v>
      </c>
      <c r="J524" s="242"/>
      <c r="K524" s="243">
        <v>3012443.57</v>
      </c>
      <c r="M524" s="224" t="s">
        <v>3326</v>
      </c>
      <c r="N524" s="224"/>
      <c r="O524" s="225">
        <v>1625966.45</v>
      </c>
      <c r="Q524" s="203" t="s">
        <v>981</v>
      </c>
      <c r="R524" s="203"/>
      <c r="S524" s="204">
        <v>981</v>
      </c>
      <c r="U524" s="195" t="s">
        <v>3305</v>
      </c>
      <c r="V524" s="195"/>
      <c r="W524" s="196">
        <v>109368.78</v>
      </c>
      <c r="X524" s="113"/>
      <c r="Y524" t="s">
        <v>71164</v>
      </c>
      <c r="Z524" s="284">
        <v>2360.64</v>
      </c>
      <c r="AB524" s="276" t="s">
        <v>60191</v>
      </c>
      <c r="AC524" s="277">
        <v>58152.69</v>
      </c>
      <c r="AE524" s="246" t="s">
        <v>51504</v>
      </c>
      <c r="AF524" s="247">
        <v>314.5</v>
      </c>
      <c r="AH524" s="226" t="s">
        <v>40092</v>
      </c>
      <c r="AI524" s="227">
        <v>1052.8</v>
      </c>
      <c r="AK524" s="207" t="s">
        <v>15160</v>
      </c>
      <c r="AL524" s="208">
        <v>18273.95</v>
      </c>
      <c r="AM524" s="93"/>
      <c r="AN524" s="199" t="s">
        <v>31761</v>
      </c>
      <c r="AO524" s="200">
        <v>61278.6</v>
      </c>
      <c r="AQ524" t="s">
        <v>46582</v>
      </c>
      <c r="AR524" s="284">
        <v>14063.02</v>
      </c>
      <c r="AT524" s="272" t="s">
        <v>38465</v>
      </c>
      <c r="AU524" s="273">
        <v>115878.62</v>
      </c>
      <c r="AW524" s="244" t="s">
        <v>11479</v>
      </c>
      <c r="AX524" s="245">
        <v>3012443.57</v>
      </c>
      <c r="AZ524" s="230" t="s">
        <v>9218</v>
      </c>
      <c r="BA524" s="231">
        <v>1625966.45</v>
      </c>
      <c r="BC524" s="209" t="s">
        <v>11826</v>
      </c>
      <c r="BD524" s="210">
        <v>575025.57999999996</v>
      </c>
      <c r="BF524" s="195" t="s">
        <v>9943</v>
      </c>
      <c r="BG524" s="196">
        <v>76966</v>
      </c>
    </row>
    <row r="525" spans="1:59" x14ac:dyDescent="0.55000000000000004">
      <c r="A525" t="s">
        <v>51047</v>
      </c>
      <c r="C525" s="284">
        <v>33873.11</v>
      </c>
      <c r="E525" s="282" t="s">
        <v>37345</v>
      </c>
      <c r="F525" s="282"/>
      <c r="G525" s="283">
        <v>27846.35</v>
      </c>
      <c r="I525" s="242" t="s">
        <v>5280</v>
      </c>
      <c r="J525" s="242"/>
      <c r="K525" s="243">
        <v>3451.15</v>
      </c>
      <c r="M525" s="224" t="s">
        <v>3248</v>
      </c>
      <c r="N525" s="224"/>
      <c r="O525" s="225">
        <v>356869.19</v>
      </c>
      <c r="Q525" s="203" t="s">
        <v>982</v>
      </c>
      <c r="R525" s="203"/>
      <c r="S525" s="204">
        <v>5672</v>
      </c>
      <c r="U525" s="195" t="s">
        <v>3306</v>
      </c>
      <c r="V525" s="195"/>
      <c r="W525" s="196">
        <v>23508</v>
      </c>
      <c r="X525" s="113"/>
      <c r="Y525" t="s">
        <v>27284</v>
      </c>
      <c r="Z525" s="284">
        <v>1336.58</v>
      </c>
      <c r="AB525" s="276" t="s">
        <v>15503</v>
      </c>
      <c r="AC525" s="277">
        <v>26315.27</v>
      </c>
      <c r="AE525" s="246" t="s">
        <v>61271</v>
      </c>
      <c r="AF525" s="247">
        <v>51100.01</v>
      </c>
      <c r="AH525" s="226" t="s">
        <v>34485</v>
      </c>
      <c r="AI525" s="227">
        <v>71448.800000000003</v>
      </c>
      <c r="AK525" s="207" t="s">
        <v>12996</v>
      </c>
      <c r="AL525" s="208">
        <v>17284.009999999998</v>
      </c>
      <c r="AM525" s="93"/>
      <c r="AN525" s="199" t="s">
        <v>13201</v>
      </c>
      <c r="AO525" s="200">
        <v>28982.38</v>
      </c>
      <c r="AQ525" t="s">
        <v>66478</v>
      </c>
      <c r="AR525" s="284">
        <v>27639.71</v>
      </c>
      <c r="AT525" s="272" t="s">
        <v>38471</v>
      </c>
      <c r="AU525" s="273">
        <v>27846.35</v>
      </c>
      <c r="AW525" s="244" t="s">
        <v>11480</v>
      </c>
      <c r="AX525" s="245">
        <v>3451.15</v>
      </c>
      <c r="AZ525" s="230" t="s">
        <v>9219</v>
      </c>
      <c r="BA525" s="231">
        <v>356869.19</v>
      </c>
      <c r="BC525" s="209" t="s">
        <v>9776</v>
      </c>
      <c r="BD525" s="210">
        <v>4309676.74</v>
      </c>
      <c r="BF525" s="195" t="s">
        <v>10323</v>
      </c>
      <c r="BG525" s="196">
        <v>4066</v>
      </c>
    </row>
    <row r="526" spans="1:59" x14ac:dyDescent="0.55000000000000004">
      <c r="A526" t="s">
        <v>51052</v>
      </c>
      <c r="C526" s="284">
        <v>26215.06</v>
      </c>
      <c r="E526" s="282" t="s">
        <v>37346</v>
      </c>
      <c r="F526" s="282"/>
      <c r="G526" s="283">
        <v>36.43</v>
      </c>
      <c r="I526" s="242" t="s">
        <v>5281</v>
      </c>
      <c r="J526" s="242"/>
      <c r="K526" s="243">
        <v>2765.15</v>
      </c>
      <c r="M526" s="224" t="s">
        <v>4147</v>
      </c>
      <c r="N526" s="224"/>
      <c r="O526" s="225">
        <v>11930.2</v>
      </c>
      <c r="Q526" s="203" t="s">
        <v>983</v>
      </c>
      <c r="R526" s="203"/>
      <c r="S526" s="204">
        <v>177382</v>
      </c>
      <c r="U526" s="195" t="s">
        <v>3307</v>
      </c>
      <c r="V526" s="195"/>
      <c r="W526" s="196">
        <v>156981.56</v>
      </c>
      <c r="X526" s="113"/>
      <c r="Y526" t="s">
        <v>64876</v>
      </c>
      <c r="Z526">
        <v>707.85</v>
      </c>
      <c r="AB526" s="276" t="s">
        <v>54791</v>
      </c>
      <c r="AC526" s="277">
        <v>3462</v>
      </c>
      <c r="AE526" s="246" t="s">
        <v>51505</v>
      </c>
      <c r="AF526" s="247">
        <v>107.4</v>
      </c>
      <c r="AH526" s="226" t="s">
        <v>15208</v>
      </c>
      <c r="AI526" s="227">
        <v>138625.60999999999</v>
      </c>
      <c r="AK526" s="207" t="s">
        <v>12997</v>
      </c>
      <c r="AL526" s="208">
        <v>13555.31</v>
      </c>
      <c r="AM526" s="93"/>
      <c r="AN526" s="199" t="s">
        <v>13202</v>
      </c>
      <c r="AO526" s="200">
        <v>27950</v>
      </c>
      <c r="AQ526" t="s">
        <v>11931</v>
      </c>
      <c r="AR526" s="284">
        <v>587410.78</v>
      </c>
      <c r="AT526" s="272" t="s">
        <v>38489</v>
      </c>
      <c r="AU526" s="273">
        <v>36.43</v>
      </c>
      <c r="AW526" s="244" t="s">
        <v>11481</v>
      </c>
      <c r="AX526" s="245">
        <v>2765.15</v>
      </c>
      <c r="AZ526" s="230" t="s">
        <v>10521</v>
      </c>
      <c r="BA526" s="231">
        <v>11930.2</v>
      </c>
      <c r="BC526" s="209" t="s">
        <v>6630</v>
      </c>
      <c r="BD526" s="210">
        <v>32774.03</v>
      </c>
      <c r="BF526" s="195" t="s">
        <v>9944</v>
      </c>
      <c r="BG526" s="196">
        <v>4066</v>
      </c>
    </row>
    <row r="527" spans="1:59" x14ac:dyDescent="0.55000000000000004">
      <c r="A527" t="s">
        <v>51054</v>
      </c>
      <c r="C527" s="284">
        <v>794299.36</v>
      </c>
      <c r="E527" s="282" t="s">
        <v>37347</v>
      </c>
      <c r="F527" s="282"/>
      <c r="G527" s="283">
        <v>45832.35</v>
      </c>
      <c r="I527" s="242" t="s">
        <v>5282</v>
      </c>
      <c r="J527" s="242"/>
      <c r="K527" s="243">
        <v>5879.17</v>
      </c>
      <c r="M527" s="224" t="s">
        <v>3327</v>
      </c>
      <c r="N527" s="224"/>
      <c r="O527" s="225">
        <v>10879.5</v>
      </c>
      <c r="Q527" s="203" t="s">
        <v>984</v>
      </c>
      <c r="R527" s="203"/>
      <c r="S527" s="204">
        <v>659</v>
      </c>
      <c r="U527" s="195" t="s">
        <v>3308</v>
      </c>
      <c r="V527" s="195"/>
      <c r="W527" s="196">
        <v>232224.46</v>
      </c>
      <c r="X527" s="113"/>
      <c r="Y527" t="s">
        <v>71165</v>
      </c>
      <c r="Z527" s="284">
        <v>1044.1500000000001</v>
      </c>
      <c r="AB527" s="276" t="s">
        <v>69929</v>
      </c>
      <c r="AC527" s="277">
        <v>502.5</v>
      </c>
      <c r="AE527" s="246" t="s">
        <v>51506</v>
      </c>
      <c r="AF527" s="247">
        <v>3569.1</v>
      </c>
      <c r="AH527" s="226" t="s">
        <v>15209</v>
      </c>
      <c r="AI527" s="227">
        <v>3773.02</v>
      </c>
      <c r="AK527" s="207" t="s">
        <v>15161</v>
      </c>
      <c r="AL527" s="208">
        <v>77501.67</v>
      </c>
      <c r="AM527" s="93"/>
      <c r="AN527" s="199" t="s">
        <v>13203</v>
      </c>
      <c r="AO527" s="200">
        <v>4294.05</v>
      </c>
      <c r="AQ527" t="s">
        <v>51187</v>
      </c>
      <c r="AR527">
        <v>127.26</v>
      </c>
      <c r="AT527" s="272" t="s">
        <v>38497</v>
      </c>
      <c r="AU527" s="273">
        <v>45832.35</v>
      </c>
      <c r="AW527" s="244" t="s">
        <v>11482</v>
      </c>
      <c r="AX527" s="245">
        <v>5879.17</v>
      </c>
      <c r="AZ527" s="230" t="s">
        <v>9220</v>
      </c>
      <c r="BA527" s="231">
        <v>10879.5</v>
      </c>
      <c r="BC527" s="209" t="s">
        <v>7054</v>
      </c>
      <c r="BD527" s="210">
        <v>3794.2</v>
      </c>
      <c r="BF527" s="195" t="s">
        <v>10116</v>
      </c>
      <c r="BG527" s="196">
        <v>934913</v>
      </c>
    </row>
    <row r="528" spans="1:59" x14ac:dyDescent="0.55000000000000004">
      <c r="A528" t="s">
        <v>51067</v>
      </c>
      <c r="C528" s="284">
        <v>7666.75</v>
      </c>
      <c r="E528" s="282" t="s">
        <v>37348</v>
      </c>
      <c r="F528" s="282"/>
      <c r="G528" s="283">
        <v>39314.370000000003</v>
      </c>
      <c r="I528" s="242" t="s">
        <v>5283</v>
      </c>
      <c r="J528" s="242"/>
      <c r="K528" s="243">
        <v>682284.14</v>
      </c>
      <c r="M528" s="224" t="s">
        <v>3328</v>
      </c>
      <c r="N528" s="224"/>
      <c r="O528" s="225">
        <v>4</v>
      </c>
      <c r="Q528" s="203" t="s">
        <v>985</v>
      </c>
      <c r="R528" s="203"/>
      <c r="S528" s="204">
        <v>5599</v>
      </c>
      <c r="U528" s="195" t="s">
        <v>3309</v>
      </c>
      <c r="V528" s="195"/>
      <c r="W528" s="196">
        <v>74326.42</v>
      </c>
      <c r="X528" s="113"/>
      <c r="Y528" t="s">
        <v>70785</v>
      </c>
      <c r="Z528" s="284">
        <v>3585.36</v>
      </c>
      <c r="AB528" s="276" t="s">
        <v>15504</v>
      </c>
      <c r="AC528" s="277">
        <v>295</v>
      </c>
      <c r="AE528" s="246" t="s">
        <v>51507</v>
      </c>
      <c r="AF528" s="247">
        <v>12545.81</v>
      </c>
      <c r="AH528" s="226" t="s">
        <v>15210</v>
      </c>
      <c r="AI528" s="227">
        <v>3062.87</v>
      </c>
      <c r="AK528" s="207" t="s">
        <v>15162</v>
      </c>
      <c r="AL528" s="208">
        <v>5757</v>
      </c>
      <c r="AM528" s="93"/>
      <c r="AN528" s="199" t="s">
        <v>13204</v>
      </c>
      <c r="AO528" s="200">
        <v>6534.63</v>
      </c>
      <c r="AQ528" t="s">
        <v>70302</v>
      </c>
      <c r="AR528" s="284">
        <v>16150</v>
      </c>
      <c r="AT528" s="272" t="s">
        <v>38504</v>
      </c>
      <c r="AU528" s="273">
        <v>39314.370000000003</v>
      </c>
      <c r="AW528" s="244" t="s">
        <v>11483</v>
      </c>
      <c r="AX528" s="245">
        <v>682284.14</v>
      </c>
      <c r="AZ528" s="230" t="s">
        <v>9221</v>
      </c>
      <c r="BA528" s="231">
        <v>4</v>
      </c>
      <c r="BC528" s="209" t="s">
        <v>7296</v>
      </c>
      <c r="BD528" s="210">
        <v>123194.68</v>
      </c>
      <c r="BF528" s="195" t="s">
        <v>10324</v>
      </c>
      <c r="BG528" s="196">
        <v>582022</v>
      </c>
    </row>
    <row r="529" spans="1:59" x14ac:dyDescent="0.55000000000000004">
      <c r="A529" t="s">
        <v>51070</v>
      </c>
      <c r="C529" s="284">
        <v>141250.31</v>
      </c>
      <c r="E529" s="282" t="s">
        <v>37349</v>
      </c>
      <c r="F529" s="282"/>
      <c r="G529" s="283">
        <v>108662.21</v>
      </c>
      <c r="I529" s="242" t="s">
        <v>5284</v>
      </c>
      <c r="J529" s="242"/>
      <c r="K529" s="243">
        <v>8797319.2100000009</v>
      </c>
      <c r="M529" s="224" t="s">
        <v>4148</v>
      </c>
      <c r="N529" s="224"/>
      <c r="O529" s="225">
        <v>177.75</v>
      </c>
      <c r="Q529" s="203" t="s">
        <v>986</v>
      </c>
      <c r="R529" s="203"/>
      <c r="S529" s="204">
        <v>2261</v>
      </c>
      <c r="U529" s="195" t="s">
        <v>3310</v>
      </c>
      <c r="V529" s="195"/>
      <c r="W529" s="196">
        <v>50578</v>
      </c>
      <c r="X529" s="113"/>
      <c r="Y529" t="s">
        <v>71166</v>
      </c>
      <c r="Z529" s="284">
        <v>1020.24</v>
      </c>
      <c r="AB529" s="276" t="s">
        <v>15505</v>
      </c>
      <c r="AC529" s="277">
        <v>42920.38</v>
      </c>
      <c r="AE529" s="246" t="s">
        <v>61272</v>
      </c>
      <c r="AF529" s="247">
        <v>5849.6</v>
      </c>
      <c r="AH529" s="226" t="s">
        <v>15211</v>
      </c>
      <c r="AI529" s="227">
        <v>41591.129999999997</v>
      </c>
      <c r="AK529" s="207" t="s">
        <v>15163</v>
      </c>
      <c r="AL529" s="208">
        <v>212</v>
      </c>
      <c r="AM529" s="93"/>
      <c r="AN529" s="199" t="s">
        <v>13205</v>
      </c>
      <c r="AO529" s="200">
        <v>1967.32</v>
      </c>
      <c r="AQ529" t="s">
        <v>57147</v>
      </c>
      <c r="AR529" s="284">
        <v>3367.91</v>
      </c>
      <c r="AT529" s="272" t="s">
        <v>38509</v>
      </c>
      <c r="AU529" s="273">
        <v>108662.21</v>
      </c>
      <c r="AW529" s="244" t="s">
        <v>11484</v>
      </c>
      <c r="AX529" s="245">
        <v>8797319.2100000009</v>
      </c>
      <c r="AZ529" s="230" t="s">
        <v>9223</v>
      </c>
      <c r="BA529" s="231">
        <v>177.75</v>
      </c>
      <c r="BC529" s="209" t="s">
        <v>7572</v>
      </c>
      <c r="BD529" s="210">
        <v>20625.310000000001</v>
      </c>
      <c r="BF529" s="195" t="s">
        <v>9945</v>
      </c>
      <c r="BG529" s="196">
        <v>1516935</v>
      </c>
    </row>
    <row r="530" spans="1:59" x14ac:dyDescent="0.55000000000000004">
      <c r="A530" t="s">
        <v>65739</v>
      </c>
      <c r="C530" s="284">
        <v>117021.95</v>
      </c>
      <c r="E530" s="282" t="s">
        <v>37353</v>
      </c>
      <c r="F530" s="282"/>
      <c r="G530" s="283">
        <v>18369.099999999999</v>
      </c>
      <c r="I530" s="242" t="s">
        <v>5285</v>
      </c>
      <c r="J530" s="242"/>
      <c r="K530" s="243">
        <v>1316479.3600000001</v>
      </c>
      <c r="M530" s="224" t="s">
        <v>3330</v>
      </c>
      <c r="N530" s="224"/>
      <c r="O530" s="225">
        <v>628301.26</v>
      </c>
      <c r="Q530" s="203" t="s">
        <v>987</v>
      </c>
      <c r="R530" s="203"/>
      <c r="S530" s="204">
        <v>3269.99</v>
      </c>
      <c r="U530" s="195" t="s">
        <v>3311</v>
      </c>
      <c r="V530" s="195"/>
      <c r="W530" s="196">
        <v>7069.44</v>
      </c>
      <c r="X530" s="113"/>
      <c r="Y530" t="s">
        <v>70786</v>
      </c>
      <c r="Z530">
        <v>352.37</v>
      </c>
      <c r="AB530" s="276" t="s">
        <v>15506</v>
      </c>
      <c r="AC530" s="277">
        <v>765.89</v>
      </c>
      <c r="AE530" s="246" t="s">
        <v>51508</v>
      </c>
      <c r="AF530" s="247">
        <v>2558.66</v>
      </c>
      <c r="AH530" s="226" t="s">
        <v>15212</v>
      </c>
      <c r="AI530" s="227">
        <v>1671.18</v>
      </c>
      <c r="AK530" s="207" t="s">
        <v>15164</v>
      </c>
      <c r="AL530" s="208">
        <v>17499.64</v>
      </c>
      <c r="AM530" s="93"/>
      <c r="AN530" s="199" t="s">
        <v>17072</v>
      </c>
      <c r="AO530" s="200">
        <v>17945.169999999998</v>
      </c>
      <c r="AQ530" t="s">
        <v>11934</v>
      </c>
      <c r="AR530">
        <v>-31.06</v>
      </c>
      <c r="AT530" s="272" t="s">
        <v>38527</v>
      </c>
      <c r="AU530" s="273">
        <v>18369.099999999999</v>
      </c>
      <c r="AW530" s="244" t="s">
        <v>11485</v>
      </c>
      <c r="AX530" s="245">
        <v>1316479.3600000001</v>
      </c>
      <c r="AZ530" s="230" t="s">
        <v>9224</v>
      </c>
      <c r="BA530" s="231">
        <v>628301.26</v>
      </c>
      <c r="BC530" s="209" t="s">
        <v>7711</v>
      </c>
      <c r="BD530" s="210">
        <v>13123.53</v>
      </c>
      <c r="BF530" s="195" t="s">
        <v>7630</v>
      </c>
      <c r="BG530" s="196">
        <v>29375.34</v>
      </c>
    </row>
    <row r="531" spans="1:59" x14ac:dyDescent="0.55000000000000004">
      <c r="A531" t="s">
        <v>51077</v>
      </c>
      <c r="C531" s="284">
        <v>18812.5</v>
      </c>
      <c r="E531" s="282" t="s">
        <v>37354</v>
      </c>
      <c r="F531" s="282"/>
      <c r="G531" s="283">
        <v>10611.53</v>
      </c>
      <c r="I531" s="242" t="s">
        <v>5286</v>
      </c>
      <c r="J531" s="242"/>
      <c r="K531" s="243">
        <v>1197055.8500000001</v>
      </c>
      <c r="M531" s="224" t="s">
        <v>3250</v>
      </c>
      <c r="N531" s="224"/>
      <c r="O531" s="225">
        <v>8468.7999999999993</v>
      </c>
      <c r="Q531" s="203" t="s">
        <v>988</v>
      </c>
      <c r="R531" s="203"/>
      <c r="S531" s="204">
        <v>1842</v>
      </c>
      <c r="U531" s="195" t="s">
        <v>3312</v>
      </c>
      <c r="V531" s="195"/>
      <c r="W531" s="196">
        <v>70674.460000000006</v>
      </c>
      <c r="X531" s="113"/>
      <c r="Y531" t="s">
        <v>59820</v>
      </c>
      <c r="Z531">
        <v>31.8</v>
      </c>
      <c r="AB531" s="276" t="s">
        <v>58430</v>
      </c>
      <c r="AC531" s="277">
        <v>17782.38</v>
      </c>
      <c r="AE531" s="246" t="s">
        <v>58417</v>
      </c>
      <c r="AF531" s="247">
        <v>8246.6299999999992</v>
      </c>
      <c r="AH531" s="226" t="s">
        <v>33060</v>
      </c>
      <c r="AI531" s="227">
        <v>2113.4299999999998</v>
      </c>
      <c r="AK531" s="207" t="s">
        <v>12999</v>
      </c>
      <c r="AL531" s="208">
        <v>175249.23</v>
      </c>
      <c r="AM531" s="93"/>
      <c r="AN531" s="199" t="s">
        <v>31762</v>
      </c>
      <c r="AO531" s="200">
        <v>2212.6999999999998</v>
      </c>
      <c r="AQ531" t="s">
        <v>39931</v>
      </c>
      <c r="AR531" s="284">
        <v>6304.54</v>
      </c>
      <c r="AT531" s="272" t="s">
        <v>38531</v>
      </c>
      <c r="AU531" s="273">
        <v>10611.53</v>
      </c>
      <c r="AW531" s="244" t="s">
        <v>11486</v>
      </c>
      <c r="AX531" s="245">
        <v>1197055.8500000001</v>
      </c>
      <c r="AZ531" s="230" t="s">
        <v>9225</v>
      </c>
      <c r="BA531" s="231">
        <v>8468.7999999999993</v>
      </c>
      <c r="BC531" s="209" t="s">
        <v>8270</v>
      </c>
      <c r="BD531" s="210">
        <v>7535.84</v>
      </c>
      <c r="BF531" s="195" t="s">
        <v>10325</v>
      </c>
      <c r="BG531" s="196">
        <v>41941</v>
      </c>
    </row>
    <row r="532" spans="1:59" x14ac:dyDescent="0.55000000000000004">
      <c r="A532" t="s">
        <v>51080</v>
      </c>
      <c r="C532" s="284">
        <v>2926.67</v>
      </c>
      <c r="E532" s="282" t="s">
        <v>37355</v>
      </c>
      <c r="F532" s="282"/>
      <c r="G532" s="283">
        <v>4046.11</v>
      </c>
      <c r="I532" s="242" t="s">
        <v>5287</v>
      </c>
      <c r="J532" s="242"/>
      <c r="K532" s="243">
        <v>2010564.37</v>
      </c>
      <c r="M532" s="224" t="s">
        <v>3331</v>
      </c>
      <c r="N532" s="224"/>
      <c r="O532" s="225">
        <v>35077.96</v>
      </c>
      <c r="Q532" s="203" t="s">
        <v>989</v>
      </c>
      <c r="R532" s="203"/>
      <c r="S532" s="204">
        <v>4196</v>
      </c>
      <c r="U532" s="195" t="s">
        <v>3313</v>
      </c>
      <c r="V532" s="195"/>
      <c r="W532" s="196">
        <v>3743434.32</v>
      </c>
      <c r="X532" s="113"/>
      <c r="Y532" t="s">
        <v>59821</v>
      </c>
      <c r="Z532">
        <v>0.11</v>
      </c>
      <c r="AB532" s="276" t="s">
        <v>60192</v>
      </c>
      <c r="AC532" s="277">
        <v>3489434.62</v>
      </c>
      <c r="AE532" s="246" t="s">
        <v>57196</v>
      </c>
      <c r="AF532" s="247">
        <v>55.62</v>
      </c>
      <c r="AH532" s="226" t="s">
        <v>15213</v>
      </c>
      <c r="AI532" s="227">
        <v>10342.719999999999</v>
      </c>
      <c r="AK532" s="207" t="s">
        <v>15165</v>
      </c>
      <c r="AL532" s="208">
        <v>84429.88</v>
      </c>
      <c r="AM532" s="93"/>
      <c r="AN532" s="199" t="s">
        <v>13206</v>
      </c>
      <c r="AO532" s="200">
        <v>53819.9</v>
      </c>
      <c r="AQ532" t="s">
        <v>51189</v>
      </c>
      <c r="AR532">
        <v>-2.77</v>
      </c>
      <c r="AT532" s="272" t="s">
        <v>38535</v>
      </c>
      <c r="AU532" s="273">
        <v>4046.11</v>
      </c>
      <c r="AW532" s="244" t="s">
        <v>11487</v>
      </c>
      <c r="AX532" s="245">
        <v>2010564.37</v>
      </c>
      <c r="AZ532" s="230" t="s">
        <v>9226</v>
      </c>
      <c r="BA532" s="231">
        <v>35077.96</v>
      </c>
      <c r="BC532" s="209" t="s">
        <v>8499</v>
      </c>
      <c r="BD532" s="210">
        <v>46599.46</v>
      </c>
      <c r="BF532" s="195" t="s">
        <v>9361</v>
      </c>
      <c r="BG532" s="196">
        <v>435</v>
      </c>
    </row>
    <row r="533" spans="1:59" x14ac:dyDescent="0.55000000000000004">
      <c r="A533" t="s">
        <v>65743</v>
      </c>
      <c r="C533" s="284">
        <v>26953.83</v>
      </c>
      <c r="E533" s="282" t="s">
        <v>37356</v>
      </c>
      <c r="F533" s="282"/>
      <c r="G533" s="283">
        <v>15099.78</v>
      </c>
      <c r="I533" s="242" t="s">
        <v>5288</v>
      </c>
      <c r="J533" s="242"/>
      <c r="K533" s="243">
        <v>1063093.19</v>
      </c>
      <c r="M533" s="224" t="s">
        <v>3251</v>
      </c>
      <c r="N533" s="224"/>
      <c r="O533" s="225">
        <v>2433.84</v>
      </c>
      <c r="Q533" s="203" t="s">
        <v>990</v>
      </c>
      <c r="R533" s="203"/>
      <c r="S533" s="204">
        <v>769</v>
      </c>
      <c r="U533" s="177"/>
      <c r="V533" s="177"/>
      <c r="W533" s="178"/>
      <c r="X533" s="267"/>
      <c r="Y533" t="s">
        <v>64917</v>
      </c>
      <c r="Z533" s="284">
        <v>17000</v>
      </c>
      <c r="AB533" s="276" t="s">
        <v>66899</v>
      </c>
      <c r="AC533" s="277">
        <v>527.78</v>
      </c>
      <c r="AE533" s="246" t="s">
        <v>55776</v>
      </c>
      <c r="AF533" s="247">
        <v>9745.1299999999992</v>
      </c>
      <c r="AH533" s="226" t="s">
        <v>15214</v>
      </c>
      <c r="AI533" s="227">
        <v>17673.47</v>
      </c>
      <c r="AK533" s="207" t="s">
        <v>15166</v>
      </c>
      <c r="AL533" s="208">
        <v>1242.08</v>
      </c>
      <c r="AM533" s="93"/>
      <c r="AN533" s="199" t="s">
        <v>17077</v>
      </c>
      <c r="AO533" s="200">
        <v>7571.83</v>
      </c>
      <c r="AQ533" t="s">
        <v>46521</v>
      </c>
      <c r="AR533" s="284">
        <v>8940</v>
      </c>
      <c r="AT533" s="272" t="s">
        <v>38541</v>
      </c>
      <c r="AU533" s="273">
        <v>15099.78</v>
      </c>
      <c r="AW533" s="244" t="s">
        <v>11488</v>
      </c>
      <c r="AX533" s="245">
        <v>1063093.19</v>
      </c>
      <c r="AZ533" s="230" t="s">
        <v>9227</v>
      </c>
      <c r="BA533" s="231">
        <v>2433.84</v>
      </c>
      <c r="BC533" s="209" t="s">
        <v>8649</v>
      </c>
      <c r="BD533" s="210">
        <v>2957</v>
      </c>
      <c r="BF533" s="195" t="s">
        <v>9946</v>
      </c>
      <c r="BG533" s="196">
        <v>71751.34</v>
      </c>
    </row>
    <row r="534" spans="1:59" x14ac:dyDescent="0.55000000000000004">
      <c r="A534" t="s">
        <v>51084</v>
      </c>
      <c r="C534" s="284">
        <v>11506.64</v>
      </c>
      <c r="E534" s="282" t="s">
        <v>37357</v>
      </c>
      <c r="F534" s="282"/>
      <c r="G534" s="283">
        <v>22575.040000000001</v>
      </c>
      <c r="I534" s="242" t="s">
        <v>5290</v>
      </c>
      <c r="J534" s="242"/>
      <c r="K534" s="243">
        <v>902627.21</v>
      </c>
      <c r="M534" s="224" t="s">
        <v>3332</v>
      </c>
      <c r="N534" s="224"/>
      <c r="O534" s="225">
        <v>20528.78</v>
      </c>
      <c r="Q534" s="203" t="s">
        <v>991</v>
      </c>
      <c r="R534" s="203"/>
      <c r="S534" s="204">
        <v>4555</v>
      </c>
      <c r="U534" s="177"/>
      <c r="V534" s="177"/>
      <c r="W534" s="178"/>
      <c r="X534" s="267"/>
      <c r="Y534" t="s">
        <v>64918</v>
      </c>
      <c r="Z534" s="284">
        <v>1300.48</v>
      </c>
      <c r="AB534" s="276" t="s">
        <v>66900</v>
      </c>
      <c r="AC534" s="277">
        <v>384.74</v>
      </c>
      <c r="AE534" s="246" t="s">
        <v>61763</v>
      </c>
      <c r="AF534" s="247">
        <v>-98.94</v>
      </c>
      <c r="AH534" s="226" t="s">
        <v>15215</v>
      </c>
      <c r="AI534" s="227">
        <v>7903.09</v>
      </c>
      <c r="AK534" s="207" t="s">
        <v>15167</v>
      </c>
      <c r="AL534" s="208">
        <v>514163.02</v>
      </c>
      <c r="AM534" s="93"/>
      <c r="AN534" s="199" t="s">
        <v>31763</v>
      </c>
      <c r="AO534" s="200">
        <v>61278.6</v>
      </c>
      <c r="AQ534" t="s">
        <v>57148</v>
      </c>
      <c r="AR534">
        <v>23.72</v>
      </c>
      <c r="AT534" s="272" t="s">
        <v>38546</v>
      </c>
      <c r="AU534" s="273">
        <v>22575.040000000001</v>
      </c>
      <c r="AW534" s="244" t="s">
        <v>11490</v>
      </c>
      <c r="AX534" s="245">
        <v>902627.21</v>
      </c>
      <c r="AZ534" s="230" t="s">
        <v>9228</v>
      </c>
      <c r="BA534" s="231">
        <v>20528.78</v>
      </c>
      <c r="BC534" s="209" t="s">
        <v>8844</v>
      </c>
      <c r="BD534" s="210">
        <v>97308</v>
      </c>
      <c r="BF534" s="195" t="s">
        <v>7631</v>
      </c>
      <c r="BG534" s="196">
        <v>410663.57</v>
      </c>
    </row>
    <row r="535" spans="1:59" x14ac:dyDescent="0.55000000000000004">
      <c r="A535" t="s">
        <v>51091</v>
      </c>
      <c r="C535" s="284">
        <v>45389</v>
      </c>
      <c r="E535" s="282" t="s">
        <v>37358</v>
      </c>
      <c r="F535" s="282"/>
      <c r="G535" s="283">
        <v>70837.73</v>
      </c>
      <c r="I535" s="242" t="s">
        <v>5291</v>
      </c>
      <c r="J535" s="242"/>
      <c r="K535" s="243">
        <v>102910.16</v>
      </c>
      <c r="M535" s="224" t="s">
        <v>3334</v>
      </c>
      <c r="N535" s="224"/>
      <c r="O535" s="225">
        <v>50730.85</v>
      </c>
      <c r="Q535" s="203" t="s">
        <v>992</v>
      </c>
      <c r="R535" s="203"/>
      <c r="S535" s="204">
        <v>1502.12</v>
      </c>
      <c r="Y535" t="s">
        <v>64919</v>
      </c>
      <c r="Z535" s="284">
        <v>4086.8</v>
      </c>
      <c r="AB535" s="276" t="s">
        <v>51595</v>
      </c>
      <c r="AC535" s="277">
        <v>28157.279999999999</v>
      </c>
      <c r="AE535" s="246" t="s">
        <v>63917</v>
      </c>
      <c r="AF535" s="247">
        <v>12000</v>
      </c>
      <c r="AH535" s="226" t="s">
        <v>15216</v>
      </c>
      <c r="AI535" s="227">
        <v>4609.58</v>
      </c>
      <c r="AK535" s="207" t="s">
        <v>15168</v>
      </c>
      <c r="AL535" s="208">
        <v>118.3</v>
      </c>
      <c r="AM535" s="93"/>
      <c r="AN535" s="199" t="s">
        <v>13207</v>
      </c>
      <c r="AO535" s="200">
        <v>65176.04</v>
      </c>
      <c r="AQ535" t="s">
        <v>51190</v>
      </c>
      <c r="AR535" s="284">
        <v>36835</v>
      </c>
      <c r="AT535" s="272" t="s">
        <v>38555</v>
      </c>
      <c r="AU535" s="273">
        <v>70837.73</v>
      </c>
      <c r="AW535" s="244" t="s">
        <v>11491</v>
      </c>
      <c r="AX535" s="245">
        <v>102910.16</v>
      </c>
      <c r="AZ535" s="230" t="s">
        <v>9230</v>
      </c>
      <c r="BA535" s="231">
        <v>50730.85</v>
      </c>
      <c r="BC535" s="209" t="s">
        <v>8889</v>
      </c>
      <c r="BD535" s="210">
        <v>34912.949999999997</v>
      </c>
      <c r="BF535" s="195" t="s">
        <v>10326</v>
      </c>
      <c r="BG535" s="196">
        <v>560880</v>
      </c>
    </row>
    <row r="536" spans="1:59" x14ac:dyDescent="0.55000000000000004">
      <c r="A536" t="s">
        <v>51092</v>
      </c>
      <c r="C536" s="284">
        <v>100489.27</v>
      </c>
      <c r="E536" s="282" t="s">
        <v>37359</v>
      </c>
      <c r="F536" s="282"/>
      <c r="G536" s="283">
        <v>13242.07</v>
      </c>
      <c r="I536" s="242" t="s">
        <v>5292</v>
      </c>
      <c r="J536" s="242"/>
      <c r="K536" s="243">
        <v>10232429.01</v>
      </c>
      <c r="M536" s="224" t="s">
        <v>3252</v>
      </c>
      <c r="N536" s="224"/>
      <c r="O536" s="225">
        <v>1067346.1399999999</v>
      </c>
      <c r="Q536" s="203" t="s">
        <v>993</v>
      </c>
      <c r="R536" s="203"/>
      <c r="S536" s="204">
        <v>429</v>
      </c>
      <c r="Y536" t="s">
        <v>63382</v>
      </c>
      <c r="Z536">
        <v>966.87</v>
      </c>
      <c r="AB536" s="276" t="s">
        <v>51596</v>
      </c>
      <c r="AC536" s="277">
        <v>27732.5</v>
      </c>
      <c r="AE536" s="246" t="s">
        <v>63608</v>
      </c>
      <c r="AF536" s="247">
        <v>21848.75</v>
      </c>
      <c r="AH536" s="226" t="s">
        <v>51516</v>
      </c>
      <c r="AI536" s="227">
        <v>2728.5</v>
      </c>
      <c r="AK536" s="207" t="s">
        <v>15169</v>
      </c>
      <c r="AL536" s="208">
        <v>16489.91</v>
      </c>
      <c r="AM536" s="93"/>
      <c r="AN536" s="199" t="s">
        <v>13208</v>
      </c>
      <c r="AO536" s="200">
        <v>21250</v>
      </c>
      <c r="AQ536" t="s">
        <v>11936</v>
      </c>
      <c r="AR536" s="284">
        <v>2367423.75</v>
      </c>
      <c r="AT536" s="272" t="s">
        <v>38562</v>
      </c>
      <c r="AU536" s="273">
        <v>13242.07</v>
      </c>
      <c r="AW536" s="244" t="s">
        <v>11492</v>
      </c>
      <c r="AX536" s="245">
        <v>10232429.01</v>
      </c>
      <c r="AZ536" s="230" t="s">
        <v>9231</v>
      </c>
      <c r="BA536" s="231">
        <v>1067346.1399999999</v>
      </c>
      <c r="BC536" s="209" t="s">
        <v>9232</v>
      </c>
      <c r="BD536" s="210">
        <v>34543.07</v>
      </c>
      <c r="BF536" s="195" t="s">
        <v>9947</v>
      </c>
      <c r="BG536" s="196">
        <v>971543.57</v>
      </c>
    </row>
    <row r="537" spans="1:59" x14ac:dyDescent="0.55000000000000004">
      <c r="A537" t="s">
        <v>51095</v>
      </c>
      <c r="C537" s="284">
        <v>2377.27</v>
      </c>
      <c r="E537" s="282" t="s">
        <v>37360</v>
      </c>
      <c r="F537" s="282"/>
      <c r="G537" s="283">
        <v>66312.490000000005</v>
      </c>
      <c r="I537" s="242" t="s">
        <v>5293</v>
      </c>
      <c r="J537" s="242"/>
      <c r="K537" s="243">
        <v>165021.82</v>
      </c>
      <c r="M537" s="224" t="s">
        <v>3335</v>
      </c>
      <c r="N537" s="224"/>
      <c r="O537" s="225">
        <v>93212.93</v>
      </c>
      <c r="Q537" s="203" t="s">
        <v>994</v>
      </c>
      <c r="R537" s="203"/>
      <c r="S537" s="204">
        <v>39791</v>
      </c>
      <c r="Y537" t="s">
        <v>42960</v>
      </c>
      <c r="Z537" s="284">
        <v>36233.97</v>
      </c>
      <c r="AB537" s="276" t="s">
        <v>66901</v>
      </c>
      <c r="AC537" s="277">
        <v>2750</v>
      </c>
      <c r="AE537" s="246" t="s">
        <v>63609</v>
      </c>
      <c r="AF537" s="247">
        <v>2589.4299999999998</v>
      </c>
      <c r="AH537" s="226" t="s">
        <v>33061</v>
      </c>
      <c r="AI537" s="227">
        <v>45974.19</v>
      </c>
      <c r="AK537" s="207" t="s">
        <v>15170</v>
      </c>
      <c r="AL537" s="208">
        <v>158.09</v>
      </c>
      <c r="AM537" s="93"/>
      <c r="AN537" s="199" t="s">
        <v>13209</v>
      </c>
      <c r="AO537" s="200">
        <v>1625.68</v>
      </c>
      <c r="AQ537" t="s">
        <v>40031</v>
      </c>
      <c r="AR537" s="284">
        <v>12767.68</v>
      </c>
      <c r="AT537" s="272" t="s">
        <v>38567</v>
      </c>
      <c r="AU537" s="273">
        <v>66312.490000000005</v>
      </c>
      <c r="AW537" s="244" t="s">
        <v>11493</v>
      </c>
      <c r="AX537" s="245">
        <v>165021.82</v>
      </c>
      <c r="AZ537" s="230" t="s">
        <v>9232</v>
      </c>
      <c r="BA537" s="231">
        <v>93212.93</v>
      </c>
      <c r="BC537" s="209" t="s">
        <v>11827</v>
      </c>
      <c r="BD537" s="210">
        <v>262.92</v>
      </c>
      <c r="BF537" s="195" t="s">
        <v>10327</v>
      </c>
      <c r="BG537" s="196">
        <v>8632</v>
      </c>
    </row>
    <row r="538" spans="1:59" x14ac:dyDescent="0.55000000000000004">
      <c r="A538" t="s">
        <v>65747</v>
      </c>
      <c r="C538" s="284">
        <v>70300.77</v>
      </c>
      <c r="E538" s="282" t="s">
        <v>37361</v>
      </c>
      <c r="F538" s="282"/>
      <c r="G538" s="283">
        <v>2505.98</v>
      </c>
      <c r="I538" s="242" t="s">
        <v>5294</v>
      </c>
      <c r="J538" s="242"/>
      <c r="K538" s="243">
        <v>2990913.45</v>
      </c>
      <c r="M538" s="224" t="s">
        <v>3253</v>
      </c>
      <c r="N538" s="224"/>
      <c r="O538" s="225">
        <v>309012.40999999997</v>
      </c>
      <c r="Q538" s="203" t="s">
        <v>995</v>
      </c>
      <c r="R538" s="203"/>
      <c r="S538" s="204">
        <v>482.17</v>
      </c>
      <c r="Y538" t="s">
        <v>69808</v>
      </c>
      <c r="Z538" s="284">
        <v>3360.76</v>
      </c>
      <c r="AB538" s="276" t="s">
        <v>62531</v>
      </c>
      <c r="AC538" s="277">
        <v>38279.19</v>
      </c>
      <c r="AE538" s="246" t="s">
        <v>63610</v>
      </c>
      <c r="AF538" s="247">
        <v>8292.9599999999991</v>
      </c>
      <c r="AH538" s="226" t="s">
        <v>51517</v>
      </c>
      <c r="AI538" s="227">
        <v>3000</v>
      </c>
      <c r="AK538" s="207" t="s">
        <v>15171</v>
      </c>
      <c r="AL538" s="208">
        <v>3154.92</v>
      </c>
      <c r="AM538" s="93"/>
      <c r="AN538" s="199" t="s">
        <v>13210</v>
      </c>
      <c r="AO538" s="200">
        <v>603.79999999999995</v>
      </c>
      <c r="AQ538" t="s">
        <v>51191</v>
      </c>
      <c r="AR538" s="284">
        <v>6691.63</v>
      </c>
      <c r="AT538" s="272" t="s">
        <v>38572</v>
      </c>
      <c r="AU538" s="273">
        <v>2505.98</v>
      </c>
      <c r="AW538" s="244" t="s">
        <v>11494</v>
      </c>
      <c r="AX538" s="245">
        <v>2990913.45</v>
      </c>
      <c r="AZ538" s="230" t="s">
        <v>9233</v>
      </c>
      <c r="BA538" s="231">
        <v>309012.40999999997</v>
      </c>
      <c r="BC538" s="209" t="s">
        <v>9777</v>
      </c>
      <c r="BD538" s="210">
        <v>417630.99</v>
      </c>
      <c r="BF538" s="195" t="s">
        <v>9948</v>
      </c>
      <c r="BG538" s="196">
        <v>8632</v>
      </c>
    </row>
    <row r="539" spans="1:59" x14ac:dyDescent="0.55000000000000004">
      <c r="A539" t="s">
        <v>65748</v>
      </c>
      <c r="C539" s="284">
        <v>48223.199999999997</v>
      </c>
      <c r="E539" s="282" t="s">
        <v>37362</v>
      </c>
      <c r="F539" s="282"/>
      <c r="G539" s="283">
        <v>64550.559999999998</v>
      </c>
      <c r="I539" s="242" t="s">
        <v>5296</v>
      </c>
      <c r="J539" s="242"/>
      <c r="K539" s="243">
        <v>448109.99</v>
      </c>
      <c r="M539" s="224" t="s">
        <v>3336</v>
      </c>
      <c r="N539" s="224"/>
      <c r="O539" s="225">
        <v>16849.09</v>
      </c>
      <c r="Q539" s="203" t="s">
        <v>996</v>
      </c>
      <c r="R539" s="203"/>
      <c r="S539" s="204">
        <v>12876.65</v>
      </c>
      <c r="Y539" t="s">
        <v>63407</v>
      </c>
      <c r="Z539" s="284">
        <v>3075.03</v>
      </c>
      <c r="AB539" s="276" t="s">
        <v>61777</v>
      </c>
      <c r="AC539" s="277">
        <v>2224.89</v>
      </c>
      <c r="AE539" s="246" t="s">
        <v>63918</v>
      </c>
      <c r="AF539" s="247">
        <v>2362.56</v>
      </c>
      <c r="AH539" s="226" t="s">
        <v>15217</v>
      </c>
      <c r="AI539" s="227">
        <v>50190.47</v>
      </c>
      <c r="AK539" s="207" t="s">
        <v>15172</v>
      </c>
      <c r="AL539" s="208">
        <v>1523.8</v>
      </c>
      <c r="AM539" s="93"/>
      <c r="AN539" s="199" t="s">
        <v>31764</v>
      </c>
      <c r="AO539" s="200">
        <v>10183.299999999999</v>
      </c>
      <c r="AQ539" t="s">
        <v>51339</v>
      </c>
      <c r="AR539" s="284">
        <v>26215.06</v>
      </c>
      <c r="AT539" s="272" t="s">
        <v>38578</v>
      </c>
      <c r="AU539" s="273">
        <v>64550.559999999998</v>
      </c>
      <c r="AW539" s="244" t="s">
        <v>11496</v>
      </c>
      <c r="AX539" s="245">
        <v>448109.99</v>
      </c>
      <c r="AZ539" s="230" t="s">
        <v>9234</v>
      </c>
      <c r="BA539" s="231">
        <v>16849.09</v>
      </c>
      <c r="BC539" s="209" t="s">
        <v>6631</v>
      </c>
      <c r="BD539" s="210">
        <v>217966</v>
      </c>
      <c r="BF539" s="195" t="s">
        <v>10089</v>
      </c>
      <c r="BG539" s="196">
        <v>2491</v>
      </c>
    </row>
    <row r="540" spans="1:59" x14ac:dyDescent="0.55000000000000004">
      <c r="A540" t="s">
        <v>51101</v>
      </c>
      <c r="C540" s="284">
        <v>54506.75</v>
      </c>
      <c r="E540" s="282" t="s">
        <v>37363</v>
      </c>
      <c r="F540" s="282"/>
      <c r="G540" s="283">
        <v>34760.36</v>
      </c>
      <c r="I540" s="242" t="s">
        <v>5295</v>
      </c>
      <c r="J540" s="242"/>
      <c r="K540" s="243">
        <v>30024.53</v>
      </c>
      <c r="M540" s="224" t="s">
        <v>3337</v>
      </c>
      <c r="N540" s="224"/>
      <c r="O540" s="225">
        <v>228056.48</v>
      </c>
      <c r="Q540" s="203" t="s">
        <v>997</v>
      </c>
      <c r="R540" s="203"/>
      <c r="S540" s="204">
        <v>609</v>
      </c>
      <c r="Y540" t="s">
        <v>68869</v>
      </c>
      <c r="Z540" s="284">
        <v>4860</v>
      </c>
      <c r="AB540" s="276" t="s">
        <v>15508</v>
      </c>
      <c r="AC540" s="277">
        <v>296955.53999999998</v>
      </c>
      <c r="AE540" s="246" t="s">
        <v>63919</v>
      </c>
      <c r="AF540" s="247">
        <v>5886.26</v>
      </c>
      <c r="AH540" s="226" t="s">
        <v>51518</v>
      </c>
      <c r="AI540" s="227">
        <v>8666.7000000000007</v>
      </c>
      <c r="AK540" s="207" t="s">
        <v>15173</v>
      </c>
      <c r="AL540" s="208">
        <v>4290.22</v>
      </c>
      <c r="AM540" s="93"/>
      <c r="AN540" s="199" t="s">
        <v>31765</v>
      </c>
      <c r="AO540" s="200">
        <v>2114.3200000000002</v>
      </c>
      <c r="AQ540" t="s">
        <v>46583</v>
      </c>
      <c r="AR540" s="284">
        <v>31825.279999999999</v>
      </c>
      <c r="AT540" s="272" t="s">
        <v>38583</v>
      </c>
      <c r="AU540" s="273">
        <v>34760.36</v>
      </c>
      <c r="AW540" s="244" t="s">
        <v>11495</v>
      </c>
      <c r="AX540" s="245">
        <v>30024.53</v>
      </c>
      <c r="AZ540" s="230" t="s">
        <v>9235</v>
      </c>
      <c r="BA540" s="231">
        <v>228056.48</v>
      </c>
      <c r="BC540" s="209" t="s">
        <v>6888</v>
      </c>
      <c r="BD540" s="210">
        <v>52512.79</v>
      </c>
      <c r="BF540" s="195" t="s">
        <v>10133</v>
      </c>
      <c r="BG540" s="196">
        <v>419</v>
      </c>
    </row>
    <row r="541" spans="1:59" x14ac:dyDescent="0.55000000000000004">
      <c r="A541" t="s">
        <v>65749</v>
      </c>
      <c r="C541" s="284">
        <v>27626.91</v>
      </c>
      <c r="E541" s="282" t="s">
        <v>37364</v>
      </c>
      <c r="F541" s="282"/>
      <c r="G541" s="283">
        <v>9332.27</v>
      </c>
      <c r="I541" s="242" t="s">
        <v>5297</v>
      </c>
      <c r="J541" s="242"/>
      <c r="K541" s="243">
        <v>559443.09</v>
      </c>
      <c r="M541" s="224" t="s">
        <v>3338</v>
      </c>
      <c r="N541" s="224"/>
      <c r="O541" s="225">
        <v>1504809.43</v>
      </c>
      <c r="Q541" s="203" t="s">
        <v>998</v>
      </c>
      <c r="R541" s="203"/>
      <c r="S541" s="204">
        <v>26043.95</v>
      </c>
      <c r="Y541" t="s">
        <v>63806</v>
      </c>
      <c r="Z541">
        <v>371.82</v>
      </c>
      <c r="AB541" s="276" t="s">
        <v>51597</v>
      </c>
      <c r="AC541" s="277">
        <v>887698.07</v>
      </c>
      <c r="AE541" s="246" t="s">
        <v>63920</v>
      </c>
      <c r="AF541" s="247">
        <v>1113.81</v>
      </c>
      <c r="AH541" s="226" t="s">
        <v>35974</v>
      </c>
      <c r="AI541" s="227">
        <v>33.99</v>
      </c>
      <c r="AK541" s="207" t="s">
        <v>15174</v>
      </c>
      <c r="AL541" s="208">
        <v>12582.31</v>
      </c>
      <c r="AM541" s="93"/>
      <c r="AN541" s="199" t="s">
        <v>31766</v>
      </c>
      <c r="AO541" s="200">
        <v>90271.38</v>
      </c>
      <c r="AQ541" t="s">
        <v>66479</v>
      </c>
      <c r="AR541" s="284">
        <v>2530.15</v>
      </c>
      <c r="AT541" s="272" t="s">
        <v>38589</v>
      </c>
      <c r="AU541" s="273">
        <v>9332.27</v>
      </c>
      <c r="AW541" s="244" t="s">
        <v>11497</v>
      </c>
      <c r="AX541" s="245">
        <v>559443.09</v>
      </c>
      <c r="AZ541" s="230" t="s">
        <v>9236</v>
      </c>
      <c r="BA541" s="231">
        <v>1504809.43</v>
      </c>
      <c r="BC541" s="209" t="s">
        <v>7055</v>
      </c>
      <c r="BD541" s="210">
        <v>4788.3100000000004</v>
      </c>
      <c r="BF541" s="195" t="s">
        <v>10328</v>
      </c>
      <c r="BG541" s="196">
        <v>2381.75</v>
      </c>
    </row>
    <row r="542" spans="1:59" x14ac:dyDescent="0.55000000000000004">
      <c r="A542" t="s">
        <v>51102</v>
      </c>
      <c r="C542" s="284">
        <v>8342.07</v>
      </c>
      <c r="E542" s="282" t="s">
        <v>37365</v>
      </c>
      <c r="F542" s="282"/>
      <c r="G542" s="283">
        <v>99496.15</v>
      </c>
      <c r="I542" s="242" t="s">
        <v>5298</v>
      </c>
      <c r="J542" s="242"/>
      <c r="K542" s="243">
        <v>6216343.8700000001</v>
      </c>
      <c r="M542" s="224" t="s">
        <v>3339</v>
      </c>
      <c r="N542" s="224"/>
      <c r="O542" s="225">
        <v>701594.52</v>
      </c>
      <c r="Q542" s="203" t="s">
        <v>999</v>
      </c>
      <c r="R542" s="203"/>
      <c r="S542" s="204">
        <v>386</v>
      </c>
      <c r="Y542" t="s">
        <v>63807</v>
      </c>
      <c r="Z542">
        <v>96.8</v>
      </c>
      <c r="AB542" s="276" t="s">
        <v>55816</v>
      </c>
      <c r="AC542" s="277">
        <v>59158.46</v>
      </c>
      <c r="AE542" s="246" t="s">
        <v>59395</v>
      </c>
      <c r="AF542" s="247">
        <v>39665.75</v>
      </c>
      <c r="AH542" s="226" t="s">
        <v>15218</v>
      </c>
      <c r="AI542" s="227">
        <v>31625.91</v>
      </c>
      <c r="AK542" s="207" t="s">
        <v>15175</v>
      </c>
      <c r="AL542" s="208">
        <v>9555.83</v>
      </c>
      <c r="AM542" s="93"/>
      <c r="AN542" s="199" t="s">
        <v>13211</v>
      </c>
      <c r="AO542" s="200">
        <v>65176.04</v>
      </c>
      <c r="AQ542" t="s">
        <v>11938</v>
      </c>
      <c r="AR542" s="284">
        <v>3032090.94</v>
      </c>
      <c r="AT542" s="272" t="s">
        <v>38597</v>
      </c>
      <c r="AU542" s="273">
        <v>99496.15</v>
      </c>
      <c r="AW542" s="244" t="s">
        <v>11498</v>
      </c>
      <c r="AX542" s="245">
        <v>6216343.8700000001</v>
      </c>
      <c r="AZ542" s="230" t="s">
        <v>9237</v>
      </c>
      <c r="BA542" s="231">
        <v>701594.52</v>
      </c>
      <c r="BC542" s="209" t="s">
        <v>7297</v>
      </c>
      <c r="BD542" s="210">
        <v>153748.93</v>
      </c>
      <c r="BF542" s="195" t="s">
        <v>9949</v>
      </c>
      <c r="BG542" s="196">
        <v>5291.75</v>
      </c>
    </row>
    <row r="543" spans="1:59" x14ac:dyDescent="0.55000000000000004">
      <c r="A543" t="s">
        <v>51103</v>
      </c>
      <c r="C543" s="284">
        <v>61787.91</v>
      </c>
      <c r="E543" s="282" t="s">
        <v>37366</v>
      </c>
      <c r="F543" s="282"/>
      <c r="G543" s="283">
        <v>4927.79</v>
      </c>
      <c r="I543" s="242" t="s">
        <v>5299</v>
      </c>
      <c r="J543" s="242"/>
      <c r="K543" s="243">
        <v>30857724.73</v>
      </c>
      <c r="M543" s="224" t="s">
        <v>3340</v>
      </c>
      <c r="N543" s="224"/>
      <c r="O543" s="225">
        <v>165176.15</v>
      </c>
      <c r="Q543" s="203" t="s">
        <v>1000</v>
      </c>
      <c r="R543" s="203"/>
      <c r="S543" s="204">
        <v>632</v>
      </c>
      <c r="Y543" t="s">
        <v>59884</v>
      </c>
      <c r="Z543" s="284">
        <v>2912.14</v>
      </c>
      <c r="AB543" s="276" t="s">
        <v>57219</v>
      </c>
      <c r="AC543" s="277">
        <v>40290</v>
      </c>
      <c r="AE543" s="246" t="s">
        <v>60180</v>
      </c>
      <c r="AF543" s="247">
        <v>3994.5</v>
      </c>
      <c r="AH543" s="226" t="s">
        <v>15219</v>
      </c>
      <c r="AI543" s="227">
        <v>56181.279999999999</v>
      </c>
      <c r="AK543" s="207" t="s">
        <v>15176</v>
      </c>
      <c r="AL543" s="208">
        <v>9844</v>
      </c>
      <c r="AM543" s="93"/>
      <c r="AN543" s="199" t="s">
        <v>13212</v>
      </c>
      <c r="AO543" s="200">
        <v>21250</v>
      </c>
      <c r="AQ543" t="s">
        <v>39932</v>
      </c>
      <c r="AR543" s="284">
        <v>30082.49</v>
      </c>
      <c r="AT543" s="272" t="s">
        <v>38603</v>
      </c>
      <c r="AU543" s="273">
        <v>4927.79</v>
      </c>
      <c r="AW543" s="244" t="s">
        <v>11499</v>
      </c>
      <c r="AX543" s="245">
        <v>30857724.73</v>
      </c>
      <c r="AZ543" s="230" t="s">
        <v>9238</v>
      </c>
      <c r="BA543" s="231">
        <v>165176.15</v>
      </c>
      <c r="BC543" s="209" t="s">
        <v>7712</v>
      </c>
      <c r="BD543" s="210">
        <v>124152.13</v>
      </c>
      <c r="BF543" s="195" t="s">
        <v>10329</v>
      </c>
      <c r="BG543" s="196">
        <v>2703</v>
      </c>
    </row>
    <row r="544" spans="1:59" x14ac:dyDescent="0.55000000000000004">
      <c r="A544" t="s">
        <v>51104</v>
      </c>
      <c r="C544">
        <v>247</v>
      </c>
      <c r="E544" s="282" t="s">
        <v>37368</v>
      </c>
      <c r="F544" s="282"/>
      <c r="G544" s="283">
        <v>23.82</v>
      </c>
      <c r="I544" s="242" t="s">
        <v>5300</v>
      </c>
      <c r="J544" s="242"/>
      <c r="K544" s="243">
        <v>639353.65</v>
      </c>
      <c r="M544" s="224" t="s">
        <v>3341</v>
      </c>
      <c r="N544" s="224"/>
      <c r="O544" s="225">
        <v>49890.45</v>
      </c>
      <c r="Q544" s="203" t="s">
        <v>1001</v>
      </c>
      <c r="R544" s="203"/>
      <c r="S544" s="204">
        <v>3441.46</v>
      </c>
      <c r="Y544" t="s">
        <v>59885</v>
      </c>
      <c r="Z544">
        <v>222.79</v>
      </c>
      <c r="AB544" s="276" t="s">
        <v>63018</v>
      </c>
      <c r="AC544" s="277">
        <v>5567.95</v>
      </c>
      <c r="AE544" s="246" t="s">
        <v>60181</v>
      </c>
      <c r="AF544" s="247">
        <v>292.16000000000003</v>
      </c>
      <c r="AH544" s="226" t="s">
        <v>15220</v>
      </c>
      <c r="AI544" s="227">
        <v>3039.01</v>
      </c>
      <c r="AK544" s="207" t="s">
        <v>15177</v>
      </c>
      <c r="AL544" s="208">
        <v>3649.48</v>
      </c>
      <c r="AM544" s="93"/>
      <c r="AN544" s="199" t="s">
        <v>13213</v>
      </c>
      <c r="AO544" s="200">
        <v>1625.68</v>
      </c>
      <c r="AQ544" t="s">
        <v>40032</v>
      </c>
      <c r="AR544" s="284">
        <v>23832.49</v>
      </c>
      <c r="AT544" s="272" t="s">
        <v>38617</v>
      </c>
      <c r="AU544" s="273">
        <v>23.82</v>
      </c>
      <c r="AW544" s="244" t="s">
        <v>11500</v>
      </c>
      <c r="AX544" s="245">
        <v>639353.65</v>
      </c>
      <c r="AZ544" s="230" t="s">
        <v>9239</v>
      </c>
      <c r="BA544" s="231">
        <v>49890.45</v>
      </c>
      <c r="BC544" s="209" t="s">
        <v>8012</v>
      </c>
      <c r="BD544" s="210">
        <v>53040</v>
      </c>
      <c r="BF544" s="195" t="s">
        <v>9950</v>
      </c>
      <c r="BG544" s="196">
        <v>2703</v>
      </c>
    </row>
    <row r="545" spans="1:59" x14ac:dyDescent="0.55000000000000004">
      <c r="A545" t="s">
        <v>51107</v>
      </c>
      <c r="C545">
        <v>381.24</v>
      </c>
      <c r="E545" s="282" t="s">
        <v>37370</v>
      </c>
      <c r="F545" s="282"/>
      <c r="G545" s="283">
        <v>48318.64</v>
      </c>
      <c r="I545" s="242" t="s">
        <v>5302</v>
      </c>
      <c r="J545" s="242"/>
      <c r="K545" s="243">
        <v>141102.76999999999</v>
      </c>
      <c r="M545" s="224" t="s">
        <v>3342</v>
      </c>
      <c r="N545" s="224"/>
      <c r="O545" s="225">
        <v>194917.25</v>
      </c>
      <c r="Q545" s="203" t="s">
        <v>1002</v>
      </c>
      <c r="R545" s="203"/>
      <c r="S545" s="204">
        <v>17166</v>
      </c>
      <c r="Y545" t="s">
        <v>59886</v>
      </c>
      <c r="Z545">
        <v>250.39</v>
      </c>
      <c r="AB545" s="276" t="s">
        <v>15509</v>
      </c>
      <c r="AC545" s="277">
        <v>1019786.78</v>
      </c>
      <c r="AE545" s="246" t="s">
        <v>60182</v>
      </c>
      <c r="AF545" s="247">
        <v>978.66</v>
      </c>
      <c r="AH545" s="226" t="s">
        <v>33062</v>
      </c>
      <c r="AI545" s="227">
        <v>2748.81</v>
      </c>
      <c r="AK545" s="207" t="s">
        <v>15178</v>
      </c>
      <c r="AL545" s="208">
        <v>91283.520000000004</v>
      </c>
      <c r="AM545" s="93"/>
      <c r="AN545" s="199" t="s">
        <v>13214</v>
      </c>
      <c r="AO545" s="200">
        <v>10787.1</v>
      </c>
      <c r="AQ545" t="s">
        <v>51192</v>
      </c>
      <c r="AR545" s="284">
        <v>53271.79</v>
      </c>
      <c r="AT545" s="272" t="s">
        <v>38625</v>
      </c>
      <c r="AU545" s="273">
        <v>48318.64</v>
      </c>
      <c r="AW545" s="244" t="s">
        <v>11502</v>
      </c>
      <c r="AX545" s="245">
        <v>141102.76999999999</v>
      </c>
      <c r="AZ545" s="230" t="s">
        <v>9240</v>
      </c>
      <c r="BA545" s="231">
        <v>194917.25</v>
      </c>
      <c r="BC545" s="209" t="s">
        <v>8271</v>
      </c>
      <c r="BD545" s="210">
        <v>171682</v>
      </c>
      <c r="BF545" s="195" t="s">
        <v>10090</v>
      </c>
      <c r="BG545" s="196">
        <v>4255</v>
      </c>
    </row>
    <row r="546" spans="1:59" x14ac:dyDescent="0.55000000000000004">
      <c r="A546" t="s">
        <v>51108</v>
      </c>
      <c r="C546" s="284">
        <v>1931072.95</v>
      </c>
      <c r="E546" s="282" t="s">
        <v>37371</v>
      </c>
      <c r="F546" s="282"/>
      <c r="G546" s="283">
        <v>-1076.77</v>
      </c>
      <c r="I546" s="242" t="s">
        <v>5303</v>
      </c>
      <c r="J546" s="242"/>
      <c r="K546" s="243">
        <v>1174062.96</v>
      </c>
      <c r="M546" s="224" t="s">
        <v>3344</v>
      </c>
      <c r="N546" s="224"/>
      <c r="O546" s="225">
        <v>205631.66</v>
      </c>
      <c r="Q546" s="203" t="s">
        <v>1003</v>
      </c>
      <c r="R546" s="203"/>
      <c r="S546" s="204">
        <v>39184.79</v>
      </c>
      <c r="Y546" t="s">
        <v>55470</v>
      </c>
      <c r="Z546" s="284">
        <v>9881.93</v>
      </c>
      <c r="AB546" s="276" t="s">
        <v>15510</v>
      </c>
      <c r="AC546" s="277">
        <v>35671.75</v>
      </c>
      <c r="AE546" s="246" t="s">
        <v>51511</v>
      </c>
      <c r="AF546" s="247">
        <v>181.24</v>
      </c>
      <c r="AH546" s="226" t="s">
        <v>51519</v>
      </c>
      <c r="AI546" s="227">
        <v>103584.01</v>
      </c>
      <c r="AK546" s="207" t="s">
        <v>15179</v>
      </c>
      <c r="AL546" s="208">
        <v>524.11</v>
      </c>
      <c r="AM546" s="93"/>
      <c r="AN546" s="199" t="s">
        <v>17173</v>
      </c>
      <c r="AO546" s="200">
        <v>2114.3200000000002</v>
      </c>
      <c r="AQ546" t="s">
        <v>66346</v>
      </c>
      <c r="AR546" s="284">
        <v>60208</v>
      </c>
      <c r="AT546" s="272" t="s">
        <v>38631</v>
      </c>
      <c r="AU546" s="273">
        <v>-1076.77</v>
      </c>
      <c r="AW546" s="244" t="s">
        <v>11503</v>
      </c>
      <c r="AX546" s="245">
        <v>1174062.96</v>
      </c>
      <c r="AZ546" s="230" t="s">
        <v>9242</v>
      </c>
      <c r="BA546" s="231">
        <v>205631.66</v>
      </c>
      <c r="BC546" s="209" t="s">
        <v>8650</v>
      </c>
      <c r="BD546" s="210">
        <v>16674</v>
      </c>
      <c r="BF546" s="195" t="s">
        <v>10330</v>
      </c>
      <c r="BG546" s="196">
        <v>4678</v>
      </c>
    </row>
    <row r="547" spans="1:59" x14ac:dyDescent="0.55000000000000004">
      <c r="A547" t="s">
        <v>65764</v>
      </c>
      <c r="C547" s="284">
        <v>13752.31</v>
      </c>
      <c r="E547" s="282" t="s">
        <v>37372</v>
      </c>
      <c r="F547" s="282"/>
      <c r="G547" s="283">
        <v>30011.73</v>
      </c>
      <c r="I547" s="242" t="s">
        <v>5304</v>
      </c>
      <c r="J547" s="242"/>
      <c r="K547" s="243">
        <v>2248720.94</v>
      </c>
      <c r="M547" s="224" t="s">
        <v>3254</v>
      </c>
      <c r="N547" s="224"/>
      <c r="O547" s="225">
        <v>340.74</v>
      </c>
      <c r="Q547" s="203" t="s">
        <v>1004</v>
      </c>
      <c r="R547" s="203"/>
      <c r="S547" s="204">
        <v>12297.08</v>
      </c>
      <c r="Y547" t="s">
        <v>71167</v>
      </c>
      <c r="Z547" s="284">
        <v>1231.9000000000001</v>
      </c>
      <c r="AB547" s="276" t="s">
        <v>60193</v>
      </c>
      <c r="AC547" s="277">
        <v>103955.8</v>
      </c>
      <c r="AE547" s="246" t="s">
        <v>51513</v>
      </c>
      <c r="AF547" s="247">
        <v>13.87</v>
      </c>
      <c r="AH547" s="226" t="s">
        <v>40093</v>
      </c>
      <c r="AI547" s="227">
        <v>131793.01999999999</v>
      </c>
      <c r="AK547" s="207" t="s">
        <v>15180</v>
      </c>
      <c r="AL547" s="208">
        <v>3584.92</v>
      </c>
      <c r="AM547" s="93"/>
      <c r="AN547" s="199" t="s">
        <v>31767</v>
      </c>
      <c r="AO547" s="200">
        <v>90271.38</v>
      </c>
      <c r="AQ547" t="s">
        <v>11939</v>
      </c>
      <c r="AR547" s="284">
        <v>24237896</v>
      </c>
      <c r="AT547" s="272" t="s">
        <v>38636</v>
      </c>
      <c r="AU547" s="273">
        <v>30011.73</v>
      </c>
      <c r="AW547" s="244" t="s">
        <v>11504</v>
      </c>
      <c r="AX547" s="245">
        <v>2248720.94</v>
      </c>
      <c r="AZ547" s="230" t="s">
        <v>9243</v>
      </c>
      <c r="BA547" s="231">
        <v>340.74</v>
      </c>
      <c r="BC547" s="209" t="s">
        <v>8890</v>
      </c>
      <c r="BD547" s="210">
        <v>148831</v>
      </c>
      <c r="BF547" s="195" t="s">
        <v>9951</v>
      </c>
      <c r="BG547" s="196">
        <v>8933</v>
      </c>
    </row>
    <row r="548" spans="1:59" x14ac:dyDescent="0.55000000000000004">
      <c r="A548" t="s">
        <v>65765</v>
      </c>
      <c r="C548" s="284">
        <v>41453.360000000001</v>
      </c>
      <c r="E548" s="282" t="s">
        <v>37373</v>
      </c>
      <c r="F548" s="282"/>
      <c r="G548" s="283">
        <v>12701.95</v>
      </c>
      <c r="I548" s="242" t="s">
        <v>5306</v>
      </c>
      <c r="J548" s="242"/>
      <c r="K548" s="243">
        <v>1231140.8500000001</v>
      </c>
      <c r="M548" s="224" t="s">
        <v>3345</v>
      </c>
      <c r="N548" s="224"/>
      <c r="O548" s="225">
        <v>542833.37</v>
      </c>
      <c r="Q548" s="203" t="s">
        <v>1005</v>
      </c>
      <c r="R548" s="203"/>
      <c r="S548" s="204">
        <v>1128</v>
      </c>
      <c r="Y548" t="s">
        <v>70108</v>
      </c>
      <c r="Z548" s="284">
        <v>1231.31</v>
      </c>
      <c r="AB548" s="276" t="s">
        <v>63019</v>
      </c>
      <c r="AC548" s="277">
        <v>19982.59</v>
      </c>
      <c r="AE548" s="246" t="s">
        <v>51514</v>
      </c>
      <c r="AF548" s="247">
        <v>44.4</v>
      </c>
      <c r="AH548" s="226" t="s">
        <v>33063</v>
      </c>
      <c r="AI548" s="227">
        <v>1032266.72</v>
      </c>
      <c r="AK548" s="207" t="s">
        <v>15181</v>
      </c>
      <c r="AL548" s="208">
        <v>888.67</v>
      </c>
      <c r="AM548" s="93"/>
      <c r="AN548" s="199" t="s">
        <v>13215</v>
      </c>
      <c r="AO548" s="200">
        <v>651.71</v>
      </c>
      <c r="AQ548" t="s">
        <v>39933</v>
      </c>
      <c r="AR548" s="284">
        <v>17015.84</v>
      </c>
      <c r="AT548" s="272" t="s">
        <v>38641</v>
      </c>
      <c r="AU548" s="273">
        <v>12701.95</v>
      </c>
      <c r="AW548" s="244" t="s">
        <v>11506</v>
      </c>
      <c r="AX548" s="245">
        <v>1231140.8500000001</v>
      </c>
      <c r="AZ548" s="230" t="s">
        <v>9244</v>
      </c>
      <c r="BA548" s="231">
        <v>542833.37</v>
      </c>
      <c r="BC548" s="209" t="s">
        <v>9233</v>
      </c>
      <c r="BD548" s="210">
        <v>1258348.47</v>
      </c>
      <c r="BF548" s="195" t="s">
        <v>7459</v>
      </c>
      <c r="BG548" s="196">
        <v>10622.22</v>
      </c>
    </row>
    <row r="549" spans="1:59" x14ac:dyDescent="0.55000000000000004">
      <c r="A549" t="s">
        <v>51116</v>
      </c>
      <c r="C549" s="284">
        <v>49726.15</v>
      </c>
      <c r="E549" s="282" t="s">
        <v>37374</v>
      </c>
      <c r="F549" s="282"/>
      <c r="G549" s="283">
        <v>12061.93</v>
      </c>
      <c r="I549" s="242" t="s">
        <v>5307</v>
      </c>
      <c r="J549" s="242"/>
      <c r="K549" s="243">
        <v>907193.6</v>
      </c>
      <c r="M549" s="224" t="s">
        <v>3346</v>
      </c>
      <c r="N549" s="224"/>
      <c r="O549" s="225">
        <v>1190492.02</v>
      </c>
      <c r="Q549" s="203" t="s">
        <v>4017</v>
      </c>
      <c r="R549" s="203"/>
      <c r="S549" s="204">
        <v>1248.8800000000001</v>
      </c>
      <c r="Y549" t="s">
        <v>68871</v>
      </c>
      <c r="Z549">
        <v>874.58</v>
      </c>
      <c r="AB549" s="276" t="s">
        <v>66902</v>
      </c>
      <c r="AC549" s="277">
        <v>130.77000000000001</v>
      </c>
      <c r="AE549" s="246" t="s">
        <v>35973</v>
      </c>
      <c r="AF549" s="247">
        <v>1600.76</v>
      </c>
      <c r="AH549" s="226" t="s">
        <v>42125</v>
      </c>
      <c r="AI549" s="227">
        <v>10217</v>
      </c>
      <c r="AK549" s="207" t="s">
        <v>15182</v>
      </c>
      <c r="AL549" s="208">
        <v>72.47</v>
      </c>
      <c r="AM549" s="93"/>
      <c r="AN549" s="199" t="s">
        <v>13216</v>
      </c>
      <c r="AO549" s="200">
        <v>34996.199999999997</v>
      </c>
      <c r="AQ549" t="s">
        <v>40033</v>
      </c>
      <c r="AR549" s="284">
        <v>187006.4</v>
      </c>
      <c r="AT549" s="272" t="s">
        <v>38646</v>
      </c>
      <c r="AU549" s="273">
        <v>12061.93</v>
      </c>
      <c r="AW549" s="244" t="s">
        <v>11507</v>
      </c>
      <c r="AX549" s="245">
        <v>907193.6</v>
      </c>
      <c r="AZ549" s="230" t="s">
        <v>9245</v>
      </c>
      <c r="BA549" s="231">
        <v>1190492.02</v>
      </c>
      <c r="BC549" s="209" t="s">
        <v>11242</v>
      </c>
      <c r="BD549" s="210">
        <v>441.44</v>
      </c>
      <c r="BF549" s="195" t="s">
        <v>10331</v>
      </c>
      <c r="BG549" s="196">
        <v>10227.68</v>
      </c>
    </row>
    <row r="550" spans="1:59" x14ac:dyDescent="0.55000000000000004">
      <c r="A550" t="s">
        <v>51117</v>
      </c>
      <c r="C550" s="284">
        <v>103078.12</v>
      </c>
      <c r="E550" s="282" t="s">
        <v>37375</v>
      </c>
      <c r="F550" s="282"/>
      <c r="G550" s="283">
        <v>1779.38</v>
      </c>
      <c r="I550" s="242" t="s">
        <v>5305</v>
      </c>
      <c r="J550" s="242"/>
      <c r="K550" s="243">
        <v>234.57</v>
      </c>
      <c r="M550" s="224" t="s">
        <v>3347</v>
      </c>
      <c r="N550" s="224"/>
      <c r="O550" s="225">
        <v>287378.57</v>
      </c>
      <c r="Q550" s="203" t="s">
        <v>1006</v>
      </c>
      <c r="R550" s="203"/>
      <c r="S550" s="204">
        <v>6378.4</v>
      </c>
      <c r="Y550" t="s">
        <v>57907</v>
      </c>
      <c r="Z550">
        <v>667</v>
      </c>
      <c r="AB550" s="276" t="s">
        <v>61778</v>
      </c>
      <c r="AC550" s="277">
        <v>25286.62</v>
      </c>
      <c r="AE550" s="246" t="s">
        <v>57197</v>
      </c>
      <c r="AF550" s="247">
        <v>7409</v>
      </c>
      <c r="AH550" s="226" t="s">
        <v>42126</v>
      </c>
      <c r="AI550" s="227">
        <v>781.6</v>
      </c>
      <c r="AK550" s="207" t="s">
        <v>15183</v>
      </c>
      <c r="AL550" s="208">
        <v>1083.52</v>
      </c>
      <c r="AM550" s="93"/>
      <c r="AN550" s="199" t="s">
        <v>13217</v>
      </c>
      <c r="AO550" s="200">
        <v>20173.09</v>
      </c>
      <c r="AQ550" t="s">
        <v>66227</v>
      </c>
      <c r="AR550" s="284">
        <v>2290535</v>
      </c>
      <c r="AT550" s="272" t="s">
        <v>38652</v>
      </c>
      <c r="AU550" s="273">
        <v>1779.38</v>
      </c>
      <c r="AW550" s="244" t="s">
        <v>11505</v>
      </c>
      <c r="AX550" s="245">
        <v>234.57</v>
      </c>
      <c r="AZ550" s="230" t="s">
        <v>9246</v>
      </c>
      <c r="BA550" s="231">
        <v>287378.57</v>
      </c>
      <c r="BC550" s="209" t="s">
        <v>11481</v>
      </c>
      <c r="BD550" s="210">
        <v>1082803.8</v>
      </c>
      <c r="BF550" s="195" t="s">
        <v>9952</v>
      </c>
      <c r="BG550" s="196">
        <v>20849.900000000001</v>
      </c>
    </row>
    <row r="551" spans="1:59" x14ac:dyDescent="0.55000000000000004">
      <c r="A551" t="s">
        <v>49552</v>
      </c>
      <c r="C551" s="284">
        <v>138440.24</v>
      </c>
      <c r="E551" s="282" t="s">
        <v>37376</v>
      </c>
      <c r="F551" s="282"/>
      <c r="G551" s="283">
        <v>5380.16</v>
      </c>
      <c r="I551" s="242" t="s">
        <v>5308</v>
      </c>
      <c r="J551" s="242"/>
      <c r="K551" s="243">
        <v>1795302.14</v>
      </c>
      <c r="M551" s="224" t="s">
        <v>3348</v>
      </c>
      <c r="N551" s="224"/>
      <c r="O551" s="225">
        <v>6628.44</v>
      </c>
      <c r="Q551" s="203" t="s">
        <v>1007</v>
      </c>
      <c r="R551" s="203"/>
      <c r="S551" s="204">
        <v>2672</v>
      </c>
      <c r="Y551" t="s">
        <v>71168</v>
      </c>
      <c r="Z551" s="284">
        <v>37686.99</v>
      </c>
      <c r="AB551" s="276" t="s">
        <v>66491</v>
      </c>
      <c r="AC551" s="277">
        <v>264867.14</v>
      </c>
      <c r="AE551" s="246" t="s">
        <v>40092</v>
      </c>
      <c r="AF551" s="247">
        <v>509.4</v>
      </c>
      <c r="AH551" s="226" t="s">
        <v>42127</v>
      </c>
      <c r="AI551" s="227">
        <v>2215.0500000000002</v>
      </c>
      <c r="AK551" s="207" t="s">
        <v>15184</v>
      </c>
      <c r="AL551" s="208">
        <v>2732.8</v>
      </c>
      <c r="AM551" s="93"/>
      <c r="AN551" s="199" t="s">
        <v>31768</v>
      </c>
      <c r="AO551" s="200">
        <v>1843.84</v>
      </c>
      <c r="AQ551" t="s">
        <v>51341</v>
      </c>
      <c r="AR551" s="284">
        <v>794299.36</v>
      </c>
      <c r="AT551" s="272" t="s">
        <v>38659</v>
      </c>
      <c r="AU551" s="273">
        <v>5380.16</v>
      </c>
      <c r="AW551" s="244" t="s">
        <v>11508</v>
      </c>
      <c r="AX551" s="245">
        <v>1795302.14</v>
      </c>
      <c r="AZ551" s="230" t="s">
        <v>9247</v>
      </c>
      <c r="BA551" s="231">
        <v>6628.44</v>
      </c>
      <c r="BC551" s="209" t="s">
        <v>9778</v>
      </c>
      <c r="BD551" s="210">
        <v>3284988.87</v>
      </c>
      <c r="BF551" s="195" t="s">
        <v>10117</v>
      </c>
      <c r="BG551" s="196">
        <v>17276</v>
      </c>
    </row>
    <row r="552" spans="1:59" x14ac:dyDescent="0.55000000000000004">
      <c r="A552" t="s">
        <v>56927</v>
      </c>
      <c r="C552" s="284">
        <v>57933.61</v>
      </c>
      <c r="E552" s="282" t="s">
        <v>37377</v>
      </c>
      <c r="F552" s="282"/>
      <c r="G552" s="283">
        <v>1447.44</v>
      </c>
      <c r="I552" s="242" t="s">
        <v>5309</v>
      </c>
      <c r="J552" s="242"/>
      <c r="K552" s="243">
        <v>7242383.5999999996</v>
      </c>
      <c r="M552" s="224" t="s">
        <v>3349</v>
      </c>
      <c r="N552" s="224"/>
      <c r="O552" s="225">
        <v>15931.45</v>
      </c>
      <c r="Q552" s="203" t="s">
        <v>1008</v>
      </c>
      <c r="R552" s="203"/>
      <c r="S552" s="204">
        <v>72071</v>
      </c>
      <c r="Y552" t="s">
        <v>28652</v>
      </c>
      <c r="Z552">
        <v>125.59</v>
      </c>
      <c r="AB552" s="276" t="s">
        <v>66492</v>
      </c>
      <c r="AC552" s="277">
        <v>845134.41</v>
      </c>
      <c r="AE552" s="246" t="s">
        <v>57198</v>
      </c>
      <c r="AF552" s="247">
        <v>1815.21</v>
      </c>
      <c r="AH552" s="226" t="s">
        <v>47722</v>
      </c>
      <c r="AI552" s="227">
        <v>7042.3</v>
      </c>
      <c r="AK552" s="207" t="s">
        <v>15185</v>
      </c>
      <c r="AL552" s="208">
        <v>9508.2000000000007</v>
      </c>
      <c r="AM552" s="93"/>
      <c r="AN552" s="199" t="s">
        <v>31769</v>
      </c>
      <c r="AO552" s="200">
        <v>914.22</v>
      </c>
      <c r="AQ552" t="s">
        <v>43982</v>
      </c>
      <c r="AR552" s="284">
        <v>187281.85</v>
      </c>
      <c r="AT552" s="272" t="s">
        <v>38666</v>
      </c>
      <c r="AU552" s="273">
        <v>1447.44</v>
      </c>
      <c r="AW552" s="244" t="s">
        <v>11509</v>
      </c>
      <c r="AX552" s="245">
        <v>7242383.5999999996</v>
      </c>
      <c r="AZ552" s="230" t="s">
        <v>9248</v>
      </c>
      <c r="BA552" s="231">
        <v>15931.45</v>
      </c>
      <c r="BC552" s="209" t="s">
        <v>6632</v>
      </c>
      <c r="BD552" s="210">
        <v>21812.9</v>
      </c>
      <c r="BF552" s="195" t="s">
        <v>10332</v>
      </c>
      <c r="BG552" s="196">
        <v>6259</v>
      </c>
    </row>
    <row r="553" spans="1:59" x14ac:dyDescent="0.55000000000000004">
      <c r="A553" t="s">
        <v>56928</v>
      </c>
      <c r="C553" s="284">
        <v>19859.45</v>
      </c>
      <c r="E553" s="282" t="s">
        <v>37378</v>
      </c>
      <c r="F553" s="282"/>
      <c r="G553" s="283">
        <v>72923.899999999994</v>
      </c>
      <c r="I553" s="242" t="s">
        <v>5310</v>
      </c>
      <c r="J553" s="242"/>
      <c r="K553" s="243">
        <v>13018998.220000001</v>
      </c>
      <c r="M553" s="224" t="s">
        <v>3350</v>
      </c>
      <c r="N553" s="224"/>
      <c r="O553" s="225">
        <v>1881339.79</v>
      </c>
      <c r="Q553" s="203" t="s">
        <v>1009</v>
      </c>
      <c r="R553" s="203"/>
      <c r="S553" s="204">
        <v>1820</v>
      </c>
      <c r="Y553" t="s">
        <v>68893</v>
      </c>
      <c r="Z553" s="284">
        <v>29429.84</v>
      </c>
      <c r="AB553" s="276" t="s">
        <v>55817</v>
      </c>
      <c r="AC553" s="277">
        <v>-9448</v>
      </c>
      <c r="AE553" s="246" t="s">
        <v>57199</v>
      </c>
      <c r="AF553" s="247">
        <v>1795.12</v>
      </c>
      <c r="AH553" s="226" t="s">
        <v>51520</v>
      </c>
      <c r="AI553" s="227">
        <v>1767.8</v>
      </c>
      <c r="AK553" s="207" t="s">
        <v>15186</v>
      </c>
      <c r="AL553" s="208">
        <v>26700.27</v>
      </c>
      <c r="AM553" s="93"/>
      <c r="AN553" s="199" t="s">
        <v>31770</v>
      </c>
      <c r="AO553" s="200">
        <v>2411.7199999999998</v>
      </c>
      <c r="AQ553" t="s">
        <v>46584</v>
      </c>
      <c r="AR553" s="284">
        <v>211338.08</v>
      </c>
      <c r="AT553" s="272" t="s">
        <v>38671</v>
      </c>
      <c r="AU553" s="273">
        <v>72923.899999999994</v>
      </c>
      <c r="AW553" s="244" t="s">
        <v>11510</v>
      </c>
      <c r="AX553" s="245">
        <v>13018998.220000001</v>
      </c>
      <c r="AZ553" s="230" t="s">
        <v>9249</v>
      </c>
      <c r="BA553" s="231">
        <v>1881339.79</v>
      </c>
      <c r="BC553" s="209" t="s">
        <v>6889</v>
      </c>
      <c r="BD553" s="210">
        <v>3336</v>
      </c>
      <c r="BF553" s="195" t="s">
        <v>9953</v>
      </c>
      <c r="BG553" s="196">
        <v>23535</v>
      </c>
    </row>
    <row r="554" spans="1:59" x14ac:dyDescent="0.55000000000000004">
      <c r="A554" t="s">
        <v>56930</v>
      </c>
      <c r="C554" s="284">
        <v>46747.58</v>
      </c>
      <c r="E554" s="282" t="s">
        <v>37379</v>
      </c>
      <c r="F554" s="282"/>
      <c r="G554" s="283">
        <v>2802.59</v>
      </c>
      <c r="I554" s="242" t="s">
        <v>5313</v>
      </c>
      <c r="J554" s="242"/>
      <c r="K554" s="243">
        <v>418514.35</v>
      </c>
      <c r="M554" s="224" t="s">
        <v>3255</v>
      </c>
      <c r="N554" s="224"/>
      <c r="O554" s="225">
        <v>3192067.36</v>
      </c>
      <c r="Q554" s="203" t="s">
        <v>1010</v>
      </c>
      <c r="R554" s="203"/>
      <c r="S554" s="204">
        <v>2083.9299999999998</v>
      </c>
      <c r="Y554" t="s">
        <v>68894</v>
      </c>
      <c r="Z554" s="284">
        <v>28806.31</v>
      </c>
      <c r="AB554" s="276" t="s">
        <v>58930</v>
      </c>
      <c r="AC554" s="277">
        <v>-1274.8599999999999</v>
      </c>
      <c r="AE554" s="246" t="s">
        <v>57200</v>
      </c>
      <c r="AF554" s="247">
        <v>73.239999999999995</v>
      </c>
      <c r="AH554" s="226" t="s">
        <v>51521</v>
      </c>
      <c r="AI554" s="227">
        <v>135.22999999999999</v>
      </c>
      <c r="AK554" s="207" t="s">
        <v>15187</v>
      </c>
      <c r="AL554" s="208">
        <v>33233.43</v>
      </c>
      <c r="AM554" s="93"/>
      <c r="AN554" s="199" t="s">
        <v>31771</v>
      </c>
      <c r="AO554" s="200">
        <v>35098.07</v>
      </c>
      <c r="AQ554" t="s">
        <v>57090</v>
      </c>
      <c r="AR554" s="284">
        <v>4074.75</v>
      </c>
      <c r="AT554" s="272" t="s">
        <v>38683</v>
      </c>
      <c r="AU554" s="273">
        <v>2802.59</v>
      </c>
      <c r="AW554" s="244" t="s">
        <v>11513</v>
      </c>
      <c r="AX554" s="245">
        <v>418514.35</v>
      </c>
      <c r="AZ554" s="230" t="s">
        <v>9250</v>
      </c>
      <c r="BA554" s="231">
        <v>3192067.36</v>
      </c>
      <c r="BC554" s="209" t="s">
        <v>7056</v>
      </c>
      <c r="BD554" s="210">
        <v>398</v>
      </c>
      <c r="BF554" s="195" t="s">
        <v>10333</v>
      </c>
      <c r="BG554" s="196">
        <v>4597</v>
      </c>
    </row>
    <row r="555" spans="1:59" x14ac:dyDescent="0.55000000000000004">
      <c r="A555" t="s">
        <v>46401</v>
      </c>
      <c r="C555" s="284">
        <v>4031</v>
      </c>
      <c r="E555" s="282" t="s">
        <v>37380</v>
      </c>
      <c r="F555" s="282"/>
      <c r="G555" s="283">
        <v>19278.37</v>
      </c>
      <c r="I555" s="242" t="s">
        <v>5314</v>
      </c>
      <c r="J555" s="242"/>
      <c r="K555" s="243">
        <v>1078.25</v>
      </c>
      <c r="M555" s="224" t="s">
        <v>3256</v>
      </c>
      <c r="N555" s="224"/>
      <c r="O555" s="225">
        <v>63605.39</v>
      </c>
      <c r="Q555" s="203" t="s">
        <v>1011</v>
      </c>
      <c r="R555" s="203"/>
      <c r="S555" s="204">
        <v>19064</v>
      </c>
      <c r="Y555" t="s">
        <v>71169</v>
      </c>
      <c r="Z555" s="284">
        <v>163750</v>
      </c>
      <c r="AB555" s="276" t="s">
        <v>69930</v>
      </c>
      <c r="AC555" s="277">
        <v>3100</v>
      </c>
      <c r="AE555" s="246" t="s">
        <v>34485</v>
      </c>
      <c r="AF555" s="247">
        <v>77000</v>
      </c>
      <c r="AH555" s="226" t="s">
        <v>51522</v>
      </c>
      <c r="AI555" s="227">
        <v>426.04</v>
      </c>
      <c r="AK555" s="207" t="s">
        <v>15188</v>
      </c>
      <c r="AL555" s="208">
        <v>14893.79</v>
      </c>
      <c r="AM555" s="93"/>
      <c r="AN555" s="199" t="s">
        <v>31772</v>
      </c>
      <c r="AO555" s="200">
        <v>15487.29</v>
      </c>
      <c r="AQ555" t="s">
        <v>69661</v>
      </c>
      <c r="AR555" s="284">
        <v>48967.92</v>
      </c>
      <c r="AT555" s="272" t="s">
        <v>38687</v>
      </c>
      <c r="AU555" s="273">
        <v>19278.37</v>
      </c>
      <c r="AW555" s="244" t="s">
        <v>11514</v>
      </c>
      <c r="AX555" s="245">
        <v>1078.25</v>
      </c>
      <c r="AZ555" s="230" t="s">
        <v>9252</v>
      </c>
      <c r="BA555" s="231">
        <v>63605.39</v>
      </c>
      <c r="BC555" s="209" t="s">
        <v>7298</v>
      </c>
      <c r="BD555" s="210">
        <v>3992</v>
      </c>
      <c r="BF555" s="195" t="s">
        <v>9955</v>
      </c>
      <c r="BG555" s="196">
        <v>4597</v>
      </c>
    </row>
    <row r="556" spans="1:59" x14ac:dyDescent="0.55000000000000004">
      <c r="A556" t="s">
        <v>65773</v>
      </c>
      <c r="C556" s="284">
        <v>33393.03</v>
      </c>
      <c r="E556" s="282" t="s">
        <v>65478</v>
      </c>
      <c r="F556" s="282"/>
      <c r="G556" s="283">
        <v>21846</v>
      </c>
      <c r="I556" s="242" t="s">
        <v>5315</v>
      </c>
      <c r="J556" s="242"/>
      <c r="K556" s="243">
        <v>11810.29</v>
      </c>
      <c r="M556" s="224" t="s">
        <v>3352</v>
      </c>
      <c r="N556" s="224"/>
      <c r="O556" s="225">
        <v>511665.19</v>
      </c>
      <c r="Q556" s="203" t="s">
        <v>1012</v>
      </c>
      <c r="R556" s="203"/>
      <c r="S556" s="204">
        <v>614</v>
      </c>
      <c r="Y556" t="s">
        <v>53944</v>
      </c>
      <c r="Z556" s="284">
        <v>13484.65</v>
      </c>
      <c r="AB556" s="276" t="s">
        <v>51599</v>
      </c>
      <c r="AC556" s="277">
        <v>-582.29</v>
      </c>
      <c r="AE556" s="246" t="s">
        <v>63921</v>
      </c>
      <c r="AF556" s="247">
        <v>43000</v>
      </c>
      <c r="AH556" s="226" t="s">
        <v>51523</v>
      </c>
      <c r="AI556" s="227">
        <v>17.670000000000002</v>
      </c>
      <c r="AK556" s="207" t="s">
        <v>15189</v>
      </c>
      <c r="AL556" s="208">
        <v>320</v>
      </c>
      <c r="AM556" s="93"/>
      <c r="AN556" s="199" t="s">
        <v>31773</v>
      </c>
      <c r="AO556" s="200">
        <v>4249.55</v>
      </c>
      <c r="AQ556" t="s">
        <v>57091</v>
      </c>
      <c r="AR556" s="284">
        <v>5700</v>
      </c>
      <c r="AT556" s="272" t="s">
        <v>38694</v>
      </c>
      <c r="AU556" s="273">
        <v>21846</v>
      </c>
      <c r="AW556" s="244" t="s">
        <v>11515</v>
      </c>
      <c r="AX556" s="245">
        <v>11810.29</v>
      </c>
      <c r="AZ556" s="230" t="s">
        <v>9253</v>
      </c>
      <c r="BA556" s="231">
        <v>511665.19</v>
      </c>
      <c r="BC556" s="209" t="s">
        <v>7713</v>
      </c>
      <c r="BD556" s="210">
        <v>837</v>
      </c>
      <c r="BF556" s="195" t="s">
        <v>10118</v>
      </c>
      <c r="BG556" s="196">
        <v>129894</v>
      </c>
    </row>
    <row r="557" spans="1:59" x14ac:dyDescent="0.55000000000000004">
      <c r="A557" t="s">
        <v>65775</v>
      </c>
      <c r="C557" s="284">
        <v>68363.98</v>
      </c>
      <c r="E557" s="282" t="s">
        <v>37381</v>
      </c>
      <c r="F557" s="282"/>
      <c r="G557" s="283">
        <v>1021172.65</v>
      </c>
      <c r="I557" s="242" t="s">
        <v>5316</v>
      </c>
      <c r="J557" s="242"/>
      <c r="K557" s="243">
        <v>122517.51</v>
      </c>
      <c r="M557" s="224" t="s">
        <v>3353</v>
      </c>
      <c r="N557" s="224"/>
      <c r="O557" s="225">
        <v>850271.61</v>
      </c>
      <c r="Q557" s="203" t="s">
        <v>1013</v>
      </c>
      <c r="R557" s="203"/>
      <c r="S557" s="204">
        <v>493</v>
      </c>
      <c r="Y557" t="s">
        <v>59896</v>
      </c>
      <c r="Z557" s="284">
        <v>33148.79</v>
      </c>
      <c r="AB557" s="276" t="s">
        <v>55818</v>
      </c>
      <c r="AC557" s="277">
        <v>-1784.09</v>
      </c>
      <c r="AE557" s="246" t="s">
        <v>15209</v>
      </c>
      <c r="AF557" s="247">
        <v>56760</v>
      </c>
      <c r="AH557" s="226" t="s">
        <v>51524</v>
      </c>
      <c r="AI557" s="227">
        <v>560</v>
      </c>
      <c r="AK557" s="207" t="s">
        <v>15190</v>
      </c>
      <c r="AL557" s="208">
        <v>33676.300000000003</v>
      </c>
      <c r="AM557" s="93"/>
      <c r="AN557" s="199" t="s">
        <v>31774</v>
      </c>
      <c r="AO557" s="200">
        <v>9472.42</v>
      </c>
      <c r="AQ557" t="s">
        <v>11967</v>
      </c>
      <c r="AR557" s="284">
        <v>857891.95</v>
      </c>
      <c r="AT557" s="272" t="s">
        <v>38699</v>
      </c>
      <c r="AU557" s="273">
        <v>1021172.65</v>
      </c>
      <c r="AW557" s="244" t="s">
        <v>11516</v>
      </c>
      <c r="AX557" s="245">
        <v>122517.51</v>
      </c>
      <c r="AZ557" s="230" t="s">
        <v>9254</v>
      </c>
      <c r="BA557" s="231">
        <v>850271.61</v>
      </c>
      <c r="BC557" s="209" t="s">
        <v>8272</v>
      </c>
      <c r="BD557" s="210">
        <v>3972</v>
      </c>
      <c r="BF557" s="195" t="s">
        <v>10334</v>
      </c>
      <c r="BG557" s="196">
        <v>60772</v>
      </c>
    </row>
    <row r="558" spans="1:59" x14ac:dyDescent="0.55000000000000004">
      <c r="A558" t="s">
        <v>46404</v>
      </c>
      <c r="C558">
        <v>939</v>
      </c>
      <c r="E558" s="282" t="s">
        <v>37383</v>
      </c>
      <c r="F558" s="282"/>
      <c r="G558" s="283">
        <v>4196.72</v>
      </c>
      <c r="I558" s="242" t="s">
        <v>5317</v>
      </c>
      <c r="J558" s="242"/>
      <c r="K558" s="243">
        <v>123898.06</v>
      </c>
      <c r="M558" s="224" t="s">
        <v>3354</v>
      </c>
      <c r="N558" s="224"/>
      <c r="O558" s="225">
        <v>229585.82</v>
      </c>
      <c r="Q558" s="203" t="s">
        <v>1014</v>
      </c>
      <c r="R558" s="203"/>
      <c r="S558" s="204">
        <v>323</v>
      </c>
      <c r="Y558" t="s">
        <v>59898</v>
      </c>
      <c r="Z558" s="284">
        <v>69799.789999999994</v>
      </c>
      <c r="AB558" s="276" t="s">
        <v>66903</v>
      </c>
      <c r="AC558" s="277">
        <v>-539.64</v>
      </c>
      <c r="AE558" s="246" t="s">
        <v>15211</v>
      </c>
      <c r="AF558" s="247">
        <v>14942.25</v>
      </c>
      <c r="AH558" s="226" t="s">
        <v>51525</v>
      </c>
      <c r="AI558" s="227">
        <v>1162.18</v>
      </c>
      <c r="AK558" s="207" t="s">
        <v>15191</v>
      </c>
      <c r="AL558" s="208">
        <v>32343.119999999999</v>
      </c>
      <c r="AM558" s="93"/>
      <c r="AN558" s="199" t="s">
        <v>31775</v>
      </c>
      <c r="AO558" s="200">
        <v>35646.5</v>
      </c>
      <c r="AQ558" t="s">
        <v>39939</v>
      </c>
      <c r="AR558">
        <v>123.18</v>
      </c>
      <c r="AT558" s="272" t="s">
        <v>38724</v>
      </c>
      <c r="AU558" s="273">
        <v>4196.72</v>
      </c>
      <c r="AW558" s="244" t="s">
        <v>11517</v>
      </c>
      <c r="AX558" s="245">
        <v>123898.06</v>
      </c>
      <c r="AZ558" s="230" t="s">
        <v>9255</v>
      </c>
      <c r="BA558" s="231">
        <v>229585.82</v>
      </c>
      <c r="BC558" s="209" t="s">
        <v>8651</v>
      </c>
      <c r="BD558" s="210">
        <v>74.989999999999995</v>
      </c>
      <c r="BF558" s="195" t="s">
        <v>9367</v>
      </c>
      <c r="BG558" s="196">
        <v>60850</v>
      </c>
    </row>
    <row r="559" spans="1:59" x14ac:dyDescent="0.55000000000000004">
      <c r="A559" t="s">
        <v>46405</v>
      </c>
      <c r="C559" s="284">
        <v>1112.92</v>
      </c>
      <c r="E559" s="282" t="s">
        <v>37384</v>
      </c>
      <c r="F559" s="282"/>
      <c r="G559" s="283">
        <v>7899.04</v>
      </c>
      <c r="I559" s="242" t="s">
        <v>5318</v>
      </c>
      <c r="J559" s="242"/>
      <c r="K559" s="243">
        <v>47408.37</v>
      </c>
      <c r="M559" s="224" t="s">
        <v>3257</v>
      </c>
      <c r="N559" s="224"/>
      <c r="O559" s="225">
        <v>210762.5</v>
      </c>
      <c r="Q559" s="203" t="s">
        <v>1015</v>
      </c>
      <c r="R559" s="203"/>
      <c r="S559" s="204">
        <v>114788</v>
      </c>
      <c r="Y559" t="s">
        <v>43003</v>
      </c>
      <c r="Z559" s="284">
        <v>11580.62</v>
      </c>
      <c r="AB559" s="276" t="s">
        <v>48671</v>
      </c>
      <c r="AC559" s="277">
        <v>2925.77</v>
      </c>
      <c r="AE559" s="246" t="s">
        <v>15214</v>
      </c>
      <c r="AF559" s="247">
        <v>5727.8</v>
      </c>
      <c r="AH559" s="226" t="s">
        <v>34486</v>
      </c>
      <c r="AI559" s="227">
        <v>506949.86</v>
      </c>
      <c r="AK559" s="207" t="s">
        <v>15192</v>
      </c>
      <c r="AL559" s="208">
        <v>4616.3999999999996</v>
      </c>
      <c r="AM559" s="93"/>
      <c r="AN559" s="199" t="s">
        <v>31776</v>
      </c>
      <c r="AO559" s="200">
        <v>3446.79</v>
      </c>
      <c r="AQ559" t="s">
        <v>38444</v>
      </c>
      <c r="AR559">
        <v>-94.11</v>
      </c>
      <c r="AT559" s="272" t="s">
        <v>38743</v>
      </c>
      <c r="AU559" s="273">
        <v>7899.04</v>
      </c>
      <c r="AW559" s="244" t="s">
        <v>11518</v>
      </c>
      <c r="AX559" s="245">
        <v>47408.37</v>
      </c>
      <c r="AZ559" s="230" t="s">
        <v>9256</v>
      </c>
      <c r="BA559" s="231">
        <v>210762.5</v>
      </c>
      <c r="BC559" s="209" t="s">
        <v>8891</v>
      </c>
      <c r="BD559" s="210">
        <v>2966.66</v>
      </c>
      <c r="BF559" s="195" t="s">
        <v>9956</v>
      </c>
      <c r="BG559" s="196">
        <v>251516</v>
      </c>
    </row>
    <row r="560" spans="1:59" x14ac:dyDescent="0.55000000000000004">
      <c r="A560" t="s">
        <v>65777</v>
      </c>
      <c r="C560">
        <v>947.8</v>
      </c>
      <c r="E560" s="282" t="s">
        <v>37386</v>
      </c>
      <c r="F560" s="282"/>
      <c r="G560" s="283">
        <v>123445.66</v>
      </c>
      <c r="I560" s="242" t="s">
        <v>5319</v>
      </c>
      <c r="J560" s="242"/>
      <c r="K560" s="243">
        <v>66476.929999999993</v>
      </c>
      <c r="M560" s="224" t="s">
        <v>3355</v>
      </c>
      <c r="N560" s="224"/>
      <c r="O560" s="225">
        <v>30328.55</v>
      </c>
      <c r="Q560" s="203" t="s">
        <v>4018</v>
      </c>
      <c r="R560" s="203"/>
      <c r="S560" s="204">
        <v>210</v>
      </c>
      <c r="Y560" t="s">
        <v>71170</v>
      </c>
      <c r="Z560" s="284">
        <v>29336.720000000001</v>
      </c>
      <c r="AB560" s="276" t="s">
        <v>48672</v>
      </c>
      <c r="AC560" s="277">
        <v>140.65</v>
      </c>
      <c r="AE560" s="246" t="s">
        <v>15215</v>
      </c>
      <c r="AF560" s="247">
        <v>3399.9</v>
      </c>
      <c r="AH560" s="226" t="s">
        <v>46647</v>
      </c>
      <c r="AI560" s="227">
        <v>11111.55</v>
      </c>
      <c r="AK560" s="207" t="s">
        <v>15193</v>
      </c>
      <c r="AL560" s="208">
        <v>80176.240000000005</v>
      </c>
      <c r="AM560" s="93"/>
      <c r="AN560" s="199" t="s">
        <v>31777</v>
      </c>
      <c r="AO560" s="200">
        <v>78641.960000000006</v>
      </c>
      <c r="AQ560" t="s">
        <v>51200</v>
      </c>
      <c r="AR560" s="284">
        <v>37603.919999999998</v>
      </c>
      <c r="AT560" s="272" t="s">
        <v>38757</v>
      </c>
      <c r="AU560" s="273">
        <v>123445.66</v>
      </c>
      <c r="AW560" s="244" t="s">
        <v>11519</v>
      </c>
      <c r="AX560" s="245">
        <v>66476.929999999993</v>
      </c>
      <c r="AZ560" s="230" t="s">
        <v>9257</v>
      </c>
      <c r="BA560" s="231">
        <v>30328.55</v>
      </c>
      <c r="BC560" s="209" t="s">
        <v>9234</v>
      </c>
      <c r="BD560" s="210">
        <v>11782.91</v>
      </c>
      <c r="BF560" s="195" t="s">
        <v>7632</v>
      </c>
      <c r="BG560" s="196">
        <v>96872</v>
      </c>
    </row>
    <row r="561" spans="1:59" x14ac:dyDescent="0.55000000000000004">
      <c r="A561" t="s">
        <v>65778</v>
      </c>
      <c r="C561" s="284">
        <v>28493</v>
      </c>
      <c r="E561" s="282" t="s">
        <v>37387</v>
      </c>
      <c r="F561" s="282"/>
      <c r="G561" s="283">
        <v>148983.73000000001</v>
      </c>
      <c r="I561" s="242" t="s">
        <v>5320</v>
      </c>
      <c r="J561" s="242"/>
      <c r="K561" s="243">
        <v>237467.32</v>
      </c>
      <c r="M561" s="224" t="s">
        <v>3357</v>
      </c>
      <c r="N561" s="224"/>
      <c r="O561" s="225">
        <v>154464.21</v>
      </c>
      <c r="Q561" s="203" t="s">
        <v>1016</v>
      </c>
      <c r="R561" s="203"/>
      <c r="S561" s="204">
        <v>5816</v>
      </c>
      <c r="Y561" t="s">
        <v>71171</v>
      </c>
      <c r="Z561" s="284">
        <v>2244.2800000000002</v>
      </c>
      <c r="AB561" s="276" t="s">
        <v>47739</v>
      </c>
      <c r="AC561" s="277">
        <v>3332.94</v>
      </c>
      <c r="AE561" s="246" t="s">
        <v>15216</v>
      </c>
      <c r="AF561" s="247">
        <v>4224.92</v>
      </c>
      <c r="AH561" s="226" t="s">
        <v>48658</v>
      </c>
      <c r="AI561" s="227">
        <v>2350</v>
      </c>
      <c r="AK561" s="207" t="s">
        <v>15194</v>
      </c>
      <c r="AL561" s="208">
        <v>73450.69</v>
      </c>
      <c r="AM561" s="93"/>
      <c r="AN561" s="199" t="s">
        <v>31778</v>
      </c>
      <c r="AO561" s="200">
        <v>1021.58</v>
      </c>
      <c r="AQ561" t="s">
        <v>51354</v>
      </c>
      <c r="AR561" s="284">
        <v>7666.75</v>
      </c>
      <c r="AT561" s="272" t="s">
        <v>38765</v>
      </c>
      <c r="AU561" s="273">
        <v>148983.73000000001</v>
      </c>
      <c r="AW561" s="244" t="s">
        <v>11520</v>
      </c>
      <c r="AX561" s="245">
        <v>237467.32</v>
      </c>
      <c r="AZ561" s="230" t="s">
        <v>9259</v>
      </c>
      <c r="BA561" s="231">
        <v>154464.21</v>
      </c>
      <c r="BC561" s="209" t="s">
        <v>9779</v>
      </c>
      <c r="BD561" s="210">
        <v>49172.46</v>
      </c>
      <c r="BF561" s="195" t="s">
        <v>10335</v>
      </c>
      <c r="BG561" s="196">
        <v>50956</v>
      </c>
    </row>
    <row r="562" spans="1:59" x14ac:dyDescent="0.55000000000000004">
      <c r="A562" t="s">
        <v>46407</v>
      </c>
      <c r="C562" s="284">
        <v>31000</v>
      </c>
      <c r="E562" s="282" t="s">
        <v>37388</v>
      </c>
      <c r="F562" s="282"/>
      <c r="G562" s="283">
        <v>51569.96</v>
      </c>
      <c r="I562" s="242" t="s">
        <v>5321</v>
      </c>
      <c r="J562" s="242"/>
      <c r="K562" s="243">
        <v>18560.150000000001</v>
      </c>
      <c r="M562" s="224" t="s">
        <v>3358</v>
      </c>
      <c r="N562" s="224"/>
      <c r="O562" s="225">
        <v>1912651.31</v>
      </c>
      <c r="Q562" s="203" t="s">
        <v>1017</v>
      </c>
      <c r="R562" s="203"/>
      <c r="S562" s="204">
        <v>5730</v>
      </c>
      <c r="Y562" t="s">
        <v>70830</v>
      </c>
      <c r="Z562" s="284">
        <v>6945</v>
      </c>
      <c r="AB562" s="276" t="s">
        <v>58836</v>
      </c>
      <c r="AC562" s="277">
        <v>3724.8</v>
      </c>
      <c r="AE562" s="246" t="s">
        <v>33061</v>
      </c>
      <c r="AF562" s="247">
        <v>49.4</v>
      </c>
      <c r="AH562" s="226" t="s">
        <v>51526</v>
      </c>
      <c r="AI562" s="227">
        <v>190</v>
      </c>
      <c r="AK562" s="207" t="s">
        <v>15195</v>
      </c>
      <c r="AL562" s="208">
        <v>42996.24</v>
      </c>
      <c r="AM562" s="93"/>
      <c r="AN562" s="199" t="s">
        <v>31779</v>
      </c>
      <c r="AO562" s="200">
        <v>101804.06</v>
      </c>
      <c r="AQ562" t="s">
        <v>11969</v>
      </c>
      <c r="AR562" s="284">
        <v>4973566.87</v>
      </c>
      <c r="AT562" s="272" t="s">
        <v>38770</v>
      </c>
      <c r="AU562" s="273">
        <v>51569.96</v>
      </c>
      <c r="AW562" s="244" t="s">
        <v>11521</v>
      </c>
      <c r="AX562" s="245">
        <v>18560.150000000001</v>
      </c>
      <c r="AZ562" s="230" t="s">
        <v>9260</v>
      </c>
      <c r="BA562" s="231">
        <v>1912651.31</v>
      </c>
      <c r="BC562" s="209" t="s">
        <v>6633</v>
      </c>
      <c r="BD562" s="210">
        <v>112785</v>
      </c>
      <c r="BF562" s="195" t="s">
        <v>9957</v>
      </c>
      <c r="BG562" s="196">
        <v>147828</v>
      </c>
    </row>
    <row r="563" spans="1:59" x14ac:dyDescent="0.55000000000000004">
      <c r="A563" t="s">
        <v>46408</v>
      </c>
      <c r="C563">
        <v>928</v>
      </c>
      <c r="E563" s="282" t="s">
        <v>37389</v>
      </c>
      <c r="F563" s="282"/>
      <c r="G563" s="283">
        <v>12006.37</v>
      </c>
      <c r="I563" s="242" t="s">
        <v>5322</v>
      </c>
      <c r="J563" s="242"/>
      <c r="K563" s="243">
        <v>98745.279999999999</v>
      </c>
      <c r="M563" s="224" t="s">
        <v>3359</v>
      </c>
      <c r="N563" s="224"/>
      <c r="O563" s="225">
        <v>3124370.11</v>
      </c>
      <c r="Q563" s="203" t="s">
        <v>1018</v>
      </c>
      <c r="R563" s="203"/>
      <c r="S563" s="204">
        <v>808</v>
      </c>
      <c r="Y563" t="s">
        <v>70834</v>
      </c>
      <c r="Z563" s="284">
        <v>1703.39</v>
      </c>
      <c r="AB563" s="276" t="s">
        <v>66904</v>
      </c>
      <c r="AC563" s="277">
        <v>1279.93</v>
      </c>
      <c r="AE563" s="246" t="s">
        <v>63012</v>
      </c>
      <c r="AF563" s="247">
        <v>1260</v>
      </c>
      <c r="AH563" s="226" t="s">
        <v>49585</v>
      </c>
      <c r="AI563" s="227">
        <v>208500</v>
      </c>
      <c r="AK563" s="207" t="s">
        <v>15196</v>
      </c>
      <c r="AL563" s="208">
        <v>25625.94</v>
      </c>
      <c r="AM563" s="93"/>
      <c r="AN563" s="199" t="s">
        <v>31780</v>
      </c>
      <c r="AO563" s="200">
        <v>1843.84</v>
      </c>
      <c r="AQ563" t="s">
        <v>39940</v>
      </c>
      <c r="AR563" s="284">
        <v>19966.580000000002</v>
      </c>
      <c r="AT563" s="272" t="s">
        <v>38779</v>
      </c>
      <c r="AU563" s="273">
        <v>12006.37</v>
      </c>
      <c r="AW563" s="244" t="s">
        <v>11522</v>
      </c>
      <c r="AX563" s="245">
        <v>98745.279999999999</v>
      </c>
      <c r="AZ563" s="230" t="s">
        <v>9261</v>
      </c>
      <c r="BA563" s="231">
        <v>3124370.11</v>
      </c>
      <c r="BC563" s="209" t="s">
        <v>6890</v>
      </c>
      <c r="BD563" s="210">
        <v>9638.83</v>
      </c>
      <c r="BF563" s="195" t="s">
        <v>7633</v>
      </c>
      <c r="BG563" s="196">
        <v>756736.48</v>
      </c>
    </row>
    <row r="564" spans="1:59" x14ac:dyDescent="0.55000000000000004">
      <c r="A564" t="s">
        <v>65781</v>
      </c>
      <c r="C564" s="284">
        <v>6209</v>
      </c>
      <c r="E564" s="282" t="s">
        <v>37390</v>
      </c>
      <c r="F564" s="282"/>
      <c r="G564" s="283">
        <v>7228.41</v>
      </c>
      <c r="I564" s="242" t="s">
        <v>5323</v>
      </c>
      <c r="J564" s="242"/>
      <c r="K564" s="243">
        <v>135411.47</v>
      </c>
      <c r="M564" s="224" t="s">
        <v>3363</v>
      </c>
      <c r="N564" s="224"/>
      <c r="O564" s="225">
        <v>51412.95</v>
      </c>
      <c r="Q564" s="203" t="s">
        <v>1019</v>
      </c>
      <c r="R564" s="203"/>
      <c r="S564" s="204">
        <v>12179.23</v>
      </c>
      <c r="Y564" t="s">
        <v>70835</v>
      </c>
      <c r="Z564" s="284">
        <v>2332.84</v>
      </c>
      <c r="AB564" s="276" t="s">
        <v>70355</v>
      </c>
      <c r="AC564" s="277">
        <v>7355</v>
      </c>
      <c r="AE564" s="246" t="s">
        <v>15217</v>
      </c>
      <c r="AF564" s="247">
        <v>600</v>
      </c>
      <c r="AH564" s="226" t="s">
        <v>34487</v>
      </c>
      <c r="AI564" s="227">
        <v>53861.29</v>
      </c>
      <c r="AK564" s="207" t="s">
        <v>15197</v>
      </c>
      <c r="AL564" s="208">
        <v>86669.24</v>
      </c>
      <c r="AM564" s="93"/>
      <c r="AN564" s="199" t="s">
        <v>17230</v>
      </c>
      <c r="AO564" s="200">
        <v>914.22</v>
      </c>
      <c r="AQ564" t="s">
        <v>40039</v>
      </c>
      <c r="AR564" s="284">
        <v>37043.230000000003</v>
      </c>
      <c r="AT564" s="272" t="s">
        <v>38784</v>
      </c>
      <c r="AU564" s="273">
        <v>7228.41</v>
      </c>
      <c r="AW564" s="244" t="s">
        <v>11523</v>
      </c>
      <c r="AX564" s="245">
        <v>135411.47</v>
      </c>
      <c r="AZ564" s="230" t="s">
        <v>9265</v>
      </c>
      <c r="BA564" s="231">
        <v>51412.95</v>
      </c>
      <c r="BC564" s="209" t="s">
        <v>7057</v>
      </c>
      <c r="BD564" s="210">
        <v>4782</v>
      </c>
      <c r="BF564" s="195" t="s">
        <v>10336</v>
      </c>
      <c r="BG564" s="196">
        <v>1024056</v>
      </c>
    </row>
    <row r="565" spans="1:59" x14ac:dyDescent="0.55000000000000004">
      <c r="A565" t="s">
        <v>46409</v>
      </c>
      <c r="C565" s="284">
        <v>37422.57</v>
      </c>
      <c r="E565" s="282" t="s">
        <v>12086</v>
      </c>
      <c r="F565" s="282"/>
      <c r="G565" s="283">
        <v>26899.56</v>
      </c>
      <c r="I565" s="242" t="s">
        <v>5324</v>
      </c>
      <c r="J565" s="242"/>
      <c r="K565" s="243">
        <v>29495.41</v>
      </c>
      <c r="M565" s="224" t="s">
        <v>3366</v>
      </c>
      <c r="N565" s="224"/>
      <c r="O565" s="225">
        <v>348</v>
      </c>
      <c r="Q565" s="203" t="s">
        <v>1020</v>
      </c>
      <c r="R565" s="203"/>
      <c r="S565" s="204">
        <v>285311</v>
      </c>
      <c r="Y565" t="s">
        <v>71172</v>
      </c>
      <c r="Z565" s="284">
        <v>30831.23</v>
      </c>
      <c r="AB565" s="276" t="s">
        <v>57220</v>
      </c>
      <c r="AC565" s="277">
        <v>61495.88</v>
      </c>
      <c r="AE565" s="246" t="s">
        <v>51518</v>
      </c>
      <c r="AF565" s="247">
        <v>38222.94</v>
      </c>
      <c r="AH565" s="226" t="s">
        <v>34488</v>
      </c>
      <c r="AI565" s="227">
        <v>118083.19</v>
      </c>
      <c r="AK565" s="207" t="s">
        <v>15198</v>
      </c>
      <c r="AL565" s="208">
        <v>24576.14</v>
      </c>
      <c r="AM565" s="93"/>
      <c r="AN565" s="199" t="s">
        <v>31781</v>
      </c>
      <c r="AO565" s="200">
        <v>2411.7199999999998</v>
      </c>
      <c r="AQ565" t="s">
        <v>51357</v>
      </c>
      <c r="AR565" s="284">
        <v>141250.31</v>
      </c>
      <c r="AT565" s="272" t="s">
        <v>12182</v>
      </c>
      <c r="AU565" s="273">
        <v>26899.56</v>
      </c>
      <c r="AW565" s="244" t="s">
        <v>11524</v>
      </c>
      <c r="AX565" s="245">
        <v>29495.41</v>
      </c>
      <c r="AZ565" s="230" t="s">
        <v>9268</v>
      </c>
      <c r="BA565" s="231">
        <v>348</v>
      </c>
      <c r="BC565" s="209" t="s">
        <v>7299</v>
      </c>
      <c r="BD565" s="210">
        <v>59764.79</v>
      </c>
      <c r="BF565" s="195" t="s">
        <v>9958</v>
      </c>
      <c r="BG565" s="196">
        <v>1780792.48</v>
      </c>
    </row>
    <row r="566" spans="1:59" x14ac:dyDescent="0.55000000000000004">
      <c r="A566" t="s">
        <v>46413</v>
      </c>
      <c r="C566" s="284">
        <v>8940</v>
      </c>
      <c r="E566" s="282" t="s">
        <v>12098</v>
      </c>
      <c r="F566" s="282"/>
      <c r="G566" s="283">
        <v>62950</v>
      </c>
      <c r="I566" s="242" t="s">
        <v>5325</v>
      </c>
      <c r="J566" s="242"/>
      <c r="K566" s="243">
        <v>3962933.79</v>
      </c>
      <c r="M566" s="224" t="s">
        <v>3258</v>
      </c>
      <c r="N566" s="224"/>
      <c r="O566" s="225">
        <v>708.23</v>
      </c>
      <c r="Q566" s="203" t="s">
        <v>1021</v>
      </c>
      <c r="R566" s="203"/>
      <c r="S566" s="204">
        <v>2851.68</v>
      </c>
      <c r="Y566" t="s">
        <v>68964</v>
      </c>
      <c r="Z566" s="284">
        <v>3716</v>
      </c>
      <c r="AB566" s="276" t="s">
        <v>48673</v>
      </c>
      <c r="AC566" s="277">
        <v>1086.17</v>
      </c>
      <c r="AE566" s="246" t="s">
        <v>35974</v>
      </c>
      <c r="AF566" s="247">
        <v>32</v>
      </c>
      <c r="AH566" s="226" t="s">
        <v>35975</v>
      </c>
      <c r="AI566" s="227">
        <v>92818.87</v>
      </c>
      <c r="AK566" s="207" t="s">
        <v>15199</v>
      </c>
      <c r="AL566" s="208">
        <v>61568.13</v>
      </c>
      <c r="AM566" s="93"/>
      <c r="AN566" s="199" t="s">
        <v>17231</v>
      </c>
      <c r="AO566" s="200">
        <v>35098.07</v>
      </c>
      <c r="AQ566" t="s">
        <v>46523</v>
      </c>
      <c r="AR566" s="284">
        <v>2842</v>
      </c>
      <c r="AT566" s="272" t="s">
        <v>12194</v>
      </c>
      <c r="AU566" s="273">
        <v>62950</v>
      </c>
      <c r="AW566" s="244" t="s">
        <v>11525</v>
      </c>
      <c r="AX566" s="245">
        <v>3962933.79</v>
      </c>
      <c r="AZ566" s="230" t="s">
        <v>10432</v>
      </c>
      <c r="BA566" s="231">
        <v>708.23</v>
      </c>
      <c r="BC566" s="209" t="s">
        <v>7573</v>
      </c>
      <c r="BD566" s="210">
        <v>109041</v>
      </c>
      <c r="BF566" s="195" t="s">
        <v>7634</v>
      </c>
      <c r="BG566" s="196">
        <v>14064.16</v>
      </c>
    </row>
    <row r="567" spans="1:59" x14ac:dyDescent="0.55000000000000004">
      <c r="A567" t="s">
        <v>46415</v>
      </c>
      <c r="C567" s="284">
        <v>2842</v>
      </c>
      <c r="E567" s="282" t="s">
        <v>12099</v>
      </c>
      <c r="F567" s="282"/>
      <c r="G567" s="283">
        <v>-6000</v>
      </c>
      <c r="I567" s="242" t="s">
        <v>5326</v>
      </c>
      <c r="J567" s="242"/>
      <c r="K567" s="243">
        <v>1080.31</v>
      </c>
      <c r="M567" s="224" t="s">
        <v>4150</v>
      </c>
      <c r="N567" s="224"/>
      <c r="O567" s="225">
        <v>2800.07</v>
      </c>
      <c r="Q567" s="203" t="s">
        <v>1022</v>
      </c>
      <c r="R567" s="203"/>
      <c r="S567" s="204">
        <v>112.94</v>
      </c>
      <c r="Y567" t="s">
        <v>71173</v>
      </c>
      <c r="Z567" s="284">
        <v>12581</v>
      </c>
      <c r="AB567" s="276" t="s">
        <v>48674</v>
      </c>
      <c r="AC567" s="277">
        <v>218</v>
      </c>
      <c r="AE567" s="246" t="s">
        <v>15218</v>
      </c>
      <c r="AF567" s="247">
        <v>19759.04</v>
      </c>
      <c r="AH567" s="226" t="s">
        <v>51527</v>
      </c>
      <c r="AI567" s="227">
        <v>5182.51</v>
      </c>
      <c r="AK567" s="207" t="s">
        <v>15200</v>
      </c>
      <c r="AL567" s="208">
        <v>162185.26</v>
      </c>
      <c r="AM567" s="93"/>
      <c r="AN567" s="199" t="s">
        <v>31782</v>
      </c>
      <c r="AO567" s="200">
        <v>15487.29</v>
      </c>
      <c r="AQ567" t="s">
        <v>44000</v>
      </c>
      <c r="AR567" s="284">
        <v>25761</v>
      </c>
      <c r="AT567" s="272" t="s">
        <v>12195</v>
      </c>
      <c r="AU567" s="273">
        <v>-6000</v>
      </c>
      <c r="AW567" s="244" t="s">
        <v>11526</v>
      </c>
      <c r="AX567" s="245">
        <v>1080.31</v>
      </c>
      <c r="AZ567" s="230" t="s">
        <v>9269</v>
      </c>
      <c r="BA567" s="231">
        <v>2800.07</v>
      </c>
      <c r="BC567" s="209" t="s">
        <v>7714</v>
      </c>
      <c r="BD567" s="210">
        <v>7932.05</v>
      </c>
      <c r="BF567" s="195" t="s">
        <v>10337</v>
      </c>
      <c r="BG567" s="196">
        <v>6275</v>
      </c>
    </row>
    <row r="568" spans="1:59" x14ac:dyDescent="0.55000000000000004">
      <c r="A568" t="s">
        <v>46417</v>
      </c>
      <c r="C568" s="284">
        <v>30247</v>
      </c>
      <c r="E568" s="282" t="s">
        <v>12102</v>
      </c>
      <c r="F568" s="282"/>
      <c r="G568" s="283">
        <v>250.56</v>
      </c>
      <c r="I568" s="242" t="s">
        <v>5327</v>
      </c>
      <c r="J568" s="242"/>
      <c r="K568" s="243">
        <v>41221572.619999997</v>
      </c>
      <c r="M568" s="224" t="s">
        <v>3367</v>
      </c>
      <c r="N568" s="224"/>
      <c r="O568" s="225">
        <v>31749.83</v>
      </c>
      <c r="Q568" s="203" t="s">
        <v>1023</v>
      </c>
      <c r="R568" s="203"/>
      <c r="S568" s="204">
        <v>911.87</v>
      </c>
      <c r="Y568" t="s">
        <v>71174</v>
      </c>
      <c r="Z568">
        <v>475</v>
      </c>
      <c r="AB568" s="276" t="s">
        <v>70356</v>
      </c>
      <c r="AC568" s="277">
        <v>939.94</v>
      </c>
      <c r="AE568" s="246" t="s">
        <v>15219</v>
      </c>
      <c r="AF568" s="247">
        <v>56007.22</v>
      </c>
      <c r="AH568" s="226" t="s">
        <v>51528</v>
      </c>
      <c r="AI568" s="227">
        <v>26525</v>
      </c>
      <c r="AK568" s="207" t="s">
        <v>15201</v>
      </c>
      <c r="AL568" s="208">
        <v>6454.6</v>
      </c>
      <c r="AM568" s="93"/>
      <c r="AN568" s="199" t="s">
        <v>13218</v>
      </c>
      <c r="AO568" s="200">
        <v>4901.26</v>
      </c>
      <c r="AQ568" t="s">
        <v>11971</v>
      </c>
      <c r="AR568" s="284">
        <v>818133.09</v>
      </c>
      <c r="AT568" s="272" t="s">
        <v>12198</v>
      </c>
      <c r="AU568" s="273">
        <v>250.56</v>
      </c>
      <c r="AW568" s="244" t="s">
        <v>11527</v>
      </c>
      <c r="AX568" s="245">
        <v>41221572.619999997</v>
      </c>
      <c r="AZ568" s="230" t="s">
        <v>9270</v>
      </c>
      <c r="BA568" s="231">
        <v>31749.83</v>
      </c>
      <c r="BC568" s="209" t="s">
        <v>8013</v>
      </c>
      <c r="BD568" s="210">
        <v>23978</v>
      </c>
      <c r="BF568" s="195" t="s">
        <v>9959</v>
      </c>
      <c r="BG568" s="196">
        <v>20339.16</v>
      </c>
    </row>
    <row r="569" spans="1:59" x14ac:dyDescent="0.55000000000000004">
      <c r="A569" t="s">
        <v>65787</v>
      </c>
      <c r="C569" s="284">
        <v>25899.84</v>
      </c>
      <c r="E569" s="282" t="s">
        <v>65487</v>
      </c>
      <c r="F569" s="282"/>
      <c r="G569" s="283">
        <v>12472.77</v>
      </c>
      <c r="I569" s="242" t="s">
        <v>5328</v>
      </c>
      <c r="J569" s="242"/>
      <c r="K569" s="243">
        <v>170578.14</v>
      </c>
      <c r="M569" s="224" t="s">
        <v>3259</v>
      </c>
      <c r="N569" s="224"/>
      <c r="O569" s="225">
        <v>8969.68</v>
      </c>
      <c r="Q569" s="203" t="s">
        <v>1024</v>
      </c>
      <c r="R569" s="203"/>
      <c r="S569" s="204">
        <v>2699</v>
      </c>
      <c r="Y569" t="s">
        <v>43017</v>
      </c>
      <c r="Z569" s="284">
        <v>7615</v>
      </c>
      <c r="AB569" s="276" t="s">
        <v>57222</v>
      </c>
      <c r="AC569" s="277">
        <v>3314.7</v>
      </c>
      <c r="AE569" s="246" t="s">
        <v>55777</v>
      </c>
      <c r="AF569" s="247">
        <v>12202.4</v>
      </c>
      <c r="AH569" s="226" t="s">
        <v>15222</v>
      </c>
      <c r="AI569" s="227">
        <v>19176.61</v>
      </c>
      <c r="AK569" s="207" t="s">
        <v>15202</v>
      </c>
      <c r="AL569" s="208">
        <v>4155.12</v>
      </c>
      <c r="AM569" s="93"/>
      <c r="AN569" s="199" t="s">
        <v>17235</v>
      </c>
      <c r="AO569" s="200">
        <v>9472.42</v>
      </c>
      <c r="AQ569" t="s">
        <v>39941</v>
      </c>
      <c r="AR569" s="284">
        <v>22495.7</v>
      </c>
      <c r="AT569" s="272" t="s">
        <v>12199</v>
      </c>
      <c r="AU569" s="273">
        <v>12472.77</v>
      </c>
      <c r="AW569" s="244" t="s">
        <v>11528</v>
      </c>
      <c r="AX569" s="245">
        <v>170578.14</v>
      </c>
      <c r="AZ569" s="230" t="s">
        <v>9271</v>
      </c>
      <c r="BA569" s="231">
        <v>8969.68</v>
      </c>
      <c r="BC569" s="209" t="s">
        <v>5246</v>
      </c>
      <c r="BD569" s="210">
        <v>78610</v>
      </c>
      <c r="BF569" s="195" t="s">
        <v>7635</v>
      </c>
      <c r="BG569" s="196">
        <v>75135.98</v>
      </c>
    </row>
    <row r="570" spans="1:59" x14ac:dyDescent="0.55000000000000004">
      <c r="A570" t="s">
        <v>46419</v>
      </c>
      <c r="C570" s="284">
        <v>17400</v>
      </c>
      <c r="E570" s="282" t="s">
        <v>12109</v>
      </c>
      <c r="F570" s="282"/>
      <c r="G570" s="283">
        <v>-0.01</v>
      </c>
      <c r="I570" s="242" t="s">
        <v>5329</v>
      </c>
      <c r="J570" s="242"/>
      <c r="K570" s="243">
        <v>371002.9</v>
      </c>
      <c r="M570" s="224" t="s">
        <v>3260</v>
      </c>
      <c r="N570" s="224"/>
      <c r="O570" s="225">
        <v>469823.11</v>
      </c>
      <c r="Q570" s="203" t="s">
        <v>1025</v>
      </c>
      <c r="R570" s="203"/>
      <c r="S570" s="204">
        <v>1375.05</v>
      </c>
      <c r="Y570" t="s">
        <v>50492</v>
      </c>
      <c r="Z570" s="284">
        <v>1750</v>
      </c>
      <c r="AB570" s="276" t="s">
        <v>42144</v>
      </c>
      <c r="AC570" s="277">
        <v>5113.55</v>
      </c>
      <c r="AE570" s="246" t="s">
        <v>15220</v>
      </c>
      <c r="AF570" s="247">
        <v>2018.85</v>
      </c>
      <c r="AH570" s="226" t="s">
        <v>51529</v>
      </c>
      <c r="AI570" s="227">
        <v>1677.5</v>
      </c>
      <c r="AK570" s="207" t="s">
        <v>15203</v>
      </c>
      <c r="AL570" s="208">
        <v>36942.18</v>
      </c>
      <c r="AM570" s="93"/>
      <c r="AN570" s="199" t="s">
        <v>31783</v>
      </c>
      <c r="AO570" s="200">
        <v>35646.5</v>
      </c>
      <c r="AQ570" t="s">
        <v>40040</v>
      </c>
      <c r="AR570" s="284">
        <v>54863.27</v>
      </c>
      <c r="AT570" s="272" t="s">
        <v>12206</v>
      </c>
      <c r="AU570" s="273">
        <v>-0.01</v>
      </c>
      <c r="AW570" s="244" t="s">
        <v>11529</v>
      </c>
      <c r="AX570" s="245">
        <v>371002.9</v>
      </c>
      <c r="AZ570" s="230" t="s">
        <v>9272</v>
      </c>
      <c r="BA570" s="231">
        <v>469823.11</v>
      </c>
      <c r="BC570" s="209" t="s">
        <v>8500</v>
      </c>
      <c r="BD570" s="210">
        <v>72697.42</v>
      </c>
      <c r="BF570" s="195" t="s">
        <v>10338</v>
      </c>
      <c r="BG570" s="196">
        <v>226956</v>
      </c>
    </row>
    <row r="571" spans="1:59" x14ac:dyDescent="0.55000000000000004">
      <c r="A571" t="s">
        <v>46420</v>
      </c>
      <c r="C571" s="284">
        <v>1365</v>
      </c>
      <c r="E571" s="282" t="s">
        <v>12110</v>
      </c>
      <c r="F571" s="282"/>
      <c r="G571" s="283">
        <v>16124.78</v>
      </c>
      <c r="I571" s="242" t="s">
        <v>5330</v>
      </c>
      <c r="J571" s="242"/>
      <c r="K571" s="243">
        <v>58000.3</v>
      </c>
      <c r="M571" s="224" t="s">
        <v>3368</v>
      </c>
      <c r="N571" s="224"/>
      <c r="O571" s="225">
        <v>1975.02</v>
      </c>
      <c r="Q571" s="203" t="s">
        <v>1026</v>
      </c>
      <c r="R571" s="203"/>
      <c r="S571" s="204">
        <v>830</v>
      </c>
      <c r="Y571" t="s">
        <v>50493</v>
      </c>
      <c r="Z571" s="284">
        <v>29455</v>
      </c>
      <c r="AB571" s="276" t="s">
        <v>51601</v>
      </c>
      <c r="AC571" s="277">
        <v>19967.990000000002</v>
      </c>
      <c r="AE571" s="246" t="s">
        <v>15221</v>
      </c>
      <c r="AF571" s="247">
        <v>65437.17</v>
      </c>
      <c r="AH571" s="226" t="s">
        <v>51530</v>
      </c>
      <c r="AI571" s="227">
        <v>165079.45000000001</v>
      </c>
      <c r="AK571" s="207" t="s">
        <v>15204</v>
      </c>
      <c r="AL571" s="208">
        <v>63029.04</v>
      </c>
      <c r="AM571" s="93"/>
      <c r="AN571" s="199" t="s">
        <v>31784</v>
      </c>
      <c r="AO571" s="200">
        <v>3446.79</v>
      </c>
      <c r="AQ571" t="s">
        <v>66234</v>
      </c>
      <c r="AR571" s="284">
        <v>133570.1</v>
      </c>
      <c r="AT571" s="272" t="s">
        <v>12207</v>
      </c>
      <c r="AU571" s="273">
        <v>16124.78</v>
      </c>
      <c r="AW571" s="244" t="s">
        <v>11530</v>
      </c>
      <c r="AX571" s="245">
        <v>58000.3</v>
      </c>
      <c r="AZ571" s="230" t="s">
        <v>9273</v>
      </c>
      <c r="BA571" s="231">
        <v>1975.02</v>
      </c>
      <c r="BC571" s="209" t="s">
        <v>8652</v>
      </c>
      <c r="BD571" s="210">
        <v>6565</v>
      </c>
      <c r="BF571" s="195" t="s">
        <v>9960</v>
      </c>
      <c r="BG571" s="196">
        <v>302091.98</v>
      </c>
    </row>
    <row r="572" spans="1:59" x14ac:dyDescent="0.55000000000000004">
      <c r="A572" t="s">
        <v>65788</v>
      </c>
      <c r="C572" s="284">
        <v>22069</v>
      </c>
      <c r="E572" s="282" t="s">
        <v>12115</v>
      </c>
      <c r="F572" s="282"/>
      <c r="G572" s="283">
        <v>5328.95</v>
      </c>
      <c r="I572" s="242" t="s">
        <v>5331</v>
      </c>
      <c r="J572" s="242"/>
      <c r="K572" s="243">
        <v>1019.79</v>
      </c>
      <c r="M572" s="224" t="s">
        <v>3261</v>
      </c>
      <c r="N572" s="224"/>
      <c r="O572" s="225">
        <v>5491363.7599999998</v>
      </c>
      <c r="Q572" s="203" t="s">
        <v>1027</v>
      </c>
      <c r="R572" s="203"/>
      <c r="S572" s="204">
        <v>1656</v>
      </c>
      <c r="Y572" t="s">
        <v>71175</v>
      </c>
      <c r="Z572" s="284">
        <v>2139.75</v>
      </c>
      <c r="AB572" s="276" t="s">
        <v>57223</v>
      </c>
      <c r="AC572" s="277">
        <v>11606.02</v>
      </c>
      <c r="AE572" s="246" t="s">
        <v>51519</v>
      </c>
      <c r="AF572" s="247">
        <v>15977.93</v>
      </c>
      <c r="AH572" s="226" t="s">
        <v>51531</v>
      </c>
      <c r="AI572" s="227">
        <v>564.44000000000005</v>
      </c>
      <c r="AK572" s="207" t="s">
        <v>15205</v>
      </c>
      <c r="AL572" s="208">
        <v>36363.65</v>
      </c>
      <c r="AM572" s="93"/>
      <c r="AN572" s="199" t="s">
        <v>13219</v>
      </c>
      <c r="AO572" s="200">
        <v>113638.16</v>
      </c>
      <c r="AQ572" t="s">
        <v>46556</v>
      </c>
      <c r="AR572" s="284">
        <v>8144.88</v>
      </c>
      <c r="AT572" s="272" t="s">
        <v>12212</v>
      </c>
      <c r="AU572" s="273">
        <v>5328.95</v>
      </c>
      <c r="AW572" s="244" t="s">
        <v>11531</v>
      </c>
      <c r="AX572" s="245">
        <v>1019.79</v>
      </c>
      <c r="AZ572" s="230" t="s">
        <v>9274</v>
      </c>
      <c r="BA572" s="231">
        <v>5491363.7599999998</v>
      </c>
      <c r="BC572" s="209" t="s">
        <v>8892</v>
      </c>
      <c r="BD572" s="210">
        <v>38531</v>
      </c>
      <c r="BF572" s="195" t="s">
        <v>7636</v>
      </c>
      <c r="BG572" s="196">
        <v>197729.29</v>
      </c>
    </row>
    <row r="573" spans="1:59" x14ac:dyDescent="0.55000000000000004">
      <c r="A573" t="s">
        <v>46425</v>
      </c>
      <c r="C573" s="284">
        <v>63488</v>
      </c>
      <c r="E573" s="282" t="s">
        <v>12121</v>
      </c>
      <c r="F573" s="282"/>
      <c r="G573" s="283">
        <v>105110.55</v>
      </c>
      <c r="I573" s="242" t="s">
        <v>5332</v>
      </c>
      <c r="J573" s="242"/>
      <c r="K573" s="243">
        <v>173719.14</v>
      </c>
      <c r="M573" s="224" t="s">
        <v>3369</v>
      </c>
      <c r="N573" s="224"/>
      <c r="O573" s="225">
        <v>29637.43</v>
      </c>
      <c r="Q573" s="203" t="s">
        <v>4019</v>
      </c>
      <c r="R573" s="203"/>
      <c r="S573" s="204">
        <v>309.8</v>
      </c>
      <c r="Y573" t="s">
        <v>60788</v>
      </c>
      <c r="Z573" s="284">
        <v>387600</v>
      </c>
      <c r="AB573" s="276" t="s">
        <v>47740</v>
      </c>
      <c r="AC573" s="277">
        <v>2626.77</v>
      </c>
      <c r="AE573" s="246" t="s">
        <v>40093</v>
      </c>
      <c r="AF573" s="247">
        <v>3127.95</v>
      </c>
      <c r="AH573" s="226" t="s">
        <v>51532</v>
      </c>
      <c r="AI573" s="227">
        <v>-2.95</v>
      </c>
      <c r="AK573" s="207" t="s">
        <v>15206</v>
      </c>
      <c r="AL573" s="208">
        <v>4391.5600000000004</v>
      </c>
      <c r="AM573" s="93"/>
      <c r="AN573" s="199" t="s">
        <v>17242</v>
      </c>
      <c r="AO573" s="200">
        <v>1021.58</v>
      </c>
      <c r="AQ573" t="s">
        <v>46585</v>
      </c>
      <c r="AR573" s="284">
        <v>2579.04</v>
      </c>
      <c r="AT573" s="272" t="s">
        <v>12218</v>
      </c>
      <c r="AU573" s="273">
        <v>105110.55</v>
      </c>
      <c r="AW573" s="244" t="s">
        <v>11532</v>
      </c>
      <c r="AX573" s="245">
        <v>173719.14</v>
      </c>
      <c r="AZ573" s="230" t="s">
        <v>9275</v>
      </c>
      <c r="BA573" s="231">
        <v>29637.43</v>
      </c>
      <c r="BC573" s="209" t="s">
        <v>9235</v>
      </c>
      <c r="BD573" s="210">
        <v>547404.52</v>
      </c>
      <c r="BF573" s="195" t="s">
        <v>10339</v>
      </c>
      <c r="BG573" s="196">
        <v>379530</v>
      </c>
    </row>
    <row r="574" spans="1:59" x14ac:dyDescent="0.55000000000000004">
      <c r="A574" t="s">
        <v>46427</v>
      </c>
      <c r="C574" s="284">
        <v>2030</v>
      </c>
      <c r="E574" s="282" t="s">
        <v>12122</v>
      </c>
      <c r="F574" s="282"/>
      <c r="G574" s="283">
        <v>-909.97</v>
      </c>
      <c r="I574" s="242" t="s">
        <v>5333</v>
      </c>
      <c r="J574" s="242"/>
      <c r="K574" s="243">
        <v>5224454.32</v>
      </c>
      <c r="M574" s="224" t="s">
        <v>3370</v>
      </c>
      <c r="N574" s="224"/>
      <c r="O574" s="225">
        <v>38108.07</v>
      </c>
      <c r="Q574" s="203" t="s">
        <v>1028</v>
      </c>
      <c r="R574" s="203"/>
      <c r="S574" s="204">
        <v>263</v>
      </c>
      <c r="Y574" t="s">
        <v>43018</v>
      </c>
      <c r="Z574" s="284">
        <v>32708.94</v>
      </c>
      <c r="AB574" s="276" t="s">
        <v>48678</v>
      </c>
      <c r="AC574" s="277">
        <v>1905.18</v>
      </c>
      <c r="AE574" s="246" t="s">
        <v>57201</v>
      </c>
      <c r="AF574" s="247">
        <v>55133.72</v>
      </c>
      <c r="AH574" s="226" t="s">
        <v>47723</v>
      </c>
      <c r="AI574" s="227">
        <v>86215.78</v>
      </c>
      <c r="AK574" s="207" t="s">
        <v>15207</v>
      </c>
      <c r="AL574" s="208">
        <v>25928.82</v>
      </c>
      <c r="AM574" s="93"/>
      <c r="AN574" s="199" t="s">
        <v>13220</v>
      </c>
      <c r="AO574" s="200">
        <v>121977.15</v>
      </c>
      <c r="AQ574" t="s">
        <v>66450</v>
      </c>
      <c r="AR574" s="284">
        <v>3914</v>
      </c>
      <c r="AT574" s="272" t="s">
        <v>12219</v>
      </c>
      <c r="AU574" s="273">
        <v>-909.97</v>
      </c>
      <c r="AW574" s="244" t="s">
        <v>11533</v>
      </c>
      <c r="AX574" s="245">
        <v>5224454.32</v>
      </c>
      <c r="AZ574" s="230" t="s">
        <v>9276</v>
      </c>
      <c r="BA574" s="231">
        <v>38108.07</v>
      </c>
      <c r="BC574" s="209" t="s">
        <v>3649</v>
      </c>
      <c r="BD574" s="210">
        <v>37726.93</v>
      </c>
      <c r="BF574" s="195" t="s">
        <v>9961</v>
      </c>
      <c r="BG574" s="196">
        <v>577259.29</v>
      </c>
    </row>
    <row r="575" spans="1:59" x14ac:dyDescent="0.55000000000000004">
      <c r="A575" t="s">
        <v>46429</v>
      </c>
      <c r="C575" s="284">
        <v>33747</v>
      </c>
      <c r="E575" s="282" t="s">
        <v>65489</v>
      </c>
      <c r="F575" s="282"/>
      <c r="G575" s="283">
        <v>13535</v>
      </c>
      <c r="I575" s="242" t="s">
        <v>5335</v>
      </c>
      <c r="J575" s="242"/>
      <c r="K575" s="243">
        <v>16807113.289999999</v>
      </c>
      <c r="M575" s="224" t="s">
        <v>3371</v>
      </c>
      <c r="N575" s="224"/>
      <c r="O575" s="225">
        <v>80519.61</v>
      </c>
      <c r="Q575" s="203" t="s">
        <v>1029</v>
      </c>
      <c r="R575" s="203"/>
      <c r="S575" s="204">
        <v>213</v>
      </c>
      <c r="Y575" t="s">
        <v>50495</v>
      </c>
      <c r="Z575" s="284">
        <v>6786.12</v>
      </c>
      <c r="AB575" s="276" t="s">
        <v>47743</v>
      </c>
      <c r="AC575" s="277">
        <v>44.68</v>
      </c>
      <c r="AE575" s="246" t="s">
        <v>63922</v>
      </c>
      <c r="AF575" s="247">
        <v>-29509.06</v>
      </c>
      <c r="AH575" s="226" t="s">
        <v>49586</v>
      </c>
      <c r="AI575" s="227">
        <v>49475.46</v>
      </c>
      <c r="AK575" s="207" t="s">
        <v>15208</v>
      </c>
      <c r="AL575" s="208">
        <v>78791.61</v>
      </c>
      <c r="AM575" s="93"/>
      <c r="AN575" s="199" t="s">
        <v>31785</v>
      </c>
      <c r="AO575" s="200">
        <v>5155.2</v>
      </c>
      <c r="AQ575" t="s">
        <v>11973</v>
      </c>
      <c r="AR575" s="284">
        <v>1119272.8500000001</v>
      </c>
      <c r="AT575" s="272" t="s">
        <v>12228</v>
      </c>
      <c r="AU575" s="273">
        <v>13535</v>
      </c>
      <c r="AW575" s="244" t="s">
        <v>11535</v>
      </c>
      <c r="AX575" s="245">
        <v>16807113.289999999</v>
      </c>
      <c r="AZ575" s="230" t="s">
        <v>9277</v>
      </c>
      <c r="BA575" s="231">
        <v>80519.61</v>
      </c>
      <c r="BC575" s="209" t="s">
        <v>11483</v>
      </c>
      <c r="BD575" s="210">
        <v>119298.13</v>
      </c>
      <c r="BF575" s="195" t="s">
        <v>10340</v>
      </c>
      <c r="BG575" s="196">
        <v>22292</v>
      </c>
    </row>
    <row r="576" spans="1:59" x14ac:dyDescent="0.55000000000000004">
      <c r="A576" t="s">
        <v>43579</v>
      </c>
      <c r="C576" s="284">
        <v>2490</v>
      </c>
      <c r="E576" s="282" t="s">
        <v>12131</v>
      </c>
      <c r="F576" s="282"/>
      <c r="G576" s="283">
        <v>509.43</v>
      </c>
      <c r="I576" s="242" t="s">
        <v>5336</v>
      </c>
      <c r="J576" s="242"/>
      <c r="K576" s="243">
        <v>65798.039999999994</v>
      </c>
      <c r="M576" s="224" t="s">
        <v>3373</v>
      </c>
      <c r="N576" s="224"/>
      <c r="O576" s="225">
        <v>655274.93999999994</v>
      </c>
      <c r="Q576" s="203" t="s">
        <v>1030</v>
      </c>
      <c r="R576" s="203"/>
      <c r="S576" s="204">
        <v>684</v>
      </c>
      <c r="Y576" t="s">
        <v>43019</v>
      </c>
      <c r="Z576">
        <v>371.43</v>
      </c>
      <c r="AB576" s="276" t="s">
        <v>63961</v>
      </c>
      <c r="AC576" s="277">
        <v>4691.07</v>
      </c>
      <c r="AE576" s="246" t="s">
        <v>57202</v>
      </c>
      <c r="AF576" s="247">
        <v>1400</v>
      </c>
      <c r="AH576" s="226" t="s">
        <v>49587</v>
      </c>
      <c r="AI576" s="227">
        <v>30449.75</v>
      </c>
      <c r="AK576" s="207" t="s">
        <v>15209</v>
      </c>
      <c r="AL576" s="208">
        <v>4603.09</v>
      </c>
      <c r="AM576" s="93"/>
      <c r="AN576" s="199" t="s">
        <v>31786</v>
      </c>
      <c r="AO576" s="200">
        <v>2167.9</v>
      </c>
      <c r="AQ576" t="s">
        <v>40041</v>
      </c>
      <c r="AR576" s="284">
        <v>35840.61</v>
      </c>
      <c r="AT576" s="272" t="s">
        <v>12229</v>
      </c>
      <c r="AU576" s="273">
        <v>509.43</v>
      </c>
      <c r="AW576" s="244" t="s">
        <v>11536</v>
      </c>
      <c r="AX576" s="245">
        <v>65798.039999999994</v>
      </c>
      <c r="AZ576" s="230" t="s">
        <v>9279</v>
      </c>
      <c r="BA576" s="231">
        <v>655274.93999999994</v>
      </c>
      <c r="BC576" s="209" t="s">
        <v>3676</v>
      </c>
      <c r="BD576" s="210">
        <v>1228754.67</v>
      </c>
      <c r="BF576" s="195" t="s">
        <v>9962</v>
      </c>
      <c r="BG576" s="196">
        <v>22292</v>
      </c>
    </row>
    <row r="577" spans="1:59" x14ac:dyDescent="0.55000000000000004">
      <c r="A577" t="s">
        <v>65806</v>
      </c>
      <c r="C577" s="284">
        <v>2790</v>
      </c>
      <c r="E577" s="282" t="s">
        <v>65491</v>
      </c>
      <c r="F577" s="282"/>
      <c r="G577" s="283">
        <v>8980.2999999999993</v>
      </c>
      <c r="I577" s="242" t="s">
        <v>5337</v>
      </c>
      <c r="J577" s="242"/>
      <c r="K577" s="243">
        <v>150.21</v>
      </c>
      <c r="M577" s="224" t="s">
        <v>3262</v>
      </c>
      <c r="N577" s="224"/>
      <c r="O577" s="225">
        <v>14591.77</v>
      </c>
      <c r="Q577" s="203" t="s">
        <v>1031</v>
      </c>
      <c r="R577" s="203"/>
      <c r="S577" s="204">
        <v>2841</v>
      </c>
      <c r="Y577" t="s">
        <v>60790</v>
      </c>
      <c r="Z577">
        <v>812</v>
      </c>
      <c r="AB577" s="276" t="s">
        <v>63962</v>
      </c>
      <c r="AC577" s="277">
        <v>29525.86</v>
      </c>
      <c r="AE577" s="246" t="s">
        <v>63923</v>
      </c>
      <c r="AF577" s="247">
        <v>10787.76</v>
      </c>
      <c r="AH577" s="226" t="s">
        <v>49588</v>
      </c>
      <c r="AI577" s="227">
        <v>5059.76</v>
      </c>
      <c r="AK577" s="207" t="s">
        <v>15210</v>
      </c>
      <c r="AL577" s="208">
        <v>2884.94</v>
      </c>
      <c r="AM577" s="93"/>
      <c r="AN577" s="199" t="s">
        <v>31787</v>
      </c>
      <c r="AO577" s="200">
        <v>793.22</v>
      </c>
      <c r="AQ577" t="s">
        <v>51201</v>
      </c>
      <c r="AR577" s="284">
        <v>220722.83</v>
      </c>
      <c r="AT577" s="272" t="s">
        <v>12233</v>
      </c>
      <c r="AU577" s="273">
        <v>8980.2999999999993</v>
      </c>
      <c r="AW577" s="244" t="s">
        <v>11537</v>
      </c>
      <c r="AX577" s="245">
        <v>150.21</v>
      </c>
      <c r="AZ577" s="230" t="s">
        <v>9280</v>
      </c>
      <c r="BA577" s="231">
        <v>14591.77</v>
      </c>
      <c r="BC577" s="209" t="s">
        <v>6634</v>
      </c>
      <c r="BD577" s="210">
        <v>680556</v>
      </c>
      <c r="BF577" s="195" t="s">
        <v>10341</v>
      </c>
      <c r="BG577" s="196">
        <v>11045</v>
      </c>
    </row>
    <row r="578" spans="1:59" x14ac:dyDescent="0.55000000000000004">
      <c r="A578" t="s">
        <v>43621</v>
      </c>
      <c r="C578">
        <v>18.399999999999999</v>
      </c>
      <c r="E578" s="282" t="s">
        <v>12135</v>
      </c>
      <c r="F578" s="282"/>
      <c r="G578" s="283">
        <v>12927.7</v>
      </c>
      <c r="I578" s="242" t="s">
        <v>5338</v>
      </c>
      <c r="J578" s="242"/>
      <c r="K578" s="243">
        <v>381111.52</v>
      </c>
      <c r="M578" s="224" t="s">
        <v>3374</v>
      </c>
      <c r="N578" s="224"/>
      <c r="O578" s="225">
        <v>775339.64</v>
      </c>
      <c r="Q578" s="203" t="s">
        <v>1032</v>
      </c>
      <c r="R578" s="203"/>
      <c r="S578" s="204">
        <v>711</v>
      </c>
      <c r="Y578" t="s">
        <v>60792</v>
      </c>
      <c r="Z578">
        <v>13.09</v>
      </c>
      <c r="AB578" s="276" t="s">
        <v>70357</v>
      </c>
      <c r="AC578" s="277">
        <v>3800</v>
      </c>
      <c r="AE578" s="246" t="s">
        <v>57203</v>
      </c>
      <c r="AF578" s="247">
        <v>932.35</v>
      </c>
      <c r="AH578" s="226" t="s">
        <v>49589</v>
      </c>
      <c r="AI578" s="227">
        <v>18307.96</v>
      </c>
      <c r="AK578" s="207" t="s">
        <v>15211</v>
      </c>
      <c r="AL578" s="208">
        <v>2460.96</v>
      </c>
      <c r="AM578" s="93"/>
      <c r="AN578" s="199" t="s">
        <v>31788</v>
      </c>
      <c r="AO578" s="200">
        <v>10459.68</v>
      </c>
      <c r="AQ578" t="s">
        <v>51360</v>
      </c>
      <c r="AR578" s="284">
        <v>117021.95</v>
      </c>
      <c r="AT578" s="272" t="s">
        <v>12234</v>
      </c>
      <c r="AU578" s="273">
        <v>12927.7</v>
      </c>
      <c r="AW578" s="244" t="s">
        <v>11538</v>
      </c>
      <c r="AX578" s="245">
        <v>381111.52</v>
      </c>
      <c r="AZ578" s="230" t="s">
        <v>9281</v>
      </c>
      <c r="BA578" s="231">
        <v>775339.64</v>
      </c>
      <c r="BC578" s="209" t="s">
        <v>6891</v>
      </c>
      <c r="BD578" s="210">
        <v>102000</v>
      </c>
      <c r="BF578" s="195" t="s">
        <v>9963</v>
      </c>
      <c r="BG578" s="196">
        <v>11045</v>
      </c>
    </row>
    <row r="579" spans="1:59" x14ac:dyDescent="0.55000000000000004">
      <c r="A579" t="s">
        <v>65809</v>
      </c>
      <c r="C579" s="284">
        <v>3401</v>
      </c>
      <c r="E579" s="282" t="s">
        <v>65492</v>
      </c>
      <c r="F579" s="282"/>
      <c r="G579" s="283">
        <v>3311</v>
      </c>
      <c r="I579" s="242" t="s">
        <v>5339</v>
      </c>
      <c r="J579" s="242"/>
      <c r="K579" s="243">
        <v>85376.3</v>
      </c>
      <c r="M579" s="224" t="s">
        <v>3375</v>
      </c>
      <c r="N579" s="224"/>
      <c r="O579" s="225">
        <v>32357</v>
      </c>
      <c r="Q579" s="203" t="s">
        <v>1033</v>
      </c>
      <c r="R579" s="203"/>
      <c r="S579" s="204">
        <v>3626</v>
      </c>
      <c r="Y579" t="s">
        <v>71176</v>
      </c>
      <c r="Z579" s="284">
        <v>50504</v>
      </c>
      <c r="AB579" s="276" t="s">
        <v>60194</v>
      </c>
      <c r="AC579" s="277">
        <v>11800.98</v>
      </c>
      <c r="AE579" s="246" t="s">
        <v>57204</v>
      </c>
      <c r="AF579" s="247">
        <v>2986.01</v>
      </c>
      <c r="AH579" s="226" t="s">
        <v>49590</v>
      </c>
      <c r="AI579" s="227">
        <v>12201.8</v>
      </c>
      <c r="AK579" s="207" t="s">
        <v>15212</v>
      </c>
      <c r="AL579" s="208">
        <v>1934.25</v>
      </c>
      <c r="AM579" s="93"/>
      <c r="AN579" s="199" t="s">
        <v>31789</v>
      </c>
      <c r="AO579" s="200">
        <v>5155.2</v>
      </c>
      <c r="AQ579" t="s">
        <v>57093</v>
      </c>
      <c r="AR579" s="284">
        <v>3159</v>
      </c>
      <c r="AT579" s="272" t="s">
        <v>12235</v>
      </c>
      <c r="AU579" s="273">
        <v>3311</v>
      </c>
      <c r="AW579" s="244" t="s">
        <v>11539</v>
      </c>
      <c r="AX579" s="245">
        <v>85376.3</v>
      </c>
      <c r="AZ579" s="230" t="s">
        <v>9282</v>
      </c>
      <c r="BA579" s="231">
        <v>32357</v>
      </c>
      <c r="BC579" s="209" t="s">
        <v>7058</v>
      </c>
      <c r="BD579" s="210">
        <v>30737</v>
      </c>
      <c r="BF579" s="195" t="s">
        <v>7637</v>
      </c>
      <c r="BG579" s="196">
        <v>32252.32</v>
      </c>
    </row>
    <row r="580" spans="1:59" x14ac:dyDescent="0.55000000000000004">
      <c r="A580" t="s">
        <v>43661</v>
      </c>
      <c r="C580" s="284">
        <v>1300</v>
      </c>
      <c r="E580" s="282" t="s">
        <v>12141</v>
      </c>
      <c r="F580" s="282"/>
      <c r="G580" s="283">
        <v>675.89</v>
      </c>
      <c r="I580" s="242" t="s">
        <v>5340</v>
      </c>
      <c r="J580" s="242"/>
      <c r="K580" s="243">
        <v>112242.71</v>
      </c>
      <c r="M580" s="224" t="s">
        <v>3376</v>
      </c>
      <c r="N580" s="224"/>
      <c r="O580" s="225">
        <v>62977.69</v>
      </c>
      <c r="Q580" s="203" t="s">
        <v>1034</v>
      </c>
      <c r="R580" s="203"/>
      <c r="S580" s="204">
        <v>303</v>
      </c>
      <c r="Y580" t="s">
        <v>43020</v>
      </c>
      <c r="Z580" s="284">
        <v>4591.97</v>
      </c>
      <c r="AB580" s="276" t="s">
        <v>60195</v>
      </c>
      <c r="AC580" s="277">
        <v>869.85</v>
      </c>
      <c r="AE580" s="246" t="s">
        <v>63924</v>
      </c>
      <c r="AF580" s="247">
        <v>121.88</v>
      </c>
      <c r="AH580" s="226" t="s">
        <v>51533</v>
      </c>
      <c r="AI580" s="227">
        <v>799.25</v>
      </c>
      <c r="AK580" s="207" t="s">
        <v>15213</v>
      </c>
      <c r="AL580" s="208">
        <v>8528.7800000000007</v>
      </c>
      <c r="AM580" s="93"/>
      <c r="AN580" s="199" t="s">
        <v>17257</v>
      </c>
      <c r="AO580" s="200">
        <v>2167.9</v>
      </c>
      <c r="AQ580" t="s">
        <v>11979</v>
      </c>
      <c r="AR580" s="284">
        <v>1676934.45</v>
      </c>
      <c r="AT580" s="272" t="s">
        <v>12241</v>
      </c>
      <c r="AU580" s="273">
        <v>675.89</v>
      </c>
      <c r="AW580" s="244" t="s">
        <v>11540</v>
      </c>
      <c r="AX580" s="245">
        <v>112242.71</v>
      </c>
      <c r="AZ580" s="230" t="s">
        <v>9283</v>
      </c>
      <c r="BA580" s="231">
        <v>62977.69</v>
      </c>
      <c r="BC580" s="209" t="s">
        <v>7300</v>
      </c>
      <c r="BD580" s="210">
        <v>237810</v>
      </c>
      <c r="BF580" s="195" t="s">
        <v>10342</v>
      </c>
      <c r="BG580" s="196">
        <v>49879</v>
      </c>
    </row>
    <row r="581" spans="1:59" x14ac:dyDescent="0.55000000000000004">
      <c r="A581" t="s">
        <v>43664</v>
      </c>
      <c r="C581" s="284">
        <v>8850</v>
      </c>
      <c r="E581" s="282" t="s">
        <v>12150</v>
      </c>
      <c r="F581" s="282"/>
      <c r="G581" s="283">
        <v>1684.8</v>
      </c>
      <c r="I581" s="242" t="s">
        <v>5341</v>
      </c>
      <c r="J581" s="242"/>
      <c r="K581" s="243">
        <v>3452157.11</v>
      </c>
      <c r="M581" s="224" t="s">
        <v>3264</v>
      </c>
      <c r="N581" s="224"/>
      <c r="O581" s="225">
        <v>52.36</v>
      </c>
      <c r="Q581" s="203" t="s">
        <v>1035</v>
      </c>
      <c r="R581" s="203"/>
      <c r="S581" s="204">
        <v>469</v>
      </c>
      <c r="Y581" t="s">
        <v>43021</v>
      </c>
      <c r="Z581" s="284">
        <v>3506.81</v>
      </c>
      <c r="AB581" s="276" t="s">
        <v>60196</v>
      </c>
      <c r="AC581" s="277">
        <v>2952.61</v>
      </c>
      <c r="AE581" s="246" t="s">
        <v>63925</v>
      </c>
      <c r="AF581" s="247">
        <v>2198.7399999999998</v>
      </c>
      <c r="AH581" s="226" t="s">
        <v>49591</v>
      </c>
      <c r="AI581" s="227">
        <v>8879.64</v>
      </c>
      <c r="AK581" s="207" t="s">
        <v>15214</v>
      </c>
      <c r="AL581" s="208">
        <v>13321.43</v>
      </c>
      <c r="AM581" s="93"/>
      <c r="AN581" s="199" t="s">
        <v>17258</v>
      </c>
      <c r="AO581" s="200">
        <v>793.22</v>
      </c>
      <c r="AQ581" t="s">
        <v>51203</v>
      </c>
      <c r="AR581">
        <v>365.17</v>
      </c>
      <c r="AT581" s="272" t="s">
        <v>12250</v>
      </c>
      <c r="AU581" s="273">
        <v>1684.8</v>
      </c>
      <c r="AW581" s="244" t="s">
        <v>11541</v>
      </c>
      <c r="AX581" s="245">
        <v>3452157.11</v>
      </c>
      <c r="AZ581" s="230" t="s">
        <v>9284</v>
      </c>
      <c r="BA581" s="231">
        <v>52.36</v>
      </c>
      <c r="BC581" s="209" t="s">
        <v>7574</v>
      </c>
      <c r="BD581" s="210">
        <v>676211.47</v>
      </c>
      <c r="BF581" s="195" t="s">
        <v>9964</v>
      </c>
      <c r="BG581" s="196">
        <v>82131.320000000007</v>
      </c>
    </row>
    <row r="582" spans="1:59" x14ac:dyDescent="0.55000000000000004">
      <c r="A582" t="s">
        <v>65828</v>
      </c>
      <c r="C582" s="284">
        <v>1099</v>
      </c>
      <c r="E582" s="282" t="s">
        <v>65496</v>
      </c>
      <c r="F582" s="282"/>
      <c r="G582" s="283">
        <v>69755.69</v>
      </c>
      <c r="I582" s="242" t="s">
        <v>5342</v>
      </c>
      <c r="J582" s="242"/>
      <c r="K582" s="243">
        <v>26535.52</v>
      </c>
      <c r="M582" s="224" t="s">
        <v>3377</v>
      </c>
      <c r="N582" s="224"/>
      <c r="O582" s="225">
        <v>728847.37</v>
      </c>
      <c r="Q582" s="203" t="s">
        <v>1036</v>
      </c>
      <c r="R582" s="203"/>
      <c r="S582" s="204">
        <v>1167</v>
      </c>
      <c r="Y582" t="s">
        <v>50496</v>
      </c>
      <c r="Z582" s="284">
        <v>15230.41</v>
      </c>
      <c r="AB582" s="276" t="s">
        <v>60197</v>
      </c>
      <c r="AC582" s="277">
        <v>1061.97</v>
      </c>
      <c r="AE582" s="246" t="s">
        <v>47722</v>
      </c>
      <c r="AF582" s="247">
        <v>21970.799999999999</v>
      </c>
      <c r="AH582" s="226" t="s">
        <v>49592</v>
      </c>
      <c r="AI582" s="227">
        <v>664.55</v>
      </c>
      <c r="AK582" s="207" t="s">
        <v>15215</v>
      </c>
      <c r="AL582" s="208">
        <v>784.7</v>
      </c>
      <c r="AM582" s="93"/>
      <c r="AN582" s="199" t="s">
        <v>17259</v>
      </c>
      <c r="AO582" s="200">
        <v>10459.68</v>
      </c>
      <c r="AQ582" t="s">
        <v>66394</v>
      </c>
      <c r="AR582" s="284">
        <v>2550</v>
      </c>
      <c r="AT582" s="272" t="s">
        <v>12253</v>
      </c>
      <c r="AU582" s="273">
        <v>69755.69</v>
      </c>
      <c r="AW582" s="244" t="s">
        <v>11542</v>
      </c>
      <c r="AX582" s="245">
        <v>26535.52</v>
      </c>
      <c r="AZ582" s="230" t="s">
        <v>9285</v>
      </c>
      <c r="BA582" s="231">
        <v>728847.37</v>
      </c>
      <c r="BC582" s="209" t="s">
        <v>7715</v>
      </c>
      <c r="BD582" s="210">
        <v>51150.28</v>
      </c>
      <c r="BF582" s="195" t="s">
        <v>7638</v>
      </c>
      <c r="BG582" s="196">
        <v>18771.810000000001</v>
      </c>
    </row>
    <row r="583" spans="1:59" x14ac:dyDescent="0.55000000000000004">
      <c r="A583" t="s">
        <v>43694</v>
      </c>
      <c r="C583" s="284">
        <v>1033.75</v>
      </c>
      <c r="E583" s="282" t="s">
        <v>65497</v>
      </c>
      <c r="F583" s="282"/>
      <c r="G583" s="283">
        <v>57577</v>
      </c>
      <c r="I583" s="242" t="s">
        <v>5343</v>
      </c>
      <c r="J583" s="242"/>
      <c r="K583" s="243">
        <v>389779.51</v>
      </c>
      <c r="M583" s="224" t="s">
        <v>3265</v>
      </c>
      <c r="N583" s="224"/>
      <c r="O583" s="225">
        <v>183850.64</v>
      </c>
      <c r="Q583" s="203" t="s">
        <v>1037</v>
      </c>
      <c r="R583" s="203"/>
      <c r="S583" s="204">
        <v>1356</v>
      </c>
      <c r="Y583" t="s">
        <v>43022</v>
      </c>
      <c r="Z583" s="284">
        <v>10153.59</v>
      </c>
      <c r="AB583" s="276" t="s">
        <v>66905</v>
      </c>
      <c r="AC583" s="277">
        <v>9660</v>
      </c>
      <c r="AE583" s="246" t="s">
        <v>63926</v>
      </c>
      <c r="AF583" s="247">
        <v>-131.94</v>
      </c>
      <c r="AH583" s="226" t="s">
        <v>49593</v>
      </c>
      <c r="AI583" s="227">
        <v>2140</v>
      </c>
      <c r="AK583" s="207" t="s">
        <v>15216</v>
      </c>
      <c r="AL583" s="208">
        <v>598.70000000000005</v>
      </c>
      <c r="AM583" s="93"/>
      <c r="AN583" s="199" t="s">
        <v>31790</v>
      </c>
      <c r="AO583" s="200">
        <v>10483.43</v>
      </c>
      <c r="AQ583" t="s">
        <v>46587</v>
      </c>
      <c r="AR583" s="284">
        <v>16688.61</v>
      </c>
      <c r="AT583" s="272" t="s">
        <v>12256</v>
      </c>
      <c r="AU583" s="273">
        <v>57577</v>
      </c>
      <c r="AW583" s="244" t="s">
        <v>11543</v>
      </c>
      <c r="AX583" s="245">
        <v>389779.51</v>
      </c>
      <c r="AZ583" s="230" t="s">
        <v>9287</v>
      </c>
      <c r="BA583" s="231">
        <v>183850.64</v>
      </c>
      <c r="BC583" s="209" t="s">
        <v>8014</v>
      </c>
      <c r="BD583" s="210">
        <v>174062.25</v>
      </c>
      <c r="BF583" s="195" t="s">
        <v>10343</v>
      </c>
      <c r="BG583" s="196">
        <v>19843</v>
      </c>
    </row>
    <row r="584" spans="1:59" x14ac:dyDescent="0.55000000000000004">
      <c r="A584" t="s">
        <v>43714</v>
      </c>
      <c r="C584">
        <v>667</v>
      </c>
      <c r="E584" s="282" t="s">
        <v>12155</v>
      </c>
      <c r="F584" s="282"/>
      <c r="G584" s="283">
        <v>199.95</v>
      </c>
      <c r="I584" s="242" t="s">
        <v>5344</v>
      </c>
      <c r="J584" s="242"/>
      <c r="K584" s="243">
        <v>20476880.34</v>
      </c>
      <c r="M584" s="224" t="s">
        <v>3379</v>
      </c>
      <c r="N584" s="224"/>
      <c r="O584" s="225">
        <v>1379670.27</v>
      </c>
      <c r="Q584" s="203" t="s">
        <v>1038</v>
      </c>
      <c r="R584" s="203"/>
      <c r="S584" s="204">
        <v>1733</v>
      </c>
      <c r="Y584" t="s">
        <v>71177</v>
      </c>
      <c r="Z584">
        <v>185.13</v>
      </c>
      <c r="AB584" s="276" t="s">
        <v>49623</v>
      </c>
      <c r="AC584" s="277">
        <v>2000</v>
      </c>
      <c r="AE584" s="246" t="s">
        <v>63611</v>
      </c>
      <c r="AF584" s="247">
        <v>6474.44</v>
      </c>
      <c r="AH584" s="226" t="s">
        <v>49594</v>
      </c>
      <c r="AI584" s="227">
        <v>2142.4699999999998</v>
      </c>
      <c r="AK584" s="207" t="s">
        <v>15217</v>
      </c>
      <c r="AL584" s="208">
        <v>13475</v>
      </c>
      <c r="AM584" s="93"/>
      <c r="AN584" s="199" t="s">
        <v>31791</v>
      </c>
      <c r="AO584" s="200">
        <v>4875.91</v>
      </c>
      <c r="AQ584" t="s">
        <v>57112</v>
      </c>
      <c r="AR584" s="284">
        <v>34165.35</v>
      </c>
      <c r="AT584" s="272" t="s">
        <v>12257</v>
      </c>
      <c r="AU584" s="273">
        <v>199.95</v>
      </c>
      <c r="AW584" s="244" t="s">
        <v>11544</v>
      </c>
      <c r="AX584" s="245">
        <v>20476880.34</v>
      </c>
      <c r="AZ584" s="230" t="s">
        <v>9288</v>
      </c>
      <c r="BA584" s="231">
        <v>1379670.27</v>
      </c>
      <c r="BC584" s="209" t="s">
        <v>8273</v>
      </c>
      <c r="BD584" s="210">
        <v>430348</v>
      </c>
      <c r="BF584" s="195" t="s">
        <v>9965</v>
      </c>
      <c r="BG584" s="196">
        <v>38614.81</v>
      </c>
    </row>
    <row r="585" spans="1:59" x14ac:dyDescent="0.55000000000000004">
      <c r="A585" t="s">
        <v>65841</v>
      </c>
      <c r="C585" s="284">
        <v>6945</v>
      </c>
      <c r="E585" s="282" t="s">
        <v>65500</v>
      </c>
      <c r="F585" s="282"/>
      <c r="G585" s="283">
        <v>7038</v>
      </c>
      <c r="I585" s="242" t="s">
        <v>5345</v>
      </c>
      <c r="J585" s="242"/>
      <c r="K585" s="243">
        <v>548.91</v>
      </c>
      <c r="M585" s="224" t="s">
        <v>3383</v>
      </c>
      <c r="N585" s="224"/>
      <c r="O585" s="225">
        <v>32437.91</v>
      </c>
      <c r="Q585" s="203" t="s">
        <v>1039</v>
      </c>
      <c r="R585" s="203"/>
      <c r="S585" s="204">
        <v>386</v>
      </c>
      <c r="Y585" t="s">
        <v>71178</v>
      </c>
      <c r="Z585" s="284">
        <v>6936</v>
      </c>
      <c r="AB585" s="276" t="s">
        <v>66906</v>
      </c>
      <c r="AC585" s="277">
        <v>8136.52</v>
      </c>
      <c r="AE585" s="246" t="s">
        <v>51521</v>
      </c>
      <c r="AF585" s="247">
        <v>495.31</v>
      </c>
      <c r="AH585" s="226" t="s">
        <v>51534</v>
      </c>
      <c r="AI585" s="227">
        <v>88.8</v>
      </c>
      <c r="AK585" s="207" t="s">
        <v>15218</v>
      </c>
      <c r="AL585" s="208">
        <v>9744.7999999999993</v>
      </c>
      <c r="AM585" s="93"/>
      <c r="AN585" s="199" t="s">
        <v>17283</v>
      </c>
      <c r="AO585" s="200">
        <v>10483.43</v>
      </c>
      <c r="AQ585" t="s">
        <v>11981</v>
      </c>
      <c r="AR585" s="284">
        <v>12106839.109999999</v>
      </c>
      <c r="AT585" s="272" t="s">
        <v>12272</v>
      </c>
      <c r="AU585" s="273">
        <v>7038</v>
      </c>
      <c r="AW585" s="244" t="s">
        <v>11545</v>
      </c>
      <c r="AX585" s="245">
        <v>548.91</v>
      </c>
      <c r="AZ585" s="230" t="s">
        <v>9293</v>
      </c>
      <c r="BA585" s="231">
        <v>32437.91</v>
      </c>
      <c r="BC585" s="209" t="s">
        <v>8653</v>
      </c>
      <c r="BD585" s="210">
        <v>26790.28</v>
      </c>
      <c r="BF585" s="195" t="s">
        <v>7639</v>
      </c>
      <c r="BG585" s="196">
        <v>16892.32</v>
      </c>
    </row>
    <row r="586" spans="1:59" x14ac:dyDescent="0.55000000000000004">
      <c r="A586" t="s">
        <v>65842</v>
      </c>
      <c r="C586" s="284">
        <v>3716</v>
      </c>
      <c r="E586" s="282" t="s">
        <v>12173</v>
      </c>
      <c r="F586" s="282"/>
      <c r="G586" s="283">
        <v>120.05</v>
      </c>
      <c r="I586" s="242" t="s">
        <v>5346</v>
      </c>
      <c r="J586" s="242"/>
      <c r="K586" s="243">
        <v>322421.24</v>
      </c>
      <c r="M586" s="224" t="s">
        <v>3384</v>
      </c>
      <c r="N586" s="224"/>
      <c r="O586" s="225">
        <v>1690.92</v>
      </c>
      <c r="Q586" s="203" t="s">
        <v>1040</v>
      </c>
      <c r="R586" s="203"/>
      <c r="S586" s="204">
        <v>937</v>
      </c>
      <c r="Y586" t="s">
        <v>47322</v>
      </c>
      <c r="Z586">
        <v>640</v>
      </c>
      <c r="AB586" s="276" t="s">
        <v>66907</v>
      </c>
      <c r="AC586" s="277">
        <v>27369.95</v>
      </c>
      <c r="AE586" s="246" t="s">
        <v>51522</v>
      </c>
      <c r="AF586" s="247">
        <v>1586.24</v>
      </c>
      <c r="AH586" s="226" t="s">
        <v>47724</v>
      </c>
      <c r="AI586" s="227">
        <v>7500</v>
      </c>
      <c r="AK586" s="207" t="s">
        <v>15219</v>
      </c>
      <c r="AL586" s="208">
        <v>2428.16</v>
      </c>
      <c r="AM586" s="93"/>
      <c r="AN586" s="199" t="s">
        <v>17285</v>
      </c>
      <c r="AO586" s="200">
        <v>4875.91</v>
      </c>
      <c r="AQ586" t="s">
        <v>51204</v>
      </c>
      <c r="AR586" s="284">
        <v>127224.12</v>
      </c>
      <c r="AT586" s="272" t="s">
        <v>12276</v>
      </c>
      <c r="AU586" s="273">
        <v>120.05</v>
      </c>
      <c r="AW586" s="244" t="s">
        <v>11546</v>
      </c>
      <c r="AX586" s="245">
        <v>322421.24</v>
      </c>
      <c r="AZ586" s="230" t="s">
        <v>9294</v>
      </c>
      <c r="BA586" s="231">
        <v>1690.92</v>
      </c>
      <c r="BC586" s="209" t="s">
        <v>8893</v>
      </c>
      <c r="BD586" s="210">
        <v>428495.5</v>
      </c>
      <c r="BF586" s="195" t="s">
        <v>10344</v>
      </c>
      <c r="BG586" s="196">
        <v>210075</v>
      </c>
    </row>
    <row r="587" spans="1:59" x14ac:dyDescent="0.55000000000000004">
      <c r="A587" t="s">
        <v>65843</v>
      </c>
      <c r="C587" s="284">
        <v>12581</v>
      </c>
      <c r="E587" s="282" t="s">
        <v>65503</v>
      </c>
      <c r="F587" s="282"/>
      <c r="G587" s="283">
        <v>5365.87</v>
      </c>
      <c r="I587" s="242" t="s">
        <v>5347</v>
      </c>
      <c r="J587" s="242"/>
      <c r="K587" s="243">
        <v>209153.91</v>
      </c>
      <c r="M587" s="224" t="s">
        <v>3386</v>
      </c>
      <c r="N587" s="224"/>
      <c r="O587" s="225">
        <v>14406.67</v>
      </c>
      <c r="Q587" s="203" t="s">
        <v>1041</v>
      </c>
      <c r="R587" s="203"/>
      <c r="S587" s="204">
        <v>219</v>
      </c>
      <c r="Y587" t="s">
        <v>47323</v>
      </c>
      <c r="Z587" s="284">
        <v>4427.67</v>
      </c>
      <c r="AB587" s="276" t="s">
        <v>66908</v>
      </c>
      <c r="AC587" s="277">
        <v>1600</v>
      </c>
      <c r="AE587" s="246" t="s">
        <v>51523</v>
      </c>
      <c r="AF587" s="247">
        <v>64.739999999999995</v>
      </c>
      <c r="AH587" s="226" t="s">
        <v>48659</v>
      </c>
      <c r="AI587" s="227">
        <v>5967</v>
      </c>
      <c r="AK587" s="207" t="s">
        <v>15220</v>
      </c>
      <c r="AL587" s="208">
        <v>1273.83</v>
      </c>
      <c r="AM587" s="93"/>
      <c r="AN587" s="199" t="s">
        <v>31792</v>
      </c>
      <c r="AO587" s="200">
        <v>2636.75</v>
      </c>
      <c r="AQ587" t="s">
        <v>44009</v>
      </c>
      <c r="AR587" s="284">
        <v>84196</v>
      </c>
      <c r="AT587" s="272" t="s">
        <v>12278</v>
      </c>
      <c r="AU587" s="273">
        <v>5365.87</v>
      </c>
      <c r="AW587" s="244" t="s">
        <v>11548</v>
      </c>
      <c r="AX587" s="245">
        <v>209153.91</v>
      </c>
      <c r="AZ587" s="230" t="s">
        <v>9296</v>
      </c>
      <c r="BA587" s="231">
        <v>14406.67</v>
      </c>
      <c r="BC587" s="209" t="s">
        <v>9236</v>
      </c>
      <c r="BD587" s="210">
        <v>1148272.92</v>
      </c>
      <c r="BF587" s="195" t="s">
        <v>9966</v>
      </c>
      <c r="BG587" s="196">
        <v>226967.32</v>
      </c>
    </row>
    <row r="588" spans="1:59" x14ac:dyDescent="0.55000000000000004">
      <c r="A588" t="s">
        <v>43571</v>
      </c>
      <c r="C588" s="284">
        <v>16345</v>
      </c>
      <c r="E588" s="282" t="s">
        <v>12176</v>
      </c>
      <c r="F588" s="282"/>
      <c r="G588" s="283">
        <v>8361.69</v>
      </c>
      <c r="I588" s="242" t="s">
        <v>5348</v>
      </c>
      <c r="J588" s="242"/>
      <c r="K588" s="243">
        <v>726359.8</v>
      </c>
      <c r="M588" s="224" t="s">
        <v>3387</v>
      </c>
      <c r="N588" s="224"/>
      <c r="O588" s="225">
        <v>6594.67</v>
      </c>
      <c r="Q588" s="203" t="s">
        <v>1042</v>
      </c>
      <c r="R588" s="203"/>
      <c r="S588" s="204">
        <v>452</v>
      </c>
      <c r="Y588" t="s">
        <v>43027</v>
      </c>
      <c r="Z588" s="284">
        <v>9706.44</v>
      </c>
      <c r="AB588" s="276" t="s">
        <v>57229</v>
      </c>
      <c r="AC588" s="277">
        <v>73584.899999999994</v>
      </c>
      <c r="AE588" s="246" t="s">
        <v>51524</v>
      </c>
      <c r="AF588" s="247">
        <v>65</v>
      </c>
      <c r="AH588" s="226" t="s">
        <v>44351</v>
      </c>
      <c r="AI588" s="227">
        <v>107975.8</v>
      </c>
      <c r="AK588" s="207" t="s">
        <v>15221</v>
      </c>
      <c r="AL588" s="208">
        <v>5966.04</v>
      </c>
      <c r="AM588" s="93"/>
      <c r="AN588" s="199" t="s">
        <v>31793</v>
      </c>
      <c r="AO588" s="200">
        <v>4346.25</v>
      </c>
      <c r="AQ588" t="s">
        <v>69664</v>
      </c>
      <c r="AR588" s="284">
        <v>47152.38</v>
      </c>
      <c r="AT588" s="272" t="s">
        <v>12280</v>
      </c>
      <c r="AU588" s="273">
        <v>8361.69</v>
      </c>
      <c r="AW588" s="244" t="s">
        <v>11549</v>
      </c>
      <c r="AX588" s="245">
        <v>726359.8</v>
      </c>
      <c r="AZ588" s="230" t="s">
        <v>9297</v>
      </c>
      <c r="BA588" s="231">
        <v>6594.67</v>
      </c>
      <c r="BC588" s="209" t="s">
        <v>10583</v>
      </c>
      <c r="BD588" s="210">
        <v>113419</v>
      </c>
      <c r="BF588" s="195" t="s">
        <v>10345</v>
      </c>
      <c r="BG588" s="196">
        <v>22799</v>
      </c>
    </row>
    <row r="589" spans="1:59" x14ac:dyDescent="0.55000000000000004">
      <c r="A589" t="s">
        <v>65793</v>
      </c>
      <c r="C589" s="284">
        <v>23000</v>
      </c>
      <c r="E589" s="282" t="s">
        <v>5656</v>
      </c>
      <c r="F589" s="282"/>
      <c r="G589" s="283">
        <v>1567830.78</v>
      </c>
      <c r="I589" s="242" t="s">
        <v>5350</v>
      </c>
      <c r="J589" s="242"/>
      <c r="K589" s="243">
        <v>74579.839999999997</v>
      </c>
      <c r="M589" s="224" t="s">
        <v>3388</v>
      </c>
      <c r="N589" s="224"/>
      <c r="O589" s="225">
        <v>36362.65</v>
      </c>
      <c r="Q589" s="203" t="s">
        <v>1043</v>
      </c>
      <c r="R589" s="203"/>
      <c r="S589" s="204">
        <v>2007</v>
      </c>
      <c r="Y589" t="s">
        <v>40667</v>
      </c>
      <c r="Z589">
        <v>594.79</v>
      </c>
      <c r="AB589" s="276" t="s">
        <v>44383</v>
      </c>
      <c r="AC589" s="277">
        <v>5275</v>
      </c>
      <c r="AE589" s="246" t="s">
        <v>63927</v>
      </c>
      <c r="AF589" s="247">
        <v>1180.53</v>
      </c>
      <c r="AH589" s="226" t="s">
        <v>44352</v>
      </c>
      <c r="AI589" s="227">
        <v>8260.2099999999991</v>
      </c>
      <c r="AK589" s="207" t="s">
        <v>15222</v>
      </c>
      <c r="AL589" s="208">
        <v>150.51</v>
      </c>
      <c r="AM589" s="93"/>
      <c r="AN589" s="199" t="s">
        <v>17304</v>
      </c>
      <c r="AO589" s="200">
        <v>2636.75</v>
      </c>
      <c r="AQ589" t="s">
        <v>11983</v>
      </c>
      <c r="AR589" s="284">
        <v>1648975.3</v>
      </c>
      <c r="AT589" s="272" t="s">
        <v>11856</v>
      </c>
      <c r="AU589" s="273">
        <v>1567830.78</v>
      </c>
      <c r="AW589" s="244" t="s">
        <v>11551</v>
      </c>
      <c r="AX589" s="245">
        <v>74579.839999999997</v>
      </c>
      <c r="AZ589" s="230" t="s">
        <v>9298</v>
      </c>
      <c r="BA589" s="231">
        <v>36362.65</v>
      </c>
      <c r="BC589" s="209" t="s">
        <v>11036</v>
      </c>
      <c r="BD589" s="210">
        <v>16602.439999999999</v>
      </c>
      <c r="BF589" s="195" t="s">
        <v>9967</v>
      </c>
      <c r="BG589" s="196">
        <v>22799</v>
      </c>
    </row>
    <row r="590" spans="1:59" x14ac:dyDescent="0.55000000000000004">
      <c r="A590" t="s">
        <v>65795</v>
      </c>
      <c r="C590" s="284">
        <v>33961.839999999997</v>
      </c>
      <c r="E590" s="282" t="s">
        <v>5657</v>
      </c>
      <c r="F590" s="282"/>
      <c r="G590" s="283">
        <v>1641532.88</v>
      </c>
      <c r="I590" s="242" t="s">
        <v>5351</v>
      </c>
      <c r="J590" s="242"/>
      <c r="K590" s="243">
        <v>53806.43</v>
      </c>
      <c r="M590" s="224" t="s">
        <v>3267</v>
      </c>
      <c r="N590" s="224"/>
      <c r="O590" s="225">
        <v>412767.97</v>
      </c>
      <c r="Q590" s="203" t="s">
        <v>1044</v>
      </c>
      <c r="R590" s="203"/>
      <c r="S590" s="204">
        <v>867.91</v>
      </c>
      <c r="Y590" t="s">
        <v>71179</v>
      </c>
      <c r="Z590" s="284">
        <v>2620</v>
      </c>
      <c r="AB590" s="276" t="s">
        <v>44384</v>
      </c>
      <c r="AC590" s="277">
        <v>8872.15</v>
      </c>
      <c r="AE590" s="246" t="s">
        <v>51525</v>
      </c>
      <c r="AF590" s="247">
        <v>11768.31</v>
      </c>
      <c r="AH590" s="226" t="s">
        <v>51535</v>
      </c>
      <c r="AI590" s="227">
        <v>472.83</v>
      </c>
      <c r="AK590" s="207" t="s">
        <v>15223</v>
      </c>
      <c r="AL590" s="208">
        <v>6.43</v>
      </c>
      <c r="AM590" s="93"/>
      <c r="AN590" s="199" t="s">
        <v>17306</v>
      </c>
      <c r="AO590" s="200">
        <v>4346.25</v>
      </c>
      <c r="AQ590" t="s">
        <v>51205</v>
      </c>
      <c r="AR590" s="284">
        <v>61741.72</v>
      </c>
      <c r="AT590" s="272" t="s">
        <v>11857</v>
      </c>
      <c r="AU590" s="273">
        <v>1641532.88</v>
      </c>
      <c r="AW590" s="244" t="s">
        <v>11552</v>
      </c>
      <c r="AX590" s="245">
        <v>53806.43</v>
      </c>
      <c r="AZ590" s="230" t="s">
        <v>9299</v>
      </c>
      <c r="BA590" s="231">
        <v>412767.97</v>
      </c>
      <c r="BC590" s="209" t="s">
        <v>9700</v>
      </c>
      <c r="BD590" s="210">
        <v>53948.21</v>
      </c>
      <c r="BF590" s="195" t="s">
        <v>7640</v>
      </c>
      <c r="BG590" s="196">
        <v>245353.47</v>
      </c>
    </row>
    <row r="591" spans="1:59" x14ac:dyDescent="0.55000000000000004">
      <c r="A591" t="s">
        <v>43577</v>
      </c>
      <c r="C591" s="284">
        <v>9379.7999999999993</v>
      </c>
      <c r="E591" s="282" t="s">
        <v>5591</v>
      </c>
      <c r="F591" s="282"/>
      <c r="G591" s="283">
        <v>26799939.149999999</v>
      </c>
      <c r="I591" s="242" t="s">
        <v>5353</v>
      </c>
      <c r="J591" s="242"/>
      <c r="K591" s="243">
        <v>249465.34</v>
      </c>
      <c r="M591" s="224" t="s">
        <v>3389</v>
      </c>
      <c r="N591" s="224"/>
      <c r="O591" s="225">
        <v>213018.39</v>
      </c>
      <c r="Q591" s="203" t="s">
        <v>4020</v>
      </c>
      <c r="R591" s="203"/>
      <c r="S591" s="204">
        <v>1179</v>
      </c>
      <c r="Y591" t="s">
        <v>70114</v>
      </c>
      <c r="Z591">
        <v>200.43</v>
      </c>
      <c r="AB591" s="276" t="s">
        <v>66909</v>
      </c>
      <c r="AC591" s="277">
        <v>4900</v>
      </c>
      <c r="AE591" s="246" t="s">
        <v>63928</v>
      </c>
      <c r="AF591" s="247">
        <v>-15.43</v>
      </c>
      <c r="AH591" s="226" t="s">
        <v>51536</v>
      </c>
      <c r="AI591" s="227">
        <v>36.17</v>
      </c>
      <c r="AK591" s="207" t="s">
        <v>15224</v>
      </c>
      <c r="AL591" s="208">
        <v>73450.69</v>
      </c>
      <c r="AM591" s="93"/>
      <c r="AN591" s="199" t="s">
        <v>13221</v>
      </c>
      <c r="AO591" s="200">
        <v>193.12</v>
      </c>
      <c r="AQ591" t="s">
        <v>51366</v>
      </c>
      <c r="AR591" s="284">
        <v>18812.5</v>
      </c>
      <c r="AT591" s="272" t="s">
        <v>11794</v>
      </c>
      <c r="AU591" s="273">
        <v>26799939.149999999</v>
      </c>
      <c r="AW591" s="244" t="s">
        <v>11554</v>
      </c>
      <c r="AX591" s="245">
        <v>249465.34</v>
      </c>
      <c r="AZ591" s="230" t="s">
        <v>9300</v>
      </c>
      <c r="BA591" s="231">
        <v>213018.39</v>
      </c>
      <c r="BC591" s="209" t="s">
        <v>11484</v>
      </c>
      <c r="BD591" s="210">
        <v>39677.49</v>
      </c>
      <c r="BF591" s="195" t="s">
        <v>10346</v>
      </c>
      <c r="BG591" s="196">
        <v>360045</v>
      </c>
    </row>
    <row r="592" spans="1:59" x14ac:dyDescent="0.55000000000000004">
      <c r="A592" t="s">
        <v>43587</v>
      </c>
      <c r="C592" s="284">
        <v>17750</v>
      </c>
      <c r="E592" s="282" t="s">
        <v>5594</v>
      </c>
      <c r="F592" s="282"/>
      <c r="G592" s="283">
        <v>3464292.87</v>
      </c>
      <c r="I592" s="242" t="s">
        <v>5354</v>
      </c>
      <c r="J592" s="242"/>
      <c r="K592" s="243">
        <v>1793495.28</v>
      </c>
      <c r="M592" s="224" t="s">
        <v>3268</v>
      </c>
      <c r="N592" s="224"/>
      <c r="O592" s="225">
        <v>49447.46</v>
      </c>
      <c r="Q592" s="203" t="s">
        <v>1045</v>
      </c>
      <c r="R592" s="203"/>
      <c r="S592" s="204">
        <v>7374</v>
      </c>
      <c r="Y592" t="s">
        <v>71180</v>
      </c>
      <c r="Z592" s="284">
        <v>6000</v>
      </c>
      <c r="AB592" s="276" t="s">
        <v>66910</v>
      </c>
      <c r="AC592" s="277">
        <v>-7521.29</v>
      </c>
      <c r="AE592" s="246" t="s">
        <v>61273</v>
      </c>
      <c r="AF592" s="247">
        <v>610.54999999999995</v>
      </c>
      <c r="AH592" s="226" t="s">
        <v>44353</v>
      </c>
      <c r="AI592" s="227">
        <v>36437.5</v>
      </c>
      <c r="AK592" s="207" t="s">
        <v>15225</v>
      </c>
      <c r="AL592" s="208">
        <v>42996.24</v>
      </c>
      <c r="AM592" s="93"/>
      <c r="AN592" s="199" t="s">
        <v>13222</v>
      </c>
      <c r="AO592" s="200">
        <v>14.76</v>
      </c>
      <c r="AQ592" t="s">
        <v>46525</v>
      </c>
      <c r="AR592" s="284">
        <v>30247</v>
      </c>
      <c r="AT592" s="272" t="s">
        <v>11797</v>
      </c>
      <c r="AU592" s="273">
        <v>3464292.87</v>
      </c>
      <c r="AW592" s="244" t="s">
        <v>11555</v>
      </c>
      <c r="AX592" s="245">
        <v>1793495.28</v>
      </c>
      <c r="AZ592" s="230" t="s">
        <v>9301</v>
      </c>
      <c r="BA592" s="231">
        <v>49447.46</v>
      </c>
      <c r="BC592" s="209" t="s">
        <v>12200</v>
      </c>
      <c r="BD592" s="210">
        <v>62862.02</v>
      </c>
      <c r="BF592" s="195" t="s">
        <v>9968</v>
      </c>
      <c r="BG592" s="196">
        <v>605398.47</v>
      </c>
    </row>
    <row r="593" spans="1:59" x14ac:dyDescent="0.55000000000000004">
      <c r="A593" t="s">
        <v>43594</v>
      </c>
      <c r="C593">
        <v>9.4499999999999993</v>
      </c>
      <c r="E593" s="282" t="s">
        <v>5595</v>
      </c>
      <c r="F593" s="282"/>
      <c r="G593" s="283">
        <v>1070166.2</v>
      </c>
      <c r="I593" s="242" t="s">
        <v>5357</v>
      </c>
      <c r="J593" s="242"/>
      <c r="K593" s="243">
        <v>265907.40000000002</v>
      </c>
      <c r="M593" s="224" t="s">
        <v>3391</v>
      </c>
      <c r="N593" s="224"/>
      <c r="O593" s="225">
        <v>1836876.39</v>
      </c>
      <c r="Q593" s="203" t="s">
        <v>1046</v>
      </c>
      <c r="R593" s="203"/>
      <c r="S593" s="204">
        <v>116</v>
      </c>
      <c r="Y593" t="s">
        <v>71181</v>
      </c>
      <c r="Z593">
        <v>455.87</v>
      </c>
      <c r="AB593" s="276" t="s">
        <v>66911</v>
      </c>
      <c r="AC593" s="277">
        <v>68414.86</v>
      </c>
      <c r="AE593" s="246" t="s">
        <v>55778</v>
      </c>
      <c r="AF593" s="247">
        <v>10570.45</v>
      </c>
      <c r="AH593" s="226" t="s">
        <v>44354</v>
      </c>
      <c r="AI593" s="227">
        <v>2259.13</v>
      </c>
      <c r="AK593" s="207" t="s">
        <v>15226</v>
      </c>
      <c r="AL593" s="208">
        <v>78791.61</v>
      </c>
      <c r="AM593" s="93"/>
      <c r="AN593" s="199" t="s">
        <v>13223</v>
      </c>
      <c r="AO593" s="200">
        <v>41.87</v>
      </c>
      <c r="AQ593" t="s">
        <v>66353</v>
      </c>
      <c r="AR593" s="284">
        <v>75456</v>
      </c>
      <c r="AT593" s="272" t="s">
        <v>11798</v>
      </c>
      <c r="AU593" s="273">
        <v>1070166.2</v>
      </c>
      <c r="AW593" s="244" t="s">
        <v>11558</v>
      </c>
      <c r="AX593" s="245">
        <v>265907.40000000002</v>
      </c>
      <c r="AZ593" s="230" t="s">
        <v>9303</v>
      </c>
      <c r="BA593" s="231">
        <v>1836876.39</v>
      </c>
      <c r="BC593" s="209" t="s">
        <v>11830</v>
      </c>
      <c r="BD593" s="210">
        <v>34298.81</v>
      </c>
      <c r="BF593" s="195" t="s">
        <v>7641</v>
      </c>
      <c r="BG593" s="196">
        <v>3932.14</v>
      </c>
    </row>
    <row r="594" spans="1:59" x14ac:dyDescent="0.55000000000000004">
      <c r="A594" t="s">
        <v>43595</v>
      </c>
      <c r="C594" s="284">
        <v>2714.75</v>
      </c>
      <c r="E594" s="282" t="s">
        <v>5596</v>
      </c>
      <c r="F594" s="282"/>
      <c r="G594" s="283">
        <v>5515439.9699999997</v>
      </c>
      <c r="I594" s="242" t="s">
        <v>5358</v>
      </c>
      <c r="J594" s="242"/>
      <c r="K594" s="243">
        <v>2406731.39</v>
      </c>
      <c r="M594" s="224" t="s">
        <v>4154</v>
      </c>
      <c r="N594" s="224"/>
      <c r="O594" s="225">
        <v>6848</v>
      </c>
      <c r="Q594" s="203" t="s">
        <v>1047</v>
      </c>
      <c r="R594" s="203"/>
      <c r="S594" s="204">
        <v>607.9</v>
      </c>
      <c r="Y594" t="s">
        <v>71182</v>
      </c>
      <c r="Z594" s="284">
        <v>6435</v>
      </c>
      <c r="AB594" s="276" t="s">
        <v>61779</v>
      </c>
      <c r="AC594" s="277">
        <v>4357.45</v>
      </c>
      <c r="AE594" s="246" t="s">
        <v>34486</v>
      </c>
      <c r="AF594" s="247">
        <v>852643.32</v>
      </c>
      <c r="AH594" s="226" t="s">
        <v>13002</v>
      </c>
      <c r="AI594" s="227">
        <v>4195.8999999999996</v>
      </c>
      <c r="AK594" s="207" t="s">
        <v>15227</v>
      </c>
      <c r="AL594" s="208">
        <v>4603.09</v>
      </c>
      <c r="AM594" s="93"/>
      <c r="AN594" s="199" t="s">
        <v>13224</v>
      </c>
      <c r="AO594" s="200">
        <v>9821.75</v>
      </c>
      <c r="AQ594" t="s">
        <v>70307</v>
      </c>
      <c r="AR594" s="284">
        <v>13762.97</v>
      </c>
      <c r="AT594" s="272" t="s">
        <v>11799</v>
      </c>
      <c r="AU594" s="273">
        <v>5515439.9699999997</v>
      </c>
      <c r="AW594" s="244" t="s">
        <v>11559</v>
      </c>
      <c r="AX594" s="245">
        <v>2406731.39</v>
      </c>
      <c r="AZ594" s="230" t="s">
        <v>10524</v>
      </c>
      <c r="BA594" s="231">
        <v>6848</v>
      </c>
      <c r="BC594" s="209" t="s">
        <v>9780</v>
      </c>
      <c r="BD594" s="210">
        <v>4307241.67</v>
      </c>
      <c r="BF594" s="195" t="s">
        <v>10347</v>
      </c>
      <c r="BG594" s="196">
        <v>57486</v>
      </c>
    </row>
    <row r="595" spans="1:59" x14ac:dyDescent="0.55000000000000004">
      <c r="A595" t="s">
        <v>43600</v>
      </c>
      <c r="C595" s="284">
        <v>65666</v>
      </c>
      <c r="E595" s="282" t="s">
        <v>5597</v>
      </c>
      <c r="F595" s="282"/>
      <c r="G595" s="283">
        <v>4049601.66</v>
      </c>
      <c r="I595" s="242" t="s">
        <v>5355</v>
      </c>
      <c r="J595" s="242"/>
      <c r="K595" s="243">
        <v>159149.96</v>
      </c>
      <c r="M595" s="224" t="s">
        <v>3392</v>
      </c>
      <c r="N595" s="224"/>
      <c r="O595" s="225">
        <v>1116175.6499999999</v>
      </c>
      <c r="Q595" s="203" t="s">
        <v>1048</v>
      </c>
      <c r="R595" s="203"/>
      <c r="S595" s="204">
        <v>1009</v>
      </c>
      <c r="Y595" t="s">
        <v>71183</v>
      </c>
      <c r="Z595" s="284">
        <v>5112.01</v>
      </c>
      <c r="AB595" s="276" t="s">
        <v>70358</v>
      </c>
      <c r="AC595" s="277">
        <v>7265.63</v>
      </c>
      <c r="AE595" s="246" t="s">
        <v>55779</v>
      </c>
      <c r="AF595" s="247">
        <v>1225</v>
      </c>
      <c r="AH595" s="226" t="s">
        <v>13003</v>
      </c>
      <c r="AI595" s="227">
        <v>320.99</v>
      </c>
      <c r="AK595" s="207" t="s">
        <v>15228</v>
      </c>
      <c r="AL595" s="208">
        <v>2884.94</v>
      </c>
      <c r="AM595" s="93"/>
      <c r="AN595" s="199" t="s">
        <v>31794</v>
      </c>
      <c r="AO595" s="200">
        <v>930</v>
      </c>
      <c r="AQ595" t="s">
        <v>39947</v>
      </c>
      <c r="AR595">
        <v>378.42</v>
      </c>
      <c r="AT595" s="272" t="s">
        <v>11800</v>
      </c>
      <c r="AU595" s="273">
        <v>4049601.66</v>
      </c>
      <c r="AW595" s="244" t="s">
        <v>11556</v>
      </c>
      <c r="AX595" s="245">
        <v>159149.96</v>
      </c>
      <c r="AZ595" s="230" t="s">
        <v>9304</v>
      </c>
      <c r="BA595" s="231">
        <v>1116175.6499999999</v>
      </c>
      <c r="BC595" s="209" t="s">
        <v>6635</v>
      </c>
      <c r="BD595" s="210">
        <v>158014</v>
      </c>
      <c r="BF595" s="195" t="s">
        <v>9969</v>
      </c>
      <c r="BG595" s="196">
        <v>61418.14</v>
      </c>
    </row>
    <row r="596" spans="1:59" x14ac:dyDescent="0.55000000000000004">
      <c r="A596" t="s">
        <v>43603</v>
      </c>
      <c r="C596" s="284">
        <v>8735.07</v>
      </c>
      <c r="E596" s="282" t="s">
        <v>5598</v>
      </c>
      <c r="F596" s="282"/>
      <c r="G596" s="283">
        <v>2018567.57</v>
      </c>
      <c r="I596" s="242" t="s">
        <v>5356</v>
      </c>
      <c r="J596" s="242"/>
      <c r="K596" s="243">
        <v>7804.59</v>
      </c>
      <c r="M596" s="224" t="s">
        <v>3394</v>
      </c>
      <c r="N596" s="224"/>
      <c r="O596" s="225">
        <v>441544.73</v>
      </c>
      <c r="Q596" s="203" t="s">
        <v>1049</v>
      </c>
      <c r="R596" s="203"/>
      <c r="S596" s="204">
        <v>924.48</v>
      </c>
      <c r="Y596" t="s">
        <v>71184</v>
      </c>
      <c r="Z596" s="284">
        <v>19012.47</v>
      </c>
      <c r="AB596" s="276" t="s">
        <v>70359</v>
      </c>
      <c r="AC596" s="277">
        <v>564.69000000000005</v>
      </c>
      <c r="AE596" s="246" t="s">
        <v>55780</v>
      </c>
      <c r="AF596" s="247">
        <v>40326.730000000003</v>
      </c>
      <c r="AH596" s="226" t="s">
        <v>33067</v>
      </c>
      <c r="AI596" s="227">
        <v>20666.669999999998</v>
      </c>
      <c r="AK596" s="207" t="s">
        <v>15229</v>
      </c>
      <c r="AL596" s="208">
        <v>28086.9</v>
      </c>
      <c r="AM596" s="93"/>
      <c r="AN596" s="199" t="s">
        <v>31795</v>
      </c>
      <c r="AO596" s="200">
        <v>326.39</v>
      </c>
      <c r="AQ596" t="s">
        <v>51206</v>
      </c>
      <c r="AR596" s="284">
        <v>23579.33</v>
      </c>
      <c r="AT596" s="272" t="s">
        <v>11801</v>
      </c>
      <c r="AU596" s="273">
        <v>2018567.57</v>
      </c>
      <c r="AW596" s="244" t="s">
        <v>11557</v>
      </c>
      <c r="AX596" s="245">
        <v>7804.59</v>
      </c>
      <c r="AZ596" s="230" t="s">
        <v>9306</v>
      </c>
      <c r="BA596" s="231">
        <v>441544.73</v>
      </c>
      <c r="BC596" s="209" t="s">
        <v>7059</v>
      </c>
      <c r="BD596" s="210">
        <v>7875</v>
      </c>
      <c r="BF596" s="195" t="s">
        <v>7642</v>
      </c>
      <c r="BG596" s="196">
        <v>175678.19</v>
      </c>
    </row>
    <row r="597" spans="1:59" x14ac:dyDescent="0.55000000000000004">
      <c r="A597" t="s">
        <v>43605</v>
      </c>
      <c r="C597" s="284">
        <v>25237.4</v>
      </c>
      <c r="E597" s="282" t="s">
        <v>5599</v>
      </c>
      <c r="F597" s="282"/>
      <c r="G597" s="283">
        <v>49227.29</v>
      </c>
      <c r="I597" s="242" t="s">
        <v>5359</v>
      </c>
      <c r="J597" s="242"/>
      <c r="K597" s="243">
        <v>5257748.03</v>
      </c>
      <c r="M597" s="224" t="s">
        <v>3396</v>
      </c>
      <c r="N597" s="224"/>
      <c r="O597" s="225">
        <v>123235.43</v>
      </c>
      <c r="Q597" s="203" t="s">
        <v>1050</v>
      </c>
      <c r="R597" s="203"/>
      <c r="S597" s="204">
        <v>1488.99</v>
      </c>
      <c r="Y597" t="s">
        <v>71185</v>
      </c>
      <c r="Z597">
        <v>674.08</v>
      </c>
      <c r="AB597" s="276" t="s">
        <v>70360</v>
      </c>
      <c r="AC597" s="277">
        <v>-2665.32</v>
      </c>
      <c r="AE597" s="246" t="s">
        <v>48658</v>
      </c>
      <c r="AF597" s="247">
        <v>150</v>
      </c>
      <c r="AH597" s="226" t="s">
        <v>38835</v>
      </c>
      <c r="AI597" s="227">
        <v>900</v>
      </c>
      <c r="AK597" s="207" t="s">
        <v>15230</v>
      </c>
      <c r="AL597" s="208">
        <v>118.3</v>
      </c>
      <c r="AM597" s="93"/>
      <c r="AN597" s="199" t="s">
        <v>31796</v>
      </c>
      <c r="AO597" s="200">
        <v>350.96</v>
      </c>
      <c r="AQ597" t="s">
        <v>11985</v>
      </c>
      <c r="AR597" s="284">
        <v>37685.19</v>
      </c>
      <c r="AT597" s="272" t="s">
        <v>11802</v>
      </c>
      <c r="AU597" s="273">
        <v>49227.29</v>
      </c>
      <c r="AW597" s="244" t="s">
        <v>11560</v>
      </c>
      <c r="AX597" s="245">
        <v>5257748.03</v>
      </c>
      <c r="AZ597" s="230" t="s">
        <v>9308</v>
      </c>
      <c r="BA597" s="231">
        <v>123235.43</v>
      </c>
      <c r="BC597" s="209" t="s">
        <v>7301</v>
      </c>
      <c r="BD597" s="210">
        <v>82829</v>
      </c>
      <c r="BF597" s="195" t="s">
        <v>10348</v>
      </c>
      <c r="BG597" s="196">
        <v>162690</v>
      </c>
    </row>
    <row r="598" spans="1:59" x14ac:dyDescent="0.55000000000000004">
      <c r="A598" t="s">
        <v>65802</v>
      </c>
      <c r="C598" s="284">
        <v>41619.480000000003</v>
      </c>
      <c r="E598" s="282" t="s">
        <v>5600</v>
      </c>
      <c r="F598" s="282"/>
      <c r="G598" s="283">
        <v>6302274.5300000003</v>
      </c>
      <c r="I598" s="242" t="s">
        <v>5360</v>
      </c>
      <c r="J598" s="242"/>
      <c r="K598" s="243">
        <v>5327.74</v>
      </c>
      <c r="M598" s="224" t="s">
        <v>3269</v>
      </c>
      <c r="N598" s="224"/>
      <c r="O598" s="225">
        <v>509957.42</v>
      </c>
      <c r="Q598" s="203" t="s">
        <v>1051</v>
      </c>
      <c r="R598" s="203"/>
      <c r="S598" s="204">
        <v>1111</v>
      </c>
      <c r="Y598" t="s">
        <v>60801</v>
      </c>
      <c r="Z598" s="284">
        <v>21508</v>
      </c>
      <c r="AB598" s="276" t="s">
        <v>70361</v>
      </c>
      <c r="AC598" s="277">
        <v>7201.35</v>
      </c>
      <c r="AE598" s="246" t="s">
        <v>63929</v>
      </c>
      <c r="AF598" s="247">
        <v>633.38</v>
      </c>
      <c r="AH598" s="226" t="s">
        <v>33068</v>
      </c>
      <c r="AI598" s="227">
        <v>3166.67</v>
      </c>
      <c r="AK598" s="207" t="s">
        <v>15231</v>
      </c>
      <c r="AL598" s="208">
        <v>16489.91</v>
      </c>
      <c r="AM598" s="93"/>
      <c r="AN598" s="199" t="s">
        <v>31797</v>
      </c>
      <c r="AO598" s="200">
        <v>24960.880000000001</v>
      </c>
      <c r="AQ598" t="s">
        <v>65259</v>
      </c>
      <c r="AR598" s="284">
        <v>4900.58</v>
      </c>
      <c r="AT598" s="272" t="s">
        <v>11803</v>
      </c>
      <c r="AU598" s="273">
        <v>6302274.5300000003</v>
      </c>
      <c r="AW598" s="244" t="s">
        <v>11561</v>
      </c>
      <c r="AX598" s="245">
        <v>5327.74</v>
      </c>
      <c r="AZ598" s="230" t="s">
        <v>9309</v>
      </c>
      <c r="BA598" s="231">
        <v>509957.42</v>
      </c>
      <c r="BC598" s="209" t="s">
        <v>7575</v>
      </c>
      <c r="BD598" s="210">
        <v>174509.03</v>
      </c>
      <c r="BF598" s="195" t="s">
        <v>9379</v>
      </c>
      <c r="BG598" s="196">
        <v>2976.82</v>
      </c>
    </row>
    <row r="599" spans="1:59" x14ac:dyDescent="0.55000000000000004">
      <c r="A599" t="s">
        <v>43606</v>
      </c>
      <c r="C599" s="284">
        <v>9642.6200000000008</v>
      </c>
      <c r="E599" s="282" t="s">
        <v>5601</v>
      </c>
      <c r="F599" s="282"/>
      <c r="G599" s="283">
        <v>4509141.7300000004</v>
      </c>
      <c r="I599" s="242" t="s">
        <v>5361</v>
      </c>
      <c r="J599" s="242"/>
      <c r="K599" s="243">
        <v>1602852.57</v>
      </c>
      <c r="M599" s="224" t="s">
        <v>3397</v>
      </c>
      <c r="N599" s="224"/>
      <c r="O599" s="225">
        <v>4044.75</v>
      </c>
      <c r="Q599" s="203" t="s">
        <v>1052</v>
      </c>
      <c r="R599" s="203"/>
      <c r="S599" s="204">
        <v>718</v>
      </c>
      <c r="Y599" t="s">
        <v>71186</v>
      </c>
      <c r="Z599" s="284">
        <v>2060</v>
      </c>
      <c r="AB599" s="276" t="s">
        <v>61278</v>
      </c>
      <c r="AC599" s="277">
        <v>550.9</v>
      </c>
      <c r="AE599" s="246" t="s">
        <v>55781</v>
      </c>
      <c r="AF599" s="247">
        <v>32375</v>
      </c>
      <c r="AH599" s="226" t="s">
        <v>33069</v>
      </c>
      <c r="AI599" s="227">
        <v>3166.67</v>
      </c>
      <c r="AK599" s="207" t="s">
        <v>15232</v>
      </c>
      <c r="AL599" s="208">
        <v>88603.49</v>
      </c>
      <c r="AM599" s="93"/>
      <c r="AN599" s="199" t="s">
        <v>31798</v>
      </c>
      <c r="AO599" s="200">
        <v>90170.99</v>
      </c>
      <c r="AQ599" t="s">
        <v>51208</v>
      </c>
      <c r="AR599" s="284">
        <v>28863.57</v>
      </c>
      <c r="AT599" s="272" t="s">
        <v>11804</v>
      </c>
      <c r="AU599" s="273">
        <v>4509141.7300000004</v>
      </c>
      <c r="AW599" s="244" t="s">
        <v>11562</v>
      </c>
      <c r="AX599" s="245">
        <v>1602852.57</v>
      </c>
      <c r="AZ599" s="230" t="s">
        <v>9310</v>
      </c>
      <c r="BA599" s="231">
        <v>4044.75</v>
      </c>
      <c r="BC599" s="209" t="s">
        <v>7716</v>
      </c>
      <c r="BD599" s="210">
        <v>12982.15</v>
      </c>
      <c r="BF599" s="195" t="s">
        <v>9970</v>
      </c>
      <c r="BG599" s="196">
        <v>341345.01</v>
      </c>
    </row>
    <row r="600" spans="1:59" x14ac:dyDescent="0.55000000000000004">
      <c r="A600" t="s">
        <v>43609</v>
      </c>
      <c r="C600">
        <v>853</v>
      </c>
      <c r="E600" s="282" t="s">
        <v>5603</v>
      </c>
      <c r="F600" s="282"/>
      <c r="G600" s="283">
        <v>7490402.3399999999</v>
      </c>
      <c r="I600" s="242" t="s">
        <v>5362</v>
      </c>
      <c r="J600" s="242"/>
      <c r="K600" s="243">
        <v>13409.9</v>
      </c>
      <c r="M600" s="224" t="s">
        <v>3398</v>
      </c>
      <c r="N600" s="224"/>
      <c r="O600" s="225">
        <v>1819293.64</v>
      </c>
      <c r="Q600" s="203" t="s">
        <v>1053</v>
      </c>
      <c r="R600" s="203"/>
      <c r="S600" s="204">
        <v>21943.53</v>
      </c>
      <c r="Y600" t="s">
        <v>60802</v>
      </c>
      <c r="Z600" s="284">
        <v>72515.55</v>
      </c>
      <c r="AB600" s="276" t="s">
        <v>70362</v>
      </c>
      <c r="AC600" s="277">
        <v>-6019.1</v>
      </c>
      <c r="AE600" s="246" t="s">
        <v>34487</v>
      </c>
      <c r="AF600" s="247">
        <v>67814.73</v>
      </c>
      <c r="AH600" s="226" t="s">
        <v>44355</v>
      </c>
      <c r="AI600" s="227">
        <v>440</v>
      </c>
      <c r="AK600" s="207" t="s">
        <v>15233</v>
      </c>
      <c r="AL600" s="208">
        <v>25258.34</v>
      </c>
      <c r="AM600" s="93"/>
      <c r="AN600" s="199" t="s">
        <v>13225</v>
      </c>
      <c r="AO600" s="200">
        <v>193.12</v>
      </c>
      <c r="AQ600" t="s">
        <v>51369</v>
      </c>
      <c r="AR600" s="284">
        <v>2926.67</v>
      </c>
      <c r="AT600" s="272" t="s">
        <v>11806</v>
      </c>
      <c r="AU600" s="273">
        <v>7490402.3399999999</v>
      </c>
      <c r="AW600" s="244" t="s">
        <v>11563</v>
      </c>
      <c r="AX600" s="245">
        <v>13409.9</v>
      </c>
      <c r="AZ600" s="230" t="s">
        <v>9311</v>
      </c>
      <c r="BA600" s="231">
        <v>1819293.64</v>
      </c>
      <c r="BC600" s="209" t="s">
        <v>5623</v>
      </c>
      <c r="BD600" s="210">
        <v>38913.949999999997</v>
      </c>
      <c r="BF600" s="195" t="s">
        <v>10349</v>
      </c>
      <c r="BG600" s="196">
        <v>14920</v>
      </c>
    </row>
    <row r="601" spans="1:59" x14ac:dyDescent="0.55000000000000004">
      <c r="A601" t="s">
        <v>43610</v>
      </c>
      <c r="C601" s="284">
        <v>6407</v>
      </c>
      <c r="E601" s="282" t="s">
        <v>5604</v>
      </c>
      <c r="F601" s="282"/>
      <c r="G601" s="283">
        <v>192632.09</v>
      </c>
      <c r="I601" s="242" t="s">
        <v>5363</v>
      </c>
      <c r="J601" s="242"/>
      <c r="K601" s="243">
        <v>1414320.4</v>
      </c>
      <c r="M601" s="224" t="s">
        <v>3270</v>
      </c>
      <c r="N601" s="224"/>
      <c r="O601" s="225">
        <v>297266.95</v>
      </c>
      <c r="Q601" s="203" t="s">
        <v>1054</v>
      </c>
      <c r="R601" s="203"/>
      <c r="S601" s="204">
        <v>25155</v>
      </c>
      <c r="Y601" t="s">
        <v>60803</v>
      </c>
      <c r="Z601" s="284">
        <v>10820.72</v>
      </c>
      <c r="AB601" s="276" t="s">
        <v>48679</v>
      </c>
      <c r="AC601" s="277">
        <v>24506.25</v>
      </c>
      <c r="AE601" s="246" t="s">
        <v>34488</v>
      </c>
      <c r="AF601" s="247">
        <v>226984.02</v>
      </c>
      <c r="AH601" s="226" t="s">
        <v>44356</v>
      </c>
      <c r="AI601" s="227">
        <v>36300</v>
      </c>
      <c r="AK601" s="207" t="s">
        <v>15234</v>
      </c>
      <c r="AL601" s="208">
        <v>70096.91</v>
      </c>
      <c r="AM601" s="93"/>
      <c r="AN601" s="199" t="s">
        <v>13226</v>
      </c>
      <c r="AO601" s="200">
        <v>14.76</v>
      </c>
      <c r="AQ601" t="s">
        <v>11987</v>
      </c>
      <c r="AR601" s="284">
        <v>2569291.52</v>
      </c>
      <c r="AT601" s="272" t="s">
        <v>11807</v>
      </c>
      <c r="AU601" s="273">
        <v>192632.09</v>
      </c>
      <c r="AW601" s="244" t="s">
        <v>11564</v>
      </c>
      <c r="AX601" s="245">
        <v>1414320.4</v>
      </c>
      <c r="AZ601" s="230" t="s">
        <v>9312</v>
      </c>
      <c r="BA601" s="231">
        <v>297266.95</v>
      </c>
      <c r="BC601" s="209" t="s">
        <v>8654</v>
      </c>
      <c r="BD601" s="210">
        <v>9102</v>
      </c>
      <c r="BF601" s="195" t="s">
        <v>9971</v>
      </c>
      <c r="BG601" s="196">
        <v>14920</v>
      </c>
    </row>
    <row r="602" spans="1:59" x14ac:dyDescent="0.55000000000000004">
      <c r="A602" t="s">
        <v>43622</v>
      </c>
      <c r="C602" s="284">
        <v>327999</v>
      </c>
      <c r="E602" s="282" t="s">
        <v>5605</v>
      </c>
      <c r="F602" s="282"/>
      <c r="G602" s="283">
        <v>168025.52</v>
      </c>
      <c r="I602" s="242" t="s">
        <v>5365</v>
      </c>
      <c r="J602" s="242"/>
      <c r="K602" s="243">
        <v>2335696.08</v>
      </c>
      <c r="M602" s="224" t="s">
        <v>3271</v>
      </c>
      <c r="N602" s="224"/>
      <c r="O602" s="225">
        <v>1780.25</v>
      </c>
      <c r="Q602" s="203" t="s">
        <v>1055</v>
      </c>
      <c r="R602" s="203"/>
      <c r="S602" s="204">
        <v>781</v>
      </c>
      <c r="Y602" t="s">
        <v>60804</v>
      </c>
      <c r="Z602" s="284">
        <v>2433.59</v>
      </c>
      <c r="AB602" s="276" t="s">
        <v>60198</v>
      </c>
      <c r="AC602" s="277">
        <v>32561.94</v>
      </c>
      <c r="AE602" s="246" t="s">
        <v>35975</v>
      </c>
      <c r="AF602" s="247">
        <v>132095.53</v>
      </c>
      <c r="AH602" s="226" t="s">
        <v>38836</v>
      </c>
      <c r="AI602" s="227">
        <v>1250.01</v>
      </c>
      <c r="AK602" s="207" t="s">
        <v>15235</v>
      </c>
      <c r="AL602" s="208">
        <v>13321.43</v>
      </c>
      <c r="AM602" s="93"/>
      <c r="AN602" s="199" t="s">
        <v>13227</v>
      </c>
      <c r="AO602" s="200">
        <v>41.87</v>
      </c>
      <c r="AQ602" t="s">
        <v>39949</v>
      </c>
      <c r="AR602">
        <v>978.2</v>
      </c>
      <c r="AT602" s="272" t="s">
        <v>11808</v>
      </c>
      <c r="AU602" s="273">
        <v>168025.52</v>
      </c>
      <c r="AW602" s="244" t="s">
        <v>11566</v>
      </c>
      <c r="AX602" s="245">
        <v>2335696.08</v>
      </c>
      <c r="AZ602" s="230" t="s">
        <v>9313</v>
      </c>
      <c r="BA602" s="231">
        <v>1780.25</v>
      </c>
      <c r="BC602" s="209" t="s">
        <v>8894</v>
      </c>
      <c r="BD602" s="210">
        <v>236480</v>
      </c>
      <c r="BF602" s="195" t="s">
        <v>10350</v>
      </c>
      <c r="BG602" s="196">
        <v>26692</v>
      </c>
    </row>
    <row r="603" spans="1:59" x14ac:dyDescent="0.55000000000000004">
      <c r="A603" t="s">
        <v>43624</v>
      </c>
      <c r="C603" s="284">
        <v>24956.84</v>
      </c>
      <c r="E603" s="282" t="s">
        <v>5606</v>
      </c>
      <c r="F603" s="282"/>
      <c r="G603" s="283">
        <v>12400843.560000001</v>
      </c>
      <c r="I603" s="242" t="s">
        <v>5366</v>
      </c>
      <c r="J603" s="242"/>
      <c r="K603" s="243">
        <v>401595.44</v>
      </c>
      <c r="M603" s="224" t="s">
        <v>3400</v>
      </c>
      <c r="N603" s="224"/>
      <c r="O603" s="225">
        <v>1205.18</v>
      </c>
      <c r="Q603" s="203" t="s">
        <v>1056</v>
      </c>
      <c r="R603" s="203"/>
      <c r="S603" s="204">
        <v>243</v>
      </c>
      <c r="Y603" t="s">
        <v>71187</v>
      </c>
      <c r="Z603">
        <v>274.54000000000002</v>
      </c>
      <c r="AB603" s="276" t="s">
        <v>58931</v>
      </c>
      <c r="AC603" s="277">
        <v>103646.96</v>
      </c>
      <c r="AE603" s="246" t="s">
        <v>51527</v>
      </c>
      <c r="AF603" s="247">
        <v>9700.94</v>
      </c>
      <c r="AH603" s="226" t="s">
        <v>33070</v>
      </c>
      <c r="AI603" s="227">
        <v>4901.71</v>
      </c>
      <c r="AK603" s="207" t="s">
        <v>15236</v>
      </c>
      <c r="AL603" s="208">
        <v>162185.26</v>
      </c>
      <c r="AM603" s="93"/>
      <c r="AN603" s="199" t="s">
        <v>17392</v>
      </c>
      <c r="AO603" s="200">
        <v>930</v>
      </c>
      <c r="AQ603" t="s">
        <v>40045</v>
      </c>
      <c r="AR603" s="284">
        <v>15375.15</v>
      </c>
      <c r="AT603" s="272" t="s">
        <v>11809</v>
      </c>
      <c r="AU603" s="273">
        <v>12400843.560000001</v>
      </c>
      <c r="AW603" s="244" t="s">
        <v>11567</v>
      </c>
      <c r="AX603" s="245">
        <v>401595.44</v>
      </c>
      <c r="AZ603" s="230" t="s">
        <v>9315</v>
      </c>
      <c r="BA603" s="231">
        <v>1205.18</v>
      </c>
      <c r="BC603" s="209" t="s">
        <v>9237</v>
      </c>
      <c r="BD603" s="210">
        <v>173391.06</v>
      </c>
      <c r="BF603" s="195" t="s">
        <v>9972</v>
      </c>
      <c r="BG603" s="196">
        <v>26692</v>
      </c>
    </row>
    <row r="604" spans="1:59" x14ac:dyDescent="0.55000000000000004">
      <c r="A604" t="s">
        <v>43631</v>
      </c>
      <c r="C604" s="284">
        <v>11031</v>
      </c>
      <c r="E604" s="282" t="s">
        <v>5607</v>
      </c>
      <c r="F604" s="282"/>
      <c r="G604" s="283">
        <v>696667.34</v>
      </c>
      <c r="I604" s="242" t="s">
        <v>5367</v>
      </c>
      <c r="J604" s="242"/>
      <c r="K604" s="243">
        <v>75166.759999999995</v>
      </c>
      <c r="M604" s="224" t="s">
        <v>4155</v>
      </c>
      <c r="N604" s="224"/>
      <c r="O604" s="225">
        <v>47025.35</v>
      </c>
      <c r="Q604" s="203" t="s">
        <v>1057</v>
      </c>
      <c r="R604" s="203"/>
      <c r="S604" s="204">
        <v>425</v>
      </c>
      <c r="Y604" t="s">
        <v>60806</v>
      </c>
      <c r="Z604">
        <v>84.93</v>
      </c>
      <c r="AB604" s="276" t="s">
        <v>58932</v>
      </c>
      <c r="AC604" s="277">
        <v>27203.3</v>
      </c>
      <c r="AE604" s="246" t="s">
        <v>51528</v>
      </c>
      <c r="AF604" s="247">
        <v>41106.550000000003</v>
      </c>
      <c r="AH604" s="226" t="s">
        <v>33071</v>
      </c>
      <c r="AI604" s="227">
        <v>1080.01</v>
      </c>
      <c r="AK604" s="207" t="s">
        <v>15237</v>
      </c>
      <c r="AL604" s="208">
        <v>4369.62</v>
      </c>
      <c r="AM604" s="93"/>
      <c r="AN604" s="199" t="s">
        <v>31799</v>
      </c>
      <c r="AO604" s="200">
        <v>326.39</v>
      </c>
      <c r="AQ604" t="s">
        <v>51210</v>
      </c>
      <c r="AR604" s="284">
        <v>19352</v>
      </c>
      <c r="AT604" s="272" t="s">
        <v>11810</v>
      </c>
      <c r="AU604" s="273">
        <v>696667.34</v>
      </c>
      <c r="AW604" s="244" t="s">
        <v>11568</v>
      </c>
      <c r="AX604" s="245">
        <v>75166.759999999995</v>
      </c>
      <c r="AZ604" s="230" t="s">
        <v>9316</v>
      </c>
      <c r="BA604" s="231">
        <v>47025.35</v>
      </c>
      <c r="BC604" s="209" t="s">
        <v>10866</v>
      </c>
      <c r="BD604" s="210">
        <v>357.93</v>
      </c>
      <c r="BF604" s="195" t="s">
        <v>7644</v>
      </c>
      <c r="BG604" s="196">
        <v>548401.04</v>
      </c>
    </row>
    <row r="605" spans="1:59" x14ac:dyDescent="0.55000000000000004">
      <c r="A605" t="s">
        <v>43633</v>
      </c>
      <c r="C605" s="284">
        <v>25139</v>
      </c>
      <c r="E605" s="282" t="s">
        <v>5609</v>
      </c>
      <c r="F605" s="282"/>
      <c r="G605" s="283">
        <v>18828768.030000001</v>
      </c>
      <c r="I605" s="242" t="s">
        <v>5368</v>
      </c>
      <c r="J605" s="242"/>
      <c r="K605" s="243">
        <v>5203630.8099999996</v>
      </c>
      <c r="M605" s="224" t="s">
        <v>3272</v>
      </c>
      <c r="N605" s="224"/>
      <c r="O605" s="225">
        <v>35606.660000000003</v>
      </c>
      <c r="Q605" s="203" t="s">
        <v>1058</v>
      </c>
      <c r="R605" s="203"/>
      <c r="S605" s="204">
        <v>270</v>
      </c>
      <c r="Y605" t="s">
        <v>60807</v>
      </c>
      <c r="Z605">
        <v>61.27</v>
      </c>
      <c r="AB605" s="276" t="s">
        <v>36009</v>
      </c>
      <c r="AC605" s="277">
        <v>42.26</v>
      </c>
      <c r="AE605" s="246" t="s">
        <v>15222</v>
      </c>
      <c r="AF605" s="247">
        <v>38683.65</v>
      </c>
      <c r="AH605" s="226" t="s">
        <v>33072</v>
      </c>
      <c r="AI605" s="227">
        <v>4393.62</v>
      </c>
      <c r="AK605" s="207" t="s">
        <v>15238</v>
      </c>
      <c r="AL605" s="208">
        <v>1487.37</v>
      </c>
      <c r="AM605" s="93"/>
      <c r="AN605" s="199" t="s">
        <v>31800</v>
      </c>
      <c r="AO605" s="200">
        <v>350.96</v>
      </c>
      <c r="AQ605" t="s">
        <v>57113</v>
      </c>
      <c r="AR605" s="284">
        <v>30555.48</v>
      </c>
      <c r="AT605" s="272" t="s">
        <v>11812</v>
      </c>
      <c r="AU605" s="273">
        <v>18828768.030000001</v>
      </c>
      <c r="AW605" s="244" t="s">
        <v>11569</v>
      </c>
      <c r="AX605" s="245">
        <v>5203630.8099999996</v>
      </c>
      <c r="AZ605" s="230" t="s">
        <v>9317</v>
      </c>
      <c r="BA605" s="231">
        <v>35606.660000000003</v>
      </c>
      <c r="BC605" s="209" t="s">
        <v>11037</v>
      </c>
      <c r="BD605" s="210">
        <v>26696</v>
      </c>
      <c r="BF605" s="195" t="s">
        <v>10351</v>
      </c>
      <c r="BG605" s="196">
        <v>908038</v>
      </c>
    </row>
    <row r="606" spans="1:59" x14ac:dyDescent="0.55000000000000004">
      <c r="A606" t="s">
        <v>65810</v>
      </c>
      <c r="C606" s="284">
        <v>1848</v>
      </c>
      <c r="E606" s="282" t="s">
        <v>5614</v>
      </c>
      <c r="F606" s="282"/>
      <c r="G606" s="283">
        <v>1749236.23</v>
      </c>
      <c r="I606" s="242" t="s">
        <v>5373</v>
      </c>
      <c r="J606" s="242"/>
      <c r="K606" s="243">
        <v>976403.89</v>
      </c>
      <c r="M606" s="224" t="s">
        <v>4169</v>
      </c>
      <c r="N606" s="224"/>
      <c r="O606" s="225">
        <v>720</v>
      </c>
      <c r="Q606" s="203" t="s">
        <v>1059</v>
      </c>
      <c r="R606" s="203"/>
      <c r="S606" s="204">
        <v>2962</v>
      </c>
      <c r="Y606" t="s">
        <v>60809</v>
      </c>
      <c r="Z606">
        <v>15.71</v>
      </c>
      <c r="AB606" s="276" t="s">
        <v>36010</v>
      </c>
      <c r="AC606" s="277">
        <v>27088</v>
      </c>
      <c r="AE606" s="246" t="s">
        <v>15223</v>
      </c>
      <c r="AF606" s="247">
        <v>265847.01</v>
      </c>
      <c r="AH606" s="226" t="s">
        <v>35976</v>
      </c>
      <c r="AI606" s="227">
        <v>10973.83</v>
      </c>
      <c r="AK606" s="207" t="s">
        <v>15239</v>
      </c>
      <c r="AL606" s="208">
        <v>6454.6</v>
      </c>
      <c r="AM606" s="93"/>
      <c r="AN606" s="199" t="s">
        <v>17396</v>
      </c>
      <c r="AO606" s="200">
        <v>24960.880000000001</v>
      </c>
      <c r="AQ606" t="s">
        <v>11989</v>
      </c>
      <c r="AR606" s="284">
        <v>2242559.5</v>
      </c>
      <c r="AT606" s="272" t="s">
        <v>11817</v>
      </c>
      <c r="AU606" s="273">
        <v>1749236.23</v>
      </c>
      <c r="AW606" s="244" t="s">
        <v>11574</v>
      </c>
      <c r="AX606" s="245">
        <v>976403.89</v>
      </c>
      <c r="AZ606" s="230" t="s">
        <v>10515</v>
      </c>
      <c r="BA606" s="231">
        <v>720</v>
      </c>
      <c r="BC606" s="209" t="s">
        <v>5628</v>
      </c>
      <c r="BD606" s="210">
        <v>10926.79</v>
      </c>
      <c r="BF606" s="195" t="s">
        <v>9973</v>
      </c>
      <c r="BG606" s="196">
        <v>1456439.04</v>
      </c>
    </row>
    <row r="607" spans="1:59" x14ac:dyDescent="0.55000000000000004">
      <c r="A607" t="s">
        <v>65811</v>
      </c>
      <c r="C607" s="284">
        <v>23200</v>
      </c>
      <c r="E607" s="282" t="s">
        <v>5610</v>
      </c>
      <c r="F607" s="282"/>
      <c r="G607" s="283">
        <v>21946.21</v>
      </c>
      <c r="I607" s="242" t="s">
        <v>5369</v>
      </c>
      <c r="J607" s="242"/>
      <c r="K607" s="243">
        <v>65797.429999999993</v>
      </c>
      <c r="M607" s="224" t="s">
        <v>3401</v>
      </c>
      <c r="N607" s="224"/>
      <c r="O607" s="225">
        <v>3930860.74</v>
      </c>
      <c r="Q607" s="203" t="s">
        <v>1060</v>
      </c>
      <c r="R607" s="203"/>
      <c r="S607" s="204">
        <v>59585</v>
      </c>
      <c r="Y607" t="s">
        <v>43045</v>
      </c>
      <c r="Z607" s="284">
        <v>11309.89</v>
      </c>
      <c r="AB607" s="276" t="s">
        <v>36011</v>
      </c>
      <c r="AC607" s="277">
        <v>10045</v>
      </c>
      <c r="AE607" s="246" t="s">
        <v>55782</v>
      </c>
      <c r="AF607" s="247">
        <v>79850.7</v>
      </c>
      <c r="AH607" s="226" t="s">
        <v>15273</v>
      </c>
      <c r="AI607" s="227">
        <v>13882.62</v>
      </c>
      <c r="AK607" s="207" t="s">
        <v>15240</v>
      </c>
      <c r="AL607" s="208">
        <v>13475</v>
      </c>
      <c r="AM607" s="93"/>
      <c r="AN607" s="199" t="s">
        <v>13228</v>
      </c>
      <c r="AO607" s="200">
        <v>9821.75</v>
      </c>
      <c r="AQ607" t="s">
        <v>39951</v>
      </c>
      <c r="AR607" s="284">
        <v>13716.88</v>
      </c>
      <c r="AT607" s="272" t="s">
        <v>11813</v>
      </c>
      <c r="AU607" s="273">
        <v>21946.21</v>
      </c>
      <c r="AW607" s="244" t="s">
        <v>11570</v>
      </c>
      <c r="AX607" s="245">
        <v>65797.429999999993</v>
      </c>
      <c r="AZ607" s="230" t="s">
        <v>9318</v>
      </c>
      <c r="BA607" s="231">
        <v>3930860.74</v>
      </c>
      <c r="BC607" s="209" t="s">
        <v>11485</v>
      </c>
      <c r="BD607" s="210">
        <v>111842.63</v>
      </c>
      <c r="BF607" s="195" t="s">
        <v>10352</v>
      </c>
      <c r="BG607" s="196">
        <v>25979</v>
      </c>
    </row>
    <row r="608" spans="1:59" x14ac:dyDescent="0.55000000000000004">
      <c r="A608" t="s">
        <v>43640</v>
      </c>
      <c r="C608" s="284">
        <v>11614</v>
      </c>
      <c r="E608" s="282" t="s">
        <v>5611</v>
      </c>
      <c r="F608" s="282"/>
      <c r="G608" s="283">
        <v>41976.15</v>
      </c>
      <c r="I608" s="242" t="s">
        <v>5370</v>
      </c>
      <c r="J608" s="242"/>
      <c r="K608" s="243">
        <v>6669.53</v>
      </c>
      <c r="M608" s="224" t="s">
        <v>3402</v>
      </c>
      <c r="N608" s="224"/>
      <c r="O608" s="225">
        <v>63318.37</v>
      </c>
      <c r="Q608" s="203" t="s">
        <v>1061</v>
      </c>
      <c r="R608" s="203"/>
      <c r="S608" s="204">
        <v>13375</v>
      </c>
      <c r="Y608" t="s">
        <v>71188</v>
      </c>
      <c r="Z608" s="284">
        <v>2118.1999999999998</v>
      </c>
      <c r="AB608" s="276" t="s">
        <v>54794</v>
      </c>
      <c r="AC608" s="277">
        <v>59756.25</v>
      </c>
      <c r="AE608" s="246" t="s">
        <v>62436</v>
      </c>
      <c r="AF608" s="247">
        <v>581842</v>
      </c>
      <c r="AH608" s="226" t="s">
        <v>38837</v>
      </c>
      <c r="AI608" s="227">
        <v>1974.13</v>
      </c>
      <c r="AK608" s="207" t="s">
        <v>15241</v>
      </c>
      <c r="AL608" s="208">
        <v>3154.92</v>
      </c>
      <c r="AM608" s="93"/>
      <c r="AN608" s="199" t="s">
        <v>17399</v>
      </c>
      <c r="AO608" s="200">
        <v>90170.99</v>
      </c>
      <c r="AQ608" t="s">
        <v>40046</v>
      </c>
      <c r="AR608" s="284">
        <v>166759.66</v>
      </c>
      <c r="AT608" s="272" t="s">
        <v>11814</v>
      </c>
      <c r="AU608" s="273">
        <v>41976.15</v>
      </c>
      <c r="AW608" s="244" t="s">
        <v>11571</v>
      </c>
      <c r="AX608" s="245">
        <v>6669.53</v>
      </c>
      <c r="AZ608" s="230" t="s">
        <v>9319</v>
      </c>
      <c r="BA608" s="231">
        <v>63318.37</v>
      </c>
      <c r="BC608" s="209" t="s">
        <v>5862</v>
      </c>
      <c r="BD608" s="210">
        <v>1043919.54</v>
      </c>
      <c r="BF608" s="195" t="s">
        <v>9974</v>
      </c>
      <c r="BG608" s="196">
        <v>25979</v>
      </c>
    </row>
    <row r="609" spans="1:59" x14ac:dyDescent="0.55000000000000004">
      <c r="A609" t="s">
        <v>43643</v>
      </c>
      <c r="C609" s="284">
        <v>36990</v>
      </c>
      <c r="E609" s="282" t="s">
        <v>5613</v>
      </c>
      <c r="F609" s="282"/>
      <c r="G609" s="283">
        <v>173012.59</v>
      </c>
      <c r="I609" s="242" t="s">
        <v>5371</v>
      </c>
      <c r="J609" s="242"/>
      <c r="K609" s="243">
        <v>39796.879999999997</v>
      </c>
      <c r="M609" s="224" t="s">
        <v>3403</v>
      </c>
      <c r="N609" s="224"/>
      <c r="O609" s="225">
        <v>4078.3</v>
      </c>
      <c r="Q609" s="203" t="s">
        <v>1062</v>
      </c>
      <c r="R609" s="203"/>
      <c r="S609" s="204">
        <v>23869</v>
      </c>
      <c r="Y609" t="s">
        <v>43046</v>
      </c>
      <c r="Z609" s="284">
        <v>12914.32</v>
      </c>
      <c r="AB609" s="276" t="s">
        <v>51620</v>
      </c>
      <c r="AC609" s="277">
        <v>2869.15</v>
      </c>
      <c r="AE609" s="246" t="s">
        <v>57205</v>
      </c>
      <c r="AF609" s="247">
        <v>1076.0999999999999</v>
      </c>
      <c r="AH609" s="226" t="s">
        <v>15274</v>
      </c>
      <c r="AI609" s="227">
        <v>150734.76999999999</v>
      </c>
      <c r="AK609" s="207" t="s">
        <v>15242</v>
      </c>
      <c r="AL609" s="208">
        <v>4155.12</v>
      </c>
      <c r="AM609" s="93"/>
      <c r="AN609" s="199" t="s">
        <v>13229</v>
      </c>
      <c r="AO609" s="200">
        <v>3667</v>
      </c>
      <c r="AQ609" t="s">
        <v>51211</v>
      </c>
      <c r="AR609" s="284">
        <v>137166.16</v>
      </c>
      <c r="AT609" s="272" t="s">
        <v>11816</v>
      </c>
      <c r="AU609" s="273">
        <v>173012.59</v>
      </c>
      <c r="AW609" s="244" t="s">
        <v>11572</v>
      </c>
      <c r="AX609" s="245">
        <v>39796.879999999997</v>
      </c>
      <c r="AZ609" s="230" t="s">
        <v>9320</v>
      </c>
      <c r="BA609" s="231">
        <v>4078.3</v>
      </c>
      <c r="BC609" s="209" t="s">
        <v>6636</v>
      </c>
      <c r="BD609" s="210">
        <v>133345.82</v>
      </c>
      <c r="BF609" s="195" t="s">
        <v>10353</v>
      </c>
      <c r="BG609" s="196">
        <v>4349.26</v>
      </c>
    </row>
    <row r="610" spans="1:59" x14ac:dyDescent="0.55000000000000004">
      <c r="A610" t="s">
        <v>43646</v>
      </c>
      <c r="C610">
        <v>493.72</v>
      </c>
      <c r="E610" s="282" t="s">
        <v>46392</v>
      </c>
      <c r="F610" s="282"/>
      <c r="G610" s="283">
        <v>20441</v>
      </c>
      <c r="I610" s="242" t="s">
        <v>5372</v>
      </c>
      <c r="J610" s="242"/>
      <c r="K610" s="243">
        <v>12205.3</v>
      </c>
      <c r="M610" s="224" t="s">
        <v>3404</v>
      </c>
      <c r="N610" s="224"/>
      <c r="O610" s="225">
        <v>47270.21</v>
      </c>
      <c r="Q610" s="203" t="s">
        <v>1063</v>
      </c>
      <c r="R610" s="203"/>
      <c r="S610" s="204">
        <v>1884</v>
      </c>
      <c r="Y610" t="s">
        <v>71189</v>
      </c>
      <c r="Z610" s="284">
        <v>2521.71</v>
      </c>
      <c r="AB610" s="276" t="s">
        <v>55821</v>
      </c>
      <c r="AC610" s="277">
        <v>4640.16</v>
      </c>
      <c r="AE610" s="246" t="s">
        <v>59466</v>
      </c>
      <c r="AF610" s="247">
        <v>65.5</v>
      </c>
      <c r="AH610" s="226" t="s">
        <v>38838</v>
      </c>
      <c r="AI610" s="227">
        <v>795.27</v>
      </c>
      <c r="AK610" s="207" t="s">
        <v>15243</v>
      </c>
      <c r="AL610" s="208">
        <v>48283.25</v>
      </c>
      <c r="AM610" s="93"/>
      <c r="AN610" s="199" t="s">
        <v>13230</v>
      </c>
      <c r="AO610" s="200">
        <v>612</v>
      </c>
      <c r="AQ610" t="s">
        <v>51373</v>
      </c>
      <c r="AR610" s="284">
        <v>26953.83</v>
      </c>
      <c r="AT610" s="272" t="s">
        <v>46496</v>
      </c>
      <c r="AU610" s="273">
        <v>20441</v>
      </c>
      <c r="AW610" s="244" t="s">
        <v>11573</v>
      </c>
      <c r="AX610" s="245">
        <v>12205.3</v>
      </c>
      <c r="AZ610" s="230" t="s">
        <v>9321</v>
      </c>
      <c r="BA610" s="231">
        <v>47270.21</v>
      </c>
      <c r="BC610" s="209" t="s">
        <v>7060</v>
      </c>
      <c r="BD610" s="210">
        <v>3395.84</v>
      </c>
      <c r="BF610" s="195" t="s">
        <v>9975</v>
      </c>
      <c r="BG610" s="196">
        <v>4349.26</v>
      </c>
    </row>
    <row r="611" spans="1:59" x14ac:dyDescent="0.55000000000000004">
      <c r="A611" t="s">
        <v>43654</v>
      </c>
      <c r="C611">
        <v>615</v>
      </c>
      <c r="E611" s="282" t="s">
        <v>5616</v>
      </c>
      <c r="F611" s="282"/>
      <c r="G611" s="283">
        <v>4546078.17</v>
      </c>
      <c r="I611" s="242" t="s">
        <v>5374</v>
      </c>
      <c r="J611" s="242"/>
      <c r="K611" s="243">
        <v>642779.30000000005</v>
      </c>
      <c r="M611" s="224" t="s">
        <v>3405</v>
      </c>
      <c r="N611" s="224"/>
      <c r="O611" s="225">
        <v>370003.58</v>
      </c>
      <c r="Q611" s="203" t="s">
        <v>1064</v>
      </c>
      <c r="R611" s="203"/>
      <c r="S611" s="204">
        <v>695</v>
      </c>
      <c r="Y611" t="s">
        <v>71190</v>
      </c>
      <c r="Z611" s="284">
        <v>8935.17</v>
      </c>
      <c r="AB611" s="276" t="s">
        <v>51621</v>
      </c>
      <c r="AC611" s="277">
        <v>4166.07</v>
      </c>
      <c r="AE611" s="246" t="s">
        <v>63930</v>
      </c>
      <c r="AF611" s="247">
        <v>148.13</v>
      </c>
      <c r="AH611" s="226" t="s">
        <v>33073</v>
      </c>
      <c r="AI611" s="227">
        <v>969.29</v>
      </c>
      <c r="AK611" s="207" t="s">
        <v>15244</v>
      </c>
      <c r="AL611" s="208">
        <v>70830.94</v>
      </c>
      <c r="AM611" s="93"/>
      <c r="AN611" s="199" t="s">
        <v>13231</v>
      </c>
      <c r="AO611" s="200">
        <v>1630</v>
      </c>
      <c r="AQ611" t="s">
        <v>57114</v>
      </c>
      <c r="AR611" s="284">
        <v>47203</v>
      </c>
      <c r="AT611" s="272" t="s">
        <v>11819</v>
      </c>
      <c r="AU611" s="273">
        <v>4546078.17</v>
      </c>
      <c r="AW611" s="244" t="s">
        <v>11575</v>
      </c>
      <c r="AX611" s="245">
        <v>642779.30000000005</v>
      </c>
      <c r="AZ611" s="230" t="s">
        <v>9322</v>
      </c>
      <c r="BA611" s="231">
        <v>370003.58</v>
      </c>
      <c r="BC611" s="209" t="s">
        <v>7302</v>
      </c>
      <c r="BD611" s="210">
        <v>56045</v>
      </c>
      <c r="BF611" s="195" t="s">
        <v>7645</v>
      </c>
      <c r="BG611" s="196">
        <v>34514.06</v>
      </c>
    </row>
    <row r="612" spans="1:59" x14ac:dyDescent="0.55000000000000004">
      <c r="A612" t="s">
        <v>43657</v>
      </c>
      <c r="C612" s="284">
        <v>59047.5</v>
      </c>
      <c r="E612" s="282" t="s">
        <v>5618</v>
      </c>
      <c r="F612" s="282"/>
      <c r="G612" s="283">
        <v>6681579.5899999999</v>
      </c>
      <c r="I612" s="242" t="s">
        <v>5375</v>
      </c>
      <c r="J612" s="242"/>
      <c r="K612" s="243">
        <v>2325.35</v>
      </c>
      <c r="M612" s="224" t="s">
        <v>4156</v>
      </c>
      <c r="N612" s="224"/>
      <c r="O612" s="225">
        <v>60047.23</v>
      </c>
      <c r="Q612" s="203" t="s">
        <v>1065</v>
      </c>
      <c r="R612" s="203"/>
      <c r="S612" s="204">
        <v>2641</v>
      </c>
      <c r="Y612" t="s">
        <v>62292</v>
      </c>
      <c r="Z612" s="284">
        <v>2008.6</v>
      </c>
      <c r="AB612" s="276" t="s">
        <v>51622</v>
      </c>
      <c r="AC612" s="277">
        <v>14031.61</v>
      </c>
      <c r="AE612" s="246" t="s">
        <v>57206</v>
      </c>
      <c r="AF612" s="247">
        <v>1423.03</v>
      </c>
      <c r="AH612" s="226" t="s">
        <v>33074</v>
      </c>
      <c r="AI612" s="227">
        <v>15349.73</v>
      </c>
      <c r="AK612" s="207" t="s">
        <v>15245</v>
      </c>
      <c r="AL612" s="208">
        <v>36363.65</v>
      </c>
      <c r="AM612" s="93"/>
      <c r="AN612" s="199" t="s">
        <v>31801</v>
      </c>
      <c r="AO612" s="200">
        <v>6881.07</v>
      </c>
      <c r="AQ612" t="s">
        <v>11990</v>
      </c>
      <c r="AR612" s="284">
        <v>440025.76</v>
      </c>
      <c r="AT612" s="272" t="s">
        <v>11821</v>
      </c>
      <c r="AU612" s="273">
        <v>6681579.5899999999</v>
      </c>
      <c r="AW612" s="244" t="s">
        <v>11576</v>
      </c>
      <c r="AX612" s="245">
        <v>2325.35</v>
      </c>
      <c r="AZ612" s="230" t="s">
        <v>10525</v>
      </c>
      <c r="BA612" s="231">
        <v>60047.23</v>
      </c>
      <c r="BC612" s="209" t="s">
        <v>7576</v>
      </c>
      <c r="BD612" s="210">
        <v>70992</v>
      </c>
      <c r="BF612" s="195" t="s">
        <v>10354</v>
      </c>
      <c r="BG612" s="196">
        <v>68455</v>
      </c>
    </row>
    <row r="613" spans="1:59" x14ac:dyDescent="0.55000000000000004">
      <c r="A613" t="s">
        <v>65819</v>
      </c>
      <c r="C613" s="284">
        <v>60208</v>
      </c>
      <c r="E613" s="282" t="s">
        <v>5623</v>
      </c>
      <c r="F613" s="282"/>
      <c r="G613" s="283">
        <v>4234172.28</v>
      </c>
      <c r="I613" s="242" t="s">
        <v>5376</v>
      </c>
      <c r="J613" s="242"/>
      <c r="K613" s="243">
        <v>3011571.18</v>
      </c>
      <c r="M613" s="224" t="s">
        <v>3274</v>
      </c>
      <c r="N613" s="224"/>
      <c r="O613" s="225">
        <v>2030562.85</v>
      </c>
      <c r="Q613" s="203" t="s">
        <v>1066</v>
      </c>
      <c r="R613" s="203"/>
      <c r="S613" s="204">
        <v>1051</v>
      </c>
      <c r="Y613" t="s">
        <v>69009</v>
      </c>
      <c r="Z613" s="284">
        <v>15681.83</v>
      </c>
      <c r="AB613" s="276" t="s">
        <v>47750</v>
      </c>
      <c r="AC613" s="277">
        <v>22.89</v>
      </c>
      <c r="AE613" s="246" t="s">
        <v>49587</v>
      </c>
      <c r="AF613" s="247">
        <v>3205.87</v>
      </c>
      <c r="AH613" s="226" t="s">
        <v>33075</v>
      </c>
      <c r="AI613" s="227">
        <v>39612.980000000003</v>
      </c>
      <c r="AK613" s="207" t="s">
        <v>15246</v>
      </c>
      <c r="AL613" s="208">
        <v>5665.39</v>
      </c>
      <c r="AM613" s="93"/>
      <c r="AN613" s="199" t="s">
        <v>31802</v>
      </c>
      <c r="AO613" s="200">
        <v>188.93</v>
      </c>
      <c r="AQ613" t="s">
        <v>39952</v>
      </c>
      <c r="AR613" s="284">
        <v>12686.89</v>
      </c>
      <c r="AT613" s="272" t="s">
        <v>2019</v>
      </c>
      <c r="AU613" s="273">
        <v>4234172.28</v>
      </c>
      <c r="AW613" s="244" t="s">
        <v>11577</v>
      </c>
      <c r="AX613" s="245">
        <v>3011571.18</v>
      </c>
      <c r="AZ613" s="230" t="s">
        <v>9324</v>
      </c>
      <c r="BA613" s="231">
        <v>2030562.85</v>
      </c>
      <c r="BC613" s="209" t="s">
        <v>7717</v>
      </c>
      <c r="BD613" s="210">
        <v>9524</v>
      </c>
      <c r="BF613" s="195" t="s">
        <v>9976</v>
      </c>
      <c r="BG613" s="196">
        <v>102969.06</v>
      </c>
    </row>
    <row r="614" spans="1:59" x14ac:dyDescent="0.55000000000000004">
      <c r="A614" t="s">
        <v>43662</v>
      </c>
      <c r="C614" s="284">
        <v>187281.85</v>
      </c>
      <c r="E614" s="282" t="s">
        <v>5619</v>
      </c>
      <c r="F614" s="282"/>
      <c r="G614" s="283">
        <v>43540.44</v>
      </c>
      <c r="I614" s="242" t="s">
        <v>5377</v>
      </c>
      <c r="J614" s="242"/>
      <c r="K614" s="243">
        <v>78249.72</v>
      </c>
      <c r="M614" s="224" t="s">
        <v>3276</v>
      </c>
      <c r="N614" s="224"/>
      <c r="O614" s="225">
        <v>201719.19</v>
      </c>
      <c r="Q614" s="203" t="s">
        <v>1067</v>
      </c>
      <c r="R614" s="203"/>
      <c r="S614" s="204">
        <v>10454.33</v>
      </c>
      <c r="Y614" t="s">
        <v>69012</v>
      </c>
      <c r="Z614" s="284">
        <v>1165.71</v>
      </c>
      <c r="AB614" s="276" t="s">
        <v>55823</v>
      </c>
      <c r="AC614" s="277">
        <v>16837.919999999998</v>
      </c>
      <c r="AE614" s="246" t="s">
        <v>49588</v>
      </c>
      <c r="AF614" s="247">
        <v>189.05</v>
      </c>
      <c r="AH614" s="226" t="s">
        <v>44357</v>
      </c>
      <c r="AI614" s="227">
        <v>10416.19</v>
      </c>
      <c r="AK614" s="207" t="s">
        <v>15247</v>
      </c>
      <c r="AL614" s="208">
        <v>320</v>
      </c>
      <c r="AM614" s="93"/>
      <c r="AN614" s="199" t="s">
        <v>17431</v>
      </c>
      <c r="AO614" s="200">
        <v>6881.07</v>
      </c>
      <c r="AQ614" t="s">
        <v>66238</v>
      </c>
      <c r="AR614" s="284">
        <v>19546.759999999998</v>
      </c>
      <c r="AT614" s="272" t="s">
        <v>11822</v>
      </c>
      <c r="AU614" s="273">
        <v>43540.44</v>
      </c>
      <c r="AW614" s="244" t="s">
        <v>11578</v>
      </c>
      <c r="AX614" s="245">
        <v>78249.72</v>
      </c>
      <c r="AZ614" s="230" t="s">
        <v>9326</v>
      </c>
      <c r="BA614" s="231">
        <v>201719.19</v>
      </c>
      <c r="BC614" s="209" t="s">
        <v>8015</v>
      </c>
      <c r="BD614" s="210">
        <v>19924.32</v>
      </c>
      <c r="BF614" s="195" t="s">
        <v>10355</v>
      </c>
      <c r="BG614" s="196">
        <v>633698.99</v>
      </c>
    </row>
    <row r="615" spans="1:59" x14ac:dyDescent="0.55000000000000004">
      <c r="A615" t="s">
        <v>43678</v>
      </c>
      <c r="C615" s="284">
        <v>25761</v>
      </c>
      <c r="E615" s="282" t="s">
        <v>5620</v>
      </c>
      <c r="F615" s="282"/>
      <c r="G615" s="283">
        <v>248074.46</v>
      </c>
      <c r="I615" s="242" t="s">
        <v>5378</v>
      </c>
      <c r="J615" s="242"/>
      <c r="K615" s="243">
        <v>695212.81</v>
      </c>
      <c r="M615" s="224" t="s">
        <v>3277</v>
      </c>
      <c r="N615" s="224"/>
      <c r="O615" s="225">
        <v>59.01</v>
      </c>
      <c r="Q615" s="203" t="s">
        <v>1068</v>
      </c>
      <c r="R615" s="203"/>
      <c r="S615" s="204">
        <v>1130</v>
      </c>
      <c r="Y615" t="s">
        <v>69013</v>
      </c>
      <c r="Z615" s="284">
        <v>3769.91</v>
      </c>
      <c r="AB615" s="276" t="s">
        <v>63618</v>
      </c>
      <c r="AC615" s="277">
        <v>-613.66999999999996</v>
      </c>
      <c r="AE615" s="246" t="s">
        <v>49589</v>
      </c>
      <c r="AF615" s="247">
        <v>785.44</v>
      </c>
      <c r="AH615" s="226" t="s">
        <v>33076</v>
      </c>
      <c r="AI615" s="227">
        <v>66591.19</v>
      </c>
      <c r="AK615" s="207" t="s">
        <v>15248</v>
      </c>
      <c r="AL615" s="208">
        <v>12732.82</v>
      </c>
      <c r="AM615" s="93"/>
      <c r="AN615" s="199" t="s">
        <v>17433</v>
      </c>
      <c r="AO615" s="200">
        <v>188.93</v>
      </c>
      <c r="AQ615" t="s">
        <v>51374</v>
      </c>
      <c r="AR615" s="284">
        <v>11506.64</v>
      </c>
      <c r="AT615" s="272" t="s">
        <v>11823</v>
      </c>
      <c r="AU615" s="273">
        <v>248074.46</v>
      </c>
      <c r="AW615" s="244" t="s">
        <v>11580</v>
      </c>
      <c r="AX615" s="245">
        <v>695212.81</v>
      </c>
      <c r="AZ615" s="230" t="s">
        <v>9328</v>
      </c>
      <c r="BA615" s="231">
        <v>59.01</v>
      </c>
      <c r="BC615" s="209" t="s">
        <v>8274</v>
      </c>
      <c r="BD615" s="210">
        <v>75623.72</v>
      </c>
      <c r="BF615" s="195" t="s">
        <v>9977</v>
      </c>
      <c r="BG615" s="196">
        <v>633698.99</v>
      </c>
    </row>
    <row r="616" spans="1:59" x14ac:dyDescent="0.55000000000000004">
      <c r="A616" t="s">
        <v>43686</v>
      </c>
      <c r="C616" s="284">
        <v>84196</v>
      </c>
      <c r="E616" s="282" t="s">
        <v>5621</v>
      </c>
      <c r="F616" s="282"/>
      <c r="G616" s="283">
        <v>70881.33</v>
      </c>
      <c r="I616" s="242" t="s">
        <v>5379</v>
      </c>
      <c r="J616" s="242"/>
      <c r="K616" s="243">
        <v>3836807.45</v>
      </c>
      <c r="M616" s="224" t="s">
        <v>3407</v>
      </c>
      <c r="N616" s="224"/>
      <c r="O616" s="225">
        <v>467298.75</v>
      </c>
      <c r="Q616" s="203" t="s">
        <v>1069</v>
      </c>
      <c r="R616" s="203"/>
      <c r="S616" s="204">
        <v>18170</v>
      </c>
      <c r="Y616" t="s">
        <v>69014</v>
      </c>
      <c r="Z616" s="284">
        <v>2023.62</v>
      </c>
      <c r="AB616" s="276" t="s">
        <v>51625</v>
      </c>
      <c r="AC616" s="277">
        <v>1241.1300000000001</v>
      </c>
      <c r="AE616" s="246" t="s">
        <v>49590</v>
      </c>
      <c r="AF616" s="247">
        <v>696.6</v>
      </c>
      <c r="AH616" s="226" t="s">
        <v>34489</v>
      </c>
      <c r="AI616" s="227">
        <v>23985.439999999999</v>
      </c>
      <c r="AK616" s="207" t="s">
        <v>15249</v>
      </c>
      <c r="AL616" s="208">
        <v>31901.29</v>
      </c>
      <c r="AM616" s="93"/>
      <c r="AN616" s="199" t="s">
        <v>13232</v>
      </c>
      <c r="AO616" s="200">
        <v>5909</v>
      </c>
      <c r="AQ616" t="s">
        <v>44016</v>
      </c>
      <c r="AR616">
        <v>184</v>
      </c>
      <c r="AT616" s="272" t="s">
        <v>11824</v>
      </c>
      <c r="AU616" s="273">
        <v>70881.33</v>
      </c>
      <c r="AW616" s="244" t="s">
        <v>11581</v>
      </c>
      <c r="AX616" s="245">
        <v>3836807.45</v>
      </c>
      <c r="AZ616" s="230" t="s">
        <v>9330</v>
      </c>
      <c r="BA616" s="231">
        <v>467298.75</v>
      </c>
      <c r="BC616" s="209" t="s">
        <v>8655</v>
      </c>
      <c r="BD616" s="210">
        <v>16031.81</v>
      </c>
      <c r="BF616" s="195" t="s">
        <v>10356</v>
      </c>
      <c r="BG616" s="196">
        <v>178446</v>
      </c>
    </row>
    <row r="617" spans="1:59" x14ac:dyDescent="0.55000000000000004">
      <c r="A617" t="s">
        <v>65829</v>
      </c>
      <c r="C617" s="284">
        <v>75456</v>
      </c>
      <c r="E617" s="282" t="s">
        <v>5622</v>
      </c>
      <c r="F617" s="282"/>
      <c r="G617" s="283">
        <v>389279.61</v>
      </c>
      <c r="I617" s="242" t="s">
        <v>5381</v>
      </c>
      <c r="J617" s="242"/>
      <c r="K617" s="243">
        <v>197568.57</v>
      </c>
      <c r="M617" s="224" t="s">
        <v>3280</v>
      </c>
      <c r="N617" s="224"/>
      <c r="O617" s="225">
        <v>789563.7</v>
      </c>
      <c r="Q617" s="203" t="s">
        <v>1070</v>
      </c>
      <c r="R617" s="203"/>
      <c r="S617" s="204">
        <v>3139</v>
      </c>
      <c r="Y617" t="s">
        <v>71191</v>
      </c>
      <c r="Z617" s="284">
        <v>16084.52</v>
      </c>
      <c r="AB617" s="276" t="s">
        <v>51626</v>
      </c>
      <c r="AC617" s="277">
        <v>3384.5</v>
      </c>
      <c r="AE617" s="246" t="s">
        <v>51533</v>
      </c>
      <c r="AF617" s="247">
        <v>32.06</v>
      </c>
      <c r="AH617" s="226" t="s">
        <v>34490</v>
      </c>
      <c r="AI617" s="227">
        <v>91964.98</v>
      </c>
      <c r="AK617" s="207" t="s">
        <v>15250</v>
      </c>
      <c r="AL617" s="208">
        <v>129790.65</v>
      </c>
      <c r="AM617" s="93"/>
      <c r="AN617" s="199" t="s">
        <v>13233</v>
      </c>
      <c r="AO617" s="200">
        <v>8845.26</v>
      </c>
      <c r="AQ617" t="s">
        <v>57152</v>
      </c>
      <c r="AR617" s="284">
        <v>1289.48</v>
      </c>
      <c r="AT617" s="272" t="s">
        <v>11825</v>
      </c>
      <c r="AU617" s="273">
        <v>389279.61</v>
      </c>
      <c r="AW617" s="244" t="s">
        <v>11583</v>
      </c>
      <c r="AX617" s="245">
        <v>197568.57</v>
      </c>
      <c r="AZ617" s="230" t="s">
        <v>9332</v>
      </c>
      <c r="BA617" s="231">
        <v>789563.7</v>
      </c>
      <c r="BC617" s="209" t="s">
        <v>8895</v>
      </c>
      <c r="BD617" s="210">
        <v>110318.64</v>
      </c>
      <c r="BF617" s="195" t="s">
        <v>9385</v>
      </c>
      <c r="BG617" s="196">
        <v>44127.87</v>
      </c>
    </row>
    <row r="618" spans="1:59" x14ac:dyDescent="0.55000000000000004">
      <c r="A618" t="s">
        <v>65831</v>
      </c>
      <c r="C618">
        <v>184</v>
      </c>
      <c r="E618" s="282" t="s">
        <v>5624</v>
      </c>
      <c r="F618" s="282"/>
      <c r="G618" s="283">
        <v>10807294.689999999</v>
      </c>
      <c r="I618" s="242" t="s">
        <v>5382</v>
      </c>
      <c r="J618" s="242"/>
      <c r="K618" s="243">
        <v>5109331.6500000004</v>
      </c>
      <c r="M618" s="224" t="s">
        <v>3281</v>
      </c>
      <c r="N618" s="224"/>
      <c r="O618" s="225">
        <v>4797636.6399999997</v>
      </c>
      <c r="Q618" s="203" t="s">
        <v>1071</v>
      </c>
      <c r="R618" s="203"/>
      <c r="S618" s="204">
        <v>773</v>
      </c>
      <c r="Y618" t="s">
        <v>71192</v>
      </c>
      <c r="Z618">
        <v>132.22999999999999</v>
      </c>
      <c r="AB618" s="276" t="s">
        <v>57244</v>
      </c>
      <c r="AC618" s="277">
        <v>30417.599999999999</v>
      </c>
      <c r="AE618" s="246" t="s">
        <v>49591</v>
      </c>
      <c r="AF618" s="247">
        <v>5658</v>
      </c>
      <c r="AH618" s="226" t="s">
        <v>49595</v>
      </c>
      <c r="AI618" s="227">
        <v>84375</v>
      </c>
      <c r="AK618" s="207" t="s">
        <v>15251</v>
      </c>
      <c r="AL618" s="208">
        <v>14460.4</v>
      </c>
      <c r="AM618" s="93"/>
      <c r="AN618" s="199" t="s">
        <v>13234</v>
      </c>
      <c r="AO618" s="200">
        <v>5356.2</v>
      </c>
      <c r="AQ618" t="s">
        <v>11991</v>
      </c>
      <c r="AR618" s="284">
        <v>1133138.42</v>
      </c>
      <c r="AT618" s="272" t="s">
        <v>11826</v>
      </c>
      <c r="AU618" s="273">
        <v>10807294.689999999</v>
      </c>
      <c r="AW618" s="244" t="s">
        <v>11584</v>
      </c>
      <c r="AX618" s="245">
        <v>5109331.6500000004</v>
      </c>
      <c r="AZ618" s="230" t="s">
        <v>9333</v>
      </c>
      <c r="BA618" s="231">
        <v>4797636.6399999997</v>
      </c>
      <c r="BC618" s="209" t="s">
        <v>9238</v>
      </c>
      <c r="BD618" s="210">
        <v>508297.85</v>
      </c>
      <c r="BF618" s="195" t="s">
        <v>9978</v>
      </c>
      <c r="BG618" s="196">
        <v>222573.87</v>
      </c>
    </row>
    <row r="619" spans="1:59" x14ac:dyDescent="0.55000000000000004">
      <c r="A619" t="s">
        <v>43697</v>
      </c>
      <c r="C619" s="284">
        <v>9940</v>
      </c>
      <c r="E619" s="282" t="s">
        <v>5625</v>
      </c>
      <c r="F619" s="282"/>
      <c r="G619" s="283">
        <v>179944.29</v>
      </c>
      <c r="I619" s="242" t="s">
        <v>5383</v>
      </c>
      <c r="J619" s="242"/>
      <c r="K619" s="243">
        <v>440.35</v>
      </c>
      <c r="M619" s="224" t="s">
        <v>3282</v>
      </c>
      <c r="N619" s="224"/>
      <c r="O619" s="225">
        <v>269791.40999999997</v>
      </c>
      <c r="Q619" s="203" t="s">
        <v>1072</v>
      </c>
      <c r="R619" s="203"/>
      <c r="S619" s="204">
        <v>342.71</v>
      </c>
      <c r="Y619" t="s">
        <v>71193</v>
      </c>
      <c r="Z619" s="284">
        <v>19314</v>
      </c>
      <c r="AB619" s="276" t="s">
        <v>66912</v>
      </c>
      <c r="AC619" s="277">
        <v>390</v>
      </c>
      <c r="AE619" s="246" t="s">
        <v>49592</v>
      </c>
      <c r="AF619" s="247">
        <v>414.38</v>
      </c>
      <c r="AH619" s="226" t="s">
        <v>34491</v>
      </c>
      <c r="AI619" s="227">
        <v>67611.600000000006</v>
      </c>
      <c r="AK619" s="207" t="s">
        <v>15252</v>
      </c>
      <c r="AL619" s="208">
        <v>9508.2000000000007</v>
      </c>
      <c r="AM619" s="93"/>
      <c r="AN619" s="199" t="s">
        <v>13235</v>
      </c>
      <c r="AO619" s="200">
        <v>278.04000000000002</v>
      </c>
      <c r="AQ619" t="s">
        <v>39953</v>
      </c>
      <c r="AR619" s="284">
        <v>1071.05</v>
      </c>
      <c r="AT619" s="272" t="s">
        <v>11827</v>
      </c>
      <c r="AU619" s="273">
        <v>179944.29</v>
      </c>
      <c r="AW619" s="244" t="s">
        <v>11585</v>
      </c>
      <c r="AX619" s="245">
        <v>440.35</v>
      </c>
      <c r="AZ619" s="230" t="s">
        <v>9334</v>
      </c>
      <c r="BA619" s="231">
        <v>269791.40999999997</v>
      </c>
      <c r="BC619" s="209" t="s">
        <v>9496</v>
      </c>
      <c r="BD619" s="210">
        <v>21087</v>
      </c>
      <c r="BF619" s="195" t="s">
        <v>10357</v>
      </c>
      <c r="BG619" s="196">
        <v>68422</v>
      </c>
    </row>
    <row r="620" spans="1:59" x14ac:dyDescent="0.55000000000000004">
      <c r="A620" t="s">
        <v>65832</v>
      </c>
      <c r="C620" s="284">
        <v>19566</v>
      </c>
      <c r="E620" s="282" t="s">
        <v>5626</v>
      </c>
      <c r="F620" s="282"/>
      <c r="G620" s="283">
        <v>5132092.6399999997</v>
      </c>
      <c r="I620" s="242" t="s">
        <v>5384</v>
      </c>
      <c r="J620" s="242"/>
      <c r="K620" s="243">
        <v>1978256.68</v>
      </c>
      <c r="M620" s="224" t="s">
        <v>3410</v>
      </c>
      <c r="N620" s="224"/>
      <c r="O620" s="225">
        <v>1083</v>
      </c>
      <c r="Q620" s="203" t="s">
        <v>1073</v>
      </c>
      <c r="R620" s="203"/>
      <c r="S620" s="204">
        <v>31075</v>
      </c>
      <c r="Y620" t="s">
        <v>65018</v>
      </c>
      <c r="Z620" s="284">
        <v>6330.88</v>
      </c>
      <c r="AB620" s="276" t="s">
        <v>63969</v>
      </c>
      <c r="AC620" s="277">
        <v>8313.67</v>
      </c>
      <c r="AE620" s="246" t="s">
        <v>49593</v>
      </c>
      <c r="AF620" s="247">
        <v>1386.21</v>
      </c>
      <c r="AH620" s="226" t="s">
        <v>34492</v>
      </c>
      <c r="AI620" s="227">
        <v>26283.7</v>
      </c>
      <c r="AK620" s="207" t="s">
        <v>15253</v>
      </c>
      <c r="AL620" s="208">
        <v>171753.86</v>
      </c>
      <c r="AM620" s="93"/>
      <c r="AN620" s="199" t="s">
        <v>13236</v>
      </c>
      <c r="AO620" s="200">
        <v>1060.78</v>
      </c>
      <c r="AQ620" t="s">
        <v>40048</v>
      </c>
      <c r="AR620" s="284">
        <v>6031.25</v>
      </c>
      <c r="AT620" s="272" t="s">
        <v>11828</v>
      </c>
      <c r="AU620" s="273">
        <v>5132092.6399999997</v>
      </c>
      <c r="AW620" s="244" t="s">
        <v>11586</v>
      </c>
      <c r="AX620" s="245">
        <v>1978256.68</v>
      </c>
      <c r="AZ620" s="230" t="s">
        <v>9337</v>
      </c>
      <c r="BA620" s="231">
        <v>1083</v>
      </c>
      <c r="BC620" s="209" t="s">
        <v>9585</v>
      </c>
      <c r="BD620" s="210">
        <v>9724</v>
      </c>
      <c r="BF620" s="195" t="s">
        <v>9979</v>
      </c>
      <c r="BG620" s="196">
        <v>68422</v>
      </c>
    </row>
    <row r="621" spans="1:59" x14ac:dyDescent="0.55000000000000004">
      <c r="A621" t="s">
        <v>65833</v>
      </c>
      <c r="C621" s="284">
        <v>58600</v>
      </c>
      <c r="E621" s="282" t="s">
        <v>5628</v>
      </c>
      <c r="F621" s="282"/>
      <c r="G621" s="283">
        <v>1835091.77</v>
      </c>
      <c r="I621" s="242" t="s">
        <v>5385</v>
      </c>
      <c r="J621" s="242"/>
      <c r="K621" s="243">
        <v>627.76</v>
      </c>
      <c r="M621" s="224" t="s">
        <v>3411</v>
      </c>
      <c r="N621" s="224"/>
      <c r="O621" s="225">
        <v>68866.740000000005</v>
      </c>
      <c r="Q621" s="203" t="s">
        <v>1074</v>
      </c>
      <c r="R621" s="203"/>
      <c r="S621" s="204">
        <v>406</v>
      </c>
      <c r="Y621" t="s">
        <v>50514</v>
      </c>
      <c r="Z621" s="284">
        <v>12532.5</v>
      </c>
      <c r="AB621" s="276" t="s">
        <v>47751</v>
      </c>
      <c r="AC621" s="277">
        <v>44846.35</v>
      </c>
      <c r="AE621" s="246" t="s">
        <v>49594</v>
      </c>
      <c r="AF621" s="247">
        <v>869.12</v>
      </c>
      <c r="AH621" s="226" t="s">
        <v>34493</v>
      </c>
      <c r="AI621" s="227">
        <v>31458.1</v>
      </c>
      <c r="AK621" s="207" t="s">
        <v>15254</v>
      </c>
      <c r="AL621" s="208">
        <v>26700.27</v>
      </c>
      <c r="AM621" s="93"/>
      <c r="AN621" s="199" t="s">
        <v>13237</v>
      </c>
      <c r="AO621" s="200">
        <v>1795.48</v>
      </c>
      <c r="AQ621" t="s">
        <v>51212</v>
      </c>
      <c r="AR621" s="284">
        <v>33849.99</v>
      </c>
      <c r="AT621" s="272" t="s">
        <v>3651</v>
      </c>
      <c r="AU621" s="273">
        <v>1835091.77</v>
      </c>
      <c r="AW621" s="244" t="s">
        <v>11587</v>
      </c>
      <c r="AX621" s="245">
        <v>627.76</v>
      </c>
      <c r="AZ621" s="230" t="s">
        <v>9338</v>
      </c>
      <c r="BA621" s="231">
        <v>68866.740000000005</v>
      </c>
      <c r="BC621" s="209" t="s">
        <v>10867</v>
      </c>
      <c r="BD621" s="210">
        <v>17745</v>
      </c>
      <c r="BF621" s="195" t="s">
        <v>7648</v>
      </c>
      <c r="BG621" s="196">
        <v>134607.78</v>
      </c>
    </row>
    <row r="622" spans="1:59" x14ac:dyDescent="0.55000000000000004">
      <c r="A622" t="s">
        <v>65834</v>
      </c>
      <c r="C622" s="284">
        <v>87529.600000000006</v>
      </c>
      <c r="E622" s="282" t="s">
        <v>5629</v>
      </c>
      <c r="F622" s="282"/>
      <c r="G622" s="283">
        <v>6606807.7000000002</v>
      </c>
      <c r="I622" s="242" t="s">
        <v>5386</v>
      </c>
      <c r="J622" s="242"/>
      <c r="K622" s="243">
        <v>8351.14</v>
      </c>
      <c r="M622" s="224" t="s">
        <v>3283</v>
      </c>
      <c r="N622" s="224"/>
      <c r="O622" s="225">
        <v>261</v>
      </c>
      <c r="Q622" s="203" t="s">
        <v>1075</v>
      </c>
      <c r="R622" s="203"/>
      <c r="S622" s="204">
        <v>28246.62</v>
      </c>
      <c r="Y622" t="s">
        <v>50515</v>
      </c>
      <c r="Z622" s="284">
        <v>103948</v>
      </c>
      <c r="AB622" s="276" t="s">
        <v>66913</v>
      </c>
      <c r="AC622" s="277">
        <v>8670.75</v>
      </c>
      <c r="AE622" s="246" t="s">
        <v>51534</v>
      </c>
      <c r="AF622" s="247">
        <v>16.829999999999998</v>
      </c>
      <c r="AH622" s="226" t="s">
        <v>34494</v>
      </c>
      <c r="AI622" s="227">
        <v>58322.05</v>
      </c>
      <c r="AK622" s="207" t="s">
        <v>15255</v>
      </c>
      <c r="AL622" s="208">
        <v>7980</v>
      </c>
      <c r="AM622" s="93"/>
      <c r="AN622" s="199" t="s">
        <v>13238</v>
      </c>
      <c r="AO622" s="200">
        <v>331.65</v>
      </c>
      <c r="AQ622" t="s">
        <v>69666</v>
      </c>
      <c r="AR622" s="284">
        <v>2308.36</v>
      </c>
      <c r="AT622" s="272" t="s">
        <v>11830</v>
      </c>
      <c r="AU622" s="273">
        <v>6606807.7000000002</v>
      </c>
      <c r="AW622" s="244" t="s">
        <v>11588</v>
      </c>
      <c r="AX622" s="245">
        <v>8351.14</v>
      </c>
      <c r="AZ622" s="230" t="s">
        <v>9339</v>
      </c>
      <c r="BA622" s="231">
        <v>261</v>
      </c>
      <c r="BC622" s="209" t="s">
        <v>9643</v>
      </c>
      <c r="BD622" s="210">
        <v>26225.45</v>
      </c>
      <c r="BF622" s="195" t="s">
        <v>10358</v>
      </c>
      <c r="BG622" s="196">
        <v>290519</v>
      </c>
    </row>
    <row r="623" spans="1:59" x14ac:dyDescent="0.55000000000000004">
      <c r="A623" t="s">
        <v>43711</v>
      </c>
      <c r="C623" s="284">
        <v>2250</v>
      </c>
      <c r="E623" s="282" t="s">
        <v>5630</v>
      </c>
      <c r="F623" s="282"/>
      <c r="G623" s="283">
        <v>3640906.89</v>
      </c>
      <c r="I623" s="242" t="s">
        <v>5387</v>
      </c>
      <c r="J623" s="242"/>
      <c r="K623" s="243">
        <v>2712762.7</v>
      </c>
      <c r="M623" s="224" t="s">
        <v>3412</v>
      </c>
      <c r="N623" s="224"/>
      <c r="O623" s="225">
        <v>27404.62</v>
      </c>
      <c r="Q623" s="203" t="s">
        <v>1076</v>
      </c>
      <c r="R623" s="203"/>
      <c r="S623" s="204">
        <v>8678</v>
      </c>
      <c r="Y623" t="s">
        <v>50516</v>
      </c>
      <c r="Z623" s="284">
        <v>9375.74</v>
      </c>
      <c r="AB623" s="276" t="s">
        <v>48680</v>
      </c>
      <c r="AC623" s="277">
        <v>8428.7000000000007</v>
      </c>
      <c r="AE623" s="246" t="s">
        <v>61274</v>
      </c>
      <c r="AF623" s="247">
        <v>1007.09</v>
      </c>
      <c r="AH623" s="226" t="s">
        <v>34495</v>
      </c>
      <c r="AI623" s="227">
        <v>187450</v>
      </c>
      <c r="AK623" s="207" t="s">
        <v>15256</v>
      </c>
      <c r="AL623" s="208">
        <v>6200</v>
      </c>
      <c r="AM623" s="93"/>
      <c r="AN623" s="199" t="s">
        <v>13239</v>
      </c>
      <c r="AO623" s="200">
        <v>4730.68</v>
      </c>
      <c r="AQ623" t="s">
        <v>11993</v>
      </c>
      <c r="AR623" s="284">
        <v>4801382.43</v>
      </c>
      <c r="AT623" s="272" t="s">
        <v>5630</v>
      </c>
      <c r="AU623" s="273">
        <v>3640906.89</v>
      </c>
      <c r="AW623" s="244" t="s">
        <v>11589</v>
      </c>
      <c r="AX623" s="245">
        <v>2712762.7</v>
      </c>
      <c r="AZ623" s="230" t="s">
        <v>9341</v>
      </c>
      <c r="BA623" s="231">
        <v>27404.62</v>
      </c>
      <c r="BC623" s="209" t="s">
        <v>9701</v>
      </c>
      <c r="BD623" s="210">
        <v>24301.55</v>
      </c>
      <c r="BF623" s="195" t="s">
        <v>9980</v>
      </c>
      <c r="BG623" s="196">
        <v>425126.78</v>
      </c>
    </row>
    <row r="624" spans="1:59" x14ac:dyDescent="0.55000000000000004">
      <c r="A624" t="s">
        <v>43732</v>
      </c>
      <c r="C624" s="284">
        <v>54146</v>
      </c>
      <c r="E624" s="282" t="s">
        <v>5631</v>
      </c>
      <c r="F624" s="282"/>
      <c r="G624" s="283">
        <v>2888014.19</v>
      </c>
      <c r="I624" s="242" t="s">
        <v>5388</v>
      </c>
      <c r="J624" s="242"/>
      <c r="K624" s="243">
        <v>194553.01</v>
      </c>
      <c r="M624" s="224" t="s">
        <v>3413</v>
      </c>
      <c r="N624" s="224"/>
      <c r="O624" s="225">
        <v>15412.58</v>
      </c>
      <c r="Q624" s="203" t="s">
        <v>4022</v>
      </c>
      <c r="R624" s="203"/>
      <c r="S624" s="204">
        <v>3181.48</v>
      </c>
      <c r="Y624" t="s">
        <v>50517</v>
      </c>
      <c r="Z624" s="284">
        <v>2454.84</v>
      </c>
      <c r="AB624" s="276" t="s">
        <v>66914</v>
      </c>
      <c r="AC624" s="277">
        <v>19787.3</v>
      </c>
      <c r="AE624" s="246" t="s">
        <v>58418</v>
      </c>
      <c r="AF624" s="247">
        <v>405</v>
      </c>
      <c r="AH624" s="226" t="s">
        <v>34496</v>
      </c>
      <c r="AI624" s="227">
        <v>39482.32</v>
      </c>
      <c r="AK624" s="207" t="s">
        <v>15257</v>
      </c>
      <c r="AL624" s="208">
        <v>1084.77</v>
      </c>
      <c r="AM624" s="93"/>
      <c r="AN624" s="199" t="s">
        <v>13240</v>
      </c>
      <c r="AO624" s="200">
        <v>4700</v>
      </c>
      <c r="AQ624" t="s">
        <v>40049</v>
      </c>
      <c r="AR624" s="284">
        <v>69270.41</v>
      </c>
      <c r="AT624" s="272" t="s">
        <v>11831</v>
      </c>
      <c r="AU624" s="273">
        <v>2888014.19</v>
      </c>
      <c r="AW624" s="244" t="s">
        <v>11590</v>
      </c>
      <c r="AX624" s="245">
        <v>194553.01</v>
      </c>
      <c r="AZ624" s="230" t="s">
        <v>9343</v>
      </c>
      <c r="BA624" s="231">
        <v>15412.58</v>
      </c>
      <c r="BC624" s="209" t="s">
        <v>12202</v>
      </c>
      <c r="BD624" s="210">
        <v>10658.32</v>
      </c>
      <c r="BF624" s="195" t="s">
        <v>10359</v>
      </c>
      <c r="BG624" s="196">
        <v>928919.47</v>
      </c>
    </row>
    <row r="625" spans="1:59" x14ac:dyDescent="0.55000000000000004">
      <c r="A625" t="s">
        <v>43733</v>
      </c>
      <c r="C625" s="284">
        <v>32945</v>
      </c>
      <c r="E625" s="282" t="s">
        <v>5633</v>
      </c>
      <c r="F625" s="282"/>
      <c r="G625" s="283">
        <v>919876.02</v>
      </c>
      <c r="I625" s="242" t="s">
        <v>5389</v>
      </c>
      <c r="J625" s="242"/>
      <c r="K625" s="243">
        <v>1813893.75</v>
      </c>
      <c r="M625" s="224" t="s">
        <v>4170</v>
      </c>
      <c r="N625" s="224"/>
      <c r="O625" s="225">
        <v>36862</v>
      </c>
      <c r="Q625" s="203" t="s">
        <v>1077</v>
      </c>
      <c r="R625" s="203"/>
      <c r="S625" s="204">
        <v>13717</v>
      </c>
      <c r="Y625" t="s">
        <v>71194</v>
      </c>
      <c r="Z625">
        <v>12</v>
      </c>
      <c r="AB625" s="276" t="s">
        <v>34546</v>
      </c>
      <c r="AC625" s="277">
        <v>1006965.47</v>
      </c>
      <c r="AE625" s="246" t="s">
        <v>59467</v>
      </c>
      <c r="AF625" s="247">
        <v>1966.23</v>
      </c>
      <c r="AH625" s="226" t="s">
        <v>35977</v>
      </c>
      <c r="AI625" s="227">
        <v>11150.43</v>
      </c>
      <c r="AK625" s="207" t="s">
        <v>15258</v>
      </c>
      <c r="AL625" s="208">
        <v>1235.23</v>
      </c>
      <c r="AM625" s="93"/>
      <c r="AN625" s="199" t="s">
        <v>31803</v>
      </c>
      <c r="AO625" s="200">
        <v>11589.87</v>
      </c>
      <c r="AQ625" t="s">
        <v>66239</v>
      </c>
      <c r="AR625" s="284">
        <v>96296.79</v>
      </c>
      <c r="AT625" s="272" t="s">
        <v>11833</v>
      </c>
      <c r="AU625" s="273">
        <v>919876.02</v>
      </c>
      <c r="AW625" s="244" t="s">
        <v>11591</v>
      </c>
      <c r="AX625" s="245">
        <v>1813893.75</v>
      </c>
      <c r="AZ625" s="230" t="s">
        <v>10527</v>
      </c>
      <c r="BA625" s="231">
        <v>36862</v>
      </c>
      <c r="BC625" s="209" t="s">
        <v>11831</v>
      </c>
      <c r="BD625" s="210">
        <v>290440.11</v>
      </c>
      <c r="BF625" s="195" t="s">
        <v>9981</v>
      </c>
      <c r="BG625" s="196">
        <v>928919.47</v>
      </c>
    </row>
    <row r="626" spans="1:59" x14ac:dyDescent="0.55000000000000004">
      <c r="A626" t="s">
        <v>43771</v>
      </c>
      <c r="C626" s="284">
        <v>1604.24</v>
      </c>
      <c r="E626" s="282" t="s">
        <v>5635</v>
      </c>
      <c r="F626" s="282"/>
      <c r="G626" s="283">
        <v>2471841.98</v>
      </c>
      <c r="I626" s="242" t="s">
        <v>5390</v>
      </c>
      <c r="J626" s="242"/>
      <c r="K626" s="243">
        <v>4016.33</v>
      </c>
      <c r="M626" s="224" t="s">
        <v>3286</v>
      </c>
      <c r="N626" s="224"/>
      <c r="O626" s="225">
        <v>67900.33</v>
      </c>
      <c r="Q626" s="203" t="s">
        <v>1078</v>
      </c>
      <c r="R626" s="203"/>
      <c r="S626" s="204">
        <v>20462</v>
      </c>
      <c r="Y626" t="s">
        <v>50519</v>
      </c>
      <c r="Z626">
        <v>233.1</v>
      </c>
      <c r="AB626" s="276" t="s">
        <v>63970</v>
      </c>
      <c r="AC626" s="277">
        <v>91260.91</v>
      </c>
      <c r="AE626" s="246" t="s">
        <v>58419</v>
      </c>
      <c r="AF626" s="247">
        <v>258.5</v>
      </c>
      <c r="AH626" s="226" t="s">
        <v>35978</v>
      </c>
      <c r="AI626" s="227">
        <v>3393.99</v>
      </c>
      <c r="AK626" s="207" t="s">
        <v>15259</v>
      </c>
      <c r="AL626" s="208">
        <v>706</v>
      </c>
      <c r="AM626" s="93"/>
      <c r="AN626" s="199" t="s">
        <v>31804</v>
      </c>
      <c r="AO626" s="200">
        <v>5017.72</v>
      </c>
      <c r="AQ626" t="s">
        <v>69667</v>
      </c>
      <c r="AR626" s="284">
        <v>24574.16</v>
      </c>
      <c r="AT626" s="272" t="s">
        <v>11835</v>
      </c>
      <c r="AU626" s="273">
        <v>2471841.98</v>
      </c>
      <c r="AW626" s="244" t="s">
        <v>11592</v>
      </c>
      <c r="AX626" s="245">
        <v>4016.33</v>
      </c>
      <c r="AZ626" s="230" t="s">
        <v>9345</v>
      </c>
      <c r="BA626" s="231">
        <v>67900.33</v>
      </c>
      <c r="BC626" s="209" t="s">
        <v>9781</v>
      </c>
      <c r="BD626" s="210">
        <v>1403680.43</v>
      </c>
      <c r="BF626" s="195" t="s">
        <v>10360</v>
      </c>
      <c r="BG626" s="196">
        <v>5132</v>
      </c>
    </row>
    <row r="627" spans="1:59" x14ac:dyDescent="0.55000000000000004">
      <c r="A627" t="s">
        <v>65894</v>
      </c>
      <c r="C627" s="284">
        <v>2800</v>
      </c>
      <c r="E627" s="282" t="s">
        <v>5636</v>
      </c>
      <c r="F627" s="282"/>
      <c r="G627" s="283">
        <v>1024322.24</v>
      </c>
      <c r="I627" s="242" t="s">
        <v>5391</v>
      </c>
      <c r="J627" s="242"/>
      <c r="K627" s="243">
        <v>3227401.44</v>
      </c>
      <c r="M627" s="224" t="s">
        <v>3416</v>
      </c>
      <c r="N627" s="224"/>
      <c r="O627" s="225">
        <v>11289.67</v>
      </c>
      <c r="Q627" s="203" t="s">
        <v>1079</v>
      </c>
      <c r="R627" s="203"/>
      <c r="S627" s="204">
        <v>484</v>
      </c>
      <c r="Y627" t="s">
        <v>50520</v>
      </c>
      <c r="Z627">
        <v>60.93</v>
      </c>
      <c r="AB627" s="276" t="s">
        <v>34547</v>
      </c>
      <c r="AC627" s="277">
        <v>383074.55</v>
      </c>
      <c r="AE627" s="246" t="s">
        <v>59468</v>
      </c>
      <c r="AF627" s="247">
        <v>288.86</v>
      </c>
      <c r="AH627" s="226" t="s">
        <v>35979</v>
      </c>
      <c r="AI627" s="227">
        <v>32616.67</v>
      </c>
      <c r="AK627" s="207" t="s">
        <v>15260</v>
      </c>
      <c r="AL627" s="208">
        <v>213</v>
      </c>
      <c r="AM627" s="93"/>
      <c r="AN627" s="199" t="s">
        <v>31805</v>
      </c>
      <c r="AO627" s="200">
        <v>799.83</v>
      </c>
      <c r="AQ627" t="s">
        <v>57154</v>
      </c>
      <c r="AR627" s="284">
        <v>10119.86</v>
      </c>
      <c r="AT627" s="272" t="s">
        <v>11836</v>
      </c>
      <c r="AU627" s="273">
        <v>1024322.24</v>
      </c>
      <c r="AW627" s="244" t="s">
        <v>11593</v>
      </c>
      <c r="AX627" s="245">
        <v>3227401.44</v>
      </c>
      <c r="AZ627" s="230" t="s">
        <v>9347</v>
      </c>
      <c r="BA627" s="231">
        <v>11289.67</v>
      </c>
      <c r="BC627" s="209" t="s">
        <v>6637</v>
      </c>
      <c r="BD627" s="210">
        <v>263915</v>
      </c>
      <c r="BF627" s="195" t="s">
        <v>9982</v>
      </c>
      <c r="BG627" s="196">
        <v>5132</v>
      </c>
    </row>
    <row r="628" spans="1:59" x14ac:dyDescent="0.55000000000000004">
      <c r="A628" t="s">
        <v>65895</v>
      </c>
      <c r="C628" s="284">
        <v>3537</v>
      </c>
      <c r="E628" s="282" t="s">
        <v>5637</v>
      </c>
      <c r="F628" s="282"/>
      <c r="G628" s="283">
        <v>22491783.98</v>
      </c>
      <c r="I628" s="242" t="s">
        <v>5392</v>
      </c>
      <c r="J628" s="242"/>
      <c r="K628" s="243">
        <v>64793200.079999998</v>
      </c>
      <c r="M628" s="224" t="s">
        <v>3417</v>
      </c>
      <c r="N628" s="224"/>
      <c r="O628" s="225">
        <v>3525.6</v>
      </c>
      <c r="Q628" s="203" t="s">
        <v>1080</v>
      </c>
      <c r="R628" s="203"/>
      <c r="S628" s="204">
        <v>21988.89</v>
      </c>
      <c r="Y628" t="s">
        <v>50522</v>
      </c>
      <c r="Z628">
        <v>5.7</v>
      </c>
      <c r="AB628" s="276" t="s">
        <v>63971</v>
      </c>
      <c r="AC628" s="277">
        <v>7232.76</v>
      </c>
      <c r="AE628" s="246" t="s">
        <v>63931</v>
      </c>
      <c r="AF628" s="247">
        <v>33.78</v>
      </c>
      <c r="AH628" s="226" t="s">
        <v>35980</v>
      </c>
      <c r="AI628" s="227">
        <v>7981</v>
      </c>
      <c r="AK628" s="207" t="s">
        <v>15261</v>
      </c>
      <c r="AL628" s="208">
        <v>2128</v>
      </c>
      <c r="AM628" s="93"/>
      <c r="AN628" s="199" t="s">
        <v>31806</v>
      </c>
      <c r="AO628" s="200">
        <v>1348.88</v>
      </c>
      <c r="AQ628" t="s">
        <v>11996</v>
      </c>
      <c r="AR628" s="284">
        <v>175503.83</v>
      </c>
      <c r="AT628" s="272" t="s">
        <v>11837</v>
      </c>
      <c r="AU628" s="273">
        <v>22491783.98</v>
      </c>
      <c r="AW628" s="244" t="s">
        <v>11594</v>
      </c>
      <c r="AX628" s="245">
        <v>64793200.079999998</v>
      </c>
      <c r="AZ628" s="230" t="s">
        <v>9348</v>
      </c>
      <c r="BA628" s="231">
        <v>3525.6</v>
      </c>
      <c r="BC628" s="209" t="s">
        <v>6892</v>
      </c>
      <c r="BD628" s="210">
        <v>47060</v>
      </c>
      <c r="BF628" s="195" t="s">
        <v>10361</v>
      </c>
      <c r="BG628" s="196">
        <v>9245</v>
      </c>
    </row>
    <row r="629" spans="1:59" x14ac:dyDescent="0.55000000000000004">
      <c r="A629" t="s">
        <v>65853</v>
      </c>
      <c r="C629" s="284">
        <v>25958</v>
      </c>
      <c r="E629" s="282" t="s">
        <v>5638</v>
      </c>
      <c r="F629" s="282"/>
      <c r="G629" s="283">
        <v>416831.4</v>
      </c>
      <c r="I629" s="242" t="s">
        <v>5393</v>
      </c>
      <c r="J629" s="242"/>
      <c r="K629" s="243">
        <v>56769.96</v>
      </c>
      <c r="M629" s="224" t="s">
        <v>3418</v>
      </c>
      <c r="N629" s="224"/>
      <c r="O629" s="225">
        <v>194</v>
      </c>
      <c r="Q629" s="203" t="s">
        <v>1081</v>
      </c>
      <c r="R629" s="203"/>
      <c r="S629" s="204">
        <v>970</v>
      </c>
      <c r="Y629" t="s">
        <v>71195</v>
      </c>
      <c r="Z629" s="284">
        <v>23205.5</v>
      </c>
      <c r="AB629" s="276" t="s">
        <v>34548</v>
      </c>
      <c r="AC629" s="277">
        <v>110193.83</v>
      </c>
      <c r="AE629" s="246" t="s">
        <v>63932</v>
      </c>
      <c r="AF629" s="247">
        <v>232.53</v>
      </c>
      <c r="AH629" s="226" t="s">
        <v>33077</v>
      </c>
      <c r="AI629" s="227">
        <v>35540</v>
      </c>
      <c r="AK629" s="207" t="s">
        <v>15262</v>
      </c>
      <c r="AL629" s="208">
        <v>354</v>
      </c>
      <c r="AM629" s="93"/>
      <c r="AN629" s="199" t="s">
        <v>31807</v>
      </c>
      <c r="AO629" s="200">
        <v>2427.75</v>
      </c>
      <c r="AQ629" t="s">
        <v>40050</v>
      </c>
      <c r="AR629" s="284">
        <v>3503.8</v>
      </c>
      <c r="AT629" s="272" t="s">
        <v>11838</v>
      </c>
      <c r="AU629" s="273">
        <v>416831.4</v>
      </c>
      <c r="AW629" s="244" t="s">
        <v>11595</v>
      </c>
      <c r="AX629" s="245">
        <v>56769.96</v>
      </c>
      <c r="AZ629" s="230" t="s">
        <v>9349</v>
      </c>
      <c r="BA629" s="231">
        <v>194</v>
      </c>
      <c r="BC629" s="209" t="s">
        <v>7061</v>
      </c>
      <c r="BD629" s="210">
        <v>17257.34</v>
      </c>
      <c r="BF629" s="195" t="s">
        <v>9983</v>
      </c>
      <c r="BG629" s="196">
        <v>9245</v>
      </c>
    </row>
    <row r="630" spans="1:59" x14ac:dyDescent="0.55000000000000004">
      <c r="A630" t="s">
        <v>65865</v>
      </c>
      <c r="C630" s="284">
        <v>8939</v>
      </c>
      <c r="E630" s="282" t="s">
        <v>5639</v>
      </c>
      <c r="F630" s="282"/>
      <c r="G630" s="283">
        <v>6539572.46</v>
      </c>
      <c r="I630" s="242" t="s">
        <v>5394</v>
      </c>
      <c r="J630" s="242"/>
      <c r="K630" s="243">
        <v>1546.56</v>
      </c>
      <c r="M630" s="224" t="s">
        <v>3419</v>
      </c>
      <c r="N630" s="224"/>
      <c r="O630" s="225">
        <v>11635.28</v>
      </c>
      <c r="Q630" s="203" t="s">
        <v>1082</v>
      </c>
      <c r="R630" s="203"/>
      <c r="S630" s="204">
        <v>36264</v>
      </c>
      <c r="Y630" t="s">
        <v>43065</v>
      </c>
      <c r="Z630" s="284">
        <v>3613.64</v>
      </c>
      <c r="AB630" s="276" t="s">
        <v>60200</v>
      </c>
      <c r="AC630" s="277">
        <v>80636.710000000006</v>
      </c>
      <c r="AE630" s="246" t="s">
        <v>58420</v>
      </c>
      <c r="AF630" s="247">
        <v>66.41</v>
      </c>
      <c r="AH630" s="226" t="s">
        <v>33078</v>
      </c>
      <c r="AI630" s="227">
        <v>75000</v>
      </c>
      <c r="AK630" s="207" t="s">
        <v>15263</v>
      </c>
      <c r="AL630" s="208">
        <v>1410</v>
      </c>
      <c r="AM630" s="93"/>
      <c r="AN630" s="199" t="s">
        <v>31808</v>
      </c>
      <c r="AO630" s="200">
        <v>248.7</v>
      </c>
      <c r="AQ630" t="s">
        <v>11997</v>
      </c>
      <c r="AR630" s="284">
        <v>4848993.1399999997</v>
      </c>
      <c r="AT630" s="272" t="s">
        <v>11839</v>
      </c>
      <c r="AU630" s="273">
        <v>6539572.46</v>
      </c>
      <c r="AW630" s="244" t="s">
        <v>11596</v>
      </c>
      <c r="AX630" s="245">
        <v>1546.56</v>
      </c>
      <c r="AZ630" s="230" t="s">
        <v>9351</v>
      </c>
      <c r="BA630" s="231">
        <v>11635.28</v>
      </c>
      <c r="BC630" s="209" t="s">
        <v>7303</v>
      </c>
      <c r="BD630" s="210">
        <v>151573.14000000001</v>
      </c>
      <c r="BF630" s="195" t="s">
        <v>7650</v>
      </c>
      <c r="BG630" s="196">
        <v>87861.54</v>
      </c>
    </row>
    <row r="631" spans="1:59" x14ac:dyDescent="0.55000000000000004">
      <c r="A631" t="s">
        <v>65879</v>
      </c>
      <c r="C631" s="284">
        <v>2550</v>
      </c>
      <c r="E631" s="282" t="s">
        <v>5641</v>
      </c>
      <c r="F631" s="282"/>
      <c r="G631" s="283">
        <v>3395472.19</v>
      </c>
      <c r="I631" s="242" t="s">
        <v>5395</v>
      </c>
      <c r="J631" s="242"/>
      <c r="K631" s="243">
        <v>5613.32</v>
      </c>
      <c r="M631" s="224" t="s">
        <v>3420</v>
      </c>
      <c r="N631" s="224"/>
      <c r="O631" s="225">
        <v>4021.49</v>
      </c>
      <c r="Q631" s="203" t="s">
        <v>1083</v>
      </c>
      <c r="R631" s="203"/>
      <c r="S631" s="204">
        <v>121611</v>
      </c>
      <c r="Y631" t="s">
        <v>50523</v>
      </c>
      <c r="Z631" s="284">
        <v>4014.64</v>
      </c>
      <c r="AB631" s="276" t="s">
        <v>66915</v>
      </c>
      <c r="AC631" s="277">
        <v>54.06</v>
      </c>
      <c r="AE631" s="246" t="s">
        <v>58421</v>
      </c>
      <c r="AF631" s="247">
        <v>4292</v>
      </c>
      <c r="AH631" s="226" t="s">
        <v>34497</v>
      </c>
      <c r="AI631" s="227">
        <v>3227.54</v>
      </c>
      <c r="AK631" s="207" t="s">
        <v>15264</v>
      </c>
      <c r="AL631" s="208">
        <v>2000</v>
      </c>
      <c r="AM631" s="93"/>
      <c r="AN631" s="199" t="s">
        <v>31809</v>
      </c>
      <c r="AO631" s="200">
        <v>2600.9299999999998</v>
      </c>
      <c r="AQ631" t="s">
        <v>44021</v>
      </c>
      <c r="AR631" s="284">
        <v>9940</v>
      </c>
      <c r="AT631" s="272" t="s">
        <v>11841</v>
      </c>
      <c r="AU631" s="273">
        <v>3395472.19</v>
      </c>
      <c r="AW631" s="244" t="s">
        <v>11597</v>
      </c>
      <c r="AX631" s="245">
        <v>5613.32</v>
      </c>
      <c r="AZ631" s="230" t="s">
        <v>9352</v>
      </c>
      <c r="BA631" s="231">
        <v>4021.49</v>
      </c>
      <c r="BC631" s="209" t="s">
        <v>7577</v>
      </c>
      <c r="BD631" s="210">
        <v>467289</v>
      </c>
      <c r="BF631" s="195" t="s">
        <v>10362</v>
      </c>
      <c r="BG631" s="196">
        <v>457808</v>
      </c>
    </row>
    <row r="632" spans="1:59" x14ac:dyDescent="0.55000000000000004">
      <c r="A632" t="s">
        <v>46433</v>
      </c>
      <c r="C632">
        <v>725.27</v>
      </c>
      <c r="E632" s="282" t="s">
        <v>5640</v>
      </c>
      <c r="F632" s="282"/>
      <c r="G632" s="283">
        <v>29946.33</v>
      </c>
      <c r="I632" s="242" t="s">
        <v>5396</v>
      </c>
      <c r="J632" s="242"/>
      <c r="K632" s="243">
        <v>7479.66</v>
      </c>
      <c r="M632" s="224" t="s">
        <v>3421</v>
      </c>
      <c r="N632" s="224"/>
      <c r="O632" s="225">
        <v>11917.92</v>
      </c>
      <c r="Q632" s="203" t="s">
        <v>1084</v>
      </c>
      <c r="R632" s="203"/>
      <c r="S632" s="204">
        <v>1003</v>
      </c>
      <c r="Y632" t="s">
        <v>70116</v>
      </c>
      <c r="Z632" s="284">
        <v>6829.68</v>
      </c>
      <c r="AB632" s="276" t="s">
        <v>36014</v>
      </c>
      <c r="AC632" s="277">
        <v>36230.04</v>
      </c>
      <c r="AE632" s="246" t="s">
        <v>47724</v>
      </c>
      <c r="AF632" s="247">
        <v>1750</v>
      </c>
      <c r="AH632" s="226" t="s">
        <v>47725</v>
      </c>
      <c r="AI632" s="227">
        <v>6239</v>
      </c>
      <c r="AK632" s="207" t="s">
        <v>15265</v>
      </c>
      <c r="AL632" s="208">
        <v>2507</v>
      </c>
      <c r="AM632" s="93"/>
      <c r="AN632" s="199" t="s">
        <v>31810</v>
      </c>
      <c r="AO632" s="200">
        <v>2849.4</v>
      </c>
      <c r="AQ632" t="s">
        <v>57156</v>
      </c>
      <c r="AR632" s="284">
        <v>9299.51</v>
      </c>
      <c r="AT632" s="272" t="s">
        <v>11840</v>
      </c>
      <c r="AU632" s="273">
        <v>29946.33</v>
      </c>
      <c r="AW632" s="244" t="s">
        <v>11598</v>
      </c>
      <c r="AX632" s="245">
        <v>7479.66</v>
      </c>
      <c r="AZ632" s="230" t="s">
        <v>9353</v>
      </c>
      <c r="BA632" s="231">
        <v>11917.92</v>
      </c>
      <c r="BC632" s="209" t="s">
        <v>7718</v>
      </c>
      <c r="BD632" s="210">
        <v>28760.59</v>
      </c>
      <c r="BF632" s="195" t="s">
        <v>9984</v>
      </c>
      <c r="BG632" s="196">
        <v>545669.54</v>
      </c>
    </row>
    <row r="633" spans="1:59" x14ac:dyDescent="0.55000000000000004">
      <c r="A633" t="s">
        <v>46434</v>
      </c>
      <c r="C633">
        <v>729.88</v>
      </c>
      <c r="E633" s="282" t="s">
        <v>5642</v>
      </c>
      <c r="F633" s="282"/>
      <c r="G633" s="283">
        <v>1368984.13</v>
      </c>
      <c r="I633" s="242" t="s">
        <v>5397</v>
      </c>
      <c r="J633" s="242"/>
      <c r="K633" s="243">
        <v>415057.04</v>
      </c>
      <c r="M633" s="224" t="s">
        <v>3422</v>
      </c>
      <c r="N633" s="224"/>
      <c r="O633" s="225">
        <v>34429</v>
      </c>
      <c r="Q633" s="203" t="s">
        <v>1085</v>
      </c>
      <c r="R633" s="203"/>
      <c r="S633" s="204">
        <v>15556</v>
      </c>
      <c r="Y633" t="s">
        <v>60826</v>
      </c>
      <c r="Z633" s="284">
        <v>23734.83</v>
      </c>
      <c r="AB633" s="276" t="s">
        <v>66916</v>
      </c>
      <c r="AC633" s="277">
        <v>7821.84</v>
      </c>
      <c r="AE633" s="246" t="s">
        <v>63933</v>
      </c>
      <c r="AF633" s="247">
        <v>143.88999999999999</v>
      </c>
      <c r="AH633" s="226" t="s">
        <v>44358</v>
      </c>
      <c r="AI633" s="227">
        <v>3000</v>
      </c>
      <c r="AK633" s="207" t="s">
        <v>13001</v>
      </c>
      <c r="AL633" s="208">
        <v>40297.5</v>
      </c>
      <c r="AM633" s="93"/>
      <c r="AN633" s="199" t="s">
        <v>31811</v>
      </c>
      <c r="AO633" s="200">
        <v>17414.25</v>
      </c>
      <c r="AQ633" t="s">
        <v>11999</v>
      </c>
      <c r="AR633" s="284">
        <v>360541.56</v>
      </c>
      <c r="AT633" s="272" t="s">
        <v>11842</v>
      </c>
      <c r="AU633" s="273">
        <v>1368984.13</v>
      </c>
      <c r="AW633" s="244" t="s">
        <v>11599</v>
      </c>
      <c r="AX633" s="245">
        <v>415057.04</v>
      </c>
      <c r="AZ633" s="230" t="s">
        <v>9354</v>
      </c>
      <c r="BA633" s="231">
        <v>34429</v>
      </c>
      <c r="BC633" s="209" t="s">
        <v>7958</v>
      </c>
      <c r="BD633" s="210">
        <v>54033</v>
      </c>
      <c r="BF633" s="195" t="s">
        <v>10363</v>
      </c>
      <c r="BG633" s="196">
        <v>19796</v>
      </c>
    </row>
    <row r="634" spans="1:59" x14ac:dyDescent="0.55000000000000004">
      <c r="A634" t="s">
        <v>65897</v>
      </c>
      <c r="C634" s="284">
        <v>1291</v>
      </c>
      <c r="E634" s="282" t="s">
        <v>5643</v>
      </c>
      <c r="F634" s="282"/>
      <c r="G634" s="283">
        <v>12938740.1</v>
      </c>
      <c r="I634" s="242" t="s">
        <v>5398</v>
      </c>
      <c r="J634" s="242"/>
      <c r="K634" s="243">
        <v>4562.92</v>
      </c>
      <c r="M634" s="224" t="s">
        <v>3423</v>
      </c>
      <c r="N634" s="224"/>
      <c r="O634" s="225">
        <v>9590.1</v>
      </c>
      <c r="Q634" s="203" t="s">
        <v>1086</v>
      </c>
      <c r="R634" s="203"/>
      <c r="S634" s="204">
        <v>1815</v>
      </c>
      <c r="Y634" t="s">
        <v>43080</v>
      </c>
      <c r="Z634">
        <v>832.7</v>
      </c>
      <c r="AB634" s="276" t="s">
        <v>34549</v>
      </c>
      <c r="AC634" s="277">
        <v>242122.59</v>
      </c>
      <c r="AE634" s="246" t="s">
        <v>55783</v>
      </c>
      <c r="AF634" s="247">
        <v>2491.11</v>
      </c>
      <c r="AH634" s="226" t="s">
        <v>44359</v>
      </c>
      <c r="AI634" s="227">
        <v>229.5</v>
      </c>
      <c r="AK634" s="207" t="s">
        <v>15266</v>
      </c>
      <c r="AL634" s="208">
        <v>65250.03</v>
      </c>
      <c r="AM634" s="93"/>
      <c r="AN634" s="199" t="s">
        <v>13241</v>
      </c>
      <c r="AO634" s="200">
        <v>16.079999999999998</v>
      </c>
      <c r="AQ634" t="s">
        <v>66164</v>
      </c>
      <c r="AR634" s="284">
        <v>28938.21</v>
      </c>
      <c r="AT634" s="272" t="s">
        <v>11843</v>
      </c>
      <c r="AU634" s="273">
        <v>12938740.1</v>
      </c>
      <c r="AW634" s="244" t="s">
        <v>11600</v>
      </c>
      <c r="AX634" s="245">
        <v>4562.92</v>
      </c>
      <c r="AZ634" s="230" t="s">
        <v>9355</v>
      </c>
      <c r="BA634" s="231">
        <v>9590.1</v>
      </c>
      <c r="BC634" s="209" t="s">
        <v>8016</v>
      </c>
      <c r="BD634" s="210">
        <v>65821.86</v>
      </c>
      <c r="BF634" s="195" t="s">
        <v>9985</v>
      </c>
      <c r="BG634" s="196">
        <v>19796</v>
      </c>
    </row>
    <row r="635" spans="1:59" x14ac:dyDescent="0.55000000000000004">
      <c r="A635" t="s">
        <v>46438</v>
      </c>
      <c r="C635" s="284">
        <v>2065.5700000000002</v>
      </c>
      <c r="E635" s="282" t="s">
        <v>5644</v>
      </c>
      <c r="F635" s="282"/>
      <c r="G635" s="283">
        <v>33982754.82</v>
      </c>
      <c r="I635" s="242" t="s">
        <v>5399</v>
      </c>
      <c r="J635" s="242"/>
      <c r="K635" s="243">
        <v>49135</v>
      </c>
      <c r="M635" s="224" t="s">
        <v>4158</v>
      </c>
      <c r="N635" s="224"/>
      <c r="O635" s="225">
        <v>65.349999999999994</v>
      </c>
      <c r="Q635" s="203" t="s">
        <v>1087</v>
      </c>
      <c r="R635" s="203"/>
      <c r="S635" s="204">
        <v>18255.47</v>
      </c>
      <c r="Y635" t="s">
        <v>50534</v>
      </c>
      <c r="Z635">
        <v>629.85</v>
      </c>
      <c r="AB635" s="276" t="s">
        <v>33111</v>
      </c>
      <c r="AC635" s="277">
        <v>26740.560000000001</v>
      </c>
      <c r="AE635" s="246" t="s">
        <v>60183</v>
      </c>
      <c r="AF635" s="247">
        <v>10409.049999999999</v>
      </c>
      <c r="AH635" s="226" t="s">
        <v>44360</v>
      </c>
      <c r="AI635" s="227">
        <v>1312478.6000000001</v>
      </c>
      <c r="AK635" s="207" t="s">
        <v>15267</v>
      </c>
      <c r="AL635" s="208">
        <v>26300</v>
      </c>
      <c r="AM635" s="93"/>
      <c r="AN635" s="199" t="s">
        <v>13242</v>
      </c>
      <c r="AO635" s="200">
        <v>2707.29</v>
      </c>
      <c r="AQ635" t="s">
        <v>51214</v>
      </c>
      <c r="AR635" s="284">
        <v>37370.54</v>
      </c>
      <c r="AT635" s="272" t="s">
        <v>11844</v>
      </c>
      <c r="AU635" s="273">
        <v>33982754.82</v>
      </c>
      <c r="AW635" s="244" t="s">
        <v>11601</v>
      </c>
      <c r="AX635" s="245">
        <v>49135</v>
      </c>
      <c r="AZ635" s="230" t="s">
        <v>10516</v>
      </c>
      <c r="BA635" s="231">
        <v>65.349999999999994</v>
      </c>
      <c r="BC635" s="209" t="s">
        <v>8185</v>
      </c>
      <c r="BD635" s="210">
        <v>11968</v>
      </c>
      <c r="BF635" s="195" t="s">
        <v>10364</v>
      </c>
      <c r="BG635" s="196">
        <v>14812.99</v>
      </c>
    </row>
    <row r="636" spans="1:59" x14ac:dyDescent="0.55000000000000004">
      <c r="A636" t="s">
        <v>46439</v>
      </c>
      <c r="C636" s="284">
        <v>6985.58</v>
      </c>
      <c r="E636" s="282" t="s">
        <v>5645</v>
      </c>
      <c r="F636" s="282"/>
      <c r="G636" s="283">
        <v>832138.95</v>
      </c>
      <c r="I636" s="242" t="s">
        <v>5400</v>
      </c>
      <c r="J636" s="242"/>
      <c r="K636" s="243">
        <v>123502.1</v>
      </c>
      <c r="M636" s="224" t="s">
        <v>3289</v>
      </c>
      <c r="N636" s="224"/>
      <c r="O636" s="225">
        <v>117624.34</v>
      </c>
      <c r="Q636" s="203" t="s">
        <v>1088</v>
      </c>
      <c r="R636" s="203"/>
      <c r="S636" s="204">
        <v>11212</v>
      </c>
      <c r="Y636" t="s">
        <v>43082</v>
      </c>
      <c r="Z636">
        <v>42.98</v>
      </c>
      <c r="AB636" s="276" t="s">
        <v>36015</v>
      </c>
      <c r="AC636" s="277">
        <v>385175.58</v>
      </c>
      <c r="AE636" s="246" t="s">
        <v>60184</v>
      </c>
      <c r="AF636" s="247">
        <v>796.29</v>
      </c>
      <c r="AH636" s="226" t="s">
        <v>44361</v>
      </c>
      <c r="AI636" s="227">
        <v>100042.32</v>
      </c>
      <c r="AK636" s="207" t="s">
        <v>13003</v>
      </c>
      <c r="AL636" s="208">
        <v>9624.2900000000009</v>
      </c>
      <c r="AM636" s="93"/>
      <c r="AN636" s="199" t="s">
        <v>13243</v>
      </c>
      <c r="AO636" s="200">
        <v>20435.13</v>
      </c>
      <c r="AQ636" t="s">
        <v>66320</v>
      </c>
      <c r="AR636" s="284">
        <v>25899.84</v>
      </c>
      <c r="AT636" s="272" t="s">
        <v>11845</v>
      </c>
      <c r="AU636" s="273">
        <v>832138.95</v>
      </c>
      <c r="AW636" s="244" t="s">
        <v>11602</v>
      </c>
      <c r="AX636" s="245">
        <v>123502.1</v>
      </c>
      <c r="AZ636" s="230" t="s">
        <v>9356</v>
      </c>
      <c r="BA636" s="231">
        <v>117624.34</v>
      </c>
      <c r="BC636" s="209" t="s">
        <v>8275</v>
      </c>
      <c r="BD636" s="210">
        <v>76500</v>
      </c>
      <c r="BF636" s="195" t="s">
        <v>9391</v>
      </c>
      <c r="BG636" s="196">
        <v>1135.73</v>
      </c>
    </row>
    <row r="637" spans="1:59" x14ac:dyDescent="0.55000000000000004">
      <c r="A637" t="s">
        <v>46440</v>
      </c>
      <c r="C637" s="284">
        <v>3034.58</v>
      </c>
      <c r="E637" s="282" t="s">
        <v>5647</v>
      </c>
      <c r="F637" s="282"/>
      <c r="G637" s="283">
        <v>1770026.54</v>
      </c>
      <c r="I637" s="242" t="s">
        <v>5401</v>
      </c>
      <c r="J637" s="242"/>
      <c r="K637" s="243">
        <v>53282.66</v>
      </c>
      <c r="M637" s="224" t="s">
        <v>3424</v>
      </c>
      <c r="N637" s="224"/>
      <c r="O637" s="225">
        <v>482</v>
      </c>
      <c r="Q637" s="203" t="s">
        <v>1089</v>
      </c>
      <c r="R637" s="203"/>
      <c r="S637" s="204">
        <v>14770</v>
      </c>
      <c r="Y637" t="s">
        <v>43084</v>
      </c>
      <c r="Z637">
        <v>199.51</v>
      </c>
      <c r="AB637" s="276" t="s">
        <v>59469</v>
      </c>
      <c r="AC637" s="277">
        <v>54380.5</v>
      </c>
      <c r="AE637" s="246" t="s">
        <v>60185</v>
      </c>
      <c r="AF637" s="247">
        <v>2550.21</v>
      </c>
      <c r="AH637" s="226" t="s">
        <v>15310</v>
      </c>
      <c r="AI637" s="227">
        <v>106343</v>
      </c>
      <c r="AK637" s="207" t="s">
        <v>15268</v>
      </c>
      <c r="AL637" s="208">
        <v>2585.0100000000002</v>
      </c>
      <c r="AM637" s="93"/>
      <c r="AN637" s="199" t="s">
        <v>13244</v>
      </c>
      <c r="AO637" s="200">
        <v>10373.92</v>
      </c>
      <c r="AQ637" t="s">
        <v>66355</v>
      </c>
      <c r="AR637" s="284">
        <v>19566</v>
      </c>
      <c r="AT637" s="272" t="s">
        <v>11847</v>
      </c>
      <c r="AU637" s="273">
        <v>1770026.54</v>
      </c>
      <c r="AW637" s="244" t="s">
        <v>11603</v>
      </c>
      <c r="AX637" s="245">
        <v>53282.66</v>
      </c>
      <c r="AZ637" s="230" t="s">
        <v>9357</v>
      </c>
      <c r="BA637" s="231">
        <v>482</v>
      </c>
      <c r="BC637" s="209" t="s">
        <v>8656</v>
      </c>
      <c r="BD637" s="210">
        <v>15592.4</v>
      </c>
      <c r="BF637" s="195" t="s">
        <v>9986</v>
      </c>
      <c r="BG637" s="196">
        <v>15948.72</v>
      </c>
    </row>
    <row r="638" spans="1:59" x14ac:dyDescent="0.55000000000000004">
      <c r="A638" t="s">
        <v>65901</v>
      </c>
      <c r="C638" s="284">
        <v>8144.88</v>
      </c>
      <c r="E638" s="282" t="s">
        <v>5648</v>
      </c>
      <c r="F638" s="282"/>
      <c r="G638" s="283">
        <v>2153064.87</v>
      </c>
      <c r="I638" s="242" t="s">
        <v>5402</v>
      </c>
      <c r="J638" s="242"/>
      <c r="K638" s="243">
        <v>37.03</v>
      </c>
      <c r="M638" s="224" t="s">
        <v>4159</v>
      </c>
      <c r="N638" s="224"/>
      <c r="O638" s="225">
        <v>22232.19</v>
      </c>
      <c r="Q638" s="203" t="s">
        <v>1090</v>
      </c>
      <c r="R638" s="203"/>
      <c r="S638" s="204">
        <v>2303</v>
      </c>
      <c r="Y638" t="s">
        <v>71196</v>
      </c>
      <c r="Z638" s="284">
        <v>32747.19</v>
      </c>
      <c r="AB638" s="276" t="s">
        <v>66917</v>
      </c>
      <c r="AC638" s="277">
        <v>32375.040000000001</v>
      </c>
      <c r="AE638" s="246" t="s">
        <v>33068</v>
      </c>
      <c r="AF638" s="247">
        <v>4800</v>
      </c>
      <c r="AH638" s="226" t="s">
        <v>34392</v>
      </c>
      <c r="AI638" s="227">
        <v>1137</v>
      </c>
      <c r="AK638" s="207" t="s">
        <v>15269</v>
      </c>
      <c r="AL638" s="208">
        <v>17250</v>
      </c>
      <c r="AM638" s="93"/>
      <c r="AN638" s="199" t="s">
        <v>31812</v>
      </c>
      <c r="AO638" s="200">
        <v>799.83</v>
      </c>
      <c r="AQ638" t="s">
        <v>70312</v>
      </c>
      <c r="AR638" s="284">
        <v>1927.27</v>
      </c>
      <c r="AT638" s="272" t="s">
        <v>11848</v>
      </c>
      <c r="AU638" s="273">
        <v>2153064.87</v>
      </c>
      <c r="AW638" s="244" t="s">
        <v>11604</v>
      </c>
      <c r="AX638" s="245">
        <v>37.03</v>
      </c>
      <c r="AZ638" s="230" t="s">
        <v>10517</v>
      </c>
      <c r="BA638" s="231">
        <v>22232.19</v>
      </c>
      <c r="BC638" s="209" t="s">
        <v>8896</v>
      </c>
      <c r="BD638" s="210">
        <v>232601.60000000001</v>
      </c>
      <c r="BF638" s="195" t="s">
        <v>7651</v>
      </c>
      <c r="BG638" s="196">
        <v>360889.76</v>
      </c>
    </row>
    <row r="639" spans="1:59" x14ac:dyDescent="0.55000000000000004">
      <c r="A639" t="s">
        <v>46449</v>
      </c>
      <c r="C639">
        <v>598.66</v>
      </c>
      <c r="E639" s="282" t="s">
        <v>5649</v>
      </c>
      <c r="F639" s="282"/>
      <c r="G639" s="283">
        <v>5185578.87</v>
      </c>
      <c r="I639" s="242" t="s">
        <v>5403</v>
      </c>
      <c r="J639" s="242"/>
      <c r="K639" s="243">
        <v>75789.509999999995</v>
      </c>
      <c r="M639" s="224" t="s">
        <v>4160</v>
      </c>
      <c r="N639" s="224"/>
      <c r="O639" s="225">
        <v>24064.67</v>
      </c>
      <c r="Q639" s="203" t="s">
        <v>1091</v>
      </c>
      <c r="R639" s="203"/>
      <c r="S639" s="204">
        <v>3159.11</v>
      </c>
      <c r="Y639" t="s">
        <v>65033</v>
      </c>
      <c r="Z639" s="284">
        <v>3790.03</v>
      </c>
      <c r="AB639" s="276" t="s">
        <v>42165</v>
      </c>
      <c r="AC639" s="277">
        <v>272290.58</v>
      </c>
      <c r="AE639" s="246" t="s">
        <v>58927</v>
      </c>
      <c r="AF639" s="247">
        <v>147000</v>
      </c>
      <c r="AH639" s="226" t="s">
        <v>46648</v>
      </c>
      <c r="AI639" s="227">
        <v>12393.05</v>
      </c>
      <c r="AK639" s="207" t="s">
        <v>15270</v>
      </c>
      <c r="AL639" s="208">
        <v>311.27</v>
      </c>
      <c r="AM639" s="93"/>
      <c r="AN639" s="199" t="s">
        <v>13245</v>
      </c>
      <c r="AO639" s="200">
        <v>278.04000000000002</v>
      </c>
      <c r="AQ639" t="s">
        <v>12000</v>
      </c>
      <c r="AR639" s="284">
        <v>9918593.4600000009</v>
      </c>
      <c r="AT639" s="272" t="s">
        <v>11849</v>
      </c>
      <c r="AU639" s="273">
        <v>5185578.87</v>
      </c>
      <c r="AW639" s="244" t="s">
        <v>11605</v>
      </c>
      <c r="AX639" s="245">
        <v>75789.509999999995</v>
      </c>
      <c r="AZ639" s="230" t="s">
        <v>10528</v>
      </c>
      <c r="BA639" s="231">
        <v>24064.67</v>
      </c>
      <c r="BC639" s="209" t="s">
        <v>9239</v>
      </c>
      <c r="BD639" s="210">
        <v>1326397.55</v>
      </c>
      <c r="BF639" s="195" t="s">
        <v>10365</v>
      </c>
      <c r="BG639" s="196">
        <v>715951</v>
      </c>
    </row>
    <row r="640" spans="1:59" x14ac:dyDescent="0.55000000000000004">
      <c r="A640" t="s">
        <v>46450</v>
      </c>
      <c r="C640" s="284">
        <v>5880.93</v>
      </c>
      <c r="E640" s="282" t="s">
        <v>5651</v>
      </c>
      <c r="F640" s="282"/>
      <c r="G640" s="283">
        <v>1903620.16</v>
      </c>
      <c r="I640" s="242" t="s">
        <v>5419</v>
      </c>
      <c r="J640" s="242"/>
      <c r="K640" s="243">
        <v>314234.55</v>
      </c>
      <c r="M640" s="224" t="s">
        <v>3425</v>
      </c>
      <c r="N640" s="224"/>
      <c r="O640" s="225">
        <v>1261328.8799999999</v>
      </c>
      <c r="Q640" s="203" t="s">
        <v>1092</v>
      </c>
      <c r="R640" s="203"/>
      <c r="S640" s="204">
        <v>3495.63</v>
      </c>
      <c r="Y640" t="s">
        <v>71197</v>
      </c>
      <c r="Z640" s="284">
        <v>5657.22</v>
      </c>
      <c r="AB640" s="276" t="s">
        <v>34551</v>
      </c>
      <c r="AC640" s="277">
        <v>197451.91</v>
      </c>
      <c r="AE640" s="246" t="s">
        <v>54785</v>
      </c>
      <c r="AF640" s="247">
        <v>128500</v>
      </c>
      <c r="AH640" s="226" t="s">
        <v>13020</v>
      </c>
      <c r="AI640" s="227">
        <v>8151.19</v>
      </c>
      <c r="AK640" s="207" t="s">
        <v>15271</v>
      </c>
      <c r="AL640" s="208">
        <v>1200</v>
      </c>
      <c r="AM640" s="93"/>
      <c r="AN640" s="199" t="s">
        <v>13246</v>
      </c>
      <c r="AO640" s="200">
        <v>2409.66</v>
      </c>
      <c r="AQ640" t="s">
        <v>40052</v>
      </c>
      <c r="AR640" s="284">
        <v>3182.01</v>
      </c>
      <c r="AT640" s="272" t="s">
        <v>11851</v>
      </c>
      <c r="AU640" s="273">
        <v>1903620.16</v>
      </c>
      <c r="AW640" s="244" t="s">
        <v>11621</v>
      </c>
      <c r="AX640" s="245">
        <v>314234.55</v>
      </c>
      <c r="AZ640" s="230" t="s">
        <v>9358</v>
      </c>
      <c r="BA640" s="231">
        <v>1261328.8799999999</v>
      </c>
      <c r="BC640" s="209" t="s">
        <v>10868</v>
      </c>
      <c r="BD640" s="210">
        <v>1318.37</v>
      </c>
      <c r="BF640" s="195" t="s">
        <v>9987</v>
      </c>
      <c r="BG640" s="196">
        <v>1076840.76</v>
      </c>
    </row>
    <row r="641" spans="1:59" x14ac:dyDescent="0.55000000000000004">
      <c r="A641" t="s">
        <v>46455</v>
      </c>
      <c r="C641" s="284">
        <v>26756</v>
      </c>
      <c r="E641" s="282" t="s">
        <v>5652</v>
      </c>
      <c r="F641" s="282"/>
      <c r="G641" s="283">
        <v>2269470.08</v>
      </c>
      <c r="I641" s="242" t="s">
        <v>5404</v>
      </c>
      <c r="J641" s="242"/>
      <c r="K641" s="243">
        <v>44221.81</v>
      </c>
      <c r="M641" s="224" t="s">
        <v>3426</v>
      </c>
      <c r="N641" s="224"/>
      <c r="O641" s="225">
        <v>1482358.53</v>
      </c>
      <c r="Q641" s="203" t="s">
        <v>1093</v>
      </c>
      <c r="R641" s="203"/>
      <c r="S641" s="204">
        <v>350</v>
      </c>
      <c r="Y641" t="s">
        <v>71198</v>
      </c>
      <c r="Z641">
        <v>432.78</v>
      </c>
      <c r="AB641" s="276" t="s">
        <v>33113</v>
      </c>
      <c r="AC641" s="277">
        <v>1329.18</v>
      </c>
      <c r="AE641" s="246" t="s">
        <v>33070</v>
      </c>
      <c r="AF641" s="247">
        <v>21443</v>
      </c>
      <c r="AH641" s="226" t="s">
        <v>13021</v>
      </c>
      <c r="AI641" s="227">
        <v>28255.85</v>
      </c>
      <c r="AK641" s="207" t="s">
        <v>13004</v>
      </c>
      <c r="AL641" s="208">
        <v>8077.81</v>
      </c>
      <c r="AM641" s="93"/>
      <c r="AN641" s="199" t="s">
        <v>13247</v>
      </c>
      <c r="AO641" s="200">
        <v>4223.2299999999996</v>
      </c>
      <c r="AQ641" t="s">
        <v>70313</v>
      </c>
      <c r="AR641" s="284">
        <v>1077.8499999999999</v>
      </c>
      <c r="AT641" s="272" t="s">
        <v>11852</v>
      </c>
      <c r="AU641" s="273">
        <v>2269470.08</v>
      </c>
      <c r="AW641" s="244" t="s">
        <v>11606</v>
      </c>
      <c r="AX641" s="245">
        <v>44221.81</v>
      </c>
      <c r="AZ641" s="230" t="s">
        <v>9360</v>
      </c>
      <c r="BA641" s="231">
        <v>1482358.53</v>
      </c>
      <c r="BC641" s="209" t="s">
        <v>11487</v>
      </c>
      <c r="BD641" s="210">
        <v>59430</v>
      </c>
      <c r="BF641" s="195" t="s">
        <v>10463</v>
      </c>
      <c r="BG641" s="196">
        <v>2137</v>
      </c>
    </row>
    <row r="642" spans="1:59" x14ac:dyDescent="0.55000000000000004">
      <c r="A642" t="s">
        <v>46456</v>
      </c>
      <c r="C642" s="284">
        <v>1262.26</v>
      </c>
      <c r="E642" s="282" t="s">
        <v>5653</v>
      </c>
      <c r="F642" s="282"/>
      <c r="G642" s="283">
        <v>2475497.29</v>
      </c>
      <c r="I642" s="242" t="s">
        <v>5405</v>
      </c>
      <c r="J642" s="242"/>
      <c r="K642" s="243">
        <v>4350</v>
      </c>
      <c r="M642" s="224" t="s">
        <v>3291</v>
      </c>
      <c r="N642" s="224"/>
      <c r="O642" s="225">
        <v>19940.060000000001</v>
      </c>
      <c r="Q642" s="203" t="s">
        <v>1094</v>
      </c>
      <c r="R642" s="203"/>
      <c r="S642" s="204">
        <v>100</v>
      </c>
      <c r="Y642" t="s">
        <v>62316</v>
      </c>
      <c r="Z642" s="284">
        <v>24217.759999999998</v>
      </c>
      <c r="AB642" s="276" t="s">
        <v>70363</v>
      </c>
      <c r="AC642" s="277">
        <v>44684.82</v>
      </c>
      <c r="AE642" s="246" t="s">
        <v>15273</v>
      </c>
      <c r="AF642" s="247">
        <v>17482.12</v>
      </c>
      <c r="AH642" s="226" t="s">
        <v>46649</v>
      </c>
      <c r="AI642" s="227">
        <v>14628.18</v>
      </c>
      <c r="AK642" s="207" t="s">
        <v>13005</v>
      </c>
      <c r="AL642" s="208">
        <v>6431.81</v>
      </c>
      <c r="AM642" s="93"/>
      <c r="AN642" s="199" t="s">
        <v>17581</v>
      </c>
      <c r="AO642" s="200">
        <v>248.7</v>
      </c>
      <c r="AQ642" t="s">
        <v>69668</v>
      </c>
      <c r="AR642" s="284">
        <v>36193.24</v>
      </c>
      <c r="AT642" s="272" t="s">
        <v>11853</v>
      </c>
      <c r="AU642" s="273">
        <v>2475497.29</v>
      </c>
      <c r="AW642" s="244" t="s">
        <v>11607</v>
      </c>
      <c r="AX642" s="245">
        <v>4350</v>
      </c>
      <c r="AZ642" s="230" t="s">
        <v>9361</v>
      </c>
      <c r="BA642" s="231">
        <v>19940.060000000001</v>
      </c>
      <c r="BC642" s="209" t="s">
        <v>9782</v>
      </c>
      <c r="BD642" s="210">
        <v>2819517.85</v>
      </c>
      <c r="BF642" s="195" t="s">
        <v>10470</v>
      </c>
      <c r="BG642" s="196">
        <v>357</v>
      </c>
    </row>
    <row r="643" spans="1:59" x14ac:dyDescent="0.55000000000000004">
      <c r="A643" t="s">
        <v>46458</v>
      </c>
      <c r="C643" s="284">
        <v>6280.78</v>
      </c>
      <c r="E643" s="282" t="s">
        <v>5654</v>
      </c>
      <c r="F643" s="282"/>
      <c r="G643" s="283">
        <v>5991051.6399999997</v>
      </c>
      <c r="I643" s="242" t="s">
        <v>5406</v>
      </c>
      <c r="J643" s="242"/>
      <c r="K643" s="243">
        <v>295.57</v>
      </c>
      <c r="M643" s="224" t="s">
        <v>3427</v>
      </c>
      <c r="N643" s="224"/>
      <c r="O643" s="225">
        <v>3812930.54</v>
      </c>
      <c r="Q643" s="203" t="s">
        <v>1095</v>
      </c>
      <c r="R643" s="203"/>
      <c r="S643" s="204">
        <v>821</v>
      </c>
      <c r="Y643" t="s">
        <v>71199</v>
      </c>
      <c r="Z643">
        <v>269.24</v>
      </c>
      <c r="AB643" s="276" t="s">
        <v>66918</v>
      </c>
      <c r="AC643" s="277">
        <v>139500</v>
      </c>
      <c r="AE643" s="246" t="s">
        <v>54786</v>
      </c>
      <c r="AF643" s="247">
        <v>14599.59</v>
      </c>
      <c r="AH643" s="226" t="s">
        <v>15311</v>
      </c>
      <c r="AI643" s="227">
        <v>40499.839999999997</v>
      </c>
      <c r="AK643" s="207" t="s">
        <v>15272</v>
      </c>
      <c r="AL643" s="208">
        <v>22658.06</v>
      </c>
      <c r="AM643" s="93"/>
      <c r="AN643" s="199" t="s">
        <v>13248</v>
      </c>
      <c r="AO643" s="200">
        <v>16.079999999999998</v>
      </c>
      <c r="AQ643" t="s">
        <v>12001</v>
      </c>
      <c r="AR643" s="284">
        <v>26562629.43</v>
      </c>
      <c r="AT643" s="272" t="s">
        <v>11854</v>
      </c>
      <c r="AU643" s="273">
        <v>5991051.6399999997</v>
      </c>
      <c r="AW643" s="244" t="s">
        <v>11608</v>
      </c>
      <c r="AX643" s="245">
        <v>295.57</v>
      </c>
      <c r="AZ643" s="230" t="s">
        <v>9362</v>
      </c>
      <c r="BA643" s="231">
        <v>3812930.54</v>
      </c>
      <c r="BC643" s="209" t="s">
        <v>6638</v>
      </c>
      <c r="BD643" s="210">
        <v>19225</v>
      </c>
      <c r="BF643" s="195" t="s">
        <v>10485</v>
      </c>
      <c r="BG643" s="196">
        <v>820</v>
      </c>
    </row>
    <row r="644" spans="1:59" x14ac:dyDescent="0.55000000000000004">
      <c r="A644" t="s">
        <v>46459</v>
      </c>
      <c r="C644" s="284">
        <v>26300.83</v>
      </c>
      <c r="E644" s="282" t="s">
        <v>5655</v>
      </c>
      <c r="F644" s="282"/>
      <c r="G644" s="283">
        <v>51602936.299999997</v>
      </c>
      <c r="I644" s="242" t="s">
        <v>5407</v>
      </c>
      <c r="J644" s="242"/>
      <c r="K644" s="243">
        <v>40267.29</v>
      </c>
      <c r="M644" s="224" t="s">
        <v>3428</v>
      </c>
      <c r="N644" s="224"/>
      <c r="O644" s="225">
        <v>4393.42</v>
      </c>
      <c r="Q644" s="203" t="s">
        <v>1096</v>
      </c>
      <c r="R644" s="203"/>
      <c r="S644" s="204">
        <v>1294</v>
      </c>
      <c r="Y644" t="s">
        <v>69059</v>
      </c>
      <c r="Z644">
        <v>827.2</v>
      </c>
      <c r="AB644" s="276" t="s">
        <v>33114</v>
      </c>
      <c r="AC644" s="277">
        <v>808.27</v>
      </c>
      <c r="AE644" s="246" t="s">
        <v>33073</v>
      </c>
      <c r="AF644" s="247">
        <v>1283.08</v>
      </c>
      <c r="AH644" s="226" t="s">
        <v>40094</v>
      </c>
      <c r="AI644" s="227">
        <v>1250</v>
      </c>
      <c r="AK644" s="207" t="s">
        <v>15273</v>
      </c>
      <c r="AL644" s="208">
        <v>4350</v>
      </c>
      <c r="AM644" s="93"/>
      <c r="AN644" s="199" t="s">
        <v>13249</v>
      </c>
      <c r="AO644" s="200">
        <v>5639.87</v>
      </c>
      <c r="AQ644" t="s">
        <v>40053</v>
      </c>
      <c r="AR644" s="284">
        <v>94034.31</v>
      </c>
      <c r="AT644" s="272" t="s">
        <v>11855</v>
      </c>
      <c r="AU644" s="273">
        <v>51602936.299999997</v>
      </c>
      <c r="AW644" s="244" t="s">
        <v>11609</v>
      </c>
      <c r="AX644" s="245">
        <v>40267.29</v>
      </c>
      <c r="AZ644" s="230" t="s">
        <v>9363</v>
      </c>
      <c r="BA644" s="231">
        <v>4393.42</v>
      </c>
      <c r="BC644" s="209" t="s">
        <v>7062</v>
      </c>
      <c r="BD644" s="210">
        <v>4086</v>
      </c>
      <c r="BF644" s="195" t="s">
        <v>10512</v>
      </c>
      <c r="BG644" s="196">
        <v>4249</v>
      </c>
    </row>
    <row r="645" spans="1:59" x14ac:dyDescent="0.55000000000000004">
      <c r="A645" t="s">
        <v>46460</v>
      </c>
      <c r="C645">
        <v>345.64</v>
      </c>
      <c r="E645" s="282" t="s">
        <v>5658</v>
      </c>
      <c r="F645" s="282"/>
      <c r="G645" s="283">
        <v>617077.77</v>
      </c>
      <c r="I645" s="242" t="s">
        <v>5408</v>
      </c>
      <c r="J645" s="242"/>
      <c r="K645" s="243">
        <v>16475.23</v>
      </c>
      <c r="M645" s="224" t="s">
        <v>3429</v>
      </c>
      <c r="N645" s="224"/>
      <c r="O645" s="225">
        <v>16820.400000000001</v>
      </c>
      <c r="Q645" s="203" t="s">
        <v>1097</v>
      </c>
      <c r="R645" s="203"/>
      <c r="S645" s="204">
        <v>79831</v>
      </c>
      <c r="Y645" t="s">
        <v>69060</v>
      </c>
      <c r="Z645">
        <v>85.05</v>
      </c>
      <c r="AB645" s="276" t="s">
        <v>33115</v>
      </c>
      <c r="AC645" s="277">
        <v>232983.39</v>
      </c>
      <c r="AE645" s="246" t="s">
        <v>33075</v>
      </c>
      <c r="AF645" s="247">
        <v>8238.8700000000008</v>
      </c>
      <c r="AH645" s="226" t="s">
        <v>47726</v>
      </c>
      <c r="AI645" s="227">
        <v>18156.16</v>
      </c>
      <c r="AK645" s="207" t="s">
        <v>15274</v>
      </c>
      <c r="AL645" s="208">
        <v>22421</v>
      </c>
      <c r="AM645" s="93"/>
      <c r="AN645" s="199" t="s">
        <v>17584</v>
      </c>
      <c r="AO645" s="200">
        <v>2849.4</v>
      </c>
      <c r="AQ645" t="s">
        <v>51217</v>
      </c>
      <c r="AR645" s="284">
        <v>354567.67</v>
      </c>
      <c r="AT645" s="272" t="s">
        <v>11858</v>
      </c>
      <c r="AU645" s="273">
        <v>617077.77</v>
      </c>
      <c r="AW645" s="244" t="s">
        <v>11610</v>
      </c>
      <c r="AX645" s="245">
        <v>16475.23</v>
      </c>
      <c r="AZ645" s="230" t="s">
        <v>9364</v>
      </c>
      <c r="BA645" s="231">
        <v>16820.400000000001</v>
      </c>
      <c r="BC645" s="209" t="s">
        <v>7304</v>
      </c>
      <c r="BD645" s="210">
        <v>32547.200000000001</v>
      </c>
      <c r="BF645" s="195" t="s">
        <v>9988</v>
      </c>
      <c r="BG645" s="196">
        <v>7563</v>
      </c>
    </row>
    <row r="646" spans="1:59" x14ac:dyDescent="0.55000000000000004">
      <c r="A646" t="s">
        <v>46461</v>
      </c>
      <c r="C646" s="284">
        <v>3696.48</v>
      </c>
      <c r="E646" s="282" t="s">
        <v>5659</v>
      </c>
      <c r="F646" s="282"/>
      <c r="G646" s="283">
        <v>72884.27</v>
      </c>
      <c r="I646" s="242" t="s">
        <v>5409</v>
      </c>
      <c r="J646" s="242"/>
      <c r="K646" s="243">
        <v>53474.09</v>
      </c>
      <c r="M646" s="224" t="s">
        <v>3430</v>
      </c>
      <c r="N646" s="224"/>
      <c r="O646" s="225">
        <v>27445.4</v>
      </c>
      <c r="Q646" s="203" t="s">
        <v>1098</v>
      </c>
      <c r="R646" s="203"/>
      <c r="S646" s="204">
        <v>3823</v>
      </c>
      <c r="Y646" t="s">
        <v>69061</v>
      </c>
      <c r="Z646" s="284">
        <v>10560.86</v>
      </c>
      <c r="AB646" s="276" t="s">
        <v>33116</v>
      </c>
      <c r="AC646" s="277">
        <v>576224.1</v>
      </c>
      <c r="AE646" s="246" t="s">
        <v>44357</v>
      </c>
      <c r="AF646" s="247">
        <v>6719.39</v>
      </c>
      <c r="AH646" s="226" t="s">
        <v>51537</v>
      </c>
      <c r="AI646" s="227">
        <v>195252.64</v>
      </c>
      <c r="AK646" s="207" t="s">
        <v>13006</v>
      </c>
      <c r="AL646" s="208">
        <v>48277.5</v>
      </c>
      <c r="AM646" s="93"/>
      <c r="AN646" s="199" t="s">
        <v>13250</v>
      </c>
      <c r="AO646" s="200">
        <v>4730.68</v>
      </c>
      <c r="AQ646" t="s">
        <v>51381</v>
      </c>
      <c r="AR646" s="284">
        <v>45389</v>
      </c>
      <c r="AT646" s="272" t="s">
        <v>11859</v>
      </c>
      <c r="AU646" s="273">
        <v>72884.27</v>
      </c>
      <c r="AW646" s="244" t="s">
        <v>11611</v>
      </c>
      <c r="AX646" s="245">
        <v>53474.09</v>
      </c>
      <c r="AZ646" s="230" t="s">
        <v>9365</v>
      </c>
      <c r="BA646" s="231">
        <v>27445.4</v>
      </c>
      <c r="BC646" s="209" t="s">
        <v>7719</v>
      </c>
      <c r="BD646" s="210">
        <v>1410.99</v>
      </c>
      <c r="BF646" s="195" t="s">
        <v>7652</v>
      </c>
      <c r="BG646" s="196">
        <v>103770</v>
      </c>
    </row>
    <row r="647" spans="1:59" x14ac:dyDescent="0.55000000000000004">
      <c r="A647" t="s">
        <v>46462</v>
      </c>
      <c r="C647">
        <v>994.58</v>
      </c>
      <c r="E647" s="282" t="s">
        <v>5660</v>
      </c>
      <c r="F647" s="282"/>
      <c r="G647" s="283">
        <v>301157.59999999998</v>
      </c>
      <c r="I647" s="242" t="s">
        <v>5410</v>
      </c>
      <c r="J647" s="242"/>
      <c r="K647" s="243">
        <v>2681.39</v>
      </c>
      <c r="M647" s="224" t="s">
        <v>4162</v>
      </c>
      <c r="N647" s="224"/>
      <c r="O647" s="225">
        <v>96</v>
      </c>
      <c r="Q647" s="203" t="s">
        <v>1099</v>
      </c>
      <c r="R647" s="203"/>
      <c r="S647" s="204">
        <v>872</v>
      </c>
      <c r="Y647" t="s">
        <v>71200</v>
      </c>
      <c r="Z647" s="284">
        <v>8556.8799999999992</v>
      </c>
      <c r="AB647" s="276" t="s">
        <v>33117</v>
      </c>
      <c r="AC647" s="277">
        <v>256295.3</v>
      </c>
      <c r="AE647" s="246" t="s">
        <v>33076</v>
      </c>
      <c r="AF647" s="247">
        <v>50453.69</v>
      </c>
      <c r="AH647" s="226" t="s">
        <v>15312</v>
      </c>
      <c r="AI647" s="227">
        <v>241293.12</v>
      </c>
      <c r="AK647" s="207" t="s">
        <v>15275</v>
      </c>
      <c r="AL647" s="208">
        <v>65250.03</v>
      </c>
      <c r="AM647" s="93"/>
      <c r="AN647" s="199" t="s">
        <v>13251</v>
      </c>
      <c r="AO647" s="200">
        <v>4700</v>
      </c>
      <c r="AQ647" t="s">
        <v>46590</v>
      </c>
      <c r="AR647" s="284">
        <v>62544.6</v>
      </c>
      <c r="AT647" s="272" t="s">
        <v>11860</v>
      </c>
      <c r="AU647" s="273">
        <v>301157.59999999998</v>
      </c>
      <c r="AW647" s="244" t="s">
        <v>11612</v>
      </c>
      <c r="AX647" s="245">
        <v>2681.39</v>
      </c>
      <c r="AZ647" s="230" t="s">
        <v>10529</v>
      </c>
      <c r="BA647" s="231">
        <v>96</v>
      </c>
      <c r="BC647" s="209" t="s">
        <v>8897</v>
      </c>
      <c r="BD647" s="210">
        <v>986</v>
      </c>
      <c r="BF647" s="195" t="s">
        <v>10366</v>
      </c>
      <c r="BG647" s="196">
        <v>311607</v>
      </c>
    </row>
    <row r="648" spans="1:59" x14ac:dyDescent="0.55000000000000004">
      <c r="A648" t="s">
        <v>46464</v>
      </c>
      <c r="C648" s="284">
        <v>68464.14</v>
      </c>
      <c r="E648" s="282" t="s">
        <v>5661</v>
      </c>
      <c r="F648" s="282"/>
      <c r="G648" s="283">
        <v>346675.09</v>
      </c>
      <c r="I648" s="242" t="s">
        <v>5413</v>
      </c>
      <c r="J648" s="242"/>
      <c r="K648" s="243">
        <v>30184.9</v>
      </c>
      <c r="M648" s="224" t="s">
        <v>3431</v>
      </c>
      <c r="N648" s="224"/>
      <c r="O648" s="225">
        <v>34796.54</v>
      </c>
      <c r="Q648" s="203" t="s">
        <v>1100</v>
      </c>
      <c r="R648" s="203"/>
      <c r="S648" s="204">
        <v>1354</v>
      </c>
      <c r="Y648" t="s">
        <v>71201</v>
      </c>
      <c r="Z648" s="284">
        <v>1700</v>
      </c>
      <c r="AB648" s="276" t="s">
        <v>44392</v>
      </c>
      <c r="AC648" s="277">
        <v>7202.19</v>
      </c>
      <c r="AE648" s="246" t="s">
        <v>55784</v>
      </c>
      <c r="AF648" s="247">
        <v>59583.37</v>
      </c>
      <c r="AH648" s="226" t="s">
        <v>40095</v>
      </c>
      <c r="AI648" s="227">
        <v>111108.11</v>
      </c>
      <c r="AK648" s="207" t="s">
        <v>15276</v>
      </c>
      <c r="AL648" s="208">
        <v>26300</v>
      </c>
      <c r="AM648" s="93"/>
      <c r="AN648" s="199" t="s">
        <v>17586</v>
      </c>
      <c r="AO648" s="200">
        <v>17414.25</v>
      </c>
      <c r="AQ648" t="s">
        <v>70314</v>
      </c>
      <c r="AR648" s="284">
        <v>6175</v>
      </c>
      <c r="AT648" s="272" t="s">
        <v>11861</v>
      </c>
      <c r="AU648" s="273">
        <v>346675.09</v>
      </c>
      <c r="AW648" s="244" t="s">
        <v>11615</v>
      </c>
      <c r="AX648" s="245">
        <v>30184.9</v>
      </c>
      <c r="AZ648" s="230" t="s">
        <v>9366</v>
      </c>
      <c r="BA648" s="231">
        <v>34796.54</v>
      </c>
      <c r="BC648" s="209" t="s">
        <v>9439</v>
      </c>
      <c r="BD648" s="210">
        <v>20975</v>
      </c>
      <c r="BF648" s="195" t="s">
        <v>9989</v>
      </c>
      <c r="BG648" s="196">
        <v>415377</v>
      </c>
    </row>
    <row r="649" spans="1:59" x14ac:dyDescent="0.55000000000000004">
      <c r="A649" t="s">
        <v>46465</v>
      </c>
      <c r="C649" s="284">
        <v>8407.65</v>
      </c>
      <c r="E649" s="282" t="s">
        <v>5662</v>
      </c>
      <c r="F649" s="282"/>
      <c r="G649" s="283">
        <v>203848.97</v>
      </c>
      <c r="I649" s="242" t="s">
        <v>5414</v>
      </c>
      <c r="J649" s="242"/>
      <c r="K649" s="243">
        <v>9438.4599999999991</v>
      </c>
      <c r="M649" s="224" t="s">
        <v>3292</v>
      </c>
      <c r="N649" s="224"/>
      <c r="O649" s="225">
        <v>86350.35</v>
      </c>
      <c r="Q649" s="203" t="s">
        <v>1101</v>
      </c>
      <c r="R649" s="203"/>
      <c r="S649" s="204">
        <v>10522.97</v>
      </c>
      <c r="Y649" t="s">
        <v>69062</v>
      </c>
      <c r="Z649" s="284">
        <v>1212.08</v>
      </c>
      <c r="AB649" s="276" t="s">
        <v>44393</v>
      </c>
      <c r="AC649" s="277">
        <v>122.67</v>
      </c>
      <c r="AE649" s="246" t="s">
        <v>34490</v>
      </c>
      <c r="AF649" s="247">
        <v>216163.88</v>
      </c>
      <c r="AH649" s="226" t="s">
        <v>34503</v>
      </c>
      <c r="AI649" s="227">
        <v>99068.95</v>
      </c>
      <c r="AK649" s="207" t="s">
        <v>15277</v>
      </c>
      <c r="AL649" s="208">
        <v>6200</v>
      </c>
      <c r="AM649" s="93"/>
      <c r="AN649" s="199" t="s">
        <v>13252</v>
      </c>
      <c r="AO649" s="200">
        <v>15359.25</v>
      </c>
      <c r="AQ649" t="s">
        <v>66480</v>
      </c>
      <c r="AR649" s="284">
        <v>20049.849999999999</v>
      </c>
      <c r="AT649" s="272" t="s">
        <v>11862</v>
      </c>
      <c r="AU649" s="273">
        <v>203848.97</v>
      </c>
      <c r="AW649" s="244" t="s">
        <v>11616</v>
      </c>
      <c r="AX649" s="245">
        <v>9438.4599999999991</v>
      </c>
      <c r="AZ649" s="230" t="s">
        <v>9367</v>
      </c>
      <c r="BA649" s="231">
        <v>86350.35</v>
      </c>
      <c r="BC649" s="209" t="s">
        <v>9497</v>
      </c>
      <c r="BD649" s="210">
        <v>4078</v>
      </c>
      <c r="BF649" s="195" t="s">
        <v>10367</v>
      </c>
      <c r="BG649" s="196">
        <v>54130</v>
      </c>
    </row>
    <row r="650" spans="1:59" x14ac:dyDescent="0.55000000000000004">
      <c r="A650" t="s">
        <v>46467</v>
      </c>
      <c r="C650" s="284">
        <v>16016.53</v>
      </c>
      <c r="E650" s="282" t="s">
        <v>5664</v>
      </c>
      <c r="F650" s="282"/>
      <c r="G650" s="283">
        <v>288968.37</v>
      </c>
      <c r="I650" s="242" t="s">
        <v>5415</v>
      </c>
      <c r="J650" s="242"/>
      <c r="K650" s="243">
        <v>12929.13</v>
      </c>
      <c r="M650" s="224" t="s">
        <v>3432</v>
      </c>
      <c r="N650" s="224"/>
      <c r="O650" s="225">
        <v>64123.47</v>
      </c>
      <c r="Q650" s="203" t="s">
        <v>1102</v>
      </c>
      <c r="R650" s="203"/>
      <c r="S650" s="204">
        <v>6325</v>
      </c>
      <c r="Y650" t="s">
        <v>70849</v>
      </c>
      <c r="Z650" s="284">
        <v>5882.21</v>
      </c>
      <c r="AB650" s="276" t="s">
        <v>40111</v>
      </c>
      <c r="AC650" s="277">
        <v>405945</v>
      </c>
      <c r="AE650" s="246" t="s">
        <v>49595</v>
      </c>
      <c r="AF650" s="247">
        <v>127500</v>
      </c>
      <c r="AH650" s="226" t="s">
        <v>13023</v>
      </c>
      <c r="AI650" s="227">
        <v>605920.48</v>
      </c>
      <c r="AK650" s="207" t="s">
        <v>13008</v>
      </c>
      <c r="AL650" s="208">
        <v>10709.06</v>
      </c>
      <c r="AM650" s="93"/>
      <c r="AN650" s="199" t="s">
        <v>13253</v>
      </c>
      <c r="AO650" s="200">
        <v>271962.53000000003</v>
      </c>
      <c r="AQ650" t="s">
        <v>61165</v>
      </c>
      <c r="AR650" s="284">
        <v>203145</v>
      </c>
      <c r="AT650" s="272" t="s">
        <v>11864</v>
      </c>
      <c r="AU650" s="273">
        <v>288968.37</v>
      </c>
      <c r="AW650" s="244" t="s">
        <v>11617</v>
      </c>
      <c r="AX650" s="245">
        <v>12929.13</v>
      </c>
      <c r="AZ650" s="230" t="s">
        <v>9368</v>
      </c>
      <c r="BA650" s="231">
        <v>64123.47</v>
      </c>
      <c r="BC650" s="209" t="s">
        <v>9783</v>
      </c>
      <c r="BD650" s="210">
        <v>83308.19</v>
      </c>
      <c r="BF650" s="195" t="s">
        <v>9395</v>
      </c>
      <c r="BG650" s="196">
        <v>5900</v>
      </c>
    </row>
    <row r="651" spans="1:59" x14ac:dyDescent="0.55000000000000004">
      <c r="A651" t="s">
        <v>46468</v>
      </c>
      <c r="C651" s="284">
        <v>14063.02</v>
      </c>
      <c r="E651" s="282" t="s">
        <v>5665</v>
      </c>
      <c r="F651" s="282"/>
      <c r="G651" s="283">
        <v>272074.64</v>
      </c>
      <c r="I651" s="242" t="s">
        <v>5416</v>
      </c>
      <c r="J651" s="242"/>
      <c r="K651" s="243">
        <v>325670.87</v>
      </c>
      <c r="M651" s="224" t="s">
        <v>3433</v>
      </c>
      <c r="N651" s="224"/>
      <c r="O651" s="225">
        <v>17888.38</v>
      </c>
      <c r="Q651" s="203" t="s">
        <v>1103</v>
      </c>
      <c r="R651" s="203"/>
      <c r="S651" s="204">
        <v>2571</v>
      </c>
      <c r="Y651" t="s">
        <v>71202</v>
      </c>
      <c r="Z651" s="284">
        <v>151144.26</v>
      </c>
      <c r="AB651" s="276" t="s">
        <v>58181</v>
      </c>
      <c r="AC651" s="277">
        <v>6980266.4000000004</v>
      </c>
      <c r="AE651" s="246" t="s">
        <v>55785</v>
      </c>
      <c r="AF651" s="247">
        <v>25249.98</v>
      </c>
      <c r="AH651" s="226" t="s">
        <v>15313</v>
      </c>
      <c r="AI651" s="227">
        <v>-2676.03</v>
      </c>
      <c r="AK651" s="207" t="s">
        <v>15278</v>
      </c>
      <c r="AL651" s="208">
        <v>2585.0100000000002</v>
      </c>
      <c r="AM651" s="93"/>
      <c r="AN651" s="199" t="s">
        <v>13254</v>
      </c>
      <c r="AO651" s="200">
        <v>155044.48000000001</v>
      </c>
      <c r="AQ651" t="s">
        <v>12004</v>
      </c>
      <c r="AR651" s="284">
        <v>3199668.63</v>
      </c>
      <c r="AT651" s="272" t="s">
        <v>11865</v>
      </c>
      <c r="AU651" s="273">
        <v>272074.64</v>
      </c>
      <c r="AW651" s="244" t="s">
        <v>11618</v>
      </c>
      <c r="AX651" s="245">
        <v>325670.87</v>
      </c>
      <c r="AZ651" s="230" t="s">
        <v>9369</v>
      </c>
      <c r="BA651" s="231">
        <v>17888.38</v>
      </c>
      <c r="BC651" s="209" t="s">
        <v>6639</v>
      </c>
      <c r="BD651" s="210">
        <v>12704.8</v>
      </c>
      <c r="BF651" s="195" t="s">
        <v>9990</v>
      </c>
      <c r="BG651" s="196">
        <v>60030</v>
      </c>
    </row>
    <row r="652" spans="1:59" x14ac:dyDescent="0.55000000000000004">
      <c r="A652" t="s">
        <v>46469</v>
      </c>
      <c r="C652" s="284">
        <v>31825.279999999999</v>
      </c>
      <c r="E652" s="282" t="s">
        <v>5666</v>
      </c>
      <c r="F652" s="282"/>
      <c r="G652" s="283">
        <v>472878.2</v>
      </c>
      <c r="I652" s="242" t="s">
        <v>5420</v>
      </c>
      <c r="J652" s="242"/>
      <c r="K652" s="243">
        <v>574758.66</v>
      </c>
      <c r="M652" s="224" t="s">
        <v>3435</v>
      </c>
      <c r="N652" s="224"/>
      <c r="O652" s="225">
        <v>332324.40000000002</v>
      </c>
      <c r="Q652" s="203" t="s">
        <v>1104</v>
      </c>
      <c r="R652" s="203"/>
      <c r="S652" s="204">
        <v>314409</v>
      </c>
      <c r="Y652" t="s">
        <v>48369</v>
      </c>
      <c r="Z652" s="284">
        <v>11562.49</v>
      </c>
      <c r="AB652" s="276" t="s">
        <v>63972</v>
      </c>
      <c r="AC652" s="277">
        <v>172707.63</v>
      </c>
      <c r="AE652" s="246" t="s">
        <v>34491</v>
      </c>
      <c r="AF652" s="247">
        <v>75500.039999999994</v>
      </c>
      <c r="AH652" s="226" t="s">
        <v>51538</v>
      </c>
      <c r="AI652" s="227">
        <v>371.07</v>
      </c>
      <c r="AK652" s="207" t="s">
        <v>15279</v>
      </c>
      <c r="AL652" s="208">
        <v>17250</v>
      </c>
      <c r="AM652" s="93"/>
      <c r="AN652" s="199" t="s">
        <v>13255</v>
      </c>
      <c r="AO652" s="200">
        <v>1674.16</v>
      </c>
      <c r="AQ652" t="s">
        <v>40054</v>
      </c>
      <c r="AR652" s="284">
        <v>15603.91</v>
      </c>
      <c r="AT652" s="272" t="s">
        <v>11866</v>
      </c>
      <c r="AU652" s="273">
        <v>472878.2</v>
      </c>
      <c r="AW652" s="244" t="s">
        <v>11622</v>
      </c>
      <c r="AX652" s="245">
        <v>574758.66</v>
      </c>
      <c r="AZ652" s="230" t="s">
        <v>9371</v>
      </c>
      <c r="BA652" s="231">
        <v>332324.40000000002</v>
      </c>
      <c r="BC652" s="209" t="s">
        <v>7063</v>
      </c>
      <c r="BD652" s="210">
        <v>17046</v>
      </c>
      <c r="BF652" s="195" t="s">
        <v>10368</v>
      </c>
      <c r="BG652" s="196">
        <v>20597</v>
      </c>
    </row>
    <row r="653" spans="1:59" x14ac:dyDescent="0.55000000000000004">
      <c r="A653" t="s">
        <v>46470</v>
      </c>
      <c r="C653" s="284">
        <v>211338.08</v>
      </c>
      <c r="E653" s="282" t="s">
        <v>5667</v>
      </c>
      <c r="F653" s="282"/>
      <c r="G653" s="283">
        <v>190578.18</v>
      </c>
      <c r="I653" s="242" t="s">
        <v>5421</v>
      </c>
      <c r="J653" s="242"/>
      <c r="K653" s="243">
        <v>51434.74</v>
      </c>
      <c r="M653" s="224" t="s">
        <v>3436</v>
      </c>
      <c r="N653" s="224"/>
      <c r="O653" s="225">
        <v>2622</v>
      </c>
      <c r="Q653" s="203" t="s">
        <v>1105</v>
      </c>
      <c r="R653" s="203"/>
      <c r="S653" s="204">
        <v>1332</v>
      </c>
      <c r="Y653" t="s">
        <v>71203</v>
      </c>
      <c r="Z653" s="284">
        <v>94390.25</v>
      </c>
      <c r="AB653" s="276" t="s">
        <v>15641</v>
      </c>
      <c r="AC653" s="277">
        <v>602909.48</v>
      </c>
      <c r="AE653" s="246" t="s">
        <v>34492</v>
      </c>
      <c r="AF653" s="247">
        <v>77031.63</v>
      </c>
      <c r="AH653" s="226" t="s">
        <v>15315</v>
      </c>
      <c r="AI653" s="227">
        <v>2365.13</v>
      </c>
      <c r="AK653" s="207" t="s">
        <v>15280</v>
      </c>
      <c r="AL653" s="208">
        <v>6350</v>
      </c>
      <c r="AM653" s="93"/>
      <c r="AN653" s="199" t="s">
        <v>13256</v>
      </c>
      <c r="AO653" s="200">
        <v>167313.18</v>
      </c>
      <c r="AQ653" t="s">
        <v>51218</v>
      </c>
      <c r="AR653">
        <v>213.82</v>
      </c>
      <c r="AT653" s="272" t="s">
        <v>11867</v>
      </c>
      <c r="AU653" s="273">
        <v>190578.18</v>
      </c>
      <c r="AW653" s="244" t="s">
        <v>11623</v>
      </c>
      <c r="AX653" s="245">
        <v>51434.74</v>
      </c>
      <c r="AZ653" s="230" t="s">
        <v>9372</v>
      </c>
      <c r="BA653" s="231">
        <v>2622</v>
      </c>
      <c r="BC653" s="209" t="s">
        <v>7305</v>
      </c>
      <c r="BD653" s="210">
        <v>18923</v>
      </c>
      <c r="BF653" s="195" t="s">
        <v>9991</v>
      </c>
      <c r="BG653" s="196">
        <v>20597</v>
      </c>
    </row>
    <row r="654" spans="1:59" x14ac:dyDescent="0.55000000000000004">
      <c r="A654" t="s">
        <v>46471</v>
      </c>
      <c r="C654" s="284">
        <v>2579.04</v>
      </c>
      <c r="E654" s="282" t="s">
        <v>5668</v>
      </c>
      <c r="F654" s="282"/>
      <c r="G654" s="283">
        <v>539888.80000000005</v>
      </c>
      <c r="I654" s="242" t="s">
        <v>5417</v>
      </c>
      <c r="J654" s="242"/>
      <c r="K654" s="243">
        <v>188355.92</v>
      </c>
      <c r="M654" s="224" t="s">
        <v>3437</v>
      </c>
      <c r="N654" s="224"/>
      <c r="O654" s="225">
        <v>26544.47</v>
      </c>
      <c r="Q654" s="203" t="s">
        <v>1106</v>
      </c>
      <c r="R654" s="203"/>
      <c r="S654" s="204">
        <v>7575</v>
      </c>
      <c r="Y654" t="s">
        <v>48370</v>
      </c>
      <c r="Z654" s="284">
        <v>52690.9</v>
      </c>
      <c r="AB654" s="276" t="s">
        <v>34552</v>
      </c>
      <c r="AC654" s="277">
        <v>45858.2</v>
      </c>
      <c r="AE654" s="246" t="s">
        <v>34493</v>
      </c>
      <c r="AF654" s="247">
        <v>3333.33</v>
      </c>
      <c r="AH654" s="226" t="s">
        <v>33085</v>
      </c>
      <c r="AI654" s="227">
        <v>13090</v>
      </c>
      <c r="AK654" s="207" t="s">
        <v>15281</v>
      </c>
      <c r="AL654" s="208">
        <v>311.27</v>
      </c>
      <c r="AM654" s="93"/>
      <c r="AN654" s="199" t="s">
        <v>13257</v>
      </c>
      <c r="AO654" s="200">
        <v>43615.9</v>
      </c>
      <c r="AQ654" t="s">
        <v>51382</v>
      </c>
      <c r="AR654" s="284">
        <v>100489.27</v>
      </c>
      <c r="AT654" s="272" t="s">
        <v>11868</v>
      </c>
      <c r="AU654" s="273">
        <v>539888.80000000005</v>
      </c>
      <c r="AW654" s="244" t="s">
        <v>11619</v>
      </c>
      <c r="AX654" s="245">
        <v>188355.92</v>
      </c>
      <c r="AZ654" s="230" t="s">
        <v>9373</v>
      </c>
      <c r="BA654" s="231">
        <v>26544.47</v>
      </c>
      <c r="BC654" s="209" t="s">
        <v>7720</v>
      </c>
      <c r="BD654" s="210">
        <v>1652</v>
      </c>
      <c r="BF654" s="195" t="s">
        <v>10369</v>
      </c>
      <c r="BG654" s="196">
        <v>325517</v>
      </c>
    </row>
    <row r="655" spans="1:59" x14ac:dyDescent="0.55000000000000004">
      <c r="A655" t="s">
        <v>46473</v>
      </c>
      <c r="C655" s="284">
        <v>16688.61</v>
      </c>
      <c r="E655" s="282" t="s">
        <v>5669</v>
      </c>
      <c r="F655" s="282"/>
      <c r="G655" s="283">
        <v>19452.990000000002</v>
      </c>
      <c r="I655" s="242" t="s">
        <v>5422</v>
      </c>
      <c r="J655" s="242"/>
      <c r="K655" s="243">
        <v>3376795.41</v>
      </c>
      <c r="M655" s="224" t="s">
        <v>3438</v>
      </c>
      <c r="N655" s="224"/>
      <c r="O655" s="225">
        <v>5031</v>
      </c>
      <c r="Q655" s="203" t="s">
        <v>1107</v>
      </c>
      <c r="R655" s="203"/>
      <c r="S655" s="204">
        <v>42292</v>
      </c>
      <c r="Y655" t="s">
        <v>69091</v>
      </c>
      <c r="Z655" s="284">
        <v>11902.53</v>
      </c>
      <c r="AB655" s="276" t="s">
        <v>57245</v>
      </c>
      <c r="AC655" s="277">
        <v>3490</v>
      </c>
      <c r="AE655" s="246" t="s">
        <v>34494</v>
      </c>
      <c r="AF655" s="247">
        <v>65000.04</v>
      </c>
      <c r="AH655" s="226" t="s">
        <v>15316</v>
      </c>
      <c r="AI655" s="227">
        <v>268.27</v>
      </c>
      <c r="AK655" s="207" t="s">
        <v>15282</v>
      </c>
      <c r="AL655" s="208">
        <v>706</v>
      </c>
      <c r="AM655" s="93"/>
      <c r="AN655" s="199" t="s">
        <v>13258</v>
      </c>
      <c r="AO655" s="200">
        <v>117967.49</v>
      </c>
      <c r="AQ655" t="s">
        <v>44025</v>
      </c>
      <c r="AR655" s="284">
        <v>58600</v>
      </c>
      <c r="AT655" s="272" t="s">
        <v>11869</v>
      </c>
      <c r="AU655" s="273">
        <v>19452.990000000002</v>
      </c>
      <c r="AW655" s="244" t="s">
        <v>11624</v>
      </c>
      <c r="AX655" s="245">
        <v>3376795.41</v>
      </c>
      <c r="AZ655" s="230" t="s">
        <v>9374</v>
      </c>
      <c r="BA655" s="231">
        <v>5031</v>
      </c>
      <c r="BC655" s="209" t="s">
        <v>8017</v>
      </c>
      <c r="BD655" s="210">
        <v>2293.9</v>
      </c>
      <c r="BF655" s="195" t="s">
        <v>9397</v>
      </c>
      <c r="BG655" s="196">
        <v>29510.6</v>
      </c>
    </row>
    <row r="656" spans="1:59" x14ac:dyDescent="0.55000000000000004">
      <c r="A656" t="s">
        <v>46476</v>
      </c>
      <c r="C656" s="284">
        <v>62544.6</v>
      </c>
      <c r="E656" s="282" t="s">
        <v>5670</v>
      </c>
      <c r="F656" s="282"/>
      <c r="G656" s="283">
        <v>6306792.3899999997</v>
      </c>
      <c r="I656" s="242" t="s">
        <v>5423</v>
      </c>
      <c r="J656" s="242"/>
      <c r="K656" s="243">
        <v>94818.34</v>
      </c>
      <c r="M656" s="224" t="s">
        <v>3439</v>
      </c>
      <c r="N656" s="224"/>
      <c r="O656" s="225">
        <v>763702.88</v>
      </c>
      <c r="Q656" s="203" t="s">
        <v>1108</v>
      </c>
      <c r="R656" s="203"/>
      <c r="S656" s="204">
        <v>46797.64</v>
      </c>
      <c r="Y656" t="s">
        <v>69092</v>
      </c>
      <c r="Z656" s="284">
        <v>56271.86</v>
      </c>
      <c r="AB656" s="276" t="s">
        <v>63973</v>
      </c>
      <c r="AC656" s="277">
        <v>628.20000000000005</v>
      </c>
      <c r="AE656" s="246" t="s">
        <v>34495</v>
      </c>
      <c r="AF656" s="247">
        <v>256100</v>
      </c>
      <c r="AH656" s="226" t="s">
        <v>15317</v>
      </c>
      <c r="AI656" s="227">
        <v>20.51</v>
      </c>
      <c r="AK656" s="207" t="s">
        <v>15283</v>
      </c>
      <c r="AL656" s="208">
        <v>22421</v>
      </c>
      <c r="AM656" s="93"/>
      <c r="AN656" s="199" t="s">
        <v>13259</v>
      </c>
      <c r="AO656" s="200">
        <v>15437.67</v>
      </c>
      <c r="AQ656" t="s">
        <v>57095</v>
      </c>
      <c r="AR656" s="284">
        <v>2936.84</v>
      </c>
      <c r="AT656" s="272" t="s">
        <v>11870</v>
      </c>
      <c r="AU656" s="273">
        <v>6306792.3899999997</v>
      </c>
      <c r="AW656" s="244" t="s">
        <v>11625</v>
      </c>
      <c r="AX656" s="245">
        <v>94818.34</v>
      </c>
      <c r="AZ656" s="230" t="s">
        <v>9375</v>
      </c>
      <c r="BA656" s="231">
        <v>763702.88</v>
      </c>
      <c r="BC656" s="209" t="s">
        <v>8276</v>
      </c>
      <c r="BD656" s="210">
        <v>2252.67</v>
      </c>
      <c r="BF656" s="195" t="s">
        <v>9992</v>
      </c>
      <c r="BG656" s="196">
        <v>355027.6</v>
      </c>
    </row>
    <row r="657" spans="1:59" x14ac:dyDescent="0.55000000000000004">
      <c r="A657" t="s">
        <v>46477</v>
      </c>
      <c r="C657" s="284">
        <v>7942</v>
      </c>
      <c r="E657" s="282" t="s">
        <v>5671</v>
      </c>
      <c r="F657" s="282"/>
      <c r="G657" s="283">
        <v>529859.56000000006</v>
      </c>
      <c r="I657" s="242" t="s">
        <v>5424</v>
      </c>
      <c r="J657" s="242"/>
      <c r="K657" s="243">
        <v>5038258.8600000003</v>
      </c>
      <c r="M657" s="224" t="s">
        <v>3440</v>
      </c>
      <c r="N657" s="224"/>
      <c r="O657" s="225">
        <v>5866.94</v>
      </c>
      <c r="Q657" s="203" t="s">
        <v>1109</v>
      </c>
      <c r="R657" s="203"/>
      <c r="S657" s="204">
        <v>1084</v>
      </c>
      <c r="Y657" t="s">
        <v>71204</v>
      </c>
      <c r="Z657" s="284">
        <v>22759.01</v>
      </c>
      <c r="AB657" s="276" t="s">
        <v>47752</v>
      </c>
      <c r="AC657" s="277">
        <v>1356.46</v>
      </c>
      <c r="AE657" s="246" t="s">
        <v>34496</v>
      </c>
      <c r="AF657" s="247">
        <v>67492.710000000006</v>
      </c>
      <c r="AH657" s="226" t="s">
        <v>15318</v>
      </c>
      <c r="AI657" s="227">
        <v>58.36</v>
      </c>
      <c r="AK657" s="207" t="s">
        <v>15284</v>
      </c>
      <c r="AL657" s="208">
        <v>1200</v>
      </c>
      <c r="AM657" s="93"/>
      <c r="AN657" s="199" t="s">
        <v>13260</v>
      </c>
      <c r="AO657" s="200">
        <v>14514.07</v>
      </c>
      <c r="AQ657" t="s">
        <v>66481</v>
      </c>
      <c r="AR657" s="284">
        <v>5564.51</v>
      </c>
      <c r="AT657" s="272" t="s">
        <v>11871</v>
      </c>
      <c r="AU657" s="273">
        <v>529859.56000000006</v>
      </c>
      <c r="AW657" s="244" t="s">
        <v>11626</v>
      </c>
      <c r="AX657" s="245">
        <v>5038258.8600000003</v>
      </c>
      <c r="AZ657" s="230" t="s">
        <v>9376</v>
      </c>
      <c r="BA657" s="231">
        <v>5866.94</v>
      </c>
      <c r="BC657" s="209" t="s">
        <v>8898</v>
      </c>
      <c r="BD657" s="210">
        <v>1779.78</v>
      </c>
      <c r="BF657" s="195" t="s">
        <v>10370</v>
      </c>
      <c r="BG657" s="196">
        <v>120945</v>
      </c>
    </row>
    <row r="658" spans="1:59" x14ac:dyDescent="0.55000000000000004">
      <c r="A658" t="s">
        <v>46479</v>
      </c>
      <c r="C658">
        <v>-131.18</v>
      </c>
      <c r="E658" s="282" t="s">
        <v>5672</v>
      </c>
      <c r="F658" s="282"/>
      <c r="G658" s="283">
        <v>45120568.390000001</v>
      </c>
      <c r="I658" s="242" t="s">
        <v>5425</v>
      </c>
      <c r="J658" s="242"/>
      <c r="K658" s="243">
        <v>424480.81</v>
      </c>
      <c r="M658" s="224" t="s">
        <v>3441</v>
      </c>
      <c r="N658" s="224"/>
      <c r="O658" s="225">
        <v>594422.87</v>
      </c>
      <c r="Q658" s="203" t="s">
        <v>1110</v>
      </c>
      <c r="R658" s="203"/>
      <c r="S658" s="204">
        <v>1082</v>
      </c>
      <c r="Y658" t="s">
        <v>71205</v>
      </c>
      <c r="Z658" s="284">
        <v>78135.86</v>
      </c>
      <c r="AB658" s="276" t="s">
        <v>63974</v>
      </c>
      <c r="AC658" s="277">
        <v>244.16</v>
      </c>
      <c r="AE658" s="246" t="s">
        <v>35977</v>
      </c>
      <c r="AF658" s="247">
        <v>22802.36</v>
      </c>
      <c r="AH658" s="226" t="s">
        <v>35983</v>
      </c>
      <c r="AI658" s="227">
        <v>25595.97</v>
      </c>
      <c r="AK658" s="207" t="s">
        <v>13009</v>
      </c>
      <c r="AL658" s="208">
        <v>12033.04</v>
      </c>
      <c r="AM658" s="93"/>
      <c r="AN658" s="199" t="s">
        <v>13261</v>
      </c>
      <c r="AO658" s="200">
        <v>19861.27</v>
      </c>
      <c r="AQ658" t="s">
        <v>66441</v>
      </c>
      <c r="AR658" s="284">
        <v>5546.52</v>
      </c>
      <c r="AT658" s="272" t="s">
        <v>11872</v>
      </c>
      <c r="AU658" s="273">
        <v>45120568.390000001</v>
      </c>
      <c r="AW658" s="244" t="s">
        <v>11627</v>
      </c>
      <c r="AX658" s="245">
        <v>424480.81</v>
      </c>
      <c r="AZ658" s="230" t="s">
        <v>9377</v>
      </c>
      <c r="BA658" s="231">
        <v>594422.87</v>
      </c>
      <c r="BC658" s="209" t="s">
        <v>9440</v>
      </c>
      <c r="BD658" s="210">
        <v>17556.900000000001</v>
      </c>
      <c r="BF658" s="195" t="s">
        <v>9993</v>
      </c>
      <c r="BG658" s="196">
        <v>120945</v>
      </c>
    </row>
    <row r="659" spans="1:59" x14ac:dyDescent="0.55000000000000004">
      <c r="A659" t="s">
        <v>70237</v>
      </c>
      <c r="C659">
        <v>400</v>
      </c>
      <c r="E659" s="282" t="s">
        <v>5673</v>
      </c>
      <c r="F659" s="282"/>
      <c r="G659" s="283">
        <v>753689.92</v>
      </c>
      <c r="I659" s="242" t="s">
        <v>5426</v>
      </c>
      <c r="J659" s="242"/>
      <c r="K659" s="243">
        <v>6589314.1500000004</v>
      </c>
      <c r="M659" s="224" t="s">
        <v>3442</v>
      </c>
      <c r="N659" s="224"/>
      <c r="O659" s="225">
        <v>292975.18</v>
      </c>
      <c r="Q659" s="203" t="s">
        <v>1111</v>
      </c>
      <c r="R659" s="203"/>
      <c r="S659" s="204">
        <v>2374</v>
      </c>
      <c r="Y659" t="s">
        <v>71206</v>
      </c>
      <c r="Z659" s="284">
        <v>8303.56</v>
      </c>
      <c r="AB659" s="276" t="s">
        <v>70364</v>
      </c>
      <c r="AC659" s="277">
        <v>3561.31</v>
      </c>
      <c r="AE659" s="246" t="s">
        <v>35978</v>
      </c>
      <c r="AF659" s="247">
        <v>-1503.99</v>
      </c>
      <c r="AH659" s="226" t="s">
        <v>51539</v>
      </c>
      <c r="AI659" s="227">
        <v>2185.59</v>
      </c>
      <c r="AK659" s="207" t="s">
        <v>13010</v>
      </c>
      <c r="AL659" s="208">
        <v>10323.81</v>
      </c>
      <c r="AM659" s="93"/>
      <c r="AN659" s="199" t="s">
        <v>31813</v>
      </c>
      <c r="AO659" s="200">
        <v>7679.63</v>
      </c>
      <c r="AQ659" t="s">
        <v>12006</v>
      </c>
      <c r="AR659" s="284">
        <v>8872052.3800000008</v>
      </c>
      <c r="AT659" s="272" t="s">
        <v>11873</v>
      </c>
      <c r="AU659" s="273">
        <v>753689.92</v>
      </c>
      <c r="AW659" s="244" t="s">
        <v>11628</v>
      </c>
      <c r="AX659" s="245">
        <v>6589314.1500000004</v>
      </c>
      <c r="AZ659" s="230" t="s">
        <v>9378</v>
      </c>
      <c r="BA659" s="231">
        <v>292975.18</v>
      </c>
      <c r="BC659" s="209" t="s">
        <v>10586</v>
      </c>
      <c r="BD659" s="210">
        <v>3657</v>
      </c>
      <c r="BF659" s="195" t="s">
        <v>10119</v>
      </c>
      <c r="BG659" s="196">
        <v>456619</v>
      </c>
    </row>
    <row r="660" spans="1:59" x14ac:dyDescent="0.55000000000000004">
      <c r="A660" t="s">
        <v>70241</v>
      </c>
      <c r="C660">
        <v>495</v>
      </c>
      <c r="E660" s="282" t="s">
        <v>5674</v>
      </c>
      <c r="F660" s="282"/>
      <c r="G660" s="283">
        <v>1633.3</v>
      </c>
      <c r="I660" s="242" t="s">
        <v>5427</v>
      </c>
      <c r="J660" s="242"/>
      <c r="K660" s="243">
        <v>24178.84</v>
      </c>
      <c r="M660" s="224" t="s">
        <v>3293</v>
      </c>
      <c r="N660" s="224"/>
      <c r="O660" s="225">
        <v>192806.09</v>
      </c>
      <c r="Q660" s="203" t="s">
        <v>1112</v>
      </c>
      <c r="R660" s="203"/>
      <c r="S660" s="204">
        <v>1549</v>
      </c>
      <c r="Y660" t="s">
        <v>71207</v>
      </c>
      <c r="Z660" s="284">
        <v>65664</v>
      </c>
      <c r="AB660" s="276" t="s">
        <v>70365</v>
      </c>
      <c r="AC660" s="277">
        <v>272.45</v>
      </c>
      <c r="AE660" s="246" t="s">
        <v>35979</v>
      </c>
      <c r="AF660" s="247">
        <v>55970.82</v>
      </c>
      <c r="AH660" s="226" t="s">
        <v>34504</v>
      </c>
      <c r="AI660" s="227">
        <v>7429.76</v>
      </c>
      <c r="AK660" s="207" t="s">
        <v>15285</v>
      </c>
      <c r="AL660" s="208">
        <v>22658.06</v>
      </c>
      <c r="AM660" s="93"/>
      <c r="AN660" s="199" t="s">
        <v>31814</v>
      </c>
      <c r="AO660" s="200">
        <v>207355.51</v>
      </c>
      <c r="AQ660" t="s">
        <v>39958</v>
      </c>
      <c r="AR660" s="284">
        <v>23189.95</v>
      </c>
      <c r="AT660" s="272" t="s">
        <v>11874</v>
      </c>
      <c r="AU660" s="273">
        <v>1633.3</v>
      </c>
      <c r="AW660" s="244" t="s">
        <v>11629</v>
      </c>
      <c r="AX660" s="245">
        <v>24178.84</v>
      </c>
      <c r="AZ660" s="230" t="s">
        <v>9379</v>
      </c>
      <c r="BA660" s="231">
        <v>192806.09</v>
      </c>
      <c r="BC660" s="209" t="s">
        <v>9784</v>
      </c>
      <c r="BD660" s="210">
        <v>77866.05</v>
      </c>
      <c r="BF660" s="195" t="s">
        <v>10371</v>
      </c>
      <c r="BG660" s="196">
        <v>231564</v>
      </c>
    </row>
    <row r="661" spans="1:59" x14ac:dyDescent="0.55000000000000004">
      <c r="A661" t="s">
        <v>65915</v>
      </c>
      <c r="C661">
        <v>475</v>
      </c>
      <c r="E661" s="282" t="s">
        <v>5675</v>
      </c>
      <c r="F661" s="282"/>
      <c r="G661" s="283">
        <v>435091.12</v>
      </c>
      <c r="I661" s="242" t="s">
        <v>5428</v>
      </c>
      <c r="J661" s="242"/>
      <c r="K661" s="243">
        <v>170942.12</v>
      </c>
      <c r="M661" s="224" t="s">
        <v>3444</v>
      </c>
      <c r="N661" s="224"/>
      <c r="O661" s="225">
        <v>1881251.05</v>
      </c>
      <c r="Q661" s="203" t="s">
        <v>1113</v>
      </c>
      <c r="R661" s="203"/>
      <c r="S661" s="204">
        <v>752</v>
      </c>
      <c r="Y661" t="s">
        <v>71208</v>
      </c>
      <c r="Z661" s="284">
        <v>6765.12</v>
      </c>
      <c r="AB661" s="276" t="s">
        <v>70366</v>
      </c>
      <c r="AC661" s="277">
        <v>891.03</v>
      </c>
      <c r="AE661" s="246" t="s">
        <v>35980</v>
      </c>
      <c r="AF661" s="247">
        <v>10327.1</v>
      </c>
      <c r="AH661" s="226" t="s">
        <v>38843</v>
      </c>
      <c r="AI661" s="227">
        <v>6153.83</v>
      </c>
      <c r="AK661" s="207" t="s">
        <v>15286</v>
      </c>
      <c r="AL661" s="208">
        <v>2320</v>
      </c>
      <c r="AM661" s="93"/>
      <c r="AN661" s="199" t="s">
        <v>31815</v>
      </c>
      <c r="AO661" s="200">
        <v>62082.47</v>
      </c>
      <c r="AQ661" t="s">
        <v>40056</v>
      </c>
      <c r="AR661" s="284">
        <v>63433.68</v>
      </c>
      <c r="AT661" s="272" t="s">
        <v>11875</v>
      </c>
      <c r="AU661" s="273">
        <v>435091.12</v>
      </c>
      <c r="AW661" s="244" t="s">
        <v>11630</v>
      </c>
      <c r="AX661" s="245">
        <v>170942.12</v>
      </c>
      <c r="AZ661" s="230" t="s">
        <v>9381</v>
      </c>
      <c r="BA661" s="231">
        <v>1881251.05</v>
      </c>
      <c r="BC661" s="209" t="s">
        <v>6640</v>
      </c>
      <c r="BD661" s="210">
        <v>3995</v>
      </c>
      <c r="BF661" s="195" t="s">
        <v>9399</v>
      </c>
      <c r="BG661" s="196">
        <v>321498.08</v>
      </c>
    </row>
    <row r="662" spans="1:59" x14ac:dyDescent="0.55000000000000004">
      <c r="A662" t="s">
        <v>56952</v>
      </c>
      <c r="C662" s="284">
        <v>9042.4599999999991</v>
      </c>
      <c r="E662" s="282" t="s">
        <v>5677</v>
      </c>
      <c r="F662" s="282"/>
      <c r="G662" s="283">
        <v>476657.51</v>
      </c>
      <c r="I662" s="242" t="s">
        <v>5430</v>
      </c>
      <c r="J662" s="242"/>
      <c r="K662" s="243">
        <v>63886.98</v>
      </c>
      <c r="M662" s="224" t="s">
        <v>4163</v>
      </c>
      <c r="N662" s="224"/>
      <c r="O662" s="225">
        <v>2846.88</v>
      </c>
      <c r="Q662" s="203" t="s">
        <v>1114</v>
      </c>
      <c r="R662" s="203"/>
      <c r="S662" s="204">
        <v>27442.99</v>
      </c>
      <c r="Y662" t="s">
        <v>34311</v>
      </c>
      <c r="Z662" s="284">
        <v>118559.26</v>
      </c>
      <c r="AB662" s="276" t="s">
        <v>70367</v>
      </c>
      <c r="AC662" s="277">
        <v>12885.38</v>
      </c>
      <c r="AE662" s="246" t="s">
        <v>55786</v>
      </c>
      <c r="AF662" s="247">
        <v>6937.59</v>
      </c>
      <c r="AH662" s="226" t="s">
        <v>46650</v>
      </c>
      <c r="AI662" s="227">
        <v>1187</v>
      </c>
      <c r="AK662" s="207" t="s">
        <v>15287</v>
      </c>
      <c r="AL662" s="208">
        <v>177.48</v>
      </c>
      <c r="AM662" s="93"/>
      <c r="AN662" s="199" t="s">
        <v>31816</v>
      </c>
      <c r="AO662" s="200">
        <v>17394.439999999999</v>
      </c>
      <c r="AQ662" t="s">
        <v>51219</v>
      </c>
      <c r="AR662" s="284">
        <v>156645.51</v>
      </c>
      <c r="AT662" s="272" t="s">
        <v>11877</v>
      </c>
      <c r="AU662" s="273">
        <v>476657.51</v>
      </c>
      <c r="AW662" s="244" t="s">
        <v>11632</v>
      </c>
      <c r="AX662" s="245">
        <v>63886.98</v>
      </c>
      <c r="AZ662" s="230" t="s">
        <v>10530</v>
      </c>
      <c r="BA662" s="231">
        <v>2846.88</v>
      </c>
      <c r="BC662" s="209" t="s">
        <v>6893</v>
      </c>
      <c r="BD662" s="210">
        <v>1170</v>
      </c>
      <c r="BF662" s="195" t="s">
        <v>9994</v>
      </c>
      <c r="BG662" s="196">
        <v>1009681.08</v>
      </c>
    </row>
    <row r="663" spans="1:59" x14ac:dyDescent="0.55000000000000004">
      <c r="A663" t="s">
        <v>56954</v>
      </c>
      <c r="C663">
        <v>61.78</v>
      </c>
      <c r="E663" s="282" t="s">
        <v>5678</v>
      </c>
      <c r="F663" s="282"/>
      <c r="G663" s="283">
        <v>9297442.4800000004</v>
      </c>
      <c r="I663" s="242" t="s">
        <v>5431</v>
      </c>
      <c r="J663" s="242"/>
      <c r="K663" s="243">
        <v>182935.61</v>
      </c>
      <c r="M663" s="224" t="s">
        <v>3445</v>
      </c>
      <c r="N663" s="224"/>
      <c r="O663" s="225">
        <v>9024</v>
      </c>
      <c r="Q663" s="203" t="s">
        <v>1115</v>
      </c>
      <c r="R663" s="203"/>
      <c r="S663" s="204">
        <v>2255</v>
      </c>
      <c r="Y663" t="s">
        <v>35826</v>
      </c>
      <c r="Z663" s="284">
        <v>88841.55</v>
      </c>
      <c r="AB663" s="276" t="s">
        <v>70368</v>
      </c>
      <c r="AC663" s="277">
        <v>49201.85</v>
      </c>
      <c r="AE663" s="246" t="s">
        <v>34497</v>
      </c>
      <c r="AF663" s="247">
        <v>3637.4</v>
      </c>
      <c r="AH663" s="226" t="s">
        <v>15319</v>
      </c>
      <c r="AI663" s="227">
        <v>80682.210000000006</v>
      </c>
      <c r="AK663" s="207" t="s">
        <v>15288</v>
      </c>
      <c r="AL663" s="208">
        <v>502.98</v>
      </c>
      <c r="AM663" s="93"/>
      <c r="AN663" s="199" t="s">
        <v>31817</v>
      </c>
      <c r="AO663" s="200">
        <v>42496.81</v>
      </c>
      <c r="AQ663" t="s">
        <v>46527</v>
      </c>
      <c r="AR663" s="284">
        <v>17400</v>
      </c>
      <c r="AT663" s="272" t="s">
        <v>11878</v>
      </c>
      <c r="AU663" s="273">
        <v>9297442.4800000004</v>
      </c>
      <c r="AW663" s="244" t="s">
        <v>11633</v>
      </c>
      <c r="AX663" s="245">
        <v>182935.61</v>
      </c>
      <c r="AZ663" s="230" t="s">
        <v>9382</v>
      </c>
      <c r="BA663" s="231">
        <v>9024</v>
      </c>
      <c r="BC663" s="209" t="s">
        <v>7064</v>
      </c>
      <c r="BD663" s="210">
        <v>943</v>
      </c>
      <c r="BF663" s="195" t="s">
        <v>7654</v>
      </c>
      <c r="BG663" s="196">
        <v>311884.51</v>
      </c>
    </row>
    <row r="664" spans="1:59" x14ac:dyDescent="0.55000000000000004">
      <c r="A664" t="s">
        <v>56955</v>
      </c>
      <c r="C664" s="284">
        <v>17575</v>
      </c>
      <c r="E664" s="282" t="s">
        <v>5679</v>
      </c>
      <c r="F664" s="282"/>
      <c r="G664" s="283">
        <v>96538.18</v>
      </c>
      <c r="I664" s="242" t="s">
        <v>5432</v>
      </c>
      <c r="J664" s="242"/>
      <c r="K664" s="243">
        <v>1600793.76</v>
      </c>
      <c r="M664" s="224" t="s">
        <v>3446</v>
      </c>
      <c r="N664" s="224"/>
      <c r="O664" s="225">
        <v>133012.44</v>
      </c>
      <c r="Q664" s="203" t="s">
        <v>1117</v>
      </c>
      <c r="R664" s="203"/>
      <c r="S664" s="204">
        <v>2200</v>
      </c>
      <c r="Y664" t="s">
        <v>71209</v>
      </c>
      <c r="Z664" s="284">
        <v>22124.83</v>
      </c>
      <c r="AB664" s="276" t="s">
        <v>70167</v>
      </c>
      <c r="AC664" s="277">
        <v>17658.830000000002</v>
      </c>
      <c r="AE664" s="246" t="s">
        <v>58928</v>
      </c>
      <c r="AF664" s="247">
        <v>6978.74</v>
      </c>
      <c r="AH664" s="226" t="s">
        <v>15320</v>
      </c>
      <c r="AI664" s="227">
        <v>5511.02</v>
      </c>
      <c r="AK664" s="207" t="s">
        <v>15289</v>
      </c>
      <c r="AL664" s="208">
        <v>6832</v>
      </c>
      <c r="AM664" s="93"/>
      <c r="AN664" s="199" t="s">
        <v>31818</v>
      </c>
      <c r="AO664" s="200">
        <v>23988.47</v>
      </c>
      <c r="AQ664" t="s">
        <v>66356</v>
      </c>
      <c r="AR664" s="284">
        <v>87529.600000000006</v>
      </c>
      <c r="AT664" s="272" t="s">
        <v>11879</v>
      </c>
      <c r="AU664" s="273">
        <v>96538.18</v>
      </c>
      <c r="AW664" s="244" t="s">
        <v>11634</v>
      </c>
      <c r="AX664" s="245">
        <v>1600793.76</v>
      </c>
      <c r="AZ664" s="230" t="s">
        <v>9383</v>
      </c>
      <c r="BA664" s="231">
        <v>133012.44</v>
      </c>
      <c r="BC664" s="209" t="s">
        <v>7306</v>
      </c>
      <c r="BD664" s="210">
        <v>11522</v>
      </c>
      <c r="BF664" s="195" t="s">
        <v>10372</v>
      </c>
      <c r="BG664" s="196">
        <v>294846.07</v>
      </c>
    </row>
    <row r="665" spans="1:59" x14ac:dyDescent="0.55000000000000004">
      <c r="A665" t="s">
        <v>56957</v>
      </c>
      <c r="C665">
        <v>75</v>
      </c>
      <c r="E665" s="282" t="s">
        <v>5680</v>
      </c>
      <c r="F665" s="282"/>
      <c r="G665" s="283">
        <v>24986175.510000002</v>
      </c>
      <c r="I665" s="242" t="s">
        <v>5433</v>
      </c>
      <c r="J665" s="242"/>
      <c r="K665" s="243">
        <v>419294.23</v>
      </c>
      <c r="M665" s="224" t="s">
        <v>3447</v>
      </c>
      <c r="N665" s="224"/>
      <c r="O665" s="225">
        <v>1493015.32</v>
      </c>
      <c r="Q665" s="203" t="s">
        <v>1118</v>
      </c>
      <c r="R665" s="203"/>
      <c r="S665" s="204">
        <v>788</v>
      </c>
      <c r="Y665" t="s">
        <v>71210</v>
      </c>
      <c r="Z665" s="284">
        <v>2800</v>
      </c>
      <c r="AB665" s="276" t="s">
        <v>61077</v>
      </c>
      <c r="AC665" s="277">
        <v>65832.42</v>
      </c>
      <c r="AE665" s="246" t="s">
        <v>42130</v>
      </c>
      <c r="AF665" s="247">
        <v>531.6</v>
      </c>
      <c r="AH665" s="226" t="s">
        <v>15321</v>
      </c>
      <c r="AI665" s="227">
        <v>18472.080000000002</v>
      </c>
      <c r="AK665" s="207" t="s">
        <v>15290</v>
      </c>
      <c r="AL665" s="208">
        <v>60251.76</v>
      </c>
      <c r="AM665" s="93"/>
      <c r="AN665" s="199" t="s">
        <v>31819</v>
      </c>
      <c r="AO665" s="200">
        <v>56468.15</v>
      </c>
      <c r="AQ665" t="s">
        <v>46562</v>
      </c>
      <c r="AR665">
        <v>598.66</v>
      </c>
      <c r="AT665" s="272" t="s">
        <v>11880</v>
      </c>
      <c r="AU665" s="273">
        <v>24986175.510000002</v>
      </c>
      <c r="AW665" s="244" t="s">
        <v>11635</v>
      </c>
      <c r="AX665" s="245">
        <v>419294.23</v>
      </c>
      <c r="AZ665" s="230" t="s">
        <v>9384</v>
      </c>
      <c r="BA665" s="231">
        <v>1493015.32</v>
      </c>
      <c r="BC665" s="209" t="s">
        <v>7721</v>
      </c>
      <c r="BD665" s="210">
        <v>9738</v>
      </c>
      <c r="BF665" s="195" t="s">
        <v>9400</v>
      </c>
      <c r="BG665" s="196">
        <v>29625.07</v>
      </c>
    </row>
    <row r="666" spans="1:59" x14ac:dyDescent="0.55000000000000004">
      <c r="A666" t="s">
        <v>56958</v>
      </c>
      <c r="C666">
        <v>2.16</v>
      </c>
      <c r="E666" s="282" t="s">
        <v>5681</v>
      </c>
      <c r="F666" s="282"/>
      <c r="G666" s="283">
        <v>581138.25</v>
      </c>
      <c r="I666" s="242" t="s">
        <v>5434</v>
      </c>
      <c r="J666" s="242"/>
      <c r="K666" s="243">
        <v>6493513.8200000003</v>
      </c>
      <c r="M666" s="224" t="s">
        <v>3294</v>
      </c>
      <c r="N666" s="224"/>
      <c r="O666" s="225">
        <v>546966.6</v>
      </c>
      <c r="Q666" s="203" t="s">
        <v>1119</v>
      </c>
      <c r="R666" s="203"/>
      <c r="S666" s="204">
        <v>1476</v>
      </c>
      <c r="Y666" t="s">
        <v>54111</v>
      </c>
      <c r="Z666" s="284">
        <v>2401</v>
      </c>
      <c r="AB666" s="276" t="s">
        <v>61284</v>
      </c>
      <c r="AC666" s="277">
        <v>5036.33</v>
      </c>
      <c r="AE666" s="246" t="s">
        <v>15329</v>
      </c>
      <c r="AF666" s="247">
        <v>40.67</v>
      </c>
      <c r="AH666" s="226" t="s">
        <v>15322</v>
      </c>
      <c r="AI666" s="227">
        <v>6245.16</v>
      </c>
      <c r="AK666" s="207" t="s">
        <v>15291</v>
      </c>
      <c r="AL666" s="208">
        <v>210938.78</v>
      </c>
      <c r="AM666" s="93"/>
      <c r="AN666" s="199" t="s">
        <v>31820</v>
      </c>
      <c r="AO666" s="200">
        <v>63555.69</v>
      </c>
      <c r="AQ666" t="s">
        <v>69669</v>
      </c>
      <c r="AR666" s="284">
        <v>48212.07</v>
      </c>
      <c r="AT666" s="272" t="s">
        <v>11881</v>
      </c>
      <c r="AU666" s="273">
        <v>581138.25</v>
      </c>
      <c r="AW666" s="244" t="s">
        <v>11636</v>
      </c>
      <c r="AX666" s="245">
        <v>6493513.8200000003</v>
      </c>
      <c r="AZ666" s="230" t="s">
        <v>9385</v>
      </c>
      <c r="BA666" s="231">
        <v>546966.6</v>
      </c>
      <c r="BC666" s="209" t="s">
        <v>10490</v>
      </c>
      <c r="BD666" s="210">
        <v>1726</v>
      </c>
      <c r="BF666" s="195" t="s">
        <v>9995</v>
      </c>
      <c r="BG666" s="196">
        <v>636355.65</v>
      </c>
    </row>
    <row r="667" spans="1:59" x14ac:dyDescent="0.55000000000000004">
      <c r="A667" t="s">
        <v>70235</v>
      </c>
      <c r="C667">
        <v>950</v>
      </c>
      <c r="E667" s="282" t="s">
        <v>5682</v>
      </c>
      <c r="F667" s="282"/>
      <c r="G667" s="283">
        <v>80818.14</v>
      </c>
      <c r="I667" s="242" t="s">
        <v>5435</v>
      </c>
      <c r="J667" s="242"/>
      <c r="K667" s="243">
        <v>111107</v>
      </c>
      <c r="M667" s="224" t="s">
        <v>3448</v>
      </c>
      <c r="N667" s="224"/>
      <c r="O667" s="225">
        <v>1634422.99</v>
      </c>
      <c r="Q667" s="203" t="s">
        <v>1120</v>
      </c>
      <c r="R667" s="203"/>
      <c r="S667" s="204">
        <v>3311</v>
      </c>
      <c r="Y667" t="s">
        <v>47375</v>
      </c>
      <c r="Z667" s="284">
        <v>31007.360000000001</v>
      </c>
      <c r="AB667" s="276" t="s">
        <v>61285</v>
      </c>
      <c r="AC667" s="277">
        <v>15916.26</v>
      </c>
      <c r="AE667" s="246" t="s">
        <v>15330</v>
      </c>
      <c r="AF667" s="247">
        <v>130.24</v>
      </c>
      <c r="AH667" s="226" t="s">
        <v>46651</v>
      </c>
      <c r="AI667" s="227">
        <v>274.18</v>
      </c>
      <c r="AK667" s="207" t="s">
        <v>15292</v>
      </c>
      <c r="AL667" s="208">
        <v>19739.580000000002</v>
      </c>
      <c r="AM667" s="93"/>
      <c r="AN667" s="199" t="s">
        <v>31821</v>
      </c>
      <c r="AO667" s="200">
        <v>32765.279999999999</v>
      </c>
      <c r="AQ667" t="s">
        <v>66452</v>
      </c>
      <c r="AR667" s="284">
        <v>2498.09</v>
      </c>
      <c r="AT667" s="272" t="s">
        <v>11882</v>
      </c>
      <c r="AU667" s="273">
        <v>80818.14</v>
      </c>
      <c r="AW667" s="244" t="s">
        <v>11637</v>
      </c>
      <c r="AX667" s="245">
        <v>111107</v>
      </c>
      <c r="AZ667" s="230" t="s">
        <v>9387</v>
      </c>
      <c r="BA667" s="231">
        <v>1634422.99</v>
      </c>
      <c r="BC667" s="209" t="s">
        <v>8657</v>
      </c>
      <c r="BD667" s="210">
        <v>499.98</v>
      </c>
      <c r="BF667" s="195" t="s">
        <v>10091</v>
      </c>
      <c r="BG667" s="196">
        <v>15671</v>
      </c>
    </row>
    <row r="668" spans="1:59" x14ac:dyDescent="0.55000000000000004">
      <c r="A668" t="s">
        <v>56962</v>
      </c>
      <c r="C668" s="284">
        <v>70537.53</v>
      </c>
      <c r="E668" s="282" t="s">
        <v>5683</v>
      </c>
      <c r="F668" s="282"/>
      <c r="G668" s="283">
        <v>365148.88</v>
      </c>
      <c r="I668" s="242" t="s">
        <v>5436</v>
      </c>
      <c r="J668" s="242"/>
      <c r="K668" s="243">
        <v>208285.77</v>
      </c>
      <c r="M668" s="224" t="s">
        <v>3449</v>
      </c>
      <c r="N668" s="224"/>
      <c r="O668" s="225">
        <v>4156230.21</v>
      </c>
      <c r="Q668" s="203" t="s">
        <v>4023</v>
      </c>
      <c r="R668" s="203"/>
      <c r="S668" s="204">
        <v>1106.0999999999999</v>
      </c>
      <c r="Y668" t="s">
        <v>47376</v>
      </c>
      <c r="Z668" s="284">
        <v>3570.35</v>
      </c>
      <c r="AB668" s="276" t="s">
        <v>66919</v>
      </c>
      <c r="AC668" s="277">
        <v>2060.52</v>
      </c>
      <c r="AE668" s="246" t="s">
        <v>33093</v>
      </c>
      <c r="AF668" s="247">
        <v>11663.99</v>
      </c>
      <c r="AH668" s="226" t="s">
        <v>51540</v>
      </c>
      <c r="AI668" s="227">
        <v>17609.36</v>
      </c>
      <c r="AK668" s="207" t="s">
        <v>15293</v>
      </c>
      <c r="AL668" s="208">
        <v>5935</v>
      </c>
      <c r="AM668" s="93"/>
      <c r="AN668" s="199" t="s">
        <v>31822</v>
      </c>
      <c r="AO668" s="200">
        <v>46436.55</v>
      </c>
      <c r="AQ668" t="s">
        <v>12007</v>
      </c>
      <c r="AR668" s="284">
        <v>2965719.39</v>
      </c>
      <c r="AT668" s="272" t="s">
        <v>11883</v>
      </c>
      <c r="AU668" s="273">
        <v>365148.88</v>
      </c>
      <c r="AW668" s="244" t="s">
        <v>11638</v>
      </c>
      <c r="AX668" s="245">
        <v>208285.77</v>
      </c>
      <c r="AZ668" s="230" t="s">
        <v>9388</v>
      </c>
      <c r="BA668" s="231">
        <v>4156230.21</v>
      </c>
      <c r="BC668" s="209" t="s">
        <v>8899</v>
      </c>
      <c r="BD668" s="210">
        <v>6802</v>
      </c>
      <c r="BF668" s="195" t="s">
        <v>10373</v>
      </c>
      <c r="BG668" s="196">
        <v>32192</v>
      </c>
    </row>
    <row r="669" spans="1:59" x14ac:dyDescent="0.55000000000000004">
      <c r="A669" t="s">
        <v>56963</v>
      </c>
      <c r="C669" s="284">
        <v>1583.16</v>
      </c>
      <c r="E669" s="282" t="s">
        <v>5684</v>
      </c>
      <c r="F669" s="282"/>
      <c r="G669" s="283">
        <v>783976.76</v>
      </c>
      <c r="I669" s="242" t="s">
        <v>5437</v>
      </c>
      <c r="J669" s="242"/>
      <c r="K669" s="243">
        <v>524575.37</v>
      </c>
      <c r="M669" s="224" t="s">
        <v>3451</v>
      </c>
      <c r="N669" s="224"/>
      <c r="O669" s="225">
        <v>731618.74</v>
      </c>
      <c r="Q669" s="203" t="s">
        <v>1121</v>
      </c>
      <c r="R669" s="203"/>
      <c r="S669" s="204">
        <v>2642.12</v>
      </c>
      <c r="Y669" t="s">
        <v>36882</v>
      </c>
      <c r="Z669" s="284">
        <v>21516.82</v>
      </c>
      <c r="AB669" s="276" t="s">
        <v>63976</v>
      </c>
      <c r="AC669" s="277">
        <v>15992.2</v>
      </c>
      <c r="AE669" s="246" t="s">
        <v>35984</v>
      </c>
      <c r="AF669" s="247">
        <v>35.75</v>
      </c>
      <c r="AH669" s="226" t="s">
        <v>49596</v>
      </c>
      <c r="AI669" s="227">
        <v>66664.27</v>
      </c>
      <c r="AK669" s="207" t="s">
        <v>15294</v>
      </c>
      <c r="AL669" s="208">
        <v>12560</v>
      </c>
      <c r="AM669" s="93"/>
      <c r="AN669" s="199" t="s">
        <v>13262</v>
      </c>
      <c r="AO669" s="200">
        <v>23038.880000000001</v>
      </c>
      <c r="AQ669" t="s">
        <v>39959</v>
      </c>
      <c r="AR669" s="284">
        <v>13851.69</v>
      </c>
      <c r="AT669" s="272" t="s">
        <v>11884</v>
      </c>
      <c r="AU669" s="273">
        <v>783976.76</v>
      </c>
      <c r="AW669" s="244" t="s">
        <v>11639</v>
      </c>
      <c r="AX669" s="245">
        <v>524575.37</v>
      </c>
      <c r="AZ669" s="230" t="s">
        <v>9390</v>
      </c>
      <c r="BA669" s="231">
        <v>731618.74</v>
      </c>
      <c r="BC669" s="209" t="s">
        <v>9785</v>
      </c>
      <c r="BD669" s="210">
        <v>36395.980000000003</v>
      </c>
      <c r="BF669" s="195" t="s">
        <v>9996</v>
      </c>
      <c r="BG669" s="196">
        <v>47863</v>
      </c>
    </row>
    <row r="670" spans="1:59" x14ac:dyDescent="0.55000000000000004">
      <c r="A670" t="s">
        <v>56964</v>
      </c>
      <c r="C670" s="284">
        <v>25949.97</v>
      </c>
      <c r="E670" s="282" t="s">
        <v>5685</v>
      </c>
      <c r="F670" s="282"/>
      <c r="G670" s="283">
        <v>820169.25</v>
      </c>
      <c r="I670" s="242" t="s">
        <v>5438</v>
      </c>
      <c r="J670" s="242"/>
      <c r="K670" s="243">
        <v>88786.7</v>
      </c>
      <c r="M670" s="224" t="s">
        <v>3295</v>
      </c>
      <c r="N670" s="224"/>
      <c r="O670" s="225">
        <v>29539.49</v>
      </c>
      <c r="Q670" s="203" t="s">
        <v>1122</v>
      </c>
      <c r="R670" s="203"/>
      <c r="S670" s="204">
        <v>219.9</v>
      </c>
      <c r="Y670" t="s">
        <v>71211</v>
      </c>
      <c r="Z670" s="284">
        <v>3537</v>
      </c>
      <c r="AB670" s="276" t="s">
        <v>66920</v>
      </c>
      <c r="AC670" s="277">
        <v>-76.819999999999993</v>
      </c>
      <c r="AE670" s="246" t="s">
        <v>15331</v>
      </c>
      <c r="AF670" s="247">
        <v>1140.93</v>
      </c>
      <c r="AH670" s="226" t="s">
        <v>49597</v>
      </c>
      <c r="AI670" s="227">
        <v>5099.3500000000004</v>
      </c>
      <c r="AK670" s="207" t="s">
        <v>15295</v>
      </c>
      <c r="AL670" s="208">
        <v>151093</v>
      </c>
      <c r="AM670" s="93"/>
      <c r="AN670" s="199" t="s">
        <v>31823</v>
      </c>
      <c r="AO670" s="200">
        <v>207355.51</v>
      </c>
      <c r="AQ670" t="s">
        <v>66240</v>
      </c>
      <c r="AR670" s="284">
        <v>37842.730000000003</v>
      </c>
      <c r="AT670" s="272" t="s">
        <v>11885</v>
      </c>
      <c r="AU670" s="273">
        <v>820169.25</v>
      </c>
      <c r="AW670" s="244" t="s">
        <v>11640</v>
      </c>
      <c r="AX670" s="245">
        <v>88786.7</v>
      </c>
      <c r="AZ670" s="230" t="s">
        <v>9391</v>
      </c>
      <c r="BA670" s="231">
        <v>29539.49</v>
      </c>
      <c r="BC670" s="209" t="s">
        <v>6641</v>
      </c>
      <c r="BD670" s="210">
        <v>123566.92</v>
      </c>
      <c r="BF670" s="195" t="s">
        <v>7655</v>
      </c>
      <c r="BG670" s="196">
        <v>283155.90000000002</v>
      </c>
    </row>
    <row r="671" spans="1:59" x14ac:dyDescent="0.55000000000000004">
      <c r="A671" t="s">
        <v>56965</v>
      </c>
      <c r="C671" s="284">
        <v>54191.46</v>
      </c>
      <c r="E671" s="282" t="s">
        <v>5686</v>
      </c>
      <c r="F671" s="282"/>
      <c r="G671" s="283">
        <v>7215387.4199999999</v>
      </c>
      <c r="I671" s="242" t="s">
        <v>5439</v>
      </c>
      <c r="J671" s="242"/>
      <c r="K671" s="243">
        <v>182390.72</v>
      </c>
      <c r="M671" s="224" t="s">
        <v>3452</v>
      </c>
      <c r="N671" s="224"/>
      <c r="O671" s="225">
        <v>637333.24</v>
      </c>
      <c r="Q671" s="203" t="s">
        <v>1123</v>
      </c>
      <c r="R671" s="203"/>
      <c r="S671" s="204">
        <v>63322.97</v>
      </c>
      <c r="Y671" t="s">
        <v>71212</v>
      </c>
      <c r="Z671" s="284">
        <v>21133.01</v>
      </c>
      <c r="AB671" s="276" t="s">
        <v>70369</v>
      </c>
      <c r="AC671" s="277">
        <v>29.79</v>
      </c>
      <c r="AE671" s="246" t="s">
        <v>34511</v>
      </c>
      <c r="AF671" s="247">
        <v>7136.23</v>
      </c>
      <c r="AH671" s="226" t="s">
        <v>49598</v>
      </c>
      <c r="AI671" s="227">
        <v>15259.34</v>
      </c>
      <c r="AK671" s="207" t="s">
        <v>15296</v>
      </c>
      <c r="AL671" s="208">
        <v>195315.86</v>
      </c>
      <c r="AM671" s="93"/>
      <c r="AN671" s="199" t="s">
        <v>13263</v>
      </c>
      <c r="AO671" s="200">
        <v>334045</v>
      </c>
      <c r="AQ671" t="s">
        <v>51385</v>
      </c>
      <c r="AR671" s="284">
        <v>2377.27</v>
      </c>
      <c r="AT671" s="272" t="s">
        <v>11886</v>
      </c>
      <c r="AU671" s="273">
        <v>7215387.4199999999</v>
      </c>
      <c r="AW671" s="244" t="s">
        <v>11641</v>
      </c>
      <c r="AX671" s="245">
        <v>182390.72</v>
      </c>
      <c r="AZ671" s="230" t="s">
        <v>9392</v>
      </c>
      <c r="BA671" s="231">
        <v>637333.24</v>
      </c>
      <c r="BC671" s="209" t="s">
        <v>7065</v>
      </c>
      <c r="BD671" s="210">
        <v>6074</v>
      </c>
      <c r="BF671" s="195" t="s">
        <v>10374</v>
      </c>
      <c r="BG671" s="196">
        <v>226064</v>
      </c>
    </row>
    <row r="672" spans="1:59" x14ac:dyDescent="0.55000000000000004">
      <c r="A672" t="s">
        <v>70247</v>
      </c>
      <c r="C672" s="284">
        <v>18050</v>
      </c>
      <c r="E672" s="282" t="s">
        <v>5688</v>
      </c>
      <c r="F672" s="282"/>
      <c r="G672" s="283">
        <v>6337620.0499999998</v>
      </c>
      <c r="I672" s="242" t="s">
        <v>5440</v>
      </c>
      <c r="J672" s="242"/>
      <c r="K672" s="243">
        <v>3931588.87</v>
      </c>
      <c r="M672" s="224" t="s">
        <v>3454</v>
      </c>
      <c r="N672" s="224"/>
      <c r="O672" s="225">
        <v>1343945.38</v>
      </c>
      <c r="Q672" s="203" t="s">
        <v>1124</v>
      </c>
      <c r="R672" s="203"/>
      <c r="S672" s="204">
        <v>671.21</v>
      </c>
      <c r="Y672" t="s">
        <v>71213</v>
      </c>
      <c r="Z672" s="284">
        <v>1029.99</v>
      </c>
      <c r="AB672" s="276" t="s">
        <v>66921</v>
      </c>
      <c r="AC672" s="277">
        <v>3712.21</v>
      </c>
      <c r="AE672" s="246" t="s">
        <v>49599</v>
      </c>
      <c r="AF672" s="247">
        <v>-9775.43</v>
      </c>
      <c r="AH672" s="226" t="s">
        <v>51541</v>
      </c>
      <c r="AI672" s="227">
        <v>13653.03</v>
      </c>
      <c r="AK672" s="207" t="s">
        <v>15297</v>
      </c>
      <c r="AL672" s="208">
        <v>11847.47</v>
      </c>
      <c r="AM672" s="93"/>
      <c r="AN672" s="199" t="s">
        <v>13264</v>
      </c>
      <c r="AO672" s="200">
        <v>172438.92</v>
      </c>
      <c r="AQ672" t="s">
        <v>12010</v>
      </c>
      <c r="AR672" s="284">
        <v>809048.99</v>
      </c>
      <c r="AT672" s="272" t="s">
        <v>11888</v>
      </c>
      <c r="AU672" s="273">
        <v>6337620.0499999998</v>
      </c>
      <c r="AW672" s="244" t="s">
        <v>11642</v>
      </c>
      <c r="AX672" s="245">
        <v>3931588.87</v>
      </c>
      <c r="AZ672" s="230" t="s">
        <v>9394</v>
      </c>
      <c r="BA672" s="231">
        <v>1343945.38</v>
      </c>
      <c r="BC672" s="209" t="s">
        <v>7307</v>
      </c>
      <c r="BD672" s="210">
        <v>71868.69</v>
      </c>
      <c r="BF672" s="195" t="s">
        <v>9997</v>
      </c>
      <c r="BG672" s="196">
        <v>509219.9</v>
      </c>
    </row>
    <row r="673" spans="1:59" x14ac:dyDescent="0.55000000000000004">
      <c r="A673" t="s">
        <v>70249</v>
      </c>
      <c r="C673" s="284">
        <v>16150</v>
      </c>
      <c r="E673" s="282" t="s">
        <v>5689</v>
      </c>
      <c r="F673" s="282"/>
      <c r="G673" s="283">
        <v>109425079.69</v>
      </c>
      <c r="I673" s="242" t="s">
        <v>5441</v>
      </c>
      <c r="J673" s="242"/>
      <c r="K673" s="243">
        <v>44535.199999999997</v>
      </c>
      <c r="M673" s="224" t="s">
        <v>3455</v>
      </c>
      <c r="N673" s="224"/>
      <c r="O673" s="225">
        <v>21919.759999999998</v>
      </c>
      <c r="Q673" s="203" t="s">
        <v>1125</v>
      </c>
      <c r="R673" s="203"/>
      <c r="S673" s="204">
        <v>35866</v>
      </c>
      <c r="Y673" t="s">
        <v>71214</v>
      </c>
      <c r="Z673" s="284">
        <v>13466.91</v>
      </c>
      <c r="AB673" s="276" t="s">
        <v>62533</v>
      </c>
      <c r="AC673" s="277">
        <v>65137.47</v>
      </c>
      <c r="AE673" s="246" t="s">
        <v>58422</v>
      </c>
      <c r="AF673" s="247">
        <v>40323</v>
      </c>
      <c r="AH673" s="226" t="s">
        <v>15324</v>
      </c>
      <c r="AI673" s="227">
        <v>84467.9</v>
      </c>
      <c r="AK673" s="207" t="s">
        <v>15298</v>
      </c>
      <c r="AL673" s="208">
        <v>79850.820000000007</v>
      </c>
      <c r="AM673" s="93"/>
      <c r="AN673" s="199" t="s">
        <v>31824</v>
      </c>
      <c r="AO673" s="200">
        <v>42496.81</v>
      </c>
      <c r="AQ673" t="s">
        <v>40058</v>
      </c>
      <c r="AR673">
        <v>958.78</v>
      </c>
      <c r="AT673" s="272" t="s">
        <v>11889</v>
      </c>
      <c r="AU673" s="273">
        <v>109425079.69</v>
      </c>
      <c r="AW673" s="244" t="s">
        <v>11643</v>
      </c>
      <c r="AX673" s="245">
        <v>44535.199999999997</v>
      </c>
      <c r="AZ673" s="230" t="s">
        <v>9396</v>
      </c>
      <c r="BA673" s="231">
        <v>21919.759999999998</v>
      </c>
      <c r="BC673" s="209" t="s">
        <v>7578</v>
      </c>
      <c r="BD673" s="210">
        <v>147769.22</v>
      </c>
      <c r="BF673" s="195" t="s">
        <v>10375</v>
      </c>
      <c r="BG673" s="196">
        <v>300238</v>
      </c>
    </row>
    <row r="674" spans="1:59" x14ac:dyDescent="0.55000000000000004">
      <c r="A674" t="s">
        <v>56972</v>
      </c>
      <c r="C674" s="284">
        <v>4074.75</v>
      </c>
      <c r="E674" s="282" t="s">
        <v>5690</v>
      </c>
      <c r="F674" s="282"/>
      <c r="G674" s="283">
        <v>215.03</v>
      </c>
      <c r="I674" s="242" t="s">
        <v>5442</v>
      </c>
      <c r="J674" s="242"/>
      <c r="K674" s="243">
        <v>3839004.18</v>
      </c>
      <c r="M674" s="224" t="s">
        <v>3297</v>
      </c>
      <c r="N674" s="224"/>
      <c r="O674" s="225">
        <v>522941.48</v>
      </c>
      <c r="Q674" s="203" t="s">
        <v>1126</v>
      </c>
      <c r="R674" s="203"/>
      <c r="S674" s="204">
        <v>1313</v>
      </c>
      <c r="Y674" t="s">
        <v>71215</v>
      </c>
      <c r="Z674">
        <v>423.09</v>
      </c>
      <c r="AB674" s="276" t="s">
        <v>63977</v>
      </c>
      <c r="AC674" s="277">
        <v>10019.1</v>
      </c>
      <c r="AE674" s="246" t="s">
        <v>51543</v>
      </c>
      <c r="AF674" s="247">
        <v>18428.59</v>
      </c>
      <c r="AH674" s="226" t="s">
        <v>34505</v>
      </c>
      <c r="AI674" s="227">
        <v>1260594.47</v>
      </c>
      <c r="AK674" s="207" t="s">
        <v>15299</v>
      </c>
      <c r="AL674" s="208">
        <v>21000</v>
      </c>
      <c r="AM674" s="93"/>
      <c r="AN674" s="199" t="s">
        <v>13265</v>
      </c>
      <c r="AO674" s="200">
        <v>1674.16</v>
      </c>
      <c r="AQ674" t="s">
        <v>51220</v>
      </c>
      <c r="AR674" s="284">
        <v>68301.19</v>
      </c>
      <c r="AT674" s="272" t="s">
        <v>11890</v>
      </c>
      <c r="AU674" s="273">
        <v>215.03</v>
      </c>
      <c r="AW674" s="244" t="s">
        <v>11644</v>
      </c>
      <c r="AX674" s="245">
        <v>3839004.18</v>
      </c>
      <c r="AZ674" s="230" t="s">
        <v>9397</v>
      </c>
      <c r="BA674" s="231">
        <v>522941.48</v>
      </c>
      <c r="BC674" s="209" t="s">
        <v>7722</v>
      </c>
      <c r="BD674" s="210">
        <v>164071</v>
      </c>
      <c r="BF674" s="195" t="s">
        <v>9998</v>
      </c>
      <c r="BG674" s="196">
        <v>300238</v>
      </c>
    </row>
    <row r="675" spans="1:59" x14ac:dyDescent="0.55000000000000004">
      <c r="A675" t="s">
        <v>56973</v>
      </c>
      <c r="C675" s="284">
        <v>5700</v>
      </c>
      <c r="E675" s="282" t="s">
        <v>5691</v>
      </c>
      <c r="F675" s="282"/>
      <c r="G675" s="283">
        <v>376008.01</v>
      </c>
      <c r="I675" s="242" t="s">
        <v>5443</v>
      </c>
      <c r="J675" s="242"/>
      <c r="K675" s="243">
        <v>590582.81000000006</v>
      </c>
      <c r="M675" s="224" t="s">
        <v>3456</v>
      </c>
      <c r="N675" s="224"/>
      <c r="O675" s="225">
        <v>297097.86</v>
      </c>
      <c r="Q675" s="203" t="s">
        <v>1127</v>
      </c>
      <c r="R675" s="203"/>
      <c r="S675" s="204">
        <v>1492.58</v>
      </c>
      <c r="Y675" t="s">
        <v>69818</v>
      </c>
      <c r="Z675" s="284">
        <v>3000</v>
      </c>
      <c r="AB675" s="276" t="s">
        <v>66922</v>
      </c>
      <c r="AC675" s="277">
        <v>-600.04999999999995</v>
      </c>
      <c r="AE675" s="246" t="s">
        <v>51544</v>
      </c>
      <c r="AF675" s="247">
        <v>1410.57</v>
      </c>
      <c r="AH675" s="226" t="s">
        <v>15325</v>
      </c>
      <c r="AI675" s="227">
        <v>464183.98</v>
      </c>
      <c r="AK675" s="207" t="s">
        <v>15300</v>
      </c>
      <c r="AL675" s="208">
        <v>1282.8</v>
      </c>
      <c r="AM675" s="93"/>
      <c r="AN675" s="199" t="s">
        <v>13266</v>
      </c>
      <c r="AO675" s="200">
        <v>167313.18</v>
      </c>
      <c r="AQ675" t="s">
        <v>46528</v>
      </c>
      <c r="AR675" s="284">
        <v>1365</v>
      </c>
      <c r="AT675" s="272" t="s">
        <v>11891</v>
      </c>
      <c r="AU675" s="273">
        <v>376008.01</v>
      </c>
      <c r="AW675" s="244" t="s">
        <v>11645</v>
      </c>
      <c r="AX675" s="245">
        <v>590582.81000000006</v>
      </c>
      <c r="AZ675" s="230" t="s">
        <v>9398</v>
      </c>
      <c r="BA675" s="231">
        <v>297097.86</v>
      </c>
      <c r="BC675" s="209" t="s">
        <v>8018</v>
      </c>
      <c r="BD675" s="210">
        <v>26902.880000000001</v>
      </c>
      <c r="BF675" s="195" t="s">
        <v>7657</v>
      </c>
      <c r="BG675" s="196">
        <v>576.55999999999995</v>
      </c>
    </row>
    <row r="676" spans="1:59" x14ac:dyDescent="0.55000000000000004">
      <c r="A676" t="s">
        <v>56975</v>
      </c>
      <c r="C676" s="284">
        <v>3159</v>
      </c>
      <c r="E676" s="282" t="s">
        <v>5692</v>
      </c>
      <c r="F676" s="282"/>
      <c r="G676" s="283">
        <v>57.29</v>
      </c>
      <c r="I676" s="242" t="s">
        <v>5444</v>
      </c>
      <c r="J676" s="242"/>
      <c r="K676" s="243">
        <v>2851322.19</v>
      </c>
      <c r="M676" s="224" t="s">
        <v>3298</v>
      </c>
      <c r="N676" s="224"/>
      <c r="O676" s="225">
        <v>12929.31</v>
      </c>
      <c r="Q676" s="203" t="s">
        <v>1128</v>
      </c>
      <c r="R676" s="203"/>
      <c r="S676" s="204">
        <v>8289.58</v>
      </c>
      <c r="Y676" t="s">
        <v>51436</v>
      </c>
      <c r="Z676" s="284">
        <v>247673.4</v>
      </c>
      <c r="AB676" s="276" t="s">
        <v>60201</v>
      </c>
      <c r="AC676" s="277">
        <v>4099.93</v>
      </c>
      <c r="AE676" s="246" t="s">
        <v>51545</v>
      </c>
      <c r="AF676" s="247">
        <v>3997.06</v>
      </c>
      <c r="AH676" s="226" t="s">
        <v>34506</v>
      </c>
      <c r="AI676" s="227">
        <v>57575</v>
      </c>
      <c r="AK676" s="207" t="s">
        <v>15301</v>
      </c>
      <c r="AL676" s="208">
        <v>4552.8</v>
      </c>
      <c r="AM676" s="93"/>
      <c r="AN676" s="199" t="s">
        <v>13267</v>
      </c>
      <c r="AO676" s="200">
        <v>67604.37</v>
      </c>
      <c r="AQ676" t="s">
        <v>11666</v>
      </c>
      <c r="AR676" s="284">
        <v>142503</v>
      </c>
      <c r="AT676" s="272" t="s">
        <v>11892</v>
      </c>
      <c r="AU676" s="273">
        <v>57.29</v>
      </c>
      <c r="AW676" s="244" t="s">
        <v>11646</v>
      </c>
      <c r="AX676" s="245">
        <v>2851322.19</v>
      </c>
      <c r="AZ676" s="230" t="s">
        <v>9399</v>
      </c>
      <c r="BA676" s="231">
        <v>12929.31</v>
      </c>
      <c r="BC676" s="209" t="s">
        <v>8277</v>
      </c>
      <c r="BD676" s="210">
        <v>89696.9</v>
      </c>
      <c r="BF676" s="195" t="s">
        <v>10376</v>
      </c>
      <c r="BG676" s="196">
        <v>46805</v>
      </c>
    </row>
    <row r="677" spans="1:59" x14ac:dyDescent="0.55000000000000004">
      <c r="A677" t="s">
        <v>70254</v>
      </c>
      <c r="C677" s="284">
        <v>13762.97</v>
      </c>
      <c r="E677" s="282" t="s">
        <v>5693</v>
      </c>
      <c r="F677" s="282"/>
      <c r="G677" s="283">
        <v>1051220.96</v>
      </c>
      <c r="I677" s="242" t="s">
        <v>5445</v>
      </c>
      <c r="J677" s="242"/>
      <c r="K677" s="243">
        <v>5195.71</v>
      </c>
      <c r="M677" s="224" t="s">
        <v>3299</v>
      </c>
      <c r="N677" s="224"/>
      <c r="O677" s="225">
        <v>-23.84</v>
      </c>
      <c r="Q677" s="203" t="s">
        <v>1129</v>
      </c>
      <c r="R677" s="203"/>
      <c r="S677" s="204">
        <v>332</v>
      </c>
      <c r="Y677" t="s">
        <v>35946</v>
      </c>
      <c r="Z677" s="284">
        <v>18947.02</v>
      </c>
      <c r="AB677" s="276" t="s">
        <v>60202</v>
      </c>
      <c r="AC677" s="277">
        <v>313.66000000000003</v>
      </c>
      <c r="AE677" s="246" t="s">
        <v>55787</v>
      </c>
      <c r="AF677" s="247">
        <v>67900</v>
      </c>
      <c r="AH677" s="226" t="s">
        <v>46652</v>
      </c>
      <c r="AI677" s="227">
        <v>768</v>
      </c>
      <c r="AK677" s="207" t="s">
        <v>15302</v>
      </c>
      <c r="AL677" s="208">
        <v>2651.4</v>
      </c>
      <c r="AM677" s="93"/>
      <c r="AN677" s="199" t="s">
        <v>13268</v>
      </c>
      <c r="AO677" s="200">
        <v>174435.64</v>
      </c>
      <c r="AQ677" t="s">
        <v>12011</v>
      </c>
      <c r="AR677" s="284">
        <v>2126140.91</v>
      </c>
      <c r="AT677" s="272" t="s">
        <v>11893</v>
      </c>
      <c r="AU677" s="273">
        <v>1051220.96</v>
      </c>
      <c r="AW677" s="244" t="s">
        <v>11647</v>
      </c>
      <c r="AX677" s="245">
        <v>5195.71</v>
      </c>
      <c r="AZ677" s="230" t="s">
        <v>9400</v>
      </c>
      <c r="BA677" s="231">
        <v>-23.84</v>
      </c>
      <c r="BC677" s="209" t="s">
        <v>8658</v>
      </c>
      <c r="BD677" s="210">
        <v>7903</v>
      </c>
      <c r="BF677" s="195" t="s">
        <v>9999</v>
      </c>
      <c r="BG677" s="196">
        <v>47381.56</v>
      </c>
    </row>
    <row r="678" spans="1:59" x14ac:dyDescent="0.55000000000000004">
      <c r="A678" t="s">
        <v>70259</v>
      </c>
      <c r="C678" s="284">
        <v>1927.27</v>
      </c>
      <c r="E678" s="282" t="s">
        <v>5694</v>
      </c>
      <c r="F678" s="282"/>
      <c r="G678" s="283">
        <v>585833.9</v>
      </c>
      <c r="I678" s="242" t="s">
        <v>5446</v>
      </c>
      <c r="J678" s="242"/>
      <c r="K678" s="243">
        <v>19552534.010000002</v>
      </c>
      <c r="M678" s="224" t="s">
        <v>3457</v>
      </c>
      <c r="N678" s="224"/>
      <c r="O678" s="225">
        <v>26373.87</v>
      </c>
      <c r="Q678" s="203" t="s">
        <v>1130</v>
      </c>
      <c r="R678" s="203"/>
      <c r="S678" s="204">
        <v>17878.79</v>
      </c>
      <c r="Y678" t="s">
        <v>35947</v>
      </c>
      <c r="Z678" s="284">
        <v>59540.69</v>
      </c>
      <c r="AB678" s="276" t="s">
        <v>60203</v>
      </c>
      <c r="AC678" s="277">
        <v>1025.99</v>
      </c>
      <c r="AE678" s="246" t="s">
        <v>55788</v>
      </c>
      <c r="AF678" s="247">
        <v>12375</v>
      </c>
      <c r="AH678" s="226" t="s">
        <v>38844</v>
      </c>
      <c r="AI678" s="227">
        <v>22903.21</v>
      </c>
      <c r="AK678" s="207" t="s">
        <v>15303</v>
      </c>
      <c r="AL678" s="208">
        <v>26600</v>
      </c>
      <c r="AM678" s="93"/>
      <c r="AN678" s="199" t="s">
        <v>17688</v>
      </c>
      <c r="AO678" s="200">
        <v>63555.69</v>
      </c>
      <c r="AQ678" t="s">
        <v>66321</v>
      </c>
      <c r="AR678" s="284">
        <v>22069</v>
      </c>
      <c r="AT678" s="272" t="s">
        <v>11894</v>
      </c>
      <c r="AU678" s="273">
        <v>585833.9</v>
      </c>
      <c r="AW678" s="244" t="s">
        <v>11648</v>
      </c>
      <c r="AX678" s="245">
        <v>19552534.010000002</v>
      </c>
      <c r="AZ678" s="230" t="s">
        <v>9401</v>
      </c>
      <c r="BA678" s="231">
        <v>26373.87</v>
      </c>
      <c r="BC678" s="209" t="s">
        <v>9240</v>
      </c>
      <c r="BD678" s="210">
        <v>721893.75</v>
      </c>
      <c r="BF678" s="195" t="s">
        <v>10377</v>
      </c>
      <c r="BG678" s="196">
        <v>64317.29</v>
      </c>
    </row>
    <row r="679" spans="1:59" x14ac:dyDescent="0.55000000000000004">
      <c r="A679" t="s">
        <v>70260</v>
      </c>
      <c r="C679" s="284">
        <v>1077.8499999999999</v>
      </c>
      <c r="E679" s="282" t="s">
        <v>5696</v>
      </c>
      <c r="F679" s="282"/>
      <c r="G679" s="283">
        <v>90671.43</v>
      </c>
      <c r="I679" s="242" t="s">
        <v>5447</v>
      </c>
      <c r="J679" s="242"/>
      <c r="K679" s="243">
        <v>5024.75</v>
      </c>
      <c r="M679" s="224" t="s">
        <v>3458</v>
      </c>
      <c r="N679" s="224"/>
      <c r="O679" s="225">
        <v>482946.31</v>
      </c>
      <c r="Q679" s="203" t="s">
        <v>1131</v>
      </c>
      <c r="R679" s="203"/>
      <c r="S679" s="204">
        <v>2072.98</v>
      </c>
      <c r="Y679" t="s">
        <v>14766</v>
      </c>
      <c r="Z679" s="284">
        <v>524765.68999999994</v>
      </c>
      <c r="AB679" s="276" t="s">
        <v>34555</v>
      </c>
      <c r="AC679" s="277">
        <v>541175.39</v>
      </c>
      <c r="AE679" s="246" t="s">
        <v>55789</v>
      </c>
      <c r="AF679" s="247">
        <v>2230.77</v>
      </c>
      <c r="AH679" s="226" t="s">
        <v>15326</v>
      </c>
      <c r="AI679" s="227">
        <v>366261.63</v>
      </c>
      <c r="AK679" s="207" t="s">
        <v>15304</v>
      </c>
      <c r="AL679" s="208">
        <v>86188.01</v>
      </c>
      <c r="AM679" s="93"/>
      <c r="AN679" s="199" t="s">
        <v>13269</v>
      </c>
      <c r="AO679" s="200">
        <v>48202.95</v>
      </c>
      <c r="AQ679" t="s">
        <v>12012</v>
      </c>
      <c r="AR679" s="284">
        <v>4644797.28</v>
      </c>
      <c r="AT679" s="272" t="s">
        <v>11896</v>
      </c>
      <c r="AU679" s="273">
        <v>90671.43</v>
      </c>
      <c r="AW679" s="244" t="s">
        <v>11649</v>
      </c>
      <c r="AX679" s="245">
        <v>5024.75</v>
      </c>
      <c r="AZ679" s="230" t="s">
        <v>9402</v>
      </c>
      <c r="BA679" s="231">
        <v>482946.31</v>
      </c>
      <c r="BC679" s="209" t="s">
        <v>10762</v>
      </c>
      <c r="BD679" s="210">
        <v>7102</v>
      </c>
      <c r="BF679" s="195" t="s">
        <v>9404</v>
      </c>
      <c r="BG679" s="196">
        <v>40923.1</v>
      </c>
    </row>
    <row r="680" spans="1:59" x14ac:dyDescent="0.55000000000000004">
      <c r="A680" t="s">
        <v>70261</v>
      </c>
      <c r="C680" s="284">
        <v>6175</v>
      </c>
      <c r="E680" s="282" t="s">
        <v>5697</v>
      </c>
      <c r="F680" s="282"/>
      <c r="G680" s="283">
        <v>21126.49</v>
      </c>
      <c r="I680" s="242" t="s">
        <v>5448</v>
      </c>
      <c r="J680" s="242"/>
      <c r="K680" s="243">
        <v>197868.82</v>
      </c>
      <c r="M680" s="224" t="s">
        <v>3459</v>
      </c>
      <c r="N680" s="224"/>
      <c r="O680" s="225">
        <v>58936.55</v>
      </c>
      <c r="Q680" s="203" t="s">
        <v>1132</v>
      </c>
      <c r="R680" s="203"/>
      <c r="S680" s="204">
        <v>1743</v>
      </c>
      <c r="Y680" t="s">
        <v>59394</v>
      </c>
      <c r="Z680" s="284">
        <v>5934628.9299999997</v>
      </c>
      <c r="AB680" s="276" t="s">
        <v>66923</v>
      </c>
      <c r="AC680" s="277">
        <v>34129.03</v>
      </c>
      <c r="AE680" s="246" t="s">
        <v>48660</v>
      </c>
      <c r="AF680" s="247">
        <v>700</v>
      </c>
      <c r="AH680" s="226" t="s">
        <v>33086</v>
      </c>
      <c r="AI680" s="227">
        <v>69090</v>
      </c>
      <c r="AK680" s="207" t="s">
        <v>15305</v>
      </c>
      <c r="AL680" s="208">
        <v>706.62</v>
      </c>
      <c r="AM680" s="93"/>
      <c r="AN680" s="199" t="s">
        <v>13270</v>
      </c>
      <c r="AO680" s="200">
        <v>14514.07</v>
      </c>
      <c r="AQ680" t="s">
        <v>39961</v>
      </c>
      <c r="AR680" s="284">
        <v>26858.32</v>
      </c>
      <c r="AT680" s="272" t="s">
        <v>11897</v>
      </c>
      <c r="AU680" s="273">
        <v>21126.49</v>
      </c>
      <c r="AW680" s="244" t="s">
        <v>11650</v>
      </c>
      <c r="AX680" s="245">
        <v>197868.82</v>
      </c>
      <c r="AZ680" s="230" t="s">
        <v>9403</v>
      </c>
      <c r="BA680" s="231">
        <v>58936.55</v>
      </c>
      <c r="BC680" s="209" t="s">
        <v>10871</v>
      </c>
      <c r="BD680" s="210">
        <v>1901.2</v>
      </c>
      <c r="BF680" s="195" t="s">
        <v>10000</v>
      </c>
      <c r="BG680" s="196">
        <v>105240.39</v>
      </c>
    </row>
    <row r="681" spans="1:59" x14ac:dyDescent="0.55000000000000004">
      <c r="A681" t="s">
        <v>56977</v>
      </c>
      <c r="C681" s="284">
        <v>2936.84</v>
      </c>
      <c r="E681" s="282" t="s">
        <v>5699</v>
      </c>
      <c r="F681" s="282"/>
      <c r="G681" s="283">
        <v>225741.26</v>
      </c>
      <c r="I681" s="242" t="s">
        <v>5449</v>
      </c>
      <c r="J681" s="242"/>
      <c r="K681" s="243">
        <v>422058.21</v>
      </c>
      <c r="M681" s="224" t="s">
        <v>3300</v>
      </c>
      <c r="N681" s="224"/>
      <c r="O681" s="225">
        <v>711.47</v>
      </c>
      <c r="Q681" s="203" t="s">
        <v>1133</v>
      </c>
      <c r="R681" s="203"/>
      <c r="S681" s="204">
        <v>2546.9499999999998</v>
      </c>
      <c r="Y681" t="s">
        <v>66483</v>
      </c>
      <c r="Z681" s="284">
        <v>5845.35</v>
      </c>
      <c r="AB681" s="276" t="s">
        <v>66924</v>
      </c>
      <c r="AC681" s="277">
        <v>11179.04</v>
      </c>
      <c r="AE681" s="246" t="s">
        <v>55790</v>
      </c>
      <c r="AF681" s="247">
        <v>160</v>
      </c>
      <c r="AH681" s="226" t="s">
        <v>15327</v>
      </c>
      <c r="AI681" s="227">
        <v>414627.89</v>
      </c>
      <c r="AK681" s="207" t="s">
        <v>15306</v>
      </c>
      <c r="AL681" s="208">
        <v>38073.370000000003</v>
      </c>
      <c r="AM681" s="93"/>
      <c r="AN681" s="199" t="s">
        <v>13271</v>
      </c>
      <c r="AO681" s="200">
        <v>66297.820000000007</v>
      </c>
      <c r="AQ681" t="s">
        <v>40059</v>
      </c>
      <c r="AR681" s="284">
        <v>23923.64</v>
      </c>
      <c r="AT681" s="272" t="s">
        <v>11899</v>
      </c>
      <c r="AU681" s="273">
        <v>225741.26</v>
      </c>
      <c r="AW681" s="244" t="s">
        <v>11651</v>
      </c>
      <c r="AX681" s="245">
        <v>422058.21</v>
      </c>
      <c r="AZ681" s="230" t="s">
        <v>9404</v>
      </c>
      <c r="BA681" s="231">
        <v>711.47</v>
      </c>
      <c r="BC681" s="209" t="s">
        <v>11488</v>
      </c>
      <c r="BD681" s="210">
        <v>132996.5</v>
      </c>
      <c r="BF681" s="195" t="s">
        <v>10378</v>
      </c>
      <c r="BG681" s="196">
        <v>32316</v>
      </c>
    </row>
    <row r="682" spans="1:59" x14ac:dyDescent="0.55000000000000004">
      <c r="A682" t="s">
        <v>70263</v>
      </c>
      <c r="C682" s="284">
        <v>5216.68</v>
      </c>
      <c r="E682" s="282" t="s">
        <v>5700</v>
      </c>
      <c r="F682" s="282"/>
      <c r="G682" s="283">
        <v>6776420.0199999996</v>
      </c>
      <c r="I682" s="242" t="s">
        <v>5450</v>
      </c>
      <c r="J682" s="242"/>
      <c r="K682" s="243">
        <v>-18917.939999999999</v>
      </c>
      <c r="M682" s="224" t="s">
        <v>3301</v>
      </c>
      <c r="N682" s="224"/>
      <c r="O682" s="225">
        <v>113284.15</v>
      </c>
      <c r="Q682" s="203" t="s">
        <v>1134</v>
      </c>
      <c r="R682" s="203"/>
      <c r="S682" s="204">
        <v>4106</v>
      </c>
      <c r="Y682" t="s">
        <v>62434</v>
      </c>
      <c r="Z682" s="284">
        <v>43878.54</v>
      </c>
      <c r="AB682" s="276" t="s">
        <v>66925</v>
      </c>
      <c r="AC682" s="277">
        <v>49882.19</v>
      </c>
      <c r="AE682" s="246" t="s">
        <v>47728</v>
      </c>
      <c r="AF682" s="247">
        <v>6377.56</v>
      </c>
      <c r="AH682" s="226" t="s">
        <v>33087</v>
      </c>
      <c r="AI682" s="227">
        <v>2320</v>
      </c>
      <c r="AK682" s="207" t="s">
        <v>15307</v>
      </c>
      <c r="AL682" s="208">
        <v>16477</v>
      </c>
      <c r="AM682" s="93"/>
      <c r="AN682" s="199" t="s">
        <v>31825</v>
      </c>
      <c r="AO682" s="200">
        <v>16540</v>
      </c>
      <c r="AQ682" t="s">
        <v>51222</v>
      </c>
      <c r="AR682" s="284">
        <v>29906.01</v>
      </c>
      <c r="AT682" s="272" t="s">
        <v>11900</v>
      </c>
      <c r="AU682" s="273">
        <v>6776420.0199999996</v>
      </c>
      <c r="AW682" s="244" t="s">
        <v>11652</v>
      </c>
      <c r="AX682" s="245">
        <v>-18917.939999999999</v>
      </c>
      <c r="AZ682" s="230" t="s">
        <v>9405</v>
      </c>
      <c r="BA682" s="231">
        <v>113284.15</v>
      </c>
      <c r="BC682" s="209" t="s">
        <v>12204</v>
      </c>
      <c r="BD682" s="210">
        <v>48000</v>
      </c>
      <c r="BF682" s="195" t="s">
        <v>10001</v>
      </c>
      <c r="BG682" s="196">
        <v>32316</v>
      </c>
    </row>
    <row r="683" spans="1:59" x14ac:dyDescent="0.55000000000000004">
      <c r="A683" t="s">
        <v>69913</v>
      </c>
      <c r="C683" s="284">
        <v>1425</v>
      </c>
      <c r="E683" s="282" t="s">
        <v>5703</v>
      </c>
      <c r="F683" s="282"/>
      <c r="G683" s="283">
        <v>1801943.01</v>
      </c>
      <c r="I683" s="242" t="s">
        <v>5452</v>
      </c>
      <c r="J683" s="242"/>
      <c r="K683" s="243">
        <v>2241650.7799999998</v>
      </c>
      <c r="M683" s="224" t="s">
        <v>3461</v>
      </c>
      <c r="N683" s="224"/>
      <c r="O683" s="225">
        <v>191317.06</v>
      </c>
      <c r="Q683" s="203" t="s">
        <v>2901</v>
      </c>
      <c r="R683" s="203"/>
      <c r="S683" s="204">
        <v>3142690.51</v>
      </c>
      <c r="Y683" t="s">
        <v>61256</v>
      </c>
      <c r="Z683" s="284">
        <v>12271</v>
      </c>
      <c r="AB683" s="276" t="s">
        <v>69931</v>
      </c>
      <c r="AC683" s="277">
        <v>1136.8900000000001</v>
      </c>
      <c r="AE683" s="246" t="s">
        <v>47729</v>
      </c>
      <c r="AF683" s="247">
        <v>19939.64</v>
      </c>
      <c r="AH683" s="226" t="s">
        <v>38845</v>
      </c>
      <c r="AI683" s="227">
        <v>22201.55</v>
      </c>
      <c r="AK683" s="207" t="s">
        <v>15308</v>
      </c>
      <c r="AL683" s="208">
        <v>118514</v>
      </c>
      <c r="AM683" s="93"/>
      <c r="AN683" s="199" t="s">
        <v>31826</v>
      </c>
      <c r="AO683" s="200">
        <v>1126.68</v>
      </c>
      <c r="AQ683" t="s">
        <v>65264</v>
      </c>
      <c r="AR683" s="284">
        <v>70300.77</v>
      </c>
      <c r="AT683" s="272" t="s">
        <v>11903</v>
      </c>
      <c r="AU683" s="273">
        <v>1801943.01</v>
      </c>
      <c r="AW683" s="244" t="s">
        <v>11654</v>
      </c>
      <c r="AX683" s="245">
        <v>2241650.7799999998</v>
      </c>
      <c r="AZ683" s="230" t="s">
        <v>9407</v>
      </c>
      <c r="BA683" s="231">
        <v>191317.06</v>
      </c>
      <c r="BC683" s="209" t="s">
        <v>11833</v>
      </c>
      <c r="BD683" s="210">
        <v>16015.99</v>
      </c>
      <c r="BF683" s="195" t="s">
        <v>7659</v>
      </c>
      <c r="BG683" s="196">
        <v>28715.67</v>
      </c>
    </row>
    <row r="684" spans="1:59" x14ac:dyDescent="0.55000000000000004">
      <c r="A684" t="s">
        <v>65913</v>
      </c>
      <c r="C684">
        <v>570</v>
      </c>
      <c r="E684" s="282" t="s">
        <v>5704</v>
      </c>
      <c r="F684" s="282"/>
      <c r="G684" s="283">
        <v>2221551.6</v>
      </c>
      <c r="I684" s="242" t="s">
        <v>5451</v>
      </c>
      <c r="J684" s="242"/>
      <c r="K684" s="243">
        <v>615.26</v>
      </c>
      <c r="M684" s="224" t="s">
        <v>3463</v>
      </c>
      <c r="N684" s="224"/>
      <c r="O684" s="225">
        <v>8280.24</v>
      </c>
      <c r="Q684" s="203" t="s">
        <v>328</v>
      </c>
      <c r="R684" s="203"/>
      <c r="S684" s="204">
        <v>48744</v>
      </c>
      <c r="Y684" t="s">
        <v>61257</v>
      </c>
      <c r="Z684">
        <v>938.71</v>
      </c>
      <c r="AB684" s="276" t="s">
        <v>69680</v>
      </c>
      <c r="AC684" s="277">
        <v>59164.800000000003</v>
      </c>
      <c r="AE684" s="246" t="s">
        <v>63934</v>
      </c>
      <c r="AF684" s="247">
        <v>15891.97</v>
      </c>
      <c r="AH684" s="226" t="s">
        <v>42128</v>
      </c>
      <c r="AI684" s="227">
        <v>11394.23</v>
      </c>
      <c r="AK684" s="207" t="s">
        <v>15309</v>
      </c>
      <c r="AL684" s="208">
        <v>22354</v>
      </c>
      <c r="AM684" s="93"/>
      <c r="AN684" s="199" t="s">
        <v>31827</v>
      </c>
      <c r="AO684" s="200">
        <v>568</v>
      </c>
      <c r="AQ684" t="s">
        <v>46563</v>
      </c>
      <c r="AR684" s="284">
        <v>5880.93</v>
      </c>
      <c r="AT684" s="272" t="s">
        <v>11904</v>
      </c>
      <c r="AU684" s="273">
        <v>2221551.6</v>
      </c>
      <c r="AW684" s="244" t="s">
        <v>11653</v>
      </c>
      <c r="AX684" s="245">
        <v>615.26</v>
      </c>
      <c r="AZ684" s="230" t="s">
        <v>9409</v>
      </c>
      <c r="BA684" s="231">
        <v>8280.24</v>
      </c>
      <c r="BC684" s="209" t="s">
        <v>9786</v>
      </c>
      <c r="BD684" s="210">
        <v>1565762.05</v>
      </c>
      <c r="BF684" s="195" t="s">
        <v>10379</v>
      </c>
      <c r="BG684" s="196">
        <v>76023</v>
      </c>
    </row>
    <row r="685" spans="1:59" x14ac:dyDescent="0.55000000000000004">
      <c r="A685" t="s">
        <v>65914</v>
      </c>
      <c r="C685" s="284">
        <v>32300</v>
      </c>
      <c r="E685" s="282" t="s">
        <v>5701</v>
      </c>
      <c r="F685" s="282"/>
      <c r="G685" s="283">
        <v>869309.83</v>
      </c>
      <c r="I685" s="242" t="s">
        <v>5453</v>
      </c>
      <c r="J685" s="242"/>
      <c r="K685" s="243">
        <v>1351281.17</v>
      </c>
      <c r="M685" s="224" t="s">
        <v>3302</v>
      </c>
      <c r="N685" s="224"/>
      <c r="O685" s="225">
        <v>3169682.35</v>
      </c>
      <c r="Q685" s="203" t="s">
        <v>1135</v>
      </c>
      <c r="R685" s="203"/>
      <c r="S685" s="204">
        <v>30273</v>
      </c>
      <c r="Y685" t="s">
        <v>61258</v>
      </c>
      <c r="Z685" s="284">
        <v>2949.95</v>
      </c>
      <c r="AB685" s="276" t="s">
        <v>61782</v>
      </c>
      <c r="AC685" s="277">
        <v>1512.19</v>
      </c>
      <c r="AE685" s="246" t="s">
        <v>60186</v>
      </c>
      <c r="AF685" s="247">
        <v>-95.68</v>
      </c>
      <c r="AH685" s="226" t="s">
        <v>40096</v>
      </c>
      <c r="AI685" s="227">
        <v>24666.04</v>
      </c>
      <c r="AK685" s="207" t="s">
        <v>13018</v>
      </c>
      <c r="AL685" s="208">
        <v>-3874.36</v>
      </c>
      <c r="AM685" s="93"/>
      <c r="AN685" s="199" t="s">
        <v>31828</v>
      </c>
      <c r="AO685" s="200">
        <v>10656.05</v>
      </c>
      <c r="AQ685" t="s">
        <v>70316</v>
      </c>
      <c r="AR685" s="284">
        <v>5216.68</v>
      </c>
      <c r="AT685" s="272" t="s">
        <v>11901</v>
      </c>
      <c r="AU685" s="273">
        <v>869309.83</v>
      </c>
      <c r="AW685" s="244" t="s">
        <v>11655</v>
      </c>
      <c r="AX685" s="245">
        <v>1351281.17</v>
      </c>
      <c r="AZ685" s="230" t="s">
        <v>9410</v>
      </c>
      <c r="BA685" s="231">
        <v>3169682.35</v>
      </c>
      <c r="BC685" s="209" t="s">
        <v>6642</v>
      </c>
      <c r="BD685" s="210">
        <v>13411</v>
      </c>
      <c r="BF685" s="195" t="s">
        <v>9405</v>
      </c>
      <c r="BG685" s="196">
        <v>1737.75</v>
      </c>
    </row>
    <row r="686" spans="1:59" x14ac:dyDescent="0.55000000000000004">
      <c r="A686" t="s">
        <v>70267</v>
      </c>
      <c r="C686">
        <v>475</v>
      </c>
      <c r="E686" s="282" t="s">
        <v>5705</v>
      </c>
      <c r="F686" s="282"/>
      <c r="G686" s="283">
        <v>18812556.120000001</v>
      </c>
      <c r="I686" s="242" t="s">
        <v>5454</v>
      </c>
      <c r="J686" s="242"/>
      <c r="K686" s="243">
        <v>6890467.1399999997</v>
      </c>
      <c r="M686" s="224" t="s">
        <v>3464</v>
      </c>
      <c r="N686" s="224"/>
      <c r="O686" s="225">
        <v>59765</v>
      </c>
      <c r="Q686" s="203" t="s">
        <v>329</v>
      </c>
      <c r="R686" s="203"/>
      <c r="S686" s="204">
        <v>412321</v>
      </c>
      <c r="Y686" t="s">
        <v>66484</v>
      </c>
      <c r="Z686" s="284">
        <v>63400</v>
      </c>
      <c r="AB686" s="276" t="s">
        <v>61783</v>
      </c>
      <c r="AC686" s="277">
        <v>115.68</v>
      </c>
      <c r="AE686" s="246" t="s">
        <v>55791</v>
      </c>
      <c r="AF686" s="247">
        <v>16160</v>
      </c>
      <c r="AH686" s="226" t="s">
        <v>33088</v>
      </c>
      <c r="AI686" s="227">
        <v>215914.04</v>
      </c>
      <c r="AK686" s="207" t="s">
        <v>15310</v>
      </c>
      <c r="AL686" s="208">
        <v>2014.67</v>
      </c>
      <c r="AM686" s="93"/>
      <c r="AN686" s="199" t="s">
        <v>31829</v>
      </c>
      <c r="AO686" s="200">
        <v>7200</v>
      </c>
      <c r="AQ686" t="s">
        <v>12013</v>
      </c>
      <c r="AR686" s="284">
        <v>1764257.19</v>
      </c>
      <c r="AT686" s="272" t="s">
        <v>11905</v>
      </c>
      <c r="AU686" s="273">
        <v>18812556.120000001</v>
      </c>
      <c r="AW686" s="244" t="s">
        <v>11656</v>
      </c>
      <c r="AX686" s="245">
        <v>6890467.1399999997</v>
      </c>
      <c r="AZ686" s="230" t="s">
        <v>9411</v>
      </c>
      <c r="BA686" s="231">
        <v>59765</v>
      </c>
      <c r="BC686" s="209" t="s">
        <v>6894</v>
      </c>
      <c r="BD686" s="210">
        <v>1219</v>
      </c>
      <c r="BF686" s="195" t="s">
        <v>10002</v>
      </c>
      <c r="BG686" s="196">
        <v>106476.42</v>
      </c>
    </row>
    <row r="687" spans="1:59" x14ac:dyDescent="0.55000000000000004">
      <c r="A687" t="s">
        <v>56980</v>
      </c>
      <c r="C687" s="284">
        <v>110462.03</v>
      </c>
      <c r="E687" s="282" t="s">
        <v>5707</v>
      </c>
      <c r="F687" s="282"/>
      <c r="G687" s="283">
        <v>6423516.8600000003</v>
      </c>
      <c r="I687" s="242" t="s">
        <v>5455</v>
      </c>
      <c r="J687" s="242"/>
      <c r="K687" s="243">
        <v>51232.84</v>
      </c>
      <c r="M687" s="224" t="s">
        <v>3465</v>
      </c>
      <c r="N687" s="224"/>
      <c r="O687" s="225">
        <v>732.96</v>
      </c>
      <c r="Q687" s="203" t="s">
        <v>1136</v>
      </c>
      <c r="R687" s="203"/>
      <c r="S687" s="204">
        <v>26078</v>
      </c>
      <c r="Y687" t="s">
        <v>71216</v>
      </c>
      <c r="Z687" s="284">
        <v>91400</v>
      </c>
      <c r="AB687" s="276" t="s">
        <v>62439</v>
      </c>
      <c r="AC687" s="277">
        <v>186583.26</v>
      </c>
      <c r="AE687" s="246" t="s">
        <v>55792</v>
      </c>
      <c r="AF687" s="247">
        <v>3200</v>
      </c>
      <c r="AH687" s="226" t="s">
        <v>42129</v>
      </c>
      <c r="AI687" s="227">
        <v>22180</v>
      </c>
      <c r="AK687" s="207" t="s">
        <v>13019</v>
      </c>
      <c r="AL687" s="208">
        <v>3847.44</v>
      </c>
      <c r="AM687" s="93"/>
      <c r="AN687" s="199" t="s">
        <v>31830</v>
      </c>
      <c r="AO687" s="200">
        <v>2249.27</v>
      </c>
      <c r="AQ687" t="s">
        <v>39962</v>
      </c>
      <c r="AR687" s="284">
        <v>8057.75</v>
      </c>
      <c r="AT687" s="272" t="s">
        <v>11907</v>
      </c>
      <c r="AU687" s="273">
        <v>6423516.8600000003</v>
      </c>
      <c r="AW687" s="244" t="s">
        <v>11657</v>
      </c>
      <c r="AX687" s="245">
        <v>51232.84</v>
      </c>
      <c r="AZ687" s="230" t="s">
        <v>9413</v>
      </c>
      <c r="BA687" s="231">
        <v>732.96</v>
      </c>
      <c r="BC687" s="209" t="s">
        <v>7066</v>
      </c>
      <c r="BD687" s="210">
        <v>367</v>
      </c>
      <c r="BF687" s="195" t="s">
        <v>10380</v>
      </c>
      <c r="BG687" s="196">
        <v>7029.99</v>
      </c>
    </row>
    <row r="688" spans="1:59" x14ac:dyDescent="0.55000000000000004">
      <c r="A688" t="s">
        <v>70268</v>
      </c>
      <c r="C688" s="284">
        <v>5700</v>
      </c>
      <c r="E688" s="282" t="s">
        <v>5708</v>
      </c>
      <c r="F688" s="282"/>
      <c r="G688" s="283">
        <v>64539.199999999997</v>
      </c>
      <c r="I688" s="242" t="s">
        <v>46389</v>
      </c>
      <c r="J688" s="242"/>
      <c r="K688" s="243">
        <v>52165.82</v>
      </c>
      <c r="M688" s="224" t="s">
        <v>3304</v>
      </c>
      <c r="N688" s="224"/>
      <c r="O688" s="225">
        <v>363962.79</v>
      </c>
      <c r="Q688" s="203" t="s">
        <v>1137</v>
      </c>
      <c r="R688" s="203"/>
      <c r="S688" s="204">
        <v>12530</v>
      </c>
      <c r="Y688" t="s">
        <v>71217</v>
      </c>
      <c r="Z688" s="284">
        <v>6992.16</v>
      </c>
      <c r="AB688" s="276" t="s">
        <v>63557</v>
      </c>
      <c r="AC688" s="277">
        <v>858.18</v>
      </c>
      <c r="AE688" s="246" t="s">
        <v>55793</v>
      </c>
      <c r="AF688" s="247">
        <v>3143.57</v>
      </c>
      <c r="AH688" s="226" t="s">
        <v>47727</v>
      </c>
      <c r="AI688" s="227">
        <v>967.91</v>
      </c>
      <c r="AK688" s="207" t="s">
        <v>13020</v>
      </c>
      <c r="AL688" s="208">
        <v>152.07</v>
      </c>
      <c r="AM688" s="93"/>
      <c r="AN688" s="199" t="s">
        <v>17739</v>
      </c>
      <c r="AO688" s="200">
        <v>16540</v>
      </c>
      <c r="AQ688" t="s">
        <v>40060</v>
      </c>
      <c r="AR688" s="284">
        <v>6000.87</v>
      </c>
      <c r="AT688" s="272" t="s">
        <v>11908</v>
      </c>
      <c r="AU688" s="273">
        <v>64539.199999999997</v>
      </c>
      <c r="AW688" s="244" t="s">
        <v>46493</v>
      </c>
      <c r="AX688" s="245">
        <v>52165.82</v>
      </c>
      <c r="AZ688" s="230" t="s">
        <v>9414</v>
      </c>
      <c r="BA688" s="231">
        <v>363962.79</v>
      </c>
      <c r="BC688" s="209" t="s">
        <v>7579</v>
      </c>
      <c r="BD688" s="210">
        <v>7715</v>
      </c>
      <c r="BF688" s="195" t="s">
        <v>10003</v>
      </c>
      <c r="BG688" s="196">
        <v>7029.99</v>
      </c>
    </row>
    <row r="689" spans="1:59" x14ac:dyDescent="0.55000000000000004">
      <c r="A689" t="s">
        <v>56981</v>
      </c>
      <c r="C689">
        <v>655.29</v>
      </c>
      <c r="E689" s="282" t="s">
        <v>5709</v>
      </c>
      <c r="F689" s="282"/>
      <c r="G689" s="283">
        <v>6981813.75</v>
      </c>
      <c r="I689" s="242" t="s">
        <v>5457</v>
      </c>
      <c r="J689" s="242"/>
      <c r="K689" s="243">
        <v>2283828.33</v>
      </c>
      <c r="M689" s="224" t="s">
        <v>3467</v>
      </c>
      <c r="N689" s="224"/>
      <c r="O689" s="225">
        <v>178667.53</v>
      </c>
      <c r="Q689" s="203" t="s">
        <v>1138</v>
      </c>
      <c r="R689" s="203"/>
      <c r="S689" s="204">
        <v>8427</v>
      </c>
      <c r="Y689" t="s">
        <v>71218</v>
      </c>
      <c r="Z689" s="284">
        <v>21972.560000000001</v>
      </c>
      <c r="AB689" s="276" t="s">
        <v>62440</v>
      </c>
      <c r="AC689" s="277">
        <v>57898.879999999997</v>
      </c>
      <c r="AE689" s="246" t="s">
        <v>55794</v>
      </c>
      <c r="AF689" s="247">
        <v>1721.54</v>
      </c>
      <c r="AH689" s="226" t="s">
        <v>33089</v>
      </c>
      <c r="AI689" s="227">
        <v>129516.96</v>
      </c>
      <c r="AK689" s="207" t="s">
        <v>13021</v>
      </c>
      <c r="AL689" s="208">
        <v>507.65</v>
      </c>
      <c r="AM689" s="93"/>
      <c r="AN689" s="199" t="s">
        <v>17740</v>
      </c>
      <c r="AO689" s="200">
        <v>1126.68</v>
      </c>
      <c r="AQ689" t="s">
        <v>51223</v>
      </c>
      <c r="AR689" s="284">
        <v>63433.64</v>
      </c>
      <c r="AT689" s="272" t="s">
        <v>11909</v>
      </c>
      <c r="AU689" s="273">
        <v>6981813.75</v>
      </c>
      <c r="AW689" s="244" t="s">
        <v>11659</v>
      </c>
      <c r="AX689" s="245">
        <v>2283828.33</v>
      </c>
      <c r="AZ689" s="230" t="s">
        <v>9416</v>
      </c>
      <c r="BA689" s="231">
        <v>178667.53</v>
      </c>
      <c r="BC689" s="209" t="s">
        <v>8019</v>
      </c>
      <c r="BD689" s="210">
        <v>3990</v>
      </c>
      <c r="BF689" s="195" t="s">
        <v>10120</v>
      </c>
      <c r="BG689" s="196">
        <v>152187.01</v>
      </c>
    </row>
    <row r="690" spans="1:59" x14ac:dyDescent="0.55000000000000004">
      <c r="A690" t="s">
        <v>56987</v>
      </c>
      <c r="C690" s="284">
        <v>23473.62</v>
      </c>
      <c r="E690" s="282" t="s">
        <v>5711</v>
      </c>
      <c r="F690" s="282"/>
      <c r="G690" s="283">
        <v>4491884.1399999997</v>
      </c>
      <c r="I690" s="242" t="s">
        <v>5458</v>
      </c>
      <c r="J690" s="242"/>
      <c r="K690" s="243">
        <v>409742.24</v>
      </c>
      <c r="M690" s="224" t="s">
        <v>3468</v>
      </c>
      <c r="N690" s="224"/>
      <c r="O690" s="225">
        <v>21483488.66</v>
      </c>
      <c r="Q690" s="203" t="s">
        <v>1139</v>
      </c>
      <c r="R690" s="203"/>
      <c r="S690" s="204">
        <v>7339.47</v>
      </c>
      <c r="Y690" t="s">
        <v>66485</v>
      </c>
      <c r="Z690" s="284">
        <v>25678.7</v>
      </c>
      <c r="AB690" s="276" t="s">
        <v>63558</v>
      </c>
      <c r="AC690" s="277">
        <v>134263.35</v>
      </c>
      <c r="AE690" s="246" t="s">
        <v>55795</v>
      </c>
      <c r="AF690" s="247">
        <v>4759.2</v>
      </c>
      <c r="AH690" s="226" t="s">
        <v>33090</v>
      </c>
      <c r="AI690" s="227">
        <v>2945.35</v>
      </c>
      <c r="AK690" s="207" t="s">
        <v>15311</v>
      </c>
      <c r="AL690" s="208">
        <v>42020.62</v>
      </c>
      <c r="AM690" s="93"/>
      <c r="AN690" s="199" t="s">
        <v>31831</v>
      </c>
      <c r="AO690" s="200">
        <v>568</v>
      </c>
      <c r="AQ690" t="s">
        <v>66287</v>
      </c>
      <c r="AR690" s="284">
        <v>48223.199999999997</v>
      </c>
      <c r="AT690" s="272" t="s">
        <v>11911</v>
      </c>
      <c r="AU690" s="273">
        <v>4491884.1399999997</v>
      </c>
      <c r="AW690" s="244" t="s">
        <v>11660</v>
      </c>
      <c r="AX690" s="245">
        <v>409742.24</v>
      </c>
      <c r="AZ690" s="230" t="s">
        <v>9417</v>
      </c>
      <c r="BA690" s="231">
        <v>21483488.66</v>
      </c>
      <c r="BC690" s="209" t="s">
        <v>8278</v>
      </c>
      <c r="BD690" s="210">
        <v>7476</v>
      </c>
      <c r="BF690" s="195" t="s">
        <v>10381</v>
      </c>
      <c r="BG690" s="196">
        <v>105152.96000000001</v>
      </c>
    </row>
    <row r="691" spans="1:59" x14ac:dyDescent="0.55000000000000004">
      <c r="A691" t="s">
        <v>69631</v>
      </c>
      <c r="C691" s="284">
        <v>66493.600000000006</v>
      </c>
      <c r="E691" s="282" t="s">
        <v>5712</v>
      </c>
      <c r="F691" s="282"/>
      <c r="G691" s="283">
        <v>2995000.68</v>
      </c>
      <c r="I691" s="242" t="s">
        <v>5459</v>
      </c>
      <c r="J691" s="242"/>
      <c r="K691" s="243">
        <v>10748274.449999999</v>
      </c>
      <c r="M691" s="224" t="s">
        <v>4165</v>
      </c>
      <c r="N691" s="224"/>
      <c r="O691" s="225">
        <v>147198</v>
      </c>
      <c r="Q691" s="203" t="s">
        <v>1140</v>
      </c>
      <c r="R691" s="203"/>
      <c r="S691" s="204">
        <v>30901</v>
      </c>
      <c r="Y691" t="s">
        <v>70329</v>
      </c>
      <c r="Z691" s="284">
        <v>4937.2</v>
      </c>
      <c r="AB691" s="276" t="s">
        <v>40124</v>
      </c>
      <c r="AC691" s="277">
        <v>361866.75</v>
      </c>
      <c r="AE691" s="246" t="s">
        <v>61275</v>
      </c>
      <c r="AF691" s="247">
        <v>2970.54</v>
      </c>
      <c r="AH691" s="226" t="s">
        <v>34507</v>
      </c>
      <c r="AI691" s="227">
        <v>173471.8</v>
      </c>
      <c r="AK691" s="207" t="s">
        <v>13022</v>
      </c>
      <c r="AL691" s="208">
        <v>2887.77</v>
      </c>
      <c r="AM691" s="93"/>
      <c r="AN691" s="199" t="s">
        <v>17742</v>
      </c>
      <c r="AO691" s="200">
        <v>10656.05</v>
      </c>
      <c r="AQ691" t="s">
        <v>12014</v>
      </c>
      <c r="AR691" s="284">
        <v>324920.42</v>
      </c>
      <c r="AT691" s="272" t="s">
        <v>11912</v>
      </c>
      <c r="AU691" s="273">
        <v>2995000.68</v>
      </c>
      <c r="AW691" s="244" t="s">
        <v>11661</v>
      </c>
      <c r="AX691" s="245">
        <v>10748274.449999999</v>
      </c>
      <c r="AZ691" s="230" t="s">
        <v>10531</v>
      </c>
      <c r="BA691" s="231">
        <v>147198</v>
      </c>
      <c r="BC691" s="209" t="s">
        <v>8501</v>
      </c>
      <c r="BD691" s="210">
        <v>1852</v>
      </c>
      <c r="BF691" s="195" t="s">
        <v>10004</v>
      </c>
      <c r="BG691" s="196">
        <v>257339.97</v>
      </c>
    </row>
    <row r="692" spans="1:59" x14ac:dyDescent="0.55000000000000004">
      <c r="A692" t="s">
        <v>69633</v>
      </c>
      <c r="C692" s="284">
        <v>38472.83</v>
      </c>
      <c r="E692" s="282" t="s">
        <v>5713</v>
      </c>
      <c r="F692" s="282"/>
      <c r="G692" s="283">
        <v>779329.98</v>
      </c>
      <c r="I692" s="242" t="s">
        <v>46390</v>
      </c>
      <c r="J692" s="242"/>
      <c r="K692" s="243">
        <v>234289.35</v>
      </c>
      <c r="M692" s="224" t="s">
        <v>3470</v>
      </c>
      <c r="N692" s="224"/>
      <c r="O692" s="225">
        <v>53620.28</v>
      </c>
      <c r="Q692" s="203" t="s">
        <v>1141</v>
      </c>
      <c r="R692" s="203"/>
      <c r="S692" s="204">
        <v>77992</v>
      </c>
      <c r="Y692" t="s">
        <v>62513</v>
      </c>
      <c r="Z692">
        <v>557.29999999999995</v>
      </c>
      <c r="AB692" s="276" t="s">
        <v>38865</v>
      </c>
      <c r="AC692" s="277">
        <v>15012.64</v>
      </c>
      <c r="AE692" s="246" t="s">
        <v>63935</v>
      </c>
      <c r="AF692" s="247">
        <v>13756.87</v>
      </c>
      <c r="AH692" s="226" t="s">
        <v>15328</v>
      </c>
      <c r="AI692" s="227">
        <v>216</v>
      </c>
      <c r="AK692" s="207" t="s">
        <v>15312</v>
      </c>
      <c r="AL692" s="208">
        <v>3980.64</v>
      </c>
      <c r="AM692" s="93"/>
      <c r="AN692" s="199" t="s">
        <v>17743</v>
      </c>
      <c r="AO692" s="200">
        <v>7200</v>
      </c>
      <c r="AQ692" t="s">
        <v>38633</v>
      </c>
      <c r="AR692">
        <v>230.23</v>
      </c>
      <c r="AT692" s="272" t="s">
        <v>11913</v>
      </c>
      <c r="AU692" s="273">
        <v>779329.98</v>
      </c>
      <c r="AW692" s="244" t="s">
        <v>46494</v>
      </c>
      <c r="AX692" s="245">
        <v>234289.35</v>
      </c>
      <c r="AZ692" s="230" t="s">
        <v>9419</v>
      </c>
      <c r="BA692" s="231">
        <v>53620.28</v>
      </c>
      <c r="BC692" s="209" t="s">
        <v>8659</v>
      </c>
      <c r="BD692" s="210">
        <v>5787.52</v>
      </c>
      <c r="BF692" s="195" t="s">
        <v>10382</v>
      </c>
      <c r="BG692" s="196">
        <v>13359</v>
      </c>
    </row>
    <row r="693" spans="1:59" x14ac:dyDescent="0.55000000000000004">
      <c r="A693" t="s">
        <v>69638</v>
      </c>
      <c r="C693" s="284">
        <v>22435.7</v>
      </c>
      <c r="E693" s="282" t="s">
        <v>5714</v>
      </c>
      <c r="F693" s="282"/>
      <c r="G693" s="283">
        <v>7300449.5599999996</v>
      </c>
      <c r="I693" s="242" t="s">
        <v>5460</v>
      </c>
      <c r="J693" s="242"/>
      <c r="K693" s="243">
        <v>704864.93</v>
      </c>
      <c r="M693" s="224" t="s">
        <v>3305</v>
      </c>
      <c r="N693" s="224"/>
      <c r="O693" s="225">
        <v>56616.49</v>
      </c>
      <c r="Q693" s="203" t="s">
        <v>1142</v>
      </c>
      <c r="R693" s="203"/>
      <c r="S693" s="204">
        <v>244741.2</v>
      </c>
      <c r="Y693" t="s">
        <v>71219</v>
      </c>
      <c r="Z693" s="284">
        <v>26198.7</v>
      </c>
      <c r="AB693" s="276" t="s">
        <v>63559</v>
      </c>
      <c r="AC693" s="277">
        <v>10403.1</v>
      </c>
      <c r="AE693" s="246" t="s">
        <v>62437</v>
      </c>
      <c r="AF693" s="247">
        <v>28424.26</v>
      </c>
      <c r="AH693" s="226" t="s">
        <v>42130</v>
      </c>
      <c r="AI693" s="227">
        <v>851.96</v>
      </c>
      <c r="AK693" s="207" t="s">
        <v>13023</v>
      </c>
      <c r="AL693" s="208">
        <v>89088.35</v>
      </c>
      <c r="AM693" s="93"/>
      <c r="AN693" s="199" t="s">
        <v>17744</v>
      </c>
      <c r="AO693" s="200">
        <v>2249.27</v>
      </c>
      <c r="AQ693" t="s">
        <v>57160</v>
      </c>
      <c r="AR693" s="284">
        <v>1228</v>
      </c>
      <c r="AT693" s="272" t="s">
        <v>11914</v>
      </c>
      <c r="AU693" s="273">
        <v>7300449.5599999996</v>
      </c>
      <c r="AW693" s="244" t="s">
        <v>11662</v>
      </c>
      <c r="AX693" s="245">
        <v>704864.93</v>
      </c>
      <c r="AZ693" s="230" t="s">
        <v>9423</v>
      </c>
      <c r="BA693" s="231">
        <v>56616.49</v>
      </c>
      <c r="BC693" s="209" t="s">
        <v>8900</v>
      </c>
      <c r="BD693" s="210">
        <v>4330</v>
      </c>
      <c r="BF693" s="195" t="s">
        <v>10005</v>
      </c>
      <c r="BG693" s="196">
        <v>13359</v>
      </c>
    </row>
    <row r="694" spans="1:59" x14ac:dyDescent="0.55000000000000004">
      <c r="A694" t="s">
        <v>69640</v>
      </c>
      <c r="C694" s="284">
        <v>11796.58</v>
      </c>
      <c r="E694" s="282" t="s">
        <v>5719</v>
      </c>
      <c r="F694" s="282"/>
      <c r="G694" s="283">
        <v>632022.91</v>
      </c>
      <c r="I694" s="242" t="s">
        <v>5461</v>
      </c>
      <c r="J694" s="242"/>
      <c r="K694" s="243">
        <v>71055.75</v>
      </c>
      <c r="M694" s="224" t="s">
        <v>4166</v>
      </c>
      <c r="N694" s="224"/>
      <c r="O694" s="225">
        <v>14901.01</v>
      </c>
      <c r="Q694" s="203" t="s">
        <v>1143</v>
      </c>
      <c r="R694" s="203"/>
      <c r="S694" s="204">
        <v>91283.520000000004</v>
      </c>
      <c r="Y694" t="s">
        <v>63895</v>
      </c>
      <c r="Z694" s="284">
        <v>2202.16</v>
      </c>
      <c r="AB694" s="276" t="s">
        <v>55825</v>
      </c>
      <c r="AC694" s="277">
        <v>116675.62</v>
      </c>
      <c r="AE694" s="246" t="s">
        <v>61182</v>
      </c>
      <c r="AF694" s="247">
        <v>34568.019999999997</v>
      </c>
      <c r="AH694" s="226" t="s">
        <v>44362</v>
      </c>
      <c r="AI694" s="227">
        <v>836.27</v>
      </c>
      <c r="AK694" s="207" t="s">
        <v>15313</v>
      </c>
      <c r="AL694" s="208">
        <v>-5657.46</v>
      </c>
      <c r="AM694" s="93"/>
      <c r="AN694" s="199" t="s">
        <v>13272</v>
      </c>
      <c r="AO694" s="200">
        <v>24105.83</v>
      </c>
      <c r="AQ694" t="s">
        <v>57171</v>
      </c>
      <c r="AR694" s="284">
        <v>82209.919999999998</v>
      </c>
      <c r="AT694" s="272" t="s">
        <v>11919</v>
      </c>
      <c r="AU694" s="273">
        <v>632022.91</v>
      </c>
      <c r="AW694" s="244" t="s">
        <v>11663</v>
      </c>
      <c r="AX694" s="245">
        <v>71055.75</v>
      </c>
      <c r="AZ694" s="230" t="s">
        <v>10532</v>
      </c>
      <c r="BA694" s="231">
        <v>14901.01</v>
      </c>
      <c r="BC694" s="209" t="s">
        <v>9241</v>
      </c>
      <c r="BD694" s="210">
        <v>39104.839999999997</v>
      </c>
      <c r="BF694" s="195" t="s">
        <v>7660</v>
      </c>
      <c r="BG694" s="196">
        <v>46265.59</v>
      </c>
    </row>
    <row r="695" spans="1:59" x14ac:dyDescent="0.55000000000000004">
      <c r="A695" t="s">
        <v>69646</v>
      </c>
      <c r="C695" s="284">
        <v>3360.76</v>
      </c>
      <c r="E695" s="282" t="s">
        <v>5715</v>
      </c>
      <c r="F695" s="282"/>
      <c r="G695" s="283">
        <v>61686.92</v>
      </c>
      <c r="I695" s="242" t="s">
        <v>5462</v>
      </c>
      <c r="J695" s="242"/>
      <c r="K695" s="243">
        <v>124831.2</v>
      </c>
      <c r="M695" s="224" t="s">
        <v>3475</v>
      </c>
      <c r="N695" s="224"/>
      <c r="O695" s="225">
        <v>10155.32</v>
      </c>
      <c r="Q695" s="203" t="s">
        <v>1144</v>
      </c>
      <c r="R695" s="203"/>
      <c r="S695" s="204">
        <v>2128</v>
      </c>
      <c r="Y695" t="s">
        <v>63004</v>
      </c>
      <c r="Z695">
        <v>110.62</v>
      </c>
      <c r="AB695" s="276" t="s">
        <v>55826</v>
      </c>
      <c r="AC695" s="277">
        <v>102143.03</v>
      </c>
      <c r="AE695" s="246" t="s">
        <v>63013</v>
      </c>
      <c r="AF695" s="247">
        <v>247.75</v>
      </c>
      <c r="AH695" s="226" t="s">
        <v>34508</v>
      </c>
      <c r="AI695" s="227">
        <v>17267.900000000001</v>
      </c>
      <c r="AK695" s="207" t="s">
        <v>15314</v>
      </c>
      <c r="AL695" s="208">
        <v>1277.1199999999999</v>
      </c>
      <c r="AM695" s="93"/>
      <c r="AN695" s="199" t="s">
        <v>13273</v>
      </c>
      <c r="AO695" s="200">
        <v>5000</v>
      </c>
      <c r="AQ695" t="s">
        <v>12015</v>
      </c>
      <c r="AR695" s="284">
        <v>1543568.68</v>
      </c>
      <c r="AT695" s="272" t="s">
        <v>11915</v>
      </c>
      <c r="AU695" s="273">
        <v>61686.92</v>
      </c>
      <c r="AW695" s="244" t="s">
        <v>11664</v>
      </c>
      <c r="AX695" s="245">
        <v>124831.2</v>
      </c>
      <c r="AZ695" s="230" t="s">
        <v>9425</v>
      </c>
      <c r="BA695" s="231">
        <v>10155.32</v>
      </c>
      <c r="BC695" s="209" t="s">
        <v>9498</v>
      </c>
      <c r="BD695" s="210">
        <v>1000</v>
      </c>
      <c r="BF695" s="195" t="s">
        <v>10383</v>
      </c>
      <c r="BG695" s="196">
        <v>27072</v>
      </c>
    </row>
    <row r="696" spans="1:59" x14ac:dyDescent="0.55000000000000004">
      <c r="A696" t="s">
        <v>69647</v>
      </c>
      <c r="C696" s="284">
        <v>4036.23</v>
      </c>
      <c r="E696" s="282" t="s">
        <v>5716</v>
      </c>
      <c r="F696" s="282"/>
      <c r="G696" s="283">
        <v>17345.240000000002</v>
      </c>
      <c r="I696" s="242" t="s">
        <v>5463</v>
      </c>
      <c r="J696" s="242"/>
      <c r="K696" s="243">
        <v>743374.1</v>
      </c>
      <c r="M696" s="224" t="s">
        <v>4167</v>
      </c>
      <c r="N696" s="224"/>
      <c r="O696" s="225">
        <v>19100.849999999999</v>
      </c>
      <c r="Q696" s="203" t="s">
        <v>1145</v>
      </c>
      <c r="R696" s="203"/>
      <c r="S696" s="204">
        <v>151093</v>
      </c>
      <c r="Y696" t="s">
        <v>61265</v>
      </c>
      <c r="Z696">
        <v>372.6</v>
      </c>
      <c r="AB696" s="276" t="s">
        <v>54798</v>
      </c>
      <c r="AC696" s="277">
        <v>16684.38</v>
      </c>
      <c r="AE696" s="246" t="s">
        <v>51549</v>
      </c>
      <c r="AF696" s="247">
        <v>1710.05</v>
      </c>
      <c r="AH696" s="226" t="s">
        <v>33091</v>
      </c>
      <c r="AI696" s="227">
        <v>38486.68</v>
      </c>
      <c r="AK696" s="207" t="s">
        <v>15315</v>
      </c>
      <c r="AL696" s="208">
        <v>42330.68</v>
      </c>
      <c r="AM696" s="93"/>
      <c r="AN696" s="199" t="s">
        <v>13274</v>
      </c>
      <c r="AO696" s="200">
        <v>166884.15</v>
      </c>
      <c r="AQ696" t="s">
        <v>40062</v>
      </c>
      <c r="AR696">
        <v>92.94</v>
      </c>
      <c r="AT696" s="272" t="s">
        <v>11916</v>
      </c>
      <c r="AU696" s="273">
        <v>17345.240000000002</v>
      </c>
      <c r="AW696" s="244" t="s">
        <v>11665</v>
      </c>
      <c r="AX696" s="245">
        <v>743374.1</v>
      </c>
      <c r="AZ696" s="230" t="s">
        <v>10533</v>
      </c>
      <c r="BA696" s="231">
        <v>19100.849999999999</v>
      </c>
      <c r="BC696" s="209" t="s">
        <v>10872</v>
      </c>
      <c r="BD696" s="210">
        <v>839</v>
      </c>
      <c r="BF696" s="195" t="s">
        <v>10006</v>
      </c>
      <c r="BG696" s="196">
        <v>73337.59</v>
      </c>
    </row>
    <row r="697" spans="1:59" x14ac:dyDescent="0.55000000000000004">
      <c r="A697" t="s">
        <v>69648</v>
      </c>
      <c r="C697" s="284">
        <v>37689.43</v>
      </c>
      <c r="E697" s="282" t="s">
        <v>5717</v>
      </c>
      <c r="F697" s="282"/>
      <c r="G697" s="283">
        <v>94163.28</v>
      </c>
      <c r="I697" s="242" t="s">
        <v>5464</v>
      </c>
      <c r="J697" s="242"/>
      <c r="K697" s="243">
        <v>193696.77</v>
      </c>
      <c r="M697" s="224" t="s">
        <v>3307</v>
      </c>
      <c r="N697" s="224"/>
      <c r="O697" s="225">
        <v>146800.69</v>
      </c>
      <c r="Q697" s="203" t="s">
        <v>1146</v>
      </c>
      <c r="R697" s="203"/>
      <c r="S697" s="204">
        <v>19715.73</v>
      </c>
      <c r="Y697" t="s">
        <v>71220</v>
      </c>
      <c r="Z697">
        <v>14.83</v>
      </c>
      <c r="AB697" s="276" t="s">
        <v>54799</v>
      </c>
      <c r="AC697" s="277">
        <v>49306.69</v>
      </c>
      <c r="AE697" s="246" t="s">
        <v>40097</v>
      </c>
      <c r="AF697" s="247">
        <v>63960</v>
      </c>
      <c r="AH697" s="226" t="s">
        <v>15329</v>
      </c>
      <c r="AI697" s="227">
        <v>252082.21</v>
      </c>
      <c r="AK697" s="207" t="s">
        <v>15316</v>
      </c>
      <c r="AL697" s="208">
        <v>145.13999999999999</v>
      </c>
      <c r="AM697" s="93"/>
      <c r="AN697" s="199" t="s">
        <v>13275</v>
      </c>
      <c r="AO697" s="200">
        <v>97840.15</v>
      </c>
      <c r="AQ697" t="s">
        <v>51226</v>
      </c>
      <c r="AR697">
        <v>660.03</v>
      </c>
      <c r="AT697" s="272" t="s">
        <v>11917</v>
      </c>
      <c r="AU697" s="273">
        <v>94163.28</v>
      </c>
      <c r="AW697" s="244" t="s">
        <v>11666</v>
      </c>
      <c r="AX697" s="245">
        <v>193696.77</v>
      </c>
      <c r="AZ697" s="230" t="s">
        <v>9427</v>
      </c>
      <c r="BA697" s="231">
        <v>146800.69</v>
      </c>
      <c r="BC697" s="209" t="s">
        <v>11489</v>
      </c>
      <c r="BD697" s="210">
        <v>10226.74</v>
      </c>
      <c r="BF697" s="195" t="s">
        <v>7661</v>
      </c>
      <c r="BG697" s="196">
        <v>923195.68</v>
      </c>
    </row>
    <row r="698" spans="1:59" x14ac:dyDescent="0.55000000000000004">
      <c r="A698" t="s">
        <v>56983</v>
      </c>
      <c r="C698" s="284">
        <v>10059.36</v>
      </c>
      <c r="E698" s="282" t="s">
        <v>5718</v>
      </c>
      <c r="F698" s="282"/>
      <c r="G698" s="283">
        <v>334295.05</v>
      </c>
      <c r="I698" s="242" t="s">
        <v>5465</v>
      </c>
      <c r="J698" s="242"/>
      <c r="K698" s="243">
        <v>299210.71000000002</v>
      </c>
      <c r="M698" s="224" t="s">
        <v>3477</v>
      </c>
      <c r="N698" s="224"/>
      <c r="O698" s="225">
        <v>305827.99</v>
      </c>
      <c r="Q698" s="203" t="s">
        <v>1147</v>
      </c>
      <c r="R698" s="203"/>
      <c r="S698" s="204">
        <v>106275</v>
      </c>
      <c r="Y698" t="s">
        <v>66830</v>
      </c>
      <c r="Z698">
        <v>237.57</v>
      </c>
      <c r="AB698" s="276" t="s">
        <v>61787</v>
      </c>
      <c r="AC698" s="277">
        <v>29218.63</v>
      </c>
      <c r="AE698" s="246" t="s">
        <v>54787</v>
      </c>
      <c r="AF698" s="247">
        <v>154763.4</v>
      </c>
      <c r="AH698" s="226" t="s">
        <v>15330</v>
      </c>
      <c r="AI698" s="227">
        <v>508302.81</v>
      </c>
      <c r="AK698" s="207" t="s">
        <v>15317</v>
      </c>
      <c r="AL698" s="208">
        <v>11.1</v>
      </c>
      <c r="AM698" s="93"/>
      <c r="AN698" s="199" t="s">
        <v>13276</v>
      </c>
      <c r="AO698" s="200">
        <v>32050</v>
      </c>
      <c r="AQ698" t="s">
        <v>51391</v>
      </c>
      <c r="AR698" s="284">
        <v>54506.75</v>
      </c>
      <c r="AT698" s="272" t="s">
        <v>11918</v>
      </c>
      <c r="AU698" s="273">
        <v>334295.05</v>
      </c>
      <c r="AW698" s="244" t="s">
        <v>11667</v>
      </c>
      <c r="AX698" s="245">
        <v>299210.71000000002</v>
      </c>
      <c r="AZ698" s="230" t="s">
        <v>9428</v>
      </c>
      <c r="BA698" s="231">
        <v>305827.99</v>
      </c>
      <c r="BC698" s="209" t="s">
        <v>9787</v>
      </c>
      <c r="BD698" s="210">
        <v>97318.1</v>
      </c>
      <c r="BF698" s="195" t="s">
        <v>10384</v>
      </c>
      <c r="BG698" s="196">
        <v>1462483</v>
      </c>
    </row>
    <row r="699" spans="1:59" x14ac:dyDescent="0.55000000000000004">
      <c r="A699" t="s">
        <v>56984</v>
      </c>
      <c r="C699" s="284">
        <v>18458.05</v>
      </c>
      <c r="E699" s="282" t="s">
        <v>5720</v>
      </c>
      <c r="F699" s="282"/>
      <c r="G699" s="283">
        <v>2221490.35</v>
      </c>
      <c r="I699" s="242" t="s">
        <v>5466</v>
      </c>
      <c r="J699" s="242"/>
      <c r="K699" s="243">
        <v>1476525.33</v>
      </c>
      <c r="M699" s="224" t="s">
        <v>3308</v>
      </c>
      <c r="N699" s="224"/>
      <c r="O699" s="225">
        <v>865044.82</v>
      </c>
      <c r="Q699" s="203" t="s">
        <v>1148</v>
      </c>
      <c r="R699" s="203"/>
      <c r="S699" s="204">
        <v>1520</v>
      </c>
      <c r="Y699" t="s">
        <v>61266</v>
      </c>
      <c r="Z699">
        <v>28.36</v>
      </c>
      <c r="AB699" s="276" t="s">
        <v>54800</v>
      </c>
      <c r="AC699" s="277">
        <v>3338.01</v>
      </c>
      <c r="AE699" s="246" t="s">
        <v>60187</v>
      </c>
      <c r="AF699" s="247">
        <v>61880</v>
      </c>
      <c r="AH699" s="226" t="s">
        <v>33092</v>
      </c>
      <c r="AI699" s="227">
        <v>276256.08</v>
      </c>
      <c r="AK699" s="207" t="s">
        <v>15318</v>
      </c>
      <c r="AL699" s="208">
        <v>31.47</v>
      </c>
      <c r="AM699" s="93"/>
      <c r="AN699" s="199" t="s">
        <v>13277</v>
      </c>
      <c r="AO699" s="200">
        <v>24929.84</v>
      </c>
      <c r="AQ699" t="s">
        <v>57115</v>
      </c>
      <c r="AR699" s="284">
        <v>56849.96</v>
      </c>
      <c r="AT699" s="272" t="s">
        <v>11920</v>
      </c>
      <c r="AU699" s="273">
        <v>2221490.35</v>
      </c>
      <c r="AW699" s="244" t="s">
        <v>11668</v>
      </c>
      <c r="AX699" s="245">
        <v>1476525.33</v>
      </c>
      <c r="AZ699" s="230" t="s">
        <v>9430</v>
      </c>
      <c r="BA699" s="231">
        <v>865044.82</v>
      </c>
      <c r="BC699" s="209" t="s">
        <v>6643</v>
      </c>
      <c r="BD699" s="210">
        <v>79844.36</v>
      </c>
      <c r="BF699" s="195" t="s">
        <v>9410</v>
      </c>
      <c r="BG699" s="196">
        <v>270</v>
      </c>
    </row>
    <row r="700" spans="1:59" x14ac:dyDescent="0.55000000000000004">
      <c r="A700" t="s">
        <v>66461</v>
      </c>
      <c r="C700" s="284">
        <v>6395.54</v>
      </c>
      <c r="E700" s="282" t="s">
        <v>5721</v>
      </c>
      <c r="F700" s="282"/>
      <c r="G700" s="283">
        <v>1910.96</v>
      </c>
      <c r="I700" s="242" t="s">
        <v>5467</v>
      </c>
      <c r="J700" s="242"/>
      <c r="K700" s="243">
        <v>741181.06</v>
      </c>
      <c r="M700" s="224" t="s">
        <v>3479</v>
      </c>
      <c r="N700" s="224"/>
      <c r="O700" s="225">
        <v>123462</v>
      </c>
      <c r="Q700" s="203" t="s">
        <v>1149</v>
      </c>
      <c r="R700" s="203"/>
      <c r="S700" s="204">
        <v>20786</v>
      </c>
      <c r="Y700" t="s">
        <v>66831</v>
      </c>
      <c r="Z700" s="284">
        <v>8236.26</v>
      </c>
      <c r="AB700" s="276" t="s">
        <v>66926</v>
      </c>
      <c r="AC700" s="277">
        <v>605.88</v>
      </c>
      <c r="AE700" s="246" t="s">
        <v>46654</v>
      </c>
      <c r="AF700" s="247">
        <v>1261348.29</v>
      </c>
      <c r="AH700" s="226" t="s">
        <v>46653</v>
      </c>
      <c r="AI700" s="227">
        <v>9870.6299999999992</v>
      </c>
      <c r="AK700" s="207" t="s">
        <v>15319</v>
      </c>
      <c r="AL700" s="208">
        <v>38659.51</v>
      </c>
      <c r="AM700" s="93"/>
      <c r="AN700" s="199" t="s">
        <v>13278</v>
      </c>
      <c r="AO700" s="200">
        <v>32767.66</v>
      </c>
      <c r="AQ700" t="s">
        <v>44204</v>
      </c>
      <c r="AR700">
        <v>769.92</v>
      </c>
      <c r="AT700" s="272" t="s">
        <v>11921</v>
      </c>
      <c r="AU700" s="273">
        <v>1910.96</v>
      </c>
      <c r="AW700" s="244" t="s">
        <v>11669</v>
      </c>
      <c r="AX700" s="245">
        <v>741181.06</v>
      </c>
      <c r="AZ700" s="230" t="s">
        <v>9431</v>
      </c>
      <c r="BA700" s="231">
        <v>123462</v>
      </c>
      <c r="BC700" s="209" t="s">
        <v>7308</v>
      </c>
      <c r="BD700" s="210">
        <v>206684.21</v>
      </c>
      <c r="BF700" s="195" t="s">
        <v>10007</v>
      </c>
      <c r="BG700" s="196">
        <v>2385948.6800000002</v>
      </c>
    </row>
    <row r="701" spans="1:59" x14ac:dyDescent="0.55000000000000004">
      <c r="A701" t="s">
        <v>69625</v>
      </c>
      <c r="C701" s="284">
        <v>69263.88</v>
      </c>
      <c r="E701" s="282" t="s">
        <v>5722</v>
      </c>
      <c r="F701" s="282"/>
      <c r="G701" s="283">
        <v>32136469.460000001</v>
      </c>
      <c r="I701" s="242" t="s">
        <v>5468</v>
      </c>
      <c r="J701" s="242"/>
      <c r="K701" s="243">
        <v>1184411.08</v>
      </c>
      <c r="M701" s="224" t="s">
        <v>3480</v>
      </c>
      <c r="N701" s="224"/>
      <c r="O701" s="225">
        <v>96455.679999999993</v>
      </c>
      <c r="Q701" s="203" t="s">
        <v>1150</v>
      </c>
      <c r="R701" s="203"/>
      <c r="S701" s="204">
        <v>250101</v>
      </c>
      <c r="Y701" t="s">
        <v>66832</v>
      </c>
      <c r="Z701">
        <v>241.57</v>
      </c>
      <c r="AB701" s="276" t="s">
        <v>54805</v>
      </c>
      <c r="AC701" s="277">
        <v>301.74</v>
      </c>
      <c r="AE701" s="246" t="s">
        <v>51550</v>
      </c>
      <c r="AF701" s="247">
        <v>51302.83</v>
      </c>
      <c r="AH701" s="226" t="s">
        <v>33093</v>
      </c>
      <c r="AI701" s="227">
        <v>2810</v>
      </c>
      <c r="AK701" s="207" t="s">
        <v>15320</v>
      </c>
      <c r="AL701" s="208">
        <v>2498.25</v>
      </c>
      <c r="AM701" s="93"/>
      <c r="AN701" s="199" t="s">
        <v>13279</v>
      </c>
      <c r="AO701" s="200">
        <v>37525.19</v>
      </c>
      <c r="AQ701" t="s">
        <v>40063</v>
      </c>
      <c r="AR701" s="284">
        <v>2268.5300000000002</v>
      </c>
      <c r="AT701" s="272" t="s">
        <v>11922</v>
      </c>
      <c r="AU701" s="273">
        <v>32136469.460000001</v>
      </c>
      <c r="AW701" s="244" t="s">
        <v>11670</v>
      </c>
      <c r="AX701" s="245">
        <v>1184411.08</v>
      </c>
      <c r="AZ701" s="230" t="s">
        <v>9432</v>
      </c>
      <c r="BA701" s="231">
        <v>96455.679999999993</v>
      </c>
      <c r="BC701" s="209" t="s">
        <v>7580</v>
      </c>
      <c r="BD701" s="210">
        <v>63212.89</v>
      </c>
      <c r="BF701" s="195" t="s">
        <v>10385</v>
      </c>
      <c r="BG701" s="196">
        <v>70049</v>
      </c>
    </row>
    <row r="702" spans="1:59" x14ac:dyDescent="0.55000000000000004">
      <c r="A702" t="s">
        <v>66462</v>
      </c>
      <c r="C702" s="284">
        <v>3264.79</v>
      </c>
      <c r="E702" s="282" t="s">
        <v>5723</v>
      </c>
      <c r="F702" s="282"/>
      <c r="G702" s="283">
        <v>470184.66</v>
      </c>
      <c r="I702" s="242" t="s">
        <v>5469</v>
      </c>
      <c r="J702" s="242"/>
      <c r="K702" s="243">
        <v>355275.09</v>
      </c>
      <c r="M702" s="224" t="s">
        <v>3309</v>
      </c>
      <c r="N702" s="224"/>
      <c r="O702" s="225">
        <v>1467980.97</v>
      </c>
      <c r="Q702" s="203" t="s">
        <v>1151</v>
      </c>
      <c r="R702" s="203"/>
      <c r="S702" s="204">
        <v>21013</v>
      </c>
      <c r="Y702" t="s">
        <v>66833</v>
      </c>
      <c r="Z702" s="284">
        <v>1400</v>
      </c>
      <c r="AB702" s="276" t="s">
        <v>54806</v>
      </c>
      <c r="AC702" s="277">
        <v>942.18</v>
      </c>
      <c r="AE702" s="246" t="s">
        <v>58929</v>
      </c>
      <c r="AF702" s="247">
        <v>1560</v>
      </c>
      <c r="AH702" s="226" t="s">
        <v>42131</v>
      </c>
      <c r="AI702" s="227">
        <v>1663.82</v>
      </c>
      <c r="AK702" s="207" t="s">
        <v>15321</v>
      </c>
      <c r="AL702" s="208">
        <v>8381.39</v>
      </c>
      <c r="AM702" s="93"/>
      <c r="AN702" s="199" t="s">
        <v>13280</v>
      </c>
      <c r="AO702" s="200">
        <v>24536.7</v>
      </c>
      <c r="AQ702" t="s">
        <v>51227</v>
      </c>
      <c r="AR702" s="284">
        <v>1302.5</v>
      </c>
      <c r="AT702" s="272" t="s">
        <v>11923</v>
      </c>
      <c r="AU702" s="273">
        <v>470184.66</v>
      </c>
      <c r="AW702" s="244" t="s">
        <v>11671</v>
      </c>
      <c r="AX702" s="245">
        <v>355275.09</v>
      </c>
      <c r="AZ702" s="230" t="s">
        <v>9433</v>
      </c>
      <c r="BA702" s="231">
        <v>1467980.97</v>
      </c>
      <c r="BC702" s="209" t="s">
        <v>7723</v>
      </c>
      <c r="BD702" s="210">
        <v>6317</v>
      </c>
      <c r="BF702" s="195" t="s">
        <v>10008</v>
      </c>
      <c r="BG702" s="196">
        <v>70049</v>
      </c>
    </row>
    <row r="703" spans="1:59" x14ac:dyDescent="0.55000000000000004">
      <c r="A703" t="s">
        <v>69626</v>
      </c>
      <c r="C703" s="284">
        <v>28734.53</v>
      </c>
      <c r="E703" s="282" t="s">
        <v>5725</v>
      </c>
      <c r="F703" s="282"/>
      <c r="G703" s="283">
        <v>1071301.5900000001</v>
      </c>
      <c r="I703" s="242" t="s">
        <v>5470</v>
      </c>
      <c r="J703" s="242"/>
      <c r="K703" s="243">
        <v>447244.47</v>
      </c>
      <c r="M703" s="224" t="s">
        <v>3311</v>
      </c>
      <c r="N703" s="224"/>
      <c r="O703" s="225">
        <v>1667114.2</v>
      </c>
      <c r="Q703" s="203" t="s">
        <v>1152</v>
      </c>
      <c r="R703" s="203"/>
      <c r="S703" s="204">
        <v>11906</v>
      </c>
      <c r="Y703" t="s">
        <v>66834</v>
      </c>
      <c r="Z703">
        <v>755.62</v>
      </c>
      <c r="AB703" s="276" t="s">
        <v>57251</v>
      </c>
      <c r="AC703" s="277">
        <v>19468.14</v>
      </c>
      <c r="AE703" s="246" t="s">
        <v>35986</v>
      </c>
      <c r="AF703" s="247">
        <v>286318.39</v>
      </c>
      <c r="AH703" s="226" t="s">
        <v>34509</v>
      </c>
      <c r="AI703" s="227">
        <v>427.46</v>
      </c>
      <c r="AK703" s="207" t="s">
        <v>15322</v>
      </c>
      <c r="AL703" s="208">
        <v>3131.76</v>
      </c>
      <c r="AM703" s="93"/>
      <c r="AN703" s="199" t="s">
        <v>31832</v>
      </c>
      <c r="AO703" s="200">
        <v>90939.18</v>
      </c>
      <c r="AQ703" t="s">
        <v>66288</v>
      </c>
      <c r="AR703" s="284">
        <v>27626.91</v>
      </c>
      <c r="AT703" s="272" t="s">
        <v>11925</v>
      </c>
      <c r="AU703" s="273">
        <v>1071301.5900000001</v>
      </c>
      <c r="AW703" s="244" t="s">
        <v>11672</v>
      </c>
      <c r="AX703" s="245">
        <v>447244.47</v>
      </c>
      <c r="AZ703" s="230" t="s">
        <v>9434</v>
      </c>
      <c r="BA703" s="231">
        <v>1667114.2</v>
      </c>
      <c r="BC703" s="209" t="s">
        <v>8279</v>
      </c>
      <c r="BD703" s="210">
        <v>24334.65</v>
      </c>
      <c r="BF703" s="195" t="s">
        <v>7509</v>
      </c>
      <c r="BG703" s="196">
        <v>1349.91</v>
      </c>
    </row>
    <row r="704" spans="1:59" x14ac:dyDescent="0.55000000000000004">
      <c r="A704" t="s">
        <v>56985</v>
      </c>
      <c r="C704" s="284">
        <v>26649.37</v>
      </c>
      <c r="E704" s="282" t="s">
        <v>5726</v>
      </c>
      <c r="F704" s="282"/>
      <c r="G704" s="283">
        <v>3966283.83</v>
      </c>
      <c r="I704" s="242" t="s">
        <v>5471</v>
      </c>
      <c r="J704" s="242"/>
      <c r="K704" s="243">
        <v>351981.38</v>
      </c>
      <c r="M704" s="224" t="s">
        <v>3482</v>
      </c>
      <c r="N704" s="224"/>
      <c r="O704" s="225">
        <v>5460.33</v>
      </c>
      <c r="Q704" s="203" t="s">
        <v>1153</v>
      </c>
      <c r="R704" s="203"/>
      <c r="S704" s="204">
        <v>549822.55000000005</v>
      </c>
      <c r="Y704" t="s">
        <v>66835</v>
      </c>
      <c r="Z704" s="284">
        <v>2319.52</v>
      </c>
      <c r="AB704" s="276" t="s">
        <v>51650</v>
      </c>
      <c r="AC704" s="277">
        <v>1221.0899999999999</v>
      </c>
      <c r="AE704" s="246" t="s">
        <v>54788</v>
      </c>
      <c r="AF704" s="247">
        <v>139920</v>
      </c>
      <c r="AH704" s="226" t="s">
        <v>35984</v>
      </c>
      <c r="AI704" s="227">
        <v>987.67</v>
      </c>
      <c r="AK704" s="207" t="s">
        <v>15323</v>
      </c>
      <c r="AL704" s="208">
        <v>1589.08</v>
      </c>
      <c r="AM704" s="93"/>
      <c r="AN704" s="199" t="s">
        <v>31833</v>
      </c>
      <c r="AO704" s="200">
        <v>6520.83</v>
      </c>
      <c r="AQ704" t="s">
        <v>12017</v>
      </c>
      <c r="AR704" s="284">
        <v>148097.73000000001</v>
      </c>
      <c r="AT704" s="272" t="s">
        <v>11926</v>
      </c>
      <c r="AU704" s="273">
        <v>3966283.83</v>
      </c>
      <c r="AW704" s="244" t="s">
        <v>11673</v>
      </c>
      <c r="AX704" s="245">
        <v>351981.38</v>
      </c>
      <c r="AZ704" s="230" t="s">
        <v>9436</v>
      </c>
      <c r="BA704" s="231">
        <v>5460.33</v>
      </c>
      <c r="BC704" s="209" t="s">
        <v>8502</v>
      </c>
      <c r="BD704" s="210">
        <v>56266.89</v>
      </c>
      <c r="BF704" s="195" t="s">
        <v>10386</v>
      </c>
      <c r="BG704" s="196">
        <v>15886</v>
      </c>
    </row>
    <row r="705" spans="1:59" x14ac:dyDescent="0.55000000000000004">
      <c r="A705" t="s">
        <v>69627</v>
      </c>
      <c r="C705" s="284">
        <v>27287.53</v>
      </c>
      <c r="E705" s="282" t="s">
        <v>5729</v>
      </c>
      <c r="F705" s="282"/>
      <c r="G705" s="283">
        <v>16162862.6</v>
      </c>
      <c r="I705" s="242" t="s">
        <v>5472</v>
      </c>
      <c r="J705" s="242"/>
      <c r="K705" s="243">
        <v>4790.28</v>
      </c>
      <c r="M705" s="224" t="s">
        <v>3312</v>
      </c>
      <c r="N705" s="224"/>
      <c r="O705" s="225">
        <v>48287.39</v>
      </c>
      <c r="Q705" s="203" t="s">
        <v>1154</v>
      </c>
      <c r="R705" s="203"/>
      <c r="S705" s="204">
        <v>134957</v>
      </c>
      <c r="Y705" t="s">
        <v>70331</v>
      </c>
      <c r="Z705">
        <v>232.13</v>
      </c>
      <c r="AB705" s="276" t="s">
        <v>61789</v>
      </c>
      <c r="AC705" s="277">
        <v>7067.68</v>
      </c>
      <c r="AE705" s="246" t="s">
        <v>47730</v>
      </c>
      <c r="AF705" s="247">
        <v>476098.43</v>
      </c>
      <c r="AH705" s="226" t="s">
        <v>51542</v>
      </c>
      <c r="AI705" s="227">
        <v>746502.23</v>
      </c>
      <c r="AK705" s="207" t="s">
        <v>15324</v>
      </c>
      <c r="AL705" s="208">
        <v>27251.599999999999</v>
      </c>
      <c r="AM705" s="93"/>
      <c r="AN705" s="199" t="s">
        <v>31834</v>
      </c>
      <c r="AO705" s="200">
        <v>17469.32</v>
      </c>
      <c r="AQ705" t="s">
        <v>51228</v>
      </c>
      <c r="AR705" s="284">
        <v>22112.92</v>
      </c>
      <c r="AT705" s="272" t="s">
        <v>11929</v>
      </c>
      <c r="AU705" s="273">
        <v>16162862.6</v>
      </c>
      <c r="AW705" s="244" t="s">
        <v>11674</v>
      </c>
      <c r="AX705" s="245">
        <v>4790.28</v>
      </c>
      <c r="AZ705" s="230" t="s">
        <v>9437</v>
      </c>
      <c r="BA705" s="231">
        <v>48287.39</v>
      </c>
      <c r="BC705" s="209" t="s">
        <v>8660</v>
      </c>
      <c r="BD705" s="210">
        <v>4918</v>
      </c>
      <c r="BF705" s="195" t="s">
        <v>10009</v>
      </c>
      <c r="BG705" s="196">
        <v>17235.91</v>
      </c>
    </row>
    <row r="706" spans="1:59" x14ac:dyDescent="0.55000000000000004">
      <c r="A706" t="s">
        <v>69628</v>
      </c>
      <c r="C706" s="284">
        <v>27043.42</v>
      </c>
      <c r="E706" s="282" t="s">
        <v>5731</v>
      </c>
      <c r="F706" s="282"/>
      <c r="G706" s="283">
        <v>4426376.46</v>
      </c>
      <c r="I706" s="242" t="s">
        <v>5473</v>
      </c>
      <c r="J706" s="242"/>
      <c r="K706" s="243">
        <v>317928.15000000002</v>
      </c>
      <c r="M706" s="224" t="s">
        <v>4172</v>
      </c>
      <c r="N706" s="224"/>
      <c r="O706" s="225">
        <v>8141.55</v>
      </c>
      <c r="Q706" s="203" t="s">
        <v>1155</v>
      </c>
      <c r="R706" s="203"/>
      <c r="S706" s="204">
        <v>12399.89</v>
      </c>
      <c r="Y706" t="s">
        <v>71221</v>
      </c>
      <c r="Z706" s="284">
        <v>3637.4</v>
      </c>
      <c r="AB706" s="276" t="s">
        <v>47758</v>
      </c>
      <c r="AC706" s="277">
        <v>651.66999999999996</v>
      </c>
      <c r="AE706" s="246" t="s">
        <v>35987</v>
      </c>
      <c r="AF706" s="247">
        <v>2524.54</v>
      </c>
      <c r="AH706" s="226" t="s">
        <v>34510</v>
      </c>
      <c r="AI706" s="227">
        <v>132673.37</v>
      </c>
      <c r="AK706" s="207" t="s">
        <v>15325</v>
      </c>
      <c r="AL706" s="208">
        <v>314000</v>
      </c>
      <c r="AM706" s="93"/>
      <c r="AN706" s="199" t="s">
        <v>31835</v>
      </c>
      <c r="AO706" s="200">
        <v>19961.61</v>
      </c>
      <c r="AQ706" t="s">
        <v>51392</v>
      </c>
      <c r="AR706" s="284">
        <v>8342.07</v>
      </c>
      <c r="AT706" s="272" t="s">
        <v>11931</v>
      </c>
      <c r="AU706" s="273">
        <v>4426376.46</v>
      </c>
      <c r="AW706" s="244" t="s">
        <v>11675</v>
      </c>
      <c r="AX706" s="245">
        <v>317928.15000000002</v>
      </c>
      <c r="AZ706" s="230" t="s">
        <v>9439</v>
      </c>
      <c r="BA706" s="231">
        <v>8141.55</v>
      </c>
      <c r="BC706" s="209" t="s">
        <v>8845</v>
      </c>
      <c r="BD706" s="210">
        <v>99645</v>
      </c>
      <c r="BF706" s="195" t="s">
        <v>10387</v>
      </c>
      <c r="BG706" s="196">
        <v>2769</v>
      </c>
    </row>
    <row r="707" spans="1:59" x14ac:dyDescent="0.55000000000000004">
      <c r="A707" t="s">
        <v>69630</v>
      </c>
      <c r="C707" s="284">
        <v>23365.67</v>
      </c>
      <c r="E707" s="282" t="s">
        <v>5732</v>
      </c>
      <c r="F707" s="282"/>
      <c r="G707" s="283">
        <v>156102.22</v>
      </c>
      <c r="I707" s="242" t="s">
        <v>5474</v>
      </c>
      <c r="J707" s="242"/>
      <c r="K707" s="243">
        <v>103730.28</v>
      </c>
      <c r="M707" s="224" t="s">
        <v>4173</v>
      </c>
      <c r="N707" s="224"/>
      <c r="O707" s="225">
        <v>803.94</v>
      </c>
      <c r="Q707" s="203" t="s">
        <v>1156</v>
      </c>
      <c r="R707" s="203"/>
      <c r="S707" s="204">
        <v>9255.07</v>
      </c>
      <c r="Y707" t="s">
        <v>63005</v>
      </c>
      <c r="Z707">
        <v>214.22</v>
      </c>
      <c r="AB707" s="276" t="s">
        <v>48687</v>
      </c>
      <c r="AC707" s="277">
        <v>62234.41</v>
      </c>
      <c r="AE707" s="246" t="s">
        <v>57207</v>
      </c>
      <c r="AF707" s="247">
        <v>23400</v>
      </c>
      <c r="AH707" s="226" t="s">
        <v>34511</v>
      </c>
      <c r="AI707" s="227">
        <v>22002.12</v>
      </c>
      <c r="AK707" s="207" t="s">
        <v>15326</v>
      </c>
      <c r="AL707" s="208">
        <v>31633.200000000001</v>
      </c>
      <c r="AM707" s="93"/>
      <c r="AN707" s="199" t="s">
        <v>31836</v>
      </c>
      <c r="AO707" s="200">
        <v>8106.41</v>
      </c>
      <c r="AQ707" t="s">
        <v>69670</v>
      </c>
      <c r="AR707" s="284">
        <v>12742.72</v>
      </c>
      <c r="AT707" s="272" t="s">
        <v>11932</v>
      </c>
      <c r="AU707" s="273">
        <v>156102.22</v>
      </c>
      <c r="AW707" s="244" t="s">
        <v>11676</v>
      </c>
      <c r="AX707" s="245">
        <v>103730.28</v>
      </c>
      <c r="AZ707" s="230" t="s">
        <v>9440</v>
      </c>
      <c r="BA707" s="231">
        <v>803.94</v>
      </c>
      <c r="BC707" s="209" t="s">
        <v>9242</v>
      </c>
      <c r="BD707" s="210">
        <v>371939.34</v>
      </c>
      <c r="BF707" s="195" t="s">
        <v>9412</v>
      </c>
      <c r="BG707" s="196">
        <v>1771.57</v>
      </c>
    </row>
    <row r="708" spans="1:59" x14ac:dyDescent="0.55000000000000004">
      <c r="A708" t="s">
        <v>56986</v>
      </c>
      <c r="C708" s="284">
        <v>57374.87</v>
      </c>
      <c r="E708" s="282" t="s">
        <v>5733</v>
      </c>
      <c r="F708" s="282"/>
      <c r="G708" s="283">
        <v>86525.48</v>
      </c>
      <c r="I708" s="242" t="s">
        <v>5475</v>
      </c>
      <c r="J708" s="242"/>
      <c r="K708" s="243">
        <v>371691.77</v>
      </c>
      <c r="M708" s="224" t="s">
        <v>4174</v>
      </c>
      <c r="N708" s="224"/>
      <c r="O708" s="225">
        <v>9684</v>
      </c>
      <c r="Q708" s="203" t="s">
        <v>1157</v>
      </c>
      <c r="R708" s="203"/>
      <c r="S708" s="204">
        <v>45285</v>
      </c>
      <c r="Y708" t="s">
        <v>62942</v>
      </c>
      <c r="Z708" s="284">
        <v>6262.41</v>
      </c>
      <c r="AB708" s="276" t="s">
        <v>55831</v>
      </c>
      <c r="AC708" s="277">
        <v>82839</v>
      </c>
      <c r="AE708" s="246" t="s">
        <v>48661</v>
      </c>
      <c r="AF708" s="247">
        <v>30846.15</v>
      </c>
      <c r="AH708" s="226" t="s">
        <v>33094</v>
      </c>
      <c r="AI708" s="227">
        <v>123182.67</v>
      </c>
      <c r="AK708" s="207" t="s">
        <v>15327</v>
      </c>
      <c r="AL708" s="208">
        <v>66560</v>
      </c>
      <c r="AM708" s="93"/>
      <c r="AN708" s="199" t="s">
        <v>31837</v>
      </c>
      <c r="AO708" s="200">
        <v>350.99</v>
      </c>
      <c r="AQ708" t="s">
        <v>43533</v>
      </c>
      <c r="AR708" s="284">
        <v>47669.4</v>
      </c>
      <c r="AT708" s="272" t="s">
        <v>11933</v>
      </c>
      <c r="AU708" s="273">
        <v>86525.48</v>
      </c>
      <c r="AW708" s="244" t="s">
        <v>11677</v>
      </c>
      <c r="AX708" s="245">
        <v>371691.77</v>
      </c>
      <c r="AZ708" s="230" t="s">
        <v>10535</v>
      </c>
      <c r="BA708" s="231">
        <v>9684</v>
      </c>
      <c r="BC708" s="209" t="s">
        <v>9702</v>
      </c>
      <c r="BD708" s="210">
        <v>10213.879999999999</v>
      </c>
      <c r="BF708" s="195" t="s">
        <v>10011</v>
      </c>
      <c r="BG708" s="196">
        <v>4540.57</v>
      </c>
    </row>
    <row r="709" spans="1:59" x14ac:dyDescent="0.55000000000000004">
      <c r="A709" t="s">
        <v>66463</v>
      </c>
      <c r="C709" s="284">
        <v>3134.85</v>
      </c>
      <c r="E709" s="282" t="s">
        <v>5734</v>
      </c>
      <c r="F709" s="282"/>
      <c r="G709" s="283">
        <v>4936507.66</v>
      </c>
      <c r="I709" s="242" t="s">
        <v>5476</v>
      </c>
      <c r="J709" s="242"/>
      <c r="K709" s="243">
        <v>23028.799999999999</v>
      </c>
      <c r="M709" s="224" t="s">
        <v>3484</v>
      </c>
      <c r="N709" s="224"/>
      <c r="O709" s="225">
        <v>41772.9</v>
      </c>
      <c r="Q709" s="203" t="s">
        <v>1158</v>
      </c>
      <c r="R709" s="203"/>
      <c r="S709" s="204">
        <v>20480.330000000002</v>
      </c>
      <c r="Y709" t="s">
        <v>55761</v>
      </c>
      <c r="Z709" s="284">
        <v>16345</v>
      </c>
      <c r="AB709" s="276" t="s">
        <v>66927</v>
      </c>
      <c r="AC709" s="277">
        <v>997029.39</v>
      </c>
      <c r="AE709" s="246" t="s">
        <v>54789</v>
      </c>
      <c r="AF709" s="247">
        <v>91442.3</v>
      </c>
      <c r="AH709" s="226" t="s">
        <v>35985</v>
      </c>
      <c r="AI709" s="227">
        <v>27558.7</v>
      </c>
      <c r="AK709" s="207" t="s">
        <v>15328</v>
      </c>
      <c r="AL709" s="208">
        <v>1238408.8999999999</v>
      </c>
      <c r="AM709" s="93"/>
      <c r="AN709" s="199" t="s">
        <v>31838</v>
      </c>
      <c r="AO709" s="200">
        <v>86289.66</v>
      </c>
      <c r="AQ709" t="s">
        <v>57162</v>
      </c>
      <c r="AR709" s="284">
        <v>1434</v>
      </c>
      <c r="AT709" s="272" t="s">
        <v>11934</v>
      </c>
      <c r="AU709" s="273">
        <v>4936507.66</v>
      </c>
      <c r="AW709" s="244" t="s">
        <v>11678</v>
      </c>
      <c r="AX709" s="245">
        <v>23028.799999999999</v>
      </c>
      <c r="AZ709" s="230" t="s">
        <v>9441</v>
      </c>
      <c r="BA709" s="231">
        <v>41772.9</v>
      </c>
      <c r="BC709" s="209" t="s">
        <v>11490</v>
      </c>
      <c r="BD709" s="210">
        <v>380712.3</v>
      </c>
      <c r="BF709" s="195" t="s">
        <v>10388</v>
      </c>
      <c r="BG709" s="196">
        <v>8070</v>
      </c>
    </row>
    <row r="710" spans="1:59" x14ac:dyDescent="0.55000000000000004">
      <c r="A710" t="s">
        <v>56988</v>
      </c>
      <c r="C710" s="284">
        <v>1788.04</v>
      </c>
      <c r="E710" s="282" t="s">
        <v>5735</v>
      </c>
      <c r="F710" s="282"/>
      <c r="G710" s="283">
        <v>887746.6</v>
      </c>
      <c r="I710" s="242" t="s">
        <v>5477</v>
      </c>
      <c r="J710" s="242"/>
      <c r="K710" s="243">
        <v>171592.5</v>
      </c>
      <c r="M710" s="224" t="s">
        <v>4175</v>
      </c>
      <c r="N710" s="224"/>
      <c r="O710" s="225">
        <v>30341.8</v>
      </c>
      <c r="Q710" s="203" t="s">
        <v>1159</v>
      </c>
      <c r="R710" s="203"/>
      <c r="S710" s="204">
        <v>3485</v>
      </c>
      <c r="Y710" t="s">
        <v>58919</v>
      </c>
      <c r="Z710" s="284">
        <v>7963</v>
      </c>
      <c r="AB710" s="276" t="s">
        <v>49641</v>
      </c>
      <c r="AC710" s="277">
        <v>2779613.07</v>
      </c>
      <c r="AE710" s="246" t="s">
        <v>38846</v>
      </c>
      <c r="AF710" s="247">
        <v>950</v>
      </c>
      <c r="AH710" s="226" t="s">
        <v>49599</v>
      </c>
      <c r="AI710" s="227">
        <v>-591.33000000000004</v>
      </c>
      <c r="AK710" s="207" t="s">
        <v>15329</v>
      </c>
      <c r="AL710" s="208">
        <v>128355.75</v>
      </c>
      <c r="AM710" s="93"/>
      <c r="AN710" s="199" t="s">
        <v>13281</v>
      </c>
      <c r="AO710" s="200">
        <v>24105.83</v>
      </c>
      <c r="AQ710" t="s">
        <v>66453</v>
      </c>
      <c r="AR710">
        <v>571.79999999999995</v>
      </c>
      <c r="AT710" s="272" t="s">
        <v>11935</v>
      </c>
      <c r="AU710" s="273">
        <v>887746.6</v>
      </c>
      <c r="AW710" s="244" t="s">
        <v>11679</v>
      </c>
      <c r="AX710" s="245">
        <v>171592.5</v>
      </c>
      <c r="AZ710" s="230" t="s">
        <v>10536</v>
      </c>
      <c r="BA710" s="231">
        <v>30341.8</v>
      </c>
      <c r="BC710" s="209" t="s">
        <v>12205</v>
      </c>
      <c r="BD710" s="210">
        <v>3062.98</v>
      </c>
      <c r="BF710" s="195" t="s">
        <v>10012</v>
      </c>
      <c r="BG710" s="196">
        <v>8070</v>
      </c>
    </row>
    <row r="711" spans="1:59" x14ac:dyDescent="0.55000000000000004">
      <c r="A711" t="s">
        <v>56989</v>
      </c>
      <c r="C711" s="284">
        <v>134710.51999999999</v>
      </c>
      <c r="E711" s="282" t="s">
        <v>5736</v>
      </c>
      <c r="F711" s="282"/>
      <c r="G711" s="283">
        <v>3907945.88</v>
      </c>
      <c r="I711" s="242" t="s">
        <v>5478</v>
      </c>
      <c r="J711" s="242"/>
      <c r="K711" s="243">
        <v>27454.2</v>
      </c>
      <c r="M711" s="224" t="s">
        <v>4177</v>
      </c>
      <c r="N711" s="224"/>
      <c r="O711" s="225">
        <v>31271.31</v>
      </c>
      <c r="Q711" s="203" t="s">
        <v>1160</v>
      </c>
      <c r="R711" s="203"/>
      <c r="S711" s="204">
        <v>220214</v>
      </c>
      <c r="Y711" t="s">
        <v>58920</v>
      </c>
      <c r="Z711" s="284">
        <v>1079.46</v>
      </c>
      <c r="AB711" s="276" t="s">
        <v>66928</v>
      </c>
      <c r="AC711" s="277">
        <v>1088.3800000000001</v>
      </c>
      <c r="AE711" s="246" t="s">
        <v>48663</v>
      </c>
      <c r="AF711" s="247">
        <v>290081.21000000002</v>
      </c>
      <c r="AH711" s="226" t="s">
        <v>51543</v>
      </c>
      <c r="AI711" s="227">
        <v>13750</v>
      </c>
      <c r="AK711" s="207" t="s">
        <v>15330</v>
      </c>
      <c r="AL711" s="208">
        <v>261087.98</v>
      </c>
      <c r="AM711" s="93"/>
      <c r="AN711" s="199" t="s">
        <v>13282</v>
      </c>
      <c r="AO711" s="200">
        <v>5000</v>
      </c>
      <c r="AQ711" t="s">
        <v>12018</v>
      </c>
      <c r="AR711" s="284">
        <v>1732472.29</v>
      </c>
      <c r="AT711" s="272" t="s">
        <v>11936</v>
      </c>
      <c r="AU711" s="273">
        <v>3907945.88</v>
      </c>
      <c r="AW711" s="244" t="s">
        <v>11680</v>
      </c>
      <c r="AX711" s="245">
        <v>27454.2</v>
      </c>
      <c r="AZ711" s="230" t="s">
        <v>10538</v>
      </c>
      <c r="BA711" s="231">
        <v>31271.31</v>
      </c>
      <c r="BC711" s="209" t="s">
        <v>9788</v>
      </c>
      <c r="BD711" s="210">
        <v>1307151.5</v>
      </c>
      <c r="BF711" s="195" t="s">
        <v>7512</v>
      </c>
      <c r="BG711" s="196">
        <v>18208.5</v>
      </c>
    </row>
    <row r="712" spans="1:59" x14ac:dyDescent="0.55000000000000004">
      <c r="A712" t="s">
        <v>69623</v>
      </c>
      <c r="C712" s="284">
        <v>12306.23</v>
      </c>
      <c r="E712" s="282" t="s">
        <v>5737</v>
      </c>
      <c r="F712" s="282"/>
      <c r="G712" s="283">
        <v>33202.33</v>
      </c>
      <c r="I712" s="242" t="s">
        <v>5480</v>
      </c>
      <c r="J712" s="242"/>
      <c r="K712" s="243">
        <v>7306773.7800000003</v>
      </c>
      <c r="M712" s="224" t="s">
        <v>3486</v>
      </c>
      <c r="N712" s="224"/>
      <c r="O712" s="225">
        <v>10324.16</v>
      </c>
      <c r="Q712" s="203" t="s">
        <v>1161</v>
      </c>
      <c r="R712" s="203"/>
      <c r="S712" s="204">
        <v>6492</v>
      </c>
      <c r="Y712" t="s">
        <v>35956</v>
      </c>
      <c r="Z712" s="284">
        <v>5000</v>
      </c>
      <c r="AB712" s="276" t="s">
        <v>54807</v>
      </c>
      <c r="AC712" s="277">
        <v>859673.66</v>
      </c>
      <c r="AE712" s="246" t="s">
        <v>42133</v>
      </c>
      <c r="AF712" s="247">
        <v>6912.14</v>
      </c>
      <c r="AH712" s="226" t="s">
        <v>51544</v>
      </c>
      <c r="AI712" s="227">
        <v>973.1</v>
      </c>
      <c r="AK712" s="207" t="s">
        <v>15331</v>
      </c>
      <c r="AL712" s="208">
        <v>62370.36</v>
      </c>
      <c r="AM712" s="93"/>
      <c r="AN712" s="199" t="s">
        <v>31839</v>
      </c>
      <c r="AO712" s="200">
        <v>90939.18</v>
      </c>
      <c r="AQ712" t="s">
        <v>40065</v>
      </c>
      <c r="AR712" s="284">
        <v>6433.24</v>
      </c>
      <c r="AT712" s="272" t="s">
        <v>11937</v>
      </c>
      <c r="AU712" s="273">
        <v>33202.33</v>
      </c>
      <c r="AW712" s="244" t="s">
        <v>11682</v>
      </c>
      <c r="AX712" s="245">
        <v>7306773.7800000003</v>
      </c>
      <c r="AZ712" s="230" t="s">
        <v>9443</v>
      </c>
      <c r="BA712" s="231">
        <v>10324.16</v>
      </c>
      <c r="BC712" s="209" t="s">
        <v>6644</v>
      </c>
      <c r="BD712" s="210">
        <v>48393</v>
      </c>
      <c r="BF712" s="195" t="s">
        <v>7663</v>
      </c>
      <c r="BG712" s="196">
        <v>203626.85</v>
      </c>
    </row>
    <row r="713" spans="1:59" x14ac:dyDescent="0.55000000000000004">
      <c r="A713" t="s">
        <v>69632</v>
      </c>
      <c r="C713" s="284">
        <v>63180.5</v>
      </c>
      <c r="E713" s="282" t="s">
        <v>5738</v>
      </c>
      <c r="F713" s="282"/>
      <c r="G713" s="283">
        <v>3743429.64</v>
      </c>
      <c r="I713" s="242" t="s">
        <v>5481</v>
      </c>
      <c r="J713" s="242"/>
      <c r="K713" s="243">
        <v>99679.83</v>
      </c>
      <c r="M713" s="224" t="s">
        <v>3488</v>
      </c>
      <c r="N713" s="224"/>
      <c r="O713" s="225">
        <v>19361.580000000002</v>
      </c>
      <c r="Q713" s="203" t="s">
        <v>331</v>
      </c>
      <c r="R713" s="203"/>
      <c r="S713" s="204">
        <v>270977.76</v>
      </c>
      <c r="Y713" t="s">
        <v>34457</v>
      </c>
      <c r="Z713">
        <v>382.49</v>
      </c>
      <c r="AB713" s="276" t="s">
        <v>34567</v>
      </c>
      <c r="AC713" s="277">
        <v>1308815.6499999999</v>
      </c>
      <c r="AE713" s="246" t="s">
        <v>63612</v>
      </c>
      <c r="AF713" s="247">
        <v>1010.97</v>
      </c>
      <c r="AH713" s="226" t="s">
        <v>51545</v>
      </c>
      <c r="AI713" s="227">
        <v>2892</v>
      </c>
      <c r="AK713" s="207" t="s">
        <v>15332</v>
      </c>
      <c r="AL713" s="208">
        <v>27251.599999999999</v>
      </c>
      <c r="AM713" s="93"/>
      <c r="AN713" s="199" t="s">
        <v>13283</v>
      </c>
      <c r="AO713" s="200">
        <v>166884.15</v>
      </c>
      <c r="AQ713" t="s">
        <v>51229</v>
      </c>
      <c r="AR713" s="284">
        <v>28861.83</v>
      </c>
      <c r="AT713" s="272" t="s">
        <v>11938</v>
      </c>
      <c r="AU713" s="273">
        <v>3743429.64</v>
      </c>
      <c r="AW713" s="244" t="s">
        <v>11683</v>
      </c>
      <c r="AX713" s="245">
        <v>99679.83</v>
      </c>
      <c r="AZ713" s="230" t="s">
        <v>9445</v>
      </c>
      <c r="BA713" s="231">
        <v>19361.580000000002</v>
      </c>
      <c r="BC713" s="209" t="s">
        <v>6895</v>
      </c>
      <c r="BD713" s="210">
        <v>4875</v>
      </c>
      <c r="BF713" s="195" t="s">
        <v>8152</v>
      </c>
      <c r="BG713" s="196">
        <v>20721.75</v>
      </c>
    </row>
    <row r="714" spans="1:59" x14ac:dyDescent="0.55000000000000004">
      <c r="A714" t="s">
        <v>66464</v>
      </c>
      <c r="C714" s="284">
        <v>12022.33</v>
      </c>
      <c r="E714" s="282" t="s">
        <v>5739</v>
      </c>
      <c r="F714" s="282"/>
      <c r="G714" s="283">
        <v>138305878.22999999</v>
      </c>
      <c r="I714" s="242" t="s">
        <v>5482</v>
      </c>
      <c r="J714" s="242"/>
      <c r="K714" s="243">
        <v>1525400.08</v>
      </c>
      <c r="M714" s="224" t="s">
        <v>4179</v>
      </c>
      <c r="N714" s="224"/>
      <c r="O714" s="225">
        <v>22532</v>
      </c>
      <c r="Q714" s="203" t="s">
        <v>1162</v>
      </c>
      <c r="R714" s="203"/>
      <c r="S714" s="204">
        <v>148692.75</v>
      </c>
      <c r="Y714" t="s">
        <v>34458</v>
      </c>
      <c r="Z714" s="284">
        <v>1202</v>
      </c>
      <c r="AB714" s="276" t="s">
        <v>34568</v>
      </c>
      <c r="AC714" s="277">
        <v>545114.74</v>
      </c>
      <c r="AE714" s="246" t="s">
        <v>48665</v>
      </c>
      <c r="AF714" s="247">
        <v>37320.92</v>
      </c>
      <c r="AH714" s="226" t="s">
        <v>51546</v>
      </c>
      <c r="AI714" s="227">
        <v>2763.68</v>
      </c>
      <c r="AK714" s="207" t="s">
        <v>13024</v>
      </c>
      <c r="AL714" s="208">
        <v>-3874.36</v>
      </c>
      <c r="AM714" s="93"/>
      <c r="AN714" s="199" t="s">
        <v>13284</v>
      </c>
      <c r="AO714" s="200">
        <v>97840.15</v>
      </c>
      <c r="AQ714" t="s">
        <v>69922</v>
      </c>
      <c r="AR714" s="284">
        <v>1425</v>
      </c>
      <c r="AT714" s="272" t="s">
        <v>11939</v>
      </c>
      <c r="AU714" s="273">
        <v>138305878.22999999</v>
      </c>
      <c r="AW714" s="244" t="s">
        <v>11684</v>
      </c>
      <c r="AX714" s="245">
        <v>1525400.08</v>
      </c>
      <c r="AZ714" s="230" t="s">
        <v>10540</v>
      </c>
      <c r="BA714" s="231">
        <v>22532</v>
      </c>
      <c r="BC714" s="209" t="s">
        <v>7067</v>
      </c>
      <c r="BD714" s="210">
        <v>2463.46</v>
      </c>
      <c r="BF714" s="195" t="s">
        <v>10389</v>
      </c>
      <c r="BG714" s="196">
        <v>228839</v>
      </c>
    </row>
    <row r="715" spans="1:59" x14ac:dyDescent="0.55000000000000004">
      <c r="A715" t="s">
        <v>66465</v>
      </c>
      <c r="C715" s="284">
        <v>24909.67</v>
      </c>
      <c r="E715" s="282" t="s">
        <v>5740</v>
      </c>
      <c r="F715" s="282"/>
      <c r="G715" s="283">
        <v>1443215.12</v>
      </c>
      <c r="I715" s="242" t="s">
        <v>5483</v>
      </c>
      <c r="J715" s="242"/>
      <c r="K715" s="243">
        <v>35224908.880000003</v>
      </c>
      <c r="M715" s="224" t="s">
        <v>3490</v>
      </c>
      <c r="N715" s="224"/>
      <c r="O715" s="225">
        <v>7350.12</v>
      </c>
      <c r="Q715" s="203" t="s">
        <v>1163</v>
      </c>
      <c r="R715" s="203"/>
      <c r="S715" s="204">
        <v>41878.339999999997</v>
      </c>
      <c r="Y715" t="s">
        <v>38826</v>
      </c>
      <c r="Z715" s="284">
        <v>1000</v>
      </c>
      <c r="AB715" s="276" t="s">
        <v>36023</v>
      </c>
      <c r="AC715" s="277">
        <v>392481.04</v>
      </c>
      <c r="AE715" s="246" t="s">
        <v>51552</v>
      </c>
      <c r="AF715" s="247">
        <v>2320</v>
      </c>
      <c r="AH715" s="226" t="s">
        <v>48660</v>
      </c>
      <c r="AI715" s="227">
        <v>3797.9</v>
      </c>
      <c r="AK715" s="207" t="s">
        <v>15333</v>
      </c>
      <c r="AL715" s="208">
        <v>2014.67</v>
      </c>
      <c r="AM715" s="93"/>
      <c r="AN715" s="199" t="s">
        <v>13285</v>
      </c>
      <c r="AO715" s="200">
        <v>32050</v>
      </c>
      <c r="AQ715" t="s">
        <v>66442</v>
      </c>
      <c r="AR715" s="284">
        <v>7977.07</v>
      </c>
      <c r="AT715" s="272" t="s">
        <v>11940</v>
      </c>
      <c r="AU715" s="273">
        <v>1443215.12</v>
      </c>
      <c r="AW715" s="244" t="s">
        <v>11685</v>
      </c>
      <c r="AX715" s="245">
        <v>35224908.880000003</v>
      </c>
      <c r="AZ715" s="230" t="s">
        <v>9447</v>
      </c>
      <c r="BA715" s="231">
        <v>7350.12</v>
      </c>
      <c r="BC715" s="209" t="s">
        <v>7309</v>
      </c>
      <c r="BD715" s="210">
        <v>27954</v>
      </c>
      <c r="BF715" s="195" t="s">
        <v>9414</v>
      </c>
      <c r="BG715" s="196">
        <v>97356</v>
      </c>
    </row>
    <row r="716" spans="1:59" x14ac:dyDescent="0.55000000000000004">
      <c r="A716" t="s">
        <v>56990</v>
      </c>
      <c r="C716" s="284">
        <v>61769.29</v>
      </c>
      <c r="E716" s="282" t="s">
        <v>5742</v>
      </c>
      <c r="F716" s="282"/>
      <c r="G716" s="283">
        <v>4969.1400000000003</v>
      </c>
      <c r="I716" s="242" t="s">
        <v>5484</v>
      </c>
      <c r="J716" s="242"/>
      <c r="K716" s="243">
        <v>39.090000000000003</v>
      </c>
      <c r="M716" s="224" t="s">
        <v>4203</v>
      </c>
      <c r="N716" s="224"/>
      <c r="O716" s="225">
        <v>56</v>
      </c>
      <c r="Q716" s="203" t="s">
        <v>4025</v>
      </c>
      <c r="R716" s="203"/>
      <c r="S716" s="204">
        <v>15509.29</v>
      </c>
      <c r="Y716" t="s">
        <v>42121</v>
      </c>
      <c r="Z716" s="284">
        <v>13719.19</v>
      </c>
      <c r="AB716" s="276" t="s">
        <v>38866</v>
      </c>
      <c r="AC716" s="277">
        <v>123118.81</v>
      </c>
      <c r="AE716" s="246" t="s">
        <v>48666</v>
      </c>
      <c r="AF716" s="247">
        <v>4643.83</v>
      </c>
      <c r="AH716" s="226" t="s">
        <v>47728</v>
      </c>
      <c r="AI716" s="227">
        <v>290.57</v>
      </c>
      <c r="AK716" s="207" t="s">
        <v>15334</v>
      </c>
      <c r="AL716" s="208">
        <v>21000</v>
      </c>
      <c r="AM716" s="93"/>
      <c r="AN716" s="199" t="s">
        <v>13286</v>
      </c>
      <c r="AO716" s="200">
        <v>31450.67</v>
      </c>
      <c r="AQ716" t="s">
        <v>12020</v>
      </c>
      <c r="AR716" s="284">
        <v>182777.91</v>
      </c>
      <c r="AT716" s="272" t="s">
        <v>11942</v>
      </c>
      <c r="AU716" s="273">
        <v>4969.1400000000003</v>
      </c>
      <c r="AW716" s="244" t="s">
        <v>11686</v>
      </c>
      <c r="AX716" s="245">
        <v>39.090000000000003</v>
      </c>
      <c r="AZ716" s="230" t="s">
        <v>10542</v>
      </c>
      <c r="BA716" s="231">
        <v>56</v>
      </c>
      <c r="BC716" s="209" t="s">
        <v>7581</v>
      </c>
      <c r="BD716" s="210">
        <v>23543</v>
      </c>
      <c r="BF716" s="195" t="s">
        <v>10013</v>
      </c>
      <c r="BG716" s="196">
        <v>568752.1</v>
      </c>
    </row>
    <row r="717" spans="1:59" x14ac:dyDescent="0.55000000000000004">
      <c r="A717" t="s">
        <v>56992</v>
      </c>
      <c r="C717">
        <v>760.22</v>
      </c>
      <c r="E717" s="282" t="s">
        <v>5743</v>
      </c>
      <c r="F717" s="282"/>
      <c r="G717" s="283">
        <v>28682.92</v>
      </c>
      <c r="I717" s="242" t="s">
        <v>5486</v>
      </c>
      <c r="J717" s="242"/>
      <c r="K717" s="243">
        <v>28045.83</v>
      </c>
      <c r="M717" s="224" t="s">
        <v>4181</v>
      </c>
      <c r="N717" s="224"/>
      <c r="O717" s="225">
        <v>4247</v>
      </c>
      <c r="Q717" s="203" t="s">
        <v>1164</v>
      </c>
      <c r="R717" s="203"/>
      <c r="S717" s="204">
        <v>7749</v>
      </c>
      <c r="Y717" t="s">
        <v>71222</v>
      </c>
      <c r="Z717">
        <v>500</v>
      </c>
      <c r="AB717" s="276" t="s">
        <v>44417</v>
      </c>
      <c r="AC717" s="277">
        <v>17461.7</v>
      </c>
      <c r="AE717" s="246" t="s">
        <v>35988</v>
      </c>
      <c r="AF717" s="247">
        <v>219041.93</v>
      </c>
      <c r="AH717" s="226" t="s">
        <v>47729</v>
      </c>
      <c r="AI717" s="227">
        <v>915.3</v>
      </c>
      <c r="AK717" s="207" t="s">
        <v>15335</v>
      </c>
      <c r="AL717" s="208">
        <v>314145.14</v>
      </c>
      <c r="AM717" s="93"/>
      <c r="AN717" s="199" t="s">
        <v>13287</v>
      </c>
      <c r="AO717" s="200">
        <v>50236.98</v>
      </c>
      <c r="AQ717" t="s">
        <v>51230</v>
      </c>
      <c r="AR717" s="284">
        <v>46330.1</v>
      </c>
      <c r="AT717" s="272" t="s">
        <v>11943</v>
      </c>
      <c r="AU717" s="273">
        <v>28682.92</v>
      </c>
      <c r="AW717" s="244" t="s">
        <v>11688</v>
      </c>
      <c r="AX717" s="245">
        <v>28045.83</v>
      </c>
      <c r="AZ717" s="230" t="s">
        <v>10543</v>
      </c>
      <c r="BA717" s="231">
        <v>4247</v>
      </c>
      <c r="BC717" s="209" t="s">
        <v>7724</v>
      </c>
      <c r="BD717" s="210">
        <v>4119.99</v>
      </c>
      <c r="BF717" s="195" t="s">
        <v>10390</v>
      </c>
      <c r="BG717" s="196">
        <v>38550</v>
      </c>
    </row>
    <row r="718" spans="1:59" x14ac:dyDescent="0.55000000000000004">
      <c r="A718" t="s">
        <v>69635</v>
      </c>
      <c r="C718" s="284">
        <v>2145.6</v>
      </c>
      <c r="E718" s="282" t="s">
        <v>5744</v>
      </c>
      <c r="F718" s="282"/>
      <c r="G718" s="283">
        <v>1487630.54</v>
      </c>
      <c r="I718" s="242" t="s">
        <v>5487</v>
      </c>
      <c r="J718" s="242"/>
      <c r="K718" s="243">
        <v>69.959999999999994</v>
      </c>
      <c r="M718" s="224" t="s">
        <v>4183</v>
      </c>
      <c r="N718" s="224"/>
      <c r="O718" s="225">
        <v>56149</v>
      </c>
      <c r="Q718" s="203" t="s">
        <v>1165</v>
      </c>
      <c r="R718" s="203"/>
      <c r="S718" s="204">
        <v>222778</v>
      </c>
      <c r="Y718" t="s">
        <v>71223</v>
      </c>
      <c r="Z718">
        <v>38.25</v>
      </c>
      <c r="AB718" s="276" t="s">
        <v>54808</v>
      </c>
      <c r="AC718" s="277">
        <v>126882.14</v>
      </c>
      <c r="AE718" s="246" t="s">
        <v>35989</v>
      </c>
      <c r="AF718" s="247">
        <v>663583.6</v>
      </c>
      <c r="AH718" s="226" t="s">
        <v>51547</v>
      </c>
      <c r="AI718" s="227">
        <v>2635.71</v>
      </c>
      <c r="AK718" s="207" t="s">
        <v>15336</v>
      </c>
      <c r="AL718" s="208">
        <v>70292.710000000006</v>
      </c>
      <c r="AM718" s="93"/>
      <c r="AN718" s="199" t="s">
        <v>13288</v>
      </c>
      <c r="AO718" s="200">
        <v>57486.8</v>
      </c>
      <c r="AQ718" t="s">
        <v>51393</v>
      </c>
      <c r="AR718" s="284">
        <v>61787.91</v>
      </c>
      <c r="AT718" s="272" t="s">
        <v>11944</v>
      </c>
      <c r="AU718" s="273">
        <v>1487630.54</v>
      </c>
      <c r="AW718" s="244" t="s">
        <v>11689</v>
      </c>
      <c r="AX718" s="245">
        <v>69.959999999999994</v>
      </c>
      <c r="AZ718" s="230" t="s">
        <v>10545</v>
      </c>
      <c r="BA718" s="231">
        <v>56149</v>
      </c>
      <c r="BC718" s="209" t="s">
        <v>8020</v>
      </c>
      <c r="BD718" s="210">
        <v>3209.79</v>
      </c>
      <c r="BF718" s="195" t="s">
        <v>10014</v>
      </c>
      <c r="BG718" s="196">
        <v>38550</v>
      </c>
    </row>
    <row r="719" spans="1:59" x14ac:dyDescent="0.55000000000000004">
      <c r="A719" t="s">
        <v>66466</v>
      </c>
      <c r="C719" s="284">
        <v>16719.04</v>
      </c>
      <c r="E719" s="282" t="s">
        <v>5745</v>
      </c>
      <c r="F719" s="282"/>
      <c r="G719" s="283">
        <v>141460.24</v>
      </c>
      <c r="I719" s="242" t="s">
        <v>5488</v>
      </c>
      <c r="J719" s="242"/>
      <c r="K719" s="243">
        <v>17609.36</v>
      </c>
      <c r="M719" s="224" t="s">
        <v>4185</v>
      </c>
      <c r="N719" s="224"/>
      <c r="O719" s="225">
        <v>50715.21</v>
      </c>
      <c r="Q719" s="203" t="s">
        <v>1166</v>
      </c>
      <c r="R719" s="203"/>
      <c r="S719" s="204">
        <v>123194.68</v>
      </c>
      <c r="Y719" t="s">
        <v>71224</v>
      </c>
      <c r="Z719">
        <v>120.2</v>
      </c>
      <c r="AB719" s="276" t="s">
        <v>54809</v>
      </c>
      <c r="AC719" s="277">
        <v>17463.919999999998</v>
      </c>
      <c r="AE719" s="246" t="s">
        <v>35990</v>
      </c>
      <c r="AF719" s="247">
        <v>375855.68</v>
      </c>
      <c r="AH719" s="226" t="s">
        <v>49600</v>
      </c>
      <c r="AI719" s="227">
        <v>11795.98</v>
      </c>
      <c r="AK719" s="207" t="s">
        <v>13025</v>
      </c>
      <c r="AL719" s="208">
        <v>3847.44</v>
      </c>
      <c r="AM719" s="93"/>
      <c r="AN719" s="199" t="s">
        <v>31840</v>
      </c>
      <c r="AO719" s="200">
        <v>8106.41</v>
      </c>
      <c r="AQ719" t="s">
        <v>44038</v>
      </c>
      <c r="AR719" s="284">
        <v>2250</v>
      </c>
      <c r="AT719" s="272" t="s">
        <v>11945</v>
      </c>
      <c r="AU719" s="273">
        <v>141460.24</v>
      </c>
      <c r="AW719" s="244" t="s">
        <v>11690</v>
      </c>
      <c r="AX719" s="245">
        <v>17609.36</v>
      </c>
      <c r="AZ719" s="230" t="s">
        <v>9450</v>
      </c>
      <c r="BA719" s="231">
        <v>50715.21</v>
      </c>
      <c r="BC719" s="209" t="s">
        <v>8280</v>
      </c>
      <c r="BD719" s="210">
        <v>35302.120000000003</v>
      </c>
      <c r="BF719" s="195" t="s">
        <v>10391</v>
      </c>
      <c r="BG719" s="196">
        <v>54982</v>
      </c>
    </row>
    <row r="720" spans="1:59" x14ac:dyDescent="0.55000000000000004">
      <c r="A720" t="s">
        <v>66467</v>
      </c>
      <c r="C720" s="284">
        <v>27639.71</v>
      </c>
      <c r="E720" s="282" t="s">
        <v>5748</v>
      </c>
      <c r="F720" s="282"/>
      <c r="G720" s="283">
        <v>415990.48</v>
      </c>
      <c r="I720" s="242" t="s">
        <v>5489</v>
      </c>
      <c r="J720" s="242"/>
      <c r="K720" s="243">
        <v>57.61</v>
      </c>
      <c r="M720" s="224" t="s">
        <v>4186</v>
      </c>
      <c r="N720" s="224"/>
      <c r="O720" s="225">
        <v>5797.72</v>
      </c>
      <c r="Q720" s="203" t="s">
        <v>1167</v>
      </c>
      <c r="R720" s="203"/>
      <c r="S720" s="204">
        <v>153748.93</v>
      </c>
      <c r="Y720" t="s">
        <v>71225</v>
      </c>
      <c r="Z720" s="284">
        <v>6108.26</v>
      </c>
      <c r="AB720" s="276" t="s">
        <v>54810</v>
      </c>
      <c r="AC720" s="277">
        <v>17865.98</v>
      </c>
      <c r="AE720" s="246" t="s">
        <v>61276</v>
      </c>
      <c r="AF720" s="247">
        <v>37471.39</v>
      </c>
      <c r="AH720" s="226" t="s">
        <v>51548</v>
      </c>
      <c r="AI720" s="227">
        <v>4608.3100000000004</v>
      </c>
      <c r="AK720" s="207" t="s">
        <v>15337</v>
      </c>
      <c r="AL720" s="208">
        <v>66560</v>
      </c>
      <c r="AM720" s="93"/>
      <c r="AN720" s="199" t="s">
        <v>13289</v>
      </c>
      <c r="AO720" s="200">
        <v>24887.69</v>
      </c>
      <c r="AQ720" t="s">
        <v>12022</v>
      </c>
      <c r="AR720" s="284">
        <v>195403.1</v>
      </c>
      <c r="AT720" s="272" t="s">
        <v>11948</v>
      </c>
      <c r="AU720" s="273">
        <v>415990.48</v>
      </c>
      <c r="AW720" s="244" t="s">
        <v>11691</v>
      </c>
      <c r="AX720" s="245">
        <v>57.61</v>
      </c>
      <c r="AZ720" s="230" t="s">
        <v>9451</v>
      </c>
      <c r="BA720" s="231">
        <v>5797.72</v>
      </c>
      <c r="BC720" s="209" t="s">
        <v>8661</v>
      </c>
      <c r="BD720" s="210">
        <v>3100.86</v>
      </c>
      <c r="BF720" s="195" t="s">
        <v>10015</v>
      </c>
      <c r="BG720" s="196">
        <v>54982</v>
      </c>
    </row>
    <row r="721" spans="1:59" x14ac:dyDescent="0.55000000000000004">
      <c r="A721" t="s">
        <v>66468</v>
      </c>
      <c r="C721" s="284">
        <v>2530.15</v>
      </c>
      <c r="E721" s="282" t="s">
        <v>5750</v>
      </c>
      <c r="F721" s="282"/>
      <c r="G721" s="283">
        <v>5241.1099999999997</v>
      </c>
      <c r="I721" s="242" t="s">
        <v>5490</v>
      </c>
      <c r="J721" s="242"/>
      <c r="K721" s="243">
        <v>15272.92</v>
      </c>
      <c r="M721" s="224" t="s">
        <v>4187</v>
      </c>
      <c r="N721" s="224"/>
      <c r="O721" s="225">
        <v>8762.15</v>
      </c>
      <c r="Q721" s="203" t="s">
        <v>1168</v>
      </c>
      <c r="R721" s="203"/>
      <c r="S721" s="204">
        <v>3992</v>
      </c>
      <c r="Y721" t="s">
        <v>40088</v>
      </c>
      <c r="Z721" s="284">
        <v>137419.98000000001</v>
      </c>
      <c r="AB721" s="276" t="s">
        <v>54811</v>
      </c>
      <c r="AC721" s="277">
        <v>82283.37</v>
      </c>
      <c r="AE721" s="246" t="s">
        <v>49602</v>
      </c>
      <c r="AF721" s="247">
        <v>961505.5</v>
      </c>
      <c r="AH721" s="226" t="s">
        <v>51549</v>
      </c>
      <c r="AI721" s="227">
        <v>29372.880000000001</v>
      </c>
      <c r="AK721" s="207" t="s">
        <v>15338</v>
      </c>
      <c r="AL721" s="208">
        <v>1238408.8999999999</v>
      </c>
      <c r="AM721" s="93"/>
      <c r="AN721" s="199" t="s">
        <v>17811</v>
      </c>
      <c r="AO721" s="200">
        <v>86289.66</v>
      </c>
      <c r="AQ721" t="s">
        <v>39965</v>
      </c>
      <c r="AR721" s="284">
        <v>8604.67</v>
      </c>
      <c r="AT721" s="272" t="s">
        <v>11950</v>
      </c>
      <c r="AU721" s="273">
        <v>5241.1099999999997</v>
      </c>
      <c r="AW721" s="244" t="s">
        <v>11692</v>
      </c>
      <c r="AX721" s="245">
        <v>15272.92</v>
      </c>
      <c r="AZ721" s="230" t="s">
        <v>9454</v>
      </c>
      <c r="BA721" s="231">
        <v>8762.15</v>
      </c>
      <c r="BC721" s="209" t="s">
        <v>8901</v>
      </c>
      <c r="BD721" s="210">
        <v>54443</v>
      </c>
      <c r="BF721" s="195" t="s">
        <v>7665</v>
      </c>
      <c r="BG721" s="196">
        <v>4087201.49</v>
      </c>
    </row>
    <row r="722" spans="1:59" x14ac:dyDescent="0.55000000000000004">
      <c r="A722" t="s">
        <v>69636</v>
      </c>
      <c r="C722" s="284">
        <v>48967.92</v>
      </c>
      <c r="E722" s="282" t="s">
        <v>5766</v>
      </c>
      <c r="F722" s="282"/>
      <c r="G722" s="283">
        <v>3294136.52</v>
      </c>
      <c r="I722" s="242" t="s">
        <v>5497</v>
      </c>
      <c r="J722" s="242"/>
      <c r="K722" s="243">
        <v>755517.92</v>
      </c>
      <c r="M722" s="224" t="s">
        <v>3497</v>
      </c>
      <c r="N722" s="224"/>
      <c r="O722" s="225">
        <v>2762.09</v>
      </c>
      <c r="Q722" s="203" t="s">
        <v>1169</v>
      </c>
      <c r="R722" s="203"/>
      <c r="S722" s="204">
        <v>59764.79</v>
      </c>
      <c r="Y722" t="s">
        <v>63911</v>
      </c>
      <c r="Z722" s="284">
        <v>712713.05</v>
      </c>
      <c r="AB722" s="276" t="s">
        <v>54812</v>
      </c>
      <c r="AC722" s="277">
        <v>19122.509999999998</v>
      </c>
      <c r="AE722" s="246" t="s">
        <v>49603</v>
      </c>
      <c r="AF722" s="247">
        <v>20334.830000000002</v>
      </c>
      <c r="AH722" s="226" t="s">
        <v>40097</v>
      </c>
      <c r="AI722" s="227">
        <v>38670.42</v>
      </c>
      <c r="AK722" s="207" t="s">
        <v>15339</v>
      </c>
      <c r="AL722" s="208">
        <v>2320</v>
      </c>
      <c r="AM722" s="93"/>
      <c r="AN722" s="199" t="s">
        <v>31841</v>
      </c>
      <c r="AO722" s="200">
        <v>675</v>
      </c>
      <c r="AQ722" t="s">
        <v>66165</v>
      </c>
      <c r="AR722" s="284">
        <v>5749</v>
      </c>
      <c r="AT722" s="272" t="s">
        <v>11966</v>
      </c>
      <c r="AU722" s="273">
        <v>3294136.52</v>
      </c>
      <c r="AW722" s="244" t="s">
        <v>11699</v>
      </c>
      <c r="AX722" s="245">
        <v>755517.92</v>
      </c>
      <c r="AZ722" s="230" t="s">
        <v>9457</v>
      </c>
      <c r="BA722" s="231">
        <v>2762.09</v>
      </c>
      <c r="BC722" s="209" t="s">
        <v>9243</v>
      </c>
      <c r="BD722" s="210">
        <v>333657.63</v>
      </c>
      <c r="BF722" s="195" t="s">
        <v>10392</v>
      </c>
      <c r="BG722" s="196">
        <v>3829817</v>
      </c>
    </row>
    <row r="723" spans="1:59" x14ac:dyDescent="0.55000000000000004">
      <c r="A723" t="s">
        <v>56994</v>
      </c>
      <c r="C723" s="284">
        <v>34165.35</v>
      </c>
      <c r="E723" s="282" t="s">
        <v>5752</v>
      </c>
      <c r="F723" s="282"/>
      <c r="G723" s="283">
        <v>216119.72</v>
      </c>
      <c r="I723" s="242" t="s">
        <v>5498</v>
      </c>
      <c r="J723" s="242"/>
      <c r="K723" s="243">
        <v>11853.17</v>
      </c>
      <c r="M723" s="224" t="s">
        <v>4192</v>
      </c>
      <c r="N723" s="224"/>
      <c r="O723" s="225">
        <v>126.24</v>
      </c>
      <c r="Q723" s="203" t="s">
        <v>1170</v>
      </c>
      <c r="R723" s="203"/>
      <c r="S723" s="204">
        <v>237810</v>
      </c>
      <c r="Y723" t="s">
        <v>71226</v>
      </c>
      <c r="Z723">
        <v>122.12</v>
      </c>
      <c r="AB723" s="276" t="s">
        <v>54813</v>
      </c>
      <c r="AC723" s="277">
        <v>120372.49</v>
      </c>
      <c r="AE723" s="246" t="s">
        <v>51553</v>
      </c>
      <c r="AF723" s="247">
        <v>9000</v>
      </c>
      <c r="AH723" s="226" t="s">
        <v>46654</v>
      </c>
      <c r="AI723" s="227">
        <v>10842.28</v>
      </c>
      <c r="AK723" s="207" t="s">
        <v>13028</v>
      </c>
      <c r="AL723" s="208">
        <v>132477.45000000001</v>
      </c>
      <c r="AM723" s="93"/>
      <c r="AN723" s="199" t="s">
        <v>31842</v>
      </c>
      <c r="AO723" s="200">
        <v>39751.32</v>
      </c>
      <c r="AQ723" t="s">
        <v>51231</v>
      </c>
      <c r="AR723" s="284">
        <v>4740.84</v>
      </c>
      <c r="AT723" s="272" t="s">
        <v>11952</v>
      </c>
      <c r="AU723" s="273">
        <v>216119.72</v>
      </c>
      <c r="AW723" s="244" t="s">
        <v>11700</v>
      </c>
      <c r="AX723" s="245">
        <v>11853.17</v>
      </c>
      <c r="AZ723" s="230" t="s">
        <v>10550</v>
      </c>
      <c r="BA723" s="231">
        <v>126.24</v>
      </c>
      <c r="BC723" s="209" t="s">
        <v>9499</v>
      </c>
      <c r="BD723" s="210">
        <v>8178.01</v>
      </c>
      <c r="BF723" s="195" t="s">
        <v>10016</v>
      </c>
      <c r="BG723" s="196">
        <v>7917018.4900000002</v>
      </c>
    </row>
    <row r="724" spans="1:59" x14ac:dyDescent="0.55000000000000004">
      <c r="A724" t="s">
        <v>69639</v>
      </c>
      <c r="C724" s="284">
        <v>47152.38</v>
      </c>
      <c r="E724" s="282" t="s">
        <v>5754</v>
      </c>
      <c r="F724" s="282"/>
      <c r="G724" s="283">
        <v>15599.51</v>
      </c>
      <c r="I724" s="242" t="s">
        <v>5491</v>
      </c>
      <c r="J724" s="242"/>
      <c r="K724" s="243">
        <v>137544.95000000001</v>
      </c>
      <c r="M724" s="224" t="s">
        <v>3504</v>
      </c>
      <c r="N724" s="224"/>
      <c r="O724" s="225">
        <v>11666.84</v>
      </c>
      <c r="Q724" s="203" t="s">
        <v>1171</v>
      </c>
      <c r="R724" s="203"/>
      <c r="S724" s="204">
        <v>82829</v>
      </c>
      <c r="Y724" t="s">
        <v>71227</v>
      </c>
      <c r="Z724" s="284">
        <v>1262.26</v>
      </c>
      <c r="AB724" s="276" t="s">
        <v>42166</v>
      </c>
      <c r="AC724" s="277">
        <v>64952.27</v>
      </c>
      <c r="AE724" s="246" t="s">
        <v>40098</v>
      </c>
      <c r="AF724" s="247">
        <v>1311.97</v>
      </c>
      <c r="AH724" s="226" t="s">
        <v>51550</v>
      </c>
      <c r="AI724" s="227">
        <v>3693.34</v>
      </c>
      <c r="AK724" s="207" t="s">
        <v>13029</v>
      </c>
      <c r="AL724" s="208">
        <v>275064.27</v>
      </c>
      <c r="AM724" s="93"/>
      <c r="AN724" s="199" t="s">
        <v>31843</v>
      </c>
      <c r="AO724" s="200">
        <v>51625</v>
      </c>
      <c r="AQ724" t="s">
        <v>51394</v>
      </c>
      <c r="AR724">
        <v>247</v>
      </c>
      <c r="AT724" s="272" t="s">
        <v>11954</v>
      </c>
      <c r="AU724" s="273">
        <v>15599.51</v>
      </c>
      <c r="AW724" s="244" t="s">
        <v>11693</v>
      </c>
      <c r="AX724" s="245">
        <v>137544.95000000001</v>
      </c>
      <c r="AZ724" s="230" t="s">
        <v>9465</v>
      </c>
      <c r="BA724" s="231">
        <v>11666.84</v>
      </c>
      <c r="BC724" s="209" t="s">
        <v>11044</v>
      </c>
      <c r="BD724" s="210">
        <v>6800.02</v>
      </c>
      <c r="BF724" s="195" t="s">
        <v>10393</v>
      </c>
      <c r="BG724" s="196">
        <v>10737</v>
      </c>
    </row>
    <row r="725" spans="1:59" x14ac:dyDescent="0.55000000000000004">
      <c r="A725" t="s">
        <v>56995</v>
      </c>
      <c r="C725" s="284">
        <v>30555.48</v>
      </c>
      <c r="E725" s="282" t="s">
        <v>5755</v>
      </c>
      <c r="F725" s="282"/>
      <c r="G725" s="283">
        <v>9067.73</v>
      </c>
      <c r="I725" s="242" t="s">
        <v>5492</v>
      </c>
      <c r="J725" s="242"/>
      <c r="K725" s="243">
        <v>44074.080000000002</v>
      </c>
      <c r="M725" s="224" t="s">
        <v>3505</v>
      </c>
      <c r="N725" s="224"/>
      <c r="O725" s="225">
        <v>21593.83</v>
      </c>
      <c r="Q725" s="203" t="s">
        <v>1172</v>
      </c>
      <c r="R725" s="203"/>
      <c r="S725" s="204">
        <v>56045</v>
      </c>
      <c r="Y725" t="s">
        <v>61269</v>
      </c>
      <c r="Z725">
        <v>247.44</v>
      </c>
      <c r="AB725" s="276" t="s">
        <v>36024</v>
      </c>
      <c r="AC725" s="277">
        <v>92262.5</v>
      </c>
      <c r="AE725" s="246" t="s">
        <v>62438</v>
      </c>
      <c r="AF725" s="247">
        <v>925</v>
      </c>
      <c r="AH725" s="226" t="s">
        <v>51551</v>
      </c>
      <c r="AI725" s="227">
        <v>3545.78</v>
      </c>
      <c r="AK725" s="207" t="s">
        <v>13030</v>
      </c>
      <c r="AL725" s="208">
        <v>5783.16</v>
      </c>
      <c r="AM725" s="93"/>
      <c r="AN725" s="199" t="s">
        <v>17927</v>
      </c>
      <c r="AO725" s="200">
        <v>675</v>
      </c>
      <c r="AQ725" t="s">
        <v>66415</v>
      </c>
      <c r="AR725">
        <v>570</v>
      </c>
      <c r="AT725" s="272" t="s">
        <v>11955</v>
      </c>
      <c r="AU725" s="273">
        <v>9067.73</v>
      </c>
      <c r="AW725" s="244" t="s">
        <v>11694</v>
      </c>
      <c r="AX725" s="245">
        <v>44074.080000000002</v>
      </c>
      <c r="AZ725" s="230" t="s">
        <v>9466</v>
      </c>
      <c r="BA725" s="231">
        <v>21593.83</v>
      </c>
      <c r="BC725" s="209" t="s">
        <v>11491</v>
      </c>
      <c r="BD725" s="210">
        <v>99086.59</v>
      </c>
      <c r="BF725" s="195" t="s">
        <v>10017</v>
      </c>
      <c r="BG725" s="196">
        <v>10737</v>
      </c>
    </row>
    <row r="726" spans="1:59" x14ac:dyDescent="0.55000000000000004">
      <c r="A726" t="s">
        <v>56996</v>
      </c>
      <c r="C726" s="284">
        <v>47203</v>
      </c>
      <c r="E726" s="282" t="s">
        <v>5756</v>
      </c>
      <c r="F726" s="282"/>
      <c r="G726" s="283">
        <v>21826.29</v>
      </c>
      <c r="I726" s="242" t="s">
        <v>5493</v>
      </c>
      <c r="J726" s="242"/>
      <c r="K726" s="243">
        <v>293.87</v>
      </c>
      <c r="M726" s="224" t="s">
        <v>3506</v>
      </c>
      <c r="N726" s="224"/>
      <c r="O726" s="225">
        <v>10756.73</v>
      </c>
      <c r="Q726" s="203" t="s">
        <v>1173</v>
      </c>
      <c r="R726" s="203"/>
      <c r="S726" s="204">
        <v>151573.14000000001</v>
      </c>
      <c r="Y726" t="s">
        <v>34473</v>
      </c>
      <c r="Z726" s="284">
        <v>25350</v>
      </c>
      <c r="AB726" s="276" t="s">
        <v>36025</v>
      </c>
      <c r="AC726" s="277">
        <v>2040</v>
      </c>
      <c r="AE726" s="246" t="s">
        <v>63936</v>
      </c>
      <c r="AF726" s="247">
        <v>738168.51</v>
      </c>
      <c r="AH726" s="226" t="s">
        <v>46655</v>
      </c>
      <c r="AI726" s="227">
        <v>300.95999999999998</v>
      </c>
      <c r="AK726" s="207" t="s">
        <v>15340</v>
      </c>
      <c r="AL726" s="208">
        <v>110714.2</v>
      </c>
      <c r="AM726" s="93"/>
      <c r="AN726" s="199" t="s">
        <v>17944</v>
      </c>
      <c r="AO726" s="200">
        <v>39751.32</v>
      </c>
      <c r="AQ726" t="s">
        <v>57116</v>
      </c>
      <c r="AR726" s="284">
        <v>67234.73</v>
      </c>
      <c r="AT726" s="272" t="s">
        <v>11956</v>
      </c>
      <c r="AU726" s="273">
        <v>21826.29</v>
      </c>
      <c r="AW726" s="244" t="s">
        <v>11695</v>
      </c>
      <c r="AX726" s="245">
        <v>293.87</v>
      </c>
      <c r="AZ726" s="230" t="s">
        <v>9467</v>
      </c>
      <c r="BA726" s="231">
        <v>10756.73</v>
      </c>
      <c r="BC726" s="209" t="s">
        <v>11836</v>
      </c>
      <c r="BD726" s="210">
        <v>152317.9</v>
      </c>
      <c r="BF726" s="195" t="s">
        <v>10394</v>
      </c>
      <c r="BG726" s="196">
        <v>3922.98</v>
      </c>
    </row>
    <row r="727" spans="1:59" x14ac:dyDescent="0.55000000000000004">
      <c r="A727" t="s">
        <v>69641</v>
      </c>
      <c r="C727" s="284">
        <v>2308.36</v>
      </c>
      <c r="E727" s="282" t="s">
        <v>5757</v>
      </c>
      <c r="F727" s="282"/>
      <c r="G727" s="283">
        <v>22512.18</v>
      </c>
      <c r="I727" s="242" t="s">
        <v>5494</v>
      </c>
      <c r="J727" s="242"/>
      <c r="K727" s="243">
        <v>22742.66</v>
      </c>
      <c r="M727" s="224" t="s">
        <v>3508</v>
      </c>
      <c r="N727" s="224"/>
      <c r="O727" s="225">
        <v>383.32</v>
      </c>
      <c r="Q727" s="203" t="s">
        <v>1174</v>
      </c>
      <c r="R727" s="203"/>
      <c r="S727" s="204">
        <v>32547.200000000001</v>
      </c>
      <c r="Y727" t="s">
        <v>34475</v>
      </c>
      <c r="Z727" s="284">
        <v>9852.5300000000007</v>
      </c>
      <c r="AB727" s="276" t="s">
        <v>58937</v>
      </c>
      <c r="AC727" s="277">
        <v>6167.6</v>
      </c>
      <c r="AE727" s="246" t="s">
        <v>49605</v>
      </c>
      <c r="AF727" s="247">
        <v>420141.87</v>
      </c>
      <c r="AH727" s="226" t="s">
        <v>35986</v>
      </c>
      <c r="AI727" s="227">
        <v>92835.47</v>
      </c>
      <c r="AK727" s="207" t="s">
        <v>15341</v>
      </c>
      <c r="AL727" s="208">
        <v>6832</v>
      </c>
      <c r="AM727" s="93"/>
      <c r="AN727" s="199" t="s">
        <v>31844</v>
      </c>
      <c r="AO727" s="200">
        <v>51625</v>
      </c>
      <c r="AQ727" t="s">
        <v>66444</v>
      </c>
      <c r="AR727" s="284">
        <v>5000</v>
      </c>
      <c r="AT727" s="272" t="s">
        <v>11957</v>
      </c>
      <c r="AU727" s="273">
        <v>22512.18</v>
      </c>
      <c r="AW727" s="244" t="s">
        <v>11696</v>
      </c>
      <c r="AX727" s="245">
        <v>22742.66</v>
      </c>
      <c r="AZ727" s="230" t="s">
        <v>9469</v>
      </c>
      <c r="BA727" s="231">
        <v>383.32</v>
      </c>
      <c r="BC727" s="209" t="s">
        <v>9789</v>
      </c>
      <c r="BD727" s="210">
        <v>807444.37</v>
      </c>
      <c r="BF727" s="195" t="s">
        <v>10018</v>
      </c>
      <c r="BG727" s="196">
        <v>3922.98</v>
      </c>
    </row>
    <row r="728" spans="1:59" x14ac:dyDescent="0.55000000000000004">
      <c r="A728" t="s">
        <v>69642</v>
      </c>
      <c r="C728" s="284">
        <v>24574.16</v>
      </c>
      <c r="E728" s="282" t="s">
        <v>5758</v>
      </c>
      <c r="F728" s="282"/>
      <c r="G728" s="283">
        <v>354681.21</v>
      </c>
      <c r="I728" s="242" t="s">
        <v>5495</v>
      </c>
      <c r="J728" s="242"/>
      <c r="K728" s="243">
        <v>23129.919999999998</v>
      </c>
      <c r="M728" s="224" t="s">
        <v>3509</v>
      </c>
      <c r="N728" s="224"/>
      <c r="O728" s="225">
        <v>2817.19</v>
      </c>
      <c r="Q728" s="203" t="s">
        <v>1175</v>
      </c>
      <c r="R728" s="203"/>
      <c r="S728" s="204">
        <v>18923</v>
      </c>
      <c r="Y728" t="s">
        <v>58416</v>
      </c>
      <c r="Z728" s="284">
        <v>5686</v>
      </c>
      <c r="AB728" s="276" t="s">
        <v>60204</v>
      </c>
      <c r="AC728" s="277">
        <v>3776.82</v>
      </c>
      <c r="AE728" s="246" t="s">
        <v>49606</v>
      </c>
      <c r="AF728" s="247">
        <v>31878.84</v>
      </c>
      <c r="AH728" s="226" t="s">
        <v>47730</v>
      </c>
      <c r="AI728" s="227">
        <v>56668.82</v>
      </c>
      <c r="AK728" s="207" t="s">
        <v>15342</v>
      </c>
      <c r="AL728" s="208">
        <v>5935</v>
      </c>
      <c r="AM728" s="93"/>
      <c r="AN728" s="199" t="s">
        <v>31845</v>
      </c>
      <c r="AO728" s="200">
        <v>5.92</v>
      </c>
      <c r="AQ728" t="s">
        <v>49560</v>
      </c>
      <c r="AR728" s="284">
        <v>113266</v>
      </c>
      <c r="AT728" s="272" t="s">
        <v>11958</v>
      </c>
      <c r="AU728" s="273">
        <v>354681.21</v>
      </c>
      <c r="AW728" s="244" t="s">
        <v>11697</v>
      </c>
      <c r="AX728" s="245">
        <v>23129.919999999998</v>
      </c>
      <c r="AZ728" s="230" t="s">
        <v>9470</v>
      </c>
      <c r="BA728" s="231">
        <v>2817.19</v>
      </c>
      <c r="BC728" s="209" t="s">
        <v>6645</v>
      </c>
      <c r="BD728" s="210">
        <v>584447.62</v>
      </c>
      <c r="BF728" s="195" t="s">
        <v>10395</v>
      </c>
      <c r="BG728" s="196">
        <v>14232</v>
      </c>
    </row>
    <row r="729" spans="1:59" x14ac:dyDescent="0.55000000000000004">
      <c r="A729" t="s">
        <v>69643</v>
      </c>
      <c r="C729" s="284">
        <v>36193.24</v>
      </c>
      <c r="E729" s="282" t="s">
        <v>5760</v>
      </c>
      <c r="F729" s="282"/>
      <c r="G729" s="283">
        <v>152268.79</v>
      </c>
      <c r="I729" s="242" t="s">
        <v>5496</v>
      </c>
      <c r="J729" s="242"/>
      <c r="K729" s="243">
        <v>66936.06</v>
      </c>
      <c r="M729" s="224" t="s">
        <v>3510</v>
      </c>
      <c r="N729" s="224"/>
      <c r="O729" s="225">
        <v>1038.8699999999999</v>
      </c>
      <c r="Q729" s="203" t="s">
        <v>1176</v>
      </c>
      <c r="R729" s="203"/>
      <c r="S729" s="204">
        <v>11522</v>
      </c>
      <c r="Y729" t="s">
        <v>71228</v>
      </c>
      <c r="Z729">
        <v>630.98</v>
      </c>
      <c r="AB729" s="276" t="s">
        <v>40125</v>
      </c>
      <c r="AC729" s="277">
        <v>59471.96</v>
      </c>
      <c r="AE729" s="246" t="s">
        <v>49607</v>
      </c>
      <c r="AF729" s="247">
        <v>68321.33</v>
      </c>
      <c r="AH729" s="226" t="s">
        <v>49601</v>
      </c>
      <c r="AI729" s="227">
        <v>4367.09</v>
      </c>
      <c r="AK729" s="207" t="s">
        <v>15343</v>
      </c>
      <c r="AL729" s="208">
        <v>86188.01</v>
      </c>
      <c r="AM729" s="93"/>
      <c r="AN729" s="199" t="s">
        <v>31846</v>
      </c>
      <c r="AO729" s="200">
        <v>3516.02</v>
      </c>
      <c r="AQ729" t="s">
        <v>12023</v>
      </c>
      <c r="AR729" s="284">
        <v>340437.35</v>
      </c>
      <c r="AT729" s="272" t="s">
        <v>11960</v>
      </c>
      <c r="AU729" s="273">
        <v>152268.79</v>
      </c>
      <c r="AW729" s="244" t="s">
        <v>11698</v>
      </c>
      <c r="AX729" s="245">
        <v>66936.06</v>
      </c>
      <c r="AZ729" s="230" t="s">
        <v>9471</v>
      </c>
      <c r="BA729" s="231">
        <v>1038.8699999999999</v>
      </c>
      <c r="BC729" s="209" t="s">
        <v>6896</v>
      </c>
      <c r="BD729" s="210">
        <v>18850</v>
      </c>
      <c r="BF729" s="195" t="s">
        <v>10019</v>
      </c>
      <c r="BG729" s="196">
        <v>14232</v>
      </c>
    </row>
    <row r="730" spans="1:59" x14ac:dyDescent="0.55000000000000004">
      <c r="A730" t="s">
        <v>66469</v>
      </c>
      <c r="C730" s="284">
        <v>20049.849999999999</v>
      </c>
      <c r="E730" s="282" t="s">
        <v>5763</v>
      </c>
      <c r="F730" s="282"/>
      <c r="G730" s="283">
        <v>803361.22</v>
      </c>
      <c r="I730" s="242" t="s">
        <v>5499</v>
      </c>
      <c r="J730" s="242"/>
      <c r="K730" s="243">
        <v>1896111.29</v>
      </c>
      <c r="M730" s="224" t="s">
        <v>4194</v>
      </c>
      <c r="N730" s="224"/>
      <c r="O730" s="225">
        <v>2667.7</v>
      </c>
      <c r="Q730" s="203" t="s">
        <v>1177</v>
      </c>
      <c r="R730" s="203"/>
      <c r="S730" s="204">
        <v>71868.69</v>
      </c>
      <c r="Y730" t="s">
        <v>54784</v>
      </c>
      <c r="Z730" s="284">
        <v>25885.14</v>
      </c>
      <c r="AB730" s="276" t="s">
        <v>54814</v>
      </c>
      <c r="AC730" s="277">
        <v>977.09</v>
      </c>
      <c r="AE730" s="246" t="s">
        <v>49611</v>
      </c>
      <c r="AF730" s="247">
        <v>164201.15</v>
      </c>
      <c r="AH730" s="226" t="s">
        <v>35987</v>
      </c>
      <c r="AI730" s="227">
        <v>18751.32</v>
      </c>
      <c r="AK730" s="207" t="s">
        <v>15344</v>
      </c>
      <c r="AL730" s="208">
        <v>706.62</v>
      </c>
      <c r="AM730" s="93"/>
      <c r="AN730" s="199" t="s">
        <v>31847</v>
      </c>
      <c r="AO730" s="200">
        <v>161.9</v>
      </c>
      <c r="AQ730" t="s">
        <v>66242</v>
      </c>
      <c r="AR730" s="284">
        <v>144131.41</v>
      </c>
      <c r="AT730" s="272" t="s">
        <v>11963</v>
      </c>
      <c r="AU730" s="273">
        <v>803361.22</v>
      </c>
      <c r="AW730" s="244" t="s">
        <v>11701</v>
      </c>
      <c r="AX730" s="245">
        <v>1896111.29</v>
      </c>
      <c r="AZ730" s="230" t="s">
        <v>9472</v>
      </c>
      <c r="BA730" s="231">
        <v>2667.7</v>
      </c>
      <c r="BC730" s="209" t="s">
        <v>7068</v>
      </c>
      <c r="BD730" s="210">
        <v>27757.83</v>
      </c>
      <c r="BF730" s="195" t="s">
        <v>10396</v>
      </c>
      <c r="BG730" s="196">
        <v>38820</v>
      </c>
    </row>
    <row r="731" spans="1:59" x14ac:dyDescent="0.55000000000000004">
      <c r="A731" t="s">
        <v>66470</v>
      </c>
      <c r="C731" s="284">
        <v>5564.51</v>
      </c>
      <c r="E731" s="282" t="s">
        <v>5767</v>
      </c>
      <c r="F731" s="282"/>
      <c r="G731" s="283">
        <v>2802978.67</v>
      </c>
      <c r="I731" s="242" t="s">
        <v>5500</v>
      </c>
      <c r="J731" s="242"/>
      <c r="K731" s="243">
        <v>26949.19</v>
      </c>
      <c r="M731" s="224" t="s">
        <v>3515</v>
      </c>
      <c r="N731" s="224"/>
      <c r="O731" s="225">
        <v>2985.88</v>
      </c>
      <c r="Q731" s="203" t="s">
        <v>1178</v>
      </c>
      <c r="R731" s="203"/>
      <c r="S731" s="204">
        <v>206684.21</v>
      </c>
      <c r="Y731" t="s">
        <v>71229</v>
      </c>
      <c r="Z731">
        <v>600</v>
      </c>
      <c r="AB731" s="276" t="s">
        <v>54815</v>
      </c>
      <c r="AC731" s="277">
        <v>30122.25</v>
      </c>
      <c r="AE731" s="246" t="s">
        <v>35991</v>
      </c>
      <c r="AF731" s="247">
        <v>103487.93</v>
      </c>
      <c r="AH731" s="226" t="s">
        <v>48661</v>
      </c>
      <c r="AI731" s="227">
        <v>8509.2999999999993</v>
      </c>
      <c r="AK731" s="207" t="s">
        <v>13031</v>
      </c>
      <c r="AL731" s="208">
        <v>68124.33</v>
      </c>
      <c r="AM731" s="93"/>
      <c r="AN731" s="199" t="s">
        <v>31848</v>
      </c>
      <c r="AO731" s="200">
        <v>5.92</v>
      </c>
      <c r="AQ731" t="s">
        <v>66416</v>
      </c>
      <c r="AR731" s="284">
        <v>32300</v>
      </c>
      <c r="AT731" s="272" t="s">
        <v>11967</v>
      </c>
      <c r="AU731" s="273">
        <v>2802978.67</v>
      </c>
      <c r="AW731" s="244" t="s">
        <v>11702</v>
      </c>
      <c r="AX731" s="245">
        <v>26949.19</v>
      </c>
      <c r="AZ731" s="230" t="s">
        <v>9477</v>
      </c>
      <c r="BA731" s="231">
        <v>2985.88</v>
      </c>
      <c r="BC731" s="209" t="s">
        <v>7310</v>
      </c>
      <c r="BD731" s="210">
        <v>305802.19</v>
      </c>
      <c r="BF731" s="195" t="s">
        <v>10020</v>
      </c>
      <c r="BG731" s="196">
        <v>38820</v>
      </c>
    </row>
    <row r="732" spans="1:59" x14ac:dyDescent="0.55000000000000004">
      <c r="A732" t="s">
        <v>69644</v>
      </c>
      <c r="C732" s="284">
        <v>48212.07</v>
      </c>
      <c r="E732" s="282" t="s">
        <v>5768</v>
      </c>
      <c r="F732" s="282"/>
      <c r="G732" s="283">
        <v>87851.95</v>
      </c>
      <c r="I732" s="242" t="s">
        <v>5512</v>
      </c>
      <c r="J732" s="242"/>
      <c r="K732" s="243">
        <v>25237.05</v>
      </c>
      <c r="M732" s="224" t="s">
        <v>4195</v>
      </c>
      <c r="N732" s="224"/>
      <c r="O732" s="225">
        <v>10981</v>
      </c>
      <c r="Q732" s="203" t="s">
        <v>1179</v>
      </c>
      <c r="R732" s="203"/>
      <c r="S732" s="204">
        <v>27954</v>
      </c>
      <c r="Y732" t="s">
        <v>66860</v>
      </c>
      <c r="Z732" s="284">
        <v>3655.97</v>
      </c>
      <c r="AB732" s="276" t="s">
        <v>34569</v>
      </c>
      <c r="AC732" s="277">
        <v>49488.24</v>
      </c>
      <c r="AE732" s="246" t="s">
        <v>60188</v>
      </c>
      <c r="AF732" s="247">
        <v>-9476.7000000000007</v>
      </c>
      <c r="AH732" s="226" t="s">
        <v>38846</v>
      </c>
      <c r="AI732" s="227">
        <v>118012</v>
      </c>
      <c r="AK732" s="207" t="s">
        <v>15345</v>
      </c>
      <c r="AL732" s="208">
        <v>233379.77</v>
      </c>
      <c r="AM732" s="93"/>
      <c r="AN732" s="199" t="s">
        <v>17973</v>
      </c>
      <c r="AO732" s="200">
        <v>3516.02</v>
      </c>
      <c r="AQ732" t="s">
        <v>12027</v>
      </c>
      <c r="AR732" s="284">
        <v>1139829.8899999999</v>
      </c>
      <c r="AT732" s="272" t="s">
        <v>11968</v>
      </c>
      <c r="AU732" s="273">
        <v>87851.95</v>
      </c>
      <c r="AW732" s="244" t="s">
        <v>11714</v>
      </c>
      <c r="AX732" s="245">
        <v>25237.05</v>
      </c>
      <c r="AZ732" s="230" t="s">
        <v>10552</v>
      </c>
      <c r="BA732" s="231">
        <v>10981</v>
      </c>
      <c r="BC732" s="209" t="s">
        <v>7725</v>
      </c>
      <c r="BD732" s="210">
        <v>46349.16</v>
      </c>
      <c r="BF732" s="195" t="s">
        <v>10397</v>
      </c>
      <c r="BG732" s="196">
        <v>28299</v>
      </c>
    </row>
    <row r="733" spans="1:59" x14ac:dyDescent="0.55000000000000004">
      <c r="A733" t="s">
        <v>56997</v>
      </c>
      <c r="C733" s="284">
        <v>56849.96</v>
      </c>
      <c r="E733" s="282" t="s">
        <v>5764</v>
      </c>
      <c r="F733" s="282"/>
      <c r="G733" s="283">
        <v>276765.59000000003</v>
      </c>
      <c r="I733" s="242" t="s">
        <v>5501</v>
      </c>
      <c r="J733" s="242"/>
      <c r="K733" s="243">
        <v>283886.98</v>
      </c>
      <c r="M733" s="224" t="s">
        <v>4196</v>
      </c>
      <c r="N733" s="224"/>
      <c r="O733" s="225">
        <v>4587.8</v>
      </c>
      <c r="Q733" s="203" t="s">
        <v>1180</v>
      </c>
      <c r="R733" s="203"/>
      <c r="S733" s="204">
        <v>305802.19</v>
      </c>
      <c r="Y733" t="s">
        <v>70342</v>
      </c>
      <c r="Z733" s="284">
        <v>6511.63</v>
      </c>
      <c r="AB733" s="276" t="s">
        <v>34570</v>
      </c>
      <c r="AC733" s="277">
        <v>771336.08</v>
      </c>
      <c r="AE733" s="246" t="s">
        <v>58177</v>
      </c>
      <c r="AF733" s="247">
        <v>787717.44</v>
      </c>
      <c r="AH733" s="226" t="s">
        <v>48662</v>
      </c>
      <c r="AI733" s="227">
        <v>19900</v>
      </c>
      <c r="AK733" s="207" t="s">
        <v>15346</v>
      </c>
      <c r="AL733" s="208">
        <v>269746.46000000002</v>
      </c>
      <c r="AM733" s="93"/>
      <c r="AN733" s="199" t="s">
        <v>17974</v>
      </c>
      <c r="AO733" s="200">
        <v>161.9</v>
      </c>
      <c r="AQ733" t="s">
        <v>51234</v>
      </c>
      <c r="AR733" s="284">
        <v>90617.86</v>
      </c>
      <c r="AT733" s="272" t="s">
        <v>11964</v>
      </c>
      <c r="AU733" s="273">
        <v>276765.59000000003</v>
      </c>
      <c r="AW733" s="244" t="s">
        <v>11703</v>
      </c>
      <c r="AX733" s="245">
        <v>283886.98</v>
      </c>
      <c r="AZ733" s="230" t="s">
        <v>10553</v>
      </c>
      <c r="BA733" s="231">
        <v>4587.8</v>
      </c>
      <c r="BC733" s="209" t="s">
        <v>8021</v>
      </c>
      <c r="BD733" s="210">
        <v>139427.99</v>
      </c>
      <c r="BF733" s="195" t="s">
        <v>10021</v>
      </c>
      <c r="BG733" s="196">
        <v>28299</v>
      </c>
    </row>
    <row r="734" spans="1:59" x14ac:dyDescent="0.55000000000000004">
      <c r="A734" t="s">
        <v>69645</v>
      </c>
      <c r="C734" s="284">
        <v>12742.72</v>
      </c>
      <c r="E734" s="282" t="s">
        <v>5765</v>
      </c>
      <c r="F734" s="282"/>
      <c r="G734" s="283">
        <v>21236.39</v>
      </c>
      <c r="I734" s="242" t="s">
        <v>5502</v>
      </c>
      <c r="J734" s="242"/>
      <c r="K734" s="243">
        <v>23604.61</v>
      </c>
      <c r="M734" s="224" t="s">
        <v>4197</v>
      </c>
      <c r="N734" s="224"/>
      <c r="O734" s="225">
        <v>529.74</v>
      </c>
      <c r="Q734" s="203" t="s">
        <v>1181</v>
      </c>
      <c r="R734" s="203"/>
      <c r="S734" s="204">
        <v>18994</v>
      </c>
      <c r="Y734" t="s">
        <v>38833</v>
      </c>
      <c r="Z734" s="284">
        <v>4640.66</v>
      </c>
      <c r="AB734" s="276" t="s">
        <v>55833</v>
      </c>
      <c r="AC734" s="277">
        <v>5725.34</v>
      </c>
      <c r="AE734" s="246" t="s">
        <v>54790</v>
      </c>
      <c r="AF734" s="247">
        <v>53378.28</v>
      </c>
      <c r="AH734" s="226" t="s">
        <v>48663</v>
      </c>
      <c r="AI734" s="227">
        <v>86111.360000000001</v>
      </c>
      <c r="AK734" s="207" t="s">
        <v>13033</v>
      </c>
      <c r="AL734" s="208">
        <v>515348.03</v>
      </c>
      <c r="AM734" s="93"/>
      <c r="AN734" s="199" t="s">
        <v>31849</v>
      </c>
      <c r="AO734" s="200">
        <v>7426.64</v>
      </c>
      <c r="AQ734" t="s">
        <v>51397</v>
      </c>
      <c r="AR734">
        <v>381.24</v>
      </c>
      <c r="AT734" s="272" t="s">
        <v>11965</v>
      </c>
      <c r="AU734" s="273">
        <v>21236.39</v>
      </c>
      <c r="AW734" s="244" t="s">
        <v>11704</v>
      </c>
      <c r="AX734" s="245">
        <v>23604.61</v>
      </c>
      <c r="AZ734" s="230" t="s">
        <v>10554</v>
      </c>
      <c r="BA734" s="231">
        <v>529.74</v>
      </c>
      <c r="BC734" s="209" t="s">
        <v>8281</v>
      </c>
      <c r="BD734" s="210">
        <v>411692.05</v>
      </c>
      <c r="BF734" s="195" t="s">
        <v>10121</v>
      </c>
      <c r="BG734" s="196">
        <v>44540</v>
      </c>
    </row>
    <row r="735" spans="1:59" x14ac:dyDescent="0.55000000000000004">
      <c r="A735" t="s">
        <v>56998</v>
      </c>
      <c r="C735" s="284">
        <v>67234.73</v>
      </c>
      <c r="E735" s="282" t="s">
        <v>5769</v>
      </c>
      <c r="F735" s="282"/>
      <c r="G735" s="283">
        <v>1751027.75</v>
      </c>
      <c r="I735" s="242" t="s">
        <v>5503</v>
      </c>
      <c r="J735" s="242"/>
      <c r="K735" s="243">
        <v>6666829.4299999997</v>
      </c>
      <c r="M735" s="224" t="s">
        <v>3519</v>
      </c>
      <c r="N735" s="224"/>
      <c r="O735" s="225">
        <v>5817.98</v>
      </c>
      <c r="Q735" s="203" t="s">
        <v>1182</v>
      </c>
      <c r="R735" s="203"/>
      <c r="S735" s="204">
        <v>298666</v>
      </c>
      <c r="Y735" t="s">
        <v>33057</v>
      </c>
      <c r="Z735" s="284">
        <v>6256.47</v>
      </c>
      <c r="AB735" s="276" t="s">
        <v>63619</v>
      </c>
      <c r="AC735" s="277">
        <v>18032.57</v>
      </c>
      <c r="AE735" s="246" t="s">
        <v>51556</v>
      </c>
      <c r="AF735" s="247">
        <v>357063.22</v>
      </c>
      <c r="AH735" s="226" t="s">
        <v>48664</v>
      </c>
      <c r="AI735" s="227">
        <v>424.11</v>
      </c>
      <c r="AK735" s="207" t="s">
        <v>15347</v>
      </c>
      <c r="AL735" s="208">
        <v>11847.47</v>
      </c>
      <c r="AM735" s="93"/>
      <c r="AN735" s="199" t="s">
        <v>31850</v>
      </c>
      <c r="AO735" s="200">
        <v>568.14</v>
      </c>
      <c r="AQ735" t="s">
        <v>57046</v>
      </c>
      <c r="AR735" s="284">
        <v>46747.58</v>
      </c>
      <c r="AT735" s="272" t="s">
        <v>11969</v>
      </c>
      <c r="AU735" s="273">
        <v>1751027.75</v>
      </c>
      <c r="AW735" s="244" t="s">
        <v>11705</v>
      </c>
      <c r="AX735" s="245">
        <v>6666829.4299999997</v>
      </c>
      <c r="AZ735" s="230" t="s">
        <v>9481</v>
      </c>
      <c r="BA735" s="231">
        <v>5817.98</v>
      </c>
      <c r="BC735" s="209" t="s">
        <v>8503</v>
      </c>
      <c r="BD735" s="210">
        <v>543213</v>
      </c>
      <c r="BF735" s="195" t="s">
        <v>10398</v>
      </c>
      <c r="BG735" s="196">
        <v>13189</v>
      </c>
    </row>
    <row r="736" spans="1:59" x14ac:dyDescent="0.55000000000000004">
      <c r="A736" t="s">
        <v>56999</v>
      </c>
      <c r="C736" s="284">
        <v>1088.51</v>
      </c>
      <c r="E736" s="282" t="s">
        <v>5771</v>
      </c>
      <c r="F736" s="282"/>
      <c r="G736" s="283">
        <v>13936617.619999999</v>
      </c>
      <c r="I736" s="242" t="s">
        <v>5504</v>
      </c>
      <c r="J736" s="242"/>
      <c r="K736" s="243">
        <v>421672.01</v>
      </c>
      <c r="M736" s="224" t="s">
        <v>4198</v>
      </c>
      <c r="N736" s="224"/>
      <c r="O736" s="225">
        <v>609.17999999999995</v>
      </c>
      <c r="Q736" s="203" t="s">
        <v>1183</v>
      </c>
      <c r="R736" s="203"/>
      <c r="S736" s="204">
        <v>146386.26999999999</v>
      </c>
      <c r="Y736" t="s">
        <v>33058</v>
      </c>
      <c r="Z736" s="284">
        <v>17116.11</v>
      </c>
      <c r="AB736" s="276" t="s">
        <v>66929</v>
      </c>
      <c r="AC736" s="277">
        <v>4000</v>
      </c>
      <c r="AE736" s="246" t="s">
        <v>44363</v>
      </c>
      <c r="AF736" s="247">
        <v>2170.1999999999998</v>
      </c>
      <c r="AH736" s="226" t="s">
        <v>42132</v>
      </c>
      <c r="AI736" s="227">
        <v>330948.21999999997</v>
      </c>
      <c r="AK736" s="207" t="s">
        <v>15348</v>
      </c>
      <c r="AL736" s="208">
        <v>-5657.46</v>
      </c>
      <c r="AM736" s="93"/>
      <c r="AN736" s="199" t="s">
        <v>31851</v>
      </c>
      <c r="AO736" s="200">
        <v>210.3</v>
      </c>
      <c r="AQ736" t="s">
        <v>46591</v>
      </c>
      <c r="AR736" s="284">
        <v>7942</v>
      </c>
      <c r="AT736" s="272" t="s">
        <v>11971</v>
      </c>
      <c r="AU736" s="273">
        <v>13936617.619999999</v>
      </c>
      <c r="AW736" s="244" t="s">
        <v>11706</v>
      </c>
      <c r="AX736" s="245">
        <v>421672.01</v>
      </c>
      <c r="AZ736" s="230" t="s">
        <v>10555</v>
      </c>
      <c r="BA736" s="231">
        <v>609.17999999999995</v>
      </c>
      <c r="BC736" s="209" t="s">
        <v>8662</v>
      </c>
      <c r="BD736" s="210">
        <v>33429</v>
      </c>
      <c r="BF736" s="195" t="s">
        <v>10023</v>
      </c>
      <c r="BG736" s="196">
        <v>57729</v>
      </c>
    </row>
    <row r="737" spans="1:59" x14ac:dyDescent="0.55000000000000004">
      <c r="A737" t="s">
        <v>57000</v>
      </c>
      <c r="C737">
        <v>754.66</v>
      </c>
      <c r="E737" s="282" t="s">
        <v>5772</v>
      </c>
      <c r="F737" s="282"/>
      <c r="G737" s="283">
        <v>1112570.3700000001</v>
      </c>
      <c r="I737" s="242" t="s">
        <v>5505</v>
      </c>
      <c r="J737" s="242"/>
      <c r="K737" s="243">
        <v>176294.55</v>
      </c>
      <c r="M737" s="224" t="s">
        <v>4199</v>
      </c>
      <c r="N737" s="224"/>
      <c r="O737" s="225">
        <v>2629.56</v>
      </c>
      <c r="Q737" s="203" t="s">
        <v>1184</v>
      </c>
      <c r="R737" s="203"/>
      <c r="S737" s="204">
        <v>1712</v>
      </c>
      <c r="Y737" t="s">
        <v>34476</v>
      </c>
      <c r="Z737" s="284">
        <v>14165.34</v>
      </c>
      <c r="AB737" s="276" t="s">
        <v>46676</v>
      </c>
      <c r="AC737" s="277">
        <v>205834.57</v>
      </c>
      <c r="AE737" s="246" t="s">
        <v>63014</v>
      </c>
      <c r="AF737" s="247">
        <v>314.44</v>
      </c>
      <c r="AH737" s="226" t="s">
        <v>42133</v>
      </c>
      <c r="AI737" s="227">
        <v>302.92</v>
      </c>
      <c r="AK737" s="207" t="s">
        <v>15349</v>
      </c>
      <c r="AL737" s="208">
        <v>5190.6899999999996</v>
      </c>
      <c r="AM737" s="93"/>
      <c r="AN737" s="199" t="s">
        <v>31852</v>
      </c>
      <c r="AO737" s="200">
        <v>1903</v>
      </c>
      <c r="AQ737" t="s">
        <v>70320</v>
      </c>
      <c r="AR737">
        <v>475</v>
      </c>
      <c r="AT737" s="272" t="s">
        <v>11972</v>
      </c>
      <c r="AU737" s="273">
        <v>1112570.3700000001</v>
      </c>
      <c r="AW737" s="244" t="s">
        <v>11707</v>
      </c>
      <c r="AX737" s="245">
        <v>176294.55</v>
      </c>
      <c r="AZ737" s="230" t="s">
        <v>10556</v>
      </c>
      <c r="BA737" s="231">
        <v>2629.56</v>
      </c>
      <c r="BC737" s="209" t="s">
        <v>8902</v>
      </c>
      <c r="BD737" s="210">
        <v>410534</v>
      </c>
      <c r="BF737" s="195" t="s">
        <v>10399</v>
      </c>
      <c r="BG737" s="196">
        <v>16037</v>
      </c>
    </row>
    <row r="738" spans="1:59" x14ac:dyDescent="0.55000000000000004">
      <c r="A738" t="s">
        <v>69649</v>
      </c>
      <c r="C738" s="284">
        <v>55000.13</v>
      </c>
      <c r="E738" s="282" t="s">
        <v>5773</v>
      </c>
      <c r="F738" s="282"/>
      <c r="G738" s="283">
        <v>30652198.699999999</v>
      </c>
      <c r="I738" s="242" t="s">
        <v>5506</v>
      </c>
      <c r="J738" s="242"/>
      <c r="K738" s="243">
        <v>5789232.8099999996</v>
      </c>
      <c r="M738" s="224" t="s">
        <v>4200</v>
      </c>
      <c r="N738" s="224"/>
      <c r="O738" s="225">
        <v>12431</v>
      </c>
      <c r="Q738" s="203" t="s">
        <v>1185</v>
      </c>
      <c r="R738" s="203"/>
      <c r="S738" s="204">
        <v>29846</v>
      </c>
      <c r="Y738" t="s">
        <v>34477</v>
      </c>
      <c r="Z738" s="284">
        <v>34248.94</v>
      </c>
      <c r="AB738" s="276" t="s">
        <v>47759</v>
      </c>
      <c r="AC738" s="277">
        <v>7800</v>
      </c>
      <c r="AE738" s="246" t="s">
        <v>51558</v>
      </c>
      <c r="AF738" s="247">
        <v>37702.699999999997</v>
      </c>
      <c r="AH738" s="226" t="s">
        <v>48665</v>
      </c>
      <c r="AI738" s="227">
        <v>271421.5</v>
      </c>
      <c r="AK738" s="207" t="s">
        <v>15350</v>
      </c>
      <c r="AL738" s="208">
        <v>6264.18</v>
      </c>
      <c r="AM738" s="93"/>
      <c r="AN738" s="199" t="s">
        <v>31853</v>
      </c>
      <c r="AO738" s="200">
        <v>858.77</v>
      </c>
      <c r="AQ738" t="s">
        <v>66454</v>
      </c>
      <c r="AR738" s="284">
        <v>1708</v>
      </c>
      <c r="AT738" s="272" t="s">
        <v>11973</v>
      </c>
      <c r="AU738" s="273">
        <v>30652198.699999999</v>
      </c>
      <c r="AW738" s="244" t="s">
        <v>11708</v>
      </c>
      <c r="AX738" s="245">
        <v>5789232.8099999996</v>
      </c>
      <c r="AZ738" s="230" t="s">
        <v>10557</v>
      </c>
      <c r="BA738" s="231">
        <v>12431</v>
      </c>
      <c r="BC738" s="209" t="s">
        <v>9159</v>
      </c>
      <c r="BD738" s="210">
        <v>12744</v>
      </c>
      <c r="BF738" s="195" t="s">
        <v>10024</v>
      </c>
      <c r="BG738" s="196">
        <v>16037</v>
      </c>
    </row>
    <row r="739" spans="1:59" x14ac:dyDescent="0.55000000000000004">
      <c r="A739" t="s">
        <v>57001</v>
      </c>
      <c r="C739" s="284">
        <v>55670.33</v>
      </c>
      <c r="E739" s="282" t="s">
        <v>5774</v>
      </c>
      <c r="F739" s="282"/>
      <c r="G739" s="283">
        <v>82818.83</v>
      </c>
      <c r="I739" s="242" t="s">
        <v>5507</v>
      </c>
      <c r="J739" s="242"/>
      <c r="K739" s="243">
        <v>3500821.72</v>
      </c>
      <c r="M739" s="224" t="s">
        <v>4202</v>
      </c>
      <c r="N739" s="224"/>
      <c r="O739" s="225">
        <v>8743.7199999999993</v>
      </c>
      <c r="Q739" s="203" t="s">
        <v>1186</v>
      </c>
      <c r="R739" s="203"/>
      <c r="S739" s="204">
        <v>302968.89</v>
      </c>
      <c r="Y739" t="s">
        <v>69678</v>
      </c>
      <c r="Z739" s="284">
        <v>3672.74</v>
      </c>
      <c r="AB739" s="276" t="s">
        <v>38867</v>
      </c>
      <c r="AC739" s="277">
        <v>8840.9599999999991</v>
      </c>
      <c r="AE739" s="246" t="s">
        <v>63937</v>
      </c>
      <c r="AF739" s="247">
        <v>5784.54</v>
      </c>
      <c r="AH739" s="226" t="s">
        <v>51552</v>
      </c>
      <c r="AI739" s="227">
        <v>8250</v>
      </c>
      <c r="AK739" s="207" t="s">
        <v>15351</v>
      </c>
      <c r="AL739" s="208">
        <v>1500</v>
      </c>
      <c r="AM739" s="93"/>
      <c r="AN739" s="199" t="s">
        <v>31854</v>
      </c>
      <c r="AO739" s="200">
        <v>1342.37</v>
      </c>
      <c r="AQ739" t="s">
        <v>12030</v>
      </c>
      <c r="AR739" s="284">
        <v>6358377.4800000004</v>
      </c>
      <c r="AT739" s="272" t="s">
        <v>11974</v>
      </c>
      <c r="AU739" s="273">
        <v>82818.83</v>
      </c>
      <c r="AW739" s="244" t="s">
        <v>11709</v>
      </c>
      <c r="AX739" s="245">
        <v>3500821.72</v>
      </c>
      <c r="AZ739" s="230" t="s">
        <v>10558</v>
      </c>
      <c r="BA739" s="231">
        <v>8743.7199999999993</v>
      </c>
      <c r="BC739" s="209" t="s">
        <v>9244</v>
      </c>
      <c r="BD739" s="210">
        <v>3365945.63</v>
      </c>
      <c r="BF739" s="195" t="s">
        <v>10400</v>
      </c>
      <c r="BG739" s="196">
        <v>3363</v>
      </c>
    </row>
    <row r="740" spans="1:59" x14ac:dyDescent="0.55000000000000004">
      <c r="A740" t="s">
        <v>65917</v>
      </c>
      <c r="C740" s="284">
        <v>16862.009999999998</v>
      </c>
      <c r="E740" s="282" t="s">
        <v>5775</v>
      </c>
      <c r="F740" s="282"/>
      <c r="G740" s="283">
        <v>379411.43</v>
      </c>
      <c r="I740" s="242" t="s">
        <v>5508</v>
      </c>
      <c r="J740" s="242"/>
      <c r="K740" s="243">
        <v>448690.02</v>
      </c>
      <c r="M740" s="224" t="s">
        <v>4201</v>
      </c>
      <c r="N740" s="224"/>
      <c r="O740" s="225">
        <v>6682.22</v>
      </c>
      <c r="Q740" s="203" t="s">
        <v>1187</v>
      </c>
      <c r="R740" s="203"/>
      <c r="S740" s="204">
        <v>1031894.03</v>
      </c>
      <c r="Y740" t="s">
        <v>51499</v>
      </c>
      <c r="Z740" s="284">
        <v>17957.03</v>
      </c>
      <c r="AB740" s="276" t="s">
        <v>36026</v>
      </c>
      <c r="AC740" s="277">
        <v>6433.05</v>
      </c>
      <c r="AE740" s="246" t="s">
        <v>60189</v>
      </c>
      <c r="AF740" s="247">
        <v>2221</v>
      </c>
      <c r="AH740" s="226" t="s">
        <v>48666</v>
      </c>
      <c r="AI740" s="227">
        <v>299.8</v>
      </c>
      <c r="AK740" s="207" t="s">
        <v>15352</v>
      </c>
      <c r="AL740" s="208">
        <v>944.18</v>
      </c>
      <c r="AM740" s="93"/>
      <c r="AN740" s="199" t="s">
        <v>31855</v>
      </c>
      <c r="AO740" s="200">
        <v>18926.78</v>
      </c>
      <c r="AQ740" t="s">
        <v>40069</v>
      </c>
      <c r="AR740" s="284">
        <v>155283.81</v>
      </c>
      <c r="AT740" s="272" t="s">
        <v>11975</v>
      </c>
      <c r="AU740" s="273">
        <v>379411.43</v>
      </c>
      <c r="AW740" s="244" t="s">
        <v>11710</v>
      </c>
      <c r="AX740" s="245">
        <v>448690.02</v>
      </c>
      <c r="AZ740" s="230" t="s">
        <v>10559</v>
      </c>
      <c r="BA740" s="231">
        <v>6682.22</v>
      </c>
      <c r="BC740" s="209" t="s">
        <v>10590</v>
      </c>
      <c r="BD740" s="210">
        <v>95843.21</v>
      </c>
      <c r="BF740" s="195" t="s">
        <v>10025</v>
      </c>
      <c r="BG740" s="196">
        <v>3363</v>
      </c>
    </row>
    <row r="741" spans="1:59" x14ac:dyDescent="0.55000000000000004">
      <c r="A741" t="s">
        <v>65919</v>
      </c>
      <c r="C741">
        <v>900</v>
      </c>
      <c r="E741" s="282" t="s">
        <v>5776</v>
      </c>
      <c r="F741" s="282"/>
      <c r="G741" s="283">
        <v>441639.5</v>
      </c>
      <c r="I741" s="242" t="s">
        <v>5509</v>
      </c>
      <c r="J741" s="242"/>
      <c r="K741" s="243">
        <v>39201.32</v>
      </c>
      <c r="M741" s="224" t="s">
        <v>4284</v>
      </c>
      <c r="N741" s="224"/>
      <c r="O741" s="225">
        <v>4627</v>
      </c>
      <c r="Q741" s="203" t="s">
        <v>1188</v>
      </c>
      <c r="R741" s="203"/>
      <c r="S741" s="204">
        <v>17617</v>
      </c>
      <c r="Y741" t="s">
        <v>34478</v>
      </c>
      <c r="Z741" s="284">
        <v>115729.16</v>
      </c>
      <c r="AB741" s="276" t="s">
        <v>34571</v>
      </c>
      <c r="AC741" s="277">
        <v>653279.06999999995</v>
      </c>
      <c r="AE741" s="246" t="s">
        <v>58423</v>
      </c>
      <c r="AF741" s="247">
        <v>206917.15</v>
      </c>
      <c r="AH741" s="226" t="s">
        <v>35988</v>
      </c>
      <c r="AI741" s="227">
        <v>80919.44</v>
      </c>
      <c r="AK741" s="207" t="s">
        <v>15353</v>
      </c>
      <c r="AL741" s="208">
        <v>500</v>
      </c>
      <c r="AM741" s="93"/>
      <c r="AN741" s="199" t="s">
        <v>31856</v>
      </c>
      <c r="AO741" s="200">
        <v>7426.64</v>
      </c>
      <c r="AQ741" t="s">
        <v>51235</v>
      </c>
      <c r="AR741" s="284">
        <v>1652861.61</v>
      </c>
      <c r="AT741" s="272" t="s">
        <v>11976</v>
      </c>
      <c r="AU741" s="273">
        <v>441639.5</v>
      </c>
      <c r="AW741" s="244" t="s">
        <v>11711</v>
      </c>
      <c r="AX741" s="245">
        <v>39201.32</v>
      </c>
      <c r="AZ741" s="230" t="s">
        <v>10560</v>
      </c>
      <c r="BA741" s="231">
        <v>4627</v>
      </c>
      <c r="BC741" s="209" t="s">
        <v>10873</v>
      </c>
      <c r="BD741" s="210">
        <v>3973.28</v>
      </c>
      <c r="BF741" s="195" t="s">
        <v>10401</v>
      </c>
      <c r="BG741" s="196">
        <v>18888</v>
      </c>
    </row>
    <row r="742" spans="1:59" x14ac:dyDescent="0.55000000000000004">
      <c r="A742" t="s">
        <v>71003</v>
      </c>
      <c r="C742" s="284">
        <v>6865.72</v>
      </c>
      <c r="E742" s="282" t="s">
        <v>5778</v>
      </c>
      <c r="F742" s="282"/>
      <c r="G742" s="283">
        <v>625560.63</v>
      </c>
      <c r="I742" s="242" t="s">
        <v>5510</v>
      </c>
      <c r="J742" s="242"/>
      <c r="K742" s="243">
        <v>409321.01</v>
      </c>
      <c r="M742" s="224" t="s">
        <v>4205</v>
      </c>
      <c r="N742" s="224"/>
      <c r="O742" s="225">
        <v>33989.769999999997</v>
      </c>
      <c r="Q742" s="203" t="s">
        <v>1189</v>
      </c>
      <c r="R742" s="203"/>
      <c r="S742" s="204">
        <v>43052</v>
      </c>
      <c r="Y742" t="s">
        <v>34479</v>
      </c>
      <c r="Z742" s="284">
        <v>173392.54</v>
      </c>
      <c r="AB742" s="276" t="s">
        <v>34572</v>
      </c>
      <c r="AC742" s="277">
        <v>2069846.51</v>
      </c>
      <c r="AE742" s="246" t="s">
        <v>63938</v>
      </c>
      <c r="AF742" s="247">
        <v>611.05999999999995</v>
      </c>
      <c r="AH742" s="226" t="s">
        <v>35989</v>
      </c>
      <c r="AI742" s="227">
        <v>111774.94</v>
      </c>
      <c r="AK742" s="207" t="s">
        <v>15354</v>
      </c>
      <c r="AL742" s="208">
        <v>2100.9499999999998</v>
      </c>
      <c r="AM742" s="93"/>
      <c r="AN742" s="199" t="s">
        <v>18002</v>
      </c>
      <c r="AO742" s="200">
        <v>568.14</v>
      </c>
      <c r="AQ742" t="s">
        <v>51398</v>
      </c>
      <c r="AR742" s="284">
        <v>1931072.95</v>
      </c>
      <c r="AT742" s="272" t="s">
        <v>11978</v>
      </c>
      <c r="AU742" s="273">
        <v>625560.63</v>
      </c>
      <c r="AW742" s="244" t="s">
        <v>11712</v>
      </c>
      <c r="AX742" s="245">
        <v>409321.01</v>
      </c>
      <c r="AZ742" s="230" t="s">
        <v>10562</v>
      </c>
      <c r="BA742" s="231">
        <v>33989.769999999997</v>
      </c>
      <c r="BC742" s="209" t="s">
        <v>11492</v>
      </c>
      <c r="BD742" s="210">
        <v>452513.64</v>
      </c>
      <c r="BF742" s="195" t="s">
        <v>10026</v>
      </c>
      <c r="BG742" s="196">
        <v>18888</v>
      </c>
    </row>
    <row r="743" spans="1:59" x14ac:dyDescent="0.55000000000000004">
      <c r="A743" t="s">
        <v>65921</v>
      </c>
      <c r="C743" s="284">
        <v>6119.98</v>
      </c>
      <c r="E743" s="282" t="s">
        <v>5779</v>
      </c>
      <c r="F743" s="282"/>
      <c r="G743" s="283">
        <v>4351665.3499999996</v>
      </c>
      <c r="I743" s="242" t="s">
        <v>5511</v>
      </c>
      <c r="J743" s="242"/>
      <c r="K743" s="243">
        <v>527074.72</v>
      </c>
      <c r="M743" s="224" t="s">
        <v>4207</v>
      </c>
      <c r="N743" s="224"/>
      <c r="O743" s="225">
        <v>21244</v>
      </c>
      <c r="Q743" s="203" t="s">
        <v>333</v>
      </c>
      <c r="R743" s="203"/>
      <c r="S743" s="204">
        <v>194081</v>
      </c>
      <c r="Y743" t="s">
        <v>66489</v>
      </c>
      <c r="Z743" s="284">
        <v>13633.37</v>
      </c>
      <c r="AB743" s="276" t="s">
        <v>34573</v>
      </c>
      <c r="AC743" s="277">
        <v>835499</v>
      </c>
      <c r="AE743" s="246" t="s">
        <v>58424</v>
      </c>
      <c r="AF743" s="247">
        <v>14486.04</v>
      </c>
      <c r="AH743" s="226" t="s">
        <v>35990</v>
      </c>
      <c r="AI743" s="227">
        <v>14833.56</v>
      </c>
      <c r="AK743" s="207" t="s">
        <v>15355</v>
      </c>
      <c r="AL743" s="208">
        <v>781</v>
      </c>
      <c r="AM743" s="93"/>
      <c r="AN743" s="199" t="s">
        <v>31857</v>
      </c>
      <c r="AO743" s="200">
        <v>210.3</v>
      </c>
      <c r="AQ743" t="s">
        <v>46533</v>
      </c>
      <c r="AR743" s="284">
        <v>63488</v>
      </c>
      <c r="AT743" s="272" t="s">
        <v>11979</v>
      </c>
      <c r="AU743" s="273">
        <v>4351665.3499999996</v>
      </c>
      <c r="AW743" s="244" t="s">
        <v>11713</v>
      </c>
      <c r="AX743" s="245">
        <v>527074.72</v>
      </c>
      <c r="AZ743" s="230" t="s">
        <v>10564</v>
      </c>
      <c r="BA743" s="231">
        <v>21244</v>
      </c>
      <c r="BC743" s="209" t="s">
        <v>12206</v>
      </c>
      <c r="BD743" s="210">
        <v>11800</v>
      </c>
      <c r="BF743" s="195" t="s">
        <v>10402</v>
      </c>
      <c r="BG743" s="196">
        <v>13353</v>
      </c>
    </row>
    <row r="744" spans="1:59" x14ac:dyDescent="0.55000000000000004">
      <c r="A744" t="s">
        <v>65922</v>
      </c>
      <c r="C744" s="284">
        <v>3586.8</v>
      </c>
      <c r="E744" s="282" t="s">
        <v>5780</v>
      </c>
      <c r="F744" s="282"/>
      <c r="G744" s="283">
        <v>1407974.76</v>
      </c>
      <c r="I744" s="242" t="s">
        <v>5513</v>
      </c>
      <c r="J744" s="242"/>
      <c r="K744" s="243">
        <v>5449.95</v>
      </c>
      <c r="M744" s="224" t="s">
        <v>4208</v>
      </c>
      <c r="N744" s="224"/>
      <c r="O744" s="225">
        <v>13730</v>
      </c>
      <c r="Q744" s="203" t="s">
        <v>1190</v>
      </c>
      <c r="R744" s="203"/>
      <c r="S744" s="204">
        <v>4078</v>
      </c>
      <c r="Y744" t="s">
        <v>58926</v>
      </c>
      <c r="Z744" s="284">
        <v>390060.85</v>
      </c>
      <c r="AB744" s="276" t="s">
        <v>49643</v>
      </c>
      <c r="AC744" s="277">
        <v>50108.36</v>
      </c>
      <c r="AE744" s="246" t="s">
        <v>58425</v>
      </c>
      <c r="AF744" s="247">
        <v>50844.42</v>
      </c>
      <c r="AH744" s="226" t="s">
        <v>49602</v>
      </c>
      <c r="AI744" s="227">
        <v>3144.44</v>
      </c>
      <c r="AK744" s="207" t="s">
        <v>15356</v>
      </c>
      <c r="AL744" s="208">
        <v>19715.73</v>
      </c>
      <c r="AM744" s="93"/>
      <c r="AN744" s="199" t="s">
        <v>31858</v>
      </c>
      <c r="AO744" s="200">
        <v>1903</v>
      </c>
      <c r="AQ744" t="s">
        <v>57098</v>
      </c>
      <c r="AR744" s="284">
        <v>110462.03</v>
      </c>
      <c r="AT744" s="272" t="s">
        <v>11980</v>
      </c>
      <c r="AU744" s="273">
        <v>1407974.76</v>
      </c>
      <c r="AW744" s="244" t="s">
        <v>11715</v>
      </c>
      <c r="AX744" s="245">
        <v>5449.95</v>
      </c>
      <c r="AZ744" s="230" t="s">
        <v>10565</v>
      </c>
      <c r="BA744" s="231">
        <v>13730</v>
      </c>
      <c r="BC744" s="209" t="s">
        <v>9790</v>
      </c>
      <c r="BD744" s="210">
        <v>6464322.5999999996</v>
      </c>
      <c r="BF744" s="195" t="s">
        <v>10027</v>
      </c>
      <c r="BG744" s="196">
        <v>13353</v>
      </c>
    </row>
    <row r="745" spans="1:59" x14ac:dyDescent="0.55000000000000004">
      <c r="A745" t="s">
        <v>65923</v>
      </c>
      <c r="C745">
        <v>600</v>
      </c>
      <c r="E745" s="282" t="s">
        <v>5781</v>
      </c>
      <c r="F745" s="282"/>
      <c r="G745" s="283">
        <v>19373076.059999999</v>
      </c>
      <c r="I745" s="242" t="s">
        <v>5514</v>
      </c>
      <c r="J745" s="242"/>
      <c r="K745" s="243">
        <v>30137.69</v>
      </c>
      <c r="M745" s="224" t="s">
        <v>4209</v>
      </c>
      <c r="N745" s="224"/>
      <c r="O745" s="225">
        <v>2736.2</v>
      </c>
      <c r="Q745" s="203" t="s">
        <v>1191</v>
      </c>
      <c r="R745" s="203"/>
      <c r="S745" s="204">
        <v>187363.29</v>
      </c>
      <c r="Y745" t="s">
        <v>51500</v>
      </c>
      <c r="Z745" s="284">
        <v>8091.47</v>
      </c>
      <c r="AB745" s="276" t="s">
        <v>51652</v>
      </c>
      <c r="AC745" s="277">
        <v>86428.07</v>
      </c>
      <c r="AE745" s="246" t="s">
        <v>58426</v>
      </c>
      <c r="AF745" s="247">
        <v>24547.59</v>
      </c>
      <c r="AH745" s="226" t="s">
        <v>49603</v>
      </c>
      <c r="AI745" s="227">
        <v>3677.02</v>
      </c>
      <c r="AK745" s="207" t="s">
        <v>15357</v>
      </c>
      <c r="AL745" s="208">
        <v>8660</v>
      </c>
      <c r="AM745" s="93"/>
      <c r="AN745" s="199" t="s">
        <v>18006</v>
      </c>
      <c r="AO745" s="200">
        <v>858.77</v>
      </c>
      <c r="AQ745" t="s">
        <v>57117</v>
      </c>
      <c r="AR745" s="284">
        <v>1088.51</v>
      </c>
      <c r="AT745" s="272" t="s">
        <v>11981</v>
      </c>
      <c r="AU745" s="273">
        <v>19373076.059999999</v>
      </c>
      <c r="AW745" s="244" t="s">
        <v>11716</v>
      </c>
      <c r="AX745" s="245">
        <v>30137.69</v>
      </c>
      <c r="AZ745" s="230" t="s">
        <v>9486</v>
      </c>
      <c r="BA745" s="231">
        <v>2736.2</v>
      </c>
      <c r="BC745" s="209" t="s">
        <v>6646</v>
      </c>
      <c r="BD745" s="210">
        <v>30896</v>
      </c>
      <c r="BF745" s="195" t="s">
        <v>10403</v>
      </c>
      <c r="BG745" s="196">
        <v>12079</v>
      </c>
    </row>
    <row r="746" spans="1:59" x14ac:dyDescent="0.55000000000000004">
      <c r="A746" t="s">
        <v>43511</v>
      </c>
      <c r="C746" s="284">
        <v>6829.68</v>
      </c>
      <c r="E746" s="282" t="s">
        <v>5782</v>
      </c>
      <c r="F746" s="282"/>
      <c r="G746" s="283">
        <v>19158.34</v>
      </c>
      <c r="I746" s="242" t="s">
        <v>5515</v>
      </c>
      <c r="J746" s="242"/>
      <c r="K746" s="243">
        <v>48591.4</v>
      </c>
      <c r="M746" s="224" t="s">
        <v>4211</v>
      </c>
      <c r="N746" s="224"/>
      <c r="O746" s="225">
        <v>28979.87</v>
      </c>
      <c r="Q746" s="203" t="s">
        <v>1192</v>
      </c>
      <c r="R746" s="203"/>
      <c r="S746" s="204">
        <v>1587535.58</v>
      </c>
      <c r="Y746" t="s">
        <v>51501</v>
      </c>
      <c r="Z746">
        <v>369.39</v>
      </c>
      <c r="AB746" s="276" t="s">
        <v>36027</v>
      </c>
      <c r="AC746" s="277">
        <v>371597.01</v>
      </c>
      <c r="AE746" s="246" t="s">
        <v>49612</v>
      </c>
      <c r="AF746" s="247">
        <v>17759.14</v>
      </c>
      <c r="AH746" s="226" t="s">
        <v>51553</v>
      </c>
      <c r="AI746" s="227">
        <v>800</v>
      </c>
      <c r="AK746" s="207" t="s">
        <v>15358</v>
      </c>
      <c r="AL746" s="208">
        <v>869.33</v>
      </c>
      <c r="AM746" s="93"/>
      <c r="AN746" s="199" t="s">
        <v>18007</v>
      </c>
      <c r="AO746" s="200">
        <v>1342.37</v>
      </c>
      <c r="AQ746" t="s">
        <v>57164</v>
      </c>
      <c r="AR746" s="284">
        <v>2187.38</v>
      </c>
      <c r="AT746" s="272" t="s">
        <v>11982</v>
      </c>
      <c r="AU746" s="273">
        <v>19158.34</v>
      </c>
      <c r="AW746" s="244" t="s">
        <v>11717</v>
      </c>
      <c r="AX746" s="245">
        <v>48591.4</v>
      </c>
      <c r="AZ746" s="230" t="s">
        <v>10568</v>
      </c>
      <c r="BA746" s="231">
        <v>28979.87</v>
      </c>
      <c r="BC746" s="209" t="s">
        <v>6897</v>
      </c>
      <c r="BD746" s="210">
        <v>6306</v>
      </c>
      <c r="BF746" s="195" t="s">
        <v>10028</v>
      </c>
      <c r="BG746" s="196">
        <v>12079</v>
      </c>
    </row>
    <row r="747" spans="1:59" x14ac:dyDescent="0.55000000000000004">
      <c r="A747" t="s">
        <v>65927</v>
      </c>
      <c r="C747" s="284">
        <v>47669.4</v>
      </c>
      <c r="E747" s="282" t="s">
        <v>5783</v>
      </c>
      <c r="F747" s="282"/>
      <c r="G747" s="283">
        <v>2048661.88</v>
      </c>
      <c r="I747" s="242" t="s">
        <v>5517</v>
      </c>
      <c r="J747" s="242"/>
      <c r="K747" s="243">
        <v>33630.949999999997</v>
      </c>
      <c r="M747" s="224" t="s">
        <v>4212</v>
      </c>
      <c r="N747" s="224"/>
      <c r="O747" s="225">
        <v>91270</v>
      </c>
      <c r="Q747" s="203" t="s">
        <v>1193</v>
      </c>
      <c r="R747" s="203"/>
      <c r="S747" s="204">
        <v>71949.740000000005</v>
      </c>
      <c r="Y747" t="s">
        <v>51502</v>
      </c>
      <c r="Z747">
        <v>648.66</v>
      </c>
      <c r="AB747" s="276" t="s">
        <v>66930</v>
      </c>
      <c r="AC747" s="277">
        <v>30997.9</v>
      </c>
      <c r="AE747" s="246" t="s">
        <v>63939</v>
      </c>
      <c r="AF747" s="247">
        <v>9217.52</v>
      </c>
      <c r="AH747" s="226" t="s">
        <v>49604</v>
      </c>
      <c r="AI747" s="227">
        <v>4000</v>
      </c>
      <c r="AK747" s="207" t="s">
        <v>15359</v>
      </c>
      <c r="AL747" s="208">
        <v>66.45</v>
      </c>
      <c r="AM747" s="93"/>
      <c r="AN747" s="199" t="s">
        <v>18010</v>
      </c>
      <c r="AO747" s="200">
        <v>18926.78</v>
      </c>
      <c r="AQ747" t="s">
        <v>12044</v>
      </c>
      <c r="AR747" s="284">
        <v>704715.54</v>
      </c>
      <c r="AT747" s="272" t="s">
        <v>11983</v>
      </c>
      <c r="AU747" s="273">
        <v>2048661.88</v>
      </c>
      <c r="AW747" s="244" t="s">
        <v>11719</v>
      </c>
      <c r="AX747" s="245">
        <v>33630.949999999997</v>
      </c>
      <c r="AZ747" s="230" t="s">
        <v>10570</v>
      </c>
      <c r="BA747" s="231">
        <v>91270</v>
      </c>
      <c r="BC747" s="209" t="s">
        <v>7069</v>
      </c>
      <c r="BD747" s="210">
        <v>1899</v>
      </c>
      <c r="BF747" s="195" t="s">
        <v>10404</v>
      </c>
      <c r="BG747" s="196">
        <v>2383.88</v>
      </c>
    </row>
    <row r="748" spans="1:59" x14ac:dyDescent="0.55000000000000004">
      <c r="A748" t="s">
        <v>57002</v>
      </c>
      <c r="C748">
        <v>247.44</v>
      </c>
      <c r="E748" s="282" t="s">
        <v>5784</v>
      </c>
      <c r="F748" s="282"/>
      <c r="G748" s="283">
        <v>851000</v>
      </c>
      <c r="I748" s="242" t="s">
        <v>5518</v>
      </c>
      <c r="J748" s="242"/>
      <c r="K748" s="243">
        <v>33166.18</v>
      </c>
      <c r="M748" s="224" t="s">
        <v>4213</v>
      </c>
      <c r="N748" s="224"/>
      <c r="O748" s="225">
        <v>30868</v>
      </c>
      <c r="Q748" s="203" t="s">
        <v>1194</v>
      </c>
      <c r="R748" s="203"/>
      <c r="S748" s="204">
        <v>60646.720000000001</v>
      </c>
      <c r="Y748" t="s">
        <v>51503</v>
      </c>
      <c r="Z748" s="284">
        <v>2033.99</v>
      </c>
      <c r="AB748" s="276" t="s">
        <v>51653</v>
      </c>
      <c r="AC748" s="277">
        <v>76986.289999999994</v>
      </c>
      <c r="AE748" s="246" t="s">
        <v>55796</v>
      </c>
      <c r="AF748" s="247">
        <v>2660.47</v>
      </c>
      <c r="AH748" s="226" t="s">
        <v>51554</v>
      </c>
      <c r="AI748" s="227">
        <v>2147.6799999999998</v>
      </c>
      <c r="AK748" s="207" t="s">
        <v>15360</v>
      </c>
      <c r="AL748" s="208">
        <v>3839.43</v>
      </c>
      <c r="AM748" s="93"/>
      <c r="AN748" s="199" t="s">
        <v>13290</v>
      </c>
      <c r="AO748" s="200">
        <v>26844.39</v>
      </c>
      <c r="AQ748" t="s">
        <v>40070</v>
      </c>
      <c r="AR748" s="284">
        <v>4668.87</v>
      </c>
      <c r="AT748" s="272" t="s">
        <v>11984</v>
      </c>
      <c r="AU748" s="273">
        <v>851000</v>
      </c>
      <c r="AW748" s="244" t="s">
        <v>11720</v>
      </c>
      <c r="AX748" s="245">
        <v>33166.18</v>
      </c>
      <c r="AZ748" s="230" t="s">
        <v>10571</v>
      </c>
      <c r="BA748" s="231">
        <v>30868</v>
      </c>
      <c r="BC748" s="209" t="s">
        <v>7311</v>
      </c>
      <c r="BD748" s="210">
        <v>18994</v>
      </c>
      <c r="BF748" s="195" t="s">
        <v>10029</v>
      </c>
      <c r="BG748" s="196">
        <v>2383.88</v>
      </c>
    </row>
    <row r="749" spans="1:59" x14ac:dyDescent="0.55000000000000004">
      <c r="A749" t="s">
        <v>65937</v>
      </c>
      <c r="C749" s="284">
        <v>5679.34</v>
      </c>
      <c r="E749" s="282" t="s">
        <v>5785</v>
      </c>
      <c r="F749" s="282"/>
      <c r="G749" s="283">
        <v>1055043.8899999999</v>
      </c>
      <c r="I749" s="242" t="s">
        <v>5519</v>
      </c>
      <c r="J749" s="242"/>
      <c r="K749" s="243">
        <v>49860</v>
      </c>
      <c r="M749" s="224" t="s">
        <v>3526</v>
      </c>
      <c r="N749" s="224"/>
      <c r="O749" s="225">
        <v>1534.9</v>
      </c>
      <c r="Q749" s="203" t="s">
        <v>1195</v>
      </c>
      <c r="R749" s="203"/>
      <c r="S749" s="204">
        <v>4154</v>
      </c>
      <c r="Y749" t="s">
        <v>51504</v>
      </c>
      <c r="Z749">
        <v>549.04999999999995</v>
      </c>
      <c r="AB749" s="276" t="s">
        <v>40126</v>
      </c>
      <c r="AC749" s="277">
        <v>4597.04</v>
      </c>
      <c r="AE749" s="246" t="s">
        <v>57208</v>
      </c>
      <c r="AF749" s="247">
        <v>390</v>
      </c>
      <c r="AH749" s="226" t="s">
        <v>40098</v>
      </c>
      <c r="AI749" s="227">
        <v>1838.26</v>
      </c>
      <c r="AK749" s="207" t="s">
        <v>15361</v>
      </c>
      <c r="AL749" s="208">
        <v>500.79</v>
      </c>
      <c r="AM749" s="93"/>
      <c r="AN749" s="199" t="s">
        <v>13291</v>
      </c>
      <c r="AO749" s="200">
        <v>55321.279999999999</v>
      </c>
      <c r="AQ749" t="s">
        <v>51237</v>
      </c>
      <c r="AR749" s="284">
        <v>50203.44</v>
      </c>
      <c r="AT749" s="272" t="s">
        <v>11985</v>
      </c>
      <c r="AU749" s="273">
        <v>1055043.8899999999</v>
      </c>
      <c r="AW749" s="244" t="s">
        <v>11721</v>
      </c>
      <c r="AX749" s="245">
        <v>49860</v>
      </c>
      <c r="AZ749" s="230" t="s">
        <v>9490</v>
      </c>
      <c r="BA749" s="231">
        <v>1534.9</v>
      </c>
      <c r="BC749" s="209" t="s">
        <v>7726</v>
      </c>
      <c r="BD749" s="210">
        <v>3165</v>
      </c>
      <c r="BF749" s="195" t="s">
        <v>10405</v>
      </c>
      <c r="BG749" s="196">
        <v>8268</v>
      </c>
    </row>
    <row r="750" spans="1:59" x14ac:dyDescent="0.55000000000000004">
      <c r="A750" t="s">
        <v>65938</v>
      </c>
      <c r="C750" s="284">
        <v>5000</v>
      </c>
      <c r="E750" s="282" t="s">
        <v>5786</v>
      </c>
      <c r="F750" s="282"/>
      <c r="G750" s="283">
        <v>375466.62</v>
      </c>
      <c r="I750" s="242" t="s">
        <v>5520</v>
      </c>
      <c r="J750" s="242"/>
      <c r="K750" s="243">
        <v>5439.25</v>
      </c>
      <c r="M750" s="224" t="s">
        <v>4289</v>
      </c>
      <c r="N750" s="224"/>
      <c r="O750" s="225">
        <v>4056</v>
      </c>
      <c r="Q750" s="203" t="s">
        <v>335</v>
      </c>
      <c r="R750" s="203"/>
      <c r="S750" s="204">
        <v>276354</v>
      </c>
      <c r="Y750" t="s">
        <v>70343</v>
      </c>
      <c r="Z750" s="284">
        <v>2952.67</v>
      </c>
      <c r="AB750" s="276" t="s">
        <v>66931</v>
      </c>
      <c r="AC750" s="277">
        <v>1517.86</v>
      </c>
      <c r="AE750" s="246" t="s">
        <v>58427</v>
      </c>
      <c r="AF750" s="247">
        <v>9186.81</v>
      </c>
      <c r="AH750" s="226" t="s">
        <v>51555</v>
      </c>
      <c r="AI750" s="227">
        <v>389289.91</v>
      </c>
      <c r="AK750" s="207" t="s">
        <v>15362</v>
      </c>
      <c r="AL750" s="208">
        <v>2000</v>
      </c>
      <c r="AM750" s="93"/>
      <c r="AN750" s="199" t="s">
        <v>13292</v>
      </c>
      <c r="AO750" s="200">
        <v>112958.41</v>
      </c>
      <c r="AQ750" t="s">
        <v>57118</v>
      </c>
      <c r="AR750">
        <v>754.66</v>
      </c>
      <c r="AT750" s="272" t="s">
        <v>11986</v>
      </c>
      <c r="AU750" s="273">
        <v>375466.62</v>
      </c>
      <c r="AW750" s="244" t="s">
        <v>11722</v>
      </c>
      <c r="AX750" s="245">
        <v>5439.25</v>
      </c>
      <c r="AZ750" s="230" t="s">
        <v>10573</v>
      </c>
      <c r="BA750" s="231">
        <v>4056</v>
      </c>
      <c r="BC750" s="209" t="s">
        <v>8022</v>
      </c>
      <c r="BD750" s="210">
        <v>5050</v>
      </c>
      <c r="BF750" s="195" t="s">
        <v>10030</v>
      </c>
      <c r="BG750" s="196">
        <v>8268</v>
      </c>
    </row>
    <row r="751" spans="1:59" x14ac:dyDescent="0.55000000000000004">
      <c r="A751" t="s">
        <v>57004</v>
      </c>
      <c r="C751" s="284">
        <v>12675.9</v>
      </c>
      <c r="E751" s="282" t="s">
        <v>5787</v>
      </c>
      <c r="F751" s="282"/>
      <c r="G751" s="283">
        <v>10473200.279999999</v>
      </c>
      <c r="I751" s="242" t="s">
        <v>5521</v>
      </c>
      <c r="J751" s="242"/>
      <c r="K751" s="243">
        <v>19444.650000000001</v>
      </c>
      <c r="M751" s="224" t="s">
        <v>4290</v>
      </c>
      <c r="N751" s="224"/>
      <c r="O751" s="225">
        <v>1283</v>
      </c>
      <c r="Q751" s="203" t="s">
        <v>1196</v>
      </c>
      <c r="R751" s="203"/>
      <c r="S751" s="204">
        <v>127478.61</v>
      </c>
      <c r="Y751" t="s">
        <v>63920</v>
      </c>
      <c r="Z751">
        <v>531.57000000000005</v>
      </c>
      <c r="AB751" s="276" t="s">
        <v>66932</v>
      </c>
      <c r="AC751" s="277">
        <v>245</v>
      </c>
      <c r="AE751" s="246" t="s">
        <v>55797</v>
      </c>
      <c r="AF751" s="247">
        <v>294.99</v>
      </c>
      <c r="AH751" s="226" t="s">
        <v>49605</v>
      </c>
      <c r="AI751" s="227">
        <v>311760.27</v>
      </c>
      <c r="AK751" s="207" t="s">
        <v>15363</v>
      </c>
      <c r="AL751" s="208">
        <v>8013</v>
      </c>
      <c r="AM751" s="93"/>
      <c r="AN751" s="199" t="s">
        <v>13293</v>
      </c>
      <c r="AO751" s="200">
        <v>13357.56</v>
      </c>
      <c r="AQ751" t="s">
        <v>66455</v>
      </c>
      <c r="AR751">
        <v>509</v>
      </c>
      <c r="AT751" s="272" t="s">
        <v>11987</v>
      </c>
      <c r="AU751" s="273">
        <v>10473200.279999999</v>
      </c>
      <c r="AW751" s="244" t="s">
        <v>11723</v>
      </c>
      <c r="AX751" s="245">
        <v>19444.650000000001</v>
      </c>
      <c r="AZ751" s="230" t="s">
        <v>10574</v>
      </c>
      <c r="BA751" s="231">
        <v>1283</v>
      </c>
      <c r="BC751" s="209" t="s">
        <v>8282</v>
      </c>
      <c r="BD751" s="210">
        <v>11940</v>
      </c>
      <c r="BF751" s="195" t="s">
        <v>10406</v>
      </c>
      <c r="BG751" s="196">
        <v>17927</v>
      </c>
    </row>
    <row r="752" spans="1:59" x14ac:dyDescent="0.55000000000000004">
      <c r="A752" t="s">
        <v>57006</v>
      </c>
      <c r="C752" s="284">
        <v>8898.7199999999993</v>
      </c>
      <c r="E752" s="282" t="s">
        <v>5788</v>
      </c>
      <c r="F752" s="282"/>
      <c r="G752" s="283">
        <v>122707.86</v>
      </c>
      <c r="I752" s="242" t="s">
        <v>5523</v>
      </c>
      <c r="J752" s="242"/>
      <c r="K752" s="243">
        <v>141500.93</v>
      </c>
      <c r="M752" s="224" t="s">
        <v>4214</v>
      </c>
      <c r="N752" s="224"/>
      <c r="O752" s="225">
        <v>84797</v>
      </c>
      <c r="Q752" s="203" t="s">
        <v>1197</v>
      </c>
      <c r="R752" s="203"/>
      <c r="S752" s="204">
        <v>2224577</v>
      </c>
      <c r="Y752" t="s">
        <v>59395</v>
      </c>
      <c r="Z752" s="284">
        <v>13646.59</v>
      </c>
      <c r="AB752" s="276" t="s">
        <v>61790</v>
      </c>
      <c r="AC752" s="277">
        <v>1450173.69</v>
      </c>
      <c r="AE752" s="246" t="s">
        <v>55798</v>
      </c>
      <c r="AF752" s="247">
        <v>747.37</v>
      </c>
      <c r="AH752" s="226" t="s">
        <v>49606</v>
      </c>
      <c r="AI752" s="227">
        <v>29408.35</v>
      </c>
      <c r="AK752" s="207" t="s">
        <v>15364</v>
      </c>
      <c r="AL752" s="208">
        <v>869.33</v>
      </c>
      <c r="AM752" s="93"/>
      <c r="AN752" s="199" t="s">
        <v>13294</v>
      </c>
      <c r="AO752" s="200">
        <v>52769.4</v>
      </c>
      <c r="AQ752" t="s">
        <v>12046</v>
      </c>
      <c r="AR752" s="284">
        <v>2237186.08</v>
      </c>
      <c r="AT752" s="272" t="s">
        <v>11988</v>
      </c>
      <c r="AU752" s="273">
        <v>122707.86</v>
      </c>
      <c r="AW752" s="244" t="s">
        <v>11725</v>
      </c>
      <c r="AX752" s="245">
        <v>141500.93</v>
      </c>
      <c r="AZ752" s="230" t="s">
        <v>10575</v>
      </c>
      <c r="BA752" s="231">
        <v>84797</v>
      </c>
      <c r="BC752" s="209" t="s">
        <v>8504</v>
      </c>
      <c r="BD752" s="210">
        <v>65703</v>
      </c>
      <c r="BF752" s="195" t="s">
        <v>10031</v>
      </c>
      <c r="BG752" s="196">
        <v>17927</v>
      </c>
    </row>
    <row r="753" spans="1:59" x14ac:dyDescent="0.55000000000000004">
      <c r="A753" t="s">
        <v>57007</v>
      </c>
      <c r="C753" s="284">
        <v>4950.8500000000004</v>
      </c>
      <c r="E753" s="282" t="s">
        <v>5789</v>
      </c>
      <c r="F753" s="282"/>
      <c r="G753" s="283">
        <v>9286075.0999999996</v>
      </c>
      <c r="I753" s="242" t="s">
        <v>5524</v>
      </c>
      <c r="J753" s="242"/>
      <c r="K753" s="243">
        <v>791</v>
      </c>
      <c r="M753" s="224" t="s">
        <v>3528</v>
      </c>
      <c r="N753" s="224"/>
      <c r="O753" s="225">
        <v>239748</v>
      </c>
      <c r="Q753" s="203" t="s">
        <v>1198</v>
      </c>
      <c r="R753" s="203"/>
      <c r="S753" s="204">
        <v>50633.82</v>
      </c>
      <c r="Y753" t="s">
        <v>66870</v>
      </c>
      <c r="Z753" s="284">
        <v>23000</v>
      </c>
      <c r="AB753" s="276" t="s">
        <v>38868</v>
      </c>
      <c r="AC753" s="277">
        <v>1074883.31</v>
      </c>
      <c r="AE753" s="246" t="s">
        <v>55799</v>
      </c>
      <c r="AF753" s="247">
        <v>6101.2</v>
      </c>
      <c r="AH753" s="226" t="s">
        <v>49607</v>
      </c>
      <c r="AI753" s="227">
        <v>135780.15</v>
      </c>
      <c r="AK753" s="207" t="s">
        <v>15365</v>
      </c>
      <c r="AL753" s="208">
        <v>5190.6899999999996</v>
      </c>
      <c r="AM753" s="93"/>
      <c r="AN753" s="199" t="s">
        <v>13295</v>
      </c>
      <c r="AO753" s="200">
        <v>19311.98</v>
      </c>
      <c r="AQ753" t="s">
        <v>39970</v>
      </c>
      <c r="AR753" s="284">
        <v>7965.4</v>
      </c>
      <c r="AT753" s="272" t="s">
        <v>11989</v>
      </c>
      <c r="AU753" s="273">
        <v>9286075.0999999996</v>
      </c>
      <c r="AW753" s="244" t="s">
        <v>11726</v>
      </c>
      <c r="AX753" s="245">
        <v>791</v>
      </c>
      <c r="AZ753" s="230" t="s">
        <v>9492</v>
      </c>
      <c r="BA753" s="231">
        <v>239748</v>
      </c>
      <c r="BC753" s="209" t="s">
        <v>8663</v>
      </c>
      <c r="BD753" s="210">
        <v>2175</v>
      </c>
      <c r="BF753" s="195" t="s">
        <v>10407</v>
      </c>
      <c r="BG753" s="196">
        <v>16999</v>
      </c>
    </row>
    <row r="754" spans="1:59" x14ac:dyDescent="0.55000000000000004">
      <c r="A754" t="s">
        <v>57009</v>
      </c>
      <c r="C754" s="284">
        <v>4744.18</v>
      </c>
      <c r="E754" s="282" t="s">
        <v>5790</v>
      </c>
      <c r="F754" s="282"/>
      <c r="G754" s="283">
        <v>1819686.33</v>
      </c>
      <c r="I754" s="242" t="s">
        <v>5525</v>
      </c>
      <c r="J754" s="242"/>
      <c r="K754" s="243">
        <v>45353.68</v>
      </c>
      <c r="M754" s="224" t="s">
        <v>5244</v>
      </c>
      <c r="N754" s="224"/>
      <c r="O754" s="225">
        <v>31000</v>
      </c>
      <c r="Q754" s="203" t="s">
        <v>1199</v>
      </c>
      <c r="R754" s="203"/>
      <c r="S754" s="204">
        <v>23076</v>
      </c>
      <c r="Y754" t="s">
        <v>34486</v>
      </c>
      <c r="Z754" s="284">
        <v>34387.800000000003</v>
      </c>
      <c r="AB754" s="276" t="s">
        <v>33128</v>
      </c>
      <c r="AC754" s="277">
        <v>124248.72</v>
      </c>
      <c r="AE754" s="246" t="s">
        <v>57209</v>
      </c>
      <c r="AF754" s="247">
        <v>22694.23</v>
      </c>
      <c r="AH754" s="226" t="s">
        <v>49608</v>
      </c>
      <c r="AI754" s="227">
        <v>187733.24</v>
      </c>
      <c r="AK754" s="207" t="s">
        <v>15366</v>
      </c>
      <c r="AL754" s="208">
        <v>6264.18</v>
      </c>
      <c r="AM754" s="93"/>
      <c r="AN754" s="199" t="s">
        <v>13296</v>
      </c>
      <c r="AO754" s="200">
        <v>36701.81</v>
      </c>
      <c r="AQ754" t="s">
        <v>40071</v>
      </c>
      <c r="AR754" s="284">
        <v>14511.66</v>
      </c>
      <c r="AT754" s="272" t="s">
        <v>11990</v>
      </c>
      <c r="AU754" s="273">
        <v>1819686.33</v>
      </c>
      <c r="AW754" s="244" t="s">
        <v>11727</v>
      </c>
      <c r="AX754" s="245">
        <v>45353.68</v>
      </c>
      <c r="AZ754" s="230" t="s">
        <v>10577</v>
      </c>
      <c r="BA754" s="231">
        <v>31000</v>
      </c>
      <c r="BC754" s="209" t="s">
        <v>8903</v>
      </c>
      <c r="BD754" s="210">
        <v>12554.83</v>
      </c>
      <c r="BF754" s="195" t="s">
        <v>10033</v>
      </c>
      <c r="BG754" s="196">
        <v>16999</v>
      </c>
    </row>
    <row r="755" spans="1:59" x14ac:dyDescent="0.55000000000000004">
      <c r="A755" t="s">
        <v>57011</v>
      </c>
      <c r="C755">
        <v>735</v>
      </c>
      <c r="E755" s="282" t="s">
        <v>5791</v>
      </c>
      <c r="F755" s="282"/>
      <c r="G755" s="283">
        <v>5263578.5599999996</v>
      </c>
      <c r="I755" s="242" t="s">
        <v>5526</v>
      </c>
      <c r="J755" s="242"/>
      <c r="K755" s="243">
        <v>32362.28</v>
      </c>
      <c r="M755" s="224" t="s">
        <v>4295</v>
      </c>
      <c r="N755" s="224"/>
      <c r="O755" s="225">
        <v>28.45</v>
      </c>
      <c r="Q755" s="203" t="s">
        <v>1200</v>
      </c>
      <c r="R755" s="203"/>
      <c r="S755" s="204">
        <v>6660</v>
      </c>
      <c r="Y755" t="s">
        <v>71903</v>
      </c>
      <c r="Z755" s="284">
        <v>4250</v>
      </c>
      <c r="AB755" s="276" t="s">
        <v>54816</v>
      </c>
      <c r="AC755" s="277">
        <v>13331</v>
      </c>
      <c r="AE755" s="246" t="s">
        <v>63940</v>
      </c>
      <c r="AF755" s="247">
        <v>655.07000000000005</v>
      </c>
      <c r="AH755" s="226" t="s">
        <v>49609</v>
      </c>
      <c r="AI755" s="227">
        <v>7208.98</v>
      </c>
      <c r="AK755" s="207" t="s">
        <v>15367</v>
      </c>
      <c r="AL755" s="208">
        <v>1500</v>
      </c>
      <c r="AM755" s="93"/>
      <c r="AN755" s="199" t="s">
        <v>13297</v>
      </c>
      <c r="AO755" s="200">
        <v>26679.759999999998</v>
      </c>
      <c r="AQ755" t="s">
        <v>51238</v>
      </c>
      <c r="AR755" s="284">
        <v>16137.24</v>
      </c>
      <c r="AT755" s="272" t="s">
        <v>11991</v>
      </c>
      <c r="AU755" s="273">
        <v>5263578.5599999996</v>
      </c>
      <c r="AW755" s="244" t="s">
        <v>11728</v>
      </c>
      <c r="AX755" s="245">
        <v>32362.28</v>
      </c>
      <c r="AZ755" s="230" t="s">
        <v>10579</v>
      </c>
      <c r="BA755" s="231">
        <v>28.45</v>
      </c>
      <c r="BC755" s="209" t="s">
        <v>9441</v>
      </c>
      <c r="BD755" s="210">
        <v>32670.1</v>
      </c>
      <c r="BF755" s="195" t="s">
        <v>10122</v>
      </c>
      <c r="BG755" s="196">
        <v>128474</v>
      </c>
    </row>
    <row r="756" spans="1:59" x14ac:dyDescent="0.55000000000000004">
      <c r="A756" t="s">
        <v>57013</v>
      </c>
      <c r="C756" s="284">
        <v>8668.52</v>
      </c>
      <c r="E756" s="282" t="s">
        <v>5792</v>
      </c>
      <c r="F756" s="282"/>
      <c r="G756" s="283">
        <v>60601.13</v>
      </c>
      <c r="I756" s="242" t="s">
        <v>5527</v>
      </c>
      <c r="J756" s="242"/>
      <c r="K756" s="243">
        <v>85134.720000000001</v>
      </c>
      <c r="M756" s="224" t="s">
        <v>3529</v>
      </c>
      <c r="N756" s="224"/>
      <c r="O756" s="225">
        <v>71747.88</v>
      </c>
      <c r="Q756" s="203" t="s">
        <v>1201</v>
      </c>
      <c r="R756" s="203"/>
      <c r="S756" s="204">
        <v>17768</v>
      </c>
      <c r="Y756" t="s">
        <v>55780</v>
      </c>
      <c r="Z756" s="284">
        <v>4324.9399999999996</v>
      </c>
      <c r="AB756" s="276" t="s">
        <v>63029</v>
      </c>
      <c r="AC756" s="277">
        <v>-31548.81</v>
      </c>
      <c r="AE756" s="246" t="s">
        <v>55800</v>
      </c>
      <c r="AF756" s="247">
        <v>38000</v>
      </c>
      <c r="AH756" s="226" t="s">
        <v>49610</v>
      </c>
      <c r="AI756" s="227">
        <v>14318.03</v>
      </c>
      <c r="AK756" s="207" t="s">
        <v>15368</v>
      </c>
      <c r="AL756" s="208">
        <v>1010.63</v>
      </c>
      <c r="AM756" s="93"/>
      <c r="AN756" s="199" t="s">
        <v>13298</v>
      </c>
      <c r="AO756" s="200">
        <v>175</v>
      </c>
      <c r="AQ756" t="s">
        <v>66303</v>
      </c>
      <c r="AR756" s="284">
        <v>13752.31</v>
      </c>
      <c r="AT756" s="272" t="s">
        <v>11992</v>
      </c>
      <c r="AU756" s="273">
        <v>60601.13</v>
      </c>
      <c r="AW756" s="244" t="s">
        <v>11729</v>
      </c>
      <c r="AX756" s="245">
        <v>85134.720000000001</v>
      </c>
      <c r="AZ756" s="230" t="s">
        <v>9495</v>
      </c>
      <c r="BA756" s="231">
        <v>71747.88</v>
      </c>
      <c r="BC756" s="209" t="s">
        <v>9500</v>
      </c>
      <c r="BD756" s="210">
        <v>7008</v>
      </c>
      <c r="BF756" s="195" t="s">
        <v>10408</v>
      </c>
      <c r="BG756" s="196">
        <v>69425</v>
      </c>
    </row>
    <row r="757" spans="1:59" x14ac:dyDescent="0.55000000000000004">
      <c r="A757" t="s">
        <v>57016</v>
      </c>
      <c r="C757" s="284">
        <v>3193.8</v>
      </c>
      <c r="E757" s="282" t="s">
        <v>5793</v>
      </c>
      <c r="F757" s="282"/>
      <c r="G757" s="283">
        <v>34658545.960000001</v>
      </c>
      <c r="I757" s="242" t="s">
        <v>5528</v>
      </c>
      <c r="J757" s="242"/>
      <c r="K757" s="243">
        <v>29999.97</v>
      </c>
      <c r="M757" s="224" t="s">
        <v>4215</v>
      </c>
      <c r="N757" s="224"/>
      <c r="O757" s="225">
        <v>34650.019999999997</v>
      </c>
      <c r="Q757" s="203" t="s">
        <v>1202</v>
      </c>
      <c r="R757" s="203"/>
      <c r="S757" s="204">
        <v>88888.99</v>
      </c>
      <c r="Y757" t="s">
        <v>34487</v>
      </c>
      <c r="Z757" s="284">
        <v>3185.92</v>
      </c>
      <c r="AB757" s="276" t="s">
        <v>58185</v>
      </c>
      <c r="AC757" s="277">
        <v>742885.45</v>
      </c>
      <c r="AE757" s="246" t="s">
        <v>55801</v>
      </c>
      <c r="AF757" s="247">
        <v>2709.81</v>
      </c>
      <c r="AH757" s="226" t="s">
        <v>49611</v>
      </c>
      <c r="AI757" s="227">
        <v>269049.96999999997</v>
      </c>
      <c r="AK757" s="207" t="s">
        <v>15369</v>
      </c>
      <c r="AL757" s="208">
        <v>6339.43</v>
      </c>
      <c r="AM757" s="93"/>
      <c r="AN757" s="199" t="s">
        <v>13299</v>
      </c>
      <c r="AO757" s="200">
        <v>89.41</v>
      </c>
      <c r="AQ757" t="s">
        <v>70321</v>
      </c>
      <c r="AR757" s="284">
        <v>5700</v>
      </c>
      <c r="AT757" s="272" t="s">
        <v>11993</v>
      </c>
      <c r="AU757" s="273">
        <v>34658545.960000001</v>
      </c>
      <c r="AW757" s="244" t="s">
        <v>11730</v>
      </c>
      <c r="AX757" s="245">
        <v>29999.97</v>
      </c>
      <c r="AZ757" s="230" t="s">
        <v>10580</v>
      </c>
      <c r="BA757" s="231">
        <v>34650.019999999997</v>
      </c>
      <c r="BC757" s="209" t="s">
        <v>9602</v>
      </c>
      <c r="BD757" s="210">
        <v>2965</v>
      </c>
      <c r="BF757" s="195" t="s">
        <v>9423</v>
      </c>
      <c r="BG757" s="196">
        <v>109368.78</v>
      </c>
    </row>
    <row r="758" spans="1:59" x14ac:dyDescent="0.55000000000000004">
      <c r="A758" t="s">
        <v>57017</v>
      </c>
      <c r="C758">
        <v>298.76</v>
      </c>
      <c r="E758" s="282" t="s">
        <v>5794</v>
      </c>
      <c r="F758" s="282"/>
      <c r="G758" s="283">
        <v>158216.1</v>
      </c>
      <c r="I758" s="242" t="s">
        <v>5532</v>
      </c>
      <c r="J758" s="242"/>
      <c r="K758" s="243">
        <v>9689.16</v>
      </c>
      <c r="M758" s="224" t="s">
        <v>4296</v>
      </c>
      <c r="N758" s="224"/>
      <c r="O758" s="225">
        <v>1469</v>
      </c>
      <c r="Q758" s="203" t="s">
        <v>1203</v>
      </c>
      <c r="R758" s="203"/>
      <c r="S758" s="204">
        <v>11852</v>
      </c>
      <c r="Y758" t="s">
        <v>34488</v>
      </c>
      <c r="Z758" s="284">
        <v>10328.24</v>
      </c>
      <c r="AB758" s="276" t="s">
        <v>36028</v>
      </c>
      <c r="AC758" s="277">
        <v>2445205.41</v>
      </c>
      <c r="AE758" s="246" t="s">
        <v>55802</v>
      </c>
      <c r="AF758" s="247">
        <v>9310</v>
      </c>
      <c r="AH758" s="226" t="s">
        <v>35991</v>
      </c>
      <c r="AI758" s="227">
        <v>229740.45</v>
      </c>
      <c r="AK758" s="207" t="s">
        <v>15370</v>
      </c>
      <c r="AL758" s="208">
        <v>11395.74</v>
      </c>
      <c r="AM758" s="93"/>
      <c r="AN758" s="199" t="s">
        <v>13300</v>
      </c>
      <c r="AO758" s="200">
        <v>42130</v>
      </c>
      <c r="AQ758" t="s">
        <v>49561</v>
      </c>
      <c r="AR758" s="284">
        <v>186714.61</v>
      </c>
      <c r="AT758" s="272" t="s">
        <v>11994</v>
      </c>
      <c r="AU758" s="273">
        <v>158216.1</v>
      </c>
      <c r="AW758" s="244" t="s">
        <v>11734</v>
      </c>
      <c r="AX758" s="245">
        <v>9689.16</v>
      </c>
      <c r="AZ758" s="230" t="s">
        <v>10581</v>
      </c>
      <c r="BA758" s="231">
        <v>1469</v>
      </c>
      <c r="BC758" s="209" t="s">
        <v>9644</v>
      </c>
      <c r="BD758" s="210">
        <v>24693.47</v>
      </c>
      <c r="BF758" s="195" t="s">
        <v>10034</v>
      </c>
      <c r="BG758" s="196">
        <v>307267.78000000003</v>
      </c>
    </row>
    <row r="759" spans="1:59" x14ac:dyDescent="0.55000000000000004">
      <c r="A759" t="s">
        <v>65939</v>
      </c>
      <c r="C759">
        <v>253.41</v>
      </c>
      <c r="E759" s="282" t="s">
        <v>5795</v>
      </c>
      <c r="F759" s="282"/>
      <c r="G759" s="283">
        <v>163283.16</v>
      </c>
      <c r="I759" s="242" t="s">
        <v>5534</v>
      </c>
      <c r="J759" s="242"/>
      <c r="K759" s="243">
        <v>259.25</v>
      </c>
      <c r="M759" s="224" t="s">
        <v>4216</v>
      </c>
      <c r="N759" s="224"/>
      <c r="O759" s="225">
        <v>17644</v>
      </c>
      <c r="Q759" s="203" t="s">
        <v>1204</v>
      </c>
      <c r="R759" s="203"/>
      <c r="S759" s="204">
        <v>36773</v>
      </c>
      <c r="Y759" t="s">
        <v>35975</v>
      </c>
      <c r="Z759" s="284">
        <v>2675.53</v>
      </c>
      <c r="AB759" s="276" t="s">
        <v>46677</v>
      </c>
      <c r="AC759" s="277">
        <v>13666.54</v>
      </c>
      <c r="AE759" s="246" t="s">
        <v>55803</v>
      </c>
      <c r="AF759" s="247">
        <v>6101.2</v>
      </c>
      <c r="AH759" s="226" t="s">
        <v>51556</v>
      </c>
      <c r="AI759" s="227">
        <v>95</v>
      </c>
      <c r="AK759" s="207" t="s">
        <v>15371</v>
      </c>
      <c r="AL759" s="208">
        <v>28375.73</v>
      </c>
      <c r="AM759" s="93"/>
      <c r="AN759" s="199" t="s">
        <v>13301</v>
      </c>
      <c r="AO759" s="200">
        <v>104489.08</v>
      </c>
      <c r="AQ759" t="s">
        <v>12050</v>
      </c>
      <c r="AR759" s="284">
        <v>17285361.559999999</v>
      </c>
      <c r="AT759" s="272" t="s">
        <v>11995</v>
      </c>
      <c r="AU759" s="273">
        <v>163283.16</v>
      </c>
      <c r="AW759" s="244" t="s">
        <v>11736</v>
      </c>
      <c r="AX759" s="245">
        <v>259.25</v>
      </c>
      <c r="AZ759" s="230" t="s">
        <v>10582</v>
      </c>
      <c r="BA759" s="231">
        <v>17644</v>
      </c>
      <c r="BC759" s="209" t="s">
        <v>9703</v>
      </c>
      <c r="BD759" s="210">
        <v>7670.36</v>
      </c>
      <c r="BF759" s="195" t="s">
        <v>7666</v>
      </c>
      <c r="BG759" s="196">
        <v>4613.8100000000004</v>
      </c>
    </row>
    <row r="760" spans="1:59" x14ac:dyDescent="0.55000000000000004">
      <c r="A760" t="s">
        <v>57020</v>
      </c>
      <c r="C760" s="284">
        <v>7400.91</v>
      </c>
      <c r="E760" s="282" t="s">
        <v>5796</v>
      </c>
      <c r="F760" s="282"/>
      <c r="G760" s="283">
        <v>964068.23</v>
      </c>
      <c r="I760" s="242" t="s">
        <v>5535</v>
      </c>
      <c r="J760" s="242"/>
      <c r="K760" s="243">
        <v>50143.19</v>
      </c>
      <c r="M760" s="224" t="s">
        <v>4218</v>
      </c>
      <c r="N760" s="224"/>
      <c r="O760" s="225">
        <v>29107</v>
      </c>
      <c r="Q760" s="203" t="s">
        <v>336</v>
      </c>
      <c r="R760" s="203"/>
      <c r="S760" s="204">
        <v>11314</v>
      </c>
      <c r="Y760" t="s">
        <v>15223</v>
      </c>
      <c r="Z760" s="284">
        <v>13407.26</v>
      </c>
      <c r="AB760" s="276" t="s">
        <v>46678</v>
      </c>
      <c r="AC760" s="277">
        <v>1527.17</v>
      </c>
      <c r="AE760" s="246" t="s">
        <v>63941</v>
      </c>
      <c r="AF760" s="247">
        <v>2129.52</v>
      </c>
      <c r="AH760" s="226" t="s">
        <v>44363</v>
      </c>
      <c r="AI760" s="227">
        <v>15140.04</v>
      </c>
      <c r="AK760" s="207" t="s">
        <v>15372</v>
      </c>
      <c r="AL760" s="208">
        <v>47580</v>
      </c>
      <c r="AM760" s="93"/>
      <c r="AN760" s="199" t="s">
        <v>13302</v>
      </c>
      <c r="AO760" s="200">
        <v>17614.64</v>
      </c>
      <c r="AQ760" t="s">
        <v>51239</v>
      </c>
      <c r="AR760" s="284">
        <v>537818.35</v>
      </c>
      <c r="AT760" s="272" t="s">
        <v>11996</v>
      </c>
      <c r="AU760" s="273">
        <v>964068.23</v>
      </c>
      <c r="AW760" s="244" t="s">
        <v>11737</v>
      </c>
      <c r="AX760" s="245">
        <v>50143.19</v>
      </c>
      <c r="AZ760" s="230" t="s">
        <v>10584</v>
      </c>
      <c r="BA760" s="231">
        <v>29107</v>
      </c>
      <c r="BC760" s="209" t="s">
        <v>9791</v>
      </c>
      <c r="BD760" s="210">
        <v>233689.76</v>
      </c>
      <c r="BF760" s="195" t="s">
        <v>10409</v>
      </c>
      <c r="BG760" s="196">
        <v>2083.4699999999998</v>
      </c>
    </row>
    <row r="761" spans="1:59" x14ac:dyDescent="0.55000000000000004">
      <c r="A761" t="s">
        <v>57021</v>
      </c>
      <c r="C761" s="284">
        <v>10275.6</v>
      </c>
      <c r="E761" s="282" t="s">
        <v>5797</v>
      </c>
      <c r="F761" s="282"/>
      <c r="G761" s="283">
        <v>10527646.369999999</v>
      </c>
      <c r="I761" s="242" t="s">
        <v>5536</v>
      </c>
      <c r="J761" s="242"/>
      <c r="K761" s="243">
        <v>8375.84</v>
      </c>
      <c r="M761" s="224" t="s">
        <v>4219</v>
      </c>
      <c r="N761" s="224"/>
      <c r="O761" s="225">
        <v>63717</v>
      </c>
      <c r="Q761" s="203" t="s">
        <v>1205</v>
      </c>
      <c r="R761" s="203"/>
      <c r="S761" s="204">
        <v>11230</v>
      </c>
      <c r="Y761" t="s">
        <v>63930</v>
      </c>
      <c r="Z761">
        <v>458.27</v>
      </c>
      <c r="AB761" s="276" t="s">
        <v>46679</v>
      </c>
      <c r="AC761" s="277">
        <v>1132.49</v>
      </c>
      <c r="AE761" s="246" t="s">
        <v>63942</v>
      </c>
      <c r="AF761" s="247">
        <v>6882.47</v>
      </c>
      <c r="AH761" s="226" t="s">
        <v>51557</v>
      </c>
      <c r="AI761" s="227">
        <v>2375.3200000000002</v>
      </c>
      <c r="AK761" s="207" t="s">
        <v>15373</v>
      </c>
      <c r="AL761" s="208">
        <v>3615.94</v>
      </c>
      <c r="AM761" s="93"/>
      <c r="AN761" s="199" t="s">
        <v>31859</v>
      </c>
      <c r="AO761" s="200">
        <v>7000</v>
      </c>
      <c r="AQ761" t="s">
        <v>51405</v>
      </c>
      <c r="AR761" s="284">
        <v>41453.360000000001</v>
      </c>
      <c r="AT761" s="272" t="s">
        <v>11997</v>
      </c>
      <c r="AU761" s="273">
        <v>10527646.369999999</v>
      </c>
      <c r="AW761" s="244" t="s">
        <v>11738</v>
      </c>
      <c r="AX761" s="245">
        <v>8375.84</v>
      </c>
      <c r="AZ761" s="230" t="s">
        <v>10585</v>
      </c>
      <c r="BA761" s="231">
        <v>63717</v>
      </c>
      <c r="BC761" s="209" t="s">
        <v>6647</v>
      </c>
      <c r="BD761" s="210">
        <v>287208</v>
      </c>
      <c r="BF761" s="195" t="s">
        <v>10035</v>
      </c>
      <c r="BG761" s="196">
        <v>6697.28</v>
      </c>
    </row>
    <row r="762" spans="1:59" x14ac:dyDescent="0.55000000000000004">
      <c r="A762" t="s">
        <v>57024</v>
      </c>
      <c r="C762" s="284">
        <v>3291.25</v>
      </c>
      <c r="E762" s="282" t="s">
        <v>5799</v>
      </c>
      <c r="F762" s="282"/>
      <c r="G762" s="283">
        <v>4053311.69</v>
      </c>
      <c r="I762" s="242" t="s">
        <v>5537</v>
      </c>
      <c r="J762" s="242"/>
      <c r="K762" s="243">
        <v>2264.6799999999998</v>
      </c>
      <c r="M762" s="224" t="s">
        <v>4220</v>
      </c>
      <c r="N762" s="224"/>
      <c r="O762" s="225">
        <v>22413</v>
      </c>
      <c r="Q762" s="203" t="s">
        <v>1206</v>
      </c>
      <c r="R762" s="203"/>
      <c r="S762" s="204">
        <v>38114</v>
      </c>
      <c r="Y762" t="s">
        <v>57206</v>
      </c>
      <c r="Z762" s="284">
        <v>8248.94</v>
      </c>
      <c r="AB762" s="276" t="s">
        <v>46680</v>
      </c>
      <c r="AC762" s="277">
        <v>3801.43</v>
      </c>
      <c r="AE762" s="246" t="s">
        <v>63943</v>
      </c>
      <c r="AF762" s="247">
        <v>1652.73</v>
      </c>
      <c r="AH762" s="226" t="s">
        <v>51558</v>
      </c>
      <c r="AI762" s="227">
        <v>9621.2800000000007</v>
      </c>
      <c r="AK762" s="207" t="s">
        <v>15374</v>
      </c>
      <c r="AL762" s="208">
        <v>9383.11</v>
      </c>
      <c r="AM762" s="93"/>
      <c r="AN762" s="199" t="s">
        <v>31860</v>
      </c>
      <c r="AO762" s="200">
        <v>535.52</v>
      </c>
      <c r="AQ762" t="s">
        <v>46535</v>
      </c>
      <c r="AR762" s="284">
        <v>2030</v>
      </c>
      <c r="AT762" s="272" t="s">
        <v>11999</v>
      </c>
      <c r="AU762" s="273">
        <v>4053311.69</v>
      </c>
      <c r="AW762" s="244" t="s">
        <v>11739</v>
      </c>
      <c r="AX762" s="245">
        <v>2264.6799999999998</v>
      </c>
      <c r="AZ762" s="230" t="s">
        <v>10588</v>
      </c>
      <c r="BA762" s="231">
        <v>22413</v>
      </c>
      <c r="BC762" s="209" t="s">
        <v>6898</v>
      </c>
      <c r="BD762" s="210">
        <v>15991</v>
      </c>
      <c r="BF762" s="195" t="s">
        <v>10410</v>
      </c>
      <c r="BG762" s="196">
        <v>9610</v>
      </c>
    </row>
    <row r="763" spans="1:59" x14ac:dyDescent="0.55000000000000004">
      <c r="A763" t="s">
        <v>65941</v>
      </c>
      <c r="C763">
        <v>750.75</v>
      </c>
      <c r="E763" s="282" t="s">
        <v>5800</v>
      </c>
      <c r="F763" s="282"/>
      <c r="G763" s="283">
        <v>7789294.0800000001</v>
      </c>
      <c r="I763" s="242" t="s">
        <v>5540</v>
      </c>
      <c r="J763" s="242"/>
      <c r="K763" s="243">
        <v>65333.03</v>
      </c>
      <c r="M763" s="224" t="s">
        <v>3532</v>
      </c>
      <c r="N763" s="224"/>
      <c r="O763" s="225">
        <v>354</v>
      </c>
      <c r="Q763" s="203" t="s">
        <v>1207</v>
      </c>
      <c r="R763" s="203"/>
      <c r="S763" s="204">
        <v>6603</v>
      </c>
      <c r="Y763" t="s">
        <v>70351</v>
      </c>
      <c r="Z763" s="284">
        <v>1280.0999999999999</v>
      </c>
      <c r="AB763" s="276" t="s">
        <v>46681</v>
      </c>
      <c r="AC763" s="277">
        <v>5718.64</v>
      </c>
      <c r="AE763" s="246" t="s">
        <v>61183</v>
      </c>
      <c r="AF763" s="247">
        <v>48897.38</v>
      </c>
      <c r="AH763" s="226" t="s">
        <v>51559</v>
      </c>
      <c r="AI763" s="227">
        <v>1509.48</v>
      </c>
      <c r="AK763" s="207" t="s">
        <v>15375</v>
      </c>
      <c r="AL763" s="208">
        <v>13200</v>
      </c>
      <c r="AM763" s="93"/>
      <c r="AN763" s="199" t="s">
        <v>31861</v>
      </c>
      <c r="AO763" s="200">
        <v>191400.28</v>
      </c>
      <c r="AQ763" t="s">
        <v>69674</v>
      </c>
      <c r="AR763" s="284">
        <v>55000.13</v>
      </c>
      <c r="AT763" s="272" t="s">
        <v>12000</v>
      </c>
      <c r="AU763" s="273">
        <v>7789294.0800000001</v>
      </c>
      <c r="AW763" s="244" t="s">
        <v>11742</v>
      </c>
      <c r="AX763" s="245">
        <v>65333.03</v>
      </c>
      <c r="AZ763" s="230" t="s">
        <v>9498</v>
      </c>
      <c r="BA763" s="231">
        <v>354</v>
      </c>
      <c r="BC763" s="209" t="s">
        <v>7312</v>
      </c>
      <c r="BD763" s="210">
        <v>298666</v>
      </c>
      <c r="BF763" s="195" t="s">
        <v>10036</v>
      </c>
      <c r="BG763" s="196">
        <v>9610</v>
      </c>
    </row>
    <row r="764" spans="1:59" x14ac:dyDescent="0.55000000000000004">
      <c r="A764" t="s">
        <v>57025</v>
      </c>
      <c r="C764" s="284">
        <v>2802.35</v>
      </c>
      <c r="E764" s="282" t="s">
        <v>5801</v>
      </c>
      <c r="F764" s="282"/>
      <c r="G764" s="283">
        <v>28420886.039999999</v>
      </c>
      <c r="I764" s="242" t="s">
        <v>5541</v>
      </c>
      <c r="J764" s="242"/>
      <c r="K764" s="243">
        <v>3924.1</v>
      </c>
      <c r="M764" s="224" t="s">
        <v>4221</v>
      </c>
      <c r="N764" s="224"/>
      <c r="O764" s="225">
        <v>13987</v>
      </c>
      <c r="Q764" s="203" t="s">
        <v>1208</v>
      </c>
      <c r="R764" s="203"/>
      <c r="S764" s="204">
        <v>3658</v>
      </c>
      <c r="Y764" t="s">
        <v>66875</v>
      </c>
      <c r="Z764" s="284">
        <v>2186.1799999999998</v>
      </c>
      <c r="AB764" s="276" t="s">
        <v>49645</v>
      </c>
      <c r="AC764" s="277">
        <v>78.239999999999995</v>
      </c>
      <c r="AE764" s="246" t="s">
        <v>61764</v>
      </c>
      <c r="AF764" s="247">
        <v>4200.55</v>
      </c>
      <c r="AH764" s="226" t="s">
        <v>49612</v>
      </c>
      <c r="AI764" s="227">
        <v>24039.08</v>
      </c>
      <c r="AK764" s="207" t="s">
        <v>15376</v>
      </c>
      <c r="AL764" s="208">
        <v>54780.95</v>
      </c>
      <c r="AM764" s="93"/>
      <c r="AN764" s="199" t="s">
        <v>31862</v>
      </c>
      <c r="AO764" s="200">
        <v>121022.75</v>
      </c>
      <c r="AQ764" t="s">
        <v>12053</v>
      </c>
      <c r="AR764" s="284">
        <v>5495580.8300000001</v>
      </c>
      <c r="AT764" s="272" t="s">
        <v>12001</v>
      </c>
      <c r="AU764" s="273">
        <v>28420886.039999999</v>
      </c>
      <c r="AW764" s="244" t="s">
        <v>11743</v>
      </c>
      <c r="AX764" s="245">
        <v>3924.1</v>
      </c>
      <c r="AZ764" s="230" t="s">
        <v>10589</v>
      </c>
      <c r="BA764" s="231">
        <v>13987</v>
      </c>
      <c r="BC764" s="209" t="s">
        <v>7582</v>
      </c>
      <c r="BD764" s="210">
        <v>64396</v>
      </c>
      <c r="BF764" s="195" t="s">
        <v>10411</v>
      </c>
      <c r="BG764" s="196">
        <v>17446</v>
      </c>
    </row>
    <row r="765" spans="1:59" x14ac:dyDescent="0.55000000000000004">
      <c r="A765" t="s">
        <v>57026</v>
      </c>
      <c r="C765" s="284">
        <v>3367.91</v>
      </c>
      <c r="E765" s="282" t="s">
        <v>5802</v>
      </c>
      <c r="F765" s="282"/>
      <c r="G765" s="283">
        <v>15085.89</v>
      </c>
      <c r="I765" s="242" t="s">
        <v>5542</v>
      </c>
      <c r="J765" s="242"/>
      <c r="K765" s="243">
        <v>2964.19</v>
      </c>
      <c r="M765" s="224" t="s">
        <v>4222</v>
      </c>
      <c r="N765" s="224"/>
      <c r="O765" s="225">
        <v>6372.25</v>
      </c>
      <c r="Q765" s="203" t="s">
        <v>1209</v>
      </c>
      <c r="R765" s="203"/>
      <c r="S765" s="204">
        <v>8955</v>
      </c>
      <c r="Y765" t="s">
        <v>66877</v>
      </c>
      <c r="Z765">
        <v>623.92999999999995</v>
      </c>
      <c r="AB765" s="276" t="s">
        <v>61791</v>
      </c>
      <c r="AC765" s="277">
        <v>2659.6</v>
      </c>
      <c r="AE765" s="246" t="s">
        <v>61765</v>
      </c>
      <c r="AF765" s="247">
        <v>922.71</v>
      </c>
      <c r="AH765" s="226" t="s">
        <v>47731</v>
      </c>
      <c r="AI765" s="227">
        <v>25124</v>
      </c>
      <c r="AK765" s="207" t="s">
        <v>15377</v>
      </c>
      <c r="AL765" s="208">
        <v>2520</v>
      </c>
      <c r="AM765" s="93"/>
      <c r="AN765" s="199" t="s">
        <v>31863</v>
      </c>
      <c r="AO765" s="200">
        <v>186044</v>
      </c>
      <c r="AQ765" t="s">
        <v>40072</v>
      </c>
      <c r="AR765" s="284">
        <v>81399.08</v>
      </c>
      <c r="AT765" s="272" t="s">
        <v>12002</v>
      </c>
      <c r="AU765" s="273">
        <v>15085.89</v>
      </c>
      <c r="AW765" s="244" t="s">
        <v>11744</v>
      </c>
      <c r="AX765" s="245">
        <v>2964.19</v>
      </c>
      <c r="AZ765" s="230" t="s">
        <v>10590</v>
      </c>
      <c r="BA765" s="231">
        <v>6372.25</v>
      </c>
      <c r="BC765" s="209" t="s">
        <v>7727</v>
      </c>
      <c r="BD765" s="210">
        <v>17853</v>
      </c>
      <c r="BF765" s="195" t="s">
        <v>10038</v>
      </c>
      <c r="BG765" s="196">
        <v>17446</v>
      </c>
    </row>
    <row r="766" spans="1:59" x14ac:dyDescent="0.55000000000000004">
      <c r="A766" t="s">
        <v>57027</v>
      </c>
      <c r="C766">
        <v>23.72</v>
      </c>
      <c r="E766" s="282" t="s">
        <v>46393</v>
      </c>
      <c r="F766" s="282"/>
      <c r="G766" s="283">
        <v>66347.789999999994</v>
      </c>
      <c r="I766" s="242" t="s">
        <v>5543</v>
      </c>
      <c r="J766" s="242"/>
      <c r="K766" s="243">
        <v>63424</v>
      </c>
      <c r="M766" s="224" t="s">
        <v>3535</v>
      </c>
      <c r="N766" s="224"/>
      <c r="O766" s="225">
        <v>-297</v>
      </c>
      <c r="Q766" s="203" t="s">
        <v>1210</v>
      </c>
      <c r="R766" s="203"/>
      <c r="S766" s="204">
        <v>62066.1</v>
      </c>
      <c r="Y766" t="s">
        <v>71230</v>
      </c>
      <c r="Z766" s="284">
        <v>5000</v>
      </c>
      <c r="AB766" s="276" t="s">
        <v>46682</v>
      </c>
      <c r="AC766" s="277">
        <v>23138.18</v>
      </c>
      <c r="AE766" s="246" t="s">
        <v>61766</v>
      </c>
      <c r="AF766" s="247">
        <v>23141.73</v>
      </c>
      <c r="AH766" s="226" t="s">
        <v>51560</v>
      </c>
      <c r="AI766" s="227">
        <v>565.33000000000004</v>
      </c>
      <c r="AK766" s="207" t="s">
        <v>15378</v>
      </c>
      <c r="AL766" s="208">
        <v>120.57</v>
      </c>
      <c r="AM766" s="93"/>
      <c r="AN766" s="199" t="s">
        <v>13303</v>
      </c>
      <c r="AO766" s="200">
        <v>26844.39</v>
      </c>
      <c r="AQ766" t="s">
        <v>51240</v>
      </c>
      <c r="AR766" s="284">
        <v>77902.509999999995</v>
      </c>
      <c r="AT766" s="272" t="s">
        <v>46497</v>
      </c>
      <c r="AU766" s="273">
        <v>66347.789999999994</v>
      </c>
      <c r="AW766" s="244" t="s">
        <v>11745</v>
      </c>
      <c r="AX766" s="245">
        <v>63424</v>
      </c>
      <c r="AZ766" s="230" t="s">
        <v>9501</v>
      </c>
      <c r="BA766" s="231">
        <v>-297</v>
      </c>
      <c r="BC766" s="209" t="s">
        <v>8023</v>
      </c>
      <c r="BD766" s="210">
        <v>68470</v>
      </c>
      <c r="BF766" s="195" t="s">
        <v>10412</v>
      </c>
      <c r="BG766" s="196">
        <v>17994</v>
      </c>
    </row>
    <row r="767" spans="1:59" x14ac:dyDescent="0.55000000000000004">
      <c r="A767" t="s">
        <v>65947</v>
      </c>
      <c r="C767" s="284">
        <v>1289.48</v>
      </c>
      <c r="E767" s="282" t="s">
        <v>5804</v>
      </c>
      <c r="F767" s="282"/>
      <c r="G767" s="283">
        <v>6595105.0599999996</v>
      </c>
      <c r="I767" s="242" t="s">
        <v>5545</v>
      </c>
      <c r="J767" s="242"/>
      <c r="K767" s="243">
        <v>212729.4</v>
      </c>
      <c r="M767" s="224" t="s">
        <v>3537</v>
      </c>
      <c r="N767" s="224"/>
      <c r="O767" s="225">
        <v>15036.87</v>
      </c>
      <c r="Q767" s="203" t="s">
        <v>1211</v>
      </c>
      <c r="R767" s="203"/>
      <c r="S767" s="204">
        <v>18578</v>
      </c>
      <c r="Y767" t="s">
        <v>71231</v>
      </c>
      <c r="Z767">
        <v>382.5</v>
      </c>
      <c r="AB767" s="276" t="s">
        <v>47760</v>
      </c>
      <c r="AC767" s="277">
        <v>22138.12</v>
      </c>
      <c r="AE767" s="246" t="s">
        <v>61767</v>
      </c>
      <c r="AF767" s="247">
        <v>2162.34</v>
      </c>
      <c r="AH767" s="226" t="s">
        <v>47732</v>
      </c>
      <c r="AI767" s="227">
        <v>19460.669999999998</v>
      </c>
      <c r="AK767" s="207" t="s">
        <v>15379</v>
      </c>
      <c r="AL767" s="208">
        <v>106154.43</v>
      </c>
      <c r="AM767" s="93"/>
      <c r="AN767" s="199" t="s">
        <v>13304</v>
      </c>
      <c r="AO767" s="200">
        <v>55321.279999999999</v>
      </c>
      <c r="AQ767" t="s">
        <v>51407</v>
      </c>
      <c r="AR767" s="284">
        <v>49726.15</v>
      </c>
      <c r="AT767" s="272" t="s">
        <v>12004</v>
      </c>
      <c r="AU767" s="273">
        <v>6595105.0599999996</v>
      </c>
      <c r="AW767" s="244" t="s">
        <v>11747</v>
      </c>
      <c r="AX767" s="245">
        <v>212729.4</v>
      </c>
      <c r="AZ767" s="230" t="s">
        <v>9503</v>
      </c>
      <c r="BA767" s="231">
        <v>15036.87</v>
      </c>
      <c r="BC767" s="209" t="s">
        <v>8283</v>
      </c>
      <c r="BD767" s="210">
        <v>60728</v>
      </c>
      <c r="BF767" s="195" t="s">
        <v>10039</v>
      </c>
      <c r="BG767" s="196">
        <v>17994</v>
      </c>
    </row>
    <row r="768" spans="1:59" x14ac:dyDescent="0.55000000000000004">
      <c r="A768" t="s">
        <v>57032</v>
      </c>
      <c r="C768" s="284">
        <v>10119.86</v>
      </c>
      <c r="E768" s="282" t="s">
        <v>5806</v>
      </c>
      <c r="F768" s="282"/>
      <c r="G768" s="283">
        <v>27206329.469999999</v>
      </c>
      <c r="I768" s="242" t="s">
        <v>5546</v>
      </c>
      <c r="J768" s="242"/>
      <c r="K768" s="243">
        <v>204974.45</v>
      </c>
      <c r="M768" s="224" t="s">
        <v>3538</v>
      </c>
      <c r="N768" s="224"/>
      <c r="O768" s="225">
        <v>360067.69</v>
      </c>
      <c r="Q768" s="203" t="s">
        <v>1212</v>
      </c>
      <c r="R768" s="203"/>
      <c r="S768" s="204">
        <v>2397823.7999999998</v>
      </c>
      <c r="Y768" t="s">
        <v>71232</v>
      </c>
      <c r="Z768">
        <v>296.83999999999997</v>
      </c>
      <c r="AB768" s="276" t="s">
        <v>47761</v>
      </c>
      <c r="AC768" s="277">
        <v>824.81</v>
      </c>
      <c r="AE768" s="246" t="s">
        <v>61768</v>
      </c>
      <c r="AF768" s="247">
        <v>5034.28</v>
      </c>
      <c r="AH768" s="226" t="s">
        <v>44364</v>
      </c>
      <c r="AI768" s="227">
        <v>394656.89</v>
      </c>
      <c r="AK768" s="207" t="s">
        <v>15380</v>
      </c>
      <c r="AL768" s="208">
        <v>50013.75</v>
      </c>
      <c r="AM768" s="93"/>
      <c r="AN768" s="199" t="s">
        <v>13305</v>
      </c>
      <c r="AO768" s="200">
        <v>112958.41</v>
      </c>
      <c r="AQ768" t="s">
        <v>44061</v>
      </c>
      <c r="AR768" s="284">
        <v>54146</v>
      </c>
      <c r="AT768" s="272" t="s">
        <v>12006</v>
      </c>
      <c r="AU768" s="273">
        <v>27206329.469999999</v>
      </c>
      <c r="AW768" s="244" t="s">
        <v>11749</v>
      </c>
      <c r="AX768" s="245">
        <v>204974.45</v>
      </c>
      <c r="AZ768" s="230" t="s">
        <v>9504</v>
      </c>
      <c r="BA768" s="231">
        <v>360067.69</v>
      </c>
      <c r="BC768" s="209" t="s">
        <v>8505</v>
      </c>
      <c r="BD768" s="210">
        <v>378164</v>
      </c>
      <c r="BF768" s="195" t="s">
        <v>10413</v>
      </c>
      <c r="BG768" s="196">
        <v>15442</v>
      </c>
    </row>
    <row r="769" spans="1:59" x14ac:dyDescent="0.55000000000000004">
      <c r="A769" t="s">
        <v>57034</v>
      </c>
      <c r="C769" s="284">
        <v>9299.51</v>
      </c>
      <c r="E769" s="282" t="s">
        <v>46394</v>
      </c>
      <c r="F769" s="282"/>
      <c r="G769" s="283">
        <v>424361.75</v>
      </c>
      <c r="I769" s="242" t="s">
        <v>5549</v>
      </c>
      <c r="J769" s="242"/>
      <c r="K769" s="243">
        <v>33612.36</v>
      </c>
      <c r="M769" s="224" t="s">
        <v>3540</v>
      </c>
      <c r="N769" s="224"/>
      <c r="O769" s="225">
        <v>220</v>
      </c>
      <c r="Q769" s="203" t="s">
        <v>1213</v>
      </c>
      <c r="R769" s="203"/>
      <c r="S769" s="204">
        <v>55807.25</v>
      </c>
      <c r="Y769" t="s">
        <v>63943</v>
      </c>
      <c r="Z769">
        <v>178.76</v>
      </c>
      <c r="AB769" s="276" t="s">
        <v>51656</v>
      </c>
      <c r="AC769" s="277">
        <v>738.26</v>
      </c>
      <c r="AE769" s="246" t="s">
        <v>63944</v>
      </c>
      <c r="AF769" s="247">
        <v>4773.07</v>
      </c>
      <c r="AH769" s="226" t="s">
        <v>44365</v>
      </c>
      <c r="AI769" s="227">
        <v>30191.11</v>
      </c>
      <c r="AK769" s="207" t="s">
        <v>15381</v>
      </c>
      <c r="AL769" s="208">
        <v>3826.07</v>
      </c>
      <c r="AM769" s="93"/>
      <c r="AN769" s="199" t="s">
        <v>13306</v>
      </c>
      <c r="AO769" s="200">
        <v>13357.56</v>
      </c>
      <c r="AQ769" t="s">
        <v>57099</v>
      </c>
      <c r="AR769">
        <v>655.29</v>
      </c>
      <c r="AT769" s="272" t="s">
        <v>46498</v>
      </c>
      <c r="AU769" s="273">
        <v>424361.75</v>
      </c>
      <c r="AW769" s="244" t="s">
        <v>11752</v>
      </c>
      <c r="AX769" s="245">
        <v>33612.36</v>
      </c>
      <c r="AZ769" s="230" t="s">
        <v>9506</v>
      </c>
      <c r="BA769" s="231">
        <v>220</v>
      </c>
      <c r="BC769" s="209" t="s">
        <v>8664</v>
      </c>
      <c r="BD769" s="210">
        <v>15491</v>
      </c>
      <c r="BF769" s="195" t="s">
        <v>10040</v>
      </c>
      <c r="BG769" s="196">
        <v>15442</v>
      </c>
    </row>
    <row r="770" spans="1:59" x14ac:dyDescent="0.55000000000000004">
      <c r="A770" t="s">
        <v>65948</v>
      </c>
      <c r="C770" s="284">
        <v>5546.52</v>
      </c>
      <c r="E770" s="282" t="s">
        <v>5807</v>
      </c>
      <c r="F770" s="282"/>
      <c r="G770" s="283">
        <v>7732981.1799999997</v>
      </c>
      <c r="I770" s="242" t="s">
        <v>5550</v>
      </c>
      <c r="J770" s="242"/>
      <c r="K770" s="243">
        <v>7701.44</v>
      </c>
      <c r="M770" s="224" t="s">
        <v>4224</v>
      </c>
      <c r="N770" s="224"/>
      <c r="O770" s="225">
        <v>36870</v>
      </c>
      <c r="Q770" s="203" t="s">
        <v>1214</v>
      </c>
      <c r="R770" s="203"/>
      <c r="S770" s="204">
        <v>6990</v>
      </c>
      <c r="Y770" t="s">
        <v>61183</v>
      </c>
      <c r="Z770" s="284">
        <v>1153.97</v>
      </c>
      <c r="AB770" s="276" t="s">
        <v>62535</v>
      </c>
      <c r="AC770" s="277">
        <v>20336.13</v>
      </c>
      <c r="AE770" s="246" t="s">
        <v>63945</v>
      </c>
      <c r="AF770" s="247">
        <v>1359.93</v>
      </c>
      <c r="AH770" s="226" t="s">
        <v>42134</v>
      </c>
      <c r="AI770" s="227">
        <v>1486</v>
      </c>
      <c r="AK770" s="207" t="s">
        <v>15382</v>
      </c>
      <c r="AL770" s="208">
        <v>16706.18</v>
      </c>
      <c r="AM770" s="93"/>
      <c r="AN770" s="199" t="s">
        <v>13307</v>
      </c>
      <c r="AO770" s="200">
        <v>52769.4</v>
      </c>
      <c r="AQ770" t="s">
        <v>12054</v>
      </c>
      <c r="AR770" s="284">
        <v>8873212.8499999996</v>
      </c>
      <c r="AT770" s="272" t="s">
        <v>12007</v>
      </c>
      <c r="AU770" s="273">
        <v>7732981.1799999997</v>
      </c>
      <c r="AW770" s="244" t="s">
        <v>11753</v>
      </c>
      <c r="AX770" s="245">
        <v>7701.44</v>
      </c>
      <c r="AZ770" s="230" t="s">
        <v>10593</v>
      </c>
      <c r="BA770" s="231">
        <v>36870</v>
      </c>
      <c r="BC770" s="209" t="s">
        <v>8904</v>
      </c>
      <c r="BD770" s="210">
        <v>38205</v>
      </c>
      <c r="BF770" s="195" t="s">
        <v>10414</v>
      </c>
      <c r="BG770" s="196">
        <v>10041</v>
      </c>
    </row>
    <row r="771" spans="1:59" x14ac:dyDescent="0.55000000000000004">
      <c r="A771" t="s">
        <v>57038</v>
      </c>
      <c r="C771" s="284">
        <v>1228</v>
      </c>
      <c r="E771" s="282" t="s">
        <v>5808</v>
      </c>
      <c r="F771" s="282"/>
      <c r="G771" s="283">
        <v>195068.2</v>
      </c>
      <c r="I771" s="242" t="s">
        <v>5551</v>
      </c>
      <c r="J771" s="242"/>
      <c r="K771" s="243">
        <v>74567.55</v>
      </c>
      <c r="M771" s="224" t="s">
        <v>4225</v>
      </c>
      <c r="N771" s="224"/>
      <c r="O771" s="225">
        <v>134285</v>
      </c>
      <c r="Q771" s="203" t="s">
        <v>1215</v>
      </c>
      <c r="R771" s="203"/>
      <c r="S771" s="204">
        <v>77084</v>
      </c>
      <c r="Y771" t="s">
        <v>69679</v>
      </c>
      <c r="Z771">
        <v>-416.62</v>
      </c>
      <c r="AB771" s="276" t="s">
        <v>46683</v>
      </c>
      <c r="AC771" s="277">
        <v>5122.8999999999996</v>
      </c>
      <c r="AE771" s="246" t="s">
        <v>58178</v>
      </c>
      <c r="AF771" s="247">
        <v>25955</v>
      </c>
      <c r="AH771" s="226" t="s">
        <v>42135</v>
      </c>
      <c r="AI771" s="227">
        <v>76192.28</v>
      </c>
      <c r="AK771" s="207" t="s">
        <v>15383</v>
      </c>
      <c r="AL771" s="208">
        <v>6797</v>
      </c>
      <c r="AM771" s="93"/>
      <c r="AN771" s="199" t="s">
        <v>31864</v>
      </c>
      <c r="AO771" s="200">
        <v>7000</v>
      </c>
      <c r="AQ771" t="s">
        <v>40073</v>
      </c>
      <c r="AR771">
        <v>-207.38</v>
      </c>
      <c r="AT771" s="272" t="s">
        <v>12008</v>
      </c>
      <c r="AU771" s="273">
        <v>195068.2</v>
      </c>
      <c r="AW771" s="244" t="s">
        <v>11754</v>
      </c>
      <c r="AX771" s="245">
        <v>74567.55</v>
      </c>
      <c r="AZ771" s="230" t="s">
        <v>10594</v>
      </c>
      <c r="BA771" s="231">
        <v>134285</v>
      </c>
      <c r="BC771" s="209" t="s">
        <v>9245</v>
      </c>
      <c r="BD771" s="210">
        <v>680518.28</v>
      </c>
      <c r="BF771" s="195" t="s">
        <v>10435</v>
      </c>
      <c r="BG771" s="196">
        <v>23508</v>
      </c>
    </row>
    <row r="772" spans="1:59" x14ac:dyDescent="0.55000000000000004">
      <c r="A772" t="s">
        <v>65949</v>
      </c>
      <c r="C772" s="284">
        <v>1434</v>
      </c>
      <c r="E772" s="282" t="s">
        <v>5810</v>
      </c>
      <c r="F772" s="282"/>
      <c r="G772" s="283">
        <v>12357312.08</v>
      </c>
      <c r="I772" s="242" t="s">
        <v>5554</v>
      </c>
      <c r="J772" s="242"/>
      <c r="K772" s="243">
        <v>12865.36</v>
      </c>
      <c r="M772" s="224" t="s">
        <v>3541</v>
      </c>
      <c r="N772" s="224"/>
      <c r="O772" s="225">
        <v>3782</v>
      </c>
      <c r="Q772" s="203" t="s">
        <v>1216</v>
      </c>
      <c r="R772" s="203"/>
      <c r="S772" s="204">
        <v>22378</v>
      </c>
      <c r="Y772" t="s">
        <v>61768</v>
      </c>
      <c r="Z772">
        <v>-250.2</v>
      </c>
      <c r="AB772" s="276" t="s">
        <v>62537</v>
      </c>
      <c r="AC772" s="277">
        <v>7337.56</v>
      </c>
      <c r="AE772" s="246" t="s">
        <v>47731</v>
      </c>
      <c r="AF772" s="247">
        <v>38960</v>
      </c>
      <c r="AH772" s="226" t="s">
        <v>42136</v>
      </c>
      <c r="AI772" s="227">
        <v>5619.96</v>
      </c>
      <c r="AK772" s="207" t="s">
        <v>15384</v>
      </c>
      <c r="AL772" s="208">
        <v>11005.94</v>
      </c>
      <c r="AM772" s="93"/>
      <c r="AN772" s="199" t="s">
        <v>13308</v>
      </c>
      <c r="AO772" s="200">
        <v>19847.5</v>
      </c>
      <c r="AQ772" t="s">
        <v>38771</v>
      </c>
      <c r="AR772" s="284">
        <v>-6178.6</v>
      </c>
      <c r="AT772" s="272" t="s">
        <v>12010</v>
      </c>
      <c r="AU772" s="273">
        <v>12357312.08</v>
      </c>
      <c r="AW772" s="244" t="s">
        <v>11757</v>
      </c>
      <c r="AX772" s="245">
        <v>12865.36</v>
      </c>
      <c r="AZ772" s="230" t="s">
        <v>9508</v>
      </c>
      <c r="BA772" s="231">
        <v>3782</v>
      </c>
      <c r="BC772" s="209" t="s">
        <v>10874</v>
      </c>
      <c r="BD772" s="210">
        <v>43146.41</v>
      </c>
      <c r="BF772" s="195" t="s">
        <v>10041</v>
      </c>
      <c r="BG772" s="196">
        <v>33549</v>
      </c>
    </row>
    <row r="773" spans="1:59" x14ac:dyDescent="0.55000000000000004">
      <c r="A773" t="s">
        <v>65950</v>
      </c>
      <c r="C773" s="284">
        <v>7977.07</v>
      </c>
      <c r="E773" s="282" t="s">
        <v>5811</v>
      </c>
      <c r="F773" s="282"/>
      <c r="G773" s="283">
        <v>2368977.08</v>
      </c>
      <c r="I773" s="242" t="s">
        <v>5557</v>
      </c>
      <c r="J773" s="242"/>
      <c r="K773" s="243">
        <v>12402</v>
      </c>
      <c r="M773" s="224" t="s">
        <v>4227</v>
      </c>
      <c r="N773" s="224"/>
      <c r="O773" s="225">
        <v>43721</v>
      </c>
      <c r="Q773" s="203" t="s">
        <v>1217</v>
      </c>
      <c r="R773" s="203"/>
      <c r="S773" s="204">
        <v>35406</v>
      </c>
      <c r="Y773" t="s">
        <v>63945</v>
      </c>
      <c r="Z773" s="284">
        <v>7054.31</v>
      </c>
      <c r="AB773" s="276" t="s">
        <v>66933</v>
      </c>
      <c r="AC773" s="277">
        <v>1838.36</v>
      </c>
      <c r="AE773" s="246" t="s">
        <v>63015</v>
      </c>
      <c r="AF773" s="247">
        <v>7593.22</v>
      </c>
      <c r="AH773" s="226" t="s">
        <v>51561</v>
      </c>
      <c r="AI773" s="227">
        <v>6650.6</v>
      </c>
      <c r="AK773" s="207" t="s">
        <v>15385</v>
      </c>
      <c r="AL773" s="208">
        <v>23180</v>
      </c>
      <c r="AM773" s="93"/>
      <c r="AN773" s="199" t="s">
        <v>13309</v>
      </c>
      <c r="AO773" s="200">
        <v>36701.81</v>
      </c>
      <c r="AQ773" t="s">
        <v>51241</v>
      </c>
      <c r="AR773" s="284">
        <v>187183.4</v>
      </c>
      <c r="AT773" s="272" t="s">
        <v>12011</v>
      </c>
      <c r="AU773" s="273">
        <v>2368977.08</v>
      </c>
      <c r="AW773" s="244" t="s">
        <v>11760</v>
      </c>
      <c r="AX773" s="245">
        <v>12402</v>
      </c>
      <c r="AZ773" s="230" t="s">
        <v>10596</v>
      </c>
      <c r="BA773" s="231">
        <v>43721</v>
      </c>
      <c r="BC773" s="209" t="s">
        <v>11046</v>
      </c>
      <c r="BD773" s="210">
        <v>28783.67</v>
      </c>
      <c r="BF773" s="195" t="s">
        <v>10415</v>
      </c>
      <c r="BG773" s="196">
        <v>6494</v>
      </c>
    </row>
    <row r="774" spans="1:59" x14ac:dyDescent="0.55000000000000004">
      <c r="A774" t="s">
        <v>65952</v>
      </c>
      <c r="C774" s="284">
        <v>5000</v>
      </c>
      <c r="E774" s="282" t="s">
        <v>5812</v>
      </c>
      <c r="F774" s="282"/>
      <c r="G774" s="283">
        <v>8756534.8399999999</v>
      </c>
      <c r="I774" s="242" t="s">
        <v>5559</v>
      </c>
      <c r="J774" s="242"/>
      <c r="K774" s="243">
        <v>9113.74</v>
      </c>
      <c r="M774" s="224" t="s">
        <v>3542</v>
      </c>
      <c r="N774" s="224"/>
      <c r="O774" s="225">
        <v>49681.68</v>
      </c>
      <c r="Q774" s="203" t="s">
        <v>1218</v>
      </c>
      <c r="R774" s="203"/>
      <c r="S774" s="204">
        <v>186584.19</v>
      </c>
      <c r="Y774" t="s">
        <v>71233</v>
      </c>
      <c r="Z774" s="284">
        <v>45788.32</v>
      </c>
      <c r="AB774" s="276" t="s">
        <v>49646</v>
      </c>
      <c r="AC774" s="277">
        <v>973.99</v>
      </c>
      <c r="AE774" s="246" t="s">
        <v>58834</v>
      </c>
      <c r="AF774" s="247">
        <v>52406.78</v>
      </c>
      <c r="AH774" s="226" t="s">
        <v>47733</v>
      </c>
      <c r="AI774" s="227">
        <v>720</v>
      </c>
      <c r="AK774" s="207" t="s">
        <v>15386</v>
      </c>
      <c r="AL774" s="208">
        <v>375</v>
      </c>
      <c r="AM774" s="93"/>
      <c r="AN774" s="199" t="s">
        <v>13310</v>
      </c>
      <c r="AO774" s="200">
        <v>26679.759999999998</v>
      </c>
      <c r="AQ774" t="s">
        <v>51408</v>
      </c>
      <c r="AR774" s="284">
        <v>103078.12</v>
      </c>
      <c r="AT774" s="272" t="s">
        <v>12012</v>
      </c>
      <c r="AU774" s="273">
        <v>8756534.8399999999</v>
      </c>
      <c r="AW774" s="244" t="s">
        <v>11762</v>
      </c>
      <c r="AX774" s="245">
        <v>9113.74</v>
      </c>
      <c r="AZ774" s="230" t="s">
        <v>9509</v>
      </c>
      <c r="BA774" s="231">
        <v>49681.68</v>
      </c>
      <c r="BC774" s="209" t="s">
        <v>11250</v>
      </c>
      <c r="BD774" s="210">
        <v>758.31</v>
      </c>
      <c r="BF774" s="195" t="s">
        <v>10042</v>
      </c>
      <c r="BG774" s="196">
        <v>6494</v>
      </c>
    </row>
    <row r="775" spans="1:59" x14ac:dyDescent="0.55000000000000004">
      <c r="A775" t="s">
        <v>57040</v>
      </c>
      <c r="C775" s="284">
        <v>2187.38</v>
      </c>
      <c r="E775" s="282" t="s">
        <v>5813</v>
      </c>
      <c r="F775" s="282"/>
      <c r="G775" s="283">
        <v>4949237.5999999996</v>
      </c>
      <c r="I775" s="242" t="s">
        <v>5561</v>
      </c>
      <c r="J775" s="242"/>
      <c r="K775" s="243">
        <v>22424.33</v>
      </c>
      <c r="M775" s="224" t="s">
        <v>3543</v>
      </c>
      <c r="N775" s="224"/>
      <c r="O775" s="225">
        <v>116365.97</v>
      </c>
      <c r="Q775" s="203" t="s">
        <v>1219</v>
      </c>
      <c r="R775" s="203"/>
      <c r="S775" s="204">
        <v>6654</v>
      </c>
      <c r="Y775" t="s">
        <v>71234</v>
      </c>
      <c r="Z775" s="284">
        <v>4021.68</v>
      </c>
      <c r="AB775" s="276" t="s">
        <v>58186</v>
      </c>
      <c r="AC775" s="277">
        <v>20000</v>
      </c>
      <c r="AE775" s="246" t="s">
        <v>57210</v>
      </c>
      <c r="AF775" s="247">
        <v>1701</v>
      </c>
      <c r="AH775" s="226" t="s">
        <v>47734</v>
      </c>
      <c r="AI775" s="227">
        <v>42477.99</v>
      </c>
      <c r="AK775" s="207" t="s">
        <v>15387</v>
      </c>
      <c r="AL775" s="208">
        <v>27.77</v>
      </c>
      <c r="AM775" s="93"/>
      <c r="AN775" s="199" t="s">
        <v>13311</v>
      </c>
      <c r="AO775" s="200">
        <v>191575.28</v>
      </c>
      <c r="AQ775" t="s">
        <v>46537</v>
      </c>
      <c r="AR775" s="284">
        <v>33747</v>
      </c>
      <c r="AT775" s="272" t="s">
        <v>12013</v>
      </c>
      <c r="AU775" s="273">
        <v>4949237.5999999996</v>
      </c>
      <c r="AW775" s="244" t="s">
        <v>11764</v>
      </c>
      <c r="AX775" s="245">
        <v>22424.33</v>
      </c>
      <c r="AZ775" s="230" t="s">
        <v>9510</v>
      </c>
      <c r="BA775" s="231">
        <v>116365.97</v>
      </c>
      <c r="BC775" s="209" t="s">
        <v>11494</v>
      </c>
      <c r="BD775" s="210">
        <v>655445.22</v>
      </c>
      <c r="BF775" s="195" t="s">
        <v>7667</v>
      </c>
      <c r="BG775" s="196">
        <v>60000</v>
      </c>
    </row>
    <row r="776" spans="1:59" x14ac:dyDescent="0.55000000000000004">
      <c r="A776" t="s">
        <v>65954</v>
      </c>
      <c r="C776" s="284">
        <v>2499.9899999999998</v>
      </c>
      <c r="E776" s="282" t="s">
        <v>5814</v>
      </c>
      <c r="F776" s="282"/>
      <c r="G776" s="283">
        <v>5373545.8499999996</v>
      </c>
      <c r="I776" s="242" t="s">
        <v>5562</v>
      </c>
      <c r="J776" s="242"/>
      <c r="K776" s="243">
        <v>109073.24</v>
      </c>
      <c r="M776" s="224" t="s">
        <v>4301</v>
      </c>
      <c r="N776" s="224"/>
      <c r="O776" s="225">
        <v>4562</v>
      </c>
      <c r="Q776" s="203" t="s">
        <v>1220</v>
      </c>
      <c r="R776" s="203"/>
      <c r="S776" s="204">
        <v>7515</v>
      </c>
      <c r="Y776" t="s">
        <v>71235</v>
      </c>
      <c r="Z776">
        <v>307.66000000000003</v>
      </c>
      <c r="AB776" s="276" t="s">
        <v>61792</v>
      </c>
      <c r="AC776" s="277">
        <v>10635.41</v>
      </c>
      <c r="AE776" s="246" t="s">
        <v>61769</v>
      </c>
      <c r="AF776" s="247">
        <v>4538.82</v>
      </c>
      <c r="AH776" s="226" t="s">
        <v>49613</v>
      </c>
      <c r="AI776" s="227">
        <v>2397.27</v>
      </c>
      <c r="AK776" s="207" t="s">
        <v>15388</v>
      </c>
      <c r="AL776" s="208">
        <v>81.3</v>
      </c>
      <c r="AM776" s="93"/>
      <c r="AN776" s="199" t="s">
        <v>13312</v>
      </c>
      <c r="AO776" s="200">
        <v>89.41</v>
      </c>
      <c r="AQ776" t="s">
        <v>44062</v>
      </c>
      <c r="AR776" s="284">
        <v>32945</v>
      </c>
      <c r="AT776" s="272" t="s">
        <v>12014</v>
      </c>
      <c r="AU776" s="273">
        <v>5373545.8499999996</v>
      </c>
      <c r="AW776" s="244" t="s">
        <v>11765</v>
      </c>
      <c r="AX776" s="245">
        <v>109073.24</v>
      </c>
      <c r="AZ776" s="230" t="s">
        <v>10597</v>
      </c>
      <c r="BA776" s="231">
        <v>4562</v>
      </c>
      <c r="BC776" s="209" t="s">
        <v>12207</v>
      </c>
      <c r="BD776" s="210">
        <v>13250.22</v>
      </c>
      <c r="BF776" s="195" t="s">
        <v>10416</v>
      </c>
      <c r="BG776" s="196">
        <v>52384</v>
      </c>
    </row>
    <row r="777" spans="1:59" x14ac:dyDescent="0.55000000000000004">
      <c r="A777" t="s">
        <v>65961</v>
      </c>
      <c r="C777" s="284">
        <v>3914</v>
      </c>
      <c r="E777" s="282" t="s">
        <v>5815</v>
      </c>
      <c r="F777" s="282"/>
      <c r="G777" s="283">
        <v>5974076.5800000001</v>
      </c>
      <c r="I777" s="242" t="s">
        <v>5564</v>
      </c>
      <c r="J777" s="242"/>
      <c r="K777" s="243">
        <v>434.77</v>
      </c>
      <c r="M777" s="224" t="s">
        <v>4302</v>
      </c>
      <c r="N777" s="224"/>
      <c r="O777" s="225">
        <v>3329</v>
      </c>
      <c r="Q777" s="203" t="s">
        <v>1221</v>
      </c>
      <c r="R777" s="203"/>
      <c r="S777" s="204">
        <v>626565</v>
      </c>
      <c r="Y777" t="s">
        <v>71236</v>
      </c>
      <c r="Z777">
        <v>670.66</v>
      </c>
      <c r="AB777" s="276" t="s">
        <v>51658</v>
      </c>
      <c r="AC777" s="277">
        <v>1220.74</v>
      </c>
      <c r="AE777" s="246" t="s">
        <v>61770</v>
      </c>
      <c r="AF777" s="247">
        <v>347.19</v>
      </c>
      <c r="AH777" s="226" t="s">
        <v>51562</v>
      </c>
      <c r="AI777" s="227">
        <v>15765</v>
      </c>
      <c r="AK777" s="207" t="s">
        <v>15389</v>
      </c>
      <c r="AL777" s="208">
        <v>27768.52</v>
      </c>
      <c r="AM777" s="93"/>
      <c r="AN777" s="199" t="s">
        <v>18138</v>
      </c>
      <c r="AO777" s="200">
        <v>121022.75</v>
      </c>
      <c r="AQ777" t="s">
        <v>46593</v>
      </c>
      <c r="AR777">
        <v>-131.18</v>
      </c>
      <c r="AT777" s="272" t="s">
        <v>12015</v>
      </c>
      <c r="AU777" s="273">
        <v>5974076.5800000001</v>
      </c>
      <c r="AW777" s="244" t="s">
        <v>11767</v>
      </c>
      <c r="AX777" s="245">
        <v>434.77</v>
      </c>
      <c r="AZ777" s="230" t="s">
        <v>10598</v>
      </c>
      <c r="BA777" s="231">
        <v>3329</v>
      </c>
      <c r="BC777" s="209" t="s">
        <v>9792</v>
      </c>
      <c r="BD777" s="210">
        <v>2667074.11</v>
      </c>
      <c r="BF777" s="195" t="s">
        <v>9427</v>
      </c>
      <c r="BG777" s="196">
        <v>156981.56</v>
      </c>
    </row>
    <row r="778" spans="1:59" x14ac:dyDescent="0.55000000000000004">
      <c r="A778" t="s">
        <v>65964</v>
      </c>
      <c r="C778" s="284">
        <v>2498.09</v>
      </c>
      <c r="E778" s="282" t="s">
        <v>5816</v>
      </c>
      <c r="F778" s="282"/>
      <c r="G778" s="283">
        <v>404784.16</v>
      </c>
      <c r="I778" s="242" t="s">
        <v>5565</v>
      </c>
      <c r="J778" s="242"/>
      <c r="K778" s="243">
        <v>93283.78</v>
      </c>
      <c r="M778" s="224" t="s">
        <v>3544</v>
      </c>
      <c r="N778" s="224"/>
      <c r="O778" s="225">
        <v>118</v>
      </c>
      <c r="Q778" s="203" t="s">
        <v>1222</v>
      </c>
      <c r="R778" s="203"/>
      <c r="S778" s="204">
        <v>26164</v>
      </c>
      <c r="Y778" t="s">
        <v>34518</v>
      </c>
      <c r="Z778" s="284">
        <v>16189</v>
      </c>
      <c r="AB778" s="276" t="s">
        <v>63031</v>
      </c>
      <c r="AC778" s="277">
        <v>-318.22000000000003</v>
      </c>
      <c r="AE778" s="246" t="s">
        <v>61771</v>
      </c>
      <c r="AF778" s="247">
        <v>1112.03</v>
      </c>
      <c r="AH778" s="226" t="s">
        <v>44366</v>
      </c>
      <c r="AI778" s="227">
        <v>38573.83</v>
      </c>
      <c r="AK778" s="207" t="s">
        <v>15390</v>
      </c>
      <c r="AL778" s="208">
        <v>258.26</v>
      </c>
      <c r="AM778" s="93"/>
      <c r="AN778" s="199" t="s">
        <v>13313</v>
      </c>
      <c r="AO778" s="200">
        <v>42130</v>
      </c>
      <c r="AQ778" t="s">
        <v>57119</v>
      </c>
      <c r="AR778" s="284">
        <v>55670.33</v>
      </c>
      <c r="AT778" s="272" t="s">
        <v>12016</v>
      </c>
      <c r="AU778" s="273">
        <v>404784.16</v>
      </c>
      <c r="AW778" s="244" t="s">
        <v>11768</v>
      </c>
      <c r="AX778" s="245">
        <v>93283.78</v>
      </c>
      <c r="AZ778" s="230" t="s">
        <v>9511</v>
      </c>
      <c r="BA778" s="231">
        <v>118</v>
      </c>
      <c r="BC778" s="209" t="s">
        <v>6648</v>
      </c>
      <c r="BD778" s="210">
        <v>64895.58</v>
      </c>
      <c r="BF778" s="195" t="s">
        <v>10044</v>
      </c>
      <c r="BG778" s="196">
        <v>269365.56</v>
      </c>
    </row>
    <row r="779" spans="1:59" x14ac:dyDescent="0.55000000000000004">
      <c r="A779" t="s">
        <v>43867</v>
      </c>
      <c r="C779">
        <v>769.92</v>
      </c>
      <c r="E779" s="282" t="s">
        <v>5817</v>
      </c>
      <c r="F779" s="282"/>
      <c r="G779" s="283">
        <v>1201133.6200000001</v>
      </c>
      <c r="I779" s="242" t="s">
        <v>5566</v>
      </c>
      <c r="J779" s="242"/>
      <c r="K779" s="243">
        <v>15757</v>
      </c>
      <c r="M779" s="224" t="s">
        <v>4303</v>
      </c>
      <c r="N779" s="224"/>
      <c r="O779" s="225">
        <v>3572</v>
      </c>
      <c r="Q779" s="203" t="s">
        <v>1223</v>
      </c>
      <c r="R779" s="203"/>
      <c r="S779" s="204">
        <v>80795</v>
      </c>
      <c r="Y779" t="s">
        <v>34519</v>
      </c>
      <c r="Z779" s="284">
        <v>1158.07</v>
      </c>
      <c r="AB779" s="276" t="s">
        <v>47762</v>
      </c>
      <c r="AC779" s="277">
        <v>5297.6</v>
      </c>
      <c r="AE779" s="246" t="s">
        <v>60190</v>
      </c>
      <c r="AF779" s="247">
        <v>46512.4</v>
      </c>
      <c r="AH779" s="226" t="s">
        <v>44367</v>
      </c>
      <c r="AI779" s="227">
        <v>2961.42</v>
      </c>
      <c r="AK779" s="207" t="s">
        <v>15391</v>
      </c>
      <c r="AL779" s="208">
        <v>25081.119999999999</v>
      </c>
      <c r="AM779" s="93"/>
      <c r="AN779" s="199" t="s">
        <v>13314</v>
      </c>
      <c r="AO779" s="200">
        <v>104489.08</v>
      </c>
      <c r="AQ779" t="s">
        <v>12057</v>
      </c>
      <c r="AR779" s="284">
        <v>966052.63</v>
      </c>
      <c r="AT779" s="272" t="s">
        <v>12017</v>
      </c>
      <c r="AU779" s="273">
        <v>1201133.6200000001</v>
      </c>
      <c r="AW779" s="244" t="s">
        <v>11769</v>
      </c>
      <c r="AX779" s="245">
        <v>15757</v>
      </c>
      <c r="AZ779" s="230" t="s">
        <v>10599</v>
      </c>
      <c r="BA779" s="231">
        <v>3572</v>
      </c>
      <c r="BC779" s="209" t="s">
        <v>6899</v>
      </c>
      <c r="BD779" s="210">
        <v>14850</v>
      </c>
      <c r="BF779" s="195" t="s">
        <v>10417</v>
      </c>
      <c r="BG779" s="196">
        <v>5404</v>
      </c>
    </row>
    <row r="780" spans="1:59" x14ac:dyDescent="0.55000000000000004">
      <c r="A780" t="s">
        <v>65966</v>
      </c>
      <c r="C780">
        <v>571.79999999999995</v>
      </c>
      <c r="E780" s="282" t="s">
        <v>5818</v>
      </c>
      <c r="F780" s="282"/>
      <c r="G780" s="283">
        <v>787312.25</v>
      </c>
      <c r="I780" s="242" t="s">
        <v>5567</v>
      </c>
      <c r="J780" s="242"/>
      <c r="K780" s="243">
        <v>77784.649999999994</v>
      </c>
      <c r="M780" s="224" t="s">
        <v>3545</v>
      </c>
      <c r="N780" s="224"/>
      <c r="O780" s="225">
        <v>240</v>
      </c>
      <c r="Q780" s="203" t="s">
        <v>1224</v>
      </c>
      <c r="R780" s="203"/>
      <c r="S780" s="204">
        <v>10197</v>
      </c>
      <c r="Y780" t="s">
        <v>34520</v>
      </c>
      <c r="Z780" s="284">
        <v>3891.84</v>
      </c>
      <c r="AB780" s="276" t="s">
        <v>47767</v>
      </c>
      <c r="AC780" s="277">
        <v>503.27</v>
      </c>
      <c r="AE780" s="246" t="s">
        <v>51561</v>
      </c>
      <c r="AF780" s="247">
        <v>2079</v>
      </c>
      <c r="AH780" s="226" t="s">
        <v>51563</v>
      </c>
      <c r="AI780" s="227">
        <v>-952.25</v>
      </c>
      <c r="AK780" s="207" t="s">
        <v>15392</v>
      </c>
      <c r="AL780" s="208">
        <v>7604.58</v>
      </c>
      <c r="AM780" s="93"/>
      <c r="AN780" s="199" t="s">
        <v>13315</v>
      </c>
      <c r="AO780" s="200">
        <v>17614.64</v>
      </c>
      <c r="AQ780" t="s">
        <v>51242</v>
      </c>
      <c r="AR780" s="284">
        <v>106902.27</v>
      </c>
      <c r="AT780" s="272" t="s">
        <v>12018</v>
      </c>
      <c r="AU780" s="273">
        <v>787312.25</v>
      </c>
      <c r="AW780" s="244" t="s">
        <v>11770</v>
      </c>
      <c r="AX780" s="245">
        <v>77784.649999999994</v>
      </c>
      <c r="AZ780" s="230" t="s">
        <v>9512</v>
      </c>
      <c r="BA780" s="231">
        <v>240</v>
      </c>
      <c r="BC780" s="209" t="s">
        <v>7070</v>
      </c>
      <c r="BD780" s="210">
        <v>4196.95</v>
      </c>
      <c r="BF780" s="195" t="s">
        <v>10045</v>
      </c>
      <c r="BG780" s="196">
        <v>5404</v>
      </c>
    </row>
    <row r="781" spans="1:59" x14ac:dyDescent="0.55000000000000004">
      <c r="A781" t="s">
        <v>65967</v>
      </c>
      <c r="C781" s="284">
        <v>1708</v>
      </c>
      <c r="E781" s="282" t="s">
        <v>5819</v>
      </c>
      <c r="F781" s="282"/>
      <c r="G781" s="283">
        <v>13671.14</v>
      </c>
      <c r="I781" s="242" t="s">
        <v>5568</v>
      </c>
      <c r="J781" s="242"/>
      <c r="K781" s="243">
        <v>81599.13</v>
      </c>
      <c r="M781" s="224" t="s">
        <v>4306</v>
      </c>
      <c r="N781" s="224"/>
      <c r="O781" s="225">
        <v>1511</v>
      </c>
      <c r="Q781" s="203" t="s">
        <v>1225</v>
      </c>
      <c r="R781" s="203"/>
      <c r="S781" s="204">
        <v>11127.26</v>
      </c>
      <c r="Y781" t="s">
        <v>34521</v>
      </c>
      <c r="Z781" s="284">
        <v>8696.7900000000009</v>
      </c>
      <c r="AB781" s="276" t="s">
        <v>47768</v>
      </c>
      <c r="AC781" s="277">
        <v>436.73</v>
      </c>
      <c r="AE781" s="246" t="s">
        <v>47734</v>
      </c>
      <c r="AF781" s="247">
        <v>26522.01</v>
      </c>
      <c r="AH781" s="226" t="s">
        <v>44368</v>
      </c>
      <c r="AI781" s="227">
        <v>451480.25</v>
      </c>
      <c r="AK781" s="207" t="s">
        <v>15393</v>
      </c>
      <c r="AL781" s="208">
        <v>79661.42</v>
      </c>
      <c r="AM781" s="93"/>
      <c r="AN781" s="199" t="s">
        <v>31865</v>
      </c>
      <c r="AO781" s="200">
        <v>186044</v>
      </c>
      <c r="AQ781" t="s">
        <v>66445</v>
      </c>
      <c r="AR781" s="284">
        <v>2499.9899999999998</v>
      </c>
      <c r="AT781" s="272" t="s">
        <v>12019</v>
      </c>
      <c r="AU781" s="273">
        <v>13671.14</v>
      </c>
      <c r="AW781" s="244" t="s">
        <v>11771</v>
      </c>
      <c r="AX781" s="245">
        <v>81599.13</v>
      </c>
      <c r="AZ781" s="230" t="s">
        <v>10602</v>
      </c>
      <c r="BA781" s="231">
        <v>1511</v>
      </c>
      <c r="BC781" s="209" t="s">
        <v>7313</v>
      </c>
      <c r="BD781" s="210">
        <v>146386.26999999999</v>
      </c>
      <c r="BF781" s="195" t="s">
        <v>10418</v>
      </c>
      <c r="BG781" s="196">
        <v>7504</v>
      </c>
    </row>
    <row r="782" spans="1:59" x14ac:dyDescent="0.55000000000000004">
      <c r="A782" t="s">
        <v>65968</v>
      </c>
      <c r="C782">
        <v>509</v>
      </c>
      <c r="E782" s="282" t="s">
        <v>5820</v>
      </c>
      <c r="F782" s="282"/>
      <c r="G782" s="283">
        <v>2180580.02</v>
      </c>
      <c r="I782" s="242" t="s">
        <v>5570</v>
      </c>
      <c r="J782" s="242"/>
      <c r="K782" s="243">
        <v>140259.35999999999</v>
      </c>
      <c r="M782" s="224" t="s">
        <v>4307</v>
      </c>
      <c r="N782" s="224"/>
      <c r="O782" s="225">
        <v>1669.15</v>
      </c>
      <c r="Q782" s="203" t="s">
        <v>1226</v>
      </c>
      <c r="R782" s="203"/>
      <c r="S782" s="204">
        <v>24609.96</v>
      </c>
      <c r="Y782" t="s">
        <v>66893</v>
      </c>
      <c r="Z782" s="284">
        <v>25000</v>
      </c>
      <c r="AB782" s="276" t="s">
        <v>47769</v>
      </c>
      <c r="AC782" s="277">
        <v>1330.72</v>
      </c>
      <c r="AE782" s="246" t="s">
        <v>57211</v>
      </c>
      <c r="AF782" s="247">
        <v>95000</v>
      </c>
      <c r="AH782" s="226" t="s">
        <v>44369</v>
      </c>
      <c r="AI782" s="227">
        <v>34444.15</v>
      </c>
      <c r="AK782" s="207" t="s">
        <v>15394</v>
      </c>
      <c r="AL782" s="208">
        <v>6564</v>
      </c>
      <c r="AM782" s="93"/>
      <c r="AN782" s="199" t="s">
        <v>13316</v>
      </c>
      <c r="AO782" s="200">
        <v>37533.97</v>
      </c>
      <c r="AQ782" t="s">
        <v>12058</v>
      </c>
      <c r="AR782" s="284">
        <v>383720.61</v>
      </c>
      <c r="AT782" s="272" t="s">
        <v>12020</v>
      </c>
      <c r="AU782" s="273">
        <v>2180580.02</v>
      </c>
      <c r="AW782" s="244" t="s">
        <v>11773</v>
      </c>
      <c r="AX782" s="245">
        <v>140259.35999999999</v>
      </c>
      <c r="AZ782" s="230" t="s">
        <v>10603</v>
      </c>
      <c r="BA782" s="231">
        <v>1669.15</v>
      </c>
      <c r="BC782" s="209" t="s">
        <v>7583</v>
      </c>
      <c r="BD782" s="210">
        <v>176732.46</v>
      </c>
      <c r="BF782" s="195" t="s">
        <v>10046</v>
      </c>
      <c r="BG782" s="196">
        <v>7504</v>
      </c>
    </row>
    <row r="783" spans="1:59" x14ac:dyDescent="0.55000000000000004">
      <c r="A783" t="s">
        <v>9776</v>
      </c>
      <c r="C783" s="284">
        <v>3683416.09</v>
      </c>
      <c r="E783" s="282" t="s">
        <v>5822</v>
      </c>
      <c r="F783" s="282"/>
      <c r="G783" s="283">
        <v>806914.22</v>
      </c>
      <c r="I783" s="242" t="s">
        <v>5571</v>
      </c>
      <c r="J783" s="242"/>
      <c r="K783" s="243">
        <v>13290.22</v>
      </c>
      <c r="M783" s="224" t="s">
        <v>4308</v>
      </c>
      <c r="N783" s="224"/>
      <c r="O783" s="225">
        <v>1750</v>
      </c>
      <c r="Q783" s="203" t="s">
        <v>1227</v>
      </c>
      <c r="R783" s="203"/>
      <c r="S783" s="204">
        <v>581946</v>
      </c>
      <c r="Y783" t="s">
        <v>61075</v>
      </c>
      <c r="Z783" s="284">
        <v>27142.16</v>
      </c>
      <c r="AB783" s="276" t="s">
        <v>47770</v>
      </c>
      <c r="AC783" s="277">
        <v>1825.08</v>
      </c>
      <c r="AE783" s="246" t="s">
        <v>49613</v>
      </c>
      <c r="AF783" s="247">
        <v>1764.25</v>
      </c>
      <c r="AH783" s="226" t="s">
        <v>15397</v>
      </c>
      <c r="AI783" s="227">
        <v>44312.5</v>
      </c>
      <c r="AK783" s="207" t="s">
        <v>15395</v>
      </c>
      <c r="AL783" s="208">
        <v>107212</v>
      </c>
      <c r="AM783" s="93"/>
      <c r="AN783" s="199" t="s">
        <v>13317</v>
      </c>
      <c r="AO783" s="200">
        <v>47537.279999999999</v>
      </c>
      <c r="AQ783" t="s">
        <v>9739</v>
      </c>
      <c r="AR783" s="284">
        <v>19183.36</v>
      </c>
      <c r="AT783" s="272" t="s">
        <v>12022</v>
      </c>
      <c r="AU783" s="273">
        <v>806914.22</v>
      </c>
      <c r="AW783" s="244" t="s">
        <v>11774</v>
      </c>
      <c r="AX783" s="245">
        <v>13290.22</v>
      </c>
      <c r="AZ783" s="230" t="s">
        <v>10604</v>
      </c>
      <c r="BA783" s="231">
        <v>1750</v>
      </c>
      <c r="BC783" s="209" t="s">
        <v>7728</v>
      </c>
      <c r="BD783" s="210">
        <v>6904.61</v>
      </c>
      <c r="BF783" s="195" t="s">
        <v>7668</v>
      </c>
      <c r="BG783" s="196">
        <v>30907.33</v>
      </c>
    </row>
    <row r="784" spans="1:59" x14ac:dyDescent="0.55000000000000004">
      <c r="A784" t="s">
        <v>5860</v>
      </c>
      <c r="C784" s="284">
        <v>142503</v>
      </c>
      <c r="E784" s="282" t="s">
        <v>5823</v>
      </c>
      <c r="F784" s="282"/>
      <c r="G784" s="283">
        <v>16000281.210000001</v>
      </c>
      <c r="I784" s="242" t="s">
        <v>5572</v>
      </c>
      <c r="J784" s="242"/>
      <c r="K784" s="243">
        <v>16634.16</v>
      </c>
      <c r="M784" s="224" t="s">
        <v>4309</v>
      </c>
      <c r="N784" s="224"/>
      <c r="O784" s="225">
        <v>3336</v>
      </c>
      <c r="Q784" s="203" t="s">
        <v>337</v>
      </c>
      <c r="R784" s="203"/>
      <c r="S784" s="204">
        <v>11949.52</v>
      </c>
      <c r="Y784" t="s">
        <v>63947</v>
      </c>
      <c r="Z784" s="284">
        <v>33493.089999999997</v>
      </c>
      <c r="AB784" s="276" t="s">
        <v>47771</v>
      </c>
      <c r="AC784" s="277">
        <v>158.63999999999999</v>
      </c>
      <c r="AE784" s="246" t="s">
        <v>13036</v>
      </c>
      <c r="AF784" s="247">
        <v>1831.63</v>
      </c>
      <c r="AH784" s="226" t="s">
        <v>15399</v>
      </c>
      <c r="AI784" s="227">
        <v>3366.72</v>
      </c>
      <c r="AK784" s="207" t="s">
        <v>15396</v>
      </c>
      <c r="AL784" s="208">
        <v>18178.86</v>
      </c>
      <c r="AM784" s="93"/>
      <c r="AN784" s="199" t="s">
        <v>13318</v>
      </c>
      <c r="AO784" s="200">
        <v>6507.95</v>
      </c>
      <c r="AQ784" t="s">
        <v>9740</v>
      </c>
      <c r="AR784" s="284">
        <v>149535.47</v>
      </c>
      <c r="AT784" s="272" t="s">
        <v>12023</v>
      </c>
      <c r="AU784" s="273">
        <v>16000281.210000001</v>
      </c>
      <c r="AW784" s="244" t="s">
        <v>11775</v>
      </c>
      <c r="AX784" s="245">
        <v>16634.16</v>
      </c>
      <c r="AZ784" s="230" t="s">
        <v>10605</v>
      </c>
      <c r="BA784" s="231">
        <v>3336</v>
      </c>
      <c r="BC784" s="209" t="s">
        <v>8284</v>
      </c>
      <c r="BD784" s="210">
        <v>54006.99</v>
      </c>
      <c r="BF784" s="195" t="s">
        <v>10419</v>
      </c>
      <c r="BG784" s="196">
        <v>133881</v>
      </c>
    </row>
    <row r="785" spans="1:59" x14ac:dyDescent="0.55000000000000004">
      <c r="A785" t="s">
        <v>12771</v>
      </c>
      <c r="C785" s="284">
        <v>12064</v>
      </c>
      <c r="E785" s="282" t="s">
        <v>5824</v>
      </c>
      <c r="F785" s="282"/>
      <c r="G785" s="283">
        <v>154875.65</v>
      </c>
      <c r="I785" s="242" t="s">
        <v>5574</v>
      </c>
      <c r="J785" s="242"/>
      <c r="K785" s="243">
        <v>13536.75</v>
      </c>
      <c r="M785" s="224" t="s">
        <v>4310</v>
      </c>
      <c r="N785" s="224"/>
      <c r="O785" s="225">
        <v>820</v>
      </c>
      <c r="Q785" s="203" t="s">
        <v>1228</v>
      </c>
      <c r="R785" s="203"/>
      <c r="S785" s="204">
        <v>9805</v>
      </c>
      <c r="Y785" t="s">
        <v>59396</v>
      </c>
      <c r="Z785" s="284">
        <v>24227.14</v>
      </c>
      <c r="AB785" s="276" t="s">
        <v>66934</v>
      </c>
      <c r="AC785" s="277">
        <v>10032.1</v>
      </c>
      <c r="AE785" s="246" t="s">
        <v>13037</v>
      </c>
      <c r="AF785" s="247">
        <v>3169.9</v>
      </c>
      <c r="AH785" s="226" t="s">
        <v>15400</v>
      </c>
      <c r="AI785" s="227">
        <v>1076.75</v>
      </c>
      <c r="AK785" s="207" t="s">
        <v>15397</v>
      </c>
      <c r="AL785" s="208">
        <v>19650</v>
      </c>
      <c r="AM785" s="93"/>
      <c r="AN785" s="199" t="s">
        <v>13319</v>
      </c>
      <c r="AO785" s="200">
        <v>16759.03</v>
      </c>
      <c r="AQ785" t="s">
        <v>9758</v>
      </c>
      <c r="AR785" s="284">
        <v>151301.82</v>
      </c>
      <c r="AT785" s="272" t="s">
        <v>12024</v>
      </c>
      <c r="AU785" s="273">
        <v>154875.65</v>
      </c>
      <c r="AW785" s="244" t="s">
        <v>11777</v>
      </c>
      <c r="AX785" s="245">
        <v>13536.75</v>
      </c>
      <c r="AZ785" s="230" t="s">
        <v>10606</v>
      </c>
      <c r="BA785" s="231">
        <v>820</v>
      </c>
      <c r="BC785" s="209" t="s">
        <v>8506</v>
      </c>
      <c r="BD785" s="210">
        <v>128120.49</v>
      </c>
      <c r="BF785" s="195" t="s">
        <v>10047</v>
      </c>
      <c r="BG785" s="196">
        <v>164788.32999999999</v>
      </c>
    </row>
    <row r="786" spans="1:59" x14ac:dyDescent="0.55000000000000004">
      <c r="A786" t="s">
        <v>5862</v>
      </c>
      <c r="C786" s="284">
        <v>335898419.63999999</v>
      </c>
      <c r="E786" s="282" t="s">
        <v>5825</v>
      </c>
      <c r="F786" s="282"/>
      <c r="G786" s="283">
        <v>92507.81</v>
      </c>
      <c r="I786" s="242" t="s">
        <v>5577</v>
      </c>
      <c r="J786" s="242"/>
      <c r="K786" s="243">
        <v>12577.04</v>
      </c>
      <c r="M786" s="224" t="s">
        <v>4228</v>
      </c>
      <c r="N786" s="224"/>
      <c r="O786" s="225">
        <v>-845.97</v>
      </c>
      <c r="Q786" s="203" t="s">
        <v>1229</v>
      </c>
      <c r="R786" s="203"/>
      <c r="S786" s="204">
        <v>85180</v>
      </c>
      <c r="Y786" t="s">
        <v>55814</v>
      </c>
      <c r="Z786" s="284">
        <v>97201.75</v>
      </c>
      <c r="AB786" s="276" t="s">
        <v>59476</v>
      </c>
      <c r="AC786" s="277">
        <v>5410</v>
      </c>
      <c r="AE786" s="246" t="s">
        <v>15403</v>
      </c>
      <c r="AF786" s="247">
        <v>21626.47</v>
      </c>
      <c r="AH786" s="226" t="s">
        <v>13036</v>
      </c>
      <c r="AI786" s="227">
        <v>53100</v>
      </c>
      <c r="AK786" s="207" t="s">
        <v>15398</v>
      </c>
      <c r="AL786" s="208">
        <v>9646</v>
      </c>
      <c r="AM786" s="93"/>
      <c r="AN786" s="199" t="s">
        <v>13320</v>
      </c>
      <c r="AO786" s="200">
        <v>6061.13</v>
      </c>
      <c r="AQ786" t="s">
        <v>9760</v>
      </c>
      <c r="AR786" s="284">
        <v>1730.79</v>
      </c>
      <c r="AT786" s="272" t="s">
        <v>12025</v>
      </c>
      <c r="AU786" s="273">
        <v>92507.81</v>
      </c>
      <c r="AW786" s="244" t="s">
        <v>11780</v>
      </c>
      <c r="AX786" s="245">
        <v>12577.04</v>
      </c>
      <c r="AZ786" s="230" t="s">
        <v>9515</v>
      </c>
      <c r="BA786" s="231">
        <v>-845.97</v>
      </c>
      <c r="BC786" s="209" t="s">
        <v>8665</v>
      </c>
      <c r="BD786" s="210">
        <v>6310</v>
      </c>
      <c r="BF786" s="195" t="s">
        <v>10420</v>
      </c>
      <c r="BG786" s="196">
        <v>4378.1099999999997</v>
      </c>
    </row>
    <row r="787" spans="1:59" x14ac:dyDescent="0.55000000000000004">
      <c r="A787" t="s">
        <v>9781</v>
      </c>
      <c r="C787" s="284">
        <v>977286.63</v>
      </c>
      <c r="E787" s="282" t="s">
        <v>5827</v>
      </c>
      <c r="F787" s="282"/>
      <c r="G787" s="283">
        <v>13005695.560000001</v>
      </c>
      <c r="I787" s="242" t="s">
        <v>5578</v>
      </c>
      <c r="J787" s="242"/>
      <c r="K787" s="243">
        <v>25443.13</v>
      </c>
      <c r="M787" s="224" t="s">
        <v>3548</v>
      </c>
      <c r="N787" s="224"/>
      <c r="O787" s="225">
        <v>215149.96</v>
      </c>
      <c r="Q787" s="203" t="s">
        <v>1230</v>
      </c>
      <c r="R787" s="203"/>
      <c r="S787" s="204">
        <v>2740831.65</v>
      </c>
      <c r="Y787" t="s">
        <v>71237</v>
      </c>
      <c r="Z787" s="284">
        <v>32868.28</v>
      </c>
      <c r="AB787" s="276" t="s">
        <v>59477</v>
      </c>
      <c r="AC787" s="277">
        <v>459.86</v>
      </c>
      <c r="AE787" s="246" t="s">
        <v>57212</v>
      </c>
      <c r="AF787" s="247">
        <v>15372</v>
      </c>
      <c r="AH787" s="226" t="s">
        <v>13037</v>
      </c>
      <c r="AI787" s="227">
        <v>52580.28</v>
      </c>
      <c r="AK787" s="207" t="s">
        <v>15399</v>
      </c>
      <c r="AL787" s="208">
        <v>1718.76</v>
      </c>
      <c r="AM787" s="93"/>
      <c r="AN787" s="199" t="s">
        <v>31866</v>
      </c>
      <c r="AO787" s="200">
        <v>7301.44</v>
      </c>
      <c r="AQ787" t="s">
        <v>9764</v>
      </c>
      <c r="AR787" s="284">
        <v>12601.47</v>
      </c>
      <c r="AT787" s="272" t="s">
        <v>12027</v>
      </c>
      <c r="AU787" s="273">
        <v>13005695.560000001</v>
      </c>
      <c r="AW787" s="244" t="s">
        <v>11781</v>
      </c>
      <c r="AX787" s="245">
        <v>25443.13</v>
      </c>
      <c r="AZ787" s="230" t="s">
        <v>9516</v>
      </c>
      <c r="BA787" s="231">
        <v>215149.96</v>
      </c>
      <c r="BC787" s="209" t="s">
        <v>8905</v>
      </c>
      <c r="BD787" s="210">
        <v>63290.03</v>
      </c>
      <c r="BF787" s="195" t="s">
        <v>10048</v>
      </c>
      <c r="BG787" s="196">
        <v>4378.1099999999997</v>
      </c>
    </row>
    <row r="788" spans="1:59" x14ac:dyDescent="0.55000000000000004">
      <c r="A788" t="s">
        <v>39871</v>
      </c>
      <c r="C788" s="284">
        <v>554856.5</v>
      </c>
      <c r="E788" s="282" t="s">
        <v>5828</v>
      </c>
      <c r="F788" s="282"/>
      <c r="G788" s="283">
        <v>238631.36</v>
      </c>
      <c r="I788" s="242" t="s">
        <v>5579</v>
      </c>
      <c r="J788" s="242"/>
      <c r="K788" s="243">
        <v>8327.98</v>
      </c>
      <c r="M788" s="224" t="s">
        <v>4313</v>
      </c>
      <c r="N788" s="224"/>
      <c r="O788" s="225">
        <v>3714</v>
      </c>
      <c r="Q788" s="203" t="s">
        <v>1231</v>
      </c>
      <c r="R788" s="203"/>
      <c r="S788" s="204">
        <v>39524</v>
      </c>
      <c r="Y788" t="s">
        <v>71238</v>
      </c>
      <c r="Z788" s="284">
        <v>108521.71</v>
      </c>
      <c r="AB788" s="276" t="s">
        <v>59478</v>
      </c>
      <c r="AC788" s="277">
        <v>1142.47</v>
      </c>
      <c r="AE788" s="246" t="s">
        <v>57213</v>
      </c>
      <c r="AF788" s="247">
        <v>15049</v>
      </c>
      <c r="AH788" s="226" t="s">
        <v>15402</v>
      </c>
      <c r="AI788" s="227">
        <v>84428.63</v>
      </c>
      <c r="AK788" s="207" t="s">
        <v>15400</v>
      </c>
      <c r="AL788" s="208">
        <v>4768.7299999999996</v>
      </c>
      <c r="AM788" s="93"/>
      <c r="AN788" s="199" t="s">
        <v>31867</v>
      </c>
      <c r="AO788" s="200">
        <v>19249.86</v>
      </c>
      <c r="AQ788" t="s">
        <v>9765</v>
      </c>
      <c r="AR788" s="284">
        <v>8086.64</v>
      </c>
      <c r="AT788" s="272" t="s">
        <v>12028</v>
      </c>
      <c r="AU788" s="273">
        <v>238631.36</v>
      </c>
      <c r="AW788" s="244" t="s">
        <v>11782</v>
      </c>
      <c r="AX788" s="245">
        <v>8327.98</v>
      </c>
      <c r="AZ788" s="230" t="s">
        <v>10609</v>
      </c>
      <c r="BA788" s="231">
        <v>3714</v>
      </c>
      <c r="BC788" s="209" t="s">
        <v>9246</v>
      </c>
      <c r="BD788" s="210">
        <v>577374.81000000006</v>
      </c>
      <c r="BF788" s="195" t="s">
        <v>7669</v>
      </c>
      <c r="BG788" s="196">
        <v>1140441.67</v>
      </c>
    </row>
    <row r="789" spans="1:59" x14ac:dyDescent="0.55000000000000004">
      <c r="A789" t="s">
        <v>39872</v>
      </c>
      <c r="C789" s="284">
        <v>2526970.36</v>
      </c>
      <c r="E789" s="282" t="s">
        <v>5829</v>
      </c>
      <c r="F789" s="282"/>
      <c r="G789" s="283">
        <v>3952133.14</v>
      </c>
      <c r="I789" s="242" t="s">
        <v>5580</v>
      </c>
      <c r="J789" s="242"/>
      <c r="K789" s="243">
        <v>43155.93</v>
      </c>
      <c r="M789" s="224" t="s">
        <v>4314</v>
      </c>
      <c r="N789" s="224"/>
      <c r="O789" s="225">
        <v>6611.53</v>
      </c>
      <c r="Q789" s="203" t="s">
        <v>1232</v>
      </c>
      <c r="R789" s="203"/>
      <c r="S789" s="204">
        <v>31795.83</v>
      </c>
      <c r="Y789" t="s">
        <v>71239</v>
      </c>
      <c r="Z789" s="284">
        <v>9038.2900000000009</v>
      </c>
      <c r="AB789" s="276" t="s">
        <v>61286</v>
      </c>
      <c r="AC789" s="277">
        <v>3647.92</v>
      </c>
      <c r="AE789" s="246" t="s">
        <v>51564</v>
      </c>
      <c r="AF789" s="247">
        <v>2780.03</v>
      </c>
      <c r="AH789" s="226" t="s">
        <v>15403</v>
      </c>
      <c r="AI789" s="227">
        <v>3281.88</v>
      </c>
      <c r="AK789" s="207" t="s">
        <v>13036</v>
      </c>
      <c r="AL789" s="208">
        <v>38076.18</v>
      </c>
      <c r="AM789" s="93"/>
      <c r="AN789" s="199" t="s">
        <v>31868</v>
      </c>
      <c r="AO789" s="200">
        <v>281484.59000000003</v>
      </c>
      <c r="AQ789" t="s">
        <v>9766</v>
      </c>
      <c r="AR789" s="284">
        <v>16449.78</v>
      </c>
      <c r="AT789" s="272" t="s">
        <v>12029</v>
      </c>
      <c r="AU789" s="273">
        <v>3952133.14</v>
      </c>
      <c r="AW789" s="244" t="s">
        <v>11783</v>
      </c>
      <c r="AX789" s="245">
        <v>43155.93</v>
      </c>
      <c r="AZ789" s="230" t="s">
        <v>10610</v>
      </c>
      <c r="BA789" s="231">
        <v>6611.53</v>
      </c>
      <c r="BC789" s="209" t="s">
        <v>9501</v>
      </c>
      <c r="BD789" s="210">
        <v>15852.38</v>
      </c>
      <c r="BF789" s="195" t="s">
        <v>10421</v>
      </c>
      <c r="BG789" s="196">
        <v>737783</v>
      </c>
    </row>
    <row r="790" spans="1:59" x14ac:dyDescent="0.55000000000000004">
      <c r="A790" t="s">
        <v>38793</v>
      </c>
      <c r="C790" s="284">
        <v>-8591.7900000000009</v>
      </c>
      <c r="E790" s="282" t="s">
        <v>5830</v>
      </c>
      <c r="F790" s="282"/>
      <c r="G790" s="283">
        <v>70839838.450000003</v>
      </c>
      <c r="I790" s="242" t="s">
        <v>5583</v>
      </c>
      <c r="J790" s="242"/>
      <c r="K790" s="243">
        <v>32000</v>
      </c>
      <c r="M790" s="224" t="s">
        <v>4418</v>
      </c>
      <c r="N790" s="224"/>
      <c r="O790" s="225">
        <v>1996</v>
      </c>
      <c r="Q790" s="203" t="s">
        <v>1233</v>
      </c>
      <c r="R790" s="203"/>
      <c r="S790" s="204">
        <v>74227</v>
      </c>
      <c r="Y790" t="s">
        <v>71240</v>
      </c>
      <c r="Z790" s="284">
        <v>36751.46</v>
      </c>
      <c r="AB790" s="276" t="s">
        <v>61287</v>
      </c>
      <c r="AC790" s="277">
        <v>1169.92</v>
      </c>
      <c r="AE790" s="246" t="s">
        <v>51565</v>
      </c>
      <c r="AF790" s="247">
        <v>212.68</v>
      </c>
      <c r="AH790" s="226" t="s">
        <v>15404</v>
      </c>
      <c r="AI790" s="227">
        <v>153151.79</v>
      </c>
      <c r="AK790" s="207" t="s">
        <v>15401</v>
      </c>
      <c r="AL790" s="208">
        <v>8251.9500000000007</v>
      </c>
      <c r="AM790" s="93"/>
      <c r="AN790" s="199" t="s">
        <v>31869</v>
      </c>
      <c r="AO790" s="200">
        <v>197989.02</v>
      </c>
      <c r="AQ790" t="s">
        <v>9767</v>
      </c>
      <c r="AR790" s="284">
        <v>59649.77</v>
      </c>
      <c r="AT790" s="272" t="s">
        <v>12030</v>
      </c>
      <c r="AU790" s="273">
        <v>70839838.450000003</v>
      </c>
      <c r="AW790" s="244" t="s">
        <v>11786</v>
      </c>
      <c r="AX790" s="245">
        <v>32000</v>
      </c>
      <c r="AZ790" s="230" t="s">
        <v>10611</v>
      </c>
      <c r="BA790" s="231">
        <v>1996</v>
      </c>
      <c r="BC790" s="209" t="s">
        <v>9626</v>
      </c>
      <c r="BD790" s="210">
        <v>159830.09</v>
      </c>
      <c r="BF790" s="195" t="s">
        <v>9430</v>
      </c>
      <c r="BG790" s="196">
        <v>232224.46</v>
      </c>
    </row>
    <row r="791" spans="1:59" x14ac:dyDescent="0.55000000000000004">
      <c r="A791" t="s">
        <v>38794</v>
      </c>
      <c r="C791">
        <v>98.63</v>
      </c>
      <c r="E791" s="282" t="s">
        <v>5831</v>
      </c>
      <c r="F791" s="282"/>
      <c r="G791" s="283">
        <v>16217.41</v>
      </c>
      <c r="I791" s="242" t="s">
        <v>5585</v>
      </c>
      <c r="J791" s="242"/>
      <c r="K791" s="243">
        <v>18231.86</v>
      </c>
      <c r="M791" s="224" t="s">
        <v>4229</v>
      </c>
      <c r="N791" s="224"/>
      <c r="O791" s="225">
        <v>58299</v>
      </c>
      <c r="Q791" s="203" t="s">
        <v>1234</v>
      </c>
      <c r="R791" s="203"/>
      <c r="S791" s="204">
        <v>24200</v>
      </c>
      <c r="Y791" t="s">
        <v>66894</v>
      </c>
      <c r="Z791" s="284">
        <v>2300</v>
      </c>
      <c r="AB791" s="276" t="s">
        <v>47772</v>
      </c>
      <c r="AC791" s="277">
        <v>476.6</v>
      </c>
      <c r="AE791" s="246" t="s">
        <v>51566</v>
      </c>
      <c r="AF791" s="247">
        <v>681.1</v>
      </c>
      <c r="AH791" s="226" t="s">
        <v>51564</v>
      </c>
      <c r="AI791" s="227">
        <v>11606.97</v>
      </c>
      <c r="AK791" s="207" t="s">
        <v>13037</v>
      </c>
      <c r="AL791" s="208">
        <v>60457.39</v>
      </c>
      <c r="AM791" s="93"/>
      <c r="AN791" s="199" t="s">
        <v>31870</v>
      </c>
      <c r="AO791" s="200">
        <v>73222.62</v>
      </c>
      <c r="AQ791" t="s">
        <v>38787</v>
      </c>
      <c r="AR791">
        <v>0.9</v>
      </c>
      <c r="AT791" s="272" t="s">
        <v>12031</v>
      </c>
      <c r="AU791" s="273">
        <v>16217.41</v>
      </c>
      <c r="AW791" s="244" t="s">
        <v>11788</v>
      </c>
      <c r="AX791" s="245">
        <v>18231.86</v>
      </c>
      <c r="AZ791" s="230" t="s">
        <v>10612</v>
      </c>
      <c r="BA791" s="231">
        <v>58299</v>
      </c>
      <c r="BC791" s="209" t="s">
        <v>9704</v>
      </c>
      <c r="BD791" s="210">
        <v>31895.360000000001</v>
      </c>
      <c r="BF791" s="195" t="s">
        <v>10049</v>
      </c>
      <c r="BG791" s="196">
        <v>2110449.13</v>
      </c>
    </row>
    <row r="792" spans="1:59" x14ac:dyDescent="0.55000000000000004">
      <c r="A792" t="s">
        <v>51119</v>
      </c>
      <c r="C792" s="284">
        <v>13640760.51</v>
      </c>
      <c r="E792" s="282" t="s">
        <v>5833</v>
      </c>
      <c r="F792" s="282"/>
      <c r="G792" s="283">
        <v>204033.71</v>
      </c>
      <c r="I792" s="242" t="s">
        <v>5587</v>
      </c>
      <c r="J792" s="242"/>
      <c r="K792" s="243">
        <v>48610.02</v>
      </c>
      <c r="M792" s="224" t="s">
        <v>4230</v>
      </c>
      <c r="N792" s="224"/>
      <c r="O792" s="225">
        <v>13181.18</v>
      </c>
      <c r="Q792" s="203" t="s">
        <v>1235</v>
      </c>
      <c r="R792" s="203"/>
      <c r="S792" s="204">
        <v>23946</v>
      </c>
      <c r="Y792" t="s">
        <v>63948</v>
      </c>
      <c r="Z792">
        <v>69.36</v>
      </c>
      <c r="AB792" s="276" t="s">
        <v>47773</v>
      </c>
      <c r="AC792" s="277">
        <v>2616.29</v>
      </c>
      <c r="AE792" s="246" t="s">
        <v>55804</v>
      </c>
      <c r="AF792" s="247">
        <v>37261.199999999997</v>
      </c>
      <c r="AH792" s="226" t="s">
        <v>51565</v>
      </c>
      <c r="AI792" s="227">
        <v>887.95</v>
      </c>
      <c r="AK792" s="207" t="s">
        <v>15402</v>
      </c>
      <c r="AL792" s="208">
        <v>211808.94</v>
      </c>
      <c r="AM792" s="93"/>
      <c r="AN792" s="199" t="s">
        <v>31871</v>
      </c>
      <c r="AO792" s="200">
        <v>93.1</v>
      </c>
      <c r="AQ792" t="s">
        <v>9772</v>
      </c>
      <c r="AR792" s="284">
        <v>57150.76</v>
      </c>
      <c r="AT792" s="272" t="s">
        <v>12033</v>
      </c>
      <c r="AU792" s="273">
        <v>204033.71</v>
      </c>
      <c r="AW792" s="244" t="s">
        <v>11790</v>
      </c>
      <c r="AX792" s="245">
        <v>48610.02</v>
      </c>
      <c r="AZ792" s="230" t="s">
        <v>10615</v>
      </c>
      <c r="BA792" s="231">
        <v>13181.18</v>
      </c>
      <c r="BC792" s="209" t="s">
        <v>11496</v>
      </c>
      <c r="BD792" s="210">
        <v>619702.16</v>
      </c>
      <c r="BF792" s="195" t="s">
        <v>10422</v>
      </c>
      <c r="BG792" s="196">
        <v>11765</v>
      </c>
    </row>
    <row r="793" spans="1:59" x14ac:dyDescent="0.55000000000000004">
      <c r="A793" t="s">
        <v>51120</v>
      </c>
      <c r="C793" s="284">
        <v>5687175.0300000003</v>
      </c>
      <c r="E793" s="282" t="s">
        <v>5834</v>
      </c>
      <c r="F793" s="282"/>
      <c r="G793" s="283">
        <v>12997.13</v>
      </c>
      <c r="I793" s="242" t="s">
        <v>5588</v>
      </c>
      <c r="J793" s="242"/>
      <c r="K793" s="243">
        <v>15413.98</v>
      </c>
      <c r="M793" s="224" t="s">
        <v>4319</v>
      </c>
      <c r="N793" s="224"/>
      <c r="O793" s="225">
        <v>1690</v>
      </c>
      <c r="Q793" s="203" t="s">
        <v>1236</v>
      </c>
      <c r="R793" s="203"/>
      <c r="S793" s="204">
        <v>84550.38</v>
      </c>
      <c r="Y793" t="s">
        <v>61076</v>
      </c>
      <c r="Z793">
        <v>907.18</v>
      </c>
      <c r="AB793" s="276" t="s">
        <v>66935</v>
      </c>
      <c r="AC793" s="277">
        <v>52018.99</v>
      </c>
      <c r="AE793" s="246" t="s">
        <v>55805</v>
      </c>
      <c r="AF793" s="247">
        <v>12190.53</v>
      </c>
      <c r="AH793" s="226" t="s">
        <v>51566</v>
      </c>
      <c r="AI793" s="227">
        <v>2797.27</v>
      </c>
      <c r="AK793" s="207" t="s">
        <v>15403</v>
      </c>
      <c r="AL793" s="208">
        <v>7300</v>
      </c>
      <c r="AM793" s="93"/>
      <c r="AN793" s="199" t="s">
        <v>31872</v>
      </c>
      <c r="AO793" s="200">
        <v>44319.21</v>
      </c>
      <c r="AQ793" t="s">
        <v>9773</v>
      </c>
      <c r="AR793" s="284">
        <v>123905.3</v>
      </c>
      <c r="AT793" s="272" t="s">
        <v>12034</v>
      </c>
      <c r="AU793" s="273">
        <v>12997.13</v>
      </c>
      <c r="AW793" s="244" t="s">
        <v>11791</v>
      </c>
      <c r="AX793" s="245">
        <v>15413.98</v>
      </c>
      <c r="AZ793" s="230" t="s">
        <v>10617</v>
      </c>
      <c r="BA793" s="231">
        <v>1690</v>
      </c>
      <c r="BC793" s="209" t="s">
        <v>12208</v>
      </c>
      <c r="BD793" s="210">
        <v>12276.25</v>
      </c>
      <c r="BF793" s="195" t="s">
        <v>10050</v>
      </c>
      <c r="BG793" s="196">
        <v>11765</v>
      </c>
    </row>
    <row r="794" spans="1:59" x14ac:dyDescent="0.55000000000000004">
      <c r="A794" t="s">
        <v>9782</v>
      </c>
      <c r="C794" s="284">
        <v>262980.88</v>
      </c>
      <c r="E794" s="282" t="s">
        <v>5837</v>
      </c>
      <c r="F794" s="282"/>
      <c r="G794" s="283">
        <v>60269.25</v>
      </c>
      <c r="I794" s="242" t="s">
        <v>5589</v>
      </c>
      <c r="J794" s="242"/>
      <c r="K794" s="243">
        <v>32435</v>
      </c>
      <c r="M794" s="224" t="s">
        <v>4231</v>
      </c>
      <c r="N794" s="224"/>
      <c r="O794" s="225">
        <v>7991</v>
      </c>
      <c r="Q794" s="203" t="s">
        <v>1237</v>
      </c>
      <c r="R794" s="203"/>
      <c r="S794" s="204">
        <v>47132.26</v>
      </c>
      <c r="Y794" t="s">
        <v>71241</v>
      </c>
      <c r="Z794">
        <v>44.55</v>
      </c>
      <c r="AB794" s="276" t="s">
        <v>66936</v>
      </c>
      <c r="AC794" s="277">
        <v>4718.3900000000003</v>
      </c>
      <c r="AE794" s="246" t="s">
        <v>55806</v>
      </c>
      <c r="AF794" s="247">
        <v>11955.22</v>
      </c>
      <c r="AH794" s="226" t="s">
        <v>42137</v>
      </c>
      <c r="AI794" s="227">
        <v>20425</v>
      </c>
      <c r="AK794" s="207" t="s">
        <v>15404</v>
      </c>
      <c r="AL794" s="208">
        <v>129979.64</v>
      </c>
      <c r="AM794" s="93"/>
      <c r="AN794" s="199" t="s">
        <v>31873</v>
      </c>
      <c r="AO794" s="200">
        <v>95674.06</v>
      </c>
      <c r="AQ794" t="s">
        <v>9774</v>
      </c>
      <c r="AR794" s="284">
        <v>4305.1000000000004</v>
      </c>
      <c r="AT794" s="272" t="s">
        <v>12037</v>
      </c>
      <c r="AU794" s="273">
        <v>60269.25</v>
      </c>
      <c r="AW794" s="244" t="s">
        <v>11792</v>
      </c>
      <c r="AX794" s="245">
        <v>32435</v>
      </c>
      <c r="AZ794" s="230" t="s">
        <v>10618</v>
      </c>
      <c r="BA794" s="231">
        <v>7991</v>
      </c>
      <c r="BC794" s="209" t="s">
        <v>9793</v>
      </c>
      <c r="BD794" s="210">
        <v>2082624.43</v>
      </c>
      <c r="BF794" s="195" t="s">
        <v>10423</v>
      </c>
      <c r="BG794" s="196">
        <v>34415</v>
      </c>
    </row>
    <row r="795" spans="1:59" x14ac:dyDescent="0.55000000000000004">
      <c r="A795" t="s">
        <v>46488</v>
      </c>
      <c r="C795" s="284">
        <v>420868.14</v>
      </c>
      <c r="E795" s="282" t="s">
        <v>5844</v>
      </c>
      <c r="F795" s="282"/>
      <c r="G795" s="283">
        <v>4870082.07</v>
      </c>
      <c r="I795" s="242" t="s">
        <v>5590</v>
      </c>
      <c r="J795" s="242"/>
      <c r="K795" s="243">
        <v>6880</v>
      </c>
      <c r="M795" s="224" t="s">
        <v>4320</v>
      </c>
      <c r="N795" s="224"/>
      <c r="O795" s="225">
        <v>7778</v>
      </c>
      <c r="Q795" s="203" t="s">
        <v>1238</v>
      </c>
      <c r="R795" s="203"/>
      <c r="S795" s="204">
        <v>8561.52</v>
      </c>
      <c r="Y795" t="s">
        <v>70353</v>
      </c>
      <c r="Z795">
        <v>413.29</v>
      </c>
      <c r="AB795" s="276" t="s">
        <v>66937</v>
      </c>
      <c r="AC795" s="277">
        <v>4340.38</v>
      </c>
      <c r="AE795" s="246" t="s">
        <v>55807</v>
      </c>
      <c r="AF795" s="247">
        <v>4390.76</v>
      </c>
      <c r="AH795" s="226" t="s">
        <v>44370</v>
      </c>
      <c r="AI795" s="227">
        <v>9702.67</v>
      </c>
      <c r="AK795" s="207" t="s">
        <v>15405</v>
      </c>
      <c r="AL795" s="208">
        <v>634018.18000000005</v>
      </c>
      <c r="AM795" s="93"/>
      <c r="AN795" s="199" t="s">
        <v>31874</v>
      </c>
      <c r="AO795" s="200">
        <v>63043.68</v>
      </c>
      <c r="AQ795" t="s">
        <v>9775</v>
      </c>
      <c r="AR795" s="284">
        <v>117941.75</v>
      </c>
      <c r="AT795" s="272" t="s">
        <v>12044</v>
      </c>
      <c r="AU795" s="273">
        <v>4870082.07</v>
      </c>
      <c r="AW795" s="244" t="s">
        <v>11793</v>
      </c>
      <c r="AX795" s="245">
        <v>6880</v>
      </c>
      <c r="AZ795" s="230" t="s">
        <v>10619</v>
      </c>
      <c r="BA795" s="231">
        <v>7778</v>
      </c>
      <c r="BC795" s="209" t="s">
        <v>7071</v>
      </c>
      <c r="BD795" s="210">
        <v>172</v>
      </c>
      <c r="BF795" s="195" t="s">
        <v>10051</v>
      </c>
      <c r="BG795" s="196">
        <v>34415</v>
      </c>
    </row>
    <row r="796" spans="1:59" x14ac:dyDescent="0.55000000000000004">
      <c r="A796" t="s">
        <v>43874</v>
      </c>
      <c r="C796" s="284">
        <v>1527210.07</v>
      </c>
      <c r="E796" s="282" t="s">
        <v>5845</v>
      </c>
      <c r="F796" s="282"/>
      <c r="G796" s="283">
        <v>329969.08</v>
      </c>
      <c r="I796" s="242" t="s">
        <v>12321</v>
      </c>
      <c r="J796" s="242"/>
      <c r="K796" s="243">
        <v>30121.97</v>
      </c>
      <c r="M796" s="224" t="s">
        <v>4321</v>
      </c>
      <c r="N796" s="224"/>
      <c r="O796" s="225">
        <v>3621</v>
      </c>
      <c r="Q796" s="203" t="s">
        <v>1239</v>
      </c>
      <c r="R796" s="203"/>
      <c r="S796" s="204">
        <v>76224.009999999995</v>
      </c>
      <c r="Y796" t="s">
        <v>66896</v>
      </c>
      <c r="Z796" s="284">
        <v>11937.45</v>
      </c>
      <c r="AB796" s="276" t="s">
        <v>66938</v>
      </c>
      <c r="AC796" s="277">
        <v>14227.64</v>
      </c>
      <c r="AE796" s="246" t="s">
        <v>55808</v>
      </c>
      <c r="AF796" s="247">
        <v>15044.7</v>
      </c>
      <c r="AH796" s="226" t="s">
        <v>15406</v>
      </c>
      <c r="AI796" s="227">
        <v>742.26</v>
      </c>
      <c r="AK796" s="207" t="s">
        <v>15406</v>
      </c>
      <c r="AL796" s="208">
        <v>47256.25</v>
      </c>
      <c r="AM796" s="93"/>
      <c r="AN796" s="199" t="s">
        <v>31875</v>
      </c>
      <c r="AO796" s="200">
        <v>29511.26</v>
      </c>
      <c r="AQ796" t="s">
        <v>9785</v>
      </c>
      <c r="AR796" s="284">
        <v>24869.64</v>
      </c>
      <c r="AT796" s="272" t="s">
        <v>12045</v>
      </c>
      <c r="AU796" s="273">
        <v>329969.08</v>
      </c>
      <c r="AW796" s="244" t="s">
        <v>12534</v>
      </c>
      <c r="AX796" s="245">
        <v>30121.97</v>
      </c>
      <c r="AZ796" s="230" t="s">
        <v>10620</v>
      </c>
      <c r="BA796" s="231">
        <v>3621</v>
      </c>
      <c r="BC796" s="209" t="s">
        <v>7314</v>
      </c>
      <c r="BD796" s="210">
        <v>1712</v>
      </c>
      <c r="BF796" s="195" t="s">
        <v>7671</v>
      </c>
      <c r="BG796" s="196">
        <v>43924.41</v>
      </c>
    </row>
    <row r="797" spans="1:59" x14ac:dyDescent="0.55000000000000004">
      <c r="A797" t="s">
        <v>43875</v>
      </c>
      <c r="C797" s="284">
        <v>45388.24</v>
      </c>
      <c r="E797" s="282" t="s">
        <v>5838</v>
      </c>
      <c r="F797" s="282"/>
      <c r="G797" s="283">
        <v>290591.76</v>
      </c>
      <c r="I797" s="242" t="s">
        <v>12322</v>
      </c>
      <c r="J797" s="242"/>
      <c r="K797" s="243">
        <v>12094.75</v>
      </c>
      <c r="M797" s="224" t="s">
        <v>3550</v>
      </c>
      <c r="N797" s="224"/>
      <c r="O797" s="225">
        <v>3674.53</v>
      </c>
      <c r="Q797" s="203" t="s">
        <v>1240</v>
      </c>
      <c r="R797" s="203"/>
      <c r="S797" s="204">
        <v>10778</v>
      </c>
      <c r="Y797" t="s">
        <v>60192</v>
      </c>
      <c r="Z797" s="284">
        <v>937563.85</v>
      </c>
      <c r="AB797" s="276" t="s">
        <v>66939</v>
      </c>
      <c r="AC797" s="277">
        <v>426.04</v>
      </c>
      <c r="AE797" s="246" t="s">
        <v>55809</v>
      </c>
      <c r="AF797" s="247">
        <v>5092.74</v>
      </c>
      <c r="AH797" s="226" t="s">
        <v>34516</v>
      </c>
      <c r="AI797" s="227">
        <v>42257</v>
      </c>
      <c r="AK797" s="207" t="s">
        <v>15407</v>
      </c>
      <c r="AL797" s="208">
        <v>112679.2</v>
      </c>
      <c r="AM797" s="93"/>
      <c r="AN797" s="199" t="s">
        <v>31876</v>
      </c>
      <c r="AO797" s="200">
        <v>104717.74</v>
      </c>
      <c r="AQ797" t="s">
        <v>9791</v>
      </c>
      <c r="AR797" s="284">
        <v>98865.26</v>
      </c>
      <c r="AT797" s="272" t="s">
        <v>12038</v>
      </c>
      <c r="AU797" s="273">
        <v>290591.76</v>
      </c>
      <c r="AW797" s="244" t="s">
        <v>12535</v>
      </c>
      <c r="AX797" s="245">
        <v>12094.75</v>
      </c>
      <c r="AZ797" s="230" t="s">
        <v>9520</v>
      </c>
      <c r="BA797" s="231">
        <v>3674.53</v>
      </c>
      <c r="BC797" s="209" t="s">
        <v>7729</v>
      </c>
      <c r="BD797" s="210">
        <v>287</v>
      </c>
      <c r="BF797" s="195" t="s">
        <v>10424</v>
      </c>
      <c r="BG797" s="196">
        <v>354997.85</v>
      </c>
    </row>
    <row r="798" spans="1:59" x14ac:dyDescent="0.55000000000000004">
      <c r="A798" t="s">
        <v>46489</v>
      </c>
      <c r="C798" s="284">
        <v>29456.35</v>
      </c>
      <c r="E798" s="282" t="s">
        <v>5839</v>
      </c>
      <c r="F798" s="282"/>
      <c r="G798" s="283">
        <v>182271.88</v>
      </c>
      <c r="I798" s="242" t="s">
        <v>12324</v>
      </c>
      <c r="J798" s="242"/>
      <c r="K798" s="243">
        <v>40323</v>
      </c>
      <c r="M798" s="224" t="s">
        <v>4233</v>
      </c>
      <c r="N798" s="224"/>
      <c r="O798" s="225">
        <v>1932.96</v>
      </c>
      <c r="Q798" s="203" t="s">
        <v>1241</v>
      </c>
      <c r="R798" s="203"/>
      <c r="S798" s="204">
        <v>7677</v>
      </c>
      <c r="Y798" t="s">
        <v>15508</v>
      </c>
      <c r="Z798" s="284">
        <v>71873.240000000005</v>
      </c>
      <c r="AB798" s="276" t="s">
        <v>62943</v>
      </c>
      <c r="AC798" s="277">
        <v>197181.86</v>
      </c>
      <c r="AE798" s="246" t="s">
        <v>57214</v>
      </c>
      <c r="AF798" s="247">
        <v>4300</v>
      </c>
      <c r="AH798" s="226" t="s">
        <v>40099</v>
      </c>
      <c r="AI798" s="227">
        <v>1755.72</v>
      </c>
      <c r="AK798" s="207" t="s">
        <v>15408</v>
      </c>
      <c r="AL798" s="208">
        <v>14720</v>
      </c>
      <c r="AM798" s="93"/>
      <c r="AN798" s="199" t="s">
        <v>31877</v>
      </c>
      <c r="AO798" s="200">
        <v>61924</v>
      </c>
      <c r="AQ798" t="s">
        <v>9794</v>
      </c>
      <c r="AR798" s="284">
        <v>4729.05</v>
      </c>
      <c r="AT798" s="272" t="s">
        <v>12039</v>
      </c>
      <c r="AU798" s="273">
        <v>182271.88</v>
      </c>
      <c r="AW798" s="244" t="s">
        <v>12538</v>
      </c>
      <c r="AX798" s="245">
        <v>40323</v>
      </c>
      <c r="AZ798" s="230" t="s">
        <v>9521</v>
      </c>
      <c r="BA798" s="231">
        <v>1932.96</v>
      </c>
      <c r="BC798" s="209" t="s">
        <v>8024</v>
      </c>
      <c r="BD798" s="210">
        <v>1223</v>
      </c>
      <c r="BF798" s="195" t="s">
        <v>9433</v>
      </c>
      <c r="BG798" s="196">
        <v>74326.42</v>
      </c>
    </row>
    <row r="799" spans="1:59" x14ac:dyDescent="0.55000000000000004">
      <c r="A799" t="s">
        <v>46490</v>
      </c>
      <c r="C799" s="284">
        <v>505374.34</v>
      </c>
      <c r="E799" s="282" t="s">
        <v>5841</v>
      </c>
      <c r="F799" s="282"/>
      <c r="G799" s="283">
        <v>93619.68</v>
      </c>
      <c r="I799" s="242" t="s">
        <v>12325</v>
      </c>
      <c r="J799" s="242"/>
      <c r="K799" s="243">
        <v>13441</v>
      </c>
      <c r="M799" s="224" t="s">
        <v>4323</v>
      </c>
      <c r="N799" s="224"/>
      <c r="O799" s="225">
        <v>2431</v>
      </c>
      <c r="Q799" s="203" t="s">
        <v>1242</v>
      </c>
      <c r="R799" s="203"/>
      <c r="S799" s="204">
        <v>81856</v>
      </c>
      <c r="Y799" t="s">
        <v>51597</v>
      </c>
      <c r="Z799" s="284">
        <v>213724.32</v>
      </c>
      <c r="AB799" s="276" t="s">
        <v>66940</v>
      </c>
      <c r="AC799" s="277">
        <v>7125.4</v>
      </c>
      <c r="AE799" s="246" t="s">
        <v>55810</v>
      </c>
      <c r="AF799" s="247">
        <v>1893.06</v>
      </c>
      <c r="AH799" s="226" t="s">
        <v>44371</v>
      </c>
      <c r="AI799" s="227">
        <v>165.88</v>
      </c>
      <c r="AK799" s="207" t="s">
        <v>15409</v>
      </c>
      <c r="AL799" s="208">
        <v>50013.75</v>
      </c>
      <c r="AM799" s="93"/>
      <c r="AN799" s="199" t="s">
        <v>31878</v>
      </c>
      <c r="AO799" s="200">
        <v>945851.33</v>
      </c>
      <c r="AQ799" t="s">
        <v>9798</v>
      </c>
      <c r="AR799" s="284">
        <v>966544.15</v>
      </c>
      <c r="AT799" s="272" t="s">
        <v>12041</v>
      </c>
      <c r="AU799" s="273">
        <v>93619.68</v>
      </c>
      <c r="AW799" s="244" t="s">
        <v>12539</v>
      </c>
      <c r="AX799" s="245">
        <v>13441</v>
      </c>
      <c r="AZ799" s="230" t="s">
        <v>10622</v>
      </c>
      <c r="BA799" s="231">
        <v>2431</v>
      </c>
      <c r="BC799" s="209" t="s">
        <v>8285</v>
      </c>
      <c r="BD799" s="210">
        <v>156</v>
      </c>
      <c r="BF799" s="195" t="s">
        <v>10052</v>
      </c>
      <c r="BG799" s="196">
        <v>473248.68</v>
      </c>
    </row>
    <row r="800" spans="1:59" x14ac:dyDescent="0.55000000000000004">
      <c r="A800" t="s">
        <v>57041</v>
      </c>
      <c r="C800" s="284">
        <v>411156.2</v>
      </c>
      <c r="E800" s="282" t="s">
        <v>5843</v>
      </c>
      <c r="F800" s="282"/>
      <c r="G800" s="283">
        <v>106322.66</v>
      </c>
      <c r="I800" s="242" t="s">
        <v>12419</v>
      </c>
      <c r="J800" s="242"/>
      <c r="K800" s="243">
        <v>4057</v>
      </c>
      <c r="M800" s="224" t="s">
        <v>4326</v>
      </c>
      <c r="N800" s="224"/>
      <c r="O800" s="225">
        <v>8840</v>
      </c>
      <c r="Q800" s="203" t="s">
        <v>1243</v>
      </c>
      <c r="R800" s="203"/>
      <c r="S800" s="204">
        <v>366181</v>
      </c>
      <c r="Y800" t="s">
        <v>55816</v>
      </c>
      <c r="Z800" s="284">
        <v>9341.6200000000008</v>
      </c>
      <c r="AB800" s="276" t="s">
        <v>70370</v>
      </c>
      <c r="AC800" s="277">
        <v>13335.66</v>
      </c>
      <c r="AE800" s="246" t="s">
        <v>55811</v>
      </c>
      <c r="AF800" s="247">
        <v>469.94</v>
      </c>
      <c r="AH800" s="226" t="s">
        <v>51567</v>
      </c>
      <c r="AI800" s="227">
        <v>9658.9500000000007</v>
      </c>
      <c r="AK800" s="207" t="s">
        <v>15410</v>
      </c>
      <c r="AL800" s="208">
        <v>653668.18000000005</v>
      </c>
      <c r="AM800" s="93"/>
      <c r="AN800" s="199" t="s">
        <v>13321</v>
      </c>
      <c r="AO800" s="200">
        <v>2157</v>
      </c>
      <c r="AQ800" t="s">
        <v>9801</v>
      </c>
      <c r="AR800" s="284">
        <v>3473.15</v>
      </c>
      <c r="AT800" s="272" t="s">
        <v>12043</v>
      </c>
      <c r="AU800" s="273">
        <v>106322.66</v>
      </c>
      <c r="AW800" s="244" t="s">
        <v>12641</v>
      </c>
      <c r="AX800" s="245">
        <v>4057</v>
      </c>
      <c r="AZ800" s="230" t="s">
        <v>10624</v>
      </c>
      <c r="BA800" s="231">
        <v>8840</v>
      </c>
      <c r="BC800" s="209" t="s">
        <v>8507</v>
      </c>
      <c r="BD800" s="210">
        <v>8361</v>
      </c>
      <c r="BF800" s="195" t="s">
        <v>10092</v>
      </c>
      <c r="BG800" s="196">
        <v>3322</v>
      </c>
    </row>
    <row r="801" spans="1:59" x14ac:dyDescent="0.55000000000000004">
      <c r="A801" t="s">
        <v>57042</v>
      </c>
      <c r="C801" s="284">
        <v>1463559.27</v>
      </c>
      <c r="E801" s="282" t="s">
        <v>46395</v>
      </c>
      <c r="F801" s="282"/>
      <c r="G801" s="283">
        <v>64096.15</v>
      </c>
      <c r="I801" s="242" t="s">
        <v>12420</v>
      </c>
      <c r="J801" s="242"/>
      <c r="K801" s="243">
        <v>6631</v>
      </c>
      <c r="M801" s="224" t="s">
        <v>4329</v>
      </c>
      <c r="N801" s="224"/>
      <c r="O801" s="225">
        <v>3094</v>
      </c>
      <c r="Q801" s="203" t="s">
        <v>1244</v>
      </c>
      <c r="R801" s="203"/>
      <c r="S801" s="204">
        <v>30340.87</v>
      </c>
      <c r="Y801" t="s">
        <v>15510</v>
      </c>
      <c r="Z801" s="284">
        <v>5687.54</v>
      </c>
      <c r="AB801" s="276" t="s">
        <v>70168</v>
      </c>
      <c r="AC801" s="277">
        <v>44676.04</v>
      </c>
      <c r="AE801" s="246" t="s">
        <v>55812</v>
      </c>
      <c r="AF801" s="247">
        <v>1517.31</v>
      </c>
      <c r="AH801" s="226" t="s">
        <v>38849</v>
      </c>
      <c r="AI801" s="227">
        <v>43435.78</v>
      </c>
      <c r="AK801" s="207" t="s">
        <v>15411</v>
      </c>
      <c r="AL801" s="208">
        <v>57226</v>
      </c>
      <c r="AM801" s="93"/>
      <c r="AN801" s="199" t="s">
        <v>13322</v>
      </c>
      <c r="AO801" s="200">
        <v>33.5</v>
      </c>
      <c r="AQ801" t="s">
        <v>9811</v>
      </c>
      <c r="AR801" s="284">
        <v>4951.24</v>
      </c>
      <c r="AT801" s="272" t="s">
        <v>46499</v>
      </c>
      <c r="AU801" s="273">
        <v>64096.15</v>
      </c>
      <c r="AW801" s="244" t="s">
        <v>12642</v>
      </c>
      <c r="AX801" s="245">
        <v>6631</v>
      </c>
      <c r="AZ801" s="230" t="s">
        <v>10627</v>
      </c>
      <c r="BA801" s="231">
        <v>3094</v>
      </c>
      <c r="BC801" s="209" t="s">
        <v>8666</v>
      </c>
      <c r="BD801" s="210">
        <v>2000</v>
      </c>
      <c r="BF801" s="195" t="s">
        <v>10123</v>
      </c>
      <c r="BG801" s="196">
        <v>9659</v>
      </c>
    </row>
    <row r="802" spans="1:59" x14ac:dyDescent="0.55000000000000004">
      <c r="A802" t="s">
        <v>43513</v>
      </c>
      <c r="C802" s="284">
        <v>89433.59</v>
      </c>
      <c r="E802" s="282" t="s">
        <v>5846</v>
      </c>
      <c r="F802" s="282"/>
      <c r="G802" s="283">
        <v>1146990.0900000001</v>
      </c>
      <c r="I802" s="242" t="s">
        <v>12421</v>
      </c>
      <c r="J802" s="242"/>
      <c r="K802" s="243">
        <v>3079</v>
      </c>
      <c r="M802" s="224" t="s">
        <v>4331</v>
      </c>
      <c r="N802" s="224"/>
      <c r="O802" s="225">
        <v>1861</v>
      </c>
      <c r="Q802" s="203" t="s">
        <v>1245</v>
      </c>
      <c r="R802" s="203"/>
      <c r="S802" s="204">
        <v>4274</v>
      </c>
      <c r="Y802" t="s">
        <v>71242</v>
      </c>
      <c r="Z802" s="284">
        <v>33961.839999999997</v>
      </c>
      <c r="AB802" s="276" t="s">
        <v>70169</v>
      </c>
      <c r="AC802" s="277">
        <v>2457.02</v>
      </c>
      <c r="AE802" s="246" t="s">
        <v>57215</v>
      </c>
      <c r="AF802" s="247">
        <v>647.86</v>
      </c>
      <c r="AH802" s="226" t="s">
        <v>40100</v>
      </c>
      <c r="AI802" s="227">
        <v>10571.27</v>
      </c>
      <c r="AK802" s="207" t="s">
        <v>15412</v>
      </c>
      <c r="AL802" s="208">
        <v>375</v>
      </c>
      <c r="AM802" s="93"/>
      <c r="AN802" s="199" t="s">
        <v>18231</v>
      </c>
      <c r="AO802" s="200">
        <v>7301.44</v>
      </c>
      <c r="AQ802" t="s">
        <v>9814</v>
      </c>
      <c r="AR802" s="284">
        <v>55704.91</v>
      </c>
      <c r="AT802" s="272" t="s">
        <v>12046</v>
      </c>
      <c r="AU802" s="273">
        <v>1146990.0900000001</v>
      </c>
      <c r="AW802" s="244" t="s">
        <v>12643</v>
      </c>
      <c r="AX802" s="245">
        <v>3079</v>
      </c>
      <c r="AZ802" s="230" t="s">
        <v>10629</v>
      </c>
      <c r="BA802" s="231">
        <v>1861</v>
      </c>
      <c r="BC802" s="209" t="s">
        <v>8906</v>
      </c>
      <c r="BD802" s="210">
        <v>2434</v>
      </c>
      <c r="BF802" s="195" t="s">
        <v>10134</v>
      </c>
      <c r="BG802" s="196">
        <v>554</v>
      </c>
    </row>
    <row r="803" spans="1:59" x14ac:dyDescent="0.55000000000000004">
      <c r="A803" t="s">
        <v>57043</v>
      </c>
      <c r="C803" s="284">
        <v>129840.22</v>
      </c>
      <c r="E803" s="282" t="s">
        <v>5847</v>
      </c>
      <c r="F803" s="282"/>
      <c r="G803" s="283">
        <v>22411.49</v>
      </c>
      <c r="I803" s="242" t="s">
        <v>12328</v>
      </c>
      <c r="J803" s="242"/>
      <c r="K803" s="243">
        <v>91527.71</v>
      </c>
      <c r="M803" s="224" t="s">
        <v>4235</v>
      </c>
      <c r="N803" s="224"/>
      <c r="O803" s="225">
        <v>20060</v>
      </c>
      <c r="Q803" s="203" t="s">
        <v>1246</v>
      </c>
      <c r="R803" s="203"/>
      <c r="S803" s="204">
        <v>431568</v>
      </c>
      <c r="Y803" t="s">
        <v>34547</v>
      </c>
      <c r="Z803" s="284">
        <v>1288.56</v>
      </c>
      <c r="AB803" s="276" t="s">
        <v>69681</v>
      </c>
      <c r="AC803" s="277">
        <v>3425.54</v>
      </c>
      <c r="AE803" s="246" t="s">
        <v>55813</v>
      </c>
      <c r="AF803" s="247">
        <v>7211.48</v>
      </c>
      <c r="AH803" s="226" t="s">
        <v>40101</v>
      </c>
      <c r="AI803" s="227">
        <v>775.13</v>
      </c>
      <c r="AK803" s="207" t="s">
        <v>15413</v>
      </c>
      <c r="AL803" s="208">
        <v>56444.79</v>
      </c>
      <c r="AM803" s="93"/>
      <c r="AN803" s="199" t="s">
        <v>13323</v>
      </c>
      <c r="AO803" s="200">
        <v>56783.83</v>
      </c>
      <c r="AQ803" t="s">
        <v>9815</v>
      </c>
      <c r="AR803" s="284">
        <v>706045.15</v>
      </c>
      <c r="AT803" s="272" t="s">
        <v>12047</v>
      </c>
      <c r="AU803" s="273">
        <v>22411.49</v>
      </c>
      <c r="AW803" s="244" t="s">
        <v>12542</v>
      </c>
      <c r="AX803" s="245">
        <v>91527.71</v>
      </c>
      <c r="AZ803" s="230" t="s">
        <v>10632</v>
      </c>
      <c r="BA803" s="231">
        <v>20060</v>
      </c>
      <c r="BC803" s="209" t="s">
        <v>9247</v>
      </c>
      <c r="BD803" s="210">
        <v>24766.6</v>
      </c>
      <c r="BF803" s="195" t="s">
        <v>8172</v>
      </c>
      <c r="BG803" s="196">
        <v>1429</v>
      </c>
    </row>
    <row r="804" spans="1:59" x14ac:dyDescent="0.55000000000000004">
      <c r="A804" t="s">
        <v>43876</v>
      </c>
      <c r="C804" s="284">
        <v>9970.81</v>
      </c>
      <c r="E804" s="282" t="s">
        <v>5859</v>
      </c>
      <c r="F804" s="282"/>
      <c r="G804" s="283">
        <v>25237.22</v>
      </c>
      <c r="I804" s="242" t="s">
        <v>12329</v>
      </c>
      <c r="J804" s="242"/>
      <c r="K804" s="243">
        <v>28226</v>
      </c>
      <c r="M804" s="224" t="s">
        <v>4236</v>
      </c>
      <c r="N804" s="224"/>
      <c r="O804" s="225">
        <v>977.04</v>
      </c>
      <c r="Q804" s="203" t="s">
        <v>1247</v>
      </c>
      <c r="R804" s="203"/>
      <c r="S804" s="204">
        <v>21254</v>
      </c>
      <c r="Y804" t="s">
        <v>70363</v>
      </c>
      <c r="Z804" s="284">
        <v>11235.45</v>
      </c>
      <c r="AB804" s="276" t="s">
        <v>69682</v>
      </c>
      <c r="AC804" s="277">
        <v>1092.51</v>
      </c>
      <c r="AE804" s="246" t="s">
        <v>34516</v>
      </c>
      <c r="AF804" s="247">
        <v>1157059.25</v>
      </c>
      <c r="AH804" s="226" t="s">
        <v>40102</v>
      </c>
      <c r="AI804" s="227">
        <v>2180.25</v>
      </c>
      <c r="AK804" s="207" t="s">
        <v>15414</v>
      </c>
      <c r="AL804" s="208">
        <v>126912.34</v>
      </c>
      <c r="AM804" s="93"/>
      <c r="AN804" s="199" t="s">
        <v>13324</v>
      </c>
      <c r="AO804" s="200">
        <v>329021.87</v>
      </c>
      <c r="AQ804" t="s">
        <v>9817</v>
      </c>
      <c r="AR804" s="284">
        <v>2194.84</v>
      </c>
      <c r="AT804" s="272" t="s">
        <v>12059</v>
      </c>
      <c r="AU804" s="273">
        <v>25237.22</v>
      </c>
      <c r="AW804" s="244" t="s">
        <v>12543</v>
      </c>
      <c r="AX804" s="245">
        <v>28226</v>
      </c>
      <c r="AZ804" s="230" t="s">
        <v>9523</v>
      </c>
      <c r="BA804" s="231">
        <v>977.04</v>
      </c>
      <c r="BC804" s="209" t="s">
        <v>10592</v>
      </c>
      <c r="BD804" s="210">
        <v>625.77</v>
      </c>
      <c r="BF804" s="195" t="s">
        <v>10425</v>
      </c>
      <c r="BG804" s="196">
        <v>6709</v>
      </c>
    </row>
    <row r="805" spans="1:59" x14ac:dyDescent="0.55000000000000004">
      <c r="C805" s="284"/>
      <c r="E805" s="282" t="s">
        <v>5848</v>
      </c>
      <c r="F805" s="282"/>
      <c r="G805" s="283">
        <v>1053227.19</v>
      </c>
      <c r="I805" s="242" t="s">
        <v>12425</v>
      </c>
      <c r="J805" s="242"/>
      <c r="K805" s="243">
        <v>1116</v>
      </c>
      <c r="M805" s="224" t="s">
        <v>4237</v>
      </c>
      <c r="N805" s="224"/>
      <c r="O805" s="225">
        <v>146304</v>
      </c>
      <c r="Q805" s="203" t="s">
        <v>1248</v>
      </c>
      <c r="R805" s="203"/>
      <c r="S805" s="204">
        <v>134363.10999999999</v>
      </c>
      <c r="Y805" t="s">
        <v>33115</v>
      </c>
      <c r="Z805">
        <v>958.09</v>
      </c>
      <c r="AB805" s="276" t="s">
        <v>61288</v>
      </c>
      <c r="AC805" s="277">
        <v>115468.35</v>
      </c>
      <c r="AE805" s="246" t="s">
        <v>40099</v>
      </c>
      <c r="AF805" s="247">
        <v>16195.23</v>
      </c>
      <c r="AH805" s="226" t="s">
        <v>51568</v>
      </c>
      <c r="AI805" s="227">
        <v>307.35000000000002</v>
      </c>
      <c r="AK805" s="207" t="s">
        <v>13038</v>
      </c>
      <c r="AL805" s="208">
        <v>74928.7</v>
      </c>
      <c r="AM805" s="93"/>
      <c r="AN805" s="199" t="s">
        <v>18235</v>
      </c>
      <c r="AO805" s="200">
        <v>197989.02</v>
      </c>
      <c r="AQ805" t="s">
        <v>9818</v>
      </c>
      <c r="AR805" s="284">
        <v>1126.29</v>
      </c>
      <c r="AT805" s="272" t="s">
        <v>12048</v>
      </c>
      <c r="AU805" s="273">
        <v>1053227.19</v>
      </c>
      <c r="AW805" s="244" t="s">
        <v>12648</v>
      </c>
      <c r="AX805" s="245">
        <v>1116</v>
      </c>
      <c r="AZ805" s="230" t="s">
        <v>10633</v>
      </c>
      <c r="BA805" s="231">
        <v>146304</v>
      </c>
      <c r="BC805" s="209" t="s">
        <v>11048</v>
      </c>
      <c r="BD805" s="210">
        <v>9666</v>
      </c>
      <c r="BF805" s="195" t="s">
        <v>10436</v>
      </c>
      <c r="BG805" s="196">
        <v>50578</v>
      </c>
    </row>
    <row r="806" spans="1:59" x14ac:dyDescent="0.55000000000000004">
      <c r="C806" s="284"/>
      <c r="E806" s="282" t="s">
        <v>5849</v>
      </c>
      <c r="F806" s="282"/>
      <c r="G806" s="283">
        <v>67718.820000000007</v>
      </c>
      <c r="I806" s="242" t="s">
        <v>12330</v>
      </c>
      <c r="J806" s="242"/>
      <c r="K806" s="243">
        <v>27343</v>
      </c>
      <c r="M806" s="224" t="s">
        <v>4333</v>
      </c>
      <c r="N806" s="224"/>
      <c r="O806" s="225">
        <v>450</v>
      </c>
      <c r="Q806" s="203" t="s">
        <v>1249</v>
      </c>
      <c r="R806" s="203"/>
      <c r="S806" s="204">
        <v>25638</v>
      </c>
      <c r="Y806" t="s">
        <v>33116</v>
      </c>
      <c r="Z806" s="284">
        <v>2968.3</v>
      </c>
      <c r="AB806" s="276" t="s">
        <v>69683</v>
      </c>
      <c r="AC806" s="277">
        <v>181.4</v>
      </c>
      <c r="AE806" s="246" t="s">
        <v>15408</v>
      </c>
      <c r="AF806" s="247">
        <v>5586.69</v>
      </c>
      <c r="AH806" s="226" t="s">
        <v>51569</v>
      </c>
      <c r="AI806" s="227">
        <v>10204.68</v>
      </c>
      <c r="AK806" s="207" t="s">
        <v>15415</v>
      </c>
      <c r="AL806" s="208">
        <v>13200</v>
      </c>
      <c r="AM806" s="93"/>
      <c r="AN806" s="199" t="s">
        <v>31879</v>
      </c>
      <c r="AO806" s="200">
        <v>73222.62</v>
      </c>
      <c r="AQ806" t="s">
        <v>9820</v>
      </c>
      <c r="AR806" s="284">
        <v>633621.46</v>
      </c>
      <c r="AT806" s="272" t="s">
        <v>12049</v>
      </c>
      <c r="AU806" s="273">
        <v>67718.820000000007</v>
      </c>
      <c r="AW806" s="244" t="s">
        <v>12544</v>
      </c>
      <c r="AX806" s="245">
        <v>27343</v>
      </c>
      <c r="AZ806" s="230" t="s">
        <v>10634</v>
      </c>
      <c r="BA806" s="231">
        <v>450</v>
      </c>
      <c r="BC806" s="209" t="s">
        <v>9705</v>
      </c>
      <c r="BD806" s="210">
        <v>1141</v>
      </c>
      <c r="BF806" s="195" t="s">
        <v>10053</v>
      </c>
      <c r="BG806" s="196">
        <v>72251</v>
      </c>
    </row>
    <row r="807" spans="1:59" x14ac:dyDescent="0.55000000000000004">
      <c r="C807" s="284"/>
      <c r="E807" s="282" t="s">
        <v>5850</v>
      </c>
      <c r="F807" s="282"/>
      <c r="G807" s="283">
        <v>13960746.9</v>
      </c>
      <c r="I807" s="242" t="s">
        <v>12331</v>
      </c>
      <c r="J807" s="242"/>
      <c r="K807" s="243">
        <v>118930</v>
      </c>
      <c r="M807" s="224" t="s">
        <v>4238</v>
      </c>
      <c r="N807" s="224"/>
      <c r="O807" s="225">
        <v>21344.17</v>
      </c>
      <c r="Q807" s="203" t="s">
        <v>1250</v>
      </c>
      <c r="R807" s="203"/>
      <c r="S807" s="204">
        <v>467508</v>
      </c>
      <c r="Y807" t="s">
        <v>33117</v>
      </c>
      <c r="Z807" s="284">
        <v>40525.43</v>
      </c>
      <c r="AB807" s="276" t="s">
        <v>58433</v>
      </c>
      <c r="AC807" s="277">
        <v>9192.2199999999993</v>
      </c>
      <c r="AE807" s="246" t="s">
        <v>38849</v>
      </c>
      <c r="AF807" s="247">
        <v>20925.61</v>
      </c>
      <c r="AH807" s="226" t="s">
        <v>51570</v>
      </c>
      <c r="AI807" s="227">
        <v>758.37</v>
      </c>
      <c r="AK807" s="207" t="s">
        <v>15416</v>
      </c>
      <c r="AL807" s="208">
        <v>258.26</v>
      </c>
      <c r="AM807" s="93"/>
      <c r="AN807" s="199" t="s">
        <v>18238</v>
      </c>
      <c r="AO807" s="200">
        <v>93.1</v>
      </c>
      <c r="AQ807" t="s">
        <v>9821</v>
      </c>
      <c r="AR807" s="284">
        <v>63542.25</v>
      </c>
      <c r="AT807" s="272" t="s">
        <v>12050</v>
      </c>
      <c r="AU807" s="273">
        <v>13960746.9</v>
      </c>
      <c r="AW807" s="244" t="s">
        <v>12545</v>
      </c>
      <c r="AX807" s="245">
        <v>118930</v>
      </c>
      <c r="AZ807" s="230" t="s">
        <v>10635</v>
      </c>
      <c r="BA807" s="231">
        <v>21344.17</v>
      </c>
      <c r="BC807" s="209" t="s">
        <v>11495</v>
      </c>
      <c r="BD807" s="210">
        <v>61619.76</v>
      </c>
      <c r="BF807" s="195" t="s">
        <v>7672</v>
      </c>
      <c r="BG807" s="196">
        <v>87265.02</v>
      </c>
    </row>
    <row r="808" spans="1:59" x14ac:dyDescent="0.55000000000000004">
      <c r="C808" s="284"/>
      <c r="E808" s="282" t="s">
        <v>5851</v>
      </c>
      <c r="F808" s="282"/>
      <c r="G808" s="283">
        <v>451638.82</v>
      </c>
      <c r="I808" s="242" t="s">
        <v>12427</v>
      </c>
      <c r="J808" s="242"/>
      <c r="K808" s="243">
        <v>5596</v>
      </c>
      <c r="M808" s="224" t="s">
        <v>4334</v>
      </c>
      <c r="N808" s="224"/>
      <c r="O808" s="225">
        <v>2246</v>
      </c>
      <c r="Q808" s="203" t="s">
        <v>1251</v>
      </c>
      <c r="R808" s="203"/>
      <c r="S808" s="204">
        <v>3849</v>
      </c>
      <c r="Y808" t="s">
        <v>34552</v>
      </c>
      <c r="Z808" s="284">
        <v>1539.17</v>
      </c>
      <c r="AB808" s="276" t="s">
        <v>61289</v>
      </c>
      <c r="AC808" s="277">
        <v>29082.54</v>
      </c>
      <c r="AE808" s="246" t="s">
        <v>63946</v>
      </c>
      <c r="AF808" s="247">
        <v>13441</v>
      </c>
      <c r="AH808" s="226" t="s">
        <v>51571</v>
      </c>
      <c r="AI808" s="227">
        <v>2025.75</v>
      </c>
      <c r="AK808" s="207" t="s">
        <v>15417</v>
      </c>
      <c r="AL808" s="208">
        <v>22971.95</v>
      </c>
      <c r="AM808" s="93"/>
      <c r="AN808" s="199" t="s">
        <v>13325</v>
      </c>
      <c r="AO808" s="200">
        <v>50827.16</v>
      </c>
      <c r="AQ808" t="s">
        <v>9824</v>
      </c>
      <c r="AR808">
        <v>250</v>
      </c>
      <c r="AT808" s="272" t="s">
        <v>12051</v>
      </c>
      <c r="AU808" s="273">
        <v>451638.82</v>
      </c>
      <c r="AW808" s="244" t="s">
        <v>12650</v>
      </c>
      <c r="AX808" s="245">
        <v>5596</v>
      </c>
      <c r="AZ808" s="230" t="s">
        <v>10636</v>
      </c>
      <c r="BA808" s="231">
        <v>2246</v>
      </c>
      <c r="BC808" s="209" t="s">
        <v>9794</v>
      </c>
      <c r="BD808" s="210">
        <v>114164.13</v>
      </c>
      <c r="BF808" s="195" t="s">
        <v>10426</v>
      </c>
      <c r="BG808" s="196">
        <v>432086</v>
      </c>
    </row>
    <row r="809" spans="1:59" x14ac:dyDescent="0.55000000000000004">
      <c r="C809" s="284"/>
      <c r="E809" s="282" t="s">
        <v>5852</v>
      </c>
      <c r="F809" s="282"/>
      <c r="G809" s="283">
        <v>391355.47</v>
      </c>
      <c r="I809" s="242" t="s">
        <v>12333</v>
      </c>
      <c r="J809" s="242"/>
      <c r="K809" s="243">
        <v>6441.5</v>
      </c>
      <c r="M809" s="224" t="s">
        <v>3552</v>
      </c>
      <c r="N809" s="224"/>
      <c r="O809" s="225">
        <v>1420.54</v>
      </c>
      <c r="Q809" s="203" t="s">
        <v>1252</v>
      </c>
      <c r="R809" s="203"/>
      <c r="S809" s="204">
        <v>10695</v>
      </c>
      <c r="Y809" t="s">
        <v>57245</v>
      </c>
      <c r="Z809" s="284">
        <v>5600</v>
      </c>
      <c r="AB809" s="276" t="s">
        <v>61794</v>
      </c>
      <c r="AC809" s="277">
        <v>752.14</v>
      </c>
      <c r="AE809" s="246" t="s">
        <v>51569</v>
      </c>
      <c r="AF809" s="247">
        <v>1561.4</v>
      </c>
      <c r="AH809" s="226" t="s">
        <v>51572</v>
      </c>
      <c r="AI809" s="227">
        <v>653.77</v>
      </c>
      <c r="AK809" s="207" t="s">
        <v>13039</v>
      </c>
      <c r="AL809" s="208">
        <v>166102.9</v>
      </c>
      <c r="AM809" s="93"/>
      <c r="AN809" s="199" t="s">
        <v>13326</v>
      </c>
      <c r="AO809" s="200">
        <v>112433.09</v>
      </c>
      <c r="AQ809" t="s">
        <v>9826</v>
      </c>
      <c r="AR809">
        <v>18.399999999999999</v>
      </c>
      <c r="AT809" s="272" t="s">
        <v>12052</v>
      </c>
      <c r="AU809" s="273">
        <v>391355.47</v>
      </c>
      <c r="AW809" s="244" t="s">
        <v>12547</v>
      </c>
      <c r="AX809" s="245">
        <v>6441.5</v>
      </c>
      <c r="AZ809" s="230" t="s">
        <v>9525</v>
      </c>
      <c r="BA809" s="231">
        <v>1420.54</v>
      </c>
      <c r="BC809" s="209" t="s">
        <v>6649</v>
      </c>
      <c r="BD809" s="210">
        <v>35767.72</v>
      </c>
      <c r="BF809" s="195" t="s">
        <v>9434</v>
      </c>
      <c r="BG809" s="196">
        <v>7069.44</v>
      </c>
    </row>
    <row r="810" spans="1:59" x14ac:dyDescent="0.55000000000000004">
      <c r="C810" s="284"/>
      <c r="E810" s="282" t="s">
        <v>5853</v>
      </c>
      <c r="F810" s="282"/>
      <c r="G810" s="283">
        <v>14024606.24</v>
      </c>
      <c r="I810" s="242" t="s">
        <v>12334</v>
      </c>
      <c r="J810" s="242"/>
      <c r="K810" s="243">
        <v>52419</v>
      </c>
      <c r="M810" s="224" t="s">
        <v>4335</v>
      </c>
      <c r="N810" s="224"/>
      <c r="O810" s="225">
        <v>1426</v>
      </c>
      <c r="Q810" s="203" t="s">
        <v>1253</v>
      </c>
      <c r="R810" s="203"/>
      <c r="S810" s="204">
        <v>72917</v>
      </c>
      <c r="Y810" t="s">
        <v>71243</v>
      </c>
      <c r="Z810" s="284">
        <v>6005.51</v>
      </c>
      <c r="AB810" s="276" t="s">
        <v>66493</v>
      </c>
      <c r="AC810" s="277">
        <v>88518</v>
      </c>
      <c r="AE810" s="246" t="s">
        <v>51570</v>
      </c>
      <c r="AF810" s="247">
        <v>87.27</v>
      </c>
      <c r="AH810" s="226" t="s">
        <v>51573</v>
      </c>
      <c r="AI810" s="227">
        <v>34916.26</v>
      </c>
      <c r="AK810" s="207" t="s">
        <v>15418</v>
      </c>
      <c r="AL810" s="208">
        <v>211808.94</v>
      </c>
      <c r="AM810" s="93"/>
      <c r="AN810" s="199" t="s">
        <v>13327</v>
      </c>
      <c r="AO810" s="200">
        <v>2157</v>
      </c>
      <c r="AQ810" t="s">
        <v>9828</v>
      </c>
      <c r="AR810" s="284">
        <v>302240.34000000003</v>
      </c>
      <c r="AT810" s="272" t="s">
        <v>12053</v>
      </c>
      <c r="AU810" s="273">
        <v>14024606.24</v>
      </c>
      <c r="AW810" s="244" t="s">
        <v>12548</v>
      </c>
      <c r="AX810" s="245">
        <v>52419</v>
      </c>
      <c r="AZ810" s="230" t="s">
        <v>10637</v>
      </c>
      <c r="BA810" s="231">
        <v>1426</v>
      </c>
      <c r="BC810" s="209" t="s">
        <v>7072</v>
      </c>
      <c r="BD810" s="210">
        <v>5480</v>
      </c>
      <c r="BF810" s="195" t="s">
        <v>10054</v>
      </c>
      <c r="BG810" s="196">
        <v>526420.46</v>
      </c>
    </row>
    <row r="811" spans="1:59" x14ac:dyDescent="0.55000000000000004">
      <c r="C811" s="284"/>
      <c r="E811" s="282" t="s">
        <v>5854</v>
      </c>
      <c r="F811" s="282"/>
      <c r="G811" s="283">
        <v>16756911.720000001</v>
      </c>
      <c r="I811" s="242" t="s">
        <v>12335</v>
      </c>
      <c r="J811" s="242"/>
      <c r="K811" s="243">
        <v>1000</v>
      </c>
      <c r="M811" s="224" t="s">
        <v>3554</v>
      </c>
      <c r="N811" s="224"/>
      <c r="O811" s="225">
        <v>15026</v>
      </c>
      <c r="Q811" s="203" t="s">
        <v>1254</v>
      </c>
      <c r="R811" s="203"/>
      <c r="S811" s="204">
        <v>187403</v>
      </c>
      <c r="Y811" t="s">
        <v>71244</v>
      </c>
      <c r="Z811" s="284">
        <v>1643.77</v>
      </c>
      <c r="AB811" s="276" t="s">
        <v>70371</v>
      </c>
      <c r="AC811" s="277">
        <v>132.81</v>
      </c>
      <c r="AE811" s="246" t="s">
        <v>51571</v>
      </c>
      <c r="AF811" s="247">
        <v>279.5</v>
      </c>
      <c r="AH811" s="226" t="s">
        <v>51574</v>
      </c>
      <c r="AI811" s="227">
        <v>15899.32</v>
      </c>
      <c r="AK811" s="207" t="s">
        <v>15419</v>
      </c>
      <c r="AL811" s="208">
        <v>7420.57</v>
      </c>
      <c r="AM811" s="93"/>
      <c r="AN811" s="199" t="s">
        <v>31880</v>
      </c>
      <c r="AO811" s="200">
        <v>63043.68</v>
      </c>
      <c r="AQ811" t="s">
        <v>9829</v>
      </c>
      <c r="AR811" s="284">
        <v>33753.43</v>
      </c>
      <c r="AT811" s="272" t="s">
        <v>12054</v>
      </c>
      <c r="AU811" s="273">
        <v>16756911.720000001</v>
      </c>
      <c r="AW811" s="244" t="s">
        <v>12549</v>
      </c>
      <c r="AX811" s="245">
        <v>1000</v>
      </c>
      <c r="AZ811" s="230" t="s">
        <v>9527</v>
      </c>
      <c r="BA811" s="231">
        <v>15026</v>
      </c>
      <c r="BC811" s="209" t="s">
        <v>7315</v>
      </c>
      <c r="BD811" s="210">
        <v>29846</v>
      </c>
      <c r="BF811" s="195" t="s">
        <v>10427</v>
      </c>
      <c r="BG811" s="196">
        <v>40600</v>
      </c>
    </row>
    <row r="812" spans="1:59" x14ac:dyDescent="0.55000000000000004">
      <c r="C812" s="284"/>
      <c r="E812" s="282" t="s">
        <v>5855</v>
      </c>
      <c r="F812" s="282"/>
      <c r="G812" s="283">
        <v>1065531.9099999999</v>
      </c>
      <c r="I812" s="242" t="s">
        <v>12337</v>
      </c>
      <c r="J812" s="242"/>
      <c r="K812" s="243">
        <v>8317</v>
      </c>
      <c r="M812" s="224" t="s">
        <v>4239</v>
      </c>
      <c r="N812" s="224"/>
      <c r="O812" s="225">
        <v>28600.28</v>
      </c>
      <c r="Q812" s="203" t="s">
        <v>1255</v>
      </c>
      <c r="R812" s="203"/>
      <c r="S812" s="204">
        <v>7024.15</v>
      </c>
      <c r="Y812" t="s">
        <v>71245</v>
      </c>
      <c r="Z812">
        <v>125.74</v>
      </c>
      <c r="AB812" s="276" t="s">
        <v>61795</v>
      </c>
      <c r="AC812" s="277">
        <v>22714.66</v>
      </c>
      <c r="AE812" s="246" t="s">
        <v>51574</v>
      </c>
      <c r="AF812" s="247">
        <v>3814.44</v>
      </c>
      <c r="AH812" s="226" t="s">
        <v>51575</v>
      </c>
      <c r="AI812" s="227">
        <v>1070.4000000000001</v>
      </c>
      <c r="AK812" s="207" t="s">
        <v>15420</v>
      </c>
      <c r="AL812" s="208">
        <v>16706.18</v>
      </c>
      <c r="AM812" s="93"/>
      <c r="AN812" s="199" t="s">
        <v>18249</v>
      </c>
      <c r="AO812" s="200">
        <v>29511.26</v>
      </c>
      <c r="AQ812" t="s">
        <v>9830</v>
      </c>
      <c r="AR812" s="284">
        <v>412786</v>
      </c>
      <c r="AT812" s="272" t="s">
        <v>12055</v>
      </c>
      <c r="AU812" s="273">
        <v>1065531.9099999999</v>
      </c>
      <c r="AW812" s="244" t="s">
        <v>12552</v>
      </c>
      <c r="AX812" s="245">
        <v>8317</v>
      </c>
      <c r="AZ812" s="230" t="s">
        <v>10638</v>
      </c>
      <c r="BA812" s="231">
        <v>28600.28</v>
      </c>
      <c r="BC812" s="209" t="s">
        <v>7730</v>
      </c>
      <c r="BD812" s="210">
        <v>45410</v>
      </c>
      <c r="BF812" s="195" t="s">
        <v>10055</v>
      </c>
      <c r="BG812" s="196">
        <v>40600</v>
      </c>
    </row>
    <row r="813" spans="1:59" x14ac:dyDescent="0.55000000000000004">
      <c r="C813" s="284"/>
      <c r="E813" s="282" t="s">
        <v>5857</v>
      </c>
      <c r="F813" s="282"/>
      <c r="G813" s="283">
        <v>3583979.26</v>
      </c>
      <c r="I813" s="242" t="s">
        <v>12432</v>
      </c>
      <c r="J813" s="242"/>
      <c r="K813" s="243">
        <v>2</v>
      </c>
      <c r="M813" s="224" t="s">
        <v>4240</v>
      </c>
      <c r="N813" s="224"/>
      <c r="O813" s="225">
        <v>4213</v>
      </c>
      <c r="Q813" s="203" t="s">
        <v>1256</v>
      </c>
      <c r="R813" s="203"/>
      <c r="S813" s="204">
        <v>348771.52</v>
      </c>
      <c r="Y813" t="s">
        <v>71246</v>
      </c>
      <c r="Z813">
        <v>395.16</v>
      </c>
      <c r="AB813" s="276" t="s">
        <v>58837</v>
      </c>
      <c r="AC813" s="277">
        <v>62084.53</v>
      </c>
      <c r="AE813" s="246" t="s">
        <v>63613</v>
      </c>
      <c r="AF813" s="247">
        <v>5700.48</v>
      </c>
      <c r="AH813" s="226" t="s">
        <v>51576</v>
      </c>
      <c r="AI813" s="227">
        <v>3017.76</v>
      </c>
      <c r="AK813" s="207" t="s">
        <v>13040</v>
      </c>
      <c r="AL813" s="208">
        <v>463990.43</v>
      </c>
      <c r="AM813" s="93"/>
      <c r="AN813" s="199" t="s">
        <v>13328</v>
      </c>
      <c r="AO813" s="200">
        <v>33.5</v>
      </c>
      <c r="AQ813" t="s">
        <v>9833</v>
      </c>
      <c r="AR813" s="284">
        <v>94134.21</v>
      </c>
      <c r="AT813" s="272" t="s">
        <v>12057</v>
      </c>
      <c r="AU813" s="273">
        <v>3583979.26</v>
      </c>
      <c r="AW813" s="244" t="s">
        <v>12656</v>
      </c>
      <c r="AX813" s="245">
        <v>2</v>
      </c>
      <c r="AZ813" s="230" t="s">
        <v>10639</v>
      </c>
      <c r="BA813" s="231">
        <v>4213</v>
      </c>
      <c r="BC813" s="209" t="s">
        <v>8025</v>
      </c>
      <c r="BD813" s="210">
        <v>409.8</v>
      </c>
      <c r="BF813" s="195" t="s">
        <v>10428</v>
      </c>
      <c r="BG813" s="196">
        <v>34927</v>
      </c>
    </row>
    <row r="814" spans="1:59" x14ac:dyDescent="0.55000000000000004">
      <c r="C814" s="284"/>
      <c r="E814" s="282" t="s">
        <v>5858</v>
      </c>
      <c r="F814" s="282"/>
      <c r="G814" s="283">
        <v>1776549.44</v>
      </c>
      <c r="I814" s="242" t="s">
        <v>12339</v>
      </c>
      <c r="J814" s="242"/>
      <c r="K814" s="243">
        <v>67139.25</v>
      </c>
      <c r="M814" s="224" t="s">
        <v>3555</v>
      </c>
      <c r="N814" s="224"/>
      <c r="O814" s="225">
        <v>1212.1400000000001</v>
      </c>
      <c r="Q814" s="203" t="s">
        <v>1257</v>
      </c>
      <c r="R814" s="203"/>
      <c r="S814" s="204">
        <v>90666</v>
      </c>
      <c r="Y814" t="s">
        <v>71247</v>
      </c>
      <c r="Z814" s="284">
        <v>1078.23</v>
      </c>
      <c r="AB814" s="276" t="s">
        <v>69932</v>
      </c>
      <c r="AC814" s="277">
        <v>-1985.57</v>
      </c>
      <c r="AE814" s="246" t="s">
        <v>51575</v>
      </c>
      <c r="AF814" s="247">
        <v>727.85</v>
      </c>
      <c r="AH814" s="226" t="s">
        <v>44372</v>
      </c>
      <c r="AI814" s="227">
        <v>3209</v>
      </c>
      <c r="AK814" s="207" t="s">
        <v>15421</v>
      </c>
      <c r="AL814" s="208">
        <v>11500</v>
      </c>
      <c r="AM814" s="93"/>
      <c r="AN814" s="199" t="s">
        <v>18251</v>
      </c>
      <c r="AO814" s="200">
        <v>104717.74</v>
      </c>
      <c r="AQ814" t="s">
        <v>9835</v>
      </c>
      <c r="AR814" s="284">
        <v>24099.77</v>
      </c>
      <c r="AT814" s="272" t="s">
        <v>12058</v>
      </c>
      <c r="AU814" s="273">
        <v>1776549.44</v>
      </c>
      <c r="AW814" s="244" t="s">
        <v>12554</v>
      </c>
      <c r="AX814" s="245">
        <v>67139.25</v>
      </c>
      <c r="AZ814" s="230" t="s">
        <v>9528</v>
      </c>
      <c r="BA814" s="231">
        <v>1212.1400000000001</v>
      </c>
      <c r="BC814" s="209" t="s">
        <v>8508</v>
      </c>
      <c r="BD814" s="210">
        <v>70684</v>
      </c>
      <c r="BF814" s="195" t="s">
        <v>10056</v>
      </c>
      <c r="BG814" s="196">
        <v>34927</v>
      </c>
    </row>
    <row r="815" spans="1:59" x14ac:dyDescent="0.55000000000000004">
      <c r="C815" s="284"/>
      <c r="E815" s="282" t="s">
        <v>12773</v>
      </c>
      <c r="F815" s="282"/>
      <c r="G815" s="283">
        <v>41706.1</v>
      </c>
      <c r="I815" s="242" t="s">
        <v>12340</v>
      </c>
      <c r="J815" s="242"/>
      <c r="K815" s="243">
        <v>-17970.72</v>
      </c>
      <c r="M815" s="224" t="s">
        <v>4338</v>
      </c>
      <c r="N815" s="224"/>
      <c r="O815" s="225">
        <v>278</v>
      </c>
      <c r="Q815" s="203" t="s">
        <v>1258</v>
      </c>
      <c r="R815" s="203"/>
      <c r="S815" s="204">
        <v>11243</v>
      </c>
      <c r="Y815" t="s">
        <v>49628</v>
      </c>
      <c r="Z815" s="284">
        <v>72246.33</v>
      </c>
      <c r="AB815" s="276" t="s">
        <v>47774</v>
      </c>
      <c r="AC815" s="277">
        <v>55426</v>
      </c>
      <c r="AE815" s="246" t="s">
        <v>51576</v>
      </c>
      <c r="AF815" s="247">
        <v>1948.27</v>
      </c>
      <c r="AH815" s="226" t="s">
        <v>34517</v>
      </c>
      <c r="AI815" s="227">
        <v>52340</v>
      </c>
      <c r="AK815" s="207" t="s">
        <v>15422</v>
      </c>
      <c r="AL815" s="208">
        <v>1000</v>
      </c>
      <c r="AM815" s="93"/>
      <c r="AN815" s="199" t="s">
        <v>13329</v>
      </c>
      <c r="AO815" s="200">
        <v>6061.13</v>
      </c>
      <c r="AQ815" t="s">
        <v>9838</v>
      </c>
      <c r="AR815" s="284">
        <v>18424.68</v>
      </c>
      <c r="AT815" s="272" t="s">
        <v>12850</v>
      </c>
      <c r="AU815" s="273">
        <v>41706.1</v>
      </c>
      <c r="AW815" s="244" t="s">
        <v>12555</v>
      </c>
      <c r="AX815" s="245">
        <v>-17970.72</v>
      </c>
      <c r="AZ815" s="230" t="s">
        <v>10644</v>
      </c>
      <c r="BA815" s="231">
        <v>278</v>
      </c>
      <c r="BC815" s="209" t="s">
        <v>8667</v>
      </c>
      <c r="BD815" s="210">
        <v>2000</v>
      </c>
      <c r="BF815" s="195" t="s">
        <v>7674</v>
      </c>
      <c r="BG815" s="196">
        <v>181747.52</v>
      </c>
    </row>
    <row r="816" spans="1:59" x14ac:dyDescent="0.55000000000000004">
      <c r="E816" s="282" t="s">
        <v>12776</v>
      </c>
      <c r="F816" s="282"/>
      <c r="G816" s="283">
        <v>215967.82</v>
      </c>
      <c r="I816" s="242" t="s">
        <v>12341</v>
      </c>
      <c r="J816" s="242"/>
      <c r="K816" s="243">
        <v>3445</v>
      </c>
      <c r="M816" s="224" t="s">
        <v>4243</v>
      </c>
      <c r="N816" s="224"/>
      <c r="O816" s="225">
        <v>25771</v>
      </c>
      <c r="Q816" s="203" t="s">
        <v>1259</v>
      </c>
      <c r="R816" s="203"/>
      <c r="S816" s="204">
        <v>4380</v>
      </c>
      <c r="Y816" t="s">
        <v>71248</v>
      </c>
      <c r="Z816" s="284">
        <v>38510.730000000003</v>
      </c>
      <c r="AB816" s="276" t="s">
        <v>63980</v>
      </c>
      <c r="AC816" s="277">
        <v>-1712.81</v>
      </c>
      <c r="AE816" s="246" t="s">
        <v>58428</v>
      </c>
      <c r="AF816" s="247">
        <v>11347</v>
      </c>
      <c r="AH816" s="226" t="s">
        <v>34518</v>
      </c>
      <c r="AI816" s="227">
        <v>321677.96000000002</v>
      </c>
      <c r="AK816" s="207" t="s">
        <v>15423</v>
      </c>
      <c r="AL816" s="208">
        <v>4000</v>
      </c>
      <c r="AM816" s="93"/>
      <c r="AN816" s="199" t="s">
        <v>18256</v>
      </c>
      <c r="AO816" s="200">
        <v>61924</v>
      </c>
      <c r="AQ816" t="s">
        <v>9839</v>
      </c>
      <c r="AR816" s="284">
        <v>44724.15</v>
      </c>
      <c r="AT816" s="272" t="s">
        <v>12853</v>
      </c>
      <c r="AU816" s="273">
        <v>215967.82</v>
      </c>
      <c r="AW816" s="244" t="s">
        <v>12556</v>
      </c>
      <c r="AX816" s="245">
        <v>3445</v>
      </c>
      <c r="AZ816" s="230" t="s">
        <v>10645</v>
      </c>
      <c r="BA816" s="231">
        <v>25771</v>
      </c>
      <c r="BC816" s="209" t="s">
        <v>8907</v>
      </c>
      <c r="BD816" s="210">
        <v>28261</v>
      </c>
      <c r="BF816" s="195" t="s">
        <v>8176</v>
      </c>
      <c r="BG816" s="196">
        <v>27274.9</v>
      </c>
    </row>
    <row r="817" spans="5:59" x14ac:dyDescent="0.55000000000000004">
      <c r="E817" s="282" t="s">
        <v>12777</v>
      </c>
      <c r="F817" s="282"/>
      <c r="G817" s="283">
        <v>102410.61</v>
      </c>
      <c r="I817" s="242" t="s">
        <v>12435</v>
      </c>
      <c r="J817" s="242"/>
      <c r="K817" s="243">
        <v>1575</v>
      </c>
      <c r="M817" s="224" t="s">
        <v>4244</v>
      </c>
      <c r="N817" s="224"/>
      <c r="O817" s="225">
        <v>265973.40999999997</v>
      </c>
      <c r="Q817" s="203" t="s">
        <v>1260</v>
      </c>
      <c r="R817" s="203"/>
      <c r="S817" s="204">
        <v>36204</v>
      </c>
      <c r="Y817" t="s">
        <v>71249</v>
      </c>
      <c r="Z817" s="284">
        <v>7045.07</v>
      </c>
      <c r="AB817" s="276" t="s">
        <v>57252</v>
      </c>
      <c r="AC817" s="277">
        <v>145</v>
      </c>
      <c r="AE817" s="246" t="s">
        <v>34518</v>
      </c>
      <c r="AF817" s="247">
        <v>532658.46</v>
      </c>
      <c r="AH817" s="226" t="s">
        <v>35993</v>
      </c>
      <c r="AI817" s="227">
        <v>39259</v>
      </c>
      <c r="AK817" s="207" t="s">
        <v>15424</v>
      </c>
      <c r="AL817" s="208">
        <v>500</v>
      </c>
      <c r="AM817" s="93"/>
      <c r="AN817" s="199" t="s">
        <v>31881</v>
      </c>
      <c r="AO817" s="200">
        <v>945851.33</v>
      </c>
      <c r="AQ817" t="s">
        <v>9849</v>
      </c>
      <c r="AR817" s="284">
        <v>71104.399999999994</v>
      </c>
      <c r="AT817" s="272" t="s">
        <v>12854</v>
      </c>
      <c r="AU817" s="273">
        <v>102410.61</v>
      </c>
      <c r="AW817" s="244" t="s">
        <v>12659</v>
      </c>
      <c r="AX817" s="245">
        <v>1575</v>
      </c>
      <c r="AZ817" s="230" t="s">
        <v>10647</v>
      </c>
      <c r="BA817" s="231">
        <v>265973.40999999997</v>
      </c>
      <c r="BC817" s="209" t="s">
        <v>9248</v>
      </c>
      <c r="BD817" s="210">
        <v>136801.87</v>
      </c>
      <c r="BF817" s="195" t="s">
        <v>10429</v>
      </c>
      <c r="BG817" s="196">
        <v>204016</v>
      </c>
    </row>
    <row r="818" spans="5:59" x14ac:dyDescent="0.55000000000000004">
      <c r="E818" s="282" t="s">
        <v>12778</v>
      </c>
      <c r="F818" s="282"/>
      <c r="G818" s="283">
        <v>40000</v>
      </c>
      <c r="I818" s="242" t="s">
        <v>12343</v>
      </c>
      <c r="J818" s="242"/>
      <c r="K818" s="243">
        <v>321237</v>
      </c>
      <c r="M818" s="224" t="s">
        <v>4341</v>
      </c>
      <c r="N818" s="224"/>
      <c r="O818" s="225">
        <v>6715</v>
      </c>
      <c r="Q818" s="203" t="s">
        <v>4026</v>
      </c>
      <c r="R818" s="203"/>
      <c r="S818" s="204">
        <v>30616.61</v>
      </c>
      <c r="Y818" t="s">
        <v>71250</v>
      </c>
      <c r="Z818" s="284">
        <v>18206.57</v>
      </c>
      <c r="AB818" s="276" t="s">
        <v>55834</v>
      </c>
      <c r="AC818" s="277">
        <v>7742.87</v>
      </c>
      <c r="AE818" s="246" t="s">
        <v>35993</v>
      </c>
      <c r="AF818" s="247">
        <v>36741.699999999997</v>
      </c>
      <c r="AH818" s="226" t="s">
        <v>51577</v>
      </c>
      <c r="AI818" s="227">
        <v>12637.37</v>
      </c>
      <c r="AK818" s="207" t="s">
        <v>15425</v>
      </c>
      <c r="AL818" s="208">
        <v>151</v>
      </c>
      <c r="AM818" s="93"/>
      <c r="AN818" s="199" t="s">
        <v>31882</v>
      </c>
      <c r="AO818" s="200">
        <v>18092</v>
      </c>
      <c r="AQ818" t="s">
        <v>9850</v>
      </c>
      <c r="AR818" s="284">
        <v>30024.720000000001</v>
      </c>
      <c r="AT818" s="272" t="s">
        <v>12855</v>
      </c>
      <c r="AU818" s="273">
        <v>40000</v>
      </c>
      <c r="AW818" s="244" t="s">
        <v>12558</v>
      </c>
      <c r="AX818" s="245">
        <v>321237</v>
      </c>
      <c r="AZ818" s="230" t="s">
        <v>10648</v>
      </c>
      <c r="BA818" s="231">
        <v>6715</v>
      </c>
      <c r="BC818" s="209" t="s">
        <v>9502</v>
      </c>
      <c r="BD818" s="210">
        <v>5375</v>
      </c>
      <c r="BF818" s="195" t="s">
        <v>9437</v>
      </c>
      <c r="BG818" s="196">
        <v>70674.460000000006</v>
      </c>
    </row>
    <row r="819" spans="5:59" x14ac:dyDescent="0.55000000000000004">
      <c r="E819" s="282" t="s">
        <v>12779</v>
      </c>
      <c r="F819" s="282"/>
      <c r="G819" s="283">
        <v>821.69</v>
      </c>
      <c r="I819" s="242" t="s">
        <v>12436</v>
      </c>
      <c r="J819" s="242"/>
      <c r="K819" s="243">
        <v>5896</v>
      </c>
      <c r="M819" s="224" t="s">
        <v>4245</v>
      </c>
      <c r="N819" s="224"/>
      <c r="O819" s="225">
        <v>7262.96</v>
      </c>
      <c r="Q819" s="203" t="s">
        <v>4027</v>
      </c>
      <c r="R819" s="203"/>
      <c r="S819" s="204">
        <v>2675.33</v>
      </c>
      <c r="Y819" t="s">
        <v>70364</v>
      </c>
      <c r="Z819" s="284">
        <v>13247.31</v>
      </c>
      <c r="AB819" s="276" t="s">
        <v>55835</v>
      </c>
      <c r="AC819" s="277">
        <v>603.23</v>
      </c>
      <c r="AE819" s="246" t="s">
        <v>51577</v>
      </c>
      <c r="AF819" s="247">
        <v>13386.11</v>
      </c>
      <c r="AH819" s="226" t="s">
        <v>38850</v>
      </c>
      <c r="AI819" s="227">
        <v>922.06</v>
      </c>
      <c r="AK819" s="207" t="s">
        <v>15426</v>
      </c>
      <c r="AL819" s="208">
        <v>1520</v>
      </c>
      <c r="AM819" s="93"/>
      <c r="AN819" s="199" t="s">
        <v>31883</v>
      </c>
      <c r="AO819" s="200">
        <v>1383.47</v>
      </c>
      <c r="AQ819" t="s">
        <v>9851</v>
      </c>
      <c r="AR819" s="284">
        <v>657781.68000000005</v>
      </c>
      <c r="AT819" s="272" t="s">
        <v>12856</v>
      </c>
      <c r="AU819" s="273">
        <v>821.69</v>
      </c>
      <c r="AW819" s="244" t="s">
        <v>12660</v>
      </c>
      <c r="AX819" s="245">
        <v>5896</v>
      </c>
      <c r="AZ819" s="230" t="s">
        <v>10650</v>
      </c>
      <c r="BA819" s="231">
        <v>7262.96</v>
      </c>
      <c r="BC819" s="209" t="s">
        <v>10876</v>
      </c>
      <c r="BD819" s="210">
        <v>52.05</v>
      </c>
      <c r="BF819" s="195" t="s">
        <v>10057</v>
      </c>
      <c r="BG819" s="196">
        <v>483712.88</v>
      </c>
    </row>
    <row r="820" spans="5:59" x14ac:dyDescent="0.55000000000000004">
      <c r="E820" s="282" t="s">
        <v>12780</v>
      </c>
      <c r="F820" s="282"/>
      <c r="G820" s="283">
        <v>34878</v>
      </c>
      <c r="I820" s="242" t="s">
        <v>12437</v>
      </c>
      <c r="J820" s="242"/>
      <c r="K820" s="243">
        <v>262</v>
      </c>
      <c r="M820" s="224" t="s">
        <v>4247</v>
      </c>
      <c r="N820" s="224"/>
      <c r="O820" s="225">
        <v>16499.650000000001</v>
      </c>
      <c r="Q820" s="203" t="s">
        <v>1261</v>
      </c>
      <c r="R820" s="203"/>
      <c r="S820" s="204">
        <v>75553</v>
      </c>
      <c r="Y820" t="s">
        <v>70365</v>
      </c>
      <c r="Z820" s="284">
        <v>1013.42</v>
      </c>
      <c r="AB820" s="276" t="s">
        <v>55836</v>
      </c>
      <c r="AC820" s="277">
        <v>1939.28</v>
      </c>
      <c r="AE820" s="246" t="s">
        <v>51578</v>
      </c>
      <c r="AF820" s="247">
        <v>99848.95</v>
      </c>
      <c r="AH820" s="226" t="s">
        <v>51578</v>
      </c>
      <c r="AI820" s="227">
        <v>102131.87</v>
      </c>
      <c r="AK820" s="207" t="s">
        <v>15427</v>
      </c>
      <c r="AL820" s="208">
        <v>251</v>
      </c>
      <c r="AM820" s="93"/>
      <c r="AN820" s="199" t="s">
        <v>31884</v>
      </c>
      <c r="AO820" s="200">
        <v>15315.53</v>
      </c>
      <c r="AQ820" t="s">
        <v>9852</v>
      </c>
      <c r="AR820" s="284">
        <v>155032.28</v>
      </c>
      <c r="AT820" s="272" t="s">
        <v>12857</v>
      </c>
      <c r="AU820" s="273">
        <v>34878</v>
      </c>
      <c r="AW820" s="244" t="s">
        <v>12661</v>
      </c>
      <c r="AX820" s="245">
        <v>262</v>
      </c>
      <c r="AZ820" s="230" t="s">
        <v>10652</v>
      </c>
      <c r="BA820" s="231">
        <v>16499.650000000001</v>
      </c>
      <c r="BC820" s="209" t="s">
        <v>11049</v>
      </c>
      <c r="BD820" s="210">
        <v>637.5</v>
      </c>
      <c r="BF820" s="195" t="s">
        <v>7675</v>
      </c>
      <c r="BG820" s="196">
        <v>52272</v>
      </c>
    </row>
    <row r="821" spans="5:59" x14ac:dyDescent="0.55000000000000004">
      <c r="E821" s="282" t="s">
        <v>12782</v>
      </c>
      <c r="F821" s="282"/>
      <c r="G821" s="283">
        <v>94676.79</v>
      </c>
      <c r="I821" s="242" t="s">
        <v>12344</v>
      </c>
      <c r="J821" s="242"/>
      <c r="K821" s="243">
        <v>72904.5</v>
      </c>
      <c r="M821" s="224" t="s">
        <v>3558</v>
      </c>
      <c r="N821" s="224"/>
      <c r="O821" s="225">
        <v>1995.19</v>
      </c>
      <c r="Q821" s="203" t="s">
        <v>1262</v>
      </c>
      <c r="R821" s="203"/>
      <c r="S821" s="204">
        <v>4518</v>
      </c>
      <c r="Y821" t="s">
        <v>70366</v>
      </c>
      <c r="Z821" s="284">
        <v>3184.64</v>
      </c>
      <c r="AB821" s="276" t="s">
        <v>61796</v>
      </c>
      <c r="AC821" s="277">
        <v>40.61</v>
      </c>
      <c r="AE821" s="246" t="s">
        <v>63614</v>
      </c>
      <c r="AF821" s="247">
        <v>71838.78</v>
      </c>
      <c r="AH821" s="226" t="s">
        <v>34519</v>
      </c>
      <c r="AI821" s="227">
        <v>38558.75</v>
      </c>
      <c r="AK821" s="207" t="s">
        <v>15428</v>
      </c>
      <c r="AL821" s="208">
        <v>1522</v>
      </c>
      <c r="AM821" s="93"/>
      <c r="AN821" s="199" t="s">
        <v>31885</v>
      </c>
      <c r="AO821" s="200">
        <v>18092</v>
      </c>
      <c r="AQ821" t="s">
        <v>9853</v>
      </c>
      <c r="AR821" s="284">
        <v>26263.4</v>
      </c>
      <c r="AT821" s="272" t="s">
        <v>12859</v>
      </c>
      <c r="AU821" s="273">
        <v>94676.79</v>
      </c>
      <c r="AW821" s="244" t="s">
        <v>12560</v>
      </c>
      <c r="AX821" s="245">
        <v>72904.5</v>
      </c>
      <c r="AZ821" s="230" t="s">
        <v>9533</v>
      </c>
      <c r="BA821" s="231">
        <v>1995.19</v>
      </c>
      <c r="BC821" s="209" t="s">
        <v>9795</v>
      </c>
      <c r="BD821" s="210">
        <v>360724.94</v>
      </c>
      <c r="BF821" s="195" t="s">
        <v>10135</v>
      </c>
      <c r="BG821" s="196">
        <v>6848</v>
      </c>
    </row>
    <row r="822" spans="5:59" x14ac:dyDescent="0.55000000000000004">
      <c r="E822" s="282" t="s">
        <v>12784</v>
      </c>
      <c r="F822" s="282"/>
      <c r="G822" s="283">
        <v>113166.27</v>
      </c>
      <c r="I822" s="242" t="s">
        <v>12345</v>
      </c>
      <c r="J822" s="242"/>
      <c r="K822" s="243">
        <v>15000</v>
      </c>
      <c r="M822" s="224" t="s">
        <v>4344</v>
      </c>
      <c r="N822" s="224"/>
      <c r="O822" s="225">
        <v>15370</v>
      </c>
      <c r="Q822" s="203" t="s">
        <v>1263</v>
      </c>
      <c r="R822" s="203"/>
      <c r="S822" s="204">
        <v>671563</v>
      </c>
      <c r="Y822" t="s">
        <v>71251</v>
      </c>
      <c r="Z822" s="284">
        <v>20627.25</v>
      </c>
      <c r="AB822" s="276" t="s">
        <v>58938</v>
      </c>
      <c r="AC822" s="277">
        <v>1596.79</v>
      </c>
      <c r="AE822" s="246" t="s">
        <v>34519</v>
      </c>
      <c r="AF822" s="247">
        <v>50971.31</v>
      </c>
      <c r="AH822" s="226" t="s">
        <v>34520</v>
      </c>
      <c r="AI822" s="227">
        <v>115925.9</v>
      </c>
      <c r="AK822" s="207" t="s">
        <v>15429</v>
      </c>
      <c r="AL822" s="208">
        <v>1144</v>
      </c>
      <c r="AM822" s="93"/>
      <c r="AN822" s="199" t="s">
        <v>18276</v>
      </c>
      <c r="AO822" s="200">
        <v>1383.47</v>
      </c>
      <c r="AQ822" t="s">
        <v>9855</v>
      </c>
      <c r="AR822" s="284">
        <v>22801.31</v>
      </c>
      <c r="AT822" s="272" t="s">
        <v>12861</v>
      </c>
      <c r="AU822" s="273">
        <v>113166.27</v>
      </c>
      <c r="AW822" s="244" t="s">
        <v>12561</v>
      </c>
      <c r="AX822" s="245">
        <v>15000</v>
      </c>
      <c r="AZ822" s="230" t="s">
        <v>10653</v>
      </c>
      <c r="BA822" s="231">
        <v>15370</v>
      </c>
      <c r="BC822" s="209" t="s">
        <v>6650</v>
      </c>
      <c r="BD822" s="210">
        <v>669338.67000000004</v>
      </c>
      <c r="BF822" s="195" t="s">
        <v>10430</v>
      </c>
      <c r="BG822" s="196">
        <v>76580</v>
      </c>
    </row>
    <row r="823" spans="5:59" x14ac:dyDescent="0.55000000000000004">
      <c r="E823" s="282" t="s">
        <v>12785</v>
      </c>
      <c r="F823" s="282"/>
      <c r="G823" s="283">
        <v>24768.400000000001</v>
      </c>
      <c r="I823" s="242" t="s">
        <v>12347</v>
      </c>
      <c r="J823" s="242"/>
      <c r="K823" s="243">
        <v>360</v>
      </c>
      <c r="M823" s="224" t="s">
        <v>4248</v>
      </c>
      <c r="N823" s="224"/>
      <c r="O823" s="225">
        <v>14166.93</v>
      </c>
      <c r="Q823" s="203" t="s">
        <v>1264</v>
      </c>
      <c r="R823" s="203"/>
      <c r="S823" s="204">
        <v>18214</v>
      </c>
      <c r="Y823" t="s">
        <v>71252</v>
      </c>
      <c r="Z823" s="284">
        <v>5100</v>
      </c>
      <c r="AB823" s="276" t="s">
        <v>61797</v>
      </c>
      <c r="AC823" s="277">
        <v>1238.03</v>
      </c>
      <c r="AE823" s="246" t="s">
        <v>34520</v>
      </c>
      <c r="AF823" s="247">
        <v>157257.31</v>
      </c>
      <c r="AH823" s="226" t="s">
        <v>34521</v>
      </c>
      <c r="AI823" s="227">
        <v>44698.42</v>
      </c>
      <c r="AK823" s="207" t="s">
        <v>15430</v>
      </c>
      <c r="AL823" s="208">
        <v>5400</v>
      </c>
      <c r="AM823" s="93"/>
      <c r="AN823" s="199" t="s">
        <v>18277</v>
      </c>
      <c r="AO823" s="200">
        <v>15315.53</v>
      </c>
      <c r="AQ823" t="s">
        <v>9856</v>
      </c>
      <c r="AR823" s="284">
        <v>18978</v>
      </c>
      <c r="AT823" s="272" t="s">
        <v>12862</v>
      </c>
      <c r="AU823" s="273">
        <v>24768.400000000001</v>
      </c>
      <c r="AW823" s="244" t="s">
        <v>12563</v>
      </c>
      <c r="AX823" s="245">
        <v>360</v>
      </c>
      <c r="AZ823" s="230" t="s">
        <v>10654</v>
      </c>
      <c r="BA823" s="231">
        <v>14166.93</v>
      </c>
      <c r="BC823" s="209" t="s">
        <v>6900</v>
      </c>
      <c r="BD823" s="210">
        <v>55753.5</v>
      </c>
      <c r="BF823" s="195" t="s">
        <v>10058</v>
      </c>
      <c r="BG823" s="196">
        <v>135700</v>
      </c>
    </row>
    <row r="824" spans="5:59" x14ac:dyDescent="0.55000000000000004">
      <c r="E824" s="282" t="s">
        <v>12787</v>
      </c>
      <c r="F824" s="282"/>
      <c r="G824" s="283">
        <v>18358.759999999998</v>
      </c>
      <c r="I824" s="242" t="s">
        <v>12348</v>
      </c>
      <c r="J824" s="242"/>
      <c r="K824" s="243">
        <v>119295.88</v>
      </c>
      <c r="M824" s="224" t="s">
        <v>4346</v>
      </c>
      <c r="N824" s="224"/>
      <c r="O824" s="225">
        <v>2980</v>
      </c>
      <c r="Q824" s="203" t="s">
        <v>1265</v>
      </c>
      <c r="R824" s="203"/>
      <c r="S824" s="204">
        <v>42708</v>
      </c>
      <c r="Y824" t="s">
        <v>70367</v>
      </c>
      <c r="Z824" s="284">
        <v>30208.43</v>
      </c>
      <c r="AB824" s="276" t="s">
        <v>70372</v>
      </c>
      <c r="AC824" s="277">
        <v>47500</v>
      </c>
      <c r="AE824" s="246" t="s">
        <v>34521</v>
      </c>
      <c r="AF824" s="247">
        <v>58077.760000000002</v>
      </c>
      <c r="AH824" s="226" t="s">
        <v>51579</v>
      </c>
      <c r="AI824" s="227">
        <v>105252.76</v>
      </c>
      <c r="AK824" s="207" t="s">
        <v>15431</v>
      </c>
      <c r="AL824" s="208">
        <v>3889</v>
      </c>
      <c r="AM824" s="93"/>
      <c r="AN824" s="199" t="s">
        <v>13330</v>
      </c>
      <c r="AO824" s="200">
        <v>19250</v>
      </c>
      <c r="AQ824" t="s">
        <v>9857</v>
      </c>
      <c r="AR824" s="284">
        <v>433172.12</v>
      </c>
      <c r="AT824" s="272" t="s">
        <v>12864</v>
      </c>
      <c r="AU824" s="273">
        <v>18358.759999999998</v>
      </c>
      <c r="AW824" s="244" t="s">
        <v>12565</v>
      </c>
      <c r="AX824" s="245">
        <v>119295.88</v>
      </c>
      <c r="AZ824" s="230" t="s">
        <v>10656</v>
      </c>
      <c r="BA824" s="231">
        <v>2980</v>
      </c>
      <c r="BC824" s="209" t="s">
        <v>7073</v>
      </c>
      <c r="BD824" s="210">
        <v>26313.88</v>
      </c>
      <c r="BF824" s="177"/>
      <c r="BG824" s="178"/>
    </row>
    <row r="825" spans="5:59" x14ac:dyDescent="0.55000000000000004">
      <c r="E825" s="282" t="s">
        <v>12788</v>
      </c>
      <c r="F825" s="282"/>
      <c r="G825" s="283">
        <v>62946.82</v>
      </c>
      <c r="I825" s="242" t="s">
        <v>12440</v>
      </c>
      <c r="J825" s="242"/>
      <c r="K825" s="243">
        <v>1602</v>
      </c>
      <c r="M825" s="224" t="s">
        <v>3560</v>
      </c>
      <c r="N825" s="224"/>
      <c r="O825" s="225">
        <v>1056.99</v>
      </c>
      <c r="Q825" s="203" t="s">
        <v>1266</v>
      </c>
      <c r="R825" s="203"/>
      <c r="S825" s="204">
        <v>27917</v>
      </c>
      <c r="Y825" t="s">
        <v>70368</v>
      </c>
      <c r="Z825" s="284">
        <v>12467.11</v>
      </c>
      <c r="AB825" s="276" t="s">
        <v>70373</v>
      </c>
      <c r="AC825" s="277">
        <v>475</v>
      </c>
      <c r="AE825" s="246" t="s">
        <v>61075</v>
      </c>
      <c r="AF825" s="247">
        <v>144317.48000000001</v>
      </c>
      <c r="AH825" s="226" t="s">
        <v>47735</v>
      </c>
      <c r="AI825" s="227">
        <v>549674.38</v>
      </c>
      <c r="AK825" s="207" t="s">
        <v>15432</v>
      </c>
      <c r="AL825" s="208">
        <v>2000</v>
      </c>
      <c r="AM825" s="93"/>
      <c r="AN825" s="199" t="s">
        <v>13331</v>
      </c>
      <c r="AO825" s="200">
        <v>500</v>
      </c>
      <c r="AQ825" t="s">
        <v>9858</v>
      </c>
      <c r="AR825" s="284">
        <v>74286.600000000006</v>
      </c>
      <c r="AT825" s="272" t="s">
        <v>12865</v>
      </c>
      <c r="AU825" s="273">
        <v>62946.82</v>
      </c>
      <c r="AW825" s="244" t="s">
        <v>12664</v>
      </c>
      <c r="AX825" s="245">
        <v>1602</v>
      </c>
      <c r="AZ825" s="230" t="s">
        <v>9536</v>
      </c>
      <c r="BA825" s="231">
        <v>1056.99</v>
      </c>
      <c r="BC825" s="209" t="s">
        <v>7316</v>
      </c>
      <c r="BD825" s="210">
        <v>302968.89</v>
      </c>
      <c r="BF825" s="161"/>
      <c r="BG825" s="162"/>
    </row>
    <row r="826" spans="5:59" x14ac:dyDescent="0.55000000000000004">
      <c r="E826" s="282" t="s">
        <v>12790</v>
      </c>
      <c r="F826" s="282"/>
      <c r="G826" s="283">
        <v>56195.43</v>
      </c>
      <c r="I826" s="242" t="s">
        <v>12442</v>
      </c>
      <c r="J826" s="242"/>
      <c r="K826" s="243">
        <v>3756</v>
      </c>
      <c r="M826" s="224" t="s">
        <v>4250</v>
      </c>
      <c r="N826" s="224"/>
      <c r="O826" s="225">
        <v>1067057</v>
      </c>
      <c r="Q826" s="203" t="s">
        <v>1267</v>
      </c>
      <c r="R826" s="203"/>
      <c r="S826" s="204">
        <v>194419</v>
      </c>
      <c r="Y826" t="s">
        <v>70167</v>
      </c>
      <c r="Z826" s="284">
        <v>142078.16</v>
      </c>
      <c r="AB826" s="276" t="s">
        <v>63981</v>
      </c>
      <c r="AC826" s="277">
        <v>19300</v>
      </c>
      <c r="AE826" s="246" t="s">
        <v>63947</v>
      </c>
      <c r="AF826" s="247">
        <v>71605.25</v>
      </c>
      <c r="AH826" s="226" t="s">
        <v>48667</v>
      </c>
      <c r="AI826" s="227">
        <v>16500</v>
      </c>
      <c r="AK826" s="207" t="s">
        <v>15433</v>
      </c>
      <c r="AL826" s="208">
        <v>1961</v>
      </c>
      <c r="AM826" s="93"/>
      <c r="AN826" s="199" t="s">
        <v>13332</v>
      </c>
      <c r="AO826" s="200">
        <v>1473</v>
      </c>
      <c r="AQ826" t="s">
        <v>9859</v>
      </c>
      <c r="AR826" s="284">
        <v>10220.56</v>
      </c>
      <c r="AT826" s="272" t="s">
        <v>12867</v>
      </c>
      <c r="AU826" s="273">
        <v>56195.43</v>
      </c>
      <c r="AW826" s="244" t="s">
        <v>12667</v>
      </c>
      <c r="AX826" s="245">
        <v>3756</v>
      </c>
      <c r="AZ826" s="230" t="s">
        <v>10657</v>
      </c>
      <c r="BA826" s="231">
        <v>1067057</v>
      </c>
      <c r="BC826" s="209" t="s">
        <v>7584</v>
      </c>
      <c r="BD826" s="210">
        <v>282006.39</v>
      </c>
      <c r="BF826" s="161"/>
      <c r="BG826" s="162"/>
    </row>
    <row r="827" spans="5:59" x14ac:dyDescent="0.55000000000000004">
      <c r="E827" s="282" t="s">
        <v>12791</v>
      </c>
      <c r="F827" s="282"/>
      <c r="G827" s="283">
        <v>239976.16</v>
      </c>
      <c r="I827" s="242" t="s">
        <v>12443</v>
      </c>
      <c r="J827" s="242"/>
      <c r="K827" s="243">
        <v>1150</v>
      </c>
      <c r="M827" s="224" t="s">
        <v>4347</v>
      </c>
      <c r="N827" s="224"/>
      <c r="O827" s="225">
        <v>12319</v>
      </c>
      <c r="Q827" s="203" t="s">
        <v>1268</v>
      </c>
      <c r="R827" s="203"/>
      <c r="S827" s="204">
        <v>5976</v>
      </c>
      <c r="Y827" t="s">
        <v>66919</v>
      </c>
      <c r="Z827" s="284">
        <v>24120.47</v>
      </c>
      <c r="AB827" s="276" t="s">
        <v>63982</v>
      </c>
      <c r="AC827" s="277">
        <v>1476.45</v>
      </c>
      <c r="AE827" s="246" t="s">
        <v>59396</v>
      </c>
      <c r="AF827" s="247">
        <v>5625.72</v>
      </c>
      <c r="AH827" s="226" t="s">
        <v>48668</v>
      </c>
      <c r="AI827" s="227">
        <v>1215.95</v>
      </c>
      <c r="AK827" s="207" t="s">
        <v>15434</v>
      </c>
      <c r="AL827" s="208">
        <v>2000</v>
      </c>
      <c r="AM827" s="93"/>
      <c r="AN827" s="199" t="s">
        <v>31886</v>
      </c>
      <c r="AO827" s="200">
        <v>15618.35</v>
      </c>
      <c r="AQ827" t="s">
        <v>12060</v>
      </c>
      <c r="AR827" s="284">
        <v>394852.86</v>
      </c>
      <c r="AT827" s="272" t="s">
        <v>12868</v>
      </c>
      <c r="AU827" s="273">
        <v>239976.16</v>
      </c>
      <c r="AW827" s="244" t="s">
        <v>12669</v>
      </c>
      <c r="AX827" s="245">
        <v>1150</v>
      </c>
      <c r="AZ827" s="230" t="s">
        <v>10658</v>
      </c>
      <c r="BA827" s="231">
        <v>12319</v>
      </c>
      <c r="BC827" s="209" t="s">
        <v>7731</v>
      </c>
      <c r="BD827" s="210">
        <v>43618.559999999998</v>
      </c>
      <c r="BF827" s="161"/>
      <c r="BG827" s="162"/>
    </row>
    <row r="828" spans="5:59" x14ac:dyDescent="0.55000000000000004">
      <c r="E828" s="282" t="s">
        <v>12792</v>
      </c>
      <c r="F828" s="282"/>
      <c r="G828" s="283">
        <v>36357.160000000003</v>
      </c>
      <c r="I828" s="242" t="s">
        <v>12349</v>
      </c>
      <c r="J828" s="242"/>
      <c r="K828" s="243">
        <v>14850</v>
      </c>
      <c r="M828" s="224" t="s">
        <v>4348</v>
      </c>
      <c r="N828" s="224"/>
      <c r="O828" s="225">
        <v>6480</v>
      </c>
      <c r="Q828" s="203" t="s">
        <v>1269</v>
      </c>
      <c r="R828" s="203"/>
      <c r="S828" s="204">
        <v>4933</v>
      </c>
      <c r="Y828" t="s">
        <v>58182</v>
      </c>
      <c r="Z828" s="284">
        <v>10059.36</v>
      </c>
      <c r="AB828" s="276" t="s">
        <v>63983</v>
      </c>
      <c r="AC828" s="277">
        <v>4578.66</v>
      </c>
      <c r="AE828" s="246" t="s">
        <v>55814</v>
      </c>
      <c r="AF828" s="247">
        <v>29171.99</v>
      </c>
      <c r="AH828" s="226" t="s">
        <v>48669</v>
      </c>
      <c r="AI828" s="227">
        <v>3976.5</v>
      </c>
      <c r="AK828" s="207" t="s">
        <v>15435</v>
      </c>
      <c r="AL828" s="208">
        <v>711</v>
      </c>
      <c r="AM828" s="93"/>
      <c r="AN828" s="199" t="s">
        <v>31887</v>
      </c>
      <c r="AO828" s="200">
        <v>1242.6500000000001</v>
      </c>
      <c r="AQ828" t="s">
        <v>9867</v>
      </c>
      <c r="AR828" s="284">
        <v>56223.19</v>
      </c>
      <c r="AT828" s="272" t="s">
        <v>12869</v>
      </c>
      <c r="AU828" s="273">
        <v>36357.160000000003</v>
      </c>
      <c r="AW828" s="244" t="s">
        <v>12566</v>
      </c>
      <c r="AX828" s="245">
        <v>14850</v>
      </c>
      <c r="AZ828" s="230" t="s">
        <v>10659</v>
      </c>
      <c r="BA828" s="231">
        <v>6480</v>
      </c>
      <c r="BC828" s="209" t="s">
        <v>7959</v>
      </c>
      <c r="BD828" s="210">
        <v>57638.38</v>
      </c>
    </row>
    <row r="829" spans="5:59" x14ac:dyDescent="0.55000000000000004">
      <c r="E829" s="282" t="s">
        <v>12793</v>
      </c>
      <c r="F829" s="282"/>
      <c r="G829" s="283">
        <v>10624</v>
      </c>
      <c r="I829" s="242" t="s">
        <v>12445</v>
      </c>
      <c r="J829" s="242"/>
      <c r="K829" s="243">
        <v>846</v>
      </c>
      <c r="M829" s="224" t="s">
        <v>4349</v>
      </c>
      <c r="N829" s="224"/>
      <c r="O829" s="225">
        <v>2659</v>
      </c>
      <c r="Q829" s="203" t="s">
        <v>1270</v>
      </c>
      <c r="R829" s="203"/>
      <c r="S829" s="204">
        <v>299192</v>
      </c>
      <c r="Y829" t="s">
        <v>62439</v>
      </c>
      <c r="Z829" s="284">
        <v>303734.43</v>
      </c>
      <c r="AB829" s="276" t="s">
        <v>61798</v>
      </c>
      <c r="AC829" s="277">
        <v>99.39</v>
      </c>
      <c r="AE829" s="246" t="s">
        <v>47735</v>
      </c>
      <c r="AF829" s="247">
        <v>642564.62</v>
      </c>
      <c r="AH829" s="226" t="s">
        <v>44373</v>
      </c>
      <c r="AI829" s="227">
        <v>151581.51</v>
      </c>
      <c r="AK829" s="207" t="s">
        <v>15436</v>
      </c>
      <c r="AL829" s="208">
        <v>216</v>
      </c>
      <c r="AM829" s="93"/>
      <c r="AN829" s="199" t="s">
        <v>31888</v>
      </c>
      <c r="AO829" s="200">
        <v>4369</v>
      </c>
      <c r="AQ829" t="s">
        <v>9872</v>
      </c>
      <c r="AR829" s="284">
        <v>1029.8900000000001</v>
      </c>
      <c r="AT829" s="272" t="s">
        <v>12870</v>
      </c>
      <c r="AU829" s="273">
        <v>10624</v>
      </c>
      <c r="AW829" s="244" t="s">
        <v>12671</v>
      </c>
      <c r="AX829" s="245">
        <v>846</v>
      </c>
      <c r="AZ829" s="230" t="s">
        <v>10660</v>
      </c>
      <c r="BA829" s="231">
        <v>2659</v>
      </c>
      <c r="BC829" s="209" t="s">
        <v>8026</v>
      </c>
      <c r="BD829" s="210">
        <v>141620</v>
      </c>
    </row>
    <row r="830" spans="5:59" x14ac:dyDescent="0.55000000000000004">
      <c r="E830" s="282" t="s">
        <v>12794</v>
      </c>
      <c r="F830" s="282"/>
      <c r="G830" s="283">
        <v>44640.03</v>
      </c>
      <c r="I830" s="242" t="s">
        <v>12350</v>
      </c>
      <c r="J830" s="242"/>
      <c r="K830" s="243">
        <v>693.75</v>
      </c>
      <c r="M830" s="224" t="s">
        <v>4350</v>
      </c>
      <c r="N830" s="224"/>
      <c r="O830" s="225">
        <v>2129.0100000000002</v>
      </c>
      <c r="Q830" s="203" t="s">
        <v>1271</v>
      </c>
      <c r="R830" s="203"/>
      <c r="S830" s="204">
        <v>3232</v>
      </c>
      <c r="Y830" t="s">
        <v>66927</v>
      </c>
      <c r="Z830" s="284">
        <v>51962.7</v>
      </c>
      <c r="AB830" s="276" t="s">
        <v>58187</v>
      </c>
      <c r="AC830" s="277">
        <v>2549.79</v>
      </c>
      <c r="AE830" s="246" t="s">
        <v>63948</v>
      </c>
      <c r="AF830" s="247">
        <v>484.2</v>
      </c>
      <c r="AH830" s="226" t="s">
        <v>44374</v>
      </c>
      <c r="AI830" s="227">
        <v>10754.49</v>
      </c>
      <c r="AK830" s="207" t="s">
        <v>15437</v>
      </c>
      <c r="AL830" s="208">
        <v>62155</v>
      </c>
      <c r="AM830" s="93"/>
      <c r="AN830" s="199" t="s">
        <v>13333</v>
      </c>
      <c r="AO830" s="200">
        <v>19250</v>
      </c>
      <c r="AQ830" t="s">
        <v>9879</v>
      </c>
      <c r="AR830" s="284">
        <v>70114.38</v>
      </c>
      <c r="AT830" s="272" t="s">
        <v>12871</v>
      </c>
      <c r="AU830" s="273">
        <v>44640.03</v>
      </c>
      <c r="AW830" s="244" t="s">
        <v>12567</v>
      </c>
      <c r="AX830" s="245">
        <v>693.75</v>
      </c>
      <c r="AZ830" s="230" t="s">
        <v>10661</v>
      </c>
      <c r="BA830" s="231">
        <v>2129.0100000000002</v>
      </c>
      <c r="BC830" s="209" t="s">
        <v>8286</v>
      </c>
      <c r="BD830" s="210">
        <v>330160.33</v>
      </c>
    </row>
    <row r="831" spans="5:59" x14ac:dyDescent="0.55000000000000004">
      <c r="E831" s="282" t="s">
        <v>65505</v>
      </c>
      <c r="F831" s="282"/>
      <c r="G831" s="283">
        <v>65749.09</v>
      </c>
      <c r="I831" s="242" t="s">
        <v>12446</v>
      </c>
      <c r="J831" s="242"/>
      <c r="K831" s="243">
        <v>4440</v>
      </c>
      <c r="M831" s="224" t="s">
        <v>4351</v>
      </c>
      <c r="N831" s="224"/>
      <c r="O831" s="225">
        <v>223</v>
      </c>
      <c r="Q831" s="203" t="s">
        <v>1272</v>
      </c>
      <c r="R831" s="203"/>
      <c r="S831" s="204">
        <v>233981.14</v>
      </c>
      <c r="Y831" t="s">
        <v>49641</v>
      </c>
      <c r="Z831" s="284">
        <v>228732.15</v>
      </c>
      <c r="AB831" s="276" t="s">
        <v>61799</v>
      </c>
      <c r="AC831" s="277">
        <v>3089.88</v>
      </c>
      <c r="AE831" s="246" t="s">
        <v>61076</v>
      </c>
      <c r="AF831" s="247">
        <v>7255.12</v>
      </c>
      <c r="AH831" s="226" t="s">
        <v>44375</v>
      </c>
      <c r="AI831" s="227">
        <v>10138.450000000001</v>
      </c>
      <c r="AK831" s="207" t="s">
        <v>15438</v>
      </c>
      <c r="AL831" s="208">
        <v>15000</v>
      </c>
      <c r="AM831" s="93"/>
      <c r="AN831" s="199" t="s">
        <v>13334</v>
      </c>
      <c r="AO831" s="200">
        <v>500</v>
      </c>
      <c r="AQ831" t="s">
        <v>9881</v>
      </c>
      <c r="AR831" s="284">
        <v>68386.259999999995</v>
      </c>
      <c r="AT831" s="272" t="s">
        <v>65256</v>
      </c>
      <c r="AU831" s="273">
        <v>65749.09</v>
      </c>
      <c r="AW831" s="244" t="s">
        <v>12672</v>
      </c>
      <c r="AX831" s="245">
        <v>4440</v>
      </c>
      <c r="AZ831" s="230" t="s">
        <v>9538</v>
      </c>
      <c r="BA831" s="231">
        <v>223</v>
      </c>
      <c r="BC831" s="209" t="s">
        <v>8509</v>
      </c>
      <c r="BD831" s="210">
        <v>243287.35</v>
      </c>
    </row>
    <row r="832" spans="5:59" x14ac:dyDescent="0.55000000000000004">
      <c r="E832" s="282" t="s">
        <v>12795</v>
      </c>
      <c r="F832" s="282"/>
      <c r="G832" s="283">
        <v>38494.39</v>
      </c>
      <c r="I832" s="242" t="s">
        <v>12448</v>
      </c>
      <c r="J832" s="242"/>
      <c r="K832" s="243">
        <v>3348</v>
      </c>
      <c r="M832" s="224" t="s">
        <v>4354</v>
      </c>
      <c r="N832" s="224"/>
      <c r="O832" s="225">
        <v>2524</v>
      </c>
      <c r="Q832" s="203" t="s">
        <v>1273</v>
      </c>
      <c r="R832" s="203"/>
      <c r="S832" s="204">
        <v>41654</v>
      </c>
      <c r="Y832" t="s">
        <v>54807</v>
      </c>
      <c r="Z832" s="284">
        <v>110610.65</v>
      </c>
      <c r="AB832" s="276" t="s">
        <v>58188</v>
      </c>
      <c r="AC832" s="277">
        <v>2114.4</v>
      </c>
      <c r="AE832" s="246" t="s">
        <v>48667</v>
      </c>
      <c r="AF832" s="247">
        <v>9449.59</v>
      </c>
      <c r="AH832" s="226" t="s">
        <v>44376</v>
      </c>
      <c r="AI832" s="227">
        <v>626.54999999999995</v>
      </c>
      <c r="AK832" s="207" t="s">
        <v>15439</v>
      </c>
      <c r="AL832" s="208">
        <v>10000</v>
      </c>
      <c r="AM832" s="93"/>
      <c r="AN832" s="199" t="s">
        <v>13335</v>
      </c>
      <c r="AO832" s="200">
        <v>1473</v>
      </c>
      <c r="AQ832" t="s">
        <v>9882</v>
      </c>
      <c r="AR832" s="284">
        <v>46720.08</v>
      </c>
      <c r="AT832" s="272" t="s">
        <v>12872</v>
      </c>
      <c r="AU832" s="273">
        <v>38494.39</v>
      </c>
      <c r="AW832" s="244" t="s">
        <v>12674</v>
      </c>
      <c r="AX832" s="245">
        <v>3348</v>
      </c>
      <c r="AZ832" s="230" t="s">
        <v>10664</v>
      </c>
      <c r="BA832" s="231">
        <v>2524</v>
      </c>
      <c r="BC832" s="209" t="s">
        <v>8668</v>
      </c>
      <c r="BD832" s="210">
        <v>33036.32</v>
      </c>
    </row>
    <row r="833" spans="5:56" x14ac:dyDescent="0.55000000000000004">
      <c r="E833" s="282" t="s">
        <v>12797</v>
      </c>
      <c r="F833" s="282"/>
      <c r="G833" s="283">
        <v>88902.98</v>
      </c>
      <c r="I833" s="242" t="s">
        <v>12351</v>
      </c>
      <c r="J833" s="242"/>
      <c r="K833" s="243">
        <v>8025.64</v>
      </c>
      <c r="M833" s="224" t="s">
        <v>4419</v>
      </c>
      <c r="N833" s="224"/>
      <c r="O833" s="225">
        <v>1069</v>
      </c>
      <c r="Q833" s="203" t="s">
        <v>4028</v>
      </c>
      <c r="R833" s="203"/>
      <c r="S833" s="204">
        <v>2111.04</v>
      </c>
      <c r="Y833" t="s">
        <v>34567</v>
      </c>
      <c r="Z833" s="284">
        <v>204049.53</v>
      </c>
      <c r="AB833" s="276" t="s">
        <v>69933</v>
      </c>
      <c r="AC833" s="277">
        <v>-144.79</v>
      </c>
      <c r="AE833" s="246" t="s">
        <v>63949</v>
      </c>
      <c r="AF833" s="247">
        <v>1800.96</v>
      </c>
      <c r="AH833" s="226" t="s">
        <v>40103</v>
      </c>
      <c r="AI833" s="227">
        <v>71667.16</v>
      </c>
      <c r="AK833" s="207" t="s">
        <v>15440</v>
      </c>
      <c r="AL833" s="208">
        <v>50001</v>
      </c>
      <c r="AM833" s="93"/>
      <c r="AN833" s="199" t="s">
        <v>18302</v>
      </c>
      <c r="AO833" s="200">
        <v>15618.35</v>
      </c>
      <c r="AQ833" t="s">
        <v>9883</v>
      </c>
      <c r="AR833" s="284">
        <v>59103.47</v>
      </c>
      <c r="AT833" s="272" t="s">
        <v>12874</v>
      </c>
      <c r="AU833" s="273">
        <v>88902.98</v>
      </c>
      <c r="AW833" s="244" t="s">
        <v>12568</v>
      </c>
      <c r="AX833" s="245">
        <v>8025.64</v>
      </c>
      <c r="AZ833" s="230" t="s">
        <v>10665</v>
      </c>
      <c r="BA833" s="231">
        <v>1069</v>
      </c>
      <c r="BC833" s="209" t="s">
        <v>8908</v>
      </c>
      <c r="BD833" s="210">
        <v>187420.32</v>
      </c>
    </row>
    <row r="834" spans="5:56" x14ac:dyDescent="0.55000000000000004">
      <c r="E834" s="282" t="s">
        <v>12798</v>
      </c>
      <c r="F834" s="282"/>
      <c r="G834" s="283">
        <v>407946.2</v>
      </c>
      <c r="I834" s="242" t="s">
        <v>12352</v>
      </c>
      <c r="J834" s="242"/>
      <c r="K834" s="243">
        <v>197581</v>
      </c>
      <c r="M834" s="224" t="s">
        <v>4251</v>
      </c>
      <c r="N834" s="224"/>
      <c r="O834" s="225">
        <v>1978</v>
      </c>
      <c r="Q834" s="203" t="s">
        <v>1274</v>
      </c>
      <c r="R834" s="203"/>
      <c r="S834" s="204">
        <v>175576</v>
      </c>
      <c r="Y834" t="s">
        <v>44417</v>
      </c>
      <c r="Z834" s="284">
        <v>5146.33</v>
      </c>
      <c r="AB834" s="276" t="s">
        <v>61290</v>
      </c>
      <c r="AC834" s="277">
        <v>17126.37</v>
      </c>
      <c r="AE834" s="246" t="s">
        <v>48668</v>
      </c>
      <c r="AF834" s="247">
        <v>846.45</v>
      </c>
      <c r="AH834" s="226" t="s">
        <v>15459</v>
      </c>
      <c r="AI834" s="227">
        <v>8583</v>
      </c>
      <c r="AK834" s="207" t="s">
        <v>15441</v>
      </c>
      <c r="AL834" s="208">
        <v>556</v>
      </c>
      <c r="AM834" s="93"/>
      <c r="AN834" s="199" t="s">
        <v>18304</v>
      </c>
      <c r="AO834" s="200">
        <v>1242.6500000000001</v>
      </c>
      <c r="AQ834" t="s">
        <v>9886</v>
      </c>
      <c r="AR834" s="284">
        <v>2208.2800000000002</v>
      </c>
      <c r="AT834" s="272" t="s">
        <v>12875</v>
      </c>
      <c r="AU834" s="273">
        <v>407946.2</v>
      </c>
      <c r="AW834" s="244" t="s">
        <v>12569</v>
      </c>
      <c r="AX834" s="245">
        <v>197581</v>
      </c>
      <c r="AZ834" s="230" t="s">
        <v>10666</v>
      </c>
      <c r="BA834" s="231">
        <v>1978</v>
      </c>
      <c r="BC834" s="209" t="s">
        <v>9249</v>
      </c>
      <c r="BD834" s="210">
        <v>2064504.99</v>
      </c>
    </row>
    <row r="835" spans="5:56" x14ac:dyDescent="0.55000000000000004">
      <c r="E835" s="282" t="s">
        <v>12803</v>
      </c>
      <c r="F835" s="282"/>
      <c r="G835" s="283">
        <v>339145.39</v>
      </c>
      <c r="I835" s="242" t="s">
        <v>12450</v>
      </c>
      <c r="J835" s="242"/>
      <c r="K835" s="243">
        <v>11557</v>
      </c>
      <c r="M835" s="224" t="s">
        <v>4356</v>
      </c>
      <c r="N835" s="224"/>
      <c r="O835" s="225">
        <v>1119</v>
      </c>
      <c r="Q835" s="203" t="s">
        <v>1275</v>
      </c>
      <c r="R835" s="203"/>
      <c r="S835" s="204">
        <v>159012.69</v>
      </c>
      <c r="Y835" t="s">
        <v>54809</v>
      </c>
      <c r="Z835" s="284">
        <v>4709.51</v>
      </c>
      <c r="AB835" s="276" t="s">
        <v>61291</v>
      </c>
      <c r="AC835" s="277">
        <v>1310.21</v>
      </c>
      <c r="AE835" s="246" t="s">
        <v>48669</v>
      </c>
      <c r="AF835" s="247">
        <v>2756.39</v>
      </c>
      <c r="AH835" s="226" t="s">
        <v>15464</v>
      </c>
      <c r="AI835" s="227">
        <v>48165</v>
      </c>
      <c r="AK835" s="207" t="s">
        <v>15442</v>
      </c>
      <c r="AL835" s="208">
        <v>9666</v>
      </c>
      <c r="AM835" s="93"/>
      <c r="AN835" s="199" t="s">
        <v>18306</v>
      </c>
      <c r="AO835" s="200">
        <v>4369</v>
      </c>
      <c r="AQ835" t="s">
        <v>9889</v>
      </c>
      <c r="AR835" s="284">
        <v>131908.91</v>
      </c>
      <c r="AT835" s="272" t="s">
        <v>12880</v>
      </c>
      <c r="AU835" s="273">
        <v>339145.39</v>
      </c>
      <c r="AW835" s="244" t="s">
        <v>12676</v>
      </c>
      <c r="AX835" s="245">
        <v>11557</v>
      </c>
      <c r="AZ835" s="230" t="s">
        <v>10667</v>
      </c>
      <c r="BA835" s="231">
        <v>1119</v>
      </c>
      <c r="BC835" s="209" t="s">
        <v>9503</v>
      </c>
      <c r="BD835" s="210">
        <v>78381.33</v>
      </c>
    </row>
    <row r="836" spans="5:56" x14ac:dyDescent="0.55000000000000004">
      <c r="E836" s="282" t="s">
        <v>65506</v>
      </c>
      <c r="F836" s="282"/>
      <c r="G836" s="283">
        <v>7574</v>
      </c>
      <c r="I836" s="242" t="s">
        <v>12451</v>
      </c>
      <c r="J836" s="242"/>
      <c r="K836" s="243">
        <v>5554</v>
      </c>
      <c r="M836" s="224" t="s">
        <v>4358</v>
      </c>
      <c r="N836" s="224"/>
      <c r="O836" s="225">
        <v>4662</v>
      </c>
      <c r="Q836" s="203" t="s">
        <v>1276</v>
      </c>
      <c r="R836" s="203"/>
      <c r="S836" s="204">
        <v>68918.7</v>
      </c>
      <c r="Y836" t="s">
        <v>54812</v>
      </c>
      <c r="Z836" s="284">
        <v>8298.76</v>
      </c>
      <c r="AB836" s="276" t="s">
        <v>61292</v>
      </c>
      <c r="AC836" s="277">
        <v>4285.0200000000004</v>
      </c>
      <c r="AE836" s="246" t="s">
        <v>61772</v>
      </c>
      <c r="AF836" s="247">
        <v>35073.699999999997</v>
      </c>
      <c r="AH836" s="226" t="s">
        <v>40104</v>
      </c>
      <c r="AI836" s="227">
        <v>15214</v>
      </c>
      <c r="AK836" s="207" t="s">
        <v>15443</v>
      </c>
      <c r="AL836" s="208">
        <v>1013</v>
      </c>
      <c r="AM836" s="93"/>
      <c r="AN836" s="199" t="s">
        <v>13336</v>
      </c>
      <c r="AO836" s="200">
        <v>65615</v>
      </c>
      <c r="AQ836" t="s">
        <v>9893</v>
      </c>
      <c r="AR836">
        <v>160</v>
      </c>
      <c r="AT836" s="272" t="s">
        <v>65257</v>
      </c>
      <c r="AU836" s="273">
        <v>7574</v>
      </c>
      <c r="AW836" s="244" t="s">
        <v>12677</v>
      </c>
      <c r="AX836" s="245">
        <v>5554</v>
      </c>
      <c r="AZ836" s="230" t="s">
        <v>10669</v>
      </c>
      <c r="BA836" s="231">
        <v>4662</v>
      </c>
      <c r="BC836" s="209" t="s">
        <v>10877</v>
      </c>
      <c r="BD836" s="210">
        <v>42555.39</v>
      </c>
    </row>
    <row r="837" spans="5:56" x14ac:dyDescent="0.55000000000000004">
      <c r="E837" s="282" t="s">
        <v>12804</v>
      </c>
      <c r="F837" s="282"/>
      <c r="G837" s="283">
        <v>551550.79</v>
      </c>
      <c r="I837" s="242" t="s">
        <v>12353</v>
      </c>
      <c r="J837" s="242"/>
      <c r="K837" s="243">
        <v>1168</v>
      </c>
      <c r="M837" s="224" t="s">
        <v>4359</v>
      </c>
      <c r="N837" s="224"/>
      <c r="O837" s="225">
        <v>4930.5</v>
      </c>
      <c r="Q837" s="203" t="s">
        <v>1277</v>
      </c>
      <c r="R837" s="203"/>
      <c r="S837" s="204">
        <v>8084</v>
      </c>
      <c r="Y837" t="s">
        <v>54813</v>
      </c>
      <c r="Z837" s="284">
        <v>22262.61</v>
      </c>
      <c r="AB837" s="276" t="s">
        <v>66494</v>
      </c>
      <c r="AC837" s="277">
        <v>98231.95</v>
      </c>
      <c r="AE837" s="246" t="s">
        <v>57216</v>
      </c>
      <c r="AF837" s="247">
        <v>8502.91</v>
      </c>
      <c r="AH837" s="226" t="s">
        <v>15465</v>
      </c>
      <c r="AI837" s="227">
        <v>622</v>
      </c>
      <c r="AK837" s="207" t="s">
        <v>15444</v>
      </c>
      <c r="AL837" s="208">
        <v>15389</v>
      </c>
      <c r="AM837" s="93"/>
      <c r="AN837" s="199" t="s">
        <v>13337</v>
      </c>
      <c r="AO837" s="200">
        <v>21500</v>
      </c>
      <c r="AQ837" t="s">
        <v>9897</v>
      </c>
      <c r="AR837" s="284">
        <v>42715.3</v>
      </c>
      <c r="AT837" s="272" t="s">
        <v>12881</v>
      </c>
      <c r="AU837" s="273">
        <v>551550.79</v>
      </c>
      <c r="AW837" s="244" t="s">
        <v>12570</v>
      </c>
      <c r="AX837" s="245">
        <v>1168</v>
      </c>
      <c r="AZ837" s="230" t="s">
        <v>10670</v>
      </c>
      <c r="BA837" s="231">
        <v>4930.5</v>
      </c>
      <c r="BC837" s="209" t="s">
        <v>9645</v>
      </c>
      <c r="BD837" s="210">
        <v>182688.92</v>
      </c>
    </row>
    <row r="838" spans="5:56" x14ac:dyDescent="0.55000000000000004">
      <c r="E838" s="282" t="s">
        <v>12805</v>
      </c>
      <c r="F838" s="282"/>
      <c r="G838" s="283">
        <v>74478.820000000007</v>
      </c>
      <c r="I838" s="242" t="s">
        <v>12355</v>
      </c>
      <c r="J838" s="242"/>
      <c r="K838" s="243">
        <v>47043</v>
      </c>
      <c r="M838" s="224" t="s">
        <v>4365</v>
      </c>
      <c r="N838" s="224"/>
      <c r="O838" s="225">
        <v>1041</v>
      </c>
      <c r="Q838" s="203" t="s">
        <v>1278</v>
      </c>
      <c r="R838" s="203"/>
      <c r="S838" s="204">
        <v>127662</v>
      </c>
      <c r="Y838" t="s">
        <v>42166</v>
      </c>
      <c r="Z838" s="284">
        <v>1132.5</v>
      </c>
      <c r="AB838" s="276" t="s">
        <v>66495</v>
      </c>
      <c r="AC838" s="277">
        <v>21940.91</v>
      </c>
      <c r="AE838" s="246" t="s">
        <v>58179</v>
      </c>
      <c r="AF838" s="247">
        <v>17122</v>
      </c>
      <c r="AH838" s="226" t="s">
        <v>15474</v>
      </c>
      <c r="AI838" s="227">
        <v>2148.3200000000002</v>
      </c>
      <c r="AK838" s="207" t="s">
        <v>15445</v>
      </c>
      <c r="AL838" s="208">
        <v>73334</v>
      </c>
      <c r="AM838" s="93"/>
      <c r="AN838" s="199" t="s">
        <v>13338</v>
      </c>
      <c r="AO838" s="200">
        <v>1644.89</v>
      </c>
      <c r="AQ838" t="s">
        <v>9898</v>
      </c>
      <c r="AR838" s="284">
        <v>10661.54</v>
      </c>
      <c r="AT838" s="272" t="s">
        <v>12882</v>
      </c>
      <c r="AU838" s="273">
        <v>74478.820000000007</v>
      </c>
      <c r="AW838" s="244" t="s">
        <v>12572</v>
      </c>
      <c r="AX838" s="245">
        <v>47043</v>
      </c>
      <c r="AZ838" s="230" t="s">
        <v>10675</v>
      </c>
      <c r="BA838" s="231">
        <v>1041</v>
      </c>
      <c r="BC838" s="209" t="s">
        <v>9706</v>
      </c>
      <c r="BD838" s="210">
        <v>96316.37</v>
      </c>
    </row>
    <row r="839" spans="5:56" x14ac:dyDescent="0.55000000000000004">
      <c r="E839" s="282" t="s">
        <v>12807</v>
      </c>
      <c r="F839" s="282"/>
      <c r="G839" s="283">
        <v>207585.94</v>
      </c>
      <c r="I839" s="242" t="s">
        <v>12455</v>
      </c>
      <c r="J839" s="242"/>
      <c r="K839" s="243">
        <v>4702</v>
      </c>
      <c r="M839" s="224" t="s">
        <v>4366</v>
      </c>
      <c r="N839" s="224"/>
      <c r="O839" s="225">
        <v>1232.21</v>
      </c>
      <c r="Q839" s="203" t="s">
        <v>1279</v>
      </c>
      <c r="R839" s="203"/>
      <c r="S839" s="204">
        <v>2895764</v>
      </c>
      <c r="Y839" t="s">
        <v>36024</v>
      </c>
      <c r="Z839" s="284">
        <v>4272.5</v>
      </c>
      <c r="AB839" s="276" t="s">
        <v>66941</v>
      </c>
      <c r="AC839" s="277">
        <v>11384.8</v>
      </c>
      <c r="AE839" s="246" t="s">
        <v>59397</v>
      </c>
      <c r="AF839" s="247">
        <v>19968.55</v>
      </c>
      <c r="AH839" s="226" t="s">
        <v>15475</v>
      </c>
      <c r="AI839" s="227">
        <v>33.840000000000003</v>
      </c>
      <c r="AK839" s="207" t="s">
        <v>15446</v>
      </c>
      <c r="AL839" s="208">
        <v>1000</v>
      </c>
      <c r="AM839" s="93"/>
      <c r="AN839" s="199" t="s">
        <v>13339</v>
      </c>
      <c r="AO839" s="200">
        <v>4537.6400000000003</v>
      </c>
      <c r="AQ839" t="s">
        <v>9902</v>
      </c>
      <c r="AR839" s="284">
        <v>1300</v>
      </c>
      <c r="AT839" s="272" t="s">
        <v>12884</v>
      </c>
      <c r="AU839" s="273">
        <v>207585.94</v>
      </c>
      <c r="AW839" s="244" t="s">
        <v>12681</v>
      </c>
      <c r="AX839" s="245">
        <v>4702</v>
      </c>
      <c r="AZ839" s="230" t="s">
        <v>10676</v>
      </c>
      <c r="BA839" s="231">
        <v>1232.21</v>
      </c>
      <c r="BC839" s="209" t="s">
        <v>11498</v>
      </c>
      <c r="BD839" s="210">
        <v>3131561.7</v>
      </c>
    </row>
    <row r="840" spans="5:56" x14ac:dyDescent="0.55000000000000004">
      <c r="E840" s="282" t="s">
        <v>12808</v>
      </c>
      <c r="F840" s="282"/>
      <c r="G840" s="283">
        <v>100906.65</v>
      </c>
      <c r="I840" s="242" t="s">
        <v>12356</v>
      </c>
      <c r="J840" s="242"/>
      <c r="K840" s="243">
        <v>6181</v>
      </c>
      <c r="M840" s="224" t="s">
        <v>4367</v>
      </c>
      <c r="N840" s="224"/>
      <c r="O840" s="225">
        <v>566.94000000000005</v>
      </c>
      <c r="Q840" s="203" t="s">
        <v>1280</v>
      </c>
      <c r="R840" s="203"/>
      <c r="S840" s="204">
        <v>283758</v>
      </c>
      <c r="Y840" t="s">
        <v>58937</v>
      </c>
      <c r="Z840">
        <v>190.7</v>
      </c>
      <c r="AB840" s="276" t="s">
        <v>63984</v>
      </c>
      <c r="AC840" s="277">
        <v>54.23</v>
      </c>
      <c r="AE840" s="246" t="s">
        <v>63950</v>
      </c>
      <c r="AF840" s="247">
        <v>12200</v>
      </c>
      <c r="AH840" s="226" t="s">
        <v>15476</v>
      </c>
      <c r="AI840" s="227">
        <v>96.28</v>
      </c>
      <c r="AK840" s="207" t="s">
        <v>15447</v>
      </c>
      <c r="AL840" s="208">
        <v>1961</v>
      </c>
      <c r="AM840" s="93"/>
      <c r="AN840" s="199" t="s">
        <v>13340</v>
      </c>
      <c r="AO840" s="200">
        <v>46633.74</v>
      </c>
      <c r="AQ840" t="s">
        <v>9906</v>
      </c>
      <c r="AR840" s="284">
        <v>101317.94</v>
      </c>
      <c r="AT840" s="272" t="s">
        <v>12885</v>
      </c>
      <c r="AU840" s="273">
        <v>100906.65</v>
      </c>
      <c r="AW840" s="244" t="s">
        <v>12573</v>
      </c>
      <c r="AX840" s="245">
        <v>6181</v>
      </c>
      <c r="AZ840" s="230" t="s">
        <v>9543</v>
      </c>
      <c r="BA840" s="231">
        <v>566.94000000000005</v>
      </c>
      <c r="BC840" s="209" t="s">
        <v>12209</v>
      </c>
      <c r="BD840" s="210">
        <v>2763.22</v>
      </c>
    </row>
    <row r="841" spans="5:56" x14ac:dyDescent="0.55000000000000004">
      <c r="E841" s="282" t="s">
        <v>12809</v>
      </c>
      <c r="F841" s="282"/>
      <c r="G841" s="283">
        <v>282440.46999999997</v>
      </c>
      <c r="I841" s="242" t="s">
        <v>12357</v>
      </c>
      <c r="J841" s="242"/>
      <c r="K841" s="243">
        <v>438333</v>
      </c>
      <c r="M841" s="224" t="s">
        <v>4252</v>
      </c>
      <c r="N841" s="224"/>
      <c r="O841" s="225">
        <v>24163</v>
      </c>
      <c r="Q841" s="203" t="s">
        <v>1281</v>
      </c>
      <c r="R841" s="203"/>
      <c r="S841" s="204">
        <v>36205.4</v>
      </c>
      <c r="Y841" t="s">
        <v>60204</v>
      </c>
      <c r="Z841">
        <v>190.7</v>
      </c>
      <c r="AB841" s="276" t="s">
        <v>51677</v>
      </c>
      <c r="AC841" s="277">
        <v>301.26</v>
      </c>
      <c r="AE841" s="246" t="s">
        <v>63951</v>
      </c>
      <c r="AF841" s="247">
        <v>924.6</v>
      </c>
      <c r="AH841" s="226" t="s">
        <v>15477</v>
      </c>
      <c r="AI841" s="227">
        <v>40.56</v>
      </c>
      <c r="AK841" s="207" t="s">
        <v>15448</v>
      </c>
      <c r="AL841" s="208">
        <v>17000</v>
      </c>
      <c r="AM841" s="93"/>
      <c r="AN841" s="199" t="s">
        <v>13341</v>
      </c>
      <c r="AO841" s="200">
        <v>44000.73</v>
      </c>
      <c r="AQ841" t="s">
        <v>9907</v>
      </c>
      <c r="AR841" s="284">
        <v>10213.620000000001</v>
      </c>
      <c r="AT841" s="272" t="s">
        <v>12886</v>
      </c>
      <c r="AU841" s="273">
        <v>282440.46999999997</v>
      </c>
      <c r="AW841" s="244" t="s">
        <v>12574</v>
      </c>
      <c r="AX841" s="245">
        <v>438333</v>
      </c>
      <c r="AZ841" s="230" t="s">
        <v>10677</v>
      </c>
      <c r="BA841" s="231">
        <v>24163</v>
      </c>
      <c r="BC841" s="209" t="s">
        <v>9796</v>
      </c>
      <c r="BD841" s="210">
        <v>7971934.5099999998</v>
      </c>
    </row>
    <row r="842" spans="5:56" x14ac:dyDescent="0.55000000000000004">
      <c r="E842" s="282" t="s">
        <v>12810</v>
      </c>
      <c r="F842" s="282"/>
      <c r="G842" s="283">
        <v>320886.53000000003</v>
      </c>
      <c r="I842" s="242" t="s">
        <v>12458</v>
      </c>
      <c r="J842" s="242"/>
      <c r="K842" s="243">
        <v>8139</v>
      </c>
      <c r="M842" s="224" t="s">
        <v>4369</v>
      </c>
      <c r="N842" s="224"/>
      <c r="O842" s="225">
        <v>1354</v>
      </c>
      <c r="Q842" s="203" t="s">
        <v>1282</v>
      </c>
      <c r="R842" s="203"/>
      <c r="S842" s="204">
        <v>5457.7</v>
      </c>
      <c r="Y842" t="s">
        <v>40125</v>
      </c>
      <c r="Z842" s="284">
        <v>22400.93</v>
      </c>
      <c r="AB842" s="276" t="s">
        <v>66942</v>
      </c>
      <c r="AC842" s="277">
        <v>65879.759999999995</v>
      </c>
      <c r="AE842" s="246" t="s">
        <v>63952</v>
      </c>
      <c r="AF842" s="247">
        <v>2989</v>
      </c>
      <c r="AH842" s="226" t="s">
        <v>15478</v>
      </c>
      <c r="AI842" s="227">
        <v>1212</v>
      </c>
      <c r="AK842" s="207" t="s">
        <v>15449</v>
      </c>
      <c r="AL842" s="208">
        <v>4862</v>
      </c>
      <c r="AM842" s="93"/>
      <c r="AN842" s="199" t="s">
        <v>13342</v>
      </c>
      <c r="AO842" s="200">
        <v>13310</v>
      </c>
      <c r="AQ842" t="s">
        <v>9908</v>
      </c>
      <c r="AR842" s="284">
        <v>115015.1</v>
      </c>
      <c r="AT842" s="272" t="s">
        <v>12887</v>
      </c>
      <c r="AU842" s="273">
        <v>320886.53000000003</v>
      </c>
      <c r="AW842" s="244" t="s">
        <v>12684</v>
      </c>
      <c r="AX842" s="245">
        <v>8139</v>
      </c>
      <c r="AZ842" s="230" t="s">
        <v>10679</v>
      </c>
      <c r="BA842" s="231">
        <v>1354</v>
      </c>
      <c r="BC842" s="209" t="s">
        <v>6651</v>
      </c>
      <c r="BD842" s="210">
        <v>477567.67</v>
      </c>
    </row>
    <row r="843" spans="5:56" x14ac:dyDescent="0.55000000000000004">
      <c r="E843" s="282" t="s">
        <v>12812</v>
      </c>
      <c r="F843" s="282"/>
      <c r="G843" s="283">
        <v>41102.050000000003</v>
      </c>
      <c r="I843" s="242" t="s">
        <v>12459</v>
      </c>
      <c r="J843" s="242"/>
      <c r="K843" s="243">
        <v>5302</v>
      </c>
      <c r="M843" s="224" t="s">
        <v>4253</v>
      </c>
      <c r="N843" s="224"/>
      <c r="O843" s="225">
        <v>48314.92</v>
      </c>
      <c r="Q843" s="203" t="s">
        <v>1283</v>
      </c>
      <c r="R843" s="203"/>
      <c r="S843" s="204">
        <v>85833.16</v>
      </c>
      <c r="Y843" t="s">
        <v>54814</v>
      </c>
      <c r="Z843">
        <v>258.33</v>
      </c>
      <c r="AB843" s="276" t="s">
        <v>54823</v>
      </c>
      <c r="AC843" s="277">
        <v>35692.44</v>
      </c>
      <c r="AE843" s="246" t="s">
        <v>58835</v>
      </c>
      <c r="AF843" s="247">
        <v>1930.64</v>
      </c>
      <c r="AH843" s="226" t="s">
        <v>15479</v>
      </c>
      <c r="AI843" s="227">
        <v>26234.39</v>
      </c>
      <c r="AK843" s="207" t="s">
        <v>15450</v>
      </c>
      <c r="AL843" s="208">
        <v>19316</v>
      </c>
      <c r="AM843" s="93"/>
      <c r="AN843" s="199" t="s">
        <v>13343</v>
      </c>
      <c r="AO843" s="200">
        <v>5000</v>
      </c>
      <c r="AQ843" t="s">
        <v>9910</v>
      </c>
      <c r="AR843" s="284">
        <v>43780.88</v>
      </c>
      <c r="AT843" s="272" t="s">
        <v>12889</v>
      </c>
      <c r="AU843" s="273">
        <v>41102.050000000003</v>
      </c>
      <c r="AW843" s="244" t="s">
        <v>12685</v>
      </c>
      <c r="AX843" s="245">
        <v>5302</v>
      </c>
      <c r="AZ843" s="230" t="s">
        <v>10680</v>
      </c>
      <c r="BA843" s="231">
        <v>48314.92</v>
      </c>
      <c r="BC843" s="209" t="s">
        <v>7074</v>
      </c>
      <c r="BD843" s="210">
        <v>201028</v>
      </c>
    </row>
    <row r="844" spans="5:56" x14ac:dyDescent="0.55000000000000004">
      <c r="E844" s="282" t="s">
        <v>12813</v>
      </c>
      <c r="F844" s="282"/>
      <c r="G844" s="283">
        <v>4335.3500000000004</v>
      </c>
      <c r="I844" s="242" t="s">
        <v>12358</v>
      </c>
      <c r="J844" s="242"/>
      <c r="K844" s="243">
        <v>10046.25</v>
      </c>
      <c r="M844" s="224" t="s">
        <v>4254</v>
      </c>
      <c r="N844" s="224"/>
      <c r="O844" s="225">
        <v>52028.25</v>
      </c>
      <c r="Q844" s="203" t="s">
        <v>1284</v>
      </c>
      <c r="R844" s="203"/>
      <c r="S844" s="204">
        <v>26996</v>
      </c>
      <c r="Y844" t="s">
        <v>54815</v>
      </c>
      <c r="Z844">
        <v>375.25</v>
      </c>
      <c r="AB844" s="276" t="s">
        <v>34585</v>
      </c>
      <c r="AC844" s="277">
        <v>356786.47</v>
      </c>
      <c r="AE844" s="246" t="s">
        <v>62525</v>
      </c>
      <c r="AF844" s="247">
        <v>1757.11</v>
      </c>
      <c r="AH844" s="226" t="s">
        <v>42138</v>
      </c>
      <c r="AI844" s="227">
        <v>826590</v>
      </c>
      <c r="AK844" s="207" t="s">
        <v>15451</v>
      </c>
      <c r="AL844" s="208">
        <v>53294</v>
      </c>
      <c r="AM844" s="93"/>
      <c r="AN844" s="199" t="s">
        <v>31889</v>
      </c>
      <c r="AO844" s="200">
        <v>121114</v>
      </c>
      <c r="AQ844" t="s">
        <v>9911</v>
      </c>
      <c r="AR844" s="284">
        <v>4668.8500000000004</v>
      </c>
      <c r="AT844" s="272" t="s">
        <v>12890</v>
      </c>
      <c r="AU844" s="273">
        <v>4335.3500000000004</v>
      </c>
      <c r="AW844" s="244" t="s">
        <v>12576</v>
      </c>
      <c r="AX844" s="245">
        <v>10046.25</v>
      </c>
      <c r="AZ844" s="230" t="s">
        <v>10682</v>
      </c>
      <c r="BA844" s="231">
        <v>52028.25</v>
      </c>
      <c r="BC844" s="209" t="s">
        <v>7317</v>
      </c>
      <c r="BD844" s="210">
        <v>1031894.03</v>
      </c>
    </row>
    <row r="845" spans="5:56" x14ac:dyDescent="0.55000000000000004">
      <c r="E845" s="282" t="s">
        <v>12814</v>
      </c>
      <c r="F845" s="282"/>
      <c r="G845" s="283">
        <v>27999.73</v>
      </c>
      <c r="I845" s="242" t="s">
        <v>12360</v>
      </c>
      <c r="J845" s="242"/>
      <c r="K845" s="243">
        <v>45699</v>
      </c>
      <c r="M845" s="224" t="s">
        <v>4372</v>
      </c>
      <c r="N845" s="224"/>
      <c r="O845" s="225">
        <v>7621</v>
      </c>
      <c r="Q845" s="203" t="s">
        <v>1285</v>
      </c>
      <c r="R845" s="203"/>
      <c r="S845" s="204">
        <v>14294</v>
      </c>
      <c r="Y845" t="s">
        <v>34569</v>
      </c>
      <c r="Z845" s="284">
        <v>12836.08</v>
      </c>
      <c r="AB845" s="276" t="s">
        <v>66943</v>
      </c>
      <c r="AC845" s="277">
        <v>5737.5</v>
      </c>
      <c r="AE845" s="246" t="s">
        <v>62526</v>
      </c>
      <c r="AF845" s="247">
        <v>115.64</v>
      </c>
      <c r="AH845" s="226" t="s">
        <v>42139</v>
      </c>
      <c r="AI845" s="227">
        <v>63234.1</v>
      </c>
      <c r="AK845" s="207" t="s">
        <v>15452</v>
      </c>
      <c r="AL845" s="208">
        <v>31255.68</v>
      </c>
      <c r="AM845" s="93"/>
      <c r="AN845" s="199" t="s">
        <v>13344</v>
      </c>
      <c r="AO845" s="200">
        <v>282.29000000000002</v>
      </c>
      <c r="AQ845" t="s">
        <v>9912</v>
      </c>
      <c r="AR845" s="284">
        <v>334749.51</v>
      </c>
      <c r="AT845" s="272" t="s">
        <v>12891</v>
      </c>
      <c r="AU845" s="273">
        <v>27999.73</v>
      </c>
      <c r="AW845" s="244" t="s">
        <v>12579</v>
      </c>
      <c r="AX845" s="245">
        <v>45699</v>
      </c>
      <c r="AZ845" s="230" t="s">
        <v>10683</v>
      </c>
      <c r="BA845" s="231">
        <v>7621</v>
      </c>
      <c r="BC845" s="209" t="s">
        <v>7585</v>
      </c>
      <c r="BD845" s="210">
        <v>1740585.55</v>
      </c>
    </row>
    <row r="846" spans="5:56" x14ac:dyDescent="0.55000000000000004">
      <c r="E846" s="282" t="s">
        <v>12816</v>
      </c>
      <c r="F846" s="282"/>
      <c r="G846" s="283">
        <v>7756.29</v>
      </c>
      <c r="I846" s="242" t="s">
        <v>12361</v>
      </c>
      <c r="J846" s="242"/>
      <c r="K846" s="243">
        <v>86021</v>
      </c>
      <c r="M846" s="224" t="s">
        <v>4255</v>
      </c>
      <c r="N846" s="224"/>
      <c r="O846" s="225">
        <v>47972.11</v>
      </c>
      <c r="Q846" s="203" t="s">
        <v>1286</v>
      </c>
      <c r="R846" s="203"/>
      <c r="S846" s="204">
        <v>8221</v>
      </c>
      <c r="Y846" t="s">
        <v>34570</v>
      </c>
      <c r="Z846" s="284">
        <v>58840.7</v>
      </c>
      <c r="AB846" s="276" t="s">
        <v>66944</v>
      </c>
      <c r="AC846" s="277">
        <v>26475</v>
      </c>
      <c r="AE846" s="246" t="s">
        <v>62527</v>
      </c>
      <c r="AF846" s="247">
        <v>430.49</v>
      </c>
      <c r="AH846" s="226" t="s">
        <v>44377</v>
      </c>
      <c r="AI846" s="227">
        <v>608</v>
      </c>
      <c r="AK846" s="207" t="s">
        <v>15453</v>
      </c>
      <c r="AL846" s="208">
        <v>16610</v>
      </c>
      <c r="AM846" s="93"/>
      <c r="AN846" s="199" t="s">
        <v>13345</v>
      </c>
      <c r="AO846" s="200">
        <v>2843.62</v>
      </c>
      <c r="AQ846" t="s">
        <v>9914</v>
      </c>
      <c r="AR846" s="284">
        <v>130424.21</v>
      </c>
      <c r="AT846" s="272" t="s">
        <v>12893</v>
      </c>
      <c r="AU846" s="273">
        <v>7756.29</v>
      </c>
      <c r="AW846" s="244" t="s">
        <v>12580</v>
      </c>
      <c r="AX846" s="245">
        <v>86021</v>
      </c>
      <c r="AZ846" s="230" t="s">
        <v>9545</v>
      </c>
      <c r="BA846" s="231">
        <v>47972.11</v>
      </c>
      <c r="BC846" s="209" t="s">
        <v>7732</v>
      </c>
      <c r="BD846" s="210">
        <v>161801.72</v>
      </c>
    </row>
    <row r="847" spans="5:56" x14ac:dyDescent="0.55000000000000004">
      <c r="E847" s="282" t="s">
        <v>12819</v>
      </c>
      <c r="F847" s="282"/>
      <c r="G847" s="283">
        <v>18748</v>
      </c>
      <c r="I847" s="242" t="s">
        <v>12362</v>
      </c>
      <c r="J847" s="242"/>
      <c r="K847" s="243">
        <v>12376.4</v>
      </c>
      <c r="M847" s="224" t="s">
        <v>4373</v>
      </c>
      <c r="N847" s="224"/>
      <c r="O847" s="225">
        <v>2560</v>
      </c>
      <c r="Q847" s="203" t="s">
        <v>1287</v>
      </c>
      <c r="R847" s="203"/>
      <c r="S847" s="204">
        <v>45053.56</v>
      </c>
      <c r="Y847" t="s">
        <v>55833</v>
      </c>
      <c r="Z847" s="284">
        <v>3848.69</v>
      </c>
      <c r="AB847" s="276" t="s">
        <v>66945</v>
      </c>
      <c r="AC847" s="277">
        <v>19830</v>
      </c>
      <c r="AE847" s="246" t="s">
        <v>62528</v>
      </c>
      <c r="AF847" s="247">
        <v>442.08</v>
      </c>
      <c r="AH847" s="226" t="s">
        <v>15482</v>
      </c>
      <c r="AI847" s="227">
        <v>4249</v>
      </c>
      <c r="AK847" s="207" t="s">
        <v>15454</v>
      </c>
      <c r="AL847" s="208">
        <v>12750</v>
      </c>
      <c r="AM847" s="93"/>
      <c r="AN847" s="199" t="s">
        <v>13346</v>
      </c>
      <c r="AO847" s="200">
        <v>21500</v>
      </c>
      <c r="AQ847" t="s">
        <v>9918</v>
      </c>
      <c r="AR847" s="284">
        <v>489940.18</v>
      </c>
      <c r="AT847" s="272" t="s">
        <v>12896</v>
      </c>
      <c r="AU847" s="273">
        <v>18748</v>
      </c>
      <c r="AW847" s="244" t="s">
        <v>12582</v>
      </c>
      <c r="AX847" s="245">
        <v>12376.4</v>
      </c>
      <c r="AZ847" s="230" t="s">
        <v>10684</v>
      </c>
      <c r="BA847" s="231">
        <v>2560</v>
      </c>
      <c r="BC847" s="209" t="s">
        <v>7960</v>
      </c>
      <c r="BD847" s="210">
        <v>28692.91</v>
      </c>
    </row>
    <row r="848" spans="5:56" x14ac:dyDescent="0.55000000000000004">
      <c r="E848" s="282" t="s">
        <v>12820</v>
      </c>
      <c r="F848" s="282"/>
      <c r="G848" s="283">
        <v>211258.9</v>
      </c>
      <c r="I848" s="242" t="s">
        <v>12364</v>
      </c>
      <c r="J848" s="242"/>
      <c r="K848" s="243">
        <v>77500</v>
      </c>
      <c r="M848" s="224" t="s">
        <v>4374</v>
      </c>
      <c r="N848" s="224"/>
      <c r="O848" s="225">
        <v>1568</v>
      </c>
      <c r="Q848" s="203" t="s">
        <v>1288</v>
      </c>
      <c r="R848" s="203"/>
      <c r="S848" s="204">
        <v>21130</v>
      </c>
      <c r="Y848" t="s">
        <v>63619</v>
      </c>
      <c r="Z848" s="284">
        <v>34127.11</v>
      </c>
      <c r="AB848" s="276" t="s">
        <v>57254</v>
      </c>
      <c r="AC848" s="277">
        <v>39237.5</v>
      </c>
      <c r="AE848" s="246" t="s">
        <v>62529</v>
      </c>
      <c r="AF848" s="247">
        <v>1958.21</v>
      </c>
      <c r="AH848" s="226" t="s">
        <v>15484</v>
      </c>
      <c r="AI848" s="227">
        <v>600</v>
      </c>
      <c r="AK848" s="207" t="s">
        <v>15455</v>
      </c>
      <c r="AL848" s="208">
        <v>225</v>
      </c>
      <c r="AM848" s="93"/>
      <c r="AN848" s="199" t="s">
        <v>13347</v>
      </c>
      <c r="AO848" s="200">
        <v>1644.89</v>
      </c>
      <c r="AQ848" t="s">
        <v>9924</v>
      </c>
      <c r="AR848" s="284">
        <v>16258.92</v>
      </c>
      <c r="AT848" s="272" t="s">
        <v>12897</v>
      </c>
      <c r="AU848" s="273">
        <v>211258.9</v>
      </c>
      <c r="AW848" s="244" t="s">
        <v>12584</v>
      </c>
      <c r="AX848" s="245">
        <v>77500</v>
      </c>
      <c r="AZ848" s="230" t="s">
        <v>10685</v>
      </c>
      <c r="BA848" s="231">
        <v>1568</v>
      </c>
      <c r="BC848" s="209" t="s">
        <v>8027</v>
      </c>
      <c r="BD848" s="210">
        <v>333679</v>
      </c>
    </row>
    <row r="849" spans="5:56" x14ac:dyDescent="0.55000000000000004">
      <c r="E849" s="282" t="s">
        <v>12821</v>
      </c>
      <c r="F849" s="282"/>
      <c r="G849" s="283">
        <v>77977.11</v>
      </c>
      <c r="I849" s="242" t="s">
        <v>12365</v>
      </c>
      <c r="J849" s="242"/>
      <c r="K849" s="243">
        <v>37550.480000000003</v>
      </c>
      <c r="M849" s="224" t="s">
        <v>4420</v>
      </c>
      <c r="N849" s="224"/>
      <c r="O849" s="225">
        <v>1533</v>
      </c>
      <c r="Q849" s="203" t="s">
        <v>1289</v>
      </c>
      <c r="R849" s="203"/>
      <c r="S849" s="204">
        <v>2634</v>
      </c>
      <c r="Y849" t="s">
        <v>46676</v>
      </c>
      <c r="Z849" s="284">
        <v>34159.01</v>
      </c>
      <c r="AB849" s="276" t="s">
        <v>47782</v>
      </c>
      <c r="AC849" s="277">
        <v>37519.449999999997</v>
      </c>
      <c r="AE849" s="246" t="s">
        <v>63016</v>
      </c>
      <c r="AF849" s="247">
        <v>34.32</v>
      </c>
      <c r="AH849" s="226" t="s">
        <v>15485</v>
      </c>
      <c r="AI849" s="227">
        <v>1806.26</v>
      </c>
      <c r="AK849" s="207" t="s">
        <v>15456</v>
      </c>
      <c r="AL849" s="208">
        <v>4654.34</v>
      </c>
      <c r="AM849" s="93"/>
      <c r="AN849" s="199" t="s">
        <v>13348</v>
      </c>
      <c r="AO849" s="200">
        <v>282.29000000000002</v>
      </c>
      <c r="AQ849" t="s">
        <v>9925</v>
      </c>
      <c r="AR849" s="284">
        <v>15307.7</v>
      </c>
      <c r="AT849" s="272" t="s">
        <v>12898</v>
      </c>
      <c r="AU849" s="273">
        <v>77977.11</v>
      </c>
      <c r="AW849" s="244" t="s">
        <v>12585</v>
      </c>
      <c r="AX849" s="245">
        <v>37550.480000000003</v>
      </c>
      <c r="AZ849" s="230" t="s">
        <v>10687</v>
      </c>
      <c r="BA849" s="231">
        <v>1533</v>
      </c>
      <c r="BC849" s="209" t="s">
        <v>8186</v>
      </c>
      <c r="BD849" s="210">
        <v>223833.44</v>
      </c>
    </row>
    <row r="850" spans="5:56" x14ac:dyDescent="0.55000000000000004">
      <c r="E850" s="282" t="s">
        <v>12822</v>
      </c>
      <c r="F850" s="282"/>
      <c r="G850" s="283">
        <v>47419.89</v>
      </c>
      <c r="I850" s="242" t="s">
        <v>12466</v>
      </c>
      <c r="J850" s="242"/>
      <c r="K850" s="243">
        <v>595.27</v>
      </c>
      <c r="M850" s="224" t="s">
        <v>4257</v>
      </c>
      <c r="N850" s="224"/>
      <c r="O850" s="225">
        <v>42215.61</v>
      </c>
      <c r="Q850" s="203" t="s">
        <v>1290</v>
      </c>
      <c r="R850" s="203"/>
      <c r="S850" s="204">
        <v>21831</v>
      </c>
      <c r="Y850" t="s">
        <v>47759</v>
      </c>
      <c r="Z850" s="284">
        <v>30300</v>
      </c>
      <c r="AB850" s="276" t="s">
        <v>66946</v>
      </c>
      <c r="AC850" s="277">
        <v>18920</v>
      </c>
      <c r="AE850" s="246" t="s">
        <v>63953</v>
      </c>
      <c r="AF850" s="247">
        <v>496.89</v>
      </c>
      <c r="AH850" s="226" t="s">
        <v>15488</v>
      </c>
      <c r="AI850" s="227">
        <v>595.52</v>
      </c>
      <c r="AK850" s="207" t="s">
        <v>15457</v>
      </c>
      <c r="AL850" s="208">
        <v>13190.25</v>
      </c>
      <c r="AM850" s="93"/>
      <c r="AN850" s="199" t="s">
        <v>13349</v>
      </c>
      <c r="AO850" s="200">
        <v>2843.62</v>
      </c>
      <c r="AQ850" t="s">
        <v>9926</v>
      </c>
      <c r="AR850" s="284">
        <v>23837.66</v>
      </c>
      <c r="AT850" s="272" t="s">
        <v>12899</v>
      </c>
      <c r="AU850" s="273">
        <v>47419.89</v>
      </c>
      <c r="AW850" s="244" t="s">
        <v>12692</v>
      </c>
      <c r="AX850" s="245">
        <v>595.27</v>
      </c>
      <c r="AZ850" s="230" t="s">
        <v>9550</v>
      </c>
      <c r="BA850" s="231">
        <v>42215.61</v>
      </c>
      <c r="BC850" s="209" t="s">
        <v>8287</v>
      </c>
      <c r="BD850" s="210">
        <v>1340729</v>
      </c>
    </row>
    <row r="851" spans="5:56" x14ac:dyDescent="0.55000000000000004">
      <c r="E851" s="282" t="s">
        <v>12823</v>
      </c>
      <c r="F851" s="282"/>
      <c r="G851" s="283">
        <v>122141.16</v>
      </c>
      <c r="I851" s="242" t="s">
        <v>12367</v>
      </c>
      <c r="J851" s="242"/>
      <c r="K851" s="243">
        <v>140645.06</v>
      </c>
      <c r="M851" s="224" t="s">
        <v>3567</v>
      </c>
      <c r="N851" s="224"/>
      <c r="O851" s="225">
        <v>42133.13</v>
      </c>
      <c r="Q851" s="203" t="s">
        <v>1291</v>
      </c>
      <c r="R851" s="203"/>
      <c r="S851" s="204">
        <v>18061</v>
      </c>
      <c r="Y851" t="s">
        <v>36026</v>
      </c>
      <c r="Z851" s="284">
        <v>1265.82</v>
      </c>
      <c r="AB851" s="276" t="s">
        <v>63986</v>
      </c>
      <c r="AC851" s="277">
        <v>1971.9</v>
      </c>
      <c r="AE851" s="246" t="s">
        <v>59398</v>
      </c>
      <c r="AF851" s="247">
        <v>3041.47</v>
      </c>
      <c r="AH851" s="226" t="s">
        <v>15489</v>
      </c>
      <c r="AI851" s="227">
        <v>1970.42</v>
      </c>
      <c r="AK851" s="207" t="s">
        <v>15458</v>
      </c>
      <c r="AL851" s="208">
        <v>26705.49</v>
      </c>
      <c r="AM851" s="93"/>
      <c r="AN851" s="199" t="s">
        <v>13350</v>
      </c>
      <c r="AO851" s="200">
        <v>4537.6400000000003</v>
      </c>
      <c r="AQ851" t="s">
        <v>9929</v>
      </c>
      <c r="AR851" s="284">
        <v>132455.56</v>
      </c>
      <c r="AT851" s="272" t="s">
        <v>12900</v>
      </c>
      <c r="AU851" s="273">
        <v>122141.16</v>
      </c>
      <c r="AW851" s="244" t="s">
        <v>12587</v>
      </c>
      <c r="AX851" s="245">
        <v>140645.06</v>
      </c>
      <c r="AZ851" s="230" t="s">
        <v>9551</v>
      </c>
      <c r="BA851" s="231">
        <v>42133.13</v>
      </c>
      <c r="BC851" s="209" t="s">
        <v>8510</v>
      </c>
      <c r="BD851" s="210">
        <v>5233656</v>
      </c>
    </row>
    <row r="852" spans="5:56" x14ac:dyDescent="0.55000000000000004">
      <c r="E852" s="282" t="s">
        <v>12824</v>
      </c>
      <c r="F852" s="282"/>
      <c r="G852" s="283">
        <v>7815</v>
      </c>
      <c r="I852" s="242" t="s">
        <v>12368</v>
      </c>
      <c r="J852" s="242"/>
      <c r="K852" s="243">
        <v>63172</v>
      </c>
      <c r="M852" s="224" t="s">
        <v>4258</v>
      </c>
      <c r="N852" s="224"/>
      <c r="O852" s="225">
        <v>78917</v>
      </c>
      <c r="Q852" s="203" t="s">
        <v>1292</v>
      </c>
      <c r="R852" s="203"/>
      <c r="S852" s="204">
        <v>78279</v>
      </c>
      <c r="Y852" t="s">
        <v>34571</v>
      </c>
      <c r="Z852" s="284">
        <v>62370.54</v>
      </c>
      <c r="AB852" s="276" t="s">
        <v>66947</v>
      </c>
      <c r="AC852" s="277">
        <v>23640</v>
      </c>
      <c r="AE852" s="246" t="s">
        <v>63615</v>
      </c>
      <c r="AF852" s="247">
        <v>6504.59</v>
      </c>
      <c r="AH852" s="226" t="s">
        <v>15490</v>
      </c>
      <c r="AI852" s="227">
        <v>1832.93</v>
      </c>
      <c r="AK852" s="207" t="s">
        <v>15459</v>
      </c>
      <c r="AL852" s="208">
        <v>111106.94</v>
      </c>
      <c r="AM852" s="93"/>
      <c r="AN852" s="199" t="s">
        <v>13351</v>
      </c>
      <c r="AO852" s="200">
        <v>46633.74</v>
      </c>
      <c r="AQ852" t="s">
        <v>9931</v>
      </c>
      <c r="AR852" s="284">
        <v>11717.24</v>
      </c>
      <c r="AT852" s="272" t="s">
        <v>12901</v>
      </c>
      <c r="AU852" s="273">
        <v>7815</v>
      </c>
      <c r="AW852" s="244" t="s">
        <v>12588</v>
      </c>
      <c r="AX852" s="245">
        <v>63172</v>
      </c>
      <c r="AZ852" s="230" t="s">
        <v>10689</v>
      </c>
      <c r="BA852" s="231">
        <v>78917</v>
      </c>
      <c r="BC852" s="209" t="s">
        <v>8669</v>
      </c>
      <c r="BD852" s="210">
        <v>111973.31</v>
      </c>
    </row>
    <row r="853" spans="5:56" x14ac:dyDescent="0.55000000000000004">
      <c r="E853" s="282" t="s">
        <v>12825</v>
      </c>
      <c r="F853" s="282"/>
      <c r="G853" s="283">
        <v>138982.19</v>
      </c>
      <c r="I853" s="242" t="s">
        <v>12472</v>
      </c>
      <c r="J853" s="242"/>
      <c r="K853" s="243">
        <v>829</v>
      </c>
      <c r="M853" s="224" t="s">
        <v>4378</v>
      </c>
      <c r="N853" s="224"/>
      <c r="O853" s="225">
        <v>2516.0500000000002</v>
      </c>
      <c r="Q853" s="203" t="s">
        <v>1293</v>
      </c>
      <c r="R853" s="203"/>
      <c r="S853" s="204">
        <v>8985</v>
      </c>
      <c r="Y853" t="s">
        <v>34572</v>
      </c>
      <c r="Z853" s="284">
        <v>196025.04</v>
      </c>
      <c r="AB853" s="276" t="s">
        <v>54824</v>
      </c>
      <c r="AC853" s="277">
        <v>154858.93</v>
      </c>
      <c r="AE853" s="246" t="s">
        <v>63616</v>
      </c>
      <c r="AF853" s="247">
        <v>497.58</v>
      </c>
      <c r="AH853" s="226" t="s">
        <v>51580</v>
      </c>
      <c r="AI853" s="227">
        <v>3785.46</v>
      </c>
      <c r="AK853" s="207" t="s">
        <v>15460</v>
      </c>
      <c r="AL853" s="208">
        <v>797.96</v>
      </c>
      <c r="AM853" s="93"/>
      <c r="AN853" s="199" t="s">
        <v>13352</v>
      </c>
      <c r="AO853" s="200">
        <v>249039.73</v>
      </c>
      <c r="AQ853" t="s">
        <v>9933</v>
      </c>
      <c r="AR853" s="284">
        <v>25930.18</v>
      </c>
      <c r="AT853" s="272" t="s">
        <v>12902</v>
      </c>
      <c r="AU853" s="273">
        <v>138982.19</v>
      </c>
      <c r="AW853" s="244" t="s">
        <v>12700</v>
      </c>
      <c r="AX853" s="245">
        <v>829</v>
      </c>
      <c r="AZ853" s="230" t="s">
        <v>9553</v>
      </c>
      <c r="BA853" s="231">
        <v>2516.0500000000002</v>
      </c>
      <c r="BC853" s="209" t="s">
        <v>8909</v>
      </c>
      <c r="BD853" s="210">
        <v>603406.67000000004</v>
      </c>
    </row>
    <row r="854" spans="5:56" x14ac:dyDescent="0.55000000000000004">
      <c r="E854" s="282" t="s">
        <v>12826</v>
      </c>
      <c r="F854" s="282"/>
      <c r="G854" s="283">
        <v>12077.15</v>
      </c>
      <c r="I854" s="242" t="s">
        <v>12369</v>
      </c>
      <c r="J854" s="242"/>
      <c r="K854" s="243">
        <v>55122</v>
      </c>
      <c r="M854" s="224" t="s">
        <v>4259</v>
      </c>
      <c r="N854" s="224"/>
      <c r="O854" s="225">
        <v>38624</v>
      </c>
      <c r="Q854" s="203" t="s">
        <v>1294</v>
      </c>
      <c r="R854" s="203"/>
      <c r="S854" s="204">
        <v>7090</v>
      </c>
      <c r="Y854" t="s">
        <v>34573</v>
      </c>
      <c r="Z854" s="284">
        <v>126417.71</v>
      </c>
      <c r="AB854" s="276" t="s">
        <v>47783</v>
      </c>
      <c r="AC854" s="277">
        <v>6517.25</v>
      </c>
      <c r="AE854" s="246" t="s">
        <v>63617</v>
      </c>
      <c r="AF854" s="247">
        <v>1154.9100000000001</v>
      </c>
      <c r="AH854" s="226" t="s">
        <v>49614</v>
      </c>
      <c r="AI854" s="227">
        <v>25194.41</v>
      </c>
      <c r="AK854" s="207" t="s">
        <v>15461</v>
      </c>
      <c r="AL854" s="208">
        <v>14140.91</v>
      </c>
      <c r="AM854" s="93"/>
      <c r="AN854" s="199" t="s">
        <v>31890</v>
      </c>
      <c r="AO854" s="200">
        <v>215.12</v>
      </c>
      <c r="AQ854" t="s">
        <v>9936</v>
      </c>
      <c r="AR854" s="284">
        <v>817683.79</v>
      </c>
      <c r="AT854" s="272" t="s">
        <v>12903</v>
      </c>
      <c r="AU854" s="273">
        <v>12077.15</v>
      </c>
      <c r="AW854" s="244" t="s">
        <v>12589</v>
      </c>
      <c r="AX854" s="245">
        <v>55122</v>
      </c>
      <c r="AZ854" s="230" t="s">
        <v>10691</v>
      </c>
      <c r="BA854" s="231">
        <v>38624</v>
      </c>
      <c r="BC854" s="209" t="s">
        <v>9250</v>
      </c>
      <c r="BD854" s="210">
        <v>11295435.189999999</v>
      </c>
    </row>
    <row r="855" spans="5:56" x14ac:dyDescent="0.55000000000000004">
      <c r="E855" s="282" t="s">
        <v>12827</v>
      </c>
      <c r="F855" s="282"/>
      <c r="G855" s="283">
        <v>51296.22</v>
      </c>
      <c r="I855" s="242" t="s">
        <v>12474</v>
      </c>
      <c r="J855" s="242"/>
      <c r="K855" s="243">
        <v>12144</v>
      </c>
      <c r="M855" s="224" t="s">
        <v>4260</v>
      </c>
      <c r="N855" s="224"/>
      <c r="O855" s="225">
        <v>75578.69</v>
      </c>
      <c r="Q855" s="203" t="s">
        <v>1295</v>
      </c>
      <c r="R855" s="203"/>
      <c r="S855" s="204">
        <v>37936</v>
      </c>
      <c r="Y855" t="s">
        <v>51652</v>
      </c>
      <c r="Z855" s="284">
        <v>4012</v>
      </c>
      <c r="AB855" s="276" t="s">
        <v>34586</v>
      </c>
      <c r="AC855" s="277">
        <v>58450.94</v>
      </c>
      <c r="AE855" s="246" t="s">
        <v>61773</v>
      </c>
      <c r="AF855" s="247">
        <v>14951.28</v>
      </c>
      <c r="AH855" s="226" t="s">
        <v>34525</v>
      </c>
      <c r="AI855" s="227">
        <v>7000</v>
      </c>
      <c r="AK855" s="207" t="s">
        <v>15462</v>
      </c>
      <c r="AL855" s="208">
        <v>12864.09</v>
      </c>
      <c r="AM855" s="93"/>
      <c r="AN855" s="199" t="s">
        <v>31891</v>
      </c>
      <c r="AO855" s="200">
        <v>190</v>
      </c>
      <c r="AQ855" t="s">
        <v>9938</v>
      </c>
      <c r="AR855" s="284">
        <v>7710.51</v>
      </c>
      <c r="AT855" s="272" t="s">
        <v>12904</v>
      </c>
      <c r="AU855" s="273">
        <v>51296.22</v>
      </c>
      <c r="AW855" s="244" t="s">
        <v>12702</v>
      </c>
      <c r="AX855" s="245">
        <v>12144</v>
      </c>
      <c r="AZ855" s="230" t="s">
        <v>10692</v>
      </c>
      <c r="BA855" s="231">
        <v>75578.69</v>
      </c>
      <c r="BC855" s="209" t="s">
        <v>9504</v>
      </c>
      <c r="BD855" s="210">
        <v>1035.3</v>
      </c>
    </row>
    <row r="856" spans="5:56" x14ac:dyDescent="0.55000000000000004">
      <c r="E856" s="282" t="s">
        <v>12828</v>
      </c>
      <c r="F856" s="282"/>
      <c r="G856" s="283">
        <v>201430.5</v>
      </c>
      <c r="I856" s="242" t="s">
        <v>12371</v>
      </c>
      <c r="J856" s="242"/>
      <c r="K856" s="243">
        <v>13510</v>
      </c>
      <c r="M856" s="224" t="s">
        <v>4261</v>
      </c>
      <c r="N856" s="224"/>
      <c r="O856" s="225">
        <v>31124</v>
      </c>
      <c r="Q856" s="203" t="s">
        <v>1296</v>
      </c>
      <c r="R856" s="203"/>
      <c r="S856" s="204">
        <v>6873</v>
      </c>
      <c r="Y856" t="s">
        <v>36027</v>
      </c>
      <c r="Z856" s="284">
        <v>174548.01</v>
      </c>
      <c r="AB856" s="276" t="s">
        <v>34587</v>
      </c>
      <c r="AC856" s="277">
        <v>182835.84</v>
      </c>
      <c r="AE856" s="246" t="s">
        <v>61774</v>
      </c>
      <c r="AF856" s="247">
        <v>1111.56</v>
      </c>
      <c r="AH856" s="226" t="s">
        <v>33101</v>
      </c>
      <c r="AI856" s="227">
        <v>1795.55</v>
      </c>
      <c r="AK856" s="207" t="s">
        <v>15463</v>
      </c>
      <c r="AL856" s="208">
        <v>7990</v>
      </c>
      <c r="AM856" s="93"/>
      <c r="AN856" s="199" t="s">
        <v>31892</v>
      </c>
      <c r="AO856" s="200">
        <v>699.88</v>
      </c>
      <c r="AQ856" t="s">
        <v>9939</v>
      </c>
      <c r="AR856" s="284">
        <v>2581.7399999999998</v>
      </c>
      <c r="AT856" s="272" t="s">
        <v>12905</v>
      </c>
      <c r="AU856" s="273">
        <v>201430.5</v>
      </c>
      <c r="AW856" s="244" t="s">
        <v>12591</v>
      </c>
      <c r="AX856" s="245">
        <v>13510</v>
      </c>
      <c r="AZ856" s="230" t="s">
        <v>10693</v>
      </c>
      <c r="BA856" s="231">
        <v>31124</v>
      </c>
      <c r="BC856" s="209" t="s">
        <v>10878</v>
      </c>
      <c r="BD856" s="210">
        <v>7752.26</v>
      </c>
    </row>
    <row r="857" spans="5:56" x14ac:dyDescent="0.55000000000000004">
      <c r="E857" s="282" t="s">
        <v>12829</v>
      </c>
      <c r="F857" s="282"/>
      <c r="G857" s="283">
        <v>38662.410000000003</v>
      </c>
      <c r="I857" s="242" t="s">
        <v>12372</v>
      </c>
      <c r="J857" s="242"/>
      <c r="K857" s="243">
        <v>-4</v>
      </c>
      <c r="M857" s="224" t="s">
        <v>4263</v>
      </c>
      <c r="N857" s="224"/>
      <c r="O857" s="225">
        <v>15170</v>
      </c>
      <c r="Q857" s="203" t="s">
        <v>1297</v>
      </c>
      <c r="R857" s="203"/>
      <c r="S857" s="204">
        <v>4690</v>
      </c>
      <c r="Y857" t="s">
        <v>71253</v>
      </c>
      <c r="Z857" s="284">
        <v>77629.11</v>
      </c>
      <c r="AB857" s="276" t="s">
        <v>34588</v>
      </c>
      <c r="AC857" s="277">
        <v>53275.34</v>
      </c>
      <c r="AE857" s="246" t="s">
        <v>61775</v>
      </c>
      <c r="AF857" s="247">
        <v>3394.56</v>
      </c>
      <c r="AH857" s="226" t="s">
        <v>33102</v>
      </c>
      <c r="AI857" s="227">
        <v>49.42</v>
      </c>
      <c r="AK857" s="207" t="s">
        <v>15464</v>
      </c>
      <c r="AL857" s="208">
        <v>-90374.55</v>
      </c>
      <c r="AM857" s="93"/>
      <c r="AN857" s="199" t="s">
        <v>18371</v>
      </c>
      <c r="AO857" s="200">
        <v>215.12</v>
      </c>
      <c r="AQ857" t="s">
        <v>9944</v>
      </c>
      <c r="AR857" s="284">
        <v>22435.7</v>
      </c>
      <c r="AT857" s="272" t="s">
        <v>12906</v>
      </c>
      <c r="AU857" s="273">
        <v>38662.410000000003</v>
      </c>
      <c r="AW857" s="244" t="s">
        <v>12592</v>
      </c>
      <c r="AX857" s="245">
        <v>-4</v>
      </c>
      <c r="AZ857" s="230" t="s">
        <v>10696</v>
      </c>
      <c r="BA857" s="231">
        <v>15170</v>
      </c>
      <c r="BC857" s="209" t="s">
        <v>9707</v>
      </c>
      <c r="BD857" s="210">
        <v>46425.36</v>
      </c>
    </row>
    <row r="858" spans="5:56" x14ac:dyDescent="0.55000000000000004">
      <c r="E858" s="282" t="s">
        <v>12830</v>
      </c>
      <c r="F858" s="282"/>
      <c r="G858" s="283">
        <v>52132.24</v>
      </c>
      <c r="I858" s="242" t="s">
        <v>12373</v>
      </c>
      <c r="J858" s="242"/>
      <c r="K858" s="243">
        <v>37634</v>
      </c>
      <c r="M858" s="224" t="s">
        <v>4264</v>
      </c>
      <c r="N858" s="224"/>
      <c r="O858" s="225">
        <v>67957.89</v>
      </c>
      <c r="Q858" s="203" t="s">
        <v>1298</v>
      </c>
      <c r="R858" s="203"/>
      <c r="S858" s="204">
        <v>21344</v>
      </c>
      <c r="Y858" t="s">
        <v>51653</v>
      </c>
      <c r="Z858" s="284">
        <v>43131.62</v>
      </c>
      <c r="AB858" s="276" t="s">
        <v>70374</v>
      </c>
      <c r="AC858" s="277">
        <v>1000</v>
      </c>
      <c r="AE858" s="246" t="s">
        <v>61776</v>
      </c>
      <c r="AF858" s="247">
        <v>7138.6</v>
      </c>
      <c r="AH858" s="226" t="s">
        <v>34526</v>
      </c>
      <c r="AI858" s="227">
        <v>24049.7</v>
      </c>
      <c r="AK858" s="207" t="s">
        <v>13046</v>
      </c>
      <c r="AL858" s="208">
        <v>42208.95</v>
      </c>
      <c r="AM858" s="93"/>
      <c r="AN858" s="199" t="s">
        <v>18372</v>
      </c>
      <c r="AO858" s="200">
        <v>190</v>
      </c>
      <c r="AQ858" t="s">
        <v>9946</v>
      </c>
      <c r="AR858" s="284">
        <v>112074.37</v>
      </c>
      <c r="AT858" s="272" t="s">
        <v>12907</v>
      </c>
      <c r="AU858" s="273">
        <v>52132.24</v>
      </c>
      <c r="AW858" s="244" t="s">
        <v>12593</v>
      </c>
      <c r="AX858" s="245">
        <v>37634</v>
      </c>
      <c r="AZ858" s="230" t="s">
        <v>10697</v>
      </c>
      <c r="BA858" s="231">
        <v>67957.89</v>
      </c>
      <c r="BC858" s="209" t="s">
        <v>9797</v>
      </c>
      <c r="BD858" s="210">
        <v>22839495.41</v>
      </c>
    </row>
    <row r="859" spans="5:56" x14ac:dyDescent="0.55000000000000004">
      <c r="E859" s="282" t="s">
        <v>12833</v>
      </c>
      <c r="F859" s="282"/>
      <c r="G859" s="283">
        <v>51936.04</v>
      </c>
      <c r="I859" s="242" t="s">
        <v>12374</v>
      </c>
      <c r="J859" s="242"/>
      <c r="K859" s="243">
        <v>495077.1</v>
      </c>
      <c r="M859" s="224" t="s">
        <v>4381</v>
      </c>
      <c r="N859" s="224"/>
      <c r="O859" s="225">
        <v>11665</v>
      </c>
      <c r="Q859" s="203" t="s">
        <v>4030</v>
      </c>
      <c r="R859" s="203"/>
      <c r="S859" s="204">
        <v>13554</v>
      </c>
      <c r="Y859" t="s">
        <v>61790</v>
      </c>
      <c r="Z859" s="284">
        <v>288189.98</v>
      </c>
      <c r="AB859" s="276" t="s">
        <v>66496</v>
      </c>
      <c r="AC859" s="277">
        <v>48022.9</v>
      </c>
      <c r="AE859" s="246" t="s">
        <v>63954</v>
      </c>
      <c r="AF859" s="247">
        <v>1227.0899999999999</v>
      </c>
      <c r="AH859" s="226" t="s">
        <v>35995</v>
      </c>
      <c r="AI859" s="227">
        <v>232.68</v>
      </c>
      <c r="AK859" s="207" t="s">
        <v>15465</v>
      </c>
      <c r="AL859" s="208">
        <v>17440.400000000001</v>
      </c>
      <c r="AM859" s="93"/>
      <c r="AN859" s="199" t="s">
        <v>18373</v>
      </c>
      <c r="AO859" s="200">
        <v>699.88</v>
      </c>
      <c r="AQ859" t="s">
        <v>9948</v>
      </c>
      <c r="AR859">
        <v>541</v>
      </c>
      <c r="AT859" s="272" t="s">
        <v>12910</v>
      </c>
      <c r="AU859" s="273">
        <v>51936.04</v>
      </c>
      <c r="AW859" s="244" t="s">
        <v>12594</v>
      </c>
      <c r="AX859" s="245">
        <v>495077.1</v>
      </c>
      <c r="AZ859" s="230" t="s">
        <v>10699</v>
      </c>
      <c r="BA859" s="231">
        <v>11665</v>
      </c>
      <c r="BC859" s="209" t="s">
        <v>6652</v>
      </c>
      <c r="BD859" s="210">
        <v>50163</v>
      </c>
    </row>
    <row r="860" spans="5:56" x14ac:dyDescent="0.55000000000000004">
      <c r="E860" s="282" t="s">
        <v>12834</v>
      </c>
      <c r="F860" s="282"/>
      <c r="G860" s="283">
        <v>15612.75</v>
      </c>
      <c r="I860" s="242" t="s">
        <v>12477</v>
      </c>
      <c r="J860" s="242"/>
      <c r="K860" s="243">
        <v>11180</v>
      </c>
      <c r="M860" s="224" t="s">
        <v>3572</v>
      </c>
      <c r="N860" s="224"/>
      <c r="O860" s="225">
        <v>42071.15</v>
      </c>
      <c r="Q860" s="203" t="s">
        <v>1299</v>
      </c>
      <c r="R860" s="203"/>
      <c r="S860" s="204">
        <v>4317</v>
      </c>
      <c r="Y860" t="s">
        <v>38868</v>
      </c>
      <c r="Z860" s="284">
        <v>532083.29</v>
      </c>
      <c r="AB860" s="276" t="s">
        <v>66948</v>
      </c>
      <c r="AC860" s="277">
        <v>4847.8500000000004</v>
      </c>
      <c r="AE860" s="246" t="s">
        <v>61184</v>
      </c>
      <c r="AF860" s="247">
        <v>13346.86</v>
      </c>
      <c r="AH860" s="226" t="s">
        <v>47736</v>
      </c>
      <c r="AI860" s="227">
        <v>421.11</v>
      </c>
      <c r="AK860" s="207" t="s">
        <v>15466</v>
      </c>
      <c r="AL860" s="208">
        <v>10945</v>
      </c>
      <c r="AM860" s="93"/>
      <c r="AN860" s="199" t="s">
        <v>13353</v>
      </c>
      <c r="AO860" s="200">
        <v>27291.8</v>
      </c>
      <c r="AQ860" t="s">
        <v>9953</v>
      </c>
      <c r="AR860" s="284">
        <v>33418.22</v>
      </c>
      <c r="AT860" s="272" t="s">
        <v>12911</v>
      </c>
      <c r="AU860" s="273">
        <v>15612.75</v>
      </c>
      <c r="AW860" s="244" t="s">
        <v>12705</v>
      </c>
      <c r="AX860" s="245">
        <v>11180</v>
      </c>
      <c r="AZ860" s="230" t="s">
        <v>9558</v>
      </c>
      <c r="BA860" s="231">
        <v>42071.15</v>
      </c>
      <c r="BC860" s="209" t="s">
        <v>7318</v>
      </c>
      <c r="BD860" s="210">
        <v>17617</v>
      </c>
    </row>
    <row r="861" spans="5:56" x14ac:dyDescent="0.55000000000000004">
      <c r="E861" s="282" t="s">
        <v>12835</v>
      </c>
      <c r="F861" s="282"/>
      <c r="G861" s="283">
        <v>25769.11</v>
      </c>
      <c r="I861" s="242" t="s">
        <v>12481</v>
      </c>
      <c r="J861" s="242"/>
      <c r="K861" s="243">
        <v>8195</v>
      </c>
      <c r="M861" s="224" t="s">
        <v>4266</v>
      </c>
      <c r="N861" s="224"/>
      <c r="O861" s="225">
        <v>82808</v>
      </c>
      <c r="Q861" s="203" t="s">
        <v>1300</v>
      </c>
      <c r="R861" s="203"/>
      <c r="S861" s="204">
        <v>71577</v>
      </c>
      <c r="Y861" t="s">
        <v>36028</v>
      </c>
      <c r="Z861" s="284">
        <v>209407.7</v>
      </c>
      <c r="AB861" s="276" t="s">
        <v>63987</v>
      </c>
      <c r="AC861" s="277">
        <v>268412.69</v>
      </c>
      <c r="AE861" s="246" t="s">
        <v>63955</v>
      </c>
      <c r="AF861" s="247">
        <v>164669.71</v>
      </c>
      <c r="AH861" s="226" t="s">
        <v>15493</v>
      </c>
      <c r="AI861" s="227">
        <v>82313.240000000005</v>
      </c>
      <c r="AK861" s="207" t="s">
        <v>15467</v>
      </c>
      <c r="AL861" s="208">
        <v>1307.8</v>
      </c>
      <c r="AM861" s="93"/>
      <c r="AN861" s="199" t="s">
        <v>13354</v>
      </c>
      <c r="AO861" s="200">
        <v>7627.87</v>
      </c>
      <c r="AQ861" t="s">
        <v>9955</v>
      </c>
      <c r="AR861" s="284">
        <v>98786.49</v>
      </c>
      <c r="AT861" s="272" t="s">
        <v>12912</v>
      </c>
      <c r="AU861" s="273">
        <v>25769.11</v>
      </c>
      <c r="AW861" s="244" t="s">
        <v>12709</v>
      </c>
      <c r="AX861" s="245">
        <v>8195</v>
      </c>
      <c r="AZ861" s="230" t="s">
        <v>10700</v>
      </c>
      <c r="BA861" s="231">
        <v>82808</v>
      </c>
      <c r="BC861" s="209" t="s">
        <v>7733</v>
      </c>
      <c r="BD861" s="210">
        <v>2933</v>
      </c>
    </row>
    <row r="862" spans="5:56" x14ac:dyDescent="0.55000000000000004">
      <c r="E862" s="282" t="s">
        <v>12836</v>
      </c>
      <c r="F862" s="282"/>
      <c r="G862" s="283">
        <v>57227.99</v>
      </c>
      <c r="I862" s="242" t="s">
        <v>12483</v>
      </c>
      <c r="J862" s="242"/>
      <c r="K862" s="243">
        <v>1893</v>
      </c>
      <c r="M862" s="224" t="s">
        <v>4421</v>
      </c>
      <c r="N862" s="224"/>
      <c r="O862" s="225">
        <v>2680</v>
      </c>
      <c r="Q862" s="203" t="s">
        <v>1301</v>
      </c>
      <c r="R862" s="203"/>
      <c r="S862" s="204">
        <v>79417</v>
      </c>
      <c r="Y862" t="s">
        <v>46682</v>
      </c>
      <c r="Z862" s="284">
        <v>2965.51</v>
      </c>
      <c r="AB862" s="276" t="s">
        <v>42177</v>
      </c>
      <c r="AC862" s="277">
        <v>288044.57</v>
      </c>
      <c r="AE862" s="246" t="s">
        <v>15484</v>
      </c>
      <c r="AF862" s="247">
        <v>150</v>
      </c>
      <c r="AH862" s="226" t="s">
        <v>38852</v>
      </c>
      <c r="AI862" s="227">
        <v>35713.870000000003</v>
      </c>
      <c r="AK862" s="207" t="s">
        <v>15468</v>
      </c>
      <c r="AL862" s="208">
        <v>839.34</v>
      </c>
      <c r="AM862" s="93"/>
      <c r="AN862" s="199" t="s">
        <v>13355</v>
      </c>
      <c r="AO862" s="200">
        <v>2671.36</v>
      </c>
      <c r="AQ862" t="s">
        <v>9957</v>
      </c>
      <c r="AR862" s="284">
        <v>9363</v>
      </c>
      <c r="AT862" s="272" t="s">
        <v>12913</v>
      </c>
      <c r="AU862" s="273">
        <v>57227.99</v>
      </c>
      <c r="AW862" s="244" t="s">
        <v>12712</v>
      </c>
      <c r="AX862" s="245">
        <v>1893</v>
      </c>
      <c r="AZ862" s="230" t="s">
        <v>10702</v>
      </c>
      <c r="BA862" s="231">
        <v>2680</v>
      </c>
      <c r="BC862" s="209" t="s">
        <v>8187</v>
      </c>
      <c r="BD862" s="210">
        <v>10775</v>
      </c>
    </row>
    <row r="863" spans="5:56" x14ac:dyDescent="0.55000000000000004">
      <c r="E863" s="282" t="s">
        <v>12837</v>
      </c>
      <c r="F863" s="282"/>
      <c r="G863" s="283">
        <v>10813.25</v>
      </c>
      <c r="I863" s="242" t="s">
        <v>12485</v>
      </c>
      <c r="J863" s="242"/>
      <c r="K863" s="243">
        <v>8738</v>
      </c>
      <c r="M863" s="224" t="s">
        <v>4267</v>
      </c>
      <c r="N863" s="224"/>
      <c r="O863" s="225">
        <v>133814</v>
      </c>
      <c r="Q863" s="203" t="s">
        <v>1302</v>
      </c>
      <c r="R863" s="203"/>
      <c r="S863" s="204">
        <v>7755</v>
      </c>
      <c r="Y863" t="s">
        <v>47760</v>
      </c>
      <c r="Z863" s="284">
        <v>1752.98</v>
      </c>
      <c r="AB863" s="276" t="s">
        <v>66949</v>
      </c>
      <c r="AC863" s="277">
        <v>3223.75</v>
      </c>
      <c r="AE863" s="246" t="s">
        <v>15488</v>
      </c>
      <c r="AF863" s="247">
        <v>11.47</v>
      </c>
      <c r="AH863" s="226" t="s">
        <v>38853</v>
      </c>
      <c r="AI863" s="227">
        <v>3349.3</v>
      </c>
      <c r="AK863" s="207" t="s">
        <v>15469</v>
      </c>
      <c r="AL863" s="208">
        <v>2508.39</v>
      </c>
      <c r="AM863" s="93"/>
      <c r="AN863" s="199" t="s">
        <v>13356</v>
      </c>
      <c r="AO863" s="200">
        <v>3554.27</v>
      </c>
      <c r="AQ863" t="s">
        <v>9959</v>
      </c>
      <c r="AR863" s="284">
        <v>1099</v>
      </c>
      <c r="AT863" s="272" t="s">
        <v>12914</v>
      </c>
      <c r="AU863" s="273">
        <v>10813.25</v>
      </c>
      <c r="AW863" s="244" t="s">
        <v>12714</v>
      </c>
      <c r="AX863" s="245">
        <v>8738</v>
      </c>
      <c r="AZ863" s="230" t="s">
        <v>10703</v>
      </c>
      <c r="BA863" s="231">
        <v>133814</v>
      </c>
      <c r="BC863" s="209" t="s">
        <v>8511</v>
      </c>
      <c r="BD863" s="210">
        <v>26603.45</v>
      </c>
    </row>
    <row r="864" spans="5:56" x14ac:dyDescent="0.55000000000000004">
      <c r="E864" s="282" t="s">
        <v>12838</v>
      </c>
      <c r="F864" s="282"/>
      <c r="G864" s="283">
        <v>12652.07</v>
      </c>
      <c r="I864" s="242" t="s">
        <v>12488</v>
      </c>
      <c r="J864" s="242"/>
      <c r="K864" s="243">
        <v>1610</v>
      </c>
      <c r="M864" s="224" t="s">
        <v>4268</v>
      </c>
      <c r="N864" s="224"/>
      <c r="O864" s="225">
        <v>55940</v>
      </c>
      <c r="Q864" s="203" t="s">
        <v>338</v>
      </c>
      <c r="R864" s="203"/>
      <c r="S864" s="204">
        <v>10073</v>
      </c>
      <c r="Y864" t="s">
        <v>71254</v>
      </c>
      <c r="Z864">
        <v>113.87</v>
      </c>
      <c r="AB864" s="276" t="s">
        <v>66950</v>
      </c>
      <c r="AC864" s="277">
        <v>59414.21</v>
      </c>
      <c r="AE864" s="246" t="s">
        <v>15489</v>
      </c>
      <c r="AF864" s="247">
        <v>36.75</v>
      </c>
      <c r="AH864" s="226" t="s">
        <v>49615</v>
      </c>
      <c r="AI864" s="227">
        <v>9756</v>
      </c>
      <c r="AK864" s="207" t="s">
        <v>15470</v>
      </c>
      <c r="AL864" s="208">
        <v>929.66</v>
      </c>
      <c r="AM864" s="93"/>
      <c r="AN864" s="199" t="s">
        <v>13357</v>
      </c>
      <c r="AO864" s="200">
        <v>383.59</v>
      </c>
      <c r="AQ864" t="s">
        <v>9965</v>
      </c>
      <c r="AR864" s="284">
        <v>2074.42</v>
      </c>
      <c r="AT864" s="272" t="s">
        <v>12915</v>
      </c>
      <c r="AU864" s="273">
        <v>12652.07</v>
      </c>
      <c r="AW864" s="244" t="s">
        <v>12717</v>
      </c>
      <c r="AX864" s="245">
        <v>1610</v>
      </c>
      <c r="AZ864" s="230" t="s">
        <v>10704</v>
      </c>
      <c r="BA864" s="231">
        <v>55940</v>
      </c>
      <c r="BC864" s="209" t="s">
        <v>8670</v>
      </c>
      <c r="BD864" s="210">
        <v>2024</v>
      </c>
    </row>
    <row r="865" spans="5:56" x14ac:dyDescent="0.55000000000000004">
      <c r="E865" s="282" t="s">
        <v>12839</v>
      </c>
      <c r="F865" s="282"/>
      <c r="G865" s="283">
        <v>51156.72</v>
      </c>
      <c r="I865" s="242" t="s">
        <v>12489</v>
      </c>
      <c r="J865" s="242"/>
      <c r="K865" s="243">
        <v>5092</v>
      </c>
      <c r="M865" s="224" t="s">
        <v>4383</v>
      </c>
      <c r="N865" s="224"/>
      <c r="O865" s="225">
        <v>883.73</v>
      </c>
      <c r="Q865" s="203" t="s">
        <v>1303</v>
      </c>
      <c r="R865" s="203"/>
      <c r="S865" s="204">
        <v>2309</v>
      </c>
      <c r="Y865" t="s">
        <v>47761</v>
      </c>
      <c r="Z865">
        <v>242.74</v>
      </c>
      <c r="AB865" s="276" t="s">
        <v>59481</v>
      </c>
      <c r="AC865" s="277">
        <v>-11358.06</v>
      </c>
      <c r="AE865" s="246" t="s">
        <v>15490</v>
      </c>
      <c r="AF865" s="247">
        <v>1295.72</v>
      </c>
      <c r="AH865" s="226" t="s">
        <v>47737</v>
      </c>
      <c r="AI865" s="227">
        <v>8082.09</v>
      </c>
      <c r="AK865" s="207" t="s">
        <v>15471</v>
      </c>
      <c r="AL865" s="208">
        <v>86381.34</v>
      </c>
      <c r="AM865" s="93"/>
      <c r="AN865" s="199" t="s">
        <v>13358</v>
      </c>
      <c r="AO865" s="200">
        <v>41971.57</v>
      </c>
      <c r="AQ865" t="s">
        <v>9967</v>
      </c>
      <c r="AR865" s="284">
        <v>129346.85</v>
      </c>
      <c r="AT865" s="272" t="s">
        <v>12916</v>
      </c>
      <c r="AU865" s="273">
        <v>51156.72</v>
      </c>
      <c r="AW865" s="244" t="s">
        <v>12718</v>
      </c>
      <c r="AX865" s="245">
        <v>5092</v>
      </c>
      <c r="AZ865" s="230" t="s">
        <v>10705</v>
      </c>
      <c r="BA865" s="231">
        <v>883.73</v>
      </c>
      <c r="BC865" s="209" t="s">
        <v>8910</v>
      </c>
      <c r="BD865" s="210">
        <v>8304</v>
      </c>
    </row>
    <row r="866" spans="5:56" x14ac:dyDescent="0.55000000000000004">
      <c r="E866" s="282" t="s">
        <v>12840</v>
      </c>
      <c r="F866" s="282"/>
      <c r="G866" s="283">
        <v>53177.16</v>
      </c>
      <c r="I866" s="242" t="s">
        <v>12491</v>
      </c>
      <c r="J866" s="242"/>
      <c r="K866" s="243">
        <v>190</v>
      </c>
      <c r="M866" s="224" t="s">
        <v>4269</v>
      </c>
      <c r="N866" s="224"/>
      <c r="O866" s="225">
        <v>57401</v>
      </c>
      <c r="Q866" s="203" t="s">
        <v>1304</v>
      </c>
      <c r="R866" s="203"/>
      <c r="S866" s="204">
        <v>31246.86</v>
      </c>
      <c r="Y866" t="s">
        <v>62535</v>
      </c>
      <c r="Z866" s="284">
        <v>7982.63</v>
      </c>
      <c r="AB866" s="276" t="s">
        <v>42178</v>
      </c>
      <c r="AC866" s="277">
        <v>22922.3</v>
      </c>
      <c r="AE866" s="246" t="s">
        <v>13052</v>
      </c>
      <c r="AF866" s="247">
        <v>66.66</v>
      </c>
      <c r="AH866" s="226" t="s">
        <v>49616</v>
      </c>
      <c r="AI866" s="227">
        <v>6405.62</v>
      </c>
      <c r="AK866" s="207" t="s">
        <v>15472</v>
      </c>
      <c r="AL866" s="208">
        <v>840</v>
      </c>
      <c r="AM866" s="93"/>
      <c r="AN866" s="199" t="s">
        <v>13359</v>
      </c>
      <c r="AO866" s="200">
        <v>23493.8</v>
      </c>
      <c r="AQ866" t="s">
        <v>9971</v>
      </c>
      <c r="AR866" s="284">
        <v>36433.75</v>
      </c>
      <c r="AT866" s="272" t="s">
        <v>12917</v>
      </c>
      <c r="AU866" s="273">
        <v>53177.16</v>
      </c>
      <c r="AW866" s="244" t="s">
        <v>12720</v>
      </c>
      <c r="AX866" s="245">
        <v>190</v>
      </c>
      <c r="AZ866" s="230" t="s">
        <v>10706</v>
      </c>
      <c r="BA866" s="231">
        <v>57401</v>
      </c>
      <c r="BC866" s="209" t="s">
        <v>9251</v>
      </c>
      <c r="BD866" s="210">
        <v>238641</v>
      </c>
    </row>
    <row r="867" spans="5:56" x14ac:dyDescent="0.55000000000000004">
      <c r="E867" s="282" t="s">
        <v>12842</v>
      </c>
      <c r="F867" s="282"/>
      <c r="G867" s="283">
        <v>134174.78</v>
      </c>
      <c r="I867" s="242" t="s">
        <v>12493</v>
      </c>
      <c r="J867" s="242"/>
      <c r="K867" s="243">
        <v>2589</v>
      </c>
      <c r="M867" s="224" t="s">
        <v>4271</v>
      </c>
      <c r="N867" s="224"/>
      <c r="O867" s="225">
        <v>39821</v>
      </c>
      <c r="Q867" s="203" t="s">
        <v>1305</v>
      </c>
      <c r="R867" s="203"/>
      <c r="S867" s="204">
        <v>1135.45</v>
      </c>
      <c r="Y867" t="s">
        <v>46683</v>
      </c>
      <c r="Z867">
        <v>994.29</v>
      </c>
      <c r="AB867" s="276" t="s">
        <v>42179</v>
      </c>
      <c r="AC867" s="277">
        <v>1753.56</v>
      </c>
      <c r="AE867" s="246" t="s">
        <v>47736</v>
      </c>
      <c r="AF867" s="247">
        <v>186.99</v>
      </c>
      <c r="AH867" s="226" t="s">
        <v>34527</v>
      </c>
      <c r="AI867" s="227">
        <v>113447.6</v>
      </c>
      <c r="AK867" s="207" t="s">
        <v>15473</v>
      </c>
      <c r="AL867" s="208">
        <v>346.47</v>
      </c>
      <c r="AM867" s="93"/>
      <c r="AN867" s="199" t="s">
        <v>31893</v>
      </c>
      <c r="AO867" s="200">
        <v>92793</v>
      </c>
      <c r="AQ867" t="s">
        <v>9974</v>
      </c>
      <c r="AR867" s="284">
        <v>56298.14</v>
      </c>
      <c r="AT867" s="272" t="s">
        <v>12919</v>
      </c>
      <c r="AU867" s="273">
        <v>134174.78</v>
      </c>
      <c r="AW867" s="244" t="s">
        <v>12723</v>
      </c>
      <c r="AX867" s="245">
        <v>2589</v>
      </c>
      <c r="AZ867" s="230" t="s">
        <v>10708</v>
      </c>
      <c r="BA867" s="231">
        <v>39821</v>
      </c>
      <c r="BC867" s="209" t="s">
        <v>9798</v>
      </c>
      <c r="BD867" s="210">
        <v>357060.45</v>
      </c>
    </row>
    <row r="868" spans="5:56" x14ac:dyDescent="0.55000000000000004">
      <c r="E868" s="282" t="s">
        <v>12843</v>
      </c>
      <c r="F868" s="282"/>
      <c r="G868" s="283">
        <v>113628.02</v>
      </c>
      <c r="I868" s="242" t="s">
        <v>12377</v>
      </c>
      <c r="J868" s="242"/>
      <c r="K868" s="243">
        <v>36808</v>
      </c>
      <c r="M868" s="224" t="s">
        <v>4272</v>
      </c>
      <c r="N868" s="224"/>
      <c r="O868" s="225">
        <v>21651.32</v>
      </c>
      <c r="Q868" s="203" t="s">
        <v>1306</v>
      </c>
      <c r="R868" s="203"/>
      <c r="S868" s="204">
        <v>9614</v>
      </c>
      <c r="Y868" t="s">
        <v>62537</v>
      </c>
      <c r="Z868" s="284">
        <v>2554.5100000000002</v>
      </c>
      <c r="AB868" s="276" t="s">
        <v>63035</v>
      </c>
      <c r="AC868" s="277">
        <v>280.45</v>
      </c>
      <c r="AE868" s="246" t="s">
        <v>58180</v>
      </c>
      <c r="AF868" s="247">
        <v>1057.55</v>
      </c>
      <c r="AH868" s="226" t="s">
        <v>44378</v>
      </c>
      <c r="AI868" s="227">
        <v>821.86</v>
      </c>
      <c r="AK868" s="207" t="s">
        <v>15474</v>
      </c>
      <c r="AL868" s="208">
        <v>137481.98000000001</v>
      </c>
      <c r="AM868" s="93"/>
      <c r="AN868" s="199" t="s">
        <v>13360</v>
      </c>
      <c r="AO868" s="200">
        <v>27291.8</v>
      </c>
      <c r="AQ868" t="s">
        <v>9975</v>
      </c>
      <c r="AR868" s="284">
        <v>45006.14</v>
      </c>
      <c r="AT868" s="272" t="s">
        <v>12920</v>
      </c>
      <c r="AU868" s="273">
        <v>113628.02</v>
      </c>
      <c r="AW868" s="244" t="s">
        <v>12597</v>
      </c>
      <c r="AX868" s="245">
        <v>36808</v>
      </c>
      <c r="AZ868" s="230" t="s">
        <v>10709</v>
      </c>
      <c r="BA868" s="231">
        <v>21651.32</v>
      </c>
      <c r="BC868" s="209" t="s">
        <v>6653</v>
      </c>
      <c r="BD868" s="210">
        <v>44294.7</v>
      </c>
    </row>
    <row r="869" spans="5:56" x14ac:dyDescent="0.55000000000000004">
      <c r="E869" s="282" t="s">
        <v>12844</v>
      </c>
      <c r="F869" s="282"/>
      <c r="G869" s="283">
        <v>62815.66</v>
      </c>
      <c r="I869" s="242" t="s">
        <v>12496</v>
      </c>
      <c r="J869" s="242"/>
      <c r="K869" s="243">
        <v>920</v>
      </c>
      <c r="M869" s="224" t="s">
        <v>3573</v>
      </c>
      <c r="N869" s="224"/>
      <c r="O869" s="225">
        <v>1732.28</v>
      </c>
      <c r="Q869" s="203" t="s">
        <v>4031</v>
      </c>
      <c r="R869" s="203"/>
      <c r="S869" s="204">
        <v>7224</v>
      </c>
      <c r="Y869" t="s">
        <v>66933</v>
      </c>
      <c r="Z869" s="284">
        <v>2012.39</v>
      </c>
      <c r="AB869" s="276" t="s">
        <v>63988</v>
      </c>
      <c r="AC869" s="277">
        <v>4492.1400000000003</v>
      </c>
      <c r="AE869" s="246" t="s">
        <v>38852</v>
      </c>
      <c r="AF869" s="247">
        <v>380</v>
      </c>
      <c r="AH869" s="226" t="s">
        <v>35996</v>
      </c>
      <c r="AI869" s="227">
        <v>780</v>
      </c>
      <c r="AK869" s="207" t="s">
        <v>15475</v>
      </c>
      <c r="AL869" s="208">
        <v>3798.55</v>
      </c>
      <c r="AM869" s="93"/>
      <c r="AN869" s="199" t="s">
        <v>13361</v>
      </c>
      <c r="AO869" s="200">
        <v>7627.87</v>
      </c>
      <c r="AQ869" t="s">
        <v>9979</v>
      </c>
      <c r="AR869" s="284">
        <v>21168.799999999999</v>
      </c>
      <c r="AT869" s="272" t="s">
        <v>12921</v>
      </c>
      <c r="AU869" s="273">
        <v>62815.66</v>
      </c>
      <c r="AW869" s="244" t="s">
        <v>12727</v>
      </c>
      <c r="AX869" s="245">
        <v>920</v>
      </c>
      <c r="AZ869" s="230" t="s">
        <v>9559</v>
      </c>
      <c r="BA869" s="231">
        <v>1732.28</v>
      </c>
      <c r="BC869" s="209" t="s">
        <v>7319</v>
      </c>
      <c r="BD869" s="210">
        <v>43052</v>
      </c>
    </row>
    <row r="870" spans="5:56" x14ac:dyDescent="0.55000000000000004">
      <c r="E870" s="282" t="s">
        <v>12845</v>
      </c>
      <c r="F870" s="282"/>
      <c r="G870" s="283">
        <v>33800</v>
      </c>
      <c r="I870" s="242" t="s">
        <v>12379</v>
      </c>
      <c r="J870" s="242"/>
      <c r="K870" s="243">
        <v>68884.899999999994</v>
      </c>
      <c r="M870" s="224" t="s">
        <v>4273</v>
      </c>
      <c r="N870" s="224"/>
      <c r="O870" s="225">
        <v>34880.42</v>
      </c>
      <c r="Q870" s="203" t="s">
        <v>1307</v>
      </c>
      <c r="R870" s="203"/>
      <c r="S870" s="204">
        <v>86704</v>
      </c>
      <c r="Y870" t="s">
        <v>61792</v>
      </c>
      <c r="Z870" s="284">
        <v>3407.78</v>
      </c>
      <c r="AB870" s="276" t="s">
        <v>42180</v>
      </c>
      <c r="AC870" s="277">
        <v>20602.5</v>
      </c>
      <c r="AE870" s="246" t="s">
        <v>38853</v>
      </c>
      <c r="AF870" s="247">
        <v>29.07</v>
      </c>
      <c r="AH870" s="226" t="s">
        <v>34528</v>
      </c>
      <c r="AI870" s="227">
        <v>46231.47</v>
      </c>
      <c r="AK870" s="207" t="s">
        <v>15476</v>
      </c>
      <c r="AL870" s="208">
        <v>19463.8</v>
      </c>
      <c r="AM870" s="93"/>
      <c r="AN870" s="199" t="s">
        <v>13362</v>
      </c>
      <c r="AO870" s="200">
        <v>2671.36</v>
      </c>
      <c r="AQ870" t="s">
        <v>9983</v>
      </c>
      <c r="AR870" s="284">
        <v>12408.64</v>
      </c>
      <c r="AT870" s="272" t="s">
        <v>12922</v>
      </c>
      <c r="AU870" s="273">
        <v>33800</v>
      </c>
      <c r="AW870" s="244" t="s">
        <v>12599</v>
      </c>
      <c r="AX870" s="245">
        <v>68884.899999999994</v>
      </c>
      <c r="AZ870" s="230" t="s">
        <v>10710</v>
      </c>
      <c r="BA870" s="231">
        <v>34880.42</v>
      </c>
      <c r="BC870" s="209" t="s">
        <v>7734</v>
      </c>
      <c r="BD870" s="210">
        <v>4946</v>
      </c>
    </row>
    <row r="871" spans="5:56" x14ac:dyDescent="0.55000000000000004">
      <c r="E871" s="282" t="s">
        <v>12846</v>
      </c>
      <c r="F871" s="282"/>
      <c r="G871" s="283">
        <v>51211.53</v>
      </c>
      <c r="I871" s="242" t="s">
        <v>12497</v>
      </c>
      <c r="J871" s="242"/>
      <c r="K871" s="243">
        <v>1009.15</v>
      </c>
      <c r="M871" s="224" t="s">
        <v>4274</v>
      </c>
      <c r="N871" s="224"/>
      <c r="O871" s="225">
        <v>54500</v>
      </c>
      <c r="Q871" s="203" t="s">
        <v>1308</v>
      </c>
      <c r="R871" s="203"/>
      <c r="S871" s="204">
        <v>2203</v>
      </c>
      <c r="Y871" t="s">
        <v>51658</v>
      </c>
      <c r="Z871" s="284">
        <v>5602.97</v>
      </c>
      <c r="AB871" s="276" t="s">
        <v>42181</v>
      </c>
      <c r="AC871" s="277">
        <v>1576.1</v>
      </c>
      <c r="AE871" s="246" t="s">
        <v>47737</v>
      </c>
      <c r="AF871" s="247">
        <v>-409.07</v>
      </c>
      <c r="AH871" s="226" t="s">
        <v>34529</v>
      </c>
      <c r="AI871" s="227">
        <v>174905.81</v>
      </c>
      <c r="AK871" s="207" t="s">
        <v>15477</v>
      </c>
      <c r="AL871" s="208">
        <v>22091.18</v>
      </c>
      <c r="AM871" s="93"/>
      <c r="AN871" s="199" t="s">
        <v>13363</v>
      </c>
      <c r="AO871" s="200">
        <v>3554.27</v>
      </c>
      <c r="AQ871" t="s">
        <v>36930</v>
      </c>
      <c r="AR871" s="284">
        <v>2360.64</v>
      </c>
      <c r="AT871" s="272" t="s">
        <v>12923</v>
      </c>
      <c r="AU871" s="273">
        <v>51211.53</v>
      </c>
      <c r="AW871" s="244" t="s">
        <v>12728</v>
      </c>
      <c r="AX871" s="245">
        <v>1009.15</v>
      </c>
      <c r="AZ871" s="230" t="s">
        <v>10711</v>
      </c>
      <c r="BA871" s="231">
        <v>54500</v>
      </c>
      <c r="BC871" s="209" t="s">
        <v>8288</v>
      </c>
      <c r="BD871" s="210">
        <v>10195</v>
      </c>
    </row>
    <row r="872" spans="5:56" x14ac:dyDescent="0.55000000000000004">
      <c r="E872" s="282" t="s">
        <v>39677</v>
      </c>
      <c r="F872" s="282"/>
      <c r="G872" s="283">
        <v>5095.29</v>
      </c>
      <c r="I872" s="242" t="s">
        <v>12499</v>
      </c>
      <c r="J872" s="242"/>
      <c r="K872" s="243">
        <v>1161.25</v>
      </c>
      <c r="M872" s="224" t="s">
        <v>4275</v>
      </c>
      <c r="N872" s="224"/>
      <c r="O872" s="225">
        <v>8175.32</v>
      </c>
      <c r="Q872" s="203" t="s">
        <v>1309</v>
      </c>
      <c r="R872" s="203"/>
      <c r="S872" s="204">
        <v>57378</v>
      </c>
      <c r="Y872" t="s">
        <v>66935</v>
      </c>
      <c r="Z872" s="284">
        <v>51403.33</v>
      </c>
      <c r="AB872" s="276" t="s">
        <v>66497</v>
      </c>
      <c r="AC872" s="277">
        <v>6140</v>
      </c>
      <c r="AE872" s="246" t="s">
        <v>49616</v>
      </c>
      <c r="AF872" s="247">
        <v>1883.12</v>
      </c>
      <c r="AH872" s="226" t="s">
        <v>46656</v>
      </c>
      <c r="AI872" s="227">
        <v>1222.47</v>
      </c>
      <c r="AK872" s="207" t="s">
        <v>15478</v>
      </c>
      <c r="AL872" s="208">
        <v>9498.68</v>
      </c>
      <c r="AM872" s="93"/>
      <c r="AN872" s="199" t="s">
        <v>13364</v>
      </c>
      <c r="AO872" s="200">
        <v>383.59</v>
      </c>
      <c r="AQ872" t="s">
        <v>9990</v>
      </c>
      <c r="AR872" s="284">
        <v>1336.58</v>
      </c>
      <c r="AT872" s="272" t="s">
        <v>39874</v>
      </c>
      <c r="AU872" s="273">
        <v>5095.29</v>
      </c>
      <c r="AW872" s="244" t="s">
        <v>12730</v>
      </c>
      <c r="AX872" s="245">
        <v>1161.25</v>
      </c>
      <c r="AZ872" s="230" t="s">
        <v>10712</v>
      </c>
      <c r="BA872" s="231">
        <v>8175.32</v>
      </c>
      <c r="BC872" s="209" t="s">
        <v>8671</v>
      </c>
      <c r="BD872" s="210">
        <v>2000</v>
      </c>
    </row>
    <row r="873" spans="5:56" x14ac:dyDescent="0.55000000000000004">
      <c r="E873" s="282" t="s">
        <v>39678</v>
      </c>
      <c r="F873" s="282"/>
      <c r="G873" s="283">
        <v>48139.199999999997</v>
      </c>
      <c r="I873" s="242" t="s">
        <v>12501</v>
      </c>
      <c r="J873" s="242"/>
      <c r="K873" s="243">
        <v>5883</v>
      </c>
      <c r="M873" s="224" t="s">
        <v>4384</v>
      </c>
      <c r="N873" s="224"/>
      <c r="O873" s="225">
        <v>3030</v>
      </c>
      <c r="Q873" s="203" t="s">
        <v>1310</v>
      </c>
      <c r="R873" s="203"/>
      <c r="S873" s="204">
        <v>4966</v>
      </c>
      <c r="Y873" t="s">
        <v>66936</v>
      </c>
      <c r="Z873">
        <v>220.65</v>
      </c>
      <c r="AB873" s="276" t="s">
        <v>63989</v>
      </c>
      <c r="AC873" s="277">
        <v>5968.04</v>
      </c>
      <c r="AE873" s="246" t="s">
        <v>34527</v>
      </c>
      <c r="AF873" s="247">
        <v>200295.87</v>
      </c>
      <c r="AH873" s="226" t="s">
        <v>15494</v>
      </c>
      <c r="AI873" s="227">
        <v>547919.88</v>
      </c>
      <c r="AK873" s="207" t="s">
        <v>15479</v>
      </c>
      <c r="AL873" s="208">
        <v>87974.080000000002</v>
      </c>
      <c r="AM873" s="93"/>
      <c r="AN873" s="199" t="s">
        <v>13365</v>
      </c>
      <c r="AO873" s="200">
        <v>41971.57</v>
      </c>
      <c r="AQ873" t="s">
        <v>9991</v>
      </c>
      <c r="AR873" s="284">
        <v>6741.88</v>
      </c>
      <c r="AT873" s="272" t="s">
        <v>39875</v>
      </c>
      <c r="AU873" s="273">
        <v>48139.199999999997</v>
      </c>
      <c r="AW873" s="244" t="s">
        <v>12732</v>
      </c>
      <c r="AX873" s="245">
        <v>5883</v>
      </c>
      <c r="AZ873" s="230" t="s">
        <v>10714</v>
      </c>
      <c r="BA873" s="231">
        <v>3030</v>
      </c>
      <c r="BC873" s="209" t="s">
        <v>8911</v>
      </c>
      <c r="BD873" s="210">
        <v>12375</v>
      </c>
    </row>
    <row r="874" spans="5:56" x14ac:dyDescent="0.55000000000000004">
      <c r="E874" s="282" t="s">
        <v>39679</v>
      </c>
      <c r="F874" s="282"/>
      <c r="G874" s="283">
        <v>13592.5</v>
      </c>
      <c r="I874" s="242" t="s">
        <v>12380</v>
      </c>
      <c r="J874" s="242"/>
      <c r="K874" s="243">
        <v>141995</v>
      </c>
      <c r="M874" s="224" t="s">
        <v>3576</v>
      </c>
      <c r="N874" s="224"/>
      <c r="O874" s="225">
        <v>276</v>
      </c>
      <c r="Q874" s="203" t="s">
        <v>1311</v>
      </c>
      <c r="R874" s="203"/>
      <c r="S874" s="204">
        <v>331701</v>
      </c>
      <c r="Y874" t="s">
        <v>71255</v>
      </c>
      <c r="Z874">
        <v>319.31</v>
      </c>
      <c r="AB874" s="276" t="s">
        <v>66951</v>
      </c>
      <c r="AC874" s="277">
        <v>4837.17</v>
      </c>
      <c r="AE874" s="246" t="s">
        <v>34528</v>
      </c>
      <c r="AF874" s="247">
        <v>103239.21</v>
      </c>
      <c r="AH874" s="226" t="s">
        <v>42140</v>
      </c>
      <c r="AI874" s="227">
        <v>3247</v>
      </c>
      <c r="AK874" s="207" t="s">
        <v>15480</v>
      </c>
      <c r="AL874" s="208">
        <v>7304</v>
      </c>
      <c r="AM874" s="93"/>
      <c r="AN874" s="199" t="s">
        <v>13366</v>
      </c>
      <c r="AO874" s="200">
        <v>23493.8</v>
      </c>
      <c r="AQ874" t="s">
        <v>9996</v>
      </c>
      <c r="AR874" s="284">
        <v>23354.15</v>
      </c>
      <c r="AT874" s="272" t="s">
        <v>39876</v>
      </c>
      <c r="AU874" s="273">
        <v>13592.5</v>
      </c>
      <c r="AW874" s="244" t="s">
        <v>12601</v>
      </c>
      <c r="AX874" s="245">
        <v>141995</v>
      </c>
      <c r="AZ874" s="230" t="s">
        <v>9562</v>
      </c>
      <c r="BA874" s="231">
        <v>276</v>
      </c>
      <c r="BC874" s="209" t="s">
        <v>10522</v>
      </c>
      <c r="BD874" s="210">
        <v>86961</v>
      </c>
    </row>
    <row r="875" spans="5:56" x14ac:dyDescent="0.55000000000000004">
      <c r="E875" s="282" t="s">
        <v>39680</v>
      </c>
      <c r="F875" s="282"/>
      <c r="G875" s="283">
        <v>6039.35</v>
      </c>
      <c r="I875" s="242" t="s">
        <v>12381</v>
      </c>
      <c r="J875" s="242"/>
      <c r="K875" s="243">
        <v>36082</v>
      </c>
      <c r="M875" s="224" t="s">
        <v>3577</v>
      </c>
      <c r="N875" s="224"/>
      <c r="O875" s="225">
        <v>280599.52</v>
      </c>
      <c r="Q875" s="203" t="s">
        <v>1312</v>
      </c>
      <c r="R875" s="203"/>
      <c r="S875" s="204">
        <v>13279</v>
      </c>
      <c r="Y875" t="s">
        <v>66937</v>
      </c>
      <c r="Z875" s="284">
        <v>3973.65</v>
      </c>
      <c r="AB875" s="276" t="s">
        <v>66952</v>
      </c>
      <c r="AC875" s="277">
        <v>960</v>
      </c>
      <c r="AE875" s="246" t="s">
        <v>34529</v>
      </c>
      <c r="AF875" s="247">
        <v>25828.82</v>
      </c>
      <c r="AH875" s="226" t="s">
        <v>51581</v>
      </c>
      <c r="AI875" s="227">
        <v>1080.4000000000001</v>
      </c>
      <c r="AK875" s="207" t="s">
        <v>15481</v>
      </c>
      <c r="AL875" s="208">
        <v>-150</v>
      </c>
      <c r="AM875" s="93"/>
      <c r="AN875" s="199" t="s">
        <v>31894</v>
      </c>
      <c r="AO875" s="200">
        <v>92793</v>
      </c>
      <c r="AQ875" t="s">
        <v>10001</v>
      </c>
      <c r="AR875" s="284">
        <v>36233.97</v>
      </c>
      <c r="AT875" s="272" t="s">
        <v>39877</v>
      </c>
      <c r="AU875" s="273">
        <v>6039.35</v>
      </c>
      <c r="AW875" s="244" t="s">
        <v>12602</v>
      </c>
      <c r="AX875" s="245">
        <v>36082</v>
      </c>
      <c r="AZ875" s="230" t="s">
        <v>9563</v>
      </c>
      <c r="BA875" s="231">
        <v>280599.52</v>
      </c>
      <c r="BC875" s="209" t="s">
        <v>9505</v>
      </c>
      <c r="BD875" s="210">
        <v>3964</v>
      </c>
    </row>
    <row r="876" spans="5:56" x14ac:dyDescent="0.55000000000000004">
      <c r="E876" s="282" t="s">
        <v>65507</v>
      </c>
      <c r="F876" s="282"/>
      <c r="G876" s="283">
        <v>30000</v>
      </c>
      <c r="I876" s="242" t="s">
        <v>12382</v>
      </c>
      <c r="J876" s="242"/>
      <c r="K876" s="243">
        <v>79301</v>
      </c>
      <c r="M876" s="224" t="s">
        <v>4386</v>
      </c>
      <c r="N876" s="224"/>
      <c r="O876" s="225">
        <v>437.94</v>
      </c>
      <c r="Q876" s="203" t="s">
        <v>1313</v>
      </c>
      <c r="R876" s="203"/>
      <c r="S876" s="204">
        <v>28064</v>
      </c>
      <c r="Y876" t="s">
        <v>66938</v>
      </c>
      <c r="Z876" s="284">
        <v>12317.43</v>
      </c>
      <c r="AB876" s="276" t="s">
        <v>66953</v>
      </c>
      <c r="AC876" s="277">
        <v>3787.5</v>
      </c>
      <c r="AE876" s="246" t="s">
        <v>46656</v>
      </c>
      <c r="AF876" s="247">
        <v>386.16</v>
      </c>
      <c r="AH876" s="226" t="s">
        <v>46657</v>
      </c>
      <c r="AI876" s="227">
        <v>97047.72</v>
      </c>
      <c r="AK876" s="207" t="s">
        <v>15482</v>
      </c>
      <c r="AL876" s="208">
        <v>46800</v>
      </c>
      <c r="AM876" s="93"/>
      <c r="AN876" s="199" t="s">
        <v>13367</v>
      </c>
      <c r="AO876" s="200">
        <v>95158.2</v>
      </c>
      <c r="AQ876" t="s">
        <v>10005</v>
      </c>
      <c r="AR876" s="284">
        <v>3360.76</v>
      </c>
      <c r="AT876" s="272" t="s">
        <v>39878</v>
      </c>
      <c r="AU876" s="273">
        <v>30000</v>
      </c>
      <c r="AW876" s="244" t="s">
        <v>12603</v>
      </c>
      <c r="AX876" s="245">
        <v>79301</v>
      </c>
      <c r="AZ876" s="230" t="s">
        <v>10715</v>
      </c>
      <c r="BA876" s="231">
        <v>437.94</v>
      </c>
      <c r="BC876" s="209" t="s">
        <v>11051</v>
      </c>
      <c r="BD876" s="210">
        <v>745</v>
      </c>
    </row>
    <row r="877" spans="5:56" x14ac:dyDescent="0.55000000000000004">
      <c r="E877" s="282" t="s">
        <v>39682</v>
      </c>
      <c r="F877" s="282"/>
      <c r="G877" s="283">
        <v>4357.45</v>
      </c>
      <c r="I877" s="242" t="s">
        <v>12383</v>
      </c>
      <c r="J877" s="242"/>
      <c r="K877" s="243">
        <v>8065</v>
      </c>
      <c r="M877" s="224" t="s">
        <v>4387</v>
      </c>
      <c r="N877" s="224"/>
      <c r="O877" s="225">
        <v>556</v>
      </c>
      <c r="Q877" s="203" t="s">
        <v>1314</v>
      </c>
      <c r="R877" s="203"/>
      <c r="S877" s="204">
        <v>6817.88</v>
      </c>
      <c r="Y877" t="s">
        <v>62943</v>
      </c>
      <c r="Z877" s="284">
        <v>6000</v>
      </c>
      <c r="AB877" s="276" t="s">
        <v>66954</v>
      </c>
      <c r="AC877" s="277">
        <v>45950</v>
      </c>
      <c r="AE877" s="246" t="s">
        <v>15494</v>
      </c>
      <c r="AF877" s="247">
        <v>46342.5</v>
      </c>
      <c r="AH877" s="226" t="s">
        <v>42141</v>
      </c>
      <c r="AI877" s="227">
        <v>1118973.1100000001</v>
      </c>
      <c r="AK877" s="207" t="s">
        <v>15483</v>
      </c>
      <c r="AL877" s="208">
        <v>160</v>
      </c>
      <c r="AM877" s="93"/>
      <c r="AN877" s="199" t="s">
        <v>13368</v>
      </c>
      <c r="AO877" s="200">
        <v>23826.54</v>
      </c>
      <c r="AQ877" t="s">
        <v>10008</v>
      </c>
      <c r="AR877" s="284">
        <v>11788.97</v>
      </c>
      <c r="AT877" s="272" t="s">
        <v>39880</v>
      </c>
      <c r="AU877" s="273">
        <v>4357.45</v>
      </c>
      <c r="AW877" s="244" t="s">
        <v>12604</v>
      </c>
      <c r="AX877" s="245">
        <v>8065</v>
      </c>
      <c r="AZ877" s="230" t="s">
        <v>10716</v>
      </c>
      <c r="BA877" s="231">
        <v>556</v>
      </c>
      <c r="BC877" s="209" t="s">
        <v>11252</v>
      </c>
      <c r="BD877" s="210">
        <v>7154</v>
      </c>
    </row>
    <row r="878" spans="5:56" x14ac:dyDescent="0.55000000000000004">
      <c r="E878" s="282" t="s">
        <v>39683</v>
      </c>
      <c r="F878" s="282"/>
      <c r="G878" s="283">
        <v>4118.2</v>
      </c>
      <c r="I878" s="242" t="s">
        <v>12385</v>
      </c>
      <c r="J878" s="242"/>
      <c r="K878" s="243">
        <v>55442</v>
      </c>
      <c r="M878" s="224" t="s">
        <v>3580</v>
      </c>
      <c r="N878" s="224"/>
      <c r="O878" s="225">
        <v>4586.8999999999996</v>
      </c>
      <c r="Q878" s="203" t="s">
        <v>1315</v>
      </c>
      <c r="R878" s="203"/>
      <c r="S878" s="204">
        <v>323792</v>
      </c>
      <c r="Y878" t="s">
        <v>71256</v>
      </c>
      <c r="Z878" s="284">
        <v>5155.38</v>
      </c>
      <c r="AB878" s="276" t="s">
        <v>66955</v>
      </c>
      <c r="AC878" s="277">
        <v>3878.37</v>
      </c>
      <c r="AE878" s="246" t="s">
        <v>46657</v>
      </c>
      <c r="AF878" s="247">
        <v>56556.85</v>
      </c>
      <c r="AH878" s="226" t="s">
        <v>34530</v>
      </c>
      <c r="AI878" s="227">
        <v>18672.900000000001</v>
      </c>
      <c r="AK878" s="207" t="s">
        <v>15484</v>
      </c>
      <c r="AL878" s="208">
        <v>8421.94</v>
      </c>
      <c r="AM878" s="93"/>
      <c r="AN878" s="199" t="s">
        <v>13369</v>
      </c>
      <c r="AO878" s="200">
        <v>5794.91</v>
      </c>
      <c r="AQ878" t="s">
        <v>10009</v>
      </c>
      <c r="AR878" s="284">
        <v>13886.72</v>
      </c>
      <c r="AT878" s="272" t="s">
        <v>39881</v>
      </c>
      <c r="AU878" s="273">
        <v>4118.2</v>
      </c>
      <c r="AW878" s="244" t="s">
        <v>12606</v>
      </c>
      <c r="AX878" s="245">
        <v>55442</v>
      </c>
      <c r="AZ878" s="230" t="s">
        <v>9567</v>
      </c>
      <c r="BA878" s="231">
        <v>4586.8999999999996</v>
      </c>
      <c r="BC878" s="209" t="s">
        <v>9799</v>
      </c>
      <c r="BD878" s="210">
        <v>215686.7</v>
      </c>
    </row>
    <row r="879" spans="5:56" x14ac:dyDescent="0.55000000000000004">
      <c r="E879" s="282" t="s">
        <v>39684</v>
      </c>
      <c r="F879" s="282"/>
      <c r="G879" s="283">
        <v>28584.11</v>
      </c>
      <c r="I879" s="242" t="s">
        <v>12386</v>
      </c>
      <c r="J879" s="242"/>
      <c r="K879" s="243">
        <v>6420.07</v>
      </c>
      <c r="M879" s="224" t="s">
        <v>4388</v>
      </c>
      <c r="N879" s="224"/>
      <c r="O879" s="225">
        <v>1484.8</v>
      </c>
      <c r="Q879" s="203" t="s">
        <v>1316</v>
      </c>
      <c r="R879" s="203"/>
      <c r="S879" s="204">
        <v>20633.8</v>
      </c>
      <c r="Y879" t="s">
        <v>70370</v>
      </c>
      <c r="Z879" s="284">
        <v>14648.14</v>
      </c>
      <c r="AB879" s="276" t="s">
        <v>66956</v>
      </c>
      <c r="AC879" s="277">
        <v>12493.04</v>
      </c>
      <c r="AE879" s="246" t="s">
        <v>42141</v>
      </c>
      <c r="AF879" s="247">
        <v>150463.5</v>
      </c>
      <c r="AH879" s="226" t="s">
        <v>46658</v>
      </c>
      <c r="AI879" s="227">
        <v>19719.46</v>
      </c>
      <c r="AK879" s="207" t="s">
        <v>15485</v>
      </c>
      <c r="AL879" s="208">
        <v>235769.14</v>
      </c>
      <c r="AM879" s="93"/>
      <c r="AN879" s="199" t="s">
        <v>31895</v>
      </c>
      <c r="AO879" s="200">
        <v>30337.25</v>
      </c>
      <c r="AQ879" t="s">
        <v>10010</v>
      </c>
      <c r="AR879" s="284">
        <v>37686.99</v>
      </c>
      <c r="AT879" s="272" t="s">
        <v>39882</v>
      </c>
      <c r="AU879" s="273">
        <v>28584.11</v>
      </c>
      <c r="AW879" s="244" t="s">
        <v>12607</v>
      </c>
      <c r="AX879" s="245">
        <v>6420.07</v>
      </c>
      <c r="AZ879" s="230" t="s">
        <v>10717</v>
      </c>
      <c r="BA879" s="231">
        <v>1484.8</v>
      </c>
      <c r="BC879" s="209" t="s">
        <v>6654</v>
      </c>
      <c r="BD879" s="210">
        <v>160281.25</v>
      </c>
    </row>
    <row r="880" spans="5:56" x14ac:dyDescent="0.55000000000000004">
      <c r="E880" s="282" t="s">
        <v>39685</v>
      </c>
      <c r="F880" s="282"/>
      <c r="G880" s="283">
        <v>29448.45</v>
      </c>
      <c r="I880" s="242" t="s">
        <v>12387</v>
      </c>
      <c r="J880" s="242"/>
      <c r="K880" s="243">
        <v>28226</v>
      </c>
      <c r="M880" s="224" t="s">
        <v>4277</v>
      </c>
      <c r="N880" s="224"/>
      <c r="O880" s="225">
        <v>1160159</v>
      </c>
      <c r="Q880" s="203" t="s">
        <v>1317</v>
      </c>
      <c r="R880" s="203"/>
      <c r="S880" s="204">
        <v>1494785</v>
      </c>
      <c r="Y880" t="s">
        <v>70168</v>
      </c>
      <c r="Z880" s="284">
        <v>23399.01</v>
      </c>
      <c r="AB880" s="276" t="s">
        <v>66957</v>
      </c>
      <c r="AC880" s="277">
        <v>1037.4100000000001</v>
      </c>
      <c r="AE880" s="246" t="s">
        <v>34530</v>
      </c>
      <c r="AF880" s="247">
        <v>7050</v>
      </c>
      <c r="AH880" s="226" t="s">
        <v>46659</v>
      </c>
      <c r="AI880" s="227">
        <v>7366.8</v>
      </c>
      <c r="AK880" s="207" t="s">
        <v>15486</v>
      </c>
      <c r="AL880" s="208">
        <v>16800</v>
      </c>
      <c r="AM880" s="93"/>
      <c r="AN880" s="199" t="s">
        <v>31896</v>
      </c>
      <c r="AO880" s="200">
        <v>3703.8</v>
      </c>
      <c r="AQ880" t="s">
        <v>10011</v>
      </c>
      <c r="AR880">
        <v>125.59</v>
      </c>
      <c r="AT880" s="272" t="s">
        <v>39883</v>
      </c>
      <c r="AU880" s="273">
        <v>29448.45</v>
      </c>
      <c r="AW880" s="244" t="s">
        <v>12608</v>
      </c>
      <c r="AX880" s="245">
        <v>28226</v>
      </c>
      <c r="AZ880" s="230" t="s">
        <v>10718</v>
      </c>
      <c r="BA880" s="231">
        <v>1160159</v>
      </c>
      <c r="BC880" s="209" t="s">
        <v>7320</v>
      </c>
      <c r="BD880" s="210">
        <v>194081</v>
      </c>
    </row>
    <row r="881" spans="5:56" x14ac:dyDescent="0.55000000000000004">
      <c r="E881" s="282" t="s">
        <v>39686</v>
      </c>
      <c r="F881" s="282"/>
      <c r="G881" s="283">
        <v>7440.98</v>
      </c>
      <c r="I881" s="242" t="s">
        <v>12504</v>
      </c>
      <c r="J881" s="242"/>
      <c r="K881" s="243">
        <v>3700</v>
      </c>
      <c r="M881" s="224" t="s">
        <v>3581</v>
      </c>
      <c r="N881" s="224"/>
      <c r="O881" s="225">
        <v>951</v>
      </c>
      <c r="Q881" s="203" t="s">
        <v>1318</v>
      </c>
      <c r="R881" s="203"/>
      <c r="S881" s="204">
        <v>6024.01</v>
      </c>
      <c r="Y881" t="s">
        <v>70169</v>
      </c>
      <c r="Z881" s="284">
        <v>7327.64</v>
      </c>
      <c r="AB881" s="276" t="s">
        <v>70375</v>
      </c>
      <c r="AC881" s="277">
        <v>156</v>
      </c>
      <c r="AE881" s="246" t="s">
        <v>57217</v>
      </c>
      <c r="AF881" s="247">
        <v>28240</v>
      </c>
      <c r="AH881" s="226" t="s">
        <v>46660</v>
      </c>
      <c r="AI881" s="227">
        <v>25136.560000000001</v>
      </c>
      <c r="AK881" s="207" t="s">
        <v>15487</v>
      </c>
      <c r="AL881" s="208">
        <v>34.5</v>
      </c>
      <c r="AM881" s="93"/>
      <c r="AN881" s="199" t="s">
        <v>31897</v>
      </c>
      <c r="AO881" s="200">
        <v>112770.34</v>
      </c>
      <c r="AQ881" t="s">
        <v>10015</v>
      </c>
      <c r="AR881" s="284">
        <v>388526</v>
      </c>
      <c r="AT881" s="272" t="s">
        <v>39884</v>
      </c>
      <c r="AU881" s="273">
        <v>7440.98</v>
      </c>
      <c r="AW881" s="244" t="s">
        <v>12735</v>
      </c>
      <c r="AX881" s="245">
        <v>3700</v>
      </c>
      <c r="AZ881" s="230" t="s">
        <v>9568</v>
      </c>
      <c r="BA881" s="231">
        <v>951</v>
      </c>
      <c r="BC881" s="209" t="s">
        <v>8028</v>
      </c>
      <c r="BD881" s="210">
        <v>13412.65</v>
      </c>
    </row>
    <row r="882" spans="5:56" x14ac:dyDescent="0.55000000000000004">
      <c r="E882" s="282" t="s">
        <v>39687</v>
      </c>
      <c r="F882" s="282"/>
      <c r="G882" s="283">
        <v>37398.949999999997</v>
      </c>
      <c r="I882" s="242" t="s">
        <v>12388</v>
      </c>
      <c r="J882" s="242"/>
      <c r="K882" s="243">
        <v>140217</v>
      </c>
      <c r="M882" s="224" t="s">
        <v>4389</v>
      </c>
      <c r="N882" s="224"/>
      <c r="O882" s="225">
        <v>2163</v>
      </c>
      <c r="Q882" s="203" t="s">
        <v>1319</v>
      </c>
      <c r="R882" s="203"/>
      <c r="S882" s="204">
        <v>13303</v>
      </c>
      <c r="Y882" t="s">
        <v>47774</v>
      </c>
      <c r="Z882" s="284">
        <v>9379.7999999999993</v>
      </c>
      <c r="AB882" s="276" t="s">
        <v>66958</v>
      </c>
      <c r="AC882" s="277">
        <v>4213.75</v>
      </c>
      <c r="AE882" s="246" t="s">
        <v>46658</v>
      </c>
      <c r="AF882" s="247">
        <v>63123.92</v>
      </c>
      <c r="AH882" s="226" t="s">
        <v>38854</v>
      </c>
      <c r="AI882" s="227">
        <v>5879.73</v>
      </c>
      <c r="AK882" s="207" t="s">
        <v>15488</v>
      </c>
      <c r="AL882" s="208">
        <v>23407.9</v>
      </c>
      <c r="AM882" s="93"/>
      <c r="AN882" s="199" t="s">
        <v>31898</v>
      </c>
      <c r="AO882" s="200">
        <v>574275.66</v>
      </c>
      <c r="AQ882" t="s">
        <v>10018</v>
      </c>
      <c r="AR882" s="284">
        <v>4036.23</v>
      </c>
      <c r="AT882" s="272" t="s">
        <v>39885</v>
      </c>
      <c r="AU882" s="273">
        <v>37398.949999999997</v>
      </c>
      <c r="AW882" s="244" t="s">
        <v>12609</v>
      </c>
      <c r="AX882" s="245">
        <v>140217</v>
      </c>
      <c r="AZ882" s="230" t="s">
        <v>9569</v>
      </c>
      <c r="BA882" s="231">
        <v>2163</v>
      </c>
      <c r="BC882" s="209" t="s">
        <v>8289</v>
      </c>
      <c r="BD882" s="210">
        <v>45584.22</v>
      </c>
    </row>
    <row r="883" spans="5:56" x14ac:dyDescent="0.55000000000000004">
      <c r="E883" s="282" t="s">
        <v>39688</v>
      </c>
      <c r="F883" s="282"/>
      <c r="G883" s="283">
        <v>20229.580000000002</v>
      </c>
      <c r="I883" s="242" t="s">
        <v>12389</v>
      </c>
      <c r="J883" s="242"/>
      <c r="K883" s="243">
        <v>10600</v>
      </c>
      <c r="M883" s="224" t="s">
        <v>4390</v>
      </c>
      <c r="N883" s="224"/>
      <c r="O883" s="225">
        <v>1805.85</v>
      </c>
      <c r="Q883" s="203" t="s">
        <v>341</v>
      </c>
      <c r="R883" s="203"/>
      <c r="S883" s="204">
        <v>18579.22</v>
      </c>
      <c r="Y883" t="s">
        <v>71257</v>
      </c>
      <c r="Z883" s="284">
        <v>4470</v>
      </c>
      <c r="AB883" s="276" t="s">
        <v>63990</v>
      </c>
      <c r="AC883" s="277">
        <v>13924.7</v>
      </c>
      <c r="AE883" s="246" t="s">
        <v>55815</v>
      </c>
      <c r="AF883" s="247">
        <v>2500</v>
      </c>
      <c r="AH883" s="226" t="s">
        <v>15495</v>
      </c>
      <c r="AI883" s="227">
        <v>127986.01</v>
      </c>
      <c r="AK883" s="207" t="s">
        <v>15489</v>
      </c>
      <c r="AL883" s="208">
        <v>61494.83</v>
      </c>
      <c r="AM883" s="93"/>
      <c r="AN883" s="199" t="s">
        <v>13370</v>
      </c>
      <c r="AO883" s="200">
        <v>95158.2</v>
      </c>
      <c r="AQ883" t="s">
        <v>10020</v>
      </c>
      <c r="AR883" s="284">
        <v>34547.230000000003</v>
      </c>
      <c r="AT883" s="272" t="s">
        <v>39886</v>
      </c>
      <c r="AU883" s="273">
        <v>20229.580000000002</v>
      </c>
      <c r="AW883" s="244" t="s">
        <v>12610</v>
      </c>
      <c r="AX883" s="245">
        <v>10600</v>
      </c>
      <c r="AZ883" s="230" t="s">
        <v>10719</v>
      </c>
      <c r="BA883" s="231">
        <v>1805.85</v>
      </c>
      <c r="BC883" s="209" t="s">
        <v>8672</v>
      </c>
      <c r="BD883" s="210">
        <v>5530.21</v>
      </c>
    </row>
    <row r="884" spans="5:56" x14ac:dyDescent="0.55000000000000004">
      <c r="E884" s="282" t="s">
        <v>65509</v>
      </c>
      <c r="F884" s="282"/>
      <c r="G884" s="283">
        <v>8000</v>
      </c>
      <c r="I884" s="242" t="s">
        <v>12390</v>
      </c>
      <c r="J884" s="242"/>
      <c r="K884" s="243">
        <v>59506</v>
      </c>
      <c r="M884" s="224" t="s">
        <v>4393</v>
      </c>
      <c r="N884" s="224"/>
      <c r="O884" s="225">
        <v>3982</v>
      </c>
      <c r="Q884" s="203" t="s">
        <v>1320</v>
      </c>
      <c r="R884" s="203"/>
      <c r="S884" s="204">
        <v>15582</v>
      </c>
      <c r="Y884" t="s">
        <v>61799</v>
      </c>
      <c r="Z884" s="284">
        <v>1972.05</v>
      </c>
      <c r="AB884" s="276" t="s">
        <v>62945</v>
      </c>
      <c r="AC884" s="277">
        <v>4883.3900000000003</v>
      </c>
      <c r="AE884" s="246" t="s">
        <v>46660</v>
      </c>
      <c r="AF884" s="247">
        <v>657.75</v>
      </c>
      <c r="AH884" s="226" t="s">
        <v>34531</v>
      </c>
      <c r="AI884" s="227">
        <v>117085.82</v>
      </c>
      <c r="AK884" s="207" t="s">
        <v>15490</v>
      </c>
      <c r="AL884" s="208">
        <v>5323.6</v>
      </c>
      <c r="AM884" s="93"/>
      <c r="AN884" s="199" t="s">
        <v>13371</v>
      </c>
      <c r="AO884" s="200">
        <v>23826.54</v>
      </c>
      <c r="AQ884" t="s">
        <v>10021</v>
      </c>
      <c r="AR884" s="284">
        <v>13056</v>
      </c>
      <c r="AT884" s="272" t="s">
        <v>66153</v>
      </c>
      <c r="AU884" s="273">
        <v>8000</v>
      </c>
      <c r="AW884" s="244" t="s">
        <v>12611</v>
      </c>
      <c r="AX884" s="245">
        <v>59506</v>
      </c>
      <c r="AZ884" s="230" t="s">
        <v>10721</v>
      </c>
      <c r="BA884" s="231">
        <v>3982</v>
      </c>
      <c r="BC884" s="209" t="s">
        <v>9252</v>
      </c>
      <c r="BD884" s="210">
        <v>392391.7</v>
      </c>
    </row>
    <row r="885" spans="5:56" x14ac:dyDescent="0.55000000000000004">
      <c r="E885" s="282" t="s">
        <v>39690</v>
      </c>
      <c r="F885" s="282"/>
      <c r="G885" s="283">
        <v>49550.83</v>
      </c>
      <c r="I885" s="242" t="s">
        <v>12391</v>
      </c>
      <c r="J885" s="242"/>
      <c r="K885" s="243">
        <v>29570</v>
      </c>
      <c r="M885" s="224" t="s">
        <v>4397</v>
      </c>
      <c r="N885" s="224"/>
      <c r="O885" s="225">
        <v>4049</v>
      </c>
      <c r="Q885" s="203" t="s">
        <v>1321</v>
      </c>
      <c r="R885" s="203"/>
      <c r="S885" s="204">
        <v>2715</v>
      </c>
      <c r="Y885" t="s">
        <v>58188</v>
      </c>
      <c r="Z885" s="284">
        <v>12016</v>
      </c>
      <c r="AB885" s="276" t="s">
        <v>66959</v>
      </c>
      <c r="AC885" s="277">
        <v>-415.98</v>
      </c>
      <c r="AE885" s="246" t="s">
        <v>38854</v>
      </c>
      <c r="AF885" s="247">
        <v>217.38</v>
      </c>
      <c r="AH885" s="226" t="s">
        <v>34532</v>
      </c>
      <c r="AI885" s="227">
        <v>62667.39</v>
      </c>
      <c r="AK885" s="207" t="s">
        <v>15491</v>
      </c>
      <c r="AL885" s="208">
        <v>56988</v>
      </c>
      <c r="AM885" s="93"/>
      <c r="AN885" s="199" t="s">
        <v>13372</v>
      </c>
      <c r="AO885" s="200">
        <v>5794.91</v>
      </c>
      <c r="AQ885" t="s">
        <v>10024</v>
      </c>
      <c r="AR885" s="284">
        <v>560359.24</v>
      </c>
      <c r="AT885" s="272" t="s">
        <v>39888</v>
      </c>
      <c r="AU885" s="273">
        <v>49550.83</v>
      </c>
      <c r="AW885" s="244" t="s">
        <v>12612</v>
      </c>
      <c r="AX885" s="245">
        <v>29570</v>
      </c>
      <c r="AZ885" s="230" t="s">
        <v>10724</v>
      </c>
      <c r="BA885" s="231">
        <v>4049</v>
      </c>
      <c r="BC885" s="209" t="s">
        <v>9506</v>
      </c>
      <c r="BD885" s="210">
        <v>29250</v>
      </c>
    </row>
    <row r="886" spans="5:56" x14ac:dyDescent="0.55000000000000004">
      <c r="E886" s="282" t="s">
        <v>39691</v>
      </c>
      <c r="F886" s="282"/>
      <c r="G886" s="283">
        <v>69538.05</v>
      </c>
      <c r="I886" s="242" t="s">
        <v>12505</v>
      </c>
      <c r="J886" s="242"/>
      <c r="K886" s="243">
        <v>11390</v>
      </c>
      <c r="M886" s="224" t="s">
        <v>4398</v>
      </c>
      <c r="N886" s="224"/>
      <c r="O886" s="225">
        <v>603</v>
      </c>
      <c r="Q886" s="203" t="s">
        <v>1322</v>
      </c>
      <c r="R886" s="203"/>
      <c r="S886" s="204">
        <v>58595</v>
      </c>
      <c r="Y886" t="s">
        <v>66494</v>
      </c>
      <c r="Z886" s="284">
        <v>33291.660000000003</v>
      </c>
      <c r="AB886" s="276" t="s">
        <v>66960</v>
      </c>
      <c r="AC886" s="277">
        <v>1016.85</v>
      </c>
      <c r="AE886" s="246" t="s">
        <v>15495</v>
      </c>
      <c r="AF886" s="247">
        <v>263309.52</v>
      </c>
      <c r="AH886" s="226" t="s">
        <v>51582</v>
      </c>
      <c r="AI886" s="227">
        <v>35349.040000000001</v>
      </c>
      <c r="AK886" s="207" t="s">
        <v>13051</v>
      </c>
      <c r="AL886" s="208">
        <v>35967.980000000003</v>
      </c>
      <c r="AM886" s="93"/>
      <c r="AN886" s="199" t="s">
        <v>31899</v>
      </c>
      <c r="AO886" s="200">
        <v>30337.25</v>
      </c>
      <c r="AQ886" t="s">
        <v>10025</v>
      </c>
      <c r="AR886" s="284">
        <v>14774.11</v>
      </c>
      <c r="AT886" s="272" t="s">
        <v>39889</v>
      </c>
      <c r="AU886" s="273">
        <v>69538.05</v>
      </c>
      <c r="AW886" s="244" t="s">
        <v>12736</v>
      </c>
      <c r="AX886" s="245">
        <v>11390</v>
      </c>
      <c r="AZ886" s="230" t="s">
        <v>9573</v>
      </c>
      <c r="BA886" s="231">
        <v>603</v>
      </c>
      <c r="BC886" s="209" t="s">
        <v>9586</v>
      </c>
      <c r="BD886" s="210">
        <v>10098</v>
      </c>
    </row>
    <row r="887" spans="5:56" x14ac:dyDescent="0.55000000000000004">
      <c r="E887" s="282" t="s">
        <v>39692</v>
      </c>
      <c r="F887" s="282"/>
      <c r="G887" s="283">
        <v>35669.93</v>
      </c>
      <c r="I887" s="242" t="s">
        <v>12392</v>
      </c>
      <c r="J887" s="242"/>
      <c r="K887" s="243">
        <v>6140</v>
      </c>
      <c r="M887" s="224" t="s">
        <v>4399</v>
      </c>
      <c r="N887" s="224"/>
      <c r="O887" s="225">
        <v>2502</v>
      </c>
      <c r="Q887" s="203" t="s">
        <v>1323</v>
      </c>
      <c r="R887" s="203"/>
      <c r="S887" s="204">
        <v>464612</v>
      </c>
      <c r="Y887" t="s">
        <v>66495</v>
      </c>
      <c r="Z887" s="284">
        <v>3419.34</v>
      </c>
      <c r="AB887" s="276" t="s">
        <v>69684</v>
      </c>
      <c r="AC887" s="277">
        <v>560.1</v>
      </c>
      <c r="AE887" s="246" t="s">
        <v>34531</v>
      </c>
      <c r="AF887" s="247">
        <v>712313.39</v>
      </c>
      <c r="AH887" s="226" t="s">
        <v>42142</v>
      </c>
      <c r="AI887" s="227">
        <v>59925.85</v>
      </c>
      <c r="AK887" s="207" t="s">
        <v>13052</v>
      </c>
      <c r="AL887" s="208">
        <v>39991.57</v>
      </c>
      <c r="AM887" s="93"/>
      <c r="AN887" s="199" t="s">
        <v>18498</v>
      </c>
      <c r="AO887" s="200">
        <v>3703.8</v>
      </c>
      <c r="AQ887" t="s">
        <v>10028</v>
      </c>
      <c r="AR887">
        <v>594.79</v>
      </c>
      <c r="AT887" s="272" t="s">
        <v>39890</v>
      </c>
      <c r="AU887" s="273">
        <v>35669.93</v>
      </c>
      <c r="AW887" s="244" t="s">
        <v>12613</v>
      </c>
      <c r="AX887" s="245">
        <v>6140</v>
      </c>
      <c r="AZ887" s="230" t="s">
        <v>10725</v>
      </c>
      <c r="BA887" s="231">
        <v>2502</v>
      </c>
      <c r="BC887" s="209" t="s">
        <v>12211</v>
      </c>
      <c r="BD887" s="210">
        <v>6383.65</v>
      </c>
    </row>
    <row r="888" spans="5:56" x14ac:dyDescent="0.55000000000000004">
      <c r="E888" s="282" t="s">
        <v>39693</v>
      </c>
      <c r="F888" s="282"/>
      <c r="G888" s="283">
        <v>413.97</v>
      </c>
      <c r="I888" s="242" t="s">
        <v>12394</v>
      </c>
      <c r="J888" s="242"/>
      <c r="K888" s="243">
        <v>9130</v>
      </c>
      <c r="M888" s="224" t="s">
        <v>4402</v>
      </c>
      <c r="N888" s="224"/>
      <c r="O888" s="225">
        <v>1913</v>
      </c>
      <c r="Q888" s="203" t="s">
        <v>1324</v>
      </c>
      <c r="R888" s="203"/>
      <c r="S888" s="204">
        <v>3209.87</v>
      </c>
      <c r="Y888" t="s">
        <v>66942</v>
      </c>
      <c r="Z888" s="284">
        <v>5654.68</v>
      </c>
      <c r="AB888" s="276" t="s">
        <v>66961</v>
      </c>
      <c r="AC888" s="277">
        <v>184.72</v>
      </c>
      <c r="AE888" s="246" t="s">
        <v>34532</v>
      </c>
      <c r="AF888" s="247">
        <v>125629.37</v>
      </c>
      <c r="AH888" s="226" t="s">
        <v>51583</v>
      </c>
      <c r="AI888" s="227">
        <v>1784.01</v>
      </c>
      <c r="AK888" s="207" t="s">
        <v>15492</v>
      </c>
      <c r="AL888" s="208">
        <v>10276.5</v>
      </c>
      <c r="AM888" s="93"/>
      <c r="AN888" s="199" t="s">
        <v>18500</v>
      </c>
      <c r="AO888" s="200">
        <v>112770.34</v>
      </c>
      <c r="AQ888" t="s">
        <v>10029</v>
      </c>
      <c r="AR888" s="284">
        <v>40509.86</v>
      </c>
      <c r="AT888" s="272" t="s">
        <v>39891</v>
      </c>
      <c r="AU888" s="273">
        <v>413.97</v>
      </c>
      <c r="AW888" s="244" t="s">
        <v>12615</v>
      </c>
      <c r="AX888" s="245">
        <v>9130</v>
      </c>
      <c r="AZ888" s="230" t="s">
        <v>10728</v>
      </c>
      <c r="BA888" s="231">
        <v>1913</v>
      </c>
      <c r="BC888" s="209" t="s">
        <v>9800</v>
      </c>
      <c r="BD888" s="210">
        <v>857012.68</v>
      </c>
    </row>
    <row r="889" spans="5:56" x14ac:dyDescent="0.55000000000000004">
      <c r="E889" s="282" t="s">
        <v>39694</v>
      </c>
      <c r="F889" s="282"/>
      <c r="G889" s="283">
        <v>11934.15</v>
      </c>
      <c r="I889" s="242" t="s">
        <v>12395</v>
      </c>
      <c r="J889" s="242"/>
      <c r="K889" s="243">
        <v>33223.54</v>
      </c>
      <c r="M889" s="224" t="s">
        <v>4278</v>
      </c>
      <c r="N889" s="224"/>
      <c r="O889" s="225">
        <v>12000</v>
      </c>
      <c r="Q889" s="203" t="s">
        <v>1325</v>
      </c>
      <c r="R889" s="203"/>
      <c r="S889" s="204">
        <v>187474</v>
      </c>
      <c r="Y889" t="s">
        <v>54823</v>
      </c>
      <c r="Z889">
        <v>685.03</v>
      </c>
      <c r="AB889" s="276" t="s">
        <v>58939</v>
      </c>
      <c r="AC889" s="277">
        <v>41029.199999999997</v>
      </c>
      <c r="AE889" s="246" t="s">
        <v>51582</v>
      </c>
      <c r="AF889" s="247">
        <v>1388.05</v>
      </c>
      <c r="AH889" s="226" t="s">
        <v>35997</v>
      </c>
      <c r="AI889" s="227">
        <v>3675</v>
      </c>
      <c r="AK889" s="207" t="s">
        <v>13054</v>
      </c>
      <c r="AL889" s="208">
        <v>527470.01</v>
      </c>
      <c r="AM889" s="93"/>
      <c r="AN889" s="199" t="s">
        <v>31900</v>
      </c>
      <c r="AO889" s="200">
        <v>574275.66</v>
      </c>
      <c r="AQ889" t="s">
        <v>10031</v>
      </c>
      <c r="AR889" s="284">
        <v>136116.72</v>
      </c>
      <c r="AT889" s="272" t="s">
        <v>39892</v>
      </c>
      <c r="AU889" s="273">
        <v>11934.15</v>
      </c>
      <c r="AW889" s="244" t="s">
        <v>12616</v>
      </c>
      <c r="AX889" s="245">
        <v>33223.54</v>
      </c>
      <c r="AZ889" s="230" t="s">
        <v>10729</v>
      </c>
      <c r="BA889" s="231">
        <v>12000</v>
      </c>
      <c r="BC889" s="209" t="s">
        <v>6655</v>
      </c>
      <c r="BD889" s="210">
        <v>13299</v>
      </c>
    </row>
    <row r="890" spans="5:56" x14ac:dyDescent="0.55000000000000004">
      <c r="E890" s="282" t="s">
        <v>39695</v>
      </c>
      <c r="F890" s="282"/>
      <c r="G890" s="283">
        <v>35775.379999999997</v>
      </c>
      <c r="I890" s="242" t="s">
        <v>12397</v>
      </c>
      <c r="J890" s="242"/>
      <c r="K890" s="243">
        <v>11826.1</v>
      </c>
      <c r="M890" s="224" t="s">
        <v>4404</v>
      </c>
      <c r="N890" s="224"/>
      <c r="O890" s="225">
        <v>73</v>
      </c>
      <c r="Q890" s="203" t="s">
        <v>1326</v>
      </c>
      <c r="R890" s="203"/>
      <c r="S890" s="204">
        <v>35000</v>
      </c>
      <c r="Y890" t="s">
        <v>34585</v>
      </c>
      <c r="Z890" s="284">
        <v>32171.34</v>
      </c>
      <c r="AB890" s="276" t="s">
        <v>69685</v>
      </c>
      <c r="AC890" s="277">
        <v>231.18</v>
      </c>
      <c r="AE890" s="246" t="s">
        <v>42142</v>
      </c>
      <c r="AF890" s="247">
        <v>16997.68</v>
      </c>
      <c r="AH890" s="226" t="s">
        <v>38855</v>
      </c>
      <c r="AI890" s="227">
        <v>25024.52</v>
      </c>
      <c r="AK890" s="207" t="s">
        <v>15493</v>
      </c>
      <c r="AL890" s="208">
        <v>48968.75</v>
      </c>
      <c r="AM890" s="93"/>
      <c r="AN890" s="199" t="s">
        <v>13373</v>
      </c>
      <c r="AO890" s="200">
        <v>75000</v>
      </c>
      <c r="AQ890" t="s">
        <v>10033</v>
      </c>
      <c r="AR890" s="284">
        <v>13465.48</v>
      </c>
      <c r="AT890" s="272" t="s">
        <v>39893</v>
      </c>
      <c r="AU890" s="273">
        <v>35775.379999999997</v>
      </c>
      <c r="AW890" s="244" t="s">
        <v>12618</v>
      </c>
      <c r="AX890" s="245">
        <v>11826.1</v>
      </c>
      <c r="AZ890" s="230" t="s">
        <v>9574</v>
      </c>
      <c r="BA890" s="231">
        <v>73</v>
      </c>
      <c r="BC890" s="209" t="s">
        <v>7075</v>
      </c>
      <c r="BD890" s="210">
        <v>73</v>
      </c>
    </row>
    <row r="891" spans="5:56" x14ac:dyDescent="0.55000000000000004">
      <c r="E891" s="282" t="s">
        <v>39696</v>
      </c>
      <c r="F891" s="282"/>
      <c r="G891" s="283">
        <v>9980.56</v>
      </c>
      <c r="I891" s="242" t="s">
        <v>12398</v>
      </c>
      <c r="J891" s="242"/>
      <c r="K891" s="243">
        <v>53762</v>
      </c>
      <c r="M891" s="224" t="s">
        <v>4409</v>
      </c>
      <c r="N891" s="224"/>
      <c r="O891" s="225">
        <v>1799</v>
      </c>
      <c r="Q891" s="203" t="s">
        <v>1327</v>
      </c>
      <c r="R891" s="203"/>
      <c r="S891" s="204">
        <v>6970</v>
      </c>
      <c r="Y891" t="s">
        <v>57254</v>
      </c>
      <c r="Z891" s="284">
        <v>10000</v>
      </c>
      <c r="AB891" s="276" t="s">
        <v>58940</v>
      </c>
      <c r="AC891" s="277">
        <v>3289.89</v>
      </c>
      <c r="AE891" s="246" t="s">
        <v>46661</v>
      </c>
      <c r="AF891" s="247">
        <v>16230.96</v>
      </c>
      <c r="AH891" s="226" t="s">
        <v>46661</v>
      </c>
      <c r="AI891" s="227">
        <v>5010.5</v>
      </c>
      <c r="AK891" s="207" t="s">
        <v>15494</v>
      </c>
      <c r="AL891" s="208">
        <v>86570.59</v>
      </c>
      <c r="AM891" s="93"/>
      <c r="AN891" s="199" t="s">
        <v>13374</v>
      </c>
      <c r="AO891" s="200">
        <v>14779.83</v>
      </c>
      <c r="AQ891" t="s">
        <v>10035</v>
      </c>
      <c r="AR891" s="284">
        <v>58171.82</v>
      </c>
      <c r="AT891" s="272" t="s">
        <v>39894</v>
      </c>
      <c r="AU891" s="273">
        <v>9980.56</v>
      </c>
      <c r="AW891" s="244" t="s">
        <v>12619</v>
      </c>
      <c r="AX891" s="245">
        <v>53762</v>
      </c>
      <c r="AZ891" s="230" t="s">
        <v>9576</v>
      </c>
      <c r="BA891" s="231">
        <v>1799</v>
      </c>
      <c r="BC891" s="209" t="s">
        <v>7321</v>
      </c>
      <c r="BD891" s="210">
        <v>4078</v>
      </c>
    </row>
    <row r="892" spans="5:56" x14ac:dyDescent="0.55000000000000004">
      <c r="E892" s="282" t="s">
        <v>39697</v>
      </c>
      <c r="F892" s="282"/>
      <c r="G892" s="283">
        <v>253.86</v>
      </c>
      <c r="I892" s="242" t="s">
        <v>12399</v>
      </c>
      <c r="J892" s="242"/>
      <c r="K892" s="243">
        <v>25700</v>
      </c>
      <c r="M892" s="224" t="s">
        <v>4417</v>
      </c>
      <c r="N892" s="224"/>
      <c r="O892" s="225">
        <v>495</v>
      </c>
      <c r="Q892" s="203" t="s">
        <v>1328</v>
      </c>
      <c r="R892" s="203"/>
      <c r="S892" s="204">
        <v>30615.11</v>
      </c>
      <c r="Y892" t="s">
        <v>47782</v>
      </c>
      <c r="Z892" s="284">
        <v>4907.78</v>
      </c>
      <c r="AB892" s="276" t="s">
        <v>66962</v>
      </c>
      <c r="AC892" s="277">
        <v>5440.19</v>
      </c>
      <c r="AE892" s="246" t="s">
        <v>15498</v>
      </c>
      <c r="AF892" s="247">
        <v>503103.26</v>
      </c>
      <c r="AH892" s="226" t="s">
        <v>40105</v>
      </c>
      <c r="AI892" s="227">
        <v>8962.0499999999993</v>
      </c>
      <c r="AK892" s="207" t="s">
        <v>15495</v>
      </c>
      <c r="AL892" s="208">
        <v>1303.02</v>
      </c>
      <c r="AM892" s="93"/>
      <c r="AN892" s="199" t="s">
        <v>13375</v>
      </c>
      <c r="AO892" s="200">
        <v>42552.05</v>
      </c>
      <c r="AQ892" t="s">
        <v>10037</v>
      </c>
      <c r="AR892" s="284">
        <v>6330.88</v>
      </c>
      <c r="AT892" s="272" t="s">
        <v>39895</v>
      </c>
      <c r="AU892" s="273">
        <v>253.86</v>
      </c>
      <c r="AW892" s="244" t="s">
        <v>12620</v>
      </c>
      <c r="AX892" s="245">
        <v>25700</v>
      </c>
      <c r="AZ892" s="230" t="s">
        <v>10736</v>
      </c>
      <c r="BA892" s="231">
        <v>495</v>
      </c>
      <c r="BC892" s="209" t="s">
        <v>7735</v>
      </c>
      <c r="BD892" s="210">
        <v>1101</v>
      </c>
    </row>
    <row r="893" spans="5:56" x14ac:dyDescent="0.55000000000000004">
      <c r="E893" s="282" t="s">
        <v>39699</v>
      </c>
      <c r="F893" s="282"/>
      <c r="G893" s="283">
        <v>4032.12</v>
      </c>
      <c r="I893" s="242" t="s">
        <v>12400</v>
      </c>
      <c r="J893" s="242"/>
      <c r="K893" s="243">
        <v>10676.6</v>
      </c>
      <c r="M893" s="224" t="s">
        <v>3584</v>
      </c>
      <c r="N893" s="224"/>
      <c r="O893" s="225">
        <v>130780.4</v>
      </c>
      <c r="Q893" s="203" t="s">
        <v>1329</v>
      </c>
      <c r="R893" s="203"/>
      <c r="S893" s="204">
        <v>10493.52</v>
      </c>
      <c r="Y893" t="s">
        <v>66946</v>
      </c>
      <c r="Z893" s="284">
        <v>16560</v>
      </c>
      <c r="AB893" s="276" t="s">
        <v>70376</v>
      </c>
      <c r="AC893" s="277">
        <v>7636.35</v>
      </c>
      <c r="AE893" s="246" t="s">
        <v>15499</v>
      </c>
      <c r="AF893" s="247">
        <v>997511.99</v>
      </c>
      <c r="AH893" s="226" t="s">
        <v>15498</v>
      </c>
      <c r="AI893" s="227">
        <v>569270.69999999995</v>
      </c>
      <c r="AK893" s="207" t="s">
        <v>15496</v>
      </c>
      <c r="AL893" s="208">
        <v>44563.93</v>
      </c>
      <c r="AM893" s="93"/>
      <c r="AN893" s="199" t="s">
        <v>13376</v>
      </c>
      <c r="AO893" s="200">
        <v>28968.58</v>
      </c>
      <c r="AQ893" t="s">
        <v>10038</v>
      </c>
      <c r="AR893" s="284">
        <v>166286.26999999999</v>
      </c>
      <c r="AT893" s="272" t="s">
        <v>39897</v>
      </c>
      <c r="AU893" s="273">
        <v>4032.12</v>
      </c>
      <c r="AW893" s="244" t="s">
        <v>12621</v>
      </c>
      <c r="AX893" s="245">
        <v>10676.6</v>
      </c>
      <c r="AZ893" s="230" t="s">
        <v>9579</v>
      </c>
      <c r="BA893" s="231">
        <v>130780.4</v>
      </c>
      <c r="BC893" s="209" t="s">
        <v>8673</v>
      </c>
      <c r="BD893" s="210">
        <v>567.44000000000005</v>
      </c>
    </row>
    <row r="894" spans="5:56" x14ac:dyDescent="0.55000000000000004">
      <c r="E894" s="282" t="s">
        <v>39700</v>
      </c>
      <c r="F894" s="282"/>
      <c r="G894" s="283">
        <v>86019</v>
      </c>
      <c r="I894" s="242" t="s">
        <v>12401</v>
      </c>
      <c r="J894" s="242"/>
      <c r="K894" s="243">
        <v>7735.84</v>
      </c>
      <c r="M894" s="224" t="s">
        <v>4412</v>
      </c>
      <c r="N894" s="224"/>
      <c r="O894" s="225">
        <v>2110</v>
      </c>
      <c r="Q894" s="203" t="s">
        <v>1330</v>
      </c>
      <c r="R894" s="203"/>
      <c r="S894" s="204">
        <v>130505.05</v>
      </c>
      <c r="Y894" t="s">
        <v>54824</v>
      </c>
      <c r="Z894" s="284">
        <v>472629.53</v>
      </c>
      <c r="AB894" s="276" t="s">
        <v>63992</v>
      </c>
      <c r="AC894" s="277">
        <v>12153.13</v>
      </c>
      <c r="AE894" s="246" t="s">
        <v>48670</v>
      </c>
      <c r="AF894" s="247">
        <v>1581.25</v>
      </c>
      <c r="AH894" s="226" t="s">
        <v>15499</v>
      </c>
      <c r="AI894" s="227">
        <v>423668.04</v>
      </c>
      <c r="AK894" s="207" t="s">
        <v>15497</v>
      </c>
      <c r="AL894" s="208">
        <v>44191.1</v>
      </c>
      <c r="AM894" s="93"/>
      <c r="AN894" s="199" t="s">
        <v>31901</v>
      </c>
      <c r="AO894" s="200">
        <v>11493.48</v>
      </c>
      <c r="AQ894" t="s">
        <v>10040</v>
      </c>
      <c r="AR894" s="284">
        <v>58187.06</v>
      </c>
      <c r="AT894" s="272" t="s">
        <v>39898</v>
      </c>
      <c r="AU894" s="273">
        <v>86019</v>
      </c>
      <c r="AW894" s="244" t="s">
        <v>12622</v>
      </c>
      <c r="AX894" s="245">
        <v>7735.84</v>
      </c>
      <c r="AZ894" s="230" t="s">
        <v>10738</v>
      </c>
      <c r="BA894" s="231">
        <v>2110</v>
      </c>
      <c r="BC894" s="209" t="s">
        <v>8912</v>
      </c>
      <c r="BD894" s="210">
        <v>293.45999999999998</v>
      </c>
    </row>
    <row r="895" spans="5:56" x14ac:dyDescent="0.55000000000000004">
      <c r="E895" s="282" t="s">
        <v>39701</v>
      </c>
      <c r="F895" s="282"/>
      <c r="G895" s="283">
        <v>1124.95</v>
      </c>
      <c r="I895" s="242" t="s">
        <v>12402</v>
      </c>
      <c r="J895" s="242"/>
      <c r="K895" s="243">
        <v>7247.67</v>
      </c>
      <c r="M895" s="224" t="s">
        <v>4413</v>
      </c>
      <c r="N895" s="224"/>
      <c r="O895" s="225">
        <v>6174</v>
      </c>
      <c r="Q895" s="203" t="s">
        <v>1331</v>
      </c>
      <c r="R895" s="203"/>
      <c r="S895" s="204">
        <v>2049</v>
      </c>
      <c r="Y895" t="s">
        <v>47783</v>
      </c>
      <c r="Z895">
        <v>546.88</v>
      </c>
      <c r="AB895" s="276" t="s">
        <v>66498</v>
      </c>
      <c r="AC895" s="277">
        <v>6394.52</v>
      </c>
      <c r="AE895" s="246" t="s">
        <v>38856</v>
      </c>
      <c r="AF895" s="247">
        <v>30276.21</v>
      </c>
      <c r="AH895" s="226" t="s">
        <v>48670</v>
      </c>
      <c r="AI895" s="227">
        <v>23985.56</v>
      </c>
      <c r="AK895" s="207" t="s">
        <v>15498</v>
      </c>
      <c r="AL895" s="208">
        <v>19575.400000000001</v>
      </c>
      <c r="AM895" s="93"/>
      <c r="AN895" s="199" t="s">
        <v>31902</v>
      </c>
      <c r="AO895" s="200">
        <v>27586.17</v>
      </c>
      <c r="AQ895" t="s">
        <v>10041</v>
      </c>
      <c r="AR895" s="284">
        <v>3790.03</v>
      </c>
      <c r="AT895" s="272" t="s">
        <v>39899</v>
      </c>
      <c r="AU895" s="273">
        <v>1124.95</v>
      </c>
      <c r="AW895" s="244" t="s">
        <v>12623</v>
      </c>
      <c r="AX895" s="245">
        <v>7247.67</v>
      </c>
      <c r="AZ895" s="230" t="s">
        <v>10739</v>
      </c>
      <c r="BA895" s="231">
        <v>6174</v>
      </c>
      <c r="BC895" s="209" t="s">
        <v>9801</v>
      </c>
      <c r="BD895" s="210">
        <v>19411.900000000001</v>
      </c>
    </row>
    <row r="896" spans="5:56" x14ac:dyDescent="0.55000000000000004">
      <c r="E896" s="282" t="s">
        <v>39702</v>
      </c>
      <c r="F896" s="282"/>
      <c r="G896" s="283">
        <v>21456.41</v>
      </c>
      <c r="I896" s="242" t="s">
        <v>12403</v>
      </c>
      <c r="J896" s="242"/>
      <c r="K896" s="243">
        <v>12097</v>
      </c>
      <c r="M896" s="224" t="s">
        <v>3585</v>
      </c>
      <c r="N896" s="224"/>
      <c r="O896" s="225">
        <v>25625</v>
      </c>
      <c r="Q896" s="203" t="s">
        <v>1332</v>
      </c>
      <c r="R896" s="203"/>
      <c r="S896" s="204">
        <v>208567</v>
      </c>
      <c r="Y896" t="s">
        <v>34586</v>
      </c>
      <c r="Z896" s="284">
        <v>13910.84</v>
      </c>
      <c r="AB896" s="276" t="s">
        <v>66963</v>
      </c>
      <c r="AC896" s="277">
        <v>1734.41</v>
      </c>
      <c r="AE896" s="246" t="s">
        <v>47738</v>
      </c>
      <c r="AF896" s="247">
        <v>25015.14</v>
      </c>
      <c r="AH896" s="226" t="s">
        <v>38856</v>
      </c>
      <c r="AI896" s="227">
        <v>10923.9</v>
      </c>
      <c r="AK896" s="207" t="s">
        <v>15499</v>
      </c>
      <c r="AL896" s="208">
        <v>216970.09</v>
      </c>
      <c r="AM896" s="93"/>
      <c r="AN896" s="199" t="s">
        <v>31903</v>
      </c>
      <c r="AO896" s="200">
        <v>2699</v>
      </c>
      <c r="AQ896" t="s">
        <v>10042</v>
      </c>
      <c r="AR896" s="284">
        <v>6090</v>
      </c>
      <c r="AT896" s="272" t="s">
        <v>39900</v>
      </c>
      <c r="AU896" s="273">
        <v>21456.41</v>
      </c>
      <c r="AW896" s="244" t="s">
        <v>12624</v>
      </c>
      <c r="AX896" s="245">
        <v>12097</v>
      </c>
      <c r="AZ896" s="230" t="s">
        <v>9580</v>
      </c>
      <c r="BA896" s="231">
        <v>25625</v>
      </c>
      <c r="BC896" s="209" t="s">
        <v>6656</v>
      </c>
      <c r="BD896" s="210">
        <v>124358.58</v>
      </c>
    </row>
    <row r="897" spans="5:56" x14ac:dyDescent="0.55000000000000004">
      <c r="E897" s="282" t="s">
        <v>39704</v>
      </c>
      <c r="F897" s="282"/>
      <c r="G897" s="283">
        <v>5297.04</v>
      </c>
      <c r="I897" s="242" t="s">
        <v>12507</v>
      </c>
      <c r="J897" s="242"/>
      <c r="K897" s="243">
        <v>339</v>
      </c>
      <c r="M897" s="224" t="s">
        <v>4281</v>
      </c>
      <c r="N897" s="224"/>
      <c r="O897" s="225">
        <v>79571</v>
      </c>
      <c r="Q897" s="203" t="s">
        <v>1333</v>
      </c>
      <c r="R897" s="203"/>
      <c r="S897" s="204">
        <v>36907.99</v>
      </c>
      <c r="Y897" t="s">
        <v>34587</v>
      </c>
      <c r="Z897" s="284">
        <v>40693.82</v>
      </c>
      <c r="AB897" s="276" t="s">
        <v>60068</v>
      </c>
      <c r="AC897" s="277">
        <v>161.58000000000001</v>
      </c>
      <c r="AE897" s="246" t="s">
        <v>35998</v>
      </c>
      <c r="AF897" s="247">
        <v>604889.32999999996</v>
      </c>
      <c r="AH897" s="226" t="s">
        <v>33103</v>
      </c>
      <c r="AI897" s="227">
        <v>8239.15</v>
      </c>
      <c r="AK897" s="207" t="s">
        <v>15500</v>
      </c>
      <c r="AL897" s="208">
        <v>137475.65</v>
      </c>
      <c r="AM897" s="93"/>
      <c r="AN897" s="199" t="s">
        <v>31904</v>
      </c>
      <c r="AO897" s="200">
        <v>6949</v>
      </c>
      <c r="AQ897" t="s">
        <v>10043</v>
      </c>
      <c r="AR897" s="284">
        <v>24217.759999999998</v>
      </c>
      <c r="AT897" s="272" t="s">
        <v>39902</v>
      </c>
      <c r="AU897" s="273">
        <v>5297.04</v>
      </c>
      <c r="AW897" s="244" t="s">
        <v>12740</v>
      </c>
      <c r="AX897" s="245">
        <v>339</v>
      </c>
      <c r="AZ897" s="230" t="s">
        <v>10740</v>
      </c>
      <c r="BA897" s="231">
        <v>79571</v>
      </c>
      <c r="BC897" s="209" t="s">
        <v>7076</v>
      </c>
      <c r="BD897" s="210">
        <v>9189.98</v>
      </c>
    </row>
    <row r="898" spans="5:56" x14ac:dyDescent="0.55000000000000004">
      <c r="E898" s="282" t="s">
        <v>39705</v>
      </c>
      <c r="F898" s="282"/>
      <c r="G898" s="283">
        <v>10187.719999999999</v>
      </c>
      <c r="I898" s="242" t="s">
        <v>12404</v>
      </c>
      <c r="J898" s="242"/>
      <c r="K898" s="243">
        <v>1488</v>
      </c>
      <c r="M898" s="224" t="s">
        <v>4415</v>
      </c>
      <c r="N898" s="224"/>
      <c r="O898" s="225">
        <v>7478</v>
      </c>
      <c r="Q898" s="203" t="s">
        <v>1334</v>
      </c>
      <c r="R898" s="203"/>
      <c r="S898" s="204">
        <v>93796</v>
      </c>
      <c r="Y898" t="s">
        <v>34588</v>
      </c>
      <c r="Z898" s="284">
        <v>4721.78</v>
      </c>
      <c r="AB898" s="276" t="s">
        <v>66964</v>
      </c>
      <c r="AC898" s="277">
        <v>10873.75</v>
      </c>
      <c r="AE898" s="246" t="s">
        <v>35999</v>
      </c>
      <c r="AF898" s="247">
        <v>151572.28</v>
      </c>
      <c r="AH898" s="226" t="s">
        <v>49617</v>
      </c>
      <c r="AI898" s="227">
        <v>90000</v>
      </c>
      <c r="AK898" s="207" t="s">
        <v>15501</v>
      </c>
      <c r="AL898" s="208">
        <v>1098363.75</v>
      </c>
      <c r="AM898" s="93"/>
      <c r="AN898" s="199" t="s">
        <v>31905</v>
      </c>
      <c r="AO898" s="200">
        <v>10937.5</v>
      </c>
      <c r="AQ898" t="s">
        <v>10046</v>
      </c>
      <c r="AR898">
        <v>269.24</v>
      </c>
      <c r="AT898" s="272" t="s">
        <v>39903</v>
      </c>
      <c r="AU898" s="273">
        <v>10187.719999999999</v>
      </c>
      <c r="AW898" s="244" t="s">
        <v>12625</v>
      </c>
      <c r="AX898" s="245">
        <v>1488</v>
      </c>
      <c r="AZ898" s="230" t="s">
        <v>10741</v>
      </c>
      <c r="BA898" s="231">
        <v>7478</v>
      </c>
      <c r="BC898" s="209" t="s">
        <v>7322</v>
      </c>
      <c r="BD898" s="210">
        <v>187363.29</v>
      </c>
    </row>
    <row r="899" spans="5:56" x14ac:dyDescent="0.55000000000000004">
      <c r="E899" s="282" t="s">
        <v>39706</v>
      </c>
      <c r="F899" s="282"/>
      <c r="G899" s="283">
        <v>15652.08</v>
      </c>
      <c r="I899" s="242" t="s">
        <v>12405</v>
      </c>
      <c r="J899" s="242"/>
      <c r="K899" s="243">
        <v>113912</v>
      </c>
      <c r="M899" s="224" t="s">
        <v>4416</v>
      </c>
      <c r="N899" s="224"/>
      <c r="O899" s="225">
        <v>6430</v>
      </c>
      <c r="Q899" s="203" t="s">
        <v>1335</v>
      </c>
      <c r="R899" s="203"/>
      <c r="S899" s="204">
        <v>6474</v>
      </c>
      <c r="Y899" t="s">
        <v>70374</v>
      </c>
      <c r="Z899" s="284">
        <v>4312</v>
      </c>
      <c r="AB899" s="276" t="s">
        <v>66965</v>
      </c>
      <c r="AC899" s="277">
        <v>831.88</v>
      </c>
      <c r="AE899" s="246" t="s">
        <v>57218</v>
      </c>
      <c r="AF899" s="247">
        <v>40106.730000000003</v>
      </c>
      <c r="AH899" s="226" t="s">
        <v>33104</v>
      </c>
      <c r="AI899" s="227">
        <v>6405.8</v>
      </c>
      <c r="AK899" s="207" t="s">
        <v>15502</v>
      </c>
      <c r="AL899" s="208">
        <v>145350</v>
      </c>
      <c r="AM899" s="93"/>
      <c r="AN899" s="199" t="s">
        <v>31906</v>
      </c>
      <c r="AO899" s="200">
        <v>13544.45</v>
      </c>
      <c r="AQ899" t="s">
        <v>10048</v>
      </c>
      <c r="AR899" s="284">
        <v>28824.28</v>
      </c>
      <c r="AT899" s="272" t="s">
        <v>39904</v>
      </c>
      <c r="AU899" s="273">
        <v>15652.08</v>
      </c>
      <c r="AW899" s="244" t="s">
        <v>12626</v>
      </c>
      <c r="AX899" s="245">
        <v>113912</v>
      </c>
      <c r="AZ899" s="230" t="s">
        <v>10742</v>
      </c>
      <c r="BA899" s="231">
        <v>6430</v>
      </c>
      <c r="BC899" s="209" t="s">
        <v>7586</v>
      </c>
      <c r="BD899" s="210">
        <v>57145.94</v>
      </c>
    </row>
    <row r="900" spans="5:56" x14ac:dyDescent="0.55000000000000004">
      <c r="E900" s="282" t="s">
        <v>39707</v>
      </c>
      <c r="F900" s="282"/>
      <c r="G900" s="283">
        <v>92394.92</v>
      </c>
      <c r="I900" s="242" t="s">
        <v>12406</v>
      </c>
      <c r="J900" s="242"/>
      <c r="K900" s="243">
        <v>5078.91</v>
      </c>
      <c r="M900" s="224" t="s">
        <v>4282</v>
      </c>
      <c r="N900" s="224"/>
      <c r="O900" s="225">
        <v>36941</v>
      </c>
      <c r="Q900" s="203" t="s">
        <v>1336</v>
      </c>
      <c r="R900" s="203"/>
      <c r="S900" s="204">
        <v>16450</v>
      </c>
      <c r="Y900" t="s">
        <v>63987</v>
      </c>
      <c r="Z900" s="284">
        <v>108446.7</v>
      </c>
      <c r="AB900" s="276" t="s">
        <v>66966</v>
      </c>
      <c r="AC900" s="277">
        <v>2720.61</v>
      </c>
      <c r="AE900" s="246" t="s">
        <v>63956</v>
      </c>
      <c r="AF900" s="247">
        <v>40400</v>
      </c>
      <c r="AH900" s="226" t="s">
        <v>47738</v>
      </c>
      <c r="AI900" s="227">
        <v>12625</v>
      </c>
      <c r="AK900" s="207" t="s">
        <v>15503</v>
      </c>
      <c r="AL900" s="208">
        <v>2700</v>
      </c>
      <c r="AM900" s="93"/>
      <c r="AN900" s="199" t="s">
        <v>31907</v>
      </c>
      <c r="AO900" s="200">
        <v>1519.4</v>
      </c>
      <c r="AQ900" t="s">
        <v>10050</v>
      </c>
      <c r="AR900" s="284">
        <v>552824.72</v>
      </c>
      <c r="AT900" s="272" t="s">
        <v>39905</v>
      </c>
      <c r="AU900" s="273">
        <v>92394.92</v>
      </c>
      <c r="AW900" s="244" t="s">
        <v>12627</v>
      </c>
      <c r="AX900" s="245">
        <v>5078.91</v>
      </c>
      <c r="AZ900" s="230" t="s">
        <v>10743</v>
      </c>
      <c r="BA900" s="231">
        <v>36941</v>
      </c>
      <c r="BC900" s="209" t="s">
        <v>7736</v>
      </c>
      <c r="BD900" s="210">
        <v>111955.15</v>
      </c>
    </row>
    <row r="901" spans="5:56" x14ac:dyDescent="0.55000000000000004">
      <c r="E901" s="282" t="s">
        <v>39708</v>
      </c>
      <c r="F901" s="282"/>
      <c r="G901" s="283">
        <v>6405</v>
      </c>
      <c r="I901" s="242" t="s">
        <v>12407</v>
      </c>
      <c r="J901" s="242"/>
      <c r="K901" s="243">
        <v>699749.29</v>
      </c>
      <c r="M901" s="224" t="s">
        <v>4422</v>
      </c>
      <c r="N901" s="224"/>
      <c r="O901" s="225">
        <v>48619.86</v>
      </c>
      <c r="Q901" s="203" t="s">
        <v>1337</v>
      </c>
      <c r="R901" s="203"/>
      <c r="S901" s="204">
        <v>1152846</v>
      </c>
      <c r="Y901" t="s">
        <v>59481</v>
      </c>
      <c r="Z901" s="284">
        <v>-8441.4599999999991</v>
      </c>
      <c r="AB901" s="276" t="s">
        <v>69686</v>
      </c>
      <c r="AC901" s="277">
        <v>281.39999999999998</v>
      </c>
      <c r="AE901" s="246" t="s">
        <v>51586</v>
      </c>
      <c r="AF901" s="247">
        <v>3090.58</v>
      </c>
      <c r="AH901" s="226" t="s">
        <v>15500</v>
      </c>
      <c r="AI901" s="227">
        <v>65384.38</v>
      </c>
      <c r="AK901" s="207" t="s">
        <v>15504</v>
      </c>
      <c r="AL901" s="208">
        <v>4323.21</v>
      </c>
      <c r="AM901" s="93"/>
      <c r="AN901" s="199" t="s">
        <v>31908</v>
      </c>
      <c r="AO901" s="200">
        <v>41302</v>
      </c>
      <c r="AQ901" t="s">
        <v>10051</v>
      </c>
      <c r="AR901" s="284">
        <v>239090.76</v>
      </c>
      <c r="AT901" s="272" t="s">
        <v>39906</v>
      </c>
      <c r="AU901" s="273">
        <v>6405</v>
      </c>
      <c r="AW901" s="244" t="s">
        <v>12628</v>
      </c>
      <c r="AX901" s="245">
        <v>699749.29</v>
      </c>
      <c r="AZ901" s="230" t="s">
        <v>10745</v>
      </c>
      <c r="BA901" s="231">
        <v>48619.86</v>
      </c>
      <c r="BC901" s="209" t="s">
        <v>8188</v>
      </c>
      <c r="BD901" s="210">
        <v>6750</v>
      </c>
    </row>
    <row r="902" spans="5:56" x14ac:dyDescent="0.55000000000000004">
      <c r="E902" s="282" t="s">
        <v>39709</v>
      </c>
      <c r="F902" s="282"/>
      <c r="G902" s="283">
        <v>2331.31</v>
      </c>
      <c r="I902" s="242" t="s">
        <v>12512</v>
      </c>
      <c r="J902" s="242"/>
      <c r="K902" s="243">
        <v>2951</v>
      </c>
      <c r="M902" s="224" t="s">
        <v>4488</v>
      </c>
      <c r="N902" s="224"/>
      <c r="O902" s="225">
        <v>2294</v>
      </c>
      <c r="Q902" s="203" t="s">
        <v>1338</v>
      </c>
      <c r="R902" s="203"/>
      <c r="S902" s="204">
        <v>76903</v>
      </c>
      <c r="Y902" t="s">
        <v>66952</v>
      </c>
      <c r="Z902" s="284">
        <v>1200</v>
      </c>
      <c r="AB902" s="276" t="s">
        <v>66967</v>
      </c>
      <c r="AC902" s="277">
        <v>2257.7600000000002</v>
      </c>
      <c r="AE902" s="246" t="s">
        <v>51587</v>
      </c>
      <c r="AF902" s="247">
        <v>9604</v>
      </c>
      <c r="AH902" s="226" t="s">
        <v>35998</v>
      </c>
      <c r="AI902" s="227">
        <v>424053.1</v>
      </c>
      <c r="AK902" s="207" t="s">
        <v>15505</v>
      </c>
      <c r="AL902" s="208">
        <v>9450</v>
      </c>
      <c r="AM902" s="93"/>
      <c r="AN902" s="199" t="s">
        <v>13377</v>
      </c>
      <c r="AO902" s="200">
        <v>86493.48</v>
      </c>
      <c r="AQ902" t="s">
        <v>10055</v>
      </c>
      <c r="AR902" s="284">
        <v>62032.53</v>
      </c>
      <c r="AT902" s="272" t="s">
        <v>39907</v>
      </c>
      <c r="AU902" s="273">
        <v>2331.31</v>
      </c>
      <c r="AW902" s="244" t="s">
        <v>12747</v>
      </c>
      <c r="AX902" s="245">
        <v>2951</v>
      </c>
      <c r="AZ902" s="230" t="s">
        <v>10746</v>
      </c>
      <c r="BA902" s="231">
        <v>2294</v>
      </c>
      <c r="BC902" s="209" t="s">
        <v>8290</v>
      </c>
      <c r="BD902" s="210">
        <v>96410.41</v>
      </c>
    </row>
    <row r="903" spans="5:56" x14ac:dyDescent="0.55000000000000004">
      <c r="E903" s="282" t="s">
        <v>65513</v>
      </c>
      <c r="F903" s="282"/>
      <c r="G903" s="283">
        <v>8000</v>
      </c>
      <c r="I903" s="242" t="s">
        <v>12513</v>
      </c>
      <c r="J903" s="242"/>
      <c r="K903" s="243">
        <v>1606</v>
      </c>
      <c r="M903" s="224" t="s">
        <v>4424</v>
      </c>
      <c r="N903" s="224"/>
      <c r="O903" s="225">
        <v>5800</v>
      </c>
      <c r="Q903" s="203" t="s">
        <v>1339</v>
      </c>
      <c r="R903" s="203"/>
      <c r="S903" s="204">
        <v>144737.35</v>
      </c>
      <c r="Y903" t="s">
        <v>66954</v>
      </c>
      <c r="Z903" s="284">
        <v>4050</v>
      </c>
      <c r="AB903" s="276" t="s">
        <v>66499</v>
      </c>
      <c r="AC903" s="277">
        <v>14838.29</v>
      </c>
      <c r="AE903" s="246" t="s">
        <v>63957</v>
      </c>
      <c r="AF903" s="247">
        <v>8012.98</v>
      </c>
      <c r="AH903" s="226" t="s">
        <v>35999</v>
      </c>
      <c r="AI903" s="227">
        <v>297748.78999999998</v>
      </c>
      <c r="AK903" s="207" t="s">
        <v>15506</v>
      </c>
      <c r="AL903" s="208">
        <v>26465.18</v>
      </c>
      <c r="AM903" s="93"/>
      <c r="AN903" s="199" t="s">
        <v>13378</v>
      </c>
      <c r="AO903" s="200">
        <v>14779.83</v>
      </c>
      <c r="AQ903" t="s">
        <v>10056</v>
      </c>
      <c r="AR903" s="284">
        <v>39053</v>
      </c>
      <c r="AT903" s="272" t="s">
        <v>66157</v>
      </c>
      <c r="AU903" s="273">
        <v>8000</v>
      </c>
      <c r="AW903" s="244" t="s">
        <v>12748</v>
      </c>
      <c r="AX903" s="245">
        <v>1606</v>
      </c>
      <c r="AZ903" s="230" t="s">
        <v>10748</v>
      </c>
      <c r="BA903" s="231">
        <v>5800</v>
      </c>
      <c r="BC903" s="209" t="s">
        <v>8674</v>
      </c>
      <c r="BD903" s="210">
        <v>8990</v>
      </c>
    </row>
    <row r="904" spans="5:56" x14ac:dyDescent="0.55000000000000004">
      <c r="E904" s="282" t="s">
        <v>39710</v>
      </c>
      <c r="F904" s="282"/>
      <c r="G904" s="283">
        <v>7037.55</v>
      </c>
      <c r="I904" s="242" t="s">
        <v>12514</v>
      </c>
      <c r="J904" s="242"/>
      <c r="K904" s="243">
        <v>3935</v>
      </c>
      <c r="M904" s="224" t="s">
        <v>4425</v>
      </c>
      <c r="N904" s="224"/>
      <c r="O904" s="225">
        <v>7849</v>
      </c>
      <c r="Q904" s="203" t="s">
        <v>1340</v>
      </c>
      <c r="R904" s="203"/>
      <c r="S904" s="204">
        <v>313302.98</v>
      </c>
      <c r="Y904" t="s">
        <v>66955</v>
      </c>
      <c r="Z904">
        <v>401.63</v>
      </c>
      <c r="AB904" s="276" t="s">
        <v>66500</v>
      </c>
      <c r="AC904" s="277">
        <v>17750</v>
      </c>
      <c r="AE904" s="246" t="s">
        <v>51592</v>
      </c>
      <c r="AF904" s="247">
        <v>2558.94</v>
      </c>
      <c r="AH904" s="226" t="s">
        <v>44379</v>
      </c>
      <c r="AI904" s="227">
        <v>8775</v>
      </c>
      <c r="AK904" s="207" t="s">
        <v>15507</v>
      </c>
      <c r="AL904" s="208">
        <v>10080.719999999999</v>
      </c>
      <c r="AM904" s="93"/>
      <c r="AN904" s="199" t="s">
        <v>31909</v>
      </c>
      <c r="AO904" s="200">
        <v>27586.17</v>
      </c>
      <c r="AQ904" t="s">
        <v>9741</v>
      </c>
      <c r="AR904" s="284">
        <v>7092575.9000000004</v>
      </c>
      <c r="AT904" s="272" t="s">
        <v>39908</v>
      </c>
      <c r="AU904" s="273">
        <v>7037.55</v>
      </c>
      <c r="AW904" s="244" t="s">
        <v>12749</v>
      </c>
      <c r="AX904" s="245">
        <v>3935</v>
      </c>
      <c r="AZ904" s="230" t="s">
        <v>10749</v>
      </c>
      <c r="BA904" s="231">
        <v>7849</v>
      </c>
      <c r="BC904" s="209" t="s">
        <v>8913</v>
      </c>
      <c r="BD904" s="210">
        <v>73748.27</v>
      </c>
    </row>
    <row r="905" spans="5:56" x14ac:dyDescent="0.55000000000000004">
      <c r="E905" s="282" t="s">
        <v>65514</v>
      </c>
      <c r="F905" s="282"/>
      <c r="G905" s="283">
        <v>8000</v>
      </c>
      <c r="I905" s="242" t="s">
        <v>12517</v>
      </c>
      <c r="J905" s="242"/>
      <c r="K905" s="243">
        <v>6069</v>
      </c>
      <c r="M905" s="224" t="s">
        <v>4426</v>
      </c>
      <c r="N905" s="224"/>
      <c r="O905" s="225">
        <v>7480</v>
      </c>
      <c r="Q905" s="203" t="s">
        <v>1341</v>
      </c>
      <c r="R905" s="203"/>
      <c r="S905" s="204">
        <v>96334</v>
      </c>
      <c r="Y905" t="s">
        <v>66956</v>
      </c>
      <c r="Z905" s="284">
        <v>1262.1099999999999</v>
      </c>
      <c r="AB905" s="276" t="s">
        <v>66501</v>
      </c>
      <c r="AC905" s="277">
        <v>10219.459999999999</v>
      </c>
      <c r="AE905" s="246" t="s">
        <v>58429</v>
      </c>
      <c r="AF905" s="247">
        <v>17483.71</v>
      </c>
      <c r="AH905" s="226" t="s">
        <v>51584</v>
      </c>
      <c r="AI905" s="227">
        <v>4800</v>
      </c>
      <c r="AK905" s="207" t="s">
        <v>15508</v>
      </c>
      <c r="AL905" s="208">
        <v>99309.9</v>
      </c>
      <c r="AM905" s="93"/>
      <c r="AN905" s="199" t="s">
        <v>13379</v>
      </c>
      <c r="AO905" s="200">
        <v>42552.05</v>
      </c>
      <c r="AQ905" t="s">
        <v>9746</v>
      </c>
      <c r="AR905" s="284">
        <v>51652.73</v>
      </c>
      <c r="AT905" s="272" t="s">
        <v>66158</v>
      </c>
      <c r="AU905" s="273">
        <v>8000</v>
      </c>
      <c r="AW905" s="244" t="s">
        <v>12752</v>
      </c>
      <c r="AX905" s="245">
        <v>6069</v>
      </c>
      <c r="AZ905" s="230" t="s">
        <v>10750</v>
      </c>
      <c r="BA905" s="231">
        <v>7480</v>
      </c>
      <c r="BC905" s="209" t="s">
        <v>9253</v>
      </c>
      <c r="BD905" s="210">
        <v>88549.07</v>
      </c>
    </row>
    <row r="906" spans="5:56" x14ac:dyDescent="0.55000000000000004">
      <c r="E906" s="282" t="s">
        <v>39711</v>
      </c>
      <c r="F906" s="282"/>
      <c r="G906" s="283">
        <v>54146.68</v>
      </c>
      <c r="I906" s="242" t="s">
        <v>12519</v>
      </c>
      <c r="J906" s="242"/>
      <c r="K906" s="243">
        <v>4727</v>
      </c>
      <c r="M906" s="224" t="s">
        <v>4427</v>
      </c>
      <c r="N906" s="224"/>
      <c r="O906" s="225">
        <v>13090</v>
      </c>
      <c r="Q906" s="203" t="s">
        <v>1342</v>
      </c>
      <c r="R906" s="203"/>
      <c r="S906" s="204">
        <v>33245</v>
      </c>
      <c r="Y906" t="s">
        <v>66957</v>
      </c>
      <c r="Z906">
        <v>558.6</v>
      </c>
      <c r="AB906" s="276" t="s">
        <v>66502</v>
      </c>
      <c r="AC906" s="277">
        <v>7502.47</v>
      </c>
      <c r="AE906" s="246" t="s">
        <v>63017</v>
      </c>
      <c r="AF906" s="247">
        <v>60184.58</v>
      </c>
      <c r="AH906" s="226" t="s">
        <v>51585</v>
      </c>
      <c r="AI906" s="227">
        <v>38400</v>
      </c>
      <c r="AK906" s="207" t="s">
        <v>15509</v>
      </c>
      <c r="AL906" s="208">
        <v>54151.6</v>
      </c>
      <c r="AM906" s="93"/>
      <c r="AN906" s="199" t="s">
        <v>13380</v>
      </c>
      <c r="AO906" s="200">
        <v>31667.58</v>
      </c>
      <c r="AQ906" t="s">
        <v>9747</v>
      </c>
      <c r="AR906" s="284">
        <v>28070.39</v>
      </c>
      <c r="AT906" s="272" t="s">
        <v>39909</v>
      </c>
      <c r="AU906" s="273">
        <v>54146.68</v>
      </c>
      <c r="AW906" s="244" t="s">
        <v>12754</v>
      </c>
      <c r="AX906" s="245">
        <v>4727</v>
      </c>
      <c r="AZ906" s="230" t="s">
        <v>10751</v>
      </c>
      <c r="BA906" s="231">
        <v>13090</v>
      </c>
      <c r="BC906" s="209" t="s">
        <v>11254</v>
      </c>
      <c r="BD906" s="210">
        <v>54602</v>
      </c>
    </row>
    <row r="907" spans="5:56" x14ac:dyDescent="0.55000000000000004">
      <c r="E907" s="282" t="s">
        <v>39712</v>
      </c>
      <c r="F907" s="282"/>
      <c r="G907" s="283">
        <v>43693.97</v>
      </c>
      <c r="I907" s="242" t="s">
        <v>12409</v>
      </c>
      <c r="J907" s="242"/>
      <c r="K907" s="243">
        <v>3315</v>
      </c>
      <c r="M907" s="224" t="s">
        <v>4429</v>
      </c>
      <c r="N907" s="224"/>
      <c r="O907" s="225">
        <v>11968</v>
      </c>
      <c r="Q907" s="203" t="s">
        <v>1343</v>
      </c>
      <c r="R907" s="203"/>
      <c r="S907" s="204">
        <v>174418</v>
      </c>
      <c r="Y907" t="s">
        <v>63990</v>
      </c>
      <c r="Z907" s="284">
        <v>1345.02</v>
      </c>
      <c r="AB907" s="276" t="s">
        <v>54825</v>
      </c>
      <c r="AC907" s="277">
        <v>10456.23</v>
      </c>
      <c r="AE907" s="246" t="s">
        <v>15501</v>
      </c>
      <c r="AF907" s="247">
        <v>4644</v>
      </c>
      <c r="AH907" s="226" t="s">
        <v>51586</v>
      </c>
      <c r="AI907" s="227">
        <v>3304.79</v>
      </c>
      <c r="AK907" s="207" t="s">
        <v>15510</v>
      </c>
      <c r="AL907" s="208">
        <v>67931.67</v>
      </c>
      <c r="AM907" s="93"/>
      <c r="AN907" s="199" t="s">
        <v>18581</v>
      </c>
      <c r="AO907" s="200">
        <v>6949</v>
      </c>
      <c r="AQ907" t="s">
        <v>9748</v>
      </c>
      <c r="AR907" s="284">
        <v>851764.85</v>
      </c>
      <c r="AT907" s="272" t="s">
        <v>39910</v>
      </c>
      <c r="AU907" s="273">
        <v>43693.97</v>
      </c>
      <c r="AW907" s="244" t="s">
        <v>12630</v>
      </c>
      <c r="AX907" s="245">
        <v>3315</v>
      </c>
      <c r="AZ907" s="230" t="s">
        <v>10753</v>
      </c>
      <c r="BA907" s="231">
        <v>11968</v>
      </c>
      <c r="BC907" s="209" t="s">
        <v>11503</v>
      </c>
      <c r="BD907" s="210">
        <v>150495.54999999999</v>
      </c>
    </row>
    <row r="908" spans="5:56" x14ac:dyDescent="0.55000000000000004">
      <c r="E908" s="282" t="s">
        <v>39713</v>
      </c>
      <c r="F908" s="282"/>
      <c r="G908" s="283">
        <v>19243.43</v>
      </c>
      <c r="I908" s="242" t="s">
        <v>12530</v>
      </c>
      <c r="J908" s="242"/>
      <c r="K908" s="243">
        <v>1169</v>
      </c>
      <c r="M908" s="224" t="s">
        <v>4490</v>
      </c>
      <c r="N908" s="224"/>
      <c r="O908" s="225">
        <v>679.9</v>
      </c>
      <c r="Q908" s="203" t="s">
        <v>1344</v>
      </c>
      <c r="R908" s="203"/>
      <c r="S908" s="204">
        <v>646723</v>
      </c>
      <c r="Y908" t="s">
        <v>66959</v>
      </c>
      <c r="Z908">
        <v>-267.19</v>
      </c>
      <c r="AB908" s="276" t="s">
        <v>15974</v>
      </c>
      <c r="AC908" s="277">
        <v>758.28</v>
      </c>
      <c r="AE908" s="246" t="s">
        <v>15502</v>
      </c>
      <c r="AF908" s="247">
        <v>12317.44</v>
      </c>
      <c r="AH908" s="226" t="s">
        <v>51587</v>
      </c>
      <c r="AI908" s="227">
        <v>10411.200000000001</v>
      </c>
      <c r="AK908" s="207" t="s">
        <v>15511</v>
      </c>
      <c r="AL908" s="208">
        <v>3959.54</v>
      </c>
      <c r="AM908" s="93"/>
      <c r="AN908" s="199" t="s">
        <v>31910</v>
      </c>
      <c r="AO908" s="200">
        <v>10937.5</v>
      </c>
      <c r="AQ908" t="s">
        <v>9749</v>
      </c>
      <c r="AR908" s="284">
        <v>920868.85</v>
      </c>
      <c r="AT908" s="272" t="s">
        <v>39911</v>
      </c>
      <c r="AU908" s="273">
        <v>19243.43</v>
      </c>
      <c r="AW908" s="244" t="s">
        <v>12768</v>
      </c>
      <c r="AX908" s="245">
        <v>1169</v>
      </c>
      <c r="AZ908" s="230" t="s">
        <v>10754</v>
      </c>
      <c r="BA908" s="231">
        <v>679.9</v>
      </c>
      <c r="BC908" s="209" t="s">
        <v>12212</v>
      </c>
      <c r="BD908" s="210">
        <v>2295.0100000000002</v>
      </c>
    </row>
    <row r="909" spans="5:56" x14ac:dyDescent="0.55000000000000004">
      <c r="E909" s="282" t="s">
        <v>39714</v>
      </c>
      <c r="F909" s="282"/>
      <c r="G909" s="283">
        <v>7027.16</v>
      </c>
      <c r="I909" s="242" t="s">
        <v>12525</v>
      </c>
      <c r="J909" s="242"/>
      <c r="K909" s="243">
        <v>1144</v>
      </c>
      <c r="M909" s="224" t="s">
        <v>4430</v>
      </c>
      <c r="N909" s="224"/>
      <c r="O909" s="225">
        <v>77.53</v>
      </c>
      <c r="Q909" s="203" t="s">
        <v>1345</v>
      </c>
      <c r="R909" s="203"/>
      <c r="S909" s="204">
        <v>2220.87</v>
      </c>
      <c r="Y909" t="s">
        <v>66501</v>
      </c>
      <c r="Z909" s="284">
        <v>1029.8599999999999</v>
      </c>
      <c r="AB909" s="276" t="s">
        <v>33138</v>
      </c>
      <c r="AC909" s="277">
        <v>2571.14</v>
      </c>
      <c r="AE909" s="246" t="s">
        <v>60191</v>
      </c>
      <c r="AF909" s="247">
        <v>798904.56</v>
      </c>
      <c r="AH909" s="226" t="s">
        <v>51588</v>
      </c>
      <c r="AI909" s="227">
        <v>2375.4499999999998</v>
      </c>
      <c r="AK909" s="207" t="s">
        <v>15512</v>
      </c>
      <c r="AL909" s="208">
        <v>-150</v>
      </c>
      <c r="AM909" s="93"/>
      <c r="AN909" s="199" t="s">
        <v>18587</v>
      </c>
      <c r="AO909" s="200">
        <v>13544.45</v>
      </c>
      <c r="AQ909" t="s">
        <v>9750</v>
      </c>
      <c r="AR909" s="284">
        <v>91036.45</v>
      </c>
      <c r="AT909" s="272" t="s">
        <v>39912</v>
      </c>
      <c r="AU909" s="273">
        <v>7027.16</v>
      </c>
      <c r="AW909" s="244" t="s">
        <v>12763</v>
      </c>
      <c r="AX909" s="245">
        <v>1144</v>
      </c>
      <c r="AZ909" s="230" t="s">
        <v>10755</v>
      </c>
      <c r="BA909" s="231">
        <v>77.53</v>
      </c>
      <c r="BC909" s="209" t="s">
        <v>9802</v>
      </c>
      <c r="BD909" s="210">
        <v>971853.25</v>
      </c>
    </row>
    <row r="910" spans="5:56" x14ac:dyDescent="0.55000000000000004">
      <c r="E910" s="282" t="s">
        <v>39715</v>
      </c>
      <c r="F910" s="282"/>
      <c r="G910" s="283">
        <v>4054.76</v>
      </c>
      <c r="I910" s="242" t="s">
        <v>12526</v>
      </c>
      <c r="J910" s="242"/>
      <c r="K910" s="243">
        <v>717.59</v>
      </c>
      <c r="M910" s="224" t="s">
        <v>3586</v>
      </c>
      <c r="N910" s="224"/>
      <c r="O910" s="225">
        <v>121280.6</v>
      </c>
      <c r="Q910" s="203" t="s">
        <v>1346</v>
      </c>
      <c r="R910" s="203"/>
      <c r="S910" s="204">
        <v>6231</v>
      </c>
      <c r="Y910" t="s">
        <v>66502</v>
      </c>
      <c r="Z910" s="284">
        <v>5721.47</v>
      </c>
      <c r="AB910" s="276" t="s">
        <v>33139</v>
      </c>
      <c r="AC910" s="277">
        <v>1496.12</v>
      </c>
      <c r="AE910" s="246" t="s">
        <v>15503</v>
      </c>
      <c r="AF910" s="247">
        <v>27988.09</v>
      </c>
      <c r="AH910" s="226" t="s">
        <v>51589</v>
      </c>
      <c r="AI910" s="227">
        <v>47200</v>
      </c>
      <c r="AK910" s="207" t="s">
        <v>15513</v>
      </c>
      <c r="AL910" s="208">
        <v>42200.68</v>
      </c>
      <c r="AM910" s="93"/>
      <c r="AN910" s="199" t="s">
        <v>18589</v>
      </c>
      <c r="AO910" s="200">
        <v>1519.4</v>
      </c>
      <c r="AQ910" t="s">
        <v>9752</v>
      </c>
      <c r="AR910" s="284">
        <v>58508.54</v>
      </c>
      <c r="AT910" s="272" t="s">
        <v>39913</v>
      </c>
      <c r="AU910" s="273">
        <v>4054.76</v>
      </c>
      <c r="AW910" s="244" t="s">
        <v>12764</v>
      </c>
      <c r="AX910" s="245">
        <v>717.59</v>
      </c>
      <c r="AZ910" s="230" t="s">
        <v>9583</v>
      </c>
      <c r="BA910" s="231">
        <v>121280.6</v>
      </c>
      <c r="BC910" s="209" t="s">
        <v>6657</v>
      </c>
      <c r="BD910" s="210">
        <v>409107.17</v>
      </c>
    </row>
    <row r="911" spans="5:56" x14ac:dyDescent="0.55000000000000004">
      <c r="E911" s="282" t="s">
        <v>65515</v>
      </c>
      <c r="F911" s="282"/>
      <c r="G911" s="283">
        <v>16388.689999999999</v>
      </c>
      <c r="I911" s="242" t="s">
        <v>12527</v>
      </c>
      <c r="J911" s="242"/>
      <c r="K911" s="243">
        <v>5871.5</v>
      </c>
      <c r="M911" s="224" t="s">
        <v>4432</v>
      </c>
      <c r="N911" s="224"/>
      <c r="O911" s="225">
        <v>14960</v>
      </c>
      <c r="Q911" s="203" t="s">
        <v>1347</v>
      </c>
      <c r="R911" s="203"/>
      <c r="S911" s="204">
        <v>238195</v>
      </c>
      <c r="Y911" t="s">
        <v>71258</v>
      </c>
      <c r="Z911">
        <v>-355.79</v>
      </c>
      <c r="AB911" s="276" t="s">
        <v>15975</v>
      </c>
      <c r="AC911" s="277">
        <v>4.4400000000000004</v>
      </c>
      <c r="AE911" s="246" t="s">
        <v>54791</v>
      </c>
      <c r="AF911" s="247">
        <v>44603.95</v>
      </c>
      <c r="AH911" s="226" t="s">
        <v>51590</v>
      </c>
      <c r="AI911" s="227">
        <v>3610.8</v>
      </c>
      <c r="AK911" s="207" t="s">
        <v>15514</v>
      </c>
      <c r="AL911" s="208">
        <v>1098363.75</v>
      </c>
      <c r="AM911" s="93"/>
      <c r="AN911" s="199" t="s">
        <v>18590</v>
      </c>
      <c r="AO911" s="200">
        <v>41302</v>
      </c>
      <c r="AQ911" t="s">
        <v>9754</v>
      </c>
      <c r="AR911" s="284">
        <v>439851.41</v>
      </c>
      <c r="AT911" s="272" t="s">
        <v>66159</v>
      </c>
      <c r="AU911" s="273">
        <v>16388.689999999999</v>
      </c>
      <c r="AW911" s="244" t="s">
        <v>12765</v>
      </c>
      <c r="AX911" s="245">
        <v>5871.5</v>
      </c>
      <c r="AZ911" s="230" t="s">
        <v>10757</v>
      </c>
      <c r="BA911" s="231">
        <v>14960</v>
      </c>
      <c r="BC911" s="209" t="s">
        <v>6901</v>
      </c>
      <c r="BD911" s="210">
        <v>42789.1</v>
      </c>
    </row>
    <row r="912" spans="5:56" x14ac:dyDescent="0.55000000000000004">
      <c r="E912" s="282" t="s">
        <v>39716</v>
      </c>
      <c r="F912" s="282"/>
      <c r="G912" s="283">
        <v>129083.99</v>
      </c>
      <c r="I912" s="242" t="s">
        <v>12411</v>
      </c>
      <c r="J912" s="242"/>
      <c r="K912" s="243">
        <v>22500</v>
      </c>
      <c r="M912" s="224" t="s">
        <v>4433</v>
      </c>
      <c r="N912" s="224"/>
      <c r="O912" s="225">
        <v>5955.63</v>
      </c>
      <c r="Q912" s="203" t="s">
        <v>1348</v>
      </c>
      <c r="R912" s="203"/>
      <c r="S912" s="204">
        <v>22639</v>
      </c>
      <c r="Y912" t="s">
        <v>66988</v>
      </c>
      <c r="Z912" s="284">
        <v>2423.06</v>
      </c>
      <c r="AB912" s="276" t="s">
        <v>59482</v>
      </c>
      <c r="AC912" s="277">
        <v>6660</v>
      </c>
      <c r="AE912" s="246" t="s">
        <v>62530</v>
      </c>
      <c r="AF912" s="247">
        <v>112.5</v>
      </c>
      <c r="AH912" s="226" t="s">
        <v>51591</v>
      </c>
      <c r="AI912" s="227">
        <v>9061.6</v>
      </c>
      <c r="AK912" s="207" t="s">
        <v>15515</v>
      </c>
      <c r="AL912" s="208">
        <v>16610</v>
      </c>
      <c r="AM912" s="93"/>
      <c r="AN912" s="199" t="s">
        <v>31911</v>
      </c>
      <c r="AO912" s="200">
        <v>14159.6</v>
      </c>
      <c r="AQ912" t="s">
        <v>9756</v>
      </c>
      <c r="AR912" s="284">
        <v>1272152.4099999999</v>
      </c>
      <c r="AT912" s="272" t="s">
        <v>39914</v>
      </c>
      <c r="AU912" s="273">
        <v>129083.99</v>
      </c>
      <c r="AW912" s="244" t="s">
        <v>12632</v>
      </c>
      <c r="AX912" s="245">
        <v>22500</v>
      </c>
      <c r="AZ912" s="230" t="s">
        <v>10758</v>
      </c>
      <c r="BA912" s="231">
        <v>5955.63</v>
      </c>
      <c r="BC912" s="209" t="s">
        <v>7323</v>
      </c>
      <c r="BD912" s="210">
        <v>1587535.58</v>
      </c>
    </row>
    <row r="913" spans="5:56" x14ac:dyDescent="0.55000000000000004">
      <c r="E913" s="282" t="s">
        <v>65516</v>
      </c>
      <c r="F913" s="282"/>
      <c r="G913" s="283">
        <v>8000</v>
      </c>
      <c r="I913" s="242" t="s">
        <v>12412</v>
      </c>
      <c r="J913" s="242"/>
      <c r="K913" s="243">
        <v>69892</v>
      </c>
      <c r="M913" s="224" t="s">
        <v>4434</v>
      </c>
      <c r="N913" s="224"/>
      <c r="O913" s="225">
        <v>31790</v>
      </c>
      <c r="Q913" s="203" t="s">
        <v>1349</v>
      </c>
      <c r="R913" s="203"/>
      <c r="S913" s="204">
        <v>365580</v>
      </c>
      <c r="Y913" t="s">
        <v>66989</v>
      </c>
      <c r="Z913" s="284">
        <v>78000</v>
      </c>
      <c r="AB913" s="276" t="s">
        <v>59483</v>
      </c>
      <c r="AC913" s="277">
        <v>1640</v>
      </c>
      <c r="AE913" s="246" t="s">
        <v>15504</v>
      </c>
      <c r="AF913" s="247">
        <v>50218.63</v>
      </c>
      <c r="AH913" s="226" t="s">
        <v>51592</v>
      </c>
      <c r="AI913" s="227">
        <v>2136.9499999999998</v>
      </c>
      <c r="AK913" s="207" t="s">
        <v>15516</v>
      </c>
      <c r="AL913" s="208">
        <v>46800</v>
      </c>
      <c r="AM913" s="93"/>
      <c r="AN913" s="199" t="s">
        <v>31912</v>
      </c>
      <c r="AO913" s="200">
        <v>7656.72</v>
      </c>
      <c r="AQ913" t="s">
        <v>9759</v>
      </c>
      <c r="AR913" s="284">
        <v>471478.26</v>
      </c>
      <c r="AT913" s="272" t="s">
        <v>39916</v>
      </c>
      <c r="AU913" s="273">
        <v>8000</v>
      </c>
      <c r="AW913" s="244" t="s">
        <v>12633</v>
      </c>
      <c r="AX913" s="245">
        <v>69892</v>
      </c>
      <c r="AZ913" s="230" t="s">
        <v>10759</v>
      </c>
      <c r="BA913" s="231">
        <v>31790</v>
      </c>
      <c r="BC913" s="209" t="s">
        <v>7587</v>
      </c>
      <c r="BD913" s="210">
        <v>325009.94</v>
      </c>
    </row>
    <row r="914" spans="5:56" x14ac:dyDescent="0.55000000000000004">
      <c r="E914" s="282" t="s">
        <v>39718</v>
      </c>
      <c r="F914" s="282"/>
      <c r="G914" s="283">
        <v>18346.939999999999</v>
      </c>
      <c r="I914" s="242" t="s">
        <v>12529</v>
      </c>
      <c r="J914" s="242"/>
      <c r="K914" s="243">
        <v>999.91</v>
      </c>
      <c r="M914" s="224" t="s">
        <v>4435</v>
      </c>
      <c r="N914" s="224"/>
      <c r="O914" s="225">
        <v>8976</v>
      </c>
      <c r="Q914" s="203" t="s">
        <v>1350</v>
      </c>
      <c r="R914" s="203"/>
      <c r="S914" s="204">
        <v>174019</v>
      </c>
      <c r="Y914" t="s">
        <v>66990</v>
      </c>
      <c r="Z914" s="284">
        <v>6152.21</v>
      </c>
      <c r="AB914" s="276" t="s">
        <v>59484</v>
      </c>
      <c r="AC914" s="277">
        <v>121.39</v>
      </c>
      <c r="AE914" s="246" t="s">
        <v>15505</v>
      </c>
      <c r="AF914" s="247">
        <v>10615.36</v>
      </c>
      <c r="AH914" s="226" t="s">
        <v>49618</v>
      </c>
      <c r="AI914" s="227">
        <v>3011.78</v>
      </c>
      <c r="AK914" s="207" t="s">
        <v>15517</v>
      </c>
      <c r="AL914" s="208">
        <v>145350</v>
      </c>
      <c r="AM914" s="93"/>
      <c r="AN914" s="199" t="s">
        <v>31913</v>
      </c>
      <c r="AO914" s="200">
        <v>1840.4</v>
      </c>
      <c r="AQ914" t="s">
        <v>9762</v>
      </c>
      <c r="AR914" s="284">
        <v>3037752.05</v>
      </c>
      <c r="AT914" s="272" t="s">
        <v>39917</v>
      </c>
      <c r="AU914" s="273">
        <v>18346.939999999999</v>
      </c>
      <c r="AW914" s="244" t="s">
        <v>12767</v>
      </c>
      <c r="AX914" s="245">
        <v>999.91</v>
      </c>
      <c r="AZ914" s="230" t="s">
        <v>10760</v>
      </c>
      <c r="BA914" s="231">
        <v>8976</v>
      </c>
      <c r="BC914" s="209" t="s">
        <v>8029</v>
      </c>
      <c r="BD914" s="210">
        <v>97966.06</v>
      </c>
    </row>
    <row r="915" spans="5:56" x14ac:dyDescent="0.55000000000000004">
      <c r="E915" s="282" t="s">
        <v>39719</v>
      </c>
      <c r="F915" s="282"/>
      <c r="G915" s="283">
        <v>19168.349999999999</v>
      </c>
      <c r="I915" s="242" t="s">
        <v>12413</v>
      </c>
      <c r="J915" s="242"/>
      <c r="K915" s="243">
        <v>11695</v>
      </c>
      <c r="M915" s="224" t="s">
        <v>4436</v>
      </c>
      <c r="N915" s="224"/>
      <c r="O915" s="225">
        <v>24310</v>
      </c>
      <c r="Q915" s="203" t="s">
        <v>1351</v>
      </c>
      <c r="R915" s="203"/>
      <c r="S915" s="204">
        <v>75644</v>
      </c>
      <c r="Y915" t="s">
        <v>66991</v>
      </c>
      <c r="Z915" s="284">
        <v>19226.23</v>
      </c>
      <c r="AB915" s="276" t="s">
        <v>59485</v>
      </c>
      <c r="AC915" s="277">
        <v>0.96</v>
      </c>
      <c r="AE915" s="246" t="s">
        <v>15506</v>
      </c>
      <c r="AF915" s="247">
        <v>13694.67</v>
      </c>
      <c r="AH915" s="226" t="s">
        <v>38857</v>
      </c>
      <c r="AI915" s="227">
        <v>19306.32</v>
      </c>
      <c r="AK915" s="207" t="s">
        <v>15518</v>
      </c>
      <c r="AL915" s="208">
        <v>1307.8</v>
      </c>
      <c r="AM915" s="93"/>
      <c r="AN915" s="199" t="s">
        <v>31914</v>
      </c>
      <c r="AO915" s="200">
        <v>63776.28</v>
      </c>
      <c r="AQ915" t="s">
        <v>9763</v>
      </c>
      <c r="AR915" s="284">
        <v>758455.63</v>
      </c>
      <c r="AT915" s="272" t="s">
        <v>39918</v>
      </c>
      <c r="AU915" s="273">
        <v>19168.349999999999</v>
      </c>
      <c r="AW915" s="244" t="s">
        <v>12634</v>
      </c>
      <c r="AX915" s="245">
        <v>11695</v>
      </c>
      <c r="AZ915" s="230" t="s">
        <v>10761</v>
      </c>
      <c r="BA915" s="231">
        <v>24310</v>
      </c>
      <c r="BC915" s="209" t="s">
        <v>8189</v>
      </c>
      <c r="BD915" s="210">
        <v>1980</v>
      </c>
    </row>
    <row r="916" spans="5:56" x14ac:dyDescent="0.55000000000000004">
      <c r="E916" s="282" t="s">
        <v>39720</v>
      </c>
      <c r="F916" s="282"/>
      <c r="G916" s="283">
        <v>2788.62</v>
      </c>
      <c r="I916" s="242" t="s">
        <v>12414</v>
      </c>
      <c r="J916" s="242"/>
      <c r="K916" s="243">
        <v>13441</v>
      </c>
      <c r="M916" s="224" t="s">
        <v>4438</v>
      </c>
      <c r="N916" s="224"/>
      <c r="O916" s="225">
        <v>24310</v>
      </c>
      <c r="Q916" s="203" t="s">
        <v>1352</v>
      </c>
      <c r="R916" s="203"/>
      <c r="S916" s="204">
        <v>30615</v>
      </c>
      <c r="Y916" t="s">
        <v>66992</v>
      </c>
      <c r="Z916" s="284">
        <v>5454.73</v>
      </c>
      <c r="AB916" s="276" t="s">
        <v>55839</v>
      </c>
      <c r="AC916" s="277">
        <v>507</v>
      </c>
      <c r="AE916" s="246" t="s">
        <v>33105</v>
      </c>
      <c r="AF916" s="247">
        <v>10000</v>
      </c>
      <c r="AH916" s="226" t="s">
        <v>15501</v>
      </c>
      <c r="AI916" s="227">
        <v>713490.06</v>
      </c>
      <c r="AK916" s="207" t="s">
        <v>15519</v>
      </c>
      <c r="AL916" s="208">
        <v>140181.98000000001</v>
      </c>
      <c r="AM916" s="93"/>
      <c r="AN916" s="199" t="s">
        <v>13381</v>
      </c>
      <c r="AO916" s="200">
        <v>10000</v>
      </c>
      <c r="AQ916" t="s">
        <v>9769</v>
      </c>
      <c r="AR916" s="284">
        <v>129004.66</v>
      </c>
      <c r="AT916" s="272" t="s">
        <v>39919</v>
      </c>
      <c r="AU916" s="273">
        <v>2788.62</v>
      </c>
      <c r="AW916" s="244" t="s">
        <v>12635</v>
      </c>
      <c r="AX916" s="245">
        <v>13441</v>
      </c>
      <c r="AZ916" s="230" t="s">
        <v>10763</v>
      </c>
      <c r="BA916" s="231">
        <v>24310</v>
      </c>
      <c r="BC916" s="209" t="s">
        <v>8291</v>
      </c>
      <c r="BD916" s="210">
        <v>277844.01</v>
      </c>
    </row>
    <row r="917" spans="5:56" x14ac:dyDescent="0.55000000000000004">
      <c r="E917" s="282" t="s">
        <v>39721</v>
      </c>
      <c r="F917" s="282"/>
      <c r="G917" s="283">
        <v>7179.53</v>
      </c>
      <c r="I917" s="242" t="s">
        <v>36933</v>
      </c>
      <c r="J917" s="242"/>
      <c r="K917" s="243">
        <v>19572.29</v>
      </c>
      <c r="M917" s="224" t="s">
        <v>4439</v>
      </c>
      <c r="N917" s="224"/>
      <c r="O917" s="225">
        <v>26084.21</v>
      </c>
      <c r="Q917" s="203" t="s">
        <v>1353</v>
      </c>
      <c r="R917" s="203"/>
      <c r="S917" s="204">
        <v>254578</v>
      </c>
      <c r="Y917" t="s">
        <v>70377</v>
      </c>
      <c r="Z917" s="284">
        <v>7714.61</v>
      </c>
      <c r="AB917" s="276" t="s">
        <v>55840</v>
      </c>
      <c r="AC917" s="277">
        <v>34095.730000000003</v>
      </c>
      <c r="AE917" s="246" t="s">
        <v>58430</v>
      </c>
      <c r="AF917" s="247">
        <v>4170</v>
      </c>
      <c r="AH917" s="226" t="s">
        <v>51593</v>
      </c>
      <c r="AI917" s="227">
        <v>22800</v>
      </c>
      <c r="AK917" s="207" t="s">
        <v>15520</v>
      </c>
      <c r="AL917" s="208">
        <v>86730.59</v>
      </c>
      <c r="AM917" s="93"/>
      <c r="AN917" s="199" t="s">
        <v>13382</v>
      </c>
      <c r="AO917" s="200">
        <v>20192</v>
      </c>
      <c r="AQ917" t="s">
        <v>9771</v>
      </c>
      <c r="AR917" s="284">
        <v>1207326.31</v>
      </c>
      <c r="AT917" s="272" t="s">
        <v>39920</v>
      </c>
      <c r="AU917" s="273">
        <v>7179.53</v>
      </c>
      <c r="AW917" s="244" t="s">
        <v>37839</v>
      </c>
      <c r="AX917" s="245">
        <v>19572.29</v>
      </c>
      <c r="AZ917" s="230" t="s">
        <v>10764</v>
      </c>
      <c r="BA917" s="231">
        <v>26084.21</v>
      </c>
      <c r="BC917" s="209" t="s">
        <v>8512</v>
      </c>
      <c r="BD917" s="210">
        <v>324135.8</v>
      </c>
    </row>
    <row r="918" spans="5:56" x14ac:dyDescent="0.55000000000000004">
      <c r="E918" s="282" t="s">
        <v>39722</v>
      </c>
      <c r="F918" s="282"/>
      <c r="G918" s="283">
        <v>21974.54</v>
      </c>
      <c r="I918" s="242" t="s">
        <v>36934</v>
      </c>
      <c r="J918" s="242"/>
      <c r="K918" s="243">
        <v>4517.8</v>
      </c>
      <c r="M918" s="224" t="s">
        <v>4440</v>
      </c>
      <c r="N918" s="224"/>
      <c r="O918" s="225">
        <v>14653.84</v>
      </c>
      <c r="Q918" s="203" t="s">
        <v>1354</v>
      </c>
      <c r="R918" s="203"/>
      <c r="S918" s="204">
        <v>297629</v>
      </c>
      <c r="Y918" t="s">
        <v>66503</v>
      </c>
      <c r="Z918" s="284">
        <v>8571.2999999999993</v>
      </c>
      <c r="AB918" s="276" t="s">
        <v>34600</v>
      </c>
      <c r="AC918" s="277">
        <v>2543.88</v>
      </c>
      <c r="AE918" s="246" t="s">
        <v>60192</v>
      </c>
      <c r="AF918" s="247">
        <v>3420939.56</v>
      </c>
      <c r="AH918" s="226" t="s">
        <v>15502</v>
      </c>
      <c r="AI918" s="227">
        <v>134837.5</v>
      </c>
      <c r="AK918" s="207" t="s">
        <v>15521</v>
      </c>
      <c r="AL918" s="208">
        <v>4323.21</v>
      </c>
      <c r="AM918" s="93"/>
      <c r="AN918" s="199" t="s">
        <v>13383</v>
      </c>
      <c r="AO918" s="200">
        <v>26280</v>
      </c>
      <c r="AQ918" t="s">
        <v>2904</v>
      </c>
      <c r="AR918" s="284">
        <v>761904.38</v>
      </c>
      <c r="AT918" s="272" t="s">
        <v>39921</v>
      </c>
      <c r="AU918" s="273">
        <v>21974.54</v>
      </c>
      <c r="AW918" s="244" t="s">
        <v>37850</v>
      </c>
      <c r="AX918" s="245">
        <v>4517.8</v>
      </c>
      <c r="AZ918" s="230" t="s">
        <v>10765</v>
      </c>
      <c r="BA918" s="231">
        <v>14653.84</v>
      </c>
      <c r="BC918" s="209" t="s">
        <v>8675</v>
      </c>
      <c r="BD918" s="210">
        <v>32483.27</v>
      </c>
    </row>
    <row r="919" spans="5:56" x14ac:dyDescent="0.55000000000000004">
      <c r="E919" s="282" t="s">
        <v>39723</v>
      </c>
      <c r="F919" s="282"/>
      <c r="G919" s="283">
        <v>2618.3200000000002</v>
      </c>
      <c r="I919" s="242" t="s">
        <v>36936</v>
      </c>
      <c r="J919" s="242"/>
      <c r="K919" s="243">
        <v>21910</v>
      </c>
      <c r="M919" s="224" t="s">
        <v>4441</v>
      </c>
      <c r="N919" s="224"/>
      <c r="O919" s="225">
        <v>7915</v>
      </c>
      <c r="Q919" s="203" t="s">
        <v>1355</v>
      </c>
      <c r="R919" s="203"/>
      <c r="S919" s="204">
        <v>146130</v>
      </c>
      <c r="Y919" t="s">
        <v>71259</v>
      </c>
      <c r="Z919">
        <v>239</v>
      </c>
      <c r="AB919" s="276" t="s">
        <v>36046</v>
      </c>
      <c r="AC919" s="277">
        <v>99.4</v>
      </c>
      <c r="AE919" s="246" t="s">
        <v>51595</v>
      </c>
      <c r="AF919" s="247">
        <v>12575</v>
      </c>
      <c r="AH919" s="226" t="s">
        <v>51594</v>
      </c>
      <c r="AI919" s="227">
        <v>17200</v>
      </c>
      <c r="AK919" s="207" t="s">
        <v>15522</v>
      </c>
      <c r="AL919" s="208">
        <v>17871.939999999999</v>
      </c>
      <c r="AM919" s="93"/>
      <c r="AN919" s="199" t="s">
        <v>13384</v>
      </c>
      <c r="AO919" s="200">
        <v>19431.21</v>
      </c>
      <c r="AQ919" t="s">
        <v>9776</v>
      </c>
      <c r="AR919" s="284">
        <v>2013795.79</v>
      </c>
      <c r="AT919" s="272" t="s">
        <v>39922</v>
      </c>
      <c r="AU919" s="273">
        <v>2618.3200000000002</v>
      </c>
      <c r="AW919" s="244" t="s">
        <v>37860</v>
      </c>
      <c r="AX919" s="245">
        <v>21910</v>
      </c>
      <c r="AZ919" s="230" t="s">
        <v>10766</v>
      </c>
      <c r="BA919" s="231">
        <v>7915</v>
      </c>
      <c r="BC919" s="209" t="s">
        <v>8914</v>
      </c>
      <c r="BD919" s="210">
        <v>411942.24</v>
      </c>
    </row>
    <row r="920" spans="5:56" x14ac:dyDescent="0.55000000000000004">
      <c r="E920" s="282" t="s">
        <v>39724</v>
      </c>
      <c r="F920" s="282"/>
      <c r="G920" s="283">
        <v>262.18</v>
      </c>
      <c r="I920" s="242" t="s">
        <v>36939</v>
      </c>
      <c r="J920" s="242"/>
      <c r="K920" s="243">
        <v>23836.22</v>
      </c>
      <c r="M920" s="224" t="s">
        <v>4442</v>
      </c>
      <c r="N920" s="224"/>
      <c r="O920" s="225">
        <v>25058</v>
      </c>
      <c r="Q920" s="203" t="s">
        <v>1356</v>
      </c>
      <c r="R920" s="203"/>
      <c r="S920" s="204">
        <v>161748.60999999999</v>
      </c>
      <c r="Y920" t="s">
        <v>66993</v>
      </c>
      <c r="Z920" s="284">
        <v>1215.22</v>
      </c>
      <c r="AB920" s="276" t="s">
        <v>34601</v>
      </c>
      <c r="AC920" s="277">
        <v>5217.16</v>
      </c>
      <c r="AE920" s="246" t="s">
        <v>51596</v>
      </c>
      <c r="AF920" s="247">
        <v>79737.63</v>
      </c>
      <c r="AH920" s="226" t="s">
        <v>15503</v>
      </c>
      <c r="AI920" s="227">
        <v>8100</v>
      </c>
      <c r="AK920" s="207" t="s">
        <v>15523</v>
      </c>
      <c r="AL920" s="208">
        <v>26465.18</v>
      </c>
      <c r="AM920" s="93"/>
      <c r="AN920" s="199" t="s">
        <v>13385</v>
      </c>
      <c r="AO920" s="200">
        <v>32219.95</v>
      </c>
      <c r="AQ920" t="s">
        <v>9777</v>
      </c>
      <c r="AR920" s="284">
        <v>139958.9</v>
      </c>
      <c r="AT920" s="272" t="s">
        <v>39923</v>
      </c>
      <c r="AU920" s="273">
        <v>262.18</v>
      </c>
      <c r="AW920" s="244" t="s">
        <v>37876</v>
      </c>
      <c r="AX920" s="245">
        <v>23836.22</v>
      </c>
      <c r="AZ920" s="230" t="s">
        <v>10767</v>
      </c>
      <c r="BA920" s="231">
        <v>25058</v>
      </c>
      <c r="BC920" s="209" t="s">
        <v>9254</v>
      </c>
      <c r="BD920" s="210">
        <v>2477719.39</v>
      </c>
    </row>
    <row r="921" spans="5:56" x14ac:dyDescent="0.55000000000000004">
      <c r="E921" s="282" t="s">
        <v>65518</v>
      </c>
      <c r="F921" s="282"/>
      <c r="G921" s="283">
        <v>26658.76</v>
      </c>
      <c r="I921" s="242" t="s">
        <v>36941</v>
      </c>
      <c r="J921" s="242"/>
      <c r="K921" s="243">
        <v>1628.5</v>
      </c>
      <c r="M921" s="224" t="s">
        <v>4443</v>
      </c>
      <c r="N921" s="224"/>
      <c r="O921" s="225">
        <v>8804.4599999999991</v>
      </c>
      <c r="Q921" s="203" t="s">
        <v>1357</v>
      </c>
      <c r="R921" s="203"/>
      <c r="S921" s="204">
        <v>106255</v>
      </c>
      <c r="Y921" t="s">
        <v>66504</v>
      </c>
      <c r="Z921">
        <v>8.3000000000000007</v>
      </c>
      <c r="AB921" s="276" t="s">
        <v>34602</v>
      </c>
      <c r="AC921" s="277">
        <v>19.98</v>
      </c>
      <c r="AE921" s="246" t="s">
        <v>62531</v>
      </c>
      <c r="AF921" s="247">
        <v>265129.62</v>
      </c>
      <c r="AH921" s="226" t="s">
        <v>15504</v>
      </c>
      <c r="AI921" s="227">
        <v>237540.62</v>
      </c>
      <c r="AK921" s="207" t="s">
        <v>15524</v>
      </c>
      <c r="AL921" s="208">
        <v>10080.719999999999</v>
      </c>
      <c r="AM921" s="93"/>
      <c r="AN921" s="199" t="s">
        <v>13386</v>
      </c>
      <c r="AO921" s="200">
        <v>7819.8</v>
      </c>
      <c r="AQ921" t="s">
        <v>9778</v>
      </c>
      <c r="AR921" s="284">
        <v>1003492.86</v>
      </c>
      <c r="AT921" s="272" t="s">
        <v>39924</v>
      </c>
      <c r="AU921" s="273">
        <v>26658.76</v>
      </c>
      <c r="AW921" s="244" t="s">
        <v>37894</v>
      </c>
      <c r="AX921" s="245">
        <v>1628.5</v>
      </c>
      <c r="AZ921" s="230" t="s">
        <v>10768</v>
      </c>
      <c r="BA921" s="231">
        <v>8804.4599999999991</v>
      </c>
      <c r="BC921" s="209" t="s">
        <v>9646</v>
      </c>
      <c r="BD921" s="210">
        <v>237140.84</v>
      </c>
    </row>
    <row r="922" spans="5:56" x14ac:dyDescent="0.55000000000000004">
      <c r="E922" s="282" t="s">
        <v>39725</v>
      </c>
      <c r="F922" s="282"/>
      <c r="G922" s="283">
        <v>138</v>
      </c>
      <c r="I922" s="242" t="s">
        <v>36942</v>
      </c>
      <c r="J922" s="242"/>
      <c r="K922" s="243">
        <v>33984.370000000003</v>
      </c>
      <c r="M922" s="224" t="s">
        <v>4444</v>
      </c>
      <c r="N922" s="224"/>
      <c r="O922" s="225">
        <v>5303</v>
      </c>
      <c r="Q922" s="203" t="s">
        <v>1358</v>
      </c>
      <c r="R922" s="203"/>
      <c r="S922" s="204">
        <v>149954.07999999999</v>
      </c>
      <c r="Y922" t="s">
        <v>16329</v>
      </c>
      <c r="Z922">
        <v>-0.03</v>
      </c>
      <c r="AB922" s="276" t="s">
        <v>54827</v>
      </c>
      <c r="AC922" s="277">
        <v>815</v>
      </c>
      <c r="AE922" s="246" t="s">
        <v>61777</v>
      </c>
      <c r="AF922" s="247">
        <v>146.94</v>
      </c>
      <c r="AH922" s="226" t="s">
        <v>15505</v>
      </c>
      <c r="AI922" s="227">
        <v>4050</v>
      </c>
      <c r="AK922" s="207" t="s">
        <v>15525</v>
      </c>
      <c r="AL922" s="208">
        <v>235769.14</v>
      </c>
      <c r="AM922" s="93"/>
      <c r="AN922" s="199" t="s">
        <v>13387</v>
      </c>
      <c r="AO922" s="200">
        <v>21276.79</v>
      </c>
      <c r="AQ922" t="s">
        <v>3676</v>
      </c>
      <c r="AR922" s="284">
        <v>850214.17</v>
      </c>
      <c r="AT922" s="272" t="s">
        <v>39925</v>
      </c>
      <c r="AU922" s="273">
        <v>138</v>
      </c>
      <c r="AW922" s="244" t="s">
        <v>37903</v>
      </c>
      <c r="AX922" s="245">
        <v>33984.370000000003</v>
      </c>
      <c r="AZ922" s="230" t="s">
        <v>10769</v>
      </c>
      <c r="BA922" s="231">
        <v>5303</v>
      </c>
      <c r="BC922" s="209" t="s">
        <v>11504</v>
      </c>
      <c r="BD922" s="210">
        <v>668482.5</v>
      </c>
    </row>
    <row r="923" spans="5:56" x14ac:dyDescent="0.55000000000000004">
      <c r="E923" s="282" t="s">
        <v>39726</v>
      </c>
      <c r="F923" s="282"/>
      <c r="G923" s="283">
        <v>7406.49</v>
      </c>
      <c r="I923" s="242" t="s">
        <v>36945</v>
      </c>
      <c r="J923" s="242"/>
      <c r="K923" s="243">
        <v>143225.54999999999</v>
      </c>
      <c r="M923" s="224" t="s">
        <v>4445</v>
      </c>
      <c r="N923" s="224"/>
      <c r="O923" s="225">
        <v>9125</v>
      </c>
      <c r="Q923" s="203" t="s">
        <v>1359</v>
      </c>
      <c r="R923" s="203"/>
      <c r="S923" s="204">
        <v>63562.45</v>
      </c>
      <c r="Y923" t="s">
        <v>33181</v>
      </c>
      <c r="Z923" s="284">
        <v>56587.19</v>
      </c>
      <c r="AB923" s="276" t="s">
        <v>54828</v>
      </c>
      <c r="AC923" s="277">
        <v>929.26</v>
      </c>
      <c r="AE923" s="246" t="s">
        <v>15508</v>
      </c>
      <c r="AF923" s="247">
        <v>148103.34</v>
      </c>
      <c r="AH923" s="226" t="s">
        <v>15506</v>
      </c>
      <c r="AI923" s="227">
        <v>32906.82</v>
      </c>
      <c r="AK923" s="207" t="s">
        <v>15526</v>
      </c>
      <c r="AL923" s="208">
        <v>16800</v>
      </c>
      <c r="AM923" s="93"/>
      <c r="AN923" s="199" t="s">
        <v>13388</v>
      </c>
      <c r="AO923" s="200">
        <v>5323.6</v>
      </c>
      <c r="AQ923" t="s">
        <v>9780</v>
      </c>
      <c r="AR923" s="284">
        <v>138170.1</v>
      </c>
      <c r="AT923" s="272" t="s">
        <v>39926</v>
      </c>
      <c r="AU923" s="273">
        <v>7406.49</v>
      </c>
      <c r="AW923" s="244" t="s">
        <v>37930</v>
      </c>
      <c r="AX923" s="245">
        <v>143225.54999999999</v>
      </c>
      <c r="AZ923" s="230" t="s">
        <v>10771</v>
      </c>
      <c r="BA923" s="231">
        <v>9125</v>
      </c>
      <c r="BC923" s="209" t="s">
        <v>12213</v>
      </c>
      <c r="BD923" s="210">
        <v>39340</v>
      </c>
    </row>
    <row r="924" spans="5:56" x14ac:dyDescent="0.55000000000000004">
      <c r="E924" s="282" t="s">
        <v>39727</v>
      </c>
      <c r="F924" s="282"/>
      <c r="G924" s="283">
        <v>40858.199999999997</v>
      </c>
      <c r="I924" s="242" t="s">
        <v>36950</v>
      </c>
      <c r="J924" s="242"/>
      <c r="K924" s="243">
        <v>1326.36</v>
      </c>
      <c r="M924" s="224" t="s">
        <v>4446</v>
      </c>
      <c r="N924" s="224"/>
      <c r="O924" s="225">
        <v>18589.71</v>
      </c>
      <c r="Q924" s="203" t="s">
        <v>1360</v>
      </c>
      <c r="R924" s="203"/>
      <c r="S924" s="204">
        <v>32476</v>
      </c>
      <c r="Y924" t="s">
        <v>16333</v>
      </c>
      <c r="Z924" s="284">
        <v>24536.5</v>
      </c>
      <c r="AB924" s="276" t="s">
        <v>54829</v>
      </c>
      <c r="AC924" s="277">
        <v>71.09</v>
      </c>
      <c r="AE924" s="246" t="s">
        <v>51597</v>
      </c>
      <c r="AF924" s="247">
        <v>422105.82</v>
      </c>
      <c r="AH924" s="226" t="s">
        <v>15507</v>
      </c>
      <c r="AI924" s="227">
        <v>1391.14</v>
      </c>
      <c r="AK924" s="207" t="s">
        <v>15527</v>
      </c>
      <c r="AL924" s="208">
        <v>12750</v>
      </c>
      <c r="AM924" s="93"/>
      <c r="AN924" s="199" t="s">
        <v>13389</v>
      </c>
      <c r="AO924" s="200">
        <v>1500</v>
      </c>
      <c r="AQ924" t="s">
        <v>5862</v>
      </c>
      <c r="AR924" s="284">
        <v>1749346.31</v>
      </c>
      <c r="AT924" s="272" t="s">
        <v>39927</v>
      </c>
      <c r="AU924" s="273">
        <v>40858.199999999997</v>
      </c>
      <c r="AW924" s="244" t="s">
        <v>37957</v>
      </c>
      <c r="AX924" s="245">
        <v>1326.36</v>
      </c>
      <c r="AZ924" s="230" t="s">
        <v>10772</v>
      </c>
      <c r="BA924" s="231">
        <v>18589.71</v>
      </c>
      <c r="BC924" s="209" t="s">
        <v>9803</v>
      </c>
      <c r="BD924" s="210">
        <v>6933475.9000000004</v>
      </c>
    </row>
    <row r="925" spans="5:56" x14ac:dyDescent="0.55000000000000004">
      <c r="E925" s="282" t="s">
        <v>39728</v>
      </c>
      <c r="F925" s="282"/>
      <c r="G925" s="283">
        <v>836.42</v>
      </c>
      <c r="I925" s="242" t="s">
        <v>36960</v>
      </c>
      <c r="J925" s="242"/>
      <c r="K925" s="243">
        <v>2490.02</v>
      </c>
      <c r="M925" s="224" t="s">
        <v>4447</v>
      </c>
      <c r="N925" s="224"/>
      <c r="O925" s="225">
        <v>23188</v>
      </c>
      <c r="Q925" s="203" t="s">
        <v>1361</v>
      </c>
      <c r="R925" s="203"/>
      <c r="S925" s="204">
        <v>21650</v>
      </c>
      <c r="Y925" t="s">
        <v>16334</v>
      </c>
      <c r="Z925" s="284">
        <v>367223.81</v>
      </c>
      <c r="AB925" s="276" t="s">
        <v>66968</v>
      </c>
      <c r="AC925" s="277">
        <v>213.17</v>
      </c>
      <c r="AE925" s="246" t="s">
        <v>55816</v>
      </c>
      <c r="AF925" s="247">
        <v>26322.03</v>
      </c>
      <c r="AH925" s="226" t="s">
        <v>33105</v>
      </c>
      <c r="AI925" s="227">
        <v>87490.45</v>
      </c>
      <c r="AK925" s="207" t="s">
        <v>15528</v>
      </c>
      <c r="AL925" s="208">
        <v>225</v>
      </c>
      <c r="AM925" s="93"/>
      <c r="AN925" s="199" t="s">
        <v>13390</v>
      </c>
      <c r="AO925" s="200">
        <v>25508.1</v>
      </c>
      <c r="AQ925" t="s">
        <v>9781</v>
      </c>
      <c r="AR925" s="284">
        <v>16250</v>
      </c>
      <c r="AT925" s="272" t="s">
        <v>39928</v>
      </c>
      <c r="AU925" s="273">
        <v>836.42</v>
      </c>
      <c r="AW925" s="244" t="s">
        <v>38009</v>
      </c>
      <c r="AX925" s="245">
        <v>2490.02</v>
      </c>
      <c r="AZ925" s="230" t="s">
        <v>10773</v>
      </c>
      <c r="BA925" s="231">
        <v>23188</v>
      </c>
      <c r="BC925" s="209" t="s">
        <v>6658</v>
      </c>
      <c r="BD925" s="210">
        <v>179631.99</v>
      </c>
    </row>
    <row r="926" spans="5:56" x14ac:dyDescent="0.55000000000000004">
      <c r="E926" s="282" t="s">
        <v>39729</v>
      </c>
      <c r="F926" s="282"/>
      <c r="G926" s="283">
        <v>14954.18</v>
      </c>
      <c r="I926" s="242" t="s">
        <v>36963</v>
      </c>
      <c r="J926" s="242"/>
      <c r="K926" s="243">
        <v>396.79</v>
      </c>
      <c r="M926" s="224" t="s">
        <v>4492</v>
      </c>
      <c r="N926" s="224"/>
      <c r="O926" s="225">
        <v>2169</v>
      </c>
      <c r="Q926" s="203" t="s">
        <v>1362</v>
      </c>
      <c r="R926" s="203"/>
      <c r="S926" s="204">
        <v>35690.92</v>
      </c>
      <c r="Y926" t="s">
        <v>16335</v>
      </c>
      <c r="Z926" s="284">
        <v>5617.5</v>
      </c>
      <c r="AB926" s="276" t="s">
        <v>54830</v>
      </c>
      <c r="AC926" s="277">
        <v>2089.94</v>
      </c>
      <c r="AE926" s="246" t="s">
        <v>57219</v>
      </c>
      <c r="AF926" s="247">
        <v>66840.62</v>
      </c>
      <c r="AH926" s="226" t="s">
        <v>51595</v>
      </c>
      <c r="AI926" s="227">
        <v>22800</v>
      </c>
      <c r="AK926" s="207" t="s">
        <v>15529</v>
      </c>
      <c r="AL926" s="208">
        <v>34.5</v>
      </c>
      <c r="AM926" s="93"/>
      <c r="AN926" s="199" t="s">
        <v>13391</v>
      </c>
      <c r="AO926" s="200">
        <v>27938.71</v>
      </c>
      <c r="AQ926" t="s">
        <v>9782</v>
      </c>
      <c r="AR926" s="284">
        <v>424244.16</v>
      </c>
      <c r="AT926" s="272" t="s">
        <v>39929</v>
      </c>
      <c r="AU926" s="273">
        <v>14954.18</v>
      </c>
      <c r="AW926" s="244" t="s">
        <v>38025</v>
      </c>
      <c r="AX926" s="245">
        <v>396.79</v>
      </c>
      <c r="AZ926" s="230" t="s">
        <v>10774</v>
      </c>
      <c r="BA926" s="231">
        <v>2169</v>
      </c>
      <c r="BC926" s="209" t="s">
        <v>6902</v>
      </c>
      <c r="BD926" s="210">
        <v>20254</v>
      </c>
    </row>
    <row r="927" spans="5:56" x14ac:dyDescent="0.55000000000000004">
      <c r="E927" s="282" t="s">
        <v>39731</v>
      </c>
      <c r="F927" s="282"/>
      <c r="G927" s="283">
        <v>304.66000000000003</v>
      </c>
      <c r="I927" s="242" t="s">
        <v>36965</v>
      </c>
      <c r="J927" s="242"/>
      <c r="K927" s="243">
        <v>49364</v>
      </c>
      <c r="M927" s="224" t="s">
        <v>4493</v>
      </c>
      <c r="N927" s="224"/>
      <c r="O927" s="225">
        <v>784</v>
      </c>
      <c r="Q927" s="203" t="s">
        <v>1363</v>
      </c>
      <c r="R927" s="203"/>
      <c r="S927" s="204">
        <v>5224</v>
      </c>
      <c r="Y927" t="s">
        <v>64008</v>
      </c>
      <c r="Z927" s="284">
        <v>89645.65</v>
      </c>
      <c r="AB927" s="276" t="s">
        <v>54831</v>
      </c>
      <c r="AC927" s="277">
        <v>159.88</v>
      </c>
      <c r="AE927" s="246" t="s">
        <v>63018</v>
      </c>
      <c r="AF927" s="247">
        <v>20162.84</v>
      </c>
      <c r="AH927" s="226" t="s">
        <v>51596</v>
      </c>
      <c r="AI927" s="227">
        <v>32987.5</v>
      </c>
      <c r="AK927" s="207" t="s">
        <v>13056</v>
      </c>
      <c r="AL927" s="208">
        <v>133313.04999999999</v>
      </c>
      <c r="AM927" s="93"/>
      <c r="AN927" s="199" t="s">
        <v>13392</v>
      </c>
      <c r="AO927" s="200">
        <v>-14620</v>
      </c>
      <c r="AQ927" t="s">
        <v>9786</v>
      </c>
      <c r="AR927" s="284">
        <v>1014405.21</v>
      </c>
      <c r="AT927" s="272" t="s">
        <v>39931</v>
      </c>
      <c r="AU927" s="273">
        <v>304.66000000000003</v>
      </c>
      <c r="AW927" s="244" t="s">
        <v>38038</v>
      </c>
      <c r="AX927" s="245">
        <v>49364</v>
      </c>
      <c r="AZ927" s="230" t="s">
        <v>10775</v>
      </c>
      <c r="BA927" s="231">
        <v>784</v>
      </c>
      <c r="BC927" s="209" t="s">
        <v>7077</v>
      </c>
      <c r="BD927" s="210">
        <v>5811.59</v>
      </c>
    </row>
    <row r="928" spans="5:56" x14ac:dyDescent="0.55000000000000004">
      <c r="E928" s="282" t="s">
        <v>39732</v>
      </c>
      <c r="F928" s="282"/>
      <c r="G928" s="283">
        <v>46630.62</v>
      </c>
      <c r="I928" s="242" t="s">
        <v>36969</v>
      </c>
      <c r="J928" s="242"/>
      <c r="K928" s="243">
        <v>2496.02</v>
      </c>
      <c r="M928" s="224" t="s">
        <v>4494</v>
      </c>
      <c r="N928" s="224"/>
      <c r="O928" s="225">
        <v>2479</v>
      </c>
      <c r="Q928" s="203" t="s">
        <v>1364</v>
      </c>
      <c r="R928" s="203"/>
      <c r="S928" s="204">
        <v>70306.899999999994</v>
      </c>
      <c r="Y928" t="s">
        <v>71260</v>
      </c>
      <c r="Z928" s="284">
        <v>1760.15</v>
      </c>
      <c r="AB928" s="276" t="s">
        <v>66969</v>
      </c>
      <c r="AC928" s="277">
        <v>479.43</v>
      </c>
      <c r="AE928" s="246" t="s">
        <v>15509</v>
      </c>
      <c r="AF928" s="247">
        <v>1062730.6499999999</v>
      </c>
      <c r="AH928" s="226" t="s">
        <v>15508</v>
      </c>
      <c r="AI928" s="227">
        <v>85561.79</v>
      </c>
      <c r="AK928" s="207" t="s">
        <v>13057</v>
      </c>
      <c r="AL928" s="208">
        <v>96657.27</v>
      </c>
      <c r="AM928" s="93"/>
      <c r="AN928" s="199" t="s">
        <v>13393</v>
      </c>
      <c r="AO928" s="200">
        <v>12973.7</v>
      </c>
      <c r="AQ928" t="s">
        <v>9788</v>
      </c>
      <c r="AR928" s="284">
        <v>239137.94</v>
      </c>
      <c r="AT928" s="272" t="s">
        <v>39932</v>
      </c>
      <c r="AU928" s="273">
        <v>46630.62</v>
      </c>
      <c r="AW928" s="244" t="s">
        <v>38062</v>
      </c>
      <c r="AX928" s="245">
        <v>2496.02</v>
      </c>
      <c r="AZ928" s="230" t="s">
        <v>10776</v>
      </c>
      <c r="BA928" s="231">
        <v>2479</v>
      </c>
      <c r="BC928" s="209" t="s">
        <v>7324</v>
      </c>
      <c r="BD928" s="210">
        <v>71949.740000000005</v>
      </c>
    </row>
    <row r="929" spans="5:56" x14ac:dyDescent="0.55000000000000004">
      <c r="E929" s="282" t="s">
        <v>39733</v>
      </c>
      <c r="F929" s="282"/>
      <c r="G929" s="283">
        <v>118077.01</v>
      </c>
      <c r="I929" s="242" t="s">
        <v>36971</v>
      </c>
      <c r="J929" s="242"/>
      <c r="K929" s="243">
        <v>6986.89</v>
      </c>
      <c r="M929" s="224" t="s">
        <v>4448</v>
      </c>
      <c r="N929" s="224"/>
      <c r="O929" s="225">
        <v>211680</v>
      </c>
      <c r="Q929" s="203" t="s">
        <v>1365</v>
      </c>
      <c r="R929" s="203"/>
      <c r="S929" s="204">
        <v>14462.51</v>
      </c>
      <c r="Y929" t="s">
        <v>49675</v>
      </c>
      <c r="Z929">
        <v>-413.27</v>
      </c>
      <c r="AB929" s="276" t="s">
        <v>66970</v>
      </c>
      <c r="AC929" s="277">
        <v>9634.5</v>
      </c>
      <c r="AE929" s="246" t="s">
        <v>15510</v>
      </c>
      <c r="AF929" s="247">
        <v>341924.71</v>
      </c>
      <c r="AH929" s="226" t="s">
        <v>51597</v>
      </c>
      <c r="AI929" s="227">
        <v>193157.9</v>
      </c>
      <c r="AK929" s="207" t="s">
        <v>15530</v>
      </c>
      <c r="AL929" s="208">
        <v>28344.44</v>
      </c>
      <c r="AM929" s="93"/>
      <c r="AN929" s="199" t="s">
        <v>13394</v>
      </c>
      <c r="AO929" s="200">
        <v>31972.92</v>
      </c>
      <c r="AQ929" t="s">
        <v>9789</v>
      </c>
      <c r="AR929" s="284">
        <v>38741.86</v>
      </c>
      <c r="AT929" s="272" t="s">
        <v>39933</v>
      </c>
      <c r="AU929" s="273">
        <v>118077.01</v>
      </c>
      <c r="AW929" s="244" t="s">
        <v>38078</v>
      </c>
      <c r="AX929" s="245">
        <v>6986.89</v>
      </c>
      <c r="AZ929" s="230" t="s">
        <v>10777</v>
      </c>
      <c r="BA929" s="231">
        <v>211680</v>
      </c>
      <c r="BC929" s="209" t="s">
        <v>7588</v>
      </c>
      <c r="BD929" s="210">
        <v>78583.539999999994</v>
      </c>
    </row>
    <row r="930" spans="5:56" x14ac:dyDescent="0.55000000000000004">
      <c r="E930" s="282" t="s">
        <v>39734</v>
      </c>
      <c r="F930" s="282"/>
      <c r="G930" s="283">
        <v>1806.3</v>
      </c>
      <c r="I930" s="242" t="s">
        <v>36973</v>
      </c>
      <c r="J930" s="242"/>
      <c r="K930" s="243">
        <v>460.09</v>
      </c>
      <c r="M930" s="224" t="s">
        <v>4495</v>
      </c>
      <c r="N930" s="224"/>
      <c r="O930" s="225">
        <v>2830</v>
      </c>
      <c r="Q930" s="203" t="s">
        <v>1366</v>
      </c>
      <c r="R930" s="203"/>
      <c r="S930" s="204">
        <v>14693</v>
      </c>
      <c r="Y930" t="s">
        <v>71261</v>
      </c>
      <c r="Z930" s="284">
        <v>11345</v>
      </c>
      <c r="AB930" s="276" t="s">
        <v>66971</v>
      </c>
      <c r="AC930" s="277">
        <v>733.61</v>
      </c>
      <c r="AE930" s="246" t="s">
        <v>60193</v>
      </c>
      <c r="AF930" s="247">
        <v>128453.08</v>
      </c>
      <c r="AH930" s="226" t="s">
        <v>34533</v>
      </c>
      <c r="AI930" s="227">
        <v>22.06</v>
      </c>
      <c r="AK930" s="207" t="s">
        <v>15531</v>
      </c>
      <c r="AL930" s="208">
        <v>206479</v>
      </c>
      <c r="AM930" s="93"/>
      <c r="AN930" s="199" t="s">
        <v>13395</v>
      </c>
      <c r="AO930" s="200">
        <v>2495</v>
      </c>
      <c r="AQ930" t="s">
        <v>9790</v>
      </c>
      <c r="AR930" s="284">
        <v>3026294.42</v>
      </c>
      <c r="AT930" s="272" t="s">
        <v>39934</v>
      </c>
      <c r="AU930" s="273">
        <v>1806.3</v>
      </c>
      <c r="AW930" s="244" t="s">
        <v>38088</v>
      </c>
      <c r="AX930" s="245">
        <v>460.09</v>
      </c>
      <c r="AZ930" s="230" t="s">
        <v>10778</v>
      </c>
      <c r="BA930" s="231">
        <v>2830</v>
      </c>
      <c r="BC930" s="209" t="s">
        <v>7737</v>
      </c>
      <c r="BD930" s="210">
        <v>9249.52</v>
      </c>
    </row>
    <row r="931" spans="5:56" x14ac:dyDescent="0.55000000000000004">
      <c r="E931" s="282" t="s">
        <v>39736</v>
      </c>
      <c r="F931" s="282"/>
      <c r="G931" s="283">
        <v>2000</v>
      </c>
      <c r="I931" s="242" t="s">
        <v>36981</v>
      </c>
      <c r="J931" s="242"/>
      <c r="K931" s="243">
        <v>1442.96</v>
      </c>
      <c r="M931" s="224" t="s">
        <v>4449</v>
      </c>
      <c r="N931" s="224"/>
      <c r="O931" s="225">
        <v>20196</v>
      </c>
      <c r="Q931" s="203" t="s">
        <v>343</v>
      </c>
      <c r="R931" s="203"/>
      <c r="S931" s="204">
        <v>1111295</v>
      </c>
      <c r="Y931" t="s">
        <v>71262</v>
      </c>
      <c r="Z931">
        <v>-10.17</v>
      </c>
      <c r="AB931" s="276" t="s">
        <v>66972</v>
      </c>
      <c r="AC931" s="277">
        <v>994.11</v>
      </c>
      <c r="AE931" s="246" t="s">
        <v>61185</v>
      </c>
      <c r="AF931" s="247">
        <v>15519</v>
      </c>
      <c r="AH931" s="226" t="s">
        <v>15509</v>
      </c>
      <c r="AI931" s="227">
        <v>138262.79999999999</v>
      </c>
      <c r="AK931" s="207" t="s">
        <v>15532</v>
      </c>
      <c r="AL931" s="208">
        <v>26705.49</v>
      </c>
      <c r="AM931" s="93"/>
      <c r="AN931" s="199" t="s">
        <v>13396</v>
      </c>
      <c r="AO931" s="200">
        <v>10000</v>
      </c>
      <c r="AQ931" t="s">
        <v>9792</v>
      </c>
      <c r="AR931" s="284">
        <v>3095108.73</v>
      </c>
      <c r="AT931" s="272" t="s">
        <v>39936</v>
      </c>
      <c r="AU931" s="273">
        <v>2000</v>
      </c>
      <c r="AW931" s="244" t="s">
        <v>38133</v>
      </c>
      <c r="AX931" s="245">
        <v>1442.96</v>
      </c>
      <c r="AZ931" s="230" t="s">
        <v>10779</v>
      </c>
      <c r="BA931" s="231">
        <v>20196</v>
      </c>
      <c r="BC931" s="209" t="s">
        <v>8030</v>
      </c>
      <c r="BD931" s="210">
        <v>38271.31</v>
      </c>
    </row>
    <row r="932" spans="5:56" x14ac:dyDescent="0.55000000000000004">
      <c r="E932" s="282" t="s">
        <v>39738</v>
      </c>
      <c r="F932" s="282"/>
      <c r="G932" s="283">
        <v>3700</v>
      </c>
      <c r="I932" s="242" t="s">
        <v>36982</v>
      </c>
      <c r="J932" s="242"/>
      <c r="K932" s="243">
        <v>11248.04</v>
      </c>
      <c r="M932" s="224" t="s">
        <v>4452</v>
      </c>
      <c r="N932" s="224"/>
      <c r="O932" s="225">
        <v>220863.11</v>
      </c>
      <c r="Q932" s="203" t="s">
        <v>1367</v>
      </c>
      <c r="R932" s="203"/>
      <c r="S932" s="204">
        <v>38241</v>
      </c>
      <c r="Y932" t="s">
        <v>67006</v>
      </c>
      <c r="Z932">
        <v>-29.29</v>
      </c>
      <c r="AB932" s="276" t="s">
        <v>66973</v>
      </c>
      <c r="AC932" s="277">
        <v>23280</v>
      </c>
      <c r="AE932" s="246" t="s">
        <v>63019</v>
      </c>
      <c r="AF932" s="247">
        <v>116706.21</v>
      </c>
      <c r="AH932" s="226" t="s">
        <v>15510</v>
      </c>
      <c r="AI932" s="227">
        <v>173536.72</v>
      </c>
      <c r="AK932" s="207" t="s">
        <v>15533</v>
      </c>
      <c r="AL932" s="208">
        <v>7990</v>
      </c>
      <c r="AM932" s="93"/>
      <c r="AN932" s="199" t="s">
        <v>13397</v>
      </c>
      <c r="AO932" s="200">
        <v>20192</v>
      </c>
      <c r="AQ932" t="s">
        <v>9793</v>
      </c>
      <c r="AR932" s="284">
        <v>713192.59</v>
      </c>
      <c r="AT932" s="272" t="s">
        <v>39938</v>
      </c>
      <c r="AU932" s="273">
        <v>3700</v>
      </c>
      <c r="AW932" s="244" t="s">
        <v>38145</v>
      </c>
      <c r="AX932" s="245">
        <v>11248.04</v>
      </c>
      <c r="AZ932" s="230" t="s">
        <v>9589</v>
      </c>
      <c r="BA932" s="231">
        <v>220863.11</v>
      </c>
      <c r="BC932" s="209" t="s">
        <v>8190</v>
      </c>
      <c r="BD932" s="210">
        <v>1496</v>
      </c>
    </row>
    <row r="933" spans="5:56" x14ac:dyDescent="0.55000000000000004">
      <c r="E933" s="282" t="s">
        <v>39739</v>
      </c>
      <c r="F933" s="282"/>
      <c r="G933" s="283">
        <v>-206.32</v>
      </c>
      <c r="I933" s="242" t="s">
        <v>36983</v>
      </c>
      <c r="J933" s="242"/>
      <c r="K933" s="243">
        <v>215647</v>
      </c>
      <c r="M933" s="224" t="s">
        <v>4454</v>
      </c>
      <c r="N933" s="224"/>
      <c r="O933" s="225">
        <v>6405</v>
      </c>
      <c r="Q933" s="203" t="s">
        <v>344</v>
      </c>
      <c r="R933" s="203"/>
      <c r="S933" s="204">
        <v>7558</v>
      </c>
      <c r="Y933" t="s">
        <v>67013</v>
      </c>
      <c r="Z933" s="284">
        <v>-2413.19</v>
      </c>
      <c r="AB933" s="276" t="s">
        <v>66974</v>
      </c>
      <c r="AC933" s="277">
        <v>1915.28</v>
      </c>
      <c r="AE933" s="246" t="s">
        <v>61778</v>
      </c>
      <c r="AF933" s="247">
        <v>10316.120000000001</v>
      </c>
      <c r="AH933" s="226" t="s">
        <v>51598</v>
      </c>
      <c r="AI933" s="227">
        <v>1468</v>
      </c>
      <c r="AK933" s="207" t="s">
        <v>15534</v>
      </c>
      <c r="AL933" s="208">
        <v>13704.09</v>
      </c>
      <c r="AM933" s="93"/>
      <c r="AN933" s="199" t="s">
        <v>13398</v>
      </c>
      <c r="AO933" s="200">
        <v>26280</v>
      </c>
      <c r="AQ933" t="s">
        <v>9796</v>
      </c>
      <c r="AR933" s="284">
        <v>974921.78</v>
      </c>
      <c r="AT933" s="272" t="s">
        <v>39939</v>
      </c>
      <c r="AU933" s="273">
        <v>-206.32</v>
      </c>
      <c r="AW933" s="244" t="s">
        <v>38152</v>
      </c>
      <c r="AX933" s="245">
        <v>215647</v>
      </c>
      <c r="AZ933" s="230" t="s">
        <v>10784</v>
      </c>
      <c r="BA933" s="231">
        <v>6405</v>
      </c>
      <c r="BC933" s="209" t="s">
        <v>8292</v>
      </c>
      <c r="BD933" s="210">
        <v>33296.959999999999</v>
      </c>
    </row>
    <row r="934" spans="5:56" x14ac:dyDescent="0.55000000000000004">
      <c r="E934" s="282" t="s">
        <v>39740</v>
      </c>
      <c r="F934" s="282"/>
      <c r="G934" s="283">
        <v>5250.66</v>
      </c>
      <c r="I934" s="242" t="s">
        <v>36984</v>
      </c>
      <c r="J934" s="242"/>
      <c r="K934" s="243">
        <v>6462.47</v>
      </c>
      <c r="M934" s="224" t="s">
        <v>4456</v>
      </c>
      <c r="N934" s="224"/>
      <c r="O934" s="225">
        <v>2281</v>
      </c>
      <c r="Q934" s="203" t="s">
        <v>1368</v>
      </c>
      <c r="R934" s="203"/>
      <c r="S934" s="204">
        <v>10336</v>
      </c>
      <c r="Y934" t="s">
        <v>71263</v>
      </c>
      <c r="Z934">
        <v>-36.97</v>
      </c>
      <c r="AB934" s="276" t="s">
        <v>66975</v>
      </c>
      <c r="AC934" s="277">
        <v>5721.72</v>
      </c>
      <c r="AE934" s="246" t="s">
        <v>15511</v>
      </c>
      <c r="AF934" s="247">
        <v>1498930.63</v>
      </c>
      <c r="AH934" s="226" t="s">
        <v>51599</v>
      </c>
      <c r="AI934" s="227">
        <v>112.3</v>
      </c>
      <c r="AK934" s="207" t="s">
        <v>15535</v>
      </c>
      <c r="AL934" s="208">
        <v>346.47</v>
      </c>
      <c r="AM934" s="93"/>
      <c r="AN934" s="199" t="s">
        <v>13399</v>
      </c>
      <c r="AO934" s="200">
        <v>19431.21</v>
      </c>
      <c r="AQ934" t="s">
        <v>9797</v>
      </c>
      <c r="AR934" s="284">
        <v>16818426.539999999</v>
      </c>
      <c r="AT934" s="272" t="s">
        <v>39940</v>
      </c>
      <c r="AU934" s="273">
        <v>5250.66</v>
      </c>
      <c r="AW934" s="244" t="s">
        <v>38159</v>
      </c>
      <c r="AX934" s="245">
        <v>6462.47</v>
      </c>
      <c r="AZ934" s="230" t="s">
        <v>10786</v>
      </c>
      <c r="BA934" s="231">
        <v>2281</v>
      </c>
      <c r="BC934" s="209" t="s">
        <v>8513</v>
      </c>
      <c r="BD934" s="210">
        <v>49293.55</v>
      </c>
    </row>
    <row r="935" spans="5:56" x14ac:dyDescent="0.55000000000000004">
      <c r="E935" s="282" t="s">
        <v>39741</v>
      </c>
      <c r="F935" s="282"/>
      <c r="G935" s="283">
        <v>30833.65</v>
      </c>
      <c r="I935" s="242" t="s">
        <v>36990</v>
      </c>
      <c r="J935" s="242"/>
      <c r="K935" s="243">
        <v>189285.09</v>
      </c>
      <c r="M935" s="224" t="s">
        <v>4497</v>
      </c>
      <c r="N935" s="224"/>
      <c r="O935" s="225">
        <v>278.25</v>
      </c>
      <c r="Q935" s="203" t="s">
        <v>1369</v>
      </c>
      <c r="R935" s="203"/>
      <c r="S935" s="204">
        <v>11028</v>
      </c>
      <c r="Y935" t="s">
        <v>63052</v>
      </c>
      <c r="Z935" s="284">
        <v>86294.24</v>
      </c>
      <c r="AB935" s="276" t="s">
        <v>66976</v>
      </c>
      <c r="AC935" s="277">
        <v>366.69</v>
      </c>
      <c r="AE935" s="246" t="s">
        <v>55817</v>
      </c>
      <c r="AF935" s="247">
        <v>14800</v>
      </c>
      <c r="AH935" s="226" t="s">
        <v>48671</v>
      </c>
      <c r="AI935" s="227">
        <v>691.42</v>
      </c>
      <c r="AK935" s="207" t="s">
        <v>15536</v>
      </c>
      <c r="AL935" s="208">
        <v>44563.93</v>
      </c>
      <c r="AM935" s="93"/>
      <c r="AN935" s="199" t="s">
        <v>13400</v>
      </c>
      <c r="AO935" s="200">
        <v>32219.95</v>
      </c>
      <c r="AQ935" t="s">
        <v>9800</v>
      </c>
      <c r="AR935" s="284">
        <v>381157.61</v>
      </c>
      <c r="AT935" s="272" t="s">
        <v>39941</v>
      </c>
      <c r="AU935" s="273">
        <v>30833.65</v>
      </c>
      <c r="AW935" s="244" t="s">
        <v>38195</v>
      </c>
      <c r="AX935" s="245">
        <v>189285.09</v>
      </c>
      <c r="AZ935" s="230" t="s">
        <v>10788</v>
      </c>
      <c r="BA935" s="231">
        <v>278.25</v>
      </c>
      <c r="BC935" s="209" t="s">
        <v>8676</v>
      </c>
      <c r="BD935" s="210">
        <v>47946</v>
      </c>
    </row>
    <row r="936" spans="5:56" x14ac:dyDescent="0.55000000000000004">
      <c r="E936" s="282" t="s">
        <v>39742</v>
      </c>
      <c r="F936" s="282"/>
      <c r="G936" s="283">
        <v>32252.37</v>
      </c>
      <c r="I936" s="242" t="s">
        <v>36991</v>
      </c>
      <c r="J936" s="242"/>
      <c r="K936" s="243">
        <v>908.5</v>
      </c>
      <c r="M936" s="224" t="s">
        <v>4498</v>
      </c>
      <c r="N936" s="224"/>
      <c r="O936" s="225">
        <v>6919</v>
      </c>
      <c r="Q936" s="203" t="s">
        <v>345</v>
      </c>
      <c r="R936" s="203"/>
      <c r="S936" s="204">
        <v>463001</v>
      </c>
      <c r="Y936" t="s">
        <v>63053</v>
      </c>
      <c r="Z936" s="284">
        <v>6601.57</v>
      </c>
      <c r="AB936" s="276" t="s">
        <v>66977</v>
      </c>
      <c r="AC936" s="277">
        <v>49090.879999999997</v>
      </c>
      <c r="AE936" s="246" t="s">
        <v>51598</v>
      </c>
      <c r="AF936" s="247">
        <v>616.5</v>
      </c>
      <c r="AH936" s="226" t="s">
        <v>48672</v>
      </c>
      <c r="AI936" s="227">
        <v>111.89</v>
      </c>
      <c r="AK936" s="207" t="s">
        <v>15537</v>
      </c>
      <c r="AL936" s="208">
        <v>44191.1</v>
      </c>
      <c r="AM936" s="93"/>
      <c r="AN936" s="199" t="s">
        <v>13401</v>
      </c>
      <c r="AO936" s="200">
        <v>7819.8</v>
      </c>
      <c r="AQ936" t="s">
        <v>9802</v>
      </c>
      <c r="AR936" s="284">
        <v>265281.82</v>
      </c>
      <c r="AT936" s="272" t="s">
        <v>39942</v>
      </c>
      <c r="AU936" s="273">
        <v>32252.37</v>
      </c>
      <c r="AW936" s="244" t="s">
        <v>38215</v>
      </c>
      <c r="AX936" s="245">
        <v>908.5</v>
      </c>
      <c r="AZ936" s="230" t="s">
        <v>10789</v>
      </c>
      <c r="BA936" s="231">
        <v>6919</v>
      </c>
      <c r="BC936" s="209" t="s">
        <v>8915</v>
      </c>
      <c r="BD936" s="210">
        <v>54134.05</v>
      </c>
    </row>
    <row r="937" spans="5:56" x14ac:dyDescent="0.55000000000000004">
      <c r="E937" s="282" t="s">
        <v>39745</v>
      </c>
      <c r="F937" s="282"/>
      <c r="G937" s="283">
        <v>7512.18</v>
      </c>
      <c r="I937" s="242" t="s">
        <v>36999</v>
      </c>
      <c r="J937" s="242"/>
      <c r="K937" s="243">
        <v>10388.01</v>
      </c>
      <c r="M937" s="224" t="s">
        <v>4458</v>
      </c>
      <c r="N937" s="224"/>
      <c r="O937" s="225">
        <v>4463</v>
      </c>
      <c r="Q937" s="203" t="s">
        <v>1370</v>
      </c>
      <c r="R937" s="203"/>
      <c r="S937" s="204">
        <v>37800</v>
      </c>
      <c r="Y937" t="s">
        <v>63054</v>
      </c>
      <c r="Z937" s="284">
        <v>20745.11</v>
      </c>
      <c r="AB937" s="276" t="s">
        <v>55842</v>
      </c>
      <c r="AC937" s="277">
        <v>48449.97</v>
      </c>
      <c r="AE937" s="246" t="s">
        <v>58930</v>
      </c>
      <c r="AF937" s="247">
        <v>888</v>
      </c>
      <c r="AH937" s="226" t="s">
        <v>47739</v>
      </c>
      <c r="AI937" s="227">
        <v>976.57</v>
      </c>
      <c r="AK937" s="207" t="s">
        <v>13060</v>
      </c>
      <c r="AL937" s="208">
        <v>109694.98</v>
      </c>
      <c r="AM937" s="93"/>
      <c r="AN937" s="199" t="s">
        <v>13402</v>
      </c>
      <c r="AO937" s="200">
        <v>21276.79</v>
      </c>
      <c r="AQ937" t="s">
        <v>9803</v>
      </c>
      <c r="AR937" s="284">
        <v>3644472.45</v>
      </c>
      <c r="AT937" s="272" t="s">
        <v>39945</v>
      </c>
      <c r="AU937" s="273">
        <v>7512.18</v>
      </c>
      <c r="AW937" s="244" t="s">
        <v>38263</v>
      </c>
      <c r="AX937" s="245">
        <v>10388.01</v>
      </c>
      <c r="AZ937" s="230" t="s">
        <v>10790</v>
      </c>
      <c r="BA937" s="231">
        <v>4463</v>
      </c>
      <c r="BC937" s="209" t="s">
        <v>9255</v>
      </c>
      <c r="BD937" s="210">
        <v>953866.76</v>
      </c>
    </row>
    <row r="938" spans="5:56" x14ac:dyDescent="0.55000000000000004">
      <c r="E938" s="282" t="s">
        <v>39747</v>
      </c>
      <c r="F938" s="282"/>
      <c r="G938" s="283">
        <v>28598.13</v>
      </c>
      <c r="I938" s="242" t="s">
        <v>37000</v>
      </c>
      <c r="J938" s="242"/>
      <c r="K938" s="243">
        <v>62943.4</v>
      </c>
      <c r="M938" s="224" t="s">
        <v>4459</v>
      </c>
      <c r="N938" s="224"/>
      <c r="O938" s="225">
        <v>51619</v>
      </c>
      <c r="Q938" s="203" t="s">
        <v>1371</v>
      </c>
      <c r="R938" s="203"/>
      <c r="S938" s="204">
        <v>25720</v>
      </c>
      <c r="Y938" t="s">
        <v>64012</v>
      </c>
      <c r="Z938" s="284">
        <v>21800.25</v>
      </c>
      <c r="AB938" s="276" t="s">
        <v>66978</v>
      </c>
      <c r="AC938" s="277">
        <v>46181.84</v>
      </c>
      <c r="AE938" s="246" t="s">
        <v>51599</v>
      </c>
      <c r="AF938" s="247">
        <v>1247.31</v>
      </c>
      <c r="AH938" s="226" t="s">
        <v>48673</v>
      </c>
      <c r="AI938" s="227">
        <v>448.76</v>
      </c>
      <c r="AK938" s="207" t="s">
        <v>13061</v>
      </c>
      <c r="AL938" s="208">
        <v>523974.35</v>
      </c>
      <c r="AM938" s="93"/>
      <c r="AN938" s="199" t="s">
        <v>13403</v>
      </c>
      <c r="AO938" s="200">
        <v>5323.6</v>
      </c>
      <c r="AQ938" t="s">
        <v>9804</v>
      </c>
      <c r="AR938" s="284">
        <v>1562217.81</v>
      </c>
      <c r="AT938" s="272" t="s">
        <v>39947</v>
      </c>
      <c r="AU938" s="273">
        <v>28598.13</v>
      </c>
      <c r="AW938" s="244" t="s">
        <v>38268</v>
      </c>
      <c r="AX938" s="245">
        <v>62943.4</v>
      </c>
      <c r="AZ938" s="230" t="s">
        <v>10791</v>
      </c>
      <c r="BA938" s="231">
        <v>51619</v>
      </c>
      <c r="BC938" s="209" t="s">
        <v>9507</v>
      </c>
      <c r="BD938" s="210">
        <v>2698.38</v>
      </c>
    </row>
    <row r="939" spans="5:56" x14ac:dyDescent="0.55000000000000004">
      <c r="E939" s="282" t="s">
        <v>39749</v>
      </c>
      <c r="F939" s="282"/>
      <c r="G939" s="283">
        <v>363.94</v>
      </c>
      <c r="I939" s="242" t="s">
        <v>37008</v>
      </c>
      <c r="J939" s="242"/>
      <c r="K939" s="243">
        <v>452.58</v>
      </c>
      <c r="M939" s="224" t="s">
        <v>4499</v>
      </c>
      <c r="N939" s="224"/>
      <c r="O939" s="225">
        <v>3777</v>
      </c>
      <c r="Q939" s="203" t="s">
        <v>1372</v>
      </c>
      <c r="R939" s="203"/>
      <c r="S939" s="204">
        <v>3321872</v>
      </c>
      <c r="Y939" t="s">
        <v>62441</v>
      </c>
      <c r="Z939" s="284">
        <v>15243</v>
      </c>
      <c r="AB939" s="276" t="s">
        <v>16094</v>
      </c>
      <c r="AC939" s="277">
        <v>10708.36</v>
      </c>
      <c r="AE939" s="246" t="s">
        <v>55818</v>
      </c>
      <c r="AF939" s="247">
        <v>3843.56</v>
      </c>
      <c r="AH939" s="226" t="s">
        <v>42143</v>
      </c>
      <c r="AI939" s="227">
        <v>397.5</v>
      </c>
      <c r="AK939" s="207" t="s">
        <v>13062</v>
      </c>
      <c r="AL939" s="208">
        <v>-55333.51</v>
      </c>
      <c r="AM939" s="93"/>
      <c r="AN939" s="199" t="s">
        <v>13404</v>
      </c>
      <c r="AO939" s="200">
        <v>1500</v>
      </c>
      <c r="AQ939" t="s">
        <v>9805</v>
      </c>
      <c r="AR939" s="284">
        <v>2686271.96</v>
      </c>
      <c r="AT939" s="272" t="s">
        <v>39949</v>
      </c>
      <c r="AU939" s="273">
        <v>363.94</v>
      </c>
      <c r="AW939" s="244" t="s">
        <v>38317</v>
      </c>
      <c r="AX939" s="245">
        <v>452.58</v>
      </c>
      <c r="AZ939" s="230" t="s">
        <v>10792</v>
      </c>
      <c r="BA939" s="231">
        <v>3777</v>
      </c>
      <c r="BC939" s="209" t="s">
        <v>9647</v>
      </c>
      <c r="BD939" s="210">
        <v>84615.72</v>
      </c>
    </row>
    <row r="940" spans="5:56" x14ac:dyDescent="0.55000000000000004">
      <c r="E940" s="282" t="s">
        <v>39750</v>
      </c>
      <c r="F940" s="282"/>
      <c r="G940" s="283">
        <v>2177.4499999999998</v>
      </c>
      <c r="I940" s="242" t="s">
        <v>37009</v>
      </c>
      <c r="J940" s="242"/>
      <c r="K940" s="243">
        <v>43344.55</v>
      </c>
      <c r="M940" s="224" t="s">
        <v>4460</v>
      </c>
      <c r="N940" s="224"/>
      <c r="O940" s="225">
        <v>19822</v>
      </c>
      <c r="Q940" s="203" t="s">
        <v>1373</v>
      </c>
      <c r="R940" s="203"/>
      <c r="S940" s="204">
        <v>9509</v>
      </c>
      <c r="Y940" t="s">
        <v>62442</v>
      </c>
      <c r="Z940" s="284">
        <v>5314.27</v>
      </c>
      <c r="AB940" s="276" t="s">
        <v>33159</v>
      </c>
      <c r="AC940" s="277">
        <v>2882.58</v>
      </c>
      <c r="AE940" s="246" t="s">
        <v>48671</v>
      </c>
      <c r="AF940" s="247">
        <v>4312.88</v>
      </c>
      <c r="AH940" s="226" t="s">
        <v>48674</v>
      </c>
      <c r="AI940" s="227">
        <v>97.5</v>
      </c>
      <c r="AK940" s="207" t="s">
        <v>15538</v>
      </c>
      <c r="AL940" s="208">
        <v>10276.5</v>
      </c>
      <c r="AM940" s="93"/>
      <c r="AN940" s="199" t="s">
        <v>13405</v>
      </c>
      <c r="AO940" s="200">
        <v>25508.1</v>
      </c>
      <c r="AQ940" t="s">
        <v>9808</v>
      </c>
      <c r="AR940" s="284">
        <v>533204.21</v>
      </c>
      <c r="AT940" s="272" t="s">
        <v>39950</v>
      </c>
      <c r="AU940" s="273">
        <v>2177.4499999999998</v>
      </c>
      <c r="AW940" s="244" t="s">
        <v>38322</v>
      </c>
      <c r="AX940" s="245">
        <v>43344.55</v>
      </c>
      <c r="AZ940" s="230" t="s">
        <v>10794</v>
      </c>
      <c r="BA940" s="231">
        <v>19822</v>
      </c>
      <c r="BC940" s="209" t="s">
        <v>9708</v>
      </c>
      <c r="BD940" s="210">
        <v>12581.37</v>
      </c>
    </row>
    <row r="941" spans="5:56" x14ac:dyDescent="0.55000000000000004">
      <c r="E941" s="282" t="s">
        <v>39751</v>
      </c>
      <c r="F941" s="282"/>
      <c r="G941" s="283">
        <v>125993.28</v>
      </c>
      <c r="I941" s="242" t="s">
        <v>37017</v>
      </c>
      <c r="J941" s="242"/>
      <c r="K941" s="243">
        <v>2039.33</v>
      </c>
      <c r="M941" s="224" t="s">
        <v>4502</v>
      </c>
      <c r="N941" s="224"/>
      <c r="O941" s="225">
        <v>7179</v>
      </c>
      <c r="Q941" s="203" t="s">
        <v>1374</v>
      </c>
      <c r="R941" s="203"/>
      <c r="S941" s="204">
        <v>7841</v>
      </c>
      <c r="Y941" t="s">
        <v>63560</v>
      </c>
      <c r="Z941" s="284">
        <v>8282.26</v>
      </c>
      <c r="AB941" s="276" t="s">
        <v>33160</v>
      </c>
      <c r="AC941" s="277">
        <v>15698.96</v>
      </c>
      <c r="AE941" s="246" t="s">
        <v>54792</v>
      </c>
      <c r="AF941" s="247">
        <v>1800</v>
      </c>
      <c r="AH941" s="226" t="s">
        <v>51600</v>
      </c>
      <c r="AI941" s="227">
        <v>2474.4499999999998</v>
      </c>
      <c r="AK941" s="207" t="s">
        <v>13063</v>
      </c>
      <c r="AL941" s="208">
        <v>711114.15</v>
      </c>
      <c r="AM941" s="93"/>
      <c r="AN941" s="199" t="s">
        <v>13406</v>
      </c>
      <c r="AO941" s="200">
        <v>27938.71</v>
      </c>
      <c r="AQ941" t="s">
        <v>9809</v>
      </c>
      <c r="AR941" s="284">
        <v>7332463.3200000003</v>
      </c>
      <c r="AT941" s="272" t="s">
        <v>39951</v>
      </c>
      <c r="AU941" s="273">
        <v>125993.28</v>
      </c>
      <c r="AW941" s="244" t="s">
        <v>38364</v>
      </c>
      <c r="AX941" s="245">
        <v>2039.33</v>
      </c>
      <c r="AZ941" s="230" t="s">
        <v>10797</v>
      </c>
      <c r="BA941" s="231">
        <v>7179</v>
      </c>
      <c r="BC941" s="209" t="s">
        <v>11506</v>
      </c>
      <c r="BD941" s="210">
        <v>282589.03999999998</v>
      </c>
    </row>
    <row r="942" spans="5:56" x14ac:dyDescent="0.55000000000000004">
      <c r="E942" s="282" t="s">
        <v>39752</v>
      </c>
      <c r="F942" s="282"/>
      <c r="G942" s="283">
        <v>7414.92</v>
      </c>
      <c r="I942" s="242" t="s">
        <v>37018</v>
      </c>
      <c r="J942" s="242"/>
      <c r="K942" s="243">
        <v>11802.31</v>
      </c>
      <c r="M942" s="224" t="s">
        <v>3594</v>
      </c>
      <c r="N942" s="224"/>
      <c r="O942" s="225">
        <v>3497</v>
      </c>
      <c r="Q942" s="203" t="s">
        <v>1375</v>
      </c>
      <c r="R942" s="203"/>
      <c r="S942" s="204">
        <v>11789.68</v>
      </c>
      <c r="Y942" t="s">
        <v>71264</v>
      </c>
      <c r="Z942" s="284">
        <v>7109.3</v>
      </c>
      <c r="AB942" s="276" t="s">
        <v>57255</v>
      </c>
      <c r="AC942" s="277">
        <v>5689.75</v>
      </c>
      <c r="AE942" s="246" t="s">
        <v>48672</v>
      </c>
      <c r="AF942" s="247">
        <v>862.19</v>
      </c>
      <c r="AH942" s="226" t="s">
        <v>48675</v>
      </c>
      <c r="AI942" s="227">
        <v>105</v>
      </c>
      <c r="AK942" s="207" t="s">
        <v>15539</v>
      </c>
      <c r="AL942" s="208">
        <v>23191.8</v>
      </c>
      <c r="AM942" s="93"/>
      <c r="AN942" s="199" t="s">
        <v>13407</v>
      </c>
      <c r="AO942" s="200">
        <v>-14620</v>
      </c>
      <c r="AQ942" t="s">
        <v>9810</v>
      </c>
      <c r="AR942" s="284">
        <v>11160962.699999999</v>
      </c>
      <c r="AT942" s="272" t="s">
        <v>39952</v>
      </c>
      <c r="AU942" s="273">
        <v>7414.92</v>
      </c>
      <c r="AW942" s="244" t="s">
        <v>38370</v>
      </c>
      <c r="AX942" s="245">
        <v>11802.31</v>
      </c>
      <c r="AZ942" s="230" t="s">
        <v>9593</v>
      </c>
      <c r="BA942" s="231">
        <v>3497</v>
      </c>
      <c r="BC942" s="209" t="s">
        <v>12214</v>
      </c>
      <c r="BD942" s="210">
        <v>18468</v>
      </c>
    </row>
    <row r="943" spans="5:56" x14ac:dyDescent="0.55000000000000004">
      <c r="E943" s="282" t="s">
        <v>39753</v>
      </c>
      <c r="F943" s="282"/>
      <c r="G943" s="283">
        <v>466.76</v>
      </c>
      <c r="I943" s="242" t="s">
        <v>37019</v>
      </c>
      <c r="J943" s="242"/>
      <c r="K943" s="243">
        <v>198336.26</v>
      </c>
      <c r="M943" s="224" t="s">
        <v>4463</v>
      </c>
      <c r="N943" s="224"/>
      <c r="O943" s="225">
        <v>518925</v>
      </c>
      <c r="Q943" s="203" t="s">
        <v>1376</v>
      </c>
      <c r="R943" s="203"/>
      <c r="S943" s="204">
        <v>31858</v>
      </c>
      <c r="Y943" t="s">
        <v>67018</v>
      </c>
      <c r="Z943" s="284">
        <v>-5068.88</v>
      </c>
      <c r="AB943" s="276" t="s">
        <v>57256</v>
      </c>
      <c r="AC943" s="277">
        <v>978.8</v>
      </c>
      <c r="AE943" s="246" t="s">
        <v>47739</v>
      </c>
      <c r="AF943" s="247">
        <v>1996.16</v>
      </c>
      <c r="AH943" s="226" t="s">
        <v>42144</v>
      </c>
      <c r="AI943" s="227">
        <v>269.52999999999997</v>
      </c>
      <c r="AK943" s="207" t="s">
        <v>15540</v>
      </c>
      <c r="AL943" s="208">
        <v>46592.2</v>
      </c>
      <c r="AM943" s="93"/>
      <c r="AN943" s="199" t="s">
        <v>13408</v>
      </c>
      <c r="AO943" s="200">
        <v>12973.7</v>
      </c>
      <c r="AQ943" t="s">
        <v>9825</v>
      </c>
      <c r="AR943" s="284">
        <v>2437640.84</v>
      </c>
      <c r="AT943" s="272" t="s">
        <v>39953</v>
      </c>
      <c r="AU943" s="273">
        <v>466.76</v>
      </c>
      <c r="AW943" s="244" t="s">
        <v>38375</v>
      </c>
      <c r="AX943" s="245">
        <v>198336.26</v>
      </c>
      <c r="AZ943" s="230" t="s">
        <v>10799</v>
      </c>
      <c r="BA943" s="231">
        <v>518925</v>
      </c>
      <c r="BC943" s="209" t="s">
        <v>9804</v>
      </c>
      <c r="BD943" s="210">
        <v>1944737.52</v>
      </c>
    </row>
    <row r="944" spans="5:56" x14ac:dyDescent="0.55000000000000004">
      <c r="E944" s="282" t="s">
        <v>39754</v>
      </c>
      <c r="F944" s="282"/>
      <c r="G944" s="283">
        <v>8427.86</v>
      </c>
      <c r="I944" s="242" t="s">
        <v>37022</v>
      </c>
      <c r="J944" s="242"/>
      <c r="K944" s="243">
        <v>919</v>
      </c>
      <c r="M944" s="224" t="s">
        <v>4503</v>
      </c>
      <c r="N944" s="224"/>
      <c r="O944" s="225">
        <v>4204</v>
      </c>
      <c r="Q944" s="203" t="s">
        <v>1377</v>
      </c>
      <c r="R944" s="203"/>
      <c r="S944" s="204">
        <v>23238</v>
      </c>
      <c r="Y944" t="s">
        <v>71265</v>
      </c>
      <c r="Z944" s="284">
        <v>240000</v>
      </c>
      <c r="AB944" s="276" t="s">
        <v>57257</v>
      </c>
      <c r="AC944" s="277">
        <v>256.31</v>
      </c>
      <c r="AE944" s="246" t="s">
        <v>58836</v>
      </c>
      <c r="AF944" s="247">
        <v>6495</v>
      </c>
      <c r="AH944" s="226" t="s">
        <v>51601</v>
      </c>
      <c r="AI944" s="227">
        <v>517.1</v>
      </c>
      <c r="AK944" s="207" t="s">
        <v>15541</v>
      </c>
      <c r="AL944" s="208">
        <v>28808.78</v>
      </c>
      <c r="AM944" s="93"/>
      <c r="AN944" s="199" t="s">
        <v>13409</v>
      </c>
      <c r="AO944" s="200">
        <v>46132.52</v>
      </c>
      <c r="AQ944" t="s">
        <v>9827</v>
      </c>
      <c r="AR944" s="284">
        <v>3457329.8</v>
      </c>
      <c r="AT944" s="272" t="s">
        <v>39954</v>
      </c>
      <c r="AU944" s="273">
        <v>8427.86</v>
      </c>
      <c r="AW944" s="244" t="s">
        <v>38398</v>
      </c>
      <c r="AX944" s="245">
        <v>919</v>
      </c>
      <c r="AZ944" s="230" t="s">
        <v>10800</v>
      </c>
      <c r="BA944" s="231">
        <v>4204</v>
      </c>
      <c r="BC944" s="209" t="s">
        <v>6659</v>
      </c>
      <c r="BD944" s="210">
        <v>143053</v>
      </c>
    </row>
    <row r="945" spans="5:56" x14ac:dyDescent="0.55000000000000004">
      <c r="E945" s="282" t="s">
        <v>39755</v>
      </c>
      <c r="F945" s="282"/>
      <c r="G945" s="283">
        <v>245.09</v>
      </c>
      <c r="I945" s="242" t="s">
        <v>37026</v>
      </c>
      <c r="J945" s="242"/>
      <c r="K945" s="243">
        <v>9284.82</v>
      </c>
      <c r="M945" s="224" t="s">
        <v>4504</v>
      </c>
      <c r="N945" s="224"/>
      <c r="O945" s="225">
        <v>510</v>
      </c>
      <c r="Q945" s="203" t="s">
        <v>1378</v>
      </c>
      <c r="R945" s="203"/>
      <c r="S945" s="204">
        <v>5328.9</v>
      </c>
      <c r="Y945" t="s">
        <v>64013</v>
      </c>
      <c r="Z945" s="284">
        <v>22153.75</v>
      </c>
      <c r="AB945" s="276" t="s">
        <v>57258</v>
      </c>
      <c r="AC945" s="277">
        <v>1339.45</v>
      </c>
      <c r="AE945" s="246" t="s">
        <v>57220</v>
      </c>
      <c r="AF945" s="247">
        <v>19296.669999999998</v>
      </c>
      <c r="AH945" s="226" t="s">
        <v>49619</v>
      </c>
      <c r="AI945" s="227">
        <v>1690.53</v>
      </c>
      <c r="AK945" s="207" t="s">
        <v>15542</v>
      </c>
      <c r="AL945" s="208">
        <v>2203.88</v>
      </c>
      <c r="AM945" s="93"/>
      <c r="AN945" s="199" t="s">
        <v>18655</v>
      </c>
      <c r="AO945" s="200">
        <v>7656.72</v>
      </c>
      <c r="AQ945" t="s">
        <v>9834</v>
      </c>
      <c r="AR945" s="284">
        <v>347056.92</v>
      </c>
      <c r="AT945" s="272" t="s">
        <v>39955</v>
      </c>
      <c r="AU945" s="273">
        <v>245.09</v>
      </c>
      <c r="AW945" s="244" t="s">
        <v>38440</v>
      </c>
      <c r="AX945" s="245">
        <v>9284.82</v>
      </c>
      <c r="AZ945" s="230" t="s">
        <v>10801</v>
      </c>
      <c r="BA945" s="231">
        <v>510</v>
      </c>
      <c r="BC945" s="209" t="s">
        <v>6903</v>
      </c>
      <c r="BD945" s="210">
        <v>14853</v>
      </c>
    </row>
    <row r="946" spans="5:56" x14ac:dyDescent="0.55000000000000004">
      <c r="E946" s="282" t="s">
        <v>39757</v>
      </c>
      <c r="F946" s="282"/>
      <c r="G946" s="283">
        <v>5759.86</v>
      </c>
      <c r="I946" s="242" t="s">
        <v>37029</v>
      </c>
      <c r="J946" s="242"/>
      <c r="K946" s="243">
        <v>30291.02</v>
      </c>
      <c r="M946" s="224" t="s">
        <v>4505</v>
      </c>
      <c r="N946" s="224"/>
      <c r="O946" s="225">
        <v>3422</v>
      </c>
      <c r="Q946" s="203" t="s">
        <v>1379</v>
      </c>
      <c r="R946" s="203"/>
      <c r="S946" s="204">
        <v>10818</v>
      </c>
      <c r="Y946" t="s">
        <v>61816</v>
      </c>
      <c r="Z946" s="284">
        <v>68442.880000000005</v>
      </c>
      <c r="AB946" s="276" t="s">
        <v>57259</v>
      </c>
      <c r="AC946" s="277">
        <v>1984.6</v>
      </c>
      <c r="AE946" s="246" t="s">
        <v>48673</v>
      </c>
      <c r="AF946" s="247">
        <v>7703.08</v>
      </c>
      <c r="AH946" s="226" t="s">
        <v>48676</v>
      </c>
      <c r="AI946" s="227">
        <v>2745</v>
      </c>
      <c r="AK946" s="207" t="s">
        <v>15543</v>
      </c>
      <c r="AL946" s="208">
        <v>28808.78</v>
      </c>
      <c r="AM946" s="93"/>
      <c r="AN946" s="199" t="s">
        <v>13410</v>
      </c>
      <c r="AO946" s="200">
        <v>2495</v>
      </c>
      <c r="AQ946" t="s">
        <v>9837</v>
      </c>
      <c r="AR946" s="284">
        <v>877133.23</v>
      </c>
      <c r="AT946" s="272" t="s">
        <v>39957</v>
      </c>
      <c r="AU946" s="273">
        <v>5759.86</v>
      </c>
      <c r="AW946" s="244" t="s">
        <v>38463</v>
      </c>
      <c r="AX946" s="245">
        <v>30291.02</v>
      </c>
      <c r="AZ946" s="230" t="s">
        <v>10802</v>
      </c>
      <c r="BA946" s="231">
        <v>3422</v>
      </c>
      <c r="BC946" s="209" t="s">
        <v>7078</v>
      </c>
      <c r="BD946" s="210">
        <v>4413</v>
      </c>
    </row>
    <row r="947" spans="5:56" x14ac:dyDescent="0.55000000000000004">
      <c r="E947" s="282" t="s">
        <v>39758</v>
      </c>
      <c r="F947" s="282"/>
      <c r="G947" s="283">
        <v>9823.64</v>
      </c>
      <c r="I947" s="242" t="s">
        <v>37032</v>
      </c>
      <c r="J947" s="242"/>
      <c r="K947" s="243">
        <v>-3.78</v>
      </c>
      <c r="M947" s="224" t="s">
        <v>4464</v>
      </c>
      <c r="N947" s="224"/>
      <c r="O947" s="225">
        <v>17017</v>
      </c>
      <c r="Q947" s="203" t="s">
        <v>1380</v>
      </c>
      <c r="R947" s="203"/>
      <c r="S947" s="204">
        <v>118854</v>
      </c>
      <c r="Y947" t="s">
        <v>71266</v>
      </c>
      <c r="Z947" s="284">
        <v>72496.45</v>
      </c>
      <c r="AB947" s="276" t="s">
        <v>51687</v>
      </c>
      <c r="AC947" s="277">
        <v>28674</v>
      </c>
      <c r="AE947" s="246" t="s">
        <v>42143</v>
      </c>
      <c r="AF947" s="247">
        <v>2407.5</v>
      </c>
      <c r="AH947" s="226" t="s">
        <v>49620</v>
      </c>
      <c r="AI947" s="227">
        <v>90.68</v>
      </c>
      <c r="AK947" s="207" t="s">
        <v>15544</v>
      </c>
      <c r="AL947" s="208">
        <v>2203.88</v>
      </c>
      <c r="AM947" s="93"/>
      <c r="AN947" s="199" t="s">
        <v>18656</v>
      </c>
      <c r="AO947" s="200">
        <v>1840.4</v>
      </c>
      <c r="AQ947" t="s">
        <v>9842</v>
      </c>
      <c r="AR947" s="284">
        <v>242587.37</v>
      </c>
      <c r="AT947" s="272" t="s">
        <v>39958</v>
      </c>
      <c r="AU947" s="273">
        <v>9823.64</v>
      </c>
      <c r="AW947" s="244" t="s">
        <v>38487</v>
      </c>
      <c r="AX947" s="245">
        <v>-3.78</v>
      </c>
      <c r="AZ947" s="230" t="s">
        <v>10803</v>
      </c>
      <c r="BA947" s="231">
        <v>17017</v>
      </c>
      <c r="BC947" s="209" t="s">
        <v>7325</v>
      </c>
      <c r="BD947" s="210">
        <v>60646.720000000001</v>
      </c>
    </row>
    <row r="948" spans="5:56" x14ac:dyDescent="0.55000000000000004">
      <c r="E948" s="282" t="s">
        <v>39759</v>
      </c>
      <c r="F948" s="282"/>
      <c r="G948" s="283">
        <v>36094.93</v>
      </c>
      <c r="I948" s="242" t="s">
        <v>37045</v>
      </c>
      <c r="J948" s="242"/>
      <c r="K948" s="243">
        <v>2056.29</v>
      </c>
      <c r="M948" s="224" t="s">
        <v>4465</v>
      </c>
      <c r="N948" s="224"/>
      <c r="O948" s="225">
        <v>31300</v>
      </c>
      <c r="Q948" s="203" t="s">
        <v>1381</v>
      </c>
      <c r="R948" s="203"/>
      <c r="S948" s="204">
        <v>8766</v>
      </c>
      <c r="Y948" t="s">
        <v>66507</v>
      </c>
      <c r="Z948" s="284">
        <v>2459.9299999999998</v>
      </c>
      <c r="AB948" s="276" t="s">
        <v>66979</v>
      </c>
      <c r="AC948" s="277">
        <v>20441</v>
      </c>
      <c r="AE948" s="246" t="s">
        <v>48674</v>
      </c>
      <c r="AF948" s="247">
        <v>235.86</v>
      </c>
      <c r="AH948" s="226" t="s">
        <v>42145</v>
      </c>
      <c r="AI948" s="227">
        <v>500</v>
      </c>
      <c r="AK948" s="207" t="s">
        <v>15545</v>
      </c>
      <c r="AL948" s="208">
        <v>23191.8</v>
      </c>
      <c r="AM948" s="93"/>
      <c r="AN948" s="199" t="s">
        <v>18657</v>
      </c>
      <c r="AO948" s="200">
        <v>63776.28</v>
      </c>
      <c r="AQ948" t="s">
        <v>9843</v>
      </c>
      <c r="AR948" s="284">
        <v>161632.19</v>
      </c>
      <c r="AT948" s="272" t="s">
        <v>39959</v>
      </c>
      <c r="AU948" s="273">
        <v>36094.93</v>
      </c>
      <c r="AW948" s="244" t="s">
        <v>38553</v>
      </c>
      <c r="AX948" s="245">
        <v>2056.29</v>
      </c>
      <c r="AZ948" s="230" t="s">
        <v>10804</v>
      </c>
      <c r="BA948" s="231">
        <v>31300</v>
      </c>
      <c r="BC948" s="209" t="s">
        <v>7589</v>
      </c>
      <c r="BD948" s="210">
        <v>169261.18</v>
      </c>
    </row>
    <row r="949" spans="5:56" x14ac:dyDescent="0.55000000000000004">
      <c r="E949" s="282" t="s">
        <v>39760</v>
      </c>
      <c r="F949" s="282"/>
      <c r="G949" s="283">
        <v>660.86</v>
      </c>
      <c r="I949" s="242" t="s">
        <v>37055</v>
      </c>
      <c r="J949" s="242"/>
      <c r="K949" s="243">
        <v>38966</v>
      </c>
      <c r="M949" s="224" t="s">
        <v>4466</v>
      </c>
      <c r="N949" s="224"/>
      <c r="O949" s="225">
        <v>19126.25</v>
      </c>
      <c r="Q949" s="203" t="s">
        <v>1382</v>
      </c>
      <c r="R949" s="203"/>
      <c r="S949" s="204">
        <v>13515.98</v>
      </c>
      <c r="Y949" t="s">
        <v>67019</v>
      </c>
      <c r="Z949" s="284">
        <v>-1087.53</v>
      </c>
      <c r="AB949" s="276" t="s">
        <v>66980</v>
      </c>
      <c r="AC949" s="277">
        <v>40000</v>
      </c>
      <c r="AE949" s="246" t="s">
        <v>51600</v>
      </c>
      <c r="AF949" s="247">
        <v>538.14</v>
      </c>
      <c r="AH949" s="226" t="s">
        <v>47740</v>
      </c>
      <c r="AI949" s="227">
        <v>637.66999999999996</v>
      </c>
      <c r="AK949" s="207" t="s">
        <v>15546</v>
      </c>
      <c r="AL949" s="208">
        <v>46592.2</v>
      </c>
      <c r="AM949" s="93"/>
      <c r="AN949" s="199" t="s">
        <v>31915</v>
      </c>
      <c r="AO949" s="200">
        <v>9143</v>
      </c>
      <c r="AQ949" t="s">
        <v>9844</v>
      </c>
      <c r="AR949" s="284">
        <v>785732.44</v>
      </c>
      <c r="AT949" s="272" t="s">
        <v>39960</v>
      </c>
      <c r="AU949" s="273">
        <v>660.86</v>
      </c>
      <c r="AW949" s="244" t="s">
        <v>38618</v>
      </c>
      <c r="AX949" s="245">
        <v>38966</v>
      </c>
      <c r="AZ949" s="230" t="s">
        <v>10805</v>
      </c>
      <c r="BA949" s="231">
        <v>19126.25</v>
      </c>
      <c r="BC949" s="209" t="s">
        <v>7738</v>
      </c>
      <c r="BD949" s="210">
        <v>7489.57</v>
      </c>
    </row>
    <row r="950" spans="5:56" x14ac:dyDescent="0.55000000000000004">
      <c r="E950" s="282" t="s">
        <v>39761</v>
      </c>
      <c r="F950" s="282"/>
      <c r="G950" s="283">
        <v>23021.78</v>
      </c>
      <c r="I950" s="242" t="s">
        <v>37062</v>
      </c>
      <c r="J950" s="242"/>
      <c r="K950" s="243">
        <v>11448.93</v>
      </c>
      <c r="M950" s="224" t="s">
        <v>4506</v>
      </c>
      <c r="N950" s="224"/>
      <c r="O950" s="225">
        <v>1024</v>
      </c>
      <c r="Q950" s="203" t="s">
        <v>1383</v>
      </c>
      <c r="R950" s="203"/>
      <c r="S950" s="204">
        <v>18760</v>
      </c>
      <c r="Y950" t="s">
        <v>70383</v>
      </c>
      <c r="Z950">
        <v>102.22</v>
      </c>
      <c r="AB950" s="276" t="s">
        <v>16188</v>
      </c>
      <c r="AC950" s="277">
        <v>70899.86</v>
      </c>
      <c r="AE950" s="246" t="s">
        <v>57221</v>
      </c>
      <c r="AF950" s="247">
        <v>562.42999999999995</v>
      </c>
      <c r="AH950" s="226" t="s">
        <v>47741</v>
      </c>
      <c r="AI950" s="227">
        <v>17847.18</v>
      </c>
      <c r="AK950" s="207" t="s">
        <v>15547</v>
      </c>
      <c r="AL950" s="208">
        <v>5250</v>
      </c>
      <c r="AM950" s="93"/>
      <c r="AN950" s="199" t="s">
        <v>18684</v>
      </c>
      <c r="AO950" s="200">
        <v>9143</v>
      </c>
      <c r="AQ950" t="s">
        <v>9847</v>
      </c>
      <c r="AR950" s="284">
        <v>580717.71</v>
      </c>
      <c r="AT950" s="272" t="s">
        <v>39961</v>
      </c>
      <c r="AU950" s="273">
        <v>23021.78</v>
      </c>
      <c r="AW950" s="244" t="s">
        <v>38657</v>
      </c>
      <c r="AX950" s="245">
        <v>11448.93</v>
      </c>
      <c r="AZ950" s="230" t="s">
        <v>10806</v>
      </c>
      <c r="BA950" s="231">
        <v>1024</v>
      </c>
      <c r="BC950" s="209" t="s">
        <v>8031</v>
      </c>
      <c r="BD950" s="210">
        <v>17240</v>
      </c>
    </row>
    <row r="951" spans="5:56" x14ac:dyDescent="0.55000000000000004">
      <c r="E951" s="282" t="s">
        <v>39762</v>
      </c>
      <c r="F951" s="282"/>
      <c r="G951" s="283">
        <v>5675.98</v>
      </c>
      <c r="I951" s="242" t="s">
        <v>37064</v>
      </c>
      <c r="J951" s="242"/>
      <c r="K951" s="243">
        <v>37274.78</v>
      </c>
      <c r="M951" s="224" t="s">
        <v>4467</v>
      </c>
      <c r="N951" s="224"/>
      <c r="O951" s="225">
        <v>26180</v>
      </c>
      <c r="Q951" s="203" t="s">
        <v>1384</v>
      </c>
      <c r="R951" s="203"/>
      <c r="S951" s="204">
        <v>9247.92</v>
      </c>
      <c r="Y951" t="s">
        <v>70170</v>
      </c>
      <c r="Z951">
        <v>661.66</v>
      </c>
      <c r="AB951" s="276" t="s">
        <v>58946</v>
      </c>
      <c r="AC951" s="277">
        <v>14701.39</v>
      </c>
      <c r="AE951" s="246" t="s">
        <v>57222</v>
      </c>
      <c r="AF951" s="247">
        <v>3501.97</v>
      </c>
      <c r="AH951" s="226" t="s">
        <v>44380</v>
      </c>
      <c r="AI951" s="227">
        <v>2115.6999999999998</v>
      </c>
      <c r="AK951" s="207" t="s">
        <v>15548</v>
      </c>
      <c r="AL951" s="208">
        <v>84.78</v>
      </c>
      <c r="AM951" s="93"/>
      <c r="AN951" s="199" t="s">
        <v>13411</v>
      </c>
      <c r="AO951" s="200">
        <v>8538</v>
      </c>
      <c r="AQ951" t="s">
        <v>9848</v>
      </c>
      <c r="AR951" s="284">
        <v>13297483.77</v>
      </c>
      <c r="AT951" s="272" t="s">
        <v>39962</v>
      </c>
      <c r="AU951" s="273">
        <v>5675.98</v>
      </c>
      <c r="AW951" s="244" t="s">
        <v>38669</v>
      </c>
      <c r="AX951" s="245">
        <v>37274.78</v>
      </c>
      <c r="AZ951" s="230" t="s">
        <v>10807</v>
      </c>
      <c r="BA951" s="231">
        <v>26180</v>
      </c>
      <c r="BC951" s="209" t="s">
        <v>8293</v>
      </c>
      <c r="BD951" s="210">
        <v>47105.46</v>
      </c>
    </row>
    <row r="952" spans="5:56" x14ac:dyDescent="0.55000000000000004">
      <c r="E952" s="282" t="s">
        <v>39763</v>
      </c>
      <c r="F952" s="282"/>
      <c r="G952" s="283">
        <v>1063.43</v>
      </c>
      <c r="I952" s="242" t="s">
        <v>37067</v>
      </c>
      <c r="J952" s="242"/>
      <c r="K952" s="243">
        <v>2422.12</v>
      </c>
      <c r="M952" s="224" t="s">
        <v>4468</v>
      </c>
      <c r="N952" s="224"/>
      <c r="O952" s="225">
        <v>29920</v>
      </c>
      <c r="Q952" s="203" t="s">
        <v>1385</v>
      </c>
      <c r="R952" s="203"/>
      <c r="S952" s="204">
        <v>25318</v>
      </c>
      <c r="Y952" t="s">
        <v>67020</v>
      </c>
      <c r="Z952">
        <v>-38.61</v>
      </c>
      <c r="AB952" s="276" t="s">
        <v>58434</v>
      </c>
      <c r="AC952" s="277">
        <v>20488.47</v>
      </c>
      <c r="AE952" s="246" t="s">
        <v>42144</v>
      </c>
      <c r="AF952" s="247">
        <v>2341.64</v>
      </c>
      <c r="AH952" s="226" t="s">
        <v>47742</v>
      </c>
      <c r="AI952" s="227">
        <v>141.93</v>
      </c>
      <c r="AK952" s="207" t="s">
        <v>15549</v>
      </c>
      <c r="AL952" s="208">
        <v>1053</v>
      </c>
      <c r="AM952" s="93"/>
      <c r="AN952" s="199" t="s">
        <v>13412</v>
      </c>
      <c r="AO952" s="200">
        <v>1426</v>
      </c>
      <c r="AQ952" t="s">
        <v>9861</v>
      </c>
      <c r="AR952" s="284">
        <v>5459007.5499999998</v>
      </c>
      <c r="AT952" s="272" t="s">
        <v>39963</v>
      </c>
      <c r="AU952" s="273">
        <v>1063.43</v>
      </c>
      <c r="AW952" s="244" t="s">
        <v>38692</v>
      </c>
      <c r="AX952" s="245">
        <v>2422.12</v>
      </c>
      <c r="AZ952" s="230" t="s">
        <v>10808</v>
      </c>
      <c r="BA952" s="231">
        <v>29920</v>
      </c>
      <c r="BC952" s="209" t="s">
        <v>8514</v>
      </c>
      <c r="BD952" s="210">
        <v>88340.43</v>
      </c>
    </row>
    <row r="953" spans="5:56" x14ac:dyDescent="0.55000000000000004">
      <c r="E953" s="282" t="s">
        <v>39764</v>
      </c>
      <c r="F953" s="282"/>
      <c r="G953" s="283">
        <v>359.27</v>
      </c>
      <c r="I953" s="242" t="s">
        <v>37068</v>
      </c>
      <c r="J953" s="242"/>
      <c r="K953" s="243">
        <v>-0.17</v>
      </c>
      <c r="M953" s="224" t="s">
        <v>4507</v>
      </c>
      <c r="N953" s="224"/>
      <c r="O953" s="225">
        <v>2431</v>
      </c>
      <c r="Q953" s="203" t="s">
        <v>1386</v>
      </c>
      <c r="R953" s="203"/>
      <c r="S953" s="204">
        <v>6798</v>
      </c>
      <c r="Y953" t="s">
        <v>59491</v>
      </c>
      <c r="Z953">
        <v>59</v>
      </c>
      <c r="AB953" s="276" t="s">
        <v>16189</v>
      </c>
      <c r="AC953" s="277">
        <v>8021.69</v>
      </c>
      <c r="AE953" s="246" t="s">
        <v>51601</v>
      </c>
      <c r="AF953" s="247">
        <v>6846.1</v>
      </c>
      <c r="AH953" s="226" t="s">
        <v>49621</v>
      </c>
      <c r="AI953" s="227">
        <v>1230.6099999999999</v>
      </c>
      <c r="AK953" s="207" t="s">
        <v>15550</v>
      </c>
      <c r="AL953" s="208">
        <v>20786</v>
      </c>
      <c r="AM953" s="93"/>
      <c r="AN953" s="199" t="s">
        <v>31916</v>
      </c>
      <c r="AO953" s="200">
        <v>7727.5</v>
      </c>
      <c r="AQ953" t="s">
        <v>9862</v>
      </c>
      <c r="AR953" s="284">
        <v>816679.1</v>
      </c>
      <c r="AT953" s="272" t="s">
        <v>39964</v>
      </c>
      <c r="AU953" s="273">
        <v>359.27</v>
      </c>
      <c r="AW953" s="244" t="s">
        <v>38697</v>
      </c>
      <c r="AX953" s="245">
        <v>-0.17</v>
      </c>
      <c r="AZ953" s="230" t="s">
        <v>10809</v>
      </c>
      <c r="BA953" s="231">
        <v>2431</v>
      </c>
      <c r="BC953" s="209" t="s">
        <v>8677</v>
      </c>
      <c r="BD953" s="210">
        <v>6688.43</v>
      </c>
    </row>
    <row r="954" spans="5:56" x14ac:dyDescent="0.55000000000000004">
      <c r="E954" s="282" t="s">
        <v>39765</v>
      </c>
      <c r="F954" s="282"/>
      <c r="G954" s="283">
        <v>6489.72</v>
      </c>
      <c r="I954" s="242" t="s">
        <v>37073</v>
      </c>
      <c r="J954" s="242"/>
      <c r="K954" s="243">
        <v>-0.3</v>
      </c>
      <c r="M954" s="224" t="s">
        <v>4470</v>
      </c>
      <c r="N954" s="224"/>
      <c r="O954" s="225">
        <v>2244</v>
      </c>
      <c r="Q954" s="203" t="s">
        <v>1387</v>
      </c>
      <c r="R954" s="203"/>
      <c r="S954" s="204">
        <v>45117</v>
      </c>
      <c r="Y954" t="s">
        <v>64014</v>
      </c>
      <c r="Z954">
        <v>2.78</v>
      </c>
      <c r="AB954" s="276" t="s">
        <v>16190</v>
      </c>
      <c r="AC954" s="277">
        <v>18882.419999999998</v>
      </c>
      <c r="AE954" s="246" t="s">
        <v>57223</v>
      </c>
      <c r="AF954" s="247">
        <v>275.61</v>
      </c>
      <c r="AH954" s="226" t="s">
        <v>51602</v>
      </c>
      <c r="AI954" s="227">
        <v>1066.43</v>
      </c>
      <c r="AK954" s="207" t="s">
        <v>15551</v>
      </c>
      <c r="AL954" s="208">
        <v>1455.98</v>
      </c>
      <c r="AM954" s="93"/>
      <c r="AN954" s="199" t="s">
        <v>31917</v>
      </c>
      <c r="AO954" s="200">
        <v>2041.22</v>
      </c>
      <c r="AQ954" t="s">
        <v>9863</v>
      </c>
      <c r="AR954" s="284">
        <v>392190.71999999997</v>
      </c>
      <c r="AT954" s="272" t="s">
        <v>39965</v>
      </c>
      <c r="AU954" s="273">
        <v>6489.72</v>
      </c>
      <c r="AW954" s="244" t="s">
        <v>38750</v>
      </c>
      <c r="AX954" s="245">
        <v>-0.3</v>
      </c>
      <c r="AZ954" s="230" t="s">
        <v>10811</v>
      </c>
      <c r="BA954" s="231">
        <v>2244</v>
      </c>
      <c r="BC954" s="209" t="s">
        <v>8916</v>
      </c>
      <c r="BD954" s="210">
        <v>24205.24</v>
      </c>
    </row>
    <row r="955" spans="5:56" x14ac:dyDescent="0.55000000000000004">
      <c r="E955" s="282" t="s">
        <v>39766</v>
      </c>
      <c r="F955" s="282"/>
      <c r="G955" s="283">
        <v>-0.01</v>
      </c>
      <c r="I955" s="242" t="s">
        <v>37076</v>
      </c>
      <c r="J955" s="242"/>
      <c r="K955" s="243">
        <v>1048.3499999999999</v>
      </c>
      <c r="M955" s="224" t="s">
        <v>4471</v>
      </c>
      <c r="N955" s="224"/>
      <c r="O955" s="225">
        <v>77462</v>
      </c>
      <c r="Q955" s="203" t="s">
        <v>1388</v>
      </c>
      <c r="R955" s="203"/>
      <c r="S955" s="204">
        <v>18509</v>
      </c>
      <c r="Y955" t="s">
        <v>71267</v>
      </c>
      <c r="Z955" s="284">
        <v>2300</v>
      </c>
      <c r="AB955" s="276" t="s">
        <v>16191</v>
      </c>
      <c r="AC955" s="277">
        <v>22813.439999999999</v>
      </c>
      <c r="AE955" s="246" t="s">
        <v>49619</v>
      </c>
      <c r="AF955" s="247">
        <v>17360.080000000002</v>
      </c>
      <c r="AH955" s="226" t="s">
        <v>48677</v>
      </c>
      <c r="AI955" s="227">
        <v>4131.62</v>
      </c>
      <c r="AK955" s="207" t="s">
        <v>15552</v>
      </c>
      <c r="AL955" s="208">
        <v>11534.02</v>
      </c>
      <c r="AM955" s="93"/>
      <c r="AN955" s="199" t="s">
        <v>31918</v>
      </c>
      <c r="AO955" s="200">
        <v>6880.58</v>
      </c>
      <c r="AQ955" t="s">
        <v>9866</v>
      </c>
      <c r="AR955" s="284">
        <v>8451393.5600000005</v>
      </c>
      <c r="AT955" s="272" t="s">
        <v>39966</v>
      </c>
      <c r="AU955" s="273">
        <v>-0.01</v>
      </c>
      <c r="AW955" s="244" t="s">
        <v>38763</v>
      </c>
      <c r="AX955" s="245">
        <v>1048.3499999999999</v>
      </c>
      <c r="AZ955" s="230" t="s">
        <v>10813</v>
      </c>
      <c r="BA955" s="231">
        <v>77462</v>
      </c>
      <c r="BC955" s="209" t="s">
        <v>9160</v>
      </c>
      <c r="BD955" s="210">
        <v>900</v>
      </c>
    </row>
    <row r="956" spans="5:56" x14ac:dyDescent="0.55000000000000004">
      <c r="E956" s="282" t="s">
        <v>65521</v>
      </c>
      <c r="F956" s="282"/>
      <c r="G956" s="283">
        <v>3086.08</v>
      </c>
      <c r="I956" s="242" t="s">
        <v>37077</v>
      </c>
      <c r="J956" s="242"/>
      <c r="K956" s="243">
        <v>13768.47</v>
      </c>
      <c r="M956" s="224" t="s">
        <v>4472</v>
      </c>
      <c r="N956" s="224"/>
      <c r="O956" s="225">
        <v>66362</v>
      </c>
      <c r="Q956" s="203" t="s">
        <v>1389</v>
      </c>
      <c r="R956" s="203"/>
      <c r="S956" s="204">
        <v>13066</v>
      </c>
      <c r="Y956" t="s">
        <v>71268</v>
      </c>
      <c r="Z956">
        <v>175.98</v>
      </c>
      <c r="AB956" s="276" t="s">
        <v>34603</v>
      </c>
      <c r="AC956" s="277">
        <v>5162.68</v>
      </c>
      <c r="AE956" s="246" t="s">
        <v>49620</v>
      </c>
      <c r="AF956" s="247">
        <v>5515.53</v>
      </c>
      <c r="AH956" s="226" t="s">
        <v>42146</v>
      </c>
      <c r="AI956" s="227">
        <v>203.74</v>
      </c>
      <c r="AK956" s="207" t="s">
        <v>15553</v>
      </c>
      <c r="AL956" s="208">
        <v>25031</v>
      </c>
      <c r="AM956" s="93"/>
      <c r="AN956" s="199" t="s">
        <v>31919</v>
      </c>
      <c r="AO956" s="200">
        <v>272.85000000000002</v>
      </c>
      <c r="AQ956" t="s">
        <v>9869</v>
      </c>
      <c r="AR956" s="284">
        <v>3565969.56</v>
      </c>
      <c r="AT956" s="272" t="s">
        <v>39968</v>
      </c>
      <c r="AU956" s="273">
        <v>3086.08</v>
      </c>
      <c r="AW956" s="244" t="s">
        <v>38768</v>
      </c>
      <c r="AX956" s="245">
        <v>13768.47</v>
      </c>
      <c r="AZ956" s="230" t="s">
        <v>10814</v>
      </c>
      <c r="BA956" s="231">
        <v>66362</v>
      </c>
      <c r="BC956" s="209" t="s">
        <v>9256</v>
      </c>
      <c r="BD956" s="210">
        <v>646562.52</v>
      </c>
    </row>
    <row r="957" spans="5:56" x14ac:dyDescent="0.55000000000000004">
      <c r="E957" s="282" t="s">
        <v>39769</v>
      </c>
      <c r="F957" s="282"/>
      <c r="G957" s="283">
        <v>1414.11</v>
      </c>
      <c r="I957" s="242" t="s">
        <v>37079</v>
      </c>
      <c r="J957" s="242"/>
      <c r="K957" s="243">
        <v>8.99</v>
      </c>
      <c r="M957" s="224" t="s">
        <v>4474</v>
      </c>
      <c r="N957" s="224"/>
      <c r="O957" s="225">
        <v>13613</v>
      </c>
      <c r="Q957" s="203" t="s">
        <v>1390</v>
      </c>
      <c r="R957" s="203"/>
      <c r="S957" s="204">
        <v>23749</v>
      </c>
      <c r="Y957" t="s">
        <v>71269</v>
      </c>
      <c r="Z957">
        <v>552.91999999999996</v>
      </c>
      <c r="AB957" s="276" t="s">
        <v>61079</v>
      </c>
      <c r="AC957" s="277">
        <v>112000</v>
      </c>
      <c r="AE957" s="246" t="s">
        <v>42145</v>
      </c>
      <c r="AF957" s="247">
        <v>1315.82</v>
      </c>
      <c r="AH957" s="226" t="s">
        <v>48678</v>
      </c>
      <c r="AI957" s="227">
        <v>1573.87</v>
      </c>
      <c r="AK957" s="207" t="s">
        <v>15554</v>
      </c>
      <c r="AL957" s="208">
        <v>11327.29</v>
      </c>
      <c r="AM957" s="93"/>
      <c r="AN957" s="199" t="s">
        <v>31920</v>
      </c>
      <c r="AO957" s="200">
        <v>25.85</v>
      </c>
      <c r="AQ957" t="s">
        <v>9871</v>
      </c>
      <c r="AR957" s="284">
        <v>7248060.1299999999</v>
      </c>
      <c r="AT957" s="272" t="s">
        <v>39970</v>
      </c>
      <c r="AU957" s="273">
        <v>1414.11</v>
      </c>
      <c r="AW957" s="244" t="s">
        <v>38777</v>
      </c>
      <c r="AX957" s="245">
        <v>8.99</v>
      </c>
      <c r="AZ957" s="230" t="s">
        <v>10816</v>
      </c>
      <c r="BA957" s="231">
        <v>13613</v>
      </c>
      <c r="BC957" s="209" t="s">
        <v>9508</v>
      </c>
      <c r="BD957" s="210">
        <v>12500</v>
      </c>
    </row>
    <row r="958" spans="5:56" x14ac:dyDescent="0.55000000000000004">
      <c r="E958" s="282" t="s">
        <v>39770</v>
      </c>
      <c r="F958" s="282"/>
      <c r="G958" s="283">
        <v>58943.94</v>
      </c>
      <c r="I958" s="242" t="s">
        <v>41171</v>
      </c>
      <c r="J958" s="242"/>
      <c r="K958" s="243">
        <v>257270.06</v>
      </c>
      <c r="M958" s="224" t="s">
        <v>4475</v>
      </c>
      <c r="N958" s="224"/>
      <c r="O958" s="225">
        <v>29545.79</v>
      </c>
      <c r="Q958" s="203" t="s">
        <v>1391</v>
      </c>
      <c r="R958" s="203"/>
      <c r="S958" s="204">
        <v>2897</v>
      </c>
      <c r="Y958" t="s">
        <v>71270</v>
      </c>
      <c r="Z958" s="284">
        <v>5446</v>
      </c>
      <c r="AB958" s="276" t="s">
        <v>48696</v>
      </c>
      <c r="AC958" s="277">
        <v>3842.22</v>
      </c>
      <c r="AE958" s="246" t="s">
        <v>47740</v>
      </c>
      <c r="AF958" s="247">
        <v>2248.48</v>
      </c>
      <c r="AH958" s="226" t="s">
        <v>47743</v>
      </c>
      <c r="AI958" s="227">
        <v>66.08</v>
      </c>
      <c r="AK958" s="207" t="s">
        <v>15555</v>
      </c>
      <c r="AL958" s="208">
        <v>1423.81</v>
      </c>
      <c r="AM958" s="93"/>
      <c r="AN958" s="199" t="s">
        <v>18713</v>
      </c>
      <c r="AO958" s="200">
        <v>7727.5</v>
      </c>
      <c r="AQ958" t="s">
        <v>9874</v>
      </c>
      <c r="AR958" s="284">
        <v>1352699.67</v>
      </c>
      <c r="AT958" s="272" t="s">
        <v>39971</v>
      </c>
      <c r="AU958" s="273">
        <v>58943.94</v>
      </c>
      <c r="AW958" s="244" t="s">
        <v>41712</v>
      </c>
      <c r="AX958" s="245">
        <v>257270.06</v>
      </c>
      <c r="AZ958" s="230" t="s">
        <v>10817</v>
      </c>
      <c r="BA958" s="231">
        <v>29545.79</v>
      </c>
      <c r="BC958" s="209" t="s">
        <v>9648</v>
      </c>
      <c r="BD958" s="210">
        <v>37003.199999999997</v>
      </c>
    </row>
    <row r="959" spans="5:56" x14ac:dyDescent="0.55000000000000004">
      <c r="E959" s="282" t="s">
        <v>39772</v>
      </c>
      <c r="F959" s="282"/>
      <c r="G959" s="283">
        <v>19502.25</v>
      </c>
      <c r="I959" s="242" t="s">
        <v>41172</v>
      </c>
      <c r="J959" s="242"/>
      <c r="K959" s="243">
        <v>369081.76</v>
      </c>
      <c r="M959" s="224" t="s">
        <v>4509</v>
      </c>
      <c r="N959" s="224"/>
      <c r="O959" s="225">
        <v>1348</v>
      </c>
      <c r="Q959" s="203" t="s">
        <v>1392</v>
      </c>
      <c r="R959" s="203"/>
      <c r="S959" s="204">
        <v>50370</v>
      </c>
      <c r="Y959" t="s">
        <v>70384</v>
      </c>
      <c r="Z959" s="284">
        <v>3120.04</v>
      </c>
      <c r="AB959" s="276" t="s">
        <v>61186</v>
      </c>
      <c r="AC959" s="277">
        <v>24286.01</v>
      </c>
      <c r="AE959" s="246" t="s">
        <v>47741</v>
      </c>
      <c r="AF959" s="247">
        <v>8674</v>
      </c>
      <c r="AH959" s="226" t="s">
        <v>47744</v>
      </c>
      <c r="AI959" s="227">
        <v>254.5</v>
      </c>
      <c r="AK959" s="207" t="s">
        <v>15556</v>
      </c>
      <c r="AL959" s="208">
        <v>49867.18</v>
      </c>
      <c r="AM959" s="93"/>
      <c r="AN959" s="199" t="s">
        <v>31921</v>
      </c>
      <c r="AO959" s="200">
        <v>2041.22</v>
      </c>
      <c r="AQ959" t="s">
        <v>9875</v>
      </c>
      <c r="AR959" s="284">
        <v>1736228.69</v>
      </c>
      <c r="AT959" s="272" t="s">
        <v>39973</v>
      </c>
      <c r="AU959" s="273">
        <v>19502.25</v>
      </c>
      <c r="AW959" s="244" t="s">
        <v>41713</v>
      </c>
      <c r="AX959" s="245">
        <v>369081.76</v>
      </c>
      <c r="AZ959" s="230" t="s">
        <v>10819</v>
      </c>
      <c r="BA959" s="231">
        <v>1348</v>
      </c>
      <c r="BC959" s="209" t="s">
        <v>11507</v>
      </c>
      <c r="BD959" s="210">
        <v>21295.42</v>
      </c>
    </row>
    <row r="960" spans="5:56" x14ac:dyDescent="0.55000000000000004">
      <c r="E960" s="282" t="s">
        <v>39774</v>
      </c>
      <c r="F960" s="282"/>
      <c r="G960" s="283">
        <v>4599.7700000000004</v>
      </c>
      <c r="I960" s="242" t="s">
        <v>41173</v>
      </c>
      <c r="J960" s="242"/>
      <c r="K960" s="243">
        <v>586649.39</v>
      </c>
      <c r="M960" s="224" t="s">
        <v>4478</v>
      </c>
      <c r="N960" s="224"/>
      <c r="O960" s="225">
        <v>14672</v>
      </c>
      <c r="Q960" s="203" t="s">
        <v>1393</v>
      </c>
      <c r="R960" s="203"/>
      <c r="S960" s="204">
        <v>10817</v>
      </c>
      <c r="Y960" t="s">
        <v>69849</v>
      </c>
      <c r="Z960" s="284">
        <v>51567.1</v>
      </c>
      <c r="AB960" s="276" t="s">
        <v>66981</v>
      </c>
      <c r="AC960" s="277">
        <v>93275.89</v>
      </c>
      <c r="AE960" s="246" t="s">
        <v>44380</v>
      </c>
      <c r="AF960" s="247">
        <v>4500</v>
      </c>
      <c r="AH960" s="226" t="s">
        <v>44381</v>
      </c>
      <c r="AI960" s="227">
        <v>294000</v>
      </c>
      <c r="AK960" s="207" t="s">
        <v>15557</v>
      </c>
      <c r="AL960" s="208">
        <v>41672.01</v>
      </c>
      <c r="AM960" s="93"/>
      <c r="AN960" s="199" t="s">
        <v>18714</v>
      </c>
      <c r="AO960" s="200">
        <v>6880.58</v>
      </c>
      <c r="AQ960" t="s">
        <v>9876</v>
      </c>
      <c r="AR960" s="284">
        <v>133407.03</v>
      </c>
      <c r="AT960" s="272" t="s">
        <v>39975</v>
      </c>
      <c r="AU960" s="273">
        <v>4599.7700000000004</v>
      </c>
      <c r="AW960" s="244" t="s">
        <v>41714</v>
      </c>
      <c r="AX960" s="245">
        <v>586649.39</v>
      </c>
      <c r="AZ960" s="230" t="s">
        <v>10821</v>
      </c>
      <c r="BA960" s="231">
        <v>14672</v>
      </c>
      <c r="BC960" s="209" t="s">
        <v>9805</v>
      </c>
      <c r="BD960" s="210">
        <v>1301557.17</v>
      </c>
    </row>
    <row r="961" spans="5:56" x14ac:dyDescent="0.55000000000000004">
      <c r="E961" s="282" t="s">
        <v>39775</v>
      </c>
      <c r="F961" s="282"/>
      <c r="G961" s="283">
        <v>154432.21</v>
      </c>
      <c r="I961" s="242" t="s">
        <v>41174</v>
      </c>
      <c r="J961" s="242"/>
      <c r="K961" s="243">
        <v>261104.78</v>
      </c>
      <c r="M961" s="224" t="s">
        <v>3599</v>
      </c>
      <c r="N961" s="224"/>
      <c r="O961" s="225">
        <v>599.85</v>
      </c>
      <c r="Q961" s="203" t="s">
        <v>1394</v>
      </c>
      <c r="R961" s="203"/>
      <c r="S961" s="204">
        <v>43765</v>
      </c>
      <c r="Y961" t="s">
        <v>69850</v>
      </c>
      <c r="Z961" s="284">
        <v>6186.86</v>
      </c>
      <c r="AB961" s="276" t="s">
        <v>54839</v>
      </c>
      <c r="AC961" s="277">
        <v>44238.43</v>
      </c>
      <c r="AE961" s="246" t="s">
        <v>49621</v>
      </c>
      <c r="AF961" s="247">
        <v>4058.75</v>
      </c>
      <c r="AH961" s="226" t="s">
        <v>44382</v>
      </c>
      <c r="AI961" s="227">
        <v>22490.99</v>
      </c>
      <c r="AK961" s="207" t="s">
        <v>15558</v>
      </c>
      <c r="AL961" s="208">
        <v>1745.69</v>
      </c>
      <c r="AM961" s="93"/>
      <c r="AN961" s="199" t="s">
        <v>31922</v>
      </c>
      <c r="AO961" s="200">
        <v>272.85000000000002</v>
      </c>
      <c r="AQ961" t="s">
        <v>9877</v>
      </c>
      <c r="AR961" s="284">
        <v>1618398.65</v>
      </c>
      <c r="AT961" s="272" t="s">
        <v>39976</v>
      </c>
      <c r="AU961" s="273">
        <v>154432.21</v>
      </c>
      <c r="AW961" s="244" t="s">
        <v>41715</v>
      </c>
      <c r="AX961" s="245">
        <v>261104.78</v>
      </c>
      <c r="AZ961" s="230" t="s">
        <v>9598</v>
      </c>
      <c r="BA961" s="231">
        <v>599.85</v>
      </c>
      <c r="BC961" s="209" t="s">
        <v>6660</v>
      </c>
      <c r="BD961" s="210">
        <v>9997.23</v>
      </c>
    </row>
    <row r="962" spans="5:56" x14ac:dyDescent="0.55000000000000004">
      <c r="E962" s="282" t="s">
        <v>39776</v>
      </c>
      <c r="F962" s="282"/>
      <c r="G962" s="283">
        <v>7620.32</v>
      </c>
      <c r="I962" s="242" t="s">
        <v>41175</v>
      </c>
      <c r="J962" s="242"/>
      <c r="K962" s="243">
        <v>575872.67000000004</v>
      </c>
      <c r="M962" s="224" t="s">
        <v>4510</v>
      </c>
      <c r="N962" s="224"/>
      <c r="O962" s="225">
        <v>3268</v>
      </c>
      <c r="Q962" s="203" t="s">
        <v>1395</v>
      </c>
      <c r="R962" s="203"/>
      <c r="S962" s="204">
        <v>33775</v>
      </c>
      <c r="Y962" t="s">
        <v>71271</v>
      </c>
      <c r="Z962">
        <v>-85.02</v>
      </c>
      <c r="AB962" s="276" t="s">
        <v>54840</v>
      </c>
      <c r="AC962" s="277">
        <v>9512.3799999999992</v>
      </c>
      <c r="AE962" s="246" t="s">
        <v>51602</v>
      </c>
      <c r="AF962" s="247">
        <v>8749.23</v>
      </c>
      <c r="AH962" s="226" t="s">
        <v>51603</v>
      </c>
      <c r="AI962" s="227">
        <v>-47552.77</v>
      </c>
      <c r="AK962" s="207" t="s">
        <v>15559</v>
      </c>
      <c r="AL962" s="208">
        <v>5250</v>
      </c>
      <c r="AM962" s="93"/>
      <c r="AN962" s="199" t="s">
        <v>13413</v>
      </c>
      <c r="AO962" s="200">
        <v>9964</v>
      </c>
      <c r="AQ962" t="s">
        <v>9878</v>
      </c>
      <c r="AR962" s="284">
        <v>10946.31</v>
      </c>
      <c r="AT962" s="272" t="s">
        <v>39977</v>
      </c>
      <c r="AU962" s="273">
        <v>7620.32</v>
      </c>
      <c r="AW962" s="244" t="s">
        <v>41716</v>
      </c>
      <c r="AX962" s="245">
        <v>575872.67000000004</v>
      </c>
      <c r="AZ962" s="230" t="s">
        <v>10822</v>
      </c>
      <c r="BA962" s="231">
        <v>3268</v>
      </c>
      <c r="BC962" s="209" t="s">
        <v>6904</v>
      </c>
      <c r="BD962" s="210">
        <v>1373</v>
      </c>
    </row>
    <row r="963" spans="5:56" x14ac:dyDescent="0.55000000000000004">
      <c r="E963" s="282" t="s">
        <v>39777</v>
      </c>
      <c r="F963" s="282"/>
      <c r="G963" s="283">
        <v>13489.99</v>
      </c>
      <c r="I963" s="242" t="s">
        <v>41176</v>
      </c>
      <c r="J963" s="242"/>
      <c r="K963" s="243">
        <v>338046.95</v>
      </c>
      <c r="M963" s="224" t="s">
        <v>4479</v>
      </c>
      <c r="N963" s="224"/>
      <c r="O963" s="225">
        <v>4951</v>
      </c>
      <c r="Q963" s="203" t="s">
        <v>1396</v>
      </c>
      <c r="R963" s="203"/>
      <c r="S963" s="204">
        <v>67595</v>
      </c>
      <c r="Y963" t="s">
        <v>58951</v>
      </c>
      <c r="Z963">
        <v>-250</v>
      </c>
      <c r="AB963" s="276" t="s">
        <v>66982</v>
      </c>
      <c r="AC963" s="277">
        <v>15074.16</v>
      </c>
      <c r="AE963" s="246" t="s">
        <v>63020</v>
      </c>
      <c r="AF963" s="247">
        <v>1612.99</v>
      </c>
      <c r="AH963" s="226" t="s">
        <v>49622</v>
      </c>
      <c r="AI963" s="227">
        <v>1243</v>
      </c>
      <c r="AK963" s="207" t="s">
        <v>15560</v>
      </c>
      <c r="AL963" s="208">
        <v>1053</v>
      </c>
      <c r="AM963" s="93"/>
      <c r="AN963" s="199" t="s">
        <v>31923</v>
      </c>
      <c r="AO963" s="200">
        <v>25.85</v>
      </c>
      <c r="AQ963" t="s">
        <v>9884</v>
      </c>
      <c r="AR963" s="284">
        <v>109570.44</v>
      </c>
      <c r="AT963" s="272" t="s">
        <v>39978</v>
      </c>
      <c r="AU963" s="273">
        <v>13489.99</v>
      </c>
      <c r="AW963" s="244" t="s">
        <v>41717</v>
      </c>
      <c r="AX963" s="245">
        <v>338046.95</v>
      </c>
      <c r="AZ963" s="230" t="s">
        <v>10823</v>
      </c>
      <c r="BA963" s="231">
        <v>4951</v>
      </c>
      <c r="BC963" s="209" t="s">
        <v>7079</v>
      </c>
      <c r="BD963" s="210">
        <v>413</v>
      </c>
    </row>
    <row r="964" spans="5:56" x14ac:dyDescent="0.55000000000000004">
      <c r="E964" s="282" t="s">
        <v>39778</v>
      </c>
      <c r="F964" s="282"/>
      <c r="G964" s="283">
        <v>18139.330000000002</v>
      </c>
      <c r="I964" s="242" t="s">
        <v>43563</v>
      </c>
      <c r="J964" s="242"/>
      <c r="K964" s="243">
        <v>151576.38</v>
      </c>
      <c r="M964" s="224" t="s">
        <v>4480</v>
      </c>
      <c r="N964" s="224"/>
      <c r="O964" s="225">
        <v>134640</v>
      </c>
      <c r="Q964" s="203" t="s">
        <v>1397</v>
      </c>
      <c r="R964" s="203"/>
      <c r="S964" s="204">
        <v>9046.98</v>
      </c>
      <c r="Y964" t="s">
        <v>59492</v>
      </c>
      <c r="Z964" s="284">
        <v>11351.61</v>
      </c>
      <c r="AB964" s="276" t="s">
        <v>66983</v>
      </c>
      <c r="AC964" s="277">
        <v>4347.5200000000004</v>
      </c>
      <c r="AE964" s="246" t="s">
        <v>63021</v>
      </c>
      <c r="AF964" s="247">
        <v>123.41</v>
      </c>
      <c r="AH964" s="226" t="s">
        <v>42147</v>
      </c>
      <c r="AI964" s="227">
        <v>159.78</v>
      </c>
      <c r="AK964" s="207" t="s">
        <v>15561</v>
      </c>
      <c r="AL964" s="208">
        <v>24369.9</v>
      </c>
      <c r="AM964" s="93"/>
      <c r="AN964" s="199" t="s">
        <v>13414</v>
      </c>
      <c r="AO964" s="200">
        <v>30378.92</v>
      </c>
      <c r="AQ964" t="s">
        <v>9887</v>
      </c>
      <c r="AR964" s="284">
        <v>21197270.390000001</v>
      </c>
      <c r="AT964" s="272" t="s">
        <v>39979</v>
      </c>
      <c r="AU964" s="273">
        <v>18139.330000000002</v>
      </c>
      <c r="AW964" s="244" t="s">
        <v>43877</v>
      </c>
      <c r="AX964" s="245">
        <v>151576.38</v>
      </c>
      <c r="AZ964" s="230" t="s">
        <v>10824</v>
      </c>
      <c r="BA964" s="231">
        <v>134640</v>
      </c>
      <c r="BC964" s="209" t="s">
        <v>7326</v>
      </c>
      <c r="BD964" s="210">
        <v>4154</v>
      </c>
    </row>
    <row r="965" spans="5:56" x14ac:dyDescent="0.55000000000000004">
      <c r="E965" s="282" t="s">
        <v>39779</v>
      </c>
      <c r="F965" s="282"/>
      <c r="G965" s="283">
        <v>2948.52</v>
      </c>
      <c r="I965" s="242" t="s">
        <v>41177</v>
      </c>
      <c r="J965" s="242"/>
      <c r="K965" s="243">
        <v>568226.79</v>
      </c>
      <c r="M965" s="224" t="s">
        <v>4481</v>
      </c>
      <c r="N965" s="224"/>
      <c r="O965" s="225">
        <v>545138</v>
      </c>
      <c r="Q965" s="203" t="s">
        <v>1398</v>
      </c>
      <c r="R965" s="203"/>
      <c r="S965" s="204">
        <v>16567.98</v>
      </c>
      <c r="Y965" t="s">
        <v>64015</v>
      </c>
      <c r="Z965" s="284">
        <v>1753.71</v>
      </c>
      <c r="AB965" s="276" t="s">
        <v>66984</v>
      </c>
      <c r="AC965" s="277">
        <v>29325</v>
      </c>
      <c r="AE965" s="246" t="s">
        <v>48678</v>
      </c>
      <c r="AF965" s="247">
        <v>3500</v>
      </c>
      <c r="AH965" s="226" t="s">
        <v>42148</v>
      </c>
      <c r="AI965" s="227">
        <v>12.22</v>
      </c>
      <c r="AK965" s="207" t="s">
        <v>15562</v>
      </c>
      <c r="AL965" s="208">
        <v>49867.18</v>
      </c>
      <c r="AM965" s="93"/>
      <c r="AN965" s="199" t="s">
        <v>13415</v>
      </c>
      <c r="AO965" s="200">
        <v>2986</v>
      </c>
      <c r="AQ965" t="s">
        <v>9890</v>
      </c>
      <c r="AR965" s="284">
        <v>516948.11</v>
      </c>
      <c r="AT965" s="272" t="s">
        <v>39980</v>
      </c>
      <c r="AU965" s="273">
        <v>2948.52</v>
      </c>
      <c r="AW965" s="244" t="s">
        <v>41718</v>
      </c>
      <c r="AX965" s="245">
        <v>568226.79</v>
      </c>
      <c r="AZ965" s="230" t="s">
        <v>10827</v>
      </c>
      <c r="BA965" s="231">
        <v>545138</v>
      </c>
      <c r="BC965" s="209" t="s">
        <v>7739</v>
      </c>
      <c r="BD965" s="210">
        <v>689</v>
      </c>
    </row>
    <row r="966" spans="5:56" x14ac:dyDescent="0.55000000000000004">
      <c r="E966" s="282" t="s">
        <v>39781</v>
      </c>
      <c r="F966" s="282"/>
      <c r="G966" s="283">
        <v>8673.75</v>
      </c>
      <c r="I966" s="242" t="s">
        <v>43564</v>
      </c>
      <c r="J966" s="242"/>
      <c r="K966" s="243">
        <v>245710.85</v>
      </c>
      <c r="M966" s="224" t="s">
        <v>4482</v>
      </c>
      <c r="N966" s="224"/>
      <c r="O966" s="225">
        <v>6803</v>
      </c>
      <c r="Q966" s="203" t="s">
        <v>1399</v>
      </c>
      <c r="R966" s="203"/>
      <c r="S966" s="204">
        <v>42746.97</v>
      </c>
      <c r="Y966" t="s">
        <v>67022</v>
      </c>
      <c r="Z966">
        <v>-179.42</v>
      </c>
      <c r="AB966" s="276" t="s">
        <v>54843</v>
      </c>
      <c r="AC966" s="277">
        <v>14843.17</v>
      </c>
      <c r="AE966" s="246" t="s">
        <v>62532</v>
      </c>
      <c r="AF966" s="247">
        <v>38.46</v>
      </c>
      <c r="AH966" s="226" t="s">
        <v>42149</v>
      </c>
      <c r="AI966" s="227">
        <v>790</v>
      </c>
      <c r="AK966" s="207" t="s">
        <v>15563</v>
      </c>
      <c r="AL966" s="208">
        <v>49018.67</v>
      </c>
      <c r="AM966" s="93"/>
      <c r="AN966" s="199" t="s">
        <v>31924</v>
      </c>
      <c r="AO966" s="200">
        <v>4122.3100000000004</v>
      </c>
      <c r="AQ966" t="s">
        <v>9894</v>
      </c>
      <c r="AR966" s="284">
        <v>10328352.560000001</v>
      </c>
      <c r="AT966" s="272" t="s">
        <v>39982</v>
      </c>
      <c r="AU966" s="273">
        <v>8673.75</v>
      </c>
      <c r="AW966" s="244" t="s">
        <v>43878</v>
      </c>
      <c r="AX966" s="245">
        <v>245710.85</v>
      </c>
      <c r="AZ966" s="230" t="s">
        <v>10828</v>
      </c>
      <c r="BA966" s="231">
        <v>6803</v>
      </c>
      <c r="BC966" s="209" t="s">
        <v>8032</v>
      </c>
      <c r="BD966" s="210">
        <v>1100.68</v>
      </c>
    </row>
    <row r="967" spans="5:56" x14ac:dyDescent="0.55000000000000004">
      <c r="E967" s="282" t="s">
        <v>39782</v>
      </c>
      <c r="F967" s="282"/>
      <c r="G967" s="283">
        <v>875.21</v>
      </c>
      <c r="I967" s="242" t="s">
        <v>43565</v>
      </c>
      <c r="J967" s="242"/>
      <c r="K967" s="243">
        <v>302958.69</v>
      </c>
      <c r="M967" s="224" t="s">
        <v>4513</v>
      </c>
      <c r="N967" s="224"/>
      <c r="O967" s="225">
        <v>780</v>
      </c>
      <c r="Q967" s="203" t="s">
        <v>1400</v>
      </c>
      <c r="R967" s="203"/>
      <c r="S967" s="204">
        <v>7683.34</v>
      </c>
      <c r="Y967" t="s">
        <v>48705</v>
      </c>
      <c r="Z967" s="284">
        <v>4325</v>
      </c>
      <c r="AB967" s="276" t="s">
        <v>54844</v>
      </c>
      <c r="AC967" s="277">
        <v>50687.1</v>
      </c>
      <c r="AE967" s="246" t="s">
        <v>47743</v>
      </c>
      <c r="AF967" s="247">
        <v>155.69999999999999</v>
      </c>
      <c r="AH967" s="226" t="s">
        <v>42150</v>
      </c>
      <c r="AI967" s="227">
        <v>290</v>
      </c>
      <c r="AK967" s="207" t="s">
        <v>15564</v>
      </c>
      <c r="AL967" s="208">
        <v>41672.01</v>
      </c>
      <c r="AM967" s="93"/>
      <c r="AN967" s="199" t="s">
        <v>31925</v>
      </c>
      <c r="AO967" s="200">
        <v>185218.76</v>
      </c>
      <c r="AQ967" t="s">
        <v>9896</v>
      </c>
      <c r="AR967" s="284">
        <v>607055.94999999995</v>
      </c>
      <c r="AT967" s="272" t="s">
        <v>39983</v>
      </c>
      <c r="AU967" s="273">
        <v>875.21</v>
      </c>
      <c r="AW967" s="244" t="s">
        <v>43879</v>
      </c>
      <c r="AX967" s="245">
        <v>302958.69</v>
      </c>
      <c r="AZ967" s="230" t="s">
        <v>10829</v>
      </c>
      <c r="BA967" s="231">
        <v>780</v>
      </c>
      <c r="BC967" s="209" t="s">
        <v>8294</v>
      </c>
      <c r="BD967" s="210">
        <v>1463</v>
      </c>
    </row>
    <row r="968" spans="5:56" x14ac:dyDescent="0.55000000000000004">
      <c r="E968" s="282" t="s">
        <v>39783</v>
      </c>
      <c r="F968" s="282"/>
      <c r="G968" s="283">
        <v>1600.62</v>
      </c>
      <c r="I968" s="242" t="s">
        <v>41178</v>
      </c>
      <c r="J968" s="242"/>
      <c r="K968" s="243">
        <v>597859.97</v>
      </c>
      <c r="M968" s="224" t="s">
        <v>4484</v>
      </c>
      <c r="N968" s="224"/>
      <c r="O968" s="225">
        <v>4675</v>
      </c>
      <c r="Q968" s="203" t="s">
        <v>1401</v>
      </c>
      <c r="R968" s="203"/>
      <c r="S968" s="204">
        <v>4732</v>
      </c>
      <c r="Y968" t="s">
        <v>49679</v>
      </c>
      <c r="Z968" s="284">
        <v>4680.18</v>
      </c>
      <c r="AB968" s="276" t="s">
        <v>66985</v>
      </c>
      <c r="AC968" s="277">
        <v>250.08</v>
      </c>
      <c r="AE968" s="246" t="s">
        <v>47744</v>
      </c>
      <c r="AF968" s="247">
        <v>1226.3</v>
      </c>
      <c r="AH968" s="226" t="s">
        <v>42151</v>
      </c>
      <c r="AI968" s="227">
        <v>2897</v>
      </c>
      <c r="AK968" s="207" t="s">
        <v>15565</v>
      </c>
      <c r="AL968" s="208">
        <v>16191.91</v>
      </c>
      <c r="AM968" s="93"/>
      <c r="AN968" s="199" t="s">
        <v>31926</v>
      </c>
      <c r="AO968" s="200">
        <v>31654.93</v>
      </c>
      <c r="AQ968" t="s">
        <v>9899</v>
      </c>
      <c r="AR968" s="284">
        <v>15234.43</v>
      </c>
      <c r="AT968" s="272" t="s">
        <v>39984</v>
      </c>
      <c r="AU968" s="273">
        <v>1600.62</v>
      </c>
      <c r="AW968" s="244" t="s">
        <v>41719</v>
      </c>
      <c r="AX968" s="245">
        <v>597859.97</v>
      </c>
      <c r="AZ968" s="230" t="s">
        <v>10831</v>
      </c>
      <c r="BA968" s="231">
        <v>4675</v>
      </c>
      <c r="BC968" s="209" t="s">
        <v>8515</v>
      </c>
      <c r="BD968" s="210">
        <v>16775</v>
      </c>
    </row>
    <row r="969" spans="5:56" x14ac:dyDescent="0.55000000000000004">
      <c r="E969" s="282" t="s">
        <v>39784</v>
      </c>
      <c r="F969" s="282"/>
      <c r="G969" s="283">
        <v>113986.24000000001</v>
      </c>
      <c r="I969" s="242" t="s">
        <v>41179</v>
      </c>
      <c r="J969" s="242"/>
      <c r="K969" s="243">
        <v>136867.53</v>
      </c>
      <c r="M969" s="224" t="s">
        <v>4514</v>
      </c>
      <c r="N969" s="224"/>
      <c r="O969" s="225">
        <v>4501</v>
      </c>
      <c r="Q969" s="203" t="s">
        <v>1402</v>
      </c>
      <c r="R969" s="203"/>
      <c r="S969" s="204">
        <v>165627</v>
      </c>
      <c r="Y969" t="s">
        <v>61299</v>
      </c>
      <c r="Z969" s="284">
        <v>1548.63</v>
      </c>
      <c r="AB969" s="276" t="s">
        <v>63620</v>
      </c>
      <c r="AC969" s="277">
        <v>406.51</v>
      </c>
      <c r="AE969" s="246" t="s">
        <v>63958</v>
      </c>
      <c r="AF969" s="247">
        <v>23600</v>
      </c>
      <c r="AH969" s="226" t="s">
        <v>42152</v>
      </c>
      <c r="AI969" s="227">
        <v>483</v>
      </c>
      <c r="AK969" s="207" t="s">
        <v>15566</v>
      </c>
      <c r="AL969" s="208">
        <v>283386.03999999998</v>
      </c>
      <c r="AM969" s="93"/>
      <c r="AN969" s="199" t="s">
        <v>18800</v>
      </c>
      <c r="AO969" s="200">
        <v>4122.3100000000004</v>
      </c>
      <c r="AQ969" t="s">
        <v>9900</v>
      </c>
      <c r="AR969" s="284">
        <v>36835</v>
      </c>
      <c r="AT969" s="272" t="s">
        <v>39985</v>
      </c>
      <c r="AU969" s="273">
        <v>113986.24000000001</v>
      </c>
      <c r="AW969" s="244" t="s">
        <v>41720</v>
      </c>
      <c r="AX969" s="245">
        <v>136867.53</v>
      </c>
      <c r="AZ969" s="230" t="s">
        <v>10832</v>
      </c>
      <c r="BA969" s="231">
        <v>4501</v>
      </c>
      <c r="BC969" s="209" t="s">
        <v>8917</v>
      </c>
      <c r="BD969" s="210">
        <v>19344.09</v>
      </c>
    </row>
    <row r="970" spans="5:56" x14ac:dyDescent="0.55000000000000004">
      <c r="E970" s="282" t="s">
        <v>39785</v>
      </c>
      <c r="F970" s="282"/>
      <c r="G970" s="283">
        <v>39123.81</v>
      </c>
      <c r="I970" s="242" t="s">
        <v>41180</v>
      </c>
      <c r="J970" s="242"/>
      <c r="K970" s="243">
        <v>641460.97</v>
      </c>
      <c r="M970" s="224" t="s">
        <v>4515</v>
      </c>
      <c r="N970" s="224"/>
      <c r="O970" s="225">
        <v>3944</v>
      </c>
      <c r="Q970" s="203" t="s">
        <v>1403</v>
      </c>
      <c r="R970" s="203"/>
      <c r="S970" s="204">
        <v>4569</v>
      </c>
      <c r="Y970" t="s">
        <v>49681</v>
      </c>
      <c r="Z970" s="284">
        <v>8281.8799999999992</v>
      </c>
      <c r="AB970" s="276" t="s">
        <v>63046</v>
      </c>
      <c r="AC970" s="277">
        <v>3601.57</v>
      </c>
      <c r="AE970" s="246" t="s">
        <v>63959</v>
      </c>
      <c r="AF970" s="247">
        <v>1805.39</v>
      </c>
      <c r="AH970" s="226" t="s">
        <v>42153</v>
      </c>
      <c r="AI970" s="227">
        <v>2664</v>
      </c>
      <c r="AK970" s="207" t="s">
        <v>15567</v>
      </c>
      <c r="AL970" s="208">
        <v>19886.25</v>
      </c>
      <c r="AM970" s="93"/>
      <c r="AN970" s="199" t="s">
        <v>13416</v>
      </c>
      <c r="AO970" s="200">
        <v>2986</v>
      </c>
      <c r="AQ970" t="s">
        <v>9901</v>
      </c>
      <c r="AR970" s="284">
        <v>2447453.5499999998</v>
      </c>
      <c r="AT970" s="272" t="s">
        <v>39986</v>
      </c>
      <c r="AU970" s="273">
        <v>39123.81</v>
      </c>
      <c r="AW970" s="244" t="s">
        <v>41721</v>
      </c>
      <c r="AX970" s="245">
        <v>641460.97</v>
      </c>
      <c r="AZ970" s="230" t="s">
        <v>10833</v>
      </c>
      <c r="BA970" s="231">
        <v>3944</v>
      </c>
      <c r="BC970" s="209" t="s">
        <v>9257</v>
      </c>
      <c r="BD970" s="210">
        <v>15944.57</v>
      </c>
    </row>
    <row r="971" spans="5:56" x14ac:dyDescent="0.55000000000000004">
      <c r="E971" s="282" t="s">
        <v>39786</v>
      </c>
      <c r="F971" s="282"/>
      <c r="G971" s="283">
        <v>41635</v>
      </c>
      <c r="I971" s="242" t="s">
        <v>43566</v>
      </c>
      <c r="J971" s="242"/>
      <c r="K971" s="243">
        <v>292218.40999999997</v>
      </c>
      <c r="M971" s="224" t="s">
        <v>4485</v>
      </c>
      <c r="N971" s="224"/>
      <c r="O971" s="225">
        <v>22159</v>
      </c>
      <c r="Q971" s="203" t="s">
        <v>1404</v>
      </c>
      <c r="R971" s="203"/>
      <c r="S971" s="204">
        <v>35098.43</v>
      </c>
      <c r="Y971" t="s">
        <v>36070</v>
      </c>
      <c r="Z971" s="284">
        <v>1419.85</v>
      </c>
      <c r="AB971" s="276" t="s">
        <v>66986</v>
      </c>
      <c r="AC971" s="277">
        <v>25.6</v>
      </c>
      <c r="AE971" s="246" t="s">
        <v>63960</v>
      </c>
      <c r="AF971" s="247">
        <v>4312</v>
      </c>
      <c r="AH971" s="226" t="s">
        <v>42154</v>
      </c>
      <c r="AI971" s="227">
        <v>1954</v>
      </c>
      <c r="AK971" s="207" t="s">
        <v>15568</v>
      </c>
      <c r="AL971" s="208">
        <v>16011.86</v>
      </c>
      <c r="AM971" s="93"/>
      <c r="AN971" s="199" t="s">
        <v>13417</v>
      </c>
      <c r="AO971" s="200">
        <v>215597.68</v>
      </c>
      <c r="AQ971" t="s">
        <v>9903</v>
      </c>
      <c r="AR971" s="284">
        <v>3199485.71</v>
      </c>
      <c r="AT971" s="272" t="s">
        <v>39987</v>
      </c>
      <c r="AU971" s="273">
        <v>41635</v>
      </c>
      <c r="AW971" s="244" t="s">
        <v>43880</v>
      </c>
      <c r="AX971" s="245">
        <v>292218.40999999997</v>
      </c>
      <c r="AZ971" s="230" t="s">
        <v>10834</v>
      </c>
      <c r="BA971" s="231">
        <v>22159</v>
      </c>
      <c r="BC971" s="209" t="s">
        <v>9806</v>
      </c>
      <c r="BD971" s="210">
        <v>71253.570000000007</v>
      </c>
    </row>
    <row r="972" spans="5:56" x14ac:dyDescent="0.55000000000000004">
      <c r="E972" s="282" t="s">
        <v>39787</v>
      </c>
      <c r="F972" s="282"/>
      <c r="G972" s="283">
        <v>20289.82</v>
      </c>
      <c r="I972" s="242" t="s">
        <v>41181</v>
      </c>
      <c r="J972" s="242"/>
      <c r="K972" s="243">
        <v>437053.68</v>
      </c>
      <c r="M972" s="224" t="s">
        <v>4486</v>
      </c>
      <c r="N972" s="224"/>
      <c r="O972" s="225">
        <v>50867.93</v>
      </c>
      <c r="Q972" s="203" t="s">
        <v>1405</v>
      </c>
      <c r="R972" s="203"/>
      <c r="S972" s="204">
        <v>16714</v>
      </c>
      <c r="Y972" t="s">
        <v>38894</v>
      </c>
      <c r="Z972" s="284">
        <v>4003.07</v>
      </c>
      <c r="AB972" s="276" t="s">
        <v>63875</v>
      </c>
      <c r="AC972" s="277">
        <v>1504.4</v>
      </c>
      <c r="AE972" s="246" t="s">
        <v>63961</v>
      </c>
      <c r="AF972" s="247">
        <v>1595.73</v>
      </c>
      <c r="AH972" s="226" t="s">
        <v>36002</v>
      </c>
      <c r="AI972" s="227">
        <v>610.87</v>
      </c>
      <c r="AK972" s="207" t="s">
        <v>15569</v>
      </c>
      <c r="AL972" s="208">
        <v>25664.12</v>
      </c>
      <c r="AM972" s="93"/>
      <c r="AN972" s="199" t="s">
        <v>31927</v>
      </c>
      <c r="AO972" s="200">
        <v>31654.93</v>
      </c>
      <c r="AQ972" t="s">
        <v>9904</v>
      </c>
      <c r="AR972" s="284">
        <v>27978415.199999999</v>
      </c>
      <c r="AT972" s="272" t="s">
        <v>39988</v>
      </c>
      <c r="AU972" s="273">
        <v>20289.82</v>
      </c>
      <c r="AW972" s="244" t="s">
        <v>41722</v>
      </c>
      <c r="AX972" s="245">
        <v>437053.68</v>
      </c>
      <c r="AZ972" s="230" t="s">
        <v>10835</v>
      </c>
      <c r="BA972" s="231">
        <v>50867.93</v>
      </c>
      <c r="BC972" s="209" t="s">
        <v>7080</v>
      </c>
      <c r="BD972" s="210">
        <v>459</v>
      </c>
    </row>
    <row r="973" spans="5:56" x14ac:dyDescent="0.55000000000000004">
      <c r="E973" s="282" t="s">
        <v>39788</v>
      </c>
      <c r="F973" s="282"/>
      <c r="G973" s="283">
        <v>49522.87</v>
      </c>
      <c r="I973" s="242" t="s">
        <v>41182</v>
      </c>
      <c r="J973" s="242"/>
      <c r="K973" s="243">
        <v>576297.59</v>
      </c>
      <c r="M973" s="224" t="s">
        <v>4487</v>
      </c>
      <c r="N973" s="224"/>
      <c r="O973" s="225">
        <v>19074</v>
      </c>
      <c r="Q973" s="203" t="s">
        <v>1406</v>
      </c>
      <c r="R973" s="203"/>
      <c r="S973" s="204">
        <v>190835.85</v>
      </c>
      <c r="Y973" t="s">
        <v>46703</v>
      </c>
      <c r="Z973" s="284">
        <v>1912.32</v>
      </c>
      <c r="AB973" s="276" t="s">
        <v>54847</v>
      </c>
      <c r="AC973" s="277">
        <v>1917.93</v>
      </c>
      <c r="AE973" s="246" t="s">
        <v>63962</v>
      </c>
      <c r="AF973" s="247">
        <v>36910.03</v>
      </c>
      <c r="AH973" s="226" t="s">
        <v>42155</v>
      </c>
      <c r="AI973" s="227">
        <v>2628.89</v>
      </c>
      <c r="AK973" s="207" t="s">
        <v>15570</v>
      </c>
      <c r="AL973" s="208">
        <v>71988.679999999993</v>
      </c>
      <c r="AM973" s="93"/>
      <c r="AN973" s="199" t="s">
        <v>31928</v>
      </c>
      <c r="AO973" s="200">
        <v>725.58</v>
      </c>
      <c r="AQ973" t="s">
        <v>9921</v>
      </c>
      <c r="AR973" s="284">
        <v>5700</v>
      </c>
      <c r="AT973" s="272" t="s">
        <v>39989</v>
      </c>
      <c r="AU973" s="273">
        <v>49522.87</v>
      </c>
      <c r="AW973" s="244" t="s">
        <v>41723</v>
      </c>
      <c r="AX973" s="245">
        <v>576297.59</v>
      </c>
      <c r="AZ973" s="230" t="s">
        <v>10836</v>
      </c>
      <c r="BA973" s="231">
        <v>19074</v>
      </c>
      <c r="BC973" s="209" t="s">
        <v>8191</v>
      </c>
      <c r="BD973" s="210">
        <v>3040</v>
      </c>
    </row>
    <row r="974" spans="5:56" x14ac:dyDescent="0.55000000000000004">
      <c r="E974" s="282" t="s">
        <v>39789</v>
      </c>
      <c r="F974" s="282"/>
      <c r="G974" s="283">
        <v>119068.07</v>
      </c>
      <c r="I974" s="242" t="s">
        <v>43567</v>
      </c>
      <c r="J974" s="242"/>
      <c r="K974" s="243">
        <v>46626.92</v>
      </c>
      <c r="M974" s="224" t="s">
        <v>5143</v>
      </c>
      <c r="N974" s="224"/>
      <c r="O974" s="225">
        <v>12121</v>
      </c>
      <c r="Q974" s="203" t="s">
        <v>1407</v>
      </c>
      <c r="R974" s="203"/>
      <c r="S974" s="204">
        <v>264452</v>
      </c>
      <c r="Y974" t="s">
        <v>57270</v>
      </c>
      <c r="Z974" s="284">
        <v>89211.21</v>
      </c>
      <c r="AB974" s="276" t="s">
        <v>54848</v>
      </c>
      <c r="AC974" s="277">
        <v>146.72999999999999</v>
      </c>
      <c r="AE974" s="246" t="s">
        <v>63963</v>
      </c>
      <c r="AF974" s="247">
        <v>64400</v>
      </c>
      <c r="AH974" s="226" t="s">
        <v>42156</v>
      </c>
      <c r="AI974" s="227">
        <v>201.11</v>
      </c>
      <c r="AK974" s="207" t="s">
        <v>15571</v>
      </c>
      <c r="AL974" s="208">
        <v>76387.070000000007</v>
      </c>
      <c r="AM974" s="93"/>
      <c r="AN974" s="199" t="s">
        <v>31929</v>
      </c>
      <c r="AO974" s="200">
        <v>2615.67</v>
      </c>
      <c r="AQ974" t="s">
        <v>9937</v>
      </c>
      <c r="AR974" s="284">
        <v>903191.69</v>
      </c>
      <c r="AT974" s="272" t="s">
        <v>39990</v>
      </c>
      <c r="AU974" s="273">
        <v>119068.07</v>
      </c>
      <c r="AW974" s="244" t="s">
        <v>43881</v>
      </c>
      <c r="AX974" s="245">
        <v>46626.92</v>
      </c>
      <c r="AZ974" s="230" t="s">
        <v>10837</v>
      </c>
      <c r="BA974" s="231">
        <v>12121</v>
      </c>
      <c r="BC974" s="209" t="s">
        <v>8295</v>
      </c>
      <c r="BD974" s="210">
        <v>6456</v>
      </c>
    </row>
    <row r="975" spans="5:56" x14ac:dyDescent="0.55000000000000004">
      <c r="E975" s="282" t="s">
        <v>39790</v>
      </c>
      <c r="F975" s="282"/>
      <c r="G975" s="283">
        <v>49167.87</v>
      </c>
      <c r="I975" s="242" t="s">
        <v>43568</v>
      </c>
      <c r="J975" s="242"/>
      <c r="K975" s="243">
        <v>529807.76</v>
      </c>
      <c r="M975" s="224" t="s">
        <v>5057</v>
      </c>
      <c r="N975" s="224"/>
      <c r="O975" s="225">
        <v>35215.25</v>
      </c>
      <c r="Q975" s="203" t="s">
        <v>1408</v>
      </c>
      <c r="R975" s="203"/>
      <c r="S975" s="204">
        <v>20270</v>
      </c>
      <c r="Y975" t="s">
        <v>51722</v>
      </c>
      <c r="Z975" s="284">
        <v>3951.9</v>
      </c>
      <c r="AB975" s="276" t="s">
        <v>54849</v>
      </c>
      <c r="AC975" s="277">
        <v>245.73</v>
      </c>
      <c r="AE975" s="246" t="s">
        <v>63964</v>
      </c>
      <c r="AF975" s="247">
        <v>4926.55</v>
      </c>
      <c r="AH975" s="226" t="s">
        <v>40106</v>
      </c>
      <c r="AI975" s="227">
        <v>4670</v>
      </c>
      <c r="AK975" s="207" t="s">
        <v>15572</v>
      </c>
      <c r="AL975" s="208">
        <v>87.8</v>
      </c>
      <c r="AM975" s="93"/>
      <c r="AN975" s="199" t="s">
        <v>31930</v>
      </c>
      <c r="AO975" s="200">
        <v>7941.03</v>
      </c>
      <c r="AQ975" t="s">
        <v>9941</v>
      </c>
      <c r="AR975" s="284">
        <v>5200429.99</v>
      </c>
      <c r="AT975" s="272" t="s">
        <v>39991</v>
      </c>
      <c r="AU975" s="273">
        <v>49167.87</v>
      </c>
      <c r="AW975" s="244" t="s">
        <v>43882</v>
      </c>
      <c r="AX975" s="245">
        <v>529807.76</v>
      </c>
      <c r="AZ975" s="230" t="s">
        <v>10838</v>
      </c>
      <c r="BA975" s="231">
        <v>35215.25</v>
      </c>
      <c r="BC975" s="209" t="s">
        <v>8516</v>
      </c>
      <c r="BD975" s="210">
        <v>17272</v>
      </c>
    </row>
    <row r="976" spans="5:56" x14ac:dyDescent="0.55000000000000004">
      <c r="E976" s="282" t="s">
        <v>39791</v>
      </c>
      <c r="F976" s="282"/>
      <c r="G976" s="283">
        <v>33197.56</v>
      </c>
      <c r="I976" s="242" t="s">
        <v>41183</v>
      </c>
      <c r="J976" s="242"/>
      <c r="K976" s="243">
        <v>218027.46</v>
      </c>
      <c r="M976" s="224" t="s">
        <v>3602</v>
      </c>
      <c r="N976" s="224"/>
      <c r="O976" s="225">
        <v>35582.94</v>
      </c>
      <c r="Q976" s="203" t="s">
        <v>1409</v>
      </c>
      <c r="R976" s="203"/>
      <c r="S976" s="204">
        <v>52280.91</v>
      </c>
      <c r="Y976" t="s">
        <v>58839</v>
      </c>
      <c r="Z976" s="284">
        <v>567207</v>
      </c>
      <c r="AB976" s="276" t="s">
        <v>49669</v>
      </c>
      <c r="AC976" s="277">
        <v>2452.66</v>
      </c>
      <c r="AE976" s="246" t="s">
        <v>63965</v>
      </c>
      <c r="AF976" s="247">
        <v>14840.93</v>
      </c>
      <c r="AH976" s="226" t="s">
        <v>40107</v>
      </c>
      <c r="AI976" s="227">
        <v>3000</v>
      </c>
      <c r="AK976" s="207" t="s">
        <v>15573</v>
      </c>
      <c r="AL976" s="208">
        <v>5095.2700000000004</v>
      </c>
      <c r="AM976" s="93"/>
      <c r="AN976" s="199" t="s">
        <v>31931</v>
      </c>
      <c r="AO976" s="200">
        <v>379245.72</v>
      </c>
      <c r="AQ976" t="s">
        <v>9945</v>
      </c>
      <c r="AR976" s="284">
        <v>1043700.08</v>
      </c>
      <c r="AT976" s="272" t="s">
        <v>39992</v>
      </c>
      <c r="AU976" s="273">
        <v>33197.56</v>
      </c>
      <c r="AW976" s="244" t="s">
        <v>41724</v>
      </c>
      <c r="AX976" s="245">
        <v>218027.46</v>
      </c>
      <c r="AZ976" s="230" t="s">
        <v>9601</v>
      </c>
      <c r="BA976" s="231">
        <v>35582.94</v>
      </c>
      <c r="BC976" s="209" t="s">
        <v>8678</v>
      </c>
      <c r="BD976" s="210">
        <v>3300</v>
      </c>
    </row>
    <row r="977" spans="5:56" x14ac:dyDescent="0.55000000000000004">
      <c r="E977" s="282" t="s">
        <v>39792</v>
      </c>
      <c r="F977" s="282"/>
      <c r="G977" s="283">
        <v>17862.48</v>
      </c>
      <c r="I977" s="242" t="s">
        <v>37081</v>
      </c>
      <c r="J977" s="242"/>
      <c r="K977" s="243">
        <v>533006.46</v>
      </c>
      <c r="M977" s="224" t="s">
        <v>5058</v>
      </c>
      <c r="N977" s="224"/>
      <c r="O977" s="225">
        <v>3462.86</v>
      </c>
      <c r="Q977" s="203" t="s">
        <v>1410</v>
      </c>
      <c r="R977" s="203"/>
      <c r="S977" s="204">
        <v>100188</v>
      </c>
      <c r="Y977" t="s">
        <v>64020</v>
      </c>
      <c r="Z977">
        <v>16.86</v>
      </c>
      <c r="AB977" s="276" t="s">
        <v>63621</v>
      </c>
      <c r="AC977" s="277">
        <v>62950</v>
      </c>
      <c r="AE977" s="246" t="s">
        <v>63966</v>
      </c>
      <c r="AF977" s="247">
        <v>2026.52</v>
      </c>
      <c r="AH977" s="226" t="s">
        <v>42157</v>
      </c>
      <c r="AI977" s="227">
        <v>2000</v>
      </c>
      <c r="AK977" s="207" t="s">
        <v>15574</v>
      </c>
      <c r="AL977" s="208">
        <v>18531</v>
      </c>
      <c r="AM977" s="93"/>
      <c r="AN977" s="199" t="s">
        <v>18914</v>
      </c>
      <c r="AO977" s="200">
        <v>725.58</v>
      </c>
      <c r="AQ977" t="s">
        <v>9947</v>
      </c>
      <c r="AR977" s="284">
        <v>1496017.24</v>
      </c>
      <c r="AT977" s="272" t="s">
        <v>39993</v>
      </c>
      <c r="AU977" s="273">
        <v>17862.48</v>
      </c>
      <c r="AW977" s="244" t="s">
        <v>37840</v>
      </c>
      <c r="AX977" s="245">
        <v>533006.46</v>
      </c>
      <c r="AZ977" s="230" t="s">
        <v>10839</v>
      </c>
      <c r="BA977" s="231">
        <v>3462.86</v>
      </c>
      <c r="BC977" s="209" t="s">
        <v>8918</v>
      </c>
      <c r="BD977" s="210">
        <v>11769</v>
      </c>
    </row>
    <row r="978" spans="5:56" x14ac:dyDescent="0.55000000000000004">
      <c r="E978" s="282" t="s">
        <v>39793</v>
      </c>
      <c r="F978" s="282"/>
      <c r="G978" s="283">
        <v>79876.33</v>
      </c>
      <c r="I978" s="242" t="s">
        <v>37082</v>
      </c>
      <c r="J978" s="242"/>
      <c r="K978" s="243">
        <v>1388</v>
      </c>
      <c r="M978" s="224" t="s">
        <v>5059</v>
      </c>
      <c r="N978" s="224"/>
      <c r="O978" s="225">
        <v>33550</v>
      </c>
      <c r="Q978" s="203" t="s">
        <v>1411</v>
      </c>
      <c r="R978" s="203"/>
      <c r="S978" s="204">
        <v>45294</v>
      </c>
      <c r="Y978" t="s">
        <v>44472</v>
      </c>
      <c r="Z978">
        <v>112.92</v>
      </c>
      <c r="AB978" s="276" t="s">
        <v>48697</v>
      </c>
      <c r="AC978" s="277">
        <v>32598</v>
      </c>
      <c r="AE978" s="246" t="s">
        <v>60194</v>
      </c>
      <c r="AF978" s="247">
        <v>11801.01</v>
      </c>
      <c r="AH978" s="226" t="s">
        <v>40108</v>
      </c>
      <c r="AI978" s="227">
        <v>1367</v>
      </c>
      <c r="AK978" s="207" t="s">
        <v>15575</v>
      </c>
      <c r="AL978" s="208">
        <v>18983</v>
      </c>
      <c r="AM978" s="93"/>
      <c r="AN978" s="199" t="s">
        <v>31932</v>
      </c>
      <c r="AO978" s="200">
        <v>2615.67</v>
      </c>
      <c r="AQ978" t="s">
        <v>9956</v>
      </c>
      <c r="AR978" s="284">
        <v>1730703.58</v>
      </c>
      <c r="AT978" s="272" t="s">
        <v>39994</v>
      </c>
      <c r="AU978" s="273">
        <v>79876.33</v>
      </c>
      <c r="AW978" s="244" t="s">
        <v>37848</v>
      </c>
      <c r="AX978" s="245">
        <v>1388</v>
      </c>
      <c r="AZ978" s="230" t="s">
        <v>10840</v>
      </c>
      <c r="BA978" s="231">
        <v>33550</v>
      </c>
      <c r="BC978" s="209" t="s">
        <v>9258</v>
      </c>
      <c r="BD978" s="210">
        <v>42230</v>
      </c>
    </row>
    <row r="979" spans="5:56" x14ac:dyDescent="0.55000000000000004">
      <c r="E979" s="282" t="s">
        <v>39794</v>
      </c>
      <c r="F979" s="282"/>
      <c r="G979" s="283">
        <v>-124.62</v>
      </c>
      <c r="I979" s="242" t="s">
        <v>37083</v>
      </c>
      <c r="J979" s="242"/>
      <c r="K979" s="243">
        <v>88511.5</v>
      </c>
      <c r="M979" s="224" t="s">
        <v>5060</v>
      </c>
      <c r="N979" s="224"/>
      <c r="O979" s="225">
        <v>17654.07</v>
      </c>
      <c r="Q979" s="203" t="s">
        <v>263</v>
      </c>
      <c r="R979" s="203"/>
      <c r="S979" s="204">
        <v>42952784.75</v>
      </c>
      <c r="Y979" t="s">
        <v>48706</v>
      </c>
      <c r="Z979" s="284">
        <v>14239.78</v>
      </c>
      <c r="AB979" s="276" t="s">
        <v>16194</v>
      </c>
      <c r="AC979" s="277">
        <v>126791.17</v>
      </c>
      <c r="AE979" s="246" t="s">
        <v>60195</v>
      </c>
      <c r="AF979" s="247">
        <v>869.05</v>
      </c>
      <c r="AH979" s="226" t="s">
        <v>42158</v>
      </c>
      <c r="AI979" s="227">
        <v>19121.16</v>
      </c>
      <c r="AK979" s="207" t="s">
        <v>15576</v>
      </c>
      <c r="AL979" s="208">
        <v>250101</v>
      </c>
      <c r="AM979" s="93"/>
      <c r="AN979" s="199" t="s">
        <v>18917</v>
      </c>
      <c r="AO979" s="200">
        <v>7941.03</v>
      </c>
      <c r="AQ979" t="s">
        <v>9958</v>
      </c>
      <c r="AR979" s="284">
        <v>12365411.609999999</v>
      </c>
      <c r="AT979" s="272" t="s">
        <v>39995</v>
      </c>
      <c r="AU979" s="273">
        <v>-124.62</v>
      </c>
      <c r="AW979" s="244" t="s">
        <v>37851</v>
      </c>
      <c r="AX979" s="245">
        <v>88511.5</v>
      </c>
      <c r="AZ979" s="230" t="s">
        <v>10841</v>
      </c>
      <c r="BA979" s="231">
        <v>17654.07</v>
      </c>
      <c r="BC979" s="209" t="s">
        <v>10595</v>
      </c>
      <c r="BD979" s="210">
        <v>3158</v>
      </c>
    </row>
    <row r="980" spans="5:56" x14ac:dyDescent="0.55000000000000004">
      <c r="E980" s="282" t="s">
        <v>39795</v>
      </c>
      <c r="F980" s="282"/>
      <c r="G980" s="283">
        <v>30840.68</v>
      </c>
      <c r="I980" s="242" t="s">
        <v>37084</v>
      </c>
      <c r="J980" s="242"/>
      <c r="K980" s="243">
        <v>5798.98</v>
      </c>
      <c r="M980" s="224" t="s">
        <v>5061</v>
      </c>
      <c r="N980" s="224"/>
      <c r="O980" s="225">
        <v>15848.49</v>
      </c>
      <c r="Q980" s="203" t="s">
        <v>347</v>
      </c>
      <c r="R980" s="203"/>
      <c r="S980" s="204">
        <v>1336728</v>
      </c>
      <c r="Y980" t="s">
        <v>48707</v>
      </c>
      <c r="Z980" s="284">
        <v>1089.3399999999999</v>
      </c>
      <c r="AB980" s="276" t="s">
        <v>16195</v>
      </c>
      <c r="AC980" s="277">
        <v>94940</v>
      </c>
      <c r="AE980" s="246" t="s">
        <v>60196</v>
      </c>
      <c r="AF980" s="247">
        <v>2891.28</v>
      </c>
      <c r="AH980" s="226" t="s">
        <v>42159</v>
      </c>
      <c r="AI980" s="227">
        <v>1709.84</v>
      </c>
      <c r="AK980" s="207" t="s">
        <v>15577</v>
      </c>
      <c r="AL980" s="208">
        <v>150496.79999999999</v>
      </c>
      <c r="AM980" s="93"/>
      <c r="AN980" s="199" t="s">
        <v>18923</v>
      </c>
      <c r="AO980" s="200">
        <v>379245.72</v>
      </c>
      <c r="AQ980" t="s">
        <v>9960</v>
      </c>
      <c r="AR980" s="284">
        <v>1848995.49</v>
      </c>
      <c r="AT980" s="272" t="s">
        <v>39996</v>
      </c>
      <c r="AU980" s="273">
        <v>30840.68</v>
      </c>
      <c r="AW980" s="244" t="s">
        <v>37856</v>
      </c>
      <c r="AX980" s="245">
        <v>5798.98</v>
      </c>
      <c r="AZ980" s="230" t="s">
        <v>10842</v>
      </c>
      <c r="BA980" s="231">
        <v>15848.49</v>
      </c>
      <c r="BC980" s="209" t="s">
        <v>10770</v>
      </c>
      <c r="BD980" s="210">
        <v>1960</v>
      </c>
    </row>
    <row r="981" spans="5:56" x14ac:dyDescent="0.55000000000000004">
      <c r="E981" s="282" t="s">
        <v>39797</v>
      </c>
      <c r="F981" s="282"/>
      <c r="G981" s="283">
        <v>11160.77</v>
      </c>
      <c r="I981" s="242" t="s">
        <v>37085</v>
      </c>
      <c r="J981" s="242"/>
      <c r="K981" s="243">
        <v>5177.1000000000004</v>
      </c>
      <c r="M981" s="224" t="s">
        <v>5062</v>
      </c>
      <c r="N981" s="224"/>
      <c r="O981" s="225">
        <v>41712.29</v>
      </c>
      <c r="Q981" s="203" t="s">
        <v>348</v>
      </c>
      <c r="R981" s="203"/>
      <c r="S981" s="204">
        <v>32301</v>
      </c>
      <c r="Y981" t="s">
        <v>48708</v>
      </c>
      <c r="Z981" s="284">
        <v>3423.24</v>
      </c>
      <c r="AB981" s="276" t="s">
        <v>16197</v>
      </c>
      <c r="AC981" s="277">
        <v>357.62</v>
      </c>
      <c r="AE981" s="246" t="s">
        <v>60197</v>
      </c>
      <c r="AF981" s="247">
        <v>753.35</v>
      </c>
      <c r="AH981" s="226" t="s">
        <v>51604</v>
      </c>
      <c r="AI981" s="227">
        <v>459.42</v>
      </c>
      <c r="AK981" s="207" t="s">
        <v>13066</v>
      </c>
      <c r="AL981" s="208">
        <v>11513.03</v>
      </c>
      <c r="AM981" s="93"/>
      <c r="AN981" s="199" t="s">
        <v>13418</v>
      </c>
      <c r="AO981" s="200">
        <v>129540.94</v>
      </c>
      <c r="AQ981" t="s">
        <v>9961</v>
      </c>
      <c r="AR981" s="284">
        <v>23957.75</v>
      </c>
      <c r="AT981" s="272" t="s">
        <v>39998</v>
      </c>
      <c r="AU981" s="273">
        <v>11160.77</v>
      </c>
      <c r="AW981" s="244" t="s">
        <v>37861</v>
      </c>
      <c r="AX981" s="245">
        <v>5177.1000000000004</v>
      </c>
      <c r="AZ981" s="230" t="s">
        <v>10843</v>
      </c>
      <c r="BA981" s="231">
        <v>41712.29</v>
      </c>
      <c r="BC981" s="209" t="s">
        <v>10882</v>
      </c>
      <c r="BD981" s="210">
        <v>1875</v>
      </c>
    </row>
    <row r="982" spans="5:56" x14ac:dyDescent="0.55000000000000004">
      <c r="E982" s="282" t="s">
        <v>39799</v>
      </c>
      <c r="F982" s="282"/>
      <c r="G982" s="283">
        <v>13217.09</v>
      </c>
      <c r="I982" s="242" t="s">
        <v>37086</v>
      </c>
      <c r="J982" s="242"/>
      <c r="K982" s="243">
        <v>26554.99</v>
      </c>
      <c r="M982" s="224" t="s">
        <v>5063</v>
      </c>
      <c r="N982" s="224"/>
      <c r="O982" s="225">
        <v>15292.19</v>
      </c>
      <c r="Q982" s="203" t="s">
        <v>1412</v>
      </c>
      <c r="R982" s="203"/>
      <c r="S982" s="204">
        <v>68264</v>
      </c>
      <c r="Y982" t="s">
        <v>64022</v>
      </c>
      <c r="Z982">
        <v>146.27000000000001</v>
      </c>
      <c r="AB982" s="276" t="s">
        <v>47811</v>
      </c>
      <c r="AC982" s="277">
        <v>120992</v>
      </c>
      <c r="AE982" s="246" t="s">
        <v>57224</v>
      </c>
      <c r="AF982" s="247">
        <v>9660</v>
      </c>
      <c r="AH982" s="226" t="s">
        <v>34534</v>
      </c>
      <c r="AI982" s="227">
        <v>65500</v>
      </c>
      <c r="AK982" s="207" t="s">
        <v>13067</v>
      </c>
      <c r="AL982" s="208">
        <v>32627.78</v>
      </c>
      <c r="AM982" s="93"/>
      <c r="AN982" s="199" t="s">
        <v>13419</v>
      </c>
      <c r="AO982" s="200">
        <v>278990.8</v>
      </c>
      <c r="AQ982" t="s">
        <v>9964</v>
      </c>
      <c r="AR982" s="284">
        <v>74376.009999999995</v>
      </c>
      <c r="AT982" s="272" t="s">
        <v>40000</v>
      </c>
      <c r="AU982" s="273">
        <v>13217.09</v>
      </c>
      <c r="AW982" s="244" t="s">
        <v>37866</v>
      </c>
      <c r="AX982" s="245">
        <v>26554.99</v>
      </c>
      <c r="AZ982" s="230" t="s">
        <v>10844</v>
      </c>
      <c r="BA982" s="231">
        <v>15292.19</v>
      </c>
      <c r="BC982" s="209" t="s">
        <v>11055</v>
      </c>
      <c r="BD982" s="210">
        <v>11405</v>
      </c>
    </row>
    <row r="983" spans="5:56" x14ac:dyDescent="0.55000000000000004">
      <c r="E983" s="282" t="s">
        <v>65522</v>
      </c>
      <c r="F983" s="282"/>
      <c r="G983" s="283">
        <v>32242.07</v>
      </c>
      <c r="I983" s="242" t="s">
        <v>37087</v>
      </c>
      <c r="J983" s="242"/>
      <c r="K983" s="243">
        <v>40265.599999999999</v>
      </c>
      <c r="M983" s="224" t="s">
        <v>5064</v>
      </c>
      <c r="N983" s="224"/>
      <c r="O983" s="225">
        <v>33548.46</v>
      </c>
      <c r="Q983" s="203" t="s">
        <v>1413</v>
      </c>
      <c r="R983" s="203"/>
      <c r="S983" s="204">
        <v>126092.81</v>
      </c>
      <c r="Y983" t="s">
        <v>67039</v>
      </c>
      <c r="Z983" s="284">
        <v>14723.87</v>
      </c>
      <c r="AB983" s="276" t="s">
        <v>55845</v>
      </c>
      <c r="AC983" s="277">
        <v>97007</v>
      </c>
      <c r="AE983" s="246" t="s">
        <v>57225</v>
      </c>
      <c r="AF983" s="247">
        <v>1470.58</v>
      </c>
      <c r="AH983" s="226" t="s">
        <v>34535</v>
      </c>
      <c r="AI983" s="227">
        <v>6600</v>
      </c>
      <c r="AK983" s="207" t="s">
        <v>13068</v>
      </c>
      <c r="AL983" s="208">
        <v>22499.62</v>
      </c>
      <c r="AM983" s="93"/>
      <c r="AN983" s="199" t="s">
        <v>13420</v>
      </c>
      <c r="AO983" s="200">
        <v>161880.98000000001</v>
      </c>
      <c r="AQ983" t="s">
        <v>9966</v>
      </c>
      <c r="AR983" s="284">
        <v>2635552.35</v>
      </c>
      <c r="AT983" s="272" t="s">
        <v>40001</v>
      </c>
      <c r="AU983" s="273">
        <v>32242.07</v>
      </c>
      <c r="AW983" s="244" t="s">
        <v>37871</v>
      </c>
      <c r="AX983" s="245">
        <v>40265.599999999999</v>
      </c>
      <c r="AZ983" s="230" t="s">
        <v>10845</v>
      </c>
      <c r="BA983" s="231">
        <v>33548.46</v>
      </c>
      <c r="BC983" s="209" t="s">
        <v>11257</v>
      </c>
      <c r="BD983" s="210">
        <v>5689</v>
      </c>
    </row>
    <row r="984" spans="5:56" x14ac:dyDescent="0.55000000000000004">
      <c r="E984" s="282" t="s">
        <v>39800</v>
      </c>
      <c r="F984" s="282"/>
      <c r="G984" s="283">
        <v>67693.38</v>
      </c>
      <c r="I984" s="242" t="s">
        <v>37088</v>
      </c>
      <c r="J984" s="242"/>
      <c r="K984" s="243">
        <v>125479.26</v>
      </c>
      <c r="M984" s="224" t="s">
        <v>5065</v>
      </c>
      <c r="N984" s="224"/>
      <c r="O984" s="225">
        <v>39063.800000000003</v>
      </c>
      <c r="Q984" s="203" t="s">
        <v>1414</v>
      </c>
      <c r="R984" s="203"/>
      <c r="S984" s="204">
        <v>45094.96</v>
      </c>
      <c r="Y984" t="s">
        <v>70385</v>
      </c>
      <c r="Z984">
        <v>812.98</v>
      </c>
      <c r="AB984" s="276" t="s">
        <v>49671</v>
      </c>
      <c r="AC984" s="277">
        <v>4497.13</v>
      </c>
      <c r="AE984" s="246" t="s">
        <v>34536</v>
      </c>
      <c r="AF984" s="247">
        <v>19372.62</v>
      </c>
      <c r="AH984" s="226" t="s">
        <v>34536</v>
      </c>
      <c r="AI984" s="227">
        <v>10020</v>
      </c>
      <c r="AK984" s="207" t="s">
        <v>15578</v>
      </c>
      <c r="AL984" s="208">
        <v>4640.6499999999996</v>
      </c>
      <c r="AM984" s="93"/>
      <c r="AN984" s="199" t="s">
        <v>13421</v>
      </c>
      <c r="AO984" s="200">
        <v>42981.73</v>
      </c>
      <c r="AQ984" t="s">
        <v>9968</v>
      </c>
      <c r="AR984" s="284">
        <v>2634359.0299999998</v>
      </c>
      <c r="AT984" s="272" t="s">
        <v>40002</v>
      </c>
      <c r="AU984" s="273">
        <v>67693.38</v>
      </c>
      <c r="AW984" s="244" t="s">
        <v>37877</v>
      </c>
      <c r="AX984" s="245">
        <v>125479.26</v>
      </c>
      <c r="AZ984" s="230" t="s">
        <v>10847</v>
      </c>
      <c r="BA984" s="231">
        <v>39063.800000000003</v>
      </c>
      <c r="BC984" s="209" t="s">
        <v>9807</v>
      </c>
      <c r="BD984" s="210">
        <v>108613</v>
      </c>
    </row>
    <row r="985" spans="5:56" x14ac:dyDescent="0.55000000000000004">
      <c r="E985" s="282" t="s">
        <v>39801</v>
      </c>
      <c r="F985" s="282"/>
      <c r="G985" s="283">
        <v>5911.55</v>
      </c>
      <c r="I985" s="242" t="s">
        <v>37089</v>
      </c>
      <c r="J985" s="242"/>
      <c r="K985" s="243">
        <v>1928.17</v>
      </c>
      <c r="M985" s="224" t="s">
        <v>5145</v>
      </c>
      <c r="N985" s="224"/>
      <c r="O985" s="225">
        <v>354.49</v>
      </c>
      <c r="Q985" s="203" t="s">
        <v>352</v>
      </c>
      <c r="R985" s="203"/>
      <c r="S985" s="204">
        <v>70546</v>
      </c>
      <c r="Y985" t="s">
        <v>67040</v>
      </c>
      <c r="Z985" s="284">
        <v>1188.49</v>
      </c>
      <c r="AB985" s="276" t="s">
        <v>63622</v>
      </c>
      <c r="AC985" s="277">
        <v>98549.93</v>
      </c>
      <c r="AE985" s="246" t="s">
        <v>15542</v>
      </c>
      <c r="AF985" s="247">
        <v>120.31</v>
      </c>
      <c r="AH985" s="226" t="s">
        <v>15542</v>
      </c>
      <c r="AI985" s="227">
        <v>6282.16</v>
      </c>
      <c r="AK985" s="207" t="s">
        <v>15579</v>
      </c>
      <c r="AL985" s="208">
        <v>439742.41</v>
      </c>
      <c r="AM985" s="93"/>
      <c r="AN985" s="199" t="s">
        <v>13422</v>
      </c>
      <c r="AO985" s="200">
        <v>103541.89</v>
      </c>
      <c r="AQ985" t="s">
        <v>9969</v>
      </c>
      <c r="AR985" s="284">
        <v>485239.53</v>
      </c>
      <c r="AT985" s="272" t="s">
        <v>40003</v>
      </c>
      <c r="AU985" s="273">
        <v>5911.55</v>
      </c>
      <c r="AW985" s="244" t="s">
        <v>37884</v>
      </c>
      <c r="AX985" s="245">
        <v>1928.17</v>
      </c>
      <c r="AZ985" s="230" t="s">
        <v>10848</v>
      </c>
      <c r="BA985" s="231">
        <v>354.49</v>
      </c>
      <c r="BC985" s="209" t="s">
        <v>6661</v>
      </c>
      <c r="BD985" s="210">
        <v>162426.03</v>
      </c>
    </row>
    <row r="986" spans="5:56" x14ac:dyDescent="0.55000000000000004">
      <c r="E986" s="282" t="s">
        <v>39802</v>
      </c>
      <c r="F986" s="282"/>
      <c r="G986" s="283">
        <v>7986.59</v>
      </c>
      <c r="I986" s="242" t="s">
        <v>37090</v>
      </c>
      <c r="J986" s="242"/>
      <c r="K986" s="243">
        <v>61107.56</v>
      </c>
      <c r="M986" s="224" t="s">
        <v>5146</v>
      </c>
      <c r="N986" s="224"/>
      <c r="O986" s="225">
        <v>503.66</v>
      </c>
      <c r="Q986" s="203" t="s">
        <v>353</v>
      </c>
      <c r="R986" s="203"/>
      <c r="S986" s="204">
        <v>-48165.599999999999</v>
      </c>
      <c r="Y986" t="s">
        <v>67041</v>
      </c>
      <c r="Z986" s="284">
        <v>3199.5</v>
      </c>
      <c r="AB986" s="276" t="s">
        <v>58947</v>
      </c>
      <c r="AC986" s="277">
        <v>3140</v>
      </c>
      <c r="AE986" s="246" t="s">
        <v>38859</v>
      </c>
      <c r="AF986" s="247">
        <v>10722.22</v>
      </c>
      <c r="AH986" s="226" t="s">
        <v>42160</v>
      </c>
      <c r="AI986" s="227">
        <v>1600</v>
      </c>
      <c r="AK986" s="207" t="s">
        <v>15580</v>
      </c>
      <c r="AL986" s="208">
        <v>2068.71</v>
      </c>
      <c r="AM986" s="93"/>
      <c r="AN986" s="199" t="s">
        <v>13423</v>
      </c>
      <c r="AO986" s="200">
        <v>94883.06</v>
      </c>
      <c r="AQ986" t="s">
        <v>9970</v>
      </c>
      <c r="AR986" s="284">
        <v>1176399.07</v>
      </c>
      <c r="AT986" s="272" t="s">
        <v>40004</v>
      </c>
      <c r="AU986" s="273">
        <v>7986.59</v>
      </c>
      <c r="AW986" s="244" t="s">
        <v>37889</v>
      </c>
      <c r="AX986" s="245">
        <v>61107.56</v>
      </c>
      <c r="AZ986" s="230" t="s">
        <v>10849</v>
      </c>
      <c r="BA986" s="231">
        <v>503.66</v>
      </c>
      <c r="BC986" s="209" t="s">
        <v>7327</v>
      </c>
      <c r="BD986" s="210">
        <v>276354</v>
      </c>
    </row>
    <row r="987" spans="5:56" x14ac:dyDescent="0.55000000000000004">
      <c r="E987" s="282" t="s">
        <v>39803</v>
      </c>
      <c r="F987" s="282"/>
      <c r="G987" s="283">
        <v>14949.86</v>
      </c>
      <c r="I987" s="242" t="s">
        <v>37091</v>
      </c>
      <c r="J987" s="242"/>
      <c r="K987" s="243">
        <v>253599.69</v>
      </c>
      <c r="M987" s="224" t="s">
        <v>5066</v>
      </c>
      <c r="N987" s="224"/>
      <c r="O987" s="225">
        <v>142921</v>
      </c>
      <c r="Q987" s="203" t="s">
        <v>354</v>
      </c>
      <c r="R987" s="203"/>
      <c r="S987" s="204">
        <v>663589</v>
      </c>
      <c r="Y987" t="s">
        <v>71272</v>
      </c>
      <c r="Z987" s="284">
        <v>5360.22</v>
      </c>
      <c r="AB987" s="276" t="s">
        <v>58948</v>
      </c>
      <c r="AC987" s="277">
        <v>1955.88</v>
      </c>
      <c r="AE987" s="246" t="s">
        <v>36004</v>
      </c>
      <c r="AF987" s="247">
        <v>45012.42</v>
      </c>
      <c r="AH987" s="226" t="s">
        <v>36003</v>
      </c>
      <c r="AI987" s="227">
        <v>546.91</v>
      </c>
      <c r="AK987" s="207" t="s">
        <v>15581</v>
      </c>
      <c r="AL987" s="208">
        <v>41222</v>
      </c>
      <c r="AM987" s="93"/>
      <c r="AN987" s="199" t="s">
        <v>31933</v>
      </c>
      <c r="AO987" s="200">
        <v>469180.74</v>
      </c>
      <c r="AQ987" t="s">
        <v>9973</v>
      </c>
      <c r="AR987" s="284">
        <v>5001643.6500000004</v>
      </c>
      <c r="AT987" s="272" t="s">
        <v>40005</v>
      </c>
      <c r="AU987" s="273">
        <v>14949.86</v>
      </c>
      <c r="AW987" s="244" t="s">
        <v>37895</v>
      </c>
      <c r="AX987" s="245">
        <v>253599.69</v>
      </c>
      <c r="AZ987" s="230" t="s">
        <v>10850</v>
      </c>
      <c r="BA987" s="231">
        <v>142921</v>
      </c>
      <c r="BC987" s="209" t="s">
        <v>7590</v>
      </c>
      <c r="BD987" s="210">
        <v>26957.25</v>
      </c>
    </row>
    <row r="988" spans="5:56" x14ac:dyDescent="0.55000000000000004">
      <c r="E988" s="282" t="s">
        <v>39804</v>
      </c>
      <c r="F988" s="282"/>
      <c r="G988" s="283">
        <v>67692.990000000005</v>
      </c>
      <c r="I988" s="242" t="s">
        <v>37092</v>
      </c>
      <c r="J988" s="242"/>
      <c r="K988" s="243">
        <v>301248.92</v>
      </c>
      <c r="M988" s="224" t="s">
        <v>5067</v>
      </c>
      <c r="N988" s="224"/>
      <c r="O988" s="225">
        <v>23021</v>
      </c>
      <c r="Q988" s="203" t="s">
        <v>1415</v>
      </c>
      <c r="R988" s="203"/>
      <c r="S988" s="204">
        <v>680076</v>
      </c>
      <c r="Y988" t="s">
        <v>70386</v>
      </c>
      <c r="Z988" s="284">
        <v>3102.63</v>
      </c>
      <c r="AB988" s="276" t="s">
        <v>58949</v>
      </c>
      <c r="AC988" s="277">
        <v>195344.33</v>
      </c>
      <c r="AE988" s="246" t="s">
        <v>57226</v>
      </c>
      <c r="AF988" s="247">
        <v>9757.26</v>
      </c>
      <c r="AH988" s="226" t="s">
        <v>38859</v>
      </c>
      <c r="AI988" s="227">
        <v>24966.400000000001</v>
      </c>
      <c r="AK988" s="207" t="s">
        <v>15582</v>
      </c>
      <c r="AL988" s="208">
        <v>85500</v>
      </c>
      <c r="AM988" s="93"/>
      <c r="AN988" s="199" t="s">
        <v>31934</v>
      </c>
      <c r="AO988" s="200">
        <v>157611.63</v>
      </c>
      <c r="AQ988" t="s">
        <v>9976</v>
      </c>
      <c r="AR988" s="284">
        <v>179007.63</v>
      </c>
      <c r="AT988" s="272" t="s">
        <v>40006</v>
      </c>
      <c r="AU988" s="273">
        <v>67692.990000000005</v>
      </c>
      <c r="AW988" s="244" t="s">
        <v>37904</v>
      </c>
      <c r="AX988" s="245">
        <v>301248.92</v>
      </c>
      <c r="AZ988" s="230" t="s">
        <v>10851</v>
      </c>
      <c r="BA988" s="231">
        <v>23021</v>
      </c>
      <c r="BC988" s="209" t="s">
        <v>7740</v>
      </c>
      <c r="BD988" s="210">
        <v>19747</v>
      </c>
    </row>
    <row r="989" spans="5:56" x14ac:dyDescent="0.55000000000000004">
      <c r="E989" s="282" t="s">
        <v>39805</v>
      </c>
      <c r="F989" s="282"/>
      <c r="G989" s="283">
        <v>238816.09</v>
      </c>
      <c r="I989" s="242" t="s">
        <v>37093</v>
      </c>
      <c r="J989" s="242"/>
      <c r="K989" s="243">
        <v>103330.88</v>
      </c>
      <c r="M989" s="224" t="s">
        <v>5147</v>
      </c>
      <c r="N989" s="224"/>
      <c r="O989" s="225">
        <v>2616</v>
      </c>
      <c r="Q989" s="203" t="s">
        <v>355</v>
      </c>
      <c r="R989" s="203"/>
      <c r="S989" s="204">
        <v>39402.980000000003</v>
      </c>
      <c r="Y989" t="s">
        <v>69851</v>
      </c>
      <c r="Z989">
        <v>227.48</v>
      </c>
      <c r="AB989" s="276" t="s">
        <v>16200</v>
      </c>
      <c r="AC989" s="277">
        <v>60763.42</v>
      </c>
      <c r="AE989" s="246" t="s">
        <v>49623</v>
      </c>
      <c r="AF989" s="247">
        <v>38796.629999999997</v>
      </c>
      <c r="AH989" s="226" t="s">
        <v>36004</v>
      </c>
      <c r="AI989" s="227">
        <v>4334.71</v>
      </c>
      <c r="AK989" s="207" t="s">
        <v>15583</v>
      </c>
      <c r="AL989" s="208">
        <v>18700</v>
      </c>
      <c r="AM989" s="93"/>
      <c r="AN989" s="199" t="s">
        <v>31935</v>
      </c>
      <c r="AO989" s="200">
        <v>46004.45</v>
      </c>
      <c r="AQ989" t="s">
        <v>9977</v>
      </c>
      <c r="AR989" s="284">
        <v>4868232.6500000004</v>
      </c>
      <c r="AT989" s="272" t="s">
        <v>40007</v>
      </c>
      <c r="AU989" s="273">
        <v>238816.09</v>
      </c>
      <c r="AW989" s="244" t="s">
        <v>37909</v>
      </c>
      <c r="AX989" s="245">
        <v>103330.88</v>
      </c>
      <c r="AZ989" s="230" t="s">
        <v>10852</v>
      </c>
      <c r="BA989" s="231">
        <v>2616</v>
      </c>
      <c r="BC989" s="209" t="s">
        <v>8033</v>
      </c>
      <c r="BD989" s="210">
        <v>6178.2</v>
      </c>
    </row>
    <row r="990" spans="5:56" x14ac:dyDescent="0.55000000000000004">
      <c r="E990" s="282" t="s">
        <v>39806</v>
      </c>
      <c r="F990" s="282"/>
      <c r="G990" s="283">
        <v>57607.8</v>
      </c>
      <c r="I990" s="242" t="s">
        <v>37094</v>
      </c>
      <c r="J990" s="242"/>
      <c r="K990" s="243">
        <v>37017.480000000003</v>
      </c>
      <c r="M990" s="224" t="s">
        <v>5148</v>
      </c>
      <c r="N990" s="224"/>
      <c r="O990" s="225">
        <v>6060</v>
      </c>
      <c r="Q990" s="203" t="s">
        <v>356</v>
      </c>
      <c r="R990" s="203"/>
      <c r="S990" s="204">
        <v>272216</v>
      </c>
      <c r="Y990" t="s">
        <v>71273</v>
      </c>
      <c r="Z990">
        <v>621.91999999999996</v>
      </c>
      <c r="AB990" s="276" t="s">
        <v>47812</v>
      </c>
      <c r="AC990" s="277">
        <v>199361.94</v>
      </c>
      <c r="AE990" s="246" t="s">
        <v>47745</v>
      </c>
      <c r="AF990" s="247">
        <v>3112.59</v>
      </c>
      <c r="AH990" s="226" t="s">
        <v>36005</v>
      </c>
      <c r="AI990" s="227">
        <v>5407.51</v>
      </c>
      <c r="AK990" s="207" t="s">
        <v>15584</v>
      </c>
      <c r="AL990" s="208">
        <v>255.81</v>
      </c>
      <c r="AM990" s="93"/>
      <c r="AN990" s="199" t="s">
        <v>31936</v>
      </c>
      <c r="AO990" s="200">
        <v>102008.67</v>
      </c>
      <c r="AQ990" t="s">
        <v>9978</v>
      </c>
      <c r="AR990" s="284">
        <v>474243.42</v>
      </c>
      <c r="AT990" s="272" t="s">
        <v>40008</v>
      </c>
      <c r="AU990" s="273">
        <v>57607.8</v>
      </c>
      <c r="AW990" s="244" t="s">
        <v>37916</v>
      </c>
      <c r="AX990" s="245">
        <v>37017.480000000003</v>
      </c>
      <c r="AZ990" s="230" t="s">
        <v>10853</v>
      </c>
      <c r="BA990" s="231">
        <v>6060</v>
      </c>
      <c r="BC990" s="209" t="s">
        <v>8192</v>
      </c>
      <c r="BD990" s="210">
        <v>15558</v>
      </c>
    </row>
    <row r="991" spans="5:56" x14ac:dyDescent="0.55000000000000004">
      <c r="E991" s="282" t="s">
        <v>39807</v>
      </c>
      <c r="F991" s="282"/>
      <c r="G991" s="283">
        <v>97316.04</v>
      </c>
      <c r="I991" s="242" t="s">
        <v>37095</v>
      </c>
      <c r="J991" s="242"/>
      <c r="K991" s="243">
        <v>59291.19</v>
      </c>
      <c r="M991" s="224" t="s">
        <v>5150</v>
      </c>
      <c r="N991" s="224"/>
      <c r="O991" s="225">
        <v>523</v>
      </c>
      <c r="Q991" s="203" t="s">
        <v>357</v>
      </c>
      <c r="R991" s="203"/>
      <c r="S991" s="204">
        <v>842779</v>
      </c>
      <c r="Y991" t="s">
        <v>64030</v>
      </c>
      <c r="Z991">
        <v>790.45</v>
      </c>
      <c r="AB991" s="276" t="s">
        <v>47813</v>
      </c>
      <c r="AC991" s="277">
        <v>61533.8</v>
      </c>
      <c r="AE991" s="246" t="s">
        <v>57227</v>
      </c>
      <c r="AF991" s="247">
        <v>5203.0600000000004</v>
      </c>
      <c r="AH991" s="226" t="s">
        <v>46662</v>
      </c>
      <c r="AI991" s="227">
        <v>15810</v>
      </c>
      <c r="AK991" s="207" t="s">
        <v>15585</v>
      </c>
      <c r="AL991" s="208">
        <v>1893.02</v>
      </c>
      <c r="AM991" s="93"/>
      <c r="AN991" s="199" t="s">
        <v>31937</v>
      </c>
      <c r="AO991" s="200">
        <v>82553.06</v>
      </c>
      <c r="AQ991" t="s">
        <v>9980</v>
      </c>
      <c r="AR991" s="284">
        <v>9959046.5600000005</v>
      </c>
      <c r="AT991" s="272" t="s">
        <v>40009</v>
      </c>
      <c r="AU991" s="273">
        <v>97316.04</v>
      </c>
      <c r="AW991" s="244" t="s">
        <v>37924</v>
      </c>
      <c r="AX991" s="245">
        <v>59291.19</v>
      </c>
      <c r="AZ991" s="230" t="s">
        <v>10855</v>
      </c>
      <c r="BA991" s="231">
        <v>523</v>
      </c>
      <c r="BC991" s="209" t="s">
        <v>8296</v>
      </c>
      <c r="BD991" s="210">
        <v>142962.96</v>
      </c>
    </row>
    <row r="992" spans="5:56" x14ac:dyDescent="0.55000000000000004">
      <c r="E992" s="282" t="s">
        <v>39809</v>
      </c>
      <c r="F992" s="282"/>
      <c r="G992" s="283">
        <v>266110.81</v>
      </c>
      <c r="I992" s="242" t="s">
        <v>37096</v>
      </c>
      <c r="J992" s="242"/>
      <c r="K992" s="243">
        <v>623609.54</v>
      </c>
      <c r="M992" s="224" t="s">
        <v>5068</v>
      </c>
      <c r="N992" s="224"/>
      <c r="O992" s="225">
        <v>71839.55</v>
      </c>
      <c r="Q992" s="203" t="s">
        <v>1416</v>
      </c>
      <c r="R992" s="203"/>
      <c r="S992" s="204">
        <v>361809.88</v>
      </c>
      <c r="Y992" t="s">
        <v>58840</v>
      </c>
      <c r="Z992" s="284">
        <v>2801.1</v>
      </c>
      <c r="AB992" s="276" t="s">
        <v>33168</v>
      </c>
      <c r="AC992" s="277">
        <v>80874.3</v>
      </c>
      <c r="AE992" s="246" t="s">
        <v>57228</v>
      </c>
      <c r="AF992" s="247">
        <v>2812.44</v>
      </c>
      <c r="AH992" s="226" t="s">
        <v>49623</v>
      </c>
      <c r="AI992" s="227">
        <v>30737.79</v>
      </c>
      <c r="AK992" s="207" t="s">
        <v>15586</v>
      </c>
      <c r="AL992" s="208">
        <v>11443.35</v>
      </c>
      <c r="AM992" s="93"/>
      <c r="AN992" s="199" t="s">
        <v>31938</v>
      </c>
      <c r="AO992" s="200">
        <v>12.44</v>
      </c>
      <c r="AQ992" t="s">
        <v>9981</v>
      </c>
      <c r="AR992" s="284">
        <v>27145389.859999999</v>
      </c>
      <c r="AT992" s="272" t="s">
        <v>40011</v>
      </c>
      <c r="AU992" s="273">
        <v>266110.81</v>
      </c>
      <c r="AW992" s="244" t="s">
        <v>37931</v>
      </c>
      <c r="AX992" s="245">
        <v>623609.54</v>
      </c>
      <c r="AZ992" s="230" t="s">
        <v>10856</v>
      </c>
      <c r="BA992" s="231">
        <v>71839.55</v>
      </c>
      <c r="BC992" s="209" t="s">
        <v>8517</v>
      </c>
      <c r="BD992" s="210">
        <v>42319.57</v>
      </c>
    </row>
    <row r="993" spans="5:56" x14ac:dyDescent="0.55000000000000004">
      <c r="E993" s="282" t="s">
        <v>65524</v>
      </c>
      <c r="F993" s="282"/>
      <c r="G993" s="283">
        <v>7031.35</v>
      </c>
      <c r="I993" s="242" t="s">
        <v>37097</v>
      </c>
      <c r="J993" s="242"/>
      <c r="K993" s="243">
        <v>120117.28</v>
      </c>
      <c r="M993" s="224" t="s">
        <v>5069</v>
      </c>
      <c r="N993" s="224"/>
      <c r="O993" s="225">
        <v>151127</v>
      </c>
      <c r="Q993" s="203" t="s">
        <v>4035</v>
      </c>
      <c r="R993" s="203"/>
      <c r="S993" s="204">
        <v>22943</v>
      </c>
      <c r="Y993" t="s">
        <v>71274</v>
      </c>
      <c r="Z993" s="284">
        <v>2491.5</v>
      </c>
      <c r="AB993" s="276" t="s">
        <v>61293</v>
      </c>
      <c r="AC993" s="277">
        <v>7574.94</v>
      </c>
      <c r="AE993" s="246" t="s">
        <v>57229</v>
      </c>
      <c r="AF993" s="247">
        <v>2734.63</v>
      </c>
      <c r="AH993" s="226" t="s">
        <v>47745</v>
      </c>
      <c r="AI993" s="227">
        <v>25051.35</v>
      </c>
      <c r="AK993" s="207" t="s">
        <v>15587</v>
      </c>
      <c r="AL993" s="208">
        <v>16628.3</v>
      </c>
      <c r="AM993" s="93"/>
      <c r="AN993" s="199" t="s">
        <v>13424</v>
      </c>
      <c r="AO993" s="200">
        <v>129540.94</v>
      </c>
      <c r="AQ993" t="s">
        <v>9984</v>
      </c>
      <c r="AR993" s="284">
        <v>3591768.5</v>
      </c>
      <c r="AT993" s="272" t="s">
        <v>40012</v>
      </c>
      <c r="AU993" s="273">
        <v>7031.35</v>
      </c>
      <c r="AW993" s="244" t="s">
        <v>37936</v>
      </c>
      <c r="AX993" s="245">
        <v>120117.28</v>
      </c>
      <c r="AZ993" s="230" t="s">
        <v>10858</v>
      </c>
      <c r="BA993" s="231">
        <v>151127</v>
      </c>
      <c r="BC993" s="209" t="s">
        <v>8679</v>
      </c>
      <c r="BD993" s="210">
        <v>15884.4</v>
      </c>
    </row>
    <row r="994" spans="5:56" x14ac:dyDescent="0.55000000000000004">
      <c r="E994" s="282" t="s">
        <v>39810</v>
      </c>
      <c r="F994" s="282"/>
      <c r="G994" s="283">
        <v>9987.5</v>
      </c>
      <c r="I994" s="242" t="s">
        <v>37098</v>
      </c>
      <c r="J994" s="242"/>
      <c r="K994" s="243">
        <v>23620</v>
      </c>
      <c r="M994" s="224" t="s">
        <v>5071</v>
      </c>
      <c r="N994" s="224"/>
      <c r="O994" s="225">
        <v>102435.53</v>
      </c>
      <c r="Q994" s="203" t="s">
        <v>1417</v>
      </c>
      <c r="R994" s="203"/>
      <c r="S994" s="204">
        <v>14300</v>
      </c>
      <c r="Y994" t="s">
        <v>59493</v>
      </c>
      <c r="Z994" s="284">
        <v>17750</v>
      </c>
      <c r="AB994" s="276" t="s">
        <v>44455</v>
      </c>
      <c r="AC994" s="277">
        <v>41487.72</v>
      </c>
      <c r="AE994" s="246" t="s">
        <v>47746</v>
      </c>
      <c r="AF994" s="247">
        <v>7527.66</v>
      </c>
      <c r="AH994" s="226" t="s">
        <v>47746</v>
      </c>
      <c r="AI994" s="227">
        <v>30633.57</v>
      </c>
      <c r="AK994" s="207" t="s">
        <v>15588</v>
      </c>
      <c r="AL994" s="208">
        <v>1334.9</v>
      </c>
      <c r="AM994" s="93"/>
      <c r="AN994" s="199" t="s">
        <v>13425</v>
      </c>
      <c r="AO994" s="200">
        <v>748171.54</v>
      </c>
      <c r="AQ994" t="s">
        <v>9987</v>
      </c>
      <c r="AR994" s="284">
        <v>9271559.9399999995</v>
      </c>
      <c r="AT994" s="272" t="s">
        <v>40013</v>
      </c>
      <c r="AU994" s="273">
        <v>9987.5</v>
      </c>
      <c r="AW994" s="244" t="s">
        <v>37942</v>
      </c>
      <c r="AX994" s="245">
        <v>23620</v>
      </c>
      <c r="AZ994" s="230" t="s">
        <v>10861</v>
      </c>
      <c r="BA994" s="231">
        <v>102435.53</v>
      </c>
      <c r="BC994" s="209" t="s">
        <v>8919</v>
      </c>
      <c r="BD994" s="210">
        <v>111436.94</v>
      </c>
    </row>
    <row r="995" spans="5:56" x14ac:dyDescent="0.55000000000000004">
      <c r="E995" s="282" t="s">
        <v>39811</v>
      </c>
      <c r="F995" s="282"/>
      <c r="G995" s="283">
        <v>147.41999999999999</v>
      </c>
      <c r="I995" s="242" t="s">
        <v>37099</v>
      </c>
      <c r="J995" s="242"/>
      <c r="K995" s="243">
        <v>11841</v>
      </c>
      <c r="M995" s="224" t="s">
        <v>5072</v>
      </c>
      <c r="N995" s="224"/>
      <c r="O995" s="225">
        <v>652.41</v>
      </c>
      <c r="Q995" s="203" t="s">
        <v>4036</v>
      </c>
      <c r="R995" s="203"/>
      <c r="S995" s="204">
        <v>11820.5</v>
      </c>
      <c r="Y995" t="s">
        <v>71275</v>
      </c>
      <c r="Z995" s="284">
        <v>1800</v>
      </c>
      <c r="AB995" s="276" t="s">
        <v>54853</v>
      </c>
      <c r="AC995" s="277">
        <v>142.5</v>
      </c>
      <c r="AE995" s="246" t="s">
        <v>57230</v>
      </c>
      <c r="AF995" s="247">
        <v>7362.61</v>
      </c>
      <c r="AH995" s="226" t="s">
        <v>44383</v>
      </c>
      <c r="AI995" s="227">
        <v>22674.79</v>
      </c>
      <c r="AK995" s="207" t="s">
        <v>15589</v>
      </c>
      <c r="AL995" s="208">
        <v>8697.17</v>
      </c>
      <c r="AM995" s="93"/>
      <c r="AN995" s="199" t="s">
        <v>13426</v>
      </c>
      <c r="AO995" s="200">
        <v>319492.61</v>
      </c>
      <c r="AQ995" t="s">
        <v>9989</v>
      </c>
      <c r="AR995" s="284">
        <v>3019791.08</v>
      </c>
      <c r="AT995" s="272" t="s">
        <v>40014</v>
      </c>
      <c r="AU995" s="273">
        <v>147.41999999999999</v>
      </c>
      <c r="AW995" s="244" t="s">
        <v>37950</v>
      </c>
      <c r="AX995" s="245">
        <v>11841</v>
      </c>
      <c r="AZ995" s="230" t="s">
        <v>10862</v>
      </c>
      <c r="BA995" s="231">
        <v>652.41</v>
      </c>
      <c r="BC995" s="209" t="s">
        <v>9259</v>
      </c>
      <c r="BD995" s="210">
        <v>805687.97</v>
      </c>
    </row>
    <row r="996" spans="5:56" x14ac:dyDescent="0.55000000000000004">
      <c r="E996" s="282" t="s">
        <v>39812</v>
      </c>
      <c r="F996" s="282"/>
      <c r="G996" s="283">
        <v>407083.1</v>
      </c>
      <c r="I996" s="242" t="s">
        <v>37100</v>
      </c>
      <c r="J996" s="242"/>
      <c r="K996" s="243">
        <v>151812.29999999999</v>
      </c>
      <c r="M996" s="224" t="s">
        <v>5073</v>
      </c>
      <c r="N996" s="224"/>
      <c r="O996" s="225">
        <v>17550.25</v>
      </c>
      <c r="Q996" s="203" t="s">
        <v>358</v>
      </c>
      <c r="R996" s="203"/>
      <c r="S996" s="204">
        <v>219257</v>
      </c>
      <c r="Y996" t="s">
        <v>71276</v>
      </c>
      <c r="Z996">
        <v>137.69999999999999</v>
      </c>
      <c r="AB996" s="276" t="s">
        <v>16203</v>
      </c>
      <c r="AC996" s="277">
        <v>459.43</v>
      </c>
      <c r="AE996" s="246" t="s">
        <v>57231</v>
      </c>
      <c r="AF996" s="247">
        <v>2748.64</v>
      </c>
      <c r="AH996" s="226" t="s">
        <v>44384</v>
      </c>
      <c r="AI996" s="227">
        <v>8345.9500000000007</v>
      </c>
      <c r="AK996" s="207" t="s">
        <v>15590</v>
      </c>
      <c r="AL996" s="208">
        <v>4155.33</v>
      </c>
      <c r="AM996" s="93"/>
      <c r="AN996" s="199" t="s">
        <v>13427</v>
      </c>
      <c r="AO996" s="200">
        <v>88986.18</v>
      </c>
      <c r="AQ996" t="s">
        <v>9992</v>
      </c>
      <c r="AR996" s="284">
        <v>879673.96</v>
      </c>
      <c r="AT996" s="272" t="s">
        <v>40015</v>
      </c>
      <c r="AU996" s="273">
        <v>407083.1</v>
      </c>
      <c r="AW996" s="244" t="s">
        <v>37953</v>
      </c>
      <c r="AX996" s="245">
        <v>151812.29999999999</v>
      </c>
      <c r="AZ996" s="230" t="s">
        <v>10863</v>
      </c>
      <c r="BA996" s="231">
        <v>17550.25</v>
      </c>
      <c r="BC996" s="209" t="s">
        <v>9649</v>
      </c>
      <c r="BD996" s="210">
        <v>40473.51</v>
      </c>
    </row>
    <row r="997" spans="5:56" x14ac:dyDescent="0.55000000000000004">
      <c r="E997" s="282" t="s">
        <v>39813</v>
      </c>
      <c r="F997" s="282"/>
      <c r="G997" s="283">
        <v>13691.77</v>
      </c>
      <c r="I997" s="242" t="s">
        <v>37101</v>
      </c>
      <c r="J997" s="242"/>
      <c r="K997" s="243">
        <v>45081.29</v>
      </c>
      <c r="M997" s="224" t="s">
        <v>5074</v>
      </c>
      <c r="N997" s="224"/>
      <c r="O997" s="225">
        <v>25964</v>
      </c>
      <c r="Q997" s="203" t="s">
        <v>1418</v>
      </c>
      <c r="R997" s="203"/>
      <c r="S997" s="204">
        <v>20625.310000000001</v>
      </c>
      <c r="Y997" t="s">
        <v>71277</v>
      </c>
      <c r="Z997">
        <v>432.72</v>
      </c>
      <c r="AB997" s="276" t="s">
        <v>16204</v>
      </c>
      <c r="AC997" s="277">
        <v>56051.4</v>
      </c>
      <c r="AE997" s="246" t="s">
        <v>57232</v>
      </c>
      <c r="AF997" s="247">
        <v>91764.02</v>
      </c>
      <c r="AH997" s="226" t="s">
        <v>51605</v>
      </c>
      <c r="AI997" s="227">
        <v>325.94</v>
      </c>
      <c r="AK997" s="207" t="s">
        <v>15591</v>
      </c>
      <c r="AL997" s="208">
        <v>38688.35</v>
      </c>
      <c r="AM997" s="93"/>
      <c r="AN997" s="199" t="s">
        <v>13428</v>
      </c>
      <c r="AO997" s="200">
        <v>205550.56</v>
      </c>
      <c r="AQ997" t="s">
        <v>9993</v>
      </c>
      <c r="AR997" s="284">
        <v>2290712.91</v>
      </c>
      <c r="AT997" s="272" t="s">
        <v>40016</v>
      </c>
      <c r="AU997" s="273">
        <v>13691.77</v>
      </c>
      <c r="AW997" s="244" t="s">
        <v>37958</v>
      </c>
      <c r="AX997" s="245">
        <v>45081.29</v>
      </c>
      <c r="AZ997" s="230" t="s">
        <v>10864</v>
      </c>
      <c r="BA997" s="231">
        <v>25964</v>
      </c>
      <c r="BC997" s="209" t="s">
        <v>11508</v>
      </c>
      <c r="BD997" s="210">
        <v>307293.23</v>
      </c>
    </row>
    <row r="998" spans="5:56" x14ac:dyDescent="0.55000000000000004">
      <c r="E998" s="282" t="s">
        <v>39814</v>
      </c>
      <c r="F998" s="282"/>
      <c r="G998" s="283">
        <v>15714.85</v>
      </c>
      <c r="I998" s="242" t="s">
        <v>37102</v>
      </c>
      <c r="J998" s="242"/>
      <c r="K998" s="243">
        <v>221763</v>
      </c>
      <c r="M998" s="224" t="s">
        <v>5075</v>
      </c>
      <c r="N998" s="224"/>
      <c r="O998" s="225">
        <v>50463.49</v>
      </c>
      <c r="Q998" s="203" t="s">
        <v>360</v>
      </c>
      <c r="R998" s="203"/>
      <c r="S998" s="204">
        <v>109041</v>
      </c>
      <c r="Y998" t="s">
        <v>70388</v>
      </c>
      <c r="Z998">
        <v>424.24</v>
      </c>
      <c r="AB998" s="276" t="s">
        <v>33169</v>
      </c>
      <c r="AC998" s="277">
        <v>76.97</v>
      </c>
      <c r="AE998" s="246" t="s">
        <v>44384</v>
      </c>
      <c r="AF998" s="247">
        <v>18.8</v>
      </c>
      <c r="AH998" s="226" t="s">
        <v>49624</v>
      </c>
      <c r="AI998" s="227">
        <v>2672.46</v>
      </c>
      <c r="AK998" s="207" t="s">
        <v>15592</v>
      </c>
      <c r="AL998" s="208">
        <v>6667.1</v>
      </c>
      <c r="AM998" s="93"/>
      <c r="AN998" s="199" t="s">
        <v>13429</v>
      </c>
      <c r="AO998" s="200">
        <v>177436.12</v>
      </c>
      <c r="AQ998" t="s">
        <v>9994</v>
      </c>
      <c r="AR998" s="284">
        <v>4806883.63</v>
      </c>
      <c r="AT998" s="272" t="s">
        <v>40017</v>
      </c>
      <c r="AU998" s="273">
        <v>15714.85</v>
      </c>
      <c r="AW998" s="244" t="s">
        <v>37963</v>
      </c>
      <c r="AX998" s="245">
        <v>221763</v>
      </c>
      <c r="AZ998" s="230" t="s">
        <v>10865</v>
      </c>
      <c r="BA998" s="231">
        <v>50463.49</v>
      </c>
      <c r="BC998" s="209" t="s">
        <v>11853</v>
      </c>
      <c r="BD998" s="210">
        <v>66185.740000000005</v>
      </c>
    </row>
    <row r="999" spans="5:56" x14ac:dyDescent="0.55000000000000004">
      <c r="E999" s="282" t="s">
        <v>39815</v>
      </c>
      <c r="F999" s="282"/>
      <c r="G999" s="283">
        <v>8572.52</v>
      </c>
      <c r="I999" s="242" t="s">
        <v>37103</v>
      </c>
      <c r="J999" s="242"/>
      <c r="K999" s="243">
        <v>5693</v>
      </c>
      <c r="M999" s="224" t="s">
        <v>5076</v>
      </c>
      <c r="N999" s="224"/>
      <c r="O999" s="225">
        <v>23700.240000000002</v>
      </c>
      <c r="Q999" s="203" t="s">
        <v>361</v>
      </c>
      <c r="R999" s="203"/>
      <c r="S999" s="204">
        <v>676211.47</v>
      </c>
      <c r="Y999" t="s">
        <v>66508</v>
      </c>
      <c r="Z999">
        <v>470.13</v>
      </c>
      <c r="AB999" s="276" t="s">
        <v>33170</v>
      </c>
      <c r="AC999" s="277">
        <v>2981795.95</v>
      </c>
      <c r="AE999" s="246" t="s">
        <v>61779</v>
      </c>
      <c r="AF999" s="247">
        <v>3642.55</v>
      </c>
      <c r="AH999" s="226" t="s">
        <v>49625</v>
      </c>
      <c r="AI999" s="227">
        <v>16319.2</v>
      </c>
      <c r="AK999" s="207" t="s">
        <v>15593</v>
      </c>
      <c r="AL999" s="208">
        <v>18769.28</v>
      </c>
      <c r="AM999" s="93"/>
      <c r="AN999" s="199" t="s">
        <v>31939</v>
      </c>
      <c r="AO999" s="200">
        <v>12.44</v>
      </c>
      <c r="AQ999" t="s">
        <v>9995</v>
      </c>
      <c r="AR999" s="284">
        <v>1889972.65</v>
      </c>
      <c r="AT999" s="272" t="s">
        <v>40018</v>
      </c>
      <c r="AU999" s="273">
        <v>8572.52</v>
      </c>
      <c r="AW999" s="244" t="s">
        <v>37969</v>
      </c>
      <c r="AX999" s="245">
        <v>5693</v>
      </c>
      <c r="AZ999" s="230" t="s">
        <v>10866</v>
      </c>
      <c r="BA999" s="231">
        <v>23700.240000000002</v>
      </c>
      <c r="BC999" s="209" t="s">
        <v>9808</v>
      </c>
      <c r="BD999" s="210">
        <v>2039464.8</v>
      </c>
    </row>
    <row r="1000" spans="5:56" x14ac:dyDescent="0.55000000000000004">
      <c r="E1000" s="282" t="s">
        <v>39816</v>
      </c>
      <c r="F1000" s="282"/>
      <c r="G1000" s="283">
        <v>474.53</v>
      </c>
      <c r="I1000" s="242" t="s">
        <v>37104</v>
      </c>
      <c r="J1000" s="242"/>
      <c r="K1000" s="243">
        <v>373006.5</v>
      </c>
      <c r="M1000" s="224" t="s">
        <v>5078</v>
      </c>
      <c r="N1000" s="224"/>
      <c r="O1000" s="225">
        <v>50870.63</v>
      </c>
      <c r="Q1000" s="203" t="s">
        <v>362</v>
      </c>
      <c r="R1000" s="203"/>
      <c r="S1000" s="204">
        <v>174509.03</v>
      </c>
      <c r="Y1000" t="s">
        <v>61302</v>
      </c>
      <c r="Z1000" s="284">
        <v>368194.32</v>
      </c>
      <c r="AB1000" s="276" t="s">
        <v>51698</v>
      </c>
      <c r="AC1000" s="277">
        <v>-124506.8</v>
      </c>
      <c r="AE1000" s="246" t="s">
        <v>61277</v>
      </c>
      <c r="AF1000" s="247">
        <v>565.59</v>
      </c>
      <c r="AH1000" s="226" t="s">
        <v>44385</v>
      </c>
      <c r="AI1000" s="227">
        <v>53996.97</v>
      </c>
      <c r="AK1000" s="207" t="s">
        <v>15594</v>
      </c>
      <c r="AL1000" s="208">
        <v>200721.39</v>
      </c>
      <c r="AM1000" s="93"/>
      <c r="AN1000" s="199" t="s">
        <v>31940</v>
      </c>
      <c r="AO1000" s="200">
        <v>12146.58</v>
      </c>
      <c r="AQ1000" t="s">
        <v>9997</v>
      </c>
      <c r="AR1000" s="284">
        <v>326378.65000000002</v>
      </c>
      <c r="AT1000" s="272" t="s">
        <v>40019</v>
      </c>
      <c r="AU1000" s="273">
        <v>474.53</v>
      </c>
      <c r="AW1000" s="244" t="s">
        <v>37974</v>
      </c>
      <c r="AX1000" s="245">
        <v>373006.5</v>
      </c>
      <c r="AZ1000" s="230" t="s">
        <v>10868</v>
      </c>
      <c r="BA1000" s="231">
        <v>50870.63</v>
      </c>
      <c r="BC1000" s="209" t="s">
        <v>6662</v>
      </c>
      <c r="BD1000" s="210">
        <v>581000.29</v>
      </c>
    </row>
    <row r="1001" spans="5:56" x14ac:dyDescent="0.55000000000000004">
      <c r="E1001" s="282" t="s">
        <v>39817</v>
      </c>
      <c r="F1001" s="282"/>
      <c r="G1001" s="283">
        <v>47850.68</v>
      </c>
      <c r="I1001" s="242" t="s">
        <v>37105</v>
      </c>
      <c r="J1001" s="242"/>
      <c r="K1001" s="243">
        <v>115.78</v>
      </c>
      <c r="M1001" s="224" t="s">
        <v>5153</v>
      </c>
      <c r="N1001" s="224"/>
      <c r="O1001" s="225">
        <v>1593</v>
      </c>
      <c r="Q1001" s="203" t="s">
        <v>363</v>
      </c>
      <c r="R1001" s="203"/>
      <c r="S1001" s="204">
        <v>70992</v>
      </c>
      <c r="Y1001" t="s">
        <v>16645</v>
      </c>
      <c r="Z1001" s="284">
        <v>4012.54</v>
      </c>
      <c r="AB1001" s="276" t="s">
        <v>54855</v>
      </c>
      <c r="AC1001" s="277">
        <v>10923.42</v>
      </c>
      <c r="AE1001" s="246" t="s">
        <v>61278</v>
      </c>
      <c r="AF1001" s="247">
        <v>43.26</v>
      </c>
      <c r="AH1001" s="226" t="s">
        <v>44386</v>
      </c>
      <c r="AI1001" s="227">
        <v>5000</v>
      </c>
      <c r="AK1001" s="207" t="s">
        <v>15595</v>
      </c>
      <c r="AL1001" s="208">
        <v>25147</v>
      </c>
      <c r="AM1001" s="93"/>
      <c r="AN1001" s="199" t="s">
        <v>31941</v>
      </c>
      <c r="AO1001" s="200">
        <v>4755.42</v>
      </c>
      <c r="AQ1001" t="s">
        <v>9998</v>
      </c>
      <c r="AR1001" s="284">
        <v>1738658.2</v>
      </c>
      <c r="AT1001" s="272" t="s">
        <v>40020</v>
      </c>
      <c r="AU1001" s="273">
        <v>47850.68</v>
      </c>
      <c r="AW1001" s="244" t="s">
        <v>37979</v>
      </c>
      <c r="AX1001" s="245">
        <v>115.78</v>
      </c>
      <c r="AZ1001" s="230" t="s">
        <v>10869</v>
      </c>
      <c r="BA1001" s="231">
        <v>1593</v>
      </c>
      <c r="BC1001" s="209" t="s">
        <v>7081</v>
      </c>
      <c r="BD1001" s="210">
        <v>10916.78</v>
      </c>
    </row>
    <row r="1002" spans="5:56" x14ac:dyDescent="0.55000000000000004">
      <c r="E1002" s="282" t="s">
        <v>39818</v>
      </c>
      <c r="F1002" s="282"/>
      <c r="G1002" s="283">
        <v>21363.72</v>
      </c>
      <c r="I1002" s="242" t="s">
        <v>37106</v>
      </c>
      <c r="J1002" s="242"/>
      <c r="K1002" s="243">
        <v>29862.06</v>
      </c>
      <c r="M1002" s="224" t="s">
        <v>5154</v>
      </c>
      <c r="N1002" s="224"/>
      <c r="O1002" s="225">
        <v>807</v>
      </c>
      <c r="Q1002" s="203" t="s">
        <v>364</v>
      </c>
      <c r="R1002" s="203"/>
      <c r="S1002" s="204">
        <v>467289</v>
      </c>
      <c r="Y1002" t="s">
        <v>67072</v>
      </c>
      <c r="Z1002" s="284">
        <v>107532</v>
      </c>
      <c r="AB1002" s="276" t="s">
        <v>48698</v>
      </c>
      <c r="AC1002" s="277">
        <v>4317</v>
      </c>
      <c r="AE1002" s="246" t="s">
        <v>15555</v>
      </c>
      <c r="AF1002" s="247">
        <v>439</v>
      </c>
      <c r="AH1002" s="226" t="s">
        <v>44387</v>
      </c>
      <c r="AI1002" s="227">
        <v>382.5</v>
      </c>
      <c r="AK1002" s="207" t="s">
        <v>15596</v>
      </c>
      <c r="AL1002" s="208">
        <v>470786.23</v>
      </c>
      <c r="AM1002" s="93"/>
      <c r="AN1002" s="199" t="s">
        <v>19017</v>
      </c>
      <c r="AO1002" s="200">
        <v>12146.58</v>
      </c>
      <c r="AQ1002" t="s">
        <v>9999</v>
      </c>
      <c r="AR1002" s="284">
        <v>31197.94</v>
      </c>
      <c r="AT1002" s="272" t="s">
        <v>40021</v>
      </c>
      <c r="AU1002" s="273">
        <v>21363.72</v>
      </c>
      <c r="AW1002" s="244" t="s">
        <v>37984</v>
      </c>
      <c r="AX1002" s="245">
        <v>29862.06</v>
      </c>
      <c r="AZ1002" s="230" t="s">
        <v>10870</v>
      </c>
      <c r="BA1002" s="231">
        <v>807</v>
      </c>
      <c r="BC1002" s="209" t="s">
        <v>7328</v>
      </c>
      <c r="BD1002" s="210">
        <v>127478.61</v>
      </c>
    </row>
    <row r="1003" spans="5:56" x14ac:dyDescent="0.55000000000000004">
      <c r="E1003" s="282" t="s">
        <v>39819</v>
      </c>
      <c r="F1003" s="282"/>
      <c r="G1003" s="283">
        <v>31011.439999999999</v>
      </c>
      <c r="I1003" s="242" t="s">
        <v>37107</v>
      </c>
      <c r="J1003" s="242"/>
      <c r="K1003" s="243">
        <v>25237.37</v>
      </c>
      <c r="M1003" s="224" t="s">
        <v>5079</v>
      </c>
      <c r="N1003" s="224"/>
      <c r="O1003" s="225">
        <v>22252.799999999999</v>
      </c>
      <c r="Q1003" s="203" t="s">
        <v>365</v>
      </c>
      <c r="R1003" s="203"/>
      <c r="S1003" s="204">
        <v>147769.22</v>
      </c>
      <c r="Y1003" t="s">
        <v>16646</v>
      </c>
      <c r="Z1003" s="284">
        <v>1281.25</v>
      </c>
      <c r="AB1003" s="276" t="s">
        <v>66987</v>
      </c>
      <c r="AC1003" s="277">
        <v>389049.12</v>
      </c>
      <c r="AE1003" s="246" t="s">
        <v>57233</v>
      </c>
      <c r="AF1003" s="247">
        <v>3885</v>
      </c>
      <c r="AH1003" s="226" t="s">
        <v>42161</v>
      </c>
      <c r="AI1003" s="227">
        <v>3496</v>
      </c>
      <c r="AK1003" s="207" t="s">
        <v>15597</v>
      </c>
      <c r="AL1003" s="208">
        <v>63094.77</v>
      </c>
      <c r="AM1003" s="93"/>
      <c r="AN1003" s="199" t="s">
        <v>19018</v>
      </c>
      <c r="AO1003" s="200">
        <v>4755.42</v>
      </c>
      <c r="AQ1003" t="s">
        <v>10000</v>
      </c>
      <c r="AR1003" s="284">
        <v>240970.64</v>
      </c>
      <c r="AT1003" s="272" t="s">
        <v>40022</v>
      </c>
      <c r="AU1003" s="273">
        <v>31011.439999999999</v>
      </c>
      <c r="AW1003" s="244" t="s">
        <v>37989</v>
      </c>
      <c r="AX1003" s="245">
        <v>25237.37</v>
      </c>
      <c r="AZ1003" s="230" t="s">
        <v>10871</v>
      </c>
      <c r="BA1003" s="231">
        <v>22252.799999999999</v>
      </c>
      <c r="BC1003" s="209" t="s">
        <v>7591</v>
      </c>
      <c r="BD1003" s="210">
        <v>532821.32999999996</v>
      </c>
    </row>
    <row r="1004" spans="5:56" x14ac:dyDescent="0.55000000000000004">
      <c r="E1004" s="282" t="s">
        <v>39820</v>
      </c>
      <c r="F1004" s="282"/>
      <c r="G1004" s="283">
        <v>12234.09</v>
      </c>
      <c r="I1004" s="242" t="s">
        <v>37108</v>
      </c>
      <c r="J1004" s="242"/>
      <c r="K1004" s="243">
        <v>56194.12</v>
      </c>
      <c r="M1004" s="224" t="s">
        <v>5155</v>
      </c>
      <c r="N1004" s="224"/>
      <c r="O1004" s="225">
        <v>338.09</v>
      </c>
      <c r="Q1004" s="203" t="s">
        <v>1419</v>
      </c>
      <c r="R1004" s="203"/>
      <c r="S1004" s="204">
        <v>7715</v>
      </c>
      <c r="Y1004" t="s">
        <v>57282</v>
      </c>
      <c r="Z1004" s="284">
        <v>2693.75</v>
      </c>
      <c r="AB1004" s="276" t="s">
        <v>47814</v>
      </c>
      <c r="AC1004" s="277">
        <v>7440.98</v>
      </c>
      <c r="AE1004" s="246" t="s">
        <v>57234</v>
      </c>
      <c r="AF1004" s="247">
        <v>2767</v>
      </c>
      <c r="AH1004" s="226" t="s">
        <v>15552</v>
      </c>
      <c r="AI1004" s="227">
        <v>1602</v>
      </c>
      <c r="AK1004" s="207" t="s">
        <v>15598</v>
      </c>
      <c r="AL1004" s="208">
        <v>37285</v>
      </c>
      <c r="AM1004" s="93"/>
      <c r="AN1004" s="199" t="s">
        <v>31942</v>
      </c>
      <c r="AO1004" s="200">
        <v>4095</v>
      </c>
      <c r="AQ1004" t="s">
        <v>10002</v>
      </c>
      <c r="AR1004" s="284">
        <v>1777169.43</v>
      </c>
      <c r="AT1004" s="272" t="s">
        <v>40023</v>
      </c>
      <c r="AU1004" s="273">
        <v>12234.09</v>
      </c>
      <c r="AW1004" s="244" t="s">
        <v>37997</v>
      </c>
      <c r="AX1004" s="245">
        <v>56194.12</v>
      </c>
      <c r="AZ1004" s="230" t="s">
        <v>10872</v>
      </c>
      <c r="BA1004" s="231">
        <v>338.09</v>
      </c>
      <c r="BC1004" s="209" t="s">
        <v>7741</v>
      </c>
      <c r="BD1004" s="210">
        <v>153.80000000000001</v>
      </c>
    </row>
    <row r="1005" spans="5:56" x14ac:dyDescent="0.55000000000000004">
      <c r="E1005" s="282" t="s">
        <v>39822</v>
      </c>
      <c r="F1005" s="282"/>
      <c r="G1005" s="283">
        <v>31326.6</v>
      </c>
      <c r="I1005" s="242" t="s">
        <v>37109</v>
      </c>
      <c r="J1005" s="242"/>
      <c r="K1005" s="243">
        <v>51755.24</v>
      </c>
      <c r="M1005" s="224" t="s">
        <v>5080</v>
      </c>
      <c r="N1005" s="224"/>
      <c r="O1005" s="225">
        <v>78158.350000000006</v>
      </c>
      <c r="Q1005" s="203" t="s">
        <v>1420</v>
      </c>
      <c r="R1005" s="203"/>
      <c r="S1005" s="204">
        <v>63212.89</v>
      </c>
      <c r="Y1005" t="s">
        <v>33203</v>
      </c>
      <c r="Z1005">
        <v>500</v>
      </c>
      <c r="AB1005" s="276" t="s">
        <v>66988</v>
      </c>
      <c r="AC1005" s="277">
        <v>114.99</v>
      </c>
      <c r="AE1005" s="246" t="s">
        <v>57235</v>
      </c>
      <c r="AF1005" s="247">
        <v>1568.31</v>
      </c>
      <c r="AH1005" s="226" t="s">
        <v>15554</v>
      </c>
      <c r="AI1005" s="227">
        <v>1091</v>
      </c>
      <c r="AK1005" s="207" t="s">
        <v>15599</v>
      </c>
      <c r="AL1005" s="208">
        <v>121624.11</v>
      </c>
      <c r="AM1005" s="93"/>
      <c r="AN1005" s="199" t="s">
        <v>31943</v>
      </c>
      <c r="AO1005" s="200">
        <v>4839.58</v>
      </c>
      <c r="AQ1005" t="s">
        <v>10004</v>
      </c>
      <c r="AR1005" s="284">
        <v>293145.92</v>
      </c>
      <c r="AT1005" s="272" t="s">
        <v>40025</v>
      </c>
      <c r="AU1005" s="273">
        <v>31326.6</v>
      </c>
      <c r="AW1005" s="244" t="s">
        <v>38004</v>
      </c>
      <c r="AX1005" s="245">
        <v>51755.24</v>
      </c>
      <c r="AZ1005" s="230" t="s">
        <v>10873</v>
      </c>
      <c r="BA1005" s="231">
        <v>78158.350000000006</v>
      </c>
      <c r="BC1005" s="209" t="s">
        <v>7961</v>
      </c>
      <c r="BD1005" s="210">
        <v>7559.72</v>
      </c>
    </row>
    <row r="1006" spans="5:56" x14ac:dyDescent="0.55000000000000004">
      <c r="E1006" s="282" t="s">
        <v>39823</v>
      </c>
      <c r="F1006" s="282"/>
      <c r="G1006" s="283">
        <v>140457.81</v>
      </c>
      <c r="I1006" s="242" t="s">
        <v>37110</v>
      </c>
      <c r="J1006" s="242"/>
      <c r="K1006" s="243">
        <v>298595.74</v>
      </c>
      <c r="M1006" s="224" t="s">
        <v>5081</v>
      </c>
      <c r="N1006" s="224"/>
      <c r="O1006" s="225">
        <v>8813.59</v>
      </c>
      <c r="Q1006" s="203" t="s">
        <v>366</v>
      </c>
      <c r="R1006" s="203"/>
      <c r="S1006" s="204">
        <v>23543</v>
      </c>
      <c r="Y1006" t="s">
        <v>67074</v>
      </c>
      <c r="Z1006" s="284">
        <v>1384.83</v>
      </c>
      <c r="AB1006" s="276" t="s">
        <v>66989</v>
      </c>
      <c r="AC1006" s="277">
        <v>58500</v>
      </c>
      <c r="AE1006" s="246" t="s">
        <v>57236</v>
      </c>
      <c r="AF1006" s="247">
        <v>11703.04</v>
      </c>
      <c r="AH1006" s="226" t="s">
        <v>42162</v>
      </c>
      <c r="AI1006" s="227">
        <v>101500</v>
      </c>
      <c r="AK1006" s="207" t="s">
        <v>15600</v>
      </c>
      <c r="AL1006" s="208">
        <v>685745.96</v>
      </c>
      <c r="AM1006" s="93"/>
      <c r="AN1006" s="199" t="s">
        <v>31944</v>
      </c>
      <c r="AO1006" s="200">
        <v>51.4</v>
      </c>
      <c r="AQ1006" t="s">
        <v>10006</v>
      </c>
      <c r="AR1006" s="284">
        <v>287549.34000000003</v>
      </c>
      <c r="AT1006" s="272" t="s">
        <v>40026</v>
      </c>
      <c r="AU1006" s="273">
        <v>140457.81</v>
      </c>
      <c r="AW1006" s="244" t="s">
        <v>38014</v>
      </c>
      <c r="AX1006" s="245">
        <v>298595.74</v>
      </c>
      <c r="AZ1006" s="230" t="s">
        <v>10874</v>
      </c>
      <c r="BA1006" s="231">
        <v>8813.59</v>
      </c>
      <c r="BC1006" s="209" t="s">
        <v>8034</v>
      </c>
      <c r="BD1006" s="210">
        <v>96643.99</v>
      </c>
    </row>
    <row r="1007" spans="5:56" x14ac:dyDescent="0.55000000000000004">
      <c r="E1007" s="282" t="s">
        <v>39824</v>
      </c>
      <c r="F1007" s="282"/>
      <c r="G1007" s="283">
        <v>16553.84</v>
      </c>
      <c r="I1007" s="242" t="s">
        <v>37111</v>
      </c>
      <c r="J1007" s="242"/>
      <c r="K1007" s="243">
        <v>55.63</v>
      </c>
      <c r="M1007" s="224" t="s">
        <v>5157</v>
      </c>
      <c r="N1007" s="224"/>
      <c r="O1007" s="225">
        <v>2025.89</v>
      </c>
      <c r="Q1007" s="203" t="s">
        <v>368</v>
      </c>
      <c r="R1007" s="203"/>
      <c r="S1007" s="204">
        <v>64396</v>
      </c>
      <c r="Y1007" t="s">
        <v>71278</v>
      </c>
      <c r="Z1007" s="284">
        <v>7050</v>
      </c>
      <c r="AB1007" s="276" t="s">
        <v>66990</v>
      </c>
      <c r="AC1007" s="277">
        <v>4436.37</v>
      </c>
      <c r="AE1007" s="246" t="s">
        <v>57237</v>
      </c>
      <c r="AF1007" s="247">
        <v>624.24</v>
      </c>
      <c r="AH1007" s="226" t="s">
        <v>44388</v>
      </c>
      <c r="AI1007" s="227">
        <v>7765</v>
      </c>
      <c r="AK1007" s="207" t="s">
        <v>15601</v>
      </c>
      <c r="AL1007" s="208">
        <v>58282.44</v>
      </c>
      <c r="AM1007" s="93"/>
      <c r="AN1007" s="199" t="s">
        <v>31945</v>
      </c>
      <c r="AO1007" s="200">
        <v>1373.89</v>
      </c>
      <c r="AQ1007" t="s">
        <v>10007</v>
      </c>
      <c r="AR1007" s="284">
        <v>630134.76</v>
      </c>
      <c r="AT1007" s="272" t="s">
        <v>40027</v>
      </c>
      <c r="AU1007" s="273">
        <v>16553.84</v>
      </c>
      <c r="AW1007" s="244" t="s">
        <v>38021</v>
      </c>
      <c r="AX1007" s="245">
        <v>55.63</v>
      </c>
      <c r="AZ1007" s="230" t="s">
        <v>10876</v>
      </c>
      <c r="BA1007" s="231">
        <v>2025.89</v>
      </c>
      <c r="BC1007" s="209" t="s">
        <v>8193</v>
      </c>
      <c r="BD1007" s="210">
        <v>15390</v>
      </c>
    </row>
    <row r="1008" spans="5:56" x14ac:dyDescent="0.55000000000000004">
      <c r="E1008" s="282" t="s">
        <v>39825</v>
      </c>
      <c r="F1008" s="282"/>
      <c r="G1008" s="283">
        <v>48456.37</v>
      </c>
      <c r="I1008" s="242" t="s">
        <v>37113</v>
      </c>
      <c r="J1008" s="242"/>
      <c r="K1008" s="243">
        <v>70753.22</v>
      </c>
      <c r="M1008" s="224" t="s">
        <v>5082</v>
      </c>
      <c r="N1008" s="224"/>
      <c r="O1008" s="225">
        <v>35488.31</v>
      </c>
      <c r="Q1008" s="203" t="s">
        <v>1421</v>
      </c>
      <c r="R1008" s="203"/>
      <c r="S1008" s="204">
        <v>176732.46</v>
      </c>
      <c r="Y1008" t="s">
        <v>16649</v>
      </c>
      <c r="Z1008" s="284">
        <v>35993.39</v>
      </c>
      <c r="AB1008" s="276" t="s">
        <v>66991</v>
      </c>
      <c r="AC1008" s="277">
        <v>14675.04</v>
      </c>
      <c r="AE1008" s="246" t="s">
        <v>57238</v>
      </c>
      <c r="AF1008" s="247">
        <v>479.72</v>
      </c>
      <c r="AH1008" s="226" t="s">
        <v>44389</v>
      </c>
      <c r="AI1008" s="227">
        <v>30714.25</v>
      </c>
      <c r="AK1008" s="207" t="s">
        <v>15602</v>
      </c>
      <c r="AL1008" s="208">
        <v>148669.82999999999</v>
      </c>
      <c r="AM1008" s="93"/>
      <c r="AN1008" s="199" t="s">
        <v>31946</v>
      </c>
      <c r="AO1008" s="200">
        <v>59.99</v>
      </c>
      <c r="AQ1008" t="s">
        <v>10013</v>
      </c>
      <c r="AR1008" s="284">
        <v>1287701.57</v>
      </c>
      <c r="AT1008" s="272" t="s">
        <v>40028</v>
      </c>
      <c r="AU1008" s="273">
        <v>48456.37</v>
      </c>
      <c r="AW1008" s="244" t="s">
        <v>38034</v>
      </c>
      <c r="AX1008" s="245">
        <v>70753.22</v>
      </c>
      <c r="AZ1008" s="230" t="s">
        <v>10877</v>
      </c>
      <c r="BA1008" s="231">
        <v>35488.31</v>
      </c>
      <c r="BC1008" s="209" t="s">
        <v>8297</v>
      </c>
      <c r="BD1008" s="210">
        <v>43910.32</v>
      </c>
    </row>
    <row r="1009" spans="5:56" x14ac:dyDescent="0.55000000000000004">
      <c r="E1009" s="282" t="s">
        <v>39826</v>
      </c>
      <c r="F1009" s="282"/>
      <c r="G1009" s="283">
        <v>37153.5</v>
      </c>
      <c r="I1009" s="242" t="s">
        <v>37114</v>
      </c>
      <c r="J1009" s="242"/>
      <c r="K1009" s="243">
        <v>1337384.96</v>
      </c>
      <c r="M1009" s="224" t="s">
        <v>5083</v>
      </c>
      <c r="N1009" s="224"/>
      <c r="O1009" s="225">
        <v>312490</v>
      </c>
      <c r="Q1009" s="203" t="s">
        <v>369</v>
      </c>
      <c r="R1009" s="203"/>
      <c r="S1009" s="204">
        <v>282006.39</v>
      </c>
      <c r="Y1009" t="s">
        <v>60226</v>
      </c>
      <c r="Z1009" s="284">
        <v>117477.12</v>
      </c>
      <c r="AB1009" s="276" t="s">
        <v>66992</v>
      </c>
      <c r="AC1009" s="277">
        <v>5078.71</v>
      </c>
      <c r="AE1009" s="246" t="s">
        <v>57239</v>
      </c>
      <c r="AF1009" s="247">
        <v>6527.62</v>
      </c>
      <c r="AH1009" s="226" t="s">
        <v>48679</v>
      </c>
      <c r="AI1009" s="227">
        <v>11779.4</v>
      </c>
      <c r="AK1009" s="207" t="s">
        <v>15603</v>
      </c>
      <c r="AL1009" s="208">
        <v>135846</v>
      </c>
      <c r="AM1009" s="93"/>
      <c r="AN1009" s="199" t="s">
        <v>31947</v>
      </c>
      <c r="AO1009" s="200">
        <v>1897.14</v>
      </c>
      <c r="AQ1009" t="s">
        <v>10016</v>
      </c>
      <c r="AR1009" s="284">
        <v>10274821.77</v>
      </c>
      <c r="AT1009" s="272" t="s">
        <v>40029</v>
      </c>
      <c r="AU1009" s="273">
        <v>37153.5</v>
      </c>
      <c r="AW1009" s="244" t="s">
        <v>38039</v>
      </c>
      <c r="AX1009" s="245">
        <v>1337384.96</v>
      </c>
      <c r="AZ1009" s="230" t="s">
        <v>10878</v>
      </c>
      <c r="BA1009" s="231">
        <v>312490</v>
      </c>
      <c r="BC1009" s="209" t="s">
        <v>8518</v>
      </c>
      <c r="BD1009" s="210">
        <v>1052169.32</v>
      </c>
    </row>
    <row r="1010" spans="5:56" x14ac:dyDescent="0.55000000000000004">
      <c r="E1010" s="282" t="s">
        <v>39827</v>
      </c>
      <c r="F1010" s="282"/>
      <c r="G1010" s="283">
        <v>157.54</v>
      </c>
      <c r="I1010" s="242" t="s">
        <v>37115</v>
      </c>
      <c r="J1010" s="242"/>
      <c r="K1010" s="243">
        <v>16352</v>
      </c>
      <c r="M1010" s="224" t="s">
        <v>5084</v>
      </c>
      <c r="N1010" s="224"/>
      <c r="O1010" s="225">
        <v>23675</v>
      </c>
      <c r="Q1010" s="203" t="s">
        <v>370</v>
      </c>
      <c r="R1010" s="203"/>
      <c r="S1010" s="204">
        <v>1740585.55</v>
      </c>
      <c r="Y1010" t="s">
        <v>61303</v>
      </c>
      <c r="Z1010" s="284">
        <v>131535.29999999999</v>
      </c>
      <c r="AB1010" s="276" t="s">
        <v>70377</v>
      </c>
      <c r="AC1010" s="277">
        <v>23297.26</v>
      </c>
      <c r="AE1010" s="246" t="s">
        <v>57240</v>
      </c>
      <c r="AF1010" s="247">
        <v>499.38</v>
      </c>
      <c r="AH1010" s="226" t="s">
        <v>47747</v>
      </c>
      <c r="AI1010" s="227">
        <v>11800</v>
      </c>
      <c r="AK1010" s="207" t="s">
        <v>15604</v>
      </c>
      <c r="AL1010" s="208">
        <v>59675.35</v>
      </c>
      <c r="AM1010" s="93"/>
      <c r="AN1010" s="199" t="s">
        <v>19042</v>
      </c>
      <c r="AO1010" s="200">
        <v>4095</v>
      </c>
      <c r="AQ1010" t="s">
        <v>10034</v>
      </c>
      <c r="AR1010" s="284">
        <v>760851.51</v>
      </c>
      <c r="AT1010" s="272" t="s">
        <v>40030</v>
      </c>
      <c r="AU1010" s="273">
        <v>157.54</v>
      </c>
      <c r="AW1010" s="244" t="s">
        <v>38043</v>
      </c>
      <c r="AX1010" s="245">
        <v>16352</v>
      </c>
      <c r="AZ1010" s="230" t="s">
        <v>10879</v>
      </c>
      <c r="BA1010" s="231">
        <v>23675</v>
      </c>
      <c r="BC1010" s="209" t="s">
        <v>8680</v>
      </c>
      <c r="BD1010" s="210">
        <v>23395.84</v>
      </c>
    </row>
    <row r="1011" spans="5:56" x14ac:dyDescent="0.55000000000000004">
      <c r="E1011" s="282" t="s">
        <v>39828</v>
      </c>
      <c r="F1011" s="282"/>
      <c r="G1011" s="283">
        <v>437.28</v>
      </c>
      <c r="I1011" s="242" t="s">
        <v>37116</v>
      </c>
      <c r="J1011" s="242"/>
      <c r="K1011" s="243">
        <v>36441.230000000003</v>
      </c>
      <c r="M1011" s="224" t="s">
        <v>5086</v>
      </c>
      <c r="N1011" s="224"/>
      <c r="O1011" s="225">
        <v>10100.540000000001</v>
      </c>
      <c r="Q1011" s="203" t="s">
        <v>373</v>
      </c>
      <c r="R1011" s="203"/>
      <c r="S1011" s="204">
        <v>57145.94</v>
      </c>
      <c r="Y1011" t="s">
        <v>58190</v>
      </c>
      <c r="Z1011" s="284">
        <v>29319.5</v>
      </c>
      <c r="AB1011" s="276" t="s">
        <v>66503</v>
      </c>
      <c r="AC1011" s="277">
        <v>48636.28</v>
      </c>
      <c r="AE1011" s="246" t="s">
        <v>48679</v>
      </c>
      <c r="AF1011" s="247">
        <v>127517.61</v>
      </c>
      <c r="AH1011" s="226" t="s">
        <v>51606</v>
      </c>
      <c r="AI1011" s="227">
        <v>53568</v>
      </c>
      <c r="AK1011" s="207" t="s">
        <v>15605</v>
      </c>
      <c r="AL1011" s="208">
        <v>25460.3</v>
      </c>
      <c r="AM1011" s="93"/>
      <c r="AN1011" s="199" t="s">
        <v>31948</v>
      </c>
      <c r="AO1011" s="200">
        <v>4839.58</v>
      </c>
      <c r="AQ1011" t="s">
        <v>10044</v>
      </c>
      <c r="AR1011" s="284">
        <v>2289552.69</v>
      </c>
      <c r="AT1011" s="272" t="s">
        <v>40031</v>
      </c>
      <c r="AU1011" s="273">
        <v>437.28</v>
      </c>
      <c r="AW1011" s="244" t="s">
        <v>38047</v>
      </c>
      <c r="AX1011" s="245">
        <v>36441.230000000003</v>
      </c>
      <c r="AZ1011" s="230" t="s">
        <v>10881</v>
      </c>
      <c r="BA1011" s="231">
        <v>10100.540000000001</v>
      </c>
      <c r="BC1011" s="209" t="s">
        <v>8920</v>
      </c>
      <c r="BD1011" s="210">
        <v>217371</v>
      </c>
    </row>
    <row r="1012" spans="5:56" x14ac:dyDescent="0.55000000000000004">
      <c r="E1012" s="282" t="s">
        <v>39829</v>
      </c>
      <c r="F1012" s="282"/>
      <c r="G1012" s="283">
        <v>12158.59</v>
      </c>
      <c r="I1012" s="242" t="s">
        <v>37117</v>
      </c>
      <c r="J1012" s="242"/>
      <c r="K1012" s="243">
        <v>9243.93</v>
      </c>
      <c r="M1012" s="224" t="s">
        <v>5087</v>
      </c>
      <c r="N1012" s="224"/>
      <c r="O1012" s="225">
        <v>32351.67</v>
      </c>
      <c r="Q1012" s="203" t="s">
        <v>374</v>
      </c>
      <c r="R1012" s="203"/>
      <c r="S1012" s="204">
        <v>325009.94</v>
      </c>
      <c r="Y1012" t="s">
        <v>34626</v>
      </c>
      <c r="Z1012" s="284">
        <v>19367.7</v>
      </c>
      <c r="AB1012" s="276" t="s">
        <v>66993</v>
      </c>
      <c r="AC1012" s="277">
        <v>9625.41</v>
      </c>
      <c r="AE1012" s="246" t="s">
        <v>60198</v>
      </c>
      <c r="AF1012" s="247">
        <v>19676.09</v>
      </c>
      <c r="AH1012" s="226" t="s">
        <v>47748</v>
      </c>
      <c r="AI1012" s="227">
        <v>1397.73</v>
      </c>
      <c r="AK1012" s="207" t="s">
        <v>15606</v>
      </c>
      <c r="AL1012" s="208">
        <v>747.32</v>
      </c>
      <c r="AM1012" s="93"/>
      <c r="AN1012" s="199" t="s">
        <v>31949</v>
      </c>
      <c r="AO1012" s="200">
        <v>51.4</v>
      </c>
      <c r="AQ1012" t="s">
        <v>10047</v>
      </c>
      <c r="AR1012" s="284">
        <v>5700</v>
      </c>
      <c r="AT1012" s="272" t="s">
        <v>40032</v>
      </c>
      <c r="AU1012" s="273">
        <v>12158.59</v>
      </c>
      <c r="AW1012" s="244" t="s">
        <v>38053</v>
      </c>
      <c r="AX1012" s="245">
        <v>9243.93</v>
      </c>
      <c r="AZ1012" s="230" t="s">
        <v>10883</v>
      </c>
      <c r="BA1012" s="231">
        <v>32351.67</v>
      </c>
      <c r="BC1012" s="209" t="s">
        <v>9161</v>
      </c>
      <c r="BD1012" s="210">
        <v>16405</v>
      </c>
    </row>
    <row r="1013" spans="5:56" x14ac:dyDescent="0.55000000000000004">
      <c r="E1013" s="282" t="s">
        <v>39830</v>
      </c>
      <c r="F1013" s="282"/>
      <c r="G1013" s="283">
        <v>1100207.05</v>
      </c>
      <c r="I1013" s="242" t="s">
        <v>37118</v>
      </c>
      <c r="J1013" s="242"/>
      <c r="K1013" s="243">
        <v>294548.5</v>
      </c>
      <c r="M1013" s="224" t="s">
        <v>5088</v>
      </c>
      <c r="N1013" s="224"/>
      <c r="O1013" s="225">
        <v>43868.05</v>
      </c>
      <c r="Q1013" s="203" t="s">
        <v>375</v>
      </c>
      <c r="R1013" s="203"/>
      <c r="S1013" s="204">
        <v>78583.539999999994</v>
      </c>
      <c r="Y1013" t="s">
        <v>71279</v>
      </c>
      <c r="Z1013" s="284">
        <v>1433.92</v>
      </c>
      <c r="AB1013" s="276" t="s">
        <v>66504</v>
      </c>
      <c r="AC1013" s="277">
        <v>5475.28</v>
      </c>
      <c r="AE1013" s="246" t="s">
        <v>61279</v>
      </c>
      <c r="AF1013" s="247">
        <v>4057</v>
      </c>
      <c r="AH1013" s="226" t="s">
        <v>47749</v>
      </c>
      <c r="AI1013" s="227">
        <v>314.25</v>
      </c>
      <c r="AK1013" s="207" t="s">
        <v>15607</v>
      </c>
      <c r="AL1013" s="208">
        <v>46048.19</v>
      </c>
      <c r="AM1013" s="93"/>
      <c r="AN1013" s="199" t="s">
        <v>19043</v>
      </c>
      <c r="AO1013" s="200">
        <v>1373.89</v>
      </c>
      <c r="AQ1013" t="s">
        <v>10049</v>
      </c>
      <c r="AR1013" s="284">
        <v>18108378.010000002</v>
      </c>
      <c r="AT1013" s="272" t="s">
        <v>40033</v>
      </c>
      <c r="AU1013" s="273">
        <v>1100207.05</v>
      </c>
      <c r="AW1013" s="244" t="s">
        <v>38058</v>
      </c>
      <c r="AX1013" s="245">
        <v>294548.5</v>
      </c>
      <c r="AZ1013" s="230" t="s">
        <v>10884</v>
      </c>
      <c r="BA1013" s="231">
        <v>43868.05</v>
      </c>
      <c r="BC1013" s="209" t="s">
        <v>9260</v>
      </c>
      <c r="BD1013" s="210">
        <v>870433.08</v>
      </c>
    </row>
    <row r="1014" spans="5:56" x14ac:dyDescent="0.55000000000000004">
      <c r="E1014" s="282" t="s">
        <v>39831</v>
      </c>
      <c r="F1014" s="282"/>
      <c r="G1014" s="283">
        <v>8897.36</v>
      </c>
      <c r="I1014" s="242" t="s">
        <v>37119</v>
      </c>
      <c r="J1014" s="242"/>
      <c r="K1014" s="243">
        <v>68288.460000000006</v>
      </c>
      <c r="M1014" s="224" t="s">
        <v>5089</v>
      </c>
      <c r="N1014" s="224"/>
      <c r="O1014" s="225">
        <v>28560.84</v>
      </c>
      <c r="Q1014" s="203" t="s">
        <v>1422</v>
      </c>
      <c r="R1014" s="203"/>
      <c r="S1014" s="204">
        <v>169261.18</v>
      </c>
      <c r="Y1014" t="s">
        <v>51764</v>
      </c>
      <c r="Z1014" s="284">
        <v>127706.68</v>
      </c>
      <c r="AB1014" s="276" t="s">
        <v>69687</v>
      </c>
      <c r="AC1014" s="277">
        <v>273.81</v>
      </c>
      <c r="AE1014" s="246" t="s">
        <v>58931</v>
      </c>
      <c r="AF1014" s="247">
        <v>48976.19</v>
      </c>
      <c r="AH1014" s="226" t="s">
        <v>36009</v>
      </c>
      <c r="AI1014" s="227">
        <v>3503.22</v>
      </c>
      <c r="AK1014" s="207" t="s">
        <v>15608</v>
      </c>
      <c r="AL1014" s="208">
        <v>32147.37</v>
      </c>
      <c r="AM1014" s="93"/>
      <c r="AN1014" s="199" t="s">
        <v>19044</v>
      </c>
      <c r="AO1014" s="200">
        <v>59.99</v>
      </c>
      <c r="AQ1014" t="s">
        <v>10052</v>
      </c>
      <c r="AR1014" s="284">
        <v>5759409.8600000003</v>
      </c>
      <c r="AT1014" s="272" t="s">
        <v>40034</v>
      </c>
      <c r="AU1014" s="273">
        <v>8897.36</v>
      </c>
      <c r="AW1014" s="244" t="s">
        <v>38063</v>
      </c>
      <c r="AX1014" s="245">
        <v>68288.460000000006</v>
      </c>
      <c r="AZ1014" s="230" t="s">
        <v>10885</v>
      </c>
      <c r="BA1014" s="231">
        <v>28560.84</v>
      </c>
      <c r="BC1014" s="209" t="s">
        <v>9509</v>
      </c>
      <c r="BD1014" s="210">
        <v>18319.32</v>
      </c>
    </row>
    <row r="1015" spans="5:56" x14ac:dyDescent="0.55000000000000004">
      <c r="E1015" s="282" t="s">
        <v>39833</v>
      </c>
      <c r="F1015" s="282"/>
      <c r="G1015" s="283">
        <v>2205.19</v>
      </c>
      <c r="I1015" s="242" t="s">
        <v>37120</v>
      </c>
      <c r="J1015" s="242"/>
      <c r="K1015" s="243">
        <v>38898.870000000003</v>
      </c>
      <c r="M1015" s="224" t="s">
        <v>5159</v>
      </c>
      <c r="N1015" s="224"/>
      <c r="O1015" s="225">
        <v>3314</v>
      </c>
      <c r="Q1015" s="203" t="s">
        <v>376</v>
      </c>
      <c r="R1015" s="203"/>
      <c r="S1015" s="204">
        <v>26957.25</v>
      </c>
      <c r="Y1015" t="s">
        <v>34627</v>
      </c>
      <c r="Z1015" s="284">
        <v>286139.78000000003</v>
      </c>
      <c r="AB1015" s="276" t="s">
        <v>66994</v>
      </c>
      <c r="AC1015" s="277">
        <v>20128.990000000002</v>
      </c>
      <c r="AE1015" s="246" t="s">
        <v>58932</v>
      </c>
      <c r="AF1015" s="247">
        <v>31766.68</v>
      </c>
      <c r="AH1015" s="226" t="s">
        <v>36010</v>
      </c>
      <c r="AI1015" s="227">
        <v>38213</v>
      </c>
      <c r="AK1015" s="207" t="s">
        <v>15609</v>
      </c>
      <c r="AL1015" s="208">
        <v>74108.91</v>
      </c>
      <c r="AM1015" s="93"/>
      <c r="AN1015" s="199" t="s">
        <v>19047</v>
      </c>
      <c r="AO1015" s="200">
        <v>1897.14</v>
      </c>
      <c r="AQ1015" t="s">
        <v>10054</v>
      </c>
      <c r="AR1015" s="284">
        <v>9279319.5399999991</v>
      </c>
      <c r="AT1015" s="272" t="s">
        <v>40036</v>
      </c>
      <c r="AU1015" s="273">
        <v>2205.19</v>
      </c>
      <c r="AW1015" s="244" t="s">
        <v>38067</v>
      </c>
      <c r="AX1015" s="245">
        <v>38898.870000000003</v>
      </c>
      <c r="AZ1015" s="230" t="s">
        <v>10886</v>
      </c>
      <c r="BA1015" s="231">
        <v>3314</v>
      </c>
      <c r="BC1015" s="209" t="s">
        <v>10884</v>
      </c>
      <c r="BD1015" s="210">
        <v>3056.75</v>
      </c>
    </row>
    <row r="1016" spans="5:56" x14ac:dyDescent="0.55000000000000004">
      <c r="E1016" s="282" t="s">
        <v>39834</v>
      </c>
      <c r="F1016" s="282"/>
      <c r="G1016" s="283">
        <v>5467.32</v>
      </c>
      <c r="I1016" s="242" t="s">
        <v>37121</v>
      </c>
      <c r="J1016" s="242"/>
      <c r="K1016" s="243">
        <v>56181.67</v>
      </c>
      <c r="M1016" s="224" t="s">
        <v>5163</v>
      </c>
      <c r="N1016" s="224"/>
      <c r="O1016" s="225">
        <v>8239.99</v>
      </c>
      <c r="Q1016" s="203" t="s">
        <v>1423</v>
      </c>
      <c r="R1016" s="203"/>
      <c r="S1016" s="204">
        <v>532821.32999999996</v>
      </c>
      <c r="Y1016" t="s">
        <v>61304</v>
      </c>
      <c r="Z1016" s="284">
        <v>212105.36</v>
      </c>
      <c r="AB1016" s="276" t="s">
        <v>66995</v>
      </c>
      <c r="AC1016" s="277">
        <v>1560.88</v>
      </c>
      <c r="AE1016" s="246" t="s">
        <v>36009</v>
      </c>
      <c r="AF1016" s="247">
        <v>2315.86</v>
      </c>
      <c r="AH1016" s="226" t="s">
        <v>36011</v>
      </c>
      <c r="AI1016" s="227">
        <v>233345.37</v>
      </c>
      <c r="AK1016" s="207" t="s">
        <v>15610</v>
      </c>
      <c r="AL1016" s="208">
        <v>53028.67</v>
      </c>
      <c r="AM1016" s="93"/>
      <c r="AN1016" s="199" t="s">
        <v>31950</v>
      </c>
      <c r="AO1016" s="200">
        <v>3051.27</v>
      </c>
      <c r="AQ1016" t="s">
        <v>10057</v>
      </c>
      <c r="AR1016" s="284">
        <v>1075454.8899999999</v>
      </c>
      <c r="AT1016" s="272" t="s">
        <v>40037</v>
      </c>
      <c r="AU1016" s="273">
        <v>5467.32</v>
      </c>
      <c r="AW1016" s="244" t="s">
        <v>38074</v>
      </c>
      <c r="AX1016" s="245">
        <v>56181.67</v>
      </c>
      <c r="AZ1016" s="230" t="s">
        <v>10890</v>
      </c>
      <c r="BA1016" s="231">
        <v>8239.99</v>
      </c>
      <c r="BC1016" s="209" t="s">
        <v>11509</v>
      </c>
      <c r="BD1016" s="210">
        <v>6960.04</v>
      </c>
    </row>
    <row r="1017" spans="5:56" x14ac:dyDescent="0.55000000000000004">
      <c r="E1017" s="282" t="s">
        <v>39835</v>
      </c>
      <c r="F1017" s="282"/>
      <c r="G1017" s="283">
        <v>2295.75</v>
      </c>
      <c r="I1017" s="242" t="s">
        <v>37122</v>
      </c>
      <c r="J1017" s="242"/>
      <c r="K1017" s="243">
        <v>179846.44</v>
      </c>
      <c r="M1017" s="224" t="s">
        <v>5165</v>
      </c>
      <c r="N1017" s="224"/>
      <c r="O1017" s="225">
        <v>3226</v>
      </c>
      <c r="Q1017" s="203" t="s">
        <v>377</v>
      </c>
      <c r="R1017" s="203"/>
      <c r="S1017" s="204">
        <v>809887</v>
      </c>
      <c r="Y1017" t="s">
        <v>64042</v>
      </c>
      <c r="Z1017" s="284">
        <v>-30211.16</v>
      </c>
      <c r="AB1017" s="276" t="s">
        <v>66996</v>
      </c>
      <c r="AC1017" s="277">
        <v>5060.72</v>
      </c>
      <c r="AE1017" s="246" t="s">
        <v>36010</v>
      </c>
      <c r="AF1017" s="247">
        <v>27129.93</v>
      </c>
      <c r="AH1017" s="226" t="s">
        <v>44390</v>
      </c>
      <c r="AI1017" s="227">
        <v>44533</v>
      </c>
      <c r="AK1017" s="207" t="s">
        <v>15611</v>
      </c>
      <c r="AL1017" s="208">
        <v>369366.39</v>
      </c>
      <c r="AM1017" s="93"/>
      <c r="AN1017" s="199" t="s">
        <v>31951</v>
      </c>
      <c r="AO1017" s="200">
        <v>371.61</v>
      </c>
      <c r="AQ1017" t="s">
        <v>10058</v>
      </c>
      <c r="AR1017" s="284">
        <v>383720.61</v>
      </c>
      <c r="AT1017" s="272" t="s">
        <v>40038</v>
      </c>
      <c r="AU1017" s="273">
        <v>2295.75</v>
      </c>
      <c r="AW1017" s="244" t="s">
        <v>38079</v>
      </c>
      <c r="AX1017" s="245">
        <v>179846.44</v>
      </c>
      <c r="AZ1017" s="230" t="s">
        <v>10892</v>
      </c>
      <c r="BA1017" s="231">
        <v>3226</v>
      </c>
      <c r="BC1017" s="209" t="s">
        <v>11854</v>
      </c>
      <c r="BD1017" s="210">
        <v>1459835.52</v>
      </c>
    </row>
    <row r="1018" spans="5:56" x14ac:dyDescent="0.55000000000000004">
      <c r="E1018" s="282" t="s">
        <v>39836</v>
      </c>
      <c r="F1018" s="282"/>
      <c r="G1018" s="283">
        <v>27899.57</v>
      </c>
      <c r="I1018" s="242" t="s">
        <v>37123</v>
      </c>
      <c r="J1018" s="242"/>
      <c r="K1018" s="243">
        <v>909253.5</v>
      </c>
      <c r="M1018" s="224" t="s">
        <v>5090</v>
      </c>
      <c r="N1018" s="224"/>
      <c r="O1018" s="225">
        <v>43703.07</v>
      </c>
      <c r="Q1018" s="203" t="s">
        <v>1424</v>
      </c>
      <c r="R1018" s="203"/>
      <c r="S1018" s="204">
        <v>6589.68</v>
      </c>
      <c r="Y1018" t="s">
        <v>62546</v>
      </c>
      <c r="Z1018" s="284">
        <v>298162.78999999998</v>
      </c>
      <c r="AB1018" s="276" t="s">
        <v>70378</v>
      </c>
      <c r="AC1018" s="277">
        <v>5217.97</v>
      </c>
      <c r="AE1018" s="246" t="s">
        <v>61780</v>
      </c>
      <c r="AF1018" s="247">
        <v>36998</v>
      </c>
      <c r="AH1018" s="226" t="s">
        <v>42163</v>
      </c>
      <c r="AI1018" s="227">
        <v>2479112.35</v>
      </c>
      <c r="AK1018" s="207" t="s">
        <v>15612</v>
      </c>
      <c r="AL1018" s="208">
        <v>245768.06</v>
      </c>
      <c r="AM1018" s="93"/>
      <c r="AN1018" s="199" t="s">
        <v>31952</v>
      </c>
      <c r="AO1018" s="200">
        <v>151.76</v>
      </c>
      <c r="AR1018" s="284"/>
      <c r="AT1018" s="272" t="s">
        <v>40039</v>
      </c>
      <c r="AU1018" s="273">
        <v>27899.57</v>
      </c>
      <c r="AW1018" s="244" t="s">
        <v>38084</v>
      </c>
      <c r="AX1018" s="245">
        <v>909253.5</v>
      </c>
      <c r="AZ1018" s="230" t="s">
        <v>10893</v>
      </c>
      <c r="BA1018" s="231">
        <v>43703.07</v>
      </c>
      <c r="BC1018" s="209" t="s">
        <v>9809</v>
      </c>
      <c r="BD1018" s="210">
        <v>5083820.71</v>
      </c>
    </row>
    <row r="1019" spans="5:56" x14ac:dyDescent="0.55000000000000004">
      <c r="E1019" s="282" t="s">
        <v>39837</v>
      </c>
      <c r="F1019" s="282"/>
      <c r="G1019" s="283">
        <v>68007.44</v>
      </c>
      <c r="I1019" s="242" t="s">
        <v>37124</v>
      </c>
      <c r="J1019" s="242"/>
      <c r="K1019" s="243">
        <v>10648.63</v>
      </c>
      <c r="M1019" s="224" t="s">
        <v>5166</v>
      </c>
      <c r="N1019" s="224"/>
      <c r="O1019" s="225">
        <v>4622</v>
      </c>
      <c r="Q1019" s="203" t="s">
        <v>1425</v>
      </c>
      <c r="R1019" s="203"/>
      <c r="S1019" s="204">
        <v>3878.83</v>
      </c>
      <c r="Y1019" t="s">
        <v>58191</v>
      </c>
      <c r="Z1019" s="284">
        <v>24141.52</v>
      </c>
      <c r="AB1019" s="276" t="s">
        <v>70379</v>
      </c>
      <c r="AC1019" s="277">
        <v>5629.5</v>
      </c>
      <c r="AE1019" s="246" t="s">
        <v>15615</v>
      </c>
      <c r="AF1019" s="247">
        <v>529.20000000000005</v>
      </c>
      <c r="AH1019" s="226" t="s">
        <v>42164</v>
      </c>
      <c r="AI1019" s="227">
        <v>189537.59</v>
      </c>
      <c r="AK1019" s="207" t="s">
        <v>15613</v>
      </c>
      <c r="AL1019" s="208">
        <v>215049.31</v>
      </c>
      <c r="AM1019" s="93"/>
      <c r="AN1019" s="199" t="s">
        <v>31953</v>
      </c>
      <c r="AO1019" s="200">
        <v>2409.36</v>
      </c>
      <c r="AR1019" s="284"/>
      <c r="AT1019" s="272" t="s">
        <v>40040</v>
      </c>
      <c r="AU1019" s="273">
        <v>68007.44</v>
      </c>
      <c r="AW1019" s="244" t="s">
        <v>38098</v>
      </c>
      <c r="AX1019" s="245">
        <v>10648.63</v>
      </c>
      <c r="AZ1019" s="230" t="s">
        <v>10894</v>
      </c>
      <c r="BA1019" s="231">
        <v>4622</v>
      </c>
      <c r="BC1019" s="209" t="s">
        <v>6663</v>
      </c>
      <c r="BD1019" s="210">
        <v>1307429</v>
      </c>
    </row>
    <row r="1020" spans="5:56" x14ac:dyDescent="0.55000000000000004">
      <c r="E1020" s="282" t="s">
        <v>39838</v>
      </c>
      <c r="F1020" s="282"/>
      <c r="G1020" s="283">
        <v>257369.78</v>
      </c>
      <c r="I1020" s="242" t="s">
        <v>37125</v>
      </c>
      <c r="J1020" s="242"/>
      <c r="K1020" s="243">
        <v>104</v>
      </c>
      <c r="M1020" s="224" t="s">
        <v>5038</v>
      </c>
      <c r="N1020" s="224"/>
      <c r="O1020" s="225">
        <v>205072.51</v>
      </c>
      <c r="Q1020" s="203" t="s">
        <v>1426</v>
      </c>
      <c r="R1020" s="203"/>
      <c r="S1020" s="204">
        <v>15019</v>
      </c>
      <c r="Y1020" t="s">
        <v>48720</v>
      </c>
      <c r="Z1020" s="284">
        <v>9216.5</v>
      </c>
      <c r="AB1020" s="276" t="s">
        <v>69934</v>
      </c>
      <c r="AC1020" s="277">
        <v>167.66</v>
      </c>
      <c r="AE1020" s="246" t="s">
        <v>55819</v>
      </c>
      <c r="AF1020" s="247">
        <v>10120.51</v>
      </c>
      <c r="AH1020" s="226" t="s">
        <v>15599</v>
      </c>
      <c r="AI1020" s="227">
        <v>187604.1</v>
      </c>
      <c r="AK1020" s="207" t="s">
        <v>15614</v>
      </c>
      <c r="AL1020" s="208">
        <v>492569.42</v>
      </c>
      <c r="AM1020" s="93"/>
      <c r="AN1020" s="199" t="s">
        <v>19080</v>
      </c>
      <c r="AO1020" s="200">
        <v>3051.27</v>
      </c>
      <c r="AR1020" s="284"/>
      <c r="AT1020" s="272" t="s">
        <v>40041</v>
      </c>
      <c r="AU1020" s="273">
        <v>257369.78</v>
      </c>
      <c r="AW1020" s="244" t="s">
        <v>38100</v>
      </c>
      <c r="AX1020" s="245">
        <v>104</v>
      </c>
      <c r="AZ1020" s="230" t="s">
        <v>9604</v>
      </c>
      <c r="BA1020" s="231">
        <v>205072.51</v>
      </c>
      <c r="BC1020" s="209" t="s">
        <v>6905</v>
      </c>
      <c r="BD1020" s="210">
        <v>90607</v>
      </c>
    </row>
    <row r="1021" spans="5:56" x14ac:dyDescent="0.55000000000000004">
      <c r="E1021" s="282" t="s">
        <v>39839</v>
      </c>
      <c r="F1021" s="282"/>
      <c r="G1021" s="283">
        <v>9132.67</v>
      </c>
      <c r="I1021" s="242" t="s">
        <v>37126</v>
      </c>
      <c r="J1021" s="242"/>
      <c r="K1021" s="243">
        <v>17292</v>
      </c>
      <c r="M1021" s="224" t="s">
        <v>5167</v>
      </c>
      <c r="N1021" s="224"/>
      <c r="O1021" s="225">
        <v>3183</v>
      </c>
      <c r="Q1021" s="203" t="s">
        <v>1427</v>
      </c>
      <c r="R1021" s="203"/>
      <c r="S1021" s="204">
        <v>13630.08</v>
      </c>
      <c r="Y1021" t="s">
        <v>67081</v>
      </c>
      <c r="Z1021" s="284">
        <v>39366.949999999997</v>
      </c>
      <c r="AB1021" s="276" t="s">
        <v>66997</v>
      </c>
      <c r="AC1021" s="277">
        <v>53997</v>
      </c>
      <c r="AE1021" s="246" t="s">
        <v>15616</v>
      </c>
      <c r="AF1021" s="247">
        <v>7933.22</v>
      </c>
      <c r="AH1021" s="226" t="s">
        <v>15601</v>
      </c>
      <c r="AI1021" s="227">
        <v>14351.71</v>
      </c>
      <c r="AK1021" s="207" t="s">
        <v>15615</v>
      </c>
      <c r="AL1021" s="208">
        <v>9542.2999999999993</v>
      </c>
      <c r="AM1021" s="93"/>
      <c r="AN1021" s="199" t="s">
        <v>19081</v>
      </c>
      <c r="AO1021" s="200">
        <v>371.61</v>
      </c>
      <c r="AR1021" s="284"/>
      <c r="AT1021" s="272" t="s">
        <v>40042</v>
      </c>
      <c r="AU1021" s="273">
        <v>9132.67</v>
      </c>
      <c r="AW1021" s="244" t="s">
        <v>38105</v>
      </c>
      <c r="AX1021" s="245">
        <v>17292</v>
      </c>
      <c r="AZ1021" s="230" t="s">
        <v>10895</v>
      </c>
      <c r="BA1021" s="231">
        <v>3183</v>
      </c>
      <c r="BC1021" s="209" t="s">
        <v>7082</v>
      </c>
      <c r="BD1021" s="210">
        <v>61641.67</v>
      </c>
    </row>
    <row r="1022" spans="5:56" x14ac:dyDescent="0.55000000000000004">
      <c r="E1022" s="282" t="s">
        <v>39840</v>
      </c>
      <c r="F1022" s="282"/>
      <c r="G1022" s="283">
        <v>266983.7</v>
      </c>
      <c r="I1022" s="242" t="s">
        <v>37127</v>
      </c>
      <c r="J1022" s="242"/>
      <c r="K1022" s="243">
        <v>2091.13</v>
      </c>
      <c r="M1022" s="224" t="s">
        <v>5168</v>
      </c>
      <c r="N1022" s="224"/>
      <c r="O1022" s="225">
        <v>1221</v>
      </c>
      <c r="Q1022" s="203" t="s">
        <v>1428</v>
      </c>
      <c r="R1022" s="203"/>
      <c r="S1022" s="204">
        <v>57397</v>
      </c>
      <c r="Y1022" t="s">
        <v>67082</v>
      </c>
      <c r="Z1022" s="284">
        <v>3011.6</v>
      </c>
      <c r="AB1022" s="276" t="s">
        <v>70380</v>
      </c>
      <c r="AC1022" s="277">
        <v>20900</v>
      </c>
      <c r="AE1022" s="246" t="s">
        <v>15617</v>
      </c>
      <c r="AF1022" s="247">
        <v>1456.87</v>
      </c>
      <c r="AH1022" s="226" t="s">
        <v>15608</v>
      </c>
      <c r="AI1022" s="227">
        <v>1980.74</v>
      </c>
      <c r="AK1022" s="207" t="s">
        <v>15616</v>
      </c>
      <c r="AL1022" s="208">
        <v>2198.1799999999998</v>
      </c>
      <c r="AM1022" s="93"/>
      <c r="AN1022" s="199" t="s">
        <v>19084</v>
      </c>
      <c r="AO1022" s="200">
        <v>151.76</v>
      </c>
      <c r="AR1022" s="284"/>
      <c r="AT1022" s="272" t="s">
        <v>40043</v>
      </c>
      <c r="AU1022" s="273">
        <v>266983.7</v>
      </c>
      <c r="AW1022" s="244" t="s">
        <v>38109</v>
      </c>
      <c r="AX1022" s="245">
        <v>2091.13</v>
      </c>
      <c r="AZ1022" s="230" t="s">
        <v>10896</v>
      </c>
      <c r="BA1022" s="231">
        <v>1221</v>
      </c>
      <c r="BC1022" s="209" t="s">
        <v>7329</v>
      </c>
      <c r="BD1022" s="210">
        <v>2224577</v>
      </c>
    </row>
    <row r="1023" spans="5:56" x14ac:dyDescent="0.55000000000000004">
      <c r="E1023" s="282" t="s">
        <v>39841</v>
      </c>
      <c r="F1023" s="282"/>
      <c r="G1023" s="283">
        <v>16957.2</v>
      </c>
      <c r="I1023" s="242" t="s">
        <v>37128</v>
      </c>
      <c r="J1023" s="242"/>
      <c r="K1023" s="243">
        <v>2000</v>
      </c>
      <c r="M1023" s="224" t="s">
        <v>5039</v>
      </c>
      <c r="N1023" s="224"/>
      <c r="O1023" s="225">
        <v>210068.11</v>
      </c>
      <c r="Q1023" s="203" t="s">
        <v>378</v>
      </c>
      <c r="R1023" s="203"/>
      <c r="S1023" s="204">
        <v>237581</v>
      </c>
      <c r="Y1023" t="s">
        <v>67083</v>
      </c>
      <c r="Z1023" s="284">
        <v>9463.83</v>
      </c>
      <c r="AB1023" s="276" t="s">
        <v>60206</v>
      </c>
      <c r="AC1023" s="277">
        <v>12084</v>
      </c>
      <c r="AE1023" s="246" t="s">
        <v>15618</v>
      </c>
      <c r="AF1023" s="247">
        <v>4363.97</v>
      </c>
      <c r="AH1023" s="226" t="s">
        <v>15610</v>
      </c>
      <c r="AI1023" s="227">
        <v>9776.34</v>
      </c>
      <c r="AK1023" s="207" t="s">
        <v>15617</v>
      </c>
      <c r="AL1023" s="208">
        <v>898.17</v>
      </c>
      <c r="AM1023" s="93"/>
      <c r="AN1023" s="199" t="s">
        <v>19087</v>
      </c>
      <c r="AO1023" s="200">
        <v>2409.36</v>
      </c>
      <c r="AR1023" s="284"/>
      <c r="AT1023" s="272" t="s">
        <v>40044</v>
      </c>
      <c r="AU1023" s="273">
        <v>16957.2</v>
      </c>
      <c r="AW1023" s="244" t="s">
        <v>38115</v>
      </c>
      <c r="AX1023" s="245">
        <v>2000</v>
      </c>
      <c r="AZ1023" s="230" t="s">
        <v>9605</v>
      </c>
      <c r="BA1023" s="231">
        <v>210068.11</v>
      </c>
      <c r="BC1023" s="209" t="s">
        <v>7592</v>
      </c>
      <c r="BD1023" s="210">
        <v>809887</v>
      </c>
    </row>
    <row r="1024" spans="5:56" x14ac:dyDescent="0.55000000000000004">
      <c r="E1024" s="282" t="s">
        <v>65525</v>
      </c>
      <c r="F1024" s="282"/>
      <c r="G1024" s="283">
        <v>35969</v>
      </c>
      <c r="I1024" s="242" t="s">
        <v>37129</v>
      </c>
      <c r="J1024" s="242"/>
      <c r="K1024" s="243">
        <v>93794.28</v>
      </c>
      <c r="M1024" s="224" t="s">
        <v>5040</v>
      </c>
      <c r="N1024" s="224"/>
      <c r="O1024" s="225">
        <v>2575</v>
      </c>
      <c r="Q1024" s="203" t="s">
        <v>379</v>
      </c>
      <c r="R1024" s="203"/>
      <c r="S1024" s="204">
        <v>579587.56000000006</v>
      </c>
      <c r="Y1024" t="s">
        <v>67084</v>
      </c>
      <c r="Z1024" s="284">
        <v>1089.4100000000001</v>
      </c>
      <c r="AB1024" s="276" t="s">
        <v>60207</v>
      </c>
      <c r="AC1024" s="277">
        <v>924.45</v>
      </c>
      <c r="AE1024" s="246" t="s">
        <v>51610</v>
      </c>
      <c r="AF1024" s="247">
        <v>12162.2</v>
      </c>
      <c r="AH1024" s="226" t="s">
        <v>15611</v>
      </c>
      <c r="AI1024" s="227">
        <v>3384.97</v>
      </c>
      <c r="AK1024" s="207" t="s">
        <v>15618</v>
      </c>
      <c r="AL1024" s="208">
        <v>2068.7800000000002</v>
      </c>
      <c r="AM1024" s="93"/>
      <c r="AN1024" s="199" t="s">
        <v>31954</v>
      </c>
      <c r="AO1024" s="200">
        <v>383.92</v>
      </c>
      <c r="AR1024" s="284"/>
      <c r="AT1024" s="272" t="s">
        <v>65258</v>
      </c>
      <c r="AU1024" s="273">
        <v>35969</v>
      </c>
      <c r="AW1024" s="244" t="s">
        <v>38119</v>
      </c>
      <c r="AX1024" s="245">
        <v>93794.28</v>
      </c>
      <c r="AZ1024" s="230" t="s">
        <v>9606</v>
      </c>
      <c r="BA1024" s="231">
        <v>2575</v>
      </c>
      <c r="BC1024" s="209" t="s">
        <v>7742</v>
      </c>
      <c r="BD1024" s="210">
        <v>207604</v>
      </c>
    </row>
    <row r="1025" spans="5:56" x14ac:dyDescent="0.55000000000000004">
      <c r="E1025" s="282" t="s">
        <v>65526</v>
      </c>
      <c r="F1025" s="282"/>
      <c r="G1025" s="283">
        <v>26904.84</v>
      </c>
      <c r="I1025" s="242" t="s">
        <v>37130</v>
      </c>
      <c r="J1025" s="242"/>
      <c r="K1025" s="243">
        <v>217252.25</v>
      </c>
      <c r="M1025" s="224" t="s">
        <v>5041</v>
      </c>
      <c r="N1025" s="224"/>
      <c r="O1025" s="225">
        <v>6224.43</v>
      </c>
      <c r="Q1025" s="203" t="s">
        <v>1429</v>
      </c>
      <c r="R1025" s="203"/>
      <c r="S1025" s="204">
        <v>2083158</v>
      </c>
      <c r="Y1025" t="s">
        <v>69691</v>
      </c>
      <c r="Z1025" s="284">
        <v>5090.63</v>
      </c>
      <c r="AB1025" s="276" t="s">
        <v>60208</v>
      </c>
      <c r="AC1025" s="277">
        <v>3023.4</v>
      </c>
      <c r="AE1025" s="246" t="s">
        <v>51611</v>
      </c>
      <c r="AF1025" s="247">
        <v>12829.4</v>
      </c>
      <c r="AH1025" s="226" t="s">
        <v>51607</v>
      </c>
      <c r="AI1025" s="227">
        <v>4851.25</v>
      </c>
      <c r="AK1025" s="207" t="s">
        <v>15619</v>
      </c>
      <c r="AL1025" s="208">
        <v>5576.7</v>
      </c>
      <c r="AM1025" s="93"/>
      <c r="AN1025" s="199" t="s">
        <v>31955</v>
      </c>
      <c r="AO1025" s="200">
        <v>11177.54</v>
      </c>
      <c r="AR1025" s="284"/>
      <c r="AT1025" s="272" t="s">
        <v>65259</v>
      </c>
      <c r="AU1025" s="273">
        <v>26904.84</v>
      </c>
      <c r="AW1025" s="244" t="s">
        <v>38126</v>
      </c>
      <c r="AX1025" s="245">
        <v>217252.25</v>
      </c>
      <c r="AZ1025" s="230" t="s">
        <v>9607</v>
      </c>
      <c r="BA1025" s="231">
        <v>6224.43</v>
      </c>
      <c r="BC1025" s="209" t="s">
        <v>7962</v>
      </c>
      <c r="BD1025" s="210">
        <v>41356</v>
      </c>
    </row>
    <row r="1026" spans="5:56" x14ac:dyDescent="0.55000000000000004">
      <c r="E1026" s="282" t="s">
        <v>39842</v>
      </c>
      <c r="F1026" s="282"/>
      <c r="G1026" s="283">
        <v>31623.31</v>
      </c>
      <c r="I1026" s="242" t="s">
        <v>37131</v>
      </c>
      <c r="J1026" s="242"/>
      <c r="K1026" s="243">
        <v>5857.34</v>
      </c>
      <c r="M1026" s="224" t="s">
        <v>5091</v>
      </c>
      <c r="N1026" s="224"/>
      <c r="O1026" s="225">
        <v>5938.74</v>
      </c>
      <c r="Q1026" s="203" t="s">
        <v>384</v>
      </c>
      <c r="R1026" s="203"/>
      <c r="S1026" s="204">
        <v>13029.66</v>
      </c>
      <c r="Y1026" t="s">
        <v>70394</v>
      </c>
      <c r="Z1026" s="284">
        <v>6021.18</v>
      </c>
      <c r="AB1026" s="276" t="s">
        <v>66998</v>
      </c>
      <c r="AC1026" s="277">
        <v>2848.8</v>
      </c>
      <c r="AE1026" s="246" t="s">
        <v>15624</v>
      </c>
      <c r="AF1026" s="247">
        <v>1911.88</v>
      </c>
      <c r="AH1026" s="226" t="s">
        <v>36013</v>
      </c>
      <c r="AI1026" s="227">
        <v>86418.75</v>
      </c>
      <c r="AK1026" s="207" t="s">
        <v>15620</v>
      </c>
      <c r="AL1026" s="208">
        <v>564</v>
      </c>
      <c r="AM1026" s="93"/>
      <c r="AN1026" s="199" t="s">
        <v>19108</v>
      </c>
      <c r="AO1026" s="200">
        <v>383.92</v>
      </c>
      <c r="AR1026" s="284"/>
      <c r="AT1026" s="272" t="s">
        <v>40045</v>
      </c>
      <c r="AU1026" s="273">
        <v>31623.31</v>
      </c>
      <c r="AW1026" s="244" t="s">
        <v>38134</v>
      </c>
      <c r="AX1026" s="245">
        <v>5857.34</v>
      </c>
      <c r="AZ1026" s="230" t="s">
        <v>10899</v>
      </c>
      <c r="BA1026" s="231">
        <v>5938.74</v>
      </c>
      <c r="BC1026" s="209" t="s">
        <v>8035</v>
      </c>
      <c r="BD1026" s="210">
        <v>9405</v>
      </c>
    </row>
    <row r="1027" spans="5:56" x14ac:dyDescent="0.55000000000000004">
      <c r="E1027" s="282" t="s">
        <v>39843</v>
      </c>
      <c r="F1027" s="282"/>
      <c r="G1027" s="283">
        <v>50327.99</v>
      </c>
      <c r="I1027" s="242" t="s">
        <v>37132</v>
      </c>
      <c r="J1027" s="242"/>
      <c r="K1027" s="243">
        <v>15410</v>
      </c>
      <c r="M1027" s="224" t="s">
        <v>5171</v>
      </c>
      <c r="N1027" s="224"/>
      <c r="O1027" s="225">
        <v>5361.25</v>
      </c>
      <c r="Q1027" s="203" t="s">
        <v>385</v>
      </c>
      <c r="R1027" s="203"/>
      <c r="S1027" s="204">
        <v>156654</v>
      </c>
      <c r="Y1027" t="s">
        <v>66510</v>
      </c>
      <c r="Z1027" s="284">
        <v>1066.6099999999999</v>
      </c>
      <c r="AB1027" s="276" t="s">
        <v>36053</v>
      </c>
      <c r="AC1027" s="277">
        <v>16485</v>
      </c>
      <c r="AE1027" s="246" t="s">
        <v>15625</v>
      </c>
      <c r="AF1027" s="247">
        <v>6122.93</v>
      </c>
      <c r="AH1027" s="226" t="s">
        <v>15615</v>
      </c>
      <c r="AI1027" s="227">
        <v>21179.040000000001</v>
      </c>
      <c r="AK1027" s="207" t="s">
        <v>15621</v>
      </c>
      <c r="AL1027" s="208">
        <v>469.76</v>
      </c>
      <c r="AM1027" s="93"/>
      <c r="AN1027" s="199" t="s">
        <v>19110</v>
      </c>
      <c r="AO1027" s="200">
        <v>11177.54</v>
      </c>
      <c r="AR1027" s="284"/>
      <c r="AT1027" s="272" t="s">
        <v>40046</v>
      </c>
      <c r="AU1027" s="273">
        <v>50327.99</v>
      </c>
      <c r="AW1027" s="244" t="s">
        <v>38138</v>
      </c>
      <c r="AX1027" s="245">
        <v>15410</v>
      </c>
      <c r="AZ1027" s="230" t="s">
        <v>10900</v>
      </c>
      <c r="BA1027" s="231">
        <v>5361.25</v>
      </c>
      <c r="BC1027" s="209" t="s">
        <v>8194</v>
      </c>
      <c r="BD1027" s="210">
        <v>115192</v>
      </c>
    </row>
    <row r="1028" spans="5:56" x14ac:dyDescent="0.55000000000000004">
      <c r="E1028" s="282" t="s">
        <v>39844</v>
      </c>
      <c r="F1028" s="282"/>
      <c r="G1028" s="283">
        <v>3002.02</v>
      </c>
      <c r="I1028" s="242" t="s">
        <v>37133</v>
      </c>
      <c r="J1028" s="242"/>
      <c r="K1028" s="243">
        <v>28011</v>
      </c>
      <c r="M1028" s="224" t="s">
        <v>5092</v>
      </c>
      <c r="N1028" s="224"/>
      <c r="O1028" s="225">
        <v>21364</v>
      </c>
      <c r="Q1028" s="203" t="s">
        <v>390</v>
      </c>
      <c r="R1028" s="203"/>
      <c r="S1028" s="204">
        <v>22306</v>
      </c>
      <c r="Y1028" t="s">
        <v>71280</v>
      </c>
      <c r="Z1028" s="284">
        <v>1360</v>
      </c>
      <c r="AB1028" s="276" t="s">
        <v>36054</v>
      </c>
      <c r="AC1028" s="277">
        <v>1479.05</v>
      </c>
      <c r="AE1028" s="246" t="s">
        <v>15628</v>
      </c>
      <c r="AF1028" s="247">
        <v>115767.01</v>
      </c>
      <c r="AH1028" s="226" t="s">
        <v>15616</v>
      </c>
      <c r="AI1028" s="227">
        <v>8463.9</v>
      </c>
      <c r="AK1028" s="207" t="s">
        <v>15622</v>
      </c>
      <c r="AL1028" s="208">
        <v>254.97</v>
      </c>
      <c r="AM1028" s="93"/>
      <c r="AN1028" s="199" t="s">
        <v>31956</v>
      </c>
      <c r="AO1028" s="200">
        <v>19201</v>
      </c>
      <c r="AR1028" s="284"/>
      <c r="AT1028" s="272" t="s">
        <v>40047</v>
      </c>
      <c r="AU1028" s="273">
        <v>3002.02</v>
      </c>
      <c r="AW1028" s="244" t="s">
        <v>38141</v>
      </c>
      <c r="AX1028" s="245">
        <v>28011</v>
      </c>
      <c r="AZ1028" s="230" t="s">
        <v>10901</v>
      </c>
      <c r="BA1028" s="231">
        <v>21364</v>
      </c>
      <c r="BC1028" s="209" t="s">
        <v>8298</v>
      </c>
      <c r="BD1028" s="210">
        <v>357396</v>
      </c>
    </row>
    <row r="1029" spans="5:56" x14ac:dyDescent="0.55000000000000004">
      <c r="E1029" s="282" t="s">
        <v>39845</v>
      </c>
      <c r="F1029" s="282"/>
      <c r="G1029" s="283">
        <v>6140.56</v>
      </c>
      <c r="I1029" s="242" t="s">
        <v>37134</v>
      </c>
      <c r="J1029" s="242"/>
      <c r="K1029" s="243">
        <v>8381.2800000000007</v>
      </c>
      <c r="M1029" s="224" t="s">
        <v>5093</v>
      </c>
      <c r="N1029" s="224"/>
      <c r="O1029" s="225">
        <v>327504.93</v>
      </c>
      <c r="Q1029" s="203" t="s">
        <v>391</v>
      </c>
      <c r="R1029" s="203"/>
      <c r="S1029" s="204">
        <v>27723.32</v>
      </c>
      <c r="Y1029" t="s">
        <v>58969</v>
      </c>
      <c r="Z1029">
        <v>104.04</v>
      </c>
      <c r="AB1029" s="276" t="s">
        <v>61296</v>
      </c>
      <c r="AC1029" s="277">
        <v>3990</v>
      </c>
      <c r="AE1029" s="246" t="s">
        <v>15629</v>
      </c>
      <c r="AF1029" s="247">
        <v>5039.24</v>
      </c>
      <c r="AH1029" s="226" t="s">
        <v>15617</v>
      </c>
      <c r="AI1029" s="227">
        <v>2267.6999999999998</v>
      </c>
      <c r="AK1029" s="207" t="s">
        <v>15623</v>
      </c>
      <c r="AL1029" s="208">
        <v>43520.09</v>
      </c>
      <c r="AM1029" s="93"/>
      <c r="AN1029" s="199" t="s">
        <v>31957</v>
      </c>
      <c r="AO1029" s="200">
        <v>19201</v>
      </c>
      <c r="AR1029" s="284"/>
      <c r="AT1029" s="272" t="s">
        <v>40048</v>
      </c>
      <c r="AU1029" s="273">
        <v>6140.56</v>
      </c>
      <c r="AW1029" s="244" t="s">
        <v>38146</v>
      </c>
      <c r="AX1029" s="245">
        <v>8381.2800000000007</v>
      </c>
      <c r="AZ1029" s="230" t="s">
        <v>10902</v>
      </c>
      <c r="BA1029" s="231">
        <v>327504.93</v>
      </c>
      <c r="BC1029" s="209" t="s">
        <v>8681</v>
      </c>
      <c r="BD1029" s="210">
        <v>84564</v>
      </c>
    </row>
    <row r="1030" spans="5:56" x14ac:dyDescent="0.55000000000000004">
      <c r="E1030" s="282" t="s">
        <v>39846</v>
      </c>
      <c r="F1030" s="282"/>
      <c r="G1030" s="283">
        <v>141187.23000000001</v>
      </c>
      <c r="I1030" s="242" t="s">
        <v>37135</v>
      </c>
      <c r="J1030" s="242"/>
      <c r="K1030" s="243">
        <v>807170.72</v>
      </c>
      <c r="M1030" s="224" t="s">
        <v>5172</v>
      </c>
      <c r="N1030" s="224"/>
      <c r="O1030" s="225">
        <v>5319</v>
      </c>
      <c r="Q1030" s="203" t="s">
        <v>392</v>
      </c>
      <c r="R1030" s="203"/>
      <c r="S1030" s="204">
        <v>105237</v>
      </c>
      <c r="Y1030" t="s">
        <v>58970</v>
      </c>
      <c r="Z1030">
        <v>326.95999999999998</v>
      </c>
      <c r="AB1030" s="276" t="s">
        <v>61297</v>
      </c>
      <c r="AC1030" s="277">
        <v>305.25</v>
      </c>
      <c r="AE1030" s="246" t="s">
        <v>15630</v>
      </c>
      <c r="AF1030" s="247">
        <v>1833.03</v>
      </c>
      <c r="AH1030" s="226" t="s">
        <v>15618</v>
      </c>
      <c r="AI1030" s="227">
        <v>2259.34</v>
      </c>
      <c r="AK1030" s="207" t="s">
        <v>15624</v>
      </c>
      <c r="AL1030" s="208">
        <v>3329.25</v>
      </c>
      <c r="AM1030" s="93"/>
      <c r="AN1030" s="199" t="s">
        <v>31958</v>
      </c>
      <c r="AO1030" s="200">
        <v>7639.9</v>
      </c>
      <c r="AR1030" s="284"/>
      <c r="AT1030" s="272" t="s">
        <v>40049</v>
      </c>
      <c r="AU1030" s="273">
        <v>141187.23000000001</v>
      </c>
      <c r="AW1030" s="244" t="s">
        <v>38153</v>
      </c>
      <c r="AX1030" s="245">
        <v>807170.72</v>
      </c>
      <c r="AZ1030" s="230" t="s">
        <v>10903</v>
      </c>
      <c r="BA1030" s="231">
        <v>5319</v>
      </c>
      <c r="BC1030" s="209" t="s">
        <v>8921</v>
      </c>
      <c r="BD1030" s="210">
        <v>296070.63</v>
      </c>
    </row>
    <row r="1031" spans="5:56" x14ac:dyDescent="0.55000000000000004">
      <c r="E1031" s="282" t="s">
        <v>39847</v>
      </c>
      <c r="F1031" s="282"/>
      <c r="G1031" s="283">
        <v>3280.57</v>
      </c>
      <c r="I1031" s="242" t="s">
        <v>37136</v>
      </c>
      <c r="J1031" s="242"/>
      <c r="K1031" s="243">
        <v>47641</v>
      </c>
      <c r="M1031" s="224" t="s">
        <v>5094</v>
      </c>
      <c r="N1031" s="224"/>
      <c r="O1031" s="225">
        <v>4406</v>
      </c>
      <c r="Q1031" s="203" t="s">
        <v>393</v>
      </c>
      <c r="R1031" s="203"/>
      <c r="S1031" s="204">
        <v>856350</v>
      </c>
      <c r="Y1031" t="s">
        <v>63561</v>
      </c>
      <c r="Z1031" s="284">
        <v>43387.5</v>
      </c>
      <c r="AB1031" s="276" t="s">
        <v>66999</v>
      </c>
      <c r="AC1031" s="277">
        <v>-0.34</v>
      </c>
      <c r="AE1031" s="246" t="s">
        <v>15631</v>
      </c>
      <c r="AF1031" s="247">
        <v>8995.19</v>
      </c>
      <c r="AH1031" s="226" t="s">
        <v>51608</v>
      </c>
      <c r="AI1031" s="227">
        <v>4893.82</v>
      </c>
      <c r="AK1031" s="207" t="s">
        <v>15625</v>
      </c>
      <c r="AL1031" s="208">
        <v>9243.7800000000007</v>
      </c>
      <c r="AM1031" s="93"/>
      <c r="AN1031" s="199" t="s">
        <v>31959</v>
      </c>
      <c r="AO1031" s="200">
        <v>2107.79</v>
      </c>
      <c r="AR1031" s="284"/>
      <c r="AT1031" s="272" t="s">
        <v>40050</v>
      </c>
      <c r="AU1031" s="273">
        <v>3280.57</v>
      </c>
      <c r="AW1031" s="244" t="s">
        <v>38160</v>
      </c>
      <c r="AX1031" s="245">
        <v>47641</v>
      </c>
      <c r="AZ1031" s="230" t="s">
        <v>10904</v>
      </c>
      <c r="BA1031" s="231">
        <v>4406</v>
      </c>
      <c r="BC1031" s="209" t="s">
        <v>9162</v>
      </c>
      <c r="BD1031" s="210">
        <v>143270</v>
      </c>
    </row>
    <row r="1032" spans="5:56" x14ac:dyDescent="0.55000000000000004">
      <c r="E1032" s="282" t="s">
        <v>39848</v>
      </c>
      <c r="F1032" s="282"/>
      <c r="G1032" s="283">
        <v>110086.54</v>
      </c>
      <c r="I1032" s="242" t="s">
        <v>37138</v>
      </c>
      <c r="J1032" s="242"/>
      <c r="K1032" s="243">
        <v>4400</v>
      </c>
      <c r="M1032" s="224" t="s">
        <v>5095</v>
      </c>
      <c r="N1032" s="224"/>
      <c r="O1032" s="225">
        <v>173522.68</v>
      </c>
      <c r="Q1032" s="203" t="s">
        <v>1430</v>
      </c>
      <c r="R1032" s="203"/>
      <c r="S1032" s="204">
        <v>227472.69</v>
      </c>
      <c r="Y1032" t="s">
        <v>60227</v>
      </c>
      <c r="Z1032" s="284">
        <v>47362.36</v>
      </c>
      <c r="AB1032" s="276" t="s">
        <v>46699</v>
      </c>
      <c r="AC1032" s="277">
        <v>33730</v>
      </c>
      <c r="AE1032" s="246" t="s">
        <v>15632</v>
      </c>
      <c r="AF1032" s="247">
        <v>12198.11</v>
      </c>
      <c r="AH1032" s="226" t="s">
        <v>46663</v>
      </c>
      <c r="AI1032" s="227">
        <v>2532.35</v>
      </c>
      <c r="AK1032" s="207" t="s">
        <v>15626</v>
      </c>
      <c r="AL1032" s="208">
        <v>2163.5100000000002</v>
      </c>
      <c r="AM1032" s="93"/>
      <c r="AN1032" s="199" t="s">
        <v>31960</v>
      </c>
      <c r="AO1032" s="200">
        <v>6039.81</v>
      </c>
      <c r="AT1032" s="272" t="s">
        <v>40051</v>
      </c>
      <c r="AU1032" s="273">
        <v>110086.54</v>
      </c>
      <c r="AW1032" s="244" t="s">
        <v>38167</v>
      </c>
      <c r="AX1032" s="245">
        <v>4400</v>
      </c>
      <c r="AZ1032" s="230" t="s">
        <v>10905</v>
      </c>
      <c r="BA1032" s="231">
        <v>173522.68</v>
      </c>
      <c r="BC1032" s="209" t="s">
        <v>9261</v>
      </c>
      <c r="BD1032" s="210">
        <v>8199368.3600000003</v>
      </c>
    </row>
    <row r="1033" spans="5:56" x14ac:dyDescent="0.55000000000000004">
      <c r="E1033" s="282" t="s">
        <v>65527</v>
      </c>
      <c r="F1033" s="282"/>
      <c r="G1033" s="283">
        <v>3977.79</v>
      </c>
      <c r="I1033" s="242" t="s">
        <v>37139</v>
      </c>
      <c r="J1033" s="242"/>
      <c r="K1033" s="243">
        <v>35192.230000000003</v>
      </c>
      <c r="M1033" s="224" t="s">
        <v>5096</v>
      </c>
      <c r="N1033" s="224"/>
      <c r="O1033" s="225">
        <v>1445.67</v>
      </c>
      <c r="Q1033" s="203" t="s">
        <v>1431</v>
      </c>
      <c r="R1033" s="203"/>
      <c r="S1033" s="204">
        <v>243490.35</v>
      </c>
      <c r="Y1033" t="s">
        <v>70396</v>
      </c>
      <c r="Z1033" s="284">
        <v>6297</v>
      </c>
      <c r="AB1033" s="276" t="s">
        <v>42194</v>
      </c>
      <c r="AC1033" s="277">
        <v>3685.82</v>
      </c>
      <c r="AE1033" s="246" t="s">
        <v>15633</v>
      </c>
      <c r="AF1033" s="247">
        <v>4009.4</v>
      </c>
      <c r="AH1033" s="226" t="s">
        <v>15619</v>
      </c>
      <c r="AI1033" s="227">
        <v>94617.36</v>
      </c>
      <c r="AK1033" s="207" t="s">
        <v>15627</v>
      </c>
      <c r="AL1033" s="208">
        <v>28076.37</v>
      </c>
      <c r="AM1033" s="93"/>
      <c r="AN1033" s="199" t="s">
        <v>31961</v>
      </c>
      <c r="AO1033" s="200">
        <v>413.5</v>
      </c>
      <c r="AR1033" s="284"/>
      <c r="AT1033" s="272" t="s">
        <v>66164</v>
      </c>
      <c r="AU1033" s="273">
        <v>3977.79</v>
      </c>
      <c r="AW1033" s="244" t="s">
        <v>38170</v>
      </c>
      <c r="AX1033" s="245">
        <v>35192.230000000003</v>
      </c>
      <c r="AZ1033" s="230" t="s">
        <v>10906</v>
      </c>
      <c r="BA1033" s="231">
        <v>1445.67</v>
      </c>
      <c r="BC1033" s="209" t="s">
        <v>9510</v>
      </c>
      <c r="BD1033" s="210">
        <v>112454.2</v>
      </c>
    </row>
    <row r="1034" spans="5:56" x14ac:dyDescent="0.55000000000000004">
      <c r="E1034" s="282" t="s">
        <v>39849</v>
      </c>
      <c r="F1034" s="282"/>
      <c r="G1034" s="283">
        <v>13744.49</v>
      </c>
      <c r="I1034" s="242" t="s">
        <v>37140</v>
      </c>
      <c r="J1034" s="242"/>
      <c r="K1034" s="243">
        <v>27940.71</v>
      </c>
      <c r="M1034" s="224" t="s">
        <v>5173</v>
      </c>
      <c r="N1034" s="224"/>
      <c r="O1034" s="225">
        <v>1369.96</v>
      </c>
      <c r="Q1034" s="203" t="s">
        <v>395</v>
      </c>
      <c r="R1034" s="203"/>
      <c r="S1034" s="204">
        <v>253241</v>
      </c>
      <c r="Y1034" t="s">
        <v>66513</v>
      </c>
      <c r="Z1034" s="284">
        <v>39602.379999999997</v>
      </c>
      <c r="AB1034" s="276" t="s">
        <v>42195</v>
      </c>
      <c r="AC1034" s="277">
        <v>691.18</v>
      </c>
      <c r="AE1034" s="246" t="s">
        <v>15634</v>
      </c>
      <c r="AF1034" s="247">
        <v>2064.6799999999998</v>
      </c>
      <c r="AH1034" s="226" t="s">
        <v>34540</v>
      </c>
      <c r="AI1034" s="227">
        <v>114249.52</v>
      </c>
      <c r="AK1034" s="207" t="s">
        <v>15628</v>
      </c>
      <c r="AL1034" s="208">
        <v>217061.42</v>
      </c>
      <c r="AM1034" s="93"/>
      <c r="AN1034" s="199" t="s">
        <v>19166</v>
      </c>
      <c r="AO1034" s="200">
        <v>7639.9</v>
      </c>
      <c r="AT1034" s="272" t="s">
        <v>40052</v>
      </c>
      <c r="AU1034" s="273">
        <v>13744.49</v>
      </c>
      <c r="AW1034" s="244" t="s">
        <v>38175</v>
      </c>
      <c r="AX1034" s="245">
        <v>27940.71</v>
      </c>
      <c r="AZ1034" s="230" t="s">
        <v>10907</v>
      </c>
      <c r="BA1034" s="231">
        <v>1369.96</v>
      </c>
      <c r="BC1034" s="209" t="s">
        <v>11057</v>
      </c>
      <c r="BD1034" s="210">
        <v>86688.42</v>
      </c>
    </row>
    <row r="1035" spans="5:56" x14ac:dyDescent="0.55000000000000004">
      <c r="E1035" s="282" t="s">
        <v>39850</v>
      </c>
      <c r="F1035" s="282"/>
      <c r="G1035" s="283">
        <v>133231.67000000001</v>
      </c>
      <c r="I1035" s="242" t="s">
        <v>37141</v>
      </c>
      <c r="J1035" s="242"/>
      <c r="K1035" s="243">
        <v>146425.88</v>
      </c>
      <c r="M1035" s="224" t="s">
        <v>3604</v>
      </c>
      <c r="N1035" s="224"/>
      <c r="O1035" s="225">
        <v>71437.05</v>
      </c>
      <c r="Q1035" s="203" t="s">
        <v>397</v>
      </c>
      <c r="R1035" s="203"/>
      <c r="S1035" s="204">
        <v>424497</v>
      </c>
      <c r="Y1035" t="s">
        <v>58971</v>
      </c>
      <c r="Z1035" s="284">
        <v>17575</v>
      </c>
      <c r="AB1035" s="276" t="s">
        <v>51709</v>
      </c>
      <c r="AC1035" s="277">
        <v>647</v>
      </c>
      <c r="AE1035" s="246" t="s">
        <v>33109</v>
      </c>
      <c r="AF1035" s="247">
        <v>284980.39</v>
      </c>
      <c r="AH1035" s="226" t="s">
        <v>15620</v>
      </c>
      <c r="AI1035" s="227">
        <v>4850</v>
      </c>
      <c r="AK1035" s="207" t="s">
        <v>15629</v>
      </c>
      <c r="AL1035" s="208">
        <v>18775.12</v>
      </c>
      <c r="AM1035" s="93"/>
      <c r="AN1035" s="199" t="s">
        <v>19168</v>
      </c>
      <c r="AO1035" s="200">
        <v>2107.79</v>
      </c>
      <c r="AR1035" s="284"/>
      <c r="AT1035" s="272" t="s">
        <v>40053</v>
      </c>
      <c r="AU1035" s="273">
        <v>133231.67000000001</v>
      </c>
      <c r="AW1035" s="244" t="s">
        <v>38180</v>
      </c>
      <c r="AX1035" s="245">
        <v>146425.88</v>
      </c>
      <c r="AZ1035" s="230" t="s">
        <v>9608</v>
      </c>
      <c r="BA1035" s="231">
        <v>71437.05</v>
      </c>
      <c r="BC1035" s="209" t="s">
        <v>11260</v>
      </c>
      <c r="BD1035" s="210">
        <v>11064.9</v>
      </c>
    </row>
    <row r="1036" spans="5:56" x14ac:dyDescent="0.55000000000000004">
      <c r="E1036" s="282" t="s">
        <v>39851</v>
      </c>
      <c r="F1036" s="282"/>
      <c r="G1036" s="283">
        <v>59548.87</v>
      </c>
      <c r="I1036" s="242" t="s">
        <v>37142</v>
      </c>
      <c r="J1036" s="242"/>
      <c r="K1036" s="243">
        <v>15156.46</v>
      </c>
      <c r="M1036" s="224" t="s">
        <v>5174</v>
      </c>
      <c r="N1036" s="224"/>
      <c r="O1036" s="225">
        <v>2006</v>
      </c>
      <c r="Q1036" s="203" t="s">
        <v>398</v>
      </c>
      <c r="R1036" s="203"/>
      <c r="S1036" s="204">
        <v>113350</v>
      </c>
      <c r="Y1036" t="s">
        <v>71281</v>
      </c>
      <c r="Z1036" s="284">
        <v>5402</v>
      </c>
      <c r="AB1036" s="276" t="s">
        <v>54860</v>
      </c>
      <c r="AC1036" s="277">
        <v>78995.789999999994</v>
      </c>
      <c r="AE1036" s="246" t="s">
        <v>55820</v>
      </c>
      <c r="AF1036" s="247">
        <v>4098.2700000000004</v>
      </c>
      <c r="AH1036" s="226" t="s">
        <v>15621</v>
      </c>
      <c r="AI1036" s="227">
        <v>14975.13</v>
      </c>
      <c r="AK1036" s="207" t="s">
        <v>15630</v>
      </c>
      <c r="AL1036" s="208">
        <v>5843.61</v>
      </c>
      <c r="AM1036" s="93"/>
      <c r="AN1036" s="199" t="s">
        <v>31962</v>
      </c>
      <c r="AO1036" s="200">
        <v>6039.81</v>
      </c>
      <c r="AR1036" s="284"/>
      <c r="AT1036" s="272" t="s">
        <v>40054</v>
      </c>
      <c r="AU1036" s="273">
        <v>59548.87</v>
      </c>
      <c r="AW1036" s="244" t="s">
        <v>38184</v>
      </c>
      <c r="AX1036" s="245">
        <v>15156.46</v>
      </c>
      <c r="AZ1036" s="230" t="s">
        <v>10908</v>
      </c>
      <c r="BA1036" s="231">
        <v>2006</v>
      </c>
      <c r="BC1036" s="209" t="s">
        <v>11510</v>
      </c>
      <c r="BD1036" s="210">
        <v>2898666.32</v>
      </c>
    </row>
    <row r="1037" spans="5:56" x14ac:dyDescent="0.55000000000000004">
      <c r="E1037" s="282" t="s">
        <v>39853</v>
      </c>
      <c r="F1037" s="282"/>
      <c r="G1037" s="283">
        <v>86484.17</v>
      </c>
      <c r="I1037" s="242" t="s">
        <v>37144</v>
      </c>
      <c r="J1037" s="242"/>
      <c r="K1037" s="243">
        <v>20012.740000000002</v>
      </c>
      <c r="M1037" s="224" t="s">
        <v>5097</v>
      </c>
      <c r="N1037" s="224"/>
      <c r="O1037" s="225">
        <v>6162.8</v>
      </c>
      <c r="Q1037" s="203" t="s">
        <v>4037</v>
      </c>
      <c r="R1037" s="203"/>
      <c r="S1037" s="204">
        <v>14167</v>
      </c>
      <c r="Y1037" t="s">
        <v>69854</v>
      </c>
      <c r="Z1037" s="284">
        <v>9178.73</v>
      </c>
      <c r="AB1037" s="276" t="s">
        <v>54861</v>
      </c>
      <c r="AC1037" s="277">
        <v>5516.63</v>
      </c>
      <c r="AE1037" s="246" t="s">
        <v>15638</v>
      </c>
      <c r="AF1037" s="247">
        <v>33547.65</v>
      </c>
      <c r="AH1037" s="226" t="s">
        <v>34541</v>
      </c>
      <c r="AI1037" s="227">
        <v>49100.28</v>
      </c>
      <c r="AK1037" s="207" t="s">
        <v>15631</v>
      </c>
      <c r="AL1037" s="208">
        <v>3978.4</v>
      </c>
      <c r="AM1037" s="93"/>
      <c r="AN1037" s="199" t="s">
        <v>19169</v>
      </c>
      <c r="AO1037" s="200">
        <v>413.5</v>
      </c>
      <c r="AR1037" s="284"/>
      <c r="AT1037" s="272" t="s">
        <v>40056</v>
      </c>
      <c r="AU1037" s="273">
        <v>86484.17</v>
      </c>
      <c r="AW1037" s="244" t="s">
        <v>38191</v>
      </c>
      <c r="AX1037" s="245">
        <v>20012.740000000002</v>
      </c>
      <c r="AZ1037" s="230" t="s">
        <v>10909</v>
      </c>
      <c r="BA1037" s="231">
        <v>6162.8</v>
      </c>
      <c r="BC1037" s="209" t="s">
        <v>9810</v>
      </c>
      <c r="BD1037" s="210">
        <v>17057241.5</v>
      </c>
    </row>
    <row r="1038" spans="5:56" x14ac:dyDescent="0.55000000000000004">
      <c r="E1038" s="282" t="s">
        <v>39854</v>
      </c>
      <c r="F1038" s="282"/>
      <c r="G1038" s="283">
        <v>32598.97</v>
      </c>
      <c r="I1038" s="242" t="s">
        <v>37145</v>
      </c>
      <c r="J1038" s="242"/>
      <c r="K1038" s="243">
        <v>1067273.45</v>
      </c>
      <c r="M1038" s="224" t="s">
        <v>5098</v>
      </c>
      <c r="N1038" s="224"/>
      <c r="O1038" s="225">
        <v>12251.93</v>
      </c>
      <c r="Q1038" s="203" t="s">
        <v>4038</v>
      </c>
      <c r="R1038" s="203"/>
      <c r="S1038" s="204">
        <v>14013</v>
      </c>
      <c r="Y1038" t="s">
        <v>69855</v>
      </c>
      <c r="Z1038" s="284">
        <v>14153.8</v>
      </c>
      <c r="AB1038" s="276" t="s">
        <v>54862</v>
      </c>
      <c r="AC1038" s="277">
        <v>18894.5</v>
      </c>
      <c r="AE1038" s="246" t="s">
        <v>38861</v>
      </c>
      <c r="AF1038" s="247">
        <v>41242.06</v>
      </c>
      <c r="AH1038" s="226" t="s">
        <v>34542</v>
      </c>
      <c r="AI1038" s="227">
        <v>26558.83</v>
      </c>
      <c r="AK1038" s="207" t="s">
        <v>15632</v>
      </c>
      <c r="AL1038" s="208">
        <v>4097.84</v>
      </c>
      <c r="AM1038" s="93"/>
      <c r="AN1038" s="199" t="s">
        <v>31963</v>
      </c>
      <c r="AO1038" s="200">
        <v>35670</v>
      </c>
      <c r="AR1038" s="284"/>
      <c r="AT1038" s="272" t="s">
        <v>40057</v>
      </c>
      <c r="AU1038" s="273">
        <v>32598.97</v>
      </c>
      <c r="AW1038" s="244" t="s">
        <v>38196</v>
      </c>
      <c r="AX1038" s="245">
        <v>1067273.45</v>
      </c>
      <c r="AZ1038" s="230" t="s">
        <v>10910</v>
      </c>
      <c r="BA1038" s="231">
        <v>12251.93</v>
      </c>
      <c r="BC1038" s="209" t="s">
        <v>6664</v>
      </c>
      <c r="BD1038" s="210">
        <v>38643</v>
      </c>
    </row>
    <row r="1039" spans="5:56" x14ac:dyDescent="0.55000000000000004">
      <c r="E1039" s="282" t="s">
        <v>39855</v>
      </c>
      <c r="F1039" s="282"/>
      <c r="G1039" s="283">
        <v>39869.760000000002</v>
      </c>
      <c r="I1039" s="242" t="s">
        <v>37148</v>
      </c>
      <c r="J1039" s="242"/>
      <c r="K1039" s="243">
        <v>10613.51</v>
      </c>
      <c r="M1039" s="224" t="s">
        <v>5099</v>
      </c>
      <c r="N1039" s="224"/>
      <c r="O1039" s="225">
        <v>904.86</v>
      </c>
      <c r="Q1039" s="203" t="s">
        <v>400</v>
      </c>
      <c r="R1039" s="203"/>
      <c r="S1039" s="204">
        <v>29219.56</v>
      </c>
      <c r="Y1039" t="s">
        <v>64047</v>
      </c>
      <c r="Z1039" s="284">
        <v>5864.72</v>
      </c>
      <c r="AB1039" s="276" t="s">
        <v>51710</v>
      </c>
      <c r="AC1039" s="277">
        <v>26400</v>
      </c>
      <c r="AE1039" s="246" t="s">
        <v>57241</v>
      </c>
      <c r="AF1039" s="247">
        <v>19500</v>
      </c>
      <c r="AH1039" s="226" t="s">
        <v>51609</v>
      </c>
      <c r="AI1039" s="227">
        <v>11608.58</v>
      </c>
      <c r="AK1039" s="207" t="s">
        <v>15633</v>
      </c>
      <c r="AL1039" s="208">
        <v>23777.24</v>
      </c>
      <c r="AM1039" s="93"/>
      <c r="AN1039" s="199" t="s">
        <v>19214</v>
      </c>
      <c r="AO1039" s="200">
        <v>35670</v>
      </c>
      <c r="AR1039" s="284"/>
      <c r="AT1039" s="272" t="s">
        <v>40058</v>
      </c>
      <c r="AU1039" s="273">
        <v>39869.760000000002</v>
      </c>
      <c r="AW1039" s="244" t="s">
        <v>38211</v>
      </c>
      <c r="AX1039" s="245">
        <v>10613.51</v>
      </c>
      <c r="AZ1039" s="230" t="s">
        <v>10911</v>
      </c>
      <c r="BA1039" s="231">
        <v>904.86</v>
      </c>
      <c r="BC1039" s="209" t="s">
        <v>6906</v>
      </c>
      <c r="BD1039" s="210">
        <v>4106</v>
      </c>
    </row>
    <row r="1040" spans="5:56" x14ac:dyDescent="0.55000000000000004">
      <c r="E1040" s="282" t="s">
        <v>39856</v>
      </c>
      <c r="F1040" s="282"/>
      <c r="G1040" s="283">
        <v>27143.68</v>
      </c>
      <c r="I1040" s="242" t="s">
        <v>37149</v>
      </c>
      <c r="J1040" s="242"/>
      <c r="K1040" s="243">
        <v>64522.98</v>
      </c>
      <c r="M1040" s="224" t="s">
        <v>5100</v>
      </c>
      <c r="N1040" s="224"/>
      <c r="O1040" s="225">
        <v>883.36</v>
      </c>
      <c r="Q1040" s="203" t="s">
        <v>401</v>
      </c>
      <c r="R1040" s="203"/>
      <c r="S1040" s="204">
        <v>328549</v>
      </c>
      <c r="Y1040" t="s">
        <v>64048</v>
      </c>
      <c r="Z1040">
        <v>448.64</v>
      </c>
      <c r="AB1040" s="276" t="s">
        <v>67000</v>
      </c>
      <c r="AC1040" s="277">
        <v>936.68</v>
      </c>
      <c r="AE1040" s="246" t="s">
        <v>44391</v>
      </c>
      <c r="AF1040" s="247">
        <v>2965746.7</v>
      </c>
      <c r="AH1040" s="226" t="s">
        <v>51610</v>
      </c>
      <c r="AI1040" s="227">
        <v>19869.78</v>
      </c>
      <c r="AK1040" s="207" t="s">
        <v>15634</v>
      </c>
      <c r="AL1040" s="208">
        <v>1835.32</v>
      </c>
      <c r="AM1040" s="93"/>
      <c r="AN1040" s="199" t="s">
        <v>13430</v>
      </c>
      <c r="AO1040" s="200">
        <v>3633.28</v>
      </c>
      <c r="AR1040" s="284"/>
      <c r="AT1040" s="272" t="s">
        <v>40059</v>
      </c>
      <c r="AU1040" s="273">
        <v>27143.68</v>
      </c>
      <c r="AW1040" s="244" t="s">
        <v>38221</v>
      </c>
      <c r="AX1040" s="245">
        <v>64522.98</v>
      </c>
      <c r="AZ1040" s="230" t="s">
        <v>10912</v>
      </c>
      <c r="BA1040" s="231">
        <v>883.36</v>
      </c>
      <c r="BC1040" s="209" t="s">
        <v>7083</v>
      </c>
      <c r="BD1040" s="210">
        <v>1236</v>
      </c>
    </row>
    <row r="1041" spans="5:56" x14ac:dyDescent="0.55000000000000004">
      <c r="E1041" s="282" t="s">
        <v>39857</v>
      </c>
      <c r="F1041" s="282"/>
      <c r="G1041" s="283">
        <v>57741.7</v>
      </c>
      <c r="I1041" s="242" t="s">
        <v>37151</v>
      </c>
      <c r="J1041" s="242"/>
      <c r="K1041" s="243">
        <v>14066</v>
      </c>
      <c r="M1041" s="224" t="s">
        <v>5101</v>
      </c>
      <c r="N1041" s="224"/>
      <c r="O1041" s="225">
        <v>34637.480000000003</v>
      </c>
      <c r="Q1041" s="203" t="s">
        <v>402</v>
      </c>
      <c r="R1041" s="203"/>
      <c r="S1041" s="204">
        <v>23227</v>
      </c>
      <c r="Y1041" t="s">
        <v>64049</v>
      </c>
      <c r="Z1041" s="284">
        <v>1409.88</v>
      </c>
      <c r="AB1041" s="276" t="s">
        <v>51711</v>
      </c>
      <c r="AC1041" s="277">
        <v>36552</v>
      </c>
      <c r="AE1041" s="246" t="s">
        <v>57242</v>
      </c>
      <c r="AF1041" s="247">
        <v>99092.12</v>
      </c>
      <c r="AH1041" s="226" t="s">
        <v>51611</v>
      </c>
      <c r="AI1041" s="227">
        <v>15624.12</v>
      </c>
      <c r="AK1041" s="207" t="s">
        <v>15635</v>
      </c>
      <c r="AL1041" s="208">
        <v>7109.33</v>
      </c>
      <c r="AM1041" s="93"/>
      <c r="AN1041" s="199" t="s">
        <v>13431</v>
      </c>
      <c r="AO1041" s="200">
        <v>683</v>
      </c>
      <c r="AR1041" s="284"/>
      <c r="AT1041" s="272" t="s">
        <v>40060</v>
      </c>
      <c r="AU1041" s="273">
        <v>57741.7</v>
      </c>
      <c r="AW1041" s="244" t="s">
        <v>38236</v>
      </c>
      <c r="AX1041" s="245">
        <v>14066</v>
      </c>
      <c r="AZ1041" s="230" t="s">
        <v>10913</v>
      </c>
      <c r="BA1041" s="231">
        <v>34637.480000000003</v>
      </c>
      <c r="BC1041" s="209" t="s">
        <v>7330</v>
      </c>
      <c r="BD1041" s="210">
        <v>50633.82</v>
      </c>
    </row>
    <row r="1042" spans="5:56" x14ac:dyDescent="0.55000000000000004">
      <c r="E1042" s="282" t="s">
        <v>39859</v>
      </c>
      <c r="F1042" s="282"/>
      <c r="G1042" s="283">
        <v>22697.16</v>
      </c>
      <c r="I1042" s="242" t="s">
        <v>37152</v>
      </c>
      <c r="J1042" s="242"/>
      <c r="K1042" s="243">
        <v>334072.82</v>
      </c>
      <c r="M1042" s="224" t="s">
        <v>5175</v>
      </c>
      <c r="N1042" s="224"/>
      <c r="O1042" s="225">
        <v>3575</v>
      </c>
      <c r="Q1042" s="203" t="s">
        <v>403</v>
      </c>
      <c r="R1042" s="203"/>
      <c r="S1042" s="204">
        <v>316133</v>
      </c>
      <c r="Y1042" t="s">
        <v>64050</v>
      </c>
      <c r="Z1042">
        <v>352.56</v>
      </c>
      <c r="AB1042" s="276" t="s">
        <v>48701</v>
      </c>
      <c r="AC1042" s="277">
        <v>143013.20000000001</v>
      </c>
      <c r="AE1042" s="246" t="s">
        <v>15639</v>
      </c>
      <c r="AF1042" s="247">
        <v>294482.76</v>
      </c>
      <c r="AH1042" s="226" t="s">
        <v>15623</v>
      </c>
      <c r="AI1042" s="227">
        <v>9042.65</v>
      </c>
      <c r="AK1042" s="207" t="s">
        <v>15636</v>
      </c>
      <c r="AL1042" s="208">
        <v>547.75</v>
      </c>
      <c r="AM1042" s="93"/>
      <c r="AN1042" s="199" t="s">
        <v>13432</v>
      </c>
      <c r="AO1042" s="200">
        <v>1264</v>
      </c>
      <c r="AR1042" s="284"/>
      <c r="AT1042" s="272" t="s">
        <v>40062</v>
      </c>
      <c r="AU1042" s="273">
        <v>22697.16</v>
      </c>
      <c r="AW1042" s="244" t="s">
        <v>38241</v>
      </c>
      <c r="AX1042" s="245">
        <v>334072.82</v>
      </c>
      <c r="AZ1042" s="230" t="s">
        <v>10914</v>
      </c>
      <c r="BA1042" s="231">
        <v>3575</v>
      </c>
      <c r="BC1042" s="209" t="s">
        <v>7593</v>
      </c>
      <c r="BD1042" s="210">
        <v>6589.68</v>
      </c>
    </row>
    <row r="1043" spans="5:56" x14ac:dyDescent="0.55000000000000004">
      <c r="E1043" s="282" t="s">
        <v>65528</v>
      </c>
      <c r="F1043" s="282"/>
      <c r="G1043" s="283">
        <v>6889.23</v>
      </c>
      <c r="I1043" s="242" t="s">
        <v>37153</v>
      </c>
      <c r="J1043" s="242"/>
      <c r="K1043" s="243">
        <v>13895.72</v>
      </c>
      <c r="M1043" s="224" t="s">
        <v>5176</v>
      </c>
      <c r="N1043" s="224"/>
      <c r="O1043" s="225">
        <v>6907.02</v>
      </c>
      <c r="Q1043" s="203" t="s">
        <v>404</v>
      </c>
      <c r="R1043" s="203"/>
      <c r="S1043" s="204">
        <v>597736</v>
      </c>
      <c r="Y1043" t="s">
        <v>70399</v>
      </c>
      <c r="Z1043">
        <v>822.92</v>
      </c>
      <c r="AB1043" s="276" t="s">
        <v>57264</v>
      </c>
      <c r="AC1043" s="277">
        <v>1095</v>
      </c>
      <c r="AE1043" s="246" t="s">
        <v>15640</v>
      </c>
      <c r="AF1043" s="247">
        <v>51272.81</v>
      </c>
      <c r="AH1043" s="226" t="s">
        <v>15624</v>
      </c>
      <c r="AI1043" s="227">
        <v>3407.08</v>
      </c>
      <c r="AK1043" s="207" t="s">
        <v>15637</v>
      </c>
      <c r="AL1043" s="208">
        <v>44957.19</v>
      </c>
      <c r="AM1043" s="93"/>
      <c r="AN1043" s="199" t="s">
        <v>31964</v>
      </c>
      <c r="AO1043" s="200">
        <v>5601</v>
      </c>
      <c r="AR1043" s="284"/>
      <c r="AT1043" s="272" t="s">
        <v>40063</v>
      </c>
      <c r="AU1043" s="273">
        <v>6889.23</v>
      </c>
      <c r="AW1043" s="244" t="s">
        <v>38249</v>
      </c>
      <c r="AX1043" s="245">
        <v>13895.72</v>
      </c>
      <c r="AZ1043" s="230" t="s">
        <v>10915</v>
      </c>
      <c r="BA1043" s="231">
        <v>6907.02</v>
      </c>
      <c r="BC1043" s="209" t="s">
        <v>7743</v>
      </c>
      <c r="BD1043" s="210">
        <v>2061</v>
      </c>
    </row>
    <row r="1044" spans="5:56" x14ac:dyDescent="0.55000000000000004">
      <c r="E1044" s="282" t="s">
        <v>39860</v>
      </c>
      <c r="F1044" s="282"/>
      <c r="G1044" s="283">
        <v>2109.0500000000002</v>
      </c>
      <c r="I1044" s="242" t="s">
        <v>37154</v>
      </c>
      <c r="J1044" s="242"/>
      <c r="K1044" s="243">
        <v>244916.55</v>
      </c>
      <c r="M1044" s="224" t="s">
        <v>5102</v>
      </c>
      <c r="N1044" s="224"/>
      <c r="O1044" s="225">
        <v>25070</v>
      </c>
      <c r="Q1044" s="203" t="s">
        <v>406</v>
      </c>
      <c r="R1044" s="203"/>
      <c r="S1044" s="204">
        <v>378686.52</v>
      </c>
      <c r="Y1044" t="s">
        <v>64052</v>
      </c>
      <c r="Z1044" s="284">
        <v>31112.5</v>
      </c>
      <c r="AB1044" s="276" t="s">
        <v>67001</v>
      </c>
      <c r="AC1044" s="277">
        <v>1463.68</v>
      </c>
      <c r="AE1044" s="246" t="s">
        <v>54793</v>
      </c>
      <c r="AF1044" s="247">
        <v>412369.7</v>
      </c>
      <c r="AH1044" s="226" t="s">
        <v>15625</v>
      </c>
      <c r="AI1044" s="227">
        <v>10003.01</v>
      </c>
      <c r="AK1044" s="207" t="s">
        <v>15638</v>
      </c>
      <c r="AL1044" s="208">
        <v>27238.36</v>
      </c>
      <c r="AM1044" s="93"/>
      <c r="AN1044" s="199" t="s">
        <v>19259</v>
      </c>
      <c r="AO1044" s="200">
        <v>5601</v>
      </c>
      <c r="AR1044" s="284"/>
      <c r="AT1044" s="272" t="s">
        <v>40064</v>
      </c>
      <c r="AU1044" s="273">
        <v>2109.0500000000002</v>
      </c>
      <c r="AW1044" s="244" t="s">
        <v>38256</v>
      </c>
      <c r="AX1044" s="245">
        <v>244916.55</v>
      </c>
      <c r="AZ1044" s="230" t="s">
        <v>10916</v>
      </c>
      <c r="BA1044" s="231">
        <v>25070</v>
      </c>
      <c r="BC1044" s="209" t="s">
        <v>8036</v>
      </c>
      <c r="BD1044" s="210">
        <v>6195</v>
      </c>
    </row>
    <row r="1045" spans="5:56" x14ac:dyDescent="0.55000000000000004">
      <c r="E1045" s="282" t="s">
        <v>39861</v>
      </c>
      <c r="F1045" s="282"/>
      <c r="G1045" s="283">
        <v>10029.120000000001</v>
      </c>
      <c r="I1045" s="242" t="s">
        <v>37155</v>
      </c>
      <c r="J1045" s="242"/>
      <c r="K1045" s="243">
        <v>3097.74</v>
      </c>
      <c r="M1045" s="224" t="s">
        <v>5103</v>
      </c>
      <c r="N1045" s="224"/>
      <c r="O1045" s="225">
        <v>19945.98</v>
      </c>
      <c r="Q1045" s="203" t="s">
        <v>407</v>
      </c>
      <c r="R1045" s="203"/>
      <c r="S1045" s="204">
        <v>109799</v>
      </c>
      <c r="Y1045" t="s">
        <v>61306</v>
      </c>
      <c r="Z1045" s="284">
        <v>1239.5</v>
      </c>
      <c r="AB1045" s="276" t="s">
        <v>64005</v>
      </c>
      <c r="AC1045" s="277">
        <v>-3059.48</v>
      </c>
      <c r="AE1045" s="246" t="s">
        <v>60199</v>
      </c>
      <c r="AF1045" s="247">
        <v>182758.46</v>
      </c>
      <c r="AH1045" s="226" t="s">
        <v>49626</v>
      </c>
      <c r="AI1045" s="227">
        <v>6328.18</v>
      </c>
      <c r="AK1045" s="207" t="s">
        <v>15639</v>
      </c>
      <c r="AL1045" s="208">
        <v>8109.72</v>
      </c>
      <c r="AM1045" s="93"/>
      <c r="AN1045" s="199" t="s">
        <v>13433</v>
      </c>
      <c r="AO1045" s="200">
        <v>5580.28</v>
      </c>
      <c r="AR1045" s="284"/>
      <c r="AT1045" s="272" t="s">
        <v>40065</v>
      </c>
      <c r="AU1045" s="273">
        <v>10029.120000000001</v>
      </c>
      <c r="AW1045" s="244" t="s">
        <v>38264</v>
      </c>
      <c r="AX1045" s="245">
        <v>3097.74</v>
      </c>
      <c r="AZ1045" s="230" t="s">
        <v>10918</v>
      </c>
      <c r="BA1045" s="231">
        <v>19945.98</v>
      </c>
      <c r="BC1045" s="209" t="s">
        <v>8682</v>
      </c>
      <c r="BD1045" s="210">
        <v>2000</v>
      </c>
    </row>
    <row r="1046" spans="5:56" x14ac:dyDescent="0.55000000000000004">
      <c r="E1046" s="282" t="s">
        <v>39862</v>
      </c>
      <c r="F1046" s="282"/>
      <c r="G1046" s="283">
        <v>-13.94</v>
      </c>
      <c r="I1046" s="242" t="s">
        <v>37157</v>
      </c>
      <c r="J1046" s="242"/>
      <c r="K1046" s="243">
        <v>9441.06</v>
      </c>
      <c r="M1046" s="224" t="s">
        <v>5104</v>
      </c>
      <c r="N1046" s="224"/>
      <c r="O1046" s="225">
        <v>7773.24</v>
      </c>
      <c r="Q1046" s="203" t="s">
        <v>408</v>
      </c>
      <c r="R1046" s="203"/>
      <c r="S1046" s="204">
        <v>12519.31</v>
      </c>
      <c r="Y1046" t="s">
        <v>36081</v>
      </c>
      <c r="Z1046" s="284">
        <v>2474.92</v>
      </c>
      <c r="AB1046" s="276" t="s">
        <v>55849</v>
      </c>
      <c r="AC1046" s="277">
        <v>17500</v>
      </c>
      <c r="AE1046" s="246" t="s">
        <v>34544</v>
      </c>
      <c r="AF1046" s="247">
        <v>399661.34</v>
      </c>
      <c r="AH1046" s="226" t="s">
        <v>51612</v>
      </c>
      <c r="AI1046" s="227">
        <v>8299.1200000000008</v>
      </c>
      <c r="AK1046" s="207" t="s">
        <v>15640</v>
      </c>
      <c r="AL1046" s="208">
        <v>22188.04</v>
      </c>
      <c r="AM1046" s="93"/>
      <c r="AN1046" s="199" t="s">
        <v>31965</v>
      </c>
      <c r="AO1046" s="200">
        <v>1687.46</v>
      </c>
      <c r="AR1046" s="284"/>
      <c r="AT1046" s="272" t="s">
        <v>40066</v>
      </c>
      <c r="AU1046" s="273">
        <v>-13.94</v>
      </c>
      <c r="AW1046" s="244" t="s">
        <v>38274</v>
      </c>
      <c r="AX1046" s="245">
        <v>9441.06</v>
      </c>
      <c r="AZ1046" s="230" t="s">
        <v>10920</v>
      </c>
      <c r="BA1046" s="231">
        <v>7773.24</v>
      </c>
      <c r="BC1046" s="209" t="s">
        <v>8922</v>
      </c>
      <c r="BD1046" s="210">
        <v>5834</v>
      </c>
    </row>
    <row r="1047" spans="5:56" x14ac:dyDescent="0.55000000000000004">
      <c r="E1047" s="282" t="s">
        <v>39863</v>
      </c>
      <c r="F1047" s="282"/>
      <c r="G1047" s="283">
        <v>86225.600000000006</v>
      </c>
      <c r="I1047" s="242" t="s">
        <v>37158</v>
      </c>
      <c r="J1047" s="242"/>
      <c r="K1047" s="243">
        <v>141483.38</v>
      </c>
      <c r="M1047" s="224" t="s">
        <v>5105</v>
      </c>
      <c r="N1047" s="224"/>
      <c r="O1047" s="225">
        <v>15391.42</v>
      </c>
      <c r="Q1047" s="203" t="s">
        <v>409</v>
      </c>
      <c r="R1047" s="203"/>
      <c r="S1047" s="204">
        <v>179530</v>
      </c>
      <c r="Y1047" t="s">
        <v>46711</v>
      </c>
      <c r="Z1047" s="284">
        <v>74675.429999999993</v>
      </c>
      <c r="AB1047" s="276" t="s">
        <v>64006</v>
      </c>
      <c r="AC1047" s="277">
        <v>5228.2</v>
      </c>
      <c r="AE1047" s="246" t="s">
        <v>58431</v>
      </c>
      <c r="AF1047" s="247">
        <v>-45491.93</v>
      </c>
      <c r="AH1047" s="226" t="s">
        <v>15627</v>
      </c>
      <c r="AI1047" s="227">
        <v>37938.730000000003</v>
      </c>
      <c r="AK1047" s="207" t="s">
        <v>15641</v>
      </c>
      <c r="AL1047" s="208">
        <v>726.06</v>
      </c>
      <c r="AM1047" s="93"/>
      <c r="AN1047" s="199" t="s">
        <v>31966</v>
      </c>
      <c r="AO1047" s="200">
        <v>180.38</v>
      </c>
      <c r="AR1047" s="284"/>
      <c r="AT1047" s="272" t="s">
        <v>40067</v>
      </c>
      <c r="AU1047" s="273">
        <v>86225.600000000006</v>
      </c>
      <c r="AW1047" s="244" t="s">
        <v>38279</v>
      </c>
      <c r="AX1047" s="245">
        <v>141483.38</v>
      </c>
      <c r="AZ1047" s="230" t="s">
        <v>10921</v>
      </c>
      <c r="BA1047" s="231">
        <v>15391.42</v>
      </c>
      <c r="BC1047" s="209" t="s">
        <v>9163</v>
      </c>
      <c r="BD1047" s="210">
        <v>1607</v>
      </c>
    </row>
    <row r="1048" spans="5:56" x14ac:dyDescent="0.55000000000000004">
      <c r="E1048" s="282" t="s">
        <v>39865</v>
      </c>
      <c r="F1048" s="282"/>
      <c r="G1048" s="283">
        <v>998191.8</v>
      </c>
      <c r="I1048" s="242" t="s">
        <v>37159</v>
      </c>
      <c r="J1048" s="242"/>
      <c r="K1048" s="243">
        <v>63344.15</v>
      </c>
      <c r="M1048" s="224" t="s">
        <v>5106</v>
      </c>
      <c r="N1048" s="224"/>
      <c r="O1048" s="225">
        <v>12539.31</v>
      </c>
      <c r="Q1048" s="203" t="s">
        <v>411</v>
      </c>
      <c r="R1048" s="203"/>
      <c r="S1048" s="204">
        <v>3685053</v>
      </c>
      <c r="Y1048" t="s">
        <v>66514</v>
      </c>
      <c r="Z1048">
        <v>-0.52</v>
      </c>
      <c r="AB1048" s="276" t="s">
        <v>54866</v>
      </c>
      <c r="AC1048" s="277">
        <v>49891.51</v>
      </c>
      <c r="AE1048" s="246" t="s">
        <v>63022</v>
      </c>
      <c r="AF1048" s="247">
        <v>1200</v>
      </c>
      <c r="AH1048" s="226" t="s">
        <v>15628</v>
      </c>
      <c r="AI1048" s="227">
        <v>543812.47</v>
      </c>
      <c r="AK1048" s="207" t="s">
        <v>15642</v>
      </c>
      <c r="AL1048" s="208">
        <v>18824.52</v>
      </c>
      <c r="AM1048" s="93"/>
      <c r="AN1048" s="199" t="s">
        <v>31967</v>
      </c>
      <c r="AO1048" s="200">
        <v>4227.8500000000004</v>
      </c>
      <c r="AR1048" s="284"/>
      <c r="AT1048" s="272" t="s">
        <v>40069</v>
      </c>
      <c r="AU1048" s="273">
        <v>998191.8</v>
      </c>
      <c r="AW1048" s="244" t="s">
        <v>38284</v>
      </c>
      <c r="AX1048" s="245">
        <v>63344.15</v>
      </c>
      <c r="AZ1048" s="230" t="s">
        <v>10922</v>
      </c>
      <c r="BA1048" s="231">
        <v>12539.31</v>
      </c>
      <c r="BC1048" s="209" t="s">
        <v>9262</v>
      </c>
      <c r="BD1048" s="210">
        <v>201830</v>
      </c>
    </row>
    <row r="1049" spans="5:56" x14ac:dyDescent="0.55000000000000004">
      <c r="E1049" s="282" t="s">
        <v>39866</v>
      </c>
      <c r="F1049" s="282"/>
      <c r="G1049" s="283">
        <v>10100.629999999999</v>
      </c>
      <c r="I1049" s="242" t="s">
        <v>37160</v>
      </c>
      <c r="J1049" s="242"/>
      <c r="K1049" s="243">
        <v>14297.5</v>
      </c>
      <c r="M1049" s="224" t="s">
        <v>5107</v>
      </c>
      <c r="N1049" s="224"/>
      <c r="O1049" s="225">
        <v>60761.09</v>
      </c>
      <c r="Q1049" s="203" t="s">
        <v>1432</v>
      </c>
      <c r="R1049" s="203"/>
      <c r="S1049" s="204">
        <v>2838.77</v>
      </c>
      <c r="Y1049" t="s">
        <v>71282</v>
      </c>
      <c r="Z1049" s="284">
        <v>5800</v>
      </c>
      <c r="AB1049" s="276" t="s">
        <v>55850</v>
      </c>
      <c r="AC1049" s="277">
        <v>10427.35</v>
      </c>
      <c r="AE1049" s="246" t="s">
        <v>40110</v>
      </c>
      <c r="AF1049" s="247">
        <v>91.8</v>
      </c>
      <c r="AH1049" s="226" t="s">
        <v>15629</v>
      </c>
      <c r="AI1049" s="227">
        <v>49121.54</v>
      </c>
      <c r="AK1049" s="207" t="s">
        <v>15643</v>
      </c>
      <c r="AL1049" s="208">
        <v>44268.28</v>
      </c>
      <c r="AM1049" s="93"/>
      <c r="AN1049" s="199" t="s">
        <v>31968</v>
      </c>
      <c r="AO1049" s="200">
        <v>1352.65</v>
      </c>
      <c r="AR1049" s="284"/>
      <c r="AT1049" s="272" t="s">
        <v>40070</v>
      </c>
      <c r="AU1049" s="273">
        <v>10100.629999999999</v>
      </c>
      <c r="AW1049" s="244" t="s">
        <v>38288</v>
      </c>
      <c r="AX1049" s="245">
        <v>14297.5</v>
      </c>
      <c r="AZ1049" s="230" t="s">
        <v>10923</v>
      </c>
      <c r="BA1049" s="231">
        <v>60761.09</v>
      </c>
      <c r="BC1049" s="209" t="s">
        <v>11058</v>
      </c>
      <c r="BD1049" s="210">
        <v>16476</v>
      </c>
    </row>
    <row r="1050" spans="5:56" x14ac:dyDescent="0.55000000000000004">
      <c r="E1050" s="282" t="s">
        <v>39867</v>
      </c>
      <c r="F1050" s="282"/>
      <c r="G1050" s="283">
        <v>31.95</v>
      </c>
      <c r="I1050" s="242" t="s">
        <v>37161</v>
      </c>
      <c r="J1050" s="242"/>
      <c r="K1050" s="243">
        <v>35658.97</v>
      </c>
      <c r="M1050" s="224" t="s">
        <v>5179</v>
      </c>
      <c r="N1050" s="224"/>
      <c r="O1050" s="225">
        <v>6540</v>
      </c>
      <c r="Q1050" s="203" t="s">
        <v>413</v>
      </c>
      <c r="R1050" s="203"/>
      <c r="S1050" s="204">
        <v>23154</v>
      </c>
      <c r="Y1050" t="s">
        <v>71283</v>
      </c>
      <c r="Z1050">
        <v>443.68</v>
      </c>
      <c r="AB1050" s="276" t="s">
        <v>67002</v>
      </c>
      <c r="AC1050" s="277">
        <v>-7549.06</v>
      </c>
      <c r="AE1050" s="246" t="s">
        <v>63023</v>
      </c>
      <c r="AF1050" s="247">
        <v>294</v>
      </c>
      <c r="AH1050" s="226" t="s">
        <v>15630</v>
      </c>
      <c r="AI1050" s="227">
        <v>11621.32</v>
      </c>
      <c r="AK1050" s="207" t="s">
        <v>15644</v>
      </c>
      <c r="AL1050" s="208">
        <v>293184.15000000002</v>
      </c>
      <c r="AM1050" s="93"/>
      <c r="AN1050" s="199" t="s">
        <v>31969</v>
      </c>
      <c r="AO1050" s="200">
        <v>7419.66</v>
      </c>
      <c r="AR1050" s="284"/>
      <c r="AT1050" s="272" t="s">
        <v>40071</v>
      </c>
      <c r="AU1050" s="273">
        <v>31.95</v>
      </c>
      <c r="AW1050" s="244" t="s">
        <v>38294</v>
      </c>
      <c r="AX1050" s="245">
        <v>35658.97</v>
      </c>
      <c r="AZ1050" s="230" t="s">
        <v>10924</v>
      </c>
      <c r="BA1050" s="231">
        <v>6540</v>
      </c>
      <c r="BC1050" s="209" t="s">
        <v>11261</v>
      </c>
      <c r="BD1050" s="210">
        <v>4365.46</v>
      </c>
    </row>
    <row r="1051" spans="5:56" x14ac:dyDescent="0.55000000000000004">
      <c r="E1051" s="282" t="s">
        <v>39868</v>
      </c>
      <c r="F1051" s="282"/>
      <c r="G1051" s="283">
        <v>27119.13</v>
      </c>
      <c r="I1051" s="242" t="s">
        <v>37162</v>
      </c>
      <c r="J1051" s="242"/>
      <c r="K1051" s="243">
        <v>16719</v>
      </c>
      <c r="M1051" s="224" t="s">
        <v>5108</v>
      </c>
      <c r="N1051" s="224"/>
      <c r="O1051" s="225">
        <v>5124.88</v>
      </c>
      <c r="Q1051" s="203" t="s">
        <v>1433</v>
      </c>
      <c r="R1051" s="203"/>
      <c r="S1051" s="204">
        <v>46210</v>
      </c>
      <c r="Y1051" t="s">
        <v>71284</v>
      </c>
      <c r="Z1051">
        <v>77.95</v>
      </c>
      <c r="AB1051" s="276" t="s">
        <v>67003</v>
      </c>
      <c r="AC1051" s="277">
        <v>-6000</v>
      </c>
      <c r="AE1051" s="246" t="s">
        <v>63967</v>
      </c>
      <c r="AF1051" s="247">
        <v>42.7</v>
      </c>
      <c r="AH1051" s="226" t="s">
        <v>15631</v>
      </c>
      <c r="AI1051" s="227">
        <v>6803.54</v>
      </c>
      <c r="AK1051" s="207" t="s">
        <v>15645</v>
      </c>
      <c r="AL1051" s="208">
        <v>217061.42</v>
      </c>
      <c r="AM1051" s="93"/>
      <c r="AN1051" s="199" t="s">
        <v>13434</v>
      </c>
      <c r="AO1051" s="200">
        <v>2400</v>
      </c>
      <c r="AR1051" s="284"/>
      <c r="AT1051" s="272" t="s">
        <v>40072</v>
      </c>
      <c r="AU1051" s="273">
        <v>27119.13</v>
      </c>
      <c r="AW1051" s="244" t="s">
        <v>38300</v>
      </c>
      <c r="AX1051" s="245">
        <v>16719</v>
      </c>
      <c r="AZ1051" s="230" t="s">
        <v>10925</v>
      </c>
      <c r="BA1051" s="231">
        <v>5124.88</v>
      </c>
      <c r="BC1051" s="209" t="s">
        <v>9811</v>
      </c>
      <c r="BD1051" s="210">
        <v>341576.96000000002</v>
      </c>
    </row>
    <row r="1052" spans="5:56" x14ac:dyDescent="0.55000000000000004">
      <c r="E1052" s="282" t="s">
        <v>39869</v>
      </c>
      <c r="F1052" s="282"/>
      <c r="G1052" s="283">
        <v>82497.62</v>
      </c>
      <c r="I1052" s="242" t="s">
        <v>37163</v>
      </c>
      <c r="J1052" s="242"/>
      <c r="K1052" s="243">
        <v>45192.45</v>
      </c>
      <c r="M1052" s="224" t="s">
        <v>5109</v>
      </c>
      <c r="N1052" s="224"/>
      <c r="O1052" s="225">
        <v>8457.59</v>
      </c>
      <c r="Q1052" s="203" t="s">
        <v>4039</v>
      </c>
      <c r="R1052" s="203"/>
      <c r="S1052" s="204">
        <v>10923</v>
      </c>
      <c r="Y1052" t="s">
        <v>71285</v>
      </c>
      <c r="Z1052">
        <v>500</v>
      </c>
      <c r="AB1052" s="276" t="s">
        <v>34609</v>
      </c>
      <c r="AC1052" s="277">
        <v>2958037.33</v>
      </c>
      <c r="AE1052" s="246" t="s">
        <v>51618</v>
      </c>
      <c r="AF1052" s="247">
        <v>15794.55</v>
      </c>
      <c r="AH1052" s="226" t="s">
        <v>15632</v>
      </c>
      <c r="AI1052" s="227">
        <v>16543.259999999998</v>
      </c>
      <c r="AK1052" s="207" t="s">
        <v>15646</v>
      </c>
      <c r="AL1052" s="208">
        <v>46131.09</v>
      </c>
      <c r="AM1052" s="93"/>
      <c r="AN1052" s="199" t="s">
        <v>13435</v>
      </c>
      <c r="AO1052" s="200">
        <v>750</v>
      </c>
      <c r="AR1052" s="284"/>
      <c r="AT1052" s="272" t="s">
        <v>40073</v>
      </c>
      <c r="AU1052" s="273">
        <v>82497.62</v>
      </c>
      <c r="AW1052" s="244" t="s">
        <v>38303</v>
      </c>
      <c r="AX1052" s="245">
        <v>45192.45</v>
      </c>
      <c r="AZ1052" s="230" t="s">
        <v>10926</v>
      </c>
      <c r="BA1052" s="231">
        <v>8457.59</v>
      </c>
      <c r="BC1052" s="209" t="s">
        <v>6665</v>
      </c>
      <c r="BD1052" s="210">
        <v>59272.88</v>
      </c>
    </row>
    <row r="1053" spans="5:56" x14ac:dyDescent="0.55000000000000004">
      <c r="E1053" s="282" t="s">
        <v>39870</v>
      </c>
      <c r="F1053" s="282"/>
      <c r="G1053" s="283">
        <v>22887.17</v>
      </c>
      <c r="I1053" s="242" t="s">
        <v>37164</v>
      </c>
      <c r="J1053" s="242"/>
      <c r="K1053" s="243">
        <v>310364.33</v>
      </c>
      <c r="M1053" s="224" t="s">
        <v>5180</v>
      </c>
      <c r="N1053" s="224"/>
      <c r="O1053" s="225">
        <v>1000</v>
      </c>
      <c r="Q1053" s="203" t="s">
        <v>416</v>
      </c>
      <c r="R1053" s="203"/>
      <c r="S1053" s="204">
        <v>158718</v>
      </c>
      <c r="Y1053" t="s">
        <v>69692</v>
      </c>
      <c r="Z1053">
        <v>215.29</v>
      </c>
      <c r="AB1053" s="276" t="s">
        <v>16319</v>
      </c>
      <c r="AC1053" s="277">
        <v>284418.88</v>
      </c>
      <c r="AE1053" s="246" t="s">
        <v>51619</v>
      </c>
      <c r="AF1053" s="247">
        <v>535.07000000000005</v>
      </c>
      <c r="AH1053" s="226" t="s">
        <v>15633</v>
      </c>
      <c r="AI1053" s="227">
        <v>63246.31</v>
      </c>
      <c r="AK1053" s="207" t="s">
        <v>15647</v>
      </c>
      <c r="AL1053" s="208">
        <v>17286.96</v>
      </c>
      <c r="AM1053" s="93"/>
      <c r="AN1053" s="199" t="s">
        <v>13436</v>
      </c>
      <c r="AO1053" s="200">
        <v>3302.77</v>
      </c>
      <c r="AR1053" s="284"/>
      <c r="AT1053" s="272" t="s">
        <v>40074</v>
      </c>
      <c r="AU1053" s="273">
        <v>22887.17</v>
      </c>
      <c r="AW1053" s="244" t="s">
        <v>38310</v>
      </c>
      <c r="AX1053" s="245">
        <v>310364.33</v>
      </c>
      <c r="AZ1053" s="230" t="s">
        <v>10927</v>
      </c>
      <c r="BA1053" s="231">
        <v>1000</v>
      </c>
      <c r="BC1053" s="209" t="s">
        <v>6907</v>
      </c>
      <c r="BD1053" s="210">
        <v>546</v>
      </c>
    </row>
    <row r="1054" spans="5:56" x14ac:dyDescent="0.55000000000000004">
      <c r="E1054" s="282" t="s">
        <v>65531</v>
      </c>
      <c r="F1054" s="282"/>
      <c r="G1054" s="283">
        <v>14007</v>
      </c>
      <c r="I1054" s="242" t="s">
        <v>37165</v>
      </c>
      <c r="J1054" s="242"/>
      <c r="K1054" s="243">
        <v>28259</v>
      </c>
      <c r="M1054" s="224" t="s">
        <v>5043</v>
      </c>
      <c r="N1054" s="224"/>
      <c r="O1054" s="225">
        <v>53059.360000000001</v>
      </c>
      <c r="Q1054" s="203" t="s">
        <v>417</v>
      </c>
      <c r="R1054" s="203"/>
      <c r="S1054" s="204">
        <v>385522.31</v>
      </c>
      <c r="Y1054" t="s">
        <v>66515</v>
      </c>
      <c r="Z1054" s="284">
        <v>13636.47</v>
      </c>
      <c r="AB1054" s="276" t="s">
        <v>16323</v>
      </c>
      <c r="AC1054" s="277">
        <v>54888</v>
      </c>
      <c r="AE1054" s="246" t="s">
        <v>54794</v>
      </c>
      <c r="AF1054" s="247">
        <v>109434.16</v>
      </c>
      <c r="AH1054" s="226" t="s">
        <v>15634</v>
      </c>
      <c r="AI1054" s="227">
        <v>8068.45</v>
      </c>
      <c r="AK1054" s="207" t="s">
        <v>15648</v>
      </c>
      <c r="AL1054" s="208">
        <v>20606.7</v>
      </c>
      <c r="AM1054" s="93"/>
      <c r="AN1054" s="199" t="s">
        <v>31970</v>
      </c>
      <c r="AO1054" s="200">
        <v>1687.46</v>
      </c>
      <c r="AR1054" s="284"/>
      <c r="AT1054" s="272" t="s">
        <v>40075</v>
      </c>
      <c r="AU1054" s="273">
        <v>14007</v>
      </c>
      <c r="AW1054" s="244" t="s">
        <v>38318</v>
      </c>
      <c r="AX1054" s="245">
        <v>28259</v>
      </c>
      <c r="AZ1054" s="230" t="s">
        <v>9610</v>
      </c>
      <c r="BA1054" s="231">
        <v>53059.360000000001</v>
      </c>
      <c r="BC1054" s="209" t="s">
        <v>7084</v>
      </c>
      <c r="BD1054" s="210">
        <v>6106</v>
      </c>
    </row>
    <row r="1055" spans="5:56" x14ac:dyDescent="0.55000000000000004">
      <c r="E1055" s="282" t="s">
        <v>37391</v>
      </c>
      <c r="F1055" s="282"/>
      <c r="G1055" s="283">
        <v>15533.11</v>
      </c>
      <c r="I1055" s="242" t="s">
        <v>37166</v>
      </c>
      <c r="J1055" s="242"/>
      <c r="K1055" s="243">
        <v>249437.76</v>
      </c>
      <c r="M1055" s="224" t="s">
        <v>5110</v>
      </c>
      <c r="N1055" s="224"/>
      <c r="O1055" s="225">
        <v>546715.68000000005</v>
      </c>
      <c r="Q1055" s="203" t="s">
        <v>419</v>
      </c>
      <c r="R1055" s="203"/>
      <c r="S1055" s="204">
        <v>24668</v>
      </c>
      <c r="Y1055" t="s">
        <v>67094</v>
      </c>
      <c r="Z1055">
        <v>210.51</v>
      </c>
      <c r="AB1055" s="276" t="s">
        <v>36060</v>
      </c>
      <c r="AC1055" s="277">
        <v>40144.5</v>
      </c>
      <c r="AE1055" s="246" t="s">
        <v>51620</v>
      </c>
      <c r="AF1055" s="247">
        <v>561.86</v>
      </c>
      <c r="AH1055" s="226" t="s">
        <v>15635</v>
      </c>
      <c r="AI1055" s="227">
        <v>14305.1</v>
      </c>
      <c r="AK1055" s="207" t="s">
        <v>15649</v>
      </c>
      <c r="AL1055" s="208">
        <v>20109.7</v>
      </c>
      <c r="AM1055" s="93"/>
      <c r="AN1055" s="199" t="s">
        <v>13437</v>
      </c>
      <c r="AO1055" s="200">
        <v>2580.38</v>
      </c>
      <c r="AR1055" s="284"/>
      <c r="AT1055" s="272" t="s">
        <v>37836</v>
      </c>
      <c r="AU1055" s="273">
        <v>15533.11</v>
      </c>
      <c r="AW1055" s="244" t="s">
        <v>38323</v>
      </c>
      <c r="AX1055" s="245">
        <v>249437.76</v>
      </c>
      <c r="AZ1055" s="230" t="s">
        <v>10928</v>
      </c>
      <c r="BA1055" s="231">
        <v>546715.68000000005</v>
      </c>
      <c r="BC1055" s="209" t="s">
        <v>7331</v>
      </c>
      <c r="BD1055" s="210">
        <v>23076</v>
      </c>
    </row>
    <row r="1056" spans="5:56" x14ac:dyDescent="0.55000000000000004">
      <c r="E1056" s="282" t="s">
        <v>37399</v>
      </c>
      <c r="F1056" s="282"/>
      <c r="G1056" s="283">
        <v>5110.4399999999996</v>
      </c>
      <c r="I1056" s="242" t="s">
        <v>37167</v>
      </c>
      <c r="J1056" s="242"/>
      <c r="K1056" s="243">
        <v>7250</v>
      </c>
      <c r="M1056" s="224" t="s">
        <v>5044</v>
      </c>
      <c r="N1056" s="224"/>
      <c r="O1056" s="225">
        <v>1765</v>
      </c>
      <c r="Q1056" s="203" t="s">
        <v>420</v>
      </c>
      <c r="R1056" s="203"/>
      <c r="S1056" s="204">
        <v>379877.49</v>
      </c>
      <c r="Y1056" t="s">
        <v>67095</v>
      </c>
      <c r="Z1056" s="284">
        <v>9573.17</v>
      </c>
      <c r="AB1056" s="276" t="s">
        <v>16325</v>
      </c>
      <c r="AC1056" s="277">
        <v>23571.759999999998</v>
      </c>
      <c r="AE1056" s="246" t="s">
        <v>55821</v>
      </c>
      <c r="AF1056" s="247">
        <v>5513.06</v>
      </c>
      <c r="AH1056" s="226" t="s">
        <v>15636</v>
      </c>
      <c r="AI1056" s="227">
        <v>6386.54</v>
      </c>
      <c r="AK1056" s="207" t="s">
        <v>15650</v>
      </c>
      <c r="AL1056" s="208">
        <v>27310.32</v>
      </c>
      <c r="AM1056" s="93"/>
      <c r="AN1056" s="199" t="s">
        <v>31971</v>
      </c>
      <c r="AO1056" s="200">
        <v>4227.8500000000004</v>
      </c>
      <c r="AR1056" s="284"/>
      <c r="AT1056" s="272" t="s">
        <v>37858</v>
      </c>
      <c r="AU1056" s="273">
        <v>5110.4399999999996</v>
      </c>
      <c r="AW1056" s="244" t="s">
        <v>38327</v>
      </c>
      <c r="AX1056" s="245">
        <v>7250</v>
      </c>
      <c r="AZ1056" s="230" t="s">
        <v>9611</v>
      </c>
      <c r="BA1056" s="231">
        <v>1765</v>
      </c>
      <c r="BC1056" s="209" t="s">
        <v>7594</v>
      </c>
      <c r="BD1056" s="210">
        <v>3878.83</v>
      </c>
    </row>
    <row r="1057" spans="5:56" x14ac:dyDescent="0.55000000000000004">
      <c r="E1057" s="282" t="s">
        <v>37400</v>
      </c>
      <c r="F1057" s="282"/>
      <c r="G1057" s="283">
        <v>18627.23</v>
      </c>
      <c r="I1057" s="242" t="s">
        <v>37168</v>
      </c>
      <c r="J1057" s="242"/>
      <c r="K1057" s="243">
        <v>138554.25</v>
      </c>
      <c r="M1057" s="224" t="s">
        <v>5181</v>
      </c>
      <c r="N1057" s="224"/>
      <c r="O1057" s="225">
        <v>3531.29</v>
      </c>
      <c r="Q1057" s="203" t="s">
        <v>423</v>
      </c>
      <c r="R1057" s="203"/>
      <c r="S1057" s="204">
        <v>187456</v>
      </c>
      <c r="Y1057" t="s">
        <v>55872</v>
      </c>
      <c r="Z1057" s="284">
        <v>10200.44</v>
      </c>
      <c r="AB1057" s="276" t="s">
        <v>16327</v>
      </c>
      <c r="AC1057" s="277">
        <v>452383.03</v>
      </c>
      <c r="AE1057" s="246" t="s">
        <v>51621</v>
      </c>
      <c r="AF1057" s="247">
        <v>10085.67</v>
      </c>
      <c r="AH1057" s="226" t="s">
        <v>15637</v>
      </c>
      <c r="AI1057" s="227">
        <v>149816.37</v>
      </c>
      <c r="AK1057" s="207" t="s">
        <v>15651</v>
      </c>
      <c r="AL1057" s="208">
        <v>10532.49</v>
      </c>
      <c r="AM1057" s="93"/>
      <c r="AN1057" s="199" t="s">
        <v>19273</v>
      </c>
      <c r="AO1057" s="200">
        <v>1352.65</v>
      </c>
      <c r="AR1057" s="284"/>
      <c r="AT1057" s="272" t="s">
        <v>37863</v>
      </c>
      <c r="AU1057" s="273">
        <v>18627.23</v>
      </c>
      <c r="AW1057" s="244" t="s">
        <v>38334</v>
      </c>
      <c r="AX1057" s="245">
        <v>138554.25</v>
      </c>
      <c r="AZ1057" s="230" t="s">
        <v>10929</v>
      </c>
      <c r="BA1057" s="231">
        <v>3531.29</v>
      </c>
      <c r="BC1057" s="209" t="s">
        <v>7744</v>
      </c>
      <c r="BD1057" s="210">
        <v>1798</v>
      </c>
    </row>
    <row r="1058" spans="5:56" x14ac:dyDescent="0.55000000000000004">
      <c r="E1058" s="282" t="s">
        <v>37401</v>
      </c>
      <c r="F1058" s="282"/>
      <c r="G1058" s="283">
        <v>53286.28</v>
      </c>
      <c r="I1058" s="242" t="s">
        <v>37169</v>
      </c>
      <c r="J1058" s="242"/>
      <c r="K1058" s="243">
        <v>238784.02</v>
      </c>
      <c r="M1058" s="224" t="s">
        <v>5182</v>
      </c>
      <c r="N1058" s="224"/>
      <c r="O1058" s="225">
        <v>349</v>
      </c>
      <c r="Q1058" s="203" t="s">
        <v>424</v>
      </c>
      <c r="R1058" s="203"/>
      <c r="S1058" s="204">
        <v>403313</v>
      </c>
      <c r="Y1058" t="s">
        <v>34654</v>
      </c>
      <c r="Z1058" s="284">
        <v>10992.23</v>
      </c>
      <c r="AB1058" s="276" t="s">
        <v>34611</v>
      </c>
      <c r="AC1058" s="277">
        <v>3908.34</v>
      </c>
      <c r="AE1058" s="246" t="s">
        <v>51622</v>
      </c>
      <c r="AF1058" s="247">
        <v>32177.4</v>
      </c>
      <c r="AH1058" s="226" t="s">
        <v>33109</v>
      </c>
      <c r="AI1058" s="227">
        <v>675604.62</v>
      </c>
      <c r="AK1058" s="207" t="s">
        <v>15652</v>
      </c>
      <c r="AL1058" s="208">
        <v>11264.66</v>
      </c>
      <c r="AM1058" s="93"/>
      <c r="AN1058" s="199" t="s">
        <v>13438</v>
      </c>
      <c r="AO1058" s="200">
        <v>750</v>
      </c>
      <c r="AT1058" s="272" t="s">
        <v>37868</v>
      </c>
      <c r="AU1058" s="273">
        <v>53286.28</v>
      </c>
      <c r="AW1058" s="244" t="s">
        <v>38341</v>
      </c>
      <c r="AX1058" s="245">
        <v>238784.02</v>
      </c>
      <c r="AZ1058" s="230" t="s">
        <v>10930</v>
      </c>
      <c r="BA1058" s="231">
        <v>349</v>
      </c>
      <c r="BC1058" s="209" t="s">
        <v>8037</v>
      </c>
      <c r="BD1058" s="210">
        <v>2801</v>
      </c>
    </row>
    <row r="1059" spans="5:56" x14ac:dyDescent="0.55000000000000004">
      <c r="E1059" s="282" t="s">
        <v>37407</v>
      </c>
      <c r="F1059" s="282"/>
      <c r="G1059" s="283">
        <v>113724.02</v>
      </c>
      <c r="I1059" s="242" t="s">
        <v>37170</v>
      </c>
      <c r="J1059" s="242"/>
      <c r="K1059" s="243">
        <v>44881.47</v>
      </c>
      <c r="M1059" s="224" t="s">
        <v>5183</v>
      </c>
      <c r="N1059" s="224"/>
      <c r="O1059" s="225">
        <v>5236.6099999999997</v>
      </c>
      <c r="Q1059" s="203" t="s">
        <v>425</v>
      </c>
      <c r="R1059" s="203"/>
      <c r="S1059" s="204">
        <v>2372.0100000000002</v>
      </c>
      <c r="Y1059" t="s">
        <v>63623</v>
      </c>
      <c r="Z1059" s="284">
        <v>1929.87</v>
      </c>
      <c r="AB1059" s="276" t="s">
        <v>70381</v>
      </c>
      <c r="AC1059" s="277">
        <v>89080</v>
      </c>
      <c r="AE1059" s="246" t="s">
        <v>57243</v>
      </c>
      <c r="AF1059" s="247">
        <v>38611.699999999997</v>
      </c>
      <c r="AH1059" s="226" t="s">
        <v>33110</v>
      </c>
      <c r="AI1059" s="227">
        <v>882.32</v>
      </c>
      <c r="AK1059" s="207" t="s">
        <v>15653</v>
      </c>
      <c r="AL1059" s="208">
        <v>547.75</v>
      </c>
      <c r="AM1059" s="93"/>
      <c r="AN1059" s="199" t="s">
        <v>31972</v>
      </c>
      <c r="AO1059" s="200">
        <v>7419.66</v>
      </c>
      <c r="AR1059" s="284"/>
      <c r="AT1059" s="272" t="s">
        <v>37891</v>
      </c>
      <c r="AU1059" s="273">
        <v>113724.02</v>
      </c>
      <c r="AW1059" s="244" t="s">
        <v>38345</v>
      </c>
      <c r="AX1059" s="245">
        <v>44881.47</v>
      </c>
      <c r="AZ1059" s="230" t="s">
        <v>10931</v>
      </c>
      <c r="BA1059" s="231">
        <v>5236.6099999999997</v>
      </c>
      <c r="BC1059" s="209" t="s">
        <v>8923</v>
      </c>
      <c r="BD1059" s="210">
        <v>10942</v>
      </c>
    </row>
    <row r="1060" spans="5:56" x14ac:dyDescent="0.55000000000000004">
      <c r="E1060" s="282" t="s">
        <v>37410</v>
      </c>
      <c r="F1060" s="282"/>
      <c r="G1060" s="283">
        <v>1627.87</v>
      </c>
      <c r="I1060" s="242" t="s">
        <v>37171</v>
      </c>
      <c r="J1060" s="242"/>
      <c r="K1060" s="243">
        <v>5293</v>
      </c>
      <c r="M1060" s="224" t="s">
        <v>5186</v>
      </c>
      <c r="N1060" s="224"/>
      <c r="O1060" s="225">
        <v>634</v>
      </c>
      <c r="Q1060" s="203" t="s">
        <v>426</v>
      </c>
      <c r="R1060" s="203"/>
      <c r="S1060" s="204">
        <v>181257.99</v>
      </c>
      <c r="Y1060" t="s">
        <v>51794</v>
      </c>
      <c r="Z1060" s="284">
        <v>1045.79</v>
      </c>
      <c r="AB1060" s="276" t="s">
        <v>49674</v>
      </c>
      <c r="AC1060" s="277">
        <v>72360</v>
      </c>
      <c r="AE1060" s="246" t="s">
        <v>55822</v>
      </c>
      <c r="AF1060" s="247">
        <v>654</v>
      </c>
      <c r="AH1060" s="226" t="s">
        <v>15638</v>
      </c>
      <c r="AI1060" s="227">
        <v>121189.66</v>
      </c>
      <c r="AK1060" s="207" t="s">
        <v>15654</v>
      </c>
      <c r="AL1060" s="208">
        <v>121624.11</v>
      </c>
      <c r="AM1060" s="93"/>
      <c r="AN1060" s="199" t="s">
        <v>13439</v>
      </c>
      <c r="AO1060" s="200">
        <v>3302.77</v>
      </c>
      <c r="AR1060" s="284"/>
      <c r="AT1060" s="272" t="s">
        <v>37899</v>
      </c>
      <c r="AU1060" s="273">
        <v>1627.87</v>
      </c>
      <c r="AW1060" s="244" t="s">
        <v>38350</v>
      </c>
      <c r="AX1060" s="245">
        <v>5293</v>
      </c>
      <c r="AZ1060" s="230" t="s">
        <v>10934</v>
      </c>
      <c r="BA1060" s="231">
        <v>634</v>
      </c>
      <c r="BC1060" s="209" t="s">
        <v>9263</v>
      </c>
      <c r="BD1060" s="210">
        <v>166761</v>
      </c>
    </row>
    <row r="1061" spans="5:56" x14ac:dyDescent="0.55000000000000004">
      <c r="E1061" s="282" t="s">
        <v>37412</v>
      </c>
      <c r="F1061" s="282"/>
      <c r="G1061" s="283">
        <v>9552.0400000000009</v>
      </c>
      <c r="I1061" s="242" t="s">
        <v>37172</v>
      </c>
      <c r="J1061" s="242"/>
      <c r="K1061" s="243">
        <v>100207.24</v>
      </c>
      <c r="M1061" s="224" t="s">
        <v>5187</v>
      </c>
      <c r="N1061" s="224"/>
      <c r="O1061" s="225">
        <v>177.5</v>
      </c>
      <c r="Q1061" s="203" t="s">
        <v>427</v>
      </c>
      <c r="R1061" s="203"/>
      <c r="S1061" s="204">
        <v>183566</v>
      </c>
      <c r="Y1061" t="s">
        <v>44504</v>
      </c>
      <c r="Z1061">
        <v>249.25</v>
      </c>
      <c r="AB1061" s="276" t="s">
        <v>16328</v>
      </c>
      <c r="AC1061" s="277">
        <v>7050.98</v>
      </c>
      <c r="AE1061" s="246" t="s">
        <v>63968</v>
      </c>
      <c r="AF1061" s="247">
        <v>25566.69</v>
      </c>
      <c r="AH1061" s="226" t="s">
        <v>38861</v>
      </c>
      <c r="AI1061" s="227">
        <v>-113.88</v>
      </c>
      <c r="AK1061" s="207" t="s">
        <v>13071</v>
      </c>
      <c r="AL1061" s="208">
        <v>44957.19</v>
      </c>
      <c r="AM1061" s="93"/>
      <c r="AN1061" s="199" t="s">
        <v>31973</v>
      </c>
      <c r="AO1061" s="200">
        <v>9301</v>
      </c>
      <c r="AR1061" s="284"/>
      <c r="AT1061" s="272" t="s">
        <v>37906</v>
      </c>
      <c r="AU1061" s="273">
        <v>9552.0400000000009</v>
      </c>
      <c r="AW1061" s="244" t="s">
        <v>38355</v>
      </c>
      <c r="AX1061" s="245">
        <v>100207.24</v>
      </c>
      <c r="AZ1061" s="230" t="s">
        <v>10935</v>
      </c>
      <c r="BA1061" s="231">
        <v>177.5</v>
      </c>
      <c r="BC1061" s="209" t="s">
        <v>11059</v>
      </c>
      <c r="BD1061" s="210">
        <v>12023</v>
      </c>
    </row>
    <row r="1062" spans="5:56" x14ac:dyDescent="0.55000000000000004">
      <c r="E1062" s="282" t="s">
        <v>37422</v>
      </c>
      <c r="F1062" s="282"/>
      <c r="G1062" s="283">
        <v>515749</v>
      </c>
      <c r="I1062" s="242" t="s">
        <v>37173</v>
      </c>
      <c r="J1062" s="242"/>
      <c r="K1062" s="243">
        <v>43020.86</v>
      </c>
      <c r="M1062" s="224" t="s">
        <v>5111</v>
      </c>
      <c r="N1062" s="224"/>
      <c r="O1062" s="225">
        <v>8030.42</v>
      </c>
      <c r="Q1062" s="203" t="s">
        <v>428</v>
      </c>
      <c r="R1062" s="203"/>
      <c r="S1062" s="204">
        <v>36050</v>
      </c>
      <c r="Y1062" t="s">
        <v>64054</v>
      </c>
      <c r="Z1062" s="284">
        <v>13879.87</v>
      </c>
      <c r="AB1062" s="276" t="s">
        <v>16329</v>
      </c>
      <c r="AC1062" s="277">
        <v>294065.28000000003</v>
      </c>
      <c r="AE1062" s="246" t="s">
        <v>47750</v>
      </c>
      <c r="AF1062" s="247">
        <v>14874.77</v>
      </c>
      <c r="AH1062" s="226" t="s">
        <v>51613</v>
      </c>
      <c r="AI1062" s="227">
        <v>17036.59</v>
      </c>
      <c r="AK1062" s="207" t="s">
        <v>15655</v>
      </c>
      <c r="AL1062" s="208">
        <v>685745.96</v>
      </c>
      <c r="AM1062" s="93"/>
      <c r="AN1062" s="199" t="s">
        <v>31974</v>
      </c>
      <c r="AO1062" s="200">
        <v>9301</v>
      </c>
      <c r="AR1062" s="284"/>
      <c r="AT1062" s="272" t="s">
        <v>37933</v>
      </c>
      <c r="AU1062" s="273">
        <v>515749</v>
      </c>
      <c r="AW1062" s="244" t="s">
        <v>38360</v>
      </c>
      <c r="AX1062" s="245">
        <v>43020.86</v>
      </c>
      <c r="AZ1062" s="230" t="s">
        <v>10937</v>
      </c>
      <c r="BA1062" s="231">
        <v>8030.42</v>
      </c>
      <c r="BC1062" s="209" t="s">
        <v>9812</v>
      </c>
      <c r="BD1062" s="210">
        <v>287204.71000000002</v>
      </c>
    </row>
    <row r="1063" spans="5:56" x14ac:dyDescent="0.55000000000000004">
      <c r="E1063" s="282" t="s">
        <v>37423</v>
      </c>
      <c r="F1063" s="282"/>
      <c r="G1063" s="283">
        <v>16288.81</v>
      </c>
      <c r="I1063" s="242" t="s">
        <v>37174</v>
      </c>
      <c r="J1063" s="242"/>
      <c r="K1063" s="243">
        <v>62862.92</v>
      </c>
      <c r="M1063" s="224" t="s">
        <v>5189</v>
      </c>
      <c r="N1063" s="224"/>
      <c r="O1063" s="225">
        <v>459</v>
      </c>
      <c r="Q1063" s="203" t="s">
        <v>429</v>
      </c>
      <c r="R1063" s="203"/>
      <c r="S1063" s="204">
        <v>20170</v>
      </c>
      <c r="Y1063" t="s">
        <v>42223</v>
      </c>
      <c r="Z1063" s="284">
        <v>46800</v>
      </c>
      <c r="AB1063" s="276" t="s">
        <v>16330</v>
      </c>
      <c r="AC1063" s="277">
        <v>981882</v>
      </c>
      <c r="AE1063" s="246" t="s">
        <v>61280</v>
      </c>
      <c r="AF1063" s="247">
        <v>-209.24</v>
      </c>
      <c r="AH1063" s="226" t="s">
        <v>51614</v>
      </c>
      <c r="AI1063" s="227">
        <v>1688.24</v>
      </c>
      <c r="AK1063" s="207" t="s">
        <v>15656</v>
      </c>
      <c r="AL1063" s="208">
        <v>150496.79999999999</v>
      </c>
      <c r="AM1063" s="93"/>
      <c r="AN1063" s="199" t="s">
        <v>31975</v>
      </c>
      <c r="AO1063" s="200">
        <v>8967</v>
      </c>
      <c r="AR1063" s="284"/>
      <c r="AT1063" s="272" t="s">
        <v>37938</v>
      </c>
      <c r="AU1063" s="273">
        <v>16288.81</v>
      </c>
      <c r="AW1063" s="244" t="s">
        <v>38365</v>
      </c>
      <c r="AX1063" s="245">
        <v>62862.92</v>
      </c>
      <c r="AZ1063" s="230" t="s">
        <v>10938</v>
      </c>
      <c r="BA1063" s="231">
        <v>459</v>
      </c>
      <c r="BC1063" s="209" t="s">
        <v>6666</v>
      </c>
      <c r="BD1063" s="210">
        <v>33575</v>
      </c>
    </row>
    <row r="1064" spans="5:56" x14ac:dyDescent="0.55000000000000004">
      <c r="E1064" s="282" t="s">
        <v>65533</v>
      </c>
      <c r="F1064" s="282"/>
      <c r="G1064" s="283">
        <v>12720</v>
      </c>
      <c r="I1064" s="242" t="s">
        <v>37175</v>
      </c>
      <c r="J1064" s="242"/>
      <c r="K1064" s="243">
        <v>89172.96</v>
      </c>
      <c r="M1064" s="224" t="s">
        <v>5190</v>
      </c>
      <c r="N1064" s="224"/>
      <c r="O1064" s="225">
        <v>2529</v>
      </c>
      <c r="Q1064" s="203" t="s">
        <v>430</v>
      </c>
      <c r="R1064" s="203"/>
      <c r="S1064" s="204">
        <v>298314</v>
      </c>
      <c r="Y1064" t="s">
        <v>36087</v>
      </c>
      <c r="Z1064" s="284">
        <v>1730.37</v>
      </c>
      <c r="AB1064" s="276" t="s">
        <v>33181</v>
      </c>
      <c r="AC1064" s="277">
        <v>545630.02</v>
      </c>
      <c r="AE1064" s="246" t="s">
        <v>51624</v>
      </c>
      <c r="AF1064" s="247">
        <v>3068.37</v>
      </c>
      <c r="AH1064" s="226" t="s">
        <v>51615</v>
      </c>
      <c r="AI1064" s="227">
        <v>20.79</v>
      </c>
      <c r="AK1064" s="207" t="s">
        <v>15657</v>
      </c>
      <c r="AL1064" s="208">
        <v>564</v>
      </c>
      <c r="AM1064" s="93"/>
      <c r="AN1064" s="199" t="s">
        <v>19315</v>
      </c>
      <c r="AO1064" s="200">
        <v>8967</v>
      </c>
      <c r="AR1064" s="284"/>
      <c r="AT1064" s="272" t="s">
        <v>37944</v>
      </c>
      <c r="AU1064" s="273">
        <v>12720</v>
      </c>
      <c r="AW1064" s="244" t="s">
        <v>38371</v>
      </c>
      <c r="AX1064" s="245">
        <v>89172.96</v>
      </c>
      <c r="AZ1064" s="230" t="s">
        <v>10939</v>
      </c>
      <c r="BA1064" s="231">
        <v>2529</v>
      </c>
      <c r="BC1064" s="209" t="s">
        <v>7085</v>
      </c>
      <c r="BD1064" s="210">
        <v>991</v>
      </c>
    </row>
    <row r="1065" spans="5:56" x14ac:dyDescent="0.55000000000000004">
      <c r="E1065" s="282" t="s">
        <v>37425</v>
      </c>
      <c r="F1065" s="282"/>
      <c r="G1065" s="283">
        <v>244.75</v>
      </c>
      <c r="I1065" s="242" t="s">
        <v>37176</v>
      </c>
      <c r="J1065" s="242"/>
      <c r="K1065" s="243">
        <v>1460513.88</v>
      </c>
      <c r="M1065" s="224" t="s">
        <v>5194</v>
      </c>
      <c r="N1065" s="224"/>
      <c r="O1065" s="225">
        <v>131</v>
      </c>
      <c r="Q1065" s="203" t="s">
        <v>431</v>
      </c>
      <c r="R1065" s="203"/>
      <c r="S1065" s="204">
        <v>179128</v>
      </c>
      <c r="Y1065" t="s">
        <v>34655</v>
      </c>
      <c r="Z1065" s="284">
        <v>6447.68</v>
      </c>
      <c r="AB1065" s="276" t="s">
        <v>16331</v>
      </c>
      <c r="AC1065" s="277">
        <v>215630</v>
      </c>
      <c r="AE1065" s="246" t="s">
        <v>55823</v>
      </c>
      <c r="AF1065" s="247">
        <v>19927.66</v>
      </c>
      <c r="AH1065" s="226" t="s">
        <v>44391</v>
      </c>
      <c r="AI1065" s="227">
        <v>1634253.3</v>
      </c>
      <c r="AK1065" s="207" t="s">
        <v>15658</v>
      </c>
      <c r="AL1065" s="208">
        <v>82208.44</v>
      </c>
      <c r="AM1065" s="93"/>
      <c r="AN1065" s="199" t="s">
        <v>31976</v>
      </c>
      <c r="AO1065" s="200">
        <v>3235.15</v>
      </c>
      <c r="AR1065" s="284"/>
      <c r="AT1065" s="272" t="s">
        <v>37947</v>
      </c>
      <c r="AU1065" s="273">
        <v>244.75</v>
      </c>
      <c r="AW1065" s="244" t="s">
        <v>38376</v>
      </c>
      <c r="AX1065" s="245">
        <v>1460513.88</v>
      </c>
      <c r="AZ1065" s="230" t="s">
        <v>10943</v>
      </c>
      <c r="BA1065" s="231">
        <v>131</v>
      </c>
      <c r="BC1065" s="209" t="s">
        <v>7332</v>
      </c>
      <c r="BD1065" s="210">
        <v>6660</v>
      </c>
    </row>
    <row r="1066" spans="5:56" x14ac:dyDescent="0.55000000000000004">
      <c r="E1066" s="282" t="s">
        <v>37426</v>
      </c>
      <c r="F1066" s="282"/>
      <c r="G1066" s="283">
        <v>11870.82</v>
      </c>
      <c r="I1066" s="242" t="s">
        <v>37178</v>
      </c>
      <c r="J1066" s="242"/>
      <c r="K1066" s="243">
        <v>14390.6</v>
      </c>
      <c r="M1066" s="224" t="s">
        <v>5195</v>
      </c>
      <c r="N1066" s="224"/>
      <c r="O1066" s="225">
        <v>349</v>
      </c>
      <c r="Q1066" s="203" t="s">
        <v>432</v>
      </c>
      <c r="R1066" s="203"/>
      <c r="S1066" s="204">
        <v>102096</v>
      </c>
      <c r="Y1066" t="s">
        <v>34656</v>
      </c>
      <c r="Z1066" s="284">
        <v>18563.18</v>
      </c>
      <c r="AB1066" s="276" t="s">
        <v>67004</v>
      </c>
      <c r="AC1066" s="277">
        <v>210000</v>
      </c>
      <c r="AE1066" s="246" t="s">
        <v>63618</v>
      </c>
      <c r="AF1066" s="247">
        <v>613.66999999999996</v>
      </c>
      <c r="AH1066" s="226" t="s">
        <v>34543</v>
      </c>
      <c r="AI1066" s="227">
        <v>2107.5700000000002</v>
      </c>
      <c r="AK1066" s="207" t="s">
        <v>13072</v>
      </c>
      <c r="AL1066" s="208">
        <v>134062.23000000001</v>
      </c>
      <c r="AM1066" s="93"/>
      <c r="AN1066" s="199" t="s">
        <v>31977</v>
      </c>
      <c r="AO1066" s="200">
        <v>8497</v>
      </c>
      <c r="AR1066" s="284"/>
      <c r="AT1066" s="272" t="s">
        <v>37951</v>
      </c>
      <c r="AU1066" s="273">
        <v>11870.82</v>
      </c>
      <c r="AW1066" s="244" t="s">
        <v>38387</v>
      </c>
      <c r="AX1066" s="245">
        <v>14390.6</v>
      </c>
      <c r="AZ1066" s="230" t="s">
        <v>10944</v>
      </c>
      <c r="BA1066" s="231">
        <v>349</v>
      </c>
      <c r="BC1066" s="209" t="s">
        <v>7745</v>
      </c>
      <c r="BD1066" s="210">
        <v>11730</v>
      </c>
    </row>
    <row r="1067" spans="5:56" x14ac:dyDescent="0.55000000000000004">
      <c r="E1067" s="282" t="s">
        <v>37427</v>
      </c>
      <c r="F1067" s="282"/>
      <c r="G1067" s="283">
        <v>157794.46</v>
      </c>
      <c r="I1067" s="242" t="s">
        <v>37179</v>
      </c>
      <c r="J1067" s="242"/>
      <c r="K1067" s="243">
        <v>19168</v>
      </c>
      <c r="M1067" s="224" t="s">
        <v>5112</v>
      </c>
      <c r="N1067" s="224"/>
      <c r="O1067" s="225">
        <v>11078.2</v>
      </c>
      <c r="Q1067" s="203" t="s">
        <v>433</v>
      </c>
      <c r="R1067" s="203"/>
      <c r="S1067" s="204">
        <v>56322</v>
      </c>
      <c r="Y1067" t="s">
        <v>34657</v>
      </c>
      <c r="Z1067" s="284">
        <v>27506.18</v>
      </c>
      <c r="AB1067" s="276" t="s">
        <v>16333</v>
      </c>
      <c r="AC1067" s="277">
        <v>278378.81</v>
      </c>
      <c r="AE1067" s="246" t="s">
        <v>51625</v>
      </c>
      <c r="AF1067" s="247">
        <v>1806.12</v>
      </c>
      <c r="AH1067" s="226" t="s">
        <v>51616</v>
      </c>
      <c r="AI1067" s="227">
        <v>592275.22</v>
      </c>
      <c r="AK1067" s="207" t="s">
        <v>13073</v>
      </c>
      <c r="AL1067" s="208">
        <v>283368.13</v>
      </c>
      <c r="AM1067" s="93"/>
      <c r="AN1067" s="199" t="s">
        <v>31978</v>
      </c>
      <c r="AO1067" s="200">
        <v>6803.85</v>
      </c>
      <c r="AR1067" s="284"/>
      <c r="AT1067" s="272" t="s">
        <v>37955</v>
      </c>
      <c r="AU1067" s="273">
        <v>157794.46</v>
      </c>
      <c r="AW1067" s="244" t="s">
        <v>38391</v>
      </c>
      <c r="AX1067" s="245">
        <v>19168</v>
      </c>
      <c r="AZ1067" s="230" t="s">
        <v>10946</v>
      </c>
      <c r="BA1067" s="231">
        <v>11078.2</v>
      </c>
      <c r="BC1067" s="209" t="s">
        <v>8038</v>
      </c>
      <c r="BD1067" s="210">
        <v>1351</v>
      </c>
    </row>
    <row r="1068" spans="5:56" x14ac:dyDescent="0.55000000000000004">
      <c r="E1068" s="282" t="s">
        <v>37428</v>
      </c>
      <c r="F1068" s="282"/>
      <c r="G1068" s="283">
        <v>25.61</v>
      </c>
      <c r="I1068" s="242" t="s">
        <v>37180</v>
      </c>
      <c r="J1068" s="242"/>
      <c r="K1068" s="243">
        <v>4555.2</v>
      </c>
      <c r="M1068" s="224" t="s">
        <v>5113</v>
      </c>
      <c r="N1068" s="224"/>
      <c r="O1068" s="225">
        <v>118684.58</v>
      </c>
      <c r="Q1068" s="203" t="s">
        <v>1434</v>
      </c>
      <c r="R1068" s="203"/>
      <c r="S1068" s="204">
        <v>13939</v>
      </c>
      <c r="Y1068" t="s">
        <v>36088</v>
      </c>
      <c r="Z1068" s="284">
        <v>12440.06</v>
      </c>
      <c r="AB1068" s="276" t="s">
        <v>16334</v>
      </c>
      <c r="AC1068" s="277">
        <v>16367.03</v>
      </c>
      <c r="AE1068" s="246" t="s">
        <v>51626</v>
      </c>
      <c r="AF1068" s="247">
        <v>5784.38</v>
      </c>
      <c r="AH1068" s="226" t="s">
        <v>15640</v>
      </c>
      <c r="AI1068" s="227">
        <v>177634.98</v>
      </c>
      <c r="AK1068" s="207" t="s">
        <v>13074</v>
      </c>
      <c r="AL1068" s="208">
        <v>158345.62</v>
      </c>
      <c r="AM1068" s="93"/>
      <c r="AN1068" s="199" t="s">
        <v>31979</v>
      </c>
      <c r="AO1068" s="200">
        <v>3235.15</v>
      </c>
      <c r="AR1068" s="284"/>
      <c r="AT1068" s="272" t="s">
        <v>37960</v>
      </c>
      <c r="AU1068" s="273">
        <v>25.61</v>
      </c>
      <c r="AW1068" s="244" t="s">
        <v>38396</v>
      </c>
      <c r="AX1068" s="245">
        <v>4555.2</v>
      </c>
      <c r="AZ1068" s="230" t="s">
        <v>10948</v>
      </c>
      <c r="BA1068" s="231">
        <v>118684.58</v>
      </c>
      <c r="BC1068" s="209" t="s">
        <v>8924</v>
      </c>
      <c r="BD1068" s="210">
        <v>5865</v>
      </c>
    </row>
    <row r="1069" spans="5:56" x14ac:dyDescent="0.55000000000000004">
      <c r="E1069" s="282" t="s">
        <v>37429</v>
      </c>
      <c r="F1069" s="282"/>
      <c r="G1069" s="283">
        <v>251067.66</v>
      </c>
      <c r="I1069" s="242" t="s">
        <v>37182</v>
      </c>
      <c r="J1069" s="242"/>
      <c r="K1069" s="243">
        <v>12939</v>
      </c>
      <c r="M1069" s="224" t="s">
        <v>5045</v>
      </c>
      <c r="N1069" s="224"/>
      <c r="O1069" s="225">
        <v>276.36</v>
      </c>
      <c r="Q1069" s="203" t="s">
        <v>434</v>
      </c>
      <c r="R1069" s="203"/>
      <c r="S1069" s="204">
        <v>852602</v>
      </c>
      <c r="Y1069" t="s">
        <v>44505</v>
      </c>
      <c r="Z1069" s="284">
        <v>125842.69</v>
      </c>
      <c r="AB1069" s="276" t="s">
        <v>16335</v>
      </c>
      <c r="AC1069" s="277">
        <v>152406.12</v>
      </c>
      <c r="AE1069" s="246" t="s">
        <v>57244</v>
      </c>
      <c r="AF1069" s="247">
        <v>5663.54</v>
      </c>
      <c r="AH1069" s="226" t="s">
        <v>34544</v>
      </c>
      <c r="AI1069" s="227">
        <v>2231708.06</v>
      </c>
      <c r="AK1069" s="207" t="s">
        <v>15659</v>
      </c>
      <c r="AL1069" s="208">
        <v>78206.350000000006</v>
      </c>
      <c r="AM1069" s="93"/>
      <c r="AN1069" s="199" t="s">
        <v>19352</v>
      </c>
      <c r="AO1069" s="200">
        <v>8497</v>
      </c>
      <c r="AR1069" s="284"/>
      <c r="AT1069" s="272" t="s">
        <v>37965</v>
      </c>
      <c r="AU1069" s="273">
        <v>251067.66</v>
      </c>
      <c r="AW1069" s="244" t="s">
        <v>38403</v>
      </c>
      <c r="AX1069" s="245">
        <v>12939</v>
      </c>
      <c r="AZ1069" s="230" t="s">
        <v>9612</v>
      </c>
      <c r="BA1069" s="231">
        <v>276.36</v>
      </c>
      <c r="BC1069" s="209" t="s">
        <v>9264</v>
      </c>
      <c r="BD1069" s="210">
        <v>105211</v>
      </c>
    </row>
    <row r="1070" spans="5:56" x14ac:dyDescent="0.55000000000000004">
      <c r="E1070" s="282" t="s">
        <v>37431</v>
      </c>
      <c r="F1070" s="282"/>
      <c r="G1070" s="283">
        <v>19113.28</v>
      </c>
      <c r="I1070" s="242" t="s">
        <v>37183</v>
      </c>
      <c r="J1070" s="242"/>
      <c r="K1070" s="243">
        <v>38760.559999999998</v>
      </c>
      <c r="M1070" s="224" t="s">
        <v>5114</v>
      </c>
      <c r="N1070" s="224"/>
      <c r="O1070" s="225">
        <v>5660</v>
      </c>
      <c r="Q1070" s="203" t="s">
        <v>435</v>
      </c>
      <c r="R1070" s="203"/>
      <c r="S1070" s="204">
        <v>19124</v>
      </c>
      <c r="Y1070" t="s">
        <v>51795</v>
      </c>
      <c r="Z1070" s="284">
        <v>5614.49</v>
      </c>
      <c r="AB1070" s="276" t="s">
        <v>64007</v>
      </c>
      <c r="AC1070" s="277">
        <v>2192.1999999999998</v>
      </c>
      <c r="AE1070" s="246" t="s">
        <v>63969</v>
      </c>
      <c r="AF1070" s="247">
        <v>6882.53</v>
      </c>
      <c r="AH1070" s="226" t="s">
        <v>38862</v>
      </c>
      <c r="AI1070" s="227">
        <v>81989</v>
      </c>
      <c r="AK1070" s="207" t="s">
        <v>15660</v>
      </c>
      <c r="AL1070" s="208">
        <v>25460.3</v>
      </c>
      <c r="AM1070" s="93"/>
      <c r="AN1070" s="199" t="s">
        <v>19355</v>
      </c>
      <c r="AO1070" s="200">
        <v>6803.85</v>
      </c>
      <c r="AR1070" s="284"/>
      <c r="AT1070" s="272" t="s">
        <v>37971</v>
      </c>
      <c r="AU1070" s="273">
        <v>19113.28</v>
      </c>
      <c r="AW1070" s="244" t="s">
        <v>38408</v>
      </c>
      <c r="AX1070" s="245">
        <v>38760.559999999998</v>
      </c>
      <c r="AZ1070" s="230" t="s">
        <v>10952</v>
      </c>
      <c r="BA1070" s="231">
        <v>5660</v>
      </c>
      <c r="BC1070" s="209" t="s">
        <v>9511</v>
      </c>
      <c r="BD1070" s="210">
        <v>1500</v>
      </c>
    </row>
    <row r="1071" spans="5:56" x14ac:dyDescent="0.55000000000000004">
      <c r="E1071" s="282" t="s">
        <v>37433</v>
      </c>
      <c r="F1071" s="282"/>
      <c r="G1071" s="283">
        <v>77356.039999999994</v>
      </c>
      <c r="I1071" s="242" t="s">
        <v>37184</v>
      </c>
      <c r="J1071" s="242"/>
      <c r="K1071" s="243">
        <v>3229.5</v>
      </c>
      <c r="M1071" s="224" t="s">
        <v>5115</v>
      </c>
      <c r="N1071" s="224"/>
      <c r="O1071" s="225">
        <v>120292.67</v>
      </c>
      <c r="Q1071" s="203" t="s">
        <v>1435</v>
      </c>
      <c r="R1071" s="203"/>
      <c r="S1071" s="204">
        <v>690589.14</v>
      </c>
      <c r="Y1071" t="s">
        <v>63064</v>
      </c>
      <c r="Z1071" s="284">
        <v>372927.66</v>
      </c>
      <c r="AB1071" s="276" t="s">
        <v>49675</v>
      </c>
      <c r="AC1071" s="277">
        <v>-814.69</v>
      </c>
      <c r="AE1071" s="246" t="s">
        <v>47751</v>
      </c>
      <c r="AF1071" s="247">
        <v>1372.52</v>
      </c>
      <c r="AH1071" s="226" t="s">
        <v>40109</v>
      </c>
      <c r="AI1071" s="227">
        <v>71375</v>
      </c>
      <c r="AK1071" s="207" t="s">
        <v>15661</v>
      </c>
      <c r="AL1071" s="208">
        <v>747.32</v>
      </c>
      <c r="AM1071" s="93"/>
      <c r="AN1071" s="199" t="s">
        <v>31980</v>
      </c>
      <c r="AO1071" s="200">
        <v>9752</v>
      </c>
      <c r="AR1071" s="284"/>
      <c r="AT1071" s="272" t="s">
        <v>37981</v>
      </c>
      <c r="AU1071" s="273">
        <v>77356.039999999994</v>
      </c>
      <c r="AW1071" s="244" t="s">
        <v>38412</v>
      </c>
      <c r="AX1071" s="245">
        <v>3229.5</v>
      </c>
      <c r="AZ1071" s="230" t="s">
        <v>10953</v>
      </c>
      <c r="BA1071" s="231">
        <v>120292.67</v>
      </c>
      <c r="BC1071" s="209" t="s">
        <v>11515</v>
      </c>
      <c r="BD1071" s="210">
        <v>33883.58</v>
      </c>
    </row>
    <row r="1072" spans="5:56" x14ac:dyDescent="0.55000000000000004">
      <c r="E1072" s="282" t="s">
        <v>37442</v>
      </c>
      <c r="F1072" s="282"/>
      <c r="G1072" s="283">
        <v>6566.73</v>
      </c>
      <c r="I1072" s="242" t="s">
        <v>37185</v>
      </c>
      <c r="J1072" s="242"/>
      <c r="K1072" s="243">
        <v>19457.03</v>
      </c>
      <c r="M1072" s="224" t="s">
        <v>5116</v>
      </c>
      <c r="N1072" s="224"/>
      <c r="O1072" s="225">
        <v>18721.45</v>
      </c>
      <c r="Q1072" s="203" t="s">
        <v>1436</v>
      </c>
      <c r="R1072" s="203"/>
      <c r="S1072" s="204">
        <v>103775</v>
      </c>
      <c r="Y1072" t="s">
        <v>51796</v>
      </c>
      <c r="Z1072">
        <v>303.62</v>
      </c>
      <c r="AB1072" s="276" t="s">
        <v>46700</v>
      </c>
      <c r="AC1072" s="277">
        <v>21720.03</v>
      </c>
      <c r="AE1072" s="246" t="s">
        <v>61281</v>
      </c>
      <c r="AF1072" s="247">
        <v>-1008.62</v>
      </c>
      <c r="AH1072" s="226" t="s">
        <v>40110</v>
      </c>
      <c r="AI1072" s="227">
        <v>5460.17</v>
      </c>
      <c r="AK1072" s="207" t="s">
        <v>15662</v>
      </c>
      <c r="AL1072" s="208">
        <v>122435.26</v>
      </c>
      <c r="AM1072" s="93"/>
      <c r="AN1072" s="199" t="s">
        <v>19369</v>
      </c>
      <c r="AO1072" s="200">
        <v>9752</v>
      </c>
      <c r="AR1072" s="284"/>
      <c r="AT1072" s="272" t="s">
        <v>38011</v>
      </c>
      <c r="AU1072" s="273">
        <v>6566.73</v>
      </c>
      <c r="AW1072" s="244" t="s">
        <v>38421</v>
      </c>
      <c r="AX1072" s="245">
        <v>19457.03</v>
      </c>
      <c r="AZ1072" s="230" t="s">
        <v>10954</v>
      </c>
      <c r="BA1072" s="231">
        <v>18721.45</v>
      </c>
      <c r="BC1072" s="209" t="s">
        <v>9813</v>
      </c>
      <c r="BD1072" s="210">
        <v>200766.58</v>
      </c>
    </row>
    <row r="1073" spans="5:56" x14ac:dyDescent="0.55000000000000004">
      <c r="E1073" s="282" t="s">
        <v>37443</v>
      </c>
      <c r="F1073" s="282"/>
      <c r="G1073" s="283">
        <v>25962.33</v>
      </c>
      <c r="I1073" s="242" t="s">
        <v>37186</v>
      </c>
      <c r="J1073" s="242"/>
      <c r="K1073" s="243">
        <v>12177.6</v>
      </c>
      <c r="M1073" s="224" t="s">
        <v>5117</v>
      </c>
      <c r="N1073" s="224"/>
      <c r="O1073" s="225">
        <v>5607.76</v>
      </c>
      <c r="Q1073" s="203" t="s">
        <v>436</v>
      </c>
      <c r="R1073" s="203"/>
      <c r="S1073" s="204">
        <v>369407</v>
      </c>
      <c r="Y1073" t="s">
        <v>57285</v>
      </c>
      <c r="Z1073" s="284">
        <v>22014.9</v>
      </c>
      <c r="AB1073" s="276" t="s">
        <v>46701</v>
      </c>
      <c r="AC1073" s="277">
        <v>1661.58</v>
      </c>
      <c r="AE1073" s="246" t="s">
        <v>34545</v>
      </c>
      <c r="AF1073" s="247">
        <v>95374.8</v>
      </c>
      <c r="AH1073" s="226" t="s">
        <v>51617</v>
      </c>
      <c r="AI1073" s="227">
        <v>11004.33</v>
      </c>
      <c r="AK1073" s="207" t="s">
        <v>15663</v>
      </c>
      <c r="AL1073" s="208">
        <v>32235.17</v>
      </c>
      <c r="AM1073" s="93"/>
      <c r="AN1073" s="199" t="s">
        <v>31981</v>
      </c>
      <c r="AO1073" s="200">
        <v>1833.42</v>
      </c>
      <c r="AR1073" s="284"/>
      <c r="AT1073" s="272" t="s">
        <v>38016</v>
      </c>
      <c r="AU1073" s="273">
        <v>25962.33</v>
      </c>
      <c r="AW1073" s="244" t="s">
        <v>38429</v>
      </c>
      <c r="AX1073" s="245">
        <v>12177.6</v>
      </c>
      <c r="AZ1073" s="230" t="s">
        <v>10955</v>
      </c>
      <c r="BA1073" s="231">
        <v>5607.76</v>
      </c>
      <c r="BC1073" s="209" t="s">
        <v>6667</v>
      </c>
      <c r="BD1073" s="210">
        <v>35296</v>
      </c>
    </row>
    <row r="1074" spans="5:56" x14ac:dyDescent="0.55000000000000004">
      <c r="E1074" s="282" t="s">
        <v>37446</v>
      </c>
      <c r="F1074" s="282"/>
      <c r="G1074" s="283">
        <v>39120.19</v>
      </c>
      <c r="I1074" s="242" t="s">
        <v>37188</v>
      </c>
      <c r="J1074" s="242"/>
      <c r="K1074" s="243">
        <v>10240</v>
      </c>
      <c r="M1074" s="224" t="s">
        <v>5202</v>
      </c>
      <c r="N1074" s="224"/>
      <c r="O1074" s="225">
        <v>1290</v>
      </c>
      <c r="Q1074" s="203" t="s">
        <v>1437</v>
      </c>
      <c r="R1074" s="203"/>
      <c r="S1074" s="204">
        <v>736325</v>
      </c>
      <c r="Y1074" t="s">
        <v>67099</v>
      </c>
      <c r="Z1074">
        <v>42.99</v>
      </c>
      <c r="AB1074" s="276" t="s">
        <v>66505</v>
      </c>
      <c r="AC1074" s="277">
        <v>8719.77</v>
      </c>
      <c r="AE1074" s="246" t="s">
        <v>34546</v>
      </c>
      <c r="AF1074" s="247">
        <v>960291.17</v>
      </c>
      <c r="AH1074" s="226" t="s">
        <v>51618</v>
      </c>
      <c r="AI1074" s="227">
        <v>2198.98</v>
      </c>
      <c r="AK1074" s="207" t="s">
        <v>15664</v>
      </c>
      <c r="AL1074" s="208">
        <v>74108.91</v>
      </c>
      <c r="AM1074" s="93"/>
      <c r="AN1074" s="199" t="s">
        <v>31982</v>
      </c>
      <c r="AO1074" s="200">
        <v>886.22</v>
      </c>
      <c r="AR1074" s="284"/>
      <c r="AT1074" s="272" t="s">
        <v>38028</v>
      </c>
      <c r="AU1074" s="273">
        <v>39120.19</v>
      </c>
      <c r="AW1074" s="244" t="s">
        <v>38437</v>
      </c>
      <c r="AX1074" s="245">
        <v>10240</v>
      </c>
      <c r="AZ1074" s="230" t="s">
        <v>10957</v>
      </c>
      <c r="BA1074" s="231">
        <v>1290</v>
      </c>
      <c r="BC1074" s="209" t="s">
        <v>6908</v>
      </c>
      <c r="BD1074" s="210">
        <v>1600</v>
      </c>
    </row>
    <row r="1075" spans="5:56" x14ac:dyDescent="0.55000000000000004">
      <c r="E1075" s="282" t="s">
        <v>37448</v>
      </c>
      <c r="F1075" s="282"/>
      <c r="G1075" s="283">
        <v>2407.37</v>
      </c>
      <c r="I1075" s="242" t="s">
        <v>37189</v>
      </c>
      <c r="J1075" s="242"/>
      <c r="K1075" s="243">
        <v>69521.259999999995</v>
      </c>
      <c r="M1075" s="224" t="s">
        <v>5046</v>
      </c>
      <c r="N1075" s="224"/>
      <c r="O1075" s="225">
        <v>23598.39</v>
      </c>
      <c r="Q1075" s="203" t="s">
        <v>437</v>
      </c>
      <c r="R1075" s="203"/>
      <c r="S1075" s="204">
        <v>126076.01</v>
      </c>
      <c r="Y1075" t="s">
        <v>60069</v>
      </c>
      <c r="Z1075">
        <v>473.28</v>
      </c>
      <c r="AB1075" s="276" t="s">
        <v>51712</v>
      </c>
      <c r="AC1075" s="277">
        <v>4814.37</v>
      </c>
      <c r="AE1075" s="246" t="s">
        <v>63970</v>
      </c>
      <c r="AF1075" s="247">
        <v>29631.62</v>
      </c>
      <c r="AH1075" s="226" t="s">
        <v>51619</v>
      </c>
      <c r="AI1075" s="227">
        <v>13482.59</v>
      </c>
      <c r="AK1075" s="207" t="s">
        <v>15665</v>
      </c>
      <c r="AL1075" s="208">
        <v>64282.93</v>
      </c>
      <c r="AM1075" s="93"/>
      <c r="AN1075" s="199" t="s">
        <v>31983</v>
      </c>
      <c r="AO1075" s="200">
        <v>307.56</v>
      </c>
      <c r="AR1075" s="284"/>
      <c r="AT1075" s="272" t="s">
        <v>38031</v>
      </c>
      <c r="AU1075" s="273">
        <v>2407.37</v>
      </c>
      <c r="AW1075" s="244" t="s">
        <v>38441</v>
      </c>
      <c r="AX1075" s="245">
        <v>69521.259999999995</v>
      </c>
      <c r="AZ1075" s="230" t="s">
        <v>9613</v>
      </c>
      <c r="BA1075" s="231">
        <v>23598.39</v>
      </c>
      <c r="BC1075" s="209" t="s">
        <v>7086</v>
      </c>
      <c r="BD1075" s="210">
        <v>898.7</v>
      </c>
    </row>
    <row r="1076" spans="5:56" x14ac:dyDescent="0.55000000000000004">
      <c r="E1076" s="282" t="s">
        <v>37449</v>
      </c>
      <c r="F1076" s="282"/>
      <c r="G1076" s="283">
        <v>3207.02</v>
      </c>
      <c r="I1076" s="242" t="s">
        <v>37190</v>
      </c>
      <c r="J1076" s="242"/>
      <c r="K1076" s="243">
        <v>10408.34</v>
      </c>
      <c r="M1076" s="224" t="s">
        <v>5203</v>
      </c>
      <c r="N1076" s="224"/>
      <c r="O1076" s="225">
        <v>2093</v>
      </c>
      <c r="Q1076" s="203" t="s">
        <v>438</v>
      </c>
      <c r="R1076" s="203"/>
      <c r="S1076" s="204">
        <v>532961</v>
      </c>
      <c r="Y1076" t="s">
        <v>67100</v>
      </c>
      <c r="Z1076">
        <v>71.31</v>
      </c>
      <c r="AB1076" s="276" t="s">
        <v>67005</v>
      </c>
      <c r="AC1076" s="277">
        <v>483.2</v>
      </c>
      <c r="AE1076" s="246" t="s">
        <v>34547</v>
      </c>
      <c r="AF1076" s="247">
        <v>156442.20000000001</v>
      </c>
      <c r="AH1076" s="226" t="s">
        <v>51620</v>
      </c>
      <c r="AI1076" s="227">
        <v>527.63</v>
      </c>
      <c r="AK1076" s="207" t="s">
        <v>15666</v>
      </c>
      <c r="AL1076" s="208">
        <v>1091780.97</v>
      </c>
      <c r="AM1076" s="93"/>
      <c r="AN1076" s="199" t="s">
        <v>13440</v>
      </c>
      <c r="AO1076" s="200">
        <v>6500</v>
      </c>
      <c r="AR1076" s="284"/>
      <c r="AT1076" s="272" t="s">
        <v>38036</v>
      </c>
      <c r="AU1076" s="273">
        <v>3207.02</v>
      </c>
      <c r="AW1076" s="244" t="s">
        <v>38447</v>
      </c>
      <c r="AX1076" s="245">
        <v>10408.34</v>
      </c>
      <c r="AZ1076" s="230" t="s">
        <v>10959</v>
      </c>
      <c r="BA1076" s="231">
        <v>2093</v>
      </c>
      <c r="BC1076" s="209" t="s">
        <v>7333</v>
      </c>
      <c r="BD1076" s="210">
        <v>17768</v>
      </c>
    </row>
    <row r="1077" spans="5:56" x14ac:dyDescent="0.55000000000000004">
      <c r="E1077" s="282" t="s">
        <v>37455</v>
      </c>
      <c r="F1077" s="282"/>
      <c r="G1077" s="283">
        <v>12583.1</v>
      </c>
      <c r="I1077" s="242" t="s">
        <v>37191</v>
      </c>
      <c r="J1077" s="242"/>
      <c r="K1077" s="243">
        <v>330389</v>
      </c>
      <c r="M1077" s="224" t="s">
        <v>5119</v>
      </c>
      <c r="N1077" s="224"/>
      <c r="O1077" s="225">
        <v>11573.82</v>
      </c>
      <c r="Q1077" s="203" t="s">
        <v>439</v>
      </c>
      <c r="R1077" s="203"/>
      <c r="S1077" s="204">
        <v>407646</v>
      </c>
      <c r="Y1077" t="s">
        <v>61082</v>
      </c>
      <c r="Z1077">
        <v>768.96</v>
      </c>
      <c r="AB1077" s="276" t="s">
        <v>46702</v>
      </c>
      <c r="AC1077" s="277">
        <v>40064</v>
      </c>
      <c r="AE1077" s="246" t="s">
        <v>63971</v>
      </c>
      <c r="AF1077" s="247">
        <v>3247.55</v>
      </c>
      <c r="AH1077" s="226" t="s">
        <v>51621</v>
      </c>
      <c r="AI1077" s="227">
        <v>1240.03</v>
      </c>
      <c r="AK1077" s="207" t="s">
        <v>15667</v>
      </c>
      <c r="AL1077" s="208">
        <v>345724.58</v>
      </c>
      <c r="AM1077" s="93"/>
      <c r="AN1077" s="199" t="s">
        <v>31984</v>
      </c>
      <c r="AO1077" s="200">
        <v>1833.42</v>
      </c>
      <c r="AR1077" s="284"/>
      <c r="AT1077" s="272" t="s">
        <v>38060</v>
      </c>
      <c r="AU1077" s="273">
        <v>12583.1</v>
      </c>
      <c r="AW1077" s="244" t="s">
        <v>38453</v>
      </c>
      <c r="AX1077" s="245">
        <v>330389</v>
      </c>
      <c r="AZ1077" s="230" t="s">
        <v>10960</v>
      </c>
      <c r="BA1077" s="231">
        <v>11573.82</v>
      </c>
      <c r="BC1077" s="209" t="s">
        <v>7746</v>
      </c>
      <c r="BD1077" s="210">
        <v>5300</v>
      </c>
    </row>
    <row r="1078" spans="5:56" x14ac:dyDescent="0.55000000000000004">
      <c r="E1078" s="282" t="s">
        <v>37456</v>
      </c>
      <c r="F1078" s="282"/>
      <c r="G1078" s="283">
        <v>162084.5</v>
      </c>
      <c r="I1078" s="242" t="s">
        <v>37192</v>
      </c>
      <c r="J1078" s="242"/>
      <c r="K1078" s="243">
        <v>17362.71</v>
      </c>
      <c r="M1078" s="224" t="s">
        <v>5204</v>
      </c>
      <c r="N1078" s="224"/>
      <c r="O1078" s="225">
        <v>1352</v>
      </c>
      <c r="Q1078" s="203" t="s">
        <v>1438</v>
      </c>
      <c r="R1078" s="203"/>
      <c r="S1078" s="204">
        <v>633569.48</v>
      </c>
      <c r="Y1078" t="s">
        <v>58973</v>
      </c>
      <c r="Z1078" s="284">
        <v>2036.49</v>
      </c>
      <c r="AB1078" s="276" t="s">
        <v>64009</v>
      </c>
      <c r="AC1078" s="277">
        <v>204.63</v>
      </c>
      <c r="AE1078" s="246" t="s">
        <v>34548</v>
      </c>
      <c r="AF1078" s="247">
        <v>106278.79</v>
      </c>
      <c r="AH1078" s="226" t="s">
        <v>51622</v>
      </c>
      <c r="AI1078" s="227">
        <v>3906.45</v>
      </c>
      <c r="AK1078" s="207" t="s">
        <v>15668</v>
      </c>
      <c r="AL1078" s="208">
        <v>439742.41</v>
      </c>
      <c r="AM1078" s="93"/>
      <c r="AN1078" s="199" t="s">
        <v>13441</v>
      </c>
      <c r="AO1078" s="200">
        <v>7386.22</v>
      </c>
      <c r="AR1078" s="284"/>
      <c r="AT1078" s="272" t="s">
        <v>38065</v>
      </c>
      <c r="AU1078" s="273">
        <v>162084.5</v>
      </c>
      <c r="AW1078" s="244" t="s">
        <v>38464</v>
      </c>
      <c r="AX1078" s="245">
        <v>17362.71</v>
      </c>
      <c r="AZ1078" s="230" t="s">
        <v>10961</v>
      </c>
      <c r="BA1078" s="231">
        <v>1352</v>
      </c>
      <c r="BC1078" s="209" t="s">
        <v>8039</v>
      </c>
      <c r="BD1078" s="210">
        <v>10471.790000000001</v>
      </c>
    </row>
    <row r="1079" spans="5:56" x14ac:dyDescent="0.55000000000000004">
      <c r="E1079" s="282" t="s">
        <v>37457</v>
      </c>
      <c r="F1079" s="282"/>
      <c r="G1079" s="283">
        <v>34777.83</v>
      </c>
      <c r="I1079" s="242" t="s">
        <v>37193</v>
      </c>
      <c r="J1079" s="242"/>
      <c r="K1079" s="243">
        <v>250901.03</v>
      </c>
      <c r="M1079" s="224" t="s">
        <v>5120</v>
      </c>
      <c r="N1079" s="224"/>
      <c r="O1079" s="225">
        <v>138392.5</v>
      </c>
      <c r="Q1079" s="203" t="s">
        <v>441</v>
      </c>
      <c r="R1079" s="203"/>
      <c r="S1079" s="204">
        <v>105075</v>
      </c>
      <c r="Y1079" t="s">
        <v>61307</v>
      </c>
      <c r="Z1079">
        <v>692.38</v>
      </c>
      <c r="AB1079" s="276" t="s">
        <v>61809</v>
      </c>
      <c r="AC1079" s="277">
        <v>1392.87</v>
      </c>
      <c r="AE1079" s="246" t="s">
        <v>60200</v>
      </c>
      <c r="AF1079" s="247">
        <v>29838.07</v>
      </c>
      <c r="AH1079" s="226" t="s">
        <v>51623</v>
      </c>
      <c r="AI1079" s="227">
        <v>4691.03</v>
      </c>
      <c r="AK1079" s="207" t="s">
        <v>15669</v>
      </c>
      <c r="AL1079" s="208">
        <v>2068.71</v>
      </c>
      <c r="AM1079" s="93"/>
      <c r="AN1079" s="199" t="s">
        <v>19399</v>
      </c>
      <c r="AO1079" s="200">
        <v>307.56</v>
      </c>
      <c r="AR1079" s="284"/>
      <c r="AT1079" s="272" t="s">
        <v>38069</v>
      </c>
      <c r="AU1079" s="273">
        <v>34777.83</v>
      </c>
      <c r="AW1079" s="244" t="s">
        <v>38470</v>
      </c>
      <c r="AX1079" s="245">
        <v>250901.03</v>
      </c>
      <c r="AZ1079" s="230" t="s">
        <v>10962</v>
      </c>
      <c r="BA1079" s="231">
        <v>138392.5</v>
      </c>
      <c r="BC1079" s="209" t="s">
        <v>8683</v>
      </c>
      <c r="BD1079" s="210">
        <v>2000</v>
      </c>
    </row>
    <row r="1080" spans="5:56" x14ac:dyDescent="0.55000000000000004">
      <c r="E1080" s="282" t="s">
        <v>37460</v>
      </c>
      <c r="F1080" s="282"/>
      <c r="G1080" s="283">
        <v>4202.05</v>
      </c>
      <c r="I1080" s="242" t="s">
        <v>37194</v>
      </c>
      <c r="J1080" s="242"/>
      <c r="K1080" s="243">
        <v>4200</v>
      </c>
      <c r="M1080" s="224" t="s">
        <v>5047</v>
      </c>
      <c r="N1080" s="224"/>
      <c r="O1080" s="225">
        <v>5585.82</v>
      </c>
      <c r="Q1080" s="203" t="s">
        <v>442</v>
      </c>
      <c r="R1080" s="203"/>
      <c r="S1080" s="204">
        <v>180105</v>
      </c>
      <c r="Y1080" t="s">
        <v>64056</v>
      </c>
      <c r="Z1080">
        <v>175.09</v>
      </c>
      <c r="AB1080" s="276" t="s">
        <v>67006</v>
      </c>
      <c r="AC1080" s="277">
        <v>-26.5</v>
      </c>
      <c r="AE1080" s="246" t="s">
        <v>36014</v>
      </c>
      <c r="AF1080" s="247">
        <v>44015.76</v>
      </c>
      <c r="AH1080" s="226" t="s">
        <v>47750</v>
      </c>
      <c r="AI1080" s="227">
        <v>11398.36</v>
      </c>
      <c r="AK1080" s="207" t="s">
        <v>15670</v>
      </c>
      <c r="AL1080" s="208">
        <v>278144.08</v>
      </c>
      <c r="AM1080" s="93"/>
      <c r="AN1080" s="199" t="s">
        <v>13442</v>
      </c>
      <c r="AO1080" s="200">
        <v>11847.02</v>
      </c>
      <c r="AT1080" s="272" t="s">
        <v>38076</v>
      </c>
      <c r="AU1080" s="273">
        <v>4202.05</v>
      </c>
      <c r="AW1080" s="244" t="s">
        <v>38480</v>
      </c>
      <c r="AX1080" s="245">
        <v>4200</v>
      </c>
      <c r="AZ1080" s="230" t="s">
        <v>9614</v>
      </c>
      <c r="BA1080" s="231">
        <v>5585.82</v>
      </c>
      <c r="BC1080" s="209" t="s">
        <v>8925</v>
      </c>
      <c r="BD1080" s="210">
        <v>4566.12</v>
      </c>
    </row>
    <row r="1081" spans="5:56" x14ac:dyDescent="0.55000000000000004">
      <c r="E1081" s="282" t="s">
        <v>37461</v>
      </c>
      <c r="F1081" s="282"/>
      <c r="G1081" s="283">
        <v>325063.67999999999</v>
      </c>
      <c r="I1081" s="242" t="s">
        <v>37195</v>
      </c>
      <c r="J1081" s="242"/>
      <c r="K1081" s="243">
        <v>1346.6</v>
      </c>
      <c r="M1081" s="224" t="s">
        <v>5048</v>
      </c>
      <c r="N1081" s="224"/>
      <c r="O1081" s="225">
        <v>21082.79</v>
      </c>
      <c r="Q1081" s="203" t="s">
        <v>1439</v>
      </c>
      <c r="R1081" s="203"/>
      <c r="S1081" s="204">
        <v>527312</v>
      </c>
      <c r="Y1081" t="s">
        <v>59503</v>
      </c>
      <c r="Z1081" s="284">
        <v>4146.01</v>
      </c>
      <c r="AB1081" s="276" t="s">
        <v>61298</v>
      </c>
      <c r="AC1081" s="277">
        <v>1874.4</v>
      </c>
      <c r="AE1081" s="246" t="s">
        <v>34549</v>
      </c>
      <c r="AF1081" s="247">
        <v>187712.68</v>
      </c>
      <c r="AH1081" s="226" t="s">
        <v>51624</v>
      </c>
      <c r="AI1081" s="227">
        <v>3229.96</v>
      </c>
      <c r="AK1081" s="207" t="s">
        <v>15671</v>
      </c>
      <c r="AL1081" s="208">
        <v>869392.42</v>
      </c>
      <c r="AM1081" s="93"/>
      <c r="AN1081" s="199" t="s">
        <v>13443</v>
      </c>
      <c r="AO1081" s="200">
        <v>2092.8000000000002</v>
      </c>
      <c r="AR1081" s="284"/>
      <c r="AT1081" s="272" t="s">
        <v>38081</v>
      </c>
      <c r="AU1081" s="273">
        <v>325063.67999999999</v>
      </c>
      <c r="AW1081" s="244" t="s">
        <v>38483</v>
      </c>
      <c r="AX1081" s="245">
        <v>1346.6</v>
      </c>
      <c r="AZ1081" s="230" t="s">
        <v>9615</v>
      </c>
      <c r="BA1081" s="231">
        <v>21082.79</v>
      </c>
      <c r="BC1081" s="209" t="s">
        <v>10536</v>
      </c>
      <c r="BD1081" s="210">
        <v>39387.599999999999</v>
      </c>
    </row>
    <row r="1082" spans="5:56" x14ac:dyDescent="0.55000000000000004">
      <c r="E1082" s="282" t="s">
        <v>37462</v>
      </c>
      <c r="F1082" s="282"/>
      <c r="G1082" s="283">
        <v>379398.64</v>
      </c>
      <c r="I1082" s="242" t="s">
        <v>37196</v>
      </c>
      <c r="J1082" s="242"/>
      <c r="K1082" s="243">
        <v>-204.58</v>
      </c>
      <c r="M1082" s="224" t="s">
        <v>5121</v>
      </c>
      <c r="N1082" s="224"/>
      <c r="O1082" s="225">
        <v>28166</v>
      </c>
      <c r="Q1082" s="203" t="s">
        <v>443</v>
      </c>
      <c r="R1082" s="203"/>
      <c r="S1082" s="204">
        <v>55463.44</v>
      </c>
      <c r="Y1082" t="s">
        <v>67106</v>
      </c>
      <c r="Z1082" s="284">
        <v>21184.38</v>
      </c>
      <c r="AB1082" s="276" t="s">
        <v>67007</v>
      </c>
      <c r="AC1082" s="277">
        <v>5067.26</v>
      </c>
      <c r="AE1082" s="246" t="s">
        <v>33111</v>
      </c>
      <c r="AF1082" s="247">
        <v>39034.11</v>
      </c>
      <c r="AH1082" s="226" t="s">
        <v>51625</v>
      </c>
      <c r="AI1082" s="227">
        <v>247.11</v>
      </c>
      <c r="AK1082" s="207" t="s">
        <v>15672</v>
      </c>
      <c r="AL1082" s="208">
        <v>13200</v>
      </c>
      <c r="AM1082" s="93"/>
      <c r="AN1082" s="199" t="s">
        <v>13444</v>
      </c>
      <c r="AO1082" s="200">
        <v>88380</v>
      </c>
      <c r="AR1082" s="284"/>
      <c r="AT1082" s="272" t="s">
        <v>38086</v>
      </c>
      <c r="AU1082" s="273">
        <v>379398.64</v>
      </c>
      <c r="AW1082" s="244" t="s">
        <v>38488</v>
      </c>
      <c r="AX1082" s="245">
        <v>-204.58</v>
      </c>
      <c r="AZ1082" s="230" t="s">
        <v>10963</v>
      </c>
      <c r="BA1082" s="231">
        <v>28166</v>
      </c>
      <c r="BC1082" s="209" t="s">
        <v>9814</v>
      </c>
      <c r="BD1082" s="210">
        <v>117288.21</v>
      </c>
    </row>
    <row r="1083" spans="5:56" x14ac:dyDescent="0.55000000000000004">
      <c r="E1083" s="282" t="s">
        <v>65535</v>
      </c>
      <c r="F1083" s="282"/>
      <c r="G1083" s="283">
        <v>12376</v>
      </c>
      <c r="I1083" s="242" t="s">
        <v>37197</v>
      </c>
      <c r="J1083" s="242"/>
      <c r="K1083" s="243">
        <v>31854</v>
      </c>
      <c r="M1083" s="224" t="s">
        <v>5122</v>
      </c>
      <c r="N1083" s="224"/>
      <c r="O1083" s="225">
        <v>38845.910000000003</v>
      </c>
      <c r="Q1083" s="203" t="s">
        <v>1440</v>
      </c>
      <c r="R1083" s="203"/>
      <c r="S1083" s="204">
        <v>103764.03</v>
      </c>
      <c r="Y1083" t="s">
        <v>71286</v>
      </c>
      <c r="Z1083">
        <v>813.28</v>
      </c>
      <c r="AB1083" s="276" t="s">
        <v>67008</v>
      </c>
      <c r="AC1083" s="277">
        <v>84435.51</v>
      </c>
      <c r="AE1083" s="246" t="s">
        <v>36015</v>
      </c>
      <c r="AF1083" s="247">
        <v>388272.25</v>
      </c>
      <c r="AH1083" s="226" t="s">
        <v>51626</v>
      </c>
      <c r="AI1083" s="227">
        <v>778.43</v>
      </c>
      <c r="AK1083" s="207" t="s">
        <v>15673</v>
      </c>
      <c r="AL1083" s="208">
        <v>16400</v>
      </c>
      <c r="AM1083" s="93"/>
      <c r="AN1083" s="199" t="s">
        <v>13445</v>
      </c>
      <c r="AO1083" s="200">
        <v>7667.5</v>
      </c>
      <c r="AR1083" s="284"/>
      <c r="AT1083" s="272" t="s">
        <v>38093</v>
      </c>
      <c r="AU1083" s="273">
        <v>12376</v>
      </c>
      <c r="AW1083" s="244" t="s">
        <v>38493</v>
      </c>
      <c r="AX1083" s="245">
        <v>31854</v>
      </c>
      <c r="AZ1083" s="230" t="s">
        <v>10964</v>
      </c>
      <c r="BA1083" s="231">
        <v>38845.910000000003</v>
      </c>
      <c r="BC1083" s="209" t="s">
        <v>6668</v>
      </c>
      <c r="BD1083" s="210">
        <v>30797.72</v>
      </c>
    </row>
    <row r="1084" spans="5:56" x14ac:dyDescent="0.55000000000000004">
      <c r="E1084" s="282" t="s">
        <v>65536</v>
      </c>
      <c r="F1084" s="282"/>
      <c r="G1084" s="283">
        <v>20666.37</v>
      </c>
      <c r="I1084" s="242" t="s">
        <v>37198</v>
      </c>
      <c r="J1084" s="242"/>
      <c r="K1084" s="243">
        <v>516566.13</v>
      </c>
      <c r="M1084" s="224" t="s">
        <v>5123</v>
      </c>
      <c r="N1084" s="224"/>
      <c r="O1084" s="225">
        <v>136675.54</v>
      </c>
      <c r="Q1084" s="203" t="s">
        <v>444</v>
      </c>
      <c r="R1084" s="203"/>
      <c r="S1084" s="204">
        <v>54600.31</v>
      </c>
      <c r="Y1084" t="s">
        <v>70403</v>
      </c>
      <c r="Z1084" s="284">
        <v>13500</v>
      </c>
      <c r="AB1084" s="276" t="s">
        <v>58950</v>
      </c>
      <c r="AC1084" s="277">
        <v>8149.22</v>
      </c>
      <c r="AE1084" s="246" t="s">
        <v>59469</v>
      </c>
      <c r="AF1084" s="247">
        <v>24765</v>
      </c>
      <c r="AH1084" s="226" t="s">
        <v>51627</v>
      </c>
      <c r="AI1084" s="227">
        <v>8480.77</v>
      </c>
      <c r="AK1084" s="207" t="s">
        <v>15674</v>
      </c>
      <c r="AL1084" s="208">
        <v>2195.85</v>
      </c>
      <c r="AM1084" s="93"/>
      <c r="AN1084" s="199" t="s">
        <v>13446</v>
      </c>
      <c r="AO1084" s="200">
        <v>17287.439999999999</v>
      </c>
      <c r="AR1084" s="284"/>
      <c r="AT1084" s="272" t="s">
        <v>38094</v>
      </c>
      <c r="AU1084" s="273">
        <v>20666.37</v>
      </c>
      <c r="AW1084" s="244" t="s">
        <v>38496</v>
      </c>
      <c r="AX1084" s="245">
        <v>516566.13</v>
      </c>
      <c r="AZ1084" s="230" t="s">
        <v>10965</v>
      </c>
      <c r="BA1084" s="231">
        <v>136675.54</v>
      </c>
      <c r="BC1084" s="209" t="s">
        <v>7334</v>
      </c>
      <c r="BD1084" s="210">
        <v>88888.99</v>
      </c>
    </row>
    <row r="1085" spans="5:56" x14ac:dyDescent="0.55000000000000004">
      <c r="E1085" s="282" t="s">
        <v>65537</v>
      </c>
      <c r="F1085" s="282"/>
      <c r="G1085" s="283">
        <v>10746</v>
      </c>
      <c r="I1085" s="242" t="s">
        <v>37199</v>
      </c>
      <c r="J1085" s="242"/>
      <c r="K1085" s="243">
        <v>168436.56</v>
      </c>
      <c r="M1085" s="224" t="s">
        <v>5124</v>
      </c>
      <c r="N1085" s="224"/>
      <c r="O1085" s="225">
        <v>73983.91</v>
      </c>
      <c r="Q1085" s="203" t="s">
        <v>446</v>
      </c>
      <c r="R1085" s="203"/>
      <c r="S1085" s="204">
        <v>1312</v>
      </c>
      <c r="Y1085" t="s">
        <v>67107</v>
      </c>
      <c r="Z1085" s="284">
        <v>2715.61</v>
      </c>
      <c r="AB1085" s="276" t="s">
        <v>63050</v>
      </c>
      <c r="AC1085" s="277">
        <v>19361.07</v>
      </c>
      <c r="AE1085" s="246" t="s">
        <v>42165</v>
      </c>
      <c r="AF1085" s="247">
        <v>1623.11</v>
      </c>
      <c r="AH1085" s="226" t="s">
        <v>47751</v>
      </c>
      <c r="AI1085" s="227">
        <v>42873.73</v>
      </c>
      <c r="AK1085" s="207" t="s">
        <v>15675</v>
      </c>
      <c r="AL1085" s="208">
        <v>789</v>
      </c>
      <c r="AM1085" s="93"/>
      <c r="AN1085" s="199" t="s">
        <v>13447</v>
      </c>
      <c r="AO1085" s="200">
        <v>3656.4</v>
      </c>
      <c r="AR1085" s="284"/>
      <c r="AT1085" s="272" t="s">
        <v>38104</v>
      </c>
      <c r="AU1085" s="273">
        <v>10746</v>
      </c>
      <c r="AW1085" s="244" t="s">
        <v>38503</v>
      </c>
      <c r="AX1085" s="245">
        <v>168436.56</v>
      </c>
      <c r="AZ1085" s="230" t="s">
        <v>10966</v>
      </c>
      <c r="BA1085" s="231">
        <v>73983.91</v>
      </c>
      <c r="BC1085" s="209" t="s">
        <v>7747</v>
      </c>
      <c r="BD1085" s="210">
        <v>1608.09</v>
      </c>
    </row>
    <row r="1086" spans="5:56" x14ac:dyDescent="0.55000000000000004">
      <c r="E1086" s="282" t="s">
        <v>37469</v>
      </c>
      <c r="F1086" s="282"/>
      <c r="G1086" s="283">
        <v>10563.04</v>
      </c>
      <c r="I1086" s="242" t="s">
        <v>37200</v>
      </c>
      <c r="J1086" s="242"/>
      <c r="K1086" s="243">
        <v>145801.32999999999</v>
      </c>
      <c r="M1086" s="224" t="s">
        <v>5205</v>
      </c>
      <c r="N1086" s="224"/>
      <c r="O1086" s="225">
        <v>1500</v>
      </c>
      <c r="Q1086" s="203" t="s">
        <v>447</v>
      </c>
      <c r="R1086" s="203"/>
      <c r="S1086" s="204">
        <v>670211</v>
      </c>
      <c r="Y1086" t="s">
        <v>67108</v>
      </c>
      <c r="Z1086" s="284">
        <v>8533.6200000000008</v>
      </c>
      <c r="AB1086" s="276" t="s">
        <v>58838</v>
      </c>
      <c r="AC1086" s="277">
        <v>131695.06</v>
      </c>
      <c r="AE1086" s="246" t="s">
        <v>34551</v>
      </c>
      <c r="AF1086" s="247">
        <v>141279.76</v>
      </c>
      <c r="AH1086" s="226" t="s">
        <v>48680</v>
      </c>
      <c r="AI1086" s="227">
        <v>12085.73</v>
      </c>
      <c r="AK1086" s="207" t="s">
        <v>15676</v>
      </c>
      <c r="AL1086" s="208">
        <v>1221.3499999999999</v>
      </c>
      <c r="AM1086" s="93"/>
      <c r="AN1086" s="199" t="s">
        <v>13448</v>
      </c>
      <c r="AO1086" s="200">
        <v>1961.4</v>
      </c>
      <c r="AR1086" s="284"/>
      <c r="AT1086" s="272" t="s">
        <v>38107</v>
      </c>
      <c r="AU1086" s="273">
        <v>10563.04</v>
      </c>
      <c r="AW1086" s="244" t="s">
        <v>38508</v>
      </c>
      <c r="AX1086" s="245">
        <v>145801.32999999999</v>
      </c>
      <c r="AZ1086" s="230" t="s">
        <v>10967</v>
      </c>
      <c r="BA1086" s="231">
        <v>1500</v>
      </c>
      <c r="BC1086" s="209" t="s">
        <v>8299</v>
      </c>
      <c r="BD1086" s="210">
        <v>16064.59</v>
      </c>
    </row>
    <row r="1087" spans="5:56" x14ac:dyDescent="0.55000000000000004">
      <c r="E1087" s="282" t="s">
        <v>65538</v>
      </c>
      <c r="F1087" s="282"/>
      <c r="G1087" s="283">
        <v>15083</v>
      </c>
      <c r="I1087" s="242" t="s">
        <v>37201</v>
      </c>
      <c r="J1087" s="242"/>
      <c r="K1087" s="243">
        <v>10402.01</v>
      </c>
      <c r="M1087" s="224" t="s">
        <v>5125</v>
      </c>
      <c r="N1087" s="224"/>
      <c r="O1087" s="225">
        <v>-16.98</v>
      </c>
      <c r="Q1087" s="203" t="s">
        <v>4040</v>
      </c>
      <c r="R1087" s="203"/>
      <c r="S1087" s="204">
        <v>22135</v>
      </c>
      <c r="Y1087" t="s">
        <v>71287</v>
      </c>
      <c r="Z1087" s="284">
        <v>11500</v>
      </c>
      <c r="AB1087" s="276" t="s">
        <v>67009</v>
      </c>
      <c r="AC1087" s="277">
        <v>12800</v>
      </c>
      <c r="AE1087" s="246" t="s">
        <v>33113</v>
      </c>
      <c r="AF1087" s="247">
        <v>3057.84</v>
      </c>
      <c r="AH1087" s="226" t="s">
        <v>46664</v>
      </c>
      <c r="AI1087" s="227">
        <v>72127</v>
      </c>
      <c r="AK1087" s="207" t="s">
        <v>15677</v>
      </c>
      <c r="AL1087" s="208">
        <v>730.93</v>
      </c>
      <c r="AM1087" s="93"/>
      <c r="AN1087" s="199" t="s">
        <v>13449</v>
      </c>
      <c r="AO1087" s="200">
        <v>70.8</v>
      </c>
      <c r="AR1087" s="284"/>
      <c r="AT1087" s="272" t="s">
        <v>38111</v>
      </c>
      <c r="AU1087" s="273">
        <v>15083</v>
      </c>
      <c r="AW1087" s="244" t="s">
        <v>38514</v>
      </c>
      <c r="AX1087" s="245">
        <v>10402.01</v>
      </c>
      <c r="AZ1087" s="230" t="s">
        <v>10969</v>
      </c>
      <c r="BA1087" s="231">
        <v>-16.98</v>
      </c>
      <c r="BC1087" s="209" t="s">
        <v>8684</v>
      </c>
      <c r="BD1087" s="210">
        <v>2000</v>
      </c>
    </row>
    <row r="1088" spans="5:56" x14ac:dyDescent="0.55000000000000004">
      <c r="E1088" s="282" t="s">
        <v>37473</v>
      </c>
      <c r="F1088" s="282"/>
      <c r="G1088" s="283">
        <v>14272.32</v>
      </c>
      <c r="I1088" s="242" t="s">
        <v>37202</v>
      </c>
      <c r="J1088" s="242"/>
      <c r="K1088" s="243">
        <v>15152.73</v>
      </c>
      <c r="M1088" s="224" t="s">
        <v>5126</v>
      </c>
      <c r="N1088" s="224"/>
      <c r="O1088" s="225">
        <v>59519.5</v>
      </c>
      <c r="Q1088" s="203" t="s">
        <v>448</v>
      </c>
      <c r="R1088" s="203"/>
      <c r="S1088" s="204">
        <v>213621.02</v>
      </c>
      <c r="Y1088" t="s">
        <v>70404</v>
      </c>
      <c r="Z1088" s="284">
        <v>6888.02</v>
      </c>
      <c r="AB1088" s="276" t="s">
        <v>67010</v>
      </c>
      <c r="AC1088" s="277">
        <v>12258.21</v>
      </c>
      <c r="AE1088" s="246" t="s">
        <v>33114</v>
      </c>
      <c r="AF1088" s="247">
        <v>1766.79</v>
      </c>
      <c r="AH1088" s="226" t="s">
        <v>34545</v>
      </c>
      <c r="AI1088" s="227">
        <v>83223.67</v>
      </c>
      <c r="AK1088" s="207" t="s">
        <v>15678</v>
      </c>
      <c r="AL1088" s="208">
        <v>242.97</v>
      </c>
      <c r="AM1088" s="93"/>
      <c r="AN1088" s="199" t="s">
        <v>13450</v>
      </c>
      <c r="AO1088" s="200">
        <v>69482.06</v>
      </c>
      <c r="AR1088" s="284"/>
      <c r="AT1088" s="272" t="s">
        <v>38121</v>
      </c>
      <c r="AU1088" s="273">
        <v>14272.32</v>
      </c>
      <c r="AW1088" s="244" t="s">
        <v>38518</v>
      </c>
      <c r="AX1088" s="245">
        <v>15152.73</v>
      </c>
      <c r="AZ1088" s="230" t="s">
        <v>10970</v>
      </c>
      <c r="BA1088" s="231">
        <v>59519.5</v>
      </c>
      <c r="BC1088" s="209" t="s">
        <v>8926</v>
      </c>
      <c r="BD1088" s="210">
        <v>12207.08</v>
      </c>
    </row>
    <row r="1089" spans="5:56" x14ac:dyDescent="0.55000000000000004">
      <c r="E1089" s="282" t="s">
        <v>37475</v>
      </c>
      <c r="F1089" s="282"/>
      <c r="G1089" s="283">
        <v>1808033.56</v>
      </c>
      <c r="I1089" s="242" t="s">
        <v>37204</v>
      </c>
      <c r="J1089" s="242"/>
      <c r="K1089" s="243">
        <v>31121.58</v>
      </c>
      <c r="M1089" s="224" t="s">
        <v>5207</v>
      </c>
      <c r="N1089" s="224"/>
      <c r="O1089" s="225">
        <v>3924</v>
      </c>
      <c r="Q1089" s="203" t="s">
        <v>1441</v>
      </c>
      <c r="R1089" s="203"/>
      <c r="S1089" s="204">
        <v>104585</v>
      </c>
      <c r="Y1089" t="s">
        <v>66517</v>
      </c>
      <c r="Z1089" s="284">
        <v>49677.26</v>
      </c>
      <c r="AB1089" s="276" t="s">
        <v>67011</v>
      </c>
      <c r="AC1089" s="277">
        <v>194.97</v>
      </c>
      <c r="AE1089" s="246" t="s">
        <v>33115</v>
      </c>
      <c r="AF1089" s="247">
        <v>163514.25</v>
      </c>
      <c r="AH1089" s="226" t="s">
        <v>34546</v>
      </c>
      <c r="AI1089" s="227">
        <v>909412.67</v>
      </c>
      <c r="AK1089" s="207" t="s">
        <v>15679</v>
      </c>
      <c r="AL1089" s="208">
        <v>1859</v>
      </c>
      <c r="AM1089" s="93"/>
      <c r="AN1089" s="199" t="s">
        <v>31985</v>
      </c>
      <c r="AO1089" s="200">
        <v>37040</v>
      </c>
      <c r="AR1089" s="284"/>
      <c r="AT1089" s="272" t="s">
        <v>38128</v>
      </c>
      <c r="AU1089" s="273">
        <v>1808033.56</v>
      </c>
      <c r="AW1089" s="244" t="s">
        <v>38526</v>
      </c>
      <c r="AX1089" s="245">
        <v>31121.58</v>
      </c>
      <c r="AZ1089" s="230" t="s">
        <v>10971</v>
      </c>
      <c r="BA1089" s="231">
        <v>3924</v>
      </c>
      <c r="BC1089" s="209" t="s">
        <v>9265</v>
      </c>
      <c r="BD1089" s="210">
        <v>70962.48</v>
      </c>
    </row>
    <row r="1090" spans="5:56" x14ac:dyDescent="0.55000000000000004">
      <c r="E1090" s="282" t="s">
        <v>37482</v>
      </c>
      <c r="F1090" s="282"/>
      <c r="G1090" s="283">
        <v>26992.37</v>
      </c>
      <c r="I1090" s="242" t="s">
        <v>37205</v>
      </c>
      <c r="J1090" s="242"/>
      <c r="K1090" s="243">
        <v>4727.33</v>
      </c>
      <c r="M1090" s="224" t="s">
        <v>5208</v>
      </c>
      <c r="N1090" s="224"/>
      <c r="O1090" s="225">
        <v>388.73</v>
      </c>
      <c r="Q1090" s="203" t="s">
        <v>449</v>
      </c>
      <c r="R1090" s="203"/>
      <c r="S1090" s="204">
        <v>127754.2</v>
      </c>
      <c r="Y1090" t="s">
        <v>69856</v>
      </c>
      <c r="Z1090" s="284">
        <v>150150.85999999999</v>
      </c>
      <c r="AB1090" s="276" t="s">
        <v>64010</v>
      </c>
      <c r="AC1090" s="277">
        <v>49285.71</v>
      </c>
      <c r="AE1090" s="246" t="s">
        <v>33116</v>
      </c>
      <c r="AF1090" s="247">
        <v>420953.32</v>
      </c>
      <c r="AH1090" s="226" t="s">
        <v>46665</v>
      </c>
      <c r="AI1090" s="227">
        <v>13957.4</v>
      </c>
      <c r="AK1090" s="207" t="s">
        <v>15680</v>
      </c>
      <c r="AL1090" s="208">
        <v>10508.8</v>
      </c>
      <c r="AM1090" s="93"/>
      <c r="AN1090" s="199" t="s">
        <v>31986</v>
      </c>
      <c r="AO1090" s="200">
        <v>45200</v>
      </c>
      <c r="AR1090" s="284"/>
      <c r="AT1090" s="272" t="s">
        <v>38148</v>
      </c>
      <c r="AU1090" s="273">
        <v>26992.37</v>
      </c>
      <c r="AW1090" s="244" t="s">
        <v>38530</v>
      </c>
      <c r="AX1090" s="245">
        <v>4727.33</v>
      </c>
      <c r="AZ1090" s="230" t="s">
        <v>10972</v>
      </c>
      <c r="BA1090" s="231">
        <v>388.73</v>
      </c>
      <c r="BC1090" s="209" t="s">
        <v>10600</v>
      </c>
      <c r="BD1090" s="210">
        <v>5190</v>
      </c>
    </row>
    <row r="1091" spans="5:56" x14ac:dyDescent="0.55000000000000004">
      <c r="E1091" s="282" t="s">
        <v>37486</v>
      </c>
      <c r="F1091" s="282"/>
      <c r="G1091" s="283">
        <v>2236</v>
      </c>
      <c r="I1091" s="242" t="s">
        <v>37206</v>
      </c>
      <c r="J1091" s="242"/>
      <c r="K1091" s="243">
        <v>234590.46</v>
      </c>
      <c r="M1091" s="224" t="s">
        <v>5127</v>
      </c>
      <c r="N1091" s="224"/>
      <c r="O1091" s="225">
        <v>54347</v>
      </c>
      <c r="Q1091" s="203" t="s">
        <v>1442</v>
      </c>
      <c r="R1091" s="203"/>
      <c r="S1091" s="204">
        <v>13556</v>
      </c>
      <c r="Y1091" t="s">
        <v>64057</v>
      </c>
      <c r="Z1091">
        <v>57.29</v>
      </c>
      <c r="AB1091" s="276" t="s">
        <v>61810</v>
      </c>
      <c r="AC1091" s="277">
        <v>168095.55</v>
      </c>
      <c r="AE1091" s="246" t="s">
        <v>33117</v>
      </c>
      <c r="AF1091" s="247">
        <v>230465.06</v>
      </c>
      <c r="AH1091" s="226" t="s">
        <v>34547</v>
      </c>
      <c r="AI1091" s="227">
        <v>148056.21</v>
      </c>
      <c r="AK1091" s="207" t="s">
        <v>15681</v>
      </c>
      <c r="AL1091" s="208">
        <v>10504.2</v>
      </c>
      <c r="AM1091" s="93"/>
      <c r="AN1091" s="199" t="s">
        <v>31987</v>
      </c>
      <c r="AO1091" s="200">
        <v>10641.74</v>
      </c>
      <c r="AR1091" s="284"/>
      <c r="AT1091" s="272" t="s">
        <v>38157</v>
      </c>
      <c r="AU1091" s="273">
        <v>2236</v>
      </c>
      <c r="AW1091" s="244" t="s">
        <v>38534</v>
      </c>
      <c r="AX1091" s="245">
        <v>234590.46</v>
      </c>
      <c r="AZ1091" s="230" t="s">
        <v>10973</v>
      </c>
      <c r="BA1091" s="231">
        <v>54347</v>
      </c>
      <c r="BC1091" s="209" t="s">
        <v>11265</v>
      </c>
      <c r="BD1091" s="210">
        <v>591.26</v>
      </c>
    </row>
    <row r="1092" spans="5:56" x14ac:dyDescent="0.55000000000000004">
      <c r="E1092" s="282" t="s">
        <v>37491</v>
      </c>
      <c r="F1092" s="282"/>
      <c r="G1092" s="283">
        <v>-833.08</v>
      </c>
      <c r="I1092" s="242" t="s">
        <v>37208</v>
      </c>
      <c r="J1092" s="242"/>
      <c r="K1092" s="243">
        <v>52563.89</v>
      </c>
      <c r="M1092" s="224" t="s">
        <v>3605</v>
      </c>
      <c r="N1092" s="224"/>
      <c r="O1092" s="225">
        <v>42467.7</v>
      </c>
      <c r="Q1092" s="203" t="s">
        <v>452</v>
      </c>
      <c r="R1092" s="203"/>
      <c r="S1092" s="204">
        <v>4448</v>
      </c>
      <c r="Y1092" t="s">
        <v>61190</v>
      </c>
      <c r="Z1092" s="284">
        <v>19939.02</v>
      </c>
      <c r="AB1092" s="276" t="s">
        <v>67012</v>
      </c>
      <c r="AC1092" s="277">
        <v>24277.68</v>
      </c>
      <c r="AE1092" s="246" t="s">
        <v>51628</v>
      </c>
      <c r="AF1092" s="247">
        <v>11175.05</v>
      </c>
      <c r="AH1092" s="226" t="s">
        <v>34548</v>
      </c>
      <c r="AI1092" s="227">
        <v>96448.1</v>
      </c>
      <c r="AK1092" s="207" t="s">
        <v>15682</v>
      </c>
      <c r="AL1092" s="208">
        <v>3097</v>
      </c>
      <c r="AM1092" s="93"/>
      <c r="AN1092" s="199" t="s">
        <v>31988</v>
      </c>
      <c r="AO1092" s="200">
        <v>7087.05</v>
      </c>
      <c r="AR1092" s="284"/>
      <c r="AT1092" s="272" t="s">
        <v>38177</v>
      </c>
      <c r="AU1092" s="273">
        <v>-833.08</v>
      </c>
      <c r="AW1092" s="244" t="s">
        <v>38545</v>
      </c>
      <c r="AX1092" s="245">
        <v>52563.89</v>
      </c>
      <c r="AZ1092" s="230" t="s">
        <v>9616</v>
      </c>
      <c r="BA1092" s="231">
        <v>42467.7</v>
      </c>
      <c r="BC1092" s="209" t="s">
        <v>9815</v>
      </c>
      <c r="BD1092" s="210">
        <v>228310.21</v>
      </c>
    </row>
    <row r="1093" spans="5:56" x14ac:dyDescent="0.55000000000000004">
      <c r="E1093" s="282" t="s">
        <v>37492</v>
      </c>
      <c r="F1093" s="282"/>
      <c r="G1093" s="283">
        <v>249491.48</v>
      </c>
      <c r="I1093" s="242" t="s">
        <v>37209</v>
      </c>
      <c r="J1093" s="242"/>
      <c r="K1093" s="243">
        <v>653039</v>
      </c>
      <c r="M1093" s="224" t="s">
        <v>5128</v>
      </c>
      <c r="N1093" s="224"/>
      <c r="O1093" s="225">
        <v>14782.21</v>
      </c>
      <c r="Q1093" s="203" t="s">
        <v>453</v>
      </c>
      <c r="R1093" s="203"/>
      <c r="S1093" s="204">
        <v>60124.7</v>
      </c>
      <c r="Y1093" t="s">
        <v>71288</v>
      </c>
      <c r="Z1093">
        <v>3</v>
      </c>
      <c r="AB1093" s="276" t="s">
        <v>67013</v>
      </c>
      <c r="AC1093" s="277">
        <v>-1745.64</v>
      </c>
      <c r="AE1093" s="246" t="s">
        <v>44392</v>
      </c>
      <c r="AF1093" s="247">
        <v>10236.209999999999</v>
      </c>
      <c r="AH1093" s="226" t="s">
        <v>36014</v>
      </c>
      <c r="AI1093" s="227">
        <v>63050.92</v>
      </c>
      <c r="AK1093" s="207" t="s">
        <v>15683</v>
      </c>
      <c r="AL1093" s="208">
        <v>11061.19</v>
      </c>
      <c r="AM1093" s="93"/>
      <c r="AN1093" s="199" t="s">
        <v>31989</v>
      </c>
      <c r="AO1093" s="200">
        <v>13118.15</v>
      </c>
      <c r="AR1093" s="284"/>
      <c r="AT1093" s="272" t="s">
        <v>38182</v>
      </c>
      <c r="AU1093" s="273">
        <v>249491.48</v>
      </c>
      <c r="AW1093" s="244" t="s">
        <v>38554</v>
      </c>
      <c r="AX1093" s="245">
        <v>653039</v>
      </c>
      <c r="AZ1093" s="230" t="s">
        <v>10974</v>
      </c>
      <c r="BA1093" s="231">
        <v>14782.21</v>
      </c>
      <c r="BC1093" s="209" t="s">
        <v>6669</v>
      </c>
      <c r="BD1093" s="210">
        <v>28351.74</v>
      </c>
    </row>
    <row r="1094" spans="5:56" x14ac:dyDescent="0.55000000000000004">
      <c r="E1094" s="282" t="s">
        <v>37497</v>
      </c>
      <c r="F1094" s="282"/>
      <c r="G1094" s="283">
        <v>1409.8</v>
      </c>
      <c r="I1094" s="242" t="s">
        <v>37210</v>
      </c>
      <c r="J1094" s="242"/>
      <c r="K1094" s="243">
        <v>42451.85</v>
      </c>
      <c r="M1094" s="224" t="s">
        <v>5209</v>
      </c>
      <c r="N1094" s="224"/>
      <c r="O1094" s="225">
        <v>479.99</v>
      </c>
      <c r="Q1094" s="203" t="s">
        <v>454</v>
      </c>
      <c r="R1094" s="203"/>
      <c r="S1094" s="204">
        <v>75228.88</v>
      </c>
      <c r="Y1094" t="s">
        <v>71289</v>
      </c>
      <c r="Z1094" s="284">
        <v>25955</v>
      </c>
      <c r="AB1094" s="276" t="s">
        <v>67014</v>
      </c>
      <c r="AC1094" s="277">
        <v>14588.61</v>
      </c>
      <c r="AE1094" s="246" t="s">
        <v>44393</v>
      </c>
      <c r="AF1094" s="247">
        <v>168.82</v>
      </c>
      <c r="AH1094" s="226" t="s">
        <v>34549</v>
      </c>
      <c r="AI1094" s="227">
        <v>216119.83</v>
      </c>
      <c r="AK1094" s="207" t="s">
        <v>15684</v>
      </c>
      <c r="AL1094" s="208">
        <v>1276.3699999999999</v>
      </c>
      <c r="AM1094" s="93"/>
      <c r="AN1094" s="199" t="s">
        <v>31990</v>
      </c>
      <c r="AO1094" s="200">
        <v>1064.72</v>
      </c>
      <c r="AT1094" s="272" t="s">
        <v>38200</v>
      </c>
      <c r="AU1094" s="273">
        <v>1409.8</v>
      </c>
      <c r="AW1094" s="244" t="s">
        <v>38561</v>
      </c>
      <c r="AX1094" s="245">
        <v>42451.85</v>
      </c>
      <c r="AZ1094" s="230" t="s">
        <v>10975</v>
      </c>
      <c r="BA1094" s="231">
        <v>479.99</v>
      </c>
      <c r="BC1094" s="209" t="s">
        <v>7087</v>
      </c>
      <c r="BD1094" s="210">
        <v>1186</v>
      </c>
    </row>
    <row r="1095" spans="5:56" x14ac:dyDescent="0.55000000000000004">
      <c r="E1095" s="282" t="s">
        <v>37501</v>
      </c>
      <c r="F1095" s="282"/>
      <c r="G1095" s="283">
        <v>3250</v>
      </c>
      <c r="I1095" s="242" t="s">
        <v>37211</v>
      </c>
      <c r="J1095" s="242"/>
      <c r="K1095" s="243">
        <v>92003.74</v>
      </c>
      <c r="M1095" s="224" t="s">
        <v>5129</v>
      </c>
      <c r="N1095" s="224"/>
      <c r="O1095" s="225">
        <v>10454.129999999999</v>
      </c>
      <c r="Q1095" s="203" t="s">
        <v>455</v>
      </c>
      <c r="R1095" s="203"/>
      <c r="S1095" s="204">
        <v>2508</v>
      </c>
      <c r="Y1095" t="s">
        <v>64058</v>
      </c>
      <c r="Z1095">
        <v>0.3</v>
      </c>
      <c r="AB1095" s="276" t="s">
        <v>67015</v>
      </c>
      <c r="AC1095" s="277">
        <v>466.93</v>
      </c>
      <c r="AE1095" s="246" t="s">
        <v>40111</v>
      </c>
      <c r="AF1095" s="247">
        <v>48068</v>
      </c>
      <c r="AH1095" s="226" t="s">
        <v>34550</v>
      </c>
      <c r="AI1095" s="227">
        <v>4250.6499999999996</v>
      </c>
      <c r="AK1095" s="207" t="s">
        <v>15685</v>
      </c>
      <c r="AL1095" s="208">
        <v>2132</v>
      </c>
      <c r="AM1095" s="93"/>
      <c r="AN1095" s="199" t="s">
        <v>31991</v>
      </c>
      <c r="AO1095" s="200">
        <v>52040.36</v>
      </c>
      <c r="AT1095" s="272" t="s">
        <v>38209</v>
      </c>
      <c r="AU1095" s="273">
        <v>3250</v>
      </c>
      <c r="AW1095" s="244" t="s">
        <v>38566</v>
      </c>
      <c r="AX1095" s="245">
        <v>92003.74</v>
      </c>
      <c r="AZ1095" s="230" t="s">
        <v>10976</v>
      </c>
      <c r="BA1095" s="231">
        <v>10454.129999999999</v>
      </c>
      <c r="BC1095" s="209" t="s">
        <v>7335</v>
      </c>
      <c r="BD1095" s="210">
        <v>11852</v>
      </c>
    </row>
    <row r="1096" spans="5:56" x14ac:dyDescent="0.55000000000000004">
      <c r="E1096" s="282" t="s">
        <v>37502</v>
      </c>
      <c r="F1096" s="282"/>
      <c r="G1096" s="283">
        <v>-1289.8499999999999</v>
      </c>
      <c r="I1096" s="242" t="s">
        <v>37212</v>
      </c>
      <c r="J1096" s="242"/>
      <c r="K1096" s="243">
        <v>43584.68</v>
      </c>
      <c r="M1096" s="224" t="s">
        <v>5130</v>
      </c>
      <c r="N1096" s="224"/>
      <c r="O1096" s="225">
        <v>5947.09</v>
      </c>
      <c r="Q1096" s="203" t="s">
        <v>1443</v>
      </c>
      <c r="R1096" s="203"/>
      <c r="S1096" s="204">
        <v>601.71</v>
      </c>
      <c r="Y1096" t="s">
        <v>62444</v>
      </c>
      <c r="Z1096">
        <v>729.58</v>
      </c>
      <c r="AB1096" s="276" t="s">
        <v>60212</v>
      </c>
      <c r="AC1096" s="277">
        <v>1535.79</v>
      </c>
      <c r="AE1096" s="246" t="s">
        <v>58181</v>
      </c>
      <c r="AF1096" s="247">
        <v>582.6</v>
      </c>
      <c r="AH1096" s="226" t="s">
        <v>33111</v>
      </c>
      <c r="AI1096" s="227">
        <v>32819.72</v>
      </c>
      <c r="AK1096" s="207" t="s">
        <v>15686</v>
      </c>
      <c r="AL1096" s="208">
        <v>29845</v>
      </c>
      <c r="AM1096" s="93"/>
      <c r="AN1096" s="199" t="s">
        <v>31992</v>
      </c>
      <c r="AO1096" s="200">
        <v>58588.83</v>
      </c>
      <c r="AR1096" s="284"/>
      <c r="AT1096" s="272" t="s">
        <v>38210</v>
      </c>
      <c r="AU1096" s="273">
        <v>-1289.8499999999999</v>
      </c>
      <c r="AW1096" s="244" t="s">
        <v>38571</v>
      </c>
      <c r="AX1096" s="245">
        <v>43584.68</v>
      </c>
      <c r="AZ1096" s="230" t="s">
        <v>10977</v>
      </c>
      <c r="BA1096" s="231">
        <v>5947.09</v>
      </c>
      <c r="BC1096" s="209" t="s">
        <v>7595</v>
      </c>
      <c r="BD1096" s="210">
        <v>15019</v>
      </c>
    </row>
    <row r="1097" spans="5:56" x14ac:dyDescent="0.55000000000000004">
      <c r="E1097" s="282" t="s">
        <v>37504</v>
      </c>
      <c r="F1097" s="282"/>
      <c r="G1097" s="283">
        <v>113.37</v>
      </c>
      <c r="I1097" s="242" t="s">
        <v>37213</v>
      </c>
      <c r="J1097" s="242"/>
      <c r="K1097" s="243">
        <v>169142.8</v>
      </c>
      <c r="M1097" s="224" t="s">
        <v>5131</v>
      </c>
      <c r="N1097" s="224"/>
      <c r="O1097" s="225">
        <v>10725.24</v>
      </c>
      <c r="Q1097" s="203" t="s">
        <v>456</v>
      </c>
      <c r="R1097" s="203"/>
      <c r="S1097" s="204">
        <v>565201.93000000005</v>
      </c>
      <c r="Y1097" t="s">
        <v>62548</v>
      </c>
      <c r="Z1097">
        <v>500</v>
      </c>
      <c r="AB1097" s="276" t="s">
        <v>60213</v>
      </c>
      <c r="AC1097" s="277">
        <v>3453.96</v>
      </c>
      <c r="AE1097" s="246" t="s">
        <v>63972</v>
      </c>
      <c r="AF1097" s="247">
        <v>8335.24</v>
      </c>
      <c r="AH1097" s="226" t="s">
        <v>36015</v>
      </c>
      <c r="AI1097" s="227">
        <v>130946.24000000001</v>
      </c>
      <c r="AK1097" s="207" t="s">
        <v>15687</v>
      </c>
      <c r="AL1097" s="208">
        <v>70402.259999999995</v>
      </c>
      <c r="AM1097" s="93"/>
      <c r="AN1097" s="199" t="s">
        <v>31993</v>
      </c>
      <c r="AO1097" s="200">
        <v>11667.47</v>
      </c>
      <c r="AR1097" s="284"/>
      <c r="AT1097" s="272" t="s">
        <v>38214</v>
      </c>
      <c r="AU1097" s="273">
        <v>113.37</v>
      </c>
      <c r="AW1097" s="244" t="s">
        <v>38577</v>
      </c>
      <c r="AX1097" s="245">
        <v>169142.8</v>
      </c>
      <c r="AZ1097" s="230" t="s">
        <v>10978</v>
      </c>
      <c r="BA1097" s="231">
        <v>10725.24</v>
      </c>
      <c r="BC1097" s="209" t="s">
        <v>7748</v>
      </c>
      <c r="BD1097" s="210">
        <v>1977</v>
      </c>
    </row>
    <row r="1098" spans="5:56" x14ac:dyDescent="0.55000000000000004">
      <c r="E1098" s="282" t="s">
        <v>37508</v>
      </c>
      <c r="F1098" s="282"/>
      <c r="G1098" s="283">
        <v>3275</v>
      </c>
      <c r="I1098" s="242" t="s">
        <v>37214</v>
      </c>
      <c r="J1098" s="242"/>
      <c r="K1098" s="243">
        <v>311814.84000000003</v>
      </c>
      <c r="M1098" s="224" t="s">
        <v>5132</v>
      </c>
      <c r="N1098" s="224"/>
      <c r="O1098" s="225">
        <v>12393.57</v>
      </c>
      <c r="Q1098" s="203" t="s">
        <v>458</v>
      </c>
      <c r="R1098" s="203"/>
      <c r="S1098" s="204">
        <v>903426.83</v>
      </c>
      <c r="Y1098" t="s">
        <v>71290</v>
      </c>
      <c r="Z1098" s="284">
        <v>2500</v>
      </c>
      <c r="AB1098" s="276" t="s">
        <v>60214</v>
      </c>
      <c r="AC1098" s="277">
        <v>1517.88</v>
      </c>
      <c r="AE1098" s="246" t="s">
        <v>15641</v>
      </c>
      <c r="AF1098" s="247">
        <v>673856.94</v>
      </c>
      <c r="AH1098" s="226" t="s">
        <v>33112</v>
      </c>
      <c r="AI1098" s="227">
        <v>776546.15</v>
      </c>
      <c r="AK1098" s="207" t="s">
        <v>15688</v>
      </c>
      <c r="AL1098" s="208">
        <v>62055.22</v>
      </c>
      <c r="AM1098" s="93"/>
      <c r="AN1098" s="199" t="s">
        <v>31994</v>
      </c>
      <c r="AO1098" s="200">
        <v>2663.68</v>
      </c>
      <c r="AR1098" s="284"/>
      <c r="AT1098" s="272" t="s">
        <v>38219</v>
      </c>
      <c r="AU1098" s="273">
        <v>3275</v>
      </c>
      <c r="AW1098" s="244" t="s">
        <v>38582</v>
      </c>
      <c r="AX1098" s="245">
        <v>311814.84000000003</v>
      </c>
      <c r="AZ1098" s="230" t="s">
        <v>10979</v>
      </c>
      <c r="BA1098" s="231">
        <v>12393.57</v>
      </c>
      <c r="BC1098" s="209" t="s">
        <v>8040</v>
      </c>
      <c r="BD1098" s="210">
        <v>5940</v>
      </c>
    </row>
    <row r="1099" spans="5:56" x14ac:dyDescent="0.55000000000000004">
      <c r="E1099" s="282" t="s">
        <v>37509</v>
      </c>
      <c r="F1099" s="282"/>
      <c r="G1099" s="283">
        <v>148832.09</v>
      </c>
      <c r="I1099" s="242" t="s">
        <v>37216</v>
      </c>
      <c r="J1099" s="242"/>
      <c r="K1099" s="243">
        <v>2555.0100000000002</v>
      </c>
      <c r="M1099" s="224" t="s">
        <v>5133</v>
      </c>
      <c r="N1099" s="224"/>
      <c r="O1099" s="225">
        <v>7626.66</v>
      </c>
      <c r="Q1099" s="203" t="s">
        <v>1444</v>
      </c>
      <c r="R1099" s="203"/>
      <c r="S1099" s="204">
        <v>90106.55</v>
      </c>
      <c r="Y1099" t="s">
        <v>62549</v>
      </c>
      <c r="Z1099">
        <v>400</v>
      </c>
      <c r="AB1099" s="276" t="s">
        <v>62947</v>
      </c>
      <c r="AC1099" s="277">
        <v>10130.17</v>
      </c>
      <c r="AE1099" s="246" t="s">
        <v>15642</v>
      </c>
      <c r="AF1099" s="247">
        <v>686170.24</v>
      </c>
      <c r="AH1099" s="226" t="s">
        <v>42165</v>
      </c>
      <c r="AI1099" s="227">
        <v>2501437.35</v>
      </c>
      <c r="AK1099" s="207" t="s">
        <v>15689</v>
      </c>
      <c r="AL1099" s="208">
        <v>6858</v>
      </c>
      <c r="AM1099" s="93"/>
      <c r="AN1099" s="199" t="s">
        <v>13451</v>
      </c>
      <c r="AO1099" s="200">
        <v>216.36</v>
      </c>
      <c r="AR1099" s="284"/>
      <c r="AT1099" s="272" t="s">
        <v>38223</v>
      </c>
      <c r="AU1099" s="273">
        <v>148832.09</v>
      </c>
      <c r="AW1099" s="244" t="s">
        <v>38593</v>
      </c>
      <c r="AX1099" s="245">
        <v>2555.0100000000002</v>
      </c>
      <c r="AZ1099" s="230" t="s">
        <v>10981</v>
      </c>
      <c r="BA1099" s="231">
        <v>7626.66</v>
      </c>
      <c r="BC1099" s="209" t="s">
        <v>8927</v>
      </c>
      <c r="BD1099" s="210">
        <v>12543</v>
      </c>
    </row>
    <row r="1100" spans="5:56" x14ac:dyDescent="0.55000000000000004">
      <c r="E1100" s="282" t="s">
        <v>37510</v>
      </c>
      <c r="F1100" s="282"/>
      <c r="G1100" s="283">
        <v>71250.929999999993</v>
      </c>
      <c r="I1100" s="242" t="s">
        <v>37217</v>
      </c>
      <c r="J1100" s="242"/>
      <c r="K1100" s="243">
        <v>143092.14000000001</v>
      </c>
      <c r="M1100" s="224" t="s">
        <v>5134</v>
      </c>
      <c r="N1100" s="224"/>
      <c r="O1100" s="225">
        <v>5690</v>
      </c>
      <c r="Q1100" s="203" t="s">
        <v>459</v>
      </c>
      <c r="R1100" s="203"/>
      <c r="S1100" s="204">
        <v>133977.97</v>
      </c>
      <c r="Y1100" t="s">
        <v>62550</v>
      </c>
      <c r="Z1100">
        <v>260.08999999999997</v>
      </c>
      <c r="AB1100" s="276" t="s">
        <v>64011</v>
      </c>
      <c r="AC1100" s="277">
        <v>4729.7700000000004</v>
      </c>
      <c r="AE1100" s="246" t="s">
        <v>61282</v>
      </c>
      <c r="AF1100" s="247">
        <v>-20892.38</v>
      </c>
      <c r="AH1100" s="226" t="s">
        <v>34551</v>
      </c>
      <c r="AI1100" s="227">
        <v>126671.51</v>
      </c>
      <c r="AK1100" s="207" t="s">
        <v>15690</v>
      </c>
      <c r="AL1100" s="208">
        <v>549.67999999999995</v>
      </c>
      <c r="AM1100" s="93"/>
      <c r="AN1100" s="199" t="s">
        <v>13452</v>
      </c>
      <c r="AO1100" s="200">
        <v>6580.39</v>
      </c>
      <c r="AR1100" s="284"/>
      <c r="AT1100" s="272" t="s">
        <v>38228</v>
      </c>
      <c r="AU1100" s="273">
        <v>71250.929999999993</v>
      </c>
      <c r="AW1100" s="244" t="s">
        <v>38596</v>
      </c>
      <c r="AX1100" s="245">
        <v>143092.14000000001</v>
      </c>
      <c r="AZ1100" s="230" t="s">
        <v>10983</v>
      </c>
      <c r="BA1100" s="231">
        <v>5690</v>
      </c>
      <c r="BC1100" s="209" t="s">
        <v>9266</v>
      </c>
      <c r="BD1100" s="210">
        <v>44377</v>
      </c>
    </row>
    <row r="1101" spans="5:56" x14ac:dyDescent="0.55000000000000004">
      <c r="E1101" s="282" t="s">
        <v>37511</v>
      </c>
      <c r="F1101" s="282"/>
      <c r="G1101" s="283">
        <v>21.68</v>
      </c>
      <c r="I1101" s="242" t="s">
        <v>37218</v>
      </c>
      <c r="J1101" s="242"/>
      <c r="K1101" s="243">
        <v>188377.01</v>
      </c>
      <c r="M1101" s="224" t="s">
        <v>5135</v>
      </c>
      <c r="N1101" s="224"/>
      <c r="O1101" s="225">
        <v>130493.23</v>
      </c>
      <c r="Q1101" s="203" t="s">
        <v>460</v>
      </c>
      <c r="R1101" s="203"/>
      <c r="S1101" s="204">
        <v>33152</v>
      </c>
      <c r="Y1101" t="s">
        <v>62551</v>
      </c>
      <c r="Z1101">
        <v>697.16</v>
      </c>
      <c r="AB1101" s="276" t="s">
        <v>67016</v>
      </c>
      <c r="AC1101" s="277">
        <v>261.89</v>
      </c>
      <c r="AE1101" s="246" t="s">
        <v>57245</v>
      </c>
      <c r="AF1101" s="247">
        <v>3170.44</v>
      </c>
      <c r="AH1101" s="226" t="s">
        <v>33113</v>
      </c>
      <c r="AI1101" s="227">
        <v>17296.93</v>
      </c>
      <c r="AK1101" s="207" t="s">
        <v>15691</v>
      </c>
      <c r="AL1101" s="208">
        <v>1050</v>
      </c>
      <c r="AM1101" s="93"/>
      <c r="AN1101" s="199" t="s">
        <v>13453</v>
      </c>
      <c r="AO1101" s="200">
        <v>48887.02</v>
      </c>
      <c r="AR1101" s="284"/>
      <c r="AT1101" s="272" t="s">
        <v>38233</v>
      </c>
      <c r="AU1101" s="273">
        <v>21.68</v>
      </c>
      <c r="AW1101" s="244" t="s">
        <v>38602</v>
      </c>
      <c r="AX1101" s="245">
        <v>188377.01</v>
      </c>
      <c r="AZ1101" s="230" t="s">
        <v>10984</v>
      </c>
      <c r="BA1101" s="231">
        <v>130493.23</v>
      </c>
      <c r="BC1101" s="209" t="s">
        <v>10601</v>
      </c>
      <c r="BD1101" s="210">
        <v>4377</v>
      </c>
    </row>
    <row r="1102" spans="5:56" x14ac:dyDescent="0.55000000000000004">
      <c r="E1102" s="282" t="s">
        <v>37512</v>
      </c>
      <c r="F1102" s="282"/>
      <c r="G1102" s="283">
        <v>108.22</v>
      </c>
      <c r="I1102" s="242" t="s">
        <v>37219</v>
      </c>
      <c r="J1102" s="242"/>
      <c r="K1102" s="243">
        <v>145547.87</v>
      </c>
      <c r="M1102" s="224" t="s">
        <v>5212</v>
      </c>
      <c r="N1102" s="224"/>
      <c r="O1102" s="225">
        <v>7848</v>
      </c>
      <c r="Q1102" s="203" t="s">
        <v>264</v>
      </c>
      <c r="R1102" s="203"/>
      <c r="S1102" s="204">
        <v>33128414.359999999</v>
      </c>
      <c r="Y1102" t="s">
        <v>67109</v>
      </c>
      <c r="Z1102">
        <v>464.9</v>
      </c>
      <c r="AB1102" s="276" t="s">
        <v>63052</v>
      </c>
      <c r="AC1102" s="277">
        <v>175273.58</v>
      </c>
      <c r="AE1102" s="246" t="s">
        <v>63973</v>
      </c>
      <c r="AF1102" s="247">
        <v>570.67999999999995</v>
      </c>
      <c r="AH1102" s="226" t="s">
        <v>33114</v>
      </c>
      <c r="AI1102" s="227">
        <v>3124.02</v>
      </c>
      <c r="AK1102" s="207" t="s">
        <v>15692</v>
      </c>
      <c r="AL1102" s="208">
        <v>62021.75</v>
      </c>
      <c r="AM1102" s="93"/>
      <c r="AN1102" s="199" t="s">
        <v>19476</v>
      </c>
      <c r="AO1102" s="200">
        <v>45200</v>
      </c>
      <c r="AT1102" s="272" t="s">
        <v>38237</v>
      </c>
      <c r="AU1102" s="273">
        <v>108.22</v>
      </c>
      <c r="AW1102" s="244" t="s">
        <v>38611</v>
      </c>
      <c r="AX1102" s="245">
        <v>145547.87</v>
      </c>
      <c r="AZ1102" s="230" t="s">
        <v>10985</v>
      </c>
      <c r="BA1102" s="231">
        <v>7848</v>
      </c>
      <c r="BC1102" s="209" t="s">
        <v>10889</v>
      </c>
      <c r="BD1102" s="210">
        <v>5363</v>
      </c>
    </row>
    <row r="1103" spans="5:56" x14ac:dyDescent="0.55000000000000004">
      <c r="E1103" s="282" t="s">
        <v>37514</v>
      </c>
      <c r="F1103" s="282"/>
      <c r="G1103" s="283">
        <v>673718.81</v>
      </c>
      <c r="I1103" s="242" t="s">
        <v>37220</v>
      </c>
      <c r="J1103" s="242"/>
      <c r="K1103" s="243">
        <v>60572.87</v>
      </c>
      <c r="M1103" s="224" t="s">
        <v>5213</v>
      </c>
      <c r="N1103" s="224"/>
      <c r="O1103" s="225">
        <v>433.49</v>
      </c>
      <c r="Q1103" s="203" t="s">
        <v>1445</v>
      </c>
      <c r="R1103" s="203"/>
      <c r="S1103" s="204">
        <v>13241.98</v>
      </c>
      <c r="Y1103" t="s">
        <v>64059</v>
      </c>
      <c r="Z1103">
        <v>128.69999999999999</v>
      </c>
      <c r="AB1103" s="276" t="s">
        <v>63053</v>
      </c>
      <c r="AC1103" s="277">
        <v>13400.53</v>
      </c>
      <c r="AE1103" s="246" t="s">
        <v>47752</v>
      </c>
      <c r="AF1103" s="247">
        <v>971.7</v>
      </c>
      <c r="AH1103" s="226" t="s">
        <v>33115</v>
      </c>
      <c r="AI1103" s="227">
        <v>382865.09</v>
      </c>
      <c r="AK1103" s="207" t="s">
        <v>15693</v>
      </c>
      <c r="AL1103" s="208">
        <v>13200</v>
      </c>
      <c r="AM1103" s="93"/>
      <c r="AN1103" s="199" t="s">
        <v>13454</v>
      </c>
      <c r="AO1103" s="200">
        <v>2092.8000000000002</v>
      </c>
      <c r="AR1103" s="284"/>
      <c r="AT1103" s="272" t="s">
        <v>38243</v>
      </c>
      <c r="AU1103" s="273">
        <v>673718.81</v>
      </c>
      <c r="AW1103" s="244" t="s">
        <v>38616</v>
      </c>
      <c r="AX1103" s="245">
        <v>60572.87</v>
      </c>
      <c r="AZ1103" s="230" t="s">
        <v>10986</v>
      </c>
      <c r="BA1103" s="231">
        <v>433.49</v>
      </c>
      <c r="BC1103" s="209" t="s">
        <v>11518</v>
      </c>
      <c r="BD1103" s="210">
        <v>23050.240000000002</v>
      </c>
    </row>
    <row r="1104" spans="5:56" x14ac:dyDescent="0.55000000000000004">
      <c r="E1104" s="282" t="s">
        <v>37519</v>
      </c>
      <c r="F1104" s="282"/>
      <c r="G1104" s="283">
        <v>160770.73000000001</v>
      </c>
      <c r="I1104" s="242" t="s">
        <v>37222</v>
      </c>
      <c r="J1104" s="242"/>
      <c r="K1104" s="243">
        <v>139034.20000000001</v>
      </c>
      <c r="M1104" s="224" t="s">
        <v>5136</v>
      </c>
      <c r="N1104" s="224"/>
      <c r="O1104" s="225">
        <v>40235.71</v>
      </c>
      <c r="Q1104" s="203" t="s">
        <v>1446</v>
      </c>
      <c r="R1104" s="203"/>
      <c r="S1104" s="204">
        <v>73439</v>
      </c>
      <c r="Y1104" t="s">
        <v>59506</v>
      </c>
      <c r="Z1104" s="284">
        <v>214391.95</v>
      </c>
      <c r="AB1104" s="276" t="s">
        <v>63054</v>
      </c>
      <c r="AC1104" s="277">
        <v>43449.84</v>
      </c>
      <c r="AE1104" s="246" t="s">
        <v>63974</v>
      </c>
      <c r="AF1104" s="247">
        <v>174.91</v>
      </c>
      <c r="AH1104" s="226" t="s">
        <v>33116</v>
      </c>
      <c r="AI1104" s="227">
        <v>539520.32999999996</v>
      </c>
      <c r="AK1104" s="207" t="s">
        <v>15694</v>
      </c>
      <c r="AL1104" s="208">
        <v>70402.259999999995</v>
      </c>
      <c r="AM1104" s="93"/>
      <c r="AN1104" s="199" t="s">
        <v>31995</v>
      </c>
      <c r="AO1104" s="200">
        <v>10641.74</v>
      </c>
      <c r="AR1104" s="284"/>
      <c r="AT1104" s="272" t="s">
        <v>38258</v>
      </c>
      <c r="AU1104" s="273">
        <v>160770.73000000001</v>
      </c>
      <c r="AW1104" s="244" t="s">
        <v>38624</v>
      </c>
      <c r="AX1104" s="245">
        <v>139034.20000000001</v>
      </c>
      <c r="AZ1104" s="230" t="s">
        <v>10988</v>
      </c>
      <c r="BA1104" s="231">
        <v>40235.71</v>
      </c>
      <c r="BC1104" s="209" t="s">
        <v>9816</v>
      </c>
      <c r="BD1104" s="210">
        <v>154035.98000000001</v>
      </c>
    </row>
    <row r="1105" spans="5:56" x14ac:dyDescent="0.55000000000000004">
      <c r="E1105" s="282" t="s">
        <v>37522</v>
      </c>
      <c r="F1105" s="282"/>
      <c r="G1105" s="283">
        <v>13448.59</v>
      </c>
      <c r="I1105" s="242" t="s">
        <v>37223</v>
      </c>
      <c r="J1105" s="242"/>
      <c r="K1105" s="243">
        <v>756.83</v>
      </c>
      <c r="M1105" s="224" t="s">
        <v>5215</v>
      </c>
      <c r="N1105" s="224"/>
      <c r="O1105" s="225">
        <v>3793</v>
      </c>
      <c r="Q1105" s="203" t="s">
        <v>1447</v>
      </c>
      <c r="R1105" s="203"/>
      <c r="S1105" s="204">
        <v>6708</v>
      </c>
      <c r="Y1105" t="s">
        <v>71291</v>
      </c>
      <c r="Z1105" s="284">
        <v>24097.16</v>
      </c>
      <c r="AB1105" s="276" t="s">
        <v>66506</v>
      </c>
      <c r="AC1105" s="277">
        <v>49585.5</v>
      </c>
      <c r="AE1105" s="246" t="s">
        <v>61283</v>
      </c>
      <c r="AF1105" s="247">
        <v>-3.6</v>
      </c>
      <c r="AH1105" s="226" t="s">
        <v>33117</v>
      </c>
      <c r="AI1105" s="227">
        <v>314045.89</v>
      </c>
      <c r="AK1105" s="207" t="s">
        <v>15695</v>
      </c>
      <c r="AL1105" s="208">
        <v>16400</v>
      </c>
      <c r="AM1105" s="93"/>
      <c r="AN1105" s="199" t="s">
        <v>13455</v>
      </c>
      <c r="AO1105" s="200">
        <v>88380</v>
      </c>
      <c r="AR1105" s="284"/>
      <c r="AT1105" s="272" t="s">
        <v>38266</v>
      </c>
      <c r="AU1105" s="273">
        <v>13448.59</v>
      </c>
      <c r="AW1105" s="244" t="s">
        <v>38630</v>
      </c>
      <c r="AX1105" s="245">
        <v>756.83</v>
      </c>
      <c r="AZ1105" s="230" t="s">
        <v>10989</v>
      </c>
      <c r="BA1105" s="231">
        <v>3793</v>
      </c>
      <c r="BC1105" s="209" t="s">
        <v>6670</v>
      </c>
      <c r="BD1105" s="210">
        <v>37291</v>
      </c>
    </row>
    <row r="1106" spans="5:56" x14ac:dyDescent="0.55000000000000004">
      <c r="E1106" s="282" t="s">
        <v>37523</v>
      </c>
      <c r="F1106" s="282"/>
      <c r="G1106" s="283">
        <v>52979.68</v>
      </c>
      <c r="I1106" s="242" t="s">
        <v>37224</v>
      </c>
      <c r="J1106" s="242"/>
      <c r="K1106" s="243">
        <v>157329.76</v>
      </c>
      <c r="M1106" s="224" t="s">
        <v>5137</v>
      </c>
      <c r="N1106" s="224"/>
      <c r="O1106" s="225">
        <v>377292.56</v>
      </c>
      <c r="Q1106" s="203" t="s">
        <v>1448</v>
      </c>
      <c r="R1106" s="203"/>
      <c r="S1106" s="204">
        <v>2090</v>
      </c>
      <c r="Y1106" t="s">
        <v>71292</v>
      </c>
      <c r="Z1106" s="284">
        <v>11144.5</v>
      </c>
      <c r="AB1106" s="276" t="s">
        <v>67017</v>
      </c>
      <c r="AC1106" s="277">
        <v>5018.3999999999996</v>
      </c>
      <c r="AE1106" s="246" t="s">
        <v>40112</v>
      </c>
      <c r="AF1106" s="247">
        <v>113240.77</v>
      </c>
      <c r="AH1106" s="226" t="s">
        <v>51628</v>
      </c>
      <c r="AI1106" s="227">
        <v>43482.04</v>
      </c>
      <c r="AK1106" s="207" t="s">
        <v>15696</v>
      </c>
      <c r="AL1106" s="208">
        <v>2195.85</v>
      </c>
      <c r="AM1106" s="93"/>
      <c r="AN1106" s="199" t="s">
        <v>13456</v>
      </c>
      <c r="AO1106" s="200">
        <v>14754.55</v>
      </c>
      <c r="AR1106" s="284"/>
      <c r="AT1106" s="272" t="s">
        <v>38271</v>
      </c>
      <c r="AU1106" s="273">
        <v>52979.68</v>
      </c>
      <c r="AW1106" s="244" t="s">
        <v>38635</v>
      </c>
      <c r="AX1106" s="245">
        <v>157329.76</v>
      </c>
      <c r="AZ1106" s="230" t="s">
        <v>10990</v>
      </c>
      <c r="BA1106" s="231">
        <v>377292.56</v>
      </c>
      <c r="BC1106" s="209" t="s">
        <v>6909</v>
      </c>
      <c r="BD1106" s="210">
        <v>5150</v>
      </c>
    </row>
    <row r="1107" spans="5:56" x14ac:dyDescent="0.55000000000000004">
      <c r="E1107" s="282" t="s">
        <v>37524</v>
      </c>
      <c r="F1107" s="282"/>
      <c r="G1107" s="283">
        <v>4427.8999999999996</v>
      </c>
      <c r="I1107" s="242" t="s">
        <v>37225</v>
      </c>
      <c r="J1107" s="242"/>
      <c r="K1107" s="243">
        <v>15417.08</v>
      </c>
      <c r="M1107" s="224" t="s">
        <v>3607</v>
      </c>
      <c r="N1107" s="224"/>
      <c r="O1107" s="225">
        <v>1394.75</v>
      </c>
      <c r="Q1107" s="203" t="s">
        <v>1449</v>
      </c>
      <c r="R1107" s="203"/>
      <c r="S1107" s="204">
        <v>1296</v>
      </c>
      <c r="Y1107" t="s">
        <v>44514</v>
      </c>
      <c r="Z1107" s="284">
        <v>140040</v>
      </c>
      <c r="AB1107" s="276" t="s">
        <v>70382</v>
      </c>
      <c r="AC1107" s="277">
        <v>2700</v>
      </c>
      <c r="AE1107" s="246" t="s">
        <v>40113</v>
      </c>
      <c r="AF1107" s="247">
        <v>5859.4</v>
      </c>
      <c r="AH1107" s="226" t="s">
        <v>44392</v>
      </c>
      <c r="AI1107" s="227">
        <v>16511.96</v>
      </c>
      <c r="AK1107" s="207" t="s">
        <v>15697</v>
      </c>
      <c r="AL1107" s="208">
        <v>789</v>
      </c>
      <c r="AM1107" s="93"/>
      <c r="AN1107" s="199" t="s">
        <v>13457</v>
      </c>
      <c r="AO1107" s="200">
        <v>30405.59</v>
      </c>
      <c r="AR1107" s="284"/>
      <c r="AT1107" s="272" t="s">
        <v>38276</v>
      </c>
      <c r="AU1107" s="273">
        <v>4427.8999999999996</v>
      </c>
      <c r="AW1107" s="244" t="s">
        <v>38640</v>
      </c>
      <c r="AX1107" s="245">
        <v>15417.08</v>
      </c>
      <c r="AZ1107" s="230" t="s">
        <v>9618</v>
      </c>
      <c r="BA1107" s="231">
        <v>1394.75</v>
      </c>
      <c r="BC1107" s="209" t="s">
        <v>7088</v>
      </c>
      <c r="BD1107" s="210">
        <v>2955</v>
      </c>
    </row>
    <row r="1108" spans="5:56" x14ac:dyDescent="0.55000000000000004">
      <c r="E1108" s="282" t="s">
        <v>37525</v>
      </c>
      <c r="F1108" s="282"/>
      <c r="G1108" s="283">
        <v>5475.62</v>
      </c>
      <c r="I1108" s="242" t="s">
        <v>37226</v>
      </c>
      <c r="J1108" s="242"/>
      <c r="K1108" s="243">
        <v>15490.99</v>
      </c>
      <c r="M1108" s="224" t="s">
        <v>5216</v>
      </c>
      <c r="N1108" s="224"/>
      <c r="O1108" s="225">
        <v>248</v>
      </c>
      <c r="Q1108" s="203" t="s">
        <v>1450</v>
      </c>
      <c r="R1108" s="203"/>
      <c r="S1108" s="204">
        <v>1946</v>
      </c>
      <c r="Y1108" t="s">
        <v>42224</v>
      </c>
      <c r="Z1108">
        <v>818.9</v>
      </c>
      <c r="AB1108" s="276" t="s">
        <v>64012</v>
      </c>
      <c r="AC1108" s="277">
        <v>66650.09</v>
      </c>
      <c r="AE1108" s="246" t="s">
        <v>40114</v>
      </c>
      <c r="AF1108" s="247">
        <v>8656.52</v>
      </c>
      <c r="AH1108" s="226" t="s">
        <v>44393</v>
      </c>
      <c r="AI1108" s="227">
        <v>193.21</v>
      </c>
      <c r="AK1108" s="207" t="s">
        <v>15698</v>
      </c>
      <c r="AL1108" s="208">
        <v>1221.3499999999999</v>
      </c>
      <c r="AM1108" s="93"/>
      <c r="AN1108" s="199" t="s">
        <v>31996</v>
      </c>
      <c r="AO1108" s="200">
        <v>1064.72</v>
      </c>
      <c r="AR1108" s="284"/>
      <c r="AT1108" s="272" t="s">
        <v>38281</v>
      </c>
      <c r="AU1108" s="273">
        <v>5475.62</v>
      </c>
      <c r="AW1108" s="244" t="s">
        <v>38645</v>
      </c>
      <c r="AX1108" s="245">
        <v>15490.99</v>
      </c>
      <c r="AZ1108" s="230" t="s">
        <v>10991</v>
      </c>
      <c r="BA1108" s="231">
        <v>248</v>
      </c>
      <c r="BC1108" s="209" t="s">
        <v>7336</v>
      </c>
      <c r="BD1108" s="210">
        <v>36773</v>
      </c>
    </row>
    <row r="1109" spans="5:56" x14ac:dyDescent="0.55000000000000004">
      <c r="E1109" s="282" t="s">
        <v>37526</v>
      </c>
      <c r="F1109" s="282"/>
      <c r="G1109" s="283">
        <v>33075.39</v>
      </c>
      <c r="I1109" s="242" t="s">
        <v>37227</v>
      </c>
      <c r="J1109" s="242"/>
      <c r="K1109" s="243">
        <v>21040.66</v>
      </c>
      <c r="M1109" s="224" t="s">
        <v>5217</v>
      </c>
      <c r="N1109" s="224"/>
      <c r="O1109" s="225">
        <v>220</v>
      </c>
      <c r="Q1109" s="203" t="s">
        <v>1451</v>
      </c>
      <c r="R1109" s="203"/>
      <c r="S1109" s="204">
        <v>15320</v>
      </c>
      <c r="Y1109" t="s">
        <v>55874</v>
      </c>
      <c r="Z1109" s="284">
        <v>30451.09</v>
      </c>
      <c r="AB1109" s="276" t="s">
        <v>62441</v>
      </c>
      <c r="AC1109" s="277">
        <v>70282.399999999994</v>
      </c>
      <c r="AE1109" s="246" t="s">
        <v>40115</v>
      </c>
      <c r="AF1109" s="247">
        <v>27559.66</v>
      </c>
      <c r="AH1109" s="226" t="s">
        <v>40111</v>
      </c>
      <c r="AI1109" s="227">
        <v>99000</v>
      </c>
      <c r="AK1109" s="207" t="s">
        <v>15699</v>
      </c>
      <c r="AL1109" s="208">
        <v>1050</v>
      </c>
      <c r="AM1109" s="93"/>
      <c r="AN1109" s="199" t="s">
        <v>13458</v>
      </c>
      <c r="AO1109" s="200">
        <v>216.36</v>
      </c>
      <c r="AR1109" s="284"/>
      <c r="AT1109" s="272" t="s">
        <v>38286</v>
      </c>
      <c r="AU1109" s="273">
        <v>33075.39</v>
      </c>
      <c r="AW1109" s="244" t="s">
        <v>38651</v>
      </c>
      <c r="AX1109" s="245">
        <v>21040.66</v>
      </c>
      <c r="AZ1109" s="230" t="s">
        <v>10992</v>
      </c>
      <c r="BA1109" s="231">
        <v>220</v>
      </c>
      <c r="BC1109" s="209" t="s">
        <v>7749</v>
      </c>
      <c r="BD1109" s="210">
        <v>4739</v>
      </c>
    </row>
    <row r="1110" spans="5:56" x14ac:dyDescent="0.55000000000000004">
      <c r="E1110" s="282" t="s">
        <v>37530</v>
      </c>
      <c r="F1110" s="282"/>
      <c r="G1110" s="283">
        <v>29989.919999999998</v>
      </c>
      <c r="I1110" s="242" t="s">
        <v>37228</v>
      </c>
      <c r="J1110" s="242"/>
      <c r="K1110" s="243">
        <v>49552.34</v>
      </c>
      <c r="M1110" s="224" t="s">
        <v>5138</v>
      </c>
      <c r="N1110" s="224"/>
      <c r="O1110" s="225">
        <v>7779</v>
      </c>
      <c r="Q1110" s="203" t="s">
        <v>1452</v>
      </c>
      <c r="R1110" s="203"/>
      <c r="S1110" s="204">
        <v>4337</v>
      </c>
      <c r="Y1110" t="s">
        <v>59507</v>
      </c>
      <c r="Z1110" s="284">
        <v>2052.75</v>
      </c>
      <c r="AB1110" s="276" t="s">
        <v>62442</v>
      </c>
      <c r="AC1110" s="277">
        <v>100406.66</v>
      </c>
      <c r="AE1110" s="246" t="s">
        <v>40116</v>
      </c>
      <c r="AF1110" s="247">
        <v>27911.98</v>
      </c>
      <c r="AH1110" s="226" t="s">
        <v>51629</v>
      </c>
      <c r="AI1110" s="227">
        <v>1148704.5900000001</v>
      </c>
      <c r="AK1110" s="207" t="s">
        <v>15700</v>
      </c>
      <c r="AL1110" s="208">
        <v>32984.61</v>
      </c>
      <c r="AM1110" s="93"/>
      <c r="AN1110" s="199" t="s">
        <v>13459</v>
      </c>
      <c r="AO1110" s="200">
        <v>58620.75</v>
      </c>
      <c r="AR1110" s="284"/>
      <c r="AT1110" s="272" t="s">
        <v>38298</v>
      </c>
      <c r="AU1110" s="273">
        <v>29989.919999999998</v>
      </c>
      <c r="AW1110" s="244" t="s">
        <v>38658</v>
      </c>
      <c r="AX1110" s="245">
        <v>49552.34</v>
      </c>
      <c r="AZ1110" s="230" t="s">
        <v>10994</v>
      </c>
      <c r="BA1110" s="231">
        <v>7779</v>
      </c>
      <c r="BC1110" s="209" t="s">
        <v>8041</v>
      </c>
      <c r="BD1110" s="210">
        <v>8092</v>
      </c>
    </row>
    <row r="1111" spans="5:56" x14ac:dyDescent="0.55000000000000004">
      <c r="E1111" s="282" t="s">
        <v>37531</v>
      </c>
      <c r="F1111" s="282"/>
      <c r="G1111" s="283">
        <v>11795.7</v>
      </c>
      <c r="I1111" s="242" t="s">
        <v>37229</v>
      </c>
      <c r="J1111" s="242"/>
      <c r="K1111" s="243">
        <v>10933.18</v>
      </c>
      <c r="M1111" s="224" t="s">
        <v>5220</v>
      </c>
      <c r="N1111" s="224"/>
      <c r="O1111" s="225">
        <v>1209.0899999999999</v>
      </c>
      <c r="Q1111" s="203" t="s">
        <v>1453</v>
      </c>
      <c r="R1111" s="203"/>
      <c r="S1111" s="204">
        <v>10252</v>
      </c>
      <c r="Y1111" t="s">
        <v>42225</v>
      </c>
      <c r="Z1111" s="284">
        <v>32449.38</v>
      </c>
      <c r="AB1111" s="276" t="s">
        <v>63560</v>
      </c>
      <c r="AC1111" s="277">
        <v>42651.21</v>
      </c>
      <c r="AE1111" s="246" t="s">
        <v>44395</v>
      </c>
      <c r="AF1111" s="247">
        <v>107.76</v>
      </c>
      <c r="AH1111" s="226" t="s">
        <v>34552</v>
      </c>
      <c r="AI1111" s="227">
        <v>54764.03</v>
      </c>
      <c r="AK1111" s="207" t="s">
        <v>15701</v>
      </c>
      <c r="AL1111" s="208">
        <v>23872.17</v>
      </c>
      <c r="AM1111" s="93"/>
      <c r="AN1111" s="199" t="s">
        <v>13460</v>
      </c>
      <c r="AO1111" s="200">
        <v>3656.4</v>
      </c>
      <c r="AR1111" s="284"/>
      <c r="AT1111" s="272" t="s">
        <v>38301</v>
      </c>
      <c r="AU1111" s="273">
        <v>11795.7</v>
      </c>
      <c r="AW1111" s="244" t="s">
        <v>38665</v>
      </c>
      <c r="AX1111" s="245">
        <v>10933.18</v>
      </c>
      <c r="AZ1111" s="230" t="s">
        <v>10996</v>
      </c>
      <c r="BA1111" s="231">
        <v>1209.0899999999999</v>
      </c>
      <c r="BC1111" s="209" t="s">
        <v>8195</v>
      </c>
      <c r="BD1111" s="210">
        <v>3975</v>
      </c>
    </row>
    <row r="1112" spans="5:56" x14ac:dyDescent="0.55000000000000004">
      <c r="E1112" s="282" t="s">
        <v>37532</v>
      </c>
      <c r="F1112" s="282"/>
      <c r="G1112" s="283">
        <v>0.01</v>
      </c>
      <c r="I1112" s="242" t="s">
        <v>37230</v>
      </c>
      <c r="J1112" s="242"/>
      <c r="K1112" s="243">
        <v>819243.8</v>
      </c>
      <c r="M1112" s="224" t="s">
        <v>5221</v>
      </c>
      <c r="N1112" s="224"/>
      <c r="O1112" s="225">
        <v>872</v>
      </c>
      <c r="Q1112" s="203" t="s">
        <v>1454</v>
      </c>
      <c r="R1112" s="203"/>
      <c r="S1112" s="204">
        <v>9551.33</v>
      </c>
      <c r="Y1112" t="s">
        <v>42226</v>
      </c>
      <c r="Z1112" s="284">
        <v>88639.95</v>
      </c>
      <c r="AB1112" s="276" t="s">
        <v>67018</v>
      </c>
      <c r="AC1112" s="277">
        <v>-2078.0300000000002</v>
      </c>
      <c r="AE1112" s="246" t="s">
        <v>44396</v>
      </c>
      <c r="AF1112" s="247">
        <v>2.44</v>
      </c>
      <c r="AH1112" s="226" t="s">
        <v>15642</v>
      </c>
      <c r="AI1112" s="227">
        <v>1545816.01</v>
      </c>
      <c r="AK1112" s="207" t="s">
        <v>15702</v>
      </c>
      <c r="AL1112" s="208">
        <v>242.97</v>
      </c>
      <c r="AM1112" s="93"/>
      <c r="AN1112" s="199" t="s">
        <v>13461</v>
      </c>
      <c r="AO1112" s="200">
        <v>1961.4</v>
      </c>
      <c r="AR1112" s="284"/>
      <c r="AT1112" s="272" t="s">
        <v>38305</v>
      </c>
      <c r="AU1112" s="273">
        <v>0.01</v>
      </c>
      <c r="AW1112" s="244" t="s">
        <v>38670</v>
      </c>
      <c r="AX1112" s="245">
        <v>819243.8</v>
      </c>
      <c r="AZ1112" s="230" t="s">
        <v>10997</v>
      </c>
      <c r="BA1112" s="231">
        <v>872</v>
      </c>
      <c r="BC1112" s="209" t="s">
        <v>8300</v>
      </c>
      <c r="BD1112" s="210">
        <v>23661</v>
      </c>
    </row>
    <row r="1113" spans="5:56" x14ac:dyDescent="0.55000000000000004">
      <c r="E1113" s="282" t="s">
        <v>37534</v>
      </c>
      <c r="F1113" s="282"/>
      <c r="G1113" s="283">
        <v>54.83</v>
      </c>
      <c r="I1113" s="242" t="s">
        <v>37231</v>
      </c>
      <c r="J1113" s="242"/>
      <c r="K1113" s="243">
        <v>31121.39</v>
      </c>
      <c r="M1113" s="224" t="s">
        <v>5049</v>
      </c>
      <c r="N1113" s="224"/>
      <c r="O1113" s="225">
        <v>2756.31</v>
      </c>
      <c r="Q1113" s="203" t="s">
        <v>1455</v>
      </c>
      <c r="R1113" s="203"/>
      <c r="S1113" s="204">
        <v>33233.43</v>
      </c>
      <c r="Y1113" t="s">
        <v>51809</v>
      </c>
      <c r="Z1113" s="284">
        <v>22174.83</v>
      </c>
      <c r="AB1113" s="276" t="s">
        <v>69935</v>
      </c>
      <c r="AC1113" s="277">
        <v>49290.92</v>
      </c>
      <c r="AE1113" s="246" t="s">
        <v>51633</v>
      </c>
      <c r="AF1113" s="247">
        <v>5570.07</v>
      </c>
      <c r="AH1113" s="226" t="s">
        <v>49627</v>
      </c>
      <c r="AI1113" s="227">
        <v>397.27</v>
      </c>
      <c r="AK1113" s="207" t="s">
        <v>15703</v>
      </c>
      <c r="AL1113" s="208">
        <v>145642.35999999999</v>
      </c>
      <c r="AM1113" s="93"/>
      <c r="AN1113" s="199" t="s">
        <v>13462</v>
      </c>
      <c r="AO1113" s="200">
        <v>70.8</v>
      </c>
      <c r="AR1113" s="284"/>
      <c r="AT1113" s="272" t="s">
        <v>38308</v>
      </c>
      <c r="AU1113" s="273">
        <v>54.83</v>
      </c>
      <c r="AW1113" s="244" t="s">
        <v>38673</v>
      </c>
      <c r="AX1113" s="245">
        <v>31121.39</v>
      </c>
      <c r="AZ1113" s="230" t="s">
        <v>9619</v>
      </c>
      <c r="BA1113" s="231">
        <v>2756.31</v>
      </c>
      <c r="BC1113" s="209" t="s">
        <v>8685</v>
      </c>
      <c r="BD1113" s="210">
        <v>2217</v>
      </c>
    </row>
    <row r="1114" spans="5:56" x14ac:dyDescent="0.55000000000000004">
      <c r="E1114" s="282" t="s">
        <v>37535</v>
      </c>
      <c r="F1114" s="282"/>
      <c r="G1114" s="283">
        <v>306367.37</v>
      </c>
      <c r="I1114" s="242" t="s">
        <v>37232</v>
      </c>
      <c r="J1114" s="242"/>
      <c r="K1114" s="243">
        <v>20054.259999999998</v>
      </c>
      <c r="M1114" s="224" t="s">
        <v>5050</v>
      </c>
      <c r="N1114" s="224"/>
      <c r="O1114" s="225">
        <v>38053.5</v>
      </c>
      <c r="Q1114" s="203" t="s">
        <v>1456</v>
      </c>
      <c r="R1114" s="203"/>
      <c r="S1114" s="204">
        <v>354</v>
      </c>
      <c r="Y1114" t="s">
        <v>55876</v>
      </c>
      <c r="Z1114" s="284">
        <v>21065.599999999999</v>
      </c>
      <c r="AB1114" s="276" t="s">
        <v>61811</v>
      </c>
      <c r="AC1114" s="277">
        <v>87717.63</v>
      </c>
      <c r="AE1114" s="246" t="s">
        <v>40117</v>
      </c>
      <c r="AF1114" s="247">
        <v>2540.92</v>
      </c>
      <c r="AH1114" s="226" t="s">
        <v>51630</v>
      </c>
      <c r="AI1114" s="227">
        <v>56.9</v>
      </c>
      <c r="AK1114" s="207" t="s">
        <v>15704</v>
      </c>
      <c r="AL1114" s="208">
        <v>2700</v>
      </c>
      <c r="AM1114" s="93"/>
      <c r="AN1114" s="199" t="s">
        <v>13463</v>
      </c>
      <c r="AO1114" s="200">
        <v>128070.89</v>
      </c>
      <c r="AR1114" s="284"/>
      <c r="AT1114" s="272" t="s">
        <v>38312</v>
      </c>
      <c r="AU1114" s="273">
        <v>306367.37</v>
      </c>
      <c r="AW1114" s="244" t="s">
        <v>38679</v>
      </c>
      <c r="AX1114" s="245">
        <v>20054.259999999998</v>
      </c>
      <c r="AZ1114" s="230" t="s">
        <v>9620</v>
      </c>
      <c r="BA1114" s="231">
        <v>38053.5</v>
      </c>
      <c r="BC1114" s="209" t="s">
        <v>8928</v>
      </c>
      <c r="BD1114" s="210">
        <v>12914</v>
      </c>
    </row>
    <row r="1115" spans="5:56" x14ac:dyDescent="0.55000000000000004">
      <c r="E1115" s="282" t="s">
        <v>37537</v>
      </c>
      <c r="F1115" s="282"/>
      <c r="G1115" s="283">
        <v>37.11</v>
      </c>
      <c r="I1115" s="242" t="s">
        <v>37233</v>
      </c>
      <c r="J1115" s="242"/>
      <c r="K1115" s="243">
        <v>667.91</v>
      </c>
      <c r="M1115" s="224" t="s">
        <v>5051</v>
      </c>
      <c r="N1115" s="224"/>
      <c r="O1115" s="225">
        <v>1406</v>
      </c>
      <c r="Q1115" s="203" t="s">
        <v>1457</v>
      </c>
      <c r="R1115" s="203"/>
      <c r="S1115" s="204">
        <v>207163.33</v>
      </c>
      <c r="Y1115" t="s">
        <v>70991</v>
      </c>
      <c r="Z1115" s="284">
        <v>183495.86</v>
      </c>
      <c r="AB1115" s="276" t="s">
        <v>61812</v>
      </c>
      <c r="AC1115" s="277">
        <v>10266.92</v>
      </c>
      <c r="AE1115" s="246" t="s">
        <v>40118</v>
      </c>
      <c r="AF1115" s="247">
        <v>191.26</v>
      </c>
      <c r="AH1115" s="226" t="s">
        <v>47752</v>
      </c>
      <c r="AI1115" s="227">
        <v>384.19</v>
      </c>
      <c r="AK1115" s="207" t="s">
        <v>15705</v>
      </c>
      <c r="AL1115" s="208">
        <v>7700</v>
      </c>
      <c r="AM1115" s="93"/>
      <c r="AN1115" s="199" t="s">
        <v>19483</v>
      </c>
      <c r="AO1115" s="200">
        <v>11667.47</v>
      </c>
      <c r="AR1115" s="284"/>
      <c r="AT1115" s="272" t="s">
        <v>38316</v>
      </c>
      <c r="AU1115" s="273">
        <v>37.11</v>
      </c>
      <c r="AW1115" s="244" t="s">
        <v>38682</v>
      </c>
      <c r="AX1115" s="245">
        <v>667.91</v>
      </c>
      <c r="AZ1115" s="230" t="s">
        <v>9621</v>
      </c>
      <c r="BA1115" s="231">
        <v>1406</v>
      </c>
      <c r="BC1115" s="209" t="s">
        <v>9164</v>
      </c>
      <c r="BD1115" s="210">
        <v>3903.75</v>
      </c>
    </row>
    <row r="1116" spans="5:56" x14ac:dyDescent="0.55000000000000004">
      <c r="E1116" s="282" t="s">
        <v>37539</v>
      </c>
      <c r="F1116" s="282"/>
      <c r="G1116" s="283">
        <v>266528.49</v>
      </c>
      <c r="I1116" s="242" t="s">
        <v>37234</v>
      </c>
      <c r="J1116" s="242"/>
      <c r="K1116" s="243">
        <v>74781.02</v>
      </c>
      <c r="M1116" s="224" t="s">
        <v>5224</v>
      </c>
      <c r="N1116" s="224"/>
      <c r="O1116" s="225">
        <v>5276</v>
      </c>
      <c r="Q1116" s="203" t="s">
        <v>1458</v>
      </c>
      <c r="R1116" s="203"/>
      <c r="S1116" s="204">
        <v>8660</v>
      </c>
      <c r="Y1116" t="s">
        <v>57289</v>
      </c>
      <c r="Z1116" s="284">
        <v>74570.350000000006</v>
      </c>
      <c r="AB1116" s="276" t="s">
        <v>61813</v>
      </c>
      <c r="AC1116" s="277">
        <v>20337.78</v>
      </c>
      <c r="AE1116" s="246" t="s">
        <v>40119</v>
      </c>
      <c r="AF1116" s="247">
        <v>622.54</v>
      </c>
      <c r="AH1116" s="226" t="s">
        <v>51631</v>
      </c>
      <c r="AI1116" s="227">
        <v>97.99</v>
      </c>
      <c r="AK1116" s="207" t="s">
        <v>15706</v>
      </c>
      <c r="AL1116" s="208">
        <v>781.38</v>
      </c>
      <c r="AM1116" s="93"/>
      <c r="AN1116" s="199" t="s">
        <v>19484</v>
      </c>
      <c r="AO1116" s="200">
        <v>2663.68</v>
      </c>
      <c r="AT1116" s="272" t="s">
        <v>38325</v>
      </c>
      <c r="AU1116" s="273">
        <v>266528.49</v>
      </c>
      <c r="AW1116" s="244" t="s">
        <v>38686</v>
      </c>
      <c r="AX1116" s="245">
        <v>74781.02</v>
      </c>
      <c r="AZ1116" s="230" t="s">
        <v>11001</v>
      </c>
      <c r="BA1116" s="231">
        <v>5276</v>
      </c>
      <c r="BC1116" s="209" t="s">
        <v>9267</v>
      </c>
      <c r="BD1116" s="210">
        <v>56902</v>
      </c>
    </row>
    <row r="1117" spans="5:56" x14ac:dyDescent="0.55000000000000004">
      <c r="E1117" s="282" t="s">
        <v>37542</v>
      </c>
      <c r="F1117" s="282"/>
      <c r="G1117" s="283">
        <v>265950.26</v>
      </c>
      <c r="I1117" s="242" t="s">
        <v>37235</v>
      </c>
      <c r="J1117" s="242"/>
      <c r="K1117" s="243">
        <v>62603.38</v>
      </c>
      <c r="M1117" s="224" t="s">
        <v>5140</v>
      </c>
      <c r="N1117" s="224"/>
      <c r="O1117" s="225">
        <v>41097.910000000003</v>
      </c>
      <c r="Q1117" s="203" t="s">
        <v>1459</v>
      </c>
      <c r="R1117" s="203"/>
      <c r="S1117" s="204">
        <v>6797</v>
      </c>
      <c r="Y1117" t="s">
        <v>71917</v>
      </c>
      <c r="Z1117" s="284">
        <v>4821.8500000000004</v>
      </c>
      <c r="AB1117" s="276" t="s">
        <v>69936</v>
      </c>
      <c r="AC1117" s="277">
        <v>17389.23</v>
      </c>
      <c r="AE1117" s="246" t="s">
        <v>40120</v>
      </c>
      <c r="AF1117" s="247">
        <v>1943.58</v>
      </c>
      <c r="AH1117" s="226" t="s">
        <v>49628</v>
      </c>
      <c r="AI1117" s="227">
        <v>300</v>
      </c>
      <c r="AK1117" s="207" t="s">
        <v>15707</v>
      </c>
      <c r="AL1117" s="208">
        <v>243</v>
      </c>
      <c r="AM1117" s="93"/>
      <c r="AN1117" s="199" t="s">
        <v>31997</v>
      </c>
      <c r="AO1117" s="200">
        <v>735.35</v>
      </c>
      <c r="AR1117" s="284"/>
      <c r="AT1117" s="272" t="s">
        <v>38336</v>
      </c>
      <c r="AU1117" s="273">
        <v>265950.26</v>
      </c>
      <c r="AW1117" s="244" t="s">
        <v>38698</v>
      </c>
      <c r="AX1117" s="245">
        <v>62603.38</v>
      </c>
      <c r="AZ1117" s="230" t="s">
        <v>11002</v>
      </c>
      <c r="BA1117" s="231">
        <v>41097.910000000003</v>
      </c>
      <c r="BC1117" s="209" t="s">
        <v>9442</v>
      </c>
      <c r="BD1117" s="210">
        <v>4263</v>
      </c>
    </row>
    <row r="1118" spans="5:56" x14ac:dyDescent="0.55000000000000004">
      <c r="E1118" s="282" t="s">
        <v>37544</v>
      </c>
      <c r="F1118" s="282"/>
      <c r="G1118" s="283">
        <v>83780.61</v>
      </c>
      <c r="I1118" s="242" t="s">
        <v>37236</v>
      </c>
      <c r="J1118" s="242"/>
      <c r="K1118" s="243">
        <v>26939</v>
      </c>
      <c r="M1118" s="224" t="s">
        <v>5052</v>
      </c>
      <c r="N1118" s="224"/>
      <c r="O1118" s="225">
        <v>23542.63</v>
      </c>
      <c r="Q1118" s="203" t="s">
        <v>1460</v>
      </c>
      <c r="R1118" s="203"/>
      <c r="S1118" s="204">
        <v>251</v>
      </c>
      <c r="Y1118" t="s">
        <v>42233</v>
      </c>
      <c r="Z1118" s="284">
        <v>79355.570000000007</v>
      </c>
      <c r="AB1118" s="276" t="s">
        <v>61815</v>
      </c>
      <c r="AC1118" s="277">
        <v>64.19</v>
      </c>
      <c r="AE1118" s="246" t="s">
        <v>63975</v>
      </c>
      <c r="AF1118" s="247">
        <v>217.39</v>
      </c>
      <c r="AH1118" s="226" t="s">
        <v>40112</v>
      </c>
      <c r="AI1118" s="227">
        <v>323504.96000000002</v>
      </c>
      <c r="AK1118" s="207" t="s">
        <v>15708</v>
      </c>
      <c r="AL1118" s="208">
        <v>156.78</v>
      </c>
      <c r="AM1118" s="93"/>
      <c r="AN1118" s="199" t="s">
        <v>31998</v>
      </c>
      <c r="AO1118" s="200">
        <v>1703.65</v>
      </c>
      <c r="AR1118" s="284"/>
      <c r="AT1118" s="272" t="s">
        <v>38343</v>
      </c>
      <c r="AU1118" s="273">
        <v>83780.61</v>
      </c>
      <c r="AW1118" s="244" t="s">
        <v>38717</v>
      </c>
      <c r="AX1118" s="245">
        <v>26939</v>
      </c>
      <c r="AZ1118" s="230" t="s">
        <v>9622</v>
      </c>
      <c r="BA1118" s="231">
        <v>23542.63</v>
      </c>
      <c r="BC1118" s="209" t="s">
        <v>9512</v>
      </c>
      <c r="BD1118" s="210">
        <v>9398</v>
      </c>
    </row>
    <row r="1119" spans="5:56" x14ac:dyDescent="0.55000000000000004">
      <c r="E1119" s="282" t="s">
        <v>65540</v>
      </c>
      <c r="F1119" s="282"/>
      <c r="G1119" s="283">
        <v>18104</v>
      </c>
      <c r="I1119" s="242" t="s">
        <v>37237</v>
      </c>
      <c r="J1119" s="242"/>
      <c r="K1119" s="243">
        <v>13240.5</v>
      </c>
      <c r="M1119" s="224" t="s">
        <v>5141</v>
      </c>
      <c r="N1119" s="224"/>
      <c r="O1119" s="225">
        <v>14381.45</v>
      </c>
      <c r="Q1119" s="203" t="s">
        <v>1461</v>
      </c>
      <c r="R1119" s="203"/>
      <c r="S1119" s="204">
        <v>1455.98</v>
      </c>
      <c r="Y1119" t="s">
        <v>61313</v>
      </c>
      <c r="Z1119" s="284">
        <v>-79355.570000000007</v>
      </c>
      <c r="AB1119" s="276" t="s">
        <v>64013</v>
      </c>
      <c r="AC1119" s="277">
        <v>35902.65</v>
      </c>
      <c r="AE1119" s="246" t="s">
        <v>61077</v>
      </c>
      <c r="AF1119" s="247">
        <v>51770.06</v>
      </c>
      <c r="AH1119" s="226" t="s">
        <v>46666</v>
      </c>
      <c r="AI1119" s="227">
        <v>6095.4</v>
      </c>
      <c r="AK1119" s="207" t="s">
        <v>15709</v>
      </c>
      <c r="AL1119" s="208">
        <v>620.12</v>
      </c>
      <c r="AM1119" s="93"/>
      <c r="AN1119" s="199" t="s">
        <v>31999</v>
      </c>
      <c r="AO1119" s="200">
        <v>36966</v>
      </c>
      <c r="AR1119" s="284"/>
      <c r="AT1119" s="272" t="s">
        <v>38352</v>
      </c>
      <c r="AU1119" s="273">
        <v>18104</v>
      </c>
      <c r="AW1119" s="244" t="s">
        <v>38719</v>
      </c>
      <c r="AX1119" s="245">
        <v>13240.5</v>
      </c>
      <c r="AZ1119" s="230" t="s">
        <v>11004</v>
      </c>
      <c r="BA1119" s="231">
        <v>14381.45</v>
      </c>
      <c r="BC1119" s="209" t="s">
        <v>11519</v>
      </c>
      <c r="BD1119" s="210">
        <v>48159.27</v>
      </c>
    </row>
    <row r="1120" spans="5:56" x14ac:dyDescent="0.55000000000000004">
      <c r="E1120" s="282" t="s">
        <v>37548</v>
      </c>
      <c r="F1120" s="282"/>
      <c r="G1120" s="283">
        <v>2105.9299999999998</v>
      </c>
      <c r="I1120" s="242" t="s">
        <v>37239</v>
      </c>
      <c r="J1120" s="242"/>
      <c r="K1120" s="243">
        <v>16846</v>
      </c>
      <c r="M1120" s="224" t="s">
        <v>5142</v>
      </c>
      <c r="N1120" s="224"/>
      <c r="O1120" s="225">
        <v>399.52</v>
      </c>
      <c r="Q1120" s="203" t="s">
        <v>1462</v>
      </c>
      <c r="R1120" s="203"/>
      <c r="S1120" s="204">
        <v>41222</v>
      </c>
      <c r="Y1120" t="s">
        <v>64064</v>
      </c>
      <c r="Z1120" s="284">
        <v>1076.42</v>
      </c>
      <c r="AB1120" s="276" t="s">
        <v>61816</v>
      </c>
      <c r="AC1120" s="277">
        <v>29414.78</v>
      </c>
      <c r="AE1120" s="246" t="s">
        <v>61284</v>
      </c>
      <c r="AF1120" s="247">
        <v>3960.41</v>
      </c>
      <c r="AH1120" s="226" t="s">
        <v>40113</v>
      </c>
      <c r="AI1120" s="227">
        <v>5662.5</v>
      </c>
      <c r="AK1120" s="207" t="s">
        <v>15710</v>
      </c>
      <c r="AL1120" s="208">
        <v>377.87</v>
      </c>
      <c r="AM1120" s="93"/>
      <c r="AN1120" s="199" t="s">
        <v>19512</v>
      </c>
      <c r="AO1120" s="200">
        <v>735.35</v>
      </c>
      <c r="AR1120" s="284"/>
      <c r="AT1120" s="272" t="s">
        <v>38367</v>
      </c>
      <c r="AU1120" s="273">
        <v>2105.9299999999998</v>
      </c>
      <c r="AW1120" s="244" t="s">
        <v>38738</v>
      </c>
      <c r="AX1120" s="245">
        <v>16846</v>
      </c>
      <c r="AZ1120" s="230" t="s">
        <v>11005</v>
      </c>
      <c r="BA1120" s="231">
        <v>399.52</v>
      </c>
      <c r="BC1120" s="209" t="s">
        <v>11723</v>
      </c>
      <c r="BD1120" s="210">
        <v>554.37</v>
      </c>
    </row>
    <row r="1121" spans="5:56" x14ac:dyDescent="0.55000000000000004">
      <c r="E1121" s="282" t="s">
        <v>37550</v>
      </c>
      <c r="F1121" s="282"/>
      <c r="G1121" s="283">
        <v>155547.54999999999</v>
      </c>
      <c r="I1121" s="242" t="s">
        <v>37240</v>
      </c>
      <c r="J1121" s="242"/>
      <c r="K1121" s="243">
        <v>23171.97</v>
      </c>
      <c r="M1121" s="224" t="s">
        <v>5053</v>
      </c>
      <c r="N1121" s="224"/>
      <c r="O1121" s="225">
        <v>90874.5</v>
      </c>
      <c r="Q1121" s="203" t="s">
        <v>1463</v>
      </c>
      <c r="R1121" s="203"/>
      <c r="S1121" s="204">
        <v>14158.19</v>
      </c>
      <c r="Y1121" t="s">
        <v>61868</v>
      </c>
      <c r="Z1121">
        <v>130.93</v>
      </c>
      <c r="AB1121" s="276" t="s">
        <v>66507</v>
      </c>
      <c r="AC1121" s="277">
        <v>30236.06</v>
      </c>
      <c r="AE1121" s="246" t="s">
        <v>61285</v>
      </c>
      <c r="AF1121" s="247">
        <v>12311.5</v>
      </c>
      <c r="AH1121" s="226" t="s">
        <v>44394</v>
      </c>
      <c r="AI1121" s="227">
        <v>2700</v>
      </c>
      <c r="AK1121" s="207" t="s">
        <v>15711</v>
      </c>
      <c r="AL1121" s="208">
        <v>765</v>
      </c>
      <c r="AM1121" s="93"/>
      <c r="AN1121" s="199" t="s">
        <v>19514</v>
      </c>
      <c r="AO1121" s="200">
        <v>1703.65</v>
      </c>
      <c r="AR1121" s="284"/>
      <c r="AT1121" s="272" t="s">
        <v>38373</v>
      </c>
      <c r="AU1121" s="273">
        <v>155547.54999999999</v>
      </c>
      <c r="AW1121" s="244" t="s">
        <v>38742</v>
      </c>
      <c r="AX1121" s="245">
        <v>23171.97</v>
      </c>
      <c r="AZ1121" s="230" t="s">
        <v>9623</v>
      </c>
      <c r="BA1121" s="231">
        <v>90874.5</v>
      </c>
      <c r="BC1121" s="209" t="s">
        <v>9817</v>
      </c>
      <c r="BD1121" s="210">
        <v>260947.39</v>
      </c>
    </row>
    <row r="1122" spans="5:56" x14ac:dyDescent="0.55000000000000004">
      <c r="E1122" s="282" t="s">
        <v>37551</v>
      </c>
      <c r="F1122" s="282"/>
      <c r="G1122" s="283">
        <v>2851381.26</v>
      </c>
      <c r="I1122" s="242" t="s">
        <v>37241</v>
      </c>
      <c r="J1122" s="242"/>
      <c r="K1122" s="243">
        <v>5293</v>
      </c>
      <c r="M1122" s="224" t="s">
        <v>3608</v>
      </c>
      <c r="N1122" s="224"/>
      <c r="O1122" s="225">
        <v>188107.14</v>
      </c>
      <c r="Q1122" s="203" t="s">
        <v>1464</v>
      </c>
      <c r="R1122" s="203"/>
      <c r="S1122" s="204">
        <v>11526</v>
      </c>
      <c r="Y1122" t="s">
        <v>67124</v>
      </c>
      <c r="Z1122">
        <v>-11.25</v>
      </c>
      <c r="AB1122" s="276" t="s">
        <v>67019</v>
      </c>
      <c r="AC1122" s="277">
        <v>-1721.6</v>
      </c>
      <c r="AE1122" s="246" t="s">
        <v>63976</v>
      </c>
      <c r="AF1122" s="247">
        <v>12985.64</v>
      </c>
      <c r="AH1122" s="226" t="s">
        <v>49629</v>
      </c>
      <c r="AI1122" s="227">
        <v>21100</v>
      </c>
      <c r="AK1122" s="207" t="s">
        <v>15712</v>
      </c>
      <c r="AL1122" s="208">
        <v>4771.2</v>
      </c>
      <c r="AM1122" s="93"/>
      <c r="AN1122" s="199" t="s">
        <v>19518</v>
      </c>
      <c r="AO1122" s="200">
        <v>36966</v>
      </c>
      <c r="AR1122" s="284"/>
      <c r="AT1122" s="272" t="s">
        <v>38378</v>
      </c>
      <c r="AU1122" s="273">
        <v>2851381.26</v>
      </c>
      <c r="AW1122" s="244" t="s">
        <v>38746</v>
      </c>
      <c r="AX1122" s="245">
        <v>5293</v>
      </c>
      <c r="AZ1122" s="230" t="s">
        <v>9624</v>
      </c>
      <c r="BA1122" s="231">
        <v>188107.14</v>
      </c>
      <c r="BC1122" s="209" t="s">
        <v>6671</v>
      </c>
      <c r="BD1122" s="210">
        <v>16644</v>
      </c>
    </row>
    <row r="1123" spans="5:56" x14ac:dyDescent="0.55000000000000004">
      <c r="E1123" s="282" t="s">
        <v>37552</v>
      </c>
      <c r="F1123" s="282"/>
      <c r="G1123" s="283">
        <v>21934.639999999999</v>
      </c>
      <c r="I1123" s="242" t="s">
        <v>37242</v>
      </c>
      <c r="J1123" s="242"/>
      <c r="K1123" s="243">
        <v>51063.18</v>
      </c>
      <c r="M1123" s="224" t="s">
        <v>3609</v>
      </c>
      <c r="N1123" s="224"/>
      <c r="O1123" s="225">
        <v>105855.43</v>
      </c>
      <c r="Q1123" s="203" t="s">
        <v>1465</v>
      </c>
      <c r="R1123" s="203"/>
      <c r="S1123" s="204">
        <v>127035.5</v>
      </c>
      <c r="Y1123" t="s">
        <v>49705</v>
      </c>
      <c r="Z1123" s="284">
        <v>2618.4499999999998</v>
      </c>
      <c r="AB1123" s="276" t="s">
        <v>54867</v>
      </c>
      <c r="AC1123" s="277">
        <v>196890</v>
      </c>
      <c r="AE1123" s="246" t="s">
        <v>61781</v>
      </c>
      <c r="AF1123" s="247">
        <v>4100.4799999999996</v>
      </c>
      <c r="AH1123" s="226" t="s">
        <v>40114</v>
      </c>
      <c r="AI1123" s="227">
        <v>26840.19</v>
      </c>
      <c r="AK1123" s="207" t="s">
        <v>15713</v>
      </c>
      <c r="AL1123" s="208">
        <v>7134.8</v>
      </c>
      <c r="AM1123" s="93"/>
      <c r="AN1123" s="199" t="s">
        <v>13464</v>
      </c>
      <c r="AO1123" s="200">
        <v>1099189.67</v>
      </c>
      <c r="AR1123" s="284"/>
      <c r="AT1123" s="272" t="s">
        <v>38383</v>
      </c>
      <c r="AU1123" s="273">
        <v>21934.639999999999</v>
      </c>
      <c r="AW1123" s="244" t="s">
        <v>38751</v>
      </c>
      <c r="AX1123" s="245">
        <v>51063.18</v>
      </c>
      <c r="AZ1123" s="230" t="s">
        <v>9625</v>
      </c>
      <c r="BA1123" s="231">
        <v>105855.43</v>
      </c>
      <c r="BC1123" s="209" t="s">
        <v>7337</v>
      </c>
      <c r="BD1123" s="210">
        <v>11314</v>
      </c>
    </row>
    <row r="1124" spans="5:56" x14ac:dyDescent="0.55000000000000004">
      <c r="E1124" s="282" t="s">
        <v>37553</v>
      </c>
      <c r="F1124" s="282"/>
      <c r="G1124" s="283">
        <v>9737.0400000000009</v>
      </c>
      <c r="I1124" s="242" t="s">
        <v>37243</v>
      </c>
      <c r="J1124" s="242"/>
      <c r="K1124" s="243">
        <v>464049.67</v>
      </c>
      <c r="M1124" s="224" t="s">
        <v>3610</v>
      </c>
      <c r="N1124" s="224"/>
      <c r="O1124" s="225">
        <v>122104.72</v>
      </c>
      <c r="Q1124" s="203" t="s">
        <v>1466</v>
      </c>
      <c r="R1124" s="203"/>
      <c r="S1124" s="204">
        <v>13941</v>
      </c>
      <c r="Y1124" t="s">
        <v>51817</v>
      </c>
      <c r="Z1124">
        <v>314.45999999999998</v>
      </c>
      <c r="AB1124" s="276" t="s">
        <v>70383</v>
      </c>
      <c r="AC1124" s="277">
        <v>471.14</v>
      </c>
      <c r="AE1124" s="246" t="s">
        <v>62533</v>
      </c>
      <c r="AF1124" s="247">
        <v>21256.28</v>
      </c>
      <c r="AH1124" s="226" t="s">
        <v>40115</v>
      </c>
      <c r="AI1124" s="227">
        <v>81750.92</v>
      </c>
      <c r="AK1124" s="207" t="s">
        <v>15714</v>
      </c>
      <c r="AL1124" s="208">
        <v>1275</v>
      </c>
      <c r="AM1124" s="93"/>
      <c r="AN1124" s="199" t="s">
        <v>13465</v>
      </c>
      <c r="AO1124" s="200">
        <v>468676.41</v>
      </c>
      <c r="AR1124" s="284"/>
      <c r="AT1124" s="272" t="s">
        <v>38384</v>
      </c>
      <c r="AU1124" s="273">
        <v>9737.0400000000009</v>
      </c>
      <c r="AW1124" s="244" t="s">
        <v>38756</v>
      </c>
      <c r="AX1124" s="245">
        <v>464049.67</v>
      </c>
      <c r="AZ1124" s="230" t="s">
        <v>9626</v>
      </c>
      <c r="BA1124" s="231">
        <v>122104.72</v>
      </c>
      <c r="BC1124" s="209" t="s">
        <v>7596</v>
      </c>
      <c r="BD1124" s="210">
        <v>13630.08</v>
      </c>
    </row>
    <row r="1125" spans="5:56" x14ac:dyDescent="0.55000000000000004">
      <c r="E1125" s="282" t="s">
        <v>37554</v>
      </c>
      <c r="F1125" s="282"/>
      <c r="G1125" s="283">
        <v>325</v>
      </c>
      <c r="I1125" s="242" t="s">
        <v>37244</v>
      </c>
      <c r="J1125" s="242"/>
      <c r="K1125" s="243">
        <v>146475.95000000001</v>
      </c>
      <c r="M1125" s="224" t="s">
        <v>3611</v>
      </c>
      <c r="N1125" s="224"/>
      <c r="O1125" s="225">
        <v>148541.29999999999</v>
      </c>
      <c r="Q1125" s="203" t="s">
        <v>1467</v>
      </c>
      <c r="R1125" s="203"/>
      <c r="S1125" s="204">
        <v>2658</v>
      </c>
      <c r="Y1125" t="s">
        <v>67125</v>
      </c>
      <c r="Z1125">
        <v>-60.24</v>
      </c>
      <c r="AB1125" s="276" t="s">
        <v>70170</v>
      </c>
      <c r="AC1125" s="277">
        <v>3220.97</v>
      </c>
      <c r="AE1125" s="246" t="s">
        <v>63977</v>
      </c>
      <c r="AF1125" s="247">
        <v>872.15</v>
      </c>
      <c r="AH1125" s="226" t="s">
        <v>40116</v>
      </c>
      <c r="AI1125" s="227">
        <v>39890.15</v>
      </c>
      <c r="AK1125" s="207" t="s">
        <v>15715</v>
      </c>
      <c r="AL1125" s="208">
        <v>10251</v>
      </c>
      <c r="AM1125" s="93"/>
      <c r="AN1125" s="199" t="s">
        <v>13466</v>
      </c>
      <c r="AO1125" s="200">
        <v>119942.91</v>
      </c>
      <c r="AR1125" s="284"/>
      <c r="AT1125" s="272" t="s">
        <v>38385</v>
      </c>
      <c r="AU1125" s="273">
        <v>325</v>
      </c>
      <c r="AW1125" s="244" t="s">
        <v>38764</v>
      </c>
      <c r="AX1125" s="245">
        <v>146475.95000000001</v>
      </c>
      <c r="AZ1125" s="230" t="s">
        <v>9627</v>
      </c>
      <c r="BA1125" s="231">
        <v>148541.29999999999</v>
      </c>
      <c r="BC1125" s="209" t="s">
        <v>8196</v>
      </c>
      <c r="BD1125" s="210">
        <v>5417</v>
      </c>
    </row>
    <row r="1126" spans="5:56" x14ac:dyDescent="0.55000000000000004">
      <c r="E1126" s="282" t="s">
        <v>37561</v>
      </c>
      <c r="F1126" s="282"/>
      <c r="G1126" s="283">
        <v>360</v>
      </c>
      <c r="I1126" s="242" t="s">
        <v>37245</v>
      </c>
      <c r="J1126" s="242"/>
      <c r="K1126" s="243">
        <v>133653.06</v>
      </c>
      <c r="M1126" s="224" t="s">
        <v>3612</v>
      </c>
      <c r="N1126" s="224"/>
      <c r="O1126" s="225">
        <v>359449.46</v>
      </c>
      <c r="Q1126" s="203" t="s">
        <v>1468</v>
      </c>
      <c r="R1126" s="203"/>
      <c r="S1126" s="204">
        <v>1285</v>
      </c>
      <c r="Y1126" t="s">
        <v>67126</v>
      </c>
      <c r="Z1126" s="284">
        <v>26198.39</v>
      </c>
      <c r="AB1126" s="276" t="s">
        <v>67020</v>
      </c>
      <c r="AC1126" s="277">
        <v>-32.21</v>
      </c>
      <c r="AE1126" s="246" t="s">
        <v>59470</v>
      </c>
      <c r="AF1126" s="247">
        <v>1506</v>
      </c>
      <c r="AH1126" s="226" t="s">
        <v>51632</v>
      </c>
      <c r="AI1126" s="227">
        <v>2363.1999999999998</v>
      </c>
      <c r="AK1126" s="207" t="s">
        <v>15716</v>
      </c>
      <c r="AL1126" s="208">
        <v>2000</v>
      </c>
      <c r="AM1126" s="93"/>
      <c r="AN1126" s="199" t="s">
        <v>13467</v>
      </c>
      <c r="AO1126" s="200">
        <v>278965.06</v>
      </c>
      <c r="AR1126" s="284"/>
      <c r="AT1126" s="272" t="s">
        <v>38397</v>
      </c>
      <c r="AU1126" s="273">
        <v>360</v>
      </c>
      <c r="AW1126" s="244" t="s">
        <v>38769</v>
      </c>
      <c r="AX1126" s="245">
        <v>133653.06</v>
      </c>
      <c r="AZ1126" s="230" t="s">
        <v>9628</v>
      </c>
      <c r="BA1126" s="231">
        <v>359449.46</v>
      </c>
      <c r="BC1126" s="209" t="s">
        <v>8301</v>
      </c>
      <c r="BD1126" s="210">
        <v>1636</v>
      </c>
    </row>
    <row r="1127" spans="5:56" x14ac:dyDescent="0.55000000000000004">
      <c r="E1127" s="282" t="s">
        <v>37566</v>
      </c>
      <c r="F1127" s="282"/>
      <c r="G1127" s="283">
        <v>27398.36</v>
      </c>
      <c r="I1127" s="242" t="s">
        <v>37247</v>
      </c>
      <c r="J1127" s="242"/>
      <c r="K1127" s="243">
        <v>107397.36</v>
      </c>
      <c r="M1127" s="224" t="s">
        <v>3613</v>
      </c>
      <c r="N1127" s="224"/>
      <c r="O1127" s="225">
        <v>214387.47</v>
      </c>
      <c r="Q1127" s="203" t="s">
        <v>1469</v>
      </c>
      <c r="R1127" s="203"/>
      <c r="S1127" s="204">
        <v>31899</v>
      </c>
      <c r="Y1127" t="s">
        <v>64065</v>
      </c>
      <c r="Z1127" s="284">
        <v>4000</v>
      </c>
      <c r="AB1127" s="276" t="s">
        <v>59491</v>
      </c>
      <c r="AC1127" s="277">
        <v>25650.05</v>
      </c>
      <c r="AE1127" s="246" t="s">
        <v>58933</v>
      </c>
      <c r="AF1127" s="247">
        <v>10000</v>
      </c>
      <c r="AH1127" s="226" t="s">
        <v>44395</v>
      </c>
      <c r="AI1127" s="227">
        <v>1975.6</v>
      </c>
      <c r="AK1127" s="207" t="s">
        <v>15717</v>
      </c>
      <c r="AL1127" s="208">
        <v>11632</v>
      </c>
      <c r="AM1127" s="93"/>
      <c r="AN1127" s="199" t="s">
        <v>32000</v>
      </c>
      <c r="AO1127" s="200">
        <v>30266.02</v>
      </c>
      <c r="AR1127" s="284"/>
      <c r="AT1127" s="272" t="s">
        <v>38410</v>
      </c>
      <c r="AU1127" s="273">
        <v>27398.36</v>
      </c>
      <c r="AW1127" s="244" t="s">
        <v>38778</v>
      </c>
      <c r="AX1127" s="245">
        <v>107397.36</v>
      </c>
      <c r="AZ1127" s="230" t="s">
        <v>9629</v>
      </c>
      <c r="BA1127" s="231">
        <v>214387.47</v>
      </c>
      <c r="BC1127" s="209" t="s">
        <v>8686</v>
      </c>
      <c r="BD1127" s="210">
        <v>2000</v>
      </c>
    </row>
    <row r="1128" spans="5:56" x14ac:dyDescent="0.55000000000000004">
      <c r="E1128" s="282" t="s">
        <v>65542</v>
      </c>
      <c r="F1128" s="282"/>
      <c r="G1128" s="283">
        <v>10562.99</v>
      </c>
      <c r="I1128" s="242" t="s">
        <v>37248</v>
      </c>
      <c r="J1128" s="242"/>
      <c r="K1128" s="243">
        <v>61087.74</v>
      </c>
      <c r="M1128" s="224" t="s">
        <v>5054</v>
      </c>
      <c r="N1128" s="224"/>
      <c r="O1128" s="225">
        <v>154334.82</v>
      </c>
      <c r="Q1128" s="203" t="s">
        <v>1470</v>
      </c>
      <c r="R1128" s="203"/>
      <c r="S1128" s="204">
        <v>1841.07</v>
      </c>
      <c r="Y1128" t="s">
        <v>63625</v>
      </c>
      <c r="Z1128" s="284">
        <v>2310.23</v>
      </c>
      <c r="AB1128" s="276" t="s">
        <v>64014</v>
      </c>
      <c r="AC1128" s="277">
        <v>3789.79</v>
      </c>
      <c r="AE1128" s="246" t="s">
        <v>58934</v>
      </c>
      <c r="AF1128" s="247">
        <v>880.22</v>
      </c>
      <c r="AH1128" s="226" t="s">
        <v>44396</v>
      </c>
      <c r="AI1128" s="227">
        <v>29.89</v>
      </c>
      <c r="AK1128" s="207" t="s">
        <v>15718</v>
      </c>
      <c r="AL1128" s="208">
        <v>24851.4</v>
      </c>
      <c r="AM1128" s="93"/>
      <c r="AN1128" s="199" t="s">
        <v>32001</v>
      </c>
      <c r="AO1128" s="200">
        <v>1587989.35</v>
      </c>
      <c r="AR1128" s="284"/>
      <c r="AT1128" s="272" t="s">
        <v>38415</v>
      </c>
      <c r="AU1128" s="273">
        <v>10562.99</v>
      </c>
      <c r="AW1128" s="244" t="s">
        <v>38783</v>
      </c>
      <c r="AX1128" s="245">
        <v>61087.74</v>
      </c>
      <c r="AZ1128" s="230" t="s">
        <v>9631</v>
      </c>
      <c r="BA1128" s="231">
        <v>154334.82</v>
      </c>
      <c r="BC1128" s="209" t="s">
        <v>8929</v>
      </c>
      <c r="BD1128" s="210">
        <v>1932</v>
      </c>
    </row>
    <row r="1129" spans="5:56" x14ac:dyDescent="0.55000000000000004">
      <c r="E1129" s="282" t="s">
        <v>37573</v>
      </c>
      <c r="F1129" s="282"/>
      <c r="G1129" s="283">
        <v>169.19</v>
      </c>
      <c r="I1129" s="242" t="s">
        <v>37249</v>
      </c>
      <c r="J1129" s="242"/>
      <c r="K1129" s="243">
        <v>313665.94</v>
      </c>
      <c r="M1129" s="224" t="s">
        <v>3615</v>
      </c>
      <c r="N1129" s="224"/>
      <c r="O1129" s="225">
        <v>141183</v>
      </c>
      <c r="Q1129" s="203" t="s">
        <v>1471</v>
      </c>
      <c r="R1129" s="203"/>
      <c r="S1129" s="204">
        <v>38298.97</v>
      </c>
      <c r="Y1129" t="s">
        <v>63626</v>
      </c>
      <c r="Z1129" s="284">
        <v>6837.61</v>
      </c>
      <c r="AB1129" s="276" t="s">
        <v>70384</v>
      </c>
      <c r="AC1129" s="277">
        <v>181.9</v>
      </c>
      <c r="AE1129" s="246" t="s">
        <v>58935</v>
      </c>
      <c r="AF1129" s="247">
        <v>2450</v>
      </c>
      <c r="AH1129" s="226" t="s">
        <v>51633</v>
      </c>
      <c r="AI1129" s="227">
        <v>26971.33</v>
      </c>
      <c r="AK1129" s="207" t="s">
        <v>15719</v>
      </c>
      <c r="AL1129" s="208">
        <v>2823</v>
      </c>
      <c r="AM1129" s="93"/>
      <c r="AN1129" s="199" t="s">
        <v>32002</v>
      </c>
      <c r="AO1129" s="200">
        <v>131143.63</v>
      </c>
      <c r="AR1129" s="284"/>
      <c r="AT1129" s="272" t="s">
        <v>38425</v>
      </c>
      <c r="AU1129" s="273">
        <v>169.19</v>
      </c>
      <c r="AW1129" s="244" t="s">
        <v>37841</v>
      </c>
      <c r="AX1129" s="245">
        <v>313665.94</v>
      </c>
      <c r="AZ1129" s="230" t="s">
        <v>9632</v>
      </c>
      <c r="BA1129" s="231">
        <v>141183</v>
      </c>
      <c r="BC1129" s="209" t="s">
        <v>9165</v>
      </c>
      <c r="BD1129" s="210">
        <v>641</v>
      </c>
    </row>
    <row r="1130" spans="5:56" x14ac:dyDescent="0.55000000000000004">
      <c r="E1130" s="282" t="s">
        <v>65543</v>
      </c>
      <c r="F1130" s="282"/>
      <c r="G1130" s="283">
        <v>9110.98</v>
      </c>
      <c r="I1130" s="242" t="s">
        <v>37250</v>
      </c>
      <c r="J1130" s="242"/>
      <c r="K1130" s="243">
        <v>89220.44</v>
      </c>
      <c r="M1130" s="224" t="s">
        <v>5055</v>
      </c>
      <c r="N1130" s="224"/>
      <c r="O1130" s="225">
        <v>89247.56</v>
      </c>
      <c r="Q1130" s="203" t="s">
        <v>1472</v>
      </c>
      <c r="R1130" s="203"/>
      <c r="S1130" s="204">
        <v>1085</v>
      </c>
      <c r="Y1130" t="s">
        <v>64066</v>
      </c>
      <c r="Z1130" s="284">
        <v>10678.27</v>
      </c>
      <c r="AB1130" s="276" t="s">
        <v>69849</v>
      </c>
      <c r="AC1130" s="277">
        <v>1061.25</v>
      </c>
      <c r="AE1130" s="246" t="s">
        <v>62534</v>
      </c>
      <c r="AF1130" s="247">
        <v>10305.39</v>
      </c>
      <c r="AH1130" s="226" t="s">
        <v>40117</v>
      </c>
      <c r="AI1130" s="227">
        <v>25267.53</v>
      </c>
      <c r="AK1130" s="207" t="s">
        <v>15720</v>
      </c>
      <c r="AL1130" s="208">
        <v>225</v>
      </c>
      <c r="AM1130" s="93"/>
      <c r="AN1130" s="199" t="s">
        <v>32003</v>
      </c>
      <c r="AO1130" s="200">
        <v>30266.02</v>
      </c>
      <c r="AR1130" s="284"/>
      <c r="AT1130" s="272" t="s">
        <v>38438</v>
      </c>
      <c r="AU1130" s="273">
        <v>9110.98</v>
      </c>
      <c r="AW1130" s="244" t="s">
        <v>37852</v>
      </c>
      <c r="AX1130" s="245">
        <v>89220.44</v>
      </c>
      <c r="AZ1130" s="230" t="s">
        <v>9633</v>
      </c>
      <c r="BA1130" s="231">
        <v>89247.56</v>
      </c>
      <c r="BC1130" s="209" t="s">
        <v>9268</v>
      </c>
      <c r="BD1130" s="210">
        <v>61206</v>
      </c>
    </row>
    <row r="1131" spans="5:56" x14ac:dyDescent="0.55000000000000004">
      <c r="E1131" s="282" t="s">
        <v>37579</v>
      </c>
      <c r="F1131" s="282"/>
      <c r="G1131" s="283">
        <v>13249.87</v>
      </c>
      <c r="I1131" s="242" t="s">
        <v>37251</v>
      </c>
      <c r="J1131" s="242"/>
      <c r="K1131" s="243">
        <v>15540.32</v>
      </c>
      <c r="M1131" s="224" t="s">
        <v>3616</v>
      </c>
      <c r="N1131" s="224"/>
      <c r="O1131" s="225">
        <v>106572.27</v>
      </c>
      <c r="Q1131" s="203" t="s">
        <v>464</v>
      </c>
      <c r="R1131" s="203"/>
      <c r="S1131" s="204">
        <v>92287.83</v>
      </c>
      <c r="Y1131" t="s">
        <v>66519</v>
      </c>
      <c r="Z1131" s="284">
        <v>51304.31</v>
      </c>
      <c r="AB1131" s="276" t="s">
        <v>69850</v>
      </c>
      <c r="AC1131" s="277">
        <v>2981.78</v>
      </c>
      <c r="AE1131" s="246" t="s">
        <v>58182</v>
      </c>
      <c r="AF1131" s="247">
        <v>24117.200000000001</v>
      </c>
      <c r="AH1131" s="226" t="s">
        <v>46667</v>
      </c>
      <c r="AI1131" s="227">
        <v>235</v>
      </c>
      <c r="AK1131" s="207" t="s">
        <v>15721</v>
      </c>
      <c r="AL1131" s="208">
        <v>29000</v>
      </c>
      <c r="AM1131" s="93"/>
      <c r="AN1131" s="199" t="s">
        <v>13468</v>
      </c>
      <c r="AO1131" s="200">
        <v>1099189.67</v>
      </c>
      <c r="AR1131" s="284"/>
      <c r="AT1131" s="272" t="s">
        <v>38443</v>
      </c>
      <c r="AU1131" s="273">
        <v>13249.87</v>
      </c>
      <c r="AW1131" s="244" t="s">
        <v>37857</v>
      </c>
      <c r="AX1131" s="245">
        <v>15540.32</v>
      </c>
      <c r="AZ1131" s="230" t="s">
        <v>9634</v>
      </c>
      <c r="BA1131" s="231">
        <v>106572.27</v>
      </c>
      <c r="BC1131" s="209" t="s">
        <v>9603</v>
      </c>
      <c r="BD1131" s="210">
        <v>1482</v>
      </c>
    </row>
    <row r="1132" spans="5:56" x14ac:dyDescent="0.55000000000000004">
      <c r="E1132" s="282" t="s">
        <v>37584</v>
      </c>
      <c r="F1132" s="282"/>
      <c r="G1132" s="283">
        <v>209359.26</v>
      </c>
      <c r="I1132" s="242" t="s">
        <v>37252</v>
      </c>
      <c r="J1132" s="242"/>
      <c r="K1132" s="243">
        <v>53.33</v>
      </c>
      <c r="M1132" s="224" t="s">
        <v>3617</v>
      </c>
      <c r="N1132" s="224"/>
      <c r="O1132" s="225">
        <v>232531.76</v>
      </c>
      <c r="Q1132" s="203" t="s">
        <v>1473</v>
      </c>
      <c r="R1132" s="203"/>
      <c r="S1132" s="204">
        <v>17804.12</v>
      </c>
      <c r="Y1132" t="s">
        <v>71293</v>
      </c>
      <c r="Z1132" s="284">
        <v>-3778.87</v>
      </c>
      <c r="AB1132" s="276" t="s">
        <v>67021</v>
      </c>
      <c r="AC1132" s="277">
        <v>15000</v>
      </c>
      <c r="AE1132" s="246" t="s">
        <v>58183</v>
      </c>
      <c r="AF1132" s="247">
        <v>8064.77</v>
      </c>
      <c r="AH1132" s="226" t="s">
        <v>48681</v>
      </c>
      <c r="AI1132" s="227">
        <v>63.5</v>
      </c>
      <c r="AK1132" s="207" t="s">
        <v>15722</v>
      </c>
      <c r="AL1132" s="208">
        <v>2700</v>
      </c>
      <c r="AM1132" s="93"/>
      <c r="AN1132" s="199" t="s">
        <v>13469</v>
      </c>
      <c r="AO1132" s="200">
        <v>468676.41</v>
      </c>
      <c r="AR1132" s="284"/>
      <c r="AT1132" s="272" t="s">
        <v>38455</v>
      </c>
      <c r="AU1132" s="273">
        <v>209359.26</v>
      </c>
      <c r="AW1132" s="244" t="s">
        <v>37862</v>
      </c>
      <c r="AX1132" s="245">
        <v>53.33</v>
      </c>
      <c r="AZ1132" s="230" t="s">
        <v>9635</v>
      </c>
      <c r="BA1132" s="231">
        <v>232531.76</v>
      </c>
      <c r="BC1132" s="209" t="s">
        <v>11064</v>
      </c>
      <c r="BD1132" s="210">
        <v>9666</v>
      </c>
    </row>
    <row r="1133" spans="5:56" x14ac:dyDescent="0.55000000000000004">
      <c r="E1133" s="282" t="s">
        <v>37588</v>
      </c>
      <c r="F1133" s="282"/>
      <c r="G1133" s="283">
        <v>166893.88</v>
      </c>
      <c r="I1133" s="242" t="s">
        <v>37253</v>
      </c>
      <c r="J1133" s="242"/>
      <c r="K1133" s="243">
        <v>22760.47</v>
      </c>
      <c r="M1133" s="224" t="s">
        <v>4606</v>
      </c>
      <c r="N1133" s="224"/>
      <c r="O1133" s="225">
        <v>36182.300000000003</v>
      </c>
      <c r="Q1133" s="203" t="s">
        <v>1474</v>
      </c>
      <c r="R1133" s="203"/>
      <c r="S1133" s="204">
        <v>4757</v>
      </c>
      <c r="Y1133" t="s">
        <v>70408</v>
      </c>
      <c r="Z1133">
        <v>125</v>
      </c>
      <c r="AB1133" s="276" t="s">
        <v>58951</v>
      </c>
      <c r="AC1133" s="277">
        <v>11977.44</v>
      </c>
      <c r="AE1133" s="246" t="s">
        <v>59471</v>
      </c>
      <c r="AF1133" s="247">
        <v>3647.11</v>
      </c>
      <c r="AH1133" s="226" t="s">
        <v>44397</v>
      </c>
      <c r="AI1133" s="227">
        <v>300</v>
      </c>
      <c r="AK1133" s="207" t="s">
        <v>15723</v>
      </c>
      <c r="AL1133" s="208">
        <v>7700</v>
      </c>
      <c r="AM1133" s="93"/>
      <c r="AN1133" s="199" t="s">
        <v>13470</v>
      </c>
      <c r="AO1133" s="200">
        <v>119942.91</v>
      </c>
      <c r="AR1133" s="284"/>
      <c r="AT1133" s="272" t="s">
        <v>38466</v>
      </c>
      <c r="AU1133" s="273">
        <v>166893.88</v>
      </c>
      <c r="AW1133" s="244" t="s">
        <v>37867</v>
      </c>
      <c r="AX1133" s="245">
        <v>22760.47</v>
      </c>
      <c r="AZ1133" s="230" t="s">
        <v>11006</v>
      </c>
      <c r="BA1133" s="231">
        <v>36182.300000000003</v>
      </c>
      <c r="BC1133" s="209" t="s">
        <v>11268</v>
      </c>
      <c r="BD1133" s="210">
        <v>2708.36</v>
      </c>
    </row>
    <row r="1134" spans="5:56" x14ac:dyDescent="0.55000000000000004">
      <c r="E1134" s="282" t="s">
        <v>65544</v>
      </c>
      <c r="F1134" s="282"/>
      <c r="G1134" s="283">
        <v>19868</v>
      </c>
      <c r="I1134" s="242" t="s">
        <v>37254</v>
      </c>
      <c r="J1134" s="242"/>
      <c r="K1134" s="243">
        <v>21619.14</v>
      </c>
      <c r="M1134" s="224" t="s">
        <v>12319</v>
      </c>
      <c r="N1134" s="224"/>
      <c r="O1134" s="225">
        <v>49208.52</v>
      </c>
      <c r="Q1134" s="203" t="s">
        <v>4043</v>
      </c>
      <c r="R1134" s="203"/>
      <c r="S1134" s="204">
        <v>2270.16</v>
      </c>
      <c r="Y1134" t="s">
        <v>58446</v>
      </c>
      <c r="Z1134">
        <v>9.56</v>
      </c>
      <c r="AB1134" s="276" t="s">
        <v>58952</v>
      </c>
      <c r="AC1134" s="277">
        <v>2063.81</v>
      </c>
      <c r="AE1134" s="246" t="s">
        <v>60201</v>
      </c>
      <c r="AF1134" s="247">
        <v>9350.27</v>
      </c>
      <c r="AH1134" s="226" t="s">
        <v>49630</v>
      </c>
      <c r="AI1134" s="227">
        <v>1800</v>
      </c>
      <c r="AK1134" s="207" t="s">
        <v>15724</v>
      </c>
      <c r="AL1134" s="208">
        <v>781.38</v>
      </c>
      <c r="AM1134" s="93"/>
      <c r="AN1134" s="199" t="s">
        <v>13471</v>
      </c>
      <c r="AO1134" s="200">
        <v>278965.06</v>
      </c>
      <c r="AR1134" s="284"/>
      <c r="AT1134" s="272" t="s">
        <v>38484</v>
      </c>
      <c r="AU1134" s="273">
        <v>19868</v>
      </c>
      <c r="AW1134" s="244" t="s">
        <v>37872</v>
      </c>
      <c r="AX1134" s="245">
        <v>21619.14</v>
      </c>
      <c r="AZ1134" s="230" t="s">
        <v>12320</v>
      </c>
      <c r="BA1134" s="231">
        <v>49208.52</v>
      </c>
      <c r="BC1134" s="209" t="s">
        <v>9818</v>
      </c>
      <c r="BD1134" s="210">
        <v>128276.44</v>
      </c>
    </row>
    <row r="1135" spans="5:56" x14ac:dyDescent="0.55000000000000004">
      <c r="E1135" s="282" t="s">
        <v>65545</v>
      </c>
      <c r="F1135" s="282"/>
      <c r="G1135" s="283">
        <v>143.28</v>
      </c>
      <c r="I1135" s="242" t="s">
        <v>37255</v>
      </c>
      <c r="J1135" s="242"/>
      <c r="K1135" s="243">
        <v>108704</v>
      </c>
      <c r="M1135" s="224" t="s">
        <v>4516</v>
      </c>
      <c r="N1135" s="224"/>
      <c r="O1135" s="225">
        <v>516041.88</v>
      </c>
      <c r="Q1135" s="203" t="s">
        <v>1475</v>
      </c>
      <c r="R1135" s="203"/>
      <c r="S1135" s="204">
        <v>2446</v>
      </c>
      <c r="Y1135" t="s">
        <v>58447</v>
      </c>
      <c r="Z1135">
        <v>30.05</v>
      </c>
      <c r="AB1135" s="276" t="s">
        <v>58953</v>
      </c>
      <c r="AC1135" s="277">
        <v>2996.84</v>
      </c>
      <c r="AE1135" s="246" t="s">
        <v>60202</v>
      </c>
      <c r="AF1135" s="247">
        <v>715.29</v>
      </c>
      <c r="AH1135" s="226" t="s">
        <v>40118</v>
      </c>
      <c r="AI1135" s="227">
        <v>2060.27</v>
      </c>
      <c r="AK1135" s="207" t="s">
        <v>15725</v>
      </c>
      <c r="AL1135" s="208">
        <v>243</v>
      </c>
      <c r="AM1135" s="93"/>
      <c r="AN1135" s="199" t="s">
        <v>19611</v>
      </c>
      <c r="AO1135" s="200">
        <v>1587989.35</v>
      </c>
      <c r="AR1135" s="284"/>
      <c r="AT1135" s="272" t="s">
        <v>38486</v>
      </c>
      <c r="AU1135" s="273">
        <v>143.28</v>
      </c>
      <c r="AW1135" s="244" t="s">
        <v>37878</v>
      </c>
      <c r="AX1135" s="245">
        <v>108704</v>
      </c>
      <c r="AZ1135" s="230" t="s">
        <v>11007</v>
      </c>
      <c r="BA1135" s="231">
        <v>516041.88</v>
      </c>
      <c r="BC1135" s="209" t="s">
        <v>7338</v>
      </c>
      <c r="BD1135" s="210">
        <v>11230</v>
      </c>
    </row>
    <row r="1136" spans="5:56" x14ac:dyDescent="0.55000000000000004">
      <c r="E1136" s="282" t="s">
        <v>37597</v>
      </c>
      <c r="F1136" s="282"/>
      <c r="G1136" s="283">
        <v>34117.24</v>
      </c>
      <c r="I1136" s="242" t="s">
        <v>37256</v>
      </c>
      <c r="J1136" s="242"/>
      <c r="K1136" s="243">
        <v>12191.04</v>
      </c>
      <c r="M1136" s="224" t="s">
        <v>4607</v>
      </c>
      <c r="N1136" s="224"/>
      <c r="O1136" s="225">
        <v>16708</v>
      </c>
      <c r="Q1136" s="203" t="s">
        <v>4044</v>
      </c>
      <c r="R1136" s="203"/>
      <c r="S1136" s="204">
        <v>1477.56</v>
      </c>
      <c r="Y1136" t="s">
        <v>70409</v>
      </c>
      <c r="Z1136" s="284">
        <v>5624.41</v>
      </c>
      <c r="AB1136" s="276" t="s">
        <v>59492</v>
      </c>
      <c r="AC1136" s="277">
        <v>59463.78</v>
      </c>
      <c r="AE1136" s="246" t="s">
        <v>60203</v>
      </c>
      <c r="AF1136" s="247">
        <v>2290.83</v>
      </c>
      <c r="AH1136" s="226" t="s">
        <v>40119</v>
      </c>
      <c r="AI1136" s="227">
        <v>6369.71</v>
      </c>
      <c r="AK1136" s="207" t="s">
        <v>15726</v>
      </c>
      <c r="AL1136" s="208">
        <v>156.78</v>
      </c>
      <c r="AM1136" s="93"/>
      <c r="AN1136" s="199" t="s">
        <v>19615</v>
      </c>
      <c r="AO1136" s="200">
        <v>131143.63</v>
      </c>
      <c r="AR1136" s="284"/>
      <c r="AT1136" s="272" t="s">
        <v>38490</v>
      </c>
      <c r="AU1136" s="273">
        <v>34117.24</v>
      </c>
      <c r="AW1136" s="244" t="s">
        <v>37885</v>
      </c>
      <c r="AX1136" s="245">
        <v>12191.04</v>
      </c>
      <c r="AZ1136" s="230" t="s">
        <v>11008</v>
      </c>
      <c r="BA1136" s="231">
        <v>16708</v>
      </c>
      <c r="BC1136" s="209" t="s">
        <v>7750</v>
      </c>
      <c r="BD1136" s="210">
        <v>4607</v>
      </c>
    </row>
    <row r="1137" spans="5:56" x14ac:dyDescent="0.55000000000000004">
      <c r="E1137" s="282" t="s">
        <v>37600</v>
      </c>
      <c r="F1137" s="282"/>
      <c r="G1137" s="283">
        <v>2706.72</v>
      </c>
      <c r="I1137" s="242" t="s">
        <v>37257</v>
      </c>
      <c r="J1137" s="242"/>
      <c r="K1137" s="243">
        <v>20042.650000000001</v>
      </c>
      <c r="M1137" s="224" t="s">
        <v>3618</v>
      </c>
      <c r="N1137" s="224"/>
      <c r="O1137" s="225">
        <v>59634.98</v>
      </c>
      <c r="Q1137" s="203" t="s">
        <v>1476</v>
      </c>
      <c r="R1137" s="203"/>
      <c r="S1137" s="204">
        <v>177419</v>
      </c>
      <c r="Y1137" t="s">
        <v>61869</v>
      </c>
      <c r="Z1137">
        <v>563.57000000000005</v>
      </c>
      <c r="AB1137" s="276" t="s">
        <v>58954</v>
      </c>
      <c r="AC1137" s="277">
        <v>6882.5</v>
      </c>
      <c r="AE1137" s="246" t="s">
        <v>15687</v>
      </c>
      <c r="AF1137" s="247">
        <v>10502.21</v>
      </c>
      <c r="AH1137" s="226" t="s">
        <v>40120</v>
      </c>
      <c r="AI1137" s="227">
        <v>4409.12</v>
      </c>
      <c r="AK1137" s="207" t="s">
        <v>15727</v>
      </c>
      <c r="AL1137" s="208">
        <v>225</v>
      </c>
      <c r="AM1137" s="93"/>
      <c r="AN1137" s="199" t="s">
        <v>13472</v>
      </c>
      <c r="AO1137" s="200">
        <v>20595.560000000001</v>
      </c>
      <c r="AR1137" s="284"/>
      <c r="AT1137" s="272" t="s">
        <v>38501</v>
      </c>
      <c r="AU1137" s="273">
        <v>2706.72</v>
      </c>
      <c r="AW1137" s="244" t="s">
        <v>37890</v>
      </c>
      <c r="AX1137" s="245">
        <v>20042.650000000001</v>
      </c>
      <c r="AZ1137" s="230" t="s">
        <v>9636</v>
      </c>
      <c r="BA1137" s="231">
        <v>59634.98</v>
      </c>
      <c r="BC1137" s="209" t="s">
        <v>8042</v>
      </c>
      <c r="BD1137" s="210">
        <v>5780</v>
      </c>
    </row>
    <row r="1138" spans="5:56" x14ac:dyDescent="0.55000000000000004">
      <c r="E1138" s="282" t="s">
        <v>37602</v>
      </c>
      <c r="F1138" s="282"/>
      <c r="G1138" s="283">
        <v>1562.82</v>
      </c>
      <c r="I1138" s="242" t="s">
        <v>37258</v>
      </c>
      <c r="J1138" s="242"/>
      <c r="K1138" s="243">
        <v>44110.17</v>
      </c>
      <c r="M1138" s="224" t="s">
        <v>4517</v>
      </c>
      <c r="N1138" s="224"/>
      <c r="O1138" s="225">
        <v>68031</v>
      </c>
      <c r="Q1138" s="203" t="s">
        <v>1477</v>
      </c>
      <c r="R1138" s="203"/>
      <c r="S1138" s="204">
        <v>13123.53</v>
      </c>
      <c r="Y1138" t="s">
        <v>67128</v>
      </c>
      <c r="Z1138" s="284">
        <v>-1204.2</v>
      </c>
      <c r="AB1138" s="276" t="s">
        <v>64015</v>
      </c>
      <c r="AC1138" s="277">
        <v>14519.56</v>
      </c>
      <c r="AE1138" s="246" t="s">
        <v>15690</v>
      </c>
      <c r="AF1138" s="247">
        <v>4153.83</v>
      </c>
      <c r="AH1138" s="226" t="s">
        <v>51634</v>
      </c>
      <c r="AI1138" s="227">
        <v>184.27</v>
      </c>
      <c r="AK1138" s="207" t="s">
        <v>15728</v>
      </c>
      <c r="AL1138" s="208">
        <v>13017.12</v>
      </c>
      <c r="AM1138" s="93"/>
      <c r="AN1138" s="199" t="s">
        <v>32004</v>
      </c>
      <c r="AO1138" s="200">
        <v>1012</v>
      </c>
      <c r="AR1138" s="284"/>
      <c r="AT1138" s="272" t="s">
        <v>38510</v>
      </c>
      <c r="AU1138" s="273">
        <v>1562.82</v>
      </c>
      <c r="AW1138" s="244" t="s">
        <v>37896</v>
      </c>
      <c r="AX1138" s="245">
        <v>44110.17</v>
      </c>
      <c r="AZ1138" s="230" t="s">
        <v>11010</v>
      </c>
      <c r="BA1138" s="231">
        <v>68031</v>
      </c>
      <c r="BC1138" s="209" t="s">
        <v>8687</v>
      </c>
      <c r="BD1138" s="210">
        <v>1841</v>
      </c>
    </row>
    <row r="1139" spans="5:56" x14ac:dyDescent="0.55000000000000004">
      <c r="E1139" s="282" t="s">
        <v>37609</v>
      </c>
      <c r="F1139" s="282"/>
      <c r="G1139" s="283">
        <v>9258.7000000000007</v>
      </c>
      <c r="I1139" s="242" t="s">
        <v>37259</v>
      </c>
      <c r="J1139" s="242"/>
      <c r="K1139" s="243">
        <v>300399.3</v>
      </c>
      <c r="M1139" s="224" t="s">
        <v>4518</v>
      </c>
      <c r="N1139" s="224"/>
      <c r="O1139" s="225">
        <v>37180.51</v>
      </c>
      <c r="Q1139" s="203" t="s">
        <v>1478</v>
      </c>
      <c r="R1139" s="203"/>
      <c r="S1139" s="204">
        <v>124152.13</v>
      </c>
      <c r="Y1139" t="s">
        <v>49710</v>
      </c>
      <c r="Z1139">
        <v>9.4499999999999993</v>
      </c>
      <c r="AB1139" s="276" t="s">
        <v>67022</v>
      </c>
      <c r="AC1139" s="277">
        <v>-113.23</v>
      </c>
      <c r="AE1139" s="246" t="s">
        <v>15691</v>
      </c>
      <c r="AF1139" s="247">
        <v>375</v>
      </c>
      <c r="AH1139" s="226" t="s">
        <v>44398</v>
      </c>
      <c r="AI1139" s="227">
        <v>251.44</v>
      </c>
      <c r="AK1139" s="207" t="s">
        <v>15729</v>
      </c>
      <c r="AL1139" s="208">
        <v>10869.2</v>
      </c>
      <c r="AM1139" s="93"/>
      <c r="AN1139" s="199" t="s">
        <v>32005</v>
      </c>
      <c r="AO1139" s="200">
        <v>2620</v>
      </c>
      <c r="AR1139" s="284"/>
      <c r="AT1139" s="272" t="s">
        <v>38536</v>
      </c>
      <c r="AU1139" s="273">
        <v>9258.7000000000007</v>
      </c>
      <c r="AW1139" s="244" t="s">
        <v>37905</v>
      </c>
      <c r="AX1139" s="245">
        <v>300399.3</v>
      </c>
      <c r="AZ1139" s="230" t="s">
        <v>11011</v>
      </c>
      <c r="BA1139" s="231">
        <v>37180.51</v>
      </c>
      <c r="BC1139" s="209" t="s">
        <v>8930</v>
      </c>
      <c r="BD1139" s="210">
        <v>6566</v>
      </c>
    </row>
    <row r="1140" spans="5:56" x14ac:dyDescent="0.55000000000000004">
      <c r="E1140" s="282" t="s">
        <v>37612</v>
      </c>
      <c r="F1140" s="282"/>
      <c r="G1140" s="283">
        <v>619</v>
      </c>
      <c r="I1140" s="242" t="s">
        <v>37260</v>
      </c>
      <c r="J1140" s="242"/>
      <c r="K1140" s="243">
        <v>63955.46</v>
      </c>
      <c r="M1140" s="224" t="s">
        <v>4519</v>
      </c>
      <c r="N1140" s="224"/>
      <c r="O1140" s="225">
        <v>47304.52</v>
      </c>
      <c r="Q1140" s="203" t="s">
        <v>1479</v>
      </c>
      <c r="R1140" s="203"/>
      <c r="S1140" s="204">
        <v>837</v>
      </c>
      <c r="Y1140" t="s">
        <v>62556</v>
      </c>
      <c r="Z1140">
        <v>17.13</v>
      </c>
      <c r="AB1140" s="276" t="s">
        <v>60216</v>
      </c>
      <c r="AC1140" s="277">
        <v>21604.5</v>
      </c>
      <c r="AE1140" s="246" t="s">
        <v>49631</v>
      </c>
      <c r="AF1140" s="247">
        <v>3492.66</v>
      </c>
      <c r="AH1140" s="226" t="s">
        <v>48682</v>
      </c>
      <c r="AI1140" s="227">
        <v>131839</v>
      </c>
      <c r="AK1140" s="207" t="s">
        <v>15730</v>
      </c>
      <c r="AL1140" s="208">
        <v>377.87</v>
      </c>
      <c r="AM1140" s="93"/>
      <c r="AN1140" s="199" t="s">
        <v>32006</v>
      </c>
      <c r="AO1140" s="200">
        <v>270.08</v>
      </c>
      <c r="AR1140" s="284"/>
      <c r="AT1140" s="272" t="s">
        <v>38550</v>
      </c>
      <c r="AU1140" s="273">
        <v>619</v>
      </c>
      <c r="AW1140" s="244" t="s">
        <v>37910</v>
      </c>
      <c r="AX1140" s="245">
        <v>63955.46</v>
      </c>
      <c r="AZ1140" s="230" t="s">
        <v>9637</v>
      </c>
      <c r="BA1140" s="231">
        <v>47304.52</v>
      </c>
      <c r="BC1140" s="209" t="s">
        <v>10537</v>
      </c>
      <c r="BD1140" s="210">
        <v>18281</v>
      </c>
    </row>
    <row r="1141" spans="5:56" x14ac:dyDescent="0.55000000000000004">
      <c r="E1141" s="282" t="s">
        <v>65546</v>
      </c>
      <c r="F1141" s="282"/>
      <c r="G1141" s="283">
        <v>20979.37</v>
      </c>
      <c r="I1141" s="242" t="s">
        <v>37261</v>
      </c>
      <c r="J1141" s="242"/>
      <c r="K1141" s="243">
        <v>19098.75</v>
      </c>
      <c r="M1141" s="224" t="s">
        <v>4520</v>
      </c>
      <c r="N1141" s="224"/>
      <c r="O1141" s="225">
        <v>80192.240000000005</v>
      </c>
      <c r="Q1141" s="203" t="s">
        <v>1480</v>
      </c>
      <c r="R1141" s="203"/>
      <c r="S1141" s="204">
        <v>7932.05</v>
      </c>
      <c r="Y1141" t="s">
        <v>67130</v>
      </c>
      <c r="Z1141">
        <v>-17.13</v>
      </c>
      <c r="AB1141" s="276" t="s">
        <v>60217</v>
      </c>
      <c r="AC1141" s="277">
        <v>1652.73</v>
      </c>
      <c r="AE1141" s="246" t="s">
        <v>51637</v>
      </c>
      <c r="AF1141" s="247">
        <v>267.19</v>
      </c>
      <c r="AH1141" s="226" t="s">
        <v>48683</v>
      </c>
      <c r="AI1141" s="227">
        <v>41200</v>
      </c>
      <c r="AK1141" s="207" t="s">
        <v>15731</v>
      </c>
      <c r="AL1141" s="208">
        <v>71237.2</v>
      </c>
      <c r="AM1141" s="93"/>
      <c r="AN1141" s="199" t="s">
        <v>32007</v>
      </c>
      <c r="AO1141" s="200">
        <v>10650</v>
      </c>
      <c r="AR1141" s="284"/>
      <c r="AT1141" s="272" t="s">
        <v>38558</v>
      </c>
      <c r="AU1141" s="273">
        <v>20979.37</v>
      </c>
      <c r="AW1141" s="244" t="s">
        <v>37917</v>
      </c>
      <c r="AX1141" s="245">
        <v>19098.75</v>
      </c>
      <c r="AZ1141" s="230" t="s">
        <v>11012</v>
      </c>
      <c r="BA1141" s="231">
        <v>80192.240000000005</v>
      </c>
      <c r="BC1141" s="209" t="s">
        <v>9513</v>
      </c>
      <c r="BD1141" s="210">
        <v>4021</v>
      </c>
    </row>
    <row r="1142" spans="5:56" x14ac:dyDescent="0.55000000000000004">
      <c r="E1142" s="282" t="s">
        <v>37618</v>
      </c>
      <c r="F1142" s="282"/>
      <c r="G1142" s="283">
        <v>1242.48</v>
      </c>
      <c r="I1142" s="242" t="s">
        <v>37262</v>
      </c>
      <c r="J1142" s="242"/>
      <c r="K1142" s="243">
        <v>208308.24</v>
      </c>
      <c r="M1142" s="224" t="s">
        <v>4521</v>
      </c>
      <c r="N1142" s="224"/>
      <c r="O1142" s="225">
        <v>129981.01</v>
      </c>
      <c r="Q1142" s="203" t="s">
        <v>1481</v>
      </c>
      <c r="R1142" s="203"/>
      <c r="S1142" s="204">
        <v>51150.28</v>
      </c>
      <c r="Y1142" t="s">
        <v>59513</v>
      </c>
      <c r="Z1142" s="284">
        <v>2451</v>
      </c>
      <c r="AB1142" s="276" t="s">
        <v>60218</v>
      </c>
      <c r="AC1142" s="277">
        <v>5405.46</v>
      </c>
      <c r="AE1142" s="246" t="s">
        <v>46669</v>
      </c>
      <c r="AF1142" s="247">
        <v>118112.41</v>
      </c>
      <c r="AH1142" s="226" t="s">
        <v>44399</v>
      </c>
      <c r="AI1142" s="227">
        <v>798754.74</v>
      </c>
      <c r="AK1142" s="207" t="s">
        <v>15732</v>
      </c>
      <c r="AL1142" s="208">
        <v>30500</v>
      </c>
      <c r="AM1142" s="93"/>
      <c r="AN1142" s="199" t="s">
        <v>32008</v>
      </c>
      <c r="AO1142" s="200">
        <v>1012</v>
      </c>
      <c r="AR1142" s="284"/>
      <c r="AT1142" s="272" t="s">
        <v>38573</v>
      </c>
      <c r="AU1142" s="273">
        <v>1242.48</v>
      </c>
      <c r="AW1142" s="244" t="s">
        <v>37925</v>
      </c>
      <c r="AX1142" s="245">
        <v>208308.24</v>
      </c>
      <c r="AZ1142" s="230" t="s">
        <v>9638</v>
      </c>
      <c r="BA1142" s="231">
        <v>129981.01</v>
      </c>
      <c r="BC1142" s="209" t="s">
        <v>11269</v>
      </c>
      <c r="BD1142" s="210">
        <v>7263</v>
      </c>
    </row>
    <row r="1143" spans="5:56" x14ac:dyDescent="0.55000000000000004">
      <c r="E1143" s="282" t="s">
        <v>37621</v>
      </c>
      <c r="F1143" s="282"/>
      <c r="G1143" s="283">
        <v>1129580.94</v>
      </c>
      <c r="I1143" s="242" t="s">
        <v>37263</v>
      </c>
      <c r="J1143" s="242"/>
      <c r="K1143" s="243">
        <v>603417.57999999996</v>
      </c>
      <c r="M1143" s="224" t="s">
        <v>4523</v>
      </c>
      <c r="N1143" s="224"/>
      <c r="O1143" s="225">
        <v>82313.240000000005</v>
      </c>
      <c r="Q1143" s="203" t="s">
        <v>1482</v>
      </c>
      <c r="R1143" s="203"/>
      <c r="S1143" s="204">
        <v>12982.15</v>
      </c>
      <c r="Y1143" t="s">
        <v>59514</v>
      </c>
      <c r="Z1143">
        <v>187.5</v>
      </c>
      <c r="AB1143" s="276" t="s">
        <v>67023</v>
      </c>
      <c r="AC1143" s="277">
        <v>1.8</v>
      </c>
      <c r="AE1143" s="246" t="s">
        <v>63024</v>
      </c>
      <c r="AF1143" s="247">
        <v>1205.7</v>
      </c>
      <c r="AH1143" s="226" t="s">
        <v>44400</v>
      </c>
      <c r="AI1143" s="227">
        <v>61028.26</v>
      </c>
      <c r="AK1143" s="207" t="s">
        <v>15733</v>
      </c>
      <c r="AL1143" s="208">
        <v>267.55</v>
      </c>
      <c r="AM1143" s="93"/>
      <c r="AN1143" s="199" t="s">
        <v>32009</v>
      </c>
      <c r="AO1143" s="200">
        <v>2620</v>
      </c>
      <c r="AR1143" s="284"/>
      <c r="AT1143" s="272" t="s">
        <v>38584</v>
      </c>
      <c r="AU1143" s="273">
        <v>1129580.94</v>
      </c>
      <c r="AW1143" s="244" t="s">
        <v>37932</v>
      </c>
      <c r="AX1143" s="245">
        <v>603417.57999999996</v>
      </c>
      <c r="AZ1143" s="230" t="s">
        <v>11206</v>
      </c>
      <c r="BA1143" s="231">
        <v>82313.240000000005</v>
      </c>
      <c r="BC1143" s="209" t="s">
        <v>9819</v>
      </c>
      <c r="BD1143" s="210">
        <v>59589</v>
      </c>
    </row>
    <row r="1144" spans="5:56" x14ac:dyDescent="0.55000000000000004">
      <c r="E1144" s="282" t="s">
        <v>65547</v>
      </c>
      <c r="F1144" s="282"/>
      <c r="G1144" s="283">
        <v>2242.62</v>
      </c>
      <c r="I1144" s="242" t="s">
        <v>37264</v>
      </c>
      <c r="J1144" s="242"/>
      <c r="K1144" s="243">
        <v>103112.89</v>
      </c>
      <c r="M1144" s="224" t="s">
        <v>4524</v>
      </c>
      <c r="N1144" s="224"/>
      <c r="O1144" s="225">
        <v>318492.05</v>
      </c>
      <c r="Q1144" s="203" t="s">
        <v>1483</v>
      </c>
      <c r="R1144" s="203"/>
      <c r="S1144" s="204">
        <v>9524</v>
      </c>
      <c r="Y1144" t="s">
        <v>59515</v>
      </c>
      <c r="Z1144">
        <v>589.22</v>
      </c>
      <c r="AB1144" s="276" t="s">
        <v>34613</v>
      </c>
      <c r="AC1144" s="277">
        <v>3594.75</v>
      </c>
      <c r="AE1144" s="246" t="s">
        <v>58936</v>
      </c>
      <c r="AF1144" s="247">
        <v>6631</v>
      </c>
      <c r="AH1144" s="226" t="s">
        <v>44401</v>
      </c>
      <c r="AI1144" s="227">
        <v>146362.5</v>
      </c>
      <c r="AK1144" s="207" t="s">
        <v>15734</v>
      </c>
      <c r="AL1144" s="208">
        <v>41087.31</v>
      </c>
      <c r="AM1144" s="93"/>
      <c r="AN1144" s="199" t="s">
        <v>19641</v>
      </c>
      <c r="AO1144" s="200">
        <v>270.08</v>
      </c>
      <c r="AR1144" s="284"/>
      <c r="AT1144" s="272" t="s">
        <v>38587</v>
      </c>
      <c r="AU1144" s="273">
        <v>2242.62</v>
      </c>
      <c r="AW1144" s="244" t="s">
        <v>37937</v>
      </c>
      <c r="AX1144" s="245">
        <v>103112.89</v>
      </c>
      <c r="AZ1144" s="230" t="s">
        <v>9639</v>
      </c>
      <c r="BA1144" s="231">
        <v>318492.05</v>
      </c>
      <c r="BC1144" s="209" t="s">
        <v>6672</v>
      </c>
      <c r="BD1144" s="210">
        <v>27927</v>
      </c>
    </row>
    <row r="1145" spans="5:56" x14ac:dyDescent="0.55000000000000004">
      <c r="E1145" s="282" t="s">
        <v>37623</v>
      </c>
      <c r="F1145" s="282"/>
      <c r="G1145" s="283">
        <v>91648.22</v>
      </c>
      <c r="I1145" s="242" t="s">
        <v>37265</v>
      </c>
      <c r="J1145" s="242"/>
      <c r="K1145" s="243">
        <v>2080</v>
      </c>
      <c r="M1145" s="224" t="s">
        <v>4612</v>
      </c>
      <c r="N1145" s="224"/>
      <c r="O1145" s="225">
        <v>4875</v>
      </c>
      <c r="Q1145" s="203" t="s">
        <v>1484</v>
      </c>
      <c r="R1145" s="203"/>
      <c r="S1145" s="204">
        <v>28760.59</v>
      </c>
      <c r="Y1145" t="s">
        <v>61870</v>
      </c>
      <c r="Z1145" s="284">
        <v>2917.16</v>
      </c>
      <c r="AB1145" s="276" t="s">
        <v>16423</v>
      </c>
      <c r="AC1145" s="277">
        <v>1093.5</v>
      </c>
      <c r="AE1145" s="246" t="s">
        <v>54795</v>
      </c>
      <c r="AF1145" s="247">
        <v>5246.68</v>
      </c>
      <c r="AH1145" s="226" t="s">
        <v>44402</v>
      </c>
      <c r="AI1145" s="227">
        <v>11192.95</v>
      </c>
      <c r="AK1145" s="207" t="s">
        <v>15735</v>
      </c>
      <c r="AL1145" s="208">
        <v>8318.77</v>
      </c>
      <c r="AM1145" s="93"/>
      <c r="AN1145" s="199" t="s">
        <v>13473</v>
      </c>
      <c r="AO1145" s="200">
        <v>20595.560000000001</v>
      </c>
      <c r="AR1145" s="284"/>
      <c r="AT1145" s="272" t="s">
        <v>38590</v>
      </c>
      <c r="AU1145" s="273">
        <v>91648.22</v>
      </c>
      <c r="AW1145" s="244" t="s">
        <v>37943</v>
      </c>
      <c r="AX1145" s="245">
        <v>2080</v>
      </c>
      <c r="AZ1145" s="230" t="s">
        <v>11017</v>
      </c>
      <c r="BA1145" s="231">
        <v>4875</v>
      </c>
      <c r="BC1145" s="209" t="s">
        <v>6910</v>
      </c>
      <c r="BD1145" s="210">
        <v>900</v>
      </c>
    </row>
    <row r="1146" spans="5:56" x14ac:dyDescent="0.55000000000000004">
      <c r="E1146" s="282" t="s">
        <v>37626</v>
      </c>
      <c r="F1146" s="282"/>
      <c r="G1146" s="283">
        <v>426042.1</v>
      </c>
      <c r="I1146" s="242" t="s">
        <v>37266</v>
      </c>
      <c r="J1146" s="242"/>
      <c r="K1146" s="243">
        <v>1943</v>
      </c>
      <c r="M1146" s="224" t="s">
        <v>4613</v>
      </c>
      <c r="N1146" s="224"/>
      <c r="O1146" s="225">
        <v>637.5</v>
      </c>
      <c r="Q1146" s="203" t="s">
        <v>1485</v>
      </c>
      <c r="R1146" s="203"/>
      <c r="S1146" s="204">
        <v>1410.99</v>
      </c>
      <c r="Y1146" t="s">
        <v>61083</v>
      </c>
      <c r="Z1146" s="284">
        <v>9636.52</v>
      </c>
      <c r="AB1146" s="276" t="s">
        <v>16429</v>
      </c>
      <c r="AC1146" s="277">
        <v>2500</v>
      </c>
      <c r="AE1146" s="246" t="s">
        <v>34555</v>
      </c>
      <c r="AF1146" s="247">
        <v>295103.09000000003</v>
      </c>
      <c r="AH1146" s="226" t="s">
        <v>15687</v>
      </c>
      <c r="AI1146" s="227">
        <v>18372.22</v>
      </c>
      <c r="AK1146" s="207" t="s">
        <v>15736</v>
      </c>
      <c r="AL1146" s="208">
        <v>12000</v>
      </c>
      <c r="AM1146" s="93"/>
      <c r="AN1146" s="199" t="s">
        <v>19643</v>
      </c>
      <c r="AO1146" s="200">
        <v>10650</v>
      </c>
      <c r="AR1146" s="284"/>
      <c r="AT1146" s="272" t="s">
        <v>38598</v>
      </c>
      <c r="AU1146" s="273">
        <v>426042.1</v>
      </c>
      <c r="AW1146" s="244" t="s">
        <v>37946</v>
      </c>
      <c r="AX1146" s="245">
        <v>1943</v>
      </c>
      <c r="AZ1146" s="230" t="s">
        <v>11018</v>
      </c>
      <c r="BA1146" s="231">
        <v>637.5</v>
      </c>
      <c r="BC1146" s="209" t="s">
        <v>7089</v>
      </c>
      <c r="BD1146" s="210">
        <v>680</v>
      </c>
    </row>
    <row r="1147" spans="5:56" x14ac:dyDescent="0.55000000000000004">
      <c r="E1147" s="282" t="s">
        <v>65548</v>
      </c>
      <c r="F1147" s="282"/>
      <c r="G1147" s="283">
        <v>22418</v>
      </c>
      <c r="I1147" s="242" t="s">
        <v>37267</v>
      </c>
      <c r="J1147" s="242"/>
      <c r="K1147" s="243">
        <v>142722.76</v>
      </c>
      <c r="M1147" s="224" t="s">
        <v>4525</v>
      </c>
      <c r="N1147" s="224"/>
      <c r="O1147" s="225">
        <v>479493.76</v>
      </c>
      <c r="Q1147" s="203" t="s">
        <v>1486</v>
      </c>
      <c r="R1147" s="203"/>
      <c r="S1147" s="204">
        <v>1652</v>
      </c>
      <c r="Y1147" t="s">
        <v>58198</v>
      </c>
      <c r="Z1147" s="284">
        <v>10869.54</v>
      </c>
      <c r="AB1147" s="276" t="s">
        <v>16430</v>
      </c>
      <c r="AC1147" s="277">
        <v>440.9</v>
      </c>
      <c r="AE1147" s="246" t="s">
        <v>61782</v>
      </c>
      <c r="AF1147" s="247">
        <v>39247.949999999997</v>
      </c>
      <c r="AH1147" s="226" t="s">
        <v>51635</v>
      </c>
      <c r="AI1147" s="227">
        <v>301.04000000000002</v>
      </c>
      <c r="AK1147" s="207" t="s">
        <v>15737</v>
      </c>
      <c r="AL1147" s="208">
        <v>311531.98</v>
      </c>
      <c r="AM1147" s="93"/>
      <c r="AN1147" s="199" t="s">
        <v>13474</v>
      </c>
      <c r="AO1147" s="200">
        <v>6750</v>
      </c>
      <c r="AR1147" s="284"/>
      <c r="AT1147" s="272" t="s">
        <v>38608</v>
      </c>
      <c r="AU1147" s="273">
        <v>22418</v>
      </c>
      <c r="AW1147" s="244" t="s">
        <v>37954</v>
      </c>
      <c r="AX1147" s="245">
        <v>142722.76</v>
      </c>
      <c r="AZ1147" s="230" t="s">
        <v>11019</v>
      </c>
      <c r="BA1147" s="231">
        <v>479493.76</v>
      </c>
      <c r="BC1147" s="209" t="s">
        <v>7339</v>
      </c>
      <c r="BD1147" s="210">
        <v>38114</v>
      </c>
    </row>
    <row r="1148" spans="5:56" x14ac:dyDescent="0.55000000000000004">
      <c r="E1148" s="282" t="s">
        <v>37630</v>
      </c>
      <c r="F1148" s="282"/>
      <c r="G1148" s="283">
        <v>64106.879999999997</v>
      </c>
      <c r="I1148" s="242" t="s">
        <v>37268</v>
      </c>
      <c r="J1148" s="242"/>
      <c r="K1148" s="243">
        <v>16554.189999999999</v>
      </c>
      <c r="M1148" s="224" t="s">
        <v>4526</v>
      </c>
      <c r="N1148" s="224"/>
      <c r="O1148" s="225">
        <v>135626</v>
      </c>
      <c r="Q1148" s="203" t="s">
        <v>1487</v>
      </c>
      <c r="R1148" s="203"/>
      <c r="S1148" s="204">
        <v>9738</v>
      </c>
      <c r="Y1148" t="s">
        <v>67131</v>
      </c>
      <c r="Z1148">
        <v>-1.57</v>
      </c>
      <c r="AB1148" s="276" t="s">
        <v>34614</v>
      </c>
      <c r="AC1148" s="277">
        <v>326.14999999999998</v>
      </c>
      <c r="AE1148" s="246" t="s">
        <v>61783</v>
      </c>
      <c r="AF1148" s="247">
        <v>2832.18</v>
      </c>
      <c r="AH1148" s="226" t="s">
        <v>51636</v>
      </c>
      <c r="AI1148" s="227">
        <v>118.05</v>
      </c>
      <c r="AK1148" s="207" t="s">
        <v>15738</v>
      </c>
      <c r="AL1148" s="208">
        <v>30093.5</v>
      </c>
      <c r="AM1148" s="93"/>
      <c r="AN1148" s="199" t="s">
        <v>13475</v>
      </c>
      <c r="AO1148" s="200">
        <v>8749.98</v>
      </c>
      <c r="AR1148" s="284"/>
      <c r="AT1148" s="272" t="s">
        <v>38613</v>
      </c>
      <c r="AU1148" s="273">
        <v>64106.879999999997</v>
      </c>
      <c r="AW1148" s="244" t="s">
        <v>37959</v>
      </c>
      <c r="AX1148" s="245">
        <v>16554.189999999999</v>
      </c>
      <c r="AZ1148" s="230" t="s">
        <v>11020</v>
      </c>
      <c r="BA1148" s="231">
        <v>135626</v>
      </c>
      <c r="BC1148" s="209" t="s">
        <v>8931</v>
      </c>
      <c r="BD1148" s="210">
        <v>2901</v>
      </c>
    </row>
    <row r="1149" spans="5:56" x14ac:dyDescent="0.55000000000000004">
      <c r="E1149" s="282" t="s">
        <v>37631</v>
      </c>
      <c r="F1149" s="282"/>
      <c r="G1149" s="283">
        <v>34042.620000000003</v>
      </c>
      <c r="I1149" s="242" t="s">
        <v>37269</v>
      </c>
      <c r="J1149" s="242"/>
      <c r="K1149" s="243">
        <v>44402.33</v>
      </c>
      <c r="M1149" s="224" t="s">
        <v>4614</v>
      </c>
      <c r="N1149" s="224"/>
      <c r="O1149" s="225">
        <v>6660</v>
      </c>
      <c r="Q1149" s="203" t="s">
        <v>1488</v>
      </c>
      <c r="R1149" s="203"/>
      <c r="S1149" s="204">
        <v>164071</v>
      </c>
      <c r="Y1149" t="s">
        <v>60244</v>
      </c>
      <c r="Z1149" s="284">
        <v>3093.01</v>
      </c>
      <c r="AB1149" s="276" t="s">
        <v>67024</v>
      </c>
      <c r="AC1149" s="277">
        <v>1440</v>
      </c>
      <c r="AE1149" s="246" t="s">
        <v>63025</v>
      </c>
      <c r="AF1149" s="247">
        <v>1600.68</v>
      </c>
      <c r="AH1149" s="226" t="s">
        <v>15690</v>
      </c>
      <c r="AI1149" s="227">
        <v>354.49</v>
      </c>
      <c r="AK1149" s="207" t="s">
        <v>15739</v>
      </c>
      <c r="AL1149" s="208">
        <v>83258.52</v>
      </c>
      <c r="AM1149" s="93"/>
      <c r="AN1149" s="199" t="s">
        <v>13476</v>
      </c>
      <c r="AO1149" s="200">
        <v>593.02</v>
      </c>
      <c r="AR1149" s="284"/>
      <c r="AT1149" s="272" t="s">
        <v>38621</v>
      </c>
      <c r="AU1149" s="273">
        <v>34042.620000000003</v>
      </c>
      <c r="AW1149" s="244" t="s">
        <v>37964</v>
      </c>
      <c r="AX1149" s="245">
        <v>44402.33</v>
      </c>
      <c r="AZ1149" s="230" t="s">
        <v>11021</v>
      </c>
      <c r="BA1149" s="231">
        <v>6660</v>
      </c>
      <c r="BC1149" s="209" t="s">
        <v>9269</v>
      </c>
      <c r="BD1149" s="210">
        <v>97517.47</v>
      </c>
    </row>
    <row r="1150" spans="5:56" x14ac:dyDescent="0.55000000000000004">
      <c r="E1150" s="282" t="s">
        <v>37632</v>
      </c>
      <c r="F1150" s="282"/>
      <c r="G1150" s="283">
        <v>355409.19</v>
      </c>
      <c r="I1150" s="242" t="s">
        <v>37270</v>
      </c>
      <c r="J1150" s="242"/>
      <c r="K1150" s="243">
        <v>3826.85</v>
      </c>
      <c r="M1150" s="224" t="s">
        <v>3620</v>
      </c>
      <c r="N1150" s="224"/>
      <c r="O1150" s="225">
        <v>8364.92</v>
      </c>
      <c r="Q1150" s="203" t="s">
        <v>1489</v>
      </c>
      <c r="R1150" s="203"/>
      <c r="S1150" s="204">
        <v>6317</v>
      </c>
      <c r="Y1150" t="s">
        <v>60245</v>
      </c>
      <c r="Z1150">
        <v>275.58999999999997</v>
      </c>
      <c r="AB1150" s="276" t="s">
        <v>16433</v>
      </c>
      <c r="AC1150" s="277">
        <v>689.84</v>
      </c>
      <c r="AE1150" s="246" t="s">
        <v>59472</v>
      </c>
      <c r="AF1150" s="247">
        <v>25100</v>
      </c>
      <c r="AH1150" s="226" t="s">
        <v>15691</v>
      </c>
      <c r="AI1150" s="227">
        <v>4875</v>
      </c>
      <c r="AK1150" s="207" t="s">
        <v>15740</v>
      </c>
      <c r="AL1150" s="208">
        <v>3716.12</v>
      </c>
      <c r="AM1150" s="93"/>
      <c r="AN1150" s="199" t="s">
        <v>13477</v>
      </c>
      <c r="AO1150" s="200">
        <v>13685</v>
      </c>
      <c r="AR1150" s="284"/>
      <c r="AT1150" s="272" t="s">
        <v>38626</v>
      </c>
      <c r="AU1150" s="273">
        <v>355409.19</v>
      </c>
      <c r="AW1150" s="244" t="s">
        <v>37970</v>
      </c>
      <c r="AX1150" s="245">
        <v>3826.85</v>
      </c>
      <c r="AZ1150" s="230" t="s">
        <v>9641</v>
      </c>
      <c r="BA1150" s="231">
        <v>8364.92</v>
      </c>
      <c r="BC1150" s="209" t="s">
        <v>10891</v>
      </c>
      <c r="BD1150" s="210">
        <v>1700</v>
      </c>
    </row>
    <row r="1151" spans="5:56" x14ac:dyDescent="0.55000000000000004">
      <c r="E1151" s="282" t="s">
        <v>37634</v>
      </c>
      <c r="F1151" s="282"/>
      <c r="G1151" s="283">
        <v>44731.72</v>
      </c>
      <c r="I1151" s="242" t="s">
        <v>37271</v>
      </c>
      <c r="J1151" s="242"/>
      <c r="K1151" s="243">
        <v>239793.94</v>
      </c>
      <c r="M1151" s="224" t="s">
        <v>4616</v>
      </c>
      <c r="N1151" s="224"/>
      <c r="O1151" s="225">
        <v>2880</v>
      </c>
      <c r="Q1151" s="203" t="s">
        <v>1490</v>
      </c>
      <c r="R1151" s="203"/>
      <c r="S1151" s="204">
        <v>4119.99</v>
      </c>
      <c r="Y1151" t="s">
        <v>60246</v>
      </c>
      <c r="Z1151">
        <v>866.04</v>
      </c>
      <c r="AB1151" s="276" t="s">
        <v>16434</v>
      </c>
      <c r="AC1151" s="277">
        <v>1638.29</v>
      </c>
      <c r="AE1151" s="246" t="s">
        <v>59473</v>
      </c>
      <c r="AF1151" s="247">
        <v>1920.21</v>
      </c>
      <c r="AH1151" s="226" t="s">
        <v>49631</v>
      </c>
      <c r="AI1151" s="227">
        <v>8400</v>
      </c>
      <c r="AK1151" s="207" t="s">
        <v>15741</v>
      </c>
      <c r="AL1151" s="208">
        <v>5839.79</v>
      </c>
      <c r="AM1151" s="93"/>
      <c r="AN1151" s="199" t="s">
        <v>32010</v>
      </c>
      <c r="AO1151" s="200">
        <v>11674</v>
      </c>
      <c r="AR1151" s="284"/>
      <c r="AT1151" s="272" t="s">
        <v>38632</v>
      </c>
      <c r="AU1151" s="273">
        <v>44731.72</v>
      </c>
      <c r="AW1151" s="244" t="s">
        <v>37975</v>
      </c>
      <c r="AX1151" s="245">
        <v>239793.94</v>
      </c>
      <c r="AZ1151" s="230" t="s">
        <v>11023</v>
      </c>
      <c r="BA1151" s="231">
        <v>2880</v>
      </c>
      <c r="BC1151" s="209" t="s">
        <v>9820</v>
      </c>
      <c r="BD1151" s="210">
        <v>169739.47</v>
      </c>
    </row>
    <row r="1152" spans="5:56" x14ac:dyDescent="0.55000000000000004">
      <c r="E1152" s="282" t="s">
        <v>37638</v>
      </c>
      <c r="F1152" s="282"/>
      <c r="G1152" s="283">
        <v>1464.24</v>
      </c>
      <c r="I1152" s="242" t="s">
        <v>37272</v>
      </c>
      <c r="J1152" s="242"/>
      <c r="K1152" s="243">
        <v>31795.21</v>
      </c>
      <c r="M1152" s="224" t="s">
        <v>4617</v>
      </c>
      <c r="N1152" s="224"/>
      <c r="O1152" s="225">
        <v>9666</v>
      </c>
      <c r="Q1152" s="203" t="s">
        <v>1491</v>
      </c>
      <c r="R1152" s="203"/>
      <c r="S1152" s="204">
        <v>46349.16</v>
      </c>
      <c r="Y1152" t="s">
        <v>61871</v>
      </c>
      <c r="Z1152">
        <v>519.32000000000005</v>
      </c>
      <c r="AB1152" s="276" t="s">
        <v>16435</v>
      </c>
      <c r="AC1152" s="277">
        <v>1030.47</v>
      </c>
      <c r="AE1152" s="246" t="s">
        <v>51639</v>
      </c>
      <c r="AF1152" s="247">
        <v>1022.34</v>
      </c>
      <c r="AH1152" s="226" t="s">
        <v>51637</v>
      </c>
      <c r="AI1152" s="227">
        <v>30.6</v>
      </c>
      <c r="AK1152" s="207" t="s">
        <v>15742</v>
      </c>
      <c r="AL1152" s="208">
        <v>13496.56</v>
      </c>
      <c r="AM1152" s="93"/>
      <c r="AN1152" s="199" t="s">
        <v>13478</v>
      </c>
      <c r="AO1152" s="200">
        <v>6750</v>
      </c>
      <c r="AR1152" s="284"/>
      <c r="AT1152" s="272" t="s">
        <v>38649</v>
      </c>
      <c r="AU1152" s="273">
        <v>1464.24</v>
      </c>
      <c r="AW1152" s="244" t="s">
        <v>37980</v>
      </c>
      <c r="AX1152" s="245">
        <v>31795.21</v>
      </c>
      <c r="AZ1152" s="230" t="s">
        <v>11025</v>
      </c>
      <c r="BA1152" s="231">
        <v>9666</v>
      </c>
      <c r="BC1152" s="209" t="s">
        <v>6673</v>
      </c>
      <c r="BD1152" s="210">
        <v>49448</v>
      </c>
    </row>
    <row r="1153" spans="5:56" x14ac:dyDescent="0.55000000000000004">
      <c r="E1153" s="282" t="s">
        <v>37639</v>
      </c>
      <c r="F1153" s="282"/>
      <c r="G1153" s="283">
        <v>4078.37</v>
      </c>
      <c r="I1153" s="242" t="s">
        <v>37273</v>
      </c>
      <c r="J1153" s="242"/>
      <c r="K1153" s="243">
        <v>38981.699999999997</v>
      </c>
      <c r="M1153" s="224" t="s">
        <v>3621</v>
      </c>
      <c r="N1153" s="224"/>
      <c r="O1153" s="225">
        <v>77993.55</v>
      </c>
      <c r="Q1153" s="203" t="s">
        <v>1492</v>
      </c>
      <c r="R1153" s="203"/>
      <c r="S1153" s="204">
        <v>3165</v>
      </c>
      <c r="Y1153" t="s">
        <v>71294</v>
      </c>
      <c r="Z1153">
        <v>-9.7799999999999994</v>
      </c>
      <c r="AB1153" s="276" t="s">
        <v>57268</v>
      </c>
      <c r="AC1153" s="277">
        <v>1436.92</v>
      </c>
      <c r="AE1153" s="246" t="s">
        <v>49632</v>
      </c>
      <c r="AF1153" s="247">
        <v>3626.66</v>
      </c>
      <c r="AH1153" s="226" t="s">
        <v>51638</v>
      </c>
      <c r="AI1153" s="227">
        <v>12</v>
      </c>
      <c r="AK1153" s="207" t="s">
        <v>15743</v>
      </c>
      <c r="AL1153" s="208">
        <v>140.87</v>
      </c>
      <c r="AM1153" s="93"/>
      <c r="AN1153" s="199" t="s">
        <v>13479</v>
      </c>
      <c r="AO1153" s="200">
        <v>8749.98</v>
      </c>
      <c r="AT1153" s="272" t="s">
        <v>38653</v>
      </c>
      <c r="AU1153" s="273">
        <v>4078.37</v>
      </c>
      <c r="AW1153" s="244" t="s">
        <v>37985</v>
      </c>
      <c r="AX1153" s="245">
        <v>38981.699999999997</v>
      </c>
      <c r="AZ1153" s="230" t="s">
        <v>9642</v>
      </c>
      <c r="BA1153" s="231">
        <v>77993.55</v>
      </c>
      <c r="BC1153" s="209" t="s">
        <v>6911</v>
      </c>
      <c r="BD1153" s="210">
        <v>2181</v>
      </c>
    </row>
    <row r="1154" spans="5:56" x14ac:dyDescent="0.55000000000000004">
      <c r="E1154" s="282" t="s">
        <v>37641</v>
      </c>
      <c r="F1154" s="282"/>
      <c r="G1154" s="283">
        <v>26.08</v>
      </c>
      <c r="I1154" s="242" t="s">
        <v>37274</v>
      </c>
      <c r="J1154" s="242"/>
      <c r="K1154" s="243">
        <v>94939.11</v>
      </c>
      <c r="M1154" s="224" t="s">
        <v>5245</v>
      </c>
      <c r="N1154" s="224"/>
      <c r="O1154" s="225">
        <v>91927.44</v>
      </c>
      <c r="Q1154" s="203" t="s">
        <v>1493</v>
      </c>
      <c r="R1154" s="203"/>
      <c r="S1154" s="204">
        <v>17853</v>
      </c>
      <c r="Y1154" t="s">
        <v>67135</v>
      </c>
      <c r="Z1154" s="284">
        <v>52221.120000000003</v>
      </c>
      <c r="AB1154" s="276" t="s">
        <v>16436</v>
      </c>
      <c r="AC1154" s="277">
        <v>9.9499999999999993</v>
      </c>
      <c r="AE1154" s="246" t="s">
        <v>55824</v>
      </c>
      <c r="AF1154" s="247">
        <v>260.61</v>
      </c>
      <c r="AH1154" s="226" t="s">
        <v>46668</v>
      </c>
      <c r="AI1154" s="227">
        <v>78420.990000000005</v>
      </c>
      <c r="AK1154" s="207" t="s">
        <v>15744</v>
      </c>
      <c r="AL1154" s="208">
        <v>358</v>
      </c>
      <c r="AM1154" s="93"/>
      <c r="AN1154" s="199" t="s">
        <v>13480</v>
      </c>
      <c r="AO1154" s="200">
        <v>593.02</v>
      </c>
      <c r="AR1154" s="284"/>
      <c r="AT1154" s="272" t="s">
        <v>38660</v>
      </c>
      <c r="AU1154" s="273">
        <v>26.08</v>
      </c>
      <c r="AW1154" s="244" t="s">
        <v>37990</v>
      </c>
      <c r="AX1154" s="245">
        <v>94939.11</v>
      </c>
      <c r="AZ1154" s="230" t="s">
        <v>11026</v>
      </c>
      <c r="BA1154" s="231">
        <v>91927.44</v>
      </c>
      <c r="BC1154" s="209" t="s">
        <v>7090</v>
      </c>
      <c r="BD1154" s="210">
        <v>657</v>
      </c>
    </row>
    <row r="1155" spans="5:56" x14ac:dyDescent="0.55000000000000004">
      <c r="E1155" s="282" t="s">
        <v>37643</v>
      </c>
      <c r="F1155" s="282"/>
      <c r="G1155" s="283">
        <v>535.1</v>
      </c>
      <c r="I1155" s="242" t="s">
        <v>37275</v>
      </c>
      <c r="J1155" s="242"/>
      <c r="K1155" s="243">
        <v>34601.050000000003</v>
      </c>
      <c r="M1155" s="224" t="s">
        <v>4618</v>
      </c>
      <c r="N1155" s="224"/>
      <c r="O1155" s="225">
        <v>22552</v>
      </c>
      <c r="Q1155" s="203" t="s">
        <v>1494</v>
      </c>
      <c r="R1155" s="203"/>
      <c r="S1155" s="204">
        <v>6904.61</v>
      </c>
      <c r="Y1155" t="s">
        <v>67136</v>
      </c>
      <c r="Z1155" s="284">
        <v>29993.61</v>
      </c>
      <c r="AB1155" s="276" t="s">
        <v>54869</v>
      </c>
      <c r="AC1155" s="277">
        <v>19817.099999999999</v>
      </c>
      <c r="AE1155" s="246" t="s">
        <v>57246</v>
      </c>
      <c r="AF1155" s="247">
        <v>73.7</v>
      </c>
      <c r="AH1155" s="226" t="s">
        <v>46669</v>
      </c>
      <c r="AI1155" s="227">
        <v>78055.66</v>
      </c>
      <c r="AK1155" s="207" t="s">
        <v>15745</v>
      </c>
      <c r="AL1155" s="208">
        <v>415457.28000000003</v>
      </c>
      <c r="AM1155" s="93"/>
      <c r="AN1155" s="199" t="s">
        <v>13481</v>
      </c>
      <c r="AO1155" s="200">
        <v>13685</v>
      </c>
      <c r="AR1155" s="284"/>
      <c r="AT1155" s="272" t="s">
        <v>38667</v>
      </c>
      <c r="AU1155" s="273">
        <v>535.1</v>
      </c>
      <c r="AW1155" s="244" t="s">
        <v>37998</v>
      </c>
      <c r="AX1155" s="245">
        <v>34601.050000000003</v>
      </c>
      <c r="AZ1155" s="230" t="s">
        <v>11027</v>
      </c>
      <c r="BA1155" s="231">
        <v>22552</v>
      </c>
      <c r="BC1155" s="209" t="s">
        <v>7340</v>
      </c>
      <c r="BD1155" s="210">
        <v>6603</v>
      </c>
    </row>
    <row r="1156" spans="5:56" x14ac:dyDescent="0.55000000000000004">
      <c r="E1156" s="282" t="s">
        <v>37644</v>
      </c>
      <c r="F1156" s="282"/>
      <c r="G1156" s="283">
        <v>959688.69</v>
      </c>
      <c r="I1156" s="242" t="s">
        <v>37276</v>
      </c>
      <c r="J1156" s="242"/>
      <c r="K1156" s="243">
        <v>14662.75</v>
      </c>
      <c r="M1156" s="224" t="s">
        <v>4619</v>
      </c>
      <c r="N1156" s="224"/>
      <c r="O1156" s="225">
        <v>23196</v>
      </c>
      <c r="Q1156" s="203" t="s">
        <v>1495</v>
      </c>
      <c r="R1156" s="203"/>
      <c r="S1156" s="204">
        <v>287</v>
      </c>
      <c r="Y1156" t="s">
        <v>67137</v>
      </c>
      <c r="Z1156" s="284">
        <v>89667.55</v>
      </c>
      <c r="AB1156" s="276" t="s">
        <v>54872</v>
      </c>
      <c r="AC1156" s="277">
        <v>1433.37</v>
      </c>
      <c r="AE1156" s="246" t="s">
        <v>57247</v>
      </c>
      <c r="AF1156" s="247">
        <v>18.03</v>
      </c>
      <c r="AH1156" s="226" t="s">
        <v>44403</v>
      </c>
      <c r="AI1156" s="227">
        <v>25599.45</v>
      </c>
      <c r="AK1156" s="207" t="s">
        <v>15746</v>
      </c>
      <c r="AL1156" s="208">
        <v>114701.63</v>
      </c>
      <c r="AM1156" s="93"/>
      <c r="AN1156" s="199" t="s">
        <v>19664</v>
      </c>
      <c r="AO1156" s="200">
        <v>11674</v>
      </c>
      <c r="AR1156" s="284"/>
      <c r="AT1156" s="272" t="s">
        <v>38672</v>
      </c>
      <c r="AU1156" s="273">
        <v>959688.69</v>
      </c>
      <c r="AW1156" s="244" t="s">
        <v>38005</v>
      </c>
      <c r="AX1156" s="245">
        <v>14662.75</v>
      </c>
      <c r="AZ1156" s="230" t="s">
        <v>11028</v>
      </c>
      <c r="BA1156" s="231">
        <v>23196</v>
      </c>
      <c r="BC1156" s="209" t="s">
        <v>7751</v>
      </c>
      <c r="BD1156" s="210">
        <v>1095</v>
      </c>
    </row>
    <row r="1157" spans="5:56" x14ac:dyDescent="0.55000000000000004">
      <c r="E1157" s="282" t="s">
        <v>37646</v>
      </c>
      <c r="F1157" s="282"/>
      <c r="G1157" s="283">
        <v>1545.79</v>
      </c>
      <c r="I1157" s="242" t="s">
        <v>37277</v>
      </c>
      <c r="J1157" s="242"/>
      <c r="K1157" s="243">
        <v>3185.65</v>
      </c>
      <c r="M1157" s="224" t="s">
        <v>4620</v>
      </c>
      <c r="N1157" s="224"/>
      <c r="O1157" s="225">
        <v>10324</v>
      </c>
      <c r="Q1157" s="203" t="s">
        <v>1496</v>
      </c>
      <c r="R1157" s="203"/>
      <c r="S1157" s="204">
        <v>45410</v>
      </c>
      <c r="Y1157" t="s">
        <v>67138</v>
      </c>
      <c r="Z1157" s="284">
        <v>2007.59</v>
      </c>
      <c r="AB1157" s="276" t="s">
        <v>54873</v>
      </c>
      <c r="AC1157" s="277">
        <v>4710.6099999999997</v>
      </c>
      <c r="AE1157" s="246" t="s">
        <v>44408</v>
      </c>
      <c r="AF1157" s="247">
        <v>127.57</v>
      </c>
      <c r="AH1157" s="226" t="s">
        <v>36016</v>
      </c>
      <c r="AI1157" s="227">
        <v>76183.240000000005</v>
      </c>
      <c r="AK1157" s="207" t="s">
        <v>15747</v>
      </c>
      <c r="AL1157" s="208">
        <v>370893</v>
      </c>
      <c r="AM1157" s="93"/>
      <c r="AN1157" s="199" t="s">
        <v>32011</v>
      </c>
      <c r="AO1157" s="200">
        <v>23331</v>
      </c>
      <c r="AR1157" s="284"/>
      <c r="AT1157" s="272" t="s">
        <v>38676</v>
      </c>
      <c r="AU1157" s="273">
        <v>1545.79</v>
      </c>
      <c r="AW1157" s="244" t="s">
        <v>38010</v>
      </c>
      <c r="AX1157" s="245">
        <v>3185.65</v>
      </c>
      <c r="AZ1157" s="230" t="s">
        <v>11029</v>
      </c>
      <c r="BA1157" s="231">
        <v>10324</v>
      </c>
      <c r="BC1157" s="209" t="s">
        <v>8043</v>
      </c>
      <c r="BD1157" s="210">
        <v>1294</v>
      </c>
    </row>
    <row r="1158" spans="5:56" x14ac:dyDescent="0.55000000000000004">
      <c r="E1158" s="282" t="s">
        <v>65550</v>
      </c>
      <c r="F1158" s="282"/>
      <c r="G1158" s="283">
        <v>40154</v>
      </c>
      <c r="I1158" s="242" t="s">
        <v>37278</v>
      </c>
      <c r="J1158" s="242"/>
      <c r="K1158" s="243">
        <v>130982.79</v>
      </c>
      <c r="M1158" s="224" t="s">
        <v>4621</v>
      </c>
      <c r="N1158" s="224"/>
      <c r="O1158" s="225">
        <v>8704.0400000000009</v>
      </c>
      <c r="Q1158" s="203" t="s">
        <v>1497</v>
      </c>
      <c r="R1158" s="203"/>
      <c r="S1158" s="204">
        <v>43618.559999999998</v>
      </c>
      <c r="Y1158" t="s">
        <v>70412</v>
      </c>
      <c r="Z1158" s="284">
        <v>7292.18</v>
      </c>
      <c r="AB1158" s="276" t="s">
        <v>64016</v>
      </c>
      <c r="AC1158" s="277">
        <v>2965.36</v>
      </c>
      <c r="AE1158" s="246" t="s">
        <v>61784</v>
      </c>
      <c r="AF1158" s="247">
        <v>3079</v>
      </c>
      <c r="AH1158" s="226" t="s">
        <v>15692</v>
      </c>
      <c r="AI1158" s="227">
        <v>86467.5</v>
      </c>
      <c r="AK1158" s="207" t="s">
        <v>15748</v>
      </c>
      <c r="AL1158" s="208">
        <v>45754</v>
      </c>
      <c r="AM1158" s="93"/>
      <c r="AN1158" s="199" t="s">
        <v>32012</v>
      </c>
      <c r="AO1158" s="200">
        <v>23331</v>
      </c>
      <c r="AR1158" s="284"/>
      <c r="AT1158" s="272" t="s">
        <v>38680</v>
      </c>
      <c r="AU1158" s="273">
        <v>40154</v>
      </c>
      <c r="AW1158" s="244" t="s">
        <v>38015</v>
      </c>
      <c r="AX1158" s="245">
        <v>130982.79</v>
      </c>
      <c r="AZ1158" s="230" t="s">
        <v>11030</v>
      </c>
      <c r="BA1158" s="231">
        <v>8704.0400000000009</v>
      </c>
      <c r="BC1158" s="209" t="s">
        <v>8932</v>
      </c>
      <c r="BD1158" s="210">
        <v>10143</v>
      </c>
    </row>
    <row r="1159" spans="5:56" x14ac:dyDescent="0.55000000000000004">
      <c r="E1159" s="282" t="s">
        <v>37647</v>
      </c>
      <c r="F1159" s="282"/>
      <c r="G1159" s="283">
        <v>303</v>
      </c>
      <c r="I1159" s="242" t="s">
        <v>37279</v>
      </c>
      <c r="J1159" s="242"/>
      <c r="K1159" s="243">
        <v>60031.19</v>
      </c>
      <c r="M1159" s="224" t="s">
        <v>4528</v>
      </c>
      <c r="N1159" s="224"/>
      <c r="O1159" s="225">
        <v>216211</v>
      </c>
      <c r="Q1159" s="203" t="s">
        <v>1498</v>
      </c>
      <c r="R1159" s="203"/>
      <c r="S1159" s="204">
        <v>161801.72</v>
      </c>
      <c r="Y1159" t="s">
        <v>34675</v>
      </c>
      <c r="Z1159" s="284">
        <v>44716</v>
      </c>
      <c r="AB1159" s="276" t="s">
        <v>49678</v>
      </c>
      <c r="AC1159" s="277">
        <v>389.76</v>
      </c>
      <c r="AE1159" s="246" t="s">
        <v>48684</v>
      </c>
      <c r="AF1159" s="247">
        <v>156201.35</v>
      </c>
      <c r="AH1159" s="226" t="s">
        <v>38863</v>
      </c>
      <c r="AI1159" s="227">
        <v>17729</v>
      </c>
      <c r="AK1159" s="207" t="s">
        <v>15749</v>
      </c>
      <c r="AL1159" s="208">
        <v>3200</v>
      </c>
      <c r="AM1159" s="93"/>
      <c r="AN1159" s="199" t="s">
        <v>32013</v>
      </c>
      <c r="AO1159" s="200">
        <v>12938.21</v>
      </c>
      <c r="AR1159" s="284"/>
      <c r="AT1159" s="272" t="s">
        <v>38681</v>
      </c>
      <c r="AU1159" s="273">
        <v>303</v>
      </c>
      <c r="AW1159" s="244" t="s">
        <v>38022</v>
      </c>
      <c r="AX1159" s="245">
        <v>60031.19</v>
      </c>
      <c r="AZ1159" s="230" t="s">
        <v>11031</v>
      </c>
      <c r="BA1159" s="231">
        <v>216211</v>
      </c>
      <c r="BC1159" s="209" t="s">
        <v>9166</v>
      </c>
      <c r="BD1159" s="210">
        <v>700</v>
      </c>
    </row>
    <row r="1160" spans="5:56" x14ac:dyDescent="0.55000000000000004">
      <c r="E1160" s="282" t="s">
        <v>37649</v>
      </c>
      <c r="F1160" s="282"/>
      <c r="G1160" s="283">
        <v>58827.17</v>
      </c>
      <c r="I1160" s="242" t="s">
        <v>37280</v>
      </c>
      <c r="J1160" s="242"/>
      <c r="K1160" s="243">
        <v>-202.08</v>
      </c>
      <c r="M1160" s="224" t="s">
        <v>4529</v>
      </c>
      <c r="N1160" s="224"/>
      <c r="O1160" s="225">
        <v>6800</v>
      </c>
      <c r="Q1160" s="203" t="s">
        <v>1499</v>
      </c>
      <c r="R1160" s="203"/>
      <c r="S1160" s="204">
        <v>2933</v>
      </c>
      <c r="Y1160" t="s">
        <v>70413</v>
      </c>
      <c r="Z1160">
        <v>237.08</v>
      </c>
      <c r="AB1160" s="276" t="s">
        <v>54879</v>
      </c>
      <c r="AC1160" s="277">
        <v>69215.679999999993</v>
      </c>
      <c r="AE1160" s="246" t="s">
        <v>49634</v>
      </c>
      <c r="AF1160" s="247">
        <v>5914.08</v>
      </c>
      <c r="AH1160" s="226" t="s">
        <v>34555</v>
      </c>
      <c r="AI1160" s="227">
        <v>222954.8</v>
      </c>
      <c r="AK1160" s="207" t="s">
        <v>15750</v>
      </c>
      <c r="AL1160" s="208">
        <v>28386.240000000002</v>
      </c>
      <c r="AM1160" s="93"/>
      <c r="AN1160" s="199" t="s">
        <v>32014</v>
      </c>
      <c r="AO1160" s="200">
        <v>3302.09</v>
      </c>
      <c r="AR1160" s="284"/>
      <c r="AT1160" s="272" t="s">
        <v>38688</v>
      </c>
      <c r="AU1160" s="273">
        <v>58827.17</v>
      </c>
      <c r="AW1160" s="244" t="s">
        <v>38027</v>
      </c>
      <c r="AX1160" s="245">
        <v>-202.08</v>
      </c>
      <c r="AZ1160" s="230" t="s">
        <v>11032</v>
      </c>
      <c r="BA1160" s="231">
        <v>6800</v>
      </c>
      <c r="BC1160" s="209" t="s">
        <v>10523</v>
      </c>
      <c r="BD1160" s="210">
        <v>33284</v>
      </c>
    </row>
    <row r="1161" spans="5:56" x14ac:dyDescent="0.55000000000000004">
      <c r="E1161" s="282" t="s">
        <v>37651</v>
      </c>
      <c r="F1161" s="282"/>
      <c r="G1161" s="283">
        <v>24316</v>
      </c>
      <c r="I1161" s="242" t="s">
        <v>37281</v>
      </c>
      <c r="J1161" s="242"/>
      <c r="K1161" s="243">
        <v>165953.47</v>
      </c>
      <c r="M1161" s="224" t="s">
        <v>4530</v>
      </c>
      <c r="N1161" s="224"/>
      <c r="O1161" s="225">
        <v>221481</v>
      </c>
      <c r="Q1161" s="203" t="s">
        <v>1500</v>
      </c>
      <c r="R1161" s="203"/>
      <c r="S1161" s="204">
        <v>4946</v>
      </c>
      <c r="Y1161" t="s">
        <v>67139</v>
      </c>
      <c r="Z1161" s="284">
        <v>23176.55</v>
      </c>
      <c r="AB1161" s="276" t="s">
        <v>48705</v>
      </c>
      <c r="AC1161" s="277">
        <v>86884.3</v>
      </c>
      <c r="AE1161" s="246" t="s">
        <v>51641</v>
      </c>
      <c r="AF1161" s="247">
        <v>452.31</v>
      </c>
      <c r="AH1161" s="226" t="s">
        <v>46670</v>
      </c>
      <c r="AI1161" s="227">
        <v>855.03</v>
      </c>
      <c r="AK1161" s="207" t="s">
        <v>15751</v>
      </c>
      <c r="AL1161" s="208">
        <v>518236.31</v>
      </c>
      <c r="AM1161" s="93"/>
      <c r="AN1161" s="199" t="s">
        <v>32015</v>
      </c>
      <c r="AO1161" s="200">
        <v>599.70000000000005</v>
      </c>
      <c r="AR1161" s="284"/>
      <c r="AT1161" s="272" t="s">
        <v>38695</v>
      </c>
      <c r="AU1161" s="273">
        <v>24316</v>
      </c>
      <c r="AW1161" s="244" t="s">
        <v>38035</v>
      </c>
      <c r="AX1161" s="245">
        <v>165953.47</v>
      </c>
      <c r="AZ1161" s="230" t="s">
        <v>11033</v>
      </c>
      <c r="BA1161" s="231">
        <v>221481</v>
      </c>
      <c r="BC1161" s="209" t="s">
        <v>9821</v>
      </c>
      <c r="BD1161" s="210">
        <v>105405</v>
      </c>
    </row>
    <row r="1162" spans="5:56" x14ac:dyDescent="0.55000000000000004">
      <c r="E1162" s="282" t="s">
        <v>37652</v>
      </c>
      <c r="F1162" s="282"/>
      <c r="G1162" s="283">
        <v>230180.45</v>
      </c>
      <c r="I1162" s="242" t="s">
        <v>37282</v>
      </c>
      <c r="J1162" s="242"/>
      <c r="K1162" s="243">
        <v>645432.06999999995</v>
      </c>
      <c r="M1162" s="224" t="s">
        <v>4622</v>
      </c>
      <c r="N1162" s="224"/>
      <c r="O1162" s="225">
        <v>9666</v>
      </c>
      <c r="Q1162" s="203" t="s">
        <v>1501</v>
      </c>
      <c r="R1162" s="203"/>
      <c r="S1162" s="204">
        <v>1101</v>
      </c>
      <c r="Y1162" t="s">
        <v>67140</v>
      </c>
      <c r="Z1162" s="284">
        <v>4240.21</v>
      </c>
      <c r="AB1162" s="276" t="s">
        <v>49679</v>
      </c>
      <c r="AC1162" s="277">
        <v>68222</v>
      </c>
      <c r="AE1162" s="246" t="s">
        <v>63026</v>
      </c>
      <c r="AF1162" s="247">
        <v>279.99</v>
      </c>
      <c r="AH1162" s="226" t="s">
        <v>44404</v>
      </c>
      <c r="AI1162" s="227">
        <v>31300</v>
      </c>
      <c r="AK1162" s="207" t="s">
        <v>15752</v>
      </c>
      <c r="AL1162" s="208">
        <v>176963.03</v>
      </c>
      <c r="AM1162" s="93"/>
      <c r="AN1162" s="199" t="s">
        <v>19712</v>
      </c>
      <c r="AO1162" s="200">
        <v>12938.21</v>
      </c>
      <c r="AR1162" s="284"/>
      <c r="AT1162" s="272" t="s">
        <v>38700</v>
      </c>
      <c r="AU1162" s="273">
        <v>230180.45</v>
      </c>
      <c r="AW1162" s="244" t="s">
        <v>38040</v>
      </c>
      <c r="AX1162" s="245">
        <v>645432.06999999995</v>
      </c>
      <c r="AZ1162" s="230" t="s">
        <v>11034</v>
      </c>
      <c r="BA1162" s="231">
        <v>9666</v>
      </c>
      <c r="BC1162" s="209" t="s">
        <v>6674</v>
      </c>
      <c r="BD1162" s="210">
        <v>54374.43</v>
      </c>
    </row>
    <row r="1163" spans="5:56" x14ac:dyDescent="0.55000000000000004">
      <c r="E1163" s="282" t="s">
        <v>37657</v>
      </c>
      <c r="F1163" s="282"/>
      <c r="G1163" s="283">
        <v>11025.45</v>
      </c>
      <c r="I1163" s="242" t="s">
        <v>37283</v>
      </c>
      <c r="J1163" s="242"/>
      <c r="K1163" s="243">
        <v>4559.5200000000004</v>
      </c>
      <c r="M1163" s="224" t="s">
        <v>4531</v>
      </c>
      <c r="N1163" s="224"/>
      <c r="O1163" s="225">
        <v>80313.52</v>
      </c>
      <c r="Q1163" s="203" t="s">
        <v>1502</v>
      </c>
      <c r="R1163" s="203"/>
      <c r="S1163" s="204">
        <v>111955.15</v>
      </c>
      <c r="Y1163" t="s">
        <v>67141</v>
      </c>
      <c r="Z1163" s="284">
        <v>32286</v>
      </c>
      <c r="AB1163" s="276" t="s">
        <v>61299</v>
      </c>
      <c r="AC1163" s="277">
        <v>112134.24</v>
      </c>
      <c r="AE1163" s="246" t="s">
        <v>59474</v>
      </c>
      <c r="AF1163" s="247">
        <v>10424.41</v>
      </c>
      <c r="AH1163" s="226" t="s">
        <v>44405</v>
      </c>
      <c r="AI1163" s="227">
        <v>1010</v>
      </c>
      <c r="AK1163" s="207" t="s">
        <v>15753</v>
      </c>
      <c r="AL1163" s="208">
        <v>8.64</v>
      </c>
      <c r="AM1163" s="93"/>
      <c r="AN1163" s="199" t="s">
        <v>19714</v>
      </c>
      <c r="AO1163" s="200">
        <v>3302.09</v>
      </c>
      <c r="AR1163" s="284"/>
      <c r="AT1163" s="272" t="s">
        <v>38706</v>
      </c>
      <c r="AU1163" s="273">
        <v>11025.45</v>
      </c>
      <c r="AW1163" s="244" t="s">
        <v>38044</v>
      </c>
      <c r="AX1163" s="245">
        <v>4559.5200000000004</v>
      </c>
      <c r="AZ1163" s="230" t="s">
        <v>11035</v>
      </c>
      <c r="BA1163" s="231">
        <v>80313.52</v>
      </c>
      <c r="BC1163" s="209" t="s">
        <v>6912</v>
      </c>
      <c r="BD1163" s="210">
        <v>8585</v>
      </c>
    </row>
    <row r="1164" spans="5:56" x14ac:dyDescent="0.55000000000000004">
      <c r="E1164" s="282" t="s">
        <v>37666</v>
      </c>
      <c r="F1164" s="282"/>
      <c r="G1164" s="283">
        <v>4990.88</v>
      </c>
      <c r="I1164" s="242" t="s">
        <v>37284</v>
      </c>
      <c r="J1164" s="242"/>
      <c r="K1164" s="243">
        <v>19452.439999999999</v>
      </c>
      <c r="M1164" s="224" t="s">
        <v>4532</v>
      </c>
      <c r="N1164" s="224"/>
      <c r="O1164" s="225">
        <v>275248.57</v>
      </c>
      <c r="Q1164" s="203" t="s">
        <v>1503</v>
      </c>
      <c r="R1164" s="203"/>
      <c r="S1164" s="204">
        <v>9249.52</v>
      </c>
      <c r="Y1164" t="s">
        <v>71295</v>
      </c>
      <c r="Z1164" s="284">
        <v>8250</v>
      </c>
      <c r="AB1164" s="276" t="s">
        <v>54880</v>
      </c>
      <c r="AC1164" s="277">
        <v>1825</v>
      </c>
      <c r="AE1164" s="246" t="s">
        <v>59475</v>
      </c>
      <c r="AF1164" s="247">
        <v>818.59</v>
      </c>
      <c r="AH1164" s="226" t="s">
        <v>44406</v>
      </c>
      <c r="AI1164" s="227">
        <v>70500</v>
      </c>
      <c r="AK1164" s="207" t="s">
        <v>15754</v>
      </c>
      <c r="AL1164" s="208">
        <v>12594.89</v>
      </c>
      <c r="AM1164" s="93"/>
      <c r="AN1164" s="199" t="s">
        <v>19715</v>
      </c>
      <c r="AO1164" s="200">
        <v>599.70000000000005</v>
      </c>
      <c r="AR1164" s="284"/>
      <c r="AT1164" s="272" t="s">
        <v>38718</v>
      </c>
      <c r="AU1164" s="273">
        <v>4990.88</v>
      </c>
      <c r="AW1164" s="244" t="s">
        <v>38048</v>
      </c>
      <c r="AX1164" s="245">
        <v>19452.439999999999</v>
      </c>
      <c r="AZ1164" s="230" t="s">
        <v>11036</v>
      </c>
      <c r="BA1164" s="231">
        <v>275248.57</v>
      </c>
      <c r="BC1164" s="209" t="s">
        <v>7091</v>
      </c>
      <c r="BD1164" s="210">
        <v>622</v>
      </c>
    </row>
    <row r="1165" spans="5:56" x14ac:dyDescent="0.55000000000000004">
      <c r="E1165" s="282" t="s">
        <v>37668</v>
      </c>
      <c r="F1165" s="282"/>
      <c r="G1165" s="283">
        <v>-8126.82</v>
      </c>
      <c r="I1165" s="242" t="s">
        <v>37285</v>
      </c>
      <c r="J1165" s="242"/>
      <c r="K1165" s="243">
        <v>281195.8</v>
      </c>
      <c r="M1165" s="224" t="s">
        <v>4533</v>
      </c>
      <c r="N1165" s="224"/>
      <c r="O1165" s="225">
        <v>69495</v>
      </c>
      <c r="Q1165" s="203" t="s">
        <v>1504</v>
      </c>
      <c r="R1165" s="203"/>
      <c r="S1165" s="204">
        <v>7489.57</v>
      </c>
      <c r="Y1165" t="s">
        <v>71296</v>
      </c>
      <c r="Z1165">
        <v>190.7</v>
      </c>
      <c r="AB1165" s="276" t="s">
        <v>49681</v>
      </c>
      <c r="AC1165" s="277">
        <v>35262</v>
      </c>
      <c r="AE1165" s="246" t="s">
        <v>62439</v>
      </c>
      <c r="AF1165" s="247">
        <v>88532</v>
      </c>
      <c r="AH1165" s="226" t="s">
        <v>44407</v>
      </c>
      <c r="AI1165" s="227">
        <v>5393.28</v>
      </c>
      <c r="AK1165" s="207" t="s">
        <v>15755</v>
      </c>
      <c r="AL1165" s="208">
        <v>29159</v>
      </c>
      <c r="AM1165" s="93"/>
      <c r="AN1165" s="199" t="s">
        <v>32016</v>
      </c>
      <c r="AO1165" s="200">
        <v>5000</v>
      </c>
      <c r="AT1165" s="272" t="s">
        <v>38725</v>
      </c>
      <c r="AU1165" s="273">
        <v>-8126.82</v>
      </c>
      <c r="AW1165" s="244" t="s">
        <v>38059</v>
      </c>
      <c r="AX1165" s="245">
        <v>281195.8</v>
      </c>
      <c r="AZ1165" s="230" t="s">
        <v>11037</v>
      </c>
      <c r="BA1165" s="231">
        <v>69495</v>
      </c>
      <c r="BC1165" s="209" t="s">
        <v>7341</v>
      </c>
      <c r="BD1165" s="210">
        <v>3658</v>
      </c>
    </row>
    <row r="1166" spans="5:56" x14ac:dyDescent="0.55000000000000004">
      <c r="E1166" s="282" t="s">
        <v>65552</v>
      </c>
      <c r="F1166" s="282"/>
      <c r="G1166" s="283">
        <v>33439.089999999997</v>
      </c>
      <c r="I1166" s="242" t="s">
        <v>37286</v>
      </c>
      <c r="J1166" s="242"/>
      <c r="K1166" s="243">
        <v>32967.339999999997</v>
      </c>
      <c r="M1166" s="224" t="s">
        <v>3622</v>
      </c>
      <c r="N1166" s="224"/>
      <c r="O1166" s="225">
        <v>62940</v>
      </c>
      <c r="Q1166" s="203" t="s">
        <v>1505</v>
      </c>
      <c r="R1166" s="203"/>
      <c r="S1166" s="204">
        <v>689</v>
      </c>
      <c r="Y1166" t="s">
        <v>67143</v>
      </c>
      <c r="Z1166" s="284">
        <v>63106.39</v>
      </c>
      <c r="AB1166" s="276" t="s">
        <v>44471</v>
      </c>
      <c r="AC1166" s="277">
        <v>227737</v>
      </c>
      <c r="AE1166" s="246" t="s">
        <v>63557</v>
      </c>
      <c r="AF1166" s="247">
        <v>9808.73</v>
      </c>
      <c r="AH1166" s="226" t="s">
        <v>15718</v>
      </c>
      <c r="AI1166" s="227">
        <v>201.6</v>
      </c>
      <c r="AK1166" s="207" t="s">
        <v>15756</v>
      </c>
      <c r="AL1166" s="208">
        <v>90588.44</v>
      </c>
      <c r="AM1166" s="93"/>
      <c r="AN1166" s="199" t="s">
        <v>32017</v>
      </c>
      <c r="AO1166" s="200">
        <v>275</v>
      </c>
      <c r="AR1166" s="284"/>
      <c r="AT1166" s="272" t="s">
        <v>38730</v>
      </c>
      <c r="AU1166" s="273">
        <v>33439.089999999997</v>
      </c>
      <c r="AW1166" s="244" t="s">
        <v>38064</v>
      </c>
      <c r="AX1166" s="245">
        <v>32967.339999999997</v>
      </c>
      <c r="AZ1166" s="230" t="s">
        <v>9643</v>
      </c>
      <c r="BA1166" s="231">
        <v>62940</v>
      </c>
      <c r="BC1166" s="209" t="s">
        <v>7752</v>
      </c>
      <c r="BD1166" s="210">
        <v>15709</v>
      </c>
    </row>
    <row r="1167" spans="5:56" x14ac:dyDescent="0.55000000000000004">
      <c r="E1167" s="282" t="s">
        <v>37675</v>
      </c>
      <c r="F1167" s="282"/>
      <c r="G1167" s="283">
        <v>4324.71</v>
      </c>
      <c r="I1167" s="242" t="s">
        <v>37287</v>
      </c>
      <c r="J1167" s="242"/>
      <c r="K1167" s="243">
        <v>14869.75</v>
      </c>
      <c r="M1167" s="224" t="s">
        <v>4534</v>
      </c>
      <c r="N1167" s="224"/>
      <c r="O1167" s="225">
        <v>238813</v>
      </c>
      <c r="Q1167" s="203" t="s">
        <v>1506</v>
      </c>
      <c r="R1167" s="203"/>
      <c r="S1167" s="204">
        <v>19747</v>
      </c>
      <c r="Y1167" t="s">
        <v>40157</v>
      </c>
      <c r="Z1167" s="284">
        <v>3300</v>
      </c>
      <c r="AB1167" s="276" t="s">
        <v>36069</v>
      </c>
      <c r="AC1167" s="277">
        <v>1992436</v>
      </c>
      <c r="AE1167" s="246" t="s">
        <v>62440</v>
      </c>
      <c r="AF1167" s="247">
        <v>126554.25</v>
      </c>
      <c r="AH1167" s="226" t="s">
        <v>51639</v>
      </c>
      <c r="AI1167" s="227">
        <v>503.66</v>
      </c>
      <c r="AK1167" s="207" t="s">
        <v>15757</v>
      </c>
      <c r="AL1167" s="208">
        <v>30.59</v>
      </c>
      <c r="AM1167" s="93"/>
      <c r="AN1167" s="199" t="s">
        <v>32018</v>
      </c>
      <c r="AO1167" s="200">
        <v>472.32</v>
      </c>
      <c r="AR1167" s="284"/>
      <c r="AT1167" s="272" t="s">
        <v>38739</v>
      </c>
      <c r="AU1167" s="273">
        <v>4324.71</v>
      </c>
      <c r="AW1167" s="244" t="s">
        <v>38068</v>
      </c>
      <c r="AX1167" s="245">
        <v>14869.75</v>
      </c>
      <c r="AZ1167" s="230" t="s">
        <v>11038</v>
      </c>
      <c r="BA1167" s="231">
        <v>238813</v>
      </c>
      <c r="BC1167" s="209" t="s">
        <v>8197</v>
      </c>
      <c r="BD1167" s="210">
        <v>12337</v>
      </c>
    </row>
    <row r="1168" spans="5:56" x14ac:dyDescent="0.55000000000000004">
      <c r="E1168" s="282" t="s">
        <v>37677</v>
      </c>
      <c r="F1168" s="282"/>
      <c r="G1168" s="283">
        <v>26285.73</v>
      </c>
      <c r="I1168" s="242" t="s">
        <v>37288</v>
      </c>
      <c r="J1168" s="242"/>
      <c r="K1168" s="243">
        <v>43304.34</v>
      </c>
      <c r="M1168" s="224" t="s">
        <v>4623</v>
      </c>
      <c r="N1168" s="224"/>
      <c r="O1168" s="225">
        <v>14726</v>
      </c>
      <c r="Q1168" s="203" t="s">
        <v>1507</v>
      </c>
      <c r="R1168" s="203"/>
      <c r="S1168" s="204">
        <v>153.80000000000001</v>
      </c>
      <c r="Y1168" t="s">
        <v>67144</v>
      </c>
      <c r="Z1168" s="284">
        <v>16843.740000000002</v>
      </c>
      <c r="AB1168" s="276" t="s">
        <v>61817</v>
      </c>
      <c r="AC1168" s="277">
        <v>174795.32</v>
      </c>
      <c r="AE1168" s="246" t="s">
        <v>63558</v>
      </c>
      <c r="AF1168" s="247">
        <v>45878.39</v>
      </c>
      <c r="AH1168" s="226" t="s">
        <v>15720</v>
      </c>
      <c r="AI1168" s="227">
        <v>637.5</v>
      </c>
      <c r="AK1168" s="207" t="s">
        <v>15758</v>
      </c>
      <c r="AL1168" s="208">
        <v>105425.37</v>
      </c>
      <c r="AM1168" s="93"/>
      <c r="AN1168" s="199" t="s">
        <v>32019</v>
      </c>
      <c r="AO1168" s="200">
        <v>2820.63</v>
      </c>
      <c r="AR1168" s="284"/>
      <c r="AT1168" s="272" t="s">
        <v>38744</v>
      </c>
      <c r="AU1168" s="273">
        <v>26285.73</v>
      </c>
      <c r="AW1168" s="244" t="s">
        <v>38075</v>
      </c>
      <c r="AX1168" s="245">
        <v>43304.34</v>
      </c>
      <c r="AZ1168" s="230" t="s">
        <v>11039</v>
      </c>
      <c r="BA1168" s="231">
        <v>14726</v>
      </c>
      <c r="BC1168" s="209" t="s">
        <v>8302</v>
      </c>
      <c r="BD1168" s="210">
        <v>9291.5</v>
      </c>
    </row>
    <row r="1169" spans="5:56" x14ac:dyDescent="0.55000000000000004">
      <c r="E1169" s="282" t="s">
        <v>37682</v>
      </c>
      <c r="F1169" s="282"/>
      <c r="G1169" s="283">
        <v>141878.73000000001</v>
      </c>
      <c r="I1169" s="242" t="s">
        <v>37289</v>
      </c>
      <c r="J1169" s="242"/>
      <c r="K1169" s="243">
        <v>41681.629999999997</v>
      </c>
      <c r="M1169" s="224" t="s">
        <v>4624</v>
      </c>
      <c r="N1169" s="224"/>
      <c r="O1169" s="225">
        <v>13207</v>
      </c>
      <c r="Q1169" s="203" t="s">
        <v>1508</v>
      </c>
      <c r="R1169" s="203"/>
      <c r="S1169" s="204">
        <v>207604</v>
      </c>
      <c r="Y1169" t="s">
        <v>71297</v>
      </c>
      <c r="Z1169" s="284">
        <v>7000</v>
      </c>
      <c r="AB1169" s="276" t="s">
        <v>67025</v>
      </c>
      <c r="AC1169" s="277">
        <v>799.24</v>
      </c>
      <c r="AE1169" s="246" t="s">
        <v>15785</v>
      </c>
      <c r="AF1169" s="247">
        <v>38981.19</v>
      </c>
      <c r="AH1169" s="226" t="s">
        <v>49632</v>
      </c>
      <c r="AI1169" s="227">
        <v>1124</v>
      </c>
      <c r="AK1169" s="207" t="s">
        <v>15759</v>
      </c>
      <c r="AL1169" s="208">
        <v>36409.519999999997</v>
      </c>
      <c r="AM1169" s="93"/>
      <c r="AN1169" s="199" t="s">
        <v>19776</v>
      </c>
      <c r="AO1169" s="200">
        <v>5000</v>
      </c>
      <c r="AR1169" s="284"/>
      <c r="AT1169" s="272" t="s">
        <v>38758</v>
      </c>
      <c r="AU1169" s="273">
        <v>141878.73000000001</v>
      </c>
      <c r="AW1169" s="244" t="s">
        <v>38080</v>
      </c>
      <c r="AX1169" s="245">
        <v>41681.629999999997</v>
      </c>
      <c r="AZ1169" s="230" t="s">
        <v>11040</v>
      </c>
      <c r="BA1169" s="231">
        <v>13207</v>
      </c>
      <c r="BC1169" s="209" t="s">
        <v>8933</v>
      </c>
      <c r="BD1169" s="210">
        <v>6528</v>
      </c>
    </row>
    <row r="1170" spans="5:56" x14ac:dyDescent="0.55000000000000004">
      <c r="E1170" s="282" t="s">
        <v>37685</v>
      </c>
      <c r="F1170" s="282"/>
      <c r="G1170" s="283">
        <v>182456.31</v>
      </c>
      <c r="I1170" s="242" t="s">
        <v>37290</v>
      </c>
      <c r="J1170" s="242"/>
      <c r="K1170" s="243">
        <v>175345.55</v>
      </c>
      <c r="M1170" s="224" t="s">
        <v>4535</v>
      </c>
      <c r="N1170" s="224"/>
      <c r="O1170" s="225">
        <v>87318.5</v>
      </c>
      <c r="Q1170" s="203" t="s">
        <v>1509</v>
      </c>
      <c r="R1170" s="203"/>
      <c r="S1170" s="204">
        <v>2061</v>
      </c>
      <c r="Y1170" t="s">
        <v>67145</v>
      </c>
      <c r="Z1170">
        <v>149.08000000000001</v>
      </c>
      <c r="AB1170" s="276" t="s">
        <v>58438</v>
      </c>
      <c r="AC1170" s="277">
        <v>491.2</v>
      </c>
      <c r="AE1170" s="246" t="s">
        <v>15786</v>
      </c>
      <c r="AF1170" s="247">
        <v>-104380.7</v>
      </c>
      <c r="AH1170" s="226" t="s">
        <v>46671</v>
      </c>
      <c r="AI1170" s="227">
        <v>42546.79</v>
      </c>
      <c r="AK1170" s="207" t="s">
        <v>15760</v>
      </c>
      <c r="AL1170" s="208">
        <v>228896.52</v>
      </c>
      <c r="AM1170" s="93"/>
      <c r="AN1170" s="199" t="s">
        <v>32020</v>
      </c>
      <c r="AO1170" s="200">
        <v>275</v>
      </c>
      <c r="AR1170" s="284"/>
      <c r="AT1170" s="272" t="s">
        <v>38766</v>
      </c>
      <c r="AU1170" s="273">
        <v>182456.31</v>
      </c>
      <c r="AW1170" s="244" t="s">
        <v>38085</v>
      </c>
      <c r="AX1170" s="245">
        <v>175345.55</v>
      </c>
      <c r="AZ1170" s="230" t="s">
        <v>11041</v>
      </c>
      <c r="BA1170" s="231">
        <v>87318.5</v>
      </c>
      <c r="BC1170" s="209" t="s">
        <v>9822</v>
      </c>
      <c r="BD1170" s="210">
        <v>111104.93</v>
      </c>
    </row>
    <row r="1171" spans="5:56" x14ac:dyDescent="0.55000000000000004">
      <c r="E1171" s="282" t="s">
        <v>37686</v>
      </c>
      <c r="F1171" s="282"/>
      <c r="G1171" s="283">
        <v>443563.03</v>
      </c>
      <c r="I1171" s="242" t="s">
        <v>37291</v>
      </c>
      <c r="J1171" s="242"/>
      <c r="K1171" s="243">
        <v>525</v>
      </c>
      <c r="M1171" s="224" t="s">
        <v>4625</v>
      </c>
      <c r="N1171" s="224"/>
      <c r="O1171" s="225">
        <v>9666</v>
      </c>
      <c r="Q1171" s="203" t="s">
        <v>1510</v>
      </c>
      <c r="R1171" s="203"/>
      <c r="S1171" s="204">
        <v>1798</v>
      </c>
      <c r="Y1171" t="s">
        <v>34676</v>
      </c>
      <c r="Z1171" s="284">
        <v>28511.85</v>
      </c>
      <c r="AB1171" s="276" t="s">
        <v>67026</v>
      </c>
      <c r="AC1171" s="277">
        <v>520</v>
      </c>
      <c r="AE1171" s="246" t="s">
        <v>15787</v>
      </c>
      <c r="AF1171" s="247">
        <v>4053.35</v>
      </c>
      <c r="AH1171" s="226" t="s">
        <v>44408</v>
      </c>
      <c r="AI1171" s="227">
        <v>17985.21</v>
      </c>
      <c r="AK1171" s="207" t="s">
        <v>15761</v>
      </c>
      <c r="AL1171" s="208">
        <v>50851.5</v>
      </c>
      <c r="AM1171" s="93"/>
      <c r="AN1171" s="199" t="s">
        <v>19781</v>
      </c>
      <c r="AO1171" s="200">
        <v>472.32</v>
      </c>
      <c r="AR1171" s="284"/>
      <c r="AT1171" s="272" t="s">
        <v>38771</v>
      </c>
      <c r="AU1171" s="273">
        <v>443563.03</v>
      </c>
      <c r="AW1171" s="244" t="s">
        <v>38110</v>
      </c>
      <c r="AX1171" s="245">
        <v>525</v>
      </c>
      <c r="AZ1171" s="230" t="s">
        <v>11042</v>
      </c>
      <c r="BA1171" s="231">
        <v>9666</v>
      </c>
      <c r="BC1171" s="209" t="s">
        <v>7597</v>
      </c>
      <c r="BD1171" s="210">
        <v>57397</v>
      </c>
    </row>
    <row r="1172" spans="5:56" x14ac:dyDescent="0.55000000000000004">
      <c r="E1172" s="282" t="s">
        <v>37689</v>
      </c>
      <c r="F1172" s="282"/>
      <c r="G1172" s="283">
        <v>13278.97</v>
      </c>
      <c r="I1172" s="242" t="s">
        <v>37292</v>
      </c>
      <c r="J1172" s="242"/>
      <c r="K1172" s="243">
        <v>4262</v>
      </c>
      <c r="M1172" s="224" t="s">
        <v>4536</v>
      </c>
      <c r="N1172" s="224"/>
      <c r="O1172" s="225">
        <v>76671.02</v>
      </c>
      <c r="Q1172" s="203" t="s">
        <v>1511</v>
      </c>
      <c r="R1172" s="203"/>
      <c r="S1172" s="204">
        <v>11730</v>
      </c>
      <c r="Y1172" t="s">
        <v>34677</v>
      </c>
      <c r="Z1172" s="284">
        <v>90102.82</v>
      </c>
      <c r="AB1172" s="276" t="s">
        <v>36070</v>
      </c>
      <c r="AC1172" s="277">
        <v>207793.95</v>
      </c>
      <c r="AE1172" s="246" t="s">
        <v>15790</v>
      </c>
      <c r="AF1172" s="247">
        <v>221.97</v>
      </c>
      <c r="AH1172" s="226" t="s">
        <v>48684</v>
      </c>
      <c r="AI1172" s="227">
        <v>18976.38</v>
      </c>
      <c r="AK1172" s="207" t="s">
        <v>15762</v>
      </c>
      <c r="AL1172" s="208">
        <v>76184</v>
      </c>
      <c r="AM1172" s="93"/>
      <c r="AN1172" s="199" t="s">
        <v>19782</v>
      </c>
      <c r="AO1172" s="200">
        <v>2820.63</v>
      </c>
      <c r="AR1172" s="284"/>
      <c r="AT1172" s="272" t="s">
        <v>38780</v>
      </c>
      <c r="AU1172" s="273">
        <v>13278.97</v>
      </c>
      <c r="AW1172" s="244" t="s">
        <v>38116</v>
      </c>
      <c r="AX1172" s="245">
        <v>4262</v>
      </c>
      <c r="AZ1172" s="230" t="s">
        <v>11043</v>
      </c>
      <c r="BA1172" s="231">
        <v>76671.02</v>
      </c>
      <c r="BC1172" s="209" t="s">
        <v>8688</v>
      </c>
      <c r="BD1172" s="210">
        <v>2000</v>
      </c>
    </row>
    <row r="1173" spans="5:56" x14ac:dyDescent="0.55000000000000004">
      <c r="E1173" s="282" t="s">
        <v>37692</v>
      </c>
      <c r="F1173" s="282"/>
      <c r="G1173" s="283">
        <v>1169.92</v>
      </c>
      <c r="I1173" s="242" t="s">
        <v>37293</v>
      </c>
      <c r="J1173" s="242"/>
      <c r="K1173" s="243">
        <v>27815.64</v>
      </c>
      <c r="M1173" s="224" t="s">
        <v>4537</v>
      </c>
      <c r="N1173" s="224"/>
      <c r="O1173" s="225">
        <v>12904.76</v>
      </c>
      <c r="Q1173" s="203" t="s">
        <v>1512</v>
      </c>
      <c r="R1173" s="203"/>
      <c r="S1173" s="204">
        <v>5300</v>
      </c>
      <c r="Y1173" t="s">
        <v>34678</v>
      </c>
      <c r="Z1173" s="284">
        <v>54871.63</v>
      </c>
      <c r="AB1173" s="276" t="s">
        <v>38894</v>
      </c>
      <c r="AC1173" s="277">
        <v>628217.97</v>
      </c>
      <c r="AE1173" s="246" t="s">
        <v>15791</v>
      </c>
      <c r="AF1173" s="247">
        <v>-4676.04</v>
      </c>
      <c r="AH1173" s="226" t="s">
        <v>49633</v>
      </c>
      <c r="AI1173" s="227">
        <v>8845</v>
      </c>
      <c r="AK1173" s="207" t="s">
        <v>15763</v>
      </c>
      <c r="AL1173" s="208">
        <v>172368.46</v>
      </c>
      <c r="AM1173" s="93"/>
      <c r="AN1173" s="199" t="s">
        <v>13482</v>
      </c>
      <c r="AO1173" s="200">
        <v>11925</v>
      </c>
      <c r="AT1173" s="272" t="s">
        <v>37843</v>
      </c>
      <c r="AU1173" s="273">
        <v>1169.92</v>
      </c>
      <c r="AW1173" s="244" t="s">
        <v>38120</v>
      </c>
      <c r="AX1173" s="245">
        <v>27815.64</v>
      </c>
      <c r="AZ1173" s="230" t="s">
        <v>11044</v>
      </c>
      <c r="BA1173" s="231">
        <v>12904.76</v>
      </c>
      <c r="BC1173" s="209" t="s">
        <v>9270</v>
      </c>
      <c r="BD1173" s="210">
        <v>105597.72</v>
      </c>
    </row>
    <row r="1174" spans="5:56" x14ac:dyDescent="0.55000000000000004">
      <c r="E1174" s="282" t="s">
        <v>65554</v>
      </c>
      <c r="F1174" s="282"/>
      <c r="G1174" s="283">
        <v>1514</v>
      </c>
      <c r="I1174" s="242" t="s">
        <v>37294</v>
      </c>
      <c r="J1174" s="242"/>
      <c r="K1174" s="243">
        <v>318425.55</v>
      </c>
      <c r="M1174" s="224" t="s">
        <v>4538</v>
      </c>
      <c r="N1174" s="224"/>
      <c r="O1174" s="225">
        <v>338220.53</v>
      </c>
      <c r="Q1174" s="203" t="s">
        <v>1513</v>
      </c>
      <c r="R1174" s="203"/>
      <c r="S1174" s="204">
        <v>1608.09</v>
      </c>
      <c r="Y1174" t="s">
        <v>67146</v>
      </c>
      <c r="Z1174" s="284">
        <v>9551.5</v>
      </c>
      <c r="AB1174" s="276" t="s">
        <v>46703</v>
      </c>
      <c r="AC1174" s="277">
        <v>40268.43</v>
      </c>
      <c r="AE1174" s="246" t="s">
        <v>15792</v>
      </c>
      <c r="AF1174" s="247">
        <v>-13294.89</v>
      </c>
      <c r="AH1174" s="226" t="s">
        <v>51640</v>
      </c>
      <c r="AI1174" s="227">
        <v>17293.5</v>
      </c>
      <c r="AK1174" s="207" t="s">
        <v>15764</v>
      </c>
      <c r="AL1174" s="208">
        <v>16767.439999999999</v>
      </c>
      <c r="AM1174" s="93"/>
      <c r="AN1174" s="199" t="s">
        <v>13483</v>
      </c>
      <c r="AO1174" s="200">
        <v>150472.84</v>
      </c>
      <c r="AR1174" s="284"/>
      <c r="AT1174" s="272" t="s">
        <v>37846</v>
      </c>
      <c r="AU1174" s="273">
        <v>1514</v>
      </c>
      <c r="AW1174" s="244" t="s">
        <v>38127</v>
      </c>
      <c r="AX1174" s="245">
        <v>318425.55</v>
      </c>
      <c r="AZ1174" s="230" t="s">
        <v>11045</v>
      </c>
      <c r="BA1174" s="231">
        <v>338220.53</v>
      </c>
      <c r="BC1174" s="209" t="s">
        <v>9514</v>
      </c>
      <c r="BD1174" s="210">
        <v>2631</v>
      </c>
    </row>
    <row r="1175" spans="5:56" x14ac:dyDescent="0.55000000000000004">
      <c r="E1175" s="282" t="s">
        <v>37693</v>
      </c>
      <c r="F1175" s="282"/>
      <c r="G1175" s="283">
        <v>458.11</v>
      </c>
      <c r="I1175" s="242" t="s">
        <v>37295</v>
      </c>
      <c r="J1175" s="242"/>
      <c r="K1175" s="243">
        <v>7251</v>
      </c>
      <c r="M1175" s="224" t="s">
        <v>3623</v>
      </c>
      <c r="N1175" s="224"/>
      <c r="O1175" s="225">
        <v>613.52</v>
      </c>
      <c r="Q1175" s="203" t="s">
        <v>1514</v>
      </c>
      <c r="R1175" s="203"/>
      <c r="S1175" s="204">
        <v>1977</v>
      </c>
      <c r="Y1175" t="s">
        <v>66520</v>
      </c>
      <c r="Z1175" s="284">
        <v>87765.03</v>
      </c>
      <c r="AB1175" s="276" t="s">
        <v>49682</v>
      </c>
      <c r="AC1175" s="277">
        <v>9428.4</v>
      </c>
      <c r="AE1175" s="246" t="s">
        <v>15793</v>
      </c>
      <c r="AF1175" s="247">
        <v>2885.52</v>
      </c>
      <c r="AH1175" s="226" t="s">
        <v>49634</v>
      </c>
      <c r="AI1175" s="227">
        <v>12889.65</v>
      </c>
      <c r="AK1175" s="207" t="s">
        <v>15765</v>
      </c>
      <c r="AL1175" s="208">
        <v>28614.85</v>
      </c>
      <c r="AM1175" s="93"/>
      <c r="AN1175" s="199" t="s">
        <v>13484</v>
      </c>
      <c r="AO1175" s="200">
        <v>131776.18</v>
      </c>
      <c r="AR1175" s="284"/>
      <c r="AT1175" s="272" t="s">
        <v>37854</v>
      </c>
      <c r="AU1175" s="273">
        <v>458.11</v>
      </c>
      <c r="AW1175" s="244" t="s">
        <v>38135</v>
      </c>
      <c r="AX1175" s="245">
        <v>7251</v>
      </c>
      <c r="AZ1175" s="230" t="s">
        <v>9644</v>
      </c>
      <c r="BA1175" s="231">
        <v>613.52</v>
      </c>
      <c r="BC1175" s="209" t="s">
        <v>9823</v>
      </c>
      <c r="BD1175" s="210">
        <v>167625.72</v>
      </c>
    </row>
    <row r="1176" spans="5:56" x14ac:dyDescent="0.55000000000000004">
      <c r="E1176" s="282" t="s">
        <v>37695</v>
      </c>
      <c r="F1176" s="282"/>
      <c r="G1176" s="283">
        <v>8256.14</v>
      </c>
      <c r="I1176" s="242" t="s">
        <v>37296</v>
      </c>
      <c r="J1176" s="242"/>
      <c r="K1176" s="243">
        <v>5000</v>
      </c>
      <c r="M1176" s="224" t="s">
        <v>4539</v>
      </c>
      <c r="N1176" s="224"/>
      <c r="O1176" s="225">
        <v>134061.45000000001</v>
      </c>
      <c r="Q1176" s="203" t="s">
        <v>1515</v>
      </c>
      <c r="R1176" s="203"/>
      <c r="S1176" s="204">
        <v>4739</v>
      </c>
      <c r="Y1176" t="s">
        <v>38927</v>
      </c>
      <c r="Z1176">
        <v>219.5</v>
      </c>
      <c r="AB1176" s="276" t="s">
        <v>51721</v>
      </c>
      <c r="AC1176" s="277">
        <v>50162.84</v>
      </c>
      <c r="AE1176" s="246" t="s">
        <v>15798</v>
      </c>
      <c r="AF1176" s="247">
        <v>1431.58</v>
      </c>
      <c r="AH1176" s="226" t="s">
        <v>51641</v>
      </c>
      <c r="AI1176" s="227">
        <v>884.96</v>
      </c>
      <c r="AK1176" s="207" t="s">
        <v>15766</v>
      </c>
      <c r="AL1176" s="208">
        <v>28510.94</v>
      </c>
      <c r="AM1176" s="93"/>
      <c r="AN1176" s="199" t="s">
        <v>13485</v>
      </c>
      <c r="AO1176" s="200">
        <v>21451.02</v>
      </c>
      <c r="AR1176" s="284"/>
      <c r="AT1176" s="272" t="s">
        <v>37864</v>
      </c>
      <c r="AU1176" s="273">
        <v>8256.14</v>
      </c>
      <c r="AW1176" s="244" t="s">
        <v>38139</v>
      </c>
      <c r="AX1176" s="245">
        <v>5000</v>
      </c>
      <c r="AZ1176" s="230" t="s">
        <v>11046</v>
      </c>
      <c r="BA1176" s="231">
        <v>134061.45000000001</v>
      </c>
      <c r="BC1176" s="209" t="s">
        <v>7092</v>
      </c>
      <c r="BD1176" s="210">
        <v>222</v>
      </c>
    </row>
    <row r="1177" spans="5:56" x14ac:dyDescent="0.55000000000000004">
      <c r="E1177" s="282" t="s">
        <v>65555</v>
      </c>
      <c r="F1177" s="282"/>
      <c r="G1177" s="283">
        <v>12149</v>
      </c>
      <c r="I1177" s="242" t="s">
        <v>37297</v>
      </c>
      <c r="J1177" s="242"/>
      <c r="K1177" s="243">
        <v>44092.93</v>
      </c>
      <c r="M1177" s="224" t="s">
        <v>4540</v>
      </c>
      <c r="N1177" s="224"/>
      <c r="O1177" s="225">
        <v>53868.5</v>
      </c>
      <c r="Q1177" s="203" t="s">
        <v>1516</v>
      </c>
      <c r="R1177" s="203"/>
      <c r="S1177" s="204">
        <v>4607</v>
      </c>
      <c r="Y1177" t="s">
        <v>67147</v>
      </c>
      <c r="Z1177" s="284">
        <v>18382</v>
      </c>
      <c r="AB1177" s="276" t="s">
        <v>67027</v>
      </c>
      <c r="AC1177" s="277">
        <v>7182.4</v>
      </c>
      <c r="AE1177" s="246" t="s">
        <v>57248</v>
      </c>
      <c r="AF1177" s="247">
        <v>459563.9</v>
      </c>
      <c r="AH1177" s="226" t="s">
        <v>51642</v>
      </c>
      <c r="AI1177" s="227">
        <v>7800</v>
      </c>
      <c r="AK1177" s="207" t="s">
        <v>15767</v>
      </c>
      <c r="AL1177" s="208">
        <v>12297.92</v>
      </c>
      <c r="AM1177" s="93"/>
      <c r="AN1177" s="199" t="s">
        <v>13486</v>
      </c>
      <c r="AO1177" s="200">
        <v>57952.3</v>
      </c>
      <c r="AR1177" s="284"/>
      <c r="AT1177" s="272" t="s">
        <v>37869</v>
      </c>
      <c r="AU1177" s="273">
        <v>12149</v>
      </c>
      <c r="AW1177" s="244" t="s">
        <v>38147</v>
      </c>
      <c r="AX1177" s="245">
        <v>44092.93</v>
      </c>
      <c r="AZ1177" s="230" t="s">
        <v>11047</v>
      </c>
      <c r="BA1177" s="231">
        <v>53868.5</v>
      </c>
      <c r="BC1177" s="209" t="s">
        <v>7342</v>
      </c>
      <c r="BD1177" s="210">
        <v>8955</v>
      </c>
    </row>
    <row r="1178" spans="5:56" x14ac:dyDescent="0.55000000000000004">
      <c r="E1178" s="282" t="s">
        <v>37697</v>
      </c>
      <c r="F1178" s="282"/>
      <c r="G1178" s="283">
        <v>367.86</v>
      </c>
      <c r="I1178" s="242" t="s">
        <v>37298</v>
      </c>
      <c r="J1178" s="242"/>
      <c r="K1178" s="243">
        <v>563084.06000000006</v>
      </c>
      <c r="M1178" s="224" t="s">
        <v>4627</v>
      </c>
      <c r="N1178" s="224"/>
      <c r="O1178" s="225">
        <v>1500</v>
      </c>
      <c r="Q1178" s="203" t="s">
        <v>1517</v>
      </c>
      <c r="R1178" s="203"/>
      <c r="S1178" s="204">
        <v>1095</v>
      </c>
      <c r="Y1178" t="s">
        <v>40158</v>
      </c>
      <c r="Z1178" s="284">
        <v>58728.160000000003</v>
      </c>
      <c r="AB1178" s="276" t="s">
        <v>57270</v>
      </c>
      <c r="AC1178" s="277">
        <v>426597.21</v>
      </c>
      <c r="AE1178" s="246" t="s">
        <v>15799</v>
      </c>
      <c r="AF1178" s="247">
        <v>-323250.40000000002</v>
      </c>
      <c r="AH1178" s="226" t="s">
        <v>44409</v>
      </c>
      <c r="AI1178" s="227">
        <v>16000</v>
      </c>
      <c r="AK1178" s="207" t="s">
        <v>15768</v>
      </c>
      <c r="AL1178" s="208">
        <v>750</v>
      </c>
      <c r="AM1178" s="93"/>
      <c r="AN1178" s="199" t="s">
        <v>13487</v>
      </c>
      <c r="AO1178" s="200">
        <v>32167.14</v>
      </c>
      <c r="AR1178" s="284"/>
      <c r="AT1178" s="272" t="s">
        <v>37880</v>
      </c>
      <c r="AU1178" s="273">
        <v>367.86</v>
      </c>
      <c r="AW1178" s="244" t="s">
        <v>38154</v>
      </c>
      <c r="AX1178" s="245">
        <v>563084.06000000006</v>
      </c>
      <c r="AZ1178" s="230" t="s">
        <v>11049</v>
      </c>
      <c r="BA1178" s="231">
        <v>1500</v>
      </c>
      <c r="BC1178" s="209" t="s">
        <v>7753</v>
      </c>
      <c r="BD1178" s="210">
        <v>370</v>
      </c>
    </row>
    <row r="1179" spans="5:56" x14ac:dyDescent="0.55000000000000004">
      <c r="E1179" s="282" t="s">
        <v>37698</v>
      </c>
      <c r="F1179" s="282"/>
      <c r="G1179" s="283">
        <v>820.76</v>
      </c>
      <c r="I1179" s="242" t="s">
        <v>37299</v>
      </c>
      <c r="J1179" s="242"/>
      <c r="K1179" s="243">
        <v>33036</v>
      </c>
      <c r="M1179" s="224" t="s">
        <v>4541</v>
      </c>
      <c r="N1179" s="224"/>
      <c r="O1179" s="225">
        <v>160889.67000000001</v>
      </c>
      <c r="Q1179" s="203" t="s">
        <v>1518</v>
      </c>
      <c r="R1179" s="203"/>
      <c r="S1179" s="204">
        <v>15709</v>
      </c>
      <c r="Y1179" t="s">
        <v>58200</v>
      </c>
      <c r="Z1179" s="284">
        <v>58922.239999999998</v>
      </c>
      <c r="AB1179" s="276" t="s">
        <v>51722</v>
      </c>
      <c r="AC1179" s="277">
        <v>92554.37</v>
      </c>
      <c r="AE1179" s="246" t="s">
        <v>34559</v>
      </c>
      <c r="AF1179" s="247">
        <v>47160.15</v>
      </c>
      <c r="AH1179" s="226" t="s">
        <v>44410</v>
      </c>
      <c r="AI1179" s="227">
        <v>155</v>
      </c>
      <c r="AK1179" s="207" t="s">
        <v>15769</v>
      </c>
      <c r="AL1179" s="208">
        <v>17941.669999999998</v>
      </c>
      <c r="AM1179" s="93"/>
      <c r="AN1179" s="199" t="s">
        <v>32021</v>
      </c>
      <c r="AO1179" s="200">
        <v>301311.57</v>
      </c>
      <c r="AR1179" s="284"/>
      <c r="AT1179" s="272" t="s">
        <v>37887</v>
      </c>
      <c r="AU1179" s="273">
        <v>820.76</v>
      </c>
      <c r="AW1179" s="244" t="s">
        <v>38161</v>
      </c>
      <c r="AX1179" s="245">
        <v>33036</v>
      </c>
      <c r="AZ1179" s="230" t="s">
        <v>9645</v>
      </c>
      <c r="BA1179" s="231">
        <v>160889.67000000001</v>
      </c>
      <c r="BC1179" s="209" t="s">
        <v>8689</v>
      </c>
      <c r="BD1179" s="210">
        <v>249.99</v>
      </c>
    </row>
    <row r="1180" spans="5:56" x14ac:dyDescent="0.55000000000000004">
      <c r="E1180" s="282" t="s">
        <v>37699</v>
      </c>
      <c r="F1180" s="282"/>
      <c r="G1180" s="283">
        <v>1949.86</v>
      </c>
      <c r="I1180" s="242" t="s">
        <v>37300</v>
      </c>
      <c r="J1180" s="242"/>
      <c r="K1180" s="243">
        <v>5121.5200000000004</v>
      </c>
      <c r="M1180" s="224" t="s">
        <v>4542</v>
      </c>
      <c r="N1180" s="224"/>
      <c r="O1180" s="225">
        <v>1167385</v>
      </c>
      <c r="Q1180" s="203" t="s">
        <v>1519</v>
      </c>
      <c r="R1180" s="203"/>
      <c r="S1180" s="204">
        <v>370</v>
      </c>
      <c r="Y1180" t="s">
        <v>58201</v>
      </c>
      <c r="Z1180" s="284">
        <v>247368.32000000001</v>
      </c>
      <c r="AB1180" s="276" t="s">
        <v>51723</v>
      </c>
      <c r="AC1180" s="277">
        <v>10600.8</v>
      </c>
      <c r="AE1180" s="246" t="s">
        <v>34560</v>
      </c>
      <c r="AF1180" s="247">
        <v>3864.5</v>
      </c>
      <c r="AH1180" s="226" t="s">
        <v>44411</v>
      </c>
      <c r="AI1180" s="227">
        <v>5052688.55</v>
      </c>
      <c r="AK1180" s="207" t="s">
        <v>15770</v>
      </c>
      <c r="AL1180" s="208">
        <v>7543.3</v>
      </c>
      <c r="AM1180" s="93"/>
      <c r="AN1180" s="199" t="s">
        <v>32022</v>
      </c>
      <c r="AO1180" s="200">
        <v>21608.43</v>
      </c>
      <c r="AR1180" s="284"/>
      <c r="AT1180" s="272" t="s">
        <v>37892</v>
      </c>
      <c r="AU1180" s="273">
        <v>1949.86</v>
      </c>
      <c r="AW1180" s="244" t="s">
        <v>38171</v>
      </c>
      <c r="AX1180" s="245">
        <v>5121.5200000000004</v>
      </c>
      <c r="AZ1180" s="230" t="s">
        <v>11050</v>
      </c>
      <c r="BA1180" s="231">
        <v>1167385</v>
      </c>
      <c r="BC1180" s="209" t="s">
        <v>9271</v>
      </c>
      <c r="BD1180" s="210">
        <v>637.32000000000005</v>
      </c>
    </row>
    <row r="1181" spans="5:56" x14ac:dyDescent="0.55000000000000004">
      <c r="E1181" s="282" t="s">
        <v>37703</v>
      </c>
      <c r="F1181" s="282"/>
      <c r="G1181" s="283">
        <v>24955.16</v>
      </c>
      <c r="I1181" s="242" t="s">
        <v>37301</v>
      </c>
      <c r="J1181" s="242"/>
      <c r="K1181" s="243">
        <v>8154.08</v>
      </c>
      <c r="M1181" s="224" t="s">
        <v>4628</v>
      </c>
      <c r="N1181" s="224"/>
      <c r="O1181" s="225">
        <v>13569</v>
      </c>
      <c r="Q1181" s="203" t="s">
        <v>1520</v>
      </c>
      <c r="R1181" s="203"/>
      <c r="S1181" s="204">
        <v>58661.68</v>
      </c>
      <c r="Y1181" t="s">
        <v>62448</v>
      </c>
      <c r="Z1181" s="284">
        <v>62655.32</v>
      </c>
      <c r="AB1181" s="276" t="s">
        <v>64018</v>
      </c>
      <c r="AC1181" s="277">
        <v>-8956.07</v>
      </c>
      <c r="AE1181" s="246" t="s">
        <v>34561</v>
      </c>
      <c r="AF1181" s="247">
        <v>3792.6</v>
      </c>
      <c r="AH1181" s="226" t="s">
        <v>44412</v>
      </c>
      <c r="AI1181" s="227">
        <v>386765.52</v>
      </c>
      <c r="AK1181" s="207" t="s">
        <v>15771</v>
      </c>
      <c r="AL1181" s="208">
        <v>17361.830000000002</v>
      </c>
      <c r="AM1181" s="93"/>
      <c r="AN1181" s="199" t="s">
        <v>13488</v>
      </c>
      <c r="AO1181" s="200">
        <v>11925</v>
      </c>
      <c r="AR1181" s="284"/>
      <c r="AT1181" s="272" t="s">
        <v>37907</v>
      </c>
      <c r="AU1181" s="273">
        <v>24955.16</v>
      </c>
      <c r="AW1181" s="244" t="s">
        <v>38176</v>
      </c>
      <c r="AX1181" s="245">
        <v>8154.08</v>
      </c>
      <c r="AZ1181" s="230" t="s">
        <v>11051</v>
      </c>
      <c r="BA1181" s="231">
        <v>13569</v>
      </c>
      <c r="BC1181" s="209" t="s">
        <v>9650</v>
      </c>
      <c r="BD1181" s="210">
        <v>5174.05</v>
      </c>
    </row>
    <row r="1182" spans="5:56" x14ac:dyDescent="0.55000000000000004">
      <c r="E1182" s="282" t="s">
        <v>37709</v>
      </c>
      <c r="F1182" s="282"/>
      <c r="G1182" s="283">
        <v>36685</v>
      </c>
      <c r="I1182" s="242" t="s">
        <v>37302</v>
      </c>
      <c r="J1182" s="242"/>
      <c r="K1182" s="243">
        <v>45877.56</v>
      </c>
      <c r="M1182" s="224" t="s">
        <v>4543</v>
      </c>
      <c r="N1182" s="224"/>
      <c r="O1182" s="225">
        <v>124954.47</v>
      </c>
      <c r="Q1182" s="203" t="s">
        <v>1521</v>
      </c>
      <c r="R1182" s="203"/>
      <c r="S1182" s="204">
        <v>3097</v>
      </c>
      <c r="Y1182" t="s">
        <v>69694</v>
      </c>
      <c r="Z1182" s="284">
        <v>-33280.519999999997</v>
      </c>
      <c r="AB1182" s="276" t="s">
        <v>67028</v>
      </c>
      <c r="AC1182" s="277">
        <v>1050.06</v>
      </c>
      <c r="AE1182" s="246" t="s">
        <v>34562</v>
      </c>
      <c r="AF1182" s="247">
        <v>12501.03</v>
      </c>
      <c r="AH1182" s="226" t="s">
        <v>15785</v>
      </c>
      <c r="AI1182" s="227">
        <v>756684.39</v>
      </c>
      <c r="AK1182" s="207" t="s">
        <v>15772</v>
      </c>
      <c r="AL1182" s="208">
        <v>11332.17</v>
      </c>
      <c r="AM1182" s="93"/>
      <c r="AN1182" s="199" t="s">
        <v>13489</v>
      </c>
      <c r="AO1182" s="200">
        <v>150472.84</v>
      </c>
      <c r="AR1182" s="284"/>
      <c r="AT1182" s="272" t="s">
        <v>37934</v>
      </c>
      <c r="AU1182" s="273">
        <v>36685</v>
      </c>
      <c r="AW1182" s="244" t="s">
        <v>38181</v>
      </c>
      <c r="AX1182" s="245">
        <v>45877.56</v>
      </c>
      <c r="AZ1182" s="230" t="s">
        <v>11052</v>
      </c>
      <c r="BA1182" s="231">
        <v>124954.47</v>
      </c>
      <c r="BC1182" s="209" t="s">
        <v>11272</v>
      </c>
      <c r="BD1182" s="210">
        <v>1478</v>
      </c>
    </row>
    <row r="1183" spans="5:56" x14ac:dyDescent="0.55000000000000004">
      <c r="E1183" s="282" t="s">
        <v>37710</v>
      </c>
      <c r="F1183" s="282"/>
      <c r="G1183" s="283">
        <v>14148.42</v>
      </c>
      <c r="I1183" s="242" t="s">
        <v>37304</v>
      </c>
      <c r="J1183" s="242"/>
      <c r="K1183" s="243">
        <v>2738.62</v>
      </c>
      <c r="M1183" s="224" t="s">
        <v>4629</v>
      </c>
      <c r="N1183" s="224"/>
      <c r="O1183" s="225">
        <v>9666</v>
      </c>
      <c r="Q1183" s="203" t="s">
        <v>1522</v>
      </c>
      <c r="R1183" s="203"/>
      <c r="S1183" s="204">
        <v>839863.87</v>
      </c>
      <c r="Y1183" t="s">
        <v>60070</v>
      </c>
      <c r="Z1183" s="284">
        <v>643049.49</v>
      </c>
      <c r="AB1183" s="276" t="s">
        <v>67029</v>
      </c>
      <c r="AC1183" s="277">
        <v>972.5</v>
      </c>
      <c r="AE1183" s="246" t="s">
        <v>34563</v>
      </c>
      <c r="AF1183" s="247">
        <v>12023.79</v>
      </c>
      <c r="AH1183" s="226" t="s">
        <v>46672</v>
      </c>
      <c r="AI1183" s="227">
        <v>1039.4100000000001</v>
      </c>
      <c r="AK1183" s="207" t="s">
        <v>15773</v>
      </c>
      <c r="AL1183" s="208">
        <v>68799.38</v>
      </c>
      <c r="AM1183" s="93"/>
      <c r="AN1183" s="199" t="s">
        <v>13490</v>
      </c>
      <c r="AO1183" s="200">
        <v>131776.18</v>
      </c>
      <c r="AR1183" s="284"/>
      <c r="AT1183" s="272" t="s">
        <v>37939</v>
      </c>
      <c r="AU1183" s="273">
        <v>14148.42</v>
      </c>
      <c r="AW1183" s="244" t="s">
        <v>38188</v>
      </c>
      <c r="AX1183" s="245">
        <v>2738.62</v>
      </c>
      <c r="AZ1183" s="230" t="s">
        <v>11053</v>
      </c>
      <c r="BA1183" s="231">
        <v>9666</v>
      </c>
      <c r="BC1183" s="209" t="s">
        <v>9824</v>
      </c>
      <c r="BD1183" s="210">
        <v>17086.36</v>
      </c>
    </row>
    <row r="1184" spans="5:56" x14ac:dyDescent="0.55000000000000004">
      <c r="E1184" s="282" t="s">
        <v>65558</v>
      </c>
      <c r="F1184" s="282"/>
      <c r="G1184" s="283">
        <v>993</v>
      </c>
      <c r="I1184" s="242" t="s">
        <v>37305</v>
      </c>
      <c r="J1184" s="242"/>
      <c r="K1184" s="243">
        <v>31386.13</v>
      </c>
      <c r="M1184" s="224" t="s">
        <v>4544</v>
      </c>
      <c r="N1184" s="224"/>
      <c r="O1184" s="225">
        <v>148886.91</v>
      </c>
      <c r="Q1184" s="203" t="s">
        <v>1523</v>
      </c>
      <c r="R1184" s="203"/>
      <c r="S1184" s="204">
        <v>1800</v>
      </c>
      <c r="Y1184" t="s">
        <v>51839</v>
      </c>
      <c r="Z1184">
        <v>23.61</v>
      </c>
      <c r="AB1184" s="276" t="s">
        <v>67030</v>
      </c>
      <c r="AC1184" s="277">
        <v>154.72</v>
      </c>
      <c r="AE1184" s="246" t="s">
        <v>57249</v>
      </c>
      <c r="AF1184" s="247">
        <v>9349.6</v>
      </c>
      <c r="AH1184" s="226" t="s">
        <v>15786</v>
      </c>
      <c r="AI1184" s="227">
        <v>179047.89</v>
      </c>
      <c r="AK1184" s="207" t="s">
        <v>15774</v>
      </c>
      <c r="AL1184" s="208">
        <v>158875.98000000001</v>
      </c>
      <c r="AM1184" s="93"/>
      <c r="AN1184" s="199" t="s">
        <v>13491</v>
      </c>
      <c r="AO1184" s="200">
        <v>21451.02</v>
      </c>
      <c r="AR1184" s="284"/>
      <c r="AT1184" s="272" t="s">
        <v>37948</v>
      </c>
      <c r="AU1184" s="273">
        <v>993</v>
      </c>
      <c r="AW1184" s="244" t="s">
        <v>38192</v>
      </c>
      <c r="AX1184" s="245">
        <v>31386.13</v>
      </c>
      <c r="AZ1184" s="230" t="s">
        <v>11054</v>
      </c>
      <c r="BA1184" s="231">
        <v>148886.91</v>
      </c>
      <c r="BC1184" s="209" t="s">
        <v>6675</v>
      </c>
      <c r="BD1184" s="210">
        <v>281320.5</v>
      </c>
    </row>
    <row r="1185" spans="5:56" x14ac:dyDescent="0.55000000000000004">
      <c r="E1185" s="282" t="s">
        <v>37711</v>
      </c>
      <c r="F1185" s="282"/>
      <c r="G1185" s="283">
        <v>29770.37</v>
      </c>
      <c r="I1185" s="242" t="s">
        <v>37306</v>
      </c>
      <c r="J1185" s="242"/>
      <c r="K1185" s="243">
        <v>1086346.58</v>
      </c>
      <c r="M1185" s="224" t="s">
        <v>3624</v>
      </c>
      <c r="N1185" s="224"/>
      <c r="O1185" s="225">
        <v>223341.16</v>
      </c>
      <c r="Q1185" s="203" t="s">
        <v>1524</v>
      </c>
      <c r="R1185" s="203"/>
      <c r="S1185" s="204">
        <v>13086</v>
      </c>
      <c r="Y1185" t="s">
        <v>67155</v>
      </c>
      <c r="Z1185" s="284">
        <v>5388</v>
      </c>
      <c r="AB1185" s="276" t="s">
        <v>67031</v>
      </c>
      <c r="AC1185" s="277">
        <v>506.05</v>
      </c>
      <c r="AE1185" s="246" t="s">
        <v>34564</v>
      </c>
      <c r="AF1185" s="247">
        <v>1762423.14</v>
      </c>
      <c r="AH1185" s="226" t="s">
        <v>15787</v>
      </c>
      <c r="AI1185" s="227">
        <v>101565.79</v>
      </c>
      <c r="AK1185" s="207" t="s">
        <v>15775</v>
      </c>
      <c r="AL1185" s="208">
        <v>111840.4</v>
      </c>
      <c r="AM1185" s="93"/>
      <c r="AN1185" s="199" t="s">
        <v>13492</v>
      </c>
      <c r="AO1185" s="200">
        <v>57952.3</v>
      </c>
      <c r="AR1185" s="284"/>
      <c r="AT1185" s="272" t="s">
        <v>37956</v>
      </c>
      <c r="AU1185" s="273">
        <v>29770.37</v>
      </c>
      <c r="AW1185" s="244" t="s">
        <v>38197</v>
      </c>
      <c r="AX1185" s="245">
        <v>1086346.58</v>
      </c>
      <c r="AZ1185" s="230" t="s">
        <v>9646</v>
      </c>
      <c r="BA1185" s="231">
        <v>223341.16</v>
      </c>
      <c r="BC1185" s="209" t="s">
        <v>6913</v>
      </c>
      <c r="BD1185" s="210">
        <v>35400</v>
      </c>
    </row>
    <row r="1186" spans="5:56" x14ac:dyDescent="0.55000000000000004">
      <c r="E1186" s="282" t="s">
        <v>65560</v>
      </c>
      <c r="F1186" s="282"/>
      <c r="G1186" s="283">
        <v>5607.16</v>
      </c>
      <c r="I1186" s="242" t="s">
        <v>37309</v>
      </c>
      <c r="J1186" s="242"/>
      <c r="K1186" s="243">
        <v>10203.879999999999</v>
      </c>
      <c r="M1186" s="224" t="s">
        <v>4545</v>
      </c>
      <c r="N1186" s="224"/>
      <c r="O1186" s="225">
        <v>14177</v>
      </c>
      <c r="Q1186" s="203" t="s">
        <v>1525</v>
      </c>
      <c r="R1186" s="203"/>
      <c r="S1186" s="204">
        <v>2328</v>
      </c>
      <c r="Y1186" t="s">
        <v>67156</v>
      </c>
      <c r="Z1186">
        <v>474</v>
      </c>
      <c r="AB1186" s="276" t="s">
        <v>61301</v>
      </c>
      <c r="AC1186" s="277">
        <v>10000</v>
      </c>
      <c r="AE1186" s="246" t="s">
        <v>15826</v>
      </c>
      <c r="AF1186" s="247">
        <v>45417.55</v>
      </c>
      <c r="AH1186" s="226" t="s">
        <v>15788</v>
      </c>
      <c r="AI1186" s="227">
        <v>11495.98</v>
      </c>
      <c r="AK1186" s="207" t="s">
        <v>15776</v>
      </c>
      <c r="AL1186" s="208">
        <v>51514.13</v>
      </c>
      <c r="AM1186" s="93"/>
      <c r="AN1186" s="199" t="s">
        <v>13493</v>
      </c>
      <c r="AO1186" s="200">
        <v>32167.14</v>
      </c>
      <c r="AR1186" s="284"/>
      <c r="AT1186" s="272" t="s">
        <v>37961</v>
      </c>
      <c r="AU1186" s="273">
        <v>5607.16</v>
      </c>
      <c r="AW1186" s="244" t="s">
        <v>38212</v>
      </c>
      <c r="AX1186" s="245">
        <v>10203.879999999999</v>
      </c>
      <c r="AZ1186" s="230" t="s">
        <v>9647</v>
      </c>
      <c r="BA1186" s="231">
        <v>14177</v>
      </c>
      <c r="BC1186" s="209" t="s">
        <v>7343</v>
      </c>
      <c r="BD1186" s="210">
        <v>62066.1</v>
      </c>
    </row>
    <row r="1187" spans="5:56" x14ac:dyDescent="0.55000000000000004">
      <c r="E1187" s="282" t="s">
        <v>37712</v>
      </c>
      <c r="F1187" s="282"/>
      <c r="G1187" s="283">
        <v>16278.75</v>
      </c>
      <c r="I1187" s="242" t="s">
        <v>37310</v>
      </c>
      <c r="J1187" s="242"/>
      <c r="K1187" s="243">
        <v>1875</v>
      </c>
      <c r="M1187" s="224" t="s">
        <v>4546</v>
      </c>
      <c r="N1187" s="224"/>
      <c r="O1187" s="225">
        <v>52806.8</v>
      </c>
      <c r="Q1187" s="203" t="s">
        <v>1526</v>
      </c>
      <c r="R1187" s="203"/>
      <c r="S1187" s="204">
        <v>3501</v>
      </c>
      <c r="Y1187" t="s">
        <v>67157</v>
      </c>
      <c r="Z1187">
        <v>33.159999999999997</v>
      </c>
      <c r="AB1187" s="276" t="s">
        <v>47818</v>
      </c>
      <c r="AC1187" s="277">
        <v>3440.83</v>
      </c>
      <c r="AE1187" s="246" t="s">
        <v>48686</v>
      </c>
      <c r="AF1187" s="247">
        <v>10239.48</v>
      </c>
      <c r="AH1187" s="226" t="s">
        <v>15790</v>
      </c>
      <c r="AI1187" s="227">
        <v>5252.83</v>
      </c>
      <c r="AK1187" s="207" t="s">
        <v>15777</v>
      </c>
      <c r="AL1187" s="208">
        <v>47882.49</v>
      </c>
      <c r="AM1187" s="93"/>
      <c r="AN1187" s="199" t="s">
        <v>32023</v>
      </c>
      <c r="AO1187" s="200">
        <v>301311.57</v>
      </c>
      <c r="AR1187" s="284"/>
      <c r="AT1187" s="272" t="s">
        <v>37966</v>
      </c>
      <c r="AU1187" s="273">
        <v>16278.75</v>
      </c>
      <c r="AW1187" s="244" t="s">
        <v>38222</v>
      </c>
      <c r="AX1187" s="245">
        <v>1875</v>
      </c>
      <c r="AZ1187" s="230" t="s">
        <v>9648</v>
      </c>
      <c r="BA1187" s="231">
        <v>52806.8</v>
      </c>
      <c r="BC1187" s="209" t="s">
        <v>7598</v>
      </c>
      <c r="BD1187" s="210">
        <v>237581</v>
      </c>
    </row>
    <row r="1188" spans="5:56" x14ac:dyDescent="0.55000000000000004">
      <c r="E1188" s="282" t="s">
        <v>65561</v>
      </c>
      <c r="F1188" s="282"/>
      <c r="G1188" s="283">
        <v>27109.93</v>
      </c>
      <c r="I1188" s="242" t="s">
        <v>37311</v>
      </c>
      <c r="J1188" s="242"/>
      <c r="K1188" s="243">
        <v>33036.99</v>
      </c>
      <c r="M1188" s="224" t="s">
        <v>3625</v>
      </c>
      <c r="N1188" s="224"/>
      <c r="O1188" s="225">
        <v>135526.49</v>
      </c>
      <c r="Q1188" s="203" t="s">
        <v>1527</v>
      </c>
      <c r="R1188" s="203"/>
      <c r="S1188" s="204">
        <v>2421.81</v>
      </c>
      <c r="Y1188" t="s">
        <v>67158</v>
      </c>
      <c r="Z1188">
        <v>451</v>
      </c>
      <c r="AB1188" s="276" t="s">
        <v>49684</v>
      </c>
      <c r="AC1188" s="277">
        <v>737.19</v>
      </c>
      <c r="AE1188" s="246" t="s">
        <v>33123</v>
      </c>
      <c r="AF1188" s="247">
        <v>158139.53</v>
      </c>
      <c r="AH1188" s="226" t="s">
        <v>15791</v>
      </c>
      <c r="AI1188" s="227">
        <v>76924.100000000006</v>
      </c>
      <c r="AK1188" s="207" t="s">
        <v>15778</v>
      </c>
      <c r="AL1188" s="208">
        <v>644855</v>
      </c>
      <c r="AM1188" s="93"/>
      <c r="AN1188" s="199" t="s">
        <v>32024</v>
      </c>
      <c r="AO1188" s="200">
        <v>21608.43</v>
      </c>
      <c r="AR1188" s="284"/>
      <c r="AT1188" s="272" t="s">
        <v>37982</v>
      </c>
      <c r="AU1188" s="273">
        <v>27109.93</v>
      </c>
      <c r="AW1188" s="244" t="s">
        <v>38227</v>
      </c>
      <c r="AX1188" s="245">
        <v>33036.99</v>
      </c>
      <c r="AZ1188" s="230" t="s">
        <v>9649</v>
      </c>
      <c r="BA1188" s="231">
        <v>135526.49</v>
      </c>
      <c r="BC1188" s="209" t="s">
        <v>7754</v>
      </c>
      <c r="BD1188" s="210">
        <v>58661.68</v>
      </c>
    </row>
    <row r="1189" spans="5:56" x14ac:dyDescent="0.55000000000000004">
      <c r="E1189" s="282" t="s">
        <v>37723</v>
      </c>
      <c r="F1189" s="282"/>
      <c r="G1189" s="283">
        <v>985.49</v>
      </c>
      <c r="I1189" s="242" t="s">
        <v>37312</v>
      </c>
      <c r="J1189" s="242"/>
      <c r="K1189" s="243">
        <v>9073.7099999999991</v>
      </c>
      <c r="M1189" s="224" t="s">
        <v>4547</v>
      </c>
      <c r="N1189" s="224"/>
      <c r="O1189" s="225">
        <v>166482.18</v>
      </c>
      <c r="Q1189" s="203" t="s">
        <v>1528</v>
      </c>
      <c r="R1189" s="203"/>
      <c r="S1189" s="204">
        <v>26107.42</v>
      </c>
      <c r="Y1189" t="s">
        <v>67159</v>
      </c>
      <c r="Z1189" s="284">
        <v>1303.24</v>
      </c>
      <c r="AB1189" s="276" t="s">
        <v>64019</v>
      </c>
      <c r="AC1189" s="277">
        <v>506.44</v>
      </c>
      <c r="AE1189" s="246" t="s">
        <v>63978</v>
      </c>
      <c r="AF1189" s="247">
        <v>541.70000000000005</v>
      </c>
      <c r="AH1189" s="226" t="s">
        <v>15792</v>
      </c>
      <c r="AI1189" s="227">
        <v>242339.93</v>
      </c>
      <c r="AK1189" s="207" t="s">
        <v>15779</v>
      </c>
      <c r="AL1189" s="208">
        <v>61880</v>
      </c>
      <c r="AM1189" s="93"/>
      <c r="AN1189" s="199" t="s">
        <v>32025</v>
      </c>
      <c r="AO1189" s="200">
        <v>13086.34</v>
      </c>
      <c r="AR1189" s="284"/>
      <c r="AT1189" s="272" t="s">
        <v>38029</v>
      </c>
      <c r="AU1189" s="273">
        <v>985.49</v>
      </c>
      <c r="AW1189" s="244" t="s">
        <v>38232</v>
      </c>
      <c r="AX1189" s="245">
        <v>9073.7099999999991</v>
      </c>
      <c r="AZ1189" s="230" t="s">
        <v>11056</v>
      </c>
      <c r="BA1189" s="231">
        <v>166482.18</v>
      </c>
      <c r="BC1189" s="209" t="s">
        <v>8303</v>
      </c>
      <c r="BD1189" s="210">
        <v>93362.07</v>
      </c>
    </row>
    <row r="1190" spans="5:56" x14ac:dyDescent="0.55000000000000004">
      <c r="E1190" s="282" t="s">
        <v>37725</v>
      </c>
      <c r="F1190" s="282"/>
      <c r="G1190" s="283">
        <v>132.25</v>
      </c>
      <c r="I1190" s="242" t="s">
        <v>37313</v>
      </c>
      <c r="J1190" s="242"/>
      <c r="K1190" s="243">
        <v>90015</v>
      </c>
      <c r="M1190" s="224" t="s">
        <v>4548</v>
      </c>
      <c r="N1190" s="224"/>
      <c r="O1190" s="225">
        <v>512705.33</v>
      </c>
      <c r="Q1190" s="203" t="s">
        <v>1529</v>
      </c>
      <c r="R1190" s="203"/>
      <c r="S1190" s="204">
        <v>1111</v>
      </c>
      <c r="Y1190" t="s">
        <v>67160</v>
      </c>
      <c r="Z1190">
        <v>338.91</v>
      </c>
      <c r="AB1190" s="276" t="s">
        <v>64020</v>
      </c>
      <c r="AC1190" s="277">
        <v>1034.7</v>
      </c>
      <c r="AE1190" s="246" t="s">
        <v>15832</v>
      </c>
      <c r="AF1190" s="247">
        <v>144970.96</v>
      </c>
      <c r="AH1190" s="226" t="s">
        <v>15793</v>
      </c>
      <c r="AI1190" s="227">
        <v>183188.66</v>
      </c>
      <c r="AK1190" s="207" t="s">
        <v>15780</v>
      </c>
      <c r="AL1190" s="208">
        <v>147400</v>
      </c>
      <c r="AM1190" s="93"/>
      <c r="AN1190" s="199" t="s">
        <v>13494</v>
      </c>
      <c r="AO1190" s="200">
        <v>2994.69</v>
      </c>
      <c r="AR1190" s="284"/>
      <c r="AT1190" s="272" t="s">
        <v>38037</v>
      </c>
      <c r="AU1190" s="273">
        <v>132.25</v>
      </c>
      <c r="AW1190" s="244" t="s">
        <v>38242</v>
      </c>
      <c r="AX1190" s="245">
        <v>90015</v>
      </c>
      <c r="AZ1190" s="230" t="s">
        <v>11057</v>
      </c>
      <c r="BA1190" s="231">
        <v>512705.33</v>
      </c>
      <c r="BC1190" s="209" t="s">
        <v>8519</v>
      </c>
      <c r="BD1190" s="210">
        <v>283698.45</v>
      </c>
    </row>
    <row r="1191" spans="5:56" x14ac:dyDescent="0.55000000000000004">
      <c r="E1191" s="282" t="s">
        <v>37729</v>
      </c>
      <c r="F1191" s="282"/>
      <c r="G1191" s="283">
        <v>8171.4</v>
      </c>
      <c r="I1191" s="242" t="s">
        <v>37314</v>
      </c>
      <c r="J1191" s="242"/>
      <c r="K1191" s="243">
        <v>46836.81</v>
      </c>
      <c r="M1191" s="224" t="s">
        <v>4633</v>
      </c>
      <c r="N1191" s="224"/>
      <c r="O1191" s="225">
        <v>9666</v>
      </c>
      <c r="Q1191" s="203" t="s">
        <v>1530</v>
      </c>
      <c r="R1191" s="203"/>
      <c r="S1191" s="204">
        <v>2691</v>
      </c>
      <c r="Y1191" t="s">
        <v>71298</v>
      </c>
      <c r="Z1191" s="284">
        <v>18031</v>
      </c>
      <c r="AB1191" s="276" t="s">
        <v>44472</v>
      </c>
      <c r="AC1191" s="277">
        <v>212.48</v>
      </c>
      <c r="AE1191" s="246" t="s">
        <v>15833</v>
      </c>
      <c r="AF1191" s="247">
        <v>472056.06</v>
      </c>
      <c r="AH1191" s="226" t="s">
        <v>15794</v>
      </c>
      <c r="AI1191" s="227">
        <v>19091.830000000002</v>
      </c>
      <c r="AK1191" s="207" t="s">
        <v>15781</v>
      </c>
      <c r="AL1191" s="208">
        <v>23422.32</v>
      </c>
      <c r="AM1191" s="93"/>
      <c r="AN1191" s="199" t="s">
        <v>13495</v>
      </c>
      <c r="AO1191" s="200">
        <v>2994.69</v>
      </c>
      <c r="AR1191" s="284"/>
      <c r="AT1191" s="272" t="s">
        <v>38061</v>
      </c>
      <c r="AU1191" s="273">
        <v>8171.4</v>
      </c>
      <c r="AW1191" s="244" t="s">
        <v>38250</v>
      </c>
      <c r="AX1191" s="245">
        <v>46836.81</v>
      </c>
      <c r="AZ1191" s="230" t="s">
        <v>11060</v>
      </c>
      <c r="BA1191" s="231">
        <v>9666</v>
      </c>
      <c r="BC1191" s="209" t="s">
        <v>8690</v>
      </c>
      <c r="BD1191" s="210">
        <v>14280.22</v>
      </c>
    </row>
    <row r="1192" spans="5:56" x14ac:dyDescent="0.55000000000000004">
      <c r="E1192" s="282" t="s">
        <v>37731</v>
      </c>
      <c r="F1192" s="282"/>
      <c r="G1192" s="283">
        <v>210</v>
      </c>
      <c r="I1192" s="242" t="s">
        <v>37315</v>
      </c>
      <c r="J1192" s="242"/>
      <c r="K1192" s="243">
        <v>52121.04</v>
      </c>
      <c r="M1192" s="224" t="s">
        <v>4634</v>
      </c>
      <c r="N1192" s="224"/>
      <c r="O1192" s="225">
        <v>12500</v>
      </c>
      <c r="Q1192" s="203" t="s">
        <v>1531</v>
      </c>
      <c r="R1192" s="203"/>
      <c r="S1192" s="204">
        <v>100302</v>
      </c>
      <c r="Y1192" t="s">
        <v>67162</v>
      </c>
      <c r="Z1192" s="284">
        <v>1293.44</v>
      </c>
      <c r="AB1192" s="276" t="s">
        <v>67032</v>
      </c>
      <c r="AC1192" s="277">
        <v>1731.26</v>
      </c>
      <c r="AE1192" s="246" t="s">
        <v>33125</v>
      </c>
      <c r="AF1192" s="247">
        <v>288051.21000000002</v>
      </c>
      <c r="AH1192" s="226" t="s">
        <v>15795</v>
      </c>
      <c r="AI1192" s="227">
        <v>903.15</v>
      </c>
      <c r="AK1192" s="207" t="s">
        <v>15782</v>
      </c>
      <c r="AL1192" s="208">
        <v>195149.22</v>
      </c>
      <c r="AM1192" s="93"/>
      <c r="AN1192" s="199" t="s">
        <v>19901</v>
      </c>
      <c r="AO1192" s="200">
        <v>13086.34</v>
      </c>
      <c r="AT1192" s="272" t="s">
        <v>38070</v>
      </c>
      <c r="AU1192" s="273">
        <v>210</v>
      </c>
      <c r="AW1192" s="244" t="s">
        <v>38257</v>
      </c>
      <c r="AX1192" s="245">
        <v>52121.04</v>
      </c>
      <c r="AZ1192" s="230" t="s">
        <v>11061</v>
      </c>
      <c r="BA1192" s="231">
        <v>12500</v>
      </c>
      <c r="BC1192" s="209" t="s">
        <v>8934</v>
      </c>
      <c r="BD1192" s="210">
        <v>135000</v>
      </c>
    </row>
    <row r="1193" spans="5:56" x14ac:dyDescent="0.55000000000000004">
      <c r="E1193" s="282" t="s">
        <v>37732</v>
      </c>
      <c r="F1193" s="282"/>
      <c r="G1193" s="283">
        <v>0.04</v>
      </c>
      <c r="I1193" s="242" t="s">
        <v>37316</v>
      </c>
      <c r="J1193" s="242"/>
      <c r="K1193" s="243">
        <v>6647.46</v>
      </c>
      <c r="M1193" s="224" t="s">
        <v>4635</v>
      </c>
      <c r="N1193" s="224"/>
      <c r="O1193" s="225">
        <v>11444.52</v>
      </c>
      <c r="Q1193" s="203" t="s">
        <v>1532</v>
      </c>
      <c r="R1193" s="203"/>
      <c r="S1193" s="204">
        <v>25515</v>
      </c>
      <c r="Y1193" t="s">
        <v>67163</v>
      </c>
      <c r="Z1193" s="284">
        <v>4334.6499999999996</v>
      </c>
      <c r="AB1193" s="276" t="s">
        <v>64021</v>
      </c>
      <c r="AC1193" s="277">
        <v>-116.65</v>
      </c>
      <c r="AE1193" s="246" t="s">
        <v>15834</v>
      </c>
      <c r="AF1193" s="247">
        <v>13477.56</v>
      </c>
      <c r="AH1193" s="226" t="s">
        <v>49635</v>
      </c>
      <c r="AI1193" s="227">
        <v>760</v>
      </c>
      <c r="AK1193" s="207" t="s">
        <v>15783</v>
      </c>
      <c r="AL1193" s="208">
        <v>102565.79</v>
      </c>
      <c r="AM1193" s="93"/>
      <c r="AN1193" s="199" t="s">
        <v>32026</v>
      </c>
      <c r="AO1193" s="200">
        <v>1674.98</v>
      </c>
      <c r="AR1193" s="284"/>
      <c r="AT1193" s="272" t="s">
        <v>38077</v>
      </c>
      <c r="AU1193" s="273">
        <v>0.04</v>
      </c>
      <c r="AW1193" s="244" t="s">
        <v>38265</v>
      </c>
      <c r="AX1193" s="245">
        <v>6647.46</v>
      </c>
      <c r="AZ1193" s="230" t="s">
        <v>11062</v>
      </c>
      <c r="BA1193" s="231">
        <v>11444.52</v>
      </c>
      <c r="BC1193" s="209" t="s">
        <v>9272</v>
      </c>
      <c r="BD1193" s="210">
        <v>1410954.69</v>
      </c>
    </row>
    <row r="1194" spans="5:56" x14ac:dyDescent="0.55000000000000004">
      <c r="E1194" s="282" t="s">
        <v>37733</v>
      </c>
      <c r="F1194" s="282"/>
      <c r="G1194" s="283">
        <v>31672.3</v>
      </c>
      <c r="I1194" s="242" t="s">
        <v>37318</v>
      </c>
      <c r="J1194" s="242"/>
      <c r="K1194" s="243">
        <v>1623.74</v>
      </c>
      <c r="M1194" s="224" t="s">
        <v>4636</v>
      </c>
      <c r="N1194" s="224"/>
      <c r="O1194" s="225">
        <v>34806</v>
      </c>
      <c r="Q1194" s="203" t="s">
        <v>1533</v>
      </c>
      <c r="R1194" s="203"/>
      <c r="S1194" s="204">
        <v>285.68</v>
      </c>
      <c r="Y1194" t="s">
        <v>71299</v>
      </c>
      <c r="Z1194" s="284">
        <v>1349.08</v>
      </c>
      <c r="AB1194" s="276" t="s">
        <v>48706</v>
      </c>
      <c r="AC1194" s="277">
        <v>4739.38</v>
      </c>
      <c r="AE1194" s="246" t="s">
        <v>36020</v>
      </c>
      <c r="AF1194" s="247">
        <v>30964.94</v>
      </c>
      <c r="AH1194" s="226" t="s">
        <v>15798</v>
      </c>
      <c r="AI1194" s="227">
        <v>31455.16</v>
      </c>
      <c r="AK1194" s="207" t="s">
        <v>15784</v>
      </c>
      <c r="AL1194" s="208">
        <v>31570.560000000001</v>
      </c>
      <c r="AM1194" s="93"/>
      <c r="AN1194" s="199" t="s">
        <v>32027</v>
      </c>
      <c r="AO1194" s="200">
        <v>2249.94</v>
      </c>
      <c r="AR1194" s="284"/>
      <c r="AT1194" s="272" t="s">
        <v>38082</v>
      </c>
      <c r="AU1194" s="273">
        <v>31672.3</v>
      </c>
      <c r="AW1194" s="244" t="s">
        <v>38275</v>
      </c>
      <c r="AX1194" s="245">
        <v>1623.74</v>
      </c>
      <c r="AZ1194" s="230" t="s">
        <v>11063</v>
      </c>
      <c r="BA1194" s="231">
        <v>34806</v>
      </c>
      <c r="BC1194" s="209" t="s">
        <v>9515</v>
      </c>
      <c r="BD1194" s="210">
        <v>41603.980000000003</v>
      </c>
    </row>
    <row r="1195" spans="5:56" x14ac:dyDescent="0.55000000000000004">
      <c r="E1195" s="282" t="s">
        <v>37734</v>
      </c>
      <c r="F1195" s="282"/>
      <c r="G1195" s="283">
        <v>110866.18</v>
      </c>
      <c r="I1195" s="242" t="s">
        <v>37319</v>
      </c>
      <c r="J1195" s="242"/>
      <c r="K1195" s="243">
        <v>235744.08</v>
      </c>
      <c r="M1195" s="224" t="s">
        <v>4638</v>
      </c>
      <c r="N1195" s="224"/>
      <c r="O1195" s="225">
        <v>11508.6</v>
      </c>
      <c r="Q1195" s="203" t="s">
        <v>1534</v>
      </c>
      <c r="R1195" s="203"/>
      <c r="S1195" s="204">
        <v>763</v>
      </c>
      <c r="Y1195" t="s">
        <v>67164</v>
      </c>
      <c r="Z1195">
        <v>795.33</v>
      </c>
      <c r="AB1195" s="276" t="s">
        <v>48707</v>
      </c>
      <c r="AC1195" s="277">
        <v>362.58</v>
      </c>
      <c r="AE1195" s="246" t="s">
        <v>15835</v>
      </c>
      <c r="AF1195" s="247">
        <v>10000</v>
      </c>
      <c r="AH1195" s="226" t="s">
        <v>15799</v>
      </c>
      <c r="AI1195" s="227">
        <v>24018.78</v>
      </c>
      <c r="AK1195" s="207" t="s">
        <v>15785</v>
      </c>
      <c r="AL1195" s="208">
        <v>702540.72</v>
      </c>
      <c r="AM1195" s="93"/>
      <c r="AN1195" s="199" t="s">
        <v>32028</v>
      </c>
      <c r="AO1195" s="200">
        <v>23.51</v>
      </c>
      <c r="AR1195" s="284"/>
      <c r="AT1195" s="272" t="s">
        <v>38087</v>
      </c>
      <c r="AU1195" s="273">
        <v>110866.18</v>
      </c>
      <c r="AW1195" s="244" t="s">
        <v>38280</v>
      </c>
      <c r="AX1195" s="245">
        <v>235744.08</v>
      </c>
      <c r="AZ1195" s="230" t="s">
        <v>11065</v>
      </c>
      <c r="BA1195" s="231">
        <v>11508.6</v>
      </c>
      <c r="BC1195" s="209" t="s">
        <v>10893</v>
      </c>
      <c r="BD1195" s="210">
        <v>21151.93</v>
      </c>
    </row>
    <row r="1196" spans="5:56" x14ac:dyDescent="0.55000000000000004">
      <c r="E1196" s="282" t="s">
        <v>65566</v>
      </c>
      <c r="F1196" s="282"/>
      <c r="G1196" s="283">
        <v>1312</v>
      </c>
      <c r="I1196" s="242" t="s">
        <v>37320</v>
      </c>
      <c r="J1196" s="242"/>
      <c r="K1196" s="243">
        <v>13351.64</v>
      </c>
      <c r="M1196" s="224" t="s">
        <v>12309</v>
      </c>
      <c r="N1196" s="224"/>
      <c r="O1196" s="225">
        <v>1092.5</v>
      </c>
      <c r="Q1196" s="203" t="s">
        <v>1535</v>
      </c>
      <c r="R1196" s="203"/>
      <c r="S1196" s="204">
        <v>29420</v>
      </c>
      <c r="Y1196" t="s">
        <v>48743</v>
      </c>
      <c r="Z1196" s="284">
        <v>2714.75</v>
      </c>
      <c r="AB1196" s="276" t="s">
        <v>48708</v>
      </c>
      <c r="AC1196" s="277">
        <v>1185.8</v>
      </c>
      <c r="AE1196" s="246" t="s">
        <v>15837</v>
      </c>
      <c r="AF1196" s="247">
        <v>356872.11</v>
      </c>
      <c r="AH1196" s="226" t="s">
        <v>15802</v>
      </c>
      <c r="AI1196" s="227">
        <v>3445.44</v>
      </c>
      <c r="AK1196" s="207" t="s">
        <v>15786</v>
      </c>
      <c r="AL1196" s="208">
        <v>298032.03000000003</v>
      </c>
      <c r="AM1196" s="93"/>
      <c r="AN1196" s="199" t="s">
        <v>32029</v>
      </c>
      <c r="AO1196" s="200">
        <v>11441.57</v>
      </c>
      <c r="AT1196" s="272" t="s">
        <v>38092</v>
      </c>
      <c r="AU1196" s="273">
        <v>1312</v>
      </c>
      <c r="AW1196" s="244" t="s">
        <v>38285</v>
      </c>
      <c r="AX1196" s="245">
        <v>13351.64</v>
      </c>
      <c r="AZ1196" s="230" t="s">
        <v>12065</v>
      </c>
      <c r="BA1196" s="231">
        <v>1092.5</v>
      </c>
      <c r="BC1196" s="209" t="s">
        <v>11067</v>
      </c>
      <c r="BD1196" s="210">
        <v>6097.4</v>
      </c>
    </row>
    <row r="1197" spans="5:56" x14ac:dyDescent="0.55000000000000004">
      <c r="E1197" s="282" t="s">
        <v>65567</v>
      </c>
      <c r="F1197" s="282"/>
      <c r="G1197" s="283">
        <v>1001.96</v>
      </c>
      <c r="I1197" s="242" t="s">
        <v>37322</v>
      </c>
      <c r="J1197" s="242"/>
      <c r="K1197" s="243">
        <v>27267.33</v>
      </c>
      <c r="M1197" s="224" t="s">
        <v>4639</v>
      </c>
      <c r="N1197" s="224"/>
      <c r="O1197" s="225">
        <v>9666</v>
      </c>
      <c r="Q1197" s="203" t="s">
        <v>1536</v>
      </c>
      <c r="R1197" s="203"/>
      <c r="S1197" s="204">
        <v>3325.56</v>
      </c>
      <c r="Y1197" t="s">
        <v>71300</v>
      </c>
      <c r="Z1197" s="284">
        <v>1291</v>
      </c>
      <c r="AB1197" s="276" t="s">
        <v>58955</v>
      </c>
      <c r="AC1197" s="277">
        <v>5000</v>
      </c>
      <c r="AE1197" s="246" t="s">
        <v>51647</v>
      </c>
      <c r="AF1197" s="247">
        <v>102151.18</v>
      </c>
      <c r="AH1197" s="226" t="s">
        <v>47753</v>
      </c>
      <c r="AI1197" s="227">
        <v>-11246.89</v>
      </c>
      <c r="AK1197" s="207" t="s">
        <v>15787</v>
      </c>
      <c r="AL1197" s="208">
        <v>151321.73000000001</v>
      </c>
      <c r="AM1197" s="93"/>
      <c r="AN1197" s="199" t="s">
        <v>32030</v>
      </c>
      <c r="AO1197" s="200">
        <v>1674.98</v>
      </c>
      <c r="AT1197" s="272" t="s">
        <v>38095</v>
      </c>
      <c r="AU1197" s="273">
        <v>1001.96</v>
      </c>
      <c r="AW1197" s="244" t="s">
        <v>38304</v>
      </c>
      <c r="AX1197" s="245">
        <v>27267.33</v>
      </c>
      <c r="AZ1197" s="230" t="s">
        <v>11066</v>
      </c>
      <c r="BA1197" s="231">
        <v>9666</v>
      </c>
      <c r="BC1197" s="209" t="s">
        <v>11525</v>
      </c>
      <c r="BD1197" s="210">
        <v>542874.93999999994</v>
      </c>
    </row>
    <row r="1198" spans="5:56" x14ac:dyDescent="0.55000000000000004">
      <c r="E1198" s="282" t="s">
        <v>37736</v>
      </c>
      <c r="F1198" s="282"/>
      <c r="G1198" s="283">
        <v>141.4</v>
      </c>
      <c r="I1198" s="242" t="s">
        <v>37323</v>
      </c>
      <c r="J1198" s="242"/>
      <c r="K1198" s="243">
        <v>313317.15999999997</v>
      </c>
      <c r="M1198" s="224" t="s">
        <v>12310</v>
      </c>
      <c r="N1198" s="224"/>
      <c r="O1198" s="225">
        <v>18073</v>
      </c>
      <c r="Q1198" s="203" t="s">
        <v>1537</v>
      </c>
      <c r="R1198" s="203"/>
      <c r="S1198" s="204">
        <v>167213.20000000001</v>
      </c>
      <c r="Y1198" t="s">
        <v>33235</v>
      </c>
      <c r="Z1198" s="284">
        <v>2700</v>
      </c>
      <c r="AB1198" s="276" t="s">
        <v>58956</v>
      </c>
      <c r="AC1198" s="277">
        <v>2061.5</v>
      </c>
      <c r="AE1198" s="246" t="s">
        <v>15838</v>
      </c>
      <c r="AF1198" s="247">
        <v>122678.43</v>
      </c>
      <c r="AH1198" s="226" t="s">
        <v>47754</v>
      </c>
      <c r="AI1198" s="227">
        <v>73625.13</v>
      </c>
      <c r="AK1198" s="207" t="s">
        <v>15788</v>
      </c>
      <c r="AL1198" s="208">
        <v>11599.95</v>
      </c>
      <c r="AM1198" s="93"/>
      <c r="AN1198" s="199" t="s">
        <v>19907</v>
      </c>
      <c r="AO1198" s="200">
        <v>2249.94</v>
      </c>
      <c r="AR1198" s="284"/>
      <c r="AT1198" s="272" t="s">
        <v>38122</v>
      </c>
      <c r="AU1198" s="273">
        <v>141.4</v>
      </c>
      <c r="AW1198" s="244" t="s">
        <v>38311</v>
      </c>
      <c r="AX1198" s="245">
        <v>313317.15999999997</v>
      </c>
      <c r="AZ1198" s="230" t="s">
        <v>12064</v>
      </c>
      <c r="BA1198" s="231">
        <v>18073</v>
      </c>
      <c r="BC1198" s="209" t="s">
        <v>11870</v>
      </c>
      <c r="BD1198" s="210">
        <v>772326.8</v>
      </c>
    </row>
    <row r="1199" spans="5:56" x14ac:dyDescent="0.55000000000000004">
      <c r="E1199" s="282" t="s">
        <v>37738</v>
      </c>
      <c r="F1199" s="282"/>
      <c r="G1199" s="283">
        <v>1563.86</v>
      </c>
      <c r="I1199" s="242" t="s">
        <v>37325</v>
      </c>
      <c r="J1199" s="242"/>
      <c r="K1199" s="243">
        <v>138986.70000000001</v>
      </c>
      <c r="M1199" s="224" t="s">
        <v>4640</v>
      </c>
      <c r="N1199" s="224"/>
      <c r="O1199" s="225">
        <v>4491.95</v>
      </c>
      <c r="Q1199" s="203" t="s">
        <v>1538</v>
      </c>
      <c r="R1199" s="203"/>
      <c r="S1199" s="204">
        <v>4919.9399999999996</v>
      </c>
      <c r="Y1199" t="s">
        <v>54934</v>
      </c>
      <c r="Z1199" s="284">
        <v>3600</v>
      </c>
      <c r="AB1199" s="276" t="s">
        <v>47819</v>
      </c>
      <c r="AC1199" s="277">
        <v>1123.52</v>
      </c>
      <c r="AE1199" s="246" t="s">
        <v>40123</v>
      </c>
      <c r="AF1199" s="247">
        <v>1479.04</v>
      </c>
      <c r="AH1199" s="226" t="s">
        <v>34557</v>
      </c>
      <c r="AI1199" s="227">
        <v>11564.78</v>
      </c>
      <c r="AK1199" s="207" t="s">
        <v>15789</v>
      </c>
      <c r="AL1199" s="208">
        <v>69300.62</v>
      </c>
      <c r="AM1199" s="93"/>
      <c r="AN1199" s="199" t="s">
        <v>32031</v>
      </c>
      <c r="AO1199" s="200">
        <v>23.51</v>
      </c>
      <c r="AR1199" s="284"/>
      <c r="AT1199" s="272" t="s">
        <v>38149</v>
      </c>
      <c r="AU1199" s="273">
        <v>1563.86</v>
      </c>
      <c r="AW1199" s="244" t="s">
        <v>38324</v>
      </c>
      <c r="AX1199" s="245">
        <v>138986.70000000001</v>
      </c>
      <c r="AZ1199" s="230" t="s">
        <v>9650</v>
      </c>
      <c r="BA1199" s="231">
        <v>4491.95</v>
      </c>
      <c r="BC1199" s="209" t="s">
        <v>9825</v>
      </c>
      <c r="BD1199" s="210">
        <v>3996379.76</v>
      </c>
    </row>
    <row r="1200" spans="5:56" x14ac:dyDescent="0.55000000000000004">
      <c r="E1200" s="282" t="s">
        <v>65571</v>
      </c>
      <c r="F1200" s="282"/>
      <c r="G1200" s="283">
        <v>98159.19</v>
      </c>
      <c r="I1200" s="242" t="s">
        <v>37326</v>
      </c>
      <c r="J1200" s="242"/>
      <c r="K1200" s="243">
        <v>1000</v>
      </c>
      <c r="M1200" s="224" t="s">
        <v>4549</v>
      </c>
      <c r="N1200" s="224"/>
      <c r="O1200" s="225">
        <v>110864.13</v>
      </c>
      <c r="Q1200" s="203" t="s">
        <v>1539</v>
      </c>
      <c r="R1200" s="203"/>
      <c r="S1200" s="204">
        <v>1636</v>
      </c>
      <c r="Y1200" t="s">
        <v>17144</v>
      </c>
      <c r="Z1200">
        <v>481.95</v>
      </c>
      <c r="AB1200" s="276" t="s">
        <v>67033</v>
      </c>
      <c r="AC1200" s="277">
        <v>27.29</v>
      </c>
      <c r="AE1200" s="246" t="s">
        <v>47757</v>
      </c>
      <c r="AF1200" s="247">
        <v>-50779.8</v>
      </c>
      <c r="AH1200" s="226" t="s">
        <v>47755</v>
      </c>
      <c r="AI1200" s="227">
        <v>33339.43</v>
      </c>
      <c r="AK1200" s="207" t="s">
        <v>15790</v>
      </c>
      <c r="AL1200" s="208">
        <v>44005.47</v>
      </c>
      <c r="AM1200" s="93"/>
      <c r="AN1200" s="199" t="s">
        <v>32032</v>
      </c>
      <c r="AO1200" s="200">
        <v>11441.57</v>
      </c>
      <c r="AT1200" s="272" t="s">
        <v>38156</v>
      </c>
      <c r="AU1200" s="273">
        <v>98159.19</v>
      </c>
      <c r="AW1200" s="244" t="s">
        <v>38328</v>
      </c>
      <c r="AX1200" s="245">
        <v>1000</v>
      </c>
      <c r="AZ1200" s="230" t="s">
        <v>11067</v>
      </c>
      <c r="BA1200" s="231">
        <v>110864.13</v>
      </c>
      <c r="BC1200" s="209" t="s">
        <v>6676</v>
      </c>
      <c r="BD1200" s="210">
        <v>36358</v>
      </c>
    </row>
    <row r="1201" spans="5:56" x14ac:dyDescent="0.55000000000000004">
      <c r="E1201" s="282" t="s">
        <v>37739</v>
      </c>
      <c r="F1201" s="282"/>
      <c r="G1201" s="283">
        <v>332.93</v>
      </c>
      <c r="I1201" s="242" t="s">
        <v>37327</v>
      </c>
      <c r="J1201" s="242"/>
      <c r="K1201" s="243">
        <v>81344.69</v>
      </c>
      <c r="M1201" s="224" t="s">
        <v>4641</v>
      </c>
      <c r="N1201" s="224"/>
      <c r="O1201" s="225">
        <v>17701.45</v>
      </c>
      <c r="Q1201" s="203" t="s">
        <v>1540</v>
      </c>
      <c r="R1201" s="203"/>
      <c r="S1201" s="204">
        <v>9453</v>
      </c>
      <c r="Y1201" t="s">
        <v>33236</v>
      </c>
      <c r="Z1201">
        <v>865.44</v>
      </c>
      <c r="AB1201" s="276" t="s">
        <v>64022</v>
      </c>
      <c r="AC1201" s="277">
        <v>1546.54</v>
      </c>
      <c r="AE1201" s="246" t="s">
        <v>40124</v>
      </c>
      <c r="AF1201" s="247">
        <v>1371342.5</v>
      </c>
      <c r="AH1201" s="226" t="s">
        <v>34558</v>
      </c>
      <c r="AI1201" s="227">
        <v>9067.44</v>
      </c>
      <c r="AK1201" s="207" t="s">
        <v>15791</v>
      </c>
      <c r="AL1201" s="208">
        <v>133872.95999999999</v>
      </c>
      <c r="AM1201" s="93"/>
      <c r="AN1201" s="199" t="s">
        <v>32033</v>
      </c>
      <c r="AO1201" s="200">
        <v>9510.35</v>
      </c>
      <c r="AR1201" s="284"/>
      <c r="AT1201" s="272" t="s">
        <v>38158</v>
      </c>
      <c r="AU1201" s="273">
        <v>332.93</v>
      </c>
      <c r="AW1201" s="244" t="s">
        <v>38335</v>
      </c>
      <c r="AX1201" s="245">
        <v>81344.69</v>
      </c>
      <c r="AZ1201" s="230" t="s">
        <v>11068</v>
      </c>
      <c r="BA1201" s="231">
        <v>17701.45</v>
      </c>
      <c r="BC1201" s="209" t="s">
        <v>7093</v>
      </c>
      <c r="BD1201" s="210">
        <v>2649</v>
      </c>
    </row>
    <row r="1202" spans="5:56" x14ac:dyDescent="0.55000000000000004">
      <c r="E1202" s="282" t="s">
        <v>37742</v>
      </c>
      <c r="F1202" s="282"/>
      <c r="G1202" s="283">
        <v>-390.43</v>
      </c>
      <c r="I1202" s="242" t="s">
        <v>37328</v>
      </c>
      <c r="J1202" s="242"/>
      <c r="K1202" s="243">
        <v>97996.54</v>
      </c>
      <c r="M1202" s="224" t="s">
        <v>3626</v>
      </c>
      <c r="N1202" s="224"/>
      <c r="O1202" s="225">
        <v>764860</v>
      </c>
      <c r="Q1202" s="203" t="s">
        <v>1541</v>
      </c>
      <c r="R1202" s="203"/>
      <c r="S1202" s="204">
        <v>872718</v>
      </c>
      <c r="Y1202" t="s">
        <v>38933</v>
      </c>
      <c r="Z1202" s="284">
        <v>8044.83</v>
      </c>
      <c r="AB1202" s="276" t="s">
        <v>48709</v>
      </c>
      <c r="AC1202" s="277">
        <v>3539.68</v>
      </c>
      <c r="AE1202" s="246" t="s">
        <v>38865</v>
      </c>
      <c r="AF1202" s="247">
        <v>71468.960000000006</v>
      </c>
      <c r="AH1202" s="226" t="s">
        <v>49636</v>
      </c>
      <c r="AI1202" s="227">
        <v>974.73</v>
      </c>
      <c r="AK1202" s="207" t="s">
        <v>15792</v>
      </c>
      <c r="AL1202" s="208">
        <v>394487.25</v>
      </c>
      <c r="AM1202" s="93"/>
      <c r="AN1202" s="199" t="s">
        <v>32034</v>
      </c>
      <c r="AO1202" s="200">
        <v>6956.72</v>
      </c>
      <c r="AR1202" s="284"/>
      <c r="AT1202" s="272" t="s">
        <v>38178</v>
      </c>
      <c r="AU1202" s="273">
        <v>-390.43</v>
      </c>
      <c r="AW1202" s="244" t="s">
        <v>38342</v>
      </c>
      <c r="AX1202" s="245">
        <v>97996.54</v>
      </c>
      <c r="AZ1202" s="230" t="s">
        <v>9651</v>
      </c>
      <c r="BA1202" s="231">
        <v>764860</v>
      </c>
      <c r="BC1202" s="209" t="s">
        <v>7344</v>
      </c>
      <c r="BD1202" s="210">
        <v>18578</v>
      </c>
    </row>
    <row r="1203" spans="5:56" x14ac:dyDescent="0.55000000000000004">
      <c r="E1203" s="282" t="s">
        <v>37743</v>
      </c>
      <c r="F1203" s="282"/>
      <c r="G1203" s="283">
        <v>28789.07</v>
      </c>
      <c r="I1203" s="242" t="s">
        <v>37329</v>
      </c>
      <c r="J1203" s="242"/>
      <c r="K1203" s="243">
        <v>5920.78</v>
      </c>
      <c r="M1203" s="224" t="s">
        <v>4643</v>
      </c>
      <c r="N1203" s="224"/>
      <c r="O1203" s="225">
        <v>9666</v>
      </c>
      <c r="Q1203" s="203" t="s">
        <v>1542</v>
      </c>
      <c r="R1203" s="203"/>
      <c r="S1203" s="204">
        <v>3191.48</v>
      </c>
      <c r="Y1203" t="s">
        <v>34687</v>
      </c>
      <c r="Z1203" s="284">
        <v>6110.6</v>
      </c>
      <c r="AB1203" s="276" t="s">
        <v>47820</v>
      </c>
      <c r="AC1203" s="277">
        <v>720</v>
      </c>
      <c r="AE1203" s="246" t="s">
        <v>63559</v>
      </c>
      <c r="AF1203" s="247">
        <v>20058.75</v>
      </c>
      <c r="AH1203" s="226" t="s">
        <v>51643</v>
      </c>
      <c r="AI1203" s="227">
        <v>14349.49</v>
      </c>
      <c r="AK1203" s="207" t="s">
        <v>15793</v>
      </c>
      <c r="AL1203" s="208">
        <v>243320.29</v>
      </c>
      <c r="AM1203" s="93"/>
      <c r="AN1203" s="199" t="s">
        <v>32035</v>
      </c>
      <c r="AO1203" s="200">
        <v>82773.27</v>
      </c>
      <c r="AR1203" s="284"/>
      <c r="AT1203" s="272" t="s">
        <v>38183</v>
      </c>
      <c r="AU1203" s="273">
        <v>28789.07</v>
      </c>
      <c r="AW1203" s="244" t="s">
        <v>38346</v>
      </c>
      <c r="AX1203" s="245">
        <v>5920.78</v>
      </c>
      <c r="AZ1203" s="230" t="s">
        <v>11070</v>
      </c>
      <c r="BA1203" s="231">
        <v>9666</v>
      </c>
      <c r="BC1203" s="209" t="s">
        <v>7755</v>
      </c>
      <c r="BD1203" s="210">
        <v>3097</v>
      </c>
    </row>
    <row r="1204" spans="5:56" x14ac:dyDescent="0.55000000000000004">
      <c r="E1204" s="282" t="s">
        <v>65574</v>
      </c>
      <c r="F1204" s="282"/>
      <c r="G1204" s="283">
        <v>2270</v>
      </c>
      <c r="I1204" s="242" t="s">
        <v>37330</v>
      </c>
      <c r="J1204" s="242"/>
      <c r="K1204" s="243">
        <v>47287.15</v>
      </c>
      <c r="M1204" s="224" t="s">
        <v>4644</v>
      </c>
      <c r="N1204" s="224"/>
      <c r="O1204" s="225">
        <v>163.4</v>
      </c>
      <c r="Q1204" s="203" t="s">
        <v>1543</v>
      </c>
      <c r="R1204" s="203"/>
      <c r="S1204" s="204">
        <v>1098</v>
      </c>
      <c r="Y1204" t="s">
        <v>33239</v>
      </c>
      <c r="Z1204" s="284">
        <v>1450.65</v>
      </c>
      <c r="AB1204" s="276" t="s">
        <v>64023</v>
      </c>
      <c r="AC1204" s="277">
        <v>-16.47</v>
      </c>
      <c r="AE1204" s="246" t="s">
        <v>44414</v>
      </c>
      <c r="AF1204" s="247">
        <v>23474</v>
      </c>
      <c r="AH1204" s="226" t="s">
        <v>46673</v>
      </c>
      <c r="AI1204" s="227">
        <v>4399.6099999999997</v>
      </c>
      <c r="AK1204" s="207" t="s">
        <v>15794</v>
      </c>
      <c r="AL1204" s="208">
        <v>28765.47</v>
      </c>
      <c r="AM1204" s="93"/>
      <c r="AN1204" s="199" t="s">
        <v>32036</v>
      </c>
      <c r="AO1204" s="200">
        <v>96672.44</v>
      </c>
      <c r="AR1204" s="284"/>
      <c r="AT1204" s="272" t="s">
        <v>38206</v>
      </c>
      <c r="AU1204" s="273">
        <v>2270</v>
      </c>
      <c r="AW1204" s="244" t="s">
        <v>38356</v>
      </c>
      <c r="AX1204" s="245">
        <v>47287.15</v>
      </c>
      <c r="AZ1204" s="230" t="s">
        <v>11071</v>
      </c>
      <c r="BA1204" s="231">
        <v>163.4</v>
      </c>
      <c r="BC1204" s="209" t="s">
        <v>8044</v>
      </c>
      <c r="BD1204" s="210">
        <v>6702.79</v>
      </c>
    </row>
    <row r="1205" spans="5:56" x14ac:dyDescent="0.55000000000000004">
      <c r="E1205" s="282" t="s">
        <v>65575</v>
      </c>
      <c r="F1205" s="282"/>
      <c r="G1205" s="283">
        <v>23440</v>
      </c>
      <c r="I1205" s="242" t="s">
        <v>37331</v>
      </c>
      <c r="J1205" s="242"/>
      <c r="K1205" s="243">
        <v>11246.1</v>
      </c>
      <c r="M1205" s="224" t="s">
        <v>4645</v>
      </c>
      <c r="N1205" s="224"/>
      <c r="O1205" s="225">
        <v>15971.25</v>
      </c>
      <c r="Q1205" s="203" t="s">
        <v>1544</v>
      </c>
      <c r="R1205" s="203"/>
      <c r="S1205" s="204">
        <v>3213</v>
      </c>
      <c r="Y1205" t="s">
        <v>60252</v>
      </c>
      <c r="Z1205" s="284">
        <v>-7003.47</v>
      </c>
      <c r="AB1205" s="276" t="s">
        <v>54882</v>
      </c>
      <c r="AC1205" s="277">
        <v>4579.6000000000004</v>
      </c>
      <c r="AE1205" s="246" t="s">
        <v>44415</v>
      </c>
      <c r="AF1205" s="247">
        <v>1795.66</v>
      </c>
      <c r="AH1205" s="226" t="s">
        <v>34559</v>
      </c>
      <c r="AI1205" s="227">
        <v>277955.12</v>
      </c>
      <c r="AK1205" s="207" t="s">
        <v>15795</v>
      </c>
      <c r="AL1205" s="208">
        <v>89732.94</v>
      </c>
      <c r="AM1205" s="93"/>
      <c r="AN1205" s="199" t="s">
        <v>32037</v>
      </c>
      <c r="AO1205" s="200">
        <v>80329.149999999994</v>
      </c>
      <c r="AR1205" s="284"/>
      <c r="AT1205" s="272" t="s">
        <v>38224</v>
      </c>
      <c r="AU1205" s="273">
        <v>23440</v>
      </c>
      <c r="AW1205" s="244" t="s">
        <v>38361</v>
      </c>
      <c r="AX1205" s="245">
        <v>11246.1</v>
      </c>
      <c r="AZ1205" s="230" t="s">
        <v>11072</v>
      </c>
      <c r="BA1205" s="231">
        <v>15971.25</v>
      </c>
      <c r="BC1205" s="209" t="s">
        <v>8520</v>
      </c>
      <c r="BD1205" s="210">
        <v>127877.67</v>
      </c>
    </row>
    <row r="1206" spans="5:56" x14ac:dyDescent="0.55000000000000004">
      <c r="E1206" s="282" t="s">
        <v>37746</v>
      </c>
      <c r="F1206" s="282"/>
      <c r="G1206" s="283">
        <v>6884.36</v>
      </c>
      <c r="I1206" s="242" t="s">
        <v>37332</v>
      </c>
      <c r="J1206" s="242"/>
      <c r="K1206" s="243">
        <v>34268.239999999998</v>
      </c>
      <c r="M1206" s="224" t="s">
        <v>4749</v>
      </c>
      <c r="N1206" s="224"/>
      <c r="O1206" s="225">
        <v>9665.02</v>
      </c>
      <c r="Q1206" s="203" t="s">
        <v>1545</v>
      </c>
      <c r="R1206" s="203"/>
      <c r="S1206" s="204">
        <v>80883.990000000005</v>
      </c>
      <c r="Y1206" t="s">
        <v>64079</v>
      </c>
      <c r="Z1206" s="284">
        <v>81668.89</v>
      </c>
      <c r="AB1206" s="276" t="s">
        <v>40134</v>
      </c>
      <c r="AC1206" s="277">
        <v>4137.88</v>
      </c>
      <c r="AE1206" s="246" t="s">
        <v>44416</v>
      </c>
      <c r="AF1206" s="247">
        <v>5133.25</v>
      </c>
      <c r="AH1206" s="226" t="s">
        <v>49637</v>
      </c>
      <c r="AI1206" s="227">
        <v>900</v>
      </c>
      <c r="AK1206" s="207" t="s">
        <v>15796</v>
      </c>
      <c r="AL1206" s="208">
        <v>176800.93</v>
      </c>
      <c r="AM1206" s="93"/>
      <c r="AN1206" s="199" t="s">
        <v>32038</v>
      </c>
      <c r="AO1206" s="200">
        <v>21130.29</v>
      </c>
      <c r="AR1206" s="284"/>
      <c r="AT1206" s="272" t="s">
        <v>38229</v>
      </c>
      <c r="AU1206" s="273">
        <v>6884.36</v>
      </c>
      <c r="AW1206" s="244" t="s">
        <v>38366</v>
      </c>
      <c r="AX1206" s="245">
        <v>34268.239999999998</v>
      </c>
      <c r="AZ1206" s="230" t="s">
        <v>11073</v>
      </c>
      <c r="BA1206" s="231">
        <v>9665.02</v>
      </c>
      <c r="BC1206" s="209" t="s">
        <v>8935</v>
      </c>
      <c r="BD1206" s="210">
        <v>23420</v>
      </c>
    </row>
    <row r="1207" spans="5:56" x14ac:dyDescent="0.55000000000000004">
      <c r="E1207" s="282" t="s">
        <v>37749</v>
      </c>
      <c r="F1207" s="282"/>
      <c r="G1207" s="283">
        <v>14038.22</v>
      </c>
      <c r="I1207" s="242" t="s">
        <v>37333</v>
      </c>
      <c r="J1207" s="242"/>
      <c r="K1207" s="243">
        <v>53671.4</v>
      </c>
      <c r="M1207" s="224" t="s">
        <v>4550</v>
      </c>
      <c r="N1207" s="224"/>
      <c r="O1207" s="225">
        <v>208289.19</v>
      </c>
      <c r="Q1207" s="203" t="s">
        <v>1546</v>
      </c>
      <c r="R1207" s="203"/>
      <c r="S1207" s="204">
        <v>3976</v>
      </c>
      <c r="Y1207" t="s">
        <v>67173</v>
      </c>
      <c r="Z1207">
        <v>797.11</v>
      </c>
      <c r="AB1207" s="276" t="s">
        <v>54885</v>
      </c>
      <c r="AC1207" s="277">
        <v>71.89</v>
      </c>
      <c r="AE1207" s="246" t="s">
        <v>61785</v>
      </c>
      <c r="AF1207" s="247">
        <v>3581.46</v>
      </c>
      <c r="AH1207" s="226" t="s">
        <v>34560</v>
      </c>
      <c r="AI1207" s="227">
        <v>26325.34</v>
      </c>
      <c r="AK1207" s="207" t="s">
        <v>15797</v>
      </c>
      <c r="AL1207" s="208">
        <v>96000</v>
      </c>
      <c r="AM1207" s="93"/>
      <c r="AN1207" s="199" t="s">
        <v>32039</v>
      </c>
      <c r="AO1207" s="200">
        <v>46290.51</v>
      </c>
      <c r="AR1207" s="284"/>
      <c r="AT1207" s="272" t="s">
        <v>38244</v>
      </c>
      <c r="AU1207" s="273">
        <v>14038.22</v>
      </c>
      <c r="AW1207" s="244" t="s">
        <v>38372</v>
      </c>
      <c r="AX1207" s="245">
        <v>53671.4</v>
      </c>
      <c r="AZ1207" s="230" t="s">
        <v>9652</v>
      </c>
      <c r="BA1207" s="231">
        <v>208289.19</v>
      </c>
      <c r="BC1207" s="209" t="s">
        <v>9273</v>
      </c>
      <c r="BD1207" s="210">
        <v>168364.98</v>
      </c>
    </row>
    <row r="1208" spans="5:56" x14ac:dyDescent="0.55000000000000004">
      <c r="E1208" s="282" t="s">
        <v>37751</v>
      </c>
      <c r="F1208" s="282"/>
      <c r="G1208" s="283">
        <v>2230.79</v>
      </c>
      <c r="I1208" s="242" t="s">
        <v>37334</v>
      </c>
      <c r="J1208" s="242"/>
      <c r="K1208" s="243">
        <v>994072.37</v>
      </c>
      <c r="M1208" s="224" t="s">
        <v>4551</v>
      </c>
      <c r="N1208" s="224"/>
      <c r="O1208" s="225">
        <v>375827.23</v>
      </c>
      <c r="Q1208" s="203" t="s">
        <v>1547</v>
      </c>
      <c r="R1208" s="203"/>
      <c r="S1208" s="204">
        <v>2526.9</v>
      </c>
      <c r="Y1208" t="s">
        <v>67183</v>
      </c>
      <c r="Z1208" s="284">
        <v>11876.64</v>
      </c>
      <c r="AB1208" s="276" t="s">
        <v>40135</v>
      </c>
      <c r="AC1208" s="277">
        <v>672.4</v>
      </c>
      <c r="AE1208" s="246" t="s">
        <v>55825</v>
      </c>
      <c r="AF1208" s="247">
        <v>163931.89000000001</v>
      </c>
      <c r="AH1208" s="226" t="s">
        <v>34561</v>
      </c>
      <c r="AI1208" s="227">
        <v>23233.58</v>
      </c>
      <c r="AK1208" s="207" t="s">
        <v>15798</v>
      </c>
      <c r="AL1208" s="208">
        <v>67283.399999999994</v>
      </c>
      <c r="AM1208" s="93"/>
      <c r="AN1208" s="199" t="s">
        <v>32040</v>
      </c>
      <c r="AO1208" s="200">
        <v>34.6</v>
      </c>
      <c r="AR1208" s="284"/>
      <c r="AT1208" s="272" t="s">
        <v>38252</v>
      </c>
      <c r="AU1208" s="273">
        <v>2230.79</v>
      </c>
      <c r="AW1208" s="244" t="s">
        <v>38377</v>
      </c>
      <c r="AX1208" s="245">
        <v>994072.37</v>
      </c>
      <c r="AZ1208" s="230" t="s">
        <v>9653</v>
      </c>
      <c r="BA1208" s="231">
        <v>375827.23</v>
      </c>
      <c r="BC1208" s="209" t="s">
        <v>11068</v>
      </c>
      <c r="BD1208" s="210">
        <v>7064.55</v>
      </c>
    </row>
    <row r="1209" spans="5:56" x14ac:dyDescent="0.55000000000000004">
      <c r="E1209" s="282" t="s">
        <v>37753</v>
      </c>
      <c r="F1209" s="282"/>
      <c r="G1209" s="283">
        <v>54.53</v>
      </c>
      <c r="I1209" s="242" t="s">
        <v>37337</v>
      </c>
      <c r="J1209" s="242"/>
      <c r="K1209" s="243">
        <v>4664</v>
      </c>
      <c r="M1209" s="224" t="s">
        <v>4646</v>
      </c>
      <c r="N1209" s="224"/>
      <c r="O1209" s="225">
        <v>28225</v>
      </c>
      <c r="Q1209" s="203" t="s">
        <v>1548</v>
      </c>
      <c r="R1209" s="203"/>
      <c r="S1209" s="204">
        <v>1397</v>
      </c>
      <c r="Y1209" t="s">
        <v>67185</v>
      </c>
      <c r="Z1209">
        <v>747.92</v>
      </c>
      <c r="AB1209" s="276" t="s">
        <v>40136</v>
      </c>
      <c r="AC1209" s="277">
        <v>2454.27</v>
      </c>
      <c r="AE1209" s="246" t="s">
        <v>55826</v>
      </c>
      <c r="AF1209" s="247">
        <v>13236.89</v>
      </c>
      <c r="AH1209" s="226" t="s">
        <v>34562</v>
      </c>
      <c r="AI1209" s="227">
        <v>62820.3</v>
      </c>
      <c r="AK1209" s="207" t="s">
        <v>15799</v>
      </c>
      <c r="AL1209" s="208">
        <v>614415.63</v>
      </c>
      <c r="AM1209" s="93"/>
      <c r="AN1209" s="199" t="s">
        <v>32041</v>
      </c>
      <c r="AO1209" s="200">
        <v>212640.26</v>
      </c>
      <c r="AR1209" s="284"/>
      <c r="AT1209" s="272" t="s">
        <v>38259</v>
      </c>
      <c r="AU1209" s="273">
        <v>54.53</v>
      </c>
      <c r="AW1209" s="244" t="s">
        <v>38404</v>
      </c>
      <c r="AX1209" s="245">
        <v>4664</v>
      </c>
      <c r="AZ1209" s="230" t="s">
        <v>11074</v>
      </c>
      <c r="BA1209" s="231">
        <v>28225</v>
      </c>
      <c r="BC1209" s="209" t="s">
        <v>11526</v>
      </c>
      <c r="BD1209" s="210">
        <v>51266.63</v>
      </c>
    </row>
    <row r="1210" spans="5:56" x14ac:dyDescent="0.55000000000000004">
      <c r="E1210" s="282" t="s">
        <v>37755</v>
      </c>
      <c r="F1210" s="282"/>
      <c r="G1210" s="283">
        <v>3728.11</v>
      </c>
      <c r="I1210" s="242" t="s">
        <v>37338</v>
      </c>
      <c r="J1210" s="242"/>
      <c r="K1210" s="243">
        <v>3117.62</v>
      </c>
      <c r="M1210" s="224" t="s">
        <v>4648</v>
      </c>
      <c r="N1210" s="224"/>
      <c r="O1210" s="225">
        <v>5166</v>
      </c>
      <c r="Q1210" s="203" t="s">
        <v>1549</v>
      </c>
      <c r="R1210" s="203"/>
      <c r="S1210" s="204">
        <v>3698.17</v>
      </c>
      <c r="Y1210" t="s">
        <v>67186</v>
      </c>
      <c r="Z1210" s="284">
        <v>2855.13</v>
      </c>
      <c r="AB1210" s="276" t="s">
        <v>40137</v>
      </c>
      <c r="AC1210" s="277">
        <v>4679.68</v>
      </c>
      <c r="AE1210" s="246" t="s">
        <v>55827</v>
      </c>
      <c r="AF1210" s="247">
        <v>250.98</v>
      </c>
      <c r="AH1210" s="226" t="s">
        <v>34563</v>
      </c>
      <c r="AI1210" s="227">
        <v>32322.18</v>
      </c>
      <c r="AK1210" s="207" t="s">
        <v>15800</v>
      </c>
      <c r="AL1210" s="208">
        <v>1861.8</v>
      </c>
      <c r="AM1210" s="93"/>
      <c r="AN1210" s="199" t="s">
        <v>32042</v>
      </c>
      <c r="AO1210" s="200">
        <v>55874.48</v>
      </c>
      <c r="AT1210" s="272" t="s">
        <v>38267</v>
      </c>
      <c r="AU1210" s="273">
        <v>3728.11</v>
      </c>
      <c r="AW1210" s="244" t="s">
        <v>38409</v>
      </c>
      <c r="AX1210" s="245">
        <v>3117.62</v>
      </c>
      <c r="AZ1210" s="230" t="s">
        <v>11076</v>
      </c>
      <c r="BA1210" s="231">
        <v>5166</v>
      </c>
      <c r="BC1210" s="209" t="s">
        <v>9826</v>
      </c>
      <c r="BD1210" s="210">
        <v>445378.62</v>
      </c>
    </row>
    <row r="1211" spans="5:56" x14ac:dyDescent="0.55000000000000004">
      <c r="E1211" s="282" t="s">
        <v>37756</v>
      </c>
      <c r="F1211" s="282"/>
      <c r="G1211" s="283">
        <v>2544.73</v>
      </c>
      <c r="I1211" s="242" t="s">
        <v>37339</v>
      </c>
      <c r="J1211" s="242"/>
      <c r="K1211" s="243">
        <v>4175.17</v>
      </c>
      <c r="M1211" s="224" t="s">
        <v>4649</v>
      </c>
      <c r="N1211" s="224"/>
      <c r="O1211" s="225">
        <v>9666</v>
      </c>
      <c r="Q1211" s="203" t="s">
        <v>1550</v>
      </c>
      <c r="R1211" s="203"/>
      <c r="S1211" s="204">
        <v>1193</v>
      </c>
      <c r="Y1211" t="s">
        <v>69695</v>
      </c>
      <c r="Z1211" s="284">
        <v>2023.74</v>
      </c>
      <c r="AB1211" s="276" t="s">
        <v>64025</v>
      </c>
      <c r="AC1211" s="277">
        <v>-306.91000000000003</v>
      </c>
      <c r="AE1211" s="246" t="s">
        <v>54796</v>
      </c>
      <c r="AF1211" s="247">
        <v>4145</v>
      </c>
      <c r="AH1211" s="226" t="s">
        <v>49638</v>
      </c>
      <c r="AI1211" s="227">
        <v>2391.89</v>
      </c>
      <c r="AK1211" s="207" t="s">
        <v>15801</v>
      </c>
      <c r="AL1211" s="208">
        <v>144252.56</v>
      </c>
      <c r="AM1211" s="93"/>
      <c r="AN1211" s="199" t="s">
        <v>32043</v>
      </c>
      <c r="AO1211" s="200">
        <v>63553.97</v>
      </c>
      <c r="AR1211" s="284"/>
      <c r="AT1211" s="272" t="s">
        <v>38272</v>
      </c>
      <c r="AU1211" s="273">
        <v>2544.73</v>
      </c>
      <c r="AW1211" s="244" t="s">
        <v>38422</v>
      </c>
      <c r="AX1211" s="245">
        <v>4175.17</v>
      </c>
      <c r="AZ1211" s="230" t="s">
        <v>11077</v>
      </c>
      <c r="BA1211" s="231">
        <v>9666</v>
      </c>
      <c r="BC1211" s="209" t="s">
        <v>6677</v>
      </c>
      <c r="BD1211" s="210">
        <v>1303953.8600000001</v>
      </c>
    </row>
    <row r="1212" spans="5:56" x14ac:dyDescent="0.55000000000000004">
      <c r="E1212" s="282" t="s">
        <v>37757</v>
      </c>
      <c r="F1212" s="282"/>
      <c r="G1212" s="283">
        <v>1319.25</v>
      </c>
      <c r="I1212" s="242" t="s">
        <v>37340</v>
      </c>
      <c r="J1212" s="242"/>
      <c r="K1212" s="243">
        <v>431</v>
      </c>
      <c r="M1212" s="224" t="s">
        <v>4552</v>
      </c>
      <c r="N1212" s="224"/>
      <c r="O1212" s="225">
        <v>26377.54</v>
      </c>
      <c r="Q1212" s="203" t="s">
        <v>1551</v>
      </c>
      <c r="R1212" s="203"/>
      <c r="S1212" s="204">
        <v>14170.54</v>
      </c>
      <c r="Y1212" t="s">
        <v>71301</v>
      </c>
      <c r="Z1212" s="284">
        <v>6870</v>
      </c>
      <c r="AB1212" s="276" t="s">
        <v>67034</v>
      </c>
      <c r="AC1212" s="277">
        <v>975.75</v>
      </c>
      <c r="AE1212" s="246" t="s">
        <v>55828</v>
      </c>
      <c r="AF1212" s="247">
        <v>4310.58</v>
      </c>
      <c r="AH1212" s="226" t="s">
        <v>51644</v>
      </c>
      <c r="AI1212" s="227">
        <v>49145.74</v>
      </c>
      <c r="AK1212" s="207" t="s">
        <v>15802</v>
      </c>
      <c r="AL1212" s="208">
        <v>759.78</v>
      </c>
      <c r="AM1212" s="93"/>
      <c r="AN1212" s="199" t="s">
        <v>32044</v>
      </c>
      <c r="AO1212" s="200">
        <v>64318.46</v>
      </c>
      <c r="AR1212" s="284"/>
      <c r="AT1212" s="272" t="s">
        <v>38277</v>
      </c>
      <c r="AU1212" s="273">
        <v>1319.25</v>
      </c>
      <c r="AW1212" s="244" t="s">
        <v>38432</v>
      </c>
      <c r="AX1212" s="245">
        <v>431</v>
      </c>
      <c r="AZ1212" s="230" t="s">
        <v>9654</v>
      </c>
      <c r="BA1212" s="231">
        <v>26377.54</v>
      </c>
      <c r="BC1212" s="209" t="s">
        <v>6914</v>
      </c>
      <c r="BD1212" s="210">
        <v>157348.95000000001</v>
      </c>
    </row>
    <row r="1213" spans="5:56" x14ac:dyDescent="0.55000000000000004">
      <c r="E1213" s="282" t="s">
        <v>37758</v>
      </c>
      <c r="F1213" s="282"/>
      <c r="G1213" s="283">
        <v>7318.02</v>
      </c>
      <c r="I1213" s="242" t="s">
        <v>37341</v>
      </c>
      <c r="J1213" s="242"/>
      <c r="K1213" s="243">
        <v>54151.94</v>
      </c>
      <c r="M1213" s="224" t="s">
        <v>3627</v>
      </c>
      <c r="N1213" s="224"/>
      <c r="O1213" s="225">
        <v>260.98</v>
      </c>
      <c r="Q1213" s="203" t="s">
        <v>1552</v>
      </c>
      <c r="R1213" s="203"/>
      <c r="S1213" s="204">
        <v>1281</v>
      </c>
      <c r="Y1213" t="s">
        <v>69696</v>
      </c>
      <c r="Z1213">
        <v>252.95</v>
      </c>
      <c r="AB1213" s="276" t="s">
        <v>67035</v>
      </c>
      <c r="AC1213" s="277">
        <v>9689.26</v>
      </c>
      <c r="AE1213" s="246" t="s">
        <v>55829</v>
      </c>
      <c r="AF1213" s="247">
        <v>2385</v>
      </c>
      <c r="AH1213" s="226" t="s">
        <v>48685</v>
      </c>
      <c r="AI1213" s="227">
        <v>119769.21</v>
      </c>
      <c r="AK1213" s="207" t="s">
        <v>15803</v>
      </c>
      <c r="AL1213" s="208">
        <v>83425.570000000007</v>
      </c>
      <c r="AM1213" s="93"/>
      <c r="AN1213" s="199" t="s">
        <v>32045</v>
      </c>
      <c r="AO1213" s="200">
        <v>412538.5</v>
      </c>
      <c r="AR1213" s="284"/>
      <c r="AT1213" s="272" t="s">
        <v>38282</v>
      </c>
      <c r="AU1213" s="273">
        <v>7318.02</v>
      </c>
      <c r="AW1213" s="244" t="s">
        <v>38442</v>
      </c>
      <c r="AX1213" s="245">
        <v>54151.94</v>
      </c>
      <c r="AZ1213" s="230" t="s">
        <v>9655</v>
      </c>
      <c r="BA1213" s="231">
        <v>260.98</v>
      </c>
      <c r="BC1213" s="209" t="s">
        <v>7094</v>
      </c>
      <c r="BD1213" s="210">
        <v>7548.67</v>
      </c>
    </row>
    <row r="1214" spans="5:56" x14ac:dyDescent="0.55000000000000004">
      <c r="E1214" s="282" t="s">
        <v>37759</v>
      </c>
      <c r="F1214" s="282"/>
      <c r="G1214" s="283">
        <v>627.47</v>
      </c>
      <c r="I1214" s="242" t="s">
        <v>37342</v>
      </c>
      <c r="J1214" s="242"/>
      <c r="K1214" s="243">
        <v>6008</v>
      </c>
      <c r="M1214" s="224" t="s">
        <v>4553</v>
      </c>
      <c r="N1214" s="224"/>
      <c r="O1214" s="225">
        <v>70773.55</v>
      </c>
      <c r="Q1214" s="203" t="s">
        <v>1553</v>
      </c>
      <c r="R1214" s="203"/>
      <c r="S1214" s="204">
        <v>3730</v>
      </c>
      <c r="Y1214" t="s">
        <v>59518</v>
      </c>
      <c r="Z1214">
        <v>680.79</v>
      </c>
      <c r="AB1214" s="276" t="s">
        <v>67036</v>
      </c>
      <c r="AC1214" s="277">
        <v>27.42</v>
      </c>
      <c r="AE1214" s="246" t="s">
        <v>54797</v>
      </c>
      <c r="AF1214" s="247">
        <v>7632.74</v>
      </c>
      <c r="AH1214" s="226" t="s">
        <v>15807</v>
      </c>
      <c r="AI1214" s="227">
        <v>40.29</v>
      </c>
      <c r="AK1214" s="207" t="s">
        <v>15804</v>
      </c>
      <c r="AL1214" s="208">
        <v>77900.95</v>
      </c>
      <c r="AM1214" s="93"/>
      <c r="AN1214" s="199" t="s">
        <v>20031</v>
      </c>
      <c r="AO1214" s="200">
        <v>9510.35</v>
      </c>
      <c r="AR1214" s="284"/>
      <c r="AT1214" s="272" t="s">
        <v>38287</v>
      </c>
      <c r="AU1214" s="273">
        <v>627.47</v>
      </c>
      <c r="AW1214" s="244" t="s">
        <v>38448</v>
      </c>
      <c r="AX1214" s="245">
        <v>6008</v>
      </c>
      <c r="AZ1214" s="230" t="s">
        <v>9656</v>
      </c>
      <c r="BA1214" s="231">
        <v>70773.55</v>
      </c>
      <c r="BC1214" s="209" t="s">
        <v>7345</v>
      </c>
      <c r="BD1214" s="210">
        <v>2397823.7999999998</v>
      </c>
    </row>
    <row r="1215" spans="5:56" x14ac:dyDescent="0.55000000000000004">
      <c r="E1215" s="282" t="s">
        <v>65578</v>
      </c>
      <c r="F1215" s="282"/>
      <c r="G1215" s="283">
        <v>426</v>
      </c>
      <c r="I1215" s="242" t="s">
        <v>37343</v>
      </c>
      <c r="J1215" s="242"/>
      <c r="K1215" s="243">
        <v>118734.63</v>
      </c>
      <c r="M1215" s="224" t="s">
        <v>4554</v>
      </c>
      <c r="N1215" s="224"/>
      <c r="O1215" s="225">
        <v>89553.53</v>
      </c>
      <c r="Q1215" s="203" t="s">
        <v>1554</v>
      </c>
      <c r="R1215" s="203"/>
      <c r="S1215" s="204">
        <v>9060</v>
      </c>
      <c r="Y1215" t="s">
        <v>60071</v>
      </c>
      <c r="Z1215" s="284">
        <v>4434.4399999999996</v>
      </c>
      <c r="AB1215" s="276" t="s">
        <v>67037</v>
      </c>
      <c r="AC1215" s="277">
        <v>817.42</v>
      </c>
      <c r="AE1215" s="246" t="s">
        <v>57250</v>
      </c>
      <c r="AF1215" s="247">
        <v>45.17</v>
      </c>
      <c r="AH1215" s="226" t="s">
        <v>15809</v>
      </c>
      <c r="AI1215" s="227">
        <v>78396.75</v>
      </c>
      <c r="AK1215" s="207" t="s">
        <v>15805</v>
      </c>
      <c r="AL1215" s="208">
        <v>168831</v>
      </c>
      <c r="AM1215" s="93"/>
      <c r="AN1215" s="199" t="s">
        <v>20032</v>
      </c>
      <c r="AO1215" s="200">
        <v>6956.72</v>
      </c>
      <c r="AR1215" s="284"/>
      <c r="AT1215" s="272" t="s">
        <v>38293</v>
      </c>
      <c r="AU1215" s="273">
        <v>426</v>
      </c>
      <c r="AW1215" s="244" t="s">
        <v>38454</v>
      </c>
      <c r="AX1215" s="245">
        <v>118734.63</v>
      </c>
      <c r="AZ1215" s="230" t="s">
        <v>9657</v>
      </c>
      <c r="BA1215" s="231">
        <v>89553.53</v>
      </c>
      <c r="BC1215" s="209" t="s">
        <v>7599</v>
      </c>
      <c r="BD1215" s="210">
        <v>579587.56000000006</v>
      </c>
    </row>
    <row r="1216" spans="5:56" x14ac:dyDescent="0.55000000000000004">
      <c r="E1216" s="282" t="s">
        <v>37763</v>
      </c>
      <c r="F1216" s="282"/>
      <c r="G1216" s="283">
        <v>1420.47</v>
      </c>
      <c r="I1216" s="242" t="s">
        <v>37344</v>
      </c>
      <c r="J1216" s="242"/>
      <c r="K1216" s="243">
        <v>107821.63</v>
      </c>
      <c r="M1216" s="224" t="s">
        <v>4555</v>
      </c>
      <c r="N1216" s="224"/>
      <c r="O1216" s="225">
        <v>889133.82</v>
      </c>
      <c r="Q1216" s="203" t="s">
        <v>1555</v>
      </c>
      <c r="R1216" s="203"/>
      <c r="S1216" s="204">
        <v>2018.23</v>
      </c>
      <c r="Y1216" t="s">
        <v>71302</v>
      </c>
      <c r="Z1216" s="284">
        <v>29382.6</v>
      </c>
      <c r="AB1216" s="276" t="s">
        <v>67038</v>
      </c>
      <c r="AC1216" s="277">
        <v>2662.23</v>
      </c>
      <c r="AE1216" s="246" t="s">
        <v>54798</v>
      </c>
      <c r="AF1216" s="247">
        <v>14989.29</v>
      </c>
      <c r="AH1216" s="226" t="s">
        <v>49639</v>
      </c>
      <c r="AI1216" s="227">
        <v>11.22</v>
      </c>
      <c r="AK1216" s="207" t="s">
        <v>15806</v>
      </c>
      <c r="AL1216" s="208">
        <v>74800</v>
      </c>
      <c r="AM1216" s="93"/>
      <c r="AN1216" s="199" t="s">
        <v>20035</v>
      </c>
      <c r="AO1216" s="200">
        <v>82773.27</v>
      </c>
      <c r="AR1216" s="284"/>
      <c r="AT1216" s="272" t="s">
        <v>38313</v>
      </c>
      <c r="AU1216" s="273">
        <v>1420.47</v>
      </c>
      <c r="AW1216" s="244" t="s">
        <v>38465</v>
      </c>
      <c r="AX1216" s="245">
        <v>107821.63</v>
      </c>
      <c r="AZ1216" s="230" t="s">
        <v>11079</v>
      </c>
      <c r="BA1216" s="231">
        <v>889133.82</v>
      </c>
      <c r="BC1216" s="209" t="s">
        <v>7756</v>
      </c>
      <c r="BD1216" s="210">
        <v>839863.87</v>
      </c>
    </row>
    <row r="1217" spans="5:56" x14ac:dyDescent="0.55000000000000004">
      <c r="E1217" s="282" t="s">
        <v>65580</v>
      </c>
      <c r="F1217" s="282"/>
      <c r="G1217" s="283">
        <v>2261</v>
      </c>
      <c r="I1217" s="242" t="s">
        <v>37345</v>
      </c>
      <c r="J1217" s="242"/>
      <c r="K1217" s="243">
        <v>77452.62</v>
      </c>
      <c r="M1217" s="224" t="s">
        <v>4651</v>
      </c>
      <c r="N1217" s="224"/>
      <c r="O1217" s="225">
        <v>9666</v>
      </c>
      <c r="Q1217" s="203" t="s">
        <v>1556</v>
      </c>
      <c r="R1217" s="203"/>
      <c r="S1217" s="204">
        <v>715</v>
      </c>
      <c r="Y1217" t="s">
        <v>71303</v>
      </c>
      <c r="Z1217" s="284">
        <v>1662.3</v>
      </c>
      <c r="AB1217" s="276" t="s">
        <v>64027</v>
      </c>
      <c r="AC1217" s="277">
        <v>-23.66</v>
      </c>
      <c r="AE1217" s="246" t="s">
        <v>54799</v>
      </c>
      <c r="AF1217" s="247">
        <v>47292.89</v>
      </c>
      <c r="AH1217" s="226" t="s">
        <v>15810</v>
      </c>
      <c r="AI1217" s="227">
        <v>15157.99</v>
      </c>
      <c r="AK1217" s="207" t="s">
        <v>15807</v>
      </c>
      <c r="AL1217" s="208">
        <v>2695.53</v>
      </c>
      <c r="AM1217" s="93"/>
      <c r="AN1217" s="199" t="s">
        <v>20036</v>
      </c>
      <c r="AO1217" s="200">
        <v>96672.44</v>
      </c>
      <c r="AR1217" s="284"/>
      <c r="AT1217" s="272" t="s">
        <v>38315</v>
      </c>
      <c r="AU1217" s="273">
        <v>2261</v>
      </c>
      <c r="AW1217" s="244" t="s">
        <v>38471</v>
      </c>
      <c r="AX1217" s="245">
        <v>77452.62</v>
      </c>
      <c r="AZ1217" s="230" t="s">
        <v>11080</v>
      </c>
      <c r="BA1217" s="231">
        <v>9666</v>
      </c>
      <c r="BC1217" s="209" t="s">
        <v>7963</v>
      </c>
      <c r="BD1217" s="210">
        <v>5708</v>
      </c>
    </row>
    <row r="1218" spans="5:56" x14ac:dyDescent="0.55000000000000004">
      <c r="E1218" s="282" t="s">
        <v>37765</v>
      </c>
      <c r="F1218" s="282"/>
      <c r="G1218" s="283">
        <v>36209.08</v>
      </c>
      <c r="I1218" s="242" t="s">
        <v>37346</v>
      </c>
      <c r="J1218" s="242"/>
      <c r="K1218" s="243">
        <v>9870.11</v>
      </c>
      <c r="M1218" s="224" t="s">
        <v>4652</v>
      </c>
      <c r="N1218" s="224"/>
      <c r="O1218" s="225">
        <v>16685.25</v>
      </c>
      <c r="Q1218" s="203" t="s">
        <v>1557</v>
      </c>
      <c r="R1218" s="203"/>
      <c r="S1218" s="204">
        <v>73494</v>
      </c>
      <c r="Y1218" t="s">
        <v>71304</v>
      </c>
      <c r="Z1218" s="284">
        <v>1567.2</v>
      </c>
      <c r="AB1218" s="276" t="s">
        <v>67039</v>
      </c>
      <c r="AC1218" s="277">
        <v>35001.980000000003</v>
      </c>
      <c r="AE1218" s="246" t="s">
        <v>61786</v>
      </c>
      <c r="AF1218" s="247">
        <v>1596.82</v>
      </c>
      <c r="AH1218" s="226" t="s">
        <v>15811</v>
      </c>
      <c r="AI1218" s="227">
        <v>16963.55</v>
      </c>
      <c r="AK1218" s="207" t="s">
        <v>15808</v>
      </c>
      <c r="AL1218" s="208">
        <v>73.510000000000005</v>
      </c>
      <c r="AM1218" s="93"/>
      <c r="AN1218" s="199" t="s">
        <v>20037</v>
      </c>
      <c r="AO1218" s="200">
        <v>80329.149999999994</v>
      </c>
      <c r="AR1218" s="284"/>
      <c r="AT1218" s="272" t="s">
        <v>38326</v>
      </c>
      <c r="AU1218" s="273">
        <v>36209.08</v>
      </c>
      <c r="AW1218" s="244" t="s">
        <v>38489</v>
      </c>
      <c r="AX1218" s="245">
        <v>9870.11</v>
      </c>
      <c r="AZ1218" s="230" t="s">
        <v>11081</v>
      </c>
      <c r="BA1218" s="231">
        <v>16685.25</v>
      </c>
      <c r="BC1218" s="209" t="s">
        <v>8045</v>
      </c>
      <c r="BD1218" s="210">
        <v>380620.07</v>
      </c>
    </row>
    <row r="1219" spans="5:56" x14ac:dyDescent="0.55000000000000004">
      <c r="E1219" s="282" t="s">
        <v>65581</v>
      </c>
      <c r="F1219" s="282"/>
      <c r="G1219" s="283">
        <v>1237</v>
      </c>
      <c r="I1219" s="242" t="s">
        <v>37347</v>
      </c>
      <c r="J1219" s="242"/>
      <c r="K1219" s="243">
        <v>303901.12</v>
      </c>
      <c r="M1219" s="224" t="s">
        <v>4653</v>
      </c>
      <c r="N1219" s="224"/>
      <c r="O1219" s="225">
        <v>19875</v>
      </c>
      <c r="Q1219" s="203" t="s">
        <v>1558</v>
      </c>
      <c r="R1219" s="203"/>
      <c r="S1219" s="204">
        <v>847</v>
      </c>
      <c r="Y1219" t="s">
        <v>71305</v>
      </c>
      <c r="Z1219">
        <v>600</v>
      </c>
      <c r="AB1219" s="276" t="s">
        <v>70385</v>
      </c>
      <c r="AC1219" s="277">
        <v>148.75</v>
      </c>
      <c r="AE1219" s="246" t="s">
        <v>58184</v>
      </c>
      <c r="AF1219" s="247">
        <v>1280</v>
      </c>
      <c r="AH1219" s="226" t="s">
        <v>15812</v>
      </c>
      <c r="AI1219" s="227">
        <v>1547.96</v>
      </c>
      <c r="AK1219" s="207" t="s">
        <v>15809</v>
      </c>
      <c r="AL1219" s="208">
        <v>18017.54</v>
      </c>
      <c r="AM1219" s="93"/>
      <c r="AN1219" s="199" t="s">
        <v>20045</v>
      </c>
      <c r="AO1219" s="200">
        <v>21130.29</v>
      </c>
      <c r="AR1219" s="284"/>
      <c r="AT1219" s="272" t="s">
        <v>38332</v>
      </c>
      <c r="AU1219" s="273">
        <v>1237</v>
      </c>
      <c r="AW1219" s="244" t="s">
        <v>38497</v>
      </c>
      <c r="AX1219" s="245">
        <v>303901.12</v>
      </c>
      <c r="AZ1219" s="230" t="s">
        <v>11082</v>
      </c>
      <c r="BA1219" s="231">
        <v>19875</v>
      </c>
      <c r="BC1219" s="209" t="s">
        <v>8198</v>
      </c>
      <c r="BD1219" s="210">
        <v>211680</v>
      </c>
    </row>
    <row r="1220" spans="5:56" x14ac:dyDescent="0.55000000000000004">
      <c r="E1220" s="282" t="s">
        <v>37767</v>
      </c>
      <c r="F1220" s="282"/>
      <c r="G1220" s="283">
        <v>15644.77</v>
      </c>
      <c r="I1220" s="242" t="s">
        <v>37348</v>
      </c>
      <c r="J1220" s="242"/>
      <c r="K1220" s="243">
        <v>84374.37</v>
      </c>
      <c r="M1220" s="224" t="s">
        <v>4654</v>
      </c>
      <c r="N1220" s="224"/>
      <c r="O1220" s="225">
        <v>8487.35</v>
      </c>
      <c r="Q1220" s="203" t="s">
        <v>1559</v>
      </c>
      <c r="R1220" s="203"/>
      <c r="S1220" s="204">
        <v>177806.65</v>
      </c>
      <c r="Y1220" t="s">
        <v>71306</v>
      </c>
      <c r="Z1220" s="284">
        <v>2540.81</v>
      </c>
      <c r="AB1220" s="276" t="s">
        <v>67040</v>
      </c>
      <c r="AC1220" s="277">
        <v>2689.09</v>
      </c>
      <c r="AE1220" s="246" t="s">
        <v>55830</v>
      </c>
      <c r="AF1220" s="247">
        <v>5411.86</v>
      </c>
      <c r="AH1220" s="226" t="s">
        <v>51645</v>
      </c>
      <c r="AI1220" s="227">
        <v>26677.64</v>
      </c>
      <c r="AK1220" s="207" t="s">
        <v>15810</v>
      </c>
      <c r="AL1220" s="208">
        <v>1593.88</v>
      </c>
      <c r="AM1220" s="93"/>
      <c r="AN1220" s="199" t="s">
        <v>20046</v>
      </c>
      <c r="AO1220" s="200">
        <v>46290.51</v>
      </c>
      <c r="AR1220" s="284"/>
      <c r="AT1220" s="272" t="s">
        <v>38344</v>
      </c>
      <c r="AU1220" s="273">
        <v>15644.77</v>
      </c>
      <c r="AW1220" s="244" t="s">
        <v>38504</v>
      </c>
      <c r="AX1220" s="245">
        <v>84374.37</v>
      </c>
      <c r="AZ1220" s="230" t="s">
        <v>11083</v>
      </c>
      <c r="BA1220" s="231">
        <v>8487.35</v>
      </c>
      <c r="BC1220" s="209" t="s">
        <v>8304</v>
      </c>
      <c r="BD1220" s="210">
        <v>1314157.26</v>
      </c>
    </row>
    <row r="1221" spans="5:56" x14ac:dyDescent="0.55000000000000004">
      <c r="E1221" s="282" t="s">
        <v>65582</v>
      </c>
      <c r="F1221" s="282"/>
      <c r="G1221" s="283">
        <v>934</v>
      </c>
      <c r="I1221" s="242" t="s">
        <v>37349</v>
      </c>
      <c r="J1221" s="242"/>
      <c r="K1221" s="243">
        <v>19376.2</v>
      </c>
      <c r="M1221" s="224" t="s">
        <v>4655</v>
      </c>
      <c r="N1221" s="224"/>
      <c r="O1221" s="225">
        <v>6097.27</v>
      </c>
      <c r="Q1221" s="203" t="s">
        <v>1560</v>
      </c>
      <c r="R1221" s="203"/>
      <c r="S1221" s="204">
        <v>6662</v>
      </c>
      <c r="Y1221" t="s">
        <v>71307</v>
      </c>
      <c r="Z1221" s="284">
        <v>7984.2</v>
      </c>
      <c r="AB1221" s="276" t="s">
        <v>67041</v>
      </c>
      <c r="AC1221" s="277">
        <v>8704.44</v>
      </c>
      <c r="AE1221" s="246" t="s">
        <v>61787</v>
      </c>
      <c r="AF1221" s="247">
        <v>31689.52</v>
      </c>
      <c r="AH1221" s="226" t="s">
        <v>15814</v>
      </c>
      <c r="AI1221" s="227">
        <v>1717.61</v>
      </c>
      <c r="AK1221" s="207" t="s">
        <v>15811</v>
      </c>
      <c r="AL1221" s="208">
        <v>4251.8999999999996</v>
      </c>
      <c r="AM1221" s="93"/>
      <c r="AN1221" s="199" t="s">
        <v>20047</v>
      </c>
      <c r="AO1221" s="200">
        <v>34.6</v>
      </c>
      <c r="AR1221" s="284"/>
      <c r="AT1221" s="272" t="s">
        <v>38353</v>
      </c>
      <c r="AU1221" s="273">
        <v>934</v>
      </c>
      <c r="AW1221" s="244" t="s">
        <v>38509</v>
      </c>
      <c r="AX1221" s="245">
        <v>19376.2</v>
      </c>
      <c r="AZ1221" s="230" t="s">
        <v>11084</v>
      </c>
      <c r="BA1221" s="231">
        <v>6097.27</v>
      </c>
      <c r="BC1221" s="209" t="s">
        <v>8691</v>
      </c>
      <c r="BD1221" s="210">
        <v>128345.7</v>
      </c>
    </row>
    <row r="1222" spans="5:56" x14ac:dyDescent="0.55000000000000004">
      <c r="E1222" s="282" t="s">
        <v>65583</v>
      </c>
      <c r="F1222" s="282"/>
      <c r="G1222" s="283">
        <v>30761</v>
      </c>
      <c r="I1222" s="242" t="s">
        <v>37350</v>
      </c>
      <c r="J1222" s="242"/>
      <c r="K1222" s="243">
        <v>4158.3</v>
      </c>
      <c r="M1222" s="224" t="s">
        <v>12311</v>
      </c>
      <c r="N1222" s="224"/>
      <c r="O1222" s="225">
        <v>9666</v>
      </c>
      <c r="Q1222" s="203" t="s">
        <v>1561</v>
      </c>
      <c r="R1222" s="203"/>
      <c r="S1222" s="204">
        <v>43382</v>
      </c>
      <c r="Y1222" t="s">
        <v>71308</v>
      </c>
      <c r="Z1222" s="284">
        <v>10000</v>
      </c>
      <c r="AB1222" s="276" t="s">
        <v>70386</v>
      </c>
      <c r="AC1222" s="277">
        <v>8737.8799999999992</v>
      </c>
      <c r="AE1222" s="246" t="s">
        <v>51649</v>
      </c>
      <c r="AF1222" s="247">
        <v>3782.09</v>
      </c>
      <c r="AH1222" s="226" t="s">
        <v>47756</v>
      </c>
      <c r="AI1222" s="227">
        <v>-137.16999999999999</v>
      </c>
      <c r="AK1222" s="207" t="s">
        <v>15812</v>
      </c>
      <c r="AL1222" s="208">
        <v>280.58</v>
      </c>
      <c r="AM1222" s="93"/>
      <c r="AN1222" s="199" t="s">
        <v>20049</v>
      </c>
      <c r="AO1222" s="200">
        <v>212640.26</v>
      </c>
      <c r="AR1222" s="284"/>
      <c r="AT1222" s="272" t="s">
        <v>38368</v>
      </c>
      <c r="AU1222" s="273">
        <v>30761</v>
      </c>
      <c r="AW1222" s="244" t="s">
        <v>38515</v>
      </c>
      <c r="AX1222" s="245">
        <v>4158.3</v>
      </c>
      <c r="AZ1222" s="230" t="s">
        <v>12063</v>
      </c>
      <c r="BA1222" s="231">
        <v>9666</v>
      </c>
      <c r="BC1222" s="209" t="s">
        <v>8936</v>
      </c>
      <c r="BD1222" s="210">
        <v>1555636</v>
      </c>
    </row>
    <row r="1223" spans="5:56" x14ac:dyDescent="0.55000000000000004">
      <c r="E1223" s="282" t="s">
        <v>37771</v>
      </c>
      <c r="F1223" s="282"/>
      <c r="G1223" s="283">
        <v>17799.23</v>
      </c>
      <c r="I1223" s="242" t="s">
        <v>37351</v>
      </c>
      <c r="J1223" s="242"/>
      <c r="K1223" s="243">
        <v>3217.49</v>
      </c>
      <c r="M1223" s="224" t="s">
        <v>4556</v>
      </c>
      <c r="N1223" s="224"/>
      <c r="O1223" s="225">
        <v>82775</v>
      </c>
      <c r="Q1223" s="203" t="s">
        <v>1562</v>
      </c>
      <c r="R1223" s="203"/>
      <c r="S1223" s="204">
        <v>644</v>
      </c>
      <c r="Y1223" t="s">
        <v>71309</v>
      </c>
      <c r="Z1223" s="284">
        <v>9804.18</v>
      </c>
      <c r="AB1223" s="276" t="s">
        <v>69851</v>
      </c>
      <c r="AC1223" s="277">
        <v>31105.040000000001</v>
      </c>
      <c r="AE1223" s="246" t="s">
        <v>63027</v>
      </c>
      <c r="AF1223" s="247">
        <v>-731.8</v>
      </c>
      <c r="AH1223" s="226" t="s">
        <v>36018</v>
      </c>
      <c r="AI1223" s="227">
        <v>60114.47</v>
      </c>
      <c r="AK1223" s="207" t="s">
        <v>15813</v>
      </c>
      <c r="AL1223" s="208">
        <v>598.87</v>
      </c>
      <c r="AM1223" s="93"/>
      <c r="AN1223" s="199" t="s">
        <v>20051</v>
      </c>
      <c r="AO1223" s="200">
        <v>55874.48</v>
      </c>
      <c r="AR1223" s="284"/>
      <c r="AT1223" s="272" t="s">
        <v>38374</v>
      </c>
      <c r="AU1223" s="273">
        <v>17799.23</v>
      </c>
      <c r="AW1223" s="244" t="s">
        <v>38519</v>
      </c>
      <c r="AX1223" s="245">
        <v>3217.49</v>
      </c>
      <c r="AZ1223" s="230" t="s">
        <v>11085</v>
      </c>
      <c r="BA1223" s="231">
        <v>82775</v>
      </c>
      <c r="BC1223" s="209" t="s">
        <v>9274</v>
      </c>
      <c r="BD1223" s="210">
        <v>9680948.9299999997</v>
      </c>
    </row>
    <row r="1224" spans="5:56" x14ac:dyDescent="0.55000000000000004">
      <c r="E1224" s="282" t="s">
        <v>37772</v>
      </c>
      <c r="F1224" s="282"/>
      <c r="G1224" s="283">
        <v>189816.12</v>
      </c>
      <c r="I1224" s="242" t="s">
        <v>37352</v>
      </c>
      <c r="J1224" s="242"/>
      <c r="K1224" s="243">
        <v>2642.99</v>
      </c>
      <c r="M1224" s="224" t="s">
        <v>4557</v>
      </c>
      <c r="N1224" s="224"/>
      <c r="O1224" s="225">
        <v>57072.47</v>
      </c>
      <c r="Q1224" s="203" t="s">
        <v>1563</v>
      </c>
      <c r="R1224" s="203"/>
      <c r="S1224" s="204">
        <v>15861</v>
      </c>
      <c r="Y1224" t="s">
        <v>71310</v>
      </c>
      <c r="Z1224" s="284">
        <v>19254.62</v>
      </c>
      <c r="AB1224" s="276" t="s">
        <v>58959</v>
      </c>
      <c r="AC1224" s="277">
        <v>350</v>
      </c>
      <c r="AE1224" s="246" t="s">
        <v>54800</v>
      </c>
      <c r="AF1224" s="247">
        <v>106030.63</v>
      </c>
      <c r="AH1224" s="226" t="s">
        <v>49640</v>
      </c>
      <c r="AI1224" s="227">
        <v>20739.849999999999</v>
      </c>
      <c r="AK1224" s="207" t="s">
        <v>15814</v>
      </c>
      <c r="AL1224" s="208">
        <v>6525.07</v>
      </c>
      <c r="AM1224" s="93"/>
      <c r="AN1224" s="199" t="s">
        <v>20063</v>
      </c>
      <c r="AO1224" s="200">
        <v>63553.97</v>
      </c>
      <c r="AT1224" s="272" t="s">
        <v>38379</v>
      </c>
      <c r="AU1224" s="273">
        <v>189816.12</v>
      </c>
      <c r="AW1224" s="244" t="s">
        <v>38523</v>
      </c>
      <c r="AX1224" s="245">
        <v>2642.99</v>
      </c>
      <c r="AZ1224" s="230" t="s">
        <v>11086</v>
      </c>
      <c r="BA1224" s="231">
        <v>57072.47</v>
      </c>
      <c r="BC1224" s="209" t="s">
        <v>9516</v>
      </c>
      <c r="BD1224" s="210">
        <v>40725.43</v>
      </c>
    </row>
    <row r="1225" spans="5:56" x14ac:dyDescent="0.55000000000000004">
      <c r="E1225" s="282" t="s">
        <v>37774</v>
      </c>
      <c r="F1225" s="282"/>
      <c r="G1225" s="283">
        <v>8266.2000000000007</v>
      </c>
      <c r="I1225" s="242" t="s">
        <v>37353</v>
      </c>
      <c r="J1225" s="242"/>
      <c r="K1225" s="243">
        <v>-61.41</v>
      </c>
      <c r="M1225" s="224" t="s">
        <v>4558</v>
      </c>
      <c r="N1225" s="224"/>
      <c r="O1225" s="225">
        <v>39871.22</v>
      </c>
      <c r="Q1225" s="203" t="s">
        <v>1564</v>
      </c>
      <c r="R1225" s="203"/>
      <c r="S1225" s="204">
        <v>7511.42</v>
      </c>
      <c r="Y1225" t="s">
        <v>71311</v>
      </c>
      <c r="Z1225" s="284">
        <v>20167.11</v>
      </c>
      <c r="AB1225" s="276" t="s">
        <v>64028</v>
      </c>
      <c r="AC1225" s="277">
        <v>845</v>
      </c>
      <c r="AE1225" s="246" t="s">
        <v>54801</v>
      </c>
      <c r="AF1225" s="247">
        <v>2654.5</v>
      </c>
      <c r="AH1225" s="226" t="s">
        <v>51646</v>
      </c>
      <c r="AI1225" s="227">
        <v>2735.1</v>
      </c>
      <c r="AK1225" s="207" t="s">
        <v>15815</v>
      </c>
      <c r="AL1225" s="208">
        <v>498301.3</v>
      </c>
      <c r="AM1225" s="93"/>
      <c r="AN1225" s="199" t="s">
        <v>20065</v>
      </c>
      <c r="AO1225" s="200">
        <v>64318.46</v>
      </c>
      <c r="AT1225" s="272" t="s">
        <v>38411</v>
      </c>
      <c r="AU1225" s="273">
        <v>8266.2000000000007</v>
      </c>
      <c r="AW1225" s="244" t="s">
        <v>38527</v>
      </c>
      <c r="AX1225" s="245">
        <v>-61.41</v>
      </c>
      <c r="AZ1225" s="230" t="s">
        <v>9658</v>
      </c>
      <c r="BA1225" s="231">
        <v>39871.22</v>
      </c>
      <c r="BC1225" s="209" t="s">
        <v>9604</v>
      </c>
      <c r="BD1225" s="210">
        <v>18781.060000000001</v>
      </c>
    </row>
    <row r="1226" spans="5:56" x14ac:dyDescent="0.55000000000000004">
      <c r="E1226" s="282" t="s">
        <v>65587</v>
      </c>
      <c r="F1226" s="282"/>
      <c r="G1226" s="283">
        <v>1551</v>
      </c>
      <c r="I1226" s="242" t="s">
        <v>37354</v>
      </c>
      <c r="J1226" s="242"/>
      <c r="K1226" s="243">
        <v>9928.4699999999993</v>
      </c>
      <c r="M1226" s="224" t="s">
        <v>4559</v>
      </c>
      <c r="N1226" s="224"/>
      <c r="O1226" s="225">
        <v>450305.35</v>
      </c>
      <c r="Q1226" s="203" t="s">
        <v>1565</v>
      </c>
      <c r="R1226" s="203"/>
      <c r="S1226" s="204">
        <v>27822</v>
      </c>
      <c r="Y1226" t="s">
        <v>70424</v>
      </c>
      <c r="Z1226" s="284">
        <v>58069.72</v>
      </c>
      <c r="AB1226" s="276" t="s">
        <v>63056</v>
      </c>
      <c r="AC1226" s="277">
        <v>4635</v>
      </c>
      <c r="AE1226" s="246" t="s">
        <v>54802</v>
      </c>
      <c r="AF1226" s="247">
        <v>569.89</v>
      </c>
      <c r="AH1226" s="226" t="s">
        <v>34564</v>
      </c>
      <c r="AI1226" s="227">
        <v>3046233.39</v>
      </c>
      <c r="AK1226" s="207" t="s">
        <v>15816</v>
      </c>
      <c r="AL1226" s="208">
        <v>23453.06</v>
      </c>
      <c r="AM1226" s="93"/>
      <c r="AN1226" s="199" t="s">
        <v>20071</v>
      </c>
      <c r="AO1226" s="200">
        <v>412538.5</v>
      </c>
      <c r="AR1226" s="284"/>
      <c r="AT1226" s="272" t="s">
        <v>38439</v>
      </c>
      <c r="AU1226" s="273">
        <v>1551</v>
      </c>
      <c r="AW1226" s="244" t="s">
        <v>38531</v>
      </c>
      <c r="AX1226" s="245">
        <v>9928.4699999999993</v>
      </c>
      <c r="AZ1226" s="230" t="s">
        <v>11087</v>
      </c>
      <c r="BA1226" s="231">
        <v>450305.35</v>
      </c>
      <c r="BC1226" s="209" t="s">
        <v>9627</v>
      </c>
      <c r="BD1226" s="210">
        <v>92484.91</v>
      </c>
    </row>
    <row r="1227" spans="5:56" x14ac:dyDescent="0.55000000000000004">
      <c r="E1227" s="282" t="s">
        <v>37779</v>
      </c>
      <c r="F1227" s="282"/>
      <c r="G1227" s="283">
        <v>4475.8900000000003</v>
      </c>
      <c r="I1227" s="242" t="s">
        <v>37355</v>
      </c>
      <c r="J1227" s="242"/>
      <c r="K1227" s="243">
        <v>152219.94</v>
      </c>
      <c r="M1227" s="224" t="s">
        <v>4560</v>
      </c>
      <c r="N1227" s="224"/>
      <c r="O1227" s="225">
        <v>197944.86</v>
      </c>
      <c r="Q1227" s="203" t="s">
        <v>1566</v>
      </c>
      <c r="R1227" s="203"/>
      <c r="S1227" s="204">
        <v>38952</v>
      </c>
      <c r="Y1227" t="s">
        <v>71312</v>
      </c>
      <c r="Z1227" s="284">
        <v>5479.47</v>
      </c>
      <c r="AB1227" s="276" t="s">
        <v>58960</v>
      </c>
      <c r="AC1227" s="277">
        <v>590.38</v>
      </c>
      <c r="AE1227" s="246" t="s">
        <v>54803</v>
      </c>
      <c r="AF1227" s="247">
        <v>895</v>
      </c>
      <c r="AH1227" s="226" t="s">
        <v>36019</v>
      </c>
      <c r="AI1227" s="227">
        <v>756.99</v>
      </c>
      <c r="AK1227" s="207" t="s">
        <v>15817</v>
      </c>
      <c r="AL1227" s="208">
        <v>1946.28</v>
      </c>
      <c r="AM1227" s="93"/>
      <c r="AN1227" s="199" t="s">
        <v>32046</v>
      </c>
      <c r="AO1227" s="200">
        <v>19674.46</v>
      </c>
      <c r="AR1227" s="284"/>
      <c r="AT1227" s="272" t="s">
        <v>38444</v>
      </c>
      <c r="AU1227" s="273">
        <v>4475.8900000000003</v>
      </c>
      <c r="AW1227" s="244" t="s">
        <v>38535</v>
      </c>
      <c r="AX1227" s="245">
        <v>152219.94</v>
      </c>
      <c r="AZ1227" s="230" t="s">
        <v>11088</v>
      </c>
      <c r="BA1227" s="231">
        <v>197944.86</v>
      </c>
      <c r="BC1227" s="209" t="s">
        <v>9651</v>
      </c>
      <c r="BD1227" s="210">
        <v>479989.67</v>
      </c>
    </row>
    <row r="1228" spans="5:56" x14ac:dyDescent="0.55000000000000004">
      <c r="E1228" s="282" t="s">
        <v>65589</v>
      </c>
      <c r="F1228" s="282"/>
      <c r="G1228" s="283">
        <v>70385.820000000007</v>
      </c>
      <c r="I1228" s="242" t="s">
        <v>37356</v>
      </c>
      <c r="J1228" s="242"/>
      <c r="K1228" s="243">
        <v>11922.22</v>
      </c>
      <c r="M1228" s="224" t="s">
        <v>4561</v>
      </c>
      <c r="N1228" s="224"/>
      <c r="O1228" s="225">
        <v>251608.71</v>
      </c>
      <c r="Q1228" s="203" t="s">
        <v>1567</v>
      </c>
      <c r="R1228" s="203"/>
      <c r="S1228" s="204">
        <v>64769.4</v>
      </c>
      <c r="Y1228" t="s">
        <v>62558</v>
      </c>
      <c r="Z1228" s="284">
        <v>1649.07</v>
      </c>
      <c r="AB1228" s="276" t="s">
        <v>58961</v>
      </c>
      <c r="AC1228" s="277">
        <v>490.51</v>
      </c>
      <c r="AE1228" s="246" t="s">
        <v>54804</v>
      </c>
      <c r="AF1228" s="247">
        <v>13949.21</v>
      </c>
      <c r="AH1228" s="226" t="s">
        <v>15815</v>
      </c>
      <c r="AI1228" s="227">
        <v>1466118.21</v>
      </c>
      <c r="AK1228" s="207" t="s">
        <v>15818</v>
      </c>
      <c r="AL1228" s="208">
        <v>4167.26</v>
      </c>
      <c r="AM1228" s="93"/>
      <c r="AN1228" s="199" t="s">
        <v>32047</v>
      </c>
      <c r="AO1228" s="200">
        <v>3442.33</v>
      </c>
      <c r="AR1228" s="284"/>
      <c r="AT1228" s="272" t="s">
        <v>38467</v>
      </c>
      <c r="AU1228" s="273">
        <v>70385.820000000007</v>
      </c>
      <c r="AW1228" s="244" t="s">
        <v>38541</v>
      </c>
      <c r="AX1228" s="245">
        <v>11922.22</v>
      </c>
      <c r="AZ1228" s="230" t="s">
        <v>9659</v>
      </c>
      <c r="BA1228" s="231">
        <v>251608.71</v>
      </c>
      <c r="BC1228" s="209" t="s">
        <v>9709</v>
      </c>
      <c r="BD1228" s="210">
        <v>70880.62</v>
      </c>
    </row>
    <row r="1229" spans="5:56" x14ac:dyDescent="0.55000000000000004">
      <c r="E1229" s="282" t="s">
        <v>37783</v>
      </c>
      <c r="F1229" s="282"/>
      <c r="G1229" s="283">
        <v>5809.47</v>
      </c>
      <c r="I1229" s="242" t="s">
        <v>37357</v>
      </c>
      <c r="J1229" s="242"/>
      <c r="K1229" s="243">
        <v>38116.120000000003</v>
      </c>
      <c r="M1229" s="224" t="s">
        <v>4656</v>
      </c>
      <c r="N1229" s="224"/>
      <c r="O1229" s="225">
        <v>5190.67</v>
      </c>
      <c r="Q1229" s="203" t="s">
        <v>1568</v>
      </c>
      <c r="R1229" s="203"/>
      <c r="S1229" s="204">
        <v>19065.55</v>
      </c>
      <c r="Y1229" t="s">
        <v>62559</v>
      </c>
      <c r="Z1229" s="284">
        <v>54623.13</v>
      </c>
      <c r="AB1229" s="276" t="s">
        <v>58962</v>
      </c>
      <c r="AC1229" s="277">
        <v>1606.35</v>
      </c>
      <c r="AE1229" s="246" t="s">
        <v>54805</v>
      </c>
      <c r="AF1229" s="247">
        <v>9493.59</v>
      </c>
      <c r="AH1229" s="226" t="s">
        <v>46674</v>
      </c>
      <c r="AI1229" s="227">
        <v>44976.73</v>
      </c>
      <c r="AK1229" s="207" t="s">
        <v>15819</v>
      </c>
      <c r="AL1229" s="208">
        <v>67503.09</v>
      </c>
      <c r="AM1229" s="93"/>
      <c r="AN1229" s="199" t="s">
        <v>32048</v>
      </c>
      <c r="AO1229" s="200">
        <v>15000</v>
      </c>
      <c r="AR1229" s="284"/>
      <c r="AT1229" s="272" t="s">
        <v>38473</v>
      </c>
      <c r="AU1229" s="273">
        <v>5809.47</v>
      </c>
      <c r="AW1229" s="244" t="s">
        <v>38546</v>
      </c>
      <c r="AX1229" s="245">
        <v>38116.120000000003</v>
      </c>
      <c r="AZ1229" s="230" t="s">
        <v>11089</v>
      </c>
      <c r="BA1229" s="231">
        <v>5190.67</v>
      </c>
      <c r="BC1229" s="209" t="s">
        <v>11872</v>
      </c>
      <c r="BD1229" s="210">
        <v>990651.01</v>
      </c>
    </row>
    <row r="1230" spans="5:56" x14ac:dyDescent="0.55000000000000004">
      <c r="E1230" s="282" t="s">
        <v>37785</v>
      </c>
      <c r="F1230" s="282"/>
      <c r="G1230" s="283">
        <v>6063.63</v>
      </c>
      <c r="I1230" s="242" t="s">
        <v>37358</v>
      </c>
      <c r="J1230" s="242"/>
      <c r="K1230" s="243">
        <v>205286.82</v>
      </c>
      <c r="M1230" s="224" t="s">
        <v>4562</v>
      </c>
      <c r="N1230" s="224"/>
      <c r="O1230" s="225">
        <v>53078.97</v>
      </c>
      <c r="Q1230" s="203" t="s">
        <v>1569</v>
      </c>
      <c r="R1230" s="203"/>
      <c r="S1230" s="204">
        <v>36918.160000000003</v>
      </c>
      <c r="Y1230" t="s">
        <v>60259</v>
      </c>
      <c r="Z1230" s="284">
        <v>6906.66</v>
      </c>
      <c r="AB1230" s="276" t="s">
        <v>58963</v>
      </c>
      <c r="AC1230" s="277">
        <v>13.91</v>
      </c>
      <c r="AE1230" s="246" t="s">
        <v>54806</v>
      </c>
      <c r="AF1230" s="247">
        <v>28789.23</v>
      </c>
      <c r="AH1230" s="226" t="s">
        <v>15816</v>
      </c>
      <c r="AI1230" s="227">
        <v>65501.68</v>
      </c>
      <c r="AK1230" s="207" t="s">
        <v>15820</v>
      </c>
      <c r="AL1230" s="208">
        <v>77701.02</v>
      </c>
      <c r="AM1230" s="93"/>
      <c r="AN1230" s="199" t="s">
        <v>32049</v>
      </c>
      <c r="AO1230" s="200">
        <v>12024.21</v>
      </c>
      <c r="AR1230" s="284"/>
      <c r="AT1230" s="272" t="s">
        <v>38491</v>
      </c>
      <c r="AU1230" s="273">
        <v>6063.63</v>
      </c>
      <c r="AW1230" s="244" t="s">
        <v>38555</v>
      </c>
      <c r="AX1230" s="245">
        <v>205286.82</v>
      </c>
      <c r="AZ1230" s="230" t="s">
        <v>11090</v>
      </c>
      <c r="BA1230" s="231">
        <v>53078.97</v>
      </c>
      <c r="BC1230" s="209" t="s">
        <v>9827</v>
      </c>
      <c r="BD1230" s="210">
        <v>20256735.370000001</v>
      </c>
    </row>
    <row r="1231" spans="5:56" x14ac:dyDescent="0.55000000000000004">
      <c r="E1231" s="282" t="s">
        <v>37795</v>
      </c>
      <c r="F1231" s="282"/>
      <c r="G1231" s="283">
        <v>644.17999999999995</v>
      </c>
      <c r="I1231" s="242" t="s">
        <v>37359</v>
      </c>
      <c r="J1231" s="242"/>
      <c r="K1231" s="243">
        <v>25162.080000000002</v>
      </c>
      <c r="M1231" s="224" t="s">
        <v>4563</v>
      </c>
      <c r="N1231" s="224"/>
      <c r="O1231" s="225">
        <v>231632.7</v>
      </c>
      <c r="Q1231" s="203" t="s">
        <v>1570</v>
      </c>
      <c r="R1231" s="203"/>
      <c r="S1231" s="204">
        <v>320</v>
      </c>
      <c r="Y1231" t="s">
        <v>62560</v>
      </c>
      <c r="Z1231" s="284">
        <v>1256.93</v>
      </c>
      <c r="AB1231" s="276" t="s">
        <v>64030</v>
      </c>
      <c r="AC1231" s="277">
        <v>1891.09</v>
      </c>
      <c r="AE1231" s="246" t="s">
        <v>61788</v>
      </c>
      <c r="AF1231" s="247">
        <v>980.32</v>
      </c>
      <c r="AH1231" s="226" t="s">
        <v>15818</v>
      </c>
      <c r="AI1231" s="227">
        <v>13837.41</v>
      </c>
      <c r="AK1231" s="207" t="s">
        <v>15821</v>
      </c>
      <c r="AL1231" s="208">
        <v>528.54999999999995</v>
      </c>
      <c r="AM1231" s="93"/>
      <c r="AN1231" s="199" t="s">
        <v>32050</v>
      </c>
      <c r="AO1231" s="200">
        <v>19674.46</v>
      </c>
      <c r="AR1231" s="284"/>
      <c r="AT1231" s="272" t="s">
        <v>38564</v>
      </c>
      <c r="AU1231" s="273">
        <v>644.17999999999995</v>
      </c>
      <c r="AW1231" s="244" t="s">
        <v>38562</v>
      </c>
      <c r="AX1231" s="245">
        <v>25162.080000000002</v>
      </c>
      <c r="AZ1231" s="230" t="s">
        <v>11091</v>
      </c>
      <c r="BA1231" s="231">
        <v>231632.7</v>
      </c>
      <c r="BC1231" s="209" t="s">
        <v>6678</v>
      </c>
      <c r="BD1231" s="210">
        <v>38580.980000000003</v>
      </c>
    </row>
    <row r="1232" spans="5:56" x14ac:dyDescent="0.55000000000000004">
      <c r="E1232" s="282" t="s">
        <v>65592</v>
      </c>
      <c r="F1232" s="282"/>
      <c r="G1232" s="283">
        <v>22263.35</v>
      </c>
      <c r="I1232" s="242" t="s">
        <v>37360</v>
      </c>
      <c r="J1232" s="242"/>
      <c r="K1232" s="243">
        <v>189626.31</v>
      </c>
      <c r="M1232" s="224" t="s">
        <v>4564</v>
      </c>
      <c r="N1232" s="224"/>
      <c r="O1232" s="225">
        <v>13163</v>
      </c>
      <c r="Q1232" s="203" t="s">
        <v>1571</v>
      </c>
      <c r="R1232" s="203"/>
      <c r="S1232" s="204">
        <v>5600</v>
      </c>
      <c r="Y1232" t="s">
        <v>66528</v>
      </c>
      <c r="Z1232" s="284">
        <v>49770.02</v>
      </c>
      <c r="AB1232" s="276" t="s">
        <v>58840</v>
      </c>
      <c r="AC1232" s="277">
        <v>8277.7099999999991</v>
      </c>
      <c r="AE1232" s="246" t="s">
        <v>57251</v>
      </c>
      <c r="AF1232" s="247">
        <v>22030</v>
      </c>
      <c r="AH1232" s="226" t="s">
        <v>15819</v>
      </c>
      <c r="AI1232" s="227">
        <v>574707.53</v>
      </c>
      <c r="AK1232" s="207" t="s">
        <v>15822</v>
      </c>
      <c r="AL1232" s="208">
        <v>2244.8000000000002</v>
      </c>
      <c r="AM1232" s="93"/>
      <c r="AN1232" s="199" t="s">
        <v>32051</v>
      </c>
      <c r="AO1232" s="200">
        <v>3442.33</v>
      </c>
      <c r="AR1232" s="284"/>
      <c r="AT1232" s="272" t="s">
        <v>38574</v>
      </c>
      <c r="AU1232" s="273">
        <v>22263.35</v>
      </c>
      <c r="AW1232" s="244" t="s">
        <v>38567</v>
      </c>
      <c r="AX1232" s="245">
        <v>189626.31</v>
      </c>
      <c r="AZ1232" s="230" t="s">
        <v>11092</v>
      </c>
      <c r="BA1232" s="231">
        <v>13163</v>
      </c>
      <c r="BC1232" s="209" t="s">
        <v>7346</v>
      </c>
      <c r="BD1232" s="210">
        <v>55807.25</v>
      </c>
    </row>
    <row r="1233" spans="5:56" x14ac:dyDescent="0.55000000000000004">
      <c r="E1233" s="282" t="s">
        <v>37798</v>
      </c>
      <c r="F1233" s="282"/>
      <c r="G1233" s="283">
        <v>13964</v>
      </c>
      <c r="I1233" s="242" t="s">
        <v>37361</v>
      </c>
      <c r="J1233" s="242"/>
      <c r="K1233" s="243">
        <v>73345.31</v>
      </c>
      <c r="M1233" s="224" t="s">
        <v>4565</v>
      </c>
      <c r="N1233" s="224"/>
      <c r="O1233" s="225">
        <v>347240.66</v>
      </c>
      <c r="Q1233" s="203" t="s">
        <v>4045</v>
      </c>
      <c r="R1233" s="203"/>
      <c r="S1233" s="204">
        <v>3625.57</v>
      </c>
      <c r="Y1233" t="s">
        <v>61877</v>
      </c>
      <c r="Z1233" s="284">
        <v>4031</v>
      </c>
      <c r="AB1233" s="276" t="s">
        <v>70387</v>
      </c>
      <c r="AC1233" s="277">
        <v>-3.68</v>
      </c>
      <c r="AE1233" s="246" t="s">
        <v>51650</v>
      </c>
      <c r="AF1233" s="247">
        <v>20324.66</v>
      </c>
      <c r="AH1233" s="226" t="s">
        <v>15820</v>
      </c>
      <c r="AI1233" s="227">
        <v>250795.96</v>
      </c>
      <c r="AK1233" s="207" t="s">
        <v>15823</v>
      </c>
      <c r="AL1233" s="208">
        <v>1824</v>
      </c>
      <c r="AM1233" s="93"/>
      <c r="AN1233" s="199" t="s">
        <v>32052</v>
      </c>
      <c r="AO1233" s="200">
        <v>15000</v>
      </c>
      <c r="AR1233" s="284"/>
      <c r="AT1233" s="272" t="s">
        <v>38585</v>
      </c>
      <c r="AU1233" s="273">
        <v>13964</v>
      </c>
      <c r="AW1233" s="244" t="s">
        <v>38572</v>
      </c>
      <c r="AX1233" s="245">
        <v>73345.31</v>
      </c>
      <c r="AZ1233" s="230" t="s">
        <v>11093</v>
      </c>
      <c r="BA1233" s="231">
        <v>347240.66</v>
      </c>
      <c r="BC1233" s="209" t="s">
        <v>7757</v>
      </c>
      <c r="BD1233" s="210">
        <v>1800</v>
      </c>
    </row>
    <row r="1234" spans="5:56" x14ac:dyDescent="0.55000000000000004">
      <c r="E1234" s="282" t="s">
        <v>37804</v>
      </c>
      <c r="F1234" s="282"/>
      <c r="G1234" s="283">
        <v>14.97</v>
      </c>
      <c r="I1234" s="242" t="s">
        <v>37362</v>
      </c>
      <c r="J1234" s="242"/>
      <c r="K1234" s="243">
        <v>56076.44</v>
      </c>
      <c r="M1234" s="224" t="s">
        <v>4566</v>
      </c>
      <c r="N1234" s="224"/>
      <c r="O1234" s="225">
        <v>86124.12</v>
      </c>
      <c r="Q1234" s="203" t="s">
        <v>4046</v>
      </c>
      <c r="R1234" s="203"/>
      <c r="S1234" s="204">
        <v>1902</v>
      </c>
      <c r="Y1234" t="s">
        <v>70425</v>
      </c>
      <c r="Z1234" s="284">
        <v>2400</v>
      </c>
      <c r="AB1234" s="276" t="s">
        <v>69852</v>
      </c>
      <c r="AC1234" s="277">
        <v>1975.38</v>
      </c>
      <c r="AE1234" s="246" t="s">
        <v>61789</v>
      </c>
      <c r="AF1234" s="247">
        <v>29374.51</v>
      </c>
      <c r="AH1234" s="226" t="s">
        <v>15821</v>
      </c>
      <c r="AI1234" s="227">
        <v>7014.65</v>
      </c>
      <c r="AK1234" s="207" t="s">
        <v>15824</v>
      </c>
      <c r="AL1234" s="208">
        <v>2570.88</v>
      </c>
      <c r="AM1234" s="93"/>
      <c r="AN1234" s="199" t="s">
        <v>20101</v>
      </c>
      <c r="AO1234" s="200">
        <v>12024.21</v>
      </c>
      <c r="AT1234" s="272" t="s">
        <v>38614</v>
      </c>
      <c r="AU1234" s="273">
        <v>14.97</v>
      </c>
      <c r="AW1234" s="244" t="s">
        <v>38578</v>
      </c>
      <c r="AX1234" s="245">
        <v>56076.44</v>
      </c>
      <c r="AZ1234" s="230" t="s">
        <v>11094</v>
      </c>
      <c r="BA1234" s="231">
        <v>86124.12</v>
      </c>
      <c r="BC1234" s="209" t="s">
        <v>8046</v>
      </c>
      <c r="BD1234" s="210">
        <v>1069.9000000000001</v>
      </c>
    </row>
    <row r="1235" spans="5:56" x14ac:dyDescent="0.55000000000000004">
      <c r="E1235" s="282" t="s">
        <v>37806</v>
      </c>
      <c r="F1235" s="282"/>
      <c r="G1235" s="283">
        <v>2754.09</v>
      </c>
      <c r="I1235" s="242" t="s">
        <v>37363</v>
      </c>
      <c r="J1235" s="242"/>
      <c r="K1235" s="243">
        <v>132424.78</v>
      </c>
      <c r="M1235" s="224" t="s">
        <v>4658</v>
      </c>
      <c r="N1235" s="224"/>
      <c r="O1235" s="225">
        <v>11805.5</v>
      </c>
      <c r="Q1235" s="203" t="s">
        <v>1572</v>
      </c>
      <c r="R1235" s="203"/>
      <c r="S1235" s="204">
        <v>11639</v>
      </c>
      <c r="Y1235" t="s">
        <v>70426</v>
      </c>
      <c r="Z1235">
        <v>183.59</v>
      </c>
      <c r="AB1235" s="276" t="s">
        <v>70388</v>
      </c>
      <c r="AC1235" s="277">
        <v>1322.89</v>
      </c>
      <c r="AE1235" s="246" t="s">
        <v>47758</v>
      </c>
      <c r="AF1235" s="247">
        <v>40554.660000000003</v>
      </c>
      <c r="AH1235" s="226" t="s">
        <v>15822</v>
      </c>
      <c r="AI1235" s="227">
        <v>175755.95</v>
      </c>
      <c r="AK1235" s="207" t="s">
        <v>15825</v>
      </c>
      <c r="AL1235" s="208">
        <v>11210.96</v>
      </c>
      <c r="AM1235" s="93"/>
      <c r="AN1235" s="199" t="s">
        <v>32053</v>
      </c>
      <c r="AO1235" s="200">
        <v>398</v>
      </c>
      <c r="AR1235" s="284"/>
      <c r="AT1235" s="272" t="s">
        <v>38627</v>
      </c>
      <c r="AU1235" s="273">
        <v>2754.09</v>
      </c>
      <c r="AW1235" s="244" t="s">
        <v>38583</v>
      </c>
      <c r="AX1235" s="245">
        <v>132424.78</v>
      </c>
      <c r="AZ1235" s="230" t="s">
        <v>11095</v>
      </c>
      <c r="BA1235" s="231">
        <v>11805.5</v>
      </c>
      <c r="BC1235" s="209" t="s">
        <v>8199</v>
      </c>
      <c r="BD1235" s="210">
        <v>10000</v>
      </c>
    </row>
    <row r="1236" spans="5:56" x14ac:dyDescent="0.55000000000000004">
      <c r="E1236" s="282" t="s">
        <v>37807</v>
      </c>
      <c r="F1236" s="282"/>
      <c r="G1236" s="283">
        <v>9733.64</v>
      </c>
      <c r="I1236" s="242" t="s">
        <v>37364</v>
      </c>
      <c r="J1236" s="242"/>
      <c r="K1236" s="243">
        <v>97365.8</v>
      </c>
      <c r="M1236" s="224" t="s">
        <v>4659</v>
      </c>
      <c r="N1236" s="224"/>
      <c r="O1236" s="225">
        <v>5500</v>
      </c>
      <c r="Q1236" s="203" t="s">
        <v>1573</v>
      </c>
      <c r="R1236" s="203"/>
      <c r="S1236" s="204">
        <v>1930</v>
      </c>
      <c r="Y1236" t="s">
        <v>70427</v>
      </c>
      <c r="Z1236">
        <v>576.96</v>
      </c>
      <c r="AB1236" s="276" t="s">
        <v>66508</v>
      </c>
      <c r="AC1236" s="277">
        <v>5995.15</v>
      </c>
      <c r="AE1236" s="246" t="s">
        <v>48687</v>
      </c>
      <c r="AF1236" s="247">
        <v>25117.45</v>
      </c>
      <c r="AH1236" s="226" t="s">
        <v>15823</v>
      </c>
      <c r="AI1236" s="227">
        <v>15209.08</v>
      </c>
      <c r="AK1236" s="207" t="s">
        <v>15826</v>
      </c>
      <c r="AL1236" s="208">
        <v>16579.57</v>
      </c>
      <c r="AM1236" s="93"/>
      <c r="AN1236" s="199" t="s">
        <v>32054</v>
      </c>
      <c r="AO1236" s="200">
        <v>56980</v>
      </c>
      <c r="AR1236" s="284"/>
      <c r="AT1236" s="272" t="s">
        <v>38633</v>
      </c>
      <c r="AU1236" s="273">
        <v>9733.64</v>
      </c>
      <c r="AW1236" s="244" t="s">
        <v>38589</v>
      </c>
      <c r="AX1236" s="245">
        <v>97365.8</v>
      </c>
      <c r="AZ1236" s="230" t="s">
        <v>11212</v>
      </c>
      <c r="BA1236" s="231">
        <v>5500</v>
      </c>
      <c r="BC1236" s="209" t="s">
        <v>8937</v>
      </c>
      <c r="BD1236" s="210">
        <v>7705.79</v>
      </c>
    </row>
    <row r="1237" spans="5:56" x14ac:dyDescent="0.55000000000000004">
      <c r="E1237" s="282" t="s">
        <v>37808</v>
      </c>
      <c r="F1237" s="282"/>
      <c r="G1237" s="283">
        <v>11778.37</v>
      </c>
      <c r="I1237" s="242" t="s">
        <v>37365</v>
      </c>
      <c r="J1237" s="242"/>
      <c r="K1237" s="243">
        <v>232572.74</v>
      </c>
      <c r="M1237" s="224" t="s">
        <v>4660</v>
      </c>
      <c r="N1237" s="224"/>
      <c r="O1237" s="225">
        <v>25958.31</v>
      </c>
      <c r="Q1237" s="203" t="s">
        <v>1574</v>
      </c>
      <c r="R1237" s="203"/>
      <c r="S1237" s="204">
        <v>119841</v>
      </c>
      <c r="Y1237" t="s">
        <v>71002</v>
      </c>
      <c r="Z1237" s="284">
        <v>6370</v>
      </c>
      <c r="AB1237" s="276" t="s">
        <v>69688</v>
      </c>
      <c r="AC1237" s="277">
        <v>23906.37</v>
      </c>
      <c r="AE1237" s="246" t="s">
        <v>63028</v>
      </c>
      <c r="AF1237" s="247">
        <v>-364.35</v>
      </c>
      <c r="AH1237" s="226" t="s">
        <v>15824</v>
      </c>
      <c r="AI1237" s="227">
        <v>12835.04</v>
      </c>
      <c r="AK1237" s="207" t="s">
        <v>15827</v>
      </c>
      <c r="AL1237" s="208">
        <v>14910.49</v>
      </c>
      <c r="AM1237" s="93"/>
      <c r="AN1237" s="199" t="s">
        <v>20128</v>
      </c>
      <c r="AO1237" s="200">
        <v>398</v>
      </c>
      <c r="AT1237" s="272" t="s">
        <v>38638</v>
      </c>
      <c r="AU1237" s="273">
        <v>11778.37</v>
      </c>
      <c r="AW1237" s="244" t="s">
        <v>38597</v>
      </c>
      <c r="AX1237" s="245">
        <v>232572.74</v>
      </c>
      <c r="AZ1237" s="230" t="s">
        <v>11096</v>
      </c>
      <c r="BA1237" s="231">
        <v>25958.31</v>
      </c>
      <c r="BC1237" s="209" t="s">
        <v>9275</v>
      </c>
      <c r="BD1237" s="210">
        <v>168613.98</v>
      </c>
    </row>
    <row r="1238" spans="5:56" x14ac:dyDescent="0.55000000000000004">
      <c r="E1238" s="282" t="s">
        <v>65595</v>
      </c>
      <c r="F1238" s="282"/>
      <c r="G1238" s="283">
        <v>1255</v>
      </c>
      <c r="I1238" s="242" t="s">
        <v>37366</v>
      </c>
      <c r="J1238" s="242"/>
      <c r="K1238" s="243">
        <v>21386.04</v>
      </c>
      <c r="M1238" s="224" t="s">
        <v>4661</v>
      </c>
      <c r="N1238" s="224"/>
      <c r="O1238" s="225">
        <v>20795</v>
      </c>
      <c r="Q1238" s="203" t="s">
        <v>1575</v>
      </c>
      <c r="R1238" s="203"/>
      <c r="S1238" s="204">
        <v>3747.67</v>
      </c>
      <c r="Y1238" t="s">
        <v>70429</v>
      </c>
      <c r="Z1238" s="284">
        <v>1105.1199999999999</v>
      </c>
      <c r="AB1238" s="276" t="s">
        <v>59399</v>
      </c>
      <c r="AC1238" s="277">
        <v>3550.27</v>
      </c>
      <c r="AE1238" s="246" t="s">
        <v>55831</v>
      </c>
      <c r="AF1238" s="247">
        <v>82839</v>
      </c>
      <c r="AH1238" s="226" t="s">
        <v>15825</v>
      </c>
      <c r="AI1238" s="227">
        <v>44077.49</v>
      </c>
      <c r="AK1238" s="207" t="s">
        <v>15828</v>
      </c>
      <c r="AL1238" s="208">
        <v>109.37</v>
      </c>
      <c r="AM1238" s="93"/>
      <c r="AN1238" s="199" t="s">
        <v>20130</v>
      </c>
      <c r="AO1238" s="200">
        <v>56980</v>
      </c>
      <c r="AR1238" s="284"/>
      <c r="AT1238" s="272" t="s">
        <v>38677</v>
      </c>
      <c r="AU1238" s="273">
        <v>1255</v>
      </c>
      <c r="AW1238" s="244" t="s">
        <v>38603</v>
      </c>
      <c r="AX1238" s="245">
        <v>21386.04</v>
      </c>
      <c r="AZ1238" s="230" t="s">
        <v>9661</v>
      </c>
      <c r="BA1238" s="231">
        <v>20795</v>
      </c>
      <c r="BC1238" s="209" t="s">
        <v>11528</v>
      </c>
      <c r="BD1238" s="210">
        <v>20833</v>
      </c>
    </row>
    <row r="1239" spans="5:56" x14ac:dyDescent="0.55000000000000004">
      <c r="E1239" s="282" t="s">
        <v>37817</v>
      </c>
      <c r="F1239" s="282"/>
      <c r="G1239" s="283">
        <v>7901.88</v>
      </c>
      <c r="I1239" s="242" t="s">
        <v>37367</v>
      </c>
      <c r="J1239" s="242"/>
      <c r="K1239" s="243">
        <v>142238.99</v>
      </c>
      <c r="M1239" s="224" t="s">
        <v>4662</v>
      </c>
      <c r="N1239" s="224"/>
      <c r="O1239" s="225">
        <v>16940</v>
      </c>
      <c r="Q1239" s="203" t="s">
        <v>1576</v>
      </c>
      <c r="R1239" s="203"/>
      <c r="S1239" s="204">
        <v>2241.17</v>
      </c>
      <c r="Y1239" t="s">
        <v>70171</v>
      </c>
      <c r="Z1239" s="284">
        <v>16651.86</v>
      </c>
      <c r="AB1239" s="276" t="s">
        <v>60220</v>
      </c>
      <c r="AC1239" s="277">
        <v>4073.97</v>
      </c>
      <c r="AE1239" s="246" t="s">
        <v>49641</v>
      </c>
      <c r="AF1239" s="247">
        <v>570614.28</v>
      </c>
      <c r="AH1239" s="226" t="s">
        <v>40121</v>
      </c>
      <c r="AI1239" s="227">
        <v>19733.84</v>
      </c>
      <c r="AK1239" s="207" t="s">
        <v>15829</v>
      </c>
      <c r="AL1239" s="208">
        <v>11481.59</v>
      </c>
      <c r="AM1239" s="93"/>
      <c r="AN1239" s="199" t="s">
        <v>32055</v>
      </c>
      <c r="AO1239" s="200">
        <v>6156</v>
      </c>
      <c r="AR1239" s="284"/>
      <c r="AT1239" s="272" t="s">
        <v>38689</v>
      </c>
      <c r="AU1239" s="273">
        <v>7901.88</v>
      </c>
      <c r="AW1239" s="244" t="s">
        <v>38612</v>
      </c>
      <c r="AX1239" s="245">
        <v>142238.99</v>
      </c>
      <c r="AZ1239" s="230" t="s">
        <v>11097</v>
      </c>
      <c r="BA1239" s="231">
        <v>16940</v>
      </c>
      <c r="BC1239" s="209" t="s">
        <v>9828</v>
      </c>
      <c r="BD1239" s="210">
        <v>304410.90000000002</v>
      </c>
    </row>
    <row r="1240" spans="5:56" x14ac:dyDescent="0.55000000000000004">
      <c r="E1240" s="282" t="s">
        <v>65597</v>
      </c>
      <c r="F1240" s="282"/>
      <c r="G1240" s="283">
        <v>2341</v>
      </c>
      <c r="I1240" s="242" t="s">
        <v>37368</v>
      </c>
      <c r="J1240" s="242"/>
      <c r="K1240" s="243">
        <v>41514.720000000001</v>
      </c>
      <c r="M1240" s="224" t="s">
        <v>4567</v>
      </c>
      <c r="N1240" s="224"/>
      <c r="O1240" s="225">
        <v>113010.89</v>
      </c>
      <c r="Q1240" s="203" t="s">
        <v>1577</v>
      </c>
      <c r="R1240" s="203"/>
      <c r="S1240" s="204">
        <v>2630</v>
      </c>
      <c r="Y1240" t="s">
        <v>67192</v>
      </c>
      <c r="Z1240" s="284">
        <v>12900</v>
      </c>
      <c r="AB1240" s="276" t="s">
        <v>60221</v>
      </c>
      <c r="AC1240" s="277">
        <v>311.63</v>
      </c>
      <c r="AE1240" s="246" t="s">
        <v>54807</v>
      </c>
      <c r="AF1240" s="247">
        <v>1487407.81</v>
      </c>
      <c r="AH1240" s="226" t="s">
        <v>33122</v>
      </c>
      <c r="AI1240" s="227">
        <v>91825.4</v>
      </c>
      <c r="AK1240" s="207" t="s">
        <v>15830</v>
      </c>
      <c r="AL1240" s="208">
        <v>3487.5</v>
      </c>
      <c r="AM1240" s="93"/>
      <c r="AN1240" s="199" t="s">
        <v>13496</v>
      </c>
      <c r="AO1240" s="200">
        <v>38111</v>
      </c>
      <c r="AR1240" s="284"/>
      <c r="AT1240" s="272" t="s">
        <v>38691</v>
      </c>
      <c r="AU1240" s="273">
        <v>2341</v>
      </c>
      <c r="AW1240" s="244" t="s">
        <v>38617</v>
      </c>
      <c r="AX1240" s="245">
        <v>41514.720000000001</v>
      </c>
      <c r="AZ1240" s="230" t="s">
        <v>11098</v>
      </c>
      <c r="BA1240" s="231">
        <v>113010.89</v>
      </c>
      <c r="BC1240" s="209" t="s">
        <v>6679</v>
      </c>
      <c r="BD1240" s="210">
        <v>27971</v>
      </c>
    </row>
    <row r="1241" spans="5:56" x14ac:dyDescent="0.55000000000000004">
      <c r="E1241" s="282" t="s">
        <v>65598</v>
      </c>
      <c r="F1241" s="282"/>
      <c r="G1241" s="283">
        <v>4000</v>
      </c>
      <c r="I1241" s="242" t="s">
        <v>37369</v>
      </c>
      <c r="J1241" s="242"/>
      <c r="K1241" s="243">
        <v>39018.75</v>
      </c>
      <c r="M1241" s="224" t="s">
        <v>4663</v>
      </c>
      <c r="N1241" s="224"/>
      <c r="O1241" s="225">
        <v>9666</v>
      </c>
      <c r="Q1241" s="203" t="s">
        <v>1578</v>
      </c>
      <c r="R1241" s="203"/>
      <c r="S1241" s="204">
        <v>31772</v>
      </c>
      <c r="Y1241" t="s">
        <v>54950</v>
      </c>
      <c r="Z1241" s="284">
        <v>174479.94</v>
      </c>
      <c r="AB1241" s="276" t="s">
        <v>60222</v>
      </c>
      <c r="AC1241" s="277">
        <v>1019.31</v>
      </c>
      <c r="AE1241" s="246" t="s">
        <v>34567</v>
      </c>
      <c r="AF1241" s="247">
        <v>561660.68000000005</v>
      </c>
      <c r="AH1241" s="226" t="s">
        <v>15826</v>
      </c>
      <c r="AI1241" s="227">
        <v>95782.94</v>
      </c>
      <c r="AK1241" s="207" t="s">
        <v>15831</v>
      </c>
      <c r="AL1241" s="208">
        <v>141.18</v>
      </c>
      <c r="AM1241" s="93"/>
      <c r="AN1241" s="199" t="s">
        <v>13497</v>
      </c>
      <c r="AO1241" s="200">
        <v>44267</v>
      </c>
      <c r="AR1241" s="284"/>
      <c r="AT1241" s="272" t="s">
        <v>38696</v>
      </c>
      <c r="AU1241" s="273">
        <v>4000</v>
      </c>
      <c r="AW1241" s="244" t="s">
        <v>38620</v>
      </c>
      <c r="AX1241" s="245">
        <v>39018.75</v>
      </c>
      <c r="AZ1241" s="230" t="s">
        <v>11099</v>
      </c>
      <c r="BA1241" s="231">
        <v>9666</v>
      </c>
      <c r="BC1241" s="209" t="s">
        <v>6915</v>
      </c>
      <c r="BD1241" s="210">
        <v>1709.5</v>
      </c>
    </row>
    <row r="1242" spans="5:56" x14ac:dyDescent="0.55000000000000004">
      <c r="E1242" s="282" t="s">
        <v>37818</v>
      </c>
      <c r="F1242" s="282"/>
      <c r="G1242" s="283">
        <v>51042.77</v>
      </c>
      <c r="I1242" s="242" t="s">
        <v>37370</v>
      </c>
      <c r="J1242" s="242"/>
      <c r="K1242" s="243">
        <v>66249.710000000006</v>
      </c>
      <c r="M1242" s="224" t="s">
        <v>4568</v>
      </c>
      <c r="N1242" s="224"/>
      <c r="O1242" s="225">
        <v>680729.76</v>
      </c>
      <c r="Q1242" s="203" t="s">
        <v>1579</v>
      </c>
      <c r="R1242" s="203"/>
      <c r="S1242" s="204">
        <v>1030</v>
      </c>
      <c r="Y1242" t="s">
        <v>67193</v>
      </c>
      <c r="Z1242" s="284">
        <v>6381</v>
      </c>
      <c r="AB1242" s="276" t="s">
        <v>33190</v>
      </c>
      <c r="AC1242" s="277">
        <v>21210</v>
      </c>
      <c r="AE1242" s="246" t="s">
        <v>55832</v>
      </c>
      <c r="AF1242" s="247">
        <v>61960</v>
      </c>
      <c r="AH1242" s="226" t="s">
        <v>48686</v>
      </c>
      <c r="AI1242" s="227">
        <v>8658.92</v>
      </c>
      <c r="AK1242" s="207" t="s">
        <v>15832</v>
      </c>
      <c r="AL1242" s="208">
        <v>56467.53</v>
      </c>
      <c r="AM1242" s="93"/>
      <c r="AN1242" s="199" t="s">
        <v>32056</v>
      </c>
      <c r="AO1242" s="200">
        <v>8777</v>
      </c>
      <c r="AR1242" s="284"/>
      <c r="AT1242" s="272" t="s">
        <v>38701</v>
      </c>
      <c r="AU1242" s="273">
        <v>51042.77</v>
      </c>
      <c r="AW1242" s="244" t="s">
        <v>38625</v>
      </c>
      <c r="AX1242" s="245">
        <v>66249.710000000006</v>
      </c>
      <c r="AZ1242" s="230" t="s">
        <v>11100</v>
      </c>
      <c r="BA1242" s="231">
        <v>680729.76</v>
      </c>
      <c r="BC1242" s="209" t="s">
        <v>7347</v>
      </c>
      <c r="BD1242" s="210">
        <v>6990</v>
      </c>
    </row>
    <row r="1243" spans="5:56" x14ac:dyDescent="0.55000000000000004">
      <c r="E1243" s="282" t="s">
        <v>37819</v>
      </c>
      <c r="F1243" s="282"/>
      <c r="G1243" s="283">
        <v>565</v>
      </c>
      <c r="I1243" s="242" t="s">
        <v>37371</v>
      </c>
      <c r="J1243" s="242"/>
      <c r="K1243" s="243">
        <v>96447.35</v>
      </c>
      <c r="M1243" s="224" t="s">
        <v>4664</v>
      </c>
      <c r="N1243" s="224"/>
      <c r="O1243" s="225">
        <v>10816.68</v>
      </c>
      <c r="Q1243" s="203" t="s">
        <v>4047</v>
      </c>
      <c r="R1243" s="203"/>
      <c r="S1243" s="204">
        <v>821</v>
      </c>
      <c r="Y1243" t="s">
        <v>54951</v>
      </c>
      <c r="Z1243" s="284">
        <v>17111</v>
      </c>
      <c r="AB1243" s="276" t="s">
        <v>38895</v>
      </c>
      <c r="AC1243" s="277">
        <v>5120</v>
      </c>
      <c r="AE1243" s="246" t="s">
        <v>34568</v>
      </c>
      <c r="AF1243" s="247">
        <v>727551.89</v>
      </c>
      <c r="AH1243" s="226" t="s">
        <v>15827</v>
      </c>
      <c r="AI1243" s="227">
        <v>69240.460000000006</v>
      </c>
      <c r="AK1243" s="207" t="s">
        <v>15833</v>
      </c>
      <c r="AL1243" s="208">
        <v>756.4</v>
      </c>
      <c r="AM1243" s="93"/>
      <c r="AN1243" s="199" t="s">
        <v>20170</v>
      </c>
      <c r="AO1243" s="200">
        <v>8777</v>
      </c>
      <c r="AR1243" s="284"/>
      <c r="AT1243" s="272" t="s">
        <v>38707</v>
      </c>
      <c r="AU1243" s="273">
        <v>565</v>
      </c>
      <c r="AW1243" s="244" t="s">
        <v>38631</v>
      </c>
      <c r="AX1243" s="245">
        <v>96447.35</v>
      </c>
      <c r="AZ1243" s="230" t="s">
        <v>11101</v>
      </c>
      <c r="BA1243" s="231">
        <v>10816.68</v>
      </c>
      <c r="BC1243" s="209" t="s">
        <v>7758</v>
      </c>
      <c r="BD1243" s="210">
        <v>13086</v>
      </c>
    </row>
    <row r="1244" spans="5:56" x14ac:dyDescent="0.55000000000000004">
      <c r="E1244" s="282" t="s">
        <v>37821</v>
      </c>
      <c r="F1244" s="282"/>
      <c r="G1244" s="283">
        <v>296.48</v>
      </c>
      <c r="I1244" s="242" t="s">
        <v>37372</v>
      </c>
      <c r="J1244" s="242"/>
      <c r="K1244" s="243">
        <v>79347.08</v>
      </c>
      <c r="M1244" s="224" t="s">
        <v>3628</v>
      </c>
      <c r="N1244" s="224"/>
      <c r="O1244" s="225">
        <v>37602</v>
      </c>
      <c r="Q1244" s="203" t="s">
        <v>1580</v>
      </c>
      <c r="R1244" s="203"/>
      <c r="S1244" s="204">
        <v>27364.31</v>
      </c>
      <c r="Y1244" t="s">
        <v>58457</v>
      </c>
      <c r="Z1244" s="284">
        <v>1815</v>
      </c>
      <c r="AB1244" s="276" t="s">
        <v>33191</v>
      </c>
      <c r="AC1244" s="277">
        <v>1967.96</v>
      </c>
      <c r="AE1244" s="246" t="s">
        <v>36023</v>
      </c>
      <c r="AF1244" s="247">
        <v>527170.57999999996</v>
      </c>
      <c r="AH1244" s="226" t="s">
        <v>15828</v>
      </c>
      <c r="AI1244" s="227">
        <v>126.72</v>
      </c>
      <c r="AK1244" s="207" t="s">
        <v>15834</v>
      </c>
      <c r="AL1244" s="208">
        <v>5895.11</v>
      </c>
      <c r="AM1244" s="93"/>
      <c r="AN1244" s="199" t="s">
        <v>13498</v>
      </c>
      <c r="AO1244" s="200">
        <v>41615.699999999997</v>
      </c>
      <c r="AR1244" s="284"/>
      <c r="AT1244" s="272" t="s">
        <v>38734</v>
      </c>
      <c r="AU1244" s="273">
        <v>296.48</v>
      </c>
      <c r="AW1244" s="244" t="s">
        <v>38636</v>
      </c>
      <c r="AX1244" s="245">
        <v>79347.08</v>
      </c>
      <c r="AZ1244" s="230" t="s">
        <v>9662</v>
      </c>
      <c r="BA1244" s="231">
        <v>37602</v>
      </c>
      <c r="BC1244" s="209" t="s">
        <v>8047</v>
      </c>
      <c r="BD1244" s="210">
        <v>105</v>
      </c>
    </row>
    <row r="1245" spans="5:56" x14ac:dyDescent="0.55000000000000004">
      <c r="E1245" s="282" t="s">
        <v>37822</v>
      </c>
      <c r="F1245" s="282"/>
      <c r="G1245" s="283">
        <v>19352.439999999999</v>
      </c>
      <c r="I1245" s="242" t="s">
        <v>37373</v>
      </c>
      <c r="J1245" s="242"/>
      <c r="K1245" s="243">
        <v>5161.46</v>
      </c>
      <c r="M1245" s="224" t="s">
        <v>4569</v>
      </c>
      <c r="N1245" s="224"/>
      <c r="O1245" s="225">
        <v>233367.22</v>
      </c>
      <c r="Q1245" s="203" t="s">
        <v>1581</v>
      </c>
      <c r="R1245" s="203"/>
      <c r="S1245" s="204">
        <v>538</v>
      </c>
      <c r="Y1245" t="s">
        <v>17369</v>
      </c>
      <c r="Z1245">
        <v>300</v>
      </c>
      <c r="AB1245" s="276" t="s">
        <v>33192</v>
      </c>
      <c r="AC1245" s="277">
        <v>5799.24</v>
      </c>
      <c r="AE1245" s="246" t="s">
        <v>38866</v>
      </c>
      <c r="AF1245" s="247">
        <v>170133.02</v>
      </c>
      <c r="AH1245" s="226" t="s">
        <v>15829</v>
      </c>
      <c r="AI1245" s="227">
        <v>104668.7</v>
      </c>
      <c r="AK1245" s="207" t="s">
        <v>15835</v>
      </c>
      <c r="AL1245" s="208">
        <v>1000</v>
      </c>
      <c r="AM1245" s="93"/>
      <c r="AN1245" s="199" t="s">
        <v>13499</v>
      </c>
      <c r="AO1245" s="200">
        <v>3183.7</v>
      </c>
      <c r="AR1245" s="284"/>
      <c r="AT1245" s="272" t="s">
        <v>38745</v>
      </c>
      <c r="AU1245" s="273">
        <v>19352.439999999999</v>
      </c>
      <c r="AW1245" s="244" t="s">
        <v>38641</v>
      </c>
      <c r="AX1245" s="245">
        <v>5161.46</v>
      </c>
      <c r="AZ1245" s="230" t="s">
        <v>11103</v>
      </c>
      <c r="BA1245" s="231">
        <v>233367.22</v>
      </c>
      <c r="BC1245" s="209" t="s">
        <v>8938</v>
      </c>
      <c r="BD1245" s="210">
        <v>14062</v>
      </c>
    </row>
    <row r="1246" spans="5:56" x14ac:dyDescent="0.55000000000000004">
      <c r="E1246" s="282" t="s">
        <v>37825</v>
      </c>
      <c r="F1246" s="282"/>
      <c r="G1246" s="283">
        <v>42572.81</v>
      </c>
      <c r="I1246" s="242" t="s">
        <v>37374</v>
      </c>
      <c r="J1246" s="242"/>
      <c r="K1246" s="243">
        <v>18291.72</v>
      </c>
      <c r="M1246" s="224" t="s">
        <v>4570</v>
      </c>
      <c r="N1246" s="224"/>
      <c r="O1246" s="225">
        <v>83005.75</v>
      </c>
      <c r="Q1246" s="203" t="s">
        <v>1582</v>
      </c>
      <c r="R1246" s="203"/>
      <c r="S1246" s="204">
        <v>36513.65</v>
      </c>
      <c r="Y1246" t="s">
        <v>67194</v>
      </c>
      <c r="Z1246" s="284">
        <v>145807.67999999999</v>
      </c>
      <c r="AB1246" s="276" t="s">
        <v>33193</v>
      </c>
      <c r="AC1246" s="277">
        <v>1945.27</v>
      </c>
      <c r="AE1246" s="246" t="s">
        <v>44417</v>
      </c>
      <c r="AF1246" s="247">
        <v>33569.07</v>
      </c>
      <c r="AH1246" s="226" t="s">
        <v>34565</v>
      </c>
      <c r="AI1246" s="227">
        <v>518773.44</v>
      </c>
      <c r="AK1246" s="207" t="s">
        <v>15836</v>
      </c>
      <c r="AL1246" s="208">
        <v>4124.1000000000004</v>
      </c>
      <c r="AM1246" s="93"/>
      <c r="AN1246" s="199" t="s">
        <v>13500</v>
      </c>
      <c r="AO1246" s="200">
        <v>23918.6</v>
      </c>
      <c r="AR1246" s="284"/>
      <c r="AT1246" s="272" t="s">
        <v>38767</v>
      </c>
      <c r="AU1246" s="273">
        <v>42572.81</v>
      </c>
      <c r="AW1246" s="244" t="s">
        <v>38646</v>
      </c>
      <c r="AX1246" s="245">
        <v>18291.72</v>
      </c>
      <c r="AZ1246" s="230" t="s">
        <v>11105</v>
      </c>
      <c r="BA1246" s="231">
        <v>83005.75</v>
      </c>
      <c r="BC1246" s="209" t="s">
        <v>9276</v>
      </c>
      <c r="BD1246" s="210">
        <v>127221.93</v>
      </c>
    </row>
    <row r="1247" spans="5:56" x14ac:dyDescent="0.55000000000000004">
      <c r="E1247" s="282" t="s">
        <v>37826</v>
      </c>
      <c r="F1247" s="282"/>
      <c r="G1247" s="283">
        <v>5167.1099999999997</v>
      </c>
      <c r="I1247" s="242" t="s">
        <v>37375</v>
      </c>
      <c r="J1247" s="242"/>
      <c r="K1247" s="243">
        <v>31315.63</v>
      </c>
      <c r="M1247" s="224" t="s">
        <v>4668</v>
      </c>
      <c r="N1247" s="224"/>
      <c r="O1247" s="225">
        <v>5426</v>
      </c>
      <c r="Q1247" s="203" t="s">
        <v>1583</v>
      </c>
      <c r="R1247" s="203"/>
      <c r="S1247" s="204">
        <v>36896</v>
      </c>
      <c r="Y1247" t="s">
        <v>54953</v>
      </c>
      <c r="Z1247">
        <v>464.02</v>
      </c>
      <c r="AB1247" s="276" t="s">
        <v>33194</v>
      </c>
      <c r="AC1247" s="277">
        <v>57.97</v>
      </c>
      <c r="AE1247" s="246" t="s">
        <v>54808</v>
      </c>
      <c r="AF1247" s="247">
        <v>168016.35</v>
      </c>
      <c r="AH1247" s="226" t="s">
        <v>33123</v>
      </c>
      <c r="AI1247" s="227">
        <v>347132.74</v>
      </c>
      <c r="AK1247" s="207" t="s">
        <v>15837</v>
      </c>
      <c r="AL1247" s="208">
        <v>19075.91</v>
      </c>
      <c r="AM1247" s="93"/>
      <c r="AN1247" s="199" t="s">
        <v>32057</v>
      </c>
      <c r="AO1247" s="200">
        <v>17250</v>
      </c>
      <c r="AR1247" s="284"/>
      <c r="AT1247" s="272" t="s">
        <v>38772</v>
      </c>
      <c r="AU1247" s="273">
        <v>5167.1099999999997</v>
      </c>
      <c r="AW1247" s="244" t="s">
        <v>38652</v>
      </c>
      <c r="AX1247" s="245">
        <v>31315.63</v>
      </c>
      <c r="AZ1247" s="230" t="s">
        <v>11106</v>
      </c>
      <c r="BA1247" s="231">
        <v>5426</v>
      </c>
      <c r="BC1247" s="209" t="s">
        <v>10607</v>
      </c>
      <c r="BD1247" s="210">
        <v>2581</v>
      </c>
    </row>
    <row r="1248" spans="5:56" x14ac:dyDescent="0.55000000000000004">
      <c r="E1248" s="282" t="s">
        <v>37827</v>
      </c>
      <c r="F1248" s="282"/>
      <c r="G1248" s="283">
        <v>2155.87</v>
      </c>
      <c r="I1248" s="242" t="s">
        <v>37376</v>
      </c>
      <c r="J1248" s="242"/>
      <c r="K1248" s="243">
        <v>9441.64</v>
      </c>
      <c r="M1248" s="224" t="s">
        <v>3629</v>
      </c>
      <c r="N1248" s="224"/>
      <c r="O1248" s="225">
        <v>60562.63</v>
      </c>
      <c r="Q1248" s="203" t="s">
        <v>4048</v>
      </c>
      <c r="R1248" s="203"/>
      <c r="S1248" s="204">
        <v>297.60000000000002</v>
      </c>
      <c r="Y1248" t="s">
        <v>17370</v>
      </c>
      <c r="Z1248" s="284">
        <v>27483.200000000001</v>
      </c>
      <c r="AB1248" s="276" t="s">
        <v>67042</v>
      </c>
      <c r="AC1248" s="277">
        <v>7440</v>
      </c>
      <c r="AE1248" s="246" t="s">
        <v>54809</v>
      </c>
      <c r="AF1248" s="247">
        <v>32557.27</v>
      </c>
      <c r="AH1248" s="226" t="s">
        <v>40122</v>
      </c>
      <c r="AI1248" s="227">
        <v>377500</v>
      </c>
      <c r="AK1248" s="207" t="s">
        <v>15838</v>
      </c>
      <c r="AL1248" s="208">
        <v>259234.97</v>
      </c>
      <c r="AM1248" s="93"/>
      <c r="AN1248" s="199" t="s">
        <v>32058</v>
      </c>
      <c r="AO1248" s="200">
        <v>12500</v>
      </c>
      <c r="AR1248" s="284"/>
      <c r="AT1248" s="272" t="s">
        <v>38781</v>
      </c>
      <c r="AU1248" s="273">
        <v>2155.87</v>
      </c>
      <c r="AW1248" s="244" t="s">
        <v>38659</v>
      </c>
      <c r="AX1248" s="245">
        <v>9441.64</v>
      </c>
      <c r="AZ1248" s="230" t="s">
        <v>9664</v>
      </c>
      <c r="BA1248" s="231">
        <v>60562.63</v>
      </c>
      <c r="BC1248" s="209" t="s">
        <v>11874</v>
      </c>
      <c r="BD1248" s="210">
        <v>172184.4</v>
      </c>
    </row>
    <row r="1249" spans="5:56" x14ac:dyDescent="0.55000000000000004">
      <c r="E1249" s="282" t="s">
        <v>37828</v>
      </c>
      <c r="F1249" s="282"/>
      <c r="G1249" s="283">
        <v>8054.3</v>
      </c>
      <c r="I1249" s="242" t="s">
        <v>37377</v>
      </c>
      <c r="J1249" s="242"/>
      <c r="K1249" s="243">
        <v>4665.22</v>
      </c>
      <c r="M1249" s="224" t="s">
        <v>4669</v>
      </c>
      <c r="N1249" s="224"/>
      <c r="O1249" s="225">
        <v>55505</v>
      </c>
      <c r="Q1249" s="203" t="s">
        <v>1584</v>
      </c>
      <c r="R1249" s="203"/>
      <c r="S1249" s="204">
        <v>23631</v>
      </c>
      <c r="Y1249" t="s">
        <v>17371</v>
      </c>
      <c r="Z1249" s="284">
        <v>79193.83</v>
      </c>
      <c r="AB1249" s="276" t="s">
        <v>69689</v>
      </c>
      <c r="AC1249" s="277">
        <v>1197.7</v>
      </c>
      <c r="AE1249" s="246" t="s">
        <v>54810</v>
      </c>
      <c r="AF1249" s="247">
        <v>14812.78</v>
      </c>
      <c r="AH1249" s="226" t="s">
        <v>33124</v>
      </c>
      <c r="AI1249" s="227">
        <v>216925.26</v>
      </c>
      <c r="AK1249" s="207" t="s">
        <v>15839</v>
      </c>
      <c r="AL1249" s="208">
        <v>8021.79</v>
      </c>
      <c r="AM1249" s="93"/>
      <c r="AN1249" s="199" t="s">
        <v>32059</v>
      </c>
      <c r="AO1249" s="200">
        <v>-750</v>
      </c>
      <c r="AR1249" s="284"/>
      <c r="AT1249" s="272" t="s">
        <v>38786</v>
      </c>
      <c r="AU1249" s="273">
        <v>8054.3</v>
      </c>
      <c r="AW1249" s="244" t="s">
        <v>38666</v>
      </c>
      <c r="AX1249" s="245">
        <v>4665.22</v>
      </c>
      <c r="AZ1249" s="230" t="s">
        <v>11107</v>
      </c>
      <c r="BA1249" s="231">
        <v>55505</v>
      </c>
      <c r="BC1249" s="209" t="s">
        <v>9829</v>
      </c>
      <c r="BD1249" s="210">
        <v>365910.83</v>
      </c>
    </row>
    <row r="1250" spans="5:56" x14ac:dyDescent="0.55000000000000004">
      <c r="E1250" s="282" t="s">
        <v>37830</v>
      </c>
      <c r="F1250" s="282"/>
      <c r="G1250" s="283">
        <v>13853.95</v>
      </c>
      <c r="I1250" s="242" t="s">
        <v>37378</v>
      </c>
      <c r="J1250" s="242"/>
      <c r="K1250" s="243">
        <v>219995.68</v>
      </c>
      <c r="M1250" s="224" t="s">
        <v>4670</v>
      </c>
      <c r="N1250" s="224"/>
      <c r="O1250" s="225">
        <v>4444.33</v>
      </c>
      <c r="Q1250" s="203" t="s">
        <v>1585</v>
      </c>
      <c r="R1250" s="203"/>
      <c r="S1250" s="204">
        <v>8181.73</v>
      </c>
      <c r="Y1250" t="s">
        <v>17372</v>
      </c>
      <c r="Z1250" s="284">
        <v>1534.32</v>
      </c>
      <c r="AB1250" s="276" t="s">
        <v>69937</v>
      </c>
      <c r="AC1250" s="277">
        <v>6802.3</v>
      </c>
      <c r="AE1250" s="246" t="s">
        <v>54811</v>
      </c>
      <c r="AF1250" s="247">
        <v>106285.75999999999</v>
      </c>
      <c r="AH1250" s="226" t="s">
        <v>15830</v>
      </c>
      <c r="AI1250" s="227">
        <v>46033.03</v>
      </c>
      <c r="AK1250" s="207" t="s">
        <v>15840</v>
      </c>
      <c r="AL1250" s="208">
        <v>61880</v>
      </c>
      <c r="AM1250" s="93"/>
      <c r="AN1250" s="199" t="s">
        <v>32060</v>
      </c>
      <c r="AO1250" s="200">
        <v>750</v>
      </c>
      <c r="AT1250" s="272" t="s">
        <v>37888</v>
      </c>
      <c r="AU1250" s="273">
        <v>13853.95</v>
      </c>
      <c r="AW1250" s="244" t="s">
        <v>38671</v>
      </c>
      <c r="AX1250" s="245">
        <v>219995.68</v>
      </c>
      <c r="AZ1250" s="230" t="s">
        <v>11108</v>
      </c>
      <c r="BA1250" s="231">
        <v>4444.33</v>
      </c>
      <c r="BC1250" s="209" t="s">
        <v>6680</v>
      </c>
      <c r="BD1250" s="210">
        <v>46346.66</v>
      </c>
    </row>
    <row r="1251" spans="5:56" x14ac:dyDescent="0.55000000000000004">
      <c r="E1251" s="282" t="s">
        <v>37832</v>
      </c>
      <c r="F1251" s="282"/>
      <c r="G1251" s="283">
        <v>442812.56</v>
      </c>
      <c r="I1251" s="242" t="s">
        <v>37379</v>
      </c>
      <c r="J1251" s="242"/>
      <c r="K1251" s="243">
        <v>6325.77</v>
      </c>
      <c r="M1251" s="224" t="s">
        <v>4571</v>
      </c>
      <c r="N1251" s="224"/>
      <c r="O1251" s="225">
        <v>104043.93</v>
      </c>
      <c r="Q1251" s="203" t="s">
        <v>1586</v>
      </c>
      <c r="R1251" s="203"/>
      <c r="S1251" s="204">
        <v>1346</v>
      </c>
      <c r="Y1251" t="s">
        <v>33268</v>
      </c>
      <c r="Z1251">
        <v>288</v>
      </c>
      <c r="AB1251" s="276" t="s">
        <v>67043</v>
      </c>
      <c r="AC1251" s="277">
        <v>12900.78</v>
      </c>
      <c r="AE1251" s="246" t="s">
        <v>54812</v>
      </c>
      <c r="AF1251" s="247">
        <v>35075.85</v>
      </c>
      <c r="AH1251" s="226" t="s">
        <v>15831</v>
      </c>
      <c r="AI1251" s="227">
        <v>1413.8</v>
      </c>
      <c r="AK1251" s="207" t="s">
        <v>15841</v>
      </c>
      <c r="AL1251" s="208">
        <v>164167.44</v>
      </c>
      <c r="AM1251" s="93"/>
      <c r="AN1251" s="199" t="s">
        <v>32061</v>
      </c>
      <c r="AO1251" s="200">
        <v>12674.63</v>
      </c>
      <c r="AT1251" s="272" t="s">
        <v>38130</v>
      </c>
      <c r="AU1251" s="273">
        <v>442812.56</v>
      </c>
      <c r="AW1251" s="244" t="s">
        <v>38683</v>
      </c>
      <c r="AX1251" s="245">
        <v>6325.77</v>
      </c>
      <c r="AZ1251" s="230" t="s">
        <v>11109</v>
      </c>
      <c r="BA1251" s="231">
        <v>104043.93</v>
      </c>
      <c r="BC1251" s="209" t="s">
        <v>7348</v>
      </c>
      <c r="BD1251" s="210">
        <v>77084</v>
      </c>
    </row>
    <row r="1252" spans="5:56" x14ac:dyDescent="0.55000000000000004">
      <c r="E1252" s="282" t="s">
        <v>65601</v>
      </c>
      <c r="F1252" s="282"/>
      <c r="G1252" s="283">
        <v>13842</v>
      </c>
      <c r="I1252" s="242" t="s">
        <v>37380</v>
      </c>
      <c r="J1252" s="242"/>
      <c r="K1252" s="243">
        <v>50725.72</v>
      </c>
      <c r="M1252" s="224" t="s">
        <v>4572</v>
      </c>
      <c r="N1252" s="224"/>
      <c r="O1252" s="225">
        <v>89854</v>
      </c>
      <c r="Q1252" s="203" t="s">
        <v>1587</v>
      </c>
      <c r="R1252" s="203"/>
      <c r="S1252" s="204">
        <v>5608.65</v>
      </c>
      <c r="Y1252" t="s">
        <v>71313</v>
      </c>
      <c r="Z1252">
        <v>578.21</v>
      </c>
      <c r="AB1252" s="276" t="s">
        <v>67044</v>
      </c>
      <c r="AC1252" s="277">
        <v>965.16</v>
      </c>
      <c r="AE1252" s="246" t="s">
        <v>54813</v>
      </c>
      <c r="AF1252" s="247">
        <v>104198.18</v>
      </c>
      <c r="AH1252" s="226" t="s">
        <v>15832</v>
      </c>
      <c r="AI1252" s="227">
        <v>578545.32999999996</v>
      </c>
      <c r="AK1252" s="207" t="s">
        <v>15842</v>
      </c>
      <c r="AL1252" s="208">
        <v>498301.3</v>
      </c>
      <c r="AM1252" s="93"/>
      <c r="AN1252" s="199" t="s">
        <v>32062</v>
      </c>
      <c r="AO1252" s="200">
        <v>3230.74</v>
      </c>
      <c r="AR1252" s="284"/>
      <c r="AT1252" s="272" t="s">
        <v>57172</v>
      </c>
      <c r="AU1252" s="273">
        <v>13842</v>
      </c>
      <c r="AW1252" s="244" t="s">
        <v>38687</v>
      </c>
      <c r="AX1252" s="245">
        <v>50725.72</v>
      </c>
      <c r="AZ1252" s="230" t="s">
        <v>11110</v>
      </c>
      <c r="BA1252" s="231">
        <v>89854</v>
      </c>
      <c r="BC1252" s="209" t="s">
        <v>7759</v>
      </c>
      <c r="BD1252" s="210">
        <v>2328</v>
      </c>
    </row>
    <row r="1253" spans="5:56" x14ac:dyDescent="0.55000000000000004">
      <c r="E1253" s="282" t="s">
        <v>37833</v>
      </c>
      <c r="F1253" s="282"/>
      <c r="G1253" s="283">
        <v>74918.66</v>
      </c>
      <c r="I1253" s="242" t="s">
        <v>37381</v>
      </c>
      <c r="J1253" s="242"/>
      <c r="K1253" s="243">
        <v>593146.61</v>
      </c>
      <c r="M1253" s="224" t="s">
        <v>4573</v>
      </c>
      <c r="N1253" s="224"/>
      <c r="O1253" s="225">
        <v>88147.14</v>
      </c>
      <c r="Q1253" s="203" t="s">
        <v>1588</v>
      </c>
      <c r="R1253" s="203"/>
      <c r="S1253" s="204">
        <v>728461</v>
      </c>
      <c r="Y1253" t="s">
        <v>69939</v>
      </c>
      <c r="Z1253" s="284">
        <v>5259.13</v>
      </c>
      <c r="AB1253" s="276" t="s">
        <v>67045</v>
      </c>
      <c r="AC1253" s="277">
        <v>2959.43</v>
      </c>
      <c r="AE1253" s="246" t="s">
        <v>42166</v>
      </c>
      <c r="AF1253" s="247">
        <v>4397.63</v>
      </c>
      <c r="AH1253" s="226" t="s">
        <v>15833</v>
      </c>
      <c r="AI1253" s="227">
        <v>1065566.23</v>
      </c>
      <c r="AK1253" s="207" t="s">
        <v>15843</v>
      </c>
      <c r="AL1253" s="208">
        <v>75490.23</v>
      </c>
      <c r="AM1253" s="93"/>
      <c r="AN1253" s="199" t="s">
        <v>32063</v>
      </c>
      <c r="AO1253" s="200">
        <v>3729.84</v>
      </c>
      <c r="AR1253" s="284"/>
      <c r="AT1253" s="272" t="s">
        <v>38457</v>
      </c>
      <c r="AU1253" s="273">
        <v>74918.66</v>
      </c>
      <c r="AW1253" s="244" t="s">
        <v>38699</v>
      </c>
      <c r="AX1253" s="245">
        <v>593146.61</v>
      </c>
      <c r="AZ1253" s="230" t="s">
        <v>11111</v>
      </c>
      <c r="BA1253" s="231">
        <v>88147.14</v>
      </c>
      <c r="BC1253" s="209" t="s">
        <v>8305</v>
      </c>
      <c r="BD1253" s="210">
        <v>19104.63</v>
      </c>
    </row>
    <row r="1254" spans="5:56" x14ac:dyDescent="0.55000000000000004">
      <c r="E1254" s="282" t="s">
        <v>65602</v>
      </c>
      <c r="F1254" s="282"/>
      <c r="G1254" s="283">
        <v>87837.96</v>
      </c>
      <c r="I1254" s="242" t="s">
        <v>37382</v>
      </c>
      <c r="J1254" s="242"/>
      <c r="K1254" s="243">
        <v>3035.12</v>
      </c>
      <c r="M1254" s="224" t="s">
        <v>4574</v>
      </c>
      <c r="N1254" s="224"/>
      <c r="O1254" s="225">
        <v>138446.87</v>
      </c>
      <c r="Q1254" s="203" t="s">
        <v>1589</v>
      </c>
      <c r="R1254" s="203"/>
      <c r="S1254" s="204">
        <v>4049.96</v>
      </c>
      <c r="Y1254" t="s">
        <v>17373</v>
      </c>
      <c r="Z1254" s="284">
        <v>146752.4</v>
      </c>
      <c r="AB1254" s="276" t="s">
        <v>67046</v>
      </c>
      <c r="AC1254" s="277">
        <v>525.67999999999995</v>
      </c>
      <c r="AE1254" s="246" t="s">
        <v>36024</v>
      </c>
      <c r="AF1254" s="247">
        <v>14990.73</v>
      </c>
      <c r="AH1254" s="226" t="s">
        <v>33125</v>
      </c>
      <c r="AI1254" s="227">
        <v>503819.31</v>
      </c>
      <c r="AK1254" s="207" t="s">
        <v>15844</v>
      </c>
      <c r="AL1254" s="208">
        <v>30457.22</v>
      </c>
      <c r="AM1254" s="93"/>
      <c r="AN1254" s="199" t="s">
        <v>32064</v>
      </c>
      <c r="AO1254" s="200">
        <v>1597.08</v>
      </c>
      <c r="AR1254" s="284"/>
      <c r="AT1254" s="272" t="s">
        <v>38512</v>
      </c>
      <c r="AU1254" s="273">
        <v>87837.96</v>
      </c>
      <c r="AW1254" s="244" t="s">
        <v>38720</v>
      </c>
      <c r="AX1254" s="245">
        <v>3035.12</v>
      </c>
      <c r="AZ1254" s="230" t="s">
        <v>9665</v>
      </c>
      <c r="BA1254" s="231">
        <v>138446.87</v>
      </c>
      <c r="BC1254" s="209" t="s">
        <v>8692</v>
      </c>
      <c r="BD1254" s="210">
        <v>2000</v>
      </c>
    </row>
    <row r="1255" spans="5:56" x14ac:dyDescent="0.55000000000000004">
      <c r="E1255" s="282" t="s">
        <v>50880</v>
      </c>
      <c r="F1255" s="282"/>
      <c r="G1255" s="283">
        <v>5721.1</v>
      </c>
      <c r="I1255" s="242" t="s">
        <v>37383</v>
      </c>
      <c r="J1255" s="242"/>
      <c r="K1255" s="243">
        <v>19515.36</v>
      </c>
      <c r="M1255" s="224" t="s">
        <v>3630</v>
      </c>
      <c r="N1255" s="224"/>
      <c r="O1255" s="225">
        <v>2937826.96</v>
      </c>
      <c r="Q1255" s="203" t="s">
        <v>1590</v>
      </c>
      <c r="R1255" s="203"/>
      <c r="S1255" s="204">
        <v>20657.27</v>
      </c>
      <c r="Y1255" t="s">
        <v>62949</v>
      </c>
      <c r="Z1255" s="284">
        <v>52465.36</v>
      </c>
      <c r="AB1255" s="276" t="s">
        <v>67047</v>
      </c>
      <c r="AC1255" s="277">
        <v>20.03</v>
      </c>
      <c r="AE1255" s="246" t="s">
        <v>36025</v>
      </c>
      <c r="AF1255" s="247">
        <v>12120</v>
      </c>
      <c r="AH1255" s="226" t="s">
        <v>15834</v>
      </c>
      <c r="AI1255" s="227">
        <v>76040.89</v>
      </c>
      <c r="AK1255" s="207" t="s">
        <v>15845</v>
      </c>
      <c r="AL1255" s="208">
        <v>4167.26</v>
      </c>
      <c r="AM1255" s="93"/>
      <c r="AN1255" s="199" t="s">
        <v>32065</v>
      </c>
      <c r="AO1255" s="200">
        <v>1761.37</v>
      </c>
      <c r="AR1255" s="284"/>
      <c r="AT1255" s="272" t="s">
        <v>51121</v>
      </c>
      <c r="AU1255" s="273">
        <v>5721.1</v>
      </c>
      <c r="AW1255" s="244" t="s">
        <v>38724</v>
      </c>
      <c r="AX1255" s="245">
        <v>19515.36</v>
      </c>
      <c r="AZ1255" s="230" t="s">
        <v>9666</v>
      </c>
      <c r="BA1255" s="231">
        <v>2937826.96</v>
      </c>
      <c r="BC1255" s="209" t="s">
        <v>8939</v>
      </c>
      <c r="BD1255" s="210">
        <v>7865.43</v>
      </c>
    </row>
    <row r="1256" spans="5:56" x14ac:dyDescent="0.55000000000000004">
      <c r="E1256" s="282" t="s">
        <v>65603</v>
      </c>
      <c r="F1256" s="282"/>
      <c r="G1256" s="283">
        <v>416017.14</v>
      </c>
      <c r="I1256" s="242" t="s">
        <v>37384</v>
      </c>
      <c r="J1256" s="242"/>
      <c r="K1256" s="243">
        <v>13961.73</v>
      </c>
      <c r="M1256" s="224" t="s">
        <v>4672</v>
      </c>
      <c r="N1256" s="224"/>
      <c r="O1256" s="225">
        <v>44486</v>
      </c>
      <c r="Q1256" s="203" t="s">
        <v>1591</v>
      </c>
      <c r="R1256" s="203"/>
      <c r="S1256" s="204">
        <v>14553.76</v>
      </c>
      <c r="Y1256" t="s">
        <v>71314</v>
      </c>
      <c r="Z1256" s="284">
        <v>61546.46</v>
      </c>
      <c r="AB1256" s="276" t="s">
        <v>67048</v>
      </c>
      <c r="AC1256" s="277">
        <v>395.92</v>
      </c>
      <c r="AE1256" s="246" t="s">
        <v>58937</v>
      </c>
      <c r="AF1256" s="247">
        <v>2323.2199999999998</v>
      </c>
      <c r="AH1256" s="226" t="s">
        <v>36020</v>
      </c>
      <c r="AI1256" s="227">
        <v>335578.23</v>
      </c>
      <c r="AK1256" s="207" t="s">
        <v>15846</v>
      </c>
      <c r="AL1256" s="208">
        <v>98003.09</v>
      </c>
      <c r="AM1256" s="93"/>
      <c r="AN1256" s="199" t="s">
        <v>32066</v>
      </c>
      <c r="AO1256" s="200">
        <v>4268.9399999999996</v>
      </c>
      <c r="AR1256" s="284"/>
      <c r="AT1256" s="272" t="s">
        <v>66198</v>
      </c>
      <c r="AU1256" s="273">
        <v>416017.14</v>
      </c>
      <c r="AW1256" s="244" t="s">
        <v>38743</v>
      </c>
      <c r="AX1256" s="245">
        <v>13961.73</v>
      </c>
      <c r="AZ1256" s="230" t="s">
        <v>11113</v>
      </c>
      <c r="BA1256" s="231">
        <v>44486</v>
      </c>
      <c r="BC1256" s="209" t="s">
        <v>9277</v>
      </c>
      <c r="BD1256" s="210">
        <v>83526.850000000006</v>
      </c>
    </row>
    <row r="1257" spans="5:56" x14ac:dyDescent="0.55000000000000004">
      <c r="E1257" s="282" t="s">
        <v>50881</v>
      </c>
      <c r="F1257" s="282"/>
      <c r="G1257" s="283">
        <v>83696.28</v>
      </c>
      <c r="I1257" s="242" t="s">
        <v>37385</v>
      </c>
      <c r="J1257" s="242"/>
      <c r="K1257" s="243">
        <v>2020</v>
      </c>
      <c r="M1257" s="224" t="s">
        <v>4673</v>
      </c>
      <c r="N1257" s="224"/>
      <c r="O1257" s="225">
        <v>37000</v>
      </c>
      <c r="Q1257" s="203" t="s">
        <v>1592</v>
      </c>
      <c r="R1257" s="203"/>
      <c r="S1257" s="204">
        <v>2193.2399999999998</v>
      </c>
      <c r="Y1257" t="s">
        <v>36119</v>
      </c>
      <c r="Z1257" s="284">
        <v>227373.66</v>
      </c>
      <c r="AB1257" s="276" t="s">
        <v>58964</v>
      </c>
      <c r="AC1257" s="277">
        <v>2200</v>
      </c>
      <c r="AE1257" s="246" t="s">
        <v>60204</v>
      </c>
      <c r="AF1257" s="247">
        <v>86.05</v>
      </c>
      <c r="AH1257" s="226" t="s">
        <v>15835</v>
      </c>
      <c r="AI1257" s="227">
        <v>42067</v>
      </c>
      <c r="AK1257" s="207" t="s">
        <v>15847</v>
      </c>
      <c r="AL1257" s="208">
        <v>195149.22</v>
      </c>
      <c r="AM1257" s="93"/>
      <c r="AN1257" s="199" t="s">
        <v>32067</v>
      </c>
      <c r="AO1257" s="200">
        <v>11572.4</v>
      </c>
      <c r="AR1257" s="284"/>
      <c r="AT1257" s="272" t="s">
        <v>51122</v>
      </c>
      <c r="AU1257" s="273">
        <v>83696.28</v>
      </c>
      <c r="AW1257" s="244" t="s">
        <v>38747</v>
      </c>
      <c r="AX1257" s="245">
        <v>2020</v>
      </c>
      <c r="AZ1257" s="230" t="s">
        <v>11114</v>
      </c>
      <c r="BA1257" s="231">
        <v>37000</v>
      </c>
      <c r="BC1257" s="209" t="s">
        <v>10608</v>
      </c>
      <c r="BD1257" s="210">
        <v>5154</v>
      </c>
    </row>
    <row r="1258" spans="5:56" x14ac:dyDescent="0.55000000000000004">
      <c r="E1258" s="282" t="s">
        <v>50882</v>
      </c>
      <c r="F1258" s="282"/>
      <c r="G1258" s="283">
        <v>47203.41</v>
      </c>
      <c r="I1258" s="242" t="s">
        <v>37386</v>
      </c>
      <c r="J1258" s="242"/>
      <c r="K1258" s="243">
        <v>136299.15</v>
      </c>
      <c r="M1258" s="224" t="s">
        <v>4674</v>
      </c>
      <c r="N1258" s="224"/>
      <c r="O1258" s="225">
        <v>9666</v>
      </c>
      <c r="Q1258" s="203" t="s">
        <v>1593</v>
      </c>
      <c r="R1258" s="203"/>
      <c r="S1258" s="204">
        <v>28538.52</v>
      </c>
      <c r="Y1258" t="s">
        <v>70172</v>
      </c>
      <c r="Z1258">
        <v>49.2</v>
      </c>
      <c r="AB1258" s="276" t="s">
        <v>58965</v>
      </c>
      <c r="AC1258" s="277">
        <v>160</v>
      </c>
      <c r="AE1258" s="246" t="s">
        <v>40125</v>
      </c>
      <c r="AF1258" s="247">
        <v>58458.46</v>
      </c>
      <c r="AH1258" s="226" t="s">
        <v>44413</v>
      </c>
      <c r="AI1258" s="227">
        <v>199.99</v>
      </c>
      <c r="AK1258" s="207" t="s">
        <v>15848</v>
      </c>
      <c r="AL1258" s="208">
        <v>192564.73</v>
      </c>
      <c r="AM1258" s="93"/>
      <c r="AN1258" s="199" t="s">
        <v>13501</v>
      </c>
      <c r="AO1258" s="200">
        <v>58865.7</v>
      </c>
      <c r="AR1258" s="284"/>
      <c r="AT1258" s="272" t="s">
        <v>51123</v>
      </c>
      <c r="AU1258" s="273">
        <v>47203.41</v>
      </c>
      <c r="AW1258" s="244" t="s">
        <v>38757</v>
      </c>
      <c r="AX1258" s="245">
        <v>136299.15</v>
      </c>
      <c r="AZ1258" s="230" t="s">
        <v>11115</v>
      </c>
      <c r="BA1258" s="231">
        <v>9666</v>
      </c>
      <c r="BC1258" s="209" t="s">
        <v>11277</v>
      </c>
      <c r="BD1258" s="210">
        <v>882.81</v>
      </c>
    </row>
    <row r="1259" spans="5:56" x14ac:dyDescent="0.55000000000000004">
      <c r="E1259" s="282" t="s">
        <v>50883</v>
      </c>
      <c r="F1259" s="282"/>
      <c r="G1259" s="283">
        <v>20806.04</v>
      </c>
      <c r="I1259" s="242" t="s">
        <v>37387</v>
      </c>
      <c r="J1259" s="242"/>
      <c r="K1259" s="243">
        <v>6738.27</v>
      </c>
      <c r="M1259" s="224" t="s">
        <v>3631</v>
      </c>
      <c r="N1259" s="224"/>
      <c r="O1259" s="225">
        <v>17930.72</v>
      </c>
      <c r="Q1259" s="203" t="s">
        <v>1594</v>
      </c>
      <c r="R1259" s="203"/>
      <c r="S1259" s="204">
        <v>3834.81</v>
      </c>
      <c r="Y1259" t="s">
        <v>67196</v>
      </c>
      <c r="Z1259" s="284">
        <v>25666.400000000001</v>
      </c>
      <c r="AB1259" s="276" t="s">
        <v>70389</v>
      </c>
      <c r="AC1259" s="277">
        <v>9612.5</v>
      </c>
      <c r="AE1259" s="246" t="s">
        <v>54814</v>
      </c>
      <c r="AF1259" s="247">
        <v>203.94</v>
      </c>
      <c r="AH1259" s="226" t="s">
        <v>34566</v>
      </c>
      <c r="AI1259" s="227">
        <v>127797.88</v>
      </c>
      <c r="AK1259" s="207" t="s">
        <v>15849</v>
      </c>
      <c r="AL1259" s="208">
        <v>796.1</v>
      </c>
      <c r="AM1259" s="93"/>
      <c r="AN1259" s="199" t="s">
        <v>32068</v>
      </c>
      <c r="AO1259" s="200">
        <v>12500</v>
      </c>
      <c r="AR1259" s="284"/>
      <c r="AT1259" s="272" t="s">
        <v>51124</v>
      </c>
      <c r="AU1259" s="273">
        <v>20806.04</v>
      </c>
      <c r="AW1259" s="244" t="s">
        <v>38765</v>
      </c>
      <c r="AX1259" s="245">
        <v>6738.27</v>
      </c>
      <c r="AZ1259" s="230" t="s">
        <v>9667</v>
      </c>
      <c r="BA1259" s="231">
        <v>17930.72</v>
      </c>
      <c r="BC1259" s="209" t="s">
        <v>9830</v>
      </c>
      <c r="BD1259" s="210">
        <v>244292.38</v>
      </c>
    </row>
    <row r="1260" spans="5:56" x14ac:dyDescent="0.55000000000000004">
      <c r="E1260" s="282" t="s">
        <v>65605</v>
      </c>
      <c r="F1260" s="282"/>
      <c r="G1260" s="283">
        <v>24352.36</v>
      </c>
      <c r="I1260" s="242" t="s">
        <v>37388</v>
      </c>
      <c r="J1260" s="242"/>
      <c r="K1260" s="243">
        <v>128264.09</v>
      </c>
      <c r="M1260" s="224" t="s">
        <v>4676</v>
      </c>
      <c r="N1260" s="224"/>
      <c r="O1260" s="225">
        <v>19025</v>
      </c>
      <c r="Q1260" s="203" t="s">
        <v>1595</v>
      </c>
      <c r="R1260" s="203"/>
      <c r="S1260" s="204">
        <v>4227</v>
      </c>
      <c r="Y1260" t="s">
        <v>71315</v>
      </c>
      <c r="Z1260">
        <v>104</v>
      </c>
      <c r="AB1260" s="276" t="s">
        <v>59497</v>
      </c>
      <c r="AC1260" s="277">
        <v>735.36</v>
      </c>
      <c r="AE1260" s="246" t="s">
        <v>54815</v>
      </c>
      <c r="AF1260" s="247">
        <v>69726.570000000007</v>
      </c>
      <c r="AH1260" s="226" t="s">
        <v>33126</v>
      </c>
      <c r="AI1260" s="227">
        <v>2074.91</v>
      </c>
      <c r="AK1260" s="207" t="s">
        <v>15850</v>
      </c>
      <c r="AL1260" s="208">
        <v>2244.8000000000002</v>
      </c>
      <c r="AM1260" s="93"/>
      <c r="AN1260" s="199" t="s">
        <v>32069</v>
      </c>
      <c r="AO1260" s="200">
        <v>-750</v>
      </c>
      <c r="AR1260" s="284"/>
      <c r="AT1260" s="272" t="s">
        <v>51125</v>
      </c>
      <c r="AU1260" s="273">
        <v>24352.36</v>
      </c>
      <c r="AW1260" s="244" t="s">
        <v>38770</v>
      </c>
      <c r="AX1260" s="245">
        <v>128264.09</v>
      </c>
      <c r="AZ1260" s="230" t="s">
        <v>11117</v>
      </c>
      <c r="BA1260" s="231">
        <v>19025</v>
      </c>
      <c r="BC1260" s="209" t="s">
        <v>6681</v>
      </c>
      <c r="BD1260" s="210">
        <v>32197</v>
      </c>
    </row>
    <row r="1261" spans="5:56" x14ac:dyDescent="0.55000000000000004">
      <c r="E1261" s="282" t="s">
        <v>50884</v>
      </c>
      <c r="F1261" s="282"/>
      <c r="G1261" s="283">
        <v>106951.78</v>
      </c>
      <c r="I1261" s="242" t="s">
        <v>37389</v>
      </c>
      <c r="J1261" s="242"/>
      <c r="K1261" s="243">
        <v>80604.240000000005</v>
      </c>
      <c r="M1261" s="224" t="s">
        <v>4677</v>
      </c>
      <c r="N1261" s="224"/>
      <c r="O1261" s="225">
        <v>21784.35</v>
      </c>
      <c r="Q1261" s="203" t="s">
        <v>1596</v>
      </c>
      <c r="R1261" s="203"/>
      <c r="S1261" s="204">
        <v>2759</v>
      </c>
      <c r="Y1261" t="s">
        <v>67197</v>
      </c>
      <c r="Z1261" s="284">
        <v>9420</v>
      </c>
      <c r="AB1261" s="276" t="s">
        <v>67049</v>
      </c>
      <c r="AC1261" s="277">
        <v>160415.04000000001</v>
      </c>
      <c r="AE1261" s="246" t="s">
        <v>34569</v>
      </c>
      <c r="AF1261" s="247">
        <v>149554.94</v>
      </c>
      <c r="AH1261" s="226" t="s">
        <v>15836</v>
      </c>
      <c r="AI1261" s="227">
        <v>107212.63</v>
      </c>
      <c r="AK1261" s="207" t="s">
        <v>15851</v>
      </c>
      <c r="AL1261" s="208">
        <v>1824</v>
      </c>
      <c r="AM1261" s="93"/>
      <c r="AN1261" s="199" t="s">
        <v>32070</v>
      </c>
      <c r="AO1261" s="200">
        <v>750</v>
      </c>
      <c r="AR1261" s="284"/>
      <c r="AT1261" s="272" t="s">
        <v>51126</v>
      </c>
      <c r="AU1261" s="273">
        <v>106951.78</v>
      </c>
      <c r="AW1261" s="244" t="s">
        <v>38779</v>
      </c>
      <c r="AX1261" s="245">
        <v>80604.240000000005</v>
      </c>
      <c r="AZ1261" s="230" t="s">
        <v>11118</v>
      </c>
      <c r="BA1261" s="231">
        <v>21784.35</v>
      </c>
      <c r="BC1261" s="209" t="s">
        <v>7095</v>
      </c>
      <c r="BD1261" s="210">
        <v>3418.51</v>
      </c>
    </row>
    <row r="1262" spans="5:56" x14ac:dyDescent="0.55000000000000004">
      <c r="E1262" s="282" t="s">
        <v>50885</v>
      </c>
      <c r="F1262" s="282"/>
      <c r="G1262" s="283">
        <v>21824.85</v>
      </c>
      <c r="I1262" s="242" t="s">
        <v>37390</v>
      </c>
      <c r="J1262" s="242"/>
      <c r="K1262" s="243">
        <v>32839.589999999997</v>
      </c>
      <c r="M1262" s="224" t="s">
        <v>4680</v>
      </c>
      <c r="N1262" s="224"/>
      <c r="O1262" s="225">
        <v>9666</v>
      </c>
      <c r="Q1262" s="203" t="s">
        <v>1597</v>
      </c>
      <c r="R1262" s="203"/>
      <c r="S1262" s="204">
        <v>3522</v>
      </c>
      <c r="Y1262" t="s">
        <v>67198</v>
      </c>
      <c r="Z1262" s="284">
        <v>2692.08</v>
      </c>
      <c r="AB1262" s="276" t="s">
        <v>67050</v>
      </c>
      <c r="AC1262" s="277">
        <v>77311.56</v>
      </c>
      <c r="AE1262" s="246" t="s">
        <v>34570</v>
      </c>
      <c r="AF1262" s="247">
        <v>290421.83</v>
      </c>
      <c r="AH1262" s="226" t="s">
        <v>51647</v>
      </c>
      <c r="AI1262" s="227">
        <v>1444866.24</v>
      </c>
      <c r="AK1262" s="207" t="s">
        <v>15852</v>
      </c>
      <c r="AL1262" s="208">
        <v>43658.19</v>
      </c>
      <c r="AM1262" s="93"/>
      <c r="AN1262" s="199" t="s">
        <v>20229</v>
      </c>
      <c r="AO1262" s="200">
        <v>12674.63</v>
      </c>
      <c r="AR1262" s="284"/>
      <c r="AT1262" s="272" t="s">
        <v>51127</v>
      </c>
      <c r="AU1262" s="273">
        <v>21824.85</v>
      </c>
      <c r="AW1262" s="244" t="s">
        <v>38784</v>
      </c>
      <c r="AX1262" s="245">
        <v>32839.589999999997</v>
      </c>
      <c r="AZ1262" s="230" t="s">
        <v>11121</v>
      </c>
      <c r="BA1262" s="231">
        <v>9666</v>
      </c>
      <c r="BC1262" s="209" t="s">
        <v>7349</v>
      </c>
      <c r="BD1262" s="210">
        <v>22378</v>
      </c>
    </row>
    <row r="1263" spans="5:56" x14ac:dyDescent="0.55000000000000004">
      <c r="E1263" s="282" t="s">
        <v>50886</v>
      </c>
      <c r="F1263" s="282"/>
      <c r="G1263" s="283">
        <v>34216.93</v>
      </c>
      <c r="I1263" s="242" t="s">
        <v>12086</v>
      </c>
      <c r="J1263" s="242"/>
      <c r="K1263" s="243">
        <v>82253.679999999993</v>
      </c>
      <c r="M1263" s="224" t="s">
        <v>4682</v>
      </c>
      <c r="N1263" s="224"/>
      <c r="O1263" s="225">
        <v>9002</v>
      </c>
      <c r="Q1263" s="203" t="s">
        <v>1598</v>
      </c>
      <c r="R1263" s="203"/>
      <c r="S1263" s="204">
        <v>438</v>
      </c>
      <c r="Y1263" t="s">
        <v>67199</v>
      </c>
      <c r="Z1263" s="284">
        <v>6170.21</v>
      </c>
      <c r="AB1263" s="276" t="s">
        <v>67051</v>
      </c>
      <c r="AC1263" s="277">
        <v>12720</v>
      </c>
      <c r="AE1263" s="246" t="s">
        <v>55833</v>
      </c>
      <c r="AF1263" s="247">
        <v>5335.12</v>
      </c>
      <c r="AH1263" s="226" t="s">
        <v>15838</v>
      </c>
      <c r="AI1263" s="227">
        <v>1371201.89</v>
      </c>
      <c r="AK1263" s="207" t="s">
        <v>15853</v>
      </c>
      <c r="AL1263" s="208">
        <v>42781.52</v>
      </c>
      <c r="AM1263" s="93"/>
      <c r="AN1263" s="199" t="s">
        <v>13502</v>
      </c>
      <c r="AO1263" s="200">
        <v>6414.44</v>
      </c>
      <c r="AR1263" s="284"/>
      <c r="AT1263" s="272" t="s">
        <v>51128</v>
      </c>
      <c r="AU1263" s="273">
        <v>34216.93</v>
      </c>
      <c r="AW1263" s="244" t="s">
        <v>12182</v>
      </c>
      <c r="AX1263" s="245">
        <v>82253.679999999993</v>
      </c>
      <c r="AZ1263" s="230" t="s">
        <v>11123</v>
      </c>
      <c r="BA1263" s="231">
        <v>9002</v>
      </c>
      <c r="BC1263" s="209" t="s">
        <v>7760</v>
      </c>
      <c r="BD1263" s="210">
        <v>3501</v>
      </c>
    </row>
    <row r="1264" spans="5:56" x14ac:dyDescent="0.55000000000000004">
      <c r="E1264" s="282" t="s">
        <v>65606</v>
      </c>
      <c r="F1264" s="282"/>
      <c r="G1264" s="283">
        <v>5165</v>
      </c>
      <c r="I1264" s="242" t="s">
        <v>12088</v>
      </c>
      <c r="J1264" s="242"/>
      <c r="K1264" s="243">
        <v>8203</v>
      </c>
      <c r="M1264" s="224" t="s">
        <v>4575</v>
      </c>
      <c r="N1264" s="224"/>
      <c r="O1264" s="225">
        <v>7627.25</v>
      </c>
      <c r="Q1264" s="203" t="s">
        <v>1599</v>
      </c>
      <c r="R1264" s="203"/>
      <c r="S1264" s="204">
        <v>1140</v>
      </c>
      <c r="Y1264" t="s">
        <v>67200</v>
      </c>
      <c r="Z1264">
        <v>155.19999999999999</v>
      </c>
      <c r="AB1264" s="276" t="s">
        <v>55860</v>
      </c>
      <c r="AC1264" s="277">
        <v>10384.799999999999</v>
      </c>
      <c r="AE1264" s="246" t="s">
        <v>63619</v>
      </c>
      <c r="AF1264" s="247">
        <v>4467.41</v>
      </c>
      <c r="AH1264" s="226" t="s">
        <v>40123</v>
      </c>
      <c r="AI1264" s="227">
        <v>83206.7</v>
      </c>
      <c r="AK1264" s="207" t="s">
        <v>15854</v>
      </c>
      <c r="AL1264" s="208">
        <v>702540.72</v>
      </c>
      <c r="AM1264" s="93"/>
      <c r="AN1264" s="199" t="s">
        <v>20235</v>
      </c>
      <c r="AO1264" s="200">
        <v>3729.84</v>
      </c>
      <c r="AR1264" s="284"/>
      <c r="AT1264" s="272" t="s">
        <v>66200</v>
      </c>
      <c r="AU1264" s="273">
        <v>5165</v>
      </c>
      <c r="AW1264" s="244" t="s">
        <v>12184</v>
      </c>
      <c r="AX1264" s="245">
        <v>8203</v>
      </c>
      <c r="AZ1264" s="230" t="s">
        <v>9668</v>
      </c>
      <c r="BA1264" s="231">
        <v>7627.25</v>
      </c>
      <c r="BC1264" s="209" t="s">
        <v>8306</v>
      </c>
      <c r="BD1264" s="210">
        <v>8369</v>
      </c>
    </row>
    <row r="1265" spans="5:56" x14ac:dyDescent="0.55000000000000004">
      <c r="E1265" s="282" t="s">
        <v>65607</v>
      </c>
      <c r="F1265" s="282"/>
      <c r="G1265" s="283">
        <v>84470.85</v>
      </c>
      <c r="I1265" s="242" t="s">
        <v>12090</v>
      </c>
      <c r="J1265" s="242"/>
      <c r="K1265" s="243">
        <v>16888</v>
      </c>
      <c r="M1265" s="224" t="s">
        <v>4684</v>
      </c>
      <c r="N1265" s="224"/>
      <c r="O1265" s="225">
        <v>9666</v>
      </c>
      <c r="Q1265" s="203" t="s">
        <v>1600</v>
      </c>
      <c r="R1265" s="203"/>
      <c r="S1265" s="204">
        <v>10169</v>
      </c>
      <c r="Y1265" t="s">
        <v>71316</v>
      </c>
      <c r="Z1265">
        <v>411.38</v>
      </c>
      <c r="AB1265" s="276" t="s">
        <v>67052</v>
      </c>
      <c r="AC1265" s="277">
        <v>9176.01</v>
      </c>
      <c r="AE1265" s="246" t="s">
        <v>46676</v>
      </c>
      <c r="AF1265" s="247">
        <v>226583.04000000001</v>
      </c>
      <c r="AH1265" s="226" t="s">
        <v>33127</v>
      </c>
      <c r="AI1265" s="227">
        <v>256708.57</v>
      </c>
      <c r="AK1265" s="207" t="s">
        <v>15855</v>
      </c>
      <c r="AL1265" s="208">
        <v>16579.57</v>
      </c>
      <c r="AM1265" s="93"/>
      <c r="AN1265" s="199" t="s">
        <v>20236</v>
      </c>
      <c r="AO1265" s="200">
        <v>1597.08</v>
      </c>
      <c r="AR1265" s="284"/>
      <c r="AT1265" s="272" t="s">
        <v>66201</v>
      </c>
      <c r="AU1265" s="273">
        <v>84470.85</v>
      </c>
      <c r="AW1265" s="244" t="s">
        <v>12186</v>
      </c>
      <c r="AX1265" s="245">
        <v>16888</v>
      </c>
      <c r="AZ1265" s="230" t="s">
        <v>11126</v>
      </c>
      <c r="BA1265" s="231">
        <v>9666</v>
      </c>
      <c r="BC1265" s="209" t="s">
        <v>8940</v>
      </c>
      <c r="BD1265" s="210">
        <v>1074.8599999999999</v>
      </c>
    </row>
    <row r="1266" spans="5:56" x14ac:dyDescent="0.55000000000000004">
      <c r="E1266" s="282" t="s">
        <v>50887</v>
      </c>
      <c r="F1266" s="282"/>
      <c r="G1266" s="283">
        <v>340507.42</v>
      </c>
      <c r="I1266" s="242" t="s">
        <v>12091</v>
      </c>
      <c r="J1266" s="242"/>
      <c r="K1266" s="243">
        <v>11181</v>
      </c>
      <c r="M1266" s="224" t="s">
        <v>4685</v>
      </c>
      <c r="N1266" s="224"/>
      <c r="O1266" s="225">
        <v>9666</v>
      </c>
      <c r="Q1266" s="203" t="s">
        <v>1601</v>
      </c>
      <c r="R1266" s="203"/>
      <c r="S1266" s="204">
        <v>1185</v>
      </c>
      <c r="Y1266" t="s">
        <v>67201</v>
      </c>
      <c r="Z1266" s="284">
        <v>8003.53</v>
      </c>
      <c r="AB1266" s="276" t="s">
        <v>67053</v>
      </c>
      <c r="AC1266" s="277">
        <v>691.73</v>
      </c>
      <c r="AE1266" s="246" t="s">
        <v>47759</v>
      </c>
      <c r="AF1266" s="247">
        <v>23100</v>
      </c>
      <c r="AH1266" s="226" t="s">
        <v>36021</v>
      </c>
      <c r="AI1266" s="227">
        <v>35071</v>
      </c>
      <c r="AK1266" s="207" t="s">
        <v>15856</v>
      </c>
      <c r="AL1266" s="208">
        <v>25924.79</v>
      </c>
      <c r="AM1266" s="93"/>
      <c r="AN1266" s="199" t="s">
        <v>20241</v>
      </c>
      <c r="AO1266" s="200">
        <v>1761.37</v>
      </c>
      <c r="AR1266" s="284"/>
      <c r="AT1266" s="272" t="s">
        <v>51129</v>
      </c>
      <c r="AU1266" s="273">
        <v>340507.42</v>
      </c>
      <c r="AW1266" s="244" t="s">
        <v>12187</v>
      </c>
      <c r="AX1266" s="245">
        <v>11181</v>
      </c>
      <c r="AZ1266" s="230" t="s">
        <v>11127</v>
      </c>
      <c r="BA1266" s="231">
        <v>9666</v>
      </c>
      <c r="BC1266" s="209" t="s">
        <v>10513</v>
      </c>
      <c r="BD1266" s="210">
        <v>23622</v>
      </c>
    </row>
    <row r="1267" spans="5:56" x14ac:dyDescent="0.55000000000000004">
      <c r="E1267" s="282" t="s">
        <v>50888</v>
      </c>
      <c r="F1267" s="282"/>
      <c r="G1267" s="283">
        <v>90868.18</v>
      </c>
      <c r="I1267" s="242" t="s">
        <v>12092</v>
      </c>
      <c r="J1267" s="242"/>
      <c r="K1267" s="243">
        <v>1957.8</v>
      </c>
      <c r="M1267" s="224" t="s">
        <v>4686</v>
      </c>
      <c r="N1267" s="224"/>
      <c r="O1267" s="225">
        <v>9002</v>
      </c>
      <c r="Q1267" s="203" t="s">
        <v>1602</v>
      </c>
      <c r="R1267" s="203"/>
      <c r="S1267" s="204">
        <v>6043</v>
      </c>
      <c r="Y1267" t="s">
        <v>71317</v>
      </c>
      <c r="Z1267" s="284">
        <v>12064</v>
      </c>
      <c r="AB1267" s="276" t="s">
        <v>67054</v>
      </c>
      <c r="AC1267" s="277">
        <v>1925.26</v>
      </c>
      <c r="AE1267" s="246" t="s">
        <v>38867</v>
      </c>
      <c r="AF1267" s="247">
        <v>114269.43</v>
      </c>
      <c r="AH1267" s="226" t="s">
        <v>36022</v>
      </c>
      <c r="AI1267" s="227">
        <v>836901.57</v>
      </c>
      <c r="AK1267" s="207" t="s">
        <v>15857</v>
      </c>
      <c r="AL1267" s="208">
        <v>182.88</v>
      </c>
      <c r="AM1267" s="93"/>
      <c r="AN1267" s="199" t="s">
        <v>13503</v>
      </c>
      <c r="AO1267" s="200">
        <v>28187.54</v>
      </c>
      <c r="AR1267" s="284"/>
      <c r="AT1267" s="272" t="s">
        <v>51130</v>
      </c>
      <c r="AU1267" s="273">
        <v>90868.18</v>
      </c>
      <c r="AW1267" s="244" t="s">
        <v>12188</v>
      </c>
      <c r="AX1267" s="245">
        <v>1957.8</v>
      </c>
      <c r="AZ1267" s="230" t="s">
        <v>11128</v>
      </c>
      <c r="BA1267" s="231">
        <v>9002</v>
      </c>
      <c r="BC1267" s="209" t="s">
        <v>11071</v>
      </c>
      <c r="BD1267" s="210">
        <v>13249.6</v>
      </c>
    </row>
    <row r="1268" spans="5:56" x14ac:dyDescent="0.55000000000000004">
      <c r="E1268" s="282" t="s">
        <v>65609</v>
      </c>
      <c r="F1268" s="282"/>
      <c r="G1268" s="283">
        <v>11362.22</v>
      </c>
      <c r="I1268" s="242" t="s">
        <v>12093</v>
      </c>
      <c r="J1268" s="242"/>
      <c r="K1268" s="243">
        <v>11347</v>
      </c>
      <c r="M1268" s="224" t="s">
        <v>4688</v>
      </c>
      <c r="N1268" s="224"/>
      <c r="O1268" s="225">
        <v>5000</v>
      </c>
      <c r="Q1268" s="203" t="s">
        <v>1603</v>
      </c>
      <c r="R1268" s="203"/>
      <c r="S1268" s="204">
        <v>2067</v>
      </c>
      <c r="Y1268" t="s">
        <v>42259</v>
      </c>
      <c r="Z1268" s="284">
        <v>2100</v>
      </c>
      <c r="AB1268" s="276" t="s">
        <v>55862</v>
      </c>
      <c r="AC1268" s="277">
        <v>5458</v>
      </c>
      <c r="AE1268" s="246" t="s">
        <v>36026</v>
      </c>
      <c r="AF1268" s="247">
        <v>2795.69</v>
      </c>
      <c r="AH1268" s="226" t="s">
        <v>47757</v>
      </c>
      <c r="AI1268" s="227">
        <v>-4712.99</v>
      </c>
      <c r="AK1268" s="207" t="s">
        <v>15858</v>
      </c>
      <c r="AL1268" s="208">
        <v>11481.59</v>
      </c>
      <c r="AM1268" s="93"/>
      <c r="AN1268" s="199" t="s">
        <v>32071</v>
      </c>
      <c r="AO1268" s="200">
        <v>11572.4</v>
      </c>
      <c r="AR1268" s="284"/>
      <c r="AT1268" s="272" t="s">
        <v>51131</v>
      </c>
      <c r="AU1268" s="273">
        <v>11362.22</v>
      </c>
      <c r="AW1268" s="244" t="s">
        <v>12189</v>
      </c>
      <c r="AX1268" s="245">
        <v>11347</v>
      </c>
      <c r="AZ1268" s="230" t="s">
        <v>11130</v>
      </c>
      <c r="BA1268" s="231">
        <v>5000</v>
      </c>
      <c r="BC1268" s="209" t="s">
        <v>9831</v>
      </c>
      <c r="BD1268" s="210">
        <v>107809.97</v>
      </c>
    </row>
    <row r="1269" spans="5:56" x14ac:dyDescent="0.55000000000000004">
      <c r="E1269" s="282" t="s">
        <v>65610</v>
      </c>
      <c r="F1269" s="282"/>
      <c r="G1269" s="283">
        <v>169839.34</v>
      </c>
      <c r="I1269" s="242" t="s">
        <v>12097</v>
      </c>
      <c r="J1269" s="242"/>
      <c r="K1269" s="243">
        <v>9266.14</v>
      </c>
      <c r="M1269" s="224" t="s">
        <v>4690</v>
      </c>
      <c r="N1269" s="224"/>
      <c r="O1269" s="225">
        <v>9666</v>
      </c>
      <c r="Q1269" s="203" t="s">
        <v>1604</v>
      </c>
      <c r="R1269" s="203"/>
      <c r="S1269" s="204">
        <v>1780</v>
      </c>
      <c r="Y1269" t="s">
        <v>64090</v>
      </c>
      <c r="Z1269" s="284">
        <v>2530.02</v>
      </c>
      <c r="AB1269" s="276" t="s">
        <v>67055</v>
      </c>
      <c r="AC1269" s="277">
        <v>25171.200000000001</v>
      </c>
      <c r="AE1269" s="246" t="s">
        <v>34571</v>
      </c>
      <c r="AF1269" s="247">
        <v>424858.89</v>
      </c>
      <c r="AH1269" s="226" t="s">
        <v>40124</v>
      </c>
      <c r="AI1269" s="227">
        <v>1385935.02</v>
      </c>
      <c r="AK1269" s="207" t="s">
        <v>15859</v>
      </c>
      <c r="AL1269" s="208">
        <v>176963.03</v>
      </c>
      <c r="AM1269" s="93"/>
      <c r="AN1269" s="199" t="s">
        <v>13504</v>
      </c>
      <c r="AO1269" s="200">
        <v>22560.11</v>
      </c>
      <c r="AT1269" s="272" t="s">
        <v>51132</v>
      </c>
      <c r="AU1269" s="273">
        <v>169839.34</v>
      </c>
      <c r="AW1269" s="244" t="s">
        <v>12193</v>
      </c>
      <c r="AX1269" s="245">
        <v>9266.14</v>
      </c>
      <c r="AZ1269" s="230" t="s">
        <v>11132</v>
      </c>
      <c r="BA1269" s="231">
        <v>9666</v>
      </c>
      <c r="BC1269" s="209" t="s">
        <v>6682</v>
      </c>
      <c r="BD1269" s="210">
        <v>7075</v>
      </c>
    </row>
    <row r="1270" spans="5:56" x14ac:dyDescent="0.55000000000000004">
      <c r="E1270" s="282" t="s">
        <v>50889</v>
      </c>
      <c r="F1270" s="282"/>
      <c r="G1270" s="283">
        <v>567340.18000000005</v>
      </c>
      <c r="I1270" s="242" t="s">
        <v>12098</v>
      </c>
      <c r="J1270" s="242"/>
      <c r="K1270" s="243">
        <v>1000</v>
      </c>
      <c r="M1270" s="224" t="s">
        <v>4691</v>
      </c>
      <c r="N1270" s="224"/>
      <c r="O1270" s="225">
        <v>5875.88</v>
      </c>
      <c r="Q1270" s="203" t="s">
        <v>1605</v>
      </c>
      <c r="R1270" s="203"/>
      <c r="S1270" s="204">
        <v>6301</v>
      </c>
      <c r="Y1270" t="s">
        <v>71318</v>
      </c>
      <c r="Z1270" s="284">
        <v>54792.800000000003</v>
      </c>
      <c r="AB1270" s="276" t="s">
        <v>55863</v>
      </c>
      <c r="AC1270" s="277">
        <v>22437.06</v>
      </c>
      <c r="AE1270" s="246" t="s">
        <v>34572</v>
      </c>
      <c r="AF1270" s="247">
        <v>1281209.92</v>
      </c>
      <c r="AH1270" s="226" t="s">
        <v>38865</v>
      </c>
      <c r="AI1270" s="227">
        <v>8024</v>
      </c>
      <c r="AK1270" s="207" t="s">
        <v>15860</v>
      </c>
      <c r="AL1270" s="208">
        <v>298032.03000000003</v>
      </c>
      <c r="AM1270" s="93"/>
      <c r="AN1270" s="199" t="s">
        <v>13505</v>
      </c>
      <c r="AO1270" s="200">
        <v>2752.56</v>
      </c>
      <c r="AR1270" s="284"/>
      <c r="AT1270" s="272" t="s">
        <v>51133</v>
      </c>
      <c r="AU1270" s="273">
        <v>567340.18000000005</v>
      </c>
      <c r="AW1270" s="244" t="s">
        <v>12194</v>
      </c>
      <c r="AX1270" s="245">
        <v>1000</v>
      </c>
      <c r="AZ1270" s="230" t="s">
        <v>11133</v>
      </c>
      <c r="BA1270" s="231">
        <v>5875.88</v>
      </c>
      <c r="BC1270" s="209" t="s">
        <v>7096</v>
      </c>
      <c r="BD1270" s="210">
        <v>258</v>
      </c>
    </row>
    <row r="1271" spans="5:56" x14ac:dyDescent="0.55000000000000004">
      <c r="E1271" s="282" t="s">
        <v>65612</v>
      </c>
      <c r="F1271" s="282"/>
      <c r="G1271" s="283">
        <v>86387.18</v>
      </c>
      <c r="I1271" s="242" t="s">
        <v>12101</v>
      </c>
      <c r="J1271" s="242"/>
      <c r="K1271" s="243">
        <v>63192</v>
      </c>
      <c r="M1271" s="224" t="s">
        <v>4692</v>
      </c>
      <c r="N1271" s="224"/>
      <c r="O1271" s="225">
        <v>467</v>
      </c>
      <c r="Q1271" s="203" t="s">
        <v>1606</v>
      </c>
      <c r="R1271" s="203"/>
      <c r="S1271" s="204">
        <v>26253</v>
      </c>
      <c r="Y1271" t="s">
        <v>60269</v>
      </c>
      <c r="Z1271" s="284">
        <v>103468.66</v>
      </c>
      <c r="AB1271" s="276" t="s">
        <v>38899</v>
      </c>
      <c r="AC1271" s="277">
        <v>15806.28</v>
      </c>
      <c r="AE1271" s="246" t="s">
        <v>34573</v>
      </c>
      <c r="AF1271" s="247">
        <v>321357</v>
      </c>
      <c r="AH1271" s="226" t="s">
        <v>44414</v>
      </c>
      <c r="AI1271" s="227">
        <v>89700</v>
      </c>
      <c r="AK1271" s="207" t="s">
        <v>15861</v>
      </c>
      <c r="AL1271" s="208">
        <v>151321.73000000001</v>
      </c>
      <c r="AM1271" s="93"/>
      <c r="AN1271" s="199" t="s">
        <v>13506</v>
      </c>
      <c r="AO1271" s="200">
        <v>1908.4</v>
      </c>
      <c r="AT1271" s="272" t="s">
        <v>51134</v>
      </c>
      <c r="AU1271" s="273">
        <v>86387.18</v>
      </c>
      <c r="AW1271" s="244" t="s">
        <v>12197</v>
      </c>
      <c r="AX1271" s="245">
        <v>63192</v>
      </c>
      <c r="AZ1271" s="230" t="s">
        <v>11134</v>
      </c>
      <c r="BA1271" s="231">
        <v>467</v>
      </c>
      <c r="BC1271" s="209" t="s">
        <v>7350</v>
      </c>
      <c r="BD1271" s="210">
        <v>35406</v>
      </c>
    </row>
    <row r="1272" spans="5:56" x14ac:dyDescent="0.55000000000000004">
      <c r="E1272" s="282" t="s">
        <v>65613</v>
      </c>
      <c r="F1272" s="282"/>
      <c r="G1272" s="283">
        <v>17767</v>
      </c>
      <c r="I1272" s="242" t="s">
        <v>12102</v>
      </c>
      <c r="J1272" s="242"/>
      <c r="K1272" s="243">
        <v>10156.44</v>
      </c>
      <c r="M1272" s="224" t="s">
        <v>4693</v>
      </c>
      <c r="N1272" s="224"/>
      <c r="O1272" s="225">
        <v>65</v>
      </c>
      <c r="Q1272" s="203" t="s">
        <v>1607</v>
      </c>
      <c r="R1272" s="203"/>
      <c r="S1272" s="204">
        <v>2338</v>
      </c>
      <c r="Y1272" t="s">
        <v>64091</v>
      </c>
      <c r="Z1272" s="284">
        <v>25333.69</v>
      </c>
      <c r="AB1272" s="276" t="s">
        <v>33195</v>
      </c>
      <c r="AC1272" s="277">
        <v>2008.79</v>
      </c>
      <c r="AE1272" s="246" t="s">
        <v>49643</v>
      </c>
      <c r="AF1272" s="247">
        <v>45948.65</v>
      </c>
      <c r="AH1272" s="226" t="s">
        <v>44415</v>
      </c>
      <c r="AI1272" s="227">
        <v>6861.99</v>
      </c>
      <c r="AK1272" s="207" t="s">
        <v>15862</v>
      </c>
      <c r="AL1272" s="208">
        <v>11599.95</v>
      </c>
      <c r="AM1272" s="93"/>
      <c r="AN1272" s="199" t="s">
        <v>13507</v>
      </c>
      <c r="AO1272" s="200">
        <v>4679.7</v>
      </c>
      <c r="AR1272" s="284"/>
      <c r="AT1272" s="272" t="s">
        <v>51135</v>
      </c>
      <c r="AU1272" s="273">
        <v>17767</v>
      </c>
      <c r="AW1272" s="244" t="s">
        <v>12198</v>
      </c>
      <c r="AX1272" s="245">
        <v>10156.44</v>
      </c>
      <c r="AZ1272" s="230" t="s">
        <v>11135</v>
      </c>
      <c r="BA1272" s="231">
        <v>65</v>
      </c>
      <c r="BC1272" s="209" t="s">
        <v>7761</v>
      </c>
      <c r="BD1272" s="210">
        <v>2421.81</v>
      </c>
    </row>
    <row r="1273" spans="5:56" x14ac:dyDescent="0.55000000000000004">
      <c r="E1273" s="282" t="s">
        <v>50890</v>
      </c>
      <c r="F1273" s="282"/>
      <c r="G1273" s="283">
        <v>4886</v>
      </c>
      <c r="I1273" s="242" t="s">
        <v>12103</v>
      </c>
      <c r="J1273" s="242"/>
      <c r="K1273" s="243">
        <v>21327.8</v>
      </c>
      <c r="M1273" s="224" t="s">
        <v>4694</v>
      </c>
      <c r="N1273" s="224"/>
      <c r="O1273" s="225">
        <v>4158</v>
      </c>
      <c r="Q1273" s="203" t="s">
        <v>1608</v>
      </c>
      <c r="R1273" s="203"/>
      <c r="S1273" s="204">
        <v>1025</v>
      </c>
      <c r="Y1273" t="s">
        <v>71319</v>
      </c>
      <c r="Z1273" s="284">
        <v>1893.36</v>
      </c>
      <c r="AB1273" s="276" t="s">
        <v>67056</v>
      </c>
      <c r="AC1273" s="277">
        <v>244.75</v>
      </c>
      <c r="AE1273" s="246" t="s">
        <v>51652</v>
      </c>
      <c r="AF1273" s="247">
        <v>225886.48</v>
      </c>
      <c r="AH1273" s="226" t="s">
        <v>44416</v>
      </c>
      <c r="AI1273" s="227">
        <v>20280.150000000001</v>
      </c>
      <c r="AK1273" s="207" t="s">
        <v>15863</v>
      </c>
      <c r="AL1273" s="208">
        <v>12000</v>
      </c>
      <c r="AM1273" s="93"/>
      <c r="AN1273" s="199" t="s">
        <v>13508</v>
      </c>
      <c r="AO1273" s="200">
        <v>532.36</v>
      </c>
      <c r="AR1273" s="284"/>
      <c r="AT1273" s="272" t="s">
        <v>51136</v>
      </c>
      <c r="AU1273" s="273">
        <v>4886</v>
      </c>
      <c r="AW1273" s="244" t="s">
        <v>12200</v>
      </c>
      <c r="AX1273" s="245">
        <v>21327.8</v>
      </c>
      <c r="AZ1273" s="230" t="s">
        <v>11136</v>
      </c>
      <c r="BA1273" s="231">
        <v>4158</v>
      </c>
      <c r="BC1273" s="209" t="s">
        <v>8693</v>
      </c>
      <c r="BD1273" s="210">
        <v>35569</v>
      </c>
    </row>
    <row r="1274" spans="5:56" x14ac:dyDescent="0.55000000000000004">
      <c r="E1274" s="282" t="s">
        <v>65616</v>
      </c>
      <c r="F1274" s="282"/>
      <c r="G1274" s="283">
        <v>219592.25</v>
      </c>
      <c r="I1274" s="242" t="s">
        <v>12104</v>
      </c>
      <c r="J1274" s="242"/>
      <c r="K1274" s="243">
        <v>24184</v>
      </c>
      <c r="M1274" s="224" t="s">
        <v>4576</v>
      </c>
      <c r="N1274" s="224"/>
      <c r="O1274" s="225">
        <v>112365.56</v>
      </c>
      <c r="Q1274" s="203" t="s">
        <v>1609</v>
      </c>
      <c r="R1274" s="203"/>
      <c r="S1274" s="204">
        <v>386</v>
      </c>
      <c r="Y1274" t="s">
        <v>71320</v>
      </c>
      <c r="Z1274">
        <v>136.41</v>
      </c>
      <c r="AB1274" s="276" t="s">
        <v>67057</v>
      </c>
      <c r="AC1274" s="277">
        <v>993</v>
      </c>
      <c r="AE1274" s="246" t="s">
        <v>36027</v>
      </c>
      <c r="AF1274" s="247">
        <v>123247.08</v>
      </c>
      <c r="AH1274" s="226" t="s">
        <v>51648</v>
      </c>
      <c r="AI1274" s="227">
        <v>13343.37</v>
      </c>
      <c r="AK1274" s="207" t="s">
        <v>15864</v>
      </c>
      <c r="AL1274" s="208">
        <v>70050.62</v>
      </c>
      <c r="AM1274" s="93"/>
      <c r="AN1274" s="199" t="s">
        <v>13509</v>
      </c>
      <c r="AO1274" s="200">
        <v>3682.13</v>
      </c>
      <c r="AR1274" s="284"/>
      <c r="AT1274" s="272" t="s">
        <v>51137</v>
      </c>
      <c r="AU1274" s="273">
        <v>219592.25</v>
      </c>
      <c r="AW1274" s="244" t="s">
        <v>12201</v>
      </c>
      <c r="AX1274" s="245">
        <v>24184</v>
      </c>
      <c r="AZ1274" s="230" t="s">
        <v>9669</v>
      </c>
      <c r="BA1274" s="231">
        <v>112365.56</v>
      </c>
      <c r="BC1274" s="209" t="s">
        <v>8941</v>
      </c>
      <c r="BD1274" s="210">
        <v>11459</v>
      </c>
    </row>
    <row r="1275" spans="5:56" x14ac:dyDescent="0.55000000000000004">
      <c r="E1275" s="282" t="s">
        <v>65617</v>
      </c>
      <c r="F1275" s="282"/>
      <c r="G1275" s="283">
        <v>26289.42</v>
      </c>
      <c r="I1275" s="242" t="s">
        <v>12108</v>
      </c>
      <c r="J1275" s="242"/>
      <c r="K1275" s="243">
        <v>7973.94</v>
      </c>
      <c r="M1275" s="224" t="s">
        <v>4698</v>
      </c>
      <c r="N1275" s="224"/>
      <c r="O1275" s="225">
        <v>6473.63</v>
      </c>
      <c r="Q1275" s="203" t="s">
        <v>1610</v>
      </c>
      <c r="R1275" s="203"/>
      <c r="S1275" s="204">
        <v>11122</v>
      </c>
      <c r="Y1275" t="s">
        <v>71321</v>
      </c>
      <c r="Z1275">
        <v>455.16</v>
      </c>
      <c r="AB1275" s="276" t="s">
        <v>67058</v>
      </c>
      <c r="AC1275" s="277">
        <v>4886</v>
      </c>
      <c r="AE1275" s="246" t="s">
        <v>48688</v>
      </c>
      <c r="AF1275" s="247">
        <v>81.319999999999993</v>
      </c>
      <c r="AH1275" s="226" t="s">
        <v>51649</v>
      </c>
      <c r="AI1275" s="227">
        <v>34800.730000000003</v>
      </c>
      <c r="AK1275" s="207" t="s">
        <v>15865</v>
      </c>
      <c r="AL1275" s="208">
        <v>3487.5</v>
      </c>
      <c r="AM1275" s="93"/>
      <c r="AN1275" s="199" t="s">
        <v>32072</v>
      </c>
      <c r="AO1275" s="200">
        <v>5596.27</v>
      </c>
      <c r="AR1275" s="284"/>
      <c r="AT1275" s="272" t="s">
        <v>66206</v>
      </c>
      <c r="AU1275" s="273">
        <v>26289.42</v>
      </c>
      <c r="AW1275" s="244" t="s">
        <v>12205</v>
      </c>
      <c r="AX1275" s="245">
        <v>7973.94</v>
      </c>
      <c r="AZ1275" s="230" t="s">
        <v>11140</v>
      </c>
      <c r="BA1275" s="231">
        <v>6473.63</v>
      </c>
      <c r="BC1275" s="209" t="s">
        <v>9443</v>
      </c>
      <c r="BD1275" s="210">
        <v>31749.84</v>
      </c>
    </row>
    <row r="1276" spans="5:56" x14ac:dyDescent="0.55000000000000004">
      <c r="E1276" s="282" t="s">
        <v>65618</v>
      </c>
      <c r="F1276" s="282"/>
      <c r="G1276" s="283">
        <v>116894.44</v>
      </c>
      <c r="I1276" s="242" t="s">
        <v>12109</v>
      </c>
      <c r="J1276" s="242"/>
      <c r="K1276" s="243">
        <v>69054.009999999995</v>
      </c>
      <c r="M1276" s="224" t="s">
        <v>4577</v>
      </c>
      <c r="N1276" s="224"/>
      <c r="O1276" s="225">
        <v>27574.66</v>
      </c>
      <c r="Q1276" s="203" t="s">
        <v>4049</v>
      </c>
      <c r="R1276" s="203"/>
      <c r="S1276" s="204">
        <v>9503</v>
      </c>
      <c r="Y1276" t="s">
        <v>71322</v>
      </c>
      <c r="Z1276">
        <v>244.62</v>
      </c>
      <c r="AB1276" s="276" t="s">
        <v>67059</v>
      </c>
      <c r="AC1276" s="277">
        <v>4322.5</v>
      </c>
      <c r="AE1276" s="246" t="s">
        <v>51653</v>
      </c>
      <c r="AF1276" s="247">
        <v>64302.35</v>
      </c>
      <c r="AH1276" s="226" t="s">
        <v>51650</v>
      </c>
      <c r="AI1276" s="227">
        <v>13934.96</v>
      </c>
      <c r="AK1276" s="207" t="s">
        <v>15866</v>
      </c>
      <c r="AL1276" s="208">
        <v>347491.19</v>
      </c>
      <c r="AM1276" s="93"/>
      <c r="AN1276" s="199" t="s">
        <v>32073</v>
      </c>
      <c r="AO1276" s="200">
        <v>18997.28</v>
      </c>
      <c r="AR1276" s="284"/>
      <c r="AT1276" s="272" t="s">
        <v>51138</v>
      </c>
      <c r="AU1276" s="273">
        <v>116894.44</v>
      </c>
      <c r="AW1276" s="244" t="s">
        <v>12206</v>
      </c>
      <c r="AX1276" s="245">
        <v>69054.009999999995</v>
      </c>
      <c r="AZ1276" s="230" t="s">
        <v>9670</v>
      </c>
      <c r="BA1276" s="231">
        <v>27574.66</v>
      </c>
      <c r="BC1276" s="209" t="s">
        <v>11072</v>
      </c>
      <c r="BD1276" s="210">
        <v>8073.75</v>
      </c>
    </row>
    <row r="1277" spans="5:56" x14ac:dyDescent="0.55000000000000004">
      <c r="E1277" s="282" t="s">
        <v>50892</v>
      </c>
      <c r="F1277" s="282"/>
      <c r="G1277" s="283">
        <v>288334.57</v>
      </c>
      <c r="I1277" s="242" t="s">
        <v>12112</v>
      </c>
      <c r="J1277" s="242"/>
      <c r="K1277" s="243">
        <v>33477.01</v>
      </c>
      <c r="M1277" s="224" t="s">
        <v>4699</v>
      </c>
      <c r="N1277" s="224"/>
      <c r="O1277" s="225">
        <v>2746.2</v>
      </c>
      <c r="Q1277" s="203" t="s">
        <v>1611</v>
      </c>
      <c r="R1277" s="203"/>
      <c r="S1277" s="204">
        <v>12290</v>
      </c>
      <c r="Y1277" t="s">
        <v>67210</v>
      </c>
      <c r="Z1277" s="284">
        <v>2527.42</v>
      </c>
      <c r="AB1277" s="276" t="s">
        <v>67060</v>
      </c>
      <c r="AC1277" s="277">
        <v>25112.58</v>
      </c>
      <c r="AE1277" s="246" t="s">
        <v>40126</v>
      </c>
      <c r="AF1277" s="247">
        <v>3111.31</v>
      </c>
      <c r="AH1277" s="226" t="s">
        <v>51651</v>
      </c>
      <c r="AI1277" s="227">
        <v>3120.37</v>
      </c>
      <c r="AK1277" s="207" t="s">
        <v>15867</v>
      </c>
      <c r="AL1277" s="208">
        <v>44155.29</v>
      </c>
      <c r="AM1277" s="93"/>
      <c r="AN1277" s="199" t="s">
        <v>32074</v>
      </c>
      <c r="AO1277" s="200">
        <v>1854.5</v>
      </c>
      <c r="AT1277" s="272" t="s">
        <v>51140</v>
      </c>
      <c r="AU1277" s="273">
        <v>288334.57</v>
      </c>
      <c r="AW1277" s="244" t="s">
        <v>12209</v>
      </c>
      <c r="AX1277" s="245">
        <v>33477.01</v>
      </c>
      <c r="AZ1277" s="230" t="s">
        <v>11141</v>
      </c>
      <c r="BA1277" s="231">
        <v>2746.2</v>
      </c>
      <c r="BC1277" s="209" t="s">
        <v>11727</v>
      </c>
      <c r="BD1277" s="210">
        <v>46410.33</v>
      </c>
    </row>
    <row r="1278" spans="5:56" x14ac:dyDescent="0.55000000000000004">
      <c r="E1278" s="282" t="s">
        <v>65619</v>
      </c>
      <c r="F1278" s="282"/>
      <c r="G1278" s="283">
        <v>91988.69</v>
      </c>
      <c r="I1278" s="242" t="s">
        <v>12113</v>
      </c>
      <c r="J1278" s="242"/>
      <c r="K1278" s="243">
        <v>292709</v>
      </c>
      <c r="M1278" s="224" t="s">
        <v>4701</v>
      </c>
      <c r="N1278" s="224"/>
      <c r="O1278" s="225">
        <v>8647</v>
      </c>
      <c r="Q1278" s="203" t="s">
        <v>1612</v>
      </c>
      <c r="R1278" s="203"/>
      <c r="S1278" s="204">
        <v>193</v>
      </c>
      <c r="Y1278" t="s">
        <v>71323</v>
      </c>
      <c r="Z1278">
        <v>467.27</v>
      </c>
      <c r="AB1278" s="276" t="s">
        <v>51746</v>
      </c>
      <c r="AC1278" s="277">
        <v>1921.12</v>
      </c>
      <c r="AE1278" s="246" t="s">
        <v>61790</v>
      </c>
      <c r="AF1278" s="247">
        <v>1089904.68</v>
      </c>
      <c r="AH1278" s="226" t="s">
        <v>47758</v>
      </c>
      <c r="AI1278" s="227">
        <v>7714.54</v>
      </c>
      <c r="AK1278" s="207" t="s">
        <v>15868</v>
      </c>
      <c r="AL1278" s="208">
        <v>242166.06</v>
      </c>
      <c r="AM1278" s="93"/>
      <c r="AN1278" s="199" t="s">
        <v>32075</v>
      </c>
      <c r="AO1278" s="200">
        <v>4134.57</v>
      </c>
      <c r="AR1278" s="284"/>
      <c r="AT1278" s="272" t="s">
        <v>51141</v>
      </c>
      <c r="AU1278" s="273">
        <v>91988.69</v>
      </c>
      <c r="AW1278" s="244" t="s">
        <v>12210</v>
      </c>
      <c r="AX1278" s="245">
        <v>292709</v>
      </c>
      <c r="AZ1278" s="230" t="s">
        <v>11143</v>
      </c>
      <c r="BA1278" s="231">
        <v>8647</v>
      </c>
      <c r="BC1278" s="209" t="s">
        <v>9832</v>
      </c>
      <c r="BD1278" s="210">
        <v>178422.73</v>
      </c>
    </row>
    <row r="1279" spans="5:56" x14ac:dyDescent="0.55000000000000004">
      <c r="E1279" s="282" t="s">
        <v>65620</v>
      </c>
      <c r="F1279" s="282"/>
      <c r="G1279" s="283">
        <v>74189</v>
      </c>
      <c r="I1279" s="242" t="s">
        <v>12115</v>
      </c>
      <c r="J1279" s="242"/>
      <c r="K1279" s="243">
        <v>20992.94</v>
      </c>
      <c r="M1279" s="224" t="s">
        <v>4578</v>
      </c>
      <c r="N1279" s="224"/>
      <c r="O1279" s="225">
        <v>156451.01</v>
      </c>
      <c r="Q1279" s="203" t="s">
        <v>1613</v>
      </c>
      <c r="R1279" s="203"/>
      <c r="S1279" s="204">
        <v>171.56</v>
      </c>
      <c r="Y1279" t="s">
        <v>71324</v>
      </c>
      <c r="Z1279">
        <v>418.07</v>
      </c>
      <c r="AB1279" s="276" t="s">
        <v>67061</v>
      </c>
      <c r="AC1279" s="277">
        <v>5000</v>
      </c>
      <c r="AE1279" s="246" t="s">
        <v>38868</v>
      </c>
      <c r="AF1279" s="247">
        <v>1078634.8600000001</v>
      </c>
      <c r="AH1279" s="226" t="s">
        <v>48687</v>
      </c>
      <c r="AI1279" s="227">
        <v>6604.03</v>
      </c>
      <c r="AK1279" s="207" t="s">
        <v>15869</v>
      </c>
      <c r="AL1279" s="208">
        <v>529274.9</v>
      </c>
      <c r="AM1279" s="93"/>
      <c r="AN1279" s="199" t="s">
        <v>32076</v>
      </c>
      <c r="AO1279" s="200">
        <v>2661.8</v>
      </c>
      <c r="AR1279" s="284"/>
      <c r="AT1279" s="272" t="s">
        <v>51142</v>
      </c>
      <c r="AU1279" s="273">
        <v>74189</v>
      </c>
      <c r="AW1279" s="244" t="s">
        <v>12212</v>
      </c>
      <c r="AX1279" s="245">
        <v>20992.94</v>
      </c>
      <c r="AZ1279" s="230" t="s">
        <v>11144</v>
      </c>
      <c r="BA1279" s="231">
        <v>156451.01</v>
      </c>
      <c r="BC1279" s="209" t="s">
        <v>10444</v>
      </c>
      <c r="BD1279" s="210">
        <v>1796</v>
      </c>
    </row>
    <row r="1280" spans="5:56" x14ac:dyDescent="0.55000000000000004">
      <c r="E1280" s="282" t="s">
        <v>65621</v>
      </c>
      <c r="F1280" s="282"/>
      <c r="G1280" s="283">
        <v>7983.69</v>
      </c>
      <c r="I1280" s="242" t="s">
        <v>12116</v>
      </c>
      <c r="J1280" s="242"/>
      <c r="K1280" s="243">
        <v>64466</v>
      </c>
      <c r="M1280" s="224" t="s">
        <v>4702</v>
      </c>
      <c r="N1280" s="224"/>
      <c r="O1280" s="225">
        <v>27521</v>
      </c>
      <c r="Q1280" s="203" t="s">
        <v>1614</v>
      </c>
      <c r="R1280" s="203"/>
      <c r="S1280" s="204">
        <v>109151.48</v>
      </c>
      <c r="Y1280" t="s">
        <v>59524</v>
      </c>
      <c r="Z1280" s="284">
        <v>2657.5</v>
      </c>
      <c r="AB1280" s="276" t="s">
        <v>67062</v>
      </c>
      <c r="AC1280" s="277">
        <v>11581.41</v>
      </c>
      <c r="AE1280" s="246" t="s">
        <v>33128</v>
      </c>
      <c r="AF1280" s="247">
        <v>162364.38</v>
      </c>
      <c r="AH1280" s="226" t="s">
        <v>49641</v>
      </c>
      <c r="AI1280" s="227">
        <v>1526.67</v>
      </c>
      <c r="AK1280" s="207" t="s">
        <v>15870</v>
      </c>
      <c r="AL1280" s="208">
        <v>348957.02</v>
      </c>
      <c r="AM1280" s="93"/>
      <c r="AN1280" s="199" t="s">
        <v>32077</v>
      </c>
      <c r="AO1280" s="200">
        <v>736.2</v>
      </c>
      <c r="AR1280" s="284"/>
      <c r="AT1280" s="272" t="s">
        <v>66207</v>
      </c>
      <c r="AU1280" s="273">
        <v>7983.69</v>
      </c>
      <c r="AW1280" s="244" t="s">
        <v>12213</v>
      </c>
      <c r="AX1280" s="245">
        <v>64466</v>
      </c>
      <c r="AZ1280" s="230" t="s">
        <v>11145</v>
      </c>
      <c r="BA1280" s="231">
        <v>27521</v>
      </c>
      <c r="BC1280" s="209" t="s">
        <v>10492</v>
      </c>
      <c r="BD1280" s="210">
        <v>3897</v>
      </c>
    </row>
    <row r="1281" spans="5:56" x14ac:dyDescent="0.55000000000000004">
      <c r="E1281" s="282" t="s">
        <v>50893</v>
      </c>
      <c r="F1281" s="282"/>
      <c r="G1281" s="283">
        <v>23310.78</v>
      </c>
      <c r="I1281" s="242" t="s">
        <v>12120</v>
      </c>
      <c r="J1281" s="242"/>
      <c r="K1281" s="243">
        <v>57219</v>
      </c>
      <c r="M1281" s="224" t="s">
        <v>4579</v>
      </c>
      <c r="N1281" s="224"/>
      <c r="O1281" s="225">
        <v>482728.67</v>
      </c>
      <c r="Q1281" s="203" t="s">
        <v>1615</v>
      </c>
      <c r="R1281" s="203"/>
      <c r="S1281" s="204">
        <v>1436</v>
      </c>
      <c r="Y1281" t="s">
        <v>59525</v>
      </c>
      <c r="Z1281">
        <v>230.47</v>
      </c>
      <c r="AB1281" s="276" t="s">
        <v>48718</v>
      </c>
      <c r="AC1281" s="277">
        <v>12918.54</v>
      </c>
      <c r="AE1281" s="246" t="s">
        <v>54816</v>
      </c>
      <c r="AF1281" s="247">
        <v>14338</v>
      </c>
      <c r="AH1281" s="226" t="s">
        <v>46675</v>
      </c>
      <c r="AI1281" s="227">
        <v>1251.8499999999999</v>
      </c>
      <c r="AK1281" s="207" t="s">
        <v>15871</v>
      </c>
      <c r="AL1281" s="208">
        <v>34941.160000000003</v>
      </c>
      <c r="AM1281" s="93"/>
      <c r="AN1281" s="199" t="s">
        <v>32078</v>
      </c>
      <c r="AO1281" s="200">
        <v>7480.18</v>
      </c>
      <c r="AR1281" s="284"/>
      <c r="AT1281" s="272" t="s">
        <v>51143</v>
      </c>
      <c r="AU1281" s="273">
        <v>23310.78</v>
      </c>
      <c r="AW1281" s="244" t="s">
        <v>12217</v>
      </c>
      <c r="AX1281" s="245">
        <v>57219</v>
      </c>
      <c r="AZ1281" s="230" t="s">
        <v>9671</v>
      </c>
      <c r="BA1281" s="231">
        <v>482728.67</v>
      </c>
      <c r="BC1281" s="209" t="s">
        <v>8942</v>
      </c>
      <c r="BD1281" s="210">
        <v>5104</v>
      </c>
    </row>
    <row r="1282" spans="5:56" x14ac:dyDescent="0.55000000000000004">
      <c r="E1282" s="282" t="s">
        <v>65622</v>
      </c>
      <c r="F1282" s="282"/>
      <c r="G1282" s="283">
        <v>9214.9699999999993</v>
      </c>
      <c r="I1282" s="242" t="s">
        <v>12121</v>
      </c>
      <c r="J1282" s="242"/>
      <c r="K1282" s="243">
        <v>85330.45</v>
      </c>
      <c r="M1282" s="224" t="s">
        <v>4703</v>
      </c>
      <c r="N1282" s="224"/>
      <c r="O1282" s="225">
        <v>3254</v>
      </c>
      <c r="Q1282" s="203" t="s">
        <v>1616</v>
      </c>
      <c r="R1282" s="203"/>
      <c r="S1282" s="204">
        <v>1851</v>
      </c>
      <c r="Y1282" t="s">
        <v>59526</v>
      </c>
      <c r="Z1282">
        <v>739.37</v>
      </c>
      <c r="AB1282" s="276" t="s">
        <v>51747</v>
      </c>
      <c r="AC1282" s="277">
        <v>12000</v>
      </c>
      <c r="AE1282" s="246" t="s">
        <v>49644</v>
      </c>
      <c r="AF1282" s="247">
        <v>134513.76</v>
      </c>
      <c r="AH1282" s="226" t="s">
        <v>34567</v>
      </c>
      <c r="AI1282" s="227">
        <v>57958.67</v>
      </c>
      <c r="AK1282" s="207" t="s">
        <v>15872</v>
      </c>
      <c r="AL1282" s="208">
        <v>535265.11</v>
      </c>
      <c r="AM1282" s="93"/>
      <c r="AN1282" s="199" t="s">
        <v>13510</v>
      </c>
      <c r="AO1282" s="200">
        <v>15070.91</v>
      </c>
      <c r="AR1282" s="284"/>
      <c r="AT1282" s="272" t="s">
        <v>51144</v>
      </c>
      <c r="AU1282" s="273">
        <v>9214.9699999999993</v>
      </c>
      <c r="AW1282" s="244" t="s">
        <v>12218</v>
      </c>
      <c r="AX1282" s="245">
        <v>85330.45</v>
      </c>
      <c r="AZ1282" s="230" t="s">
        <v>9672</v>
      </c>
      <c r="BA1282" s="231">
        <v>3254</v>
      </c>
      <c r="BC1282" s="209" t="s">
        <v>9278</v>
      </c>
      <c r="BD1282" s="210">
        <v>145648</v>
      </c>
    </row>
    <row r="1283" spans="5:56" x14ac:dyDescent="0.55000000000000004">
      <c r="E1283" s="282" t="s">
        <v>65623</v>
      </c>
      <c r="F1283" s="282"/>
      <c r="G1283" s="283">
        <v>180092.09</v>
      </c>
      <c r="I1283" s="242" t="s">
        <v>12122</v>
      </c>
      <c r="J1283" s="242"/>
      <c r="K1283" s="243">
        <v>33262.97</v>
      </c>
      <c r="M1283" s="224" t="s">
        <v>4704</v>
      </c>
      <c r="N1283" s="224"/>
      <c r="O1283" s="225">
        <v>9292</v>
      </c>
      <c r="Q1283" s="203" t="s">
        <v>1617</v>
      </c>
      <c r="R1283" s="203"/>
      <c r="S1283" s="204">
        <v>1653</v>
      </c>
      <c r="Y1283" t="s">
        <v>71325</v>
      </c>
      <c r="Z1283">
        <v>248.44</v>
      </c>
      <c r="AB1283" s="276" t="s">
        <v>67063</v>
      </c>
      <c r="AC1283" s="277">
        <v>52.5</v>
      </c>
      <c r="AE1283" s="246" t="s">
        <v>63029</v>
      </c>
      <c r="AF1283" s="247">
        <v>-59305.45</v>
      </c>
      <c r="AH1283" s="226" t="s">
        <v>34568</v>
      </c>
      <c r="AI1283" s="227">
        <v>51852</v>
      </c>
      <c r="AK1283" s="207" t="s">
        <v>15873</v>
      </c>
      <c r="AL1283" s="208">
        <v>1000</v>
      </c>
      <c r="AM1283" s="93"/>
      <c r="AN1283" s="199" t="s">
        <v>13511</v>
      </c>
      <c r="AO1283" s="200">
        <v>28156.38</v>
      </c>
      <c r="AR1283" s="284"/>
      <c r="AT1283" s="272" t="s">
        <v>51145</v>
      </c>
      <c r="AU1283" s="273">
        <v>180092.09</v>
      </c>
      <c r="AW1283" s="244" t="s">
        <v>12219</v>
      </c>
      <c r="AX1283" s="245">
        <v>33262.97</v>
      </c>
      <c r="AZ1283" s="230" t="s">
        <v>11146</v>
      </c>
      <c r="BA1283" s="231">
        <v>9292</v>
      </c>
      <c r="BC1283" s="209" t="s">
        <v>9833</v>
      </c>
      <c r="BD1283" s="210">
        <v>156445</v>
      </c>
    </row>
    <row r="1284" spans="5:56" x14ac:dyDescent="0.55000000000000004">
      <c r="E1284" s="282" t="s">
        <v>50894</v>
      </c>
      <c r="F1284" s="282"/>
      <c r="G1284" s="283">
        <v>114318.39</v>
      </c>
      <c r="I1284" s="242" t="s">
        <v>12123</v>
      </c>
      <c r="J1284" s="242"/>
      <c r="K1284" s="243">
        <v>309580</v>
      </c>
      <c r="M1284" s="224" t="s">
        <v>4705</v>
      </c>
      <c r="N1284" s="224"/>
      <c r="O1284" s="225">
        <v>14314</v>
      </c>
      <c r="Q1284" s="203" t="s">
        <v>1618</v>
      </c>
      <c r="R1284" s="203"/>
      <c r="S1284" s="204">
        <v>47082.080000000002</v>
      </c>
      <c r="Y1284" t="s">
        <v>71326</v>
      </c>
      <c r="Z1284" s="284">
        <v>1712.26</v>
      </c>
      <c r="AB1284" s="276" t="s">
        <v>67064</v>
      </c>
      <c r="AC1284" s="277">
        <v>63334.91</v>
      </c>
      <c r="AE1284" s="246" t="s">
        <v>58185</v>
      </c>
      <c r="AF1284" s="247">
        <v>426280.93</v>
      </c>
      <c r="AH1284" s="226" t="s">
        <v>36023</v>
      </c>
      <c r="AI1284" s="227">
        <v>146706.6</v>
      </c>
      <c r="AK1284" s="207" t="s">
        <v>15874</v>
      </c>
      <c r="AL1284" s="208">
        <v>30.59</v>
      </c>
      <c r="AM1284" s="93"/>
      <c r="AN1284" s="199" t="s">
        <v>13512</v>
      </c>
      <c r="AO1284" s="200">
        <v>21749.84</v>
      </c>
      <c r="AR1284" s="284"/>
      <c r="AT1284" s="272" t="s">
        <v>51146</v>
      </c>
      <c r="AU1284" s="273">
        <v>114318.39</v>
      </c>
      <c r="AW1284" s="244" t="s">
        <v>12220</v>
      </c>
      <c r="AX1284" s="245">
        <v>309580</v>
      </c>
      <c r="AZ1284" s="230" t="s">
        <v>11147</v>
      </c>
      <c r="BA1284" s="231">
        <v>14314</v>
      </c>
      <c r="BC1284" s="209" t="s">
        <v>6683</v>
      </c>
      <c r="BD1284" s="210">
        <v>330510.52</v>
      </c>
    </row>
    <row r="1285" spans="5:56" x14ac:dyDescent="0.55000000000000004">
      <c r="E1285" s="282" t="s">
        <v>50895</v>
      </c>
      <c r="F1285" s="282"/>
      <c r="G1285" s="283">
        <v>180039.67999999999</v>
      </c>
      <c r="I1285" s="242" t="s">
        <v>12126</v>
      </c>
      <c r="J1285" s="242"/>
      <c r="K1285" s="243">
        <v>6740.31</v>
      </c>
      <c r="M1285" s="224" t="s">
        <v>4751</v>
      </c>
      <c r="N1285" s="224"/>
      <c r="O1285" s="225">
        <v>991</v>
      </c>
      <c r="Q1285" s="203" t="s">
        <v>1619</v>
      </c>
      <c r="R1285" s="203"/>
      <c r="S1285" s="204">
        <v>5107.79</v>
      </c>
      <c r="Y1285" t="s">
        <v>58460</v>
      </c>
      <c r="Z1285">
        <v>75</v>
      </c>
      <c r="AB1285" s="276" t="s">
        <v>70390</v>
      </c>
      <c r="AC1285" s="277">
        <v>104991.07</v>
      </c>
      <c r="AE1285" s="246" t="s">
        <v>36028</v>
      </c>
      <c r="AF1285" s="247">
        <v>4093134.01</v>
      </c>
      <c r="AH1285" s="226" t="s">
        <v>38866</v>
      </c>
      <c r="AI1285" s="227">
        <v>867.2</v>
      </c>
      <c r="AK1285" s="207" t="s">
        <v>15875</v>
      </c>
      <c r="AL1285" s="208">
        <v>176800.93</v>
      </c>
      <c r="AM1285" s="93"/>
      <c r="AN1285" s="199" t="s">
        <v>13513</v>
      </c>
      <c r="AO1285" s="200">
        <v>3762.9</v>
      </c>
      <c r="AR1285" s="284"/>
      <c r="AT1285" s="272" t="s">
        <v>51147</v>
      </c>
      <c r="AU1285" s="273">
        <v>180039.67999999999</v>
      </c>
      <c r="AW1285" s="244" t="s">
        <v>12223</v>
      </c>
      <c r="AX1285" s="245">
        <v>6740.31</v>
      </c>
      <c r="AZ1285" s="230" t="s">
        <v>11150</v>
      </c>
      <c r="BA1285" s="231">
        <v>991</v>
      </c>
      <c r="BC1285" s="209" t="s">
        <v>6916</v>
      </c>
      <c r="BD1285" s="210">
        <v>9185</v>
      </c>
    </row>
    <row r="1286" spans="5:56" x14ac:dyDescent="0.55000000000000004">
      <c r="E1286" s="282" t="s">
        <v>50896</v>
      </c>
      <c r="F1286" s="282"/>
      <c r="G1286" s="283">
        <v>807197.17</v>
      </c>
      <c r="I1286" s="242" t="s">
        <v>12131</v>
      </c>
      <c r="J1286" s="242"/>
      <c r="K1286" s="243">
        <v>15213.57</v>
      </c>
      <c r="M1286" s="224" t="s">
        <v>4580</v>
      </c>
      <c r="N1286" s="224"/>
      <c r="O1286" s="225">
        <v>60867.839999999997</v>
      </c>
      <c r="Q1286" s="203" t="s">
        <v>1620</v>
      </c>
      <c r="R1286" s="203"/>
      <c r="S1286" s="204">
        <v>165938.31</v>
      </c>
      <c r="Y1286" t="s">
        <v>71327</v>
      </c>
      <c r="Z1286">
        <v>129.22999999999999</v>
      </c>
      <c r="AB1286" s="276" t="s">
        <v>59499</v>
      </c>
      <c r="AC1286" s="277">
        <v>12876.93</v>
      </c>
      <c r="AE1286" s="246" t="s">
        <v>46677</v>
      </c>
      <c r="AF1286" s="247">
        <v>19550.37</v>
      </c>
      <c r="AH1286" s="226" t="s">
        <v>44417</v>
      </c>
      <c r="AI1286" s="227">
        <v>15361.54</v>
      </c>
      <c r="AK1286" s="207" t="s">
        <v>15876</v>
      </c>
      <c r="AL1286" s="208">
        <v>13496.56</v>
      </c>
      <c r="AM1286" s="93"/>
      <c r="AN1286" s="199" t="s">
        <v>13514</v>
      </c>
      <c r="AO1286" s="200">
        <v>8814.27</v>
      </c>
      <c r="AR1286" s="284"/>
      <c r="AT1286" s="272" t="s">
        <v>51148</v>
      </c>
      <c r="AU1286" s="273">
        <v>807197.17</v>
      </c>
      <c r="AW1286" s="244" t="s">
        <v>12229</v>
      </c>
      <c r="AX1286" s="245">
        <v>15213.57</v>
      </c>
      <c r="AZ1286" s="230" t="s">
        <v>11207</v>
      </c>
      <c r="BA1286" s="231">
        <v>60867.839999999997</v>
      </c>
      <c r="BC1286" s="209" t="s">
        <v>7097</v>
      </c>
      <c r="BD1286" s="210">
        <v>13771.33</v>
      </c>
    </row>
    <row r="1287" spans="5:56" x14ac:dyDescent="0.55000000000000004">
      <c r="E1287" s="282" t="s">
        <v>50897</v>
      </c>
      <c r="F1287" s="282"/>
      <c r="G1287" s="283">
        <v>2473.5500000000002</v>
      </c>
      <c r="I1287" s="242" t="s">
        <v>12132</v>
      </c>
      <c r="J1287" s="242"/>
      <c r="K1287" s="243">
        <v>120823.27</v>
      </c>
      <c r="M1287" s="224" t="s">
        <v>4708</v>
      </c>
      <c r="N1287" s="224"/>
      <c r="O1287" s="225">
        <v>28595.73</v>
      </c>
      <c r="Q1287" s="203" t="s">
        <v>1621</v>
      </c>
      <c r="R1287" s="203"/>
      <c r="S1287" s="204">
        <v>2094.62</v>
      </c>
      <c r="Y1287" t="s">
        <v>70433</v>
      </c>
      <c r="Z1287" s="284">
        <v>5265.04</v>
      </c>
      <c r="AB1287" s="276" t="s">
        <v>67065</v>
      </c>
      <c r="AC1287" s="277">
        <v>35000</v>
      </c>
      <c r="AE1287" s="246" t="s">
        <v>46678</v>
      </c>
      <c r="AF1287" s="247">
        <v>2129.8000000000002</v>
      </c>
      <c r="AH1287" s="226" t="s">
        <v>42166</v>
      </c>
      <c r="AI1287" s="227">
        <v>366693.61</v>
      </c>
      <c r="AK1287" s="207" t="s">
        <v>15877</v>
      </c>
      <c r="AL1287" s="208">
        <v>140.87</v>
      </c>
      <c r="AM1287" s="93"/>
      <c r="AN1287" s="199" t="s">
        <v>13515</v>
      </c>
      <c r="AO1287" s="200">
        <v>3194.16</v>
      </c>
      <c r="AR1287" s="284"/>
      <c r="AT1287" s="272" t="s">
        <v>51149</v>
      </c>
      <c r="AU1287" s="273">
        <v>2473.5500000000002</v>
      </c>
      <c r="AW1287" s="244" t="s">
        <v>12230</v>
      </c>
      <c r="AX1287" s="245">
        <v>120823.27</v>
      </c>
      <c r="AZ1287" s="230" t="s">
        <v>11151</v>
      </c>
      <c r="BA1287" s="231">
        <v>28595.73</v>
      </c>
      <c r="BC1287" s="209" t="s">
        <v>7351</v>
      </c>
      <c r="BD1287" s="210">
        <v>186584.19</v>
      </c>
    </row>
    <row r="1288" spans="5:56" x14ac:dyDescent="0.55000000000000004">
      <c r="E1288" s="282" t="s">
        <v>65626</v>
      </c>
      <c r="F1288" s="282"/>
      <c r="G1288" s="283">
        <v>55227.63</v>
      </c>
      <c r="I1288" s="242" t="s">
        <v>12136</v>
      </c>
      <c r="J1288" s="242"/>
      <c r="K1288" s="243">
        <v>-161.13999999999999</v>
      </c>
      <c r="M1288" s="224" t="s">
        <v>4581</v>
      </c>
      <c r="N1288" s="224"/>
      <c r="O1288" s="225">
        <v>656667</v>
      </c>
      <c r="Q1288" s="203" t="s">
        <v>1622</v>
      </c>
      <c r="R1288" s="203"/>
      <c r="S1288" s="204">
        <v>10274</v>
      </c>
      <c r="Y1288" t="s">
        <v>70434</v>
      </c>
      <c r="Z1288">
        <v>411.52</v>
      </c>
      <c r="AB1288" s="276" t="s">
        <v>67066</v>
      </c>
      <c r="AC1288" s="277">
        <v>42716.7</v>
      </c>
      <c r="AE1288" s="246" t="s">
        <v>46679</v>
      </c>
      <c r="AF1288" s="247">
        <v>1612.63</v>
      </c>
      <c r="AH1288" s="226" t="s">
        <v>36024</v>
      </c>
      <c r="AI1288" s="227">
        <v>47000.82</v>
      </c>
      <c r="AK1288" s="207" t="s">
        <v>15878</v>
      </c>
      <c r="AL1288" s="208">
        <v>358</v>
      </c>
      <c r="AM1288" s="93"/>
      <c r="AN1288" s="199" t="s">
        <v>32079</v>
      </c>
      <c r="AO1288" s="200">
        <v>736.2</v>
      </c>
      <c r="AR1288" s="284"/>
      <c r="AT1288" s="272" t="s">
        <v>66210</v>
      </c>
      <c r="AU1288" s="273">
        <v>55227.63</v>
      </c>
      <c r="AW1288" s="244" t="s">
        <v>12236</v>
      </c>
      <c r="AX1288" s="245">
        <v>-161.13999999999999</v>
      </c>
      <c r="AZ1288" s="230" t="s">
        <v>11152</v>
      </c>
      <c r="BA1288" s="231">
        <v>656667</v>
      </c>
      <c r="BC1288" s="209" t="s">
        <v>7762</v>
      </c>
      <c r="BD1288" s="210">
        <v>26107.42</v>
      </c>
    </row>
    <row r="1289" spans="5:56" x14ac:dyDescent="0.55000000000000004">
      <c r="E1289" s="282" t="s">
        <v>50898</v>
      </c>
      <c r="F1289" s="282"/>
      <c r="G1289" s="283">
        <v>47954.13</v>
      </c>
      <c r="I1289" s="242" t="s">
        <v>12137</v>
      </c>
      <c r="J1289" s="242"/>
      <c r="K1289" s="243">
        <v>-129.19999999999999</v>
      </c>
      <c r="M1289" s="224" t="s">
        <v>3632</v>
      </c>
      <c r="N1289" s="224"/>
      <c r="O1289" s="225">
        <v>183606.47</v>
      </c>
      <c r="Q1289" s="203" t="s">
        <v>1623</v>
      </c>
      <c r="R1289" s="203"/>
      <c r="S1289" s="204">
        <v>10061</v>
      </c>
      <c r="Y1289" t="s">
        <v>70435</v>
      </c>
      <c r="Z1289" s="284">
        <v>1296.78</v>
      </c>
      <c r="AB1289" s="276" t="s">
        <v>67067</v>
      </c>
      <c r="AC1289" s="277">
        <v>40000</v>
      </c>
      <c r="AE1289" s="246" t="s">
        <v>46680</v>
      </c>
      <c r="AF1289" s="247">
        <v>5311.64</v>
      </c>
      <c r="AH1289" s="226" t="s">
        <v>36025</v>
      </c>
      <c r="AI1289" s="227">
        <v>5550.17</v>
      </c>
      <c r="AK1289" s="207" t="s">
        <v>15879</v>
      </c>
      <c r="AL1289" s="208">
        <v>100124.1</v>
      </c>
      <c r="AM1289" s="93"/>
      <c r="AN1289" s="199" t="s">
        <v>13516</v>
      </c>
      <c r="AO1289" s="200">
        <v>11162.31</v>
      </c>
      <c r="AR1289" s="284"/>
      <c r="AT1289" s="272" t="s">
        <v>51150</v>
      </c>
      <c r="AU1289" s="273">
        <v>47954.13</v>
      </c>
      <c r="AW1289" s="244" t="s">
        <v>12237</v>
      </c>
      <c r="AX1289" s="245">
        <v>-129.19999999999999</v>
      </c>
      <c r="AZ1289" s="230" t="s">
        <v>9673</v>
      </c>
      <c r="BA1289" s="231">
        <v>183606.47</v>
      </c>
      <c r="BC1289" s="209" t="s">
        <v>8048</v>
      </c>
      <c r="BD1289" s="210">
        <v>62643</v>
      </c>
    </row>
    <row r="1290" spans="5:56" x14ac:dyDescent="0.55000000000000004">
      <c r="E1290" s="282" t="s">
        <v>50899</v>
      </c>
      <c r="F1290" s="282"/>
      <c r="G1290" s="283">
        <v>43994.07</v>
      </c>
      <c r="I1290" s="242" t="s">
        <v>12138</v>
      </c>
      <c r="J1290" s="242"/>
      <c r="K1290" s="243">
        <v>12598.98</v>
      </c>
      <c r="M1290" s="224" t="s">
        <v>4582</v>
      </c>
      <c r="N1290" s="224"/>
      <c r="O1290" s="225">
        <v>131870.63</v>
      </c>
      <c r="Q1290" s="203" t="s">
        <v>1624</v>
      </c>
      <c r="R1290" s="203"/>
      <c r="S1290" s="204">
        <v>8214</v>
      </c>
      <c r="Y1290" t="s">
        <v>71328</v>
      </c>
      <c r="Z1290">
        <v>47.05</v>
      </c>
      <c r="AB1290" s="276" t="s">
        <v>70391</v>
      </c>
      <c r="AC1290" s="277">
        <v>90360</v>
      </c>
      <c r="AE1290" s="246" t="s">
        <v>46681</v>
      </c>
      <c r="AF1290" s="247">
        <v>7396.95</v>
      </c>
      <c r="AH1290" s="226" t="s">
        <v>40125</v>
      </c>
      <c r="AI1290" s="227">
        <v>756.21</v>
      </c>
      <c r="AK1290" s="207" t="s">
        <v>15880</v>
      </c>
      <c r="AL1290" s="208">
        <v>86958.18</v>
      </c>
      <c r="AM1290" s="93"/>
      <c r="AN1290" s="199" t="s">
        <v>13517</v>
      </c>
      <c r="AO1290" s="200">
        <v>15070.91</v>
      </c>
      <c r="AR1290" s="284"/>
      <c r="AT1290" s="272" t="s">
        <v>51151</v>
      </c>
      <c r="AU1290" s="273">
        <v>43994.07</v>
      </c>
      <c r="AW1290" s="244" t="s">
        <v>12238</v>
      </c>
      <c r="AX1290" s="245">
        <v>12598.98</v>
      </c>
      <c r="AZ1290" s="230" t="s">
        <v>11208</v>
      </c>
      <c r="BA1290" s="231">
        <v>131870.63</v>
      </c>
      <c r="BC1290" s="209" t="s">
        <v>8307</v>
      </c>
      <c r="BD1290" s="210">
        <v>97240.77</v>
      </c>
    </row>
    <row r="1291" spans="5:56" x14ac:dyDescent="0.55000000000000004">
      <c r="E1291" s="282" t="s">
        <v>50900</v>
      </c>
      <c r="F1291" s="282"/>
      <c r="G1291" s="283">
        <v>15408.9</v>
      </c>
      <c r="I1291" s="242" t="s">
        <v>12139</v>
      </c>
      <c r="J1291" s="242"/>
      <c r="K1291" s="243">
        <v>215207.99</v>
      </c>
      <c r="M1291" s="224" t="s">
        <v>4710</v>
      </c>
      <c r="N1291" s="224"/>
      <c r="O1291" s="225">
        <v>9666</v>
      </c>
      <c r="Q1291" s="203" t="s">
        <v>1625</v>
      </c>
      <c r="R1291" s="203"/>
      <c r="S1291" s="204">
        <v>947</v>
      </c>
      <c r="Y1291" t="s">
        <v>70436</v>
      </c>
      <c r="Z1291">
        <v>466.16</v>
      </c>
      <c r="AB1291" s="276" t="s">
        <v>67068</v>
      </c>
      <c r="AC1291" s="277">
        <v>11027.23</v>
      </c>
      <c r="AE1291" s="246" t="s">
        <v>49645</v>
      </c>
      <c r="AF1291" s="247">
        <v>147.82</v>
      </c>
      <c r="AH1291" s="226" t="s">
        <v>34569</v>
      </c>
      <c r="AI1291" s="227">
        <v>36370.400000000001</v>
      </c>
      <c r="AK1291" s="207" t="s">
        <v>15881</v>
      </c>
      <c r="AL1291" s="208">
        <v>2419374.2999999998</v>
      </c>
      <c r="AM1291" s="93"/>
      <c r="AN1291" s="199" t="s">
        <v>13518</v>
      </c>
      <c r="AO1291" s="200">
        <v>30009.82</v>
      </c>
      <c r="AT1291" s="272" t="s">
        <v>51152</v>
      </c>
      <c r="AU1291" s="273">
        <v>15408.9</v>
      </c>
      <c r="AW1291" s="244" t="s">
        <v>12239</v>
      </c>
      <c r="AX1291" s="245">
        <v>215207.99</v>
      </c>
      <c r="AZ1291" s="230" t="s">
        <v>11154</v>
      </c>
      <c r="BA1291" s="231">
        <v>9666</v>
      </c>
      <c r="BC1291" s="209" t="s">
        <v>8521</v>
      </c>
      <c r="BD1291" s="210">
        <v>479054.48</v>
      </c>
    </row>
    <row r="1292" spans="5:56" x14ac:dyDescent="0.55000000000000004">
      <c r="E1292" s="282" t="s">
        <v>50901</v>
      </c>
      <c r="F1292" s="282"/>
      <c r="G1292" s="283">
        <v>21419.78</v>
      </c>
      <c r="I1292" s="242" t="s">
        <v>12140</v>
      </c>
      <c r="J1292" s="242"/>
      <c r="K1292" s="243">
        <v>4649.16</v>
      </c>
      <c r="M1292" s="224" t="s">
        <v>4583</v>
      </c>
      <c r="N1292" s="224"/>
      <c r="O1292" s="225">
        <v>69275</v>
      </c>
      <c r="Q1292" s="203" t="s">
        <v>1626</v>
      </c>
      <c r="R1292" s="203"/>
      <c r="S1292" s="204">
        <v>451</v>
      </c>
      <c r="Y1292" t="s">
        <v>71011</v>
      </c>
      <c r="Z1292" s="284">
        <v>9342.56</v>
      </c>
      <c r="AB1292" s="276" t="s">
        <v>67069</v>
      </c>
      <c r="AC1292" s="277">
        <v>843.59</v>
      </c>
      <c r="AE1292" s="246" t="s">
        <v>61791</v>
      </c>
      <c r="AF1292" s="247">
        <v>4258.38</v>
      </c>
      <c r="AH1292" s="226" t="s">
        <v>49642</v>
      </c>
      <c r="AI1292" s="227">
        <v>600</v>
      </c>
      <c r="AK1292" s="207" t="s">
        <v>15882</v>
      </c>
      <c r="AL1292" s="208">
        <v>301319.21000000002</v>
      </c>
      <c r="AM1292" s="93"/>
      <c r="AN1292" s="199" t="s">
        <v>13519</v>
      </c>
      <c r="AO1292" s="200">
        <v>2295.6999999999998</v>
      </c>
      <c r="AR1292" s="284"/>
      <c r="AT1292" s="272" t="s">
        <v>51153</v>
      </c>
      <c r="AU1292" s="273">
        <v>21419.78</v>
      </c>
      <c r="AW1292" s="244" t="s">
        <v>12240</v>
      </c>
      <c r="AX1292" s="245">
        <v>4649.16</v>
      </c>
      <c r="AZ1292" s="230" t="s">
        <v>11155</v>
      </c>
      <c r="BA1292" s="231">
        <v>69275</v>
      </c>
      <c r="BC1292" s="209" t="s">
        <v>8694</v>
      </c>
      <c r="BD1292" s="210">
        <v>20260</v>
      </c>
    </row>
    <row r="1293" spans="5:56" x14ac:dyDescent="0.55000000000000004">
      <c r="E1293" s="282" t="s">
        <v>65627</v>
      </c>
      <c r="F1293" s="282"/>
      <c r="G1293" s="283">
        <v>30017.22</v>
      </c>
      <c r="I1293" s="242" t="s">
        <v>12141</v>
      </c>
      <c r="J1293" s="242"/>
      <c r="K1293" s="243">
        <v>42443.11</v>
      </c>
      <c r="M1293" s="224" t="s">
        <v>4711</v>
      </c>
      <c r="N1293" s="224"/>
      <c r="O1293" s="225">
        <v>2260</v>
      </c>
      <c r="Q1293" s="203" t="s">
        <v>1627</v>
      </c>
      <c r="R1293" s="203"/>
      <c r="S1293" s="204">
        <v>10305.39</v>
      </c>
      <c r="Y1293" t="s">
        <v>70437</v>
      </c>
      <c r="Z1293" s="284">
        <v>10085.08</v>
      </c>
      <c r="AB1293" s="276" t="s">
        <v>55865</v>
      </c>
      <c r="AC1293" s="277">
        <v>533471.91</v>
      </c>
      <c r="AE1293" s="246" t="s">
        <v>63030</v>
      </c>
      <c r="AF1293" s="247">
        <v>128.41</v>
      </c>
      <c r="AH1293" s="226" t="s">
        <v>34570</v>
      </c>
      <c r="AI1293" s="227">
        <v>31615.68</v>
      </c>
      <c r="AK1293" s="207" t="s">
        <v>15883</v>
      </c>
      <c r="AL1293" s="208">
        <v>172638.8</v>
      </c>
      <c r="AM1293" s="93"/>
      <c r="AN1293" s="199" t="s">
        <v>13520</v>
      </c>
      <c r="AO1293" s="200">
        <v>4362.78</v>
      </c>
      <c r="AR1293" s="284"/>
      <c r="AT1293" s="272" t="s">
        <v>51154</v>
      </c>
      <c r="AU1293" s="273">
        <v>30017.22</v>
      </c>
      <c r="AW1293" s="244" t="s">
        <v>12241</v>
      </c>
      <c r="AX1293" s="245">
        <v>42443.11</v>
      </c>
      <c r="AZ1293" s="230" t="s">
        <v>11156</v>
      </c>
      <c r="BA1293" s="231">
        <v>2260</v>
      </c>
      <c r="BC1293" s="209" t="s">
        <v>8943</v>
      </c>
      <c r="BD1293" s="210">
        <v>149086</v>
      </c>
    </row>
    <row r="1294" spans="5:56" x14ac:dyDescent="0.55000000000000004">
      <c r="E1294" s="282" t="s">
        <v>50902</v>
      </c>
      <c r="F1294" s="282"/>
      <c r="G1294" s="283">
        <v>68534.820000000007</v>
      </c>
      <c r="I1294" s="242" t="s">
        <v>12144</v>
      </c>
      <c r="J1294" s="242"/>
      <c r="K1294" s="243">
        <v>23417.02</v>
      </c>
      <c r="M1294" s="224" t="s">
        <v>3633</v>
      </c>
      <c r="N1294" s="224"/>
      <c r="O1294" s="225">
        <v>30085.25</v>
      </c>
      <c r="Q1294" s="203" t="s">
        <v>1628</v>
      </c>
      <c r="R1294" s="203"/>
      <c r="S1294" s="204">
        <v>88497</v>
      </c>
      <c r="Y1294" t="s">
        <v>55914</v>
      </c>
      <c r="Z1294" s="284">
        <v>4070.95</v>
      </c>
      <c r="AB1294" s="276" t="s">
        <v>34624</v>
      </c>
      <c r="AC1294" s="277">
        <v>-0.36</v>
      </c>
      <c r="AE1294" s="246" t="s">
        <v>46682</v>
      </c>
      <c r="AF1294" s="247">
        <v>12248.1</v>
      </c>
      <c r="AH1294" s="226" t="s">
        <v>42167</v>
      </c>
      <c r="AI1294" s="227">
        <v>4082100</v>
      </c>
      <c r="AK1294" s="207" t="s">
        <v>15884</v>
      </c>
      <c r="AL1294" s="208">
        <v>759.78</v>
      </c>
      <c r="AM1294" s="93"/>
      <c r="AN1294" s="199" t="s">
        <v>32080</v>
      </c>
      <c r="AO1294" s="200">
        <v>122242.32</v>
      </c>
      <c r="AR1294" s="284"/>
      <c r="AT1294" s="272" t="s">
        <v>51155</v>
      </c>
      <c r="AU1294" s="273">
        <v>68534.820000000007</v>
      </c>
      <c r="AW1294" s="244" t="s">
        <v>12244</v>
      </c>
      <c r="AX1294" s="245">
        <v>23417.02</v>
      </c>
      <c r="AZ1294" s="230" t="s">
        <v>9674</v>
      </c>
      <c r="BA1294" s="231">
        <v>30085.25</v>
      </c>
      <c r="BC1294" s="209" t="s">
        <v>9279</v>
      </c>
      <c r="BD1294" s="210">
        <v>1654638.06</v>
      </c>
    </row>
    <row r="1295" spans="5:56" x14ac:dyDescent="0.55000000000000004">
      <c r="E1295" s="282" t="s">
        <v>65628</v>
      </c>
      <c r="F1295" s="282"/>
      <c r="G1295" s="283">
        <v>95263.69</v>
      </c>
      <c r="I1295" s="242" t="s">
        <v>12146</v>
      </c>
      <c r="J1295" s="242"/>
      <c r="K1295" s="243">
        <v>8007.03</v>
      </c>
      <c r="M1295" s="224" t="s">
        <v>4584</v>
      </c>
      <c r="N1295" s="224"/>
      <c r="O1295" s="225">
        <v>170441.18</v>
      </c>
      <c r="Q1295" s="203" t="s">
        <v>1629</v>
      </c>
      <c r="R1295" s="203"/>
      <c r="S1295" s="204">
        <v>544</v>
      </c>
      <c r="Y1295" t="s">
        <v>17573</v>
      </c>
      <c r="Z1295">
        <v>263.37</v>
      </c>
      <c r="AB1295" s="276" t="s">
        <v>34625</v>
      </c>
      <c r="AC1295" s="277">
        <v>66.53</v>
      </c>
      <c r="AE1295" s="246" t="s">
        <v>47760</v>
      </c>
      <c r="AF1295" s="247">
        <v>16032.61</v>
      </c>
      <c r="AH1295" s="226" t="s">
        <v>46676</v>
      </c>
      <c r="AI1295" s="227">
        <v>58559.56</v>
      </c>
      <c r="AK1295" s="207" t="s">
        <v>15885</v>
      </c>
      <c r="AL1295" s="208">
        <v>998464.26</v>
      </c>
      <c r="AM1295" s="93"/>
      <c r="AN1295" s="199" t="s">
        <v>32081</v>
      </c>
      <c r="AO1295" s="200">
        <v>22622.799999999999</v>
      </c>
      <c r="AR1295" s="284"/>
      <c r="AT1295" s="272" t="s">
        <v>66211</v>
      </c>
      <c r="AU1295" s="273">
        <v>95263.69</v>
      </c>
      <c r="AW1295" s="244" t="s">
        <v>12246</v>
      </c>
      <c r="AX1295" s="245">
        <v>8007.03</v>
      </c>
      <c r="AZ1295" s="230" t="s">
        <v>11157</v>
      </c>
      <c r="BA1295" s="231">
        <v>170441.18</v>
      </c>
      <c r="BC1295" s="209" t="s">
        <v>9652</v>
      </c>
      <c r="BD1295" s="210">
        <v>13504.81</v>
      </c>
    </row>
    <row r="1296" spans="5:56" x14ac:dyDescent="0.55000000000000004">
      <c r="E1296" s="282" t="s">
        <v>65629</v>
      </c>
      <c r="F1296" s="282"/>
      <c r="G1296" s="283">
        <v>3012</v>
      </c>
      <c r="I1296" s="242" t="s">
        <v>12147</v>
      </c>
      <c r="J1296" s="242"/>
      <c r="K1296" s="243">
        <v>21588</v>
      </c>
      <c r="M1296" s="224" t="s">
        <v>3634</v>
      </c>
      <c r="N1296" s="224"/>
      <c r="O1296" s="225">
        <v>34782.28</v>
      </c>
      <c r="Q1296" s="203" t="s">
        <v>1630</v>
      </c>
      <c r="R1296" s="203"/>
      <c r="S1296" s="204">
        <v>190273</v>
      </c>
      <c r="Y1296" t="s">
        <v>34727</v>
      </c>
      <c r="Z1296">
        <v>978.66</v>
      </c>
      <c r="AB1296" s="276" t="s">
        <v>51758</v>
      </c>
      <c r="AC1296" s="277">
        <v>1800</v>
      </c>
      <c r="AE1296" s="246" t="s">
        <v>47761</v>
      </c>
      <c r="AF1296" s="247">
        <v>768.94</v>
      </c>
      <c r="AH1296" s="226" t="s">
        <v>47759</v>
      </c>
      <c r="AI1296" s="227">
        <v>1350</v>
      </c>
      <c r="AK1296" s="207" t="s">
        <v>15886</v>
      </c>
      <c r="AL1296" s="208">
        <v>358311.6</v>
      </c>
      <c r="AM1296" s="93"/>
      <c r="AN1296" s="199" t="s">
        <v>32082</v>
      </c>
      <c r="AO1296" s="200">
        <v>153667.88</v>
      </c>
      <c r="AR1296" s="284"/>
      <c r="AT1296" s="272" t="s">
        <v>66212</v>
      </c>
      <c r="AU1296" s="273">
        <v>3012</v>
      </c>
      <c r="AW1296" s="244" t="s">
        <v>12247</v>
      </c>
      <c r="AX1296" s="245">
        <v>21588</v>
      </c>
      <c r="AZ1296" s="230" t="s">
        <v>9675</v>
      </c>
      <c r="BA1296" s="231">
        <v>34782.28</v>
      </c>
      <c r="BC1296" s="209" t="s">
        <v>11533</v>
      </c>
      <c r="BD1296" s="210">
        <v>483958.74</v>
      </c>
    </row>
    <row r="1297" spans="5:56" x14ac:dyDescent="0.55000000000000004">
      <c r="E1297" s="282" t="s">
        <v>50905</v>
      </c>
      <c r="F1297" s="282"/>
      <c r="G1297" s="283">
        <v>92372.64</v>
      </c>
      <c r="I1297" s="242" t="s">
        <v>12148</v>
      </c>
      <c r="J1297" s="242"/>
      <c r="K1297" s="243">
        <v>9482.51</v>
      </c>
      <c r="M1297" s="224" t="s">
        <v>3635</v>
      </c>
      <c r="N1297" s="224"/>
      <c r="O1297" s="225">
        <v>49568.32</v>
      </c>
      <c r="Q1297" s="203" t="s">
        <v>1631</v>
      </c>
      <c r="R1297" s="203"/>
      <c r="S1297" s="204">
        <v>39780</v>
      </c>
      <c r="Y1297" t="s">
        <v>34728</v>
      </c>
      <c r="Z1297" s="284">
        <v>10040.23</v>
      </c>
      <c r="AB1297" s="276" t="s">
        <v>51759</v>
      </c>
      <c r="AC1297" s="277">
        <v>137.69</v>
      </c>
      <c r="AE1297" s="246" t="s">
        <v>51656</v>
      </c>
      <c r="AF1297" s="247">
        <v>622.55999999999995</v>
      </c>
      <c r="AH1297" s="226" t="s">
        <v>38867</v>
      </c>
      <c r="AI1297" s="227">
        <v>74938.38</v>
      </c>
      <c r="AK1297" s="207" t="s">
        <v>15887</v>
      </c>
      <c r="AL1297" s="208">
        <v>1910.39</v>
      </c>
      <c r="AM1297" s="93"/>
      <c r="AN1297" s="199" t="s">
        <v>13521</v>
      </c>
      <c r="AO1297" s="200">
        <v>30009.82</v>
      </c>
      <c r="AR1297" s="284"/>
      <c r="AT1297" s="272" t="s">
        <v>51158</v>
      </c>
      <c r="AU1297" s="273">
        <v>92372.64</v>
      </c>
      <c r="AW1297" s="244" t="s">
        <v>12248</v>
      </c>
      <c r="AX1297" s="245">
        <v>9482.51</v>
      </c>
      <c r="AZ1297" s="230" t="s">
        <v>9676</v>
      </c>
      <c r="BA1297" s="231">
        <v>49568.32</v>
      </c>
      <c r="BC1297" s="209" t="s">
        <v>9834</v>
      </c>
      <c r="BD1297" s="210">
        <v>3526544.32</v>
      </c>
    </row>
    <row r="1298" spans="5:56" x14ac:dyDescent="0.55000000000000004">
      <c r="E1298" s="282" t="s">
        <v>50906</v>
      </c>
      <c r="F1298" s="282"/>
      <c r="G1298" s="283">
        <v>13541.29</v>
      </c>
      <c r="I1298" s="242" t="s">
        <v>12149</v>
      </c>
      <c r="J1298" s="242"/>
      <c r="K1298" s="243">
        <v>1.05</v>
      </c>
      <c r="M1298" s="224" t="s">
        <v>3636</v>
      </c>
      <c r="N1298" s="224"/>
      <c r="O1298" s="225">
        <v>475339.4</v>
      </c>
      <c r="Q1298" s="203" t="s">
        <v>1632</v>
      </c>
      <c r="R1298" s="203"/>
      <c r="S1298" s="204">
        <v>10738.47</v>
      </c>
      <c r="Y1298" t="s">
        <v>17574</v>
      </c>
      <c r="Z1298" s="284">
        <v>3960.7</v>
      </c>
      <c r="AB1298" s="276" t="s">
        <v>51760</v>
      </c>
      <c r="AC1298" s="277">
        <v>441</v>
      </c>
      <c r="AE1298" s="246" t="s">
        <v>62535</v>
      </c>
      <c r="AF1298" s="247">
        <v>334.41</v>
      </c>
      <c r="AH1298" s="226" t="s">
        <v>36026</v>
      </c>
      <c r="AI1298" s="227">
        <v>3604.16</v>
      </c>
      <c r="AK1298" s="207" t="s">
        <v>15888</v>
      </c>
      <c r="AL1298" s="208">
        <v>27818.1</v>
      </c>
      <c r="AM1298" s="93"/>
      <c r="AN1298" s="199" t="s">
        <v>13522</v>
      </c>
      <c r="AO1298" s="200">
        <v>2295.6999999999998</v>
      </c>
      <c r="AR1298" s="284"/>
      <c r="AT1298" s="272" t="s">
        <v>51159</v>
      </c>
      <c r="AU1298" s="273">
        <v>13541.29</v>
      </c>
      <c r="AW1298" s="244" t="s">
        <v>12249</v>
      </c>
      <c r="AX1298" s="245">
        <v>1.05</v>
      </c>
      <c r="AZ1298" s="230" t="s">
        <v>9677</v>
      </c>
      <c r="BA1298" s="231">
        <v>475339.4</v>
      </c>
      <c r="BC1298" s="209" t="s">
        <v>6684</v>
      </c>
      <c r="BD1298" s="210">
        <v>16295.59</v>
      </c>
    </row>
    <row r="1299" spans="5:56" x14ac:dyDescent="0.55000000000000004">
      <c r="E1299" s="282" t="s">
        <v>65631</v>
      </c>
      <c r="F1299" s="282"/>
      <c r="G1299" s="283">
        <v>508677.94</v>
      </c>
      <c r="I1299" s="242" t="s">
        <v>12152</v>
      </c>
      <c r="J1299" s="242"/>
      <c r="K1299" s="243">
        <v>17350</v>
      </c>
      <c r="M1299" s="224" t="s">
        <v>4752</v>
      </c>
      <c r="N1299" s="224"/>
      <c r="O1299" s="225">
        <v>9665.73</v>
      </c>
      <c r="Q1299" s="203" t="s">
        <v>1633</v>
      </c>
      <c r="R1299" s="203"/>
      <c r="S1299" s="204">
        <v>1159</v>
      </c>
      <c r="Y1299" t="s">
        <v>34729</v>
      </c>
      <c r="Z1299" s="284">
        <v>9678.09</v>
      </c>
      <c r="AB1299" s="276" t="s">
        <v>54893</v>
      </c>
      <c r="AC1299" s="277">
        <v>15911.4</v>
      </c>
      <c r="AE1299" s="246" t="s">
        <v>62536</v>
      </c>
      <c r="AF1299" s="247">
        <v>818.46</v>
      </c>
      <c r="AH1299" s="226" t="s">
        <v>34571</v>
      </c>
      <c r="AI1299" s="227">
        <v>377888.73</v>
      </c>
      <c r="AK1299" s="207" t="s">
        <v>15889</v>
      </c>
      <c r="AL1299" s="208">
        <v>2274.27</v>
      </c>
      <c r="AM1299" s="93"/>
      <c r="AN1299" s="199" t="s">
        <v>13523</v>
      </c>
      <c r="AO1299" s="200">
        <v>4362.78</v>
      </c>
      <c r="AR1299" s="284"/>
      <c r="AT1299" s="272" t="s">
        <v>51160</v>
      </c>
      <c r="AU1299" s="273">
        <v>508677.94</v>
      </c>
      <c r="AW1299" s="244" t="s">
        <v>12252</v>
      </c>
      <c r="AX1299" s="245">
        <v>17350</v>
      </c>
      <c r="AZ1299" s="230" t="s">
        <v>11158</v>
      </c>
      <c r="BA1299" s="231">
        <v>9665.73</v>
      </c>
      <c r="BC1299" s="209" t="s">
        <v>7352</v>
      </c>
      <c r="BD1299" s="210">
        <v>6654</v>
      </c>
    </row>
    <row r="1300" spans="5:56" x14ac:dyDescent="0.55000000000000004">
      <c r="E1300" s="282" t="s">
        <v>65632</v>
      </c>
      <c r="F1300" s="282"/>
      <c r="G1300" s="283">
        <v>2961.34</v>
      </c>
      <c r="I1300" s="242" t="s">
        <v>12153</v>
      </c>
      <c r="J1300" s="242"/>
      <c r="K1300" s="243">
        <v>6630</v>
      </c>
      <c r="M1300" s="224" t="s">
        <v>4585</v>
      </c>
      <c r="N1300" s="224"/>
      <c r="O1300" s="225">
        <v>85167.98</v>
      </c>
      <c r="Q1300" s="203" t="s">
        <v>1634</v>
      </c>
      <c r="R1300" s="203"/>
      <c r="S1300" s="204">
        <v>4259.3599999999997</v>
      </c>
      <c r="Y1300" t="s">
        <v>64095</v>
      </c>
      <c r="Z1300">
        <v>359.12</v>
      </c>
      <c r="AB1300" s="276" t="s">
        <v>49697</v>
      </c>
      <c r="AC1300" s="277">
        <v>18873.439999999999</v>
      </c>
      <c r="AE1300" s="246" t="s">
        <v>46683</v>
      </c>
      <c r="AF1300" s="247">
        <v>2367.92</v>
      </c>
      <c r="AH1300" s="226" t="s">
        <v>34572</v>
      </c>
      <c r="AI1300" s="227">
        <v>1041525.15</v>
      </c>
      <c r="AK1300" s="207" t="s">
        <v>15890</v>
      </c>
      <c r="AL1300" s="208">
        <v>4200.79</v>
      </c>
      <c r="AM1300" s="93"/>
      <c r="AN1300" s="199" t="s">
        <v>20424</v>
      </c>
      <c r="AO1300" s="200">
        <v>122242.32</v>
      </c>
      <c r="AR1300" s="284"/>
      <c r="AT1300" s="272" t="s">
        <v>51161</v>
      </c>
      <c r="AU1300" s="273">
        <v>2961.34</v>
      </c>
      <c r="AW1300" s="244" t="s">
        <v>12254</v>
      </c>
      <c r="AX1300" s="245">
        <v>6630</v>
      </c>
      <c r="AZ1300" s="230" t="s">
        <v>11159</v>
      </c>
      <c r="BA1300" s="231">
        <v>85167.98</v>
      </c>
      <c r="BC1300" s="209" t="s">
        <v>7763</v>
      </c>
      <c r="BD1300" s="210">
        <v>1111</v>
      </c>
    </row>
    <row r="1301" spans="5:56" x14ac:dyDescent="0.55000000000000004">
      <c r="E1301" s="282" t="s">
        <v>50907</v>
      </c>
      <c r="F1301" s="282"/>
      <c r="G1301" s="283">
        <v>96229.11</v>
      </c>
      <c r="I1301" s="242" t="s">
        <v>12154</v>
      </c>
      <c r="J1301" s="242"/>
      <c r="K1301" s="243">
        <v>358.66</v>
      </c>
      <c r="M1301" s="224" t="s">
        <v>4586</v>
      </c>
      <c r="N1301" s="224"/>
      <c r="O1301" s="225">
        <v>46336.12</v>
      </c>
      <c r="Q1301" s="203" t="s">
        <v>1635</v>
      </c>
      <c r="R1301" s="203"/>
      <c r="S1301" s="204">
        <v>1751.76</v>
      </c>
      <c r="Y1301" t="s">
        <v>58208</v>
      </c>
      <c r="Z1301" s="284">
        <v>9390.74</v>
      </c>
      <c r="AB1301" s="276" t="s">
        <v>67070</v>
      </c>
      <c r="AC1301" s="277">
        <v>916.88</v>
      </c>
      <c r="AE1301" s="246" t="s">
        <v>62537</v>
      </c>
      <c r="AF1301" s="247">
        <v>438.16</v>
      </c>
      <c r="AH1301" s="226" t="s">
        <v>34573</v>
      </c>
      <c r="AI1301" s="227">
        <v>81107.100000000006</v>
      </c>
      <c r="AK1301" s="207" t="s">
        <v>15891</v>
      </c>
      <c r="AL1301" s="208">
        <v>230.46</v>
      </c>
      <c r="AM1301" s="93"/>
      <c r="AN1301" s="199" t="s">
        <v>20425</v>
      </c>
      <c r="AO1301" s="200">
        <v>22622.799999999999</v>
      </c>
      <c r="AR1301" s="284"/>
      <c r="AT1301" s="272" t="s">
        <v>51162</v>
      </c>
      <c r="AU1301" s="273">
        <v>96229.11</v>
      </c>
      <c r="AW1301" s="244" t="s">
        <v>12255</v>
      </c>
      <c r="AX1301" s="245">
        <v>358.66</v>
      </c>
      <c r="AZ1301" s="230" t="s">
        <v>11160</v>
      </c>
      <c r="BA1301" s="231">
        <v>46336.12</v>
      </c>
      <c r="BC1301" s="209" t="s">
        <v>8049</v>
      </c>
      <c r="BD1301" s="210">
        <v>1773.96</v>
      </c>
    </row>
    <row r="1302" spans="5:56" x14ac:dyDescent="0.55000000000000004">
      <c r="E1302" s="282" t="s">
        <v>50908</v>
      </c>
      <c r="F1302" s="282"/>
      <c r="G1302" s="283">
        <v>756062.26</v>
      </c>
      <c r="I1302" s="242" t="s">
        <v>12155</v>
      </c>
      <c r="J1302" s="242"/>
      <c r="K1302" s="243">
        <v>-199.95</v>
      </c>
      <c r="M1302" s="224" t="s">
        <v>4587</v>
      </c>
      <c r="N1302" s="224"/>
      <c r="O1302" s="225">
        <v>62025.16</v>
      </c>
      <c r="Q1302" s="203" t="s">
        <v>1636</v>
      </c>
      <c r="R1302" s="203"/>
      <c r="S1302" s="204">
        <v>17444.259999999998</v>
      </c>
      <c r="Y1302" t="s">
        <v>34746</v>
      </c>
      <c r="Z1302" s="284">
        <v>15514.42</v>
      </c>
      <c r="AB1302" s="276" t="s">
        <v>54894</v>
      </c>
      <c r="AC1302" s="277">
        <v>26403.360000000001</v>
      </c>
      <c r="AE1302" s="246" t="s">
        <v>49646</v>
      </c>
      <c r="AF1302" s="247">
        <v>842.13</v>
      </c>
      <c r="AH1302" s="226" t="s">
        <v>49643</v>
      </c>
      <c r="AI1302" s="227">
        <v>38968.1</v>
      </c>
      <c r="AK1302" s="207" t="s">
        <v>15892</v>
      </c>
      <c r="AL1302" s="208">
        <v>48.82</v>
      </c>
      <c r="AM1302" s="93"/>
      <c r="AN1302" s="199" t="s">
        <v>20430</v>
      </c>
      <c r="AO1302" s="200">
        <v>153667.88</v>
      </c>
      <c r="AT1302" s="272" t="s">
        <v>51163</v>
      </c>
      <c r="AU1302" s="273">
        <v>756062.26</v>
      </c>
      <c r="AW1302" s="244" t="s">
        <v>12257</v>
      </c>
      <c r="AX1302" s="245">
        <v>-199.95</v>
      </c>
      <c r="AZ1302" s="230" t="s">
        <v>11161</v>
      </c>
      <c r="BA1302" s="231">
        <v>62025.16</v>
      </c>
      <c r="BC1302" s="209" t="s">
        <v>8308</v>
      </c>
      <c r="BD1302" s="210">
        <v>5847</v>
      </c>
    </row>
    <row r="1303" spans="5:56" x14ac:dyDescent="0.55000000000000004">
      <c r="E1303" s="282" t="s">
        <v>65634</v>
      </c>
      <c r="F1303" s="282"/>
      <c r="G1303" s="283">
        <v>12799.34</v>
      </c>
      <c r="I1303" s="242" t="s">
        <v>12156</v>
      </c>
      <c r="J1303" s="242"/>
      <c r="K1303" s="243">
        <v>-202.42</v>
      </c>
      <c r="M1303" s="224" t="s">
        <v>4712</v>
      </c>
      <c r="N1303" s="224"/>
      <c r="O1303" s="225">
        <v>44332</v>
      </c>
      <c r="Q1303" s="203" t="s">
        <v>1637</v>
      </c>
      <c r="R1303" s="203"/>
      <c r="S1303" s="204">
        <v>1709.7</v>
      </c>
      <c r="Y1303" t="s">
        <v>42267</v>
      </c>
      <c r="Z1303" s="284">
        <v>2113.6999999999998</v>
      </c>
      <c r="AB1303" s="276" t="s">
        <v>54895</v>
      </c>
      <c r="AC1303" s="277">
        <v>2089.92</v>
      </c>
      <c r="AE1303" s="246" t="s">
        <v>58186</v>
      </c>
      <c r="AF1303" s="247">
        <v>12996.81</v>
      </c>
      <c r="AH1303" s="226" t="s">
        <v>51652</v>
      </c>
      <c r="AI1303" s="227">
        <v>6366.5</v>
      </c>
      <c r="AK1303" s="207" t="s">
        <v>15893</v>
      </c>
      <c r="AL1303" s="208">
        <v>47197.25</v>
      </c>
      <c r="AM1303" s="93"/>
      <c r="AN1303" s="199" t="s">
        <v>13524</v>
      </c>
      <c r="AO1303" s="200">
        <v>6246.72</v>
      </c>
      <c r="AR1303" s="284"/>
      <c r="AT1303" s="272" t="s">
        <v>51164</v>
      </c>
      <c r="AU1303" s="273">
        <v>12799.34</v>
      </c>
      <c r="AW1303" s="244" t="s">
        <v>12258</v>
      </c>
      <c r="AX1303" s="245">
        <v>-202.42</v>
      </c>
      <c r="AZ1303" s="230" t="s">
        <v>11162</v>
      </c>
      <c r="BA1303" s="231">
        <v>44332</v>
      </c>
      <c r="BC1303" s="209" t="s">
        <v>8522</v>
      </c>
      <c r="BD1303" s="210">
        <v>4782.22</v>
      </c>
    </row>
    <row r="1304" spans="5:56" x14ac:dyDescent="0.55000000000000004">
      <c r="E1304" s="282" t="s">
        <v>65636</v>
      </c>
      <c r="F1304" s="282"/>
      <c r="G1304" s="283">
        <v>23902.26</v>
      </c>
      <c r="I1304" s="242" t="s">
        <v>12158</v>
      </c>
      <c r="J1304" s="242"/>
      <c r="K1304" s="243">
        <v>6101.56</v>
      </c>
      <c r="M1304" s="224" t="s">
        <v>4588</v>
      </c>
      <c r="N1304" s="224"/>
      <c r="O1304" s="225">
        <v>123182.78</v>
      </c>
      <c r="Q1304" s="203" t="s">
        <v>1638</v>
      </c>
      <c r="R1304" s="203"/>
      <c r="S1304" s="204">
        <v>39511</v>
      </c>
      <c r="Y1304" t="s">
        <v>59402</v>
      </c>
      <c r="Z1304" s="284">
        <v>2626116.63</v>
      </c>
      <c r="AB1304" s="276" t="s">
        <v>54896</v>
      </c>
      <c r="AC1304" s="277">
        <v>5547.64</v>
      </c>
      <c r="AE1304" s="246" t="s">
        <v>63979</v>
      </c>
      <c r="AF1304" s="247">
        <v>443.9</v>
      </c>
      <c r="AH1304" s="226" t="s">
        <v>36027</v>
      </c>
      <c r="AI1304" s="227">
        <v>242258.85</v>
      </c>
      <c r="AK1304" s="207" t="s">
        <v>15894</v>
      </c>
      <c r="AL1304" s="208">
        <v>72685.919999999998</v>
      </c>
      <c r="AM1304" s="93"/>
      <c r="AN1304" s="199" t="s">
        <v>32083</v>
      </c>
      <c r="AO1304" s="200">
        <v>13382.01</v>
      </c>
      <c r="AR1304" s="284"/>
      <c r="AT1304" s="272" t="s">
        <v>51165</v>
      </c>
      <c r="AU1304" s="273">
        <v>23902.26</v>
      </c>
      <c r="AW1304" s="244" t="s">
        <v>12260</v>
      </c>
      <c r="AX1304" s="245">
        <v>6101.56</v>
      </c>
      <c r="AZ1304" s="230" t="s">
        <v>11163</v>
      </c>
      <c r="BA1304" s="231">
        <v>123182.78</v>
      </c>
      <c r="BC1304" s="209" t="s">
        <v>8695</v>
      </c>
      <c r="BD1304" s="210">
        <v>2000</v>
      </c>
    </row>
    <row r="1305" spans="5:56" x14ac:dyDescent="0.55000000000000004">
      <c r="E1305" s="282" t="s">
        <v>50909</v>
      </c>
      <c r="F1305" s="282"/>
      <c r="G1305" s="283">
        <v>44157.79</v>
      </c>
      <c r="I1305" s="242" t="s">
        <v>12162</v>
      </c>
      <c r="J1305" s="242"/>
      <c r="K1305" s="243">
        <v>106693</v>
      </c>
      <c r="M1305" s="224" t="s">
        <v>4589</v>
      </c>
      <c r="N1305" s="224"/>
      <c r="O1305" s="225">
        <v>506933.93</v>
      </c>
      <c r="Q1305" s="203" t="s">
        <v>1639</v>
      </c>
      <c r="R1305" s="203"/>
      <c r="S1305" s="204">
        <v>5234.0600000000004</v>
      </c>
      <c r="Y1305" t="s">
        <v>49759</v>
      </c>
      <c r="Z1305">
        <v>980.88</v>
      </c>
      <c r="AB1305" s="276" t="s">
        <v>54897</v>
      </c>
      <c r="AC1305" s="277">
        <v>359.27</v>
      </c>
      <c r="AE1305" s="246" t="s">
        <v>61792</v>
      </c>
      <c r="AF1305" s="247">
        <v>7842.82</v>
      </c>
      <c r="AH1305" s="226" t="s">
        <v>48688</v>
      </c>
      <c r="AI1305" s="227">
        <v>20570.79</v>
      </c>
      <c r="AK1305" s="207" t="s">
        <v>15895</v>
      </c>
      <c r="AL1305" s="208">
        <v>15416.65</v>
      </c>
      <c r="AM1305" s="93"/>
      <c r="AN1305" s="199" t="s">
        <v>32084</v>
      </c>
      <c r="AO1305" s="200">
        <v>247.17</v>
      </c>
      <c r="AR1305" s="284"/>
      <c r="AT1305" s="272" t="s">
        <v>51166</v>
      </c>
      <c r="AU1305" s="273">
        <v>44157.79</v>
      </c>
      <c r="AW1305" s="244" t="s">
        <v>12264</v>
      </c>
      <c r="AX1305" s="245">
        <v>106693</v>
      </c>
      <c r="AZ1305" s="230" t="s">
        <v>11164</v>
      </c>
      <c r="BA1305" s="231">
        <v>506933.93</v>
      </c>
      <c r="BC1305" s="209" t="s">
        <v>8944</v>
      </c>
      <c r="BD1305" s="210">
        <v>5324.89</v>
      </c>
    </row>
    <row r="1306" spans="5:56" x14ac:dyDescent="0.55000000000000004">
      <c r="E1306" s="282" t="s">
        <v>50910</v>
      </c>
      <c r="F1306" s="282"/>
      <c r="G1306" s="283">
        <v>18548.330000000002</v>
      </c>
      <c r="I1306" s="242" t="s">
        <v>12165</v>
      </c>
      <c r="J1306" s="242"/>
      <c r="K1306" s="243">
        <v>222.23</v>
      </c>
      <c r="M1306" s="224" t="s">
        <v>4590</v>
      </c>
      <c r="N1306" s="224"/>
      <c r="O1306" s="225">
        <v>91119.58</v>
      </c>
      <c r="Q1306" s="203" t="s">
        <v>1640</v>
      </c>
      <c r="R1306" s="203"/>
      <c r="S1306" s="204">
        <v>14057</v>
      </c>
      <c r="Y1306" t="s">
        <v>58465</v>
      </c>
      <c r="Z1306">
        <v>961.32</v>
      </c>
      <c r="AB1306" s="276" t="s">
        <v>54898</v>
      </c>
      <c r="AC1306" s="277">
        <v>4161.03</v>
      </c>
      <c r="AE1306" s="246" t="s">
        <v>51658</v>
      </c>
      <c r="AF1306" s="247">
        <v>18978.95</v>
      </c>
      <c r="AH1306" s="226" t="s">
        <v>51653</v>
      </c>
      <c r="AI1306" s="227">
        <v>545.4</v>
      </c>
      <c r="AK1306" s="207" t="s">
        <v>15896</v>
      </c>
      <c r="AL1306" s="208">
        <v>8365</v>
      </c>
      <c r="AM1306" s="93"/>
      <c r="AN1306" s="199" t="s">
        <v>32085</v>
      </c>
      <c r="AO1306" s="200">
        <v>30491.82</v>
      </c>
      <c r="AR1306" s="284"/>
      <c r="AT1306" s="272" t="s">
        <v>51167</v>
      </c>
      <c r="AU1306" s="273">
        <v>18548.330000000002</v>
      </c>
      <c r="AW1306" s="244" t="s">
        <v>12267</v>
      </c>
      <c r="AX1306" s="245">
        <v>222.23</v>
      </c>
      <c r="AZ1306" s="230" t="s">
        <v>11209</v>
      </c>
      <c r="BA1306" s="231">
        <v>91119.58</v>
      </c>
      <c r="BC1306" s="209" t="s">
        <v>9280</v>
      </c>
      <c r="BD1306" s="210">
        <v>22240.31</v>
      </c>
    </row>
    <row r="1307" spans="5:56" x14ac:dyDescent="0.55000000000000004">
      <c r="E1307" s="282" t="s">
        <v>50911</v>
      </c>
      <c r="F1307" s="282"/>
      <c r="G1307" s="283">
        <v>362811.17</v>
      </c>
      <c r="I1307" s="242" t="s">
        <v>12166</v>
      </c>
      <c r="J1307" s="242"/>
      <c r="K1307" s="243">
        <v>1229.9000000000001</v>
      </c>
      <c r="M1307" s="224" t="s">
        <v>4591</v>
      </c>
      <c r="N1307" s="224"/>
      <c r="O1307" s="225">
        <v>427028.94</v>
      </c>
      <c r="Q1307" s="203" t="s">
        <v>1641</v>
      </c>
      <c r="R1307" s="203"/>
      <c r="S1307" s="204">
        <v>1626.9</v>
      </c>
      <c r="Y1307" t="s">
        <v>57317</v>
      </c>
      <c r="Z1307" s="284">
        <v>4079.46</v>
      </c>
      <c r="AB1307" s="276" t="s">
        <v>67071</v>
      </c>
      <c r="AC1307" s="277">
        <v>1072.94</v>
      </c>
      <c r="AE1307" s="246" t="s">
        <v>63031</v>
      </c>
      <c r="AF1307" s="247">
        <v>-146.34</v>
      </c>
      <c r="AH1307" s="226" t="s">
        <v>40126</v>
      </c>
      <c r="AI1307" s="227">
        <v>628.08000000000004</v>
      </c>
      <c r="AK1307" s="207" t="s">
        <v>15897</v>
      </c>
      <c r="AL1307" s="208">
        <v>134957</v>
      </c>
      <c r="AM1307" s="93"/>
      <c r="AN1307" s="199" t="s">
        <v>20462</v>
      </c>
      <c r="AO1307" s="200">
        <v>13382.01</v>
      </c>
      <c r="AR1307" s="284"/>
      <c r="AT1307" s="272" t="s">
        <v>51168</v>
      </c>
      <c r="AU1307" s="273">
        <v>362811.17</v>
      </c>
      <c r="AW1307" s="244" t="s">
        <v>12268</v>
      </c>
      <c r="AX1307" s="245">
        <v>1229.9000000000001</v>
      </c>
      <c r="AZ1307" s="230" t="s">
        <v>11210</v>
      </c>
      <c r="BA1307" s="231">
        <v>427028.94</v>
      </c>
      <c r="BC1307" s="209" t="s">
        <v>10613</v>
      </c>
      <c r="BD1307" s="210">
        <v>2459</v>
      </c>
    </row>
    <row r="1308" spans="5:56" x14ac:dyDescent="0.55000000000000004">
      <c r="E1308" s="282" t="s">
        <v>50912</v>
      </c>
      <c r="F1308" s="282"/>
      <c r="G1308" s="283">
        <v>7435</v>
      </c>
      <c r="I1308" s="242" t="s">
        <v>12167</v>
      </c>
      <c r="J1308" s="242"/>
      <c r="K1308" s="243">
        <v>45034.91</v>
      </c>
      <c r="M1308" s="224" t="s">
        <v>3637</v>
      </c>
      <c r="N1308" s="224"/>
      <c r="O1308" s="225">
        <v>172291.77</v>
      </c>
      <c r="Q1308" s="203" t="s">
        <v>1642</v>
      </c>
      <c r="R1308" s="203"/>
      <c r="S1308" s="204">
        <v>2305</v>
      </c>
      <c r="Y1308" t="s">
        <v>67227</v>
      </c>
      <c r="Z1308" s="284">
        <v>1995.7</v>
      </c>
      <c r="AB1308" s="276" t="s">
        <v>55868</v>
      </c>
      <c r="AC1308" s="277">
        <v>67.709999999999994</v>
      </c>
      <c r="AE1308" s="246" t="s">
        <v>47762</v>
      </c>
      <c r="AF1308" s="247">
        <v>154276.22</v>
      </c>
      <c r="AH1308" s="226" t="s">
        <v>51654</v>
      </c>
      <c r="AI1308" s="227">
        <v>1143165.21</v>
      </c>
      <c r="AK1308" s="207" t="s">
        <v>13079</v>
      </c>
      <c r="AL1308" s="208">
        <v>25706.49</v>
      </c>
      <c r="AM1308" s="93"/>
      <c r="AN1308" s="199" t="s">
        <v>20463</v>
      </c>
      <c r="AO1308" s="200">
        <v>247.17</v>
      </c>
      <c r="AR1308" s="284"/>
      <c r="AT1308" s="272" t="s">
        <v>51169</v>
      </c>
      <c r="AU1308" s="273">
        <v>7435</v>
      </c>
      <c r="AW1308" s="244" t="s">
        <v>12269</v>
      </c>
      <c r="AX1308" s="245">
        <v>45034.91</v>
      </c>
      <c r="AZ1308" s="230" t="s">
        <v>9678</v>
      </c>
      <c r="BA1308" s="231">
        <v>172291.77</v>
      </c>
      <c r="BC1308" s="209" t="s">
        <v>9835</v>
      </c>
      <c r="BD1308" s="210">
        <v>68487.97</v>
      </c>
    </row>
    <row r="1309" spans="5:56" x14ac:dyDescent="0.55000000000000004">
      <c r="E1309" s="282" t="s">
        <v>50913</v>
      </c>
      <c r="F1309" s="282"/>
      <c r="G1309" s="283">
        <v>994</v>
      </c>
      <c r="I1309" s="242" t="s">
        <v>12171</v>
      </c>
      <c r="J1309" s="242"/>
      <c r="K1309" s="243">
        <v>200.12</v>
      </c>
      <c r="M1309" s="224" t="s">
        <v>4715</v>
      </c>
      <c r="N1309" s="224"/>
      <c r="O1309" s="225">
        <v>4526.83</v>
      </c>
      <c r="Q1309" s="203" t="s">
        <v>1643</v>
      </c>
      <c r="R1309" s="203"/>
      <c r="S1309" s="204">
        <v>75815</v>
      </c>
      <c r="Y1309" t="s">
        <v>51966</v>
      </c>
      <c r="Z1309" s="284">
        <v>12694.72</v>
      </c>
      <c r="AB1309" s="276" t="s">
        <v>61302</v>
      </c>
      <c r="AC1309" s="277">
        <v>1750260.58</v>
      </c>
      <c r="AE1309" s="246" t="s">
        <v>47764</v>
      </c>
      <c r="AF1309" s="247">
        <v>50800</v>
      </c>
      <c r="AH1309" s="226" t="s">
        <v>38868</v>
      </c>
      <c r="AI1309" s="227">
        <v>1985817.52</v>
      </c>
      <c r="AK1309" s="207" t="s">
        <v>13080</v>
      </c>
      <c r="AL1309" s="208">
        <v>2990</v>
      </c>
      <c r="AM1309" s="93"/>
      <c r="AN1309" s="199" t="s">
        <v>13525</v>
      </c>
      <c r="AO1309" s="200">
        <v>36738.54</v>
      </c>
      <c r="AT1309" s="272" t="s">
        <v>51170</v>
      </c>
      <c r="AU1309" s="273">
        <v>994</v>
      </c>
      <c r="AW1309" s="244" t="s">
        <v>12274</v>
      </c>
      <c r="AX1309" s="245">
        <v>200.12</v>
      </c>
      <c r="AZ1309" s="230" t="s">
        <v>11167</v>
      </c>
      <c r="BA1309" s="231">
        <v>4526.83</v>
      </c>
      <c r="BC1309" s="209" t="s">
        <v>7098</v>
      </c>
      <c r="BD1309" s="210">
        <v>753</v>
      </c>
    </row>
    <row r="1310" spans="5:56" x14ac:dyDescent="0.55000000000000004">
      <c r="E1310" s="282" t="s">
        <v>50914</v>
      </c>
      <c r="F1310" s="282"/>
      <c r="G1310" s="283">
        <v>9750</v>
      </c>
      <c r="I1310" s="242" t="s">
        <v>12172</v>
      </c>
      <c r="J1310" s="242"/>
      <c r="K1310" s="243">
        <v>188521.58</v>
      </c>
      <c r="M1310" s="224" t="s">
        <v>4592</v>
      </c>
      <c r="N1310" s="224"/>
      <c r="O1310" s="225">
        <v>126695.89</v>
      </c>
      <c r="Q1310" s="203" t="s">
        <v>1644</v>
      </c>
      <c r="R1310" s="203"/>
      <c r="S1310" s="204">
        <v>2170</v>
      </c>
      <c r="Y1310" t="s">
        <v>49760</v>
      </c>
      <c r="Z1310" s="284">
        <v>3368.7</v>
      </c>
      <c r="AB1310" s="276" t="s">
        <v>16645</v>
      </c>
      <c r="AC1310" s="277">
        <v>35711.46</v>
      </c>
      <c r="AE1310" s="246" t="s">
        <v>47765</v>
      </c>
      <c r="AF1310" s="247">
        <v>33665.199999999997</v>
      </c>
      <c r="AH1310" s="226" t="s">
        <v>33128</v>
      </c>
      <c r="AI1310" s="227">
        <v>551138.98</v>
      </c>
      <c r="AK1310" s="207" t="s">
        <v>13082</v>
      </c>
      <c r="AL1310" s="208">
        <v>2047.65</v>
      </c>
      <c r="AM1310" s="93"/>
      <c r="AN1310" s="199" t="s">
        <v>32086</v>
      </c>
      <c r="AO1310" s="200">
        <v>18</v>
      </c>
      <c r="AT1310" s="272" t="s">
        <v>51171</v>
      </c>
      <c r="AU1310" s="273">
        <v>9750</v>
      </c>
      <c r="AW1310" s="244" t="s">
        <v>12275</v>
      </c>
      <c r="AX1310" s="245">
        <v>188521.58</v>
      </c>
      <c r="AZ1310" s="230" t="s">
        <v>9680</v>
      </c>
      <c r="BA1310" s="231">
        <v>126695.89</v>
      </c>
      <c r="BC1310" s="209" t="s">
        <v>7353</v>
      </c>
      <c r="BD1310" s="210">
        <v>7515</v>
      </c>
    </row>
    <row r="1311" spans="5:56" x14ac:dyDescent="0.55000000000000004">
      <c r="E1311" s="282" t="s">
        <v>50915</v>
      </c>
      <c r="F1311" s="282"/>
      <c r="G1311" s="283">
        <v>40168.300000000003</v>
      </c>
      <c r="I1311" s="242" t="s">
        <v>12173</v>
      </c>
      <c r="J1311" s="242"/>
      <c r="K1311" s="243">
        <v>1843.29</v>
      </c>
      <c r="M1311" s="224" t="s">
        <v>3638</v>
      </c>
      <c r="N1311" s="224"/>
      <c r="O1311" s="225">
        <v>62163.19</v>
      </c>
      <c r="Q1311" s="203" t="s">
        <v>1645</v>
      </c>
      <c r="R1311" s="203"/>
      <c r="S1311" s="204">
        <v>11177.5</v>
      </c>
      <c r="Y1311" t="s">
        <v>51967</v>
      </c>
      <c r="Z1311" s="284">
        <v>3613.38</v>
      </c>
      <c r="AB1311" s="276" t="s">
        <v>67072</v>
      </c>
      <c r="AC1311" s="277">
        <v>397690.54</v>
      </c>
      <c r="AE1311" s="246" t="s">
        <v>48689</v>
      </c>
      <c r="AF1311" s="247">
        <v>1660</v>
      </c>
      <c r="AH1311" s="226" t="s">
        <v>49644</v>
      </c>
      <c r="AI1311" s="227">
        <v>687149.65</v>
      </c>
      <c r="AK1311" s="207" t="s">
        <v>13083</v>
      </c>
      <c r="AL1311" s="208">
        <v>3335.24</v>
      </c>
      <c r="AM1311" s="93"/>
      <c r="AN1311" s="199" t="s">
        <v>32087</v>
      </c>
      <c r="AO1311" s="200">
        <v>6662</v>
      </c>
      <c r="AR1311" s="284"/>
      <c r="AT1311" s="272" t="s">
        <v>51172</v>
      </c>
      <c r="AU1311" s="273">
        <v>40168.300000000003</v>
      </c>
      <c r="AW1311" s="244" t="s">
        <v>12276</v>
      </c>
      <c r="AX1311" s="245">
        <v>1843.29</v>
      </c>
      <c r="AZ1311" s="230" t="s">
        <v>9681</v>
      </c>
      <c r="BA1311" s="231">
        <v>62163.19</v>
      </c>
      <c r="BC1311" s="209" t="s">
        <v>7764</v>
      </c>
      <c r="BD1311" s="210">
        <v>2691</v>
      </c>
    </row>
    <row r="1312" spans="5:56" x14ac:dyDescent="0.55000000000000004">
      <c r="E1312" s="282" t="s">
        <v>50916</v>
      </c>
      <c r="F1312" s="282"/>
      <c r="G1312" s="283">
        <v>12000.72</v>
      </c>
      <c r="I1312" s="242" t="s">
        <v>12174</v>
      </c>
      <c r="J1312" s="242"/>
      <c r="K1312" s="243">
        <v>10254.200000000001</v>
      </c>
      <c r="M1312" s="224" t="s">
        <v>4593</v>
      </c>
      <c r="N1312" s="224"/>
      <c r="O1312" s="225">
        <v>10599.28</v>
      </c>
      <c r="Q1312" s="203" t="s">
        <v>1646</v>
      </c>
      <c r="R1312" s="203"/>
      <c r="S1312" s="204">
        <v>51283.43</v>
      </c>
      <c r="Y1312" t="s">
        <v>51968</v>
      </c>
      <c r="Z1312" s="284">
        <v>10770.36</v>
      </c>
      <c r="AB1312" s="276" t="s">
        <v>16646</v>
      </c>
      <c r="AC1312" s="277">
        <v>43024.89</v>
      </c>
      <c r="AE1312" s="246" t="s">
        <v>47767</v>
      </c>
      <c r="AF1312" s="247">
        <v>25598.2</v>
      </c>
      <c r="AH1312" s="226" t="s">
        <v>36028</v>
      </c>
      <c r="AI1312" s="227">
        <v>2267246.1</v>
      </c>
      <c r="AK1312" s="207" t="s">
        <v>13084</v>
      </c>
      <c r="AL1312" s="208">
        <v>5323.6</v>
      </c>
      <c r="AM1312" s="93"/>
      <c r="AN1312" s="199" t="s">
        <v>32088</v>
      </c>
      <c r="AO1312" s="200">
        <v>1890</v>
      </c>
      <c r="AR1312" s="284"/>
      <c r="AT1312" s="272" t="s">
        <v>51173</v>
      </c>
      <c r="AU1312" s="273">
        <v>12000.72</v>
      </c>
      <c r="AW1312" s="244" t="s">
        <v>12277</v>
      </c>
      <c r="AX1312" s="245">
        <v>10254.200000000001</v>
      </c>
      <c r="AZ1312" s="230" t="s">
        <v>11168</v>
      </c>
      <c r="BA1312" s="231">
        <v>10599.28</v>
      </c>
      <c r="BC1312" s="209" t="s">
        <v>8523</v>
      </c>
      <c r="BD1312" s="210">
        <v>28365.56</v>
      </c>
    </row>
    <row r="1313" spans="5:56" x14ac:dyDescent="0.55000000000000004">
      <c r="E1313" s="282" t="s">
        <v>65639</v>
      </c>
      <c r="F1313" s="282"/>
      <c r="G1313" s="283">
        <v>314201.21999999997</v>
      </c>
      <c r="I1313" s="242" t="s">
        <v>12175</v>
      </c>
      <c r="J1313" s="242"/>
      <c r="K1313" s="243">
        <v>26962</v>
      </c>
      <c r="M1313" s="224" t="s">
        <v>4594</v>
      </c>
      <c r="N1313" s="224"/>
      <c r="O1313" s="225">
        <v>52503.02</v>
      </c>
      <c r="Q1313" s="203" t="s">
        <v>1647</v>
      </c>
      <c r="R1313" s="203"/>
      <c r="S1313" s="204">
        <v>12861</v>
      </c>
      <c r="Y1313" t="s">
        <v>70443</v>
      </c>
      <c r="Z1313" s="284">
        <v>3703.02</v>
      </c>
      <c r="AB1313" s="276" t="s">
        <v>57282</v>
      </c>
      <c r="AC1313" s="277">
        <v>12220</v>
      </c>
      <c r="AE1313" s="246" t="s">
        <v>47768</v>
      </c>
      <c r="AF1313" s="247">
        <v>18060.37</v>
      </c>
      <c r="AH1313" s="226" t="s">
        <v>46677</v>
      </c>
      <c r="AI1313" s="227">
        <v>10282.120000000001</v>
      </c>
      <c r="AK1313" s="207" t="s">
        <v>15898</v>
      </c>
      <c r="AL1313" s="208">
        <v>13941</v>
      </c>
      <c r="AM1313" s="93"/>
      <c r="AN1313" s="199" t="s">
        <v>32089</v>
      </c>
      <c r="AO1313" s="200">
        <v>11990</v>
      </c>
      <c r="AR1313" s="284"/>
      <c r="AT1313" s="272" t="s">
        <v>51174</v>
      </c>
      <c r="AU1313" s="273">
        <v>314201.21999999997</v>
      </c>
      <c r="AW1313" s="244" t="s">
        <v>12279</v>
      </c>
      <c r="AX1313" s="245">
        <v>26962</v>
      </c>
      <c r="AZ1313" s="230" t="s">
        <v>9682</v>
      </c>
      <c r="BA1313" s="231">
        <v>52503.02</v>
      </c>
      <c r="BC1313" s="209" t="s">
        <v>8945</v>
      </c>
      <c r="BD1313" s="210">
        <v>4074</v>
      </c>
    </row>
    <row r="1314" spans="5:56" x14ac:dyDescent="0.55000000000000004">
      <c r="E1314" s="282" t="s">
        <v>65640</v>
      </c>
      <c r="F1314" s="282"/>
      <c r="G1314" s="283">
        <v>26795.59</v>
      </c>
      <c r="I1314" s="242" t="s">
        <v>12177</v>
      </c>
      <c r="J1314" s="242"/>
      <c r="K1314" s="243">
        <v>51371</v>
      </c>
      <c r="M1314" s="224" t="s">
        <v>4595</v>
      </c>
      <c r="N1314" s="224"/>
      <c r="O1314" s="225">
        <v>129708.89</v>
      </c>
      <c r="Q1314" s="203" t="s">
        <v>1648</v>
      </c>
      <c r="R1314" s="203"/>
      <c r="S1314" s="204">
        <v>5544</v>
      </c>
      <c r="Y1314" t="s">
        <v>70444</v>
      </c>
      <c r="Z1314" s="284">
        <v>5920.84</v>
      </c>
      <c r="AB1314" s="276" t="s">
        <v>67073</v>
      </c>
      <c r="AC1314" s="277">
        <v>2358.08</v>
      </c>
      <c r="AE1314" s="246" t="s">
        <v>47769</v>
      </c>
      <c r="AF1314" s="247">
        <v>55484.27</v>
      </c>
      <c r="AH1314" s="226" t="s">
        <v>46678</v>
      </c>
      <c r="AI1314" s="227">
        <v>1226.32</v>
      </c>
      <c r="AK1314" s="207" t="s">
        <v>15899</v>
      </c>
      <c r="AL1314" s="208">
        <v>2854.6</v>
      </c>
      <c r="AM1314" s="93"/>
      <c r="AN1314" s="199" t="s">
        <v>32090</v>
      </c>
      <c r="AO1314" s="200">
        <v>18</v>
      </c>
      <c r="AR1314" s="284"/>
      <c r="AT1314" s="272" t="s">
        <v>66218</v>
      </c>
      <c r="AU1314" s="273">
        <v>26795.59</v>
      </c>
      <c r="AW1314" s="244" t="s">
        <v>12281</v>
      </c>
      <c r="AX1314" s="245">
        <v>51371</v>
      </c>
      <c r="AZ1314" s="230" t="s">
        <v>9683</v>
      </c>
      <c r="BA1314" s="231">
        <v>129708.89</v>
      </c>
      <c r="BC1314" s="209" t="s">
        <v>9836</v>
      </c>
      <c r="BD1314" s="210">
        <v>43398.559999999998</v>
      </c>
    </row>
    <row r="1315" spans="5:56" x14ac:dyDescent="0.55000000000000004">
      <c r="E1315" s="282" t="s">
        <v>65641</v>
      </c>
      <c r="F1315" s="282"/>
      <c r="G1315" s="283">
        <v>38907.46</v>
      </c>
      <c r="I1315" s="242" t="s">
        <v>12179</v>
      </c>
      <c r="J1315" s="242"/>
      <c r="K1315" s="243">
        <v>28867</v>
      </c>
      <c r="M1315" s="224" t="s">
        <v>4596</v>
      </c>
      <c r="N1315" s="224"/>
      <c r="O1315" s="225">
        <v>84870.96</v>
      </c>
      <c r="Q1315" s="203" t="s">
        <v>1649</v>
      </c>
      <c r="R1315" s="203"/>
      <c r="S1315" s="204">
        <v>22860</v>
      </c>
      <c r="Y1315" t="s">
        <v>67229</v>
      </c>
      <c r="Z1315">
        <v>199.43</v>
      </c>
      <c r="AB1315" s="276" t="s">
        <v>33203</v>
      </c>
      <c r="AC1315" s="277">
        <v>705920.85</v>
      </c>
      <c r="AE1315" s="246" t="s">
        <v>47770</v>
      </c>
      <c r="AF1315" s="247">
        <v>34122.699999999997</v>
      </c>
      <c r="AH1315" s="226" t="s">
        <v>46679</v>
      </c>
      <c r="AI1315" s="227">
        <v>843.67</v>
      </c>
      <c r="AK1315" s="207" t="s">
        <v>15900</v>
      </c>
      <c r="AL1315" s="208">
        <v>291.88</v>
      </c>
      <c r="AM1315" s="93"/>
      <c r="AN1315" s="199" t="s">
        <v>20486</v>
      </c>
      <c r="AO1315" s="200">
        <v>6662</v>
      </c>
      <c r="AR1315" s="284"/>
      <c r="AT1315" s="272" t="s">
        <v>51175</v>
      </c>
      <c r="AU1315" s="273">
        <v>38907.46</v>
      </c>
      <c r="AW1315" s="244" t="s">
        <v>12283</v>
      </c>
      <c r="AX1315" s="245">
        <v>28867</v>
      </c>
      <c r="AZ1315" s="230" t="s">
        <v>9684</v>
      </c>
      <c r="BA1315" s="231">
        <v>84870.96</v>
      </c>
      <c r="BC1315" s="209" t="s">
        <v>6685</v>
      </c>
      <c r="BD1315" s="210">
        <v>1605346</v>
      </c>
    </row>
    <row r="1316" spans="5:56" x14ac:dyDescent="0.55000000000000004">
      <c r="E1316" s="282" t="s">
        <v>65644</v>
      </c>
      <c r="F1316" s="282"/>
      <c r="G1316" s="283">
        <v>1046.19</v>
      </c>
      <c r="I1316" s="242" t="s">
        <v>12180</v>
      </c>
      <c r="J1316" s="242"/>
      <c r="K1316" s="243">
        <v>12163</v>
      </c>
      <c r="M1316" s="224" t="s">
        <v>4597</v>
      </c>
      <c r="N1316" s="224"/>
      <c r="O1316" s="225">
        <v>61954.76</v>
      </c>
      <c r="Q1316" s="203" t="s">
        <v>1650</v>
      </c>
      <c r="R1316" s="203"/>
      <c r="S1316" s="204">
        <v>67932</v>
      </c>
      <c r="Y1316" t="s">
        <v>66532</v>
      </c>
      <c r="Z1316" s="284">
        <v>55660.09</v>
      </c>
      <c r="AB1316" s="276" t="s">
        <v>67074</v>
      </c>
      <c r="AC1316" s="277">
        <v>1349.73</v>
      </c>
      <c r="AE1316" s="246" t="s">
        <v>49647</v>
      </c>
      <c r="AF1316" s="247">
        <v>1813.58</v>
      </c>
      <c r="AH1316" s="226" t="s">
        <v>46680</v>
      </c>
      <c r="AI1316" s="227">
        <v>2652.73</v>
      </c>
      <c r="AK1316" s="207" t="s">
        <v>15901</v>
      </c>
      <c r="AL1316" s="208">
        <v>103.65</v>
      </c>
      <c r="AM1316" s="93"/>
      <c r="AN1316" s="199" t="s">
        <v>20487</v>
      </c>
      <c r="AO1316" s="200">
        <v>1890</v>
      </c>
      <c r="AR1316" s="284"/>
      <c r="AT1316" s="272" t="s">
        <v>66221</v>
      </c>
      <c r="AU1316" s="273">
        <v>1046.19</v>
      </c>
      <c r="AW1316" s="244" t="s">
        <v>12284</v>
      </c>
      <c r="AX1316" s="245">
        <v>12163</v>
      </c>
      <c r="AZ1316" s="230" t="s">
        <v>11170</v>
      </c>
      <c r="BA1316" s="231">
        <v>61954.76</v>
      </c>
      <c r="BC1316" s="209" t="s">
        <v>7099</v>
      </c>
      <c r="BD1316" s="210">
        <v>59993</v>
      </c>
    </row>
    <row r="1317" spans="5:56" x14ac:dyDescent="0.55000000000000004">
      <c r="E1317" s="282" t="s">
        <v>50917</v>
      </c>
      <c r="F1317" s="282"/>
      <c r="G1317" s="283">
        <v>4238.32</v>
      </c>
      <c r="I1317" s="242" t="s">
        <v>5656</v>
      </c>
      <c r="J1317" s="242"/>
      <c r="K1317" s="243">
        <v>1213294.19</v>
      </c>
      <c r="M1317" s="224" t="s">
        <v>3639</v>
      </c>
      <c r="N1317" s="224"/>
      <c r="O1317" s="225">
        <v>25191.81</v>
      </c>
      <c r="Q1317" s="203" t="s">
        <v>1651</v>
      </c>
      <c r="R1317" s="203"/>
      <c r="S1317" s="204">
        <v>386</v>
      </c>
      <c r="Y1317" t="s">
        <v>69858</v>
      </c>
      <c r="Z1317" s="284">
        <v>5340.38</v>
      </c>
      <c r="AB1317" s="276" t="s">
        <v>67075</v>
      </c>
      <c r="AC1317" s="277">
        <v>1803.14</v>
      </c>
      <c r="AE1317" s="246" t="s">
        <v>47771</v>
      </c>
      <c r="AF1317" s="247">
        <v>8943.9500000000007</v>
      </c>
      <c r="AH1317" s="226" t="s">
        <v>46681</v>
      </c>
      <c r="AI1317" s="227">
        <v>3761.26</v>
      </c>
      <c r="AK1317" s="207" t="s">
        <v>15902</v>
      </c>
      <c r="AL1317" s="208">
        <v>1027.93</v>
      </c>
      <c r="AM1317" s="93"/>
      <c r="AN1317" s="199" t="s">
        <v>20489</v>
      </c>
      <c r="AO1317" s="200">
        <v>11990</v>
      </c>
      <c r="AR1317" s="284"/>
      <c r="AT1317" s="272" t="s">
        <v>51176</v>
      </c>
      <c r="AU1317" s="273">
        <v>4238.32</v>
      </c>
      <c r="AW1317" s="244" t="s">
        <v>11856</v>
      </c>
      <c r="AX1317" s="245">
        <v>1213294.19</v>
      </c>
      <c r="AZ1317" s="230" t="s">
        <v>9685</v>
      </c>
      <c r="BA1317" s="231">
        <v>25191.81</v>
      </c>
      <c r="BC1317" s="209" t="s">
        <v>7354</v>
      </c>
      <c r="BD1317" s="210">
        <v>626565</v>
      </c>
    </row>
    <row r="1318" spans="5:56" x14ac:dyDescent="0.55000000000000004">
      <c r="E1318" s="282" t="s">
        <v>50918</v>
      </c>
      <c r="F1318" s="282"/>
      <c r="G1318" s="283">
        <v>1135.18</v>
      </c>
      <c r="I1318" s="242" t="s">
        <v>5657</v>
      </c>
      <c r="J1318" s="242"/>
      <c r="K1318" s="243">
        <v>1100693.68</v>
      </c>
      <c r="M1318" s="224" t="s">
        <v>4598</v>
      </c>
      <c r="N1318" s="224"/>
      <c r="O1318" s="225">
        <v>82554</v>
      </c>
      <c r="Q1318" s="203" t="s">
        <v>1652</v>
      </c>
      <c r="R1318" s="203"/>
      <c r="S1318" s="204">
        <v>1020</v>
      </c>
      <c r="Y1318" t="s">
        <v>66533</v>
      </c>
      <c r="Z1318" s="284">
        <v>103273.15</v>
      </c>
      <c r="AB1318" s="276" t="s">
        <v>16649</v>
      </c>
      <c r="AC1318" s="277">
        <v>219017.38</v>
      </c>
      <c r="AE1318" s="246" t="s">
        <v>63032</v>
      </c>
      <c r="AF1318" s="247">
        <v>-89.78</v>
      </c>
      <c r="AH1318" s="226" t="s">
        <v>49645</v>
      </c>
      <c r="AI1318" s="227">
        <v>88.92</v>
      </c>
      <c r="AK1318" s="207" t="s">
        <v>15903</v>
      </c>
      <c r="AL1318" s="208">
        <v>46898.239999999998</v>
      </c>
      <c r="AM1318" s="93"/>
      <c r="AN1318" s="199" t="s">
        <v>13526</v>
      </c>
      <c r="AO1318" s="200">
        <v>6969.98</v>
      </c>
      <c r="AR1318" s="284"/>
      <c r="AT1318" s="272" t="s">
        <v>51177</v>
      </c>
      <c r="AU1318" s="273">
        <v>1135.18</v>
      </c>
      <c r="AW1318" s="244" t="s">
        <v>11857</v>
      </c>
      <c r="AX1318" s="245">
        <v>1100693.68</v>
      </c>
      <c r="AZ1318" s="230" t="s">
        <v>11171</v>
      </c>
      <c r="BA1318" s="231">
        <v>82554</v>
      </c>
      <c r="BC1318" s="209" t="s">
        <v>7600</v>
      </c>
      <c r="BD1318" s="210">
        <v>2083158</v>
      </c>
    </row>
    <row r="1319" spans="5:56" x14ac:dyDescent="0.55000000000000004">
      <c r="E1319" s="282" t="s">
        <v>50919</v>
      </c>
      <c r="F1319" s="282"/>
      <c r="G1319" s="283">
        <v>248673.59</v>
      </c>
      <c r="I1319" s="242" t="s">
        <v>5591</v>
      </c>
      <c r="J1319" s="242"/>
      <c r="K1319" s="243">
        <v>1727905.79</v>
      </c>
      <c r="M1319" s="224" t="s">
        <v>3640</v>
      </c>
      <c r="N1319" s="224"/>
      <c r="O1319" s="225">
        <v>101219.55</v>
      </c>
      <c r="Q1319" s="203" t="s">
        <v>1653</v>
      </c>
      <c r="R1319" s="203"/>
      <c r="S1319" s="204">
        <v>1616</v>
      </c>
      <c r="Y1319" t="s">
        <v>64097</v>
      </c>
      <c r="Z1319" s="284">
        <v>8413.09</v>
      </c>
      <c r="AB1319" s="276" t="s">
        <v>60226</v>
      </c>
      <c r="AC1319" s="277">
        <v>534439.18000000005</v>
      </c>
      <c r="AE1319" s="246" t="s">
        <v>59476</v>
      </c>
      <c r="AF1319" s="247">
        <v>27301.62</v>
      </c>
      <c r="AH1319" s="226" t="s">
        <v>51655</v>
      </c>
      <c r="AI1319" s="227">
        <v>2153.2399999999998</v>
      </c>
      <c r="AK1319" s="207" t="s">
        <v>15904</v>
      </c>
      <c r="AL1319" s="208">
        <v>3914.97</v>
      </c>
      <c r="AM1319" s="93"/>
      <c r="AN1319" s="199" t="s">
        <v>13527</v>
      </c>
      <c r="AO1319" s="200">
        <v>92497.24</v>
      </c>
      <c r="AR1319" s="284"/>
      <c r="AT1319" s="272" t="s">
        <v>51178</v>
      </c>
      <c r="AU1319" s="273">
        <v>248673.59</v>
      </c>
      <c r="AW1319" s="244" t="s">
        <v>11794</v>
      </c>
      <c r="AX1319" s="245">
        <v>1727905.79</v>
      </c>
      <c r="AZ1319" s="230" t="s">
        <v>9686</v>
      </c>
      <c r="BA1319" s="231">
        <v>101219.55</v>
      </c>
      <c r="BC1319" s="209" t="s">
        <v>7765</v>
      </c>
      <c r="BD1319" s="210">
        <v>100302</v>
      </c>
    </row>
    <row r="1320" spans="5:56" x14ac:dyDescent="0.55000000000000004">
      <c r="E1320" s="282" t="s">
        <v>50920</v>
      </c>
      <c r="F1320" s="282"/>
      <c r="G1320" s="283">
        <v>117327.09</v>
      </c>
      <c r="I1320" s="242" t="s">
        <v>5592</v>
      </c>
      <c r="J1320" s="242"/>
      <c r="K1320" s="243">
        <v>45912.800000000003</v>
      </c>
      <c r="M1320" s="224" t="s">
        <v>4599</v>
      </c>
      <c r="N1320" s="224"/>
      <c r="O1320" s="225">
        <v>43634.22</v>
      </c>
      <c r="Q1320" s="203" t="s">
        <v>1654</v>
      </c>
      <c r="R1320" s="203"/>
      <c r="S1320" s="204">
        <v>91221.24</v>
      </c>
      <c r="Y1320" t="s">
        <v>66534</v>
      </c>
      <c r="Z1320" s="284">
        <v>55677.67</v>
      </c>
      <c r="AB1320" s="276" t="s">
        <v>61303</v>
      </c>
      <c r="AC1320" s="277">
        <v>328335.99</v>
      </c>
      <c r="AE1320" s="246" t="s">
        <v>59477</v>
      </c>
      <c r="AF1320" s="247">
        <v>2320.6799999999998</v>
      </c>
      <c r="AH1320" s="226" t="s">
        <v>46682</v>
      </c>
      <c r="AI1320" s="227">
        <v>1789.6</v>
      </c>
      <c r="AK1320" s="207" t="s">
        <v>15905</v>
      </c>
      <c r="AL1320" s="208">
        <v>10372.83</v>
      </c>
      <c r="AM1320" s="93"/>
      <c r="AN1320" s="199" t="s">
        <v>13528</v>
      </c>
      <c r="AO1320" s="200">
        <v>80844.179999999993</v>
      </c>
      <c r="AR1320" s="284"/>
      <c r="AT1320" s="272" t="s">
        <v>51179</v>
      </c>
      <c r="AU1320" s="273">
        <v>117327.09</v>
      </c>
      <c r="AW1320" s="244" t="s">
        <v>11795</v>
      </c>
      <c r="AX1320" s="245">
        <v>45912.800000000003</v>
      </c>
      <c r="AZ1320" s="230" t="s">
        <v>9687</v>
      </c>
      <c r="BA1320" s="231">
        <v>43634.22</v>
      </c>
      <c r="BC1320" s="209" t="s">
        <v>8050</v>
      </c>
      <c r="BD1320" s="210">
        <v>227446</v>
      </c>
    </row>
    <row r="1321" spans="5:56" x14ac:dyDescent="0.55000000000000004">
      <c r="E1321" s="282" t="s">
        <v>65645</v>
      </c>
      <c r="F1321" s="282"/>
      <c r="G1321" s="283">
        <v>6205.98</v>
      </c>
      <c r="I1321" s="242" t="s">
        <v>5593</v>
      </c>
      <c r="J1321" s="242"/>
      <c r="K1321" s="243">
        <v>398117.51</v>
      </c>
      <c r="M1321" s="224" t="s">
        <v>4600</v>
      </c>
      <c r="N1321" s="224"/>
      <c r="O1321" s="225">
        <v>914141.03</v>
      </c>
      <c r="Q1321" s="203" t="s">
        <v>1655</v>
      </c>
      <c r="R1321" s="203"/>
      <c r="S1321" s="204">
        <v>25265</v>
      </c>
      <c r="Y1321" t="s">
        <v>71329</v>
      </c>
      <c r="Z1321" s="284">
        <v>2016.62</v>
      </c>
      <c r="AB1321" s="276" t="s">
        <v>16650</v>
      </c>
      <c r="AC1321" s="277">
        <v>18587.14</v>
      </c>
      <c r="AE1321" s="246" t="s">
        <v>59478</v>
      </c>
      <c r="AF1321" s="247">
        <v>2090.4899999999998</v>
      </c>
      <c r="AH1321" s="226" t="s">
        <v>47760</v>
      </c>
      <c r="AI1321" s="227">
        <v>4678.93</v>
      </c>
      <c r="AK1321" s="207" t="s">
        <v>15906</v>
      </c>
      <c r="AL1321" s="208">
        <v>40482.26</v>
      </c>
      <c r="AM1321" s="93"/>
      <c r="AN1321" s="199" t="s">
        <v>13529</v>
      </c>
      <c r="AO1321" s="200">
        <v>9105.84</v>
      </c>
      <c r="AR1321" s="284"/>
      <c r="AT1321" s="272" t="s">
        <v>66222</v>
      </c>
      <c r="AU1321" s="273">
        <v>6205.98</v>
      </c>
      <c r="AW1321" s="244" t="s">
        <v>11796</v>
      </c>
      <c r="AX1321" s="245">
        <v>398117.51</v>
      </c>
      <c r="AZ1321" s="230" t="s">
        <v>11173</v>
      </c>
      <c r="BA1321" s="231">
        <v>914141.03</v>
      </c>
      <c r="BC1321" s="209" t="s">
        <v>8200</v>
      </c>
      <c r="BD1321" s="210">
        <v>60027</v>
      </c>
    </row>
    <row r="1322" spans="5:56" x14ac:dyDescent="0.55000000000000004">
      <c r="E1322" s="282" t="s">
        <v>65646</v>
      </c>
      <c r="F1322" s="282"/>
      <c r="G1322" s="283">
        <v>10158.969999999999</v>
      </c>
      <c r="I1322" s="242" t="s">
        <v>5594</v>
      </c>
      <c r="J1322" s="242"/>
      <c r="K1322" s="243">
        <v>2267078.61</v>
      </c>
      <c r="M1322" s="224" t="s">
        <v>4718</v>
      </c>
      <c r="N1322" s="224"/>
      <c r="O1322" s="225">
        <v>40312.230000000003</v>
      </c>
      <c r="Q1322" s="203" t="s">
        <v>1656</v>
      </c>
      <c r="R1322" s="203"/>
      <c r="S1322" s="204">
        <v>4128</v>
      </c>
      <c r="Y1322" t="s">
        <v>71330</v>
      </c>
      <c r="Z1322" s="284">
        <v>4084.67</v>
      </c>
      <c r="AB1322" s="276" t="s">
        <v>58190</v>
      </c>
      <c r="AC1322" s="277">
        <v>129738</v>
      </c>
      <c r="AE1322" s="246" t="s">
        <v>61286</v>
      </c>
      <c r="AF1322" s="247">
        <v>2943.12</v>
      </c>
      <c r="AH1322" s="226" t="s">
        <v>47761</v>
      </c>
      <c r="AI1322" s="227">
        <v>543.36</v>
      </c>
      <c r="AK1322" s="207" t="s">
        <v>15907</v>
      </c>
      <c r="AL1322" s="208">
        <v>1079.6400000000001</v>
      </c>
      <c r="AM1322" s="93"/>
      <c r="AN1322" s="199" t="s">
        <v>13530</v>
      </c>
      <c r="AO1322" s="200">
        <v>14588.26</v>
      </c>
      <c r="AR1322" s="284"/>
      <c r="AT1322" s="272" t="s">
        <v>63587</v>
      </c>
      <c r="AU1322" s="273">
        <v>10158.969999999999</v>
      </c>
      <c r="AW1322" s="244" t="s">
        <v>11797</v>
      </c>
      <c r="AX1322" s="245">
        <v>2267078.61</v>
      </c>
      <c r="AZ1322" s="230" t="s">
        <v>11174</v>
      </c>
      <c r="BA1322" s="231">
        <v>40312.230000000003</v>
      </c>
      <c r="BC1322" s="209" t="s">
        <v>8309</v>
      </c>
      <c r="BD1322" s="210">
        <v>819993</v>
      </c>
    </row>
    <row r="1323" spans="5:56" x14ac:dyDescent="0.55000000000000004">
      <c r="E1323" s="282" t="s">
        <v>50921</v>
      </c>
      <c r="F1323" s="282"/>
      <c r="G1323" s="283">
        <v>39828.74</v>
      </c>
      <c r="I1323" s="242" t="s">
        <v>5595</v>
      </c>
      <c r="J1323" s="242"/>
      <c r="K1323" s="243">
        <v>1062579.3700000001</v>
      </c>
      <c r="M1323" s="224" t="s">
        <v>4719</v>
      </c>
      <c r="N1323" s="224"/>
      <c r="O1323" s="225">
        <v>11559</v>
      </c>
      <c r="Q1323" s="203" t="s">
        <v>1657</v>
      </c>
      <c r="R1323" s="203"/>
      <c r="S1323" s="204">
        <v>42774</v>
      </c>
      <c r="Y1323" t="s">
        <v>66535</v>
      </c>
      <c r="Z1323" s="284">
        <v>33393.03</v>
      </c>
      <c r="AB1323" s="276" t="s">
        <v>34626</v>
      </c>
      <c r="AC1323" s="277">
        <v>77193.070000000007</v>
      </c>
      <c r="AE1323" s="246" t="s">
        <v>61287</v>
      </c>
      <c r="AF1323" s="247">
        <v>877.44</v>
      </c>
      <c r="AH1323" s="226" t="s">
        <v>51656</v>
      </c>
      <c r="AI1323" s="227">
        <v>185.71</v>
      </c>
      <c r="AK1323" s="207" t="s">
        <v>15908</v>
      </c>
      <c r="AL1323" s="208">
        <v>8437</v>
      </c>
      <c r="AM1323" s="93"/>
      <c r="AN1323" s="199" t="s">
        <v>13531</v>
      </c>
      <c r="AO1323" s="200">
        <v>21223.47</v>
      </c>
      <c r="AR1323" s="284"/>
      <c r="AT1323" s="272" t="s">
        <v>51180</v>
      </c>
      <c r="AU1323" s="273">
        <v>39828.74</v>
      </c>
      <c r="AW1323" s="244" t="s">
        <v>11798</v>
      </c>
      <c r="AX1323" s="245">
        <v>1062579.3700000001</v>
      </c>
      <c r="AZ1323" s="230" t="s">
        <v>11175</v>
      </c>
      <c r="BA1323" s="231">
        <v>11559</v>
      </c>
      <c r="BC1323" s="209" t="s">
        <v>8524</v>
      </c>
      <c r="BD1323" s="210">
        <v>354659</v>
      </c>
    </row>
    <row r="1324" spans="5:56" x14ac:dyDescent="0.55000000000000004">
      <c r="E1324" s="282" t="s">
        <v>50922</v>
      </c>
      <c r="F1324" s="282"/>
      <c r="G1324" s="283">
        <v>314</v>
      </c>
      <c r="I1324" s="242" t="s">
        <v>5596</v>
      </c>
      <c r="J1324" s="242"/>
      <c r="K1324" s="243">
        <v>3054752.42</v>
      </c>
      <c r="M1324" s="224" t="s">
        <v>4720</v>
      </c>
      <c r="N1324" s="224"/>
      <c r="O1324" s="225">
        <v>21049.79</v>
      </c>
      <c r="Q1324" s="203" t="s">
        <v>1658</v>
      </c>
      <c r="R1324" s="203"/>
      <c r="S1324" s="204">
        <v>9285</v>
      </c>
      <c r="Y1324" t="s">
        <v>57320</v>
      </c>
      <c r="Z1324" s="284">
        <v>65666</v>
      </c>
      <c r="AB1324" s="276" t="s">
        <v>51764</v>
      </c>
      <c r="AC1324" s="277">
        <v>667461</v>
      </c>
      <c r="AE1324" s="246" t="s">
        <v>61793</v>
      </c>
      <c r="AF1324" s="247">
        <v>201.96</v>
      </c>
      <c r="AH1324" s="226" t="s">
        <v>46683</v>
      </c>
      <c r="AI1324" s="227">
        <v>550.6</v>
      </c>
      <c r="AK1324" s="207" t="s">
        <v>15909</v>
      </c>
      <c r="AL1324" s="208">
        <v>39468</v>
      </c>
      <c r="AM1324" s="93"/>
      <c r="AN1324" s="199" t="s">
        <v>13532</v>
      </c>
      <c r="AO1324" s="200">
        <v>9770.1200000000008</v>
      </c>
      <c r="AR1324" s="284"/>
      <c r="AT1324" s="272" t="s">
        <v>51181</v>
      </c>
      <c r="AU1324" s="273">
        <v>314</v>
      </c>
      <c r="AW1324" s="244" t="s">
        <v>11799</v>
      </c>
      <c r="AX1324" s="245">
        <v>3054752.42</v>
      </c>
      <c r="AZ1324" s="230" t="s">
        <v>11176</v>
      </c>
      <c r="BA1324" s="231">
        <v>21049.79</v>
      </c>
      <c r="BC1324" s="209" t="s">
        <v>8696</v>
      </c>
      <c r="BD1324" s="210">
        <v>67956</v>
      </c>
    </row>
    <row r="1325" spans="5:56" x14ac:dyDescent="0.55000000000000004">
      <c r="E1325" s="282" t="s">
        <v>65649</v>
      </c>
      <c r="F1325" s="282"/>
      <c r="G1325" s="283">
        <v>633527.65</v>
      </c>
      <c r="I1325" s="242" t="s">
        <v>5597</v>
      </c>
      <c r="J1325" s="242"/>
      <c r="K1325" s="243">
        <v>1274903.32</v>
      </c>
      <c r="M1325" s="224" t="s">
        <v>4721</v>
      </c>
      <c r="N1325" s="224"/>
      <c r="O1325" s="225">
        <v>9666</v>
      </c>
      <c r="Q1325" s="203" t="s">
        <v>1659</v>
      </c>
      <c r="R1325" s="203"/>
      <c r="S1325" s="204">
        <v>17159</v>
      </c>
      <c r="Y1325" t="s">
        <v>58990</v>
      </c>
      <c r="Z1325">
        <v>2.16</v>
      </c>
      <c r="AB1325" s="276" t="s">
        <v>34627</v>
      </c>
      <c r="AC1325" s="277">
        <v>908470.36</v>
      </c>
      <c r="AE1325" s="246" t="s">
        <v>47772</v>
      </c>
      <c r="AF1325" s="247">
        <v>1244.24</v>
      </c>
      <c r="AH1325" s="226" t="s">
        <v>49646</v>
      </c>
      <c r="AI1325" s="227">
        <v>265.42</v>
      </c>
      <c r="AK1325" s="207" t="s">
        <v>15910</v>
      </c>
      <c r="AL1325" s="208">
        <v>3149</v>
      </c>
      <c r="AM1325" s="93"/>
      <c r="AN1325" s="199" t="s">
        <v>13533</v>
      </c>
      <c r="AO1325" s="200">
        <v>968.19</v>
      </c>
      <c r="AR1325" s="284"/>
      <c r="AT1325" s="272" t="s">
        <v>51182</v>
      </c>
      <c r="AU1325" s="273">
        <v>633527.65</v>
      </c>
      <c r="AW1325" s="244" t="s">
        <v>11800</v>
      </c>
      <c r="AX1325" s="245">
        <v>1274903.32</v>
      </c>
      <c r="AZ1325" s="230" t="s">
        <v>11177</v>
      </c>
      <c r="BA1325" s="231">
        <v>9666</v>
      </c>
      <c r="BC1325" s="209" t="s">
        <v>8946</v>
      </c>
      <c r="BD1325" s="210">
        <v>937221</v>
      </c>
    </row>
    <row r="1326" spans="5:56" x14ac:dyDescent="0.55000000000000004">
      <c r="E1326" s="282" t="s">
        <v>50923</v>
      </c>
      <c r="F1326" s="282"/>
      <c r="G1326" s="283">
        <v>12932.49</v>
      </c>
      <c r="I1326" s="242" t="s">
        <v>5598</v>
      </c>
      <c r="J1326" s="242"/>
      <c r="K1326" s="243">
        <v>2371278.56</v>
      </c>
      <c r="M1326" s="224" t="s">
        <v>4601</v>
      </c>
      <c r="N1326" s="224"/>
      <c r="O1326" s="225">
        <v>31258.73</v>
      </c>
      <c r="Q1326" s="203" t="s">
        <v>1660</v>
      </c>
      <c r="R1326" s="203"/>
      <c r="S1326" s="204">
        <v>26344.84</v>
      </c>
      <c r="Y1326" t="s">
        <v>58473</v>
      </c>
      <c r="Z1326">
        <v>735</v>
      </c>
      <c r="AB1326" s="276" t="s">
        <v>61304</v>
      </c>
      <c r="AC1326" s="277">
        <v>1349425.86</v>
      </c>
      <c r="AE1326" s="246" t="s">
        <v>47773</v>
      </c>
      <c r="AF1326" s="247">
        <v>10790.27</v>
      </c>
      <c r="AH1326" s="226" t="s">
        <v>51657</v>
      </c>
      <c r="AI1326" s="227">
        <v>915.16</v>
      </c>
      <c r="AK1326" s="207" t="s">
        <v>15911</v>
      </c>
      <c r="AL1326" s="208">
        <v>2879.17</v>
      </c>
      <c r="AM1326" s="93"/>
      <c r="AN1326" s="199" t="s">
        <v>13534</v>
      </c>
      <c r="AO1326" s="200">
        <v>959.7</v>
      </c>
      <c r="AR1326" s="284"/>
      <c r="AT1326" s="272" t="s">
        <v>51183</v>
      </c>
      <c r="AU1326" s="273">
        <v>12932.49</v>
      </c>
      <c r="AW1326" s="244" t="s">
        <v>11801</v>
      </c>
      <c r="AX1326" s="245">
        <v>2371278.56</v>
      </c>
      <c r="AZ1326" s="230" t="s">
        <v>11178</v>
      </c>
      <c r="BA1326" s="231">
        <v>31258.73</v>
      </c>
      <c r="BC1326" s="209" t="s">
        <v>9281</v>
      </c>
      <c r="BD1326" s="210">
        <v>7058253.3899999997</v>
      </c>
    </row>
    <row r="1327" spans="5:56" x14ac:dyDescent="0.55000000000000004">
      <c r="E1327" s="282" t="s">
        <v>50924</v>
      </c>
      <c r="F1327" s="282"/>
      <c r="G1327" s="283">
        <v>44058.7</v>
      </c>
      <c r="I1327" s="242" t="s">
        <v>5599</v>
      </c>
      <c r="J1327" s="242"/>
      <c r="K1327" s="243">
        <v>1078105</v>
      </c>
      <c r="M1327" s="224" t="s">
        <v>4723</v>
      </c>
      <c r="N1327" s="224"/>
      <c r="O1327" s="225">
        <v>34266</v>
      </c>
      <c r="Q1327" s="203" t="s">
        <v>1661</v>
      </c>
      <c r="R1327" s="203"/>
      <c r="S1327" s="204">
        <v>2611</v>
      </c>
      <c r="Y1327" t="s">
        <v>71331</v>
      </c>
      <c r="Z1327" s="284">
        <v>181142</v>
      </c>
      <c r="AB1327" s="276" t="s">
        <v>64042</v>
      </c>
      <c r="AC1327" s="277">
        <v>-39308.94</v>
      </c>
      <c r="AE1327" s="246" t="s">
        <v>48691</v>
      </c>
      <c r="AF1327" s="247">
        <v>5709.36</v>
      </c>
      <c r="AH1327" s="226" t="s">
        <v>51658</v>
      </c>
      <c r="AI1327" s="227">
        <v>959.75</v>
      </c>
      <c r="AK1327" s="207" t="s">
        <v>13086</v>
      </c>
      <c r="AL1327" s="208">
        <v>5132.42</v>
      </c>
      <c r="AM1327" s="93"/>
      <c r="AN1327" s="199" t="s">
        <v>13535</v>
      </c>
      <c r="AO1327" s="200">
        <v>2226.11</v>
      </c>
      <c r="AR1327" s="284"/>
      <c r="AT1327" s="272" t="s">
        <v>51184</v>
      </c>
      <c r="AU1327" s="273">
        <v>44058.7</v>
      </c>
      <c r="AW1327" s="244" t="s">
        <v>11802</v>
      </c>
      <c r="AX1327" s="245">
        <v>1078105</v>
      </c>
      <c r="AZ1327" s="230" t="s">
        <v>11179</v>
      </c>
      <c r="BA1327" s="231">
        <v>34266</v>
      </c>
      <c r="BC1327" s="209" t="s">
        <v>10615</v>
      </c>
      <c r="BD1327" s="210">
        <v>208986.77</v>
      </c>
    </row>
    <row r="1328" spans="5:56" x14ac:dyDescent="0.55000000000000004">
      <c r="E1328" s="282" t="s">
        <v>50925</v>
      </c>
      <c r="F1328" s="282"/>
      <c r="G1328" s="283">
        <v>78641.87</v>
      </c>
      <c r="I1328" s="242" t="s">
        <v>5600</v>
      </c>
      <c r="J1328" s="242"/>
      <c r="K1328" s="243">
        <v>7992515.1699999999</v>
      </c>
      <c r="M1328" s="224" t="s">
        <v>3641</v>
      </c>
      <c r="N1328" s="224"/>
      <c r="O1328" s="225">
        <v>1374635.82</v>
      </c>
      <c r="Q1328" s="203" t="s">
        <v>1662</v>
      </c>
      <c r="R1328" s="203"/>
      <c r="S1328" s="204">
        <v>18736</v>
      </c>
      <c r="Y1328" t="s">
        <v>58479</v>
      </c>
      <c r="Z1328" s="284">
        <v>4306</v>
      </c>
      <c r="AB1328" s="276" t="s">
        <v>62546</v>
      </c>
      <c r="AC1328" s="277">
        <v>3648003.41</v>
      </c>
      <c r="AE1328" s="246" t="s">
        <v>63033</v>
      </c>
      <c r="AF1328" s="247">
        <v>-675.43</v>
      </c>
      <c r="AH1328" s="226" t="s">
        <v>51659</v>
      </c>
      <c r="AI1328" s="227">
        <v>6000</v>
      </c>
      <c r="AK1328" s="207" t="s">
        <v>15912</v>
      </c>
      <c r="AL1328" s="208">
        <v>150</v>
      </c>
      <c r="AM1328" s="93"/>
      <c r="AN1328" s="199" t="s">
        <v>13536</v>
      </c>
      <c r="AO1328" s="200">
        <v>161.91</v>
      </c>
      <c r="AR1328" s="284"/>
      <c r="AT1328" s="272" t="s">
        <v>51185</v>
      </c>
      <c r="AU1328" s="273">
        <v>78641.87</v>
      </c>
      <c r="AW1328" s="244" t="s">
        <v>11803</v>
      </c>
      <c r="AX1328" s="245">
        <v>7992515.1699999999</v>
      </c>
      <c r="AZ1328" s="230" t="s">
        <v>9689</v>
      </c>
      <c r="BA1328" s="231">
        <v>1374635.82</v>
      </c>
      <c r="BC1328" s="209" t="s">
        <v>10780</v>
      </c>
      <c r="BD1328" s="210">
        <v>1870</v>
      </c>
    </row>
    <row r="1329" spans="5:56" x14ac:dyDescent="0.55000000000000004">
      <c r="E1329" s="282" t="s">
        <v>50926</v>
      </c>
      <c r="F1329" s="282"/>
      <c r="G1329" s="283">
        <v>158</v>
      </c>
      <c r="I1329" s="242" t="s">
        <v>5601</v>
      </c>
      <c r="J1329" s="242"/>
      <c r="K1329" s="243">
        <v>1914065.44</v>
      </c>
      <c r="M1329" s="224" t="s">
        <v>4724</v>
      </c>
      <c r="N1329" s="224"/>
      <c r="O1329" s="225">
        <v>11739</v>
      </c>
      <c r="Q1329" s="203" t="s">
        <v>1663</v>
      </c>
      <c r="R1329" s="203"/>
      <c r="S1329" s="204">
        <v>23725.11</v>
      </c>
      <c r="Y1329" t="s">
        <v>38967</v>
      </c>
      <c r="Z1329" s="284">
        <v>116898.16</v>
      </c>
      <c r="AB1329" s="276" t="s">
        <v>58191</v>
      </c>
      <c r="AC1329" s="277">
        <v>15592.97</v>
      </c>
      <c r="AE1329" s="246" t="s">
        <v>62943</v>
      </c>
      <c r="AF1329" s="247">
        <v>114350</v>
      </c>
      <c r="AH1329" s="226" t="s">
        <v>47762</v>
      </c>
      <c r="AI1329" s="227">
        <v>461009.06</v>
      </c>
      <c r="AK1329" s="207" t="s">
        <v>15913</v>
      </c>
      <c r="AL1329" s="208">
        <v>56164.94</v>
      </c>
      <c r="AM1329" s="93"/>
      <c r="AN1329" s="199" t="s">
        <v>32091</v>
      </c>
      <c r="AO1329" s="200">
        <v>106786.16</v>
      </c>
      <c r="AR1329" s="284"/>
      <c r="AT1329" s="272" t="s">
        <v>51186</v>
      </c>
      <c r="AU1329" s="273">
        <v>158</v>
      </c>
      <c r="AW1329" s="244" t="s">
        <v>11804</v>
      </c>
      <c r="AX1329" s="245">
        <v>1914065.44</v>
      </c>
      <c r="AZ1329" s="230" t="s">
        <v>11180</v>
      </c>
      <c r="BA1329" s="231">
        <v>11739</v>
      </c>
      <c r="BC1329" s="209" t="s">
        <v>9605</v>
      </c>
      <c r="BD1329" s="210">
        <v>7500</v>
      </c>
    </row>
    <row r="1330" spans="5:56" x14ac:dyDescent="0.55000000000000004">
      <c r="E1330" s="282" t="s">
        <v>50927</v>
      </c>
      <c r="F1330" s="282"/>
      <c r="G1330" s="283">
        <v>135400.32000000001</v>
      </c>
      <c r="I1330" s="242" t="s">
        <v>5603</v>
      </c>
      <c r="J1330" s="242"/>
      <c r="K1330" s="243">
        <v>8674097.5800000001</v>
      </c>
      <c r="M1330" s="224" t="s">
        <v>4727</v>
      </c>
      <c r="N1330" s="224"/>
      <c r="O1330" s="225">
        <v>14866.19</v>
      </c>
      <c r="Q1330" s="203" t="s">
        <v>1664</v>
      </c>
      <c r="R1330" s="203"/>
      <c r="S1330" s="204">
        <v>5274</v>
      </c>
      <c r="Y1330" t="s">
        <v>58480</v>
      </c>
      <c r="Z1330" s="284">
        <v>5000</v>
      </c>
      <c r="AB1330" s="276" t="s">
        <v>48719</v>
      </c>
      <c r="AC1330" s="277">
        <v>18956</v>
      </c>
      <c r="AE1330" s="246" t="s">
        <v>58432</v>
      </c>
      <c r="AF1330" s="247">
        <v>2400</v>
      </c>
      <c r="AH1330" s="226" t="s">
        <v>47763</v>
      </c>
      <c r="AI1330" s="227">
        <v>8571.61</v>
      </c>
      <c r="AK1330" s="207" t="s">
        <v>15914</v>
      </c>
      <c r="AL1330" s="208">
        <v>136.88999999999999</v>
      </c>
      <c r="AM1330" s="93"/>
      <c r="AN1330" s="199" t="s">
        <v>32092</v>
      </c>
      <c r="AO1330" s="200">
        <v>5460.77</v>
      </c>
      <c r="AR1330" s="284"/>
      <c r="AT1330" s="272" t="s">
        <v>51187</v>
      </c>
      <c r="AU1330" s="273">
        <v>135400.32000000001</v>
      </c>
      <c r="AW1330" s="244" t="s">
        <v>11806</v>
      </c>
      <c r="AX1330" s="245">
        <v>8674097.5800000001</v>
      </c>
      <c r="AZ1330" s="230" t="s">
        <v>9690</v>
      </c>
      <c r="BA1330" s="231">
        <v>14866.19</v>
      </c>
      <c r="BC1330" s="209" t="s">
        <v>9653</v>
      </c>
      <c r="BD1330" s="210">
        <v>277179.84999999998</v>
      </c>
    </row>
    <row r="1331" spans="5:56" x14ac:dyDescent="0.55000000000000004">
      <c r="E1331" s="282" t="s">
        <v>65651</v>
      </c>
      <c r="F1331" s="282"/>
      <c r="G1331" s="283">
        <v>29784.28</v>
      </c>
      <c r="I1331" s="242" t="s">
        <v>5604</v>
      </c>
      <c r="J1331" s="242"/>
      <c r="K1331" s="243">
        <v>171838.34</v>
      </c>
      <c r="M1331" s="224" t="s">
        <v>4729</v>
      </c>
      <c r="N1331" s="224"/>
      <c r="O1331" s="225">
        <v>20647</v>
      </c>
      <c r="Q1331" s="203" t="s">
        <v>1665</v>
      </c>
      <c r="R1331" s="203"/>
      <c r="S1331" s="204">
        <v>11648.37</v>
      </c>
      <c r="Y1331" t="s">
        <v>61326</v>
      </c>
      <c r="Z1331" s="284">
        <v>1908.98</v>
      </c>
      <c r="AB1331" s="276" t="s">
        <v>48720</v>
      </c>
      <c r="AC1331" s="277">
        <v>4699.78</v>
      </c>
      <c r="AE1331" s="246" t="s">
        <v>61288</v>
      </c>
      <c r="AF1331" s="247">
        <v>15363.23</v>
      </c>
      <c r="AH1331" s="226" t="s">
        <v>47764</v>
      </c>
      <c r="AI1331" s="227">
        <v>75485.679999999993</v>
      </c>
      <c r="AK1331" s="207" t="s">
        <v>13087</v>
      </c>
      <c r="AL1331" s="208">
        <v>36945.03</v>
      </c>
      <c r="AM1331" s="93"/>
      <c r="AN1331" s="199" t="s">
        <v>32093</v>
      </c>
      <c r="AO1331" s="200">
        <v>2010</v>
      </c>
      <c r="AR1331" s="284"/>
      <c r="AT1331" s="272" t="s">
        <v>51188</v>
      </c>
      <c r="AU1331" s="273">
        <v>29784.28</v>
      </c>
      <c r="AW1331" s="244" t="s">
        <v>11807</v>
      </c>
      <c r="AX1331" s="245">
        <v>171838.34</v>
      </c>
      <c r="AZ1331" s="230" t="s">
        <v>11184</v>
      </c>
      <c r="BA1331" s="231">
        <v>20647</v>
      </c>
      <c r="BC1331" s="209" t="s">
        <v>9710</v>
      </c>
      <c r="BD1331" s="210">
        <v>403205.99</v>
      </c>
    </row>
    <row r="1332" spans="5:56" x14ac:dyDescent="0.55000000000000004">
      <c r="E1332" s="282" t="s">
        <v>50928</v>
      </c>
      <c r="F1332" s="282"/>
      <c r="G1332" s="283">
        <v>80546.44</v>
      </c>
      <c r="I1332" s="242" t="s">
        <v>5605</v>
      </c>
      <c r="J1332" s="242"/>
      <c r="K1332" s="243">
        <v>110188.66</v>
      </c>
      <c r="M1332" s="224" t="s">
        <v>4730</v>
      </c>
      <c r="N1332" s="224"/>
      <c r="O1332" s="225">
        <v>14623</v>
      </c>
      <c r="Q1332" s="203" t="s">
        <v>1666</v>
      </c>
      <c r="R1332" s="203"/>
      <c r="S1332" s="204">
        <v>6284.91</v>
      </c>
      <c r="Y1332" t="s">
        <v>64106</v>
      </c>
      <c r="Z1332">
        <v>384.08</v>
      </c>
      <c r="AB1332" s="276" t="s">
        <v>66509</v>
      </c>
      <c r="AC1332" s="277">
        <v>20000</v>
      </c>
      <c r="AE1332" s="246" t="s">
        <v>58433</v>
      </c>
      <c r="AF1332" s="247">
        <v>1358.89</v>
      </c>
      <c r="AH1332" s="226" t="s">
        <v>47765</v>
      </c>
      <c r="AI1332" s="227">
        <v>32216.26</v>
      </c>
      <c r="AK1332" s="207" t="s">
        <v>13088</v>
      </c>
      <c r="AL1332" s="208">
        <v>4952.54</v>
      </c>
      <c r="AM1332" s="93"/>
      <c r="AN1332" s="199" t="s">
        <v>32094</v>
      </c>
      <c r="AO1332" s="200">
        <v>8510.17</v>
      </c>
      <c r="AR1332" s="284"/>
      <c r="AT1332" s="272" t="s">
        <v>51189</v>
      </c>
      <c r="AU1332" s="273">
        <v>80546.44</v>
      </c>
      <c r="AW1332" s="244" t="s">
        <v>11808</v>
      </c>
      <c r="AX1332" s="245">
        <v>110188.66</v>
      </c>
      <c r="AZ1332" s="230" t="s">
        <v>11185</v>
      </c>
      <c r="BA1332" s="231">
        <v>14623</v>
      </c>
      <c r="BC1332" s="209" t="s">
        <v>11535</v>
      </c>
      <c r="BD1332" s="210">
        <v>1356964.63</v>
      </c>
    </row>
    <row r="1333" spans="5:56" x14ac:dyDescent="0.55000000000000004">
      <c r="E1333" s="282" t="s">
        <v>65653</v>
      </c>
      <c r="F1333" s="282"/>
      <c r="G1333" s="283">
        <v>17800</v>
      </c>
      <c r="I1333" s="242" t="s">
        <v>5606</v>
      </c>
      <c r="J1333" s="242"/>
      <c r="K1333" s="243">
        <v>4445264.8499999996</v>
      </c>
      <c r="M1333" s="224" t="s">
        <v>4731</v>
      </c>
      <c r="N1333" s="224"/>
      <c r="O1333" s="225">
        <v>13207</v>
      </c>
      <c r="Q1333" s="203" t="s">
        <v>1667</v>
      </c>
      <c r="R1333" s="203"/>
      <c r="S1333" s="204">
        <v>3787</v>
      </c>
      <c r="Y1333" t="s">
        <v>38968</v>
      </c>
      <c r="Z1333" s="284">
        <v>9616.19</v>
      </c>
      <c r="AB1333" s="276" t="s">
        <v>70392</v>
      </c>
      <c r="AC1333" s="277">
        <v>2911.46</v>
      </c>
      <c r="AE1333" s="246" t="s">
        <v>61289</v>
      </c>
      <c r="AF1333" s="247">
        <v>3476.64</v>
      </c>
      <c r="AH1333" s="226" t="s">
        <v>48689</v>
      </c>
      <c r="AI1333" s="227">
        <v>4172.5</v>
      </c>
      <c r="AK1333" s="207" t="s">
        <v>15915</v>
      </c>
      <c r="AL1333" s="208">
        <v>19638.18</v>
      </c>
      <c r="AM1333" s="93"/>
      <c r="AN1333" s="199" t="s">
        <v>32095</v>
      </c>
      <c r="AO1333" s="200">
        <v>149.9</v>
      </c>
      <c r="AR1333" s="284"/>
      <c r="AT1333" s="272" t="s">
        <v>51190</v>
      </c>
      <c r="AU1333" s="273">
        <v>17800</v>
      </c>
      <c r="AW1333" s="244" t="s">
        <v>11809</v>
      </c>
      <c r="AX1333" s="245">
        <v>4445264.8499999996</v>
      </c>
      <c r="AZ1333" s="230" t="s">
        <v>11186</v>
      </c>
      <c r="BA1333" s="231">
        <v>13207</v>
      </c>
      <c r="BC1333" s="209" t="s">
        <v>11880</v>
      </c>
      <c r="BD1333" s="210">
        <v>1158337.21</v>
      </c>
    </row>
    <row r="1334" spans="5:56" x14ac:dyDescent="0.55000000000000004">
      <c r="E1334" s="282" t="s">
        <v>50929</v>
      </c>
      <c r="F1334" s="282"/>
      <c r="G1334" s="283">
        <v>18438.900000000001</v>
      </c>
      <c r="I1334" s="242" t="s">
        <v>5607</v>
      </c>
      <c r="J1334" s="242"/>
      <c r="K1334" s="243">
        <v>300349.77</v>
      </c>
      <c r="M1334" s="224" t="s">
        <v>4732</v>
      </c>
      <c r="N1334" s="224"/>
      <c r="O1334" s="225">
        <v>4205.1400000000003</v>
      </c>
      <c r="Q1334" s="203" t="s">
        <v>1668</v>
      </c>
      <c r="R1334" s="203"/>
      <c r="S1334" s="204">
        <v>50813.93</v>
      </c>
      <c r="Y1334" t="s">
        <v>38969</v>
      </c>
      <c r="Z1334" s="284">
        <v>30079.23</v>
      </c>
      <c r="AB1334" s="276" t="s">
        <v>69690</v>
      </c>
      <c r="AC1334" s="277">
        <v>2983.59</v>
      </c>
      <c r="AE1334" s="246" t="s">
        <v>61794</v>
      </c>
      <c r="AF1334" s="247">
        <v>121.11</v>
      </c>
      <c r="AH1334" s="226" t="s">
        <v>48690</v>
      </c>
      <c r="AI1334" s="227">
        <v>247.4</v>
      </c>
      <c r="AK1334" s="207" t="s">
        <v>15916</v>
      </c>
      <c r="AL1334" s="208">
        <v>5.44</v>
      </c>
      <c r="AM1334" s="93"/>
      <c r="AN1334" s="199" t="s">
        <v>13537</v>
      </c>
      <c r="AO1334" s="200">
        <v>314929.76</v>
      </c>
      <c r="AR1334" s="284"/>
      <c r="AT1334" s="272" t="s">
        <v>51191</v>
      </c>
      <c r="AU1334" s="273">
        <v>18438.900000000001</v>
      </c>
      <c r="AW1334" s="244" t="s">
        <v>11810</v>
      </c>
      <c r="AX1334" s="245">
        <v>300349.77</v>
      </c>
      <c r="AZ1334" s="230" t="s">
        <v>11187</v>
      </c>
      <c r="BA1334" s="231">
        <v>4205.1400000000003</v>
      </c>
      <c r="BC1334" s="209" t="s">
        <v>9837</v>
      </c>
      <c r="BD1334" s="210">
        <v>17414963.84</v>
      </c>
    </row>
    <row r="1335" spans="5:56" x14ac:dyDescent="0.55000000000000004">
      <c r="E1335" s="282" t="s">
        <v>65654</v>
      </c>
      <c r="F1335" s="282"/>
      <c r="G1335" s="283">
        <v>92946.21</v>
      </c>
      <c r="I1335" s="242" t="s">
        <v>5608</v>
      </c>
      <c r="J1335" s="242"/>
      <c r="K1335" s="243">
        <v>156201.35</v>
      </c>
      <c r="M1335" s="224" t="s">
        <v>4733</v>
      </c>
      <c r="N1335" s="224"/>
      <c r="O1335" s="225">
        <v>14855.7</v>
      </c>
      <c r="Q1335" s="203" t="s">
        <v>1669</v>
      </c>
      <c r="R1335" s="203"/>
      <c r="S1335" s="204">
        <v>1368</v>
      </c>
      <c r="Y1335" t="s">
        <v>55926</v>
      </c>
      <c r="Z1335" s="284">
        <v>28598.74</v>
      </c>
      <c r="AB1335" s="276" t="s">
        <v>67076</v>
      </c>
      <c r="AC1335" s="277">
        <v>4500</v>
      </c>
      <c r="AE1335" s="246" t="s">
        <v>61795</v>
      </c>
      <c r="AF1335" s="247">
        <v>14153.04</v>
      </c>
      <c r="AH1335" s="226" t="s">
        <v>47766</v>
      </c>
      <c r="AI1335" s="227">
        <v>300</v>
      </c>
      <c r="AK1335" s="207" t="s">
        <v>13089</v>
      </c>
      <c r="AL1335" s="208">
        <v>9639.73</v>
      </c>
      <c r="AM1335" s="93"/>
      <c r="AN1335" s="199" t="s">
        <v>13538</v>
      </c>
      <c r="AO1335" s="200">
        <v>6969.98</v>
      </c>
      <c r="AR1335" s="284"/>
      <c r="AT1335" s="272" t="s">
        <v>51192</v>
      </c>
      <c r="AU1335" s="273">
        <v>92946.21</v>
      </c>
      <c r="AW1335" s="244" t="s">
        <v>11811</v>
      </c>
      <c r="AX1335" s="245">
        <v>156201.35</v>
      </c>
      <c r="AZ1335" s="230" t="s">
        <v>11188</v>
      </c>
      <c r="BA1335" s="231">
        <v>14855.7</v>
      </c>
      <c r="BC1335" s="209" t="s">
        <v>6686</v>
      </c>
      <c r="BD1335" s="210">
        <v>27450</v>
      </c>
    </row>
    <row r="1336" spans="5:56" x14ac:dyDescent="0.55000000000000004">
      <c r="E1336" s="282" t="s">
        <v>65655</v>
      </c>
      <c r="F1336" s="282"/>
      <c r="G1336" s="283">
        <v>1126329.3500000001</v>
      </c>
      <c r="I1336" s="242" t="s">
        <v>5609</v>
      </c>
      <c r="J1336" s="242"/>
      <c r="K1336" s="243">
        <v>15092554.75</v>
      </c>
      <c r="M1336" s="224" t="s">
        <v>4734</v>
      </c>
      <c r="N1336" s="224"/>
      <c r="O1336" s="225">
        <v>17627.5</v>
      </c>
      <c r="Q1336" s="203" t="s">
        <v>1670</v>
      </c>
      <c r="R1336" s="203"/>
      <c r="S1336" s="204">
        <v>2157</v>
      </c>
      <c r="Y1336" t="s">
        <v>40193</v>
      </c>
      <c r="Z1336" s="284">
        <v>32695.91</v>
      </c>
      <c r="AB1336" s="276" t="s">
        <v>67077</v>
      </c>
      <c r="AC1336" s="277">
        <v>344.24</v>
      </c>
      <c r="AE1336" s="246" t="s">
        <v>58837</v>
      </c>
      <c r="AF1336" s="247">
        <v>97424.76</v>
      </c>
      <c r="AH1336" s="226" t="s">
        <v>47767</v>
      </c>
      <c r="AI1336" s="227">
        <v>56360.26</v>
      </c>
      <c r="AK1336" s="207" t="s">
        <v>13090</v>
      </c>
      <c r="AL1336" s="208">
        <v>13120.82</v>
      </c>
      <c r="AM1336" s="93"/>
      <c r="AN1336" s="199" t="s">
        <v>13539</v>
      </c>
      <c r="AO1336" s="200">
        <v>92497.24</v>
      </c>
      <c r="AR1336" s="284"/>
      <c r="AT1336" s="272" t="s">
        <v>66227</v>
      </c>
      <c r="AU1336" s="273">
        <v>1126329.3500000001</v>
      </c>
      <c r="AW1336" s="244" t="s">
        <v>11812</v>
      </c>
      <c r="AX1336" s="245">
        <v>15092554.75</v>
      </c>
      <c r="AZ1336" s="230" t="s">
        <v>11189</v>
      </c>
      <c r="BA1336" s="231">
        <v>17627.5</v>
      </c>
      <c r="BC1336" s="209" t="s">
        <v>7355</v>
      </c>
      <c r="BD1336" s="210">
        <v>26164</v>
      </c>
    </row>
    <row r="1337" spans="5:56" x14ac:dyDescent="0.55000000000000004">
      <c r="E1337" s="282" t="s">
        <v>50933</v>
      </c>
      <c r="F1337" s="282"/>
      <c r="G1337" s="283">
        <v>5869.71</v>
      </c>
      <c r="I1337" s="242" t="s">
        <v>5614</v>
      </c>
      <c r="J1337" s="242"/>
      <c r="K1337" s="243">
        <v>806743.35</v>
      </c>
      <c r="M1337" s="224" t="s">
        <v>4602</v>
      </c>
      <c r="N1337" s="224"/>
      <c r="O1337" s="225">
        <v>38525.83</v>
      </c>
      <c r="Q1337" s="203" t="s">
        <v>472</v>
      </c>
      <c r="R1337" s="203"/>
      <c r="S1337" s="204">
        <v>370040</v>
      </c>
      <c r="Y1337" t="s">
        <v>48761</v>
      </c>
      <c r="Z1337" s="284">
        <v>79049.100000000006</v>
      </c>
      <c r="AB1337" s="276" t="s">
        <v>67078</v>
      </c>
      <c r="AC1337" s="277">
        <v>1125.9000000000001</v>
      </c>
      <c r="AE1337" s="246" t="s">
        <v>47774</v>
      </c>
      <c r="AF1337" s="247">
        <v>81453.75</v>
      </c>
      <c r="AH1337" s="226" t="s">
        <v>47768</v>
      </c>
      <c r="AI1337" s="227">
        <v>46408.89</v>
      </c>
      <c r="AK1337" s="207" t="s">
        <v>15917</v>
      </c>
      <c r="AL1337" s="208">
        <v>5050</v>
      </c>
      <c r="AM1337" s="93"/>
      <c r="AN1337" s="199" t="s">
        <v>13540</v>
      </c>
      <c r="AO1337" s="200">
        <v>80844.179999999993</v>
      </c>
      <c r="AT1337" s="272" t="s">
        <v>51196</v>
      </c>
      <c r="AU1337" s="273">
        <v>5869.71</v>
      </c>
      <c r="AW1337" s="244" t="s">
        <v>11817</v>
      </c>
      <c r="AX1337" s="245">
        <v>806743.35</v>
      </c>
      <c r="AZ1337" s="230" t="s">
        <v>11211</v>
      </c>
      <c r="BA1337" s="231">
        <v>38525.83</v>
      </c>
      <c r="BC1337" s="209" t="s">
        <v>7766</v>
      </c>
      <c r="BD1337" s="210">
        <v>25515</v>
      </c>
    </row>
    <row r="1338" spans="5:56" x14ac:dyDescent="0.55000000000000004">
      <c r="E1338" s="282" t="s">
        <v>65656</v>
      </c>
      <c r="F1338" s="282"/>
      <c r="G1338" s="283">
        <v>2382</v>
      </c>
      <c r="I1338" s="242" t="s">
        <v>5610</v>
      </c>
      <c r="J1338" s="242"/>
      <c r="K1338" s="243">
        <v>34106.14</v>
      </c>
      <c r="M1338" s="224" t="s">
        <v>4736</v>
      </c>
      <c r="N1338" s="224"/>
      <c r="O1338" s="225">
        <v>3749.4</v>
      </c>
      <c r="Q1338" s="203" t="s">
        <v>1671</v>
      </c>
      <c r="R1338" s="203"/>
      <c r="S1338" s="204">
        <v>52023</v>
      </c>
      <c r="Y1338" t="s">
        <v>58481</v>
      </c>
      <c r="Z1338">
        <v>144</v>
      </c>
      <c r="AB1338" s="276" t="s">
        <v>46708</v>
      </c>
      <c r="AC1338" s="277">
        <v>17639.27</v>
      </c>
      <c r="AE1338" s="246" t="s">
        <v>63980</v>
      </c>
      <c r="AF1338" s="247">
        <v>-1712.81</v>
      </c>
      <c r="AH1338" s="226" t="s">
        <v>47769</v>
      </c>
      <c r="AI1338" s="227">
        <v>136932.06</v>
      </c>
      <c r="AK1338" s="207" t="s">
        <v>13091</v>
      </c>
      <c r="AL1338" s="208">
        <v>13418.66</v>
      </c>
      <c r="AM1338" s="93"/>
      <c r="AN1338" s="199" t="s">
        <v>13541</v>
      </c>
      <c r="AO1338" s="200">
        <v>9105.84</v>
      </c>
      <c r="AR1338" s="284"/>
      <c r="AT1338" s="272" t="s">
        <v>51197</v>
      </c>
      <c r="AU1338" s="273">
        <v>2382</v>
      </c>
      <c r="AW1338" s="244" t="s">
        <v>11813</v>
      </c>
      <c r="AX1338" s="245">
        <v>34106.14</v>
      </c>
      <c r="AZ1338" s="230" t="s">
        <v>11191</v>
      </c>
      <c r="BA1338" s="231">
        <v>3749.4</v>
      </c>
      <c r="BC1338" s="209" t="s">
        <v>8051</v>
      </c>
      <c r="BD1338" s="210">
        <v>1604</v>
      </c>
    </row>
    <row r="1339" spans="5:56" x14ac:dyDescent="0.55000000000000004">
      <c r="E1339" s="282" t="s">
        <v>65657</v>
      </c>
      <c r="F1339" s="282"/>
      <c r="G1339" s="283">
        <v>3000</v>
      </c>
      <c r="I1339" s="242" t="s">
        <v>5611</v>
      </c>
      <c r="J1339" s="242"/>
      <c r="K1339" s="243">
        <v>147574.04</v>
      </c>
      <c r="M1339" s="224" t="s">
        <v>4739</v>
      </c>
      <c r="N1339" s="224"/>
      <c r="O1339" s="225">
        <v>8284.3700000000008</v>
      </c>
      <c r="Q1339" s="203" t="s">
        <v>1672</v>
      </c>
      <c r="R1339" s="203"/>
      <c r="S1339" s="204">
        <v>2912</v>
      </c>
      <c r="Y1339" t="s">
        <v>51999</v>
      </c>
      <c r="Z1339" s="284">
        <v>232819.72</v>
      </c>
      <c r="AB1339" s="276" t="s">
        <v>62948</v>
      </c>
      <c r="AC1339" s="277">
        <v>7500</v>
      </c>
      <c r="AE1339" s="246" t="s">
        <v>57252</v>
      </c>
      <c r="AF1339" s="247">
        <v>710</v>
      </c>
      <c r="AH1339" s="226" t="s">
        <v>47770</v>
      </c>
      <c r="AI1339" s="227">
        <v>66527.399999999994</v>
      </c>
      <c r="AK1339" s="207" t="s">
        <v>13092</v>
      </c>
      <c r="AL1339" s="208">
        <v>312635.36</v>
      </c>
      <c r="AM1339" s="93"/>
      <c r="AN1339" s="199" t="s">
        <v>13542</v>
      </c>
      <c r="AO1339" s="200">
        <v>14588.26</v>
      </c>
      <c r="AR1339" s="284"/>
      <c r="AT1339" s="272" t="s">
        <v>66228</v>
      </c>
      <c r="AU1339" s="273">
        <v>3000</v>
      </c>
      <c r="AW1339" s="244" t="s">
        <v>11814</v>
      </c>
      <c r="AX1339" s="245">
        <v>147574.04</v>
      </c>
      <c r="AZ1339" s="230" t="s">
        <v>11193</v>
      </c>
      <c r="BA1339" s="231">
        <v>8284.3700000000008</v>
      </c>
      <c r="BC1339" s="209" t="s">
        <v>8310</v>
      </c>
      <c r="BD1339" s="210">
        <v>9601</v>
      </c>
    </row>
    <row r="1340" spans="5:56" x14ac:dyDescent="0.55000000000000004">
      <c r="E1340" s="282" t="s">
        <v>50934</v>
      </c>
      <c r="F1340" s="282"/>
      <c r="G1340" s="283">
        <v>10343.64</v>
      </c>
      <c r="I1340" s="242" t="s">
        <v>5612</v>
      </c>
      <c r="J1340" s="242"/>
      <c r="K1340" s="243">
        <v>110620.04</v>
      </c>
      <c r="M1340" s="224" t="s">
        <v>4740</v>
      </c>
      <c r="N1340" s="224"/>
      <c r="O1340" s="225">
        <v>9666</v>
      </c>
      <c r="Q1340" s="203" t="s">
        <v>4051</v>
      </c>
      <c r="R1340" s="203"/>
      <c r="S1340" s="204">
        <v>3110</v>
      </c>
      <c r="Y1340" t="s">
        <v>47878</v>
      </c>
      <c r="Z1340" s="284">
        <v>30383.48</v>
      </c>
      <c r="AB1340" s="276" t="s">
        <v>70393</v>
      </c>
      <c r="AC1340" s="277">
        <v>4307.03</v>
      </c>
      <c r="AE1340" s="246" t="s">
        <v>55834</v>
      </c>
      <c r="AF1340" s="247">
        <v>10000</v>
      </c>
      <c r="AH1340" s="226" t="s">
        <v>49647</v>
      </c>
      <c r="AI1340" s="227">
        <v>4932.1499999999996</v>
      </c>
      <c r="AK1340" s="207" t="s">
        <v>15918</v>
      </c>
      <c r="AL1340" s="208">
        <v>4694.79</v>
      </c>
      <c r="AM1340" s="93"/>
      <c r="AN1340" s="199" t="s">
        <v>13543</v>
      </c>
      <c r="AO1340" s="200">
        <v>21223.47</v>
      </c>
      <c r="AR1340" s="284"/>
      <c r="AT1340" s="272" t="s">
        <v>51198</v>
      </c>
      <c r="AU1340" s="273">
        <v>10343.64</v>
      </c>
      <c r="AW1340" s="244" t="s">
        <v>11815</v>
      </c>
      <c r="AX1340" s="245">
        <v>110620.04</v>
      </c>
      <c r="AZ1340" s="230" t="s">
        <v>11194</v>
      </c>
      <c r="BA1340" s="231">
        <v>9666</v>
      </c>
      <c r="BC1340" s="209" t="s">
        <v>8525</v>
      </c>
      <c r="BD1340" s="210">
        <v>26571</v>
      </c>
    </row>
    <row r="1341" spans="5:56" x14ac:dyDescent="0.55000000000000004">
      <c r="E1341" s="282" t="s">
        <v>50935</v>
      </c>
      <c r="F1341" s="282"/>
      <c r="G1341" s="283">
        <v>45.99</v>
      </c>
      <c r="I1341" s="242" t="s">
        <v>5613</v>
      </c>
      <c r="J1341" s="242"/>
      <c r="K1341" s="243">
        <v>33817.71</v>
      </c>
      <c r="M1341" s="224" t="s">
        <v>4741</v>
      </c>
      <c r="N1341" s="224"/>
      <c r="O1341" s="225">
        <v>10088.17</v>
      </c>
      <c r="Q1341" s="203" t="s">
        <v>1673</v>
      </c>
      <c r="R1341" s="203"/>
      <c r="S1341" s="204">
        <v>336.9</v>
      </c>
      <c r="Y1341" t="s">
        <v>58482</v>
      </c>
      <c r="Z1341" s="284">
        <v>428070.32</v>
      </c>
      <c r="AB1341" s="276" t="s">
        <v>49698</v>
      </c>
      <c r="AC1341" s="277">
        <v>13681.62</v>
      </c>
      <c r="AE1341" s="246" t="s">
        <v>57253</v>
      </c>
      <c r="AF1341" s="247">
        <v>11550</v>
      </c>
      <c r="AH1341" s="226" t="s">
        <v>47771</v>
      </c>
      <c r="AI1341" s="227">
        <v>17589.68</v>
      </c>
      <c r="AK1341" s="207" t="s">
        <v>15919</v>
      </c>
      <c r="AL1341" s="208">
        <v>14515.62</v>
      </c>
      <c r="AM1341" s="93"/>
      <c r="AN1341" s="199" t="s">
        <v>13544</v>
      </c>
      <c r="AO1341" s="200">
        <v>9770.1200000000008</v>
      </c>
      <c r="AR1341" s="284"/>
      <c r="AT1341" s="272" t="s">
        <v>51199</v>
      </c>
      <c r="AU1341" s="273">
        <v>45.99</v>
      </c>
      <c r="AW1341" s="244" t="s">
        <v>11816</v>
      </c>
      <c r="AX1341" s="245">
        <v>33817.71</v>
      </c>
      <c r="AZ1341" s="230" t="s">
        <v>11195</v>
      </c>
      <c r="BA1341" s="231">
        <v>10088.17</v>
      </c>
      <c r="BC1341" s="209" t="s">
        <v>8697</v>
      </c>
      <c r="BD1341" s="210">
        <v>2954</v>
      </c>
    </row>
    <row r="1342" spans="5:56" x14ac:dyDescent="0.55000000000000004">
      <c r="E1342" s="282" t="s">
        <v>50936</v>
      </c>
      <c r="F1342" s="282"/>
      <c r="G1342" s="283">
        <v>49067.56</v>
      </c>
      <c r="I1342" s="242" t="s">
        <v>46392</v>
      </c>
      <c r="J1342" s="242"/>
      <c r="K1342" s="243">
        <v>288020.49</v>
      </c>
      <c r="M1342" s="224" t="s">
        <v>4742</v>
      </c>
      <c r="N1342" s="224"/>
      <c r="O1342" s="225">
        <v>9666</v>
      </c>
      <c r="Q1342" s="203" t="s">
        <v>1674</v>
      </c>
      <c r="R1342" s="203"/>
      <c r="S1342" s="204">
        <v>734</v>
      </c>
      <c r="Y1342" t="s">
        <v>52000</v>
      </c>
      <c r="Z1342">
        <v>30.96</v>
      </c>
      <c r="AB1342" s="276" t="s">
        <v>67079</v>
      </c>
      <c r="AC1342" s="277">
        <v>528.41</v>
      </c>
      <c r="AE1342" s="246" t="s">
        <v>55835</v>
      </c>
      <c r="AF1342" s="247">
        <v>1702.97</v>
      </c>
      <c r="AH1342" s="226" t="s">
        <v>51660</v>
      </c>
      <c r="AI1342" s="227">
        <v>4269.3</v>
      </c>
      <c r="AK1342" s="207" t="s">
        <v>15920</v>
      </c>
      <c r="AL1342" s="208">
        <v>363738.66</v>
      </c>
      <c r="AM1342" s="93"/>
      <c r="AN1342" s="199" t="s">
        <v>13545</v>
      </c>
      <c r="AO1342" s="200">
        <v>421715.92</v>
      </c>
      <c r="AR1342" s="284"/>
      <c r="AT1342" s="272" t="s">
        <v>51200</v>
      </c>
      <c r="AU1342" s="273">
        <v>49067.56</v>
      </c>
      <c r="AW1342" s="244" t="s">
        <v>46496</v>
      </c>
      <c r="AX1342" s="245">
        <v>288020.49</v>
      </c>
      <c r="AZ1342" s="230" t="s">
        <v>11196</v>
      </c>
      <c r="BA1342" s="231">
        <v>9666</v>
      </c>
      <c r="BC1342" s="209" t="s">
        <v>8947</v>
      </c>
      <c r="BD1342" s="210">
        <v>63663</v>
      </c>
    </row>
    <row r="1343" spans="5:56" x14ac:dyDescent="0.55000000000000004">
      <c r="E1343" s="282" t="s">
        <v>65661</v>
      </c>
      <c r="F1343" s="282"/>
      <c r="G1343" s="283">
        <v>4476.45</v>
      </c>
      <c r="I1343" s="242" t="s">
        <v>5615</v>
      </c>
      <c r="J1343" s="242"/>
      <c r="K1343" s="243">
        <v>17416.82</v>
      </c>
      <c r="M1343" s="224" t="s">
        <v>4748</v>
      </c>
      <c r="N1343" s="224"/>
      <c r="O1343" s="225">
        <v>2500</v>
      </c>
      <c r="Q1343" s="203" t="s">
        <v>1675</v>
      </c>
      <c r="R1343" s="203"/>
      <c r="S1343" s="204">
        <v>3004</v>
      </c>
      <c r="Y1343" t="s">
        <v>66538</v>
      </c>
      <c r="Z1343" s="284">
        <v>4588.05</v>
      </c>
      <c r="AB1343" s="276" t="s">
        <v>64043</v>
      </c>
      <c r="AC1343" s="277">
        <v>-103.6</v>
      </c>
      <c r="AE1343" s="246" t="s">
        <v>55836</v>
      </c>
      <c r="AF1343" s="247">
        <v>5243</v>
      </c>
      <c r="AH1343" s="226" t="s">
        <v>47772</v>
      </c>
      <c r="AI1343" s="227">
        <v>670.53</v>
      </c>
      <c r="AK1343" s="207" t="s">
        <v>15921</v>
      </c>
      <c r="AL1343" s="208">
        <v>38614.78</v>
      </c>
      <c r="AM1343" s="93"/>
      <c r="AN1343" s="199" t="s">
        <v>32096</v>
      </c>
      <c r="AO1343" s="200">
        <v>5460.77</v>
      </c>
      <c r="AR1343" s="284"/>
      <c r="AT1343" s="272" t="s">
        <v>66232</v>
      </c>
      <c r="AU1343" s="273">
        <v>4476.45</v>
      </c>
      <c r="AW1343" s="244" t="s">
        <v>11818</v>
      </c>
      <c r="AX1343" s="245">
        <v>17416.82</v>
      </c>
      <c r="AZ1343" s="230" t="s">
        <v>11197</v>
      </c>
      <c r="BA1343" s="231">
        <v>2500</v>
      </c>
      <c r="BC1343" s="209" t="s">
        <v>9282</v>
      </c>
      <c r="BD1343" s="210">
        <v>107566</v>
      </c>
    </row>
    <row r="1344" spans="5:56" x14ac:dyDescent="0.55000000000000004">
      <c r="E1344" s="282" t="s">
        <v>65663</v>
      </c>
      <c r="F1344" s="282"/>
      <c r="G1344" s="283">
        <v>228332.9</v>
      </c>
      <c r="I1344" s="242" t="s">
        <v>5616</v>
      </c>
      <c r="J1344" s="242"/>
      <c r="K1344" s="243">
        <v>10807952.32</v>
      </c>
      <c r="M1344" s="224" t="s">
        <v>3643</v>
      </c>
      <c r="N1344" s="224"/>
      <c r="O1344" s="225">
        <v>88713.17</v>
      </c>
      <c r="Q1344" s="203" t="s">
        <v>1676</v>
      </c>
      <c r="R1344" s="203"/>
      <c r="S1344" s="204">
        <v>4285</v>
      </c>
      <c r="Y1344" t="s">
        <v>52002</v>
      </c>
      <c r="Z1344" s="284">
        <v>1563743.56</v>
      </c>
      <c r="AB1344" s="276" t="s">
        <v>54899</v>
      </c>
      <c r="AC1344" s="277">
        <v>20361.939999999999</v>
      </c>
      <c r="AE1344" s="246" t="s">
        <v>61796</v>
      </c>
      <c r="AF1344" s="247">
        <v>151.77000000000001</v>
      </c>
      <c r="AH1344" s="226" t="s">
        <v>47773</v>
      </c>
      <c r="AI1344" s="227">
        <v>30772.25</v>
      </c>
      <c r="AK1344" s="207" t="s">
        <v>15922</v>
      </c>
      <c r="AL1344" s="208">
        <v>20912.5</v>
      </c>
      <c r="AM1344" s="93"/>
      <c r="AN1344" s="199" t="s">
        <v>20584</v>
      </c>
      <c r="AO1344" s="200">
        <v>2010</v>
      </c>
      <c r="AR1344" s="284"/>
      <c r="AT1344" s="272" t="s">
        <v>66234</v>
      </c>
      <c r="AU1344" s="273">
        <v>228332.9</v>
      </c>
      <c r="AW1344" s="244" t="s">
        <v>11819</v>
      </c>
      <c r="AX1344" s="245">
        <v>10807952.32</v>
      </c>
      <c r="AZ1344" s="230" t="s">
        <v>9693</v>
      </c>
      <c r="BA1344" s="231">
        <v>88713.17</v>
      </c>
      <c r="BC1344" s="209" t="s">
        <v>9517</v>
      </c>
      <c r="BD1344" s="210">
        <v>9659</v>
      </c>
    </row>
    <row r="1345" spans="5:56" x14ac:dyDescent="0.55000000000000004">
      <c r="E1345" s="282" t="s">
        <v>65664</v>
      </c>
      <c r="F1345" s="282"/>
      <c r="G1345" s="283">
        <v>16763.7</v>
      </c>
      <c r="I1345" s="242" t="s">
        <v>5617</v>
      </c>
      <c r="J1345" s="242"/>
      <c r="K1345" s="243">
        <v>65043.08</v>
      </c>
      <c r="M1345" s="224" t="s">
        <v>4743</v>
      </c>
      <c r="N1345" s="224"/>
      <c r="O1345" s="225">
        <v>2640</v>
      </c>
      <c r="Q1345" s="203" t="s">
        <v>1677</v>
      </c>
      <c r="R1345" s="203"/>
      <c r="S1345" s="204">
        <v>586197</v>
      </c>
      <c r="Y1345" t="s">
        <v>58483</v>
      </c>
      <c r="Z1345" s="284">
        <v>335706.06</v>
      </c>
      <c r="AB1345" s="276" t="s">
        <v>67080</v>
      </c>
      <c r="AC1345" s="277">
        <v>7787.66</v>
      </c>
      <c r="AE1345" s="246" t="s">
        <v>58938</v>
      </c>
      <c r="AF1345" s="247">
        <v>1545.1</v>
      </c>
      <c r="AH1345" s="226" t="s">
        <v>48691</v>
      </c>
      <c r="AI1345" s="227">
        <v>3438.31</v>
      </c>
      <c r="AK1345" s="207" t="s">
        <v>15923</v>
      </c>
      <c r="AL1345" s="208">
        <v>24235</v>
      </c>
      <c r="AM1345" s="93"/>
      <c r="AN1345" s="199" t="s">
        <v>13546</v>
      </c>
      <c r="AO1345" s="200">
        <v>9478.36</v>
      </c>
      <c r="AR1345" s="284"/>
      <c r="AT1345" s="272" t="s">
        <v>66235</v>
      </c>
      <c r="AU1345" s="273">
        <v>16763.7</v>
      </c>
      <c r="AW1345" s="244" t="s">
        <v>11820</v>
      </c>
      <c r="AX1345" s="245">
        <v>65043.08</v>
      </c>
      <c r="AZ1345" s="230" t="s">
        <v>11198</v>
      </c>
      <c r="BA1345" s="231">
        <v>2640</v>
      </c>
      <c r="BC1345" s="209" t="s">
        <v>9606</v>
      </c>
      <c r="BD1345" s="210">
        <v>3529</v>
      </c>
    </row>
    <row r="1346" spans="5:56" x14ac:dyDescent="0.55000000000000004">
      <c r="E1346" s="282" t="s">
        <v>50937</v>
      </c>
      <c r="F1346" s="282"/>
      <c r="G1346" s="283">
        <v>254702.69</v>
      </c>
      <c r="I1346" s="242" t="s">
        <v>5618</v>
      </c>
      <c r="J1346" s="242"/>
      <c r="K1346" s="243">
        <v>10477990.710000001</v>
      </c>
      <c r="M1346" s="224" t="s">
        <v>3644</v>
      </c>
      <c r="N1346" s="224"/>
      <c r="O1346" s="225">
        <v>71402.69</v>
      </c>
      <c r="Q1346" s="203" t="s">
        <v>1678</v>
      </c>
      <c r="R1346" s="203"/>
      <c r="S1346" s="204">
        <v>719.8</v>
      </c>
      <c r="Y1346" t="s">
        <v>70449</v>
      </c>
      <c r="Z1346">
        <v>930.22</v>
      </c>
      <c r="AB1346" s="276" t="s">
        <v>48722</v>
      </c>
      <c r="AC1346" s="277">
        <v>2153.41</v>
      </c>
      <c r="AE1346" s="246" t="s">
        <v>61797</v>
      </c>
      <c r="AF1346" s="247">
        <v>3640.35</v>
      </c>
      <c r="AH1346" s="226" t="s">
        <v>47774</v>
      </c>
      <c r="AI1346" s="227">
        <v>98441.07</v>
      </c>
      <c r="AK1346" s="207" t="s">
        <v>15924</v>
      </c>
      <c r="AL1346" s="208">
        <v>27531.25</v>
      </c>
      <c r="AM1346" s="93"/>
      <c r="AN1346" s="199" t="s">
        <v>20587</v>
      </c>
      <c r="AO1346" s="200">
        <v>149.9</v>
      </c>
      <c r="AR1346" s="284"/>
      <c r="AT1346" s="272" t="s">
        <v>51201</v>
      </c>
      <c r="AU1346" s="273">
        <v>254702.69</v>
      </c>
      <c r="AW1346" s="244" t="s">
        <v>11821</v>
      </c>
      <c r="AX1346" s="245">
        <v>10477990.710000001</v>
      </c>
      <c r="AZ1346" s="230" t="s">
        <v>9694</v>
      </c>
      <c r="BA1346" s="231">
        <v>71402.69</v>
      </c>
      <c r="BC1346" s="209" t="s">
        <v>9838</v>
      </c>
      <c r="BD1346" s="210">
        <v>304276</v>
      </c>
    </row>
    <row r="1347" spans="5:56" x14ac:dyDescent="0.55000000000000004">
      <c r="E1347" s="282" t="s">
        <v>65665</v>
      </c>
      <c r="F1347" s="282"/>
      <c r="G1347" s="283">
        <v>6657.61</v>
      </c>
      <c r="I1347" s="242" t="s">
        <v>5623</v>
      </c>
      <c r="J1347" s="242"/>
      <c r="K1347" s="243">
        <v>4608202.67</v>
      </c>
      <c r="M1347" s="224" t="s">
        <v>4744</v>
      </c>
      <c r="N1347" s="224"/>
      <c r="O1347" s="225">
        <v>4997.7</v>
      </c>
      <c r="Q1347" s="203" t="s">
        <v>1679</v>
      </c>
      <c r="R1347" s="203"/>
      <c r="S1347" s="204">
        <v>12659</v>
      </c>
      <c r="Y1347" t="s">
        <v>63636</v>
      </c>
      <c r="Z1347" s="284">
        <v>9013.9699999999993</v>
      </c>
      <c r="AB1347" s="276" t="s">
        <v>54900</v>
      </c>
      <c r="AC1347" s="277">
        <v>6602.38</v>
      </c>
      <c r="AE1347" s="246" t="s">
        <v>63981</v>
      </c>
      <c r="AF1347" s="247">
        <v>7200</v>
      </c>
      <c r="AH1347" s="226" t="s">
        <v>44418</v>
      </c>
      <c r="AI1347" s="227">
        <v>1605000</v>
      </c>
      <c r="AK1347" s="207" t="s">
        <v>15925</v>
      </c>
      <c r="AL1347" s="208">
        <v>1758.65</v>
      </c>
      <c r="AM1347" s="93"/>
      <c r="AN1347" s="199" t="s">
        <v>13547</v>
      </c>
      <c r="AO1347" s="200">
        <v>959.7</v>
      </c>
      <c r="AR1347" s="284"/>
      <c r="AT1347" s="272" t="s">
        <v>51202</v>
      </c>
      <c r="AU1347" s="273">
        <v>6657.61</v>
      </c>
      <c r="AW1347" s="244" t="s">
        <v>2019</v>
      </c>
      <c r="AX1347" s="245">
        <v>4608202.67</v>
      </c>
      <c r="AZ1347" s="230" t="s">
        <v>11199</v>
      </c>
      <c r="BA1347" s="231">
        <v>4997.7</v>
      </c>
      <c r="BC1347" s="209" t="s">
        <v>6687</v>
      </c>
      <c r="BD1347" s="210">
        <v>31203</v>
      </c>
    </row>
    <row r="1348" spans="5:56" x14ac:dyDescent="0.55000000000000004">
      <c r="E1348" s="282" t="s">
        <v>65666</v>
      </c>
      <c r="F1348" s="282"/>
      <c r="G1348" s="283">
        <v>30273.83</v>
      </c>
      <c r="I1348" s="242" t="s">
        <v>5619</v>
      </c>
      <c r="J1348" s="242"/>
      <c r="K1348" s="243">
        <v>275623.15999999997</v>
      </c>
      <c r="M1348" s="224" t="s">
        <v>4745</v>
      </c>
      <c r="N1348" s="224"/>
      <c r="O1348" s="225">
        <v>22295</v>
      </c>
      <c r="Q1348" s="203" t="s">
        <v>1680</v>
      </c>
      <c r="R1348" s="203"/>
      <c r="S1348" s="204">
        <v>3249</v>
      </c>
      <c r="Y1348" t="s">
        <v>67254</v>
      </c>
      <c r="Z1348" s="284">
        <v>22668.09</v>
      </c>
      <c r="AB1348" s="276" t="s">
        <v>62547</v>
      </c>
      <c r="AC1348" s="277">
        <v>3870.3</v>
      </c>
      <c r="AE1348" s="246" t="s">
        <v>63982</v>
      </c>
      <c r="AF1348" s="247">
        <v>550.79</v>
      </c>
      <c r="AH1348" s="226" t="s">
        <v>44419</v>
      </c>
      <c r="AI1348" s="227">
        <v>122170.32</v>
      </c>
      <c r="AK1348" s="207" t="s">
        <v>15926</v>
      </c>
      <c r="AL1348" s="208">
        <v>36456.47</v>
      </c>
      <c r="AM1348" s="93"/>
      <c r="AN1348" s="199" t="s">
        <v>13548</v>
      </c>
      <c r="AO1348" s="200">
        <v>2226.11</v>
      </c>
      <c r="AR1348" s="284"/>
      <c r="AT1348" s="272" t="s">
        <v>51203</v>
      </c>
      <c r="AU1348" s="273">
        <v>30273.83</v>
      </c>
      <c r="AW1348" s="244" t="s">
        <v>11822</v>
      </c>
      <c r="AX1348" s="245">
        <v>275623.15999999997</v>
      </c>
      <c r="AZ1348" s="230" t="s">
        <v>11200</v>
      </c>
      <c r="BA1348" s="231">
        <v>22295</v>
      </c>
      <c r="BC1348" s="209" t="s">
        <v>7100</v>
      </c>
      <c r="BD1348" s="210">
        <v>4211</v>
      </c>
    </row>
    <row r="1349" spans="5:56" x14ac:dyDescent="0.55000000000000004">
      <c r="E1349" s="282" t="s">
        <v>50938</v>
      </c>
      <c r="F1349" s="282"/>
      <c r="G1349" s="283">
        <v>510437.88</v>
      </c>
      <c r="I1349" s="242" t="s">
        <v>5620</v>
      </c>
      <c r="J1349" s="242"/>
      <c r="K1349" s="243">
        <v>230210.66</v>
      </c>
      <c r="M1349" s="224" t="s">
        <v>3645</v>
      </c>
      <c r="N1349" s="224"/>
      <c r="O1349" s="225">
        <v>191599.09</v>
      </c>
      <c r="Q1349" s="203" t="s">
        <v>1681</v>
      </c>
      <c r="R1349" s="203"/>
      <c r="S1349" s="204">
        <v>5309</v>
      </c>
      <c r="Y1349" t="s">
        <v>55930</v>
      </c>
      <c r="Z1349" s="284">
        <v>85911.5</v>
      </c>
      <c r="AB1349" s="276" t="s">
        <v>49699</v>
      </c>
      <c r="AC1349" s="277">
        <v>415</v>
      </c>
      <c r="AE1349" s="246" t="s">
        <v>63983</v>
      </c>
      <c r="AF1349" s="247">
        <v>1396.5</v>
      </c>
      <c r="AH1349" s="226" t="s">
        <v>49648</v>
      </c>
      <c r="AI1349" s="227">
        <v>7018</v>
      </c>
      <c r="AK1349" s="207" t="s">
        <v>15927</v>
      </c>
      <c r="AL1349" s="208">
        <v>7835</v>
      </c>
      <c r="AM1349" s="93"/>
      <c r="AN1349" s="199" t="s">
        <v>13549</v>
      </c>
      <c r="AO1349" s="200">
        <v>161.91</v>
      </c>
      <c r="AR1349" s="284"/>
      <c r="AT1349" s="272" t="s">
        <v>51204</v>
      </c>
      <c r="AU1349" s="273">
        <v>510437.88</v>
      </c>
      <c r="AW1349" s="244" t="s">
        <v>11823</v>
      </c>
      <c r="AX1349" s="245">
        <v>230210.66</v>
      </c>
      <c r="AZ1349" s="230" t="s">
        <v>9695</v>
      </c>
      <c r="BA1349" s="231">
        <v>191599.09</v>
      </c>
      <c r="BC1349" s="209" t="s">
        <v>7356</v>
      </c>
      <c r="BD1349" s="210">
        <v>80795</v>
      </c>
    </row>
    <row r="1350" spans="5:56" x14ac:dyDescent="0.55000000000000004">
      <c r="E1350" s="282" t="s">
        <v>50939</v>
      </c>
      <c r="F1350" s="282"/>
      <c r="G1350" s="283">
        <v>34636.01</v>
      </c>
      <c r="I1350" s="242" t="s">
        <v>5621</v>
      </c>
      <c r="J1350" s="242"/>
      <c r="K1350" s="243">
        <v>205766.14</v>
      </c>
      <c r="M1350" s="224" t="s">
        <v>4603</v>
      </c>
      <c r="N1350" s="224"/>
      <c r="O1350" s="225">
        <v>258672.31</v>
      </c>
      <c r="Q1350" s="203" t="s">
        <v>1682</v>
      </c>
      <c r="R1350" s="203"/>
      <c r="S1350" s="204">
        <v>4772</v>
      </c>
      <c r="Y1350" t="s">
        <v>34779</v>
      </c>
      <c r="Z1350" s="284">
        <v>1688.4</v>
      </c>
      <c r="AB1350" s="276" t="s">
        <v>46709</v>
      </c>
      <c r="AC1350" s="277">
        <v>114542.43</v>
      </c>
      <c r="AE1350" s="246" t="s">
        <v>61798</v>
      </c>
      <c r="AF1350" s="247">
        <v>49.09</v>
      </c>
      <c r="AH1350" s="226" t="s">
        <v>42168</v>
      </c>
      <c r="AI1350" s="227">
        <v>1004168.75</v>
      </c>
      <c r="AK1350" s="207" t="s">
        <v>15928</v>
      </c>
      <c r="AL1350" s="208">
        <v>14847.76</v>
      </c>
      <c r="AM1350" s="93"/>
      <c r="AN1350" s="199" t="s">
        <v>13550</v>
      </c>
      <c r="AO1350" s="200">
        <v>1509650.29</v>
      </c>
      <c r="AR1350" s="284"/>
      <c r="AT1350" s="272" t="s">
        <v>51205</v>
      </c>
      <c r="AU1350" s="273">
        <v>34636.01</v>
      </c>
      <c r="AW1350" s="244" t="s">
        <v>11824</v>
      </c>
      <c r="AX1350" s="245">
        <v>205766.14</v>
      </c>
      <c r="AZ1350" s="230" t="s">
        <v>11201</v>
      </c>
      <c r="BA1350" s="231">
        <v>258672.31</v>
      </c>
      <c r="BC1350" s="209" t="s">
        <v>8311</v>
      </c>
      <c r="BD1350" s="210">
        <v>48893</v>
      </c>
    </row>
    <row r="1351" spans="5:56" x14ac:dyDescent="0.55000000000000004">
      <c r="E1351" s="282" t="s">
        <v>50940</v>
      </c>
      <c r="F1351" s="282"/>
      <c r="G1351" s="283">
        <v>71399.33</v>
      </c>
      <c r="I1351" s="242" t="s">
        <v>5622</v>
      </c>
      <c r="J1351" s="242"/>
      <c r="K1351" s="243">
        <v>77223.070000000007</v>
      </c>
      <c r="M1351" s="224" t="s">
        <v>4746</v>
      </c>
      <c r="N1351" s="224"/>
      <c r="O1351" s="225">
        <v>27006</v>
      </c>
      <c r="Q1351" s="203" t="s">
        <v>1683</v>
      </c>
      <c r="R1351" s="203"/>
      <c r="S1351" s="204">
        <v>1806</v>
      </c>
      <c r="Y1351" t="s">
        <v>34780</v>
      </c>
      <c r="Z1351" s="284">
        <v>27304</v>
      </c>
      <c r="AB1351" s="276" t="s">
        <v>49700</v>
      </c>
      <c r="AC1351" s="277">
        <v>2061.34</v>
      </c>
      <c r="AE1351" s="246" t="s">
        <v>58187</v>
      </c>
      <c r="AF1351" s="247">
        <v>1727.39</v>
      </c>
      <c r="AH1351" s="226" t="s">
        <v>42169</v>
      </c>
      <c r="AI1351" s="227">
        <v>76756.990000000005</v>
      </c>
      <c r="AK1351" s="207" t="s">
        <v>15929</v>
      </c>
      <c r="AL1351" s="208">
        <v>229056.56</v>
      </c>
      <c r="AM1351" s="93"/>
      <c r="AN1351" s="199" t="s">
        <v>13551</v>
      </c>
      <c r="AO1351" s="200">
        <v>1014405.94</v>
      </c>
      <c r="AR1351" s="284"/>
      <c r="AT1351" s="272" t="s">
        <v>51206</v>
      </c>
      <c r="AU1351" s="273">
        <v>71399.33</v>
      </c>
      <c r="AW1351" s="244" t="s">
        <v>11825</v>
      </c>
      <c r="AX1351" s="245">
        <v>77223.070000000007</v>
      </c>
      <c r="AZ1351" s="230" t="s">
        <v>11202</v>
      </c>
      <c r="BA1351" s="231">
        <v>27006</v>
      </c>
      <c r="BC1351" s="209" t="s">
        <v>8526</v>
      </c>
      <c r="BD1351" s="210">
        <v>30311.49</v>
      </c>
    </row>
    <row r="1352" spans="5:56" x14ac:dyDescent="0.55000000000000004">
      <c r="E1352" s="282" t="s">
        <v>65668</v>
      </c>
      <c r="F1352" s="282"/>
      <c r="G1352" s="283">
        <v>3735.27</v>
      </c>
      <c r="I1352" s="242" t="s">
        <v>5624</v>
      </c>
      <c r="J1352" s="242"/>
      <c r="K1352" s="243">
        <v>4527076.12</v>
      </c>
      <c r="M1352" s="224" t="s">
        <v>4747</v>
      </c>
      <c r="N1352" s="224"/>
      <c r="O1352" s="225">
        <v>23221</v>
      </c>
      <c r="Q1352" s="203" t="s">
        <v>1684</v>
      </c>
      <c r="R1352" s="203"/>
      <c r="S1352" s="204">
        <v>1803</v>
      </c>
      <c r="Y1352" t="s">
        <v>55931</v>
      </c>
      <c r="Z1352" s="284">
        <v>1001.28</v>
      </c>
      <c r="AB1352" s="276" t="s">
        <v>55869</v>
      </c>
      <c r="AC1352" s="277">
        <v>29770.37</v>
      </c>
      <c r="AE1352" s="246" t="s">
        <v>61078</v>
      </c>
      <c r="AF1352" s="247">
        <v>2000</v>
      </c>
      <c r="AH1352" s="226" t="s">
        <v>15911</v>
      </c>
      <c r="AI1352" s="227">
        <v>5518.75</v>
      </c>
      <c r="AK1352" s="207" t="s">
        <v>15930</v>
      </c>
      <c r="AL1352" s="208">
        <v>366617.83</v>
      </c>
      <c r="AM1352" s="93"/>
      <c r="AN1352" s="199" t="s">
        <v>13552</v>
      </c>
      <c r="AO1352" s="200">
        <v>21271.5</v>
      </c>
      <c r="AR1352" s="284"/>
      <c r="AT1352" s="272" t="s">
        <v>51208</v>
      </c>
      <c r="AU1352" s="273">
        <v>3735.27</v>
      </c>
      <c r="AW1352" s="244" t="s">
        <v>11826</v>
      </c>
      <c r="AX1352" s="245">
        <v>4527076.12</v>
      </c>
      <c r="AZ1352" s="230" t="s">
        <v>11203</v>
      </c>
      <c r="BA1352" s="231">
        <v>23221</v>
      </c>
      <c r="BC1352" s="209" t="s">
        <v>10514</v>
      </c>
      <c r="BD1352" s="210">
        <v>26843</v>
      </c>
    </row>
    <row r="1353" spans="5:56" x14ac:dyDescent="0.55000000000000004">
      <c r="E1353" s="282" t="s">
        <v>65669</v>
      </c>
      <c r="F1353" s="282"/>
      <c r="G1353" s="283">
        <v>9637.58</v>
      </c>
      <c r="I1353" s="242" t="s">
        <v>5625</v>
      </c>
      <c r="J1353" s="242"/>
      <c r="K1353" s="243">
        <v>339947.54</v>
      </c>
      <c r="M1353" s="224" t="s">
        <v>4604</v>
      </c>
      <c r="N1353" s="224"/>
      <c r="O1353" s="225">
        <v>154705</v>
      </c>
      <c r="Q1353" s="203" t="s">
        <v>1685</v>
      </c>
      <c r="R1353" s="203"/>
      <c r="S1353" s="204">
        <v>2196</v>
      </c>
      <c r="Y1353" t="s">
        <v>58993</v>
      </c>
      <c r="Z1353">
        <v>844.2</v>
      </c>
      <c r="AB1353" s="276" t="s">
        <v>67081</v>
      </c>
      <c r="AC1353" s="277">
        <v>35511.86</v>
      </c>
      <c r="AE1353" s="246" t="s">
        <v>61799</v>
      </c>
      <c r="AF1353" s="247">
        <v>2246.75</v>
      </c>
      <c r="AH1353" s="226" t="s">
        <v>34575</v>
      </c>
      <c r="AI1353" s="227">
        <v>4387.5</v>
      </c>
      <c r="AK1353" s="207" t="s">
        <v>13093</v>
      </c>
      <c r="AL1353" s="208">
        <v>5132.42</v>
      </c>
      <c r="AM1353" s="93"/>
      <c r="AN1353" s="199" t="s">
        <v>13553</v>
      </c>
      <c r="AO1353" s="200">
        <v>380492.67</v>
      </c>
      <c r="AR1353" s="284"/>
      <c r="AT1353" s="272" t="s">
        <v>51209</v>
      </c>
      <c r="AU1353" s="273">
        <v>9637.58</v>
      </c>
      <c r="AW1353" s="244" t="s">
        <v>11827</v>
      </c>
      <c r="AX1353" s="245">
        <v>339947.54</v>
      </c>
      <c r="AZ1353" s="230" t="s">
        <v>11204</v>
      </c>
      <c r="BA1353" s="231">
        <v>154705</v>
      </c>
      <c r="BC1353" s="209" t="s">
        <v>10539</v>
      </c>
      <c r="BD1353" s="210">
        <v>43154</v>
      </c>
    </row>
    <row r="1354" spans="5:56" x14ac:dyDescent="0.55000000000000004">
      <c r="E1354" s="282" t="s">
        <v>50942</v>
      </c>
      <c r="F1354" s="282"/>
      <c r="G1354" s="283">
        <v>205986.68</v>
      </c>
      <c r="I1354" s="242" t="s">
        <v>5626</v>
      </c>
      <c r="J1354" s="242"/>
      <c r="K1354" s="243">
        <v>5082929.2300000004</v>
      </c>
      <c r="M1354" s="224" t="s">
        <v>4605</v>
      </c>
      <c r="N1354" s="224"/>
      <c r="O1354" s="225">
        <v>70919</v>
      </c>
      <c r="Q1354" s="203" t="s">
        <v>1686</v>
      </c>
      <c r="R1354" s="203"/>
      <c r="S1354" s="204">
        <v>460</v>
      </c>
      <c r="Y1354" t="s">
        <v>55932</v>
      </c>
      <c r="Z1354" s="284">
        <v>10996.59</v>
      </c>
      <c r="AB1354" s="276" t="s">
        <v>67082</v>
      </c>
      <c r="AC1354" s="277">
        <v>2716.54</v>
      </c>
      <c r="AE1354" s="246" t="s">
        <v>58188</v>
      </c>
      <c r="AF1354" s="247">
        <v>6148.83</v>
      </c>
      <c r="AH1354" s="226" t="s">
        <v>51661</v>
      </c>
      <c r="AI1354" s="227">
        <v>4077.5</v>
      </c>
      <c r="AK1354" s="207" t="s">
        <v>15931</v>
      </c>
      <c r="AL1354" s="208">
        <v>38614.78</v>
      </c>
      <c r="AM1354" s="93"/>
      <c r="AN1354" s="199" t="s">
        <v>13554</v>
      </c>
      <c r="AO1354" s="200">
        <v>588468.81999999995</v>
      </c>
      <c r="AR1354" s="284"/>
      <c r="AT1354" s="272" t="s">
        <v>51210</v>
      </c>
      <c r="AU1354" s="273">
        <v>205986.68</v>
      </c>
      <c r="AW1354" s="244" t="s">
        <v>11828</v>
      </c>
      <c r="AX1354" s="245">
        <v>5082929.2300000004</v>
      </c>
      <c r="AZ1354" s="230" t="s">
        <v>11205</v>
      </c>
      <c r="BA1354" s="231">
        <v>70919</v>
      </c>
      <c r="BC1354" s="209" t="s">
        <v>9518</v>
      </c>
      <c r="BD1354" s="210">
        <v>11057</v>
      </c>
    </row>
    <row r="1355" spans="5:56" x14ac:dyDescent="0.55000000000000004">
      <c r="E1355" s="282" t="s">
        <v>65670</v>
      </c>
      <c r="F1355" s="282"/>
      <c r="G1355" s="283">
        <v>12279.24</v>
      </c>
      <c r="I1355" s="242" t="s">
        <v>5627</v>
      </c>
      <c r="J1355" s="242"/>
      <c r="K1355" s="243">
        <v>97779.76</v>
      </c>
      <c r="M1355" s="224" t="s">
        <v>4848</v>
      </c>
      <c r="N1355" s="224"/>
      <c r="O1355" s="225">
        <v>22206</v>
      </c>
      <c r="Q1355" s="203" t="s">
        <v>1687</v>
      </c>
      <c r="R1355" s="203"/>
      <c r="S1355" s="204">
        <v>2284</v>
      </c>
      <c r="Y1355" t="s">
        <v>57326</v>
      </c>
      <c r="Z1355">
        <v>207</v>
      </c>
      <c r="AB1355" s="276" t="s">
        <v>67083</v>
      </c>
      <c r="AC1355" s="277">
        <v>8324.65</v>
      </c>
      <c r="AE1355" s="246" t="s">
        <v>49648</v>
      </c>
      <c r="AF1355" s="247">
        <v>90</v>
      </c>
      <c r="AH1355" s="226" t="s">
        <v>15912</v>
      </c>
      <c r="AI1355" s="227">
        <v>150</v>
      </c>
      <c r="AK1355" s="207" t="s">
        <v>15932</v>
      </c>
      <c r="AL1355" s="208">
        <v>2854.6</v>
      </c>
      <c r="AM1355" s="93"/>
      <c r="AN1355" s="199" t="s">
        <v>13555</v>
      </c>
      <c r="AO1355" s="200">
        <v>267647.53000000003</v>
      </c>
      <c r="AR1355" s="284"/>
      <c r="AT1355" s="272" t="s">
        <v>66237</v>
      </c>
      <c r="AU1355" s="273">
        <v>12279.24</v>
      </c>
      <c r="AW1355" s="244" t="s">
        <v>11829</v>
      </c>
      <c r="AX1355" s="245">
        <v>97779.76</v>
      </c>
      <c r="AZ1355" s="230" t="s">
        <v>11213</v>
      </c>
      <c r="BA1355" s="231">
        <v>22206</v>
      </c>
      <c r="BC1355" s="209" t="s">
        <v>10897</v>
      </c>
      <c r="BD1355" s="210">
        <v>4186</v>
      </c>
    </row>
    <row r="1356" spans="5:56" x14ac:dyDescent="0.55000000000000004">
      <c r="E1356" s="282" t="s">
        <v>50943</v>
      </c>
      <c r="F1356" s="282"/>
      <c r="G1356" s="283">
        <v>78727.27</v>
      </c>
      <c r="I1356" s="242" t="s">
        <v>5628</v>
      </c>
      <c r="J1356" s="242"/>
      <c r="K1356" s="243">
        <v>2233292.16</v>
      </c>
      <c r="M1356" s="224" t="s">
        <v>4754</v>
      </c>
      <c r="N1356" s="224"/>
      <c r="O1356" s="225">
        <v>60404.17</v>
      </c>
      <c r="Q1356" s="203" t="s">
        <v>1688</v>
      </c>
      <c r="R1356" s="203"/>
      <c r="S1356" s="204">
        <v>1829</v>
      </c>
      <c r="Y1356" t="s">
        <v>36140</v>
      </c>
      <c r="Z1356" s="284">
        <v>2416.1999999999998</v>
      </c>
      <c r="AB1356" s="276" t="s">
        <v>67084</v>
      </c>
      <c r="AC1356" s="277">
        <v>11334.95</v>
      </c>
      <c r="AE1356" s="246" t="s">
        <v>61290</v>
      </c>
      <c r="AF1356" s="247">
        <v>21483.4</v>
      </c>
      <c r="AH1356" s="226" t="s">
        <v>38870</v>
      </c>
      <c r="AI1356" s="227">
        <v>43990.94</v>
      </c>
      <c r="AK1356" s="207" t="s">
        <v>15933</v>
      </c>
      <c r="AL1356" s="208">
        <v>441.88</v>
      </c>
      <c r="AM1356" s="93"/>
      <c r="AN1356" s="199" t="s">
        <v>13556</v>
      </c>
      <c r="AO1356" s="200">
        <v>518330.55</v>
      </c>
      <c r="AR1356" s="284"/>
      <c r="AT1356" s="272" t="s">
        <v>51211</v>
      </c>
      <c r="AU1356" s="273">
        <v>78727.27</v>
      </c>
      <c r="AW1356" s="244" t="s">
        <v>3651</v>
      </c>
      <c r="AX1356" s="245">
        <v>2233292.16</v>
      </c>
      <c r="AZ1356" s="230" t="s">
        <v>11214</v>
      </c>
      <c r="BA1356" s="231">
        <v>60404.17</v>
      </c>
      <c r="BC1356" s="209" t="s">
        <v>11075</v>
      </c>
      <c r="BD1356" s="210">
        <v>39930</v>
      </c>
    </row>
    <row r="1357" spans="5:56" x14ac:dyDescent="0.55000000000000004">
      <c r="E1357" s="282" t="s">
        <v>65671</v>
      </c>
      <c r="F1357" s="282"/>
      <c r="G1357" s="283">
        <v>3584.98</v>
      </c>
      <c r="I1357" s="242" t="s">
        <v>5629</v>
      </c>
      <c r="J1357" s="242"/>
      <c r="K1357" s="243">
        <v>7751978.46</v>
      </c>
      <c r="M1357" s="224" t="s">
        <v>4849</v>
      </c>
      <c r="N1357" s="224"/>
      <c r="O1357" s="225">
        <v>8349</v>
      </c>
      <c r="Q1357" s="203" t="s">
        <v>1689</v>
      </c>
      <c r="R1357" s="203"/>
      <c r="S1357" s="204">
        <v>686</v>
      </c>
      <c r="Y1357" t="s">
        <v>34782</v>
      </c>
      <c r="Z1357" s="284">
        <v>9619.99</v>
      </c>
      <c r="AB1357" s="276" t="s">
        <v>67085</v>
      </c>
      <c r="AC1357" s="277">
        <v>18.34</v>
      </c>
      <c r="AE1357" s="246" t="s">
        <v>61291</v>
      </c>
      <c r="AF1357" s="247">
        <v>1643.48</v>
      </c>
      <c r="AH1357" s="226" t="s">
        <v>15913</v>
      </c>
      <c r="AI1357" s="227">
        <v>11527.75</v>
      </c>
      <c r="AK1357" s="207" t="s">
        <v>15934</v>
      </c>
      <c r="AL1357" s="208">
        <v>103.65</v>
      </c>
      <c r="AM1357" s="93"/>
      <c r="AN1357" s="199" t="s">
        <v>13557</v>
      </c>
      <c r="AO1357" s="200">
        <v>54165.440000000002</v>
      </c>
      <c r="AR1357" s="284"/>
      <c r="AT1357" s="272" t="s">
        <v>66238</v>
      </c>
      <c r="AU1357" s="273">
        <v>3584.98</v>
      </c>
      <c r="AW1357" s="244" t="s">
        <v>11830</v>
      </c>
      <c r="AX1357" s="245">
        <v>7751978.46</v>
      </c>
      <c r="AZ1357" s="230" t="s">
        <v>11215</v>
      </c>
      <c r="BA1357" s="231">
        <v>8349</v>
      </c>
      <c r="BC1357" s="209" t="s">
        <v>9839</v>
      </c>
      <c r="BD1357" s="210">
        <v>320583.49</v>
      </c>
    </row>
    <row r="1358" spans="5:56" x14ac:dyDescent="0.55000000000000004">
      <c r="E1358" s="282" t="s">
        <v>65672</v>
      </c>
      <c r="F1358" s="282"/>
      <c r="G1358" s="283">
        <v>64136.7</v>
      </c>
      <c r="I1358" s="242" t="s">
        <v>5630</v>
      </c>
      <c r="J1358" s="242"/>
      <c r="K1358" s="243">
        <v>3146976.08</v>
      </c>
      <c r="M1358" s="224" t="s">
        <v>4756</v>
      </c>
      <c r="N1358" s="224"/>
      <c r="O1358" s="225">
        <v>4977.6400000000003</v>
      </c>
      <c r="Q1358" s="203" t="s">
        <v>1690</v>
      </c>
      <c r="R1358" s="203"/>
      <c r="S1358" s="204">
        <v>296</v>
      </c>
      <c r="Y1358" t="s">
        <v>59535</v>
      </c>
      <c r="Z1358" s="284">
        <v>4268.92</v>
      </c>
      <c r="AB1358" s="276" t="s">
        <v>69691</v>
      </c>
      <c r="AC1358" s="277">
        <v>18768.89</v>
      </c>
      <c r="AE1358" s="246" t="s">
        <v>61292</v>
      </c>
      <c r="AF1358" s="247">
        <v>5263.5</v>
      </c>
      <c r="AH1358" s="226" t="s">
        <v>15914</v>
      </c>
      <c r="AI1358" s="227">
        <v>144.5</v>
      </c>
      <c r="AK1358" s="207" t="s">
        <v>15935</v>
      </c>
      <c r="AL1358" s="208">
        <v>56164.94</v>
      </c>
      <c r="AM1358" s="93"/>
      <c r="AN1358" s="199" t="s">
        <v>13558</v>
      </c>
      <c r="AO1358" s="200">
        <v>84849.53</v>
      </c>
      <c r="AR1358" s="284"/>
      <c r="AT1358" s="272" t="s">
        <v>51212</v>
      </c>
      <c r="AU1358" s="273">
        <v>64136.7</v>
      </c>
      <c r="AW1358" s="244" t="s">
        <v>5630</v>
      </c>
      <c r="AX1358" s="245">
        <v>3146976.08</v>
      </c>
      <c r="AZ1358" s="230" t="s">
        <v>11218</v>
      </c>
      <c r="BA1358" s="231">
        <v>4977.6400000000003</v>
      </c>
      <c r="BC1358" s="209" t="s">
        <v>6688</v>
      </c>
      <c r="BD1358" s="210">
        <v>15997.8</v>
      </c>
    </row>
    <row r="1359" spans="5:56" x14ac:dyDescent="0.55000000000000004">
      <c r="E1359" s="282" t="s">
        <v>65673</v>
      </c>
      <c r="F1359" s="282"/>
      <c r="G1359" s="283">
        <v>210560.44</v>
      </c>
      <c r="I1359" s="242" t="s">
        <v>5631</v>
      </c>
      <c r="J1359" s="242"/>
      <c r="K1359" s="243">
        <v>1196503.6499999999</v>
      </c>
      <c r="M1359" s="224" t="s">
        <v>4757</v>
      </c>
      <c r="N1359" s="224"/>
      <c r="O1359" s="225">
        <v>46690.44</v>
      </c>
      <c r="Q1359" s="203" t="s">
        <v>1691</v>
      </c>
      <c r="R1359" s="203"/>
      <c r="S1359" s="204">
        <v>1130</v>
      </c>
      <c r="Y1359" t="s">
        <v>71332</v>
      </c>
      <c r="Z1359">
        <v>783.11</v>
      </c>
      <c r="AB1359" s="276" t="s">
        <v>67086</v>
      </c>
      <c r="AC1359" s="277">
        <v>272.06</v>
      </c>
      <c r="AE1359" s="246" t="s">
        <v>42171</v>
      </c>
      <c r="AF1359" s="247">
        <v>61911.13</v>
      </c>
      <c r="AH1359" s="226" t="s">
        <v>13087</v>
      </c>
      <c r="AI1359" s="227">
        <v>19012.5</v>
      </c>
      <c r="AK1359" s="207" t="s">
        <v>15936</v>
      </c>
      <c r="AL1359" s="208">
        <v>1027.93</v>
      </c>
      <c r="AM1359" s="93"/>
      <c r="AN1359" s="199" t="s">
        <v>13559</v>
      </c>
      <c r="AO1359" s="200">
        <v>29903.78</v>
      </c>
      <c r="AR1359" s="284"/>
      <c r="AT1359" s="272" t="s">
        <v>66239</v>
      </c>
      <c r="AU1359" s="273">
        <v>210560.44</v>
      </c>
      <c r="AW1359" s="244" t="s">
        <v>11831</v>
      </c>
      <c r="AX1359" s="245">
        <v>1196503.6499999999</v>
      </c>
      <c r="AZ1359" s="230" t="s">
        <v>11219</v>
      </c>
      <c r="BA1359" s="231">
        <v>46690.44</v>
      </c>
      <c r="BC1359" s="209" t="s">
        <v>7357</v>
      </c>
      <c r="BD1359" s="210">
        <v>10197</v>
      </c>
    </row>
    <row r="1360" spans="5:56" x14ac:dyDescent="0.55000000000000004">
      <c r="E1360" s="282" t="s">
        <v>65674</v>
      </c>
      <c r="F1360" s="282"/>
      <c r="G1360" s="283">
        <v>217491.35</v>
      </c>
      <c r="I1360" s="242" t="s">
        <v>5632</v>
      </c>
      <c r="J1360" s="242"/>
      <c r="K1360" s="243">
        <v>6664717.4699999997</v>
      </c>
      <c r="M1360" s="224" t="s">
        <v>4758</v>
      </c>
      <c r="N1360" s="224"/>
      <c r="O1360" s="225">
        <v>25650.639999999999</v>
      </c>
      <c r="Q1360" s="203" t="s">
        <v>1692</v>
      </c>
      <c r="R1360" s="203"/>
      <c r="S1360" s="204">
        <v>2453</v>
      </c>
      <c r="Y1360" t="s">
        <v>58486</v>
      </c>
      <c r="Z1360" s="284">
        <v>16060</v>
      </c>
      <c r="AB1360" s="276" t="s">
        <v>70394</v>
      </c>
      <c r="AC1360" s="277">
        <v>20896.8</v>
      </c>
      <c r="AE1360" s="246" t="s">
        <v>42172</v>
      </c>
      <c r="AF1360" s="247">
        <v>21500</v>
      </c>
      <c r="AH1360" s="226" t="s">
        <v>34576</v>
      </c>
      <c r="AI1360" s="227">
        <v>9150</v>
      </c>
      <c r="AK1360" s="207" t="s">
        <v>13095</v>
      </c>
      <c r="AL1360" s="208">
        <v>22822.89</v>
      </c>
      <c r="AM1360" s="93"/>
      <c r="AN1360" s="199" t="s">
        <v>13560</v>
      </c>
      <c r="AO1360" s="200">
        <v>139817.95000000001</v>
      </c>
      <c r="AR1360" s="284"/>
      <c r="AT1360" s="272" t="s">
        <v>51213</v>
      </c>
      <c r="AU1360" s="273">
        <v>217491.35</v>
      </c>
      <c r="AW1360" s="244" t="s">
        <v>11832</v>
      </c>
      <c r="AX1360" s="245">
        <v>6664717.4699999997</v>
      </c>
      <c r="AZ1360" s="230" t="s">
        <v>11220</v>
      </c>
      <c r="BA1360" s="231">
        <v>25650.639999999999</v>
      </c>
      <c r="BC1360" s="209" t="s">
        <v>7767</v>
      </c>
      <c r="BD1360" s="210">
        <v>285.68</v>
      </c>
    </row>
    <row r="1361" spans="5:56" x14ac:dyDescent="0.55000000000000004">
      <c r="E1361" s="282" t="s">
        <v>65675</v>
      </c>
      <c r="F1361" s="282"/>
      <c r="G1361" s="283">
        <v>68526.460000000006</v>
      </c>
      <c r="I1361" s="242" t="s">
        <v>5633</v>
      </c>
      <c r="J1361" s="242"/>
      <c r="K1361" s="243">
        <v>1958596.98</v>
      </c>
      <c r="M1361" s="224" t="s">
        <v>4759</v>
      </c>
      <c r="N1361" s="224"/>
      <c r="O1361" s="225">
        <v>14814.03</v>
      </c>
      <c r="Q1361" s="203" t="s">
        <v>4052</v>
      </c>
      <c r="R1361" s="203"/>
      <c r="S1361" s="204">
        <v>89</v>
      </c>
      <c r="Y1361" t="s">
        <v>67257</v>
      </c>
      <c r="Z1361" s="284">
        <v>26984.65</v>
      </c>
      <c r="AB1361" s="276" t="s">
        <v>66510</v>
      </c>
      <c r="AC1361" s="277">
        <v>51465.88</v>
      </c>
      <c r="AE1361" s="246" t="s">
        <v>15921</v>
      </c>
      <c r="AF1361" s="247">
        <v>28502.5</v>
      </c>
      <c r="AH1361" s="226" t="s">
        <v>34577</v>
      </c>
      <c r="AI1361" s="227">
        <v>150</v>
      </c>
      <c r="AK1361" s="207" t="s">
        <v>15937</v>
      </c>
      <c r="AL1361" s="208">
        <v>136.88999999999999</v>
      </c>
      <c r="AM1361" s="93"/>
      <c r="AN1361" s="199" t="s">
        <v>32097</v>
      </c>
      <c r="AO1361" s="200">
        <v>79675</v>
      </c>
      <c r="AT1361" s="272" t="s">
        <v>51214</v>
      </c>
      <c r="AU1361" s="273">
        <v>68526.460000000006</v>
      </c>
      <c r="AW1361" s="244" t="s">
        <v>11833</v>
      </c>
      <c r="AX1361" s="245">
        <v>1958596.98</v>
      </c>
      <c r="AZ1361" s="230" t="s">
        <v>11221</v>
      </c>
      <c r="BA1361" s="231">
        <v>14814.03</v>
      </c>
      <c r="BC1361" s="209" t="s">
        <v>8052</v>
      </c>
      <c r="BD1361" s="210">
        <v>1233</v>
      </c>
    </row>
    <row r="1362" spans="5:56" x14ac:dyDescent="0.55000000000000004">
      <c r="E1362" s="282" t="s">
        <v>50944</v>
      </c>
      <c r="F1362" s="282"/>
      <c r="G1362" s="283">
        <v>28675.64</v>
      </c>
      <c r="I1362" s="242" t="s">
        <v>5635</v>
      </c>
      <c r="J1362" s="242"/>
      <c r="K1362" s="243">
        <v>1492063.06</v>
      </c>
      <c r="M1362" s="224" t="s">
        <v>4760</v>
      </c>
      <c r="N1362" s="224"/>
      <c r="O1362" s="225">
        <v>100675.99</v>
      </c>
      <c r="Q1362" s="203" t="s">
        <v>1693</v>
      </c>
      <c r="R1362" s="203"/>
      <c r="S1362" s="204">
        <v>20781</v>
      </c>
      <c r="Y1362" t="s">
        <v>71333</v>
      </c>
      <c r="Z1362">
        <v>3.3</v>
      </c>
      <c r="AB1362" s="276" t="s">
        <v>66511</v>
      </c>
      <c r="AC1362" s="277">
        <v>70282.28</v>
      </c>
      <c r="AE1362" s="246" t="s">
        <v>40127</v>
      </c>
      <c r="AF1362" s="247">
        <v>97745.62</v>
      </c>
      <c r="AH1362" s="226" t="s">
        <v>13089</v>
      </c>
      <c r="AI1362" s="227">
        <v>7463.52</v>
      </c>
      <c r="AK1362" s="207" t="s">
        <v>13096</v>
      </c>
      <c r="AL1362" s="208">
        <v>49941.49</v>
      </c>
      <c r="AM1362" s="93"/>
      <c r="AN1362" s="199" t="s">
        <v>32098</v>
      </c>
      <c r="AO1362" s="200">
        <v>8006.25</v>
      </c>
      <c r="AR1362" s="284"/>
      <c r="AT1362" s="272" t="s">
        <v>51215</v>
      </c>
      <c r="AU1362" s="273">
        <v>28675.64</v>
      </c>
      <c r="AW1362" s="244" t="s">
        <v>11835</v>
      </c>
      <c r="AX1362" s="245">
        <v>1492063.06</v>
      </c>
      <c r="AZ1362" s="230" t="s">
        <v>11222</v>
      </c>
      <c r="BA1362" s="231">
        <v>100675.99</v>
      </c>
      <c r="BC1362" s="209" t="s">
        <v>8948</v>
      </c>
      <c r="BD1362" s="210">
        <v>10523</v>
      </c>
    </row>
    <row r="1363" spans="5:56" x14ac:dyDescent="0.55000000000000004">
      <c r="E1363" s="282" t="s">
        <v>65676</v>
      </c>
      <c r="F1363" s="282"/>
      <c r="G1363" s="283">
        <v>175640</v>
      </c>
      <c r="I1363" s="242" t="s">
        <v>5636</v>
      </c>
      <c r="J1363" s="242"/>
      <c r="K1363" s="243">
        <v>946593.64</v>
      </c>
      <c r="M1363" s="224" t="s">
        <v>4761</v>
      </c>
      <c r="N1363" s="224"/>
      <c r="O1363" s="225">
        <v>20425</v>
      </c>
      <c r="Q1363" s="203" t="s">
        <v>1694</v>
      </c>
      <c r="R1363" s="203"/>
      <c r="S1363" s="204">
        <v>5338</v>
      </c>
      <c r="Y1363" t="s">
        <v>34783</v>
      </c>
      <c r="Z1363" s="284">
        <v>15004.58</v>
      </c>
      <c r="AB1363" s="276" t="s">
        <v>61831</v>
      </c>
      <c r="AC1363" s="277">
        <v>20240.13</v>
      </c>
      <c r="AE1363" s="246" t="s">
        <v>15923</v>
      </c>
      <c r="AF1363" s="247">
        <v>34356.25</v>
      </c>
      <c r="AH1363" s="226" t="s">
        <v>13090</v>
      </c>
      <c r="AI1363" s="227">
        <v>9716.94</v>
      </c>
      <c r="AK1363" s="207" t="s">
        <v>13097</v>
      </c>
      <c r="AL1363" s="208">
        <v>30521.25</v>
      </c>
      <c r="AM1363" s="93"/>
      <c r="AN1363" s="199" t="s">
        <v>32099</v>
      </c>
      <c r="AO1363" s="200">
        <v>706078.8</v>
      </c>
      <c r="AR1363" s="284"/>
      <c r="AT1363" s="272" t="s">
        <v>51216</v>
      </c>
      <c r="AU1363" s="273">
        <v>175640</v>
      </c>
      <c r="AW1363" s="244" t="s">
        <v>11836</v>
      </c>
      <c r="AX1363" s="245">
        <v>946593.64</v>
      </c>
      <c r="AZ1363" s="230" t="s">
        <v>11223</v>
      </c>
      <c r="BA1363" s="231">
        <v>20425</v>
      </c>
      <c r="BC1363" s="209" t="s">
        <v>10433</v>
      </c>
      <c r="BD1363" s="210">
        <v>183</v>
      </c>
    </row>
    <row r="1364" spans="5:56" x14ac:dyDescent="0.55000000000000004">
      <c r="E1364" s="282" t="s">
        <v>65677</v>
      </c>
      <c r="F1364" s="282"/>
      <c r="G1364" s="283">
        <v>151033.91</v>
      </c>
      <c r="I1364" s="242" t="s">
        <v>5637</v>
      </c>
      <c r="J1364" s="242"/>
      <c r="K1364" s="243">
        <v>10204926.5</v>
      </c>
      <c r="M1364" s="224" t="s">
        <v>4762</v>
      </c>
      <c r="N1364" s="224"/>
      <c r="O1364" s="225">
        <v>63306.879999999997</v>
      </c>
      <c r="Q1364" s="203" t="s">
        <v>1695</v>
      </c>
      <c r="R1364" s="203"/>
      <c r="S1364" s="204">
        <v>4871</v>
      </c>
      <c r="Y1364" t="s">
        <v>34784</v>
      </c>
      <c r="Z1364" s="284">
        <v>47989.64</v>
      </c>
      <c r="AB1364" s="276" t="s">
        <v>61832</v>
      </c>
      <c r="AC1364" s="277">
        <v>1548.48</v>
      </c>
      <c r="AE1364" s="246" t="s">
        <v>15924</v>
      </c>
      <c r="AF1364" s="247">
        <v>15608.21</v>
      </c>
      <c r="AH1364" s="226" t="s">
        <v>38871</v>
      </c>
      <c r="AI1364" s="227">
        <v>1043.92</v>
      </c>
      <c r="AK1364" s="207" t="s">
        <v>13098</v>
      </c>
      <c r="AL1364" s="208">
        <v>36945.03</v>
      </c>
      <c r="AM1364" s="93"/>
      <c r="AN1364" s="199" t="s">
        <v>32100</v>
      </c>
      <c r="AO1364" s="200">
        <v>1584768.95</v>
      </c>
      <c r="AR1364" s="284"/>
      <c r="AT1364" s="272" t="s">
        <v>51217</v>
      </c>
      <c r="AU1364" s="273">
        <v>151033.91</v>
      </c>
      <c r="AW1364" s="244" t="s">
        <v>11837</v>
      </c>
      <c r="AX1364" s="245">
        <v>10204926.5</v>
      </c>
      <c r="AZ1364" s="230" t="s">
        <v>11440</v>
      </c>
      <c r="BA1364" s="231">
        <v>63306.879999999997</v>
      </c>
      <c r="BC1364" s="209" t="s">
        <v>10616</v>
      </c>
      <c r="BD1364" s="210">
        <v>1183</v>
      </c>
    </row>
    <row r="1365" spans="5:56" x14ac:dyDescent="0.55000000000000004">
      <c r="E1365" s="282" t="s">
        <v>50945</v>
      </c>
      <c r="F1365" s="282"/>
      <c r="G1365" s="283">
        <v>38859.14</v>
      </c>
      <c r="I1365" s="242" t="s">
        <v>5638</v>
      </c>
      <c r="J1365" s="242"/>
      <c r="K1365" s="243">
        <v>41033.949999999997</v>
      </c>
      <c r="M1365" s="224" t="s">
        <v>4852</v>
      </c>
      <c r="N1365" s="224"/>
      <c r="O1365" s="225">
        <v>459.42</v>
      </c>
      <c r="Q1365" s="203" t="s">
        <v>1696</v>
      </c>
      <c r="R1365" s="203"/>
      <c r="S1365" s="204">
        <v>1314</v>
      </c>
      <c r="Y1365" t="s">
        <v>34785</v>
      </c>
      <c r="Z1365" s="284">
        <v>45868.72</v>
      </c>
      <c r="AB1365" s="276" t="s">
        <v>61833</v>
      </c>
      <c r="AC1365" s="277">
        <v>5064.09</v>
      </c>
      <c r="AE1365" s="246" t="s">
        <v>49649</v>
      </c>
      <c r="AF1365" s="247">
        <v>13983.42</v>
      </c>
      <c r="AH1365" s="226" t="s">
        <v>15917</v>
      </c>
      <c r="AI1365" s="227">
        <v>15935</v>
      </c>
      <c r="AK1365" s="207" t="s">
        <v>13099</v>
      </c>
      <c r="AL1365" s="208">
        <v>51850.78</v>
      </c>
      <c r="AM1365" s="93"/>
      <c r="AN1365" s="199" t="s">
        <v>13561</v>
      </c>
      <c r="AO1365" s="200">
        <v>1509650.29</v>
      </c>
      <c r="AR1365" s="284"/>
      <c r="AT1365" s="272" t="s">
        <v>51218</v>
      </c>
      <c r="AU1365" s="273">
        <v>38859.14</v>
      </c>
      <c r="AW1365" s="244" t="s">
        <v>11838</v>
      </c>
      <c r="AX1365" s="245">
        <v>41033.949999999997</v>
      </c>
      <c r="AZ1365" s="230" t="s">
        <v>11225</v>
      </c>
      <c r="BA1365" s="231">
        <v>459.42</v>
      </c>
      <c r="BC1365" s="209" t="s">
        <v>10898</v>
      </c>
      <c r="BD1365" s="210">
        <v>741</v>
      </c>
    </row>
    <row r="1366" spans="5:56" x14ac:dyDescent="0.55000000000000004">
      <c r="E1366" s="282" t="s">
        <v>50946</v>
      </c>
      <c r="F1366" s="282"/>
      <c r="G1366" s="283">
        <v>299781.83</v>
      </c>
      <c r="I1366" s="242" t="s">
        <v>5639</v>
      </c>
      <c r="J1366" s="242"/>
      <c r="K1366" s="243">
        <v>8168639.29</v>
      </c>
      <c r="M1366" s="224" t="s">
        <v>3646</v>
      </c>
      <c r="N1366" s="224"/>
      <c r="O1366" s="225">
        <v>72573.94</v>
      </c>
      <c r="Q1366" s="203" t="s">
        <v>1697</v>
      </c>
      <c r="R1366" s="203"/>
      <c r="S1366" s="204">
        <v>2386</v>
      </c>
      <c r="Y1366" t="s">
        <v>71334</v>
      </c>
      <c r="Z1366" s="284">
        <v>3500</v>
      </c>
      <c r="AB1366" s="276" t="s">
        <v>66512</v>
      </c>
      <c r="AC1366" s="277">
        <v>51000</v>
      </c>
      <c r="AE1366" s="246" t="s">
        <v>36036</v>
      </c>
      <c r="AF1366" s="247">
        <v>30925</v>
      </c>
      <c r="AH1366" s="226" t="s">
        <v>34578</v>
      </c>
      <c r="AI1366" s="227">
        <v>29532.91</v>
      </c>
      <c r="AK1366" s="207" t="s">
        <v>15938</v>
      </c>
      <c r="AL1366" s="208">
        <v>47456.28</v>
      </c>
      <c r="AM1366" s="93"/>
      <c r="AN1366" s="199" t="s">
        <v>13562</v>
      </c>
      <c r="AO1366" s="200">
        <v>1014405.94</v>
      </c>
      <c r="AR1366" s="284"/>
      <c r="AT1366" s="272" t="s">
        <v>51219</v>
      </c>
      <c r="AU1366" s="273">
        <v>299781.83</v>
      </c>
      <c r="AW1366" s="244" t="s">
        <v>11839</v>
      </c>
      <c r="AX1366" s="245">
        <v>8168639.29</v>
      </c>
      <c r="AZ1366" s="230" t="s">
        <v>9696</v>
      </c>
      <c r="BA1366" s="231">
        <v>72573.94</v>
      </c>
      <c r="BC1366" s="209" t="s">
        <v>11076</v>
      </c>
      <c r="BD1366" s="210">
        <v>4500</v>
      </c>
    </row>
    <row r="1367" spans="5:56" x14ac:dyDescent="0.55000000000000004">
      <c r="E1367" s="282" t="s">
        <v>65678</v>
      </c>
      <c r="F1367" s="282"/>
      <c r="G1367" s="283">
        <v>54166.29</v>
      </c>
      <c r="I1367" s="242" t="s">
        <v>5641</v>
      </c>
      <c r="J1367" s="242"/>
      <c r="K1367" s="243">
        <v>2944498.99</v>
      </c>
      <c r="M1367" s="224" t="s">
        <v>4854</v>
      </c>
      <c r="N1367" s="224"/>
      <c r="O1367" s="225">
        <v>8442.6</v>
      </c>
      <c r="Q1367" s="203" t="s">
        <v>1698</v>
      </c>
      <c r="R1367" s="203"/>
      <c r="S1367" s="204">
        <v>2460</v>
      </c>
      <c r="Y1367" t="s">
        <v>54981</v>
      </c>
      <c r="Z1367" s="284">
        <v>6992.18</v>
      </c>
      <c r="AB1367" s="276" t="s">
        <v>70395</v>
      </c>
      <c r="AC1367" s="277">
        <v>10176.1</v>
      </c>
      <c r="AE1367" s="246" t="s">
        <v>51669</v>
      </c>
      <c r="AF1367" s="247">
        <v>19831.669999999998</v>
      </c>
      <c r="AH1367" s="226" t="s">
        <v>51662</v>
      </c>
      <c r="AI1367" s="227">
        <v>45439.11</v>
      </c>
      <c r="AK1367" s="207" t="s">
        <v>13100</v>
      </c>
      <c r="AL1367" s="208">
        <v>1764.09</v>
      </c>
      <c r="AM1367" s="93"/>
      <c r="AN1367" s="199" t="s">
        <v>13563</v>
      </c>
      <c r="AO1367" s="200">
        <v>21271.5</v>
      </c>
      <c r="AR1367" s="284"/>
      <c r="AT1367" s="272" t="s">
        <v>66240</v>
      </c>
      <c r="AU1367" s="273">
        <v>54166.29</v>
      </c>
      <c r="AW1367" s="244" t="s">
        <v>11841</v>
      </c>
      <c r="AX1367" s="245">
        <v>2944498.99</v>
      </c>
      <c r="AZ1367" s="230" t="s">
        <v>11227</v>
      </c>
      <c r="BA1367" s="231">
        <v>8442.6</v>
      </c>
      <c r="BC1367" s="209" t="s">
        <v>11538</v>
      </c>
      <c r="BD1367" s="210">
        <v>4621.1099999999997</v>
      </c>
    </row>
    <row r="1368" spans="5:56" x14ac:dyDescent="0.55000000000000004">
      <c r="E1368" s="282" t="s">
        <v>65679</v>
      </c>
      <c r="F1368" s="282"/>
      <c r="G1368" s="283">
        <v>8144.03</v>
      </c>
      <c r="I1368" s="242" t="s">
        <v>5640</v>
      </c>
      <c r="J1368" s="242"/>
      <c r="K1368" s="243">
        <v>72942.73</v>
      </c>
      <c r="M1368" s="224" t="s">
        <v>4855</v>
      </c>
      <c r="N1368" s="224"/>
      <c r="O1368" s="225">
        <v>1124</v>
      </c>
      <c r="Q1368" s="203" t="s">
        <v>1699</v>
      </c>
      <c r="R1368" s="203"/>
      <c r="S1368" s="204">
        <v>2112</v>
      </c>
      <c r="Y1368" t="s">
        <v>52031</v>
      </c>
      <c r="Z1368" s="284">
        <v>91194.4</v>
      </c>
      <c r="AB1368" s="276" t="s">
        <v>57283</v>
      </c>
      <c r="AC1368" s="277">
        <v>112015.4</v>
      </c>
      <c r="AE1368" s="246" t="s">
        <v>54817</v>
      </c>
      <c r="AF1368" s="247">
        <v>84800</v>
      </c>
      <c r="AH1368" s="226" t="s">
        <v>13092</v>
      </c>
      <c r="AI1368" s="227">
        <v>88481.53</v>
      </c>
      <c r="AK1368" s="207" t="s">
        <v>13101</v>
      </c>
      <c r="AL1368" s="208">
        <v>54333.09</v>
      </c>
      <c r="AM1368" s="93"/>
      <c r="AN1368" s="199" t="s">
        <v>13564</v>
      </c>
      <c r="AO1368" s="200">
        <v>380492.67</v>
      </c>
      <c r="AR1368" s="284"/>
      <c r="AT1368" s="272" t="s">
        <v>66241</v>
      </c>
      <c r="AU1368" s="273">
        <v>8144.03</v>
      </c>
      <c r="AW1368" s="244" t="s">
        <v>11840</v>
      </c>
      <c r="AX1368" s="245">
        <v>72942.73</v>
      </c>
      <c r="AZ1368" s="230" t="s">
        <v>11228</v>
      </c>
      <c r="BA1368" s="231">
        <v>1124</v>
      </c>
      <c r="BC1368" s="209" t="s">
        <v>9840</v>
      </c>
      <c r="BD1368" s="210">
        <v>49464.59</v>
      </c>
    </row>
    <row r="1369" spans="5:56" x14ac:dyDescent="0.55000000000000004">
      <c r="E1369" s="282" t="s">
        <v>50947</v>
      </c>
      <c r="F1369" s="282"/>
      <c r="G1369" s="283">
        <v>78343.41</v>
      </c>
      <c r="I1369" s="242" t="s">
        <v>5642</v>
      </c>
      <c r="J1369" s="242"/>
      <c r="K1369" s="243">
        <v>1072545.8500000001</v>
      </c>
      <c r="M1369" s="224" t="s">
        <v>4763</v>
      </c>
      <c r="N1369" s="224"/>
      <c r="O1369" s="225">
        <v>260145.05</v>
      </c>
      <c r="Q1369" s="203" t="s">
        <v>1700</v>
      </c>
      <c r="R1369" s="203"/>
      <c r="S1369" s="204">
        <v>12291.62</v>
      </c>
      <c r="Y1369" t="s">
        <v>38973</v>
      </c>
      <c r="Z1369" s="284">
        <v>9281.07</v>
      </c>
      <c r="AB1369" s="276" t="s">
        <v>61834</v>
      </c>
      <c r="AC1369" s="277">
        <v>2325</v>
      </c>
      <c r="AE1369" s="246" t="s">
        <v>15925</v>
      </c>
      <c r="AF1369" s="247">
        <v>203.67</v>
      </c>
      <c r="AH1369" s="226" t="s">
        <v>34579</v>
      </c>
      <c r="AI1369" s="227">
        <v>67954.399999999994</v>
      </c>
      <c r="AK1369" s="207" t="s">
        <v>13102</v>
      </c>
      <c r="AL1369" s="208">
        <v>31029.68</v>
      </c>
      <c r="AM1369" s="93"/>
      <c r="AN1369" s="199" t="s">
        <v>13565</v>
      </c>
      <c r="AO1369" s="200">
        <v>588468.81999999995</v>
      </c>
      <c r="AR1369" s="284"/>
      <c r="AT1369" s="272" t="s">
        <v>51220</v>
      </c>
      <c r="AU1369" s="273">
        <v>78343.41</v>
      </c>
      <c r="AW1369" s="244" t="s">
        <v>11842</v>
      </c>
      <c r="AX1369" s="245">
        <v>1072545.8500000001</v>
      </c>
      <c r="AZ1369" s="230" t="s">
        <v>11229</v>
      </c>
      <c r="BA1369" s="231">
        <v>260145.05</v>
      </c>
      <c r="BC1369" s="209" t="s">
        <v>6689</v>
      </c>
      <c r="BD1369" s="210">
        <v>28176</v>
      </c>
    </row>
    <row r="1370" spans="5:56" x14ac:dyDescent="0.55000000000000004">
      <c r="E1370" s="282" t="s">
        <v>50948</v>
      </c>
      <c r="F1370" s="282"/>
      <c r="G1370" s="283">
        <v>42727.55</v>
      </c>
      <c r="I1370" s="242" t="s">
        <v>5643</v>
      </c>
      <c r="J1370" s="242"/>
      <c r="K1370" s="243">
        <v>14807712.539999999</v>
      </c>
      <c r="M1370" s="224" t="s">
        <v>4764</v>
      </c>
      <c r="N1370" s="224"/>
      <c r="O1370" s="225">
        <v>51198</v>
      </c>
      <c r="Q1370" s="203" t="s">
        <v>1701</v>
      </c>
      <c r="R1370" s="203"/>
      <c r="S1370" s="204">
        <v>17130.77</v>
      </c>
      <c r="Y1370" t="s">
        <v>54982</v>
      </c>
      <c r="Z1370" s="284">
        <v>75453.39</v>
      </c>
      <c r="AB1370" s="276" t="s">
        <v>58969</v>
      </c>
      <c r="AC1370" s="277">
        <v>177.84</v>
      </c>
      <c r="AE1370" s="246" t="s">
        <v>15926</v>
      </c>
      <c r="AF1370" s="247">
        <v>30955.26</v>
      </c>
      <c r="AH1370" s="226" t="s">
        <v>44420</v>
      </c>
      <c r="AI1370" s="227">
        <v>-6807.58</v>
      </c>
      <c r="AK1370" s="207" t="s">
        <v>13103</v>
      </c>
      <c r="AL1370" s="208">
        <v>5323.6</v>
      </c>
      <c r="AM1370" s="93"/>
      <c r="AN1370" s="199" t="s">
        <v>13566</v>
      </c>
      <c r="AO1370" s="200">
        <v>267647.53000000003</v>
      </c>
      <c r="AR1370" s="284"/>
      <c r="AT1370" s="272" t="s">
        <v>51221</v>
      </c>
      <c r="AU1370" s="273">
        <v>42727.55</v>
      </c>
      <c r="AW1370" s="244" t="s">
        <v>11843</v>
      </c>
      <c r="AX1370" s="245">
        <v>14807712.539999999</v>
      </c>
      <c r="AZ1370" s="230" t="s">
        <v>11230</v>
      </c>
      <c r="BA1370" s="231">
        <v>51198</v>
      </c>
      <c r="BC1370" s="209" t="s">
        <v>6917</v>
      </c>
      <c r="BD1370" s="210">
        <v>1520</v>
      </c>
    </row>
    <row r="1371" spans="5:56" x14ac:dyDescent="0.55000000000000004">
      <c r="E1371" s="282" t="s">
        <v>50949</v>
      </c>
      <c r="F1371" s="282"/>
      <c r="G1371" s="283">
        <v>21659.919999999998</v>
      </c>
      <c r="I1371" s="242" t="s">
        <v>5644</v>
      </c>
      <c r="J1371" s="242"/>
      <c r="K1371" s="243">
        <v>38697902.990000002</v>
      </c>
      <c r="M1371" s="224" t="s">
        <v>4856</v>
      </c>
      <c r="N1371" s="224"/>
      <c r="O1371" s="225">
        <v>1</v>
      </c>
      <c r="Q1371" s="203" t="s">
        <v>1702</v>
      </c>
      <c r="R1371" s="203"/>
      <c r="S1371" s="204">
        <v>28541.599999999999</v>
      </c>
      <c r="Y1371" t="s">
        <v>58213</v>
      </c>
      <c r="Z1371" s="284">
        <v>189890.62</v>
      </c>
      <c r="AB1371" s="276" t="s">
        <v>63561</v>
      </c>
      <c r="AC1371" s="277">
        <v>47869.63</v>
      </c>
      <c r="AE1371" s="246" t="s">
        <v>36037</v>
      </c>
      <c r="AF1371" s="247">
        <v>77234.55</v>
      </c>
      <c r="AH1371" s="226" t="s">
        <v>51663</v>
      </c>
      <c r="AI1371" s="227">
        <v>1336</v>
      </c>
      <c r="AK1371" s="207" t="s">
        <v>15939</v>
      </c>
      <c r="AL1371" s="208">
        <v>32052.65</v>
      </c>
      <c r="AM1371" s="93"/>
      <c r="AN1371" s="199" t="s">
        <v>13567</v>
      </c>
      <c r="AO1371" s="200">
        <v>518330.55</v>
      </c>
      <c r="AR1371" s="284"/>
      <c r="AT1371" s="272" t="s">
        <v>51222</v>
      </c>
      <c r="AU1371" s="273">
        <v>21659.919999999998</v>
      </c>
      <c r="AW1371" s="244" t="s">
        <v>11844</v>
      </c>
      <c r="AX1371" s="245">
        <v>38697902.990000002</v>
      </c>
      <c r="AZ1371" s="230" t="s">
        <v>11231</v>
      </c>
      <c r="BA1371" s="231">
        <v>1</v>
      </c>
      <c r="BC1371" s="209" t="s">
        <v>7101</v>
      </c>
      <c r="BD1371" s="210">
        <v>458</v>
      </c>
    </row>
    <row r="1372" spans="5:56" x14ac:dyDescent="0.55000000000000004">
      <c r="E1372" s="282" t="s">
        <v>65680</v>
      </c>
      <c r="F1372" s="282"/>
      <c r="G1372" s="283">
        <v>122467.96</v>
      </c>
      <c r="I1372" s="242" t="s">
        <v>5645</v>
      </c>
      <c r="J1372" s="242"/>
      <c r="K1372" s="243">
        <v>178987.02</v>
      </c>
      <c r="M1372" s="224" t="s">
        <v>4857</v>
      </c>
      <c r="N1372" s="224"/>
      <c r="O1372" s="225">
        <v>5122</v>
      </c>
      <c r="Q1372" s="203" t="s">
        <v>1703</v>
      </c>
      <c r="R1372" s="203"/>
      <c r="S1372" s="204">
        <v>7999.93</v>
      </c>
      <c r="Y1372" t="s">
        <v>71335</v>
      </c>
      <c r="Z1372">
        <v>620</v>
      </c>
      <c r="AB1372" s="276" t="s">
        <v>60227</v>
      </c>
      <c r="AC1372" s="277">
        <v>6678.68</v>
      </c>
      <c r="AE1372" s="246" t="s">
        <v>40128</v>
      </c>
      <c r="AF1372" s="247">
        <v>17133.68</v>
      </c>
      <c r="AH1372" s="226" t="s">
        <v>36035</v>
      </c>
      <c r="AI1372" s="227">
        <v>29532</v>
      </c>
      <c r="AK1372" s="207" t="s">
        <v>15940</v>
      </c>
      <c r="AL1372" s="208">
        <v>7835</v>
      </c>
      <c r="AM1372" s="93"/>
      <c r="AN1372" s="199" t="s">
        <v>13568</v>
      </c>
      <c r="AO1372" s="200">
        <v>54165.440000000002</v>
      </c>
      <c r="AR1372" s="284"/>
      <c r="AT1372" s="272" t="s">
        <v>51223</v>
      </c>
      <c r="AU1372" s="273">
        <v>122467.96</v>
      </c>
      <c r="AW1372" s="244" t="s">
        <v>11845</v>
      </c>
      <c r="AX1372" s="245">
        <v>178987.02</v>
      </c>
      <c r="AZ1372" s="230" t="s">
        <v>11232</v>
      </c>
      <c r="BA1372" s="231">
        <v>5122</v>
      </c>
      <c r="BC1372" s="209" t="s">
        <v>7358</v>
      </c>
      <c r="BD1372" s="210">
        <v>11127.26</v>
      </c>
    </row>
    <row r="1373" spans="5:56" x14ac:dyDescent="0.55000000000000004">
      <c r="E1373" s="282" t="s">
        <v>50950</v>
      </c>
      <c r="F1373" s="282"/>
      <c r="G1373" s="283">
        <v>7533.76</v>
      </c>
      <c r="I1373" s="242" t="s">
        <v>5646</v>
      </c>
      <c r="J1373" s="242"/>
      <c r="K1373" s="243">
        <v>475023.11</v>
      </c>
      <c r="M1373" s="224" t="s">
        <v>4765</v>
      </c>
      <c r="N1373" s="224"/>
      <c r="O1373" s="225">
        <v>146978.73000000001</v>
      </c>
      <c r="Q1373" s="203" t="s">
        <v>1704</v>
      </c>
      <c r="R1373" s="203"/>
      <c r="S1373" s="204">
        <v>25732.639999999999</v>
      </c>
      <c r="Y1373" t="s">
        <v>71336</v>
      </c>
      <c r="Z1373" s="284">
        <v>5582.5</v>
      </c>
      <c r="AB1373" s="276" t="s">
        <v>70396</v>
      </c>
      <c r="AC1373" s="277">
        <v>7784.47</v>
      </c>
      <c r="AE1373" s="246" t="s">
        <v>15927</v>
      </c>
      <c r="AF1373" s="247">
        <v>700</v>
      </c>
      <c r="AH1373" s="226" t="s">
        <v>51664</v>
      </c>
      <c r="AI1373" s="227">
        <v>380.64</v>
      </c>
      <c r="AK1373" s="207" t="s">
        <v>15941</v>
      </c>
      <c r="AL1373" s="208">
        <v>230.46</v>
      </c>
      <c r="AM1373" s="93"/>
      <c r="AN1373" s="199" t="s">
        <v>20674</v>
      </c>
      <c r="AO1373" s="200">
        <v>79675</v>
      </c>
      <c r="AR1373" s="284"/>
      <c r="AT1373" s="272" t="s">
        <v>51224</v>
      </c>
      <c r="AU1373" s="273">
        <v>7533.76</v>
      </c>
      <c r="AW1373" s="244" t="s">
        <v>11846</v>
      </c>
      <c r="AX1373" s="245">
        <v>475023.11</v>
      </c>
      <c r="AZ1373" s="230" t="s">
        <v>11234</v>
      </c>
      <c r="BA1373" s="231">
        <v>146978.73000000001</v>
      </c>
      <c r="BC1373" s="209" t="s">
        <v>7768</v>
      </c>
      <c r="BD1373" s="210">
        <v>763</v>
      </c>
    </row>
    <row r="1374" spans="5:56" x14ac:dyDescent="0.55000000000000004">
      <c r="E1374" s="282" t="s">
        <v>50951</v>
      </c>
      <c r="F1374" s="282"/>
      <c r="G1374" s="283">
        <v>67375.7</v>
      </c>
      <c r="I1374" s="242" t="s">
        <v>5647</v>
      </c>
      <c r="J1374" s="242"/>
      <c r="K1374" s="243">
        <v>1015162.87</v>
      </c>
      <c r="M1374" s="224" t="s">
        <v>4860</v>
      </c>
      <c r="N1374" s="224"/>
      <c r="O1374" s="225">
        <v>4326</v>
      </c>
      <c r="Q1374" s="203" t="s">
        <v>1705</v>
      </c>
      <c r="R1374" s="203"/>
      <c r="S1374" s="204">
        <v>4058.22</v>
      </c>
      <c r="Y1374" t="s">
        <v>71337</v>
      </c>
      <c r="Z1374">
        <v>474.51</v>
      </c>
      <c r="AB1374" s="276" t="s">
        <v>66513</v>
      </c>
      <c r="AC1374" s="277">
        <v>17047.810000000001</v>
      </c>
      <c r="AE1374" s="246" t="s">
        <v>47781</v>
      </c>
      <c r="AF1374" s="247">
        <v>252</v>
      </c>
      <c r="AH1374" s="226" t="s">
        <v>42170</v>
      </c>
      <c r="AI1374" s="227">
        <v>11587.36</v>
      </c>
      <c r="AK1374" s="207" t="s">
        <v>15942</v>
      </c>
      <c r="AL1374" s="208">
        <v>48.82</v>
      </c>
      <c r="AM1374" s="93"/>
      <c r="AN1374" s="199" t="s">
        <v>20675</v>
      </c>
      <c r="AO1374" s="200">
        <v>8006.25</v>
      </c>
      <c r="AR1374" s="284"/>
      <c r="AT1374" s="272" t="s">
        <v>51225</v>
      </c>
      <c r="AU1374" s="273">
        <v>67375.7</v>
      </c>
      <c r="AW1374" s="244" t="s">
        <v>11847</v>
      </c>
      <c r="AX1374" s="245">
        <v>1015162.87</v>
      </c>
      <c r="AZ1374" s="230" t="s">
        <v>11235</v>
      </c>
      <c r="BA1374" s="231">
        <v>4326</v>
      </c>
      <c r="BC1374" s="209" t="s">
        <v>8053</v>
      </c>
      <c r="BD1374" s="210">
        <v>1728</v>
      </c>
    </row>
    <row r="1375" spans="5:56" x14ac:dyDescent="0.55000000000000004">
      <c r="E1375" s="282" t="s">
        <v>50952</v>
      </c>
      <c r="F1375" s="282"/>
      <c r="G1375" s="283">
        <v>108519.51</v>
      </c>
      <c r="I1375" s="242" t="s">
        <v>5648</v>
      </c>
      <c r="J1375" s="242"/>
      <c r="K1375" s="243">
        <v>1485895.66</v>
      </c>
      <c r="M1375" s="224" t="s">
        <v>3648</v>
      </c>
      <c r="N1375" s="224"/>
      <c r="O1375" s="225">
        <v>35827</v>
      </c>
      <c r="Q1375" s="203" t="s">
        <v>1706</v>
      </c>
      <c r="R1375" s="203"/>
      <c r="S1375" s="204">
        <v>953</v>
      </c>
      <c r="Y1375" t="s">
        <v>71338</v>
      </c>
      <c r="Z1375" s="284">
        <v>1491.08</v>
      </c>
      <c r="AB1375" s="276" t="s">
        <v>70397</v>
      </c>
      <c r="AC1375" s="277">
        <v>-80.97</v>
      </c>
      <c r="AE1375" s="246" t="s">
        <v>15928</v>
      </c>
      <c r="AF1375" s="247">
        <v>197353.09</v>
      </c>
      <c r="AH1375" s="226" t="s">
        <v>51665</v>
      </c>
      <c r="AI1375" s="227">
        <v>18590.689999999999</v>
      </c>
      <c r="AK1375" s="207" t="s">
        <v>13104</v>
      </c>
      <c r="AL1375" s="208">
        <v>28266.42</v>
      </c>
      <c r="AM1375" s="93"/>
      <c r="AN1375" s="199" t="s">
        <v>13569</v>
      </c>
      <c r="AO1375" s="200">
        <v>790928.33</v>
      </c>
      <c r="AR1375" s="284"/>
      <c r="AT1375" s="272" t="s">
        <v>51226</v>
      </c>
      <c r="AU1375" s="273">
        <v>108519.51</v>
      </c>
      <c r="AW1375" s="244" t="s">
        <v>11848</v>
      </c>
      <c r="AX1375" s="245">
        <v>1485895.66</v>
      </c>
      <c r="AZ1375" s="230" t="s">
        <v>9699</v>
      </c>
      <c r="BA1375" s="231">
        <v>35827</v>
      </c>
      <c r="BC1375" s="209" t="s">
        <v>8312</v>
      </c>
      <c r="BD1375" s="210">
        <v>1240.51</v>
      </c>
    </row>
    <row r="1376" spans="5:56" x14ac:dyDescent="0.55000000000000004">
      <c r="E1376" s="282" t="s">
        <v>50953</v>
      </c>
      <c r="F1376" s="282"/>
      <c r="G1376" s="283">
        <v>11489.25</v>
      </c>
      <c r="I1376" s="242" t="s">
        <v>5649</v>
      </c>
      <c r="J1376" s="242"/>
      <c r="K1376" s="243">
        <v>13031321.51</v>
      </c>
      <c r="M1376" s="224" t="s">
        <v>5246</v>
      </c>
      <c r="N1376" s="224"/>
      <c r="O1376" s="225">
        <v>78489.25</v>
      </c>
      <c r="Q1376" s="203" t="s">
        <v>1707</v>
      </c>
      <c r="R1376" s="203"/>
      <c r="S1376" s="204">
        <v>108868.96</v>
      </c>
      <c r="Y1376" t="s">
        <v>71339</v>
      </c>
      <c r="Z1376">
        <v>357.6</v>
      </c>
      <c r="AB1376" s="276" t="s">
        <v>58971</v>
      </c>
      <c r="AC1376" s="277">
        <v>6644</v>
      </c>
      <c r="AE1376" s="246" t="s">
        <v>15929</v>
      </c>
      <c r="AF1376" s="247">
        <v>83296.320000000007</v>
      </c>
      <c r="AH1376" s="226" t="s">
        <v>51666</v>
      </c>
      <c r="AI1376" s="227">
        <v>1422.18</v>
      </c>
      <c r="AK1376" s="207" t="s">
        <v>13105</v>
      </c>
      <c r="AL1376" s="208">
        <v>677204.43</v>
      </c>
      <c r="AM1376" s="93"/>
      <c r="AN1376" s="199" t="s">
        <v>13570</v>
      </c>
      <c r="AO1376" s="200">
        <v>29903.78</v>
      </c>
      <c r="AR1376" s="284"/>
      <c r="AT1376" s="272" t="s">
        <v>51227</v>
      </c>
      <c r="AU1376" s="273">
        <v>11489.25</v>
      </c>
      <c r="AW1376" s="244" t="s">
        <v>11849</v>
      </c>
      <c r="AX1376" s="245">
        <v>13031321.51</v>
      </c>
      <c r="AZ1376" s="230" t="s">
        <v>2017</v>
      </c>
      <c r="BA1376" s="231">
        <v>78489.25</v>
      </c>
      <c r="BC1376" s="209" t="s">
        <v>8527</v>
      </c>
      <c r="BD1376" s="210">
        <v>2665</v>
      </c>
    </row>
    <row r="1377" spans="5:56" x14ac:dyDescent="0.55000000000000004">
      <c r="E1377" s="282" t="s">
        <v>65681</v>
      </c>
      <c r="F1377" s="282"/>
      <c r="G1377" s="283">
        <v>20724.8</v>
      </c>
      <c r="I1377" s="242" t="s">
        <v>5651</v>
      </c>
      <c r="J1377" s="242"/>
      <c r="K1377" s="243">
        <v>3851137.62</v>
      </c>
      <c r="M1377" s="224" t="s">
        <v>4861</v>
      </c>
      <c r="N1377" s="224"/>
      <c r="O1377" s="225">
        <v>11286</v>
      </c>
      <c r="Q1377" s="203" t="s">
        <v>1708</v>
      </c>
      <c r="R1377" s="203"/>
      <c r="S1377" s="204">
        <v>25430.48</v>
      </c>
      <c r="Y1377" t="s">
        <v>54983</v>
      </c>
      <c r="Z1377" s="284">
        <v>8735.07</v>
      </c>
      <c r="AB1377" s="276" t="s">
        <v>70398</v>
      </c>
      <c r="AC1377" s="277">
        <v>131</v>
      </c>
      <c r="AE1377" s="246" t="s">
        <v>33130</v>
      </c>
      <c r="AF1377" s="247">
        <v>2745</v>
      </c>
      <c r="AH1377" s="226" t="s">
        <v>51667</v>
      </c>
      <c r="AI1377" s="227">
        <v>3008.13</v>
      </c>
      <c r="AK1377" s="207" t="s">
        <v>15943</v>
      </c>
      <c r="AL1377" s="208">
        <v>72685.919999999998</v>
      </c>
      <c r="AM1377" s="93"/>
      <c r="AN1377" s="199" t="s">
        <v>13571</v>
      </c>
      <c r="AO1377" s="200">
        <v>139817.95000000001</v>
      </c>
      <c r="AR1377" s="284"/>
      <c r="AT1377" s="272" t="s">
        <v>51228</v>
      </c>
      <c r="AU1377" s="273">
        <v>20724.8</v>
      </c>
      <c r="AW1377" s="244" t="s">
        <v>11851</v>
      </c>
      <c r="AX1377" s="245">
        <v>3851137.62</v>
      </c>
      <c r="AZ1377" s="230" t="s">
        <v>11236</v>
      </c>
      <c r="BA1377" s="231">
        <v>11286</v>
      </c>
      <c r="BC1377" s="209" t="s">
        <v>8698</v>
      </c>
      <c r="BD1377" s="210">
        <v>1364.89</v>
      </c>
    </row>
    <row r="1378" spans="5:56" x14ac:dyDescent="0.55000000000000004">
      <c r="E1378" s="282" t="s">
        <v>50954</v>
      </c>
      <c r="F1378" s="282"/>
      <c r="G1378" s="283">
        <v>13749.99</v>
      </c>
      <c r="I1378" s="242" t="s">
        <v>5652</v>
      </c>
      <c r="J1378" s="242"/>
      <c r="K1378" s="243">
        <v>2449353.61</v>
      </c>
      <c r="M1378" s="224" t="s">
        <v>4862</v>
      </c>
      <c r="N1378" s="224"/>
      <c r="O1378" s="225">
        <v>8370.75</v>
      </c>
      <c r="Q1378" s="203" t="s">
        <v>1709</v>
      </c>
      <c r="R1378" s="203"/>
      <c r="S1378" s="204">
        <v>35656.639999999999</v>
      </c>
      <c r="Y1378" t="s">
        <v>47883</v>
      </c>
      <c r="Z1378">
        <v>-425</v>
      </c>
      <c r="AB1378" s="276" t="s">
        <v>69853</v>
      </c>
      <c r="AC1378" s="277">
        <v>1066.43</v>
      </c>
      <c r="AE1378" s="246" t="s">
        <v>44421</v>
      </c>
      <c r="AF1378" s="247">
        <v>560000</v>
      </c>
      <c r="AH1378" s="226" t="s">
        <v>46684</v>
      </c>
      <c r="AI1378" s="227">
        <v>39810</v>
      </c>
      <c r="AK1378" s="207" t="s">
        <v>15944</v>
      </c>
      <c r="AL1378" s="208">
        <v>4694.79</v>
      </c>
      <c r="AM1378" s="93"/>
      <c r="AN1378" s="199" t="s">
        <v>20681</v>
      </c>
      <c r="AO1378" s="200">
        <v>1584768.95</v>
      </c>
      <c r="AR1378" s="284"/>
      <c r="AT1378" s="272" t="s">
        <v>51229</v>
      </c>
      <c r="AU1378" s="273">
        <v>13749.99</v>
      </c>
      <c r="AW1378" s="244" t="s">
        <v>11852</v>
      </c>
      <c r="AX1378" s="245">
        <v>2449353.61</v>
      </c>
      <c r="AZ1378" s="230" t="s">
        <v>11237</v>
      </c>
      <c r="BA1378" s="231">
        <v>8370.75</v>
      </c>
      <c r="BC1378" s="209" t="s">
        <v>8949</v>
      </c>
      <c r="BD1378" s="210">
        <v>5107</v>
      </c>
    </row>
    <row r="1379" spans="5:56" x14ac:dyDescent="0.55000000000000004">
      <c r="E1379" s="282" t="s">
        <v>50955</v>
      </c>
      <c r="F1379" s="282"/>
      <c r="G1379" s="283">
        <v>4283.24</v>
      </c>
      <c r="I1379" s="242" t="s">
        <v>5650</v>
      </c>
      <c r="J1379" s="242"/>
      <c r="K1379" s="243">
        <v>204327.8</v>
      </c>
      <c r="M1379" s="224" t="s">
        <v>4863</v>
      </c>
      <c r="N1379" s="224"/>
      <c r="O1379" s="225">
        <v>4917.8999999999996</v>
      </c>
      <c r="Q1379" s="203" t="s">
        <v>1710</v>
      </c>
      <c r="R1379" s="203"/>
      <c r="S1379" s="204">
        <v>6095</v>
      </c>
      <c r="Y1379" t="s">
        <v>42296</v>
      </c>
      <c r="Z1379" s="284">
        <v>6600</v>
      </c>
      <c r="AB1379" s="276" t="s">
        <v>69854</v>
      </c>
      <c r="AC1379" s="277">
        <v>11209.82</v>
      </c>
      <c r="AE1379" s="246" t="s">
        <v>44422</v>
      </c>
      <c r="AF1379" s="247">
        <v>-1104.73</v>
      </c>
      <c r="AH1379" s="226" t="s">
        <v>46685</v>
      </c>
      <c r="AI1379" s="227">
        <v>35052.879999999997</v>
      </c>
      <c r="AK1379" s="207" t="s">
        <v>15945</v>
      </c>
      <c r="AL1379" s="208">
        <v>164493.26</v>
      </c>
      <c r="AM1379" s="93"/>
      <c r="AN1379" s="199" t="s">
        <v>32101</v>
      </c>
      <c r="AO1379" s="200">
        <v>25039</v>
      </c>
      <c r="AR1379" s="284"/>
      <c r="AT1379" s="272" t="s">
        <v>51230</v>
      </c>
      <c r="AU1379" s="273">
        <v>4283.24</v>
      </c>
      <c r="AW1379" s="244" t="s">
        <v>11850</v>
      </c>
      <c r="AX1379" s="245">
        <v>204327.8</v>
      </c>
      <c r="AZ1379" s="230" t="s">
        <v>11238</v>
      </c>
      <c r="BA1379" s="231">
        <v>4917.8999999999996</v>
      </c>
      <c r="BC1379" s="209" t="s">
        <v>9444</v>
      </c>
      <c r="BD1379" s="210">
        <v>12824</v>
      </c>
    </row>
    <row r="1380" spans="5:56" x14ac:dyDescent="0.55000000000000004">
      <c r="E1380" s="282" t="s">
        <v>50956</v>
      </c>
      <c r="F1380" s="282"/>
      <c r="G1380" s="283">
        <v>3876.09</v>
      </c>
      <c r="I1380" s="242" t="s">
        <v>5653</v>
      </c>
      <c r="J1380" s="242"/>
      <c r="K1380" s="243">
        <v>3548423.37</v>
      </c>
      <c r="M1380" s="224" t="s">
        <v>4766</v>
      </c>
      <c r="N1380" s="224"/>
      <c r="O1380" s="225">
        <v>19687.37</v>
      </c>
      <c r="Q1380" s="203" t="s">
        <v>1711</v>
      </c>
      <c r="R1380" s="203"/>
      <c r="S1380" s="204">
        <v>2904</v>
      </c>
      <c r="Y1380" t="s">
        <v>57330</v>
      </c>
      <c r="Z1380" s="284">
        <v>1465.6</v>
      </c>
      <c r="AB1380" s="276" t="s">
        <v>69855</v>
      </c>
      <c r="AC1380" s="277">
        <v>33928.36</v>
      </c>
      <c r="AE1380" s="246" t="s">
        <v>63034</v>
      </c>
      <c r="AF1380" s="247">
        <v>28226</v>
      </c>
      <c r="AH1380" s="226" t="s">
        <v>47775</v>
      </c>
      <c r="AI1380" s="227">
        <v>7949</v>
      </c>
      <c r="AK1380" s="207" t="s">
        <v>15946</v>
      </c>
      <c r="AL1380" s="208">
        <v>9834.77</v>
      </c>
      <c r="AM1380" s="93"/>
      <c r="AN1380" s="199" t="s">
        <v>32102</v>
      </c>
      <c r="AO1380" s="200">
        <v>25039</v>
      </c>
      <c r="AR1380" s="284"/>
      <c r="AT1380" s="272" t="s">
        <v>51231</v>
      </c>
      <c r="AU1380" s="273">
        <v>3876.09</v>
      </c>
      <c r="AW1380" s="244" t="s">
        <v>11853</v>
      </c>
      <c r="AX1380" s="245">
        <v>3548423.37</v>
      </c>
      <c r="AZ1380" s="230" t="s">
        <v>11240</v>
      </c>
      <c r="BA1380" s="231">
        <v>19687.37</v>
      </c>
      <c r="BC1380" s="209" t="s">
        <v>9841</v>
      </c>
      <c r="BD1380" s="210">
        <v>66973.66</v>
      </c>
    </row>
    <row r="1381" spans="5:56" x14ac:dyDescent="0.55000000000000004">
      <c r="E1381" s="282" t="s">
        <v>65682</v>
      </c>
      <c r="F1381" s="282"/>
      <c r="G1381" s="283">
        <v>195839.29</v>
      </c>
      <c r="I1381" s="242" t="s">
        <v>5654</v>
      </c>
      <c r="J1381" s="242"/>
      <c r="K1381" s="243">
        <v>8127063.8700000001</v>
      </c>
      <c r="M1381" s="224" t="s">
        <v>4767</v>
      </c>
      <c r="N1381" s="224"/>
      <c r="O1381" s="225">
        <v>255.65</v>
      </c>
      <c r="Q1381" s="203" t="s">
        <v>1712</v>
      </c>
      <c r="R1381" s="203"/>
      <c r="S1381" s="204">
        <v>16685</v>
      </c>
      <c r="Y1381" t="s">
        <v>34802</v>
      </c>
      <c r="Z1381">
        <v>587.16999999999996</v>
      </c>
      <c r="AB1381" s="276" t="s">
        <v>64047</v>
      </c>
      <c r="AC1381" s="277">
        <v>5000</v>
      </c>
      <c r="AE1381" s="246" t="s">
        <v>54818</v>
      </c>
      <c r="AF1381" s="247">
        <v>1680</v>
      </c>
      <c r="AH1381" s="226" t="s">
        <v>34580</v>
      </c>
      <c r="AI1381" s="227">
        <v>7962.5</v>
      </c>
      <c r="AK1381" s="207" t="s">
        <v>15947</v>
      </c>
      <c r="AL1381" s="208">
        <v>635.20000000000005</v>
      </c>
      <c r="AM1381" s="93"/>
      <c r="AN1381" s="199" t="s">
        <v>32103</v>
      </c>
      <c r="AO1381" s="200">
        <v>2200</v>
      </c>
      <c r="AR1381" s="284"/>
      <c r="AT1381" s="272" t="s">
        <v>66242</v>
      </c>
      <c r="AU1381" s="273">
        <v>195839.29</v>
      </c>
      <c r="AW1381" s="244" t="s">
        <v>11854</v>
      </c>
      <c r="AX1381" s="245">
        <v>8127063.8700000001</v>
      </c>
      <c r="AZ1381" s="230" t="s">
        <v>11241</v>
      </c>
      <c r="BA1381" s="231">
        <v>255.65</v>
      </c>
      <c r="BC1381" s="209" t="s">
        <v>6690</v>
      </c>
      <c r="BD1381" s="210">
        <v>86365</v>
      </c>
    </row>
    <row r="1382" spans="5:56" x14ac:dyDescent="0.55000000000000004">
      <c r="E1382" s="282" t="s">
        <v>50957</v>
      </c>
      <c r="F1382" s="282"/>
      <c r="G1382" s="283">
        <v>31969.93</v>
      </c>
      <c r="I1382" s="242" t="s">
        <v>5655</v>
      </c>
      <c r="J1382" s="242"/>
      <c r="K1382" s="243">
        <v>25389107.34</v>
      </c>
      <c r="M1382" s="224" t="s">
        <v>4768</v>
      </c>
      <c r="N1382" s="224"/>
      <c r="O1382" s="225">
        <v>102507.56</v>
      </c>
      <c r="Q1382" s="203" t="s">
        <v>265</v>
      </c>
      <c r="R1382" s="203"/>
      <c r="S1382" s="204">
        <v>8991011.5299999993</v>
      </c>
      <c r="Y1382" t="s">
        <v>34803</v>
      </c>
      <c r="Z1382">
        <v>258.43</v>
      </c>
      <c r="AB1382" s="276" t="s">
        <v>64048</v>
      </c>
      <c r="AC1382" s="277">
        <v>382.5</v>
      </c>
      <c r="AE1382" s="246" t="s">
        <v>51671</v>
      </c>
      <c r="AF1382" s="247">
        <v>81024.100000000006</v>
      </c>
      <c r="AH1382" s="226" t="s">
        <v>47776</v>
      </c>
      <c r="AI1382" s="227">
        <v>460.5</v>
      </c>
      <c r="AK1382" s="207" t="s">
        <v>15948</v>
      </c>
      <c r="AL1382" s="208">
        <v>127.52</v>
      </c>
      <c r="AM1382" s="93"/>
      <c r="AN1382" s="199" t="s">
        <v>32104</v>
      </c>
      <c r="AO1382" s="200">
        <v>2336.0500000000002</v>
      </c>
      <c r="AT1382" s="272" t="s">
        <v>51232</v>
      </c>
      <c r="AU1382" s="273">
        <v>31969.93</v>
      </c>
      <c r="AW1382" s="244" t="s">
        <v>11855</v>
      </c>
      <c r="AX1382" s="245">
        <v>25389107.34</v>
      </c>
      <c r="AZ1382" s="230" t="s">
        <v>11242</v>
      </c>
      <c r="BA1382" s="231">
        <v>102507.56</v>
      </c>
      <c r="BC1382" s="209" t="s">
        <v>6918</v>
      </c>
      <c r="BD1382" s="210">
        <v>10802</v>
      </c>
    </row>
    <row r="1383" spans="5:56" x14ac:dyDescent="0.55000000000000004">
      <c r="E1383" s="282" t="s">
        <v>65683</v>
      </c>
      <c r="F1383" s="282"/>
      <c r="G1383" s="283">
        <v>2331.4699999999998</v>
      </c>
      <c r="I1383" s="242" t="s">
        <v>5658</v>
      </c>
      <c r="J1383" s="242"/>
      <c r="K1383" s="243">
        <v>522731.72</v>
      </c>
      <c r="M1383" s="224" t="s">
        <v>4865</v>
      </c>
      <c r="N1383" s="224"/>
      <c r="O1383" s="225">
        <v>2660</v>
      </c>
      <c r="Q1383" s="203" t="s">
        <v>1713</v>
      </c>
      <c r="R1383" s="203"/>
      <c r="S1383" s="204">
        <v>5581.52</v>
      </c>
      <c r="Y1383" t="s">
        <v>34804</v>
      </c>
      <c r="Z1383">
        <v>34.4</v>
      </c>
      <c r="AB1383" s="276" t="s">
        <v>64049</v>
      </c>
      <c r="AC1383" s="277">
        <v>1251</v>
      </c>
      <c r="AE1383" s="246" t="s">
        <v>51672</v>
      </c>
      <c r="AF1383" s="247">
        <v>6326.92</v>
      </c>
      <c r="AH1383" s="226" t="s">
        <v>34581</v>
      </c>
      <c r="AI1383" s="227">
        <v>5996.35</v>
      </c>
      <c r="AK1383" s="207" t="s">
        <v>15949</v>
      </c>
      <c r="AL1383" s="208">
        <v>64.989999999999995</v>
      </c>
      <c r="AM1383" s="93"/>
      <c r="AN1383" s="199" t="s">
        <v>32105</v>
      </c>
      <c r="AO1383" s="200">
        <v>5539.12</v>
      </c>
      <c r="AR1383" s="284"/>
      <c r="AT1383" s="272" t="s">
        <v>66243</v>
      </c>
      <c r="AU1383" s="273">
        <v>2331.4699999999998</v>
      </c>
      <c r="AW1383" s="244" t="s">
        <v>11858</v>
      </c>
      <c r="AX1383" s="245">
        <v>522731.72</v>
      </c>
      <c r="AZ1383" s="230" t="s">
        <v>11243</v>
      </c>
      <c r="BA1383" s="231">
        <v>2660</v>
      </c>
      <c r="BC1383" s="209" t="s">
        <v>7102</v>
      </c>
      <c r="BD1383" s="210">
        <v>3296</v>
      </c>
    </row>
    <row r="1384" spans="5:56" x14ac:dyDescent="0.55000000000000004">
      <c r="E1384" s="282" t="s">
        <v>50959</v>
      </c>
      <c r="F1384" s="282"/>
      <c r="G1384" s="283">
        <v>4345.0200000000004</v>
      </c>
      <c r="I1384" s="242" t="s">
        <v>5659</v>
      </c>
      <c r="J1384" s="242"/>
      <c r="K1384" s="243">
        <v>1103536.3500000001</v>
      </c>
      <c r="M1384" s="224" t="s">
        <v>3649</v>
      </c>
      <c r="N1384" s="224"/>
      <c r="O1384" s="225">
        <v>2241.0700000000002</v>
      </c>
      <c r="Q1384" s="203" t="s">
        <v>1714</v>
      </c>
      <c r="R1384" s="203"/>
      <c r="S1384" s="204">
        <v>11005.94</v>
      </c>
      <c r="Y1384" t="s">
        <v>38987</v>
      </c>
      <c r="Z1384">
        <v>71.06</v>
      </c>
      <c r="AB1384" s="276" t="s">
        <v>70399</v>
      </c>
      <c r="AC1384" s="277">
        <v>697.64</v>
      </c>
      <c r="AE1384" s="246" t="s">
        <v>51673</v>
      </c>
      <c r="AF1384" s="247">
        <v>12084.43</v>
      </c>
      <c r="AH1384" s="226" t="s">
        <v>34582</v>
      </c>
      <c r="AI1384" s="227">
        <v>21021.84</v>
      </c>
      <c r="AK1384" s="207" t="s">
        <v>15950</v>
      </c>
      <c r="AL1384" s="208">
        <v>12334.9</v>
      </c>
      <c r="AM1384" s="93"/>
      <c r="AN1384" s="199" t="s">
        <v>32106</v>
      </c>
      <c r="AO1384" s="200">
        <v>1189.83</v>
      </c>
      <c r="AR1384" s="284"/>
      <c r="AT1384" s="272" t="s">
        <v>51234</v>
      </c>
      <c r="AU1384" s="273">
        <v>4345.0200000000004</v>
      </c>
      <c r="AW1384" s="244" t="s">
        <v>11859</v>
      </c>
      <c r="AX1384" s="245">
        <v>1103536.3500000001</v>
      </c>
      <c r="AZ1384" s="230" t="s">
        <v>3649</v>
      </c>
      <c r="BA1384" s="231">
        <v>2241.0700000000002</v>
      </c>
      <c r="BC1384" s="209" t="s">
        <v>7769</v>
      </c>
      <c r="BD1384" s="210">
        <v>29420</v>
      </c>
    </row>
    <row r="1385" spans="5:56" x14ac:dyDescent="0.55000000000000004">
      <c r="E1385" s="282" t="s">
        <v>50960</v>
      </c>
      <c r="F1385" s="282"/>
      <c r="G1385" s="283">
        <v>1140050.75</v>
      </c>
      <c r="I1385" s="242" t="s">
        <v>5660</v>
      </c>
      <c r="J1385" s="242"/>
      <c r="K1385" s="243">
        <v>230540.38</v>
      </c>
      <c r="M1385" s="224" t="s">
        <v>3650</v>
      </c>
      <c r="N1385" s="224"/>
      <c r="O1385" s="225">
        <v>114927.49</v>
      </c>
      <c r="Q1385" s="203" t="s">
        <v>1715</v>
      </c>
      <c r="R1385" s="203"/>
      <c r="S1385" s="204">
        <v>1522</v>
      </c>
      <c r="Y1385" t="s">
        <v>55945</v>
      </c>
      <c r="Z1385" s="284">
        <v>258172.25</v>
      </c>
      <c r="AB1385" s="276" t="s">
        <v>60228</v>
      </c>
      <c r="AC1385" s="277">
        <v>15976.56</v>
      </c>
      <c r="AE1385" s="246" t="s">
        <v>55837</v>
      </c>
      <c r="AF1385" s="247">
        <v>645</v>
      </c>
      <c r="AH1385" s="226" t="s">
        <v>46686</v>
      </c>
      <c r="AI1385" s="227">
        <v>13497.52</v>
      </c>
      <c r="AK1385" s="207" t="s">
        <v>15951</v>
      </c>
      <c r="AL1385" s="208">
        <v>2658</v>
      </c>
      <c r="AM1385" s="93"/>
      <c r="AN1385" s="199" t="s">
        <v>13572</v>
      </c>
      <c r="AO1385" s="200">
        <v>30000</v>
      </c>
      <c r="AR1385" s="284"/>
      <c r="AT1385" s="272" t="s">
        <v>51235</v>
      </c>
      <c r="AU1385" s="273">
        <v>1140050.75</v>
      </c>
      <c r="AW1385" s="244" t="s">
        <v>11860</v>
      </c>
      <c r="AX1385" s="245">
        <v>230540.38</v>
      </c>
      <c r="AZ1385" s="230" t="s">
        <v>9700</v>
      </c>
      <c r="BA1385" s="231">
        <v>114927.49</v>
      </c>
      <c r="BC1385" s="209" t="s">
        <v>8054</v>
      </c>
      <c r="BD1385" s="210">
        <v>31769</v>
      </c>
    </row>
    <row r="1386" spans="5:56" x14ac:dyDescent="0.55000000000000004">
      <c r="E1386" s="282" t="s">
        <v>50962</v>
      </c>
      <c r="F1386" s="282"/>
      <c r="G1386" s="283">
        <v>39678.53</v>
      </c>
      <c r="I1386" s="242" t="s">
        <v>5661</v>
      </c>
      <c r="J1386" s="242"/>
      <c r="K1386" s="243">
        <v>106736.55</v>
      </c>
      <c r="M1386" s="224" t="s">
        <v>3651</v>
      </c>
      <c r="N1386" s="224"/>
      <c r="O1386" s="225">
        <v>44358.21</v>
      </c>
      <c r="Q1386" s="203" t="s">
        <v>1716</v>
      </c>
      <c r="R1386" s="203"/>
      <c r="S1386" s="204">
        <v>9513</v>
      </c>
      <c r="Y1386" t="s">
        <v>60296</v>
      </c>
      <c r="Z1386" s="284">
        <v>39747.58</v>
      </c>
      <c r="AB1386" s="276" t="s">
        <v>60229</v>
      </c>
      <c r="AC1386" s="277">
        <v>1222.24</v>
      </c>
      <c r="AE1386" s="246" t="s">
        <v>51675</v>
      </c>
      <c r="AF1386" s="247">
        <v>908.03</v>
      </c>
      <c r="AH1386" s="226" t="s">
        <v>51668</v>
      </c>
      <c r="AI1386" s="227">
        <v>3875.41</v>
      </c>
      <c r="AK1386" s="207" t="s">
        <v>15952</v>
      </c>
      <c r="AL1386" s="208">
        <v>4302</v>
      </c>
      <c r="AM1386" s="93"/>
      <c r="AN1386" s="199" t="s">
        <v>32107</v>
      </c>
      <c r="AO1386" s="200">
        <v>2200</v>
      </c>
      <c r="AR1386" s="284"/>
      <c r="AT1386" s="272" t="s">
        <v>51237</v>
      </c>
      <c r="AU1386" s="273">
        <v>39678.53</v>
      </c>
      <c r="AW1386" s="244" t="s">
        <v>11861</v>
      </c>
      <c r="AX1386" s="245">
        <v>106736.55</v>
      </c>
      <c r="AZ1386" s="230" t="s">
        <v>5628</v>
      </c>
      <c r="BA1386" s="231">
        <v>44358.21</v>
      </c>
      <c r="BC1386" s="209" t="s">
        <v>8313</v>
      </c>
      <c r="BD1386" s="210">
        <v>51970</v>
      </c>
    </row>
    <row r="1387" spans="5:56" x14ac:dyDescent="0.55000000000000004">
      <c r="E1387" s="282" t="s">
        <v>50963</v>
      </c>
      <c r="F1387" s="282"/>
      <c r="G1387" s="283">
        <v>6664.02</v>
      </c>
      <c r="I1387" s="242" t="s">
        <v>5662</v>
      </c>
      <c r="J1387" s="242"/>
      <c r="K1387" s="243">
        <v>214745.79</v>
      </c>
      <c r="M1387" s="224" t="s">
        <v>3652</v>
      </c>
      <c r="N1387" s="224"/>
      <c r="O1387" s="225">
        <v>13042.45</v>
      </c>
      <c r="Q1387" s="203" t="s">
        <v>1717</v>
      </c>
      <c r="R1387" s="203"/>
      <c r="S1387" s="204">
        <v>19860.8</v>
      </c>
      <c r="Y1387" t="s">
        <v>38988</v>
      </c>
      <c r="Z1387" s="284">
        <v>9823.69</v>
      </c>
      <c r="AB1387" s="276" t="s">
        <v>60230</v>
      </c>
      <c r="AC1387" s="277">
        <v>3915.15</v>
      </c>
      <c r="AE1387" s="246" t="s">
        <v>62538</v>
      </c>
      <c r="AF1387" s="247">
        <v>678.82</v>
      </c>
      <c r="AH1387" s="226" t="s">
        <v>47777</v>
      </c>
      <c r="AI1387" s="227">
        <v>9151.99</v>
      </c>
      <c r="AK1387" s="207" t="s">
        <v>15953</v>
      </c>
      <c r="AL1387" s="208">
        <v>5943</v>
      </c>
      <c r="AM1387" s="93"/>
      <c r="AN1387" s="199" t="s">
        <v>20720</v>
      </c>
      <c r="AO1387" s="200">
        <v>2336.0500000000002</v>
      </c>
      <c r="AR1387" s="284"/>
      <c r="AT1387" s="272" t="s">
        <v>51238</v>
      </c>
      <c r="AU1387" s="273">
        <v>6664.02</v>
      </c>
      <c r="AW1387" s="244" t="s">
        <v>11862</v>
      </c>
      <c r="AX1387" s="245">
        <v>214745.79</v>
      </c>
      <c r="AZ1387" s="230" t="s">
        <v>9701</v>
      </c>
      <c r="BA1387" s="231">
        <v>13042.45</v>
      </c>
      <c r="BC1387" s="209" t="s">
        <v>8528</v>
      </c>
      <c r="BD1387" s="210">
        <v>64519</v>
      </c>
    </row>
    <row r="1388" spans="5:56" x14ac:dyDescent="0.55000000000000004">
      <c r="E1388" s="282" t="s">
        <v>65689</v>
      </c>
      <c r="F1388" s="282"/>
      <c r="G1388" s="283">
        <v>3450</v>
      </c>
      <c r="I1388" s="242" t="s">
        <v>5663</v>
      </c>
      <c r="J1388" s="242"/>
      <c r="K1388" s="243">
        <v>200370.61</v>
      </c>
      <c r="M1388" s="224" t="s">
        <v>4769</v>
      </c>
      <c r="N1388" s="224"/>
      <c r="O1388" s="225">
        <v>101205</v>
      </c>
      <c r="Q1388" s="203" t="s">
        <v>1718</v>
      </c>
      <c r="R1388" s="203"/>
      <c r="S1388" s="204">
        <v>54033</v>
      </c>
      <c r="Y1388" t="s">
        <v>34805</v>
      </c>
      <c r="Z1388" s="284">
        <v>56127.9</v>
      </c>
      <c r="AB1388" s="276" t="s">
        <v>67087</v>
      </c>
      <c r="AC1388" s="277">
        <v>16508</v>
      </c>
      <c r="AE1388" s="246" t="s">
        <v>59479</v>
      </c>
      <c r="AF1388" s="247">
        <v>-16.420000000000002</v>
      </c>
      <c r="AH1388" s="226" t="s">
        <v>47778</v>
      </c>
      <c r="AI1388" s="227">
        <v>38407.71</v>
      </c>
      <c r="AK1388" s="207" t="s">
        <v>15954</v>
      </c>
      <c r="AL1388" s="208">
        <v>454.35</v>
      </c>
      <c r="AM1388" s="93"/>
      <c r="AN1388" s="199" t="s">
        <v>20721</v>
      </c>
      <c r="AO1388" s="200">
        <v>5539.12</v>
      </c>
      <c r="AR1388" s="284"/>
      <c r="AT1388" s="272" t="s">
        <v>66249</v>
      </c>
      <c r="AU1388" s="273">
        <v>3450</v>
      </c>
      <c r="AW1388" s="244" t="s">
        <v>11863</v>
      </c>
      <c r="AX1388" s="245">
        <v>200370.61</v>
      </c>
      <c r="AZ1388" s="230" t="s">
        <v>11244</v>
      </c>
      <c r="BA1388" s="231">
        <v>101205</v>
      </c>
      <c r="BC1388" s="209" t="s">
        <v>8699</v>
      </c>
      <c r="BD1388" s="210">
        <v>3573</v>
      </c>
    </row>
    <row r="1389" spans="5:56" x14ac:dyDescent="0.55000000000000004">
      <c r="E1389" s="282" t="s">
        <v>50964</v>
      </c>
      <c r="F1389" s="282"/>
      <c r="G1389" s="283">
        <v>43544.09</v>
      </c>
      <c r="I1389" s="242" t="s">
        <v>5664</v>
      </c>
      <c r="J1389" s="242"/>
      <c r="K1389" s="243">
        <v>196234.62</v>
      </c>
      <c r="M1389" s="224" t="s">
        <v>4867</v>
      </c>
      <c r="N1389" s="224"/>
      <c r="O1389" s="225">
        <v>6594</v>
      </c>
      <c r="Q1389" s="203" t="s">
        <v>1719</v>
      </c>
      <c r="R1389" s="203"/>
      <c r="S1389" s="204">
        <v>57638.38</v>
      </c>
      <c r="Y1389" t="s">
        <v>36150</v>
      </c>
      <c r="Z1389" s="284">
        <v>175030.74</v>
      </c>
      <c r="AB1389" s="276" t="s">
        <v>40140</v>
      </c>
      <c r="AC1389" s="277">
        <v>397.87</v>
      </c>
      <c r="AE1389" s="246" t="s">
        <v>54819</v>
      </c>
      <c r="AF1389" s="247">
        <v>16880.009999999998</v>
      </c>
      <c r="AH1389" s="226" t="s">
        <v>47779</v>
      </c>
      <c r="AI1389" s="227">
        <v>3638.3</v>
      </c>
      <c r="AK1389" s="207" t="s">
        <v>15955</v>
      </c>
      <c r="AL1389" s="208">
        <v>5578.63</v>
      </c>
      <c r="AM1389" s="93"/>
      <c r="AN1389" s="199" t="s">
        <v>13573</v>
      </c>
      <c r="AO1389" s="200">
        <v>31189.83</v>
      </c>
      <c r="AT1389" s="272" t="s">
        <v>51239</v>
      </c>
      <c r="AU1389" s="273">
        <v>43544.09</v>
      </c>
      <c r="AW1389" s="244" t="s">
        <v>11864</v>
      </c>
      <c r="AX1389" s="245">
        <v>196234.62</v>
      </c>
      <c r="AZ1389" s="230" t="s">
        <v>11246</v>
      </c>
      <c r="BA1389" s="231">
        <v>6594</v>
      </c>
      <c r="BC1389" s="209" t="s">
        <v>8950</v>
      </c>
      <c r="BD1389" s="210">
        <v>15550</v>
      </c>
    </row>
    <row r="1390" spans="5:56" x14ac:dyDescent="0.55000000000000004">
      <c r="E1390" s="282" t="s">
        <v>65690</v>
      </c>
      <c r="F1390" s="282"/>
      <c r="G1390" s="283">
        <v>147521.49</v>
      </c>
      <c r="I1390" s="242" t="s">
        <v>5665</v>
      </c>
      <c r="J1390" s="242"/>
      <c r="K1390" s="243">
        <v>216237.6</v>
      </c>
      <c r="M1390" s="224" t="s">
        <v>4770</v>
      </c>
      <c r="N1390" s="224"/>
      <c r="O1390" s="225">
        <v>46540.53</v>
      </c>
      <c r="Q1390" s="203" t="s">
        <v>1720</v>
      </c>
      <c r="R1390" s="203"/>
      <c r="S1390" s="204">
        <v>28692.91</v>
      </c>
      <c r="Y1390" t="s">
        <v>57331</v>
      </c>
      <c r="Z1390" s="284">
        <v>255397.59</v>
      </c>
      <c r="AB1390" s="276" t="s">
        <v>54908</v>
      </c>
      <c r="AC1390" s="277">
        <v>8600</v>
      </c>
      <c r="AE1390" s="246" t="s">
        <v>54820</v>
      </c>
      <c r="AF1390" s="247">
        <v>1291.3399999999999</v>
      </c>
      <c r="AH1390" s="226" t="s">
        <v>42171</v>
      </c>
      <c r="AI1390" s="227">
        <v>39817.64</v>
      </c>
      <c r="AK1390" s="207" t="s">
        <v>15956</v>
      </c>
      <c r="AL1390" s="208">
        <v>76.02</v>
      </c>
      <c r="AM1390" s="93"/>
      <c r="AN1390" s="199" t="s">
        <v>32108</v>
      </c>
      <c r="AO1390" s="200">
        <v>1152.03</v>
      </c>
      <c r="AR1390" s="284"/>
      <c r="AT1390" s="272" t="s">
        <v>51240</v>
      </c>
      <c r="AU1390" s="273">
        <v>147521.49</v>
      </c>
      <c r="AW1390" s="244" t="s">
        <v>11865</v>
      </c>
      <c r="AX1390" s="245">
        <v>216237.6</v>
      </c>
      <c r="AZ1390" s="230" t="s">
        <v>11247</v>
      </c>
      <c r="BA1390" s="231">
        <v>46540.53</v>
      </c>
      <c r="BC1390" s="209" t="s">
        <v>9283</v>
      </c>
      <c r="BD1390" s="210">
        <v>236187.31</v>
      </c>
    </row>
    <row r="1391" spans="5:56" x14ac:dyDescent="0.55000000000000004">
      <c r="E1391" s="282" t="s">
        <v>65691</v>
      </c>
      <c r="F1391" s="282"/>
      <c r="G1391" s="283">
        <v>86004.19</v>
      </c>
      <c r="I1391" s="242" t="s">
        <v>5666</v>
      </c>
      <c r="J1391" s="242"/>
      <c r="K1391" s="243">
        <v>5800</v>
      </c>
      <c r="M1391" s="224" t="s">
        <v>4771</v>
      </c>
      <c r="N1391" s="224"/>
      <c r="O1391" s="225">
        <v>19225.7</v>
      </c>
      <c r="Q1391" s="203" t="s">
        <v>1721</v>
      </c>
      <c r="R1391" s="203"/>
      <c r="S1391" s="204">
        <v>7559.72</v>
      </c>
      <c r="Y1391" t="s">
        <v>67287</v>
      </c>
      <c r="Z1391" s="284">
        <v>16875</v>
      </c>
      <c r="AB1391" s="276" t="s">
        <v>54909</v>
      </c>
      <c r="AC1391" s="277">
        <v>657.89</v>
      </c>
      <c r="AE1391" s="246" t="s">
        <v>54821</v>
      </c>
      <c r="AF1391" s="247">
        <v>3382.03</v>
      </c>
      <c r="AH1391" s="226" t="s">
        <v>15920</v>
      </c>
      <c r="AI1391" s="227">
        <v>335962.31</v>
      </c>
      <c r="AK1391" s="207" t="s">
        <v>15957</v>
      </c>
      <c r="AL1391" s="208">
        <v>2000</v>
      </c>
      <c r="AM1391" s="93"/>
      <c r="AN1391" s="199" t="s">
        <v>32109</v>
      </c>
      <c r="AO1391" s="200">
        <v>31851.97</v>
      </c>
      <c r="AR1391" s="284"/>
      <c r="AT1391" s="272" t="s">
        <v>51241</v>
      </c>
      <c r="AU1391" s="273">
        <v>86004.19</v>
      </c>
      <c r="AW1391" s="244" t="s">
        <v>11866</v>
      </c>
      <c r="AX1391" s="245">
        <v>5800</v>
      </c>
      <c r="AZ1391" s="230" t="s">
        <v>9702</v>
      </c>
      <c r="BA1391" s="231">
        <v>19225.7</v>
      </c>
      <c r="BC1391" s="209" t="s">
        <v>9587</v>
      </c>
      <c r="BD1391" s="210">
        <v>2618</v>
      </c>
    </row>
    <row r="1392" spans="5:56" x14ac:dyDescent="0.55000000000000004">
      <c r="E1392" s="282" t="s">
        <v>65693</v>
      </c>
      <c r="F1392" s="282"/>
      <c r="G1392" s="283">
        <v>20791.669999999998</v>
      </c>
      <c r="I1392" s="242" t="s">
        <v>5667</v>
      </c>
      <c r="J1392" s="242"/>
      <c r="K1392" s="243">
        <v>22000</v>
      </c>
      <c r="M1392" s="224" t="s">
        <v>4772</v>
      </c>
      <c r="N1392" s="224"/>
      <c r="O1392" s="225">
        <v>17490.57</v>
      </c>
      <c r="Q1392" s="203" t="s">
        <v>1722</v>
      </c>
      <c r="R1392" s="203"/>
      <c r="S1392" s="204">
        <v>41356</v>
      </c>
      <c r="Y1392" t="s">
        <v>67288</v>
      </c>
      <c r="Z1392" s="284">
        <v>1290.99</v>
      </c>
      <c r="AB1392" s="276" t="s">
        <v>51772</v>
      </c>
      <c r="AC1392" s="277">
        <v>931.21</v>
      </c>
      <c r="AE1392" s="246" t="s">
        <v>55838</v>
      </c>
      <c r="AF1392" s="247">
        <v>1166.44</v>
      </c>
      <c r="AH1392" s="226" t="s">
        <v>47780</v>
      </c>
      <c r="AI1392" s="227">
        <v>540</v>
      </c>
      <c r="AK1392" s="207" t="s">
        <v>15958</v>
      </c>
      <c r="AL1392" s="208">
        <v>10844.92</v>
      </c>
      <c r="AM1392" s="93"/>
      <c r="AN1392" s="199" t="s">
        <v>20737</v>
      </c>
      <c r="AO1392" s="200">
        <v>1152.03</v>
      </c>
      <c r="AR1392" s="284"/>
      <c r="AT1392" s="272" t="s">
        <v>51242</v>
      </c>
      <c r="AU1392" s="273">
        <v>20791.669999999998</v>
      </c>
      <c r="AW1392" s="244" t="s">
        <v>11867</v>
      </c>
      <c r="AX1392" s="245">
        <v>22000</v>
      </c>
      <c r="AZ1392" s="230" t="s">
        <v>11248</v>
      </c>
      <c r="BA1392" s="231">
        <v>17490.57</v>
      </c>
      <c r="BC1392" s="209" t="s">
        <v>9607</v>
      </c>
      <c r="BD1392" s="210">
        <v>12022.57</v>
      </c>
    </row>
    <row r="1393" spans="5:56" x14ac:dyDescent="0.55000000000000004">
      <c r="E1393" s="282" t="s">
        <v>50965</v>
      </c>
      <c r="F1393" s="282"/>
      <c r="G1393" s="283">
        <v>27193.95</v>
      </c>
      <c r="I1393" s="242" t="s">
        <v>5668</v>
      </c>
      <c r="J1393" s="242"/>
      <c r="K1393" s="243">
        <v>739386.84</v>
      </c>
      <c r="M1393" s="224" t="s">
        <v>4773</v>
      </c>
      <c r="N1393" s="224"/>
      <c r="O1393" s="225">
        <v>141751.23000000001</v>
      </c>
      <c r="Q1393" s="203" t="s">
        <v>1723</v>
      </c>
      <c r="R1393" s="203"/>
      <c r="S1393" s="204">
        <v>5708</v>
      </c>
      <c r="Y1393" t="s">
        <v>67289</v>
      </c>
      <c r="Z1393" s="284">
        <v>4056.75</v>
      </c>
      <c r="AB1393" s="276" t="s">
        <v>67088</v>
      </c>
      <c r="AC1393" s="277">
        <v>2041</v>
      </c>
      <c r="AE1393" s="246" t="s">
        <v>54822</v>
      </c>
      <c r="AF1393" s="247">
        <v>8290</v>
      </c>
      <c r="AH1393" s="226" t="s">
        <v>42172</v>
      </c>
      <c r="AI1393" s="227">
        <v>15840</v>
      </c>
      <c r="AK1393" s="207" t="s">
        <v>15959</v>
      </c>
      <c r="AL1393" s="208">
        <v>759.07</v>
      </c>
      <c r="AM1393" s="93"/>
      <c r="AN1393" s="199" t="s">
        <v>20739</v>
      </c>
      <c r="AO1393" s="200">
        <v>31851.97</v>
      </c>
      <c r="AR1393" s="284"/>
      <c r="AT1393" s="272" t="s">
        <v>51243</v>
      </c>
      <c r="AU1393" s="273">
        <v>27193.95</v>
      </c>
      <c r="AW1393" s="244" t="s">
        <v>11868</v>
      </c>
      <c r="AX1393" s="245">
        <v>739386.84</v>
      </c>
      <c r="AZ1393" s="230" t="s">
        <v>11249</v>
      </c>
      <c r="BA1393" s="231">
        <v>141751.23000000001</v>
      </c>
      <c r="BC1393" s="209" t="s">
        <v>9654</v>
      </c>
      <c r="BD1393" s="210">
        <v>50489.46</v>
      </c>
    </row>
    <row r="1394" spans="5:56" x14ac:dyDescent="0.55000000000000004">
      <c r="E1394" s="282" t="s">
        <v>50966</v>
      </c>
      <c r="F1394" s="282"/>
      <c r="G1394" s="283">
        <v>96990.720000000001</v>
      </c>
      <c r="I1394" s="242" t="s">
        <v>5669</v>
      </c>
      <c r="J1394" s="242"/>
      <c r="K1394" s="243">
        <v>140523.66</v>
      </c>
      <c r="M1394" s="224" t="s">
        <v>3653</v>
      </c>
      <c r="N1394" s="224"/>
      <c r="O1394" s="225">
        <v>4985.6400000000003</v>
      </c>
      <c r="Q1394" s="203" t="s">
        <v>1724</v>
      </c>
      <c r="R1394" s="203"/>
      <c r="S1394" s="204">
        <v>195</v>
      </c>
      <c r="Y1394" t="s">
        <v>67290</v>
      </c>
      <c r="Z1394">
        <v>156.96</v>
      </c>
      <c r="AB1394" s="276" t="s">
        <v>51773</v>
      </c>
      <c r="AC1394" s="277">
        <v>311.83999999999997</v>
      </c>
      <c r="AE1394" s="246" t="s">
        <v>63984</v>
      </c>
      <c r="AF1394" s="247">
        <v>9164.01</v>
      </c>
      <c r="AH1394" s="226" t="s">
        <v>15921</v>
      </c>
      <c r="AI1394" s="227">
        <v>59037.75</v>
      </c>
      <c r="AK1394" s="207" t="s">
        <v>15960</v>
      </c>
      <c r="AL1394" s="208">
        <v>2040</v>
      </c>
      <c r="AM1394" s="93"/>
      <c r="AN1394" s="199" t="s">
        <v>13574</v>
      </c>
      <c r="AO1394" s="200">
        <v>42606</v>
      </c>
      <c r="AR1394" s="284"/>
      <c r="AT1394" s="272" t="s">
        <v>51244</v>
      </c>
      <c r="AU1394" s="273">
        <v>96990.720000000001</v>
      </c>
      <c r="AW1394" s="244" t="s">
        <v>11869</v>
      </c>
      <c r="AX1394" s="245">
        <v>140523.66</v>
      </c>
      <c r="AZ1394" s="230" t="s">
        <v>9703</v>
      </c>
      <c r="BA1394" s="231">
        <v>4985.6400000000003</v>
      </c>
      <c r="BC1394" s="209" t="s">
        <v>9711</v>
      </c>
      <c r="BD1394" s="210">
        <v>3077.46</v>
      </c>
    </row>
    <row r="1395" spans="5:56" x14ac:dyDescent="0.55000000000000004">
      <c r="E1395" s="282" t="s">
        <v>50967</v>
      </c>
      <c r="F1395" s="282"/>
      <c r="G1395" s="283">
        <v>3472.59</v>
      </c>
      <c r="I1395" s="242" t="s">
        <v>5670</v>
      </c>
      <c r="J1395" s="242"/>
      <c r="K1395" s="243">
        <v>5459989.3499999996</v>
      </c>
      <c r="M1395" s="224" t="s">
        <v>4774</v>
      </c>
      <c r="N1395" s="224"/>
      <c r="O1395" s="225">
        <v>93849.69</v>
      </c>
      <c r="Q1395" s="203" t="s">
        <v>1725</v>
      </c>
      <c r="R1395" s="203"/>
      <c r="S1395" s="204">
        <v>28182</v>
      </c>
      <c r="Y1395" t="s">
        <v>66540</v>
      </c>
      <c r="Z1395" s="284">
        <v>63587.09</v>
      </c>
      <c r="AB1395" s="276" t="s">
        <v>51774</v>
      </c>
      <c r="AC1395" s="277">
        <v>1751.29</v>
      </c>
      <c r="AE1395" s="246" t="s">
        <v>51677</v>
      </c>
      <c r="AF1395" s="247">
        <v>20155.68</v>
      </c>
      <c r="AH1395" s="226" t="s">
        <v>40127</v>
      </c>
      <c r="AI1395" s="227">
        <v>55040</v>
      </c>
      <c r="AK1395" s="207" t="s">
        <v>15961</v>
      </c>
      <c r="AL1395" s="208">
        <v>4552.3999999999996</v>
      </c>
      <c r="AM1395" s="93"/>
      <c r="AN1395" s="199" t="s">
        <v>32110</v>
      </c>
      <c r="AO1395" s="200">
        <v>266.88</v>
      </c>
      <c r="AR1395" s="284"/>
      <c r="AT1395" s="272" t="s">
        <v>51245</v>
      </c>
      <c r="AU1395" s="273">
        <v>3472.59</v>
      </c>
      <c r="AW1395" s="244" t="s">
        <v>11870</v>
      </c>
      <c r="AX1395" s="245">
        <v>5459989.3499999996</v>
      </c>
      <c r="AZ1395" s="230" t="s">
        <v>11250</v>
      </c>
      <c r="BA1395" s="231">
        <v>93849.69</v>
      </c>
      <c r="BC1395" s="209" t="s">
        <v>11539</v>
      </c>
      <c r="BD1395" s="210">
        <v>384139.44</v>
      </c>
    </row>
    <row r="1396" spans="5:56" x14ac:dyDescent="0.55000000000000004">
      <c r="E1396" s="282" t="s">
        <v>50968</v>
      </c>
      <c r="F1396" s="282"/>
      <c r="G1396" s="283">
        <v>54661.75</v>
      </c>
      <c r="I1396" s="242" t="s">
        <v>5671</v>
      </c>
      <c r="J1396" s="242"/>
      <c r="K1396" s="243">
        <v>344914.98</v>
      </c>
      <c r="M1396" s="224" t="s">
        <v>4775</v>
      </c>
      <c r="N1396" s="224"/>
      <c r="O1396" s="225">
        <v>5862.33</v>
      </c>
      <c r="Q1396" s="203" t="s">
        <v>1726</v>
      </c>
      <c r="R1396" s="203"/>
      <c r="S1396" s="204">
        <v>12916</v>
      </c>
      <c r="Y1396" t="s">
        <v>67291</v>
      </c>
      <c r="Z1396">
        <v>321.39999999999998</v>
      </c>
      <c r="AB1396" s="276" t="s">
        <v>61840</v>
      </c>
      <c r="AC1396" s="277">
        <v>-159.85</v>
      </c>
      <c r="AE1396" s="246" t="s">
        <v>62944</v>
      </c>
      <c r="AF1396" s="247">
        <v>3705.5</v>
      </c>
      <c r="AH1396" s="226" t="s">
        <v>15922</v>
      </c>
      <c r="AI1396" s="227">
        <v>27800</v>
      </c>
      <c r="AK1396" s="207" t="s">
        <v>15962</v>
      </c>
      <c r="AL1396" s="208">
        <v>6888.4</v>
      </c>
      <c r="AM1396" s="93"/>
      <c r="AN1396" s="199" t="s">
        <v>32111</v>
      </c>
      <c r="AO1396" s="200">
        <v>1527.25</v>
      </c>
      <c r="AR1396" s="284"/>
      <c r="AT1396" s="272" t="s">
        <v>51246</v>
      </c>
      <c r="AU1396" s="273">
        <v>54661.75</v>
      </c>
      <c r="AW1396" s="244" t="s">
        <v>11871</v>
      </c>
      <c r="AX1396" s="245">
        <v>344914.98</v>
      </c>
      <c r="AZ1396" s="230" t="s">
        <v>9704</v>
      </c>
      <c r="BA1396" s="231">
        <v>5862.33</v>
      </c>
      <c r="BC1396" s="209" t="s">
        <v>12223</v>
      </c>
      <c r="BD1396" s="210">
        <v>2490.19</v>
      </c>
    </row>
    <row r="1397" spans="5:56" x14ac:dyDescent="0.55000000000000004">
      <c r="E1397" s="282" t="s">
        <v>50969</v>
      </c>
      <c r="F1397" s="282"/>
      <c r="G1397" s="283">
        <v>13552.28</v>
      </c>
      <c r="I1397" s="242" t="s">
        <v>5672</v>
      </c>
      <c r="J1397" s="242"/>
      <c r="K1397" s="243">
        <v>49694332.020000003</v>
      </c>
      <c r="M1397" s="224" t="s">
        <v>4868</v>
      </c>
      <c r="N1397" s="224"/>
      <c r="O1397" s="225">
        <v>8516.56</v>
      </c>
      <c r="Q1397" s="203" t="s">
        <v>1727</v>
      </c>
      <c r="R1397" s="203"/>
      <c r="S1397" s="204">
        <v>5370.04</v>
      </c>
      <c r="Y1397" t="s">
        <v>64116</v>
      </c>
      <c r="Z1397" s="284">
        <v>1911.65</v>
      </c>
      <c r="AB1397" s="276" t="s">
        <v>67089</v>
      </c>
      <c r="AC1397" s="277">
        <v>5.39</v>
      </c>
      <c r="AE1397" s="246" t="s">
        <v>59480</v>
      </c>
      <c r="AF1397" s="247">
        <v>-79.55</v>
      </c>
      <c r="AH1397" s="226" t="s">
        <v>15923</v>
      </c>
      <c r="AI1397" s="227">
        <v>35270</v>
      </c>
      <c r="AK1397" s="207" t="s">
        <v>15963</v>
      </c>
      <c r="AL1397" s="208">
        <v>1623.1</v>
      </c>
      <c r="AM1397" s="93"/>
      <c r="AN1397" s="199" t="s">
        <v>13575</v>
      </c>
      <c r="AO1397" s="200">
        <v>42606</v>
      </c>
      <c r="AR1397" s="284"/>
      <c r="AT1397" s="272" t="s">
        <v>51247</v>
      </c>
      <c r="AU1397" s="273">
        <v>13552.28</v>
      </c>
      <c r="AW1397" s="244" t="s">
        <v>11872</v>
      </c>
      <c r="AX1397" s="245">
        <v>49694332.020000003</v>
      </c>
      <c r="AZ1397" s="230" t="s">
        <v>11251</v>
      </c>
      <c r="BA1397" s="231">
        <v>8516.56</v>
      </c>
      <c r="BC1397" s="209" t="s">
        <v>9842</v>
      </c>
      <c r="BD1397" s="210">
        <v>988288.43</v>
      </c>
    </row>
    <row r="1398" spans="5:56" x14ac:dyDescent="0.55000000000000004">
      <c r="E1398" s="282" t="s">
        <v>50970</v>
      </c>
      <c r="F1398" s="282"/>
      <c r="G1398" s="283">
        <v>13017.92</v>
      </c>
      <c r="I1398" s="242" t="s">
        <v>5673</v>
      </c>
      <c r="J1398" s="242"/>
      <c r="K1398" s="243">
        <v>444227.94</v>
      </c>
      <c r="M1398" s="224" t="s">
        <v>4776</v>
      </c>
      <c r="N1398" s="224"/>
      <c r="O1398" s="225">
        <v>105710.17</v>
      </c>
      <c r="Q1398" s="203" t="s">
        <v>1728</v>
      </c>
      <c r="R1398" s="203"/>
      <c r="S1398" s="204">
        <v>1931</v>
      </c>
      <c r="Y1398" t="s">
        <v>63639</v>
      </c>
      <c r="Z1398" s="284">
        <v>9351.57</v>
      </c>
      <c r="AB1398" s="276" t="s">
        <v>61305</v>
      </c>
      <c r="AC1398" s="277">
        <v>245.17</v>
      </c>
      <c r="AE1398" s="246" t="s">
        <v>63985</v>
      </c>
      <c r="AF1398" s="247">
        <v>1326.07</v>
      </c>
      <c r="AH1398" s="226" t="s">
        <v>15924</v>
      </c>
      <c r="AI1398" s="227">
        <v>39337.5</v>
      </c>
      <c r="AK1398" s="207" t="s">
        <v>15964</v>
      </c>
      <c r="AL1398" s="208">
        <v>3647</v>
      </c>
      <c r="AM1398" s="93"/>
      <c r="AN1398" s="199" t="s">
        <v>20761</v>
      </c>
      <c r="AO1398" s="200">
        <v>266.88</v>
      </c>
      <c r="AR1398" s="284"/>
      <c r="AT1398" s="272" t="s">
        <v>51248</v>
      </c>
      <c r="AU1398" s="273">
        <v>13017.92</v>
      </c>
      <c r="AW1398" s="244" t="s">
        <v>11873</v>
      </c>
      <c r="AX1398" s="245">
        <v>444227.94</v>
      </c>
      <c r="AZ1398" s="230" t="s">
        <v>9706</v>
      </c>
      <c r="BA1398" s="231">
        <v>105710.17</v>
      </c>
      <c r="BC1398" s="209" t="s">
        <v>6691</v>
      </c>
      <c r="BD1398" s="210">
        <v>42301.46</v>
      </c>
    </row>
    <row r="1399" spans="5:56" x14ac:dyDescent="0.55000000000000004">
      <c r="E1399" s="282" t="s">
        <v>50971</v>
      </c>
      <c r="F1399" s="282"/>
      <c r="G1399" s="283">
        <v>49588.58</v>
      </c>
      <c r="I1399" s="242" t="s">
        <v>5674</v>
      </c>
      <c r="J1399" s="242"/>
      <c r="K1399" s="243">
        <v>475258.23</v>
      </c>
      <c r="M1399" s="224" t="s">
        <v>4777</v>
      </c>
      <c r="N1399" s="224"/>
      <c r="O1399" s="225">
        <v>641184</v>
      </c>
      <c r="Q1399" s="203" t="s">
        <v>1729</v>
      </c>
      <c r="R1399" s="203"/>
      <c r="S1399" s="204">
        <v>6449</v>
      </c>
      <c r="Y1399" t="s">
        <v>71340</v>
      </c>
      <c r="Z1399" s="284">
        <v>28422.080000000002</v>
      </c>
      <c r="AB1399" s="276" t="s">
        <v>64052</v>
      </c>
      <c r="AC1399" s="277">
        <v>17500</v>
      </c>
      <c r="AE1399" s="246" t="s">
        <v>36039</v>
      </c>
      <c r="AF1399" s="247">
        <v>7940.07</v>
      </c>
      <c r="AH1399" s="226" t="s">
        <v>34583</v>
      </c>
      <c r="AI1399" s="227">
        <v>17600</v>
      </c>
      <c r="AK1399" s="207" t="s">
        <v>15965</v>
      </c>
      <c r="AL1399" s="208">
        <v>1638</v>
      </c>
      <c r="AM1399" s="93"/>
      <c r="AN1399" s="199" t="s">
        <v>20762</v>
      </c>
      <c r="AO1399" s="200">
        <v>1527.25</v>
      </c>
      <c r="AR1399" s="284"/>
      <c r="AT1399" s="272" t="s">
        <v>51249</v>
      </c>
      <c r="AU1399" s="273">
        <v>49588.58</v>
      </c>
      <c r="AW1399" s="244" t="s">
        <v>11874</v>
      </c>
      <c r="AX1399" s="245">
        <v>475258.23</v>
      </c>
      <c r="AZ1399" s="230" t="s">
        <v>9707</v>
      </c>
      <c r="BA1399" s="231">
        <v>641184</v>
      </c>
      <c r="BC1399" s="209" t="s">
        <v>7359</v>
      </c>
      <c r="BD1399" s="210">
        <v>24609.96</v>
      </c>
    </row>
    <row r="1400" spans="5:56" x14ac:dyDescent="0.55000000000000004">
      <c r="E1400" s="282" t="s">
        <v>50972</v>
      </c>
      <c r="F1400" s="282"/>
      <c r="G1400" s="283">
        <v>3976.05</v>
      </c>
      <c r="I1400" s="242" t="s">
        <v>5675</v>
      </c>
      <c r="J1400" s="242"/>
      <c r="K1400" s="243">
        <v>500308.52</v>
      </c>
      <c r="M1400" s="224" t="s">
        <v>4778</v>
      </c>
      <c r="N1400" s="224"/>
      <c r="O1400" s="225">
        <v>42059.12</v>
      </c>
      <c r="Q1400" s="203" t="s">
        <v>1730</v>
      </c>
      <c r="R1400" s="203"/>
      <c r="S1400" s="204">
        <v>2283</v>
      </c>
      <c r="Y1400" t="s">
        <v>71341</v>
      </c>
      <c r="Z1400" s="284">
        <v>5870.18</v>
      </c>
      <c r="AB1400" s="276" t="s">
        <v>36080</v>
      </c>
      <c r="AC1400" s="277">
        <v>1600</v>
      </c>
      <c r="AE1400" s="246" t="s">
        <v>34584</v>
      </c>
      <c r="AF1400" s="247">
        <v>21300</v>
      </c>
      <c r="AH1400" s="226" t="s">
        <v>49649</v>
      </c>
      <c r="AI1400" s="227">
        <v>13797.92</v>
      </c>
      <c r="AK1400" s="207" t="s">
        <v>15966</v>
      </c>
      <c r="AL1400" s="208">
        <v>403</v>
      </c>
      <c r="AM1400" s="93"/>
      <c r="AN1400" s="199" t="s">
        <v>32112</v>
      </c>
      <c r="AO1400" s="200">
        <v>3247.61</v>
      </c>
      <c r="AR1400" s="284"/>
      <c r="AT1400" s="272" t="s">
        <v>51250</v>
      </c>
      <c r="AU1400" s="273">
        <v>3976.05</v>
      </c>
      <c r="AW1400" s="244" t="s">
        <v>11875</v>
      </c>
      <c r="AX1400" s="245">
        <v>500308.52</v>
      </c>
      <c r="AZ1400" s="230" t="s">
        <v>11253</v>
      </c>
      <c r="BA1400" s="231">
        <v>42059.12</v>
      </c>
      <c r="BC1400" s="209" t="s">
        <v>7601</v>
      </c>
      <c r="BD1400" s="210">
        <v>13029.66</v>
      </c>
    </row>
    <row r="1401" spans="5:56" x14ac:dyDescent="0.55000000000000004">
      <c r="E1401" s="282" t="s">
        <v>50974</v>
      </c>
      <c r="F1401" s="282"/>
      <c r="G1401" s="283">
        <v>1733.15</v>
      </c>
      <c r="I1401" s="242" t="s">
        <v>5676</v>
      </c>
      <c r="J1401" s="242"/>
      <c r="K1401" s="243">
        <v>120091.48</v>
      </c>
      <c r="M1401" s="224" t="s">
        <v>4780</v>
      </c>
      <c r="N1401" s="224"/>
      <c r="O1401" s="225">
        <v>218925.99</v>
      </c>
      <c r="Q1401" s="203" t="s">
        <v>1731</v>
      </c>
      <c r="R1401" s="203"/>
      <c r="S1401" s="204">
        <v>1142</v>
      </c>
      <c r="Y1401" t="s">
        <v>48771</v>
      </c>
      <c r="Z1401" s="284">
        <v>25237.4</v>
      </c>
      <c r="AB1401" s="276" t="s">
        <v>67090</v>
      </c>
      <c r="AC1401" s="277">
        <v>5305</v>
      </c>
      <c r="AE1401" s="246" t="s">
        <v>54823</v>
      </c>
      <c r="AF1401" s="247">
        <v>9277.5</v>
      </c>
      <c r="AH1401" s="226" t="s">
        <v>36036</v>
      </c>
      <c r="AI1401" s="227">
        <v>1875</v>
      </c>
      <c r="AK1401" s="207" t="s">
        <v>15967</v>
      </c>
      <c r="AL1401" s="208">
        <v>930</v>
      </c>
      <c r="AM1401" s="93"/>
      <c r="AN1401" s="199" t="s">
        <v>32113</v>
      </c>
      <c r="AO1401" s="200">
        <v>5707.67</v>
      </c>
      <c r="AT1401" s="272" t="s">
        <v>51252</v>
      </c>
      <c r="AU1401" s="273">
        <v>1733.15</v>
      </c>
      <c r="AW1401" s="244" t="s">
        <v>11876</v>
      </c>
      <c r="AX1401" s="245">
        <v>120091.48</v>
      </c>
      <c r="AZ1401" s="230" t="s">
        <v>11255</v>
      </c>
      <c r="BA1401" s="231">
        <v>218925.99</v>
      </c>
      <c r="BC1401" s="209" t="s">
        <v>7770</v>
      </c>
      <c r="BD1401" s="210">
        <v>3325.56</v>
      </c>
    </row>
    <row r="1402" spans="5:56" x14ac:dyDescent="0.55000000000000004">
      <c r="E1402" s="282" t="s">
        <v>50975</v>
      </c>
      <c r="F1402" s="282"/>
      <c r="G1402" s="283">
        <v>104760.91</v>
      </c>
      <c r="I1402" s="242" t="s">
        <v>5677</v>
      </c>
      <c r="J1402" s="242"/>
      <c r="K1402" s="243">
        <v>332988.78000000003</v>
      </c>
      <c r="M1402" s="224" t="s">
        <v>3655</v>
      </c>
      <c r="N1402" s="224"/>
      <c r="O1402" s="225">
        <v>31220.63</v>
      </c>
      <c r="Q1402" s="203" t="s">
        <v>1732</v>
      </c>
      <c r="R1402" s="203"/>
      <c r="S1402" s="204">
        <v>11415</v>
      </c>
      <c r="Y1402" t="s">
        <v>63086</v>
      </c>
      <c r="Z1402">
        <v>138.58000000000001</v>
      </c>
      <c r="AB1402" s="276" t="s">
        <v>61306</v>
      </c>
      <c r="AC1402" s="277">
        <v>1641.25</v>
      </c>
      <c r="AE1402" s="246" t="s">
        <v>34585</v>
      </c>
      <c r="AF1402" s="247">
        <v>217803.57</v>
      </c>
      <c r="AH1402" s="226" t="s">
        <v>51669</v>
      </c>
      <c r="AI1402" s="227">
        <v>600</v>
      </c>
      <c r="AK1402" s="207" t="s">
        <v>15968</v>
      </c>
      <c r="AL1402" s="208">
        <v>42089.57</v>
      </c>
      <c r="AM1402" s="93"/>
      <c r="AN1402" s="199" t="s">
        <v>32114</v>
      </c>
      <c r="AO1402" s="200">
        <v>31779.3</v>
      </c>
      <c r="AR1402" s="284"/>
      <c r="AT1402" s="272" t="s">
        <v>51253</v>
      </c>
      <c r="AU1402" s="273">
        <v>104760.91</v>
      </c>
      <c r="AW1402" s="244" t="s">
        <v>11877</v>
      </c>
      <c r="AX1402" s="245">
        <v>332988.78000000003</v>
      </c>
      <c r="AZ1402" s="230" t="s">
        <v>9708</v>
      </c>
      <c r="BA1402" s="231">
        <v>31220.63</v>
      </c>
      <c r="BC1402" s="209" t="s">
        <v>8314</v>
      </c>
      <c r="BD1402" s="210">
        <v>21781.74</v>
      </c>
    </row>
    <row r="1403" spans="5:56" x14ac:dyDescent="0.55000000000000004">
      <c r="E1403" s="282" t="s">
        <v>50978</v>
      </c>
      <c r="F1403" s="282"/>
      <c r="G1403" s="283">
        <v>330659.13</v>
      </c>
      <c r="I1403" s="242" t="s">
        <v>5678</v>
      </c>
      <c r="J1403" s="242"/>
      <c r="K1403" s="243">
        <v>5349367.68</v>
      </c>
      <c r="M1403" s="224" t="s">
        <v>4782</v>
      </c>
      <c r="N1403" s="224"/>
      <c r="O1403" s="225">
        <v>71374</v>
      </c>
      <c r="Q1403" s="203" t="s">
        <v>1733</v>
      </c>
      <c r="R1403" s="203"/>
      <c r="S1403" s="204">
        <v>86765</v>
      </c>
      <c r="Y1403" t="s">
        <v>71342</v>
      </c>
      <c r="Z1403" s="284">
        <v>6142.2</v>
      </c>
      <c r="AB1403" s="276" t="s">
        <v>36081</v>
      </c>
      <c r="AC1403" s="277">
        <v>1992.55</v>
      </c>
      <c r="AE1403" s="246" t="s">
        <v>57254</v>
      </c>
      <c r="AF1403" s="247">
        <v>155750</v>
      </c>
      <c r="AH1403" s="226" t="s">
        <v>15925</v>
      </c>
      <c r="AI1403" s="227">
        <v>1655.23</v>
      </c>
      <c r="AK1403" s="207" t="s">
        <v>15969</v>
      </c>
      <c r="AL1403" s="208">
        <v>2844.29</v>
      </c>
      <c r="AM1403" s="93"/>
      <c r="AN1403" s="199" t="s">
        <v>20795</v>
      </c>
      <c r="AO1403" s="200">
        <v>3247.61</v>
      </c>
      <c r="AR1403" s="284"/>
      <c r="AT1403" s="272" t="s">
        <v>51256</v>
      </c>
      <c r="AU1403" s="273">
        <v>330659.13</v>
      </c>
      <c r="AW1403" s="244" t="s">
        <v>11878</v>
      </c>
      <c r="AX1403" s="245">
        <v>5349367.68</v>
      </c>
      <c r="AZ1403" s="230" t="s">
        <v>11258</v>
      </c>
      <c r="BA1403" s="231">
        <v>71374</v>
      </c>
      <c r="BC1403" s="209" t="s">
        <v>8529</v>
      </c>
      <c r="BD1403" s="210">
        <v>7448.57</v>
      </c>
    </row>
    <row r="1404" spans="5:56" x14ac:dyDescent="0.55000000000000004">
      <c r="E1404" s="282" t="s">
        <v>50979</v>
      </c>
      <c r="F1404" s="282"/>
      <c r="G1404" s="283">
        <v>79670.539999999994</v>
      </c>
      <c r="I1404" s="242" t="s">
        <v>5679</v>
      </c>
      <c r="J1404" s="242"/>
      <c r="K1404" s="243">
        <v>194728.78</v>
      </c>
      <c r="M1404" s="224" t="s">
        <v>4783</v>
      </c>
      <c r="N1404" s="224"/>
      <c r="O1404" s="225">
        <v>143388</v>
      </c>
      <c r="Q1404" s="203" t="s">
        <v>1734</v>
      </c>
      <c r="R1404" s="203"/>
      <c r="S1404" s="204">
        <v>1522</v>
      </c>
      <c r="Y1404" t="s">
        <v>61900</v>
      </c>
      <c r="Z1404" s="284">
        <v>8040</v>
      </c>
      <c r="AB1404" s="276" t="s">
        <v>40141</v>
      </c>
      <c r="AC1404" s="277">
        <v>107986.34</v>
      </c>
      <c r="AE1404" s="246" t="s">
        <v>47782</v>
      </c>
      <c r="AF1404" s="247">
        <v>11141.72</v>
      </c>
      <c r="AH1404" s="226" t="s">
        <v>15926</v>
      </c>
      <c r="AI1404" s="227">
        <v>48881.49</v>
      </c>
      <c r="AK1404" s="207" t="s">
        <v>15970</v>
      </c>
      <c r="AL1404" s="208">
        <v>31.31</v>
      </c>
      <c r="AM1404" s="93"/>
      <c r="AN1404" s="199" t="s">
        <v>20796</v>
      </c>
      <c r="AO1404" s="200">
        <v>5707.67</v>
      </c>
      <c r="AR1404" s="284"/>
      <c r="AT1404" s="272" t="s">
        <v>51257</v>
      </c>
      <c r="AU1404" s="273">
        <v>79670.539999999994</v>
      </c>
      <c r="AW1404" s="244" t="s">
        <v>11879</v>
      </c>
      <c r="AX1404" s="245">
        <v>194728.78</v>
      </c>
      <c r="AZ1404" s="230" t="s">
        <v>11259</v>
      </c>
      <c r="BA1404" s="231">
        <v>143388</v>
      </c>
      <c r="BC1404" s="209" t="s">
        <v>8700</v>
      </c>
      <c r="BD1404" s="210">
        <v>2799</v>
      </c>
    </row>
    <row r="1405" spans="5:56" x14ac:dyDescent="0.55000000000000004">
      <c r="E1405" s="282" t="s">
        <v>50980</v>
      </c>
      <c r="F1405" s="282"/>
      <c r="G1405" s="283">
        <v>2269.35</v>
      </c>
      <c r="I1405" s="242" t="s">
        <v>5680</v>
      </c>
      <c r="J1405" s="242"/>
      <c r="K1405" s="243">
        <v>31579898.52</v>
      </c>
      <c r="M1405" s="224" t="s">
        <v>4784</v>
      </c>
      <c r="N1405" s="224"/>
      <c r="O1405" s="225">
        <v>175710.25</v>
      </c>
      <c r="Q1405" s="203" t="s">
        <v>1735</v>
      </c>
      <c r="R1405" s="203"/>
      <c r="S1405" s="204">
        <v>2089</v>
      </c>
      <c r="Y1405" t="s">
        <v>61901</v>
      </c>
      <c r="Z1405">
        <v>615.05999999999995</v>
      </c>
      <c r="AB1405" s="276" t="s">
        <v>16709</v>
      </c>
      <c r="AC1405" s="277">
        <v>1548.31</v>
      </c>
      <c r="AE1405" s="246" t="s">
        <v>44425</v>
      </c>
      <c r="AF1405" s="247">
        <v>1050</v>
      </c>
      <c r="AH1405" s="226" t="s">
        <v>36037</v>
      </c>
      <c r="AI1405" s="227">
        <v>36644.25</v>
      </c>
      <c r="AK1405" s="207" t="s">
        <v>15971</v>
      </c>
      <c r="AL1405" s="208">
        <v>6143.15</v>
      </c>
      <c r="AM1405" s="93"/>
      <c r="AN1405" s="199" t="s">
        <v>20798</v>
      </c>
      <c r="AO1405" s="200">
        <v>31779.3</v>
      </c>
      <c r="AR1405" s="284"/>
      <c r="AT1405" s="272" t="s">
        <v>51258</v>
      </c>
      <c r="AU1405" s="273">
        <v>2269.35</v>
      </c>
      <c r="AW1405" s="244" t="s">
        <v>11880</v>
      </c>
      <c r="AX1405" s="245">
        <v>31579898.52</v>
      </c>
      <c r="AZ1405" s="230" t="s">
        <v>11260</v>
      </c>
      <c r="BA1405" s="231">
        <v>175710.25</v>
      </c>
      <c r="BC1405" s="209" t="s">
        <v>8951</v>
      </c>
      <c r="BD1405" s="210">
        <v>19837.96</v>
      </c>
    </row>
    <row r="1406" spans="5:56" x14ac:dyDescent="0.55000000000000004">
      <c r="E1406" s="282" t="s">
        <v>65694</v>
      </c>
      <c r="F1406" s="282"/>
      <c r="G1406" s="283">
        <v>30917</v>
      </c>
      <c r="I1406" s="242" t="s">
        <v>5681</v>
      </c>
      <c r="J1406" s="242"/>
      <c r="K1406" s="243">
        <v>499631.41</v>
      </c>
      <c r="M1406" s="224" t="s">
        <v>4871</v>
      </c>
      <c r="N1406" s="224"/>
      <c r="O1406" s="225">
        <v>3868.54</v>
      </c>
      <c r="Q1406" s="203" t="s">
        <v>1736</v>
      </c>
      <c r="R1406" s="203"/>
      <c r="S1406" s="204">
        <v>24.43</v>
      </c>
      <c r="Y1406" t="s">
        <v>63087</v>
      </c>
      <c r="Z1406">
        <v>13.46</v>
      </c>
      <c r="AB1406" s="276" t="s">
        <v>46711</v>
      </c>
      <c r="AC1406" s="277">
        <v>41814.54</v>
      </c>
      <c r="AE1406" s="246" t="s">
        <v>63986</v>
      </c>
      <c r="AF1406" s="247">
        <v>2400</v>
      </c>
      <c r="AH1406" s="226" t="s">
        <v>40128</v>
      </c>
      <c r="AI1406" s="227">
        <v>20894.14</v>
      </c>
      <c r="AK1406" s="207" t="s">
        <v>15972</v>
      </c>
      <c r="AL1406" s="208">
        <v>1494.12</v>
      </c>
      <c r="AM1406" s="93"/>
      <c r="AN1406" s="199" t="s">
        <v>32115</v>
      </c>
      <c r="AO1406" s="200">
        <v>9500</v>
      </c>
      <c r="AR1406" s="284"/>
      <c r="AT1406" s="272" t="s">
        <v>51260</v>
      </c>
      <c r="AU1406" s="273">
        <v>30917</v>
      </c>
      <c r="AW1406" s="244" t="s">
        <v>11881</v>
      </c>
      <c r="AX1406" s="245">
        <v>499631.41</v>
      </c>
      <c r="AZ1406" s="230" t="s">
        <v>11261</v>
      </c>
      <c r="BA1406" s="231">
        <v>3868.54</v>
      </c>
      <c r="BC1406" s="209" t="s">
        <v>9284</v>
      </c>
      <c r="BD1406" s="210">
        <v>319040.2</v>
      </c>
    </row>
    <row r="1407" spans="5:56" x14ac:dyDescent="0.55000000000000004">
      <c r="E1407" s="282" t="s">
        <v>50982</v>
      </c>
      <c r="F1407" s="282"/>
      <c r="G1407" s="283">
        <v>8264.31</v>
      </c>
      <c r="I1407" s="242" t="s">
        <v>5682</v>
      </c>
      <c r="J1407" s="242"/>
      <c r="K1407" s="243">
        <v>91100.82</v>
      </c>
      <c r="M1407" s="224" t="s">
        <v>4872</v>
      </c>
      <c r="N1407" s="224"/>
      <c r="O1407" s="225">
        <v>6014</v>
      </c>
      <c r="Q1407" s="203" t="s">
        <v>1737</v>
      </c>
      <c r="R1407" s="203"/>
      <c r="S1407" s="204">
        <v>381</v>
      </c>
      <c r="Y1407" t="s">
        <v>55003</v>
      </c>
      <c r="Z1407" s="284">
        <v>32623.74</v>
      </c>
      <c r="AB1407" s="276" t="s">
        <v>70400</v>
      </c>
      <c r="AC1407" s="277">
        <v>556.29999999999995</v>
      </c>
      <c r="AE1407" s="246" t="s">
        <v>54824</v>
      </c>
      <c r="AF1407" s="247">
        <v>77429.179999999993</v>
      </c>
      <c r="AH1407" s="226" t="s">
        <v>15927</v>
      </c>
      <c r="AI1407" s="227">
        <v>700</v>
      </c>
      <c r="AK1407" s="207" t="s">
        <v>15973</v>
      </c>
      <c r="AL1407" s="208">
        <v>36076.44</v>
      </c>
      <c r="AM1407" s="93"/>
      <c r="AN1407" s="199" t="s">
        <v>32116</v>
      </c>
      <c r="AO1407" s="200">
        <v>2095.12</v>
      </c>
      <c r="AR1407" s="284"/>
      <c r="AT1407" s="272" t="s">
        <v>51261</v>
      </c>
      <c r="AU1407" s="273">
        <v>8264.31</v>
      </c>
      <c r="AW1407" s="244" t="s">
        <v>11882</v>
      </c>
      <c r="AX1407" s="245">
        <v>91100.82</v>
      </c>
      <c r="AZ1407" s="230" t="s">
        <v>11262</v>
      </c>
      <c r="BA1407" s="231">
        <v>6014</v>
      </c>
      <c r="BC1407" s="209" t="s">
        <v>9655</v>
      </c>
      <c r="BD1407" s="210">
        <v>22632.9</v>
      </c>
    </row>
    <row r="1408" spans="5:56" x14ac:dyDescent="0.55000000000000004">
      <c r="E1408" s="282" t="s">
        <v>65695</v>
      </c>
      <c r="F1408" s="282"/>
      <c r="G1408" s="283">
        <v>38039.53</v>
      </c>
      <c r="I1408" s="242" t="s">
        <v>5683</v>
      </c>
      <c r="J1408" s="242"/>
      <c r="K1408" s="243">
        <v>168584.07</v>
      </c>
      <c r="M1408" s="224" t="s">
        <v>4873</v>
      </c>
      <c r="N1408" s="224"/>
      <c r="O1408" s="225">
        <v>2908</v>
      </c>
      <c r="Q1408" s="203" t="s">
        <v>4056</v>
      </c>
      <c r="R1408" s="203"/>
      <c r="S1408" s="204">
        <v>761</v>
      </c>
      <c r="Y1408" t="s">
        <v>33311</v>
      </c>
      <c r="Z1408">
        <v>858.01</v>
      </c>
      <c r="AB1408" s="276" t="s">
        <v>48727</v>
      </c>
      <c r="AC1408" s="277">
        <v>0.91</v>
      </c>
      <c r="AE1408" s="246" t="s">
        <v>47783</v>
      </c>
      <c r="AF1408" s="247">
        <v>244.95</v>
      </c>
      <c r="AH1408" s="226" t="s">
        <v>36038</v>
      </c>
      <c r="AI1408" s="227">
        <v>12012.84</v>
      </c>
      <c r="AK1408" s="207" t="s">
        <v>15974</v>
      </c>
      <c r="AL1408" s="208">
        <v>3321.15</v>
      </c>
      <c r="AM1408" s="93"/>
      <c r="AN1408" s="199" t="s">
        <v>32117</v>
      </c>
      <c r="AO1408" s="200">
        <v>1163.08</v>
      </c>
      <c r="AR1408" s="284"/>
      <c r="AT1408" s="272" t="s">
        <v>51262</v>
      </c>
      <c r="AU1408" s="273">
        <v>38039.53</v>
      </c>
      <c r="AW1408" s="244" t="s">
        <v>11883</v>
      </c>
      <c r="AX1408" s="245">
        <v>168584.07</v>
      </c>
      <c r="AZ1408" s="230" t="s">
        <v>11263</v>
      </c>
      <c r="BA1408" s="231">
        <v>2908</v>
      </c>
      <c r="BC1408" s="209" t="s">
        <v>11540</v>
      </c>
      <c r="BD1408" s="210">
        <v>194154.28</v>
      </c>
    </row>
    <row r="1409" spans="5:56" x14ac:dyDescent="0.55000000000000004">
      <c r="E1409" s="282" t="s">
        <v>50983</v>
      </c>
      <c r="F1409" s="282"/>
      <c r="G1409" s="283">
        <v>4295.25</v>
      </c>
      <c r="I1409" s="242" t="s">
        <v>5684</v>
      </c>
      <c r="J1409" s="242"/>
      <c r="K1409" s="243">
        <v>817741.59</v>
      </c>
      <c r="M1409" s="224" t="s">
        <v>4874</v>
      </c>
      <c r="N1409" s="224"/>
      <c r="O1409" s="225">
        <v>6459</v>
      </c>
      <c r="Q1409" s="203" t="s">
        <v>1738</v>
      </c>
      <c r="R1409" s="203"/>
      <c r="S1409" s="204">
        <v>9038.86</v>
      </c>
      <c r="Y1409" t="s">
        <v>33314</v>
      </c>
      <c r="Z1409" s="284">
        <v>4933.5200000000004</v>
      </c>
      <c r="AB1409" s="276" t="s">
        <v>46712</v>
      </c>
      <c r="AC1409" s="277">
        <v>41.32</v>
      </c>
      <c r="AE1409" s="246" t="s">
        <v>34586</v>
      </c>
      <c r="AF1409" s="247">
        <v>37752</v>
      </c>
      <c r="AH1409" s="226" t="s">
        <v>47781</v>
      </c>
      <c r="AI1409" s="227">
        <v>106.29</v>
      </c>
      <c r="AK1409" s="207" t="s">
        <v>15975</v>
      </c>
      <c r="AL1409" s="208">
        <v>16.75</v>
      </c>
      <c r="AM1409" s="93"/>
      <c r="AN1409" s="199" t="s">
        <v>32118</v>
      </c>
      <c r="AO1409" s="200">
        <v>426.99</v>
      </c>
      <c r="AR1409" s="284"/>
      <c r="AT1409" s="272" t="s">
        <v>51263</v>
      </c>
      <c r="AU1409" s="273">
        <v>4295.25</v>
      </c>
      <c r="AW1409" s="244" t="s">
        <v>11884</v>
      </c>
      <c r="AX1409" s="245">
        <v>817741.59</v>
      </c>
      <c r="AZ1409" s="230" t="s">
        <v>11264</v>
      </c>
      <c r="BA1409" s="231">
        <v>6459</v>
      </c>
      <c r="BC1409" s="209" t="s">
        <v>9843</v>
      </c>
      <c r="BD1409" s="210">
        <v>670961.29</v>
      </c>
    </row>
    <row r="1410" spans="5:56" x14ac:dyDescent="0.55000000000000004">
      <c r="E1410" s="282" t="s">
        <v>50984</v>
      </c>
      <c r="F1410" s="282"/>
      <c r="G1410" s="283">
        <v>278898.56</v>
      </c>
      <c r="I1410" s="242" t="s">
        <v>5685</v>
      </c>
      <c r="J1410" s="242"/>
      <c r="K1410" s="243">
        <v>803706.99</v>
      </c>
      <c r="M1410" s="224" t="s">
        <v>4875</v>
      </c>
      <c r="N1410" s="224"/>
      <c r="O1410" s="225">
        <v>298.37</v>
      </c>
      <c r="Q1410" s="203" t="s">
        <v>1739</v>
      </c>
      <c r="R1410" s="203"/>
      <c r="S1410" s="204">
        <v>9513</v>
      </c>
      <c r="Y1410" t="s">
        <v>34814</v>
      </c>
      <c r="Z1410" s="284">
        <v>5927</v>
      </c>
      <c r="AB1410" s="276" t="s">
        <v>61845</v>
      </c>
      <c r="AC1410" s="277">
        <v>-16.62</v>
      </c>
      <c r="AE1410" s="246" t="s">
        <v>34587</v>
      </c>
      <c r="AF1410" s="247">
        <v>64869.09</v>
      </c>
      <c r="AH1410" s="226" t="s">
        <v>51670</v>
      </c>
      <c r="AI1410" s="227">
        <v>129769.88</v>
      </c>
      <c r="AK1410" s="207" t="s">
        <v>15976</v>
      </c>
      <c r="AL1410" s="208">
        <v>10764.77</v>
      </c>
      <c r="AM1410" s="93"/>
      <c r="AN1410" s="199" t="s">
        <v>32119</v>
      </c>
      <c r="AO1410" s="200">
        <v>2185.98</v>
      </c>
      <c r="AR1410" s="284"/>
      <c r="AT1410" s="272" t="s">
        <v>51264</v>
      </c>
      <c r="AU1410" s="273">
        <v>278898.56</v>
      </c>
      <c r="AW1410" s="244" t="s">
        <v>11885</v>
      </c>
      <c r="AX1410" s="245">
        <v>803706.99</v>
      </c>
      <c r="AZ1410" s="230" t="s">
        <v>11265</v>
      </c>
      <c r="BA1410" s="231">
        <v>298.37</v>
      </c>
      <c r="BC1410" s="209" t="s">
        <v>6692</v>
      </c>
      <c r="BD1410" s="210">
        <v>179690.39</v>
      </c>
    </row>
    <row r="1411" spans="5:56" x14ac:dyDescent="0.55000000000000004">
      <c r="E1411" s="282" t="s">
        <v>50985</v>
      </c>
      <c r="F1411" s="282"/>
      <c r="G1411" s="283">
        <v>18696.27</v>
      </c>
      <c r="I1411" s="242" t="s">
        <v>5686</v>
      </c>
      <c r="J1411" s="242"/>
      <c r="K1411" s="243">
        <v>3405838.12</v>
      </c>
      <c r="M1411" s="224" t="s">
        <v>4877</v>
      </c>
      <c r="N1411" s="224"/>
      <c r="O1411" s="225">
        <v>15395.38</v>
      </c>
      <c r="Q1411" s="203" t="s">
        <v>1740</v>
      </c>
      <c r="R1411" s="203"/>
      <c r="S1411" s="204">
        <v>1522</v>
      </c>
      <c r="Y1411" t="s">
        <v>33315</v>
      </c>
      <c r="Z1411">
        <v>142.26</v>
      </c>
      <c r="AB1411" s="276" t="s">
        <v>67091</v>
      </c>
      <c r="AC1411" s="277">
        <v>122.01</v>
      </c>
      <c r="AE1411" s="246" t="s">
        <v>34588</v>
      </c>
      <c r="AF1411" s="247">
        <v>26077.919999999998</v>
      </c>
      <c r="AH1411" s="226" t="s">
        <v>15929</v>
      </c>
      <c r="AI1411" s="227">
        <v>71822.8</v>
      </c>
      <c r="AK1411" s="207" t="s">
        <v>15977</v>
      </c>
      <c r="AL1411" s="208">
        <v>1494.12</v>
      </c>
      <c r="AM1411" s="93"/>
      <c r="AN1411" s="199" t="s">
        <v>32120</v>
      </c>
      <c r="AO1411" s="200">
        <v>4436.3599999999997</v>
      </c>
      <c r="AR1411" s="284"/>
      <c r="AT1411" s="272" t="s">
        <v>51265</v>
      </c>
      <c r="AU1411" s="273">
        <v>18696.27</v>
      </c>
      <c r="AW1411" s="244" t="s">
        <v>11886</v>
      </c>
      <c r="AX1411" s="245">
        <v>3405838.12</v>
      </c>
      <c r="AZ1411" s="230" t="s">
        <v>11267</v>
      </c>
      <c r="BA1411" s="231">
        <v>15395.38</v>
      </c>
      <c r="BC1411" s="209" t="s">
        <v>6919</v>
      </c>
      <c r="BD1411" s="210">
        <v>47000</v>
      </c>
    </row>
    <row r="1412" spans="5:56" x14ac:dyDescent="0.55000000000000004">
      <c r="E1412" s="282" t="s">
        <v>50986</v>
      </c>
      <c r="F1412" s="282"/>
      <c r="G1412" s="283">
        <v>2360</v>
      </c>
      <c r="I1412" s="242" t="s">
        <v>5687</v>
      </c>
      <c r="J1412" s="242"/>
      <c r="K1412" s="243">
        <v>87929.52</v>
      </c>
      <c r="M1412" s="224" t="s">
        <v>4878</v>
      </c>
      <c r="N1412" s="224"/>
      <c r="O1412" s="225">
        <v>17.64</v>
      </c>
      <c r="Q1412" s="203" t="s">
        <v>1741</v>
      </c>
      <c r="R1412" s="203"/>
      <c r="S1412" s="204">
        <v>3805</v>
      </c>
      <c r="Y1412" t="s">
        <v>39002</v>
      </c>
      <c r="Z1412" s="284">
        <v>1212.25</v>
      </c>
      <c r="AB1412" s="276" t="s">
        <v>66514</v>
      </c>
      <c r="AC1412" s="277">
        <v>5485.15</v>
      </c>
      <c r="AE1412" s="246" t="s">
        <v>63987</v>
      </c>
      <c r="AF1412" s="247">
        <v>116084.68</v>
      </c>
      <c r="AH1412" s="226" t="s">
        <v>49650</v>
      </c>
      <c r="AI1412" s="227">
        <v>13037</v>
      </c>
      <c r="AK1412" s="207" t="s">
        <v>15978</v>
      </c>
      <c r="AL1412" s="208">
        <v>3647</v>
      </c>
      <c r="AM1412" s="93"/>
      <c r="AN1412" s="199" t="s">
        <v>32121</v>
      </c>
      <c r="AO1412" s="200">
        <v>5719.47</v>
      </c>
      <c r="AR1412" s="284"/>
      <c r="AT1412" s="272" t="s">
        <v>51266</v>
      </c>
      <c r="AU1412" s="273">
        <v>2360</v>
      </c>
      <c r="AW1412" s="244" t="s">
        <v>11887</v>
      </c>
      <c r="AX1412" s="245">
        <v>87929.52</v>
      </c>
      <c r="AZ1412" s="230" t="s">
        <v>11268</v>
      </c>
      <c r="BA1412" s="231">
        <v>17.64</v>
      </c>
      <c r="BC1412" s="209" t="s">
        <v>7103</v>
      </c>
      <c r="BD1412" s="210">
        <v>12745.98</v>
      </c>
    </row>
    <row r="1413" spans="5:56" x14ac:dyDescent="0.55000000000000004">
      <c r="E1413" s="282" t="s">
        <v>50987</v>
      </c>
      <c r="F1413" s="282"/>
      <c r="G1413" s="283">
        <v>4322.5</v>
      </c>
      <c r="I1413" s="242" t="s">
        <v>5688</v>
      </c>
      <c r="J1413" s="242"/>
      <c r="K1413" s="243">
        <v>4920943.53</v>
      </c>
      <c r="M1413" s="224" t="s">
        <v>4880</v>
      </c>
      <c r="N1413" s="224"/>
      <c r="O1413" s="225">
        <v>4373</v>
      </c>
      <c r="Q1413" s="203" t="s">
        <v>1742</v>
      </c>
      <c r="R1413" s="203"/>
      <c r="S1413" s="204">
        <v>804</v>
      </c>
      <c r="Y1413" t="s">
        <v>33316</v>
      </c>
      <c r="Z1413" s="284">
        <v>2193.9899999999998</v>
      </c>
      <c r="AB1413" s="276" t="s">
        <v>69692</v>
      </c>
      <c r="AC1413" s="277">
        <v>565.66</v>
      </c>
      <c r="AE1413" s="246" t="s">
        <v>42177</v>
      </c>
      <c r="AF1413" s="247">
        <v>69980.289999999994</v>
      </c>
      <c r="AH1413" s="226" t="s">
        <v>33130</v>
      </c>
      <c r="AI1413" s="227">
        <v>8075</v>
      </c>
      <c r="AK1413" s="207" t="s">
        <v>15979</v>
      </c>
      <c r="AL1413" s="208">
        <v>84109.01</v>
      </c>
      <c r="AM1413" s="93"/>
      <c r="AN1413" s="199" t="s">
        <v>32122</v>
      </c>
      <c r="AO1413" s="200">
        <v>9500</v>
      </c>
      <c r="AR1413" s="284"/>
      <c r="AT1413" s="272" t="s">
        <v>51267</v>
      </c>
      <c r="AU1413" s="273">
        <v>4322.5</v>
      </c>
      <c r="AW1413" s="244" t="s">
        <v>11888</v>
      </c>
      <c r="AX1413" s="245">
        <v>4920943.53</v>
      </c>
      <c r="AZ1413" s="230" t="s">
        <v>11270</v>
      </c>
      <c r="BA1413" s="231">
        <v>4373</v>
      </c>
      <c r="BC1413" s="209" t="s">
        <v>7360</v>
      </c>
      <c r="BD1413" s="210">
        <v>581946</v>
      </c>
    </row>
    <row r="1414" spans="5:56" x14ac:dyDescent="0.55000000000000004">
      <c r="E1414" s="282" t="s">
        <v>50988</v>
      </c>
      <c r="F1414" s="282"/>
      <c r="G1414" s="283">
        <v>200044.2</v>
      </c>
      <c r="I1414" s="242" t="s">
        <v>5689</v>
      </c>
      <c r="J1414" s="242"/>
      <c r="K1414" s="243">
        <v>45004331.600000001</v>
      </c>
      <c r="M1414" s="224" t="s">
        <v>12312</v>
      </c>
      <c r="N1414" s="224"/>
      <c r="O1414" s="225">
        <v>7806.63</v>
      </c>
      <c r="Q1414" s="203" t="s">
        <v>1743</v>
      </c>
      <c r="R1414" s="203"/>
      <c r="S1414" s="204">
        <v>3740.59</v>
      </c>
      <c r="Y1414" t="s">
        <v>33317</v>
      </c>
      <c r="Z1414" s="284">
        <v>24917.91</v>
      </c>
      <c r="AB1414" s="276" t="s">
        <v>66515</v>
      </c>
      <c r="AC1414" s="277">
        <v>25723.759999999998</v>
      </c>
      <c r="AE1414" s="246" t="s">
        <v>59481</v>
      </c>
      <c r="AF1414" s="247">
        <v>-4417.55</v>
      </c>
      <c r="AH1414" s="226" t="s">
        <v>44421</v>
      </c>
      <c r="AI1414" s="227">
        <v>7001.12</v>
      </c>
      <c r="AK1414" s="207" t="s">
        <v>15980</v>
      </c>
      <c r="AL1414" s="208">
        <v>1638</v>
      </c>
      <c r="AM1414" s="93"/>
      <c r="AN1414" s="199" t="s">
        <v>20820</v>
      </c>
      <c r="AO1414" s="200">
        <v>2095.12</v>
      </c>
      <c r="AR1414" s="284"/>
      <c r="AT1414" s="272" t="s">
        <v>51268</v>
      </c>
      <c r="AU1414" s="273">
        <v>200044.2</v>
      </c>
      <c r="AW1414" s="244" t="s">
        <v>11889</v>
      </c>
      <c r="AX1414" s="245">
        <v>45004331.600000001</v>
      </c>
      <c r="AZ1414" s="230" t="s">
        <v>12066</v>
      </c>
      <c r="BA1414" s="231">
        <v>7806.63</v>
      </c>
      <c r="BC1414" s="209" t="s">
        <v>7602</v>
      </c>
      <c r="BD1414" s="210">
        <v>156654</v>
      </c>
    </row>
    <row r="1415" spans="5:56" x14ac:dyDescent="0.55000000000000004">
      <c r="E1415" s="282" t="s">
        <v>65698</v>
      </c>
      <c r="F1415" s="282"/>
      <c r="G1415" s="283">
        <v>18259.490000000002</v>
      </c>
      <c r="I1415" s="242" t="s">
        <v>5691</v>
      </c>
      <c r="J1415" s="242"/>
      <c r="K1415" s="243">
        <v>338931.74</v>
      </c>
      <c r="M1415" s="224" t="s">
        <v>4881</v>
      </c>
      <c r="N1415" s="224"/>
      <c r="O1415" s="225">
        <v>3873.79</v>
      </c>
      <c r="Q1415" s="203" t="s">
        <v>2902</v>
      </c>
      <c r="R1415" s="203"/>
      <c r="S1415" s="204">
        <v>432320.19</v>
      </c>
      <c r="Y1415" t="s">
        <v>34816</v>
      </c>
      <c r="Z1415">
        <v>35.729999999999997</v>
      </c>
      <c r="AB1415" s="276" t="s">
        <v>67092</v>
      </c>
      <c r="AC1415" s="277">
        <v>9025</v>
      </c>
      <c r="AE1415" s="246" t="s">
        <v>42178</v>
      </c>
      <c r="AF1415" s="247">
        <v>6608</v>
      </c>
      <c r="AH1415" s="226" t="s">
        <v>44422</v>
      </c>
      <c r="AI1415" s="227">
        <v>-4815.1899999999996</v>
      </c>
      <c r="AK1415" s="207" t="s">
        <v>15981</v>
      </c>
      <c r="AL1415" s="208">
        <v>7657.99</v>
      </c>
      <c r="AM1415" s="93"/>
      <c r="AN1415" s="199" t="s">
        <v>32123</v>
      </c>
      <c r="AO1415" s="200">
        <v>1163.08</v>
      </c>
      <c r="AR1415" s="284"/>
      <c r="AT1415" s="272" t="s">
        <v>65260</v>
      </c>
      <c r="AU1415" s="273">
        <v>18259.490000000002</v>
      </c>
      <c r="AW1415" s="244" t="s">
        <v>11891</v>
      </c>
      <c r="AX1415" s="245">
        <v>338931.74</v>
      </c>
      <c r="AZ1415" s="230" t="s">
        <v>11271</v>
      </c>
      <c r="BA1415" s="231">
        <v>3873.79</v>
      </c>
      <c r="BC1415" s="209" t="s">
        <v>7771</v>
      </c>
      <c r="BD1415" s="210">
        <v>167213.20000000001</v>
      </c>
    </row>
    <row r="1416" spans="5:56" x14ac:dyDescent="0.55000000000000004">
      <c r="E1416" s="282" t="s">
        <v>50989</v>
      </c>
      <c r="F1416" s="282"/>
      <c r="G1416" s="283">
        <v>112837.49</v>
      </c>
      <c r="I1416" s="242" t="s">
        <v>5692</v>
      </c>
      <c r="J1416" s="242"/>
      <c r="K1416" s="243">
        <v>35625.94</v>
      </c>
      <c r="M1416" s="224" t="s">
        <v>4785</v>
      </c>
      <c r="N1416" s="224"/>
      <c r="O1416" s="225">
        <v>70730.850000000006</v>
      </c>
      <c r="Q1416" s="203" t="s">
        <v>1744</v>
      </c>
      <c r="R1416" s="203"/>
      <c r="S1416" s="204">
        <v>111958.43</v>
      </c>
      <c r="Y1416" t="s">
        <v>33318</v>
      </c>
      <c r="Z1416" s="284">
        <v>21372.42</v>
      </c>
      <c r="AB1416" s="276" t="s">
        <v>67093</v>
      </c>
      <c r="AC1416" s="277">
        <v>690.35</v>
      </c>
      <c r="AE1416" s="246" t="s">
        <v>42179</v>
      </c>
      <c r="AF1416" s="247">
        <v>505.5</v>
      </c>
      <c r="AH1416" s="226" t="s">
        <v>42173</v>
      </c>
      <c r="AI1416" s="227">
        <v>9757.81</v>
      </c>
      <c r="AK1416" s="207" t="s">
        <v>15982</v>
      </c>
      <c r="AL1416" s="208">
        <v>48.06</v>
      </c>
      <c r="AM1416" s="93"/>
      <c r="AN1416" s="199" t="s">
        <v>32124</v>
      </c>
      <c r="AO1416" s="200">
        <v>426.99</v>
      </c>
      <c r="AR1416" s="284"/>
      <c r="AT1416" s="272" t="s">
        <v>51269</v>
      </c>
      <c r="AU1416" s="273">
        <v>112837.49</v>
      </c>
      <c r="AW1416" s="244" t="s">
        <v>11892</v>
      </c>
      <c r="AX1416" s="245">
        <v>35625.94</v>
      </c>
      <c r="AZ1416" s="230" t="s">
        <v>11273</v>
      </c>
      <c r="BA1416" s="231">
        <v>70730.850000000006</v>
      </c>
      <c r="BC1416" s="209" t="s">
        <v>8055</v>
      </c>
      <c r="BD1416" s="210">
        <v>56144.95</v>
      </c>
    </row>
    <row r="1417" spans="5:56" x14ac:dyDescent="0.55000000000000004">
      <c r="E1417" s="282" t="s">
        <v>50991</v>
      </c>
      <c r="F1417" s="282"/>
      <c r="G1417" s="283">
        <v>6118.57</v>
      </c>
      <c r="I1417" s="242" t="s">
        <v>5693</v>
      </c>
      <c r="J1417" s="242"/>
      <c r="K1417" s="243">
        <v>907627.53</v>
      </c>
      <c r="M1417" s="224" t="s">
        <v>4883</v>
      </c>
      <c r="N1417" s="224"/>
      <c r="O1417" s="225">
        <v>12379</v>
      </c>
      <c r="Q1417" s="203" t="s">
        <v>1745</v>
      </c>
      <c r="R1417" s="203"/>
      <c r="S1417" s="204">
        <v>8623</v>
      </c>
      <c r="Y1417" t="s">
        <v>33319</v>
      </c>
      <c r="Z1417" s="284">
        <v>27116.3</v>
      </c>
      <c r="AB1417" s="276" t="s">
        <v>67094</v>
      </c>
      <c r="AC1417" s="277">
        <v>166.88</v>
      </c>
      <c r="AE1417" s="246" t="s">
        <v>63035</v>
      </c>
      <c r="AF1417" s="247">
        <v>131.91999999999999</v>
      </c>
      <c r="AH1417" s="226" t="s">
        <v>42174</v>
      </c>
      <c r="AI1417" s="227">
        <v>15191.8</v>
      </c>
      <c r="AK1417" s="207" t="s">
        <v>15983</v>
      </c>
      <c r="AL1417" s="208">
        <v>2040</v>
      </c>
      <c r="AM1417" s="93"/>
      <c r="AN1417" s="199" t="s">
        <v>32125</v>
      </c>
      <c r="AO1417" s="200">
        <v>2185.98</v>
      </c>
      <c r="AR1417" s="284"/>
      <c r="AT1417" s="272" t="s">
        <v>51271</v>
      </c>
      <c r="AU1417" s="273">
        <v>6118.57</v>
      </c>
      <c r="AW1417" s="244" t="s">
        <v>11893</v>
      </c>
      <c r="AX1417" s="245">
        <v>907627.53</v>
      </c>
      <c r="AZ1417" s="230" t="s">
        <v>11274</v>
      </c>
      <c r="BA1417" s="231">
        <v>12379</v>
      </c>
      <c r="BC1417" s="209" t="s">
        <v>8201</v>
      </c>
      <c r="BD1417" s="210">
        <v>784</v>
      </c>
    </row>
    <row r="1418" spans="5:56" x14ac:dyDescent="0.55000000000000004">
      <c r="E1418" s="282" t="s">
        <v>50992</v>
      </c>
      <c r="F1418" s="282"/>
      <c r="G1418" s="283">
        <v>252925.14</v>
      </c>
      <c r="I1418" s="242" t="s">
        <v>5694</v>
      </c>
      <c r="J1418" s="242"/>
      <c r="K1418" s="243">
        <v>1398472.29</v>
      </c>
      <c r="M1418" s="224" t="s">
        <v>3656</v>
      </c>
      <c r="N1418" s="224"/>
      <c r="O1418" s="225">
        <v>326417.64</v>
      </c>
      <c r="Q1418" s="203" t="s">
        <v>1746</v>
      </c>
      <c r="R1418" s="203"/>
      <c r="S1418" s="204">
        <v>41045</v>
      </c>
      <c r="Y1418" t="s">
        <v>39004</v>
      </c>
      <c r="Z1418" s="284">
        <v>157550</v>
      </c>
      <c r="AB1418" s="276" t="s">
        <v>67095</v>
      </c>
      <c r="AC1418" s="277">
        <v>8377.26</v>
      </c>
      <c r="AE1418" s="246" t="s">
        <v>63988</v>
      </c>
      <c r="AF1418" s="247">
        <v>1210.06</v>
      </c>
      <c r="AH1418" s="226" t="s">
        <v>42175</v>
      </c>
      <c r="AI1418" s="227">
        <v>1908.64</v>
      </c>
      <c r="AK1418" s="207" t="s">
        <v>15984</v>
      </c>
      <c r="AL1418" s="208">
        <v>5578.63</v>
      </c>
      <c r="AM1418" s="93"/>
      <c r="AN1418" s="199" t="s">
        <v>32126</v>
      </c>
      <c r="AO1418" s="200">
        <v>4436.3599999999997</v>
      </c>
      <c r="AR1418" s="284"/>
      <c r="AT1418" s="272" t="s">
        <v>51272</v>
      </c>
      <c r="AU1418" s="273">
        <v>252925.14</v>
      </c>
      <c r="AW1418" s="244" t="s">
        <v>11894</v>
      </c>
      <c r="AX1418" s="245">
        <v>1398472.29</v>
      </c>
      <c r="AZ1418" s="230" t="s">
        <v>9709</v>
      </c>
      <c r="BA1418" s="231">
        <v>326417.64</v>
      </c>
      <c r="BC1418" s="209" t="s">
        <v>8315</v>
      </c>
      <c r="BD1418" s="210">
        <v>206938</v>
      </c>
    </row>
    <row r="1419" spans="5:56" x14ac:dyDescent="0.55000000000000004">
      <c r="E1419" s="282" t="s">
        <v>65699</v>
      </c>
      <c r="F1419" s="282"/>
      <c r="G1419" s="283">
        <v>66772.5</v>
      </c>
      <c r="I1419" s="242" t="s">
        <v>5695</v>
      </c>
      <c r="J1419" s="242"/>
      <c r="K1419" s="243">
        <v>861.55</v>
      </c>
      <c r="M1419" s="224" t="s">
        <v>4885</v>
      </c>
      <c r="N1419" s="224"/>
      <c r="O1419" s="225">
        <v>4657</v>
      </c>
      <c r="Q1419" s="203" t="s">
        <v>1747</v>
      </c>
      <c r="R1419" s="203"/>
      <c r="S1419" s="204">
        <v>8387</v>
      </c>
      <c r="Y1419" t="s">
        <v>39005</v>
      </c>
      <c r="Z1419" s="284">
        <v>3456336</v>
      </c>
      <c r="AB1419" s="276" t="s">
        <v>58841</v>
      </c>
      <c r="AC1419" s="277">
        <v>4462.5</v>
      </c>
      <c r="AE1419" s="246" t="s">
        <v>63036</v>
      </c>
      <c r="AF1419" s="247">
        <v>293.5</v>
      </c>
      <c r="AH1419" s="226" t="s">
        <v>42176</v>
      </c>
      <c r="AI1419" s="227">
        <v>3293.56</v>
      </c>
      <c r="AK1419" s="207" t="s">
        <v>15985</v>
      </c>
      <c r="AL1419" s="208">
        <v>76.02</v>
      </c>
      <c r="AM1419" s="93"/>
      <c r="AN1419" s="199" t="s">
        <v>20822</v>
      </c>
      <c r="AO1419" s="200">
        <v>5719.47</v>
      </c>
      <c r="AR1419" s="284"/>
      <c r="AT1419" s="272" t="s">
        <v>51273</v>
      </c>
      <c r="AU1419" s="273">
        <v>66772.5</v>
      </c>
      <c r="AW1419" s="244" t="s">
        <v>11895</v>
      </c>
      <c r="AX1419" s="245">
        <v>861.55</v>
      </c>
      <c r="AZ1419" s="230" t="s">
        <v>11276</v>
      </c>
      <c r="BA1419" s="231">
        <v>4657</v>
      </c>
      <c r="BC1419" s="209" t="s">
        <v>8530</v>
      </c>
      <c r="BD1419" s="210">
        <v>34027.980000000003</v>
      </c>
    </row>
    <row r="1420" spans="5:56" x14ac:dyDescent="0.55000000000000004">
      <c r="E1420" s="282" t="s">
        <v>50993</v>
      </c>
      <c r="F1420" s="282"/>
      <c r="G1420" s="283">
        <v>52066.36</v>
      </c>
      <c r="I1420" s="242" t="s">
        <v>5696</v>
      </c>
      <c r="J1420" s="242"/>
      <c r="K1420" s="243">
        <v>114317.27</v>
      </c>
      <c r="M1420" s="224" t="s">
        <v>4887</v>
      </c>
      <c r="N1420" s="224"/>
      <c r="O1420" s="225">
        <v>2926.47</v>
      </c>
      <c r="Q1420" s="203" t="s">
        <v>1748</v>
      </c>
      <c r="R1420" s="203"/>
      <c r="S1420" s="204">
        <v>27707</v>
      </c>
      <c r="Y1420" t="s">
        <v>60300</v>
      </c>
      <c r="Z1420" s="284">
        <v>1240.2</v>
      </c>
      <c r="AB1420" s="276" t="s">
        <v>60231</v>
      </c>
      <c r="AC1420" s="277">
        <v>3994.5</v>
      </c>
      <c r="AE1420" s="246" t="s">
        <v>63989</v>
      </c>
      <c r="AF1420" s="247">
        <v>49.02</v>
      </c>
      <c r="AH1420" s="226" t="s">
        <v>51671</v>
      </c>
      <c r="AI1420" s="227">
        <v>3500</v>
      </c>
      <c r="AK1420" s="207" t="s">
        <v>15986</v>
      </c>
      <c r="AL1420" s="208">
        <v>15524.84</v>
      </c>
      <c r="AM1420" s="93"/>
      <c r="AN1420" s="199" t="s">
        <v>32127</v>
      </c>
      <c r="AO1420" s="200">
        <v>25947</v>
      </c>
      <c r="AR1420" s="284"/>
      <c r="AT1420" s="272" t="s">
        <v>51274</v>
      </c>
      <c r="AU1420" s="273">
        <v>52066.36</v>
      </c>
      <c r="AW1420" s="244" t="s">
        <v>11896</v>
      </c>
      <c r="AX1420" s="245">
        <v>114317.27</v>
      </c>
      <c r="AZ1420" s="230" t="s">
        <v>11278</v>
      </c>
      <c r="BA1420" s="231">
        <v>2926.47</v>
      </c>
      <c r="BC1420" s="209" t="s">
        <v>8701</v>
      </c>
      <c r="BD1420" s="210">
        <v>14550.03</v>
      </c>
    </row>
    <row r="1421" spans="5:56" x14ac:dyDescent="0.55000000000000004">
      <c r="E1421" s="282" t="s">
        <v>50994</v>
      </c>
      <c r="F1421" s="282"/>
      <c r="G1421" s="283">
        <v>58864.959999999999</v>
      </c>
      <c r="I1421" s="242" t="s">
        <v>5697</v>
      </c>
      <c r="J1421" s="242"/>
      <c r="K1421" s="243">
        <v>348708.79</v>
      </c>
      <c r="M1421" s="224" t="s">
        <v>5005</v>
      </c>
      <c r="N1421" s="224"/>
      <c r="O1421" s="225">
        <v>3590</v>
      </c>
      <c r="Q1421" s="203" t="s">
        <v>1749</v>
      </c>
      <c r="R1421" s="203"/>
      <c r="S1421" s="204">
        <v>5490.38</v>
      </c>
      <c r="Y1421" t="s">
        <v>39006</v>
      </c>
      <c r="Z1421" s="284">
        <v>315536.03000000003</v>
      </c>
      <c r="AB1421" s="276" t="s">
        <v>60232</v>
      </c>
      <c r="AC1421" s="277">
        <v>273.02999999999997</v>
      </c>
      <c r="AE1421" s="246" t="s">
        <v>63990</v>
      </c>
      <c r="AF1421" s="247">
        <v>2011.92</v>
      </c>
      <c r="AH1421" s="226" t="s">
        <v>51672</v>
      </c>
      <c r="AI1421" s="227">
        <v>267.76</v>
      </c>
      <c r="AK1421" s="207" t="s">
        <v>15987</v>
      </c>
      <c r="AL1421" s="208">
        <v>3688.09</v>
      </c>
      <c r="AM1421" s="93"/>
      <c r="AN1421" s="199" t="s">
        <v>32128</v>
      </c>
      <c r="AO1421" s="200">
        <v>25947</v>
      </c>
      <c r="AR1421" s="284"/>
      <c r="AT1421" s="272" t="s">
        <v>51275</v>
      </c>
      <c r="AU1421" s="273">
        <v>58864.959999999999</v>
      </c>
      <c r="AW1421" s="244" t="s">
        <v>11897</v>
      </c>
      <c r="AX1421" s="245">
        <v>348708.79</v>
      </c>
      <c r="AZ1421" s="230" t="s">
        <v>11279</v>
      </c>
      <c r="BA1421" s="231">
        <v>3590</v>
      </c>
      <c r="BC1421" s="209" t="s">
        <v>8952</v>
      </c>
      <c r="BD1421" s="210">
        <v>199202.04</v>
      </c>
    </row>
    <row r="1422" spans="5:56" x14ac:dyDescent="0.55000000000000004">
      <c r="E1422" s="282" t="s">
        <v>65701</v>
      </c>
      <c r="F1422" s="282"/>
      <c r="G1422" s="283">
        <v>70440.94</v>
      </c>
      <c r="I1422" s="242" t="s">
        <v>5698</v>
      </c>
      <c r="J1422" s="242"/>
      <c r="K1422" s="243">
        <v>284963.25</v>
      </c>
      <c r="M1422" s="224" t="s">
        <v>4786</v>
      </c>
      <c r="N1422" s="224"/>
      <c r="O1422" s="225">
        <v>124327</v>
      </c>
      <c r="Q1422" s="203" t="s">
        <v>1750</v>
      </c>
      <c r="R1422" s="203"/>
      <c r="S1422" s="204">
        <v>14893.79</v>
      </c>
      <c r="Y1422" t="s">
        <v>39007</v>
      </c>
      <c r="Z1422" s="284">
        <v>70706.22</v>
      </c>
      <c r="AB1422" s="276" t="s">
        <v>60233</v>
      </c>
      <c r="AC1422" s="277">
        <v>978.65</v>
      </c>
      <c r="AE1422" s="246" t="s">
        <v>62945</v>
      </c>
      <c r="AF1422" s="247">
        <v>11546.73</v>
      </c>
      <c r="AH1422" s="226" t="s">
        <v>51673</v>
      </c>
      <c r="AI1422" s="227">
        <v>843.5</v>
      </c>
      <c r="AK1422" s="207" t="s">
        <v>15988</v>
      </c>
      <c r="AL1422" s="208">
        <v>6143.15</v>
      </c>
      <c r="AM1422" s="93"/>
      <c r="AN1422" s="199" t="s">
        <v>32129</v>
      </c>
      <c r="AO1422" s="200">
        <v>3882.98</v>
      </c>
      <c r="AR1422" s="284"/>
      <c r="AT1422" s="272" t="s">
        <v>51276</v>
      </c>
      <c r="AU1422" s="273">
        <v>70440.94</v>
      </c>
      <c r="AW1422" s="244" t="s">
        <v>11898</v>
      </c>
      <c r="AX1422" s="245">
        <v>284963.25</v>
      </c>
      <c r="AZ1422" s="230" t="s">
        <v>11280</v>
      </c>
      <c r="BA1422" s="231">
        <v>124327</v>
      </c>
      <c r="BC1422" s="209" t="s">
        <v>9167</v>
      </c>
      <c r="BD1422" s="210">
        <v>5145</v>
      </c>
    </row>
    <row r="1423" spans="5:56" x14ac:dyDescent="0.55000000000000004">
      <c r="E1423" s="282" t="s">
        <v>50995</v>
      </c>
      <c r="F1423" s="282"/>
      <c r="G1423" s="283">
        <v>20849.240000000002</v>
      </c>
      <c r="I1423" s="242" t="s">
        <v>5699</v>
      </c>
      <c r="J1423" s="242"/>
      <c r="K1423" s="243">
        <v>78307.86</v>
      </c>
      <c r="M1423" s="224" t="s">
        <v>4787</v>
      </c>
      <c r="N1423" s="224"/>
      <c r="O1423" s="225">
        <v>31.27</v>
      </c>
      <c r="Q1423" s="203" t="s">
        <v>1751</v>
      </c>
      <c r="R1423" s="203"/>
      <c r="S1423" s="204">
        <v>1410</v>
      </c>
      <c r="Y1423" t="s">
        <v>33320</v>
      </c>
      <c r="Z1423">
        <v>406.04</v>
      </c>
      <c r="AB1423" s="276" t="s">
        <v>67096</v>
      </c>
      <c r="AC1423" s="277">
        <v>37600</v>
      </c>
      <c r="AE1423" s="246" t="s">
        <v>63991</v>
      </c>
      <c r="AF1423" s="247">
        <v>500</v>
      </c>
      <c r="AH1423" s="226" t="s">
        <v>51674</v>
      </c>
      <c r="AI1423" s="227">
        <v>877.46</v>
      </c>
      <c r="AK1423" s="207" t="s">
        <v>15989</v>
      </c>
      <c r="AL1423" s="208">
        <v>7647.47</v>
      </c>
      <c r="AM1423" s="93"/>
      <c r="AN1423" s="199" t="s">
        <v>32130</v>
      </c>
      <c r="AO1423" s="200">
        <v>1010.8</v>
      </c>
      <c r="AR1423" s="284"/>
      <c r="AT1423" s="272" t="s">
        <v>51277</v>
      </c>
      <c r="AU1423" s="273">
        <v>20849.240000000002</v>
      </c>
      <c r="AW1423" s="244" t="s">
        <v>11899</v>
      </c>
      <c r="AX1423" s="245">
        <v>78307.86</v>
      </c>
      <c r="AZ1423" s="230" t="s">
        <v>9710</v>
      </c>
      <c r="BA1423" s="231">
        <v>31.27</v>
      </c>
      <c r="BC1423" s="209" t="s">
        <v>9285</v>
      </c>
      <c r="BD1423" s="210">
        <v>320305.21999999997</v>
      </c>
    </row>
    <row r="1424" spans="5:56" x14ac:dyDescent="0.55000000000000004">
      <c r="E1424" s="282" t="s">
        <v>50996</v>
      </c>
      <c r="F1424" s="282"/>
      <c r="G1424" s="283">
        <v>7525.96</v>
      </c>
      <c r="I1424" s="242" t="s">
        <v>5700</v>
      </c>
      <c r="J1424" s="242"/>
      <c r="K1424" s="243">
        <v>2495505.3199999998</v>
      </c>
      <c r="M1424" s="224" t="s">
        <v>4888</v>
      </c>
      <c r="N1424" s="224"/>
      <c r="O1424" s="225">
        <v>17434</v>
      </c>
      <c r="Q1424" s="203" t="s">
        <v>1752</v>
      </c>
      <c r="R1424" s="203"/>
      <c r="S1424" s="204">
        <v>79850.820000000007</v>
      </c>
      <c r="Y1424" t="s">
        <v>33321</v>
      </c>
      <c r="Z1424" s="284">
        <v>301334.14</v>
      </c>
      <c r="AB1424" s="276" t="s">
        <v>16774</v>
      </c>
      <c r="AC1424" s="277">
        <v>2876.64</v>
      </c>
      <c r="AE1424" s="246" t="s">
        <v>58939</v>
      </c>
      <c r="AF1424" s="247">
        <v>13791.8</v>
      </c>
      <c r="AH1424" s="226" t="s">
        <v>51675</v>
      </c>
      <c r="AI1424" s="227">
        <v>1226.4000000000001</v>
      </c>
      <c r="AK1424" s="207" t="s">
        <v>15990</v>
      </c>
      <c r="AL1424" s="208">
        <v>19294.900000000001</v>
      </c>
      <c r="AM1424" s="93"/>
      <c r="AN1424" s="199" t="s">
        <v>32131</v>
      </c>
      <c r="AO1424" s="200">
        <v>412.81</v>
      </c>
      <c r="AR1424" s="284"/>
      <c r="AT1424" s="272" t="s">
        <v>51278</v>
      </c>
      <c r="AU1424" s="273">
        <v>7525.96</v>
      </c>
      <c r="AW1424" s="244" t="s">
        <v>11900</v>
      </c>
      <c r="AX1424" s="245">
        <v>2495505.3199999998</v>
      </c>
      <c r="AZ1424" s="230" t="s">
        <v>11281</v>
      </c>
      <c r="BA1424" s="231">
        <v>17434</v>
      </c>
      <c r="BC1424" s="209" t="s">
        <v>9519</v>
      </c>
      <c r="BD1424" s="210">
        <v>52618</v>
      </c>
    </row>
    <row r="1425" spans="5:56" x14ac:dyDescent="0.55000000000000004">
      <c r="E1425" s="282" t="s">
        <v>50997</v>
      </c>
      <c r="F1425" s="282"/>
      <c r="G1425" s="283">
        <v>213551.06</v>
      </c>
      <c r="I1425" s="242" t="s">
        <v>5703</v>
      </c>
      <c r="J1425" s="242"/>
      <c r="K1425" s="243">
        <v>3717764.72</v>
      </c>
      <c r="M1425" s="224" t="s">
        <v>4889</v>
      </c>
      <c r="N1425" s="224"/>
      <c r="O1425" s="225">
        <v>19972</v>
      </c>
      <c r="Q1425" s="203" t="s">
        <v>1753</v>
      </c>
      <c r="R1425" s="203"/>
      <c r="S1425" s="204">
        <v>23180</v>
      </c>
      <c r="Y1425" t="s">
        <v>33322</v>
      </c>
      <c r="Z1425" s="284">
        <v>813260.95</v>
      </c>
      <c r="AB1425" s="276" t="s">
        <v>16775</v>
      </c>
      <c r="AC1425" s="277">
        <v>8625.44</v>
      </c>
      <c r="AE1425" s="246" t="s">
        <v>58940</v>
      </c>
      <c r="AF1425" s="247">
        <v>1055.08</v>
      </c>
      <c r="AH1425" s="226" t="s">
        <v>51676</v>
      </c>
      <c r="AI1425" s="227">
        <v>1033.8599999999999</v>
      </c>
      <c r="AK1425" s="207" t="s">
        <v>15991</v>
      </c>
      <c r="AL1425" s="208">
        <v>9450</v>
      </c>
      <c r="AM1425" s="93"/>
      <c r="AN1425" s="199" t="s">
        <v>32132</v>
      </c>
      <c r="AO1425" s="200">
        <v>9039.41</v>
      </c>
      <c r="AR1425" s="284"/>
      <c r="AT1425" s="272" t="s">
        <v>51279</v>
      </c>
      <c r="AU1425" s="273">
        <v>213551.06</v>
      </c>
      <c r="AW1425" s="244" t="s">
        <v>11903</v>
      </c>
      <c r="AX1425" s="245">
        <v>3717764.72</v>
      </c>
      <c r="AZ1425" s="230" t="s">
        <v>11282</v>
      </c>
      <c r="BA1425" s="231">
        <v>19972</v>
      </c>
      <c r="BC1425" s="209" t="s">
        <v>10781</v>
      </c>
      <c r="BD1425" s="210">
        <v>1173.6400000000001</v>
      </c>
    </row>
    <row r="1426" spans="5:56" x14ac:dyDescent="0.55000000000000004">
      <c r="E1426" s="282" t="s">
        <v>50998</v>
      </c>
      <c r="F1426" s="282"/>
      <c r="G1426" s="283">
        <v>2227.4899999999998</v>
      </c>
      <c r="I1426" s="242" t="s">
        <v>5704</v>
      </c>
      <c r="J1426" s="242"/>
      <c r="K1426" s="243">
        <v>1425583.32</v>
      </c>
      <c r="M1426" s="224" t="s">
        <v>4890</v>
      </c>
      <c r="N1426" s="224"/>
      <c r="O1426" s="225">
        <v>2146</v>
      </c>
      <c r="Q1426" s="203" t="s">
        <v>1754</v>
      </c>
      <c r="R1426" s="203"/>
      <c r="S1426" s="204">
        <v>1144</v>
      </c>
      <c r="Y1426" t="s">
        <v>34817</v>
      </c>
      <c r="Z1426" s="284">
        <v>107733.27</v>
      </c>
      <c r="AB1426" s="276" t="s">
        <v>16777</v>
      </c>
      <c r="AC1426" s="277">
        <v>2665.41</v>
      </c>
      <c r="AE1426" s="246" t="s">
        <v>63037</v>
      </c>
      <c r="AF1426" s="247">
        <v>1200</v>
      </c>
      <c r="AH1426" s="226" t="s">
        <v>51677</v>
      </c>
      <c r="AI1426" s="227">
        <v>6878.19</v>
      </c>
      <c r="AK1426" s="207" t="s">
        <v>15992</v>
      </c>
      <c r="AL1426" s="208">
        <v>695.5</v>
      </c>
      <c r="AM1426" s="93"/>
      <c r="AN1426" s="199" t="s">
        <v>20869</v>
      </c>
      <c r="AO1426" s="200">
        <v>3882.98</v>
      </c>
      <c r="AR1426" s="284"/>
      <c r="AT1426" s="272" t="s">
        <v>51280</v>
      </c>
      <c r="AU1426" s="273">
        <v>2227.4899999999998</v>
      </c>
      <c r="AW1426" s="244" t="s">
        <v>11904</v>
      </c>
      <c r="AX1426" s="245">
        <v>1425583.32</v>
      </c>
      <c r="AZ1426" s="230" t="s">
        <v>11283</v>
      </c>
      <c r="BA1426" s="231">
        <v>2146</v>
      </c>
      <c r="BC1426" s="209" t="s">
        <v>10899</v>
      </c>
      <c r="BD1426" s="210">
        <v>1747.39</v>
      </c>
    </row>
    <row r="1427" spans="5:56" x14ac:dyDescent="0.55000000000000004">
      <c r="E1427" s="282" t="s">
        <v>65702</v>
      </c>
      <c r="F1427" s="282"/>
      <c r="G1427" s="283">
        <v>2025.97</v>
      </c>
      <c r="I1427" s="242" t="s">
        <v>5701</v>
      </c>
      <c r="J1427" s="242"/>
      <c r="K1427" s="243">
        <v>835303.23</v>
      </c>
      <c r="M1427" s="224" t="s">
        <v>4891</v>
      </c>
      <c r="N1427" s="224"/>
      <c r="O1427" s="225">
        <v>3058</v>
      </c>
      <c r="Q1427" s="203" t="s">
        <v>1755</v>
      </c>
      <c r="R1427" s="203"/>
      <c r="S1427" s="204">
        <v>85500</v>
      </c>
      <c r="Y1427" t="s">
        <v>34818</v>
      </c>
      <c r="Z1427" s="284">
        <v>608055.6</v>
      </c>
      <c r="AB1427" s="276" t="s">
        <v>33208</v>
      </c>
      <c r="AC1427" s="277">
        <v>87096.95</v>
      </c>
      <c r="AE1427" s="246" t="s">
        <v>63992</v>
      </c>
      <c r="AF1427" s="247">
        <v>2479.58</v>
      </c>
      <c r="AH1427" s="226" t="s">
        <v>51678</v>
      </c>
      <c r="AI1427" s="227">
        <v>1146.08</v>
      </c>
      <c r="AK1427" s="207" t="s">
        <v>15993</v>
      </c>
      <c r="AL1427" s="208">
        <v>165.13</v>
      </c>
      <c r="AM1427" s="93"/>
      <c r="AN1427" s="199" t="s">
        <v>20870</v>
      </c>
      <c r="AO1427" s="200">
        <v>1010.8</v>
      </c>
      <c r="AR1427" s="284"/>
      <c r="AT1427" s="272" t="s">
        <v>65261</v>
      </c>
      <c r="AU1427" s="273">
        <v>2025.97</v>
      </c>
      <c r="AW1427" s="244" t="s">
        <v>11901</v>
      </c>
      <c r="AX1427" s="245">
        <v>835303.23</v>
      </c>
      <c r="AZ1427" s="230" t="s">
        <v>11284</v>
      </c>
      <c r="BA1427" s="231">
        <v>3058</v>
      </c>
      <c r="BC1427" s="209" t="s">
        <v>9628</v>
      </c>
      <c r="BD1427" s="210">
        <v>69942.42</v>
      </c>
    </row>
    <row r="1428" spans="5:56" x14ac:dyDescent="0.55000000000000004">
      <c r="E1428" s="282" t="s">
        <v>51000</v>
      </c>
      <c r="F1428" s="282"/>
      <c r="G1428" s="283">
        <v>7105.9</v>
      </c>
      <c r="I1428" s="242" t="s">
        <v>5702</v>
      </c>
      <c r="J1428" s="242"/>
      <c r="K1428" s="243">
        <v>109165.42</v>
      </c>
      <c r="M1428" s="224" t="s">
        <v>4788</v>
      </c>
      <c r="N1428" s="224"/>
      <c r="O1428" s="225">
        <v>18176.3</v>
      </c>
      <c r="Q1428" s="203" t="s">
        <v>1756</v>
      </c>
      <c r="R1428" s="203"/>
      <c r="S1428" s="204">
        <v>1276.3699999999999</v>
      </c>
      <c r="Y1428" t="s">
        <v>34819</v>
      </c>
      <c r="Z1428" s="284">
        <v>381360.88</v>
      </c>
      <c r="AB1428" s="276" t="s">
        <v>51785</v>
      </c>
      <c r="AC1428" s="277">
        <v>15493.15</v>
      </c>
      <c r="AE1428" s="246" t="s">
        <v>60205</v>
      </c>
      <c r="AF1428" s="247">
        <v>2067.52</v>
      </c>
      <c r="AH1428" s="226" t="s">
        <v>36039</v>
      </c>
      <c r="AI1428" s="227">
        <v>7624.75</v>
      </c>
      <c r="AK1428" s="207" t="s">
        <v>15994</v>
      </c>
      <c r="AL1428" s="208">
        <v>1030.6199999999999</v>
      </c>
      <c r="AM1428" s="93"/>
      <c r="AN1428" s="199" t="s">
        <v>32133</v>
      </c>
      <c r="AO1428" s="200">
        <v>412.81</v>
      </c>
      <c r="AR1428" s="284"/>
      <c r="AT1428" s="272" t="s">
        <v>51282</v>
      </c>
      <c r="AU1428" s="273">
        <v>7105.9</v>
      </c>
      <c r="AW1428" s="244" t="s">
        <v>11902</v>
      </c>
      <c r="AX1428" s="245">
        <v>109165.42</v>
      </c>
      <c r="AZ1428" s="230" t="s">
        <v>9711</v>
      </c>
      <c r="BA1428" s="231">
        <v>18176.3</v>
      </c>
      <c r="BC1428" s="209" t="s">
        <v>9656</v>
      </c>
      <c r="BD1428" s="210">
        <v>3379.81</v>
      </c>
    </row>
    <row r="1429" spans="5:56" x14ac:dyDescent="0.55000000000000004">
      <c r="E1429" s="282" t="s">
        <v>51001</v>
      </c>
      <c r="F1429" s="282"/>
      <c r="G1429" s="283">
        <v>-29.8</v>
      </c>
      <c r="I1429" s="242" t="s">
        <v>5705</v>
      </c>
      <c r="J1429" s="242"/>
      <c r="K1429" s="243">
        <v>17862293.73</v>
      </c>
      <c r="M1429" s="224" t="s">
        <v>4789</v>
      </c>
      <c r="N1429" s="224"/>
      <c r="O1429" s="225">
        <v>16463.7</v>
      </c>
      <c r="Q1429" s="203" t="s">
        <v>1757</v>
      </c>
      <c r="R1429" s="203"/>
      <c r="S1429" s="204">
        <v>172368.46</v>
      </c>
      <c r="Y1429" t="s">
        <v>40204</v>
      </c>
      <c r="Z1429" s="284">
        <v>8435</v>
      </c>
      <c r="AB1429" s="276" t="s">
        <v>51786</v>
      </c>
      <c r="AC1429" s="277">
        <v>510.59</v>
      </c>
      <c r="AE1429" s="246" t="s">
        <v>63993</v>
      </c>
      <c r="AF1429" s="247">
        <v>54.37</v>
      </c>
      <c r="AH1429" s="226" t="s">
        <v>44423</v>
      </c>
      <c r="AI1429" s="227">
        <v>2433.7600000000002</v>
      </c>
      <c r="AK1429" s="207" t="s">
        <v>15995</v>
      </c>
      <c r="AL1429" s="208">
        <v>5096.75</v>
      </c>
      <c r="AM1429" s="93"/>
      <c r="AN1429" s="199" t="s">
        <v>20872</v>
      </c>
      <c r="AO1429" s="200">
        <v>9039.41</v>
      </c>
      <c r="AR1429" s="284"/>
      <c r="AT1429" s="272" t="s">
        <v>51283</v>
      </c>
      <c r="AU1429" s="273">
        <v>-29.8</v>
      </c>
      <c r="AW1429" s="244" t="s">
        <v>11905</v>
      </c>
      <c r="AX1429" s="245">
        <v>17862293.73</v>
      </c>
      <c r="AZ1429" s="230" t="s">
        <v>11285</v>
      </c>
      <c r="BA1429" s="231">
        <v>16463.7</v>
      </c>
      <c r="BC1429" s="209" t="s">
        <v>11286</v>
      </c>
      <c r="BD1429" s="210">
        <v>8121.45</v>
      </c>
    </row>
    <row r="1430" spans="5:56" x14ac:dyDescent="0.55000000000000004">
      <c r="E1430" s="282" t="s">
        <v>51002</v>
      </c>
      <c r="F1430" s="282"/>
      <c r="G1430" s="283">
        <v>1024466.53</v>
      </c>
      <c r="I1430" s="242" t="s">
        <v>5706</v>
      </c>
      <c r="J1430" s="242"/>
      <c r="K1430" s="243">
        <v>15111.13</v>
      </c>
      <c r="M1430" s="224" t="s">
        <v>4790</v>
      </c>
      <c r="N1430" s="224"/>
      <c r="O1430" s="225">
        <v>46595.62</v>
      </c>
      <c r="Q1430" s="203" t="s">
        <v>1758</v>
      </c>
      <c r="R1430" s="203"/>
      <c r="S1430" s="204">
        <v>4302</v>
      </c>
      <c r="Y1430" t="s">
        <v>36161</v>
      </c>
      <c r="Z1430" s="284">
        <v>474732.29</v>
      </c>
      <c r="AB1430" s="276" t="s">
        <v>51787</v>
      </c>
      <c r="AC1430" s="277">
        <v>13500</v>
      </c>
      <c r="AE1430" s="246" t="s">
        <v>60068</v>
      </c>
      <c r="AF1430" s="247">
        <v>325.52999999999997</v>
      </c>
      <c r="AH1430" s="226" t="s">
        <v>34584</v>
      </c>
      <c r="AI1430" s="227">
        <v>57665.23</v>
      </c>
      <c r="AK1430" s="207" t="s">
        <v>15996</v>
      </c>
      <c r="AL1430" s="208">
        <v>9</v>
      </c>
      <c r="AM1430" s="93"/>
      <c r="AN1430" s="199" t="s">
        <v>32134</v>
      </c>
      <c r="AO1430" s="200">
        <v>22025</v>
      </c>
      <c r="AR1430" s="284"/>
      <c r="AT1430" s="272" t="s">
        <v>51284</v>
      </c>
      <c r="AU1430" s="273">
        <v>1024466.53</v>
      </c>
      <c r="AW1430" s="244" t="s">
        <v>11906</v>
      </c>
      <c r="AX1430" s="245">
        <v>15111.13</v>
      </c>
      <c r="AZ1430" s="230" t="s">
        <v>11286</v>
      </c>
      <c r="BA1430" s="231">
        <v>46595.62</v>
      </c>
      <c r="BC1430" s="209" t="s">
        <v>11541</v>
      </c>
      <c r="BD1430" s="210">
        <v>574182.06000000006</v>
      </c>
    </row>
    <row r="1431" spans="5:56" x14ac:dyDescent="0.55000000000000004">
      <c r="E1431" s="282" t="s">
        <v>51003</v>
      </c>
      <c r="F1431" s="282"/>
      <c r="G1431" s="283">
        <v>8555.67</v>
      </c>
      <c r="I1431" s="242" t="s">
        <v>5707</v>
      </c>
      <c r="J1431" s="242"/>
      <c r="K1431" s="243">
        <v>2964881.58</v>
      </c>
      <c r="M1431" s="224" t="s">
        <v>12313</v>
      </c>
      <c r="N1431" s="224"/>
      <c r="O1431" s="225">
        <v>14032</v>
      </c>
      <c r="Q1431" s="203" t="s">
        <v>1759</v>
      </c>
      <c r="R1431" s="203"/>
      <c r="S1431" s="204">
        <v>2960</v>
      </c>
      <c r="Y1431" t="s">
        <v>66541</v>
      </c>
      <c r="Z1431" s="284">
        <v>140504.14000000001</v>
      </c>
      <c r="AB1431" s="276" t="s">
        <v>51788</v>
      </c>
      <c r="AC1431" s="277">
        <v>2257.17</v>
      </c>
      <c r="AE1431" s="246" t="s">
        <v>36042</v>
      </c>
      <c r="AF1431" s="247">
        <v>4745</v>
      </c>
      <c r="AH1431" s="226" t="s">
        <v>34585</v>
      </c>
      <c r="AI1431" s="227">
        <v>150103.1</v>
      </c>
      <c r="AK1431" s="207" t="s">
        <v>15997</v>
      </c>
      <c r="AL1431" s="208">
        <v>2560</v>
      </c>
      <c r="AM1431" s="93"/>
      <c r="AN1431" s="199" t="s">
        <v>32135</v>
      </c>
      <c r="AO1431" s="200">
        <v>22025</v>
      </c>
      <c r="AR1431" s="284"/>
      <c r="AT1431" s="272" t="s">
        <v>51285</v>
      </c>
      <c r="AU1431" s="273">
        <v>8555.67</v>
      </c>
      <c r="AW1431" s="244" t="s">
        <v>11907</v>
      </c>
      <c r="AX1431" s="245">
        <v>2964881.58</v>
      </c>
      <c r="AZ1431" s="230" t="s">
        <v>12067</v>
      </c>
      <c r="BA1431" s="231">
        <v>14032</v>
      </c>
      <c r="BC1431" s="209" t="s">
        <v>9844</v>
      </c>
      <c r="BD1431" s="210">
        <v>2693511.56</v>
      </c>
    </row>
    <row r="1432" spans="5:56" x14ac:dyDescent="0.55000000000000004">
      <c r="E1432" s="282" t="s">
        <v>51004</v>
      </c>
      <c r="F1432" s="282"/>
      <c r="G1432" s="283">
        <v>8048.75</v>
      </c>
      <c r="I1432" s="242" t="s">
        <v>5709</v>
      </c>
      <c r="J1432" s="242"/>
      <c r="K1432" s="243">
        <v>6253739.5499999998</v>
      </c>
      <c r="M1432" s="224" t="s">
        <v>4792</v>
      </c>
      <c r="N1432" s="224"/>
      <c r="O1432" s="225">
        <v>884383.78</v>
      </c>
      <c r="Q1432" s="203" t="s">
        <v>1760</v>
      </c>
      <c r="R1432" s="203"/>
      <c r="S1432" s="204">
        <v>12828</v>
      </c>
      <c r="Y1432" t="s">
        <v>60301</v>
      </c>
      <c r="Z1432" s="284">
        <v>1575</v>
      </c>
      <c r="AB1432" s="276" t="s">
        <v>51789</v>
      </c>
      <c r="AC1432" s="277">
        <v>6768.15</v>
      </c>
      <c r="AE1432" s="246" t="s">
        <v>33133</v>
      </c>
      <c r="AF1432" s="247">
        <v>131.69</v>
      </c>
      <c r="AH1432" s="226" t="s">
        <v>44424</v>
      </c>
      <c r="AI1432" s="227">
        <v>18504.66</v>
      </c>
      <c r="AK1432" s="207" t="s">
        <v>15998</v>
      </c>
      <c r="AL1432" s="208">
        <v>771</v>
      </c>
      <c r="AM1432" s="93"/>
      <c r="AN1432" s="199" t="s">
        <v>32136</v>
      </c>
      <c r="AO1432" s="200">
        <v>4325.3999999999996</v>
      </c>
      <c r="AR1432" s="284"/>
      <c r="AT1432" s="272" t="s">
        <v>51286</v>
      </c>
      <c r="AU1432" s="273">
        <v>8048.75</v>
      </c>
      <c r="AW1432" s="244" t="s">
        <v>11909</v>
      </c>
      <c r="AX1432" s="245">
        <v>6253739.5499999998</v>
      </c>
      <c r="AZ1432" s="230" t="s">
        <v>11288</v>
      </c>
      <c r="BA1432" s="231">
        <v>884383.78</v>
      </c>
      <c r="BC1432" s="209" t="s">
        <v>6693</v>
      </c>
      <c r="BD1432" s="210">
        <v>43619</v>
      </c>
    </row>
    <row r="1433" spans="5:56" x14ac:dyDescent="0.55000000000000004">
      <c r="E1433" s="282" t="s">
        <v>51005</v>
      </c>
      <c r="F1433" s="282"/>
      <c r="G1433" s="283">
        <v>90582.04</v>
      </c>
      <c r="I1433" s="242" t="s">
        <v>5710</v>
      </c>
      <c r="J1433" s="242"/>
      <c r="K1433" s="243">
        <v>74236.02</v>
      </c>
      <c r="M1433" s="224" t="s">
        <v>4893</v>
      </c>
      <c r="N1433" s="224"/>
      <c r="O1433" s="225">
        <v>1414.2</v>
      </c>
      <c r="Q1433" s="203" t="s">
        <v>1761</v>
      </c>
      <c r="R1433" s="203"/>
      <c r="S1433" s="204">
        <v>937</v>
      </c>
      <c r="Y1433" t="s">
        <v>33323</v>
      </c>
      <c r="Z1433">
        <v>516.58000000000004</v>
      </c>
      <c r="AB1433" s="276" t="s">
        <v>51790</v>
      </c>
      <c r="AC1433" s="277">
        <v>11218.26</v>
      </c>
      <c r="AE1433" s="246" t="s">
        <v>54825</v>
      </c>
      <c r="AF1433" s="247">
        <v>14601.33</v>
      </c>
      <c r="AH1433" s="226" t="s">
        <v>47782</v>
      </c>
      <c r="AI1433" s="227">
        <v>19646.849999999999</v>
      </c>
      <c r="AK1433" s="207" t="s">
        <v>15999</v>
      </c>
      <c r="AL1433" s="208">
        <v>1092.98</v>
      </c>
      <c r="AM1433" s="93"/>
      <c r="AN1433" s="199" t="s">
        <v>32137</v>
      </c>
      <c r="AO1433" s="200">
        <v>110</v>
      </c>
      <c r="AR1433" s="284"/>
      <c r="AT1433" s="272" t="s">
        <v>51287</v>
      </c>
      <c r="AU1433" s="273">
        <v>90582.04</v>
      </c>
      <c r="AW1433" s="244" t="s">
        <v>11910</v>
      </c>
      <c r="AX1433" s="245">
        <v>74236.02</v>
      </c>
      <c r="AZ1433" s="230" t="s">
        <v>11289</v>
      </c>
      <c r="BA1433" s="231">
        <v>1414.2</v>
      </c>
      <c r="BC1433" s="209" t="s">
        <v>7361</v>
      </c>
      <c r="BD1433" s="210">
        <v>11949.52</v>
      </c>
    </row>
    <row r="1434" spans="5:56" x14ac:dyDescent="0.55000000000000004">
      <c r="E1434" s="282" t="s">
        <v>51006</v>
      </c>
      <c r="F1434" s="282"/>
      <c r="G1434" s="283">
        <v>33569.86</v>
      </c>
      <c r="I1434" s="242" t="s">
        <v>5711</v>
      </c>
      <c r="J1434" s="242"/>
      <c r="K1434" s="243">
        <v>2716523.05</v>
      </c>
      <c r="M1434" s="224" t="s">
        <v>4894</v>
      </c>
      <c r="N1434" s="224"/>
      <c r="O1434" s="225">
        <v>4380</v>
      </c>
      <c r="Q1434" s="203" t="s">
        <v>1762</v>
      </c>
      <c r="R1434" s="203"/>
      <c r="S1434" s="204">
        <v>1881</v>
      </c>
      <c r="Y1434" t="s">
        <v>71343</v>
      </c>
      <c r="Z1434" s="284">
        <v>279086.96999999997</v>
      </c>
      <c r="AB1434" s="276" t="s">
        <v>51791</v>
      </c>
      <c r="AC1434" s="277">
        <v>1024.6500000000001</v>
      </c>
      <c r="AE1434" s="246" t="s">
        <v>36044</v>
      </c>
      <c r="AF1434" s="247">
        <v>11780.72</v>
      </c>
      <c r="AH1434" s="226" t="s">
        <v>44425</v>
      </c>
      <c r="AI1434" s="227">
        <v>2045836.24</v>
      </c>
      <c r="AK1434" s="207" t="s">
        <v>16000</v>
      </c>
      <c r="AL1434" s="208">
        <v>1444.5</v>
      </c>
      <c r="AM1434" s="93"/>
      <c r="AN1434" s="199" t="s">
        <v>32138</v>
      </c>
      <c r="AO1434" s="200">
        <v>2217.9</v>
      </c>
      <c r="AR1434" s="284"/>
      <c r="AT1434" s="272" t="s">
        <v>51288</v>
      </c>
      <c r="AU1434" s="273">
        <v>33569.86</v>
      </c>
      <c r="AW1434" s="244" t="s">
        <v>11911</v>
      </c>
      <c r="AX1434" s="245">
        <v>2716523.05</v>
      </c>
      <c r="AZ1434" s="230" t="s">
        <v>11290</v>
      </c>
      <c r="BA1434" s="231">
        <v>4380</v>
      </c>
      <c r="BC1434" s="209" t="s">
        <v>7772</v>
      </c>
      <c r="BD1434" s="210">
        <v>4919.9399999999996</v>
      </c>
    </row>
    <row r="1435" spans="5:56" x14ac:dyDescent="0.55000000000000004">
      <c r="E1435" s="282" t="s">
        <v>51007</v>
      </c>
      <c r="F1435" s="282"/>
      <c r="G1435" s="283">
        <v>14174.29</v>
      </c>
      <c r="I1435" s="242" t="s">
        <v>5712</v>
      </c>
      <c r="J1435" s="242"/>
      <c r="K1435" s="243">
        <v>10864912.890000001</v>
      </c>
      <c r="M1435" s="224" t="s">
        <v>4895</v>
      </c>
      <c r="N1435" s="224"/>
      <c r="O1435" s="225">
        <v>12837</v>
      </c>
      <c r="Q1435" s="203" t="s">
        <v>1763</v>
      </c>
      <c r="R1435" s="203"/>
      <c r="S1435" s="204">
        <v>148362</v>
      </c>
      <c r="Y1435" t="s">
        <v>71344</v>
      </c>
      <c r="Z1435" s="284">
        <v>11004.17</v>
      </c>
      <c r="AB1435" s="276" t="s">
        <v>51792</v>
      </c>
      <c r="AC1435" s="277">
        <v>2610.79</v>
      </c>
      <c r="AE1435" s="246" t="s">
        <v>15974</v>
      </c>
      <c r="AF1435" s="247">
        <v>1018.21</v>
      </c>
      <c r="AH1435" s="226" t="s">
        <v>47783</v>
      </c>
      <c r="AI1435" s="227">
        <v>712.35</v>
      </c>
      <c r="AK1435" s="207" t="s">
        <v>16001</v>
      </c>
      <c r="AL1435" s="208">
        <v>6717.59</v>
      </c>
      <c r="AM1435" s="93"/>
      <c r="AN1435" s="199" t="s">
        <v>32139</v>
      </c>
      <c r="AO1435" s="200">
        <v>1984.7</v>
      </c>
      <c r="AR1435" s="284"/>
      <c r="AT1435" s="272" t="s">
        <v>51289</v>
      </c>
      <c r="AU1435" s="273">
        <v>14174.29</v>
      </c>
      <c r="AW1435" s="244" t="s">
        <v>11912</v>
      </c>
      <c r="AX1435" s="245">
        <v>10864912.890000001</v>
      </c>
      <c r="AZ1435" s="230" t="s">
        <v>11291</v>
      </c>
      <c r="BA1435" s="231">
        <v>12837</v>
      </c>
      <c r="BC1435" s="209" t="s">
        <v>8056</v>
      </c>
      <c r="BD1435" s="210">
        <v>1988</v>
      </c>
    </row>
    <row r="1436" spans="5:56" x14ac:dyDescent="0.55000000000000004">
      <c r="E1436" s="282" t="s">
        <v>51008</v>
      </c>
      <c r="F1436" s="282"/>
      <c r="G1436" s="283">
        <v>44716.91</v>
      </c>
      <c r="I1436" s="242" t="s">
        <v>5713</v>
      </c>
      <c r="J1436" s="242"/>
      <c r="K1436" s="243">
        <v>338497.86</v>
      </c>
      <c r="M1436" s="224" t="s">
        <v>4896</v>
      </c>
      <c r="N1436" s="224"/>
      <c r="O1436" s="225">
        <v>9936</v>
      </c>
      <c r="Q1436" s="203" t="s">
        <v>1764</v>
      </c>
      <c r="R1436" s="203"/>
      <c r="S1436" s="204">
        <v>4510</v>
      </c>
      <c r="Y1436" t="s">
        <v>71345</v>
      </c>
      <c r="Z1436" s="284">
        <v>103200</v>
      </c>
      <c r="AB1436" s="276" t="s">
        <v>34652</v>
      </c>
      <c r="AC1436" s="277">
        <v>1502446.3</v>
      </c>
      <c r="AE1436" s="246" t="s">
        <v>33138</v>
      </c>
      <c r="AF1436" s="247">
        <v>2955.52</v>
      </c>
      <c r="AH1436" s="226" t="s">
        <v>34586</v>
      </c>
      <c r="AI1436" s="227">
        <v>174537.83</v>
      </c>
      <c r="AK1436" s="207" t="s">
        <v>16002</v>
      </c>
      <c r="AL1436" s="208">
        <v>1285</v>
      </c>
      <c r="AM1436" s="93"/>
      <c r="AN1436" s="199" t="s">
        <v>20944</v>
      </c>
      <c r="AO1436" s="200">
        <v>4325.3999999999996</v>
      </c>
      <c r="AR1436" s="284"/>
      <c r="AT1436" s="272" t="s">
        <v>51290</v>
      </c>
      <c r="AU1436" s="273">
        <v>44716.91</v>
      </c>
      <c r="AW1436" s="244" t="s">
        <v>11913</v>
      </c>
      <c r="AX1436" s="245">
        <v>338497.86</v>
      </c>
      <c r="AZ1436" s="230" t="s">
        <v>11292</v>
      </c>
      <c r="BA1436" s="231">
        <v>9936</v>
      </c>
      <c r="BC1436" s="209" t="s">
        <v>8316</v>
      </c>
      <c r="BD1436" s="210">
        <v>23539.13</v>
      </c>
    </row>
    <row r="1437" spans="5:56" x14ac:dyDescent="0.55000000000000004">
      <c r="E1437" s="282" t="s">
        <v>51010</v>
      </c>
      <c r="F1437" s="282"/>
      <c r="G1437" s="283">
        <v>32750.44</v>
      </c>
      <c r="I1437" s="242" t="s">
        <v>5714</v>
      </c>
      <c r="J1437" s="242"/>
      <c r="K1437" s="243">
        <v>8304933.3499999996</v>
      </c>
      <c r="M1437" s="224" t="s">
        <v>4898</v>
      </c>
      <c r="N1437" s="224"/>
      <c r="O1437" s="225">
        <v>5574</v>
      </c>
      <c r="Q1437" s="203" t="s">
        <v>475</v>
      </c>
      <c r="R1437" s="203"/>
      <c r="S1437" s="204">
        <v>27927</v>
      </c>
      <c r="Y1437" t="s">
        <v>63091</v>
      </c>
      <c r="Z1437" s="284">
        <v>1404006.03</v>
      </c>
      <c r="AB1437" s="276" t="s">
        <v>34653</v>
      </c>
      <c r="AC1437" s="277">
        <v>90192.66</v>
      </c>
      <c r="AE1437" s="246" t="s">
        <v>33139</v>
      </c>
      <c r="AF1437" s="247">
        <v>1831.71</v>
      </c>
      <c r="AH1437" s="226" t="s">
        <v>34587</v>
      </c>
      <c r="AI1437" s="227">
        <v>539396.56999999995</v>
      </c>
      <c r="AK1437" s="207" t="s">
        <v>16003</v>
      </c>
      <c r="AL1437" s="208">
        <v>2960</v>
      </c>
      <c r="AM1437" s="93"/>
      <c r="AN1437" s="199" t="s">
        <v>32140</v>
      </c>
      <c r="AO1437" s="200">
        <v>110</v>
      </c>
      <c r="AR1437" s="284"/>
      <c r="AT1437" s="272" t="s">
        <v>51292</v>
      </c>
      <c r="AU1437" s="273">
        <v>32750.44</v>
      </c>
      <c r="AW1437" s="244" t="s">
        <v>11914</v>
      </c>
      <c r="AX1437" s="245">
        <v>8304933.3499999996</v>
      </c>
      <c r="AZ1437" s="230" t="s">
        <v>11294</v>
      </c>
      <c r="BA1437" s="231">
        <v>5574</v>
      </c>
      <c r="BC1437" s="209" t="s">
        <v>8531</v>
      </c>
      <c r="BD1437" s="210">
        <v>42140</v>
      </c>
    </row>
    <row r="1438" spans="5:56" x14ac:dyDescent="0.55000000000000004">
      <c r="E1438" s="282" t="s">
        <v>51011</v>
      </c>
      <c r="F1438" s="282"/>
      <c r="G1438" s="283">
        <v>97613.16</v>
      </c>
      <c r="I1438" s="242" t="s">
        <v>5719</v>
      </c>
      <c r="J1438" s="242"/>
      <c r="K1438" s="243">
        <v>678178.29</v>
      </c>
      <c r="M1438" s="224" t="s">
        <v>4899</v>
      </c>
      <c r="N1438" s="224"/>
      <c r="O1438" s="225">
        <v>294.52999999999997</v>
      </c>
      <c r="Q1438" s="203" t="s">
        <v>1765</v>
      </c>
      <c r="R1438" s="203"/>
      <c r="S1438" s="204">
        <v>499.95</v>
      </c>
      <c r="Y1438" t="s">
        <v>34821</v>
      </c>
      <c r="Z1438" s="284">
        <v>1341408.24</v>
      </c>
      <c r="AB1438" s="276" t="s">
        <v>55872</v>
      </c>
      <c r="AC1438" s="277">
        <v>178222.58</v>
      </c>
      <c r="AE1438" s="246" t="s">
        <v>15975</v>
      </c>
      <c r="AF1438" s="247">
        <v>3.65</v>
      </c>
      <c r="AH1438" s="226" t="s">
        <v>34588</v>
      </c>
      <c r="AI1438" s="227">
        <v>41032.879999999997</v>
      </c>
      <c r="AK1438" s="207" t="s">
        <v>16004</v>
      </c>
      <c r="AL1438" s="208">
        <v>2600</v>
      </c>
      <c r="AM1438" s="93"/>
      <c r="AN1438" s="199" t="s">
        <v>20950</v>
      </c>
      <c r="AO1438" s="200">
        <v>2217.9</v>
      </c>
      <c r="AR1438" s="284"/>
      <c r="AT1438" s="272" t="s">
        <v>51293</v>
      </c>
      <c r="AU1438" s="273">
        <v>97613.16</v>
      </c>
      <c r="AW1438" s="244" t="s">
        <v>11919</v>
      </c>
      <c r="AX1438" s="245">
        <v>678178.29</v>
      </c>
      <c r="AZ1438" s="230" t="s">
        <v>11295</v>
      </c>
      <c r="BA1438" s="231">
        <v>294.52999999999997</v>
      </c>
      <c r="BC1438" s="209" t="s">
        <v>8702</v>
      </c>
      <c r="BD1438" s="210">
        <v>2401</v>
      </c>
    </row>
    <row r="1439" spans="5:56" x14ac:dyDescent="0.55000000000000004">
      <c r="E1439" s="282" t="s">
        <v>65704</v>
      </c>
      <c r="F1439" s="282"/>
      <c r="G1439" s="283">
        <v>15017.17</v>
      </c>
      <c r="I1439" s="242" t="s">
        <v>5715</v>
      </c>
      <c r="J1439" s="242"/>
      <c r="K1439" s="243">
        <v>102916.74</v>
      </c>
      <c r="M1439" s="224" t="s">
        <v>4900</v>
      </c>
      <c r="N1439" s="224"/>
      <c r="O1439" s="225">
        <v>3355</v>
      </c>
      <c r="Q1439" s="203" t="s">
        <v>4061</v>
      </c>
      <c r="R1439" s="203"/>
      <c r="S1439" s="204">
        <v>1406.6</v>
      </c>
      <c r="Y1439" t="s">
        <v>34822</v>
      </c>
      <c r="Z1439" s="284">
        <v>1525686.91</v>
      </c>
      <c r="AB1439" s="276" t="s">
        <v>34654</v>
      </c>
      <c r="AC1439" s="277">
        <v>674214.81</v>
      </c>
      <c r="AE1439" s="246" t="s">
        <v>59482</v>
      </c>
      <c r="AF1439" s="247">
        <v>1915</v>
      </c>
      <c r="AH1439" s="226" t="s">
        <v>36040</v>
      </c>
      <c r="AI1439" s="227">
        <v>1226.32</v>
      </c>
      <c r="AK1439" s="207" t="s">
        <v>16005</v>
      </c>
      <c r="AL1439" s="208">
        <v>188.74</v>
      </c>
      <c r="AM1439" s="93"/>
      <c r="AN1439" s="199" t="s">
        <v>20954</v>
      </c>
      <c r="AO1439" s="200">
        <v>1984.7</v>
      </c>
      <c r="AR1439" s="284"/>
      <c r="AT1439" s="272" t="s">
        <v>66255</v>
      </c>
      <c r="AU1439" s="273">
        <v>15017.17</v>
      </c>
      <c r="AW1439" s="244" t="s">
        <v>11915</v>
      </c>
      <c r="AX1439" s="245">
        <v>102916.74</v>
      </c>
      <c r="AZ1439" s="230" t="s">
        <v>11296</v>
      </c>
      <c r="BA1439" s="231">
        <v>3355</v>
      </c>
      <c r="BC1439" s="209" t="s">
        <v>8953</v>
      </c>
      <c r="BD1439" s="210">
        <v>48215</v>
      </c>
    </row>
    <row r="1440" spans="5:56" x14ac:dyDescent="0.55000000000000004">
      <c r="E1440" s="282" t="s">
        <v>51014</v>
      </c>
      <c r="F1440" s="282"/>
      <c r="G1440" s="283">
        <v>5643.94</v>
      </c>
      <c r="I1440" s="242" t="s">
        <v>5716</v>
      </c>
      <c r="J1440" s="242"/>
      <c r="K1440" s="243">
        <v>112754.16</v>
      </c>
      <c r="M1440" s="224" t="s">
        <v>12314</v>
      </c>
      <c r="N1440" s="224"/>
      <c r="O1440" s="225">
        <v>4138</v>
      </c>
      <c r="Q1440" s="203" t="s">
        <v>1766</v>
      </c>
      <c r="R1440" s="203"/>
      <c r="S1440" s="204">
        <v>1069.9000000000001</v>
      </c>
      <c r="Y1440" t="s">
        <v>39010</v>
      </c>
      <c r="Z1440" s="284">
        <v>4877.0600000000004</v>
      </c>
      <c r="AB1440" s="276" t="s">
        <v>67097</v>
      </c>
      <c r="AC1440" s="277">
        <v>33250</v>
      </c>
      <c r="AE1440" s="246" t="s">
        <v>59483</v>
      </c>
      <c r="AF1440" s="247">
        <v>4920</v>
      </c>
      <c r="AH1440" s="226" t="s">
        <v>48692</v>
      </c>
      <c r="AI1440" s="227">
        <v>15471</v>
      </c>
      <c r="AK1440" s="207" t="s">
        <v>16006</v>
      </c>
      <c r="AL1440" s="208">
        <v>21.89</v>
      </c>
      <c r="AM1440" s="93"/>
      <c r="AN1440" s="199" t="s">
        <v>32141</v>
      </c>
      <c r="AO1440" s="200">
        <v>405.56</v>
      </c>
      <c r="AR1440" s="284"/>
      <c r="AT1440" s="272" t="s">
        <v>51296</v>
      </c>
      <c r="AU1440" s="273">
        <v>5643.94</v>
      </c>
      <c r="AW1440" s="244" t="s">
        <v>11916</v>
      </c>
      <c r="AX1440" s="245">
        <v>112754.16</v>
      </c>
      <c r="AZ1440" s="230" t="s">
        <v>12068</v>
      </c>
      <c r="BA1440" s="231">
        <v>4138</v>
      </c>
      <c r="BC1440" s="209" t="s">
        <v>9286</v>
      </c>
      <c r="BD1440" s="210">
        <v>22191</v>
      </c>
    </row>
    <row r="1441" spans="5:56" x14ac:dyDescent="0.55000000000000004">
      <c r="E1441" s="282" t="s">
        <v>51015</v>
      </c>
      <c r="F1441" s="282"/>
      <c r="G1441" s="283">
        <v>22680.43</v>
      </c>
      <c r="I1441" s="242" t="s">
        <v>5717</v>
      </c>
      <c r="J1441" s="242"/>
      <c r="K1441" s="243">
        <v>11730.15</v>
      </c>
      <c r="M1441" s="224" t="s">
        <v>4793</v>
      </c>
      <c r="N1441" s="224"/>
      <c r="O1441" s="225">
        <v>62885</v>
      </c>
      <c r="Q1441" s="203" t="s">
        <v>4062</v>
      </c>
      <c r="R1441" s="203"/>
      <c r="S1441" s="204">
        <v>1237.73</v>
      </c>
      <c r="Y1441" t="s">
        <v>70455</v>
      </c>
      <c r="Z1441" s="284">
        <v>-446173.54</v>
      </c>
      <c r="AB1441" s="276" t="s">
        <v>63623</v>
      </c>
      <c r="AC1441" s="277">
        <v>2499.4899999999998</v>
      </c>
      <c r="AE1441" s="246" t="s">
        <v>59484</v>
      </c>
      <c r="AF1441" s="247">
        <v>375.86</v>
      </c>
      <c r="AH1441" s="226" t="s">
        <v>51679</v>
      </c>
      <c r="AI1441" s="227">
        <v>5.56</v>
      </c>
      <c r="AK1441" s="207" t="s">
        <v>16007</v>
      </c>
      <c r="AL1441" s="208">
        <v>381.18</v>
      </c>
      <c r="AM1441" s="93"/>
      <c r="AN1441" s="199" t="s">
        <v>32142</v>
      </c>
      <c r="AO1441" s="200">
        <v>3166.37</v>
      </c>
      <c r="AR1441" s="284"/>
      <c r="AT1441" s="272" t="s">
        <v>51297</v>
      </c>
      <c r="AU1441" s="273">
        <v>22680.43</v>
      </c>
      <c r="AW1441" s="244" t="s">
        <v>11917</v>
      </c>
      <c r="AX1441" s="245">
        <v>11730.15</v>
      </c>
      <c r="AZ1441" s="230" t="s">
        <v>11297</v>
      </c>
      <c r="BA1441" s="231">
        <v>62885</v>
      </c>
      <c r="BC1441" s="209" t="s">
        <v>9445</v>
      </c>
      <c r="BD1441" s="210">
        <v>7698.42</v>
      </c>
    </row>
    <row r="1442" spans="5:56" x14ac:dyDescent="0.55000000000000004">
      <c r="E1442" s="282" t="s">
        <v>51016</v>
      </c>
      <c r="F1442" s="282"/>
      <c r="G1442" s="283">
        <v>3631.48</v>
      </c>
      <c r="I1442" s="242" t="s">
        <v>5718</v>
      </c>
      <c r="J1442" s="242"/>
      <c r="K1442" s="243">
        <v>87146.99</v>
      </c>
      <c r="M1442" s="224" t="s">
        <v>4794</v>
      </c>
      <c r="N1442" s="224"/>
      <c r="O1442" s="225">
        <v>37715.56</v>
      </c>
      <c r="Q1442" s="203" t="s">
        <v>1767</v>
      </c>
      <c r="R1442" s="203"/>
      <c r="S1442" s="204">
        <v>82165</v>
      </c>
      <c r="Y1442" t="s">
        <v>39011</v>
      </c>
      <c r="Z1442" s="284">
        <v>1917758.46</v>
      </c>
      <c r="AB1442" s="276" t="s">
        <v>51794</v>
      </c>
      <c r="AC1442" s="277">
        <v>35518.92</v>
      </c>
      <c r="AE1442" s="246" t="s">
        <v>59485</v>
      </c>
      <c r="AF1442" s="247">
        <v>2.5499999999999998</v>
      </c>
      <c r="AH1442" s="226" t="s">
        <v>51680</v>
      </c>
      <c r="AI1442" s="227">
        <v>491765.69</v>
      </c>
      <c r="AK1442" s="207" t="s">
        <v>16008</v>
      </c>
      <c r="AL1442" s="208">
        <v>2205.19</v>
      </c>
      <c r="AM1442" s="93"/>
      <c r="AN1442" s="199" t="s">
        <v>32143</v>
      </c>
      <c r="AO1442" s="200">
        <v>149.9</v>
      </c>
      <c r="AR1442" s="284"/>
      <c r="AT1442" s="272" t="s">
        <v>51298</v>
      </c>
      <c r="AU1442" s="273">
        <v>3631.48</v>
      </c>
      <c r="AW1442" s="244" t="s">
        <v>11918</v>
      </c>
      <c r="AX1442" s="245">
        <v>87146.99</v>
      </c>
      <c r="AZ1442" s="230" t="s">
        <v>11298</v>
      </c>
      <c r="BA1442" s="231">
        <v>37715.56</v>
      </c>
      <c r="BC1442" s="209" t="s">
        <v>10900</v>
      </c>
      <c r="BD1442" s="210">
        <v>393.75</v>
      </c>
    </row>
    <row r="1443" spans="5:56" x14ac:dyDescent="0.55000000000000004">
      <c r="E1443" s="282" t="s">
        <v>51017</v>
      </c>
      <c r="F1443" s="282"/>
      <c r="G1443" s="283">
        <v>17368.45</v>
      </c>
      <c r="I1443" s="242" t="s">
        <v>5720</v>
      </c>
      <c r="J1443" s="242"/>
      <c r="K1443" s="243">
        <v>2180528.7000000002</v>
      </c>
      <c r="M1443" s="224" t="s">
        <v>4795</v>
      </c>
      <c r="N1443" s="224"/>
      <c r="O1443" s="225">
        <v>16310.86</v>
      </c>
      <c r="Q1443" s="203" t="s">
        <v>1768</v>
      </c>
      <c r="R1443" s="203"/>
      <c r="S1443" s="204">
        <v>53040</v>
      </c>
      <c r="Y1443" t="s">
        <v>63092</v>
      </c>
      <c r="Z1443" s="284">
        <v>2328698.5099999998</v>
      </c>
      <c r="AB1443" s="276" t="s">
        <v>42221</v>
      </c>
      <c r="AC1443" s="277">
        <v>4360.34</v>
      </c>
      <c r="AE1443" s="246" t="s">
        <v>62539</v>
      </c>
      <c r="AF1443" s="247">
        <v>27.96</v>
      </c>
      <c r="AH1443" s="226" t="s">
        <v>42177</v>
      </c>
      <c r="AI1443" s="227">
        <v>205104.15</v>
      </c>
      <c r="AK1443" s="207" t="s">
        <v>16009</v>
      </c>
      <c r="AL1443" s="208">
        <v>179.98</v>
      </c>
      <c r="AM1443" s="93"/>
      <c r="AN1443" s="199" t="s">
        <v>32144</v>
      </c>
      <c r="AO1443" s="200">
        <v>2217.8000000000002</v>
      </c>
      <c r="AR1443" s="284"/>
      <c r="AT1443" s="272" t="s">
        <v>51299</v>
      </c>
      <c r="AU1443" s="273">
        <v>17368.45</v>
      </c>
      <c r="AW1443" s="244" t="s">
        <v>11920</v>
      </c>
      <c r="AX1443" s="245">
        <v>2180528.7000000002</v>
      </c>
      <c r="AZ1443" s="230" t="s">
        <v>9713</v>
      </c>
      <c r="BA1443" s="231">
        <v>16310.86</v>
      </c>
      <c r="BC1443" s="209" t="s">
        <v>11731</v>
      </c>
      <c r="BD1443" s="210">
        <v>64853.279999999999</v>
      </c>
    </row>
    <row r="1444" spans="5:56" x14ac:dyDescent="0.55000000000000004">
      <c r="E1444" s="282" t="s">
        <v>51018</v>
      </c>
      <c r="F1444" s="282"/>
      <c r="G1444" s="283">
        <v>3512.96</v>
      </c>
      <c r="I1444" s="242" t="s">
        <v>5722</v>
      </c>
      <c r="J1444" s="242"/>
      <c r="K1444" s="243">
        <v>6028228.9800000004</v>
      </c>
      <c r="M1444" s="224" t="s">
        <v>4901</v>
      </c>
      <c r="N1444" s="224"/>
      <c r="O1444" s="225">
        <v>5808.63</v>
      </c>
      <c r="Q1444" s="203" t="s">
        <v>1769</v>
      </c>
      <c r="R1444" s="203"/>
      <c r="S1444" s="204">
        <v>23978</v>
      </c>
      <c r="Y1444" t="s">
        <v>34824</v>
      </c>
      <c r="Z1444" s="284">
        <v>396582.04</v>
      </c>
      <c r="AB1444" s="276" t="s">
        <v>58972</v>
      </c>
      <c r="AC1444" s="277">
        <v>18075.21</v>
      </c>
      <c r="AE1444" s="246" t="s">
        <v>55839</v>
      </c>
      <c r="AF1444" s="247">
        <v>2493.1</v>
      </c>
      <c r="AH1444" s="226" t="s">
        <v>42178</v>
      </c>
      <c r="AI1444" s="227">
        <v>17843.75</v>
      </c>
      <c r="AK1444" s="207" t="s">
        <v>16010</v>
      </c>
      <c r="AL1444" s="208">
        <v>1055</v>
      </c>
      <c r="AM1444" s="93"/>
      <c r="AN1444" s="199" t="s">
        <v>32145</v>
      </c>
      <c r="AO1444" s="200">
        <v>4685.37</v>
      </c>
      <c r="AR1444" s="284"/>
      <c r="AT1444" s="272" t="s">
        <v>51300</v>
      </c>
      <c r="AU1444" s="273">
        <v>3512.96</v>
      </c>
      <c r="AW1444" s="244" t="s">
        <v>11922</v>
      </c>
      <c r="AX1444" s="245">
        <v>6028228.9800000004</v>
      </c>
      <c r="AZ1444" s="230" t="s">
        <v>11299</v>
      </c>
      <c r="BA1444" s="231">
        <v>5808.63</v>
      </c>
      <c r="BC1444" s="209" t="s">
        <v>9845</v>
      </c>
      <c r="BD1444" s="210">
        <v>273908.03999999998</v>
      </c>
    </row>
    <row r="1445" spans="5:56" x14ac:dyDescent="0.55000000000000004">
      <c r="E1445" s="282" t="s">
        <v>51019</v>
      </c>
      <c r="F1445" s="282"/>
      <c r="G1445" s="283">
        <v>66499.490000000005</v>
      </c>
      <c r="I1445" s="242" t="s">
        <v>5723</v>
      </c>
      <c r="J1445" s="242"/>
      <c r="K1445" s="243">
        <v>78261.11</v>
      </c>
      <c r="M1445" s="224" t="s">
        <v>4796</v>
      </c>
      <c r="N1445" s="224"/>
      <c r="O1445" s="225">
        <v>112112.13</v>
      </c>
      <c r="Q1445" s="203" t="s">
        <v>1770</v>
      </c>
      <c r="R1445" s="203"/>
      <c r="S1445" s="204">
        <v>174062.25</v>
      </c>
      <c r="Y1445" t="s">
        <v>64123</v>
      </c>
      <c r="Z1445" s="284">
        <v>3829.2</v>
      </c>
      <c r="AB1445" s="276" t="s">
        <v>36086</v>
      </c>
      <c r="AC1445" s="277">
        <v>91686.720000000001</v>
      </c>
      <c r="AE1445" s="246" t="s">
        <v>58941</v>
      </c>
      <c r="AF1445" s="247">
        <v>187.05</v>
      </c>
      <c r="AH1445" s="226" t="s">
        <v>42179</v>
      </c>
      <c r="AI1445" s="227">
        <v>1365.05</v>
      </c>
      <c r="AK1445" s="207" t="s">
        <v>16011</v>
      </c>
      <c r="AL1445" s="208">
        <v>10338</v>
      </c>
      <c r="AM1445" s="93"/>
      <c r="AN1445" s="199" t="s">
        <v>32146</v>
      </c>
      <c r="AO1445" s="200">
        <v>405.56</v>
      </c>
      <c r="AR1445" s="284"/>
      <c r="AT1445" s="272" t="s">
        <v>51301</v>
      </c>
      <c r="AU1445" s="273">
        <v>66499.490000000005</v>
      </c>
      <c r="AW1445" s="244" t="s">
        <v>11923</v>
      </c>
      <c r="AX1445" s="245">
        <v>78261.11</v>
      </c>
      <c r="AZ1445" s="230" t="s">
        <v>11301</v>
      </c>
      <c r="BA1445" s="231">
        <v>112112.13</v>
      </c>
      <c r="BC1445" s="209" t="s">
        <v>6920</v>
      </c>
      <c r="BD1445" s="210">
        <v>3259</v>
      </c>
    </row>
    <row r="1446" spans="5:56" x14ac:dyDescent="0.55000000000000004">
      <c r="E1446" s="282" t="s">
        <v>51020</v>
      </c>
      <c r="F1446" s="282"/>
      <c r="G1446" s="283">
        <v>1044366.14</v>
      </c>
      <c r="I1446" s="242" t="s">
        <v>5724</v>
      </c>
      <c r="J1446" s="242"/>
      <c r="K1446" s="243">
        <v>1200.26</v>
      </c>
      <c r="M1446" s="224" t="s">
        <v>4903</v>
      </c>
      <c r="N1446" s="224"/>
      <c r="O1446" s="225">
        <v>2093</v>
      </c>
      <c r="Q1446" s="203" t="s">
        <v>1771</v>
      </c>
      <c r="R1446" s="203"/>
      <c r="S1446" s="204">
        <v>19924.32</v>
      </c>
      <c r="Y1446" t="s">
        <v>66542</v>
      </c>
      <c r="Z1446" s="284">
        <v>25495.85</v>
      </c>
      <c r="AB1446" s="276" t="s">
        <v>44504</v>
      </c>
      <c r="AC1446" s="277">
        <v>2651.02</v>
      </c>
      <c r="AE1446" s="246" t="s">
        <v>59486</v>
      </c>
      <c r="AF1446" s="247">
        <v>2100</v>
      </c>
      <c r="AH1446" s="226" t="s">
        <v>51681</v>
      </c>
      <c r="AI1446" s="227">
        <v>2887.27</v>
      </c>
      <c r="AK1446" s="207" t="s">
        <v>16012</v>
      </c>
      <c r="AL1446" s="208">
        <v>5948.79</v>
      </c>
      <c r="AM1446" s="93"/>
      <c r="AN1446" s="199" t="s">
        <v>20974</v>
      </c>
      <c r="AO1446" s="200">
        <v>3166.37</v>
      </c>
      <c r="AR1446" s="284"/>
      <c r="AT1446" s="272" t="s">
        <v>51302</v>
      </c>
      <c r="AU1446" s="273">
        <v>1044366.14</v>
      </c>
      <c r="AW1446" s="244" t="s">
        <v>11924</v>
      </c>
      <c r="AX1446" s="245">
        <v>1200.26</v>
      </c>
      <c r="AZ1446" s="230" t="s">
        <v>11302</v>
      </c>
      <c r="BA1446" s="231">
        <v>2093</v>
      </c>
      <c r="BC1446" s="209" t="s">
        <v>7104</v>
      </c>
      <c r="BD1446" s="210">
        <v>981</v>
      </c>
    </row>
    <row r="1447" spans="5:56" x14ac:dyDescent="0.55000000000000004">
      <c r="E1447" s="282" t="s">
        <v>51023</v>
      </c>
      <c r="F1447" s="282"/>
      <c r="G1447" s="283">
        <v>33849.67</v>
      </c>
      <c r="I1447" s="242" t="s">
        <v>5725</v>
      </c>
      <c r="J1447" s="242"/>
      <c r="K1447" s="243">
        <v>733755.84</v>
      </c>
      <c r="M1447" s="224" t="s">
        <v>4904</v>
      </c>
      <c r="N1447" s="224"/>
      <c r="O1447" s="225">
        <v>4042</v>
      </c>
      <c r="Q1447" s="203" t="s">
        <v>1772</v>
      </c>
      <c r="R1447" s="203"/>
      <c r="S1447" s="204">
        <v>65821.86</v>
      </c>
      <c r="Y1447" t="s">
        <v>70458</v>
      </c>
      <c r="Z1447" s="284">
        <v>22743.15</v>
      </c>
      <c r="AB1447" s="276" t="s">
        <v>64054</v>
      </c>
      <c r="AC1447" s="277">
        <v>7369.57</v>
      </c>
      <c r="AE1447" s="246" t="s">
        <v>49657</v>
      </c>
      <c r="AF1447" s="247">
        <v>14799.84</v>
      </c>
      <c r="AH1447" s="226" t="s">
        <v>42180</v>
      </c>
      <c r="AI1447" s="227">
        <v>13408.33</v>
      </c>
      <c r="AK1447" s="207" t="s">
        <v>16013</v>
      </c>
      <c r="AL1447" s="208">
        <v>411.86</v>
      </c>
      <c r="AM1447" s="93"/>
      <c r="AN1447" s="199" t="s">
        <v>20975</v>
      </c>
      <c r="AO1447" s="200">
        <v>149.9</v>
      </c>
      <c r="AR1447" s="284"/>
      <c r="AT1447" s="272" t="s">
        <v>51305</v>
      </c>
      <c r="AU1447" s="273">
        <v>33849.67</v>
      </c>
      <c r="AW1447" s="244" t="s">
        <v>11925</v>
      </c>
      <c r="AX1447" s="245">
        <v>733755.84</v>
      </c>
      <c r="AZ1447" s="230" t="s">
        <v>11304</v>
      </c>
      <c r="BA1447" s="231">
        <v>4042</v>
      </c>
      <c r="BC1447" s="209" t="s">
        <v>7362</v>
      </c>
      <c r="BD1447" s="210">
        <v>9805</v>
      </c>
    </row>
    <row r="1448" spans="5:56" x14ac:dyDescent="0.55000000000000004">
      <c r="E1448" s="282" t="s">
        <v>51024</v>
      </c>
      <c r="F1448" s="282"/>
      <c r="G1448" s="283">
        <v>3282.89</v>
      </c>
      <c r="I1448" s="242" t="s">
        <v>5726</v>
      </c>
      <c r="J1448" s="242"/>
      <c r="K1448" s="243">
        <v>6769222.0099999998</v>
      </c>
      <c r="M1448" s="224" t="s">
        <v>4798</v>
      </c>
      <c r="N1448" s="224"/>
      <c r="O1448" s="225">
        <v>77816.84</v>
      </c>
      <c r="Q1448" s="203" t="s">
        <v>1773</v>
      </c>
      <c r="R1448" s="203"/>
      <c r="S1448" s="204">
        <v>2293.9</v>
      </c>
      <c r="Y1448" t="s">
        <v>63640</v>
      </c>
      <c r="Z1448" s="284">
        <v>1739.85</v>
      </c>
      <c r="AB1448" s="276" t="s">
        <v>42223</v>
      </c>
      <c r="AC1448" s="277">
        <v>4000</v>
      </c>
      <c r="AE1448" s="246" t="s">
        <v>16023</v>
      </c>
      <c r="AF1448" s="247">
        <v>3316.88</v>
      </c>
      <c r="AH1448" s="226" t="s">
        <v>42181</v>
      </c>
      <c r="AI1448" s="227">
        <v>1025.75</v>
      </c>
      <c r="AK1448" s="207" t="s">
        <v>16014</v>
      </c>
      <c r="AL1448" s="208">
        <v>1444.5</v>
      </c>
      <c r="AM1448" s="93"/>
      <c r="AN1448" s="199" t="s">
        <v>32147</v>
      </c>
      <c r="AO1448" s="200">
        <v>2217.8000000000002</v>
      </c>
      <c r="AR1448" s="284"/>
      <c r="AT1448" s="272" t="s">
        <v>51306</v>
      </c>
      <c r="AU1448" s="273">
        <v>3282.89</v>
      </c>
      <c r="AW1448" s="244" t="s">
        <v>11926</v>
      </c>
      <c r="AX1448" s="245">
        <v>6769222.0099999998</v>
      </c>
      <c r="AZ1448" s="230" t="s">
        <v>11305</v>
      </c>
      <c r="BA1448" s="231">
        <v>77816.84</v>
      </c>
      <c r="BC1448" s="209" t="s">
        <v>7773</v>
      </c>
      <c r="BD1448" s="210">
        <v>1636</v>
      </c>
    </row>
    <row r="1449" spans="5:56" x14ac:dyDescent="0.55000000000000004">
      <c r="E1449" s="282" t="s">
        <v>51025</v>
      </c>
      <c r="F1449" s="282"/>
      <c r="G1449" s="283">
        <v>230983.41</v>
      </c>
      <c r="I1449" s="242" t="s">
        <v>5728</v>
      </c>
      <c r="J1449" s="242"/>
      <c r="K1449" s="243">
        <v>478598.99</v>
      </c>
      <c r="M1449" s="224" t="s">
        <v>4905</v>
      </c>
      <c r="N1449" s="224"/>
      <c r="O1449" s="225">
        <v>2564</v>
      </c>
      <c r="Q1449" s="203" t="s">
        <v>1774</v>
      </c>
      <c r="R1449" s="203"/>
      <c r="S1449" s="204">
        <v>26902.880000000001</v>
      </c>
      <c r="Y1449" t="s">
        <v>63641</v>
      </c>
      <c r="Z1449" s="284">
        <v>5467.45</v>
      </c>
      <c r="AB1449" s="276" t="s">
        <v>36087</v>
      </c>
      <c r="AC1449" s="277">
        <v>18480.740000000002</v>
      </c>
      <c r="AE1449" s="246" t="s">
        <v>58942</v>
      </c>
      <c r="AF1449" s="247">
        <v>288.13</v>
      </c>
      <c r="AH1449" s="226" t="s">
        <v>51682</v>
      </c>
      <c r="AI1449" s="227">
        <v>2169.59</v>
      </c>
      <c r="AK1449" s="207" t="s">
        <v>16015</v>
      </c>
      <c r="AL1449" s="208">
        <v>677.95</v>
      </c>
      <c r="AM1449" s="93"/>
      <c r="AN1449" s="199" t="s">
        <v>20976</v>
      </c>
      <c r="AO1449" s="200">
        <v>4685.37</v>
      </c>
      <c r="AR1449" s="284"/>
      <c r="AT1449" s="272" t="s">
        <v>51307</v>
      </c>
      <c r="AU1449" s="273">
        <v>230983.41</v>
      </c>
      <c r="AW1449" s="244" t="s">
        <v>11928</v>
      </c>
      <c r="AX1449" s="245">
        <v>478598.99</v>
      </c>
      <c r="AZ1449" s="230" t="s">
        <v>11306</v>
      </c>
      <c r="BA1449" s="231">
        <v>2564</v>
      </c>
      <c r="BC1449" s="209" t="s">
        <v>8202</v>
      </c>
      <c r="BD1449" s="210">
        <v>7237.8</v>
      </c>
    </row>
    <row r="1450" spans="5:56" x14ac:dyDescent="0.55000000000000004">
      <c r="E1450" s="282" t="s">
        <v>51026</v>
      </c>
      <c r="F1450" s="282"/>
      <c r="G1450" s="283">
        <v>29805.77</v>
      </c>
      <c r="I1450" s="242" t="s">
        <v>5729</v>
      </c>
      <c r="J1450" s="242"/>
      <c r="K1450" s="243">
        <v>4303090.78</v>
      </c>
      <c r="M1450" s="224" t="s">
        <v>4906</v>
      </c>
      <c r="N1450" s="224"/>
      <c r="O1450" s="225">
        <v>4205</v>
      </c>
      <c r="Q1450" s="203" t="s">
        <v>476</v>
      </c>
      <c r="R1450" s="203"/>
      <c r="S1450" s="204">
        <v>3990</v>
      </c>
      <c r="Y1450" t="s">
        <v>61909</v>
      </c>
      <c r="Z1450" s="284">
        <v>149155.35999999999</v>
      </c>
      <c r="AB1450" s="276" t="s">
        <v>34655</v>
      </c>
      <c r="AC1450" s="277">
        <v>193380.42</v>
      </c>
      <c r="AE1450" s="246" t="s">
        <v>34598</v>
      </c>
      <c r="AF1450" s="247">
        <v>36807.46</v>
      </c>
      <c r="AH1450" s="226" t="s">
        <v>47784</v>
      </c>
      <c r="AI1450" s="227">
        <v>92004.21</v>
      </c>
      <c r="AK1450" s="207" t="s">
        <v>16016</v>
      </c>
      <c r="AL1450" s="208">
        <v>17499.400000000001</v>
      </c>
      <c r="AM1450" s="93"/>
      <c r="AN1450" s="199" t="s">
        <v>13576</v>
      </c>
      <c r="AO1450" s="200">
        <v>144029.57</v>
      </c>
      <c r="AR1450" s="284"/>
      <c r="AT1450" s="272" t="s">
        <v>51308</v>
      </c>
      <c r="AU1450" s="273">
        <v>29805.77</v>
      </c>
      <c r="AW1450" s="244" t="s">
        <v>11929</v>
      </c>
      <c r="AX1450" s="245">
        <v>4303090.78</v>
      </c>
      <c r="AZ1450" s="230" t="s">
        <v>11307</v>
      </c>
      <c r="BA1450" s="231">
        <v>4205</v>
      </c>
      <c r="BC1450" s="209" t="s">
        <v>8532</v>
      </c>
      <c r="BD1450" s="210">
        <v>31934.799999999999</v>
      </c>
    </row>
    <row r="1451" spans="5:56" x14ac:dyDescent="0.55000000000000004">
      <c r="E1451" s="282" t="s">
        <v>51027</v>
      </c>
      <c r="F1451" s="282"/>
      <c r="G1451" s="283">
        <v>3742.03</v>
      </c>
      <c r="I1451" s="242" t="s">
        <v>5730</v>
      </c>
      <c r="J1451" s="242"/>
      <c r="K1451" s="243">
        <v>1122.8499999999999</v>
      </c>
      <c r="M1451" s="224" t="s">
        <v>4799</v>
      </c>
      <c r="N1451" s="224"/>
      <c r="O1451" s="225">
        <v>48792</v>
      </c>
      <c r="Q1451" s="203" t="s">
        <v>1775</v>
      </c>
      <c r="R1451" s="203"/>
      <c r="S1451" s="204">
        <v>3209.79</v>
      </c>
      <c r="Y1451" t="s">
        <v>71346</v>
      </c>
      <c r="Z1451" s="284">
        <v>1300</v>
      </c>
      <c r="AB1451" s="276" t="s">
        <v>34656</v>
      </c>
      <c r="AC1451" s="277">
        <v>603319.48</v>
      </c>
      <c r="AE1451" s="246" t="s">
        <v>55840</v>
      </c>
      <c r="AF1451" s="247">
        <v>42429.71</v>
      </c>
      <c r="AH1451" s="226" t="s">
        <v>49651</v>
      </c>
      <c r="AI1451" s="227">
        <v>1664.38</v>
      </c>
      <c r="AK1451" s="207" t="s">
        <v>16017</v>
      </c>
      <c r="AL1451" s="208">
        <v>2844</v>
      </c>
      <c r="AM1451" s="93"/>
      <c r="AN1451" s="199" t="s">
        <v>13577</v>
      </c>
      <c r="AO1451" s="200">
        <v>82860.429999999993</v>
      </c>
      <c r="AR1451" s="284"/>
      <c r="AT1451" s="272" t="s">
        <v>51309</v>
      </c>
      <c r="AU1451" s="273">
        <v>3742.03</v>
      </c>
      <c r="AW1451" s="244" t="s">
        <v>11930</v>
      </c>
      <c r="AX1451" s="245">
        <v>1122.8499999999999</v>
      </c>
      <c r="AZ1451" s="230" t="s">
        <v>11308</v>
      </c>
      <c r="BA1451" s="231">
        <v>48792</v>
      </c>
      <c r="BC1451" s="209" t="s">
        <v>8703</v>
      </c>
      <c r="BD1451" s="210">
        <v>2000</v>
      </c>
    </row>
    <row r="1452" spans="5:56" x14ac:dyDescent="0.55000000000000004">
      <c r="E1452" s="282" t="s">
        <v>51028</v>
      </c>
      <c r="F1452" s="282"/>
      <c r="G1452" s="283">
        <v>6781.97</v>
      </c>
      <c r="I1452" s="242" t="s">
        <v>5731</v>
      </c>
      <c r="J1452" s="242"/>
      <c r="K1452" s="243">
        <v>4685852.0199999996</v>
      </c>
      <c r="M1452" s="224" t="s">
        <v>4800</v>
      </c>
      <c r="N1452" s="224"/>
      <c r="O1452" s="225">
        <v>86480.14</v>
      </c>
      <c r="Q1452" s="203" t="s">
        <v>1776</v>
      </c>
      <c r="R1452" s="203"/>
      <c r="S1452" s="204">
        <v>139427.99</v>
      </c>
      <c r="Y1452" t="s">
        <v>64129</v>
      </c>
      <c r="Z1452" s="284">
        <v>80359.839999999997</v>
      </c>
      <c r="AB1452" s="276" t="s">
        <v>34657</v>
      </c>
      <c r="AC1452" s="277">
        <v>296940.65000000002</v>
      </c>
      <c r="AE1452" s="246" t="s">
        <v>55841</v>
      </c>
      <c r="AF1452" s="247">
        <v>17788.48</v>
      </c>
      <c r="AH1452" s="226" t="s">
        <v>47785</v>
      </c>
      <c r="AI1452" s="227">
        <v>48055.6</v>
      </c>
      <c r="AK1452" s="207" t="s">
        <v>16018</v>
      </c>
      <c r="AL1452" s="208">
        <v>9547.24</v>
      </c>
      <c r="AM1452" s="93"/>
      <c r="AN1452" s="199" t="s">
        <v>32148</v>
      </c>
      <c r="AO1452" s="200">
        <v>7603.66</v>
      </c>
      <c r="AR1452" s="284"/>
      <c r="AT1452" s="272" t="s">
        <v>51310</v>
      </c>
      <c r="AU1452" s="273">
        <v>6781.97</v>
      </c>
      <c r="AW1452" s="244" t="s">
        <v>11931</v>
      </c>
      <c r="AX1452" s="245">
        <v>4685852.0199999996</v>
      </c>
      <c r="AZ1452" s="230" t="s">
        <v>11309</v>
      </c>
      <c r="BA1452" s="231">
        <v>86480.14</v>
      </c>
      <c r="BC1452" s="209" t="s">
        <v>8954</v>
      </c>
      <c r="BD1452" s="210">
        <v>11218</v>
      </c>
    </row>
    <row r="1453" spans="5:56" x14ac:dyDescent="0.55000000000000004">
      <c r="E1453" s="282" t="s">
        <v>65709</v>
      </c>
      <c r="F1453" s="282"/>
      <c r="G1453" s="283">
        <v>159390</v>
      </c>
      <c r="I1453" s="242" t="s">
        <v>5732</v>
      </c>
      <c r="J1453" s="242"/>
      <c r="K1453" s="243">
        <v>178967.67999999999</v>
      </c>
      <c r="M1453" s="224" t="s">
        <v>4801</v>
      </c>
      <c r="N1453" s="224"/>
      <c r="O1453" s="225">
        <v>2005.27</v>
      </c>
      <c r="Q1453" s="203" t="s">
        <v>1777</v>
      </c>
      <c r="R1453" s="203"/>
      <c r="S1453" s="204">
        <v>5050</v>
      </c>
      <c r="Y1453" t="s">
        <v>66543</v>
      </c>
      <c r="Z1453" s="284">
        <v>8089.68</v>
      </c>
      <c r="AB1453" s="276" t="s">
        <v>36088</v>
      </c>
      <c r="AC1453" s="277">
        <v>963122.85</v>
      </c>
      <c r="AE1453" s="246" t="s">
        <v>34600</v>
      </c>
      <c r="AF1453" s="247">
        <v>7169.89</v>
      </c>
      <c r="AH1453" s="226" t="s">
        <v>47786</v>
      </c>
      <c r="AI1453" s="227">
        <v>12769.2</v>
      </c>
      <c r="AK1453" s="207" t="s">
        <v>16019</v>
      </c>
      <c r="AL1453" s="208">
        <v>724.76</v>
      </c>
      <c r="AM1453" s="93"/>
      <c r="AN1453" s="199" t="s">
        <v>32149</v>
      </c>
      <c r="AO1453" s="200">
        <v>22484.67</v>
      </c>
      <c r="AR1453" s="284"/>
      <c r="AT1453" s="272" t="s">
        <v>66260</v>
      </c>
      <c r="AU1453" s="273">
        <v>159390</v>
      </c>
      <c r="AW1453" s="244" t="s">
        <v>11932</v>
      </c>
      <c r="AX1453" s="245">
        <v>178967.67999999999</v>
      </c>
      <c r="AZ1453" s="230" t="s">
        <v>11310</v>
      </c>
      <c r="BA1453" s="231">
        <v>2005.27</v>
      </c>
      <c r="BC1453" s="209" t="s">
        <v>9446</v>
      </c>
      <c r="BD1453" s="210">
        <v>20589.7</v>
      </c>
    </row>
    <row r="1454" spans="5:56" x14ac:dyDescent="0.55000000000000004">
      <c r="E1454" s="282" t="s">
        <v>51029</v>
      </c>
      <c r="F1454" s="282"/>
      <c r="G1454" s="283">
        <v>5304.29</v>
      </c>
      <c r="I1454" s="242" t="s">
        <v>5733</v>
      </c>
      <c r="J1454" s="242"/>
      <c r="K1454" s="243">
        <v>81401.47</v>
      </c>
      <c r="M1454" s="224" t="s">
        <v>4802</v>
      </c>
      <c r="N1454" s="224"/>
      <c r="O1454" s="225">
        <v>193992.66</v>
      </c>
      <c r="Q1454" s="203" t="s">
        <v>1778</v>
      </c>
      <c r="R1454" s="203"/>
      <c r="S1454" s="204">
        <v>68470</v>
      </c>
      <c r="Y1454" t="s">
        <v>60304</v>
      </c>
      <c r="Z1454" s="284">
        <v>447742.73</v>
      </c>
      <c r="AB1454" s="276" t="s">
        <v>44505</v>
      </c>
      <c r="AC1454" s="277">
        <v>81201.119999999995</v>
      </c>
      <c r="AE1454" s="246" t="s">
        <v>36046</v>
      </c>
      <c r="AF1454" s="247">
        <v>1092</v>
      </c>
      <c r="AH1454" s="226" t="s">
        <v>47787</v>
      </c>
      <c r="AI1454" s="227">
        <v>7931.25</v>
      </c>
      <c r="AK1454" s="207" t="s">
        <v>16020</v>
      </c>
      <c r="AL1454" s="208">
        <v>10557.67</v>
      </c>
      <c r="AM1454" s="93"/>
      <c r="AN1454" s="199" t="s">
        <v>32150</v>
      </c>
      <c r="AO1454" s="200">
        <v>21768.54</v>
      </c>
      <c r="AR1454" s="284"/>
      <c r="AT1454" s="272" t="s">
        <v>51311</v>
      </c>
      <c r="AU1454" s="273">
        <v>5304.29</v>
      </c>
      <c r="AW1454" s="244" t="s">
        <v>11933</v>
      </c>
      <c r="AX1454" s="245">
        <v>81401.47</v>
      </c>
      <c r="AZ1454" s="230" t="s">
        <v>11311</v>
      </c>
      <c r="BA1454" s="231">
        <v>193992.66</v>
      </c>
      <c r="BC1454" s="209" t="s">
        <v>11078</v>
      </c>
      <c r="BD1454" s="210">
        <v>13078</v>
      </c>
    </row>
    <row r="1455" spans="5:56" x14ac:dyDescent="0.55000000000000004">
      <c r="E1455" s="282" t="s">
        <v>65710</v>
      </c>
      <c r="F1455" s="282"/>
      <c r="G1455" s="283">
        <v>29979.58</v>
      </c>
      <c r="I1455" s="242" t="s">
        <v>5734</v>
      </c>
      <c r="J1455" s="242"/>
      <c r="K1455" s="243">
        <v>924485.43</v>
      </c>
      <c r="M1455" s="224" t="s">
        <v>4803</v>
      </c>
      <c r="N1455" s="224"/>
      <c r="O1455" s="225">
        <v>12708.65</v>
      </c>
      <c r="Q1455" s="203" t="s">
        <v>1779</v>
      </c>
      <c r="R1455" s="203"/>
      <c r="S1455" s="204">
        <v>1223</v>
      </c>
      <c r="Y1455" t="s">
        <v>69706</v>
      </c>
      <c r="Z1455" s="284">
        <v>43894.09</v>
      </c>
      <c r="AB1455" s="276" t="s">
        <v>70401</v>
      </c>
      <c r="AC1455" s="277">
        <v>2109.9299999999998</v>
      </c>
      <c r="AE1455" s="246" t="s">
        <v>34601</v>
      </c>
      <c r="AF1455" s="247">
        <v>15150.45</v>
      </c>
      <c r="AH1455" s="226" t="s">
        <v>47788</v>
      </c>
      <c r="AI1455" s="227">
        <v>11875.1</v>
      </c>
      <c r="AK1455" s="207" t="s">
        <v>16021</v>
      </c>
      <c r="AL1455" s="208">
        <v>807.68</v>
      </c>
      <c r="AM1455" s="93"/>
      <c r="AN1455" s="199" t="s">
        <v>21050</v>
      </c>
      <c r="AO1455" s="200">
        <v>7603.66</v>
      </c>
      <c r="AR1455" s="284"/>
      <c r="AT1455" s="272" t="s">
        <v>51312</v>
      </c>
      <c r="AU1455" s="273">
        <v>29979.58</v>
      </c>
      <c r="AW1455" s="244" t="s">
        <v>11934</v>
      </c>
      <c r="AX1455" s="245">
        <v>924485.43</v>
      </c>
      <c r="AZ1455" s="230" t="s">
        <v>11312</v>
      </c>
      <c r="BA1455" s="231">
        <v>12708.65</v>
      </c>
      <c r="BC1455" s="209" t="s">
        <v>11287</v>
      </c>
      <c r="BD1455" s="210">
        <v>5038.0200000000004</v>
      </c>
    </row>
    <row r="1456" spans="5:56" x14ac:dyDescent="0.55000000000000004">
      <c r="E1456" s="282" t="s">
        <v>51030</v>
      </c>
      <c r="F1456" s="282"/>
      <c r="G1456" s="283">
        <v>1266300.94</v>
      </c>
      <c r="I1456" s="242" t="s">
        <v>5735</v>
      </c>
      <c r="J1456" s="242"/>
      <c r="K1456" s="243">
        <v>3178274.09</v>
      </c>
      <c r="M1456" s="224" t="s">
        <v>4907</v>
      </c>
      <c r="N1456" s="224"/>
      <c r="O1456" s="225">
        <v>4901.3</v>
      </c>
      <c r="Q1456" s="203" t="s">
        <v>1780</v>
      </c>
      <c r="R1456" s="203"/>
      <c r="S1456" s="204">
        <v>409.8</v>
      </c>
      <c r="Y1456" t="s">
        <v>70459</v>
      </c>
      <c r="Z1456" s="284">
        <v>-5493.29</v>
      </c>
      <c r="AB1456" s="276" t="s">
        <v>67098</v>
      </c>
      <c r="AC1456" s="277">
        <v>6441.26</v>
      </c>
      <c r="AE1456" s="246" t="s">
        <v>34602</v>
      </c>
      <c r="AF1456" s="247">
        <v>36.049999999999997</v>
      </c>
      <c r="AH1456" s="226" t="s">
        <v>47789</v>
      </c>
      <c r="AI1456" s="227">
        <v>30339.84</v>
      </c>
      <c r="AK1456" s="207" t="s">
        <v>16022</v>
      </c>
      <c r="AL1456" s="208">
        <v>5.85</v>
      </c>
      <c r="AM1456" s="93"/>
      <c r="AN1456" s="199" t="s">
        <v>13578</v>
      </c>
      <c r="AO1456" s="200">
        <v>166514.23999999999</v>
      </c>
      <c r="AR1456" s="284"/>
      <c r="AT1456" s="272" t="s">
        <v>51313</v>
      </c>
      <c r="AU1456" s="273">
        <v>1266300.94</v>
      </c>
      <c r="AW1456" s="244" t="s">
        <v>11935</v>
      </c>
      <c r="AX1456" s="245">
        <v>3178274.09</v>
      </c>
      <c r="AZ1456" s="230" t="s">
        <v>11313</v>
      </c>
      <c r="BA1456" s="231">
        <v>4901.3</v>
      </c>
      <c r="BC1456" s="209" t="s">
        <v>11732</v>
      </c>
      <c r="BD1456" s="210">
        <v>20313.580000000002</v>
      </c>
    </row>
    <row r="1457" spans="5:56" x14ac:dyDescent="0.55000000000000004">
      <c r="E1457" s="282" t="s">
        <v>51031</v>
      </c>
      <c r="F1457" s="282"/>
      <c r="G1457" s="283">
        <v>6495.95</v>
      </c>
      <c r="I1457" s="242" t="s">
        <v>5736</v>
      </c>
      <c r="J1457" s="242"/>
      <c r="K1457" s="243">
        <v>1608277.15</v>
      </c>
      <c r="M1457" s="224" t="s">
        <v>4909</v>
      </c>
      <c r="N1457" s="224"/>
      <c r="O1457" s="225">
        <v>12061.5</v>
      </c>
      <c r="Q1457" s="203" t="s">
        <v>1781</v>
      </c>
      <c r="R1457" s="203"/>
      <c r="S1457" s="204">
        <v>141620</v>
      </c>
      <c r="Y1457" t="s">
        <v>66544</v>
      </c>
      <c r="Z1457" s="284">
        <v>74003.179999999993</v>
      </c>
      <c r="AB1457" s="276" t="s">
        <v>51795</v>
      </c>
      <c r="AC1457" s="277">
        <v>73742.070000000007</v>
      </c>
      <c r="AE1457" s="246" t="s">
        <v>38874</v>
      </c>
      <c r="AF1457" s="247">
        <v>20600</v>
      </c>
      <c r="AH1457" s="226" t="s">
        <v>47790</v>
      </c>
      <c r="AI1457" s="227">
        <v>28038.5</v>
      </c>
      <c r="AK1457" s="207" t="s">
        <v>16023</v>
      </c>
      <c r="AL1457" s="208">
        <v>169.11</v>
      </c>
      <c r="AM1457" s="93"/>
      <c r="AN1457" s="199" t="s">
        <v>21058</v>
      </c>
      <c r="AO1457" s="200">
        <v>21768.54</v>
      </c>
      <c r="AR1457" s="284"/>
      <c r="AT1457" s="272" t="s">
        <v>51314</v>
      </c>
      <c r="AU1457" s="273">
        <v>6495.95</v>
      </c>
      <c r="AW1457" s="244" t="s">
        <v>11936</v>
      </c>
      <c r="AX1457" s="245">
        <v>1608277.15</v>
      </c>
      <c r="AZ1457" s="230" t="s">
        <v>11314</v>
      </c>
      <c r="BA1457" s="231">
        <v>12061.5</v>
      </c>
      <c r="BC1457" s="209" t="s">
        <v>9846</v>
      </c>
      <c r="BD1457" s="210">
        <v>127090.9</v>
      </c>
    </row>
    <row r="1458" spans="5:56" x14ac:dyDescent="0.55000000000000004">
      <c r="E1458" s="282" t="s">
        <v>65713</v>
      </c>
      <c r="F1458" s="282"/>
      <c r="G1458" s="283">
        <v>32030</v>
      </c>
      <c r="I1458" s="242" t="s">
        <v>5737</v>
      </c>
      <c r="J1458" s="242"/>
      <c r="K1458" s="243">
        <v>61056.76</v>
      </c>
      <c r="M1458" s="224" t="s">
        <v>4910</v>
      </c>
      <c r="N1458" s="224"/>
      <c r="O1458" s="225">
        <v>18042.5</v>
      </c>
      <c r="Q1458" s="203" t="s">
        <v>1782</v>
      </c>
      <c r="R1458" s="203"/>
      <c r="S1458" s="204">
        <v>333679</v>
      </c>
      <c r="Y1458" t="s">
        <v>69862</v>
      </c>
      <c r="Z1458" s="284">
        <v>20165.79</v>
      </c>
      <c r="AB1458" s="276" t="s">
        <v>63064</v>
      </c>
      <c r="AC1458" s="277">
        <v>154622.60999999999</v>
      </c>
      <c r="AE1458" s="246" t="s">
        <v>58943</v>
      </c>
      <c r="AF1458" s="247">
        <v>6500</v>
      </c>
      <c r="AH1458" s="226" t="s">
        <v>51683</v>
      </c>
      <c r="AI1458" s="227">
        <v>8011.13</v>
      </c>
      <c r="AK1458" s="207" t="s">
        <v>16024</v>
      </c>
      <c r="AL1458" s="208">
        <v>12050</v>
      </c>
      <c r="AM1458" s="93"/>
      <c r="AN1458" s="199" t="s">
        <v>13579</v>
      </c>
      <c r="AO1458" s="200">
        <v>82860.429999999993</v>
      </c>
      <c r="AR1458" s="284"/>
      <c r="AT1458" s="272" t="s">
        <v>66263</v>
      </c>
      <c r="AU1458" s="273">
        <v>32030</v>
      </c>
      <c r="AW1458" s="244" t="s">
        <v>11937</v>
      </c>
      <c r="AX1458" s="245">
        <v>61056.76</v>
      </c>
      <c r="AZ1458" s="230" t="s">
        <v>11315</v>
      </c>
      <c r="BA1458" s="231">
        <v>18042.5</v>
      </c>
      <c r="BC1458" s="209" t="s">
        <v>6694</v>
      </c>
      <c r="BD1458" s="210">
        <v>186789</v>
      </c>
    </row>
    <row r="1459" spans="5:56" x14ac:dyDescent="0.55000000000000004">
      <c r="E1459" s="282" t="s">
        <v>51032</v>
      </c>
      <c r="F1459" s="282"/>
      <c r="G1459" s="283">
        <v>9488.24</v>
      </c>
      <c r="I1459" s="242" t="s">
        <v>5738</v>
      </c>
      <c r="J1459" s="242"/>
      <c r="K1459" s="243">
        <v>3038995.43</v>
      </c>
      <c r="M1459" s="224" t="s">
        <v>4804</v>
      </c>
      <c r="N1459" s="224"/>
      <c r="O1459" s="225">
        <v>30077.73</v>
      </c>
      <c r="Q1459" s="203" t="s">
        <v>477</v>
      </c>
      <c r="R1459" s="203"/>
      <c r="S1459" s="204">
        <v>13412.65</v>
      </c>
      <c r="Y1459" t="s">
        <v>71347</v>
      </c>
      <c r="Z1459" s="284">
        <v>-20165.79</v>
      </c>
      <c r="AB1459" s="276" t="s">
        <v>66516</v>
      </c>
      <c r="AC1459" s="277">
        <v>11692.28</v>
      </c>
      <c r="AE1459" s="246" t="s">
        <v>59487</v>
      </c>
      <c r="AF1459" s="247">
        <v>1732</v>
      </c>
      <c r="AH1459" s="226" t="s">
        <v>47791</v>
      </c>
      <c r="AI1459" s="227">
        <v>11191.79</v>
      </c>
      <c r="AK1459" s="207" t="s">
        <v>16025</v>
      </c>
      <c r="AL1459" s="208">
        <v>9547.24</v>
      </c>
      <c r="AM1459" s="93"/>
      <c r="AN1459" s="199" t="s">
        <v>13580</v>
      </c>
      <c r="AO1459" s="200">
        <v>4125</v>
      </c>
      <c r="AR1459" s="284"/>
      <c r="AT1459" s="272" t="s">
        <v>51315</v>
      </c>
      <c r="AU1459" s="273">
        <v>9488.24</v>
      </c>
      <c r="AW1459" s="244" t="s">
        <v>11938</v>
      </c>
      <c r="AX1459" s="245">
        <v>3038995.43</v>
      </c>
      <c r="AZ1459" s="230" t="s">
        <v>11317</v>
      </c>
      <c r="BA1459" s="231">
        <v>30077.73</v>
      </c>
      <c r="BC1459" s="209" t="s">
        <v>6921</v>
      </c>
      <c r="BD1459" s="210">
        <v>16274</v>
      </c>
    </row>
    <row r="1460" spans="5:56" x14ac:dyDescent="0.55000000000000004">
      <c r="E1460" s="282" t="s">
        <v>65714</v>
      </c>
      <c r="F1460" s="282"/>
      <c r="G1460" s="283">
        <v>18165.29</v>
      </c>
      <c r="I1460" s="242" t="s">
        <v>5739</v>
      </c>
      <c r="J1460" s="242"/>
      <c r="K1460" s="243">
        <v>94154417.430000007</v>
      </c>
      <c r="M1460" s="224" t="s">
        <v>4912</v>
      </c>
      <c r="N1460" s="224"/>
      <c r="O1460" s="225">
        <v>3010</v>
      </c>
      <c r="Q1460" s="203" t="s">
        <v>1783</v>
      </c>
      <c r="R1460" s="203"/>
      <c r="S1460" s="204">
        <v>97966.06</v>
      </c>
      <c r="Y1460" t="s">
        <v>67312</v>
      </c>
      <c r="Z1460" s="284">
        <v>68363.98</v>
      </c>
      <c r="AB1460" s="276" t="s">
        <v>51796</v>
      </c>
      <c r="AC1460" s="277">
        <v>84424.24</v>
      </c>
      <c r="AE1460" s="246" t="s">
        <v>59488</v>
      </c>
      <c r="AF1460" s="247">
        <v>132.51</v>
      </c>
      <c r="AH1460" s="226" t="s">
        <v>47792</v>
      </c>
      <c r="AI1460" s="227">
        <v>18765.560000000001</v>
      </c>
      <c r="AK1460" s="207" t="s">
        <v>16026</v>
      </c>
      <c r="AL1460" s="208">
        <v>10557.67</v>
      </c>
      <c r="AM1460" s="93"/>
      <c r="AN1460" s="199" t="s">
        <v>13581</v>
      </c>
      <c r="AO1460" s="200">
        <v>315.54000000000002</v>
      </c>
      <c r="AR1460" s="284"/>
      <c r="AT1460" s="272" t="s">
        <v>66264</v>
      </c>
      <c r="AU1460" s="273">
        <v>18165.29</v>
      </c>
      <c r="AW1460" s="244" t="s">
        <v>11939</v>
      </c>
      <c r="AX1460" s="245">
        <v>94154417.430000007</v>
      </c>
      <c r="AZ1460" s="230" t="s">
        <v>11318</v>
      </c>
      <c r="BA1460" s="231">
        <v>3010</v>
      </c>
      <c r="BC1460" s="209" t="s">
        <v>7105</v>
      </c>
      <c r="BD1460" s="210">
        <v>5672</v>
      </c>
    </row>
    <row r="1461" spans="5:56" x14ac:dyDescent="0.55000000000000004">
      <c r="E1461" s="282" t="s">
        <v>51034</v>
      </c>
      <c r="F1461" s="282"/>
      <c r="G1461" s="283">
        <v>13149.73</v>
      </c>
      <c r="I1461" s="242" t="s">
        <v>5740</v>
      </c>
      <c r="J1461" s="242"/>
      <c r="K1461" s="243">
        <v>2388404.02</v>
      </c>
      <c r="M1461" s="224" t="s">
        <v>4805</v>
      </c>
      <c r="N1461" s="224"/>
      <c r="O1461" s="225">
        <v>447465.65</v>
      </c>
      <c r="Q1461" s="203" t="s">
        <v>1784</v>
      </c>
      <c r="R1461" s="203"/>
      <c r="S1461" s="204">
        <v>38271.31</v>
      </c>
      <c r="Y1461" t="s">
        <v>66545</v>
      </c>
      <c r="Z1461" s="284">
        <v>49465.1</v>
      </c>
      <c r="AB1461" s="276" t="s">
        <v>60236</v>
      </c>
      <c r="AC1461" s="277">
        <v>-1872.63</v>
      </c>
      <c r="AE1461" s="246" t="s">
        <v>54826</v>
      </c>
      <c r="AF1461" s="247">
        <v>4239</v>
      </c>
      <c r="AH1461" s="226" t="s">
        <v>47793</v>
      </c>
      <c r="AI1461" s="227">
        <v>295.39999999999998</v>
      </c>
      <c r="AK1461" s="207" t="s">
        <v>16027</v>
      </c>
      <c r="AL1461" s="208">
        <v>2416.6799999999998</v>
      </c>
      <c r="AM1461" s="93"/>
      <c r="AN1461" s="199" t="s">
        <v>13582</v>
      </c>
      <c r="AO1461" s="200">
        <v>650.09</v>
      </c>
      <c r="AR1461" s="284"/>
      <c r="AT1461" s="272" t="s">
        <v>51317</v>
      </c>
      <c r="AU1461" s="273">
        <v>13149.73</v>
      </c>
      <c r="AW1461" s="244" t="s">
        <v>11940</v>
      </c>
      <c r="AX1461" s="245">
        <v>2388404.02</v>
      </c>
      <c r="AZ1461" s="230" t="s">
        <v>11319</v>
      </c>
      <c r="BA1461" s="231">
        <v>447465.65</v>
      </c>
      <c r="BC1461" s="209" t="s">
        <v>7363</v>
      </c>
      <c r="BD1461" s="210">
        <v>85180</v>
      </c>
    </row>
    <row r="1462" spans="5:56" x14ac:dyDescent="0.55000000000000004">
      <c r="E1462" s="282" t="s">
        <v>65718</v>
      </c>
      <c r="F1462" s="282"/>
      <c r="G1462" s="283">
        <v>12825.39</v>
      </c>
      <c r="I1462" s="242" t="s">
        <v>5741</v>
      </c>
      <c r="J1462" s="242"/>
      <c r="K1462" s="243">
        <v>64988.83</v>
      </c>
      <c r="M1462" s="224" t="s">
        <v>4913</v>
      </c>
      <c r="N1462" s="224"/>
      <c r="O1462" s="225">
        <v>157.16999999999999</v>
      </c>
      <c r="Q1462" s="203" t="s">
        <v>1785</v>
      </c>
      <c r="R1462" s="203"/>
      <c r="S1462" s="204">
        <v>17240</v>
      </c>
      <c r="Y1462" t="s">
        <v>71348</v>
      </c>
      <c r="Z1462" s="284">
        <v>-7845.62</v>
      </c>
      <c r="AB1462" s="276" t="s">
        <v>61846</v>
      </c>
      <c r="AC1462" s="277">
        <v>630.35</v>
      </c>
      <c r="AE1462" s="246" t="s">
        <v>54827</v>
      </c>
      <c r="AF1462" s="247">
        <v>510</v>
      </c>
      <c r="AH1462" s="226" t="s">
        <v>47794</v>
      </c>
      <c r="AI1462" s="227">
        <v>4784.92</v>
      </c>
      <c r="AK1462" s="207" t="s">
        <v>16028</v>
      </c>
      <c r="AL1462" s="208">
        <v>187.02</v>
      </c>
      <c r="AM1462" s="93"/>
      <c r="AN1462" s="199" t="s">
        <v>13583</v>
      </c>
      <c r="AO1462" s="200">
        <v>25423.71</v>
      </c>
      <c r="AR1462" s="284"/>
      <c r="AT1462" s="272" t="s">
        <v>51318</v>
      </c>
      <c r="AU1462" s="273">
        <v>12825.39</v>
      </c>
      <c r="AW1462" s="244" t="s">
        <v>11941</v>
      </c>
      <c r="AX1462" s="245">
        <v>64988.83</v>
      </c>
      <c r="AZ1462" s="230" t="s">
        <v>11320</v>
      </c>
      <c r="BA1462" s="231">
        <v>157.16999999999999</v>
      </c>
      <c r="BC1462" s="209" t="s">
        <v>7774</v>
      </c>
      <c r="BD1462" s="210">
        <v>9453</v>
      </c>
    </row>
    <row r="1463" spans="5:56" x14ac:dyDescent="0.55000000000000004">
      <c r="E1463" s="282" t="s">
        <v>51035</v>
      </c>
      <c r="F1463" s="282"/>
      <c r="G1463" s="283">
        <v>86992.41</v>
      </c>
      <c r="I1463" s="242" t="s">
        <v>5742</v>
      </c>
      <c r="J1463" s="242"/>
      <c r="K1463" s="243">
        <v>82707.429999999993</v>
      </c>
      <c r="M1463" s="224" t="s">
        <v>4914</v>
      </c>
      <c r="N1463" s="224"/>
      <c r="O1463" s="225">
        <v>944.97</v>
      </c>
      <c r="Q1463" s="203" t="s">
        <v>1786</v>
      </c>
      <c r="R1463" s="203"/>
      <c r="S1463" s="204">
        <v>1100.68</v>
      </c>
      <c r="Y1463" t="s">
        <v>71349</v>
      </c>
      <c r="Z1463" s="284">
        <v>1000</v>
      </c>
      <c r="AB1463" s="276" t="s">
        <v>61847</v>
      </c>
      <c r="AC1463" s="277">
        <v>47.55</v>
      </c>
      <c r="AE1463" s="246" t="s">
        <v>33155</v>
      </c>
      <c r="AF1463" s="247">
        <v>586.73</v>
      </c>
      <c r="AH1463" s="226" t="s">
        <v>47795</v>
      </c>
      <c r="AI1463" s="227">
        <v>1518.95</v>
      </c>
      <c r="AK1463" s="207" t="s">
        <v>16029</v>
      </c>
      <c r="AL1463" s="208">
        <v>1411.8</v>
      </c>
      <c r="AM1463" s="93"/>
      <c r="AN1463" s="199" t="s">
        <v>13584</v>
      </c>
      <c r="AO1463" s="200">
        <v>2754.18</v>
      </c>
      <c r="AR1463" s="284"/>
      <c r="AT1463" s="272" t="s">
        <v>51319</v>
      </c>
      <c r="AU1463" s="273">
        <v>86992.41</v>
      </c>
      <c r="AW1463" s="244" t="s">
        <v>11942</v>
      </c>
      <c r="AX1463" s="245">
        <v>82707.429999999993</v>
      </c>
      <c r="AZ1463" s="230" t="s">
        <v>11321</v>
      </c>
      <c r="BA1463" s="231">
        <v>944.97</v>
      </c>
      <c r="BC1463" s="209" t="s">
        <v>8057</v>
      </c>
      <c r="BD1463" s="210">
        <v>34642</v>
      </c>
    </row>
    <row r="1464" spans="5:56" x14ac:dyDescent="0.55000000000000004">
      <c r="E1464" s="282" t="s">
        <v>65719</v>
      </c>
      <c r="F1464" s="282"/>
      <c r="G1464" s="283">
        <v>156460</v>
      </c>
      <c r="I1464" s="242" t="s">
        <v>5743</v>
      </c>
      <c r="J1464" s="242"/>
      <c r="K1464" s="243">
        <v>139980.57999999999</v>
      </c>
      <c r="M1464" s="224" t="s">
        <v>4806</v>
      </c>
      <c r="N1464" s="224"/>
      <c r="O1464" s="225">
        <v>5112.5</v>
      </c>
      <c r="Q1464" s="203" t="s">
        <v>1787</v>
      </c>
      <c r="R1464" s="203"/>
      <c r="S1464" s="204">
        <v>6178.2</v>
      </c>
      <c r="Y1464" t="s">
        <v>71350</v>
      </c>
      <c r="Z1464" s="284">
        <v>1016.02</v>
      </c>
      <c r="AB1464" s="276" t="s">
        <v>61848</v>
      </c>
      <c r="AC1464" s="277">
        <v>147.87</v>
      </c>
      <c r="AE1464" s="246" t="s">
        <v>54828</v>
      </c>
      <c r="AF1464" s="247">
        <v>34440</v>
      </c>
      <c r="AH1464" s="226" t="s">
        <v>47796</v>
      </c>
      <c r="AI1464" s="227">
        <v>5291.25</v>
      </c>
      <c r="AK1464" s="207" t="s">
        <v>16030</v>
      </c>
      <c r="AL1464" s="208">
        <v>5.85</v>
      </c>
      <c r="AM1464" s="93"/>
      <c r="AN1464" s="199" t="s">
        <v>32151</v>
      </c>
      <c r="AO1464" s="200">
        <v>10643.3</v>
      </c>
      <c r="AR1464" s="284"/>
      <c r="AT1464" s="272" t="s">
        <v>51320</v>
      </c>
      <c r="AU1464" s="273">
        <v>156460</v>
      </c>
      <c r="AW1464" s="244" t="s">
        <v>11943</v>
      </c>
      <c r="AX1464" s="245">
        <v>139980.57999999999</v>
      </c>
      <c r="AZ1464" s="230" t="s">
        <v>11322</v>
      </c>
      <c r="BA1464" s="231">
        <v>5112.5</v>
      </c>
      <c r="BC1464" s="209" t="s">
        <v>8317</v>
      </c>
      <c r="BD1464" s="210">
        <v>52995</v>
      </c>
    </row>
    <row r="1465" spans="5:56" x14ac:dyDescent="0.55000000000000004">
      <c r="E1465" s="282" t="s">
        <v>51036</v>
      </c>
      <c r="F1465" s="282"/>
      <c r="G1465" s="283">
        <v>46949.23</v>
      </c>
      <c r="I1465" s="242" t="s">
        <v>5744</v>
      </c>
      <c r="J1465" s="242"/>
      <c r="K1465" s="243">
        <v>1304358.6599999999</v>
      </c>
      <c r="M1465" s="224" t="s">
        <v>4916</v>
      </c>
      <c r="N1465" s="224"/>
      <c r="O1465" s="225">
        <v>3287</v>
      </c>
      <c r="Q1465" s="203" t="s">
        <v>1788</v>
      </c>
      <c r="R1465" s="203"/>
      <c r="S1465" s="204">
        <v>96643.99</v>
      </c>
      <c r="Y1465" t="s">
        <v>71351</v>
      </c>
      <c r="Z1465" s="284">
        <v>21349.65</v>
      </c>
      <c r="AB1465" s="276" t="s">
        <v>61849</v>
      </c>
      <c r="AC1465" s="277">
        <v>584.96</v>
      </c>
      <c r="AE1465" s="246" t="s">
        <v>54829</v>
      </c>
      <c r="AF1465" s="247">
        <v>2577.48</v>
      </c>
      <c r="AH1465" s="226" t="s">
        <v>47797</v>
      </c>
      <c r="AI1465" s="227">
        <v>3468.91</v>
      </c>
      <c r="AK1465" s="207" t="s">
        <v>16031</v>
      </c>
      <c r="AL1465" s="208">
        <v>2560</v>
      </c>
      <c r="AM1465" s="93"/>
      <c r="AN1465" s="199" t="s">
        <v>32152</v>
      </c>
      <c r="AO1465" s="200">
        <v>101495.7</v>
      </c>
      <c r="AR1465" s="284"/>
      <c r="AT1465" s="272" t="s">
        <v>51321</v>
      </c>
      <c r="AU1465" s="273">
        <v>46949.23</v>
      </c>
      <c r="AW1465" s="244" t="s">
        <v>11944</v>
      </c>
      <c r="AX1465" s="245">
        <v>1304358.6599999999</v>
      </c>
      <c r="AZ1465" s="230" t="s">
        <v>11324</v>
      </c>
      <c r="BA1465" s="231">
        <v>3287</v>
      </c>
      <c r="BC1465" s="209" t="s">
        <v>8533</v>
      </c>
      <c r="BD1465" s="210">
        <v>175850</v>
      </c>
    </row>
    <row r="1466" spans="5:56" x14ac:dyDescent="0.55000000000000004">
      <c r="E1466" s="282" t="s">
        <v>51037</v>
      </c>
      <c r="F1466" s="282"/>
      <c r="G1466" s="283">
        <v>3975.38</v>
      </c>
      <c r="I1466" s="242" t="s">
        <v>5745</v>
      </c>
      <c r="J1466" s="242"/>
      <c r="K1466" s="243">
        <v>191060.13</v>
      </c>
      <c r="M1466" s="224" t="s">
        <v>4917</v>
      </c>
      <c r="N1466" s="224"/>
      <c r="O1466" s="225">
        <v>1101.24</v>
      </c>
      <c r="Q1466" s="203" t="s">
        <v>1789</v>
      </c>
      <c r="R1466" s="203"/>
      <c r="S1466" s="204">
        <v>9405</v>
      </c>
      <c r="Y1466" t="s">
        <v>69708</v>
      </c>
      <c r="Z1466" s="284">
        <v>72464.3</v>
      </c>
      <c r="AB1466" s="276" t="s">
        <v>57285</v>
      </c>
      <c r="AC1466" s="277">
        <v>50965.88</v>
      </c>
      <c r="AE1466" s="246" t="s">
        <v>54830</v>
      </c>
      <c r="AF1466" s="247">
        <v>17760</v>
      </c>
      <c r="AH1466" s="226" t="s">
        <v>51684</v>
      </c>
      <c r="AI1466" s="227">
        <v>1121.01</v>
      </c>
      <c r="AK1466" s="207" t="s">
        <v>16032</v>
      </c>
      <c r="AL1466" s="208">
        <v>1272.96</v>
      </c>
      <c r="AM1466" s="93"/>
      <c r="AN1466" s="199" t="s">
        <v>13585</v>
      </c>
      <c r="AO1466" s="200">
        <v>10913.88</v>
      </c>
      <c r="AR1466" s="284"/>
      <c r="AT1466" s="272" t="s">
        <v>51322</v>
      </c>
      <c r="AU1466" s="273">
        <v>3975.38</v>
      </c>
      <c r="AW1466" s="244" t="s">
        <v>11945</v>
      </c>
      <c r="AX1466" s="245">
        <v>191060.13</v>
      </c>
      <c r="AZ1466" s="230" t="s">
        <v>11326</v>
      </c>
      <c r="BA1466" s="231">
        <v>1101.24</v>
      </c>
      <c r="BC1466" s="209" t="s">
        <v>8704</v>
      </c>
      <c r="BD1466" s="210">
        <v>9341</v>
      </c>
    </row>
    <row r="1467" spans="5:56" x14ac:dyDescent="0.55000000000000004">
      <c r="E1467" s="282" t="s">
        <v>65721</v>
      </c>
      <c r="F1467" s="282"/>
      <c r="G1467" s="283">
        <v>27745.61</v>
      </c>
      <c r="I1467" s="242" t="s">
        <v>5746</v>
      </c>
      <c r="J1467" s="242"/>
      <c r="K1467" s="243">
        <v>237435.19</v>
      </c>
      <c r="M1467" s="224" t="s">
        <v>4918</v>
      </c>
      <c r="N1467" s="224"/>
      <c r="O1467" s="225">
        <v>22154.34</v>
      </c>
      <c r="Q1467" s="203" t="s">
        <v>1790</v>
      </c>
      <c r="R1467" s="203"/>
      <c r="S1467" s="204">
        <v>6195</v>
      </c>
      <c r="Y1467" t="s">
        <v>69709</v>
      </c>
      <c r="Z1467" s="284">
        <v>5301.21</v>
      </c>
      <c r="AB1467" s="276" t="s">
        <v>67099</v>
      </c>
      <c r="AC1467" s="277">
        <v>2216.36</v>
      </c>
      <c r="AE1467" s="246" t="s">
        <v>54831</v>
      </c>
      <c r="AF1467" s="247">
        <v>1338.75</v>
      </c>
      <c r="AH1467" s="226" t="s">
        <v>49652</v>
      </c>
      <c r="AI1467" s="227">
        <v>47109.99</v>
      </c>
      <c r="AK1467" s="207" t="s">
        <v>16033</v>
      </c>
      <c r="AL1467" s="208">
        <v>27372.84</v>
      </c>
      <c r="AM1467" s="93"/>
      <c r="AN1467" s="199" t="s">
        <v>13586</v>
      </c>
      <c r="AO1467" s="200">
        <v>11592</v>
      </c>
      <c r="AR1467" s="284"/>
      <c r="AT1467" s="272" t="s">
        <v>65262</v>
      </c>
      <c r="AU1467" s="273">
        <v>27745.61</v>
      </c>
      <c r="AW1467" s="244" t="s">
        <v>11946</v>
      </c>
      <c r="AX1467" s="245">
        <v>237435.19</v>
      </c>
      <c r="AZ1467" s="230" t="s">
        <v>11327</v>
      </c>
      <c r="BA1467" s="231">
        <v>22154.34</v>
      </c>
      <c r="BC1467" s="209" t="s">
        <v>8955</v>
      </c>
      <c r="BD1467" s="210">
        <v>80285</v>
      </c>
    </row>
    <row r="1468" spans="5:56" x14ac:dyDescent="0.55000000000000004">
      <c r="E1468" s="282" t="s">
        <v>51038</v>
      </c>
      <c r="F1468" s="282"/>
      <c r="G1468" s="283">
        <v>55672.18</v>
      </c>
      <c r="I1468" s="242" t="s">
        <v>5747</v>
      </c>
      <c r="J1468" s="242"/>
      <c r="K1468" s="243">
        <v>1043948.49</v>
      </c>
      <c r="M1468" s="224" t="s">
        <v>4809</v>
      </c>
      <c r="N1468" s="224"/>
      <c r="O1468" s="225">
        <v>38035.370000000003</v>
      </c>
      <c r="Q1468" s="203" t="s">
        <v>1791</v>
      </c>
      <c r="R1468" s="203"/>
      <c r="S1468" s="204">
        <v>2801</v>
      </c>
      <c r="Y1468" t="s">
        <v>71352</v>
      </c>
      <c r="Z1468" s="284">
        <v>59882.96</v>
      </c>
      <c r="AB1468" s="276" t="s">
        <v>60069</v>
      </c>
      <c r="AC1468" s="277">
        <v>14446.7</v>
      </c>
      <c r="AE1468" s="246" t="s">
        <v>49664</v>
      </c>
      <c r="AF1468" s="247">
        <v>31533</v>
      </c>
      <c r="AH1468" s="226" t="s">
        <v>49653</v>
      </c>
      <c r="AI1468" s="227">
        <v>14722</v>
      </c>
      <c r="AK1468" s="207" t="s">
        <v>16034</v>
      </c>
      <c r="AL1468" s="208">
        <v>411.86</v>
      </c>
      <c r="AM1468" s="93"/>
      <c r="AN1468" s="199" t="s">
        <v>13587</v>
      </c>
      <c r="AO1468" s="200">
        <v>4125</v>
      </c>
      <c r="AR1468" s="284"/>
      <c r="AT1468" s="272" t="s">
        <v>51323</v>
      </c>
      <c r="AU1468" s="273">
        <v>55672.18</v>
      </c>
      <c r="AW1468" s="244" t="s">
        <v>11947</v>
      </c>
      <c r="AX1468" s="245">
        <v>1043948.49</v>
      </c>
      <c r="AZ1468" s="230" t="s">
        <v>11329</v>
      </c>
      <c r="BA1468" s="231">
        <v>38035.370000000003</v>
      </c>
      <c r="BC1468" s="209" t="s">
        <v>9168</v>
      </c>
      <c r="BD1468" s="210">
        <v>5145</v>
      </c>
    </row>
    <row r="1469" spans="5:56" x14ac:dyDescent="0.55000000000000004">
      <c r="E1469" s="282" t="s">
        <v>51040</v>
      </c>
      <c r="F1469" s="282"/>
      <c r="G1469" s="283">
        <v>406558.07</v>
      </c>
      <c r="I1469" s="242" t="s">
        <v>5748</v>
      </c>
      <c r="J1469" s="242"/>
      <c r="K1469" s="243">
        <v>260802.42</v>
      </c>
      <c r="M1469" s="224" t="s">
        <v>4811</v>
      </c>
      <c r="N1469" s="224"/>
      <c r="O1469" s="225">
        <v>46103.040000000001</v>
      </c>
      <c r="Q1469" s="203" t="s">
        <v>1792</v>
      </c>
      <c r="R1469" s="203"/>
      <c r="S1469" s="204">
        <v>1351</v>
      </c>
      <c r="Y1469" t="s">
        <v>71353</v>
      </c>
      <c r="Z1469">
        <v>544</v>
      </c>
      <c r="AB1469" s="276" t="s">
        <v>64055</v>
      </c>
      <c r="AC1469" s="277">
        <v>356.48</v>
      </c>
      <c r="AE1469" s="246" t="s">
        <v>61800</v>
      </c>
      <c r="AF1469" s="247">
        <v>46500.03</v>
      </c>
      <c r="AH1469" s="226" t="s">
        <v>44426</v>
      </c>
      <c r="AI1469" s="227">
        <v>383227.09</v>
      </c>
      <c r="AK1469" s="207" t="s">
        <v>16035</v>
      </c>
      <c r="AL1469" s="208">
        <v>3953</v>
      </c>
      <c r="AM1469" s="93"/>
      <c r="AN1469" s="199" t="s">
        <v>13588</v>
      </c>
      <c r="AO1469" s="200">
        <v>315.54000000000002</v>
      </c>
      <c r="AR1469" s="284"/>
      <c r="AT1469" s="272" t="s">
        <v>51325</v>
      </c>
      <c r="AU1469" s="273">
        <v>406558.07</v>
      </c>
      <c r="AW1469" s="244" t="s">
        <v>11948</v>
      </c>
      <c r="AX1469" s="245">
        <v>260802.42</v>
      </c>
      <c r="AZ1469" s="230" t="s">
        <v>11331</v>
      </c>
      <c r="BA1469" s="231">
        <v>46103.040000000001</v>
      </c>
      <c r="BC1469" s="209" t="s">
        <v>9287</v>
      </c>
      <c r="BD1469" s="210">
        <v>952655.6</v>
      </c>
    </row>
    <row r="1470" spans="5:56" x14ac:dyDescent="0.55000000000000004">
      <c r="E1470" s="282" t="s">
        <v>51041</v>
      </c>
      <c r="F1470" s="282"/>
      <c r="G1470" s="283">
        <v>44207.25</v>
      </c>
      <c r="I1470" s="242" t="s">
        <v>5749</v>
      </c>
      <c r="J1470" s="242"/>
      <c r="K1470" s="243">
        <v>94.34</v>
      </c>
      <c r="M1470" s="224" t="s">
        <v>4920</v>
      </c>
      <c r="N1470" s="224"/>
      <c r="O1470" s="225">
        <v>283.36</v>
      </c>
      <c r="Q1470" s="203" t="s">
        <v>1793</v>
      </c>
      <c r="R1470" s="203"/>
      <c r="S1470" s="204">
        <v>10471.790000000001</v>
      </c>
      <c r="Y1470" t="s">
        <v>52093</v>
      </c>
      <c r="Z1470" s="284">
        <v>33732.879999999997</v>
      </c>
      <c r="AB1470" s="276" t="s">
        <v>67100</v>
      </c>
      <c r="AC1470" s="277">
        <v>141.9</v>
      </c>
      <c r="AE1470" s="246" t="s">
        <v>49666</v>
      </c>
      <c r="AF1470" s="247">
        <v>6021.31</v>
      </c>
      <c r="AH1470" s="226" t="s">
        <v>44427</v>
      </c>
      <c r="AI1470" s="227">
        <v>29316.91</v>
      </c>
      <c r="AK1470" s="207" t="s">
        <v>16036</v>
      </c>
      <c r="AL1470" s="208">
        <v>677.95</v>
      </c>
      <c r="AM1470" s="93"/>
      <c r="AN1470" s="199" t="s">
        <v>13589</v>
      </c>
      <c r="AO1470" s="200">
        <v>650.09</v>
      </c>
      <c r="AR1470" s="284"/>
      <c r="AT1470" s="272" t="s">
        <v>51326</v>
      </c>
      <c r="AU1470" s="273">
        <v>44207.25</v>
      </c>
      <c r="AW1470" s="244" t="s">
        <v>11949</v>
      </c>
      <c r="AX1470" s="245">
        <v>94.34</v>
      </c>
      <c r="AZ1470" s="230" t="s">
        <v>11332</v>
      </c>
      <c r="BA1470" s="231">
        <v>283.36</v>
      </c>
      <c r="BC1470" s="209" t="s">
        <v>9520</v>
      </c>
      <c r="BD1470" s="210">
        <v>17255.47</v>
      </c>
    </row>
    <row r="1471" spans="5:56" x14ac:dyDescent="0.55000000000000004">
      <c r="E1471" s="282" t="s">
        <v>65722</v>
      </c>
      <c r="F1471" s="282"/>
      <c r="G1471" s="283">
        <v>2675.54</v>
      </c>
      <c r="I1471" s="242" t="s">
        <v>5750</v>
      </c>
      <c r="J1471" s="242"/>
      <c r="K1471" s="243">
        <v>161308.22</v>
      </c>
      <c r="M1471" s="224" t="s">
        <v>3658</v>
      </c>
      <c r="N1471" s="224"/>
      <c r="O1471" s="225">
        <v>76712.61</v>
      </c>
      <c r="Q1471" s="203" t="s">
        <v>1794</v>
      </c>
      <c r="R1471" s="203"/>
      <c r="S1471" s="204">
        <v>5940</v>
      </c>
      <c r="Y1471" t="s">
        <v>36172</v>
      </c>
      <c r="Z1471" s="284">
        <v>185999.21</v>
      </c>
      <c r="AB1471" s="276" t="s">
        <v>67101</v>
      </c>
      <c r="AC1471" s="277">
        <v>3988</v>
      </c>
      <c r="AE1471" s="246" t="s">
        <v>61801</v>
      </c>
      <c r="AF1471" s="247">
        <v>16511.84</v>
      </c>
      <c r="AH1471" s="226" t="s">
        <v>51685</v>
      </c>
      <c r="AI1471" s="227">
        <v>1419</v>
      </c>
      <c r="AK1471" s="207" t="s">
        <v>16037</v>
      </c>
      <c r="AL1471" s="208">
        <v>28461.99</v>
      </c>
      <c r="AM1471" s="93"/>
      <c r="AN1471" s="199" t="s">
        <v>21112</v>
      </c>
      <c r="AO1471" s="200">
        <v>10643.3</v>
      </c>
      <c r="AR1471" s="284"/>
      <c r="AT1471" s="272" t="s">
        <v>66269</v>
      </c>
      <c r="AU1471" s="273">
        <v>2675.54</v>
      </c>
      <c r="AW1471" s="244" t="s">
        <v>11950</v>
      </c>
      <c r="AX1471" s="245">
        <v>161308.22</v>
      </c>
      <c r="AZ1471" s="230" t="s">
        <v>9716</v>
      </c>
      <c r="BA1471" s="231">
        <v>76712.61</v>
      </c>
      <c r="BC1471" s="209" t="s">
        <v>9588</v>
      </c>
      <c r="BD1471" s="210">
        <v>12959</v>
      </c>
    </row>
    <row r="1472" spans="5:56" x14ac:dyDescent="0.55000000000000004">
      <c r="E1472" s="282" t="s">
        <v>65723</v>
      </c>
      <c r="F1472" s="282"/>
      <c r="G1472" s="283">
        <v>16866.77</v>
      </c>
      <c r="I1472" s="242" t="s">
        <v>5766</v>
      </c>
      <c r="J1472" s="242"/>
      <c r="K1472" s="243">
        <v>362718.18</v>
      </c>
      <c r="M1472" s="224" t="s">
        <v>4812</v>
      </c>
      <c r="N1472" s="224"/>
      <c r="O1472" s="225">
        <v>707492.75</v>
      </c>
      <c r="Q1472" s="203" t="s">
        <v>1795</v>
      </c>
      <c r="R1472" s="203"/>
      <c r="S1472" s="204">
        <v>8092</v>
      </c>
      <c r="Y1472" t="s">
        <v>70467</v>
      </c>
      <c r="Z1472">
        <v>820.76</v>
      </c>
      <c r="AB1472" s="276" t="s">
        <v>67102</v>
      </c>
      <c r="AC1472" s="277">
        <v>305.06</v>
      </c>
      <c r="AE1472" s="246" t="s">
        <v>61802</v>
      </c>
      <c r="AF1472" s="247">
        <v>5579.14</v>
      </c>
      <c r="AH1472" s="226" t="s">
        <v>44428</v>
      </c>
      <c r="AI1472" s="227">
        <v>92575</v>
      </c>
      <c r="AK1472" s="207" t="s">
        <v>16038</v>
      </c>
      <c r="AL1472" s="208">
        <v>22200</v>
      </c>
      <c r="AM1472" s="93"/>
      <c r="AN1472" s="199" t="s">
        <v>13590</v>
      </c>
      <c r="AO1472" s="200">
        <v>36337.589999999997</v>
      </c>
      <c r="AR1472" s="284"/>
      <c r="AT1472" s="272" t="s">
        <v>63588</v>
      </c>
      <c r="AU1472" s="273">
        <v>16866.77</v>
      </c>
      <c r="AW1472" s="244" t="s">
        <v>11966</v>
      </c>
      <c r="AX1472" s="245">
        <v>362718.18</v>
      </c>
      <c r="AZ1472" s="230" t="s">
        <v>11333</v>
      </c>
      <c r="BA1472" s="231">
        <v>707492.75</v>
      </c>
      <c r="BC1472" s="209" t="s">
        <v>9657</v>
      </c>
      <c r="BD1472" s="210">
        <v>14856.47</v>
      </c>
    </row>
    <row r="1473" spans="5:56" x14ac:dyDescent="0.55000000000000004">
      <c r="E1473" s="282" t="s">
        <v>51043</v>
      </c>
      <c r="F1473" s="282"/>
      <c r="G1473" s="283">
        <v>955.9</v>
      </c>
      <c r="I1473" s="242" t="s">
        <v>5751</v>
      </c>
      <c r="J1473" s="242"/>
      <c r="K1473" s="243">
        <v>80080.98</v>
      </c>
      <c r="M1473" s="224" t="s">
        <v>4921</v>
      </c>
      <c r="N1473" s="224"/>
      <c r="O1473" s="225">
        <v>22248</v>
      </c>
      <c r="Q1473" s="203" t="s">
        <v>1796</v>
      </c>
      <c r="R1473" s="203"/>
      <c r="S1473" s="204">
        <v>5780</v>
      </c>
      <c r="Y1473" t="s">
        <v>70468</v>
      </c>
      <c r="Z1473">
        <v>62.8</v>
      </c>
      <c r="AB1473" s="276" t="s">
        <v>61082</v>
      </c>
      <c r="AC1473" s="277">
        <v>87127.14</v>
      </c>
      <c r="AE1473" s="246" t="s">
        <v>33157</v>
      </c>
      <c r="AF1473" s="247">
        <v>4474.72</v>
      </c>
      <c r="AH1473" s="226" t="s">
        <v>44429</v>
      </c>
      <c r="AI1473" s="227">
        <v>7082.03</v>
      </c>
      <c r="AK1473" s="207" t="s">
        <v>16039</v>
      </c>
      <c r="AL1473" s="208">
        <v>1698.34</v>
      </c>
      <c r="AM1473" s="93"/>
      <c r="AN1473" s="199" t="s">
        <v>13591</v>
      </c>
      <c r="AO1473" s="200">
        <v>11592</v>
      </c>
      <c r="AR1473" s="284"/>
      <c r="AT1473" s="272" t="s">
        <v>51328</v>
      </c>
      <c r="AU1473" s="273">
        <v>955.9</v>
      </c>
      <c r="AW1473" s="244" t="s">
        <v>11951</v>
      </c>
      <c r="AX1473" s="245">
        <v>80080.98</v>
      </c>
      <c r="AZ1473" s="230" t="s">
        <v>11334</v>
      </c>
      <c r="BA1473" s="231">
        <v>22248</v>
      </c>
      <c r="BC1473" s="209" t="s">
        <v>9712</v>
      </c>
      <c r="BD1473" s="210">
        <v>56757</v>
      </c>
    </row>
    <row r="1474" spans="5:56" x14ac:dyDescent="0.55000000000000004">
      <c r="E1474" s="282" t="s">
        <v>65726</v>
      </c>
      <c r="F1474" s="282"/>
      <c r="G1474" s="283">
        <v>780977.3</v>
      </c>
      <c r="I1474" s="242" t="s">
        <v>5752</v>
      </c>
      <c r="J1474" s="242"/>
      <c r="K1474" s="243">
        <v>191023.5</v>
      </c>
      <c r="M1474" s="224" t="s">
        <v>4922</v>
      </c>
      <c r="N1474" s="224"/>
      <c r="O1474" s="225">
        <v>2276.2399999999998</v>
      </c>
      <c r="Q1474" s="203" t="s">
        <v>1797</v>
      </c>
      <c r="R1474" s="203"/>
      <c r="S1474" s="204">
        <v>1294</v>
      </c>
      <c r="Y1474" t="s">
        <v>70469</v>
      </c>
      <c r="Z1474">
        <v>197.31</v>
      </c>
      <c r="AB1474" s="276" t="s">
        <v>58973</v>
      </c>
      <c r="AC1474" s="277">
        <v>16478.91</v>
      </c>
      <c r="AE1474" s="246" t="s">
        <v>61803</v>
      </c>
      <c r="AF1474" s="247">
        <v>47211</v>
      </c>
      <c r="AH1474" s="226" t="s">
        <v>47798</v>
      </c>
      <c r="AI1474" s="227">
        <v>178.75</v>
      </c>
      <c r="AK1474" s="207" t="s">
        <v>16040</v>
      </c>
      <c r="AL1474" s="208">
        <v>4812.96</v>
      </c>
      <c r="AM1474" s="93"/>
      <c r="AN1474" s="199" t="s">
        <v>13592</v>
      </c>
      <c r="AO1474" s="200">
        <v>2754.18</v>
      </c>
      <c r="AR1474" s="284"/>
      <c r="AT1474" s="272" t="s">
        <v>51329</v>
      </c>
      <c r="AU1474" s="273">
        <v>780977.3</v>
      </c>
      <c r="AW1474" s="244" t="s">
        <v>11952</v>
      </c>
      <c r="AX1474" s="245">
        <v>191023.5</v>
      </c>
      <c r="AZ1474" s="230" t="s">
        <v>11335</v>
      </c>
      <c r="BA1474" s="231">
        <v>2276.2399999999998</v>
      </c>
      <c r="BC1474" s="209" t="s">
        <v>11543</v>
      </c>
      <c r="BD1474" s="210">
        <v>2007728.21</v>
      </c>
    </row>
    <row r="1475" spans="5:56" x14ac:dyDescent="0.55000000000000004">
      <c r="E1475" s="282" t="s">
        <v>51044</v>
      </c>
      <c r="F1475" s="282"/>
      <c r="G1475" s="283">
        <v>6795.14</v>
      </c>
      <c r="I1475" s="242" t="s">
        <v>5753</v>
      </c>
      <c r="J1475" s="242"/>
      <c r="K1475" s="243">
        <v>47801.71</v>
      </c>
      <c r="M1475" s="224" t="s">
        <v>4923</v>
      </c>
      <c r="N1475" s="224"/>
      <c r="O1475" s="225">
        <v>4813</v>
      </c>
      <c r="Q1475" s="203" t="s">
        <v>1798</v>
      </c>
      <c r="R1475" s="203"/>
      <c r="S1475" s="204">
        <v>6702.79</v>
      </c>
      <c r="Y1475" t="s">
        <v>67320</v>
      </c>
      <c r="Z1475" s="284">
        <v>9489</v>
      </c>
      <c r="AB1475" s="276" t="s">
        <v>61307</v>
      </c>
      <c r="AC1475" s="277">
        <v>6693.46</v>
      </c>
      <c r="AE1475" s="246" t="s">
        <v>63038</v>
      </c>
      <c r="AF1475" s="247">
        <v>11073.34</v>
      </c>
      <c r="AH1475" s="226" t="s">
        <v>47799</v>
      </c>
      <c r="AI1475" s="227">
        <v>13.67</v>
      </c>
      <c r="AK1475" s="207" t="s">
        <v>16041</v>
      </c>
      <c r="AL1475" s="208">
        <v>7419.47</v>
      </c>
      <c r="AM1475" s="93"/>
      <c r="AN1475" s="199" t="s">
        <v>32153</v>
      </c>
      <c r="AO1475" s="200">
        <v>101495.7</v>
      </c>
      <c r="AR1475" s="284"/>
      <c r="AT1475" s="272" t="s">
        <v>51330</v>
      </c>
      <c r="AU1475" s="273">
        <v>6795.14</v>
      </c>
      <c r="AW1475" s="244" t="s">
        <v>11953</v>
      </c>
      <c r="AX1475" s="245">
        <v>47801.71</v>
      </c>
      <c r="AZ1475" s="230" t="s">
        <v>11336</v>
      </c>
      <c r="BA1475" s="231">
        <v>4813</v>
      </c>
      <c r="BC1475" s="209" t="s">
        <v>12226</v>
      </c>
      <c r="BD1475" s="210">
        <v>2250</v>
      </c>
    </row>
    <row r="1476" spans="5:56" x14ac:dyDescent="0.55000000000000004">
      <c r="E1476" s="282" t="s">
        <v>51045</v>
      </c>
      <c r="F1476" s="282"/>
      <c r="G1476" s="283">
        <v>186348.41</v>
      </c>
      <c r="I1476" s="242" t="s">
        <v>5754</v>
      </c>
      <c r="J1476" s="242"/>
      <c r="K1476" s="243">
        <v>111294.84</v>
      </c>
      <c r="M1476" s="224" t="s">
        <v>4924</v>
      </c>
      <c r="N1476" s="224"/>
      <c r="O1476" s="225">
        <v>5356.14</v>
      </c>
      <c r="Q1476" s="203" t="s">
        <v>1799</v>
      </c>
      <c r="R1476" s="203"/>
      <c r="S1476" s="204">
        <v>380620.07</v>
      </c>
      <c r="Y1476" t="s">
        <v>70470</v>
      </c>
      <c r="Z1476" s="284">
        <v>1902.58</v>
      </c>
      <c r="AB1476" s="276" t="s">
        <v>64056</v>
      </c>
      <c r="AC1476" s="277">
        <v>613.09</v>
      </c>
      <c r="AE1476" s="246" t="s">
        <v>47805</v>
      </c>
      <c r="AF1476" s="247">
        <v>4358.1000000000004</v>
      </c>
      <c r="AH1476" s="226" t="s">
        <v>47800</v>
      </c>
      <c r="AI1476" s="227">
        <v>236.37</v>
      </c>
      <c r="AK1476" s="207" t="s">
        <v>16042</v>
      </c>
      <c r="AL1476" s="208">
        <v>45285</v>
      </c>
      <c r="AM1476" s="93"/>
      <c r="AN1476" s="199" t="s">
        <v>13593</v>
      </c>
      <c r="AO1476" s="200">
        <v>2717.47</v>
      </c>
      <c r="AR1476" s="284"/>
      <c r="AT1476" s="272" t="s">
        <v>51331</v>
      </c>
      <c r="AU1476" s="273">
        <v>186348.41</v>
      </c>
      <c r="AW1476" s="244" t="s">
        <v>11954</v>
      </c>
      <c r="AX1476" s="245">
        <v>111294.84</v>
      </c>
      <c r="AZ1476" s="230" t="s">
        <v>11337</v>
      </c>
      <c r="BA1476" s="231">
        <v>5356.14</v>
      </c>
      <c r="BC1476" s="209" t="s">
        <v>9847</v>
      </c>
      <c r="BD1476" s="210">
        <v>3726087.75</v>
      </c>
    </row>
    <row r="1477" spans="5:56" x14ac:dyDescent="0.55000000000000004">
      <c r="E1477" s="282" t="s">
        <v>65728</v>
      </c>
      <c r="F1477" s="282"/>
      <c r="G1477" s="283">
        <v>6750</v>
      </c>
      <c r="I1477" s="242" t="s">
        <v>5755</v>
      </c>
      <c r="J1477" s="242"/>
      <c r="K1477" s="243">
        <v>79276.87</v>
      </c>
      <c r="M1477" s="224" t="s">
        <v>4925</v>
      </c>
      <c r="N1477" s="224"/>
      <c r="O1477" s="225">
        <v>3559.8</v>
      </c>
      <c r="Q1477" s="203" t="s">
        <v>1800</v>
      </c>
      <c r="R1477" s="203"/>
      <c r="S1477" s="204">
        <v>1069.9000000000001</v>
      </c>
      <c r="Y1477" t="s">
        <v>71354</v>
      </c>
      <c r="Z1477" s="284">
        <v>1117.98</v>
      </c>
      <c r="AB1477" s="276" t="s">
        <v>59503</v>
      </c>
      <c r="AC1477" s="277">
        <v>3882.02</v>
      </c>
      <c r="AE1477" s="246" t="s">
        <v>38878</v>
      </c>
      <c r="AF1477" s="247">
        <v>2025</v>
      </c>
      <c r="AH1477" s="226" t="s">
        <v>47801</v>
      </c>
      <c r="AI1477" s="227">
        <v>170.23</v>
      </c>
      <c r="AK1477" s="207" t="s">
        <v>16043</v>
      </c>
      <c r="AL1477" s="208">
        <v>31899</v>
      </c>
      <c r="AM1477" s="93"/>
      <c r="AN1477" s="199" t="s">
        <v>13594</v>
      </c>
      <c r="AO1477" s="200">
        <v>207.88</v>
      </c>
      <c r="AR1477" s="284"/>
      <c r="AT1477" s="272" t="s">
        <v>66273</v>
      </c>
      <c r="AU1477" s="273">
        <v>6750</v>
      </c>
      <c r="AW1477" s="244" t="s">
        <v>11955</v>
      </c>
      <c r="AX1477" s="245">
        <v>79276.87</v>
      </c>
      <c r="AZ1477" s="230" t="s">
        <v>11338</v>
      </c>
      <c r="BA1477" s="231">
        <v>3559.8</v>
      </c>
      <c r="BC1477" s="209" t="s">
        <v>6695</v>
      </c>
      <c r="BD1477" s="210">
        <v>3308980</v>
      </c>
    </row>
    <row r="1478" spans="5:56" x14ac:dyDescent="0.55000000000000004">
      <c r="E1478" s="282" t="s">
        <v>51047</v>
      </c>
      <c r="F1478" s="282"/>
      <c r="G1478" s="283">
        <v>39349.949999999997</v>
      </c>
      <c r="I1478" s="242" t="s">
        <v>5756</v>
      </c>
      <c r="J1478" s="242"/>
      <c r="K1478" s="243">
        <v>168276.85</v>
      </c>
      <c r="M1478" s="224" t="s">
        <v>4927</v>
      </c>
      <c r="N1478" s="224"/>
      <c r="O1478" s="225">
        <v>11022</v>
      </c>
      <c r="Q1478" s="203" t="s">
        <v>1801</v>
      </c>
      <c r="R1478" s="203"/>
      <c r="S1478" s="204">
        <v>105</v>
      </c>
      <c r="Y1478" t="s">
        <v>52097</v>
      </c>
      <c r="Z1478" s="284">
        <v>9642.6200000000008</v>
      </c>
      <c r="AB1478" s="276" t="s">
        <v>70402</v>
      </c>
      <c r="AC1478" s="277">
        <v>-19.61</v>
      </c>
      <c r="AE1478" s="246" t="s">
        <v>38879</v>
      </c>
      <c r="AF1478" s="247">
        <v>15755.35</v>
      </c>
      <c r="AH1478" s="226" t="s">
        <v>47802</v>
      </c>
      <c r="AI1478" s="227">
        <v>0.1</v>
      </c>
      <c r="AK1478" s="207" t="s">
        <v>16044</v>
      </c>
      <c r="AL1478" s="208">
        <v>12828</v>
      </c>
      <c r="AM1478" s="93"/>
      <c r="AN1478" s="199" t="s">
        <v>13595</v>
      </c>
      <c r="AO1478" s="200">
        <v>418.77</v>
      </c>
      <c r="AR1478" s="284"/>
      <c r="AT1478" s="272" t="s">
        <v>51333</v>
      </c>
      <c r="AU1478" s="273">
        <v>39349.949999999997</v>
      </c>
      <c r="AW1478" s="244" t="s">
        <v>11956</v>
      </c>
      <c r="AX1478" s="245">
        <v>168276.85</v>
      </c>
      <c r="AZ1478" s="230" t="s">
        <v>11340</v>
      </c>
      <c r="BA1478" s="231">
        <v>11022</v>
      </c>
      <c r="BC1478" s="209" t="s">
        <v>7106</v>
      </c>
      <c r="BD1478" s="210">
        <v>177382</v>
      </c>
    </row>
    <row r="1479" spans="5:56" x14ac:dyDescent="0.55000000000000004">
      <c r="E1479" s="282" t="s">
        <v>51049</v>
      </c>
      <c r="F1479" s="282"/>
      <c r="G1479" s="283">
        <v>-1031.19</v>
      </c>
      <c r="I1479" s="242" t="s">
        <v>5757</v>
      </c>
      <c r="J1479" s="242"/>
      <c r="K1479" s="243">
        <v>82597.38</v>
      </c>
      <c r="M1479" s="224" t="s">
        <v>4928</v>
      </c>
      <c r="N1479" s="224"/>
      <c r="O1479" s="225">
        <v>786.45</v>
      </c>
      <c r="Q1479" s="203" t="s">
        <v>1802</v>
      </c>
      <c r="R1479" s="203"/>
      <c r="S1479" s="204">
        <v>62643</v>
      </c>
      <c r="Y1479" t="s">
        <v>34849</v>
      </c>
      <c r="Z1479" s="284">
        <v>23500</v>
      </c>
      <c r="AB1479" s="276" t="s">
        <v>58974</v>
      </c>
      <c r="AC1479" s="277">
        <v>86801.75</v>
      </c>
      <c r="AE1479" s="246" t="s">
        <v>58944</v>
      </c>
      <c r="AF1479" s="247">
        <v>13698</v>
      </c>
      <c r="AH1479" s="226" t="s">
        <v>15961</v>
      </c>
      <c r="AI1479" s="227">
        <v>672.84</v>
      </c>
      <c r="AK1479" s="207" t="s">
        <v>16045</v>
      </c>
      <c r="AL1479" s="208">
        <v>2004</v>
      </c>
      <c r="AM1479" s="93"/>
      <c r="AN1479" s="199" t="s">
        <v>13596</v>
      </c>
      <c r="AO1479" s="200">
        <v>40285.78</v>
      </c>
      <c r="AR1479" s="284"/>
      <c r="AT1479" s="272" t="s">
        <v>51335</v>
      </c>
      <c r="AU1479" s="273">
        <v>-1031.19</v>
      </c>
      <c r="AW1479" s="244" t="s">
        <v>11957</v>
      </c>
      <c r="AX1479" s="245">
        <v>82597.38</v>
      </c>
      <c r="AZ1479" s="230" t="s">
        <v>11341</v>
      </c>
      <c r="BA1479" s="231">
        <v>786.45</v>
      </c>
      <c r="BC1479" s="209" t="s">
        <v>7364</v>
      </c>
      <c r="BD1479" s="210">
        <v>2740831.65</v>
      </c>
    </row>
    <row r="1480" spans="5:56" x14ac:dyDescent="0.55000000000000004">
      <c r="E1480" s="282" t="s">
        <v>65729</v>
      </c>
      <c r="F1480" s="282"/>
      <c r="G1480" s="283">
        <v>54105</v>
      </c>
      <c r="I1480" s="242" t="s">
        <v>5758</v>
      </c>
      <c r="J1480" s="242"/>
      <c r="K1480" s="243">
        <v>620695.19999999995</v>
      </c>
      <c r="M1480" s="224" t="s">
        <v>4930</v>
      </c>
      <c r="N1480" s="224"/>
      <c r="O1480" s="225">
        <v>2901.97</v>
      </c>
      <c r="Q1480" s="203" t="s">
        <v>1803</v>
      </c>
      <c r="R1480" s="203"/>
      <c r="S1480" s="204">
        <v>1773.96</v>
      </c>
      <c r="Y1480" t="s">
        <v>34851</v>
      </c>
      <c r="Z1480" s="284">
        <v>22630</v>
      </c>
      <c r="AB1480" s="276" t="s">
        <v>67103</v>
      </c>
      <c r="AC1480" s="277">
        <v>71276.03</v>
      </c>
      <c r="AE1480" s="246" t="s">
        <v>59489</v>
      </c>
      <c r="AF1480" s="247">
        <v>919.99</v>
      </c>
      <c r="AH1480" s="226" t="s">
        <v>46687</v>
      </c>
      <c r="AI1480" s="227">
        <v>1216</v>
      </c>
      <c r="AK1480" s="207" t="s">
        <v>16046</v>
      </c>
      <c r="AL1480" s="208">
        <v>153.32</v>
      </c>
      <c r="AM1480" s="93"/>
      <c r="AN1480" s="199" t="s">
        <v>32154</v>
      </c>
      <c r="AO1480" s="200">
        <v>5982.33</v>
      </c>
      <c r="AR1480" s="284"/>
      <c r="AT1480" s="272" t="s">
        <v>51336</v>
      </c>
      <c r="AU1480" s="273">
        <v>54105</v>
      </c>
      <c r="AW1480" s="244" t="s">
        <v>11958</v>
      </c>
      <c r="AX1480" s="245">
        <v>620695.19999999995</v>
      </c>
      <c r="AZ1480" s="230" t="s">
        <v>11342</v>
      </c>
      <c r="BA1480" s="231">
        <v>2901.97</v>
      </c>
      <c r="BC1480" s="209" t="s">
        <v>7775</v>
      </c>
      <c r="BD1480" s="210">
        <v>872718</v>
      </c>
    </row>
    <row r="1481" spans="5:56" x14ac:dyDescent="0.55000000000000004">
      <c r="E1481" s="282" t="s">
        <v>51050</v>
      </c>
      <c r="F1481" s="282"/>
      <c r="G1481" s="283">
        <v>94381.79</v>
      </c>
      <c r="I1481" s="242" t="s">
        <v>5760</v>
      </c>
      <c r="J1481" s="242"/>
      <c r="K1481" s="243">
        <v>222482.47</v>
      </c>
      <c r="M1481" s="224" t="s">
        <v>4813</v>
      </c>
      <c r="N1481" s="224"/>
      <c r="O1481" s="225">
        <v>25278</v>
      </c>
      <c r="Q1481" s="203" t="s">
        <v>1804</v>
      </c>
      <c r="R1481" s="203"/>
      <c r="S1481" s="204">
        <v>227446</v>
      </c>
      <c r="Y1481" t="s">
        <v>36176</v>
      </c>
      <c r="Z1481" s="284">
        <v>1180</v>
      </c>
      <c r="AB1481" s="276" t="s">
        <v>47829</v>
      </c>
      <c r="AC1481" s="277">
        <v>24845.43</v>
      </c>
      <c r="AE1481" s="246" t="s">
        <v>58945</v>
      </c>
      <c r="AF1481" s="247">
        <v>620</v>
      </c>
      <c r="AH1481" s="226" t="s">
        <v>33132</v>
      </c>
      <c r="AI1481" s="227">
        <v>9442.24</v>
      </c>
      <c r="AK1481" s="207" t="s">
        <v>16047</v>
      </c>
      <c r="AL1481" s="208">
        <v>434.47</v>
      </c>
      <c r="AM1481" s="93"/>
      <c r="AN1481" s="199" t="s">
        <v>32155</v>
      </c>
      <c r="AO1481" s="200">
        <v>3605.79</v>
      </c>
      <c r="AR1481" s="284"/>
      <c r="AT1481" s="272" t="s">
        <v>51337</v>
      </c>
      <c r="AU1481" s="273">
        <v>94381.79</v>
      </c>
      <c r="AW1481" s="244" t="s">
        <v>11960</v>
      </c>
      <c r="AX1481" s="245">
        <v>222482.47</v>
      </c>
      <c r="AZ1481" s="230" t="s">
        <v>11347</v>
      </c>
      <c r="BA1481" s="231">
        <v>25278</v>
      </c>
      <c r="BC1481" s="209" t="s">
        <v>8058</v>
      </c>
      <c r="BD1481" s="210">
        <v>388500</v>
      </c>
    </row>
    <row r="1482" spans="5:56" x14ac:dyDescent="0.55000000000000004">
      <c r="E1482" s="282" t="s">
        <v>51051</v>
      </c>
      <c r="F1482" s="282"/>
      <c r="G1482" s="283">
        <v>43308.68</v>
      </c>
      <c r="I1482" s="242" t="s">
        <v>5761</v>
      </c>
      <c r="J1482" s="242"/>
      <c r="K1482" s="243">
        <v>2941.25</v>
      </c>
      <c r="M1482" s="224" t="s">
        <v>4934</v>
      </c>
      <c r="N1482" s="224"/>
      <c r="O1482" s="225">
        <v>2032</v>
      </c>
      <c r="Q1482" s="203" t="s">
        <v>1805</v>
      </c>
      <c r="R1482" s="203"/>
      <c r="S1482" s="204">
        <v>1604</v>
      </c>
      <c r="Y1482" t="s">
        <v>71355</v>
      </c>
      <c r="Z1482" s="284">
        <v>10740.24</v>
      </c>
      <c r="AB1482" s="276" t="s">
        <v>67104</v>
      </c>
      <c r="AC1482" s="277">
        <v>31274.12</v>
      </c>
      <c r="AE1482" s="246" t="s">
        <v>54832</v>
      </c>
      <c r="AF1482" s="247">
        <v>900</v>
      </c>
      <c r="AH1482" s="226" t="s">
        <v>15963</v>
      </c>
      <c r="AI1482" s="227">
        <v>1534.9</v>
      </c>
      <c r="AK1482" s="207" t="s">
        <v>16048</v>
      </c>
      <c r="AL1482" s="208">
        <v>505.68</v>
      </c>
      <c r="AM1482" s="93"/>
      <c r="AN1482" s="199" t="s">
        <v>32156</v>
      </c>
      <c r="AO1482" s="200">
        <v>733.49</v>
      </c>
      <c r="AR1482" s="284"/>
      <c r="AT1482" s="272" t="s">
        <v>51338</v>
      </c>
      <c r="AU1482" s="273">
        <v>43308.68</v>
      </c>
      <c r="AW1482" s="244" t="s">
        <v>11961</v>
      </c>
      <c r="AX1482" s="245">
        <v>2941.25</v>
      </c>
      <c r="AZ1482" s="230" t="s">
        <v>11348</v>
      </c>
      <c r="BA1482" s="231">
        <v>2032</v>
      </c>
      <c r="BC1482" s="209" t="s">
        <v>8203</v>
      </c>
      <c r="BD1482" s="210">
        <v>156800</v>
      </c>
    </row>
    <row r="1483" spans="5:56" x14ac:dyDescent="0.55000000000000004">
      <c r="E1483" s="282" t="s">
        <v>51052</v>
      </c>
      <c r="F1483" s="282"/>
      <c r="G1483" s="283">
        <v>28275.29</v>
      </c>
      <c r="I1483" s="242" t="s">
        <v>5762</v>
      </c>
      <c r="J1483" s="242"/>
      <c r="K1483" s="243">
        <v>167.8</v>
      </c>
      <c r="M1483" s="224" t="s">
        <v>4938</v>
      </c>
      <c r="N1483" s="224"/>
      <c r="O1483" s="225">
        <v>1593</v>
      </c>
      <c r="Q1483" s="203" t="s">
        <v>1806</v>
      </c>
      <c r="R1483" s="203"/>
      <c r="S1483" s="204">
        <v>1233</v>
      </c>
      <c r="Y1483" t="s">
        <v>71356</v>
      </c>
      <c r="Z1483">
        <v>1.61</v>
      </c>
      <c r="AB1483" s="276" t="s">
        <v>67105</v>
      </c>
      <c r="AC1483" s="277">
        <v>36870.33</v>
      </c>
      <c r="AE1483" s="246" t="s">
        <v>54833</v>
      </c>
      <c r="AF1483" s="247">
        <v>2157.59</v>
      </c>
      <c r="AH1483" s="226" t="s">
        <v>42182</v>
      </c>
      <c r="AI1483" s="227">
        <v>2616</v>
      </c>
      <c r="AK1483" s="207" t="s">
        <v>16049</v>
      </c>
      <c r="AL1483" s="208">
        <v>398</v>
      </c>
      <c r="AM1483" s="93"/>
      <c r="AN1483" s="199" t="s">
        <v>32157</v>
      </c>
      <c r="AO1483" s="200">
        <v>2800</v>
      </c>
      <c r="AR1483" s="284"/>
      <c r="AT1483" s="272" t="s">
        <v>51339</v>
      </c>
      <c r="AU1483" s="273">
        <v>28275.29</v>
      </c>
      <c r="AW1483" s="244" t="s">
        <v>11962</v>
      </c>
      <c r="AX1483" s="245">
        <v>167.8</v>
      </c>
      <c r="AZ1483" s="230" t="s">
        <v>11352</v>
      </c>
      <c r="BA1483" s="231">
        <v>1593</v>
      </c>
      <c r="BC1483" s="209" t="s">
        <v>8318</v>
      </c>
      <c r="BD1483" s="210">
        <v>1679255.85</v>
      </c>
    </row>
    <row r="1484" spans="5:56" x14ac:dyDescent="0.55000000000000004">
      <c r="E1484" s="282" t="s">
        <v>51053</v>
      </c>
      <c r="F1484" s="282"/>
      <c r="G1484" s="283">
        <v>72704.5</v>
      </c>
      <c r="I1484" s="242" t="s">
        <v>5763</v>
      </c>
      <c r="J1484" s="242"/>
      <c r="K1484" s="243">
        <v>22772.85</v>
      </c>
      <c r="M1484" s="224" t="s">
        <v>4939</v>
      </c>
      <c r="N1484" s="224"/>
      <c r="O1484" s="225">
        <v>11534</v>
      </c>
      <c r="Q1484" s="203" t="s">
        <v>1807</v>
      </c>
      <c r="R1484" s="203"/>
      <c r="S1484" s="204">
        <v>1728</v>
      </c>
      <c r="Y1484" t="s">
        <v>42321</v>
      </c>
      <c r="Z1484">
        <v>600</v>
      </c>
      <c r="AB1484" s="276" t="s">
        <v>58975</v>
      </c>
      <c r="AC1484" s="277">
        <v>16278.75</v>
      </c>
      <c r="AE1484" s="246" t="s">
        <v>54834</v>
      </c>
      <c r="AF1484" s="247">
        <v>241.49</v>
      </c>
      <c r="AH1484" s="226" t="s">
        <v>36042</v>
      </c>
      <c r="AI1484" s="227">
        <v>6660</v>
      </c>
      <c r="AK1484" s="207" t="s">
        <v>16050</v>
      </c>
      <c r="AL1484" s="208">
        <v>56500</v>
      </c>
      <c r="AM1484" s="93"/>
      <c r="AN1484" s="199" t="s">
        <v>32158</v>
      </c>
      <c r="AO1484" s="200">
        <v>3564.7</v>
      </c>
      <c r="AR1484" s="284"/>
      <c r="AT1484" s="272" t="s">
        <v>51340</v>
      </c>
      <c r="AU1484" s="273">
        <v>72704.5</v>
      </c>
      <c r="AW1484" s="244" t="s">
        <v>11963</v>
      </c>
      <c r="AX1484" s="245">
        <v>22772.85</v>
      </c>
      <c r="AZ1484" s="230" t="s">
        <v>11353</v>
      </c>
      <c r="BA1484" s="231">
        <v>11534</v>
      </c>
      <c r="BC1484" s="209" t="s">
        <v>8705</v>
      </c>
      <c r="BD1484" s="210">
        <v>160590</v>
      </c>
    </row>
    <row r="1485" spans="5:56" x14ac:dyDescent="0.55000000000000004">
      <c r="E1485" s="282" t="s">
        <v>51054</v>
      </c>
      <c r="F1485" s="282"/>
      <c r="G1485" s="283">
        <v>2466723.36</v>
      </c>
      <c r="I1485" s="242" t="s">
        <v>5767</v>
      </c>
      <c r="J1485" s="242"/>
      <c r="K1485" s="243">
        <v>3632193.56</v>
      </c>
      <c r="M1485" s="224" t="s">
        <v>4940</v>
      </c>
      <c r="N1485" s="224"/>
      <c r="O1485" s="225">
        <v>471.9</v>
      </c>
      <c r="Q1485" s="203" t="s">
        <v>1808</v>
      </c>
      <c r="R1485" s="203"/>
      <c r="S1485" s="204">
        <v>31769</v>
      </c>
      <c r="Y1485" t="s">
        <v>34853</v>
      </c>
      <c r="Z1485" s="284">
        <v>4060.84</v>
      </c>
      <c r="AB1485" s="276" t="s">
        <v>67106</v>
      </c>
      <c r="AC1485" s="277">
        <v>505.03</v>
      </c>
      <c r="AE1485" s="246" t="s">
        <v>54835</v>
      </c>
      <c r="AF1485" s="247">
        <v>57.92</v>
      </c>
      <c r="AH1485" s="226" t="s">
        <v>36043</v>
      </c>
      <c r="AI1485" s="227">
        <v>1</v>
      </c>
      <c r="AK1485" s="207" t="s">
        <v>16051</v>
      </c>
      <c r="AL1485" s="208">
        <v>8298</v>
      </c>
      <c r="AM1485" s="93"/>
      <c r="AN1485" s="199" t="s">
        <v>32159</v>
      </c>
      <c r="AO1485" s="200">
        <v>1118.4100000000001</v>
      </c>
      <c r="AR1485" s="284"/>
      <c r="AT1485" s="272" t="s">
        <v>51341</v>
      </c>
      <c r="AU1485" s="273">
        <v>2466723.36</v>
      </c>
      <c r="AW1485" s="244" t="s">
        <v>11967</v>
      </c>
      <c r="AX1485" s="245">
        <v>3632193.56</v>
      </c>
      <c r="AZ1485" s="230" t="s">
        <v>11354</v>
      </c>
      <c r="BA1485" s="231">
        <v>471.9</v>
      </c>
      <c r="BC1485" s="209" t="s">
        <v>8956</v>
      </c>
      <c r="BD1485" s="210">
        <v>1311220</v>
      </c>
    </row>
    <row r="1486" spans="5:56" x14ac:dyDescent="0.55000000000000004">
      <c r="E1486" s="282" t="s">
        <v>51057</v>
      </c>
      <c r="F1486" s="282"/>
      <c r="G1486" s="283">
        <v>6763.08</v>
      </c>
      <c r="I1486" s="242" t="s">
        <v>5768</v>
      </c>
      <c r="J1486" s="242"/>
      <c r="K1486" s="243">
        <v>96188.55</v>
      </c>
      <c r="M1486" s="224" t="s">
        <v>4942</v>
      </c>
      <c r="N1486" s="224"/>
      <c r="O1486" s="225">
        <v>6244</v>
      </c>
      <c r="Q1486" s="203" t="s">
        <v>1809</v>
      </c>
      <c r="R1486" s="203"/>
      <c r="S1486" s="204">
        <v>56144.95</v>
      </c>
      <c r="Y1486" t="s">
        <v>34854</v>
      </c>
      <c r="Z1486" s="284">
        <v>13091.26</v>
      </c>
      <c r="AB1486" s="276" t="s">
        <v>70403</v>
      </c>
      <c r="AC1486" s="277">
        <v>1000</v>
      </c>
      <c r="AE1486" s="246" t="s">
        <v>63039</v>
      </c>
      <c r="AF1486" s="247">
        <v>35875</v>
      </c>
      <c r="AH1486" s="226" t="s">
        <v>15967</v>
      </c>
      <c r="AI1486" s="227">
        <v>1050</v>
      </c>
      <c r="AK1486" s="207" t="s">
        <v>16052</v>
      </c>
      <c r="AL1486" s="208">
        <v>27837.439999999999</v>
      </c>
      <c r="AM1486" s="93"/>
      <c r="AN1486" s="199" t="s">
        <v>32160</v>
      </c>
      <c r="AO1486" s="200">
        <v>5313.36</v>
      </c>
      <c r="AR1486" s="284"/>
      <c r="AT1486" s="272" t="s">
        <v>51344</v>
      </c>
      <c r="AU1486" s="273">
        <v>6763.08</v>
      </c>
      <c r="AW1486" s="244" t="s">
        <v>11968</v>
      </c>
      <c r="AX1486" s="245">
        <v>96188.55</v>
      </c>
      <c r="AZ1486" s="230" t="s">
        <v>11356</v>
      </c>
      <c r="BA1486" s="231">
        <v>6244</v>
      </c>
      <c r="BC1486" s="209" t="s">
        <v>9288</v>
      </c>
      <c r="BD1486" s="210">
        <v>19540132.73</v>
      </c>
    </row>
    <row r="1487" spans="5:56" x14ac:dyDescent="0.55000000000000004">
      <c r="E1487" s="282" t="s">
        <v>51060</v>
      </c>
      <c r="F1487" s="282"/>
      <c r="G1487" s="283">
        <v>22650.62</v>
      </c>
      <c r="I1487" s="242" t="s">
        <v>5765</v>
      </c>
      <c r="J1487" s="242"/>
      <c r="K1487" s="243">
        <v>144177.62</v>
      </c>
      <c r="M1487" s="224" t="s">
        <v>4944</v>
      </c>
      <c r="N1487" s="224"/>
      <c r="O1487" s="225">
        <v>1877</v>
      </c>
      <c r="Q1487" s="203" t="s">
        <v>1810</v>
      </c>
      <c r="R1487" s="203"/>
      <c r="S1487" s="204">
        <v>1988</v>
      </c>
      <c r="Y1487" t="s">
        <v>34855</v>
      </c>
      <c r="Z1487" s="284">
        <v>35984.29</v>
      </c>
      <c r="AB1487" s="276" t="s">
        <v>67107</v>
      </c>
      <c r="AC1487" s="277">
        <v>115.19</v>
      </c>
      <c r="AE1487" s="246" t="s">
        <v>38880</v>
      </c>
      <c r="AF1487" s="247">
        <v>24433.32</v>
      </c>
      <c r="AH1487" s="226" t="s">
        <v>33133</v>
      </c>
      <c r="AI1487" s="227">
        <v>13612.5</v>
      </c>
      <c r="AK1487" s="207" t="s">
        <v>16053</v>
      </c>
      <c r="AL1487" s="208">
        <v>2129.56</v>
      </c>
      <c r="AM1487" s="93"/>
      <c r="AN1487" s="199" t="s">
        <v>32161</v>
      </c>
      <c r="AO1487" s="200">
        <v>965.84</v>
      </c>
      <c r="AR1487" s="284"/>
      <c r="AT1487" s="272" t="s">
        <v>51347</v>
      </c>
      <c r="AU1487" s="273">
        <v>22650.62</v>
      </c>
      <c r="AW1487" s="244" t="s">
        <v>11965</v>
      </c>
      <c r="AX1487" s="245">
        <v>144177.62</v>
      </c>
      <c r="AZ1487" s="230" t="s">
        <v>11358</v>
      </c>
      <c r="BA1487" s="231">
        <v>1877</v>
      </c>
      <c r="BC1487" s="209" t="s">
        <v>9521</v>
      </c>
      <c r="BD1487" s="210">
        <v>510812.04</v>
      </c>
    </row>
    <row r="1488" spans="5:56" x14ac:dyDescent="0.55000000000000004">
      <c r="E1488" s="282" t="s">
        <v>51062</v>
      </c>
      <c r="F1488" s="282"/>
      <c r="G1488" s="283">
        <v>18291.68</v>
      </c>
      <c r="I1488" s="242" t="s">
        <v>5769</v>
      </c>
      <c r="J1488" s="242"/>
      <c r="K1488" s="243">
        <v>4948498.75</v>
      </c>
      <c r="M1488" s="224" t="s">
        <v>4945</v>
      </c>
      <c r="N1488" s="224"/>
      <c r="O1488" s="225">
        <v>368</v>
      </c>
      <c r="Q1488" s="203" t="s">
        <v>1811</v>
      </c>
      <c r="R1488" s="203"/>
      <c r="S1488" s="204">
        <v>34642</v>
      </c>
      <c r="Y1488" t="s">
        <v>52106</v>
      </c>
      <c r="Z1488" s="284">
        <v>21963.13</v>
      </c>
      <c r="AB1488" s="276" t="s">
        <v>67108</v>
      </c>
      <c r="AC1488" s="277">
        <v>376.55</v>
      </c>
      <c r="AE1488" s="246" t="s">
        <v>38881</v>
      </c>
      <c r="AF1488" s="247">
        <v>4230.12</v>
      </c>
      <c r="AH1488" s="226" t="s">
        <v>33134</v>
      </c>
      <c r="AI1488" s="227">
        <v>13823.19</v>
      </c>
      <c r="AK1488" s="207" t="s">
        <v>16054</v>
      </c>
      <c r="AL1488" s="208">
        <v>13920.11</v>
      </c>
      <c r="AM1488" s="93"/>
      <c r="AN1488" s="199" t="s">
        <v>32162</v>
      </c>
      <c r="AO1488" s="200">
        <v>8011.08</v>
      </c>
      <c r="AR1488" s="284"/>
      <c r="AT1488" s="272" t="s">
        <v>51349</v>
      </c>
      <c r="AU1488" s="273">
        <v>18291.68</v>
      </c>
      <c r="AW1488" s="244" t="s">
        <v>11969</v>
      </c>
      <c r="AX1488" s="245">
        <v>4948498.75</v>
      </c>
      <c r="AZ1488" s="230" t="s">
        <v>11359</v>
      </c>
      <c r="BA1488" s="231">
        <v>368</v>
      </c>
      <c r="BC1488" s="209" t="s">
        <v>9589</v>
      </c>
      <c r="BD1488" s="210">
        <v>616.89</v>
      </c>
    </row>
    <row r="1489" spans="5:56" x14ac:dyDescent="0.55000000000000004">
      <c r="E1489" s="282" t="s">
        <v>65734</v>
      </c>
      <c r="F1489" s="282"/>
      <c r="G1489" s="283">
        <v>7096.28</v>
      </c>
      <c r="I1489" s="242" t="s">
        <v>5770</v>
      </c>
      <c r="J1489" s="242"/>
      <c r="K1489" s="243">
        <v>213314.77</v>
      </c>
      <c r="M1489" s="224" t="s">
        <v>4814</v>
      </c>
      <c r="N1489" s="224"/>
      <c r="O1489" s="225">
        <v>34839.54</v>
      </c>
      <c r="Q1489" s="203" t="s">
        <v>1812</v>
      </c>
      <c r="R1489" s="203"/>
      <c r="S1489" s="204">
        <v>388500</v>
      </c>
      <c r="Y1489" t="s">
        <v>67333</v>
      </c>
      <c r="Z1489" s="284">
        <v>40956.26</v>
      </c>
      <c r="AB1489" s="276" t="s">
        <v>70404</v>
      </c>
      <c r="AC1489" s="277">
        <v>2243.71</v>
      </c>
      <c r="AE1489" s="246" t="s">
        <v>42186</v>
      </c>
      <c r="AF1489" s="247">
        <v>1052.5</v>
      </c>
      <c r="AH1489" s="226" t="s">
        <v>44430</v>
      </c>
      <c r="AI1489" s="227">
        <v>4900</v>
      </c>
      <c r="AK1489" s="207" t="s">
        <v>16055</v>
      </c>
      <c r="AL1489" s="208">
        <v>1064.8900000000001</v>
      </c>
      <c r="AM1489" s="93"/>
      <c r="AN1489" s="199" t="s">
        <v>21179</v>
      </c>
      <c r="AO1489" s="200">
        <v>5982.33</v>
      </c>
      <c r="AR1489" s="284"/>
      <c r="AT1489" s="272" t="s">
        <v>66278</v>
      </c>
      <c r="AU1489" s="273">
        <v>7096.28</v>
      </c>
      <c r="AW1489" s="244" t="s">
        <v>11970</v>
      </c>
      <c r="AX1489" s="245">
        <v>213314.77</v>
      </c>
      <c r="AZ1489" s="230" t="s">
        <v>11360</v>
      </c>
      <c r="BA1489" s="231">
        <v>34839.54</v>
      </c>
      <c r="BC1489" s="209" t="s">
        <v>10902</v>
      </c>
      <c r="BD1489" s="210">
        <v>111198.07</v>
      </c>
    </row>
    <row r="1490" spans="5:56" x14ac:dyDescent="0.55000000000000004">
      <c r="E1490" s="282" t="s">
        <v>51063</v>
      </c>
      <c r="F1490" s="282"/>
      <c r="G1490" s="283">
        <v>21805.88</v>
      </c>
      <c r="I1490" s="242" t="s">
        <v>5771</v>
      </c>
      <c r="J1490" s="242"/>
      <c r="K1490" s="243">
        <v>11885481.220000001</v>
      </c>
      <c r="M1490" s="224" t="s">
        <v>4946</v>
      </c>
      <c r="N1490" s="224"/>
      <c r="O1490" s="225">
        <v>783</v>
      </c>
      <c r="Q1490" s="203" t="s">
        <v>1813</v>
      </c>
      <c r="R1490" s="203"/>
      <c r="S1490" s="204">
        <v>3719</v>
      </c>
      <c r="Y1490" t="s">
        <v>71357</v>
      </c>
      <c r="Z1490" s="284">
        <v>19586.330000000002</v>
      </c>
      <c r="AB1490" s="276" t="s">
        <v>66517</v>
      </c>
      <c r="AC1490" s="277">
        <v>89174.93</v>
      </c>
      <c r="AE1490" s="246" t="s">
        <v>38882</v>
      </c>
      <c r="AF1490" s="247">
        <v>6164.1</v>
      </c>
      <c r="AH1490" s="226" t="s">
        <v>15969</v>
      </c>
      <c r="AI1490" s="227">
        <v>1121.69</v>
      </c>
      <c r="AK1490" s="207" t="s">
        <v>16056</v>
      </c>
      <c r="AL1490" s="208">
        <v>13920.11</v>
      </c>
      <c r="AM1490" s="93"/>
      <c r="AN1490" s="199" t="s">
        <v>13597</v>
      </c>
      <c r="AO1490" s="200">
        <v>6323.26</v>
      </c>
      <c r="AR1490" s="284"/>
      <c r="AT1490" s="272" t="s">
        <v>51350</v>
      </c>
      <c r="AU1490" s="273">
        <v>21805.88</v>
      </c>
      <c r="AW1490" s="244" t="s">
        <v>11971</v>
      </c>
      <c r="AX1490" s="245">
        <v>11885481.220000001</v>
      </c>
      <c r="AZ1490" s="230" t="s">
        <v>11361</v>
      </c>
      <c r="BA1490" s="231">
        <v>783</v>
      </c>
      <c r="BC1490" s="209" t="s">
        <v>11288</v>
      </c>
      <c r="BD1490" s="210">
        <v>14582.24</v>
      </c>
    </row>
    <row r="1491" spans="5:56" x14ac:dyDescent="0.55000000000000004">
      <c r="E1491" s="282" t="s">
        <v>51067</v>
      </c>
      <c r="F1491" s="282"/>
      <c r="G1491" s="283">
        <v>47392.41</v>
      </c>
      <c r="I1491" s="242" t="s">
        <v>5772</v>
      </c>
      <c r="J1491" s="242"/>
      <c r="K1491" s="243">
        <v>612202.31000000006</v>
      </c>
      <c r="M1491" s="224" t="s">
        <v>4815</v>
      </c>
      <c r="N1491" s="224"/>
      <c r="O1491" s="225">
        <v>97261.67</v>
      </c>
      <c r="Q1491" s="203" t="s">
        <v>1814</v>
      </c>
      <c r="R1491" s="203"/>
      <c r="S1491" s="204">
        <v>16848</v>
      </c>
      <c r="Y1491" t="s">
        <v>71358</v>
      </c>
      <c r="Z1491">
        <v>78.77</v>
      </c>
      <c r="AB1491" s="276" t="s">
        <v>69856</v>
      </c>
      <c r="AC1491" s="277">
        <v>23479.03</v>
      </c>
      <c r="AE1491" s="246" t="s">
        <v>55842</v>
      </c>
      <c r="AF1491" s="247">
        <v>27125</v>
      </c>
      <c r="AH1491" s="226" t="s">
        <v>33135</v>
      </c>
      <c r="AI1491" s="227">
        <v>3087.32</v>
      </c>
      <c r="AK1491" s="207" t="s">
        <v>16057</v>
      </c>
      <c r="AL1491" s="208">
        <v>27837.439999999999</v>
      </c>
      <c r="AM1491" s="93"/>
      <c r="AN1491" s="199" t="s">
        <v>13598</v>
      </c>
      <c r="AO1491" s="200">
        <v>941.37</v>
      </c>
      <c r="AR1491" s="284"/>
      <c r="AT1491" s="272" t="s">
        <v>51354</v>
      </c>
      <c r="AU1491" s="273">
        <v>47392.41</v>
      </c>
      <c r="AW1491" s="244" t="s">
        <v>11972</v>
      </c>
      <c r="AX1491" s="245">
        <v>612202.31000000006</v>
      </c>
      <c r="AZ1491" s="230" t="s">
        <v>11364</v>
      </c>
      <c r="BA1491" s="231">
        <v>97261.67</v>
      </c>
      <c r="BC1491" s="209" t="s">
        <v>11544</v>
      </c>
      <c r="BD1491" s="210">
        <v>2297995.48</v>
      </c>
    </row>
    <row r="1492" spans="5:56" x14ac:dyDescent="0.55000000000000004">
      <c r="E1492" s="282" t="s">
        <v>51068</v>
      </c>
      <c r="F1492" s="282"/>
      <c r="G1492" s="283">
        <v>430.6</v>
      </c>
      <c r="I1492" s="242" t="s">
        <v>5773</v>
      </c>
      <c r="J1492" s="242"/>
      <c r="K1492" s="243">
        <v>21066550.440000001</v>
      </c>
      <c r="M1492" s="224" t="s">
        <v>4950</v>
      </c>
      <c r="N1492" s="224"/>
      <c r="O1492" s="225">
        <v>1113.6600000000001</v>
      </c>
      <c r="Q1492" s="203" t="s">
        <v>1815</v>
      </c>
      <c r="R1492" s="203"/>
      <c r="S1492" s="204">
        <v>3552</v>
      </c>
      <c r="Y1492" t="s">
        <v>67339</v>
      </c>
      <c r="Z1492">
        <v>547.73</v>
      </c>
      <c r="AB1492" s="276" t="s">
        <v>63066</v>
      </c>
      <c r="AC1492" s="277">
        <v>20653</v>
      </c>
      <c r="AE1492" s="246" t="s">
        <v>16094</v>
      </c>
      <c r="AF1492" s="247">
        <v>2197.5500000000002</v>
      </c>
      <c r="AH1492" s="226" t="s">
        <v>33136</v>
      </c>
      <c r="AI1492" s="227">
        <v>1762.67</v>
      </c>
      <c r="AK1492" s="207" t="s">
        <v>16058</v>
      </c>
      <c r="AL1492" s="208">
        <v>2004</v>
      </c>
      <c r="AM1492" s="93"/>
      <c r="AN1492" s="199" t="s">
        <v>13599</v>
      </c>
      <c r="AO1492" s="200">
        <v>418.77</v>
      </c>
      <c r="AR1492" s="284"/>
      <c r="AT1492" s="272" t="s">
        <v>51355</v>
      </c>
      <c r="AU1492" s="273">
        <v>430.6</v>
      </c>
      <c r="AW1492" s="244" t="s">
        <v>11973</v>
      </c>
      <c r="AX1492" s="245">
        <v>21066550.440000001</v>
      </c>
      <c r="AZ1492" s="230" t="s">
        <v>11366</v>
      </c>
      <c r="BA1492" s="231">
        <v>1113.6600000000001</v>
      </c>
      <c r="BC1492" s="209" t="s">
        <v>9848</v>
      </c>
      <c r="BD1492" s="210">
        <v>33271614.949999999</v>
      </c>
    </row>
    <row r="1493" spans="5:56" x14ac:dyDescent="0.55000000000000004">
      <c r="E1493" s="282" t="s">
        <v>51069</v>
      </c>
      <c r="F1493" s="282"/>
      <c r="G1493" s="283">
        <v>16771.64</v>
      </c>
      <c r="I1493" s="242" t="s">
        <v>5774</v>
      </c>
      <c r="J1493" s="242"/>
      <c r="K1493" s="243">
        <v>179637.39</v>
      </c>
      <c r="M1493" s="224" t="s">
        <v>4951</v>
      </c>
      <c r="N1493" s="224"/>
      <c r="O1493" s="225">
        <v>990.38</v>
      </c>
      <c r="Q1493" s="203" t="s">
        <v>1816</v>
      </c>
      <c r="R1493" s="203"/>
      <c r="S1493" s="204">
        <v>2048</v>
      </c>
      <c r="Y1493" t="s">
        <v>71359</v>
      </c>
      <c r="Z1493" s="284">
        <v>19000</v>
      </c>
      <c r="AB1493" s="276" t="s">
        <v>63067</v>
      </c>
      <c r="AC1493" s="277">
        <v>1579.97</v>
      </c>
      <c r="AE1493" s="246" t="s">
        <v>33159</v>
      </c>
      <c r="AF1493" s="247">
        <v>922.5</v>
      </c>
      <c r="AH1493" s="226" t="s">
        <v>15970</v>
      </c>
      <c r="AI1493" s="227">
        <v>6.13</v>
      </c>
      <c r="AK1493" s="207" t="s">
        <v>16059</v>
      </c>
      <c r="AL1493" s="208">
        <v>22200</v>
      </c>
      <c r="AM1493" s="93"/>
      <c r="AN1493" s="199" t="s">
        <v>21184</v>
      </c>
      <c r="AO1493" s="200">
        <v>2800</v>
      </c>
      <c r="AR1493" s="284"/>
      <c r="AT1493" s="272" t="s">
        <v>51356</v>
      </c>
      <c r="AU1493" s="273">
        <v>16771.64</v>
      </c>
      <c r="AW1493" s="244" t="s">
        <v>11974</v>
      </c>
      <c r="AX1493" s="245">
        <v>179637.39</v>
      </c>
      <c r="AZ1493" s="230" t="s">
        <v>11367</v>
      </c>
      <c r="BA1493" s="231">
        <v>990.38</v>
      </c>
      <c r="BC1493" s="209" t="s">
        <v>6696</v>
      </c>
      <c r="BD1493" s="210">
        <v>7268.46</v>
      </c>
    </row>
    <row r="1494" spans="5:56" x14ac:dyDescent="0.55000000000000004">
      <c r="E1494" s="282" t="s">
        <v>51070</v>
      </c>
      <c r="F1494" s="282"/>
      <c r="G1494" s="283">
        <v>46021.39</v>
      </c>
      <c r="I1494" s="242" t="s">
        <v>5775</v>
      </c>
      <c r="J1494" s="242"/>
      <c r="K1494" s="243">
        <v>223996.98</v>
      </c>
      <c r="M1494" s="224" t="s">
        <v>4816</v>
      </c>
      <c r="N1494" s="224"/>
      <c r="O1494" s="225">
        <v>117563.83</v>
      </c>
      <c r="Q1494" s="203" t="s">
        <v>1817</v>
      </c>
      <c r="R1494" s="203"/>
      <c r="S1494" s="204">
        <v>3804</v>
      </c>
      <c r="Y1494" t="s">
        <v>71360</v>
      </c>
      <c r="Z1494" s="284">
        <v>1373.21</v>
      </c>
      <c r="AB1494" s="276" t="s">
        <v>63068</v>
      </c>
      <c r="AC1494" s="277">
        <v>5167.3599999999997</v>
      </c>
      <c r="AE1494" s="246" t="s">
        <v>33160</v>
      </c>
      <c r="AF1494" s="247">
        <v>3572.66</v>
      </c>
      <c r="AH1494" s="226" t="s">
        <v>34596</v>
      </c>
      <c r="AI1494" s="227">
        <v>757.34</v>
      </c>
      <c r="AK1494" s="207" t="s">
        <v>16060</v>
      </c>
      <c r="AL1494" s="208">
        <v>5046.1099999999997</v>
      </c>
      <c r="AM1494" s="93"/>
      <c r="AN1494" s="199" t="s">
        <v>32163</v>
      </c>
      <c r="AO1494" s="200">
        <v>3564.7</v>
      </c>
      <c r="AR1494" s="284"/>
      <c r="AT1494" s="272" t="s">
        <v>51357</v>
      </c>
      <c r="AU1494" s="273">
        <v>46021.39</v>
      </c>
      <c r="AW1494" s="244" t="s">
        <v>11975</v>
      </c>
      <c r="AX1494" s="245">
        <v>223996.98</v>
      </c>
      <c r="AZ1494" s="230" t="s">
        <v>11368</v>
      </c>
      <c r="BA1494" s="231">
        <v>117563.83</v>
      </c>
      <c r="BC1494" s="209" t="s">
        <v>7365</v>
      </c>
      <c r="BD1494" s="210">
        <v>39524</v>
      </c>
    </row>
    <row r="1495" spans="5:56" x14ac:dyDescent="0.55000000000000004">
      <c r="E1495" s="282" t="s">
        <v>51072</v>
      </c>
      <c r="F1495" s="282"/>
      <c r="G1495" s="283">
        <v>6705.92</v>
      </c>
      <c r="I1495" s="242" t="s">
        <v>5776</v>
      </c>
      <c r="J1495" s="242"/>
      <c r="K1495" s="243">
        <v>346560.65</v>
      </c>
      <c r="M1495" s="224" t="s">
        <v>4952</v>
      </c>
      <c r="N1495" s="224"/>
      <c r="O1495" s="225">
        <v>13184.99</v>
      </c>
      <c r="Q1495" s="203" t="s">
        <v>1818</v>
      </c>
      <c r="R1495" s="203"/>
      <c r="S1495" s="204">
        <v>3255</v>
      </c>
      <c r="Y1495" t="s">
        <v>70472</v>
      </c>
      <c r="Z1495" s="284">
        <v>4567.6000000000004</v>
      </c>
      <c r="AB1495" s="276" t="s">
        <v>64057</v>
      </c>
      <c r="AC1495" s="277">
        <v>2165.84</v>
      </c>
      <c r="AE1495" s="246" t="s">
        <v>63040</v>
      </c>
      <c r="AF1495" s="247">
        <v>24449.32</v>
      </c>
      <c r="AH1495" s="226" t="s">
        <v>15971</v>
      </c>
      <c r="AI1495" s="227">
        <v>261.83999999999997</v>
      </c>
      <c r="AK1495" s="207" t="s">
        <v>16061</v>
      </c>
      <c r="AL1495" s="208">
        <v>5247.43</v>
      </c>
      <c r="AM1495" s="93"/>
      <c r="AN1495" s="199" t="s">
        <v>32164</v>
      </c>
      <c r="AO1495" s="200">
        <v>1118.4100000000001</v>
      </c>
      <c r="AR1495" s="284"/>
      <c r="AT1495" s="272" t="s">
        <v>51359</v>
      </c>
      <c r="AU1495" s="273">
        <v>6705.92</v>
      </c>
      <c r="AW1495" s="244" t="s">
        <v>11976</v>
      </c>
      <c r="AX1495" s="245">
        <v>346560.65</v>
      </c>
      <c r="AZ1495" s="230" t="s">
        <v>11369</v>
      </c>
      <c r="BA1495" s="231">
        <v>13184.99</v>
      </c>
      <c r="BC1495" s="209" t="s">
        <v>7776</v>
      </c>
      <c r="BD1495" s="210">
        <v>3191.48</v>
      </c>
    </row>
    <row r="1496" spans="5:56" x14ac:dyDescent="0.55000000000000004">
      <c r="E1496" s="282" t="s">
        <v>65739</v>
      </c>
      <c r="F1496" s="282"/>
      <c r="G1496" s="283">
        <v>73091.960000000006</v>
      </c>
      <c r="I1496" s="242" t="s">
        <v>5777</v>
      </c>
      <c r="J1496" s="242"/>
      <c r="K1496" s="243">
        <v>58767.67</v>
      </c>
      <c r="M1496" s="224" t="s">
        <v>4817</v>
      </c>
      <c r="N1496" s="224"/>
      <c r="O1496" s="225">
        <v>315999.38</v>
      </c>
      <c r="Q1496" s="203" t="s">
        <v>1819</v>
      </c>
      <c r="R1496" s="203"/>
      <c r="S1496" s="204">
        <v>25455</v>
      </c>
      <c r="Y1496" t="s">
        <v>64152</v>
      </c>
      <c r="Z1496" s="284">
        <v>8000</v>
      </c>
      <c r="AB1496" s="276" t="s">
        <v>61190</v>
      </c>
      <c r="AC1496" s="277">
        <v>83411.009999999995</v>
      </c>
      <c r="AE1496" s="246" t="s">
        <v>63041</v>
      </c>
      <c r="AF1496" s="247">
        <v>1848.92</v>
      </c>
      <c r="AH1496" s="226" t="s">
        <v>42183</v>
      </c>
      <c r="AI1496" s="227">
        <v>2894</v>
      </c>
      <c r="AK1496" s="207" t="s">
        <v>16062</v>
      </c>
      <c r="AL1496" s="208">
        <v>7925.15</v>
      </c>
      <c r="AM1496" s="93"/>
      <c r="AN1496" s="199" t="s">
        <v>13600</v>
      </c>
      <c r="AO1496" s="200">
        <v>45599.14</v>
      </c>
      <c r="AR1496" s="284"/>
      <c r="AT1496" s="272" t="s">
        <v>51360</v>
      </c>
      <c r="AU1496" s="273">
        <v>73091.960000000006</v>
      </c>
      <c r="AW1496" s="244" t="s">
        <v>11977</v>
      </c>
      <c r="AX1496" s="245">
        <v>58767.67</v>
      </c>
      <c r="AZ1496" s="230" t="s">
        <v>11370</v>
      </c>
      <c r="BA1496" s="231">
        <v>315999.38</v>
      </c>
      <c r="BC1496" s="209" t="s">
        <v>8319</v>
      </c>
      <c r="BD1496" s="210">
        <v>10665</v>
      </c>
    </row>
    <row r="1497" spans="5:56" x14ac:dyDescent="0.55000000000000004">
      <c r="E1497" s="282" t="s">
        <v>51073</v>
      </c>
      <c r="F1497" s="282"/>
      <c r="G1497" s="283">
        <v>4352</v>
      </c>
      <c r="I1497" s="242" t="s">
        <v>5778</v>
      </c>
      <c r="J1497" s="242"/>
      <c r="K1497" s="243">
        <v>188034.55</v>
      </c>
      <c r="M1497" s="224" t="s">
        <v>4954</v>
      </c>
      <c r="N1497" s="224"/>
      <c r="O1497" s="225">
        <v>1100</v>
      </c>
      <c r="Q1497" s="203" t="s">
        <v>1820</v>
      </c>
      <c r="R1497" s="203"/>
      <c r="S1497" s="204">
        <v>2827.44</v>
      </c>
      <c r="Y1497" t="s">
        <v>67340</v>
      </c>
      <c r="Z1497">
        <v>337.38</v>
      </c>
      <c r="AB1497" s="276" t="s">
        <v>70405</v>
      </c>
      <c r="AC1497" s="277">
        <v>-139.69</v>
      </c>
      <c r="AE1497" s="246" t="s">
        <v>63042</v>
      </c>
      <c r="AF1497" s="247">
        <v>704.35</v>
      </c>
      <c r="AH1497" s="226" t="s">
        <v>15972</v>
      </c>
      <c r="AI1497" s="227">
        <v>27617.18</v>
      </c>
      <c r="AK1497" s="207" t="s">
        <v>16063</v>
      </c>
      <c r="AL1497" s="208">
        <v>21126</v>
      </c>
      <c r="AM1497" s="93"/>
      <c r="AN1497" s="199" t="s">
        <v>21192</v>
      </c>
      <c r="AO1497" s="200">
        <v>965.84</v>
      </c>
      <c r="AR1497" s="284"/>
      <c r="AT1497" s="272" t="s">
        <v>51361</v>
      </c>
      <c r="AU1497" s="273">
        <v>4352</v>
      </c>
      <c r="AW1497" s="244" t="s">
        <v>11978</v>
      </c>
      <c r="AX1497" s="245">
        <v>188034.55</v>
      </c>
      <c r="AZ1497" s="230" t="s">
        <v>11372</v>
      </c>
      <c r="BA1497" s="231">
        <v>1100</v>
      </c>
      <c r="BC1497" s="209" t="s">
        <v>8706</v>
      </c>
      <c r="BD1497" s="210">
        <v>2000</v>
      </c>
    </row>
    <row r="1498" spans="5:56" x14ac:dyDescent="0.55000000000000004">
      <c r="E1498" s="282" t="s">
        <v>65740</v>
      </c>
      <c r="F1498" s="282"/>
      <c r="G1498" s="283">
        <v>7034.65</v>
      </c>
      <c r="I1498" s="242" t="s">
        <v>5779</v>
      </c>
      <c r="J1498" s="242"/>
      <c r="K1498" s="243">
        <v>1606713.35</v>
      </c>
      <c r="M1498" s="224" t="s">
        <v>4955</v>
      </c>
      <c r="N1498" s="224"/>
      <c r="O1498" s="225">
        <v>2835</v>
      </c>
      <c r="Q1498" s="203" t="s">
        <v>1821</v>
      </c>
      <c r="R1498" s="203"/>
      <c r="S1498" s="204">
        <v>3207</v>
      </c>
      <c r="Y1498" t="s">
        <v>71361</v>
      </c>
      <c r="Z1498" s="284">
        <v>7178.5</v>
      </c>
      <c r="AB1498" s="276" t="s">
        <v>57286</v>
      </c>
      <c r="AC1498" s="277">
        <v>2485.5</v>
      </c>
      <c r="AE1498" s="246" t="s">
        <v>63043</v>
      </c>
      <c r="AF1498" s="247">
        <v>2330.41</v>
      </c>
      <c r="AH1498" s="226" t="s">
        <v>36044</v>
      </c>
      <c r="AI1498" s="227">
        <v>12580</v>
      </c>
      <c r="AK1498" s="207" t="s">
        <v>16064</v>
      </c>
      <c r="AL1498" s="208">
        <v>398</v>
      </c>
      <c r="AM1498" s="93"/>
      <c r="AN1498" s="199" t="s">
        <v>32165</v>
      </c>
      <c r="AO1498" s="200">
        <v>8011.08</v>
      </c>
      <c r="AR1498" s="284"/>
      <c r="AT1498" s="272" t="s">
        <v>51364</v>
      </c>
      <c r="AU1498" s="273">
        <v>7034.65</v>
      </c>
      <c r="AW1498" s="244" t="s">
        <v>11979</v>
      </c>
      <c r="AX1498" s="245">
        <v>1606713.35</v>
      </c>
      <c r="AZ1498" s="230" t="s">
        <v>11373</v>
      </c>
      <c r="BA1498" s="231">
        <v>2835</v>
      </c>
      <c r="BC1498" s="209" t="s">
        <v>8957</v>
      </c>
      <c r="BD1498" s="210">
        <v>6025.33</v>
      </c>
    </row>
    <row r="1499" spans="5:56" x14ac:dyDescent="0.55000000000000004">
      <c r="E1499" s="282" t="s">
        <v>51076</v>
      </c>
      <c r="F1499" s="282"/>
      <c r="G1499" s="283">
        <v>476726.16</v>
      </c>
      <c r="I1499" s="242" t="s">
        <v>5780</v>
      </c>
      <c r="J1499" s="242"/>
      <c r="K1499" s="243">
        <v>1484990.13</v>
      </c>
      <c r="M1499" s="224" t="s">
        <v>5007</v>
      </c>
      <c r="N1499" s="224"/>
      <c r="O1499" s="225">
        <v>2490</v>
      </c>
      <c r="Q1499" s="203" t="s">
        <v>1822</v>
      </c>
      <c r="R1499" s="203"/>
      <c r="S1499" s="204">
        <v>223280</v>
      </c>
      <c r="Y1499" t="s">
        <v>67341</v>
      </c>
      <c r="Z1499" s="284">
        <v>24542.95</v>
      </c>
      <c r="AB1499" s="276" t="s">
        <v>58194</v>
      </c>
      <c r="AC1499" s="277">
        <v>30925</v>
      </c>
      <c r="AE1499" s="246" t="s">
        <v>57255</v>
      </c>
      <c r="AF1499" s="247">
        <v>8438.33</v>
      </c>
      <c r="AH1499" s="226" t="s">
        <v>33137</v>
      </c>
      <c r="AI1499" s="227">
        <v>30735.61</v>
      </c>
      <c r="AK1499" s="207" t="s">
        <v>16065</v>
      </c>
      <c r="AL1499" s="208">
        <v>133684</v>
      </c>
      <c r="AM1499" s="93"/>
      <c r="AN1499" s="199" t="s">
        <v>13601</v>
      </c>
      <c r="AO1499" s="200">
        <v>15560.49</v>
      </c>
      <c r="AR1499" s="284"/>
      <c r="AT1499" s="272" t="s">
        <v>51365</v>
      </c>
      <c r="AU1499" s="273">
        <v>476726.16</v>
      </c>
      <c r="AW1499" s="244" t="s">
        <v>11980</v>
      </c>
      <c r="AX1499" s="245">
        <v>1484990.13</v>
      </c>
      <c r="AZ1499" s="230" t="s">
        <v>11377</v>
      </c>
      <c r="BA1499" s="231">
        <v>2490</v>
      </c>
      <c r="BC1499" s="209" t="s">
        <v>9289</v>
      </c>
      <c r="BD1499" s="210">
        <v>10766.32</v>
      </c>
    </row>
    <row r="1500" spans="5:56" x14ac:dyDescent="0.55000000000000004">
      <c r="E1500" s="282" t="s">
        <v>51077</v>
      </c>
      <c r="F1500" s="282"/>
      <c r="G1500" s="283">
        <v>49073.14</v>
      </c>
      <c r="I1500" s="242" t="s">
        <v>5781</v>
      </c>
      <c r="J1500" s="242"/>
      <c r="K1500" s="243">
        <v>13531279.35</v>
      </c>
      <c r="M1500" s="224" t="s">
        <v>4959</v>
      </c>
      <c r="N1500" s="224"/>
      <c r="O1500" s="225">
        <v>14300.19</v>
      </c>
      <c r="Q1500" s="203" t="s">
        <v>1823</v>
      </c>
      <c r="R1500" s="203"/>
      <c r="S1500" s="204">
        <v>66708.17</v>
      </c>
      <c r="Y1500" t="s">
        <v>67342</v>
      </c>
      <c r="Z1500">
        <v>102.35</v>
      </c>
      <c r="AB1500" s="276" t="s">
        <v>64058</v>
      </c>
      <c r="AC1500" s="277">
        <v>86.45</v>
      </c>
      <c r="AE1500" s="246" t="s">
        <v>57256</v>
      </c>
      <c r="AF1500" s="247">
        <v>632.84</v>
      </c>
      <c r="AH1500" s="226" t="s">
        <v>15974</v>
      </c>
      <c r="AI1500" s="227">
        <v>2112.71</v>
      </c>
      <c r="AK1500" s="207" t="s">
        <v>16066</v>
      </c>
      <c r="AL1500" s="208">
        <v>600</v>
      </c>
      <c r="AM1500" s="93"/>
      <c r="AN1500" s="199" t="s">
        <v>13602</v>
      </c>
      <c r="AO1500" s="200">
        <v>2675.7</v>
      </c>
      <c r="AR1500" s="284"/>
      <c r="AT1500" s="272" t="s">
        <v>51366</v>
      </c>
      <c r="AU1500" s="273">
        <v>49073.14</v>
      </c>
      <c r="AW1500" s="244" t="s">
        <v>11981</v>
      </c>
      <c r="AX1500" s="245">
        <v>13531279.35</v>
      </c>
      <c r="AZ1500" s="230" t="s">
        <v>11378</v>
      </c>
      <c r="BA1500" s="231">
        <v>14300.19</v>
      </c>
      <c r="BC1500" s="209" t="s">
        <v>10621</v>
      </c>
      <c r="BD1500" s="210">
        <v>5396</v>
      </c>
    </row>
    <row r="1501" spans="5:56" x14ac:dyDescent="0.55000000000000004">
      <c r="E1501" s="282" t="s">
        <v>51078</v>
      </c>
      <c r="F1501" s="282"/>
      <c r="G1501" s="283">
        <v>65892.679999999993</v>
      </c>
      <c r="I1501" s="242" t="s">
        <v>5782</v>
      </c>
      <c r="J1501" s="242"/>
      <c r="K1501" s="243">
        <v>201095.67999999999</v>
      </c>
      <c r="M1501" s="224" t="s">
        <v>4819</v>
      </c>
      <c r="N1501" s="224"/>
      <c r="O1501" s="225">
        <v>164398.71</v>
      </c>
      <c r="Q1501" s="203" t="s">
        <v>1824</v>
      </c>
      <c r="R1501" s="203"/>
      <c r="S1501" s="204">
        <v>119034</v>
      </c>
      <c r="Y1501" t="s">
        <v>71362</v>
      </c>
      <c r="Z1501" s="284">
        <v>2065.5700000000002</v>
      </c>
      <c r="AB1501" s="276" t="s">
        <v>62444</v>
      </c>
      <c r="AC1501" s="277">
        <v>4431.1099999999997</v>
      </c>
      <c r="AE1501" s="246" t="s">
        <v>57257</v>
      </c>
      <c r="AF1501" s="247">
        <v>245.7</v>
      </c>
      <c r="AH1501" s="226" t="s">
        <v>33138</v>
      </c>
      <c r="AI1501" s="227">
        <v>13029.02</v>
      </c>
      <c r="AK1501" s="207" t="s">
        <v>16067</v>
      </c>
      <c r="AL1501" s="208">
        <v>908</v>
      </c>
      <c r="AM1501" s="93"/>
      <c r="AN1501" s="199" t="s">
        <v>13603</v>
      </c>
      <c r="AO1501" s="200">
        <v>3272.03</v>
      </c>
      <c r="AR1501" s="284"/>
      <c r="AT1501" s="272" t="s">
        <v>51367</v>
      </c>
      <c r="AU1501" s="273">
        <v>65892.679999999993</v>
      </c>
      <c r="AW1501" s="244" t="s">
        <v>11982</v>
      </c>
      <c r="AX1501" s="245">
        <v>201095.67999999999</v>
      </c>
      <c r="AZ1501" s="230" t="s">
        <v>11379</v>
      </c>
      <c r="BA1501" s="231">
        <v>164398.71</v>
      </c>
      <c r="BC1501" s="209" t="s">
        <v>11289</v>
      </c>
      <c r="BD1501" s="210">
        <v>824.26</v>
      </c>
    </row>
    <row r="1502" spans="5:56" x14ac:dyDescent="0.55000000000000004">
      <c r="E1502" s="282" t="s">
        <v>51080</v>
      </c>
      <c r="F1502" s="282"/>
      <c r="G1502" s="283">
        <v>899.89</v>
      </c>
      <c r="I1502" s="242" t="s">
        <v>5783</v>
      </c>
      <c r="J1502" s="242"/>
      <c r="K1502" s="243">
        <v>3510034.87</v>
      </c>
      <c r="M1502" s="224" t="s">
        <v>4820</v>
      </c>
      <c r="N1502" s="224"/>
      <c r="O1502" s="225">
        <v>77209</v>
      </c>
      <c r="Q1502" s="203" t="s">
        <v>1825</v>
      </c>
      <c r="R1502" s="203"/>
      <c r="S1502" s="204">
        <v>16011</v>
      </c>
      <c r="Y1502" t="s">
        <v>71363</v>
      </c>
      <c r="Z1502" s="284">
        <v>2120.36</v>
      </c>
      <c r="AB1502" s="276" t="s">
        <v>70406</v>
      </c>
      <c r="AC1502" s="277">
        <v>-13.61</v>
      </c>
      <c r="AE1502" s="246" t="s">
        <v>57258</v>
      </c>
      <c r="AF1502" s="247">
        <v>1509.59</v>
      </c>
      <c r="AH1502" s="226" t="s">
        <v>33139</v>
      </c>
      <c r="AI1502" s="227">
        <v>11425.3</v>
      </c>
      <c r="AK1502" s="207" t="s">
        <v>16068</v>
      </c>
      <c r="AL1502" s="208">
        <v>1587.57</v>
      </c>
      <c r="AM1502" s="93"/>
      <c r="AN1502" s="199" t="s">
        <v>32166</v>
      </c>
      <c r="AO1502" s="200">
        <v>2195.62</v>
      </c>
      <c r="AR1502" s="284"/>
      <c r="AT1502" s="272" t="s">
        <v>51369</v>
      </c>
      <c r="AU1502" s="273">
        <v>899.89</v>
      </c>
      <c r="AW1502" s="244" t="s">
        <v>11983</v>
      </c>
      <c r="AX1502" s="245">
        <v>3510034.87</v>
      </c>
      <c r="AZ1502" s="230" t="s">
        <v>11381</v>
      </c>
      <c r="BA1502" s="231">
        <v>77209</v>
      </c>
      <c r="BC1502" s="209" t="s">
        <v>9849</v>
      </c>
      <c r="BD1502" s="210">
        <v>85660.85</v>
      </c>
    </row>
    <row r="1503" spans="5:56" x14ac:dyDescent="0.55000000000000004">
      <c r="E1503" s="282" t="s">
        <v>51081</v>
      </c>
      <c r="F1503" s="282"/>
      <c r="G1503" s="283">
        <v>14.88</v>
      </c>
      <c r="I1503" s="242" t="s">
        <v>5784</v>
      </c>
      <c r="J1503" s="242"/>
      <c r="K1503" s="243">
        <v>2037922.61</v>
      </c>
      <c r="M1503" s="224" t="s">
        <v>4821</v>
      </c>
      <c r="N1503" s="224"/>
      <c r="O1503" s="225">
        <v>112185</v>
      </c>
      <c r="Q1503" s="203" t="s">
        <v>1826</v>
      </c>
      <c r="R1503" s="203"/>
      <c r="S1503" s="204">
        <v>44106.82</v>
      </c>
      <c r="Y1503" t="s">
        <v>58494</v>
      </c>
      <c r="Z1503">
        <v>162.21</v>
      </c>
      <c r="AB1503" s="276" t="s">
        <v>61850</v>
      </c>
      <c r="AC1503" s="277">
        <v>2289.91</v>
      </c>
      <c r="AE1503" s="246" t="s">
        <v>57259</v>
      </c>
      <c r="AF1503" s="247">
        <v>4910.3999999999996</v>
      </c>
      <c r="AH1503" s="226" t="s">
        <v>15975</v>
      </c>
      <c r="AI1503" s="227">
        <v>15.27</v>
      </c>
      <c r="AK1503" s="207" t="s">
        <v>16069</v>
      </c>
      <c r="AL1503" s="208">
        <v>18892.759999999998</v>
      </c>
      <c r="AM1503" s="93"/>
      <c r="AN1503" s="199" t="s">
        <v>32167</v>
      </c>
      <c r="AO1503" s="200">
        <v>18404.38</v>
      </c>
      <c r="AR1503" s="284"/>
      <c r="AT1503" s="272" t="s">
        <v>51370</v>
      </c>
      <c r="AU1503" s="273">
        <v>14.88</v>
      </c>
      <c r="AW1503" s="244" t="s">
        <v>11984</v>
      </c>
      <c r="AX1503" s="245">
        <v>2037922.61</v>
      </c>
      <c r="AZ1503" s="230" t="s">
        <v>11442</v>
      </c>
      <c r="BA1503" s="231">
        <v>112185</v>
      </c>
      <c r="BC1503" s="209" t="s">
        <v>6697</v>
      </c>
      <c r="BD1503" s="210">
        <v>39404</v>
      </c>
    </row>
    <row r="1504" spans="5:56" x14ac:dyDescent="0.55000000000000004">
      <c r="E1504" s="282" t="s">
        <v>51082</v>
      </c>
      <c r="F1504" s="282"/>
      <c r="G1504" s="283">
        <v>26260.23</v>
      </c>
      <c r="I1504" s="242" t="s">
        <v>5785</v>
      </c>
      <c r="J1504" s="242"/>
      <c r="K1504" s="243">
        <v>1087689.29</v>
      </c>
      <c r="M1504" s="224" t="s">
        <v>4822</v>
      </c>
      <c r="N1504" s="224"/>
      <c r="O1504" s="225">
        <v>20605</v>
      </c>
      <c r="Q1504" s="203" t="s">
        <v>1827</v>
      </c>
      <c r="R1504" s="203"/>
      <c r="S1504" s="204">
        <v>104858.78</v>
      </c>
      <c r="Y1504" t="s">
        <v>71364</v>
      </c>
      <c r="Z1504">
        <v>509.73</v>
      </c>
      <c r="AB1504" s="276" t="s">
        <v>67109</v>
      </c>
      <c r="AC1504" s="277">
        <v>611.29999999999995</v>
      </c>
      <c r="AE1504" s="246" t="s">
        <v>54836</v>
      </c>
      <c r="AF1504" s="247">
        <v>2155</v>
      </c>
      <c r="AH1504" s="226" t="s">
        <v>46688</v>
      </c>
      <c r="AI1504" s="227">
        <v>832</v>
      </c>
      <c r="AK1504" s="207" t="s">
        <v>16070</v>
      </c>
      <c r="AL1504" s="208">
        <v>9.07</v>
      </c>
      <c r="AM1504" s="93"/>
      <c r="AN1504" s="199" t="s">
        <v>13604</v>
      </c>
      <c r="AO1504" s="200">
        <v>7525.45</v>
      </c>
      <c r="AR1504" s="284"/>
      <c r="AT1504" s="272" t="s">
        <v>51371</v>
      </c>
      <c r="AU1504" s="273">
        <v>26260.23</v>
      </c>
      <c r="AW1504" s="244" t="s">
        <v>11985</v>
      </c>
      <c r="AX1504" s="245">
        <v>1087689.29</v>
      </c>
      <c r="AZ1504" s="230" t="s">
        <v>11383</v>
      </c>
      <c r="BA1504" s="231">
        <v>20605</v>
      </c>
      <c r="BC1504" s="209" t="s">
        <v>7107</v>
      </c>
      <c r="BD1504" s="210">
        <v>659</v>
      </c>
    </row>
    <row r="1505" spans="5:56" x14ac:dyDescent="0.55000000000000004">
      <c r="E1505" s="282" t="s">
        <v>51083</v>
      </c>
      <c r="F1505" s="282"/>
      <c r="G1505" s="283">
        <v>3620.32</v>
      </c>
      <c r="I1505" s="242" t="s">
        <v>5786</v>
      </c>
      <c r="J1505" s="242"/>
      <c r="K1505" s="243">
        <v>777461.3</v>
      </c>
      <c r="M1505" s="224" t="s">
        <v>4962</v>
      </c>
      <c r="N1505" s="224"/>
      <c r="O1505" s="225">
        <v>1167.95</v>
      </c>
      <c r="Q1505" s="203" t="s">
        <v>1828</v>
      </c>
      <c r="R1505" s="203"/>
      <c r="S1505" s="204">
        <v>41088</v>
      </c>
      <c r="Y1505" t="s">
        <v>64154</v>
      </c>
      <c r="Z1505">
        <v>401.5</v>
      </c>
      <c r="AB1505" s="276" t="s">
        <v>64059</v>
      </c>
      <c r="AC1505" s="277">
        <v>56.78</v>
      </c>
      <c r="AE1505" s="246" t="s">
        <v>54837</v>
      </c>
      <c r="AF1505" s="247">
        <v>55916.84</v>
      </c>
      <c r="AH1505" s="226" t="s">
        <v>33140</v>
      </c>
      <c r="AI1505" s="227">
        <v>6460.48</v>
      </c>
      <c r="AK1505" s="207" t="s">
        <v>16071</v>
      </c>
      <c r="AL1505" s="208">
        <v>1832</v>
      </c>
      <c r="AM1505" s="93"/>
      <c r="AN1505" s="199" t="s">
        <v>13605</v>
      </c>
      <c r="AO1505" s="200">
        <v>15560.49</v>
      </c>
      <c r="AR1505" s="284"/>
      <c r="AT1505" s="272" t="s">
        <v>51372</v>
      </c>
      <c r="AU1505" s="273">
        <v>3620.32</v>
      </c>
      <c r="AW1505" s="244" t="s">
        <v>11986</v>
      </c>
      <c r="AX1505" s="245">
        <v>777461.3</v>
      </c>
      <c r="AZ1505" s="230" t="s">
        <v>11384</v>
      </c>
      <c r="BA1505" s="231">
        <v>1167.95</v>
      </c>
      <c r="BC1505" s="209" t="s">
        <v>7366</v>
      </c>
      <c r="BD1505" s="210">
        <v>31795.83</v>
      </c>
    </row>
    <row r="1506" spans="5:56" x14ac:dyDescent="0.55000000000000004">
      <c r="E1506" s="282" t="s">
        <v>65743</v>
      </c>
      <c r="F1506" s="282"/>
      <c r="G1506" s="283">
        <v>201353.75</v>
      </c>
      <c r="I1506" s="242" t="s">
        <v>5787</v>
      </c>
      <c r="J1506" s="242"/>
      <c r="K1506" s="243">
        <v>1433381.05</v>
      </c>
      <c r="M1506" s="224" t="s">
        <v>4823</v>
      </c>
      <c r="N1506" s="224"/>
      <c r="O1506" s="225">
        <v>14727.5</v>
      </c>
      <c r="Q1506" s="203" t="s">
        <v>1829</v>
      </c>
      <c r="R1506" s="203"/>
      <c r="S1506" s="204">
        <v>919</v>
      </c>
      <c r="Y1506" t="s">
        <v>55017</v>
      </c>
      <c r="Z1506" s="284">
        <v>178126.2</v>
      </c>
      <c r="AB1506" s="276" t="s">
        <v>60238</v>
      </c>
      <c r="AC1506" s="277">
        <v>12133.98</v>
      </c>
      <c r="AE1506" s="246" t="s">
        <v>55843</v>
      </c>
      <c r="AF1506" s="247">
        <v>27796.400000000001</v>
      </c>
      <c r="AH1506" s="226" t="s">
        <v>42184</v>
      </c>
      <c r="AI1506" s="227">
        <v>17642</v>
      </c>
      <c r="AK1506" s="207" t="s">
        <v>16072</v>
      </c>
      <c r="AL1506" s="208">
        <v>937</v>
      </c>
      <c r="AM1506" s="93"/>
      <c r="AN1506" s="199" t="s">
        <v>13606</v>
      </c>
      <c r="AO1506" s="200">
        <v>2675.7</v>
      </c>
      <c r="AR1506" s="284"/>
      <c r="AT1506" s="272" t="s">
        <v>51373</v>
      </c>
      <c r="AU1506" s="273">
        <v>201353.75</v>
      </c>
      <c r="AW1506" s="244" t="s">
        <v>11987</v>
      </c>
      <c r="AX1506" s="245">
        <v>1433381.05</v>
      </c>
      <c r="AZ1506" s="230" t="s">
        <v>9719</v>
      </c>
      <c r="BA1506" s="231">
        <v>14727.5</v>
      </c>
      <c r="BC1506" s="209" t="s">
        <v>7777</v>
      </c>
      <c r="BD1506" s="210">
        <v>1098</v>
      </c>
    </row>
    <row r="1507" spans="5:56" x14ac:dyDescent="0.55000000000000004">
      <c r="E1507" s="282" t="s">
        <v>51084</v>
      </c>
      <c r="F1507" s="282"/>
      <c r="G1507" s="283">
        <v>22304.880000000001</v>
      </c>
      <c r="I1507" s="242" t="s">
        <v>5788</v>
      </c>
      <c r="J1507" s="242"/>
      <c r="K1507" s="243">
        <v>30022.48</v>
      </c>
      <c r="M1507" s="224" t="s">
        <v>4824</v>
      </c>
      <c r="N1507" s="224"/>
      <c r="O1507" s="225">
        <v>103751.81</v>
      </c>
      <c r="Q1507" s="203" t="s">
        <v>4064</v>
      </c>
      <c r="R1507" s="203"/>
      <c r="S1507" s="204">
        <v>9916.8799999999992</v>
      </c>
      <c r="Y1507" t="s">
        <v>34870</v>
      </c>
      <c r="Z1507" s="284">
        <v>77538.259999999995</v>
      </c>
      <c r="AB1507" s="276" t="s">
        <v>67110</v>
      </c>
      <c r="AC1507" s="277">
        <v>994.29</v>
      </c>
      <c r="AE1507" s="246" t="s">
        <v>63044</v>
      </c>
      <c r="AF1507" s="247">
        <v>40077.839999999997</v>
      </c>
      <c r="AH1507" s="226" t="s">
        <v>42185</v>
      </c>
      <c r="AI1507" s="227">
        <v>921</v>
      </c>
      <c r="AK1507" s="207" t="s">
        <v>16073</v>
      </c>
      <c r="AL1507" s="208">
        <v>299</v>
      </c>
      <c r="AM1507" s="93"/>
      <c r="AN1507" s="199" t="s">
        <v>13607</v>
      </c>
      <c r="AO1507" s="200">
        <v>9721.07</v>
      </c>
      <c r="AR1507" s="284"/>
      <c r="AT1507" s="272" t="s">
        <v>51374</v>
      </c>
      <c r="AU1507" s="273">
        <v>22304.880000000001</v>
      </c>
      <c r="AW1507" s="244" t="s">
        <v>11988</v>
      </c>
      <c r="AX1507" s="245">
        <v>30022.48</v>
      </c>
      <c r="AZ1507" s="230" t="s">
        <v>11385</v>
      </c>
      <c r="BA1507" s="231">
        <v>103751.81</v>
      </c>
      <c r="BC1507" s="209" t="s">
        <v>8958</v>
      </c>
      <c r="BD1507" s="210">
        <v>1123.5899999999999</v>
      </c>
    </row>
    <row r="1508" spans="5:56" x14ac:dyDescent="0.55000000000000004">
      <c r="E1508" s="282" t="s">
        <v>51086</v>
      </c>
      <c r="F1508" s="282"/>
      <c r="G1508" s="283">
        <v>2284.0700000000002</v>
      </c>
      <c r="I1508" s="242" t="s">
        <v>5789</v>
      </c>
      <c r="J1508" s="242"/>
      <c r="K1508" s="243">
        <v>2174113.9700000002</v>
      </c>
      <c r="M1508" s="224" t="s">
        <v>3660</v>
      </c>
      <c r="N1508" s="224"/>
      <c r="O1508" s="225">
        <v>11656.13</v>
      </c>
      <c r="Q1508" s="203" t="s">
        <v>4065</v>
      </c>
      <c r="R1508" s="203"/>
      <c r="S1508" s="204">
        <v>1061.96</v>
      </c>
      <c r="Y1508" t="s">
        <v>70473</v>
      </c>
      <c r="Z1508" s="284">
        <v>12521.79</v>
      </c>
      <c r="AB1508" s="276" t="s">
        <v>60239</v>
      </c>
      <c r="AC1508" s="277">
        <v>1004.28</v>
      </c>
      <c r="AE1508" s="246" t="s">
        <v>59490</v>
      </c>
      <c r="AF1508" s="247">
        <v>44691.3</v>
      </c>
      <c r="AH1508" s="226" t="s">
        <v>44431</v>
      </c>
      <c r="AI1508" s="227">
        <v>28887</v>
      </c>
      <c r="AK1508" s="207" t="s">
        <v>16074</v>
      </c>
      <c r="AL1508" s="208">
        <v>9470</v>
      </c>
      <c r="AM1508" s="93"/>
      <c r="AN1508" s="199" t="s">
        <v>13608</v>
      </c>
      <c r="AO1508" s="200">
        <v>3272.03</v>
      </c>
      <c r="AR1508" s="284"/>
      <c r="AT1508" s="272" t="s">
        <v>51376</v>
      </c>
      <c r="AU1508" s="273">
        <v>2284.0700000000002</v>
      </c>
      <c r="AW1508" s="244" t="s">
        <v>11989</v>
      </c>
      <c r="AX1508" s="245">
        <v>2174113.9700000002</v>
      </c>
      <c r="AZ1508" s="230" t="s">
        <v>9720</v>
      </c>
      <c r="BA1508" s="231">
        <v>11656.13</v>
      </c>
      <c r="BC1508" s="209" t="s">
        <v>9290</v>
      </c>
      <c r="BD1508" s="210">
        <v>77716</v>
      </c>
    </row>
    <row r="1509" spans="5:56" x14ac:dyDescent="0.55000000000000004">
      <c r="E1509" s="282" t="s">
        <v>51087</v>
      </c>
      <c r="F1509" s="282"/>
      <c r="G1509" s="283">
        <v>417773.36</v>
      </c>
      <c r="I1509" s="242" t="s">
        <v>5790</v>
      </c>
      <c r="J1509" s="242"/>
      <c r="K1509" s="243">
        <v>1183795.44</v>
      </c>
      <c r="M1509" s="224" t="s">
        <v>3661</v>
      </c>
      <c r="N1509" s="224"/>
      <c r="O1509" s="225">
        <v>41856.959999999999</v>
      </c>
      <c r="Q1509" s="203" t="s">
        <v>1830</v>
      </c>
      <c r="R1509" s="203"/>
      <c r="S1509" s="204">
        <v>45603</v>
      </c>
      <c r="Y1509" t="s">
        <v>55018</v>
      </c>
      <c r="Z1509" s="284">
        <v>41377.32</v>
      </c>
      <c r="AB1509" s="276" t="s">
        <v>60240</v>
      </c>
      <c r="AC1509" s="277">
        <v>3284.67</v>
      </c>
      <c r="AE1509" s="246" t="s">
        <v>63045</v>
      </c>
      <c r="AF1509" s="247">
        <v>122575.01</v>
      </c>
      <c r="AH1509" s="226" t="s">
        <v>16010</v>
      </c>
      <c r="AI1509" s="227">
        <v>299</v>
      </c>
      <c r="AK1509" s="207" t="s">
        <v>16075</v>
      </c>
      <c r="AL1509" s="208">
        <v>239.83</v>
      </c>
      <c r="AM1509" s="93"/>
      <c r="AN1509" s="199" t="s">
        <v>32168</v>
      </c>
      <c r="AO1509" s="200">
        <v>18404.38</v>
      </c>
      <c r="AR1509" s="284"/>
      <c r="AT1509" s="272" t="s">
        <v>51377</v>
      </c>
      <c r="AU1509" s="273">
        <v>417773.36</v>
      </c>
      <c r="AW1509" s="244" t="s">
        <v>11990</v>
      </c>
      <c r="AX1509" s="245">
        <v>1183795.44</v>
      </c>
      <c r="AZ1509" s="230" t="s">
        <v>9721</v>
      </c>
      <c r="BA1509" s="231">
        <v>41856.959999999999</v>
      </c>
      <c r="BC1509" s="209" t="s">
        <v>9850</v>
      </c>
      <c r="BD1509" s="210">
        <v>151796.42000000001</v>
      </c>
    </row>
    <row r="1510" spans="5:56" x14ac:dyDescent="0.55000000000000004">
      <c r="E1510" s="282" t="s">
        <v>51088</v>
      </c>
      <c r="F1510" s="282"/>
      <c r="G1510" s="283">
        <v>93591.45</v>
      </c>
      <c r="I1510" s="242" t="s">
        <v>5791</v>
      </c>
      <c r="J1510" s="242"/>
      <c r="K1510" s="243">
        <v>1265212.3600000001</v>
      </c>
      <c r="M1510" s="224" t="s">
        <v>4825</v>
      </c>
      <c r="N1510" s="224"/>
      <c r="O1510" s="225">
        <v>344727.46</v>
      </c>
      <c r="Q1510" s="203" t="s">
        <v>1831</v>
      </c>
      <c r="R1510" s="203"/>
      <c r="S1510" s="204">
        <v>3203</v>
      </c>
      <c r="Y1510" t="s">
        <v>55019</v>
      </c>
      <c r="Z1510" s="284">
        <v>6340.6</v>
      </c>
      <c r="AB1510" s="276" t="s">
        <v>16858</v>
      </c>
      <c r="AC1510" s="277">
        <v>98104.61</v>
      </c>
      <c r="AE1510" s="246" t="s">
        <v>62540</v>
      </c>
      <c r="AF1510" s="247">
        <v>35859.25</v>
      </c>
      <c r="AH1510" s="226" t="s">
        <v>44432</v>
      </c>
      <c r="AI1510" s="227">
        <v>89500</v>
      </c>
      <c r="AK1510" s="207" t="s">
        <v>16076</v>
      </c>
      <c r="AL1510" s="208">
        <v>24.6</v>
      </c>
      <c r="AM1510" s="93"/>
      <c r="AN1510" s="199" t="s">
        <v>32169</v>
      </c>
      <c r="AO1510" s="200">
        <v>1027.69</v>
      </c>
      <c r="AR1510" s="284"/>
      <c r="AT1510" s="272" t="s">
        <v>51378</v>
      </c>
      <c r="AU1510" s="273">
        <v>93591.45</v>
      </c>
      <c r="AW1510" s="244" t="s">
        <v>11991</v>
      </c>
      <c r="AX1510" s="245">
        <v>1265212.3600000001</v>
      </c>
      <c r="AZ1510" s="230" t="s">
        <v>9722</v>
      </c>
      <c r="BA1510" s="231">
        <v>344727.46</v>
      </c>
      <c r="BC1510" s="209" t="s">
        <v>6698</v>
      </c>
      <c r="BD1510" s="210">
        <v>22162.7</v>
      </c>
    </row>
    <row r="1511" spans="5:56" x14ac:dyDescent="0.55000000000000004">
      <c r="E1511" s="282" t="s">
        <v>65745</v>
      </c>
      <c r="F1511" s="282"/>
      <c r="G1511" s="283">
        <v>102999</v>
      </c>
      <c r="I1511" s="242" t="s">
        <v>5792</v>
      </c>
      <c r="J1511" s="242"/>
      <c r="K1511" s="243">
        <v>84899.16</v>
      </c>
      <c r="M1511" s="224" t="s">
        <v>4826</v>
      </c>
      <c r="N1511" s="224"/>
      <c r="O1511" s="225">
        <v>2545.4899999999998</v>
      </c>
      <c r="Q1511" s="203" t="s">
        <v>1832</v>
      </c>
      <c r="R1511" s="203"/>
      <c r="S1511" s="204">
        <v>279399</v>
      </c>
      <c r="Y1511" t="s">
        <v>55020</v>
      </c>
      <c r="Z1511" s="284">
        <v>36200.480000000003</v>
      </c>
      <c r="AB1511" s="276" t="s">
        <v>16860</v>
      </c>
      <c r="AC1511" s="277">
        <v>53861.34</v>
      </c>
      <c r="AE1511" s="246" t="s">
        <v>62541</v>
      </c>
      <c r="AF1511" s="247">
        <v>18877.560000000001</v>
      </c>
      <c r="AH1511" s="226" t="s">
        <v>44433</v>
      </c>
      <c r="AI1511" s="227">
        <v>6846.73</v>
      </c>
      <c r="AK1511" s="207" t="s">
        <v>16077</v>
      </c>
      <c r="AL1511" s="208">
        <v>1424.89</v>
      </c>
      <c r="AM1511" s="93"/>
      <c r="AN1511" s="199" t="s">
        <v>32170</v>
      </c>
      <c r="AO1511" s="200">
        <v>4447.96</v>
      </c>
      <c r="AR1511" s="284"/>
      <c r="AT1511" s="272" t="s">
        <v>65263</v>
      </c>
      <c r="AU1511" s="273">
        <v>102999</v>
      </c>
      <c r="AW1511" s="244" t="s">
        <v>11992</v>
      </c>
      <c r="AX1511" s="245">
        <v>84899.16</v>
      </c>
      <c r="AZ1511" s="230" t="s">
        <v>11389</v>
      </c>
      <c r="BA1511" s="231">
        <v>2545.4899999999998</v>
      </c>
      <c r="BC1511" s="209" t="s">
        <v>7108</v>
      </c>
      <c r="BD1511" s="210">
        <v>5599</v>
      </c>
    </row>
    <row r="1512" spans="5:56" x14ac:dyDescent="0.55000000000000004">
      <c r="E1512" s="282" t="s">
        <v>51089</v>
      </c>
      <c r="F1512" s="282"/>
      <c r="G1512" s="283">
        <v>9833.6200000000008</v>
      </c>
      <c r="I1512" s="242" t="s">
        <v>5793</v>
      </c>
      <c r="J1512" s="242"/>
      <c r="K1512" s="243">
        <v>9139177.3800000008</v>
      </c>
      <c r="M1512" s="224" t="s">
        <v>4827</v>
      </c>
      <c r="N1512" s="224"/>
      <c r="O1512" s="225">
        <v>202177.23</v>
      </c>
      <c r="Q1512" s="203" t="s">
        <v>1833</v>
      </c>
      <c r="R1512" s="203"/>
      <c r="S1512" s="204">
        <v>6420</v>
      </c>
      <c r="Y1512" t="s">
        <v>71365</v>
      </c>
      <c r="Z1512">
        <v>202.6</v>
      </c>
      <c r="AB1512" s="276" t="s">
        <v>16861</v>
      </c>
      <c r="AC1512" s="277">
        <v>15022.18</v>
      </c>
      <c r="AE1512" s="246" t="s">
        <v>62542</v>
      </c>
      <c r="AF1512" s="247">
        <v>25939.53</v>
      </c>
      <c r="AH1512" s="226" t="s">
        <v>38872</v>
      </c>
      <c r="AI1512" s="227">
        <v>4670.6099999999997</v>
      </c>
      <c r="AK1512" s="207" t="s">
        <v>16078</v>
      </c>
      <c r="AL1512" s="208">
        <v>1775</v>
      </c>
      <c r="AM1512" s="93"/>
      <c r="AN1512" s="199" t="s">
        <v>32171</v>
      </c>
      <c r="AO1512" s="200">
        <v>1485</v>
      </c>
      <c r="AR1512" s="284"/>
      <c r="AT1512" s="272" t="s">
        <v>51379</v>
      </c>
      <c r="AU1512" s="273">
        <v>9833.6200000000008</v>
      </c>
      <c r="AW1512" s="244" t="s">
        <v>11993</v>
      </c>
      <c r="AX1512" s="245">
        <v>9139177.3800000008</v>
      </c>
      <c r="AZ1512" s="230" t="s">
        <v>11390</v>
      </c>
      <c r="BA1512" s="231">
        <v>202177.23</v>
      </c>
      <c r="BC1512" s="209" t="s">
        <v>7367</v>
      </c>
      <c r="BD1512" s="210">
        <v>74227</v>
      </c>
    </row>
    <row r="1513" spans="5:56" x14ac:dyDescent="0.55000000000000004">
      <c r="E1513" s="282" t="s">
        <v>51090</v>
      </c>
      <c r="F1513" s="282"/>
      <c r="G1513" s="283">
        <v>101695.47</v>
      </c>
      <c r="I1513" s="242" t="s">
        <v>5794</v>
      </c>
      <c r="J1513" s="242"/>
      <c r="K1513" s="243">
        <v>99459.71</v>
      </c>
      <c r="M1513" s="224" t="s">
        <v>4828</v>
      </c>
      <c r="N1513" s="224"/>
      <c r="O1513" s="225">
        <v>64189</v>
      </c>
      <c r="Q1513" s="203" t="s">
        <v>1834</v>
      </c>
      <c r="R1513" s="203"/>
      <c r="S1513" s="204">
        <v>19800</v>
      </c>
      <c r="Y1513" t="s">
        <v>55021</v>
      </c>
      <c r="Z1513" s="284">
        <v>16218.38</v>
      </c>
      <c r="AB1513" s="276" t="s">
        <v>16864</v>
      </c>
      <c r="AC1513" s="277">
        <v>3382.86</v>
      </c>
      <c r="AE1513" s="246" t="s">
        <v>47806</v>
      </c>
      <c r="AF1513" s="247">
        <v>657.53</v>
      </c>
      <c r="AH1513" s="226" t="s">
        <v>16012</v>
      </c>
      <c r="AI1513" s="227">
        <v>3498.92</v>
      </c>
      <c r="AK1513" s="207" t="s">
        <v>16079</v>
      </c>
      <c r="AL1513" s="208">
        <v>2000</v>
      </c>
      <c r="AM1513" s="93"/>
      <c r="AN1513" s="199" t="s">
        <v>21233</v>
      </c>
      <c r="AO1513" s="200">
        <v>1027.69</v>
      </c>
      <c r="AR1513" s="284"/>
      <c r="AT1513" s="272" t="s">
        <v>51380</v>
      </c>
      <c r="AU1513" s="273">
        <v>101695.47</v>
      </c>
      <c r="AW1513" s="244" t="s">
        <v>11994</v>
      </c>
      <c r="AX1513" s="245">
        <v>99459.71</v>
      </c>
      <c r="AZ1513" s="230" t="s">
        <v>11391</v>
      </c>
      <c r="BA1513" s="231">
        <v>64189</v>
      </c>
      <c r="BC1513" s="209" t="s">
        <v>7778</v>
      </c>
      <c r="BD1513" s="210">
        <v>3213</v>
      </c>
    </row>
    <row r="1514" spans="5:56" x14ac:dyDescent="0.55000000000000004">
      <c r="E1514" s="282" t="s">
        <v>51091</v>
      </c>
      <c r="F1514" s="282"/>
      <c r="G1514" s="283">
        <v>388938.4</v>
      </c>
      <c r="I1514" s="242" t="s">
        <v>5795</v>
      </c>
      <c r="J1514" s="242"/>
      <c r="K1514" s="243">
        <v>131091.41</v>
      </c>
      <c r="M1514" s="224" t="s">
        <v>4966</v>
      </c>
      <c r="N1514" s="224"/>
      <c r="O1514" s="225">
        <v>12840.71</v>
      </c>
      <c r="Q1514" s="203" t="s">
        <v>1835</v>
      </c>
      <c r="R1514" s="203"/>
      <c r="S1514" s="204">
        <v>2501</v>
      </c>
      <c r="Y1514" t="s">
        <v>55022</v>
      </c>
      <c r="Z1514" s="284">
        <v>20594.88</v>
      </c>
      <c r="AB1514" s="276" t="s">
        <v>54921</v>
      </c>
      <c r="AC1514" s="277">
        <v>2192.58</v>
      </c>
      <c r="AE1514" s="246" t="s">
        <v>47807</v>
      </c>
      <c r="AF1514" s="247">
        <v>54.47</v>
      </c>
      <c r="AH1514" s="226" t="s">
        <v>34597</v>
      </c>
      <c r="AI1514" s="227">
        <v>2709.97</v>
      </c>
      <c r="AK1514" s="207" t="s">
        <v>16080</v>
      </c>
      <c r="AL1514" s="208">
        <v>5186</v>
      </c>
      <c r="AM1514" s="93"/>
      <c r="AN1514" s="199" t="s">
        <v>21235</v>
      </c>
      <c r="AO1514" s="200">
        <v>4447.96</v>
      </c>
      <c r="AR1514" s="284"/>
      <c r="AT1514" s="272" t="s">
        <v>51381</v>
      </c>
      <c r="AU1514" s="273">
        <v>388938.4</v>
      </c>
      <c r="AW1514" s="244" t="s">
        <v>11995</v>
      </c>
      <c r="AX1514" s="245">
        <v>131091.41</v>
      </c>
      <c r="AZ1514" s="230" t="s">
        <v>11392</v>
      </c>
      <c r="BA1514" s="231">
        <v>12840.71</v>
      </c>
      <c r="BC1514" s="209" t="s">
        <v>8959</v>
      </c>
      <c r="BD1514" s="210">
        <v>15092</v>
      </c>
    </row>
    <row r="1515" spans="5:56" x14ac:dyDescent="0.55000000000000004">
      <c r="E1515" s="282" t="s">
        <v>65746</v>
      </c>
      <c r="F1515" s="282"/>
      <c r="G1515" s="283">
        <v>40.36</v>
      </c>
      <c r="I1515" s="242" t="s">
        <v>5796</v>
      </c>
      <c r="J1515" s="242"/>
      <c r="K1515" s="243">
        <v>997465.37</v>
      </c>
      <c r="M1515" s="224" t="s">
        <v>4829</v>
      </c>
      <c r="N1515" s="224"/>
      <c r="O1515" s="225">
        <v>78928</v>
      </c>
      <c r="Q1515" s="203" t="s">
        <v>4066</v>
      </c>
      <c r="R1515" s="203"/>
      <c r="S1515" s="204">
        <v>5128.6000000000004</v>
      </c>
      <c r="Y1515" t="s">
        <v>44685</v>
      </c>
      <c r="Z1515" s="284">
        <v>3000</v>
      </c>
      <c r="AB1515" s="276" t="s">
        <v>16865</v>
      </c>
      <c r="AC1515" s="277">
        <v>34356.080000000002</v>
      </c>
      <c r="AE1515" s="246" t="s">
        <v>54838</v>
      </c>
      <c r="AF1515" s="247">
        <v>837</v>
      </c>
      <c r="AH1515" s="226" t="s">
        <v>49654</v>
      </c>
      <c r="AI1515" s="227">
        <v>4758.01</v>
      </c>
      <c r="AK1515" s="207" t="s">
        <v>16081</v>
      </c>
      <c r="AL1515" s="208">
        <v>2077</v>
      </c>
      <c r="AM1515" s="93"/>
      <c r="AN1515" s="199" t="s">
        <v>21236</v>
      </c>
      <c r="AO1515" s="200">
        <v>1485</v>
      </c>
      <c r="AR1515" s="284"/>
      <c r="AT1515" s="272" t="s">
        <v>66286</v>
      </c>
      <c r="AU1515" s="273">
        <v>40.36</v>
      </c>
      <c r="AW1515" s="244" t="s">
        <v>11996</v>
      </c>
      <c r="AX1515" s="245">
        <v>997465.37</v>
      </c>
      <c r="AZ1515" s="230" t="s">
        <v>11393</v>
      </c>
      <c r="BA1515" s="231">
        <v>78928</v>
      </c>
      <c r="BC1515" s="209" t="s">
        <v>9291</v>
      </c>
      <c r="BD1515" s="210">
        <v>80162</v>
      </c>
    </row>
    <row r="1516" spans="5:56" x14ac:dyDescent="0.55000000000000004">
      <c r="E1516" s="282" t="s">
        <v>51092</v>
      </c>
      <c r="F1516" s="282"/>
      <c r="G1516" s="283">
        <v>100486.46</v>
      </c>
      <c r="I1516" s="242" t="s">
        <v>5797</v>
      </c>
      <c r="J1516" s="242"/>
      <c r="K1516" s="243">
        <v>14303312.01</v>
      </c>
      <c r="M1516" s="224" t="s">
        <v>4830</v>
      </c>
      <c r="N1516" s="224"/>
      <c r="O1516" s="225">
        <v>431019</v>
      </c>
      <c r="Q1516" s="203" t="s">
        <v>1836</v>
      </c>
      <c r="R1516" s="203"/>
      <c r="S1516" s="204">
        <v>51752.7</v>
      </c>
      <c r="Y1516" t="s">
        <v>40210</v>
      </c>
      <c r="Z1516">
        <v>755.8</v>
      </c>
      <c r="AB1516" s="276" t="s">
        <v>16867</v>
      </c>
      <c r="AC1516" s="277">
        <v>12799.46</v>
      </c>
      <c r="AE1516" s="246" t="s">
        <v>57260</v>
      </c>
      <c r="AF1516" s="247">
        <v>485.83</v>
      </c>
      <c r="AH1516" s="226" t="s">
        <v>49655</v>
      </c>
      <c r="AI1516" s="227">
        <v>363.99</v>
      </c>
      <c r="AK1516" s="207" t="s">
        <v>16082</v>
      </c>
      <c r="AL1516" s="208">
        <v>505</v>
      </c>
      <c r="AM1516" s="93"/>
      <c r="AN1516" s="199" t="s">
        <v>13609</v>
      </c>
      <c r="AO1516" s="200">
        <v>1165.9000000000001</v>
      </c>
      <c r="AR1516" s="284"/>
      <c r="AT1516" s="272" t="s">
        <v>51382</v>
      </c>
      <c r="AU1516" s="273">
        <v>100486.46</v>
      </c>
      <c r="AW1516" s="244" t="s">
        <v>11997</v>
      </c>
      <c r="AX1516" s="245">
        <v>14303312.01</v>
      </c>
      <c r="AZ1516" s="230" t="s">
        <v>11394</v>
      </c>
      <c r="BA1516" s="231">
        <v>431019</v>
      </c>
      <c r="BC1516" s="209" t="s">
        <v>9522</v>
      </c>
      <c r="BD1516" s="210">
        <v>7115</v>
      </c>
    </row>
    <row r="1517" spans="5:56" x14ac:dyDescent="0.55000000000000004">
      <c r="E1517" s="282" t="s">
        <v>51094</v>
      </c>
      <c r="F1517" s="282"/>
      <c r="G1517" s="283">
        <v>317502</v>
      </c>
      <c r="I1517" s="242" t="s">
        <v>5799</v>
      </c>
      <c r="J1517" s="242"/>
      <c r="K1517" s="243">
        <v>1551849.17</v>
      </c>
      <c r="M1517" s="224" t="s">
        <v>5008</v>
      </c>
      <c r="N1517" s="224"/>
      <c r="O1517" s="225">
        <v>4832</v>
      </c>
      <c r="Q1517" s="203" t="s">
        <v>1837</v>
      </c>
      <c r="R1517" s="203"/>
      <c r="S1517" s="204">
        <v>1906</v>
      </c>
      <c r="Y1517" t="s">
        <v>42327</v>
      </c>
      <c r="Z1517" s="284">
        <v>34985.67</v>
      </c>
      <c r="AB1517" s="276" t="s">
        <v>16869</v>
      </c>
      <c r="AC1517" s="277">
        <v>29750</v>
      </c>
      <c r="AE1517" s="246" t="s">
        <v>57261</v>
      </c>
      <c r="AF1517" s="247">
        <v>37.17</v>
      </c>
      <c r="AH1517" s="226" t="s">
        <v>49656</v>
      </c>
      <c r="AI1517" s="227">
        <v>38628.449999999997</v>
      </c>
      <c r="AK1517" s="207" t="s">
        <v>16083</v>
      </c>
      <c r="AL1517" s="208">
        <v>221.79</v>
      </c>
      <c r="AM1517" s="93"/>
      <c r="AN1517" s="199" t="s">
        <v>13610</v>
      </c>
      <c r="AO1517" s="200">
        <v>12752.65</v>
      </c>
      <c r="AR1517" s="284"/>
      <c r="AT1517" s="272" t="s">
        <v>51384</v>
      </c>
      <c r="AU1517" s="273">
        <v>317502</v>
      </c>
      <c r="AW1517" s="244" t="s">
        <v>11999</v>
      </c>
      <c r="AX1517" s="245">
        <v>1551849.17</v>
      </c>
      <c r="AZ1517" s="230" t="s">
        <v>11396</v>
      </c>
      <c r="BA1517" s="231">
        <v>4832</v>
      </c>
      <c r="BC1517" s="209" t="s">
        <v>9851</v>
      </c>
      <c r="BD1517" s="210">
        <v>207570.7</v>
      </c>
    </row>
    <row r="1518" spans="5:56" x14ac:dyDescent="0.55000000000000004">
      <c r="E1518" s="282" t="s">
        <v>51095</v>
      </c>
      <c r="F1518" s="282"/>
      <c r="G1518" s="283">
        <v>46369.84</v>
      </c>
      <c r="I1518" s="242" t="s">
        <v>5798</v>
      </c>
      <c r="J1518" s="242"/>
      <c r="K1518" s="243">
        <v>662761.01</v>
      </c>
      <c r="M1518" s="224" t="s">
        <v>4832</v>
      </c>
      <c r="N1518" s="224"/>
      <c r="O1518" s="225">
        <v>264124.71000000002</v>
      </c>
      <c r="Q1518" s="203" t="s">
        <v>479</v>
      </c>
      <c r="R1518" s="203"/>
      <c r="S1518" s="204">
        <v>50350.62</v>
      </c>
      <c r="Y1518" t="s">
        <v>67344</v>
      </c>
      <c r="Z1518">
        <v>571.15</v>
      </c>
      <c r="AB1518" s="276" t="s">
        <v>54922</v>
      </c>
      <c r="AC1518" s="277">
        <v>11426.4</v>
      </c>
      <c r="AE1518" s="246" t="s">
        <v>46690</v>
      </c>
      <c r="AF1518" s="247">
        <v>17308.740000000002</v>
      </c>
      <c r="AH1518" s="226" t="s">
        <v>16020</v>
      </c>
      <c r="AI1518" s="227">
        <v>-270.70999999999998</v>
      </c>
      <c r="AK1518" s="207" t="s">
        <v>16084</v>
      </c>
      <c r="AL1518" s="208">
        <v>11992</v>
      </c>
      <c r="AM1518" s="93"/>
      <c r="AN1518" s="199" t="s">
        <v>13611</v>
      </c>
      <c r="AO1518" s="200">
        <v>15472.39</v>
      </c>
      <c r="AR1518" s="284"/>
      <c r="AT1518" s="272" t="s">
        <v>51385</v>
      </c>
      <c r="AU1518" s="273">
        <v>46369.84</v>
      </c>
      <c r="AW1518" s="244" t="s">
        <v>11998</v>
      </c>
      <c r="AX1518" s="245">
        <v>662761.01</v>
      </c>
      <c r="AZ1518" s="230" t="s">
        <v>11444</v>
      </c>
      <c r="BA1518" s="231">
        <v>264124.71000000002</v>
      </c>
      <c r="BC1518" s="209" t="s">
        <v>6699</v>
      </c>
      <c r="BD1518" s="210">
        <v>20174</v>
      </c>
    </row>
    <row r="1519" spans="5:56" x14ac:dyDescent="0.55000000000000004">
      <c r="E1519" s="282" t="s">
        <v>51096</v>
      </c>
      <c r="F1519" s="282"/>
      <c r="G1519" s="283">
        <v>11607.4</v>
      </c>
      <c r="I1519" s="242" t="s">
        <v>5800</v>
      </c>
      <c r="J1519" s="242"/>
      <c r="K1519" s="243">
        <v>2019224.87</v>
      </c>
      <c r="M1519" s="224" t="s">
        <v>3662</v>
      </c>
      <c r="N1519" s="224"/>
      <c r="O1519" s="225">
        <v>19553.32</v>
      </c>
      <c r="Q1519" s="203" t="s">
        <v>1838</v>
      </c>
      <c r="R1519" s="203"/>
      <c r="S1519" s="204">
        <v>13946</v>
      </c>
      <c r="Y1519" t="s">
        <v>34871</v>
      </c>
      <c r="Z1519" s="284">
        <v>31596.29</v>
      </c>
      <c r="AB1519" s="276" t="s">
        <v>16870</v>
      </c>
      <c r="AC1519" s="277">
        <v>19207.59</v>
      </c>
      <c r="AE1519" s="246" t="s">
        <v>46691</v>
      </c>
      <c r="AF1519" s="247">
        <v>1312.65</v>
      </c>
      <c r="AH1519" s="226" t="s">
        <v>33145</v>
      </c>
      <c r="AI1519" s="227">
        <v>7150</v>
      </c>
      <c r="AK1519" s="207" t="s">
        <v>16085</v>
      </c>
      <c r="AL1519" s="208">
        <v>8726.41</v>
      </c>
      <c r="AM1519" s="93"/>
      <c r="AN1519" s="199" t="s">
        <v>13612</v>
      </c>
      <c r="AO1519" s="200">
        <v>12053.46</v>
      </c>
      <c r="AR1519" s="284"/>
      <c r="AT1519" s="272" t="s">
        <v>51386</v>
      </c>
      <c r="AU1519" s="273">
        <v>11607.4</v>
      </c>
      <c r="AW1519" s="244" t="s">
        <v>12000</v>
      </c>
      <c r="AX1519" s="245">
        <v>2019224.87</v>
      </c>
      <c r="AZ1519" s="230" t="s">
        <v>9723</v>
      </c>
      <c r="BA1519" s="231">
        <v>19553.32</v>
      </c>
      <c r="BC1519" s="209" t="s">
        <v>7368</v>
      </c>
      <c r="BD1519" s="210">
        <v>24200</v>
      </c>
    </row>
    <row r="1520" spans="5:56" x14ac:dyDescent="0.55000000000000004">
      <c r="E1520" s="282" t="s">
        <v>51097</v>
      </c>
      <c r="F1520" s="282"/>
      <c r="G1520" s="283">
        <v>50925.14</v>
      </c>
      <c r="I1520" s="242" t="s">
        <v>5801</v>
      </c>
      <c r="J1520" s="242"/>
      <c r="K1520" s="243">
        <v>19761693.559999999</v>
      </c>
      <c r="M1520" s="224" t="s">
        <v>4969</v>
      </c>
      <c r="N1520" s="224"/>
      <c r="O1520" s="225">
        <v>12961.09</v>
      </c>
      <c r="Q1520" s="203" t="s">
        <v>4067</v>
      </c>
      <c r="R1520" s="203"/>
      <c r="S1520" s="204">
        <v>369.93</v>
      </c>
      <c r="Y1520" t="s">
        <v>34872</v>
      </c>
      <c r="Z1520" s="284">
        <v>91702.3</v>
      </c>
      <c r="AB1520" s="276" t="s">
        <v>34663</v>
      </c>
      <c r="AC1520" s="277">
        <v>51319.21</v>
      </c>
      <c r="AE1520" s="246" t="s">
        <v>44450</v>
      </c>
      <c r="AF1520" s="247">
        <v>1116</v>
      </c>
      <c r="AH1520" s="226" t="s">
        <v>16021</v>
      </c>
      <c r="AI1520" s="227">
        <v>3361.74</v>
      </c>
      <c r="AK1520" s="207" t="s">
        <v>16086</v>
      </c>
      <c r="AL1520" s="208">
        <v>11480.8</v>
      </c>
      <c r="AM1520" s="93"/>
      <c r="AN1520" s="199" t="s">
        <v>13613</v>
      </c>
      <c r="AO1520" s="200">
        <v>99540</v>
      </c>
      <c r="AR1520" s="284"/>
      <c r="AT1520" s="272" t="s">
        <v>51387</v>
      </c>
      <c r="AU1520" s="273">
        <v>50925.14</v>
      </c>
      <c r="AW1520" s="244" t="s">
        <v>12001</v>
      </c>
      <c r="AX1520" s="245">
        <v>19761693.559999999</v>
      </c>
      <c r="AZ1520" s="230" t="s">
        <v>9724</v>
      </c>
      <c r="BA1520" s="231">
        <v>12961.09</v>
      </c>
      <c r="BC1520" s="209" t="s">
        <v>7779</v>
      </c>
      <c r="BD1520" s="210">
        <v>80883.990000000005</v>
      </c>
    </row>
    <row r="1521" spans="5:56" x14ac:dyDescent="0.55000000000000004">
      <c r="E1521" s="282" t="s">
        <v>51098</v>
      </c>
      <c r="F1521" s="282"/>
      <c r="G1521" s="283">
        <v>18617.34</v>
      </c>
      <c r="I1521" s="242" t="s">
        <v>5802</v>
      </c>
      <c r="J1521" s="242"/>
      <c r="K1521" s="243">
        <v>164413.88</v>
      </c>
      <c r="M1521" s="224" t="s">
        <v>4970</v>
      </c>
      <c r="N1521" s="224"/>
      <c r="O1521" s="225">
        <v>6689</v>
      </c>
      <c r="Q1521" s="203" t="s">
        <v>4058</v>
      </c>
      <c r="R1521" s="203"/>
      <c r="S1521" s="204">
        <v>3818</v>
      </c>
      <c r="Y1521" t="s">
        <v>34873</v>
      </c>
      <c r="Z1521" s="284">
        <v>27114.94</v>
      </c>
      <c r="AB1521" s="276" t="s">
        <v>36100</v>
      </c>
      <c r="AC1521" s="277">
        <v>7557</v>
      </c>
      <c r="AE1521" s="246" t="s">
        <v>46692</v>
      </c>
      <c r="AF1521" s="247">
        <v>16179.12</v>
      </c>
      <c r="AH1521" s="226" t="s">
        <v>33146</v>
      </c>
      <c r="AI1521" s="227">
        <v>71.17</v>
      </c>
      <c r="AK1521" s="207" t="s">
        <v>16087</v>
      </c>
      <c r="AL1521" s="208">
        <v>1814.1</v>
      </c>
      <c r="AM1521" s="93"/>
      <c r="AN1521" s="199" t="s">
        <v>13614</v>
      </c>
      <c r="AO1521" s="200">
        <v>10785.71</v>
      </c>
      <c r="AT1521" s="272" t="s">
        <v>51388</v>
      </c>
      <c r="AU1521" s="273">
        <v>18617.34</v>
      </c>
      <c r="AW1521" s="244" t="s">
        <v>12002</v>
      </c>
      <c r="AX1521" s="245">
        <v>164413.88</v>
      </c>
      <c r="AZ1521" s="230" t="s">
        <v>11398</v>
      </c>
      <c r="BA1521" s="231">
        <v>6689</v>
      </c>
      <c r="BC1521" s="209" t="s">
        <v>8059</v>
      </c>
      <c r="BD1521" s="210">
        <v>3719</v>
      </c>
    </row>
    <row r="1522" spans="5:56" x14ac:dyDescent="0.55000000000000004">
      <c r="E1522" s="282" t="s">
        <v>65747</v>
      </c>
      <c r="F1522" s="282"/>
      <c r="G1522" s="283">
        <v>63850.22</v>
      </c>
      <c r="I1522" s="242" t="s">
        <v>46393</v>
      </c>
      <c r="J1522" s="242"/>
      <c r="K1522" s="243">
        <v>134968.44</v>
      </c>
      <c r="M1522" s="224" t="s">
        <v>4833</v>
      </c>
      <c r="N1522" s="224"/>
      <c r="O1522" s="225">
        <v>50448.66</v>
      </c>
      <c r="Q1522" s="203" t="s">
        <v>1839</v>
      </c>
      <c r="R1522" s="203"/>
      <c r="S1522" s="204">
        <v>27851.18</v>
      </c>
      <c r="Y1522" t="s">
        <v>58495</v>
      </c>
      <c r="Z1522" s="284">
        <v>235675.46</v>
      </c>
      <c r="AB1522" s="276" t="s">
        <v>34664</v>
      </c>
      <c r="AC1522" s="277">
        <v>1079.28</v>
      </c>
      <c r="AE1522" s="246" t="s">
        <v>46694</v>
      </c>
      <c r="AF1522" s="247">
        <v>1237.7</v>
      </c>
      <c r="AH1522" s="226" t="s">
        <v>33147</v>
      </c>
      <c r="AI1522" s="227">
        <v>7195.09</v>
      </c>
      <c r="AK1522" s="207" t="s">
        <v>16088</v>
      </c>
      <c r="AL1522" s="208">
        <v>5837.5</v>
      </c>
      <c r="AM1522" s="93"/>
      <c r="AN1522" s="199" t="s">
        <v>13615</v>
      </c>
      <c r="AO1522" s="200">
        <v>27336.59</v>
      </c>
      <c r="AT1522" s="272" t="s">
        <v>65264</v>
      </c>
      <c r="AU1522" s="273">
        <v>63850.22</v>
      </c>
      <c r="AW1522" s="244" t="s">
        <v>46497</v>
      </c>
      <c r="AX1522" s="245">
        <v>134968.44</v>
      </c>
      <c r="AZ1522" s="230" t="s">
        <v>9725</v>
      </c>
      <c r="BA1522" s="231">
        <v>50448.66</v>
      </c>
      <c r="BC1522" s="209" t="s">
        <v>8320</v>
      </c>
      <c r="BD1522" s="210">
        <v>22205</v>
      </c>
    </row>
    <row r="1523" spans="5:56" x14ac:dyDescent="0.55000000000000004">
      <c r="E1523" s="282" t="s">
        <v>65748</v>
      </c>
      <c r="F1523" s="282"/>
      <c r="G1523" s="283">
        <v>64581.78</v>
      </c>
      <c r="I1523" s="242" t="s">
        <v>5804</v>
      </c>
      <c r="J1523" s="242"/>
      <c r="K1523" s="243">
        <v>13206906.35</v>
      </c>
      <c r="M1523" s="224" t="s">
        <v>3663</v>
      </c>
      <c r="N1523" s="224"/>
      <c r="O1523" s="225">
        <v>20392.46</v>
      </c>
      <c r="Q1523" s="203" t="s">
        <v>1840</v>
      </c>
      <c r="R1523" s="203"/>
      <c r="S1523" s="204">
        <v>6855</v>
      </c>
      <c r="Y1523" t="s">
        <v>71366</v>
      </c>
      <c r="Z1523" s="284">
        <v>6000</v>
      </c>
      <c r="AB1523" s="276" t="s">
        <v>16871</v>
      </c>
      <c r="AC1523" s="277">
        <v>-8103.84</v>
      </c>
      <c r="AE1523" s="246" t="s">
        <v>61804</v>
      </c>
      <c r="AF1523" s="247">
        <v>7456.57</v>
      </c>
      <c r="AH1523" s="226" t="s">
        <v>16022</v>
      </c>
      <c r="AI1523" s="227">
        <v>25.74</v>
      </c>
      <c r="AK1523" s="207" t="s">
        <v>16089</v>
      </c>
      <c r="AL1523" s="208">
        <v>446.58</v>
      </c>
      <c r="AM1523" s="93"/>
      <c r="AN1523" s="199" t="s">
        <v>13616</v>
      </c>
      <c r="AO1523" s="200">
        <v>9297.31</v>
      </c>
      <c r="AT1523" s="272" t="s">
        <v>66287</v>
      </c>
      <c r="AU1523" s="273">
        <v>64581.78</v>
      </c>
      <c r="AW1523" s="244" t="s">
        <v>12004</v>
      </c>
      <c r="AX1523" s="245">
        <v>13206906.35</v>
      </c>
      <c r="AZ1523" s="230" t="s">
        <v>9726</v>
      </c>
      <c r="BA1523" s="231">
        <v>20392.46</v>
      </c>
      <c r="BC1523" s="209" t="s">
        <v>8707</v>
      </c>
      <c r="BD1523" s="210">
        <v>2739</v>
      </c>
    </row>
    <row r="1524" spans="5:56" x14ac:dyDescent="0.55000000000000004">
      <c r="E1524" s="282" t="s">
        <v>51100</v>
      </c>
      <c r="F1524" s="282"/>
      <c r="G1524" s="283">
        <v>113700.77</v>
      </c>
      <c r="I1524" s="242" t="s">
        <v>5805</v>
      </c>
      <c r="J1524" s="242"/>
      <c r="K1524" s="243">
        <v>522279.33</v>
      </c>
      <c r="M1524" s="224" t="s">
        <v>4834</v>
      </c>
      <c r="N1524" s="224"/>
      <c r="O1524" s="225">
        <v>47378.3</v>
      </c>
      <c r="Q1524" s="203" t="s">
        <v>1841</v>
      </c>
      <c r="R1524" s="203"/>
      <c r="S1524" s="204">
        <v>624195</v>
      </c>
      <c r="Y1524" t="s">
        <v>67345</v>
      </c>
      <c r="Z1524" s="284">
        <v>22135.74</v>
      </c>
      <c r="AB1524" s="276" t="s">
        <v>16873</v>
      </c>
      <c r="AC1524" s="277">
        <v>726.83</v>
      </c>
      <c r="AE1524" s="246" t="s">
        <v>61805</v>
      </c>
      <c r="AF1524" s="247">
        <v>570.42999999999995</v>
      </c>
      <c r="AH1524" s="226" t="s">
        <v>49657</v>
      </c>
      <c r="AI1524" s="227">
        <v>17459.79</v>
      </c>
      <c r="AK1524" s="207" t="s">
        <v>16090</v>
      </c>
      <c r="AL1524" s="208">
        <v>5908.48</v>
      </c>
      <c r="AM1524" s="93"/>
      <c r="AN1524" s="199" t="s">
        <v>32172</v>
      </c>
      <c r="AO1524" s="200">
        <v>101269.72</v>
      </c>
      <c r="AT1524" s="272" t="s">
        <v>51390</v>
      </c>
      <c r="AU1524" s="273">
        <v>113700.77</v>
      </c>
      <c r="AW1524" s="244" t="s">
        <v>12005</v>
      </c>
      <c r="AX1524" s="245">
        <v>522279.33</v>
      </c>
      <c r="AZ1524" s="230" t="s">
        <v>11399</v>
      </c>
      <c r="BA1524" s="231">
        <v>47378.3</v>
      </c>
      <c r="BC1524" s="209" t="s">
        <v>8960</v>
      </c>
      <c r="BD1524" s="210">
        <v>13103</v>
      </c>
    </row>
    <row r="1525" spans="5:56" x14ac:dyDescent="0.55000000000000004">
      <c r="E1525" s="282" t="s">
        <v>51101</v>
      </c>
      <c r="F1525" s="282"/>
      <c r="G1525" s="283">
        <v>58247.040000000001</v>
      </c>
      <c r="I1525" s="242" t="s">
        <v>5806</v>
      </c>
      <c r="J1525" s="242"/>
      <c r="K1525" s="243">
        <v>3926671.87</v>
      </c>
      <c r="M1525" s="224" t="s">
        <v>4971</v>
      </c>
      <c r="N1525" s="224"/>
      <c r="O1525" s="225">
        <v>4178.96</v>
      </c>
      <c r="Q1525" s="203" t="s">
        <v>1842</v>
      </c>
      <c r="R1525" s="203"/>
      <c r="S1525" s="204">
        <v>9843.6</v>
      </c>
      <c r="Y1525" t="s">
        <v>59549</v>
      </c>
      <c r="Z1525" s="284">
        <v>266556.78999999998</v>
      </c>
      <c r="AB1525" s="276" t="s">
        <v>64060</v>
      </c>
      <c r="AC1525" s="277">
        <v>13785</v>
      </c>
      <c r="AE1525" s="246" t="s">
        <v>61806</v>
      </c>
      <c r="AF1525" s="247">
        <v>1526.24</v>
      </c>
      <c r="AH1525" s="226" t="s">
        <v>16023</v>
      </c>
      <c r="AI1525" s="227">
        <v>6471.88</v>
      </c>
      <c r="AK1525" s="207" t="s">
        <v>16091</v>
      </c>
      <c r="AL1525" s="208">
        <v>370.6</v>
      </c>
      <c r="AM1525" s="93"/>
      <c r="AN1525" s="199" t="s">
        <v>32173</v>
      </c>
      <c r="AO1525" s="200">
        <v>7308.16</v>
      </c>
      <c r="AT1525" s="272" t="s">
        <v>51391</v>
      </c>
      <c r="AU1525" s="273">
        <v>58247.040000000001</v>
      </c>
      <c r="AW1525" s="244" t="s">
        <v>12006</v>
      </c>
      <c r="AX1525" s="245">
        <v>3926671.87</v>
      </c>
      <c r="AZ1525" s="230" t="s">
        <v>11400</v>
      </c>
      <c r="BA1525" s="231">
        <v>4178.96</v>
      </c>
      <c r="BC1525" s="209" t="s">
        <v>9292</v>
      </c>
      <c r="BD1525" s="210">
        <v>238689</v>
      </c>
    </row>
    <row r="1526" spans="5:56" x14ac:dyDescent="0.55000000000000004">
      <c r="E1526" s="282" t="s">
        <v>65749</v>
      </c>
      <c r="F1526" s="282"/>
      <c r="G1526" s="283">
        <v>242.68</v>
      </c>
      <c r="I1526" s="242" t="s">
        <v>46394</v>
      </c>
      <c r="J1526" s="242"/>
      <c r="K1526" s="243">
        <v>101639.23</v>
      </c>
      <c r="M1526" s="224" t="s">
        <v>4836</v>
      </c>
      <c r="N1526" s="224"/>
      <c r="O1526" s="225">
        <v>62838.97</v>
      </c>
      <c r="Q1526" s="203" t="s">
        <v>1843</v>
      </c>
      <c r="R1526" s="203"/>
      <c r="S1526" s="204">
        <v>3055.78</v>
      </c>
      <c r="Y1526" t="s">
        <v>48786</v>
      </c>
      <c r="Z1526" s="284">
        <v>47094.28</v>
      </c>
      <c r="AB1526" s="276" t="s">
        <v>66518</v>
      </c>
      <c r="AC1526" s="277">
        <v>12472.77</v>
      </c>
      <c r="AE1526" s="246" t="s">
        <v>61807</v>
      </c>
      <c r="AF1526" s="247">
        <v>116.76</v>
      </c>
      <c r="AH1526" s="226" t="s">
        <v>33148</v>
      </c>
      <c r="AI1526" s="227">
        <v>1612.09</v>
      </c>
      <c r="AK1526" s="207" t="s">
        <v>16092</v>
      </c>
      <c r="AL1526" s="208">
        <v>1043.92</v>
      </c>
      <c r="AM1526" s="93"/>
      <c r="AN1526" s="199" t="s">
        <v>32174</v>
      </c>
      <c r="AO1526" s="200">
        <v>18991.05</v>
      </c>
      <c r="AT1526" s="272" t="s">
        <v>66288</v>
      </c>
      <c r="AU1526" s="273">
        <v>242.68</v>
      </c>
      <c r="AW1526" s="244" t="s">
        <v>46498</v>
      </c>
      <c r="AX1526" s="245">
        <v>101639.23</v>
      </c>
      <c r="AZ1526" s="230" t="s">
        <v>11402</v>
      </c>
      <c r="BA1526" s="231">
        <v>62838.97</v>
      </c>
      <c r="BC1526" s="209" t="s">
        <v>10623</v>
      </c>
      <c r="BD1526" s="210">
        <v>8932</v>
      </c>
    </row>
    <row r="1527" spans="5:56" x14ac:dyDescent="0.55000000000000004">
      <c r="E1527" s="282" t="s">
        <v>51102</v>
      </c>
      <c r="F1527" s="282"/>
      <c r="G1527" s="283">
        <v>5656.5</v>
      </c>
      <c r="I1527" s="242" t="s">
        <v>5807</v>
      </c>
      <c r="J1527" s="242"/>
      <c r="K1527" s="243">
        <v>8743389.5500000007</v>
      </c>
      <c r="M1527" s="224" t="s">
        <v>4837</v>
      </c>
      <c r="N1527" s="224"/>
      <c r="O1527" s="225">
        <v>7018.68</v>
      </c>
      <c r="Q1527" s="203" t="s">
        <v>1844</v>
      </c>
      <c r="R1527" s="203"/>
      <c r="S1527" s="204">
        <v>49.99</v>
      </c>
      <c r="Y1527" t="s">
        <v>34874</v>
      </c>
      <c r="Z1527" s="284">
        <v>1138208.98</v>
      </c>
      <c r="AB1527" s="276" t="s">
        <v>59506</v>
      </c>
      <c r="AC1527" s="277">
        <v>47803.21</v>
      </c>
      <c r="AE1527" s="246" t="s">
        <v>16188</v>
      </c>
      <c r="AF1527" s="247">
        <v>537823.73</v>
      </c>
      <c r="AH1527" s="226" t="s">
        <v>33149</v>
      </c>
      <c r="AI1527" s="227">
        <v>11274.5</v>
      </c>
      <c r="AK1527" s="207" t="s">
        <v>16093</v>
      </c>
      <c r="AL1527" s="208">
        <v>7262.5</v>
      </c>
      <c r="AM1527" s="93"/>
      <c r="AN1527" s="199" t="s">
        <v>32175</v>
      </c>
      <c r="AO1527" s="200">
        <v>25468.18</v>
      </c>
      <c r="AT1527" s="272" t="s">
        <v>51392</v>
      </c>
      <c r="AU1527" s="273">
        <v>5656.5</v>
      </c>
      <c r="AW1527" s="244" t="s">
        <v>12007</v>
      </c>
      <c r="AX1527" s="245">
        <v>8743389.5500000007</v>
      </c>
      <c r="AZ1527" s="230" t="s">
        <v>11403</v>
      </c>
      <c r="BA1527" s="231">
        <v>7018.68</v>
      </c>
      <c r="BC1527" s="209" t="s">
        <v>11548</v>
      </c>
      <c r="BD1527" s="210">
        <v>104007.82</v>
      </c>
    </row>
    <row r="1528" spans="5:56" x14ac:dyDescent="0.55000000000000004">
      <c r="E1528" s="282" t="s">
        <v>65750</v>
      </c>
      <c r="F1528" s="282"/>
      <c r="G1528" s="283">
        <v>5504</v>
      </c>
      <c r="I1528" s="242" t="s">
        <v>5808</v>
      </c>
      <c r="J1528" s="242"/>
      <c r="K1528" s="243">
        <v>174202.97</v>
      </c>
      <c r="M1528" s="224" t="s">
        <v>3665</v>
      </c>
      <c r="N1528" s="224"/>
      <c r="O1528" s="225">
        <v>2536.4499999999998</v>
      </c>
      <c r="Q1528" s="203" t="s">
        <v>1845</v>
      </c>
      <c r="R1528" s="203"/>
      <c r="S1528" s="204">
        <v>3599.9</v>
      </c>
      <c r="Y1528" t="s">
        <v>55023</v>
      </c>
      <c r="Z1528" s="284">
        <v>679811.31</v>
      </c>
      <c r="AB1528" s="276" t="s">
        <v>58440</v>
      </c>
      <c r="AC1528" s="277">
        <v>48780</v>
      </c>
      <c r="AE1528" s="246" t="s">
        <v>44454</v>
      </c>
      <c r="AF1528" s="247">
        <v>2700</v>
      </c>
      <c r="AH1528" s="226" t="s">
        <v>38873</v>
      </c>
      <c r="AI1528" s="227">
        <v>2651</v>
      </c>
      <c r="AK1528" s="207" t="s">
        <v>16094</v>
      </c>
      <c r="AL1528" s="208">
        <v>555.74</v>
      </c>
      <c r="AM1528" s="93"/>
      <c r="AN1528" s="199" t="s">
        <v>32176</v>
      </c>
      <c r="AO1528" s="200">
        <v>134916</v>
      </c>
      <c r="AT1528" s="272" t="s">
        <v>66289</v>
      </c>
      <c r="AU1528" s="273">
        <v>5504</v>
      </c>
      <c r="AW1528" s="244" t="s">
        <v>12008</v>
      </c>
      <c r="AX1528" s="245">
        <v>174202.97</v>
      </c>
      <c r="AZ1528" s="230" t="s">
        <v>9728</v>
      </c>
      <c r="BA1528" s="231">
        <v>2536.4499999999998</v>
      </c>
      <c r="BC1528" s="209" t="s">
        <v>11893</v>
      </c>
      <c r="BD1528" s="210">
        <v>13225</v>
      </c>
    </row>
    <row r="1529" spans="5:56" x14ac:dyDescent="0.55000000000000004">
      <c r="E1529" s="282" t="s">
        <v>51103</v>
      </c>
      <c r="F1529" s="282"/>
      <c r="G1529" s="283">
        <v>318.42</v>
      </c>
      <c r="I1529" s="242" t="s">
        <v>5809</v>
      </c>
      <c r="J1529" s="242"/>
      <c r="K1529" s="243">
        <v>160751.82</v>
      </c>
      <c r="M1529" s="224" t="s">
        <v>4973</v>
      </c>
      <c r="N1529" s="224"/>
      <c r="O1529" s="225">
        <v>304.08999999999997</v>
      </c>
      <c r="Q1529" s="203" t="s">
        <v>1846</v>
      </c>
      <c r="R1529" s="203"/>
      <c r="S1529" s="204">
        <v>4987</v>
      </c>
      <c r="Y1529" t="s">
        <v>55024</v>
      </c>
      <c r="Z1529" s="284">
        <v>149099.29</v>
      </c>
      <c r="AB1529" s="276" t="s">
        <v>67111</v>
      </c>
      <c r="AC1529" s="277">
        <v>42765.04</v>
      </c>
      <c r="AE1529" s="246" t="s">
        <v>58946</v>
      </c>
      <c r="AF1529" s="247">
        <v>13563.8</v>
      </c>
      <c r="AH1529" s="226" t="s">
        <v>34598</v>
      </c>
      <c r="AI1529" s="227">
        <v>33295.870000000003</v>
      </c>
      <c r="AK1529" s="207" t="s">
        <v>16095</v>
      </c>
      <c r="AL1529" s="208">
        <v>16732.5</v>
      </c>
      <c r="AM1529" s="93"/>
      <c r="AN1529" s="199" t="s">
        <v>32177</v>
      </c>
      <c r="AO1529" s="200">
        <v>66734.69</v>
      </c>
      <c r="AT1529" s="272" t="s">
        <v>51393</v>
      </c>
      <c r="AU1529" s="273">
        <v>318.42</v>
      </c>
      <c r="AW1529" s="244" t="s">
        <v>12009</v>
      </c>
      <c r="AX1529" s="245">
        <v>160751.82</v>
      </c>
      <c r="AZ1529" s="230" t="s">
        <v>9730</v>
      </c>
      <c r="BA1529" s="231">
        <v>304.08999999999997</v>
      </c>
      <c r="BC1529" s="209" t="s">
        <v>9852</v>
      </c>
      <c r="BD1529" s="210">
        <v>531877.81000000006</v>
      </c>
    </row>
    <row r="1530" spans="5:56" x14ac:dyDescent="0.55000000000000004">
      <c r="E1530" s="282" t="s">
        <v>51104</v>
      </c>
      <c r="F1530" s="282"/>
      <c r="G1530" s="283">
        <v>7756.03</v>
      </c>
      <c r="I1530" s="242" t="s">
        <v>5810</v>
      </c>
      <c r="J1530" s="242"/>
      <c r="K1530" s="243">
        <v>7299421.2599999998</v>
      </c>
      <c r="M1530" s="224" t="s">
        <v>4839</v>
      </c>
      <c r="N1530" s="224"/>
      <c r="O1530" s="225">
        <v>9790</v>
      </c>
      <c r="Q1530" s="203" t="s">
        <v>4068</v>
      </c>
      <c r="R1530" s="203"/>
      <c r="S1530" s="204">
        <v>10398</v>
      </c>
      <c r="Y1530" t="s">
        <v>52131</v>
      </c>
      <c r="Z1530">
        <v>8.9</v>
      </c>
      <c r="AB1530" s="276" t="s">
        <v>44514</v>
      </c>
      <c r="AC1530" s="277">
        <v>73105.52</v>
      </c>
      <c r="AE1530" s="246" t="s">
        <v>58434</v>
      </c>
      <c r="AF1530" s="247">
        <v>449530.78</v>
      </c>
      <c r="AH1530" s="226" t="s">
        <v>34599</v>
      </c>
      <c r="AI1530" s="227">
        <v>5175</v>
      </c>
      <c r="AK1530" s="207" t="s">
        <v>16096</v>
      </c>
      <c r="AL1530" s="208">
        <v>5837.5</v>
      </c>
      <c r="AM1530" s="93"/>
      <c r="AN1530" s="199" t="s">
        <v>32178</v>
      </c>
      <c r="AO1530" s="200">
        <v>481753.2</v>
      </c>
      <c r="AT1530" s="272" t="s">
        <v>51394</v>
      </c>
      <c r="AU1530" s="273">
        <v>7756.03</v>
      </c>
      <c r="AW1530" s="244" t="s">
        <v>12010</v>
      </c>
      <c r="AX1530" s="245">
        <v>7299421.2599999998</v>
      </c>
      <c r="AZ1530" s="230" t="s">
        <v>11406</v>
      </c>
      <c r="BA1530" s="231">
        <v>9790</v>
      </c>
      <c r="BC1530" s="209" t="s">
        <v>6700</v>
      </c>
      <c r="BD1530" s="210">
        <v>27637</v>
      </c>
    </row>
    <row r="1531" spans="5:56" x14ac:dyDescent="0.55000000000000004">
      <c r="E1531" s="282" t="s">
        <v>51105</v>
      </c>
      <c r="F1531" s="282"/>
      <c r="G1531" s="283">
        <v>23072.14</v>
      </c>
      <c r="I1531" s="242" t="s">
        <v>5811</v>
      </c>
      <c r="J1531" s="242"/>
      <c r="K1531" s="243">
        <v>1403312.02</v>
      </c>
      <c r="M1531" s="224" t="s">
        <v>3667</v>
      </c>
      <c r="N1531" s="224"/>
      <c r="O1531" s="225">
        <v>141151.38</v>
      </c>
      <c r="Q1531" s="203" t="s">
        <v>1847</v>
      </c>
      <c r="R1531" s="203"/>
      <c r="S1531" s="204">
        <v>1290</v>
      </c>
      <c r="Y1531" t="s">
        <v>48787</v>
      </c>
      <c r="Z1531">
        <v>1</v>
      </c>
      <c r="AB1531" s="276" t="s">
        <v>42224</v>
      </c>
      <c r="AC1531" s="277">
        <v>1157599.96</v>
      </c>
      <c r="AE1531" s="246" t="s">
        <v>16189</v>
      </c>
      <c r="AF1531" s="247">
        <v>73539.02</v>
      </c>
      <c r="AH1531" s="226" t="s">
        <v>34600</v>
      </c>
      <c r="AI1531" s="227">
        <v>2920.06</v>
      </c>
      <c r="AK1531" s="207" t="s">
        <v>16097</v>
      </c>
      <c r="AL1531" s="208">
        <v>5908.48</v>
      </c>
      <c r="AM1531" s="93"/>
      <c r="AN1531" s="199" t="s">
        <v>13617</v>
      </c>
      <c r="AO1531" s="200">
        <v>1165.9000000000001</v>
      </c>
      <c r="AT1531" s="272" t="s">
        <v>51395</v>
      </c>
      <c r="AU1531" s="273">
        <v>23072.14</v>
      </c>
      <c r="AW1531" s="244" t="s">
        <v>12011</v>
      </c>
      <c r="AX1531" s="245">
        <v>1403312.02</v>
      </c>
      <c r="AZ1531" s="230" t="s">
        <v>9731</v>
      </c>
      <c r="BA1531" s="231">
        <v>141151.38</v>
      </c>
      <c r="BC1531" s="209" t="s">
        <v>7109</v>
      </c>
      <c r="BD1531" s="210">
        <v>2261</v>
      </c>
    </row>
    <row r="1532" spans="5:56" x14ac:dyDescent="0.55000000000000004">
      <c r="E1532" s="282" t="s">
        <v>51106</v>
      </c>
      <c r="F1532" s="282"/>
      <c r="G1532" s="283">
        <v>13378.42</v>
      </c>
      <c r="I1532" s="242" t="s">
        <v>5812</v>
      </c>
      <c r="J1532" s="242"/>
      <c r="K1532" s="243">
        <v>6113802.71</v>
      </c>
      <c r="M1532" s="224" t="s">
        <v>4974</v>
      </c>
      <c r="N1532" s="224"/>
      <c r="O1532" s="225">
        <v>17032.37</v>
      </c>
      <c r="Q1532" s="203" t="s">
        <v>1848</v>
      </c>
      <c r="R1532" s="203"/>
      <c r="S1532" s="204">
        <v>1612</v>
      </c>
      <c r="Y1532" t="s">
        <v>71367</v>
      </c>
      <c r="Z1532" s="284">
        <v>10100.549999999999</v>
      </c>
      <c r="AB1532" s="276" t="s">
        <v>54923</v>
      </c>
      <c r="AC1532" s="277">
        <v>2241.1999999999998</v>
      </c>
      <c r="AE1532" s="246" t="s">
        <v>16190</v>
      </c>
      <c r="AF1532" s="247">
        <v>160158.46</v>
      </c>
      <c r="AH1532" s="226" t="s">
        <v>36046</v>
      </c>
      <c r="AI1532" s="227">
        <v>530.51</v>
      </c>
      <c r="AK1532" s="207" t="s">
        <v>16098</v>
      </c>
      <c r="AL1532" s="208">
        <v>1612.75</v>
      </c>
      <c r="AM1532" s="93"/>
      <c r="AN1532" s="199" t="s">
        <v>13618</v>
      </c>
      <c r="AO1532" s="200">
        <v>12752.65</v>
      </c>
      <c r="AT1532" s="272" t="s">
        <v>51396</v>
      </c>
      <c r="AU1532" s="273">
        <v>13378.42</v>
      </c>
      <c r="AW1532" s="244" t="s">
        <v>12012</v>
      </c>
      <c r="AX1532" s="245">
        <v>6113802.71</v>
      </c>
      <c r="AZ1532" s="230" t="s">
        <v>11407</v>
      </c>
      <c r="BA1532" s="231">
        <v>17032.37</v>
      </c>
      <c r="BC1532" s="209" t="s">
        <v>7369</v>
      </c>
      <c r="BD1532" s="210">
        <v>23946</v>
      </c>
    </row>
    <row r="1533" spans="5:56" x14ac:dyDescent="0.55000000000000004">
      <c r="E1533" s="282" t="s">
        <v>51107</v>
      </c>
      <c r="F1533" s="282"/>
      <c r="G1533" s="283">
        <v>89379.55</v>
      </c>
      <c r="I1533" s="242" t="s">
        <v>5813</v>
      </c>
      <c r="J1533" s="242"/>
      <c r="K1533" s="243">
        <v>3763693.25</v>
      </c>
      <c r="M1533" s="224" t="s">
        <v>4976</v>
      </c>
      <c r="N1533" s="224"/>
      <c r="O1533" s="225">
        <v>12433</v>
      </c>
      <c r="Q1533" s="203" t="s">
        <v>1849</v>
      </c>
      <c r="R1533" s="203"/>
      <c r="S1533" s="204">
        <v>3496</v>
      </c>
      <c r="Y1533" t="s">
        <v>67351</v>
      </c>
      <c r="Z1533">
        <v>772.66</v>
      </c>
      <c r="AB1533" s="276" t="s">
        <v>59507</v>
      </c>
      <c r="AC1533" s="277">
        <v>62680.57</v>
      </c>
      <c r="AE1533" s="246" t="s">
        <v>16191</v>
      </c>
      <c r="AF1533" s="247">
        <v>83831.759999999995</v>
      </c>
      <c r="AH1533" s="226" t="s">
        <v>34601</v>
      </c>
      <c r="AI1533" s="227">
        <v>6380.55</v>
      </c>
      <c r="AK1533" s="207" t="s">
        <v>16099</v>
      </c>
      <c r="AL1533" s="208">
        <v>24.6</v>
      </c>
      <c r="AM1533" s="93"/>
      <c r="AN1533" s="199" t="s">
        <v>21310</v>
      </c>
      <c r="AO1533" s="200">
        <v>101269.72</v>
      </c>
      <c r="AT1533" s="272" t="s">
        <v>51397</v>
      </c>
      <c r="AU1533" s="273">
        <v>89379.55</v>
      </c>
      <c r="AW1533" s="244" t="s">
        <v>12013</v>
      </c>
      <c r="AX1533" s="245">
        <v>3763693.25</v>
      </c>
      <c r="AZ1533" s="230" t="s">
        <v>11409</v>
      </c>
      <c r="BA1533" s="231">
        <v>12433</v>
      </c>
      <c r="BC1533" s="209" t="s">
        <v>7780</v>
      </c>
      <c r="BD1533" s="210">
        <v>3976</v>
      </c>
    </row>
    <row r="1534" spans="5:56" x14ac:dyDescent="0.55000000000000004">
      <c r="E1534" s="282" t="s">
        <v>65754</v>
      </c>
      <c r="F1534" s="282"/>
      <c r="G1534" s="283">
        <v>31151</v>
      </c>
      <c r="I1534" s="242" t="s">
        <v>5814</v>
      </c>
      <c r="J1534" s="242"/>
      <c r="K1534" s="243">
        <v>1561142.49</v>
      </c>
      <c r="M1534" s="224" t="s">
        <v>4840</v>
      </c>
      <c r="N1534" s="224"/>
      <c r="O1534" s="225">
        <v>104847.6</v>
      </c>
      <c r="Q1534" s="203" t="s">
        <v>1850</v>
      </c>
      <c r="R1534" s="203"/>
      <c r="S1534" s="204">
        <v>33550</v>
      </c>
      <c r="Y1534" t="s">
        <v>67352</v>
      </c>
      <c r="Z1534" s="284">
        <v>2428.16</v>
      </c>
      <c r="AB1534" s="276" t="s">
        <v>42225</v>
      </c>
      <c r="AC1534" s="277">
        <v>109170.77</v>
      </c>
      <c r="AE1534" s="246" t="s">
        <v>16192</v>
      </c>
      <c r="AF1534" s="247">
        <v>7025.33</v>
      </c>
      <c r="AH1534" s="226" t="s">
        <v>34602</v>
      </c>
      <c r="AI1534" s="227">
        <v>21.94</v>
      </c>
      <c r="AK1534" s="207" t="s">
        <v>16100</v>
      </c>
      <c r="AL1534" s="208">
        <v>2468.81</v>
      </c>
      <c r="AM1534" s="93"/>
      <c r="AN1534" s="199" t="s">
        <v>13619</v>
      </c>
      <c r="AO1534" s="200">
        <v>15472.39</v>
      </c>
      <c r="AT1534" s="272" t="s">
        <v>66293</v>
      </c>
      <c r="AU1534" s="273">
        <v>31151</v>
      </c>
      <c r="AW1534" s="244" t="s">
        <v>12014</v>
      </c>
      <c r="AX1534" s="245">
        <v>1561142.49</v>
      </c>
      <c r="AZ1534" s="230" t="s">
        <v>9733</v>
      </c>
      <c r="BA1534" s="231">
        <v>104847.6</v>
      </c>
      <c r="BC1534" s="209" t="s">
        <v>8060</v>
      </c>
      <c r="BD1534" s="210">
        <v>16848</v>
      </c>
    </row>
    <row r="1535" spans="5:56" x14ac:dyDescent="0.55000000000000004">
      <c r="E1535" s="282" t="s">
        <v>51108</v>
      </c>
      <c r="F1535" s="282"/>
      <c r="G1535" s="283">
        <v>957399.77</v>
      </c>
      <c r="I1535" s="242" t="s">
        <v>5815</v>
      </c>
      <c r="J1535" s="242"/>
      <c r="K1535" s="243">
        <v>4106364.75</v>
      </c>
      <c r="M1535" s="224" t="s">
        <v>4978</v>
      </c>
      <c r="N1535" s="224"/>
      <c r="O1535" s="225">
        <v>17137</v>
      </c>
      <c r="Q1535" s="203" t="s">
        <v>1851</v>
      </c>
      <c r="R1535" s="203"/>
      <c r="S1535" s="204">
        <v>1408</v>
      </c>
      <c r="Y1535" t="s">
        <v>71368</v>
      </c>
      <c r="Z1535" s="284">
        <v>65900</v>
      </c>
      <c r="AB1535" s="276" t="s">
        <v>42226</v>
      </c>
      <c r="AC1535" s="277">
        <v>269140.03999999998</v>
      </c>
      <c r="AE1535" s="246" t="s">
        <v>42192</v>
      </c>
      <c r="AF1535" s="247">
        <v>47100</v>
      </c>
      <c r="AH1535" s="226" t="s">
        <v>38874</v>
      </c>
      <c r="AI1535" s="227">
        <v>22416.66</v>
      </c>
      <c r="AK1535" s="207" t="s">
        <v>16101</v>
      </c>
      <c r="AL1535" s="208">
        <v>2880</v>
      </c>
      <c r="AM1535" s="93"/>
      <c r="AN1535" s="199" t="s">
        <v>13620</v>
      </c>
      <c r="AO1535" s="200">
        <v>12053.46</v>
      </c>
      <c r="AT1535" s="272" t="s">
        <v>51398</v>
      </c>
      <c r="AU1535" s="273">
        <v>957399.77</v>
      </c>
      <c r="AW1535" s="244" t="s">
        <v>12015</v>
      </c>
      <c r="AX1535" s="245">
        <v>4106364.75</v>
      </c>
      <c r="AZ1535" s="230" t="s">
        <v>11410</v>
      </c>
      <c r="BA1535" s="231">
        <v>17137</v>
      </c>
      <c r="BC1535" s="209" t="s">
        <v>8708</v>
      </c>
      <c r="BD1535" s="210">
        <v>2713</v>
      </c>
    </row>
    <row r="1536" spans="5:56" x14ac:dyDescent="0.55000000000000004">
      <c r="E1536" s="282" t="s">
        <v>65756</v>
      </c>
      <c r="F1536" s="282"/>
      <c r="G1536" s="283">
        <v>21456.880000000001</v>
      </c>
      <c r="I1536" s="242" t="s">
        <v>5816</v>
      </c>
      <c r="J1536" s="242"/>
      <c r="K1536" s="243">
        <v>681635.46</v>
      </c>
      <c r="M1536" s="224" t="s">
        <v>3668</v>
      </c>
      <c r="N1536" s="224"/>
      <c r="O1536" s="225">
        <v>1252984.6599999999</v>
      </c>
      <c r="Q1536" s="203" t="s">
        <v>1852</v>
      </c>
      <c r="R1536" s="203"/>
      <c r="S1536" s="204">
        <v>1704</v>
      </c>
      <c r="Y1536" t="s">
        <v>71369</v>
      </c>
      <c r="Z1536">
        <v>176.24</v>
      </c>
      <c r="AB1536" s="276" t="s">
        <v>57288</v>
      </c>
      <c r="AC1536" s="277">
        <v>28147.279999999999</v>
      </c>
      <c r="AE1536" s="246" t="s">
        <v>16193</v>
      </c>
      <c r="AF1536" s="247">
        <v>305229.21000000002</v>
      </c>
      <c r="AH1536" s="226" t="s">
        <v>40129</v>
      </c>
      <c r="AI1536" s="227">
        <v>7600</v>
      </c>
      <c r="AK1536" s="207" t="s">
        <v>16102</v>
      </c>
      <c r="AL1536" s="208">
        <v>221.79</v>
      </c>
      <c r="AM1536" s="93"/>
      <c r="AN1536" s="199" t="s">
        <v>13621</v>
      </c>
      <c r="AO1536" s="200">
        <v>99540</v>
      </c>
      <c r="AT1536" s="272" t="s">
        <v>66295</v>
      </c>
      <c r="AU1536" s="273">
        <v>21456.880000000001</v>
      </c>
      <c r="AW1536" s="244" t="s">
        <v>12016</v>
      </c>
      <c r="AX1536" s="245">
        <v>681635.46</v>
      </c>
      <c r="AZ1536" s="230" t="s">
        <v>9734</v>
      </c>
      <c r="BA1536" s="231">
        <v>1252984.6599999999</v>
      </c>
      <c r="BC1536" s="209" t="s">
        <v>8961</v>
      </c>
      <c r="BD1536" s="210">
        <v>40519</v>
      </c>
    </row>
    <row r="1537" spans="5:56" x14ac:dyDescent="0.55000000000000004">
      <c r="E1537" s="282" t="s">
        <v>51111</v>
      </c>
      <c r="F1537" s="282"/>
      <c r="G1537" s="283">
        <v>12478.34</v>
      </c>
      <c r="I1537" s="242" t="s">
        <v>5817</v>
      </c>
      <c r="J1537" s="242"/>
      <c r="K1537" s="243">
        <v>1397123.79</v>
      </c>
      <c r="M1537" s="224" t="s">
        <v>4979</v>
      </c>
      <c r="N1537" s="224"/>
      <c r="O1537" s="225">
        <v>5858</v>
      </c>
      <c r="Q1537" s="203" t="s">
        <v>1853</v>
      </c>
      <c r="R1537" s="203"/>
      <c r="S1537" s="204">
        <v>713</v>
      </c>
      <c r="Y1537" t="s">
        <v>67353</v>
      </c>
      <c r="Z1537" s="284">
        <v>34290.53</v>
      </c>
      <c r="AB1537" s="276" t="s">
        <v>62554</v>
      </c>
      <c r="AC1537" s="277">
        <v>15932.21</v>
      </c>
      <c r="AE1537" s="246" t="s">
        <v>34603</v>
      </c>
      <c r="AF1537" s="247">
        <v>35692.239999999998</v>
      </c>
      <c r="AH1537" s="226" t="s">
        <v>38875</v>
      </c>
      <c r="AI1537" s="227">
        <v>16.5</v>
      </c>
      <c r="AK1537" s="207" t="s">
        <v>16103</v>
      </c>
      <c r="AL1537" s="208">
        <v>18086</v>
      </c>
      <c r="AM1537" s="93"/>
      <c r="AN1537" s="199" t="s">
        <v>13622</v>
      </c>
      <c r="AO1537" s="200">
        <v>18093.87</v>
      </c>
      <c r="AT1537" s="272" t="s">
        <v>51401</v>
      </c>
      <c r="AU1537" s="273">
        <v>12478.34</v>
      </c>
      <c r="AW1537" s="244" t="s">
        <v>12017</v>
      </c>
      <c r="AX1537" s="245">
        <v>1397123.79</v>
      </c>
      <c r="AZ1537" s="230" t="s">
        <v>11411</v>
      </c>
      <c r="BA1537" s="231">
        <v>5858</v>
      </c>
      <c r="BC1537" s="209" t="s">
        <v>11734</v>
      </c>
      <c r="BD1537" s="210">
        <v>26922.639999999999</v>
      </c>
    </row>
    <row r="1538" spans="5:56" x14ac:dyDescent="0.55000000000000004">
      <c r="E1538" s="282" t="s">
        <v>65759</v>
      </c>
      <c r="F1538" s="282"/>
      <c r="G1538" s="283">
        <v>18157.97</v>
      </c>
      <c r="I1538" s="242" t="s">
        <v>5818</v>
      </c>
      <c r="J1538" s="242"/>
      <c r="K1538" s="243">
        <v>170099.35</v>
      </c>
      <c r="M1538" s="224" t="s">
        <v>4981</v>
      </c>
      <c r="N1538" s="224"/>
      <c r="O1538" s="225">
        <v>3591.63</v>
      </c>
      <c r="Q1538" s="203" t="s">
        <v>480</v>
      </c>
      <c r="R1538" s="203"/>
      <c r="S1538" s="204">
        <v>2476</v>
      </c>
      <c r="Y1538" t="s">
        <v>69864</v>
      </c>
      <c r="Z1538" s="284">
        <v>287818.71000000002</v>
      </c>
      <c r="AB1538" s="276" t="s">
        <v>54924</v>
      </c>
      <c r="AC1538" s="277">
        <v>5763.78</v>
      </c>
      <c r="AE1538" s="246" t="s">
        <v>61079</v>
      </c>
      <c r="AF1538" s="247">
        <v>43773.03</v>
      </c>
      <c r="AH1538" s="226" t="s">
        <v>49658</v>
      </c>
      <c r="AI1538" s="227">
        <v>12616.74</v>
      </c>
      <c r="AK1538" s="207" t="s">
        <v>16104</v>
      </c>
      <c r="AL1538" s="208">
        <v>17450.150000000001</v>
      </c>
      <c r="AM1538" s="93"/>
      <c r="AN1538" s="199" t="s">
        <v>13623</v>
      </c>
      <c r="AO1538" s="200">
        <v>46327.64</v>
      </c>
      <c r="AT1538" s="272" t="s">
        <v>66298</v>
      </c>
      <c r="AU1538" s="273">
        <v>18157.97</v>
      </c>
      <c r="AW1538" s="244" t="s">
        <v>12018</v>
      </c>
      <c r="AX1538" s="245">
        <v>170099.35</v>
      </c>
      <c r="AZ1538" s="230" t="s">
        <v>11413</v>
      </c>
      <c r="BA1538" s="231">
        <v>3591.63</v>
      </c>
      <c r="BC1538" s="209" t="s">
        <v>9853</v>
      </c>
      <c r="BD1538" s="210">
        <v>144822.64000000001</v>
      </c>
    </row>
    <row r="1539" spans="5:56" x14ac:dyDescent="0.55000000000000004">
      <c r="E1539" s="282" t="s">
        <v>51112</v>
      </c>
      <c r="F1539" s="282"/>
      <c r="G1539" s="283">
        <v>11085.15</v>
      </c>
      <c r="I1539" s="242" t="s">
        <v>5819</v>
      </c>
      <c r="J1539" s="242"/>
      <c r="K1539" s="243">
        <v>155176.60999999999</v>
      </c>
      <c r="M1539" s="224" t="s">
        <v>4982</v>
      </c>
      <c r="N1539" s="224"/>
      <c r="O1539" s="225">
        <v>6325.88</v>
      </c>
      <c r="Q1539" s="203" t="s">
        <v>1854</v>
      </c>
      <c r="R1539" s="203"/>
      <c r="S1539" s="204">
        <v>990</v>
      </c>
      <c r="Y1539" t="s">
        <v>61929</v>
      </c>
      <c r="Z1539" s="284">
        <v>1820.09</v>
      </c>
      <c r="AB1539" s="276" t="s">
        <v>51809</v>
      </c>
      <c r="AC1539" s="277">
        <v>-28037.81</v>
      </c>
      <c r="AE1539" s="246" t="s">
        <v>38886</v>
      </c>
      <c r="AF1539" s="247">
        <v>-533.08000000000004</v>
      </c>
      <c r="AH1539" s="226" t="s">
        <v>49659</v>
      </c>
      <c r="AI1539" s="227">
        <v>965.18</v>
      </c>
      <c r="AK1539" s="207" t="s">
        <v>16105</v>
      </c>
      <c r="AL1539" s="208">
        <v>32205.56</v>
      </c>
      <c r="AM1539" s="93"/>
      <c r="AN1539" s="199" t="s">
        <v>13624</v>
      </c>
      <c r="AO1539" s="200">
        <v>34765.49</v>
      </c>
      <c r="AT1539" s="272" t="s">
        <v>51402</v>
      </c>
      <c r="AU1539" s="273">
        <v>11085.15</v>
      </c>
      <c r="AW1539" s="244" t="s">
        <v>12019</v>
      </c>
      <c r="AX1539" s="245">
        <v>155176.60999999999</v>
      </c>
      <c r="AZ1539" s="230" t="s">
        <v>9735</v>
      </c>
      <c r="BA1539" s="231">
        <v>6325.88</v>
      </c>
      <c r="BC1539" s="209" t="s">
        <v>6701</v>
      </c>
      <c r="BD1539" s="210">
        <v>30626.58</v>
      </c>
    </row>
    <row r="1540" spans="5:56" x14ac:dyDescent="0.55000000000000004">
      <c r="E1540" s="282" t="s">
        <v>51113</v>
      </c>
      <c r="F1540" s="282"/>
      <c r="G1540" s="283">
        <v>6730.98</v>
      </c>
      <c r="I1540" s="242" t="s">
        <v>5820</v>
      </c>
      <c r="J1540" s="242"/>
      <c r="K1540" s="243">
        <v>1706473.35</v>
      </c>
      <c r="M1540" s="224" t="s">
        <v>4985</v>
      </c>
      <c r="N1540" s="224"/>
      <c r="O1540" s="225">
        <v>1828</v>
      </c>
      <c r="Q1540" s="203" t="s">
        <v>4069</v>
      </c>
      <c r="R1540" s="203"/>
      <c r="S1540" s="204">
        <v>1372</v>
      </c>
      <c r="Y1540" t="s">
        <v>61344</v>
      </c>
      <c r="Z1540">
        <v>139.29</v>
      </c>
      <c r="AB1540" s="276" t="s">
        <v>67112</v>
      </c>
      <c r="AC1540" s="277">
        <v>5957.34</v>
      </c>
      <c r="AE1540" s="246" t="s">
        <v>62543</v>
      </c>
      <c r="AF1540" s="247">
        <v>61000</v>
      </c>
      <c r="AH1540" s="226" t="s">
        <v>49660</v>
      </c>
      <c r="AI1540" s="227">
        <v>370.5</v>
      </c>
      <c r="AK1540" s="207" t="s">
        <v>16106</v>
      </c>
      <c r="AL1540" s="208">
        <v>8640.92</v>
      </c>
      <c r="AM1540" s="93"/>
      <c r="AN1540" s="199" t="s">
        <v>32179</v>
      </c>
      <c r="AO1540" s="200">
        <v>134916</v>
      </c>
      <c r="AT1540" s="272" t="s">
        <v>51403</v>
      </c>
      <c r="AU1540" s="273">
        <v>6730.98</v>
      </c>
      <c r="AW1540" s="244" t="s">
        <v>12020</v>
      </c>
      <c r="AX1540" s="245">
        <v>1706473.35</v>
      </c>
      <c r="AZ1540" s="230" t="s">
        <v>11416</v>
      </c>
      <c r="BA1540" s="231">
        <v>1828</v>
      </c>
      <c r="BC1540" s="209" t="s">
        <v>6922</v>
      </c>
      <c r="BD1540" s="210">
        <v>4897</v>
      </c>
    </row>
    <row r="1541" spans="5:56" x14ac:dyDescent="0.55000000000000004">
      <c r="E1541" s="282" t="s">
        <v>65764</v>
      </c>
      <c r="F1541" s="282"/>
      <c r="G1541" s="283">
        <v>10265.969999999999</v>
      </c>
      <c r="I1541" s="242" t="s">
        <v>5821</v>
      </c>
      <c r="J1541" s="242"/>
      <c r="K1541" s="243">
        <v>230007.42</v>
      </c>
      <c r="M1541" s="224" t="s">
        <v>4986</v>
      </c>
      <c r="N1541" s="224"/>
      <c r="O1541" s="225">
        <v>10327</v>
      </c>
      <c r="Q1541" s="203" t="s">
        <v>481</v>
      </c>
      <c r="R1541" s="203"/>
      <c r="S1541" s="204">
        <v>22640</v>
      </c>
      <c r="Y1541" t="s">
        <v>61345</v>
      </c>
      <c r="Z1541">
        <v>437.55</v>
      </c>
      <c r="AB1541" s="276" t="s">
        <v>61854</v>
      </c>
      <c r="AC1541" s="277">
        <v>3695.67</v>
      </c>
      <c r="AE1541" s="246" t="s">
        <v>48696</v>
      </c>
      <c r="AF1541" s="247">
        <v>13296.84</v>
      </c>
      <c r="AH1541" s="226" t="s">
        <v>49661</v>
      </c>
      <c r="AI1541" s="227">
        <v>1943.58</v>
      </c>
      <c r="AK1541" s="207" t="s">
        <v>16107</v>
      </c>
      <c r="AL1541" s="208">
        <v>578.74</v>
      </c>
      <c r="AM1541" s="93"/>
      <c r="AN1541" s="199" t="s">
        <v>21318</v>
      </c>
      <c r="AO1541" s="200">
        <v>66734.69</v>
      </c>
      <c r="AT1541" s="272" t="s">
        <v>66303</v>
      </c>
      <c r="AU1541" s="273">
        <v>10265.969999999999</v>
      </c>
      <c r="AW1541" s="244" t="s">
        <v>12021</v>
      </c>
      <c r="AX1541" s="245">
        <v>230007.42</v>
      </c>
      <c r="AZ1541" s="230" t="s">
        <v>11417</v>
      </c>
      <c r="BA1541" s="231">
        <v>10327</v>
      </c>
      <c r="BC1541" s="209" t="s">
        <v>7370</v>
      </c>
      <c r="BD1541" s="210">
        <v>84550.38</v>
      </c>
    </row>
    <row r="1542" spans="5:56" x14ac:dyDescent="0.55000000000000004">
      <c r="E1542" s="282" t="s">
        <v>51114</v>
      </c>
      <c r="F1542" s="282"/>
      <c r="G1542" s="283">
        <v>874.33</v>
      </c>
      <c r="I1542" s="242" t="s">
        <v>5822</v>
      </c>
      <c r="J1542" s="242"/>
      <c r="K1542" s="243">
        <v>426398.23</v>
      </c>
      <c r="M1542" s="224" t="s">
        <v>4987</v>
      </c>
      <c r="N1542" s="224"/>
      <c r="O1542" s="225">
        <v>7317</v>
      </c>
      <c r="Q1542" s="203" t="s">
        <v>4070</v>
      </c>
      <c r="R1542" s="203"/>
      <c r="S1542" s="204">
        <v>221</v>
      </c>
      <c r="Y1542" t="s">
        <v>63099</v>
      </c>
      <c r="Z1542" s="284">
        <v>12215.43</v>
      </c>
      <c r="AB1542" s="276" t="s">
        <v>67113</v>
      </c>
      <c r="AC1542" s="277">
        <v>2753.6</v>
      </c>
      <c r="AE1542" s="246" t="s">
        <v>34604</v>
      </c>
      <c r="AF1542" s="247">
        <v>423035.09</v>
      </c>
      <c r="AH1542" s="226" t="s">
        <v>44434</v>
      </c>
      <c r="AI1542" s="227">
        <v>30552.6</v>
      </c>
      <c r="AK1542" s="207" t="s">
        <v>16108</v>
      </c>
      <c r="AL1542" s="208">
        <v>7280.34</v>
      </c>
      <c r="AM1542" s="93"/>
      <c r="AN1542" s="199" t="s">
        <v>32180</v>
      </c>
      <c r="AO1542" s="200">
        <v>481753.2</v>
      </c>
      <c r="AT1542" s="272" t="s">
        <v>51404</v>
      </c>
      <c r="AU1542" s="273">
        <v>874.33</v>
      </c>
      <c r="AW1542" s="244" t="s">
        <v>12022</v>
      </c>
      <c r="AX1542" s="245">
        <v>426398.23</v>
      </c>
      <c r="AZ1542" s="230" t="s">
        <v>11418</v>
      </c>
      <c r="BA1542" s="231">
        <v>7317</v>
      </c>
      <c r="BC1542" s="209" t="s">
        <v>8321</v>
      </c>
      <c r="BD1542" s="210">
        <v>1519</v>
      </c>
    </row>
    <row r="1543" spans="5:56" x14ac:dyDescent="0.55000000000000004">
      <c r="E1543" s="282" t="s">
        <v>65765</v>
      </c>
      <c r="F1543" s="282"/>
      <c r="G1543" s="283">
        <v>359683.12</v>
      </c>
      <c r="I1543" s="242" t="s">
        <v>5823</v>
      </c>
      <c r="J1543" s="242"/>
      <c r="K1543" s="243">
        <v>19847828.850000001</v>
      </c>
      <c r="M1543" s="224" t="s">
        <v>4988</v>
      </c>
      <c r="N1543" s="224"/>
      <c r="O1543" s="225">
        <v>4132.2</v>
      </c>
      <c r="Q1543" s="203" t="s">
        <v>1855</v>
      </c>
      <c r="R1543" s="203"/>
      <c r="S1543" s="204">
        <v>2505.88</v>
      </c>
      <c r="Y1543" t="s">
        <v>58217</v>
      </c>
      <c r="Z1543" s="284">
        <v>55532.93</v>
      </c>
      <c r="AB1543" s="276" t="s">
        <v>61857</v>
      </c>
      <c r="AC1543" s="277">
        <v>932.71</v>
      </c>
      <c r="AE1543" s="246" t="s">
        <v>61186</v>
      </c>
      <c r="AF1543" s="247">
        <v>32700</v>
      </c>
      <c r="AH1543" s="226" t="s">
        <v>44435</v>
      </c>
      <c r="AI1543" s="227">
        <v>2327.4</v>
      </c>
      <c r="AK1543" s="207" t="s">
        <v>16109</v>
      </c>
      <c r="AL1543" s="208">
        <v>1155</v>
      </c>
      <c r="AM1543" s="93"/>
      <c r="AN1543" s="199" t="s">
        <v>32181</v>
      </c>
      <c r="AO1543" s="200">
        <v>10706</v>
      </c>
      <c r="AT1543" s="272" t="s">
        <v>51405</v>
      </c>
      <c r="AU1543" s="273">
        <v>359683.12</v>
      </c>
      <c r="AW1543" s="244" t="s">
        <v>12023</v>
      </c>
      <c r="AX1543" s="245">
        <v>19847828.850000001</v>
      </c>
      <c r="AZ1543" s="230" t="s">
        <v>11419</v>
      </c>
      <c r="BA1543" s="231">
        <v>4132.2</v>
      </c>
      <c r="BC1543" s="209" t="s">
        <v>8962</v>
      </c>
      <c r="BD1543" s="210">
        <v>9846</v>
      </c>
    </row>
    <row r="1544" spans="5:56" x14ac:dyDescent="0.55000000000000004">
      <c r="E1544" s="282" t="s">
        <v>51115</v>
      </c>
      <c r="F1544" s="282"/>
      <c r="G1544" s="283">
        <v>5590.34</v>
      </c>
      <c r="I1544" s="242" t="s">
        <v>5824</v>
      </c>
      <c r="J1544" s="242"/>
      <c r="K1544" s="243">
        <v>255519.64</v>
      </c>
      <c r="M1544" s="224" t="s">
        <v>4989</v>
      </c>
      <c r="N1544" s="224"/>
      <c r="O1544" s="225">
        <v>4530</v>
      </c>
      <c r="Q1544" s="203" t="s">
        <v>1856</v>
      </c>
      <c r="R1544" s="203"/>
      <c r="S1544" s="204">
        <v>48627.3</v>
      </c>
      <c r="Y1544" t="s">
        <v>71370</v>
      </c>
      <c r="Z1544" s="284">
        <v>49401.9</v>
      </c>
      <c r="AB1544" s="276" t="s">
        <v>61858</v>
      </c>
      <c r="AC1544" s="277">
        <v>2959.83</v>
      </c>
      <c r="AE1544" s="246" t="s">
        <v>38887</v>
      </c>
      <c r="AF1544" s="247">
        <v>27343</v>
      </c>
      <c r="AH1544" s="226" t="s">
        <v>44436</v>
      </c>
      <c r="AI1544" s="227">
        <v>209000</v>
      </c>
      <c r="AK1544" s="207" t="s">
        <v>16110</v>
      </c>
      <c r="AL1544" s="208">
        <v>348</v>
      </c>
      <c r="AM1544" s="93"/>
      <c r="AN1544" s="199" t="s">
        <v>21334</v>
      </c>
      <c r="AO1544" s="200">
        <v>10706</v>
      </c>
      <c r="AT1544" s="272" t="s">
        <v>51406</v>
      </c>
      <c r="AU1544" s="273">
        <v>5590.34</v>
      </c>
      <c r="AW1544" s="244" t="s">
        <v>12024</v>
      </c>
      <c r="AX1544" s="245">
        <v>255519.64</v>
      </c>
      <c r="AZ1544" s="230" t="s">
        <v>11420</v>
      </c>
      <c r="BA1544" s="231">
        <v>4530</v>
      </c>
      <c r="BC1544" s="209" t="s">
        <v>9293</v>
      </c>
      <c r="BD1544" s="210">
        <v>210187.09</v>
      </c>
    </row>
    <row r="1545" spans="5:56" x14ac:dyDescent="0.55000000000000004">
      <c r="E1545" s="282" t="s">
        <v>65766</v>
      </c>
      <c r="F1545" s="282"/>
      <c r="G1545" s="283">
        <v>2351.17</v>
      </c>
      <c r="I1545" s="242" t="s">
        <v>5825</v>
      </c>
      <c r="J1545" s="242"/>
      <c r="K1545" s="243">
        <v>46399.27</v>
      </c>
      <c r="M1545" s="224" t="s">
        <v>4991</v>
      </c>
      <c r="N1545" s="224"/>
      <c r="O1545" s="225">
        <v>930</v>
      </c>
      <c r="Q1545" s="203" t="s">
        <v>1857</v>
      </c>
      <c r="R1545" s="203"/>
      <c r="S1545" s="204">
        <v>117378.03</v>
      </c>
      <c r="Y1545" t="s">
        <v>67361</v>
      </c>
      <c r="Z1545" s="284">
        <v>17674.8</v>
      </c>
      <c r="AB1545" s="276" t="s">
        <v>61859</v>
      </c>
      <c r="AC1545" s="277">
        <v>2814.13</v>
      </c>
      <c r="AE1545" s="246" t="s">
        <v>54839</v>
      </c>
      <c r="AF1545" s="247">
        <v>5004.3</v>
      </c>
      <c r="AH1545" s="226" t="s">
        <v>44437</v>
      </c>
      <c r="AI1545" s="227">
        <v>15988.57</v>
      </c>
      <c r="AK1545" s="207" t="s">
        <v>16111</v>
      </c>
      <c r="AL1545" s="208">
        <v>3485</v>
      </c>
      <c r="AM1545" s="93"/>
      <c r="AN1545" s="199" t="s">
        <v>32182</v>
      </c>
      <c r="AO1545" s="200">
        <v>13008.93</v>
      </c>
      <c r="AT1545" s="272" t="s">
        <v>66304</v>
      </c>
      <c r="AU1545" s="273">
        <v>2351.17</v>
      </c>
      <c r="AW1545" s="244" t="s">
        <v>12025</v>
      </c>
      <c r="AX1545" s="245">
        <v>46399.27</v>
      </c>
      <c r="AZ1545" s="230" t="s">
        <v>11422</v>
      </c>
      <c r="BA1545" s="231">
        <v>930</v>
      </c>
      <c r="BC1545" s="209" t="s">
        <v>9854</v>
      </c>
      <c r="BD1545" s="210">
        <v>341626.05</v>
      </c>
    </row>
    <row r="1546" spans="5:56" x14ac:dyDescent="0.55000000000000004">
      <c r="E1546" s="282" t="s">
        <v>51116</v>
      </c>
      <c r="F1546" s="282"/>
      <c r="G1546" s="283">
        <v>128021.95</v>
      </c>
      <c r="I1546" s="242" t="s">
        <v>5826</v>
      </c>
      <c r="J1546" s="242"/>
      <c r="K1546" s="243">
        <v>14842.78</v>
      </c>
      <c r="M1546" s="224" t="s">
        <v>4841</v>
      </c>
      <c r="N1546" s="224"/>
      <c r="O1546" s="225">
        <v>27651.96</v>
      </c>
      <c r="Q1546" s="203" t="s">
        <v>1858</v>
      </c>
      <c r="R1546" s="203"/>
      <c r="S1546" s="204">
        <v>82909.5</v>
      </c>
      <c r="Y1546" t="s">
        <v>44690</v>
      </c>
      <c r="Z1546" s="284">
        <v>1415.86</v>
      </c>
      <c r="AB1546" s="276" t="s">
        <v>67114</v>
      </c>
      <c r="AC1546" s="277">
        <v>6118.57</v>
      </c>
      <c r="AE1546" s="246" t="s">
        <v>54840</v>
      </c>
      <c r="AF1546" s="247">
        <v>19770</v>
      </c>
      <c r="AH1546" s="226" t="s">
        <v>16049</v>
      </c>
      <c r="AI1546" s="227">
        <v>4</v>
      </c>
      <c r="AK1546" s="207" t="s">
        <v>16112</v>
      </c>
      <c r="AL1546" s="208">
        <v>1881</v>
      </c>
      <c r="AM1546" s="93"/>
      <c r="AN1546" s="199" t="s">
        <v>32183</v>
      </c>
      <c r="AO1546" s="200">
        <v>78604.490000000005</v>
      </c>
      <c r="AT1546" s="272" t="s">
        <v>51407</v>
      </c>
      <c r="AU1546" s="273">
        <v>128021.95</v>
      </c>
      <c r="AW1546" s="244" t="s">
        <v>12026</v>
      </c>
      <c r="AX1546" s="245">
        <v>14842.78</v>
      </c>
      <c r="AZ1546" s="230" t="s">
        <v>11445</v>
      </c>
      <c r="BA1546" s="231">
        <v>27651.96</v>
      </c>
      <c r="BC1546" s="209" t="s">
        <v>6702</v>
      </c>
      <c r="BD1546" s="210">
        <v>10117.64</v>
      </c>
    </row>
    <row r="1547" spans="5:56" x14ac:dyDescent="0.55000000000000004">
      <c r="E1547" s="282" t="s">
        <v>51117</v>
      </c>
      <c r="F1547" s="282"/>
      <c r="G1547" s="283">
        <v>137877.95000000001</v>
      </c>
      <c r="I1547" s="242" t="s">
        <v>5827</v>
      </c>
      <c r="J1547" s="242"/>
      <c r="K1547" s="243">
        <v>8733046.4299999997</v>
      </c>
      <c r="M1547" s="224" t="s">
        <v>4995</v>
      </c>
      <c r="N1547" s="224"/>
      <c r="O1547" s="225">
        <v>4197.76</v>
      </c>
      <c r="Q1547" s="203" t="s">
        <v>1859</v>
      </c>
      <c r="R1547" s="203"/>
      <c r="S1547" s="204">
        <v>165.99</v>
      </c>
      <c r="Y1547" t="s">
        <v>39038</v>
      </c>
      <c r="Z1547" s="284">
        <v>25035</v>
      </c>
      <c r="AB1547" s="276" t="s">
        <v>67115</v>
      </c>
      <c r="AC1547" s="277">
        <v>-150.83000000000001</v>
      </c>
      <c r="AE1547" s="246" t="s">
        <v>54841</v>
      </c>
      <c r="AF1547" s="247">
        <v>113</v>
      </c>
      <c r="AH1547" s="226" t="s">
        <v>38877</v>
      </c>
      <c r="AI1547" s="227">
        <v>6060</v>
      </c>
      <c r="AK1547" s="207" t="s">
        <v>16113</v>
      </c>
      <c r="AL1547" s="208">
        <v>1685</v>
      </c>
      <c r="AM1547" s="93"/>
      <c r="AN1547" s="199" t="s">
        <v>32184</v>
      </c>
      <c r="AO1547" s="200">
        <v>68923.710000000006</v>
      </c>
      <c r="AT1547" s="272" t="s">
        <v>51408</v>
      </c>
      <c r="AU1547" s="273">
        <v>137877.95000000001</v>
      </c>
      <c r="AW1547" s="244" t="s">
        <v>12027</v>
      </c>
      <c r="AX1547" s="245">
        <v>8733046.4299999997</v>
      </c>
      <c r="AZ1547" s="230" t="s">
        <v>11425</v>
      </c>
      <c r="BA1547" s="231">
        <v>4197.76</v>
      </c>
      <c r="BC1547" s="209" t="s">
        <v>7371</v>
      </c>
      <c r="BD1547" s="210">
        <v>47132.26</v>
      </c>
    </row>
    <row r="1548" spans="5:56" x14ac:dyDescent="0.55000000000000004">
      <c r="E1548" s="282" t="s">
        <v>65767</v>
      </c>
      <c r="F1548" s="282"/>
      <c r="G1548" s="283">
        <v>30624</v>
      </c>
      <c r="I1548" s="242" t="s">
        <v>5828</v>
      </c>
      <c r="J1548" s="242"/>
      <c r="K1548" s="243">
        <v>30647.63</v>
      </c>
      <c r="M1548" s="224" t="s">
        <v>4996</v>
      </c>
      <c r="N1548" s="224"/>
      <c r="O1548" s="225">
        <v>5495</v>
      </c>
      <c r="Q1548" s="203" t="s">
        <v>1860</v>
      </c>
      <c r="R1548" s="203"/>
      <c r="S1548" s="204">
        <v>934</v>
      </c>
      <c r="Y1548" t="s">
        <v>71371</v>
      </c>
      <c r="Z1548" s="284">
        <v>2215.2600000000002</v>
      </c>
      <c r="AB1548" s="276" t="s">
        <v>67116</v>
      </c>
      <c r="AC1548" s="277">
        <v>5609.17</v>
      </c>
      <c r="AE1548" s="246" t="s">
        <v>54842</v>
      </c>
      <c r="AF1548" s="247">
        <v>9186.51</v>
      </c>
      <c r="AH1548" s="226" t="s">
        <v>33153</v>
      </c>
      <c r="AI1548" s="227">
        <v>81921.039999999994</v>
      </c>
      <c r="AK1548" s="207" t="s">
        <v>16114</v>
      </c>
      <c r="AL1548" s="208">
        <v>128.88</v>
      </c>
      <c r="AM1548" s="93"/>
      <c r="AN1548" s="199" t="s">
        <v>32185</v>
      </c>
      <c r="AO1548" s="200">
        <v>12284.97</v>
      </c>
      <c r="AT1548" s="272" t="s">
        <v>66305</v>
      </c>
      <c r="AU1548" s="273">
        <v>30624</v>
      </c>
      <c r="AW1548" s="244" t="s">
        <v>12028</v>
      </c>
      <c r="AX1548" s="245">
        <v>30647.63</v>
      </c>
      <c r="AZ1548" s="230" t="s">
        <v>11426</v>
      </c>
      <c r="BA1548" s="231">
        <v>5495</v>
      </c>
      <c r="BC1548" s="209" t="s">
        <v>7781</v>
      </c>
      <c r="BD1548" s="210">
        <v>2526.9</v>
      </c>
    </row>
    <row r="1549" spans="5:56" x14ac:dyDescent="0.55000000000000004">
      <c r="E1549" s="282" t="s">
        <v>65768</v>
      </c>
      <c r="F1549" s="282"/>
      <c r="G1549" s="283">
        <v>6825</v>
      </c>
      <c r="I1549" s="242" t="s">
        <v>5829</v>
      </c>
      <c r="J1549" s="242"/>
      <c r="K1549" s="243">
        <v>199783.92</v>
      </c>
      <c r="M1549" s="224" t="s">
        <v>4997</v>
      </c>
      <c r="N1549" s="224"/>
      <c r="O1549" s="225">
        <v>3564</v>
      </c>
      <c r="Q1549" s="203" t="s">
        <v>1861</v>
      </c>
      <c r="R1549" s="203"/>
      <c r="S1549" s="204">
        <v>357</v>
      </c>
      <c r="Y1549" t="s">
        <v>58498</v>
      </c>
      <c r="Z1549" s="284">
        <v>436000</v>
      </c>
      <c r="AB1549" s="276" t="s">
        <v>55877</v>
      </c>
      <c r="AC1549" s="277">
        <v>2536.2199999999998</v>
      </c>
      <c r="AE1549" s="246" t="s">
        <v>54843</v>
      </c>
      <c r="AF1549" s="247">
        <v>2606.6999999999998</v>
      </c>
      <c r="AH1549" s="226" t="s">
        <v>33154</v>
      </c>
      <c r="AI1549" s="227">
        <v>6266.96</v>
      </c>
      <c r="AK1549" s="207" t="s">
        <v>16115</v>
      </c>
      <c r="AL1549" s="208">
        <v>1351.75</v>
      </c>
      <c r="AM1549" s="93"/>
      <c r="AN1549" s="199" t="s">
        <v>32186</v>
      </c>
      <c r="AO1549" s="200">
        <v>30397.69</v>
      </c>
      <c r="AT1549" s="272" t="s">
        <v>66306</v>
      </c>
      <c r="AU1549" s="273">
        <v>6825</v>
      </c>
      <c r="AW1549" s="244" t="s">
        <v>12029</v>
      </c>
      <c r="AX1549" s="245">
        <v>199783.92</v>
      </c>
      <c r="AZ1549" s="230" t="s">
        <v>11427</v>
      </c>
      <c r="BA1549" s="231">
        <v>3564</v>
      </c>
      <c r="BC1549" s="209" t="s">
        <v>8322</v>
      </c>
      <c r="BD1549" s="210">
        <v>8012.45</v>
      </c>
    </row>
    <row r="1550" spans="5:56" x14ac:dyDescent="0.55000000000000004">
      <c r="E1550" s="282" t="s">
        <v>49552</v>
      </c>
      <c r="F1550" s="282"/>
      <c r="G1550" s="283">
        <v>81802.460000000006</v>
      </c>
      <c r="I1550" s="242" t="s">
        <v>5830</v>
      </c>
      <c r="J1550" s="242"/>
      <c r="K1550" s="243">
        <v>55142398.07</v>
      </c>
      <c r="M1550" s="224" t="s">
        <v>4998</v>
      </c>
      <c r="N1550" s="224"/>
      <c r="O1550" s="225">
        <v>7903</v>
      </c>
      <c r="Q1550" s="203" t="s">
        <v>1862</v>
      </c>
      <c r="R1550" s="203"/>
      <c r="S1550" s="204">
        <v>18190.02</v>
      </c>
      <c r="Y1550" t="s">
        <v>48802</v>
      </c>
      <c r="Z1550" s="284">
        <v>4666.68</v>
      </c>
      <c r="AB1550" s="276" t="s">
        <v>67117</v>
      </c>
      <c r="AC1550" s="277">
        <v>5250.2</v>
      </c>
      <c r="AE1550" s="246" t="s">
        <v>54844</v>
      </c>
      <c r="AF1550" s="247">
        <v>6655.32</v>
      </c>
      <c r="AH1550" s="226" t="s">
        <v>33155</v>
      </c>
      <c r="AI1550" s="227">
        <v>29811</v>
      </c>
      <c r="AK1550" s="207" t="s">
        <v>16116</v>
      </c>
      <c r="AL1550" s="208">
        <v>1188.3699999999999</v>
      </c>
      <c r="AM1550" s="93"/>
      <c r="AN1550" s="199" t="s">
        <v>32187</v>
      </c>
      <c r="AO1550" s="200">
        <v>20000.57</v>
      </c>
      <c r="AT1550" s="272" t="s">
        <v>49543</v>
      </c>
      <c r="AU1550" s="273">
        <v>81802.460000000006</v>
      </c>
      <c r="AW1550" s="244" t="s">
        <v>12030</v>
      </c>
      <c r="AX1550" s="245">
        <v>55142398.07</v>
      </c>
      <c r="AZ1550" s="230" t="s">
        <v>11428</v>
      </c>
      <c r="BA1550" s="231">
        <v>7903</v>
      </c>
      <c r="BC1550" s="209" t="s">
        <v>8709</v>
      </c>
      <c r="BD1550" s="210">
        <v>2000</v>
      </c>
    </row>
    <row r="1551" spans="5:56" x14ac:dyDescent="0.55000000000000004">
      <c r="E1551" s="282" t="s">
        <v>56927</v>
      </c>
      <c r="F1551" s="282"/>
      <c r="G1551" s="283">
        <v>13492.68</v>
      </c>
      <c r="I1551" s="242" t="s">
        <v>5831</v>
      </c>
      <c r="J1551" s="242"/>
      <c r="K1551" s="243">
        <v>45484.18</v>
      </c>
      <c r="M1551" s="224" t="s">
        <v>4842</v>
      </c>
      <c r="N1551" s="224"/>
      <c r="O1551" s="225">
        <v>7099.69</v>
      </c>
      <c r="Q1551" s="203" t="s">
        <v>1863</v>
      </c>
      <c r="R1551" s="203"/>
      <c r="S1551" s="204">
        <v>155330</v>
      </c>
      <c r="Y1551" t="s">
        <v>39040</v>
      </c>
      <c r="Z1551" s="284">
        <v>10000</v>
      </c>
      <c r="AB1551" s="276" t="s">
        <v>67118</v>
      </c>
      <c r="AC1551" s="277">
        <v>632.70000000000005</v>
      </c>
      <c r="AE1551" s="246" t="s">
        <v>63994</v>
      </c>
      <c r="AF1551" s="247">
        <v>580.25</v>
      </c>
      <c r="AH1551" s="226" t="s">
        <v>49662</v>
      </c>
      <c r="AI1551" s="227">
        <v>70422.67</v>
      </c>
      <c r="AK1551" s="207" t="s">
        <v>16117</v>
      </c>
      <c r="AL1551" s="208">
        <v>2000</v>
      </c>
      <c r="AM1551" s="93"/>
      <c r="AN1551" s="199" t="s">
        <v>32188</v>
      </c>
      <c r="AO1551" s="200">
        <v>29155.64</v>
      </c>
      <c r="AT1551" s="272" t="s">
        <v>56927</v>
      </c>
      <c r="AU1551" s="273">
        <v>13492.68</v>
      </c>
      <c r="AW1551" s="244" t="s">
        <v>12031</v>
      </c>
      <c r="AX1551" s="245">
        <v>45484.18</v>
      </c>
      <c r="AZ1551" s="230" t="s">
        <v>11429</v>
      </c>
      <c r="BA1551" s="231">
        <v>7099.69</v>
      </c>
      <c r="BC1551" s="209" t="s">
        <v>8963</v>
      </c>
      <c r="BD1551" s="210">
        <v>5712.04</v>
      </c>
    </row>
    <row r="1552" spans="5:56" x14ac:dyDescent="0.55000000000000004">
      <c r="E1552" s="282" t="s">
        <v>56928</v>
      </c>
      <c r="F1552" s="282"/>
      <c r="G1552" s="283">
        <v>35831.9</v>
      </c>
      <c r="I1552" s="242" t="s">
        <v>5832</v>
      </c>
      <c r="J1552" s="242"/>
      <c r="K1552" s="243">
        <v>66336.460000000006</v>
      </c>
      <c r="M1552" s="224" t="s">
        <v>4999</v>
      </c>
      <c r="N1552" s="224"/>
      <c r="O1552" s="225">
        <v>1803</v>
      </c>
      <c r="Q1552" s="203" t="s">
        <v>1864</v>
      </c>
      <c r="R1552" s="203"/>
      <c r="S1552" s="204">
        <v>1628</v>
      </c>
      <c r="Y1552" t="s">
        <v>39041</v>
      </c>
      <c r="Z1552" s="284">
        <v>214150</v>
      </c>
      <c r="AB1552" s="276" t="s">
        <v>58442</v>
      </c>
      <c r="AC1552" s="277">
        <v>200.74</v>
      </c>
      <c r="AE1552" s="246" t="s">
        <v>63620</v>
      </c>
      <c r="AF1552" s="247">
        <v>2497.13</v>
      </c>
      <c r="AH1552" s="226" t="s">
        <v>49663</v>
      </c>
      <c r="AI1552" s="227">
        <v>5387.33</v>
      </c>
      <c r="AK1552" s="207" t="s">
        <v>16118</v>
      </c>
      <c r="AL1552" s="208">
        <v>1641</v>
      </c>
      <c r="AM1552" s="93"/>
      <c r="AN1552" s="199" t="s">
        <v>21421</v>
      </c>
      <c r="AO1552" s="200">
        <v>13008.93</v>
      </c>
      <c r="AT1552" s="272" t="s">
        <v>57044</v>
      </c>
      <c r="AU1552" s="273">
        <v>35831.9</v>
      </c>
      <c r="AW1552" s="244" t="s">
        <v>12032</v>
      </c>
      <c r="AX1552" s="245">
        <v>66336.460000000006</v>
      </c>
      <c r="AZ1552" s="230" t="s">
        <v>11430</v>
      </c>
      <c r="BA1552" s="231">
        <v>1803</v>
      </c>
      <c r="BC1552" s="209" t="s">
        <v>9294</v>
      </c>
      <c r="BD1552" s="210">
        <v>587.14</v>
      </c>
    </row>
    <row r="1553" spans="5:56" x14ac:dyDescent="0.55000000000000004">
      <c r="E1553" s="282" t="s">
        <v>56930</v>
      </c>
      <c r="F1553" s="282"/>
      <c r="G1553" s="283">
        <v>551.73</v>
      </c>
      <c r="I1553" s="242" t="s">
        <v>5833</v>
      </c>
      <c r="J1553" s="242"/>
      <c r="K1553" s="243">
        <v>314091.31</v>
      </c>
      <c r="M1553" s="224" t="s">
        <v>5004</v>
      </c>
      <c r="N1553" s="224"/>
      <c r="O1553" s="225">
        <v>871.97</v>
      </c>
      <c r="Q1553" s="203" t="s">
        <v>1865</v>
      </c>
      <c r="R1553" s="203"/>
      <c r="S1553" s="204">
        <v>117029</v>
      </c>
      <c r="Y1553" t="s">
        <v>64160</v>
      </c>
      <c r="Z1553" s="284">
        <v>29700</v>
      </c>
      <c r="AB1553" s="276" t="s">
        <v>60241</v>
      </c>
      <c r="AC1553" s="277">
        <v>8351.52</v>
      </c>
      <c r="AE1553" s="246" t="s">
        <v>63995</v>
      </c>
      <c r="AF1553" s="247">
        <v>8226.08</v>
      </c>
      <c r="AH1553" s="226" t="s">
        <v>40130</v>
      </c>
      <c r="AI1553" s="227">
        <v>7435</v>
      </c>
      <c r="AK1553" s="207" t="s">
        <v>16119</v>
      </c>
      <c r="AL1553" s="208">
        <v>16222.14</v>
      </c>
      <c r="AM1553" s="93"/>
      <c r="AN1553" s="199" t="s">
        <v>32189</v>
      </c>
      <c r="AO1553" s="200">
        <v>78604.490000000005</v>
      </c>
      <c r="AT1553" s="272" t="s">
        <v>57046</v>
      </c>
      <c r="AU1553" s="273">
        <v>551.73</v>
      </c>
      <c r="AW1553" s="244" t="s">
        <v>12033</v>
      </c>
      <c r="AX1553" s="245">
        <v>314091.31</v>
      </c>
      <c r="AZ1553" s="230" t="s">
        <v>11431</v>
      </c>
      <c r="BA1553" s="231">
        <v>871.97</v>
      </c>
      <c r="BC1553" s="209" t="s">
        <v>10626</v>
      </c>
      <c r="BD1553" s="210">
        <v>5596</v>
      </c>
    </row>
    <row r="1554" spans="5:56" x14ac:dyDescent="0.55000000000000004">
      <c r="E1554" s="282" t="s">
        <v>46397</v>
      </c>
      <c r="F1554" s="282"/>
      <c r="G1554" s="283">
        <v>2030</v>
      </c>
      <c r="I1554" s="242" t="s">
        <v>5834</v>
      </c>
      <c r="J1554" s="242"/>
      <c r="K1554" s="243">
        <v>86458.02</v>
      </c>
      <c r="M1554" s="224" t="s">
        <v>4843</v>
      </c>
      <c r="N1554" s="224"/>
      <c r="O1554" s="225">
        <v>53001</v>
      </c>
      <c r="Q1554" s="203" t="s">
        <v>1866</v>
      </c>
      <c r="R1554" s="203"/>
      <c r="S1554" s="204">
        <v>114811</v>
      </c>
      <c r="Y1554" t="s">
        <v>39042</v>
      </c>
      <c r="Z1554" s="284">
        <v>56994.36</v>
      </c>
      <c r="AB1554" s="276" t="s">
        <v>60242</v>
      </c>
      <c r="AC1554" s="277">
        <v>638.92999999999995</v>
      </c>
      <c r="AE1554" s="246" t="s">
        <v>63046</v>
      </c>
      <c r="AF1554" s="247">
        <v>3817</v>
      </c>
      <c r="AH1554" s="226" t="s">
        <v>33156</v>
      </c>
      <c r="AI1554" s="227">
        <v>32754</v>
      </c>
      <c r="AK1554" s="207" t="s">
        <v>16120</v>
      </c>
      <c r="AL1554" s="208">
        <v>1139.1099999999999</v>
      </c>
      <c r="AM1554" s="93"/>
      <c r="AN1554" s="199" t="s">
        <v>21422</v>
      </c>
      <c r="AO1554" s="200">
        <v>68923.710000000006</v>
      </c>
      <c r="AT1554" s="272" t="s">
        <v>46501</v>
      </c>
      <c r="AU1554" s="273">
        <v>2030</v>
      </c>
      <c r="AW1554" s="244" t="s">
        <v>12034</v>
      </c>
      <c r="AX1554" s="245">
        <v>86458.02</v>
      </c>
      <c r="AZ1554" s="230" t="s">
        <v>11432</v>
      </c>
      <c r="BA1554" s="231">
        <v>53001</v>
      </c>
      <c r="BC1554" s="209" t="s">
        <v>11293</v>
      </c>
      <c r="BD1554" s="210">
        <v>581.91</v>
      </c>
    </row>
    <row r="1555" spans="5:56" x14ac:dyDescent="0.55000000000000004">
      <c r="E1555" s="282" t="s">
        <v>46398</v>
      </c>
      <c r="F1555" s="282"/>
      <c r="G1555" s="283">
        <v>12203</v>
      </c>
      <c r="I1555" s="242" t="s">
        <v>5835</v>
      </c>
      <c r="J1555" s="242"/>
      <c r="K1555" s="243">
        <v>30019.11</v>
      </c>
      <c r="M1555" s="224" t="s">
        <v>3669</v>
      </c>
      <c r="N1555" s="224"/>
      <c r="O1555" s="225">
        <v>124069.82</v>
      </c>
      <c r="Q1555" s="203" t="s">
        <v>1867</v>
      </c>
      <c r="R1555" s="203"/>
      <c r="S1555" s="204">
        <v>4502</v>
      </c>
      <c r="Y1555" t="s">
        <v>39043</v>
      </c>
      <c r="Z1555" s="284">
        <v>74483.66</v>
      </c>
      <c r="AB1555" s="276" t="s">
        <v>60243</v>
      </c>
      <c r="AC1555" s="277">
        <v>1915.86</v>
      </c>
      <c r="AE1555" s="246" t="s">
        <v>63875</v>
      </c>
      <c r="AF1555" s="247">
        <v>834.9</v>
      </c>
      <c r="AH1555" s="226" t="s">
        <v>47803</v>
      </c>
      <c r="AI1555" s="227">
        <v>6300</v>
      </c>
      <c r="AK1555" s="207" t="s">
        <v>16121</v>
      </c>
      <c r="AL1555" s="208">
        <v>2157.92</v>
      </c>
      <c r="AM1555" s="93"/>
      <c r="AN1555" s="199" t="s">
        <v>21428</v>
      </c>
      <c r="AO1555" s="200">
        <v>12284.97</v>
      </c>
      <c r="AT1555" s="272" t="s">
        <v>46502</v>
      </c>
      <c r="AU1555" s="273">
        <v>12203</v>
      </c>
      <c r="AW1555" s="244" t="s">
        <v>12035</v>
      </c>
      <c r="AX1555" s="245">
        <v>30019.11</v>
      </c>
      <c r="AZ1555" s="230" t="s">
        <v>9737</v>
      </c>
      <c r="BA1555" s="231">
        <v>124069.82</v>
      </c>
      <c r="BC1555" s="209" t="s">
        <v>11550</v>
      </c>
      <c r="BD1555" s="210">
        <v>27202.83</v>
      </c>
    </row>
    <row r="1556" spans="5:56" x14ac:dyDescent="0.55000000000000004">
      <c r="E1556" s="282" t="s">
        <v>65770</v>
      </c>
      <c r="F1556" s="282"/>
      <c r="G1556" s="283">
        <v>53997</v>
      </c>
      <c r="I1556" s="242" t="s">
        <v>5837</v>
      </c>
      <c r="J1556" s="242"/>
      <c r="K1556" s="243">
        <v>77540.02</v>
      </c>
      <c r="M1556" s="224" t="s">
        <v>5001</v>
      </c>
      <c r="N1556" s="224"/>
      <c r="O1556" s="225">
        <v>3807</v>
      </c>
      <c r="Q1556" s="203" t="s">
        <v>1868</v>
      </c>
      <c r="R1556" s="203"/>
      <c r="S1556" s="204">
        <v>1187</v>
      </c>
      <c r="Y1556" t="s">
        <v>39044</v>
      </c>
      <c r="Z1556" s="284">
        <v>8131.19</v>
      </c>
      <c r="AB1556" s="276" t="s">
        <v>67119</v>
      </c>
      <c r="AC1556" s="277">
        <v>100806</v>
      </c>
      <c r="AE1556" s="246" t="s">
        <v>54845</v>
      </c>
      <c r="AF1556" s="247">
        <v>45000</v>
      </c>
      <c r="AH1556" s="226" t="s">
        <v>49664</v>
      </c>
      <c r="AI1556" s="227">
        <v>94957.96</v>
      </c>
      <c r="AK1556" s="207" t="s">
        <v>16122</v>
      </c>
      <c r="AL1556" s="208">
        <v>165.08</v>
      </c>
      <c r="AM1556" s="93"/>
      <c r="AN1556" s="199" t="s">
        <v>21429</v>
      </c>
      <c r="AO1556" s="200">
        <v>30397.69</v>
      </c>
      <c r="AT1556" s="272" t="s">
        <v>65265</v>
      </c>
      <c r="AU1556" s="273">
        <v>53997</v>
      </c>
      <c r="AW1556" s="244" t="s">
        <v>12037</v>
      </c>
      <c r="AX1556" s="245">
        <v>77540.02</v>
      </c>
      <c r="AZ1556" s="230" t="s">
        <v>11434</v>
      </c>
      <c r="BA1556" s="231">
        <v>3807</v>
      </c>
      <c r="BC1556" s="209" t="s">
        <v>9855</v>
      </c>
      <c r="BD1556" s="210">
        <v>109469.17</v>
      </c>
    </row>
    <row r="1557" spans="5:56" x14ac:dyDescent="0.55000000000000004">
      <c r="E1557" s="282" t="s">
        <v>46399</v>
      </c>
      <c r="F1557" s="282"/>
      <c r="G1557" s="283">
        <v>2485.5</v>
      </c>
      <c r="I1557" s="242" t="s">
        <v>5844</v>
      </c>
      <c r="J1557" s="242"/>
      <c r="K1557" s="243">
        <v>1929396.83</v>
      </c>
      <c r="M1557" s="224" t="s">
        <v>5002</v>
      </c>
      <c r="N1557" s="224"/>
      <c r="O1557" s="225">
        <v>10487.8</v>
      </c>
      <c r="Q1557" s="203" t="s">
        <v>1869</v>
      </c>
      <c r="R1557" s="203"/>
      <c r="S1557" s="204">
        <v>11639</v>
      </c>
      <c r="Y1557" t="s">
        <v>40212</v>
      </c>
      <c r="Z1557" s="284">
        <v>340309.69</v>
      </c>
      <c r="AB1557" s="276" t="s">
        <v>38918</v>
      </c>
      <c r="AC1557" s="277">
        <v>611567.61</v>
      </c>
      <c r="AE1557" s="246" t="s">
        <v>54846</v>
      </c>
      <c r="AF1557" s="247">
        <v>3000</v>
      </c>
      <c r="AH1557" s="226" t="s">
        <v>49665</v>
      </c>
      <c r="AI1557" s="227">
        <v>15451</v>
      </c>
      <c r="AK1557" s="207" t="s">
        <v>16123</v>
      </c>
      <c r="AL1557" s="208">
        <v>10325.92</v>
      </c>
      <c r="AM1557" s="93"/>
      <c r="AN1557" s="199" t="s">
        <v>21434</v>
      </c>
      <c r="AO1557" s="200">
        <v>20000.57</v>
      </c>
      <c r="AT1557" s="272" t="s">
        <v>46503</v>
      </c>
      <c r="AU1557" s="273">
        <v>2485.5</v>
      </c>
      <c r="AW1557" s="244" t="s">
        <v>12044</v>
      </c>
      <c r="AX1557" s="245">
        <v>1929396.83</v>
      </c>
      <c r="AZ1557" s="230" t="s">
        <v>11435</v>
      </c>
      <c r="BA1557" s="231">
        <v>10487.8</v>
      </c>
      <c r="BC1557" s="209" t="s">
        <v>7110</v>
      </c>
      <c r="BD1557" s="210">
        <v>3269.99</v>
      </c>
    </row>
    <row r="1558" spans="5:56" x14ac:dyDescent="0.55000000000000004">
      <c r="E1558" s="282" t="s">
        <v>65772</v>
      </c>
      <c r="F1558" s="282"/>
      <c r="G1558" s="283">
        <v>5458.34</v>
      </c>
      <c r="I1558" s="242" t="s">
        <v>5845</v>
      </c>
      <c r="J1558" s="242"/>
      <c r="K1558" s="243">
        <v>49855.78</v>
      </c>
      <c r="M1558" s="224" t="s">
        <v>4844</v>
      </c>
      <c r="N1558" s="224"/>
      <c r="O1558" s="225">
        <v>122391.98</v>
      </c>
      <c r="Q1558" s="203" t="s">
        <v>1870</v>
      </c>
      <c r="R1558" s="203"/>
      <c r="S1558" s="204">
        <v>34341.82</v>
      </c>
      <c r="Y1558" t="s">
        <v>39045</v>
      </c>
      <c r="Z1558" s="284">
        <v>13281.8</v>
      </c>
      <c r="AB1558" s="276" t="s">
        <v>16967</v>
      </c>
      <c r="AC1558" s="277">
        <v>27118.68</v>
      </c>
      <c r="AE1558" s="246" t="s">
        <v>54847</v>
      </c>
      <c r="AF1558" s="247">
        <v>412.33</v>
      </c>
      <c r="AH1558" s="226" t="s">
        <v>49666</v>
      </c>
      <c r="AI1558" s="227">
        <v>7995.09</v>
      </c>
      <c r="AK1558" s="207" t="s">
        <v>16124</v>
      </c>
      <c r="AL1558" s="208">
        <v>16222.14</v>
      </c>
      <c r="AM1558" s="93"/>
      <c r="AN1558" s="199" t="s">
        <v>21439</v>
      </c>
      <c r="AO1558" s="200">
        <v>29155.64</v>
      </c>
      <c r="AT1558" s="272" t="s">
        <v>46504</v>
      </c>
      <c r="AU1558" s="273">
        <v>5458.34</v>
      </c>
      <c r="AW1558" s="244" t="s">
        <v>12045</v>
      </c>
      <c r="AX1558" s="245">
        <v>49855.78</v>
      </c>
      <c r="AZ1558" s="230" t="s">
        <v>11436</v>
      </c>
      <c r="BA1558" s="231">
        <v>122391.98</v>
      </c>
      <c r="BC1558" s="209" t="s">
        <v>7372</v>
      </c>
      <c r="BD1558" s="210">
        <v>8561.52</v>
      </c>
    </row>
    <row r="1559" spans="5:56" x14ac:dyDescent="0.55000000000000004">
      <c r="E1559" s="282" t="s">
        <v>46400</v>
      </c>
      <c r="F1559" s="282"/>
      <c r="G1559" s="283">
        <v>9226</v>
      </c>
      <c r="I1559" s="242" t="s">
        <v>5838</v>
      </c>
      <c r="J1559" s="242"/>
      <c r="K1559" s="243">
        <v>751678.2</v>
      </c>
      <c r="M1559" s="224" t="s">
        <v>4845</v>
      </c>
      <c r="N1559" s="224"/>
      <c r="O1559" s="225">
        <v>95838.73</v>
      </c>
      <c r="Q1559" s="203" t="s">
        <v>1871</v>
      </c>
      <c r="R1559" s="203"/>
      <c r="S1559" s="204">
        <v>3993</v>
      </c>
      <c r="Y1559" t="s">
        <v>71372</v>
      </c>
      <c r="Z1559" s="284">
        <v>2999.69</v>
      </c>
      <c r="AB1559" s="276" t="s">
        <v>67120</v>
      </c>
      <c r="AC1559" s="277">
        <v>174200.47</v>
      </c>
      <c r="AE1559" s="246" t="s">
        <v>54848</v>
      </c>
      <c r="AF1559" s="247">
        <v>3703.47</v>
      </c>
      <c r="AH1559" s="226" t="s">
        <v>33157</v>
      </c>
      <c r="AI1559" s="227">
        <v>37229.089999999997</v>
      </c>
      <c r="AK1559" s="207" t="s">
        <v>16125</v>
      </c>
      <c r="AL1559" s="208">
        <v>2157.92</v>
      </c>
      <c r="AM1559" s="93"/>
      <c r="AN1559" s="199" t="s">
        <v>32190</v>
      </c>
      <c r="AO1559" s="200">
        <v>6860</v>
      </c>
      <c r="AT1559" s="272" t="s">
        <v>46505</v>
      </c>
      <c r="AU1559" s="273">
        <v>9226</v>
      </c>
      <c r="AW1559" s="244" t="s">
        <v>12038</v>
      </c>
      <c r="AX1559" s="245">
        <v>751678.2</v>
      </c>
      <c r="AZ1559" s="230" t="s">
        <v>11437</v>
      </c>
      <c r="BA1559" s="231">
        <v>95838.73</v>
      </c>
      <c r="BC1559" s="209" t="s">
        <v>7782</v>
      </c>
      <c r="BD1559" s="210">
        <v>1397</v>
      </c>
    </row>
    <row r="1560" spans="5:56" x14ac:dyDescent="0.55000000000000004">
      <c r="E1560" s="282" t="s">
        <v>46401</v>
      </c>
      <c r="F1560" s="282"/>
      <c r="G1560" s="283">
        <v>10411</v>
      </c>
      <c r="I1560" s="242" t="s">
        <v>5839</v>
      </c>
      <c r="J1560" s="242"/>
      <c r="K1560" s="243">
        <v>236010.23999999999</v>
      </c>
      <c r="M1560" s="224" t="s">
        <v>5003</v>
      </c>
      <c r="N1560" s="224"/>
      <c r="O1560" s="225">
        <v>11011.28</v>
      </c>
      <c r="Q1560" s="203" t="s">
        <v>1872</v>
      </c>
      <c r="R1560" s="203"/>
      <c r="S1560" s="204">
        <v>53393.68</v>
      </c>
      <c r="Y1560" t="s">
        <v>67362</v>
      </c>
      <c r="Z1560">
        <v>315.16000000000003</v>
      </c>
      <c r="AB1560" s="276" t="s">
        <v>46725</v>
      </c>
      <c r="AC1560" s="277">
        <v>6492</v>
      </c>
      <c r="AE1560" s="246" t="s">
        <v>54849</v>
      </c>
      <c r="AF1560" s="247">
        <v>11799.73</v>
      </c>
      <c r="AH1560" s="226" t="s">
        <v>47804</v>
      </c>
      <c r="AI1560" s="227">
        <v>4957.88</v>
      </c>
      <c r="AK1560" s="207" t="s">
        <v>16126</v>
      </c>
      <c r="AL1560" s="208">
        <v>2011.81</v>
      </c>
      <c r="AM1560" s="93"/>
      <c r="AN1560" s="199" t="s">
        <v>32191</v>
      </c>
      <c r="AO1560" s="200">
        <v>2205</v>
      </c>
      <c r="AT1560" s="272" t="s">
        <v>46506</v>
      </c>
      <c r="AU1560" s="273">
        <v>10411</v>
      </c>
      <c r="AW1560" s="244" t="s">
        <v>12039</v>
      </c>
      <c r="AX1560" s="245">
        <v>236010.23999999999</v>
      </c>
      <c r="AZ1560" s="230" t="s">
        <v>11438</v>
      </c>
      <c r="BA1560" s="231">
        <v>11011.28</v>
      </c>
      <c r="BC1560" s="209" t="s">
        <v>8061</v>
      </c>
      <c r="BD1560" s="210">
        <v>3552</v>
      </c>
    </row>
    <row r="1561" spans="5:56" x14ac:dyDescent="0.55000000000000004">
      <c r="E1561" s="282" t="s">
        <v>65773</v>
      </c>
      <c r="F1561" s="282"/>
      <c r="G1561" s="283">
        <v>99762.57</v>
      </c>
      <c r="I1561" s="242" t="s">
        <v>5840</v>
      </c>
      <c r="J1561" s="242"/>
      <c r="K1561" s="243">
        <v>25551.77</v>
      </c>
      <c r="M1561" s="224" t="s">
        <v>4846</v>
      </c>
      <c r="N1561" s="224"/>
      <c r="O1561" s="225">
        <v>16009.44</v>
      </c>
      <c r="Q1561" s="203" t="s">
        <v>1873</v>
      </c>
      <c r="R1561" s="203"/>
      <c r="S1561" s="204">
        <v>28188</v>
      </c>
      <c r="Y1561" t="s">
        <v>48803</v>
      </c>
      <c r="Z1561" s="284">
        <v>139983.76</v>
      </c>
      <c r="AB1561" s="276" t="s">
        <v>67121</v>
      </c>
      <c r="AC1561" s="277">
        <v>53995.4</v>
      </c>
      <c r="AE1561" s="246" t="s">
        <v>63996</v>
      </c>
      <c r="AF1561" s="247">
        <v>354.22</v>
      </c>
      <c r="AH1561" s="226" t="s">
        <v>47805</v>
      </c>
      <c r="AI1561" s="227">
        <v>379.28</v>
      </c>
      <c r="AK1561" s="207" t="s">
        <v>16127</v>
      </c>
      <c r="AL1561" s="208">
        <v>2506.75</v>
      </c>
      <c r="AM1561" s="93"/>
      <c r="AN1561" s="199" t="s">
        <v>32192</v>
      </c>
      <c r="AO1561" s="200">
        <v>2060</v>
      </c>
      <c r="AT1561" s="272" t="s">
        <v>46507</v>
      </c>
      <c r="AU1561" s="273">
        <v>99762.57</v>
      </c>
      <c r="AW1561" s="244" t="s">
        <v>12040</v>
      </c>
      <c r="AX1561" s="245">
        <v>25551.77</v>
      </c>
      <c r="AZ1561" s="230" t="s">
        <v>11439</v>
      </c>
      <c r="BA1561" s="231">
        <v>16009.44</v>
      </c>
      <c r="BC1561" s="209" t="s">
        <v>8204</v>
      </c>
      <c r="BD1561" s="210">
        <v>6296.63</v>
      </c>
    </row>
    <row r="1562" spans="5:56" x14ac:dyDescent="0.55000000000000004">
      <c r="E1562" s="282" t="s">
        <v>46402</v>
      </c>
      <c r="F1562" s="282"/>
      <c r="G1562" s="283">
        <v>696</v>
      </c>
      <c r="I1562" s="242" t="s">
        <v>5842</v>
      </c>
      <c r="J1562" s="242"/>
      <c r="K1562" s="243">
        <v>16850.43</v>
      </c>
      <c r="M1562" s="224" t="s">
        <v>4847</v>
      </c>
      <c r="N1562" s="224"/>
      <c r="O1562" s="225">
        <v>2072.52</v>
      </c>
      <c r="Q1562" s="203" t="s">
        <v>1874</v>
      </c>
      <c r="R1562" s="203"/>
      <c r="S1562" s="204">
        <v>34234.720000000001</v>
      </c>
      <c r="Y1562" t="s">
        <v>39046</v>
      </c>
      <c r="Z1562" s="284">
        <v>42702.42</v>
      </c>
      <c r="AB1562" s="276" t="s">
        <v>67122</v>
      </c>
      <c r="AC1562" s="277">
        <v>182728.18</v>
      </c>
      <c r="AE1562" s="246" t="s">
        <v>51692</v>
      </c>
      <c r="AF1562" s="247">
        <v>950.88</v>
      </c>
      <c r="AH1562" s="226" t="s">
        <v>40131</v>
      </c>
      <c r="AI1562" s="227">
        <v>37765</v>
      </c>
      <c r="AK1562" s="207" t="s">
        <v>16128</v>
      </c>
      <c r="AL1562" s="208">
        <v>10457.709999999999</v>
      </c>
      <c r="AM1562" s="93"/>
      <c r="AN1562" s="199" t="s">
        <v>32193</v>
      </c>
      <c r="AO1562" s="200">
        <v>6860</v>
      </c>
      <c r="AT1562" s="272" t="s">
        <v>46508</v>
      </c>
      <c r="AU1562" s="273">
        <v>696</v>
      </c>
      <c r="AW1562" s="244" t="s">
        <v>12042</v>
      </c>
      <c r="AX1562" s="245">
        <v>16850.43</v>
      </c>
      <c r="AZ1562" s="230" t="s">
        <v>9738</v>
      </c>
      <c r="BA1562" s="231">
        <v>2072.52</v>
      </c>
      <c r="BC1562" s="209" t="s">
        <v>8323</v>
      </c>
      <c r="BD1562" s="210">
        <v>4594</v>
      </c>
    </row>
    <row r="1563" spans="5:56" x14ac:dyDescent="0.55000000000000004">
      <c r="E1563" s="282" t="s">
        <v>46403</v>
      </c>
      <c r="F1563" s="282"/>
      <c r="G1563" s="283">
        <v>659.41</v>
      </c>
      <c r="I1563" s="242" t="s">
        <v>5843</v>
      </c>
      <c r="J1563" s="242"/>
      <c r="K1563" s="243">
        <v>220131.19</v>
      </c>
      <c r="M1563" s="224" t="s">
        <v>5311</v>
      </c>
      <c r="N1563" s="224"/>
      <c r="O1563" s="225">
        <v>727681.61</v>
      </c>
      <c r="Q1563" s="203" t="s">
        <v>1875</v>
      </c>
      <c r="R1563" s="203"/>
      <c r="S1563" s="204">
        <v>5594</v>
      </c>
      <c r="Y1563" t="s">
        <v>39047</v>
      </c>
      <c r="Z1563" s="284">
        <v>44178.91</v>
      </c>
      <c r="AB1563" s="276" t="s">
        <v>33219</v>
      </c>
      <c r="AC1563" s="277">
        <v>21819.599999999999</v>
      </c>
      <c r="AE1563" s="246" t="s">
        <v>63997</v>
      </c>
      <c r="AF1563" s="247">
        <v>28900.75</v>
      </c>
      <c r="AH1563" s="226" t="s">
        <v>38878</v>
      </c>
      <c r="AI1563" s="227">
        <v>11450.9</v>
      </c>
      <c r="AK1563" s="207" t="s">
        <v>13107</v>
      </c>
      <c r="AL1563" s="208">
        <v>7366</v>
      </c>
      <c r="AM1563" s="93"/>
      <c r="AN1563" s="199" t="s">
        <v>32194</v>
      </c>
      <c r="AO1563" s="200">
        <v>2205</v>
      </c>
      <c r="AT1563" s="272" t="s">
        <v>46509</v>
      </c>
      <c r="AU1563" s="273">
        <v>659.41</v>
      </c>
      <c r="AW1563" s="244" t="s">
        <v>12043</v>
      </c>
      <c r="AX1563" s="245">
        <v>220131.19</v>
      </c>
      <c r="AZ1563" s="230" t="s">
        <v>11511</v>
      </c>
      <c r="BA1563" s="231">
        <v>727681.61</v>
      </c>
      <c r="BC1563" s="209" t="s">
        <v>8710</v>
      </c>
      <c r="BD1563" s="210">
        <v>645.80999999999995</v>
      </c>
    </row>
    <row r="1564" spans="5:56" x14ac:dyDescent="0.55000000000000004">
      <c r="E1564" s="282" t="s">
        <v>65775</v>
      </c>
      <c r="F1564" s="282"/>
      <c r="G1564" s="283">
        <v>55652.69</v>
      </c>
      <c r="I1564" s="242" t="s">
        <v>46395</v>
      </c>
      <c r="J1564" s="242"/>
      <c r="K1564" s="243">
        <v>114492.34</v>
      </c>
      <c r="M1564" s="224" t="s">
        <v>5312</v>
      </c>
      <c r="N1564" s="224"/>
      <c r="O1564" s="225">
        <v>826332.48</v>
      </c>
      <c r="Q1564" s="203" t="s">
        <v>1876</v>
      </c>
      <c r="R1564" s="203"/>
      <c r="S1564" s="204">
        <v>169935</v>
      </c>
      <c r="Y1564" t="s">
        <v>39048</v>
      </c>
      <c r="Z1564" s="284">
        <v>18660.55</v>
      </c>
      <c r="AB1564" s="276" t="s">
        <v>63624</v>
      </c>
      <c r="AC1564" s="277">
        <v>229319.66</v>
      </c>
      <c r="AE1564" s="246" t="s">
        <v>49669</v>
      </c>
      <c r="AF1564" s="247">
        <v>54742.31</v>
      </c>
      <c r="AH1564" s="226" t="s">
        <v>49667</v>
      </c>
      <c r="AI1564" s="227">
        <v>10008.74</v>
      </c>
      <c r="AK1564" s="207" t="s">
        <v>16129</v>
      </c>
      <c r="AL1564" s="208">
        <v>9555.35</v>
      </c>
      <c r="AM1564" s="93"/>
      <c r="AN1564" s="199" t="s">
        <v>21459</v>
      </c>
      <c r="AO1564" s="200">
        <v>2060</v>
      </c>
      <c r="AT1564" s="272" t="s">
        <v>46510</v>
      </c>
      <c r="AU1564" s="273">
        <v>55652.69</v>
      </c>
      <c r="AW1564" s="244" t="s">
        <v>46499</v>
      </c>
      <c r="AX1564" s="245">
        <v>114492.34</v>
      </c>
      <c r="AZ1564" s="230" t="s">
        <v>11512</v>
      </c>
      <c r="BA1564" s="231">
        <v>826332.48</v>
      </c>
      <c r="BC1564" s="209" t="s">
        <v>8964</v>
      </c>
      <c r="BD1564" s="210">
        <v>17687</v>
      </c>
    </row>
    <row r="1565" spans="5:56" x14ac:dyDescent="0.55000000000000004">
      <c r="E1565" s="282" t="s">
        <v>46404</v>
      </c>
      <c r="F1565" s="282"/>
      <c r="G1565" s="283">
        <v>1575</v>
      </c>
      <c r="I1565" s="242" t="s">
        <v>5846</v>
      </c>
      <c r="J1565" s="242"/>
      <c r="K1565" s="243">
        <v>2590446.46</v>
      </c>
      <c r="M1565" s="224" t="s">
        <v>5247</v>
      </c>
      <c r="N1565" s="224"/>
      <c r="O1565" s="225">
        <v>13408971.529999999</v>
      </c>
      <c r="Q1565" s="203" t="s">
        <v>1877</v>
      </c>
      <c r="R1565" s="203"/>
      <c r="S1565" s="204">
        <v>133841</v>
      </c>
      <c r="Y1565" t="s">
        <v>52147</v>
      </c>
      <c r="Z1565">
        <v>29.26</v>
      </c>
      <c r="AB1565" s="276" t="s">
        <v>42231</v>
      </c>
      <c r="AC1565" s="277">
        <v>452</v>
      </c>
      <c r="AE1565" s="246" t="s">
        <v>63047</v>
      </c>
      <c r="AF1565" s="247">
        <v>32198.560000000001</v>
      </c>
      <c r="AH1565" s="226" t="s">
        <v>38879</v>
      </c>
      <c r="AI1565" s="227">
        <v>110686.41</v>
      </c>
      <c r="AK1565" s="207" t="s">
        <v>16130</v>
      </c>
      <c r="AL1565" s="208">
        <v>110882.14</v>
      </c>
      <c r="AM1565" s="93"/>
      <c r="AN1565" s="199" t="s">
        <v>13625</v>
      </c>
      <c r="AO1565" s="200">
        <v>287027</v>
      </c>
      <c r="AT1565" s="272" t="s">
        <v>46511</v>
      </c>
      <c r="AU1565" s="273">
        <v>1575</v>
      </c>
      <c r="AW1565" s="244" t="s">
        <v>12046</v>
      </c>
      <c r="AX1565" s="245">
        <v>2590446.46</v>
      </c>
      <c r="AZ1565" s="230" t="s">
        <v>11447</v>
      </c>
      <c r="BA1565" s="231">
        <v>13408971.529999999</v>
      </c>
      <c r="BC1565" s="209" t="s">
        <v>9295</v>
      </c>
      <c r="BD1565" s="210">
        <v>42946</v>
      </c>
    </row>
    <row r="1566" spans="5:56" x14ac:dyDescent="0.55000000000000004">
      <c r="E1566" s="282" t="s">
        <v>46405</v>
      </c>
      <c r="F1566" s="282"/>
      <c r="G1566" s="283">
        <v>12040.68</v>
      </c>
      <c r="I1566" s="242" t="s">
        <v>5847</v>
      </c>
      <c r="J1566" s="242"/>
      <c r="K1566" s="243">
        <v>61238.9</v>
      </c>
      <c r="M1566" s="224" t="s">
        <v>5248</v>
      </c>
      <c r="N1566" s="224"/>
      <c r="O1566" s="225">
        <v>78134.38</v>
      </c>
      <c r="Q1566" s="203" t="s">
        <v>1878</v>
      </c>
      <c r="R1566" s="203"/>
      <c r="S1566" s="204">
        <v>37705</v>
      </c>
      <c r="Y1566" t="s">
        <v>64161</v>
      </c>
      <c r="Z1566">
        <v>209.28</v>
      </c>
      <c r="AB1566" s="276" t="s">
        <v>33220</v>
      </c>
      <c r="AC1566" s="277">
        <v>2850</v>
      </c>
      <c r="AE1566" s="246" t="s">
        <v>55844</v>
      </c>
      <c r="AF1566" s="247">
        <v>27342.240000000002</v>
      </c>
      <c r="AH1566" s="226" t="s">
        <v>48693</v>
      </c>
      <c r="AI1566" s="227">
        <v>37974.97</v>
      </c>
      <c r="AK1566" s="207" t="s">
        <v>16131</v>
      </c>
      <c r="AL1566" s="208">
        <v>9213.5400000000009</v>
      </c>
      <c r="AM1566" s="93"/>
      <c r="AN1566" s="199" t="s">
        <v>13626</v>
      </c>
      <c r="AO1566" s="200">
        <v>116826</v>
      </c>
      <c r="AT1566" s="272" t="s">
        <v>46512</v>
      </c>
      <c r="AU1566" s="273">
        <v>12040.68</v>
      </c>
      <c r="AW1566" s="244" t="s">
        <v>12047</v>
      </c>
      <c r="AX1566" s="245">
        <v>61238.9</v>
      </c>
      <c r="AZ1566" s="230" t="s">
        <v>11448</v>
      </c>
      <c r="BA1566" s="231">
        <v>78134.38</v>
      </c>
      <c r="BC1566" s="209" t="s">
        <v>11083</v>
      </c>
      <c r="BD1566" s="210">
        <v>2685.65</v>
      </c>
    </row>
    <row r="1567" spans="5:56" x14ac:dyDescent="0.55000000000000004">
      <c r="E1567" s="282" t="s">
        <v>46406</v>
      </c>
      <c r="F1567" s="282"/>
      <c r="G1567" s="283">
        <v>19258.78</v>
      </c>
      <c r="I1567" s="242" t="s">
        <v>5859</v>
      </c>
      <c r="J1567" s="242"/>
      <c r="K1567" s="243">
        <v>16714.63</v>
      </c>
      <c r="M1567" s="224" t="s">
        <v>5249</v>
      </c>
      <c r="N1567" s="224"/>
      <c r="O1567" s="225">
        <v>313842.15000000002</v>
      </c>
      <c r="Q1567" s="203" t="s">
        <v>1879</v>
      </c>
      <c r="R1567" s="203"/>
      <c r="S1567" s="204">
        <v>60672</v>
      </c>
      <c r="Y1567" t="s">
        <v>71373</v>
      </c>
      <c r="Z1567" s="284">
        <v>8350</v>
      </c>
      <c r="AB1567" s="276" t="s">
        <v>42232</v>
      </c>
      <c r="AC1567" s="277">
        <v>238097.24</v>
      </c>
      <c r="AE1567" s="246" t="s">
        <v>63998</v>
      </c>
      <c r="AF1567" s="247">
        <v>-96.25</v>
      </c>
      <c r="AH1567" s="226" t="s">
        <v>48694</v>
      </c>
      <c r="AI1567" s="227">
        <v>2856.65</v>
      </c>
      <c r="AK1567" s="207" t="s">
        <v>16132</v>
      </c>
      <c r="AL1567" s="208">
        <v>25939.1</v>
      </c>
      <c r="AM1567" s="93"/>
      <c r="AN1567" s="199" t="s">
        <v>13627</v>
      </c>
      <c r="AO1567" s="200">
        <v>147800</v>
      </c>
      <c r="AT1567" s="272" t="s">
        <v>46513</v>
      </c>
      <c r="AU1567" s="273">
        <v>19258.78</v>
      </c>
      <c r="AW1567" s="244" t="s">
        <v>12059</v>
      </c>
      <c r="AX1567" s="245">
        <v>16714.63</v>
      </c>
      <c r="AZ1567" s="230" t="s">
        <v>11449</v>
      </c>
      <c r="BA1567" s="231">
        <v>313842.15000000002</v>
      </c>
      <c r="BC1567" s="209" t="s">
        <v>9856</v>
      </c>
      <c r="BD1567" s="210">
        <v>91635.6</v>
      </c>
    </row>
    <row r="1568" spans="5:56" x14ac:dyDescent="0.55000000000000004">
      <c r="E1568" s="282" t="s">
        <v>65777</v>
      </c>
      <c r="F1568" s="282"/>
      <c r="G1568" s="283">
        <v>298556.2</v>
      </c>
      <c r="I1568" s="242" t="s">
        <v>5848</v>
      </c>
      <c r="J1568" s="242"/>
      <c r="K1568" s="243">
        <v>3032799.74</v>
      </c>
      <c r="M1568" s="224" t="s">
        <v>5250</v>
      </c>
      <c r="N1568" s="224"/>
      <c r="O1568" s="225">
        <v>1607812.99</v>
      </c>
      <c r="Q1568" s="203" t="s">
        <v>1880</v>
      </c>
      <c r="R1568" s="203"/>
      <c r="S1568" s="204">
        <v>214059</v>
      </c>
      <c r="Y1568" t="s">
        <v>71918</v>
      </c>
      <c r="Z1568" s="284">
        <v>1416.67</v>
      </c>
      <c r="AB1568" s="276" t="s">
        <v>38919</v>
      </c>
      <c r="AC1568" s="277">
        <v>59534.21</v>
      </c>
      <c r="AE1568" s="246" t="s">
        <v>63621</v>
      </c>
      <c r="AF1568" s="247">
        <v>1000</v>
      </c>
      <c r="AH1568" s="226" t="s">
        <v>48695</v>
      </c>
      <c r="AI1568" s="227">
        <v>8239.3799999999992</v>
      </c>
      <c r="AK1568" s="207" t="s">
        <v>16133</v>
      </c>
      <c r="AL1568" s="208">
        <v>41507.14</v>
      </c>
      <c r="AM1568" s="93"/>
      <c r="AN1568" s="199" t="s">
        <v>13628</v>
      </c>
      <c r="AO1568" s="200">
        <v>42250</v>
      </c>
      <c r="AT1568" s="272" t="s">
        <v>46514</v>
      </c>
      <c r="AU1568" s="273">
        <v>298556.2</v>
      </c>
      <c r="AW1568" s="244" t="s">
        <v>12048</v>
      </c>
      <c r="AX1568" s="245">
        <v>3032799.74</v>
      </c>
      <c r="AZ1568" s="230" t="s">
        <v>11450</v>
      </c>
      <c r="BA1568" s="231">
        <v>1607812.99</v>
      </c>
      <c r="BC1568" s="209" t="s">
        <v>6703</v>
      </c>
      <c r="BD1568" s="210">
        <v>12648.25</v>
      </c>
    </row>
    <row r="1569" spans="5:56" x14ac:dyDescent="0.55000000000000004">
      <c r="E1569" s="282" t="s">
        <v>65778</v>
      </c>
      <c r="F1569" s="282"/>
      <c r="G1569" s="283">
        <v>2465</v>
      </c>
      <c r="I1569" s="242" t="s">
        <v>5849</v>
      </c>
      <c r="J1569" s="242"/>
      <c r="K1569" s="243">
        <v>33849.160000000003</v>
      </c>
      <c r="M1569" s="224" t="s">
        <v>5251</v>
      </c>
      <c r="N1569" s="224"/>
      <c r="O1569" s="225">
        <v>1557982.11</v>
      </c>
      <c r="Q1569" s="203" t="s">
        <v>1881</v>
      </c>
      <c r="R1569" s="203"/>
      <c r="S1569" s="204">
        <v>889.49</v>
      </c>
      <c r="Y1569" t="s">
        <v>71374</v>
      </c>
      <c r="Z1569">
        <v>738.85</v>
      </c>
      <c r="AB1569" s="276" t="s">
        <v>64063</v>
      </c>
      <c r="AC1569" s="277">
        <v>4609.9799999999996</v>
      </c>
      <c r="AE1569" s="246" t="s">
        <v>48697</v>
      </c>
      <c r="AF1569" s="247">
        <v>41796</v>
      </c>
      <c r="AH1569" s="226" t="s">
        <v>44438</v>
      </c>
      <c r="AI1569" s="227">
        <v>92000</v>
      </c>
      <c r="AK1569" s="207" t="s">
        <v>16134</v>
      </c>
      <c r="AL1569" s="208">
        <v>284456.73</v>
      </c>
      <c r="AM1569" s="93"/>
      <c r="AN1569" s="199" t="s">
        <v>13629</v>
      </c>
      <c r="AO1569" s="200">
        <v>31207</v>
      </c>
      <c r="AT1569" s="272" t="s">
        <v>66311</v>
      </c>
      <c r="AU1569" s="273">
        <v>2465</v>
      </c>
      <c r="AW1569" s="244" t="s">
        <v>12049</v>
      </c>
      <c r="AX1569" s="245">
        <v>33849.160000000003</v>
      </c>
      <c r="AZ1569" s="230" t="s">
        <v>11451</v>
      </c>
      <c r="BA1569" s="231">
        <v>1557982.11</v>
      </c>
      <c r="BC1569" s="209" t="s">
        <v>7373</v>
      </c>
      <c r="BD1569" s="210">
        <v>76224.009999999995</v>
      </c>
    </row>
    <row r="1570" spans="5:56" x14ac:dyDescent="0.55000000000000004">
      <c r="E1570" s="282" t="s">
        <v>46407</v>
      </c>
      <c r="F1570" s="282"/>
      <c r="G1570" s="283">
        <v>104498.09</v>
      </c>
      <c r="I1570" s="242" t="s">
        <v>5850</v>
      </c>
      <c r="J1570" s="242"/>
      <c r="K1570" s="243">
        <v>9458296.6300000008</v>
      </c>
      <c r="M1570" s="224" t="s">
        <v>5252</v>
      </c>
      <c r="N1570" s="224"/>
      <c r="O1570" s="225">
        <v>2925053.37</v>
      </c>
      <c r="Q1570" s="203" t="s">
        <v>1882</v>
      </c>
      <c r="R1570" s="203"/>
      <c r="S1570" s="204">
        <v>2721</v>
      </c>
      <c r="Y1570" t="s">
        <v>71375</v>
      </c>
      <c r="Z1570" s="284">
        <v>2347.91</v>
      </c>
      <c r="AB1570" s="276" t="s">
        <v>67123</v>
      </c>
      <c r="AC1570" s="277">
        <v>26850</v>
      </c>
      <c r="AE1570" s="246" t="s">
        <v>63048</v>
      </c>
      <c r="AF1570" s="247">
        <v>28244.84</v>
      </c>
      <c r="AH1570" s="226" t="s">
        <v>44439</v>
      </c>
      <c r="AI1570" s="227">
        <v>6269</v>
      </c>
      <c r="AK1570" s="207" t="s">
        <v>16135</v>
      </c>
      <c r="AL1570" s="208">
        <v>37210</v>
      </c>
      <c r="AM1570" s="93"/>
      <c r="AN1570" s="199" t="s">
        <v>13630</v>
      </c>
      <c r="AO1570" s="200">
        <v>53400</v>
      </c>
      <c r="AT1570" s="272" t="s">
        <v>46515</v>
      </c>
      <c r="AU1570" s="273">
        <v>104498.09</v>
      </c>
      <c r="AW1570" s="244" t="s">
        <v>12050</v>
      </c>
      <c r="AX1570" s="245">
        <v>9458296.6300000008</v>
      </c>
      <c r="AZ1570" s="230" t="s">
        <v>11452</v>
      </c>
      <c r="BA1570" s="231">
        <v>2925053.37</v>
      </c>
      <c r="BC1570" s="209" t="s">
        <v>7783</v>
      </c>
      <c r="BD1570" s="210">
        <v>3698.17</v>
      </c>
    </row>
    <row r="1571" spans="5:56" x14ac:dyDescent="0.55000000000000004">
      <c r="E1571" s="282" t="s">
        <v>46408</v>
      </c>
      <c r="F1571" s="282"/>
      <c r="G1571" s="283">
        <v>7134</v>
      </c>
      <c r="I1571" s="242" t="s">
        <v>5851</v>
      </c>
      <c r="J1571" s="242"/>
      <c r="K1571" s="243">
        <v>16868.38</v>
      </c>
      <c r="M1571" s="224" t="s">
        <v>5253</v>
      </c>
      <c r="N1571" s="224"/>
      <c r="O1571" s="225">
        <v>1135605.6499999999</v>
      </c>
      <c r="Q1571" s="203" t="s">
        <v>1883</v>
      </c>
      <c r="R1571" s="203"/>
      <c r="S1571" s="204">
        <v>190691.32</v>
      </c>
      <c r="Y1571" t="s">
        <v>71376</v>
      </c>
      <c r="Z1571" s="284">
        <v>1480.34</v>
      </c>
      <c r="AB1571" s="276" t="s">
        <v>57295</v>
      </c>
      <c r="AC1571" s="277">
        <v>4350</v>
      </c>
      <c r="AE1571" s="246" t="s">
        <v>16194</v>
      </c>
      <c r="AF1571" s="247">
        <v>99305.42</v>
      </c>
      <c r="AH1571" s="226" t="s">
        <v>44440</v>
      </c>
      <c r="AI1571" s="227">
        <v>128875</v>
      </c>
      <c r="AK1571" s="207" t="s">
        <v>16136</v>
      </c>
      <c r="AL1571" s="208">
        <v>21572</v>
      </c>
      <c r="AM1571" s="93"/>
      <c r="AN1571" s="199" t="s">
        <v>32195</v>
      </c>
      <c r="AO1571" s="200">
        <v>176469.6</v>
      </c>
      <c r="AT1571" s="272" t="s">
        <v>46516</v>
      </c>
      <c r="AU1571" s="273">
        <v>7134</v>
      </c>
      <c r="AW1571" s="244" t="s">
        <v>12051</v>
      </c>
      <c r="AX1571" s="245">
        <v>16868.38</v>
      </c>
      <c r="AZ1571" s="230" t="s">
        <v>11453</v>
      </c>
      <c r="BA1571" s="231">
        <v>1135605.6499999999</v>
      </c>
      <c r="BC1571" s="209" t="s">
        <v>8324</v>
      </c>
      <c r="BD1571" s="210">
        <v>17242</v>
      </c>
    </row>
    <row r="1572" spans="5:56" x14ac:dyDescent="0.55000000000000004">
      <c r="E1572" s="282" t="s">
        <v>46409</v>
      </c>
      <c r="F1572" s="282"/>
      <c r="G1572" s="283">
        <v>162225.92000000001</v>
      </c>
      <c r="I1572" s="242" t="s">
        <v>5852</v>
      </c>
      <c r="J1572" s="242"/>
      <c r="K1572" s="243">
        <v>217818.4</v>
      </c>
      <c r="M1572" s="224" t="s">
        <v>5254</v>
      </c>
      <c r="N1572" s="224"/>
      <c r="O1572" s="225">
        <v>1774647.51</v>
      </c>
      <c r="Q1572" s="203" t="s">
        <v>1884</v>
      </c>
      <c r="R1572" s="203"/>
      <c r="S1572" s="204">
        <v>50680</v>
      </c>
      <c r="Y1572" t="s">
        <v>52148</v>
      </c>
      <c r="Z1572" s="284">
        <v>1895.06</v>
      </c>
      <c r="AB1572" s="276" t="s">
        <v>33223</v>
      </c>
      <c r="AC1572" s="277">
        <v>2060.04</v>
      </c>
      <c r="AE1572" s="246" t="s">
        <v>16195</v>
      </c>
      <c r="AF1572" s="247">
        <v>110167.2</v>
      </c>
      <c r="AH1572" s="226" t="s">
        <v>44441</v>
      </c>
      <c r="AI1572" s="227">
        <v>9858.92</v>
      </c>
      <c r="AK1572" s="207" t="s">
        <v>16137</v>
      </c>
      <c r="AL1572" s="208">
        <v>55145.14</v>
      </c>
      <c r="AM1572" s="93"/>
      <c r="AN1572" s="199" t="s">
        <v>32196</v>
      </c>
      <c r="AO1572" s="200">
        <v>6436</v>
      </c>
      <c r="AT1572" s="272" t="s">
        <v>46517</v>
      </c>
      <c r="AU1572" s="273">
        <v>162225.92000000001</v>
      </c>
      <c r="AW1572" s="244" t="s">
        <v>12052</v>
      </c>
      <c r="AX1572" s="245">
        <v>217818.4</v>
      </c>
      <c r="AZ1572" s="230" t="s">
        <v>11454</v>
      </c>
      <c r="BA1572" s="231">
        <v>1774647.51</v>
      </c>
      <c r="BC1572" s="209" t="s">
        <v>8711</v>
      </c>
      <c r="BD1572" s="210">
        <v>2000</v>
      </c>
    </row>
    <row r="1573" spans="5:56" x14ac:dyDescent="0.55000000000000004">
      <c r="E1573" s="282" t="s">
        <v>46411</v>
      </c>
      <c r="F1573" s="282"/>
      <c r="G1573" s="283">
        <v>100491</v>
      </c>
      <c r="I1573" s="242" t="s">
        <v>5853</v>
      </c>
      <c r="J1573" s="242"/>
      <c r="K1573" s="243">
        <v>3343771.88</v>
      </c>
      <c r="M1573" s="224" t="s">
        <v>5255</v>
      </c>
      <c r="N1573" s="224"/>
      <c r="O1573" s="225">
        <v>411550.8</v>
      </c>
      <c r="Q1573" s="203" t="s">
        <v>1885</v>
      </c>
      <c r="R1573" s="203"/>
      <c r="S1573" s="204">
        <v>5566</v>
      </c>
      <c r="Y1573" t="s">
        <v>49791</v>
      </c>
      <c r="Z1573">
        <v>896.13</v>
      </c>
      <c r="AB1573" s="276" t="s">
        <v>16969</v>
      </c>
      <c r="AC1573" s="277">
        <v>120695.71</v>
      </c>
      <c r="AE1573" s="246" t="s">
        <v>54850</v>
      </c>
      <c r="AF1573" s="247">
        <v>4279.26</v>
      </c>
      <c r="AH1573" s="226" t="s">
        <v>49668</v>
      </c>
      <c r="AI1573" s="227">
        <v>4056</v>
      </c>
      <c r="AK1573" s="207" t="s">
        <v>16138</v>
      </c>
      <c r="AL1573" s="208">
        <v>165068.85999999999</v>
      </c>
      <c r="AM1573" s="93"/>
      <c r="AN1573" s="199" t="s">
        <v>32197</v>
      </c>
      <c r="AO1573" s="200">
        <v>12440.29</v>
      </c>
      <c r="AT1573" s="272" t="s">
        <v>46519</v>
      </c>
      <c r="AU1573" s="273">
        <v>100491</v>
      </c>
      <c r="AW1573" s="244" t="s">
        <v>12053</v>
      </c>
      <c r="AX1573" s="245">
        <v>3343771.88</v>
      </c>
      <c r="AZ1573" s="230" t="s">
        <v>11455</v>
      </c>
      <c r="BA1573" s="231">
        <v>411550.8</v>
      </c>
      <c r="BC1573" s="209" t="s">
        <v>8965</v>
      </c>
      <c r="BD1573" s="210">
        <v>12354.99</v>
      </c>
    </row>
    <row r="1574" spans="5:56" x14ac:dyDescent="0.55000000000000004">
      <c r="E1574" s="282" t="s">
        <v>46413</v>
      </c>
      <c r="F1574" s="282"/>
      <c r="G1574" s="283">
        <v>667</v>
      </c>
      <c r="I1574" s="242" t="s">
        <v>5854</v>
      </c>
      <c r="J1574" s="242"/>
      <c r="K1574" s="243">
        <v>9460355.9399999995</v>
      </c>
      <c r="M1574" s="224" t="s">
        <v>5256</v>
      </c>
      <c r="N1574" s="224"/>
      <c r="O1574" s="225">
        <v>5507437.21</v>
      </c>
      <c r="Q1574" s="203" t="s">
        <v>1886</v>
      </c>
      <c r="R1574" s="203"/>
      <c r="S1574" s="204">
        <v>88385.72</v>
      </c>
      <c r="Y1574" t="s">
        <v>52149</v>
      </c>
      <c r="Z1574" s="284">
        <v>2712.35</v>
      </c>
      <c r="AB1574" s="276" t="s">
        <v>38920</v>
      </c>
      <c r="AC1574" s="277">
        <v>391588.66</v>
      </c>
      <c r="AE1574" s="246" t="s">
        <v>16197</v>
      </c>
      <c r="AF1574" s="247">
        <v>9200</v>
      </c>
      <c r="AH1574" s="226" t="s">
        <v>16087</v>
      </c>
      <c r="AI1574" s="227">
        <v>679.9</v>
      </c>
      <c r="AK1574" s="207" t="s">
        <v>16139</v>
      </c>
      <c r="AL1574" s="208">
        <v>58678.32</v>
      </c>
      <c r="AM1574" s="93"/>
      <c r="AN1574" s="199" t="s">
        <v>32198</v>
      </c>
      <c r="AO1574" s="200">
        <v>33420.42</v>
      </c>
      <c r="AT1574" s="272" t="s">
        <v>46521</v>
      </c>
      <c r="AU1574" s="273">
        <v>667</v>
      </c>
      <c r="AW1574" s="244" t="s">
        <v>12054</v>
      </c>
      <c r="AX1574" s="245">
        <v>9460355.9399999995</v>
      </c>
      <c r="AZ1574" s="230" t="s">
        <v>11456</v>
      </c>
      <c r="BA1574" s="231">
        <v>5507437.21</v>
      </c>
      <c r="BC1574" s="209" t="s">
        <v>9296</v>
      </c>
      <c r="BD1574" s="210">
        <v>63522.01</v>
      </c>
    </row>
    <row r="1575" spans="5:56" x14ac:dyDescent="0.55000000000000004">
      <c r="E1575" s="282" t="s">
        <v>46414</v>
      </c>
      <c r="F1575" s="282"/>
      <c r="G1575" s="283">
        <v>529180</v>
      </c>
      <c r="I1575" s="242" t="s">
        <v>5855</v>
      </c>
      <c r="J1575" s="242"/>
      <c r="K1575" s="243">
        <v>1723275.8</v>
      </c>
      <c r="M1575" s="224" t="s">
        <v>5257</v>
      </c>
      <c r="N1575" s="224"/>
      <c r="O1575" s="225">
        <v>107718.26</v>
      </c>
      <c r="Q1575" s="203" t="s">
        <v>1887</v>
      </c>
      <c r="R1575" s="203"/>
      <c r="S1575" s="204">
        <v>1291</v>
      </c>
      <c r="Y1575" t="s">
        <v>49792</v>
      </c>
      <c r="Z1575" s="284">
        <v>1604.81</v>
      </c>
      <c r="AB1575" s="276" t="s">
        <v>38921</v>
      </c>
      <c r="AC1575" s="277">
        <v>172599.93</v>
      </c>
      <c r="AE1575" s="246" t="s">
        <v>54851</v>
      </c>
      <c r="AF1575" s="247">
        <v>6079.67</v>
      </c>
      <c r="AH1575" s="226" t="s">
        <v>16088</v>
      </c>
      <c r="AI1575" s="227">
        <v>7770.48</v>
      </c>
      <c r="AK1575" s="207" t="s">
        <v>16140</v>
      </c>
      <c r="AL1575" s="208">
        <v>5653.8</v>
      </c>
      <c r="AM1575" s="93"/>
      <c r="AN1575" s="199" t="s">
        <v>32199</v>
      </c>
      <c r="AO1575" s="200">
        <v>39375.339999999997</v>
      </c>
      <c r="AT1575" s="272" t="s">
        <v>46522</v>
      </c>
      <c r="AU1575" s="273">
        <v>529180</v>
      </c>
      <c r="AW1575" s="244" t="s">
        <v>12055</v>
      </c>
      <c r="AX1575" s="245">
        <v>1723275.8</v>
      </c>
      <c r="AZ1575" s="230" t="s">
        <v>11457</v>
      </c>
      <c r="BA1575" s="231">
        <v>107718.26</v>
      </c>
      <c r="BC1575" s="209" t="s">
        <v>10628</v>
      </c>
      <c r="BD1575" s="210">
        <v>4748</v>
      </c>
    </row>
    <row r="1576" spans="5:56" x14ac:dyDescent="0.55000000000000004">
      <c r="E1576" s="282" t="s">
        <v>46415</v>
      </c>
      <c r="F1576" s="282"/>
      <c r="G1576" s="283">
        <v>4785</v>
      </c>
      <c r="I1576" s="242" t="s">
        <v>5856</v>
      </c>
      <c r="J1576" s="242"/>
      <c r="K1576" s="243">
        <v>366905.85</v>
      </c>
      <c r="M1576" s="224" t="s">
        <v>5258</v>
      </c>
      <c r="N1576" s="224"/>
      <c r="O1576" s="225">
        <v>4562227.38</v>
      </c>
      <c r="Q1576" s="203" t="s">
        <v>1888</v>
      </c>
      <c r="R1576" s="203"/>
      <c r="S1576" s="204">
        <v>58884</v>
      </c>
      <c r="Y1576" t="s">
        <v>63648</v>
      </c>
      <c r="Z1576">
        <v>120.7</v>
      </c>
      <c r="AB1576" s="276" t="s">
        <v>47844</v>
      </c>
      <c r="AC1576" s="277">
        <v>63.24</v>
      </c>
      <c r="AE1576" s="246" t="s">
        <v>54852</v>
      </c>
      <c r="AF1576" s="247">
        <v>818.61</v>
      </c>
      <c r="AH1576" s="226" t="s">
        <v>16089</v>
      </c>
      <c r="AI1576" s="227">
        <v>594.44000000000005</v>
      </c>
      <c r="AK1576" s="207" t="s">
        <v>16141</v>
      </c>
      <c r="AL1576" s="208">
        <v>6571.49</v>
      </c>
      <c r="AM1576" s="93"/>
      <c r="AN1576" s="199" t="s">
        <v>32200</v>
      </c>
      <c r="AO1576" s="200">
        <v>148300.1</v>
      </c>
      <c r="AT1576" s="272" t="s">
        <v>46523</v>
      </c>
      <c r="AU1576" s="273">
        <v>4785</v>
      </c>
      <c r="AW1576" s="244" t="s">
        <v>12056</v>
      </c>
      <c r="AX1576" s="245">
        <v>366905.85</v>
      </c>
      <c r="AZ1576" s="230" t="s">
        <v>11458</v>
      </c>
      <c r="BA1576" s="231">
        <v>4562227.38</v>
      </c>
      <c r="BC1576" s="209" t="s">
        <v>11295</v>
      </c>
      <c r="BD1576" s="210">
        <v>293.57</v>
      </c>
    </row>
    <row r="1577" spans="5:56" x14ac:dyDescent="0.55000000000000004">
      <c r="E1577" s="282" t="s">
        <v>46417</v>
      </c>
      <c r="F1577" s="282"/>
      <c r="G1577" s="283">
        <v>2117</v>
      </c>
      <c r="I1577" s="242" t="s">
        <v>5857</v>
      </c>
      <c r="J1577" s="242"/>
      <c r="K1577" s="243">
        <v>2934999.45</v>
      </c>
      <c r="M1577" s="224" t="s">
        <v>5259</v>
      </c>
      <c r="N1577" s="224"/>
      <c r="O1577" s="225">
        <v>141067.69</v>
      </c>
      <c r="Q1577" s="203" t="s">
        <v>1889</v>
      </c>
      <c r="R1577" s="203"/>
      <c r="S1577" s="204">
        <v>60390.06</v>
      </c>
      <c r="Y1577" t="s">
        <v>63649</v>
      </c>
      <c r="Z1577">
        <v>450.37</v>
      </c>
      <c r="AB1577" s="276" t="s">
        <v>16970</v>
      </c>
      <c r="AC1577" s="277">
        <v>578808.48</v>
      </c>
      <c r="AE1577" s="246" t="s">
        <v>47811</v>
      </c>
      <c r="AF1577" s="247">
        <v>111689.02</v>
      </c>
      <c r="AH1577" s="226" t="s">
        <v>38880</v>
      </c>
      <c r="AI1577" s="227">
        <v>46129.26</v>
      </c>
      <c r="AK1577" s="207" t="s">
        <v>16142</v>
      </c>
      <c r="AL1577" s="208">
        <v>3557.55</v>
      </c>
      <c r="AM1577" s="93"/>
      <c r="AN1577" s="199" t="s">
        <v>32201</v>
      </c>
      <c r="AO1577" s="200">
        <v>25693.25</v>
      </c>
      <c r="AT1577" s="272" t="s">
        <v>46525</v>
      </c>
      <c r="AU1577" s="273">
        <v>2117</v>
      </c>
      <c r="AW1577" s="244" t="s">
        <v>12057</v>
      </c>
      <c r="AX1577" s="245">
        <v>2934999.45</v>
      </c>
      <c r="AZ1577" s="230" t="s">
        <v>11459</v>
      </c>
      <c r="BA1577" s="231">
        <v>141067.69</v>
      </c>
      <c r="BC1577" s="209" t="s">
        <v>9857</v>
      </c>
      <c r="BD1577" s="210">
        <v>192731</v>
      </c>
    </row>
    <row r="1578" spans="5:56" x14ac:dyDescent="0.55000000000000004">
      <c r="E1578" s="282" t="s">
        <v>46420</v>
      </c>
      <c r="F1578" s="282"/>
      <c r="G1578" s="283">
        <v>34599.65</v>
      </c>
      <c r="I1578" s="242" t="s">
        <v>5858</v>
      </c>
      <c r="J1578" s="242"/>
      <c r="K1578" s="243">
        <v>2090895.79</v>
      </c>
      <c r="M1578" s="224" t="s">
        <v>5260</v>
      </c>
      <c r="N1578" s="224"/>
      <c r="O1578" s="225">
        <v>109573.63</v>
      </c>
      <c r="Q1578" s="203" t="s">
        <v>1890</v>
      </c>
      <c r="R1578" s="203"/>
      <c r="S1578" s="204">
        <v>4219</v>
      </c>
      <c r="Y1578" t="s">
        <v>67369</v>
      </c>
      <c r="Z1578" s="284">
        <v>2885</v>
      </c>
      <c r="AB1578" s="276" t="s">
        <v>42233</v>
      </c>
      <c r="AC1578" s="277">
        <v>3774288.78</v>
      </c>
      <c r="AE1578" s="246" t="s">
        <v>55845</v>
      </c>
      <c r="AF1578" s="247">
        <v>89572</v>
      </c>
      <c r="AH1578" s="226" t="s">
        <v>38881</v>
      </c>
      <c r="AI1578" s="227">
        <v>3507.03</v>
      </c>
      <c r="AK1578" s="207" t="s">
        <v>16143</v>
      </c>
      <c r="AL1578" s="208">
        <v>5542.73</v>
      </c>
      <c r="AM1578" s="93"/>
      <c r="AN1578" s="199" t="s">
        <v>21567</v>
      </c>
      <c r="AO1578" s="200">
        <v>176469.6</v>
      </c>
      <c r="AT1578" s="272" t="s">
        <v>46528</v>
      </c>
      <c r="AU1578" s="273">
        <v>34599.65</v>
      </c>
      <c r="AW1578" s="244" t="s">
        <v>12058</v>
      </c>
      <c r="AX1578" s="245">
        <v>2090895.79</v>
      </c>
      <c r="AZ1578" s="230" t="s">
        <v>11460</v>
      </c>
      <c r="BA1578" s="231">
        <v>109573.63</v>
      </c>
      <c r="BC1578" s="209" t="s">
        <v>6704</v>
      </c>
      <c r="BD1578" s="210">
        <v>24040</v>
      </c>
    </row>
    <row r="1579" spans="5:56" x14ac:dyDescent="0.55000000000000004">
      <c r="E1579" s="282" t="s">
        <v>46421</v>
      </c>
      <c r="F1579" s="282"/>
      <c r="G1579" s="283">
        <v>1191.07</v>
      </c>
      <c r="I1579" s="242" t="s">
        <v>12773</v>
      </c>
      <c r="J1579" s="242"/>
      <c r="K1579" s="243">
        <v>56563.71</v>
      </c>
      <c r="M1579" s="224" t="s">
        <v>5261</v>
      </c>
      <c r="N1579" s="224"/>
      <c r="O1579" s="225">
        <v>6361951.0999999996</v>
      </c>
      <c r="Q1579" s="203" t="s">
        <v>1891</v>
      </c>
      <c r="R1579" s="203"/>
      <c r="S1579" s="204">
        <v>31614.62</v>
      </c>
      <c r="Y1579" t="s">
        <v>64162</v>
      </c>
      <c r="Z1579" s="284">
        <v>1775.58</v>
      </c>
      <c r="AB1579" s="276" t="s">
        <v>61313</v>
      </c>
      <c r="AC1579" s="277">
        <v>-77282.17</v>
      </c>
      <c r="AE1579" s="246" t="s">
        <v>49671</v>
      </c>
      <c r="AF1579" s="247">
        <v>14325.13</v>
      </c>
      <c r="AH1579" s="226" t="s">
        <v>42186</v>
      </c>
      <c r="AI1579" s="227">
        <v>694.94</v>
      </c>
      <c r="AK1579" s="207" t="s">
        <v>16144</v>
      </c>
      <c r="AL1579" s="208">
        <v>7832.18</v>
      </c>
      <c r="AM1579" s="93"/>
      <c r="AN1579" s="199" t="s">
        <v>13631</v>
      </c>
      <c r="AO1579" s="200">
        <v>287027</v>
      </c>
      <c r="AT1579" s="272" t="s">
        <v>46529</v>
      </c>
      <c r="AU1579" s="273">
        <v>1191.07</v>
      </c>
      <c r="AW1579" s="244" t="s">
        <v>12850</v>
      </c>
      <c r="AX1579" s="245">
        <v>56563.71</v>
      </c>
      <c r="AZ1579" s="230" t="s">
        <v>11461</v>
      </c>
      <c r="BA1579" s="231">
        <v>6361951.0999999996</v>
      </c>
      <c r="BC1579" s="209" t="s">
        <v>7111</v>
      </c>
      <c r="BD1579" s="210">
        <v>1842</v>
      </c>
    </row>
    <row r="1580" spans="5:56" x14ac:dyDescent="0.55000000000000004">
      <c r="E1580" s="282" t="s">
        <v>46423</v>
      </c>
      <c r="F1580" s="282"/>
      <c r="G1580" s="283">
        <v>1164</v>
      </c>
      <c r="I1580" s="242" t="s">
        <v>12774</v>
      </c>
      <c r="J1580" s="242"/>
      <c r="K1580" s="243">
        <v>123286.26</v>
      </c>
      <c r="M1580" s="224" t="s">
        <v>5262</v>
      </c>
      <c r="N1580" s="224"/>
      <c r="O1580" s="225">
        <v>362455.84</v>
      </c>
      <c r="Q1580" s="203" t="s">
        <v>1892</v>
      </c>
      <c r="R1580" s="203"/>
      <c r="S1580" s="204">
        <v>13494.84</v>
      </c>
      <c r="Y1580" t="s">
        <v>63650</v>
      </c>
      <c r="Z1580">
        <v>873.27</v>
      </c>
      <c r="AB1580" s="276" t="s">
        <v>58196</v>
      </c>
      <c r="AC1580" s="277">
        <v>29800</v>
      </c>
      <c r="AE1580" s="246" t="s">
        <v>63622</v>
      </c>
      <c r="AF1580" s="247">
        <v>50242.1</v>
      </c>
      <c r="AH1580" s="226" t="s">
        <v>38882</v>
      </c>
      <c r="AI1580" s="227">
        <v>6622.86</v>
      </c>
      <c r="AK1580" s="207" t="s">
        <v>16145</v>
      </c>
      <c r="AL1580" s="208">
        <v>21029.96</v>
      </c>
      <c r="AM1580" s="93"/>
      <c r="AN1580" s="199" t="s">
        <v>13632</v>
      </c>
      <c r="AO1580" s="200">
        <v>123262</v>
      </c>
      <c r="AT1580" s="272" t="s">
        <v>46531</v>
      </c>
      <c r="AU1580" s="273">
        <v>1164</v>
      </c>
      <c r="AW1580" s="244" t="s">
        <v>12851</v>
      </c>
      <c r="AX1580" s="245">
        <v>123286.26</v>
      </c>
      <c r="AZ1580" s="230" t="s">
        <v>11462</v>
      </c>
      <c r="BA1580" s="231">
        <v>362455.84</v>
      </c>
      <c r="BC1580" s="209" t="s">
        <v>7374</v>
      </c>
      <c r="BD1580" s="210">
        <v>10778</v>
      </c>
    </row>
    <row r="1581" spans="5:56" x14ac:dyDescent="0.55000000000000004">
      <c r="E1581" s="282" t="s">
        <v>46425</v>
      </c>
      <c r="F1581" s="282"/>
      <c r="G1581" s="283">
        <v>337048.8</v>
      </c>
      <c r="I1581" s="242" t="s">
        <v>12775</v>
      </c>
      <c r="J1581" s="242"/>
      <c r="K1581" s="243">
        <v>80422.789999999994</v>
      </c>
      <c r="M1581" s="224" t="s">
        <v>5263</v>
      </c>
      <c r="N1581" s="224"/>
      <c r="O1581" s="225">
        <v>60532</v>
      </c>
      <c r="Q1581" s="203" t="s">
        <v>1893</v>
      </c>
      <c r="R1581" s="203"/>
      <c r="S1581" s="204">
        <v>23138</v>
      </c>
      <c r="Y1581" t="s">
        <v>71377</v>
      </c>
      <c r="Z1581" s="284">
        <v>8388.7999999999993</v>
      </c>
      <c r="AB1581" s="276" t="s">
        <v>64064</v>
      </c>
      <c r="AC1581" s="277">
        <v>759.18</v>
      </c>
      <c r="AE1581" s="246" t="s">
        <v>33167</v>
      </c>
      <c r="AF1581" s="247">
        <v>19110</v>
      </c>
      <c r="AH1581" s="226" t="s">
        <v>16093</v>
      </c>
      <c r="AI1581" s="227">
        <v>12610</v>
      </c>
      <c r="AK1581" s="207" t="s">
        <v>13109</v>
      </c>
      <c r="AL1581" s="208">
        <v>95153.24</v>
      </c>
      <c r="AM1581" s="93"/>
      <c r="AN1581" s="199" t="s">
        <v>13633</v>
      </c>
      <c r="AO1581" s="200">
        <v>147800</v>
      </c>
      <c r="AT1581" s="272" t="s">
        <v>46533</v>
      </c>
      <c r="AU1581" s="273">
        <v>337048.8</v>
      </c>
      <c r="AW1581" s="244" t="s">
        <v>12852</v>
      </c>
      <c r="AX1581" s="245">
        <v>80422.789999999994</v>
      </c>
      <c r="AZ1581" s="230" t="s">
        <v>11463</v>
      </c>
      <c r="BA1581" s="231">
        <v>60532</v>
      </c>
      <c r="BC1581" s="209" t="s">
        <v>7784</v>
      </c>
      <c r="BD1581" s="210">
        <v>1193</v>
      </c>
    </row>
    <row r="1582" spans="5:56" x14ac:dyDescent="0.55000000000000004">
      <c r="E1582" s="282" t="s">
        <v>46426</v>
      </c>
      <c r="F1582" s="282"/>
      <c r="G1582" s="283">
        <v>1800</v>
      </c>
      <c r="I1582" s="242" t="s">
        <v>12776</v>
      </c>
      <c r="J1582" s="242"/>
      <c r="K1582" s="243">
        <v>15420.16</v>
      </c>
      <c r="M1582" s="224" t="s">
        <v>5264</v>
      </c>
      <c r="N1582" s="224"/>
      <c r="O1582" s="225">
        <v>15947305.18</v>
      </c>
      <c r="Q1582" s="203" t="s">
        <v>1894</v>
      </c>
      <c r="R1582" s="203"/>
      <c r="S1582" s="204">
        <v>25392.39</v>
      </c>
      <c r="Y1582" t="s">
        <v>61354</v>
      </c>
      <c r="Z1582" s="284">
        <v>5181.33</v>
      </c>
      <c r="AB1582" s="276" t="s">
        <v>61868</v>
      </c>
      <c r="AC1582" s="277">
        <v>3129.65</v>
      </c>
      <c r="AE1582" s="246" t="s">
        <v>58947</v>
      </c>
      <c r="AF1582" s="247">
        <v>2900</v>
      </c>
      <c r="AH1582" s="226" t="s">
        <v>33158</v>
      </c>
      <c r="AI1582" s="227">
        <v>1971.5</v>
      </c>
      <c r="AK1582" s="207" t="s">
        <v>16146</v>
      </c>
      <c r="AL1582" s="208">
        <v>16738.150000000001</v>
      </c>
      <c r="AM1582" s="93"/>
      <c r="AN1582" s="199" t="s">
        <v>13634</v>
      </c>
      <c r="AO1582" s="200">
        <v>54690.29</v>
      </c>
      <c r="AT1582" s="272" t="s">
        <v>46534</v>
      </c>
      <c r="AU1582" s="273">
        <v>1800</v>
      </c>
      <c r="AW1582" s="244" t="s">
        <v>12853</v>
      </c>
      <c r="AX1582" s="245">
        <v>15420.16</v>
      </c>
      <c r="AZ1582" s="230" t="s">
        <v>11464</v>
      </c>
      <c r="BA1582" s="231">
        <v>15947305.18</v>
      </c>
      <c r="BC1582" s="209" t="s">
        <v>8062</v>
      </c>
      <c r="BD1582" s="210">
        <v>2048</v>
      </c>
    </row>
    <row r="1583" spans="5:56" x14ac:dyDescent="0.55000000000000004">
      <c r="E1583" s="282" t="s">
        <v>46427</v>
      </c>
      <c r="F1583" s="282"/>
      <c r="G1583" s="283">
        <v>61046</v>
      </c>
      <c r="I1583" s="242" t="s">
        <v>12777</v>
      </c>
      <c r="J1583" s="242"/>
      <c r="K1583" s="243">
        <v>63556.94</v>
      </c>
      <c r="M1583" s="224" t="s">
        <v>5269</v>
      </c>
      <c r="N1583" s="224"/>
      <c r="O1583" s="225">
        <v>988302.97</v>
      </c>
      <c r="Q1583" s="203" t="s">
        <v>1895</v>
      </c>
      <c r="R1583" s="203"/>
      <c r="S1583" s="204">
        <v>1320</v>
      </c>
      <c r="Y1583" t="s">
        <v>60322</v>
      </c>
      <c r="Z1583" s="284">
        <v>37110.31</v>
      </c>
      <c r="AB1583" s="276" t="s">
        <v>55884</v>
      </c>
      <c r="AC1583" s="277">
        <v>2034.57</v>
      </c>
      <c r="AE1583" s="246" t="s">
        <v>58948</v>
      </c>
      <c r="AF1583" s="247">
        <v>1880.82</v>
      </c>
      <c r="AH1583" s="226" t="s">
        <v>16094</v>
      </c>
      <c r="AI1583" s="227">
        <v>1055.6500000000001</v>
      </c>
      <c r="AK1583" s="207" t="s">
        <v>16147</v>
      </c>
      <c r="AL1583" s="208">
        <v>5534.3</v>
      </c>
      <c r="AM1583" s="93"/>
      <c r="AN1583" s="199" t="s">
        <v>13635</v>
      </c>
      <c r="AO1583" s="200">
        <v>64627.42</v>
      </c>
      <c r="AT1583" s="272" t="s">
        <v>46535</v>
      </c>
      <c r="AU1583" s="273">
        <v>61046</v>
      </c>
      <c r="AW1583" s="244" t="s">
        <v>12854</v>
      </c>
      <c r="AX1583" s="245">
        <v>63556.94</v>
      </c>
      <c r="AZ1583" s="230" t="s">
        <v>11469</v>
      </c>
      <c r="BA1583" s="231">
        <v>988302.97</v>
      </c>
      <c r="BC1583" s="209" t="s">
        <v>8205</v>
      </c>
      <c r="BD1583" s="210">
        <v>5872</v>
      </c>
    </row>
    <row r="1584" spans="5:56" x14ac:dyDescent="0.55000000000000004">
      <c r="E1584" s="282" t="s">
        <v>46428</v>
      </c>
      <c r="F1584" s="282"/>
      <c r="G1584" s="283">
        <v>50441.5</v>
      </c>
      <c r="I1584" s="242" t="s">
        <v>12778</v>
      </c>
      <c r="J1584" s="242"/>
      <c r="K1584" s="243">
        <v>30195.75</v>
      </c>
      <c r="M1584" s="224" t="s">
        <v>5265</v>
      </c>
      <c r="N1584" s="224"/>
      <c r="O1584" s="225">
        <v>40382.68</v>
      </c>
      <c r="Q1584" s="203" t="s">
        <v>1896</v>
      </c>
      <c r="R1584" s="203"/>
      <c r="S1584" s="204">
        <v>9311</v>
      </c>
      <c r="Y1584" t="s">
        <v>49793</v>
      </c>
      <c r="Z1584">
        <v>853</v>
      </c>
      <c r="AB1584" s="276" t="s">
        <v>67124</v>
      </c>
      <c r="AC1584" s="277">
        <v>-53.47</v>
      </c>
      <c r="AE1584" s="246" t="s">
        <v>58949</v>
      </c>
      <c r="AF1584" s="247">
        <v>500760</v>
      </c>
      <c r="AH1584" s="226" t="s">
        <v>33159</v>
      </c>
      <c r="AI1584" s="227">
        <v>285.06</v>
      </c>
      <c r="AK1584" s="207" t="s">
        <v>16148</v>
      </c>
      <c r="AL1584" s="208">
        <v>3674.28</v>
      </c>
      <c r="AM1584" s="93"/>
      <c r="AN1584" s="199" t="s">
        <v>21573</v>
      </c>
      <c r="AO1584" s="200">
        <v>39375.339999999997</v>
      </c>
      <c r="AT1584" s="272" t="s">
        <v>46536</v>
      </c>
      <c r="AU1584" s="273">
        <v>50441.5</v>
      </c>
      <c r="AW1584" s="244" t="s">
        <v>12855</v>
      </c>
      <c r="AX1584" s="245">
        <v>30195.75</v>
      </c>
      <c r="AZ1584" s="230" t="s">
        <v>11465</v>
      </c>
      <c r="BA1584" s="231">
        <v>40382.68</v>
      </c>
      <c r="BC1584" s="209" t="s">
        <v>8325</v>
      </c>
      <c r="BD1584" s="210">
        <v>974</v>
      </c>
    </row>
    <row r="1585" spans="5:56" x14ac:dyDescent="0.55000000000000004">
      <c r="E1585" s="282" t="s">
        <v>46429</v>
      </c>
      <c r="F1585" s="282"/>
      <c r="G1585" s="283">
        <v>45646</v>
      </c>
      <c r="I1585" s="242" t="s">
        <v>12779</v>
      </c>
      <c r="J1585" s="242"/>
      <c r="K1585" s="243">
        <v>4159.29</v>
      </c>
      <c r="M1585" s="224" t="s">
        <v>5266</v>
      </c>
      <c r="N1585" s="224"/>
      <c r="O1585" s="225">
        <v>92979.74</v>
      </c>
      <c r="Q1585" s="203" t="s">
        <v>1897</v>
      </c>
      <c r="R1585" s="203"/>
      <c r="S1585" s="204">
        <v>210188</v>
      </c>
      <c r="Y1585" t="s">
        <v>71378</v>
      </c>
      <c r="Z1585" s="284">
        <v>102635.35</v>
      </c>
      <c r="AB1585" s="276" t="s">
        <v>58197</v>
      </c>
      <c r="AC1585" s="277">
        <v>28359.32</v>
      </c>
      <c r="AE1585" s="246" t="s">
        <v>51695</v>
      </c>
      <c r="AF1585" s="247">
        <v>63480.77</v>
      </c>
      <c r="AH1585" s="226" t="s">
        <v>33160</v>
      </c>
      <c r="AI1585" s="227">
        <v>971.62</v>
      </c>
      <c r="AK1585" s="207" t="s">
        <v>16149</v>
      </c>
      <c r="AL1585" s="208">
        <v>42250</v>
      </c>
      <c r="AM1585" s="93"/>
      <c r="AN1585" s="199" t="s">
        <v>13636</v>
      </c>
      <c r="AO1585" s="200">
        <v>53400</v>
      </c>
      <c r="AT1585" s="272" t="s">
        <v>46537</v>
      </c>
      <c r="AU1585" s="273">
        <v>45646</v>
      </c>
      <c r="AW1585" s="244" t="s">
        <v>12856</v>
      </c>
      <c r="AX1585" s="245">
        <v>4159.29</v>
      </c>
      <c r="AZ1585" s="230" t="s">
        <v>11466</v>
      </c>
      <c r="BA1585" s="231">
        <v>92979.74</v>
      </c>
      <c r="BC1585" s="209" t="s">
        <v>8712</v>
      </c>
      <c r="BD1585" s="210">
        <v>2000</v>
      </c>
    </row>
    <row r="1586" spans="5:56" x14ac:dyDescent="0.55000000000000004">
      <c r="E1586" s="282" t="s">
        <v>43569</v>
      </c>
      <c r="F1586" s="282"/>
      <c r="G1586" s="283">
        <v>74956</v>
      </c>
      <c r="I1586" s="242" t="s">
        <v>12780</v>
      </c>
      <c r="J1586" s="242"/>
      <c r="K1586" s="243">
        <v>17259.7</v>
      </c>
      <c r="M1586" s="224" t="s">
        <v>5267</v>
      </c>
      <c r="N1586" s="224"/>
      <c r="O1586" s="225">
        <v>117999</v>
      </c>
      <c r="Q1586" s="203" t="s">
        <v>1898</v>
      </c>
      <c r="R1586" s="203"/>
      <c r="S1586" s="204">
        <v>1491.3</v>
      </c>
      <c r="Y1586" t="s">
        <v>71379</v>
      </c>
      <c r="Z1586" s="284">
        <v>1697.8</v>
      </c>
      <c r="AB1586" s="276" t="s">
        <v>49705</v>
      </c>
      <c r="AC1586" s="277">
        <v>13000</v>
      </c>
      <c r="AE1586" s="246" t="s">
        <v>16200</v>
      </c>
      <c r="AF1586" s="247">
        <v>86772.75</v>
      </c>
      <c r="AH1586" s="226" t="s">
        <v>51686</v>
      </c>
      <c r="AI1586" s="227">
        <v>12</v>
      </c>
      <c r="AK1586" s="207" t="s">
        <v>16150</v>
      </c>
      <c r="AL1586" s="208">
        <v>38298.97</v>
      </c>
      <c r="AM1586" s="93"/>
      <c r="AN1586" s="199" t="s">
        <v>21578</v>
      </c>
      <c r="AO1586" s="200">
        <v>148300.1</v>
      </c>
      <c r="AT1586" s="272" t="s">
        <v>43883</v>
      </c>
      <c r="AU1586" s="273">
        <v>74956</v>
      </c>
      <c r="AW1586" s="244" t="s">
        <v>12857</v>
      </c>
      <c r="AX1586" s="245">
        <v>17259.7</v>
      </c>
      <c r="AZ1586" s="230" t="s">
        <v>11467</v>
      </c>
      <c r="BA1586" s="231">
        <v>117999</v>
      </c>
      <c r="BC1586" s="209" t="s">
        <v>8966</v>
      </c>
      <c r="BD1586" s="210">
        <v>9353</v>
      </c>
    </row>
    <row r="1587" spans="5:56" x14ac:dyDescent="0.55000000000000004">
      <c r="E1587" s="282" t="s">
        <v>65793</v>
      </c>
      <c r="F1587" s="282"/>
      <c r="G1587" s="283">
        <v>3527.5</v>
      </c>
      <c r="I1587" s="242" t="s">
        <v>12781</v>
      </c>
      <c r="J1587" s="242"/>
      <c r="K1587" s="243">
        <v>90328.02</v>
      </c>
      <c r="M1587" s="224" t="s">
        <v>5268</v>
      </c>
      <c r="N1587" s="224"/>
      <c r="O1587" s="225">
        <v>56954.09</v>
      </c>
      <c r="Q1587" s="203" t="s">
        <v>4073</v>
      </c>
      <c r="R1587" s="203"/>
      <c r="S1587" s="204">
        <v>1767.79</v>
      </c>
      <c r="Y1587" t="s">
        <v>71380</v>
      </c>
      <c r="Z1587" s="284">
        <v>79606.16</v>
      </c>
      <c r="AB1587" s="276" t="s">
        <v>51817</v>
      </c>
      <c r="AC1587" s="277">
        <v>4308.78</v>
      </c>
      <c r="AE1587" s="246" t="s">
        <v>47812</v>
      </c>
      <c r="AF1587" s="247">
        <v>256435.02</v>
      </c>
      <c r="AH1587" s="226" t="s">
        <v>44442</v>
      </c>
      <c r="AI1587" s="227">
        <v>61981.760000000002</v>
      </c>
      <c r="AK1587" s="207" t="s">
        <v>16151</v>
      </c>
      <c r="AL1587" s="208">
        <v>9513</v>
      </c>
      <c r="AM1587" s="93"/>
      <c r="AN1587" s="199" t="s">
        <v>21581</v>
      </c>
      <c r="AO1587" s="200">
        <v>25693.25</v>
      </c>
      <c r="AT1587" s="272" t="s">
        <v>43888</v>
      </c>
      <c r="AU1587" s="273">
        <v>3527.5</v>
      </c>
      <c r="AW1587" s="244" t="s">
        <v>12858</v>
      </c>
      <c r="AX1587" s="245">
        <v>90328.02</v>
      </c>
      <c r="AZ1587" s="230" t="s">
        <v>11468</v>
      </c>
      <c r="BA1587" s="231">
        <v>56954.09</v>
      </c>
      <c r="BC1587" s="209" t="s">
        <v>9297</v>
      </c>
      <c r="BD1587" s="210">
        <v>49949.33</v>
      </c>
    </row>
    <row r="1588" spans="5:56" x14ac:dyDescent="0.55000000000000004">
      <c r="E1588" s="282" t="s">
        <v>43574</v>
      </c>
      <c r="F1588" s="282"/>
      <c r="G1588" s="283">
        <v>9844</v>
      </c>
      <c r="I1588" s="242" t="s">
        <v>12782</v>
      </c>
      <c r="J1588" s="242"/>
      <c r="K1588" s="243">
        <v>229155.41</v>
      </c>
      <c r="M1588" s="224" t="s">
        <v>46388</v>
      </c>
      <c r="N1588" s="224"/>
      <c r="O1588" s="225">
        <v>25000</v>
      </c>
      <c r="Q1588" s="203" t="s">
        <v>482</v>
      </c>
      <c r="R1588" s="203"/>
      <c r="S1588" s="204">
        <v>94601</v>
      </c>
      <c r="Y1588" t="s">
        <v>61932</v>
      </c>
      <c r="Z1588" s="284">
        <v>41561.9</v>
      </c>
      <c r="AB1588" s="276" t="s">
        <v>58843</v>
      </c>
      <c r="AC1588" s="277">
        <v>3514.5</v>
      </c>
      <c r="AE1588" s="246" t="s">
        <v>47813</v>
      </c>
      <c r="AF1588" s="247">
        <v>55402.69</v>
      </c>
      <c r="AH1588" s="226" t="s">
        <v>44443</v>
      </c>
      <c r="AI1588" s="227">
        <v>4697.24</v>
      </c>
      <c r="AK1588" s="207" t="s">
        <v>16152</v>
      </c>
      <c r="AL1588" s="208">
        <v>26880</v>
      </c>
      <c r="AM1588" s="93"/>
      <c r="AN1588" s="199" t="s">
        <v>32202</v>
      </c>
      <c r="AO1588" s="200">
        <v>712.56</v>
      </c>
      <c r="AT1588" s="272" t="s">
        <v>43889</v>
      </c>
      <c r="AU1588" s="273">
        <v>9844</v>
      </c>
      <c r="AW1588" s="244" t="s">
        <v>12859</v>
      </c>
      <c r="AX1588" s="245">
        <v>229155.41</v>
      </c>
      <c r="AZ1588" s="230" t="s">
        <v>46492</v>
      </c>
      <c r="BA1588" s="231">
        <v>25000</v>
      </c>
      <c r="BC1588" s="209" t="s">
        <v>11553</v>
      </c>
      <c r="BD1588" s="210">
        <v>69005.06</v>
      </c>
    </row>
    <row r="1589" spans="5:56" x14ac:dyDescent="0.55000000000000004">
      <c r="E1589" s="282" t="s">
        <v>43577</v>
      </c>
      <c r="F1589" s="282"/>
      <c r="G1589" s="283">
        <v>53713.19</v>
      </c>
      <c r="I1589" s="242" t="s">
        <v>12784</v>
      </c>
      <c r="J1589" s="242"/>
      <c r="K1589" s="243">
        <v>201958.77</v>
      </c>
      <c r="M1589" s="224" t="s">
        <v>5270</v>
      </c>
      <c r="N1589" s="224"/>
      <c r="O1589" s="225">
        <v>42114.09</v>
      </c>
      <c r="Q1589" s="203" t="s">
        <v>1899</v>
      </c>
      <c r="R1589" s="203"/>
      <c r="S1589" s="204">
        <v>12116</v>
      </c>
      <c r="Y1589" t="s">
        <v>47903</v>
      </c>
      <c r="Z1589" s="284">
        <v>1159.5899999999999</v>
      </c>
      <c r="AB1589" s="276" t="s">
        <v>67125</v>
      </c>
      <c r="AC1589" s="277">
        <v>-14.73</v>
      </c>
      <c r="AE1589" s="246" t="s">
        <v>16201</v>
      </c>
      <c r="AF1589" s="247">
        <v>8076.95</v>
      </c>
      <c r="AH1589" s="226" t="s">
        <v>44444</v>
      </c>
      <c r="AI1589" s="227">
        <v>23875</v>
      </c>
      <c r="AK1589" s="207" t="s">
        <v>16153</v>
      </c>
      <c r="AL1589" s="208">
        <v>121482</v>
      </c>
      <c r="AM1589" s="93"/>
      <c r="AN1589" s="199" t="s">
        <v>32203</v>
      </c>
      <c r="AO1589" s="200">
        <v>4392.2299999999996</v>
      </c>
      <c r="AT1589" s="272" t="s">
        <v>43892</v>
      </c>
      <c r="AU1589" s="273">
        <v>53713.19</v>
      </c>
      <c r="AW1589" s="244" t="s">
        <v>12861</v>
      </c>
      <c r="AX1589" s="245">
        <v>201958.77</v>
      </c>
      <c r="AZ1589" s="230" t="s">
        <v>11470</v>
      </c>
      <c r="BA1589" s="231">
        <v>42114.09</v>
      </c>
      <c r="BC1589" s="209" t="s">
        <v>11898</v>
      </c>
      <c r="BD1589" s="210">
        <v>58043.58</v>
      </c>
    </row>
    <row r="1590" spans="5:56" x14ac:dyDescent="0.55000000000000004">
      <c r="E1590" s="282" t="s">
        <v>43582</v>
      </c>
      <c r="F1590" s="282"/>
      <c r="G1590" s="283">
        <v>1984.6</v>
      </c>
      <c r="I1590" s="242" t="s">
        <v>12785</v>
      </c>
      <c r="J1590" s="242"/>
      <c r="K1590" s="243">
        <v>67564.850000000006</v>
      </c>
      <c r="M1590" s="224" t="s">
        <v>5271</v>
      </c>
      <c r="N1590" s="224"/>
      <c r="O1590" s="225">
        <v>7619176.1299999999</v>
      </c>
      <c r="Q1590" s="203" t="s">
        <v>1900</v>
      </c>
      <c r="R1590" s="203"/>
      <c r="S1590" s="204">
        <v>14380</v>
      </c>
      <c r="Y1590" t="s">
        <v>57348</v>
      </c>
      <c r="Z1590" s="284">
        <v>70106.429999999993</v>
      </c>
      <c r="AB1590" s="276" t="s">
        <v>67126</v>
      </c>
      <c r="AC1590" s="277">
        <v>47170.94</v>
      </c>
      <c r="AE1590" s="246" t="s">
        <v>33168</v>
      </c>
      <c r="AF1590" s="247">
        <v>100950.05</v>
      </c>
      <c r="AH1590" s="226" t="s">
        <v>44445</v>
      </c>
      <c r="AI1590" s="227">
        <v>1780.12</v>
      </c>
      <c r="AK1590" s="207" t="s">
        <v>16154</v>
      </c>
      <c r="AL1590" s="208">
        <v>1011.99</v>
      </c>
      <c r="AM1590" s="93"/>
      <c r="AN1590" s="199" t="s">
        <v>32204</v>
      </c>
      <c r="AO1590" s="200">
        <v>1495.21</v>
      </c>
      <c r="AT1590" s="272" t="s">
        <v>43897</v>
      </c>
      <c r="AU1590" s="273">
        <v>1984.6</v>
      </c>
      <c r="AW1590" s="244" t="s">
        <v>12862</v>
      </c>
      <c r="AX1590" s="245">
        <v>67564.850000000006</v>
      </c>
      <c r="AZ1590" s="230" t="s">
        <v>11471</v>
      </c>
      <c r="BA1590" s="231">
        <v>7619176.1299999999</v>
      </c>
      <c r="BC1590" s="209" t="s">
        <v>9858</v>
      </c>
      <c r="BD1590" s="210">
        <v>235097.97</v>
      </c>
    </row>
    <row r="1591" spans="5:56" x14ac:dyDescent="0.55000000000000004">
      <c r="E1591" s="282" t="s">
        <v>43586</v>
      </c>
      <c r="F1591" s="282"/>
      <c r="G1591" s="283">
        <v>196890</v>
      </c>
      <c r="I1591" s="242" t="s">
        <v>12786</v>
      </c>
      <c r="J1591" s="242"/>
      <c r="K1591" s="243">
        <v>229921.57</v>
      </c>
      <c r="M1591" s="224" t="s">
        <v>5272</v>
      </c>
      <c r="N1591" s="224"/>
      <c r="O1591" s="225">
        <v>86202.42</v>
      </c>
      <c r="Q1591" s="203" t="s">
        <v>1901</v>
      </c>
      <c r="R1591" s="203"/>
      <c r="S1591" s="204">
        <v>856949.83</v>
      </c>
      <c r="Y1591" t="s">
        <v>71381</v>
      </c>
      <c r="Z1591" s="284">
        <v>44931.45</v>
      </c>
      <c r="AB1591" s="276" t="s">
        <v>63625</v>
      </c>
      <c r="AC1591" s="277">
        <v>3608.53</v>
      </c>
      <c r="AE1591" s="246" t="s">
        <v>61293</v>
      </c>
      <c r="AF1591" s="247">
        <v>2155.02</v>
      </c>
      <c r="AH1591" s="226" t="s">
        <v>51687</v>
      </c>
      <c r="AI1591" s="227">
        <v>23118.31</v>
      </c>
      <c r="AK1591" s="207" t="s">
        <v>16155</v>
      </c>
      <c r="AL1591" s="208">
        <v>43339.18</v>
      </c>
      <c r="AM1591" s="93"/>
      <c r="AN1591" s="199" t="s">
        <v>21598</v>
      </c>
      <c r="AO1591" s="200">
        <v>712.56</v>
      </c>
      <c r="AT1591" s="272" t="s">
        <v>43901</v>
      </c>
      <c r="AU1591" s="273">
        <v>196890</v>
      </c>
      <c r="AW1591" s="244" t="s">
        <v>12863</v>
      </c>
      <c r="AX1591" s="245">
        <v>229921.57</v>
      </c>
      <c r="AZ1591" s="230" t="s">
        <v>11472</v>
      </c>
      <c r="BA1591" s="231">
        <v>86202.42</v>
      </c>
      <c r="BC1591" s="209" t="s">
        <v>6705</v>
      </c>
      <c r="BD1591" s="210">
        <v>22569</v>
      </c>
    </row>
    <row r="1592" spans="5:56" x14ac:dyDescent="0.55000000000000004">
      <c r="E1592" s="282" t="s">
        <v>43591</v>
      </c>
      <c r="F1592" s="282"/>
      <c r="G1592" s="283">
        <v>4462.5</v>
      </c>
      <c r="I1592" s="242" t="s">
        <v>12787</v>
      </c>
      <c r="J1592" s="242"/>
      <c r="K1592" s="243">
        <v>93526.19</v>
      </c>
      <c r="M1592" s="224" t="s">
        <v>5273</v>
      </c>
      <c r="N1592" s="224"/>
      <c r="O1592" s="225">
        <v>9141083.4900000002</v>
      </c>
      <c r="Q1592" s="203" t="s">
        <v>1902</v>
      </c>
      <c r="R1592" s="203"/>
      <c r="S1592" s="204">
        <v>643</v>
      </c>
      <c r="Y1592" t="s">
        <v>39051</v>
      </c>
      <c r="Z1592" s="284">
        <v>378372.69</v>
      </c>
      <c r="AB1592" s="276" t="s">
        <v>63626</v>
      </c>
      <c r="AC1592" s="277">
        <v>11169.52</v>
      </c>
      <c r="AE1592" s="246" t="s">
        <v>44455</v>
      </c>
      <c r="AF1592" s="247">
        <v>155162.67000000001</v>
      </c>
      <c r="AH1592" s="226" t="s">
        <v>51688</v>
      </c>
      <c r="AI1592" s="227">
        <v>1881.69</v>
      </c>
      <c r="AK1592" s="207" t="s">
        <v>16156</v>
      </c>
      <c r="AL1592" s="208">
        <v>3392.88</v>
      </c>
      <c r="AM1592" s="93"/>
      <c r="AN1592" s="199" t="s">
        <v>21599</v>
      </c>
      <c r="AO1592" s="200">
        <v>4392.2299999999996</v>
      </c>
      <c r="AT1592" s="272" t="s">
        <v>43906</v>
      </c>
      <c r="AU1592" s="273">
        <v>4462.5</v>
      </c>
      <c r="AW1592" s="244" t="s">
        <v>12864</v>
      </c>
      <c r="AX1592" s="245">
        <v>93526.19</v>
      </c>
      <c r="AZ1592" s="230" t="s">
        <v>11473</v>
      </c>
      <c r="BA1592" s="231">
        <v>9141083.4900000002</v>
      </c>
      <c r="BC1592" s="209" t="s">
        <v>7112</v>
      </c>
      <c r="BD1592" s="210">
        <v>4196</v>
      </c>
    </row>
    <row r="1593" spans="5:56" x14ac:dyDescent="0.55000000000000004">
      <c r="E1593" s="282" t="s">
        <v>43592</v>
      </c>
      <c r="F1593" s="282"/>
      <c r="G1593" s="283">
        <v>30925</v>
      </c>
      <c r="I1593" s="242" t="s">
        <v>12788</v>
      </c>
      <c r="J1593" s="242"/>
      <c r="K1593" s="243">
        <v>79477.88</v>
      </c>
      <c r="M1593" s="224" t="s">
        <v>5278</v>
      </c>
      <c r="N1593" s="224"/>
      <c r="O1593" s="225">
        <v>3039099.8</v>
      </c>
      <c r="Q1593" s="203" t="s">
        <v>1903</v>
      </c>
      <c r="R1593" s="203"/>
      <c r="S1593" s="204">
        <v>7652</v>
      </c>
      <c r="Y1593" t="s">
        <v>47904</v>
      </c>
      <c r="Z1593" s="284">
        <v>3750</v>
      </c>
      <c r="AB1593" s="276" t="s">
        <v>64066</v>
      </c>
      <c r="AC1593" s="277">
        <v>25250.28</v>
      </c>
      <c r="AE1593" s="246" t="s">
        <v>54853</v>
      </c>
      <c r="AF1593" s="247">
        <v>10065.200000000001</v>
      </c>
      <c r="AH1593" s="226" t="s">
        <v>47806</v>
      </c>
      <c r="AI1593" s="227">
        <v>3163.96</v>
      </c>
      <c r="AK1593" s="207" t="s">
        <v>16157</v>
      </c>
      <c r="AL1593" s="208">
        <v>9499.98</v>
      </c>
      <c r="AM1593" s="93"/>
      <c r="AN1593" s="199" t="s">
        <v>21600</v>
      </c>
      <c r="AO1593" s="200">
        <v>1495.21</v>
      </c>
      <c r="AT1593" s="272" t="s">
        <v>43907</v>
      </c>
      <c r="AU1593" s="273">
        <v>30925</v>
      </c>
      <c r="AW1593" s="244" t="s">
        <v>12865</v>
      </c>
      <c r="AX1593" s="245">
        <v>79477.88</v>
      </c>
      <c r="AZ1593" s="230" t="s">
        <v>11478</v>
      </c>
      <c r="BA1593" s="231">
        <v>3039099.8</v>
      </c>
      <c r="BC1593" s="209" t="s">
        <v>7785</v>
      </c>
      <c r="BD1593" s="210">
        <v>14170.54</v>
      </c>
    </row>
    <row r="1594" spans="5:56" x14ac:dyDescent="0.55000000000000004">
      <c r="E1594" s="282" t="s">
        <v>43593</v>
      </c>
      <c r="F1594" s="282"/>
      <c r="G1594" s="283">
        <v>2536.2199999999998</v>
      </c>
      <c r="I1594" s="242" t="s">
        <v>12789</v>
      </c>
      <c r="J1594" s="242"/>
      <c r="K1594" s="243">
        <v>144521.62</v>
      </c>
      <c r="M1594" s="224" t="s">
        <v>5274</v>
      </c>
      <c r="N1594" s="224"/>
      <c r="O1594" s="225">
        <v>157309.94</v>
      </c>
      <c r="Q1594" s="203" t="s">
        <v>1904</v>
      </c>
      <c r="R1594" s="203"/>
      <c r="S1594" s="204">
        <v>2964</v>
      </c>
      <c r="Y1594" t="s">
        <v>71382</v>
      </c>
      <c r="Z1594" s="284">
        <v>175800</v>
      </c>
      <c r="AB1594" s="276" t="s">
        <v>66519</v>
      </c>
      <c r="AC1594" s="277">
        <v>201135.3</v>
      </c>
      <c r="AE1594" s="246" t="s">
        <v>54854</v>
      </c>
      <c r="AF1594" s="247">
        <v>57.1</v>
      </c>
      <c r="AH1594" s="226" t="s">
        <v>47807</v>
      </c>
      <c r="AI1594" s="227">
        <v>242.04</v>
      </c>
      <c r="AK1594" s="207" t="s">
        <v>16158</v>
      </c>
      <c r="AL1594" s="208">
        <v>72818.100000000006</v>
      </c>
      <c r="AM1594" s="93"/>
      <c r="AN1594" s="199" t="s">
        <v>32205</v>
      </c>
      <c r="AO1594" s="200">
        <v>3000</v>
      </c>
      <c r="AT1594" s="272" t="s">
        <v>43908</v>
      </c>
      <c r="AU1594" s="273">
        <v>2536.2199999999998</v>
      </c>
      <c r="AW1594" s="244" t="s">
        <v>12866</v>
      </c>
      <c r="AX1594" s="245">
        <v>144521.62</v>
      </c>
      <c r="AZ1594" s="230" t="s">
        <v>11474</v>
      </c>
      <c r="BA1594" s="231">
        <v>157309.94</v>
      </c>
      <c r="BC1594" s="209" t="s">
        <v>8063</v>
      </c>
      <c r="BD1594" s="210">
        <v>3804</v>
      </c>
    </row>
    <row r="1595" spans="5:56" x14ac:dyDescent="0.55000000000000004">
      <c r="E1595" s="282" t="s">
        <v>43594</v>
      </c>
      <c r="F1595" s="282"/>
      <c r="G1595" s="283">
        <v>-9.4499999999999993</v>
      </c>
      <c r="I1595" s="242" t="s">
        <v>12790</v>
      </c>
      <c r="J1595" s="242"/>
      <c r="K1595" s="243">
        <v>45773.72</v>
      </c>
      <c r="M1595" s="224" t="s">
        <v>5275</v>
      </c>
      <c r="N1595" s="224"/>
      <c r="O1595" s="225">
        <v>206593.57</v>
      </c>
      <c r="Q1595" s="203" t="s">
        <v>1905</v>
      </c>
      <c r="R1595" s="203"/>
      <c r="S1595" s="204">
        <v>5021</v>
      </c>
      <c r="Y1595" t="s">
        <v>39052</v>
      </c>
      <c r="Z1595" s="284">
        <v>67679.37</v>
      </c>
      <c r="AB1595" s="276" t="s">
        <v>70407</v>
      </c>
      <c r="AC1595" s="277">
        <v>600</v>
      </c>
      <c r="AE1595" s="246" t="s">
        <v>16202</v>
      </c>
      <c r="AF1595" s="247">
        <v>1485137.78</v>
      </c>
      <c r="AH1595" s="226" t="s">
        <v>44446</v>
      </c>
      <c r="AI1595" s="227">
        <v>4000</v>
      </c>
      <c r="AK1595" s="207" t="s">
        <v>16159</v>
      </c>
      <c r="AL1595" s="208">
        <v>208192.87</v>
      </c>
      <c r="AM1595" s="93"/>
      <c r="AN1595" s="199" t="s">
        <v>32206</v>
      </c>
      <c r="AO1595" s="200">
        <v>3000</v>
      </c>
      <c r="AT1595" s="272" t="s">
        <v>43909</v>
      </c>
      <c r="AU1595" s="273">
        <v>-9.4499999999999993</v>
      </c>
      <c r="AW1595" s="244" t="s">
        <v>12867</v>
      </c>
      <c r="AX1595" s="245">
        <v>45773.72</v>
      </c>
      <c r="AZ1595" s="230" t="s">
        <v>11475</v>
      </c>
      <c r="BA1595" s="231">
        <v>206593.57</v>
      </c>
      <c r="BC1595" s="209" t="s">
        <v>8326</v>
      </c>
      <c r="BD1595" s="210">
        <v>71</v>
      </c>
    </row>
    <row r="1596" spans="5:56" x14ac:dyDescent="0.55000000000000004">
      <c r="E1596" s="282" t="s">
        <v>43596</v>
      </c>
      <c r="F1596" s="282"/>
      <c r="G1596" s="283">
        <v>15359.81</v>
      </c>
      <c r="I1596" s="242" t="s">
        <v>12791</v>
      </c>
      <c r="J1596" s="242"/>
      <c r="K1596" s="243">
        <v>190030.81</v>
      </c>
      <c r="M1596" s="224" t="s">
        <v>5276</v>
      </c>
      <c r="N1596" s="224"/>
      <c r="O1596" s="225">
        <v>37115.269999999997</v>
      </c>
      <c r="Q1596" s="203" t="s">
        <v>1906</v>
      </c>
      <c r="R1596" s="203"/>
      <c r="S1596" s="204">
        <v>398</v>
      </c>
      <c r="Y1596" t="s">
        <v>39053</v>
      </c>
      <c r="Z1596" s="284">
        <v>209105.96</v>
      </c>
      <c r="AB1596" s="276" t="s">
        <v>70408</v>
      </c>
      <c r="AC1596" s="277">
        <v>9875.66</v>
      </c>
      <c r="AE1596" s="246" t="s">
        <v>16203</v>
      </c>
      <c r="AF1596" s="247">
        <v>79143.75</v>
      </c>
      <c r="AH1596" s="226" t="s">
        <v>44447</v>
      </c>
      <c r="AI1596" s="227">
        <v>298.43</v>
      </c>
      <c r="AK1596" s="207" t="s">
        <v>16160</v>
      </c>
      <c r="AL1596" s="208">
        <v>428172.88</v>
      </c>
      <c r="AM1596" s="93"/>
      <c r="AN1596" s="199" t="s">
        <v>32207</v>
      </c>
      <c r="AO1596" s="200">
        <v>4792</v>
      </c>
      <c r="AT1596" s="272" t="s">
        <v>43911</v>
      </c>
      <c r="AU1596" s="273">
        <v>15359.81</v>
      </c>
      <c r="AW1596" s="244" t="s">
        <v>12868</v>
      </c>
      <c r="AX1596" s="245">
        <v>190030.81</v>
      </c>
      <c r="AZ1596" s="230" t="s">
        <v>11476</v>
      </c>
      <c r="BA1596" s="231">
        <v>37115.269999999997</v>
      </c>
      <c r="BC1596" s="209" t="s">
        <v>8713</v>
      </c>
      <c r="BD1596" s="210">
        <v>2000</v>
      </c>
    </row>
    <row r="1597" spans="5:56" x14ac:dyDescent="0.55000000000000004">
      <c r="E1597" s="282" t="s">
        <v>65801</v>
      </c>
      <c r="F1597" s="282"/>
      <c r="G1597" s="283">
        <v>18825</v>
      </c>
      <c r="I1597" s="242" t="s">
        <v>12792</v>
      </c>
      <c r="J1597" s="242"/>
      <c r="K1597" s="243">
        <v>106006.01</v>
      </c>
      <c r="M1597" s="224" t="s">
        <v>5277</v>
      </c>
      <c r="N1597" s="224"/>
      <c r="O1597" s="225">
        <v>74702.710000000006</v>
      </c>
      <c r="Q1597" s="203" t="s">
        <v>1907</v>
      </c>
      <c r="R1597" s="203"/>
      <c r="S1597" s="204">
        <v>4463</v>
      </c>
      <c r="Y1597" t="s">
        <v>57349</v>
      </c>
      <c r="Z1597" s="284">
        <v>40297.040000000001</v>
      </c>
      <c r="AB1597" s="276" t="s">
        <v>58445</v>
      </c>
      <c r="AC1597" s="277">
        <v>105735.92</v>
      </c>
      <c r="AE1597" s="246" t="s">
        <v>55846</v>
      </c>
      <c r="AF1597" s="247">
        <v>49144.2</v>
      </c>
      <c r="AH1597" s="226" t="s">
        <v>44448</v>
      </c>
      <c r="AI1597" s="227">
        <v>41376.67</v>
      </c>
      <c r="AK1597" s="207" t="s">
        <v>16161</v>
      </c>
      <c r="AL1597" s="208">
        <v>18677.34</v>
      </c>
      <c r="AM1597" s="93"/>
      <c r="AN1597" s="199" t="s">
        <v>32208</v>
      </c>
      <c r="AO1597" s="200">
        <v>3000</v>
      </c>
      <c r="AT1597" s="272" t="s">
        <v>43914</v>
      </c>
      <c r="AU1597" s="273">
        <v>18825</v>
      </c>
      <c r="AW1597" s="244" t="s">
        <v>12869</v>
      </c>
      <c r="AX1597" s="245">
        <v>106006.01</v>
      </c>
      <c r="AZ1597" s="230" t="s">
        <v>11477</v>
      </c>
      <c r="BA1597" s="231">
        <v>74702.710000000006</v>
      </c>
      <c r="BC1597" s="209" t="s">
        <v>8967</v>
      </c>
      <c r="BD1597" s="210">
        <v>2926</v>
      </c>
    </row>
    <row r="1598" spans="5:56" x14ac:dyDescent="0.55000000000000004">
      <c r="E1598" s="282" t="s">
        <v>43600</v>
      </c>
      <c r="F1598" s="282"/>
      <c r="G1598" s="283">
        <v>72358.5</v>
      </c>
      <c r="I1598" s="242" t="s">
        <v>12793</v>
      </c>
      <c r="J1598" s="242"/>
      <c r="K1598" s="243">
        <v>6730.31</v>
      </c>
      <c r="M1598" s="224" t="s">
        <v>5279</v>
      </c>
      <c r="N1598" s="224"/>
      <c r="O1598" s="225">
        <v>6096257.6200000001</v>
      </c>
      <c r="Q1598" s="203" t="s">
        <v>1908</v>
      </c>
      <c r="R1598" s="203"/>
      <c r="S1598" s="204">
        <v>154</v>
      </c>
      <c r="Y1598" t="s">
        <v>48804</v>
      </c>
      <c r="Z1598" s="284">
        <v>100720</v>
      </c>
      <c r="AB1598" s="276" t="s">
        <v>58446</v>
      </c>
      <c r="AC1598" s="277">
        <v>8822.2999999999993</v>
      </c>
      <c r="AE1598" s="246" t="s">
        <v>55847</v>
      </c>
      <c r="AF1598" s="247">
        <v>546008.94999999995</v>
      </c>
      <c r="AH1598" s="226" t="s">
        <v>44449</v>
      </c>
      <c r="AI1598" s="227">
        <v>3165.33</v>
      </c>
      <c r="AK1598" s="207" t="s">
        <v>16162</v>
      </c>
      <c r="AL1598" s="208">
        <v>40720.78</v>
      </c>
      <c r="AM1598" s="93"/>
      <c r="AN1598" s="199" t="s">
        <v>32209</v>
      </c>
      <c r="AO1598" s="200">
        <v>3000</v>
      </c>
      <c r="AT1598" s="272" t="s">
        <v>43916</v>
      </c>
      <c r="AU1598" s="273">
        <v>72358.5</v>
      </c>
      <c r="AW1598" s="244" t="s">
        <v>12870</v>
      </c>
      <c r="AX1598" s="245">
        <v>6730.31</v>
      </c>
      <c r="AZ1598" s="230" t="s">
        <v>11479</v>
      </c>
      <c r="BA1598" s="231">
        <v>6096257.6200000001</v>
      </c>
      <c r="BC1598" s="209" t="s">
        <v>9859</v>
      </c>
      <c r="BD1598" s="210">
        <v>49736.54</v>
      </c>
    </row>
    <row r="1599" spans="5:56" x14ac:dyDescent="0.55000000000000004">
      <c r="E1599" s="282" t="s">
        <v>43603</v>
      </c>
      <c r="F1599" s="282"/>
      <c r="G1599" s="283">
        <v>10025</v>
      </c>
      <c r="I1599" s="242" t="s">
        <v>12794</v>
      </c>
      <c r="J1599" s="242"/>
      <c r="K1599" s="243">
        <v>100159.97</v>
      </c>
      <c r="M1599" s="224" t="s">
        <v>5280</v>
      </c>
      <c r="N1599" s="224"/>
      <c r="O1599" s="225">
        <v>496557.95</v>
      </c>
      <c r="Q1599" s="203" t="s">
        <v>1910</v>
      </c>
      <c r="R1599" s="203"/>
      <c r="S1599" s="204">
        <v>3526</v>
      </c>
      <c r="Y1599" t="s">
        <v>66550</v>
      </c>
      <c r="Z1599" s="284">
        <v>130790.54</v>
      </c>
      <c r="AB1599" s="276" t="s">
        <v>58447</v>
      </c>
      <c r="AC1599" s="277">
        <v>27478.87</v>
      </c>
      <c r="AE1599" s="246" t="s">
        <v>16204</v>
      </c>
      <c r="AF1599" s="247">
        <v>280560.71000000002</v>
      </c>
      <c r="AH1599" s="226" t="s">
        <v>16119</v>
      </c>
      <c r="AI1599" s="227">
        <v>165.12</v>
      </c>
      <c r="AK1599" s="207" t="s">
        <v>16163</v>
      </c>
      <c r="AL1599" s="208">
        <v>760.38</v>
      </c>
      <c r="AM1599" s="93"/>
      <c r="AN1599" s="199" t="s">
        <v>21627</v>
      </c>
      <c r="AO1599" s="200">
        <v>4792</v>
      </c>
      <c r="AT1599" s="272" t="s">
        <v>43919</v>
      </c>
      <c r="AU1599" s="273">
        <v>10025</v>
      </c>
      <c r="AW1599" s="244" t="s">
        <v>12871</v>
      </c>
      <c r="AX1599" s="245">
        <v>100159.97</v>
      </c>
      <c r="AZ1599" s="230" t="s">
        <v>11480</v>
      </c>
      <c r="BA1599" s="231">
        <v>496557.95</v>
      </c>
      <c r="BC1599" s="209" t="s">
        <v>6923</v>
      </c>
      <c r="BD1599" s="210">
        <v>1028</v>
      </c>
    </row>
    <row r="1600" spans="5:56" x14ac:dyDescent="0.55000000000000004">
      <c r="E1600" s="282" t="s">
        <v>65802</v>
      </c>
      <c r="F1600" s="282"/>
      <c r="G1600" s="283">
        <v>474550.52</v>
      </c>
      <c r="I1600" s="242" t="s">
        <v>12795</v>
      </c>
      <c r="J1600" s="242"/>
      <c r="K1600" s="243">
        <v>33808.93</v>
      </c>
      <c r="M1600" s="224" t="s">
        <v>5281</v>
      </c>
      <c r="N1600" s="224"/>
      <c r="O1600" s="225">
        <v>4971491.4400000004</v>
      </c>
      <c r="Q1600" s="203" t="s">
        <v>1911</v>
      </c>
      <c r="R1600" s="203"/>
      <c r="S1600" s="204">
        <v>20766</v>
      </c>
      <c r="Y1600" t="s">
        <v>39054</v>
      </c>
      <c r="Z1600" s="284">
        <v>15850</v>
      </c>
      <c r="AB1600" s="276" t="s">
        <v>67127</v>
      </c>
      <c r="AC1600" s="277">
        <v>24.36</v>
      </c>
      <c r="AE1600" s="246" t="s">
        <v>57262</v>
      </c>
      <c r="AF1600" s="247">
        <v>45031.96</v>
      </c>
      <c r="AH1600" s="226" t="s">
        <v>16120</v>
      </c>
      <c r="AI1600" s="227">
        <v>12.63</v>
      </c>
      <c r="AK1600" s="207" t="s">
        <v>16164</v>
      </c>
      <c r="AL1600" s="208">
        <v>21881.62</v>
      </c>
      <c r="AM1600" s="93"/>
      <c r="AN1600" s="199" t="s">
        <v>13637</v>
      </c>
      <c r="AO1600" s="200">
        <v>44238.66</v>
      </c>
      <c r="AT1600" s="272" t="s">
        <v>43922</v>
      </c>
      <c r="AU1600" s="273">
        <v>474550.52</v>
      </c>
      <c r="AW1600" s="244" t="s">
        <v>12872</v>
      </c>
      <c r="AX1600" s="245">
        <v>33808.93</v>
      </c>
      <c r="AZ1600" s="230" t="s">
        <v>11481</v>
      </c>
      <c r="BA1600" s="231">
        <v>4971491.4400000004</v>
      </c>
      <c r="BC1600" s="209" t="s">
        <v>7113</v>
      </c>
      <c r="BD1600" s="210">
        <v>769</v>
      </c>
    </row>
    <row r="1601" spans="5:56" x14ac:dyDescent="0.55000000000000004">
      <c r="E1601" s="282" t="s">
        <v>43607</v>
      </c>
      <c r="F1601" s="282"/>
      <c r="G1601" s="283">
        <v>1877.91</v>
      </c>
      <c r="I1601" s="242" t="s">
        <v>12797</v>
      </c>
      <c r="J1601" s="242"/>
      <c r="K1601" s="243">
        <v>430423.52</v>
      </c>
      <c r="M1601" s="224" t="s">
        <v>5282</v>
      </c>
      <c r="N1601" s="224"/>
      <c r="O1601" s="225">
        <v>89565.63</v>
      </c>
      <c r="Q1601" s="203" t="s">
        <v>1912</v>
      </c>
      <c r="R1601" s="203"/>
      <c r="S1601" s="204">
        <v>9795</v>
      </c>
      <c r="Y1601" t="s">
        <v>49795</v>
      </c>
      <c r="Z1601" s="284">
        <v>322958.64</v>
      </c>
      <c r="AB1601" s="276" t="s">
        <v>70409</v>
      </c>
      <c r="AC1601" s="277">
        <v>21101.95</v>
      </c>
      <c r="AE1601" s="246" t="s">
        <v>33169</v>
      </c>
      <c r="AF1601" s="247">
        <v>169.07</v>
      </c>
      <c r="AH1601" s="226" t="s">
        <v>38883</v>
      </c>
      <c r="AI1601" s="227">
        <v>1283</v>
      </c>
      <c r="AK1601" s="207" t="s">
        <v>16165</v>
      </c>
      <c r="AL1601" s="208">
        <v>244748.21</v>
      </c>
      <c r="AM1601" s="93"/>
      <c r="AN1601" s="199" t="s">
        <v>13638</v>
      </c>
      <c r="AO1601" s="200">
        <v>203757.33</v>
      </c>
      <c r="AT1601" s="272" t="s">
        <v>43924</v>
      </c>
      <c r="AU1601" s="273">
        <v>1877.91</v>
      </c>
      <c r="AW1601" s="244" t="s">
        <v>12874</v>
      </c>
      <c r="AX1601" s="245">
        <v>430423.52</v>
      </c>
      <c r="AZ1601" s="230" t="s">
        <v>11482</v>
      </c>
      <c r="BA1601" s="231">
        <v>89565.63</v>
      </c>
      <c r="BC1601" s="209" t="s">
        <v>7375</v>
      </c>
      <c r="BD1601" s="210">
        <v>7677</v>
      </c>
    </row>
    <row r="1602" spans="5:56" x14ac:dyDescent="0.55000000000000004">
      <c r="E1602" s="282" t="s">
        <v>43608</v>
      </c>
      <c r="F1602" s="282"/>
      <c r="G1602" s="283">
        <v>73727</v>
      </c>
      <c r="I1602" s="242" t="s">
        <v>12798</v>
      </c>
      <c r="J1602" s="242"/>
      <c r="K1602" s="243">
        <v>10726.04</v>
      </c>
      <c r="M1602" s="224" t="s">
        <v>5283</v>
      </c>
      <c r="N1602" s="224"/>
      <c r="O1602" s="225">
        <v>1926156.81</v>
      </c>
      <c r="Q1602" s="203" t="s">
        <v>1913</v>
      </c>
      <c r="R1602" s="203"/>
      <c r="S1602" s="204">
        <v>1520.79</v>
      </c>
      <c r="Y1602" t="s">
        <v>36188</v>
      </c>
      <c r="Z1602" s="284">
        <v>249657.18</v>
      </c>
      <c r="AB1602" s="276" t="s">
        <v>61869</v>
      </c>
      <c r="AC1602" s="277">
        <v>22183.54</v>
      </c>
      <c r="AE1602" s="246" t="s">
        <v>33170</v>
      </c>
      <c r="AF1602" s="247">
        <v>6260850.5</v>
      </c>
      <c r="AH1602" s="226" t="s">
        <v>51689</v>
      </c>
      <c r="AI1602" s="227">
        <v>523</v>
      </c>
      <c r="AK1602" s="207" t="s">
        <v>16166</v>
      </c>
      <c r="AL1602" s="208">
        <v>553271.79</v>
      </c>
      <c r="AM1602" s="93"/>
      <c r="AN1602" s="199" t="s">
        <v>13639</v>
      </c>
      <c r="AO1602" s="200">
        <v>160200</v>
      </c>
      <c r="AT1602" s="272" t="s">
        <v>43925</v>
      </c>
      <c r="AU1602" s="273">
        <v>73727</v>
      </c>
      <c r="AW1602" s="244" t="s">
        <v>12875</v>
      </c>
      <c r="AX1602" s="245">
        <v>10726.04</v>
      </c>
      <c r="AZ1602" s="230" t="s">
        <v>11483</v>
      </c>
      <c r="BA1602" s="231">
        <v>1926156.81</v>
      </c>
      <c r="BC1602" s="209" t="s">
        <v>7786</v>
      </c>
      <c r="BD1602" s="210">
        <v>1281</v>
      </c>
    </row>
    <row r="1603" spans="5:56" x14ac:dyDescent="0.55000000000000004">
      <c r="E1603" s="282" t="s">
        <v>43610</v>
      </c>
      <c r="F1603" s="282"/>
      <c r="G1603" s="283">
        <v>10235</v>
      </c>
      <c r="I1603" s="242" t="s">
        <v>12799</v>
      </c>
      <c r="J1603" s="242"/>
      <c r="K1603" s="243">
        <v>2719.7</v>
      </c>
      <c r="M1603" s="224" t="s">
        <v>5284</v>
      </c>
      <c r="N1603" s="224"/>
      <c r="O1603" s="225">
        <v>3284407.18</v>
      </c>
      <c r="Q1603" s="203" t="s">
        <v>1914</v>
      </c>
      <c r="R1603" s="203"/>
      <c r="S1603" s="204">
        <v>4739.7</v>
      </c>
      <c r="Y1603" t="s">
        <v>71383</v>
      </c>
      <c r="Z1603" s="284">
        <v>19790.189999999999</v>
      </c>
      <c r="AB1603" s="276" t="s">
        <v>61191</v>
      </c>
      <c r="AC1603" s="277">
        <v>57267.06</v>
      </c>
      <c r="AE1603" s="246" t="s">
        <v>34605</v>
      </c>
      <c r="AF1603" s="247">
        <v>128532.52</v>
      </c>
      <c r="AH1603" s="226" t="s">
        <v>46689</v>
      </c>
      <c r="AI1603" s="227">
        <v>2880</v>
      </c>
      <c r="AK1603" s="207" t="s">
        <v>16167</v>
      </c>
      <c r="AL1603" s="208">
        <v>21676</v>
      </c>
      <c r="AM1603" s="93"/>
      <c r="AN1603" s="199" t="s">
        <v>13640</v>
      </c>
      <c r="AO1603" s="200">
        <v>32318.51</v>
      </c>
      <c r="AT1603" s="272" t="s">
        <v>43927</v>
      </c>
      <c r="AU1603" s="273">
        <v>10235</v>
      </c>
      <c r="AW1603" s="244" t="s">
        <v>12876</v>
      </c>
      <c r="AX1603" s="245">
        <v>2719.7</v>
      </c>
      <c r="AZ1603" s="230" t="s">
        <v>11484</v>
      </c>
      <c r="BA1603" s="231">
        <v>3284407.18</v>
      </c>
      <c r="BC1603" s="209" t="s">
        <v>8064</v>
      </c>
      <c r="BD1603" s="210">
        <v>3255</v>
      </c>
    </row>
    <row r="1604" spans="5:56" x14ac:dyDescent="0.55000000000000004">
      <c r="E1604" s="282" t="s">
        <v>65805</v>
      </c>
      <c r="F1604" s="282"/>
      <c r="G1604" s="283">
        <v>5169</v>
      </c>
      <c r="I1604" s="242" t="s">
        <v>12800</v>
      </c>
      <c r="J1604" s="242"/>
      <c r="K1604" s="243">
        <v>17211</v>
      </c>
      <c r="M1604" s="224" t="s">
        <v>5285</v>
      </c>
      <c r="N1604" s="224"/>
      <c r="O1604" s="225">
        <v>2394229.91</v>
      </c>
      <c r="Q1604" s="203" t="s">
        <v>1915</v>
      </c>
      <c r="R1604" s="203"/>
      <c r="S1604" s="204">
        <v>2759</v>
      </c>
      <c r="Y1604" t="s">
        <v>44694</v>
      </c>
      <c r="Z1604" s="284">
        <v>26021.5</v>
      </c>
      <c r="AB1604" s="276" t="s">
        <v>67128</v>
      </c>
      <c r="AC1604" s="277">
        <v>-164.52</v>
      </c>
      <c r="AE1604" s="246" t="s">
        <v>51698</v>
      </c>
      <c r="AF1604" s="247">
        <v>-48359.99</v>
      </c>
      <c r="AH1604" s="226" t="s">
        <v>46690</v>
      </c>
      <c r="AI1604" s="227">
        <v>39129.96</v>
      </c>
      <c r="AK1604" s="207" t="s">
        <v>16168</v>
      </c>
      <c r="AL1604" s="208">
        <v>728.93</v>
      </c>
      <c r="AM1604" s="93"/>
      <c r="AN1604" s="199" t="s">
        <v>13641</v>
      </c>
      <c r="AO1604" s="200">
        <v>69802.12</v>
      </c>
      <c r="AT1604" s="272" t="s">
        <v>66335</v>
      </c>
      <c r="AU1604" s="273">
        <v>5169</v>
      </c>
      <c r="AW1604" s="244" t="s">
        <v>12877</v>
      </c>
      <c r="AX1604" s="245">
        <v>17211</v>
      </c>
      <c r="AZ1604" s="230" t="s">
        <v>11485</v>
      </c>
      <c r="BA1604" s="231">
        <v>2394229.91</v>
      </c>
      <c r="BC1604" s="209" t="s">
        <v>8968</v>
      </c>
      <c r="BD1604" s="210">
        <v>13867.25</v>
      </c>
    </row>
    <row r="1605" spans="5:56" x14ac:dyDescent="0.55000000000000004">
      <c r="E1605" s="282" t="s">
        <v>43616</v>
      </c>
      <c r="F1605" s="282"/>
      <c r="G1605" s="283">
        <v>325</v>
      </c>
      <c r="I1605" s="242" t="s">
        <v>12802</v>
      </c>
      <c r="J1605" s="242"/>
      <c r="K1605" s="243">
        <v>29718.78</v>
      </c>
      <c r="M1605" s="224" t="s">
        <v>5286</v>
      </c>
      <c r="N1605" s="224"/>
      <c r="O1605" s="225">
        <v>1263084.54</v>
      </c>
      <c r="Q1605" s="203" t="s">
        <v>1916</v>
      </c>
      <c r="R1605" s="203"/>
      <c r="S1605" s="204">
        <v>11802.07</v>
      </c>
      <c r="Y1605" t="s">
        <v>57350</v>
      </c>
      <c r="Z1605" s="284">
        <v>105666.49</v>
      </c>
      <c r="AB1605" s="276" t="s">
        <v>67129</v>
      </c>
      <c r="AC1605" s="277">
        <v>-9.4499999999999993</v>
      </c>
      <c r="AE1605" s="246" t="s">
        <v>54855</v>
      </c>
      <c r="AF1605" s="247">
        <v>48217.22</v>
      </c>
      <c r="AH1605" s="226" t="s">
        <v>46691</v>
      </c>
      <c r="AI1605" s="227">
        <v>2984.13</v>
      </c>
      <c r="AK1605" s="207" t="s">
        <v>16169</v>
      </c>
      <c r="AL1605" s="208">
        <v>55.75</v>
      </c>
      <c r="AM1605" s="93"/>
      <c r="AN1605" s="199" t="s">
        <v>32210</v>
      </c>
      <c r="AO1605" s="200">
        <v>46800</v>
      </c>
      <c r="AT1605" s="272" t="s">
        <v>43933</v>
      </c>
      <c r="AU1605" s="273">
        <v>325</v>
      </c>
      <c r="AW1605" s="244" t="s">
        <v>12879</v>
      </c>
      <c r="AX1605" s="245">
        <v>29718.78</v>
      </c>
      <c r="AZ1605" s="230" t="s">
        <v>11486</v>
      </c>
      <c r="BA1605" s="231">
        <v>1263084.54</v>
      </c>
      <c r="BC1605" s="209" t="s">
        <v>10630</v>
      </c>
      <c r="BD1605" s="210">
        <v>2837</v>
      </c>
    </row>
    <row r="1606" spans="5:56" x14ac:dyDescent="0.55000000000000004">
      <c r="E1606" s="282" t="s">
        <v>43618</v>
      </c>
      <c r="F1606" s="282"/>
      <c r="G1606" s="283">
        <v>4788.2</v>
      </c>
      <c r="I1606" s="242" t="s">
        <v>12803</v>
      </c>
      <c r="J1606" s="242"/>
      <c r="K1606" s="243">
        <v>161646.49</v>
      </c>
      <c r="M1606" s="224" t="s">
        <v>5287</v>
      </c>
      <c r="N1606" s="224"/>
      <c r="O1606" s="225">
        <v>2690401.02</v>
      </c>
      <c r="Q1606" s="203" t="s">
        <v>1917</v>
      </c>
      <c r="R1606" s="203"/>
      <c r="S1606" s="204">
        <v>141893</v>
      </c>
      <c r="Y1606" t="s">
        <v>66552</v>
      </c>
      <c r="Z1606" s="284">
        <v>455347.75</v>
      </c>
      <c r="AB1606" s="276" t="s">
        <v>62556</v>
      </c>
      <c r="AC1606" s="277">
        <v>5710.66</v>
      </c>
      <c r="AE1606" s="246" t="s">
        <v>48698</v>
      </c>
      <c r="AF1606" s="247">
        <v>102027.5</v>
      </c>
      <c r="AH1606" s="226" t="s">
        <v>44450</v>
      </c>
      <c r="AI1606" s="227">
        <v>162</v>
      </c>
      <c r="AK1606" s="207" t="s">
        <v>16170</v>
      </c>
      <c r="AL1606" s="208">
        <v>48292.18</v>
      </c>
      <c r="AM1606" s="93"/>
      <c r="AN1606" s="199" t="s">
        <v>32211</v>
      </c>
      <c r="AO1606" s="200">
        <v>142400</v>
      </c>
      <c r="AT1606" s="272" t="s">
        <v>43935</v>
      </c>
      <c r="AU1606" s="273">
        <v>4788.2</v>
      </c>
      <c r="AW1606" s="244" t="s">
        <v>12880</v>
      </c>
      <c r="AX1606" s="245">
        <v>161646.49</v>
      </c>
      <c r="AZ1606" s="230" t="s">
        <v>11487</v>
      </c>
      <c r="BA1606" s="231">
        <v>2690401.02</v>
      </c>
      <c r="BC1606" s="209" t="s">
        <v>9860</v>
      </c>
      <c r="BD1606" s="210">
        <v>30714.25</v>
      </c>
    </row>
    <row r="1607" spans="5:56" x14ac:dyDescent="0.55000000000000004">
      <c r="E1607" s="282" t="s">
        <v>65806</v>
      </c>
      <c r="F1607" s="282"/>
      <c r="G1607" s="283">
        <v>1500</v>
      </c>
      <c r="I1607" s="242" t="s">
        <v>12804</v>
      </c>
      <c r="J1607" s="242"/>
      <c r="K1607" s="243">
        <v>139148.96</v>
      </c>
      <c r="M1607" s="224" t="s">
        <v>5288</v>
      </c>
      <c r="N1607" s="224"/>
      <c r="O1607" s="225">
        <v>1992722.45</v>
      </c>
      <c r="Q1607" s="203" t="s">
        <v>1918</v>
      </c>
      <c r="R1607" s="203"/>
      <c r="S1607" s="204">
        <v>34487.9</v>
      </c>
      <c r="Y1607" t="s">
        <v>66553</v>
      </c>
      <c r="Z1607">
        <v>182</v>
      </c>
      <c r="AB1607" s="276" t="s">
        <v>64067</v>
      </c>
      <c r="AC1607" s="277">
        <v>546.74</v>
      </c>
      <c r="AE1607" s="246" t="s">
        <v>55848</v>
      </c>
      <c r="AF1607" s="247">
        <v>2559.86</v>
      </c>
      <c r="AH1607" s="226" t="s">
        <v>46692</v>
      </c>
      <c r="AI1607" s="227">
        <v>45896.63</v>
      </c>
      <c r="AK1607" s="207" t="s">
        <v>16171</v>
      </c>
      <c r="AL1607" s="208">
        <v>3615.52</v>
      </c>
      <c r="AM1607" s="93"/>
      <c r="AN1607" s="199" t="s">
        <v>32212</v>
      </c>
      <c r="AO1607" s="200">
        <v>14473.83</v>
      </c>
      <c r="AT1607" s="272" t="s">
        <v>43936</v>
      </c>
      <c r="AU1607" s="273">
        <v>1500</v>
      </c>
      <c r="AW1607" s="244" t="s">
        <v>12881</v>
      </c>
      <c r="AX1607" s="245">
        <v>139148.96</v>
      </c>
      <c r="AZ1607" s="230" t="s">
        <v>11488</v>
      </c>
      <c r="BA1607" s="231">
        <v>1992722.45</v>
      </c>
      <c r="BC1607" s="209" t="s">
        <v>6706</v>
      </c>
      <c r="BD1607" s="210">
        <v>71444</v>
      </c>
    </row>
    <row r="1608" spans="5:56" x14ac:dyDescent="0.55000000000000004">
      <c r="E1608" s="282" t="s">
        <v>43621</v>
      </c>
      <c r="F1608" s="282"/>
      <c r="G1608" s="283">
        <v>6650</v>
      </c>
      <c r="I1608" s="242" t="s">
        <v>12805</v>
      </c>
      <c r="J1608" s="242"/>
      <c r="K1608" s="243">
        <v>58917.67</v>
      </c>
      <c r="M1608" s="224" t="s">
        <v>5289</v>
      </c>
      <c r="N1608" s="224"/>
      <c r="O1608" s="225">
        <v>144345.32999999999</v>
      </c>
      <c r="Q1608" s="203" t="s">
        <v>483</v>
      </c>
      <c r="R1608" s="203"/>
      <c r="S1608" s="204">
        <v>633</v>
      </c>
      <c r="Y1608" t="s">
        <v>71384</v>
      </c>
      <c r="Z1608" s="284">
        <v>1715.99</v>
      </c>
      <c r="AB1608" s="276" t="s">
        <v>67130</v>
      </c>
      <c r="AC1608" s="277">
        <v>-16.670000000000002</v>
      </c>
      <c r="AE1608" s="246" t="s">
        <v>47814</v>
      </c>
      <c r="AF1608" s="247">
        <v>7682.28</v>
      </c>
      <c r="AH1608" s="226" t="s">
        <v>47808</v>
      </c>
      <c r="AI1608" s="227">
        <v>45772.47</v>
      </c>
      <c r="AK1608" s="207" t="s">
        <v>16172</v>
      </c>
      <c r="AL1608" s="208">
        <v>1168467.5900000001</v>
      </c>
      <c r="AM1608" s="93"/>
      <c r="AN1608" s="199" t="s">
        <v>32213</v>
      </c>
      <c r="AO1608" s="200">
        <v>30298.6</v>
      </c>
      <c r="AT1608" s="272" t="s">
        <v>43939</v>
      </c>
      <c r="AU1608" s="273">
        <v>6650</v>
      </c>
      <c r="AW1608" s="244" t="s">
        <v>12882</v>
      </c>
      <c r="AX1608" s="245">
        <v>58917.67</v>
      </c>
      <c r="AZ1608" s="230" t="s">
        <v>11489</v>
      </c>
      <c r="BA1608" s="231">
        <v>144345.32999999999</v>
      </c>
      <c r="BC1608" s="209" t="s">
        <v>6924</v>
      </c>
      <c r="BD1608" s="210">
        <v>15150</v>
      </c>
    </row>
    <row r="1609" spans="5:56" x14ac:dyDescent="0.55000000000000004">
      <c r="E1609" s="282" t="s">
        <v>43622</v>
      </c>
      <c r="F1609" s="282"/>
      <c r="G1609" s="283">
        <v>-4934.4799999999996</v>
      </c>
      <c r="I1609" s="242" t="s">
        <v>12807</v>
      </c>
      <c r="J1609" s="242"/>
      <c r="K1609" s="243">
        <v>216806.29</v>
      </c>
      <c r="M1609" s="224" t="s">
        <v>5290</v>
      </c>
      <c r="N1609" s="224"/>
      <c r="O1609" s="225">
        <v>866173.33</v>
      </c>
      <c r="Q1609" s="203" t="s">
        <v>1919</v>
      </c>
      <c r="R1609" s="203"/>
      <c r="S1609" s="204">
        <v>150901.88</v>
      </c>
      <c r="Y1609" t="s">
        <v>55057</v>
      </c>
      <c r="Z1609">
        <v>473.22</v>
      </c>
      <c r="AB1609" s="276" t="s">
        <v>61314</v>
      </c>
      <c r="AC1609" s="277">
        <v>-5268.96</v>
      </c>
      <c r="AE1609" s="246" t="s">
        <v>63999</v>
      </c>
      <c r="AF1609" s="247">
        <v>1237.54</v>
      </c>
      <c r="AH1609" s="226" t="s">
        <v>46693</v>
      </c>
      <c r="AI1609" s="227">
        <v>18853.23</v>
      </c>
      <c r="AK1609" s="207" t="s">
        <v>16173</v>
      </c>
      <c r="AL1609" s="208">
        <v>768916.77</v>
      </c>
      <c r="AM1609" s="93"/>
      <c r="AN1609" s="199" t="s">
        <v>32214</v>
      </c>
      <c r="AO1609" s="200">
        <v>4000</v>
      </c>
      <c r="AT1609" s="272" t="s">
        <v>43940</v>
      </c>
      <c r="AU1609" s="273">
        <v>-4934.4799999999996</v>
      </c>
      <c r="AW1609" s="244" t="s">
        <v>12884</v>
      </c>
      <c r="AX1609" s="245">
        <v>216806.29</v>
      </c>
      <c r="AZ1609" s="230" t="s">
        <v>11490</v>
      </c>
      <c r="BA1609" s="231">
        <v>866173.33</v>
      </c>
      <c r="BC1609" s="209" t="s">
        <v>7114</v>
      </c>
      <c r="BD1609" s="210">
        <v>4555</v>
      </c>
    </row>
    <row r="1610" spans="5:56" x14ac:dyDescent="0.55000000000000004">
      <c r="E1610" s="282" t="s">
        <v>43623</v>
      </c>
      <c r="F1610" s="282"/>
      <c r="G1610" s="283">
        <v>971.17</v>
      </c>
      <c r="I1610" s="242" t="s">
        <v>12810</v>
      </c>
      <c r="J1610" s="242"/>
      <c r="K1610" s="243">
        <v>312313.46999999997</v>
      </c>
      <c r="M1610" s="224" t="s">
        <v>5291</v>
      </c>
      <c r="N1610" s="224"/>
      <c r="O1610" s="225">
        <v>1112748.92</v>
      </c>
      <c r="Q1610" s="203" t="s">
        <v>1920</v>
      </c>
      <c r="R1610" s="203"/>
      <c r="S1610" s="204">
        <v>12239</v>
      </c>
      <c r="Y1610" t="s">
        <v>55058</v>
      </c>
      <c r="Z1610">
        <v>412.52</v>
      </c>
      <c r="AB1610" s="276" t="s">
        <v>70410</v>
      </c>
      <c r="AC1610" s="277">
        <v>27075</v>
      </c>
      <c r="AE1610" s="246" t="s">
        <v>64000</v>
      </c>
      <c r="AF1610" s="247">
        <v>339696.71</v>
      </c>
      <c r="AH1610" s="226" t="s">
        <v>46694</v>
      </c>
      <c r="AI1610" s="227">
        <v>8445.3700000000008</v>
      </c>
      <c r="AK1610" s="207" t="s">
        <v>16174</v>
      </c>
      <c r="AL1610" s="208">
        <v>29842.47</v>
      </c>
      <c r="AM1610" s="93"/>
      <c r="AN1610" s="199" t="s">
        <v>32215</v>
      </c>
      <c r="AO1610" s="200">
        <v>24228.68</v>
      </c>
      <c r="AT1610" s="272" t="s">
        <v>43941</v>
      </c>
      <c r="AU1610" s="273">
        <v>971.17</v>
      </c>
      <c r="AW1610" s="244" t="s">
        <v>12887</v>
      </c>
      <c r="AX1610" s="245">
        <v>312313.46999999997</v>
      </c>
      <c r="AZ1610" s="230" t="s">
        <v>11491</v>
      </c>
      <c r="BA1610" s="231">
        <v>1112748.92</v>
      </c>
      <c r="BC1610" s="209" t="s">
        <v>7376</v>
      </c>
      <c r="BD1610" s="210">
        <v>81856</v>
      </c>
    </row>
    <row r="1611" spans="5:56" x14ac:dyDescent="0.55000000000000004">
      <c r="E1611" s="282" t="s">
        <v>43624</v>
      </c>
      <c r="F1611" s="282"/>
      <c r="G1611" s="283">
        <v>28438.53</v>
      </c>
      <c r="I1611" s="242" t="s">
        <v>12812</v>
      </c>
      <c r="J1611" s="242"/>
      <c r="K1611" s="243">
        <v>24361.5</v>
      </c>
      <c r="M1611" s="224" t="s">
        <v>5292</v>
      </c>
      <c r="N1611" s="224"/>
      <c r="O1611" s="225">
        <v>4754840.21</v>
      </c>
      <c r="Q1611" s="203" t="s">
        <v>1921</v>
      </c>
      <c r="R1611" s="203"/>
      <c r="S1611" s="204">
        <v>1824</v>
      </c>
      <c r="Y1611" t="s">
        <v>58221</v>
      </c>
      <c r="Z1611" s="284">
        <v>3805.1</v>
      </c>
      <c r="AB1611" s="276" t="s">
        <v>70411</v>
      </c>
      <c r="AC1611" s="277">
        <v>2599.7399999999998</v>
      </c>
      <c r="AE1611" s="246" t="s">
        <v>64001</v>
      </c>
      <c r="AF1611" s="247">
        <v>21421.66</v>
      </c>
      <c r="AH1611" s="226" t="s">
        <v>44451</v>
      </c>
      <c r="AI1611" s="227">
        <v>14065.96</v>
      </c>
      <c r="AK1611" s="207" t="s">
        <v>16175</v>
      </c>
      <c r="AL1611" s="208">
        <v>31855.43</v>
      </c>
      <c r="AM1611" s="93"/>
      <c r="AN1611" s="199" t="s">
        <v>32216</v>
      </c>
      <c r="AO1611" s="200">
        <v>58095.39</v>
      </c>
      <c r="AT1611" s="272" t="s">
        <v>43942</v>
      </c>
      <c r="AU1611" s="273">
        <v>28438.53</v>
      </c>
      <c r="AW1611" s="244" t="s">
        <v>12889</v>
      </c>
      <c r="AX1611" s="245">
        <v>24361.5</v>
      </c>
      <c r="AZ1611" s="230" t="s">
        <v>11492</v>
      </c>
      <c r="BA1611" s="231">
        <v>4754840.21</v>
      </c>
      <c r="BC1611" s="209" t="s">
        <v>7787</v>
      </c>
      <c r="BD1611" s="210">
        <v>3730</v>
      </c>
    </row>
    <row r="1612" spans="5:56" x14ac:dyDescent="0.55000000000000004">
      <c r="E1612" s="282" t="s">
        <v>43625</v>
      </c>
      <c r="F1612" s="282"/>
      <c r="G1612" s="283">
        <v>217539</v>
      </c>
      <c r="I1612" s="242" t="s">
        <v>12813</v>
      </c>
      <c r="J1612" s="242"/>
      <c r="K1612" s="243">
        <v>138741.22</v>
      </c>
      <c r="M1612" s="224" t="s">
        <v>5293</v>
      </c>
      <c r="N1612" s="224"/>
      <c r="O1612" s="225">
        <v>134968.22</v>
      </c>
      <c r="Q1612" s="203" t="s">
        <v>484</v>
      </c>
      <c r="R1612" s="203"/>
      <c r="S1612" s="204">
        <v>504.31</v>
      </c>
      <c r="Y1612" t="s">
        <v>52153</v>
      </c>
      <c r="Z1612" s="284">
        <v>5716.12</v>
      </c>
      <c r="AB1612" s="276" t="s">
        <v>59513</v>
      </c>
      <c r="AC1612" s="277">
        <v>21049</v>
      </c>
      <c r="AE1612" s="246" t="s">
        <v>64002</v>
      </c>
      <c r="AF1612" s="247">
        <v>27189.85</v>
      </c>
      <c r="AH1612" s="226" t="s">
        <v>44452</v>
      </c>
      <c r="AI1612" s="227">
        <v>1076.04</v>
      </c>
      <c r="AK1612" s="207" t="s">
        <v>16176</v>
      </c>
      <c r="AL1612" s="208">
        <v>10867.5</v>
      </c>
      <c r="AM1612" s="93"/>
      <c r="AN1612" s="199" t="s">
        <v>32217</v>
      </c>
      <c r="AO1612" s="200">
        <v>60205.5</v>
      </c>
      <c r="AT1612" s="272" t="s">
        <v>43943</v>
      </c>
      <c r="AU1612" s="273">
        <v>217539</v>
      </c>
      <c r="AW1612" s="244" t="s">
        <v>12890</v>
      </c>
      <c r="AX1612" s="245">
        <v>138741.22</v>
      </c>
      <c r="AZ1612" s="230" t="s">
        <v>11493</v>
      </c>
      <c r="BA1612" s="231">
        <v>134968.22</v>
      </c>
      <c r="BC1612" s="209" t="s">
        <v>7964</v>
      </c>
      <c r="BD1612" s="210">
        <v>195</v>
      </c>
    </row>
    <row r="1613" spans="5:56" x14ac:dyDescent="0.55000000000000004">
      <c r="E1613" s="282" t="s">
        <v>43626</v>
      </c>
      <c r="F1613" s="282"/>
      <c r="G1613" s="283">
        <v>12239.48</v>
      </c>
      <c r="I1613" s="242" t="s">
        <v>12814</v>
      </c>
      <c r="J1613" s="242"/>
      <c r="K1613" s="243">
        <v>34604.32</v>
      </c>
      <c r="M1613" s="224" t="s">
        <v>5294</v>
      </c>
      <c r="N1613" s="224"/>
      <c r="O1613" s="225">
        <v>4387984.46</v>
      </c>
      <c r="Q1613" s="203" t="s">
        <v>1922</v>
      </c>
      <c r="R1613" s="203"/>
      <c r="S1613" s="204">
        <v>20424</v>
      </c>
      <c r="Y1613" t="s">
        <v>71385</v>
      </c>
      <c r="Z1613" s="284">
        <v>4602.33</v>
      </c>
      <c r="AB1613" s="276" t="s">
        <v>59514</v>
      </c>
      <c r="AC1613" s="277">
        <v>1610.24</v>
      </c>
      <c r="AE1613" s="246" t="s">
        <v>64003</v>
      </c>
      <c r="AF1613" s="247">
        <v>87069.57</v>
      </c>
      <c r="AH1613" s="226" t="s">
        <v>42187</v>
      </c>
      <c r="AI1613" s="227">
        <v>2174475</v>
      </c>
      <c r="AK1613" s="207" t="s">
        <v>16177</v>
      </c>
      <c r="AL1613" s="208">
        <v>3268.35</v>
      </c>
      <c r="AM1613" s="93"/>
      <c r="AN1613" s="199" t="s">
        <v>13642</v>
      </c>
      <c r="AO1613" s="200">
        <v>17221.689999999999</v>
      </c>
      <c r="AT1613" s="272" t="s">
        <v>43944</v>
      </c>
      <c r="AU1613" s="273">
        <v>12239.48</v>
      </c>
      <c r="AW1613" s="244" t="s">
        <v>12891</v>
      </c>
      <c r="AX1613" s="245">
        <v>34604.32</v>
      </c>
      <c r="AZ1613" s="230" t="s">
        <v>11494</v>
      </c>
      <c r="BA1613" s="231">
        <v>4387984.46</v>
      </c>
      <c r="BC1613" s="209" t="s">
        <v>8065</v>
      </c>
      <c r="BD1613" s="210">
        <v>25455</v>
      </c>
    </row>
    <row r="1614" spans="5:56" x14ac:dyDescent="0.55000000000000004">
      <c r="E1614" s="282" t="s">
        <v>43631</v>
      </c>
      <c r="F1614" s="282"/>
      <c r="G1614" s="283">
        <v>497.82</v>
      </c>
      <c r="I1614" s="242" t="s">
        <v>12815</v>
      </c>
      <c r="J1614" s="242"/>
      <c r="K1614" s="243">
        <v>57151.41</v>
      </c>
      <c r="M1614" s="224" t="s">
        <v>5296</v>
      </c>
      <c r="N1614" s="224"/>
      <c r="O1614" s="225">
        <v>2614603.29</v>
      </c>
      <c r="Q1614" s="203" t="s">
        <v>266</v>
      </c>
      <c r="R1614" s="203"/>
      <c r="S1614" s="204">
        <v>9046084.8699999992</v>
      </c>
      <c r="Y1614" t="s">
        <v>63652</v>
      </c>
      <c r="Z1614" s="284">
        <v>8100</v>
      </c>
      <c r="AB1614" s="276" t="s">
        <v>59515</v>
      </c>
      <c r="AC1614" s="277">
        <v>5016.26</v>
      </c>
      <c r="AE1614" s="246" t="s">
        <v>64004</v>
      </c>
      <c r="AF1614" s="247">
        <v>60818.61</v>
      </c>
      <c r="AH1614" s="226" t="s">
        <v>42188</v>
      </c>
      <c r="AI1614" s="227">
        <v>166117.74</v>
      </c>
      <c r="AK1614" s="207" t="s">
        <v>16178</v>
      </c>
      <c r="AL1614" s="208">
        <v>8718.17</v>
      </c>
      <c r="AM1614" s="93"/>
      <c r="AN1614" s="199" t="s">
        <v>13643</v>
      </c>
      <c r="AO1614" s="200">
        <v>2382.4699999999998</v>
      </c>
      <c r="AT1614" s="272" t="s">
        <v>43949</v>
      </c>
      <c r="AU1614" s="273">
        <v>497.82</v>
      </c>
      <c r="AW1614" s="244" t="s">
        <v>12892</v>
      </c>
      <c r="AX1614" s="245">
        <v>57151.41</v>
      </c>
      <c r="AZ1614" s="230" t="s">
        <v>11496</v>
      </c>
      <c r="BA1614" s="231">
        <v>2614603.29</v>
      </c>
      <c r="BC1614" s="209" t="s">
        <v>8206</v>
      </c>
      <c r="BD1614" s="210">
        <v>1800</v>
      </c>
    </row>
    <row r="1615" spans="5:56" x14ac:dyDescent="0.55000000000000004">
      <c r="E1615" s="282" t="s">
        <v>43632</v>
      </c>
      <c r="F1615" s="282"/>
      <c r="G1615" s="283">
        <v>4218.75</v>
      </c>
      <c r="I1615" s="242" t="s">
        <v>12816</v>
      </c>
      <c r="J1615" s="242"/>
      <c r="K1615" s="243">
        <v>28096.639999999999</v>
      </c>
      <c r="M1615" s="224" t="s">
        <v>5295</v>
      </c>
      <c r="N1615" s="224"/>
      <c r="O1615" s="225">
        <v>16529.599999999999</v>
      </c>
      <c r="Q1615" s="203" t="s">
        <v>1923</v>
      </c>
      <c r="R1615" s="203"/>
      <c r="S1615" s="204">
        <v>7538</v>
      </c>
      <c r="Y1615" t="s">
        <v>63653</v>
      </c>
      <c r="Z1615" s="284">
        <v>1108.01</v>
      </c>
      <c r="AB1615" s="276" t="s">
        <v>69857</v>
      </c>
      <c r="AC1615" s="277">
        <v>9493.74</v>
      </c>
      <c r="AE1615" s="246" t="s">
        <v>47815</v>
      </c>
      <c r="AF1615" s="247">
        <v>44922.2</v>
      </c>
      <c r="AH1615" s="226" t="s">
        <v>16172</v>
      </c>
      <c r="AI1615" s="227">
        <v>449550.94</v>
      </c>
      <c r="AK1615" s="207" t="s">
        <v>16179</v>
      </c>
      <c r="AL1615" s="208">
        <v>210148.32</v>
      </c>
      <c r="AM1615" s="93"/>
      <c r="AN1615" s="199" t="s">
        <v>13644</v>
      </c>
      <c r="AO1615" s="200">
        <v>96492.26</v>
      </c>
      <c r="AT1615" s="272" t="s">
        <v>43950</v>
      </c>
      <c r="AU1615" s="273">
        <v>4218.75</v>
      </c>
      <c r="AW1615" s="244" t="s">
        <v>12893</v>
      </c>
      <c r="AX1615" s="245">
        <v>28096.639999999999</v>
      </c>
      <c r="AZ1615" s="230" t="s">
        <v>11495</v>
      </c>
      <c r="BA1615" s="231">
        <v>16529.599999999999</v>
      </c>
      <c r="BC1615" s="209" t="s">
        <v>8327</v>
      </c>
      <c r="BD1615" s="210">
        <v>63627</v>
      </c>
    </row>
    <row r="1616" spans="5:56" x14ac:dyDescent="0.55000000000000004">
      <c r="E1616" s="282" t="s">
        <v>43634</v>
      </c>
      <c r="F1616" s="282"/>
      <c r="G1616" s="283">
        <v>355468.75</v>
      </c>
      <c r="I1616" s="242" t="s">
        <v>12817</v>
      </c>
      <c r="J1616" s="242"/>
      <c r="K1616" s="243">
        <v>10331.24</v>
      </c>
      <c r="M1616" s="224" t="s">
        <v>5297</v>
      </c>
      <c r="N1616" s="224"/>
      <c r="O1616" s="225">
        <v>514226.38</v>
      </c>
      <c r="Q1616" s="203" t="s">
        <v>1924</v>
      </c>
      <c r="R1616" s="203"/>
      <c r="S1616" s="204">
        <v>1960</v>
      </c>
      <c r="Y1616" t="s">
        <v>63654</v>
      </c>
      <c r="Z1616" s="284">
        <v>3053.64</v>
      </c>
      <c r="AB1616" s="276" t="s">
        <v>58448</v>
      </c>
      <c r="AC1616" s="277">
        <v>3742.5</v>
      </c>
      <c r="AE1616" s="246" t="s">
        <v>38888</v>
      </c>
      <c r="AF1616" s="247">
        <v>9000</v>
      </c>
      <c r="AH1616" s="226" t="s">
        <v>16173</v>
      </c>
      <c r="AI1616" s="227">
        <v>178750.32</v>
      </c>
      <c r="AK1616" s="207" t="s">
        <v>16180</v>
      </c>
      <c r="AL1616" s="208">
        <v>14327.8</v>
      </c>
      <c r="AM1616" s="93"/>
      <c r="AN1616" s="199" t="s">
        <v>13645</v>
      </c>
      <c r="AO1616" s="200">
        <v>98697.62</v>
      </c>
      <c r="AT1616" s="272" t="s">
        <v>43952</v>
      </c>
      <c r="AU1616" s="273">
        <v>355468.75</v>
      </c>
      <c r="AW1616" s="244" t="s">
        <v>12894</v>
      </c>
      <c r="AX1616" s="245">
        <v>10331.24</v>
      </c>
      <c r="AZ1616" s="230" t="s">
        <v>11497</v>
      </c>
      <c r="BA1616" s="231">
        <v>514226.38</v>
      </c>
      <c r="BC1616" s="209" t="s">
        <v>8534</v>
      </c>
      <c r="BD1616" s="210">
        <v>269567</v>
      </c>
    </row>
    <row r="1617" spans="5:56" x14ac:dyDescent="0.55000000000000004">
      <c r="E1617" s="282" t="s">
        <v>43637</v>
      </c>
      <c r="F1617" s="282"/>
      <c r="G1617" s="283">
        <v>989.36</v>
      </c>
      <c r="I1617" s="242" t="s">
        <v>12818</v>
      </c>
      <c r="J1617" s="242"/>
      <c r="K1617" s="243">
        <v>38581.089999999997</v>
      </c>
      <c r="M1617" s="224" t="s">
        <v>5298</v>
      </c>
      <c r="N1617" s="224"/>
      <c r="O1617" s="225">
        <v>4393769.95</v>
      </c>
      <c r="Q1617" s="203" t="s">
        <v>1925</v>
      </c>
      <c r="R1617" s="203"/>
      <c r="S1617" s="204">
        <v>5400</v>
      </c>
      <c r="Y1617" t="s">
        <v>67375</v>
      </c>
      <c r="Z1617" s="284">
        <v>6251</v>
      </c>
      <c r="AB1617" s="276" t="s">
        <v>61870</v>
      </c>
      <c r="AC1617" s="277">
        <v>3928.35</v>
      </c>
      <c r="AE1617" s="246" t="s">
        <v>56925</v>
      </c>
      <c r="AF1617" s="247">
        <v>51000</v>
      </c>
      <c r="AH1617" s="226" t="s">
        <v>38885</v>
      </c>
      <c r="AI1617" s="227">
        <v>84797</v>
      </c>
      <c r="AK1617" s="207" t="s">
        <v>16181</v>
      </c>
      <c r="AL1617" s="208">
        <v>45516.38</v>
      </c>
      <c r="AM1617" s="93"/>
      <c r="AN1617" s="199" t="s">
        <v>13646</v>
      </c>
      <c r="AO1617" s="200">
        <v>44238.66</v>
      </c>
      <c r="AT1617" s="272" t="s">
        <v>43955</v>
      </c>
      <c r="AU1617" s="273">
        <v>989.36</v>
      </c>
      <c r="AW1617" s="244" t="s">
        <v>12895</v>
      </c>
      <c r="AX1617" s="245">
        <v>38581.089999999997</v>
      </c>
      <c r="AZ1617" s="230" t="s">
        <v>11498</v>
      </c>
      <c r="BA1617" s="231">
        <v>4393769.95</v>
      </c>
      <c r="BC1617" s="209" t="s">
        <v>8714</v>
      </c>
      <c r="BD1617" s="210">
        <v>22990</v>
      </c>
    </row>
    <row r="1618" spans="5:56" x14ac:dyDescent="0.55000000000000004">
      <c r="E1618" s="282" t="s">
        <v>43638</v>
      </c>
      <c r="F1618" s="282"/>
      <c r="G1618" s="283">
        <v>68</v>
      </c>
      <c r="I1618" s="242" t="s">
        <v>12819</v>
      </c>
      <c r="J1618" s="242"/>
      <c r="K1618" s="243">
        <v>127379.38</v>
      </c>
      <c r="M1618" s="224" t="s">
        <v>5299</v>
      </c>
      <c r="N1618" s="224"/>
      <c r="O1618" s="225">
        <v>17004899.09</v>
      </c>
      <c r="Q1618" s="203" t="s">
        <v>1926</v>
      </c>
      <c r="R1618" s="203"/>
      <c r="S1618" s="204">
        <v>17440.400000000001</v>
      </c>
      <c r="Y1618" t="s">
        <v>58499</v>
      </c>
      <c r="Z1618">
        <v>939</v>
      </c>
      <c r="AB1618" s="276" t="s">
        <v>67131</v>
      </c>
      <c r="AC1618" s="277">
        <v>-98.55</v>
      </c>
      <c r="AE1618" s="246" t="s">
        <v>60206</v>
      </c>
      <c r="AF1618" s="247">
        <v>14326.56</v>
      </c>
      <c r="AH1618" s="226" t="s">
        <v>16174</v>
      </c>
      <c r="AI1618" s="227">
        <v>77.53</v>
      </c>
      <c r="AK1618" s="207" t="s">
        <v>16182</v>
      </c>
      <c r="AL1618" s="208">
        <v>26786.36</v>
      </c>
      <c r="AM1618" s="93"/>
      <c r="AN1618" s="199" t="s">
        <v>21773</v>
      </c>
      <c r="AO1618" s="200">
        <v>46800</v>
      </c>
      <c r="AT1618" s="272" t="s">
        <v>43956</v>
      </c>
      <c r="AU1618" s="273">
        <v>68</v>
      </c>
      <c r="AW1618" s="244" t="s">
        <v>12896</v>
      </c>
      <c r="AX1618" s="245">
        <v>127379.38</v>
      </c>
      <c r="AZ1618" s="230" t="s">
        <v>11499</v>
      </c>
      <c r="BA1618" s="231">
        <v>17004899.09</v>
      </c>
      <c r="BC1618" s="209" t="s">
        <v>9169</v>
      </c>
      <c r="BD1618" s="210">
        <v>7575</v>
      </c>
    </row>
    <row r="1619" spans="5:56" x14ac:dyDescent="0.55000000000000004">
      <c r="E1619" s="282" t="s">
        <v>65810</v>
      </c>
      <c r="F1619" s="282"/>
      <c r="G1619" s="283">
        <v>19500</v>
      </c>
      <c r="I1619" s="242" t="s">
        <v>12820</v>
      </c>
      <c r="J1619" s="242"/>
      <c r="K1619" s="243">
        <v>116741.1</v>
      </c>
      <c r="M1619" s="224" t="s">
        <v>5300</v>
      </c>
      <c r="N1619" s="224"/>
      <c r="O1619" s="225">
        <v>170712.04</v>
      </c>
      <c r="Q1619" s="203" t="s">
        <v>1927</v>
      </c>
      <c r="R1619" s="203"/>
      <c r="S1619" s="204">
        <v>18700</v>
      </c>
      <c r="Y1619" t="s">
        <v>57352</v>
      </c>
      <c r="Z1619" s="284">
        <v>6407</v>
      </c>
      <c r="AB1619" s="276" t="s">
        <v>63069</v>
      </c>
      <c r="AC1619" s="277">
        <v>2000</v>
      </c>
      <c r="AE1619" s="246" t="s">
        <v>60207</v>
      </c>
      <c r="AF1619" s="247">
        <v>1095.93</v>
      </c>
      <c r="AH1619" s="226" t="s">
        <v>16175</v>
      </c>
      <c r="AI1619" s="227">
        <v>19063.34</v>
      </c>
      <c r="AK1619" s="207" t="s">
        <v>16183</v>
      </c>
      <c r="AL1619" s="208">
        <v>7380.89</v>
      </c>
      <c r="AM1619" s="93"/>
      <c r="AN1619" s="199" t="s">
        <v>13647</v>
      </c>
      <c r="AO1619" s="200">
        <v>346157.33</v>
      </c>
      <c r="AT1619" s="272" t="s">
        <v>43958</v>
      </c>
      <c r="AU1619" s="273">
        <v>19500</v>
      </c>
      <c r="AW1619" s="244" t="s">
        <v>12897</v>
      </c>
      <c r="AX1619" s="245">
        <v>116741.1</v>
      </c>
      <c r="AZ1619" s="230" t="s">
        <v>11500</v>
      </c>
      <c r="BA1619" s="231">
        <v>170712.04</v>
      </c>
      <c r="BC1619" s="209" t="s">
        <v>9298</v>
      </c>
      <c r="BD1619" s="210">
        <v>1726897.65</v>
      </c>
    </row>
    <row r="1620" spans="5:56" x14ac:dyDescent="0.55000000000000004">
      <c r="E1620" s="282" t="s">
        <v>43640</v>
      </c>
      <c r="F1620" s="282"/>
      <c r="G1620" s="283">
        <v>123600</v>
      </c>
      <c r="I1620" s="242" t="s">
        <v>12821</v>
      </c>
      <c r="J1620" s="242"/>
      <c r="K1620" s="243">
        <v>72022.89</v>
      </c>
      <c r="M1620" s="224" t="s">
        <v>5301</v>
      </c>
      <c r="N1620" s="224"/>
      <c r="O1620" s="225">
        <v>327831</v>
      </c>
      <c r="Q1620" s="203" t="s">
        <v>1928</v>
      </c>
      <c r="R1620" s="203"/>
      <c r="S1620" s="204">
        <v>299</v>
      </c>
      <c r="Y1620" t="s">
        <v>34901</v>
      </c>
      <c r="Z1620" s="284">
        <v>22510</v>
      </c>
      <c r="AB1620" s="276" t="s">
        <v>60244</v>
      </c>
      <c r="AC1620" s="277">
        <v>7500</v>
      </c>
      <c r="AE1620" s="246" t="s">
        <v>60208</v>
      </c>
      <c r="AF1620" s="247">
        <v>3510.06</v>
      </c>
      <c r="AH1620" s="226" t="s">
        <v>16176</v>
      </c>
      <c r="AI1620" s="227">
        <v>4140</v>
      </c>
      <c r="AK1620" s="207" t="s">
        <v>16184</v>
      </c>
      <c r="AL1620" s="208">
        <v>352.76</v>
      </c>
      <c r="AM1620" s="93"/>
      <c r="AN1620" s="199" t="s">
        <v>13648</v>
      </c>
      <c r="AO1620" s="200">
        <v>160200</v>
      </c>
      <c r="AT1620" s="272" t="s">
        <v>43959</v>
      </c>
      <c r="AU1620" s="273">
        <v>123600</v>
      </c>
      <c r="AW1620" s="244" t="s">
        <v>12898</v>
      </c>
      <c r="AX1620" s="245">
        <v>72022.89</v>
      </c>
      <c r="AZ1620" s="230" t="s">
        <v>11501</v>
      </c>
      <c r="BA1620" s="231">
        <v>327831</v>
      </c>
      <c r="BC1620" s="209" t="s">
        <v>10631</v>
      </c>
      <c r="BD1620" s="210">
        <v>16810</v>
      </c>
    </row>
    <row r="1621" spans="5:56" x14ac:dyDescent="0.55000000000000004">
      <c r="E1621" s="282" t="s">
        <v>43641</v>
      </c>
      <c r="F1621" s="282"/>
      <c r="G1621" s="283">
        <v>1010</v>
      </c>
      <c r="I1621" s="242" t="s">
        <v>12822</v>
      </c>
      <c r="J1621" s="242"/>
      <c r="K1621" s="243">
        <v>139.71</v>
      </c>
      <c r="M1621" s="224" t="s">
        <v>5302</v>
      </c>
      <c r="N1621" s="224"/>
      <c r="O1621" s="225">
        <v>1645394.9</v>
      </c>
      <c r="Q1621" s="203" t="s">
        <v>1929</v>
      </c>
      <c r="R1621" s="203"/>
      <c r="S1621" s="204">
        <v>19598.759999999998</v>
      </c>
      <c r="Y1621" t="s">
        <v>55064</v>
      </c>
      <c r="Z1621" s="284">
        <v>6560.51</v>
      </c>
      <c r="AB1621" s="276" t="s">
        <v>60245</v>
      </c>
      <c r="AC1621" s="277">
        <v>726.75</v>
      </c>
      <c r="AE1621" s="246" t="s">
        <v>13112</v>
      </c>
      <c r="AF1621" s="247">
        <v>131</v>
      </c>
      <c r="AH1621" s="226" t="s">
        <v>33162</v>
      </c>
      <c r="AI1621" s="227">
        <v>7537.5</v>
      </c>
      <c r="AK1621" s="207" t="s">
        <v>16185</v>
      </c>
      <c r="AL1621" s="208">
        <v>26.98</v>
      </c>
      <c r="AM1621" s="93"/>
      <c r="AN1621" s="199" t="s">
        <v>13649</v>
      </c>
      <c r="AO1621" s="200">
        <v>46792.34</v>
      </c>
      <c r="AT1621" s="272" t="s">
        <v>43960</v>
      </c>
      <c r="AU1621" s="273">
        <v>1010</v>
      </c>
      <c r="AW1621" s="244" t="s">
        <v>12899</v>
      </c>
      <c r="AX1621" s="245">
        <v>139.71</v>
      </c>
      <c r="AZ1621" s="230" t="s">
        <v>11502</v>
      </c>
      <c r="BA1621" s="231">
        <v>1645394.9</v>
      </c>
      <c r="BC1621" s="209" t="s">
        <v>9861</v>
      </c>
      <c r="BD1621" s="210">
        <v>2311651.65</v>
      </c>
    </row>
    <row r="1622" spans="5:56" x14ac:dyDescent="0.55000000000000004">
      <c r="E1622" s="282" t="s">
        <v>43642</v>
      </c>
      <c r="F1622" s="282"/>
      <c r="G1622" s="283">
        <v>24845</v>
      </c>
      <c r="I1622" s="242" t="s">
        <v>12823</v>
      </c>
      <c r="J1622" s="242"/>
      <c r="K1622" s="243">
        <v>18211.07</v>
      </c>
      <c r="M1622" s="224" t="s">
        <v>5303</v>
      </c>
      <c r="N1622" s="224"/>
      <c r="O1622" s="225">
        <v>889803.7</v>
      </c>
      <c r="Q1622" s="203" t="s">
        <v>1930</v>
      </c>
      <c r="R1622" s="203"/>
      <c r="S1622" s="204">
        <v>11968</v>
      </c>
      <c r="Y1622" t="s">
        <v>67379</v>
      </c>
      <c r="Z1622" s="284">
        <v>13332.02</v>
      </c>
      <c r="AB1622" s="276" t="s">
        <v>60246</v>
      </c>
      <c r="AC1622" s="277">
        <v>2376.9</v>
      </c>
      <c r="AE1622" s="246" t="s">
        <v>54856</v>
      </c>
      <c r="AF1622" s="247">
        <v>2402</v>
      </c>
      <c r="AH1622" s="226" t="s">
        <v>33163</v>
      </c>
      <c r="AI1622" s="227">
        <v>24280.65</v>
      </c>
      <c r="AK1622" s="207" t="s">
        <v>16186</v>
      </c>
      <c r="AL1622" s="208">
        <v>2.04</v>
      </c>
      <c r="AM1622" s="93"/>
      <c r="AN1622" s="199" t="s">
        <v>13650</v>
      </c>
      <c r="AO1622" s="200">
        <v>100100.72</v>
      </c>
      <c r="AT1622" s="272" t="s">
        <v>43961</v>
      </c>
      <c r="AU1622" s="273">
        <v>24845</v>
      </c>
      <c r="AW1622" s="244" t="s">
        <v>12900</v>
      </c>
      <c r="AX1622" s="245">
        <v>18211.07</v>
      </c>
      <c r="AZ1622" s="230" t="s">
        <v>11503</v>
      </c>
      <c r="BA1622" s="231">
        <v>889803.7</v>
      </c>
      <c r="BC1622" s="209" t="s">
        <v>6707</v>
      </c>
      <c r="BD1622" s="210">
        <v>67396.039999999994</v>
      </c>
    </row>
    <row r="1623" spans="5:56" x14ac:dyDescent="0.55000000000000004">
      <c r="E1623" s="282" t="s">
        <v>43643</v>
      </c>
      <c r="F1623" s="282"/>
      <c r="G1623" s="283">
        <v>52245</v>
      </c>
      <c r="I1623" s="242" t="s">
        <v>12824</v>
      </c>
      <c r="J1623" s="242"/>
      <c r="K1623" s="243">
        <v>58530</v>
      </c>
      <c r="M1623" s="224" t="s">
        <v>5304</v>
      </c>
      <c r="N1623" s="224"/>
      <c r="O1623" s="225">
        <v>10215136.5</v>
      </c>
      <c r="Q1623" s="203" t="s">
        <v>1931</v>
      </c>
      <c r="R1623" s="203"/>
      <c r="S1623" s="204">
        <v>223833.44</v>
      </c>
      <c r="Y1623" t="s">
        <v>55065</v>
      </c>
      <c r="Z1623" s="284">
        <v>32494.99</v>
      </c>
      <c r="AB1623" s="276" t="s">
        <v>67132</v>
      </c>
      <c r="AC1623" s="277">
        <v>9744.57</v>
      </c>
      <c r="AE1623" s="246" t="s">
        <v>54857</v>
      </c>
      <c r="AF1623" s="247">
        <v>2049</v>
      </c>
      <c r="AH1623" s="226" t="s">
        <v>16177</v>
      </c>
      <c r="AI1623" s="227">
        <v>4339.26</v>
      </c>
      <c r="AK1623" s="207" t="s">
        <v>16187</v>
      </c>
      <c r="AL1623" s="208">
        <v>9.49</v>
      </c>
      <c r="AM1623" s="93"/>
      <c r="AN1623" s="199" t="s">
        <v>13651</v>
      </c>
      <c r="AO1623" s="200">
        <v>17221.689999999999</v>
      </c>
      <c r="AT1623" s="272" t="s">
        <v>43962</v>
      </c>
      <c r="AU1623" s="273">
        <v>52245</v>
      </c>
      <c r="AW1623" s="244" t="s">
        <v>12901</v>
      </c>
      <c r="AX1623" s="245">
        <v>58530</v>
      </c>
      <c r="AZ1623" s="230" t="s">
        <v>11504</v>
      </c>
      <c r="BA1623" s="231">
        <v>10215136.5</v>
      </c>
      <c r="BC1623" s="209" t="s">
        <v>7377</v>
      </c>
      <c r="BD1623" s="210">
        <v>366181</v>
      </c>
    </row>
    <row r="1624" spans="5:56" x14ac:dyDescent="0.55000000000000004">
      <c r="E1624" s="282" t="s">
        <v>43645</v>
      </c>
      <c r="F1624" s="282"/>
      <c r="G1624" s="283">
        <v>64780.5</v>
      </c>
      <c r="I1624" s="242" t="s">
        <v>12825</v>
      </c>
      <c r="J1624" s="242"/>
      <c r="K1624" s="243">
        <v>87817.81</v>
      </c>
      <c r="M1624" s="224" t="s">
        <v>5306</v>
      </c>
      <c r="N1624" s="224"/>
      <c r="O1624" s="225">
        <v>2413050.64</v>
      </c>
      <c r="Q1624" s="203" t="s">
        <v>1932</v>
      </c>
      <c r="R1624" s="203"/>
      <c r="S1624" s="204">
        <v>10775</v>
      </c>
      <c r="Y1624" t="s">
        <v>34902</v>
      </c>
      <c r="Z1624" s="284">
        <v>5630.85</v>
      </c>
      <c r="AB1624" s="276" t="s">
        <v>61871</v>
      </c>
      <c r="AC1624" s="277">
        <v>2145.88</v>
      </c>
      <c r="AE1624" s="246" t="s">
        <v>46697</v>
      </c>
      <c r="AF1624" s="247">
        <v>11143.44</v>
      </c>
      <c r="AH1624" s="226" t="s">
        <v>16178</v>
      </c>
      <c r="AI1624" s="227">
        <v>10021.719999999999</v>
      </c>
      <c r="AK1624" s="207" t="s">
        <v>16188</v>
      </c>
      <c r="AL1624" s="208">
        <v>22919.83</v>
      </c>
      <c r="AM1624" s="93"/>
      <c r="AN1624" s="199" t="s">
        <v>21782</v>
      </c>
      <c r="AO1624" s="200">
        <v>4000</v>
      </c>
      <c r="AT1624" s="272" t="s">
        <v>43964</v>
      </c>
      <c r="AU1624" s="273">
        <v>64780.5</v>
      </c>
      <c r="AW1624" s="244" t="s">
        <v>12902</v>
      </c>
      <c r="AX1624" s="245">
        <v>87817.81</v>
      </c>
      <c r="AZ1624" s="230" t="s">
        <v>11506</v>
      </c>
      <c r="BA1624" s="231">
        <v>2413050.64</v>
      </c>
      <c r="BC1624" s="209" t="s">
        <v>7603</v>
      </c>
      <c r="BD1624" s="210">
        <v>22306</v>
      </c>
    </row>
    <row r="1625" spans="5:56" x14ac:dyDescent="0.55000000000000004">
      <c r="E1625" s="282" t="s">
        <v>43646</v>
      </c>
      <c r="F1625" s="282"/>
      <c r="G1625" s="283">
        <v>2673.28</v>
      </c>
      <c r="I1625" s="242" t="s">
        <v>12826</v>
      </c>
      <c r="J1625" s="242"/>
      <c r="K1625" s="243">
        <v>210068.41</v>
      </c>
      <c r="M1625" s="224" t="s">
        <v>5307</v>
      </c>
      <c r="N1625" s="224"/>
      <c r="O1625" s="225">
        <v>1682844.48</v>
      </c>
      <c r="Q1625" s="203" t="s">
        <v>1933</v>
      </c>
      <c r="R1625" s="203"/>
      <c r="S1625" s="204">
        <v>6750</v>
      </c>
      <c r="Y1625" t="s">
        <v>34903</v>
      </c>
      <c r="Z1625" s="284">
        <v>15903.82</v>
      </c>
      <c r="AB1625" s="276" t="s">
        <v>60247</v>
      </c>
      <c r="AC1625" s="277">
        <v>33715.68</v>
      </c>
      <c r="AE1625" s="246" t="s">
        <v>36055</v>
      </c>
      <c r="AF1625" s="247">
        <v>49258.91</v>
      </c>
      <c r="AH1625" s="226" t="s">
        <v>33164</v>
      </c>
      <c r="AI1625" s="227">
        <v>1944.47</v>
      </c>
      <c r="AK1625" s="207" t="s">
        <v>16189</v>
      </c>
      <c r="AL1625" s="208">
        <v>1607.99</v>
      </c>
      <c r="AM1625" s="93"/>
      <c r="AN1625" s="199" t="s">
        <v>21783</v>
      </c>
      <c r="AO1625" s="200">
        <v>24228.68</v>
      </c>
      <c r="AT1625" s="272" t="s">
        <v>43965</v>
      </c>
      <c r="AU1625" s="273">
        <v>2673.28</v>
      </c>
      <c r="AW1625" s="244" t="s">
        <v>12903</v>
      </c>
      <c r="AX1625" s="245">
        <v>210068.41</v>
      </c>
      <c r="AZ1625" s="230" t="s">
        <v>11507</v>
      </c>
      <c r="BA1625" s="231">
        <v>1682844.48</v>
      </c>
      <c r="BC1625" s="209" t="s">
        <v>7788</v>
      </c>
      <c r="BD1625" s="210">
        <v>9060</v>
      </c>
    </row>
    <row r="1626" spans="5:56" x14ac:dyDescent="0.55000000000000004">
      <c r="E1626" s="282" t="s">
        <v>43647</v>
      </c>
      <c r="F1626" s="282"/>
      <c r="G1626" s="283">
        <v>91967.18</v>
      </c>
      <c r="I1626" s="242" t="s">
        <v>12827</v>
      </c>
      <c r="J1626" s="242"/>
      <c r="K1626" s="243">
        <v>29378.16</v>
      </c>
      <c r="M1626" s="224" t="s">
        <v>5456</v>
      </c>
      <c r="N1626" s="224"/>
      <c r="O1626" s="225">
        <v>360707.96</v>
      </c>
      <c r="Q1626" s="203" t="s">
        <v>1934</v>
      </c>
      <c r="R1626" s="203"/>
      <c r="S1626" s="204">
        <v>1980</v>
      </c>
      <c r="Y1626" t="s">
        <v>34904</v>
      </c>
      <c r="Z1626" s="284">
        <v>14165.34</v>
      </c>
      <c r="AB1626" s="276" t="s">
        <v>60248</v>
      </c>
      <c r="AC1626" s="277">
        <v>2579.19</v>
      </c>
      <c r="AE1626" s="246" t="s">
        <v>36056</v>
      </c>
      <c r="AF1626" s="247">
        <v>4640.7299999999996</v>
      </c>
      <c r="AH1626" s="226" t="s">
        <v>33165</v>
      </c>
      <c r="AI1626" s="227">
        <v>512.61</v>
      </c>
      <c r="AK1626" s="207" t="s">
        <v>16190</v>
      </c>
      <c r="AL1626" s="208">
        <v>5012.75</v>
      </c>
      <c r="AM1626" s="93"/>
      <c r="AN1626" s="199" t="s">
        <v>13652</v>
      </c>
      <c r="AO1626" s="200">
        <v>2382.4699999999998</v>
      </c>
      <c r="AT1626" s="272" t="s">
        <v>43966</v>
      </c>
      <c r="AU1626" s="273">
        <v>91967.18</v>
      </c>
      <c r="AW1626" s="244" t="s">
        <v>12904</v>
      </c>
      <c r="AX1626" s="245">
        <v>29378.16</v>
      </c>
      <c r="AZ1626" s="230" t="s">
        <v>11658</v>
      </c>
      <c r="BA1626" s="231">
        <v>360707.96</v>
      </c>
      <c r="BC1626" s="209" t="s">
        <v>8328</v>
      </c>
      <c r="BD1626" s="210">
        <v>3661.9</v>
      </c>
    </row>
    <row r="1627" spans="5:56" x14ac:dyDescent="0.55000000000000004">
      <c r="E1627" s="282" t="s">
        <v>43650</v>
      </c>
      <c r="F1627" s="282"/>
      <c r="G1627" s="283">
        <v>432.4</v>
      </c>
      <c r="I1627" s="242" t="s">
        <v>12828</v>
      </c>
      <c r="J1627" s="242"/>
      <c r="K1627" s="243">
        <v>498527.54</v>
      </c>
      <c r="M1627" s="224" t="s">
        <v>5305</v>
      </c>
      <c r="N1627" s="224"/>
      <c r="O1627" s="225">
        <v>164632</v>
      </c>
      <c r="Q1627" s="203" t="s">
        <v>1935</v>
      </c>
      <c r="R1627" s="203"/>
      <c r="S1627" s="204">
        <v>1496</v>
      </c>
      <c r="Y1627" t="s">
        <v>55066</v>
      </c>
      <c r="Z1627" s="284">
        <v>52199.360000000001</v>
      </c>
      <c r="AB1627" s="276" t="s">
        <v>60249</v>
      </c>
      <c r="AC1627" s="277">
        <v>8435.7099999999991</v>
      </c>
      <c r="AE1627" s="246" t="s">
        <v>49672</v>
      </c>
      <c r="AF1627" s="247">
        <v>68.760000000000005</v>
      </c>
      <c r="AH1627" s="226" t="s">
        <v>44453</v>
      </c>
      <c r="AI1627" s="227">
        <v>632.75</v>
      </c>
      <c r="AK1627" s="207" t="s">
        <v>16191</v>
      </c>
      <c r="AL1627" s="208">
        <v>3131.76</v>
      </c>
      <c r="AM1627" s="93"/>
      <c r="AN1627" s="199" t="s">
        <v>13653</v>
      </c>
      <c r="AO1627" s="200">
        <v>154587.65</v>
      </c>
      <c r="AT1627" s="272" t="s">
        <v>43969</v>
      </c>
      <c r="AU1627" s="273">
        <v>432.4</v>
      </c>
      <c r="AW1627" s="244" t="s">
        <v>12905</v>
      </c>
      <c r="AX1627" s="245">
        <v>498527.54</v>
      </c>
      <c r="AZ1627" s="230" t="s">
        <v>11505</v>
      </c>
      <c r="BA1627" s="231">
        <v>164632</v>
      </c>
      <c r="BC1627" s="209" t="s">
        <v>8535</v>
      </c>
      <c r="BD1627" s="210">
        <v>156149.34</v>
      </c>
    </row>
    <row r="1628" spans="5:56" x14ac:dyDescent="0.55000000000000004">
      <c r="E1628" s="282" t="s">
        <v>65816</v>
      </c>
      <c r="F1628" s="282"/>
      <c r="G1628" s="283">
        <v>378231</v>
      </c>
      <c r="I1628" s="242" t="s">
        <v>12829</v>
      </c>
      <c r="J1628" s="242"/>
      <c r="K1628" s="243">
        <v>110956.51</v>
      </c>
      <c r="M1628" s="224" t="s">
        <v>5308</v>
      </c>
      <c r="N1628" s="224"/>
      <c r="O1628" s="225">
        <v>1494335.52</v>
      </c>
      <c r="Q1628" s="203" t="s">
        <v>1936</v>
      </c>
      <c r="R1628" s="203"/>
      <c r="S1628" s="204">
        <v>3040</v>
      </c>
      <c r="Y1628" t="s">
        <v>71386</v>
      </c>
      <c r="Z1628" s="284">
        <v>1221.75</v>
      </c>
      <c r="AB1628" s="276" t="s">
        <v>67133</v>
      </c>
      <c r="AC1628" s="277">
        <v>0.01</v>
      </c>
      <c r="AE1628" s="246" t="s">
        <v>49673</v>
      </c>
      <c r="AF1628" s="247">
        <v>5.24</v>
      </c>
      <c r="AH1628" s="226" t="s">
        <v>42189</v>
      </c>
      <c r="AI1628" s="227">
        <v>54499.79</v>
      </c>
      <c r="AK1628" s="207" t="s">
        <v>16192</v>
      </c>
      <c r="AL1628" s="208">
        <v>132.94</v>
      </c>
      <c r="AM1628" s="93"/>
      <c r="AN1628" s="199" t="s">
        <v>13654</v>
      </c>
      <c r="AO1628" s="200">
        <v>98697.62</v>
      </c>
      <c r="AT1628" s="272" t="s">
        <v>43972</v>
      </c>
      <c r="AU1628" s="273">
        <v>378231</v>
      </c>
      <c r="AW1628" s="244" t="s">
        <v>12906</v>
      </c>
      <c r="AX1628" s="245">
        <v>110956.51</v>
      </c>
      <c r="AZ1628" s="230" t="s">
        <v>11508</v>
      </c>
      <c r="BA1628" s="231">
        <v>1494335.52</v>
      </c>
      <c r="BC1628" s="209" t="s">
        <v>8715</v>
      </c>
      <c r="BD1628" s="210">
        <v>4345</v>
      </c>
    </row>
    <row r="1629" spans="5:56" x14ac:dyDescent="0.55000000000000004">
      <c r="E1629" s="282" t="s">
        <v>43655</v>
      </c>
      <c r="F1629" s="282"/>
      <c r="G1629" s="283">
        <v>19379.36</v>
      </c>
      <c r="I1629" s="242" t="s">
        <v>12830</v>
      </c>
      <c r="J1629" s="242"/>
      <c r="K1629" s="243">
        <v>51142.15</v>
      </c>
      <c r="M1629" s="224" t="s">
        <v>5309</v>
      </c>
      <c r="N1629" s="224"/>
      <c r="O1629" s="225">
        <v>2396998.86</v>
      </c>
      <c r="Q1629" s="203" t="s">
        <v>1937</v>
      </c>
      <c r="R1629" s="203"/>
      <c r="S1629" s="204">
        <v>15558</v>
      </c>
      <c r="Y1629" t="s">
        <v>71387</v>
      </c>
      <c r="Z1629" s="284">
        <v>34407.14</v>
      </c>
      <c r="AB1629" s="276" t="s">
        <v>40156</v>
      </c>
      <c r="AC1629" s="277">
        <v>882</v>
      </c>
      <c r="AE1629" s="246" t="s">
        <v>61294</v>
      </c>
      <c r="AF1629" s="247">
        <v>819.32</v>
      </c>
      <c r="AH1629" s="226" t="s">
        <v>16184</v>
      </c>
      <c r="AI1629" s="227">
        <v>39685.06</v>
      </c>
      <c r="AK1629" s="207" t="s">
        <v>16193</v>
      </c>
      <c r="AL1629" s="208">
        <v>815.87</v>
      </c>
      <c r="AM1629" s="93"/>
      <c r="AN1629" s="199" t="s">
        <v>32218</v>
      </c>
      <c r="AO1629" s="200">
        <v>60205.5</v>
      </c>
      <c r="AT1629" s="272" t="s">
        <v>43975</v>
      </c>
      <c r="AU1629" s="273">
        <v>19379.36</v>
      </c>
      <c r="AW1629" s="244" t="s">
        <v>12907</v>
      </c>
      <c r="AX1629" s="245">
        <v>51142.15</v>
      </c>
      <c r="AZ1629" s="230" t="s">
        <v>11509</v>
      </c>
      <c r="BA1629" s="231">
        <v>2396998.86</v>
      </c>
      <c r="BC1629" s="209" t="s">
        <v>9170</v>
      </c>
      <c r="BD1629" s="210">
        <v>4875</v>
      </c>
    </row>
    <row r="1630" spans="5:56" x14ac:dyDescent="0.55000000000000004">
      <c r="E1630" s="282" t="s">
        <v>43657</v>
      </c>
      <c r="F1630" s="282"/>
      <c r="G1630" s="283">
        <v>12307.5</v>
      </c>
      <c r="I1630" s="242" t="s">
        <v>12831</v>
      </c>
      <c r="J1630" s="242"/>
      <c r="K1630" s="243">
        <v>90966.51</v>
      </c>
      <c r="M1630" s="224" t="s">
        <v>5310</v>
      </c>
      <c r="N1630" s="224"/>
      <c r="O1630" s="225">
        <v>22839954.82</v>
      </c>
      <c r="Q1630" s="203" t="s">
        <v>1938</v>
      </c>
      <c r="R1630" s="203"/>
      <c r="S1630" s="204">
        <v>15390</v>
      </c>
      <c r="Y1630" t="s">
        <v>34905</v>
      </c>
      <c r="Z1630" s="284">
        <v>180609.79</v>
      </c>
      <c r="AB1630" s="276" t="s">
        <v>67134</v>
      </c>
      <c r="AC1630" s="277">
        <v>6340.68</v>
      </c>
      <c r="AE1630" s="246" t="s">
        <v>61295</v>
      </c>
      <c r="AF1630" s="247">
        <v>62.68</v>
      </c>
      <c r="AH1630" s="226" t="s">
        <v>16185</v>
      </c>
      <c r="AI1630" s="227">
        <v>12583.64</v>
      </c>
      <c r="AK1630" s="207" t="s">
        <v>16194</v>
      </c>
      <c r="AL1630" s="208">
        <v>309435</v>
      </c>
      <c r="AM1630" s="93"/>
      <c r="AN1630" s="199" t="s">
        <v>13655</v>
      </c>
      <c r="AO1630" s="200">
        <v>5165.59</v>
      </c>
      <c r="AT1630" s="272" t="s">
        <v>43977</v>
      </c>
      <c r="AU1630" s="273">
        <v>12307.5</v>
      </c>
      <c r="AW1630" s="244" t="s">
        <v>12908</v>
      </c>
      <c r="AX1630" s="245">
        <v>90966.51</v>
      </c>
      <c r="AZ1630" s="230" t="s">
        <v>11510</v>
      </c>
      <c r="BA1630" s="231">
        <v>22839954.82</v>
      </c>
      <c r="BC1630" s="209" t="s">
        <v>9299</v>
      </c>
      <c r="BD1630" s="210">
        <v>369290.79</v>
      </c>
    </row>
    <row r="1631" spans="5:56" x14ac:dyDescent="0.55000000000000004">
      <c r="E1631" s="282" t="s">
        <v>43660</v>
      </c>
      <c r="F1631" s="282"/>
      <c r="G1631" s="283">
        <v>1929</v>
      </c>
      <c r="I1631" s="242" t="s">
        <v>12832</v>
      </c>
      <c r="J1631" s="242"/>
      <c r="K1631" s="243">
        <v>87437.83</v>
      </c>
      <c r="M1631" s="224" t="s">
        <v>5313</v>
      </c>
      <c r="N1631" s="224"/>
      <c r="O1631" s="225">
        <v>363244.82</v>
      </c>
      <c r="Q1631" s="203" t="s">
        <v>1939</v>
      </c>
      <c r="R1631" s="203"/>
      <c r="S1631" s="204">
        <v>115192</v>
      </c>
      <c r="Y1631" t="s">
        <v>18780</v>
      </c>
      <c r="Z1631" s="284">
        <v>15816.84</v>
      </c>
      <c r="AB1631" s="276" t="s">
        <v>63627</v>
      </c>
      <c r="AC1631" s="277">
        <v>2076.48</v>
      </c>
      <c r="AE1631" s="246" t="s">
        <v>61296</v>
      </c>
      <c r="AF1631" s="247">
        <v>749.63</v>
      </c>
      <c r="AH1631" s="226" t="s">
        <v>42190</v>
      </c>
      <c r="AI1631" s="227">
        <v>17856.7</v>
      </c>
      <c r="AK1631" s="207" t="s">
        <v>16195</v>
      </c>
      <c r="AL1631" s="208">
        <v>19740</v>
      </c>
      <c r="AM1631" s="93"/>
      <c r="AN1631" s="199" t="s">
        <v>13656</v>
      </c>
      <c r="AO1631" s="200">
        <v>20524.72</v>
      </c>
      <c r="AT1631" s="272" t="s">
        <v>43980</v>
      </c>
      <c r="AU1631" s="273">
        <v>1929</v>
      </c>
      <c r="AW1631" s="244" t="s">
        <v>12909</v>
      </c>
      <c r="AX1631" s="245">
        <v>87437.83</v>
      </c>
      <c r="AZ1631" s="230" t="s">
        <v>11513</v>
      </c>
      <c r="BA1631" s="231">
        <v>363244.82</v>
      </c>
      <c r="BC1631" s="209" t="s">
        <v>11086</v>
      </c>
      <c r="BD1631" s="210">
        <v>41734.71</v>
      </c>
    </row>
    <row r="1632" spans="5:56" x14ac:dyDescent="0.55000000000000004">
      <c r="E1632" s="282" t="s">
        <v>65818</v>
      </c>
      <c r="F1632" s="282"/>
      <c r="G1632" s="283">
        <v>46045</v>
      </c>
      <c r="I1632" s="242" t="s">
        <v>12833</v>
      </c>
      <c r="J1632" s="242"/>
      <c r="K1632" s="243">
        <v>291407.58</v>
      </c>
      <c r="M1632" s="224" t="s">
        <v>5314</v>
      </c>
      <c r="N1632" s="224"/>
      <c r="O1632" s="225">
        <v>755325</v>
      </c>
      <c r="Q1632" s="203" t="s">
        <v>1940</v>
      </c>
      <c r="R1632" s="203"/>
      <c r="S1632" s="204">
        <v>3975</v>
      </c>
      <c r="Y1632" t="s">
        <v>61938</v>
      </c>
      <c r="Z1632">
        <v>34.75</v>
      </c>
      <c r="AB1632" s="276" t="s">
        <v>63628</v>
      </c>
      <c r="AC1632" s="277">
        <v>715.58</v>
      </c>
      <c r="AE1632" s="246" t="s">
        <v>61297</v>
      </c>
      <c r="AF1632" s="247">
        <v>57.35</v>
      </c>
      <c r="AH1632" s="226" t="s">
        <v>51690</v>
      </c>
      <c r="AI1632" s="227">
        <v>18688.099999999999</v>
      </c>
      <c r="AK1632" s="207" t="s">
        <v>16196</v>
      </c>
      <c r="AL1632" s="208">
        <v>11970</v>
      </c>
      <c r="AM1632" s="93"/>
      <c r="AN1632" s="199" t="s">
        <v>13657</v>
      </c>
      <c r="AO1632" s="200">
        <v>332.66</v>
      </c>
      <c r="AT1632" s="272" t="s">
        <v>66345</v>
      </c>
      <c r="AU1632" s="273">
        <v>46045</v>
      </c>
      <c r="AW1632" s="244" t="s">
        <v>12910</v>
      </c>
      <c r="AX1632" s="245">
        <v>291407.58</v>
      </c>
      <c r="AZ1632" s="230" t="s">
        <v>11514</v>
      </c>
      <c r="BA1632" s="231">
        <v>755325</v>
      </c>
      <c r="BC1632" s="209" t="s">
        <v>11298</v>
      </c>
      <c r="BD1632" s="210">
        <v>3923.44</v>
      </c>
    </row>
    <row r="1633" spans="5:56" x14ac:dyDescent="0.55000000000000004">
      <c r="E1633" s="282" t="s">
        <v>43661</v>
      </c>
      <c r="F1633" s="282"/>
      <c r="G1633" s="283">
        <v>2250</v>
      </c>
      <c r="I1633" s="242" t="s">
        <v>12834</v>
      </c>
      <c r="J1633" s="242"/>
      <c r="K1633" s="243">
        <v>168356.29</v>
      </c>
      <c r="M1633" s="224" t="s">
        <v>5315</v>
      </c>
      <c r="N1633" s="224"/>
      <c r="O1633" s="225">
        <v>365044.58</v>
      </c>
      <c r="Q1633" s="203" t="s">
        <v>1941</v>
      </c>
      <c r="R1633" s="203"/>
      <c r="S1633" s="204">
        <v>5417</v>
      </c>
      <c r="Y1633" t="s">
        <v>40219</v>
      </c>
      <c r="Z1633" s="284">
        <v>13407.27</v>
      </c>
      <c r="AB1633" s="276" t="s">
        <v>51835</v>
      </c>
      <c r="AC1633" s="277">
        <v>4733.04</v>
      </c>
      <c r="AE1633" s="246" t="s">
        <v>54858</v>
      </c>
      <c r="AF1633" s="247">
        <v>4838</v>
      </c>
      <c r="AH1633" s="226" t="s">
        <v>42191</v>
      </c>
      <c r="AI1633" s="227">
        <v>3032.69</v>
      </c>
      <c r="AK1633" s="207" t="s">
        <v>16197</v>
      </c>
      <c r="AL1633" s="208">
        <v>38346.5</v>
      </c>
      <c r="AM1633" s="93"/>
      <c r="AN1633" s="199" t="s">
        <v>13658</v>
      </c>
      <c r="AO1633" s="200">
        <v>1725.3</v>
      </c>
      <c r="AT1633" s="272" t="s">
        <v>43981</v>
      </c>
      <c r="AU1633" s="273">
        <v>2250</v>
      </c>
      <c r="AW1633" s="244" t="s">
        <v>12911</v>
      </c>
      <c r="AX1633" s="245">
        <v>168356.29</v>
      </c>
      <c r="AZ1633" s="230" t="s">
        <v>11515</v>
      </c>
      <c r="BA1633" s="231">
        <v>365044.58</v>
      </c>
      <c r="BC1633" s="209" t="s">
        <v>11558</v>
      </c>
      <c r="BD1633" s="210">
        <v>195444.75</v>
      </c>
    </row>
    <row r="1634" spans="5:56" x14ac:dyDescent="0.55000000000000004">
      <c r="E1634" s="282" t="s">
        <v>43662</v>
      </c>
      <c r="F1634" s="282"/>
      <c r="G1634" s="283">
        <v>1056055.1499999999</v>
      </c>
      <c r="I1634" s="242" t="s">
        <v>12835</v>
      </c>
      <c r="J1634" s="242"/>
      <c r="K1634" s="243">
        <v>6744.08</v>
      </c>
      <c r="M1634" s="224" t="s">
        <v>5316</v>
      </c>
      <c r="N1634" s="224"/>
      <c r="O1634" s="225">
        <v>151065.5</v>
      </c>
      <c r="Q1634" s="203" t="s">
        <v>1942</v>
      </c>
      <c r="R1634" s="203"/>
      <c r="S1634" s="204">
        <v>12337</v>
      </c>
      <c r="Y1634" t="s">
        <v>67381</v>
      </c>
      <c r="Z1634" s="284">
        <v>10686.53</v>
      </c>
      <c r="AB1634" s="276" t="s">
        <v>51836</v>
      </c>
      <c r="AC1634" s="277">
        <v>575.66999999999996</v>
      </c>
      <c r="AE1634" s="246" t="s">
        <v>54859</v>
      </c>
      <c r="AF1634" s="247">
        <v>1512</v>
      </c>
      <c r="AH1634" s="226" t="s">
        <v>47809</v>
      </c>
      <c r="AI1634" s="227">
        <v>5193.51</v>
      </c>
      <c r="AK1634" s="207" t="s">
        <v>16198</v>
      </c>
      <c r="AL1634" s="208">
        <v>1319.81</v>
      </c>
      <c r="AM1634" s="93"/>
      <c r="AN1634" s="199" t="s">
        <v>13659</v>
      </c>
      <c r="AO1634" s="200">
        <v>4512.45</v>
      </c>
      <c r="AT1634" s="272" t="s">
        <v>43982</v>
      </c>
      <c r="AU1634" s="273">
        <v>1056055.1499999999</v>
      </c>
      <c r="AW1634" s="244" t="s">
        <v>12912</v>
      </c>
      <c r="AX1634" s="245">
        <v>6744.08</v>
      </c>
      <c r="AZ1634" s="230" t="s">
        <v>11516</v>
      </c>
      <c r="BA1634" s="231">
        <v>151065.5</v>
      </c>
      <c r="BC1634" s="209" t="s">
        <v>11903</v>
      </c>
      <c r="BD1634" s="210">
        <v>1334.86</v>
      </c>
    </row>
    <row r="1635" spans="5:56" x14ac:dyDescent="0.55000000000000004">
      <c r="E1635" s="282" t="s">
        <v>43664</v>
      </c>
      <c r="F1635" s="282"/>
      <c r="G1635" s="283">
        <v>978</v>
      </c>
      <c r="I1635" s="242" t="s">
        <v>12836</v>
      </c>
      <c r="J1635" s="242"/>
      <c r="K1635" s="243">
        <v>262209.2</v>
      </c>
      <c r="M1635" s="224" t="s">
        <v>5317</v>
      </c>
      <c r="N1635" s="224"/>
      <c r="O1635" s="225">
        <v>368974.83</v>
      </c>
      <c r="Q1635" s="203" t="s">
        <v>1943</v>
      </c>
      <c r="R1635" s="203"/>
      <c r="S1635" s="204">
        <v>211680</v>
      </c>
      <c r="Y1635" t="s">
        <v>62607</v>
      </c>
      <c r="Z1635" s="284">
        <v>-7653.07</v>
      </c>
      <c r="AB1635" s="276" t="s">
        <v>51837</v>
      </c>
      <c r="AC1635" s="277">
        <v>1562.11</v>
      </c>
      <c r="AE1635" s="246" t="s">
        <v>48700</v>
      </c>
      <c r="AF1635" s="247">
        <v>-2949.66</v>
      </c>
      <c r="AH1635" s="226" t="s">
        <v>16188</v>
      </c>
      <c r="AI1635" s="227">
        <v>424733.86</v>
      </c>
      <c r="AK1635" s="207" t="s">
        <v>16199</v>
      </c>
      <c r="AL1635" s="208">
        <v>9477.25</v>
      </c>
      <c r="AM1635" s="93"/>
      <c r="AN1635" s="199" t="s">
        <v>13660</v>
      </c>
      <c r="AO1635" s="200">
        <v>2129.44</v>
      </c>
      <c r="AT1635" s="272" t="s">
        <v>43984</v>
      </c>
      <c r="AU1635" s="273">
        <v>978</v>
      </c>
      <c r="AW1635" s="244" t="s">
        <v>12913</v>
      </c>
      <c r="AX1635" s="245">
        <v>262209.2</v>
      </c>
      <c r="AZ1635" s="230" t="s">
        <v>11517</v>
      </c>
      <c r="BA1635" s="231">
        <v>368974.83</v>
      </c>
      <c r="BC1635" s="209" t="s">
        <v>9862</v>
      </c>
      <c r="BD1635" s="210">
        <v>1245702.83</v>
      </c>
    </row>
    <row r="1636" spans="5:56" x14ac:dyDescent="0.55000000000000004">
      <c r="E1636" s="282" t="s">
        <v>43665</v>
      </c>
      <c r="F1636" s="282"/>
      <c r="G1636" s="283">
        <v>2303.46</v>
      </c>
      <c r="I1636" s="242" t="s">
        <v>12837</v>
      </c>
      <c r="J1636" s="242"/>
      <c r="K1636" s="243">
        <v>95399.75</v>
      </c>
      <c r="M1636" s="224" t="s">
        <v>5318</v>
      </c>
      <c r="N1636" s="224"/>
      <c r="O1636" s="225">
        <v>91517.91</v>
      </c>
      <c r="Q1636" s="203" t="s">
        <v>1944</v>
      </c>
      <c r="R1636" s="203"/>
      <c r="S1636" s="204">
        <v>10000</v>
      </c>
      <c r="Y1636" t="s">
        <v>48809</v>
      </c>
      <c r="Z1636" s="284">
        <v>8999.58</v>
      </c>
      <c r="AB1636" s="276" t="s">
        <v>63629</v>
      </c>
      <c r="AC1636" s="277">
        <v>248.1</v>
      </c>
      <c r="AE1636" s="246" t="s">
        <v>16315</v>
      </c>
      <c r="AF1636" s="247">
        <v>83.15</v>
      </c>
      <c r="AH1636" s="226" t="s">
        <v>44454</v>
      </c>
      <c r="AI1636" s="227">
        <v>1501541.41</v>
      </c>
      <c r="AK1636" s="207" t="s">
        <v>16200</v>
      </c>
      <c r="AL1636" s="208">
        <v>29856.87</v>
      </c>
      <c r="AM1636" s="93"/>
      <c r="AN1636" s="199" t="s">
        <v>13661</v>
      </c>
      <c r="AO1636" s="200">
        <v>9803.68</v>
      </c>
      <c r="AT1636" s="272" t="s">
        <v>43985</v>
      </c>
      <c r="AU1636" s="273">
        <v>2303.46</v>
      </c>
      <c r="AW1636" s="244" t="s">
        <v>12914</v>
      </c>
      <c r="AX1636" s="245">
        <v>95399.75</v>
      </c>
      <c r="AZ1636" s="230" t="s">
        <v>11518</v>
      </c>
      <c r="BA1636" s="231">
        <v>91517.91</v>
      </c>
      <c r="BC1636" s="209" t="s">
        <v>6708</v>
      </c>
      <c r="BD1636" s="210">
        <v>55897.78</v>
      </c>
    </row>
    <row r="1637" spans="5:56" x14ac:dyDescent="0.55000000000000004">
      <c r="E1637" s="282" t="s">
        <v>43666</v>
      </c>
      <c r="F1637" s="282"/>
      <c r="G1637" s="283">
        <v>800</v>
      </c>
      <c r="I1637" s="242" t="s">
        <v>12838</v>
      </c>
      <c r="J1637" s="242"/>
      <c r="K1637" s="243">
        <v>24333.77</v>
      </c>
      <c r="M1637" s="224" t="s">
        <v>5319</v>
      </c>
      <c r="N1637" s="224"/>
      <c r="O1637" s="225">
        <v>108082.68</v>
      </c>
      <c r="Q1637" s="203" t="s">
        <v>1945</v>
      </c>
      <c r="R1637" s="203"/>
      <c r="S1637" s="204">
        <v>60027</v>
      </c>
      <c r="Y1637" t="s">
        <v>71388</v>
      </c>
      <c r="Z1637" s="284">
        <v>2407.5100000000002</v>
      </c>
      <c r="AB1637" s="276" t="s">
        <v>67135</v>
      </c>
      <c r="AC1637" s="277">
        <v>106632.33</v>
      </c>
      <c r="AE1637" s="246" t="s">
        <v>33180</v>
      </c>
      <c r="AF1637" s="247">
        <v>199233.85</v>
      </c>
      <c r="AH1637" s="226" t="s">
        <v>36047</v>
      </c>
      <c r="AI1637" s="227">
        <v>3158347</v>
      </c>
      <c r="AK1637" s="207" t="s">
        <v>16201</v>
      </c>
      <c r="AL1637" s="208">
        <v>2263.67</v>
      </c>
      <c r="AM1637" s="93"/>
      <c r="AN1637" s="199" t="s">
        <v>32219</v>
      </c>
      <c r="AO1637" s="200">
        <v>31138.400000000001</v>
      </c>
      <c r="AT1637" s="272" t="s">
        <v>43986</v>
      </c>
      <c r="AU1637" s="273">
        <v>800</v>
      </c>
      <c r="AW1637" s="244" t="s">
        <v>12915</v>
      </c>
      <c r="AX1637" s="245">
        <v>24333.77</v>
      </c>
      <c r="AZ1637" s="230" t="s">
        <v>11519</v>
      </c>
      <c r="BA1637" s="231">
        <v>108082.68</v>
      </c>
      <c r="BC1637" s="209" t="s">
        <v>6925</v>
      </c>
      <c r="BD1637" s="210">
        <v>5401</v>
      </c>
    </row>
    <row r="1638" spans="5:56" x14ac:dyDescent="0.55000000000000004">
      <c r="E1638" s="282" t="s">
        <v>43667</v>
      </c>
      <c r="F1638" s="282"/>
      <c r="G1638" s="283">
        <v>1268.6500000000001</v>
      </c>
      <c r="I1638" s="242" t="s">
        <v>12839</v>
      </c>
      <c r="J1638" s="242"/>
      <c r="K1638" s="243">
        <v>84422.03</v>
      </c>
      <c r="M1638" s="224" t="s">
        <v>5320</v>
      </c>
      <c r="N1638" s="224"/>
      <c r="O1638" s="225">
        <v>125544.22</v>
      </c>
      <c r="Q1638" s="203" t="s">
        <v>1946</v>
      </c>
      <c r="R1638" s="203"/>
      <c r="S1638" s="204">
        <v>784</v>
      </c>
      <c r="Y1638" t="s">
        <v>70481</v>
      </c>
      <c r="Z1638" s="284">
        <v>56028.160000000003</v>
      </c>
      <c r="AB1638" s="276" t="s">
        <v>67136</v>
      </c>
      <c r="AC1638" s="277">
        <v>67946.69</v>
      </c>
      <c r="AE1638" s="246" t="s">
        <v>16316</v>
      </c>
      <c r="AF1638" s="247">
        <v>33363.67</v>
      </c>
      <c r="AH1638" s="226" t="s">
        <v>16189</v>
      </c>
      <c r="AI1638" s="227">
        <v>386313.72</v>
      </c>
      <c r="AK1638" s="207" t="s">
        <v>16202</v>
      </c>
      <c r="AL1638" s="208">
        <v>40612.870000000003</v>
      </c>
      <c r="AM1638" s="93"/>
      <c r="AN1638" s="199" t="s">
        <v>13662</v>
      </c>
      <c r="AO1638" s="200">
        <v>5165.59</v>
      </c>
      <c r="AT1638" s="272" t="s">
        <v>43987</v>
      </c>
      <c r="AU1638" s="273">
        <v>1268.6500000000001</v>
      </c>
      <c r="AW1638" s="244" t="s">
        <v>12916</v>
      </c>
      <c r="AX1638" s="245">
        <v>84422.03</v>
      </c>
      <c r="AZ1638" s="230" t="s">
        <v>11520</v>
      </c>
      <c r="BA1638" s="231">
        <v>125544.22</v>
      </c>
      <c r="BC1638" s="209" t="s">
        <v>7115</v>
      </c>
      <c r="BD1638" s="210">
        <v>1502.12</v>
      </c>
    </row>
    <row r="1639" spans="5:56" x14ac:dyDescent="0.55000000000000004">
      <c r="E1639" s="282" t="s">
        <v>43670</v>
      </c>
      <c r="F1639" s="282"/>
      <c r="G1639" s="283">
        <v>4500</v>
      </c>
      <c r="I1639" s="242" t="s">
        <v>12840</v>
      </c>
      <c r="J1639" s="242"/>
      <c r="K1639" s="243">
        <v>95837.42</v>
      </c>
      <c r="M1639" s="224" t="s">
        <v>5321</v>
      </c>
      <c r="N1639" s="224"/>
      <c r="O1639" s="225">
        <v>113080.43</v>
      </c>
      <c r="Q1639" s="203" t="s">
        <v>1947</v>
      </c>
      <c r="R1639" s="203"/>
      <c r="S1639" s="204">
        <v>7237.8</v>
      </c>
      <c r="Y1639" t="s">
        <v>70482</v>
      </c>
      <c r="Z1639" s="284">
        <v>4889.88</v>
      </c>
      <c r="AB1639" s="276" t="s">
        <v>67137</v>
      </c>
      <c r="AC1639" s="277">
        <v>185069.45</v>
      </c>
      <c r="AE1639" s="246" t="s">
        <v>46699</v>
      </c>
      <c r="AF1639" s="247">
        <v>118930</v>
      </c>
      <c r="AH1639" s="226" t="s">
        <v>16190</v>
      </c>
      <c r="AI1639" s="227">
        <v>716754.96</v>
      </c>
      <c r="AK1639" s="207" t="s">
        <v>16203</v>
      </c>
      <c r="AL1639" s="208">
        <v>2377.7600000000002</v>
      </c>
      <c r="AM1639" s="93"/>
      <c r="AN1639" s="199" t="s">
        <v>13663</v>
      </c>
      <c r="AO1639" s="200">
        <v>20524.72</v>
      </c>
      <c r="AT1639" s="272" t="s">
        <v>43990</v>
      </c>
      <c r="AU1639" s="273">
        <v>4500</v>
      </c>
      <c r="AW1639" s="244" t="s">
        <v>12917</v>
      </c>
      <c r="AX1639" s="245">
        <v>95837.42</v>
      </c>
      <c r="AZ1639" s="230" t="s">
        <v>11521</v>
      </c>
      <c r="BA1639" s="231">
        <v>113080.43</v>
      </c>
      <c r="BC1639" s="209" t="s">
        <v>7378</v>
      </c>
      <c r="BD1639" s="210">
        <v>30340.87</v>
      </c>
    </row>
    <row r="1640" spans="5:56" x14ac:dyDescent="0.55000000000000004">
      <c r="E1640" s="282" t="s">
        <v>43674</v>
      </c>
      <c r="F1640" s="282"/>
      <c r="G1640" s="283">
        <v>2697.67</v>
      </c>
      <c r="I1640" s="242" t="s">
        <v>12841</v>
      </c>
      <c r="J1640" s="242"/>
      <c r="K1640" s="243">
        <v>38831.57</v>
      </c>
      <c r="M1640" s="224" t="s">
        <v>5323</v>
      </c>
      <c r="N1640" s="224"/>
      <c r="O1640" s="225">
        <v>417258.1</v>
      </c>
      <c r="Q1640" s="203" t="s">
        <v>1948</v>
      </c>
      <c r="R1640" s="203"/>
      <c r="S1640" s="204">
        <v>156800</v>
      </c>
      <c r="Y1640" t="s">
        <v>67382</v>
      </c>
      <c r="Z1640" s="284">
        <v>14800.31</v>
      </c>
      <c r="AB1640" s="276" t="s">
        <v>67138</v>
      </c>
      <c r="AC1640" s="277">
        <v>1632.54</v>
      </c>
      <c r="AE1640" s="246" t="s">
        <v>42194</v>
      </c>
      <c r="AF1640" s="247">
        <v>113970.1</v>
      </c>
      <c r="AH1640" s="226" t="s">
        <v>16191</v>
      </c>
      <c r="AI1640" s="227">
        <v>62755.86</v>
      </c>
      <c r="AK1640" s="207" t="s">
        <v>16204</v>
      </c>
      <c r="AL1640" s="208">
        <v>1208219.68</v>
      </c>
      <c r="AM1640" s="93"/>
      <c r="AN1640" s="199" t="s">
        <v>13664</v>
      </c>
      <c r="AO1640" s="200">
        <v>332.66</v>
      </c>
      <c r="AT1640" s="272" t="s">
        <v>43994</v>
      </c>
      <c r="AU1640" s="273">
        <v>2697.67</v>
      </c>
      <c r="AW1640" s="244" t="s">
        <v>12918</v>
      </c>
      <c r="AX1640" s="245">
        <v>38831.57</v>
      </c>
      <c r="AZ1640" s="230" t="s">
        <v>11523</v>
      </c>
      <c r="BA1640" s="231">
        <v>417258.1</v>
      </c>
      <c r="BC1640" s="209" t="s">
        <v>7604</v>
      </c>
      <c r="BD1640" s="210">
        <v>27723.32</v>
      </c>
    </row>
    <row r="1641" spans="5:56" x14ac:dyDescent="0.55000000000000004">
      <c r="E1641" s="282" t="s">
        <v>65822</v>
      </c>
      <c r="F1641" s="282"/>
      <c r="G1641" s="283">
        <v>37816</v>
      </c>
      <c r="I1641" s="242" t="s">
        <v>12842</v>
      </c>
      <c r="J1641" s="242"/>
      <c r="K1641" s="243">
        <v>73536.42</v>
      </c>
      <c r="M1641" s="224" t="s">
        <v>5324</v>
      </c>
      <c r="N1641" s="224"/>
      <c r="O1641" s="225">
        <v>76075.86</v>
      </c>
      <c r="Q1641" s="203" t="s">
        <v>1949</v>
      </c>
      <c r="R1641" s="203"/>
      <c r="S1641" s="204">
        <v>6296.63</v>
      </c>
      <c r="Y1641" t="s">
        <v>71389</v>
      </c>
      <c r="Z1641" s="284">
        <v>1300.17</v>
      </c>
      <c r="AB1641" s="276" t="s">
        <v>70412</v>
      </c>
      <c r="AC1641" s="277">
        <v>7639.62</v>
      </c>
      <c r="AE1641" s="246" t="s">
        <v>42195</v>
      </c>
      <c r="AF1641" s="247">
        <v>8718.59</v>
      </c>
      <c r="AH1641" s="226" t="s">
        <v>16192</v>
      </c>
      <c r="AI1641" s="227">
        <v>24410.46</v>
      </c>
      <c r="AK1641" s="207" t="s">
        <v>16205</v>
      </c>
      <c r="AL1641" s="208">
        <v>31855.43</v>
      </c>
      <c r="AM1641" s="93"/>
      <c r="AN1641" s="199" t="s">
        <v>13665</v>
      </c>
      <c r="AO1641" s="200">
        <v>1725.3</v>
      </c>
      <c r="AT1641" s="272" t="s">
        <v>43997</v>
      </c>
      <c r="AU1641" s="273">
        <v>37816</v>
      </c>
      <c r="AW1641" s="244" t="s">
        <v>12919</v>
      </c>
      <c r="AX1641" s="245">
        <v>73536.42</v>
      </c>
      <c r="AZ1641" s="230" t="s">
        <v>11524</v>
      </c>
      <c r="BA1641" s="231">
        <v>76075.86</v>
      </c>
      <c r="BC1641" s="209" t="s">
        <v>7789</v>
      </c>
      <c r="BD1641" s="210">
        <v>2018.23</v>
      </c>
    </row>
    <row r="1642" spans="5:56" x14ac:dyDescent="0.55000000000000004">
      <c r="E1642" s="282" t="s">
        <v>65824</v>
      </c>
      <c r="F1642" s="282"/>
      <c r="G1642" s="283">
        <v>2946</v>
      </c>
      <c r="I1642" s="242" t="s">
        <v>12843</v>
      </c>
      <c r="J1642" s="242"/>
      <c r="K1642" s="243">
        <v>85543.14</v>
      </c>
      <c r="M1642" s="224" t="s">
        <v>5325</v>
      </c>
      <c r="N1642" s="224"/>
      <c r="O1642" s="225">
        <v>2386562.31</v>
      </c>
      <c r="Q1642" s="203" t="s">
        <v>1950</v>
      </c>
      <c r="R1642" s="203"/>
      <c r="S1642" s="204">
        <v>5872</v>
      </c>
      <c r="Y1642" t="s">
        <v>70483</v>
      </c>
      <c r="Z1642">
        <v>501</v>
      </c>
      <c r="AB1642" s="276" t="s">
        <v>34675</v>
      </c>
      <c r="AC1642" s="277">
        <v>136808</v>
      </c>
      <c r="AE1642" s="246" t="s">
        <v>51709</v>
      </c>
      <c r="AF1642" s="247">
        <v>20536.86</v>
      </c>
      <c r="AH1642" s="226" t="s">
        <v>42192</v>
      </c>
      <c r="AI1642" s="227">
        <v>26697</v>
      </c>
      <c r="AK1642" s="207" t="s">
        <v>16206</v>
      </c>
      <c r="AL1642" s="208">
        <v>309435</v>
      </c>
      <c r="AM1642" s="93"/>
      <c r="AN1642" s="199" t="s">
        <v>13666</v>
      </c>
      <c r="AO1642" s="200">
        <v>4512.45</v>
      </c>
      <c r="AT1642" s="272" t="s">
        <v>43998</v>
      </c>
      <c r="AU1642" s="273">
        <v>2946</v>
      </c>
      <c r="AW1642" s="244" t="s">
        <v>12920</v>
      </c>
      <c r="AX1642" s="245">
        <v>85543.14</v>
      </c>
      <c r="AZ1642" s="230" t="s">
        <v>11525</v>
      </c>
      <c r="BA1642" s="231">
        <v>2386562.31</v>
      </c>
      <c r="BC1642" s="209" t="s">
        <v>8066</v>
      </c>
      <c r="BD1642" s="210">
        <v>2827.44</v>
      </c>
    </row>
    <row r="1643" spans="5:56" x14ac:dyDescent="0.55000000000000004">
      <c r="E1643" s="282" t="s">
        <v>43679</v>
      </c>
      <c r="F1643" s="282"/>
      <c r="G1643" s="283">
        <v>1272.4000000000001</v>
      </c>
      <c r="I1643" s="242" t="s">
        <v>12844</v>
      </c>
      <c r="J1643" s="242"/>
      <c r="K1643" s="243">
        <v>12069.72</v>
      </c>
      <c r="M1643" s="224" t="s">
        <v>5326</v>
      </c>
      <c r="N1643" s="224"/>
      <c r="O1643" s="225">
        <v>705502.37</v>
      </c>
      <c r="Q1643" s="203" t="s">
        <v>1951</v>
      </c>
      <c r="R1643" s="203"/>
      <c r="S1643" s="204">
        <v>1800</v>
      </c>
      <c r="Y1643" t="s">
        <v>71390</v>
      </c>
      <c r="Z1643" s="284">
        <v>16601</v>
      </c>
      <c r="AB1643" s="276" t="s">
        <v>70413</v>
      </c>
      <c r="AC1643" s="277">
        <v>233.48</v>
      </c>
      <c r="AE1643" s="246" t="s">
        <v>54860</v>
      </c>
      <c r="AF1643" s="247">
        <v>280081.68</v>
      </c>
      <c r="AH1643" s="226" t="s">
        <v>51691</v>
      </c>
      <c r="AI1643" s="227">
        <v>965370.86</v>
      </c>
      <c r="AK1643" s="207" t="s">
        <v>16207</v>
      </c>
      <c r="AL1643" s="208">
        <v>252808.15</v>
      </c>
      <c r="AM1643" s="93"/>
      <c r="AN1643" s="199" t="s">
        <v>13667</v>
      </c>
      <c r="AO1643" s="200">
        <v>2129.44</v>
      </c>
      <c r="AT1643" s="272" t="s">
        <v>44001</v>
      </c>
      <c r="AU1643" s="273">
        <v>1272.4000000000001</v>
      </c>
      <c r="AW1643" s="244" t="s">
        <v>12921</v>
      </c>
      <c r="AX1643" s="245">
        <v>12069.72</v>
      </c>
      <c r="AZ1643" s="230" t="s">
        <v>11526</v>
      </c>
      <c r="BA1643" s="231">
        <v>705502.37</v>
      </c>
      <c r="BC1643" s="209" t="s">
        <v>8329</v>
      </c>
      <c r="BD1643" s="210">
        <v>23584.37</v>
      </c>
    </row>
    <row r="1644" spans="5:56" x14ac:dyDescent="0.55000000000000004">
      <c r="E1644" s="282" t="s">
        <v>43680</v>
      </c>
      <c r="F1644" s="282"/>
      <c r="G1644" s="283">
        <v>76020</v>
      </c>
      <c r="I1644" s="242" t="s">
        <v>12845</v>
      </c>
      <c r="J1644" s="242"/>
      <c r="K1644" s="243">
        <v>63750</v>
      </c>
      <c r="M1644" s="224" t="s">
        <v>5327</v>
      </c>
      <c r="N1644" s="224"/>
      <c r="O1644" s="225">
        <v>24632586.960000001</v>
      </c>
      <c r="Q1644" s="203" t="s">
        <v>1952</v>
      </c>
      <c r="R1644" s="203"/>
      <c r="S1644" s="204">
        <v>5817</v>
      </c>
      <c r="Y1644" t="s">
        <v>71391</v>
      </c>
      <c r="Z1644" s="284">
        <v>10337.280000000001</v>
      </c>
      <c r="AB1644" s="276" t="s">
        <v>67139</v>
      </c>
      <c r="AC1644" s="277">
        <v>76663.759999999995</v>
      </c>
      <c r="AE1644" s="246" t="s">
        <v>54861</v>
      </c>
      <c r="AF1644" s="247">
        <v>21255.78</v>
      </c>
      <c r="AH1644" s="226" t="s">
        <v>34603</v>
      </c>
      <c r="AI1644" s="227">
        <v>99622.17</v>
      </c>
      <c r="AK1644" s="207" t="s">
        <v>16208</v>
      </c>
      <c r="AL1644" s="208">
        <v>21525.35</v>
      </c>
      <c r="AM1644" s="93"/>
      <c r="AN1644" s="199" t="s">
        <v>13668</v>
      </c>
      <c r="AO1644" s="200">
        <v>9803.68</v>
      </c>
      <c r="AT1644" s="272" t="s">
        <v>44002</v>
      </c>
      <c r="AU1644" s="273">
        <v>76020</v>
      </c>
      <c r="AW1644" s="244" t="s">
        <v>12922</v>
      </c>
      <c r="AX1644" s="245">
        <v>63750</v>
      </c>
      <c r="AZ1644" s="230" t="s">
        <v>11527</v>
      </c>
      <c r="BA1644" s="231">
        <v>24632586.960000001</v>
      </c>
      <c r="BC1644" s="209" t="s">
        <v>8536</v>
      </c>
      <c r="BD1644" s="210">
        <v>54419.7</v>
      </c>
    </row>
    <row r="1645" spans="5:56" x14ac:dyDescent="0.55000000000000004">
      <c r="E1645" s="282" t="s">
        <v>65825</v>
      </c>
      <c r="F1645" s="282"/>
      <c r="G1645" s="283">
        <v>2730</v>
      </c>
      <c r="I1645" s="242" t="s">
        <v>12846</v>
      </c>
      <c r="J1645" s="242"/>
      <c r="K1645" s="243">
        <v>17066.810000000001</v>
      </c>
      <c r="M1645" s="224" t="s">
        <v>5328</v>
      </c>
      <c r="N1645" s="224"/>
      <c r="O1645" s="225">
        <v>572815.05000000005</v>
      </c>
      <c r="Q1645" s="203" t="s">
        <v>1953</v>
      </c>
      <c r="R1645" s="203"/>
      <c r="S1645" s="204">
        <v>5679</v>
      </c>
      <c r="Y1645" t="s">
        <v>71392</v>
      </c>
      <c r="Z1645">
        <v>67.5</v>
      </c>
      <c r="AB1645" s="276" t="s">
        <v>67140</v>
      </c>
      <c r="AC1645" s="277">
        <v>31735.63</v>
      </c>
      <c r="AE1645" s="246" t="s">
        <v>54862</v>
      </c>
      <c r="AF1645" s="247">
        <v>64464.91</v>
      </c>
      <c r="AH1645" s="226" t="s">
        <v>38886</v>
      </c>
      <c r="AI1645" s="227">
        <v>15367.08</v>
      </c>
      <c r="AK1645" s="207" t="s">
        <v>16209</v>
      </c>
      <c r="AL1645" s="208">
        <v>49214</v>
      </c>
      <c r="AM1645" s="93"/>
      <c r="AN1645" s="199" t="s">
        <v>32220</v>
      </c>
      <c r="AO1645" s="200">
        <v>31138.400000000001</v>
      </c>
      <c r="AT1645" s="272" t="s">
        <v>44003</v>
      </c>
      <c r="AU1645" s="273">
        <v>2730</v>
      </c>
      <c r="AW1645" s="244" t="s">
        <v>12923</v>
      </c>
      <c r="AX1645" s="245">
        <v>17066.810000000001</v>
      </c>
      <c r="AZ1645" s="230" t="s">
        <v>11528</v>
      </c>
      <c r="BA1645" s="231">
        <v>572815.05000000005</v>
      </c>
      <c r="BC1645" s="209" t="s">
        <v>8969</v>
      </c>
      <c r="BD1645" s="210">
        <v>6009.51</v>
      </c>
    </row>
    <row r="1646" spans="5:56" x14ac:dyDescent="0.55000000000000004">
      <c r="E1646" s="282" t="s">
        <v>43681</v>
      </c>
      <c r="F1646" s="282"/>
      <c r="G1646" s="283">
        <v>-4444.2</v>
      </c>
      <c r="I1646" s="242" t="s">
        <v>12848</v>
      </c>
      <c r="J1646" s="242"/>
      <c r="K1646" s="243">
        <v>13727.52</v>
      </c>
      <c r="M1646" s="224" t="s">
        <v>5329</v>
      </c>
      <c r="N1646" s="224"/>
      <c r="O1646" s="225">
        <v>200158.57</v>
      </c>
      <c r="Q1646" s="203" t="s">
        <v>1954</v>
      </c>
      <c r="R1646" s="203"/>
      <c r="S1646" s="204">
        <v>292</v>
      </c>
      <c r="Y1646" t="s">
        <v>67383</v>
      </c>
      <c r="Z1646">
        <v>565.29</v>
      </c>
      <c r="AB1646" s="276" t="s">
        <v>67141</v>
      </c>
      <c r="AC1646" s="277">
        <v>60073.74</v>
      </c>
      <c r="AE1646" s="246" t="s">
        <v>61080</v>
      </c>
      <c r="AF1646" s="247">
        <v>260</v>
      </c>
      <c r="AH1646" s="226" t="s">
        <v>48696</v>
      </c>
      <c r="AI1646" s="227">
        <v>116886.1</v>
      </c>
      <c r="AK1646" s="207" t="s">
        <v>16210</v>
      </c>
      <c r="AL1646" s="208">
        <v>1011.99</v>
      </c>
      <c r="AM1646" s="93"/>
      <c r="AN1646" s="199" t="s">
        <v>13669</v>
      </c>
      <c r="AO1646" s="200">
        <v>155369.21</v>
      </c>
      <c r="AT1646" s="272" t="s">
        <v>44004</v>
      </c>
      <c r="AU1646" s="273">
        <v>-4444.2</v>
      </c>
      <c r="AW1646" s="244" t="s">
        <v>12925</v>
      </c>
      <c r="AX1646" s="245">
        <v>13727.52</v>
      </c>
      <c r="AZ1646" s="230" t="s">
        <v>11529</v>
      </c>
      <c r="BA1646" s="231">
        <v>200158.57</v>
      </c>
      <c r="BC1646" s="209" t="s">
        <v>9171</v>
      </c>
      <c r="BD1646" s="210">
        <v>3025.43</v>
      </c>
    </row>
    <row r="1647" spans="5:56" x14ac:dyDescent="0.55000000000000004">
      <c r="E1647" s="282" t="s">
        <v>43683</v>
      </c>
      <c r="F1647" s="282"/>
      <c r="G1647" s="283">
        <v>731.55</v>
      </c>
      <c r="I1647" s="242" t="s">
        <v>39676</v>
      </c>
      <c r="J1647" s="242"/>
      <c r="K1647" s="243">
        <v>1634.6</v>
      </c>
      <c r="M1647" s="224" t="s">
        <v>5330</v>
      </c>
      <c r="N1647" s="224"/>
      <c r="O1647" s="225">
        <v>483867.6</v>
      </c>
      <c r="Q1647" s="203" t="s">
        <v>1955</v>
      </c>
      <c r="R1647" s="203"/>
      <c r="S1647" s="204">
        <v>15960</v>
      </c>
      <c r="Y1647" t="s">
        <v>67384</v>
      </c>
      <c r="Z1647" s="284">
        <v>3058.22</v>
      </c>
      <c r="AB1647" s="276" t="s">
        <v>67142</v>
      </c>
      <c r="AC1647" s="277">
        <v>924</v>
      </c>
      <c r="AE1647" s="246" t="s">
        <v>61808</v>
      </c>
      <c r="AF1647" s="247">
        <v>22000</v>
      </c>
      <c r="AH1647" s="226" t="s">
        <v>34604</v>
      </c>
      <c r="AI1647" s="227">
        <v>115182.14</v>
      </c>
      <c r="AK1647" s="207" t="s">
        <v>16211</v>
      </c>
      <c r="AL1647" s="208">
        <v>1319.81</v>
      </c>
      <c r="AM1647" s="93"/>
      <c r="AN1647" s="199" t="s">
        <v>13670</v>
      </c>
      <c r="AO1647" s="200">
        <v>249642.09</v>
      </c>
      <c r="AT1647" s="272" t="s">
        <v>44006</v>
      </c>
      <c r="AU1647" s="273">
        <v>731.55</v>
      </c>
      <c r="AW1647" s="244" t="s">
        <v>39873</v>
      </c>
      <c r="AX1647" s="245">
        <v>1634.6</v>
      </c>
      <c r="AZ1647" s="230" t="s">
        <v>11530</v>
      </c>
      <c r="BA1647" s="231">
        <v>483867.6</v>
      </c>
      <c r="BC1647" s="209" t="s">
        <v>9300</v>
      </c>
      <c r="BD1647" s="210">
        <v>424941.99</v>
      </c>
    </row>
    <row r="1648" spans="5:56" x14ac:dyDescent="0.55000000000000004">
      <c r="E1648" s="282" t="s">
        <v>43686</v>
      </c>
      <c r="F1648" s="282"/>
      <c r="G1648" s="283">
        <v>138999</v>
      </c>
      <c r="I1648" s="242" t="s">
        <v>39677</v>
      </c>
      <c r="J1648" s="242"/>
      <c r="K1648" s="243">
        <v>358.66</v>
      </c>
      <c r="M1648" s="224" t="s">
        <v>5331</v>
      </c>
      <c r="N1648" s="224"/>
      <c r="O1648" s="225">
        <v>91401.21</v>
      </c>
      <c r="Q1648" s="203" t="s">
        <v>1956</v>
      </c>
      <c r="R1648" s="203"/>
      <c r="S1648" s="204">
        <v>6068</v>
      </c>
      <c r="Y1648" t="s">
        <v>67385</v>
      </c>
      <c r="Z1648">
        <v>101.75</v>
      </c>
      <c r="AB1648" s="276" t="s">
        <v>69693</v>
      </c>
      <c r="AC1648" s="277">
        <v>1885.2</v>
      </c>
      <c r="AE1648" s="246" t="s">
        <v>57263</v>
      </c>
      <c r="AF1648" s="247">
        <v>537.91</v>
      </c>
      <c r="AH1648" s="226" t="s">
        <v>38887</v>
      </c>
      <c r="AI1648" s="227">
        <v>49270</v>
      </c>
      <c r="AK1648" s="207" t="s">
        <v>16212</v>
      </c>
      <c r="AL1648" s="208">
        <v>68155.570000000007</v>
      </c>
      <c r="AM1648" s="93"/>
      <c r="AN1648" s="199" t="s">
        <v>13671</v>
      </c>
      <c r="AO1648" s="200">
        <v>30983.599999999999</v>
      </c>
      <c r="AT1648" s="272" t="s">
        <v>44009</v>
      </c>
      <c r="AU1648" s="273">
        <v>138999</v>
      </c>
      <c r="AW1648" s="244" t="s">
        <v>39874</v>
      </c>
      <c r="AX1648" s="245">
        <v>358.66</v>
      </c>
      <c r="AZ1648" s="230" t="s">
        <v>11531</v>
      </c>
      <c r="BA1648" s="231">
        <v>91401.21</v>
      </c>
      <c r="BC1648" s="209" t="s">
        <v>9523</v>
      </c>
      <c r="BD1648" s="210">
        <v>4761.96</v>
      </c>
    </row>
    <row r="1649" spans="5:56" x14ac:dyDescent="0.55000000000000004">
      <c r="E1649" s="282" t="s">
        <v>43688</v>
      </c>
      <c r="F1649" s="282"/>
      <c r="G1649" s="283">
        <v>269.60000000000002</v>
      </c>
      <c r="I1649" s="242" t="s">
        <v>39678</v>
      </c>
      <c r="J1649" s="242"/>
      <c r="K1649" s="243">
        <v>18895.8</v>
      </c>
      <c r="M1649" s="224" t="s">
        <v>5332</v>
      </c>
      <c r="N1649" s="224"/>
      <c r="O1649" s="225">
        <v>255920.54</v>
      </c>
      <c r="Q1649" s="203" t="s">
        <v>1957</v>
      </c>
      <c r="R1649" s="203"/>
      <c r="S1649" s="204">
        <v>2955</v>
      </c>
      <c r="Y1649" t="s">
        <v>67386</v>
      </c>
      <c r="Z1649">
        <v>300.23</v>
      </c>
      <c r="AB1649" s="276" t="s">
        <v>67143</v>
      </c>
      <c r="AC1649" s="277">
        <v>18975.96</v>
      </c>
      <c r="AE1649" s="246" t="s">
        <v>51711</v>
      </c>
      <c r="AF1649" s="247">
        <v>89418.28</v>
      </c>
      <c r="AH1649" s="226" t="s">
        <v>47810</v>
      </c>
      <c r="AI1649" s="227">
        <v>82903</v>
      </c>
      <c r="AK1649" s="207" t="s">
        <v>16213</v>
      </c>
      <c r="AL1649" s="208">
        <v>5653.8</v>
      </c>
      <c r="AM1649" s="93"/>
      <c r="AN1649" s="199" t="s">
        <v>13672</v>
      </c>
      <c r="AO1649" s="200">
        <v>72581.17</v>
      </c>
      <c r="AT1649" s="272" t="s">
        <v>44011</v>
      </c>
      <c r="AU1649" s="273">
        <v>269.60000000000002</v>
      </c>
      <c r="AW1649" s="244" t="s">
        <v>39875</v>
      </c>
      <c r="AX1649" s="245">
        <v>18895.8</v>
      </c>
      <c r="AZ1649" s="230" t="s">
        <v>11532</v>
      </c>
      <c r="BA1649" s="231">
        <v>255920.54</v>
      </c>
      <c r="BC1649" s="209" t="s">
        <v>10904</v>
      </c>
      <c r="BD1649" s="210">
        <v>390</v>
      </c>
    </row>
    <row r="1650" spans="5:56" x14ac:dyDescent="0.55000000000000004">
      <c r="E1650" s="282" t="s">
        <v>43690</v>
      </c>
      <c r="F1650" s="282"/>
      <c r="G1650" s="283">
        <v>33151.32</v>
      </c>
      <c r="I1650" s="242" t="s">
        <v>39679</v>
      </c>
      <c r="J1650" s="242"/>
      <c r="K1650" s="243">
        <v>8123.64</v>
      </c>
      <c r="M1650" s="224" t="s">
        <v>5333</v>
      </c>
      <c r="N1650" s="224"/>
      <c r="O1650" s="225">
        <v>3321845.41</v>
      </c>
      <c r="Q1650" s="203" t="s">
        <v>1958</v>
      </c>
      <c r="R1650" s="203"/>
      <c r="S1650" s="204">
        <v>5700</v>
      </c>
      <c r="Y1650" t="s">
        <v>71393</v>
      </c>
      <c r="Z1650">
        <v>506.76</v>
      </c>
      <c r="AB1650" s="276" t="s">
        <v>40157</v>
      </c>
      <c r="AC1650" s="277">
        <v>20770.64</v>
      </c>
      <c r="AE1650" s="246" t="s">
        <v>48701</v>
      </c>
      <c r="AF1650" s="247">
        <v>142681.26</v>
      </c>
      <c r="AH1650" s="226" t="s">
        <v>51692</v>
      </c>
      <c r="AI1650" s="227">
        <v>140</v>
      </c>
      <c r="AK1650" s="207" t="s">
        <v>16214</v>
      </c>
      <c r="AL1650" s="208">
        <v>6571.49</v>
      </c>
      <c r="AM1650" s="93"/>
      <c r="AN1650" s="199" t="s">
        <v>13673</v>
      </c>
      <c r="AO1650" s="200">
        <v>18259.95</v>
      </c>
      <c r="AT1650" s="272" t="s">
        <v>44013</v>
      </c>
      <c r="AU1650" s="273">
        <v>33151.32</v>
      </c>
      <c r="AW1650" s="244" t="s">
        <v>39876</v>
      </c>
      <c r="AX1650" s="245">
        <v>8123.64</v>
      </c>
      <c r="AZ1650" s="230" t="s">
        <v>11533</v>
      </c>
      <c r="BA1650" s="231">
        <v>3321845.41</v>
      </c>
      <c r="BC1650" s="209" t="s">
        <v>9658</v>
      </c>
      <c r="BD1650" s="210">
        <v>14094.05</v>
      </c>
    </row>
    <row r="1651" spans="5:56" x14ac:dyDescent="0.55000000000000004">
      <c r="E1651" s="282" t="s">
        <v>43692</v>
      </c>
      <c r="F1651" s="282"/>
      <c r="G1651" s="283">
        <v>44707</v>
      </c>
      <c r="I1651" s="242" t="s">
        <v>39680</v>
      </c>
      <c r="J1651" s="242"/>
      <c r="K1651" s="243">
        <v>13584.9</v>
      </c>
      <c r="M1651" s="224" t="s">
        <v>5334</v>
      </c>
      <c r="N1651" s="224"/>
      <c r="O1651" s="225">
        <v>142281.21</v>
      </c>
      <c r="Q1651" s="203" t="s">
        <v>1959</v>
      </c>
      <c r="R1651" s="203"/>
      <c r="S1651" s="204">
        <v>12046</v>
      </c>
      <c r="Y1651" t="s">
        <v>57356</v>
      </c>
      <c r="Z1651" s="284">
        <v>1112.92</v>
      </c>
      <c r="AB1651" s="276" t="s">
        <v>67144</v>
      </c>
      <c r="AC1651" s="277">
        <v>2792.26</v>
      </c>
      <c r="AE1651" s="246" t="s">
        <v>57264</v>
      </c>
      <c r="AF1651" s="247">
        <v>1584.4</v>
      </c>
      <c r="AH1651" s="226" t="s">
        <v>51693</v>
      </c>
      <c r="AI1651" s="227">
        <v>806.34</v>
      </c>
      <c r="AK1651" s="207" t="s">
        <v>16215</v>
      </c>
      <c r="AL1651" s="208">
        <v>43339.18</v>
      </c>
      <c r="AM1651" s="93"/>
      <c r="AN1651" s="199" t="s">
        <v>13674</v>
      </c>
      <c r="AO1651" s="200">
        <v>4294.5</v>
      </c>
      <c r="AT1651" s="272" t="s">
        <v>44015</v>
      </c>
      <c r="AU1651" s="273">
        <v>44707</v>
      </c>
      <c r="AW1651" s="244" t="s">
        <v>39877</v>
      </c>
      <c r="AX1651" s="245">
        <v>13584.9</v>
      </c>
      <c r="AZ1651" s="230" t="s">
        <v>11534</v>
      </c>
      <c r="BA1651" s="231">
        <v>142281.21</v>
      </c>
      <c r="BC1651" s="209" t="s">
        <v>9713</v>
      </c>
      <c r="BD1651" s="210">
        <v>4228.72</v>
      </c>
    </row>
    <row r="1652" spans="5:56" x14ac:dyDescent="0.55000000000000004">
      <c r="E1652" s="282" t="s">
        <v>65831</v>
      </c>
      <c r="F1652" s="282"/>
      <c r="G1652" s="283">
        <v>16150</v>
      </c>
      <c r="I1652" s="242" t="s">
        <v>39681</v>
      </c>
      <c r="J1652" s="242"/>
      <c r="K1652" s="243">
        <v>2484.64</v>
      </c>
      <c r="M1652" s="224" t="s">
        <v>5335</v>
      </c>
      <c r="N1652" s="224"/>
      <c r="O1652" s="225">
        <v>12909603.6</v>
      </c>
      <c r="Q1652" s="203" t="s">
        <v>1960</v>
      </c>
      <c r="R1652" s="203"/>
      <c r="S1652" s="204">
        <v>7750</v>
      </c>
      <c r="Y1652" t="s">
        <v>67387</v>
      </c>
      <c r="Z1652">
        <v>213.42</v>
      </c>
      <c r="AB1652" s="276" t="s">
        <v>67145</v>
      </c>
      <c r="AC1652" s="277">
        <v>222.29</v>
      </c>
      <c r="AE1652" s="246" t="s">
        <v>62946</v>
      </c>
      <c r="AF1652" s="247">
        <v>2391.0100000000002</v>
      </c>
      <c r="AH1652" s="226" t="s">
        <v>49669</v>
      </c>
      <c r="AI1652" s="227">
        <v>5156.37</v>
      </c>
      <c r="AK1652" s="207" t="s">
        <v>16216</v>
      </c>
      <c r="AL1652" s="208">
        <v>111963.83</v>
      </c>
      <c r="AM1652" s="93"/>
      <c r="AN1652" s="199" t="s">
        <v>13675</v>
      </c>
      <c r="AO1652" s="200">
        <v>39049.910000000003</v>
      </c>
      <c r="AT1652" s="272" t="s">
        <v>44016</v>
      </c>
      <c r="AU1652" s="273">
        <v>16150</v>
      </c>
      <c r="AW1652" s="244" t="s">
        <v>39879</v>
      </c>
      <c r="AX1652" s="245">
        <v>2484.64</v>
      </c>
      <c r="AZ1652" s="230" t="s">
        <v>11535</v>
      </c>
      <c r="BA1652" s="231">
        <v>12909603.6</v>
      </c>
      <c r="BC1652" s="209" t="s">
        <v>11904</v>
      </c>
      <c r="BD1652" s="210">
        <v>612477.21</v>
      </c>
    </row>
    <row r="1653" spans="5:56" x14ac:dyDescent="0.55000000000000004">
      <c r="E1653" s="282" t="s">
        <v>43694</v>
      </c>
      <c r="F1653" s="282"/>
      <c r="G1653" s="283">
        <v>1033.75</v>
      </c>
      <c r="I1653" s="242" t="s">
        <v>39682</v>
      </c>
      <c r="J1653" s="242"/>
      <c r="K1653" s="243">
        <v>3642.55</v>
      </c>
      <c r="M1653" s="224" t="s">
        <v>5336</v>
      </c>
      <c r="N1653" s="224"/>
      <c r="O1653" s="225">
        <v>489570.18</v>
      </c>
      <c r="Q1653" s="203" t="s">
        <v>1961</v>
      </c>
      <c r="R1653" s="203"/>
      <c r="S1653" s="204">
        <v>7837</v>
      </c>
      <c r="Y1653" t="s">
        <v>67388</v>
      </c>
      <c r="Z1653">
        <v>85.34</v>
      </c>
      <c r="AB1653" s="276" t="s">
        <v>34676</v>
      </c>
      <c r="AC1653" s="277">
        <v>53179.1</v>
      </c>
      <c r="AE1653" s="246" t="s">
        <v>64005</v>
      </c>
      <c r="AF1653" s="247">
        <v>-1065.69</v>
      </c>
      <c r="AH1653" s="226" t="s">
        <v>49670</v>
      </c>
      <c r="AI1653" s="227">
        <v>239</v>
      </c>
      <c r="AK1653" s="207" t="s">
        <v>16217</v>
      </c>
      <c r="AL1653" s="208">
        <v>3557.55</v>
      </c>
      <c r="AM1653" s="93"/>
      <c r="AN1653" s="199" t="s">
        <v>13676</v>
      </c>
      <c r="AO1653" s="200">
        <v>21461.7</v>
      </c>
      <c r="AT1653" s="272" t="s">
        <v>44018</v>
      </c>
      <c r="AU1653" s="273">
        <v>1033.75</v>
      </c>
      <c r="AW1653" s="244" t="s">
        <v>39880</v>
      </c>
      <c r="AX1653" s="245">
        <v>3642.55</v>
      </c>
      <c r="AZ1653" s="230" t="s">
        <v>11536</v>
      </c>
      <c r="BA1653" s="231">
        <v>489570.18</v>
      </c>
      <c r="BC1653" s="209" t="s">
        <v>9863</v>
      </c>
      <c r="BD1653" s="210">
        <v>1273643.7</v>
      </c>
    </row>
    <row r="1654" spans="5:56" x14ac:dyDescent="0.55000000000000004">
      <c r="E1654" s="282" t="s">
        <v>43695</v>
      </c>
      <c r="F1654" s="282"/>
      <c r="G1654" s="283">
        <v>594.25</v>
      </c>
      <c r="I1654" s="242" t="s">
        <v>39683</v>
      </c>
      <c r="J1654" s="242"/>
      <c r="K1654" s="243">
        <v>3741.12</v>
      </c>
      <c r="M1654" s="224" t="s">
        <v>5337</v>
      </c>
      <c r="N1654" s="224"/>
      <c r="O1654" s="225">
        <v>105419</v>
      </c>
      <c r="Q1654" s="203" t="s">
        <v>1962</v>
      </c>
      <c r="R1654" s="203"/>
      <c r="S1654" s="204">
        <v>2207</v>
      </c>
      <c r="Y1654" t="s">
        <v>34916</v>
      </c>
      <c r="Z1654" s="284">
        <v>24293</v>
      </c>
      <c r="AB1654" s="276" t="s">
        <v>34677</v>
      </c>
      <c r="AC1654" s="277">
        <v>179199.31</v>
      </c>
      <c r="AE1654" s="246" t="s">
        <v>54863</v>
      </c>
      <c r="AF1654" s="247">
        <v>46294.46</v>
      </c>
      <c r="AH1654" s="226" t="s">
        <v>48697</v>
      </c>
      <c r="AI1654" s="227">
        <v>10127</v>
      </c>
      <c r="AK1654" s="207" t="s">
        <v>16218</v>
      </c>
      <c r="AL1654" s="208">
        <v>67292.89</v>
      </c>
      <c r="AM1654" s="93"/>
      <c r="AN1654" s="199" t="s">
        <v>13677</v>
      </c>
      <c r="AO1654" s="200">
        <v>630.26</v>
      </c>
      <c r="AT1654" s="272" t="s">
        <v>44019</v>
      </c>
      <c r="AU1654" s="273">
        <v>594.25</v>
      </c>
      <c r="AW1654" s="244" t="s">
        <v>39881</v>
      </c>
      <c r="AX1654" s="245">
        <v>3741.12</v>
      </c>
      <c r="AZ1654" s="230" t="s">
        <v>11537</v>
      </c>
      <c r="BA1654" s="231">
        <v>105419</v>
      </c>
      <c r="BC1654" s="209" t="s">
        <v>6709</v>
      </c>
      <c r="BD1654" s="210">
        <v>23000</v>
      </c>
    </row>
    <row r="1655" spans="5:56" x14ac:dyDescent="0.55000000000000004">
      <c r="E1655" s="282" t="s">
        <v>43696</v>
      </c>
      <c r="F1655" s="282"/>
      <c r="G1655" s="283">
        <v>176.11</v>
      </c>
      <c r="I1655" s="242" t="s">
        <v>39684</v>
      </c>
      <c r="J1655" s="242"/>
      <c r="K1655" s="243">
        <v>40407.589999999997</v>
      </c>
      <c r="M1655" s="224" t="s">
        <v>5338</v>
      </c>
      <c r="N1655" s="224"/>
      <c r="O1655" s="225">
        <v>33684.17</v>
      </c>
      <c r="Q1655" s="203" t="s">
        <v>1963</v>
      </c>
      <c r="R1655" s="203"/>
      <c r="S1655" s="204">
        <v>5876</v>
      </c>
      <c r="Y1655" t="s">
        <v>56002</v>
      </c>
      <c r="Z1655" s="284">
        <v>3492.86</v>
      </c>
      <c r="AB1655" s="276" t="s">
        <v>34678</v>
      </c>
      <c r="AC1655" s="277">
        <v>100597.7</v>
      </c>
      <c r="AE1655" s="246" t="s">
        <v>54864</v>
      </c>
      <c r="AF1655" s="247">
        <v>3541.43</v>
      </c>
      <c r="AH1655" s="226" t="s">
        <v>16194</v>
      </c>
      <c r="AI1655" s="227">
        <v>298725</v>
      </c>
      <c r="AK1655" s="207" t="s">
        <v>16219</v>
      </c>
      <c r="AL1655" s="208">
        <v>102518.56</v>
      </c>
      <c r="AM1655" s="93"/>
      <c r="AN1655" s="199" t="s">
        <v>32221</v>
      </c>
      <c r="AO1655" s="200">
        <v>37824.97</v>
      </c>
      <c r="AT1655" s="272" t="s">
        <v>44020</v>
      </c>
      <c r="AU1655" s="273">
        <v>176.11</v>
      </c>
      <c r="AW1655" s="244" t="s">
        <v>39882</v>
      </c>
      <c r="AX1655" s="245">
        <v>40407.589999999997</v>
      </c>
      <c r="AZ1655" s="230" t="s">
        <v>11538</v>
      </c>
      <c r="BA1655" s="231">
        <v>33684.17</v>
      </c>
      <c r="BC1655" s="209" t="s">
        <v>7605</v>
      </c>
      <c r="BD1655" s="210">
        <v>105237</v>
      </c>
    </row>
    <row r="1656" spans="5:56" x14ac:dyDescent="0.55000000000000004">
      <c r="E1656" s="282" t="s">
        <v>43697</v>
      </c>
      <c r="F1656" s="282"/>
      <c r="G1656" s="283">
        <v>56188.24</v>
      </c>
      <c r="I1656" s="242" t="s">
        <v>39685</v>
      </c>
      <c r="J1656" s="242"/>
      <c r="K1656" s="243">
        <v>8455.48</v>
      </c>
      <c r="M1656" s="224" t="s">
        <v>5339</v>
      </c>
      <c r="N1656" s="224"/>
      <c r="O1656" s="225">
        <v>602707.56000000006</v>
      </c>
      <c r="Q1656" s="203" t="s">
        <v>1964</v>
      </c>
      <c r="R1656" s="203"/>
      <c r="S1656" s="204">
        <v>5984</v>
      </c>
      <c r="Y1656" t="s">
        <v>18884</v>
      </c>
      <c r="Z1656" s="284">
        <v>2672.88</v>
      </c>
      <c r="AB1656" s="276" t="s">
        <v>67146</v>
      </c>
      <c r="AC1656" s="277">
        <v>14422</v>
      </c>
      <c r="AE1656" s="246" t="s">
        <v>54865</v>
      </c>
      <c r="AF1656" s="247">
        <v>10906.07</v>
      </c>
      <c r="AH1656" s="226" t="s">
        <v>16195</v>
      </c>
      <c r="AI1656" s="227">
        <v>45645</v>
      </c>
      <c r="AK1656" s="207" t="s">
        <v>16220</v>
      </c>
      <c r="AL1656" s="208">
        <v>50948.08</v>
      </c>
      <c r="AM1656" s="93"/>
      <c r="AN1656" s="199" t="s">
        <v>32222</v>
      </c>
      <c r="AO1656" s="200">
        <v>2893.62</v>
      </c>
      <c r="AT1656" s="272" t="s">
        <v>44021</v>
      </c>
      <c r="AU1656" s="273">
        <v>56188.24</v>
      </c>
      <c r="AW1656" s="244" t="s">
        <v>39883</v>
      </c>
      <c r="AX1656" s="245">
        <v>8455.48</v>
      </c>
      <c r="AZ1656" s="230" t="s">
        <v>11539</v>
      </c>
      <c r="BA1656" s="231">
        <v>602707.56000000006</v>
      </c>
      <c r="BC1656" s="209" t="s">
        <v>8716</v>
      </c>
      <c r="BD1656" s="210">
        <v>2000</v>
      </c>
    </row>
    <row r="1657" spans="5:56" x14ac:dyDescent="0.55000000000000004">
      <c r="E1657" s="282" t="s">
        <v>65832</v>
      </c>
      <c r="F1657" s="282"/>
      <c r="G1657" s="283">
        <v>26655</v>
      </c>
      <c r="I1657" s="242" t="s">
        <v>39686</v>
      </c>
      <c r="J1657" s="242"/>
      <c r="K1657" s="243">
        <v>8919.82</v>
      </c>
      <c r="M1657" s="224" t="s">
        <v>5340</v>
      </c>
      <c r="N1657" s="224"/>
      <c r="O1657" s="225">
        <v>921343.48</v>
      </c>
      <c r="Q1657" s="203" t="s">
        <v>1965</v>
      </c>
      <c r="R1657" s="203"/>
      <c r="S1657" s="204">
        <v>28050</v>
      </c>
      <c r="Y1657" t="s">
        <v>18885</v>
      </c>
      <c r="Z1657">
        <v>16.920000000000002</v>
      </c>
      <c r="AB1657" s="276" t="s">
        <v>66520</v>
      </c>
      <c r="AC1657" s="277">
        <v>52581.05</v>
      </c>
      <c r="AE1657" s="246" t="s">
        <v>55849</v>
      </c>
      <c r="AF1657" s="247">
        <v>33745</v>
      </c>
      <c r="AH1657" s="226" t="s">
        <v>16196</v>
      </c>
      <c r="AI1657" s="227">
        <v>17402.25</v>
      </c>
      <c r="AK1657" s="207" t="s">
        <v>16221</v>
      </c>
      <c r="AL1657" s="208">
        <v>2398.65</v>
      </c>
      <c r="AM1657" s="93"/>
      <c r="AN1657" s="199" t="s">
        <v>32223</v>
      </c>
      <c r="AO1657" s="200">
        <v>7451.52</v>
      </c>
      <c r="AT1657" s="272" t="s">
        <v>66355</v>
      </c>
      <c r="AU1657" s="273">
        <v>26655</v>
      </c>
      <c r="AW1657" s="244" t="s">
        <v>39884</v>
      </c>
      <c r="AX1657" s="245">
        <v>8919.82</v>
      </c>
      <c r="AZ1657" s="230" t="s">
        <v>11540</v>
      </c>
      <c r="BA1657" s="231">
        <v>921343.48</v>
      </c>
      <c r="BC1657" s="209" t="s">
        <v>9301</v>
      </c>
      <c r="BD1657" s="210">
        <v>136985.09</v>
      </c>
    </row>
    <row r="1658" spans="5:56" x14ac:dyDescent="0.55000000000000004">
      <c r="E1658" s="282" t="s">
        <v>43699</v>
      </c>
      <c r="F1658" s="282"/>
      <c r="G1658" s="283">
        <v>21670.25</v>
      </c>
      <c r="I1658" s="242" t="s">
        <v>39687</v>
      </c>
      <c r="J1658" s="242"/>
      <c r="K1658" s="243">
        <v>27124.75</v>
      </c>
      <c r="M1658" s="224" t="s">
        <v>5341</v>
      </c>
      <c r="N1658" s="224"/>
      <c r="O1658" s="225">
        <v>1685252.66</v>
      </c>
      <c r="Q1658" s="203" t="s">
        <v>1966</v>
      </c>
      <c r="R1658" s="203"/>
      <c r="S1658" s="204">
        <v>6166</v>
      </c>
      <c r="Y1658" t="s">
        <v>67393</v>
      </c>
      <c r="Z1658" s="284">
        <v>-3395.01</v>
      </c>
      <c r="AB1658" s="276" t="s">
        <v>67147</v>
      </c>
      <c r="AC1658" s="277">
        <v>17846.400000000001</v>
      </c>
      <c r="AE1658" s="246" t="s">
        <v>57265</v>
      </c>
      <c r="AF1658" s="247">
        <v>1304.96</v>
      </c>
      <c r="AH1658" s="226" t="s">
        <v>16197</v>
      </c>
      <c r="AI1658" s="227">
        <v>29847.5</v>
      </c>
      <c r="AK1658" s="207" t="s">
        <v>13110</v>
      </c>
      <c r="AL1658" s="208">
        <v>110788.48</v>
      </c>
      <c r="AM1658" s="93"/>
      <c r="AN1658" s="199" t="s">
        <v>32224</v>
      </c>
      <c r="AO1658" s="200">
        <v>8341</v>
      </c>
      <c r="AT1658" s="272" t="s">
        <v>44023</v>
      </c>
      <c r="AU1658" s="273">
        <v>21670.25</v>
      </c>
      <c r="AW1658" s="244" t="s">
        <v>39885</v>
      </c>
      <c r="AX1658" s="245">
        <v>27124.75</v>
      </c>
      <c r="AZ1658" s="230" t="s">
        <v>11541</v>
      </c>
      <c r="BA1658" s="231">
        <v>1685252.66</v>
      </c>
      <c r="BC1658" s="209" t="s">
        <v>9524</v>
      </c>
      <c r="BD1658" s="210">
        <v>3686</v>
      </c>
    </row>
    <row r="1659" spans="5:56" x14ac:dyDescent="0.55000000000000004">
      <c r="E1659" s="282" t="s">
        <v>65833</v>
      </c>
      <c r="F1659" s="282"/>
      <c r="G1659" s="283">
        <v>53981.43</v>
      </c>
      <c r="I1659" s="242" t="s">
        <v>39688</v>
      </c>
      <c r="J1659" s="242"/>
      <c r="K1659" s="243">
        <v>30816.21</v>
      </c>
      <c r="M1659" s="224" t="s">
        <v>5342</v>
      </c>
      <c r="N1659" s="224"/>
      <c r="O1659" s="225">
        <v>48661.47</v>
      </c>
      <c r="Q1659" s="203" t="s">
        <v>1967</v>
      </c>
      <c r="R1659" s="203"/>
      <c r="S1659" s="204">
        <v>5229</v>
      </c>
      <c r="Y1659" t="s">
        <v>36202</v>
      </c>
      <c r="Z1659">
        <v>60</v>
      </c>
      <c r="AB1659" s="276" t="s">
        <v>40158</v>
      </c>
      <c r="AC1659" s="277">
        <v>271354.65999999997</v>
      </c>
      <c r="AE1659" s="246" t="s">
        <v>64006</v>
      </c>
      <c r="AF1659" s="247">
        <v>51257.74</v>
      </c>
      <c r="AH1659" s="226" t="s">
        <v>47811</v>
      </c>
      <c r="AI1659" s="227">
        <v>116688.75</v>
      </c>
      <c r="AK1659" s="207" t="s">
        <v>16222</v>
      </c>
      <c r="AL1659" s="208">
        <v>97111.3</v>
      </c>
      <c r="AM1659" s="93"/>
      <c r="AN1659" s="199" t="s">
        <v>32225</v>
      </c>
      <c r="AO1659" s="200">
        <v>7395</v>
      </c>
      <c r="AT1659" s="272" t="s">
        <v>44025</v>
      </c>
      <c r="AU1659" s="273">
        <v>53981.43</v>
      </c>
      <c r="AW1659" s="244" t="s">
        <v>39886</v>
      </c>
      <c r="AX1659" s="245">
        <v>30816.21</v>
      </c>
      <c r="AZ1659" s="230" t="s">
        <v>11542</v>
      </c>
      <c r="BA1659" s="231">
        <v>48661.47</v>
      </c>
      <c r="BC1659" s="209" t="s">
        <v>9864</v>
      </c>
      <c r="BD1659" s="210">
        <v>270908.09000000003</v>
      </c>
    </row>
    <row r="1660" spans="5:56" x14ac:dyDescent="0.55000000000000004">
      <c r="E1660" s="282" t="s">
        <v>65834</v>
      </c>
      <c r="F1660" s="282"/>
      <c r="G1660" s="283">
        <v>70000</v>
      </c>
      <c r="I1660" s="242" t="s">
        <v>39689</v>
      </c>
      <c r="J1660" s="242"/>
      <c r="K1660" s="243">
        <v>1891</v>
      </c>
      <c r="M1660" s="224" t="s">
        <v>5343</v>
      </c>
      <c r="N1660" s="224"/>
      <c r="O1660" s="225">
        <v>3284981.56</v>
      </c>
      <c r="Q1660" s="203" t="s">
        <v>1968</v>
      </c>
      <c r="R1660" s="203"/>
      <c r="S1660" s="204">
        <v>10789</v>
      </c>
      <c r="Y1660" t="s">
        <v>33399</v>
      </c>
      <c r="Z1660" s="284">
        <v>14350.04</v>
      </c>
      <c r="AB1660" s="276" t="s">
        <v>58200</v>
      </c>
      <c r="AC1660" s="277">
        <v>380890.05</v>
      </c>
      <c r="AE1660" s="246" t="s">
        <v>54866</v>
      </c>
      <c r="AF1660" s="247">
        <v>164024.76999999999</v>
      </c>
      <c r="AH1660" s="226" t="s">
        <v>16198</v>
      </c>
      <c r="AI1660" s="227">
        <v>4372.67</v>
      </c>
      <c r="AK1660" s="207" t="s">
        <v>13111</v>
      </c>
      <c r="AL1660" s="208">
        <v>1045339.62</v>
      </c>
      <c r="AM1660" s="93"/>
      <c r="AN1660" s="199" t="s">
        <v>32226</v>
      </c>
      <c r="AO1660" s="200">
        <v>8531.2900000000009</v>
      </c>
      <c r="AT1660" s="272" t="s">
        <v>66356</v>
      </c>
      <c r="AU1660" s="273">
        <v>70000</v>
      </c>
      <c r="AW1660" s="244" t="s">
        <v>39887</v>
      </c>
      <c r="AX1660" s="245">
        <v>1891</v>
      </c>
      <c r="AZ1660" s="230" t="s">
        <v>11543</v>
      </c>
      <c r="BA1660" s="231">
        <v>3284981.56</v>
      </c>
      <c r="BC1660" s="209" t="s">
        <v>6710</v>
      </c>
      <c r="BD1660" s="210">
        <v>15148</v>
      </c>
    </row>
    <row r="1661" spans="5:56" x14ac:dyDescent="0.55000000000000004">
      <c r="E1661" s="282" t="s">
        <v>65835</v>
      </c>
      <c r="F1661" s="282"/>
      <c r="G1661" s="283">
        <v>5128</v>
      </c>
      <c r="I1661" s="242" t="s">
        <v>39691</v>
      </c>
      <c r="J1661" s="242"/>
      <c r="K1661" s="243">
        <v>27859.47</v>
      </c>
      <c r="M1661" s="224" t="s">
        <v>5344</v>
      </c>
      <c r="N1661" s="224"/>
      <c r="O1661" s="225">
        <v>64862987.770000003</v>
      </c>
      <c r="Q1661" s="203" t="s">
        <v>1969</v>
      </c>
      <c r="R1661" s="203"/>
      <c r="S1661" s="204">
        <v>449</v>
      </c>
      <c r="Y1661" t="s">
        <v>40222</v>
      </c>
      <c r="Z1661" s="284">
        <v>5000</v>
      </c>
      <c r="AB1661" s="276" t="s">
        <v>58201</v>
      </c>
      <c r="AC1661" s="277">
        <v>433612.15</v>
      </c>
      <c r="AE1661" s="246" t="s">
        <v>55850</v>
      </c>
      <c r="AF1661" s="247">
        <v>80145.77</v>
      </c>
      <c r="AH1661" s="226" t="s">
        <v>49671</v>
      </c>
      <c r="AI1661" s="227">
        <v>2051.67</v>
      </c>
      <c r="AK1661" s="207" t="s">
        <v>16223</v>
      </c>
      <c r="AL1661" s="208">
        <v>1360440.63</v>
      </c>
      <c r="AM1661" s="93"/>
      <c r="AN1661" s="199" t="s">
        <v>32227</v>
      </c>
      <c r="AO1661" s="200">
        <v>125900.03</v>
      </c>
      <c r="AT1661" s="272" t="s">
        <v>66357</v>
      </c>
      <c r="AU1661" s="273">
        <v>5128</v>
      </c>
      <c r="AW1661" s="244" t="s">
        <v>39889</v>
      </c>
      <c r="AX1661" s="245">
        <v>27859.47</v>
      </c>
      <c r="AZ1661" s="230" t="s">
        <v>11544</v>
      </c>
      <c r="BA1661" s="231">
        <v>64862987.770000003</v>
      </c>
      <c r="BC1661" s="209" t="s">
        <v>7116</v>
      </c>
      <c r="BD1661" s="210">
        <v>429</v>
      </c>
    </row>
    <row r="1662" spans="5:56" x14ac:dyDescent="0.55000000000000004">
      <c r="E1662" s="282" t="s">
        <v>65836</v>
      </c>
      <c r="F1662" s="282"/>
      <c r="G1662" s="283">
        <v>5334</v>
      </c>
      <c r="I1662" s="242" t="s">
        <v>39692</v>
      </c>
      <c r="J1662" s="242"/>
      <c r="K1662" s="243">
        <v>23133.97</v>
      </c>
      <c r="M1662" s="224" t="s">
        <v>5345</v>
      </c>
      <c r="N1662" s="224"/>
      <c r="O1662" s="225">
        <v>58654.09</v>
      </c>
      <c r="Q1662" s="203" t="s">
        <v>1970</v>
      </c>
      <c r="R1662" s="203"/>
      <c r="S1662" s="204">
        <v>15056</v>
      </c>
      <c r="Y1662" t="s">
        <v>36203</v>
      </c>
      <c r="Z1662" s="284">
        <v>1141.3699999999999</v>
      </c>
      <c r="AB1662" s="276" t="s">
        <v>62448</v>
      </c>
      <c r="AC1662" s="277">
        <v>94518.080000000002</v>
      </c>
      <c r="AE1662" s="246" t="s">
        <v>61081</v>
      </c>
      <c r="AF1662" s="247">
        <v>212197.38</v>
      </c>
      <c r="AH1662" s="226" t="s">
        <v>33166</v>
      </c>
      <c r="AI1662" s="227">
        <v>2870.5</v>
      </c>
      <c r="AK1662" s="207" t="s">
        <v>16224</v>
      </c>
      <c r="AL1662" s="208">
        <v>16738.150000000001</v>
      </c>
      <c r="AM1662" s="93"/>
      <c r="AN1662" s="199" t="s">
        <v>32228</v>
      </c>
      <c r="AO1662" s="200">
        <v>85181.7</v>
      </c>
      <c r="AT1662" s="272" t="s">
        <v>44028</v>
      </c>
      <c r="AU1662" s="273">
        <v>5334</v>
      </c>
      <c r="AW1662" s="244" t="s">
        <v>39890</v>
      </c>
      <c r="AX1662" s="245">
        <v>23133.97</v>
      </c>
      <c r="AZ1662" s="230" t="s">
        <v>11545</v>
      </c>
      <c r="BA1662" s="231">
        <v>58654.09</v>
      </c>
      <c r="BC1662" s="209" t="s">
        <v>7379</v>
      </c>
      <c r="BD1662" s="210">
        <v>4274</v>
      </c>
    </row>
    <row r="1663" spans="5:56" x14ac:dyDescent="0.55000000000000004">
      <c r="E1663" s="282" t="s">
        <v>43705</v>
      </c>
      <c r="F1663" s="282"/>
      <c r="G1663" s="283">
        <v>19479.28</v>
      </c>
      <c r="I1663" s="242" t="s">
        <v>39693</v>
      </c>
      <c r="J1663" s="242"/>
      <c r="K1663" s="243">
        <v>28492.84</v>
      </c>
      <c r="M1663" s="224" t="s">
        <v>5346</v>
      </c>
      <c r="N1663" s="224"/>
      <c r="O1663" s="225">
        <v>208360</v>
      </c>
      <c r="Q1663" s="203" t="s">
        <v>1971</v>
      </c>
      <c r="R1663" s="203"/>
      <c r="S1663" s="204">
        <v>6358</v>
      </c>
      <c r="Y1663" t="s">
        <v>18890</v>
      </c>
      <c r="Z1663" s="284">
        <v>3351.48</v>
      </c>
      <c r="AB1663" s="276" t="s">
        <v>66521</v>
      </c>
      <c r="AC1663" s="277">
        <v>812054.82</v>
      </c>
      <c r="AE1663" s="246" t="s">
        <v>34609</v>
      </c>
      <c r="AF1663" s="247">
        <v>4743768.5999999996</v>
      </c>
      <c r="AH1663" s="226" t="s">
        <v>16199</v>
      </c>
      <c r="AI1663" s="227">
        <v>42920.53</v>
      </c>
      <c r="AK1663" s="207" t="s">
        <v>16225</v>
      </c>
      <c r="AL1663" s="208">
        <v>5534.3</v>
      </c>
      <c r="AM1663" s="93"/>
      <c r="AN1663" s="199" t="s">
        <v>32229</v>
      </c>
      <c r="AO1663" s="200">
        <v>61417.55</v>
      </c>
      <c r="AT1663" s="272" t="s">
        <v>44031</v>
      </c>
      <c r="AU1663" s="273">
        <v>19479.28</v>
      </c>
      <c r="AW1663" s="244" t="s">
        <v>39891</v>
      </c>
      <c r="AX1663" s="245">
        <v>28492.84</v>
      </c>
      <c r="AZ1663" s="230" t="s">
        <v>11546</v>
      </c>
      <c r="BA1663" s="231">
        <v>208360</v>
      </c>
      <c r="BC1663" s="209" t="s">
        <v>7790</v>
      </c>
      <c r="BD1663" s="210">
        <v>715</v>
      </c>
    </row>
    <row r="1664" spans="5:56" x14ac:dyDescent="0.55000000000000004">
      <c r="E1664" s="282" t="s">
        <v>43709</v>
      </c>
      <c r="F1664" s="282"/>
      <c r="G1664" s="283">
        <v>1611.12</v>
      </c>
      <c r="I1664" s="242" t="s">
        <v>39694</v>
      </c>
      <c r="J1664" s="242"/>
      <c r="K1664" s="243">
        <v>3931.2</v>
      </c>
      <c r="M1664" s="224" t="s">
        <v>5347</v>
      </c>
      <c r="N1664" s="224"/>
      <c r="O1664" s="225">
        <v>812546.9</v>
      </c>
      <c r="Q1664" s="203" t="s">
        <v>1972</v>
      </c>
      <c r="R1664" s="203"/>
      <c r="S1664" s="204">
        <v>4778</v>
      </c>
      <c r="Y1664" t="s">
        <v>33401</v>
      </c>
      <c r="Z1664" s="284">
        <v>12252.47</v>
      </c>
      <c r="AB1664" s="276" t="s">
        <v>69694</v>
      </c>
      <c r="AC1664" s="277">
        <v>-39787.96</v>
      </c>
      <c r="AE1664" s="246" t="s">
        <v>44465</v>
      </c>
      <c r="AF1664" s="247">
        <v>-1696.8</v>
      </c>
      <c r="AH1664" s="226" t="s">
        <v>33167</v>
      </c>
      <c r="AI1664" s="227">
        <v>115335</v>
      </c>
      <c r="AK1664" s="207" t="s">
        <v>16226</v>
      </c>
      <c r="AL1664" s="208">
        <v>1725413.66</v>
      </c>
      <c r="AM1664" s="93"/>
      <c r="AN1664" s="199" t="s">
        <v>32230</v>
      </c>
      <c r="AO1664" s="200">
        <v>351895.32</v>
      </c>
      <c r="AT1664" s="272" t="s">
        <v>44035</v>
      </c>
      <c r="AU1664" s="273">
        <v>1611.12</v>
      </c>
      <c r="AW1664" s="244" t="s">
        <v>39892</v>
      </c>
      <c r="AX1664" s="245">
        <v>3931.2</v>
      </c>
      <c r="AZ1664" s="230" t="s">
        <v>11548</v>
      </c>
      <c r="BA1664" s="231">
        <v>812546.9</v>
      </c>
      <c r="BC1664" s="209" t="s">
        <v>8067</v>
      </c>
      <c r="BD1664" s="210">
        <v>3207</v>
      </c>
    </row>
    <row r="1665" spans="5:56" x14ac:dyDescent="0.55000000000000004">
      <c r="E1665" s="282" t="s">
        <v>65837</v>
      </c>
      <c r="F1665" s="282"/>
      <c r="G1665" s="283">
        <v>16854.32</v>
      </c>
      <c r="I1665" s="242" t="s">
        <v>39695</v>
      </c>
      <c r="J1665" s="242"/>
      <c r="K1665" s="243">
        <v>53862.239999999998</v>
      </c>
      <c r="M1665" s="224" t="s">
        <v>5348</v>
      </c>
      <c r="N1665" s="224"/>
      <c r="O1665" s="225">
        <v>462484.72</v>
      </c>
      <c r="Q1665" s="203" t="s">
        <v>1973</v>
      </c>
      <c r="R1665" s="203"/>
      <c r="S1665" s="204">
        <v>610</v>
      </c>
      <c r="Y1665" t="s">
        <v>33402</v>
      </c>
      <c r="Z1665" s="284">
        <v>27069.84</v>
      </c>
      <c r="AB1665" s="276" t="s">
        <v>60070</v>
      </c>
      <c r="AC1665" s="277">
        <v>550433.93999999994</v>
      </c>
      <c r="AE1665" s="246" t="s">
        <v>16319</v>
      </c>
      <c r="AF1665" s="247">
        <v>488005.7</v>
      </c>
      <c r="AH1665" s="226" t="s">
        <v>51694</v>
      </c>
      <c r="AI1665" s="227">
        <v>120</v>
      </c>
      <c r="AK1665" s="207" t="s">
        <v>16227</v>
      </c>
      <c r="AL1665" s="208">
        <v>1450338.73</v>
      </c>
      <c r="AM1665" s="93"/>
      <c r="AN1665" s="199" t="s">
        <v>13678</v>
      </c>
      <c r="AO1665" s="200">
        <v>155369.21</v>
      </c>
      <c r="AT1665" s="272" t="s">
        <v>44036</v>
      </c>
      <c r="AU1665" s="273">
        <v>16854.32</v>
      </c>
      <c r="AW1665" s="244" t="s">
        <v>39893</v>
      </c>
      <c r="AX1665" s="245">
        <v>53862.239999999998</v>
      </c>
      <c r="AZ1665" s="230" t="s">
        <v>11549</v>
      </c>
      <c r="BA1665" s="231">
        <v>462484.72</v>
      </c>
      <c r="BC1665" s="209" t="s">
        <v>8330</v>
      </c>
      <c r="BD1665" s="210">
        <v>1978.34</v>
      </c>
    </row>
    <row r="1666" spans="5:56" x14ac:dyDescent="0.55000000000000004">
      <c r="E1666" s="282" t="s">
        <v>43710</v>
      </c>
      <c r="F1666" s="282"/>
      <c r="G1666" s="283">
        <v>1227.2</v>
      </c>
      <c r="I1666" s="242" t="s">
        <v>39696</v>
      </c>
      <c r="J1666" s="242"/>
      <c r="K1666" s="243">
        <v>38589.31</v>
      </c>
      <c r="M1666" s="224" t="s">
        <v>5349</v>
      </c>
      <c r="N1666" s="224"/>
      <c r="O1666" s="225">
        <v>22782.37</v>
      </c>
      <c r="Q1666" s="203" t="s">
        <v>1974</v>
      </c>
      <c r="R1666" s="203"/>
      <c r="S1666" s="204">
        <v>6730</v>
      </c>
      <c r="Y1666" t="s">
        <v>36204</v>
      </c>
      <c r="Z1666" s="284">
        <v>124179.12</v>
      </c>
      <c r="AB1666" s="276" t="s">
        <v>46728</v>
      </c>
      <c r="AC1666" s="277">
        <v>413.97</v>
      </c>
      <c r="AE1666" s="246" t="s">
        <v>34610</v>
      </c>
      <c r="AF1666" s="247">
        <v>52060</v>
      </c>
      <c r="AH1666" s="226" t="s">
        <v>51695</v>
      </c>
      <c r="AI1666" s="227">
        <v>94164.6</v>
      </c>
      <c r="AK1666" s="207" t="s">
        <v>16228</v>
      </c>
      <c r="AL1666" s="208">
        <v>42250</v>
      </c>
      <c r="AM1666" s="93"/>
      <c r="AN1666" s="199" t="s">
        <v>32231</v>
      </c>
      <c r="AO1666" s="200">
        <v>37824.97</v>
      </c>
      <c r="AT1666" s="272" t="s">
        <v>44037</v>
      </c>
      <c r="AU1666" s="273">
        <v>1227.2</v>
      </c>
      <c r="AW1666" s="244" t="s">
        <v>39894</v>
      </c>
      <c r="AX1666" s="245">
        <v>38589.31</v>
      </c>
      <c r="AZ1666" s="230" t="s">
        <v>11550</v>
      </c>
      <c r="BA1666" s="231">
        <v>22782.37</v>
      </c>
      <c r="BC1666" s="209" t="s">
        <v>8537</v>
      </c>
      <c r="BD1666" s="210">
        <v>19952</v>
      </c>
    </row>
    <row r="1667" spans="5:56" x14ac:dyDescent="0.55000000000000004">
      <c r="E1667" s="282" t="s">
        <v>43711</v>
      </c>
      <c r="F1667" s="282"/>
      <c r="G1667" s="283">
        <v>-388.85</v>
      </c>
      <c r="I1667" s="242" t="s">
        <v>39697</v>
      </c>
      <c r="J1667" s="242"/>
      <c r="K1667" s="243">
        <v>706.72</v>
      </c>
      <c r="M1667" s="224" t="s">
        <v>5350</v>
      </c>
      <c r="N1667" s="224"/>
      <c r="O1667" s="225">
        <v>103303.25</v>
      </c>
      <c r="Q1667" s="203" t="s">
        <v>1975</v>
      </c>
      <c r="R1667" s="203"/>
      <c r="S1667" s="204">
        <v>18700</v>
      </c>
      <c r="Y1667" t="s">
        <v>40224</v>
      </c>
      <c r="Z1667" s="284">
        <v>1179.24</v>
      </c>
      <c r="AB1667" s="276" t="s">
        <v>48740</v>
      </c>
      <c r="AC1667" s="277">
        <v>599.5</v>
      </c>
      <c r="AE1667" s="246" t="s">
        <v>16323</v>
      </c>
      <c r="AF1667" s="247">
        <v>52152</v>
      </c>
      <c r="AH1667" s="226" t="s">
        <v>16200</v>
      </c>
      <c r="AI1667" s="227">
        <v>53948.62</v>
      </c>
      <c r="AK1667" s="207" t="s">
        <v>16229</v>
      </c>
      <c r="AL1667" s="208">
        <v>15200</v>
      </c>
      <c r="AM1667" s="93"/>
      <c r="AN1667" s="199" t="s">
        <v>13679</v>
      </c>
      <c r="AO1667" s="200">
        <v>249642.09</v>
      </c>
      <c r="AT1667" s="272" t="s">
        <v>44038</v>
      </c>
      <c r="AU1667" s="273">
        <v>-388.85</v>
      </c>
      <c r="AW1667" s="244" t="s">
        <v>39895</v>
      </c>
      <c r="AX1667" s="245">
        <v>706.72</v>
      </c>
      <c r="AZ1667" s="230" t="s">
        <v>11551</v>
      </c>
      <c r="BA1667" s="231">
        <v>103303.25</v>
      </c>
      <c r="BC1667" s="209" t="s">
        <v>8970</v>
      </c>
      <c r="BD1667" s="210">
        <v>5059</v>
      </c>
    </row>
    <row r="1668" spans="5:56" x14ac:dyDescent="0.55000000000000004">
      <c r="E1668" s="282" t="s">
        <v>43712</v>
      </c>
      <c r="F1668" s="282"/>
      <c r="G1668" s="283">
        <v>3406</v>
      </c>
      <c r="I1668" s="242" t="s">
        <v>39699</v>
      </c>
      <c r="J1668" s="242"/>
      <c r="K1668" s="243">
        <v>3437.9</v>
      </c>
      <c r="M1668" s="224" t="s">
        <v>5351</v>
      </c>
      <c r="N1668" s="224"/>
      <c r="O1668" s="225">
        <v>408754.5</v>
      </c>
      <c r="Q1668" s="203" t="s">
        <v>1976</v>
      </c>
      <c r="R1668" s="203"/>
      <c r="S1668" s="204">
        <v>8015.6</v>
      </c>
      <c r="Y1668" t="s">
        <v>34919</v>
      </c>
      <c r="Z1668" s="284">
        <v>2058.98</v>
      </c>
      <c r="AB1668" s="276" t="s">
        <v>63070</v>
      </c>
      <c r="AC1668" s="277">
        <v>30998.06</v>
      </c>
      <c r="AE1668" s="246" t="s">
        <v>36060</v>
      </c>
      <c r="AF1668" s="247">
        <v>67008.28</v>
      </c>
      <c r="AH1668" s="226" t="s">
        <v>47812</v>
      </c>
      <c r="AI1668" s="227">
        <v>39030.49</v>
      </c>
      <c r="AK1668" s="207" t="s">
        <v>16230</v>
      </c>
      <c r="AL1668" s="208">
        <v>1162.79</v>
      </c>
      <c r="AM1668" s="93"/>
      <c r="AN1668" s="199" t="s">
        <v>13680</v>
      </c>
      <c r="AO1668" s="200">
        <v>33877.22</v>
      </c>
      <c r="AT1668" s="272" t="s">
        <v>44039</v>
      </c>
      <c r="AU1668" s="273">
        <v>3406</v>
      </c>
      <c r="AW1668" s="244" t="s">
        <v>39897</v>
      </c>
      <c r="AX1668" s="245">
        <v>3437.9</v>
      </c>
      <c r="AZ1668" s="230" t="s">
        <v>11552</v>
      </c>
      <c r="BA1668" s="231">
        <v>408754.5</v>
      </c>
      <c r="BC1668" s="209" t="s">
        <v>9302</v>
      </c>
      <c r="BD1668" s="210">
        <v>18254</v>
      </c>
    </row>
    <row r="1669" spans="5:56" x14ac:dyDescent="0.55000000000000004">
      <c r="E1669" s="282" t="s">
        <v>43714</v>
      </c>
      <c r="F1669" s="282"/>
      <c r="G1669" s="283">
        <v>872</v>
      </c>
      <c r="I1669" s="242" t="s">
        <v>39700</v>
      </c>
      <c r="J1669" s="242"/>
      <c r="K1669" s="243">
        <v>4655.95</v>
      </c>
      <c r="M1669" s="224" t="s">
        <v>5352</v>
      </c>
      <c r="N1669" s="224"/>
      <c r="O1669" s="225">
        <v>344035.94</v>
      </c>
      <c r="Q1669" s="203" t="s">
        <v>1977</v>
      </c>
      <c r="R1669" s="203"/>
      <c r="S1669" s="204">
        <v>30664</v>
      </c>
      <c r="Y1669" t="s">
        <v>34920</v>
      </c>
      <c r="Z1669" s="284">
        <v>63113.31</v>
      </c>
      <c r="AB1669" s="276" t="s">
        <v>51839</v>
      </c>
      <c r="AC1669" s="277">
        <v>1600</v>
      </c>
      <c r="AE1669" s="246" t="s">
        <v>16325</v>
      </c>
      <c r="AF1669" s="247">
        <v>212994.96</v>
      </c>
      <c r="AH1669" s="226" t="s">
        <v>47813</v>
      </c>
      <c r="AI1669" s="227">
        <v>24529.5</v>
      </c>
      <c r="AK1669" s="207" t="s">
        <v>16231</v>
      </c>
      <c r="AL1669" s="208">
        <v>1882.21</v>
      </c>
      <c r="AM1669" s="93"/>
      <c r="AN1669" s="199" t="s">
        <v>13681</v>
      </c>
      <c r="AO1669" s="200">
        <v>80032.69</v>
      </c>
      <c r="AT1669" s="272" t="s">
        <v>44041</v>
      </c>
      <c r="AU1669" s="273">
        <v>872</v>
      </c>
      <c r="AW1669" s="244" t="s">
        <v>39898</v>
      </c>
      <c r="AX1669" s="245">
        <v>4655.95</v>
      </c>
      <c r="AZ1669" s="230" t="s">
        <v>11553</v>
      </c>
      <c r="BA1669" s="231">
        <v>344035.94</v>
      </c>
      <c r="BC1669" s="209" t="s">
        <v>11300</v>
      </c>
      <c r="BD1669" s="210">
        <v>2848</v>
      </c>
    </row>
    <row r="1670" spans="5:56" x14ac:dyDescent="0.55000000000000004">
      <c r="E1670" s="282" t="s">
        <v>65839</v>
      </c>
      <c r="F1670" s="282"/>
      <c r="G1670" s="283">
        <v>52465</v>
      </c>
      <c r="I1670" s="242" t="s">
        <v>39701</v>
      </c>
      <c r="J1670" s="242"/>
      <c r="K1670" s="243">
        <v>6739.7</v>
      </c>
      <c r="M1670" s="224" t="s">
        <v>5354</v>
      </c>
      <c r="N1670" s="224"/>
      <c r="O1670" s="225">
        <v>5085158.7300000004</v>
      </c>
      <c r="Q1670" s="203" t="s">
        <v>1978</v>
      </c>
      <c r="R1670" s="203"/>
      <c r="S1670" s="204">
        <v>1683</v>
      </c>
      <c r="Y1670" t="s">
        <v>39077</v>
      </c>
      <c r="Z1670" s="284">
        <v>35140.29</v>
      </c>
      <c r="AB1670" s="276" t="s">
        <v>67148</v>
      </c>
      <c r="AC1670" s="277">
        <v>41322</v>
      </c>
      <c r="AE1670" s="246" t="s">
        <v>16326</v>
      </c>
      <c r="AF1670" s="247">
        <v>196200</v>
      </c>
      <c r="AH1670" s="226" t="s">
        <v>16201</v>
      </c>
      <c r="AI1670" s="227">
        <v>6028.69</v>
      </c>
      <c r="AK1670" s="207" t="s">
        <v>16232</v>
      </c>
      <c r="AL1670" s="208">
        <v>2162</v>
      </c>
      <c r="AM1670" s="93"/>
      <c r="AN1670" s="199" t="s">
        <v>13682</v>
      </c>
      <c r="AO1670" s="200">
        <v>26600.95</v>
      </c>
      <c r="AT1670" s="272" t="s">
        <v>66359</v>
      </c>
      <c r="AU1670" s="273">
        <v>52465</v>
      </c>
      <c r="AW1670" s="244" t="s">
        <v>39899</v>
      </c>
      <c r="AX1670" s="245">
        <v>6739.7</v>
      </c>
      <c r="AZ1670" s="230" t="s">
        <v>11555</v>
      </c>
      <c r="BA1670" s="231">
        <v>5085158.7300000004</v>
      </c>
      <c r="BC1670" s="209" t="s">
        <v>11557</v>
      </c>
      <c r="BD1670" s="210">
        <v>2063.3200000000002</v>
      </c>
    </row>
    <row r="1671" spans="5:56" x14ac:dyDescent="0.55000000000000004">
      <c r="E1671" s="282" t="s">
        <v>65840</v>
      </c>
      <c r="F1671" s="282"/>
      <c r="G1671" s="283">
        <v>4812.5</v>
      </c>
      <c r="I1671" s="242" t="s">
        <v>39702</v>
      </c>
      <c r="J1671" s="242"/>
      <c r="K1671" s="243">
        <v>802.37</v>
      </c>
      <c r="M1671" s="224" t="s">
        <v>5357</v>
      </c>
      <c r="N1671" s="224"/>
      <c r="O1671" s="225">
        <v>2619472.11</v>
      </c>
      <c r="Q1671" s="203" t="s">
        <v>1979</v>
      </c>
      <c r="R1671" s="203"/>
      <c r="S1671" s="204">
        <v>5040.96</v>
      </c>
      <c r="Y1671" t="s">
        <v>42351</v>
      </c>
      <c r="Z1671" s="284">
        <v>896680.8</v>
      </c>
      <c r="AB1671" s="276" t="s">
        <v>47852</v>
      </c>
      <c r="AC1671" s="277">
        <v>13376</v>
      </c>
      <c r="AE1671" s="246" t="s">
        <v>16327</v>
      </c>
      <c r="AF1671" s="247">
        <v>683774.33</v>
      </c>
      <c r="AH1671" s="226" t="s">
        <v>33168</v>
      </c>
      <c r="AI1671" s="227">
        <v>61688.67</v>
      </c>
      <c r="AK1671" s="207" t="s">
        <v>16233</v>
      </c>
      <c r="AL1671" s="208">
        <v>651</v>
      </c>
      <c r="AM1671" s="93"/>
      <c r="AN1671" s="199" t="s">
        <v>21917</v>
      </c>
      <c r="AO1671" s="200">
        <v>7395</v>
      </c>
      <c r="AT1671" s="272" t="s">
        <v>44044</v>
      </c>
      <c r="AU1671" s="273">
        <v>4812.5</v>
      </c>
      <c r="AW1671" s="244" t="s">
        <v>39900</v>
      </c>
      <c r="AX1671" s="245">
        <v>802.37</v>
      </c>
      <c r="AZ1671" s="230" t="s">
        <v>11558</v>
      </c>
      <c r="BA1671" s="231">
        <v>2619472.11</v>
      </c>
      <c r="BC1671" s="209" t="s">
        <v>9865</v>
      </c>
      <c r="BD1671" s="210">
        <v>73927.66</v>
      </c>
    </row>
    <row r="1672" spans="5:56" x14ac:dyDescent="0.55000000000000004">
      <c r="E1672" s="282" t="s">
        <v>65841</v>
      </c>
      <c r="F1672" s="282"/>
      <c r="G1672" s="283">
        <v>6804</v>
      </c>
      <c r="I1672" s="242" t="s">
        <v>39703</v>
      </c>
      <c r="J1672" s="242"/>
      <c r="K1672" s="243">
        <v>20000</v>
      </c>
      <c r="M1672" s="224" t="s">
        <v>5358</v>
      </c>
      <c r="N1672" s="224"/>
      <c r="O1672" s="225">
        <v>23236.58</v>
      </c>
      <c r="Q1672" s="203" t="s">
        <v>1980</v>
      </c>
      <c r="R1672" s="203"/>
      <c r="S1672" s="204">
        <v>3534</v>
      </c>
      <c r="Y1672" t="s">
        <v>18892</v>
      </c>
      <c r="Z1672" s="284">
        <v>5949551.0999999996</v>
      </c>
      <c r="AB1672" s="276" t="s">
        <v>47853</v>
      </c>
      <c r="AC1672" s="277">
        <v>4041.34</v>
      </c>
      <c r="AE1672" s="246" t="s">
        <v>40132</v>
      </c>
      <c r="AF1672" s="247">
        <v>2766.36</v>
      </c>
      <c r="AH1672" s="226" t="s">
        <v>44455</v>
      </c>
      <c r="AI1672" s="227">
        <v>71613.55</v>
      </c>
      <c r="AK1672" s="207" t="s">
        <v>16234</v>
      </c>
      <c r="AL1672" s="208">
        <v>6492</v>
      </c>
      <c r="AM1672" s="93"/>
      <c r="AN1672" s="199" t="s">
        <v>13683</v>
      </c>
      <c r="AO1672" s="200">
        <v>4294.5</v>
      </c>
      <c r="AT1672" s="272" t="s">
        <v>66360</v>
      </c>
      <c r="AU1672" s="273">
        <v>6804</v>
      </c>
      <c r="AW1672" s="244" t="s">
        <v>39901</v>
      </c>
      <c r="AX1672" s="245">
        <v>20000</v>
      </c>
      <c r="AZ1672" s="230" t="s">
        <v>11559</v>
      </c>
      <c r="BA1672" s="231">
        <v>23236.58</v>
      </c>
      <c r="BC1672" s="209" t="s">
        <v>6711</v>
      </c>
      <c r="BD1672" s="210">
        <v>798718</v>
      </c>
    </row>
    <row r="1673" spans="5:56" x14ac:dyDescent="0.55000000000000004">
      <c r="E1673" s="282" t="s">
        <v>43717</v>
      </c>
      <c r="F1673" s="282"/>
      <c r="G1673" s="283">
        <v>885149.65</v>
      </c>
      <c r="I1673" s="242" t="s">
        <v>39704</v>
      </c>
      <c r="J1673" s="242"/>
      <c r="K1673" s="243">
        <v>18437.169999999998</v>
      </c>
      <c r="M1673" s="224" t="s">
        <v>5355</v>
      </c>
      <c r="N1673" s="224"/>
      <c r="O1673" s="225">
        <v>600145.41</v>
      </c>
      <c r="Q1673" s="203" t="s">
        <v>1981</v>
      </c>
      <c r="R1673" s="203"/>
      <c r="S1673" s="204">
        <v>7548</v>
      </c>
      <c r="Y1673" t="s">
        <v>66556</v>
      </c>
      <c r="Z1673">
        <v>100</v>
      </c>
      <c r="AB1673" s="276" t="s">
        <v>47854</v>
      </c>
      <c r="AC1673" s="277">
        <v>12547.74</v>
      </c>
      <c r="AE1673" s="246" t="s">
        <v>60209</v>
      </c>
      <c r="AF1673" s="247">
        <v>721.2</v>
      </c>
      <c r="AH1673" s="226" t="s">
        <v>51696</v>
      </c>
      <c r="AI1673" s="227">
        <v>1258.78</v>
      </c>
      <c r="AK1673" s="207" t="s">
        <v>16235</v>
      </c>
      <c r="AL1673" s="208">
        <v>1085</v>
      </c>
      <c r="AM1673" s="93"/>
      <c r="AN1673" s="199" t="s">
        <v>21921</v>
      </c>
      <c r="AO1673" s="200">
        <v>8531.2900000000009</v>
      </c>
      <c r="AT1673" s="272" t="s">
        <v>44045</v>
      </c>
      <c r="AU1673" s="273">
        <v>885149.65</v>
      </c>
      <c r="AW1673" s="244" t="s">
        <v>39902</v>
      </c>
      <c r="AX1673" s="245">
        <v>18437.169999999998</v>
      </c>
      <c r="AZ1673" s="230" t="s">
        <v>11556</v>
      </c>
      <c r="BA1673" s="231">
        <v>600145.41</v>
      </c>
      <c r="BC1673" s="209" t="s">
        <v>6926</v>
      </c>
      <c r="BD1673" s="210">
        <v>101114</v>
      </c>
    </row>
    <row r="1674" spans="5:56" x14ac:dyDescent="0.55000000000000004">
      <c r="E1674" s="282" t="s">
        <v>43718</v>
      </c>
      <c r="F1674" s="282"/>
      <c r="G1674" s="283">
        <v>1114</v>
      </c>
      <c r="I1674" s="242" t="s">
        <v>39705</v>
      </c>
      <c r="J1674" s="242"/>
      <c r="K1674" s="243">
        <v>11053.56</v>
      </c>
      <c r="M1674" s="224" t="s">
        <v>5356</v>
      </c>
      <c r="N1674" s="224"/>
      <c r="O1674" s="225">
        <v>62435.97</v>
      </c>
      <c r="Q1674" s="203" t="s">
        <v>1982</v>
      </c>
      <c r="R1674" s="203"/>
      <c r="S1674" s="204">
        <v>5276</v>
      </c>
      <c r="Y1674" t="s">
        <v>67396</v>
      </c>
      <c r="Z1674" s="284">
        <v>8950</v>
      </c>
      <c r="AB1674" s="276" t="s">
        <v>48742</v>
      </c>
      <c r="AC1674" s="277">
        <v>6068.96</v>
      </c>
      <c r="AE1674" s="246" t="s">
        <v>34611</v>
      </c>
      <c r="AF1674" s="247">
        <v>8376.02</v>
      </c>
      <c r="AH1674" s="226" t="s">
        <v>51697</v>
      </c>
      <c r="AI1674" s="227">
        <v>752454.74</v>
      </c>
      <c r="AK1674" s="207" t="s">
        <v>16236</v>
      </c>
      <c r="AL1674" s="208">
        <v>228.06</v>
      </c>
      <c r="AM1674" s="93"/>
      <c r="AN1674" s="199" t="s">
        <v>21922</v>
      </c>
      <c r="AO1674" s="200">
        <v>125900.03</v>
      </c>
      <c r="AT1674" s="272" t="s">
        <v>44046</v>
      </c>
      <c r="AU1674" s="273">
        <v>1114</v>
      </c>
      <c r="AW1674" s="244" t="s">
        <v>39903</v>
      </c>
      <c r="AX1674" s="245">
        <v>11053.56</v>
      </c>
      <c r="AZ1674" s="230" t="s">
        <v>11557</v>
      </c>
      <c r="BA1674" s="231">
        <v>62435.97</v>
      </c>
      <c r="BC1674" s="209" t="s">
        <v>7117</v>
      </c>
      <c r="BD1674" s="210">
        <v>39791</v>
      </c>
    </row>
    <row r="1675" spans="5:56" x14ac:dyDescent="0.55000000000000004">
      <c r="E1675" s="282" t="s">
        <v>65842</v>
      </c>
      <c r="F1675" s="282"/>
      <c r="G1675" s="283">
        <v>14375</v>
      </c>
      <c r="I1675" s="242" t="s">
        <v>39706</v>
      </c>
      <c r="J1675" s="242"/>
      <c r="K1675" s="243">
        <v>30274.53</v>
      </c>
      <c r="M1675" s="224" t="s">
        <v>5359</v>
      </c>
      <c r="N1675" s="224"/>
      <c r="O1675" s="225">
        <v>9824933.0800000001</v>
      </c>
      <c r="Q1675" s="203" t="s">
        <v>1983</v>
      </c>
      <c r="R1675" s="203"/>
      <c r="S1675" s="204">
        <v>51300</v>
      </c>
      <c r="Y1675" t="s">
        <v>69865</v>
      </c>
      <c r="Z1675" s="284">
        <v>4569.08</v>
      </c>
      <c r="AB1675" s="276" t="s">
        <v>67149</v>
      </c>
      <c r="AC1675" s="277">
        <v>11000</v>
      </c>
      <c r="AE1675" s="246" t="s">
        <v>60210</v>
      </c>
      <c r="AF1675" s="247">
        <v>4327.2</v>
      </c>
      <c r="AH1675" s="226" t="s">
        <v>16203</v>
      </c>
      <c r="AI1675" s="227">
        <v>180481.14</v>
      </c>
      <c r="AK1675" s="207" t="s">
        <v>16237</v>
      </c>
      <c r="AL1675" s="208">
        <v>4281.9399999999996</v>
      </c>
      <c r="AM1675" s="93"/>
      <c r="AN1675" s="199" t="s">
        <v>21924</v>
      </c>
      <c r="AO1675" s="200">
        <v>85181.7</v>
      </c>
      <c r="AT1675" s="272" t="s">
        <v>44047</v>
      </c>
      <c r="AU1675" s="273">
        <v>14375</v>
      </c>
      <c r="AW1675" s="244" t="s">
        <v>39904</v>
      </c>
      <c r="AX1675" s="245">
        <v>30274.53</v>
      </c>
      <c r="AZ1675" s="230" t="s">
        <v>11560</v>
      </c>
      <c r="BA1675" s="231">
        <v>9824933.0800000001</v>
      </c>
      <c r="BC1675" s="209" t="s">
        <v>7380</v>
      </c>
      <c r="BD1675" s="210">
        <v>431568</v>
      </c>
    </row>
    <row r="1676" spans="5:56" x14ac:dyDescent="0.55000000000000004">
      <c r="E1676" s="282" t="s">
        <v>43720</v>
      </c>
      <c r="F1676" s="282"/>
      <c r="G1676" s="283">
        <v>342</v>
      </c>
      <c r="I1676" s="242" t="s">
        <v>39707</v>
      </c>
      <c r="J1676" s="242"/>
      <c r="K1676" s="243">
        <v>47274.78</v>
      </c>
      <c r="M1676" s="224" t="s">
        <v>5360</v>
      </c>
      <c r="N1676" s="224"/>
      <c r="O1676" s="225">
        <v>32267.81</v>
      </c>
      <c r="Q1676" s="203" t="s">
        <v>1984</v>
      </c>
      <c r="R1676" s="203"/>
      <c r="S1676" s="204">
        <v>11830</v>
      </c>
      <c r="Y1676" t="s">
        <v>66557</v>
      </c>
      <c r="Z1676" s="284">
        <v>34830</v>
      </c>
      <c r="AB1676" s="276" t="s">
        <v>67150</v>
      </c>
      <c r="AC1676" s="277">
        <v>740.55</v>
      </c>
      <c r="AE1676" s="246" t="s">
        <v>49674</v>
      </c>
      <c r="AF1676" s="247">
        <v>132584.01</v>
      </c>
      <c r="AH1676" s="226" t="s">
        <v>16204</v>
      </c>
      <c r="AI1676" s="227">
        <v>822875.68</v>
      </c>
      <c r="AK1676" s="207" t="s">
        <v>16238</v>
      </c>
      <c r="AL1676" s="208">
        <v>7041.34</v>
      </c>
      <c r="AM1676" s="93"/>
      <c r="AN1676" s="199" t="s">
        <v>13684</v>
      </c>
      <c r="AO1676" s="200">
        <v>39049.910000000003</v>
      </c>
      <c r="AT1676" s="272" t="s">
        <v>44049</v>
      </c>
      <c r="AU1676" s="273">
        <v>342</v>
      </c>
      <c r="AW1676" s="244" t="s">
        <v>39905</v>
      </c>
      <c r="AX1676" s="245">
        <v>47274.78</v>
      </c>
      <c r="AZ1676" s="230" t="s">
        <v>11561</v>
      </c>
      <c r="BA1676" s="231">
        <v>32267.81</v>
      </c>
      <c r="BC1676" s="209" t="s">
        <v>7606</v>
      </c>
      <c r="BD1676" s="210">
        <v>856350</v>
      </c>
    </row>
    <row r="1677" spans="5:56" x14ac:dyDescent="0.55000000000000004">
      <c r="E1677" s="282" t="s">
        <v>43723</v>
      </c>
      <c r="F1677" s="282"/>
      <c r="G1677" s="283">
        <v>2212.5</v>
      </c>
      <c r="I1677" s="242" t="s">
        <v>39708</v>
      </c>
      <c r="J1677" s="242"/>
      <c r="K1677" s="243">
        <v>1595</v>
      </c>
      <c r="M1677" s="224" t="s">
        <v>5361</v>
      </c>
      <c r="N1677" s="224"/>
      <c r="O1677" s="225">
        <v>4313774.75</v>
      </c>
      <c r="Q1677" s="203" t="s">
        <v>2903</v>
      </c>
      <c r="R1677" s="203"/>
      <c r="S1677" s="204">
        <v>1271122.5900000001</v>
      </c>
      <c r="Y1677" t="s">
        <v>66558</v>
      </c>
      <c r="Z1677" s="284">
        <v>3743.06</v>
      </c>
      <c r="AB1677" s="276" t="s">
        <v>67151</v>
      </c>
      <c r="AC1677" s="277">
        <v>2523.4</v>
      </c>
      <c r="AE1677" s="246" t="s">
        <v>16328</v>
      </c>
      <c r="AF1677" s="247">
        <v>26302.17</v>
      </c>
      <c r="AH1677" s="226" t="s">
        <v>33169</v>
      </c>
      <c r="AI1677" s="227">
        <v>20549.62</v>
      </c>
      <c r="AK1677" s="207" t="s">
        <v>16239</v>
      </c>
      <c r="AL1677" s="208">
        <v>538.66</v>
      </c>
      <c r="AM1677" s="93"/>
      <c r="AN1677" s="199" t="s">
        <v>13685</v>
      </c>
      <c r="AO1677" s="200">
        <v>21461.7</v>
      </c>
      <c r="AT1677" s="272" t="s">
        <v>44052</v>
      </c>
      <c r="AU1677" s="273">
        <v>2212.5</v>
      </c>
      <c r="AW1677" s="244" t="s">
        <v>39906</v>
      </c>
      <c r="AX1677" s="245">
        <v>1595</v>
      </c>
      <c r="AZ1677" s="230" t="s">
        <v>11562</v>
      </c>
      <c r="BA1677" s="231">
        <v>4313774.75</v>
      </c>
      <c r="BC1677" s="209" t="s">
        <v>7791</v>
      </c>
      <c r="BD1677" s="210">
        <v>73494</v>
      </c>
    </row>
    <row r="1678" spans="5:56" x14ac:dyDescent="0.55000000000000004">
      <c r="E1678" s="282" t="s">
        <v>43729</v>
      </c>
      <c r="F1678" s="282"/>
      <c r="G1678" s="283">
        <v>31399.7</v>
      </c>
      <c r="I1678" s="242" t="s">
        <v>39710</v>
      </c>
      <c r="J1678" s="242"/>
      <c r="K1678" s="243">
        <v>668.03</v>
      </c>
      <c r="M1678" s="224" t="s">
        <v>5362</v>
      </c>
      <c r="N1678" s="224"/>
      <c r="O1678" s="225">
        <v>136994.1</v>
      </c>
      <c r="Q1678" s="203" t="s">
        <v>1985</v>
      </c>
      <c r="R1678" s="203"/>
      <c r="S1678" s="204">
        <v>48638</v>
      </c>
      <c r="Y1678" t="s">
        <v>61360</v>
      </c>
      <c r="Z1678">
        <v>662.16</v>
      </c>
      <c r="AB1678" s="276" t="s">
        <v>67152</v>
      </c>
      <c r="AC1678" s="277">
        <v>1169.92</v>
      </c>
      <c r="AE1678" s="246" t="s">
        <v>16329</v>
      </c>
      <c r="AF1678" s="247">
        <v>489557.94</v>
      </c>
      <c r="AH1678" s="226" t="s">
        <v>33170</v>
      </c>
      <c r="AI1678" s="227">
        <v>2460868.2000000002</v>
      </c>
      <c r="AK1678" s="207" t="s">
        <v>16240</v>
      </c>
      <c r="AL1678" s="208">
        <v>8419.59</v>
      </c>
      <c r="AM1678" s="93"/>
      <c r="AN1678" s="199" t="s">
        <v>13686</v>
      </c>
      <c r="AO1678" s="200">
        <v>630.26</v>
      </c>
      <c r="AT1678" s="272" t="s">
        <v>44058</v>
      </c>
      <c r="AU1678" s="273">
        <v>31399.7</v>
      </c>
      <c r="AW1678" s="244" t="s">
        <v>39908</v>
      </c>
      <c r="AX1678" s="245">
        <v>668.03</v>
      </c>
      <c r="AZ1678" s="230" t="s">
        <v>11563</v>
      </c>
      <c r="BA1678" s="231">
        <v>136994.1</v>
      </c>
      <c r="BC1678" s="209" t="s">
        <v>8068</v>
      </c>
      <c r="BD1678" s="210">
        <v>223280</v>
      </c>
    </row>
    <row r="1679" spans="5:56" x14ac:dyDescent="0.55000000000000004">
      <c r="E1679" s="282" t="s">
        <v>65847</v>
      </c>
      <c r="F1679" s="282"/>
      <c r="G1679" s="283">
        <v>9883</v>
      </c>
      <c r="I1679" s="242" t="s">
        <v>39712</v>
      </c>
      <c r="J1679" s="242"/>
      <c r="K1679" s="243">
        <v>1250.75</v>
      </c>
      <c r="M1679" s="224" t="s">
        <v>5363</v>
      </c>
      <c r="N1679" s="224"/>
      <c r="O1679" s="225">
        <v>7170849.8399999999</v>
      </c>
      <c r="Q1679" s="203" t="s">
        <v>1986</v>
      </c>
      <c r="R1679" s="203"/>
      <c r="S1679" s="204">
        <v>57990.51</v>
      </c>
      <c r="Y1679" t="s">
        <v>66559</v>
      </c>
      <c r="Z1679" s="284">
        <v>6799.28</v>
      </c>
      <c r="AB1679" s="276" t="s">
        <v>67153</v>
      </c>
      <c r="AC1679" s="277">
        <v>647.79999999999995</v>
      </c>
      <c r="AE1679" s="246" t="s">
        <v>16330</v>
      </c>
      <c r="AF1679" s="247">
        <v>1527182.92</v>
      </c>
      <c r="AH1679" s="226" t="s">
        <v>34605</v>
      </c>
      <c r="AI1679" s="227">
        <v>693977.23</v>
      </c>
      <c r="AK1679" s="207" t="s">
        <v>16241</v>
      </c>
      <c r="AL1679" s="208">
        <v>6314.29</v>
      </c>
      <c r="AM1679" s="93"/>
      <c r="AN1679" s="199" t="s">
        <v>21928</v>
      </c>
      <c r="AO1679" s="200">
        <v>61417.55</v>
      </c>
      <c r="AT1679" s="272" t="s">
        <v>66365</v>
      </c>
      <c r="AU1679" s="273">
        <v>9883</v>
      </c>
      <c r="AW1679" s="244" t="s">
        <v>39910</v>
      </c>
      <c r="AX1679" s="245">
        <v>1250.75</v>
      </c>
      <c r="AZ1679" s="230" t="s">
        <v>11564</v>
      </c>
      <c r="BA1679" s="231">
        <v>7170849.8399999999</v>
      </c>
      <c r="BC1679" s="209" t="s">
        <v>8331</v>
      </c>
      <c r="BD1679" s="210">
        <v>303314</v>
      </c>
    </row>
    <row r="1680" spans="5:56" x14ac:dyDescent="0.55000000000000004">
      <c r="E1680" s="282" t="s">
        <v>65848</v>
      </c>
      <c r="F1680" s="282"/>
      <c r="G1680" s="283">
        <v>11320</v>
      </c>
      <c r="I1680" s="242" t="s">
        <v>39713</v>
      </c>
      <c r="J1680" s="242"/>
      <c r="K1680" s="243">
        <v>1246.01</v>
      </c>
      <c r="M1680" s="224" t="s">
        <v>5364</v>
      </c>
      <c r="N1680" s="224"/>
      <c r="O1680" s="225">
        <v>64980</v>
      </c>
      <c r="Q1680" s="203" t="s">
        <v>1987</v>
      </c>
      <c r="R1680" s="203"/>
      <c r="S1680" s="204">
        <v>133768</v>
      </c>
      <c r="Y1680" t="s">
        <v>63655</v>
      </c>
      <c r="Z1680">
        <v>-21.46</v>
      </c>
      <c r="AB1680" s="276" t="s">
        <v>67154</v>
      </c>
      <c r="AC1680" s="277">
        <v>11028.26</v>
      </c>
      <c r="AE1680" s="246" t="s">
        <v>33181</v>
      </c>
      <c r="AF1680" s="247">
        <v>787734.21</v>
      </c>
      <c r="AH1680" s="226" t="s">
        <v>51698</v>
      </c>
      <c r="AI1680" s="227">
        <v>-16.73</v>
      </c>
      <c r="AK1680" s="207" t="s">
        <v>16242</v>
      </c>
      <c r="AL1680" s="208">
        <v>1127.1199999999999</v>
      </c>
      <c r="AM1680" s="93"/>
      <c r="AN1680" s="199" t="s">
        <v>32232</v>
      </c>
      <c r="AO1680" s="200">
        <v>351895.32</v>
      </c>
      <c r="AT1680" s="272" t="s">
        <v>66366</v>
      </c>
      <c r="AU1680" s="273">
        <v>11320</v>
      </c>
      <c r="AW1680" s="244" t="s">
        <v>39911</v>
      </c>
      <c r="AX1680" s="245">
        <v>1246.01</v>
      </c>
      <c r="AZ1680" s="230" t="s">
        <v>11565</v>
      </c>
      <c r="BA1680" s="231">
        <v>64980</v>
      </c>
      <c r="BC1680" s="209" t="s">
        <v>8538</v>
      </c>
      <c r="BD1680" s="210">
        <v>1210823</v>
      </c>
    </row>
    <row r="1681" spans="5:56" x14ac:dyDescent="0.55000000000000004">
      <c r="E1681" s="282" t="s">
        <v>43734</v>
      </c>
      <c r="F1681" s="282"/>
      <c r="G1681" s="283">
        <v>3234.84</v>
      </c>
      <c r="I1681" s="242" t="s">
        <v>39714</v>
      </c>
      <c r="J1681" s="242"/>
      <c r="K1681" s="243">
        <v>4516.54</v>
      </c>
      <c r="M1681" s="224" t="s">
        <v>5365</v>
      </c>
      <c r="N1681" s="224"/>
      <c r="O1681" s="225">
        <v>728848.21</v>
      </c>
      <c r="Q1681" s="203" t="s">
        <v>1988</v>
      </c>
      <c r="R1681" s="203"/>
      <c r="S1681" s="204">
        <v>54</v>
      </c>
      <c r="Y1681" t="s">
        <v>70485</v>
      </c>
      <c r="Z1681" s="284">
        <v>6259.29</v>
      </c>
      <c r="AB1681" s="276" t="s">
        <v>67155</v>
      </c>
      <c r="AC1681" s="277">
        <v>29000.53</v>
      </c>
      <c r="AE1681" s="246" t="s">
        <v>16331</v>
      </c>
      <c r="AF1681" s="247">
        <v>274704.69</v>
      </c>
      <c r="AH1681" s="226" t="s">
        <v>48698</v>
      </c>
      <c r="AI1681" s="227">
        <v>10059.75</v>
      </c>
      <c r="AK1681" s="207" t="s">
        <v>16243</v>
      </c>
      <c r="AL1681" s="208">
        <v>2000</v>
      </c>
      <c r="AM1681" s="93"/>
      <c r="AN1681" s="199" t="s">
        <v>13687</v>
      </c>
      <c r="AO1681" s="200">
        <v>178000</v>
      </c>
      <c r="AT1681" s="272" t="s">
        <v>44063</v>
      </c>
      <c r="AU1681" s="273">
        <v>3234.84</v>
      </c>
      <c r="AW1681" s="244" t="s">
        <v>39912</v>
      </c>
      <c r="AX1681" s="245">
        <v>4516.54</v>
      </c>
      <c r="AZ1681" s="230" t="s">
        <v>11566</v>
      </c>
      <c r="BA1681" s="231">
        <v>728848.21</v>
      </c>
      <c r="BC1681" s="209" t="s">
        <v>8717</v>
      </c>
      <c r="BD1681" s="210">
        <v>55244</v>
      </c>
    </row>
    <row r="1682" spans="5:56" x14ac:dyDescent="0.55000000000000004">
      <c r="E1682" s="282" t="s">
        <v>43735</v>
      </c>
      <c r="F1682" s="282"/>
      <c r="G1682" s="283">
        <v>211</v>
      </c>
      <c r="I1682" s="242" t="s">
        <v>39715</v>
      </c>
      <c r="J1682" s="242"/>
      <c r="K1682" s="243">
        <v>1946.78</v>
      </c>
      <c r="M1682" s="224" t="s">
        <v>5366</v>
      </c>
      <c r="N1682" s="224"/>
      <c r="O1682" s="225">
        <v>5834005.0700000003</v>
      </c>
      <c r="Q1682" s="203" t="s">
        <v>1989</v>
      </c>
      <c r="R1682" s="203"/>
      <c r="S1682" s="204">
        <v>132584</v>
      </c>
      <c r="Y1682" t="s">
        <v>63656</v>
      </c>
      <c r="Z1682">
        <v>478.81</v>
      </c>
      <c r="AB1682" s="276" t="s">
        <v>67156</v>
      </c>
      <c r="AC1682" s="277">
        <v>953.23</v>
      </c>
      <c r="AE1682" s="246" t="s">
        <v>16333</v>
      </c>
      <c r="AF1682" s="247">
        <v>477152.78</v>
      </c>
      <c r="AH1682" s="226" t="s">
        <v>47814</v>
      </c>
      <c r="AI1682" s="227">
        <v>11905</v>
      </c>
      <c r="AK1682" s="207" t="s">
        <v>16244</v>
      </c>
      <c r="AL1682" s="208">
        <v>5626</v>
      </c>
      <c r="AM1682" s="93"/>
      <c r="AN1682" s="199" t="s">
        <v>13688</v>
      </c>
      <c r="AO1682" s="200">
        <v>13617</v>
      </c>
      <c r="AT1682" s="272" t="s">
        <v>44064</v>
      </c>
      <c r="AU1682" s="273">
        <v>211</v>
      </c>
      <c r="AW1682" s="244" t="s">
        <v>39913</v>
      </c>
      <c r="AX1682" s="245">
        <v>1946.78</v>
      </c>
      <c r="AZ1682" s="230" t="s">
        <v>11567</v>
      </c>
      <c r="BA1682" s="231">
        <v>5834005.0700000003</v>
      </c>
      <c r="BC1682" s="209" t="s">
        <v>8971</v>
      </c>
      <c r="BD1682" s="210">
        <v>1009452</v>
      </c>
    </row>
    <row r="1683" spans="5:56" x14ac:dyDescent="0.55000000000000004">
      <c r="E1683" s="282" t="s">
        <v>43743</v>
      </c>
      <c r="F1683" s="282"/>
      <c r="G1683" s="283">
        <v>815</v>
      </c>
      <c r="I1683" s="242" t="s">
        <v>39716</v>
      </c>
      <c r="J1683" s="242"/>
      <c r="K1683" s="243">
        <v>20916.009999999998</v>
      </c>
      <c r="M1683" s="224" t="s">
        <v>5367</v>
      </c>
      <c r="N1683" s="224"/>
      <c r="O1683" s="225">
        <v>405066.17</v>
      </c>
      <c r="Q1683" s="203" t="s">
        <v>1990</v>
      </c>
      <c r="R1683" s="203"/>
      <c r="S1683" s="204">
        <v>32497</v>
      </c>
      <c r="Y1683" t="s">
        <v>63657</v>
      </c>
      <c r="Z1683" s="284">
        <v>1504.72</v>
      </c>
      <c r="AB1683" s="276" t="s">
        <v>67157</v>
      </c>
      <c r="AC1683" s="277">
        <v>160.91</v>
      </c>
      <c r="AE1683" s="246" t="s">
        <v>16334</v>
      </c>
      <c r="AF1683" s="247">
        <v>13231.64</v>
      </c>
      <c r="AH1683" s="226" t="s">
        <v>51699</v>
      </c>
      <c r="AI1683" s="227">
        <v>1734.2</v>
      </c>
      <c r="AK1683" s="207" t="s">
        <v>16245</v>
      </c>
      <c r="AL1683" s="208">
        <v>3589</v>
      </c>
      <c r="AM1683" s="93"/>
      <c r="AN1683" s="199" t="s">
        <v>32233</v>
      </c>
      <c r="AO1683" s="200">
        <v>101319.51</v>
      </c>
      <c r="AT1683" s="272" t="s">
        <v>44072</v>
      </c>
      <c r="AU1683" s="273">
        <v>815</v>
      </c>
      <c r="AW1683" s="244" t="s">
        <v>39914</v>
      </c>
      <c r="AX1683" s="245">
        <v>20916.009999999998</v>
      </c>
      <c r="AZ1683" s="230" t="s">
        <v>11568</v>
      </c>
      <c r="BA1683" s="231">
        <v>405066.17</v>
      </c>
      <c r="BC1683" s="209" t="s">
        <v>9303</v>
      </c>
      <c r="BD1683" s="210">
        <v>3657527.61</v>
      </c>
    </row>
    <row r="1684" spans="5:56" x14ac:dyDescent="0.55000000000000004">
      <c r="E1684" s="282" t="s">
        <v>65855</v>
      </c>
      <c r="F1684" s="282"/>
      <c r="G1684" s="283">
        <v>1874</v>
      </c>
      <c r="I1684" s="242" t="s">
        <v>39717</v>
      </c>
      <c r="J1684" s="242"/>
      <c r="K1684" s="243">
        <v>8000</v>
      </c>
      <c r="M1684" s="224" t="s">
        <v>5368</v>
      </c>
      <c r="N1684" s="224"/>
      <c r="O1684" s="225">
        <v>6286078.79</v>
      </c>
      <c r="Q1684" s="203" t="s">
        <v>1991</v>
      </c>
      <c r="R1684" s="203"/>
      <c r="S1684" s="204">
        <v>33200</v>
      </c>
      <c r="Y1684" t="s">
        <v>71394</v>
      </c>
      <c r="Z1684" s="284">
        <v>3963.85</v>
      </c>
      <c r="AB1684" s="276" t="s">
        <v>67158</v>
      </c>
      <c r="AC1684" s="277">
        <v>2302.27</v>
      </c>
      <c r="AE1684" s="246" t="s">
        <v>16335</v>
      </c>
      <c r="AF1684" s="247">
        <v>216665.02</v>
      </c>
      <c r="AH1684" s="226" t="s">
        <v>47815</v>
      </c>
      <c r="AI1684" s="227">
        <v>94096.4</v>
      </c>
      <c r="AK1684" s="207" t="s">
        <v>16246</v>
      </c>
      <c r="AL1684" s="208">
        <v>30660.93</v>
      </c>
      <c r="AM1684" s="93"/>
      <c r="AN1684" s="199" t="s">
        <v>32234</v>
      </c>
      <c r="AO1684" s="200">
        <v>7561.11</v>
      </c>
      <c r="AT1684" s="272" t="s">
        <v>66373</v>
      </c>
      <c r="AU1684" s="273">
        <v>1874</v>
      </c>
      <c r="AW1684" s="244" t="s">
        <v>39915</v>
      </c>
      <c r="AX1684" s="245">
        <v>8000</v>
      </c>
      <c r="AZ1684" s="230" t="s">
        <v>11569</v>
      </c>
      <c r="BA1684" s="231">
        <v>6286078.79</v>
      </c>
      <c r="BC1684" s="209" t="s">
        <v>9866</v>
      </c>
      <c r="BD1684" s="210">
        <v>8760675.6099999994</v>
      </c>
    </row>
    <row r="1685" spans="5:56" x14ac:dyDescent="0.55000000000000004">
      <c r="E1685" s="282" t="s">
        <v>43757</v>
      </c>
      <c r="F1685" s="282"/>
      <c r="G1685" s="283">
        <v>475</v>
      </c>
      <c r="I1685" s="242" t="s">
        <v>39720</v>
      </c>
      <c r="J1685" s="242"/>
      <c r="K1685" s="243">
        <v>1316.17</v>
      </c>
      <c r="M1685" s="224" t="s">
        <v>5373</v>
      </c>
      <c r="N1685" s="224"/>
      <c r="O1685" s="225">
        <v>970966.54</v>
      </c>
      <c r="Q1685" s="203" t="s">
        <v>1992</v>
      </c>
      <c r="R1685" s="203"/>
      <c r="S1685" s="204">
        <v>20578.169999999998</v>
      </c>
      <c r="Y1685" t="s">
        <v>69866</v>
      </c>
      <c r="Z1685" s="284">
        <v>21807.65</v>
      </c>
      <c r="AB1685" s="276" t="s">
        <v>67159</v>
      </c>
      <c r="AC1685" s="277">
        <v>7437.81</v>
      </c>
      <c r="AE1685" s="246" t="s">
        <v>64007</v>
      </c>
      <c r="AF1685" s="247">
        <v>2334.9499999999998</v>
      </c>
      <c r="AH1685" s="226" t="s">
        <v>51700</v>
      </c>
      <c r="AI1685" s="227">
        <v>17500</v>
      </c>
      <c r="AK1685" s="207" t="s">
        <v>16247</v>
      </c>
      <c r="AL1685" s="208">
        <v>6314.29</v>
      </c>
      <c r="AM1685" s="93"/>
      <c r="AN1685" s="199" t="s">
        <v>32235</v>
      </c>
      <c r="AO1685" s="200">
        <v>19471.07</v>
      </c>
      <c r="AT1685" s="272" t="s">
        <v>44086</v>
      </c>
      <c r="AU1685" s="273">
        <v>475</v>
      </c>
      <c r="AW1685" s="244" t="s">
        <v>39919</v>
      </c>
      <c r="AX1685" s="245">
        <v>1316.17</v>
      </c>
      <c r="AZ1685" s="230" t="s">
        <v>11574</v>
      </c>
      <c r="BA1685" s="231">
        <v>970966.54</v>
      </c>
      <c r="BC1685" s="209" t="s">
        <v>6712</v>
      </c>
      <c r="BD1685" s="210">
        <v>16500</v>
      </c>
    </row>
    <row r="1686" spans="5:56" x14ac:dyDescent="0.55000000000000004">
      <c r="E1686" s="282" t="s">
        <v>43758</v>
      </c>
      <c r="F1686" s="282"/>
      <c r="G1686" s="283">
        <v>258</v>
      </c>
      <c r="I1686" s="242" t="s">
        <v>39721</v>
      </c>
      <c r="J1686" s="242"/>
      <c r="K1686" s="243">
        <v>31102.87</v>
      </c>
      <c r="M1686" s="224" t="s">
        <v>5369</v>
      </c>
      <c r="N1686" s="224"/>
      <c r="O1686" s="225">
        <v>67572.34</v>
      </c>
      <c r="Q1686" s="203" t="s">
        <v>1993</v>
      </c>
      <c r="R1686" s="203"/>
      <c r="S1686" s="204">
        <v>66339.42</v>
      </c>
      <c r="Y1686" t="s">
        <v>64176</v>
      </c>
      <c r="Z1686" s="284">
        <v>74424.509999999995</v>
      </c>
      <c r="AB1686" s="276" t="s">
        <v>67160</v>
      </c>
      <c r="AC1686" s="277">
        <v>8114.8</v>
      </c>
      <c r="AE1686" s="246" t="s">
        <v>64008</v>
      </c>
      <c r="AF1686" s="247">
        <v>21497.07</v>
      </c>
      <c r="AH1686" s="226" t="s">
        <v>51701</v>
      </c>
      <c r="AI1686" s="227">
        <v>1338.75</v>
      </c>
      <c r="AK1686" s="207" t="s">
        <v>16248</v>
      </c>
      <c r="AL1686" s="208">
        <v>2828.57</v>
      </c>
      <c r="AM1686" s="93"/>
      <c r="AN1686" s="199" t="s">
        <v>32236</v>
      </c>
      <c r="AO1686" s="200">
        <v>77471.31</v>
      </c>
      <c r="AT1686" s="272" t="s">
        <v>44087</v>
      </c>
      <c r="AU1686" s="273">
        <v>258</v>
      </c>
      <c r="AW1686" s="244" t="s">
        <v>39920</v>
      </c>
      <c r="AX1686" s="245">
        <v>31102.87</v>
      </c>
      <c r="AZ1686" s="230" t="s">
        <v>11570</v>
      </c>
      <c r="BA1686" s="231">
        <v>67572.34</v>
      </c>
      <c r="BC1686" s="209" t="s">
        <v>7118</v>
      </c>
      <c r="BD1686" s="210">
        <v>482.17</v>
      </c>
    </row>
    <row r="1687" spans="5:56" x14ac:dyDescent="0.55000000000000004">
      <c r="E1687" s="282" t="s">
        <v>43771</v>
      </c>
      <c r="F1687" s="282"/>
      <c r="G1687" s="283">
        <v>2220.52</v>
      </c>
      <c r="I1687" s="242" t="s">
        <v>39722</v>
      </c>
      <c r="J1687" s="242"/>
      <c r="K1687" s="243">
        <v>305.83</v>
      </c>
      <c r="M1687" s="224" t="s">
        <v>5370</v>
      </c>
      <c r="N1687" s="224"/>
      <c r="O1687" s="225">
        <v>156750.99</v>
      </c>
      <c r="Q1687" s="203" t="s">
        <v>1994</v>
      </c>
      <c r="R1687" s="203"/>
      <c r="S1687" s="204">
        <v>181055</v>
      </c>
      <c r="Y1687" t="s">
        <v>61364</v>
      </c>
      <c r="Z1687">
        <v>264.72000000000003</v>
      </c>
      <c r="AB1687" s="276" t="s">
        <v>66522</v>
      </c>
      <c r="AC1687" s="277">
        <v>44019.14</v>
      </c>
      <c r="AE1687" s="246" t="s">
        <v>49675</v>
      </c>
      <c r="AF1687" s="247">
        <v>-1414.54</v>
      </c>
      <c r="AH1687" s="226" t="s">
        <v>51702</v>
      </c>
      <c r="AI1687" s="227">
        <v>3794</v>
      </c>
      <c r="AK1687" s="207" t="s">
        <v>16249</v>
      </c>
      <c r="AL1687" s="208">
        <v>7788</v>
      </c>
      <c r="AM1687" s="93"/>
      <c r="AN1687" s="199" t="s">
        <v>13689</v>
      </c>
      <c r="AO1687" s="200">
        <v>496.13</v>
      </c>
      <c r="AT1687" s="272" t="s">
        <v>44100</v>
      </c>
      <c r="AU1687" s="273">
        <v>2220.52</v>
      </c>
      <c r="AW1687" s="244" t="s">
        <v>39921</v>
      </c>
      <c r="AX1687" s="245">
        <v>305.83</v>
      </c>
      <c r="AZ1687" s="230" t="s">
        <v>11571</v>
      </c>
      <c r="BA1687" s="231">
        <v>156750.99</v>
      </c>
      <c r="BC1687" s="209" t="s">
        <v>7792</v>
      </c>
      <c r="BD1687" s="210">
        <v>847</v>
      </c>
    </row>
    <row r="1688" spans="5:56" x14ac:dyDescent="0.55000000000000004">
      <c r="E1688" s="282" t="s">
        <v>65864</v>
      </c>
      <c r="F1688" s="282"/>
      <c r="G1688" s="283">
        <v>1365.32</v>
      </c>
      <c r="I1688" s="242" t="s">
        <v>39723</v>
      </c>
      <c r="J1688" s="242"/>
      <c r="K1688" s="243">
        <v>34483.29</v>
      </c>
      <c r="M1688" s="224" t="s">
        <v>5371</v>
      </c>
      <c r="N1688" s="224"/>
      <c r="O1688" s="225">
        <v>28168.83</v>
      </c>
      <c r="Q1688" s="203" t="s">
        <v>1995</v>
      </c>
      <c r="R1688" s="203"/>
      <c r="S1688" s="204">
        <v>5276</v>
      </c>
      <c r="Y1688" t="s">
        <v>59404</v>
      </c>
      <c r="Z1688" s="284">
        <v>1918.96</v>
      </c>
      <c r="AB1688" s="276" t="s">
        <v>67161</v>
      </c>
      <c r="AC1688" s="277">
        <v>46006.86</v>
      </c>
      <c r="AE1688" s="246" t="s">
        <v>46700</v>
      </c>
      <c r="AF1688" s="247">
        <v>21584.18</v>
      </c>
      <c r="AH1688" s="226" t="s">
        <v>51703</v>
      </c>
      <c r="AI1688" s="227">
        <v>2207.1</v>
      </c>
      <c r="AK1688" s="207" t="s">
        <v>16250</v>
      </c>
      <c r="AL1688" s="208">
        <v>651</v>
      </c>
      <c r="AM1688" s="93"/>
      <c r="AN1688" s="199" t="s">
        <v>13690</v>
      </c>
      <c r="AO1688" s="200">
        <v>37.950000000000003</v>
      </c>
      <c r="AT1688" s="272" t="s">
        <v>66382</v>
      </c>
      <c r="AU1688" s="273">
        <v>1365.32</v>
      </c>
      <c r="AW1688" s="244" t="s">
        <v>39922</v>
      </c>
      <c r="AX1688" s="245">
        <v>34483.29</v>
      </c>
      <c r="AZ1688" s="230" t="s">
        <v>11572</v>
      </c>
      <c r="BA1688" s="231">
        <v>28168.83</v>
      </c>
      <c r="BC1688" s="209" t="s">
        <v>8539</v>
      </c>
      <c r="BD1688" s="210">
        <v>15007</v>
      </c>
    </row>
    <row r="1689" spans="5:56" x14ac:dyDescent="0.55000000000000004">
      <c r="E1689" s="282" t="s">
        <v>43784</v>
      </c>
      <c r="F1689" s="282"/>
      <c r="G1689" s="283">
        <v>6368.75</v>
      </c>
      <c r="I1689" s="242" t="s">
        <v>39724</v>
      </c>
      <c r="J1689" s="242"/>
      <c r="K1689" s="243">
        <v>19735.61</v>
      </c>
      <c r="M1689" s="224" t="s">
        <v>5372</v>
      </c>
      <c r="N1689" s="224"/>
      <c r="O1689" s="225">
        <v>198721.24</v>
      </c>
      <c r="Q1689" s="203" t="s">
        <v>1996</v>
      </c>
      <c r="R1689" s="203"/>
      <c r="S1689" s="204">
        <v>53591.97</v>
      </c>
      <c r="Y1689" t="s">
        <v>67408</v>
      </c>
      <c r="Z1689" s="284">
        <v>5217.88</v>
      </c>
      <c r="AB1689" s="276" t="s">
        <v>67162</v>
      </c>
      <c r="AC1689" s="277">
        <v>3364.46</v>
      </c>
      <c r="AE1689" s="246" t="s">
        <v>46701</v>
      </c>
      <c r="AF1689" s="247">
        <v>1651.2</v>
      </c>
      <c r="AH1689" s="226" t="s">
        <v>51704</v>
      </c>
      <c r="AI1689" s="227">
        <v>84</v>
      </c>
      <c r="AK1689" s="207" t="s">
        <v>16251</v>
      </c>
      <c r="AL1689" s="208">
        <v>5471.21</v>
      </c>
      <c r="AM1689" s="93"/>
      <c r="AN1689" s="199" t="s">
        <v>13691</v>
      </c>
      <c r="AO1689" s="200">
        <v>97.74</v>
      </c>
      <c r="AT1689" s="272" t="s">
        <v>44113</v>
      </c>
      <c r="AU1689" s="273">
        <v>6368.75</v>
      </c>
      <c r="AW1689" s="244" t="s">
        <v>39923</v>
      </c>
      <c r="AX1689" s="245">
        <v>19735.61</v>
      </c>
      <c r="AZ1689" s="230" t="s">
        <v>11573</v>
      </c>
      <c r="BA1689" s="231">
        <v>198721.24</v>
      </c>
      <c r="BC1689" s="209" t="s">
        <v>8972</v>
      </c>
      <c r="BD1689" s="210">
        <v>7192</v>
      </c>
    </row>
    <row r="1690" spans="5:56" x14ac:dyDescent="0.55000000000000004">
      <c r="E1690" s="282" t="s">
        <v>65870</v>
      </c>
      <c r="F1690" s="282"/>
      <c r="G1690" s="283">
        <v>7172</v>
      </c>
      <c r="I1690" s="242" t="s">
        <v>39725</v>
      </c>
      <c r="J1690" s="242"/>
      <c r="K1690" s="243">
        <v>1350</v>
      </c>
      <c r="M1690" s="224" t="s">
        <v>5374</v>
      </c>
      <c r="N1690" s="224"/>
      <c r="O1690" s="225">
        <v>2527035.61</v>
      </c>
      <c r="Q1690" s="203" t="s">
        <v>1997</v>
      </c>
      <c r="R1690" s="203"/>
      <c r="S1690" s="204">
        <v>104098</v>
      </c>
      <c r="Y1690" t="s">
        <v>55073</v>
      </c>
      <c r="Z1690" s="284">
        <v>12198.08</v>
      </c>
      <c r="AB1690" s="276" t="s">
        <v>67163</v>
      </c>
      <c r="AC1690" s="277">
        <v>11510.83</v>
      </c>
      <c r="AE1690" s="246" t="s">
        <v>51712</v>
      </c>
      <c r="AF1690" s="247">
        <v>3889.37</v>
      </c>
      <c r="AH1690" s="226" t="s">
        <v>38888</v>
      </c>
      <c r="AI1690" s="227">
        <v>9000</v>
      </c>
      <c r="AK1690" s="207" t="s">
        <v>13114</v>
      </c>
      <c r="AL1690" s="208">
        <v>2228.06</v>
      </c>
      <c r="AM1690" s="93"/>
      <c r="AN1690" s="199" t="s">
        <v>13692</v>
      </c>
      <c r="AO1690" s="200">
        <v>25.75</v>
      </c>
      <c r="AT1690" s="272" t="s">
        <v>44126</v>
      </c>
      <c r="AU1690" s="273">
        <v>7172</v>
      </c>
      <c r="AW1690" s="244" t="s">
        <v>39925</v>
      </c>
      <c r="AX1690" s="245">
        <v>1350</v>
      </c>
      <c r="AZ1690" s="230" t="s">
        <v>11575</v>
      </c>
      <c r="BA1690" s="231">
        <v>2527035.61</v>
      </c>
      <c r="BC1690" s="209" t="s">
        <v>9867</v>
      </c>
      <c r="BD1690" s="210">
        <v>40028.17</v>
      </c>
    </row>
    <row r="1691" spans="5:56" x14ac:dyDescent="0.55000000000000004">
      <c r="E1691" s="282" t="s">
        <v>65873</v>
      </c>
      <c r="F1691" s="282"/>
      <c r="G1691" s="283">
        <v>2481</v>
      </c>
      <c r="I1691" s="242" t="s">
        <v>39726</v>
      </c>
      <c r="J1691" s="242"/>
      <c r="K1691" s="243">
        <v>20836.21</v>
      </c>
      <c r="M1691" s="224" t="s">
        <v>5375</v>
      </c>
      <c r="N1691" s="224"/>
      <c r="O1691" s="225">
        <v>26</v>
      </c>
      <c r="Q1691" s="203" t="s">
        <v>1998</v>
      </c>
      <c r="R1691" s="203"/>
      <c r="S1691" s="204">
        <v>11534.02</v>
      </c>
      <c r="Y1691" t="s">
        <v>60334</v>
      </c>
      <c r="Z1691" s="284">
        <v>2800</v>
      </c>
      <c r="AB1691" s="276" t="s">
        <v>67164</v>
      </c>
      <c r="AC1691" s="277">
        <v>5890.35</v>
      </c>
      <c r="AE1691" s="246" t="s">
        <v>46702</v>
      </c>
      <c r="AF1691" s="247">
        <v>50500</v>
      </c>
      <c r="AH1691" s="226" t="s">
        <v>51705</v>
      </c>
      <c r="AI1691" s="227">
        <v>863.61</v>
      </c>
      <c r="AK1691" s="207" t="s">
        <v>13115</v>
      </c>
      <c r="AL1691" s="208">
        <v>11858.94</v>
      </c>
      <c r="AM1691" s="93"/>
      <c r="AN1691" s="199" t="s">
        <v>32237</v>
      </c>
      <c r="AO1691" s="200">
        <v>101319.51</v>
      </c>
      <c r="AT1691" s="272" t="s">
        <v>66389</v>
      </c>
      <c r="AU1691" s="273">
        <v>2481</v>
      </c>
      <c r="AW1691" s="244" t="s">
        <v>39926</v>
      </c>
      <c r="AX1691" s="245">
        <v>20836.21</v>
      </c>
      <c r="AZ1691" s="230" t="s">
        <v>11576</v>
      </c>
      <c r="BA1691" s="231">
        <v>26</v>
      </c>
      <c r="BC1691" s="209" t="s">
        <v>7381</v>
      </c>
      <c r="BD1691" s="210">
        <v>21254</v>
      </c>
    </row>
    <row r="1692" spans="5:56" x14ac:dyDescent="0.55000000000000004">
      <c r="E1692" s="282" t="s">
        <v>65877</v>
      </c>
      <c r="F1692" s="282"/>
      <c r="G1692" s="283">
        <v>3224</v>
      </c>
      <c r="I1692" s="242" t="s">
        <v>39727</v>
      </c>
      <c r="J1692" s="242"/>
      <c r="K1692" s="243">
        <v>48822.84</v>
      </c>
      <c r="M1692" s="224" t="s">
        <v>5376</v>
      </c>
      <c r="N1692" s="224"/>
      <c r="O1692" s="225">
        <v>16550570.130000001</v>
      </c>
      <c r="Q1692" s="203" t="s">
        <v>1999</v>
      </c>
      <c r="R1692" s="203"/>
      <c r="S1692" s="204">
        <v>309254</v>
      </c>
      <c r="Y1692" t="s">
        <v>56009</v>
      </c>
      <c r="Z1692" s="284">
        <v>5465.18</v>
      </c>
      <c r="AB1692" s="276" t="s">
        <v>70414</v>
      </c>
      <c r="AC1692" s="277">
        <v>4750</v>
      </c>
      <c r="AE1692" s="246" t="s">
        <v>64009</v>
      </c>
      <c r="AF1692" s="247">
        <v>211.03</v>
      </c>
      <c r="AH1692" s="226" t="s">
        <v>47816</v>
      </c>
      <c r="AI1692" s="227">
        <v>120963</v>
      </c>
      <c r="AK1692" s="207" t="s">
        <v>16252</v>
      </c>
      <c r="AL1692" s="208">
        <v>139131.32999999999</v>
      </c>
      <c r="AM1692" s="93"/>
      <c r="AN1692" s="199" t="s">
        <v>13693</v>
      </c>
      <c r="AO1692" s="200">
        <v>178000</v>
      </c>
      <c r="AT1692" s="272" t="s">
        <v>65266</v>
      </c>
      <c r="AU1692" s="273">
        <v>3224</v>
      </c>
      <c r="AW1692" s="244" t="s">
        <v>39927</v>
      </c>
      <c r="AX1692" s="245">
        <v>48822.84</v>
      </c>
      <c r="AZ1692" s="230" t="s">
        <v>11577</v>
      </c>
      <c r="BA1692" s="231">
        <v>16550570.130000001</v>
      </c>
      <c r="BC1692" s="209" t="s">
        <v>8207</v>
      </c>
      <c r="BD1692" s="210">
        <v>5817</v>
      </c>
    </row>
    <row r="1693" spans="5:56" x14ac:dyDescent="0.55000000000000004">
      <c r="E1693" s="282" t="s">
        <v>65880</v>
      </c>
      <c r="F1693" s="282"/>
      <c r="G1693" s="283">
        <v>23580</v>
      </c>
      <c r="I1693" s="242" t="s">
        <v>39728</v>
      </c>
      <c r="J1693" s="242"/>
      <c r="K1693" s="243">
        <v>59163.58</v>
      </c>
      <c r="M1693" s="224" t="s">
        <v>5377</v>
      </c>
      <c r="N1693" s="224"/>
      <c r="O1693" s="225">
        <v>123797.65</v>
      </c>
      <c r="Q1693" s="203" t="s">
        <v>2000</v>
      </c>
      <c r="R1693" s="203"/>
      <c r="S1693" s="204">
        <v>532150.01</v>
      </c>
      <c r="Y1693" t="s">
        <v>55075</v>
      </c>
      <c r="Z1693" s="284">
        <v>12600.83</v>
      </c>
      <c r="AB1693" s="276" t="s">
        <v>67165</v>
      </c>
      <c r="AC1693" s="277">
        <v>78336</v>
      </c>
      <c r="AE1693" s="246" t="s">
        <v>61809</v>
      </c>
      <c r="AF1693" s="247">
        <v>1260.69</v>
      </c>
      <c r="AH1693" s="226" t="s">
        <v>47817</v>
      </c>
      <c r="AI1693" s="227">
        <v>37801</v>
      </c>
      <c r="AK1693" s="207" t="s">
        <v>16253</v>
      </c>
      <c r="AL1693" s="208">
        <v>3595.26</v>
      </c>
      <c r="AM1693" s="93"/>
      <c r="AN1693" s="199" t="s">
        <v>13694</v>
      </c>
      <c r="AO1693" s="200">
        <v>496.13</v>
      </c>
      <c r="AT1693" s="272" t="s">
        <v>44136</v>
      </c>
      <c r="AU1693" s="273">
        <v>23580</v>
      </c>
      <c r="AW1693" s="244" t="s">
        <v>39928</v>
      </c>
      <c r="AX1693" s="245">
        <v>59163.58</v>
      </c>
      <c r="AZ1693" s="230" t="s">
        <v>11578</v>
      </c>
      <c r="BA1693" s="231">
        <v>123797.65</v>
      </c>
      <c r="BC1693" s="209" t="s">
        <v>8540</v>
      </c>
      <c r="BD1693" s="210">
        <v>931</v>
      </c>
    </row>
    <row r="1694" spans="5:56" x14ac:dyDescent="0.55000000000000004">
      <c r="E1694" s="282" t="s">
        <v>43807</v>
      </c>
      <c r="F1694" s="282"/>
      <c r="G1694" s="283">
        <v>1408</v>
      </c>
      <c r="I1694" s="242" t="s">
        <v>39729</v>
      </c>
      <c r="J1694" s="242"/>
      <c r="K1694" s="243">
        <v>3000</v>
      </c>
      <c r="M1694" s="224" t="s">
        <v>5378</v>
      </c>
      <c r="N1694" s="224"/>
      <c r="O1694" s="225">
        <v>577302.06000000006</v>
      </c>
      <c r="Q1694" s="203" t="s">
        <v>2001</v>
      </c>
      <c r="R1694" s="203"/>
      <c r="S1694" s="204">
        <v>107026</v>
      </c>
      <c r="Y1694" t="s">
        <v>60335</v>
      </c>
      <c r="Z1694" s="284">
        <v>2603</v>
      </c>
      <c r="AB1694" s="276" t="s">
        <v>67166</v>
      </c>
      <c r="AC1694" s="277">
        <v>68019</v>
      </c>
      <c r="AE1694" s="246" t="s">
        <v>63049</v>
      </c>
      <c r="AF1694" s="247">
        <v>354748.88</v>
      </c>
      <c r="AH1694" s="226" t="s">
        <v>44456</v>
      </c>
      <c r="AI1694" s="227">
        <v>647483.59</v>
      </c>
      <c r="AK1694" s="207" t="s">
        <v>16254</v>
      </c>
      <c r="AL1694" s="208">
        <v>34476.300000000003</v>
      </c>
      <c r="AM1694" s="93"/>
      <c r="AN1694" s="199" t="s">
        <v>13695</v>
      </c>
      <c r="AO1694" s="200">
        <v>21216.06</v>
      </c>
      <c r="AT1694" s="272" t="s">
        <v>44139</v>
      </c>
      <c r="AU1694" s="273">
        <v>1408</v>
      </c>
      <c r="AW1694" s="244" t="s">
        <v>39929</v>
      </c>
      <c r="AX1694" s="245">
        <v>3000</v>
      </c>
      <c r="AZ1694" s="230" t="s">
        <v>11580</v>
      </c>
      <c r="BA1694" s="231">
        <v>577302.06000000006</v>
      </c>
      <c r="BC1694" s="209" t="s">
        <v>8718</v>
      </c>
      <c r="BD1694" s="210">
        <v>2000</v>
      </c>
    </row>
    <row r="1695" spans="5:56" x14ac:dyDescent="0.55000000000000004">
      <c r="E1695" s="282" t="s">
        <v>65883</v>
      </c>
      <c r="F1695" s="282"/>
      <c r="G1695" s="283">
        <v>36111</v>
      </c>
      <c r="I1695" s="242" t="s">
        <v>39731</v>
      </c>
      <c r="J1695" s="242"/>
      <c r="K1695" s="243">
        <v>12245.34</v>
      </c>
      <c r="M1695" s="224" t="s">
        <v>5379</v>
      </c>
      <c r="N1695" s="224"/>
      <c r="O1695" s="225">
        <v>3489002.74</v>
      </c>
      <c r="Q1695" s="203" t="s">
        <v>2002</v>
      </c>
      <c r="R1695" s="203"/>
      <c r="S1695" s="204">
        <v>12052</v>
      </c>
      <c r="Y1695" t="s">
        <v>57374</v>
      </c>
      <c r="Z1695" s="284">
        <v>3606.35</v>
      </c>
      <c r="AB1695" s="276" t="s">
        <v>38932</v>
      </c>
      <c r="AC1695" s="277">
        <v>90074.09</v>
      </c>
      <c r="AE1695" s="246" t="s">
        <v>61298</v>
      </c>
      <c r="AF1695" s="247">
        <v>56055.09</v>
      </c>
      <c r="AH1695" s="226" t="s">
        <v>44457</v>
      </c>
      <c r="AI1695" s="227">
        <v>49543.41</v>
      </c>
      <c r="AK1695" s="207" t="s">
        <v>16255</v>
      </c>
      <c r="AL1695" s="208">
        <v>13200</v>
      </c>
      <c r="AM1695" s="93"/>
      <c r="AN1695" s="199" t="s">
        <v>13696</v>
      </c>
      <c r="AO1695" s="200">
        <v>19568.810000000001</v>
      </c>
      <c r="AT1695" s="272" t="s">
        <v>44144</v>
      </c>
      <c r="AU1695" s="273">
        <v>36111</v>
      </c>
      <c r="AW1695" s="244" t="s">
        <v>39931</v>
      </c>
      <c r="AX1695" s="245">
        <v>12245.34</v>
      </c>
      <c r="AZ1695" s="230" t="s">
        <v>11581</v>
      </c>
      <c r="BA1695" s="231">
        <v>3489002.74</v>
      </c>
      <c r="BC1695" s="209" t="s">
        <v>8973</v>
      </c>
      <c r="BD1695" s="210">
        <v>5385</v>
      </c>
    </row>
    <row r="1696" spans="5:56" x14ac:dyDescent="0.55000000000000004">
      <c r="E1696" s="282" t="s">
        <v>65884</v>
      </c>
      <c r="F1696" s="282"/>
      <c r="G1696" s="283">
        <v>1487</v>
      </c>
      <c r="I1696" s="242" t="s">
        <v>39732</v>
      </c>
      <c r="J1696" s="242"/>
      <c r="K1696" s="243">
        <v>1693.3</v>
      </c>
      <c r="M1696" s="224" t="s">
        <v>5380</v>
      </c>
      <c r="N1696" s="224"/>
      <c r="O1696" s="225">
        <v>24380</v>
      </c>
      <c r="Q1696" s="203" t="s">
        <v>2003</v>
      </c>
      <c r="R1696" s="203"/>
      <c r="S1696" s="204">
        <v>5397</v>
      </c>
      <c r="Y1696" t="s">
        <v>67409</v>
      </c>
      <c r="Z1696" s="284">
        <v>7003.92</v>
      </c>
      <c r="AB1696" s="276" t="s">
        <v>55888</v>
      </c>
      <c r="AC1696" s="277">
        <v>180831.11</v>
      </c>
      <c r="AE1696" s="246" t="s">
        <v>58950</v>
      </c>
      <c r="AF1696" s="247">
        <v>30174.07</v>
      </c>
      <c r="AH1696" s="226" t="s">
        <v>51706</v>
      </c>
      <c r="AI1696" s="227">
        <v>2732</v>
      </c>
      <c r="AK1696" s="207" t="s">
        <v>16256</v>
      </c>
      <c r="AL1696" s="208">
        <v>34349.68</v>
      </c>
      <c r="AM1696" s="93"/>
      <c r="AN1696" s="199" t="s">
        <v>13697</v>
      </c>
      <c r="AO1696" s="200">
        <v>25.75</v>
      </c>
      <c r="AT1696" s="272" t="s">
        <v>66397</v>
      </c>
      <c r="AU1696" s="273">
        <v>1487</v>
      </c>
      <c r="AW1696" s="244" t="s">
        <v>39932</v>
      </c>
      <c r="AX1696" s="245">
        <v>1693.3</v>
      </c>
      <c r="AZ1696" s="230" t="s">
        <v>11582</v>
      </c>
      <c r="BA1696" s="231">
        <v>24380</v>
      </c>
      <c r="BC1696" s="209" t="s">
        <v>9172</v>
      </c>
      <c r="BD1696" s="210">
        <v>500</v>
      </c>
    </row>
    <row r="1697" spans="5:56" x14ac:dyDescent="0.55000000000000004">
      <c r="E1697" s="282" t="s">
        <v>65886</v>
      </c>
      <c r="F1697" s="282"/>
      <c r="G1697" s="283">
        <v>2278</v>
      </c>
      <c r="I1697" s="242" t="s">
        <v>39733</v>
      </c>
      <c r="J1697" s="242"/>
      <c r="K1697" s="243">
        <v>14907.15</v>
      </c>
      <c r="M1697" s="224" t="s">
        <v>5381</v>
      </c>
      <c r="N1697" s="224"/>
      <c r="O1697" s="225">
        <v>133621.65</v>
      </c>
      <c r="Q1697" s="203" t="s">
        <v>2004</v>
      </c>
      <c r="R1697" s="203"/>
      <c r="S1697" s="204">
        <v>2591.79</v>
      </c>
      <c r="Y1697" t="s">
        <v>63112</v>
      </c>
      <c r="Z1697" s="284">
        <v>133278</v>
      </c>
      <c r="AB1697" s="276" t="s">
        <v>33234</v>
      </c>
      <c r="AC1697" s="277">
        <v>5837</v>
      </c>
      <c r="AE1697" s="246" t="s">
        <v>63050</v>
      </c>
      <c r="AF1697" s="247">
        <v>86913.48</v>
      </c>
      <c r="AH1697" s="226" t="s">
        <v>51707</v>
      </c>
      <c r="AI1697" s="227">
        <v>209</v>
      </c>
      <c r="AK1697" s="207" t="s">
        <v>16257</v>
      </c>
      <c r="AL1697" s="208">
        <v>17193.580000000002</v>
      </c>
      <c r="AM1697" s="93"/>
      <c r="AN1697" s="199" t="s">
        <v>21983</v>
      </c>
      <c r="AO1697" s="200">
        <v>77471.31</v>
      </c>
      <c r="AT1697" s="272" t="s">
        <v>44155</v>
      </c>
      <c r="AU1697" s="273">
        <v>2278</v>
      </c>
      <c r="AW1697" s="244" t="s">
        <v>39933</v>
      </c>
      <c r="AX1697" s="245">
        <v>14907.15</v>
      </c>
      <c r="AZ1697" s="230" t="s">
        <v>11583</v>
      </c>
      <c r="BA1697" s="231">
        <v>133621.65</v>
      </c>
      <c r="BC1697" s="209" t="s">
        <v>9868</v>
      </c>
      <c r="BD1697" s="210">
        <v>35887</v>
      </c>
    </row>
    <row r="1698" spans="5:56" x14ac:dyDescent="0.55000000000000004">
      <c r="E1698" s="282" t="s">
        <v>65889</v>
      </c>
      <c r="F1698" s="282"/>
      <c r="G1698" s="283">
        <v>1473</v>
      </c>
      <c r="I1698" s="242" t="s">
        <v>39734</v>
      </c>
      <c r="J1698" s="242"/>
      <c r="K1698" s="243">
        <v>460.64</v>
      </c>
      <c r="M1698" s="224" t="s">
        <v>5382</v>
      </c>
      <c r="N1698" s="224"/>
      <c r="O1698" s="225">
        <v>6876696.5099999998</v>
      </c>
      <c r="Q1698" s="203" t="s">
        <v>2005</v>
      </c>
      <c r="R1698" s="203"/>
      <c r="S1698" s="204">
        <v>12934.32</v>
      </c>
      <c r="Y1698" t="s">
        <v>40226</v>
      </c>
      <c r="Z1698" s="284">
        <v>5000</v>
      </c>
      <c r="AB1698" s="276" t="s">
        <v>17141</v>
      </c>
      <c r="AC1698" s="277">
        <v>62152.86</v>
      </c>
      <c r="AE1698" s="246" t="s">
        <v>63051</v>
      </c>
      <c r="AF1698" s="247">
        <v>34726.519999999997</v>
      </c>
      <c r="AH1698" s="226" t="s">
        <v>44458</v>
      </c>
      <c r="AI1698" s="227">
        <v>97000</v>
      </c>
      <c r="AK1698" s="207" t="s">
        <v>16258</v>
      </c>
      <c r="AL1698" s="208">
        <v>47890.52</v>
      </c>
      <c r="AM1698" s="93"/>
      <c r="AN1698" s="199" t="s">
        <v>32238</v>
      </c>
      <c r="AO1698" s="200">
        <v>2832.38</v>
      </c>
      <c r="AT1698" s="272" t="s">
        <v>44159</v>
      </c>
      <c r="AU1698" s="273">
        <v>1473</v>
      </c>
      <c r="AW1698" s="244" t="s">
        <v>39934</v>
      </c>
      <c r="AX1698" s="245">
        <v>460.64</v>
      </c>
      <c r="AZ1698" s="230" t="s">
        <v>11584</v>
      </c>
      <c r="BA1698" s="231">
        <v>6876696.5099999998</v>
      </c>
      <c r="BC1698" s="209" t="s">
        <v>6713</v>
      </c>
      <c r="BD1698" s="210">
        <v>266052.73</v>
      </c>
    </row>
    <row r="1699" spans="5:56" x14ac:dyDescent="0.55000000000000004">
      <c r="E1699" s="282" t="s">
        <v>65896</v>
      </c>
      <c r="F1699" s="282"/>
      <c r="G1699" s="283">
        <v>3742</v>
      </c>
      <c r="I1699" s="242" t="s">
        <v>39735</v>
      </c>
      <c r="J1699" s="242"/>
      <c r="K1699" s="243">
        <v>2228.04</v>
      </c>
      <c r="M1699" s="224" t="s">
        <v>5383</v>
      </c>
      <c r="N1699" s="224"/>
      <c r="O1699" s="225">
        <v>244877.84</v>
      </c>
      <c r="Q1699" s="203" t="s">
        <v>2006</v>
      </c>
      <c r="R1699" s="203"/>
      <c r="S1699" s="204">
        <v>4354</v>
      </c>
      <c r="Y1699" t="s">
        <v>55076</v>
      </c>
      <c r="Z1699" s="284">
        <v>5826.07</v>
      </c>
      <c r="AB1699" s="276" t="s">
        <v>17142</v>
      </c>
      <c r="AC1699" s="277">
        <v>28873.75</v>
      </c>
      <c r="AE1699" s="246" t="s">
        <v>58838</v>
      </c>
      <c r="AF1699" s="247">
        <v>296746.83</v>
      </c>
      <c r="AH1699" s="226" t="s">
        <v>44459</v>
      </c>
      <c r="AI1699" s="227">
        <v>7420.5</v>
      </c>
      <c r="AK1699" s="207" t="s">
        <v>16259</v>
      </c>
      <c r="AL1699" s="208">
        <v>149551.32</v>
      </c>
      <c r="AM1699" s="93"/>
      <c r="AN1699" s="199" t="s">
        <v>32239</v>
      </c>
      <c r="AO1699" s="200">
        <v>9236.7099999999991</v>
      </c>
      <c r="AT1699" s="272" t="s">
        <v>46540</v>
      </c>
      <c r="AU1699" s="273">
        <v>3742</v>
      </c>
      <c r="AW1699" s="244" t="s">
        <v>39935</v>
      </c>
      <c r="AX1699" s="245">
        <v>2228.04</v>
      </c>
      <c r="AZ1699" s="230" t="s">
        <v>11585</v>
      </c>
      <c r="BA1699" s="231">
        <v>244877.84</v>
      </c>
      <c r="BC1699" s="209" t="s">
        <v>6927</v>
      </c>
      <c r="BD1699" s="210">
        <v>41500</v>
      </c>
    </row>
    <row r="1700" spans="5:56" x14ac:dyDescent="0.55000000000000004">
      <c r="E1700" s="282" t="s">
        <v>46432</v>
      </c>
      <c r="F1700" s="282"/>
      <c r="G1700" s="283">
        <v>161.58000000000001</v>
      </c>
      <c r="I1700" s="242" t="s">
        <v>39738</v>
      </c>
      <c r="J1700" s="242"/>
      <c r="K1700" s="243">
        <v>300</v>
      </c>
      <c r="M1700" s="224" t="s">
        <v>5384</v>
      </c>
      <c r="N1700" s="224"/>
      <c r="O1700" s="225">
        <v>3791255.1</v>
      </c>
      <c r="Q1700" s="203" t="s">
        <v>2007</v>
      </c>
      <c r="R1700" s="203"/>
      <c r="S1700" s="204">
        <v>338255</v>
      </c>
      <c r="Y1700" t="s">
        <v>58503</v>
      </c>
      <c r="Z1700" s="284">
        <v>1603.98</v>
      </c>
      <c r="AB1700" s="276" t="s">
        <v>67167</v>
      </c>
      <c r="AC1700" s="277">
        <v>185614.85</v>
      </c>
      <c r="AE1700" s="246" t="s">
        <v>64010</v>
      </c>
      <c r="AF1700" s="247">
        <v>108234.72</v>
      </c>
      <c r="AH1700" s="226" t="s">
        <v>36049</v>
      </c>
      <c r="AI1700" s="227">
        <v>8979.1</v>
      </c>
      <c r="AK1700" s="207" t="s">
        <v>16260</v>
      </c>
      <c r="AL1700" s="208">
        <v>690733.29</v>
      </c>
      <c r="AM1700" s="93"/>
      <c r="AN1700" s="199" t="s">
        <v>32240</v>
      </c>
      <c r="AO1700" s="200">
        <v>839.77</v>
      </c>
      <c r="AT1700" s="272" t="s">
        <v>46541</v>
      </c>
      <c r="AU1700" s="273">
        <v>161.58000000000001</v>
      </c>
      <c r="AW1700" s="244" t="s">
        <v>39938</v>
      </c>
      <c r="AX1700" s="245">
        <v>300</v>
      </c>
      <c r="AZ1700" s="230" t="s">
        <v>11586</v>
      </c>
      <c r="BA1700" s="231">
        <v>3791255.1</v>
      </c>
      <c r="BC1700" s="209" t="s">
        <v>7119</v>
      </c>
      <c r="BD1700" s="210">
        <v>12876.65</v>
      </c>
    </row>
    <row r="1701" spans="5:56" x14ac:dyDescent="0.55000000000000004">
      <c r="E1701" s="282" t="s">
        <v>46433</v>
      </c>
      <c r="F1701" s="282"/>
      <c r="G1701" s="283">
        <v>3659.9</v>
      </c>
      <c r="I1701" s="242" t="s">
        <v>39739</v>
      </c>
      <c r="J1701" s="242"/>
      <c r="K1701" s="243">
        <v>17714.89</v>
      </c>
      <c r="M1701" s="224" t="s">
        <v>5385</v>
      </c>
      <c r="N1701" s="224"/>
      <c r="O1701" s="225">
        <v>159900.64000000001</v>
      </c>
      <c r="Q1701" s="203" t="s">
        <v>2008</v>
      </c>
      <c r="R1701" s="203"/>
      <c r="S1701" s="204">
        <v>7580</v>
      </c>
      <c r="Y1701" t="s">
        <v>71395</v>
      </c>
      <c r="Z1701">
        <v>298.47000000000003</v>
      </c>
      <c r="AB1701" s="276" t="s">
        <v>61316</v>
      </c>
      <c r="AC1701" s="277">
        <v>1140</v>
      </c>
      <c r="AE1701" s="246" t="s">
        <v>61810</v>
      </c>
      <c r="AF1701" s="247">
        <v>83984.04</v>
      </c>
      <c r="AH1701" s="226" t="s">
        <v>36050</v>
      </c>
      <c r="AI1701" s="227">
        <v>686.9</v>
      </c>
      <c r="AK1701" s="207" t="s">
        <v>16261</v>
      </c>
      <c r="AL1701" s="208">
        <v>132060</v>
      </c>
      <c r="AM1701" s="93"/>
      <c r="AN1701" s="199" t="s">
        <v>32241</v>
      </c>
      <c r="AO1701" s="200">
        <v>2275.29</v>
      </c>
      <c r="AT1701" s="272" t="s">
        <v>46542</v>
      </c>
      <c r="AU1701" s="273">
        <v>3659.9</v>
      </c>
      <c r="AW1701" s="244" t="s">
        <v>39939</v>
      </c>
      <c r="AX1701" s="245">
        <v>17714.89</v>
      </c>
      <c r="AZ1701" s="230" t="s">
        <v>11587</v>
      </c>
      <c r="BA1701" s="231">
        <v>159900.64000000001</v>
      </c>
      <c r="BC1701" s="209" t="s">
        <v>7382</v>
      </c>
      <c r="BD1701" s="210">
        <v>134363.10999999999</v>
      </c>
    </row>
    <row r="1702" spans="5:56" x14ac:dyDescent="0.55000000000000004">
      <c r="E1702" s="282" t="s">
        <v>46434</v>
      </c>
      <c r="F1702" s="282"/>
      <c r="G1702" s="283">
        <v>4503.95</v>
      </c>
      <c r="I1702" s="242" t="s">
        <v>39740</v>
      </c>
      <c r="J1702" s="242"/>
      <c r="K1702" s="243">
        <v>20174.72</v>
      </c>
      <c r="M1702" s="224" t="s">
        <v>5386</v>
      </c>
      <c r="N1702" s="224"/>
      <c r="O1702" s="225">
        <v>58307</v>
      </c>
      <c r="Q1702" s="203" t="s">
        <v>2009</v>
      </c>
      <c r="R1702" s="203"/>
      <c r="S1702" s="204">
        <v>731637.28</v>
      </c>
      <c r="Y1702" t="s">
        <v>60336</v>
      </c>
      <c r="Z1702" s="284">
        <v>342638.7</v>
      </c>
      <c r="AB1702" s="276" t="s">
        <v>58449</v>
      </c>
      <c r="AC1702" s="277">
        <v>181.4</v>
      </c>
      <c r="AE1702" s="246" t="s">
        <v>60211</v>
      </c>
      <c r="AF1702" s="247">
        <v>21209.3</v>
      </c>
      <c r="AH1702" s="226" t="s">
        <v>36051</v>
      </c>
      <c r="AI1702" s="227">
        <v>4020</v>
      </c>
      <c r="AK1702" s="207" t="s">
        <v>16262</v>
      </c>
      <c r="AL1702" s="208">
        <v>24850.21</v>
      </c>
      <c r="AM1702" s="93"/>
      <c r="AN1702" s="199" t="s">
        <v>32242</v>
      </c>
      <c r="AO1702" s="200">
        <v>2661.8</v>
      </c>
      <c r="AT1702" s="272" t="s">
        <v>46543</v>
      </c>
      <c r="AU1702" s="273">
        <v>4503.95</v>
      </c>
      <c r="AW1702" s="244" t="s">
        <v>39940</v>
      </c>
      <c r="AX1702" s="245">
        <v>20174.72</v>
      </c>
      <c r="AZ1702" s="230" t="s">
        <v>11588</v>
      </c>
      <c r="BA1702" s="231">
        <v>58307</v>
      </c>
      <c r="BC1702" s="209" t="s">
        <v>7607</v>
      </c>
      <c r="BD1702" s="210">
        <v>227472.69</v>
      </c>
    </row>
    <row r="1703" spans="5:56" x14ac:dyDescent="0.55000000000000004">
      <c r="E1703" s="282" t="s">
        <v>46435</v>
      </c>
      <c r="F1703" s="282"/>
      <c r="G1703" s="283">
        <v>6240.73</v>
      </c>
      <c r="I1703" s="242" t="s">
        <v>39741</v>
      </c>
      <c r="J1703" s="242"/>
      <c r="K1703" s="243">
        <v>498.04</v>
      </c>
      <c r="M1703" s="224" t="s">
        <v>5387</v>
      </c>
      <c r="N1703" s="224"/>
      <c r="O1703" s="225">
        <v>1747046.03</v>
      </c>
      <c r="Q1703" s="203" t="s">
        <v>2010</v>
      </c>
      <c r="R1703" s="203"/>
      <c r="S1703" s="204">
        <v>116752.8</v>
      </c>
      <c r="Y1703" t="s">
        <v>56013</v>
      </c>
      <c r="Z1703">
        <v>943.37</v>
      </c>
      <c r="AB1703" s="276" t="s">
        <v>17143</v>
      </c>
      <c r="AC1703" s="277">
        <v>2907</v>
      </c>
      <c r="AE1703" s="246" t="s">
        <v>60212</v>
      </c>
      <c r="AF1703" s="247">
        <v>1555.53</v>
      </c>
      <c r="AH1703" s="226" t="s">
        <v>36052</v>
      </c>
      <c r="AI1703" s="227">
        <v>306</v>
      </c>
      <c r="AK1703" s="207" t="s">
        <v>16263</v>
      </c>
      <c r="AL1703" s="208">
        <v>178897.36</v>
      </c>
      <c r="AM1703" s="93"/>
      <c r="AN1703" s="199" t="s">
        <v>32243</v>
      </c>
      <c r="AO1703" s="200">
        <v>1723.21</v>
      </c>
      <c r="AT1703" s="272" t="s">
        <v>46544</v>
      </c>
      <c r="AU1703" s="273">
        <v>6240.73</v>
      </c>
      <c r="AW1703" s="244" t="s">
        <v>39941</v>
      </c>
      <c r="AX1703" s="245">
        <v>498.04</v>
      </c>
      <c r="AZ1703" s="230" t="s">
        <v>11589</v>
      </c>
      <c r="BA1703" s="231">
        <v>1747046.03</v>
      </c>
      <c r="BC1703" s="209" t="s">
        <v>7793</v>
      </c>
      <c r="BD1703" s="210">
        <v>177806.65</v>
      </c>
    </row>
    <row r="1704" spans="5:56" x14ac:dyDescent="0.55000000000000004">
      <c r="E1704" s="282" t="s">
        <v>46436</v>
      </c>
      <c r="F1704" s="282"/>
      <c r="G1704" s="283">
        <v>-12.74</v>
      </c>
      <c r="I1704" s="242" t="s">
        <v>39742</v>
      </c>
      <c r="J1704" s="242"/>
      <c r="K1704" s="243">
        <v>101564.4</v>
      </c>
      <c r="M1704" s="224" t="s">
        <v>5388</v>
      </c>
      <c r="N1704" s="224"/>
      <c r="O1704" s="225">
        <v>1637527.66</v>
      </c>
      <c r="Q1704" s="203" t="s">
        <v>2011</v>
      </c>
      <c r="R1704" s="203"/>
      <c r="S1704" s="204">
        <v>9767</v>
      </c>
      <c r="Y1704" t="s">
        <v>40227</v>
      </c>
      <c r="Z1704" s="284">
        <v>40881.629999999997</v>
      </c>
      <c r="AB1704" s="276" t="s">
        <v>67168</v>
      </c>
      <c r="AC1704" s="277">
        <v>137356.5</v>
      </c>
      <c r="AE1704" s="246" t="s">
        <v>60213</v>
      </c>
      <c r="AF1704" s="247">
        <v>5196.2700000000004</v>
      </c>
      <c r="AH1704" s="226" t="s">
        <v>36053</v>
      </c>
      <c r="AI1704" s="227">
        <v>36620.9</v>
      </c>
      <c r="AK1704" s="207" t="s">
        <v>16264</v>
      </c>
      <c r="AL1704" s="208">
        <v>37102.639999999999</v>
      </c>
      <c r="AM1704" s="93"/>
      <c r="AN1704" s="199" t="s">
        <v>32244</v>
      </c>
      <c r="AO1704" s="200">
        <v>491.88</v>
      </c>
      <c r="AT1704" s="272" t="s">
        <v>46545</v>
      </c>
      <c r="AU1704" s="273">
        <v>-12.74</v>
      </c>
      <c r="AW1704" s="244" t="s">
        <v>39942</v>
      </c>
      <c r="AX1704" s="245">
        <v>101564.4</v>
      </c>
      <c r="AZ1704" s="230" t="s">
        <v>11590</v>
      </c>
      <c r="BA1704" s="231">
        <v>1637527.66</v>
      </c>
      <c r="BC1704" s="209" t="s">
        <v>8069</v>
      </c>
      <c r="BD1704" s="210">
        <v>66708.17</v>
      </c>
    </row>
    <row r="1705" spans="5:56" x14ac:dyDescent="0.55000000000000004">
      <c r="E1705" s="282" t="s">
        <v>65898</v>
      </c>
      <c r="F1705" s="282"/>
      <c r="G1705" s="283">
        <v>527</v>
      </c>
      <c r="I1705" s="242" t="s">
        <v>39744</v>
      </c>
      <c r="J1705" s="242"/>
      <c r="K1705" s="243">
        <v>89.94</v>
      </c>
      <c r="M1705" s="224" t="s">
        <v>5389</v>
      </c>
      <c r="N1705" s="224"/>
      <c r="O1705" s="225">
        <v>878533.42</v>
      </c>
      <c r="Q1705" s="203" t="s">
        <v>4077</v>
      </c>
      <c r="R1705" s="203"/>
      <c r="S1705" s="204">
        <v>6629.12</v>
      </c>
      <c r="Y1705" t="s">
        <v>55078</v>
      </c>
      <c r="Z1705" s="284">
        <v>91889.12</v>
      </c>
      <c r="AB1705" s="276" t="s">
        <v>67169</v>
      </c>
      <c r="AC1705" s="277">
        <v>44916.6</v>
      </c>
      <c r="AE1705" s="246" t="s">
        <v>60214</v>
      </c>
      <c r="AF1705" s="247">
        <v>12097.32</v>
      </c>
      <c r="AH1705" s="226" t="s">
        <v>46695</v>
      </c>
      <c r="AI1705" s="227">
        <v>28797.03</v>
      </c>
      <c r="AK1705" s="207" t="s">
        <v>16265</v>
      </c>
      <c r="AL1705" s="208">
        <v>64254.09</v>
      </c>
      <c r="AM1705" s="93"/>
      <c r="AN1705" s="199" t="s">
        <v>32245</v>
      </c>
      <c r="AO1705" s="200">
        <v>7.96</v>
      </c>
      <c r="AT1705" s="272" t="s">
        <v>66408</v>
      </c>
      <c r="AU1705" s="273">
        <v>527</v>
      </c>
      <c r="AW1705" s="244" t="s">
        <v>39944</v>
      </c>
      <c r="AX1705" s="245">
        <v>89.94</v>
      </c>
      <c r="AZ1705" s="230" t="s">
        <v>11591</v>
      </c>
      <c r="BA1705" s="231">
        <v>878533.42</v>
      </c>
      <c r="BC1705" s="209" t="s">
        <v>8332</v>
      </c>
      <c r="BD1705" s="210">
        <v>156156.09</v>
      </c>
    </row>
    <row r="1706" spans="5:56" x14ac:dyDescent="0.55000000000000004">
      <c r="E1706" s="282" t="s">
        <v>65899</v>
      </c>
      <c r="F1706" s="282"/>
      <c r="G1706" s="283">
        <v>1147.99</v>
      </c>
      <c r="I1706" s="242" t="s">
        <v>39745</v>
      </c>
      <c r="J1706" s="242"/>
      <c r="K1706" s="243">
        <v>137275.71</v>
      </c>
      <c r="M1706" s="224" t="s">
        <v>5390</v>
      </c>
      <c r="N1706" s="224"/>
      <c r="O1706" s="225">
        <v>16034.64</v>
      </c>
      <c r="Q1706" s="203" t="s">
        <v>2012</v>
      </c>
      <c r="R1706" s="203"/>
      <c r="S1706" s="204">
        <v>2005</v>
      </c>
      <c r="Y1706" t="s">
        <v>56014</v>
      </c>
      <c r="Z1706" s="284">
        <v>198782.93</v>
      </c>
      <c r="AB1706" s="276" t="s">
        <v>33235</v>
      </c>
      <c r="AC1706" s="277">
        <v>20850</v>
      </c>
      <c r="AE1706" s="246" t="s">
        <v>62947</v>
      </c>
      <c r="AF1706" s="247">
        <v>12340</v>
      </c>
      <c r="AH1706" s="226" t="s">
        <v>36054</v>
      </c>
      <c r="AI1706" s="227">
        <v>5001.47</v>
      </c>
      <c r="AK1706" s="207" t="s">
        <v>16266</v>
      </c>
      <c r="AL1706" s="208">
        <v>20820.060000000001</v>
      </c>
      <c r="AM1706" s="93"/>
      <c r="AN1706" s="199" t="s">
        <v>13698</v>
      </c>
      <c r="AO1706" s="200">
        <v>2596.81</v>
      </c>
      <c r="AT1706" s="272" t="s">
        <v>46549</v>
      </c>
      <c r="AU1706" s="273">
        <v>1147.99</v>
      </c>
      <c r="AW1706" s="244" t="s">
        <v>39945</v>
      </c>
      <c r="AX1706" s="245">
        <v>137275.71</v>
      </c>
      <c r="AZ1706" s="230" t="s">
        <v>11592</v>
      </c>
      <c r="BA1706" s="231">
        <v>16034.64</v>
      </c>
      <c r="BC1706" s="209" t="s">
        <v>8719</v>
      </c>
      <c r="BD1706" s="210">
        <v>15445</v>
      </c>
    </row>
    <row r="1707" spans="5:56" x14ac:dyDescent="0.55000000000000004">
      <c r="E1707" s="282" t="s">
        <v>46443</v>
      </c>
      <c r="F1707" s="282"/>
      <c r="G1707" s="283">
        <v>2614.34</v>
      </c>
      <c r="I1707" s="242" t="s">
        <v>39746</v>
      </c>
      <c r="J1707" s="242"/>
      <c r="K1707" s="243">
        <v>20000</v>
      </c>
      <c r="M1707" s="224" t="s">
        <v>5391</v>
      </c>
      <c r="N1707" s="224"/>
      <c r="O1707" s="225">
        <v>2292613.3199999998</v>
      </c>
      <c r="Q1707" s="203" t="s">
        <v>4078</v>
      </c>
      <c r="R1707" s="203"/>
      <c r="S1707" s="204">
        <v>6829.26</v>
      </c>
      <c r="Y1707" t="s">
        <v>49824</v>
      </c>
      <c r="Z1707" s="284">
        <v>1318730.77</v>
      </c>
      <c r="AB1707" s="276" t="s">
        <v>40163</v>
      </c>
      <c r="AC1707" s="277">
        <v>46863.01</v>
      </c>
      <c r="AE1707" s="246" t="s">
        <v>64011</v>
      </c>
      <c r="AF1707" s="247">
        <v>8770.9699999999993</v>
      </c>
      <c r="AH1707" s="226" t="s">
        <v>46696</v>
      </c>
      <c r="AI1707" s="227">
        <v>15783.02</v>
      </c>
      <c r="AK1707" s="207" t="s">
        <v>13116</v>
      </c>
      <c r="AL1707" s="208">
        <v>250157.7</v>
      </c>
      <c r="AM1707" s="93"/>
      <c r="AN1707" s="199" t="s">
        <v>13699</v>
      </c>
      <c r="AO1707" s="200">
        <v>198.65</v>
      </c>
      <c r="AT1707" s="272" t="s">
        <v>46553</v>
      </c>
      <c r="AU1707" s="273">
        <v>2614.34</v>
      </c>
      <c r="AW1707" s="244" t="s">
        <v>39946</v>
      </c>
      <c r="AX1707" s="245">
        <v>20000</v>
      </c>
      <c r="AZ1707" s="230" t="s">
        <v>11593</v>
      </c>
      <c r="BA1707" s="231">
        <v>2292613.3199999998</v>
      </c>
      <c r="BC1707" s="209" t="s">
        <v>8974</v>
      </c>
      <c r="BD1707" s="210">
        <v>156744.12</v>
      </c>
    </row>
    <row r="1708" spans="5:56" x14ac:dyDescent="0.55000000000000004">
      <c r="E1708" s="282" t="s">
        <v>46444</v>
      </c>
      <c r="F1708" s="282"/>
      <c r="G1708" s="283">
        <v>110.14</v>
      </c>
      <c r="I1708" s="242" t="s">
        <v>39747</v>
      </c>
      <c r="J1708" s="242"/>
      <c r="K1708" s="243">
        <v>1401.84</v>
      </c>
      <c r="M1708" s="224" t="s">
        <v>5392</v>
      </c>
      <c r="N1708" s="224"/>
      <c r="O1708" s="225">
        <v>39399686.829999998</v>
      </c>
      <c r="Q1708" s="203" t="s">
        <v>2013</v>
      </c>
      <c r="R1708" s="203"/>
      <c r="S1708" s="204">
        <v>253230</v>
      </c>
      <c r="Y1708" t="s">
        <v>71396</v>
      </c>
      <c r="Z1708" s="284">
        <v>4320</v>
      </c>
      <c r="AB1708" s="276" t="s">
        <v>67170</v>
      </c>
      <c r="AC1708" s="277">
        <v>7211.39</v>
      </c>
      <c r="AE1708" s="246" t="s">
        <v>63052</v>
      </c>
      <c r="AF1708" s="247">
        <v>22869.69</v>
      </c>
      <c r="AH1708" s="226" t="s">
        <v>42193</v>
      </c>
      <c r="AI1708" s="227">
        <v>2453</v>
      </c>
      <c r="AK1708" s="207" t="s">
        <v>13117</v>
      </c>
      <c r="AL1708" s="208">
        <v>102854.45</v>
      </c>
      <c r="AM1708" s="93"/>
      <c r="AN1708" s="199" t="s">
        <v>13700</v>
      </c>
      <c r="AO1708" s="200">
        <v>511.57</v>
      </c>
      <c r="AT1708" s="272" t="s">
        <v>46554</v>
      </c>
      <c r="AU1708" s="273">
        <v>110.14</v>
      </c>
      <c r="AW1708" s="244" t="s">
        <v>39947</v>
      </c>
      <c r="AX1708" s="245">
        <v>1401.84</v>
      </c>
      <c r="AZ1708" s="230" t="s">
        <v>11594</v>
      </c>
      <c r="BA1708" s="231">
        <v>39399686.829999998</v>
      </c>
      <c r="BC1708" s="209" t="s">
        <v>9304</v>
      </c>
      <c r="BD1708" s="210">
        <v>488787.21</v>
      </c>
    </row>
    <row r="1709" spans="5:56" x14ac:dyDescent="0.55000000000000004">
      <c r="E1709" s="282" t="s">
        <v>46445</v>
      </c>
      <c r="F1709" s="282"/>
      <c r="G1709" s="283">
        <v>6015.4</v>
      </c>
      <c r="I1709" s="242" t="s">
        <v>39749</v>
      </c>
      <c r="J1709" s="242"/>
      <c r="K1709" s="243">
        <v>18130.95</v>
      </c>
      <c r="M1709" s="224" t="s">
        <v>5393</v>
      </c>
      <c r="N1709" s="224"/>
      <c r="O1709" s="225">
        <v>1922319.46</v>
      </c>
      <c r="Q1709" s="203" t="s">
        <v>2014</v>
      </c>
      <c r="R1709" s="203"/>
      <c r="S1709" s="204">
        <v>7535.84</v>
      </c>
      <c r="Y1709" t="s">
        <v>69867</v>
      </c>
      <c r="Z1709" s="284">
        <v>176040</v>
      </c>
      <c r="AB1709" s="276" t="s">
        <v>54934</v>
      </c>
      <c r="AC1709" s="277">
        <v>14400</v>
      </c>
      <c r="AE1709" s="246" t="s">
        <v>63053</v>
      </c>
      <c r="AF1709" s="247">
        <v>1749.48</v>
      </c>
      <c r="AH1709" s="226" t="s">
        <v>46697</v>
      </c>
      <c r="AI1709" s="227">
        <v>81750.070000000007</v>
      </c>
      <c r="AK1709" s="207" t="s">
        <v>16267</v>
      </c>
      <c r="AL1709" s="208">
        <v>691581.94</v>
      </c>
      <c r="AM1709" s="93"/>
      <c r="AN1709" s="199" t="s">
        <v>13701</v>
      </c>
      <c r="AO1709" s="200">
        <v>2596.81</v>
      </c>
      <c r="AT1709" s="272" t="s">
        <v>46555</v>
      </c>
      <c r="AU1709" s="273">
        <v>6015.4</v>
      </c>
      <c r="AW1709" s="244" t="s">
        <v>39949</v>
      </c>
      <c r="AX1709" s="245">
        <v>18130.95</v>
      </c>
      <c r="AZ1709" s="230" t="s">
        <v>11595</v>
      </c>
      <c r="BA1709" s="231">
        <v>1922319.46</v>
      </c>
      <c r="BC1709" s="209" t="s">
        <v>10635</v>
      </c>
      <c r="BD1709" s="210">
        <v>10700</v>
      </c>
    </row>
    <row r="1710" spans="5:56" x14ac:dyDescent="0.55000000000000004">
      <c r="E1710" s="282" t="s">
        <v>65901</v>
      </c>
      <c r="F1710" s="282"/>
      <c r="G1710" s="283">
        <v>921.12</v>
      </c>
      <c r="I1710" s="242" t="s">
        <v>39750</v>
      </c>
      <c r="J1710" s="242"/>
      <c r="K1710" s="243">
        <v>186.9</v>
      </c>
      <c r="M1710" s="224" t="s">
        <v>5394</v>
      </c>
      <c r="N1710" s="224"/>
      <c r="O1710" s="225">
        <v>112387.55</v>
      </c>
      <c r="Q1710" s="203" t="s">
        <v>2015</v>
      </c>
      <c r="R1710" s="203"/>
      <c r="S1710" s="204">
        <v>171682</v>
      </c>
      <c r="Y1710" t="s">
        <v>44724</v>
      </c>
      <c r="Z1710" s="284">
        <v>606527.64</v>
      </c>
      <c r="AB1710" s="276" t="s">
        <v>51855</v>
      </c>
      <c r="AC1710" s="277">
        <v>54938.09</v>
      </c>
      <c r="AE1710" s="246" t="s">
        <v>63054</v>
      </c>
      <c r="AF1710" s="247">
        <v>5459.75</v>
      </c>
      <c r="AH1710" s="226" t="s">
        <v>36055</v>
      </c>
      <c r="AI1710" s="227">
        <v>49408.37</v>
      </c>
      <c r="AK1710" s="207" t="s">
        <v>13118</v>
      </c>
      <c r="AL1710" s="208">
        <v>7547.6</v>
      </c>
      <c r="AM1710" s="93"/>
      <c r="AN1710" s="199" t="s">
        <v>32246</v>
      </c>
      <c r="AO1710" s="200">
        <v>2832.38</v>
      </c>
      <c r="AT1710" s="272" t="s">
        <v>46556</v>
      </c>
      <c r="AU1710" s="273">
        <v>921.12</v>
      </c>
      <c r="AW1710" s="244" t="s">
        <v>39950</v>
      </c>
      <c r="AX1710" s="245">
        <v>186.9</v>
      </c>
      <c r="AZ1710" s="230" t="s">
        <v>11596</v>
      </c>
      <c r="BA1710" s="231">
        <v>112387.55</v>
      </c>
      <c r="BC1710" s="209" t="s">
        <v>10906</v>
      </c>
      <c r="BD1710" s="210">
        <v>54929.33</v>
      </c>
    </row>
    <row r="1711" spans="5:56" x14ac:dyDescent="0.55000000000000004">
      <c r="E1711" s="282" t="s">
        <v>65902</v>
      </c>
      <c r="F1711" s="282"/>
      <c r="G1711" s="283">
        <v>6986.52</v>
      </c>
      <c r="I1711" s="242" t="s">
        <v>39751</v>
      </c>
      <c r="J1711" s="242"/>
      <c r="K1711" s="243">
        <v>10000</v>
      </c>
      <c r="M1711" s="224" t="s">
        <v>5395</v>
      </c>
      <c r="N1711" s="224"/>
      <c r="O1711" s="225">
        <v>7835</v>
      </c>
      <c r="Q1711" s="203" t="s">
        <v>2016</v>
      </c>
      <c r="R1711" s="203"/>
      <c r="S1711" s="204">
        <v>3972</v>
      </c>
      <c r="Y1711" t="s">
        <v>52209</v>
      </c>
      <c r="Z1711" s="284">
        <v>892292.05</v>
      </c>
      <c r="AB1711" s="276" t="s">
        <v>58985</v>
      </c>
      <c r="AC1711" s="277">
        <v>15.39</v>
      </c>
      <c r="AE1711" s="246" t="s">
        <v>64012</v>
      </c>
      <c r="AF1711" s="247">
        <v>22058.98</v>
      </c>
      <c r="AH1711" s="226" t="s">
        <v>46698</v>
      </c>
      <c r="AI1711" s="227">
        <v>31642.36</v>
      </c>
      <c r="AK1711" s="207" t="s">
        <v>13119</v>
      </c>
      <c r="AL1711" s="208">
        <v>20070.57</v>
      </c>
      <c r="AM1711" s="93"/>
      <c r="AN1711" s="199" t="s">
        <v>32247</v>
      </c>
      <c r="AO1711" s="200">
        <v>9236.7099999999991</v>
      </c>
      <c r="AT1711" s="272" t="s">
        <v>46557</v>
      </c>
      <c r="AU1711" s="273">
        <v>6986.52</v>
      </c>
      <c r="AW1711" s="244" t="s">
        <v>39951</v>
      </c>
      <c r="AX1711" s="245">
        <v>10000</v>
      </c>
      <c r="AZ1711" s="230" t="s">
        <v>11597</v>
      </c>
      <c r="BA1711" s="231">
        <v>7835</v>
      </c>
      <c r="BC1711" s="209" t="s">
        <v>11562</v>
      </c>
      <c r="BD1711" s="210">
        <v>370414.15</v>
      </c>
    </row>
    <row r="1712" spans="5:56" x14ac:dyDescent="0.55000000000000004">
      <c r="E1712" s="282" t="s">
        <v>46446</v>
      </c>
      <c r="F1712" s="282"/>
      <c r="G1712" s="283">
        <v>881.48</v>
      </c>
      <c r="I1712" s="242" t="s">
        <v>39752</v>
      </c>
      <c r="J1712" s="242"/>
      <c r="K1712" s="243">
        <v>1897.62</v>
      </c>
      <c r="M1712" s="224" t="s">
        <v>5396</v>
      </c>
      <c r="N1712" s="224"/>
      <c r="O1712" s="225">
        <v>100256.7</v>
      </c>
      <c r="Q1712" s="203" t="s">
        <v>2017</v>
      </c>
      <c r="R1712" s="203"/>
      <c r="S1712" s="204">
        <v>78610</v>
      </c>
      <c r="Y1712" t="s">
        <v>52210</v>
      </c>
      <c r="Z1712" s="284">
        <v>1182471.28</v>
      </c>
      <c r="AB1712" s="276" t="s">
        <v>17144</v>
      </c>
      <c r="AC1712" s="277">
        <v>75741.47</v>
      </c>
      <c r="AE1712" s="246" t="s">
        <v>62441</v>
      </c>
      <c r="AF1712" s="247">
        <v>64627.98</v>
      </c>
      <c r="AH1712" s="226" t="s">
        <v>36056</v>
      </c>
      <c r="AI1712" s="227">
        <v>12434.32</v>
      </c>
      <c r="AK1712" s="207" t="s">
        <v>13120</v>
      </c>
      <c r="AL1712" s="208">
        <v>10919.44</v>
      </c>
      <c r="AM1712" s="93"/>
      <c r="AN1712" s="199" t="s">
        <v>13702</v>
      </c>
      <c r="AO1712" s="200">
        <v>1038.42</v>
      </c>
      <c r="AT1712" s="272" t="s">
        <v>46558</v>
      </c>
      <c r="AU1712" s="273">
        <v>881.48</v>
      </c>
      <c r="AW1712" s="244" t="s">
        <v>39952</v>
      </c>
      <c r="AX1712" s="245">
        <v>1897.62</v>
      </c>
      <c r="AZ1712" s="230" t="s">
        <v>11598</v>
      </c>
      <c r="BA1712" s="231">
        <v>100256.7</v>
      </c>
      <c r="BC1712" s="209" t="s">
        <v>12231</v>
      </c>
      <c r="BD1712" s="210">
        <v>5290</v>
      </c>
    </row>
    <row r="1713" spans="5:56" x14ac:dyDescent="0.55000000000000004">
      <c r="E1713" s="282" t="s">
        <v>65903</v>
      </c>
      <c r="F1713" s="282"/>
      <c r="G1713" s="283">
        <v>8802</v>
      </c>
      <c r="I1713" s="242" t="s">
        <v>39753</v>
      </c>
      <c r="J1713" s="242"/>
      <c r="K1713" s="243">
        <v>13462.19</v>
      </c>
      <c r="M1713" s="224" t="s">
        <v>5397</v>
      </c>
      <c r="N1713" s="224"/>
      <c r="O1713" s="225">
        <v>891804.18</v>
      </c>
      <c r="Q1713" s="203" t="s">
        <v>2018</v>
      </c>
      <c r="R1713" s="203"/>
      <c r="S1713" s="204">
        <v>430348</v>
      </c>
      <c r="Y1713" t="s">
        <v>62456</v>
      </c>
      <c r="Z1713">
        <v>976.07</v>
      </c>
      <c r="AB1713" s="276" t="s">
        <v>33236</v>
      </c>
      <c r="AC1713" s="277">
        <v>244007.83</v>
      </c>
      <c r="AE1713" s="246" t="s">
        <v>62442</v>
      </c>
      <c r="AF1713" s="247">
        <v>23933.759999999998</v>
      </c>
      <c r="AH1713" s="226" t="s">
        <v>49672</v>
      </c>
      <c r="AI1713" s="227">
        <v>15963.68</v>
      </c>
      <c r="AK1713" s="207" t="s">
        <v>16268</v>
      </c>
      <c r="AL1713" s="208">
        <v>6157.5</v>
      </c>
      <c r="AM1713" s="93"/>
      <c r="AN1713" s="199" t="s">
        <v>13703</v>
      </c>
      <c r="AO1713" s="200">
        <v>2786.86</v>
      </c>
      <c r="AT1713" s="272" t="s">
        <v>46559</v>
      </c>
      <c r="AU1713" s="273">
        <v>8802</v>
      </c>
      <c r="AW1713" s="244" t="s">
        <v>39953</v>
      </c>
      <c r="AX1713" s="245">
        <v>13462.19</v>
      </c>
      <c r="AZ1713" s="230" t="s">
        <v>11599</v>
      </c>
      <c r="BA1713" s="231">
        <v>891804.18</v>
      </c>
      <c r="BC1713" s="209" t="s">
        <v>9869</v>
      </c>
      <c r="BD1713" s="210">
        <v>2185245.9</v>
      </c>
    </row>
    <row r="1714" spans="5:56" x14ac:dyDescent="0.55000000000000004">
      <c r="E1714" s="282" t="s">
        <v>46448</v>
      </c>
      <c r="F1714" s="282"/>
      <c r="G1714" s="283">
        <v>4362.38</v>
      </c>
      <c r="I1714" s="242" t="s">
        <v>39754</v>
      </c>
      <c r="J1714" s="242"/>
      <c r="K1714" s="243">
        <v>10778.64</v>
      </c>
      <c r="M1714" s="224" t="s">
        <v>5398</v>
      </c>
      <c r="N1714" s="224"/>
      <c r="O1714" s="225">
        <v>198870.73</v>
      </c>
      <c r="Q1714" s="203" t="s">
        <v>2019</v>
      </c>
      <c r="R1714" s="203"/>
      <c r="S1714" s="204">
        <v>38913.949999999997</v>
      </c>
      <c r="Y1714" t="s">
        <v>52211</v>
      </c>
      <c r="Z1714" s="284">
        <v>503839.34</v>
      </c>
      <c r="AB1714" s="276" t="s">
        <v>33237</v>
      </c>
      <c r="AC1714" s="277">
        <v>118565.21</v>
      </c>
      <c r="AE1714" s="246" t="s">
        <v>63560</v>
      </c>
      <c r="AF1714" s="247">
        <v>13141.31</v>
      </c>
      <c r="AH1714" s="226" t="s">
        <v>49673</v>
      </c>
      <c r="AI1714" s="227">
        <v>1116.32</v>
      </c>
      <c r="AK1714" s="207" t="s">
        <v>13123</v>
      </c>
      <c r="AL1714" s="208">
        <v>3647.5</v>
      </c>
      <c r="AM1714" s="93"/>
      <c r="AN1714" s="199" t="s">
        <v>22014</v>
      </c>
      <c r="AO1714" s="200">
        <v>2661.8</v>
      </c>
      <c r="AT1714" s="272" t="s">
        <v>46561</v>
      </c>
      <c r="AU1714" s="273">
        <v>4362.38</v>
      </c>
      <c r="AW1714" s="244" t="s">
        <v>39954</v>
      </c>
      <c r="AX1714" s="245">
        <v>10778.64</v>
      </c>
      <c r="AZ1714" s="230" t="s">
        <v>11600</v>
      </c>
      <c r="BA1714" s="231">
        <v>198870.73</v>
      </c>
      <c r="BC1714" s="209" t="s">
        <v>6714</v>
      </c>
      <c r="BD1714" s="210">
        <v>10872.75</v>
      </c>
    </row>
    <row r="1715" spans="5:56" x14ac:dyDescent="0.55000000000000004">
      <c r="E1715" s="282" t="s">
        <v>46454</v>
      </c>
      <c r="F1715" s="282"/>
      <c r="G1715" s="283">
        <v>1796.18</v>
      </c>
      <c r="I1715" s="242" t="s">
        <v>39755</v>
      </c>
      <c r="J1715" s="242"/>
      <c r="K1715" s="243">
        <v>42641.03</v>
      </c>
      <c r="M1715" s="224" t="s">
        <v>5399</v>
      </c>
      <c r="N1715" s="224"/>
      <c r="O1715" s="225">
        <v>27087.3</v>
      </c>
      <c r="Q1715" s="203" t="s">
        <v>2020</v>
      </c>
      <c r="R1715" s="203"/>
      <c r="S1715" s="204">
        <v>75623.72</v>
      </c>
      <c r="Y1715" t="s">
        <v>71397</v>
      </c>
      <c r="Z1715" s="284">
        <v>53800.53</v>
      </c>
      <c r="AB1715" s="276" t="s">
        <v>58202</v>
      </c>
      <c r="AC1715" s="277">
        <v>25331.35</v>
      </c>
      <c r="AE1715" s="246" t="s">
        <v>61811</v>
      </c>
      <c r="AF1715" s="247">
        <v>13747.29</v>
      </c>
      <c r="AH1715" s="226" t="s">
        <v>44460</v>
      </c>
      <c r="AI1715" s="227">
        <v>27012.54</v>
      </c>
      <c r="AK1715" s="207" t="s">
        <v>13127</v>
      </c>
      <c r="AL1715" s="208">
        <v>92287.83</v>
      </c>
      <c r="AM1715" s="93"/>
      <c r="AN1715" s="199" t="s">
        <v>22018</v>
      </c>
      <c r="AO1715" s="200">
        <v>1723.21</v>
      </c>
      <c r="AT1715" s="272" t="s">
        <v>46567</v>
      </c>
      <c r="AU1715" s="273">
        <v>1796.18</v>
      </c>
      <c r="AW1715" s="244" t="s">
        <v>39955</v>
      </c>
      <c r="AX1715" s="245">
        <v>42641.03</v>
      </c>
      <c r="AZ1715" s="230" t="s">
        <v>11601</v>
      </c>
      <c r="BA1715" s="231">
        <v>27087.3</v>
      </c>
      <c r="BC1715" s="209" t="s">
        <v>7120</v>
      </c>
      <c r="BD1715" s="210">
        <v>609</v>
      </c>
    </row>
    <row r="1716" spans="5:56" x14ac:dyDescent="0.55000000000000004">
      <c r="E1716" s="282" t="s">
        <v>46455</v>
      </c>
      <c r="F1716" s="282"/>
      <c r="G1716" s="283">
        <v>97858.22</v>
      </c>
      <c r="I1716" s="242" t="s">
        <v>39757</v>
      </c>
      <c r="J1716" s="242"/>
      <c r="K1716" s="243">
        <v>22362.2</v>
      </c>
      <c r="M1716" s="224" t="s">
        <v>5400</v>
      </c>
      <c r="N1716" s="224"/>
      <c r="O1716" s="225">
        <v>508934.58</v>
      </c>
      <c r="Q1716" s="203" t="s">
        <v>2021</v>
      </c>
      <c r="R1716" s="203"/>
      <c r="S1716" s="204">
        <v>76500</v>
      </c>
      <c r="Y1716" t="s">
        <v>52212</v>
      </c>
      <c r="Z1716" s="284">
        <v>218292.96</v>
      </c>
      <c r="AB1716" s="276" t="s">
        <v>34686</v>
      </c>
      <c r="AC1716" s="277">
        <v>2000</v>
      </c>
      <c r="AE1716" s="246" t="s">
        <v>61812</v>
      </c>
      <c r="AF1716" s="247">
        <v>1051.6300000000001</v>
      </c>
      <c r="AH1716" s="226" t="s">
        <v>44461</v>
      </c>
      <c r="AI1716" s="227">
        <v>2066.46</v>
      </c>
      <c r="AK1716" s="207" t="s">
        <v>16269</v>
      </c>
      <c r="AL1716" s="208">
        <v>19860.8</v>
      </c>
      <c r="AM1716" s="93"/>
      <c r="AN1716" s="199" t="s">
        <v>22019</v>
      </c>
      <c r="AO1716" s="200">
        <v>491.88</v>
      </c>
      <c r="AT1716" s="272" t="s">
        <v>46568</v>
      </c>
      <c r="AU1716" s="273">
        <v>97858.22</v>
      </c>
      <c r="AW1716" s="244" t="s">
        <v>39957</v>
      </c>
      <c r="AX1716" s="245">
        <v>22362.2</v>
      </c>
      <c r="AZ1716" s="230" t="s">
        <v>11602</v>
      </c>
      <c r="BA1716" s="231">
        <v>508934.58</v>
      </c>
      <c r="BC1716" s="209" t="s">
        <v>7383</v>
      </c>
      <c r="BD1716" s="210">
        <v>25638</v>
      </c>
    </row>
    <row r="1717" spans="5:56" x14ac:dyDescent="0.55000000000000004">
      <c r="E1717" s="282" t="s">
        <v>46456</v>
      </c>
      <c r="F1717" s="282"/>
      <c r="G1717" s="283">
        <v>71495.23</v>
      </c>
      <c r="I1717" s="242" t="s">
        <v>39758</v>
      </c>
      <c r="J1717" s="242"/>
      <c r="K1717" s="243">
        <v>18092.07</v>
      </c>
      <c r="M1717" s="224" t="s">
        <v>5401</v>
      </c>
      <c r="N1717" s="224"/>
      <c r="O1717" s="225">
        <v>293919.93</v>
      </c>
      <c r="Q1717" s="203" t="s">
        <v>2022</v>
      </c>
      <c r="R1717" s="203"/>
      <c r="S1717" s="204">
        <v>2252.67</v>
      </c>
      <c r="Y1717" t="s">
        <v>60074</v>
      </c>
      <c r="Z1717" s="284">
        <v>2679570.09</v>
      </c>
      <c r="AB1717" s="276" t="s">
        <v>67171</v>
      </c>
      <c r="AC1717" s="277">
        <v>20000</v>
      </c>
      <c r="AE1717" s="246" t="s">
        <v>61813</v>
      </c>
      <c r="AF1717" s="247">
        <v>2901.85</v>
      </c>
      <c r="AH1717" s="226" t="s">
        <v>44462</v>
      </c>
      <c r="AI1717" s="227">
        <v>6022642.1299999999</v>
      </c>
      <c r="AK1717" s="207" t="s">
        <v>13128</v>
      </c>
      <c r="AL1717" s="208">
        <v>27927</v>
      </c>
      <c r="AM1717" s="93"/>
      <c r="AN1717" s="199" t="s">
        <v>32248</v>
      </c>
      <c r="AO1717" s="200">
        <v>7.96</v>
      </c>
      <c r="AT1717" s="272" t="s">
        <v>46569</v>
      </c>
      <c r="AU1717" s="273">
        <v>71495.23</v>
      </c>
      <c r="AW1717" s="244" t="s">
        <v>39958</v>
      </c>
      <c r="AX1717" s="245">
        <v>18092.07</v>
      </c>
      <c r="AZ1717" s="230" t="s">
        <v>11603</v>
      </c>
      <c r="BA1717" s="231">
        <v>293919.93</v>
      </c>
      <c r="BC1717" s="209" t="s">
        <v>7794</v>
      </c>
      <c r="BD1717" s="210">
        <v>6662</v>
      </c>
    </row>
    <row r="1718" spans="5:56" x14ac:dyDescent="0.55000000000000004">
      <c r="E1718" s="282" t="s">
        <v>46457</v>
      </c>
      <c r="F1718" s="282"/>
      <c r="G1718" s="283">
        <v>13305.81</v>
      </c>
      <c r="I1718" s="242" t="s">
        <v>39759</v>
      </c>
      <c r="J1718" s="242"/>
      <c r="K1718" s="243">
        <v>11685.69</v>
      </c>
      <c r="M1718" s="224" t="s">
        <v>5402</v>
      </c>
      <c r="N1718" s="224"/>
      <c r="O1718" s="225">
        <v>105</v>
      </c>
      <c r="Q1718" s="203" t="s">
        <v>4079</v>
      </c>
      <c r="R1718" s="203"/>
      <c r="S1718" s="204">
        <v>1726</v>
      </c>
      <c r="Y1718" t="s">
        <v>66566</v>
      </c>
      <c r="Z1718" s="284">
        <v>623257.75</v>
      </c>
      <c r="AB1718" s="276" t="s">
        <v>38933</v>
      </c>
      <c r="AC1718" s="277">
        <v>9951.07</v>
      </c>
      <c r="AE1718" s="246" t="s">
        <v>61814</v>
      </c>
      <c r="AF1718" s="247">
        <v>5350</v>
      </c>
      <c r="AH1718" s="226" t="s">
        <v>44463</v>
      </c>
      <c r="AI1718" s="227">
        <v>460731.63</v>
      </c>
      <c r="AK1718" s="207" t="s">
        <v>16270</v>
      </c>
      <c r="AL1718" s="208">
        <v>19598.759999999998</v>
      </c>
      <c r="AM1718" s="93"/>
      <c r="AN1718" s="199" t="s">
        <v>13704</v>
      </c>
      <c r="AO1718" s="200">
        <v>8600</v>
      </c>
      <c r="AT1718" s="272" t="s">
        <v>46570</v>
      </c>
      <c r="AU1718" s="273">
        <v>13305.81</v>
      </c>
      <c r="AW1718" s="244" t="s">
        <v>39959</v>
      </c>
      <c r="AX1718" s="245">
        <v>11685.69</v>
      </c>
      <c r="AZ1718" s="230" t="s">
        <v>11604</v>
      </c>
      <c r="BA1718" s="231">
        <v>105</v>
      </c>
      <c r="BC1718" s="209" t="s">
        <v>8208</v>
      </c>
      <c r="BD1718" s="210">
        <v>5679</v>
      </c>
    </row>
    <row r="1719" spans="5:56" x14ac:dyDescent="0.55000000000000004">
      <c r="E1719" s="282" t="s">
        <v>46458</v>
      </c>
      <c r="F1719" s="282"/>
      <c r="G1719" s="283">
        <v>11594.39</v>
      </c>
      <c r="I1719" s="242" t="s">
        <v>39760</v>
      </c>
      <c r="J1719" s="242"/>
      <c r="K1719" s="243">
        <v>1042.8699999999999</v>
      </c>
      <c r="M1719" s="224" t="s">
        <v>5403</v>
      </c>
      <c r="N1719" s="224"/>
      <c r="O1719" s="225">
        <v>37461.72</v>
      </c>
      <c r="Q1719" s="203" t="s">
        <v>2023</v>
      </c>
      <c r="R1719" s="203"/>
      <c r="S1719" s="204">
        <v>89696.9</v>
      </c>
      <c r="Y1719" t="s">
        <v>60075</v>
      </c>
      <c r="Z1719" s="284">
        <v>182495</v>
      </c>
      <c r="AB1719" s="276" t="s">
        <v>33238</v>
      </c>
      <c r="AC1719" s="277">
        <v>3365.8</v>
      </c>
      <c r="AE1719" s="246" t="s">
        <v>61815</v>
      </c>
      <c r="AF1719" s="247">
        <v>196.51</v>
      </c>
      <c r="AH1719" s="226" t="s">
        <v>16290</v>
      </c>
      <c r="AI1719" s="227">
        <v>8109</v>
      </c>
      <c r="AK1719" s="207" t="s">
        <v>16271</v>
      </c>
      <c r="AL1719" s="208">
        <v>20000</v>
      </c>
      <c r="AM1719" s="93"/>
      <c r="AN1719" s="199" t="s">
        <v>13705</v>
      </c>
      <c r="AO1719" s="200">
        <v>657.83</v>
      </c>
      <c r="AT1719" s="272" t="s">
        <v>46571</v>
      </c>
      <c r="AU1719" s="273">
        <v>11594.39</v>
      </c>
      <c r="AW1719" s="244" t="s">
        <v>39960</v>
      </c>
      <c r="AX1719" s="245">
        <v>1042.8699999999999</v>
      </c>
      <c r="AZ1719" s="230" t="s">
        <v>11605</v>
      </c>
      <c r="BA1719" s="231">
        <v>37461.72</v>
      </c>
      <c r="BC1719" s="209" t="s">
        <v>8975</v>
      </c>
      <c r="BD1719" s="210">
        <v>1770</v>
      </c>
    </row>
    <row r="1720" spans="5:56" x14ac:dyDescent="0.55000000000000004">
      <c r="E1720" s="282" t="s">
        <v>46459</v>
      </c>
      <c r="F1720" s="282"/>
      <c r="G1720" s="283">
        <v>64744.34</v>
      </c>
      <c r="I1720" s="242" t="s">
        <v>39761</v>
      </c>
      <c r="J1720" s="242"/>
      <c r="K1720" s="243">
        <v>5840.91</v>
      </c>
      <c r="M1720" s="224" t="s">
        <v>5419</v>
      </c>
      <c r="N1720" s="224"/>
      <c r="O1720" s="225">
        <v>1345051.32</v>
      </c>
      <c r="Q1720" s="203" t="s">
        <v>2024</v>
      </c>
      <c r="R1720" s="203"/>
      <c r="S1720" s="204">
        <v>7476</v>
      </c>
      <c r="Y1720" t="s">
        <v>58229</v>
      </c>
      <c r="Z1720" s="284">
        <v>954358.67</v>
      </c>
      <c r="AB1720" s="276" t="s">
        <v>17145</v>
      </c>
      <c r="AC1720" s="277">
        <v>396543.63</v>
      </c>
      <c r="AE1720" s="246" t="s">
        <v>64013</v>
      </c>
      <c r="AF1720" s="247">
        <v>16934.150000000001</v>
      </c>
      <c r="AH1720" s="226" t="s">
        <v>13129</v>
      </c>
      <c r="AI1720" s="227">
        <v>359.8</v>
      </c>
      <c r="AK1720" s="207" t="s">
        <v>16272</v>
      </c>
      <c r="AL1720" s="208">
        <v>28130</v>
      </c>
      <c r="AM1720" s="93"/>
      <c r="AN1720" s="199" t="s">
        <v>13706</v>
      </c>
      <c r="AO1720" s="200">
        <v>788</v>
      </c>
      <c r="AT1720" s="272" t="s">
        <v>46572</v>
      </c>
      <c r="AU1720" s="273">
        <v>64744.34</v>
      </c>
      <c r="AW1720" s="244" t="s">
        <v>39961</v>
      </c>
      <c r="AX1720" s="245">
        <v>5840.91</v>
      </c>
      <c r="AZ1720" s="230" t="s">
        <v>11621</v>
      </c>
      <c r="BA1720" s="231">
        <v>1345051.32</v>
      </c>
      <c r="BC1720" s="209" t="s">
        <v>9305</v>
      </c>
      <c r="BD1720" s="210">
        <v>44735</v>
      </c>
    </row>
    <row r="1721" spans="5:56" x14ac:dyDescent="0.55000000000000004">
      <c r="E1721" s="282" t="s">
        <v>46460</v>
      </c>
      <c r="F1721" s="282"/>
      <c r="G1721" s="283">
        <v>64045.03</v>
      </c>
      <c r="I1721" s="242" t="s">
        <v>39762</v>
      </c>
      <c r="J1721" s="242"/>
      <c r="K1721" s="243">
        <v>3835.92</v>
      </c>
      <c r="M1721" s="224" t="s">
        <v>5404</v>
      </c>
      <c r="N1721" s="224"/>
      <c r="O1721" s="225">
        <v>12927.37</v>
      </c>
      <c r="Q1721" s="203" t="s">
        <v>2025</v>
      </c>
      <c r="R1721" s="203"/>
      <c r="S1721" s="204">
        <v>24334.65</v>
      </c>
      <c r="Y1721" t="s">
        <v>71398</v>
      </c>
      <c r="Z1721" s="284">
        <v>5370.42</v>
      </c>
      <c r="AB1721" s="276" t="s">
        <v>36110</v>
      </c>
      <c r="AC1721" s="277">
        <v>837809.69</v>
      </c>
      <c r="AE1721" s="246" t="s">
        <v>61816</v>
      </c>
      <c r="AF1721" s="247">
        <v>77918.59</v>
      </c>
      <c r="AH1721" s="226" t="s">
        <v>51708</v>
      </c>
      <c r="AI1721" s="227">
        <v>6903.6</v>
      </c>
      <c r="AK1721" s="207" t="s">
        <v>16273</v>
      </c>
      <c r="AL1721" s="208">
        <v>28130</v>
      </c>
      <c r="AM1721" s="93"/>
      <c r="AN1721" s="199" t="s">
        <v>13707</v>
      </c>
      <c r="AO1721" s="200">
        <v>2116.17</v>
      </c>
      <c r="AT1721" s="272" t="s">
        <v>46573</v>
      </c>
      <c r="AU1721" s="273">
        <v>64045.03</v>
      </c>
      <c r="AW1721" s="244" t="s">
        <v>39962</v>
      </c>
      <c r="AX1721" s="245">
        <v>3835.92</v>
      </c>
      <c r="AZ1721" s="230" t="s">
        <v>11606</v>
      </c>
      <c r="BA1721" s="231">
        <v>12927.37</v>
      </c>
      <c r="BC1721" s="209" t="s">
        <v>9870</v>
      </c>
      <c r="BD1721" s="210">
        <v>95965.75</v>
      </c>
    </row>
    <row r="1722" spans="5:56" x14ac:dyDescent="0.55000000000000004">
      <c r="E1722" s="282" t="s">
        <v>46461</v>
      </c>
      <c r="F1722" s="282"/>
      <c r="G1722" s="283">
        <v>433982.91</v>
      </c>
      <c r="I1722" s="242" t="s">
        <v>39763</v>
      </c>
      <c r="J1722" s="242"/>
      <c r="K1722" s="243">
        <v>11861.72</v>
      </c>
      <c r="M1722" s="224" t="s">
        <v>5405</v>
      </c>
      <c r="N1722" s="224"/>
      <c r="O1722" s="225">
        <v>120902.89</v>
      </c>
      <c r="Q1722" s="203" t="s">
        <v>2026</v>
      </c>
      <c r="R1722" s="203"/>
      <c r="S1722" s="204">
        <v>35302.120000000003</v>
      </c>
      <c r="Y1722" t="s">
        <v>52214</v>
      </c>
      <c r="Z1722" s="284">
        <v>50559.63</v>
      </c>
      <c r="AB1722" s="276" t="s">
        <v>34687</v>
      </c>
      <c r="AC1722" s="277">
        <v>122753.2</v>
      </c>
      <c r="AE1722" s="246" t="s">
        <v>54867</v>
      </c>
      <c r="AF1722" s="247">
        <v>158112</v>
      </c>
      <c r="AH1722" s="226" t="s">
        <v>33174</v>
      </c>
      <c r="AI1722" s="227">
        <v>232844.4</v>
      </c>
      <c r="AK1722" s="207" t="s">
        <v>16274</v>
      </c>
      <c r="AL1722" s="208">
        <v>41560</v>
      </c>
      <c r="AM1722" s="93"/>
      <c r="AN1722" s="199" t="s">
        <v>32249</v>
      </c>
      <c r="AO1722" s="200">
        <v>2246.85</v>
      </c>
      <c r="AT1722" s="272" t="s">
        <v>46574</v>
      </c>
      <c r="AU1722" s="273">
        <v>433982.91</v>
      </c>
      <c r="AW1722" s="244" t="s">
        <v>39963</v>
      </c>
      <c r="AX1722" s="245">
        <v>11861.72</v>
      </c>
      <c r="AZ1722" s="230" t="s">
        <v>11607</v>
      </c>
      <c r="BA1722" s="231">
        <v>120902.89</v>
      </c>
      <c r="BC1722" s="209" t="s">
        <v>6715</v>
      </c>
      <c r="BD1722" s="210">
        <v>484011</v>
      </c>
    </row>
    <row r="1723" spans="5:56" x14ac:dyDescent="0.55000000000000004">
      <c r="E1723" s="282" t="s">
        <v>46462</v>
      </c>
      <c r="F1723" s="282"/>
      <c r="G1723" s="283">
        <v>61214.48</v>
      </c>
      <c r="I1723" s="242" t="s">
        <v>39764</v>
      </c>
      <c r="J1723" s="242"/>
      <c r="K1723" s="243">
        <v>56053.8</v>
      </c>
      <c r="M1723" s="224" t="s">
        <v>5406</v>
      </c>
      <c r="N1723" s="224"/>
      <c r="O1723" s="225">
        <v>58985.65</v>
      </c>
      <c r="Q1723" s="203" t="s">
        <v>2027</v>
      </c>
      <c r="R1723" s="203"/>
      <c r="S1723" s="204">
        <v>411692.05</v>
      </c>
      <c r="Y1723" t="s">
        <v>59557</v>
      </c>
      <c r="Z1723" s="284">
        <v>1349.08</v>
      </c>
      <c r="AB1723" s="276" t="s">
        <v>33239</v>
      </c>
      <c r="AC1723" s="277">
        <v>1426.9</v>
      </c>
      <c r="AE1723" s="246" t="s">
        <v>55851</v>
      </c>
      <c r="AF1723" s="247">
        <v>110938</v>
      </c>
      <c r="AH1723" s="226" t="s">
        <v>48699</v>
      </c>
      <c r="AI1723" s="227">
        <v>5152.6000000000004</v>
      </c>
      <c r="AK1723" s="207" t="s">
        <v>16275</v>
      </c>
      <c r="AL1723" s="208">
        <v>1473.04</v>
      </c>
      <c r="AM1723" s="93"/>
      <c r="AN1723" s="199" t="s">
        <v>13708</v>
      </c>
      <c r="AO1723" s="200">
        <v>8600</v>
      </c>
      <c r="AT1723" s="272" t="s">
        <v>46575</v>
      </c>
      <c r="AU1723" s="273">
        <v>61214.48</v>
      </c>
      <c r="AW1723" s="244" t="s">
        <v>39964</v>
      </c>
      <c r="AX1723" s="245">
        <v>56053.8</v>
      </c>
      <c r="AZ1723" s="230" t="s">
        <v>11608</v>
      </c>
      <c r="BA1723" s="231">
        <v>58985.65</v>
      </c>
      <c r="BC1723" s="209" t="s">
        <v>6928</v>
      </c>
      <c r="BD1723" s="210">
        <v>70100</v>
      </c>
    </row>
    <row r="1724" spans="5:56" x14ac:dyDescent="0.55000000000000004">
      <c r="E1724" s="282" t="s">
        <v>46463</v>
      </c>
      <c r="F1724" s="282"/>
      <c r="G1724" s="283">
        <v>134159.95000000001</v>
      </c>
      <c r="I1724" s="242" t="s">
        <v>39765</v>
      </c>
      <c r="J1724" s="242"/>
      <c r="K1724" s="243">
        <v>1218.6300000000001</v>
      </c>
      <c r="M1724" s="224" t="s">
        <v>5407</v>
      </c>
      <c r="N1724" s="224"/>
      <c r="O1724" s="225">
        <v>117888.12</v>
      </c>
      <c r="Q1724" s="203" t="s">
        <v>2028</v>
      </c>
      <c r="R1724" s="203"/>
      <c r="S1724" s="204">
        <v>11940</v>
      </c>
      <c r="Y1724" t="s">
        <v>58231</v>
      </c>
      <c r="Z1724" s="284">
        <v>41892.480000000003</v>
      </c>
      <c r="AB1724" s="276" t="s">
        <v>66523</v>
      </c>
      <c r="AC1724" s="277">
        <v>11111.52</v>
      </c>
      <c r="AE1724" s="246" t="s">
        <v>63055</v>
      </c>
      <c r="AF1724" s="247">
        <v>1531.81</v>
      </c>
      <c r="AH1724" s="226" t="s">
        <v>34606</v>
      </c>
      <c r="AI1724" s="227">
        <v>116128</v>
      </c>
      <c r="AK1724" s="207" t="s">
        <v>16276</v>
      </c>
      <c r="AL1724" s="208">
        <v>8826.69</v>
      </c>
      <c r="AM1724" s="93"/>
      <c r="AN1724" s="199" t="s">
        <v>13709</v>
      </c>
      <c r="AO1724" s="200">
        <v>657.83</v>
      </c>
      <c r="AT1724" s="272" t="s">
        <v>46576</v>
      </c>
      <c r="AU1724" s="273">
        <v>134159.95000000001</v>
      </c>
      <c r="AW1724" s="244" t="s">
        <v>39965</v>
      </c>
      <c r="AX1724" s="245">
        <v>1218.6300000000001</v>
      </c>
      <c r="AZ1724" s="230" t="s">
        <v>11609</v>
      </c>
      <c r="BA1724" s="231">
        <v>117888.12</v>
      </c>
      <c r="BC1724" s="209" t="s">
        <v>7121</v>
      </c>
      <c r="BD1724" s="210">
        <v>26043.95</v>
      </c>
    </row>
    <row r="1725" spans="5:56" x14ac:dyDescent="0.55000000000000004">
      <c r="E1725" s="282" t="s">
        <v>46464</v>
      </c>
      <c r="F1725" s="282"/>
      <c r="G1725" s="283">
        <v>15486.41</v>
      </c>
      <c r="I1725" s="242" t="s">
        <v>39766</v>
      </c>
      <c r="J1725" s="242"/>
      <c r="K1725" s="243">
        <v>33793.47</v>
      </c>
      <c r="M1725" s="224" t="s">
        <v>5408</v>
      </c>
      <c r="N1725" s="224"/>
      <c r="O1725" s="225">
        <v>93929.22</v>
      </c>
      <c r="Q1725" s="203" t="s">
        <v>2029</v>
      </c>
      <c r="R1725" s="203"/>
      <c r="S1725" s="204">
        <v>60728</v>
      </c>
      <c r="Y1725" t="s">
        <v>63114</v>
      </c>
      <c r="Z1725" s="284">
        <v>19990</v>
      </c>
      <c r="AB1725" s="276" t="s">
        <v>64074</v>
      </c>
      <c r="AC1725" s="277">
        <v>114.75</v>
      </c>
      <c r="AE1725" s="246" t="s">
        <v>59491</v>
      </c>
      <c r="AF1725" s="247">
        <v>28262.5</v>
      </c>
      <c r="AH1725" s="226" t="s">
        <v>16291</v>
      </c>
      <c r="AI1725" s="227">
        <v>107031.82</v>
      </c>
      <c r="AK1725" s="207" t="s">
        <v>16277</v>
      </c>
      <c r="AL1725" s="208">
        <v>9250.07</v>
      </c>
      <c r="AM1725" s="93"/>
      <c r="AN1725" s="199" t="s">
        <v>13710</v>
      </c>
      <c r="AO1725" s="200">
        <v>788</v>
      </c>
      <c r="AT1725" s="272" t="s">
        <v>46577</v>
      </c>
      <c r="AU1725" s="273">
        <v>15486.41</v>
      </c>
      <c r="AW1725" s="244" t="s">
        <v>39966</v>
      </c>
      <c r="AX1725" s="245">
        <v>33793.47</v>
      </c>
      <c r="AZ1725" s="230" t="s">
        <v>11610</v>
      </c>
      <c r="BA1725" s="231">
        <v>93929.22</v>
      </c>
      <c r="BC1725" s="209" t="s">
        <v>7384</v>
      </c>
      <c r="BD1725" s="210">
        <v>467508</v>
      </c>
    </row>
    <row r="1726" spans="5:56" x14ac:dyDescent="0.55000000000000004">
      <c r="E1726" s="282" t="s">
        <v>46465</v>
      </c>
      <c r="F1726" s="282"/>
      <c r="G1726" s="283">
        <v>37435.93</v>
      </c>
      <c r="I1726" s="242" t="s">
        <v>39767</v>
      </c>
      <c r="J1726" s="242"/>
      <c r="K1726" s="243">
        <v>4000</v>
      </c>
      <c r="M1726" s="224" t="s">
        <v>5409</v>
      </c>
      <c r="N1726" s="224"/>
      <c r="O1726" s="225">
        <v>163461.62</v>
      </c>
      <c r="Q1726" s="203" t="s">
        <v>2030</v>
      </c>
      <c r="R1726" s="203"/>
      <c r="S1726" s="204">
        <v>54006.99</v>
      </c>
      <c r="Y1726" t="s">
        <v>58507</v>
      </c>
      <c r="Z1726" s="284">
        <v>1376.26</v>
      </c>
      <c r="AB1726" s="276" t="s">
        <v>49715</v>
      </c>
      <c r="AC1726" s="277">
        <v>707.88</v>
      </c>
      <c r="AE1726" s="246" t="s">
        <v>64014</v>
      </c>
      <c r="AF1726" s="247">
        <v>4730.8599999999997</v>
      </c>
      <c r="AH1726" s="226" t="s">
        <v>16293</v>
      </c>
      <c r="AI1726" s="227">
        <v>8187.82</v>
      </c>
      <c r="AK1726" s="207" t="s">
        <v>16278</v>
      </c>
      <c r="AL1726" s="208">
        <v>27711.35</v>
      </c>
      <c r="AM1726" s="93"/>
      <c r="AN1726" s="199" t="s">
        <v>13711</v>
      </c>
      <c r="AO1726" s="200">
        <v>2116.17</v>
      </c>
      <c r="AT1726" s="272" t="s">
        <v>46578</v>
      </c>
      <c r="AU1726" s="273">
        <v>37435.93</v>
      </c>
      <c r="AW1726" s="244" t="s">
        <v>39967</v>
      </c>
      <c r="AX1726" s="245">
        <v>4000</v>
      </c>
      <c r="AZ1726" s="230" t="s">
        <v>11611</v>
      </c>
      <c r="BA1726" s="231">
        <v>163461.62</v>
      </c>
      <c r="BC1726" s="209" t="s">
        <v>7795</v>
      </c>
      <c r="BD1726" s="210">
        <v>43382</v>
      </c>
    </row>
    <row r="1727" spans="5:56" x14ac:dyDescent="0.55000000000000004">
      <c r="E1727" s="282" t="s">
        <v>46466</v>
      </c>
      <c r="F1727" s="282"/>
      <c r="G1727" s="283">
        <v>21949.38</v>
      </c>
      <c r="I1727" s="242" t="s">
        <v>39768</v>
      </c>
      <c r="J1727" s="242"/>
      <c r="K1727" s="243">
        <v>1669.12</v>
      </c>
      <c r="M1727" s="224" t="s">
        <v>5410</v>
      </c>
      <c r="N1727" s="224"/>
      <c r="O1727" s="225">
        <v>25103.279999999999</v>
      </c>
      <c r="Q1727" s="203" t="s">
        <v>2031</v>
      </c>
      <c r="R1727" s="203"/>
      <c r="S1727" s="204">
        <v>156</v>
      </c>
      <c r="Y1727" t="s">
        <v>70488</v>
      </c>
      <c r="Z1727" s="284">
        <v>52640</v>
      </c>
      <c r="AB1727" s="276" t="s">
        <v>66524</v>
      </c>
      <c r="AC1727" s="277">
        <v>17862.48</v>
      </c>
      <c r="AE1727" s="246" t="s">
        <v>58951</v>
      </c>
      <c r="AF1727" s="247">
        <v>25144.61</v>
      </c>
      <c r="AH1727" s="226" t="s">
        <v>16294</v>
      </c>
      <c r="AI1727" s="227">
        <v>28293.26</v>
      </c>
      <c r="AK1727" s="207" t="s">
        <v>16279</v>
      </c>
      <c r="AL1727" s="208">
        <v>11711.92</v>
      </c>
      <c r="AM1727" s="93"/>
      <c r="AN1727" s="199" t="s">
        <v>22054</v>
      </c>
      <c r="AO1727" s="200">
        <v>2246.85</v>
      </c>
      <c r="AT1727" s="272" t="s">
        <v>46579</v>
      </c>
      <c r="AU1727" s="273">
        <v>21949.38</v>
      </c>
      <c r="AW1727" s="244" t="s">
        <v>39969</v>
      </c>
      <c r="AX1727" s="245">
        <v>1669.12</v>
      </c>
      <c r="AZ1727" s="230" t="s">
        <v>11612</v>
      </c>
      <c r="BA1727" s="231">
        <v>25103.279999999999</v>
      </c>
      <c r="BC1727" s="209" t="s">
        <v>7965</v>
      </c>
      <c r="BD1727" s="210">
        <v>28182</v>
      </c>
    </row>
    <row r="1728" spans="5:56" x14ac:dyDescent="0.55000000000000004">
      <c r="E1728" s="282" t="s">
        <v>46467</v>
      </c>
      <c r="F1728" s="282"/>
      <c r="G1728" s="283">
        <v>29047.65</v>
      </c>
      <c r="I1728" s="242" t="s">
        <v>39769</v>
      </c>
      <c r="J1728" s="242"/>
      <c r="K1728" s="243">
        <v>4951.3500000000004</v>
      </c>
      <c r="M1728" s="224" t="s">
        <v>5411</v>
      </c>
      <c r="N1728" s="224"/>
      <c r="O1728" s="225">
        <v>585565.55000000005</v>
      </c>
      <c r="Q1728" s="203" t="s">
        <v>2032</v>
      </c>
      <c r="R1728" s="203"/>
      <c r="S1728" s="204">
        <v>330160.33</v>
      </c>
      <c r="Y1728" t="s">
        <v>70489</v>
      </c>
      <c r="Z1728" s="284">
        <v>4026.96</v>
      </c>
      <c r="AB1728" s="276" t="s">
        <v>70415</v>
      </c>
      <c r="AC1728" s="277">
        <v>1350</v>
      </c>
      <c r="AE1728" s="246" t="s">
        <v>58952</v>
      </c>
      <c r="AF1728" s="247">
        <v>1923.5</v>
      </c>
      <c r="AH1728" s="226" t="s">
        <v>33175</v>
      </c>
      <c r="AI1728" s="227">
        <v>793.51</v>
      </c>
      <c r="AK1728" s="207" t="s">
        <v>16280</v>
      </c>
      <c r="AL1728" s="208">
        <v>554844.21</v>
      </c>
      <c r="AM1728" s="93"/>
      <c r="AN1728" s="199" t="s">
        <v>32250</v>
      </c>
      <c r="AO1728" s="200">
        <v>11446.75</v>
      </c>
      <c r="AT1728" s="272" t="s">
        <v>46580</v>
      </c>
      <c r="AU1728" s="273">
        <v>29047.65</v>
      </c>
      <c r="AW1728" s="244" t="s">
        <v>39970</v>
      </c>
      <c r="AX1728" s="245">
        <v>4951.3500000000004</v>
      </c>
      <c r="AZ1728" s="230" t="s">
        <v>11613</v>
      </c>
      <c r="BA1728" s="231">
        <v>585565.55000000005</v>
      </c>
      <c r="BC1728" s="209" t="s">
        <v>8070</v>
      </c>
      <c r="BD1728" s="210">
        <v>119034</v>
      </c>
    </row>
    <row r="1729" spans="5:56" x14ac:dyDescent="0.55000000000000004">
      <c r="E1729" s="282" t="s">
        <v>65905</v>
      </c>
      <c r="F1729" s="282"/>
      <c r="G1729" s="283">
        <v>160420</v>
      </c>
      <c r="I1729" s="242" t="s">
        <v>39770</v>
      </c>
      <c r="J1729" s="242"/>
      <c r="K1729" s="243">
        <v>1056.06</v>
      </c>
      <c r="M1729" s="224" t="s">
        <v>5412</v>
      </c>
      <c r="N1729" s="224"/>
      <c r="O1729" s="225">
        <v>142574.01999999999</v>
      </c>
      <c r="Q1729" s="203" t="s">
        <v>2033</v>
      </c>
      <c r="R1729" s="203"/>
      <c r="S1729" s="204">
        <v>1340729</v>
      </c>
      <c r="Y1729" t="s">
        <v>70490</v>
      </c>
      <c r="Z1729" s="284">
        <v>12654.67</v>
      </c>
      <c r="AB1729" s="276" t="s">
        <v>70416</v>
      </c>
      <c r="AC1729" s="277">
        <v>500</v>
      </c>
      <c r="AE1729" s="246" t="s">
        <v>58953</v>
      </c>
      <c r="AF1729" s="247">
        <v>6160.5</v>
      </c>
      <c r="AH1729" s="226" t="s">
        <v>33176</v>
      </c>
      <c r="AI1729" s="227">
        <v>612.58000000000004</v>
      </c>
      <c r="AK1729" s="207" t="s">
        <v>16281</v>
      </c>
      <c r="AL1729" s="208">
        <v>13642.5</v>
      </c>
      <c r="AM1729" s="93"/>
      <c r="AN1729" s="199" t="s">
        <v>32251</v>
      </c>
      <c r="AO1729" s="200">
        <v>18295.25</v>
      </c>
      <c r="AT1729" s="272" t="s">
        <v>46581</v>
      </c>
      <c r="AU1729" s="273">
        <v>160420</v>
      </c>
      <c r="AW1729" s="244" t="s">
        <v>39971</v>
      </c>
      <c r="AX1729" s="245">
        <v>1056.06</v>
      </c>
      <c r="AZ1729" s="230" t="s">
        <v>11614</v>
      </c>
      <c r="BA1729" s="231">
        <v>142574.01999999999</v>
      </c>
      <c r="BC1729" s="209" t="s">
        <v>8333</v>
      </c>
      <c r="BD1729" s="210">
        <v>148330.98000000001</v>
      </c>
    </row>
    <row r="1730" spans="5:56" x14ac:dyDescent="0.55000000000000004">
      <c r="E1730" s="282" t="s">
        <v>46468</v>
      </c>
      <c r="F1730" s="282"/>
      <c r="G1730" s="283">
        <v>27472.73</v>
      </c>
      <c r="I1730" s="242" t="s">
        <v>39772</v>
      </c>
      <c r="J1730" s="242"/>
      <c r="K1730" s="243">
        <v>8284.7900000000009</v>
      </c>
      <c r="M1730" s="224" t="s">
        <v>5413</v>
      </c>
      <c r="N1730" s="224"/>
      <c r="O1730" s="225">
        <v>145175.56</v>
      </c>
      <c r="Q1730" s="203" t="s">
        <v>2034</v>
      </c>
      <c r="R1730" s="203"/>
      <c r="S1730" s="204">
        <v>10195</v>
      </c>
      <c r="Y1730" t="s">
        <v>70176</v>
      </c>
      <c r="Z1730" s="284">
        <v>244113.8</v>
      </c>
      <c r="AB1730" s="276" t="s">
        <v>70417</v>
      </c>
      <c r="AC1730" s="277">
        <v>4200</v>
      </c>
      <c r="AE1730" s="246" t="s">
        <v>59492</v>
      </c>
      <c r="AF1730" s="247">
        <v>51512.61</v>
      </c>
      <c r="AH1730" s="226" t="s">
        <v>16295</v>
      </c>
      <c r="AI1730" s="227">
        <v>6208.01</v>
      </c>
      <c r="AK1730" s="207" t="s">
        <v>16282</v>
      </c>
      <c r="AL1730" s="208">
        <v>39055</v>
      </c>
      <c r="AM1730" s="93"/>
      <c r="AN1730" s="199" t="s">
        <v>32252</v>
      </c>
      <c r="AO1730" s="200">
        <v>3740</v>
      </c>
      <c r="AT1730" s="272" t="s">
        <v>46582</v>
      </c>
      <c r="AU1730" s="273">
        <v>27472.73</v>
      </c>
      <c r="AW1730" s="244" t="s">
        <v>39973</v>
      </c>
      <c r="AX1730" s="245">
        <v>8284.7900000000009</v>
      </c>
      <c r="AZ1730" s="230" t="s">
        <v>11615</v>
      </c>
      <c r="BA1730" s="231">
        <v>145175.56</v>
      </c>
      <c r="BC1730" s="209" t="s">
        <v>8720</v>
      </c>
      <c r="BD1730" s="210">
        <v>26098.55</v>
      </c>
    </row>
    <row r="1731" spans="5:56" x14ac:dyDescent="0.55000000000000004">
      <c r="E1731" s="282" t="s">
        <v>46469</v>
      </c>
      <c r="F1731" s="282"/>
      <c r="G1731" s="283">
        <v>16956.330000000002</v>
      </c>
      <c r="I1731" s="242" t="s">
        <v>39773</v>
      </c>
      <c r="J1731" s="242"/>
      <c r="K1731" s="243">
        <v>8902.0499999999993</v>
      </c>
      <c r="M1731" s="224" t="s">
        <v>5414</v>
      </c>
      <c r="N1731" s="224"/>
      <c r="O1731" s="225">
        <v>44063.67</v>
      </c>
      <c r="Q1731" s="203" t="s">
        <v>2035</v>
      </c>
      <c r="R1731" s="203"/>
      <c r="S1731" s="204">
        <v>45584.22</v>
      </c>
      <c r="Y1731" t="s">
        <v>71399</v>
      </c>
      <c r="Z1731">
        <v>162.21</v>
      </c>
      <c r="AB1731" s="276" t="s">
        <v>70418</v>
      </c>
      <c r="AC1731" s="277">
        <v>462.82</v>
      </c>
      <c r="AE1731" s="246" t="s">
        <v>60215</v>
      </c>
      <c r="AF1731" s="247">
        <v>263.64</v>
      </c>
      <c r="AH1731" s="226" t="s">
        <v>16296</v>
      </c>
      <c r="AI1731" s="227">
        <v>62047.67</v>
      </c>
      <c r="AK1731" s="207" t="s">
        <v>16283</v>
      </c>
      <c r="AL1731" s="208">
        <v>757762.29</v>
      </c>
      <c r="AM1731" s="93"/>
      <c r="AN1731" s="199" t="s">
        <v>32253</v>
      </c>
      <c r="AO1731" s="200">
        <v>30904</v>
      </c>
      <c r="AT1731" s="272" t="s">
        <v>46583</v>
      </c>
      <c r="AU1731" s="273">
        <v>16956.330000000002</v>
      </c>
      <c r="AW1731" s="244" t="s">
        <v>39974</v>
      </c>
      <c r="AX1731" s="245">
        <v>8902.0499999999993</v>
      </c>
      <c r="AZ1731" s="230" t="s">
        <v>11616</v>
      </c>
      <c r="BA1731" s="231">
        <v>44063.67</v>
      </c>
      <c r="BC1731" s="209" t="s">
        <v>8976</v>
      </c>
      <c r="BD1731" s="210">
        <v>304710.55</v>
      </c>
    </row>
    <row r="1732" spans="5:56" x14ac:dyDescent="0.55000000000000004">
      <c r="E1732" s="282" t="s">
        <v>46470</v>
      </c>
      <c r="F1732" s="282"/>
      <c r="G1732" s="283">
        <v>104941.03</v>
      </c>
      <c r="I1732" s="242" t="s">
        <v>39774</v>
      </c>
      <c r="J1732" s="242"/>
      <c r="K1732" s="243">
        <v>4289.12</v>
      </c>
      <c r="M1732" s="224" t="s">
        <v>5415</v>
      </c>
      <c r="N1732" s="224"/>
      <c r="O1732" s="225">
        <v>15459.73</v>
      </c>
      <c r="Q1732" s="203" t="s">
        <v>2036</v>
      </c>
      <c r="R1732" s="203"/>
      <c r="S1732" s="204">
        <v>96410.41</v>
      </c>
      <c r="Y1732" t="s">
        <v>70491</v>
      </c>
      <c r="Z1732" s="284">
        <v>21889.37</v>
      </c>
      <c r="AB1732" s="276" t="s">
        <v>70419</v>
      </c>
      <c r="AC1732" s="277">
        <v>1513.72</v>
      </c>
      <c r="AE1732" s="246" t="s">
        <v>58954</v>
      </c>
      <c r="AF1732" s="247">
        <v>3439</v>
      </c>
      <c r="AH1732" s="226" t="s">
        <v>16297</v>
      </c>
      <c r="AI1732" s="227">
        <v>4746.71</v>
      </c>
      <c r="AK1732" s="207" t="s">
        <v>16284</v>
      </c>
      <c r="AL1732" s="208">
        <v>91595</v>
      </c>
      <c r="AM1732" s="93"/>
      <c r="AN1732" s="199" t="s">
        <v>22086</v>
      </c>
      <c r="AO1732" s="200">
        <v>11446.75</v>
      </c>
      <c r="AT1732" s="272" t="s">
        <v>46584</v>
      </c>
      <c r="AU1732" s="273">
        <v>104941.03</v>
      </c>
      <c r="AW1732" s="244" t="s">
        <v>39975</v>
      </c>
      <c r="AX1732" s="245">
        <v>4289.12</v>
      </c>
      <c r="AZ1732" s="230" t="s">
        <v>11617</v>
      </c>
      <c r="BA1732" s="231">
        <v>15459.73</v>
      </c>
      <c r="BC1732" s="209" t="s">
        <v>9306</v>
      </c>
      <c r="BD1732" s="210">
        <v>2098049.7200000002</v>
      </c>
    </row>
    <row r="1733" spans="5:56" x14ac:dyDescent="0.55000000000000004">
      <c r="E1733" s="282" t="s">
        <v>46471</v>
      </c>
      <c r="F1733" s="282"/>
      <c r="G1733" s="283">
        <v>107132.38</v>
      </c>
      <c r="I1733" s="242" t="s">
        <v>39775</v>
      </c>
      <c r="J1733" s="242"/>
      <c r="K1733" s="243">
        <v>1331.76</v>
      </c>
      <c r="M1733" s="224" t="s">
        <v>5416</v>
      </c>
      <c r="N1733" s="224"/>
      <c r="O1733" s="225">
        <v>169308.79999999999</v>
      </c>
      <c r="Q1733" s="203" t="s">
        <v>2037</v>
      </c>
      <c r="R1733" s="203"/>
      <c r="S1733" s="204">
        <v>277844.01</v>
      </c>
      <c r="Y1733" t="s">
        <v>66567</v>
      </c>
      <c r="Z1733" s="284">
        <v>360141.34</v>
      </c>
      <c r="AB1733" s="276" t="s">
        <v>66525</v>
      </c>
      <c r="AC1733" s="277">
        <v>3000</v>
      </c>
      <c r="AE1733" s="246" t="s">
        <v>64015</v>
      </c>
      <c r="AF1733" s="247">
        <v>14804.62</v>
      </c>
      <c r="AH1733" s="226" t="s">
        <v>16298</v>
      </c>
      <c r="AI1733" s="227">
        <v>13453.3</v>
      </c>
      <c r="AK1733" s="207" t="s">
        <v>16285</v>
      </c>
      <c r="AL1733" s="208">
        <v>2184031.3199999998</v>
      </c>
      <c r="AM1733" s="93"/>
      <c r="AN1733" s="199" t="s">
        <v>32254</v>
      </c>
      <c r="AO1733" s="200">
        <v>18295.25</v>
      </c>
      <c r="AT1733" s="272" t="s">
        <v>46585</v>
      </c>
      <c r="AU1733" s="273">
        <v>107132.38</v>
      </c>
      <c r="AW1733" s="244" t="s">
        <v>39976</v>
      </c>
      <c r="AX1733" s="245">
        <v>1331.76</v>
      </c>
      <c r="AZ1733" s="230" t="s">
        <v>11618</v>
      </c>
      <c r="BA1733" s="231">
        <v>169308.79999999999</v>
      </c>
      <c r="BC1733" s="209" t="s">
        <v>9525</v>
      </c>
      <c r="BD1733" s="210">
        <v>93649.8</v>
      </c>
    </row>
    <row r="1734" spans="5:56" x14ac:dyDescent="0.55000000000000004">
      <c r="E1734" s="282" t="s">
        <v>46472</v>
      </c>
      <c r="F1734" s="282"/>
      <c r="G1734" s="283">
        <v>50006.22</v>
      </c>
      <c r="I1734" s="242" t="s">
        <v>39776</v>
      </c>
      <c r="J1734" s="242"/>
      <c r="K1734" s="243">
        <v>16977.490000000002</v>
      </c>
      <c r="M1734" s="224" t="s">
        <v>5420</v>
      </c>
      <c r="N1734" s="224"/>
      <c r="O1734" s="225">
        <v>3607861.12</v>
      </c>
      <c r="Q1734" s="203" t="s">
        <v>2038</v>
      </c>
      <c r="R1734" s="203"/>
      <c r="S1734" s="204">
        <v>33296.959999999999</v>
      </c>
      <c r="Y1734" t="s">
        <v>71400</v>
      </c>
      <c r="Z1734" s="284">
        <v>1100</v>
      </c>
      <c r="AB1734" s="276" t="s">
        <v>67172</v>
      </c>
      <c r="AC1734" s="277">
        <v>1709.2</v>
      </c>
      <c r="AE1734" s="246" t="s">
        <v>60216</v>
      </c>
      <c r="AF1734" s="247">
        <v>24388.5</v>
      </c>
      <c r="AH1734" s="226" t="s">
        <v>16299</v>
      </c>
      <c r="AI1734" s="227">
        <v>87325.7</v>
      </c>
      <c r="AK1734" s="207" t="s">
        <v>16286</v>
      </c>
      <c r="AL1734" s="208">
        <v>6710</v>
      </c>
      <c r="AM1734" s="93"/>
      <c r="AN1734" s="199" t="s">
        <v>22087</v>
      </c>
      <c r="AO1734" s="200">
        <v>3740</v>
      </c>
      <c r="AT1734" s="272" t="s">
        <v>46586</v>
      </c>
      <c r="AU1734" s="273">
        <v>50006.22</v>
      </c>
      <c r="AW1734" s="244" t="s">
        <v>39977</v>
      </c>
      <c r="AX1734" s="245">
        <v>16977.490000000002</v>
      </c>
      <c r="AZ1734" s="230" t="s">
        <v>11622</v>
      </c>
      <c r="BA1734" s="231">
        <v>3607861.12</v>
      </c>
      <c r="BC1734" s="209" t="s">
        <v>9608</v>
      </c>
      <c r="BD1734" s="210">
        <v>10835.95</v>
      </c>
    </row>
    <row r="1735" spans="5:56" x14ac:dyDescent="0.55000000000000004">
      <c r="E1735" s="282" t="s">
        <v>46474</v>
      </c>
      <c r="F1735" s="282"/>
      <c r="G1735" s="283">
        <v>102101</v>
      </c>
      <c r="I1735" s="242" t="s">
        <v>39777</v>
      </c>
      <c r="J1735" s="242"/>
      <c r="K1735" s="243">
        <v>17899.43</v>
      </c>
      <c r="M1735" s="224" t="s">
        <v>5421</v>
      </c>
      <c r="N1735" s="224"/>
      <c r="O1735" s="225">
        <v>38378.61</v>
      </c>
      <c r="Q1735" s="203" t="s">
        <v>2039</v>
      </c>
      <c r="R1735" s="203"/>
      <c r="S1735" s="204">
        <v>47105.46</v>
      </c>
      <c r="Y1735" t="s">
        <v>70177</v>
      </c>
      <c r="Z1735" s="284">
        <v>6909.02</v>
      </c>
      <c r="AB1735" s="276" t="s">
        <v>70420</v>
      </c>
      <c r="AC1735" s="277">
        <v>10349.09</v>
      </c>
      <c r="AE1735" s="246" t="s">
        <v>60217</v>
      </c>
      <c r="AF1735" s="247">
        <v>1865.75</v>
      </c>
      <c r="AH1735" s="226" t="s">
        <v>16301</v>
      </c>
      <c r="AI1735" s="227">
        <v>4281.6899999999996</v>
      </c>
      <c r="AK1735" s="207" t="s">
        <v>16287</v>
      </c>
      <c r="AL1735" s="208">
        <v>218652.81</v>
      </c>
      <c r="AM1735" s="93"/>
      <c r="AN1735" s="199" t="s">
        <v>22089</v>
      </c>
      <c r="AO1735" s="200">
        <v>30904</v>
      </c>
      <c r="AT1735" s="272" t="s">
        <v>46588</v>
      </c>
      <c r="AU1735" s="273">
        <v>102101</v>
      </c>
      <c r="AW1735" s="244" t="s">
        <v>39978</v>
      </c>
      <c r="AX1735" s="245">
        <v>17899.43</v>
      </c>
      <c r="AZ1735" s="230" t="s">
        <v>11623</v>
      </c>
      <c r="BA1735" s="231">
        <v>38378.61</v>
      </c>
      <c r="BC1735" s="209" t="s">
        <v>9629</v>
      </c>
      <c r="BD1735" s="210">
        <v>67004.58</v>
      </c>
    </row>
    <row r="1736" spans="5:56" x14ac:dyDescent="0.55000000000000004">
      <c r="E1736" s="282" t="s">
        <v>46476</v>
      </c>
      <c r="F1736" s="282"/>
      <c r="G1736" s="283">
        <v>261776.2</v>
      </c>
      <c r="I1736" s="242" t="s">
        <v>39778</v>
      </c>
      <c r="J1736" s="242"/>
      <c r="K1736" s="243">
        <v>11514.9</v>
      </c>
      <c r="M1736" s="224" t="s">
        <v>5417</v>
      </c>
      <c r="N1736" s="224"/>
      <c r="O1736" s="225">
        <v>57503.89</v>
      </c>
      <c r="Q1736" s="203" t="s">
        <v>2040</v>
      </c>
      <c r="R1736" s="203"/>
      <c r="S1736" s="204">
        <v>1463</v>
      </c>
      <c r="Y1736" t="s">
        <v>63117</v>
      </c>
      <c r="Z1736" s="284">
        <v>4307.8900000000003</v>
      </c>
      <c r="AB1736" s="276" t="s">
        <v>66526</v>
      </c>
      <c r="AC1736" s="277">
        <v>50248.13</v>
      </c>
      <c r="AE1736" s="246" t="s">
        <v>60218</v>
      </c>
      <c r="AF1736" s="247">
        <v>5975.16</v>
      </c>
      <c r="AH1736" s="226" t="s">
        <v>33177</v>
      </c>
      <c r="AI1736" s="227">
        <v>5243.72</v>
      </c>
      <c r="AK1736" s="207" t="s">
        <v>16288</v>
      </c>
      <c r="AL1736" s="208">
        <v>177593.75</v>
      </c>
      <c r="AM1736" s="93"/>
      <c r="AN1736" s="199" t="s">
        <v>13712</v>
      </c>
      <c r="AO1736" s="200">
        <v>86298.3</v>
      </c>
      <c r="AT1736" s="272" t="s">
        <v>46590</v>
      </c>
      <c r="AU1736" s="273">
        <v>261776.2</v>
      </c>
      <c r="AW1736" s="244" t="s">
        <v>39979</v>
      </c>
      <c r="AX1736" s="245">
        <v>11514.9</v>
      </c>
      <c r="AZ1736" s="230" t="s">
        <v>11619</v>
      </c>
      <c r="BA1736" s="231">
        <v>57503.89</v>
      </c>
      <c r="BC1736" s="209" t="s">
        <v>9659</v>
      </c>
      <c r="BD1736" s="210">
        <v>57685.17</v>
      </c>
    </row>
    <row r="1737" spans="5:56" x14ac:dyDescent="0.55000000000000004">
      <c r="E1737" s="282" t="s">
        <v>46477</v>
      </c>
      <c r="F1737" s="282"/>
      <c r="G1737" s="283">
        <v>112800</v>
      </c>
      <c r="I1737" s="242" t="s">
        <v>39779</v>
      </c>
      <c r="J1737" s="242"/>
      <c r="K1737" s="243">
        <v>2712.76</v>
      </c>
      <c r="M1737" s="224" t="s">
        <v>5418</v>
      </c>
      <c r="N1737" s="224"/>
      <c r="O1737" s="225">
        <v>256367.68</v>
      </c>
      <c r="Q1737" s="203" t="s">
        <v>2041</v>
      </c>
      <c r="R1737" s="203"/>
      <c r="S1737" s="204">
        <v>6456</v>
      </c>
      <c r="Y1737" t="s">
        <v>61092</v>
      </c>
      <c r="Z1737" s="284">
        <v>27685.7</v>
      </c>
      <c r="AB1737" s="276" t="s">
        <v>66527</v>
      </c>
      <c r="AC1737" s="277">
        <v>856.04</v>
      </c>
      <c r="AE1737" s="246" t="s">
        <v>33183</v>
      </c>
      <c r="AF1737" s="247">
        <v>1788.47</v>
      </c>
      <c r="AH1737" s="226" t="s">
        <v>48700</v>
      </c>
      <c r="AI1737" s="227">
        <v>11008.35</v>
      </c>
      <c r="AK1737" s="207" t="s">
        <v>16289</v>
      </c>
      <c r="AL1737" s="208">
        <v>514910.62</v>
      </c>
      <c r="AM1737" s="93"/>
      <c r="AN1737" s="199" t="s">
        <v>13713</v>
      </c>
      <c r="AO1737" s="200">
        <v>9087.25</v>
      </c>
      <c r="AT1737" s="272" t="s">
        <v>46591</v>
      </c>
      <c r="AU1737" s="273">
        <v>112800</v>
      </c>
      <c r="AW1737" s="244" t="s">
        <v>39980</v>
      </c>
      <c r="AX1737" s="245">
        <v>2712.76</v>
      </c>
      <c r="AZ1737" s="230" t="s">
        <v>11620</v>
      </c>
      <c r="BA1737" s="231">
        <v>256367.68</v>
      </c>
      <c r="BC1737" s="209" t="s">
        <v>11305</v>
      </c>
      <c r="BD1737" s="210">
        <v>428.07</v>
      </c>
    </row>
    <row r="1738" spans="5:56" x14ac:dyDescent="0.55000000000000004">
      <c r="E1738" s="282" t="s">
        <v>46478</v>
      </c>
      <c r="F1738" s="282"/>
      <c r="G1738" s="283">
        <v>39842.550000000003</v>
      </c>
      <c r="I1738" s="242" t="s">
        <v>39780</v>
      </c>
      <c r="J1738" s="242"/>
      <c r="K1738" s="243">
        <v>45708.24</v>
      </c>
      <c r="M1738" s="224" t="s">
        <v>5422</v>
      </c>
      <c r="N1738" s="224"/>
      <c r="O1738" s="225">
        <v>2717334.26</v>
      </c>
      <c r="Q1738" s="203" t="s">
        <v>2042</v>
      </c>
      <c r="R1738" s="203"/>
      <c r="S1738" s="204">
        <v>142962.96</v>
      </c>
      <c r="Y1738" t="s">
        <v>69715</v>
      </c>
      <c r="Z1738">
        <v>49.99</v>
      </c>
      <c r="AB1738" s="276" t="s">
        <v>60255</v>
      </c>
      <c r="AC1738" s="277">
        <v>132.52000000000001</v>
      </c>
      <c r="AE1738" s="246" t="s">
        <v>54868</v>
      </c>
      <c r="AF1738" s="247">
        <v>3264.51</v>
      </c>
      <c r="AH1738" s="226" t="s">
        <v>16302</v>
      </c>
      <c r="AI1738" s="227">
        <v>53660</v>
      </c>
      <c r="AK1738" s="207" t="s">
        <v>16290</v>
      </c>
      <c r="AL1738" s="208">
        <v>252387.07</v>
      </c>
      <c r="AM1738" s="93"/>
      <c r="AN1738" s="199" t="s">
        <v>13714</v>
      </c>
      <c r="AO1738" s="200">
        <v>9835.9599999999991</v>
      </c>
      <c r="AT1738" s="272" t="s">
        <v>46592</v>
      </c>
      <c r="AU1738" s="273">
        <v>39842.550000000003</v>
      </c>
      <c r="AW1738" s="244" t="s">
        <v>39981</v>
      </c>
      <c r="AX1738" s="245">
        <v>45708.24</v>
      </c>
      <c r="AZ1738" s="230" t="s">
        <v>11624</v>
      </c>
      <c r="BA1738" s="231">
        <v>2717334.26</v>
      </c>
      <c r="BC1738" s="209" t="s">
        <v>11564</v>
      </c>
      <c r="BD1738" s="210">
        <v>389438.02</v>
      </c>
    </row>
    <row r="1739" spans="5:56" x14ac:dyDescent="0.55000000000000004">
      <c r="E1739" s="282" t="s">
        <v>46479</v>
      </c>
      <c r="F1739" s="282"/>
      <c r="G1739" s="283">
        <v>72166.17</v>
      </c>
      <c r="I1739" s="242" t="s">
        <v>39781</v>
      </c>
      <c r="J1739" s="242"/>
      <c r="K1739" s="243">
        <v>7739.32</v>
      </c>
      <c r="M1739" s="224" t="s">
        <v>5423</v>
      </c>
      <c r="N1739" s="224"/>
      <c r="O1739" s="225">
        <v>56202.25</v>
      </c>
      <c r="Q1739" s="203" t="s">
        <v>2043</v>
      </c>
      <c r="R1739" s="203"/>
      <c r="S1739" s="204">
        <v>43910.32</v>
      </c>
      <c r="Y1739" t="s">
        <v>66568</v>
      </c>
      <c r="Z1739">
        <v>897.81</v>
      </c>
      <c r="AB1739" s="276" t="s">
        <v>60256</v>
      </c>
      <c r="AC1739" s="277">
        <v>12931.5</v>
      </c>
      <c r="AE1739" s="246" t="s">
        <v>16401</v>
      </c>
      <c r="AF1739" s="247">
        <v>386.55</v>
      </c>
      <c r="AH1739" s="226" t="s">
        <v>16304</v>
      </c>
      <c r="AI1739" s="227">
        <v>4097.34</v>
      </c>
      <c r="AK1739" s="207" t="s">
        <v>13129</v>
      </c>
      <c r="AL1739" s="208">
        <v>117705.2</v>
      </c>
      <c r="AM1739" s="93"/>
      <c r="AN1739" s="199" t="s">
        <v>13715</v>
      </c>
      <c r="AO1739" s="200">
        <v>11847.04</v>
      </c>
      <c r="AT1739" s="272" t="s">
        <v>46593</v>
      </c>
      <c r="AU1739" s="273">
        <v>72166.17</v>
      </c>
      <c r="AW1739" s="244" t="s">
        <v>39982</v>
      </c>
      <c r="AX1739" s="245">
        <v>7739.32</v>
      </c>
      <c r="AZ1739" s="230" t="s">
        <v>11625</v>
      </c>
      <c r="BA1739" s="231">
        <v>56202.25</v>
      </c>
      <c r="BC1739" s="209" t="s">
        <v>12232</v>
      </c>
      <c r="BD1739" s="210">
        <v>22789.25</v>
      </c>
    </row>
    <row r="1740" spans="5:56" x14ac:dyDescent="0.55000000000000004">
      <c r="E1740" s="282" t="s">
        <v>56941</v>
      </c>
      <c r="F1740" s="282"/>
      <c r="G1740" s="283">
        <v>42.43</v>
      </c>
      <c r="I1740" s="242" t="s">
        <v>39782</v>
      </c>
      <c r="J1740" s="242"/>
      <c r="K1740" s="243">
        <v>36861.599999999999</v>
      </c>
      <c r="M1740" s="224" t="s">
        <v>5424</v>
      </c>
      <c r="N1740" s="224"/>
      <c r="O1740" s="225">
        <v>7669045.3499999996</v>
      </c>
      <c r="Q1740" s="203" t="s">
        <v>2044</v>
      </c>
      <c r="R1740" s="203"/>
      <c r="S1740" s="204">
        <v>357396</v>
      </c>
      <c r="Y1740" t="s">
        <v>62955</v>
      </c>
      <c r="Z1740" s="284">
        <v>6985.58</v>
      </c>
      <c r="AB1740" s="276" t="s">
        <v>60257</v>
      </c>
      <c r="AC1740" s="277">
        <v>999.43</v>
      </c>
      <c r="AE1740" s="246" t="s">
        <v>16402</v>
      </c>
      <c r="AF1740" s="247">
        <v>437.42</v>
      </c>
      <c r="AH1740" s="226" t="s">
        <v>16305</v>
      </c>
      <c r="AI1740" s="227">
        <v>11703.06</v>
      </c>
      <c r="AK1740" s="207" t="s">
        <v>16291</v>
      </c>
      <c r="AL1740" s="208">
        <v>10591.1</v>
      </c>
      <c r="AM1740" s="93"/>
      <c r="AN1740" s="199" t="s">
        <v>13716</v>
      </c>
      <c r="AO1740" s="200">
        <v>3438.85</v>
      </c>
      <c r="AT1740" s="272" t="s">
        <v>57057</v>
      </c>
      <c r="AU1740" s="273">
        <v>42.43</v>
      </c>
      <c r="AW1740" s="244" t="s">
        <v>39983</v>
      </c>
      <c r="AX1740" s="245">
        <v>36861.599999999999</v>
      </c>
      <c r="AZ1740" s="230" t="s">
        <v>11626</v>
      </c>
      <c r="BA1740" s="231">
        <v>7669045.3499999996</v>
      </c>
      <c r="BC1740" s="209" t="s">
        <v>9871</v>
      </c>
      <c r="BD1740" s="210">
        <v>4457281.59</v>
      </c>
    </row>
    <row r="1741" spans="5:56" x14ac:dyDescent="0.55000000000000004">
      <c r="E1741" s="282" t="s">
        <v>56947</v>
      </c>
      <c r="F1741" s="282"/>
      <c r="G1741" s="283">
        <v>2000</v>
      </c>
      <c r="I1741" s="242" t="s">
        <v>39783</v>
      </c>
      <c r="J1741" s="242"/>
      <c r="K1741" s="243">
        <v>1143.01</v>
      </c>
      <c r="M1741" s="224" t="s">
        <v>5425</v>
      </c>
      <c r="N1741" s="224"/>
      <c r="O1741" s="225">
        <v>523116.78</v>
      </c>
      <c r="Q1741" s="203" t="s">
        <v>2045</v>
      </c>
      <c r="R1741" s="203"/>
      <c r="S1741" s="204">
        <v>16064.59</v>
      </c>
      <c r="Y1741" t="s">
        <v>67416</v>
      </c>
      <c r="Z1741" s="284">
        <v>5974.48</v>
      </c>
      <c r="AB1741" s="276" t="s">
        <v>60258</v>
      </c>
      <c r="AC1741" s="277">
        <v>2968.35</v>
      </c>
      <c r="AE1741" s="246" t="s">
        <v>16406</v>
      </c>
      <c r="AF1741" s="247">
        <v>1657.3</v>
      </c>
      <c r="AH1741" s="226" t="s">
        <v>16306</v>
      </c>
      <c r="AI1741" s="227">
        <v>5219.6000000000004</v>
      </c>
      <c r="AK1741" s="207" t="s">
        <v>16292</v>
      </c>
      <c r="AL1741" s="208">
        <v>626.02</v>
      </c>
      <c r="AM1741" s="93"/>
      <c r="AN1741" s="199" t="s">
        <v>13717</v>
      </c>
      <c r="AO1741" s="200">
        <v>23242.6</v>
      </c>
      <c r="AT1741" s="272" t="s">
        <v>57063</v>
      </c>
      <c r="AU1741" s="273">
        <v>2000</v>
      </c>
      <c r="AW1741" s="244" t="s">
        <v>39984</v>
      </c>
      <c r="AX1741" s="245">
        <v>1143.01</v>
      </c>
      <c r="AZ1741" s="230" t="s">
        <v>11627</v>
      </c>
      <c r="BA1741" s="231">
        <v>523116.78</v>
      </c>
      <c r="BC1741" s="209" t="s">
        <v>6716</v>
      </c>
      <c r="BD1741" s="210">
        <v>18838</v>
      </c>
    </row>
    <row r="1742" spans="5:56" x14ac:dyDescent="0.55000000000000004">
      <c r="E1742" s="282" t="s">
        <v>46480</v>
      </c>
      <c r="F1742" s="282"/>
      <c r="G1742" s="283">
        <v>-5268.96</v>
      </c>
      <c r="I1742" s="242" t="s">
        <v>39784</v>
      </c>
      <c r="J1742" s="242"/>
      <c r="K1742" s="243">
        <v>74717.84</v>
      </c>
      <c r="M1742" s="224" t="s">
        <v>5426</v>
      </c>
      <c r="N1742" s="224"/>
      <c r="O1742" s="225">
        <v>18941508.050000001</v>
      </c>
      <c r="Q1742" s="203" t="s">
        <v>2046</v>
      </c>
      <c r="R1742" s="203"/>
      <c r="S1742" s="204">
        <v>23661</v>
      </c>
      <c r="Y1742" t="s">
        <v>63660</v>
      </c>
      <c r="Z1742">
        <v>457.05</v>
      </c>
      <c r="AB1742" s="276" t="s">
        <v>64076</v>
      </c>
      <c r="AC1742" s="277">
        <v>7263.06</v>
      </c>
      <c r="AE1742" s="246" t="s">
        <v>16409</v>
      </c>
      <c r="AF1742" s="247">
        <v>1444.23</v>
      </c>
      <c r="AH1742" s="226" t="s">
        <v>16307</v>
      </c>
      <c r="AI1742" s="227">
        <v>3313.55</v>
      </c>
      <c r="AK1742" s="207" t="s">
        <v>16293</v>
      </c>
      <c r="AL1742" s="208">
        <v>858.15</v>
      </c>
      <c r="AM1742" s="93"/>
      <c r="AN1742" s="199" t="s">
        <v>13718</v>
      </c>
      <c r="AO1742" s="200">
        <v>6206</v>
      </c>
      <c r="AT1742" s="272" t="s">
        <v>46594</v>
      </c>
      <c r="AU1742" s="273">
        <v>-5268.96</v>
      </c>
      <c r="AW1742" s="244" t="s">
        <v>39985</v>
      </c>
      <c r="AX1742" s="245">
        <v>74717.84</v>
      </c>
      <c r="AZ1742" s="230" t="s">
        <v>11628</v>
      </c>
      <c r="BA1742" s="231">
        <v>18941508.050000001</v>
      </c>
      <c r="BC1742" s="209" t="s">
        <v>6929</v>
      </c>
      <c r="BD1742" s="210">
        <v>1283</v>
      </c>
    </row>
    <row r="1743" spans="5:56" x14ac:dyDescent="0.55000000000000004">
      <c r="E1743" s="282" t="s">
        <v>46482</v>
      </c>
      <c r="F1743" s="282"/>
      <c r="G1743" s="283">
        <v>69043.55</v>
      </c>
      <c r="I1743" s="242" t="s">
        <v>39785</v>
      </c>
      <c r="J1743" s="242"/>
      <c r="K1743" s="243">
        <v>342.52</v>
      </c>
      <c r="M1743" s="224" t="s">
        <v>5427</v>
      </c>
      <c r="N1743" s="224"/>
      <c r="O1743" s="225">
        <v>80231.490000000005</v>
      </c>
      <c r="Q1743" s="203" t="s">
        <v>2047</v>
      </c>
      <c r="R1743" s="203"/>
      <c r="S1743" s="204">
        <v>1636</v>
      </c>
      <c r="Y1743" t="s">
        <v>67417</v>
      </c>
      <c r="Z1743" s="284">
        <v>1436.26</v>
      </c>
      <c r="AB1743" s="276" t="s">
        <v>70421</v>
      </c>
      <c r="AC1743" s="277">
        <v>27771.5</v>
      </c>
      <c r="AE1743" s="246" t="s">
        <v>49676</v>
      </c>
      <c r="AF1743" s="247">
        <v>-68.27</v>
      </c>
      <c r="AH1743" s="226" t="s">
        <v>16308</v>
      </c>
      <c r="AI1743" s="227">
        <v>25237.95</v>
      </c>
      <c r="AK1743" s="207" t="s">
        <v>16294</v>
      </c>
      <c r="AL1743" s="208">
        <v>2403.9499999999998</v>
      </c>
      <c r="AM1743" s="93"/>
      <c r="AN1743" s="199" t="s">
        <v>32255</v>
      </c>
      <c r="AO1743" s="200">
        <v>25647.97</v>
      </c>
      <c r="AT1743" s="272" t="s">
        <v>46596</v>
      </c>
      <c r="AU1743" s="273">
        <v>69043.55</v>
      </c>
      <c r="AW1743" s="244" t="s">
        <v>39986</v>
      </c>
      <c r="AX1743" s="245">
        <v>342.52</v>
      </c>
      <c r="AZ1743" s="230" t="s">
        <v>11629</v>
      </c>
      <c r="BA1743" s="231">
        <v>80231.490000000005</v>
      </c>
      <c r="BC1743" s="209" t="s">
        <v>7122</v>
      </c>
      <c r="BD1743" s="210">
        <v>386</v>
      </c>
    </row>
    <row r="1744" spans="5:56" x14ac:dyDescent="0.55000000000000004">
      <c r="E1744" s="282" t="s">
        <v>65906</v>
      </c>
      <c r="F1744" s="282"/>
      <c r="G1744" s="283">
        <v>81250</v>
      </c>
      <c r="I1744" s="242" t="s">
        <v>39786</v>
      </c>
      <c r="J1744" s="242"/>
      <c r="K1744" s="243">
        <v>51971.72</v>
      </c>
      <c r="M1744" s="224" t="s">
        <v>5428</v>
      </c>
      <c r="N1744" s="224"/>
      <c r="O1744" s="225">
        <v>90203.78</v>
      </c>
      <c r="Q1744" s="203" t="s">
        <v>2048</v>
      </c>
      <c r="R1744" s="203"/>
      <c r="S1744" s="204">
        <v>9291.5</v>
      </c>
      <c r="Y1744" t="s">
        <v>58508</v>
      </c>
      <c r="Z1744" s="284">
        <v>3541.37</v>
      </c>
      <c r="AB1744" s="276" t="s">
        <v>58204</v>
      </c>
      <c r="AC1744" s="277">
        <v>9226</v>
      </c>
      <c r="AE1744" s="246" t="s">
        <v>51714</v>
      </c>
      <c r="AF1744" s="247">
        <v>8501</v>
      </c>
      <c r="AH1744" s="226" t="s">
        <v>16310</v>
      </c>
      <c r="AI1744" s="227">
        <v>1916.55</v>
      </c>
      <c r="AK1744" s="207" t="s">
        <v>16295</v>
      </c>
      <c r="AL1744" s="208">
        <v>509.52</v>
      </c>
      <c r="AM1744" s="93"/>
      <c r="AN1744" s="199" t="s">
        <v>32256</v>
      </c>
      <c r="AO1744" s="200">
        <v>272.7</v>
      </c>
      <c r="AT1744" s="272" t="s">
        <v>46597</v>
      </c>
      <c r="AU1744" s="273">
        <v>81250</v>
      </c>
      <c r="AW1744" s="244" t="s">
        <v>39987</v>
      </c>
      <c r="AX1744" s="245">
        <v>51971.72</v>
      </c>
      <c r="AZ1744" s="230" t="s">
        <v>11630</v>
      </c>
      <c r="BA1744" s="231">
        <v>90203.78</v>
      </c>
      <c r="BC1744" s="209" t="s">
        <v>7385</v>
      </c>
      <c r="BD1744" s="210">
        <v>3849</v>
      </c>
    </row>
    <row r="1745" spans="5:56" x14ac:dyDescent="0.55000000000000004">
      <c r="E1745" s="282" t="s">
        <v>46486</v>
      </c>
      <c r="F1745" s="282"/>
      <c r="G1745" s="283">
        <v>211500</v>
      </c>
      <c r="I1745" s="242" t="s">
        <v>39787</v>
      </c>
      <c r="J1745" s="242"/>
      <c r="K1745" s="243">
        <v>9853.5499999999993</v>
      </c>
      <c r="M1745" s="224" t="s">
        <v>5429</v>
      </c>
      <c r="N1745" s="224"/>
      <c r="O1745" s="225">
        <v>336622.82</v>
      </c>
      <c r="Q1745" s="203" t="s">
        <v>2049</v>
      </c>
      <c r="R1745" s="203"/>
      <c r="S1745" s="204">
        <v>93362.07</v>
      </c>
      <c r="Y1745" t="s">
        <v>66569</v>
      </c>
      <c r="Z1745" s="284">
        <v>1091.67</v>
      </c>
      <c r="AB1745" s="276" t="s">
        <v>55889</v>
      </c>
      <c r="AC1745" s="277">
        <v>15359.81</v>
      </c>
      <c r="AE1745" s="246" t="s">
        <v>57266</v>
      </c>
      <c r="AF1745" s="247">
        <v>1000</v>
      </c>
      <c r="AH1745" s="226" t="s">
        <v>16311</v>
      </c>
      <c r="AI1745" s="227">
        <v>4816.6000000000004</v>
      </c>
      <c r="AK1745" s="207" t="s">
        <v>16296</v>
      </c>
      <c r="AL1745" s="208">
        <v>11683.42</v>
      </c>
      <c r="AM1745" s="93"/>
      <c r="AN1745" s="199" t="s">
        <v>32257</v>
      </c>
      <c r="AO1745" s="200">
        <v>69296.33</v>
      </c>
      <c r="AT1745" s="272" t="s">
        <v>46601</v>
      </c>
      <c r="AU1745" s="273">
        <v>211500</v>
      </c>
      <c r="AW1745" s="244" t="s">
        <v>39988</v>
      </c>
      <c r="AX1745" s="245">
        <v>9853.5499999999993</v>
      </c>
      <c r="AZ1745" s="230" t="s">
        <v>11631</v>
      </c>
      <c r="BA1745" s="231">
        <v>336622.82</v>
      </c>
      <c r="BC1745" s="209" t="s">
        <v>7796</v>
      </c>
      <c r="BD1745" s="210">
        <v>644</v>
      </c>
    </row>
    <row r="1746" spans="5:56" x14ac:dyDescent="0.55000000000000004">
      <c r="E1746" s="282" t="s">
        <v>65908</v>
      </c>
      <c r="F1746" s="282"/>
      <c r="G1746" s="283">
        <v>10000</v>
      </c>
      <c r="I1746" s="242" t="s">
        <v>39788</v>
      </c>
      <c r="J1746" s="242"/>
      <c r="K1746" s="243">
        <v>38187.15</v>
      </c>
      <c r="M1746" s="224" t="s">
        <v>5430</v>
      </c>
      <c r="N1746" s="224"/>
      <c r="O1746" s="225">
        <v>70444.899999999994</v>
      </c>
      <c r="Q1746" s="203" t="s">
        <v>2050</v>
      </c>
      <c r="R1746" s="203"/>
      <c r="S1746" s="204">
        <v>1314157.26</v>
      </c>
      <c r="Y1746" t="s">
        <v>66570</v>
      </c>
      <c r="Z1746" s="284">
        <v>13800</v>
      </c>
      <c r="AB1746" s="276" t="s">
        <v>64078</v>
      </c>
      <c r="AC1746" s="277">
        <v>9631.32</v>
      </c>
      <c r="AE1746" s="246" t="s">
        <v>55852</v>
      </c>
      <c r="AF1746" s="247">
        <v>21123.8</v>
      </c>
      <c r="AH1746" s="226" t="s">
        <v>16312</v>
      </c>
      <c r="AI1746" s="227">
        <v>2333.9</v>
      </c>
      <c r="AK1746" s="207" t="s">
        <v>16297</v>
      </c>
      <c r="AL1746" s="208">
        <v>893.76</v>
      </c>
      <c r="AM1746" s="93"/>
      <c r="AN1746" s="199" t="s">
        <v>13719</v>
      </c>
      <c r="AO1746" s="200">
        <v>7500</v>
      </c>
      <c r="AT1746" s="272" t="s">
        <v>66412</v>
      </c>
      <c r="AU1746" s="273">
        <v>10000</v>
      </c>
      <c r="AW1746" s="244" t="s">
        <v>39989</v>
      </c>
      <c r="AX1746" s="245">
        <v>38187.15</v>
      </c>
      <c r="AZ1746" s="230" t="s">
        <v>11632</v>
      </c>
      <c r="BA1746" s="231">
        <v>70444.899999999994</v>
      </c>
      <c r="BC1746" s="209" t="s">
        <v>8334</v>
      </c>
      <c r="BD1746" s="210">
        <v>4832</v>
      </c>
    </row>
    <row r="1747" spans="5:56" x14ac:dyDescent="0.55000000000000004">
      <c r="E1747" s="282" t="s">
        <v>56952</v>
      </c>
      <c r="F1747" s="282"/>
      <c r="G1747" s="283">
        <v>3709.17</v>
      </c>
      <c r="I1747" s="242" t="s">
        <v>39789</v>
      </c>
      <c r="J1747" s="242"/>
      <c r="K1747" s="243">
        <v>55535</v>
      </c>
      <c r="M1747" s="224" t="s">
        <v>5431</v>
      </c>
      <c r="N1747" s="224"/>
      <c r="O1747" s="225">
        <v>223464.67</v>
      </c>
      <c r="Q1747" s="203" t="s">
        <v>2051</v>
      </c>
      <c r="R1747" s="203"/>
      <c r="S1747" s="204">
        <v>19104.63</v>
      </c>
      <c r="Y1747" t="s">
        <v>71401</v>
      </c>
      <c r="Z1747">
        <v>950</v>
      </c>
      <c r="AB1747" s="276" t="s">
        <v>55890</v>
      </c>
      <c r="AC1747" s="277">
        <v>59412.23</v>
      </c>
      <c r="AE1747" s="246" t="s">
        <v>55853</v>
      </c>
      <c r="AF1747" s="247">
        <v>2663.51</v>
      </c>
      <c r="AH1747" s="226" t="s">
        <v>16313</v>
      </c>
      <c r="AI1747" s="227">
        <v>1522</v>
      </c>
      <c r="AK1747" s="207" t="s">
        <v>16298</v>
      </c>
      <c r="AL1747" s="208">
        <v>2418.77</v>
      </c>
      <c r="AM1747" s="93"/>
      <c r="AN1747" s="199" t="s">
        <v>13720</v>
      </c>
      <c r="AO1747" s="200">
        <v>573.74</v>
      </c>
      <c r="AT1747" s="272" t="s">
        <v>57068</v>
      </c>
      <c r="AU1747" s="273">
        <v>3709.17</v>
      </c>
      <c r="AW1747" s="244" t="s">
        <v>39990</v>
      </c>
      <c r="AX1747" s="245">
        <v>55535</v>
      </c>
      <c r="AZ1747" s="230" t="s">
        <v>11633</v>
      </c>
      <c r="BA1747" s="231">
        <v>223464.67</v>
      </c>
      <c r="BC1747" s="209" t="s">
        <v>8721</v>
      </c>
      <c r="BD1747" s="210">
        <v>2000</v>
      </c>
    </row>
    <row r="1748" spans="5:56" x14ac:dyDescent="0.55000000000000004">
      <c r="E1748" s="282" t="s">
        <v>70220</v>
      </c>
      <c r="F1748" s="282"/>
      <c r="G1748" s="283">
        <v>21850</v>
      </c>
      <c r="I1748" s="242" t="s">
        <v>39790</v>
      </c>
      <c r="J1748" s="242"/>
      <c r="K1748" s="243">
        <v>29832.36</v>
      </c>
      <c r="M1748" s="224" t="s">
        <v>5432</v>
      </c>
      <c r="N1748" s="224"/>
      <c r="O1748" s="225">
        <v>2528555.91</v>
      </c>
      <c r="Q1748" s="203" t="s">
        <v>2052</v>
      </c>
      <c r="R1748" s="203"/>
      <c r="S1748" s="204">
        <v>8369</v>
      </c>
      <c r="Y1748" t="s">
        <v>70502</v>
      </c>
      <c r="Z1748" s="284">
        <v>2039.13</v>
      </c>
      <c r="AB1748" s="276" t="s">
        <v>69938</v>
      </c>
      <c r="AC1748" s="277">
        <v>9025</v>
      </c>
      <c r="AE1748" s="246" t="s">
        <v>57267</v>
      </c>
      <c r="AF1748" s="247">
        <v>800</v>
      </c>
      <c r="AH1748" s="226" t="s">
        <v>33178</v>
      </c>
      <c r="AI1748" s="227">
        <v>3691047.06</v>
      </c>
      <c r="AK1748" s="207" t="s">
        <v>16299</v>
      </c>
      <c r="AL1748" s="208">
        <v>139745.91</v>
      </c>
      <c r="AM1748" s="93"/>
      <c r="AN1748" s="199" t="s">
        <v>13721</v>
      </c>
      <c r="AO1748" s="200">
        <v>1477.5</v>
      </c>
      <c r="AT1748" s="272" t="s">
        <v>70273</v>
      </c>
      <c r="AU1748" s="273">
        <v>21850</v>
      </c>
      <c r="AW1748" s="244" t="s">
        <v>39991</v>
      </c>
      <c r="AX1748" s="245">
        <v>29832.36</v>
      </c>
      <c r="AZ1748" s="230" t="s">
        <v>11634</v>
      </c>
      <c r="BA1748" s="231">
        <v>2528555.91</v>
      </c>
      <c r="BC1748" s="209" t="s">
        <v>8977</v>
      </c>
      <c r="BD1748" s="210">
        <v>3646</v>
      </c>
    </row>
    <row r="1749" spans="5:56" x14ac:dyDescent="0.55000000000000004">
      <c r="E1749" s="282" t="s">
        <v>69906</v>
      </c>
      <c r="F1749" s="282"/>
      <c r="G1749" s="283">
        <v>1900</v>
      </c>
      <c r="I1749" s="242" t="s">
        <v>39791</v>
      </c>
      <c r="J1749" s="242"/>
      <c r="K1749" s="243">
        <v>1309.21</v>
      </c>
      <c r="M1749" s="224" t="s">
        <v>5433</v>
      </c>
      <c r="N1749" s="224"/>
      <c r="O1749" s="225">
        <v>870790.33</v>
      </c>
      <c r="Q1749" s="203" t="s">
        <v>4086</v>
      </c>
      <c r="R1749" s="203"/>
      <c r="S1749" s="204">
        <v>3897</v>
      </c>
      <c r="Y1749" t="s">
        <v>67475</v>
      </c>
      <c r="Z1749">
        <v>335.35</v>
      </c>
      <c r="AB1749" s="276" t="s">
        <v>64079</v>
      </c>
      <c r="AC1749" s="277">
        <v>31317.68</v>
      </c>
      <c r="AE1749" s="246" t="s">
        <v>55854</v>
      </c>
      <c r="AF1749" s="247">
        <v>1880.95</v>
      </c>
      <c r="AH1749" s="226" t="s">
        <v>44464</v>
      </c>
      <c r="AI1749" s="227">
        <v>73811.61</v>
      </c>
      <c r="AK1749" s="207" t="s">
        <v>16300</v>
      </c>
      <c r="AL1749" s="208">
        <v>5668.1</v>
      </c>
      <c r="AM1749" s="93"/>
      <c r="AN1749" s="199" t="s">
        <v>13722</v>
      </c>
      <c r="AO1749" s="200">
        <v>2112</v>
      </c>
      <c r="AT1749" s="272" t="s">
        <v>69915</v>
      </c>
      <c r="AU1749" s="273">
        <v>1900</v>
      </c>
      <c r="AW1749" s="244" t="s">
        <v>39992</v>
      </c>
      <c r="AX1749" s="245">
        <v>1309.21</v>
      </c>
      <c r="AZ1749" s="230" t="s">
        <v>11635</v>
      </c>
      <c r="BA1749" s="231">
        <v>870790.33</v>
      </c>
      <c r="BC1749" s="209" t="s">
        <v>9447</v>
      </c>
      <c r="BD1749" s="210">
        <v>3336.88</v>
      </c>
    </row>
    <row r="1750" spans="5:56" x14ac:dyDescent="0.55000000000000004">
      <c r="E1750" s="282" t="s">
        <v>70221</v>
      </c>
      <c r="F1750" s="282"/>
      <c r="G1750" s="283">
        <v>3325</v>
      </c>
      <c r="I1750" s="242" t="s">
        <v>39792</v>
      </c>
      <c r="J1750" s="242"/>
      <c r="K1750" s="243">
        <v>3946.52</v>
      </c>
      <c r="M1750" s="224" t="s">
        <v>5434</v>
      </c>
      <c r="N1750" s="224"/>
      <c r="O1750" s="225">
        <v>16539273.390000001</v>
      </c>
      <c r="Q1750" s="203" t="s">
        <v>2053</v>
      </c>
      <c r="R1750" s="203"/>
      <c r="S1750" s="204">
        <v>97240.77</v>
      </c>
      <c r="Y1750" t="s">
        <v>63664</v>
      </c>
      <c r="Z1750">
        <v>285.5</v>
      </c>
      <c r="AB1750" s="276" t="s">
        <v>67173</v>
      </c>
      <c r="AC1750" s="277">
        <v>239790.22</v>
      </c>
      <c r="AE1750" s="246" t="s">
        <v>55855</v>
      </c>
      <c r="AF1750" s="247">
        <v>5795.7</v>
      </c>
      <c r="AH1750" s="226" t="s">
        <v>34607</v>
      </c>
      <c r="AI1750" s="227">
        <v>69315.289999999994</v>
      </c>
      <c r="AK1750" s="207" t="s">
        <v>16301</v>
      </c>
      <c r="AL1750" s="208">
        <v>527.71</v>
      </c>
      <c r="AM1750" s="93"/>
      <c r="AN1750" s="199" t="s">
        <v>22218</v>
      </c>
      <c r="AO1750" s="200">
        <v>25647.97</v>
      </c>
      <c r="AT1750" s="272" t="s">
        <v>70274</v>
      </c>
      <c r="AU1750" s="273">
        <v>3325</v>
      </c>
      <c r="AW1750" s="244" t="s">
        <v>39993</v>
      </c>
      <c r="AX1750" s="245">
        <v>3946.52</v>
      </c>
      <c r="AZ1750" s="230" t="s">
        <v>11636</v>
      </c>
      <c r="BA1750" s="231">
        <v>16539273.390000001</v>
      </c>
      <c r="BC1750" s="209" t="s">
        <v>11089</v>
      </c>
      <c r="BD1750" s="210">
        <v>4475.33</v>
      </c>
    </row>
    <row r="1751" spans="5:56" x14ac:dyDescent="0.55000000000000004">
      <c r="E1751" s="282" t="s">
        <v>70222</v>
      </c>
      <c r="F1751" s="282"/>
      <c r="G1751" s="283">
        <v>475</v>
      </c>
      <c r="I1751" s="242" t="s">
        <v>39793</v>
      </c>
      <c r="J1751" s="242"/>
      <c r="K1751" s="243">
        <v>1787.06</v>
      </c>
      <c r="M1751" s="224" t="s">
        <v>5435</v>
      </c>
      <c r="N1751" s="224"/>
      <c r="O1751" s="225">
        <v>127198.19</v>
      </c>
      <c r="Q1751" s="203" t="s">
        <v>2054</v>
      </c>
      <c r="R1751" s="203"/>
      <c r="S1751" s="204">
        <v>5847</v>
      </c>
      <c r="Y1751" t="s">
        <v>36240</v>
      </c>
      <c r="Z1751" s="284">
        <v>147270.79</v>
      </c>
      <c r="AB1751" s="276" t="s">
        <v>33245</v>
      </c>
      <c r="AC1751" s="277">
        <v>203580.03</v>
      </c>
      <c r="AE1751" s="246" t="s">
        <v>44470</v>
      </c>
      <c r="AF1751" s="247">
        <v>-374.38</v>
      </c>
      <c r="AH1751" s="226" t="s">
        <v>36058</v>
      </c>
      <c r="AI1751" s="227">
        <v>813.95</v>
      </c>
      <c r="AK1751" s="207" t="s">
        <v>16302</v>
      </c>
      <c r="AL1751" s="208">
        <v>455074.67</v>
      </c>
      <c r="AM1751" s="93"/>
      <c r="AN1751" s="199" t="s">
        <v>13723</v>
      </c>
      <c r="AO1751" s="200">
        <v>86298.3</v>
      </c>
      <c r="AT1751" s="272" t="s">
        <v>70275</v>
      </c>
      <c r="AU1751" s="273">
        <v>475</v>
      </c>
      <c r="AW1751" s="244" t="s">
        <v>39994</v>
      </c>
      <c r="AX1751" s="245">
        <v>1787.06</v>
      </c>
      <c r="AZ1751" s="230" t="s">
        <v>11637</v>
      </c>
      <c r="BA1751" s="231">
        <v>127198.19</v>
      </c>
      <c r="BC1751" s="209" t="s">
        <v>11739</v>
      </c>
      <c r="BD1751" s="210">
        <v>8500.0400000000009</v>
      </c>
    </row>
    <row r="1752" spans="5:56" x14ac:dyDescent="0.55000000000000004">
      <c r="E1752" s="282" t="s">
        <v>70223</v>
      </c>
      <c r="F1752" s="282"/>
      <c r="G1752" s="283">
        <v>3800</v>
      </c>
      <c r="I1752" s="242" t="s">
        <v>39794</v>
      </c>
      <c r="J1752" s="242"/>
      <c r="K1752" s="243">
        <v>19765.3</v>
      </c>
      <c r="M1752" s="224" t="s">
        <v>5436</v>
      </c>
      <c r="N1752" s="224"/>
      <c r="O1752" s="225">
        <v>2833817.69</v>
      </c>
      <c r="Q1752" s="203" t="s">
        <v>2055</v>
      </c>
      <c r="R1752" s="203"/>
      <c r="S1752" s="204">
        <v>819993</v>
      </c>
      <c r="Y1752" t="s">
        <v>34962</v>
      </c>
      <c r="Z1752" s="284">
        <v>11471.01</v>
      </c>
      <c r="AB1752" s="276" t="s">
        <v>33248</v>
      </c>
      <c r="AC1752" s="277">
        <v>32171.82</v>
      </c>
      <c r="AE1752" s="246" t="s">
        <v>16427</v>
      </c>
      <c r="AF1752" s="247">
        <v>-148.5</v>
      </c>
      <c r="AH1752" s="226" t="s">
        <v>16314</v>
      </c>
      <c r="AI1752" s="227">
        <v>2472000</v>
      </c>
      <c r="AK1752" s="207" t="s">
        <v>16303</v>
      </c>
      <c r="AL1752" s="208">
        <v>47780.74</v>
      </c>
      <c r="AM1752" s="93"/>
      <c r="AN1752" s="199" t="s">
        <v>13724</v>
      </c>
      <c r="AO1752" s="200">
        <v>7500</v>
      </c>
      <c r="AT1752" s="272" t="s">
        <v>70276</v>
      </c>
      <c r="AU1752" s="273">
        <v>3800</v>
      </c>
      <c r="AW1752" s="244" t="s">
        <v>39995</v>
      </c>
      <c r="AX1752" s="245">
        <v>19765.3</v>
      </c>
      <c r="AZ1752" s="230" t="s">
        <v>11638</v>
      </c>
      <c r="BA1752" s="231">
        <v>2833817.69</v>
      </c>
      <c r="BC1752" s="209" t="s">
        <v>9872</v>
      </c>
      <c r="BD1752" s="210">
        <v>51790.25</v>
      </c>
    </row>
    <row r="1753" spans="5:56" x14ac:dyDescent="0.55000000000000004">
      <c r="E1753" s="282" t="s">
        <v>56953</v>
      </c>
      <c r="F1753" s="282"/>
      <c r="G1753" s="283">
        <v>75156.570000000007</v>
      </c>
      <c r="I1753" s="242" t="s">
        <v>39795</v>
      </c>
      <c r="J1753" s="242"/>
      <c r="K1753" s="243">
        <v>59276.18</v>
      </c>
      <c r="M1753" s="224" t="s">
        <v>5437</v>
      </c>
      <c r="N1753" s="224"/>
      <c r="O1753" s="225">
        <v>2353934.5299999998</v>
      </c>
      <c r="Q1753" s="203" t="s">
        <v>2056</v>
      </c>
      <c r="R1753" s="203"/>
      <c r="S1753" s="204">
        <v>9601</v>
      </c>
      <c r="Y1753" t="s">
        <v>34963</v>
      </c>
      <c r="Z1753">
        <v>230.69</v>
      </c>
      <c r="AB1753" s="276" t="s">
        <v>33250</v>
      </c>
      <c r="AC1753" s="277">
        <v>10378.08</v>
      </c>
      <c r="AE1753" s="246" t="s">
        <v>16433</v>
      </c>
      <c r="AF1753" s="247">
        <v>-28.65</v>
      </c>
      <c r="AH1753" s="226" t="s">
        <v>34608</v>
      </c>
      <c r="AI1753" s="227">
        <v>446351.29</v>
      </c>
      <c r="AK1753" s="207" t="s">
        <v>16304</v>
      </c>
      <c r="AL1753" s="208">
        <v>37287.440000000002</v>
      </c>
      <c r="AM1753" s="93"/>
      <c r="AN1753" s="199" t="s">
        <v>13725</v>
      </c>
      <c r="AO1753" s="200">
        <v>846.44</v>
      </c>
      <c r="AT1753" s="272" t="s">
        <v>57069</v>
      </c>
      <c r="AU1753" s="273">
        <v>75156.570000000007</v>
      </c>
      <c r="AW1753" s="244" t="s">
        <v>39996</v>
      </c>
      <c r="AX1753" s="245">
        <v>59276.18</v>
      </c>
      <c r="AZ1753" s="230" t="s">
        <v>11639</v>
      </c>
      <c r="BA1753" s="231">
        <v>2353934.5299999998</v>
      </c>
      <c r="BC1753" s="209" t="s">
        <v>6717</v>
      </c>
      <c r="BD1753" s="210">
        <v>8539</v>
      </c>
    </row>
    <row r="1754" spans="5:56" x14ac:dyDescent="0.55000000000000004">
      <c r="E1754" s="282" t="s">
        <v>70224</v>
      </c>
      <c r="F1754" s="282"/>
      <c r="G1754" s="283">
        <v>47975</v>
      </c>
      <c r="I1754" s="242" t="s">
        <v>39796</v>
      </c>
      <c r="J1754" s="242"/>
      <c r="K1754" s="243">
        <v>3331.69</v>
      </c>
      <c r="M1754" s="224" t="s">
        <v>5438</v>
      </c>
      <c r="N1754" s="224"/>
      <c r="O1754" s="225">
        <v>596923.98</v>
      </c>
      <c r="Q1754" s="203" t="s">
        <v>2057</v>
      </c>
      <c r="R1754" s="203"/>
      <c r="S1754" s="204">
        <v>48893</v>
      </c>
      <c r="Y1754" t="s">
        <v>34964</v>
      </c>
      <c r="Z1754">
        <v>674.54</v>
      </c>
      <c r="AB1754" s="276" t="s">
        <v>33251</v>
      </c>
      <c r="AC1754" s="277">
        <v>2942.5</v>
      </c>
      <c r="AE1754" s="246" t="s">
        <v>16434</v>
      </c>
      <c r="AF1754" s="247">
        <v>-90.23</v>
      </c>
      <c r="AH1754" s="226" t="s">
        <v>16315</v>
      </c>
      <c r="AI1754" s="227">
        <v>503384.12</v>
      </c>
      <c r="AK1754" s="207" t="s">
        <v>16305</v>
      </c>
      <c r="AL1754" s="208">
        <v>109019.08</v>
      </c>
      <c r="AM1754" s="93"/>
      <c r="AN1754" s="199" t="s">
        <v>13726</v>
      </c>
      <c r="AO1754" s="200">
        <v>1477.5</v>
      </c>
      <c r="AT1754" s="272" t="s">
        <v>70277</v>
      </c>
      <c r="AU1754" s="273">
        <v>47975</v>
      </c>
      <c r="AW1754" s="244" t="s">
        <v>39997</v>
      </c>
      <c r="AX1754" s="245">
        <v>3331.69</v>
      </c>
      <c r="AZ1754" s="230" t="s">
        <v>11640</v>
      </c>
      <c r="BA1754" s="231">
        <v>596923.98</v>
      </c>
      <c r="BC1754" s="209" t="s">
        <v>7123</v>
      </c>
      <c r="BD1754" s="210">
        <v>632</v>
      </c>
    </row>
    <row r="1755" spans="5:56" x14ac:dyDescent="0.55000000000000004">
      <c r="E1755" s="282" t="s">
        <v>70225</v>
      </c>
      <c r="F1755" s="282"/>
      <c r="G1755" s="283">
        <v>20900</v>
      </c>
      <c r="I1755" s="242" t="s">
        <v>39797</v>
      </c>
      <c r="J1755" s="242"/>
      <c r="K1755" s="243">
        <v>452.15</v>
      </c>
      <c r="M1755" s="224" t="s">
        <v>5439</v>
      </c>
      <c r="N1755" s="224"/>
      <c r="O1755" s="225">
        <v>390459.32</v>
      </c>
      <c r="Q1755" s="203" t="s">
        <v>2058</v>
      </c>
      <c r="R1755" s="203"/>
      <c r="S1755" s="204">
        <v>1240.51</v>
      </c>
      <c r="Y1755" t="s">
        <v>40245</v>
      </c>
      <c r="Z1755" s="284">
        <v>13531.11</v>
      </c>
      <c r="AB1755" s="276" t="s">
        <v>33252</v>
      </c>
      <c r="AC1755" s="277">
        <v>1200</v>
      </c>
      <c r="AE1755" s="246" t="s">
        <v>57268</v>
      </c>
      <c r="AF1755" s="247">
        <v>366946.39</v>
      </c>
      <c r="AH1755" s="226" t="s">
        <v>33179</v>
      </c>
      <c r="AI1755" s="227">
        <v>962181.26</v>
      </c>
      <c r="AK1755" s="207" t="s">
        <v>16306</v>
      </c>
      <c r="AL1755" s="208">
        <v>40344.42</v>
      </c>
      <c r="AM1755" s="93"/>
      <c r="AN1755" s="199" t="s">
        <v>13727</v>
      </c>
      <c r="AO1755" s="200">
        <v>9087.25</v>
      </c>
      <c r="AT1755" s="272" t="s">
        <v>70278</v>
      </c>
      <c r="AU1755" s="273">
        <v>20900</v>
      </c>
      <c r="AW1755" s="244" t="s">
        <v>39998</v>
      </c>
      <c r="AX1755" s="245">
        <v>452.15</v>
      </c>
      <c r="AZ1755" s="230" t="s">
        <v>11641</v>
      </c>
      <c r="BA1755" s="231">
        <v>390459.32</v>
      </c>
      <c r="BC1755" s="209" t="s">
        <v>7386</v>
      </c>
      <c r="BD1755" s="210">
        <v>10695</v>
      </c>
    </row>
    <row r="1756" spans="5:56" x14ac:dyDescent="0.55000000000000004">
      <c r="E1756" s="282" t="s">
        <v>56954</v>
      </c>
      <c r="F1756" s="282"/>
      <c r="G1756" s="283">
        <v>29439.84</v>
      </c>
      <c r="I1756" s="242" t="s">
        <v>39798</v>
      </c>
      <c r="J1756" s="242"/>
      <c r="K1756" s="243">
        <v>442009.99</v>
      </c>
      <c r="M1756" s="224" t="s">
        <v>5440</v>
      </c>
      <c r="N1756" s="224"/>
      <c r="O1756" s="225">
        <v>1157760.47</v>
      </c>
      <c r="Q1756" s="203" t="s">
        <v>2059</v>
      </c>
      <c r="R1756" s="203"/>
      <c r="S1756" s="204">
        <v>51970</v>
      </c>
      <c r="Y1756" t="s">
        <v>46873</v>
      </c>
      <c r="Z1756" s="284">
        <v>29422.29</v>
      </c>
      <c r="AB1756" s="276" t="s">
        <v>33253</v>
      </c>
      <c r="AC1756" s="277">
        <v>18400.72</v>
      </c>
      <c r="AE1756" s="246" t="s">
        <v>49677</v>
      </c>
      <c r="AF1756" s="247">
        <v>-13564.37</v>
      </c>
      <c r="AH1756" s="226" t="s">
        <v>33180</v>
      </c>
      <c r="AI1756" s="227">
        <v>533820.5</v>
      </c>
      <c r="AK1756" s="207" t="s">
        <v>16307</v>
      </c>
      <c r="AL1756" s="208">
        <v>24263.73</v>
      </c>
      <c r="AM1756" s="93"/>
      <c r="AN1756" s="199" t="s">
        <v>13728</v>
      </c>
      <c r="AO1756" s="200">
        <v>2112</v>
      </c>
      <c r="AT1756" s="272" t="s">
        <v>57070</v>
      </c>
      <c r="AU1756" s="273">
        <v>29439.84</v>
      </c>
      <c r="AW1756" s="244" t="s">
        <v>39999</v>
      </c>
      <c r="AX1756" s="245">
        <v>442009.99</v>
      </c>
      <c r="AZ1756" s="230" t="s">
        <v>11642</v>
      </c>
      <c r="BA1756" s="231">
        <v>1157760.47</v>
      </c>
      <c r="BC1756" s="209" t="s">
        <v>7797</v>
      </c>
      <c r="BD1756" s="210">
        <v>15861</v>
      </c>
    </row>
    <row r="1757" spans="5:56" x14ac:dyDescent="0.55000000000000004">
      <c r="E1757" s="282" t="s">
        <v>56955</v>
      </c>
      <c r="F1757" s="282"/>
      <c r="G1757" s="283">
        <v>6775</v>
      </c>
      <c r="I1757" s="242" t="s">
        <v>39799</v>
      </c>
      <c r="J1757" s="242"/>
      <c r="K1757" s="243">
        <v>11773.91</v>
      </c>
      <c r="M1757" s="224" t="s">
        <v>5441</v>
      </c>
      <c r="N1757" s="224"/>
      <c r="O1757" s="225">
        <v>59586.65</v>
      </c>
      <c r="Q1757" s="203" t="s">
        <v>2060</v>
      </c>
      <c r="R1757" s="203"/>
      <c r="S1757" s="204">
        <v>21781.74</v>
      </c>
      <c r="Y1757" t="s">
        <v>71402</v>
      </c>
      <c r="Z1757" s="284">
        <v>126153.52</v>
      </c>
      <c r="AB1757" s="276" t="s">
        <v>34691</v>
      </c>
      <c r="AC1757" s="277">
        <v>55039.66</v>
      </c>
      <c r="AE1757" s="246" t="s">
        <v>54869</v>
      </c>
      <c r="AF1757" s="247">
        <v>43928.1</v>
      </c>
      <c r="AH1757" s="226" t="s">
        <v>16316</v>
      </c>
      <c r="AI1757" s="227">
        <v>388358.41</v>
      </c>
      <c r="AK1757" s="207" t="s">
        <v>16308</v>
      </c>
      <c r="AL1757" s="208">
        <v>197257.56</v>
      </c>
      <c r="AM1757" s="93"/>
      <c r="AN1757" s="199" t="s">
        <v>13729</v>
      </c>
      <c r="AO1757" s="200">
        <v>9835.9599999999991</v>
      </c>
      <c r="AT1757" s="272" t="s">
        <v>57071</v>
      </c>
      <c r="AU1757" s="273">
        <v>6775</v>
      </c>
      <c r="AW1757" s="244" t="s">
        <v>40000</v>
      </c>
      <c r="AX1757" s="245">
        <v>11773.91</v>
      </c>
      <c r="AZ1757" s="230" t="s">
        <v>11643</v>
      </c>
      <c r="BA1757" s="231">
        <v>59586.65</v>
      </c>
      <c r="BC1757" s="209" t="s">
        <v>8335</v>
      </c>
      <c r="BD1757" s="210">
        <v>5363</v>
      </c>
    </row>
    <row r="1758" spans="5:56" x14ac:dyDescent="0.55000000000000004">
      <c r="E1758" s="282" t="s">
        <v>70227</v>
      </c>
      <c r="F1758" s="282"/>
      <c r="G1758" s="283">
        <v>29674.74</v>
      </c>
      <c r="I1758" s="242" t="s">
        <v>39800</v>
      </c>
      <c r="J1758" s="242"/>
      <c r="K1758" s="243">
        <v>28197.279999999999</v>
      </c>
      <c r="M1758" s="224" t="s">
        <v>5442</v>
      </c>
      <c r="N1758" s="224"/>
      <c r="O1758" s="225">
        <v>3117271.58</v>
      </c>
      <c r="Q1758" s="203" t="s">
        <v>2061</v>
      </c>
      <c r="R1758" s="203"/>
      <c r="S1758" s="204">
        <v>206938</v>
      </c>
      <c r="Y1758" t="s">
        <v>19460</v>
      </c>
      <c r="Z1758" s="284">
        <v>318512.45</v>
      </c>
      <c r="AB1758" s="276" t="s">
        <v>44544</v>
      </c>
      <c r="AC1758" s="277">
        <v>1369</v>
      </c>
      <c r="AE1758" s="246" t="s">
        <v>55856</v>
      </c>
      <c r="AF1758" s="247">
        <v>5909.64</v>
      </c>
      <c r="AH1758" s="226" t="s">
        <v>46699</v>
      </c>
      <c r="AI1758" s="227">
        <v>67770</v>
      </c>
      <c r="AK1758" s="207" t="s">
        <v>16309</v>
      </c>
      <c r="AL1758" s="208">
        <v>570</v>
      </c>
      <c r="AM1758" s="93"/>
      <c r="AN1758" s="199" t="s">
        <v>13730</v>
      </c>
      <c r="AO1758" s="200">
        <v>11847.04</v>
      </c>
      <c r="AT1758" s="272" t="s">
        <v>70280</v>
      </c>
      <c r="AU1758" s="273">
        <v>29674.74</v>
      </c>
      <c r="AW1758" s="244" t="s">
        <v>40002</v>
      </c>
      <c r="AX1758" s="245">
        <v>28197.279999999999</v>
      </c>
      <c r="AZ1758" s="230" t="s">
        <v>11644</v>
      </c>
      <c r="BA1758" s="231">
        <v>3117271.58</v>
      </c>
      <c r="BC1758" s="209" t="s">
        <v>8722</v>
      </c>
      <c r="BD1758" s="210">
        <v>903</v>
      </c>
    </row>
    <row r="1759" spans="5:56" x14ac:dyDescent="0.55000000000000004">
      <c r="E1759" s="282" t="s">
        <v>70228</v>
      </c>
      <c r="F1759" s="282"/>
      <c r="G1759" s="283">
        <v>4750</v>
      </c>
      <c r="I1759" s="242" t="s">
        <v>39801</v>
      </c>
      <c r="J1759" s="242"/>
      <c r="K1759" s="243">
        <v>4391.22</v>
      </c>
      <c r="M1759" s="224" t="s">
        <v>5443</v>
      </c>
      <c r="N1759" s="224"/>
      <c r="O1759" s="225">
        <v>847683.78</v>
      </c>
      <c r="Q1759" s="203" t="s">
        <v>2062</v>
      </c>
      <c r="R1759" s="203"/>
      <c r="S1759" s="204">
        <v>23539.13</v>
      </c>
      <c r="Y1759" t="s">
        <v>39105</v>
      </c>
      <c r="Z1759" s="284">
        <v>806509.02</v>
      </c>
      <c r="AB1759" s="276" t="s">
        <v>17222</v>
      </c>
      <c r="AC1759" s="277">
        <v>180000</v>
      </c>
      <c r="AE1759" s="246" t="s">
        <v>54870</v>
      </c>
      <c r="AF1759" s="247">
        <v>14495.95</v>
      </c>
      <c r="AH1759" s="226" t="s">
        <v>42194</v>
      </c>
      <c r="AI1759" s="227">
        <v>81515.820000000007</v>
      </c>
      <c r="AK1759" s="207" t="s">
        <v>16310</v>
      </c>
      <c r="AL1759" s="208">
        <v>14694.9</v>
      </c>
      <c r="AM1759" s="93"/>
      <c r="AN1759" s="199" t="s">
        <v>13731</v>
      </c>
      <c r="AO1759" s="200">
        <v>3438.85</v>
      </c>
      <c r="AT1759" s="272" t="s">
        <v>70281</v>
      </c>
      <c r="AU1759" s="273">
        <v>4750</v>
      </c>
      <c r="AW1759" s="244" t="s">
        <v>40003</v>
      </c>
      <c r="AX1759" s="245">
        <v>4391.22</v>
      </c>
      <c r="AZ1759" s="230" t="s">
        <v>11645</v>
      </c>
      <c r="BA1759" s="231">
        <v>847683.78</v>
      </c>
      <c r="BC1759" s="209" t="s">
        <v>8978</v>
      </c>
      <c r="BD1759" s="210">
        <v>2981</v>
      </c>
    </row>
    <row r="1760" spans="5:56" x14ac:dyDescent="0.55000000000000004">
      <c r="E1760" s="282" t="s">
        <v>69907</v>
      </c>
      <c r="F1760" s="282"/>
      <c r="G1760" s="283">
        <v>9025</v>
      </c>
      <c r="I1760" s="242" t="s">
        <v>39802</v>
      </c>
      <c r="J1760" s="242"/>
      <c r="K1760" s="243">
        <v>22312.83</v>
      </c>
      <c r="M1760" s="224" t="s">
        <v>5444</v>
      </c>
      <c r="N1760" s="224"/>
      <c r="O1760" s="225">
        <v>1796510.77</v>
      </c>
      <c r="Q1760" s="203" t="s">
        <v>2063</v>
      </c>
      <c r="R1760" s="203"/>
      <c r="S1760" s="204">
        <v>52995</v>
      </c>
      <c r="Y1760" t="s">
        <v>19461</v>
      </c>
      <c r="Z1760" s="284">
        <v>732454.78</v>
      </c>
      <c r="AB1760" s="276" t="s">
        <v>51865</v>
      </c>
      <c r="AC1760" s="277">
        <v>38602.980000000003</v>
      </c>
      <c r="AE1760" s="246" t="s">
        <v>57269</v>
      </c>
      <c r="AF1760" s="247">
        <v>4002.94</v>
      </c>
      <c r="AH1760" s="226" t="s">
        <v>42195</v>
      </c>
      <c r="AI1760" s="227">
        <v>6235.99</v>
      </c>
      <c r="AK1760" s="207" t="s">
        <v>16311</v>
      </c>
      <c r="AL1760" s="208">
        <v>42678.720000000001</v>
      </c>
      <c r="AM1760" s="93"/>
      <c r="AN1760" s="199" t="s">
        <v>13732</v>
      </c>
      <c r="AO1760" s="200">
        <v>23242.6</v>
      </c>
      <c r="AT1760" s="272" t="s">
        <v>69916</v>
      </c>
      <c r="AU1760" s="273">
        <v>9025</v>
      </c>
      <c r="AW1760" s="244" t="s">
        <v>40004</v>
      </c>
      <c r="AX1760" s="245">
        <v>22312.83</v>
      </c>
      <c r="AZ1760" s="230" t="s">
        <v>11646</v>
      </c>
      <c r="BA1760" s="231">
        <v>1796510.77</v>
      </c>
      <c r="BC1760" s="209" t="s">
        <v>9307</v>
      </c>
      <c r="BD1760" s="210">
        <v>16465</v>
      </c>
    </row>
    <row r="1761" spans="5:56" x14ac:dyDescent="0.55000000000000004">
      <c r="E1761" s="282" t="s">
        <v>56956</v>
      </c>
      <c r="F1761" s="282"/>
      <c r="G1761" s="283">
        <v>16381.89</v>
      </c>
      <c r="I1761" s="242" t="s">
        <v>39803</v>
      </c>
      <c r="J1761" s="242"/>
      <c r="K1761" s="243">
        <v>17518.93</v>
      </c>
      <c r="M1761" s="224" t="s">
        <v>5445</v>
      </c>
      <c r="N1761" s="224"/>
      <c r="O1761" s="225">
        <v>119331.28</v>
      </c>
      <c r="Q1761" s="203" t="s">
        <v>2064</v>
      </c>
      <c r="R1761" s="203"/>
      <c r="S1761" s="204">
        <v>1679255.85</v>
      </c>
      <c r="Y1761" t="s">
        <v>66572</v>
      </c>
      <c r="Z1761" s="284">
        <v>13470.31</v>
      </c>
      <c r="AB1761" s="276" t="s">
        <v>40165</v>
      </c>
      <c r="AC1761" s="277">
        <v>5995.95</v>
      </c>
      <c r="AE1761" s="246" t="s">
        <v>54871</v>
      </c>
      <c r="AF1761" s="247">
        <v>12582.12</v>
      </c>
      <c r="AH1761" s="226" t="s">
        <v>51709</v>
      </c>
      <c r="AI1761" s="227">
        <v>3893.55</v>
      </c>
      <c r="AK1761" s="207" t="s">
        <v>16312</v>
      </c>
      <c r="AL1761" s="208">
        <v>22891.48</v>
      </c>
      <c r="AM1761" s="93"/>
      <c r="AN1761" s="199" t="s">
        <v>13733</v>
      </c>
      <c r="AO1761" s="200">
        <v>6206</v>
      </c>
      <c r="AT1761" s="272" t="s">
        <v>57072</v>
      </c>
      <c r="AU1761" s="273">
        <v>16381.89</v>
      </c>
      <c r="AW1761" s="244" t="s">
        <v>40005</v>
      </c>
      <c r="AX1761" s="245">
        <v>17518.93</v>
      </c>
      <c r="AZ1761" s="230" t="s">
        <v>11647</v>
      </c>
      <c r="BA1761" s="231">
        <v>119331.28</v>
      </c>
      <c r="BC1761" s="209" t="s">
        <v>9526</v>
      </c>
      <c r="BD1761" s="210">
        <v>2331</v>
      </c>
    </row>
    <row r="1762" spans="5:56" x14ac:dyDescent="0.55000000000000004">
      <c r="E1762" s="282" t="s">
        <v>70229</v>
      </c>
      <c r="F1762" s="282"/>
      <c r="G1762" s="283">
        <v>2375</v>
      </c>
      <c r="I1762" s="242" t="s">
        <v>39804</v>
      </c>
      <c r="J1762" s="242"/>
      <c r="K1762" s="243">
        <v>527.29999999999995</v>
      </c>
      <c r="M1762" s="224" t="s">
        <v>5446</v>
      </c>
      <c r="N1762" s="224"/>
      <c r="O1762" s="225">
        <v>6768782.5899999999</v>
      </c>
      <c r="Q1762" s="203" t="s">
        <v>2065</v>
      </c>
      <c r="R1762" s="203"/>
      <c r="S1762" s="204">
        <v>10665</v>
      </c>
      <c r="Y1762" t="s">
        <v>19462</v>
      </c>
      <c r="Z1762" s="284">
        <v>91405.21</v>
      </c>
      <c r="AB1762" s="276" t="s">
        <v>67174</v>
      </c>
      <c r="AC1762" s="277">
        <v>43963.45</v>
      </c>
      <c r="AE1762" s="246" t="s">
        <v>54872</v>
      </c>
      <c r="AF1762" s="247">
        <v>6190.19</v>
      </c>
      <c r="AH1762" s="226" t="s">
        <v>51710</v>
      </c>
      <c r="AI1762" s="227">
        <v>25465</v>
      </c>
      <c r="AK1762" s="207" t="s">
        <v>16313</v>
      </c>
      <c r="AL1762" s="208">
        <v>9786.08</v>
      </c>
      <c r="AM1762" s="93"/>
      <c r="AN1762" s="199" t="s">
        <v>32258</v>
      </c>
      <c r="AO1762" s="200">
        <v>69296.33</v>
      </c>
      <c r="AT1762" s="272" t="s">
        <v>70282</v>
      </c>
      <c r="AU1762" s="273">
        <v>2375</v>
      </c>
      <c r="AW1762" s="244" t="s">
        <v>40006</v>
      </c>
      <c r="AX1762" s="245">
        <v>527.29999999999995</v>
      </c>
      <c r="AZ1762" s="230" t="s">
        <v>11648</v>
      </c>
      <c r="BA1762" s="231">
        <v>6768782.5899999999</v>
      </c>
      <c r="BC1762" s="209" t="s">
        <v>9609</v>
      </c>
      <c r="BD1762" s="210">
        <v>2398</v>
      </c>
    </row>
    <row r="1763" spans="5:56" x14ac:dyDescent="0.55000000000000004">
      <c r="E1763" s="282" t="s">
        <v>56957</v>
      </c>
      <c r="F1763" s="282"/>
      <c r="G1763" s="283">
        <v>1428.75</v>
      </c>
      <c r="I1763" s="242" t="s">
        <v>39805</v>
      </c>
      <c r="J1763" s="242"/>
      <c r="K1763" s="243">
        <v>130392.43</v>
      </c>
      <c r="M1763" s="224" t="s">
        <v>5447</v>
      </c>
      <c r="N1763" s="224"/>
      <c r="O1763" s="225">
        <v>260236.48</v>
      </c>
      <c r="Q1763" s="203" t="s">
        <v>2066</v>
      </c>
      <c r="R1763" s="203"/>
      <c r="S1763" s="204">
        <v>22205</v>
      </c>
      <c r="Y1763" t="s">
        <v>42402</v>
      </c>
      <c r="Z1763" s="284">
        <v>37449.620000000003</v>
      </c>
      <c r="AB1763" s="276" t="s">
        <v>33254</v>
      </c>
      <c r="AC1763" s="277">
        <v>15205.92</v>
      </c>
      <c r="AE1763" s="246" t="s">
        <v>54873</v>
      </c>
      <c r="AF1763" s="247">
        <v>19475.23</v>
      </c>
      <c r="AH1763" s="226" t="s">
        <v>51711</v>
      </c>
      <c r="AI1763" s="227">
        <v>2291.87</v>
      </c>
      <c r="AK1763" s="207" t="s">
        <v>16314</v>
      </c>
      <c r="AL1763" s="208">
        <v>3542831.42</v>
      </c>
      <c r="AM1763" s="93"/>
      <c r="AN1763" s="199" t="s">
        <v>32259</v>
      </c>
      <c r="AO1763" s="200">
        <v>4312.5</v>
      </c>
      <c r="AT1763" s="272" t="s">
        <v>57073</v>
      </c>
      <c r="AU1763" s="273">
        <v>1428.75</v>
      </c>
      <c r="AW1763" s="244" t="s">
        <v>40007</v>
      </c>
      <c r="AX1763" s="245">
        <v>130392.43</v>
      </c>
      <c r="AZ1763" s="230" t="s">
        <v>11649</v>
      </c>
      <c r="BA1763" s="231">
        <v>260236.48</v>
      </c>
      <c r="BC1763" s="209" t="s">
        <v>9660</v>
      </c>
      <c r="BD1763" s="210">
        <v>9666</v>
      </c>
    </row>
    <row r="1764" spans="5:56" x14ac:dyDescent="0.55000000000000004">
      <c r="E1764" s="282" t="s">
        <v>56958</v>
      </c>
      <c r="F1764" s="282"/>
      <c r="G1764" s="283">
        <v>30397.84</v>
      </c>
      <c r="I1764" s="242" t="s">
        <v>39806</v>
      </c>
      <c r="J1764" s="242"/>
      <c r="K1764" s="243">
        <v>5416.68</v>
      </c>
      <c r="M1764" s="224" t="s">
        <v>5448</v>
      </c>
      <c r="N1764" s="224"/>
      <c r="O1764" s="225">
        <v>3154.95</v>
      </c>
      <c r="Q1764" s="203" t="s">
        <v>2067</v>
      </c>
      <c r="R1764" s="203"/>
      <c r="S1764" s="204">
        <v>1519</v>
      </c>
      <c r="Y1764" t="s">
        <v>67487</v>
      </c>
      <c r="Z1764">
        <v>674.54</v>
      </c>
      <c r="AB1764" s="276" t="s">
        <v>34692</v>
      </c>
      <c r="AC1764" s="277">
        <v>18200</v>
      </c>
      <c r="AE1764" s="246" t="s">
        <v>64016</v>
      </c>
      <c r="AF1764" s="247">
        <v>13741.9</v>
      </c>
      <c r="AH1764" s="226" t="s">
        <v>48701</v>
      </c>
      <c r="AI1764" s="227">
        <v>51653.65</v>
      </c>
      <c r="AK1764" s="207" t="s">
        <v>16315</v>
      </c>
      <c r="AL1764" s="208">
        <v>271026.03999999998</v>
      </c>
      <c r="AM1764" s="93"/>
      <c r="AN1764" s="199" t="s">
        <v>32260</v>
      </c>
      <c r="AO1764" s="200">
        <v>258.39999999999998</v>
      </c>
      <c r="AT1764" s="272" t="s">
        <v>57074</v>
      </c>
      <c r="AU1764" s="273">
        <v>30397.84</v>
      </c>
      <c r="AW1764" s="244" t="s">
        <v>40008</v>
      </c>
      <c r="AX1764" s="245">
        <v>5416.68</v>
      </c>
      <c r="AZ1764" s="230" t="s">
        <v>11650</v>
      </c>
      <c r="BA1764" s="231">
        <v>3154.95</v>
      </c>
      <c r="BC1764" s="209" t="s">
        <v>9873</v>
      </c>
      <c r="BD1764" s="210">
        <v>75834</v>
      </c>
    </row>
    <row r="1765" spans="5:56" x14ac:dyDescent="0.55000000000000004">
      <c r="E1765" s="282" t="s">
        <v>70231</v>
      </c>
      <c r="F1765" s="282"/>
      <c r="G1765" s="283">
        <v>3800</v>
      </c>
      <c r="I1765" s="242" t="s">
        <v>39807</v>
      </c>
      <c r="J1765" s="242"/>
      <c r="K1765" s="243">
        <v>96513.44</v>
      </c>
      <c r="M1765" s="224" t="s">
        <v>5449</v>
      </c>
      <c r="N1765" s="224"/>
      <c r="O1765" s="225">
        <v>645823.74</v>
      </c>
      <c r="Q1765" s="203" t="s">
        <v>2068</v>
      </c>
      <c r="R1765" s="203"/>
      <c r="S1765" s="204">
        <v>8012.45</v>
      </c>
      <c r="Y1765" t="s">
        <v>64225</v>
      </c>
      <c r="Z1765" s="284">
        <v>2750.68</v>
      </c>
      <c r="AB1765" s="276" t="s">
        <v>55891</v>
      </c>
      <c r="AC1765" s="277">
        <v>60130.01</v>
      </c>
      <c r="AE1765" s="246" t="s">
        <v>64017</v>
      </c>
      <c r="AF1765" s="247">
        <v>-208.79</v>
      </c>
      <c r="AH1765" s="226" t="s">
        <v>34609</v>
      </c>
      <c r="AI1765" s="227">
        <v>3251139.36</v>
      </c>
      <c r="AK1765" s="207" t="s">
        <v>16316</v>
      </c>
      <c r="AL1765" s="208">
        <v>134209.64000000001</v>
      </c>
      <c r="AM1765" s="93"/>
      <c r="AN1765" s="199" t="s">
        <v>32261</v>
      </c>
      <c r="AO1765" s="200">
        <v>79.900000000000006</v>
      </c>
      <c r="AT1765" s="272" t="s">
        <v>70284</v>
      </c>
      <c r="AU1765" s="273">
        <v>3800</v>
      </c>
      <c r="AW1765" s="244" t="s">
        <v>40009</v>
      </c>
      <c r="AX1765" s="245">
        <v>96513.44</v>
      </c>
      <c r="AZ1765" s="230" t="s">
        <v>11651</v>
      </c>
      <c r="BA1765" s="231">
        <v>645823.74</v>
      </c>
      <c r="BC1765" s="209" t="s">
        <v>6718</v>
      </c>
      <c r="BD1765" s="210">
        <v>120908.43</v>
      </c>
    </row>
    <row r="1766" spans="5:56" x14ac:dyDescent="0.55000000000000004">
      <c r="E1766" s="282" t="s">
        <v>56959</v>
      </c>
      <c r="F1766" s="282"/>
      <c r="G1766" s="283">
        <v>475</v>
      </c>
      <c r="I1766" s="242" t="s">
        <v>39808</v>
      </c>
      <c r="J1766" s="242"/>
      <c r="K1766" s="243">
        <v>40446.76</v>
      </c>
      <c r="M1766" s="224" t="s">
        <v>5450</v>
      </c>
      <c r="N1766" s="224"/>
      <c r="O1766" s="225">
        <v>14166493</v>
      </c>
      <c r="Q1766" s="203" t="s">
        <v>2069</v>
      </c>
      <c r="R1766" s="203"/>
      <c r="S1766" s="204">
        <v>4594</v>
      </c>
      <c r="Y1766" t="s">
        <v>71403</v>
      </c>
      <c r="Z1766">
        <v>306.66000000000003</v>
      </c>
      <c r="AB1766" s="276" t="s">
        <v>67175</v>
      </c>
      <c r="AC1766" s="277">
        <v>14966.01</v>
      </c>
      <c r="AE1766" s="246" t="s">
        <v>54874</v>
      </c>
      <c r="AF1766" s="247">
        <v>76197.06</v>
      </c>
      <c r="AH1766" s="226" t="s">
        <v>16318</v>
      </c>
      <c r="AI1766" s="227">
        <v>1567248.47</v>
      </c>
      <c r="AK1766" s="207" t="s">
        <v>16317</v>
      </c>
      <c r="AL1766" s="208">
        <v>24679</v>
      </c>
      <c r="AM1766" s="93"/>
      <c r="AN1766" s="199" t="s">
        <v>32262</v>
      </c>
      <c r="AO1766" s="200">
        <v>1516.2</v>
      </c>
      <c r="AT1766" s="272" t="s">
        <v>57075</v>
      </c>
      <c r="AU1766" s="273">
        <v>475</v>
      </c>
      <c r="AW1766" s="244" t="s">
        <v>40010</v>
      </c>
      <c r="AX1766" s="245">
        <v>40446.76</v>
      </c>
      <c r="AZ1766" s="230" t="s">
        <v>11652</v>
      </c>
      <c r="BA1766" s="231">
        <v>14166493</v>
      </c>
      <c r="BC1766" s="209" t="s">
        <v>7124</v>
      </c>
      <c r="BD1766" s="210">
        <v>3441.46</v>
      </c>
    </row>
    <row r="1767" spans="5:56" x14ac:dyDescent="0.55000000000000004">
      <c r="E1767" s="282" t="s">
        <v>56960</v>
      </c>
      <c r="F1767" s="282"/>
      <c r="G1767" s="283">
        <v>7772.6</v>
      </c>
      <c r="I1767" s="242" t="s">
        <v>39809</v>
      </c>
      <c r="J1767" s="242"/>
      <c r="K1767" s="243">
        <v>2898.55</v>
      </c>
      <c r="M1767" s="224" t="s">
        <v>5452</v>
      </c>
      <c r="N1767" s="224"/>
      <c r="O1767" s="225">
        <v>1289232.6200000001</v>
      </c>
      <c r="Q1767" s="203" t="s">
        <v>2070</v>
      </c>
      <c r="R1767" s="203"/>
      <c r="S1767" s="204">
        <v>17242</v>
      </c>
      <c r="Y1767" t="s">
        <v>71404</v>
      </c>
      <c r="Z1767" s="284">
        <v>16480.13</v>
      </c>
      <c r="AB1767" s="276" t="s">
        <v>67176</v>
      </c>
      <c r="AC1767" s="277">
        <v>4636.67</v>
      </c>
      <c r="AE1767" s="246" t="s">
        <v>54875</v>
      </c>
      <c r="AF1767" s="247">
        <v>1371.61</v>
      </c>
      <c r="AH1767" s="226" t="s">
        <v>44465</v>
      </c>
      <c r="AI1767" s="227">
        <v>43456.61</v>
      </c>
      <c r="AK1767" s="207" t="s">
        <v>16318</v>
      </c>
      <c r="AL1767" s="208">
        <v>243855.87</v>
      </c>
      <c r="AM1767" s="93"/>
      <c r="AN1767" s="199" t="s">
        <v>22249</v>
      </c>
      <c r="AO1767" s="200">
        <v>4312.5</v>
      </c>
      <c r="AT1767" s="272" t="s">
        <v>57076</v>
      </c>
      <c r="AU1767" s="273">
        <v>7772.6</v>
      </c>
      <c r="AW1767" s="244" t="s">
        <v>40011</v>
      </c>
      <c r="AX1767" s="245">
        <v>2898.55</v>
      </c>
      <c r="AZ1767" s="230" t="s">
        <v>11654</v>
      </c>
      <c r="BA1767" s="231">
        <v>1289232.6200000001</v>
      </c>
      <c r="BC1767" s="209" t="s">
        <v>7387</v>
      </c>
      <c r="BD1767" s="210">
        <v>72917</v>
      </c>
    </row>
    <row r="1768" spans="5:56" x14ac:dyDescent="0.55000000000000004">
      <c r="E1768" s="282" t="s">
        <v>56961</v>
      </c>
      <c r="F1768" s="282"/>
      <c r="G1768" s="283">
        <v>16910</v>
      </c>
      <c r="I1768" s="242" t="s">
        <v>39810</v>
      </c>
      <c r="J1768" s="242"/>
      <c r="K1768" s="243">
        <v>1545.24</v>
      </c>
      <c r="M1768" s="224" t="s">
        <v>5451</v>
      </c>
      <c r="N1768" s="224"/>
      <c r="O1768" s="225">
        <v>404407.58</v>
      </c>
      <c r="Q1768" s="203" t="s">
        <v>2071</v>
      </c>
      <c r="R1768" s="203"/>
      <c r="S1768" s="204">
        <v>974</v>
      </c>
      <c r="Y1768" t="s">
        <v>66574</v>
      </c>
      <c r="Z1768" s="284">
        <v>28493</v>
      </c>
      <c r="AB1768" s="276" t="s">
        <v>58450</v>
      </c>
      <c r="AC1768" s="277">
        <v>400</v>
      </c>
      <c r="AE1768" s="246" t="s">
        <v>54876</v>
      </c>
      <c r="AF1768" s="247">
        <v>680</v>
      </c>
      <c r="AH1768" s="226" t="s">
        <v>16319</v>
      </c>
      <c r="AI1768" s="227">
        <v>497650.78</v>
      </c>
      <c r="AK1768" s="207" t="s">
        <v>16319</v>
      </c>
      <c r="AL1768" s="208">
        <v>3604.51</v>
      </c>
      <c r="AM1768" s="93"/>
      <c r="AN1768" s="199" t="s">
        <v>22251</v>
      </c>
      <c r="AO1768" s="200">
        <v>258.39999999999998</v>
      </c>
      <c r="AT1768" s="272" t="s">
        <v>57077</v>
      </c>
      <c r="AU1768" s="273">
        <v>16910</v>
      </c>
      <c r="AW1768" s="244" t="s">
        <v>40013</v>
      </c>
      <c r="AX1768" s="245">
        <v>1545.24</v>
      </c>
      <c r="AZ1768" s="230" t="s">
        <v>11653</v>
      </c>
      <c r="BA1768" s="231">
        <v>404407.58</v>
      </c>
      <c r="BC1768" s="209" t="s">
        <v>7608</v>
      </c>
      <c r="BD1768" s="210">
        <v>243490.35</v>
      </c>
    </row>
    <row r="1769" spans="5:56" x14ac:dyDescent="0.55000000000000004">
      <c r="E1769" s="282" t="s">
        <v>69908</v>
      </c>
      <c r="F1769" s="282"/>
      <c r="G1769" s="283">
        <v>950</v>
      </c>
      <c r="I1769" s="242" t="s">
        <v>39811</v>
      </c>
      <c r="J1769" s="242"/>
      <c r="K1769" s="243">
        <v>482.79</v>
      </c>
      <c r="M1769" s="224" t="s">
        <v>5453</v>
      </c>
      <c r="N1769" s="224"/>
      <c r="O1769" s="225">
        <v>3930829.47</v>
      </c>
      <c r="Q1769" s="203" t="s">
        <v>2072</v>
      </c>
      <c r="R1769" s="203"/>
      <c r="S1769" s="204">
        <v>71</v>
      </c>
      <c r="Y1769" t="s">
        <v>67501</v>
      </c>
      <c r="Z1769">
        <v>345.64</v>
      </c>
      <c r="AB1769" s="276" t="s">
        <v>55892</v>
      </c>
      <c r="AC1769" s="277">
        <v>5603.01</v>
      </c>
      <c r="AE1769" s="246" t="s">
        <v>54877</v>
      </c>
      <c r="AF1769" s="247">
        <v>5986.04</v>
      </c>
      <c r="AH1769" s="226" t="s">
        <v>34610</v>
      </c>
      <c r="AI1769" s="227">
        <v>92373.98</v>
      </c>
      <c r="AK1769" s="207" t="s">
        <v>16320</v>
      </c>
      <c r="AL1769" s="208">
        <v>14584.72</v>
      </c>
      <c r="AM1769" s="93"/>
      <c r="AN1769" s="199" t="s">
        <v>22252</v>
      </c>
      <c r="AO1769" s="200">
        <v>79.900000000000006</v>
      </c>
      <c r="AT1769" s="272" t="s">
        <v>69917</v>
      </c>
      <c r="AU1769" s="273">
        <v>950</v>
      </c>
      <c r="AW1769" s="244" t="s">
        <v>40014</v>
      </c>
      <c r="AX1769" s="245">
        <v>482.79</v>
      </c>
      <c r="AZ1769" s="230" t="s">
        <v>11655</v>
      </c>
      <c r="BA1769" s="231">
        <v>3930829.47</v>
      </c>
      <c r="BC1769" s="209" t="s">
        <v>7798</v>
      </c>
      <c r="BD1769" s="210">
        <v>7511.42</v>
      </c>
    </row>
    <row r="1770" spans="5:56" x14ac:dyDescent="0.55000000000000004">
      <c r="E1770" s="282" t="s">
        <v>70232</v>
      </c>
      <c r="F1770" s="282"/>
      <c r="G1770" s="283">
        <v>13775</v>
      </c>
      <c r="I1770" s="242" t="s">
        <v>39812</v>
      </c>
      <c r="J1770" s="242"/>
      <c r="K1770" s="243">
        <v>226001.85</v>
      </c>
      <c r="M1770" s="224" t="s">
        <v>5454</v>
      </c>
      <c r="N1770" s="224"/>
      <c r="O1770" s="225">
        <v>15074507.48</v>
      </c>
      <c r="Q1770" s="203" t="s">
        <v>2073</v>
      </c>
      <c r="R1770" s="203"/>
      <c r="S1770" s="204">
        <v>63627</v>
      </c>
      <c r="Y1770" t="s">
        <v>71405</v>
      </c>
      <c r="Z1770">
        <v>900</v>
      </c>
      <c r="AB1770" s="276" t="s">
        <v>55893</v>
      </c>
      <c r="AC1770" s="277">
        <v>16305.64</v>
      </c>
      <c r="AE1770" s="246" t="s">
        <v>54878</v>
      </c>
      <c r="AF1770" s="247">
        <v>18878.18</v>
      </c>
      <c r="AH1770" s="226" t="s">
        <v>36059</v>
      </c>
      <c r="AI1770" s="227">
        <v>63596.65</v>
      </c>
      <c r="AK1770" s="207" t="s">
        <v>16321</v>
      </c>
      <c r="AL1770" s="208">
        <v>3127.05</v>
      </c>
      <c r="AM1770" s="93"/>
      <c r="AN1770" s="199" t="s">
        <v>32263</v>
      </c>
      <c r="AO1770" s="200">
        <v>1516.2</v>
      </c>
      <c r="AT1770" s="272" t="s">
        <v>70285</v>
      </c>
      <c r="AU1770" s="273">
        <v>13775</v>
      </c>
      <c r="AW1770" s="244" t="s">
        <v>40015</v>
      </c>
      <c r="AX1770" s="245">
        <v>226001.85</v>
      </c>
      <c r="AZ1770" s="230" t="s">
        <v>11656</v>
      </c>
      <c r="BA1770" s="231">
        <v>15074507.48</v>
      </c>
      <c r="BC1770" s="209" t="s">
        <v>8336</v>
      </c>
      <c r="BD1770" s="210">
        <v>18604.009999999998</v>
      </c>
    </row>
    <row r="1771" spans="5:56" x14ac:dyDescent="0.55000000000000004">
      <c r="E1771" s="282" t="s">
        <v>70234</v>
      </c>
      <c r="F1771" s="282"/>
      <c r="G1771" s="283">
        <v>2375</v>
      </c>
      <c r="I1771" s="242" t="s">
        <v>39814</v>
      </c>
      <c r="J1771" s="242"/>
      <c r="K1771" s="243">
        <v>10297.56</v>
      </c>
      <c r="M1771" s="224" t="s">
        <v>5455</v>
      </c>
      <c r="N1771" s="224"/>
      <c r="O1771" s="225">
        <v>60697.73</v>
      </c>
      <c r="Q1771" s="203" t="s">
        <v>2074</v>
      </c>
      <c r="R1771" s="203"/>
      <c r="S1771" s="204">
        <v>3661.9</v>
      </c>
      <c r="Y1771" t="s">
        <v>60363</v>
      </c>
      <c r="Z1771">
        <v>68.84</v>
      </c>
      <c r="AB1771" s="276" t="s">
        <v>64080</v>
      </c>
      <c r="AC1771" s="277">
        <v>554</v>
      </c>
      <c r="AE1771" s="246" t="s">
        <v>54879</v>
      </c>
      <c r="AF1771" s="247">
        <v>23761.9</v>
      </c>
      <c r="AH1771" s="226" t="s">
        <v>16320</v>
      </c>
      <c r="AI1771" s="227">
        <v>133872.54999999999</v>
      </c>
      <c r="AK1771" s="207" t="s">
        <v>16322</v>
      </c>
      <c r="AL1771" s="208">
        <v>1510.92</v>
      </c>
      <c r="AM1771" s="93"/>
      <c r="AN1771" s="199" t="s">
        <v>13734</v>
      </c>
      <c r="AO1771" s="200">
        <v>373761</v>
      </c>
      <c r="AT1771" s="272" t="s">
        <v>70287</v>
      </c>
      <c r="AU1771" s="273">
        <v>2375</v>
      </c>
      <c r="AW1771" s="244" t="s">
        <v>40017</v>
      </c>
      <c r="AX1771" s="245">
        <v>10297.56</v>
      </c>
      <c r="AZ1771" s="230" t="s">
        <v>11657</v>
      </c>
      <c r="BA1771" s="231">
        <v>60697.73</v>
      </c>
      <c r="BC1771" s="209" t="s">
        <v>8541</v>
      </c>
      <c r="BD1771" s="210">
        <v>234601</v>
      </c>
    </row>
    <row r="1772" spans="5:56" x14ac:dyDescent="0.55000000000000004">
      <c r="E1772" s="282" t="s">
        <v>65909</v>
      </c>
      <c r="F1772" s="282"/>
      <c r="G1772" s="283">
        <v>23335.1</v>
      </c>
      <c r="I1772" s="242" t="s">
        <v>39815</v>
      </c>
      <c r="J1772" s="242"/>
      <c r="K1772" s="243">
        <v>10008.57</v>
      </c>
      <c r="M1772" s="224" t="s">
        <v>46389</v>
      </c>
      <c r="N1772" s="224"/>
      <c r="O1772" s="225">
        <v>37493.75</v>
      </c>
      <c r="Q1772" s="203" t="s">
        <v>2075</v>
      </c>
      <c r="R1772" s="203"/>
      <c r="S1772" s="204">
        <v>23584.37</v>
      </c>
      <c r="Y1772" t="s">
        <v>60364</v>
      </c>
      <c r="Z1772">
        <v>216.36</v>
      </c>
      <c r="AB1772" s="276" t="s">
        <v>54939</v>
      </c>
      <c r="AC1772" s="277">
        <v>47800</v>
      </c>
      <c r="AE1772" s="246" t="s">
        <v>58435</v>
      </c>
      <c r="AF1772" s="247">
        <v>374.38</v>
      </c>
      <c r="AH1772" s="226" t="s">
        <v>16321</v>
      </c>
      <c r="AI1772" s="227">
        <v>18324.8</v>
      </c>
      <c r="AK1772" s="207" t="s">
        <v>16323</v>
      </c>
      <c r="AL1772" s="208">
        <v>1446.32</v>
      </c>
      <c r="AM1772" s="93"/>
      <c r="AN1772" s="199" t="s">
        <v>13735</v>
      </c>
      <c r="AO1772" s="200">
        <v>4540.53</v>
      </c>
      <c r="AT1772" s="272" t="s">
        <v>57078</v>
      </c>
      <c r="AU1772" s="273">
        <v>23335.1</v>
      </c>
      <c r="AW1772" s="244" t="s">
        <v>40018</v>
      </c>
      <c r="AX1772" s="245">
        <v>10008.57</v>
      </c>
      <c r="AZ1772" s="230" t="s">
        <v>46493</v>
      </c>
      <c r="BA1772" s="231">
        <v>37493.75</v>
      </c>
      <c r="BC1772" s="209" t="s">
        <v>8723</v>
      </c>
      <c r="BD1772" s="210">
        <v>4842.5200000000004</v>
      </c>
    </row>
    <row r="1773" spans="5:56" x14ac:dyDescent="0.55000000000000004">
      <c r="E1773" s="282" t="s">
        <v>70236</v>
      </c>
      <c r="F1773" s="282"/>
      <c r="G1773" s="283">
        <v>950</v>
      </c>
      <c r="I1773" s="242" t="s">
        <v>39816</v>
      </c>
      <c r="J1773" s="242"/>
      <c r="K1773" s="243">
        <v>448.25</v>
      </c>
      <c r="M1773" s="224" t="s">
        <v>5457</v>
      </c>
      <c r="N1773" s="224"/>
      <c r="O1773" s="225">
        <v>5358815.53</v>
      </c>
      <c r="Q1773" s="203" t="s">
        <v>2076</v>
      </c>
      <c r="R1773" s="203"/>
      <c r="S1773" s="204">
        <v>1978.34</v>
      </c>
      <c r="Y1773" t="s">
        <v>71406</v>
      </c>
      <c r="Z1773" s="284">
        <v>1800</v>
      </c>
      <c r="AB1773" s="276" t="s">
        <v>67177</v>
      </c>
      <c r="AC1773" s="277">
        <v>23610.13</v>
      </c>
      <c r="AE1773" s="246" t="s">
        <v>48705</v>
      </c>
      <c r="AF1773" s="247">
        <v>149474.68</v>
      </c>
      <c r="AH1773" s="226" t="s">
        <v>16322</v>
      </c>
      <c r="AI1773" s="227">
        <v>22777.62</v>
      </c>
      <c r="AK1773" s="207" t="s">
        <v>16324</v>
      </c>
      <c r="AL1773" s="208">
        <v>873.6</v>
      </c>
      <c r="AM1773" s="93"/>
      <c r="AN1773" s="199" t="s">
        <v>13736</v>
      </c>
      <c r="AO1773" s="200">
        <v>132920.47</v>
      </c>
      <c r="AT1773" s="272" t="s">
        <v>70289</v>
      </c>
      <c r="AU1773" s="273">
        <v>950</v>
      </c>
      <c r="AW1773" s="244" t="s">
        <v>40019</v>
      </c>
      <c r="AX1773" s="245">
        <v>448.25</v>
      </c>
      <c r="AZ1773" s="230" t="s">
        <v>11659</v>
      </c>
      <c r="BA1773" s="231">
        <v>5358815.53</v>
      </c>
      <c r="BC1773" s="209" t="s">
        <v>8979</v>
      </c>
      <c r="BD1773" s="210">
        <v>22535.55</v>
      </c>
    </row>
    <row r="1774" spans="5:56" x14ac:dyDescent="0.55000000000000004">
      <c r="E1774" s="282" t="s">
        <v>56962</v>
      </c>
      <c r="F1774" s="282"/>
      <c r="G1774" s="283">
        <v>68550</v>
      </c>
      <c r="I1774" s="242" t="s">
        <v>39817</v>
      </c>
      <c r="J1774" s="242"/>
      <c r="K1774" s="243">
        <v>25007.01</v>
      </c>
      <c r="M1774" s="224" t="s">
        <v>5458</v>
      </c>
      <c r="N1774" s="224"/>
      <c r="O1774" s="225">
        <v>180305.53</v>
      </c>
      <c r="Q1774" s="203" t="s">
        <v>2077</v>
      </c>
      <c r="R1774" s="203"/>
      <c r="S1774" s="204">
        <v>303314</v>
      </c>
      <c r="Y1774" t="s">
        <v>58237</v>
      </c>
      <c r="Z1774" s="284">
        <v>2514.81</v>
      </c>
      <c r="AB1774" s="276" t="s">
        <v>67178</v>
      </c>
      <c r="AC1774" s="277">
        <v>14302.55</v>
      </c>
      <c r="AE1774" s="246" t="s">
        <v>49679</v>
      </c>
      <c r="AF1774" s="247">
        <v>67226.929999999993</v>
      </c>
      <c r="AH1774" s="226" t="s">
        <v>16323</v>
      </c>
      <c r="AI1774" s="227">
        <v>74651.81</v>
      </c>
      <c r="AK1774" s="207" t="s">
        <v>16325</v>
      </c>
      <c r="AL1774" s="208">
        <v>1039.08</v>
      </c>
      <c r="AM1774" s="93"/>
      <c r="AN1774" s="199" t="s">
        <v>13737</v>
      </c>
      <c r="AO1774" s="200">
        <v>40127.33</v>
      </c>
      <c r="AT1774" s="272" t="s">
        <v>57079</v>
      </c>
      <c r="AU1774" s="273">
        <v>68550</v>
      </c>
      <c r="AW1774" s="244" t="s">
        <v>40020</v>
      </c>
      <c r="AX1774" s="245">
        <v>25007.01</v>
      </c>
      <c r="AZ1774" s="230" t="s">
        <v>11660</v>
      </c>
      <c r="BA1774" s="231">
        <v>180305.53</v>
      </c>
      <c r="BC1774" s="209" t="s">
        <v>9173</v>
      </c>
      <c r="BD1774" s="210">
        <v>6259.5</v>
      </c>
    </row>
    <row r="1775" spans="5:56" x14ac:dyDescent="0.55000000000000004">
      <c r="E1775" s="282" t="s">
        <v>56963</v>
      </c>
      <c r="F1775" s="282"/>
      <c r="G1775" s="283">
        <v>5541.84</v>
      </c>
      <c r="I1775" s="242" t="s">
        <v>39818</v>
      </c>
      <c r="J1775" s="242"/>
      <c r="K1775" s="243">
        <v>29821.26</v>
      </c>
      <c r="M1775" s="224" t="s">
        <v>5459</v>
      </c>
      <c r="N1775" s="224"/>
      <c r="O1775" s="225">
        <v>4942959.76</v>
      </c>
      <c r="Q1775" s="203" t="s">
        <v>2078</v>
      </c>
      <c r="R1775" s="203"/>
      <c r="S1775" s="204">
        <v>156156.09</v>
      </c>
      <c r="Y1775" t="s">
        <v>58238</v>
      </c>
      <c r="Z1775" s="284">
        <v>25814.45</v>
      </c>
      <c r="AB1775" s="276" t="s">
        <v>51867</v>
      </c>
      <c r="AC1775" s="277">
        <v>1558.61</v>
      </c>
      <c r="AE1775" s="246" t="s">
        <v>61299</v>
      </c>
      <c r="AF1775" s="247">
        <v>671.32</v>
      </c>
      <c r="AH1775" s="226" t="s">
        <v>36060</v>
      </c>
      <c r="AI1775" s="227">
        <v>16410</v>
      </c>
      <c r="AK1775" s="207" t="s">
        <v>16326</v>
      </c>
      <c r="AL1775" s="208">
        <v>304900</v>
      </c>
      <c r="AM1775" s="93"/>
      <c r="AN1775" s="199" t="s">
        <v>32264</v>
      </c>
      <c r="AO1775" s="200">
        <v>1333161.26</v>
      </c>
      <c r="AT1775" s="272" t="s">
        <v>57080</v>
      </c>
      <c r="AU1775" s="273">
        <v>5541.84</v>
      </c>
      <c r="AW1775" s="244" t="s">
        <v>40021</v>
      </c>
      <c r="AX1775" s="245">
        <v>29821.26</v>
      </c>
      <c r="AZ1775" s="230" t="s">
        <v>11661</v>
      </c>
      <c r="BA1775" s="231">
        <v>4942959.76</v>
      </c>
      <c r="BC1775" s="209" t="s">
        <v>9308</v>
      </c>
      <c r="BD1775" s="210">
        <v>881169.55</v>
      </c>
    </row>
    <row r="1776" spans="5:56" x14ac:dyDescent="0.55000000000000004">
      <c r="E1776" s="282" t="s">
        <v>70238</v>
      </c>
      <c r="F1776" s="282"/>
      <c r="G1776" s="283">
        <v>4750</v>
      </c>
      <c r="I1776" s="242" t="s">
        <v>39819</v>
      </c>
      <c r="J1776" s="242"/>
      <c r="K1776" s="243">
        <v>1162.2</v>
      </c>
      <c r="M1776" s="224" t="s">
        <v>5460</v>
      </c>
      <c r="N1776" s="224"/>
      <c r="O1776" s="225">
        <v>9097651.5500000007</v>
      </c>
      <c r="Q1776" s="203" t="s">
        <v>2079</v>
      </c>
      <c r="R1776" s="203"/>
      <c r="S1776" s="204">
        <v>148330.98000000001</v>
      </c>
      <c r="Y1776" t="s">
        <v>58239</v>
      </c>
      <c r="Z1776" s="284">
        <v>12915.41</v>
      </c>
      <c r="AB1776" s="276" t="s">
        <v>55894</v>
      </c>
      <c r="AC1776" s="277">
        <v>5920</v>
      </c>
      <c r="AE1776" s="246" t="s">
        <v>54880</v>
      </c>
      <c r="AF1776" s="247">
        <v>39980.61</v>
      </c>
      <c r="AH1776" s="226" t="s">
        <v>16325</v>
      </c>
      <c r="AI1776" s="227">
        <v>215862.71</v>
      </c>
      <c r="AK1776" s="207" t="s">
        <v>16327</v>
      </c>
      <c r="AL1776" s="208">
        <v>305</v>
      </c>
      <c r="AM1776" s="93"/>
      <c r="AN1776" s="199" t="s">
        <v>32265</v>
      </c>
      <c r="AO1776" s="200">
        <v>81247.66</v>
      </c>
      <c r="AT1776" s="272" t="s">
        <v>70291</v>
      </c>
      <c r="AU1776" s="273">
        <v>4750</v>
      </c>
      <c r="AW1776" s="244" t="s">
        <v>40022</v>
      </c>
      <c r="AX1776" s="245">
        <v>1162.2</v>
      </c>
      <c r="AZ1776" s="230" t="s">
        <v>11662</v>
      </c>
      <c r="BA1776" s="231">
        <v>9097651.5500000007</v>
      </c>
      <c r="BC1776" s="209" t="s">
        <v>9527</v>
      </c>
      <c r="BD1776" s="210">
        <v>4500</v>
      </c>
    </row>
    <row r="1777" spans="5:56" x14ac:dyDescent="0.55000000000000004">
      <c r="E1777" s="282" t="s">
        <v>56964</v>
      </c>
      <c r="F1777" s="282"/>
      <c r="G1777" s="283">
        <v>26576.48</v>
      </c>
      <c r="I1777" s="242" t="s">
        <v>39820</v>
      </c>
      <c r="J1777" s="242"/>
      <c r="K1777" s="243">
        <v>13518.34</v>
      </c>
      <c r="M1777" s="224" t="s">
        <v>5461</v>
      </c>
      <c r="N1777" s="224"/>
      <c r="O1777" s="225">
        <v>215694.56</v>
      </c>
      <c r="Q1777" s="203" t="s">
        <v>2080</v>
      </c>
      <c r="R1777" s="203"/>
      <c r="S1777" s="204">
        <v>4832</v>
      </c>
      <c r="Y1777" t="s">
        <v>61094</v>
      </c>
      <c r="Z1777" s="284">
        <v>13145</v>
      </c>
      <c r="AB1777" s="276" t="s">
        <v>55895</v>
      </c>
      <c r="AC1777" s="277">
        <v>452.88</v>
      </c>
      <c r="AE1777" s="246" t="s">
        <v>49680</v>
      </c>
      <c r="AF1777" s="247">
        <v>32525.86</v>
      </c>
      <c r="AH1777" s="226" t="s">
        <v>16326</v>
      </c>
      <c r="AI1777" s="227">
        <v>294487.39</v>
      </c>
      <c r="AK1777" s="207" t="s">
        <v>16328</v>
      </c>
      <c r="AL1777" s="208">
        <v>3.82</v>
      </c>
      <c r="AM1777" s="93"/>
      <c r="AN1777" s="199" t="s">
        <v>32266</v>
      </c>
      <c r="AO1777" s="200">
        <v>58000</v>
      </c>
      <c r="AT1777" s="272" t="s">
        <v>57081</v>
      </c>
      <c r="AU1777" s="273">
        <v>26576.48</v>
      </c>
      <c r="AW1777" s="244" t="s">
        <v>40023</v>
      </c>
      <c r="AX1777" s="245">
        <v>13518.34</v>
      </c>
      <c r="AZ1777" s="230" t="s">
        <v>11663</v>
      </c>
      <c r="BA1777" s="231">
        <v>215694.56</v>
      </c>
      <c r="BC1777" s="209" t="s">
        <v>11566</v>
      </c>
      <c r="BD1777" s="210">
        <v>1091699.83</v>
      </c>
    </row>
    <row r="1778" spans="5:56" x14ac:dyDescent="0.55000000000000004">
      <c r="E1778" s="282" t="s">
        <v>70240</v>
      </c>
      <c r="F1778" s="282"/>
      <c r="G1778" s="283">
        <v>4750</v>
      </c>
      <c r="I1778" s="242" t="s">
        <v>39821</v>
      </c>
      <c r="J1778" s="242"/>
      <c r="K1778" s="243">
        <v>796.63</v>
      </c>
      <c r="M1778" s="224" t="s">
        <v>5462</v>
      </c>
      <c r="N1778" s="224"/>
      <c r="O1778" s="225">
        <v>71718.710000000006</v>
      </c>
      <c r="Q1778" s="203" t="s">
        <v>2081</v>
      </c>
      <c r="R1778" s="203"/>
      <c r="S1778" s="204">
        <v>5363</v>
      </c>
      <c r="Y1778" t="s">
        <v>66575</v>
      </c>
      <c r="Z1778" s="284">
        <v>1339503.54</v>
      </c>
      <c r="AB1778" s="276" t="s">
        <v>55896</v>
      </c>
      <c r="AC1778" s="277">
        <v>1481.2</v>
      </c>
      <c r="AE1778" s="246" t="s">
        <v>58436</v>
      </c>
      <c r="AF1778" s="247">
        <v>4856.8900000000003</v>
      </c>
      <c r="AH1778" s="226" t="s">
        <v>16327</v>
      </c>
      <c r="AI1778" s="227">
        <v>323766.49</v>
      </c>
      <c r="AK1778" s="207" t="s">
        <v>16329</v>
      </c>
      <c r="AL1778" s="208">
        <v>44006.79</v>
      </c>
      <c r="AM1778" s="93"/>
      <c r="AN1778" s="199" t="s">
        <v>13738</v>
      </c>
      <c r="AO1778" s="200">
        <v>1706922.26</v>
      </c>
      <c r="AT1778" s="272" t="s">
        <v>70293</v>
      </c>
      <c r="AU1778" s="273">
        <v>4750</v>
      </c>
      <c r="AW1778" s="244" t="s">
        <v>40024</v>
      </c>
      <c r="AX1778" s="245">
        <v>796.63</v>
      </c>
      <c r="AZ1778" s="230" t="s">
        <v>11664</v>
      </c>
      <c r="BA1778" s="231">
        <v>71718.710000000006</v>
      </c>
      <c r="BC1778" s="209" t="s">
        <v>9874</v>
      </c>
      <c r="BD1778" s="210">
        <v>2712480.62</v>
      </c>
    </row>
    <row r="1779" spans="5:56" x14ac:dyDescent="0.55000000000000004">
      <c r="E1779" s="282" t="s">
        <v>56965</v>
      </c>
      <c r="F1779" s="282"/>
      <c r="G1779" s="283">
        <v>24246.86</v>
      </c>
      <c r="I1779" s="242" t="s">
        <v>39822</v>
      </c>
      <c r="J1779" s="242"/>
      <c r="K1779" s="243">
        <v>6529.54</v>
      </c>
      <c r="M1779" s="224" t="s">
        <v>5463</v>
      </c>
      <c r="N1779" s="224"/>
      <c r="O1779" s="225">
        <v>6038773.4100000001</v>
      </c>
      <c r="Q1779" s="203" t="s">
        <v>2082</v>
      </c>
      <c r="R1779" s="203"/>
      <c r="S1779" s="204">
        <v>18604.009999999998</v>
      </c>
      <c r="Y1779" t="s">
        <v>34973</v>
      </c>
      <c r="Z1779" s="284">
        <v>16188.96</v>
      </c>
      <c r="AB1779" s="276" t="s">
        <v>64081</v>
      </c>
      <c r="AC1779" s="277">
        <v>182</v>
      </c>
      <c r="AE1779" s="246" t="s">
        <v>49681</v>
      </c>
      <c r="AF1779" s="247">
        <v>29718</v>
      </c>
      <c r="AH1779" s="226" t="s">
        <v>40132</v>
      </c>
      <c r="AI1779" s="227">
        <v>793.73</v>
      </c>
      <c r="AK1779" s="207" t="s">
        <v>16330</v>
      </c>
      <c r="AL1779" s="208">
        <v>1037.8</v>
      </c>
      <c r="AM1779" s="93"/>
      <c r="AN1779" s="199" t="s">
        <v>13739</v>
      </c>
      <c r="AO1779" s="200">
        <v>85788.19</v>
      </c>
      <c r="AT1779" s="272" t="s">
        <v>57082</v>
      </c>
      <c r="AU1779" s="273">
        <v>24246.86</v>
      </c>
      <c r="AW1779" s="244" t="s">
        <v>40025</v>
      </c>
      <c r="AX1779" s="245">
        <v>6529.54</v>
      </c>
      <c r="AZ1779" s="230" t="s">
        <v>11665</v>
      </c>
      <c r="BA1779" s="231">
        <v>6038773.4100000001</v>
      </c>
      <c r="BC1779" s="209" t="s">
        <v>6719</v>
      </c>
      <c r="BD1779" s="210">
        <v>420531</v>
      </c>
    </row>
    <row r="1780" spans="5:56" x14ac:dyDescent="0.55000000000000004">
      <c r="E1780" s="282" t="s">
        <v>70242</v>
      </c>
      <c r="F1780" s="282"/>
      <c r="G1780" s="283">
        <v>1900</v>
      </c>
      <c r="I1780" s="242" t="s">
        <v>39823</v>
      </c>
      <c r="J1780" s="242"/>
      <c r="K1780" s="243">
        <v>59773.39</v>
      </c>
      <c r="M1780" s="224" t="s">
        <v>5464</v>
      </c>
      <c r="N1780" s="224"/>
      <c r="O1780" s="225">
        <v>577419.07999999996</v>
      </c>
      <c r="Q1780" s="203" t="s">
        <v>2083</v>
      </c>
      <c r="R1780" s="203"/>
      <c r="S1780" s="204">
        <v>87457</v>
      </c>
      <c r="Y1780" t="s">
        <v>36254</v>
      </c>
      <c r="Z1780" s="284">
        <v>804245.89</v>
      </c>
      <c r="AB1780" s="276" t="s">
        <v>67179</v>
      </c>
      <c r="AC1780" s="277">
        <v>6000</v>
      </c>
      <c r="AE1780" s="246" t="s">
        <v>44471</v>
      </c>
      <c r="AF1780" s="247">
        <v>76600</v>
      </c>
      <c r="AH1780" s="226" t="s">
        <v>34611</v>
      </c>
      <c r="AI1780" s="227">
        <v>7905.36</v>
      </c>
      <c r="AK1780" s="207" t="s">
        <v>16331</v>
      </c>
      <c r="AL1780" s="208">
        <v>61017.3</v>
      </c>
      <c r="AM1780" s="93"/>
      <c r="AN1780" s="199" t="s">
        <v>13740</v>
      </c>
      <c r="AO1780" s="200">
        <v>132920.47</v>
      </c>
      <c r="AT1780" s="272" t="s">
        <v>70295</v>
      </c>
      <c r="AU1780" s="273">
        <v>1900</v>
      </c>
      <c r="AW1780" s="244" t="s">
        <v>40026</v>
      </c>
      <c r="AX1780" s="245">
        <v>59773.39</v>
      </c>
      <c r="AZ1780" s="230" t="s">
        <v>11666</v>
      </c>
      <c r="BA1780" s="231">
        <v>577419.07999999996</v>
      </c>
      <c r="BC1780" s="209" t="s">
        <v>6930</v>
      </c>
      <c r="BD1780" s="210">
        <v>23877</v>
      </c>
    </row>
    <row r="1781" spans="5:56" x14ac:dyDescent="0.55000000000000004">
      <c r="E1781" s="282" t="s">
        <v>70243</v>
      </c>
      <c r="F1781" s="282"/>
      <c r="G1781" s="283">
        <v>26600</v>
      </c>
      <c r="I1781" s="242" t="s">
        <v>39824</v>
      </c>
      <c r="J1781" s="242"/>
      <c r="K1781" s="243">
        <v>346.71</v>
      </c>
      <c r="M1781" s="224" t="s">
        <v>5465</v>
      </c>
      <c r="N1781" s="224"/>
      <c r="O1781" s="225">
        <v>6408773.8399999999</v>
      </c>
      <c r="Q1781" s="203" t="s">
        <v>2084</v>
      </c>
      <c r="R1781" s="203"/>
      <c r="S1781" s="204">
        <v>10572.66</v>
      </c>
      <c r="Y1781" t="s">
        <v>66577</v>
      </c>
      <c r="Z1781" s="284">
        <v>22330.13</v>
      </c>
      <c r="AB1781" s="276" t="s">
        <v>67180</v>
      </c>
      <c r="AC1781" s="277">
        <v>4701.6499999999996</v>
      </c>
      <c r="AE1781" s="246" t="s">
        <v>36069</v>
      </c>
      <c r="AF1781" s="247">
        <v>2016468.35</v>
      </c>
      <c r="AH1781" s="226" t="s">
        <v>49674</v>
      </c>
      <c r="AI1781" s="227">
        <v>32037.51</v>
      </c>
      <c r="AK1781" s="207" t="s">
        <v>16332</v>
      </c>
      <c r="AL1781" s="208">
        <v>360287.28</v>
      </c>
      <c r="AM1781" s="93"/>
      <c r="AN1781" s="199" t="s">
        <v>13741</v>
      </c>
      <c r="AO1781" s="200">
        <v>98127.33</v>
      </c>
      <c r="AT1781" s="272" t="s">
        <v>70296</v>
      </c>
      <c r="AU1781" s="273">
        <v>26600</v>
      </c>
      <c r="AW1781" s="244" t="s">
        <v>40027</v>
      </c>
      <c r="AX1781" s="245">
        <v>346.71</v>
      </c>
      <c r="AZ1781" s="230" t="s">
        <v>11667</v>
      </c>
      <c r="BA1781" s="231">
        <v>6408773.8399999999</v>
      </c>
      <c r="BC1781" s="209" t="s">
        <v>7125</v>
      </c>
      <c r="BD1781" s="210">
        <v>17166</v>
      </c>
    </row>
    <row r="1782" spans="5:56" x14ac:dyDescent="0.55000000000000004">
      <c r="E1782" s="282" t="s">
        <v>70244</v>
      </c>
      <c r="F1782" s="282"/>
      <c r="G1782" s="283">
        <v>8550</v>
      </c>
      <c r="I1782" s="242" t="s">
        <v>39825</v>
      </c>
      <c r="J1782" s="242"/>
      <c r="K1782" s="243">
        <v>66072.63</v>
      </c>
      <c r="M1782" s="224" t="s">
        <v>5466</v>
      </c>
      <c r="N1782" s="224"/>
      <c r="O1782" s="225">
        <v>3379432.62</v>
      </c>
      <c r="Q1782" s="203" t="s">
        <v>2085</v>
      </c>
      <c r="R1782" s="203"/>
      <c r="S1782" s="204">
        <v>418228</v>
      </c>
      <c r="Y1782" t="s">
        <v>66578</v>
      </c>
      <c r="Z1782" s="284">
        <v>3181.88</v>
      </c>
      <c r="AB1782" s="276" t="s">
        <v>63562</v>
      </c>
      <c r="AC1782" s="277">
        <v>382.69</v>
      </c>
      <c r="AE1782" s="246" t="s">
        <v>61817</v>
      </c>
      <c r="AF1782" s="247">
        <v>19675</v>
      </c>
      <c r="AH1782" s="226" t="s">
        <v>16328</v>
      </c>
      <c r="AI1782" s="227">
        <v>33197.96</v>
      </c>
      <c r="AK1782" s="207" t="s">
        <v>16333</v>
      </c>
      <c r="AL1782" s="208">
        <v>46366.91</v>
      </c>
      <c r="AM1782" s="93"/>
      <c r="AN1782" s="199" t="s">
        <v>32267</v>
      </c>
      <c r="AO1782" s="200">
        <v>187.86</v>
      </c>
      <c r="AT1782" s="272" t="s">
        <v>70297</v>
      </c>
      <c r="AU1782" s="273">
        <v>8550</v>
      </c>
      <c r="AW1782" s="244" t="s">
        <v>40028</v>
      </c>
      <c r="AX1782" s="245">
        <v>66072.63</v>
      </c>
      <c r="AZ1782" s="230" t="s">
        <v>11668</v>
      </c>
      <c r="BA1782" s="231">
        <v>3379432.62</v>
      </c>
      <c r="BC1782" s="209" t="s">
        <v>7388</v>
      </c>
      <c r="BD1782" s="210">
        <v>187403</v>
      </c>
    </row>
    <row r="1783" spans="5:56" x14ac:dyDescent="0.55000000000000004">
      <c r="E1783" s="282" t="s">
        <v>56966</v>
      </c>
      <c r="F1783" s="282"/>
      <c r="G1783" s="283">
        <v>4750</v>
      </c>
      <c r="I1783" s="242" t="s">
        <v>39826</v>
      </c>
      <c r="J1783" s="242"/>
      <c r="K1783" s="243">
        <v>21802.05</v>
      </c>
      <c r="M1783" s="224" t="s">
        <v>5467</v>
      </c>
      <c r="N1783" s="224"/>
      <c r="O1783" s="225">
        <v>2164799.15</v>
      </c>
      <c r="Q1783" s="203" t="s">
        <v>2086</v>
      </c>
      <c r="R1783" s="203"/>
      <c r="S1783" s="204">
        <v>132457.88</v>
      </c>
      <c r="Y1783" t="s">
        <v>67511</v>
      </c>
      <c r="Z1783">
        <v>259.98</v>
      </c>
      <c r="AB1783" s="276" t="s">
        <v>61876</v>
      </c>
      <c r="AC1783" s="277">
        <v>42375.28</v>
      </c>
      <c r="AE1783" s="246" t="s">
        <v>54881</v>
      </c>
      <c r="AF1783" s="247">
        <v>10550</v>
      </c>
      <c r="AH1783" s="226" t="s">
        <v>16329</v>
      </c>
      <c r="AI1783" s="227">
        <v>497274.93</v>
      </c>
      <c r="AK1783" s="207" t="s">
        <v>16334</v>
      </c>
      <c r="AL1783" s="208">
        <v>317033.23</v>
      </c>
      <c r="AM1783" s="93"/>
      <c r="AN1783" s="199" t="s">
        <v>32268</v>
      </c>
      <c r="AO1783" s="200">
        <v>36964.14</v>
      </c>
      <c r="AT1783" s="272" t="s">
        <v>57083</v>
      </c>
      <c r="AU1783" s="273">
        <v>4750</v>
      </c>
      <c r="AW1783" s="244" t="s">
        <v>40029</v>
      </c>
      <c r="AX1783" s="245">
        <v>21802.05</v>
      </c>
      <c r="AZ1783" s="230" t="s">
        <v>11669</v>
      </c>
      <c r="BA1783" s="231">
        <v>2164799.15</v>
      </c>
      <c r="BC1783" s="209" t="s">
        <v>7609</v>
      </c>
      <c r="BD1783" s="210">
        <v>253241</v>
      </c>
    </row>
    <row r="1784" spans="5:56" x14ac:dyDescent="0.55000000000000004">
      <c r="E1784" s="282" t="s">
        <v>56967</v>
      </c>
      <c r="F1784" s="282"/>
      <c r="G1784" s="283">
        <v>5600</v>
      </c>
      <c r="I1784" s="242" t="s">
        <v>39827</v>
      </c>
      <c r="J1784" s="242"/>
      <c r="K1784" s="243">
        <v>33283.589999999997</v>
      </c>
      <c r="M1784" s="224" t="s">
        <v>5468</v>
      </c>
      <c r="N1784" s="224"/>
      <c r="O1784" s="225">
        <v>4782127.24</v>
      </c>
      <c r="Q1784" s="203" t="s">
        <v>2087</v>
      </c>
      <c r="R1784" s="203"/>
      <c r="S1784" s="204">
        <v>184.99</v>
      </c>
      <c r="Y1784" t="s">
        <v>67512</v>
      </c>
      <c r="Z1784" s="284">
        <v>9537.02</v>
      </c>
      <c r="AB1784" s="276" t="s">
        <v>67181</v>
      </c>
      <c r="AC1784" s="277">
        <v>20204.37</v>
      </c>
      <c r="AE1784" s="246" t="s">
        <v>58437</v>
      </c>
      <c r="AF1784" s="247">
        <v>1884.3</v>
      </c>
      <c r="AH1784" s="226" t="s">
        <v>16330</v>
      </c>
      <c r="AI1784" s="227">
        <v>1044778.07</v>
      </c>
      <c r="AK1784" s="207" t="s">
        <v>16335</v>
      </c>
      <c r="AL1784" s="208">
        <v>20000</v>
      </c>
      <c r="AM1784" s="93"/>
      <c r="AN1784" s="199" t="s">
        <v>32269</v>
      </c>
      <c r="AO1784" s="200">
        <v>187.86</v>
      </c>
      <c r="AT1784" s="272" t="s">
        <v>57084</v>
      </c>
      <c r="AU1784" s="273">
        <v>5600</v>
      </c>
      <c r="AW1784" s="244" t="s">
        <v>40030</v>
      </c>
      <c r="AX1784" s="245">
        <v>33283.589999999997</v>
      </c>
      <c r="AZ1784" s="230" t="s">
        <v>11670</v>
      </c>
      <c r="BA1784" s="231">
        <v>4782127.24</v>
      </c>
      <c r="BC1784" s="209" t="s">
        <v>7799</v>
      </c>
      <c r="BD1784" s="210">
        <v>27822</v>
      </c>
    </row>
    <row r="1785" spans="5:56" x14ac:dyDescent="0.55000000000000004">
      <c r="E1785" s="282" t="s">
        <v>56968</v>
      </c>
      <c r="F1785" s="282"/>
      <c r="G1785" s="283">
        <v>9234.98</v>
      </c>
      <c r="I1785" s="242" t="s">
        <v>39828</v>
      </c>
      <c r="J1785" s="242"/>
      <c r="K1785" s="243">
        <v>9833.5499999999993</v>
      </c>
      <c r="M1785" s="224" t="s">
        <v>5469</v>
      </c>
      <c r="N1785" s="224"/>
      <c r="O1785" s="225">
        <v>448854.06</v>
      </c>
      <c r="Q1785" s="203" t="s">
        <v>4081</v>
      </c>
      <c r="R1785" s="203"/>
      <c r="S1785" s="204">
        <v>20601.21</v>
      </c>
      <c r="Y1785" t="s">
        <v>61377</v>
      </c>
      <c r="Z1785" s="284">
        <v>1095.27</v>
      </c>
      <c r="AB1785" s="276" t="s">
        <v>55897</v>
      </c>
      <c r="AC1785" s="277">
        <v>20788.560000000001</v>
      </c>
      <c r="AE1785" s="246" t="s">
        <v>58438</v>
      </c>
      <c r="AF1785" s="247">
        <v>800</v>
      </c>
      <c r="AH1785" s="226" t="s">
        <v>33181</v>
      </c>
      <c r="AI1785" s="227">
        <v>491956.78</v>
      </c>
      <c r="AK1785" s="207" t="s">
        <v>16336</v>
      </c>
      <c r="AL1785" s="208">
        <v>2540420.21</v>
      </c>
      <c r="AM1785" s="93"/>
      <c r="AN1785" s="199" t="s">
        <v>22399</v>
      </c>
      <c r="AO1785" s="200">
        <v>36964.14</v>
      </c>
      <c r="AT1785" s="272" t="s">
        <v>57085</v>
      </c>
      <c r="AU1785" s="273">
        <v>9234.98</v>
      </c>
      <c r="AW1785" s="244" t="s">
        <v>40031</v>
      </c>
      <c r="AX1785" s="245">
        <v>9833.5499999999993</v>
      </c>
      <c r="AZ1785" s="230" t="s">
        <v>11671</v>
      </c>
      <c r="BA1785" s="231">
        <v>448854.06</v>
      </c>
      <c r="BC1785" s="209" t="s">
        <v>8071</v>
      </c>
      <c r="BD1785" s="210">
        <v>16011</v>
      </c>
    </row>
    <row r="1786" spans="5:56" x14ac:dyDescent="0.55000000000000004">
      <c r="E1786" s="282" t="s">
        <v>56969</v>
      </c>
      <c r="F1786" s="282"/>
      <c r="G1786" s="283">
        <v>15479.58</v>
      </c>
      <c r="I1786" s="242" t="s">
        <v>39829</v>
      </c>
      <c r="J1786" s="242"/>
      <c r="K1786" s="243">
        <v>2548.1799999999998</v>
      </c>
      <c r="M1786" s="224" t="s">
        <v>5470</v>
      </c>
      <c r="N1786" s="224"/>
      <c r="O1786" s="225">
        <v>800439.47</v>
      </c>
      <c r="Q1786" s="203" t="s">
        <v>4082</v>
      </c>
      <c r="R1786" s="203"/>
      <c r="S1786" s="204">
        <v>9183.02</v>
      </c>
      <c r="Y1786" t="s">
        <v>61379</v>
      </c>
      <c r="Z1786">
        <v>83.79</v>
      </c>
      <c r="AB1786" s="276" t="s">
        <v>55898</v>
      </c>
      <c r="AC1786" s="277">
        <v>1590.32</v>
      </c>
      <c r="AE1786" s="246" t="s">
        <v>36070</v>
      </c>
      <c r="AF1786" s="247">
        <v>186297.83</v>
      </c>
      <c r="AH1786" s="226" t="s">
        <v>16331</v>
      </c>
      <c r="AI1786" s="227">
        <v>890291.26</v>
      </c>
      <c r="AK1786" s="207" t="s">
        <v>16337</v>
      </c>
      <c r="AL1786" s="208">
        <v>243855.87</v>
      </c>
      <c r="AM1786" s="93"/>
      <c r="AN1786" s="199" t="s">
        <v>32270</v>
      </c>
      <c r="AO1786" s="200">
        <v>28051</v>
      </c>
      <c r="AT1786" s="272" t="s">
        <v>57086</v>
      </c>
      <c r="AU1786" s="273">
        <v>15479.58</v>
      </c>
      <c r="AW1786" s="244" t="s">
        <v>40032</v>
      </c>
      <c r="AX1786" s="245">
        <v>2548.1799999999998</v>
      </c>
      <c r="AZ1786" s="230" t="s">
        <v>11672</v>
      </c>
      <c r="BA1786" s="231">
        <v>800439.47</v>
      </c>
      <c r="BC1786" s="209" t="s">
        <v>8337</v>
      </c>
      <c r="BD1786" s="210">
        <v>87457</v>
      </c>
    </row>
    <row r="1787" spans="5:56" x14ac:dyDescent="0.55000000000000004">
      <c r="E1787" s="282" t="s">
        <v>70248</v>
      </c>
      <c r="F1787" s="282"/>
      <c r="G1787" s="283">
        <v>5700</v>
      </c>
      <c r="I1787" s="242" t="s">
        <v>39830</v>
      </c>
      <c r="J1787" s="242"/>
      <c r="K1787" s="243">
        <v>300599.96000000002</v>
      </c>
      <c r="M1787" s="224" t="s">
        <v>5471</v>
      </c>
      <c r="N1787" s="224"/>
      <c r="O1787" s="225">
        <v>918456.24</v>
      </c>
      <c r="Q1787" s="203" t="s">
        <v>2088</v>
      </c>
      <c r="R1787" s="203"/>
      <c r="S1787" s="204">
        <v>81495.039999999994</v>
      </c>
      <c r="Y1787" t="s">
        <v>71407</v>
      </c>
      <c r="Z1787" s="284">
        <v>57265.39</v>
      </c>
      <c r="AB1787" s="276" t="s">
        <v>55899</v>
      </c>
      <c r="AC1787" s="277">
        <v>5206.96</v>
      </c>
      <c r="AE1787" s="246" t="s">
        <v>38894</v>
      </c>
      <c r="AF1787" s="247">
        <v>559349.73</v>
      </c>
      <c r="AH1787" s="226" t="s">
        <v>16332</v>
      </c>
      <c r="AI1787" s="227">
        <v>374364.04</v>
      </c>
      <c r="AK1787" s="207" t="s">
        <v>16338</v>
      </c>
      <c r="AL1787" s="208">
        <v>462274.44</v>
      </c>
      <c r="AM1787" s="93"/>
      <c r="AN1787" s="199" t="s">
        <v>22436</v>
      </c>
      <c r="AO1787" s="200">
        <v>28051</v>
      </c>
      <c r="AT1787" s="272" t="s">
        <v>70301</v>
      </c>
      <c r="AU1787" s="273">
        <v>5700</v>
      </c>
      <c r="AW1787" s="244" t="s">
        <v>40033</v>
      </c>
      <c r="AX1787" s="245">
        <v>300599.96000000002</v>
      </c>
      <c r="AZ1787" s="230" t="s">
        <v>11673</v>
      </c>
      <c r="BA1787" s="231">
        <v>918456.24</v>
      </c>
      <c r="BC1787" s="209" t="s">
        <v>8542</v>
      </c>
      <c r="BD1787" s="210">
        <v>653059</v>
      </c>
    </row>
    <row r="1788" spans="5:56" x14ac:dyDescent="0.55000000000000004">
      <c r="E1788" s="282" t="s">
        <v>65910</v>
      </c>
      <c r="F1788" s="282"/>
      <c r="G1788" s="283">
        <v>42265</v>
      </c>
      <c r="I1788" s="242" t="s">
        <v>39831</v>
      </c>
      <c r="J1788" s="242"/>
      <c r="K1788" s="243">
        <v>9878.65</v>
      </c>
      <c r="M1788" s="224" t="s">
        <v>5472</v>
      </c>
      <c r="N1788" s="224"/>
      <c r="O1788" s="225">
        <v>70406.710000000006</v>
      </c>
      <c r="Q1788" s="203" t="s">
        <v>2089</v>
      </c>
      <c r="R1788" s="203"/>
      <c r="S1788" s="204">
        <v>2045</v>
      </c>
      <c r="Y1788" t="s">
        <v>61962</v>
      </c>
      <c r="Z1788" s="284">
        <v>1453.91</v>
      </c>
      <c r="AB1788" s="276" t="s">
        <v>55900</v>
      </c>
      <c r="AC1788" s="277">
        <v>5758.77</v>
      </c>
      <c r="AE1788" s="246" t="s">
        <v>46703</v>
      </c>
      <c r="AF1788" s="247">
        <v>40795.26</v>
      </c>
      <c r="AH1788" s="226" t="s">
        <v>16333</v>
      </c>
      <c r="AI1788" s="227">
        <v>457785.58</v>
      </c>
      <c r="AK1788" s="207" t="s">
        <v>16339</v>
      </c>
      <c r="AL1788" s="208">
        <v>28130</v>
      </c>
      <c r="AM1788" s="93"/>
      <c r="AN1788" s="199" t="s">
        <v>13742</v>
      </c>
      <c r="AO1788" s="200">
        <v>3305.96</v>
      </c>
      <c r="AT1788" s="272" t="s">
        <v>57087</v>
      </c>
      <c r="AU1788" s="273">
        <v>42265</v>
      </c>
      <c r="AW1788" s="244" t="s">
        <v>40034</v>
      </c>
      <c r="AX1788" s="245">
        <v>9878.65</v>
      </c>
      <c r="AZ1788" s="230" t="s">
        <v>11674</v>
      </c>
      <c r="BA1788" s="231">
        <v>70406.710000000006</v>
      </c>
      <c r="BC1788" s="209" t="s">
        <v>8724</v>
      </c>
      <c r="BD1788" s="210">
        <v>7700</v>
      </c>
    </row>
    <row r="1789" spans="5:56" x14ac:dyDescent="0.55000000000000004">
      <c r="E1789" s="282" t="s">
        <v>56970</v>
      </c>
      <c r="F1789" s="282"/>
      <c r="G1789" s="283">
        <v>3542.4</v>
      </c>
      <c r="I1789" s="242" t="s">
        <v>39833</v>
      </c>
      <c r="J1789" s="242"/>
      <c r="K1789" s="243">
        <v>13391.81</v>
      </c>
      <c r="M1789" s="224" t="s">
        <v>5473</v>
      </c>
      <c r="N1789" s="224"/>
      <c r="O1789" s="225">
        <v>428010.78</v>
      </c>
      <c r="Q1789" s="203" t="s">
        <v>2090</v>
      </c>
      <c r="R1789" s="203"/>
      <c r="S1789" s="204">
        <v>421284.99</v>
      </c>
      <c r="Y1789" t="s">
        <v>58857</v>
      </c>
      <c r="Z1789" s="284">
        <v>73407.039999999994</v>
      </c>
      <c r="AB1789" s="276" t="s">
        <v>64082</v>
      </c>
      <c r="AC1789" s="277">
        <v>100</v>
      </c>
      <c r="AE1789" s="246" t="s">
        <v>49682</v>
      </c>
      <c r="AF1789" s="247">
        <v>15845.06</v>
      </c>
      <c r="AH1789" s="226" t="s">
        <v>16334</v>
      </c>
      <c r="AI1789" s="227">
        <v>52175.49</v>
      </c>
      <c r="AK1789" s="207" t="s">
        <v>16340</v>
      </c>
      <c r="AL1789" s="208">
        <v>28130</v>
      </c>
      <c r="AM1789" s="93"/>
      <c r="AN1789" s="199" t="s">
        <v>13743</v>
      </c>
      <c r="AO1789" s="200">
        <v>17171.080000000002</v>
      </c>
      <c r="AT1789" s="272" t="s">
        <v>57088</v>
      </c>
      <c r="AU1789" s="273">
        <v>3542.4</v>
      </c>
      <c r="AW1789" s="244" t="s">
        <v>40036</v>
      </c>
      <c r="AX1789" s="245">
        <v>13391.81</v>
      </c>
      <c r="AZ1789" s="230" t="s">
        <v>11675</v>
      </c>
      <c r="BA1789" s="231">
        <v>428010.78</v>
      </c>
      <c r="BC1789" s="209" t="s">
        <v>8980</v>
      </c>
      <c r="BD1789" s="210">
        <v>580322</v>
      </c>
    </row>
    <row r="1790" spans="5:56" x14ac:dyDescent="0.55000000000000004">
      <c r="E1790" s="282" t="s">
        <v>70250</v>
      </c>
      <c r="F1790" s="282"/>
      <c r="G1790" s="283">
        <v>9975</v>
      </c>
      <c r="I1790" s="242" t="s">
        <v>39834</v>
      </c>
      <c r="J1790" s="242"/>
      <c r="K1790" s="243">
        <v>3426</v>
      </c>
      <c r="M1790" s="224" t="s">
        <v>5474</v>
      </c>
      <c r="N1790" s="224"/>
      <c r="O1790" s="225">
        <v>42334.54</v>
      </c>
      <c r="Q1790" s="203" t="s">
        <v>2091</v>
      </c>
      <c r="R1790" s="203"/>
      <c r="S1790" s="204">
        <v>4161</v>
      </c>
      <c r="Y1790" t="s">
        <v>71408</v>
      </c>
      <c r="Z1790" s="284">
        <v>34552.339999999997</v>
      </c>
      <c r="AB1790" s="276" t="s">
        <v>59517</v>
      </c>
      <c r="AC1790" s="277">
        <v>1507.64</v>
      </c>
      <c r="AE1790" s="246" t="s">
        <v>57270</v>
      </c>
      <c r="AF1790" s="247">
        <v>737989.19</v>
      </c>
      <c r="AH1790" s="226" t="s">
        <v>16335</v>
      </c>
      <c r="AI1790" s="227">
        <v>277047.48</v>
      </c>
      <c r="AK1790" s="207" t="s">
        <v>16341</v>
      </c>
      <c r="AL1790" s="208">
        <v>76036.3</v>
      </c>
      <c r="AM1790" s="93"/>
      <c r="AN1790" s="199" t="s">
        <v>13744</v>
      </c>
      <c r="AO1790" s="200">
        <v>10339.42</v>
      </c>
      <c r="AT1790" s="272" t="s">
        <v>70303</v>
      </c>
      <c r="AU1790" s="273">
        <v>9975</v>
      </c>
      <c r="AW1790" s="244" t="s">
        <v>40037</v>
      </c>
      <c r="AX1790" s="245">
        <v>3426</v>
      </c>
      <c r="AZ1790" s="230" t="s">
        <v>11676</v>
      </c>
      <c r="BA1790" s="231">
        <v>42334.54</v>
      </c>
      <c r="BC1790" s="209" t="s">
        <v>9174</v>
      </c>
      <c r="BD1790" s="210">
        <v>19710</v>
      </c>
    </row>
    <row r="1791" spans="5:56" x14ac:dyDescent="0.55000000000000004">
      <c r="E1791" s="282" t="s">
        <v>70251</v>
      </c>
      <c r="F1791" s="282"/>
      <c r="G1791" s="283">
        <v>475</v>
      </c>
      <c r="I1791" s="242" t="s">
        <v>39835</v>
      </c>
      <c r="J1791" s="242"/>
      <c r="K1791" s="243">
        <v>30980.25</v>
      </c>
      <c r="M1791" s="224" t="s">
        <v>5475</v>
      </c>
      <c r="N1791" s="224"/>
      <c r="O1791" s="225">
        <v>331974.14</v>
      </c>
      <c r="Q1791" s="203" t="s">
        <v>2092</v>
      </c>
      <c r="R1791" s="203"/>
      <c r="S1791" s="204">
        <v>12227.78</v>
      </c>
      <c r="Y1791" t="s">
        <v>70506</v>
      </c>
      <c r="Z1791" s="284">
        <v>238312.5</v>
      </c>
      <c r="AB1791" s="276" t="s">
        <v>51870</v>
      </c>
      <c r="AC1791" s="277">
        <v>823.13</v>
      </c>
      <c r="AE1791" s="246" t="s">
        <v>51722</v>
      </c>
      <c r="AF1791" s="247">
        <v>194083.82</v>
      </c>
      <c r="AH1791" s="226" t="s">
        <v>49675</v>
      </c>
      <c r="AI1791" s="227">
        <v>-6171.08</v>
      </c>
      <c r="AK1791" s="207" t="s">
        <v>16342</v>
      </c>
      <c r="AL1791" s="208">
        <v>14584.72</v>
      </c>
      <c r="AM1791" s="93"/>
      <c r="AN1791" s="199" t="s">
        <v>13745</v>
      </c>
      <c r="AO1791" s="200">
        <v>11450</v>
      </c>
      <c r="AT1791" s="272" t="s">
        <v>70304</v>
      </c>
      <c r="AU1791" s="273">
        <v>475</v>
      </c>
      <c r="AW1791" s="244" t="s">
        <v>40038</v>
      </c>
      <c r="AX1791" s="245">
        <v>30980.25</v>
      </c>
      <c r="AZ1791" s="230" t="s">
        <v>11677</v>
      </c>
      <c r="BA1791" s="231">
        <v>331974.14</v>
      </c>
      <c r="BC1791" s="209" t="s">
        <v>9309</v>
      </c>
      <c r="BD1791" s="210">
        <v>1391854.19</v>
      </c>
    </row>
    <row r="1792" spans="5:56" x14ac:dyDescent="0.55000000000000004">
      <c r="E1792" s="282" t="s">
        <v>56971</v>
      </c>
      <c r="F1792" s="282"/>
      <c r="G1792" s="283">
        <v>14250</v>
      </c>
      <c r="I1792" s="242" t="s">
        <v>39836</v>
      </c>
      <c r="J1792" s="242"/>
      <c r="K1792" s="243">
        <v>9351.2000000000007</v>
      </c>
      <c r="M1792" s="224" t="s">
        <v>5476</v>
      </c>
      <c r="N1792" s="224"/>
      <c r="O1792" s="225">
        <v>15304857.289999999</v>
      </c>
      <c r="Q1792" s="203" t="s">
        <v>2093</v>
      </c>
      <c r="R1792" s="203"/>
      <c r="S1792" s="204">
        <v>13496.63</v>
      </c>
      <c r="Y1792" t="s">
        <v>70507</v>
      </c>
      <c r="Z1792" s="284">
        <v>16242</v>
      </c>
      <c r="AB1792" s="276" t="s">
        <v>67182</v>
      </c>
      <c r="AC1792" s="277">
        <v>17070</v>
      </c>
      <c r="AE1792" s="246" t="s">
        <v>51723</v>
      </c>
      <c r="AF1792" s="247">
        <v>106507.72</v>
      </c>
      <c r="AH1792" s="226" t="s">
        <v>46700</v>
      </c>
      <c r="AI1792" s="227">
        <v>12569.2</v>
      </c>
      <c r="AK1792" s="207" t="s">
        <v>16343</v>
      </c>
      <c r="AL1792" s="208">
        <v>23747.56</v>
      </c>
      <c r="AM1792" s="93"/>
      <c r="AN1792" s="199" t="s">
        <v>13746</v>
      </c>
      <c r="AO1792" s="200">
        <v>3115.59</v>
      </c>
      <c r="AT1792" s="272" t="s">
        <v>57089</v>
      </c>
      <c r="AU1792" s="273">
        <v>14250</v>
      </c>
      <c r="AW1792" s="244" t="s">
        <v>40039</v>
      </c>
      <c r="AX1792" s="245">
        <v>9351.2000000000007</v>
      </c>
      <c r="AZ1792" s="230" t="s">
        <v>11678</v>
      </c>
      <c r="BA1792" s="231">
        <v>15304857.289999999</v>
      </c>
      <c r="BC1792" s="209" t="s">
        <v>10785</v>
      </c>
      <c r="BD1792" s="210">
        <v>29920</v>
      </c>
    </row>
    <row r="1793" spans="5:56" x14ac:dyDescent="0.55000000000000004">
      <c r="E1793" s="282" t="s">
        <v>56972</v>
      </c>
      <c r="F1793" s="282"/>
      <c r="G1793" s="283">
        <v>137475.25</v>
      </c>
      <c r="I1793" s="242" t="s">
        <v>39837</v>
      </c>
      <c r="J1793" s="242"/>
      <c r="K1793" s="243">
        <v>30836.09</v>
      </c>
      <c r="M1793" s="224" t="s">
        <v>5477</v>
      </c>
      <c r="N1793" s="224"/>
      <c r="O1793" s="225">
        <v>11809.64</v>
      </c>
      <c r="Q1793" s="203" t="s">
        <v>2094</v>
      </c>
      <c r="R1793" s="203"/>
      <c r="S1793" s="204">
        <v>109043</v>
      </c>
      <c r="Y1793" t="s">
        <v>69868</v>
      </c>
      <c r="Z1793" s="284">
        <v>60946.81</v>
      </c>
      <c r="AB1793" s="276" t="s">
        <v>67183</v>
      </c>
      <c r="AC1793" s="277">
        <v>17974.2</v>
      </c>
      <c r="AE1793" s="246" t="s">
        <v>62544</v>
      </c>
      <c r="AF1793" s="247">
        <v>6811.35</v>
      </c>
      <c r="AH1793" s="226" t="s">
        <v>46701</v>
      </c>
      <c r="AI1793" s="227">
        <v>961.55</v>
      </c>
      <c r="AK1793" s="207" t="s">
        <v>16344</v>
      </c>
      <c r="AL1793" s="208">
        <v>3127.05</v>
      </c>
      <c r="AM1793" s="93"/>
      <c r="AN1793" s="199" t="s">
        <v>13747</v>
      </c>
      <c r="AO1793" s="200">
        <v>7108.56</v>
      </c>
      <c r="AT1793" s="272" t="s">
        <v>57090</v>
      </c>
      <c r="AU1793" s="273">
        <v>137475.25</v>
      </c>
      <c r="AW1793" s="244" t="s">
        <v>40040</v>
      </c>
      <c r="AX1793" s="245">
        <v>30836.09</v>
      </c>
      <c r="AZ1793" s="230" t="s">
        <v>11679</v>
      </c>
      <c r="BA1793" s="231">
        <v>11809.64</v>
      </c>
      <c r="BC1793" s="209" t="s">
        <v>10910</v>
      </c>
      <c r="BD1793" s="210">
        <v>46166.17</v>
      </c>
    </row>
    <row r="1794" spans="5:56" x14ac:dyDescent="0.55000000000000004">
      <c r="E1794" s="282" t="s">
        <v>70253</v>
      </c>
      <c r="F1794" s="282"/>
      <c r="G1794" s="283">
        <v>5225</v>
      </c>
      <c r="I1794" s="242" t="s">
        <v>39838</v>
      </c>
      <c r="J1794" s="242"/>
      <c r="K1794" s="243">
        <v>61989.13</v>
      </c>
      <c r="M1794" s="224" t="s">
        <v>5478</v>
      </c>
      <c r="N1794" s="224"/>
      <c r="O1794" s="225">
        <v>27182.06</v>
      </c>
      <c r="Q1794" s="203" t="s">
        <v>2095</v>
      </c>
      <c r="R1794" s="203"/>
      <c r="S1794" s="204">
        <v>219430.89</v>
      </c>
      <c r="Y1794" t="s">
        <v>67525</v>
      </c>
      <c r="Z1794">
        <v>797.38</v>
      </c>
      <c r="AB1794" s="276" t="s">
        <v>67184</v>
      </c>
      <c r="AC1794" s="277">
        <v>15787.34</v>
      </c>
      <c r="AE1794" s="246" t="s">
        <v>58839</v>
      </c>
      <c r="AF1794" s="247">
        <v>274817.15000000002</v>
      </c>
      <c r="AH1794" s="226" t="s">
        <v>51712</v>
      </c>
      <c r="AI1794" s="227">
        <v>600.36</v>
      </c>
      <c r="AK1794" s="207" t="s">
        <v>16345</v>
      </c>
      <c r="AL1794" s="208">
        <v>1510.92</v>
      </c>
      <c r="AM1794" s="93"/>
      <c r="AN1794" s="199" t="s">
        <v>13748</v>
      </c>
      <c r="AO1794" s="200">
        <v>6492.73</v>
      </c>
      <c r="AT1794" s="272" t="s">
        <v>70306</v>
      </c>
      <c r="AU1794" s="273">
        <v>5225</v>
      </c>
      <c r="AW1794" s="244" t="s">
        <v>40041</v>
      </c>
      <c r="AX1794" s="245">
        <v>61989.13</v>
      </c>
      <c r="AZ1794" s="230" t="s">
        <v>11680</v>
      </c>
      <c r="BA1794" s="231">
        <v>27182.06</v>
      </c>
      <c r="BC1794" s="209" t="s">
        <v>11091</v>
      </c>
      <c r="BD1794" s="210">
        <v>10000.93</v>
      </c>
    </row>
    <row r="1795" spans="5:56" x14ac:dyDescent="0.55000000000000004">
      <c r="E1795" s="282" t="s">
        <v>69909</v>
      </c>
      <c r="F1795" s="282"/>
      <c r="G1795" s="283">
        <v>9975</v>
      </c>
      <c r="I1795" s="242" t="s">
        <v>39839</v>
      </c>
      <c r="J1795" s="242"/>
      <c r="K1795" s="243">
        <v>13872.42</v>
      </c>
      <c r="M1795" s="224" t="s">
        <v>5480</v>
      </c>
      <c r="N1795" s="224"/>
      <c r="O1795" s="225">
        <v>3542407.25</v>
      </c>
      <c r="Q1795" s="203" t="s">
        <v>2096</v>
      </c>
      <c r="R1795" s="203"/>
      <c r="S1795" s="204">
        <v>298135</v>
      </c>
      <c r="Y1795" t="s">
        <v>66579</v>
      </c>
      <c r="Z1795" s="284">
        <v>63833.94</v>
      </c>
      <c r="AB1795" s="276" t="s">
        <v>67185</v>
      </c>
      <c r="AC1795" s="277">
        <v>3674.52</v>
      </c>
      <c r="AE1795" s="246" t="s">
        <v>64018</v>
      </c>
      <c r="AF1795" s="247">
        <v>-1179.29</v>
      </c>
      <c r="AH1795" s="226" t="s">
        <v>46702</v>
      </c>
      <c r="AI1795" s="227">
        <v>50300</v>
      </c>
      <c r="AK1795" s="207" t="s">
        <v>16346</v>
      </c>
      <c r="AL1795" s="208">
        <v>1446.32</v>
      </c>
      <c r="AM1795" s="93"/>
      <c r="AN1795" s="199" t="s">
        <v>13749</v>
      </c>
      <c r="AO1795" s="200">
        <v>5345.12</v>
      </c>
      <c r="AT1795" s="272" t="s">
        <v>69918</v>
      </c>
      <c r="AU1795" s="273">
        <v>9975</v>
      </c>
      <c r="AW1795" s="244" t="s">
        <v>40042</v>
      </c>
      <c r="AX1795" s="245">
        <v>13872.42</v>
      </c>
      <c r="AZ1795" s="230" t="s">
        <v>11682</v>
      </c>
      <c r="BA1795" s="231">
        <v>3542407.25</v>
      </c>
      <c r="BC1795" s="209" t="s">
        <v>11309</v>
      </c>
      <c r="BD1795" s="210">
        <v>12768.09</v>
      </c>
    </row>
    <row r="1796" spans="5:56" x14ac:dyDescent="0.55000000000000004">
      <c r="E1796" s="282" t="s">
        <v>56975</v>
      </c>
      <c r="F1796" s="282"/>
      <c r="G1796" s="283">
        <v>47466</v>
      </c>
      <c r="I1796" s="242" t="s">
        <v>39840</v>
      </c>
      <c r="J1796" s="242"/>
      <c r="K1796" s="243">
        <v>108162.06</v>
      </c>
      <c r="M1796" s="224" t="s">
        <v>5481</v>
      </c>
      <c r="N1796" s="224"/>
      <c r="O1796" s="225">
        <v>88846.78</v>
      </c>
      <c r="Q1796" s="203" t="s">
        <v>2097</v>
      </c>
      <c r="R1796" s="203"/>
      <c r="S1796" s="204">
        <v>29195</v>
      </c>
      <c r="Y1796" t="s">
        <v>70508</v>
      </c>
      <c r="Z1796" s="284">
        <v>257649.58</v>
      </c>
      <c r="AB1796" s="276" t="s">
        <v>67186</v>
      </c>
      <c r="AC1796" s="277">
        <v>8447.1299999999992</v>
      </c>
      <c r="AE1796" s="246" t="s">
        <v>61300</v>
      </c>
      <c r="AF1796" s="247">
        <v>12316.63</v>
      </c>
      <c r="AH1796" s="226" t="s">
        <v>44466</v>
      </c>
      <c r="AI1796" s="227">
        <v>2149600</v>
      </c>
      <c r="AK1796" s="207" t="s">
        <v>16347</v>
      </c>
      <c r="AL1796" s="208">
        <v>873.6</v>
      </c>
      <c r="AM1796" s="93"/>
      <c r="AN1796" s="199" t="s">
        <v>32271</v>
      </c>
      <c r="AO1796" s="200">
        <v>4146.67</v>
      </c>
      <c r="AT1796" s="272" t="s">
        <v>57093</v>
      </c>
      <c r="AU1796" s="273">
        <v>47466</v>
      </c>
      <c r="AW1796" s="244" t="s">
        <v>40043</v>
      </c>
      <c r="AX1796" s="245">
        <v>108162.06</v>
      </c>
      <c r="AZ1796" s="230" t="s">
        <v>11683</v>
      </c>
      <c r="BA1796" s="231">
        <v>88846.78</v>
      </c>
      <c r="BC1796" s="209" t="s">
        <v>11567</v>
      </c>
      <c r="BD1796" s="210">
        <v>1463974.11</v>
      </c>
    </row>
    <row r="1797" spans="5:56" x14ac:dyDescent="0.55000000000000004">
      <c r="E1797" s="282" t="s">
        <v>56976</v>
      </c>
      <c r="F1797" s="282"/>
      <c r="G1797" s="283">
        <v>20526.63</v>
      </c>
      <c r="I1797" s="242" t="s">
        <v>39841</v>
      </c>
      <c r="J1797" s="242"/>
      <c r="K1797" s="243">
        <v>27276.44</v>
      </c>
      <c r="M1797" s="224" t="s">
        <v>5482</v>
      </c>
      <c r="N1797" s="224"/>
      <c r="O1797" s="225">
        <v>187834.04</v>
      </c>
      <c r="Q1797" s="203" t="s">
        <v>4083</v>
      </c>
      <c r="R1797" s="203"/>
      <c r="S1797" s="204">
        <v>834.57</v>
      </c>
      <c r="Y1797" t="s">
        <v>71409</v>
      </c>
      <c r="Z1797">
        <v>777.28</v>
      </c>
      <c r="AB1797" s="276" t="s">
        <v>69695</v>
      </c>
      <c r="AC1797" s="277">
        <v>2023.62</v>
      </c>
      <c r="AE1797" s="246" t="s">
        <v>61301</v>
      </c>
      <c r="AF1797" s="247">
        <v>20275</v>
      </c>
      <c r="AH1797" s="226" t="s">
        <v>44467</v>
      </c>
      <c r="AI1797" s="227">
        <v>116505</v>
      </c>
      <c r="AK1797" s="207" t="s">
        <v>16348</v>
      </c>
      <c r="AL1797" s="208">
        <v>7280</v>
      </c>
      <c r="AM1797" s="93"/>
      <c r="AN1797" s="199" t="s">
        <v>32272</v>
      </c>
      <c r="AO1797" s="200">
        <v>11132.52</v>
      </c>
      <c r="AT1797" s="272" t="s">
        <v>57094</v>
      </c>
      <c r="AU1797" s="273">
        <v>20526.63</v>
      </c>
      <c r="AW1797" s="244" t="s">
        <v>40044</v>
      </c>
      <c r="AX1797" s="245">
        <v>27276.44</v>
      </c>
      <c r="AZ1797" s="230" t="s">
        <v>11684</v>
      </c>
      <c r="BA1797" s="231">
        <v>187834.04</v>
      </c>
      <c r="BC1797" s="209" t="s">
        <v>12234</v>
      </c>
      <c r="BD1797" s="210">
        <v>40188.410000000003</v>
      </c>
    </row>
    <row r="1798" spans="5:56" x14ac:dyDescent="0.55000000000000004">
      <c r="E1798" s="282" t="s">
        <v>70255</v>
      </c>
      <c r="F1798" s="282"/>
      <c r="G1798" s="283">
        <v>950</v>
      </c>
      <c r="I1798" s="242" t="s">
        <v>39842</v>
      </c>
      <c r="J1798" s="242"/>
      <c r="K1798" s="243">
        <v>9614.5400000000009</v>
      </c>
      <c r="M1798" s="224" t="s">
        <v>5483</v>
      </c>
      <c r="N1798" s="224"/>
      <c r="O1798" s="225">
        <v>60570455.93</v>
      </c>
      <c r="Q1798" s="203" t="s">
        <v>2098</v>
      </c>
      <c r="R1798" s="203"/>
      <c r="S1798" s="204">
        <v>131009.45</v>
      </c>
      <c r="Y1798" t="s">
        <v>62957</v>
      </c>
      <c r="Z1798" s="284">
        <v>19297.310000000001</v>
      </c>
      <c r="AB1798" s="276" t="s">
        <v>70422</v>
      </c>
      <c r="AC1798" s="277">
        <v>389</v>
      </c>
      <c r="AE1798" s="246" t="s">
        <v>47818</v>
      </c>
      <c r="AF1798" s="247">
        <v>5360.5</v>
      </c>
      <c r="AH1798" s="226" t="s">
        <v>48702</v>
      </c>
      <c r="AI1798" s="227">
        <v>8360.43</v>
      </c>
      <c r="AK1798" s="207" t="s">
        <v>13130</v>
      </c>
      <c r="AL1798" s="208">
        <v>102854.45</v>
      </c>
      <c r="AM1798" s="93"/>
      <c r="AN1798" s="199" t="s">
        <v>32273</v>
      </c>
      <c r="AO1798" s="200">
        <v>1062.74</v>
      </c>
      <c r="AT1798" s="272" t="s">
        <v>70308</v>
      </c>
      <c r="AU1798" s="273">
        <v>950</v>
      </c>
      <c r="AW1798" s="244" t="s">
        <v>40045</v>
      </c>
      <c r="AX1798" s="245">
        <v>9614.5400000000009</v>
      </c>
      <c r="AZ1798" s="230" t="s">
        <v>11685</v>
      </c>
      <c r="BA1798" s="231">
        <v>60570455.93</v>
      </c>
      <c r="BC1798" s="209" t="s">
        <v>11912</v>
      </c>
      <c r="BD1798" s="210">
        <v>44050.46</v>
      </c>
    </row>
    <row r="1799" spans="5:56" x14ac:dyDescent="0.55000000000000004">
      <c r="E1799" s="282" t="s">
        <v>69910</v>
      </c>
      <c r="F1799" s="282"/>
      <c r="G1799" s="283">
        <v>10925</v>
      </c>
      <c r="I1799" s="242" t="s">
        <v>39843</v>
      </c>
      <c r="J1799" s="242"/>
      <c r="K1799" s="243">
        <v>10000</v>
      </c>
      <c r="M1799" s="224" t="s">
        <v>5484</v>
      </c>
      <c r="N1799" s="224"/>
      <c r="O1799" s="225">
        <v>27430</v>
      </c>
      <c r="Q1799" s="203" t="s">
        <v>2099</v>
      </c>
      <c r="R1799" s="203"/>
      <c r="S1799" s="204">
        <v>68391.02</v>
      </c>
      <c r="Y1799" t="s">
        <v>58241</v>
      </c>
      <c r="Z1799" s="284">
        <v>31000</v>
      </c>
      <c r="AB1799" s="276" t="s">
        <v>69696</v>
      </c>
      <c r="AC1799" s="277">
        <v>6557.89</v>
      </c>
      <c r="AE1799" s="246" t="s">
        <v>49684</v>
      </c>
      <c r="AF1799" s="247">
        <v>1496.7</v>
      </c>
      <c r="AH1799" s="226" t="s">
        <v>48703</v>
      </c>
      <c r="AI1799" s="227">
        <v>680</v>
      </c>
      <c r="AK1799" s="207" t="s">
        <v>16349</v>
      </c>
      <c r="AL1799" s="208">
        <v>1039.08</v>
      </c>
      <c r="AM1799" s="93"/>
      <c r="AN1799" s="199" t="s">
        <v>32274</v>
      </c>
      <c r="AO1799" s="200">
        <v>1964.47</v>
      </c>
      <c r="AT1799" s="272" t="s">
        <v>69919</v>
      </c>
      <c r="AU1799" s="273">
        <v>10925</v>
      </c>
      <c r="AW1799" s="244" t="s">
        <v>40046</v>
      </c>
      <c r="AX1799" s="245">
        <v>10000</v>
      </c>
      <c r="AZ1799" s="230" t="s">
        <v>11686</v>
      </c>
      <c r="BA1799" s="231">
        <v>27430</v>
      </c>
      <c r="BC1799" s="209" t="s">
        <v>9875</v>
      </c>
      <c r="BD1799" s="210">
        <v>5333221.3600000003</v>
      </c>
    </row>
    <row r="1800" spans="5:56" x14ac:dyDescent="0.55000000000000004">
      <c r="E1800" s="282" t="s">
        <v>69911</v>
      </c>
      <c r="F1800" s="282"/>
      <c r="G1800" s="283">
        <v>2375</v>
      </c>
      <c r="I1800" s="242" t="s">
        <v>39844</v>
      </c>
      <c r="J1800" s="242"/>
      <c r="K1800" s="243">
        <v>9584.14</v>
      </c>
      <c r="M1800" s="224" t="s">
        <v>5485</v>
      </c>
      <c r="N1800" s="224"/>
      <c r="O1800" s="225">
        <v>99642</v>
      </c>
      <c r="Q1800" s="203" t="s">
        <v>2100</v>
      </c>
      <c r="R1800" s="203"/>
      <c r="S1800" s="204">
        <v>133468.13</v>
      </c>
      <c r="Y1800" t="s">
        <v>58242</v>
      </c>
      <c r="Z1800" s="284">
        <v>327999</v>
      </c>
      <c r="AB1800" s="276" t="s">
        <v>67187</v>
      </c>
      <c r="AC1800" s="277">
        <v>463.99</v>
      </c>
      <c r="AE1800" s="246" t="s">
        <v>64019</v>
      </c>
      <c r="AF1800" s="247">
        <v>936</v>
      </c>
      <c r="AH1800" s="226" t="s">
        <v>51713</v>
      </c>
      <c r="AI1800" s="227">
        <v>400.57</v>
      </c>
      <c r="AK1800" s="207" t="s">
        <v>16350</v>
      </c>
      <c r="AL1800" s="208">
        <v>691581.94</v>
      </c>
      <c r="AM1800" s="93"/>
      <c r="AN1800" s="199" t="s">
        <v>32275</v>
      </c>
      <c r="AO1800" s="200">
        <v>1704.6</v>
      </c>
      <c r="AT1800" s="272" t="s">
        <v>69920</v>
      </c>
      <c r="AU1800" s="273">
        <v>2375</v>
      </c>
      <c r="AW1800" s="244" t="s">
        <v>40047</v>
      </c>
      <c r="AX1800" s="245">
        <v>9584.14</v>
      </c>
      <c r="AZ1800" s="230" t="s">
        <v>11687</v>
      </c>
      <c r="BA1800" s="231">
        <v>99642</v>
      </c>
      <c r="BC1800" s="209" t="s">
        <v>6720</v>
      </c>
      <c r="BD1800" s="210">
        <v>8920.43</v>
      </c>
    </row>
    <row r="1801" spans="5:56" x14ac:dyDescent="0.55000000000000004">
      <c r="E1801" s="282" t="s">
        <v>70256</v>
      </c>
      <c r="F1801" s="282"/>
      <c r="G1801" s="283">
        <v>2375</v>
      </c>
      <c r="I1801" s="242" t="s">
        <v>39845</v>
      </c>
      <c r="J1801" s="242"/>
      <c r="K1801" s="243">
        <v>20079.88</v>
      </c>
      <c r="M1801" s="224" t="s">
        <v>5486</v>
      </c>
      <c r="N1801" s="224"/>
      <c r="O1801" s="225">
        <v>252659.25</v>
      </c>
      <c r="Q1801" s="203" t="s">
        <v>2101</v>
      </c>
      <c r="R1801" s="203"/>
      <c r="S1801" s="204">
        <v>5099</v>
      </c>
      <c r="Y1801" t="s">
        <v>57406</v>
      </c>
      <c r="Z1801" s="284">
        <v>3696.48</v>
      </c>
      <c r="AB1801" s="276" t="s">
        <v>59518</v>
      </c>
      <c r="AC1801" s="277">
        <v>1841.23</v>
      </c>
      <c r="AE1801" s="246" t="s">
        <v>64020</v>
      </c>
      <c r="AF1801" s="247">
        <v>1223.05</v>
      </c>
      <c r="AH1801" s="226" t="s">
        <v>42196</v>
      </c>
      <c r="AI1801" s="227">
        <v>1068240.1000000001</v>
      </c>
      <c r="AK1801" s="207" t="s">
        <v>16351</v>
      </c>
      <c r="AL1801" s="208">
        <v>3847731.42</v>
      </c>
      <c r="AM1801" s="93"/>
      <c r="AN1801" s="199" t="s">
        <v>32276</v>
      </c>
      <c r="AO1801" s="200">
        <v>18822.919999999998</v>
      </c>
      <c r="AT1801" s="272" t="s">
        <v>70309</v>
      </c>
      <c r="AU1801" s="273">
        <v>2375</v>
      </c>
      <c r="AW1801" s="244" t="s">
        <v>40048</v>
      </c>
      <c r="AX1801" s="245">
        <v>20079.88</v>
      </c>
      <c r="AZ1801" s="230" t="s">
        <v>11688</v>
      </c>
      <c r="BA1801" s="231">
        <v>252659.25</v>
      </c>
      <c r="BC1801" s="209" t="s">
        <v>7389</v>
      </c>
      <c r="BD1801" s="210">
        <v>7024.15</v>
      </c>
    </row>
    <row r="1802" spans="5:56" x14ac:dyDescent="0.55000000000000004">
      <c r="E1802" s="282" t="s">
        <v>70258</v>
      </c>
      <c r="F1802" s="282"/>
      <c r="G1802" s="283">
        <v>15674.78</v>
      </c>
      <c r="I1802" s="242" t="s">
        <v>39846</v>
      </c>
      <c r="J1802" s="242"/>
      <c r="K1802" s="243">
        <v>5879.36</v>
      </c>
      <c r="M1802" s="224" t="s">
        <v>5487</v>
      </c>
      <c r="N1802" s="224"/>
      <c r="O1802" s="225">
        <v>49094</v>
      </c>
      <c r="Q1802" s="203" t="s">
        <v>2102</v>
      </c>
      <c r="R1802" s="203"/>
      <c r="S1802" s="204">
        <v>109433.55</v>
      </c>
      <c r="Y1802" t="s">
        <v>63667</v>
      </c>
      <c r="Z1802" s="284">
        <v>70537.53</v>
      </c>
      <c r="AB1802" s="276" t="s">
        <v>60071</v>
      </c>
      <c r="AC1802" s="277">
        <v>5647.41</v>
      </c>
      <c r="AE1802" s="246" t="s">
        <v>44472</v>
      </c>
      <c r="AF1802" s="247">
        <v>1692.99</v>
      </c>
      <c r="AH1802" s="226" t="s">
        <v>42197</v>
      </c>
      <c r="AI1802" s="227">
        <v>81181.19</v>
      </c>
      <c r="AK1802" s="207" t="s">
        <v>16352</v>
      </c>
      <c r="AL1802" s="208">
        <v>266738.55</v>
      </c>
      <c r="AM1802" s="93"/>
      <c r="AN1802" s="199" t="s">
        <v>13750</v>
      </c>
      <c r="AO1802" s="200">
        <v>7452.63</v>
      </c>
      <c r="AT1802" s="272" t="s">
        <v>70311</v>
      </c>
      <c r="AU1802" s="273">
        <v>15674.78</v>
      </c>
      <c r="AW1802" s="244" t="s">
        <v>40049</v>
      </c>
      <c r="AX1802" s="245">
        <v>5879.36</v>
      </c>
      <c r="AZ1802" s="230" t="s">
        <v>11689</v>
      </c>
      <c r="BA1802" s="231">
        <v>49094</v>
      </c>
      <c r="BC1802" s="209" t="s">
        <v>7800</v>
      </c>
      <c r="BD1802" s="210">
        <v>38952</v>
      </c>
    </row>
    <row r="1803" spans="5:56" x14ac:dyDescent="0.55000000000000004">
      <c r="E1803" s="282" t="s">
        <v>56977</v>
      </c>
      <c r="F1803" s="282"/>
      <c r="G1803" s="283">
        <v>20508.36</v>
      </c>
      <c r="I1803" s="242" t="s">
        <v>39847</v>
      </c>
      <c r="J1803" s="242"/>
      <c r="K1803" s="243">
        <v>98.43</v>
      </c>
      <c r="M1803" s="224" t="s">
        <v>5488</v>
      </c>
      <c r="N1803" s="224"/>
      <c r="O1803" s="225">
        <v>44571.12</v>
      </c>
      <c r="Q1803" s="203" t="s">
        <v>2103</v>
      </c>
      <c r="R1803" s="203"/>
      <c r="S1803" s="204">
        <v>2383330.39</v>
      </c>
      <c r="Y1803" t="s">
        <v>66584</v>
      </c>
      <c r="Z1803" s="284">
        <v>3134.85</v>
      </c>
      <c r="AB1803" s="276" t="s">
        <v>70423</v>
      </c>
      <c r="AC1803" s="277">
        <v>183.69</v>
      </c>
      <c r="AE1803" s="246" t="s">
        <v>64021</v>
      </c>
      <c r="AF1803" s="247">
        <v>-168.03</v>
      </c>
      <c r="AH1803" s="226" t="s">
        <v>33183</v>
      </c>
      <c r="AI1803" s="227">
        <v>13218.92</v>
      </c>
      <c r="AK1803" s="207" t="s">
        <v>16353</v>
      </c>
      <c r="AL1803" s="208">
        <v>9452.7099999999991</v>
      </c>
      <c r="AM1803" s="93"/>
      <c r="AN1803" s="199" t="s">
        <v>13751</v>
      </c>
      <c r="AO1803" s="200">
        <v>17171.080000000002</v>
      </c>
      <c r="AT1803" s="272" t="s">
        <v>57095</v>
      </c>
      <c r="AU1803" s="273">
        <v>20508.36</v>
      </c>
      <c r="AW1803" s="244" t="s">
        <v>40050</v>
      </c>
      <c r="AX1803" s="245">
        <v>98.43</v>
      </c>
      <c r="AZ1803" s="230" t="s">
        <v>11690</v>
      </c>
      <c r="BA1803" s="231">
        <v>44571.12</v>
      </c>
      <c r="BC1803" s="209" t="s">
        <v>7966</v>
      </c>
      <c r="BD1803" s="210">
        <v>12916</v>
      </c>
    </row>
    <row r="1804" spans="5:56" x14ac:dyDescent="0.55000000000000004">
      <c r="E1804" s="282" t="s">
        <v>69912</v>
      </c>
      <c r="F1804" s="282"/>
      <c r="G1804" s="283">
        <v>2375</v>
      </c>
      <c r="I1804" s="242" t="s">
        <v>39848</v>
      </c>
      <c r="J1804" s="242"/>
      <c r="K1804" s="243">
        <v>4825.71</v>
      </c>
      <c r="M1804" s="224" t="s">
        <v>5489</v>
      </c>
      <c r="N1804" s="224"/>
      <c r="O1804" s="225">
        <v>38984</v>
      </c>
      <c r="Q1804" s="203" t="s">
        <v>2104</v>
      </c>
      <c r="R1804" s="203"/>
      <c r="S1804" s="204">
        <v>1508</v>
      </c>
      <c r="Y1804" t="s">
        <v>63669</v>
      </c>
      <c r="Z1804" s="284">
        <v>3097.35</v>
      </c>
      <c r="AB1804" s="276" t="s">
        <v>70424</v>
      </c>
      <c r="AC1804" s="277">
        <v>7800</v>
      </c>
      <c r="AE1804" s="246" t="s">
        <v>58955</v>
      </c>
      <c r="AF1804" s="247">
        <v>8032.5</v>
      </c>
      <c r="AH1804" s="226" t="s">
        <v>33184</v>
      </c>
      <c r="AI1804" s="227">
        <v>7607.56</v>
      </c>
      <c r="AK1804" s="207" t="s">
        <v>16354</v>
      </c>
      <c r="AL1804" s="208">
        <v>13200</v>
      </c>
      <c r="AM1804" s="93"/>
      <c r="AN1804" s="199" t="s">
        <v>13752</v>
      </c>
      <c r="AO1804" s="200">
        <v>21471.94</v>
      </c>
      <c r="AT1804" s="272" t="s">
        <v>69921</v>
      </c>
      <c r="AU1804" s="273">
        <v>2375</v>
      </c>
      <c r="AW1804" s="244" t="s">
        <v>40051</v>
      </c>
      <c r="AX1804" s="245">
        <v>4825.71</v>
      </c>
      <c r="AZ1804" s="230" t="s">
        <v>11691</v>
      </c>
      <c r="BA1804" s="231">
        <v>38984</v>
      </c>
      <c r="BC1804" s="209" t="s">
        <v>8072</v>
      </c>
      <c r="BD1804" s="210">
        <v>44106.82</v>
      </c>
    </row>
    <row r="1805" spans="5:56" x14ac:dyDescent="0.55000000000000004">
      <c r="E1805" s="282" t="s">
        <v>70262</v>
      </c>
      <c r="F1805" s="282"/>
      <c r="G1805" s="283">
        <v>7360.91</v>
      </c>
      <c r="I1805" s="242" t="s">
        <v>39849</v>
      </c>
      <c r="J1805" s="242"/>
      <c r="K1805" s="243">
        <v>66185.5</v>
      </c>
      <c r="M1805" s="224" t="s">
        <v>5490</v>
      </c>
      <c r="N1805" s="224"/>
      <c r="O1805" s="225">
        <v>39119.980000000003</v>
      </c>
      <c r="Q1805" s="203" t="s">
        <v>2105</v>
      </c>
      <c r="R1805" s="203"/>
      <c r="S1805" s="204">
        <v>18093.310000000001</v>
      </c>
      <c r="Y1805" t="s">
        <v>33485</v>
      </c>
      <c r="Z1805" s="284">
        <v>15171.13</v>
      </c>
      <c r="AB1805" s="276" t="s">
        <v>67188</v>
      </c>
      <c r="AC1805" s="277">
        <v>880.93</v>
      </c>
      <c r="AE1805" s="246" t="s">
        <v>58956</v>
      </c>
      <c r="AF1805" s="247">
        <v>447.3</v>
      </c>
      <c r="AH1805" s="226" t="s">
        <v>16395</v>
      </c>
      <c r="AI1805" s="227">
        <v>1941.51</v>
      </c>
      <c r="AK1805" s="207" t="s">
        <v>16355</v>
      </c>
      <c r="AL1805" s="208">
        <v>34349.68</v>
      </c>
      <c r="AM1805" s="93"/>
      <c r="AN1805" s="199" t="s">
        <v>13753</v>
      </c>
      <c r="AO1805" s="200">
        <v>11450</v>
      </c>
      <c r="AT1805" s="272" t="s">
        <v>70315</v>
      </c>
      <c r="AU1805" s="273">
        <v>7360.91</v>
      </c>
      <c r="AW1805" s="244" t="s">
        <v>40052</v>
      </c>
      <c r="AX1805" s="245">
        <v>66185.5</v>
      </c>
      <c r="AZ1805" s="230" t="s">
        <v>11692</v>
      </c>
      <c r="BA1805" s="231">
        <v>39119.980000000003</v>
      </c>
      <c r="BC1805" s="209" t="s">
        <v>8338</v>
      </c>
      <c r="BD1805" s="210">
        <v>10572.66</v>
      </c>
    </row>
    <row r="1806" spans="5:56" x14ac:dyDescent="0.55000000000000004">
      <c r="E1806" s="282" t="s">
        <v>56978</v>
      </c>
      <c r="F1806" s="282"/>
      <c r="G1806" s="283">
        <v>5180.6000000000004</v>
      </c>
      <c r="I1806" s="242" t="s">
        <v>39850</v>
      </c>
      <c r="J1806" s="242"/>
      <c r="K1806" s="243">
        <v>46588.11</v>
      </c>
      <c r="M1806" s="224" t="s">
        <v>5497</v>
      </c>
      <c r="N1806" s="224"/>
      <c r="O1806" s="225">
        <v>2089087.51</v>
      </c>
      <c r="Q1806" s="203" t="s">
        <v>2106</v>
      </c>
      <c r="R1806" s="203"/>
      <c r="S1806" s="204">
        <v>20040.59</v>
      </c>
      <c r="Y1806" t="s">
        <v>56070</v>
      </c>
      <c r="Z1806" s="284">
        <v>16593.32</v>
      </c>
      <c r="AB1806" s="276" t="s">
        <v>63073</v>
      </c>
      <c r="AC1806" s="277">
        <v>40063.03</v>
      </c>
      <c r="AE1806" s="246" t="s">
        <v>47819</v>
      </c>
      <c r="AF1806" s="247">
        <v>827.46</v>
      </c>
      <c r="AH1806" s="226" t="s">
        <v>16401</v>
      </c>
      <c r="AI1806" s="227">
        <v>1741.78</v>
      </c>
      <c r="AK1806" s="207" t="s">
        <v>16356</v>
      </c>
      <c r="AL1806" s="208">
        <v>3.82</v>
      </c>
      <c r="AM1806" s="93"/>
      <c r="AN1806" s="199" t="s">
        <v>13754</v>
      </c>
      <c r="AO1806" s="200">
        <v>4178.33</v>
      </c>
      <c r="AT1806" s="272" t="s">
        <v>57096</v>
      </c>
      <c r="AU1806" s="273">
        <v>5180.6000000000004</v>
      </c>
      <c r="AW1806" s="244" t="s">
        <v>40053</v>
      </c>
      <c r="AX1806" s="245">
        <v>46588.11</v>
      </c>
      <c r="AZ1806" s="230" t="s">
        <v>11699</v>
      </c>
      <c r="BA1806" s="231">
        <v>2089087.51</v>
      </c>
      <c r="BC1806" s="209" t="s">
        <v>8725</v>
      </c>
      <c r="BD1806" s="210">
        <v>318.44</v>
      </c>
    </row>
    <row r="1807" spans="5:56" x14ac:dyDescent="0.55000000000000004">
      <c r="E1807" s="282" t="s">
        <v>70264</v>
      </c>
      <c r="F1807" s="282"/>
      <c r="G1807" s="283">
        <v>5700</v>
      </c>
      <c r="I1807" s="242" t="s">
        <v>39851</v>
      </c>
      <c r="J1807" s="242"/>
      <c r="K1807" s="243">
        <v>6448.84</v>
      </c>
      <c r="M1807" s="224" t="s">
        <v>5498</v>
      </c>
      <c r="N1807" s="224"/>
      <c r="O1807" s="225">
        <v>1253.74</v>
      </c>
      <c r="Q1807" s="203" t="s">
        <v>2107</v>
      </c>
      <c r="R1807" s="203"/>
      <c r="S1807" s="204">
        <v>19084.919999999998</v>
      </c>
      <c r="Y1807" t="s">
        <v>33486</v>
      </c>
      <c r="Z1807" s="284">
        <v>2615.5500000000002</v>
      </c>
      <c r="AB1807" s="276" t="s">
        <v>63074</v>
      </c>
      <c r="AC1807" s="277">
        <v>3047.77</v>
      </c>
      <c r="AE1807" s="246" t="s">
        <v>64022</v>
      </c>
      <c r="AF1807" s="247">
        <v>210.77</v>
      </c>
      <c r="AH1807" s="226" t="s">
        <v>16402</v>
      </c>
      <c r="AI1807" s="227">
        <v>1043.92</v>
      </c>
      <c r="AK1807" s="207" t="s">
        <v>13131</v>
      </c>
      <c r="AL1807" s="208">
        <v>580352.07999999996</v>
      </c>
      <c r="AM1807" s="93"/>
      <c r="AN1807" s="199" t="s">
        <v>13755</v>
      </c>
      <c r="AO1807" s="200">
        <v>9073.0300000000007</v>
      </c>
      <c r="AT1807" s="272" t="s">
        <v>70317</v>
      </c>
      <c r="AU1807" s="273">
        <v>5700</v>
      </c>
      <c r="AW1807" s="244" t="s">
        <v>40054</v>
      </c>
      <c r="AX1807" s="245">
        <v>6448.84</v>
      </c>
      <c r="AZ1807" s="230" t="s">
        <v>11700</v>
      </c>
      <c r="BA1807" s="231">
        <v>1253.74</v>
      </c>
      <c r="BC1807" s="209" t="s">
        <v>8981</v>
      </c>
      <c r="BD1807" s="210">
        <v>8537.86</v>
      </c>
    </row>
    <row r="1808" spans="5:56" x14ac:dyDescent="0.55000000000000004">
      <c r="E1808" s="282" t="s">
        <v>70265</v>
      </c>
      <c r="F1808" s="282"/>
      <c r="G1808" s="283">
        <v>475</v>
      </c>
      <c r="I1808" s="242" t="s">
        <v>39852</v>
      </c>
      <c r="J1808" s="242"/>
      <c r="K1808" s="243">
        <v>202.74</v>
      </c>
      <c r="M1808" s="224" t="s">
        <v>5491</v>
      </c>
      <c r="N1808" s="224"/>
      <c r="O1808" s="225">
        <v>474228.53</v>
      </c>
      <c r="Q1808" s="203" t="s">
        <v>2108</v>
      </c>
      <c r="R1808" s="203"/>
      <c r="S1808" s="204">
        <v>10741.91</v>
      </c>
      <c r="Y1808" t="s">
        <v>33487</v>
      </c>
      <c r="Z1808" s="284">
        <v>8056.1</v>
      </c>
      <c r="AB1808" s="276" t="s">
        <v>63075</v>
      </c>
      <c r="AC1808" s="277">
        <v>9401.91</v>
      </c>
      <c r="AE1808" s="246" t="s">
        <v>47820</v>
      </c>
      <c r="AF1808" s="247">
        <v>360</v>
      </c>
      <c r="AH1808" s="226" t="s">
        <v>16403</v>
      </c>
      <c r="AI1808" s="227">
        <v>2087.84</v>
      </c>
      <c r="AK1808" s="207" t="s">
        <v>13132</v>
      </c>
      <c r="AL1808" s="208">
        <v>768141.38</v>
      </c>
      <c r="AM1808" s="93"/>
      <c r="AN1808" s="199" t="s">
        <v>13756</v>
      </c>
      <c r="AO1808" s="200">
        <v>8197.33</v>
      </c>
      <c r="AT1808" s="272" t="s">
        <v>70318</v>
      </c>
      <c r="AU1808" s="273">
        <v>475</v>
      </c>
      <c r="AW1808" s="244" t="s">
        <v>40055</v>
      </c>
      <c r="AX1808" s="245">
        <v>202.74</v>
      </c>
      <c r="AZ1808" s="230" t="s">
        <v>11693</v>
      </c>
      <c r="BA1808" s="231">
        <v>474228.53</v>
      </c>
      <c r="BC1808" s="209" t="s">
        <v>9310</v>
      </c>
      <c r="BD1808" s="210">
        <v>91353.03</v>
      </c>
    </row>
    <row r="1809" spans="5:56" x14ac:dyDescent="0.55000000000000004">
      <c r="E1809" s="282" t="s">
        <v>70266</v>
      </c>
      <c r="F1809" s="282"/>
      <c r="G1809" s="283">
        <v>19000</v>
      </c>
      <c r="I1809" s="242" t="s">
        <v>39853</v>
      </c>
      <c r="J1809" s="242"/>
      <c r="K1809" s="243">
        <v>4514.26</v>
      </c>
      <c r="M1809" s="224" t="s">
        <v>5492</v>
      </c>
      <c r="N1809" s="224"/>
      <c r="O1809" s="225">
        <v>163246.82999999999</v>
      </c>
      <c r="Q1809" s="203" t="s">
        <v>2109</v>
      </c>
      <c r="R1809" s="203"/>
      <c r="S1809" s="204">
        <v>1972.16</v>
      </c>
      <c r="Y1809" t="s">
        <v>52359</v>
      </c>
      <c r="Z1809" s="284">
        <v>25438.63</v>
      </c>
      <c r="AB1809" s="276" t="s">
        <v>64083</v>
      </c>
      <c r="AC1809" s="277">
        <v>364</v>
      </c>
      <c r="AE1809" s="246" t="s">
        <v>64023</v>
      </c>
      <c r="AF1809" s="247">
        <v>-24.48</v>
      </c>
      <c r="AH1809" s="226" t="s">
        <v>16406</v>
      </c>
      <c r="AI1809" s="227">
        <v>3251.26</v>
      </c>
      <c r="AK1809" s="207" t="s">
        <v>13133</v>
      </c>
      <c r="AL1809" s="208">
        <v>338254.33</v>
      </c>
      <c r="AM1809" s="93"/>
      <c r="AN1809" s="199" t="s">
        <v>13757</v>
      </c>
      <c r="AO1809" s="200">
        <v>24168.04</v>
      </c>
      <c r="AT1809" s="272" t="s">
        <v>70319</v>
      </c>
      <c r="AU1809" s="273">
        <v>19000</v>
      </c>
      <c r="AW1809" s="244" t="s">
        <v>40056</v>
      </c>
      <c r="AX1809" s="245">
        <v>4514.26</v>
      </c>
      <c r="AZ1809" s="230" t="s">
        <v>11694</v>
      </c>
      <c r="BA1809" s="231">
        <v>163246.82999999999</v>
      </c>
      <c r="BC1809" s="209" t="s">
        <v>11568</v>
      </c>
      <c r="BD1809" s="210">
        <v>184733.5</v>
      </c>
    </row>
    <row r="1810" spans="5:56" x14ac:dyDescent="0.55000000000000004">
      <c r="E1810" s="282" t="s">
        <v>56979</v>
      </c>
      <c r="F1810" s="282"/>
      <c r="G1810" s="283">
        <v>1900</v>
      </c>
      <c r="I1810" s="242" t="s">
        <v>39854</v>
      </c>
      <c r="J1810" s="242"/>
      <c r="K1810" s="243">
        <v>59338.71</v>
      </c>
      <c r="M1810" s="224" t="s">
        <v>5493</v>
      </c>
      <c r="N1810" s="224"/>
      <c r="O1810" s="225">
        <v>63246.44</v>
      </c>
      <c r="Q1810" s="203" t="s">
        <v>2110</v>
      </c>
      <c r="R1810" s="203"/>
      <c r="S1810" s="204">
        <v>25783.85</v>
      </c>
      <c r="Y1810" t="s">
        <v>33490</v>
      </c>
      <c r="Z1810" s="284">
        <v>-11635.59</v>
      </c>
      <c r="AB1810" s="276" t="s">
        <v>64084</v>
      </c>
      <c r="AC1810" s="277">
        <v>4780.2299999999996</v>
      </c>
      <c r="AE1810" s="246" t="s">
        <v>57271</v>
      </c>
      <c r="AF1810" s="247">
        <v>35000</v>
      </c>
      <c r="AH1810" s="226" t="s">
        <v>16407</v>
      </c>
      <c r="AI1810" s="227">
        <v>7549</v>
      </c>
      <c r="AK1810" s="207" t="s">
        <v>16357</v>
      </c>
      <c r="AL1810" s="208">
        <v>393303.07</v>
      </c>
      <c r="AM1810" s="93"/>
      <c r="AN1810" s="199" t="s">
        <v>13758</v>
      </c>
      <c r="AO1810" s="200">
        <v>4310.1400000000003</v>
      </c>
      <c r="AT1810" s="272" t="s">
        <v>57097</v>
      </c>
      <c r="AU1810" s="273">
        <v>1900</v>
      </c>
      <c r="AW1810" s="244" t="s">
        <v>40057</v>
      </c>
      <c r="AX1810" s="245">
        <v>59338.71</v>
      </c>
      <c r="AZ1810" s="230" t="s">
        <v>11695</v>
      </c>
      <c r="BA1810" s="231">
        <v>63246.44</v>
      </c>
      <c r="BC1810" s="209" t="s">
        <v>11913</v>
      </c>
      <c r="BD1810" s="210">
        <v>29205.06</v>
      </c>
    </row>
    <row r="1811" spans="5:56" x14ac:dyDescent="0.55000000000000004">
      <c r="E1811" s="282" t="s">
        <v>69913</v>
      </c>
      <c r="F1811" s="282"/>
      <c r="G1811" s="283">
        <v>15675</v>
      </c>
      <c r="I1811" s="242" t="s">
        <v>39855</v>
      </c>
      <c r="J1811" s="242"/>
      <c r="K1811" s="243">
        <v>30846.02</v>
      </c>
      <c r="M1811" s="224" t="s">
        <v>5494</v>
      </c>
      <c r="N1811" s="224"/>
      <c r="O1811" s="225">
        <v>69810.03</v>
      </c>
      <c r="Q1811" s="203" t="s">
        <v>2111</v>
      </c>
      <c r="R1811" s="203"/>
      <c r="S1811" s="204">
        <v>7894</v>
      </c>
      <c r="Y1811" t="s">
        <v>61966</v>
      </c>
      <c r="Z1811" s="284">
        <v>6013.01</v>
      </c>
      <c r="AB1811" s="276" t="s">
        <v>62558</v>
      </c>
      <c r="AC1811" s="277">
        <v>1339.59</v>
      </c>
      <c r="AE1811" s="246" t="s">
        <v>54882</v>
      </c>
      <c r="AF1811" s="247">
        <v>6280.74</v>
      </c>
      <c r="AH1811" s="226" t="s">
        <v>49676</v>
      </c>
      <c r="AI1811" s="227">
        <v>-3363.83</v>
      </c>
      <c r="AK1811" s="207" t="s">
        <v>16358</v>
      </c>
      <c r="AL1811" s="208">
        <v>149551.32</v>
      </c>
      <c r="AM1811" s="93"/>
      <c r="AN1811" s="199" t="s">
        <v>13759</v>
      </c>
      <c r="AO1811" s="200">
        <v>3777.34</v>
      </c>
      <c r="AT1811" s="272" t="s">
        <v>69922</v>
      </c>
      <c r="AU1811" s="273">
        <v>15675</v>
      </c>
      <c r="AW1811" s="244" t="s">
        <v>40058</v>
      </c>
      <c r="AX1811" s="245">
        <v>30846.02</v>
      </c>
      <c r="AZ1811" s="230" t="s">
        <v>11696</v>
      </c>
      <c r="BA1811" s="231">
        <v>69810.03</v>
      </c>
      <c r="BC1811" s="209" t="s">
        <v>9876</v>
      </c>
      <c r="BD1811" s="210">
        <v>436639.95</v>
      </c>
    </row>
    <row r="1812" spans="5:56" x14ac:dyDescent="0.55000000000000004">
      <c r="E1812" s="282" t="s">
        <v>69914</v>
      </c>
      <c r="F1812" s="282"/>
      <c r="G1812" s="283">
        <v>4275</v>
      </c>
      <c r="I1812" s="242" t="s">
        <v>39856</v>
      </c>
      <c r="J1812" s="242"/>
      <c r="K1812" s="243">
        <v>4262.67</v>
      </c>
      <c r="M1812" s="224" t="s">
        <v>5496</v>
      </c>
      <c r="N1812" s="224"/>
      <c r="O1812" s="225">
        <v>73774.97</v>
      </c>
      <c r="Q1812" s="203" t="s">
        <v>2112</v>
      </c>
      <c r="R1812" s="203"/>
      <c r="S1812" s="204">
        <v>9442</v>
      </c>
      <c r="Y1812" t="s">
        <v>33491</v>
      </c>
      <c r="Z1812" s="284">
        <v>6244.88</v>
      </c>
      <c r="AB1812" s="276" t="s">
        <v>58844</v>
      </c>
      <c r="AC1812" s="277">
        <v>-1012.5</v>
      </c>
      <c r="AE1812" s="246" t="s">
        <v>54883</v>
      </c>
      <c r="AF1812" s="247">
        <v>6658.66</v>
      </c>
      <c r="AH1812" s="226" t="s">
        <v>51714</v>
      </c>
      <c r="AI1812" s="227">
        <v>31000</v>
      </c>
      <c r="AK1812" s="207" t="s">
        <v>16359</v>
      </c>
      <c r="AL1812" s="208">
        <v>37102.639999999999</v>
      </c>
      <c r="AM1812" s="93"/>
      <c r="AN1812" s="199" t="s">
        <v>13760</v>
      </c>
      <c r="AO1812" s="200">
        <v>93666.45</v>
      </c>
      <c r="AT1812" s="272" t="s">
        <v>69923</v>
      </c>
      <c r="AU1812" s="273">
        <v>4275</v>
      </c>
      <c r="AW1812" s="244" t="s">
        <v>40059</v>
      </c>
      <c r="AX1812" s="245">
        <v>4262.67</v>
      </c>
      <c r="AZ1812" s="230" t="s">
        <v>11698</v>
      </c>
      <c r="BA1812" s="231">
        <v>73774.97</v>
      </c>
      <c r="BC1812" s="209" t="s">
        <v>6721</v>
      </c>
      <c r="BD1812" s="210">
        <v>700218</v>
      </c>
    </row>
    <row r="1813" spans="5:56" x14ac:dyDescent="0.55000000000000004">
      <c r="E1813" s="282" t="s">
        <v>56980</v>
      </c>
      <c r="F1813" s="282"/>
      <c r="G1813" s="283">
        <v>19127.63</v>
      </c>
      <c r="I1813" s="242" t="s">
        <v>39857</v>
      </c>
      <c r="J1813" s="242"/>
      <c r="K1813" s="243">
        <v>8568.26</v>
      </c>
      <c r="M1813" s="224" t="s">
        <v>46391</v>
      </c>
      <c r="N1813" s="224"/>
      <c r="O1813" s="225">
        <v>79422</v>
      </c>
      <c r="Q1813" s="203" t="s">
        <v>2113</v>
      </c>
      <c r="R1813" s="203"/>
      <c r="S1813" s="204">
        <v>45179</v>
      </c>
      <c r="Y1813" t="s">
        <v>33493</v>
      </c>
      <c r="Z1813" s="284">
        <v>79363.83</v>
      </c>
      <c r="AB1813" s="276" t="s">
        <v>67189</v>
      </c>
      <c r="AC1813" s="277">
        <v>723.6</v>
      </c>
      <c r="AE1813" s="246" t="s">
        <v>54884</v>
      </c>
      <c r="AF1813" s="247">
        <v>1937.12</v>
      </c>
      <c r="AH1813" s="226" t="s">
        <v>44468</v>
      </c>
      <c r="AI1813" s="227">
        <v>3426.58</v>
      </c>
      <c r="AK1813" s="207" t="s">
        <v>16360</v>
      </c>
      <c r="AL1813" s="208">
        <v>365955.38</v>
      </c>
      <c r="AM1813" s="93"/>
      <c r="AN1813" s="199" t="s">
        <v>13761</v>
      </c>
      <c r="AO1813" s="200">
        <v>10613.98</v>
      </c>
      <c r="AT1813" s="272" t="s">
        <v>57098</v>
      </c>
      <c r="AU1813" s="273">
        <v>19127.63</v>
      </c>
      <c r="AW1813" s="244" t="s">
        <v>40060</v>
      </c>
      <c r="AX1813" s="245">
        <v>8568.26</v>
      </c>
      <c r="AZ1813" s="230" t="s">
        <v>46495</v>
      </c>
      <c r="BA1813" s="231">
        <v>79422</v>
      </c>
      <c r="BC1813" s="209" t="s">
        <v>6931</v>
      </c>
      <c r="BD1813" s="210">
        <v>130974.99</v>
      </c>
    </row>
    <row r="1814" spans="5:56" x14ac:dyDescent="0.55000000000000004">
      <c r="E1814" s="282" t="s">
        <v>70269</v>
      </c>
      <c r="F1814" s="282"/>
      <c r="G1814" s="283">
        <v>3325</v>
      </c>
      <c r="I1814" s="242" t="s">
        <v>39858</v>
      </c>
      <c r="J1814" s="242"/>
      <c r="K1814" s="243">
        <v>7098.65</v>
      </c>
      <c r="M1814" s="224" t="s">
        <v>5499</v>
      </c>
      <c r="N1814" s="224"/>
      <c r="O1814" s="225">
        <v>746983.13</v>
      </c>
      <c r="Q1814" s="203" t="s">
        <v>2114</v>
      </c>
      <c r="R1814" s="203"/>
      <c r="S1814" s="204">
        <v>1295.54</v>
      </c>
      <c r="Y1814" t="s">
        <v>66586</v>
      </c>
      <c r="Z1814" s="284">
        <v>3371.54</v>
      </c>
      <c r="AB1814" s="276" t="s">
        <v>60259</v>
      </c>
      <c r="AC1814" s="277">
        <v>110.04</v>
      </c>
      <c r="AE1814" s="246" t="s">
        <v>40134</v>
      </c>
      <c r="AF1814" s="247">
        <v>69994.259999999995</v>
      </c>
      <c r="AH1814" s="226" t="s">
        <v>36062</v>
      </c>
      <c r="AI1814" s="227">
        <v>16198.1</v>
      </c>
      <c r="AK1814" s="207" t="s">
        <v>16361</v>
      </c>
      <c r="AL1814" s="208">
        <v>6157.5</v>
      </c>
      <c r="AM1814" s="93"/>
      <c r="AN1814" s="199" t="s">
        <v>13762</v>
      </c>
      <c r="AO1814" s="200">
        <v>8198.57</v>
      </c>
      <c r="AT1814" s="272" t="s">
        <v>70322</v>
      </c>
      <c r="AU1814" s="273">
        <v>3325</v>
      </c>
      <c r="AW1814" s="244" t="s">
        <v>40061</v>
      </c>
      <c r="AX1814" s="245">
        <v>7098.65</v>
      </c>
      <c r="AZ1814" s="230" t="s">
        <v>11701</v>
      </c>
      <c r="BA1814" s="231">
        <v>746983.13</v>
      </c>
      <c r="BC1814" s="209" t="s">
        <v>7126</v>
      </c>
      <c r="BD1814" s="210">
        <v>39184.79</v>
      </c>
    </row>
    <row r="1815" spans="5:56" x14ac:dyDescent="0.55000000000000004">
      <c r="E1815" s="282" t="s">
        <v>56981</v>
      </c>
      <c r="F1815" s="282"/>
      <c r="G1815" s="283">
        <v>16045.71</v>
      </c>
      <c r="I1815" s="242" t="s">
        <v>39859</v>
      </c>
      <c r="J1815" s="242"/>
      <c r="K1815" s="243">
        <v>16860.03</v>
      </c>
      <c r="M1815" s="224" t="s">
        <v>5500</v>
      </c>
      <c r="N1815" s="224"/>
      <c r="O1815" s="225">
        <v>39569.46</v>
      </c>
      <c r="Q1815" s="203" t="s">
        <v>2115</v>
      </c>
      <c r="R1815" s="203"/>
      <c r="S1815" s="204">
        <v>9466</v>
      </c>
      <c r="Y1815" t="s">
        <v>71410</v>
      </c>
      <c r="Z1815">
        <v>258.76</v>
      </c>
      <c r="AB1815" s="276" t="s">
        <v>62560</v>
      </c>
      <c r="AC1815" s="277">
        <v>293.79000000000002</v>
      </c>
      <c r="AE1815" s="246" t="s">
        <v>54885</v>
      </c>
      <c r="AF1815" s="247">
        <v>449.68</v>
      </c>
      <c r="AH1815" s="226" t="s">
        <v>16411</v>
      </c>
      <c r="AI1815" s="227">
        <v>42933.68</v>
      </c>
      <c r="AK1815" s="207" t="s">
        <v>13134</v>
      </c>
      <c r="AL1815" s="208">
        <v>333368.78999999998</v>
      </c>
      <c r="AM1815" s="93"/>
      <c r="AN1815" s="199" t="s">
        <v>13763</v>
      </c>
      <c r="AO1815" s="200">
        <v>21900.48</v>
      </c>
      <c r="AT1815" s="272" t="s">
        <v>57099</v>
      </c>
      <c r="AU1815" s="273">
        <v>16045.71</v>
      </c>
      <c r="AW1815" s="244" t="s">
        <v>40062</v>
      </c>
      <c r="AX1815" s="245">
        <v>16860.03</v>
      </c>
      <c r="AZ1815" s="230" t="s">
        <v>11702</v>
      </c>
      <c r="BA1815" s="231">
        <v>39569.46</v>
      </c>
      <c r="BC1815" s="209" t="s">
        <v>7390</v>
      </c>
      <c r="BD1815" s="210">
        <v>348771.52</v>
      </c>
    </row>
    <row r="1816" spans="5:56" x14ac:dyDescent="0.55000000000000004">
      <c r="E1816" s="282" t="s">
        <v>56982</v>
      </c>
      <c r="F1816" s="282"/>
      <c r="G1816" s="283">
        <v>8550</v>
      </c>
      <c r="I1816" s="242" t="s">
        <v>39860</v>
      </c>
      <c r="J1816" s="242"/>
      <c r="K1816" s="243">
        <v>11732.1</v>
      </c>
      <c r="M1816" s="224" t="s">
        <v>5512</v>
      </c>
      <c r="N1816" s="224"/>
      <c r="O1816" s="225">
        <v>13335.94</v>
      </c>
      <c r="Q1816" s="203" t="s">
        <v>2116</v>
      </c>
      <c r="R1816" s="203"/>
      <c r="S1816" s="204">
        <v>3563</v>
      </c>
      <c r="Y1816" t="s">
        <v>71411</v>
      </c>
      <c r="Z1816" s="284">
        <v>7200</v>
      </c>
      <c r="AB1816" s="276" t="s">
        <v>66528</v>
      </c>
      <c r="AC1816" s="277">
        <v>12365.25</v>
      </c>
      <c r="AE1816" s="246" t="s">
        <v>54886</v>
      </c>
      <c r="AF1816" s="247">
        <v>1712.35</v>
      </c>
      <c r="AH1816" s="226" t="s">
        <v>16412</v>
      </c>
      <c r="AI1816" s="227">
        <v>4910.05</v>
      </c>
      <c r="AK1816" s="207" t="s">
        <v>13135</v>
      </c>
      <c r="AL1816" s="208">
        <v>2384627.11</v>
      </c>
      <c r="AM1816" s="93"/>
      <c r="AN1816" s="199" t="s">
        <v>13764</v>
      </c>
      <c r="AO1816" s="200">
        <v>6658.25</v>
      </c>
      <c r="AT1816" s="272" t="s">
        <v>57100</v>
      </c>
      <c r="AU1816" s="273">
        <v>8550</v>
      </c>
      <c r="AW1816" s="244" t="s">
        <v>40064</v>
      </c>
      <c r="AX1816" s="245">
        <v>11732.1</v>
      </c>
      <c r="AZ1816" s="230" t="s">
        <v>11714</v>
      </c>
      <c r="BA1816" s="231">
        <v>13335.94</v>
      </c>
      <c r="BC1816" s="209" t="s">
        <v>7610</v>
      </c>
      <c r="BD1816" s="210">
        <v>424497</v>
      </c>
    </row>
    <row r="1817" spans="5:56" x14ac:dyDescent="0.55000000000000004">
      <c r="E1817" s="282" t="s">
        <v>70270</v>
      </c>
      <c r="F1817" s="282"/>
      <c r="G1817" s="283">
        <v>2850</v>
      </c>
      <c r="I1817" s="242" t="s">
        <v>39862</v>
      </c>
      <c r="J1817" s="242"/>
      <c r="K1817" s="243">
        <v>45682.19</v>
      </c>
      <c r="M1817" s="224" t="s">
        <v>5501</v>
      </c>
      <c r="N1817" s="224"/>
      <c r="O1817" s="225">
        <v>769685.49</v>
      </c>
      <c r="Q1817" s="203" t="s">
        <v>2117</v>
      </c>
      <c r="R1817" s="203"/>
      <c r="S1817" s="204">
        <v>374</v>
      </c>
      <c r="Y1817" t="s">
        <v>71412</v>
      </c>
      <c r="Z1817">
        <v>42.12</v>
      </c>
      <c r="AB1817" s="276" t="s">
        <v>61877</v>
      </c>
      <c r="AC1817" s="277">
        <v>10411</v>
      </c>
      <c r="AE1817" s="246" t="s">
        <v>54887</v>
      </c>
      <c r="AF1817" s="247">
        <v>2280.7600000000002</v>
      </c>
      <c r="AH1817" s="226" t="s">
        <v>16413</v>
      </c>
      <c r="AI1817" s="227">
        <v>14537.32</v>
      </c>
      <c r="AK1817" s="207" t="s">
        <v>16362</v>
      </c>
      <c r="AL1817" s="208">
        <v>347807.82</v>
      </c>
      <c r="AM1817" s="93"/>
      <c r="AN1817" s="199" t="s">
        <v>13765</v>
      </c>
      <c r="AO1817" s="200">
        <v>20789.82</v>
      </c>
      <c r="AT1817" s="272" t="s">
        <v>70323</v>
      </c>
      <c r="AU1817" s="273">
        <v>2850</v>
      </c>
      <c r="AW1817" s="244" t="s">
        <v>40066</v>
      </c>
      <c r="AX1817" s="245">
        <v>45682.19</v>
      </c>
      <c r="AZ1817" s="230" t="s">
        <v>11703</v>
      </c>
      <c r="BA1817" s="231">
        <v>769685.49</v>
      </c>
      <c r="BC1817" s="209" t="s">
        <v>7801</v>
      </c>
      <c r="BD1817" s="210">
        <v>64769.4</v>
      </c>
    </row>
    <row r="1818" spans="5:56" x14ac:dyDescent="0.55000000000000004">
      <c r="E1818" s="282" t="s">
        <v>70271</v>
      </c>
      <c r="F1818" s="282"/>
      <c r="G1818" s="283">
        <v>6175</v>
      </c>
      <c r="I1818" s="242" t="s">
        <v>39863</v>
      </c>
      <c r="J1818" s="242"/>
      <c r="K1818" s="243">
        <v>55362.400000000001</v>
      </c>
      <c r="M1818" s="224" t="s">
        <v>5502</v>
      </c>
      <c r="N1818" s="224"/>
      <c r="O1818" s="225">
        <v>26638.42</v>
      </c>
      <c r="Q1818" s="203" t="s">
        <v>2118</v>
      </c>
      <c r="R1818" s="203"/>
      <c r="S1818" s="204">
        <v>23144.74</v>
      </c>
      <c r="Y1818" t="s">
        <v>71413</v>
      </c>
      <c r="Z1818" s="284">
        <v>2234.42</v>
      </c>
      <c r="AB1818" s="276" t="s">
        <v>59519</v>
      </c>
      <c r="AC1818" s="277">
        <v>16072.8</v>
      </c>
      <c r="AE1818" s="246" t="s">
        <v>54888</v>
      </c>
      <c r="AF1818" s="247">
        <v>1303.29</v>
      </c>
      <c r="AH1818" s="226" t="s">
        <v>16414</v>
      </c>
      <c r="AI1818" s="227">
        <v>9083.93</v>
      </c>
      <c r="AK1818" s="207" t="s">
        <v>13137</v>
      </c>
      <c r="AL1818" s="208">
        <v>3647.5</v>
      </c>
      <c r="AM1818" s="93"/>
      <c r="AN1818" s="199" t="s">
        <v>32277</v>
      </c>
      <c r="AO1818" s="200">
        <v>214501.37</v>
      </c>
      <c r="AT1818" s="272" t="s">
        <v>70324</v>
      </c>
      <c r="AU1818" s="273">
        <v>6175</v>
      </c>
      <c r="AW1818" s="244" t="s">
        <v>40067</v>
      </c>
      <c r="AX1818" s="245">
        <v>55362.400000000001</v>
      </c>
      <c r="AZ1818" s="230" t="s">
        <v>11704</v>
      </c>
      <c r="BA1818" s="231">
        <v>26638.42</v>
      </c>
      <c r="BC1818" s="209" t="s">
        <v>7967</v>
      </c>
      <c r="BD1818" s="210">
        <v>5370.04</v>
      </c>
    </row>
    <row r="1819" spans="5:56" x14ac:dyDescent="0.55000000000000004">
      <c r="E1819" s="282" t="s">
        <v>56983</v>
      </c>
      <c r="F1819" s="282"/>
      <c r="G1819" s="283">
        <v>-600.04999999999995</v>
      </c>
      <c r="I1819" s="242" t="s">
        <v>39864</v>
      </c>
      <c r="J1819" s="242"/>
      <c r="K1819" s="243">
        <v>99953.52</v>
      </c>
      <c r="M1819" s="224" t="s">
        <v>5503</v>
      </c>
      <c r="N1819" s="224"/>
      <c r="O1819" s="225">
        <v>16562730.949999999</v>
      </c>
      <c r="Q1819" s="203" t="s">
        <v>2119</v>
      </c>
      <c r="R1819" s="203"/>
      <c r="S1819" s="204">
        <v>19025.72</v>
      </c>
      <c r="Y1819" t="s">
        <v>57417</v>
      </c>
      <c r="Z1819" s="284">
        <v>20414.939999999999</v>
      </c>
      <c r="AB1819" s="276" t="s">
        <v>62561</v>
      </c>
      <c r="AC1819" s="277">
        <v>309.08999999999997</v>
      </c>
      <c r="AE1819" s="246" t="s">
        <v>57272</v>
      </c>
      <c r="AF1819" s="247">
        <v>700</v>
      </c>
      <c r="AH1819" s="226" t="s">
        <v>51715</v>
      </c>
      <c r="AI1819" s="227">
        <v>837.78</v>
      </c>
      <c r="AK1819" s="207" t="s">
        <v>13140</v>
      </c>
      <c r="AL1819" s="208">
        <v>415083.54</v>
      </c>
      <c r="AM1819" s="93"/>
      <c r="AN1819" s="199" t="s">
        <v>32278</v>
      </c>
      <c r="AO1819" s="200">
        <v>15417.56</v>
      </c>
      <c r="AT1819" s="272" t="s">
        <v>57101</v>
      </c>
      <c r="AU1819" s="273">
        <v>-600.04999999999995</v>
      </c>
      <c r="AW1819" s="244" t="s">
        <v>40068</v>
      </c>
      <c r="AX1819" s="245">
        <v>99953.52</v>
      </c>
      <c r="AZ1819" s="230" t="s">
        <v>11705</v>
      </c>
      <c r="BA1819" s="231">
        <v>16562730.949999999</v>
      </c>
      <c r="BC1819" s="209" t="s">
        <v>8073</v>
      </c>
      <c r="BD1819" s="210">
        <v>104858.78</v>
      </c>
    </row>
    <row r="1820" spans="5:56" x14ac:dyDescent="0.55000000000000004">
      <c r="E1820" s="282" t="s">
        <v>56984</v>
      </c>
      <c r="F1820" s="282"/>
      <c r="G1820" s="283">
        <v>33063.78</v>
      </c>
      <c r="I1820" s="242" t="s">
        <v>39865</v>
      </c>
      <c r="J1820" s="242"/>
      <c r="K1820" s="243">
        <v>51278.25</v>
      </c>
      <c r="M1820" s="224" t="s">
        <v>5504</v>
      </c>
      <c r="N1820" s="224"/>
      <c r="O1820" s="225">
        <v>61381.33</v>
      </c>
      <c r="Q1820" s="203" t="s">
        <v>2120</v>
      </c>
      <c r="R1820" s="203"/>
      <c r="S1820" s="204">
        <v>2045</v>
      </c>
      <c r="Y1820" t="s">
        <v>71414</v>
      </c>
      <c r="Z1820">
        <v>475.23</v>
      </c>
      <c r="AB1820" s="276" t="s">
        <v>70425</v>
      </c>
      <c r="AC1820" s="277">
        <v>1200</v>
      </c>
      <c r="AE1820" s="246" t="s">
        <v>49685</v>
      </c>
      <c r="AF1820" s="247">
        <v>3000</v>
      </c>
      <c r="AH1820" s="226" t="s">
        <v>38891</v>
      </c>
      <c r="AI1820" s="227">
        <v>40814.03</v>
      </c>
      <c r="AK1820" s="207" t="s">
        <v>16363</v>
      </c>
      <c r="AL1820" s="208">
        <v>37137.32</v>
      </c>
      <c r="AM1820" s="93"/>
      <c r="AN1820" s="199" t="s">
        <v>32279</v>
      </c>
      <c r="AO1820" s="200">
        <v>41452.74</v>
      </c>
      <c r="AT1820" s="272" t="s">
        <v>57102</v>
      </c>
      <c r="AU1820" s="273">
        <v>33063.78</v>
      </c>
      <c r="AW1820" s="244" t="s">
        <v>40069</v>
      </c>
      <c r="AX1820" s="245">
        <v>51278.25</v>
      </c>
      <c r="AZ1820" s="230" t="s">
        <v>11706</v>
      </c>
      <c r="BA1820" s="231">
        <v>61381.33</v>
      </c>
      <c r="BC1820" s="209" t="s">
        <v>8339</v>
      </c>
      <c r="BD1820" s="210">
        <v>418228</v>
      </c>
    </row>
    <row r="1821" spans="5:56" x14ac:dyDescent="0.55000000000000004">
      <c r="E1821" s="282" t="s">
        <v>66461</v>
      </c>
      <c r="F1821" s="282"/>
      <c r="G1821" s="283">
        <v>67275.62</v>
      </c>
      <c r="I1821" s="242" t="s">
        <v>39866</v>
      </c>
      <c r="J1821" s="242"/>
      <c r="K1821" s="243">
        <v>5222.5</v>
      </c>
      <c r="M1821" s="224" t="s">
        <v>5505</v>
      </c>
      <c r="N1821" s="224"/>
      <c r="O1821" s="225">
        <v>293423.11</v>
      </c>
      <c r="Q1821" s="203" t="s">
        <v>2121</v>
      </c>
      <c r="R1821" s="203"/>
      <c r="S1821" s="204">
        <v>397</v>
      </c>
      <c r="Y1821" t="s">
        <v>71415</v>
      </c>
      <c r="Z1821" s="284">
        <v>1504.8</v>
      </c>
      <c r="AB1821" s="276" t="s">
        <v>70426</v>
      </c>
      <c r="AC1821" s="277">
        <v>91.79</v>
      </c>
      <c r="AE1821" s="246" t="s">
        <v>60219</v>
      </c>
      <c r="AF1821" s="247">
        <v>1000</v>
      </c>
      <c r="AH1821" s="226" t="s">
        <v>44469</v>
      </c>
      <c r="AI1821" s="227">
        <v>375</v>
      </c>
      <c r="AK1821" s="207" t="s">
        <v>16364</v>
      </c>
      <c r="AL1821" s="208">
        <v>7545</v>
      </c>
      <c r="AM1821" s="93"/>
      <c r="AN1821" s="199" t="s">
        <v>32280</v>
      </c>
      <c r="AO1821" s="200">
        <v>42354.559999999998</v>
      </c>
      <c r="AT1821" s="272" t="s">
        <v>66472</v>
      </c>
      <c r="AU1821" s="273">
        <v>67275.62</v>
      </c>
      <c r="AW1821" s="244" t="s">
        <v>40070</v>
      </c>
      <c r="AX1821" s="245">
        <v>5222.5</v>
      </c>
      <c r="AZ1821" s="230" t="s">
        <v>11707</v>
      </c>
      <c r="BA1821" s="231">
        <v>293423.11</v>
      </c>
      <c r="BC1821" s="209" t="s">
        <v>8726</v>
      </c>
      <c r="BD1821" s="210">
        <v>27962.53</v>
      </c>
    </row>
    <row r="1822" spans="5:56" x14ac:dyDescent="0.55000000000000004">
      <c r="E1822" s="282" t="s">
        <v>69625</v>
      </c>
      <c r="F1822" s="282"/>
      <c r="G1822" s="283">
        <v>4224.93</v>
      </c>
      <c r="I1822" s="242" t="s">
        <v>39867</v>
      </c>
      <c r="J1822" s="242"/>
      <c r="K1822" s="243">
        <v>3019.39</v>
      </c>
      <c r="M1822" s="224" t="s">
        <v>5506</v>
      </c>
      <c r="N1822" s="224"/>
      <c r="O1822" s="225">
        <v>4470998.0999999996</v>
      </c>
      <c r="Q1822" s="203" t="s">
        <v>4084</v>
      </c>
      <c r="R1822" s="203"/>
      <c r="S1822" s="204">
        <v>2275.4</v>
      </c>
      <c r="Y1822" t="s">
        <v>71416</v>
      </c>
      <c r="Z1822" s="284">
        <v>2256.6999999999998</v>
      </c>
      <c r="AB1822" s="276" t="s">
        <v>70427</v>
      </c>
      <c r="AC1822" s="277">
        <v>300.24</v>
      </c>
      <c r="AE1822" s="246" t="s">
        <v>40135</v>
      </c>
      <c r="AF1822" s="247">
        <v>9073.58</v>
      </c>
      <c r="AH1822" s="226" t="s">
        <v>36063</v>
      </c>
      <c r="AI1822" s="227">
        <v>18950.5</v>
      </c>
      <c r="AK1822" s="207" t="s">
        <v>16365</v>
      </c>
      <c r="AL1822" s="208">
        <v>5600</v>
      </c>
      <c r="AM1822" s="93"/>
      <c r="AN1822" s="199" t="s">
        <v>32281</v>
      </c>
      <c r="AO1822" s="200">
        <v>231.08</v>
      </c>
      <c r="AT1822" s="272" t="s">
        <v>69650</v>
      </c>
      <c r="AU1822" s="273">
        <v>4224.93</v>
      </c>
      <c r="AW1822" s="244" t="s">
        <v>40071</v>
      </c>
      <c r="AX1822" s="245">
        <v>3019.39</v>
      </c>
      <c r="AZ1822" s="230" t="s">
        <v>11708</v>
      </c>
      <c r="BA1822" s="231">
        <v>4470998.0999999996</v>
      </c>
      <c r="BC1822" s="209" t="s">
        <v>8982</v>
      </c>
      <c r="BD1822" s="210">
        <v>467940.96</v>
      </c>
    </row>
    <row r="1823" spans="5:56" x14ac:dyDescent="0.55000000000000004">
      <c r="E1823" s="282" t="s">
        <v>66462</v>
      </c>
      <c r="F1823" s="282"/>
      <c r="G1823" s="283">
        <v>33199.79</v>
      </c>
      <c r="I1823" s="242" t="s">
        <v>39868</v>
      </c>
      <c r="J1823" s="242"/>
      <c r="K1823" s="243">
        <v>7276.52</v>
      </c>
      <c r="M1823" s="224" t="s">
        <v>5507</v>
      </c>
      <c r="N1823" s="224"/>
      <c r="O1823" s="225">
        <v>5465788.3700000001</v>
      </c>
      <c r="Q1823" s="203" t="s">
        <v>2122</v>
      </c>
      <c r="R1823" s="203"/>
      <c r="S1823" s="204">
        <v>84449</v>
      </c>
      <c r="Y1823" t="s">
        <v>67543</v>
      </c>
      <c r="Z1823" s="284">
        <v>1691.64</v>
      </c>
      <c r="AB1823" s="276" t="s">
        <v>70428</v>
      </c>
      <c r="AC1823" s="277">
        <v>165</v>
      </c>
      <c r="AE1823" s="246" t="s">
        <v>40136</v>
      </c>
      <c r="AF1823" s="247">
        <v>30992.83</v>
      </c>
      <c r="AH1823" s="226" t="s">
        <v>36064</v>
      </c>
      <c r="AI1823" s="227">
        <v>4555.1899999999996</v>
      </c>
      <c r="AK1823" s="207" t="s">
        <v>16366</v>
      </c>
      <c r="AL1823" s="208">
        <v>3880</v>
      </c>
      <c r="AM1823" s="93"/>
      <c r="AN1823" s="199" t="s">
        <v>32282</v>
      </c>
      <c r="AO1823" s="200">
        <v>5175</v>
      </c>
      <c r="AT1823" s="272" t="s">
        <v>66473</v>
      </c>
      <c r="AU1823" s="273">
        <v>33199.79</v>
      </c>
      <c r="AW1823" s="244" t="s">
        <v>40072</v>
      </c>
      <c r="AX1823" s="245">
        <v>7276.52</v>
      </c>
      <c r="AZ1823" s="230" t="s">
        <v>11709</v>
      </c>
      <c r="BA1823" s="231">
        <v>5465788.3700000001</v>
      </c>
      <c r="BC1823" s="209" t="s">
        <v>9311</v>
      </c>
      <c r="BD1823" s="210">
        <v>1868314.44</v>
      </c>
    </row>
    <row r="1824" spans="5:56" x14ac:dyDescent="0.55000000000000004">
      <c r="E1824" s="282" t="s">
        <v>69626</v>
      </c>
      <c r="F1824" s="282"/>
      <c r="G1824" s="283">
        <v>46204.61</v>
      </c>
      <c r="I1824" s="242" t="s">
        <v>39869</v>
      </c>
      <c r="J1824" s="242"/>
      <c r="K1824" s="243">
        <v>26751.24</v>
      </c>
      <c r="M1824" s="224" t="s">
        <v>5508</v>
      </c>
      <c r="N1824" s="224"/>
      <c r="O1824" s="225">
        <v>1139244.18</v>
      </c>
      <c r="Q1824" s="203" t="s">
        <v>2123</v>
      </c>
      <c r="R1824" s="203"/>
      <c r="S1824" s="204">
        <v>150165.67000000001</v>
      </c>
      <c r="Y1824" t="s">
        <v>67544</v>
      </c>
      <c r="Z1824" s="284">
        <v>7236</v>
      </c>
      <c r="AB1824" s="276" t="s">
        <v>70429</v>
      </c>
      <c r="AC1824" s="277">
        <v>279.14999999999998</v>
      </c>
      <c r="AE1824" s="246" t="s">
        <v>40137</v>
      </c>
      <c r="AF1824" s="247">
        <v>21544.01</v>
      </c>
      <c r="AH1824" s="226" t="s">
        <v>38892</v>
      </c>
      <c r="AI1824" s="227">
        <v>9511.31</v>
      </c>
      <c r="AK1824" s="207" t="s">
        <v>16367</v>
      </c>
      <c r="AL1824" s="208">
        <v>4143.2700000000004</v>
      </c>
      <c r="AM1824" s="93"/>
      <c r="AN1824" s="199" t="s">
        <v>32283</v>
      </c>
      <c r="AO1824" s="200">
        <v>16352.51</v>
      </c>
      <c r="AT1824" s="272" t="s">
        <v>69651</v>
      </c>
      <c r="AU1824" s="273">
        <v>46204.61</v>
      </c>
      <c r="AW1824" s="244" t="s">
        <v>40073</v>
      </c>
      <c r="AX1824" s="245">
        <v>26751.24</v>
      </c>
      <c r="AZ1824" s="230" t="s">
        <v>11710</v>
      </c>
      <c r="BA1824" s="231">
        <v>1139244.18</v>
      </c>
      <c r="BC1824" s="209" t="s">
        <v>9590</v>
      </c>
      <c r="BD1824" s="210">
        <v>82082.22</v>
      </c>
    </row>
    <row r="1825" spans="5:56" x14ac:dyDescent="0.55000000000000004">
      <c r="E1825" s="282" t="s">
        <v>56985</v>
      </c>
      <c r="F1825" s="282"/>
      <c r="G1825" s="283">
        <v>44741.54</v>
      </c>
      <c r="I1825" s="242" t="s">
        <v>39870</v>
      </c>
      <c r="J1825" s="242"/>
      <c r="K1825" s="243">
        <v>8097.74</v>
      </c>
      <c r="M1825" s="224" t="s">
        <v>5509</v>
      </c>
      <c r="N1825" s="224"/>
      <c r="O1825" s="225">
        <v>32618</v>
      </c>
      <c r="Q1825" s="203" t="s">
        <v>2124</v>
      </c>
      <c r="R1825" s="203"/>
      <c r="S1825" s="204">
        <v>5383.54</v>
      </c>
      <c r="Y1825" t="s">
        <v>67545</v>
      </c>
      <c r="Z1825">
        <v>682.92</v>
      </c>
      <c r="AB1825" s="276" t="s">
        <v>70171</v>
      </c>
      <c r="AC1825" s="277">
        <v>10415.27</v>
      </c>
      <c r="AE1825" s="246" t="s">
        <v>58957</v>
      </c>
      <c r="AF1825" s="247">
        <v>1596.61</v>
      </c>
      <c r="AH1825" s="226" t="s">
        <v>38893</v>
      </c>
      <c r="AI1825" s="227">
        <v>4283.22</v>
      </c>
      <c r="AK1825" s="207" t="s">
        <v>16368</v>
      </c>
      <c r="AL1825" s="208">
        <v>638.48</v>
      </c>
      <c r="AM1825" s="93"/>
      <c r="AN1825" s="199" t="s">
        <v>32284</v>
      </c>
      <c r="AO1825" s="200">
        <v>43200.18</v>
      </c>
      <c r="AT1825" s="272" t="s">
        <v>57103</v>
      </c>
      <c r="AU1825" s="273">
        <v>44741.54</v>
      </c>
      <c r="AW1825" s="244" t="s">
        <v>40074</v>
      </c>
      <c r="AX1825" s="245">
        <v>8097.74</v>
      </c>
      <c r="AZ1825" s="230" t="s">
        <v>11711</v>
      </c>
      <c r="BA1825" s="231">
        <v>32618</v>
      </c>
      <c r="BC1825" s="209" t="s">
        <v>11569</v>
      </c>
      <c r="BD1825" s="210">
        <v>1212111.99</v>
      </c>
    </row>
    <row r="1826" spans="5:56" x14ac:dyDescent="0.55000000000000004">
      <c r="E1826" s="282" t="s">
        <v>69627</v>
      </c>
      <c r="F1826" s="282"/>
      <c r="G1826" s="283">
        <v>12451.45</v>
      </c>
      <c r="I1826" s="242" t="s">
        <v>37391</v>
      </c>
      <c r="J1826" s="242"/>
      <c r="K1826" s="243">
        <v>105224.89</v>
      </c>
      <c r="M1826" s="224" t="s">
        <v>5510</v>
      </c>
      <c r="N1826" s="224"/>
      <c r="O1826" s="225">
        <v>3028827.1</v>
      </c>
      <c r="Q1826" s="203" t="s">
        <v>2125</v>
      </c>
      <c r="R1826" s="203"/>
      <c r="S1826" s="204">
        <v>444.96</v>
      </c>
      <c r="Y1826" t="s">
        <v>67546</v>
      </c>
      <c r="Z1826" s="284">
        <v>2039.48</v>
      </c>
      <c r="AB1826" s="276" t="s">
        <v>58451</v>
      </c>
      <c r="AC1826" s="277">
        <v>7750</v>
      </c>
      <c r="AE1826" s="246" t="s">
        <v>48710</v>
      </c>
      <c r="AF1826" s="247">
        <v>4094.15</v>
      </c>
      <c r="AH1826" s="226" t="s">
        <v>16415</v>
      </c>
      <c r="AI1826" s="227">
        <v>202075.84</v>
      </c>
      <c r="AK1826" s="207" t="s">
        <v>16369</v>
      </c>
      <c r="AL1826" s="208">
        <v>74174.539999999994</v>
      </c>
      <c r="AM1826" s="93"/>
      <c r="AN1826" s="199" t="s">
        <v>13766</v>
      </c>
      <c r="AO1826" s="200">
        <v>4310.1400000000003</v>
      </c>
      <c r="AT1826" s="272" t="s">
        <v>69652</v>
      </c>
      <c r="AU1826" s="273">
        <v>12451.45</v>
      </c>
      <c r="AW1826" s="244" t="s">
        <v>37836</v>
      </c>
      <c r="AX1826" s="245">
        <v>105224.89</v>
      </c>
      <c r="AZ1826" s="230" t="s">
        <v>11712</v>
      </c>
      <c r="BA1826" s="231">
        <v>3028827.1</v>
      </c>
      <c r="BC1826" s="209" t="s">
        <v>12236</v>
      </c>
      <c r="BD1826" s="210">
        <v>3300</v>
      </c>
    </row>
    <row r="1827" spans="5:56" x14ac:dyDescent="0.55000000000000004">
      <c r="E1827" s="282" t="s">
        <v>69628</v>
      </c>
      <c r="F1827" s="282"/>
      <c r="G1827" s="283">
        <v>6208.54</v>
      </c>
      <c r="I1827" s="242" t="s">
        <v>37392</v>
      </c>
      <c r="J1827" s="242"/>
      <c r="K1827" s="243">
        <v>110219</v>
      </c>
      <c r="M1827" s="224" t="s">
        <v>5511</v>
      </c>
      <c r="N1827" s="224"/>
      <c r="O1827" s="225">
        <v>1397553</v>
      </c>
      <c r="Q1827" s="203" t="s">
        <v>2126</v>
      </c>
      <c r="R1827" s="203"/>
      <c r="S1827" s="204">
        <v>227779.7</v>
      </c>
      <c r="Y1827" t="s">
        <v>58858</v>
      </c>
      <c r="Z1827" s="284">
        <v>28248.02</v>
      </c>
      <c r="AB1827" s="276" t="s">
        <v>58452</v>
      </c>
      <c r="AC1827" s="277">
        <v>592.88</v>
      </c>
      <c r="AE1827" s="246" t="s">
        <v>64024</v>
      </c>
      <c r="AF1827" s="247">
        <v>8958.52</v>
      </c>
      <c r="AH1827" s="226" t="s">
        <v>16416</v>
      </c>
      <c r="AI1827" s="227">
        <v>391214.93</v>
      </c>
      <c r="AK1827" s="207" t="s">
        <v>16370</v>
      </c>
      <c r="AL1827" s="208">
        <v>132387.26999999999</v>
      </c>
      <c r="AM1827" s="93"/>
      <c r="AN1827" s="199" t="s">
        <v>13767</v>
      </c>
      <c r="AO1827" s="200">
        <v>3777.34</v>
      </c>
      <c r="AT1827" s="272" t="s">
        <v>69653</v>
      </c>
      <c r="AU1827" s="273">
        <v>6208.54</v>
      </c>
      <c r="AW1827" s="244" t="s">
        <v>37838</v>
      </c>
      <c r="AX1827" s="245">
        <v>110219</v>
      </c>
      <c r="AZ1827" s="230" t="s">
        <v>11713</v>
      </c>
      <c r="BA1827" s="231">
        <v>1397553</v>
      </c>
      <c r="BC1827" s="209" t="s">
        <v>11914</v>
      </c>
      <c r="BD1827" s="210">
        <v>29994.89</v>
      </c>
    </row>
    <row r="1828" spans="5:56" x14ac:dyDescent="0.55000000000000004">
      <c r="E1828" s="282" t="s">
        <v>56986</v>
      </c>
      <c r="F1828" s="282"/>
      <c r="G1828" s="283">
        <v>37090.81</v>
      </c>
      <c r="I1828" s="242" t="s">
        <v>37393</v>
      </c>
      <c r="J1828" s="242"/>
      <c r="K1828" s="243">
        <v>1070226.1499999999</v>
      </c>
      <c r="M1828" s="224" t="s">
        <v>5513</v>
      </c>
      <c r="N1828" s="224"/>
      <c r="O1828" s="225">
        <v>5939.76</v>
      </c>
      <c r="Q1828" s="203" t="s">
        <v>2127</v>
      </c>
      <c r="R1828" s="203"/>
      <c r="S1828" s="204">
        <v>12107</v>
      </c>
      <c r="Y1828" t="s">
        <v>67547</v>
      </c>
      <c r="Z1828" s="284">
        <v>4707.4399999999996</v>
      </c>
      <c r="AB1828" s="276" t="s">
        <v>58453</v>
      </c>
      <c r="AC1828" s="277">
        <v>1382.64</v>
      </c>
      <c r="AE1828" s="246" t="s">
        <v>57273</v>
      </c>
      <c r="AF1828" s="247">
        <v>14272.57</v>
      </c>
      <c r="AH1828" s="226" t="s">
        <v>44470</v>
      </c>
      <c r="AI1828" s="227">
        <v>5148.3999999999996</v>
      </c>
      <c r="AK1828" s="207" t="s">
        <v>16371</v>
      </c>
      <c r="AL1828" s="208">
        <v>35966.19</v>
      </c>
      <c r="AM1828" s="93"/>
      <c r="AN1828" s="199" t="s">
        <v>32285</v>
      </c>
      <c r="AO1828" s="200">
        <v>214501.37</v>
      </c>
      <c r="AT1828" s="272" t="s">
        <v>57104</v>
      </c>
      <c r="AU1828" s="273">
        <v>37090.81</v>
      </c>
      <c r="AW1828" s="244" t="s">
        <v>37842</v>
      </c>
      <c r="AX1828" s="245">
        <v>1070226.1499999999</v>
      </c>
      <c r="AZ1828" s="230" t="s">
        <v>11715</v>
      </c>
      <c r="BA1828" s="231">
        <v>5939.76</v>
      </c>
      <c r="BC1828" s="209" t="s">
        <v>9877</v>
      </c>
      <c r="BD1828" s="210">
        <v>5928579.5499999998</v>
      </c>
    </row>
    <row r="1829" spans="5:56" x14ac:dyDescent="0.55000000000000004">
      <c r="E1829" s="282" t="s">
        <v>66463</v>
      </c>
      <c r="F1829" s="282"/>
      <c r="G1829" s="283">
        <v>35895.769999999997</v>
      </c>
      <c r="I1829" s="242" t="s">
        <v>37394</v>
      </c>
      <c r="J1829" s="242"/>
      <c r="K1829" s="243">
        <v>36171</v>
      </c>
      <c r="M1829" s="224" t="s">
        <v>5515</v>
      </c>
      <c r="N1829" s="224"/>
      <c r="O1829" s="225">
        <v>6650.6</v>
      </c>
      <c r="Q1829" s="203" t="s">
        <v>2128</v>
      </c>
      <c r="R1829" s="203"/>
      <c r="S1829" s="204">
        <v>181245.29</v>
      </c>
      <c r="Y1829" t="s">
        <v>67548</v>
      </c>
      <c r="Z1829" s="284">
        <v>2682.16</v>
      </c>
      <c r="AB1829" s="276" t="s">
        <v>58986</v>
      </c>
      <c r="AC1829" s="277">
        <v>448.92</v>
      </c>
      <c r="AE1829" s="246" t="s">
        <v>64025</v>
      </c>
      <c r="AF1829" s="247">
        <v>-212.84</v>
      </c>
      <c r="AH1829" s="226" t="s">
        <v>34613</v>
      </c>
      <c r="AI1829" s="227">
        <v>32459</v>
      </c>
      <c r="AK1829" s="207" t="s">
        <v>16372</v>
      </c>
      <c r="AL1829" s="208">
        <v>36457</v>
      </c>
      <c r="AM1829" s="93"/>
      <c r="AN1829" s="199" t="s">
        <v>13768</v>
      </c>
      <c r="AO1829" s="200">
        <v>93666.45</v>
      </c>
      <c r="AT1829" s="272" t="s">
        <v>66474</v>
      </c>
      <c r="AU1829" s="273">
        <v>35895.769999999997</v>
      </c>
      <c r="AW1829" s="244" t="s">
        <v>37844</v>
      </c>
      <c r="AX1829" s="245">
        <v>36171</v>
      </c>
      <c r="AZ1829" s="230" t="s">
        <v>11717</v>
      </c>
      <c r="BA1829" s="231">
        <v>6650.6</v>
      </c>
      <c r="BC1829" s="209" t="s">
        <v>6722</v>
      </c>
      <c r="BD1829" s="210">
        <v>151236.19</v>
      </c>
    </row>
    <row r="1830" spans="5:56" x14ac:dyDescent="0.55000000000000004">
      <c r="E1830" s="282" t="s">
        <v>56987</v>
      </c>
      <c r="F1830" s="282"/>
      <c r="G1830" s="283">
        <v>7678.55</v>
      </c>
      <c r="I1830" s="242" t="s">
        <v>37398</v>
      </c>
      <c r="J1830" s="242"/>
      <c r="K1830" s="243">
        <v>239086.73</v>
      </c>
      <c r="M1830" s="224" t="s">
        <v>5516</v>
      </c>
      <c r="N1830" s="224"/>
      <c r="O1830" s="225">
        <v>115999</v>
      </c>
      <c r="Q1830" s="203" t="s">
        <v>2129</v>
      </c>
      <c r="R1830" s="203"/>
      <c r="S1830" s="204">
        <v>15940</v>
      </c>
      <c r="Y1830" t="s">
        <v>70525</v>
      </c>
      <c r="Z1830" s="284">
        <v>3494.81</v>
      </c>
      <c r="AB1830" s="276" t="s">
        <v>59400</v>
      </c>
      <c r="AC1830" s="277">
        <v>500</v>
      </c>
      <c r="AE1830" s="246" t="s">
        <v>64026</v>
      </c>
      <c r="AF1830" s="247">
        <v>466.26</v>
      </c>
      <c r="AH1830" s="226" t="s">
        <v>16418</v>
      </c>
      <c r="AI1830" s="227">
        <v>6443.67</v>
      </c>
      <c r="AK1830" s="207" t="s">
        <v>16373</v>
      </c>
      <c r="AL1830" s="208">
        <v>11344.16</v>
      </c>
      <c r="AM1830" s="93"/>
      <c r="AN1830" s="199" t="s">
        <v>13769</v>
      </c>
      <c r="AO1830" s="200">
        <v>10613.98</v>
      </c>
      <c r="AT1830" s="272" t="s">
        <v>57105</v>
      </c>
      <c r="AU1830" s="273">
        <v>7678.55</v>
      </c>
      <c r="AW1830" s="244" t="s">
        <v>37853</v>
      </c>
      <c r="AX1830" s="245">
        <v>239086.73</v>
      </c>
      <c r="AZ1830" s="230" t="s">
        <v>11718</v>
      </c>
      <c r="BA1830" s="231">
        <v>115999</v>
      </c>
      <c r="BC1830" s="209" t="s">
        <v>6932</v>
      </c>
      <c r="BD1830" s="210">
        <v>19521.38</v>
      </c>
    </row>
    <row r="1831" spans="5:56" x14ac:dyDescent="0.55000000000000004">
      <c r="E1831" s="282" t="s">
        <v>56988</v>
      </c>
      <c r="F1831" s="282"/>
      <c r="G1831" s="283">
        <v>7957.52</v>
      </c>
      <c r="I1831" s="242" t="s">
        <v>37399</v>
      </c>
      <c r="J1831" s="242"/>
      <c r="K1831" s="243">
        <v>71043.87</v>
      </c>
      <c r="M1831" s="224" t="s">
        <v>5517</v>
      </c>
      <c r="N1831" s="224"/>
      <c r="O1831" s="225">
        <v>74369.05</v>
      </c>
      <c r="Q1831" s="203" t="s">
        <v>2130</v>
      </c>
      <c r="R1831" s="203"/>
      <c r="S1831" s="204">
        <v>6863</v>
      </c>
      <c r="Y1831" t="s">
        <v>67549</v>
      </c>
      <c r="Z1831" s="284">
        <v>77055.149999999994</v>
      </c>
      <c r="AB1831" s="276" t="s">
        <v>59520</v>
      </c>
      <c r="AC1831" s="277">
        <v>201.31</v>
      </c>
      <c r="AE1831" s="246" t="s">
        <v>51725</v>
      </c>
      <c r="AF1831" s="247">
        <v>3616.38</v>
      </c>
      <c r="AH1831" s="226" t="s">
        <v>16419</v>
      </c>
      <c r="AI1831" s="227">
        <v>35694.78</v>
      </c>
      <c r="AK1831" s="207" t="s">
        <v>16374</v>
      </c>
      <c r="AL1831" s="208">
        <v>19750.3</v>
      </c>
      <c r="AM1831" s="93"/>
      <c r="AN1831" s="199" t="s">
        <v>13770</v>
      </c>
      <c r="AO1831" s="200">
        <v>23616.13</v>
      </c>
      <c r="AT1831" s="272" t="s">
        <v>57106</v>
      </c>
      <c r="AU1831" s="273">
        <v>7957.52</v>
      </c>
      <c r="AW1831" s="244" t="s">
        <v>37858</v>
      </c>
      <c r="AX1831" s="245">
        <v>71043.87</v>
      </c>
      <c r="AZ1831" s="230" t="s">
        <v>11719</v>
      </c>
      <c r="BA1831" s="231">
        <v>74369.05</v>
      </c>
      <c r="BC1831" s="209" t="s">
        <v>7127</v>
      </c>
      <c r="BD1831" s="210">
        <v>12297.08</v>
      </c>
    </row>
    <row r="1832" spans="5:56" x14ac:dyDescent="0.55000000000000004">
      <c r="E1832" s="282" t="s">
        <v>56989</v>
      </c>
      <c r="F1832" s="282"/>
      <c r="G1832" s="283">
        <v>55664.75</v>
      </c>
      <c r="I1832" s="242" t="s">
        <v>37400</v>
      </c>
      <c r="J1832" s="242"/>
      <c r="K1832" s="243">
        <v>190600.77</v>
      </c>
      <c r="M1832" s="224" t="s">
        <v>5518</v>
      </c>
      <c r="N1832" s="224"/>
      <c r="O1832" s="225">
        <v>59353.82</v>
      </c>
      <c r="Q1832" s="203" t="s">
        <v>2131</v>
      </c>
      <c r="R1832" s="203"/>
      <c r="S1832" s="204">
        <v>7221</v>
      </c>
      <c r="Y1832" t="s">
        <v>58243</v>
      </c>
      <c r="Z1832">
        <v>928</v>
      </c>
      <c r="AB1832" s="276" t="s">
        <v>63076</v>
      </c>
      <c r="AC1832" s="277">
        <v>46200</v>
      </c>
      <c r="AE1832" s="246" t="s">
        <v>58189</v>
      </c>
      <c r="AF1832" s="247">
        <v>1802.94</v>
      </c>
      <c r="AH1832" s="226" t="s">
        <v>16420</v>
      </c>
      <c r="AI1832" s="227">
        <v>90762.83</v>
      </c>
      <c r="AK1832" s="207" t="s">
        <v>16375</v>
      </c>
      <c r="AL1832" s="208">
        <v>128942.45</v>
      </c>
      <c r="AM1832" s="93"/>
      <c r="AN1832" s="199" t="s">
        <v>13771</v>
      </c>
      <c r="AO1832" s="200">
        <v>63353.22</v>
      </c>
      <c r="AT1832" s="272" t="s">
        <v>57107</v>
      </c>
      <c r="AU1832" s="273">
        <v>55664.75</v>
      </c>
      <c r="AW1832" s="244" t="s">
        <v>37863</v>
      </c>
      <c r="AX1832" s="245">
        <v>190600.77</v>
      </c>
      <c r="AZ1832" s="230" t="s">
        <v>11720</v>
      </c>
      <c r="BA1832" s="231">
        <v>59353.82</v>
      </c>
      <c r="BC1832" s="209" t="s">
        <v>7391</v>
      </c>
      <c r="BD1832" s="210">
        <v>90666</v>
      </c>
    </row>
    <row r="1833" spans="5:56" x14ac:dyDescent="0.55000000000000004">
      <c r="E1833" s="282" t="s">
        <v>69623</v>
      </c>
      <c r="F1833" s="282"/>
      <c r="G1833" s="283">
        <v>13293.77</v>
      </c>
      <c r="I1833" s="242" t="s">
        <v>37401</v>
      </c>
      <c r="J1833" s="242"/>
      <c r="K1833" s="243">
        <v>93679.02</v>
      </c>
      <c r="M1833" s="224" t="s">
        <v>5520</v>
      </c>
      <c r="N1833" s="224"/>
      <c r="O1833" s="225">
        <v>1940.75</v>
      </c>
      <c r="Q1833" s="203" t="s">
        <v>2132</v>
      </c>
      <c r="R1833" s="203"/>
      <c r="S1833" s="204">
        <v>47448.37</v>
      </c>
      <c r="Y1833" t="s">
        <v>55109</v>
      </c>
      <c r="Z1833" s="284">
        <v>24956.84</v>
      </c>
      <c r="AB1833" s="276" t="s">
        <v>67190</v>
      </c>
      <c r="AC1833" s="277">
        <v>153630.72</v>
      </c>
      <c r="AE1833" s="246" t="s">
        <v>64027</v>
      </c>
      <c r="AF1833" s="247">
        <v>-96.17</v>
      </c>
      <c r="AH1833" s="226" t="s">
        <v>16421</v>
      </c>
      <c r="AI1833" s="227">
        <v>121.89</v>
      </c>
      <c r="AK1833" s="207" t="s">
        <v>16376</v>
      </c>
      <c r="AL1833" s="208">
        <v>24710</v>
      </c>
      <c r="AM1833" s="93"/>
      <c r="AN1833" s="199" t="s">
        <v>13772</v>
      </c>
      <c r="AO1833" s="200">
        <v>49012.81</v>
      </c>
      <c r="AT1833" s="272" t="s">
        <v>69621</v>
      </c>
      <c r="AU1833" s="273">
        <v>13293.77</v>
      </c>
      <c r="AW1833" s="244" t="s">
        <v>37868</v>
      </c>
      <c r="AX1833" s="245">
        <v>93679.02</v>
      </c>
      <c r="AZ1833" s="230" t="s">
        <v>11722</v>
      </c>
      <c r="BA1833" s="231">
        <v>1940.75</v>
      </c>
      <c r="BC1833" s="209" t="s">
        <v>7611</v>
      </c>
      <c r="BD1833" s="210">
        <v>113350</v>
      </c>
    </row>
    <row r="1834" spans="5:56" x14ac:dyDescent="0.55000000000000004">
      <c r="E1834" s="282" t="s">
        <v>66464</v>
      </c>
      <c r="F1834" s="282"/>
      <c r="G1834" s="283">
        <v>24520.77</v>
      </c>
      <c r="I1834" s="242" t="s">
        <v>37402</v>
      </c>
      <c r="J1834" s="242"/>
      <c r="K1834" s="243">
        <v>4909.0200000000004</v>
      </c>
      <c r="M1834" s="224" t="s">
        <v>5521</v>
      </c>
      <c r="N1834" s="224"/>
      <c r="O1834" s="225">
        <v>5327.98</v>
      </c>
      <c r="Q1834" s="203" t="s">
        <v>2133</v>
      </c>
      <c r="R1834" s="203"/>
      <c r="S1834" s="204">
        <v>311228</v>
      </c>
      <c r="Y1834" t="s">
        <v>56072</v>
      </c>
      <c r="Z1834" s="284">
        <v>2308.58</v>
      </c>
      <c r="AB1834" s="276" t="s">
        <v>47861</v>
      </c>
      <c r="AC1834" s="277">
        <v>16137.1</v>
      </c>
      <c r="AE1834" s="246" t="s">
        <v>58958</v>
      </c>
      <c r="AF1834" s="247">
        <v>4471</v>
      </c>
      <c r="AH1834" s="226" t="s">
        <v>16422</v>
      </c>
      <c r="AI1834" s="227">
        <v>53.91</v>
      </c>
      <c r="AK1834" s="207" t="s">
        <v>16377</v>
      </c>
      <c r="AL1834" s="208">
        <v>157486.73000000001</v>
      </c>
      <c r="AM1834" s="93"/>
      <c r="AN1834" s="199" t="s">
        <v>13773</v>
      </c>
      <c r="AO1834" s="200">
        <v>21020.9</v>
      </c>
      <c r="AT1834" s="272" t="s">
        <v>66475</v>
      </c>
      <c r="AU1834" s="273">
        <v>24520.77</v>
      </c>
      <c r="AW1834" s="244" t="s">
        <v>37873</v>
      </c>
      <c r="AX1834" s="245">
        <v>4909.0200000000004</v>
      </c>
      <c r="AZ1834" s="230" t="s">
        <v>11723</v>
      </c>
      <c r="BA1834" s="231">
        <v>5327.98</v>
      </c>
      <c r="BC1834" s="209" t="s">
        <v>7802</v>
      </c>
      <c r="BD1834" s="210">
        <v>19065.55</v>
      </c>
    </row>
    <row r="1835" spans="5:56" x14ac:dyDescent="0.55000000000000004">
      <c r="E1835" s="282" t="s">
        <v>66465</v>
      </c>
      <c r="F1835" s="282"/>
      <c r="G1835" s="283">
        <v>32991.46</v>
      </c>
      <c r="I1835" s="242" t="s">
        <v>37404</v>
      </c>
      <c r="J1835" s="242"/>
      <c r="K1835" s="243">
        <v>324382.92</v>
      </c>
      <c r="M1835" s="224" t="s">
        <v>5522</v>
      </c>
      <c r="N1835" s="224"/>
      <c r="O1835" s="225">
        <v>105840</v>
      </c>
      <c r="Q1835" s="203" t="s">
        <v>2134</v>
      </c>
      <c r="R1835" s="203"/>
      <c r="S1835" s="204">
        <v>169060.28</v>
      </c>
      <c r="Y1835" t="s">
        <v>71417</v>
      </c>
      <c r="Z1835">
        <v>-0.28999999999999998</v>
      </c>
      <c r="AB1835" s="276" t="s">
        <v>69697</v>
      </c>
      <c r="AC1835" s="277">
        <v>1874</v>
      </c>
      <c r="AE1835" s="246" t="s">
        <v>58959</v>
      </c>
      <c r="AF1835" s="247">
        <v>6251.53</v>
      </c>
      <c r="AH1835" s="226" t="s">
        <v>16423</v>
      </c>
      <c r="AI1835" s="227">
        <v>30.94</v>
      </c>
      <c r="AK1835" s="207" t="s">
        <v>16378</v>
      </c>
      <c r="AL1835" s="208">
        <v>39376.68</v>
      </c>
      <c r="AM1835" s="93"/>
      <c r="AN1835" s="199" t="s">
        <v>22608</v>
      </c>
      <c r="AO1835" s="200">
        <v>5175</v>
      </c>
      <c r="AT1835" s="272" t="s">
        <v>66476</v>
      </c>
      <c r="AU1835" s="273">
        <v>32991.46</v>
      </c>
      <c r="AW1835" s="244" t="s">
        <v>37879</v>
      </c>
      <c r="AX1835" s="245">
        <v>324382.92</v>
      </c>
      <c r="AZ1835" s="230" t="s">
        <v>11724</v>
      </c>
      <c r="BA1835" s="231">
        <v>105840</v>
      </c>
      <c r="BC1835" s="209" t="s">
        <v>8074</v>
      </c>
      <c r="BD1835" s="210">
        <v>41088</v>
      </c>
    </row>
    <row r="1836" spans="5:56" x14ac:dyDescent="0.55000000000000004">
      <c r="E1836" s="282" t="s">
        <v>56990</v>
      </c>
      <c r="F1836" s="282"/>
      <c r="G1836" s="283">
        <v>31772.01</v>
      </c>
      <c r="I1836" s="242" t="s">
        <v>37406</v>
      </c>
      <c r="J1836" s="242"/>
      <c r="K1836" s="243">
        <v>95520.55</v>
      </c>
      <c r="M1836" s="224" t="s">
        <v>5525</v>
      </c>
      <c r="N1836" s="224"/>
      <c r="O1836" s="225">
        <v>92195.99</v>
      </c>
      <c r="Q1836" s="203" t="s">
        <v>2135</v>
      </c>
      <c r="R1836" s="203"/>
      <c r="S1836" s="204">
        <v>247117</v>
      </c>
      <c r="Y1836" t="s">
        <v>58859</v>
      </c>
      <c r="Z1836">
        <v>726.29</v>
      </c>
      <c r="AB1836" s="276" t="s">
        <v>46751</v>
      </c>
      <c r="AC1836" s="277">
        <v>95120.639999999999</v>
      </c>
      <c r="AE1836" s="246" t="s">
        <v>64028</v>
      </c>
      <c r="AF1836" s="247">
        <v>11900</v>
      </c>
      <c r="AH1836" s="226" t="s">
        <v>16424</v>
      </c>
      <c r="AI1836" s="227">
        <v>24314.400000000001</v>
      </c>
      <c r="AK1836" s="207" t="s">
        <v>16379</v>
      </c>
      <c r="AL1836" s="208">
        <v>15996.47</v>
      </c>
      <c r="AM1836" s="93"/>
      <c r="AN1836" s="199" t="s">
        <v>22610</v>
      </c>
      <c r="AO1836" s="200">
        <v>16352.51</v>
      </c>
      <c r="AT1836" s="272" t="s">
        <v>57108</v>
      </c>
      <c r="AU1836" s="273">
        <v>31772.01</v>
      </c>
      <c r="AW1836" s="244" t="s">
        <v>37886</v>
      </c>
      <c r="AX1836" s="245">
        <v>95520.55</v>
      </c>
      <c r="AZ1836" s="230" t="s">
        <v>11727</v>
      </c>
      <c r="BA1836" s="231">
        <v>92195.99</v>
      </c>
      <c r="BC1836" s="209" t="s">
        <v>8340</v>
      </c>
      <c r="BD1836" s="210">
        <v>132457.88</v>
      </c>
    </row>
    <row r="1837" spans="5:56" x14ac:dyDescent="0.55000000000000004">
      <c r="E1837" s="282" t="s">
        <v>56991</v>
      </c>
      <c r="F1837" s="282"/>
      <c r="G1837" s="283">
        <v>5785.79</v>
      </c>
      <c r="I1837" s="242" t="s">
        <v>37407</v>
      </c>
      <c r="J1837" s="242"/>
      <c r="K1837" s="243">
        <v>96130.89</v>
      </c>
      <c r="M1837" s="224" t="s">
        <v>5526</v>
      </c>
      <c r="N1837" s="224"/>
      <c r="O1837" s="225">
        <v>25359.06</v>
      </c>
      <c r="Q1837" s="203" t="s">
        <v>2136</v>
      </c>
      <c r="R1837" s="203"/>
      <c r="S1837" s="204">
        <v>515</v>
      </c>
      <c r="Y1837" t="s">
        <v>60391</v>
      </c>
      <c r="Z1837" s="284">
        <v>1583.16</v>
      </c>
      <c r="AB1837" s="276" t="s">
        <v>46752</v>
      </c>
      <c r="AC1837" s="277">
        <v>7289.97</v>
      </c>
      <c r="AE1837" s="246" t="s">
        <v>64029</v>
      </c>
      <c r="AF1837" s="247">
        <v>500</v>
      </c>
      <c r="AH1837" s="226" t="s">
        <v>33185</v>
      </c>
      <c r="AI1837" s="227">
        <v>2587.5</v>
      </c>
      <c r="AK1837" s="207" t="s">
        <v>16380</v>
      </c>
      <c r="AL1837" s="208">
        <v>44300.01</v>
      </c>
      <c r="AM1837" s="93"/>
      <c r="AN1837" s="199" t="s">
        <v>22611</v>
      </c>
      <c r="AO1837" s="200">
        <v>43200.18</v>
      </c>
      <c r="AT1837" s="272" t="s">
        <v>57109</v>
      </c>
      <c r="AU1837" s="273">
        <v>5785.79</v>
      </c>
      <c r="AW1837" s="244" t="s">
        <v>37891</v>
      </c>
      <c r="AX1837" s="245">
        <v>96130.89</v>
      </c>
      <c r="AZ1837" s="230" t="s">
        <v>11728</v>
      </c>
      <c r="BA1837" s="231">
        <v>25359.06</v>
      </c>
      <c r="BC1837" s="209" t="s">
        <v>8727</v>
      </c>
      <c r="BD1837" s="210">
        <v>9934</v>
      </c>
    </row>
    <row r="1838" spans="5:56" x14ac:dyDescent="0.55000000000000004">
      <c r="E1838" s="282" t="s">
        <v>56992</v>
      </c>
      <c r="F1838" s="282"/>
      <c r="G1838" s="283">
        <v>16458.71</v>
      </c>
      <c r="I1838" s="242" t="s">
        <v>37408</v>
      </c>
      <c r="J1838" s="242"/>
      <c r="K1838" s="243">
        <v>36998</v>
      </c>
      <c r="M1838" s="224" t="s">
        <v>5527</v>
      </c>
      <c r="N1838" s="224"/>
      <c r="O1838" s="225">
        <v>101424.28</v>
      </c>
      <c r="Q1838" s="203" t="s">
        <v>2137</v>
      </c>
      <c r="R1838" s="203"/>
      <c r="S1838" s="204">
        <v>5695</v>
      </c>
      <c r="Y1838" t="s">
        <v>66587</v>
      </c>
      <c r="Z1838" s="284">
        <v>626711.05000000005</v>
      </c>
      <c r="AB1838" s="276" t="s">
        <v>59521</v>
      </c>
      <c r="AC1838" s="277">
        <v>37157.040000000001</v>
      </c>
      <c r="AE1838" s="246" t="s">
        <v>63056</v>
      </c>
      <c r="AF1838" s="247">
        <v>43222.5</v>
      </c>
      <c r="AH1838" s="226" t="s">
        <v>16425</v>
      </c>
      <c r="AI1838" s="227">
        <v>1208.73</v>
      </c>
      <c r="AK1838" s="207" t="s">
        <v>16381</v>
      </c>
      <c r="AL1838" s="208">
        <v>41821.86</v>
      </c>
      <c r="AM1838" s="93"/>
      <c r="AN1838" s="199" t="s">
        <v>32286</v>
      </c>
      <c r="AO1838" s="200">
        <v>2995.79</v>
      </c>
      <c r="AT1838" s="272" t="s">
        <v>57110</v>
      </c>
      <c r="AU1838" s="273">
        <v>16458.71</v>
      </c>
      <c r="AW1838" s="244" t="s">
        <v>37893</v>
      </c>
      <c r="AX1838" s="245">
        <v>36998</v>
      </c>
      <c r="AZ1838" s="230" t="s">
        <v>11729</v>
      </c>
      <c r="BA1838" s="231">
        <v>101424.28</v>
      </c>
      <c r="BC1838" s="209" t="s">
        <v>8983</v>
      </c>
      <c r="BD1838" s="210">
        <v>157361.1</v>
      </c>
    </row>
    <row r="1839" spans="5:56" x14ac:dyDescent="0.55000000000000004">
      <c r="E1839" s="282" t="s">
        <v>56993</v>
      </c>
      <c r="F1839" s="282"/>
      <c r="G1839" s="283">
        <v>125.13</v>
      </c>
      <c r="I1839" s="242" t="s">
        <v>37409</v>
      </c>
      <c r="J1839" s="242"/>
      <c r="K1839" s="243">
        <v>188908.6</v>
      </c>
      <c r="M1839" s="224" t="s">
        <v>5528</v>
      </c>
      <c r="N1839" s="224"/>
      <c r="O1839" s="225">
        <v>33631.58</v>
      </c>
      <c r="Q1839" s="203" t="s">
        <v>2138</v>
      </c>
      <c r="R1839" s="203"/>
      <c r="S1839" s="204">
        <v>41750.26</v>
      </c>
      <c r="Y1839" t="s">
        <v>71418</v>
      </c>
      <c r="Z1839" s="284">
        <v>6000</v>
      </c>
      <c r="AB1839" s="276" t="s">
        <v>59522</v>
      </c>
      <c r="AC1839" s="277">
        <v>2842.96</v>
      </c>
      <c r="AE1839" s="246" t="s">
        <v>58960</v>
      </c>
      <c r="AF1839" s="247">
        <v>596.87</v>
      </c>
      <c r="AH1839" s="226" t="s">
        <v>16426</v>
      </c>
      <c r="AI1839" s="227">
        <v>25067.13</v>
      </c>
      <c r="AK1839" s="207" t="s">
        <v>16382</v>
      </c>
      <c r="AL1839" s="208">
        <v>16127.92</v>
      </c>
      <c r="AM1839" s="93"/>
      <c r="AN1839" s="199" t="s">
        <v>32287</v>
      </c>
      <c r="AO1839" s="200">
        <v>8760</v>
      </c>
      <c r="AT1839" s="272" t="s">
        <v>57111</v>
      </c>
      <c r="AU1839" s="273">
        <v>125.13</v>
      </c>
      <c r="AW1839" s="244" t="s">
        <v>37897</v>
      </c>
      <c r="AX1839" s="245">
        <v>188908.6</v>
      </c>
      <c r="AZ1839" s="230" t="s">
        <v>11730</v>
      </c>
      <c r="BA1839" s="231">
        <v>33631.58</v>
      </c>
      <c r="BC1839" s="209" t="s">
        <v>9312</v>
      </c>
      <c r="BD1839" s="210">
        <v>205544.21</v>
      </c>
    </row>
    <row r="1840" spans="5:56" x14ac:dyDescent="0.55000000000000004">
      <c r="E1840" s="282" t="s">
        <v>69633</v>
      </c>
      <c r="F1840" s="282"/>
      <c r="G1840" s="283">
        <v>16400.02</v>
      </c>
      <c r="I1840" s="242" t="s">
        <v>37410</v>
      </c>
      <c r="J1840" s="242"/>
      <c r="K1840" s="243">
        <v>42080.13</v>
      </c>
      <c r="M1840" s="224" t="s">
        <v>5529</v>
      </c>
      <c r="N1840" s="224"/>
      <c r="O1840" s="225">
        <v>56705.72</v>
      </c>
      <c r="Q1840" s="203" t="s">
        <v>2139</v>
      </c>
      <c r="R1840" s="203"/>
      <c r="S1840" s="204">
        <v>142371</v>
      </c>
      <c r="Y1840" t="s">
        <v>71419</v>
      </c>
      <c r="Z1840">
        <v>459</v>
      </c>
      <c r="AB1840" s="276" t="s">
        <v>55902</v>
      </c>
      <c r="AC1840" s="277">
        <v>5946</v>
      </c>
      <c r="AE1840" s="246" t="s">
        <v>58961</v>
      </c>
      <c r="AF1840" s="247">
        <v>4911.5</v>
      </c>
      <c r="AH1840" s="226" t="s">
        <v>33186</v>
      </c>
      <c r="AI1840" s="227">
        <v>18213.39</v>
      </c>
      <c r="AK1840" s="207" t="s">
        <v>16383</v>
      </c>
      <c r="AL1840" s="208">
        <v>21990.21</v>
      </c>
      <c r="AM1840" s="93"/>
      <c r="AN1840" s="199" t="s">
        <v>32288</v>
      </c>
      <c r="AO1840" s="200">
        <v>537.21</v>
      </c>
      <c r="AT1840" s="272" t="s">
        <v>69658</v>
      </c>
      <c r="AU1840" s="273">
        <v>16400.02</v>
      </c>
      <c r="AW1840" s="244" t="s">
        <v>37899</v>
      </c>
      <c r="AX1840" s="245">
        <v>42080.13</v>
      </c>
      <c r="AZ1840" s="230" t="s">
        <v>11731</v>
      </c>
      <c r="BA1840" s="231">
        <v>56705.72</v>
      </c>
      <c r="BC1840" s="209" t="s">
        <v>10641</v>
      </c>
      <c r="BD1840" s="210">
        <v>42709</v>
      </c>
    </row>
    <row r="1841" spans="5:56" x14ac:dyDescent="0.55000000000000004">
      <c r="E1841" s="282" t="s">
        <v>69635</v>
      </c>
      <c r="F1841" s="282"/>
      <c r="G1841" s="283">
        <v>22854.400000000001</v>
      </c>
      <c r="I1841" s="242" t="s">
        <v>37411</v>
      </c>
      <c r="J1841" s="242"/>
      <c r="K1841" s="243">
        <v>6366.39</v>
      </c>
      <c r="M1841" s="224" t="s">
        <v>5530</v>
      </c>
      <c r="N1841" s="224"/>
      <c r="O1841" s="225">
        <v>112166.42</v>
      </c>
      <c r="Q1841" s="203" t="s">
        <v>2140</v>
      </c>
      <c r="R1841" s="203"/>
      <c r="S1841" s="204">
        <v>5541.89</v>
      </c>
      <c r="Y1841" t="s">
        <v>71420</v>
      </c>
      <c r="Z1841" s="284">
        <v>1442.4</v>
      </c>
      <c r="AB1841" s="276" t="s">
        <v>67191</v>
      </c>
      <c r="AC1841" s="277">
        <v>5200</v>
      </c>
      <c r="AE1841" s="246" t="s">
        <v>58962</v>
      </c>
      <c r="AF1841" s="247">
        <v>15237.45</v>
      </c>
      <c r="AH1841" s="226" t="s">
        <v>16427</v>
      </c>
      <c r="AI1841" s="227">
        <v>92548.26</v>
      </c>
      <c r="AK1841" s="207" t="s">
        <v>16384</v>
      </c>
      <c r="AL1841" s="208">
        <v>17804.12</v>
      </c>
      <c r="AM1841" s="93"/>
      <c r="AN1841" s="199" t="s">
        <v>13774</v>
      </c>
      <c r="AO1841" s="200">
        <v>4490</v>
      </c>
      <c r="AT1841" s="272" t="s">
        <v>69660</v>
      </c>
      <c r="AU1841" s="273">
        <v>22854.400000000001</v>
      </c>
      <c r="AW1841" s="244" t="s">
        <v>37901</v>
      </c>
      <c r="AX1841" s="245">
        <v>6366.39</v>
      </c>
      <c r="AZ1841" s="230" t="s">
        <v>11732</v>
      </c>
      <c r="BA1841" s="231">
        <v>112166.42</v>
      </c>
      <c r="BC1841" s="209" t="s">
        <v>10787</v>
      </c>
      <c r="BD1841" s="210">
        <v>23520</v>
      </c>
    </row>
    <row r="1842" spans="5:56" x14ac:dyDescent="0.55000000000000004">
      <c r="E1842" s="282" t="s">
        <v>66466</v>
      </c>
      <c r="F1842" s="282"/>
      <c r="G1842" s="283">
        <v>19338.23</v>
      </c>
      <c r="I1842" s="242" t="s">
        <v>37412</v>
      </c>
      <c r="J1842" s="242"/>
      <c r="K1842" s="243">
        <v>384334.71</v>
      </c>
      <c r="M1842" s="224" t="s">
        <v>5531</v>
      </c>
      <c r="N1842" s="224"/>
      <c r="O1842" s="225">
        <v>70039.839999999997</v>
      </c>
      <c r="Q1842" s="203" t="s">
        <v>2141</v>
      </c>
      <c r="R1842" s="203"/>
      <c r="S1842" s="204">
        <v>240326</v>
      </c>
      <c r="Y1842" t="s">
        <v>66589</v>
      </c>
      <c r="Z1842">
        <v>324.18</v>
      </c>
      <c r="AB1842" s="276" t="s">
        <v>17362</v>
      </c>
      <c r="AC1842" s="277">
        <v>852.31</v>
      </c>
      <c r="AE1842" s="246" t="s">
        <v>58963</v>
      </c>
      <c r="AF1842" s="247">
        <v>563.29</v>
      </c>
      <c r="AH1842" s="226" t="s">
        <v>16428</v>
      </c>
      <c r="AI1842" s="227">
        <v>32098.19</v>
      </c>
      <c r="AK1842" s="207" t="s">
        <v>16385</v>
      </c>
      <c r="AL1842" s="208">
        <v>2791.83</v>
      </c>
      <c r="AM1842" s="93"/>
      <c r="AN1842" s="199" t="s">
        <v>32289</v>
      </c>
      <c r="AO1842" s="200">
        <v>2995.79</v>
      </c>
      <c r="AT1842" s="272" t="s">
        <v>66477</v>
      </c>
      <c r="AU1842" s="273">
        <v>19338.23</v>
      </c>
      <c r="AW1842" s="244" t="s">
        <v>37906</v>
      </c>
      <c r="AX1842" s="245">
        <v>384334.71</v>
      </c>
      <c r="AZ1842" s="230" t="s">
        <v>11733</v>
      </c>
      <c r="BA1842" s="231">
        <v>70039.839999999997</v>
      </c>
      <c r="BC1842" s="209" t="s">
        <v>11312</v>
      </c>
      <c r="BD1842" s="210">
        <v>528.12</v>
      </c>
    </row>
    <row r="1843" spans="5:56" x14ac:dyDescent="0.55000000000000004">
      <c r="E1843" s="282" t="s">
        <v>66467</v>
      </c>
      <c r="F1843" s="282"/>
      <c r="G1843" s="283">
        <v>6255.29</v>
      </c>
      <c r="I1843" s="242" t="s">
        <v>37417</v>
      </c>
      <c r="J1843" s="242"/>
      <c r="K1843" s="243">
        <v>29333</v>
      </c>
      <c r="M1843" s="224" t="s">
        <v>5532</v>
      </c>
      <c r="N1843" s="224"/>
      <c r="O1843" s="225">
        <v>199188.2</v>
      </c>
      <c r="Q1843" s="203" t="s">
        <v>2142</v>
      </c>
      <c r="R1843" s="203"/>
      <c r="S1843" s="204">
        <v>38224</v>
      </c>
      <c r="Y1843" t="s">
        <v>71919</v>
      </c>
      <c r="Z1843" s="284">
        <v>2653</v>
      </c>
      <c r="AB1843" s="276" t="s">
        <v>51884</v>
      </c>
      <c r="AC1843" s="277">
        <v>2730.77</v>
      </c>
      <c r="AE1843" s="246" t="s">
        <v>64030</v>
      </c>
      <c r="AF1843" s="247">
        <v>11323.77</v>
      </c>
      <c r="AH1843" s="226" t="s">
        <v>16429</v>
      </c>
      <c r="AI1843" s="227">
        <v>855362.51</v>
      </c>
      <c r="AK1843" s="207" t="s">
        <v>16386</v>
      </c>
      <c r="AL1843" s="208">
        <v>11725</v>
      </c>
      <c r="AM1843" s="93"/>
      <c r="AN1843" s="199" t="s">
        <v>22634</v>
      </c>
      <c r="AO1843" s="200">
        <v>8760</v>
      </c>
      <c r="AT1843" s="272" t="s">
        <v>66478</v>
      </c>
      <c r="AU1843" s="273">
        <v>6255.29</v>
      </c>
      <c r="AW1843" s="244" t="s">
        <v>37919</v>
      </c>
      <c r="AX1843" s="245">
        <v>29333</v>
      </c>
      <c r="AZ1843" s="230" t="s">
        <v>11734</v>
      </c>
      <c r="BA1843" s="231">
        <v>199188.2</v>
      </c>
      <c r="BC1843" s="209" t="s">
        <v>11574</v>
      </c>
      <c r="BD1843" s="210">
        <v>101972</v>
      </c>
    </row>
    <row r="1844" spans="5:56" x14ac:dyDescent="0.55000000000000004">
      <c r="E1844" s="282" t="s">
        <v>66468</v>
      </c>
      <c r="F1844" s="282"/>
      <c r="G1844" s="283">
        <v>16305.85</v>
      </c>
      <c r="I1844" s="242" t="s">
        <v>37418</v>
      </c>
      <c r="J1844" s="242"/>
      <c r="K1844" s="243">
        <v>712</v>
      </c>
      <c r="M1844" s="224" t="s">
        <v>5533</v>
      </c>
      <c r="N1844" s="224"/>
      <c r="O1844" s="225">
        <v>90950</v>
      </c>
      <c r="Q1844" s="203" t="s">
        <v>2143</v>
      </c>
      <c r="R1844" s="203"/>
      <c r="S1844" s="204">
        <v>124255</v>
      </c>
      <c r="Y1844" t="s">
        <v>52381</v>
      </c>
      <c r="Z1844">
        <v>202.95</v>
      </c>
      <c r="AB1844" s="276" t="s">
        <v>17365</v>
      </c>
      <c r="AC1844" s="277">
        <v>12073.15</v>
      </c>
      <c r="AE1844" s="246" t="s">
        <v>58840</v>
      </c>
      <c r="AF1844" s="247">
        <v>174.7</v>
      </c>
      <c r="AH1844" s="226" t="s">
        <v>16430</v>
      </c>
      <c r="AI1844" s="227">
        <v>1066.8900000000001</v>
      </c>
      <c r="AK1844" s="207" t="s">
        <v>16387</v>
      </c>
      <c r="AL1844" s="208">
        <v>1110.54</v>
      </c>
      <c r="AM1844" s="93"/>
      <c r="AN1844" s="199" t="s">
        <v>22636</v>
      </c>
      <c r="AO1844" s="200">
        <v>537.21</v>
      </c>
      <c r="AT1844" s="272" t="s">
        <v>66479</v>
      </c>
      <c r="AU1844" s="273">
        <v>16305.85</v>
      </c>
      <c r="AW1844" s="244" t="s">
        <v>37920</v>
      </c>
      <c r="AX1844" s="245">
        <v>712</v>
      </c>
      <c r="AZ1844" s="230" t="s">
        <v>11735</v>
      </c>
      <c r="BA1844" s="231">
        <v>90950</v>
      </c>
      <c r="BC1844" s="209" t="s">
        <v>11919</v>
      </c>
      <c r="BD1844" s="210">
        <v>205675.13</v>
      </c>
    </row>
    <row r="1845" spans="5:56" x14ac:dyDescent="0.55000000000000004">
      <c r="E1845" s="282" t="s">
        <v>69638</v>
      </c>
      <c r="F1845" s="282"/>
      <c r="G1845" s="283">
        <v>20695.5</v>
      </c>
      <c r="I1845" s="242" t="s">
        <v>37419</v>
      </c>
      <c r="J1845" s="242"/>
      <c r="K1845" s="243">
        <v>8027</v>
      </c>
      <c r="M1845" s="224" t="s">
        <v>5534</v>
      </c>
      <c r="N1845" s="224"/>
      <c r="O1845" s="225">
        <v>61300.75</v>
      </c>
      <c r="Q1845" s="203" t="s">
        <v>2144</v>
      </c>
      <c r="R1845" s="203"/>
      <c r="S1845" s="204">
        <v>554092</v>
      </c>
      <c r="Y1845" t="s">
        <v>52382</v>
      </c>
      <c r="Z1845">
        <v>637.78</v>
      </c>
      <c r="AB1845" s="276" t="s">
        <v>17366</v>
      </c>
      <c r="AC1845" s="277">
        <v>56036.86</v>
      </c>
      <c r="AE1845" s="246" t="s">
        <v>59493</v>
      </c>
      <c r="AF1845" s="247">
        <v>38630</v>
      </c>
      <c r="AH1845" s="226" t="s">
        <v>16431</v>
      </c>
      <c r="AI1845" s="227">
        <v>2612.39</v>
      </c>
      <c r="AK1845" s="207" t="s">
        <v>16388</v>
      </c>
      <c r="AL1845" s="208">
        <v>22284.48</v>
      </c>
      <c r="AM1845" s="93"/>
      <c r="AN1845" s="199" t="s">
        <v>13775</v>
      </c>
      <c r="AO1845" s="200">
        <v>4490</v>
      </c>
      <c r="AT1845" s="272" t="s">
        <v>69663</v>
      </c>
      <c r="AU1845" s="273">
        <v>20695.5</v>
      </c>
      <c r="AW1845" s="244" t="s">
        <v>37921</v>
      </c>
      <c r="AX1845" s="245">
        <v>8027</v>
      </c>
      <c r="AZ1845" s="230" t="s">
        <v>11736</v>
      </c>
      <c r="BA1845" s="231">
        <v>61300.75</v>
      </c>
      <c r="BC1845" s="209" t="s">
        <v>9878</v>
      </c>
      <c r="BD1845" s="210">
        <v>1326925.6399999999</v>
      </c>
    </row>
    <row r="1846" spans="5:56" x14ac:dyDescent="0.55000000000000004">
      <c r="E1846" s="282" t="s">
        <v>56994</v>
      </c>
      <c r="F1846" s="282"/>
      <c r="G1846" s="283">
        <v>22020.55</v>
      </c>
      <c r="I1846" s="242" t="s">
        <v>37420</v>
      </c>
      <c r="J1846" s="242"/>
      <c r="K1846" s="243">
        <v>581118.6</v>
      </c>
      <c r="M1846" s="224" t="s">
        <v>5535</v>
      </c>
      <c r="N1846" s="224"/>
      <c r="O1846" s="225">
        <v>369.88</v>
      </c>
      <c r="Q1846" s="203" t="s">
        <v>2145</v>
      </c>
      <c r="R1846" s="203"/>
      <c r="S1846" s="204">
        <v>14081.82</v>
      </c>
      <c r="Y1846" t="s">
        <v>61982</v>
      </c>
      <c r="Z1846">
        <v>0.46</v>
      </c>
      <c r="AB1846" s="276" t="s">
        <v>64085</v>
      </c>
      <c r="AC1846" s="277">
        <v>5626.03</v>
      </c>
      <c r="AE1846" s="246" t="s">
        <v>59494</v>
      </c>
      <c r="AF1846" s="247">
        <v>17620</v>
      </c>
      <c r="AH1846" s="226" t="s">
        <v>34614</v>
      </c>
      <c r="AI1846" s="227">
        <v>3309.24</v>
      </c>
      <c r="AK1846" s="207" t="s">
        <v>16389</v>
      </c>
      <c r="AL1846" s="208">
        <v>78840.95</v>
      </c>
      <c r="AM1846" s="93"/>
      <c r="AN1846" s="199" t="s">
        <v>13776</v>
      </c>
      <c r="AO1846" s="200">
        <v>68315.67</v>
      </c>
      <c r="AT1846" s="272" t="s">
        <v>57112</v>
      </c>
      <c r="AU1846" s="273">
        <v>22020.55</v>
      </c>
      <c r="AW1846" s="244" t="s">
        <v>37926</v>
      </c>
      <c r="AX1846" s="245">
        <v>581118.6</v>
      </c>
      <c r="AZ1846" s="230" t="s">
        <v>11737</v>
      </c>
      <c r="BA1846" s="231">
        <v>369.88</v>
      </c>
      <c r="BC1846" s="209" t="s">
        <v>6723</v>
      </c>
      <c r="BD1846" s="210">
        <v>19774</v>
      </c>
    </row>
    <row r="1847" spans="5:56" x14ac:dyDescent="0.55000000000000004">
      <c r="E1847" s="282" t="s">
        <v>69639</v>
      </c>
      <c r="F1847" s="282"/>
      <c r="G1847" s="283">
        <v>27847.62</v>
      </c>
      <c r="I1847" s="242" t="s">
        <v>37421</v>
      </c>
      <c r="J1847" s="242"/>
      <c r="K1847" s="243">
        <v>74</v>
      </c>
      <c r="M1847" s="224" t="s">
        <v>5536</v>
      </c>
      <c r="N1847" s="224"/>
      <c r="O1847" s="225">
        <v>27520.77</v>
      </c>
      <c r="Q1847" s="203" t="s">
        <v>2146</v>
      </c>
      <c r="R1847" s="203"/>
      <c r="S1847" s="204">
        <v>5398.68</v>
      </c>
      <c r="Y1847" t="s">
        <v>66591</v>
      </c>
      <c r="Z1847" s="284">
        <v>4047.95</v>
      </c>
      <c r="AB1847" s="276" t="s">
        <v>55904</v>
      </c>
      <c r="AC1847" s="277">
        <v>2000</v>
      </c>
      <c r="AE1847" s="246" t="s">
        <v>64031</v>
      </c>
      <c r="AF1847" s="247">
        <v>1000</v>
      </c>
      <c r="AH1847" s="226" t="s">
        <v>16432</v>
      </c>
      <c r="AI1847" s="227">
        <v>1.06</v>
      </c>
      <c r="AK1847" s="207" t="s">
        <v>16390</v>
      </c>
      <c r="AL1847" s="208">
        <v>30535.4</v>
      </c>
      <c r="AM1847" s="93"/>
      <c r="AN1847" s="199" t="s">
        <v>13777</v>
      </c>
      <c r="AO1847" s="200">
        <v>5226.1499999999996</v>
      </c>
      <c r="AT1847" s="272" t="s">
        <v>69664</v>
      </c>
      <c r="AU1847" s="273">
        <v>27847.62</v>
      </c>
      <c r="AW1847" s="244" t="s">
        <v>37928</v>
      </c>
      <c r="AX1847" s="245">
        <v>74</v>
      </c>
      <c r="AZ1847" s="230" t="s">
        <v>11738</v>
      </c>
      <c r="BA1847" s="231">
        <v>27520.77</v>
      </c>
      <c r="BC1847" s="209" t="s">
        <v>6933</v>
      </c>
      <c r="BD1847" s="210">
        <v>149</v>
      </c>
    </row>
    <row r="1848" spans="5:56" x14ac:dyDescent="0.55000000000000004">
      <c r="E1848" s="282" t="s">
        <v>56995</v>
      </c>
      <c r="F1848" s="282"/>
      <c r="G1848" s="283">
        <v>-319.95999999999998</v>
      </c>
      <c r="I1848" s="242" t="s">
        <v>37422</v>
      </c>
      <c r="J1848" s="242"/>
      <c r="K1848" s="243">
        <v>1051583.6299999999</v>
      </c>
      <c r="M1848" s="224" t="s">
        <v>5537</v>
      </c>
      <c r="N1848" s="224"/>
      <c r="O1848" s="225">
        <v>26135.279999999999</v>
      </c>
      <c r="Q1848" s="203" t="s">
        <v>2147</v>
      </c>
      <c r="R1848" s="203"/>
      <c r="S1848" s="204">
        <v>58237</v>
      </c>
      <c r="Y1848" t="s">
        <v>61984</v>
      </c>
      <c r="Z1848">
        <v>497.25</v>
      </c>
      <c r="AB1848" s="276" t="s">
        <v>46757</v>
      </c>
      <c r="AC1848" s="277">
        <v>-7710.9</v>
      </c>
      <c r="AE1848" s="246" t="s">
        <v>63057</v>
      </c>
      <c r="AF1848" s="247">
        <v>2000</v>
      </c>
      <c r="AH1848" s="226" t="s">
        <v>16433</v>
      </c>
      <c r="AI1848" s="227">
        <v>137783.20000000001</v>
      </c>
      <c r="AK1848" s="207" t="s">
        <v>16391</v>
      </c>
      <c r="AL1848" s="208">
        <v>10298.25</v>
      </c>
      <c r="AM1848" s="93"/>
      <c r="AN1848" s="199" t="s">
        <v>13778</v>
      </c>
      <c r="AO1848" s="200">
        <v>13458.18</v>
      </c>
      <c r="AT1848" s="272" t="s">
        <v>57113</v>
      </c>
      <c r="AU1848" s="273">
        <v>-319.95999999999998</v>
      </c>
      <c r="AW1848" s="244" t="s">
        <v>37933</v>
      </c>
      <c r="AX1848" s="245">
        <v>1051583.6299999999</v>
      </c>
      <c r="AZ1848" s="230" t="s">
        <v>11739</v>
      </c>
      <c r="BA1848" s="231">
        <v>26135.279999999999</v>
      </c>
      <c r="BC1848" s="209" t="s">
        <v>7128</v>
      </c>
      <c r="BD1848" s="210">
        <v>1128</v>
      </c>
    </row>
    <row r="1849" spans="5:56" x14ac:dyDescent="0.55000000000000004">
      <c r="E1849" s="282" t="s">
        <v>69640</v>
      </c>
      <c r="F1849" s="282"/>
      <c r="G1849" s="283">
        <v>8002.09</v>
      </c>
      <c r="I1849" s="242" t="s">
        <v>37423</v>
      </c>
      <c r="J1849" s="242"/>
      <c r="K1849" s="243">
        <v>220636.29</v>
      </c>
      <c r="M1849" s="224" t="s">
        <v>5538</v>
      </c>
      <c r="N1849" s="224"/>
      <c r="O1849" s="225">
        <v>4378</v>
      </c>
      <c r="Q1849" s="203" t="s">
        <v>2148</v>
      </c>
      <c r="R1849" s="203"/>
      <c r="S1849" s="204">
        <v>242559</v>
      </c>
      <c r="Y1849" t="s">
        <v>59050</v>
      </c>
      <c r="Z1849">
        <v>38.03</v>
      </c>
      <c r="AB1849" s="276" t="s">
        <v>66529</v>
      </c>
      <c r="AC1849" s="277">
        <v>175500</v>
      </c>
      <c r="AE1849" s="246" t="s">
        <v>63058</v>
      </c>
      <c r="AF1849" s="247">
        <v>229.5</v>
      </c>
      <c r="AH1849" s="226" t="s">
        <v>16434</v>
      </c>
      <c r="AI1849" s="227">
        <v>105061.94</v>
      </c>
      <c r="AK1849" s="207" t="s">
        <v>16392</v>
      </c>
      <c r="AL1849" s="208">
        <v>184367.76</v>
      </c>
      <c r="AM1849" s="93"/>
      <c r="AN1849" s="199" t="s">
        <v>13779</v>
      </c>
      <c r="AO1849" s="200">
        <v>13071.35</v>
      </c>
      <c r="AT1849" s="272" t="s">
        <v>69665</v>
      </c>
      <c r="AU1849" s="273">
        <v>8002.09</v>
      </c>
      <c r="AW1849" s="244" t="s">
        <v>37938</v>
      </c>
      <c r="AX1849" s="245">
        <v>220636.29</v>
      </c>
      <c r="AZ1849" s="230" t="s">
        <v>11740</v>
      </c>
      <c r="BA1849" s="231">
        <v>4378</v>
      </c>
      <c r="BC1849" s="209" t="s">
        <v>7392</v>
      </c>
      <c r="BD1849" s="210">
        <v>11243</v>
      </c>
    </row>
    <row r="1850" spans="5:56" x14ac:dyDescent="0.55000000000000004">
      <c r="E1850" s="282" t="s">
        <v>56996</v>
      </c>
      <c r="F1850" s="282"/>
      <c r="G1850" s="283">
        <v>69599.06</v>
      </c>
      <c r="I1850" s="242" t="s">
        <v>37424</v>
      </c>
      <c r="J1850" s="242"/>
      <c r="K1850" s="243">
        <v>31778</v>
      </c>
      <c r="M1850" s="224" t="s">
        <v>5539</v>
      </c>
      <c r="N1850" s="224"/>
      <c r="O1850" s="225">
        <v>340200</v>
      </c>
      <c r="Q1850" s="203" t="s">
        <v>2149</v>
      </c>
      <c r="R1850" s="203"/>
      <c r="S1850" s="204">
        <v>40651</v>
      </c>
      <c r="Y1850" t="s">
        <v>66594</v>
      </c>
      <c r="Z1850" s="284">
        <v>234119.18</v>
      </c>
      <c r="AB1850" s="276" t="s">
        <v>58205</v>
      </c>
      <c r="AC1850" s="277">
        <v>134675.54999999999</v>
      </c>
      <c r="AE1850" s="246" t="s">
        <v>59399</v>
      </c>
      <c r="AF1850" s="247">
        <v>2688.57</v>
      </c>
      <c r="AH1850" s="226" t="s">
        <v>16435</v>
      </c>
      <c r="AI1850" s="227">
        <v>90557.86</v>
      </c>
      <c r="AK1850" s="207" t="s">
        <v>16393</v>
      </c>
      <c r="AL1850" s="208">
        <v>7750</v>
      </c>
      <c r="AM1850" s="93"/>
      <c r="AN1850" s="199" t="s">
        <v>32290</v>
      </c>
      <c r="AO1850" s="200">
        <v>1030.1600000000001</v>
      </c>
      <c r="AT1850" s="272" t="s">
        <v>57114</v>
      </c>
      <c r="AU1850" s="273">
        <v>69599.06</v>
      </c>
      <c r="AW1850" s="244" t="s">
        <v>37940</v>
      </c>
      <c r="AX1850" s="245">
        <v>31778</v>
      </c>
      <c r="AZ1850" s="230" t="s">
        <v>11741</v>
      </c>
      <c r="BA1850" s="231">
        <v>340200</v>
      </c>
      <c r="BC1850" s="209" t="s">
        <v>7803</v>
      </c>
      <c r="BD1850" s="210">
        <v>36918.160000000003</v>
      </c>
    </row>
    <row r="1851" spans="5:56" x14ac:dyDescent="0.55000000000000004">
      <c r="E1851" s="282" t="s">
        <v>69641</v>
      </c>
      <c r="F1851" s="282"/>
      <c r="G1851" s="283">
        <v>15709.79</v>
      </c>
      <c r="I1851" s="242" t="s">
        <v>37426</v>
      </c>
      <c r="J1851" s="242"/>
      <c r="K1851" s="243">
        <v>636.36</v>
      </c>
      <c r="M1851" s="224" t="s">
        <v>5540</v>
      </c>
      <c r="N1851" s="224"/>
      <c r="O1851" s="225">
        <v>99319.16</v>
      </c>
      <c r="Q1851" s="203" t="s">
        <v>2150</v>
      </c>
      <c r="R1851" s="203"/>
      <c r="S1851" s="204">
        <v>194075</v>
      </c>
      <c r="Y1851" t="s">
        <v>35010</v>
      </c>
      <c r="Z1851" s="284">
        <v>9506</v>
      </c>
      <c r="AB1851" s="276" t="s">
        <v>54945</v>
      </c>
      <c r="AC1851" s="277">
        <v>18250</v>
      </c>
      <c r="AE1851" s="246" t="s">
        <v>60220</v>
      </c>
      <c r="AF1851" s="247">
        <v>3993.96</v>
      </c>
      <c r="AH1851" s="226" t="s">
        <v>36065</v>
      </c>
      <c r="AI1851" s="227">
        <v>33730.32</v>
      </c>
      <c r="AK1851" s="207" t="s">
        <v>16394</v>
      </c>
      <c r="AL1851" s="208">
        <v>13385.33</v>
      </c>
      <c r="AM1851" s="93"/>
      <c r="AN1851" s="199" t="s">
        <v>32291</v>
      </c>
      <c r="AO1851" s="200">
        <v>34503</v>
      </c>
      <c r="AT1851" s="272" t="s">
        <v>69666</v>
      </c>
      <c r="AU1851" s="273">
        <v>15709.79</v>
      </c>
      <c r="AW1851" s="244" t="s">
        <v>37951</v>
      </c>
      <c r="AX1851" s="245">
        <v>636.36</v>
      </c>
      <c r="AZ1851" s="230" t="s">
        <v>11742</v>
      </c>
      <c r="BA1851" s="231">
        <v>99319.16</v>
      </c>
      <c r="BC1851" s="209" t="s">
        <v>8209</v>
      </c>
      <c r="BD1851" s="210">
        <v>292</v>
      </c>
    </row>
    <row r="1852" spans="5:56" x14ac:dyDescent="0.55000000000000004">
      <c r="E1852" s="282" t="s">
        <v>69642</v>
      </c>
      <c r="F1852" s="282"/>
      <c r="G1852" s="283">
        <v>9425.84</v>
      </c>
      <c r="I1852" s="242" t="s">
        <v>37427</v>
      </c>
      <c r="J1852" s="242"/>
      <c r="K1852" s="243">
        <v>227139.62</v>
      </c>
      <c r="M1852" s="224" t="s">
        <v>5541</v>
      </c>
      <c r="N1852" s="224"/>
      <c r="O1852" s="225">
        <v>38735.9</v>
      </c>
      <c r="Q1852" s="203" t="s">
        <v>2151</v>
      </c>
      <c r="R1852" s="203"/>
      <c r="S1852" s="204">
        <v>754753</v>
      </c>
      <c r="Y1852" t="s">
        <v>33541</v>
      </c>
      <c r="Z1852" s="284">
        <v>1249.98</v>
      </c>
      <c r="AB1852" s="276" t="s">
        <v>51887</v>
      </c>
      <c r="AC1852" s="277">
        <v>1396.13</v>
      </c>
      <c r="AE1852" s="246" t="s">
        <v>60221</v>
      </c>
      <c r="AF1852" s="247">
        <v>305.52</v>
      </c>
      <c r="AH1852" s="226" t="s">
        <v>36066</v>
      </c>
      <c r="AI1852" s="227">
        <v>900</v>
      </c>
      <c r="AK1852" s="207" t="s">
        <v>16395</v>
      </c>
      <c r="AL1852" s="208">
        <v>44340.26</v>
      </c>
      <c r="AM1852" s="93"/>
      <c r="AN1852" s="199" t="s">
        <v>32292</v>
      </c>
      <c r="AO1852" s="200">
        <v>527.66999999999996</v>
      </c>
      <c r="AT1852" s="272" t="s">
        <v>69667</v>
      </c>
      <c r="AU1852" s="273">
        <v>9425.84</v>
      </c>
      <c r="AW1852" s="244" t="s">
        <v>37955</v>
      </c>
      <c r="AX1852" s="245">
        <v>227139.62</v>
      </c>
      <c r="AZ1852" s="230" t="s">
        <v>11743</v>
      </c>
      <c r="BA1852" s="231">
        <v>38735.9</v>
      </c>
      <c r="BC1852" s="209" t="s">
        <v>8728</v>
      </c>
      <c r="BD1852" s="210">
        <v>2000</v>
      </c>
    </row>
    <row r="1853" spans="5:56" x14ac:dyDescent="0.55000000000000004">
      <c r="E1853" s="282" t="s">
        <v>69643</v>
      </c>
      <c r="F1853" s="282"/>
      <c r="G1853" s="283">
        <v>38806.550000000003</v>
      </c>
      <c r="I1853" s="242" t="s">
        <v>37428</v>
      </c>
      <c r="J1853" s="242"/>
      <c r="K1853" s="243">
        <v>66634.11</v>
      </c>
      <c r="M1853" s="224" t="s">
        <v>5542</v>
      </c>
      <c r="N1853" s="224"/>
      <c r="O1853" s="225">
        <v>4384.6899999999996</v>
      </c>
      <c r="Q1853" s="203" t="s">
        <v>2152</v>
      </c>
      <c r="R1853" s="203"/>
      <c r="S1853" s="204">
        <v>759</v>
      </c>
      <c r="Y1853" t="s">
        <v>33544</v>
      </c>
      <c r="Z1853" s="284">
        <v>6417.27</v>
      </c>
      <c r="AB1853" s="276" t="s">
        <v>51888</v>
      </c>
      <c r="AC1853" s="277">
        <v>4500.46</v>
      </c>
      <c r="AE1853" s="246" t="s">
        <v>60222</v>
      </c>
      <c r="AF1853" s="247">
        <v>978.54</v>
      </c>
      <c r="AH1853" s="226" t="s">
        <v>16436</v>
      </c>
      <c r="AI1853" s="227">
        <v>4089.11</v>
      </c>
      <c r="AK1853" s="207" t="s">
        <v>16396</v>
      </c>
      <c r="AL1853" s="208">
        <v>10412.5</v>
      </c>
      <c r="AM1853" s="93"/>
      <c r="AN1853" s="199" t="s">
        <v>32293</v>
      </c>
      <c r="AO1853" s="200">
        <v>6775.78</v>
      </c>
      <c r="AT1853" s="272" t="s">
        <v>69668</v>
      </c>
      <c r="AU1853" s="273">
        <v>38806.550000000003</v>
      </c>
      <c r="AW1853" s="244" t="s">
        <v>37960</v>
      </c>
      <c r="AX1853" s="245">
        <v>66634.11</v>
      </c>
      <c r="AZ1853" s="230" t="s">
        <v>11744</v>
      </c>
      <c r="BA1853" s="231">
        <v>4384.6899999999996</v>
      </c>
      <c r="BC1853" s="209" t="s">
        <v>8984</v>
      </c>
      <c r="BD1853" s="210">
        <v>2450.09</v>
      </c>
    </row>
    <row r="1854" spans="5:56" x14ac:dyDescent="0.55000000000000004">
      <c r="E1854" s="282" t="s">
        <v>66469</v>
      </c>
      <c r="F1854" s="282"/>
      <c r="G1854" s="283">
        <v>44103.59</v>
      </c>
      <c r="I1854" s="242" t="s">
        <v>37429</v>
      </c>
      <c r="J1854" s="242"/>
      <c r="K1854" s="243">
        <v>164402.88</v>
      </c>
      <c r="M1854" s="224" t="s">
        <v>5544</v>
      </c>
      <c r="N1854" s="224"/>
      <c r="O1854" s="225">
        <v>37029</v>
      </c>
      <c r="Q1854" s="203" t="s">
        <v>2153</v>
      </c>
      <c r="R1854" s="203"/>
      <c r="S1854" s="204">
        <v>242172.43</v>
      </c>
      <c r="Y1854" t="s">
        <v>33545</v>
      </c>
      <c r="Z1854" s="284">
        <v>8074.82</v>
      </c>
      <c r="AB1854" s="276" t="s">
        <v>51889</v>
      </c>
      <c r="AC1854" s="277">
        <v>3718.82</v>
      </c>
      <c r="AE1854" s="246" t="s">
        <v>16485</v>
      </c>
      <c r="AF1854" s="247">
        <v>14647.84</v>
      </c>
      <c r="AH1854" s="226" t="s">
        <v>36067</v>
      </c>
      <c r="AI1854" s="227">
        <v>68315.98</v>
      </c>
      <c r="AK1854" s="207" t="s">
        <v>16397</v>
      </c>
      <c r="AL1854" s="208">
        <v>1656</v>
      </c>
      <c r="AM1854" s="93"/>
      <c r="AN1854" s="199" t="s">
        <v>32294</v>
      </c>
      <c r="AO1854" s="200">
        <v>76939.520000000004</v>
      </c>
      <c r="AT1854" s="272" t="s">
        <v>66480</v>
      </c>
      <c r="AU1854" s="273">
        <v>44103.59</v>
      </c>
      <c r="AW1854" s="244" t="s">
        <v>37965</v>
      </c>
      <c r="AX1854" s="245">
        <v>164402.88</v>
      </c>
      <c r="AZ1854" s="230" t="s">
        <v>11746</v>
      </c>
      <c r="BA1854" s="231">
        <v>37029</v>
      </c>
      <c r="BC1854" s="209" t="s">
        <v>9313</v>
      </c>
      <c r="BD1854" s="210">
        <v>31774.720000000001</v>
      </c>
    </row>
    <row r="1855" spans="5:56" x14ac:dyDescent="0.55000000000000004">
      <c r="E1855" s="282" t="s">
        <v>66470</v>
      </c>
      <c r="F1855" s="282"/>
      <c r="G1855" s="283">
        <v>32389.18</v>
      </c>
      <c r="I1855" s="242" t="s">
        <v>37431</v>
      </c>
      <c r="J1855" s="242"/>
      <c r="K1855" s="243">
        <v>126398.72</v>
      </c>
      <c r="M1855" s="224" t="s">
        <v>5545</v>
      </c>
      <c r="N1855" s="224"/>
      <c r="O1855" s="225">
        <v>26770.6</v>
      </c>
      <c r="Q1855" s="203" t="s">
        <v>2154</v>
      </c>
      <c r="R1855" s="203"/>
      <c r="S1855" s="204">
        <v>971</v>
      </c>
      <c r="Y1855" t="s">
        <v>62631</v>
      </c>
      <c r="Z1855">
        <v>470.52</v>
      </c>
      <c r="AB1855" s="276" t="s">
        <v>54947</v>
      </c>
      <c r="AC1855" s="277">
        <v>16511.09</v>
      </c>
      <c r="AE1855" s="246" t="s">
        <v>57274</v>
      </c>
      <c r="AF1855" s="247">
        <v>3122.5</v>
      </c>
      <c r="AH1855" s="226" t="s">
        <v>34615</v>
      </c>
      <c r="AI1855" s="227">
        <v>40.619999999999997</v>
      </c>
      <c r="AK1855" s="207" t="s">
        <v>16398</v>
      </c>
      <c r="AL1855" s="208">
        <v>414.61</v>
      </c>
      <c r="AM1855" s="93"/>
      <c r="AN1855" s="199" t="s">
        <v>32295</v>
      </c>
      <c r="AO1855" s="200">
        <v>869.52</v>
      </c>
      <c r="AT1855" s="272" t="s">
        <v>66481</v>
      </c>
      <c r="AU1855" s="273">
        <v>32389.18</v>
      </c>
      <c r="AW1855" s="244" t="s">
        <v>37971</v>
      </c>
      <c r="AX1855" s="245">
        <v>126398.72</v>
      </c>
      <c r="AZ1855" s="230" t="s">
        <v>11747</v>
      </c>
      <c r="BA1855" s="231">
        <v>26770.6</v>
      </c>
      <c r="BC1855" s="209" t="s">
        <v>9528</v>
      </c>
      <c r="BD1855" s="210">
        <v>2950.86</v>
      </c>
    </row>
    <row r="1856" spans="5:56" x14ac:dyDescent="0.55000000000000004">
      <c r="E1856" s="282" t="s">
        <v>56997</v>
      </c>
      <c r="F1856" s="282"/>
      <c r="G1856" s="283">
        <v>4784.9399999999996</v>
      </c>
      <c r="I1856" s="242" t="s">
        <v>37432</v>
      </c>
      <c r="J1856" s="242"/>
      <c r="K1856" s="243">
        <v>327731.25</v>
      </c>
      <c r="M1856" s="224" t="s">
        <v>5546</v>
      </c>
      <c r="N1856" s="224"/>
      <c r="O1856" s="225">
        <v>132599.14000000001</v>
      </c>
      <c r="Q1856" s="203" t="s">
        <v>2155</v>
      </c>
      <c r="R1856" s="203"/>
      <c r="S1856" s="204">
        <v>460700</v>
      </c>
      <c r="Y1856" t="s">
        <v>33549</v>
      </c>
      <c r="Z1856" s="284">
        <v>89484.72</v>
      </c>
      <c r="AB1856" s="276" t="s">
        <v>54948</v>
      </c>
      <c r="AC1856" s="277">
        <v>1286.8399999999999</v>
      </c>
      <c r="AE1856" s="246" t="s">
        <v>57275</v>
      </c>
      <c r="AF1856" s="247">
        <v>3122.5</v>
      </c>
      <c r="AH1856" s="226" t="s">
        <v>36068</v>
      </c>
      <c r="AI1856" s="227">
        <v>21.86</v>
      </c>
      <c r="AK1856" s="207" t="s">
        <v>16399</v>
      </c>
      <c r="AL1856" s="208">
        <v>8030</v>
      </c>
      <c r="AM1856" s="93"/>
      <c r="AN1856" s="199" t="s">
        <v>32296</v>
      </c>
      <c r="AO1856" s="200">
        <v>134.57</v>
      </c>
      <c r="AT1856" s="272" t="s">
        <v>57115</v>
      </c>
      <c r="AU1856" s="273">
        <v>4784.9399999999996</v>
      </c>
      <c r="AW1856" s="244" t="s">
        <v>37976</v>
      </c>
      <c r="AX1856" s="245">
        <v>327731.25</v>
      </c>
      <c r="AZ1856" s="230" t="s">
        <v>11749</v>
      </c>
      <c r="BA1856" s="231">
        <v>132599.14000000001</v>
      </c>
      <c r="BC1856" s="209" t="s">
        <v>10788</v>
      </c>
      <c r="BD1856" s="210">
        <v>1104.75</v>
      </c>
    </row>
    <row r="1857" spans="5:56" x14ac:dyDescent="0.55000000000000004">
      <c r="E1857" s="282" t="s">
        <v>69645</v>
      </c>
      <c r="F1857" s="282"/>
      <c r="G1857" s="283">
        <v>1799.7</v>
      </c>
      <c r="I1857" s="242" t="s">
        <v>37433</v>
      </c>
      <c r="J1857" s="242"/>
      <c r="K1857" s="243">
        <v>137107.89000000001</v>
      </c>
      <c r="M1857" s="224" t="s">
        <v>5547</v>
      </c>
      <c r="N1857" s="224"/>
      <c r="O1857" s="225">
        <v>71640</v>
      </c>
      <c r="Q1857" s="203" t="s">
        <v>2156</v>
      </c>
      <c r="R1857" s="203"/>
      <c r="S1857" s="204">
        <v>131032</v>
      </c>
      <c r="Y1857" t="s">
        <v>47968</v>
      </c>
      <c r="Z1857" s="284">
        <v>17710.09</v>
      </c>
      <c r="AB1857" s="276" t="s">
        <v>54949</v>
      </c>
      <c r="AC1857" s="277">
        <v>4121.1899999999996</v>
      </c>
      <c r="AE1857" s="246" t="s">
        <v>16486</v>
      </c>
      <c r="AF1857" s="247">
        <v>2870.65</v>
      </c>
      <c r="AH1857" s="226" t="s">
        <v>33187</v>
      </c>
      <c r="AI1857" s="227">
        <v>174722.16</v>
      </c>
      <c r="AK1857" s="207" t="s">
        <v>16400</v>
      </c>
      <c r="AL1857" s="208">
        <v>25.44</v>
      </c>
      <c r="AM1857" s="93"/>
      <c r="AN1857" s="199" t="s">
        <v>32297</v>
      </c>
      <c r="AO1857" s="200">
        <v>9157.2199999999993</v>
      </c>
      <c r="AT1857" s="272" t="s">
        <v>69670</v>
      </c>
      <c r="AU1857" s="273">
        <v>1799.7</v>
      </c>
      <c r="AW1857" s="244" t="s">
        <v>37981</v>
      </c>
      <c r="AX1857" s="245">
        <v>137107.89000000001</v>
      </c>
      <c r="AZ1857" s="230" t="s">
        <v>11750</v>
      </c>
      <c r="BA1857" s="231">
        <v>71640</v>
      </c>
      <c r="BC1857" s="209" t="s">
        <v>11095</v>
      </c>
      <c r="BD1857" s="210">
        <v>3229.5</v>
      </c>
    </row>
    <row r="1858" spans="5:56" x14ac:dyDescent="0.55000000000000004">
      <c r="E1858" s="282" t="s">
        <v>69646</v>
      </c>
      <c r="F1858" s="282"/>
      <c r="G1858" s="283">
        <v>8272.84</v>
      </c>
      <c r="I1858" s="242" t="s">
        <v>37434</v>
      </c>
      <c r="J1858" s="242"/>
      <c r="K1858" s="243">
        <v>93267.88</v>
      </c>
      <c r="M1858" s="224" t="s">
        <v>5548</v>
      </c>
      <c r="N1858" s="224"/>
      <c r="O1858" s="225">
        <v>1287.22</v>
      </c>
      <c r="Q1858" s="203" t="s">
        <v>2157</v>
      </c>
      <c r="R1858" s="203"/>
      <c r="S1858" s="204">
        <v>1272</v>
      </c>
      <c r="Y1858" t="s">
        <v>33550</v>
      </c>
      <c r="Z1858" s="284">
        <v>10114.33</v>
      </c>
      <c r="AB1858" s="276" t="s">
        <v>67192</v>
      </c>
      <c r="AC1858" s="277">
        <v>34200</v>
      </c>
      <c r="AE1858" s="246" t="s">
        <v>60223</v>
      </c>
      <c r="AF1858" s="247">
        <v>12835</v>
      </c>
      <c r="AH1858" s="226" t="s">
        <v>49677</v>
      </c>
      <c r="AI1858" s="227">
        <v>-19.13</v>
      </c>
      <c r="AK1858" s="207" t="s">
        <v>16401</v>
      </c>
      <c r="AL1858" s="208">
        <v>5841.56</v>
      </c>
      <c r="AM1858" s="93"/>
      <c r="AN1858" s="199" t="s">
        <v>32298</v>
      </c>
      <c r="AO1858" s="200">
        <v>23608.720000000001</v>
      </c>
      <c r="AT1858" s="272" t="s">
        <v>69671</v>
      </c>
      <c r="AU1858" s="273">
        <v>8272.84</v>
      </c>
      <c r="AW1858" s="244" t="s">
        <v>37986</v>
      </c>
      <c r="AX1858" s="245">
        <v>93267.88</v>
      </c>
      <c r="AZ1858" s="230" t="s">
        <v>11751</v>
      </c>
      <c r="BA1858" s="231">
        <v>1287.22</v>
      </c>
      <c r="BC1858" s="209" t="s">
        <v>11570</v>
      </c>
      <c r="BD1858" s="210">
        <v>9805</v>
      </c>
    </row>
    <row r="1859" spans="5:56" x14ac:dyDescent="0.55000000000000004">
      <c r="E1859" s="282" t="s">
        <v>56998</v>
      </c>
      <c r="F1859" s="282"/>
      <c r="G1859" s="283">
        <v>14641.73</v>
      </c>
      <c r="I1859" s="242" t="s">
        <v>37435</v>
      </c>
      <c r="J1859" s="242"/>
      <c r="K1859" s="243">
        <v>90495.03</v>
      </c>
      <c r="M1859" s="224" t="s">
        <v>5549</v>
      </c>
      <c r="N1859" s="224"/>
      <c r="O1859" s="225">
        <v>114705.16</v>
      </c>
      <c r="Q1859" s="203" t="s">
        <v>2158</v>
      </c>
      <c r="R1859" s="203"/>
      <c r="S1859" s="204">
        <v>1813.33</v>
      </c>
      <c r="Y1859" t="s">
        <v>33551</v>
      </c>
      <c r="Z1859" s="284">
        <v>29846.3</v>
      </c>
      <c r="AB1859" s="276" t="s">
        <v>54950</v>
      </c>
      <c r="AC1859" s="277">
        <v>242041.95</v>
      </c>
      <c r="AE1859" s="246" t="s">
        <v>16487</v>
      </c>
      <c r="AF1859" s="247">
        <v>1201.1600000000001</v>
      </c>
      <c r="AH1859" s="226" t="s">
        <v>33188</v>
      </c>
      <c r="AI1859" s="227">
        <v>601500</v>
      </c>
      <c r="AK1859" s="207" t="s">
        <v>16402</v>
      </c>
      <c r="AL1859" s="208">
        <v>9603.3700000000008</v>
      </c>
      <c r="AM1859" s="93"/>
      <c r="AN1859" s="199" t="s">
        <v>32299</v>
      </c>
      <c r="AO1859" s="200">
        <v>19044.810000000001</v>
      </c>
      <c r="AT1859" s="272" t="s">
        <v>57116</v>
      </c>
      <c r="AU1859" s="273">
        <v>14641.73</v>
      </c>
      <c r="AW1859" s="244" t="s">
        <v>37991</v>
      </c>
      <c r="AX1859" s="245">
        <v>90495.03</v>
      </c>
      <c r="AZ1859" s="230" t="s">
        <v>11752</v>
      </c>
      <c r="BA1859" s="231">
        <v>114705.16</v>
      </c>
      <c r="BC1859" s="209" t="s">
        <v>9879</v>
      </c>
      <c r="BD1859" s="210">
        <v>122819.08</v>
      </c>
    </row>
    <row r="1860" spans="5:56" x14ac:dyDescent="0.55000000000000004">
      <c r="E1860" s="282" t="s">
        <v>56999</v>
      </c>
      <c r="F1860" s="282"/>
      <c r="G1860" s="283">
        <v>6252.23</v>
      </c>
      <c r="I1860" s="242" t="s">
        <v>37436</v>
      </c>
      <c r="J1860" s="242"/>
      <c r="K1860" s="243">
        <v>25322</v>
      </c>
      <c r="M1860" s="224" t="s">
        <v>5550</v>
      </c>
      <c r="N1860" s="224"/>
      <c r="O1860" s="225">
        <v>79833.36</v>
      </c>
      <c r="Q1860" s="203" t="s">
        <v>2159</v>
      </c>
      <c r="R1860" s="203"/>
      <c r="S1860" s="204">
        <v>157901.79</v>
      </c>
      <c r="Y1860" t="s">
        <v>35012</v>
      </c>
      <c r="Z1860" s="284">
        <v>4047.24</v>
      </c>
      <c r="AB1860" s="276" t="s">
        <v>67193</v>
      </c>
      <c r="AC1860" s="277">
        <v>117</v>
      </c>
      <c r="AE1860" s="246" t="s">
        <v>16490</v>
      </c>
      <c r="AF1860" s="247">
        <v>9.98</v>
      </c>
      <c r="AH1860" s="226" t="s">
        <v>40133</v>
      </c>
      <c r="AI1860" s="227">
        <v>34956</v>
      </c>
      <c r="AK1860" s="207" t="s">
        <v>16403</v>
      </c>
      <c r="AL1860" s="208">
        <v>8382.56</v>
      </c>
      <c r="AM1860" s="93"/>
      <c r="AN1860" s="199" t="s">
        <v>32300</v>
      </c>
      <c r="AO1860" s="200">
        <v>160921.79999999999</v>
      </c>
      <c r="AT1860" s="272" t="s">
        <v>57117</v>
      </c>
      <c r="AU1860" s="273">
        <v>6252.23</v>
      </c>
      <c r="AW1860" s="244" t="s">
        <v>37993</v>
      </c>
      <c r="AX1860" s="245">
        <v>25322</v>
      </c>
      <c r="AZ1860" s="230" t="s">
        <v>11753</v>
      </c>
      <c r="BA1860" s="231">
        <v>79833.36</v>
      </c>
      <c r="BC1860" s="209" t="s">
        <v>6724</v>
      </c>
      <c r="BD1860" s="210">
        <v>16352.89</v>
      </c>
    </row>
    <row r="1861" spans="5:56" x14ac:dyDescent="0.55000000000000004">
      <c r="E1861" s="282" t="s">
        <v>69647</v>
      </c>
      <c r="F1861" s="282"/>
      <c r="G1861" s="283">
        <v>4742.01</v>
      </c>
      <c r="I1861" s="242" t="s">
        <v>37437</v>
      </c>
      <c r="J1861" s="242"/>
      <c r="K1861" s="243">
        <v>18674</v>
      </c>
      <c r="M1861" s="224" t="s">
        <v>5551</v>
      </c>
      <c r="N1861" s="224"/>
      <c r="O1861" s="225">
        <v>142332.45000000001</v>
      </c>
      <c r="Q1861" s="203" t="s">
        <v>2160</v>
      </c>
      <c r="R1861" s="203"/>
      <c r="S1861" s="204">
        <v>14718</v>
      </c>
      <c r="Y1861" t="s">
        <v>66595</v>
      </c>
      <c r="Z1861" s="284">
        <v>12115.71</v>
      </c>
      <c r="AB1861" s="276" t="s">
        <v>54951</v>
      </c>
      <c r="AC1861" s="277">
        <v>45250</v>
      </c>
      <c r="AE1861" s="246" t="s">
        <v>47822</v>
      </c>
      <c r="AF1861" s="247">
        <v>20552.22</v>
      </c>
      <c r="AH1861" s="226" t="s">
        <v>51716</v>
      </c>
      <c r="AI1861" s="227">
        <v>29232</v>
      </c>
      <c r="AK1861" s="207" t="s">
        <v>16404</v>
      </c>
      <c r="AL1861" s="208">
        <v>9364.0499999999993</v>
      </c>
      <c r="AM1861" s="93"/>
      <c r="AN1861" s="199" t="s">
        <v>32301</v>
      </c>
      <c r="AO1861" s="200">
        <v>1936.23</v>
      </c>
      <c r="AT1861" s="272" t="s">
        <v>69672</v>
      </c>
      <c r="AU1861" s="273">
        <v>4742.01</v>
      </c>
      <c r="AW1861" s="244" t="s">
        <v>37994</v>
      </c>
      <c r="AX1861" s="245">
        <v>18674</v>
      </c>
      <c r="AZ1861" s="230" t="s">
        <v>11754</v>
      </c>
      <c r="BA1861" s="231">
        <v>142332.45000000001</v>
      </c>
      <c r="BC1861" s="209" t="s">
        <v>6934</v>
      </c>
      <c r="BD1861" s="210">
        <v>660</v>
      </c>
    </row>
    <row r="1862" spans="5:56" x14ac:dyDescent="0.55000000000000004">
      <c r="E1862" s="282" t="s">
        <v>57000</v>
      </c>
      <c r="F1862" s="282"/>
      <c r="G1862" s="283">
        <v>7241.7</v>
      </c>
      <c r="I1862" s="242" t="s">
        <v>37438</v>
      </c>
      <c r="J1862" s="242"/>
      <c r="K1862" s="243">
        <v>10862</v>
      </c>
      <c r="M1862" s="224" t="s">
        <v>5552</v>
      </c>
      <c r="N1862" s="224"/>
      <c r="O1862" s="225">
        <v>284940</v>
      </c>
      <c r="Q1862" s="203" t="s">
        <v>2161</v>
      </c>
      <c r="R1862" s="203"/>
      <c r="S1862" s="204">
        <v>140512.35</v>
      </c>
      <c r="Y1862" t="s">
        <v>58244</v>
      </c>
      <c r="Z1862" s="284">
        <v>6997.59</v>
      </c>
      <c r="AB1862" s="276" t="s">
        <v>58457</v>
      </c>
      <c r="AC1862" s="277">
        <v>101618.55</v>
      </c>
      <c r="AE1862" s="246" t="s">
        <v>49688</v>
      </c>
      <c r="AF1862" s="247">
        <v>14997.9</v>
      </c>
      <c r="AH1862" s="226" t="s">
        <v>51717</v>
      </c>
      <c r="AI1862" s="227">
        <v>2236.1799999999998</v>
      </c>
      <c r="AK1862" s="207" t="s">
        <v>16405</v>
      </c>
      <c r="AL1862" s="208">
        <v>1386.85</v>
      </c>
      <c r="AM1862" s="93"/>
      <c r="AN1862" s="199" t="s">
        <v>13780</v>
      </c>
      <c r="AO1862" s="200">
        <v>46740</v>
      </c>
      <c r="AT1862" s="272" t="s">
        <v>57118</v>
      </c>
      <c r="AU1862" s="273">
        <v>7241.7</v>
      </c>
      <c r="AW1862" s="244" t="s">
        <v>37995</v>
      </c>
      <c r="AX1862" s="245">
        <v>10862</v>
      </c>
      <c r="AZ1862" s="230" t="s">
        <v>11755</v>
      </c>
      <c r="BA1862" s="231">
        <v>284940</v>
      </c>
      <c r="BC1862" s="209" t="s">
        <v>7393</v>
      </c>
      <c r="BD1862" s="210">
        <v>4380</v>
      </c>
    </row>
    <row r="1863" spans="5:56" x14ac:dyDescent="0.55000000000000004">
      <c r="E1863" s="282" t="s">
        <v>57001</v>
      </c>
      <c r="F1863" s="282"/>
      <c r="G1863" s="283">
        <v>27877.32</v>
      </c>
      <c r="I1863" s="242" t="s">
        <v>37439</v>
      </c>
      <c r="J1863" s="242"/>
      <c r="K1863" s="243">
        <v>61276.18</v>
      </c>
      <c r="M1863" s="224" t="s">
        <v>5553</v>
      </c>
      <c r="N1863" s="224"/>
      <c r="O1863" s="225">
        <v>53319</v>
      </c>
      <c r="Q1863" s="203" t="s">
        <v>2162</v>
      </c>
      <c r="R1863" s="203"/>
      <c r="S1863" s="204">
        <v>269915.59000000003</v>
      </c>
      <c r="Y1863" t="s">
        <v>35014</v>
      </c>
      <c r="Z1863" s="284">
        <v>7345.51</v>
      </c>
      <c r="AB1863" s="276" t="s">
        <v>70430</v>
      </c>
      <c r="AC1863" s="277">
        <v>5306</v>
      </c>
      <c r="AE1863" s="246" t="s">
        <v>34617</v>
      </c>
      <c r="AF1863" s="247">
        <v>4942.82</v>
      </c>
      <c r="AH1863" s="226" t="s">
        <v>51718</v>
      </c>
      <c r="AI1863" s="227">
        <v>6164.2</v>
      </c>
      <c r="AK1863" s="207" t="s">
        <v>16406</v>
      </c>
      <c r="AL1863" s="208">
        <v>154505.32</v>
      </c>
      <c r="AM1863" s="93"/>
      <c r="AN1863" s="199" t="s">
        <v>13781</v>
      </c>
      <c r="AO1863" s="200">
        <v>3575.62</v>
      </c>
      <c r="AT1863" s="272" t="s">
        <v>57119</v>
      </c>
      <c r="AU1863" s="273">
        <v>27877.32</v>
      </c>
      <c r="AW1863" s="244" t="s">
        <v>37999</v>
      </c>
      <c r="AX1863" s="245">
        <v>61276.18</v>
      </c>
      <c r="AZ1863" s="230" t="s">
        <v>11756</v>
      </c>
      <c r="BA1863" s="231">
        <v>53319</v>
      </c>
      <c r="BC1863" s="209" t="s">
        <v>7804</v>
      </c>
      <c r="BD1863" s="210">
        <v>320</v>
      </c>
    </row>
    <row r="1864" spans="5:56" x14ac:dyDescent="0.55000000000000004">
      <c r="E1864" s="282" t="s">
        <v>43496</v>
      </c>
      <c r="F1864" s="282"/>
      <c r="G1864" s="283">
        <v>3872.5</v>
      </c>
      <c r="I1864" s="242" t="s">
        <v>37441</v>
      </c>
      <c r="J1864" s="242"/>
      <c r="K1864" s="243">
        <v>6640.9</v>
      </c>
      <c r="M1864" s="224" t="s">
        <v>5554</v>
      </c>
      <c r="N1864" s="224"/>
      <c r="O1864" s="225">
        <v>19406.419999999998</v>
      </c>
      <c r="Q1864" s="203" t="s">
        <v>2163</v>
      </c>
      <c r="R1864" s="203"/>
      <c r="S1864" s="204">
        <v>732.59</v>
      </c>
      <c r="Y1864" t="s">
        <v>70529</v>
      </c>
      <c r="Z1864" s="284">
        <v>3000</v>
      </c>
      <c r="AB1864" s="276" t="s">
        <v>54952</v>
      </c>
      <c r="AC1864" s="277">
        <v>253.5</v>
      </c>
      <c r="AE1864" s="246" t="s">
        <v>60224</v>
      </c>
      <c r="AF1864" s="247">
        <v>5596</v>
      </c>
      <c r="AH1864" s="226" t="s">
        <v>49678</v>
      </c>
      <c r="AI1864" s="227">
        <v>9901.64</v>
      </c>
      <c r="AK1864" s="207" t="s">
        <v>16407</v>
      </c>
      <c r="AL1864" s="208">
        <v>26670.9</v>
      </c>
      <c r="AM1864" s="93"/>
      <c r="AN1864" s="199" t="s">
        <v>13782</v>
      </c>
      <c r="AO1864" s="200">
        <v>9207.7900000000009</v>
      </c>
      <c r="AT1864" s="272" t="s">
        <v>43515</v>
      </c>
      <c r="AU1864" s="273">
        <v>3872.5</v>
      </c>
      <c r="AW1864" s="244" t="s">
        <v>38006</v>
      </c>
      <c r="AX1864" s="245">
        <v>6640.9</v>
      </c>
      <c r="AZ1864" s="230" t="s">
        <v>11757</v>
      </c>
      <c r="BA1864" s="231">
        <v>19406.419999999998</v>
      </c>
      <c r="BC1864" s="209" t="s">
        <v>8341</v>
      </c>
      <c r="BD1864" s="210">
        <v>184.99</v>
      </c>
    </row>
    <row r="1865" spans="5:56" x14ac:dyDescent="0.55000000000000004">
      <c r="E1865" s="282" t="s">
        <v>65917</v>
      </c>
      <c r="F1865" s="282"/>
      <c r="G1865" s="283">
        <v>9926.2099999999991</v>
      </c>
      <c r="I1865" s="242" t="s">
        <v>37442</v>
      </c>
      <c r="J1865" s="242"/>
      <c r="K1865" s="243">
        <v>41319.589999999997</v>
      </c>
      <c r="M1865" s="224" t="s">
        <v>5555</v>
      </c>
      <c r="N1865" s="224"/>
      <c r="O1865" s="225">
        <v>92755</v>
      </c>
      <c r="Q1865" s="203" t="s">
        <v>2164</v>
      </c>
      <c r="R1865" s="203"/>
      <c r="S1865" s="204">
        <v>163437</v>
      </c>
      <c r="Y1865" t="s">
        <v>70530</v>
      </c>
      <c r="Z1865">
        <v>76.510000000000005</v>
      </c>
      <c r="AB1865" s="276" t="s">
        <v>33266</v>
      </c>
      <c r="AC1865" s="277">
        <v>3835.88</v>
      </c>
      <c r="AE1865" s="246" t="s">
        <v>33190</v>
      </c>
      <c r="AF1865" s="247">
        <v>36170</v>
      </c>
      <c r="AH1865" s="226" t="s">
        <v>51719</v>
      </c>
      <c r="AI1865" s="227">
        <v>26030</v>
      </c>
      <c r="AK1865" s="207" t="s">
        <v>16408</v>
      </c>
      <c r="AL1865" s="208">
        <v>1178.8900000000001</v>
      </c>
      <c r="AM1865" s="93"/>
      <c r="AN1865" s="199" t="s">
        <v>32302</v>
      </c>
      <c r="AO1865" s="200">
        <v>1030.1600000000001</v>
      </c>
      <c r="AT1865" s="272" t="s">
        <v>43516</v>
      </c>
      <c r="AU1865" s="273">
        <v>9926.2099999999991</v>
      </c>
      <c r="AW1865" s="244" t="s">
        <v>38011</v>
      </c>
      <c r="AX1865" s="245">
        <v>41319.589999999997</v>
      </c>
      <c r="AZ1865" s="230" t="s">
        <v>11758</v>
      </c>
      <c r="BA1865" s="231">
        <v>92755</v>
      </c>
      <c r="BC1865" s="209" t="s">
        <v>8729</v>
      </c>
      <c r="BD1865" s="210">
        <v>830</v>
      </c>
    </row>
    <row r="1866" spans="5:56" x14ac:dyDescent="0.55000000000000004">
      <c r="E1866" s="282" t="s">
        <v>65919</v>
      </c>
      <c r="F1866" s="282"/>
      <c r="G1866" s="283">
        <v>900</v>
      </c>
      <c r="I1866" s="242" t="s">
        <v>37443</v>
      </c>
      <c r="J1866" s="242"/>
      <c r="K1866" s="243">
        <v>730189.1</v>
      </c>
      <c r="M1866" s="224" t="s">
        <v>5558</v>
      </c>
      <c r="N1866" s="224"/>
      <c r="O1866" s="225">
        <v>84960</v>
      </c>
      <c r="Q1866" s="203" t="s">
        <v>2165</v>
      </c>
      <c r="R1866" s="203"/>
      <c r="S1866" s="204">
        <v>117989.21</v>
      </c>
      <c r="Y1866" t="s">
        <v>70531</v>
      </c>
      <c r="Z1866">
        <v>240.4</v>
      </c>
      <c r="AB1866" s="276" t="s">
        <v>17369</v>
      </c>
      <c r="AC1866" s="277">
        <v>40500</v>
      </c>
      <c r="AE1866" s="246" t="s">
        <v>54889</v>
      </c>
      <c r="AF1866" s="247">
        <v>2520</v>
      </c>
      <c r="AH1866" s="226" t="s">
        <v>48704</v>
      </c>
      <c r="AI1866" s="227">
        <v>50932.639999999999</v>
      </c>
      <c r="AK1866" s="207" t="s">
        <v>16409</v>
      </c>
      <c r="AL1866" s="208">
        <v>1029665.8</v>
      </c>
      <c r="AM1866" s="93"/>
      <c r="AN1866" s="199" t="s">
        <v>32303</v>
      </c>
      <c r="AO1866" s="200">
        <v>34503</v>
      </c>
      <c r="AT1866" s="272" t="s">
        <v>43518</v>
      </c>
      <c r="AU1866" s="273">
        <v>900</v>
      </c>
      <c r="AW1866" s="244" t="s">
        <v>38016</v>
      </c>
      <c r="AX1866" s="245">
        <v>730189.1</v>
      </c>
      <c r="AZ1866" s="230" t="s">
        <v>11761</v>
      </c>
      <c r="BA1866" s="231">
        <v>84960</v>
      </c>
      <c r="BC1866" s="209" t="s">
        <v>8985</v>
      </c>
      <c r="BD1866" s="210">
        <v>5197</v>
      </c>
    </row>
    <row r="1867" spans="5:56" x14ac:dyDescent="0.55000000000000004">
      <c r="E1867" s="282" t="s">
        <v>43498</v>
      </c>
      <c r="F1867" s="282"/>
      <c r="G1867" s="283">
        <v>18105.689999999999</v>
      </c>
      <c r="I1867" s="242" t="s">
        <v>37444</v>
      </c>
      <c r="J1867" s="242"/>
      <c r="K1867" s="243">
        <v>3028</v>
      </c>
      <c r="M1867" s="224" t="s">
        <v>5559</v>
      </c>
      <c r="N1867" s="224"/>
      <c r="O1867" s="225">
        <v>16806.259999999998</v>
      </c>
      <c r="Q1867" s="203" t="s">
        <v>2166</v>
      </c>
      <c r="R1867" s="203"/>
      <c r="S1867" s="204">
        <v>23504</v>
      </c>
      <c r="Y1867" t="s">
        <v>71421</v>
      </c>
      <c r="Z1867" s="284">
        <v>6921.74</v>
      </c>
      <c r="AB1867" s="276" t="s">
        <v>67194</v>
      </c>
      <c r="AC1867" s="277">
        <v>88041.02</v>
      </c>
      <c r="AE1867" s="246" t="s">
        <v>44477</v>
      </c>
      <c r="AF1867" s="247">
        <v>6000</v>
      </c>
      <c r="AH1867" s="226" t="s">
        <v>48705</v>
      </c>
      <c r="AI1867" s="227">
        <v>75622.83</v>
      </c>
      <c r="AK1867" s="207" t="s">
        <v>16410</v>
      </c>
      <c r="AL1867" s="208">
        <v>11454</v>
      </c>
      <c r="AM1867" s="93"/>
      <c r="AN1867" s="199" t="s">
        <v>22715</v>
      </c>
      <c r="AO1867" s="200">
        <v>527.66999999999996</v>
      </c>
      <c r="AT1867" s="272" t="s">
        <v>43519</v>
      </c>
      <c r="AU1867" s="273">
        <v>18105.689999999999</v>
      </c>
      <c r="AW1867" s="244" t="s">
        <v>38018</v>
      </c>
      <c r="AX1867" s="245">
        <v>3028</v>
      </c>
      <c r="AZ1867" s="230" t="s">
        <v>11762</v>
      </c>
      <c r="BA1867" s="231">
        <v>16806.259999999998</v>
      </c>
      <c r="BC1867" s="209" t="s">
        <v>9314</v>
      </c>
      <c r="BD1867" s="210">
        <v>41514</v>
      </c>
    </row>
    <row r="1868" spans="5:56" x14ac:dyDescent="0.55000000000000004">
      <c r="E1868" s="282" t="s">
        <v>65924</v>
      </c>
      <c r="F1868" s="282"/>
      <c r="G1868" s="283">
        <v>108075.6</v>
      </c>
      <c r="I1868" s="242" t="s">
        <v>37445</v>
      </c>
      <c r="J1868" s="242"/>
      <c r="K1868" s="243">
        <v>114993.03</v>
      </c>
      <c r="M1868" s="224" t="s">
        <v>5560</v>
      </c>
      <c r="N1868" s="224"/>
      <c r="O1868" s="225">
        <v>40500</v>
      </c>
      <c r="Q1868" s="203" t="s">
        <v>2167</v>
      </c>
      <c r="R1868" s="203"/>
      <c r="S1868" s="204">
        <v>9598.2900000000009</v>
      </c>
      <c r="Y1868" t="s">
        <v>67591</v>
      </c>
      <c r="Z1868" s="284">
        <v>4482.09</v>
      </c>
      <c r="AB1868" s="276" t="s">
        <v>54953</v>
      </c>
      <c r="AC1868" s="277">
        <v>3251.9</v>
      </c>
      <c r="AE1868" s="246" t="s">
        <v>38895</v>
      </c>
      <c r="AF1868" s="247">
        <v>16802.5</v>
      </c>
      <c r="AH1868" s="226" t="s">
        <v>49679</v>
      </c>
      <c r="AI1868" s="227">
        <v>25084</v>
      </c>
      <c r="AK1868" s="207" t="s">
        <v>16411</v>
      </c>
      <c r="AL1868" s="208">
        <v>53461.52</v>
      </c>
      <c r="AM1868" s="93"/>
      <c r="AN1868" s="199" t="s">
        <v>22716</v>
      </c>
      <c r="AO1868" s="200">
        <v>6775.78</v>
      </c>
      <c r="AT1868" s="272" t="s">
        <v>66424</v>
      </c>
      <c r="AU1868" s="273">
        <v>108075.6</v>
      </c>
      <c r="AW1868" s="244" t="s">
        <v>38023</v>
      </c>
      <c r="AX1868" s="245">
        <v>114993.03</v>
      </c>
      <c r="AZ1868" s="230" t="s">
        <v>11763</v>
      </c>
      <c r="BA1868" s="231">
        <v>40500</v>
      </c>
      <c r="BC1868" s="209" t="s">
        <v>9880</v>
      </c>
      <c r="BD1868" s="210">
        <v>69438.880000000005</v>
      </c>
    </row>
    <row r="1869" spans="5:56" x14ac:dyDescent="0.55000000000000004">
      <c r="E1869" s="282" t="s">
        <v>65925</v>
      </c>
      <c r="F1869" s="282"/>
      <c r="G1869" s="283">
        <v>600</v>
      </c>
      <c r="I1869" s="242" t="s">
        <v>37446</v>
      </c>
      <c r="J1869" s="242"/>
      <c r="K1869" s="243">
        <v>99955.839999999997</v>
      </c>
      <c r="M1869" s="224" t="s">
        <v>5561</v>
      </c>
      <c r="N1869" s="224"/>
      <c r="O1869" s="225">
        <v>104655.67</v>
      </c>
      <c r="Q1869" s="203" t="s">
        <v>2168</v>
      </c>
      <c r="R1869" s="203"/>
      <c r="S1869" s="204">
        <v>60963.839999999997</v>
      </c>
      <c r="Y1869" t="s">
        <v>71422</v>
      </c>
      <c r="Z1869" s="284">
        <v>22698.51</v>
      </c>
      <c r="AB1869" s="276" t="s">
        <v>17370</v>
      </c>
      <c r="AC1869" s="277">
        <v>42992.19</v>
      </c>
      <c r="AE1869" s="246" t="s">
        <v>33191</v>
      </c>
      <c r="AF1869" s="247">
        <v>4652.59</v>
      </c>
      <c r="AH1869" s="226" t="s">
        <v>49680</v>
      </c>
      <c r="AI1869" s="227">
        <v>4065.5</v>
      </c>
      <c r="AK1869" s="207" t="s">
        <v>16412</v>
      </c>
      <c r="AL1869" s="208">
        <v>3808.91</v>
      </c>
      <c r="AM1869" s="93"/>
      <c r="AN1869" s="199" t="s">
        <v>13783</v>
      </c>
      <c r="AO1869" s="200">
        <v>145255.19</v>
      </c>
      <c r="AT1869" s="272" t="s">
        <v>43528</v>
      </c>
      <c r="AU1869" s="273">
        <v>600</v>
      </c>
      <c r="AW1869" s="244" t="s">
        <v>38028</v>
      </c>
      <c r="AX1869" s="245">
        <v>99955.839999999997</v>
      </c>
      <c r="AZ1869" s="230" t="s">
        <v>11764</v>
      </c>
      <c r="BA1869" s="231">
        <v>104655.67</v>
      </c>
      <c r="BC1869" s="209" t="s">
        <v>6725</v>
      </c>
      <c r="BD1869" s="210">
        <v>22579</v>
      </c>
    </row>
    <row r="1870" spans="5:56" x14ac:dyDescent="0.55000000000000004">
      <c r="E1870" s="282" t="s">
        <v>65926</v>
      </c>
      <c r="F1870" s="282"/>
      <c r="G1870" s="283">
        <v>45000</v>
      </c>
      <c r="I1870" s="242" t="s">
        <v>37448</v>
      </c>
      <c r="J1870" s="242"/>
      <c r="K1870" s="243">
        <v>41270.629999999997</v>
      </c>
      <c r="M1870" s="224" t="s">
        <v>5562</v>
      </c>
      <c r="N1870" s="224"/>
      <c r="O1870" s="225">
        <v>12749</v>
      </c>
      <c r="Q1870" s="203" t="s">
        <v>2169</v>
      </c>
      <c r="R1870" s="203"/>
      <c r="S1870" s="204">
        <v>74652.509999999995</v>
      </c>
      <c r="Y1870" t="s">
        <v>57436</v>
      </c>
      <c r="Z1870" s="284">
        <v>1788.04</v>
      </c>
      <c r="AB1870" s="276" t="s">
        <v>17371</v>
      </c>
      <c r="AC1870" s="277">
        <v>108279.08</v>
      </c>
      <c r="AE1870" s="246" t="s">
        <v>33192</v>
      </c>
      <c r="AF1870" s="247">
        <v>12942.75</v>
      </c>
      <c r="AH1870" s="226" t="s">
        <v>51720</v>
      </c>
      <c r="AI1870" s="227">
        <v>85</v>
      </c>
      <c r="AK1870" s="207" t="s">
        <v>16413</v>
      </c>
      <c r="AL1870" s="208">
        <v>10936.33</v>
      </c>
      <c r="AM1870" s="93"/>
      <c r="AN1870" s="199" t="s">
        <v>32304</v>
      </c>
      <c r="AO1870" s="200">
        <v>869.52</v>
      </c>
      <c r="AT1870" s="272" t="s">
        <v>43532</v>
      </c>
      <c r="AU1870" s="273">
        <v>45000</v>
      </c>
      <c r="AW1870" s="244" t="s">
        <v>38031</v>
      </c>
      <c r="AX1870" s="245">
        <v>41270.629999999997</v>
      </c>
      <c r="AZ1870" s="230" t="s">
        <v>11765</v>
      </c>
      <c r="BA1870" s="231">
        <v>12749</v>
      </c>
      <c r="BC1870" s="209" t="s">
        <v>6935</v>
      </c>
      <c r="BD1870" s="210">
        <v>9400</v>
      </c>
    </row>
    <row r="1871" spans="5:56" x14ac:dyDescent="0.55000000000000004">
      <c r="E1871" s="282" t="s">
        <v>65927</v>
      </c>
      <c r="F1871" s="282"/>
      <c r="G1871" s="283">
        <v>101577.73</v>
      </c>
      <c r="I1871" s="242" t="s">
        <v>37449</v>
      </c>
      <c r="J1871" s="242"/>
      <c r="K1871" s="243">
        <v>222461.27</v>
      </c>
      <c r="M1871" s="224" t="s">
        <v>5563</v>
      </c>
      <c r="N1871" s="224"/>
      <c r="O1871" s="225">
        <v>67500</v>
      </c>
      <c r="Q1871" s="203" t="s">
        <v>2170</v>
      </c>
      <c r="R1871" s="203"/>
      <c r="S1871" s="204">
        <v>2283</v>
      </c>
      <c r="Y1871" t="s">
        <v>55118</v>
      </c>
      <c r="Z1871" s="284">
        <v>18465</v>
      </c>
      <c r="AB1871" s="276" t="s">
        <v>17372</v>
      </c>
      <c r="AC1871" s="277">
        <v>8850.56</v>
      </c>
      <c r="AE1871" s="246" t="s">
        <v>33193</v>
      </c>
      <c r="AF1871" s="247">
        <v>1379.86</v>
      </c>
      <c r="AH1871" s="226" t="s">
        <v>49681</v>
      </c>
      <c r="AI1871" s="227">
        <v>2683.72</v>
      </c>
      <c r="AK1871" s="207" t="s">
        <v>16414</v>
      </c>
      <c r="AL1871" s="208">
        <v>2609.8000000000002</v>
      </c>
      <c r="AM1871" s="93"/>
      <c r="AN1871" s="199" t="s">
        <v>13784</v>
      </c>
      <c r="AO1871" s="200">
        <v>46740</v>
      </c>
      <c r="AT1871" s="272" t="s">
        <v>43533</v>
      </c>
      <c r="AU1871" s="273">
        <v>101577.73</v>
      </c>
      <c r="AW1871" s="244" t="s">
        <v>38036</v>
      </c>
      <c r="AX1871" s="245">
        <v>222461.27</v>
      </c>
      <c r="AZ1871" s="230" t="s">
        <v>11766</v>
      </c>
      <c r="BA1871" s="231">
        <v>67500</v>
      </c>
      <c r="BC1871" s="209" t="s">
        <v>7394</v>
      </c>
      <c r="BD1871" s="210">
        <v>36204</v>
      </c>
    </row>
    <row r="1872" spans="5:56" x14ac:dyDescent="0.55000000000000004">
      <c r="E1872" s="282" t="s">
        <v>43510</v>
      </c>
      <c r="F1872" s="282"/>
      <c r="G1872" s="283">
        <v>13602.67</v>
      </c>
      <c r="I1872" s="242" t="s">
        <v>37450</v>
      </c>
      <c r="J1872" s="242"/>
      <c r="K1872" s="243">
        <v>2756398</v>
      </c>
      <c r="M1872" s="224" t="s">
        <v>5564</v>
      </c>
      <c r="N1872" s="224"/>
      <c r="O1872" s="225">
        <v>28618.23</v>
      </c>
      <c r="Q1872" s="203" t="s">
        <v>2171</v>
      </c>
      <c r="R1872" s="203"/>
      <c r="S1872" s="204">
        <v>17583</v>
      </c>
      <c r="Y1872" t="s">
        <v>35027</v>
      </c>
      <c r="Z1872" s="284">
        <v>12214</v>
      </c>
      <c r="AB1872" s="276" t="s">
        <v>69939</v>
      </c>
      <c r="AC1872" s="277">
        <v>3695</v>
      </c>
      <c r="AE1872" s="246" t="s">
        <v>33194</v>
      </c>
      <c r="AF1872" s="247">
        <v>83.57</v>
      </c>
      <c r="AH1872" s="226" t="s">
        <v>44471</v>
      </c>
      <c r="AI1872" s="227">
        <v>256200</v>
      </c>
      <c r="AK1872" s="207" t="s">
        <v>16415</v>
      </c>
      <c r="AL1872" s="208">
        <v>124250</v>
      </c>
      <c r="AM1872" s="93"/>
      <c r="AN1872" s="199" t="s">
        <v>32305</v>
      </c>
      <c r="AO1872" s="200">
        <v>134.57</v>
      </c>
      <c r="AT1872" s="272" t="s">
        <v>43534</v>
      </c>
      <c r="AU1872" s="273">
        <v>13602.67</v>
      </c>
      <c r="AW1872" s="244" t="s">
        <v>38041</v>
      </c>
      <c r="AX1872" s="245">
        <v>2756398</v>
      </c>
      <c r="AZ1872" s="230" t="s">
        <v>11767</v>
      </c>
      <c r="BA1872" s="231">
        <v>28618.23</v>
      </c>
      <c r="BC1872" s="209" t="s">
        <v>7805</v>
      </c>
      <c r="BD1872" s="210">
        <v>5600</v>
      </c>
    </row>
    <row r="1873" spans="5:56" x14ac:dyDescent="0.55000000000000004">
      <c r="E1873" s="282" t="s">
        <v>65930</v>
      </c>
      <c r="F1873" s="282"/>
      <c r="G1873" s="283">
        <v>12600</v>
      </c>
      <c r="I1873" s="242" t="s">
        <v>37451</v>
      </c>
      <c r="J1873" s="242"/>
      <c r="K1873" s="243">
        <v>29735</v>
      </c>
      <c r="M1873" s="224" t="s">
        <v>5565</v>
      </c>
      <c r="N1873" s="224"/>
      <c r="O1873" s="225">
        <v>28647.13</v>
      </c>
      <c r="Q1873" s="203" t="s">
        <v>2172</v>
      </c>
      <c r="R1873" s="203"/>
      <c r="S1873" s="204">
        <v>783240</v>
      </c>
      <c r="Y1873" t="s">
        <v>55120</v>
      </c>
      <c r="Z1873" s="284">
        <v>10657.74</v>
      </c>
      <c r="AB1873" s="276" t="s">
        <v>17373</v>
      </c>
      <c r="AC1873" s="277">
        <v>113764.75</v>
      </c>
      <c r="AE1873" s="246" t="s">
        <v>36073</v>
      </c>
      <c r="AF1873" s="247">
        <v>32990.01</v>
      </c>
      <c r="AH1873" s="226" t="s">
        <v>36069</v>
      </c>
      <c r="AI1873" s="227">
        <v>1483586.14</v>
      </c>
      <c r="AK1873" s="207" t="s">
        <v>16416</v>
      </c>
      <c r="AL1873" s="208">
        <v>16944.439999999999</v>
      </c>
      <c r="AM1873" s="93"/>
      <c r="AN1873" s="199" t="s">
        <v>13785</v>
      </c>
      <c r="AO1873" s="200">
        <v>17958.990000000002</v>
      </c>
      <c r="AT1873" s="272" t="s">
        <v>66427</v>
      </c>
      <c r="AU1873" s="273">
        <v>12600</v>
      </c>
      <c r="AW1873" s="244" t="s">
        <v>38045</v>
      </c>
      <c r="AX1873" s="245">
        <v>29735</v>
      </c>
      <c r="AZ1873" s="230" t="s">
        <v>11768</v>
      </c>
      <c r="BA1873" s="231">
        <v>28647.13</v>
      </c>
      <c r="BC1873" s="209" t="s">
        <v>8075</v>
      </c>
      <c r="BD1873" s="210">
        <v>919</v>
      </c>
    </row>
    <row r="1874" spans="5:56" x14ac:dyDescent="0.55000000000000004">
      <c r="E1874" s="282" t="s">
        <v>69624</v>
      </c>
      <c r="F1874" s="282"/>
      <c r="G1874" s="283">
        <v>559.62</v>
      </c>
      <c r="I1874" s="242" t="s">
        <v>37454</v>
      </c>
      <c r="J1874" s="242"/>
      <c r="K1874" s="243">
        <v>129210.42</v>
      </c>
      <c r="M1874" s="224" t="s">
        <v>5566</v>
      </c>
      <c r="N1874" s="224"/>
      <c r="O1874" s="225">
        <v>23483</v>
      </c>
      <c r="Q1874" s="203" t="s">
        <v>2173</v>
      </c>
      <c r="R1874" s="203"/>
      <c r="S1874" s="204">
        <v>14932.55</v>
      </c>
      <c r="Y1874" t="s">
        <v>55121</v>
      </c>
      <c r="Z1874" s="284">
        <v>4052.02</v>
      </c>
      <c r="AB1874" s="276" t="s">
        <v>62949</v>
      </c>
      <c r="AC1874" s="277">
        <v>11116.01</v>
      </c>
      <c r="AE1874" s="246" t="s">
        <v>55857</v>
      </c>
      <c r="AF1874" s="247">
        <v>9279.91</v>
      </c>
      <c r="AH1874" s="226" t="s">
        <v>36070</v>
      </c>
      <c r="AI1874" s="227">
        <v>144050.1</v>
      </c>
      <c r="AK1874" s="207" t="s">
        <v>16417</v>
      </c>
      <c r="AL1874" s="208">
        <v>38470.21</v>
      </c>
      <c r="AM1874" s="93"/>
      <c r="AN1874" s="199" t="s">
        <v>13786</v>
      </c>
      <c r="AO1874" s="200">
        <v>46274.69</v>
      </c>
      <c r="AT1874" s="272" t="s">
        <v>69622</v>
      </c>
      <c r="AU1874" s="273">
        <v>559.62</v>
      </c>
      <c r="AW1874" s="244" t="s">
        <v>38055</v>
      </c>
      <c r="AX1874" s="245">
        <v>129210.42</v>
      </c>
      <c r="AZ1874" s="230" t="s">
        <v>11769</v>
      </c>
      <c r="BA1874" s="231">
        <v>23483</v>
      </c>
      <c r="BC1874" s="209" t="s">
        <v>8730</v>
      </c>
      <c r="BD1874" s="210">
        <v>1750</v>
      </c>
    </row>
    <row r="1875" spans="5:56" x14ac:dyDescent="0.55000000000000004">
      <c r="E1875" s="282" t="s">
        <v>43511</v>
      </c>
      <c r="F1875" s="282"/>
      <c r="G1875" s="283">
        <v>3309.71</v>
      </c>
      <c r="I1875" s="242" t="s">
        <v>37455</v>
      </c>
      <c r="J1875" s="242"/>
      <c r="K1875" s="243">
        <v>244115.49</v>
      </c>
      <c r="M1875" s="224" t="s">
        <v>5567</v>
      </c>
      <c r="N1875" s="224"/>
      <c r="O1875" s="225">
        <v>24275.35</v>
      </c>
      <c r="Q1875" s="203" t="s">
        <v>2174</v>
      </c>
      <c r="R1875" s="203"/>
      <c r="S1875" s="204">
        <v>2779</v>
      </c>
      <c r="Y1875" t="s">
        <v>36282</v>
      </c>
      <c r="Z1875" s="284">
        <v>9825</v>
      </c>
      <c r="AB1875" s="276" t="s">
        <v>36119</v>
      </c>
      <c r="AC1875" s="277">
        <v>62821.56</v>
      </c>
      <c r="AE1875" s="246" t="s">
        <v>49689</v>
      </c>
      <c r="AF1875" s="247">
        <v>65499.51</v>
      </c>
      <c r="AH1875" s="226" t="s">
        <v>38894</v>
      </c>
      <c r="AI1875" s="227">
        <v>366506.2</v>
      </c>
      <c r="AK1875" s="207" t="s">
        <v>16418</v>
      </c>
      <c r="AL1875" s="208">
        <v>40175.42</v>
      </c>
      <c r="AM1875" s="93"/>
      <c r="AN1875" s="199" t="s">
        <v>13787</v>
      </c>
      <c r="AO1875" s="200">
        <v>32116.16</v>
      </c>
      <c r="AT1875" s="272" t="s">
        <v>43535</v>
      </c>
      <c r="AU1875" s="273">
        <v>3309.71</v>
      </c>
      <c r="AW1875" s="244" t="s">
        <v>38060</v>
      </c>
      <c r="AX1875" s="245">
        <v>244115.49</v>
      </c>
      <c r="AZ1875" s="230" t="s">
        <v>11770</v>
      </c>
      <c r="BA1875" s="231">
        <v>24275.35</v>
      </c>
      <c r="BC1875" s="209" t="s">
        <v>8986</v>
      </c>
      <c r="BD1875" s="210">
        <v>62093</v>
      </c>
    </row>
    <row r="1876" spans="5:56" x14ac:dyDescent="0.55000000000000004">
      <c r="E1876" s="282" t="s">
        <v>65932</v>
      </c>
      <c r="F1876" s="282"/>
      <c r="G1876" s="283">
        <v>1200</v>
      </c>
      <c r="I1876" s="242" t="s">
        <v>37456</v>
      </c>
      <c r="J1876" s="242"/>
      <c r="K1876" s="243">
        <v>24892.69</v>
      </c>
      <c r="M1876" s="224" t="s">
        <v>5568</v>
      </c>
      <c r="N1876" s="224"/>
      <c r="O1876" s="225">
        <v>66540.87</v>
      </c>
      <c r="Q1876" s="203" t="s">
        <v>4085</v>
      </c>
      <c r="R1876" s="203"/>
      <c r="S1876" s="204">
        <v>7942.26</v>
      </c>
      <c r="Y1876" t="s">
        <v>35029</v>
      </c>
      <c r="Z1876" s="284">
        <v>4123.8599999999997</v>
      </c>
      <c r="AB1876" s="276" t="s">
        <v>70172</v>
      </c>
      <c r="AC1876" s="277">
        <v>5531.91</v>
      </c>
      <c r="AE1876" s="246" t="s">
        <v>49690</v>
      </c>
      <c r="AF1876" s="247">
        <v>8128.02</v>
      </c>
      <c r="AH1876" s="226" t="s">
        <v>46703</v>
      </c>
      <c r="AI1876" s="227">
        <v>18712.09</v>
      </c>
      <c r="AK1876" s="207" t="s">
        <v>16419</v>
      </c>
      <c r="AL1876" s="208">
        <v>474.95</v>
      </c>
      <c r="AM1876" s="93"/>
      <c r="AN1876" s="199" t="s">
        <v>22725</v>
      </c>
      <c r="AO1876" s="200">
        <v>160921.79999999999</v>
      </c>
      <c r="AT1876" s="272" t="s">
        <v>66429</v>
      </c>
      <c r="AU1876" s="273">
        <v>1200</v>
      </c>
      <c r="AW1876" s="244" t="s">
        <v>38065</v>
      </c>
      <c r="AX1876" s="245">
        <v>24892.69</v>
      </c>
      <c r="AZ1876" s="230" t="s">
        <v>11771</v>
      </c>
      <c r="BA1876" s="231">
        <v>66540.87</v>
      </c>
      <c r="BC1876" s="209" t="s">
        <v>9448</v>
      </c>
      <c r="BD1876" s="210">
        <v>84411</v>
      </c>
    </row>
    <row r="1877" spans="5:56" x14ac:dyDescent="0.55000000000000004">
      <c r="E1877" s="282" t="s">
        <v>65936</v>
      </c>
      <c r="F1877" s="282"/>
      <c r="G1877" s="283">
        <v>13400</v>
      </c>
      <c r="I1877" s="242" t="s">
        <v>37457</v>
      </c>
      <c r="J1877" s="242"/>
      <c r="K1877" s="243">
        <v>82457.490000000005</v>
      </c>
      <c r="M1877" s="224" t="s">
        <v>5569</v>
      </c>
      <c r="N1877" s="224"/>
      <c r="O1877" s="225">
        <v>132785.67000000001</v>
      </c>
      <c r="Q1877" s="203" t="s">
        <v>2175</v>
      </c>
      <c r="R1877" s="203"/>
      <c r="S1877" s="204">
        <v>82442.75</v>
      </c>
      <c r="Y1877" t="s">
        <v>35030</v>
      </c>
      <c r="Z1877" s="284">
        <v>10911.49</v>
      </c>
      <c r="AB1877" s="276" t="s">
        <v>60264</v>
      </c>
      <c r="AC1877" s="277">
        <v>-1590.84</v>
      </c>
      <c r="AE1877" s="246" t="s">
        <v>40138</v>
      </c>
      <c r="AF1877" s="247">
        <v>55931.74</v>
      </c>
      <c r="AH1877" s="226" t="s">
        <v>49682</v>
      </c>
      <c r="AI1877" s="227">
        <v>11000</v>
      </c>
      <c r="AK1877" s="207" t="s">
        <v>16420</v>
      </c>
      <c r="AL1877" s="208">
        <v>49890.95</v>
      </c>
      <c r="AM1877" s="93"/>
      <c r="AN1877" s="199" t="s">
        <v>32306</v>
      </c>
      <c r="AO1877" s="200">
        <v>1936.23</v>
      </c>
      <c r="AT1877" s="272" t="s">
        <v>57120</v>
      </c>
      <c r="AU1877" s="273">
        <v>13400</v>
      </c>
      <c r="AW1877" s="244" t="s">
        <v>38069</v>
      </c>
      <c r="AX1877" s="245">
        <v>82457.490000000005</v>
      </c>
      <c r="AZ1877" s="230" t="s">
        <v>11772</v>
      </c>
      <c r="BA1877" s="231">
        <v>132785.67000000001</v>
      </c>
      <c r="BC1877" s="209" t="s">
        <v>10915</v>
      </c>
      <c r="BD1877" s="210">
        <v>678.98</v>
      </c>
    </row>
    <row r="1878" spans="5:56" x14ac:dyDescent="0.55000000000000004">
      <c r="E1878" s="282" t="s">
        <v>57004</v>
      </c>
      <c r="F1878" s="282"/>
      <c r="G1878" s="283">
        <v>112790.7</v>
      </c>
      <c r="I1878" s="242" t="s">
        <v>37460</v>
      </c>
      <c r="J1878" s="242"/>
      <c r="K1878" s="243">
        <v>295077.95</v>
      </c>
      <c r="M1878" s="224" t="s">
        <v>5570</v>
      </c>
      <c r="N1878" s="224"/>
      <c r="O1878" s="225">
        <v>188339.46</v>
      </c>
      <c r="Q1878" s="203" t="s">
        <v>2176</v>
      </c>
      <c r="R1878" s="203"/>
      <c r="S1878" s="204">
        <v>12395</v>
      </c>
      <c r="Y1878" t="s">
        <v>35031</v>
      </c>
      <c r="Z1878" s="284">
        <v>12522.39</v>
      </c>
      <c r="AB1878" s="276" t="s">
        <v>67195</v>
      </c>
      <c r="AC1878" s="277">
        <v>-124.62</v>
      </c>
      <c r="AE1878" s="246" t="s">
        <v>62545</v>
      </c>
      <c r="AF1878" s="247">
        <v>23242.7</v>
      </c>
      <c r="AH1878" s="226" t="s">
        <v>51721</v>
      </c>
      <c r="AI1878" s="227">
        <v>10533.46</v>
      </c>
      <c r="AK1878" s="207" t="s">
        <v>16421</v>
      </c>
      <c r="AL1878" s="208">
        <v>31.32</v>
      </c>
      <c r="AM1878" s="93"/>
      <c r="AN1878" s="199" t="s">
        <v>13788</v>
      </c>
      <c r="AO1878" s="200">
        <v>8862</v>
      </c>
      <c r="AT1878" s="272" t="s">
        <v>57123</v>
      </c>
      <c r="AU1878" s="273">
        <v>112790.7</v>
      </c>
      <c r="AW1878" s="244" t="s">
        <v>38076</v>
      </c>
      <c r="AX1878" s="245">
        <v>295077.95</v>
      </c>
      <c r="AZ1878" s="230" t="s">
        <v>11773</v>
      </c>
      <c r="BA1878" s="231">
        <v>188339.46</v>
      </c>
      <c r="BC1878" s="209" t="s">
        <v>11096</v>
      </c>
      <c r="BD1878" s="210">
        <v>22286.69</v>
      </c>
    </row>
    <row r="1879" spans="5:56" x14ac:dyDescent="0.55000000000000004">
      <c r="E1879" s="282" t="s">
        <v>57005</v>
      </c>
      <c r="F1879" s="282"/>
      <c r="G1879" s="283">
        <v>3550.27</v>
      </c>
      <c r="I1879" s="242" t="s">
        <v>37461</v>
      </c>
      <c r="J1879" s="242"/>
      <c r="K1879" s="243">
        <v>152116.97</v>
      </c>
      <c r="M1879" s="224" t="s">
        <v>5571</v>
      </c>
      <c r="N1879" s="224"/>
      <c r="O1879" s="225">
        <v>73115.7</v>
      </c>
      <c r="Q1879" s="203" t="s">
        <v>2177</v>
      </c>
      <c r="R1879" s="203"/>
      <c r="S1879" s="204">
        <v>3106257.51</v>
      </c>
      <c r="Y1879" t="s">
        <v>35033</v>
      </c>
      <c r="Z1879" s="284">
        <v>27633.03</v>
      </c>
      <c r="AB1879" s="276" t="s">
        <v>67196</v>
      </c>
      <c r="AC1879" s="277">
        <v>5735.71</v>
      </c>
      <c r="AE1879" s="246" t="s">
        <v>61818</v>
      </c>
      <c r="AF1879" s="247">
        <v>23114.03</v>
      </c>
      <c r="AH1879" s="226" t="s">
        <v>49683</v>
      </c>
      <c r="AI1879" s="227">
        <v>23014.33</v>
      </c>
      <c r="AK1879" s="207" t="s">
        <v>16422</v>
      </c>
      <c r="AL1879" s="208">
        <v>21219.599999999999</v>
      </c>
      <c r="AM1879" s="93"/>
      <c r="AN1879" s="199" t="s">
        <v>13789</v>
      </c>
      <c r="AO1879" s="200">
        <v>4833.24</v>
      </c>
      <c r="AT1879" s="272" t="s">
        <v>57124</v>
      </c>
      <c r="AU1879" s="273">
        <v>3550.27</v>
      </c>
      <c r="AW1879" s="244" t="s">
        <v>38081</v>
      </c>
      <c r="AX1879" s="245">
        <v>152116.97</v>
      </c>
      <c r="AZ1879" s="230" t="s">
        <v>11774</v>
      </c>
      <c r="BA1879" s="231">
        <v>73115.7</v>
      </c>
      <c r="BC1879" s="209" t="s">
        <v>11314</v>
      </c>
      <c r="BD1879" s="210">
        <v>12061.5</v>
      </c>
    </row>
    <row r="1880" spans="5:56" x14ac:dyDescent="0.55000000000000004">
      <c r="E1880" s="282" t="s">
        <v>57006</v>
      </c>
      <c r="F1880" s="282"/>
      <c r="G1880" s="283">
        <v>7331.14</v>
      </c>
      <c r="I1880" s="242" t="s">
        <v>37462</v>
      </c>
      <c r="J1880" s="242"/>
      <c r="K1880" s="243">
        <v>861621.96</v>
      </c>
      <c r="M1880" s="224" t="s">
        <v>5572</v>
      </c>
      <c r="N1880" s="224"/>
      <c r="O1880" s="225">
        <v>39202.839999999997</v>
      </c>
      <c r="Q1880" s="203" t="s">
        <v>2178</v>
      </c>
      <c r="R1880" s="203"/>
      <c r="S1880" s="204">
        <v>4469.8900000000003</v>
      </c>
      <c r="Y1880" t="s">
        <v>58528</v>
      </c>
      <c r="Z1880" s="284">
        <v>12275.04</v>
      </c>
      <c r="AB1880" s="276" t="s">
        <v>67197</v>
      </c>
      <c r="AC1880" s="277">
        <v>10800</v>
      </c>
      <c r="AE1880" s="246" t="s">
        <v>61819</v>
      </c>
      <c r="AF1880" s="247">
        <v>1766.09</v>
      </c>
      <c r="AH1880" s="226" t="s">
        <v>51722</v>
      </c>
      <c r="AI1880" s="227">
        <v>10688.96</v>
      </c>
      <c r="AK1880" s="207" t="s">
        <v>16423</v>
      </c>
      <c r="AL1880" s="208">
        <v>28.56</v>
      </c>
      <c r="AM1880" s="93"/>
      <c r="AN1880" s="199" t="s">
        <v>13790</v>
      </c>
      <c r="AO1880" s="200">
        <v>4433.34</v>
      </c>
      <c r="AT1880" s="272" t="s">
        <v>57125</v>
      </c>
      <c r="AU1880" s="273">
        <v>7331.14</v>
      </c>
      <c r="AW1880" s="244" t="s">
        <v>38086</v>
      </c>
      <c r="AX1880" s="245">
        <v>861621.96</v>
      </c>
      <c r="AZ1880" s="230" t="s">
        <v>11775</v>
      </c>
      <c r="BA1880" s="231">
        <v>39202.839999999997</v>
      </c>
      <c r="BC1880" s="209" t="s">
        <v>9881</v>
      </c>
      <c r="BD1880" s="210">
        <v>257983.17</v>
      </c>
    </row>
    <row r="1881" spans="5:56" x14ac:dyDescent="0.55000000000000004">
      <c r="E1881" s="282" t="s">
        <v>57007</v>
      </c>
      <c r="F1881" s="282"/>
      <c r="G1881" s="283">
        <v>2957.99</v>
      </c>
      <c r="I1881" s="242" t="s">
        <v>37463</v>
      </c>
      <c r="J1881" s="242"/>
      <c r="K1881" s="243">
        <v>17394.599999999999</v>
      </c>
      <c r="M1881" s="224" t="s">
        <v>5573</v>
      </c>
      <c r="N1881" s="224"/>
      <c r="O1881" s="225">
        <v>61293.99</v>
      </c>
      <c r="Q1881" s="203" t="s">
        <v>2179</v>
      </c>
      <c r="R1881" s="203"/>
      <c r="S1881" s="204">
        <v>11459.65</v>
      </c>
      <c r="Y1881" t="s">
        <v>35034</v>
      </c>
      <c r="Z1881" s="284">
        <v>38952.620000000003</v>
      </c>
      <c r="AB1881" s="276" t="s">
        <v>67198</v>
      </c>
      <c r="AC1881" s="277">
        <v>1241.3</v>
      </c>
      <c r="AE1881" s="246" t="s">
        <v>61820</v>
      </c>
      <c r="AF1881" s="247">
        <v>5656.09</v>
      </c>
      <c r="AH1881" s="226" t="s">
        <v>51723</v>
      </c>
      <c r="AI1881" s="227">
        <v>17923.189999999999</v>
      </c>
      <c r="AK1881" s="207" t="s">
        <v>16424</v>
      </c>
      <c r="AL1881" s="208">
        <v>6270.1</v>
      </c>
      <c r="AM1881" s="93"/>
      <c r="AN1881" s="199" t="s">
        <v>13791</v>
      </c>
      <c r="AO1881" s="200">
        <v>1309.72</v>
      </c>
      <c r="AT1881" s="272" t="s">
        <v>57126</v>
      </c>
      <c r="AU1881" s="273">
        <v>2957.99</v>
      </c>
      <c r="AW1881" s="244" t="s">
        <v>38089</v>
      </c>
      <c r="AX1881" s="245">
        <v>17394.599999999999</v>
      </c>
      <c r="AZ1881" s="230" t="s">
        <v>11776</v>
      </c>
      <c r="BA1881" s="231">
        <v>61293.99</v>
      </c>
      <c r="BC1881" s="209" t="s">
        <v>6726</v>
      </c>
      <c r="BD1881" s="210">
        <v>43441.88</v>
      </c>
    </row>
    <row r="1882" spans="5:56" x14ac:dyDescent="0.55000000000000004">
      <c r="E1882" s="282" t="s">
        <v>57008</v>
      </c>
      <c r="F1882" s="282"/>
      <c r="G1882" s="283">
        <v>6083.64</v>
      </c>
      <c r="I1882" s="242" t="s">
        <v>37464</v>
      </c>
      <c r="J1882" s="242"/>
      <c r="K1882" s="243">
        <v>19075.939999999999</v>
      </c>
      <c r="M1882" s="224" t="s">
        <v>5574</v>
      </c>
      <c r="N1882" s="224"/>
      <c r="O1882" s="225">
        <v>97343.25</v>
      </c>
      <c r="Q1882" s="203" t="s">
        <v>2180</v>
      </c>
      <c r="R1882" s="203"/>
      <c r="S1882" s="204">
        <v>12417</v>
      </c>
      <c r="Y1882" t="s">
        <v>71423</v>
      </c>
      <c r="Z1882" s="284">
        <v>1313.33</v>
      </c>
      <c r="AB1882" s="276" t="s">
        <v>67199</v>
      </c>
      <c r="AC1882" s="277">
        <v>1354.52</v>
      </c>
      <c r="AE1882" s="246" t="s">
        <v>61821</v>
      </c>
      <c r="AF1882" s="247">
        <v>1154.3</v>
      </c>
      <c r="AH1882" s="226" t="s">
        <v>47818</v>
      </c>
      <c r="AI1882" s="227">
        <v>1480.47</v>
      </c>
      <c r="AK1882" s="207" t="s">
        <v>16425</v>
      </c>
      <c r="AL1882" s="208">
        <v>1886.84</v>
      </c>
      <c r="AM1882" s="93"/>
      <c r="AN1882" s="199" t="s">
        <v>13792</v>
      </c>
      <c r="AO1882" s="200">
        <v>436.68</v>
      </c>
      <c r="AT1882" s="272" t="s">
        <v>57127</v>
      </c>
      <c r="AU1882" s="273">
        <v>6083.64</v>
      </c>
      <c r="AW1882" s="244" t="s">
        <v>38091</v>
      </c>
      <c r="AX1882" s="245">
        <v>19075.939999999999</v>
      </c>
      <c r="AZ1882" s="230" t="s">
        <v>11777</v>
      </c>
      <c r="BA1882" s="231">
        <v>97343.25</v>
      </c>
      <c r="BC1882" s="209" t="s">
        <v>6936</v>
      </c>
      <c r="BD1882" s="210">
        <v>2430</v>
      </c>
    </row>
    <row r="1883" spans="5:56" x14ac:dyDescent="0.55000000000000004">
      <c r="E1883" s="282" t="s">
        <v>57009</v>
      </c>
      <c r="F1883" s="282"/>
      <c r="G1883" s="283">
        <v>24494.1</v>
      </c>
      <c r="I1883" s="242" t="s">
        <v>37465</v>
      </c>
      <c r="J1883" s="242"/>
      <c r="K1883" s="243">
        <v>33020.550000000003</v>
      </c>
      <c r="M1883" s="224" t="s">
        <v>5575</v>
      </c>
      <c r="N1883" s="224"/>
      <c r="O1883" s="225">
        <v>209854.28</v>
      </c>
      <c r="Q1883" s="203" t="s">
        <v>2181</v>
      </c>
      <c r="R1883" s="203"/>
      <c r="S1883" s="204">
        <v>21793</v>
      </c>
      <c r="Y1883" t="s">
        <v>56132</v>
      </c>
      <c r="Z1883" s="284">
        <v>12238.22</v>
      </c>
      <c r="AB1883" s="276" t="s">
        <v>67200</v>
      </c>
      <c r="AC1883" s="277">
        <v>210.21</v>
      </c>
      <c r="AE1883" s="246" t="s">
        <v>61822</v>
      </c>
      <c r="AF1883" s="247">
        <v>87.49</v>
      </c>
      <c r="AH1883" s="226" t="s">
        <v>49684</v>
      </c>
      <c r="AI1883" s="227">
        <v>514.44000000000005</v>
      </c>
      <c r="AK1883" s="207" t="s">
        <v>16426</v>
      </c>
      <c r="AL1883" s="208">
        <v>225.84</v>
      </c>
      <c r="AM1883" s="93"/>
      <c r="AN1883" s="199" t="s">
        <v>13793</v>
      </c>
      <c r="AO1883" s="200">
        <v>488.02</v>
      </c>
      <c r="AT1883" s="272" t="s">
        <v>57128</v>
      </c>
      <c r="AU1883" s="273">
        <v>24494.1</v>
      </c>
      <c r="AW1883" s="244" t="s">
        <v>38096</v>
      </c>
      <c r="AX1883" s="245">
        <v>33020.550000000003</v>
      </c>
      <c r="AZ1883" s="230" t="s">
        <v>11778</v>
      </c>
      <c r="BA1883" s="231">
        <v>209854.28</v>
      </c>
      <c r="BC1883" s="209" t="s">
        <v>7395</v>
      </c>
      <c r="BD1883" s="210">
        <v>30616.61</v>
      </c>
    </row>
    <row r="1884" spans="5:56" x14ac:dyDescent="0.55000000000000004">
      <c r="E1884" s="282" t="s">
        <v>57010</v>
      </c>
      <c r="F1884" s="282"/>
      <c r="G1884" s="283">
        <v>10875.75</v>
      </c>
      <c r="I1884" s="242" t="s">
        <v>37467</v>
      </c>
      <c r="J1884" s="242"/>
      <c r="K1884" s="243">
        <v>36411.29</v>
      </c>
      <c r="M1884" s="224" t="s">
        <v>5576</v>
      </c>
      <c r="N1884" s="224"/>
      <c r="O1884" s="225">
        <v>119227</v>
      </c>
      <c r="Q1884" s="203" t="s">
        <v>2182</v>
      </c>
      <c r="R1884" s="203"/>
      <c r="S1884" s="204">
        <v>12056</v>
      </c>
      <c r="Y1884" t="s">
        <v>46930</v>
      </c>
      <c r="Z1884" s="284">
        <v>8775.9</v>
      </c>
      <c r="AB1884" s="276" t="s">
        <v>64086</v>
      </c>
      <c r="AC1884" s="277">
        <v>-5.86</v>
      </c>
      <c r="AE1884" s="246" t="s">
        <v>58964</v>
      </c>
      <c r="AF1884" s="247">
        <v>10407.1</v>
      </c>
      <c r="AH1884" s="226" t="s">
        <v>44472</v>
      </c>
      <c r="AI1884" s="227">
        <v>6829.51</v>
      </c>
      <c r="AK1884" s="207" t="s">
        <v>16427</v>
      </c>
      <c r="AL1884" s="208">
        <v>132455.54999999999</v>
      </c>
      <c r="AM1884" s="93"/>
      <c r="AN1884" s="199" t="s">
        <v>32307</v>
      </c>
      <c r="AO1884" s="200">
        <v>6575.43</v>
      </c>
      <c r="AT1884" s="272" t="s">
        <v>57129</v>
      </c>
      <c r="AU1884" s="273">
        <v>10875.75</v>
      </c>
      <c r="AW1884" s="244" t="s">
        <v>38101</v>
      </c>
      <c r="AX1884" s="245">
        <v>36411.29</v>
      </c>
      <c r="AZ1884" s="230" t="s">
        <v>11779</v>
      </c>
      <c r="BA1884" s="231">
        <v>119227</v>
      </c>
      <c r="BC1884" s="209" t="s">
        <v>7612</v>
      </c>
      <c r="BD1884" s="210">
        <v>14167</v>
      </c>
    </row>
    <row r="1885" spans="5:56" x14ac:dyDescent="0.55000000000000004">
      <c r="E1885" s="282" t="s">
        <v>57011</v>
      </c>
      <c r="F1885" s="282"/>
      <c r="G1885" s="283">
        <v>1363.28</v>
      </c>
      <c r="I1885" s="242" t="s">
        <v>37469</v>
      </c>
      <c r="J1885" s="242"/>
      <c r="K1885" s="243">
        <v>10399.959999999999</v>
      </c>
      <c r="M1885" s="224" t="s">
        <v>5577</v>
      </c>
      <c r="N1885" s="224"/>
      <c r="O1885" s="225">
        <v>8430.9599999999991</v>
      </c>
      <c r="Q1885" s="203" t="s">
        <v>2183</v>
      </c>
      <c r="R1885" s="203"/>
      <c r="S1885" s="204">
        <v>15734.26</v>
      </c>
      <c r="Y1885" t="s">
        <v>67603</v>
      </c>
      <c r="Z1885" s="284">
        <v>16081.23</v>
      </c>
      <c r="AB1885" s="276" t="s">
        <v>67201</v>
      </c>
      <c r="AC1885" s="277">
        <v>3008</v>
      </c>
      <c r="AE1885" s="246" t="s">
        <v>58965</v>
      </c>
      <c r="AF1885" s="247">
        <v>776.21</v>
      </c>
      <c r="AH1885" s="226" t="s">
        <v>48706</v>
      </c>
      <c r="AI1885" s="227">
        <v>839.58</v>
      </c>
      <c r="AK1885" s="207" t="s">
        <v>16428</v>
      </c>
      <c r="AL1885" s="208">
        <v>21261.9</v>
      </c>
      <c r="AM1885" s="93"/>
      <c r="AN1885" s="199" t="s">
        <v>13794</v>
      </c>
      <c r="AO1885" s="200">
        <v>786.09</v>
      </c>
      <c r="AT1885" s="272" t="s">
        <v>57130</v>
      </c>
      <c r="AU1885" s="273">
        <v>1363.28</v>
      </c>
      <c r="AW1885" s="244" t="s">
        <v>38107</v>
      </c>
      <c r="AX1885" s="245">
        <v>10399.959999999999</v>
      </c>
      <c r="AZ1885" s="230" t="s">
        <v>11780</v>
      </c>
      <c r="BA1885" s="231">
        <v>8430.9599999999991</v>
      </c>
      <c r="BC1885" s="209" t="s">
        <v>10468</v>
      </c>
      <c r="BD1885" s="210">
        <v>3625.57</v>
      </c>
    </row>
    <row r="1886" spans="5:56" x14ac:dyDescent="0.55000000000000004">
      <c r="E1886" s="282" t="s">
        <v>57013</v>
      </c>
      <c r="F1886" s="282"/>
      <c r="G1886" s="283">
        <v>62513</v>
      </c>
      <c r="I1886" s="242" t="s">
        <v>37470</v>
      </c>
      <c r="J1886" s="242"/>
      <c r="K1886" s="243">
        <v>34467</v>
      </c>
      <c r="M1886" s="224" t="s">
        <v>5578</v>
      </c>
      <c r="N1886" s="224"/>
      <c r="O1886" s="225">
        <v>113656.87</v>
      </c>
      <c r="Q1886" s="203" t="s">
        <v>2184</v>
      </c>
      <c r="R1886" s="203"/>
      <c r="S1886" s="204">
        <v>9051.31</v>
      </c>
      <c r="Y1886" t="s">
        <v>56134</v>
      </c>
      <c r="Z1886" s="284">
        <v>6523.8</v>
      </c>
      <c r="AB1886" s="276" t="s">
        <v>63563</v>
      </c>
      <c r="AC1886" s="277">
        <v>1008.1</v>
      </c>
      <c r="AE1886" s="246" t="s">
        <v>58966</v>
      </c>
      <c r="AF1886" s="247">
        <v>1655</v>
      </c>
      <c r="AH1886" s="226" t="s">
        <v>48707</v>
      </c>
      <c r="AI1886" s="227">
        <v>64.209999999999994</v>
      </c>
      <c r="AK1886" s="207" t="s">
        <v>16429</v>
      </c>
      <c r="AL1886" s="208">
        <v>221250.01</v>
      </c>
      <c r="AM1886" s="93"/>
      <c r="AN1886" s="199" t="s">
        <v>13795</v>
      </c>
      <c r="AO1886" s="200">
        <v>8862</v>
      </c>
      <c r="AT1886" s="272" t="s">
        <v>57132</v>
      </c>
      <c r="AU1886" s="273">
        <v>62513</v>
      </c>
      <c r="AW1886" s="244" t="s">
        <v>38112</v>
      </c>
      <c r="AX1886" s="245">
        <v>34467</v>
      </c>
      <c r="AZ1886" s="230" t="s">
        <v>11781</v>
      </c>
      <c r="BA1886" s="231">
        <v>113656.87</v>
      </c>
      <c r="BC1886" s="209" t="s">
        <v>10479</v>
      </c>
      <c r="BD1886" s="210">
        <v>9916.8799999999992</v>
      </c>
    </row>
    <row r="1887" spans="5:56" x14ac:dyDescent="0.55000000000000004">
      <c r="E1887" s="282" t="s">
        <v>57014</v>
      </c>
      <c r="F1887" s="282"/>
      <c r="G1887" s="283">
        <v>42732</v>
      </c>
      <c r="I1887" s="242" t="s">
        <v>37471</v>
      </c>
      <c r="J1887" s="242"/>
      <c r="K1887" s="243">
        <v>20256</v>
      </c>
      <c r="M1887" s="224" t="s">
        <v>5579</v>
      </c>
      <c r="N1887" s="224"/>
      <c r="O1887" s="225">
        <v>41935.379999999997</v>
      </c>
      <c r="Q1887" s="203" t="s">
        <v>2185</v>
      </c>
      <c r="R1887" s="203"/>
      <c r="S1887" s="204">
        <v>14438</v>
      </c>
      <c r="Y1887" t="s">
        <v>39170</v>
      </c>
      <c r="Z1887" s="284">
        <v>187978.25</v>
      </c>
      <c r="AB1887" s="276" t="s">
        <v>67202</v>
      </c>
      <c r="AC1887" s="277">
        <v>-41.2</v>
      </c>
      <c r="AE1887" s="246" t="s">
        <v>54890</v>
      </c>
      <c r="AF1887" s="247">
        <v>2746</v>
      </c>
      <c r="AH1887" s="226" t="s">
        <v>48708</v>
      </c>
      <c r="AI1887" s="227">
        <v>202.34</v>
      </c>
      <c r="AK1887" s="207" t="s">
        <v>16430</v>
      </c>
      <c r="AL1887" s="208">
        <v>733144.51</v>
      </c>
      <c r="AM1887" s="93"/>
      <c r="AN1887" s="199" t="s">
        <v>13796</v>
      </c>
      <c r="AO1887" s="200">
        <v>4833.24</v>
      </c>
      <c r="AT1887" s="272" t="s">
        <v>57133</v>
      </c>
      <c r="AU1887" s="273">
        <v>42732</v>
      </c>
      <c r="AW1887" s="244" t="s">
        <v>38114</v>
      </c>
      <c r="AX1887" s="245">
        <v>20256</v>
      </c>
      <c r="AZ1887" s="230" t="s">
        <v>11782</v>
      </c>
      <c r="BA1887" s="231">
        <v>41935.379999999997</v>
      </c>
      <c r="BC1887" s="209" t="s">
        <v>8342</v>
      </c>
      <c r="BD1887" s="210">
        <v>20601.21</v>
      </c>
    </row>
    <row r="1888" spans="5:56" x14ac:dyDescent="0.55000000000000004">
      <c r="E1888" s="282" t="s">
        <v>57017</v>
      </c>
      <c r="F1888" s="282"/>
      <c r="G1888" s="283">
        <v>915.24</v>
      </c>
      <c r="I1888" s="242" t="s">
        <v>37473</v>
      </c>
      <c r="J1888" s="242"/>
      <c r="K1888" s="243">
        <v>23089.040000000001</v>
      </c>
      <c r="M1888" s="224" t="s">
        <v>5580</v>
      </c>
      <c r="N1888" s="224"/>
      <c r="O1888" s="225">
        <v>35696.17</v>
      </c>
      <c r="Q1888" s="203" t="s">
        <v>2186</v>
      </c>
      <c r="R1888" s="203"/>
      <c r="S1888" s="204">
        <v>3096.95</v>
      </c>
      <c r="Y1888" t="s">
        <v>42472</v>
      </c>
      <c r="Z1888" s="284">
        <v>1997.25</v>
      </c>
      <c r="AB1888" s="276" t="s">
        <v>67203</v>
      </c>
      <c r="AC1888" s="277">
        <v>46394.32</v>
      </c>
      <c r="AE1888" s="246" t="s">
        <v>48713</v>
      </c>
      <c r="AF1888" s="247">
        <v>23620</v>
      </c>
      <c r="AH1888" s="226" t="s">
        <v>47819</v>
      </c>
      <c r="AI1888" s="227">
        <v>241.98</v>
      </c>
      <c r="AK1888" s="207" t="s">
        <v>16431</v>
      </c>
      <c r="AL1888" s="208">
        <v>1349.45</v>
      </c>
      <c r="AM1888" s="93"/>
      <c r="AN1888" s="199" t="s">
        <v>13797</v>
      </c>
      <c r="AO1888" s="200">
        <v>4433.34</v>
      </c>
      <c r="AT1888" s="272" t="s">
        <v>57136</v>
      </c>
      <c r="AU1888" s="273">
        <v>915.24</v>
      </c>
      <c r="AW1888" s="244" t="s">
        <v>38121</v>
      </c>
      <c r="AX1888" s="245">
        <v>23089.040000000001</v>
      </c>
      <c r="AZ1888" s="230" t="s">
        <v>11783</v>
      </c>
      <c r="BA1888" s="231">
        <v>35696.17</v>
      </c>
      <c r="BC1888" s="209" t="s">
        <v>8731</v>
      </c>
      <c r="BD1888" s="210">
        <v>3390</v>
      </c>
    </row>
    <row r="1889" spans="5:56" x14ac:dyDescent="0.55000000000000004">
      <c r="E1889" s="282" t="s">
        <v>57018</v>
      </c>
      <c r="F1889" s="282"/>
      <c r="G1889" s="283">
        <v>14801.4</v>
      </c>
      <c r="I1889" s="242" t="s">
        <v>37474</v>
      </c>
      <c r="J1889" s="242"/>
      <c r="K1889" s="243">
        <v>49388</v>
      </c>
      <c r="M1889" s="224" t="s">
        <v>5581</v>
      </c>
      <c r="N1889" s="224"/>
      <c r="O1889" s="225">
        <v>109136</v>
      </c>
      <c r="Q1889" s="203" t="s">
        <v>2187</v>
      </c>
      <c r="R1889" s="203"/>
      <c r="S1889" s="204">
        <v>14975</v>
      </c>
      <c r="Y1889" t="s">
        <v>59067</v>
      </c>
      <c r="Z1889">
        <v>263.39999999999998</v>
      </c>
      <c r="AB1889" s="276" t="s">
        <v>67204</v>
      </c>
      <c r="AC1889" s="277">
        <v>3549.14</v>
      </c>
      <c r="AE1889" s="246" t="s">
        <v>51729</v>
      </c>
      <c r="AF1889" s="247">
        <v>15338.28</v>
      </c>
      <c r="AH1889" s="226" t="s">
        <v>48709</v>
      </c>
      <c r="AI1889" s="227">
        <v>1163.8599999999999</v>
      </c>
      <c r="AK1889" s="207" t="s">
        <v>16432</v>
      </c>
      <c r="AL1889" s="208">
        <v>107.82</v>
      </c>
      <c r="AM1889" s="93"/>
      <c r="AN1889" s="199" t="s">
        <v>13798</v>
      </c>
      <c r="AO1889" s="200">
        <v>1309.72</v>
      </c>
      <c r="AT1889" s="272" t="s">
        <v>57137</v>
      </c>
      <c r="AU1889" s="273">
        <v>14801.4</v>
      </c>
      <c r="AW1889" s="244" t="s">
        <v>38124</v>
      </c>
      <c r="AX1889" s="245">
        <v>49388</v>
      </c>
      <c r="AZ1889" s="230" t="s">
        <v>11784</v>
      </c>
      <c r="BA1889" s="231">
        <v>109136</v>
      </c>
      <c r="BC1889" s="209" t="s">
        <v>8987</v>
      </c>
      <c r="BD1889" s="210">
        <v>36409</v>
      </c>
    </row>
    <row r="1890" spans="5:56" x14ac:dyDescent="0.55000000000000004">
      <c r="E1890" s="282" t="s">
        <v>57019</v>
      </c>
      <c r="F1890" s="282"/>
      <c r="G1890" s="283">
        <v>529.6</v>
      </c>
      <c r="I1890" s="242" t="s">
        <v>37475</v>
      </c>
      <c r="J1890" s="242"/>
      <c r="K1890" s="243">
        <v>466070.97</v>
      </c>
      <c r="M1890" s="224" t="s">
        <v>5582</v>
      </c>
      <c r="N1890" s="224"/>
      <c r="O1890" s="225">
        <v>67320</v>
      </c>
      <c r="Q1890" s="203" t="s">
        <v>2188</v>
      </c>
      <c r="R1890" s="203"/>
      <c r="S1890" s="204">
        <v>13608</v>
      </c>
      <c r="Y1890" t="s">
        <v>56135</v>
      </c>
      <c r="Z1890" s="284">
        <v>6522.19</v>
      </c>
      <c r="AB1890" s="276" t="s">
        <v>67205</v>
      </c>
      <c r="AC1890" s="277">
        <v>10551.49</v>
      </c>
      <c r="AE1890" s="246" t="s">
        <v>49692</v>
      </c>
      <c r="AF1890" s="247">
        <v>645.71</v>
      </c>
      <c r="AH1890" s="226" t="s">
        <v>47820</v>
      </c>
      <c r="AI1890" s="227">
        <v>360</v>
      </c>
      <c r="AK1890" s="207" t="s">
        <v>16433</v>
      </c>
      <c r="AL1890" s="208">
        <v>106129.62</v>
      </c>
      <c r="AM1890" s="93"/>
      <c r="AN1890" s="199" t="s">
        <v>13799</v>
      </c>
      <c r="AO1890" s="200">
        <v>436.68</v>
      </c>
      <c r="AT1890" s="272" t="s">
        <v>57138</v>
      </c>
      <c r="AU1890" s="273">
        <v>529.6</v>
      </c>
      <c r="AW1890" s="244" t="s">
        <v>38128</v>
      </c>
      <c r="AX1890" s="245">
        <v>466070.97</v>
      </c>
      <c r="AZ1890" s="230" t="s">
        <v>11785</v>
      </c>
      <c r="BA1890" s="231">
        <v>67320</v>
      </c>
      <c r="BC1890" s="209" t="s">
        <v>9315</v>
      </c>
      <c r="BD1890" s="210">
        <v>17406.82</v>
      </c>
    </row>
    <row r="1891" spans="5:56" x14ac:dyDescent="0.55000000000000004">
      <c r="E1891" s="282" t="s">
        <v>65939</v>
      </c>
      <c r="F1891" s="282"/>
      <c r="G1891" s="283">
        <v>1042.94</v>
      </c>
      <c r="I1891" s="242" t="s">
        <v>37476</v>
      </c>
      <c r="J1891" s="242"/>
      <c r="K1891" s="243">
        <v>35387</v>
      </c>
      <c r="M1891" s="224" t="s">
        <v>5584</v>
      </c>
      <c r="N1891" s="224"/>
      <c r="O1891" s="225">
        <v>64242.38</v>
      </c>
      <c r="Q1891" s="203" t="s">
        <v>2189</v>
      </c>
      <c r="R1891" s="203"/>
      <c r="S1891" s="204">
        <v>2893</v>
      </c>
      <c r="Y1891" t="s">
        <v>58529</v>
      </c>
      <c r="Z1891" s="284">
        <v>149944.15</v>
      </c>
      <c r="AB1891" s="276" t="s">
        <v>69698</v>
      </c>
      <c r="AC1891" s="277">
        <v>218.06</v>
      </c>
      <c r="AE1891" s="246" t="s">
        <v>64032</v>
      </c>
      <c r="AF1891" s="247">
        <v>-23740.23</v>
      </c>
      <c r="AH1891" s="226" t="s">
        <v>40134</v>
      </c>
      <c r="AI1891" s="227">
        <v>25052.81</v>
      </c>
      <c r="AK1891" s="207" t="s">
        <v>16434</v>
      </c>
      <c r="AL1891" s="208">
        <v>249948.16</v>
      </c>
      <c r="AM1891" s="93"/>
      <c r="AN1891" s="199" t="s">
        <v>13800</v>
      </c>
      <c r="AO1891" s="200">
        <v>488.02</v>
      </c>
      <c r="AT1891" s="272" t="s">
        <v>57139</v>
      </c>
      <c r="AU1891" s="273">
        <v>1042.94</v>
      </c>
      <c r="AW1891" s="244" t="s">
        <v>38132</v>
      </c>
      <c r="AX1891" s="245">
        <v>35387</v>
      </c>
      <c r="AZ1891" s="230" t="s">
        <v>11787</v>
      </c>
      <c r="BA1891" s="231">
        <v>64242.38</v>
      </c>
      <c r="BC1891" s="209" t="s">
        <v>10541</v>
      </c>
      <c r="BD1891" s="210">
        <v>48309.15</v>
      </c>
    </row>
    <row r="1892" spans="5:56" x14ac:dyDescent="0.55000000000000004">
      <c r="E1892" s="282" t="s">
        <v>57020</v>
      </c>
      <c r="F1892" s="282"/>
      <c r="G1892" s="283">
        <v>14389.3</v>
      </c>
      <c r="I1892" s="242" t="s">
        <v>37477</v>
      </c>
      <c r="J1892" s="242"/>
      <c r="K1892" s="243">
        <v>24166</v>
      </c>
      <c r="M1892" s="224" t="s">
        <v>5585</v>
      </c>
      <c r="N1892" s="224"/>
      <c r="O1892" s="225">
        <v>67191.22</v>
      </c>
      <c r="Q1892" s="203" t="s">
        <v>2190</v>
      </c>
      <c r="R1892" s="203"/>
      <c r="S1892" s="204">
        <v>27758.63</v>
      </c>
      <c r="Y1892" t="s">
        <v>57444</v>
      </c>
      <c r="Z1892">
        <v>13.61</v>
      </c>
      <c r="AB1892" s="276" t="s">
        <v>69699</v>
      </c>
      <c r="AC1892" s="277">
        <v>9061.34</v>
      </c>
      <c r="AE1892" s="246" t="s">
        <v>48714</v>
      </c>
      <c r="AF1892" s="247">
        <v>6774.64</v>
      </c>
      <c r="AH1892" s="226" t="s">
        <v>47821</v>
      </c>
      <c r="AI1892" s="227">
        <v>7192.51</v>
      </c>
      <c r="AK1892" s="207" t="s">
        <v>16435</v>
      </c>
      <c r="AL1892" s="208">
        <v>45735.23</v>
      </c>
      <c r="AM1892" s="93"/>
      <c r="AN1892" s="199" t="s">
        <v>13801</v>
      </c>
      <c r="AO1892" s="200">
        <v>7361.52</v>
      </c>
      <c r="AT1892" s="272" t="s">
        <v>57140</v>
      </c>
      <c r="AU1892" s="273">
        <v>14389.3</v>
      </c>
      <c r="AW1892" s="244" t="s">
        <v>38136</v>
      </c>
      <c r="AX1892" s="245">
        <v>24166</v>
      </c>
      <c r="AZ1892" s="230" t="s">
        <v>11788</v>
      </c>
      <c r="BA1892" s="231">
        <v>67191.22</v>
      </c>
      <c r="BC1892" s="209" t="s">
        <v>10644</v>
      </c>
      <c r="BD1892" s="210">
        <v>10871</v>
      </c>
    </row>
    <row r="1893" spans="5:56" x14ac:dyDescent="0.55000000000000004">
      <c r="E1893" s="282" t="s">
        <v>57021</v>
      </c>
      <c r="F1893" s="282"/>
      <c r="G1893" s="283">
        <v>1901.21</v>
      </c>
      <c r="I1893" s="242" t="s">
        <v>37478</v>
      </c>
      <c r="J1893" s="242"/>
      <c r="K1893" s="243">
        <v>36155</v>
      </c>
      <c r="M1893" s="224" t="s">
        <v>5586</v>
      </c>
      <c r="N1893" s="224"/>
      <c r="O1893" s="225">
        <v>135120.26</v>
      </c>
      <c r="Q1893" s="203" t="s">
        <v>2191</v>
      </c>
      <c r="R1893" s="203"/>
      <c r="S1893" s="204">
        <v>7209</v>
      </c>
      <c r="Y1893" t="s">
        <v>33573</v>
      </c>
      <c r="Z1893" s="284">
        <v>25984.07</v>
      </c>
      <c r="AB1893" s="276" t="s">
        <v>70173</v>
      </c>
      <c r="AC1893" s="277">
        <v>666.59</v>
      </c>
      <c r="AE1893" s="246" t="s">
        <v>48715</v>
      </c>
      <c r="AF1893" s="247">
        <v>35431.65</v>
      </c>
      <c r="AH1893" s="226" t="s">
        <v>42198</v>
      </c>
      <c r="AI1893" s="227">
        <v>1344.96</v>
      </c>
      <c r="AK1893" s="207" t="s">
        <v>16436</v>
      </c>
      <c r="AL1893" s="208">
        <v>142668.73000000001</v>
      </c>
      <c r="AM1893" s="93"/>
      <c r="AN1893" s="199" t="s">
        <v>13802</v>
      </c>
      <c r="AO1893" s="200">
        <v>30095.66</v>
      </c>
      <c r="AT1893" s="272" t="s">
        <v>57141</v>
      </c>
      <c r="AU1893" s="273">
        <v>1901.21</v>
      </c>
      <c r="AW1893" s="244" t="s">
        <v>38137</v>
      </c>
      <c r="AX1893" s="245">
        <v>36155</v>
      </c>
      <c r="AZ1893" s="230" t="s">
        <v>11789</v>
      </c>
      <c r="BA1893" s="231">
        <v>135120.26</v>
      </c>
      <c r="BC1893" s="209" t="s">
        <v>9661</v>
      </c>
      <c r="BD1893" s="210">
        <v>19469</v>
      </c>
    </row>
    <row r="1894" spans="5:56" x14ac:dyDescent="0.55000000000000004">
      <c r="E1894" s="282" t="s">
        <v>57022</v>
      </c>
      <c r="F1894" s="282"/>
      <c r="G1894" s="283">
        <v>15192.58</v>
      </c>
      <c r="I1894" s="242" t="s">
        <v>37479</v>
      </c>
      <c r="J1894" s="242"/>
      <c r="K1894" s="243">
        <v>6714</v>
      </c>
      <c r="M1894" s="224" t="s">
        <v>5587</v>
      </c>
      <c r="N1894" s="224"/>
      <c r="O1894" s="225">
        <v>100249.97</v>
      </c>
      <c r="Q1894" s="203" t="s">
        <v>2192</v>
      </c>
      <c r="R1894" s="203"/>
      <c r="S1894" s="204">
        <v>184470.8</v>
      </c>
      <c r="Y1894" t="s">
        <v>33574</v>
      </c>
      <c r="Z1894" s="284">
        <v>42104.01</v>
      </c>
      <c r="AB1894" s="276" t="s">
        <v>67206</v>
      </c>
      <c r="AC1894" s="277">
        <v>-12.74</v>
      </c>
      <c r="AE1894" s="246" t="s">
        <v>61823</v>
      </c>
      <c r="AF1894" s="247">
        <v>23620</v>
      </c>
      <c r="AH1894" s="226" t="s">
        <v>49685</v>
      </c>
      <c r="AI1894" s="227">
        <v>2500</v>
      </c>
      <c r="AK1894" s="207" t="s">
        <v>16437</v>
      </c>
      <c r="AL1894" s="208">
        <v>161387.32</v>
      </c>
      <c r="AM1894" s="93"/>
      <c r="AN1894" s="199" t="s">
        <v>13803</v>
      </c>
      <c r="AO1894" s="200">
        <v>5512.2</v>
      </c>
      <c r="AT1894" s="272" t="s">
        <v>57142</v>
      </c>
      <c r="AU1894" s="273">
        <v>15192.58</v>
      </c>
      <c r="AW1894" s="244" t="s">
        <v>38140</v>
      </c>
      <c r="AX1894" s="245">
        <v>6714</v>
      </c>
      <c r="AZ1894" s="230" t="s">
        <v>11790</v>
      </c>
      <c r="BA1894" s="231">
        <v>100249.97</v>
      </c>
      <c r="BC1894" s="209" t="s">
        <v>11315</v>
      </c>
      <c r="BD1894" s="210">
        <v>2098.5</v>
      </c>
    </row>
    <row r="1895" spans="5:56" x14ac:dyDescent="0.55000000000000004">
      <c r="E1895" s="282" t="s">
        <v>65941</v>
      </c>
      <c r="F1895" s="282"/>
      <c r="G1895" s="283">
        <v>13672.19</v>
      </c>
      <c r="I1895" s="242" t="s">
        <v>37480</v>
      </c>
      <c r="J1895" s="242"/>
      <c r="K1895" s="243">
        <v>20226.560000000001</v>
      </c>
      <c r="M1895" s="224" t="s">
        <v>5588</v>
      </c>
      <c r="N1895" s="224"/>
      <c r="O1895" s="225">
        <v>46500</v>
      </c>
      <c r="Q1895" s="203" t="s">
        <v>2193</v>
      </c>
      <c r="R1895" s="203"/>
      <c r="S1895" s="204">
        <v>7443.01</v>
      </c>
      <c r="Y1895" t="s">
        <v>36285</v>
      </c>
      <c r="Z1895" s="284">
        <v>29544.86</v>
      </c>
      <c r="AB1895" s="276" t="s">
        <v>70431</v>
      </c>
      <c r="AC1895" s="277">
        <v>2375</v>
      </c>
      <c r="AE1895" s="246" t="s">
        <v>61824</v>
      </c>
      <c r="AF1895" s="247">
        <v>2080</v>
      </c>
      <c r="AH1895" s="226" t="s">
        <v>51724</v>
      </c>
      <c r="AI1895" s="227">
        <v>59.64</v>
      </c>
      <c r="AK1895" s="207" t="s">
        <v>16438</v>
      </c>
      <c r="AL1895" s="208">
        <v>16944.439999999999</v>
      </c>
      <c r="AM1895" s="93"/>
      <c r="AN1895" s="199" t="s">
        <v>13804</v>
      </c>
      <c r="AO1895" s="200">
        <v>20228.72</v>
      </c>
      <c r="AT1895" s="272" t="s">
        <v>57145</v>
      </c>
      <c r="AU1895" s="273">
        <v>13672.19</v>
      </c>
      <c r="AW1895" s="244" t="s">
        <v>38142</v>
      </c>
      <c r="AX1895" s="245">
        <v>20226.560000000001</v>
      </c>
      <c r="AZ1895" s="230" t="s">
        <v>11791</v>
      </c>
      <c r="BA1895" s="231">
        <v>46500</v>
      </c>
      <c r="BC1895" s="209" t="s">
        <v>9882</v>
      </c>
      <c r="BD1895" s="210">
        <v>262752.62</v>
      </c>
    </row>
    <row r="1896" spans="5:56" x14ac:dyDescent="0.55000000000000004">
      <c r="E1896" s="282" t="s">
        <v>57026</v>
      </c>
      <c r="F1896" s="282"/>
      <c r="G1896" s="283">
        <v>8713.59</v>
      </c>
      <c r="I1896" s="242" t="s">
        <v>37481</v>
      </c>
      <c r="J1896" s="242"/>
      <c r="K1896" s="243">
        <v>7781.45</v>
      </c>
      <c r="M1896" s="224" t="s">
        <v>5590</v>
      </c>
      <c r="N1896" s="224"/>
      <c r="O1896" s="225">
        <v>6000</v>
      </c>
      <c r="Q1896" s="203" t="s">
        <v>2194</v>
      </c>
      <c r="R1896" s="203"/>
      <c r="S1896" s="204">
        <v>119895</v>
      </c>
      <c r="Y1896" t="s">
        <v>66598</v>
      </c>
      <c r="Z1896" s="284">
        <v>8887.2800000000007</v>
      </c>
      <c r="AB1896" s="276" t="s">
        <v>60265</v>
      </c>
      <c r="AC1896" s="277">
        <v>3703.53</v>
      </c>
      <c r="AE1896" s="246" t="s">
        <v>59495</v>
      </c>
      <c r="AF1896" s="247">
        <v>18903.849999999999</v>
      </c>
      <c r="AH1896" s="226" t="s">
        <v>40135</v>
      </c>
      <c r="AI1896" s="227">
        <v>2614.66</v>
      </c>
      <c r="AK1896" s="207" t="s">
        <v>16439</v>
      </c>
      <c r="AL1896" s="208">
        <v>38470.21</v>
      </c>
      <c r="AM1896" s="93"/>
      <c r="AN1896" s="199" t="s">
        <v>13805</v>
      </c>
      <c r="AO1896" s="200">
        <v>4271.59</v>
      </c>
      <c r="AT1896" s="272" t="s">
        <v>57147</v>
      </c>
      <c r="AU1896" s="273">
        <v>8713.59</v>
      </c>
      <c r="AW1896" s="244" t="s">
        <v>38144</v>
      </c>
      <c r="AX1896" s="245">
        <v>7781.45</v>
      </c>
      <c r="AZ1896" s="230" t="s">
        <v>11793</v>
      </c>
      <c r="BA1896" s="231">
        <v>6000</v>
      </c>
      <c r="BC1896" s="209" t="s">
        <v>6727</v>
      </c>
      <c r="BD1896" s="210">
        <v>50207.62</v>
      </c>
    </row>
    <row r="1897" spans="5:56" x14ac:dyDescent="0.55000000000000004">
      <c r="E1897" s="282" t="s">
        <v>57027</v>
      </c>
      <c r="F1897" s="282"/>
      <c r="G1897" s="283">
        <v>3948.91</v>
      </c>
      <c r="I1897" s="242" t="s">
        <v>37482</v>
      </c>
      <c r="J1897" s="242"/>
      <c r="K1897" s="243">
        <v>271704.53999999998</v>
      </c>
      <c r="M1897" s="224" t="s">
        <v>12415</v>
      </c>
      <c r="N1897" s="224"/>
      <c r="O1897" s="225">
        <v>15882</v>
      </c>
      <c r="Q1897" s="203" t="s">
        <v>2195</v>
      </c>
      <c r="R1897" s="203"/>
      <c r="S1897" s="204">
        <v>3065</v>
      </c>
      <c r="Y1897" t="s">
        <v>67605</v>
      </c>
      <c r="Z1897" s="284">
        <v>31290.41</v>
      </c>
      <c r="AB1897" s="276" t="s">
        <v>60266</v>
      </c>
      <c r="AC1897" s="277">
        <v>283.29000000000002</v>
      </c>
      <c r="AE1897" s="246" t="s">
        <v>59496</v>
      </c>
      <c r="AF1897" s="247">
        <v>110229.35</v>
      </c>
      <c r="AH1897" s="226" t="s">
        <v>40136</v>
      </c>
      <c r="AI1897" s="227">
        <v>7894.05</v>
      </c>
      <c r="AK1897" s="207" t="s">
        <v>16440</v>
      </c>
      <c r="AL1897" s="208">
        <v>93636.94</v>
      </c>
      <c r="AM1897" s="93"/>
      <c r="AN1897" s="199" t="s">
        <v>13806</v>
      </c>
      <c r="AO1897" s="200">
        <v>9525.92</v>
      </c>
      <c r="AT1897" s="272" t="s">
        <v>57148</v>
      </c>
      <c r="AU1897" s="273">
        <v>3948.91</v>
      </c>
      <c r="AW1897" s="244" t="s">
        <v>38148</v>
      </c>
      <c r="AX1897" s="245">
        <v>271704.53999999998</v>
      </c>
      <c r="AZ1897" s="230" t="s">
        <v>12636</v>
      </c>
      <c r="BA1897" s="231">
        <v>15882</v>
      </c>
      <c r="BC1897" s="209" t="s">
        <v>7129</v>
      </c>
      <c r="BD1897" s="210">
        <v>1248.8800000000001</v>
      </c>
    </row>
    <row r="1898" spans="5:56" x14ac:dyDescent="0.55000000000000004">
      <c r="E1898" s="282" t="s">
        <v>57028</v>
      </c>
      <c r="F1898" s="282"/>
      <c r="G1898" s="283">
        <v>5167.2</v>
      </c>
      <c r="I1898" s="242" t="s">
        <v>37483</v>
      </c>
      <c r="J1898" s="242"/>
      <c r="K1898" s="243">
        <v>19559</v>
      </c>
      <c r="M1898" s="224" t="s">
        <v>12416</v>
      </c>
      <c r="N1898" s="224"/>
      <c r="O1898" s="225">
        <v>4184</v>
      </c>
      <c r="Q1898" s="203" t="s">
        <v>2196</v>
      </c>
      <c r="R1898" s="203"/>
      <c r="S1898" s="204">
        <v>102684.53</v>
      </c>
      <c r="Y1898" t="s">
        <v>71424</v>
      </c>
      <c r="Z1898">
        <v>160.59</v>
      </c>
      <c r="AB1898" s="276" t="s">
        <v>60267</v>
      </c>
      <c r="AC1898" s="277">
        <v>936.05</v>
      </c>
      <c r="AE1898" s="246" t="s">
        <v>59497</v>
      </c>
      <c r="AF1898" s="247">
        <v>1457.05</v>
      </c>
      <c r="AH1898" s="226" t="s">
        <v>40137</v>
      </c>
      <c r="AI1898" s="227">
        <v>4434.22</v>
      </c>
      <c r="AK1898" s="207" t="s">
        <v>16441</v>
      </c>
      <c r="AL1898" s="208">
        <v>474.95</v>
      </c>
      <c r="AM1898" s="93"/>
      <c r="AN1898" s="199" t="s">
        <v>13807</v>
      </c>
      <c r="AO1898" s="200">
        <v>30754.62</v>
      </c>
      <c r="AT1898" s="272" t="s">
        <v>57149</v>
      </c>
      <c r="AU1898" s="273">
        <v>5167.2</v>
      </c>
      <c r="AW1898" s="244" t="s">
        <v>38150</v>
      </c>
      <c r="AX1898" s="245">
        <v>19559</v>
      </c>
      <c r="AZ1898" s="230" t="s">
        <v>12638</v>
      </c>
      <c r="BA1898" s="231">
        <v>4184</v>
      </c>
      <c r="BC1898" s="209" t="s">
        <v>7396</v>
      </c>
      <c r="BD1898" s="210">
        <v>2675.33</v>
      </c>
    </row>
    <row r="1899" spans="5:56" x14ac:dyDescent="0.55000000000000004">
      <c r="E1899" s="282" t="s">
        <v>57029</v>
      </c>
      <c r="F1899" s="282"/>
      <c r="G1899" s="283">
        <v>9612.4500000000007</v>
      </c>
      <c r="I1899" s="242" t="s">
        <v>37484</v>
      </c>
      <c r="J1899" s="242"/>
      <c r="K1899" s="243">
        <v>19666</v>
      </c>
      <c r="M1899" s="224" t="s">
        <v>12417</v>
      </c>
      <c r="N1899" s="224"/>
      <c r="O1899" s="225">
        <v>2159</v>
      </c>
      <c r="Q1899" s="203" t="s">
        <v>2197</v>
      </c>
      <c r="R1899" s="203"/>
      <c r="S1899" s="204">
        <v>11458</v>
      </c>
      <c r="Y1899" t="s">
        <v>52422</v>
      </c>
      <c r="Z1899" s="284">
        <v>27478.54</v>
      </c>
      <c r="AB1899" s="276" t="s">
        <v>51905</v>
      </c>
      <c r="AC1899" s="277">
        <v>-82.71</v>
      </c>
      <c r="AE1899" s="246" t="s">
        <v>64033</v>
      </c>
      <c r="AF1899" s="247">
        <v>99620.41</v>
      </c>
      <c r="AH1899" s="226" t="s">
        <v>48710</v>
      </c>
      <c r="AI1899" s="227">
        <v>6350.37</v>
      </c>
      <c r="AK1899" s="207" t="s">
        <v>16442</v>
      </c>
      <c r="AL1899" s="208">
        <v>49890.95</v>
      </c>
      <c r="AM1899" s="93"/>
      <c r="AN1899" s="199" t="s">
        <v>32308</v>
      </c>
      <c r="AO1899" s="200">
        <v>64639.25</v>
      </c>
      <c r="AT1899" s="272" t="s">
        <v>57150</v>
      </c>
      <c r="AU1899" s="273">
        <v>9612.4500000000007</v>
      </c>
      <c r="AW1899" s="244" t="s">
        <v>38151</v>
      </c>
      <c r="AX1899" s="245">
        <v>19666</v>
      </c>
      <c r="AZ1899" s="230" t="s">
        <v>12639</v>
      </c>
      <c r="BA1899" s="231">
        <v>2159</v>
      </c>
      <c r="BC1899" s="209" t="s">
        <v>7613</v>
      </c>
      <c r="BD1899" s="210">
        <v>14013</v>
      </c>
    </row>
    <row r="1900" spans="5:56" x14ac:dyDescent="0.55000000000000004">
      <c r="E1900" s="282" t="s">
        <v>57030</v>
      </c>
      <c r="F1900" s="282"/>
      <c r="G1900" s="283">
        <v>33520.47</v>
      </c>
      <c r="I1900" s="242" t="s">
        <v>37485</v>
      </c>
      <c r="J1900" s="242"/>
      <c r="K1900" s="243">
        <v>1392966.32</v>
      </c>
      <c r="M1900" s="224" t="s">
        <v>12322</v>
      </c>
      <c r="N1900" s="224"/>
      <c r="O1900" s="225">
        <v>8066.25</v>
      </c>
      <c r="Q1900" s="203" t="s">
        <v>2198</v>
      </c>
      <c r="R1900" s="203"/>
      <c r="S1900" s="204">
        <v>194352</v>
      </c>
      <c r="Y1900" t="s">
        <v>61987</v>
      </c>
      <c r="Z1900" s="284">
        <v>8672.7999999999993</v>
      </c>
      <c r="AB1900" s="276" t="s">
        <v>51906</v>
      </c>
      <c r="AC1900" s="277">
        <v>-6.33</v>
      </c>
      <c r="AE1900" s="246" t="s">
        <v>55858</v>
      </c>
      <c r="AF1900" s="247">
        <v>38047.160000000003</v>
      </c>
      <c r="AH1900" s="226" t="s">
        <v>42199</v>
      </c>
      <c r="AI1900" s="227">
        <v>8795.4</v>
      </c>
      <c r="AK1900" s="207" t="s">
        <v>16443</v>
      </c>
      <c r="AL1900" s="208">
        <v>13385.33</v>
      </c>
      <c r="AM1900" s="93"/>
      <c r="AN1900" s="199" t="s">
        <v>32309</v>
      </c>
      <c r="AO1900" s="200">
        <v>9750</v>
      </c>
      <c r="AT1900" s="272" t="s">
        <v>57151</v>
      </c>
      <c r="AU1900" s="273">
        <v>33520.47</v>
      </c>
      <c r="AW1900" s="244" t="s">
        <v>38155</v>
      </c>
      <c r="AX1900" s="245">
        <v>1392966.32</v>
      </c>
      <c r="AZ1900" s="230" t="s">
        <v>12535</v>
      </c>
      <c r="BA1900" s="231">
        <v>8066.25</v>
      </c>
      <c r="BC1900" s="209" t="s">
        <v>7806</v>
      </c>
      <c r="BD1900" s="210">
        <v>1902</v>
      </c>
    </row>
    <row r="1901" spans="5:56" x14ac:dyDescent="0.55000000000000004">
      <c r="E1901" s="282" t="s">
        <v>65947</v>
      </c>
      <c r="F1901" s="282"/>
      <c r="G1901" s="283">
        <v>8710.52</v>
      </c>
      <c r="I1901" s="242" t="s">
        <v>37486</v>
      </c>
      <c r="J1901" s="242"/>
      <c r="K1901" s="243">
        <v>41594.53</v>
      </c>
      <c r="M1901" s="224" t="s">
        <v>12323</v>
      </c>
      <c r="N1901" s="224"/>
      <c r="O1901" s="225">
        <v>18817</v>
      </c>
      <c r="Q1901" s="203" t="s">
        <v>2199</v>
      </c>
      <c r="R1901" s="203"/>
      <c r="S1901" s="204">
        <v>128749.17</v>
      </c>
      <c r="Y1901" t="s">
        <v>67606</v>
      </c>
      <c r="Z1901" s="284">
        <v>84637.5</v>
      </c>
      <c r="AB1901" s="276" t="s">
        <v>51907</v>
      </c>
      <c r="AC1901" s="277">
        <v>-20.260000000000002</v>
      </c>
      <c r="AE1901" s="246" t="s">
        <v>55859</v>
      </c>
      <c r="AF1901" s="247">
        <v>31800.9</v>
      </c>
      <c r="AH1901" s="226" t="s">
        <v>42200</v>
      </c>
      <c r="AI1901" s="227">
        <v>1280.7</v>
      </c>
      <c r="AK1901" s="207" t="s">
        <v>16444</v>
      </c>
      <c r="AL1901" s="208">
        <v>44371.58</v>
      </c>
      <c r="AM1901" s="93"/>
      <c r="AN1901" s="199" t="s">
        <v>32310</v>
      </c>
      <c r="AO1901" s="200">
        <v>4944.97</v>
      </c>
      <c r="AT1901" s="272" t="s">
        <v>57152</v>
      </c>
      <c r="AU1901" s="273">
        <v>8710.52</v>
      </c>
      <c r="AW1901" s="244" t="s">
        <v>38157</v>
      </c>
      <c r="AX1901" s="245">
        <v>41594.53</v>
      </c>
      <c r="AZ1901" s="230" t="s">
        <v>12536</v>
      </c>
      <c r="BA1901" s="231">
        <v>18817</v>
      </c>
      <c r="BC1901" s="209" t="s">
        <v>8076</v>
      </c>
      <c r="BD1901" s="210">
        <v>1061.96</v>
      </c>
    </row>
    <row r="1902" spans="5:56" x14ac:dyDescent="0.55000000000000004">
      <c r="E1902" s="282" t="s">
        <v>57032</v>
      </c>
      <c r="F1902" s="282"/>
      <c r="G1902" s="283">
        <v>22604.23</v>
      </c>
      <c r="I1902" s="242" t="s">
        <v>37488</v>
      </c>
      <c r="J1902" s="242"/>
      <c r="K1902" s="243">
        <v>10996</v>
      </c>
      <c r="M1902" s="224" t="s">
        <v>12418</v>
      </c>
      <c r="N1902" s="224"/>
      <c r="O1902" s="225">
        <v>720</v>
      </c>
      <c r="Q1902" s="203" t="s">
        <v>2200</v>
      </c>
      <c r="R1902" s="203"/>
      <c r="S1902" s="204">
        <v>62138</v>
      </c>
      <c r="Y1902" t="s">
        <v>71425</v>
      </c>
      <c r="Z1902" s="284">
        <v>1200</v>
      </c>
      <c r="AB1902" s="276" t="s">
        <v>67207</v>
      </c>
      <c r="AC1902" s="277">
        <v>1272</v>
      </c>
      <c r="AE1902" s="246" t="s">
        <v>55860</v>
      </c>
      <c r="AF1902" s="247">
        <v>77160.95</v>
      </c>
      <c r="AH1902" s="226" t="s">
        <v>51725</v>
      </c>
      <c r="AI1902" s="227">
        <v>4573.1899999999996</v>
      </c>
      <c r="AK1902" s="207" t="s">
        <v>16445</v>
      </c>
      <c r="AL1902" s="208">
        <v>21219.599999999999</v>
      </c>
      <c r="AM1902" s="93"/>
      <c r="AN1902" s="199" t="s">
        <v>32311</v>
      </c>
      <c r="AO1902" s="200">
        <v>9126.52</v>
      </c>
      <c r="AT1902" s="272" t="s">
        <v>57154</v>
      </c>
      <c r="AU1902" s="273">
        <v>22604.23</v>
      </c>
      <c r="AW1902" s="244" t="s">
        <v>38166</v>
      </c>
      <c r="AX1902" s="245">
        <v>10996</v>
      </c>
      <c r="AZ1902" s="230" t="s">
        <v>12640</v>
      </c>
      <c r="BA1902" s="231">
        <v>720</v>
      </c>
      <c r="BC1902" s="209" t="s">
        <v>8343</v>
      </c>
      <c r="BD1902" s="210">
        <v>9183.02</v>
      </c>
    </row>
    <row r="1903" spans="5:56" x14ac:dyDescent="0.55000000000000004">
      <c r="E1903" s="282" t="s">
        <v>57033</v>
      </c>
      <c r="F1903" s="282"/>
      <c r="G1903" s="283">
        <v>755.92</v>
      </c>
      <c r="I1903" s="242" t="s">
        <v>37489</v>
      </c>
      <c r="J1903" s="242"/>
      <c r="K1903" s="243">
        <v>10743.02</v>
      </c>
      <c r="M1903" s="224" t="s">
        <v>12326</v>
      </c>
      <c r="N1903" s="224"/>
      <c r="O1903" s="225">
        <v>8775</v>
      </c>
      <c r="Q1903" s="203" t="s">
        <v>2904</v>
      </c>
      <c r="R1903" s="203"/>
      <c r="S1903" s="204">
        <v>28698016.420000002</v>
      </c>
      <c r="Y1903" t="s">
        <v>71426</v>
      </c>
      <c r="Z1903">
        <v>91.8</v>
      </c>
      <c r="AB1903" s="276" t="s">
        <v>51911</v>
      </c>
      <c r="AC1903" s="277">
        <v>12096</v>
      </c>
      <c r="AE1903" s="246" t="s">
        <v>34618</v>
      </c>
      <c r="AF1903" s="247">
        <v>10453.26</v>
      </c>
      <c r="AH1903" s="226" t="s">
        <v>44473</v>
      </c>
      <c r="AI1903" s="227">
        <v>274000</v>
      </c>
      <c r="AK1903" s="207" t="s">
        <v>16446</v>
      </c>
      <c r="AL1903" s="208">
        <v>2820.39</v>
      </c>
      <c r="AM1903" s="93"/>
      <c r="AN1903" s="199" t="s">
        <v>32312</v>
      </c>
      <c r="AO1903" s="200">
        <v>57975.58</v>
      </c>
      <c r="AT1903" s="272" t="s">
        <v>57155</v>
      </c>
      <c r="AU1903" s="273">
        <v>755.92</v>
      </c>
      <c r="AW1903" s="244" t="s">
        <v>38168</v>
      </c>
      <c r="AX1903" s="245">
        <v>10743.02</v>
      </c>
      <c r="AZ1903" s="230" t="s">
        <v>12540</v>
      </c>
      <c r="BA1903" s="231">
        <v>8775</v>
      </c>
      <c r="BC1903" s="209" t="s">
        <v>8988</v>
      </c>
      <c r="BD1903" s="210">
        <v>11240.23</v>
      </c>
    </row>
    <row r="1904" spans="5:56" x14ac:dyDescent="0.55000000000000004">
      <c r="E1904" s="282" t="s">
        <v>57034</v>
      </c>
      <c r="F1904" s="282"/>
      <c r="G1904" s="283">
        <v>352.77</v>
      </c>
      <c r="I1904" s="242" t="s">
        <v>37491</v>
      </c>
      <c r="J1904" s="242"/>
      <c r="K1904" s="243">
        <v>43174.6</v>
      </c>
      <c r="M1904" s="224" t="s">
        <v>12327</v>
      </c>
      <c r="N1904" s="224"/>
      <c r="O1904" s="225">
        <v>81989</v>
      </c>
      <c r="Q1904" s="203" t="s">
        <v>4087</v>
      </c>
      <c r="R1904" s="203"/>
      <c r="S1904" s="204">
        <v>108340.53</v>
      </c>
      <c r="Y1904" t="s">
        <v>71427</v>
      </c>
      <c r="Z1904">
        <v>288.48</v>
      </c>
      <c r="AB1904" s="276" t="s">
        <v>17488</v>
      </c>
      <c r="AC1904" s="277">
        <v>3170.76</v>
      </c>
      <c r="AE1904" s="246" t="s">
        <v>55861</v>
      </c>
      <c r="AF1904" s="247">
        <v>887.31</v>
      </c>
      <c r="AH1904" s="226" t="s">
        <v>44474</v>
      </c>
      <c r="AI1904" s="227">
        <v>20960.849999999999</v>
      </c>
      <c r="AK1904" s="207" t="s">
        <v>16447</v>
      </c>
      <c r="AL1904" s="208">
        <v>30980.1</v>
      </c>
      <c r="AM1904" s="93"/>
      <c r="AN1904" s="199" t="s">
        <v>32313</v>
      </c>
      <c r="AO1904" s="200">
        <v>24000</v>
      </c>
      <c r="AT1904" s="272" t="s">
        <v>57156</v>
      </c>
      <c r="AU1904" s="273">
        <v>352.77</v>
      </c>
      <c r="AW1904" s="244" t="s">
        <v>38177</v>
      </c>
      <c r="AX1904" s="245">
        <v>43174.6</v>
      </c>
      <c r="AZ1904" s="230" t="s">
        <v>12541</v>
      </c>
      <c r="BA1904" s="231">
        <v>81989</v>
      </c>
      <c r="BC1904" s="209" t="s">
        <v>9316</v>
      </c>
      <c r="BD1904" s="210">
        <v>7729.65</v>
      </c>
    </row>
    <row r="1905" spans="5:56" x14ac:dyDescent="0.55000000000000004">
      <c r="E1905" s="282" t="s">
        <v>57035</v>
      </c>
      <c r="F1905" s="282"/>
      <c r="G1905" s="283">
        <v>206.45</v>
      </c>
      <c r="I1905" s="242" t="s">
        <v>37492</v>
      </c>
      <c r="J1905" s="242"/>
      <c r="K1905" s="243">
        <v>114136.41</v>
      </c>
      <c r="M1905" s="224" t="s">
        <v>12328</v>
      </c>
      <c r="N1905" s="224"/>
      <c r="O1905" s="225">
        <v>8024</v>
      </c>
      <c r="Q1905" s="203" t="s">
        <v>4088</v>
      </c>
      <c r="R1905" s="203"/>
      <c r="S1905" s="204">
        <v>202500</v>
      </c>
      <c r="Y1905" t="s">
        <v>52424</v>
      </c>
      <c r="Z1905">
        <v>193.36</v>
      </c>
      <c r="AB1905" s="276" t="s">
        <v>67208</v>
      </c>
      <c r="AC1905" s="277">
        <v>11250</v>
      </c>
      <c r="AE1905" s="246" t="s">
        <v>64034</v>
      </c>
      <c r="AF1905" s="247">
        <v>959.6</v>
      </c>
      <c r="AH1905" s="226" t="s">
        <v>44475</v>
      </c>
      <c r="AI1905" s="227">
        <v>116100</v>
      </c>
      <c r="AK1905" s="207" t="s">
        <v>16448</v>
      </c>
      <c r="AL1905" s="208">
        <v>10412.5</v>
      </c>
      <c r="AM1905" s="93"/>
      <c r="AN1905" s="199" t="s">
        <v>32314</v>
      </c>
      <c r="AO1905" s="200">
        <v>113712.01</v>
      </c>
      <c r="AT1905" s="272" t="s">
        <v>57157</v>
      </c>
      <c r="AU1905" s="273">
        <v>206.45</v>
      </c>
      <c r="AW1905" s="244" t="s">
        <v>38182</v>
      </c>
      <c r="AX1905" s="245">
        <v>114136.41</v>
      </c>
      <c r="AZ1905" s="230" t="s">
        <v>12542</v>
      </c>
      <c r="BA1905" s="231">
        <v>8024</v>
      </c>
      <c r="BC1905" s="209" t="s">
        <v>9529</v>
      </c>
      <c r="BD1905" s="210">
        <v>4691</v>
      </c>
    </row>
    <row r="1906" spans="5:56" x14ac:dyDescent="0.55000000000000004">
      <c r="E1906" s="282" t="s">
        <v>57037</v>
      </c>
      <c r="F1906" s="282"/>
      <c r="G1906" s="283">
        <v>22410.84</v>
      </c>
      <c r="I1906" s="242" t="s">
        <v>37494</v>
      </c>
      <c r="J1906" s="242"/>
      <c r="K1906" s="243">
        <v>33179</v>
      </c>
      <c r="M1906" s="224" t="s">
        <v>12422</v>
      </c>
      <c r="N1906" s="224"/>
      <c r="O1906" s="225">
        <v>2894</v>
      </c>
      <c r="Q1906" s="203" t="s">
        <v>4089</v>
      </c>
      <c r="R1906" s="203"/>
      <c r="S1906" s="204">
        <v>172865.98</v>
      </c>
      <c r="Y1906" t="s">
        <v>52425</v>
      </c>
      <c r="Z1906">
        <v>349.64</v>
      </c>
      <c r="AB1906" s="276" t="s">
        <v>51912</v>
      </c>
      <c r="AC1906" s="277">
        <v>24150</v>
      </c>
      <c r="AE1906" s="246" t="s">
        <v>51734</v>
      </c>
      <c r="AF1906" s="247">
        <v>1943</v>
      </c>
      <c r="AH1906" s="226" t="s">
        <v>44476</v>
      </c>
      <c r="AI1906" s="227">
        <v>8236</v>
      </c>
      <c r="AK1906" s="207" t="s">
        <v>16449</v>
      </c>
      <c r="AL1906" s="208">
        <v>3542.84</v>
      </c>
      <c r="AM1906" s="93"/>
      <c r="AN1906" s="199" t="s">
        <v>32315</v>
      </c>
      <c r="AO1906" s="200">
        <v>128054.67</v>
      </c>
      <c r="AT1906" s="272" t="s">
        <v>57159</v>
      </c>
      <c r="AU1906" s="273">
        <v>22410.84</v>
      </c>
      <c r="AW1906" s="244" t="s">
        <v>38189</v>
      </c>
      <c r="AX1906" s="245">
        <v>33179</v>
      </c>
      <c r="AZ1906" s="230" t="s">
        <v>12644</v>
      </c>
      <c r="BA1906" s="231">
        <v>2894</v>
      </c>
      <c r="BC1906" s="209" t="s">
        <v>11316</v>
      </c>
      <c r="BD1906" s="210">
        <v>6646.25</v>
      </c>
    </row>
    <row r="1907" spans="5:56" x14ac:dyDescent="0.55000000000000004">
      <c r="E1907" s="282" t="s">
        <v>57038</v>
      </c>
      <c r="F1907" s="282"/>
      <c r="G1907" s="283">
        <v>1499.99</v>
      </c>
      <c r="I1907" s="242" t="s">
        <v>37495</v>
      </c>
      <c r="J1907" s="242"/>
      <c r="K1907" s="243">
        <v>159120.84</v>
      </c>
      <c r="M1907" s="224" t="s">
        <v>12423</v>
      </c>
      <c r="N1907" s="224"/>
      <c r="O1907" s="225">
        <v>2651</v>
      </c>
      <c r="Q1907" s="203" t="s">
        <v>4090</v>
      </c>
      <c r="R1907" s="203"/>
      <c r="S1907" s="204">
        <v>265565.90999999997</v>
      </c>
      <c r="Y1907" t="s">
        <v>67607</v>
      </c>
      <c r="Z1907" s="284">
        <v>1808.1</v>
      </c>
      <c r="AB1907" s="276" t="s">
        <v>17494</v>
      </c>
      <c r="AC1907" s="277">
        <v>3794.35</v>
      </c>
      <c r="AE1907" s="246" t="s">
        <v>55862</v>
      </c>
      <c r="AF1907" s="247">
        <v>59353.73</v>
      </c>
      <c r="AH1907" s="226" t="s">
        <v>13141</v>
      </c>
      <c r="AI1907" s="227">
        <v>2433.84</v>
      </c>
      <c r="AK1907" s="207" t="s">
        <v>16450</v>
      </c>
      <c r="AL1907" s="208">
        <v>225.84</v>
      </c>
      <c r="AM1907" s="93"/>
      <c r="AN1907" s="199" t="s">
        <v>13808</v>
      </c>
      <c r="AO1907" s="200">
        <v>32779.19</v>
      </c>
      <c r="AT1907" s="272" t="s">
        <v>57160</v>
      </c>
      <c r="AU1907" s="273">
        <v>1499.99</v>
      </c>
      <c r="AW1907" s="244" t="s">
        <v>38193</v>
      </c>
      <c r="AX1907" s="245">
        <v>159120.84</v>
      </c>
      <c r="AZ1907" s="230" t="s">
        <v>12645</v>
      </c>
      <c r="BA1907" s="231">
        <v>2651</v>
      </c>
      <c r="BC1907" s="209" t="s">
        <v>9883</v>
      </c>
      <c r="BD1907" s="210">
        <v>110598.94</v>
      </c>
    </row>
    <row r="1908" spans="5:56" x14ac:dyDescent="0.55000000000000004">
      <c r="E1908" s="282" t="s">
        <v>57039</v>
      </c>
      <c r="F1908" s="282"/>
      <c r="G1908" s="283">
        <v>439</v>
      </c>
      <c r="I1908" s="242" t="s">
        <v>37497</v>
      </c>
      <c r="J1908" s="242"/>
      <c r="K1908" s="243">
        <v>29980.880000000001</v>
      </c>
      <c r="M1908" s="224" t="s">
        <v>12424</v>
      </c>
      <c r="N1908" s="224"/>
      <c r="O1908" s="225">
        <v>6300</v>
      </c>
      <c r="Q1908" s="203" t="s">
        <v>3988</v>
      </c>
      <c r="R1908" s="203"/>
      <c r="S1908" s="204">
        <v>4000245.33</v>
      </c>
      <c r="Y1908" t="s">
        <v>71428</v>
      </c>
      <c r="Z1908" s="284">
        <v>1600</v>
      </c>
      <c r="AB1908" s="276" t="s">
        <v>33275</v>
      </c>
      <c r="AC1908" s="277">
        <v>11608.26</v>
      </c>
      <c r="AE1908" s="246" t="s">
        <v>55863</v>
      </c>
      <c r="AF1908" s="247">
        <v>60347.9</v>
      </c>
      <c r="AH1908" s="226" t="s">
        <v>49686</v>
      </c>
      <c r="AI1908" s="227">
        <v>22552</v>
      </c>
      <c r="AK1908" s="207" t="s">
        <v>16451</v>
      </c>
      <c r="AL1908" s="208">
        <v>289942.28000000003</v>
      </c>
      <c r="AM1908" s="93"/>
      <c r="AN1908" s="199" t="s">
        <v>13809</v>
      </c>
      <c r="AO1908" s="200">
        <v>2507.64</v>
      </c>
      <c r="AT1908" s="272" t="s">
        <v>57161</v>
      </c>
      <c r="AU1908" s="273">
        <v>439</v>
      </c>
      <c r="AW1908" s="244" t="s">
        <v>38200</v>
      </c>
      <c r="AX1908" s="245">
        <v>29980.880000000001</v>
      </c>
      <c r="AZ1908" s="230" t="s">
        <v>12646</v>
      </c>
      <c r="BA1908" s="231">
        <v>6300</v>
      </c>
      <c r="BC1908" s="209" t="s">
        <v>6728</v>
      </c>
      <c r="BD1908" s="210">
        <v>181015</v>
      </c>
    </row>
    <row r="1909" spans="5:56" x14ac:dyDescent="0.55000000000000004">
      <c r="E1909" s="282" t="s">
        <v>65949</v>
      </c>
      <c r="F1909" s="282"/>
      <c r="G1909" s="283">
        <v>5529.33</v>
      </c>
      <c r="I1909" s="242" t="s">
        <v>37498</v>
      </c>
      <c r="J1909" s="242"/>
      <c r="K1909" s="243">
        <v>21724</v>
      </c>
      <c r="M1909" s="224" t="s">
        <v>12425</v>
      </c>
      <c r="N1909" s="224"/>
      <c r="O1909" s="225">
        <v>162</v>
      </c>
      <c r="Q1909" s="203" t="s">
        <v>4091</v>
      </c>
      <c r="R1909" s="203"/>
      <c r="S1909" s="204">
        <v>112000</v>
      </c>
      <c r="Y1909" t="s">
        <v>67609</v>
      </c>
      <c r="Z1909">
        <v>255.9</v>
      </c>
      <c r="AB1909" s="276" t="s">
        <v>55909</v>
      </c>
      <c r="AC1909" s="277">
        <v>2664.67</v>
      </c>
      <c r="AE1909" s="246" t="s">
        <v>38899</v>
      </c>
      <c r="AF1909" s="247">
        <v>49612.800000000003</v>
      </c>
      <c r="AH1909" s="226" t="s">
        <v>49687</v>
      </c>
      <c r="AI1909" s="227">
        <v>11286</v>
      </c>
      <c r="AK1909" s="207" t="s">
        <v>16452</v>
      </c>
      <c r="AL1909" s="208">
        <v>60638.58</v>
      </c>
      <c r="AM1909" s="93"/>
      <c r="AN1909" s="199" t="s">
        <v>13810</v>
      </c>
      <c r="AO1909" s="200">
        <v>5940.75</v>
      </c>
      <c r="AT1909" s="272" t="s">
        <v>57162</v>
      </c>
      <c r="AU1909" s="273">
        <v>5529.33</v>
      </c>
      <c r="AW1909" s="244" t="s">
        <v>38203</v>
      </c>
      <c r="AX1909" s="245">
        <v>21724</v>
      </c>
      <c r="AZ1909" s="230" t="s">
        <v>12648</v>
      </c>
      <c r="BA1909" s="231">
        <v>162</v>
      </c>
      <c r="BC1909" s="209" t="s">
        <v>6937</v>
      </c>
      <c r="BD1909" s="210">
        <v>22954</v>
      </c>
    </row>
    <row r="1910" spans="5:56" x14ac:dyDescent="0.55000000000000004">
      <c r="E1910" s="282" t="s">
        <v>65953</v>
      </c>
      <c r="F1910" s="282"/>
      <c r="G1910" s="283">
        <v>5591.63</v>
      </c>
      <c r="I1910" s="242" t="s">
        <v>37500</v>
      </c>
      <c r="J1910" s="242"/>
      <c r="K1910" s="243">
        <v>36338.5</v>
      </c>
      <c r="M1910" s="224" t="s">
        <v>12330</v>
      </c>
      <c r="N1910" s="224"/>
      <c r="O1910" s="225">
        <v>49270</v>
      </c>
      <c r="Q1910" s="203" t="s">
        <v>4092</v>
      </c>
      <c r="R1910" s="203"/>
      <c r="S1910" s="204">
        <v>110398.43</v>
      </c>
      <c r="Y1910" t="s">
        <v>67610</v>
      </c>
      <c r="Z1910">
        <v>819.3</v>
      </c>
      <c r="AB1910" s="276" t="s">
        <v>34708</v>
      </c>
      <c r="AC1910" s="277">
        <v>38635</v>
      </c>
      <c r="AE1910" s="246" t="s">
        <v>33195</v>
      </c>
      <c r="AF1910" s="247">
        <v>10097.51</v>
      </c>
      <c r="AH1910" s="226" t="s">
        <v>16486</v>
      </c>
      <c r="AI1910" s="227">
        <v>2835</v>
      </c>
      <c r="AK1910" s="207" t="s">
        <v>16453</v>
      </c>
      <c r="AL1910" s="208">
        <v>221250.01</v>
      </c>
      <c r="AM1910" s="93"/>
      <c r="AN1910" s="199" t="s">
        <v>13811</v>
      </c>
      <c r="AO1910" s="200">
        <v>1027.8</v>
      </c>
      <c r="AT1910" s="272" t="s">
        <v>57163</v>
      </c>
      <c r="AU1910" s="273">
        <v>5591.63</v>
      </c>
      <c r="AW1910" s="244" t="s">
        <v>38205</v>
      </c>
      <c r="AX1910" s="245">
        <v>36338.5</v>
      </c>
      <c r="AZ1910" s="230" t="s">
        <v>12544</v>
      </c>
      <c r="BA1910" s="231">
        <v>49270</v>
      </c>
      <c r="BC1910" s="209" t="s">
        <v>7130</v>
      </c>
      <c r="BD1910" s="210">
        <v>6378.4</v>
      </c>
    </row>
    <row r="1911" spans="5:56" x14ac:dyDescent="0.55000000000000004">
      <c r="E1911" s="282" t="s">
        <v>57040</v>
      </c>
      <c r="F1911" s="282"/>
      <c r="G1911" s="283">
        <v>7816.91</v>
      </c>
      <c r="I1911" s="242" t="s">
        <v>37501</v>
      </c>
      <c r="J1911" s="242"/>
      <c r="K1911" s="243">
        <v>24839.99</v>
      </c>
      <c r="M1911" s="224" t="s">
        <v>12426</v>
      </c>
      <c r="N1911" s="224"/>
      <c r="O1911" s="225">
        <v>2453</v>
      </c>
      <c r="Q1911" s="203" t="s">
        <v>4093</v>
      </c>
      <c r="R1911" s="203"/>
      <c r="S1911" s="204">
        <v>184818.02</v>
      </c>
      <c r="Y1911" t="s">
        <v>67611</v>
      </c>
      <c r="Z1911">
        <v>404.72</v>
      </c>
      <c r="AB1911" s="276" t="s">
        <v>17495</v>
      </c>
      <c r="AC1911" s="277">
        <v>202.4</v>
      </c>
      <c r="AE1911" s="246" t="s">
        <v>55864</v>
      </c>
      <c r="AF1911" s="247">
        <v>750.27</v>
      </c>
      <c r="AH1911" s="226" t="s">
        <v>51726</v>
      </c>
      <c r="AI1911" s="227">
        <v>2520</v>
      </c>
      <c r="AK1911" s="207" t="s">
        <v>16454</v>
      </c>
      <c r="AL1911" s="208">
        <v>733144.51</v>
      </c>
      <c r="AM1911" s="93"/>
      <c r="AN1911" s="199" t="s">
        <v>13812</v>
      </c>
      <c r="AO1911" s="200">
        <v>30095.66</v>
      </c>
      <c r="AT1911" s="272" t="s">
        <v>57164</v>
      </c>
      <c r="AU1911" s="273">
        <v>7816.91</v>
      </c>
      <c r="AW1911" s="244" t="s">
        <v>38209</v>
      </c>
      <c r="AX1911" s="245">
        <v>24839.99</v>
      </c>
      <c r="AZ1911" s="230" t="s">
        <v>12649</v>
      </c>
      <c r="BA1911" s="231">
        <v>2453</v>
      </c>
      <c r="BC1911" s="209" t="s">
        <v>7397</v>
      </c>
      <c r="BD1911" s="210">
        <v>75553</v>
      </c>
    </row>
    <row r="1912" spans="5:56" x14ac:dyDescent="0.55000000000000004">
      <c r="E1912" s="282" t="s">
        <v>43836</v>
      </c>
      <c r="F1912" s="282"/>
      <c r="G1912" s="283">
        <v>-0.04</v>
      </c>
      <c r="I1912" s="242" t="s">
        <v>37502</v>
      </c>
      <c r="J1912" s="242"/>
      <c r="K1912" s="243">
        <v>34039</v>
      </c>
      <c r="M1912" s="224" t="s">
        <v>12331</v>
      </c>
      <c r="N1912" s="224"/>
      <c r="O1912" s="225">
        <v>67770</v>
      </c>
      <c r="Q1912" s="203" t="s">
        <v>4094</v>
      </c>
      <c r="R1912" s="203"/>
      <c r="S1912" s="204">
        <v>224836</v>
      </c>
      <c r="Y1912" t="s">
        <v>49911</v>
      </c>
      <c r="Z1912" s="284">
        <v>2350</v>
      </c>
      <c r="AB1912" s="276" t="s">
        <v>17496</v>
      </c>
      <c r="AC1912" s="277">
        <v>2532.14</v>
      </c>
      <c r="AE1912" s="246" t="s">
        <v>16554</v>
      </c>
      <c r="AF1912" s="247">
        <v>25603.93</v>
      </c>
      <c r="AH1912" s="226" t="s">
        <v>51727</v>
      </c>
      <c r="AI1912" s="227">
        <v>7440</v>
      </c>
      <c r="AK1912" s="207" t="s">
        <v>16455</v>
      </c>
      <c r="AL1912" s="208">
        <v>414.61</v>
      </c>
      <c r="AM1912" s="93"/>
      <c r="AN1912" s="199" t="s">
        <v>13813</v>
      </c>
      <c r="AO1912" s="200">
        <v>97418.44</v>
      </c>
      <c r="AT1912" s="272" t="s">
        <v>44171</v>
      </c>
      <c r="AU1912" s="273">
        <v>-0.04</v>
      </c>
      <c r="AW1912" s="244" t="s">
        <v>38210</v>
      </c>
      <c r="AX1912" s="245">
        <v>34039</v>
      </c>
      <c r="AZ1912" s="230" t="s">
        <v>12545</v>
      </c>
      <c r="BA1912" s="231">
        <v>67770</v>
      </c>
      <c r="BC1912" s="209" t="s">
        <v>7614</v>
      </c>
      <c r="BD1912" s="210">
        <v>29219.56</v>
      </c>
    </row>
    <row r="1913" spans="5:56" x14ac:dyDescent="0.55000000000000004">
      <c r="E1913" s="282" t="s">
        <v>65955</v>
      </c>
      <c r="F1913" s="282"/>
      <c r="G1913" s="283">
        <v>13352</v>
      </c>
      <c r="I1913" s="242" t="s">
        <v>37504</v>
      </c>
      <c r="J1913" s="242"/>
      <c r="K1913" s="243">
        <v>37758.629999999997</v>
      </c>
      <c r="M1913" s="224" t="s">
        <v>12332</v>
      </c>
      <c r="N1913" s="224"/>
      <c r="O1913" s="225">
        <v>34956</v>
      </c>
      <c r="Q1913" s="203" t="s">
        <v>4095</v>
      </c>
      <c r="R1913" s="203"/>
      <c r="S1913" s="204">
        <v>153606.85999999999</v>
      </c>
      <c r="Y1913" t="s">
        <v>52428</v>
      </c>
      <c r="Z1913" s="284">
        <v>1074.99</v>
      </c>
      <c r="AB1913" s="276" t="s">
        <v>64089</v>
      </c>
      <c r="AC1913" s="277">
        <v>123.55</v>
      </c>
      <c r="AE1913" s="246" t="s">
        <v>51737</v>
      </c>
      <c r="AF1913" s="247">
        <v>1891</v>
      </c>
      <c r="AH1913" s="226" t="s">
        <v>42201</v>
      </c>
      <c r="AI1913" s="227">
        <v>3000</v>
      </c>
      <c r="AK1913" s="207" t="s">
        <v>16456</v>
      </c>
      <c r="AL1913" s="208">
        <v>8894.4500000000007</v>
      </c>
      <c r="AM1913" s="93"/>
      <c r="AN1913" s="199" t="s">
        <v>13814</v>
      </c>
      <c r="AO1913" s="200">
        <v>5512.2</v>
      </c>
      <c r="AT1913" s="272" t="s">
        <v>66446</v>
      </c>
      <c r="AU1913" s="273">
        <v>13352</v>
      </c>
      <c r="AW1913" s="244" t="s">
        <v>38214</v>
      </c>
      <c r="AX1913" s="245">
        <v>37758.629999999997</v>
      </c>
      <c r="AZ1913" s="230" t="s">
        <v>12546</v>
      </c>
      <c r="BA1913" s="231">
        <v>34956</v>
      </c>
      <c r="BC1913" s="209" t="s">
        <v>7807</v>
      </c>
      <c r="BD1913" s="210">
        <v>11639</v>
      </c>
    </row>
    <row r="1914" spans="5:56" x14ac:dyDescent="0.55000000000000004">
      <c r="E1914" s="282" t="s">
        <v>43848</v>
      </c>
      <c r="F1914" s="282"/>
      <c r="G1914" s="283">
        <v>56.05</v>
      </c>
      <c r="I1914" s="242" t="s">
        <v>37505</v>
      </c>
      <c r="J1914" s="242"/>
      <c r="K1914" s="243">
        <v>12379.74</v>
      </c>
      <c r="M1914" s="224" t="s">
        <v>12428</v>
      </c>
      <c r="N1914" s="224"/>
      <c r="O1914" s="225">
        <v>5751</v>
      </c>
      <c r="Q1914" s="203" t="s">
        <v>4096</v>
      </c>
      <c r="R1914" s="203"/>
      <c r="S1914" s="204">
        <v>295000</v>
      </c>
      <c r="Y1914" t="s">
        <v>71429</v>
      </c>
      <c r="Z1914" s="284">
        <v>11794.53</v>
      </c>
      <c r="AB1914" s="276" t="s">
        <v>67209</v>
      </c>
      <c r="AC1914" s="277">
        <v>3409.21</v>
      </c>
      <c r="AE1914" s="246" t="s">
        <v>63059</v>
      </c>
      <c r="AF1914" s="247">
        <v>1309</v>
      </c>
      <c r="AH1914" s="226" t="s">
        <v>16487</v>
      </c>
      <c r="AI1914" s="227">
        <v>1198.26</v>
      </c>
      <c r="AK1914" s="207" t="s">
        <v>16457</v>
      </c>
      <c r="AL1914" s="208">
        <v>11725</v>
      </c>
      <c r="AM1914" s="93"/>
      <c r="AN1914" s="199" t="s">
        <v>13815</v>
      </c>
      <c r="AO1914" s="200">
        <v>20228.72</v>
      </c>
      <c r="AT1914" s="272" t="s">
        <v>44183</v>
      </c>
      <c r="AU1914" s="273">
        <v>56.05</v>
      </c>
      <c r="AW1914" s="244" t="s">
        <v>38216</v>
      </c>
      <c r="AX1914" s="245">
        <v>12379.74</v>
      </c>
      <c r="AZ1914" s="230" t="s">
        <v>12651</v>
      </c>
      <c r="BA1914" s="231">
        <v>5751</v>
      </c>
      <c r="BC1914" s="209" t="s">
        <v>8077</v>
      </c>
      <c r="BD1914" s="210">
        <v>45603</v>
      </c>
    </row>
    <row r="1915" spans="5:56" x14ac:dyDescent="0.55000000000000004">
      <c r="E1915" s="282" t="s">
        <v>43851</v>
      </c>
      <c r="F1915" s="282"/>
      <c r="G1915" s="283">
        <v>85.02</v>
      </c>
      <c r="I1915" s="242" t="s">
        <v>37506</v>
      </c>
      <c r="J1915" s="242"/>
      <c r="K1915" s="243">
        <v>15944</v>
      </c>
      <c r="M1915" s="224" t="s">
        <v>12429</v>
      </c>
      <c r="N1915" s="224"/>
      <c r="O1915" s="225">
        <v>2560</v>
      </c>
      <c r="Q1915" s="203" t="s">
        <v>4097</v>
      </c>
      <c r="R1915" s="203"/>
      <c r="S1915" s="204">
        <v>229076.3</v>
      </c>
      <c r="Y1915" t="s">
        <v>67616</v>
      </c>
      <c r="Z1915">
        <v>902.28</v>
      </c>
      <c r="AB1915" s="276" t="s">
        <v>63630</v>
      </c>
      <c r="AC1915" s="277">
        <v>3150</v>
      </c>
      <c r="AE1915" s="246" t="s">
        <v>58967</v>
      </c>
      <c r="AF1915" s="247">
        <v>4606.3999999999996</v>
      </c>
      <c r="AH1915" s="226" t="s">
        <v>16488</v>
      </c>
      <c r="AI1915" s="227">
        <v>1388.16</v>
      </c>
      <c r="AK1915" s="207" t="s">
        <v>16458</v>
      </c>
      <c r="AL1915" s="208">
        <v>5600</v>
      </c>
      <c r="AM1915" s="93"/>
      <c r="AN1915" s="199" t="s">
        <v>22892</v>
      </c>
      <c r="AO1915" s="200">
        <v>9750</v>
      </c>
      <c r="AT1915" s="272" t="s">
        <v>44186</v>
      </c>
      <c r="AU1915" s="273">
        <v>85.02</v>
      </c>
      <c r="AW1915" s="244" t="s">
        <v>38217</v>
      </c>
      <c r="AX1915" s="245">
        <v>15944</v>
      </c>
      <c r="AZ1915" s="230" t="s">
        <v>12652</v>
      </c>
      <c r="BA1915" s="231">
        <v>2560</v>
      </c>
      <c r="BC1915" s="209" t="s">
        <v>8344</v>
      </c>
      <c r="BD1915" s="210">
        <v>81495.039999999994</v>
      </c>
    </row>
    <row r="1916" spans="5:56" x14ac:dyDescent="0.55000000000000004">
      <c r="E1916" s="282" t="s">
        <v>65957</v>
      </c>
      <c r="F1916" s="282"/>
      <c r="G1916" s="283">
        <v>597</v>
      </c>
      <c r="I1916" s="242" t="s">
        <v>37507</v>
      </c>
      <c r="J1916" s="242"/>
      <c r="K1916" s="243">
        <v>25056</v>
      </c>
      <c r="M1916" s="224" t="s">
        <v>12333</v>
      </c>
      <c r="N1916" s="224"/>
      <c r="O1916" s="225">
        <v>66139.5</v>
      </c>
      <c r="Q1916" s="203" t="s">
        <v>4098</v>
      </c>
      <c r="R1916" s="203"/>
      <c r="S1916" s="204">
        <v>192512.71</v>
      </c>
      <c r="Y1916" t="s">
        <v>67617</v>
      </c>
      <c r="Z1916" s="284">
        <v>2835.41</v>
      </c>
      <c r="AB1916" s="276" t="s">
        <v>51917</v>
      </c>
      <c r="AC1916" s="277">
        <v>240.99</v>
      </c>
      <c r="AE1916" s="246" t="s">
        <v>57276</v>
      </c>
      <c r="AF1916" s="247">
        <v>4166</v>
      </c>
      <c r="AH1916" s="226" t="s">
        <v>47822</v>
      </c>
      <c r="AI1916" s="227">
        <v>18592.5</v>
      </c>
      <c r="AK1916" s="207" t="s">
        <v>16459</v>
      </c>
      <c r="AL1916" s="208">
        <v>11910</v>
      </c>
      <c r="AM1916" s="93"/>
      <c r="AN1916" s="199" t="s">
        <v>13816</v>
      </c>
      <c r="AO1916" s="200">
        <v>11724.2</v>
      </c>
      <c r="AT1916" s="272" t="s">
        <v>66448</v>
      </c>
      <c r="AU1916" s="273">
        <v>597</v>
      </c>
      <c r="AW1916" s="244" t="s">
        <v>38218</v>
      </c>
      <c r="AX1916" s="245">
        <v>25056</v>
      </c>
      <c r="AZ1916" s="230" t="s">
        <v>12547</v>
      </c>
      <c r="BA1916" s="231">
        <v>66139.5</v>
      </c>
      <c r="BC1916" s="209" t="s">
        <v>8732</v>
      </c>
      <c r="BD1916" s="210">
        <v>8298</v>
      </c>
    </row>
    <row r="1917" spans="5:56" x14ac:dyDescent="0.55000000000000004">
      <c r="E1917" s="282" t="s">
        <v>65959</v>
      </c>
      <c r="F1917" s="282"/>
      <c r="G1917" s="283">
        <v>9702.98</v>
      </c>
      <c r="I1917" s="242" t="s">
        <v>37508</v>
      </c>
      <c r="J1917" s="242"/>
      <c r="K1917" s="243">
        <v>17182</v>
      </c>
      <c r="M1917" s="224" t="s">
        <v>12430</v>
      </c>
      <c r="N1917" s="224"/>
      <c r="O1917" s="225">
        <v>1533</v>
      </c>
      <c r="Q1917" s="203" t="s">
        <v>4099</v>
      </c>
      <c r="R1917" s="203"/>
      <c r="S1917" s="204">
        <v>151511.85999999999</v>
      </c>
      <c r="Y1917" t="s">
        <v>67618</v>
      </c>
      <c r="Z1917" s="284">
        <v>64000</v>
      </c>
      <c r="AB1917" s="276" t="s">
        <v>51918</v>
      </c>
      <c r="AC1917" s="277">
        <v>722.61</v>
      </c>
      <c r="AE1917" s="246" t="s">
        <v>57277</v>
      </c>
      <c r="AF1917" s="247">
        <v>1302</v>
      </c>
      <c r="AH1917" s="226" t="s">
        <v>49688</v>
      </c>
      <c r="AI1917" s="227">
        <v>4832.3599999999997</v>
      </c>
      <c r="AK1917" s="207" t="s">
        <v>16460</v>
      </c>
      <c r="AL1917" s="208">
        <v>133.26</v>
      </c>
      <c r="AM1917" s="93"/>
      <c r="AN1917" s="199" t="s">
        <v>13817</v>
      </c>
      <c r="AO1917" s="200">
        <v>24593.19</v>
      </c>
      <c r="AT1917" s="272" t="s">
        <v>44192</v>
      </c>
      <c r="AU1917" s="273">
        <v>9702.98</v>
      </c>
      <c r="AW1917" s="244" t="s">
        <v>38219</v>
      </c>
      <c r="AX1917" s="245">
        <v>17182</v>
      </c>
      <c r="AZ1917" s="230" t="s">
        <v>12654</v>
      </c>
      <c r="BA1917" s="231">
        <v>1533</v>
      </c>
      <c r="BC1917" s="209" t="s">
        <v>8989</v>
      </c>
      <c r="BD1917" s="210">
        <v>98853</v>
      </c>
    </row>
    <row r="1918" spans="5:56" x14ac:dyDescent="0.55000000000000004">
      <c r="E1918" s="282" t="s">
        <v>65960</v>
      </c>
      <c r="F1918" s="282"/>
      <c r="G1918" s="283">
        <v>45222</v>
      </c>
      <c r="I1918" s="242" t="s">
        <v>37509</v>
      </c>
      <c r="J1918" s="242"/>
      <c r="K1918" s="243">
        <v>11718.91</v>
      </c>
      <c r="M1918" s="224" t="s">
        <v>12336</v>
      </c>
      <c r="N1918" s="224"/>
      <c r="O1918" s="225">
        <v>26000</v>
      </c>
      <c r="Q1918" s="203" t="s">
        <v>4100</v>
      </c>
      <c r="R1918" s="203"/>
      <c r="S1918" s="204">
        <v>179041</v>
      </c>
      <c r="Y1918" t="s">
        <v>70533</v>
      </c>
      <c r="Z1918" s="284">
        <v>3714.73</v>
      </c>
      <c r="AB1918" s="276" t="s">
        <v>51919</v>
      </c>
      <c r="AC1918" s="277">
        <v>561.1</v>
      </c>
      <c r="AE1918" s="246" t="s">
        <v>61825</v>
      </c>
      <c r="AF1918" s="247">
        <v>22976.2</v>
      </c>
      <c r="AH1918" s="226" t="s">
        <v>47823</v>
      </c>
      <c r="AI1918" s="227">
        <v>326.56</v>
      </c>
      <c r="AK1918" s="207" t="s">
        <v>16461</v>
      </c>
      <c r="AL1918" s="208">
        <v>137030.37</v>
      </c>
      <c r="AM1918" s="93"/>
      <c r="AN1918" s="199" t="s">
        <v>22897</v>
      </c>
      <c r="AO1918" s="200">
        <v>57975.58</v>
      </c>
      <c r="AT1918" s="272" t="s">
        <v>44196</v>
      </c>
      <c r="AU1918" s="273">
        <v>45222</v>
      </c>
      <c r="AW1918" s="244" t="s">
        <v>38223</v>
      </c>
      <c r="AX1918" s="245">
        <v>11718.91</v>
      </c>
      <c r="AZ1918" s="230" t="s">
        <v>12551</v>
      </c>
      <c r="BA1918" s="231">
        <v>26000</v>
      </c>
      <c r="BC1918" s="209" t="s">
        <v>9175</v>
      </c>
      <c r="BD1918" s="210">
        <v>8820</v>
      </c>
    </row>
    <row r="1919" spans="5:56" x14ac:dyDescent="0.55000000000000004">
      <c r="E1919" s="282" t="s">
        <v>65962</v>
      </c>
      <c r="F1919" s="282"/>
      <c r="G1919" s="283">
        <v>2367</v>
      </c>
      <c r="I1919" s="242" t="s">
        <v>37510</v>
      </c>
      <c r="J1919" s="242"/>
      <c r="K1919" s="243">
        <v>68435.149999999994</v>
      </c>
      <c r="M1919" s="224" t="s">
        <v>12337</v>
      </c>
      <c r="N1919" s="224"/>
      <c r="O1919" s="225">
        <v>10500</v>
      </c>
      <c r="Q1919" s="203" t="s">
        <v>4101</v>
      </c>
      <c r="R1919" s="203"/>
      <c r="S1919" s="204">
        <v>228698</v>
      </c>
      <c r="Y1919" t="s">
        <v>67619</v>
      </c>
      <c r="Z1919" s="284">
        <v>2118.11</v>
      </c>
      <c r="AB1919" s="276" t="s">
        <v>55911</v>
      </c>
      <c r="AC1919" s="277">
        <v>11369.18</v>
      </c>
      <c r="AE1919" s="246" t="s">
        <v>51746</v>
      </c>
      <c r="AF1919" s="247">
        <v>1176.31</v>
      </c>
      <c r="AH1919" s="226" t="s">
        <v>34617</v>
      </c>
      <c r="AI1919" s="227">
        <v>12044.89</v>
      </c>
      <c r="AK1919" s="207" t="s">
        <v>16462</v>
      </c>
      <c r="AL1919" s="208">
        <v>315426.34999999998</v>
      </c>
      <c r="AM1919" s="93"/>
      <c r="AN1919" s="199" t="s">
        <v>32316</v>
      </c>
      <c r="AO1919" s="200">
        <v>24000</v>
      </c>
      <c r="AT1919" s="272" t="s">
        <v>66451</v>
      </c>
      <c r="AU1919" s="273">
        <v>2367</v>
      </c>
      <c r="AW1919" s="244" t="s">
        <v>38228</v>
      </c>
      <c r="AX1919" s="245">
        <v>68435.149999999994</v>
      </c>
      <c r="AZ1919" s="230" t="s">
        <v>12552</v>
      </c>
      <c r="BA1919" s="231">
        <v>10500</v>
      </c>
      <c r="BC1919" s="209" t="s">
        <v>9317</v>
      </c>
      <c r="BD1919" s="210">
        <v>888507.1</v>
      </c>
    </row>
    <row r="1920" spans="5:56" x14ac:dyDescent="0.55000000000000004">
      <c r="E1920" s="282" t="s">
        <v>65963</v>
      </c>
      <c r="F1920" s="282"/>
      <c r="G1920" s="283">
        <v>1712</v>
      </c>
      <c r="I1920" s="242" t="s">
        <v>37511</v>
      </c>
      <c r="J1920" s="242"/>
      <c r="K1920" s="243">
        <v>20818.13</v>
      </c>
      <c r="M1920" s="224" t="s">
        <v>12338</v>
      </c>
      <c r="N1920" s="224"/>
      <c r="O1920" s="225">
        <v>57796</v>
      </c>
      <c r="Q1920" s="203" t="s">
        <v>4102</v>
      </c>
      <c r="R1920" s="203"/>
      <c r="S1920" s="204">
        <v>51062.55</v>
      </c>
      <c r="Y1920" t="s">
        <v>67620</v>
      </c>
      <c r="Z1920" s="284">
        <v>1544.15</v>
      </c>
      <c r="AB1920" s="276" t="s">
        <v>36123</v>
      </c>
      <c r="AC1920" s="277">
        <v>246</v>
      </c>
      <c r="AE1920" s="246" t="s">
        <v>48718</v>
      </c>
      <c r="AF1920" s="247">
        <v>17657.48</v>
      </c>
      <c r="AH1920" s="226" t="s">
        <v>46704</v>
      </c>
      <c r="AI1920" s="227">
        <v>83085.91</v>
      </c>
      <c r="AK1920" s="207" t="s">
        <v>16463</v>
      </c>
      <c r="AL1920" s="208">
        <v>98549.45</v>
      </c>
      <c r="AM1920" s="93"/>
      <c r="AN1920" s="199" t="s">
        <v>13818</v>
      </c>
      <c r="AO1920" s="200">
        <v>1027.8</v>
      </c>
      <c r="AT1920" s="272" t="s">
        <v>65267</v>
      </c>
      <c r="AU1920" s="273">
        <v>1712</v>
      </c>
      <c r="AW1920" s="244" t="s">
        <v>38233</v>
      </c>
      <c r="AX1920" s="245">
        <v>20818.13</v>
      </c>
      <c r="AZ1920" s="230" t="s">
        <v>12553</v>
      </c>
      <c r="BA1920" s="231">
        <v>57796</v>
      </c>
      <c r="BC1920" s="209" t="s">
        <v>11098</v>
      </c>
      <c r="BD1920" s="210">
        <v>6604.11</v>
      </c>
    </row>
    <row r="1921" spans="5:56" x14ac:dyDescent="0.55000000000000004">
      <c r="E1921" s="282" t="s">
        <v>65964</v>
      </c>
      <c r="F1921" s="282"/>
      <c r="G1921" s="283">
        <v>2125.4499999999998</v>
      </c>
      <c r="I1921" s="242" t="s">
        <v>37512</v>
      </c>
      <c r="J1921" s="242"/>
      <c r="K1921" s="243">
        <v>28406.25</v>
      </c>
      <c r="M1921" s="224" t="s">
        <v>12431</v>
      </c>
      <c r="N1921" s="224"/>
      <c r="O1921" s="225">
        <v>3284</v>
      </c>
      <c r="Q1921" s="203" t="s">
        <v>4103</v>
      </c>
      <c r="R1921" s="203"/>
      <c r="S1921" s="204">
        <v>92037.11</v>
      </c>
      <c r="Y1921" t="s">
        <v>58253</v>
      </c>
      <c r="Z1921" s="284">
        <v>11031</v>
      </c>
      <c r="AB1921" s="276" t="s">
        <v>34710</v>
      </c>
      <c r="AC1921" s="277">
        <v>108.77</v>
      </c>
      <c r="AE1921" s="246" t="s">
        <v>51747</v>
      </c>
      <c r="AF1921" s="247">
        <v>12656.2</v>
      </c>
      <c r="AH1921" s="226" t="s">
        <v>47824</v>
      </c>
      <c r="AI1921" s="227">
        <v>2266.84</v>
      </c>
      <c r="AK1921" s="207" t="s">
        <v>16464</v>
      </c>
      <c r="AL1921" s="208">
        <v>68105.53</v>
      </c>
      <c r="AM1921" s="93"/>
      <c r="AN1921" s="199" t="s">
        <v>22903</v>
      </c>
      <c r="AO1921" s="200">
        <v>113712.01</v>
      </c>
      <c r="AT1921" s="272" t="s">
        <v>66452</v>
      </c>
      <c r="AU1921" s="273">
        <v>2125.4499999999998</v>
      </c>
      <c r="AW1921" s="244" t="s">
        <v>38237</v>
      </c>
      <c r="AX1921" s="245">
        <v>28406.25</v>
      </c>
      <c r="AZ1921" s="230" t="s">
        <v>12655</v>
      </c>
      <c r="BA1921" s="231">
        <v>3284</v>
      </c>
      <c r="BC1921" s="209" t="s">
        <v>11317</v>
      </c>
      <c r="BD1921" s="210">
        <v>20265.27</v>
      </c>
    </row>
    <row r="1922" spans="5:56" x14ac:dyDescent="0.55000000000000004">
      <c r="E1922" s="282" t="s">
        <v>65965</v>
      </c>
      <c r="F1922" s="282"/>
      <c r="G1922" s="283">
        <v>1399</v>
      </c>
      <c r="I1922" s="242" t="s">
        <v>37513</v>
      </c>
      <c r="J1922" s="242"/>
      <c r="K1922" s="243">
        <v>14042.81</v>
      </c>
      <c r="M1922" s="224" t="s">
        <v>12432</v>
      </c>
      <c r="N1922" s="224"/>
      <c r="O1922" s="225">
        <v>1768</v>
      </c>
      <c r="Q1922" s="203" t="s">
        <v>4104</v>
      </c>
      <c r="R1922" s="203"/>
      <c r="S1922" s="204">
        <v>80025.88</v>
      </c>
      <c r="Y1922" t="s">
        <v>71430</v>
      </c>
      <c r="Z1922">
        <v>994.58</v>
      </c>
      <c r="AB1922" s="276" t="s">
        <v>34711</v>
      </c>
      <c r="AC1922" s="277">
        <v>59351.01</v>
      </c>
      <c r="AE1922" s="246" t="s">
        <v>51748</v>
      </c>
      <c r="AF1922" s="247">
        <v>58538.38</v>
      </c>
      <c r="AH1922" s="226" t="s">
        <v>42202</v>
      </c>
      <c r="AI1922" s="227">
        <v>17779.46</v>
      </c>
      <c r="AK1922" s="207" t="s">
        <v>16465</v>
      </c>
      <c r="AL1922" s="208">
        <v>1386.85</v>
      </c>
      <c r="AM1922" s="93"/>
      <c r="AN1922" s="199" t="s">
        <v>13819</v>
      </c>
      <c r="AO1922" s="200">
        <v>30754.62</v>
      </c>
      <c r="AT1922" s="272" t="s">
        <v>65268</v>
      </c>
      <c r="AU1922" s="273">
        <v>1399</v>
      </c>
      <c r="AW1922" s="244" t="s">
        <v>38238</v>
      </c>
      <c r="AX1922" s="245">
        <v>14042.81</v>
      </c>
      <c r="AZ1922" s="230" t="s">
        <v>12656</v>
      </c>
      <c r="BA1922" s="231">
        <v>1768</v>
      </c>
      <c r="BC1922" s="209" t="s">
        <v>11575</v>
      </c>
      <c r="BD1922" s="210">
        <v>305627.13</v>
      </c>
    </row>
    <row r="1923" spans="5:56" x14ac:dyDescent="0.55000000000000004">
      <c r="E1923" s="282" t="s">
        <v>65967</v>
      </c>
      <c r="F1923" s="282"/>
      <c r="G1923" s="283">
        <v>167</v>
      </c>
      <c r="I1923" s="242" t="s">
        <v>37514</v>
      </c>
      <c r="J1923" s="242"/>
      <c r="K1923" s="243">
        <v>254696.48</v>
      </c>
      <c r="M1923" s="224" t="s">
        <v>12433</v>
      </c>
      <c r="N1923" s="224"/>
      <c r="O1923" s="225">
        <v>1239</v>
      </c>
      <c r="Q1923" s="203" t="s">
        <v>4105</v>
      </c>
      <c r="R1923" s="203"/>
      <c r="S1923" s="204">
        <v>48832.59</v>
      </c>
      <c r="Y1923" t="s">
        <v>61404</v>
      </c>
      <c r="Z1923" s="284">
        <v>23750</v>
      </c>
      <c r="AB1923" s="276" t="s">
        <v>34713</v>
      </c>
      <c r="AC1923" s="277">
        <v>1000</v>
      </c>
      <c r="AE1923" s="246" t="s">
        <v>61826</v>
      </c>
      <c r="AF1923" s="247">
        <v>11242.7</v>
      </c>
      <c r="AH1923" s="226" t="s">
        <v>33190</v>
      </c>
      <c r="AI1923" s="227">
        <v>32083.75</v>
      </c>
      <c r="AK1923" s="207" t="s">
        <v>16466</v>
      </c>
      <c r="AL1923" s="208">
        <v>662029.38</v>
      </c>
      <c r="AM1923" s="93"/>
      <c r="AN1923" s="199" t="s">
        <v>32317</v>
      </c>
      <c r="AO1923" s="200">
        <v>128054.67</v>
      </c>
      <c r="AT1923" s="272" t="s">
        <v>66454</v>
      </c>
      <c r="AU1923" s="273">
        <v>167</v>
      </c>
      <c r="AW1923" s="244" t="s">
        <v>38243</v>
      </c>
      <c r="AX1923" s="245">
        <v>254696.48</v>
      </c>
      <c r="AZ1923" s="230" t="s">
        <v>12657</v>
      </c>
      <c r="BA1923" s="231">
        <v>1239</v>
      </c>
      <c r="BC1923" s="209" t="s">
        <v>12238</v>
      </c>
      <c r="BD1923" s="210">
        <v>7907.3</v>
      </c>
    </row>
    <row r="1924" spans="5:56" x14ac:dyDescent="0.55000000000000004">
      <c r="E1924" s="282" t="s">
        <v>43871</v>
      </c>
      <c r="F1924" s="282"/>
      <c r="G1924" s="283">
        <v>107.53</v>
      </c>
      <c r="I1924" s="242" t="s">
        <v>37515</v>
      </c>
      <c r="J1924" s="242"/>
      <c r="K1924" s="243">
        <v>10838</v>
      </c>
      <c r="M1924" s="224" t="s">
        <v>12339</v>
      </c>
      <c r="N1924" s="224"/>
      <c r="O1924" s="225">
        <v>16720.25</v>
      </c>
      <c r="Q1924" s="203" t="s">
        <v>4106</v>
      </c>
      <c r="R1924" s="203"/>
      <c r="S1924" s="204">
        <v>200044.13</v>
      </c>
      <c r="Y1924" t="s">
        <v>64292</v>
      </c>
      <c r="Z1924" s="284">
        <v>2199.9699999999998</v>
      </c>
      <c r="AB1924" s="276" t="s">
        <v>60268</v>
      </c>
      <c r="AC1924" s="277">
        <v>72000</v>
      </c>
      <c r="AE1924" s="246" t="s">
        <v>61827</v>
      </c>
      <c r="AF1924" s="247">
        <v>598.12</v>
      </c>
      <c r="AH1924" s="226" t="s">
        <v>51728</v>
      </c>
      <c r="AI1924" s="227">
        <v>27275</v>
      </c>
      <c r="AK1924" s="207" t="s">
        <v>16467</v>
      </c>
      <c r="AL1924" s="208">
        <v>208310.72</v>
      </c>
      <c r="AM1924" s="93"/>
      <c r="AN1924" s="199" t="s">
        <v>32318</v>
      </c>
      <c r="AO1924" s="200">
        <v>1251.94</v>
      </c>
      <c r="AT1924" s="272" t="s">
        <v>44208</v>
      </c>
      <c r="AU1924" s="273">
        <v>107.53</v>
      </c>
      <c r="AW1924" s="244" t="s">
        <v>38245</v>
      </c>
      <c r="AX1924" s="245">
        <v>10838</v>
      </c>
      <c r="AZ1924" s="230" t="s">
        <v>12554</v>
      </c>
      <c r="BA1924" s="231">
        <v>16720.25</v>
      </c>
      <c r="BC1924" s="209" t="s">
        <v>11920</v>
      </c>
      <c r="BD1924" s="210">
        <v>55</v>
      </c>
    </row>
    <row r="1925" spans="5:56" x14ac:dyDescent="0.55000000000000004">
      <c r="E1925" s="282" t="s">
        <v>60105</v>
      </c>
      <c r="F1925" s="282"/>
      <c r="G1925" s="283">
        <v>5115.3900000000003</v>
      </c>
      <c r="I1925" s="242" t="s">
        <v>37517</v>
      </c>
      <c r="J1925" s="242"/>
      <c r="K1925" s="243">
        <v>355929.29</v>
      </c>
      <c r="M1925" s="224" t="s">
        <v>12434</v>
      </c>
      <c r="N1925" s="224"/>
      <c r="O1925" s="225">
        <v>7538</v>
      </c>
      <c r="Q1925" s="203" t="s">
        <v>4107</v>
      </c>
      <c r="R1925" s="203"/>
      <c r="S1925" s="204">
        <v>186989.5</v>
      </c>
      <c r="Y1925" t="s">
        <v>36287</v>
      </c>
      <c r="Z1925" s="284">
        <v>3101.28</v>
      </c>
      <c r="AB1925" s="276" t="s">
        <v>34715</v>
      </c>
      <c r="AC1925" s="277">
        <v>9891.56</v>
      </c>
      <c r="AE1925" s="246" t="s">
        <v>64035</v>
      </c>
      <c r="AF1925" s="247">
        <v>-17917.259999999998</v>
      </c>
      <c r="AH1925" s="226" t="s">
        <v>44477</v>
      </c>
      <c r="AI1925" s="227">
        <v>31520</v>
      </c>
      <c r="AK1925" s="207" t="s">
        <v>16468</v>
      </c>
      <c r="AL1925" s="208">
        <v>1178.8900000000001</v>
      </c>
      <c r="AM1925" s="93"/>
      <c r="AN1925" s="199" t="s">
        <v>32319</v>
      </c>
      <c r="AO1925" s="200">
        <v>46533.21</v>
      </c>
      <c r="AT1925" s="272" t="s">
        <v>61000</v>
      </c>
      <c r="AU1925" s="273">
        <v>5115.3900000000003</v>
      </c>
      <c r="AW1925" s="244" t="s">
        <v>38251</v>
      </c>
      <c r="AX1925" s="245">
        <v>355929.29</v>
      </c>
      <c r="AZ1925" s="230" t="s">
        <v>12658</v>
      </c>
      <c r="BA1925" s="231">
        <v>7538</v>
      </c>
      <c r="BC1925" s="209" t="s">
        <v>9884</v>
      </c>
      <c r="BD1925" s="210">
        <v>1798793.91</v>
      </c>
    </row>
    <row r="1926" spans="5:56" x14ac:dyDescent="0.55000000000000004">
      <c r="E1926" s="282" t="s">
        <v>60107</v>
      </c>
      <c r="F1926" s="282"/>
      <c r="G1926" s="283">
        <v>5292.62</v>
      </c>
      <c r="I1926" s="242" t="s">
        <v>37518</v>
      </c>
      <c r="J1926" s="242"/>
      <c r="K1926" s="243">
        <v>7593.86</v>
      </c>
      <c r="M1926" s="224" t="s">
        <v>12340</v>
      </c>
      <c r="N1926" s="224"/>
      <c r="O1926" s="225">
        <v>32242.720000000001</v>
      </c>
      <c r="Q1926" s="203" t="s">
        <v>4108</v>
      </c>
      <c r="R1926" s="203"/>
      <c r="S1926" s="204">
        <v>79500</v>
      </c>
      <c r="Y1926" t="s">
        <v>56143</v>
      </c>
      <c r="Z1926" s="284">
        <v>6569.38</v>
      </c>
      <c r="AB1926" s="276" t="s">
        <v>34716</v>
      </c>
      <c r="AC1926" s="277">
        <v>32364.69</v>
      </c>
      <c r="AE1926" s="246" t="s">
        <v>61828</v>
      </c>
      <c r="AF1926" s="247">
        <v>17917.439999999999</v>
      </c>
      <c r="AH1926" s="226" t="s">
        <v>38895</v>
      </c>
      <c r="AI1926" s="227">
        <v>8660</v>
      </c>
      <c r="AK1926" s="207" t="s">
        <v>16469</v>
      </c>
      <c r="AL1926" s="208">
        <v>1264904.17</v>
      </c>
      <c r="AM1926" s="93"/>
      <c r="AN1926" s="199" t="s">
        <v>32320</v>
      </c>
      <c r="AO1926" s="200">
        <v>879.18</v>
      </c>
      <c r="AT1926" s="272" t="s">
        <v>61002</v>
      </c>
      <c r="AU1926" s="273">
        <v>5292.62</v>
      </c>
      <c r="AW1926" s="244" t="s">
        <v>38253</v>
      </c>
      <c r="AX1926" s="245">
        <v>7593.86</v>
      </c>
      <c r="AZ1926" s="230" t="s">
        <v>12555</v>
      </c>
      <c r="BA1926" s="231">
        <v>32242.720000000001</v>
      </c>
      <c r="BC1926" s="209" t="s">
        <v>6729</v>
      </c>
      <c r="BD1926" s="210">
        <v>16500</v>
      </c>
    </row>
    <row r="1927" spans="5:56" x14ac:dyDescent="0.55000000000000004">
      <c r="E1927" s="282" t="s">
        <v>60108</v>
      </c>
      <c r="F1927" s="282"/>
      <c r="G1927" s="283">
        <v>4219.93</v>
      </c>
      <c r="I1927" s="242" t="s">
        <v>37519</v>
      </c>
      <c r="J1927" s="242"/>
      <c r="K1927" s="243">
        <v>466029.39</v>
      </c>
      <c r="M1927" s="224" t="s">
        <v>12341</v>
      </c>
      <c r="N1927" s="224"/>
      <c r="O1927" s="225">
        <v>11340</v>
      </c>
      <c r="Q1927" s="203" t="s">
        <v>4109</v>
      </c>
      <c r="R1927" s="203"/>
      <c r="S1927" s="204">
        <v>270000</v>
      </c>
      <c r="Y1927" t="s">
        <v>44906</v>
      </c>
      <c r="Z1927" s="284">
        <v>1146.06</v>
      </c>
      <c r="AB1927" s="276" t="s">
        <v>34717</v>
      </c>
      <c r="AC1927" s="277">
        <v>6387.08</v>
      </c>
      <c r="AE1927" s="246" t="s">
        <v>59498</v>
      </c>
      <c r="AF1927" s="247">
        <v>76916.78</v>
      </c>
      <c r="AH1927" s="226" t="s">
        <v>33191</v>
      </c>
      <c r="AI1927" s="227">
        <v>5084.26</v>
      </c>
      <c r="AK1927" s="207" t="s">
        <v>16470</v>
      </c>
      <c r="AL1927" s="208">
        <v>8420.6299999999992</v>
      </c>
      <c r="AM1927" s="93"/>
      <c r="AN1927" s="199" t="s">
        <v>32321</v>
      </c>
      <c r="AO1927" s="200">
        <v>19445.53</v>
      </c>
      <c r="AT1927" s="272" t="s">
        <v>61003</v>
      </c>
      <c r="AU1927" s="273">
        <v>4219.93</v>
      </c>
      <c r="AW1927" s="244" t="s">
        <v>38258</v>
      </c>
      <c r="AX1927" s="245">
        <v>466029.39</v>
      </c>
      <c r="AZ1927" s="230" t="s">
        <v>12556</v>
      </c>
      <c r="BA1927" s="231">
        <v>11340</v>
      </c>
      <c r="BC1927" s="209" t="s">
        <v>7131</v>
      </c>
      <c r="BD1927" s="210">
        <v>2672</v>
      </c>
    </row>
    <row r="1928" spans="5:56" x14ac:dyDescent="0.55000000000000004">
      <c r="E1928" s="282" t="s">
        <v>60109</v>
      </c>
      <c r="F1928" s="282"/>
      <c r="G1928" s="283">
        <v>16685.41</v>
      </c>
      <c r="I1928" s="242" t="s">
        <v>37522</v>
      </c>
      <c r="J1928" s="242"/>
      <c r="K1928" s="243">
        <v>118541.79</v>
      </c>
      <c r="M1928" s="224" t="s">
        <v>12342</v>
      </c>
      <c r="N1928" s="224"/>
      <c r="O1928" s="225">
        <v>84677</v>
      </c>
      <c r="Q1928" s="203" t="s">
        <v>4110</v>
      </c>
      <c r="R1928" s="203"/>
      <c r="S1928" s="204">
        <v>94963.56</v>
      </c>
      <c r="Y1928" t="s">
        <v>56145</v>
      </c>
      <c r="Z1928" s="284">
        <v>6412</v>
      </c>
      <c r="AB1928" s="276" t="s">
        <v>34718</v>
      </c>
      <c r="AC1928" s="277">
        <v>65500</v>
      </c>
      <c r="AE1928" s="246" t="s">
        <v>59499</v>
      </c>
      <c r="AF1928" s="247">
        <v>306.29000000000002</v>
      </c>
      <c r="AH1928" s="226" t="s">
        <v>33192</v>
      </c>
      <c r="AI1928" s="227">
        <v>8270.5499999999993</v>
      </c>
      <c r="AK1928" s="207" t="s">
        <v>16471</v>
      </c>
      <c r="AL1928" s="208">
        <v>611.91</v>
      </c>
      <c r="AM1928" s="93"/>
      <c r="AN1928" s="199" t="s">
        <v>32322</v>
      </c>
      <c r="AO1928" s="200">
        <v>9570.14</v>
      </c>
      <c r="AT1928" s="272" t="s">
        <v>61004</v>
      </c>
      <c r="AU1928" s="273">
        <v>16685.41</v>
      </c>
      <c r="AW1928" s="244" t="s">
        <v>38266</v>
      </c>
      <c r="AX1928" s="245">
        <v>118541.79</v>
      </c>
      <c r="AZ1928" s="230" t="s">
        <v>12557</v>
      </c>
      <c r="BA1928" s="231">
        <v>84677</v>
      </c>
      <c r="BC1928" s="209" t="s">
        <v>7398</v>
      </c>
      <c r="BD1928" s="210">
        <v>4518</v>
      </c>
    </row>
    <row r="1929" spans="5:56" x14ac:dyDescent="0.55000000000000004">
      <c r="E1929" s="282" t="s">
        <v>60110</v>
      </c>
      <c r="F1929" s="282"/>
      <c r="G1929" s="283">
        <v>5439.58</v>
      </c>
      <c r="I1929" s="242" t="s">
        <v>37523</v>
      </c>
      <c r="J1929" s="242"/>
      <c r="K1929" s="243">
        <v>383811.04</v>
      </c>
      <c r="M1929" s="224" t="s">
        <v>12346</v>
      </c>
      <c r="N1929" s="224"/>
      <c r="O1929" s="225">
        <v>14678.2</v>
      </c>
      <c r="Q1929" s="203" t="s">
        <v>4111</v>
      </c>
      <c r="R1929" s="203"/>
      <c r="S1929" s="204">
        <v>20443.41</v>
      </c>
      <c r="Y1929" t="s">
        <v>56146</v>
      </c>
      <c r="Z1929" s="284">
        <v>6024.31</v>
      </c>
      <c r="AB1929" s="276" t="s">
        <v>42259</v>
      </c>
      <c r="AC1929" s="277">
        <v>7900</v>
      </c>
      <c r="AE1929" s="246" t="s">
        <v>64036</v>
      </c>
      <c r="AF1929" s="247">
        <v>636.36</v>
      </c>
      <c r="AH1929" s="226" t="s">
        <v>33193</v>
      </c>
      <c r="AI1929" s="227">
        <v>2482.2199999999998</v>
      </c>
      <c r="AK1929" s="207" t="s">
        <v>16472</v>
      </c>
      <c r="AL1929" s="208">
        <v>2046.23</v>
      </c>
      <c r="AM1929" s="93"/>
      <c r="AN1929" s="199" t="s">
        <v>32323</v>
      </c>
      <c r="AO1929" s="200">
        <v>1251.94</v>
      </c>
      <c r="AT1929" s="272" t="s">
        <v>61005</v>
      </c>
      <c r="AU1929" s="273">
        <v>5439.58</v>
      </c>
      <c r="AW1929" s="244" t="s">
        <v>38271</v>
      </c>
      <c r="AX1929" s="245">
        <v>383811.04</v>
      </c>
      <c r="AZ1929" s="230" t="s">
        <v>12562</v>
      </c>
      <c r="BA1929" s="231">
        <v>14678.2</v>
      </c>
      <c r="BC1929" s="209" t="s">
        <v>7808</v>
      </c>
      <c r="BD1929" s="210">
        <v>1930</v>
      </c>
    </row>
    <row r="1930" spans="5:56" x14ac:dyDescent="0.55000000000000004">
      <c r="E1930" s="282" t="s">
        <v>61147</v>
      </c>
      <c r="F1930" s="282"/>
      <c r="G1930" s="283">
        <v>22721.599999999999</v>
      </c>
      <c r="I1930" s="242" t="s">
        <v>37524</v>
      </c>
      <c r="J1930" s="242"/>
      <c r="K1930" s="243">
        <v>29371.1</v>
      </c>
      <c r="M1930" s="224" t="s">
        <v>12438</v>
      </c>
      <c r="N1930" s="224"/>
      <c r="O1930" s="225">
        <v>3399</v>
      </c>
      <c r="Q1930" s="203" t="s">
        <v>4112</v>
      </c>
      <c r="R1930" s="203"/>
      <c r="S1930" s="204">
        <v>65575</v>
      </c>
      <c r="Y1930" t="s">
        <v>59071</v>
      </c>
      <c r="Z1930" s="284">
        <v>3000</v>
      </c>
      <c r="AB1930" s="276" t="s">
        <v>64090</v>
      </c>
      <c r="AC1930" s="277">
        <v>10313.370000000001</v>
      </c>
      <c r="AE1930" s="246" t="s">
        <v>55865</v>
      </c>
      <c r="AF1930" s="247">
        <v>166876.28</v>
      </c>
      <c r="AH1930" s="226" t="s">
        <v>33194</v>
      </c>
      <c r="AI1930" s="227">
        <v>46.32</v>
      </c>
      <c r="AK1930" s="207" t="s">
        <v>16473</v>
      </c>
      <c r="AL1930" s="208">
        <v>997.23</v>
      </c>
      <c r="AM1930" s="93"/>
      <c r="AN1930" s="199" t="s">
        <v>22942</v>
      </c>
      <c r="AO1930" s="200">
        <v>46533.21</v>
      </c>
      <c r="AT1930" s="272" t="s">
        <v>61167</v>
      </c>
      <c r="AU1930" s="273">
        <v>22721.599999999999</v>
      </c>
      <c r="AW1930" s="244" t="s">
        <v>38276</v>
      </c>
      <c r="AX1930" s="245">
        <v>29371.1</v>
      </c>
      <c r="AZ1930" s="230" t="s">
        <v>12662</v>
      </c>
      <c r="BA1930" s="231">
        <v>3399</v>
      </c>
      <c r="BC1930" s="209" t="s">
        <v>8078</v>
      </c>
      <c r="BD1930" s="210">
        <v>3203</v>
      </c>
    </row>
    <row r="1931" spans="5:56" x14ac:dyDescent="0.55000000000000004">
      <c r="E1931" s="282" t="s">
        <v>60111</v>
      </c>
      <c r="F1931" s="282"/>
      <c r="G1931" s="283">
        <v>16031.85</v>
      </c>
      <c r="I1931" s="242" t="s">
        <v>37525</v>
      </c>
      <c r="J1931" s="242"/>
      <c r="K1931" s="243">
        <v>997697.38</v>
      </c>
      <c r="M1931" s="224" t="s">
        <v>12347</v>
      </c>
      <c r="N1931" s="224"/>
      <c r="O1931" s="225">
        <v>38618</v>
      </c>
      <c r="Q1931" s="203" t="s">
        <v>2201</v>
      </c>
      <c r="R1931" s="203"/>
      <c r="S1931" s="204">
        <v>1211754</v>
      </c>
      <c r="Y1931" t="s">
        <v>61405</v>
      </c>
      <c r="Z1931" s="284">
        <v>1731.24</v>
      </c>
      <c r="AB1931" s="276" t="s">
        <v>38949</v>
      </c>
      <c r="AC1931" s="277">
        <v>38495.089999999997</v>
      </c>
      <c r="AE1931" s="246" t="s">
        <v>54891</v>
      </c>
      <c r="AF1931" s="247">
        <v>4900.97</v>
      </c>
      <c r="AH1931" s="226" t="s">
        <v>36073</v>
      </c>
      <c r="AI1931" s="227">
        <v>26149</v>
      </c>
      <c r="AK1931" s="207" t="s">
        <v>16474</v>
      </c>
      <c r="AL1931" s="208">
        <v>1692</v>
      </c>
      <c r="AM1931" s="93"/>
      <c r="AN1931" s="199" t="s">
        <v>22943</v>
      </c>
      <c r="AO1931" s="200">
        <v>879.18</v>
      </c>
      <c r="AT1931" s="272" t="s">
        <v>61006</v>
      </c>
      <c r="AU1931" s="273">
        <v>16031.85</v>
      </c>
      <c r="AW1931" s="244" t="s">
        <v>38281</v>
      </c>
      <c r="AX1931" s="245">
        <v>997697.38</v>
      </c>
      <c r="AZ1931" s="230" t="s">
        <v>12563</v>
      </c>
      <c r="BA1931" s="231">
        <v>38618</v>
      </c>
      <c r="BC1931" s="209" t="s">
        <v>8733</v>
      </c>
      <c r="BD1931" s="210">
        <v>2000</v>
      </c>
    </row>
    <row r="1932" spans="5:56" x14ac:dyDescent="0.55000000000000004">
      <c r="E1932" s="282" t="s">
        <v>60112</v>
      </c>
      <c r="F1932" s="282"/>
      <c r="G1932" s="283">
        <v>28662.69</v>
      </c>
      <c r="I1932" s="242" t="s">
        <v>37526</v>
      </c>
      <c r="J1932" s="242"/>
      <c r="K1932" s="243">
        <v>174839.55</v>
      </c>
      <c r="M1932" s="224" t="s">
        <v>12439</v>
      </c>
      <c r="N1932" s="224"/>
      <c r="O1932" s="225">
        <v>4127</v>
      </c>
      <c r="Q1932" s="203" t="s">
        <v>2202</v>
      </c>
      <c r="R1932" s="203"/>
      <c r="S1932" s="204">
        <v>42022</v>
      </c>
      <c r="Y1932" t="s">
        <v>52451</v>
      </c>
      <c r="Z1932" s="284">
        <v>1893.22</v>
      </c>
      <c r="AB1932" s="276" t="s">
        <v>70432</v>
      </c>
      <c r="AC1932" s="277">
        <v>1042.03</v>
      </c>
      <c r="AE1932" s="246" t="s">
        <v>46707</v>
      </c>
      <c r="AF1932" s="247">
        <v>374.91</v>
      </c>
      <c r="AH1932" s="226" t="s">
        <v>49689</v>
      </c>
      <c r="AI1932" s="227">
        <v>9877.08</v>
      </c>
      <c r="AK1932" s="207" t="s">
        <v>16475</v>
      </c>
      <c r="AL1932" s="208">
        <v>41878.339999999997</v>
      </c>
      <c r="AM1932" s="93"/>
      <c r="AN1932" s="199" t="s">
        <v>32324</v>
      </c>
      <c r="AO1932" s="200">
        <v>19445.53</v>
      </c>
      <c r="AT1932" s="272" t="s">
        <v>61007</v>
      </c>
      <c r="AU1932" s="273">
        <v>28662.69</v>
      </c>
      <c r="AW1932" s="244" t="s">
        <v>38286</v>
      </c>
      <c r="AX1932" s="245">
        <v>174839.55</v>
      </c>
      <c r="AZ1932" s="230" t="s">
        <v>12663</v>
      </c>
      <c r="BA1932" s="231">
        <v>4127</v>
      </c>
      <c r="BC1932" s="209" t="s">
        <v>8990</v>
      </c>
      <c r="BD1932" s="210">
        <v>4253</v>
      </c>
    </row>
    <row r="1933" spans="5:56" x14ac:dyDescent="0.55000000000000004">
      <c r="E1933" s="282" t="s">
        <v>60113</v>
      </c>
      <c r="F1933" s="282"/>
      <c r="G1933" s="283">
        <v>5404.91</v>
      </c>
      <c r="I1933" s="242" t="s">
        <v>37527</v>
      </c>
      <c r="J1933" s="242"/>
      <c r="K1933" s="243">
        <v>27026</v>
      </c>
      <c r="M1933" s="224" t="s">
        <v>12441</v>
      </c>
      <c r="N1933" s="224"/>
      <c r="O1933" s="225">
        <v>350</v>
      </c>
      <c r="Q1933" s="203" t="s">
        <v>2203</v>
      </c>
      <c r="R1933" s="203"/>
      <c r="S1933" s="204">
        <v>5051</v>
      </c>
      <c r="Y1933" t="s">
        <v>71431</v>
      </c>
      <c r="Z1933" s="284">
        <v>2905</v>
      </c>
      <c r="AB1933" s="276" t="s">
        <v>58206</v>
      </c>
      <c r="AC1933" s="277">
        <v>60581.13</v>
      </c>
      <c r="AE1933" s="246" t="s">
        <v>54892</v>
      </c>
      <c r="AF1933" s="247">
        <v>1200.74</v>
      </c>
      <c r="AH1933" s="226" t="s">
        <v>49690</v>
      </c>
      <c r="AI1933" s="227">
        <v>1499.75</v>
      </c>
      <c r="AK1933" s="207" t="s">
        <v>16476</v>
      </c>
      <c r="AL1933" s="208">
        <v>4757</v>
      </c>
      <c r="AM1933" s="93"/>
      <c r="AN1933" s="199" t="s">
        <v>22945</v>
      </c>
      <c r="AO1933" s="200">
        <v>9570.14</v>
      </c>
      <c r="AT1933" s="272" t="s">
        <v>61008</v>
      </c>
      <c r="AU1933" s="273">
        <v>5404.91</v>
      </c>
      <c r="AW1933" s="244" t="s">
        <v>38290</v>
      </c>
      <c r="AX1933" s="245">
        <v>27026</v>
      </c>
      <c r="AZ1933" s="230" t="s">
        <v>12665</v>
      </c>
      <c r="BA1933" s="231">
        <v>350</v>
      </c>
      <c r="BC1933" s="209" t="s">
        <v>9449</v>
      </c>
      <c r="BD1933" s="210">
        <v>10541</v>
      </c>
    </row>
    <row r="1934" spans="5:56" x14ac:dyDescent="0.55000000000000004">
      <c r="E1934" s="282" t="s">
        <v>60114</v>
      </c>
      <c r="F1934" s="282"/>
      <c r="G1934" s="283">
        <v>21113.95</v>
      </c>
      <c r="I1934" s="242" t="s">
        <v>37529</v>
      </c>
      <c r="J1934" s="242"/>
      <c r="K1934" s="243">
        <v>34878.22</v>
      </c>
      <c r="M1934" s="224" t="s">
        <v>12443</v>
      </c>
      <c r="N1934" s="224"/>
      <c r="O1934" s="225">
        <v>600</v>
      </c>
      <c r="Q1934" s="203" t="s">
        <v>2204</v>
      </c>
      <c r="R1934" s="203"/>
      <c r="S1934" s="204">
        <v>21682</v>
      </c>
      <c r="Y1934" t="s">
        <v>63156</v>
      </c>
      <c r="Z1934" s="284">
        <v>6250</v>
      </c>
      <c r="AB1934" s="276" t="s">
        <v>62567</v>
      </c>
      <c r="AC1934" s="277">
        <v>-4782.1099999999997</v>
      </c>
      <c r="AE1934" s="246" t="s">
        <v>57278</v>
      </c>
      <c r="AF1934" s="247">
        <v>5386.69</v>
      </c>
      <c r="AH1934" s="226" t="s">
        <v>40138</v>
      </c>
      <c r="AI1934" s="227">
        <v>1039.3800000000001</v>
      </c>
      <c r="AK1934" s="207" t="s">
        <v>16477</v>
      </c>
      <c r="AL1934" s="208">
        <v>499.95</v>
      </c>
      <c r="AM1934" s="93"/>
      <c r="AN1934" s="199" t="s">
        <v>13820</v>
      </c>
      <c r="AO1934" s="200">
        <v>1047.06</v>
      </c>
      <c r="AT1934" s="272" t="s">
        <v>61009</v>
      </c>
      <c r="AU1934" s="273">
        <v>21113.95</v>
      </c>
      <c r="AW1934" s="244" t="s">
        <v>38295</v>
      </c>
      <c r="AX1934" s="245">
        <v>34878.22</v>
      </c>
      <c r="AZ1934" s="230" t="s">
        <v>12669</v>
      </c>
      <c r="BA1934" s="231">
        <v>600</v>
      </c>
      <c r="BC1934" s="209" t="s">
        <v>10646</v>
      </c>
      <c r="BD1934" s="210">
        <v>1668</v>
      </c>
    </row>
    <row r="1935" spans="5:56" x14ac:dyDescent="0.55000000000000004">
      <c r="E1935" s="282" t="s">
        <v>60115</v>
      </c>
      <c r="F1935" s="282"/>
      <c r="G1935" s="283">
        <v>5246.18</v>
      </c>
      <c r="I1935" s="242" t="s">
        <v>37530</v>
      </c>
      <c r="J1935" s="242"/>
      <c r="K1935" s="243">
        <v>22102.080000000002</v>
      </c>
      <c r="M1935" s="224" t="s">
        <v>12444</v>
      </c>
      <c r="N1935" s="224"/>
      <c r="O1935" s="225">
        <v>1195</v>
      </c>
      <c r="Q1935" s="203" t="s">
        <v>2205</v>
      </c>
      <c r="R1935" s="203"/>
      <c r="S1935" s="204">
        <v>237403</v>
      </c>
      <c r="Y1935" t="s">
        <v>59072</v>
      </c>
      <c r="Z1935">
        <v>325.56</v>
      </c>
      <c r="AB1935" s="276" t="s">
        <v>66530</v>
      </c>
      <c r="AC1935" s="277">
        <v>1223101.78</v>
      </c>
      <c r="AE1935" s="246" t="s">
        <v>34621</v>
      </c>
      <c r="AF1935" s="247">
        <v>7900</v>
      </c>
      <c r="AH1935" s="226" t="s">
        <v>49691</v>
      </c>
      <c r="AI1935" s="227">
        <v>8787</v>
      </c>
      <c r="AK1935" s="207" t="s">
        <v>16478</v>
      </c>
      <c r="AL1935" s="208">
        <v>2639.54</v>
      </c>
      <c r="AM1935" s="93"/>
      <c r="AN1935" s="199" t="s">
        <v>13821</v>
      </c>
      <c r="AO1935" s="200">
        <v>109340</v>
      </c>
      <c r="AT1935" s="272" t="s">
        <v>61010</v>
      </c>
      <c r="AU1935" s="273">
        <v>5246.18</v>
      </c>
      <c r="AW1935" s="244" t="s">
        <v>38298</v>
      </c>
      <c r="AX1935" s="245">
        <v>22102.080000000002</v>
      </c>
      <c r="AZ1935" s="230" t="s">
        <v>12670</v>
      </c>
      <c r="BA1935" s="231">
        <v>1195</v>
      </c>
      <c r="BC1935" s="209" t="s">
        <v>9885</v>
      </c>
      <c r="BD1935" s="210">
        <v>47285</v>
      </c>
    </row>
    <row r="1936" spans="5:56" x14ac:dyDescent="0.55000000000000004">
      <c r="E1936" s="282" t="s">
        <v>60116</v>
      </c>
      <c r="F1936" s="282"/>
      <c r="G1936" s="283">
        <v>17417.22</v>
      </c>
      <c r="I1936" s="242" t="s">
        <v>37531</v>
      </c>
      <c r="J1936" s="242"/>
      <c r="K1936" s="243">
        <v>23704.3</v>
      </c>
      <c r="M1936" s="224" t="s">
        <v>12349</v>
      </c>
      <c r="N1936" s="224"/>
      <c r="O1936" s="225">
        <v>18000</v>
      </c>
      <c r="Q1936" s="203" t="s">
        <v>2206</v>
      </c>
      <c r="R1936" s="203"/>
      <c r="S1936" s="204">
        <v>385706</v>
      </c>
      <c r="Y1936" t="s">
        <v>36289</v>
      </c>
      <c r="Z1936" s="284">
        <v>3014.63</v>
      </c>
      <c r="AB1936" s="276" t="s">
        <v>60269</v>
      </c>
      <c r="AC1936" s="277">
        <v>692203.87</v>
      </c>
      <c r="AE1936" s="246" t="s">
        <v>55866</v>
      </c>
      <c r="AF1936" s="247">
        <v>8750</v>
      </c>
      <c r="AH1936" s="226" t="s">
        <v>44478</v>
      </c>
      <c r="AI1936" s="227">
        <v>53490</v>
      </c>
      <c r="AK1936" s="207" t="s">
        <v>16479</v>
      </c>
      <c r="AL1936" s="208">
        <v>3546.71</v>
      </c>
      <c r="AM1936" s="93"/>
      <c r="AN1936" s="199" t="s">
        <v>13822</v>
      </c>
      <c r="AO1936" s="200">
        <v>8444.61</v>
      </c>
      <c r="AT1936" s="272" t="s">
        <v>61011</v>
      </c>
      <c r="AU1936" s="273">
        <v>17417.22</v>
      </c>
      <c r="AW1936" s="244" t="s">
        <v>38301</v>
      </c>
      <c r="AX1936" s="245">
        <v>23704.3</v>
      </c>
      <c r="AZ1936" s="230" t="s">
        <v>12566</v>
      </c>
      <c r="BA1936" s="231">
        <v>18000</v>
      </c>
      <c r="BC1936" s="209" t="s">
        <v>8345</v>
      </c>
      <c r="BD1936" s="210">
        <v>2045</v>
      </c>
    </row>
    <row r="1937" spans="5:56" x14ac:dyDescent="0.55000000000000004">
      <c r="E1937" s="282" t="s">
        <v>60117</v>
      </c>
      <c r="F1937" s="282"/>
      <c r="G1937" s="283">
        <v>10906.31</v>
      </c>
      <c r="I1937" s="242" t="s">
        <v>37532</v>
      </c>
      <c r="J1937" s="242"/>
      <c r="K1937" s="243">
        <v>197842.4</v>
      </c>
      <c r="M1937" s="224" t="s">
        <v>12445</v>
      </c>
      <c r="N1937" s="224"/>
      <c r="O1937" s="225">
        <v>5300</v>
      </c>
      <c r="Q1937" s="203" t="s">
        <v>2207</v>
      </c>
      <c r="R1937" s="203"/>
      <c r="S1937" s="204">
        <v>87266</v>
      </c>
      <c r="Y1937" t="s">
        <v>42483</v>
      </c>
      <c r="Z1937" s="284">
        <v>8454.1299999999992</v>
      </c>
      <c r="AB1937" s="276" t="s">
        <v>60270</v>
      </c>
      <c r="AC1937" s="277">
        <v>43482.95</v>
      </c>
      <c r="AE1937" s="246" t="s">
        <v>57279</v>
      </c>
      <c r="AF1937" s="247">
        <v>5000</v>
      </c>
      <c r="AH1937" s="226" t="s">
        <v>42203</v>
      </c>
      <c r="AI1937" s="227">
        <v>52343.199999999997</v>
      </c>
      <c r="AK1937" s="207" t="s">
        <v>16480</v>
      </c>
      <c r="AL1937" s="208">
        <v>3580.75</v>
      </c>
      <c r="AM1937" s="93"/>
      <c r="AN1937" s="199" t="s">
        <v>13823</v>
      </c>
      <c r="AO1937" s="200">
        <v>13549.66</v>
      </c>
      <c r="AT1937" s="272" t="s">
        <v>61012</v>
      </c>
      <c r="AU1937" s="273">
        <v>10906.31</v>
      </c>
      <c r="AW1937" s="244" t="s">
        <v>38305</v>
      </c>
      <c r="AX1937" s="245">
        <v>197842.4</v>
      </c>
      <c r="AZ1937" s="230" t="s">
        <v>12671</v>
      </c>
      <c r="BA1937" s="231">
        <v>5300</v>
      </c>
      <c r="BC1937" s="209" t="s">
        <v>8991</v>
      </c>
      <c r="BD1937" s="210">
        <v>1991</v>
      </c>
    </row>
    <row r="1938" spans="5:56" x14ac:dyDescent="0.55000000000000004">
      <c r="E1938" s="282" t="s">
        <v>60118</v>
      </c>
      <c r="F1938" s="282"/>
      <c r="G1938" s="283">
        <v>44730.58</v>
      </c>
      <c r="I1938" s="242" t="s">
        <v>37534</v>
      </c>
      <c r="J1938" s="242"/>
      <c r="K1938" s="243">
        <v>2476.17</v>
      </c>
      <c r="M1938" s="224" t="s">
        <v>12447</v>
      </c>
      <c r="N1938" s="224"/>
      <c r="O1938" s="225">
        <v>2773</v>
      </c>
      <c r="Q1938" s="203" t="s">
        <v>2208</v>
      </c>
      <c r="R1938" s="203"/>
      <c r="S1938" s="204">
        <v>3889</v>
      </c>
      <c r="Y1938" t="s">
        <v>44907</v>
      </c>
      <c r="Z1938" s="284">
        <v>8769.02</v>
      </c>
      <c r="AB1938" s="276" t="s">
        <v>64091</v>
      </c>
      <c r="AC1938" s="277">
        <v>19020</v>
      </c>
      <c r="AE1938" s="246" t="s">
        <v>33200</v>
      </c>
      <c r="AF1938" s="247">
        <v>2048.13</v>
      </c>
      <c r="AH1938" s="226" t="s">
        <v>42204</v>
      </c>
      <c r="AI1938" s="227">
        <v>38.799999999999997</v>
      </c>
      <c r="AK1938" s="207" t="s">
        <v>16481</v>
      </c>
      <c r="AL1938" s="208">
        <v>4730</v>
      </c>
      <c r="AM1938" s="93"/>
      <c r="AN1938" s="199" t="s">
        <v>32325</v>
      </c>
      <c r="AO1938" s="200">
        <v>17891.28</v>
      </c>
      <c r="AT1938" s="272" t="s">
        <v>61013</v>
      </c>
      <c r="AU1938" s="273">
        <v>44730.58</v>
      </c>
      <c r="AW1938" s="244" t="s">
        <v>38308</v>
      </c>
      <c r="AX1938" s="245">
        <v>2476.17</v>
      </c>
      <c r="AZ1938" s="230" t="s">
        <v>12673</v>
      </c>
      <c r="BA1938" s="231">
        <v>2773</v>
      </c>
      <c r="BC1938" s="209" t="s">
        <v>10542</v>
      </c>
      <c r="BD1938" s="210">
        <v>1888.8</v>
      </c>
    </row>
    <row r="1939" spans="5:56" x14ac:dyDescent="0.55000000000000004">
      <c r="E1939" s="282" t="s">
        <v>60120</v>
      </c>
      <c r="F1939" s="282"/>
      <c r="G1939" s="283">
        <v>4922.87</v>
      </c>
      <c r="I1939" s="242" t="s">
        <v>37535</v>
      </c>
      <c r="J1939" s="242"/>
      <c r="K1939" s="243">
        <v>1348262.63</v>
      </c>
      <c r="M1939" s="224" t="s">
        <v>12449</v>
      </c>
      <c r="N1939" s="224"/>
      <c r="O1939" s="225">
        <v>6529</v>
      </c>
      <c r="Q1939" s="203" t="s">
        <v>2209</v>
      </c>
      <c r="R1939" s="203"/>
      <c r="S1939" s="204">
        <v>182835.51</v>
      </c>
      <c r="Y1939" t="s">
        <v>35053</v>
      </c>
      <c r="Z1939" s="284">
        <v>102010.11</v>
      </c>
      <c r="AB1939" s="276" t="s">
        <v>66531</v>
      </c>
      <c r="AC1939" s="277">
        <v>133634.76</v>
      </c>
      <c r="AE1939" s="246" t="s">
        <v>33201</v>
      </c>
      <c r="AF1939" s="247">
        <v>4076.26</v>
      </c>
      <c r="AH1939" s="226" t="s">
        <v>16503</v>
      </c>
      <c r="AI1939" s="227">
        <v>1012.46</v>
      </c>
      <c r="AK1939" s="207" t="s">
        <v>16482</v>
      </c>
      <c r="AL1939" s="208">
        <v>12845.79</v>
      </c>
      <c r="AM1939" s="93"/>
      <c r="AN1939" s="199" t="s">
        <v>32326</v>
      </c>
      <c r="AO1939" s="200">
        <v>7329.8</v>
      </c>
      <c r="AT1939" s="272" t="s">
        <v>61015</v>
      </c>
      <c r="AU1939" s="273">
        <v>4922.87</v>
      </c>
      <c r="AW1939" s="244" t="s">
        <v>38312</v>
      </c>
      <c r="AX1939" s="245">
        <v>1348262.63</v>
      </c>
      <c r="AZ1939" s="230" t="s">
        <v>12675</v>
      </c>
      <c r="BA1939" s="231">
        <v>6529</v>
      </c>
      <c r="BC1939" s="209" t="s">
        <v>9886</v>
      </c>
      <c r="BD1939" s="210">
        <v>5924.8</v>
      </c>
    </row>
    <row r="1940" spans="5:56" x14ac:dyDescent="0.55000000000000004">
      <c r="E1940" s="282" t="s">
        <v>60121</v>
      </c>
      <c r="F1940" s="282"/>
      <c r="G1940" s="283">
        <v>3192.5</v>
      </c>
      <c r="I1940" s="242" t="s">
        <v>37536</v>
      </c>
      <c r="J1940" s="242"/>
      <c r="K1940" s="243">
        <v>39825</v>
      </c>
      <c r="M1940" s="224" t="s">
        <v>12531</v>
      </c>
      <c r="N1940" s="224"/>
      <c r="O1940" s="225">
        <v>937.33</v>
      </c>
      <c r="Q1940" s="203" t="s">
        <v>2210</v>
      </c>
      <c r="R1940" s="203"/>
      <c r="S1940" s="204">
        <v>25031</v>
      </c>
      <c r="Y1940" t="s">
        <v>55135</v>
      </c>
      <c r="Z1940">
        <v>401.7</v>
      </c>
      <c r="AB1940" s="276" t="s">
        <v>67210</v>
      </c>
      <c r="AC1940" s="277">
        <v>9214.9699999999993</v>
      </c>
      <c r="AE1940" s="246" t="s">
        <v>57280</v>
      </c>
      <c r="AF1940" s="247">
        <v>1396.41</v>
      </c>
      <c r="AH1940" s="226" t="s">
        <v>16504</v>
      </c>
      <c r="AI1940" s="227">
        <v>1648.5</v>
      </c>
      <c r="AK1940" s="207" t="s">
        <v>16483</v>
      </c>
      <c r="AL1940" s="208">
        <v>361.5</v>
      </c>
      <c r="AM1940" s="93"/>
      <c r="AN1940" s="199" t="s">
        <v>32327</v>
      </c>
      <c r="AO1940" s="200">
        <v>10.81</v>
      </c>
      <c r="AT1940" s="272" t="s">
        <v>61016</v>
      </c>
      <c r="AU1940" s="273">
        <v>3192.5</v>
      </c>
      <c r="AW1940" s="244" t="s">
        <v>38314</v>
      </c>
      <c r="AX1940" s="245">
        <v>39825</v>
      </c>
      <c r="AZ1940" s="230" t="s">
        <v>12769</v>
      </c>
      <c r="BA1940" s="231">
        <v>937.33</v>
      </c>
      <c r="BC1940" s="209" t="s">
        <v>6730</v>
      </c>
      <c r="BD1940" s="210">
        <v>1701511</v>
      </c>
    </row>
    <row r="1941" spans="5:56" x14ac:dyDescent="0.55000000000000004">
      <c r="E1941" s="282" t="s">
        <v>60122</v>
      </c>
      <c r="F1941" s="282"/>
      <c r="G1941" s="283">
        <v>26253.96</v>
      </c>
      <c r="I1941" s="242" t="s">
        <v>37537</v>
      </c>
      <c r="J1941" s="242"/>
      <c r="K1941" s="243">
        <v>34094.61</v>
      </c>
      <c r="M1941" s="224" t="s">
        <v>12351</v>
      </c>
      <c r="N1941" s="224"/>
      <c r="O1941" s="225">
        <v>44393.36</v>
      </c>
      <c r="Q1941" s="203" t="s">
        <v>2211</v>
      </c>
      <c r="R1941" s="203"/>
      <c r="S1941" s="204">
        <v>487571</v>
      </c>
      <c r="Y1941" t="s">
        <v>61990</v>
      </c>
      <c r="Z1941" s="284">
        <v>21546.36</v>
      </c>
      <c r="AB1941" s="276" t="s">
        <v>59524</v>
      </c>
      <c r="AC1941" s="277">
        <v>15715</v>
      </c>
      <c r="AE1941" s="246" t="s">
        <v>57281</v>
      </c>
      <c r="AF1941" s="247">
        <v>13355.14</v>
      </c>
      <c r="AH1941" s="226" t="s">
        <v>42205</v>
      </c>
      <c r="AI1941" s="227">
        <v>7359.8</v>
      </c>
      <c r="AK1941" s="207" t="s">
        <v>13141</v>
      </c>
      <c r="AL1941" s="208">
        <v>5932.84</v>
      </c>
      <c r="AM1941" s="93"/>
      <c r="AN1941" s="199" t="s">
        <v>32328</v>
      </c>
      <c r="AO1941" s="200">
        <v>1789.53</v>
      </c>
      <c r="AT1941" s="272" t="s">
        <v>61017</v>
      </c>
      <c r="AU1941" s="273">
        <v>26253.96</v>
      </c>
      <c r="AW1941" s="244" t="s">
        <v>38316</v>
      </c>
      <c r="AX1941" s="245">
        <v>34094.61</v>
      </c>
      <c r="AZ1941" s="230" t="s">
        <v>12568</v>
      </c>
      <c r="BA1941" s="231">
        <v>44393.36</v>
      </c>
      <c r="BC1941" s="209" t="s">
        <v>7132</v>
      </c>
      <c r="BD1941" s="210">
        <v>72071</v>
      </c>
    </row>
    <row r="1942" spans="5:56" x14ac:dyDescent="0.55000000000000004">
      <c r="E1942" s="282" t="s">
        <v>60125</v>
      </c>
      <c r="F1942" s="282"/>
      <c r="G1942" s="283">
        <v>21669.43</v>
      </c>
      <c r="I1942" s="242" t="s">
        <v>37538</v>
      </c>
      <c r="J1942" s="242"/>
      <c r="K1942" s="243">
        <v>51237.16</v>
      </c>
      <c r="M1942" s="224" t="s">
        <v>12451</v>
      </c>
      <c r="N1942" s="224"/>
      <c r="O1942" s="225">
        <v>4795</v>
      </c>
      <c r="Q1942" s="203" t="s">
        <v>2212</v>
      </c>
      <c r="R1942" s="203"/>
      <c r="S1942" s="204">
        <v>15861</v>
      </c>
      <c r="Y1942" t="s">
        <v>33586</v>
      </c>
      <c r="Z1942" s="284">
        <v>50997.04</v>
      </c>
      <c r="AB1942" s="276" t="s">
        <v>59525</v>
      </c>
      <c r="AC1942" s="277">
        <v>1202.31</v>
      </c>
      <c r="AE1942" s="246" t="s">
        <v>55867</v>
      </c>
      <c r="AF1942" s="247">
        <v>567570.72</v>
      </c>
      <c r="AH1942" s="226" t="s">
        <v>16506</v>
      </c>
      <c r="AI1942" s="227">
        <v>630</v>
      </c>
      <c r="AK1942" s="207" t="s">
        <v>16484</v>
      </c>
      <c r="AL1942" s="208">
        <v>8900</v>
      </c>
      <c r="AM1942" s="93"/>
      <c r="AN1942" s="199" t="s">
        <v>32329</v>
      </c>
      <c r="AO1942" s="200">
        <v>3416.24</v>
      </c>
      <c r="AT1942" s="272" t="s">
        <v>61020</v>
      </c>
      <c r="AU1942" s="273">
        <v>21669.43</v>
      </c>
      <c r="AW1942" s="244" t="s">
        <v>38320</v>
      </c>
      <c r="AX1942" s="245">
        <v>51237.16</v>
      </c>
      <c r="AZ1942" s="230" t="s">
        <v>12677</v>
      </c>
      <c r="BA1942" s="231">
        <v>4795</v>
      </c>
      <c r="BC1942" s="209" t="s">
        <v>7399</v>
      </c>
      <c r="BD1942" s="210">
        <v>671563</v>
      </c>
    </row>
    <row r="1943" spans="5:56" x14ac:dyDescent="0.55000000000000004">
      <c r="E1943" s="282" t="s">
        <v>60126</v>
      </c>
      <c r="F1943" s="282"/>
      <c r="G1943" s="283">
        <v>10560.37</v>
      </c>
      <c r="I1943" s="242" t="s">
        <v>37539</v>
      </c>
      <c r="J1943" s="242"/>
      <c r="K1943" s="243">
        <v>244503.51</v>
      </c>
      <c r="M1943" s="224" t="s">
        <v>12452</v>
      </c>
      <c r="N1943" s="224"/>
      <c r="O1943" s="225">
        <v>1246</v>
      </c>
      <c r="Q1943" s="203" t="s">
        <v>2213</v>
      </c>
      <c r="R1943" s="203"/>
      <c r="S1943" s="204">
        <v>30535.4</v>
      </c>
      <c r="Y1943" t="s">
        <v>35054</v>
      </c>
      <c r="Z1943" s="284">
        <v>1460.45</v>
      </c>
      <c r="AB1943" s="276" t="s">
        <v>59526</v>
      </c>
      <c r="AC1943" s="277">
        <v>3931.93</v>
      </c>
      <c r="AE1943" s="246" t="s">
        <v>34622</v>
      </c>
      <c r="AF1943" s="247">
        <v>34176</v>
      </c>
      <c r="AH1943" s="226" t="s">
        <v>16508</v>
      </c>
      <c r="AI1943" s="227">
        <v>164.43</v>
      </c>
      <c r="AK1943" s="207" t="s">
        <v>16485</v>
      </c>
      <c r="AL1943" s="208">
        <v>147.06</v>
      </c>
      <c r="AM1943" s="93"/>
      <c r="AN1943" s="199" t="s">
        <v>32330</v>
      </c>
      <c r="AO1943" s="200">
        <v>3422.01</v>
      </c>
      <c r="AT1943" s="272" t="s">
        <v>61021</v>
      </c>
      <c r="AU1943" s="273">
        <v>10560.37</v>
      </c>
      <c r="AW1943" s="244" t="s">
        <v>38325</v>
      </c>
      <c r="AX1943" s="245">
        <v>244503.51</v>
      </c>
      <c r="AZ1943" s="230" t="s">
        <v>12678</v>
      </c>
      <c r="BA1943" s="231">
        <v>1246</v>
      </c>
      <c r="BC1943" s="209" t="s">
        <v>7615</v>
      </c>
      <c r="BD1943" s="210">
        <v>328549</v>
      </c>
    </row>
    <row r="1944" spans="5:56" x14ac:dyDescent="0.55000000000000004">
      <c r="E1944" s="282" t="s">
        <v>60127</v>
      </c>
      <c r="F1944" s="282"/>
      <c r="G1944" s="283">
        <v>36810.68</v>
      </c>
      <c r="I1944" s="242" t="s">
        <v>37541</v>
      </c>
      <c r="J1944" s="242"/>
      <c r="K1944" s="243">
        <v>15833</v>
      </c>
      <c r="M1944" s="224" t="s">
        <v>12453</v>
      </c>
      <c r="N1944" s="224"/>
      <c r="O1944" s="225">
        <v>2274</v>
      </c>
      <c r="Q1944" s="203" t="s">
        <v>2214</v>
      </c>
      <c r="R1944" s="203"/>
      <c r="S1944" s="204">
        <v>482185</v>
      </c>
      <c r="Y1944" t="s">
        <v>33587</v>
      </c>
      <c r="Z1944" s="284">
        <v>209219.01</v>
      </c>
      <c r="AB1944" s="276" t="s">
        <v>67211</v>
      </c>
      <c r="AC1944" s="277">
        <v>18825</v>
      </c>
      <c r="AE1944" s="246" t="s">
        <v>51754</v>
      </c>
      <c r="AF1944" s="247">
        <v>369341.92</v>
      </c>
      <c r="AH1944" s="226" t="s">
        <v>16511</v>
      </c>
      <c r="AI1944" s="227">
        <v>262.91000000000003</v>
      </c>
      <c r="AK1944" s="207" t="s">
        <v>16486</v>
      </c>
      <c r="AL1944" s="208">
        <v>14580</v>
      </c>
      <c r="AM1944" s="93"/>
      <c r="AN1944" s="199" t="s">
        <v>32331</v>
      </c>
      <c r="AO1944" s="200">
        <v>387.22</v>
      </c>
      <c r="AT1944" s="272" t="s">
        <v>61022</v>
      </c>
      <c r="AU1944" s="273">
        <v>36810.68</v>
      </c>
      <c r="AW1944" s="244" t="s">
        <v>38331</v>
      </c>
      <c r="AX1944" s="245">
        <v>15833</v>
      </c>
      <c r="AZ1944" s="230" t="s">
        <v>12679</v>
      </c>
      <c r="BA1944" s="231">
        <v>2274</v>
      </c>
      <c r="BC1944" s="209" t="s">
        <v>7809</v>
      </c>
      <c r="BD1944" s="210">
        <v>119841</v>
      </c>
    </row>
    <row r="1945" spans="5:56" x14ac:dyDescent="0.55000000000000004">
      <c r="E1945" s="282" t="s">
        <v>60128</v>
      </c>
      <c r="F1945" s="282"/>
      <c r="G1945" s="283">
        <v>21196.54</v>
      </c>
      <c r="I1945" s="242" t="s">
        <v>37542</v>
      </c>
      <c r="J1945" s="242"/>
      <c r="K1945" s="243">
        <v>199669.71</v>
      </c>
      <c r="M1945" s="224" t="s">
        <v>12353</v>
      </c>
      <c r="N1945" s="224"/>
      <c r="O1945" s="225">
        <v>9585</v>
      </c>
      <c r="Q1945" s="203" t="s">
        <v>2215</v>
      </c>
      <c r="R1945" s="203"/>
      <c r="S1945" s="204">
        <v>46599.46</v>
      </c>
      <c r="Y1945" t="s">
        <v>67626</v>
      </c>
      <c r="Z1945" s="284">
        <v>9922.7099999999991</v>
      </c>
      <c r="AB1945" s="276" t="s">
        <v>58460</v>
      </c>
      <c r="AC1945" s="277">
        <v>1428.75</v>
      </c>
      <c r="AE1945" s="246" t="s">
        <v>44493</v>
      </c>
      <c r="AF1945" s="247">
        <v>10922.09</v>
      </c>
      <c r="AH1945" s="226" t="s">
        <v>44479</v>
      </c>
      <c r="AI1945" s="227">
        <v>119500</v>
      </c>
      <c r="AK1945" s="207" t="s">
        <v>16487</v>
      </c>
      <c r="AL1945" s="208">
        <v>1061.3800000000001</v>
      </c>
      <c r="AM1945" s="93"/>
      <c r="AN1945" s="199" t="s">
        <v>32332</v>
      </c>
      <c r="AO1945" s="200">
        <v>29500.37</v>
      </c>
      <c r="AT1945" s="272" t="s">
        <v>61023</v>
      </c>
      <c r="AU1945" s="273">
        <v>21196.54</v>
      </c>
      <c r="AW1945" s="244" t="s">
        <v>38336</v>
      </c>
      <c r="AX1945" s="245">
        <v>199669.71</v>
      </c>
      <c r="AZ1945" s="230" t="s">
        <v>12570</v>
      </c>
      <c r="BA1945" s="231">
        <v>9585</v>
      </c>
      <c r="BC1945" s="209" t="s">
        <v>8079</v>
      </c>
      <c r="BD1945" s="210">
        <v>279399</v>
      </c>
    </row>
    <row r="1946" spans="5:56" x14ac:dyDescent="0.55000000000000004">
      <c r="E1946" s="282" t="s">
        <v>61148</v>
      </c>
      <c r="F1946" s="282"/>
      <c r="G1946" s="283">
        <v>27604.52</v>
      </c>
      <c r="I1946" s="242" t="s">
        <v>37544</v>
      </c>
      <c r="J1946" s="242"/>
      <c r="K1946" s="243">
        <v>451634.49</v>
      </c>
      <c r="M1946" s="224" t="s">
        <v>12354</v>
      </c>
      <c r="N1946" s="224"/>
      <c r="O1946" s="225">
        <v>1680</v>
      </c>
      <c r="Q1946" s="203" t="s">
        <v>2216</v>
      </c>
      <c r="R1946" s="203"/>
      <c r="S1946" s="204">
        <v>72697.42</v>
      </c>
      <c r="Y1946" t="s">
        <v>40312</v>
      </c>
      <c r="Z1946" s="284">
        <v>2146</v>
      </c>
      <c r="AB1946" s="276" t="s">
        <v>70433</v>
      </c>
      <c r="AC1946" s="277">
        <v>1989.49</v>
      </c>
      <c r="AE1946" s="246" t="s">
        <v>59500</v>
      </c>
      <c r="AF1946" s="247">
        <v>946.51</v>
      </c>
      <c r="AH1946" s="226" t="s">
        <v>44480</v>
      </c>
      <c r="AI1946" s="227">
        <v>9141.75</v>
      </c>
      <c r="AK1946" s="207" t="s">
        <v>16488</v>
      </c>
      <c r="AL1946" s="208">
        <v>2897.51</v>
      </c>
      <c r="AM1946" s="93"/>
      <c r="AN1946" s="199" t="s">
        <v>32333</v>
      </c>
      <c r="AO1946" s="200">
        <v>10000</v>
      </c>
      <c r="AT1946" s="272" t="s">
        <v>61168</v>
      </c>
      <c r="AU1946" s="273">
        <v>27604.52</v>
      </c>
      <c r="AW1946" s="244" t="s">
        <v>38343</v>
      </c>
      <c r="AX1946" s="245">
        <v>451634.49</v>
      </c>
      <c r="AZ1946" s="230" t="s">
        <v>12571</v>
      </c>
      <c r="BA1946" s="231">
        <v>1680</v>
      </c>
      <c r="BC1946" s="209" t="s">
        <v>8210</v>
      </c>
      <c r="BD1946" s="210">
        <v>15960</v>
      </c>
    </row>
    <row r="1947" spans="5:56" x14ac:dyDescent="0.55000000000000004">
      <c r="E1947" s="282" t="s">
        <v>60129</v>
      </c>
      <c r="F1947" s="282"/>
      <c r="G1947" s="283">
        <v>27113.63</v>
      </c>
      <c r="I1947" s="242" t="s">
        <v>37545</v>
      </c>
      <c r="J1947" s="242"/>
      <c r="K1947" s="243">
        <v>78638</v>
      </c>
      <c r="M1947" s="224" t="s">
        <v>12454</v>
      </c>
      <c r="N1947" s="224"/>
      <c r="O1947" s="225">
        <v>6970</v>
      </c>
      <c r="Q1947" s="203" t="s">
        <v>2217</v>
      </c>
      <c r="R1947" s="203"/>
      <c r="S1947" s="204">
        <v>1852</v>
      </c>
      <c r="Y1947" t="s">
        <v>71432</v>
      </c>
      <c r="Z1947" s="284">
        <v>13611</v>
      </c>
      <c r="AB1947" s="276" t="s">
        <v>70434</v>
      </c>
      <c r="AC1947" s="277">
        <v>152.19</v>
      </c>
      <c r="AE1947" s="246" t="s">
        <v>42209</v>
      </c>
      <c r="AF1947" s="247">
        <v>877135.88</v>
      </c>
      <c r="AH1947" s="226" t="s">
        <v>16512</v>
      </c>
      <c r="AI1947" s="227">
        <v>7666.81</v>
      </c>
      <c r="AK1947" s="207" t="s">
        <v>16489</v>
      </c>
      <c r="AL1947" s="208">
        <v>994.06</v>
      </c>
      <c r="AM1947" s="93"/>
      <c r="AN1947" s="199" t="s">
        <v>32334</v>
      </c>
      <c r="AO1947" s="200">
        <v>374.63</v>
      </c>
      <c r="AT1947" s="272" t="s">
        <v>61024</v>
      </c>
      <c r="AU1947" s="273">
        <v>27113.63</v>
      </c>
      <c r="AW1947" s="244" t="s">
        <v>38347</v>
      </c>
      <c r="AX1947" s="245">
        <v>78638</v>
      </c>
      <c r="AZ1947" s="230" t="s">
        <v>12680</v>
      </c>
      <c r="BA1947" s="231">
        <v>6970</v>
      </c>
      <c r="BC1947" s="209" t="s">
        <v>8346</v>
      </c>
      <c r="BD1947" s="210">
        <v>421284.99</v>
      </c>
    </row>
    <row r="1948" spans="5:56" x14ac:dyDescent="0.55000000000000004">
      <c r="E1948" s="282" t="s">
        <v>60130</v>
      </c>
      <c r="F1948" s="282"/>
      <c r="G1948" s="283">
        <v>24182.720000000001</v>
      </c>
      <c r="I1948" s="242" t="s">
        <v>37546</v>
      </c>
      <c r="J1948" s="242"/>
      <c r="K1948" s="243">
        <v>33474.400000000001</v>
      </c>
      <c r="M1948" s="224" t="s">
        <v>12356</v>
      </c>
      <c r="N1948" s="224"/>
      <c r="O1948" s="225">
        <v>12636</v>
      </c>
      <c r="Q1948" s="203" t="s">
        <v>2218</v>
      </c>
      <c r="R1948" s="203"/>
      <c r="S1948" s="204">
        <v>56266.89</v>
      </c>
      <c r="Y1948" t="s">
        <v>71433</v>
      </c>
      <c r="Z1948" s="284">
        <v>7856.11</v>
      </c>
      <c r="AB1948" s="276" t="s">
        <v>70435</v>
      </c>
      <c r="AC1948" s="277">
        <v>497.78</v>
      </c>
      <c r="AE1948" s="246" t="s">
        <v>61829</v>
      </c>
      <c r="AF1948" s="247">
        <v>1669.95</v>
      </c>
      <c r="AH1948" s="226" t="s">
        <v>16514</v>
      </c>
      <c r="AI1948" s="227">
        <v>12861.97</v>
      </c>
      <c r="AK1948" s="207" t="s">
        <v>16490</v>
      </c>
      <c r="AL1948" s="208">
        <v>36.729999999999997</v>
      </c>
      <c r="AM1948" s="93"/>
      <c r="AN1948" s="199" t="s">
        <v>32335</v>
      </c>
      <c r="AO1948" s="200">
        <v>60076.11</v>
      </c>
      <c r="AT1948" s="272" t="s">
        <v>61025</v>
      </c>
      <c r="AU1948" s="273">
        <v>24182.720000000001</v>
      </c>
      <c r="AW1948" s="244" t="s">
        <v>38357</v>
      </c>
      <c r="AX1948" s="245">
        <v>33474.400000000001</v>
      </c>
      <c r="AZ1948" s="230" t="s">
        <v>12573</v>
      </c>
      <c r="BA1948" s="231">
        <v>12636</v>
      </c>
      <c r="BC1948" s="209" t="s">
        <v>8543</v>
      </c>
      <c r="BD1948" s="210">
        <v>3402884</v>
      </c>
    </row>
    <row r="1949" spans="5:56" x14ac:dyDescent="0.55000000000000004">
      <c r="E1949" s="282" t="s">
        <v>60131</v>
      </c>
      <c r="F1949" s="282"/>
      <c r="G1949" s="283">
        <v>45732.75</v>
      </c>
      <c r="I1949" s="242" t="s">
        <v>37547</v>
      </c>
      <c r="J1949" s="242"/>
      <c r="K1949" s="243">
        <v>-60</v>
      </c>
      <c r="M1949" s="224" t="s">
        <v>12456</v>
      </c>
      <c r="N1949" s="224"/>
      <c r="O1949" s="225">
        <v>2613</v>
      </c>
      <c r="Q1949" s="203" t="s">
        <v>2219</v>
      </c>
      <c r="R1949" s="203"/>
      <c r="S1949" s="204">
        <v>543213</v>
      </c>
      <c r="Y1949" t="s">
        <v>71434</v>
      </c>
      <c r="Z1949" s="284">
        <v>1165.6400000000001</v>
      </c>
      <c r="AB1949" s="276" t="s">
        <v>70436</v>
      </c>
      <c r="AC1949" s="277">
        <v>217.13</v>
      </c>
      <c r="AE1949" s="246" t="s">
        <v>34623</v>
      </c>
      <c r="AF1949" s="247">
        <v>139454.6</v>
      </c>
      <c r="AH1949" s="226" t="s">
        <v>44481</v>
      </c>
      <c r="AI1949" s="227">
        <v>21557.25</v>
      </c>
      <c r="AK1949" s="207" t="s">
        <v>16491</v>
      </c>
      <c r="AL1949" s="208">
        <v>23000.63</v>
      </c>
      <c r="AM1949" s="93"/>
      <c r="AN1949" s="199" t="s">
        <v>13824</v>
      </c>
      <c r="AO1949" s="200">
        <v>4.4800000000000004</v>
      </c>
      <c r="AT1949" s="272" t="s">
        <v>61026</v>
      </c>
      <c r="AU1949" s="273">
        <v>45732.75</v>
      </c>
      <c r="AW1949" s="244" t="s">
        <v>38362</v>
      </c>
      <c r="AX1949" s="245">
        <v>-60</v>
      </c>
      <c r="AZ1949" s="230" t="s">
        <v>12682</v>
      </c>
      <c r="BA1949" s="231">
        <v>2613</v>
      </c>
      <c r="BC1949" s="209" t="s">
        <v>8734</v>
      </c>
      <c r="BD1949" s="210">
        <v>72809</v>
      </c>
    </row>
    <row r="1950" spans="5:56" x14ac:dyDescent="0.55000000000000004">
      <c r="E1950" s="282" t="s">
        <v>60132</v>
      </c>
      <c r="F1950" s="282"/>
      <c r="G1950" s="283">
        <v>97376.39</v>
      </c>
      <c r="I1950" s="242" t="s">
        <v>37548</v>
      </c>
      <c r="J1950" s="242"/>
      <c r="K1950" s="243">
        <v>152246.07</v>
      </c>
      <c r="M1950" s="224" t="s">
        <v>12457</v>
      </c>
      <c r="N1950" s="224"/>
      <c r="O1950" s="225">
        <v>6951</v>
      </c>
      <c r="Q1950" s="203" t="s">
        <v>2220</v>
      </c>
      <c r="R1950" s="203"/>
      <c r="S1950" s="204">
        <v>65703</v>
      </c>
      <c r="Y1950" t="s">
        <v>71435</v>
      </c>
      <c r="Z1950" s="284">
        <v>3699.03</v>
      </c>
      <c r="AB1950" s="276" t="s">
        <v>70437</v>
      </c>
      <c r="AC1950" s="277">
        <v>3351.95</v>
      </c>
      <c r="AE1950" s="246" t="s">
        <v>34624</v>
      </c>
      <c r="AF1950" s="247">
        <v>441610.92</v>
      </c>
      <c r="AH1950" s="226" t="s">
        <v>44482</v>
      </c>
      <c r="AI1950" s="227">
        <v>1638.75</v>
      </c>
      <c r="AK1950" s="207" t="s">
        <v>16492</v>
      </c>
      <c r="AL1950" s="208">
        <v>1673.29</v>
      </c>
      <c r="AM1950" s="93"/>
      <c r="AN1950" s="199" t="s">
        <v>13825</v>
      </c>
      <c r="AO1950" s="200">
        <v>157.32</v>
      </c>
      <c r="AT1950" s="272" t="s">
        <v>61027</v>
      </c>
      <c r="AU1950" s="273">
        <v>97376.39</v>
      </c>
      <c r="AW1950" s="244" t="s">
        <v>38367</v>
      </c>
      <c r="AX1950" s="245">
        <v>152246.07</v>
      </c>
      <c r="AZ1950" s="230" t="s">
        <v>12683</v>
      </c>
      <c r="BA1950" s="231">
        <v>6951</v>
      </c>
      <c r="BC1950" s="209" t="s">
        <v>8992</v>
      </c>
      <c r="BD1950" s="210">
        <v>554820</v>
      </c>
    </row>
    <row r="1951" spans="5:56" x14ac:dyDescent="0.55000000000000004">
      <c r="E1951" s="282" t="s">
        <v>60133</v>
      </c>
      <c r="F1951" s="282"/>
      <c r="G1951" s="283">
        <v>5279.08</v>
      </c>
      <c r="I1951" s="242" t="s">
        <v>37550</v>
      </c>
      <c r="J1951" s="242"/>
      <c r="K1951" s="243">
        <v>167076.35</v>
      </c>
      <c r="M1951" s="224" t="s">
        <v>12460</v>
      </c>
      <c r="N1951" s="224"/>
      <c r="O1951" s="225">
        <v>875</v>
      </c>
      <c r="Q1951" s="203" t="s">
        <v>2221</v>
      </c>
      <c r="R1951" s="203"/>
      <c r="S1951" s="204">
        <v>378164</v>
      </c>
      <c r="Y1951" t="s">
        <v>71436</v>
      </c>
      <c r="Z1951" s="284">
        <v>1349.08</v>
      </c>
      <c r="AB1951" s="276" t="s">
        <v>17564</v>
      </c>
      <c r="AC1951" s="277">
        <v>60.69</v>
      </c>
      <c r="AE1951" s="246" t="s">
        <v>34625</v>
      </c>
      <c r="AF1951" s="247">
        <v>145483.12</v>
      </c>
      <c r="AH1951" s="226" t="s">
        <v>16516</v>
      </c>
      <c r="AI1951" s="227">
        <v>7461.72</v>
      </c>
      <c r="AK1951" s="207" t="s">
        <v>16493</v>
      </c>
      <c r="AL1951" s="208">
        <v>4943.74</v>
      </c>
      <c r="AM1951" s="93"/>
      <c r="AN1951" s="199" t="s">
        <v>13826</v>
      </c>
      <c r="AO1951" s="200">
        <v>1047.06</v>
      </c>
      <c r="AT1951" s="272" t="s">
        <v>61028</v>
      </c>
      <c r="AU1951" s="273">
        <v>5279.08</v>
      </c>
      <c r="AW1951" s="244" t="s">
        <v>38373</v>
      </c>
      <c r="AX1951" s="245">
        <v>167076.35</v>
      </c>
      <c r="AZ1951" s="230" t="s">
        <v>12686</v>
      </c>
      <c r="BA1951" s="231">
        <v>875</v>
      </c>
      <c r="BC1951" s="209" t="s">
        <v>9318</v>
      </c>
      <c r="BD1951" s="210">
        <v>3557830.26</v>
      </c>
    </row>
    <row r="1952" spans="5:56" x14ac:dyDescent="0.55000000000000004">
      <c r="E1952" s="282" t="s">
        <v>60134</v>
      </c>
      <c r="F1952" s="282"/>
      <c r="G1952" s="283">
        <v>5649.16</v>
      </c>
      <c r="I1952" s="242" t="s">
        <v>37551</v>
      </c>
      <c r="J1952" s="242"/>
      <c r="K1952" s="243">
        <v>3570746.45</v>
      </c>
      <c r="M1952" s="224" t="s">
        <v>12461</v>
      </c>
      <c r="N1952" s="224"/>
      <c r="O1952" s="225">
        <v>2185</v>
      </c>
      <c r="Q1952" s="203" t="s">
        <v>2222</v>
      </c>
      <c r="R1952" s="203"/>
      <c r="S1952" s="204">
        <v>128120.49</v>
      </c>
      <c r="Y1952" t="s">
        <v>71437</v>
      </c>
      <c r="Z1952" s="284">
        <v>9601.01</v>
      </c>
      <c r="AB1952" s="276" t="s">
        <v>67212</v>
      </c>
      <c r="AC1952" s="277">
        <v>-72.069999999999993</v>
      </c>
      <c r="AE1952" s="246" t="s">
        <v>51755</v>
      </c>
      <c r="AF1952" s="247">
        <v>9940.7099999999991</v>
      </c>
      <c r="AH1952" s="226" t="s">
        <v>48711</v>
      </c>
      <c r="AI1952" s="227">
        <v>291.85000000000002</v>
      </c>
      <c r="AK1952" s="207" t="s">
        <v>16494</v>
      </c>
      <c r="AL1952" s="208">
        <v>1991.29</v>
      </c>
      <c r="AM1952" s="93"/>
      <c r="AN1952" s="199" t="s">
        <v>23071</v>
      </c>
      <c r="AO1952" s="200">
        <v>17891.28</v>
      </c>
      <c r="AT1952" s="272" t="s">
        <v>61029</v>
      </c>
      <c r="AU1952" s="273">
        <v>5649.16</v>
      </c>
      <c r="AW1952" s="244" t="s">
        <v>38378</v>
      </c>
      <c r="AX1952" s="245">
        <v>3570746.45</v>
      </c>
      <c r="AZ1952" s="230" t="s">
        <v>12687</v>
      </c>
      <c r="BA1952" s="231">
        <v>2185</v>
      </c>
      <c r="BC1952" s="209" t="s">
        <v>10918</v>
      </c>
      <c r="BD1952" s="210">
        <v>10201.1</v>
      </c>
    </row>
    <row r="1953" spans="5:56" x14ac:dyDescent="0.55000000000000004">
      <c r="E1953" s="282" t="s">
        <v>60135</v>
      </c>
      <c r="F1953" s="282"/>
      <c r="G1953" s="283">
        <v>5279.26</v>
      </c>
      <c r="I1953" s="242" t="s">
        <v>37552</v>
      </c>
      <c r="J1953" s="242"/>
      <c r="K1953" s="243">
        <v>58455.360000000001</v>
      </c>
      <c r="M1953" s="224" t="s">
        <v>12358</v>
      </c>
      <c r="N1953" s="224"/>
      <c r="O1953" s="225">
        <v>7425</v>
      </c>
      <c r="Q1953" s="203" t="s">
        <v>2223</v>
      </c>
      <c r="R1953" s="203"/>
      <c r="S1953" s="204">
        <v>8361</v>
      </c>
      <c r="Y1953" t="s">
        <v>63674</v>
      </c>
      <c r="Z1953" s="284">
        <v>8417.5</v>
      </c>
      <c r="AB1953" s="276" t="s">
        <v>54961</v>
      </c>
      <c r="AC1953" s="277">
        <v>562.5</v>
      </c>
      <c r="AE1953" s="246" t="s">
        <v>36076</v>
      </c>
      <c r="AF1953" s="247">
        <v>31527.26</v>
      </c>
      <c r="AH1953" s="226" t="s">
        <v>16517</v>
      </c>
      <c r="AI1953" s="227">
        <v>617.17999999999995</v>
      </c>
      <c r="AK1953" s="207" t="s">
        <v>16495</v>
      </c>
      <c r="AL1953" s="208">
        <v>36.729999999999997</v>
      </c>
      <c r="AM1953" s="93"/>
      <c r="AN1953" s="199" t="s">
        <v>23072</v>
      </c>
      <c r="AO1953" s="200">
        <v>7329.8</v>
      </c>
      <c r="AT1953" s="272" t="s">
        <v>61030</v>
      </c>
      <c r="AU1953" s="273">
        <v>5279.26</v>
      </c>
      <c r="AW1953" s="244" t="s">
        <v>38383</v>
      </c>
      <c r="AX1953" s="245">
        <v>58455.360000000001</v>
      </c>
      <c r="AZ1953" s="230" t="s">
        <v>12576</v>
      </c>
      <c r="BA1953" s="231">
        <v>7425</v>
      </c>
      <c r="BC1953" s="209" t="s">
        <v>11100</v>
      </c>
      <c r="BD1953" s="210">
        <v>22016.07</v>
      </c>
    </row>
    <row r="1954" spans="5:56" x14ac:dyDescent="0.55000000000000004">
      <c r="E1954" s="282" t="s">
        <v>60136</v>
      </c>
      <c r="F1954" s="282"/>
      <c r="G1954" s="283">
        <v>5540.3</v>
      </c>
      <c r="I1954" s="242" t="s">
        <v>37553</v>
      </c>
      <c r="J1954" s="242"/>
      <c r="K1954" s="243">
        <v>66615.960000000006</v>
      </c>
      <c r="M1954" s="224" t="s">
        <v>12462</v>
      </c>
      <c r="N1954" s="224"/>
      <c r="O1954" s="225">
        <v>4152</v>
      </c>
      <c r="Q1954" s="203" t="s">
        <v>2224</v>
      </c>
      <c r="R1954" s="203"/>
      <c r="S1954" s="204">
        <v>70684</v>
      </c>
      <c r="Y1954" t="s">
        <v>67631</v>
      </c>
      <c r="Z1954">
        <v>256.25</v>
      </c>
      <c r="AB1954" s="276" t="s">
        <v>54962</v>
      </c>
      <c r="AC1954" s="277">
        <v>1020.75</v>
      </c>
      <c r="AE1954" s="246" t="s">
        <v>51756</v>
      </c>
      <c r="AF1954" s="247">
        <v>285572</v>
      </c>
      <c r="AH1954" s="226" t="s">
        <v>48712</v>
      </c>
      <c r="AI1954" s="227">
        <v>76000</v>
      </c>
      <c r="AK1954" s="207" t="s">
        <v>16496</v>
      </c>
      <c r="AL1954" s="208">
        <v>7369.54</v>
      </c>
      <c r="AM1954" s="93"/>
      <c r="AN1954" s="199" t="s">
        <v>13827</v>
      </c>
      <c r="AO1954" s="200">
        <v>109340</v>
      </c>
      <c r="AT1954" s="272" t="s">
        <v>61031</v>
      </c>
      <c r="AU1954" s="273">
        <v>5540.3</v>
      </c>
      <c r="AW1954" s="244" t="s">
        <v>38384</v>
      </c>
      <c r="AX1954" s="245">
        <v>66615.960000000006</v>
      </c>
      <c r="AZ1954" s="230" t="s">
        <v>12688</v>
      </c>
      <c r="BA1954" s="231">
        <v>4152</v>
      </c>
      <c r="BC1954" s="209" t="s">
        <v>11577</v>
      </c>
      <c r="BD1954" s="210">
        <v>5125757.84</v>
      </c>
    </row>
    <row r="1955" spans="5:56" x14ac:dyDescent="0.55000000000000004">
      <c r="E1955" s="282" t="s">
        <v>61149</v>
      </c>
      <c r="F1955" s="282"/>
      <c r="G1955" s="283">
        <v>107264.76</v>
      </c>
      <c r="I1955" s="242" t="s">
        <v>37554</v>
      </c>
      <c r="J1955" s="242"/>
      <c r="K1955" s="243">
        <v>10198.379999999999</v>
      </c>
      <c r="M1955" s="224" t="s">
        <v>12359</v>
      </c>
      <c r="N1955" s="224"/>
      <c r="O1955" s="225">
        <v>133065</v>
      </c>
      <c r="Q1955" s="203" t="s">
        <v>2225</v>
      </c>
      <c r="R1955" s="203"/>
      <c r="S1955" s="204">
        <v>243287.35</v>
      </c>
      <c r="Y1955" t="s">
        <v>63675</v>
      </c>
      <c r="Z1955">
        <v>652.19000000000005</v>
      </c>
      <c r="AB1955" s="276" t="s">
        <v>54963</v>
      </c>
      <c r="AC1955" s="277">
        <v>115.3</v>
      </c>
      <c r="AE1955" s="246" t="s">
        <v>36077</v>
      </c>
      <c r="AF1955" s="247">
        <v>52295</v>
      </c>
      <c r="AH1955" s="226" t="s">
        <v>48713</v>
      </c>
      <c r="AI1955" s="227">
        <v>5560</v>
      </c>
      <c r="AK1955" s="207" t="s">
        <v>16497</v>
      </c>
      <c r="AL1955" s="208">
        <v>3546.71</v>
      </c>
      <c r="AM1955" s="93"/>
      <c r="AN1955" s="199" t="s">
        <v>32336</v>
      </c>
      <c r="AO1955" s="200">
        <v>10.81</v>
      </c>
      <c r="AT1955" s="272" t="s">
        <v>61169</v>
      </c>
      <c r="AU1955" s="273">
        <v>107264.76</v>
      </c>
      <c r="AW1955" s="244" t="s">
        <v>38385</v>
      </c>
      <c r="AX1955" s="245">
        <v>10198.379999999999</v>
      </c>
      <c r="AZ1955" s="230" t="s">
        <v>12578</v>
      </c>
      <c r="BA1955" s="231">
        <v>133065</v>
      </c>
      <c r="BC1955" s="209" t="s">
        <v>9887</v>
      </c>
      <c r="BD1955" s="210">
        <v>16356497.26</v>
      </c>
    </row>
    <row r="1956" spans="5:56" x14ac:dyDescent="0.55000000000000004">
      <c r="E1956" s="282" t="s">
        <v>60137</v>
      </c>
      <c r="F1956" s="282"/>
      <c r="G1956" s="283">
        <v>20922.669999999998</v>
      </c>
      <c r="I1956" s="242" t="s">
        <v>37555</v>
      </c>
      <c r="J1956" s="242"/>
      <c r="K1956" s="243">
        <v>31847.85</v>
      </c>
      <c r="M1956" s="224" t="s">
        <v>12463</v>
      </c>
      <c r="N1956" s="224"/>
      <c r="O1956" s="225">
        <v>175</v>
      </c>
      <c r="Q1956" s="203" t="s">
        <v>2226</v>
      </c>
      <c r="R1956" s="203"/>
      <c r="S1956" s="204">
        <v>5233656</v>
      </c>
      <c r="Y1956" t="s">
        <v>63676</v>
      </c>
      <c r="Z1956" s="284">
        <v>1987.83</v>
      </c>
      <c r="AB1956" s="276" t="s">
        <v>54964</v>
      </c>
      <c r="AC1956" s="277">
        <v>311.69</v>
      </c>
      <c r="AE1956" s="246" t="s">
        <v>38902</v>
      </c>
      <c r="AF1956" s="247">
        <v>58076.49</v>
      </c>
      <c r="AH1956" s="226" t="s">
        <v>51729</v>
      </c>
      <c r="AI1956" s="227">
        <v>11100</v>
      </c>
      <c r="AK1956" s="207" t="s">
        <v>16498</v>
      </c>
      <c r="AL1956" s="208">
        <v>361.5</v>
      </c>
      <c r="AM1956" s="93"/>
      <c r="AN1956" s="199" t="s">
        <v>13828</v>
      </c>
      <c r="AO1956" s="200">
        <v>10234.14</v>
      </c>
      <c r="AT1956" s="272" t="s">
        <v>61032</v>
      </c>
      <c r="AU1956" s="273">
        <v>20922.669999999998</v>
      </c>
      <c r="AW1956" s="244" t="s">
        <v>38386</v>
      </c>
      <c r="AX1956" s="245">
        <v>31847.85</v>
      </c>
      <c r="AZ1956" s="230" t="s">
        <v>12689</v>
      </c>
      <c r="BA1956" s="231">
        <v>175</v>
      </c>
      <c r="BC1956" s="209" t="s">
        <v>6731</v>
      </c>
      <c r="BD1956" s="210">
        <v>37537</v>
      </c>
    </row>
    <row r="1957" spans="5:56" x14ac:dyDescent="0.55000000000000004">
      <c r="E1957" s="282" t="s">
        <v>60138</v>
      </c>
      <c r="F1957" s="282"/>
      <c r="G1957" s="283">
        <v>31669.81</v>
      </c>
      <c r="I1957" s="242" t="s">
        <v>37557</v>
      </c>
      <c r="J1957" s="242"/>
      <c r="K1957" s="243">
        <v>29222</v>
      </c>
      <c r="M1957" s="224" t="s">
        <v>12464</v>
      </c>
      <c r="N1957" s="224"/>
      <c r="O1957" s="225">
        <v>1310</v>
      </c>
      <c r="Q1957" s="203" t="s">
        <v>2227</v>
      </c>
      <c r="R1957" s="203"/>
      <c r="S1957" s="204">
        <v>26603.45</v>
      </c>
      <c r="Y1957" t="s">
        <v>63677</v>
      </c>
      <c r="Z1957">
        <v>711.25</v>
      </c>
      <c r="AB1957" s="276" t="s">
        <v>51929</v>
      </c>
      <c r="AC1957" s="277">
        <v>6622.87</v>
      </c>
      <c r="AE1957" s="246" t="s">
        <v>64037</v>
      </c>
      <c r="AF1957" s="247">
        <v>-13279.6</v>
      </c>
      <c r="AH1957" s="226" t="s">
        <v>49692</v>
      </c>
      <c r="AI1957" s="227">
        <v>9770.32</v>
      </c>
      <c r="AK1957" s="207" t="s">
        <v>13143</v>
      </c>
      <c r="AL1957" s="208">
        <v>24051.38</v>
      </c>
      <c r="AM1957" s="93"/>
      <c r="AN1957" s="199" t="s">
        <v>13829</v>
      </c>
      <c r="AO1957" s="200">
        <v>16965.900000000001</v>
      </c>
      <c r="AT1957" s="272" t="s">
        <v>61033</v>
      </c>
      <c r="AU1957" s="273">
        <v>31669.81</v>
      </c>
      <c r="AW1957" s="244" t="s">
        <v>38389</v>
      </c>
      <c r="AX1957" s="245">
        <v>29222</v>
      </c>
      <c r="AZ1957" s="230" t="s">
        <v>12690</v>
      </c>
      <c r="BA1957" s="231">
        <v>1310</v>
      </c>
      <c r="BC1957" s="209" t="s">
        <v>7133</v>
      </c>
      <c r="BD1957" s="210">
        <v>1820</v>
      </c>
    </row>
    <row r="1958" spans="5:56" x14ac:dyDescent="0.55000000000000004">
      <c r="E1958" s="282" t="s">
        <v>60139</v>
      </c>
      <c r="F1958" s="282"/>
      <c r="G1958" s="283">
        <v>81732.84</v>
      </c>
      <c r="I1958" s="242" t="s">
        <v>37561</v>
      </c>
      <c r="J1958" s="242"/>
      <c r="K1958" s="243">
        <v>8240</v>
      </c>
      <c r="M1958" s="224" t="s">
        <v>12465</v>
      </c>
      <c r="N1958" s="224"/>
      <c r="O1958" s="225">
        <v>2450</v>
      </c>
      <c r="Q1958" s="203" t="s">
        <v>2228</v>
      </c>
      <c r="R1958" s="203"/>
      <c r="S1958" s="204">
        <v>324135.8</v>
      </c>
      <c r="Y1958" t="s">
        <v>64304</v>
      </c>
      <c r="Z1958">
        <v>728.91</v>
      </c>
      <c r="AB1958" s="276" t="s">
        <v>51930</v>
      </c>
      <c r="AC1958" s="277">
        <v>1297.82</v>
      </c>
      <c r="AE1958" s="246" t="s">
        <v>40139</v>
      </c>
      <c r="AF1958" s="247">
        <v>6441.5</v>
      </c>
      <c r="AH1958" s="226" t="s">
        <v>48714</v>
      </c>
      <c r="AI1958" s="227">
        <v>30039.35</v>
      </c>
      <c r="AK1958" s="207" t="s">
        <v>16499</v>
      </c>
      <c r="AL1958" s="208">
        <v>56035.29</v>
      </c>
      <c r="AM1958" s="93"/>
      <c r="AN1958" s="199" t="s">
        <v>23076</v>
      </c>
      <c r="AO1958" s="200">
        <v>3422.01</v>
      </c>
      <c r="AT1958" s="272" t="s">
        <v>61034</v>
      </c>
      <c r="AU1958" s="273">
        <v>81732.84</v>
      </c>
      <c r="AW1958" s="244" t="s">
        <v>38397</v>
      </c>
      <c r="AX1958" s="245">
        <v>8240</v>
      </c>
      <c r="AZ1958" s="230" t="s">
        <v>12691</v>
      </c>
      <c r="BA1958" s="231">
        <v>2450</v>
      </c>
      <c r="BC1958" s="209" t="s">
        <v>7400</v>
      </c>
      <c r="BD1958" s="210">
        <v>18214</v>
      </c>
    </row>
    <row r="1959" spans="5:56" x14ac:dyDescent="0.55000000000000004">
      <c r="E1959" s="282" t="s">
        <v>60140</v>
      </c>
      <c r="F1959" s="282"/>
      <c r="G1959" s="283">
        <v>5279.21</v>
      </c>
      <c r="I1959" s="242" t="s">
        <v>37563</v>
      </c>
      <c r="J1959" s="242"/>
      <c r="K1959" s="243">
        <v>49249.88</v>
      </c>
      <c r="M1959" s="224" t="s">
        <v>12363</v>
      </c>
      <c r="N1959" s="224"/>
      <c r="O1959" s="225">
        <v>4032</v>
      </c>
      <c r="Q1959" s="203" t="s">
        <v>2229</v>
      </c>
      <c r="R1959" s="203"/>
      <c r="S1959" s="204">
        <v>49293.55</v>
      </c>
      <c r="Y1959" t="s">
        <v>63160</v>
      </c>
      <c r="Z1959" s="284">
        <v>5467.44</v>
      </c>
      <c r="AB1959" s="276" t="s">
        <v>67213</v>
      </c>
      <c r="AC1959" s="277">
        <v>-16994.259999999998</v>
      </c>
      <c r="AE1959" s="246" t="s">
        <v>51757</v>
      </c>
      <c r="AF1959" s="247">
        <v>11704.5</v>
      </c>
      <c r="AH1959" s="226" t="s">
        <v>48715</v>
      </c>
      <c r="AI1959" s="227">
        <v>16592.650000000001</v>
      </c>
      <c r="AK1959" s="207" t="s">
        <v>16500</v>
      </c>
      <c r="AL1959" s="208">
        <v>147.06</v>
      </c>
      <c r="AM1959" s="93"/>
      <c r="AN1959" s="199" t="s">
        <v>23081</v>
      </c>
      <c r="AO1959" s="200">
        <v>387.22</v>
      </c>
      <c r="AT1959" s="272" t="s">
        <v>61035</v>
      </c>
      <c r="AU1959" s="273">
        <v>5279.21</v>
      </c>
      <c r="AW1959" s="244" t="s">
        <v>38402</v>
      </c>
      <c r="AX1959" s="245">
        <v>49249.88</v>
      </c>
      <c r="AZ1959" s="230" t="s">
        <v>12583</v>
      </c>
      <c r="BA1959" s="231">
        <v>4032</v>
      </c>
      <c r="BC1959" s="209" t="s">
        <v>7810</v>
      </c>
      <c r="BD1959" s="210">
        <v>3747.67</v>
      </c>
    </row>
    <row r="1960" spans="5:56" x14ac:dyDescent="0.55000000000000004">
      <c r="E1960" s="282" t="s">
        <v>60141</v>
      </c>
      <c r="F1960" s="282"/>
      <c r="G1960" s="283">
        <v>12281.63</v>
      </c>
      <c r="I1960" s="242" t="s">
        <v>37565</v>
      </c>
      <c r="J1960" s="242"/>
      <c r="K1960" s="243">
        <v>4259.67</v>
      </c>
      <c r="M1960" s="224" t="s">
        <v>12364</v>
      </c>
      <c r="N1960" s="224"/>
      <c r="O1960" s="225">
        <v>53216.67</v>
      </c>
      <c r="Q1960" s="203" t="s">
        <v>2230</v>
      </c>
      <c r="R1960" s="203"/>
      <c r="S1960" s="204">
        <v>88340.43</v>
      </c>
      <c r="Y1960" t="s">
        <v>67634</v>
      </c>
      <c r="Z1960">
        <v>116.83</v>
      </c>
      <c r="AB1960" s="276" t="s">
        <v>55912</v>
      </c>
      <c r="AC1960" s="277">
        <v>61065.49</v>
      </c>
      <c r="AE1960" s="246" t="s">
        <v>51758</v>
      </c>
      <c r="AF1960" s="247">
        <v>55641.48</v>
      </c>
      <c r="AH1960" s="226" t="s">
        <v>48716</v>
      </c>
      <c r="AI1960" s="227">
        <v>57531.25</v>
      </c>
      <c r="AK1960" s="207" t="s">
        <v>16501</v>
      </c>
      <c r="AL1960" s="208">
        <v>5432.24</v>
      </c>
      <c r="AM1960" s="93"/>
      <c r="AN1960" s="199" t="s">
        <v>13830</v>
      </c>
      <c r="AO1960" s="200">
        <v>4.4800000000000004</v>
      </c>
      <c r="AT1960" s="272" t="s">
        <v>61036</v>
      </c>
      <c r="AU1960" s="273">
        <v>12281.63</v>
      </c>
      <c r="AW1960" s="244" t="s">
        <v>38406</v>
      </c>
      <c r="AX1960" s="245">
        <v>4259.67</v>
      </c>
      <c r="AZ1960" s="230" t="s">
        <v>12584</v>
      </c>
      <c r="BA1960" s="231">
        <v>53216.67</v>
      </c>
      <c r="BC1960" s="209" t="s">
        <v>8347</v>
      </c>
      <c r="BD1960" s="210">
        <v>4161</v>
      </c>
    </row>
    <row r="1961" spans="5:56" x14ac:dyDescent="0.55000000000000004">
      <c r="E1961" s="282" t="s">
        <v>60143</v>
      </c>
      <c r="F1961" s="282"/>
      <c r="G1961" s="283">
        <v>10839.18</v>
      </c>
      <c r="I1961" s="242" t="s">
        <v>37566</v>
      </c>
      <c r="J1961" s="242"/>
      <c r="K1961" s="243">
        <v>75786.41</v>
      </c>
      <c r="M1961" s="224" t="s">
        <v>12467</v>
      </c>
      <c r="N1961" s="224"/>
      <c r="O1961" s="225">
        <v>12074</v>
      </c>
      <c r="Q1961" s="203" t="s">
        <v>2231</v>
      </c>
      <c r="R1961" s="203"/>
      <c r="S1961" s="204">
        <v>16775</v>
      </c>
      <c r="Y1961" t="s">
        <v>67635</v>
      </c>
      <c r="Z1961">
        <v>375</v>
      </c>
      <c r="AB1961" s="276" t="s">
        <v>55913</v>
      </c>
      <c r="AC1961" s="277">
        <v>124490</v>
      </c>
      <c r="AE1961" s="246" t="s">
        <v>51759</v>
      </c>
      <c r="AF1961" s="247">
        <v>5151.8</v>
      </c>
      <c r="AH1961" s="226" t="s">
        <v>51730</v>
      </c>
      <c r="AI1961" s="227">
        <v>5751</v>
      </c>
      <c r="AK1961" s="207" t="s">
        <v>16502</v>
      </c>
      <c r="AL1961" s="208">
        <v>2490</v>
      </c>
      <c r="AM1961" s="93"/>
      <c r="AN1961" s="199" t="s">
        <v>13831</v>
      </c>
      <c r="AO1961" s="200">
        <v>29657.69</v>
      </c>
      <c r="AT1961" s="272" t="s">
        <v>61038</v>
      </c>
      <c r="AU1961" s="273">
        <v>10839.18</v>
      </c>
      <c r="AW1961" s="244" t="s">
        <v>38410</v>
      </c>
      <c r="AX1961" s="245">
        <v>75786.41</v>
      </c>
      <c r="AZ1961" s="230" t="s">
        <v>12693</v>
      </c>
      <c r="BA1961" s="231">
        <v>12074</v>
      </c>
      <c r="BC1961" s="209" t="s">
        <v>8544</v>
      </c>
      <c r="BD1961" s="210">
        <v>71251.44</v>
      </c>
    </row>
    <row r="1962" spans="5:56" x14ac:dyDescent="0.55000000000000004">
      <c r="E1962" s="282" t="s">
        <v>60144</v>
      </c>
      <c r="F1962" s="282"/>
      <c r="G1962" s="283">
        <v>28421.75</v>
      </c>
      <c r="I1962" s="242" t="s">
        <v>37570</v>
      </c>
      <c r="J1962" s="242"/>
      <c r="K1962" s="243">
        <v>6353</v>
      </c>
      <c r="M1962" s="224" t="s">
        <v>12468</v>
      </c>
      <c r="N1962" s="224"/>
      <c r="O1962" s="225">
        <v>9984</v>
      </c>
      <c r="Q1962" s="203" t="s">
        <v>2232</v>
      </c>
      <c r="R1962" s="203"/>
      <c r="S1962" s="204">
        <v>17272</v>
      </c>
      <c r="Y1962" t="s">
        <v>67637</v>
      </c>
      <c r="Z1962">
        <v>97.31</v>
      </c>
      <c r="AB1962" s="276" t="s">
        <v>34725</v>
      </c>
      <c r="AC1962" s="277">
        <v>138149</v>
      </c>
      <c r="AE1962" s="246" t="s">
        <v>51760</v>
      </c>
      <c r="AF1962" s="247">
        <v>16499.759999999998</v>
      </c>
      <c r="AH1962" s="226" t="s">
        <v>49693</v>
      </c>
      <c r="AI1962" s="227">
        <v>3136.5</v>
      </c>
      <c r="AK1962" s="207" t="s">
        <v>16503</v>
      </c>
      <c r="AL1962" s="208">
        <v>711.4</v>
      </c>
      <c r="AM1962" s="93"/>
      <c r="AN1962" s="199" t="s">
        <v>23084</v>
      </c>
      <c r="AO1962" s="200">
        <v>10000</v>
      </c>
      <c r="AT1962" s="272" t="s">
        <v>61039</v>
      </c>
      <c r="AU1962" s="273">
        <v>28421.75</v>
      </c>
      <c r="AW1962" s="244" t="s">
        <v>38419</v>
      </c>
      <c r="AX1962" s="245">
        <v>6353</v>
      </c>
      <c r="AZ1962" s="230" t="s">
        <v>12694</v>
      </c>
      <c r="BA1962" s="231">
        <v>9984</v>
      </c>
      <c r="BC1962" s="209" t="s">
        <v>8993</v>
      </c>
      <c r="BD1962" s="210">
        <v>14387</v>
      </c>
    </row>
    <row r="1963" spans="5:56" x14ac:dyDescent="0.55000000000000004">
      <c r="E1963" s="282" t="s">
        <v>60145</v>
      </c>
      <c r="F1963" s="282"/>
      <c r="G1963" s="283">
        <v>6141.7</v>
      </c>
      <c r="I1963" s="242" t="s">
        <v>37571</v>
      </c>
      <c r="J1963" s="242"/>
      <c r="K1963" s="243">
        <v>11135.79</v>
      </c>
      <c r="M1963" s="224" t="s">
        <v>12366</v>
      </c>
      <c r="N1963" s="224"/>
      <c r="O1963" s="225">
        <v>22849</v>
      </c>
      <c r="Q1963" s="203" t="s">
        <v>2233</v>
      </c>
      <c r="R1963" s="203"/>
      <c r="S1963" s="204">
        <v>42319.57</v>
      </c>
      <c r="Y1963" t="s">
        <v>67638</v>
      </c>
      <c r="Z1963">
        <v>290.19</v>
      </c>
      <c r="AB1963" s="276" t="s">
        <v>67214</v>
      </c>
      <c r="AC1963" s="277">
        <v>27012.18</v>
      </c>
      <c r="AE1963" s="246" t="s">
        <v>51761</v>
      </c>
      <c r="AF1963" s="247">
        <v>1045</v>
      </c>
      <c r="AH1963" s="226" t="s">
        <v>49694</v>
      </c>
      <c r="AI1963" s="227">
        <v>47578.12</v>
      </c>
      <c r="AK1963" s="207" t="s">
        <v>16504</v>
      </c>
      <c r="AL1963" s="208">
        <v>15509.29</v>
      </c>
      <c r="AM1963" s="93"/>
      <c r="AN1963" s="199" t="s">
        <v>23086</v>
      </c>
      <c r="AO1963" s="200">
        <v>374.63</v>
      </c>
      <c r="AT1963" s="272" t="s">
        <v>61040</v>
      </c>
      <c r="AU1963" s="273">
        <v>6141.7</v>
      </c>
      <c r="AW1963" s="244" t="s">
        <v>38423</v>
      </c>
      <c r="AX1963" s="245">
        <v>11135.79</v>
      </c>
      <c r="AZ1963" s="230" t="s">
        <v>12586</v>
      </c>
      <c r="BA1963" s="231">
        <v>22849</v>
      </c>
      <c r="BC1963" s="209" t="s">
        <v>9319</v>
      </c>
      <c r="BD1963" s="210">
        <v>14310.42</v>
      </c>
    </row>
    <row r="1964" spans="5:56" x14ac:dyDescent="0.55000000000000004">
      <c r="E1964" s="282" t="s">
        <v>61151</v>
      </c>
      <c r="F1964" s="282"/>
      <c r="G1964" s="283">
        <v>5067.96</v>
      </c>
      <c r="I1964" s="242" t="s">
        <v>37572</v>
      </c>
      <c r="J1964" s="242"/>
      <c r="K1964" s="243">
        <v>36141.64</v>
      </c>
      <c r="M1964" s="224" t="s">
        <v>12469</v>
      </c>
      <c r="N1964" s="224"/>
      <c r="O1964" s="225">
        <v>1514</v>
      </c>
      <c r="Q1964" s="203" t="s">
        <v>2234</v>
      </c>
      <c r="R1964" s="203"/>
      <c r="S1964" s="204">
        <v>1052169.32</v>
      </c>
      <c r="Y1964" t="s">
        <v>67639</v>
      </c>
      <c r="Z1964" s="284">
        <v>1562.44</v>
      </c>
      <c r="AB1964" s="276" t="s">
        <v>55914</v>
      </c>
      <c r="AC1964" s="277">
        <v>38141.69</v>
      </c>
      <c r="AE1964" s="246" t="s">
        <v>54893</v>
      </c>
      <c r="AF1964" s="247">
        <v>14678.46</v>
      </c>
      <c r="AH1964" s="226" t="s">
        <v>49695</v>
      </c>
      <c r="AI1964" s="227">
        <v>3040.88</v>
      </c>
      <c r="AK1964" s="207" t="s">
        <v>16505</v>
      </c>
      <c r="AL1964" s="208">
        <v>22943</v>
      </c>
      <c r="AM1964" s="93"/>
      <c r="AN1964" s="199" t="s">
        <v>23088</v>
      </c>
      <c r="AO1964" s="200">
        <v>60076.11</v>
      </c>
      <c r="AT1964" s="272" t="s">
        <v>61171</v>
      </c>
      <c r="AU1964" s="273">
        <v>5067.96</v>
      </c>
      <c r="AW1964" s="244" t="s">
        <v>38424</v>
      </c>
      <c r="AX1964" s="245">
        <v>36141.64</v>
      </c>
      <c r="AZ1964" s="230" t="s">
        <v>12696</v>
      </c>
      <c r="BA1964" s="231">
        <v>1514</v>
      </c>
      <c r="BC1964" s="209" t="s">
        <v>11320</v>
      </c>
      <c r="BD1964" s="210">
        <v>983.28</v>
      </c>
    </row>
    <row r="1965" spans="5:56" x14ac:dyDescent="0.55000000000000004">
      <c r="E1965" s="282" t="s">
        <v>60146</v>
      </c>
      <c r="F1965" s="282"/>
      <c r="G1965" s="283">
        <v>5241.46</v>
      </c>
      <c r="I1965" s="242" t="s">
        <v>37573</v>
      </c>
      <c r="J1965" s="242"/>
      <c r="K1965" s="243">
        <v>11570.81</v>
      </c>
      <c r="M1965" s="224" t="s">
        <v>12367</v>
      </c>
      <c r="N1965" s="224"/>
      <c r="O1965" s="225">
        <v>78485.64</v>
      </c>
      <c r="Q1965" s="203" t="s">
        <v>2235</v>
      </c>
      <c r="R1965" s="203"/>
      <c r="S1965" s="204">
        <v>283698.45</v>
      </c>
      <c r="Y1965" t="s">
        <v>67640</v>
      </c>
      <c r="Z1965" s="284">
        <v>33872.080000000002</v>
      </c>
      <c r="AB1965" s="276" t="s">
        <v>67215</v>
      </c>
      <c r="AC1965" s="277">
        <v>12812.5</v>
      </c>
      <c r="AE1965" s="246" t="s">
        <v>51762</v>
      </c>
      <c r="AF1965" s="247">
        <v>8192.68</v>
      </c>
      <c r="AH1965" s="226" t="s">
        <v>16537</v>
      </c>
      <c r="AI1965" s="227">
        <v>20</v>
      </c>
      <c r="AK1965" s="207" t="s">
        <v>16506</v>
      </c>
      <c r="AL1965" s="208">
        <v>2270.16</v>
      </c>
      <c r="AM1965" s="93"/>
      <c r="AN1965" s="199" t="s">
        <v>13832</v>
      </c>
      <c r="AO1965" s="200">
        <v>6711.08</v>
      </c>
      <c r="AT1965" s="272" t="s">
        <v>61041</v>
      </c>
      <c r="AU1965" s="273">
        <v>5241.46</v>
      </c>
      <c r="AW1965" s="244" t="s">
        <v>38425</v>
      </c>
      <c r="AX1965" s="245">
        <v>11570.81</v>
      </c>
      <c r="AZ1965" s="230" t="s">
        <v>12587</v>
      </c>
      <c r="BA1965" s="231">
        <v>78485.64</v>
      </c>
      <c r="BC1965" s="209" t="s">
        <v>11578</v>
      </c>
      <c r="BD1965" s="210">
        <v>62616.25</v>
      </c>
    </row>
    <row r="1966" spans="5:56" x14ac:dyDescent="0.55000000000000004">
      <c r="E1966" s="282" t="s">
        <v>61152</v>
      </c>
      <c r="F1966" s="282"/>
      <c r="G1966" s="283">
        <v>5044.8999999999996</v>
      </c>
      <c r="I1966" s="242" t="s">
        <v>37574</v>
      </c>
      <c r="J1966" s="242"/>
      <c r="K1966" s="243">
        <v>6218.84</v>
      </c>
      <c r="M1966" s="224" t="s">
        <v>12470</v>
      </c>
      <c r="N1966" s="224"/>
      <c r="O1966" s="225">
        <v>1300</v>
      </c>
      <c r="Q1966" s="203" t="s">
        <v>2236</v>
      </c>
      <c r="R1966" s="203"/>
      <c r="S1966" s="204">
        <v>127877.67</v>
      </c>
      <c r="Y1966" t="s">
        <v>71438</v>
      </c>
      <c r="Z1966" s="284">
        <v>6209</v>
      </c>
      <c r="AB1966" s="276" t="s">
        <v>34726</v>
      </c>
      <c r="AC1966" s="277">
        <v>112500</v>
      </c>
      <c r="AE1966" s="246" t="s">
        <v>51763</v>
      </c>
      <c r="AF1966" s="247">
        <v>14884</v>
      </c>
      <c r="AH1966" s="226" t="s">
        <v>42206</v>
      </c>
      <c r="AI1966" s="227">
        <v>82747.33</v>
      </c>
      <c r="AK1966" s="207" t="s">
        <v>16507</v>
      </c>
      <c r="AL1966" s="208">
        <v>1406.6</v>
      </c>
      <c r="AM1966" s="93"/>
      <c r="AN1966" s="199" t="s">
        <v>13833</v>
      </c>
      <c r="AO1966" s="200">
        <v>43952.89</v>
      </c>
      <c r="AT1966" s="272" t="s">
        <v>61172</v>
      </c>
      <c r="AU1966" s="273">
        <v>5044.8999999999996</v>
      </c>
      <c r="AW1966" s="244" t="s">
        <v>38426</v>
      </c>
      <c r="AX1966" s="245">
        <v>6218.84</v>
      </c>
      <c r="AZ1966" s="230" t="s">
        <v>12697</v>
      </c>
      <c r="BA1966" s="231">
        <v>1300</v>
      </c>
      <c r="BC1966" s="209" t="s">
        <v>9888</v>
      </c>
      <c r="BD1966" s="210">
        <v>229028.06</v>
      </c>
    </row>
    <row r="1967" spans="5:56" x14ac:dyDescent="0.55000000000000004">
      <c r="E1967" s="282" t="s">
        <v>61153</v>
      </c>
      <c r="F1967" s="282"/>
      <c r="G1967" s="283">
        <v>46884.42</v>
      </c>
      <c r="I1967" s="242" t="s">
        <v>37576</v>
      </c>
      <c r="J1967" s="242"/>
      <c r="K1967" s="243">
        <v>34057</v>
      </c>
      <c r="M1967" s="224" t="s">
        <v>12471</v>
      </c>
      <c r="N1967" s="224"/>
      <c r="O1967" s="225">
        <v>2543</v>
      </c>
      <c r="Q1967" s="203" t="s">
        <v>2237</v>
      </c>
      <c r="R1967" s="203"/>
      <c r="S1967" s="204">
        <v>479054.48</v>
      </c>
      <c r="Y1967" t="s">
        <v>48897</v>
      </c>
      <c r="Z1967" s="284">
        <v>25139</v>
      </c>
      <c r="AB1967" s="276" t="s">
        <v>70438</v>
      </c>
      <c r="AC1967" s="277">
        <v>100.17</v>
      </c>
      <c r="AE1967" s="246" t="s">
        <v>49697</v>
      </c>
      <c r="AF1967" s="247">
        <v>24116.45</v>
      </c>
      <c r="AH1967" s="226" t="s">
        <v>42207</v>
      </c>
      <c r="AI1967" s="227">
        <v>5404.67</v>
      </c>
      <c r="AK1967" s="207" t="s">
        <v>16508</v>
      </c>
      <c r="AL1967" s="208">
        <v>5835.02</v>
      </c>
      <c r="AM1967" s="93"/>
      <c r="AN1967" s="199" t="s">
        <v>13834</v>
      </c>
      <c r="AO1967" s="200">
        <v>3531.9</v>
      </c>
      <c r="AT1967" s="272" t="s">
        <v>61173</v>
      </c>
      <c r="AU1967" s="273">
        <v>46884.42</v>
      </c>
      <c r="AW1967" s="244" t="s">
        <v>38430</v>
      </c>
      <c r="AX1967" s="245">
        <v>34057</v>
      </c>
      <c r="AZ1967" s="230" t="s">
        <v>12699</v>
      </c>
      <c r="BA1967" s="231">
        <v>2543</v>
      </c>
      <c r="BC1967" s="209" t="s">
        <v>6732</v>
      </c>
      <c r="BD1967" s="210">
        <v>28075.58</v>
      </c>
    </row>
    <row r="1968" spans="5:56" x14ac:dyDescent="0.55000000000000004">
      <c r="E1968" s="282" t="s">
        <v>60147</v>
      </c>
      <c r="F1968" s="282"/>
      <c r="G1968" s="283">
        <v>5986.15</v>
      </c>
      <c r="I1968" s="242" t="s">
        <v>37578</v>
      </c>
      <c r="J1968" s="242"/>
      <c r="K1968" s="243">
        <v>30169</v>
      </c>
      <c r="M1968" s="224" t="s">
        <v>12472</v>
      </c>
      <c r="N1968" s="224"/>
      <c r="O1968" s="225">
        <v>730</v>
      </c>
      <c r="Q1968" s="203" t="s">
        <v>2238</v>
      </c>
      <c r="R1968" s="203"/>
      <c r="S1968" s="204">
        <v>4782.22</v>
      </c>
      <c r="Y1968" t="s">
        <v>67642</v>
      </c>
      <c r="Z1968">
        <v>253.41</v>
      </c>
      <c r="AB1968" s="276" t="s">
        <v>67216</v>
      </c>
      <c r="AC1968" s="277">
        <v>7165.5</v>
      </c>
      <c r="AE1968" s="246" t="s">
        <v>64038</v>
      </c>
      <c r="AF1968" s="247">
        <v>-101.83</v>
      </c>
      <c r="AH1968" s="226" t="s">
        <v>16546</v>
      </c>
      <c r="AI1968" s="227">
        <v>98341.02</v>
      </c>
      <c r="AK1968" s="207" t="s">
        <v>16509</v>
      </c>
      <c r="AL1968" s="208">
        <v>794.1</v>
      </c>
      <c r="AM1968" s="93"/>
      <c r="AN1968" s="199" t="s">
        <v>13835</v>
      </c>
      <c r="AO1968" s="200">
        <v>7559.97</v>
      </c>
      <c r="AT1968" s="272" t="s">
        <v>61042</v>
      </c>
      <c r="AU1968" s="273">
        <v>5986.15</v>
      </c>
      <c r="AW1968" s="244" t="s">
        <v>38434</v>
      </c>
      <c r="AX1968" s="245">
        <v>30169</v>
      </c>
      <c r="AZ1968" s="230" t="s">
        <v>12700</v>
      </c>
      <c r="BA1968" s="231">
        <v>730</v>
      </c>
      <c r="BC1968" s="209" t="s">
        <v>7401</v>
      </c>
      <c r="BD1968" s="210">
        <v>42708</v>
      </c>
    </row>
    <row r="1969" spans="5:56" x14ac:dyDescent="0.55000000000000004">
      <c r="E1969" s="282" t="s">
        <v>60148</v>
      </c>
      <c r="F1969" s="282"/>
      <c r="G1969" s="283">
        <v>19200.21</v>
      </c>
      <c r="I1969" s="242" t="s">
        <v>37579</v>
      </c>
      <c r="J1969" s="242"/>
      <c r="K1969" s="243">
        <v>197577.13</v>
      </c>
      <c r="M1969" s="224" t="s">
        <v>12473</v>
      </c>
      <c r="N1969" s="224"/>
      <c r="O1969" s="225">
        <v>1067</v>
      </c>
      <c r="Q1969" s="203" t="s">
        <v>2239</v>
      </c>
      <c r="R1969" s="203"/>
      <c r="S1969" s="204">
        <v>28365.56</v>
      </c>
      <c r="Y1969" t="s">
        <v>52477</v>
      </c>
      <c r="Z1969" s="284">
        <v>30187.02</v>
      </c>
      <c r="AB1969" s="276" t="s">
        <v>17573</v>
      </c>
      <c r="AC1969" s="277">
        <v>38271.31</v>
      </c>
      <c r="AE1969" s="246" t="s">
        <v>54894</v>
      </c>
      <c r="AF1969" s="247">
        <v>23038.98</v>
      </c>
      <c r="AH1969" s="226" t="s">
        <v>16547</v>
      </c>
      <c r="AI1969" s="227">
        <v>7514.41</v>
      </c>
      <c r="AK1969" s="207" t="s">
        <v>16510</v>
      </c>
      <c r="AL1969" s="208">
        <v>1089.5999999999999</v>
      </c>
      <c r="AM1969" s="93"/>
      <c r="AN1969" s="199" t="s">
        <v>13836</v>
      </c>
      <c r="AO1969" s="200">
        <v>6365.35</v>
      </c>
      <c r="AT1969" s="272" t="s">
        <v>61043</v>
      </c>
      <c r="AU1969" s="273">
        <v>19200.21</v>
      </c>
      <c r="AW1969" s="244" t="s">
        <v>38443</v>
      </c>
      <c r="AX1969" s="245">
        <v>197577.13</v>
      </c>
      <c r="AZ1969" s="230" t="s">
        <v>12701</v>
      </c>
      <c r="BA1969" s="231">
        <v>1067</v>
      </c>
      <c r="BC1969" s="209" t="s">
        <v>7811</v>
      </c>
      <c r="BD1969" s="210">
        <v>2241.17</v>
      </c>
    </row>
    <row r="1970" spans="5:56" x14ac:dyDescent="0.55000000000000004">
      <c r="E1970" s="282" t="s">
        <v>61154</v>
      </c>
      <c r="F1970" s="282"/>
      <c r="G1970" s="283">
        <v>5488.02</v>
      </c>
      <c r="I1970" s="242" t="s">
        <v>37580</v>
      </c>
      <c r="J1970" s="242"/>
      <c r="K1970" s="243">
        <v>7494</v>
      </c>
      <c r="M1970" s="224" t="s">
        <v>12370</v>
      </c>
      <c r="N1970" s="224"/>
      <c r="O1970" s="225">
        <v>72581</v>
      </c>
      <c r="Q1970" s="203" t="s">
        <v>2240</v>
      </c>
      <c r="R1970" s="203"/>
      <c r="S1970" s="204">
        <v>354659</v>
      </c>
      <c r="Y1970" t="s">
        <v>49930</v>
      </c>
      <c r="Z1970" s="284">
        <v>6340.51</v>
      </c>
      <c r="AB1970" s="276" t="s">
        <v>34727</v>
      </c>
      <c r="AC1970" s="277">
        <v>125914.53</v>
      </c>
      <c r="AE1970" s="246" t="s">
        <v>54895</v>
      </c>
      <c r="AF1970" s="247">
        <v>1762.44</v>
      </c>
      <c r="AH1970" s="226" t="s">
        <v>51731</v>
      </c>
      <c r="AI1970" s="227">
        <v>5328</v>
      </c>
      <c r="AK1970" s="207" t="s">
        <v>16511</v>
      </c>
      <c r="AL1970" s="208">
        <v>20088.57</v>
      </c>
      <c r="AM1970" s="93"/>
      <c r="AN1970" s="199" t="s">
        <v>13837</v>
      </c>
      <c r="AO1970" s="200">
        <v>7151.63</v>
      </c>
      <c r="AT1970" s="272" t="s">
        <v>61174</v>
      </c>
      <c r="AU1970" s="273">
        <v>5488.02</v>
      </c>
      <c r="AW1970" s="244" t="s">
        <v>38445</v>
      </c>
      <c r="AX1970" s="245">
        <v>7494</v>
      </c>
      <c r="AZ1970" s="230" t="s">
        <v>12590</v>
      </c>
      <c r="BA1970" s="231">
        <v>72581</v>
      </c>
      <c r="BC1970" s="209" t="s">
        <v>8348</v>
      </c>
      <c r="BD1970" s="210">
        <v>12227.78</v>
      </c>
    </row>
    <row r="1971" spans="5:56" x14ac:dyDescent="0.55000000000000004">
      <c r="E1971" s="282" t="s">
        <v>60149</v>
      </c>
      <c r="F1971" s="282"/>
      <c r="G1971" s="283">
        <v>23797.93</v>
      </c>
      <c r="I1971" s="242" t="s">
        <v>37584</v>
      </c>
      <c r="J1971" s="242"/>
      <c r="K1971" s="243">
        <v>322089.21999999997</v>
      </c>
      <c r="M1971" s="224" t="s">
        <v>12474</v>
      </c>
      <c r="N1971" s="224"/>
      <c r="O1971" s="225">
        <v>2025</v>
      </c>
      <c r="Q1971" s="203" t="s">
        <v>2241</v>
      </c>
      <c r="R1971" s="203"/>
      <c r="S1971" s="204">
        <v>26571</v>
      </c>
      <c r="Y1971" t="s">
        <v>52479</v>
      </c>
      <c r="Z1971" s="284">
        <v>107752.05</v>
      </c>
      <c r="AB1971" s="276" t="s">
        <v>34728</v>
      </c>
      <c r="AC1971" s="277">
        <v>50081.440000000002</v>
      </c>
      <c r="AE1971" s="246" t="s">
        <v>54896</v>
      </c>
      <c r="AF1971" s="247">
        <v>5414.39</v>
      </c>
      <c r="AH1971" s="226" t="s">
        <v>44483</v>
      </c>
      <c r="AI1971" s="227">
        <v>4996</v>
      </c>
      <c r="AK1971" s="207" t="s">
        <v>16512</v>
      </c>
      <c r="AL1971" s="208">
        <v>22377.54</v>
      </c>
      <c r="AM1971" s="93"/>
      <c r="AN1971" s="199" t="s">
        <v>32337</v>
      </c>
      <c r="AO1971" s="200">
        <v>16992.810000000001</v>
      </c>
      <c r="AT1971" s="272" t="s">
        <v>61044</v>
      </c>
      <c r="AU1971" s="273">
        <v>23797.93</v>
      </c>
      <c r="AW1971" s="244" t="s">
        <v>38455</v>
      </c>
      <c r="AX1971" s="245">
        <v>322089.21999999997</v>
      </c>
      <c r="AZ1971" s="230" t="s">
        <v>12702</v>
      </c>
      <c r="BA1971" s="231">
        <v>2025</v>
      </c>
      <c r="BC1971" s="209" t="s">
        <v>8545</v>
      </c>
      <c r="BD1971" s="210">
        <v>18518.310000000001</v>
      </c>
    </row>
    <row r="1972" spans="5:56" x14ac:dyDescent="0.55000000000000004">
      <c r="E1972" s="282" t="s">
        <v>60150</v>
      </c>
      <c r="F1972" s="282"/>
      <c r="G1972" s="283">
        <v>83629.95</v>
      </c>
      <c r="I1972" s="242" t="s">
        <v>37585</v>
      </c>
      <c r="J1972" s="242"/>
      <c r="K1972" s="243">
        <v>4709</v>
      </c>
      <c r="M1972" s="224" t="s">
        <v>12475</v>
      </c>
      <c r="N1972" s="224"/>
      <c r="O1972" s="225">
        <v>1149</v>
      </c>
      <c r="Q1972" s="203" t="s">
        <v>2242</v>
      </c>
      <c r="R1972" s="203"/>
      <c r="S1972" s="204">
        <v>30311.49</v>
      </c>
      <c r="Y1972" t="s">
        <v>67644</v>
      </c>
      <c r="Z1972" s="284">
        <v>42043.6</v>
      </c>
      <c r="AB1972" s="276" t="s">
        <v>17574</v>
      </c>
      <c r="AC1972" s="277">
        <v>117973.59</v>
      </c>
      <c r="AE1972" s="246" t="s">
        <v>54897</v>
      </c>
      <c r="AF1972" s="247">
        <v>10408.51</v>
      </c>
      <c r="AH1972" s="226" t="s">
        <v>36074</v>
      </c>
      <c r="AI1972" s="227">
        <v>4917.8999999999996</v>
      </c>
      <c r="AK1972" s="207" t="s">
        <v>16513</v>
      </c>
      <c r="AL1972" s="208">
        <v>3301.01</v>
      </c>
      <c r="AM1972" s="93"/>
      <c r="AN1972" s="199" t="s">
        <v>32338</v>
      </c>
      <c r="AO1972" s="200">
        <v>5701.4</v>
      </c>
      <c r="AT1972" s="272" t="s">
        <v>61045</v>
      </c>
      <c r="AU1972" s="273">
        <v>83629.95</v>
      </c>
      <c r="AW1972" s="244" t="s">
        <v>38458</v>
      </c>
      <c r="AX1972" s="245">
        <v>4709</v>
      </c>
      <c r="AZ1972" s="230" t="s">
        <v>12703</v>
      </c>
      <c r="BA1972" s="231">
        <v>1149</v>
      </c>
      <c r="BC1972" s="209" t="s">
        <v>8735</v>
      </c>
      <c r="BD1972" s="210">
        <v>2000</v>
      </c>
    </row>
    <row r="1973" spans="5:56" x14ac:dyDescent="0.55000000000000004">
      <c r="E1973" s="282" t="s">
        <v>60151</v>
      </c>
      <c r="F1973" s="282"/>
      <c r="G1973" s="283">
        <v>455.37</v>
      </c>
      <c r="I1973" s="242" t="s">
        <v>37586</v>
      </c>
      <c r="J1973" s="242"/>
      <c r="K1973" s="243">
        <v>10885.73</v>
      </c>
      <c r="M1973" s="224" t="s">
        <v>12371</v>
      </c>
      <c r="N1973" s="224"/>
      <c r="O1973" s="225">
        <v>16060</v>
      </c>
      <c r="Q1973" s="203" t="s">
        <v>2243</v>
      </c>
      <c r="R1973" s="203"/>
      <c r="S1973" s="204">
        <v>2665</v>
      </c>
      <c r="Y1973" t="s">
        <v>70542</v>
      </c>
      <c r="Z1973">
        <v>638.88</v>
      </c>
      <c r="AB1973" s="276" t="s">
        <v>34729</v>
      </c>
      <c r="AC1973" s="277">
        <v>29574</v>
      </c>
      <c r="AE1973" s="246" t="s">
        <v>54898</v>
      </c>
      <c r="AF1973" s="247">
        <v>25581.71</v>
      </c>
      <c r="AH1973" s="226" t="s">
        <v>51732</v>
      </c>
      <c r="AI1973" s="227">
        <v>32184.799999999999</v>
      </c>
      <c r="AK1973" s="207" t="s">
        <v>16514</v>
      </c>
      <c r="AL1973" s="208">
        <v>21071.67</v>
      </c>
      <c r="AM1973" s="93"/>
      <c r="AN1973" s="199" t="s">
        <v>32339</v>
      </c>
      <c r="AO1973" s="200">
        <v>2691.66</v>
      </c>
      <c r="AT1973" s="272" t="s">
        <v>61046</v>
      </c>
      <c r="AU1973" s="273">
        <v>455.37</v>
      </c>
      <c r="AW1973" s="244" t="s">
        <v>38460</v>
      </c>
      <c r="AX1973" s="245">
        <v>10885.73</v>
      </c>
      <c r="AZ1973" s="230" t="s">
        <v>12591</v>
      </c>
      <c r="BA1973" s="231">
        <v>16060</v>
      </c>
      <c r="BC1973" s="209" t="s">
        <v>8994</v>
      </c>
      <c r="BD1973" s="210">
        <v>16202</v>
      </c>
    </row>
    <row r="1974" spans="5:56" x14ac:dyDescent="0.55000000000000004">
      <c r="E1974" s="282" t="s">
        <v>62990</v>
      </c>
      <c r="F1974" s="282"/>
      <c r="G1974" s="283">
        <v>5038.74</v>
      </c>
      <c r="I1974" s="242" t="s">
        <v>37588</v>
      </c>
      <c r="J1974" s="242"/>
      <c r="K1974" s="243">
        <v>657419.69999999995</v>
      </c>
      <c r="M1974" s="224" t="s">
        <v>12372</v>
      </c>
      <c r="N1974" s="224"/>
      <c r="O1974" s="225">
        <v>14789</v>
      </c>
      <c r="Q1974" s="203" t="s">
        <v>2244</v>
      </c>
      <c r="R1974" s="203"/>
      <c r="S1974" s="204">
        <v>64519</v>
      </c>
      <c r="Y1974" t="s">
        <v>67645</v>
      </c>
      <c r="Z1974" s="284">
        <v>14549.92</v>
      </c>
      <c r="AB1974" s="276" t="s">
        <v>46761</v>
      </c>
      <c r="AC1974" s="277">
        <v>19486.28</v>
      </c>
      <c r="AE1974" s="246" t="s">
        <v>64039</v>
      </c>
      <c r="AF1974" s="247">
        <v>14060.77</v>
      </c>
      <c r="AH1974" s="226" t="s">
        <v>34618</v>
      </c>
      <c r="AI1974" s="227">
        <v>2776.69</v>
      </c>
      <c r="AK1974" s="207" t="s">
        <v>16515</v>
      </c>
      <c r="AL1974" s="208">
        <v>6423</v>
      </c>
      <c r="AM1974" s="93"/>
      <c r="AN1974" s="199" t="s">
        <v>32340</v>
      </c>
      <c r="AO1974" s="200">
        <v>1816.86</v>
      </c>
      <c r="AT1974" s="272" t="s">
        <v>62991</v>
      </c>
      <c r="AU1974" s="273">
        <v>5038.74</v>
      </c>
      <c r="AW1974" s="244" t="s">
        <v>38466</v>
      </c>
      <c r="AX1974" s="245">
        <v>657419.69999999995</v>
      </c>
      <c r="AZ1974" s="230" t="s">
        <v>12592</v>
      </c>
      <c r="BA1974" s="231">
        <v>14789</v>
      </c>
      <c r="BC1974" s="209" t="s">
        <v>9320</v>
      </c>
      <c r="BD1974" s="210">
        <v>20883.560000000001</v>
      </c>
    </row>
    <row r="1975" spans="5:56" x14ac:dyDescent="0.55000000000000004">
      <c r="E1975" s="282" t="s">
        <v>60152</v>
      </c>
      <c r="F1975" s="282"/>
      <c r="G1975" s="283">
        <v>6851.41</v>
      </c>
      <c r="I1975" s="242" t="s">
        <v>37589</v>
      </c>
      <c r="J1975" s="242"/>
      <c r="K1975" s="243">
        <v>47909</v>
      </c>
      <c r="M1975" s="224" t="s">
        <v>12476</v>
      </c>
      <c r="N1975" s="224"/>
      <c r="O1975" s="225">
        <v>2683</v>
      </c>
      <c r="Q1975" s="203" t="s">
        <v>2245</v>
      </c>
      <c r="R1975" s="203"/>
      <c r="S1975" s="204">
        <v>7448.57</v>
      </c>
      <c r="Y1975" t="s">
        <v>44911</v>
      </c>
      <c r="Z1975" s="284">
        <v>43251.6</v>
      </c>
      <c r="AB1975" s="276" t="s">
        <v>62951</v>
      </c>
      <c r="AC1975" s="277">
        <v>121584.56</v>
      </c>
      <c r="AE1975" s="246" t="s">
        <v>55868</v>
      </c>
      <c r="AF1975" s="247">
        <v>26899.919999999998</v>
      </c>
      <c r="AH1975" s="226" t="s">
        <v>38897</v>
      </c>
      <c r="AI1975" s="227">
        <v>2153.7800000000002</v>
      </c>
      <c r="AK1975" s="207" t="s">
        <v>16516</v>
      </c>
      <c r="AL1975" s="208">
        <v>2859.33</v>
      </c>
      <c r="AM1975" s="93"/>
      <c r="AN1975" s="199" t="s">
        <v>32341</v>
      </c>
      <c r="AO1975" s="200">
        <v>4707.95</v>
      </c>
      <c r="AT1975" s="272" t="s">
        <v>61047</v>
      </c>
      <c r="AU1975" s="273">
        <v>6851.41</v>
      </c>
      <c r="AW1975" s="244" t="s">
        <v>38468</v>
      </c>
      <c r="AX1975" s="245">
        <v>47909</v>
      </c>
      <c r="AZ1975" s="230" t="s">
        <v>12704</v>
      </c>
      <c r="BA1975" s="231">
        <v>2683</v>
      </c>
      <c r="BC1975" s="209" t="s">
        <v>10649</v>
      </c>
      <c r="BD1975" s="210">
        <v>5069</v>
      </c>
    </row>
    <row r="1976" spans="5:56" x14ac:dyDescent="0.55000000000000004">
      <c r="E1976" s="282" t="s">
        <v>60153</v>
      </c>
      <c r="F1976" s="282"/>
      <c r="G1976" s="283">
        <v>32176.01</v>
      </c>
      <c r="I1976" s="242" t="s">
        <v>37590</v>
      </c>
      <c r="J1976" s="242"/>
      <c r="K1976" s="243">
        <v>278498.06</v>
      </c>
      <c r="M1976" s="224" t="s">
        <v>12374</v>
      </c>
      <c r="N1976" s="224"/>
      <c r="O1976" s="225">
        <v>452503.9</v>
      </c>
      <c r="Q1976" s="203" t="s">
        <v>2246</v>
      </c>
      <c r="R1976" s="203"/>
      <c r="S1976" s="204">
        <v>34027.980000000003</v>
      </c>
      <c r="Y1976" t="s">
        <v>49932</v>
      </c>
      <c r="Z1976" s="284">
        <v>42639.87</v>
      </c>
      <c r="AB1976" s="276" t="s">
        <v>51932</v>
      </c>
      <c r="AC1976" s="277">
        <v>2864.75</v>
      </c>
      <c r="AE1976" s="246" t="s">
        <v>63060</v>
      </c>
      <c r="AF1976" s="247">
        <v>4482.42</v>
      </c>
      <c r="AH1976" s="226" t="s">
        <v>51733</v>
      </c>
      <c r="AI1976" s="227">
        <v>2560</v>
      </c>
      <c r="AK1976" s="207" t="s">
        <v>16517</v>
      </c>
      <c r="AL1976" s="208">
        <v>358.92</v>
      </c>
      <c r="AM1976" s="93"/>
      <c r="AN1976" s="199" t="s">
        <v>32342</v>
      </c>
      <c r="AO1976" s="200">
        <v>4511.71</v>
      </c>
      <c r="AT1976" s="272" t="s">
        <v>61048</v>
      </c>
      <c r="AU1976" s="273">
        <v>32176.01</v>
      </c>
      <c r="AW1976" s="244" t="s">
        <v>38472</v>
      </c>
      <c r="AX1976" s="245">
        <v>278498.06</v>
      </c>
      <c r="AZ1976" s="230" t="s">
        <v>12594</v>
      </c>
      <c r="BA1976" s="231">
        <v>452503.9</v>
      </c>
      <c r="BC1976" s="209" t="s">
        <v>11102</v>
      </c>
      <c r="BD1976" s="210">
        <v>4624.8</v>
      </c>
    </row>
    <row r="1977" spans="5:56" x14ac:dyDescent="0.55000000000000004">
      <c r="E1977" s="282" t="s">
        <v>60154</v>
      </c>
      <c r="F1977" s="282"/>
      <c r="G1977" s="283">
        <v>47209.2</v>
      </c>
      <c r="I1977" s="242" t="s">
        <v>37591</v>
      </c>
      <c r="J1977" s="242"/>
      <c r="K1977" s="243">
        <v>14324</v>
      </c>
      <c r="M1977" s="224" t="s">
        <v>12478</v>
      </c>
      <c r="N1977" s="224"/>
      <c r="O1977" s="225">
        <v>14182</v>
      </c>
      <c r="Q1977" s="203" t="s">
        <v>2247</v>
      </c>
      <c r="R1977" s="203"/>
      <c r="S1977" s="204">
        <v>42140</v>
      </c>
      <c r="Y1977" t="s">
        <v>46941</v>
      </c>
      <c r="Z1977" s="284">
        <v>453000</v>
      </c>
      <c r="AB1977" s="276" t="s">
        <v>51933</v>
      </c>
      <c r="AC1977" s="277">
        <v>215.3</v>
      </c>
      <c r="AE1977" s="246" t="s">
        <v>62443</v>
      </c>
      <c r="AF1977" s="247">
        <v>31073.62</v>
      </c>
      <c r="AH1977" s="226" t="s">
        <v>51734</v>
      </c>
      <c r="AI1977" s="227">
        <v>3000</v>
      </c>
      <c r="AK1977" s="207" t="s">
        <v>16518</v>
      </c>
      <c r="AL1977" s="208">
        <v>2859.33</v>
      </c>
      <c r="AM1977" s="93"/>
      <c r="AN1977" s="199" t="s">
        <v>32343</v>
      </c>
      <c r="AO1977" s="200">
        <v>3330</v>
      </c>
      <c r="AT1977" s="272" t="s">
        <v>61049</v>
      </c>
      <c r="AU1977" s="273">
        <v>47209.2</v>
      </c>
      <c r="AW1977" s="244" t="s">
        <v>38475</v>
      </c>
      <c r="AX1977" s="245">
        <v>14324</v>
      </c>
      <c r="AZ1977" s="230" t="s">
        <v>12706</v>
      </c>
      <c r="BA1977" s="231">
        <v>14182</v>
      </c>
      <c r="BC1977" s="209" t="s">
        <v>11321</v>
      </c>
      <c r="BD1977" s="210">
        <v>587.14</v>
      </c>
    </row>
    <row r="1978" spans="5:56" x14ac:dyDescent="0.55000000000000004">
      <c r="E1978" s="282" t="s">
        <v>61155</v>
      </c>
      <c r="F1978" s="282"/>
      <c r="G1978" s="283">
        <v>5257.95</v>
      </c>
      <c r="I1978" s="242" t="s">
        <v>37595</v>
      </c>
      <c r="J1978" s="242"/>
      <c r="K1978" s="243">
        <v>30410</v>
      </c>
      <c r="M1978" s="224" t="s">
        <v>12479</v>
      </c>
      <c r="N1978" s="224"/>
      <c r="O1978" s="225">
        <v>2543</v>
      </c>
      <c r="Q1978" s="203" t="s">
        <v>2248</v>
      </c>
      <c r="R1978" s="203"/>
      <c r="S1978" s="204">
        <v>31934.799999999999</v>
      </c>
      <c r="Y1978" t="s">
        <v>49933</v>
      </c>
      <c r="Z1978">
        <v>771.43</v>
      </c>
      <c r="AB1978" s="276" t="s">
        <v>51934</v>
      </c>
      <c r="AC1978" s="277">
        <v>722.95</v>
      </c>
      <c r="AE1978" s="246" t="s">
        <v>64040</v>
      </c>
      <c r="AF1978" s="247">
        <v>1250.5999999999999</v>
      </c>
      <c r="AH1978" s="226" t="s">
        <v>38898</v>
      </c>
      <c r="AI1978" s="227">
        <v>30000</v>
      </c>
      <c r="AK1978" s="207" t="s">
        <v>16519</v>
      </c>
      <c r="AL1978" s="208">
        <v>358.92</v>
      </c>
      <c r="AM1978" s="93"/>
      <c r="AN1978" s="199" t="s">
        <v>32344</v>
      </c>
      <c r="AO1978" s="200">
        <v>35604.080000000002</v>
      </c>
      <c r="AT1978" s="272" t="s">
        <v>61175</v>
      </c>
      <c r="AU1978" s="273">
        <v>5257.95</v>
      </c>
      <c r="AW1978" s="244" t="s">
        <v>38481</v>
      </c>
      <c r="AX1978" s="245">
        <v>30410</v>
      </c>
      <c r="AZ1978" s="230" t="s">
        <v>12707</v>
      </c>
      <c r="BA1978" s="231">
        <v>2543</v>
      </c>
      <c r="BC1978" s="209" t="s">
        <v>9889</v>
      </c>
      <c r="BD1978" s="210">
        <v>153137.34</v>
      </c>
    </row>
    <row r="1979" spans="5:56" x14ac:dyDescent="0.55000000000000004">
      <c r="E1979" s="282" t="s">
        <v>60156</v>
      </c>
      <c r="F1979" s="282"/>
      <c r="G1979" s="283">
        <v>11036.08</v>
      </c>
      <c r="I1979" s="242" t="s">
        <v>37596</v>
      </c>
      <c r="J1979" s="242"/>
      <c r="K1979" s="243">
        <v>7393</v>
      </c>
      <c r="M1979" s="224" t="s">
        <v>12480</v>
      </c>
      <c r="N1979" s="224"/>
      <c r="O1979" s="225">
        <v>1000</v>
      </c>
      <c r="Q1979" s="203" t="s">
        <v>2249</v>
      </c>
      <c r="R1979" s="203"/>
      <c r="S1979" s="204">
        <v>175850</v>
      </c>
      <c r="Y1979" t="s">
        <v>67647</v>
      </c>
      <c r="Z1979" s="284">
        <v>28300</v>
      </c>
      <c r="AB1979" s="276" t="s">
        <v>51935</v>
      </c>
      <c r="AC1979" s="277">
        <v>1933.7</v>
      </c>
      <c r="AE1979" s="246" t="s">
        <v>63061</v>
      </c>
      <c r="AF1979" s="247">
        <v>61941.4</v>
      </c>
      <c r="AH1979" s="226" t="s">
        <v>51735</v>
      </c>
      <c r="AI1979" s="227">
        <v>10266.32</v>
      </c>
      <c r="AK1979" s="207" t="s">
        <v>16520</v>
      </c>
      <c r="AL1979" s="208">
        <v>2490</v>
      </c>
      <c r="AM1979" s="93"/>
      <c r="AN1979" s="199" t="s">
        <v>32345</v>
      </c>
      <c r="AO1979" s="200">
        <v>4250.62</v>
      </c>
      <c r="AT1979" s="272" t="s">
        <v>61051</v>
      </c>
      <c r="AU1979" s="273">
        <v>11036.08</v>
      </c>
      <c r="AW1979" s="244" t="s">
        <v>38485</v>
      </c>
      <c r="AX1979" s="245">
        <v>7393</v>
      </c>
      <c r="AZ1979" s="230" t="s">
        <v>12708</v>
      </c>
      <c r="BA1979" s="231">
        <v>1000</v>
      </c>
      <c r="BC1979" s="209" t="s">
        <v>6733</v>
      </c>
      <c r="BD1979" s="210">
        <v>62901.74</v>
      </c>
    </row>
    <row r="1980" spans="5:56" x14ac:dyDescent="0.55000000000000004">
      <c r="E1980" s="282" t="s">
        <v>60157</v>
      </c>
      <c r="F1980" s="282"/>
      <c r="G1980" s="283">
        <v>5290.04</v>
      </c>
      <c r="I1980" s="242" t="s">
        <v>37597</v>
      </c>
      <c r="J1980" s="242"/>
      <c r="K1980" s="243">
        <v>22195.18</v>
      </c>
      <c r="M1980" s="224" t="s">
        <v>12481</v>
      </c>
      <c r="N1980" s="224"/>
      <c r="O1980" s="225">
        <v>750</v>
      </c>
      <c r="Q1980" s="203" t="s">
        <v>2250</v>
      </c>
      <c r="R1980" s="203"/>
      <c r="S1980" s="204">
        <v>269567</v>
      </c>
      <c r="Y1980" t="s">
        <v>49934</v>
      </c>
      <c r="Z1980" s="284">
        <v>1155128.54</v>
      </c>
      <c r="AB1980" s="276" t="s">
        <v>51936</v>
      </c>
      <c r="AC1980" s="277">
        <v>830.03</v>
      </c>
      <c r="AE1980" s="246" t="s">
        <v>61302</v>
      </c>
      <c r="AF1980" s="247">
        <v>200000</v>
      </c>
      <c r="AH1980" s="226" t="s">
        <v>38899</v>
      </c>
      <c r="AI1980" s="227">
        <v>17821.78</v>
      </c>
      <c r="AK1980" s="207" t="s">
        <v>16521</v>
      </c>
      <c r="AL1980" s="208">
        <v>77387.77</v>
      </c>
      <c r="AM1980" s="93"/>
      <c r="AN1980" s="199" t="s">
        <v>32346</v>
      </c>
      <c r="AO1980" s="200">
        <v>4279.91</v>
      </c>
      <c r="AT1980" s="272" t="s">
        <v>61052</v>
      </c>
      <c r="AU1980" s="273">
        <v>5290.04</v>
      </c>
      <c r="AW1980" s="244" t="s">
        <v>38490</v>
      </c>
      <c r="AX1980" s="245">
        <v>22195.18</v>
      </c>
      <c r="AZ1980" s="230" t="s">
        <v>12709</v>
      </c>
      <c r="BA1980" s="231">
        <v>750</v>
      </c>
      <c r="BC1980" s="209" t="s">
        <v>7134</v>
      </c>
      <c r="BD1980" s="210">
        <v>2083.9299999999998</v>
      </c>
    </row>
    <row r="1981" spans="5:56" x14ac:dyDescent="0.55000000000000004">
      <c r="E1981" s="282" t="s">
        <v>60158</v>
      </c>
      <c r="F1981" s="282"/>
      <c r="G1981" s="283">
        <v>12211</v>
      </c>
      <c r="I1981" s="242" t="s">
        <v>37599</v>
      </c>
      <c r="J1981" s="242"/>
      <c r="K1981" s="243">
        <v>1309041</v>
      </c>
      <c r="M1981" s="224" t="s">
        <v>12482</v>
      </c>
      <c r="N1981" s="224"/>
      <c r="O1981" s="225">
        <v>5762</v>
      </c>
      <c r="Q1981" s="203" t="s">
        <v>2251</v>
      </c>
      <c r="R1981" s="203"/>
      <c r="S1981" s="204">
        <v>156149.34</v>
      </c>
      <c r="Y1981" t="s">
        <v>52480</v>
      </c>
      <c r="Z1981" s="284">
        <v>7090</v>
      </c>
      <c r="AB1981" s="276" t="s">
        <v>61323</v>
      </c>
      <c r="AC1981" s="277">
        <v>2512.5</v>
      </c>
      <c r="AE1981" s="246" t="s">
        <v>16646</v>
      </c>
      <c r="AF1981" s="247">
        <v>46230</v>
      </c>
      <c r="AH1981" s="226" t="s">
        <v>33195</v>
      </c>
      <c r="AI1981" s="227">
        <v>4694.8</v>
      </c>
      <c r="AK1981" s="207" t="s">
        <v>16522</v>
      </c>
      <c r="AL1981" s="208">
        <v>28523.599999999999</v>
      </c>
      <c r="AM1981" s="93"/>
      <c r="AN1981" s="199" t="s">
        <v>13838</v>
      </c>
      <c r="AO1981" s="200">
        <v>3228.38</v>
      </c>
      <c r="AT1981" s="272" t="s">
        <v>61053</v>
      </c>
      <c r="AU1981" s="273">
        <v>12211</v>
      </c>
      <c r="AW1981" s="244" t="s">
        <v>38498</v>
      </c>
      <c r="AX1981" s="245">
        <v>1309041</v>
      </c>
      <c r="AZ1981" s="230" t="s">
        <v>12711</v>
      </c>
      <c r="BA1981" s="231">
        <v>5762</v>
      </c>
      <c r="BC1981" s="209" t="s">
        <v>7402</v>
      </c>
      <c r="BD1981" s="210">
        <v>27917</v>
      </c>
    </row>
    <row r="1982" spans="5:56" x14ac:dyDescent="0.55000000000000004">
      <c r="E1982" s="282" t="s">
        <v>60159</v>
      </c>
      <c r="F1982" s="282"/>
      <c r="G1982" s="283">
        <v>13180.69</v>
      </c>
      <c r="I1982" s="242" t="s">
        <v>37600</v>
      </c>
      <c r="J1982" s="242"/>
      <c r="K1982" s="243">
        <v>1623.99</v>
      </c>
      <c r="M1982" s="224" t="s">
        <v>12483</v>
      </c>
      <c r="N1982" s="224"/>
      <c r="O1982" s="225">
        <v>5805</v>
      </c>
      <c r="Q1982" s="203" t="s">
        <v>2252</v>
      </c>
      <c r="R1982" s="203"/>
      <c r="S1982" s="204">
        <v>54419.7</v>
      </c>
      <c r="Y1982" t="s">
        <v>44912</v>
      </c>
      <c r="Z1982" s="284">
        <v>147002.43</v>
      </c>
      <c r="AB1982" s="276" t="s">
        <v>60273</v>
      </c>
      <c r="AC1982" s="277">
        <v>192.25</v>
      </c>
      <c r="AE1982" s="246" t="s">
        <v>57282</v>
      </c>
      <c r="AF1982" s="247">
        <v>16841.27</v>
      </c>
      <c r="AH1982" s="226" t="s">
        <v>16553</v>
      </c>
      <c r="AI1982" s="227">
        <v>2500</v>
      </c>
      <c r="AK1982" s="207" t="s">
        <v>16523</v>
      </c>
      <c r="AL1982" s="208">
        <v>23341.83</v>
      </c>
      <c r="AM1982" s="93"/>
      <c r="AN1982" s="199" t="s">
        <v>13839</v>
      </c>
      <c r="AO1982" s="200">
        <v>6711.08</v>
      </c>
      <c r="AT1982" s="272" t="s">
        <v>61054</v>
      </c>
      <c r="AU1982" s="273">
        <v>13180.69</v>
      </c>
      <c r="AW1982" s="244" t="s">
        <v>38501</v>
      </c>
      <c r="AX1982" s="245">
        <v>1623.99</v>
      </c>
      <c r="AZ1982" s="230" t="s">
        <v>12712</v>
      </c>
      <c r="BA1982" s="231">
        <v>5805</v>
      </c>
      <c r="BC1982" s="209" t="s">
        <v>7616</v>
      </c>
      <c r="BD1982" s="210">
        <v>23227</v>
      </c>
    </row>
    <row r="1983" spans="5:56" x14ac:dyDescent="0.55000000000000004">
      <c r="E1983" s="282" t="s">
        <v>61158</v>
      </c>
      <c r="F1983" s="282"/>
      <c r="G1983" s="283">
        <v>1824.93</v>
      </c>
      <c r="I1983" s="242" t="s">
        <v>37601</v>
      </c>
      <c r="J1983" s="242"/>
      <c r="K1983" s="243">
        <v>417962</v>
      </c>
      <c r="M1983" s="224" t="s">
        <v>12484</v>
      </c>
      <c r="N1983" s="224"/>
      <c r="O1983" s="225">
        <v>2408</v>
      </c>
      <c r="Q1983" s="203" t="s">
        <v>2253</v>
      </c>
      <c r="R1983" s="203"/>
      <c r="S1983" s="204">
        <v>19952</v>
      </c>
      <c r="Y1983" t="s">
        <v>46942</v>
      </c>
      <c r="Z1983" s="284">
        <v>428583.55</v>
      </c>
      <c r="AB1983" s="276" t="s">
        <v>60274</v>
      </c>
      <c r="AC1983" s="277">
        <v>628.64</v>
      </c>
      <c r="AE1983" s="246" t="s">
        <v>64041</v>
      </c>
      <c r="AF1983" s="247">
        <v>558094.11</v>
      </c>
      <c r="AH1983" s="226" t="s">
        <v>51736</v>
      </c>
      <c r="AI1983" s="227">
        <v>6513.96</v>
      </c>
      <c r="AK1983" s="207" t="s">
        <v>16524</v>
      </c>
      <c r="AL1983" s="208">
        <v>15575.93</v>
      </c>
      <c r="AM1983" s="93"/>
      <c r="AN1983" s="199" t="s">
        <v>32347</v>
      </c>
      <c r="AO1983" s="200">
        <v>16992.810000000001</v>
      </c>
      <c r="AT1983" s="272" t="s">
        <v>61178</v>
      </c>
      <c r="AU1983" s="273">
        <v>1824.93</v>
      </c>
      <c r="AW1983" s="244" t="s">
        <v>38505</v>
      </c>
      <c r="AX1983" s="245">
        <v>417962</v>
      </c>
      <c r="AZ1983" s="230" t="s">
        <v>12713</v>
      </c>
      <c r="BA1983" s="231">
        <v>2408</v>
      </c>
      <c r="BC1983" s="209" t="s">
        <v>7812</v>
      </c>
      <c r="BD1983" s="210">
        <v>2630</v>
      </c>
    </row>
    <row r="1984" spans="5:56" x14ac:dyDescent="0.55000000000000004">
      <c r="E1984" s="282" t="s">
        <v>60160</v>
      </c>
      <c r="F1984" s="282"/>
      <c r="G1984" s="283">
        <v>13456.29</v>
      </c>
      <c r="I1984" s="242" t="s">
        <v>37602</v>
      </c>
      <c r="J1984" s="242"/>
      <c r="K1984" s="243">
        <v>479951.18</v>
      </c>
      <c r="M1984" s="224" t="s">
        <v>12485</v>
      </c>
      <c r="N1984" s="224"/>
      <c r="O1984" s="225">
        <v>1375</v>
      </c>
      <c r="Q1984" s="203" t="s">
        <v>2254</v>
      </c>
      <c r="R1984" s="203"/>
      <c r="S1984" s="204">
        <v>1210823</v>
      </c>
      <c r="Y1984" t="s">
        <v>49936</v>
      </c>
      <c r="Z1984" s="284">
        <v>24011.279999999999</v>
      </c>
      <c r="AB1984" s="276" t="s">
        <v>64095</v>
      </c>
      <c r="AC1984" s="277">
        <v>218.2</v>
      </c>
      <c r="AE1984" s="246" t="s">
        <v>60225</v>
      </c>
      <c r="AF1984" s="247">
        <v>125</v>
      </c>
      <c r="AH1984" s="226" t="s">
        <v>16554</v>
      </c>
      <c r="AI1984" s="227">
        <v>62874.93</v>
      </c>
      <c r="AK1984" s="207" t="s">
        <v>16525</v>
      </c>
      <c r="AL1984" s="208">
        <v>204.58</v>
      </c>
      <c r="AM1984" s="93"/>
      <c r="AN1984" s="199" t="s">
        <v>13840</v>
      </c>
      <c r="AO1984" s="200">
        <v>49654.29</v>
      </c>
      <c r="AT1984" s="272" t="s">
        <v>61055</v>
      </c>
      <c r="AU1984" s="273">
        <v>13456.29</v>
      </c>
      <c r="AW1984" s="244" t="s">
        <v>38510</v>
      </c>
      <c r="AX1984" s="245">
        <v>479951.18</v>
      </c>
      <c r="AZ1984" s="230" t="s">
        <v>12714</v>
      </c>
      <c r="BA1984" s="231">
        <v>1375</v>
      </c>
      <c r="BC1984" s="209" t="s">
        <v>7968</v>
      </c>
      <c r="BD1984" s="210">
        <v>1931</v>
      </c>
    </row>
    <row r="1985" spans="5:56" x14ac:dyDescent="0.55000000000000004">
      <c r="E1985" s="282" t="s">
        <v>62508</v>
      </c>
      <c r="F1985" s="282"/>
      <c r="G1985" s="283">
        <v>5038.71</v>
      </c>
      <c r="I1985" s="242" t="s">
        <v>37603</v>
      </c>
      <c r="J1985" s="242"/>
      <c r="K1985" s="243">
        <v>39944</v>
      </c>
      <c r="M1985" s="224" t="s">
        <v>12486</v>
      </c>
      <c r="N1985" s="224"/>
      <c r="O1985" s="225">
        <v>2811</v>
      </c>
      <c r="Q1985" s="203" t="s">
        <v>2255</v>
      </c>
      <c r="R1985" s="203"/>
      <c r="S1985" s="204">
        <v>15007</v>
      </c>
      <c r="Y1985" t="s">
        <v>44913</v>
      </c>
      <c r="Z1985" s="284">
        <v>1471594.36</v>
      </c>
      <c r="AB1985" s="276" t="s">
        <v>58208</v>
      </c>
      <c r="AC1985" s="277">
        <v>2977.91</v>
      </c>
      <c r="AE1985" s="246" t="s">
        <v>16649</v>
      </c>
      <c r="AF1985" s="247">
        <v>59251.32</v>
      </c>
      <c r="AH1985" s="226" t="s">
        <v>16555</v>
      </c>
      <c r="AI1985" s="227">
        <v>45536.37</v>
      </c>
      <c r="AK1985" s="207" t="s">
        <v>16526</v>
      </c>
      <c r="AL1985" s="208">
        <v>9167</v>
      </c>
      <c r="AM1985" s="93"/>
      <c r="AN1985" s="199" t="s">
        <v>23149</v>
      </c>
      <c r="AO1985" s="200">
        <v>2691.66</v>
      </c>
      <c r="AT1985" s="272" t="s">
        <v>62940</v>
      </c>
      <c r="AU1985" s="273">
        <v>5038.71</v>
      </c>
      <c r="AW1985" s="244" t="s">
        <v>38513</v>
      </c>
      <c r="AX1985" s="245">
        <v>39944</v>
      </c>
      <c r="AZ1985" s="230" t="s">
        <v>12715</v>
      </c>
      <c r="BA1985" s="231">
        <v>2811</v>
      </c>
      <c r="BC1985" s="209" t="s">
        <v>8080</v>
      </c>
      <c r="BD1985" s="210">
        <v>6420</v>
      </c>
    </row>
    <row r="1986" spans="5:56" x14ac:dyDescent="0.55000000000000004">
      <c r="E1986" s="282" t="s">
        <v>60161</v>
      </c>
      <c r="F1986" s="282"/>
      <c r="G1986" s="283">
        <v>20503.38</v>
      </c>
      <c r="I1986" s="242" t="s">
        <v>37604</v>
      </c>
      <c r="J1986" s="242"/>
      <c r="K1986" s="243">
        <v>13953</v>
      </c>
      <c r="M1986" s="224" t="s">
        <v>12375</v>
      </c>
      <c r="N1986" s="224"/>
      <c r="O1986" s="225">
        <v>12100</v>
      </c>
      <c r="Q1986" s="203" t="s">
        <v>2256</v>
      </c>
      <c r="R1986" s="203"/>
      <c r="S1986" s="204">
        <v>931</v>
      </c>
      <c r="Y1986" t="s">
        <v>49937</v>
      </c>
      <c r="Z1986" s="284">
        <v>31683.7</v>
      </c>
      <c r="AB1986" s="276" t="s">
        <v>69940</v>
      </c>
      <c r="AC1986" s="277">
        <v>996.46</v>
      </c>
      <c r="AE1986" s="246" t="s">
        <v>60226</v>
      </c>
      <c r="AF1986" s="247">
        <v>181479.25</v>
      </c>
      <c r="AH1986" s="226" t="s">
        <v>51737</v>
      </c>
      <c r="AI1986" s="227">
        <v>709</v>
      </c>
      <c r="AK1986" s="207" t="s">
        <v>16527</v>
      </c>
      <c r="AL1986" s="208">
        <v>11346.49</v>
      </c>
      <c r="AM1986" s="93"/>
      <c r="AN1986" s="199" t="s">
        <v>13841</v>
      </c>
      <c r="AO1986" s="200">
        <v>5348.76</v>
      </c>
      <c r="AT1986" s="272" t="s">
        <v>61056</v>
      </c>
      <c r="AU1986" s="273">
        <v>20503.38</v>
      </c>
      <c r="AW1986" s="244" t="s">
        <v>38516</v>
      </c>
      <c r="AX1986" s="245">
        <v>13953</v>
      </c>
      <c r="AZ1986" s="230" t="s">
        <v>12595</v>
      </c>
      <c r="BA1986" s="231">
        <v>12100</v>
      </c>
      <c r="BC1986" s="209" t="s">
        <v>8349</v>
      </c>
      <c r="BD1986" s="210">
        <v>13496.63</v>
      </c>
    </row>
    <row r="1987" spans="5:56" x14ac:dyDescent="0.55000000000000004">
      <c r="E1987" s="282" t="s">
        <v>60162</v>
      </c>
      <c r="F1987" s="282"/>
      <c r="G1987" s="283">
        <v>5278.62</v>
      </c>
      <c r="I1987" s="242" t="s">
        <v>37605</v>
      </c>
      <c r="J1987" s="242"/>
      <c r="K1987" s="243">
        <v>88613</v>
      </c>
      <c r="M1987" s="224" t="s">
        <v>12487</v>
      </c>
      <c r="N1987" s="224"/>
      <c r="O1987" s="225">
        <v>1303</v>
      </c>
      <c r="Q1987" s="203" t="s">
        <v>2257</v>
      </c>
      <c r="R1987" s="203"/>
      <c r="S1987" s="204">
        <v>234601</v>
      </c>
      <c r="Y1987" t="s">
        <v>66599</v>
      </c>
      <c r="Z1987" s="284">
        <v>96386.6</v>
      </c>
      <c r="AB1987" s="276" t="s">
        <v>60275</v>
      </c>
      <c r="AC1987" s="277">
        <v>2414.6</v>
      </c>
      <c r="AE1987" s="246" t="s">
        <v>61303</v>
      </c>
      <c r="AF1987" s="247">
        <v>25323.119999999999</v>
      </c>
      <c r="AH1987" s="226" t="s">
        <v>51738</v>
      </c>
      <c r="AI1987" s="227">
        <v>4000</v>
      </c>
      <c r="AK1987" s="207" t="s">
        <v>16528</v>
      </c>
      <c r="AL1987" s="208">
        <v>775</v>
      </c>
      <c r="AM1987" s="93"/>
      <c r="AN1987" s="199" t="s">
        <v>13842</v>
      </c>
      <c r="AO1987" s="200">
        <v>12267.92</v>
      </c>
      <c r="AT1987" s="272" t="s">
        <v>61057</v>
      </c>
      <c r="AU1987" s="273">
        <v>5278.62</v>
      </c>
      <c r="AW1987" s="244" t="s">
        <v>38520</v>
      </c>
      <c r="AX1987" s="245">
        <v>88613</v>
      </c>
      <c r="AZ1987" s="230" t="s">
        <v>12716</v>
      </c>
      <c r="BA1987" s="231">
        <v>1303</v>
      </c>
      <c r="BC1987" s="209" t="s">
        <v>8546</v>
      </c>
      <c r="BD1987" s="210">
        <v>27699</v>
      </c>
    </row>
    <row r="1988" spans="5:56" x14ac:dyDescent="0.55000000000000004">
      <c r="E1988" s="282" t="s">
        <v>60163</v>
      </c>
      <c r="F1988" s="282"/>
      <c r="G1988" s="283">
        <v>87664.960000000006</v>
      </c>
      <c r="I1988" s="242" t="s">
        <v>37607</v>
      </c>
      <c r="J1988" s="242"/>
      <c r="K1988" s="243">
        <v>307999</v>
      </c>
      <c r="M1988" s="224" t="s">
        <v>12490</v>
      </c>
      <c r="N1988" s="224"/>
      <c r="O1988" s="225">
        <v>6024</v>
      </c>
      <c r="Q1988" s="203" t="s">
        <v>2258</v>
      </c>
      <c r="R1988" s="203"/>
      <c r="S1988" s="204">
        <v>653059</v>
      </c>
      <c r="Y1988" t="s">
        <v>61992</v>
      </c>
      <c r="Z1988" s="284">
        <v>4478.4399999999996</v>
      </c>
      <c r="AB1988" s="276" t="s">
        <v>60276</v>
      </c>
      <c r="AC1988" s="277">
        <v>173.78</v>
      </c>
      <c r="AE1988" s="246" t="s">
        <v>16650</v>
      </c>
      <c r="AF1988" s="247">
        <v>4378.66</v>
      </c>
      <c r="AH1988" s="226" t="s">
        <v>51739</v>
      </c>
      <c r="AI1988" s="227">
        <v>1400</v>
      </c>
      <c r="AK1988" s="207" t="s">
        <v>16529</v>
      </c>
      <c r="AL1988" s="208">
        <v>7749</v>
      </c>
      <c r="AM1988" s="93"/>
      <c r="AN1988" s="199" t="s">
        <v>13843</v>
      </c>
      <c r="AO1988" s="200">
        <v>10877.06</v>
      </c>
      <c r="AT1988" s="272" t="s">
        <v>61058</v>
      </c>
      <c r="AU1988" s="273">
        <v>87664.960000000006</v>
      </c>
      <c r="AW1988" s="244" t="s">
        <v>38528</v>
      </c>
      <c r="AX1988" s="245">
        <v>307999</v>
      </c>
      <c r="AZ1988" s="230" t="s">
        <v>12719</v>
      </c>
      <c r="BA1988" s="231">
        <v>6024</v>
      </c>
      <c r="BC1988" s="209" t="s">
        <v>8736</v>
      </c>
      <c r="BD1988" s="210">
        <v>5214</v>
      </c>
    </row>
    <row r="1989" spans="5:56" x14ac:dyDescent="0.55000000000000004">
      <c r="E1989" s="282" t="s">
        <v>60164</v>
      </c>
      <c r="F1989" s="282"/>
      <c r="G1989" s="283">
        <v>10076.540000000001</v>
      </c>
      <c r="I1989" s="242" t="s">
        <v>37609</v>
      </c>
      <c r="J1989" s="242"/>
      <c r="K1989" s="243">
        <v>278841.01</v>
      </c>
      <c r="M1989" s="224" t="s">
        <v>12491</v>
      </c>
      <c r="N1989" s="224"/>
      <c r="O1989" s="225">
        <v>1375</v>
      </c>
      <c r="Q1989" s="203" t="s">
        <v>2259</v>
      </c>
      <c r="R1989" s="203"/>
      <c r="S1989" s="204">
        <v>3402884</v>
      </c>
      <c r="Y1989" t="s">
        <v>66600</v>
      </c>
      <c r="Z1989" s="284">
        <v>447246.65</v>
      </c>
      <c r="AB1989" s="276" t="s">
        <v>60277</v>
      </c>
      <c r="AC1989" s="277">
        <v>604.12</v>
      </c>
      <c r="AE1989" s="246" t="s">
        <v>58190</v>
      </c>
      <c r="AF1989" s="247">
        <v>97186</v>
      </c>
      <c r="AH1989" s="226" t="s">
        <v>48717</v>
      </c>
      <c r="AI1989" s="227">
        <v>18049.25</v>
      </c>
      <c r="AK1989" s="207" t="s">
        <v>16530</v>
      </c>
      <c r="AL1989" s="208">
        <v>3232.53</v>
      </c>
      <c r="AM1989" s="93"/>
      <c r="AN1989" s="199" t="s">
        <v>32348</v>
      </c>
      <c r="AO1989" s="200">
        <v>3330</v>
      </c>
      <c r="AT1989" s="272" t="s">
        <v>61059</v>
      </c>
      <c r="AU1989" s="273">
        <v>10076.540000000001</v>
      </c>
      <c r="AW1989" s="244" t="s">
        <v>38536</v>
      </c>
      <c r="AX1989" s="245">
        <v>278841.01</v>
      </c>
      <c r="AZ1989" s="230" t="s">
        <v>12720</v>
      </c>
      <c r="BA1989" s="231">
        <v>1375</v>
      </c>
      <c r="BC1989" s="209" t="s">
        <v>8995</v>
      </c>
      <c r="BD1989" s="210">
        <v>45679.92</v>
      </c>
    </row>
    <row r="1990" spans="5:56" x14ac:dyDescent="0.55000000000000004">
      <c r="E1990" s="282" t="s">
        <v>60165</v>
      </c>
      <c r="F1990" s="282"/>
      <c r="G1990" s="283">
        <v>64002.46</v>
      </c>
      <c r="I1990" s="242" t="s">
        <v>37610</v>
      </c>
      <c r="J1990" s="242"/>
      <c r="K1990" s="243">
        <v>28081.27</v>
      </c>
      <c r="M1990" s="224" t="s">
        <v>12492</v>
      </c>
      <c r="N1990" s="224"/>
      <c r="O1990" s="225">
        <v>3715</v>
      </c>
      <c r="Q1990" s="203" t="s">
        <v>2260</v>
      </c>
      <c r="R1990" s="203"/>
      <c r="S1990" s="204">
        <v>71251.44</v>
      </c>
      <c r="Y1990" t="s">
        <v>57453</v>
      </c>
      <c r="Z1990" s="284">
        <v>704259.21</v>
      </c>
      <c r="AB1990" s="276" t="s">
        <v>54969</v>
      </c>
      <c r="AC1990" s="277">
        <v>10980</v>
      </c>
      <c r="AE1990" s="246" t="s">
        <v>34626</v>
      </c>
      <c r="AF1990" s="247">
        <v>81428.95</v>
      </c>
      <c r="AH1990" s="226" t="s">
        <v>44484</v>
      </c>
      <c r="AI1990" s="227">
        <v>26000</v>
      </c>
      <c r="AK1990" s="207" t="s">
        <v>16531</v>
      </c>
      <c r="AL1990" s="208">
        <v>186.82</v>
      </c>
      <c r="AM1990" s="93"/>
      <c r="AN1990" s="199" t="s">
        <v>13844</v>
      </c>
      <c r="AO1990" s="200">
        <v>45984.09</v>
      </c>
      <c r="AT1990" s="272" t="s">
        <v>61060</v>
      </c>
      <c r="AU1990" s="273">
        <v>64002.46</v>
      </c>
      <c r="AW1990" s="244" t="s">
        <v>38542</v>
      </c>
      <c r="AX1990" s="245">
        <v>28081.27</v>
      </c>
      <c r="AZ1990" s="230" t="s">
        <v>12721</v>
      </c>
      <c r="BA1990" s="231">
        <v>3715</v>
      </c>
      <c r="BC1990" s="209" t="s">
        <v>9321</v>
      </c>
      <c r="BD1990" s="210">
        <v>303343.05</v>
      </c>
    </row>
    <row r="1991" spans="5:56" x14ac:dyDescent="0.55000000000000004">
      <c r="E1991" s="282" t="s">
        <v>60166</v>
      </c>
      <c r="F1991" s="282"/>
      <c r="G1991" s="283">
        <v>30950.48</v>
      </c>
      <c r="I1991" s="242" t="s">
        <v>37611</v>
      </c>
      <c r="J1991" s="242"/>
      <c r="K1991" s="243">
        <v>266904</v>
      </c>
      <c r="M1991" s="224" t="s">
        <v>12493</v>
      </c>
      <c r="N1991" s="224"/>
      <c r="O1991" s="225">
        <v>1500</v>
      </c>
      <c r="Q1991" s="203" t="s">
        <v>2261</v>
      </c>
      <c r="R1991" s="203"/>
      <c r="S1991" s="204">
        <v>18518.310000000001</v>
      </c>
      <c r="Y1991" t="s">
        <v>44915</v>
      </c>
      <c r="Z1991" s="284">
        <v>1075136.99</v>
      </c>
      <c r="AB1991" s="276" t="s">
        <v>34737</v>
      </c>
      <c r="AC1991" s="277">
        <v>392.36</v>
      </c>
      <c r="AE1991" s="246" t="s">
        <v>51764</v>
      </c>
      <c r="AF1991" s="247">
        <v>282916.74</v>
      </c>
      <c r="AH1991" s="226" t="s">
        <v>44485</v>
      </c>
      <c r="AI1991" s="227">
        <v>1497</v>
      </c>
      <c r="AK1991" s="207" t="s">
        <v>16532</v>
      </c>
      <c r="AL1991" s="208">
        <v>-17.78</v>
      </c>
      <c r="AM1991" s="93"/>
      <c r="AN1991" s="199" t="s">
        <v>32349</v>
      </c>
      <c r="AO1991" s="200">
        <v>4250.62</v>
      </c>
      <c r="AT1991" s="272" t="s">
        <v>61061</v>
      </c>
      <c r="AU1991" s="273">
        <v>30950.48</v>
      </c>
      <c r="AW1991" s="244" t="s">
        <v>38547</v>
      </c>
      <c r="AX1991" s="245">
        <v>266904</v>
      </c>
      <c r="AZ1991" s="230" t="s">
        <v>12723</v>
      </c>
      <c r="BA1991" s="231">
        <v>1500</v>
      </c>
      <c r="BC1991" s="209" t="s">
        <v>9662</v>
      </c>
      <c r="BD1991" s="210">
        <v>25000</v>
      </c>
    </row>
    <row r="1992" spans="5:56" x14ac:dyDescent="0.55000000000000004">
      <c r="E1992" s="282" t="s">
        <v>60167</v>
      </c>
      <c r="F1992" s="282"/>
      <c r="G1992" s="283">
        <v>4385.4399999999996</v>
      </c>
      <c r="I1992" s="242" t="s">
        <v>37612</v>
      </c>
      <c r="J1992" s="242"/>
      <c r="K1992" s="243">
        <v>16145</v>
      </c>
      <c r="M1992" s="224" t="s">
        <v>12376</v>
      </c>
      <c r="N1992" s="224"/>
      <c r="O1992" s="225">
        <v>24194</v>
      </c>
      <c r="Q1992" s="203" t="s">
        <v>2262</v>
      </c>
      <c r="R1992" s="203"/>
      <c r="S1992" s="204">
        <v>27699</v>
      </c>
      <c r="Y1992" t="s">
        <v>49940</v>
      </c>
      <c r="Z1992" s="284">
        <v>3363702.66</v>
      </c>
      <c r="AB1992" s="276" t="s">
        <v>33287</v>
      </c>
      <c r="AC1992" s="277">
        <v>15657</v>
      </c>
      <c r="AE1992" s="246" t="s">
        <v>34627</v>
      </c>
      <c r="AF1992" s="247">
        <v>1419722.17</v>
      </c>
      <c r="AH1992" s="226" t="s">
        <v>44486</v>
      </c>
      <c r="AI1992" s="227">
        <v>76329</v>
      </c>
      <c r="AK1992" s="207" t="s">
        <v>16533</v>
      </c>
      <c r="AL1992" s="208">
        <v>10898.43</v>
      </c>
      <c r="AM1992" s="93"/>
      <c r="AN1992" s="199" t="s">
        <v>32350</v>
      </c>
      <c r="AO1992" s="200">
        <v>4279.91</v>
      </c>
      <c r="AT1992" s="272" t="s">
        <v>61062</v>
      </c>
      <c r="AU1992" s="273">
        <v>4385.4399999999996</v>
      </c>
      <c r="AW1992" s="244" t="s">
        <v>38550</v>
      </c>
      <c r="AX1992" s="245">
        <v>16145</v>
      </c>
      <c r="AZ1992" s="230" t="s">
        <v>12596</v>
      </c>
      <c r="BA1992" s="231">
        <v>24194</v>
      </c>
      <c r="BC1992" s="209" t="s">
        <v>11322</v>
      </c>
      <c r="BD1992" s="210">
        <v>1516</v>
      </c>
    </row>
    <row r="1993" spans="5:56" x14ac:dyDescent="0.55000000000000004">
      <c r="E1993" s="282" t="s">
        <v>60168</v>
      </c>
      <c r="F1993" s="282"/>
      <c r="G1993" s="283">
        <v>458.77</v>
      </c>
      <c r="I1993" s="242" t="s">
        <v>37613</v>
      </c>
      <c r="J1993" s="242"/>
      <c r="K1993" s="243">
        <v>26646</v>
      </c>
      <c r="M1993" s="224" t="s">
        <v>12494</v>
      </c>
      <c r="N1993" s="224"/>
      <c r="O1993" s="225">
        <v>4121</v>
      </c>
      <c r="Q1993" s="203" t="s">
        <v>2263</v>
      </c>
      <c r="R1993" s="203"/>
      <c r="S1993" s="204">
        <v>474961</v>
      </c>
      <c r="Y1993" t="s">
        <v>58861</v>
      </c>
      <c r="Z1993" s="284">
        <v>3716.05</v>
      </c>
      <c r="AB1993" s="276" t="s">
        <v>55917</v>
      </c>
      <c r="AC1993" s="277">
        <v>2720.99</v>
      </c>
      <c r="AE1993" s="246" t="s">
        <v>61304</v>
      </c>
      <c r="AF1993" s="247">
        <v>11581.75</v>
      </c>
      <c r="AH1993" s="226" t="s">
        <v>44487</v>
      </c>
      <c r="AI1993" s="227">
        <v>11500</v>
      </c>
      <c r="AK1993" s="207" t="s">
        <v>16534</v>
      </c>
      <c r="AL1993" s="208">
        <v>2446</v>
      </c>
      <c r="AM1993" s="93"/>
      <c r="AN1993" s="199" t="s">
        <v>13845</v>
      </c>
      <c r="AO1993" s="200">
        <v>18875</v>
      </c>
      <c r="AT1993" s="272" t="s">
        <v>61063</v>
      </c>
      <c r="AU1993" s="273">
        <v>458.77</v>
      </c>
      <c r="AW1993" s="244" t="s">
        <v>38552</v>
      </c>
      <c r="AX1993" s="245">
        <v>26646</v>
      </c>
      <c r="AZ1993" s="230" t="s">
        <v>12725</v>
      </c>
      <c r="BA1993" s="231">
        <v>4121</v>
      </c>
      <c r="BC1993" s="209" t="s">
        <v>11580</v>
      </c>
      <c r="BD1993" s="210">
        <v>321293.87</v>
      </c>
    </row>
    <row r="1994" spans="5:56" x14ac:dyDescent="0.55000000000000004">
      <c r="E1994" s="282" t="s">
        <v>60169</v>
      </c>
      <c r="F1994" s="282"/>
      <c r="G1994" s="283">
        <v>16282.5</v>
      </c>
      <c r="I1994" s="242" t="s">
        <v>37614</v>
      </c>
      <c r="J1994" s="242"/>
      <c r="K1994" s="243">
        <v>1170911.29</v>
      </c>
      <c r="M1994" s="224" t="s">
        <v>12377</v>
      </c>
      <c r="N1994" s="224"/>
      <c r="O1994" s="225">
        <v>46525</v>
      </c>
      <c r="Q1994" s="203" t="s">
        <v>2264</v>
      </c>
      <c r="R1994" s="203"/>
      <c r="S1994" s="204">
        <v>11179.6</v>
      </c>
      <c r="Y1994" t="s">
        <v>49941</v>
      </c>
      <c r="Z1994" s="284">
        <v>831510.25</v>
      </c>
      <c r="AB1994" s="276" t="s">
        <v>33289</v>
      </c>
      <c r="AC1994" s="277">
        <v>2232.08</v>
      </c>
      <c r="AE1994" s="246" t="s">
        <v>64042</v>
      </c>
      <c r="AF1994" s="247">
        <v>-21684.6</v>
      </c>
      <c r="AH1994" s="226" t="s">
        <v>16579</v>
      </c>
      <c r="AI1994" s="227">
        <v>50730.85</v>
      </c>
      <c r="AK1994" s="207" t="s">
        <v>16535</v>
      </c>
      <c r="AL1994" s="208">
        <v>1069.9000000000001</v>
      </c>
      <c r="AM1994" s="93"/>
      <c r="AN1994" s="199" t="s">
        <v>13846</v>
      </c>
      <c r="AO1994" s="200">
        <v>1444.06</v>
      </c>
      <c r="AT1994" s="272" t="s">
        <v>61064</v>
      </c>
      <c r="AU1994" s="273">
        <v>16282.5</v>
      </c>
      <c r="AW1994" s="244" t="s">
        <v>38556</v>
      </c>
      <c r="AX1994" s="245">
        <v>1170911.29</v>
      </c>
      <c r="AZ1994" s="230" t="s">
        <v>12597</v>
      </c>
      <c r="BA1994" s="231">
        <v>46525</v>
      </c>
      <c r="BC1994" s="209" t="s">
        <v>12240</v>
      </c>
      <c r="BD1994" s="210">
        <v>1373.84</v>
      </c>
    </row>
    <row r="1995" spans="5:56" x14ac:dyDescent="0.55000000000000004">
      <c r="E1995" s="282" t="s">
        <v>9776</v>
      </c>
      <c r="F1995" s="282"/>
      <c r="G1995" s="283">
        <v>6990232.1799999997</v>
      </c>
      <c r="I1995" s="242" t="s">
        <v>37615</v>
      </c>
      <c r="J1995" s="242"/>
      <c r="K1995" s="243">
        <v>7420</v>
      </c>
      <c r="M1995" s="224" t="s">
        <v>12495</v>
      </c>
      <c r="N1995" s="224"/>
      <c r="O1995" s="225">
        <v>4753</v>
      </c>
      <c r="Q1995" s="203" t="s">
        <v>2265</v>
      </c>
      <c r="R1995" s="203"/>
      <c r="S1995" s="204">
        <v>6255</v>
      </c>
      <c r="Y1995" t="s">
        <v>49942</v>
      </c>
      <c r="Z1995" s="284">
        <v>9624.43</v>
      </c>
      <c r="AB1995" s="276" t="s">
        <v>33290</v>
      </c>
      <c r="AC1995" s="277">
        <v>6768.88</v>
      </c>
      <c r="AE1995" s="246" t="s">
        <v>62546</v>
      </c>
      <c r="AF1995" s="247">
        <v>19247</v>
      </c>
      <c r="AH1995" s="226" t="s">
        <v>16581</v>
      </c>
      <c r="AI1995" s="227">
        <v>28.45</v>
      </c>
      <c r="AK1995" s="207" t="s">
        <v>16536</v>
      </c>
      <c r="AL1995" s="208">
        <v>2005</v>
      </c>
      <c r="AM1995" s="93"/>
      <c r="AN1995" s="199" t="s">
        <v>32351</v>
      </c>
      <c r="AO1995" s="200">
        <v>18119.310000000001</v>
      </c>
      <c r="AT1995" s="272" t="s">
        <v>9739</v>
      </c>
      <c r="AU1995" s="273">
        <v>1779057.52</v>
      </c>
      <c r="AW1995" s="244" t="s">
        <v>38559</v>
      </c>
      <c r="AX1995" s="245">
        <v>7420</v>
      </c>
      <c r="AZ1995" s="230" t="s">
        <v>12726</v>
      </c>
      <c r="BA1995" s="231">
        <v>4753</v>
      </c>
      <c r="BC1995" s="209" t="s">
        <v>11925</v>
      </c>
      <c r="BD1995" s="210">
        <v>100852.29</v>
      </c>
    </row>
    <row r="1996" spans="5:56" x14ac:dyDescent="0.55000000000000004">
      <c r="E1996" s="282" t="s">
        <v>3313</v>
      </c>
      <c r="F1996" s="282"/>
      <c r="G1996" s="283">
        <v>14722.8</v>
      </c>
      <c r="I1996" s="242" t="s">
        <v>37616</v>
      </c>
      <c r="J1996" s="242"/>
      <c r="K1996" s="243">
        <v>85324.97</v>
      </c>
      <c r="M1996" s="224" t="s">
        <v>12378</v>
      </c>
      <c r="N1996" s="224"/>
      <c r="O1996" s="225">
        <v>3434.6</v>
      </c>
      <c r="Q1996" s="203" t="s">
        <v>2266</v>
      </c>
      <c r="R1996" s="203"/>
      <c r="S1996" s="204">
        <v>550110</v>
      </c>
      <c r="Y1996" t="s">
        <v>59410</v>
      </c>
      <c r="Z1996" s="284">
        <v>1546624.78</v>
      </c>
      <c r="AB1996" s="276" t="s">
        <v>34740</v>
      </c>
      <c r="AC1996" s="277">
        <v>19303.68</v>
      </c>
      <c r="AE1996" s="246" t="s">
        <v>58191</v>
      </c>
      <c r="AF1996" s="247">
        <v>1544955.38</v>
      </c>
      <c r="AH1996" s="226" t="s">
        <v>51740</v>
      </c>
      <c r="AI1996" s="227">
        <v>8085.5</v>
      </c>
      <c r="AK1996" s="207" t="s">
        <v>16537</v>
      </c>
      <c r="AL1996" s="208">
        <v>10106</v>
      </c>
      <c r="AM1996" s="93"/>
      <c r="AN1996" s="199" t="s">
        <v>32352</v>
      </c>
      <c r="AO1996" s="200">
        <v>1121.27</v>
      </c>
      <c r="AT1996" s="272" t="s">
        <v>9740</v>
      </c>
      <c r="AU1996" s="273">
        <v>1659282.38</v>
      </c>
      <c r="AW1996" s="244" t="s">
        <v>38563</v>
      </c>
      <c r="AX1996" s="245">
        <v>85324.97</v>
      </c>
      <c r="AZ1996" s="230" t="s">
        <v>12598</v>
      </c>
      <c r="BA1996" s="231">
        <v>3434.6</v>
      </c>
      <c r="BC1996" s="209" t="s">
        <v>9890</v>
      </c>
      <c r="BD1996" s="210">
        <v>972579.27</v>
      </c>
    </row>
    <row r="1997" spans="5:56" x14ac:dyDescent="0.55000000000000004">
      <c r="E1997" s="282" t="s">
        <v>3671</v>
      </c>
      <c r="F1997" s="282"/>
      <c r="G1997" s="283">
        <v>209.62</v>
      </c>
      <c r="I1997" s="242" t="s">
        <v>37617</v>
      </c>
      <c r="J1997" s="242"/>
      <c r="K1997" s="243">
        <v>797086.08</v>
      </c>
      <c r="M1997" s="224" t="s">
        <v>12497</v>
      </c>
      <c r="N1997" s="224"/>
      <c r="O1997" s="225">
        <v>1596.85</v>
      </c>
      <c r="Q1997" s="203" t="s">
        <v>2267</v>
      </c>
      <c r="R1997" s="203"/>
      <c r="S1997" s="204">
        <v>6621</v>
      </c>
      <c r="Y1997" t="s">
        <v>52483</v>
      </c>
      <c r="Z1997" s="284">
        <v>76371</v>
      </c>
      <c r="AB1997" s="276" t="s">
        <v>44589</v>
      </c>
      <c r="AC1997" s="277">
        <v>744.89</v>
      </c>
      <c r="AE1997" s="246" t="s">
        <v>58192</v>
      </c>
      <c r="AF1997" s="247">
        <v>21424.03</v>
      </c>
      <c r="AH1997" s="226" t="s">
        <v>51741</v>
      </c>
      <c r="AI1997" s="227">
        <v>618.54</v>
      </c>
      <c r="AK1997" s="207" t="s">
        <v>16538</v>
      </c>
      <c r="AL1997" s="208">
        <v>8510</v>
      </c>
      <c r="AM1997" s="93"/>
      <c r="AN1997" s="199" t="s">
        <v>32353</v>
      </c>
      <c r="AO1997" s="200">
        <v>3569.5</v>
      </c>
      <c r="AT1997" s="272" t="s">
        <v>9741</v>
      </c>
      <c r="AU1997" s="273">
        <v>29512813.649999999</v>
      </c>
      <c r="AW1997" s="244" t="s">
        <v>38568</v>
      </c>
      <c r="AX1997" s="245">
        <v>797086.08</v>
      </c>
      <c r="AZ1997" s="230" t="s">
        <v>12728</v>
      </c>
      <c r="BA1997" s="231">
        <v>1596.85</v>
      </c>
      <c r="BC1997" s="209" t="s">
        <v>6734</v>
      </c>
      <c r="BD1997" s="210">
        <v>453793</v>
      </c>
    </row>
    <row r="1998" spans="5:56" x14ac:dyDescent="0.55000000000000004">
      <c r="E1998" s="282" t="s">
        <v>3673</v>
      </c>
      <c r="F1998" s="282"/>
      <c r="G1998" s="283">
        <v>39487.96</v>
      </c>
      <c r="I1998" s="242" t="s">
        <v>37618</v>
      </c>
      <c r="J1998" s="242"/>
      <c r="K1998" s="243">
        <v>125544.89</v>
      </c>
      <c r="M1998" s="224" t="s">
        <v>12498</v>
      </c>
      <c r="N1998" s="224"/>
      <c r="O1998" s="225">
        <v>3750</v>
      </c>
      <c r="Q1998" s="203" t="s">
        <v>4113</v>
      </c>
      <c r="R1998" s="203"/>
      <c r="S1998" s="204">
        <v>1841</v>
      </c>
      <c r="Y1998" t="s">
        <v>66602</v>
      </c>
      <c r="Z1998" s="284">
        <v>267987.96999999997</v>
      </c>
      <c r="AB1998" s="276" t="s">
        <v>17666</v>
      </c>
      <c r="AC1998" s="277">
        <v>169540.31</v>
      </c>
      <c r="AE1998" s="246" t="s">
        <v>46708</v>
      </c>
      <c r="AF1998" s="247">
        <v>11957.37</v>
      </c>
      <c r="AH1998" s="226" t="s">
        <v>51742</v>
      </c>
      <c r="AI1998" s="227">
        <v>27873.200000000001</v>
      </c>
      <c r="AK1998" s="207" t="s">
        <v>16539</v>
      </c>
      <c r="AL1998" s="208">
        <v>10166.6</v>
      </c>
      <c r="AM1998" s="93"/>
      <c r="AN1998" s="199" t="s">
        <v>32354</v>
      </c>
      <c r="AO1998" s="200">
        <v>4575.05</v>
      </c>
      <c r="AT1998" s="272" t="s">
        <v>9743</v>
      </c>
      <c r="AU1998" s="273">
        <v>1514</v>
      </c>
      <c r="AW1998" s="244" t="s">
        <v>38573</v>
      </c>
      <c r="AX1998" s="245">
        <v>125544.89</v>
      </c>
      <c r="AZ1998" s="230" t="s">
        <v>12729</v>
      </c>
      <c r="BA1998" s="231">
        <v>3750</v>
      </c>
      <c r="BC1998" s="209" t="s">
        <v>6938</v>
      </c>
      <c r="BD1998" s="210">
        <v>2687.52</v>
      </c>
    </row>
    <row r="1999" spans="5:56" x14ac:dyDescent="0.55000000000000004">
      <c r="E1999" s="282" t="s">
        <v>3675</v>
      </c>
      <c r="F1999" s="282"/>
      <c r="G1999" s="283">
        <v>782594.57</v>
      </c>
      <c r="I1999" s="242" t="s">
        <v>37620</v>
      </c>
      <c r="J1999" s="242"/>
      <c r="K1999" s="243">
        <v>229920.15</v>
      </c>
      <c r="M1999" s="224" t="s">
        <v>12499</v>
      </c>
      <c r="N1999" s="224"/>
      <c r="O1999" s="225">
        <v>1023.75</v>
      </c>
      <c r="Q1999" s="203" t="s">
        <v>2268</v>
      </c>
      <c r="R1999" s="203"/>
      <c r="S1999" s="204">
        <v>132433.34</v>
      </c>
      <c r="Y1999" t="s">
        <v>60429</v>
      </c>
      <c r="Z1999" s="284">
        <v>3462</v>
      </c>
      <c r="AB1999" s="276" t="s">
        <v>57314</v>
      </c>
      <c r="AC1999" s="277">
        <v>1341216.31</v>
      </c>
      <c r="AE1999" s="246" t="s">
        <v>62948</v>
      </c>
      <c r="AF1999" s="247">
        <v>1500</v>
      </c>
      <c r="AH1999" s="226" t="s">
        <v>51743</v>
      </c>
      <c r="AI1999" s="227">
        <v>7020</v>
      </c>
      <c r="AK1999" s="207" t="s">
        <v>16540</v>
      </c>
      <c r="AL1999" s="208">
        <v>13750.5</v>
      </c>
      <c r="AM1999" s="93"/>
      <c r="AN1999" s="199" t="s">
        <v>32355</v>
      </c>
      <c r="AO1999" s="200">
        <v>89699.87</v>
      </c>
      <c r="AT1999" s="272" t="s">
        <v>9744</v>
      </c>
      <c r="AU1999" s="273">
        <v>69528.41</v>
      </c>
      <c r="AW1999" s="244" t="s">
        <v>38579</v>
      </c>
      <c r="AX1999" s="245">
        <v>229920.15</v>
      </c>
      <c r="AZ1999" s="230" t="s">
        <v>12730</v>
      </c>
      <c r="BA1999" s="231">
        <v>1023.75</v>
      </c>
      <c r="BC1999" s="209" t="s">
        <v>7135</v>
      </c>
      <c r="BD1999" s="210">
        <v>19064</v>
      </c>
    </row>
    <row r="2000" spans="5:56" x14ac:dyDescent="0.55000000000000004">
      <c r="E2000" s="282" t="s">
        <v>3676</v>
      </c>
      <c r="F2000" s="282"/>
      <c r="G2000" s="283">
        <v>482874.78</v>
      </c>
      <c r="I2000" s="242" t="s">
        <v>37621</v>
      </c>
      <c r="J2000" s="242"/>
      <c r="K2000" s="243">
        <v>173153.03</v>
      </c>
      <c r="M2000" s="224" t="s">
        <v>12500</v>
      </c>
      <c r="N2000" s="224"/>
      <c r="O2000" s="225">
        <v>843</v>
      </c>
      <c r="Q2000" s="203" t="s">
        <v>2269</v>
      </c>
      <c r="R2000" s="203"/>
      <c r="S2000" s="204">
        <v>27406</v>
      </c>
      <c r="Y2000" t="s">
        <v>56162</v>
      </c>
      <c r="Z2000" s="284">
        <v>77536.37</v>
      </c>
      <c r="AB2000" s="276" t="s">
        <v>17667</v>
      </c>
      <c r="AC2000" s="277">
        <v>55510.35</v>
      </c>
      <c r="AE2000" s="246" t="s">
        <v>51766</v>
      </c>
      <c r="AF2000" s="247">
        <v>326.33</v>
      </c>
      <c r="AH2000" s="226" t="s">
        <v>51744</v>
      </c>
      <c r="AI2000" s="227">
        <v>3184.25</v>
      </c>
      <c r="AK2000" s="207" t="s">
        <v>16541</v>
      </c>
      <c r="AL2000" s="208">
        <v>1755.82</v>
      </c>
      <c r="AM2000" s="93"/>
      <c r="AN2000" s="199" t="s">
        <v>23234</v>
      </c>
      <c r="AO2000" s="200">
        <v>18119.310000000001</v>
      </c>
      <c r="AT2000" s="272" t="s">
        <v>9746</v>
      </c>
      <c r="AU2000" s="273">
        <v>3739574.28</v>
      </c>
      <c r="AW2000" s="244" t="s">
        <v>38584</v>
      </c>
      <c r="AX2000" s="245">
        <v>173153.03</v>
      </c>
      <c r="AZ2000" s="230" t="s">
        <v>12731</v>
      </c>
      <c r="BA2000" s="231">
        <v>843</v>
      </c>
      <c r="BC2000" s="209" t="s">
        <v>7403</v>
      </c>
      <c r="BD2000" s="210">
        <v>194419</v>
      </c>
    </row>
    <row r="2001" spans="5:56" x14ac:dyDescent="0.55000000000000004">
      <c r="E2001" s="282" t="s">
        <v>5860</v>
      </c>
      <c r="F2001" s="282"/>
      <c r="G2001" s="283">
        <v>118618576.31</v>
      </c>
      <c r="I2001" s="242" t="s">
        <v>37622</v>
      </c>
      <c r="J2001" s="242"/>
      <c r="K2001" s="243">
        <v>7986</v>
      </c>
      <c r="M2001" s="224" t="s">
        <v>12532</v>
      </c>
      <c r="N2001" s="224"/>
      <c r="O2001" s="225">
        <v>1374</v>
      </c>
      <c r="Q2001" s="203" t="s">
        <v>2270</v>
      </c>
      <c r="R2001" s="203"/>
      <c r="S2001" s="204">
        <v>169303.9</v>
      </c>
      <c r="Y2001" t="s">
        <v>56163</v>
      </c>
      <c r="Z2001" s="284">
        <v>6195.64</v>
      </c>
      <c r="AB2001" s="276" t="s">
        <v>58211</v>
      </c>
      <c r="AC2001" s="277">
        <v>6194.5</v>
      </c>
      <c r="AE2001" s="246" t="s">
        <v>49698</v>
      </c>
      <c r="AF2001" s="247">
        <v>2987.26</v>
      </c>
      <c r="AH2001" s="226" t="s">
        <v>51745</v>
      </c>
      <c r="AI2001" s="227">
        <v>3401.31</v>
      </c>
      <c r="AK2001" s="207" t="s">
        <v>16542</v>
      </c>
      <c r="AL2001" s="208">
        <v>35523.08</v>
      </c>
      <c r="AM2001" s="93"/>
      <c r="AN2001" s="199" t="s">
        <v>13847</v>
      </c>
      <c r="AO2001" s="200">
        <v>18875</v>
      </c>
      <c r="AT2001" s="272" t="s">
        <v>9747</v>
      </c>
      <c r="AU2001" s="273">
        <v>1101019.25</v>
      </c>
      <c r="AW2001" s="244" t="s">
        <v>38586</v>
      </c>
      <c r="AX2001" s="245">
        <v>7986</v>
      </c>
      <c r="AZ2001" s="230" t="s">
        <v>12770</v>
      </c>
      <c r="BA2001" s="231">
        <v>1374</v>
      </c>
      <c r="BC2001" s="209" t="s">
        <v>7617</v>
      </c>
      <c r="BD2001" s="210">
        <v>316133</v>
      </c>
    </row>
    <row r="2002" spans="5:56" x14ac:dyDescent="0.55000000000000004">
      <c r="E2002" s="282" t="s">
        <v>5861</v>
      </c>
      <c r="F2002" s="282"/>
      <c r="G2002" s="283">
        <v>409284.6</v>
      </c>
      <c r="I2002" s="242" t="s">
        <v>37623</v>
      </c>
      <c r="J2002" s="242"/>
      <c r="K2002" s="243">
        <v>464655.6</v>
      </c>
      <c r="M2002" s="224" t="s">
        <v>12501</v>
      </c>
      <c r="N2002" s="224"/>
      <c r="O2002" s="225">
        <v>2415</v>
      </c>
      <c r="Q2002" s="203" t="s">
        <v>2271</v>
      </c>
      <c r="R2002" s="203"/>
      <c r="S2002" s="204">
        <v>10777</v>
      </c>
      <c r="Y2002" t="s">
        <v>56164</v>
      </c>
      <c r="Z2002" s="284">
        <v>18604.29</v>
      </c>
      <c r="AB2002" s="276" t="s">
        <v>54970</v>
      </c>
      <c r="AC2002" s="277">
        <v>10801.27</v>
      </c>
      <c r="AE2002" s="246" t="s">
        <v>64043</v>
      </c>
      <c r="AF2002" s="247">
        <v>-7.84</v>
      </c>
      <c r="AH2002" s="226" t="s">
        <v>51746</v>
      </c>
      <c r="AI2002" s="227">
        <v>3173.14</v>
      </c>
      <c r="AK2002" s="207" t="s">
        <v>16543</v>
      </c>
      <c r="AL2002" s="208">
        <v>2859</v>
      </c>
      <c r="AM2002" s="93"/>
      <c r="AN2002" s="199" t="s">
        <v>13848</v>
      </c>
      <c r="AO2002" s="200">
        <v>2565.33</v>
      </c>
      <c r="AT2002" s="272" t="s">
        <v>9748</v>
      </c>
      <c r="AU2002" s="273">
        <v>5785292.8799999999</v>
      </c>
      <c r="AW2002" s="244" t="s">
        <v>38590</v>
      </c>
      <c r="AX2002" s="245">
        <v>464655.6</v>
      </c>
      <c r="AZ2002" s="230" t="s">
        <v>12732</v>
      </c>
      <c r="BA2002" s="231">
        <v>2415</v>
      </c>
      <c r="BC2002" s="209" t="s">
        <v>7813</v>
      </c>
      <c r="BD2002" s="210">
        <v>31772</v>
      </c>
    </row>
    <row r="2003" spans="5:56" x14ac:dyDescent="0.55000000000000004">
      <c r="E2003" s="282" t="s">
        <v>12771</v>
      </c>
      <c r="F2003" s="282"/>
      <c r="G2003" s="283">
        <v>1517294.38</v>
      </c>
      <c r="I2003" s="242" t="s">
        <v>37624</v>
      </c>
      <c r="J2003" s="242"/>
      <c r="K2003" s="243">
        <v>30788</v>
      </c>
      <c r="M2003" s="224" t="s">
        <v>12380</v>
      </c>
      <c r="N2003" s="224"/>
      <c r="O2003" s="225">
        <v>34080</v>
      </c>
      <c r="Q2003" s="203" t="s">
        <v>2272</v>
      </c>
      <c r="R2003" s="203"/>
      <c r="S2003" s="204">
        <v>194583</v>
      </c>
      <c r="Y2003" t="s">
        <v>66604</v>
      </c>
      <c r="Z2003" s="284">
        <v>38000</v>
      </c>
      <c r="AB2003" s="276" t="s">
        <v>67217</v>
      </c>
      <c r="AC2003" s="277">
        <v>3202.38</v>
      </c>
      <c r="AE2003" s="246" t="s">
        <v>61830</v>
      </c>
      <c r="AF2003" s="247">
        <v>2450</v>
      </c>
      <c r="AH2003" s="226" t="s">
        <v>48718</v>
      </c>
      <c r="AI2003" s="227">
        <v>11913.77</v>
      </c>
      <c r="AK2003" s="207" t="s">
        <v>16544</v>
      </c>
      <c r="AL2003" s="208">
        <v>2180</v>
      </c>
      <c r="AM2003" s="93"/>
      <c r="AN2003" s="199" t="s">
        <v>23242</v>
      </c>
      <c r="AO2003" s="200">
        <v>3569.5</v>
      </c>
      <c r="AT2003" s="272" t="s">
        <v>9749</v>
      </c>
      <c r="AU2003" s="273">
        <v>4517019.59</v>
      </c>
      <c r="AW2003" s="244" t="s">
        <v>38592</v>
      </c>
      <c r="AX2003" s="245">
        <v>30788</v>
      </c>
      <c r="AZ2003" s="230" t="s">
        <v>12601</v>
      </c>
      <c r="BA2003" s="231">
        <v>34080</v>
      </c>
      <c r="BC2003" s="209" t="s">
        <v>7969</v>
      </c>
      <c r="BD2003" s="210">
        <v>6449</v>
      </c>
    </row>
    <row r="2004" spans="5:56" x14ac:dyDescent="0.55000000000000004">
      <c r="E2004" s="282" t="s">
        <v>35935</v>
      </c>
      <c r="F2004" s="282"/>
      <c r="G2004" s="283">
        <v>262202.68</v>
      </c>
      <c r="I2004" s="242" t="s">
        <v>37625</v>
      </c>
      <c r="J2004" s="242"/>
      <c r="K2004" s="243">
        <v>8162.82</v>
      </c>
      <c r="M2004" s="224" t="s">
        <v>12381</v>
      </c>
      <c r="N2004" s="224"/>
      <c r="O2004" s="225">
        <v>10961</v>
      </c>
      <c r="Q2004" s="203" t="s">
        <v>2273</v>
      </c>
      <c r="R2004" s="203"/>
      <c r="S2004" s="204">
        <v>14839</v>
      </c>
      <c r="Y2004" t="s">
        <v>49943</v>
      </c>
      <c r="Z2004" s="284">
        <v>18290.54</v>
      </c>
      <c r="AB2004" s="276" t="s">
        <v>54971</v>
      </c>
      <c r="AC2004" s="277">
        <v>11368.77</v>
      </c>
      <c r="AE2004" s="246" t="s">
        <v>54899</v>
      </c>
      <c r="AF2004" s="247">
        <v>22085.35</v>
      </c>
      <c r="AH2004" s="226" t="s">
        <v>51747</v>
      </c>
      <c r="AI2004" s="227">
        <v>2250</v>
      </c>
      <c r="AK2004" s="207" t="s">
        <v>16545</v>
      </c>
      <c r="AL2004" s="208">
        <v>6216</v>
      </c>
      <c r="AM2004" s="93"/>
      <c r="AN2004" s="199" t="s">
        <v>23243</v>
      </c>
      <c r="AO2004" s="200">
        <v>4575.05</v>
      </c>
      <c r="AT2004" s="272" t="s">
        <v>9750</v>
      </c>
      <c r="AU2004" s="273">
        <v>2295469.04</v>
      </c>
      <c r="AW2004" s="244" t="s">
        <v>38594</v>
      </c>
      <c r="AX2004" s="245">
        <v>8162.82</v>
      </c>
      <c r="AZ2004" s="230" t="s">
        <v>12602</v>
      </c>
      <c r="BA2004" s="231">
        <v>10961</v>
      </c>
      <c r="BC2004" s="209" t="s">
        <v>8081</v>
      </c>
      <c r="BD2004" s="210">
        <v>19800</v>
      </c>
    </row>
    <row r="2005" spans="5:56" x14ac:dyDescent="0.55000000000000004">
      <c r="E2005" s="282" t="s">
        <v>41504</v>
      </c>
      <c r="F2005" s="282"/>
      <c r="G2005" s="283">
        <v>2693501.09</v>
      </c>
      <c r="I2005" s="242" t="s">
        <v>37626</v>
      </c>
      <c r="J2005" s="242"/>
      <c r="K2005" s="243">
        <v>588390.36</v>
      </c>
      <c r="M2005" s="224" t="s">
        <v>12502</v>
      </c>
      <c r="N2005" s="224"/>
      <c r="O2005" s="225">
        <v>2396</v>
      </c>
      <c r="Q2005" s="203" t="s">
        <v>2274</v>
      </c>
      <c r="R2005" s="203"/>
      <c r="S2005" s="204">
        <v>801506.2</v>
      </c>
      <c r="Y2005" t="s">
        <v>59077</v>
      </c>
      <c r="Z2005" s="284">
        <v>40817.79</v>
      </c>
      <c r="AB2005" s="276" t="s">
        <v>63631</v>
      </c>
      <c r="AC2005" s="277">
        <v>11583.77</v>
      </c>
      <c r="AE2005" s="246" t="s">
        <v>48721</v>
      </c>
      <c r="AF2005" s="247">
        <v>11150</v>
      </c>
      <c r="AH2005" s="226" t="s">
        <v>51748</v>
      </c>
      <c r="AI2005" s="227">
        <v>15887.04</v>
      </c>
      <c r="AK2005" s="207" t="s">
        <v>16546</v>
      </c>
      <c r="AL2005" s="208">
        <v>60334.57</v>
      </c>
      <c r="AM2005" s="93"/>
      <c r="AN2005" s="199" t="s">
        <v>32356</v>
      </c>
      <c r="AO2005" s="200">
        <v>89699.87</v>
      </c>
      <c r="AT2005" s="272" t="s">
        <v>9751</v>
      </c>
      <c r="AU2005" s="273">
        <v>49227.29</v>
      </c>
      <c r="AW2005" s="244" t="s">
        <v>38598</v>
      </c>
      <c r="AX2005" s="245">
        <v>588390.36</v>
      </c>
      <c r="AZ2005" s="230" t="s">
        <v>12733</v>
      </c>
      <c r="BA2005" s="231">
        <v>2396</v>
      </c>
      <c r="BC2005" s="209" t="s">
        <v>8350</v>
      </c>
      <c r="BD2005" s="210">
        <v>109043</v>
      </c>
    </row>
    <row r="2006" spans="5:56" x14ac:dyDescent="0.55000000000000004">
      <c r="E2006" s="282" t="s">
        <v>38791</v>
      </c>
      <c r="F2006" s="282"/>
      <c r="G2006" s="283">
        <v>10571947.52</v>
      </c>
      <c r="I2006" s="242" t="s">
        <v>37629</v>
      </c>
      <c r="J2006" s="242"/>
      <c r="K2006" s="243">
        <v>33055.9</v>
      </c>
      <c r="M2006" s="224" t="s">
        <v>12503</v>
      </c>
      <c r="N2006" s="224"/>
      <c r="O2006" s="225">
        <v>3420</v>
      </c>
      <c r="Q2006" s="203" t="s">
        <v>2275</v>
      </c>
      <c r="R2006" s="203"/>
      <c r="S2006" s="204">
        <v>156976</v>
      </c>
      <c r="Y2006" t="s">
        <v>61204</v>
      </c>
      <c r="Z2006" s="284">
        <v>7161.53</v>
      </c>
      <c r="AB2006" s="276" t="s">
        <v>63632</v>
      </c>
      <c r="AC2006" s="277">
        <v>2495.41</v>
      </c>
      <c r="AE2006" s="246" t="s">
        <v>48722</v>
      </c>
      <c r="AF2006" s="247">
        <v>2729.89</v>
      </c>
      <c r="AH2006" s="226" t="s">
        <v>51749</v>
      </c>
      <c r="AI2006" s="227">
        <v>1622.48</v>
      </c>
      <c r="AK2006" s="207" t="s">
        <v>16547</v>
      </c>
      <c r="AL2006" s="208">
        <v>5938.63</v>
      </c>
      <c r="AM2006" s="93"/>
      <c r="AN2006" s="199" t="s">
        <v>32357</v>
      </c>
      <c r="AO2006" s="200">
        <v>16509</v>
      </c>
      <c r="AT2006" s="272" t="s">
        <v>9752</v>
      </c>
      <c r="AU2006" s="273">
        <v>6524883.6299999999</v>
      </c>
      <c r="AW2006" s="244" t="s">
        <v>38606</v>
      </c>
      <c r="AX2006" s="245">
        <v>33055.9</v>
      </c>
      <c r="AZ2006" s="230" t="s">
        <v>12734</v>
      </c>
      <c r="BA2006" s="231">
        <v>3420</v>
      </c>
      <c r="BC2006" s="209" t="s">
        <v>8547</v>
      </c>
      <c r="BD2006" s="210">
        <v>474961</v>
      </c>
    </row>
    <row r="2007" spans="5:56" x14ac:dyDescent="0.55000000000000004">
      <c r="E2007" s="282" t="s">
        <v>38792</v>
      </c>
      <c r="F2007" s="282"/>
      <c r="G2007" s="283">
        <v>6670447.5800000001</v>
      </c>
      <c r="I2007" s="242" t="s">
        <v>37630</v>
      </c>
      <c r="J2007" s="242"/>
      <c r="K2007" s="243">
        <v>399734.56</v>
      </c>
      <c r="M2007" s="224" t="s">
        <v>12384</v>
      </c>
      <c r="N2007" s="224"/>
      <c r="O2007" s="225">
        <v>33602</v>
      </c>
      <c r="Q2007" s="203" t="s">
        <v>2276</v>
      </c>
      <c r="R2007" s="203"/>
      <c r="S2007" s="204">
        <v>91333.69</v>
      </c>
      <c r="Y2007" t="s">
        <v>57455</v>
      </c>
      <c r="Z2007" s="284">
        <v>30126.47</v>
      </c>
      <c r="AB2007" s="276" t="s">
        <v>54972</v>
      </c>
      <c r="AC2007" s="277">
        <v>3018.01</v>
      </c>
      <c r="AE2007" s="246" t="s">
        <v>54900</v>
      </c>
      <c r="AF2007" s="247">
        <v>8081.43</v>
      </c>
      <c r="AH2007" s="226" t="s">
        <v>44488</v>
      </c>
      <c r="AI2007" s="227">
        <v>42500</v>
      </c>
      <c r="AK2007" s="207" t="s">
        <v>16548</v>
      </c>
      <c r="AL2007" s="208">
        <v>4725.26</v>
      </c>
      <c r="AM2007" s="93"/>
      <c r="AN2007" s="199" t="s">
        <v>13849</v>
      </c>
      <c r="AO2007" s="200">
        <v>11591.37</v>
      </c>
      <c r="AT2007" s="272" t="s">
        <v>9754</v>
      </c>
      <c r="AU2007" s="273">
        <v>6115346.1299999999</v>
      </c>
      <c r="AW2007" s="244" t="s">
        <v>38613</v>
      </c>
      <c r="AX2007" s="245">
        <v>399734.56</v>
      </c>
      <c r="AZ2007" s="230" t="s">
        <v>12605</v>
      </c>
      <c r="BA2007" s="231">
        <v>33602</v>
      </c>
      <c r="BC2007" s="209" t="s">
        <v>8737</v>
      </c>
      <c r="BD2007" s="210">
        <v>21215</v>
      </c>
    </row>
    <row r="2008" spans="5:56" x14ac:dyDescent="0.55000000000000004">
      <c r="E2008" s="282" t="s">
        <v>12181</v>
      </c>
      <c r="F2008" s="282"/>
      <c r="G2008" s="283">
        <v>412269.56</v>
      </c>
      <c r="I2008" s="242" t="s">
        <v>37631</v>
      </c>
      <c r="J2008" s="242"/>
      <c r="K2008" s="243">
        <v>197365.79</v>
      </c>
      <c r="M2008" s="224" t="s">
        <v>12388</v>
      </c>
      <c r="N2008" s="224"/>
      <c r="O2008" s="225">
        <v>11665</v>
      </c>
      <c r="Q2008" s="203" t="s">
        <v>2277</v>
      </c>
      <c r="R2008" s="203"/>
      <c r="S2008" s="204">
        <v>1363914</v>
      </c>
      <c r="Y2008" t="s">
        <v>58256</v>
      </c>
      <c r="Z2008" s="284">
        <v>118173.36</v>
      </c>
      <c r="AB2008" s="276" t="s">
        <v>54973</v>
      </c>
      <c r="AC2008" s="277">
        <v>9050.2000000000007</v>
      </c>
      <c r="AE2008" s="246" t="s">
        <v>62547</v>
      </c>
      <c r="AF2008" s="247">
        <v>294.16000000000003</v>
      </c>
      <c r="AH2008" s="226" t="s">
        <v>51750</v>
      </c>
      <c r="AI2008" s="227">
        <v>3480.75</v>
      </c>
      <c r="AK2008" s="207" t="s">
        <v>16549</v>
      </c>
      <c r="AL2008" s="208">
        <v>6000</v>
      </c>
      <c r="AM2008" s="93"/>
      <c r="AN2008" s="199" t="s">
        <v>13850</v>
      </c>
      <c r="AO2008" s="200">
        <v>28100.37</v>
      </c>
      <c r="AT2008" s="272" t="s">
        <v>9756</v>
      </c>
      <c r="AU2008" s="273">
        <v>7884495.7199999997</v>
      </c>
      <c r="AW2008" s="244" t="s">
        <v>38621</v>
      </c>
      <c r="AX2008" s="245">
        <v>197365.79</v>
      </c>
      <c r="AZ2008" s="230" t="s">
        <v>12609</v>
      </c>
      <c r="BA2008" s="231">
        <v>11665</v>
      </c>
      <c r="BC2008" s="209" t="s">
        <v>8996</v>
      </c>
      <c r="BD2008" s="210">
        <v>277102</v>
      </c>
    </row>
    <row r="2009" spans="5:56" x14ac:dyDescent="0.55000000000000004">
      <c r="E2009" s="282" t="s">
        <v>5862</v>
      </c>
      <c r="F2009" s="282"/>
      <c r="G2009" s="283">
        <v>1254382711.49</v>
      </c>
      <c r="I2009" s="242" t="s">
        <v>37632</v>
      </c>
      <c r="J2009" s="242"/>
      <c r="K2009" s="243">
        <v>138226.79</v>
      </c>
      <c r="M2009" s="224" t="s">
        <v>12389</v>
      </c>
      <c r="N2009" s="224"/>
      <c r="O2009" s="225">
        <v>2165</v>
      </c>
      <c r="Q2009" s="203" t="s">
        <v>4117</v>
      </c>
      <c r="R2009" s="203"/>
      <c r="S2009" s="204">
        <v>3245</v>
      </c>
      <c r="Y2009" t="s">
        <v>63678</v>
      </c>
      <c r="Z2009" s="284">
        <v>40256.65</v>
      </c>
      <c r="AB2009" s="276" t="s">
        <v>58462</v>
      </c>
      <c r="AC2009" s="277">
        <v>309.63</v>
      </c>
      <c r="AE2009" s="246" t="s">
        <v>49699</v>
      </c>
      <c r="AF2009" s="247">
        <v>57936.51</v>
      </c>
      <c r="AH2009" s="226" t="s">
        <v>44489</v>
      </c>
      <c r="AI2009" s="227">
        <v>2142697.54</v>
      </c>
      <c r="AK2009" s="207" t="s">
        <v>16550</v>
      </c>
      <c r="AL2009" s="208">
        <v>9745.11</v>
      </c>
      <c r="AM2009" s="93"/>
      <c r="AN2009" s="199" t="s">
        <v>13851</v>
      </c>
      <c r="AO2009" s="200">
        <v>18045.7</v>
      </c>
      <c r="AT2009" s="272" t="s">
        <v>9757</v>
      </c>
      <c r="AU2009" s="273">
        <v>213547.69</v>
      </c>
      <c r="AW2009" s="244" t="s">
        <v>38626</v>
      </c>
      <c r="AX2009" s="245">
        <v>138226.79</v>
      </c>
      <c r="AZ2009" s="230" t="s">
        <v>12610</v>
      </c>
      <c r="BA2009" s="231">
        <v>2165</v>
      </c>
      <c r="BC2009" s="209" t="s">
        <v>9322</v>
      </c>
      <c r="BD2009" s="210">
        <v>922711.5</v>
      </c>
    </row>
    <row r="2010" spans="5:56" x14ac:dyDescent="0.55000000000000004">
      <c r="E2010" s="282" t="s">
        <v>9781</v>
      </c>
      <c r="F2010" s="282"/>
      <c r="G2010" s="283">
        <v>5358264.5599999996</v>
      </c>
      <c r="I2010" s="242" t="s">
        <v>37633</v>
      </c>
      <c r="J2010" s="242"/>
      <c r="K2010" s="243">
        <v>28424.61</v>
      </c>
      <c r="M2010" s="224" t="s">
        <v>12390</v>
      </c>
      <c r="N2010" s="224"/>
      <c r="O2010" s="225">
        <v>41300</v>
      </c>
      <c r="Q2010" s="203" t="s">
        <v>2278</v>
      </c>
      <c r="R2010" s="203"/>
      <c r="S2010" s="204">
        <v>19161.05</v>
      </c>
      <c r="Y2010" t="s">
        <v>63679</v>
      </c>
      <c r="Z2010" s="284">
        <v>3079.67</v>
      </c>
      <c r="AB2010" s="276" t="s">
        <v>57315</v>
      </c>
      <c r="AC2010" s="277">
        <v>32294</v>
      </c>
      <c r="AE2010" s="246" t="s">
        <v>51767</v>
      </c>
      <c r="AF2010" s="247">
        <v>4489.3599999999997</v>
      </c>
      <c r="AH2010" s="226" t="s">
        <v>44490</v>
      </c>
      <c r="AI2010" s="227">
        <v>163869.89000000001</v>
      </c>
      <c r="AK2010" s="207" t="s">
        <v>16551</v>
      </c>
      <c r="AL2010" s="208">
        <v>1185</v>
      </c>
      <c r="AM2010" s="93"/>
      <c r="AN2010" s="199" t="s">
        <v>13852</v>
      </c>
      <c r="AO2010" s="200">
        <v>18315.48</v>
      </c>
      <c r="AT2010" s="272" t="s">
        <v>9758</v>
      </c>
      <c r="AU2010" s="273">
        <v>225093.71</v>
      </c>
      <c r="AW2010" s="244" t="s">
        <v>38628</v>
      </c>
      <c r="AX2010" s="245">
        <v>28424.61</v>
      </c>
      <c r="AZ2010" s="230" t="s">
        <v>12611</v>
      </c>
      <c r="BA2010" s="231">
        <v>41300</v>
      </c>
      <c r="BC2010" s="209" t="s">
        <v>9591</v>
      </c>
      <c r="BD2010" s="210">
        <v>13889</v>
      </c>
    </row>
    <row r="2011" spans="5:56" x14ac:dyDescent="0.55000000000000004">
      <c r="E2011" s="282" t="s">
        <v>39871</v>
      </c>
      <c r="F2011" s="282"/>
      <c r="G2011" s="283">
        <v>1762072.5</v>
      </c>
      <c r="I2011" s="242" t="s">
        <v>37634</v>
      </c>
      <c r="J2011" s="242"/>
      <c r="K2011" s="243">
        <v>291135.57</v>
      </c>
      <c r="M2011" s="224" t="s">
        <v>12392</v>
      </c>
      <c r="N2011" s="224"/>
      <c r="O2011" s="225">
        <v>11360</v>
      </c>
      <c r="Q2011" s="203" t="s">
        <v>2279</v>
      </c>
      <c r="R2011" s="203"/>
      <c r="S2011" s="204">
        <v>341089</v>
      </c>
      <c r="Y2011" t="s">
        <v>63680</v>
      </c>
      <c r="Z2011" s="284">
        <v>9071.92</v>
      </c>
      <c r="AB2011" s="276" t="s">
        <v>67218</v>
      </c>
      <c r="AC2011" s="277">
        <v>23710</v>
      </c>
      <c r="AE2011" s="246" t="s">
        <v>46709</v>
      </c>
      <c r="AF2011" s="247">
        <v>107054.85</v>
      </c>
      <c r="AH2011" s="226" t="s">
        <v>16628</v>
      </c>
      <c r="AI2011" s="227">
        <v>360102.87</v>
      </c>
      <c r="AK2011" s="207" t="s">
        <v>16552</v>
      </c>
      <c r="AL2011" s="208">
        <v>246.1</v>
      </c>
      <c r="AM2011" s="93"/>
      <c r="AN2011" s="199" t="s">
        <v>13853</v>
      </c>
      <c r="AO2011" s="200">
        <v>18031.21</v>
      </c>
      <c r="AT2011" s="272" t="s">
        <v>9759</v>
      </c>
      <c r="AU2011" s="273">
        <v>12906722.619999999</v>
      </c>
      <c r="AW2011" s="244" t="s">
        <v>38632</v>
      </c>
      <c r="AX2011" s="245">
        <v>291135.57</v>
      </c>
      <c r="AZ2011" s="230" t="s">
        <v>12613</v>
      </c>
      <c r="BA2011" s="231">
        <v>11360</v>
      </c>
      <c r="BC2011" s="209" t="s">
        <v>10921</v>
      </c>
      <c r="BD2011" s="210">
        <v>3951.18</v>
      </c>
    </row>
    <row r="2012" spans="5:56" x14ac:dyDescent="0.55000000000000004">
      <c r="E2012" s="282" t="s">
        <v>39872</v>
      </c>
      <c r="F2012" s="282"/>
      <c r="G2012" s="283">
        <v>6460453.0800000001</v>
      </c>
      <c r="I2012" s="242" t="s">
        <v>37636</v>
      </c>
      <c r="J2012" s="242"/>
      <c r="K2012" s="243">
        <v>58238.38</v>
      </c>
      <c r="M2012" s="224" t="s">
        <v>12393</v>
      </c>
      <c r="N2012" s="224"/>
      <c r="O2012" s="225">
        <v>26107.01</v>
      </c>
      <c r="Q2012" s="203" t="s">
        <v>2280</v>
      </c>
      <c r="R2012" s="203"/>
      <c r="S2012" s="204">
        <v>43824</v>
      </c>
      <c r="Y2012" t="s">
        <v>63681</v>
      </c>
      <c r="Z2012" s="284">
        <v>93688</v>
      </c>
      <c r="AB2012" s="276" t="s">
        <v>60278</v>
      </c>
      <c r="AC2012" s="277">
        <v>9118.7000000000007</v>
      </c>
      <c r="AE2012" s="246" t="s">
        <v>49700</v>
      </c>
      <c r="AF2012" s="247">
        <v>10426.92</v>
      </c>
      <c r="AH2012" s="226" t="s">
        <v>44491</v>
      </c>
      <c r="AI2012" s="227">
        <v>6131.56</v>
      </c>
      <c r="AK2012" s="207" t="s">
        <v>16553</v>
      </c>
      <c r="AL2012" s="208">
        <v>800</v>
      </c>
      <c r="AM2012" s="93"/>
      <c r="AN2012" s="199" t="s">
        <v>13854</v>
      </c>
      <c r="AO2012" s="200">
        <v>149915.45000000001</v>
      </c>
      <c r="AT2012" s="272" t="s">
        <v>9760</v>
      </c>
      <c r="AU2012" s="273">
        <v>698295.21</v>
      </c>
      <c r="AW2012" s="244" t="s">
        <v>38642</v>
      </c>
      <c r="AX2012" s="245">
        <v>58238.38</v>
      </c>
      <c r="AZ2012" s="230" t="s">
        <v>12614</v>
      </c>
      <c r="BA2012" s="231">
        <v>26107.01</v>
      </c>
      <c r="BC2012" s="209" t="s">
        <v>11581</v>
      </c>
      <c r="BD2012" s="210">
        <v>1123822.69</v>
      </c>
    </row>
    <row r="2013" spans="5:56" x14ac:dyDescent="0.55000000000000004">
      <c r="E2013" s="282" t="s">
        <v>38793</v>
      </c>
      <c r="F2013" s="282"/>
      <c r="G2013" s="283">
        <v>14511259</v>
      </c>
      <c r="I2013" s="242" t="s">
        <v>37637</v>
      </c>
      <c r="J2013" s="242"/>
      <c r="K2013" s="243">
        <v>69982.5</v>
      </c>
      <c r="M2013" s="224" t="s">
        <v>12506</v>
      </c>
      <c r="N2013" s="224"/>
      <c r="O2013" s="225">
        <v>8707</v>
      </c>
      <c r="Q2013" s="203" t="s">
        <v>2281</v>
      </c>
      <c r="R2013" s="203"/>
      <c r="S2013" s="204">
        <v>357028</v>
      </c>
      <c r="Y2013" t="s">
        <v>71439</v>
      </c>
      <c r="Z2013" s="284">
        <v>4175</v>
      </c>
      <c r="AB2013" s="276" t="s">
        <v>67219</v>
      </c>
      <c r="AC2013" s="277">
        <v>114.12</v>
      </c>
      <c r="AE2013" s="246" t="s">
        <v>61187</v>
      </c>
      <c r="AF2013" s="247">
        <v>441.15</v>
      </c>
      <c r="AH2013" s="226" t="s">
        <v>16629</v>
      </c>
      <c r="AI2013" s="227">
        <v>313527.73</v>
      </c>
      <c r="AK2013" s="207" t="s">
        <v>16554</v>
      </c>
      <c r="AL2013" s="208">
        <v>55.78</v>
      </c>
      <c r="AM2013" s="93"/>
      <c r="AN2013" s="199" t="s">
        <v>13855</v>
      </c>
      <c r="AO2013" s="200">
        <v>54872.85</v>
      </c>
      <c r="AT2013" s="272" t="s">
        <v>9762</v>
      </c>
      <c r="AU2013" s="273">
        <v>21024536.82</v>
      </c>
      <c r="AW2013" s="244" t="s">
        <v>38647</v>
      </c>
      <c r="AX2013" s="245">
        <v>69982.5</v>
      </c>
      <c r="AZ2013" s="230" t="s">
        <v>12737</v>
      </c>
      <c r="BA2013" s="231">
        <v>8707</v>
      </c>
      <c r="BC2013" s="209" t="s">
        <v>12241</v>
      </c>
      <c r="BD2013" s="210">
        <v>14100</v>
      </c>
    </row>
    <row r="2014" spans="5:56" x14ac:dyDescent="0.55000000000000004">
      <c r="E2014" s="282" t="s">
        <v>38794</v>
      </c>
      <c r="F2014" s="282"/>
      <c r="G2014" s="283">
        <v>1128554.5</v>
      </c>
      <c r="I2014" s="242" t="s">
        <v>37638</v>
      </c>
      <c r="J2014" s="242"/>
      <c r="K2014" s="243">
        <v>21455.43</v>
      </c>
      <c r="M2014" s="224" t="s">
        <v>12395</v>
      </c>
      <c r="N2014" s="224"/>
      <c r="O2014" s="225">
        <v>4123.25</v>
      </c>
      <c r="Q2014" s="203" t="s">
        <v>2282</v>
      </c>
      <c r="R2014" s="203"/>
      <c r="S2014" s="204">
        <v>25691</v>
      </c>
      <c r="Y2014" t="s">
        <v>67656</v>
      </c>
      <c r="Z2014" s="284">
        <v>41714.25</v>
      </c>
      <c r="AB2014" s="276" t="s">
        <v>54974</v>
      </c>
      <c r="AC2014" s="277">
        <v>2638.6</v>
      </c>
      <c r="AE2014" s="246" t="s">
        <v>54901</v>
      </c>
      <c r="AF2014" s="247">
        <v>2720</v>
      </c>
      <c r="AH2014" s="226" t="s">
        <v>16630</v>
      </c>
      <c r="AI2014" s="227">
        <v>7392.65</v>
      </c>
      <c r="AK2014" s="207" t="s">
        <v>16555</v>
      </c>
      <c r="AL2014" s="208">
        <v>6599.86</v>
      </c>
      <c r="AM2014" s="93"/>
      <c r="AN2014" s="199" t="s">
        <v>13856</v>
      </c>
      <c r="AO2014" s="200">
        <v>51714.34</v>
      </c>
      <c r="AT2014" s="272" t="s">
        <v>9763</v>
      </c>
      <c r="AU2014" s="273">
        <v>2187697.56</v>
      </c>
      <c r="AW2014" s="244" t="s">
        <v>38649</v>
      </c>
      <c r="AX2014" s="245">
        <v>21455.43</v>
      </c>
      <c r="AZ2014" s="230" t="s">
        <v>12616</v>
      </c>
      <c r="BA2014" s="231">
        <v>4123.25</v>
      </c>
      <c r="BC2014" s="209" t="s">
        <v>11926</v>
      </c>
      <c r="BD2014" s="210">
        <v>223364.14</v>
      </c>
    </row>
    <row r="2015" spans="5:56" x14ac:dyDescent="0.55000000000000004">
      <c r="E2015" s="282" t="s">
        <v>38795</v>
      </c>
      <c r="F2015" s="282"/>
      <c r="G2015" s="283">
        <v>633265.13</v>
      </c>
      <c r="I2015" s="242" t="s">
        <v>37639</v>
      </c>
      <c r="J2015" s="242"/>
      <c r="K2015" s="243">
        <v>65153.94</v>
      </c>
      <c r="M2015" s="224" t="s">
        <v>12396</v>
      </c>
      <c r="N2015" s="224"/>
      <c r="O2015" s="225">
        <v>18817</v>
      </c>
      <c r="Q2015" s="203" t="s">
        <v>2283</v>
      </c>
      <c r="R2015" s="203"/>
      <c r="S2015" s="204">
        <v>65294</v>
      </c>
      <c r="Y2015" t="s">
        <v>64307</v>
      </c>
      <c r="Z2015" s="284">
        <v>25465.06</v>
      </c>
      <c r="AB2015" s="276" t="s">
        <v>51954</v>
      </c>
      <c r="AC2015" s="277">
        <v>201.85</v>
      </c>
      <c r="AE2015" s="246" t="s">
        <v>64044</v>
      </c>
      <c r="AF2015" s="247">
        <v>309.45999999999998</v>
      </c>
      <c r="AH2015" s="226" t="s">
        <v>16631</v>
      </c>
      <c r="AI2015" s="227">
        <v>202.8</v>
      </c>
      <c r="AK2015" s="207" t="s">
        <v>16556</v>
      </c>
      <c r="AL2015" s="208">
        <v>6216</v>
      </c>
      <c r="AM2015" s="93"/>
      <c r="AN2015" s="199" t="s">
        <v>13857</v>
      </c>
      <c r="AO2015" s="200">
        <v>23312.720000000001</v>
      </c>
      <c r="AT2015" s="272" t="s">
        <v>9764</v>
      </c>
      <c r="AU2015" s="273">
        <v>24215.56</v>
      </c>
      <c r="AW2015" s="244" t="s">
        <v>38653</v>
      </c>
      <c r="AX2015" s="245">
        <v>65153.94</v>
      </c>
      <c r="AZ2015" s="230" t="s">
        <v>12617</v>
      </c>
      <c r="BA2015" s="231">
        <v>18817</v>
      </c>
      <c r="BC2015" s="209" t="s">
        <v>9891</v>
      </c>
      <c r="BD2015" s="210">
        <v>4228277.03</v>
      </c>
    </row>
    <row r="2016" spans="5:56" x14ac:dyDescent="0.55000000000000004">
      <c r="E2016" s="282" t="s">
        <v>51119</v>
      </c>
      <c r="F2016" s="282"/>
      <c r="G2016" s="283">
        <v>14828239.960000001</v>
      </c>
      <c r="I2016" s="242" t="s">
        <v>37641</v>
      </c>
      <c r="J2016" s="242"/>
      <c r="K2016" s="243">
        <v>172397.7</v>
      </c>
      <c r="M2016" s="224" t="s">
        <v>12402</v>
      </c>
      <c r="N2016" s="224"/>
      <c r="O2016" s="225">
        <v>2340</v>
      </c>
      <c r="Q2016" s="203" t="s">
        <v>2284</v>
      </c>
      <c r="R2016" s="203"/>
      <c r="S2016" s="204">
        <v>24126.98</v>
      </c>
      <c r="Y2016" t="s">
        <v>62959</v>
      </c>
      <c r="Z2016" s="284">
        <v>26239.68</v>
      </c>
      <c r="AB2016" s="276" t="s">
        <v>51955</v>
      </c>
      <c r="AC2016" s="277">
        <v>605.29</v>
      </c>
      <c r="AE2016" s="246" t="s">
        <v>55869</v>
      </c>
      <c r="AF2016" s="247">
        <v>6393.53</v>
      </c>
      <c r="AH2016" s="226" t="s">
        <v>44492</v>
      </c>
      <c r="AI2016" s="227">
        <v>2700</v>
      </c>
      <c r="AK2016" s="207" t="s">
        <v>16557</v>
      </c>
      <c r="AL2016" s="208">
        <v>25742.53</v>
      </c>
      <c r="AM2016" s="93"/>
      <c r="AN2016" s="199" t="s">
        <v>13858</v>
      </c>
      <c r="AO2016" s="200">
        <v>21525.26</v>
      </c>
      <c r="AT2016" s="272" t="s">
        <v>9765</v>
      </c>
      <c r="AU2016" s="273">
        <v>42791.15</v>
      </c>
      <c r="AW2016" s="244" t="s">
        <v>38660</v>
      </c>
      <c r="AX2016" s="245">
        <v>172397.7</v>
      </c>
      <c r="AZ2016" s="230" t="s">
        <v>12623</v>
      </c>
      <c r="BA2016" s="231">
        <v>2340</v>
      </c>
      <c r="BC2016" s="209" t="s">
        <v>6939</v>
      </c>
      <c r="BD2016" s="210">
        <v>1735</v>
      </c>
    </row>
    <row r="2017" spans="5:56" x14ac:dyDescent="0.55000000000000004">
      <c r="E2017" s="282" t="s">
        <v>51120</v>
      </c>
      <c r="F2017" s="282"/>
      <c r="G2017" s="283">
        <v>16254924.66</v>
      </c>
      <c r="I2017" s="242" t="s">
        <v>37643</v>
      </c>
      <c r="J2017" s="242"/>
      <c r="K2017" s="243">
        <v>20831.2</v>
      </c>
      <c r="M2017" s="224" t="s">
        <v>12507</v>
      </c>
      <c r="N2017" s="224"/>
      <c r="O2017" s="225">
        <v>900</v>
      </c>
      <c r="Q2017" s="203" t="s">
        <v>2285</v>
      </c>
      <c r="R2017" s="203"/>
      <c r="S2017" s="204">
        <v>16661</v>
      </c>
      <c r="Y2017" t="s">
        <v>64312</v>
      </c>
      <c r="Z2017">
        <v>9.0399999999999991</v>
      </c>
      <c r="AB2017" s="276" t="s">
        <v>58463</v>
      </c>
      <c r="AC2017" s="277">
        <v>14.51</v>
      </c>
      <c r="AE2017" s="246" t="s">
        <v>61188</v>
      </c>
      <c r="AF2017" s="247">
        <v>6213.92</v>
      </c>
      <c r="AH2017" s="226" t="s">
        <v>16632</v>
      </c>
      <c r="AI2017" s="227">
        <v>3582.81</v>
      </c>
      <c r="AK2017" s="207" t="s">
        <v>16558</v>
      </c>
      <c r="AL2017" s="208">
        <v>2180</v>
      </c>
      <c r="AM2017" s="93"/>
      <c r="AN2017" s="199" t="s">
        <v>32358</v>
      </c>
      <c r="AO2017" s="200">
        <v>60244.06</v>
      </c>
      <c r="AT2017" s="272" t="s">
        <v>9766</v>
      </c>
      <c r="AU2017" s="273">
        <v>46221.99</v>
      </c>
      <c r="AW2017" s="244" t="s">
        <v>38667</v>
      </c>
      <c r="AX2017" s="245">
        <v>20831.2</v>
      </c>
      <c r="AZ2017" s="230" t="s">
        <v>12740</v>
      </c>
      <c r="BA2017" s="231">
        <v>900</v>
      </c>
      <c r="BC2017" s="209" t="s">
        <v>7136</v>
      </c>
      <c r="BD2017" s="210">
        <v>614</v>
      </c>
    </row>
    <row r="2018" spans="5:56" x14ac:dyDescent="0.55000000000000004">
      <c r="E2018" s="282" t="s">
        <v>9782</v>
      </c>
      <c r="F2018" s="282"/>
      <c r="G2018" s="283">
        <v>131678.76999999999</v>
      </c>
      <c r="I2018" s="242" t="s">
        <v>37644</v>
      </c>
      <c r="J2018" s="242"/>
      <c r="K2018" s="243">
        <v>853479.85</v>
      </c>
      <c r="M2018" s="224" t="s">
        <v>12508</v>
      </c>
      <c r="N2018" s="224"/>
      <c r="O2018" s="225">
        <v>2875</v>
      </c>
      <c r="Q2018" s="203" t="s">
        <v>2286</v>
      </c>
      <c r="R2018" s="203"/>
      <c r="S2018" s="204">
        <v>602125</v>
      </c>
      <c r="Y2018" t="s">
        <v>66607</v>
      </c>
      <c r="Z2018">
        <v>77.28</v>
      </c>
      <c r="AB2018" s="276" t="s">
        <v>51957</v>
      </c>
      <c r="AC2018" s="277">
        <v>23031.78</v>
      </c>
      <c r="AE2018" s="246" t="s">
        <v>61831</v>
      </c>
      <c r="AF2018" s="247">
        <v>8604.32</v>
      </c>
      <c r="AH2018" s="226" t="s">
        <v>16633</v>
      </c>
      <c r="AI2018" s="227">
        <v>50977.49</v>
      </c>
      <c r="AK2018" s="207" t="s">
        <v>16559</v>
      </c>
      <c r="AL2018" s="208">
        <v>60334.57</v>
      </c>
      <c r="AM2018" s="93"/>
      <c r="AN2018" s="199" t="s">
        <v>32359</v>
      </c>
      <c r="AO2018" s="200">
        <v>4234.63</v>
      </c>
      <c r="AT2018" s="272" t="s">
        <v>9767</v>
      </c>
      <c r="AU2018" s="273">
        <v>183628.19</v>
      </c>
      <c r="AW2018" s="244" t="s">
        <v>38672</v>
      </c>
      <c r="AX2018" s="245">
        <v>853479.85</v>
      </c>
      <c r="AZ2018" s="230" t="s">
        <v>12741</v>
      </c>
      <c r="BA2018" s="231">
        <v>2875</v>
      </c>
      <c r="BC2018" s="209" t="s">
        <v>7404</v>
      </c>
      <c r="BD2018" s="210">
        <v>5976</v>
      </c>
    </row>
    <row r="2019" spans="5:56" x14ac:dyDescent="0.55000000000000004">
      <c r="E2019" s="282" t="s">
        <v>46488</v>
      </c>
      <c r="F2019" s="282"/>
      <c r="G2019" s="283">
        <v>2030512.2</v>
      </c>
      <c r="I2019" s="242" t="s">
        <v>37645</v>
      </c>
      <c r="J2019" s="242"/>
      <c r="K2019" s="243">
        <v>77876.77</v>
      </c>
      <c r="M2019" s="224" t="s">
        <v>12404</v>
      </c>
      <c r="N2019" s="224"/>
      <c r="O2019" s="225">
        <v>2544</v>
      </c>
      <c r="Q2019" s="203" t="s">
        <v>2287</v>
      </c>
      <c r="R2019" s="203"/>
      <c r="S2019" s="204">
        <v>19653</v>
      </c>
      <c r="Y2019" t="s">
        <v>57456</v>
      </c>
      <c r="Z2019" s="284">
        <v>37422.57</v>
      </c>
      <c r="AB2019" s="276" t="s">
        <v>51958</v>
      </c>
      <c r="AC2019" s="277">
        <v>5595.22</v>
      </c>
      <c r="AE2019" s="246" t="s">
        <v>61832</v>
      </c>
      <c r="AF2019" s="247">
        <v>658.29</v>
      </c>
      <c r="AH2019" s="226" t="s">
        <v>16634</v>
      </c>
      <c r="AI2019" s="227">
        <v>156783.94</v>
      </c>
      <c r="AK2019" s="207" t="s">
        <v>16560</v>
      </c>
      <c r="AL2019" s="208">
        <v>3232.53</v>
      </c>
      <c r="AM2019" s="93"/>
      <c r="AN2019" s="199" t="s">
        <v>32360</v>
      </c>
      <c r="AO2019" s="200">
        <v>11868.09</v>
      </c>
      <c r="AT2019" s="272" t="s">
        <v>38787</v>
      </c>
      <c r="AU2019" s="273">
        <v>49115</v>
      </c>
      <c r="AW2019" s="244" t="s">
        <v>38674</v>
      </c>
      <c r="AX2019" s="245">
        <v>77876.77</v>
      </c>
      <c r="AZ2019" s="230" t="s">
        <v>12625</v>
      </c>
      <c r="BA2019" s="231">
        <v>2544</v>
      </c>
      <c r="BC2019" s="209" t="s">
        <v>7814</v>
      </c>
      <c r="BD2019" s="210">
        <v>1030</v>
      </c>
    </row>
    <row r="2020" spans="5:56" x14ac:dyDescent="0.55000000000000004">
      <c r="E2020" s="282" t="s">
        <v>43874</v>
      </c>
      <c r="F2020" s="282"/>
      <c r="G2020" s="283">
        <v>5257008.99</v>
      </c>
      <c r="I2020" s="242" t="s">
        <v>37646</v>
      </c>
      <c r="J2020" s="242"/>
      <c r="K2020" s="243">
        <v>59</v>
      </c>
      <c r="M2020" s="224" t="s">
        <v>12509</v>
      </c>
      <c r="N2020" s="224"/>
      <c r="O2020" s="225">
        <v>12687</v>
      </c>
      <c r="Q2020" s="203" t="s">
        <v>2288</v>
      </c>
      <c r="R2020" s="203"/>
      <c r="S2020" s="204">
        <v>1267.56</v>
      </c>
      <c r="Y2020" t="s">
        <v>60431</v>
      </c>
      <c r="Z2020" s="284">
        <v>54191.46</v>
      </c>
      <c r="AB2020" s="276" t="s">
        <v>49753</v>
      </c>
      <c r="AC2020" s="277">
        <v>19680.72</v>
      </c>
      <c r="AE2020" s="246" t="s">
        <v>61833</v>
      </c>
      <c r="AF2020" s="247">
        <v>2108.0700000000002</v>
      </c>
      <c r="AH2020" s="226" t="s">
        <v>16635</v>
      </c>
      <c r="AI2020" s="227">
        <v>113284.91</v>
      </c>
      <c r="AK2020" s="207" t="s">
        <v>16561</v>
      </c>
      <c r="AL2020" s="208">
        <v>6330.03</v>
      </c>
      <c r="AM2020" s="93"/>
      <c r="AN2020" s="199" t="s">
        <v>32361</v>
      </c>
      <c r="AO2020" s="200">
        <v>8517.76</v>
      </c>
      <c r="AT2020" s="272" t="s">
        <v>9769</v>
      </c>
      <c r="AU2020" s="273">
        <v>5528229.9100000001</v>
      </c>
      <c r="AW2020" s="244" t="s">
        <v>38676</v>
      </c>
      <c r="AX2020" s="245">
        <v>59</v>
      </c>
      <c r="AZ2020" s="230" t="s">
        <v>12742</v>
      </c>
      <c r="BA2020" s="231">
        <v>12687</v>
      </c>
      <c r="BC2020" s="209" t="s">
        <v>7970</v>
      </c>
      <c r="BD2020" s="210">
        <v>2283</v>
      </c>
    </row>
    <row r="2021" spans="5:56" x14ac:dyDescent="0.55000000000000004">
      <c r="E2021" s="282" t="s">
        <v>43875</v>
      </c>
      <c r="F2021" s="282"/>
      <c r="G2021" s="283">
        <v>92590.59</v>
      </c>
      <c r="I2021" s="242" t="s">
        <v>37648</v>
      </c>
      <c r="J2021" s="242"/>
      <c r="K2021" s="243">
        <v>14186</v>
      </c>
      <c r="M2021" s="224" t="s">
        <v>12510</v>
      </c>
      <c r="N2021" s="224"/>
      <c r="O2021" s="225">
        <v>3512.97</v>
      </c>
      <c r="Q2021" s="203" t="s">
        <v>2289</v>
      </c>
      <c r="R2021" s="203"/>
      <c r="S2021" s="204">
        <v>1276054.06</v>
      </c>
      <c r="Y2021" t="s">
        <v>69989</v>
      </c>
      <c r="Z2021" s="284">
        <v>1835</v>
      </c>
      <c r="AB2021" s="276" t="s">
        <v>51959</v>
      </c>
      <c r="AC2021" s="277">
        <v>26.72</v>
      </c>
      <c r="AE2021" s="246" t="s">
        <v>64045</v>
      </c>
      <c r="AF2021" s="247">
        <v>1042.57</v>
      </c>
      <c r="AH2021" s="226" t="s">
        <v>16636</v>
      </c>
      <c r="AI2021" s="227">
        <v>4050.46</v>
      </c>
      <c r="AK2021" s="207" t="s">
        <v>16562</v>
      </c>
      <c r="AL2021" s="208">
        <v>-17.78</v>
      </c>
      <c r="AM2021" s="93"/>
      <c r="AN2021" s="199" t="s">
        <v>32362</v>
      </c>
      <c r="AO2021" s="200">
        <v>23110.92</v>
      </c>
      <c r="AT2021" s="272" t="s">
        <v>9770</v>
      </c>
      <c r="AU2021" s="273">
        <v>25108.1</v>
      </c>
      <c r="AW2021" s="244" t="s">
        <v>38684</v>
      </c>
      <c r="AX2021" s="245">
        <v>14186</v>
      </c>
      <c r="AZ2021" s="230" t="s">
        <v>12743</v>
      </c>
      <c r="BA2021" s="231">
        <v>3512.97</v>
      </c>
      <c r="BC2021" s="209" t="s">
        <v>8082</v>
      </c>
      <c r="BD2021" s="210">
        <v>2501</v>
      </c>
    </row>
    <row r="2022" spans="5:56" x14ac:dyDescent="0.55000000000000004">
      <c r="E2022" s="282" t="s">
        <v>46489</v>
      </c>
      <c r="F2022" s="282"/>
      <c r="G2022" s="283">
        <v>52459.97</v>
      </c>
      <c r="I2022" s="242" t="s">
        <v>37649</v>
      </c>
      <c r="J2022" s="242"/>
      <c r="K2022" s="243">
        <v>254306.71</v>
      </c>
      <c r="M2022" s="224" t="s">
        <v>12511</v>
      </c>
      <c r="N2022" s="224"/>
      <c r="O2022" s="225">
        <v>658</v>
      </c>
      <c r="Q2022" s="203" t="s">
        <v>2290</v>
      </c>
      <c r="R2022" s="203"/>
      <c r="S2022" s="204">
        <v>614668</v>
      </c>
      <c r="Y2022" t="s">
        <v>64314</v>
      </c>
      <c r="Z2022">
        <v>140.37</v>
      </c>
      <c r="AB2022" s="276" t="s">
        <v>67220</v>
      </c>
      <c r="AC2022" s="277">
        <v>-0.01</v>
      </c>
      <c r="AE2022" s="246" t="s">
        <v>57283</v>
      </c>
      <c r="AF2022" s="247">
        <v>36853.089999999997</v>
      </c>
      <c r="AH2022" s="226" t="s">
        <v>51751</v>
      </c>
      <c r="AI2022" s="227">
        <v>29999.68</v>
      </c>
      <c r="AK2022" s="207" t="s">
        <v>16563</v>
      </c>
      <c r="AL2022" s="208">
        <v>24922.5</v>
      </c>
      <c r="AM2022" s="93"/>
      <c r="AN2022" s="199" t="s">
        <v>32363</v>
      </c>
      <c r="AO2022" s="200">
        <v>14007.53</v>
      </c>
      <c r="AT2022" s="272" t="s">
        <v>9771</v>
      </c>
      <c r="AU2022" s="273">
        <v>8953014</v>
      </c>
      <c r="AW2022" s="244" t="s">
        <v>38688</v>
      </c>
      <c r="AX2022" s="245">
        <v>254306.71</v>
      </c>
      <c r="AZ2022" s="230" t="s">
        <v>12745</v>
      </c>
      <c r="BA2022" s="231">
        <v>658</v>
      </c>
      <c r="BC2022" s="209" t="s">
        <v>8211</v>
      </c>
      <c r="BD2022" s="210">
        <v>6068</v>
      </c>
    </row>
    <row r="2023" spans="5:56" x14ac:dyDescent="0.55000000000000004">
      <c r="E2023" s="282" t="s">
        <v>46490</v>
      </c>
      <c r="F2023" s="282"/>
      <c r="G2023" s="283">
        <v>2111934.34</v>
      </c>
      <c r="I2023" s="242" t="s">
        <v>37650</v>
      </c>
      <c r="J2023" s="242"/>
      <c r="K2023" s="243">
        <v>37841</v>
      </c>
      <c r="M2023" s="224" t="s">
        <v>12407</v>
      </c>
      <c r="N2023" s="224"/>
      <c r="O2023" s="225">
        <v>24500</v>
      </c>
      <c r="Q2023" s="203" t="s">
        <v>2291</v>
      </c>
      <c r="R2023" s="203"/>
      <c r="S2023" s="204">
        <v>82633</v>
      </c>
      <c r="Y2023" t="s">
        <v>64315</v>
      </c>
      <c r="Z2023">
        <v>441.12</v>
      </c>
      <c r="AB2023" s="276" t="s">
        <v>67221</v>
      </c>
      <c r="AC2023" s="277">
        <v>230010.73</v>
      </c>
      <c r="AE2023" s="246" t="s">
        <v>61189</v>
      </c>
      <c r="AF2023" s="247">
        <v>3414.46</v>
      </c>
      <c r="AH2023" s="226" t="s">
        <v>16637</v>
      </c>
      <c r="AI2023" s="227">
        <v>25000</v>
      </c>
      <c r="AK2023" s="207" t="s">
        <v>16564</v>
      </c>
      <c r="AL2023" s="208">
        <v>800</v>
      </c>
      <c r="AM2023" s="93"/>
      <c r="AN2023" s="199" t="s">
        <v>32364</v>
      </c>
      <c r="AO2023" s="200">
        <v>63632.71</v>
      </c>
      <c r="AT2023" s="272" t="s">
        <v>2904</v>
      </c>
      <c r="AU2023" s="273">
        <v>4495886.0999999996</v>
      </c>
      <c r="AW2023" s="244" t="s">
        <v>38690</v>
      </c>
      <c r="AX2023" s="245">
        <v>37841</v>
      </c>
      <c r="AZ2023" s="230" t="s">
        <v>12628</v>
      </c>
      <c r="BA2023" s="231">
        <v>24500</v>
      </c>
      <c r="BC2023" s="209" t="s">
        <v>8548</v>
      </c>
      <c r="BD2023" s="210">
        <v>11179.6</v>
      </c>
    </row>
    <row r="2024" spans="5:56" x14ac:dyDescent="0.55000000000000004">
      <c r="E2024" s="282" t="s">
        <v>55733</v>
      </c>
      <c r="F2024" s="282"/>
      <c r="G2024" s="283">
        <v>2042.43</v>
      </c>
      <c r="I2024" s="242" t="s">
        <v>37651</v>
      </c>
      <c r="J2024" s="242"/>
      <c r="K2024" s="243">
        <v>37339</v>
      </c>
      <c r="M2024" s="224" t="s">
        <v>12513</v>
      </c>
      <c r="N2024" s="224"/>
      <c r="O2024" s="225">
        <v>1000</v>
      </c>
      <c r="Q2024" s="203" t="s">
        <v>2292</v>
      </c>
      <c r="R2024" s="203"/>
      <c r="S2024" s="204">
        <v>492687</v>
      </c>
      <c r="Y2024" t="s">
        <v>71440</v>
      </c>
      <c r="Z2024" s="284">
        <v>61858</v>
      </c>
      <c r="AB2024" s="276" t="s">
        <v>34742</v>
      </c>
      <c r="AC2024" s="277">
        <v>251738.48</v>
      </c>
      <c r="AE2024" s="246" t="s">
        <v>61834</v>
      </c>
      <c r="AF2024" s="247">
        <v>1500</v>
      </c>
      <c r="AH2024" s="226" t="s">
        <v>16639</v>
      </c>
      <c r="AI2024" s="227">
        <v>-6390.76</v>
      </c>
      <c r="AK2024" s="207" t="s">
        <v>16565</v>
      </c>
      <c r="AL2024" s="208">
        <v>14066.04</v>
      </c>
      <c r="AM2024" s="93"/>
      <c r="AN2024" s="199" t="s">
        <v>32365</v>
      </c>
      <c r="AO2024" s="200">
        <v>3134.3</v>
      </c>
      <c r="AT2024" s="272" t="s">
        <v>9772</v>
      </c>
      <c r="AU2024" s="273">
        <v>71667.44</v>
      </c>
      <c r="AW2024" s="244" t="s">
        <v>38695</v>
      </c>
      <c r="AX2024" s="245">
        <v>37339</v>
      </c>
      <c r="AZ2024" s="230" t="s">
        <v>12748</v>
      </c>
      <c r="BA2024" s="231">
        <v>1000</v>
      </c>
      <c r="BC2024" s="209" t="s">
        <v>8738</v>
      </c>
      <c r="BD2024" s="210">
        <v>2000</v>
      </c>
    </row>
    <row r="2025" spans="5:56" x14ac:dyDescent="0.55000000000000004">
      <c r="E2025" s="282" t="s">
        <v>46491</v>
      </c>
      <c r="F2025" s="282"/>
      <c r="G2025" s="283">
        <v>366524.59</v>
      </c>
      <c r="I2025" s="242" t="s">
        <v>37652</v>
      </c>
      <c r="J2025" s="242"/>
      <c r="K2025" s="243">
        <v>5786092.7699999996</v>
      </c>
      <c r="M2025" s="224" t="s">
        <v>12515</v>
      </c>
      <c r="N2025" s="224"/>
      <c r="O2025" s="225">
        <v>7755</v>
      </c>
      <c r="Q2025" s="203" t="s">
        <v>2293</v>
      </c>
      <c r="R2025" s="203"/>
      <c r="S2025" s="204">
        <v>1617720.82</v>
      </c>
      <c r="Y2025" t="s">
        <v>66609</v>
      </c>
      <c r="Z2025" s="284">
        <v>4950.28</v>
      </c>
      <c r="AB2025" s="276" t="s">
        <v>36126</v>
      </c>
      <c r="AC2025" s="277">
        <v>14045.01</v>
      </c>
      <c r="AE2025" s="246" t="s">
        <v>58968</v>
      </c>
      <c r="AF2025" s="247">
        <v>3773.4</v>
      </c>
      <c r="AH2025" s="226" t="s">
        <v>16640</v>
      </c>
      <c r="AI2025" s="227">
        <v>64.91</v>
      </c>
      <c r="AK2025" s="207" t="s">
        <v>16566</v>
      </c>
      <c r="AL2025" s="208">
        <v>33383.31</v>
      </c>
      <c r="AM2025" s="93"/>
      <c r="AN2025" s="199" t="s">
        <v>32366</v>
      </c>
      <c r="AO2025" s="200">
        <v>45000</v>
      </c>
      <c r="AT2025" s="272" t="s">
        <v>9773</v>
      </c>
      <c r="AU2025" s="273">
        <v>260794.46</v>
      </c>
      <c r="AW2025" s="244" t="s">
        <v>38700</v>
      </c>
      <c r="AX2025" s="245">
        <v>5786092.7699999996</v>
      </c>
      <c r="AZ2025" s="230" t="s">
        <v>12750</v>
      </c>
      <c r="BA2025" s="231">
        <v>7755</v>
      </c>
      <c r="BC2025" s="209" t="s">
        <v>8997</v>
      </c>
      <c r="BD2025" s="210">
        <v>2917</v>
      </c>
    </row>
    <row r="2026" spans="5:56" x14ac:dyDescent="0.55000000000000004">
      <c r="E2026" s="282" t="s">
        <v>57041</v>
      </c>
      <c r="F2026" s="282"/>
      <c r="G2026" s="283">
        <v>1053909.51</v>
      </c>
      <c r="I2026" s="242" t="s">
        <v>37653</v>
      </c>
      <c r="J2026" s="242"/>
      <c r="K2026" s="243">
        <v>18347</v>
      </c>
      <c r="M2026" s="224" t="s">
        <v>12516</v>
      </c>
      <c r="N2026" s="224"/>
      <c r="O2026" s="225">
        <v>3577</v>
      </c>
      <c r="Q2026" s="203" t="s">
        <v>2294</v>
      </c>
      <c r="R2026" s="203"/>
      <c r="S2026" s="204">
        <v>8154</v>
      </c>
      <c r="Y2026" t="s">
        <v>64316</v>
      </c>
      <c r="Z2026" s="284">
        <v>8044.81</v>
      </c>
      <c r="AB2026" s="276" t="s">
        <v>34743</v>
      </c>
      <c r="AC2026" s="277">
        <v>195631.23</v>
      </c>
      <c r="AE2026" s="246" t="s">
        <v>58969</v>
      </c>
      <c r="AF2026" s="247">
        <v>403.41</v>
      </c>
      <c r="AH2026" s="226" t="s">
        <v>16641</v>
      </c>
      <c r="AI2026" s="227">
        <v>71746.67</v>
      </c>
      <c r="AK2026" s="207" t="s">
        <v>16567</v>
      </c>
      <c r="AL2026" s="208">
        <v>20643.54</v>
      </c>
      <c r="AM2026" s="93"/>
      <c r="AN2026" s="199" t="s">
        <v>13859</v>
      </c>
      <c r="AO2026" s="200">
        <v>504.5</v>
      </c>
      <c r="AT2026" s="272" t="s">
        <v>9774</v>
      </c>
      <c r="AU2026" s="273">
        <v>103505.38</v>
      </c>
      <c r="AW2026" s="244" t="s">
        <v>38702</v>
      </c>
      <c r="AX2026" s="245">
        <v>18347</v>
      </c>
      <c r="AZ2026" s="230" t="s">
        <v>12751</v>
      </c>
      <c r="BA2026" s="231">
        <v>3577</v>
      </c>
      <c r="BC2026" s="209" t="s">
        <v>9323</v>
      </c>
      <c r="BD2026" s="210">
        <v>7681</v>
      </c>
    </row>
    <row r="2027" spans="5:56" x14ac:dyDescent="0.55000000000000004">
      <c r="E2027" s="282" t="s">
        <v>57042</v>
      </c>
      <c r="F2027" s="282"/>
      <c r="G2027" s="283">
        <v>961051.32</v>
      </c>
      <c r="I2027" s="242" t="s">
        <v>37655</v>
      </c>
      <c r="J2027" s="242"/>
      <c r="K2027" s="243">
        <v>26987</v>
      </c>
      <c r="M2027" s="224" t="s">
        <v>12518</v>
      </c>
      <c r="N2027" s="224"/>
      <c r="O2027" s="225">
        <v>5847</v>
      </c>
      <c r="Q2027" s="203" t="s">
        <v>2295</v>
      </c>
      <c r="R2027" s="203"/>
      <c r="S2027" s="204">
        <v>4093</v>
      </c>
      <c r="Y2027" t="s">
        <v>66610</v>
      </c>
      <c r="Z2027" s="284">
        <v>57440.94</v>
      </c>
      <c r="AB2027" s="276" t="s">
        <v>67222</v>
      </c>
      <c r="AC2027" s="277">
        <v>50883</v>
      </c>
      <c r="AE2027" s="246" t="s">
        <v>58970</v>
      </c>
      <c r="AF2027" s="247">
        <v>924.48</v>
      </c>
      <c r="AH2027" s="226" t="s">
        <v>47825</v>
      </c>
      <c r="AI2027" s="227">
        <v>-63.7</v>
      </c>
      <c r="AK2027" s="207" t="s">
        <v>16568</v>
      </c>
      <c r="AL2027" s="208">
        <v>7784.86</v>
      </c>
      <c r="AM2027" s="93"/>
      <c r="AN2027" s="199" t="s">
        <v>13860</v>
      </c>
      <c r="AO2027" s="200">
        <v>14881.96</v>
      </c>
      <c r="AT2027" s="272" t="s">
        <v>9775</v>
      </c>
      <c r="AU2027" s="273">
        <v>469736.58</v>
      </c>
      <c r="AW2027" s="244" t="s">
        <v>38704</v>
      </c>
      <c r="AX2027" s="245">
        <v>26987</v>
      </c>
      <c r="AZ2027" s="230" t="s">
        <v>12753</v>
      </c>
      <c r="BA2027" s="231">
        <v>5847</v>
      </c>
      <c r="BC2027" s="209" t="s">
        <v>10544</v>
      </c>
      <c r="BD2027" s="210">
        <v>3729</v>
      </c>
    </row>
    <row r="2028" spans="5:56" x14ac:dyDescent="0.55000000000000004">
      <c r="E2028" s="282" t="s">
        <v>43513</v>
      </c>
      <c r="F2028" s="282"/>
      <c r="G2028" s="283">
        <v>319329.73</v>
      </c>
      <c r="I2028" s="242" t="s">
        <v>37658</v>
      </c>
      <c r="J2028" s="242"/>
      <c r="K2028" s="243">
        <v>33890.5</v>
      </c>
      <c r="M2028" s="224" t="s">
        <v>12408</v>
      </c>
      <c r="N2028" s="224"/>
      <c r="O2028" s="225">
        <v>9662.4</v>
      </c>
      <c r="Q2028" s="203" t="s">
        <v>2296</v>
      </c>
      <c r="R2028" s="203"/>
      <c r="S2028" s="204">
        <v>22425.5</v>
      </c>
      <c r="Y2028" t="s">
        <v>61205</v>
      </c>
      <c r="Z2028" s="284">
        <v>6629</v>
      </c>
      <c r="AB2028" s="276" t="s">
        <v>67223</v>
      </c>
      <c r="AC2028" s="277">
        <v>5468.95</v>
      </c>
      <c r="AE2028" s="246" t="s">
        <v>63561</v>
      </c>
      <c r="AF2028" s="247">
        <v>6525</v>
      </c>
      <c r="AH2028" s="226" t="s">
        <v>46705</v>
      </c>
      <c r="AI2028" s="227">
        <v>67808.03</v>
      </c>
      <c r="AK2028" s="207" t="s">
        <v>16569</v>
      </c>
      <c r="AL2028" s="208">
        <v>45718.080000000002</v>
      </c>
      <c r="AM2028" s="93"/>
      <c r="AN2028" s="199" t="s">
        <v>13861</v>
      </c>
      <c r="AO2028" s="200">
        <v>18045.7</v>
      </c>
      <c r="AT2028" s="272" t="s">
        <v>9776</v>
      </c>
      <c r="AU2028" s="273">
        <v>12288117.189999999</v>
      </c>
      <c r="AW2028" s="244" t="s">
        <v>38708</v>
      </c>
      <c r="AX2028" s="245">
        <v>33890.5</v>
      </c>
      <c r="AZ2028" s="230" t="s">
        <v>12629</v>
      </c>
      <c r="BA2028" s="231">
        <v>9662.4</v>
      </c>
      <c r="BC2028" s="209" t="s">
        <v>9530</v>
      </c>
      <c r="BD2028" s="210">
        <v>2281</v>
      </c>
    </row>
    <row r="2029" spans="5:56" x14ac:dyDescent="0.55000000000000004">
      <c r="E2029" s="282" t="s">
        <v>57043</v>
      </c>
      <c r="F2029" s="282"/>
      <c r="G2029" s="283">
        <v>487416.54</v>
      </c>
      <c r="I2029" s="242" t="s">
        <v>37660</v>
      </c>
      <c r="J2029" s="242"/>
      <c r="K2029" s="243">
        <v>37095</v>
      </c>
      <c r="M2029" s="224" t="s">
        <v>12520</v>
      </c>
      <c r="N2029" s="224"/>
      <c r="O2029" s="225">
        <v>2681</v>
      </c>
      <c r="Q2029" s="203" t="s">
        <v>2297</v>
      </c>
      <c r="R2029" s="203"/>
      <c r="S2029" s="204">
        <v>14582</v>
      </c>
      <c r="Y2029" t="s">
        <v>62635</v>
      </c>
      <c r="Z2029">
        <v>771.91</v>
      </c>
      <c r="AB2029" s="276" t="s">
        <v>67224</v>
      </c>
      <c r="AC2029" s="277">
        <v>2377.7199999999998</v>
      </c>
      <c r="AE2029" s="246" t="s">
        <v>60227</v>
      </c>
      <c r="AF2029" s="247">
        <v>10692.77</v>
      </c>
      <c r="AH2029" s="226" t="s">
        <v>46706</v>
      </c>
      <c r="AI2029" s="227">
        <v>17637.23</v>
      </c>
      <c r="AK2029" s="207" t="s">
        <v>16570</v>
      </c>
      <c r="AL2029" s="208">
        <v>34159.120000000003</v>
      </c>
      <c r="AM2029" s="93"/>
      <c r="AN2029" s="199" t="s">
        <v>13862</v>
      </c>
      <c r="AO2029" s="200">
        <v>18315.48</v>
      </c>
      <c r="AT2029" s="272" t="s">
        <v>9777</v>
      </c>
      <c r="AU2029" s="273">
        <v>271124.46000000002</v>
      </c>
      <c r="AW2029" s="244" t="s">
        <v>38710</v>
      </c>
      <c r="AX2029" s="245">
        <v>37095</v>
      </c>
      <c r="AZ2029" s="230" t="s">
        <v>12756</v>
      </c>
      <c r="BA2029" s="231">
        <v>2681</v>
      </c>
      <c r="BC2029" s="209" t="s">
        <v>10793</v>
      </c>
      <c r="BD2029" s="210">
        <v>1891</v>
      </c>
    </row>
    <row r="2030" spans="5:56" x14ac:dyDescent="0.55000000000000004">
      <c r="E2030" s="282" t="s">
        <v>43876</v>
      </c>
      <c r="F2030" s="282"/>
      <c r="G2030" s="283">
        <v>76892.990000000005</v>
      </c>
      <c r="I2030" s="242" t="s">
        <v>37661</v>
      </c>
      <c r="J2030" s="242"/>
      <c r="K2030" s="243">
        <v>21568</v>
      </c>
      <c r="M2030" s="224" t="s">
        <v>12521</v>
      </c>
      <c r="N2030" s="224"/>
      <c r="O2030" s="225">
        <v>5279</v>
      </c>
      <c r="Q2030" s="203" t="s">
        <v>2298</v>
      </c>
      <c r="R2030" s="203"/>
      <c r="S2030" s="204">
        <v>436393</v>
      </c>
      <c r="Y2030" t="s">
        <v>60494</v>
      </c>
      <c r="Z2030" s="284">
        <v>8400.4</v>
      </c>
      <c r="AB2030" s="276" t="s">
        <v>60279</v>
      </c>
      <c r="AC2030" s="277">
        <v>4185.79</v>
      </c>
      <c r="AE2030" s="246" t="s">
        <v>64046</v>
      </c>
      <c r="AF2030" s="247">
        <v>349.16</v>
      </c>
      <c r="AH2030" s="226" t="s">
        <v>46707</v>
      </c>
      <c r="AI2030" s="227">
        <v>6536.54</v>
      </c>
      <c r="AK2030" s="207" t="s">
        <v>16571</v>
      </c>
      <c r="AL2030" s="208">
        <v>1895.01</v>
      </c>
      <c r="AM2030" s="93"/>
      <c r="AN2030" s="199" t="s">
        <v>13863</v>
      </c>
      <c r="AO2030" s="200">
        <v>18031.21</v>
      </c>
      <c r="AT2030" s="272" t="s">
        <v>9778</v>
      </c>
      <c r="AU2030" s="273">
        <v>6068313.96</v>
      </c>
      <c r="AW2030" s="244" t="s">
        <v>38711</v>
      </c>
      <c r="AX2030" s="245">
        <v>21568</v>
      </c>
      <c r="AZ2030" s="230" t="s">
        <v>12757</v>
      </c>
      <c r="BA2030" s="231">
        <v>5279</v>
      </c>
      <c r="BC2030" s="209" t="s">
        <v>9663</v>
      </c>
      <c r="BD2030" s="210">
        <v>9666</v>
      </c>
    </row>
    <row r="2031" spans="5:56" x14ac:dyDescent="0.55000000000000004">
      <c r="E2031" s="282" t="s">
        <v>60170</v>
      </c>
      <c r="F2031" s="282"/>
      <c r="G2031" s="283">
        <v>1480876.5</v>
      </c>
      <c r="I2031" s="242" t="s">
        <v>37662</v>
      </c>
      <c r="J2031" s="242"/>
      <c r="K2031" s="243">
        <v>12175</v>
      </c>
      <c r="M2031" s="224" t="s">
        <v>12522</v>
      </c>
      <c r="N2031" s="224"/>
      <c r="O2031" s="225">
        <v>3143</v>
      </c>
      <c r="Q2031" s="203" t="s">
        <v>2299</v>
      </c>
      <c r="R2031" s="203"/>
      <c r="S2031" s="204">
        <v>2915</v>
      </c>
      <c r="Y2031" t="s">
        <v>59623</v>
      </c>
      <c r="Z2031">
        <v>627.5</v>
      </c>
      <c r="AB2031" s="276" t="s">
        <v>34744</v>
      </c>
      <c r="AC2031" s="277">
        <v>55402.07</v>
      </c>
      <c r="AE2031" s="246" t="s">
        <v>58971</v>
      </c>
      <c r="AF2031" s="247">
        <v>28200</v>
      </c>
      <c r="AH2031" s="226" t="s">
        <v>51752</v>
      </c>
      <c r="AI2031" s="227">
        <v>10453.73</v>
      </c>
      <c r="AK2031" s="207" t="s">
        <v>16572</v>
      </c>
      <c r="AL2031" s="208">
        <v>15768.87</v>
      </c>
      <c r="AM2031" s="93"/>
      <c r="AN2031" s="199" t="s">
        <v>32367</v>
      </c>
      <c r="AO2031" s="200">
        <v>60244.06</v>
      </c>
      <c r="AT2031" s="272" t="s">
        <v>3676</v>
      </c>
      <c r="AU2031" s="273">
        <v>2244247.48</v>
      </c>
      <c r="AW2031" s="244" t="s">
        <v>38712</v>
      </c>
      <c r="AX2031" s="245">
        <v>12175</v>
      </c>
      <c r="AZ2031" s="230" t="s">
        <v>12759</v>
      </c>
      <c r="BA2031" s="231">
        <v>3143</v>
      </c>
      <c r="BC2031" s="209" t="s">
        <v>9714</v>
      </c>
      <c r="BD2031" s="210">
        <v>4132</v>
      </c>
    </row>
    <row r="2032" spans="5:56" x14ac:dyDescent="0.55000000000000004">
      <c r="I2032" s="242" t="s">
        <v>37664</v>
      </c>
      <c r="J2032" s="242"/>
      <c r="K2032" s="243">
        <v>6287</v>
      </c>
      <c r="M2032" s="224" t="s">
        <v>12523</v>
      </c>
      <c r="N2032" s="224"/>
      <c r="O2032" s="225">
        <v>1968</v>
      </c>
      <c r="Q2032" s="203" t="s">
        <v>2300</v>
      </c>
      <c r="R2032" s="203"/>
      <c r="S2032" s="204">
        <v>235206</v>
      </c>
      <c r="Y2032" t="s">
        <v>62004</v>
      </c>
      <c r="Z2032" s="284">
        <v>4721.78</v>
      </c>
      <c r="AB2032" s="276" t="s">
        <v>34745</v>
      </c>
      <c r="AC2032" s="277">
        <v>181309.44</v>
      </c>
      <c r="AE2032" s="246" t="s">
        <v>64047</v>
      </c>
      <c r="AF2032" s="247">
        <v>10000</v>
      </c>
      <c r="AH2032" s="226" t="s">
        <v>34619</v>
      </c>
      <c r="AI2032" s="227">
        <v>47980.61</v>
      </c>
      <c r="AK2032" s="207" t="s">
        <v>16573</v>
      </c>
      <c r="AL2032" s="208">
        <v>2989</v>
      </c>
      <c r="AM2032" s="93"/>
      <c r="AN2032" s="199" t="s">
        <v>13864</v>
      </c>
      <c r="AO2032" s="200">
        <v>149915.45000000001</v>
      </c>
      <c r="AT2032" s="272" t="s">
        <v>9780</v>
      </c>
      <c r="AU2032" s="273">
        <v>7478314.4900000002</v>
      </c>
      <c r="AW2032" s="244" t="s">
        <v>38714</v>
      </c>
      <c r="AX2032" s="245">
        <v>6287</v>
      </c>
      <c r="AZ2032" s="230" t="s">
        <v>12760</v>
      </c>
      <c r="BA2032" s="231">
        <v>1968</v>
      </c>
      <c r="BC2032" s="209" t="s">
        <v>11582</v>
      </c>
      <c r="BD2032" s="210">
        <v>4380</v>
      </c>
    </row>
    <row r="2033" spans="9:56" x14ac:dyDescent="0.55000000000000004">
      <c r="I2033" s="242" t="s">
        <v>37665</v>
      </c>
      <c r="J2033" s="242"/>
      <c r="K2033" s="243">
        <v>31639.64</v>
      </c>
      <c r="M2033" s="224" t="s">
        <v>12524</v>
      </c>
      <c r="N2033" s="224"/>
      <c r="O2033" s="225">
        <v>1150</v>
      </c>
      <c r="Q2033" s="203" t="s">
        <v>2301</v>
      </c>
      <c r="R2033" s="203"/>
      <c r="S2033" s="204">
        <v>6830</v>
      </c>
      <c r="Y2033" t="s">
        <v>62005</v>
      </c>
      <c r="Z2033" s="284">
        <v>64735.92</v>
      </c>
      <c r="AB2033" s="276" t="s">
        <v>34746</v>
      </c>
      <c r="AC2033" s="277">
        <v>84381.119999999995</v>
      </c>
      <c r="AE2033" s="246" t="s">
        <v>64048</v>
      </c>
      <c r="AF2033" s="247">
        <v>764.98</v>
      </c>
      <c r="AH2033" s="226" t="s">
        <v>49696</v>
      </c>
      <c r="AI2033" s="227">
        <v>12948.6</v>
      </c>
      <c r="AK2033" s="207" t="s">
        <v>16574</v>
      </c>
      <c r="AL2033" s="208">
        <v>11820.5</v>
      </c>
      <c r="AM2033" s="93"/>
      <c r="AN2033" s="199" t="s">
        <v>13865</v>
      </c>
      <c r="AO2033" s="200">
        <v>54872.85</v>
      </c>
      <c r="AT2033" s="272" t="s">
        <v>5862</v>
      </c>
      <c r="AU2033" s="273">
        <v>3959629.25</v>
      </c>
      <c r="AW2033" s="244" t="s">
        <v>38715</v>
      </c>
      <c r="AX2033" s="245">
        <v>31639.64</v>
      </c>
      <c r="AZ2033" s="230" t="s">
        <v>12762</v>
      </c>
      <c r="BA2033" s="231">
        <v>1150</v>
      </c>
      <c r="BC2033" s="209" t="s">
        <v>11746</v>
      </c>
      <c r="BD2033" s="210">
        <v>5852</v>
      </c>
    </row>
    <row r="2034" spans="9:56" x14ac:dyDescent="0.55000000000000004">
      <c r="I2034" s="242" t="s">
        <v>37666</v>
      </c>
      <c r="J2034" s="242"/>
      <c r="K2034" s="243">
        <v>33171.120000000003</v>
      </c>
      <c r="M2034" s="224" t="s">
        <v>12410</v>
      </c>
      <c r="N2034" s="224"/>
      <c r="O2034" s="225">
        <v>115622</v>
      </c>
      <c r="Q2034" s="203" t="s">
        <v>2302</v>
      </c>
      <c r="R2034" s="203"/>
      <c r="S2034" s="204">
        <v>8360.26</v>
      </c>
      <c r="Y2034" t="s">
        <v>58862</v>
      </c>
      <c r="Z2034" s="284">
        <v>5257307.54</v>
      </c>
      <c r="AB2034" s="276" t="s">
        <v>44594</v>
      </c>
      <c r="AC2034" s="277">
        <v>6056.91</v>
      </c>
      <c r="AE2034" s="246" t="s">
        <v>64049</v>
      </c>
      <c r="AF2034" s="247">
        <v>2450</v>
      </c>
      <c r="AH2034" s="226" t="s">
        <v>33196</v>
      </c>
      <c r="AI2034" s="227">
        <v>34090.74</v>
      </c>
      <c r="AK2034" s="207" t="s">
        <v>16575</v>
      </c>
      <c r="AL2034" s="208">
        <v>1477.56</v>
      </c>
      <c r="AM2034" s="93"/>
      <c r="AN2034" s="199" t="s">
        <v>13866</v>
      </c>
      <c r="AO2034" s="200">
        <v>51714.34</v>
      </c>
      <c r="AT2034" s="272" t="s">
        <v>9781</v>
      </c>
      <c r="AU2034" s="273">
        <v>3146720.54</v>
      </c>
      <c r="AW2034" s="244" t="s">
        <v>38718</v>
      </c>
      <c r="AX2034" s="245">
        <v>33171.120000000003</v>
      </c>
      <c r="AZ2034" s="230" t="s">
        <v>12631</v>
      </c>
      <c r="BA2034" s="231">
        <v>115622</v>
      </c>
      <c r="BC2034" s="209" t="s">
        <v>9892</v>
      </c>
      <c r="BD2034" s="210">
        <v>75915.600000000006</v>
      </c>
    </row>
    <row r="2035" spans="9:56" x14ac:dyDescent="0.55000000000000004">
      <c r="I2035" s="242" t="s">
        <v>37668</v>
      </c>
      <c r="J2035" s="242"/>
      <c r="K2035" s="243">
        <v>123930.24000000001</v>
      </c>
      <c r="M2035" s="224" t="s">
        <v>12527</v>
      </c>
      <c r="N2035" s="224"/>
      <c r="O2035" s="225">
        <v>235.5</v>
      </c>
      <c r="Q2035" s="203" t="s">
        <v>2303</v>
      </c>
      <c r="R2035" s="203"/>
      <c r="S2035" s="204">
        <v>407638</v>
      </c>
      <c r="Y2035" t="s">
        <v>71441</v>
      </c>
      <c r="Z2035" s="284">
        <v>20000</v>
      </c>
      <c r="AB2035" s="276" t="s">
        <v>40178</v>
      </c>
      <c r="AC2035" s="277">
        <v>22575</v>
      </c>
      <c r="AE2035" s="246" t="s">
        <v>64050</v>
      </c>
      <c r="AF2035" s="247">
        <v>210</v>
      </c>
      <c r="AH2035" s="226" t="s">
        <v>33197</v>
      </c>
      <c r="AI2035" s="227">
        <v>6857.93</v>
      </c>
      <c r="AK2035" s="207" t="s">
        <v>16576</v>
      </c>
      <c r="AL2035" s="208">
        <v>1237.73</v>
      </c>
      <c r="AM2035" s="93"/>
      <c r="AN2035" s="199" t="s">
        <v>13867</v>
      </c>
      <c r="AO2035" s="200">
        <v>27547.35</v>
      </c>
      <c r="AT2035" s="272" t="s">
        <v>9782</v>
      </c>
      <c r="AU2035" s="273">
        <v>1415837.84</v>
      </c>
      <c r="AW2035" s="244" t="s">
        <v>38725</v>
      </c>
      <c r="AX2035" s="245">
        <v>123930.24000000001</v>
      </c>
      <c r="AZ2035" s="230" t="s">
        <v>12765</v>
      </c>
      <c r="BA2035" s="231">
        <v>235.5</v>
      </c>
      <c r="BC2035" s="209" t="s">
        <v>6940</v>
      </c>
      <c r="BD2035" s="210">
        <v>1636</v>
      </c>
    </row>
    <row r="2036" spans="9:56" x14ac:dyDescent="0.55000000000000004">
      <c r="I2036" s="242" t="s">
        <v>37669</v>
      </c>
      <c r="J2036" s="242"/>
      <c r="K2036" s="243">
        <v>7486</v>
      </c>
      <c r="M2036" s="224" t="s">
        <v>12528</v>
      </c>
      <c r="N2036" s="224"/>
      <c r="O2036" s="225">
        <v>6995</v>
      </c>
      <c r="Q2036" s="203" t="s">
        <v>2304</v>
      </c>
      <c r="R2036" s="203"/>
      <c r="S2036" s="204">
        <v>156486</v>
      </c>
      <c r="Y2036" t="s">
        <v>69735</v>
      </c>
      <c r="Z2036" s="284">
        <v>1000</v>
      </c>
      <c r="AB2036" s="276" t="s">
        <v>67225</v>
      </c>
      <c r="AC2036" s="277">
        <v>2781.12</v>
      </c>
      <c r="AE2036" s="246" t="s">
        <v>64051</v>
      </c>
      <c r="AF2036" s="247">
        <v>271.05</v>
      </c>
      <c r="AH2036" s="226" t="s">
        <v>33198</v>
      </c>
      <c r="AI2036" s="227">
        <v>20962.099999999999</v>
      </c>
      <c r="AK2036" s="207" t="s">
        <v>16577</v>
      </c>
      <c r="AL2036" s="208">
        <v>6829.26</v>
      </c>
      <c r="AM2036" s="93"/>
      <c r="AN2036" s="199" t="s">
        <v>13868</v>
      </c>
      <c r="AO2036" s="200">
        <v>33393.35</v>
      </c>
      <c r="AT2036" s="272" t="s">
        <v>9783</v>
      </c>
      <c r="AU2036" s="273">
        <v>217841.82</v>
      </c>
      <c r="AW2036" s="244" t="s">
        <v>38728</v>
      </c>
      <c r="AX2036" s="245">
        <v>7486</v>
      </c>
      <c r="AZ2036" s="230" t="s">
        <v>12766</v>
      </c>
      <c r="BA2036" s="231">
        <v>6995</v>
      </c>
      <c r="BC2036" s="209" t="s">
        <v>7137</v>
      </c>
      <c r="BD2036" s="210">
        <v>493</v>
      </c>
    </row>
    <row r="2037" spans="9:56" x14ac:dyDescent="0.55000000000000004">
      <c r="I2037" s="242" t="s">
        <v>37670</v>
      </c>
      <c r="J2037" s="242"/>
      <c r="K2037" s="243">
        <v>23577</v>
      </c>
      <c r="M2037" s="224" t="s">
        <v>12413</v>
      </c>
      <c r="N2037" s="224"/>
      <c r="O2037" s="225">
        <v>9327.5</v>
      </c>
      <c r="Q2037" s="203" t="s">
        <v>2305</v>
      </c>
      <c r="R2037" s="203"/>
      <c r="S2037" s="204">
        <v>507258.64</v>
      </c>
      <c r="Y2037" t="s">
        <v>69991</v>
      </c>
      <c r="Z2037">
        <v>76.510000000000005</v>
      </c>
      <c r="AB2037" s="276" t="s">
        <v>67226</v>
      </c>
      <c r="AC2037" s="277">
        <v>3600</v>
      </c>
      <c r="AE2037" s="246" t="s">
        <v>60228</v>
      </c>
      <c r="AF2037" s="247">
        <v>15976.56</v>
      </c>
      <c r="AH2037" s="226" t="s">
        <v>34620</v>
      </c>
      <c r="AI2037" s="227">
        <v>9185.69</v>
      </c>
      <c r="AK2037" s="207" t="s">
        <v>16578</v>
      </c>
      <c r="AL2037" s="208">
        <v>8644.76</v>
      </c>
      <c r="AM2037" s="93"/>
      <c r="AN2037" s="199" t="s">
        <v>23361</v>
      </c>
      <c r="AO2037" s="200">
        <v>8517.76</v>
      </c>
      <c r="AT2037" s="272" t="s">
        <v>9784</v>
      </c>
      <c r="AU2037" s="273">
        <v>102410.61</v>
      </c>
      <c r="AW2037" s="244" t="s">
        <v>38729</v>
      </c>
      <c r="AX2037" s="245">
        <v>23577</v>
      </c>
      <c r="AZ2037" s="230" t="s">
        <v>12634</v>
      </c>
      <c r="BA2037" s="231">
        <v>9327.5</v>
      </c>
      <c r="BC2037" s="209" t="s">
        <v>7405</v>
      </c>
      <c r="BD2037" s="210">
        <v>4933</v>
      </c>
    </row>
    <row r="2038" spans="9:56" x14ac:dyDescent="0.55000000000000004">
      <c r="I2038" s="242" t="s">
        <v>37671</v>
      </c>
      <c r="J2038" s="242"/>
      <c r="K2038" s="243">
        <v>26892</v>
      </c>
      <c r="M2038" s="224" t="s">
        <v>36934</v>
      </c>
      <c r="N2038" s="224"/>
      <c r="O2038" s="225">
        <v>28600.2</v>
      </c>
      <c r="Q2038" s="203" t="s">
        <v>2306</v>
      </c>
      <c r="R2038" s="203"/>
      <c r="S2038" s="204">
        <v>306918.24</v>
      </c>
      <c r="Y2038" t="s">
        <v>69736</v>
      </c>
      <c r="Z2038">
        <v>240.4</v>
      </c>
      <c r="AB2038" s="276" t="s">
        <v>42267</v>
      </c>
      <c r="AC2038" s="277">
        <v>299304.37</v>
      </c>
      <c r="AE2038" s="246" t="s">
        <v>60229</v>
      </c>
      <c r="AF2038" s="247">
        <v>1222.21</v>
      </c>
      <c r="AH2038" s="226" t="s">
        <v>36075</v>
      </c>
      <c r="AI2038" s="227">
        <v>84185.33</v>
      </c>
      <c r="AK2038" s="207" t="s">
        <v>16579</v>
      </c>
      <c r="AL2038" s="208">
        <v>21386.41</v>
      </c>
      <c r="AM2038" s="93"/>
      <c r="AN2038" s="199" t="s">
        <v>32368</v>
      </c>
      <c r="AO2038" s="200">
        <v>23110.92</v>
      </c>
      <c r="AT2038" s="272" t="s">
        <v>9785</v>
      </c>
      <c r="AU2038" s="273">
        <v>40000</v>
      </c>
      <c r="AW2038" s="244" t="s">
        <v>38731</v>
      </c>
      <c r="AX2038" s="245">
        <v>26892</v>
      </c>
      <c r="AZ2038" s="230" t="s">
        <v>37850</v>
      </c>
      <c r="BA2038" s="231">
        <v>28600.2</v>
      </c>
      <c r="BC2038" s="209" t="s">
        <v>7815</v>
      </c>
      <c r="BD2038" s="210">
        <v>821</v>
      </c>
    </row>
    <row r="2039" spans="9:56" x14ac:dyDescent="0.55000000000000004">
      <c r="I2039" s="242" t="s">
        <v>37672</v>
      </c>
      <c r="J2039" s="242"/>
      <c r="K2039" s="243">
        <v>28863.66</v>
      </c>
      <c r="M2039" s="224" t="s">
        <v>36935</v>
      </c>
      <c r="N2039" s="224"/>
      <c r="O2039" s="225">
        <v>9816</v>
      </c>
      <c r="Q2039" s="203" t="s">
        <v>2307</v>
      </c>
      <c r="R2039" s="203"/>
      <c r="S2039" s="204">
        <v>39670</v>
      </c>
      <c r="Y2039" t="s">
        <v>71442</v>
      </c>
      <c r="Z2039" s="284">
        <v>31585.360000000001</v>
      </c>
      <c r="AB2039" s="276" t="s">
        <v>34748</v>
      </c>
      <c r="AC2039" s="277">
        <v>1250109.54</v>
      </c>
      <c r="AE2039" s="246" t="s">
        <v>60230</v>
      </c>
      <c r="AF2039" s="247">
        <v>3914.28</v>
      </c>
      <c r="AH2039" s="226" t="s">
        <v>34621</v>
      </c>
      <c r="AI2039" s="227">
        <v>8957.77</v>
      </c>
      <c r="AK2039" s="207" t="s">
        <v>16580</v>
      </c>
      <c r="AL2039" s="208">
        <v>23.43</v>
      </c>
      <c r="AM2039" s="93"/>
      <c r="AN2039" s="199" t="s">
        <v>23366</v>
      </c>
      <c r="AO2039" s="200">
        <v>14007.53</v>
      </c>
      <c r="AT2039" s="272" t="s">
        <v>9786</v>
      </c>
      <c r="AU2039" s="273">
        <v>1463502.55</v>
      </c>
      <c r="AW2039" s="244" t="s">
        <v>38732</v>
      </c>
      <c r="AX2039" s="245">
        <v>28863.66</v>
      </c>
      <c r="AZ2039" s="230" t="s">
        <v>37855</v>
      </c>
      <c r="BA2039" s="231">
        <v>9816</v>
      </c>
      <c r="BC2039" s="209" t="s">
        <v>8083</v>
      </c>
      <c r="BD2039" s="210">
        <v>5128.6000000000004</v>
      </c>
    </row>
    <row r="2040" spans="9:56" x14ac:dyDescent="0.55000000000000004">
      <c r="I2040" s="242" t="s">
        <v>37673</v>
      </c>
      <c r="J2040" s="242"/>
      <c r="K2040" s="243">
        <v>22293</v>
      </c>
      <c r="M2040" s="224" t="s">
        <v>36937</v>
      </c>
      <c r="N2040" s="224"/>
      <c r="O2040" s="225">
        <v>20440</v>
      </c>
      <c r="Q2040" s="203" t="s">
        <v>2308</v>
      </c>
      <c r="R2040" s="203"/>
      <c r="S2040" s="204">
        <v>227882</v>
      </c>
      <c r="Y2040" t="s">
        <v>67697</v>
      </c>
      <c r="Z2040" s="284">
        <v>1848</v>
      </c>
      <c r="AB2040" s="276" t="s">
        <v>36129</v>
      </c>
      <c r="AC2040" s="277">
        <v>110786.52</v>
      </c>
      <c r="AE2040" s="246" t="s">
        <v>54902</v>
      </c>
      <c r="AF2040" s="247">
        <v>6196</v>
      </c>
      <c r="AH2040" s="226" t="s">
        <v>33199</v>
      </c>
      <c r="AI2040" s="227">
        <v>4743.5200000000004</v>
      </c>
      <c r="AK2040" s="207" t="s">
        <v>16581</v>
      </c>
      <c r="AL2040" s="208">
        <v>3132</v>
      </c>
      <c r="AM2040" s="93"/>
      <c r="AN2040" s="199" t="s">
        <v>13869</v>
      </c>
      <c r="AO2040" s="200">
        <v>504.5</v>
      </c>
      <c r="AT2040" s="272" t="s">
        <v>9788</v>
      </c>
      <c r="AU2040" s="273">
        <v>2659211.4</v>
      </c>
      <c r="AW2040" s="244" t="s">
        <v>38733</v>
      </c>
      <c r="AX2040" s="245">
        <v>22293</v>
      </c>
      <c r="AZ2040" s="230" t="s">
        <v>37865</v>
      </c>
      <c r="BA2040" s="231">
        <v>20440</v>
      </c>
      <c r="BC2040" s="209" t="s">
        <v>8549</v>
      </c>
      <c r="BD2040" s="210">
        <v>6255</v>
      </c>
    </row>
    <row r="2041" spans="9:56" x14ac:dyDescent="0.55000000000000004">
      <c r="I2041" s="242" t="s">
        <v>37675</v>
      </c>
      <c r="J2041" s="242"/>
      <c r="K2041" s="243">
        <v>23161.29</v>
      </c>
      <c r="M2041" s="224" t="s">
        <v>36938</v>
      </c>
      <c r="N2041" s="224"/>
      <c r="O2041" s="225">
        <v>13213.65</v>
      </c>
      <c r="Q2041" s="203" t="s">
        <v>2309</v>
      </c>
      <c r="R2041" s="203"/>
      <c r="S2041" s="204">
        <v>342211.34</v>
      </c>
      <c r="Y2041" t="s">
        <v>71012</v>
      </c>
      <c r="Z2041" s="284">
        <v>68464.14</v>
      </c>
      <c r="AB2041" s="276" t="s">
        <v>62569</v>
      </c>
      <c r="AC2041" s="277">
        <v>-91205.64</v>
      </c>
      <c r="AE2041" s="246" t="s">
        <v>54903</v>
      </c>
      <c r="AF2041" s="247">
        <v>473.99</v>
      </c>
      <c r="AH2041" s="226" t="s">
        <v>33200</v>
      </c>
      <c r="AI2041" s="227">
        <v>1048.1400000000001</v>
      </c>
      <c r="AK2041" s="207" t="s">
        <v>16582</v>
      </c>
      <c r="AL2041" s="208">
        <v>6000</v>
      </c>
      <c r="AM2041" s="93"/>
      <c r="AN2041" s="199" t="s">
        <v>13870</v>
      </c>
      <c r="AO2041" s="200">
        <v>78514.67</v>
      </c>
      <c r="AT2041" s="272" t="s">
        <v>9789</v>
      </c>
      <c r="AU2041" s="273">
        <v>1034532.72</v>
      </c>
      <c r="AW2041" s="244" t="s">
        <v>38739</v>
      </c>
      <c r="AX2041" s="245">
        <v>23161.29</v>
      </c>
      <c r="AZ2041" s="230" t="s">
        <v>37870</v>
      </c>
      <c r="BA2041" s="231">
        <v>13213.65</v>
      </c>
      <c r="BC2041" s="209" t="s">
        <v>8739</v>
      </c>
      <c r="BD2041" s="210">
        <v>2000</v>
      </c>
    </row>
    <row r="2042" spans="9:56" x14ac:dyDescent="0.55000000000000004">
      <c r="I2042" s="242" t="s">
        <v>37677</v>
      </c>
      <c r="J2042" s="242"/>
      <c r="K2042" s="243">
        <v>54624.04</v>
      </c>
      <c r="M2042" s="224" t="s">
        <v>36939</v>
      </c>
      <c r="N2042" s="224"/>
      <c r="O2042" s="225">
        <v>20378.78</v>
      </c>
      <c r="Q2042" s="203" t="s">
        <v>2310</v>
      </c>
      <c r="R2042" s="203"/>
      <c r="S2042" s="204">
        <v>41150</v>
      </c>
      <c r="Y2042" t="s">
        <v>71443</v>
      </c>
      <c r="Z2042" s="284">
        <v>6412</v>
      </c>
      <c r="AB2042" s="276" t="s">
        <v>59402</v>
      </c>
      <c r="AC2042" s="277">
        <v>19812342.620000001</v>
      </c>
      <c r="AE2042" s="246" t="s">
        <v>55870</v>
      </c>
      <c r="AF2042" s="247">
        <v>76.05</v>
      </c>
      <c r="AH2042" s="226" t="s">
        <v>33201</v>
      </c>
      <c r="AI2042" s="227">
        <v>2928.81</v>
      </c>
      <c r="AK2042" s="207" t="s">
        <v>16583</v>
      </c>
      <c r="AL2042" s="208">
        <v>34159.120000000003</v>
      </c>
      <c r="AM2042" s="93"/>
      <c r="AN2042" s="199" t="s">
        <v>23367</v>
      </c>
      <c r="AO2042" s="200">
        <v>3134.3</v>
      </c>
      <c r="AT2042" s="272" t="s">
        <v>9790</v>
      </c>
      <c r="AU2042" s="273">
        <v>24982996.140000001</v>
      </c>
      <c r="AW2042" s="244" t="s">
        <v>38744</v>
      </c>
      <c r="AX2042" s="245">
        <v>54624.04</v>
      </c>
      <c r="AZ2042" s="230" t="s">
        <v>37876</v>
      </c>
      <c r="BA2042" s="231">
        <v>20378.78</v>
      </c>
      <c r="BC2042" s="209" t="s">
        <v>8998</v>
      </c>
      <c r="BD2042" s="210">
        <v>3283.98</v>
      </c>
    </row>
    <row r="2043" spans="9:56" x14ac:dyDescent="0.55000000000000004">
      <c r="I2043" s="242" t="s">
        <v>37678</v>
      </c>
      <c r="J2043" s="242"/>
      <c r="K2043" s="243">
        <v>13473</v>
      </c>
      <c r="M2043" s="224" t="s">
        <v>36940</v>
      </c>
      <c r="N2043" s="224"/>
      <c r="O2043" s="225">
        <v>13834</v>
      </c>
      <c r="Q2043" s="203" t="s">
        <v>2311</v>
      </c>
      <c r="R2043" s="203"/>
      <c r="S2043" s="204">
        <v>94782.58</v>
      </c>
      <c r="Y2043" t="s">
        <v>21098</v>
      </c>
      <c r="Z2043">
        <v>900.55</v>
      </c>
      <c r="AB2043" s="276" t="s">
        <v>58465</v>
      </c>
      <c r="AC2043" s="277">
        <v>205.09</v>
      </c>
      <c r="AE2043" s="246" t="s">
        <v>38906</v>
      </c>
      <c r="AF2043" s="247">
        <v>150.75</v>
      </c>
      <c r="AH2043" s="226" t="s">
        <v>51753</v>
      </c>
      <c r="AI2043" s="227">
        <v>2009.13</v>
      </c>
      <c r="AK2043" s="207" t="s">
        <v>16584</v>
      </c>
      <c r="AL2043" s="208">
        <v>6000</v>
      </c>
      <c r="AM2043" s="93"/>
      <c r="AN2043" s="199" t="s">
        <v>32369</v>
      </c>
      <c r="AO2043" s="200">
        <v>45000</v>
      </c>
      <c r="AT2043" s="272" t="s">
        <v>9791</v>
      </c>
      <c r="AU2043" s="273">
        <v>436715.97</v>
      </c>
      <c r="AW2043" s="244" t="s">
        <v>38748</v>
      </c>
      <c r="AX2043" s="245">
        <v>13473</v>
      </c>
      <c r="AZ2043" s="230" t="s">
        <v>37883</v>
      </c>
      <c r="BA2043" s="231">
        <v>13834</v>
      </c>
      <c r="BC2043" s="209" t="s">
        <v>10525</v>
      </c>
      <c r="BD2043" s="210">
        <v>7947.77</v>
      </c>
    </row>
    <row r="2044" spans="9:56" x14ac:dyDescent="0.55000000000000004">
      <c r="I2044" s="242" t="s">
        <v>37679</v>
      </c>
      <c r="J2044" s="242"/>
      <c r="K2044" s="243">
        <v>6055</v>
      </c>
      <c r="M2044" s="224" t="s">
        <v>36941</v>
      </c>
      <c r="N2044" s="224"/>
      <c r="O2044" s="225">
        <v>87839.5</v>
      </c>
      <c r="Q2044" s="203" t="s">
        <v>2312</v>
      </c>
      <c r="R2044" s="203"/>
      <c r="S2044" s="204">
        <v>28844</v>
      </c>
      <c r="Y2044" t="s">
        <v>21099</v>
      </c>
      <c r="Z2044">
        <v>559.41999999999996</v>
      </c>
      <c r="AB2044" s="276" t="s">
        <v>57317</v>
      </c>
      <c r="AC2044" s="277">
        <v>9549.1200000000008</v>
      </c>
      <c r="AE2044" s="246" t="s">
        <v>48723</v>
      </c>
      <c r="AF2044" s="247">
        <v>3483.88</v>
      </c>
      <c r="AH2044" s="226" t="s">
        <v>34622</v>
      </c>
      <c r="AI2044" s="227">
        <v>32660.37</v>
      </c>
      <c r="AK2044" s="207" t="s">
        <v>16585</v>
      </c>
      <c r="AL2044" s="208">
        <v>1895.01</v>
      </c>
      <c r="AM2044" s="93"/>
      <c r="AN2044" s="199" t="s">
        <v>13871</v>
      </c>
      <c r="AO2044" s="200">
        <v>724218.16</v>
      </c>
      <c r="AT2044" s="272" t="s">
        <v>9792</v>
      </c>
      <c r="AU2044" s="273">
        <v>7086181.1399999997</v>
      </c>
      <c r="AW2044" s="244" t="s">
        <v>38749</v>
      </c>
      <c r="AX2044" s="245">
        <v>6055</v>
      </c>
      <c r="AZ2044" s="230" t="s">
        <v>37894</v>
      </c>
      <c r="BA2044" s="231">
        <v>87839.5</v>
      </c>
      <c r="BC2044" s="209" t="s">
        <v>9531</v>
      </c>
      <c r="BD2044" s="210">
        <v>1818</v>
      </c>
    </row>
    <row r="2045" spans="9:56" x14ac:dyDescent="0.55000000000000004">
      <c r="I2045" s="242" t="s">
        <v>37680</v>
      </c>
      <c r="J2045" s="242"/>
      <c r="K2045" s="243">
        <v>236236.71</v>
      </c>
      <c r="M2045" s="224" t="s">
        <v>36942</v>
      </c>
      <c r="N2045" s="224"/>
      <c r="O2045" s="225">
        <v>130185.51</v>
      </c>
      <c r="Q2045" s="203" t="s">
        <v>2313</v>
      </c>
      <c r="R2045" s="203"/>
      <c r="S2045" s="204">
        <v>44566</v>
      </c>
      <c r="Y2045" t="s">
        <v>35084</v>
      </c>
      <c r="Z2045" s="284">
        <v>1541.44</v>
      </c>
      <c r="AB2045" s="276" t="s">
        <v>67227</v>
      </c>
      <c r="AC2045" s="277">
        <v>254.07</v>
      </c>
      <c r="AE2045" s="246" t="s">
        <v>58193</v>
      </c>
      <c r="AF2045" s="247">
        <v>1624.93</v>
      </c>
      <c r="AH2045" s="226" t="s">
        <v>51754</v>
      </c>
      <c r="AI2045" s="227">
        <v>10942.5</v>
      </c>
      <c r="AK2045" s="207" t="s">
        <v>16586</v>
      </c>
      <c r="AL2045" s="208">
        <v>2989</v>
      </c>
      <c r="AM2045" s="93"/>
      <c r="AN2045" s="199" t="s">
        <v>13872</v>
      </c>
      <c r="AO2045" s="200">
        <v>226114.75</v>
      </c>
      <c r="AT2045" s="272" t="s">
        <v>9793</v>
      </c>
      <c r="AU2045" s="273">
        <v>3500957.9</v>
      </c>
      <c r="AW2045" s="244" t="s">
        <v>38752</v>
      </c>
      <c r="AX2045" s="245">
        <v>236236.71</v>
      </c>
      <c r="AZ2045" s="230" t="s">
        <v>37903</v>
      </c>
      <c r="BA2045" s="231">
        <v>130185.51</v>
      </c>
      <c r="BC2045" s="209" t="s">
        <v>11104</v>
      </c>
      <c r="BD2045" s="210">
        <v>9666</v>
      </c>
    </row>
    <row r="2046" spans="9:56" x14ac:dyDescent="0.55000000000000004">
      <c r="I2046" s="242" t="s">
        <v>37681</v>
      </c>
      <c r="J2046" s="242"/>
      <c r="K2046" s="243">
        <v>6797</v>
      </c>
      <c r="M2046" s="224" t="s">
        <v>36943</v>
      </c>
      <c r="N2046" s="224"/>
      <c r="O2046" s="225">
        <v>30151.81</v>
      </c>
      <c r="Q2046" s="203" t="s">
        <v>2314</v>
      </c>
      <c r="R2046" s="203"/>
      <c r="S2046" s="204">
        <v>1080</v>
      </c>
      <c r="Y2046" t="s">
        <v>60500</v>
      </c>
      <c r="Z2046" s="284">
        <v>6347.03</v>
      </c>
      <c r="AB2046" s="276" t="s">
        <v>69941</v>
      </c>
      <c r="AC2046" s="277">
        <v>-27.72</v>
      </c>
      <c r="AE2046" s="246" t="s">
        <v>61835</v>
      </c>
      <c r="AF2046" s="247">
        <v>-12.46</v>
      </c>
      <c r="AH2046" s="226" t="s">
        <v>44493</v>
      </c>
      <c r="AI2046" s="227">
        <v>147800.93</v>
      </c>
      <c r="AK2046" s="207" t="s">
        <v>16587</v>
      </c>
      <c r="AL2046" s="208">
        <v>64449.8</v>
      </c>
      <c r="AM2046" s="93"/>
      <c r="AN2046" s="199" t="s">
        <v>13873</v>
      </c>
      <c r="AO2046" s="200">
        <v>543351.32999999996</v>
      </c>
      <c r="AT2046" s="272" t="s">
        <v>9794</v>
      </c>
      <c r="AU2046" s="273">
        <v>44843.08</v>
      </c>
      <c r="AW2046" s="244" t="s">
        <v>38754</v>
      </c>
      <c r="AX2046" s="245">
        <v>6797</v>
      </c>
      <c r="AZ2046" s="230" t="s">
        <v>37908</v>
      </c>
      <c r="BA2046" s="231">
        <v>30151.81</v>
      </c>
      <c r="BC2046" s="209" t="s">
        <v>9893</v>
      </c>
      <c r="BD2046" s="210">
        <v>43982.35</v>
      </c>
    </row>
    <row r="2047" spans="9:56" x14ac:dyDescent="0.55000000000000004">
      <c r="I2047" s="242" t="s">
        <v>37682</v>
      </c>
      <c r="J2047" s="242"/>
      <c r="K2047" s="243">
        <v>691907.1</v>
      </c>
      <c r="M2047" s="224" t="s">
        <v>36944</v>
      </c>
      <c r="N2047" s="224"/>
      <c r="O2047" s="225">
        <v>82903</v>
      </c>
      <c r="Q2047" s="203" t="s">
        <v>2315</v>
      </c>
      <c r="R2047" s="203"/>
      <c r="S2047" s="204">
        <v>30898.31</v>
      </c>
      <c r="Y2047" t="s">
        <v>71444</v>
      </c>
      <c r="Z2047" s="284">
        <v>29858.27</v>
      </c>
      <c r="AB2047" s="276" t="s">
        <v>51966</v>
      </c>
      <c r="AC2047" s="277">
        <v>9459.9699999999993</v>
      </c>
      <c r="AE2047" s="246" t="s">
        <v>49702</v>
      </c>
      <c r="AF2047" s="247">
        <v>18600</v>
      </c>
      <c r="AH2047" s="226" t="s">
        <v>44494</v>
      </c>
      <c r="AI2047" s="227">
        <v>695702.8</v>
      </c>
      <c r="AK2047" s="207" t="s">
        <v>16588</v>
      </c>
      <c r="AL2047" s="208">
        <v>3132</v>
      </c>
      <c r="AM2047" s="93"/>
      <c r="AN2047" s="199" t="s">
        <v>13874</v>
      </c>
      <c r="AO2047" s="200">
        <v>911777</v>
      </c>
      <c r="AT2047" s="272" t="s">
        <v>9795</v>
      </c>
      <c r="AU2047" s="273">
        <v>1550079.76</v>
      </c>
      <c r="AW2047" s="244" t="s">
        <v>38758</v>
      </c>
      <c r="AX2047" s="245">
        <v>691907.1</v>
      </c>
      <c r="AZ2047" s="230" t="s">
        <v>37923</v>
      </c>
      <c r="BA2047" s="231">
        <v>82903</v>
      </c>
      <c r="BC2047" s="209" t="s">
        <v>6735</v>
      </c>
      <c r="BD2047" s="210">
        <v>289951.64</v>
      </c>
    </row>
    <row r="2048" spans="9:56" x14ac:dyDescent="0.55000000000000004">
      <c r="I2048" s="242" t="s">
        <v>37683</v>
      </c>
      <c r="J2048" s="242"/>
      <c r="K2048" s="243">
        <v>2776</v>
      </c>
      <c r="M2048" s="224" t="s">
        <v>36945</v>
      </c>
      <c r="N2048" s="224"/>
      <c r="O2048" s="225">
        <v>91645.36</v>
      </c>
      <c r="Q2048" s="203" t="s">
        <v>2316</v>
      </c>
      <c r="R2048" s="203"/>
      <c r="S2048" s="204">
        <v>234318.84</v>
      </c>
      <c r="Y2048" t="s">
        <v>56180</v>
      </c>
      <c r="Z2048" s="284">
        <v>661504.15</v>
      </c>
      <c r="AB2048" s="276" t="s">
        <v>49760</v>
      </c>
      <c r="AC2048" s="277">
        <v>13228.25</v>
      </c>
      <c r="AE2048" s="246" t="s">
        <v>61836</v>
      </c>
      <c r="AF2048" s="247">
        <v>-6.05</v>
      </c>
      <c r="AH2048" s="226" t="s">
        <v>42208</v>
      </c>
      <c r="AI2048" s="227">
        <v>17130.150000000001</v>
      </c>
      <c r="AK2048" s="207" t="s">
        <v>16589</v>
      </c>
      <c r="AL2048" s="208">
        <v>23.43</v>
      </c>
      <c r="AM2048" s="93"/>
      <c r="AN2048" s="199" t="s">
        <v>13875</v>
      </c>
      <c r="AO2048" s="200">
        <v>184017.89</v>
      </c>
      <c r="AT2048" s="272" t="s">
        <v>9796</v>
      </c>
      <c r="AU2048" s="273">
        <v>15124458.6</v>
      </c>
      <c r="AW2048" s="244" t="s">
        <v>38761</v>
      </c>
      <c r="AX2048" s="245">
        <v>2776</v>
      </c>
      <c r="AZ2048" s="230" t="s">
        <v>37930</v>
      </c>
      <c r="BA2048" s="231">
        <v>91645.36</v>
      </c>
      <c r="BC2048" s="209" t="s">
        <v>6941</v>
      </c>
      <c r="BD2048" s="210">
        <v>42887.25</v>
      </c>
    </row>
    <row r="2049" spans="9:56" x14ac:dyDescent="0.55000000000000004">
      <c r="I2049" s="242" t="s">
        <v>37684</v>
      </c>
      <c r="J2049" s="242"/>
      <c r="K2049" s="243">
        <v>53645</v>
      </c>
      <c r="M2049" s="224" t="s">
        <v>36946</v>
      </c>
      <c r="N2049" s="224"/>
      <c r="O2049" s="225">
        <v>37632.379999999997</v>
      </c>
      <c r="Q2049" s="203" t="s">
        <v>2317</v>
      </c>
      <c r="R2049" s="203"/>
      <c r="S2049" s="204">
        <v>16131</v>
      </c>
      <c r="Y2049" t="s">
        <v>71445</v>
      </c>
      <c r="Z2049" s="284">
        <v>23484.89</v>
      </c>
      <c r="AB2049" s="276" t="s">
        <v>51967</v>
      </c>
      <c r="AC2049" s="277">
        <v>635.51</v>
      </c>
      <c r="AE2049" s="246" t="s">
        <v>40140</v>
      </c>
      <c r="AF2049" s="247">
        <v>3849.02</v>
      </c>
      <c r="AH2049" s="226" t="s">
        <v>42209</v>
      </c>
      <c r="AI2049" s="227">
        <v>2753652.09</v>
      </c>
      <c r="AK2049" s="207" t="s">
        <v>16590</v>
      </c>
      <c r="AL2049" s="208">
        <v>2715.29</v>
      </c>
      <c r="AM2049" s="93"/>
      <c r="AN2049" s="199" t="s">
        <v>13876</v>
      </c>
      <c r="AO2049" s="200">
        <v>471828.74</v>
      </c>
      <c r="AT2049" s="272" t="s">
        <v>9797</v>
      </c>
      <c r="AU2049" s="273">
        <v>45363300.270000003</v>
      </c>
      <c r="AW2049" s="244" t="s">
        <v>38762</v>
      </c>
      <c r="AX2049" s="245">
        <v>53645</v>
      </c>
      <c r="AZ2049" s="230" t="s">
        <v>37935</v>
      </c>
      <c r="BA2049" s="231">
        <v>37632.379999999997</v>
      </c>
      <c r="BC2049" s="209" t="s">
        <v>7406</v>
      </c>
      <c r="BD2049" s="210">
        <v>299192</v>
      </c>
    </row>
    <row r="2050" spans="9:56" x14ac:dyDescent="0.55000000000000004">
      <c r="I2050" s="242" t="s">
        <v>37685</v>
      </c>
      <c r="J2050" s="242"/>
      <c r="K2050" s="243">
        <v>322078.05</v>
      </c>
      <c r="M2050" s="224" t="s">
        <v>36947</v>
      </c>
      <c r="N2050" s="224"/>
      <c r="O2050" s="225">
        <v>3136.5</v>
      </c>
      <c r="Q2050" s="203" t="s">
        <v>2318</v>
      </c>
      <c r="R2050" s="203"/>
      <c r="S2050" s="204">
        <v>61909.81</v>
      </c>
      <c r="Y2050" t="s">
        <v>70556</v>
      </c>
      <c r="Z2050" s="284">
        <v>1774.53</v>
      </c>
      <c r="AB2050" s="276" t="s">
        <v>51968</v>
      </c>
      <c r="AC2050" s="277">
        <v>7689.9</v>
      </c>
      <c r="AE2050" s="246" t="s">
        <v>61837</v>
      </c>
      <c r="AF2050" s="247">
        <v>-397.87</v>
      </c>
      <c r="AH2050" s="226" t="s">
        <v>34623</v>
      </c>
      <c r="AI2050" s="227">
        <v>279126.39</v>
      </c>
      <c r="AK2050" s="207" t="s">
        <v>16591</v>
      </c>
      <c r="AL2050" s="208">
        <v>161800</v>
      </c>
      <c r="AM2050" s="93"/>
      <c r="AN2050" s="199" t="s">
        <v>32370</v>
      </c>
      <c r="AO2050" s="200">
        <v>294370.67</v>
      </c>
      <c r="AT2050" s="272" t="s">
        <v>9798</v>
      </c>
      <c r="AU2050" s="273">
        <v>988292.07</v>
      </c>
      <c r="AW2050" s="244" t="s">
        <v>38766</v>
      </c>
      <c r="AX2050" s="245">
        <v>322078.05</v>
      </c>
      <c r="AZ2050" s="230" t="s">
        <v>37941</v>
      </c>
      <c r="BA2050" s="231">
        <v>3136.5</v>
      </c>
      <c r="BC2050" s="209" t="s">
        <v>7618</v>
      </c>
      <c r="BD2050" s="210">
        <v>597736</v>
      </c>
    </row>
    <row r="2051" spans="9:56" x14ac:dyDescent="0.55000000000000004">
      <c r="I2051" s="242" t="s">
        <v>37686</v>
      </c>
      <c r="J2051" s="242"/>
      <c r="K2051" s="243">
        <v>116544.4</v>
      </c>
      <c r="M2051" s="224" t="s">
        <v>36948</v>
      </c>
      <c r="N2051" s="224"/>
      <c r="O2051" s="225">
        <v>1622.48</v>
      </c>
      <c r="Q2051" s="203" t="s">
        <v>2319</v>
      </c>
      <c r="R2051" s="203"/>
      <c r="S2051" s="204">
        <v>242825</v>
      </c>
      <c r="Y2051" t="s">
        <v>70557</v>
      </c>
      <c r="Z2051" s="284">
        <v>1707.3</v>
      </c>
      <c r="AB2051" s="276" t="s">
        <v>62570</v>
      </c>
      <c r="AC2051" s="277">
        <v>-172.95</v>
      </c>
      <c r="AE2051" s="246" t="s">
        <v>42213</v>
      </c>
      <c r="AF2051" s="247">
        <v>1100</v>
      </c>
      <c r="AH2051" s="226" t="s">
        <v>34624</v>
      </c>
      <c r="AI2051" s="227">
        <v>625559.66</v>
      </c>
      <c r="AK2051" s="207" t="s">
        <v>16592</v>
      </c>
      <c r="AL2051" s="208">
        <v>12377.7</v>
      </c>
      <c r="AM2051" s="93"/>
      <c r="AN2051" s="199" t="s">
        <v>32371</v>
      </c>
      <c r="AO2051" s="200">
        <v>22519.69</v>
      </c>
      <c r="AT2051" s="272" t="s">
        <v>9799</v>
      </c>
      <c r="AU2051" s="273">
        <v>12154.17</v>
      </c>
      <c r="AW2051" s="244" t="s">
        <v>38771</v>
      </c>
      <c r="AX2051" s="245">
        <v>116544.4</v>
      </c>
      <c r="AZ2051" s="230" t="s">
        <v>37949</v>
      </c>
      <c r="BA2051" s="231">
        <v>1622.48</v>
      </c>
      <c r="BC2051" s="209" t="s">
        <v>7816</v>
      </c>
      <c r="BD2051" s="210">
        <v>27364.31</v>
      </c>
    </row>
    <row r="2052" spans="9:56" x14ac:dyDescent="0.55000000000000004">
      <c r="I2052" s="242" t="s">
        <v>37687</v>
      </c>
      <c r="J2052" s="242"/>
      <c r="K2052" s="243">
        <v>58418</v>
      </c>
      <c r="M2052" s="224" t="s">
        <v>36949</v>
      </c>
      <c r="N2052" s="224"/>
      <c r="O2052" s="225">
        <v>78188</v>
      </c>
      <c r="Q2052" s="203" t="s">
        <v>2320</v>
      </c>
      <c r="R2052" s="203"/>
      <c r="S2052" s="204">
        <v>110226.39</v>
      </c>
      <c r="Y2052" t="s">
        <v>70558</v>
      </c>
      <c r="Z2052">
        <v>266.37</v>
      </c>
      <c r="AB2052" s="276" t="s">
        <v>46773</v>
      </c>
      <c r="AC2052" s="277">
        <v>16200</v>
      </c>
      <c r="AE2052" s="246" t="s">
        <v>42214</v>
      </c>
      <c r="AF2052" s="247">
        <v>84.18</v>
      </c>
      <c r="AH2052" s="226" t="s">
        <v>34625</v>
      </c>
      <c r="AI2052" s="227">
        <v>8293.68</v>
      </c>
      <c r="AK2052" s="207" t="s">
        <v>16593</v>
      </c>
      <c r="AL2052" s="208">
        <v>35078.239999999998</v>
      </c>
      <c r="AM2052" s="93"/>
      <c r="AN2052" s="199" t="s">
        <v>32372</v>
      </c>
      <c r="AO2052" s="200">
        <v>55293.43</v>
      </c>
      <c r="AT2052" s="272" t="s">
        <v>9800</v>
      </c>
      <c r="AU2052" s="273">
        <v>1928593.34</v>
      </c>
      <c r="AW2052" s="244" t="s">
        <v>38775</v>
      </c>
      <c r="AX2052" s="245">
        <v>58418</v>
      </c>
      <c r="AZ2052" s="230" t="s">
        <v>37952</v>
      </c>
      <c r="BA2052" s="231">
        <v>78188</v>
      </c>
      <c r="BC2052" s="209" t="s">
        <v>8084</v>
      </c>
      <c r="BD2052" s="210">
        <v>51752.7</v>
      </c>
    </row>
    <row r="2053" spans="9:56" x14ac:dyDescent="0.55000000000000004">
      <c r="I2053" s="242" t="s">
        <v>37688</v>
      </c>
      <c r="J2053" s="242"/>
      <c r="K2053" s="243">
        <v>19805.259999999998</v>
      </c>
      <c r="M2053" s="224" t="s">
        <v>36950</v>
      </c>
      <c r="N2053" s="224"/>
      <c r="O2053" s="225">
        <v>11816.34</v>
      </c>
      <c r="Q2053" s="203" t="s">
        <v>2321</v>
      </c>
      <c r="R2053" s="203"/>
      <c r="S2053" s="204">
        <v>1483.25</v>
      </c>
      <c r="Y2053" t="s">
        <v>70559</v>
      </c>
      <c r="Z2053">
        <v>837.04</v>
      </c>
      <c r="AB2053" s="276" t="s">
        <v>46774</v>
      </c>
      <c r="AC2053" s="277">
        <v>1202.58</v>
      </c>
      <c r="AE2053" s="246" t="s">
        <v>42215</v>
      </c>
      <c r="AF2053" s="247">
        <v>110.25</v>
      </c>
      <c r="AH2053" s="226" t="s">
        <v>51755</v>
      </c>
      <c r="AI2053" s="227">
        <v>21091.78</v>
      </c>
      <c r="AK2053" s="207" t="s">
        <v>16594</v>
      </c>
      <c r="AL2053" s="208">
        <v>129210.48</v>
      </c>
      <c r="AM2053" s="93"/>
      <c r="AN2053" s="199" t="s">
        <v>32373</v>
      </c>
      <c r="AO2053" s="200">
        <v>31420.74</v>
      </c>
      <c r="AT2053" s="272" t="s">
        <v>9801</v>
      </c>
      <c r="AU2053" s="273">
        <v>821.69</v>
      </c>
      <c r="AW2053" s="244" t="s">
        <v>38776</v>
      </c>
      <c r="AX2053" s="245">
        <v>19805.259999999998</v>
      </c>
      <c r="AZ2053" s="230" t="s">
        <v>37957</v>
      </c>
      <c r="BA2053" s="231">
        <v>11816.34</v>
      </c>
      <c r="BC2053" s="209" t="s">
        <v>8351</v>
      </c>
      <c r="BD2053" s="210">
        <v>219430.89</v>
      </c>
    </row>
    <row r="2054" spans="9:56" x14ac:dyDescent="0.55000000000000004">
      <c r="I2054" s="242" t="s">
        <v>37689</v>
      </c>
      <c r="J2054" s="242"/>
      <c r="K2054" s="243">
        <v>211803.96</v>
      </c>
      <c r="M2054" s="224" t="s">
        <v>36951</v>
      </c>
      <c r="N2054" s="224"/>
      <c r="O2054" s="225">
        <v>55739.07</v>
      </c>
      <c r="Q2054" s="203" t="s">
        <v>2322</v>
      </c>
      <c r="R2054" s="203"/>
      <c r="S2054" s="204">
        <v>2342893</v>
      </c>
      <c r="Y2054" t="s">
        <v>71446</v>
      </c>
      <c r="Z2054" s="284">
        <v>6625.95</v>
      </c>
      <c r="AB2054" s="276" t="s">
        <v>46775</v>
      </c>
      <c r="AC2054" s="277">
        <v>3716.28</v>
      </c>
      <c r="AE2054" s="246" t="s">
        <v>48726</v>
      </c>
      <c r="AF2054" s="247">
        <v>31.93</v>
      </c>
      <c r="AH2054" s="226" t="s">
        <v>36076</v>
      </c>
      <c r="AI2054" s="227">
        <v>52088.5</v>
      </c>
      <c r="AK2054" s="207" t="s">
        <v>16595</v>
      </c>
      <c r="AL2054" s="208">
        <v>139258.57999999999</v>
      </c>
      <c r="AM2054" s="93"/>
      <c r="AN2054" s="199" t="s">
        <v>32374</v>
      </c>
      <c r="AO2054" s="200">
        <v>216275.73</v>
      </c>
      <c r="AT2054" s="272" t="s">
        <v>9802</v>
      </c>
      <c r="AU2054" s="273">
        <v>2512007.16</v>
      </c>
      <c r="AW2054" s="244" t="s">
        <v>38780</v>
      </c>
      <c r="AX2054" s="245">
        <v>211803.96</v>
      </c>
      <c r="AZ2054" s="230" t="s">
        <v>37962</v>
      </c>
      <c r="BA2054" s="231">
        <v>55739.07</v>
      </c>
      <c r="BC2054" s="209" t="s">
        <v>8550</v>
      </c>
      <c r="BD2054" s="210">
        <v>550110</v>
      </c>
    </row>
    <row r="2055" spans="9:56" x14ac:dyDescent="0.55000000000000004">
      <c r="I2055" s="242" t="s">
        <v>37690</v>
      </c>
      <c r="J2055" s="242"/>
      <c r="K2055" s="243">
        <v>42996.06</v>
      </c>
      <c r="M2055" s="224" t="s">
        <v>36952</v>
      </c>
      <c r="N2055" s="224"/>
      <c r="O2055" s="225">
        <v>17158.14</v>
      </c>
      <c r="Q2055" s="203" t="s">
        <v>2323</v>
      </c>
      <c r="R2055" s="203"/>
      <c r="S2055" s="204">
        <v>18491.759999999998</v>
      </c>
      <c r="Y2055" t="s">
        <v>71447</v>
      </c>
      <c r="Z2055" s="284">
        <v>1451.26</v>
      </c>
      <c r="AB2055" s="276" t="s">
        <v>54977</v>
      </c>
      <c r="AC2055" s="277">
        <v>2339.84</v>
      </c>
      <c r="AE2055" s="246" t="s">
        <v>54904</v>
      </c>
      <c r="AF2055" s="247">
        <v>38974</v>
      </c>
      <c r="AH2055" s="226" t="s">
        <v>51756</v>
      </c>
      <c r="AI2055" s="227">
        <v>612984.56000000006</v>
      </c>
      <c r="AK2055" s="207" t="s">
        <v>16596</v>
      </c>
      <c r="AL2055" s="208">
        <v>53035</v>
      </c>
      <c r="AM2055" s="93"/>
      <c r="AN2055" s="199" t="s">
        <v>32375</v>
      </c>
      <c r="AO2055" s="200">
        <v>3855.85</v>
      </c>
      <c r="AT2055" s="272" t="s">
        <v>9803</v>
      </c>
      <c r="AU2055" s="273">
        <v>5582310.4699999997</v>
      </c>
      <c r="AW2055" s="244" t="s">
        <v>38785</v>
      </c>
      <c r="AX2055" s="245">
        <v>42996.06</v>
      </c>
      <c r="AZ2055" s="230" t="s">
        <v>37968</v>
      </c>
      <c r="BA2055" s="231">
        <v>17158.14</v>
      </c>
      <c r="BC2055" s="209" t="s">
        <v>8999</v>
      </c>
      <c r="BD2055" s="210">
        <v>206304</v>
      </c>
    </row>
    <row r="2056" spans="9:56" x14ac:dyDescent="0.55000000000000004">
      <c r="I2056" s="242" t="s">
        <v>37691</v>
      </c>
      <c r="J2056" s="242"/>
      <c r="K2056" s="243">
        <v>4655</v>
      </c>
      <c r="M2056" s="224" t="s">
        <v>36953</v>
      </c>
      <c r="N2056" s="224"/>
      <c r="O2056" s="225">
        <v>109630</v>
      </c>
      <c r="Q2056" s="203" t="s">
        <v>2324</v>
      </c>
      <c r="R2056" s="203"/>
      <c r="S2056" s="204">
        <v>19340</v>
      </c>
      <c r="Y2056" t="s">
        <v>48915</v>
      </c>
      <c r="Z2056">
        <v>2.7</v>
      </c>
      <c r="AB2056" s="276" t="s">
        <v>48759</v>
      </c>
      <c r="AC2056" s="277">
        <v>89.1</v>
      </c>
      <c r="AE2056" s="246" t="s">
        <v>54905</v>
      </c>
      <c r="AF2056" s="247">
        <v>750</v>
      </c>
      <c r="AH2056" s="226" t="s">
        <v>36077</v>
      </c>
      <c r="AI2056" s="227">
        <v>119310.06</v>
      </c>
      <c r="AK2056" s="207" t="s">
        <v>16597</v>
      </c>
      <c r="AL2056" s="208">
        <v>22003</v>
      </c>
      <c r="AM2056" s="93"/>
      <c r="AN2056" s="199" t="s">
        <v>32376</v>
      </c>
      <c r="AO2056" s="200">
        <v>21014.3</v>
      </c>
      <c r="AT2056" s="272" t="s">
        <v>9804</v>
      </c>
      <c r="AU2056" s="273">
        <v>2875415.85</v>
      </c>
      <c r="AW2056" s="244" t="s">
        <v>37837</v>
      </c>
      <c r="AX2056" s="245">
        <v>4655</v>
      </c>
      <c r="AZ2056" s="230" t="s">
        <v>37973</v>
      </c>
      <c r="BA2056" s="231">
        <v>109630</v>
      </c>
      <c r="BC2056" s="209" t="s">
        <v>9324</v>
      </c>
      <c r="BD2056" s="210">
        <v>1059338.74</v>
      </c>
    </row>
    <row r="2057" spans="9:56" x14ac:dyDescent="0.55000000000000004">
      <c r="I2057" s="242" t="s">
        <v>37692</v>
      </c>
      <c r="J2057" s="242"/>
      <c r="K2057" s="243">
        <v>85923.23</v>
      </c>
      <c r="M2057" s="224" t="s">
        <v>36954</v>
      </c>
      <c r="N2057" s="224"/>
      <c r="O2057" s="225">
        <v>28681.27</v>
      </c>
      <c r="Q2057" s="203" t="s">
        <v>2325</v>
      </c>
      <c r="R2057" s="203"/>
      <c r="S2057" s="204">
        <v>385696.35</v>
      </c>
      <c r="Y2057" t="s">
        <v>63182</v>
      </c>
      <c r="Z2057" s="284">
        <v>9856.44</v>
      </c>
      <c r="AB2057" s="276" t="s">
        <v>51969</v>
      </c>
      <c r="AC2057" s="277">
        <v>532</v>
      </c>
      <c r="AE2057" s="246" t="s">
        <v>54906</v>
      </c>
      <c r="AF2057" s="247">
        <v>2175</v>
      </c>
      <c r="AH2057" s="226" t="s">
        <v>33202</v>
      </c>
      <c r="AI2057" s="227">
        <v>5113.33</v>
      </c>
      <c r="AK2057" s="207" t="s">
        <v>16598</v>
      </c>
      <c r="AL2057" s="208">
        <v>222778</v>
      </c>
      <c r="AM2057" s="93"/>
      <c r="AN2057" s="199" t="s">
        <v>32377</v>
      </c>
      <c r="AO2057" s="200">
        <v>886188.55</v>
      </c>
      <c r="AT2057" s="272" t="s">
        <v>9805</v>
      </c>
      <c r="AU2057" s="273">
        <v>4157595.57</v>
      </c>
      <c r="AW2057" s="244" t="s">
        <v>37843</v>
      </c>
      <c r="AX2057" s="245">
        <v>85923.23</v>
      </c>
      <c r="AZ2057" s="230" t="s">
        <v>37978</v>
      </c>
      <c r="BA2057" s="231">
        <v>28681.27</v>
      </c>
      <c r="BC2057" s="209" t="s">
        <v>10922</v>
      </c>
      <c r="BD2057" s="210">
        <v>3925.46</v>
      </c>
    </row>
    <row r="2058" spans="9:56" x14ac:dyDescent="0.55000000000000004">
      <c r="I2058" s="242" t="s">
        <v>37693</v>
      </c>
      <c r="J2058" s="242"/>
      <c r="K2058" s="243">
        <v>17464.14</v>
      </c>
      <c r="M2058" s="224" t="s">
        <v>36955</v>
      </c>
      <c r="N2058" s="224"/>
      <c r="O2058" s="225">
        <v>20392</v>
      </c>
      <c r="Q2058" s="203" t="s">
        <v>2326</v>
      </c>
      <c r="R2058" s="203"/>
      <c r="S2058" s="204">
        <v>5441</v>
      </c>
      <c r="Y2058" t="s">
        <v>71448</v>
      </c>
      <c r="Z2058" s="284">
        <v>1950</v>
      </c>
      <c r="AB2058" s="276" t="s">
        <v>60281</v>
      </c>
      <c r="AC2058" s="277">
        <v>1711.93</v>
      </c>
      <c r="AE2058" s="246" t="s">
        <v>54907</v>
      </c>
      <c r="AF2058" s="247">
        <v>3211.64</v>
      </c>
      <c r="AH2058" s="226" t="s">
        <v>38901</v>
      </c>
      <c r="AI2058" s="227">
        <v>91353.95</v>
      </c>
      <c r="AK2058" s="207" t="s">
        <v>13145</v>
      </c>
      <c r="AL2058" s="208">
        <v>19351.310000000001</v>
      </c>
      <c r="AM2058" s="93"/>
      <c r="AN2058" s="199" t="s">
        <v>32378</v>
      </c>
      <c r="AO2058" s="200">
        <v>887479.93</v>
      </c>
      <c r="AT2058" s="272" t="s">
        <v>9808</v>
      </c>
      <c r="AU2058" s="273">
        <v>2733068.68</v>
      </c>
      <c r="AW2058" s="244" t="s">
        <v>37854</v>
      </c>
      <c r="AX2058" s="245">
        <v>17464.14</v>
      </c>
      <c r="AZ2058" s="230" t="s">
        <v>37983</v>
      </c>
      <c r="BA2058" s="231">
        <v>20392</v>
      </c>
      <c r="BC2058" s="209" t="s">
        <v>11105</v>
      </c>
      <c r="BD2058" s="210">
        <v>21810.32</v>
      </c>
    </row>
    <row r="2059" spans="9:56" x14ac:dyDescent="0.55000000000000004">
      <c r="I2059" s="242" t="s">
        <v>37694</v>
      </c>
      <c r="J2059" s="242"/>
      <c r="K2059" s="243">
        <v>10141</v>
      </c>
      <c r="M2059" s="224" t="s">
        <v>36956</v>
      </c>
      <c r="N2059" s="224"/>
      <c r="O2059" s="225">
        <v>63151</v>
      </c>
      <c r="Q2059" s="203" t="s">
        <v>2327</v>
      </c>
      <c r="R2059" s="203"/>
      <c r="S2059" s="204">
        <v>241524.35</v>
      </c>
      <c r="Y2059" t="s">
        <v>64368</v>
      </c>
      <c r="Z2059">
        <v>335.65</v>
      </c>
      <c r="AB2059" s="276" t="s">
        <v>67228</v>
      </c>
      <c r="AC2059" s="277">
        <v>170.6</v>
      </c>
      <c r="AE2059" s="246" t="s">
        <v>51768</v>
      </c>
      <c r="AF2059" s="247">
        <v>-17.010000000000002</v>
      </c>
      <c r="AH2059" s="226" t="s">
        <v>38902</v>
      </c>
      <c r="AI2059" s="227">
        <v>556519.27</v>
      </c>
      <c r="AK2059" s="207" t="s">
        <v>16599</v>
      </c>
      <c r="AL2059" s="208">
        <v>18017.560000000001</v>
      </c>
      <c r="AM2059" s="93"/>
      <c r="AN2059" s="199" t="s">
        <v>13877</v>
      </c>
      <c r="AO2059" s="200">
        <v>724218.16</v>
      </c>
      <c r="AT2059" s="272" t="s">
        <v>9809</v>
      </c>
      <c r="AU2059" s="273">
        <v>8737820.4600000009</v>
      </c>
      <c r="AW2059" s="244" t="s">
        <v>37859</v>
      </c>
      <c r="AX2059" s="245">
        <v>10141</v>
      </c>
      <c r="AZ2059" s="230" t="s">
        <v>37988</v>
      </c>
      <c r="BA2059" s="231">
        <v>63151</v>
      </c>
      <c r="BC2059" s="209" t="s">
        <v>11584</v>
      </c>
      <c r="BD2059" s="210">
        <v>2055313.7</v>
      </c>
    </row>
    <row r="2060" spans="9:56" x14ac:dyDescent="0.55000000000000004">
      <c r="I2060" s="242" t="s">
        <v>37695</v>
      </c>
      <c r="J2060" s="242"/>
      <c r="K2060" s="243">
        <v>16345.02</v>
      </c>
      <c r="M2060" s="224" t="s">
        <v>36957</v>
      </c>
      <c r="N2060" s="224"/>
      <c r="O2060" s="225">
        <v>21519</v>
      </c>
      <c r="Q2060" s="203" t="s">
        <v>2328</v>
      </c>
      <c r="R2060" s="203"/>
      <c r="S2060" s="204">
        <v>42269</v>
      </c>
      <c r="Y2060" t="s">
        <v>62640</v>
      </c>
      <c r="Z2060">
        <v>646.88</v>
      </c>
      <c r="AB2060" s="276" t="s">
        <v>70439</v>
      </c>
      <c r="AC2060" s="277">
        <v>74905.5</v>
      </c>
      <c r="AE2060" s="246" t="s">
        <v>61838</v>
      </c>
      <c r="AF2060" s="247">
        <v>-12.34</v>
      </c>
      <c r="AH2060" s="226" t="s">
        <v>38903</v>
      </c>
      <c r="AI2060" s="227">
        <v>66927.600000000006</v>
      </c>
      <c r="AK2060" s="207" t="s">
        <v>13146</v>
      </c>
      <c r="AL2060" s="208">
        <v>2859.27</v>
      </c>
      <c r="AM2060" s="93"/>
      <c r="AN2060" s="199" t="s">
        <v>13878</v>
      </c>
      <c r="AO2060" s="200">
        <v>226114.75</v>
      </c>
      <c r="AT2060" s="272" t="s">
        <v>9810</v>
      </c>
      <c r="AU2060" s="273">
        <v>61541822.18</v>
      </c>
      <c r="AW2060" s="244" t="s">
        <v>37864</v>
      </c>
      <c r="AX2060" s="245">
        <v>16345.02</v>
      </c>
      <c r="AZ2060" s="230" t="s">
        <v>37996</v>
      </c>
      <c r="BA2060" s="231">
        <v>21519</v>
      </c>
      <c r="BC2060" s="209" t="s">
        <v>9894</v>
      </c>
      <c r="BD2060" s="210">
        <v>5425117.0099999998</v>
      </c>
    </row>
    <row r="2061" spans="9:56" x14ac:dyDescent="0.55000000000000004">
      <c r="I2061" s="242" t="s">
        <v>37696</v>
      </c>
      <c r="J2061" s="242"/>
      <c r="K2061" s="243">
        <v>8344.5400000000009</v>
      </c>
      <c r="M2061" s="224" t="s">
        <v>36958</v>
      </c>
      <c r="N2061" s="224"/>
      <c r="O2061" s="225">
        <v>1350</v>
      </c>
      <c r="Q2061" s="203" t="s">
        <v>2329</v>
      </c>
      <c r="R2061" s="203"/>
      <c r="S2061" s="204">
        <v>41976</v>
      </c>
      <c r="Y2061" t="s">
        <v>59412</v>
      </c>
      <c r="Z2061" s="284">
        <v>16172</v>
      </c>
      <c r="AB2061" s="276" t="s">
        <v>70440</v>
      </c>
      <c r="AC2061" s="277">
        <v>5730.37</v>
      </c>
      <c r="AE2061" s="246" t="s">
        <v>54908</v>
      </c>
      <c r="AF2061" s="247">
        <v>2800</v>
      </c>
      <c r="AH2061" s="226" t="s">
        <v>40139</v>
      </c>
      <c r="AI2061" s="227">
        <v>66139.5</v>
      </c>
      <c r="AK2061" s="207" t="s">
        <v>13147</v>
      </c>
      <c r="AL2061" s="208">
        <v>5949.42</v>
      </c>
      <c r="AM2061" s="93"/>
      <c r="AN2061" s="199" t="s">
        <v>13879</v>
      </c>
      <c r="AO2061" s="200">
        <v>837722</v>
      </c>
      <c r="AT2061" s="272" t="s">
        <v>9811</v>
      </c>
      <c r="AU2061" s="273">
        <v>624986.18000000005</v>
      </c>
      <c r="AW2061" s="244" t="s">
        <v>37874</v>
      </c>
      <c r="AX2061" s="245">
        <v>8344.5400000000009</v>
      </c>
      <c r="AZ2061" s="230" t="s">
        <v>38001</v>
      </c>
      <c r="BA2061" s="231">
        <v>1350</v>
      </c>
      <c r="BC2061" s="209" t="s">
        <v>6736</v>
      </c>
      <c r="BD2061" s="210">
        <v>16652</v>
      </c>
    </row>
    <row r="2062" spans="9:56" x14ac:dyDescent="0.55000000000000004">
      <c r="I2062" s="242" t="s">
        <v>37697</v>
      </c>
      <c r="J2062" s="242"/>
      <c r="K2062" s="243">
        <v>42730.14</v>
      </c>
      <c r="M2062" s="224" t="s">
        <v>36959</v>
      </c>
      <c r="N2062" s="224"/>
      <c r="O2062" s="225">
        <v>12810.38</v>
      </c>
      <c r="Q2062" s="203" t="s">
        <v>2330</v>
      </c>
      <c r="R2062" s="203"/>
      <c r="S2062" s="204">
        <v>447953</v>
      </c>
      <c r="Y2062" t="s">
        <v>71449</v>
      </c>
      <c r="Z2062" s="284">
        <v>23200</v>
      </c>
      <c r="AB2062" s="276" t="s">
        <v>70441</v>
      </c>
      <c r="AC2062" s="277">
        <v>18741.349999999999</v>
      </c>
      <c r="AE2062" s="246" t="s">
        <v>54909</v>
      </c>
      <c r="AF2062" s="247">
        <v>214.18</v>
      </c>
      <c r="AH2062" s="226" t="s">
        <v>42210</v>
      </c>
      <c r="AI2062" s="227">
        <v>61488.04</v>
      </c>
      <c r="AK2062" s="207" t="s">
        <v>16600</v>
      </c>
      <c r="AL2062" s="208">
        <v>71868.37</v>
      </c>
      <c r="AM2062" s="93"/>
      <c r="AN2062" s="199" t="s">
        <v>13880</v>
      </c>
      <c r="AO2062" s="200">
        <v>911777</v>
      </c>
      <c r="AT2062" s="272" t="s">
        <v>9812</v>
      </c>
      <c r="AU2062" s="273">
        <v>100787.44</v>
      </c>
      <c r="AW2062" s="244" t="s">
        <v>37880</v>
      </c>
      <c r="AX2062" s="245">
        <v>42730.14</v>
      </c>
      <c r="AZ2062" s="230" t="s">
        <v>38003</v>
      </c>
      <c r="BA2062" s="231">
        <v>12810.38</v>
      </c>
      <c r="BC2062" s="209" t="s">
        <v>7138</v>
      </c>
      <c r="BD2062" s="210">
        <v>323</v>
      </c>
    </row>
    <row r="2063" spans="9:56" x14ac:dyDescent="0.55000000000000004">
      <c r="I2063" s="242" t="s">
        <v>37698</v>
      </c>
      <c r="J2063" s="242"/>
      <c r="K2063" s="243">
        <v>18044.240000000002</v>
      </c>
      <c r="M2063" s="224" t="s">
        <v>36960</v>
      </c>
      <c r="N2063" s="224"/>
      <c r="O2063" s="225">
        <v>6382.13</v>
      </c>
      <c r="Q2063" s="203" t="s">
        <v>2905</v>
      </c>
      <c r="R2063" s="203"/>
      <c r="S2063" s="204">
        <v>36310863.469999999</v>
      </c>
      <c r="Y2063" t="s">
        <v>71450</v>
      </c>
      <c r="Z2063">
        <v>4</v>
      </c>
      <c r="AB2063" s="276" t="s">
        <v>70442</v>
      </c>
      <c r="AC2063" s="277">
        <v>411.98</v>
      </c>
      <c r="AE2063" s="246" t="s">
        <v>61839</v>
      </c>
      <c r="AF2063" s="247">
        <v>2000</v>
      </c>
      <c r="AH2063" s="226" t="s">
        <v>42211</v>
      </c>
      <c r="AI2063" s="227">
        <v>4706.05</v>
      </c>
      <c r="AK2063" s="207" t="s">
        <v>16601</v>
      </c>
      <c r="AL2063" s="208">
        <v>1066.1400000000001</v>
      </c>
      <c r="AM2063" s="93"/>
      <c r="AN2063" s="199" t="s">
        <v>13881</v>
      </c>
      <c r="AO2063" s="200">
        <v>206537.58</v>
      </c>
      <c r="AT2063" s="272" t="s">
        <v>9813</v>
      </c>
      <c r="AU2063" s="273">
        <v>313858.59999999998</v>
      </c>
      <c r="AW2063" s="244" t="s">
        <v>37887</v>
      </c>
      <c r="AX2063" s="245">
        <v>18044.240000000002</v>
      </c>
      <c r="AZ2063" s="230" t="s">
        <v>38009</v>
      </c>
      <c r="BA2063" s="231">
        <v>6382.13</v>
      </c>
      <c r="BC2063" s="209" t="s">
        <v>7407</v>
      </c>
      <c r="BD2063" s="210">
        <v>3232</v>
      </c>
    </row>
    <row r="2064" spans="9:56" x14ac:dyDescent="0.55000000000000004">
      <c r="I2064" s="242" t="s">
        <v>37699</v>
      </c>
      <c r="J2064" s="242"/>
      <c r="K2064" s="243">
        <v>6656.86</v>
      </c>
      <c r="M2064" s="224" t="s">
        <v>36961</v>
      </c>
      <c r="N2064" s="224"/>
      <c r="O2064" s="225">
        <v>98400</v>
      </c>
      <c r="Q2064" s="203" t="s">
        <v>2331</v>
      </c>
      <c r="R2064" s="203"/>
      <c r="S2064" s="204">
        <v>3729</v>
      </c>
      <c r="Y2064" t="s">
        <v>71451</v>
      </c>
      <c r="Z2064" s="284">
        <v>8935</v>
      </c>
      <c r="AB2064" s="276" t="s">
        <v>70443</v>
      </c>
      <c r="AC2064" s="277">
        <v>7757.53</v>
      </c>
      <c r="AE2064" s="246" t="s">
        <v>51772</v>
      </c>
      <c r="AF2064" s="247">
        <v>29.08</v>
      </c>
      <c r="AH2064" s="226" t="s">
        <v>42212</v>
      </c>
      <c r="AI2064" s="227">
        <v>11993.91</v>
      </c>
      <c r="AK2064" s="207" t="s">
        <v>13149</v>
      </c>
      <c r="AL2064" s="208">
        <v>6101.7</v>
      </c>
      <c r="AM2064" s="93"/>
      <c r="AN2064" s="199" t="s">
        <v>13882</v>
      </c>
      <c r="AO2064" s="200">
        <v>527122.17000000004</v>
      </c>
      <c r="AT2064" s="272" t="s">
        <v>9814</v>
      </c>
      <c r="AU2064" s="273">
        <v>402248.9</v>
      </c>
      <c r="AW2064" s="244" t="s">
        <v>37892</v>
      </c>
      <c r="AX2064" s="245">
        <v>6656.86</v>
      </c>
      <c r="AZ2064" s="230" t="s">
        <v>38013</v>
      </c>
      <c r="BA2064" s="231">
        <v>98400</v>
      </c>
      <c r="BC2064" s="209" t="s">
        <v>7817</v>
      </c>
      <c r="BD2064" s="210">
        <v>538</v>
      </c>
    </row>
    <row r="2065" spans="9:56" x14ac:dyDescent="0.55000000000000004">
      <c r="I2065" s="242" t="s">
        <v>37700</v>
      </c>
      <c r="J2065" s="242"/>
      <c r="K2065" s="243">
        <v>5515.69</v>
      </c>
      <c r="M2065" s="224" t="s">
        <v>36962</v>
      </c>
      <c r="N2065" s="224"/>
      <c r="O2065" s="225">
        <v>37560</v>
      </c>
      <c r="Q2065" s="203" t="s">
        <v>2332</v>
      </c>
      <c r="R2065" s="203"/>
      <c r="S2065" s="204">
        <v>44789</v>
      </c>
      <c r="Y2065" t="s">
        <v>67717</v>
      </c>
      <c r="Z2065" s="284">
        <v>2245.8000000000002</v>
      </c>
      <c r="AB2065" s="276" t="s">
        <v>70444</v>
      </c>
      <c r="AC2065" s="277">
        <v>64.05</v>
      </c>
      <c r="AE2065" s="246" t="s">
        <v>51773</v>
      </c>
      <c r="AF2065" s="247">
        <v>141.61000000000001</v>
      </c>
      <c r="AH2065" s="226" t="s">
        <v>51757</v>
      </c>
      <c r="AI2065" s="227">
        <v>9216</v>
      </c>
      <c r="AK2065" s="207" t="s">
        <v>16602</v>
      </c>
      <c r="AL2065" s="208">
        <v>94043.23</v>
      </c>
      <c r="AM2065" s="93"/>
      <c r="AN2065" s="199" t="s">
        <v>23509</v>
      </c>
      <c r="AO2065" s="200">
        <v>31420.74</v>
      </c>
      <c r="AT2065" s="272" t="s">
        <v>9815</v>
      </c>
      <c r="AU2065" s="273">
        <v>271931.34000000003</v>
      </c>
      <c r="AW2065" s="244" t="s">
        <v>37898</v>
      </c>
      <c r="AX2065" s="245">
        <v>5515.69</v>
      </c>
      <c r="AZ2065" s="230" t="s">
        <v>38020</v>
      </c>
      <c r="BA2065" s="231">
        <v>37560</v>
      </c>
      <c r="BC2065" s="209" t="s">
        <v>8085</v>
      </c>
      <c r="BD2065" s="210">
        <v>1906</v>
      </c>
    </row>
    <row r="2066" spans="9:56" x14ac:dyDescent="0.55000000000000004">
      <c r="I2066" s="242" t="s">
        <v>37701</v>
      </c>
      <c r="J2066" s="242"/>
      <c r="K2066" s="243">
        <v>1600.68</v>
      </c>
      <c r="M2066" s="224" t="s">
        <v>36963</v>
      </c>
      <c r="N2066" s="224"/>
      <c r="O2066" s="225">
        <v>14860.03</v>
      </c>
      <c r="Q2066" s="203" t="s">
        <v>2333</v>
      </c>
      <c r="R2066" s="203"/>
      <c r="S2066" s="204">
        <v>2000</v>
      </c>
      <c r="Y2066" t="s">
        <v>69738</v>
      </c>
      <c r="Z2066" s="284">
        <v>6905.02</v>
      </c>
      <c r="AB2066" s="276" t="s">
        <v>67229</v>
      </c>
      <c r="AC2066" s="277">
        <v>3081.56</v>
      </c>
      <c r="AE2066" s="246" t="s">
        <v>51774</v>
      </c>
      <c r="AF2066" s="247">
        <v>11388.93</v>
      </c>
      <c r="AH2066" s="226" t="s">
        <v>51758</v>
      </c>
      <c r="AI2066" s="227">
        <v>41350</v>
      </c>
      <c r="AK2066" s="207" t="s">
        <v>16603</v>
      </c>
      <c r="AL2066" s="208">
        <v>177419</v>
      </c>
      <c r="AM2066" s="93"/>
      <c r="AN2066" s="199" t="s">
        <v>23512</v>
      </c>
      <c r="AO2066" s="200">
        <v>216275.73</v>
      </c>
      <c r="AT2066" s="272" t="s">
        <v>9816</v>
      </c>
      <c r="AU2066" s="273">
        <v>13643.94</v>
      </c>
      <c r="AW2066" s="244" t="s">
        <v>37900</v>
      </c>
      <c r="AX2066" s="245">
        <v>1600.68</v>
      </c>
      <c r="AZ2066" s="230" t="s">
        <v>38025</v>
      </c>
      <c r="BA2066" s="231">
        <v>14860.03</v>
      </c>
      <c r="BC2066" s="209" t="s">
        <v>8551</v>
      </c>
      <c r="BD2066" s="210">
        <v>6621</v>
      </c>
    </row>
    <row r="2067" spans="9:56" x14ac:dyDescent="0.55000000000000004">
      <c r="I2067" s="242" t="s">
        <v>37702</v>
      </c>
      <c r="J2067" s="242"/>
      <c r="K2067" s="243">
        <v>279.99</v>
      </c>
      <c r="M2067" s="224" t="s">
        <v>36964</v>
      </c>
      <c r="N2067" s="224"/>
      <c r="O2067" s="225">
        <v>92417.64</v>
      </c>
      <c r="Q2067" s="203" t="s">
        <v>2334</v>
      </c>
      <c r="R2067" s="203"/>
      <c r="S2067" s="204">
        <v>2000</v>
      </c>
      <c r="Y2067" t="s">
        <v>71452</v>
      </c>
      <c r="Z2067">
        <v>437.44</v>
      </c>
      <c r="AB2067" s="276" t="s">
        <v>66532</v>
      </c>
      <c r="AC2067" s="277">
        <v>44534.239999999998</v>
      </c>
      <c r="AE2067" s="246" t="s">
        <v>61840</v>
      </c>
      <c r="AF2067" s="247">
        <v>-19.61</v>
      </c>
      <c r="AH2067" s="226" t="s">
        <v>51759</v>
      </c>
      <c r="AI2067" s="227">
        <v>3868.34</v>
      </c>
      <c r="AK2067" s="207" t="s">
        <v>16604</v>
      </c>
      <c r="AL2067" s="208">
        <v>82165</v>
      </c>
      <c r="AM2067" s="93"/>
      <c r="AN2067" s="199" t="s">
        <v>23517</v>
      </c>
      <c r="AO2067" s="200">
        <v>3855.85</v>
      </c>
      <c r="AT2067" s="272" t="s">
        <v>9817</v>
      </c>
      <c r="AU2067" s="273">
        <v>366767.55</v>
      </c>
      <c r="AW2067" s="244" t="s">
        <v>37902</v>
      </c>
      <c r="AX2067" s="245">
        <v>279.99</v>
      </c>
      <c r="AZ2067" s="230" t="s">
        <v>38033</v>
      </c>
      <c r="BA2067" s="231">
        <v>92417.64</v>
      </c>
      <c r="BC2067" s="209" t="s">
        <v>9000</v>
      </c>
      <c r="BD2067" s="210">
        <v>1522</v>
      </c>
    </row>
    <row r="2068" spans="9:56" x14ac:dyDescent="0.55000000000000004">
      <c r="I2068" s="242" t="s">
        <v>37703</v>
      </c>
      <c r="J2068" s="242"/>
      <c r="K2068" s="243">
        <v>52803.75</v>
      </c>
      <c r="M2068" s="224" t="s">
        <v>36965</v>
      </c>
      <c r="N2068" s="224"/>
      <c r="O2068" s="225">
        <v>297467.11</v>
      </c>
      <c r="Q2068" s="203" t="s">
        <v>2335</v>
      </c>
      <c r="R2068" s="203"/>
      <c r="S2068" s="204">
        <v>768</v>
      </c>
      <c r="Y2068" t="s">
        <v>67718</v>
      </c>
      <c r="Z2068" s="284">
        <v>2717.97</v>
      </c>
      <c r="AB2068" s="276" t="s">
        <v>69858</v>
      </c>
      <c r="AC2068" s="277">
        <v>1401.2</v>
      </c>
      <c r="AE2068" s="246" t="s">
        <v>61305</v>
      </c>
      <c r="AF2068" s="247">
        <v>10156.44</v>
      </c>
      <c r="AH2068" s="226" t="s">
        <v>51760</v>
      </c>
      <c r="AI2068" s="227">
        <v>12186.41</v>
      </c>
      <c r="AK2068" s="207" t="s">
        <v>16605</v>
      </c>
      <c r="AL2068" s="208">
        <v>43884.59</v>
      </c>
      <c r="AM2068" s="93"/>
      <c r="AN2068" s="199" t="s">
        <v>23519</v>
      </c>
      <c r="AO2068" s="200">
        <v>21014.3</v>
      </c>
      <c r="AT2068" s="272" t="s">
        <v>9818</v>
      </c>
      <c r="AU2068" s="273">
        <v>290901.12</v>
      </c>
      <c r="AW2068" s="244" t="s">
        <v>37907</v>
      </c>
      <c r="AX2068" s="245">
        <v>52803.75</v>
      </c>
      <c r="AZ2068" s="230" t="s">
        <v>38038</v>
      </c>
      <c r="BA2068" s="231">
        <v>297467.11</v>
      </c>
      <c r="BC2068" s="209" t="s">
        <v>9325</v>
      </c>
      <c r="BD2068" s="210">
        <v>75081.91</v>
      </c>
    </row>
    <row r="2069" spans="9:56" x14ac:dyDescent="0.55000000000000004">
      <c r="I2069" s="242" t="s">
        <v>37706</v>
      </c>
      <c r="J2069" s="242"/>
      <c r="K2069" s="243">
        <v>1643</v>
      </c>
      <c r="M2069" s="224" t="s">
        <v>35934</v>
      </c>
      <c r="N2069" s="224"/>
      <c r="O2069" s="225">
        <v>3871</v>
      </c>
      <c r="Q2069" s="203" t="s">
        <v>2336</v>
      </c>
      <c r="R2069" s="203"/>
      <c r="S2069" s="204">
        <v>1700</v>
      </c>
      <c r="Y2069" t="s">
        <v>35088</v>
      </c>
      <c r="Z2069" s="284">
        <v>38721.69</v>
      </c>
      <c r="AB2069" s="276" t="s">
        <v>69859</v>
      </c>
      <c r="AC2069" s="277">
        <v>1513.31</v>
      </c>
      <c r="AE2069" s="246" t="s">
        <v>64052</v>
      </c>
      <c r="AF2069" s="247">
        <v>18446.400000000001</v>
      </c>
      <c r="AH2069" s="226" t="s">
        <v>51761</v>
      </c>
      <c r="AI2069" s="227">
        <v>3250</v>
      </c>
      <c r="AK2069" s="207" t="s">
        <v>16606</v>
      </c>
      <c r="AL2069" s="208">
        <v>54912.42</v>
      </c>
      <c r="AM2069" s="93"/>
      <c r="AN2069" s="199" t="s">
        <v>23521</v>
      </c>
      <c r="AO2069" s="200">
        <v>886188.55</v>
      </c>
      <c r="AT2069" s="272" t="s">
        <v>9820</v>
      </c>
      <c r="AU2069" s="273">
        <v>910790.45</v>
      </c>
      <c r="AW2069" s="244" t="s">
        <v>37922</v>
      </c>
      <c r="AX2069" s="245">
        <v>1643</v>
      </c>
      <c r="AZ2069" s="230" t="s">
        <v>36929</v>
      </c>
      <c r="BA2069" s="231">
        <v>3871</v>
      </c>
      <c r="BC2069" s="209" t="s">
        <v>9532</v>
      </c>
      <c r="BD2069" s="210">
        <v>1191</v>
      </c>
    </row>
    <row r="2070" spans="9:56" x14ac:dyDescent="0.55000000000000004">
      <c r="I2070" s="242" t="s">
        <v>37707</v>
      </c>
      <c r="J2070" s="242"/>
      <c r="K2070" s="243">
        <v>9000</v>
      </c>
      <c r="M2070" s="224" t="s">
        <v>36966</v>
      </c>
      <c r="N2070" s="224"/>
      <c r="O2070" s="225">
        <v>30159</v>
      </c>
      <c r="Q2070" s="203" t="s">
        <v>2337</v>
      </c>
      <c r="R2070" s="203"/>
      <c r="S2070" s="204">
        <v>7700</v>
      </c>
      <c r="Y2070" t="s">
        <v>61417</v>
      </c>
      <c r="Z2070" s="284">
        <v>5595</v>
      </c>
      <c r="AB2070" s="276" t="s">
        <v>66533</v>
      </c>
      <c r="AC2070" s="277">
        <v>21951</v>
      </c>
      <c r="AE2070" s="246" t="s">
        <v>54910</v>
      </c>
      <c r="AF2070" s="247">
        <v>9726</v>
      </c>
      <c r="AH2070" s="226" t="s">
        <v>51762</v>
      </c>
      <c r="AI2070" s="227">
        <v>6743</v>
      </c>
      <c r="AK2070" s="207" t="s">
        <v>16607</v>
      </c>
      <c r="AL2070" s="208">
        <v>5445.84</v>
      </c>
      <c r="AM2070" s="93"/>
      <c r="AN2070" s="199" t="s">
        <v>32379</v>
      </c>
      <c r="AO2070" s="200">
        <v>887479.93</v>
      </c>
      <c r="AT2070" s="272" t="s">
        <v>9821</v>
      </c>
      <c r="AU2070" s="273">
        <v>245931.32</v>
      </c>
      <c r="AW2070" s="244" t="s">
        <v>37927</v>
      </c>
      <c r="AX2070" s="245">
        <v>9000</v>
      </c>
      <c r="AZ2070" s="230" t="s">
        <v>38046</v>
      </c>
      <c r="BA2070" s="231">
        <v>30159</v>
      </c>
      <c r="BC2070" s="209" t="s">
        <v>10795</v>
      </c>
      <c r="BD2070" s="210">
        <v>5074</v>
      </c>
    </row>
    <row r="2071" spans="9:56" x14ac:dyDescent="0.55000000000000004">
      <c r="I2071" s="242" t="s">
        <v>37708</v>
      </c>
      <c r="J2071" s="242"/>
      <c r="K2071" s="243">
        <v>882</v>
      </c>
      <c r="M2071" s="224" t="s">
        <v>36967</v>
      </c>
      <c r="N2071" s="224"/>
      <c r="O2071" s="225">
        <v>35956.839999999997</v>
      </c>
      <c r="Q2071" s="203" t="s">
        <v>2338</v>
      </c>
      <c r="R2071" s="203"/>
      <c r="S2071" s="204">
        <v>3464</v>
      </c>
      <c r="Y2071" t="s">
        <v>69993</v>
      </c>
      <c r="Z2071" s="284">
        <v>11854</v>
      </c>
      <c r="AB2071" s="276" t="s">
        <v>67230</v>
      </c>
      <c r="AC2071" s="277">
        <v>1722.74</v>
      </c>
      <c r="AE2071" s="246" t="s">
        <v>61306</v>
      </c>
      <c r="AF2071" s="247">
        <v>1129.22</v>
      </c>
      <c r="AH2071" s="226" t="s">
        <v>51763</v>
      </c>
      <c r="AI2071" s="227">
        <v>9047.0300000000007</v>
      </c>
      <c r="AK2071" s="207" t="s">
        <v>16608</v>
      </c>
      <c r="AL2071" s="208">
        <v>8068.79</v>
      </c>
      <c r="AM2071" s="93"/>
      <c r="AN2071" s="199" t="s">
        <v>32380</v>
      </c>
      <c r="AO2071" s="200">
        <v>9197.98</v>
      </c>
      <c r="AT2071" s="272" t="s">
        <v>9822</v>
      </c>
      <c r="AU2071" s="273">
        <v>122290.16</v>
      </c>
      <c r="AW2071" s="244" t="s">
        <v>37929</v>
      </c>
      <c r="AX2071" s="245">
        <v>882</v>
      </c>
      <c r="AZ2071" s="230" t="s">
        <v>38052</v>
      </c>
      <c r="BA2071" s="231">
        <v>35956.839999999997</v>
      </c>
      <c r="BC2071" s="209" t="s">
        <v>9630</v>
      </c>
      <c r="BD2071" s="210">
        <v>350000</v>
      </c>
    </row>
    <row r="2072" spans="9:56" x14ac:dyDescent="0.55000000000000004">
      <c r="I2072" s="242" t="s">
        <v>37709</v>
      </c>
      <c r="J2072" s="242"/>
      <c r="K2072" s="243">
        <v>61169.39</v>
      </c>
      <c r="M2072" s="224" t="s">
        <v>36968</v>
      </c>
      <c r="N2072" s="224"/>
      <c r="O2072" s="225">
        <v>129513</v>
      </c>
      <c r="Q2072" s="203" t="s">
        <v>2339</v>
      </c>
      <c r="R2072" s="203"/>
      <c r="S2072" s="204">
        <v>8562</v>
      </c>
      <c r="Y2072" t="s">
        <v>44982</v>
      </c>
      <c r="Z2072" s="284">
        <v>2640</v>
      </c>
      <c r="AB2072" s="276" t="s">
        <v>70445</v>
      </c>
      <c r="AC2072" s="277">
        <v>5700</v>
      </c>
      <c r="AE2072" s="246" t="s">
        <v>36081</v>
      </c>
      <c r="AF2072" s="247">
        <v>2047.06</v>
      </c>
      <c r="AH2072" s="226" t="s">
        <v>49697</v>
      </c>
      <c r="AI2072" s="227">
        <v>7148.5</v>
      </c>
      <c r="AK2072" s="207" t="s">
        <v>16609</v>
      </c>
      <c r="AL2072" s="208">
        <v>22545.64</v>
      </c>
      <c r="AM2072" s="93"/>
      <c r="AN2072" s="199" t="s">
        <v>13883</v>
      </c>
      <c r="AO2072" s="200">
        <v>46180</v>
      </c>
      <c r="AT2072" s="272" t="s">
        <v>9823</v>
      </c>
      <c r="AU2072" s="273">
        <v>557750.03</v>
      </c>
      <c r="AW2072" s="244" t="s">
        <v>37934</v>
      </c>
      <c r="AX2072" s="245">
        <v>61169.39</v>
      </c>
      <c r="AZ2072" s="230" t="s">
        <v>38057</v>
      </c>
      <c r="BA2072" s="231">
        <v>129513</v>
      </c>
      <c r="BC2072" s="209" t="s">
        <v>11106</v>
      </c>
      <c r="BD2072" s="210">
        <v>4240</v>
      </c>
    </row>
    <row r="2073" spans="9:56" x14ac:dyDescent="0.55000000000000004">
      <c r="I2073" s="242" t="s">
        <v>37710</v>
      </c>
      <c r="J2073" s="242"/>
      <c r="K2073" s="243">
        <v>5789.41</v>
      </c>
      <c r="M2073" s="224" t="s">
        <v>36969</v>
      </c>
      <c r="N2073" s="224"/>
      <c r="O2073" s="225">
        <v>18792.98</v>
      </c>
      <c r="Q2073" s="203" t="s">
        <v>2340</v>
      </c>
      <c r="R2073" s="203"/>
      <c r="S2073" s="204">
        <v>6855.14</v>
      </c>
      <c r="Y2073" t="s">
        <v>70561</v>
      </c>
      <c r="Z2073">
        <v>720</v>
      </c>
      <c r="AB2073" s="276" t="s">
        <v>67231</v>
      </c>
      <c r="AC2073" s="277">
        <v>89703.82</v>
      </c>
      <c r="AE2073" s="246" t="s">
        <v>42217</v>
      </c>
      <c r="AF2073" s="247">
        <v>4519.37</v>
      </c>
      <c r="AH2073" s="226" t="s">
        <v>16643</v>
      </c>
      <c r="AI2073" s="227">
        <v>8304.4599999999991</v>
      </c>
      <c r="AK2073" s="207" t="s">
        <v>16610</v>
      </c>
      <c r="AL2073" s="208">
        <v>13163.49</v>
      </c>
      <c r="AM2073" s="93"/>
      <c r="AN2073" s="199" t="s">
        <v>13884</v>
      </c>
      <c r="AO2073" s="200">
        <v>46180</v>
      </c>
      <c r="AT2073" s="272" t="s">
        <v>9824</v>
      </c>
      <c r="AU2073" s="273">
        <v>22965.95</v>
      </c>
      <c r="AW2073" s="244" t="s">
        <v>37939</v>
      </c>
      <c r="AX2073" s="245">
        <v>5789.41</v>
      </c>
      <c r="AZ2073" s="230" t="s">
        <v>38062</v>
      </c>
      <c r="BA2073" s="231">
        <v>18792.98</v>
      </c>
      <c r="BC2073" s="209" t="s">
        <v>11326</v>
      </c>
      <c r="BD2073" s="210">
        <v>1051.76</v>
      </c>
    </row>
    <row r="2074" spans="9:56" x14ac:dyDescent="0.55000000000000004">
      <c r="I2074" s="242" t="s">
        <v>37711</v>
      </c>
      <c r="J2074" s="242"/>
      <c r="K2074" s="243">
        <v>15636.91</v>
      </c>
      <c r="M2074" s="224" t="s">
        <v>36970</v>
      </c>
      <c r="N2074" s="224"/>
      <c r="O2074" s="225">
        <v>42482</v>
      </c>
      <c r="Q2074" s="203" t="s">
        <v>2341</v>
      </c>
      <c r="R2074" s="203"/>
      <c r="S2074" s="204">
        <v>4616.3999999999996</v>
      </c>
      <c r="Y2074" t="s">
        <v>39190</v>
      </c>
      <c r="Z2074" s="284">
        <v>5967.14</v>
      </c>
      <c r="AB2074" s="276" t="s">
        <v>67232</v>
      </c>
      <c r="AC2074" s="277">
        <v>0.28000000000000003</v>
      </c>
      <c r="AE2074" s="246" t="s">
        <v>51777</v>
      </c>
      <c r="AF2074" s="247">
        <v>1880.68</v>
      </c>
      <c r="AH2074" s="226" t="s">
        <v>16644</v>
      </c>
      <c r="AI2074" s="227">
        <v>58062.36</v>
      </c>
      <c r="AK2074" s="207" t="s">
        <v>16611</v>
      </c>
      <c r="AL2074" s="208">
        <v>750</v>
      </c>
      <c r="AM2074" s="93"/>
      <c r="AN2074" s="199" t="s">
        <v>23555</v>
      </c>
      <c r="AO2074" s="200">
        <v>9197.98</v>
      </c>
      <c r="AT2074" s="272" t="s">
        <v>9825</v>
      </c>
      <c r="AU2074" s="273">
        <v>8575384.5399999991</v>
      </c>
      <c r="AW2074" s="244" t="s">
        <v>37956</v>
      </c>
      <c r="AX2074" s="245">
        <v>15636.91</v>
      </c>
      <c r="AZ2074" s="230" t="s">
        <v>38073</v>
      </c>
      <c r="BA2074" s="231">
        <v>42482</v>
      </c>
      <c r="BC2074" s="209" t="s">
        <v>11585</v>
      </c>
      <c r="BD2074" s="210">
        <v>64178.16</v>
      </c>
    </row>
    <row r="2075" spans="9:56" x14ac:dyDescent="0.55000000000000004">
      <c r="I2075" s="242" t="s">
        <v>37712</v>
      </c>
      <c r="J2075" s="242"/>
      <c r="K2075" s="243">
        <v>21363.75</v>
      </c>
      <c r="M2075" s="224" t="s">
        <v>36971</v>
      </c>
      <c r="N2075" s="224"/>
      <c r="O2075" s="225">
        <v>59917.86</v>
      </c>
      <c r="Q2075" s="203" t="s">
        <v>2342</v>
      </c>
      <c r="R2075" s="203"/>
      <c r="S2075" s="204">
        <v>2000</v>
      </c>
      <c r="Y2075" t="s">
        <v>33658</v>
      </c>
      <c r="Z2075">
        <v>660</v>
      </c>
      <c r="AB2075" s="276" t="s">
        <v>67233</v>
      </c>
      <c r="AC2075" s="277">
        <v>7430.47</v>
      </c>
      <c r="AE2075" s="246" t="s">
        <v>40141</v>
      </c>
      <c r="AF2075" s="247">
        <v>260183.88</v>
      </c>
      <c r="AH2075" s="226" t="s">
        <v>16645</v>
      </c>
      <c r="AI2075" s="227">
        <v>17278.259999999998</v>
      </c>
      <c r="AK2075" s="207" t="s">
        <v>16612</v>
      </c>
      <c r="AL2075" s="208">
        <v>44924.65</v>
      </c>
      <c r="AM2075" s="93"/>
      <c r="AN2075" s="199" t="s">
        <v>32381</v>
      </c>
      <c r="AO2075" s="200">
        <v>33913</v>
      </c>
      <c r="AT2075" s="272" t="s">
        <v>9826</v>
      </c>
      <c r="AU2075" s="273">
        <v>550050.85</v>
      </c>
      <c r="AW2075" s="244" t="s">
        <v>37966</v>
      </c>
      <c r="AX2075" s="245">
        <v>21363.75</v>
      </c>
      <c r="AZ2075" s="230" t="s">
        <v>38078</v>
      </c>
      <c r="BA2075" s="231">
        <v>59917.86</v>
      </c>
      <c r="BC2075" s="209" t="s">
        <v>11930</v>
      </c>
      <c r="BD2075" s="210">
        <v>88568.93</v>
      </c>
    </row>
    <row r="2076" spans="9:56" x14ac:dyDescent="0.55000000000000004">
      <c r="I2076" s="242" t="s">
        <v>37713</v>
      </c>
      <c r="J2076" s="242"/>
      <c r="K2076" s="243">
        <v>20773</v>
      </c>
      <c r="M2076" s="224" t="s">
        <v>36972</v>
      </c>
      <c r="N2076" s="224"/>
      <c r="O2076" s="225">
        <v>232900.41</v>
      </c>
      <c r="Q2076" s="203" t="s">
        <v>2343</v>
      </c>
      <c r="R2076" s="203"/>
      <c r="S2076" s="204">
        <v>16477</v>
      </c>
      <c r="Y2076" t="s">
        <v>71453</v>
      </c>
      <c r="Z2076" s="284">
        <v>10000</v>
      </c>
      <c r="AB2076" s="276" t="s">
        <v>67234</v>
      </c>
      <c r="AC2076" s="277">
        <v>23406.69</v>
      </c>
      <c r="AE2076" s="246" t="s">
        <v>16709</v>
      </c>
      <c r="AF2076" s="247">
        <v>1920.39</v>
      </c>
      <c r="AH2076" s="226" t="s">
        <v>16646</v>
      </c>
      <c r="AI2076" s="227">
        <v>99559.74</v>
      </c>
      <c r="AK2076" s="207" t="s">
        <v>16613</v>
      </c>
      <c r="AL2076" s="208">
        <v>7559.38</v>
      </c>
      <c r="AM2076" s="93"/>
      <c r="AN2076" s="199" t="s">
        <v>23601</v>
      </c>
      <c r="AO2076" s="200">
        <v>33913</v>
      </c>
      <c r="AT2076" s="272" t="s">
        <v>9827</v>
      </c>
      <c r="AU2076" s="273">
        <v>51935513.490000002</v>
      </c>
      <c r="AW2076" s="244" t="s">
        <v>37972</v>
      </c>
      <c r="AX2076" s="245">
        <v>20773</v>
      </c>
      <c r="AZ2076" s="230" t="s">
        <v>38083</v>
      </c>
      <c r="BA2076" s="231">
        <v>232900.41</v>
      </c>
      <c r="BC2076" s="209" t="s">
        <v>9895</v>
      </c>
      <c r="BD2076" s="210">
        <v>620179.76</v>
      </c>
    </row>
    <row r="2077" spans="9:56" x14ac:dyDescent="0.55000000000000004">
      <c r="I2077" s="242" t="s">
        <v>37714</v>
      </c>
      <c r="J2077" s="242"/>
      <c r="K2077" s="243">
        <v>47365.35</v>
      </c>
      <c r="M2077" s="224" t="s">
        <v>36973</v>
      </c>
      <c r="N2077" s="224"/>
      <c r="O2077" s="225">
        <v>4036.91</v>
      </c>
      <c r="Q2077" s="203" t="s">
        <v>2344</v>
      </c>
      <c r="R2077" s="203"/>
      <c r="S2077" s="204">
        <v>2000</v>
      </c>
      <c r="Y2077" t="s">
        <v>42563</v>
      </c>
      <c r="Z2077" s="284">
        <v>13470</v>
      </c>
      <c r="AB2077" s="276" t="s">
        <v>67235</v>
      </c>
      <c r="AC2077" s="277">
        <v>598.17999999999995</v>
      </c>
      <c r="AE2077" s="246" t="s">
        <v>16710</v>
      </c>
      <c r="AF2077" s="247">
        <v>3090.79</v>
      </c>
      <c r="AH2077" s="226" t="s">
        <v>16647</v>
      </c>
      <c r="AI2077" s="227">
        <v>10297.59</v>
      </c>
      <c r="AK2077" s="207" t="s">
        <v>16614</v>
      </c>
      <c r="AL2077" s="208">
        <v>51975.199999999997</v>
      </c>
      <c r="AM2077" s="93"/>
      <c r="AN2077" s="199" t="s">
        <v>32382</v>
      </c>
      <c r="AO2077" s="200">
        <v>5983.97</v>
      </c>
      <c r="AT2077" s="272" t="s">
        <v>9828</v>
      </c>
      <c r="AU2077" s="273">
        <v>910845.91</v>
      </c>
      <c r="AW2077" s="244" t="s">
        <v>37977</v>
      </c>
      <c r="AX2077" s="245">
        <v>47365.35</v>
      </c>
      <c r="AZ2077" s="230" t="s">
        <v>38088</v>
      </c>
      <c r="BA2077" s="231">
        <v>4036.91</v>
      </c>
      <c r="BC2077" s="209" t="s">
        <v>6737</v>
      </c>
      <c r="BD2077" s="210">
        <v>417940.43</v>
      </c>
    </row>
    <row r="2078" spans="9:56" x14ac:dyDescent="0.55000000000000004">
      <c r="I2078" s="242" t="s">
        <v>37715</v>
      </c>
      <c r="J2078" s="242"/>
      <c r="K2078" s="243">
        <v>4226.21</v>
      </c>
      <c r="M2078" s="224" t="s">
        <v>36974</v>
      </c>
      <c r="N2078" s="224"/>
      <c r="O2078" s="225">
        <v>4594.9799999999996</v>
      </c>
      <c r="Q2078" s="203" t="s">
        <v>2345</v>
      </c>
      <c r="R2078" s="203"/>
      <c r="S2078" s="204">
        <v>6564</v>
      </c>
      <c r="Y2078" t="s">
        <v>21170</v>
      </c>
      <c r="Z2078" s="284">
        <v>6856.56</v>
      </c>
      <c r="AB2078" s="276" t="s">
        <v>69860</v>
      </c>
      <c r="AC2078" s="277">
        <v>2222.6799999999998</v>
      </c>
      <c r="AE2078" s="246" t="s">
        <v>46711</v>
      </c>
      <c r="AF2078" s="247">
        <v>39723.15</v>
      </c>
      <c r="AH2078" s="226" t="s">
        <v>16648</v>
      </c>
      <c r="AI2078" s="227">
        <v>982.98</v>
      </c>
      <c r="AK2078" s="207" t="s">
        <v>16615</v>
      </c>
      <c r="AL2078" s="208">
        <v>146986.01</v>
      </c>
      <c r="AM2078" s="93"/>
      <c r="AN2078" s="199" t="s">
        <v>32383</v>
      </c>
      <c r="AO2078" s="200">
        <v>43.03</v>
      </c>
      <c r="AT2078" s="272" t="s">
        <v>9829</v>
      </c>
      <c r="AU2078" s="273">
        <v>93187.98</v>
      </c>
      <c r="AW2078" s="244" t="s">
        <v>37987</v>
      </c>
      <c r="AX2078" s="245">
        <v>4226.21</v>
      </c>
      <c r="AZ2078" s="230" t="s">
        <v>38097</v>
      </c>
      <c r="BA2078" s="231">
        <v>4594.9799999999996</v>
      </c>
      <c r="BC2078" s="209" t="s">
        <v>6942</v>
      </c>
      <c r="BD2078" s="210">
        <v>74264</v>
      </c>
    </row>
    <row r="2079" spans="9:56" x14ac:dyDescent="0.55000000000000004">
      <c r="I2079" s="242" t="s">
        <v>37718</v>
      </c>
      <c r="J2079" s="242"/>
      <c r="K2079" s="243">
        <v>12906</v>
      </c>
      <c r="M2079" s="224" t="s">
        <v>36975</v>
      </c>
      <c r="N2079" s="224"/>
      <c r="O2079" s="225">
        <v>1567</v>
      </c>
      <c r="Q2079" s="203" t="s">
        <v>2346</v>
      </c>
      <c r="R2079" s="203"/>
      <c r="S2079" s="204">
        <v>2000</v>
      </c>
      <c r="Y2079" t="s">
        <v>21171</v>
      </c>
      <c r="Z2079" s="284">
        <v>18277.099999999999</v>
      </c>
      <c r="AB2079" s="276" t="s">
        <v>64097</v>
      </c>
      <c r="AC2079" s="277">
        <v>23149.96</v>
      </c>
      <c r="AE2079" s="246" t="s">
        <v>38907</v>
      </c>
      <c r="AF2079" s="247">
        <v>-2719.4</v>
      </c>
      <c r="AH2079" s="226" t="s">
        <v>33203</v>
      </c>
      <c r="AI2079" s="227">
        <v>164852.87</v>
      </c>
      <c r="AK2079" s="207" t="s">
        <v>16616</v>
      </c>
      <c r="AL2079" s="208">
        <v>5940.15</v>
      </c>
      <c r="AM2079" s="93"/>
      <c r="AN2079" s="199" t="s">
        <v>23614</v>
      </c>
      <c r="AO2079" s="200">
        <v>5983.97</v>
      </c>
      <c r="AT2079" s="272" t="s">
        <v>9830</v>
      </c>
      <c r="AU2079" s="273">
        <v>593218.16</v>
      </c>
      <c r="AW2079" s="244" t="s">
        <v>38007</v>
      </c>
      <c r="AX2079" s="245">
        <v>12906</v>
      </c>
      <c r="AZ2079" s="230" t="s">
        <v>38103</v>
      </c>
      <c r="BA2079" s="231">
        <v>1567</v>
      </c>
      <c r="BC2079" s="209" t="s">
        <v>7139</v>
      </c>
      <c r="BD2079" s="210">
        <v>114788</v>
      </c>
    </row>
    <row r="2080" spans="9:56" x14ac:dyDescent="0.55000000000000004">
      <c r="I2080" s="242" t="s">
        <v>37719</v>
      </c>
      <c r="J2080" s="242"/>
      <c r="K2080" s="243">
        <v>3229.12</v>
      </c>
      <c r="M2080" s="224" t="s">
        <v>36976</v>
      </c>
      <c r="N2080" s="224"/>
      <c r="O2080" s="225">
        <v>3084</v>
      </c>
      <c r="Q2080" s="203" t="s">
        <v>2347</v>
      </c>
      <c r="R2080" s="203"/>
      <c r="S2080" s="204">
        <v>9498.68</v>
      </c>
      <c r="Y2080" t="s">
        <v>42564</v>
      </c>
      <c r="Z2080" s="284">
        <v>14165.34</v>
      </c>
      <c r="AB2080" s="276" t="s">
        <v>66534</v>
      </c>
      <c r="AC2080" s="277">
        <v>60363.74</v>
      </c>
      <c r="AE2080" s="246" t="s">
        <v>61841</v>
      </c>
      <c r="AF2080" s="247">
        <v>45040</v>
      </c>
      <c r="AH2080" s="226" t="s">
        <v>16649</v>
      </c>
      <c r="AI2080" s="227">
        <v>27505.45</v>
      </c>
      <c r="AK2080" s="207" t="s">
        <v>16617</v>
      </c>
      <c r="AL2080" s="208">
        <v>69774.320000000007</v>
      </c>
      <c r="AM2080" s="93"/>
      <c r="AN2080" s="199" t="s">
        <v>23615</v>
      </c>
      <c r="AO2080" s="200">
        <v>43.03</v>
      </c>
      <c r="AT2080" s="272" t="s">
        <v>9831</v>
      </c>
      <c r="AU2080" s="273">
        <v>971.17</v>
      </c>
      <c r="AW2080" s="244" t="s">
        <v>38012</v>
      </c>
      <c r="AX2080" s="245">
        <v>3229.12</v>
      </c>
      <c r="AZ2080" s="230" t="s">
        <v>38113</v>
      </c>
      <c r="BA2080" s="231">
        <v>3084</v>
      </c>
      <c r="BC2080" s="209" t="s">
        <v>7408</v>
      </c>
      <c r="BD2080" s="210">
        <v>233981.14</v>
      </c>
    </row>
    <row r="2081" spans="9:56" x14ac:dyDescent="0.55000000000000004">
      <c r="I2081" s="242" t="s">
        <v>37720</v>
      </c>
      <c r="J2081" s="242"/>
      <c r="K2081" s="243">
        <v>38399.47</v>
      </c>
      <c r="M2081" s="224" t="s">
        <v>36977</v>
      </c>
      <c r="N2081" s="224"/>
      <c r="O2081" s="225">
        <v>38383.86</v>
      </c>
      <c r="Q2081" s="203" t="s">
        <v>2348</v>
      </c>
      <c r="R2081" s="203"/>
      <c r="S2081" s="204">
        <v>25147</v>
      </c>
      <c r="Y2081" t="s">
        <v>39191</v>
      </c>
      <c r="Z2081">
        <v>165.81</v>
      </c>
      <c r="AB2081" s="276" t="s">
        <v>69942</v>
      </c>
      <c r="AC2081" s="277">
        <v>-747.5</v>
      </c>
      <c r="AE2081" s="246" t="s">
        <v>61842</v>
      </c>
      <c r="AF2081" s="247">
        <v>3406.96</v>
      </c>
      <c r="AH2081" s="226" t="s">
        <v>16650</v>
      </c>
      <c r="AI2081" s="227">
        <v>2010.22</v>
      </c>
      <c r="AK2081" s="207" t="s">
        <v>16618</v>
      </c>
      <c r="AL2081" s="208">
        <v>54960</v>
      </c>
      <c r="AM2081" s="93"/>
      <c r="AN2081" s="199" t="s">
        <v>32384</v>
      </c>
      <c r="AO2081" s="200">
        <v>19873</v>
      </c>
      <c r="AT2081" s="272" t="s">
        <v>9832</v>
      </c>
      <c r="AU2081" s="273">
        <v>113166.27</v>
      </c>
      <c r="AW2081" s="244" t="s">
        <v>38017</v>
      </c>
      <c r="AX2081" s="245">
        <v>38399.47</v>
      </c>
      <c r="AZ2081" s="230" t="s">
        <v>38118</v>
      </c>
      <c r="BA2081" s="231">
        <v>38383.86</v>
      </c>
      <c r="BC2081" s="209" t="s">
        <v>7619</v>
      </c>
      <c r="BD2081" s="210">
        <v>378686.52</v>
      </c>
    </row>
    <row r="2082" spans="9:56" x14ac:dyDescent="0.55000000000000004">
      <c r="I2082" s="242" t="s">
        <v>37721</v>
      </c>
      <c r="J2082" s="242"/>
      <c r="K2082" s="243">
        <v>1153.31</v>
      </c>
      <c r="M2082" s="224" t="s">
        <v>36978</v>
      </c>
      <c r="N2082" s="224"/>
      <c r="O2082" s="225">
        <v>6697.8</v>
      </c>
      <c r="Q2082" s="203" t="s">
        <v>2349</v>
      </c>
      <c r="R2082" s="203"/>
      <c r="S2082" s="204">
        <v>2132</v>
      </c>
      <c r="Y2082" t="s">
        <v>67728</v>
      </c>
      <c r="Z2082" s="284">
        <v>36185.49</v>
      </c>
      <c r="AB2082" s="276" t="s">
        <v>66535</v>
      </c>
      <c r="AC2082" s="277">
        <v>99762.57</v>
      </c>
      <c r="AE2082" s="246" t="s">
        <v>61843</v>
      </c>
      <c r="AF2082" s="247">
        <v>11034.8</v>
      </c>
      <c r="AH2082" s="226" t="s">
        <v>34626</v>
      </c>
      <c r="AI2082" s="227">
        <v>227513.37</v>
      </c>
      <c r="AK2082" s="207" t="s">
        <v>16619</v>
      </c>
      <c r="AL2082" s="208">
        <v>20747.57</v>
      </c>
      <c r="AM2082" s="93"/>
      <c r="AN2082" s="199" t="s">
        <v>23653</v>
      </c>
      <c r="AO2082" s="200">
        <v>19873</v>
      </c>
      <c r="AT2082" s="272" t="s">
        <v>9833</v>
      </c>
      <c r="AU2082" s="273">
        <v>710854.85</v>
      </c>
      <c r="AW2082" s="244" t="s">
        <v>38019</v>
      </c>
      <c r="AX2082" s="245">
        <v>1153.31</v>
      </c>
      <c r="AZ2082" s="230" t="s">
        <v>38123</v>
      </c>
      <c r="BA2082" s="231">
        <v>6697.8</v>
      </c>
      <c r="BC2082" s="209" t="s">
        <v>7818</v>
      </c>
      <c r="BD2082" s="210">
        <v>36513.65</v>
      </c>
    </row>
    <row r="2083" spans="9:56" x14ac:dyDescent="0.55000000000000004">
      <c r="I2083" s="242" t="s">
        <v>37722</v>
      </c>
      <c r="J2083" s="242"/>
      <c r="K2083" s="243">
        <v>25878.99</v>
      </c>
      <c r="M2083" s="224" t="s">
        <v>36979</v>
      </c>
      <c r="N2083" s="224"/>
      <c r="O2083" s="225">
        <v>299870.43</v>
      </c>
      <c r="Q2083" s="203" t="s">
        <v>2350</v>
      </c>
      <c r="R2083" s="203"/>
      <c r="S2083" s="204">
        <v>2000</v>
      </c>
      <c r="Y2083" t="s">
        <v>21173</v>
      </c>
      <c r="Z2083" s="284">
        <v>149044.68</v>
      </c>
      <c r="AB2083" s="276" t="s">
        <v>57320</v>
      </c>
      <c r="AC2083" s="277">
        <v>72358.5</v>
      </c>
      <c r="AE2083" s="246" t="s">
        <v>61844</v>
      </c>
      <c r="AF2083" s="247">
        <v>4857.6499999999996</v>
      </c>
      <c r="AH2083" s="226" t="s">
        <v>51764</v>
      </c>
      <c r="AI2083" s="227">
        <v>283328.62</v>
      </c>
      <c r="AK2083" s="207" t="s">
        <v>16620</v>
      </c>
      <c r="AL2083" s="208">
        <v>45069.67</v>
      </c>
      <c r="AM2083" s="93"/>
      <c r="AN2083" s="199" t="s">
        <v>32385</v>
      </c>
      <c r="AO2083" s="200">
        <v>1312.5</v>
      </c>
      <c r="AT2083" s="272" t="s">
        <v>9834</v>
      </c>
      <c r="AU2083" s="273">
        <v>9548525.8900000006</v>
      </c>
      <c r="AW2083" s="244" t="s">
        <v>38024</v>
      </c>
      <c r="AX2083" s="245">
        <v>25878.99</v>
      </c>
      <c r="AZ2083" s="230" t="s">
        <v>38125</v>
      </c>
      <c r="BA2083" s="231">
        <v>299870.43</v>
      </c>
      <c r="BC2083" s="209" t="s">
        <v>8086</v>
      </c>
      <c r="BD2083" s="210">
        <v>50350.62</v>
      </c>
    </row>
    <row r="2084" spans="9:56" x14ac:dyDescent="0.55000000000000004">
      <c r="I2084" s="242" t="s">
        <v>37723</v>
      </c>
      <c r="J2084" s="242"/>
      <c r="K2084" s="243">
        <v>10883.15</v>
      </c>
      <c r="M2084" s="224" t="s">
        <v>36980</v>
      </c>
      <c r="N2084" s="224"/>
      <c r="O2084" s="225">
        <v>4836.21</v>
      </c>
      <c r="Q2084" s="203" t="s">
        <v>2351</v>
      </c>
      <c r="R2084" s="203"/>
      <c r="S2084" s="204">
        <v>47882.49</v>
      </c>
      <c r="Y2084" t="s">
        <v>71454</v>
      </c>
      <c r="Z2084">
        <v>116.46</v>
      </c>
      <c r="AB2084" s="276" t="s">
        <v>66536</v>
      </c>
      <c r="AC2084" s="277">
        <v>516.20000000000005</v>
      </c>
      <c r="AE2084" s="246" t="s">
        <v>48727</v>
      </c>
      <c r="AF2084" s="247">
        <v>1567.73</v>
      </c>
      <c r="AH2084" s="226" t="s">
        <v>34627</v>
      </c>
      <c r="AI2084" s="227">
        <v>1887630.11</v>
      </c>
      <c r="AK2084" s="207" t="s">
        <v>16621</v>
      </c>
      <c r="AL2084" s="208">
        <v>17557.48</v>
      </c>
      <c r="AM2084" s="93"/>
      <c r="AN2084" s="199" t="s">
        <v>32386</v>
      </c>
      <c r="AO2084" s="200">
        <v>6406.92</v>
      </c>
      <c r="AT2084" s="272" t="s">
        <v>9835</v>
      </c>
      <c r="AU2084" s="273">
        <v>121383.54</v>
      </c>
      <c r="AW2084" s="244" t="s">
        <v>38029</v>
      </c>
      <c r="AX2084" s="245">
        <v>10883.15</v>
      </c>
      <c r="AZ2084" s="230" t="s">
        <v>38131</v>
      </c>
      <c r="BA2084" s="231">
        <v>4836.21</v>
      </c>
      <c r="BC2084" s="209" t="s">
        <v>8352</v>
      </c>
      <c r="BD2084" s="210">
        <v>298135</v>
      </c>
    </row>
    <row r="2085" spans="9:56" x14ac:dyDescent="0.55000000000000004">
      <c r="I2085" s="242" t="s">
        <v>37724</v>
      </c>
      <c r="J2085" s="242"/>
      <c r="K2085" s="243">
        <v>2389.2199999999998</v>
      </c>
      <c r="M2085" s="224" t="s">
        <v>36981</v>
      </c>
      <c r="N2085" s="224"/>
      <c r="O2085" s="225">
        <v>1579.04</v>
      </c>
      <c r="Q2085" s="203" t="s">
        <v>2352</v>
      </c>
      <c r="R2085" s="203"/>
      <c r="S2085" s="204">
        <v>8437</v>
      </c>
      <c r="Y2085" t="s">
        <v>49996</v>
      </c>
      <c r="Z2085">
        <v>525.57000000000005</v>
      </c>
      <c r="AB2085" s="276" t="s">
        <v>70446</v>
      </c>
      <c r="AC2085" s="277">
        <v>10.8</v>
      </c>
      <c r="AE2085" s="246" t="s">
        <v>46712</v>
      </c>
      <c r="AF2085" s="247">
        <v>933.92</v>
      </c>
      <c r="AH2085" s="226" t="s">
        <v>48719</v>
      </c>
      <c r="AI2085" s="227">
        <v>586.6</v>
      </c>
      <c r="AK2085" s="207" t="s">
        <v>16622</v>
      </c>
      <c r="AL2085" s="208">
        <v>57546.239999999998</v>
      </c>
      <c r="AM2085" s="93"/>
      <c r="AN2085" s="199" t="s">
        <v>32387</v>
      </c>
      <c r="AO2085" s="200">
        <v>562.65</v>
      </c>
      <c r="AT2085" s="272" t="s">
        <v>9836</v>
      </c>
      <c r="AU2085" s="273">
        <v>48047.06</v>
      </c>
      <c r="AW2085" s="244" t="s">
        <v>38032</v>
      </c>
      <c r="AX2085" s="245">
        <v>2389.2199999999998</v>
      </c>
      <c r="AZ2085" s="230" t="s">
        <v>38133</v>
      </c>
      <c r="BA2085" s="231">
        <v>1579.04</v>
      </c>
      <c r="BC2085" s="209" t="s">
        <v>8740</v>
      </c>
      <c r="BD2085" s="210">
        <v>17876</v>
      </c>
    </row>
    <row r="2086" spans="9:56" x14ac:dyDescent="0.55000000000000004">
      <c r="I2086" s="242" t="s">
        <v>37725</v>
      </c>
      <c r="J2086" s="242"/>
      <c r="K2086" s="243">
        <v>69457.75</v>
      </c>
      <c r="M2086" s="224" t="s">
        <v>36982</v>
      </c>
      <c r="N2086" s="224"/>
      <c r="O2086" s="225">
        <v>44858.96</v>
      </c>
      <c r="Q2086" s="203" t="s">
        <v>2353</v>
      </c>
      <c r="R2086" s="203"/>
      <c r="S2086" s="204">
        <v>2000</v>
      </c>
      <c r="Y2086" t="s">
        <v>71455</v>
      </c>
      <c r="Z2086" s="284">
        <v>1840.72</v>
      </c>
      <c r="AB2086" s="276" t="s">
        <v>58990</v>
      </c>
      <c r="AC2086" s="277">
        <v>29925</v>
      </c>
      <c r="AE2086" s="246" t="s">
        <v>61845</v>
      </c>
      <c r="AF2086" s="247">
        <v>-206.95</v>
      </c>
      <c r="AH2086" s="226" t="s">
        <v>48720</v>
      </c>
      <c r="AI2086" s="227">
        <v>619.82000000000005</v>
      </c>
      <c r="AK2086" s="207" t="s">
        <v>16623</v>
      </c>
      <c r="AL2086" s="208">
        <v>51329.58</v>
      </c>
      <c r="AM2086" s="93"/>
      <c r="AN2086" s="199" t="s">
        <v>32388</v>
      </c>
      <c r="AO2086" s="200">
        <v>985</v>
      </c>
      <c r="AT2086" s="272" t="s">
        <v>9837</v>
      </c>
      <c r="AU2086" s="273">
        <v>27028218.5</v>
      </c>
      <c r="AW2086" s="244" t="s">
        <v>38037</v>
      </c>
      <c r="AX2086" s="245">
        <v>69457.75</v>
      </c>
      <c r="AZ2086" s="230" t="s">
        <v>38145</v>
      </c>
      <c r="BA2086" s="231">
        <v>44858.96</v>
      </c>
      <c r="BC2086" s="209" t="s">
        <v>9001</v>
      </c>
      <c r="BD2086" s="210">
        <v>337911</v>
      </c>
    </row>
    <row r="2087" spans="9:56" x14ac:dyDescent="0.55000000000000004">
      <c r="I2087" s="242" t="s">
        <v>37726</v>
      </c>
      <c r="J2087" s="242"/>
      <c r="K2087" s="243">
        <v>182136</v>
      </c>
      <c r="M2087" s="224" t="s">
        <v>36984</v>
      </c>
      <c r="N2087" s="224"/>
      <c r="O2087" s="225">
        <v>4780.05</v>
      </c>
      <c r="Q2087" s="203" t="s">
        <v>2354</v>
      </c>
      <c r="R2087" s="203"/>
      <c r="S2087" s="204">
        <v>1234.98</v>
      </c>
      <c r="Y2087" t="s">
        <v>64371</v>
      </c>
      <c r="Z2087">
        <v>135.53</v>
      </c>
      <c r="AB2087" s="276" t="s">
        <v>60282</v>
      </c>
      <c r="AC2087" s="277">
        <v>472.84</v>
      </c>
      <c r="AE2087" s="246" t="s">
        <v>58841</v>
      </c>
      <c r="AF2087" s="247">
        <v>14400</v>
      </c>
      <c r="AH2087" s="226" t="s">
        <v>51765</v>
      </c>
      <c r="AI2087" s="227">
        <v>11.38</v>
      </c>
      <c r="AK2087" s="207" t="s">
        <v>16624</v>
      </c>
      <c r="AL2087" s="208">
        <v>12273.98</v>
      </c>
      <c r="AM2087" s="93"/>
      <c r="AN2087" s="199" t="s">
        <v>32389</v>
      </c>
      <c r="AO2087" s="200">
        <v>1064.72</v>
      </c>
      <c r="AT2087" s="272" t="s">
        <v>9838</v>
      </c>
      <c r="AU2087" s="273">
        <v>599067.18000000005</v>
      </c>
      <c r="AW2087" s="244" t="s">
        <v>38042</v>
      </c>
      <c r="AX2087" s="245">
        <v>182136</v>
      </c>
      <c r="AZ2087" s="230" t="s">
        <v>38159</v>
      </c>
      <c r="BA2087" s="231">
        <v>4780.05</v>
      </c>
      <c r="BC2087" s="209" t="s">
        <v>9326</v>
      </c>
      <c r="BD2087" s="210">
        <v>1587481.31</v>
      </c>
    </row>
    <row r="2088" spans="9:56" x14ac:dyDescent="0.55000000000000004">
      <c r="I2088" s="242" t="s">
        <v>37729</v>
      </c>
      <c r="J2088" s="242"/>
      <c r="K2088" s="243">
        <v>64617.87</v>
      </c>
      <c r="M2088" s="224" t="s">
        <v>36985</v>
      </c>
      <c r="N2088" s="224"/>
      <c r="O2088" s="225">
        <v>1357</v>
      </c>
      <c r="Q2088" s="203" t="s">
        <v>2355</v>
      </c>
      <c r="R2088" s="203"/>
      <c r="S2088" s="204">
        <v>2000</v>
      </c>
      <c r="Y2088" t="s">
        <v>64372</v>
      </c>
      <c r="Z2088">
        <v>442.51</v>
      </c>
      <c r="AB2088" s="276" t="s">
        <v>58472</v>
      </c>
      <c r="AC2088" s="277">
        <v>1335.35</v>
      </c>
      <c r="AE2088" s="246" t="s">
        <v>60231</v>
      </c>
      <c r="AF2088" s="247">
        <v>3994.5</v>
      </c>
      <c r="AH2088" s="226" t="s">
        <v>46708</v>
      </c>
      <c r="AI2088" s="227">
        <v>1089.33</v>
      </c>
      <c r="AK2088" s="207" t="s">
        <v>16625</v>
      </c>
      <c r="AL2088" s="208">
        <v>22806</v>
      </c>
      <c r="AM2088" s="93"/>
      <c r="AN2088" s="199" t="s">
        <v>32390</v>
      </c>
      <c r="AO2088" s="200">
        <v>1800</v>
      </c>
      <c r="AT2088" s="272" t="s">
        <v>9839</v>
      </c>
      <c r="AU2088" s="273">
        <v>131101.79999999999</v>
      </c>
      <c r="AW2088" s="244" t="s">
        <v>38061</v>
      </c>
      <c r="AX2088" s="245">
        <v>64617.87</v>
      </c>
      <c r="AZ2088" s="230" t="s">
        <v>38164</v>
      </c>
      <c r="BA2088" s="231">
        <v>1357</v>
      </c>
      <c r="BC2088" s="209" t="s">
        <v>9533</v>
      </c>
      <c r="BD2088" s="210">
        <v>78475.22</v>
      </c>
    </row>
    <row r="2089" spans="9:56" x14ac:dyDescent="0.55000000000000004">
      <c r="I2089" s="242" t="s">
        <v>37730</v>
      </c>
      <c r="J2089" s="242"/>
      <c r="K2089" s="243">
        <v>24864</v>
      </c>
      <c r="M2089" s="224" t="s">
        <v>36986</v>
      </c>
      <c r="N2089" s="224"/>
      <c r="O2089" s="225">
        <v>11105</v>
      </c>
      <c r="Q2089" s="203" t="s">
        <v>2356</v>
      </c>
      <c r="R2089" s="203"/>
      <c r="S2089" s="204">
        <v>2000</v>
      </c>
      <c r="Y2089" t="s">
        <v>71456</v>
      </c>
      <c r="Z2089">
        <v>256.33</v>
      </c>
      <c r="AB2089" s="276" t="s">
        <v>60283</v>
      </c>
      <c r="AC2089" s="277">
        <v>27.93</v>
      </c>
      <c r="AE2089" s="246" t="s">
        <v>60232</v>
      </c>
      <c r="AF2089" s="247">
        <v>305.62</v>
      </c>
      <c r="AH2089" s="226" t="s">
        <v>51766</v>
      </c>
      <c r="AI2089" s="227">
        <v>32.299999999999997</v>
      </c>
      <c r="AK2089" s="207" t="s">
        <v>16626</v>
      </c>
      <c r="AL2089" s="208">
        <v>464669</v>
      </c>
      <c r="AM2089" s="93"/>
      <c r="AN2089" s="199" t="s">
        <v>32391</v>
      </c>
      <c r="AO2089" s="200">
        <v>10422.780000000001</v>
      </c>
      <c r="AT2089" s="272" t="s">
        <v>9840</v>
      </c>
      <c r="AU2089" s="273">
        <v>368890.91</v>
      </c>
      <c r="AW2089" s="244" t="s">
        <v>38066</v>
      </c>
      <c r="AX2089" s="245">
        <v>24864</v>
      </c>
      <c r="AZ2089" s="230" t="s">
        <v>38169</v>
      </c>
      <c r="BA2089" s="231">
        <v>11105</v>
      </c>
      <c r="BC2089" s="209" t="s">
        <v>10796</v>
      </c>
      <c r="BD2089" s="210">
        <v>15257</v>
      </c>
    </row>
    <row r="2090" spans="9:56" x14ac:dyDescent="0.55000000000000004">
      <c r="I2090" s="242" t="s">
        <v>37731</v>
      </c>
      <c r="J2090" s="242"/>
      <c r="K2090" s="243">
        <v>11305.49</v>
      </c>
      <c r="M2090" s="224" t="s">
        <v>36987</v>
      </c>
      <c r="N2090" s="224"/>
      <c r="O2090" s="225">
        <v>7807.95</v>
      </c>
      <c r="Q2090" s="203" t="s">
        <v>2357</v>
      </c>
      <c r="R2090" s="203"/>
      <c r="S2090" s="204">
        <v>22642</v>
      </c>
      <c r="Y2090" t="s">
        <v>71920</v>
      </c>
      <c r="Z2090">
        <v>113.5</v>
      </c>
      <c r="AB2090" s="276" t="s">
        <v>60284</v>
      </c>
      <c r="AC2090" s="277">
        <v>19788.900000000001</v>
      </c>
      <c r="AE2090" s="246" t="s">
        <v>60233</v>
      </c>
      <c r="AF2090" s="247">
        <v>978.66</v>
      </c>
      <c r="AH2090" s="226" t="s">
        <v>49698</v>
      </c>
      <c r="AI2090" s="227">
        <v>669.35</v>
      </c>
      <c r="AK2090" s="207" t="s">
        <v>16627</v>
      </c>
      <c r="AL2090" s="208">
        <v>43146</v>
      </c>
      <c r="AM2090" s="93"/>
      <c r="AN2090" s="199" t="s">
        <v>32392</v>
      </c>
      <c r="AO2090" s="200">
        <v>1312.5</v>
      </c>
      <c r="AT2090" s="272" t="s">
        <v>9841</v>
      </c>
      <c r="AU2090" s="273">
        <v>22807.21</v>
      </c>
      <c r="AW2090" s="244" t="s">
        <v>38070</v>
      </c>
      <c r="AX2090" s="245">
        <v>11305.49</v>
      </c>
      <c r="AZ2090" s="230" t="s">
        <v>38174</v>
      </c>
      <c r="BA2090" s="231">
        <v>7807.95</v>
      </c>
      <c r="BC2090" s="209" t="s">
        <v>9664</v>
      </c>
      <c r="BD2090" s="210">
        <v>234345.37</v>
      </c>
    </row>
    <row r="2091" spans="9:56" x14ac:dyDescent="0.55000000000000004">
      <c r="I2091" s="242" t="s">
        <v>37732</v>
      </c>
      <c r="J2091" s="242"/>
      <c r="K2091" s="243">
        <v>22264.92</v>
      </c>
      <c r="M2091" s="224" t="s">
        <v>36988</v>
      </c>
      <c r="N2091" s="224"/>
      <c r="O2091" s="225">
        <v>48840.63</v>
      </c>
      <c r="Q2091" s="203" t="s">
        <v>2358</v>
      </c>
      <c r="R2091" s="203"/>
      <c r="S2091" s="204">
        <v>2000</v>
      </c>
      <c r="Y2091" t="s">
        <v>69994</v>
      </c>
      <c r="Z2091">
        <v>471.91</v>
      </c>
      <c r="AB2091" s="276" t="s">
        <v>60285</v>
      </c>
      <c r="AC2091" s="277">
        <v>1513.86</v>
      </c>
      <c r="AE2091" s="246" t="s">
        <v>51779</v>
      </c>
      <c r="AF2091" s="247">
        <v>800</v>
      </c>
      <c r="AH2091" s="226" t="s">
        <v>48721</v>
      </c>
      <c r="AI2091" s="227">
        <v>195</v>
      </c>
      <c r="AK2091" s="207" t="s">
        <v>16628</v>
      </c>
      <c r="AL2091" s="208">
        <v>354038.94</v>
      </c>
      <c r="AM2091" s="93"/>
      <c r="AN2091" s="199" t="s">
        <v>32393</v>
      </c>
      <c r="AO2091" s="200">
        <v>6406.92</v>
      </c>
      <c r="AT2091" s="272" t="s">
        <v>9842</v>
      </c>
      <c r="AU2091" s="273">
        <v>973510.43</v>
      </c>
      <c r="AW2091" s="244" t="s">
        <v>38077</v>
      </c>
      <c r="AX2091" s="245">
        <v>22264.92</v>
      </c>
      <c r="AZ2091" s="230" t="s">
        <v>38179</v>
      </c>
      <c r="BA2091" s="231">
        <v>48840.63</v>
      </c>
      <c r="BC2091" s="209" t="s">
        <v>9715</v>
      </c>
      <c r="BD2091" s="210">
        <v>127422.27</v>
      </c>
    </row>
    <row r="2092" spans="9:56" x14ac:dyDescent="0.55000000000000004">
      <c r="I2092" s="242" t="s">
        <v>37733</v>
      </c>
      <c r="J2092" s="242"/>
      <c r="K2092" s="243">
        <v>603.37</v>
      </c>
      <c r="M2092" s="224" t="s">
        <v>36989</v>
      </c>
      <c r="N2092" s="224"/>
      <c r="O2092" s="225">
        <v>20057</v>
      </c>
      <c r="Q2092" s="203" t="s">
        <v>2359</v>
      </c>
      <c r="R2092" s="203"/>
      <c r="S2092" s="204">
        <v>52697.5</v>
      </c>
      <c r="Y2092" t="s">
        <v>67739</v>
      </c>
      <c r="Z2092">
        <v>473.05</v>
      </c>
      <c r="AB2092" s="276" t="s">
        <v>60286</v>
      </c>
      <c r="AC2092" s="277">
        <v>4951.2</v>
      </c>
      <c r="AE2092" s="246" t="s">
        <v>13165</v>
      </c>
      <c r="AF2092" s="247">
        <v>61.2</v>
      </c>
      <c r="AH2092" s="226" t="s">
        <v>48722</v>
      </c>
      <c r="AI2092" s="227">
        <v>14.9</v>
      </c>
      <c r="AK2092" s="207" t="s">
        <v>16629</v>
      </c>
      <c r="AL2092" s="208">
        <v>382799.82</v>
      </c>
      <c r="AM2092" s="93"/>
      <c r="AN2092" s="199" t="s">
        <v>23703</v>
      </c>
      <c r="AO2092" s="200">
        <v>562.65</v>
      </c>
      <c r="AT2092" s="272" t="s">
        <v>9843</v>
      </c>
      <c r="AU2092" s="273">
        <v>860239.3</v>
      </c>
      <c r="AW2092" s="244" t="s">
        <v>38082</v>
      </c>
      <c r="AX2092" s="245">
        <v>603.37</v>
      </c>
      <c r="AZ2092" s="230" t="s">
        <v>38190</v>
      </c>
      <c r="BA2092" s="231">
        <v>20057</v>
      </c>
      <c r="BC2092" s="209" t="s">
        <v>11586</v>
      </c>
      <c r="BD2092" s="210">
        <v>1029105.86</v>
      </c>
    </row>
    <row r="2093" spans="9:56" x14ac:dyDescent="0.55000000000000004">
      <c r="I2093" s="242" t="s">
        <v>37734</v>
      </c>
      <c r="J2093" s="242"/>
      <c r="K2093" s="243">
        <v>10151.209999999999</v>
      </c>
      <c r="M2093" s="224" t="s">
        <v>36990</v>
      </c>
      <c r="N2093" s="224"/>
      <c r="O2093" s="225">
        <v>307317.90999999997</v>
      </c>
      <c r="Q2093" s="203" t="s">
        <v>2360</v>
      </c>
      <c r="R2093" s="203"/>
      <c r="S2093" s="204">
        <v>10298.25</v>
      </c>
      <c r="Y2093" t="s">
        <v>71457</v>
      </c>
      <c r="Z2093" s="284">
        <v>1904.18</v>
      </c>
      <c r="AB2093" s="276" t="s">
        <v>34754</v>
      </c>
      <c r="AC2093" s="277">
        <v>5460</v>
      </c>
      <c r="AE2093" s="246" t="s">
        <v>16756</v>
      </c>
      <c r="AF2093" s="247">
        <v>6563.95</v>
      </c>
      <c r="AH2093" s="226" t="s">
        <v>49699</v>
      </c>
      <c r="AI2093" s="227">
        <v>1453.64</v>
      </c>
      <c r="AK2093" s="207" t="s">
        <v>16630</v>
      </c>
      <c r="AL2093" s="208">
        <v>7386</v>
      </c>
      <c r="AM2093" s="93"/>
      <c r="AN2093" s="199" t="s">
        <v>23704</v>
      </c>
      <c r="AO2093" s="200">
        <v>985</v>
      </c>
      <c r="AT2093" s="272" t="s">
        <v>9844</v>
      </c>
      <c r="AU2093" s="273">
        <v>8170873.4000000004</v>
      </c>
      <c r="AW2093" s="244" t="s">
        <v>38087</v>
      </c>
      <c r="AX2093" s="245">
        <v>10151.209999999999</v>
      </c>
      <c r="AZ2093" s="230" t="s">
        <v>38195</v>
      </c>
      <c r="BA2093" s="231">
        <v>307317.90999999997</v>
      </c>
      <c r="BC2093" s="209" t="s">
        <v>11931</v>
      </c>
      <c r="BD2093" s="210">
        <v>67468.320000000007</v>
      </c>
    </row>
    <row r="2094" spans="9:56" x14ac:dyDescent="0.55000000000000004">
      <c r="I2094" s="242" t="s">
        <v>37736</v>
      </c>
      <c r="J2094" s="242"/>
      <c r="K2094" s="243">
        <v>25372.78</v>
      </c>
      <c r="M2094" s="224" t="s">
        <v>36991</v>
      </c>
      <c r="N2094" s="224"/>
      <c r="O2094" s="225">
        <v>908.5</v>
      </c>
      <c r="Q2094" s="203" t="s">
        <v>2361</v>
      </c>
      <c r="R2094" s="203"/>
      <c r="S2094" s="204">
        <v>4730</v>
      </c>
      <c r="Y2094" t="s">
        <v>70564</v>
      </c>
      <c r="Z2094" s="284">
        <v>1420.13</v>
      </c>
      <c r="AB2094" s="276" t="s">
        <v>34755</v>
      </c>
      <c r="AC2094" s="277">
        <v>7188</v>
      </c>
      <c r="AE2094" s="246" t="s">
        <v>44503</v>
      </c>
      <c r="AF2094" s="247">
        <v>22857.54</v>
      </c>
      <c r="AH2094" s="226" t="s">
        <v>51767</v>
      </c>
      <c r="AI2094" s="227">
        <v>163.41999999999999</v>
      </c>
      <c r="AK2094" s="207" t="s">
        <v>16631</v>
      </c>
      <c r="AL2094" s="208">
        <v>488.37</v>
      </c>
      <c r="AM2094" s="93"/>
      <c r="AN2094" s="199" t="s">
        <v>23705</v>
      </c>
      <c r="AO2094" s="200">
        <v>1064.72</v>
      </c>
      <c r="AT2094" s="272" t="s">
        <v>9845</v>
      </c>
      <c r="AU2094" s="273">
        <v>68251.11</v>
      </c>
      <c r="AW2094" s="244" t="s">
        <v>38122</v>
      </c>
      <c r="AX2094" s="245">
        <v>25372.78</v>
      </c>
      <c r="AZ2094" s="230" t="s">
        <v>38215</v>
      </c>
      <c r="BA2094" s="231">
        <v>908.5</v>
      </c>
      <c r="BC2094" s="209" t="s">
        <v>9896</v>
      </c>
      <c r="BD2094" s="210">
        <v>5100001.71</v>
      </c>
    </row>
    <row r="2095" spans="9:56" x14ac:dyDescent="0.55000000000000004">
      <c r="I2095" s="242" t="s">
        <v>37737</v>
      </c>
      <c r="J2095" s="242"/>
      <c r="K2095" s="243">
        <v>206713</v>
      </c>
      <c r="M2095" s="224" t="s">
        <v>36992</v>
      </c>
      <c r="N2095" s="224"/>
      <c r="O2095" s="225">
        <v>13125.84</v>
      </c>
      <c r="Q2095" s="203" t="s">
        <v>4120</v>
      </c>
      <c r="R2095" s="203"/>
      <c r="S2095" s="204">
        <v>1089.5999999999999</v>
      </c>
      <c r="Y2095" t="s">
        <v>62012</v>
      </c>
      <c r="Z2095" s="284">
        <v>6987.52</v>
      </c>
      <c r="AB2095" s="276" t="s">
        <v>34757</v>
      </c>
      <c r="AC2095" s="277">
        <v>967.57</v>
      </c>
      <c r="AE2095" s="246" t="s">
        <v>36082</v>
      </c>
      <c r="AF2095" s="247">
        <v>9856</v>
      </c>
      <c r="AH2095" s="226" t="s">
        <v>46709</v>
      </c>
      <c r="AI2095" s="227">
        <v>2583.6799999999998</v>
      </c>
      <c r="AK2095" s="207" t="s">
        <v>16632</v>
      </c>
      <c r="AL2095" s="208">
        <v>3759.66</v>
      </c>
      <c r="AM2095" s="93"/>
      <c r="AN2095" s="199" t="s">
        <v>32394</v>
      </c>
      <c r="AO2095" s="200">
        <v>1800</v>
      </c>
      <c r="AT2095" s="272" t="s">
        <v>9846</v>
      </c>
      <c r="AU2095" s="273">
        <v>4218.75</v>
      </c>
      <c r="AW2095" s="244" t="s">
        <v>38129</v>
      </c>
      <c r="AX2095" s="245">
        <v>206713</v>
      </c>
      <c r="AZ2095" s="230" t="s">
        <v>38220</v>
      </c>
      <c r="BA2095" s="231">
        <v>13125.84</v>
      </c>
      <c r="BC2095" s="209" t="s">
        <v>6738</v>
      </c>
      <c r="BD2095" s="210">
        <v>38312</v>
      </c>
    </row>
    <row r="2096" spans="9:56" x14ac:dyDescent="0.55000000000000004">
      <c r="I2096" s="242" t="s">
        <v>37738</v>
      </c>
      <c r="J2096" s="242"/>
      <c r="K2096" s="243">
        <v>28195.62</v>
      </c>
      <c r="M2096" s="224" t="s">
        <v>36993</v>
      </c>
      <c r="N2096" s="224"/>
      <c r="O2096" s="225">
        <v>19241.89</v>
      </c>
      <c r="Q2096" s="203" t="s">
        <v>2362</v>
      </c>
      <c r="R2096" s="203"/>
      <c r="S2096" s="204">
        <v>10106</v>
      </c>
      <c r="Y2096" t="s">
        <v>71458</v>
      </c>
      <c r="Z2096" s="284">
        <v>14000</v>
      </c>
      <c r="AB2096" s="276" t="s">
        <v>34758</v>
      </c>
      <c r="AC2096" s="277">
        <v>3090.54</v>
      </c>
      <c r="AE2096" s="246" t="s">
        <v>55871</v>
      </c>
      <c r="AF2096" s="247">
        <v>15747.61</v>
      </c>
      <c r="AH2096" s="226" t="s">
        <v>49700</v>
      </c>
      <c r="AI2096" s="227">
        <v>4648.92</v>
      </c>
      <c r="AK2096" s="207" t="s">
        <v>16633</v>
      </c>
      <c r="AL2096" s="208">
        <v>58308.93</v>
      </c>
      <c r="AM2096" s="93"/>
      <c r="AN2096" s="199" t="s">
        <v>23710</v>
      </c>
      <c r="AO2096" s="200">
        <v>10422.780000000001</v>
      </c>
      <c r="AT2096" s="272" t="s">
        <v>9847</v>
      </c>
      <c r="AU2096" s="273">
        <v>6455477.6500000004</v>
      </c>
      <c r="AW2096" s="244" t="s">
        <v>38149</v>
      </c>
      <c r="AX2096" s="245">
        <v>28195.62</v>
      </c>
      <c r="AZ2096" s="230" t="s">
        <v>38225</v>
      </c>
      <c r="BA2096" s="231">
        <v>19241.89</v>
      </c>
      <c r="BC2096" s="209" t="s">
        <v>6943</v>
      </c>
      <c r="BD2096" s="210">
        <v>13831</v>
      </c>
    </row>
    <row r="2097" spans="9:56" x14ac:dyDescent="0.55000000000000004">
      <c r="I2097" s="242" t="s">
        <v>37739</v>
      </c>
      <c r="J2097" s="242"/>
      <c r="K2097" s="243">
        <v>430.77</v>
      </c>
      <c r="M2097" s="224" t="s">
        <v>36994</v>
      </c>
      <c r="N2097" s="224"/>
      <c r="O2097" s="225">
        <v>5255</v>
      </c>
      <c r="Q2097" s="203" t="s">
        <v>2363</v>
      </c>
      <c r="R2097" s="203"/>
      <c r="S2097" s="204">
        <v>22806</v>
      </c>
      <c r="Y2097" t="s">
        <v>71459</v>
      </c>
      <c r="Z2097" s="284">
        <v>1071</v>
      </c>
      <c r="AB2097" s="276" t="s">
        <v>34759</v>
      </c>
      <c r="AC2097" s="277">
        <v>2924.6</v>
      </c>
      <c r="AE2097" s="246" t="s">
        <v>16770</v>
      </c>
      <c r="AF2097" s="247">
        <v>3726.81</v>
      </c>
      <c r="AH2097" s="226" t="s">
        <v>49701</v>
      </c>
      <c r="AI2097" s="227">
        <v>100661.1</v>
      </c>
      <c r="AK2097" s="207" t="s">
        <v>16634</v>
      </c>
      <c r="AL2097" s="208">
        <v>169896.83</v>
      </c>
      <c r="AM2097" s="93"/>
      <c r="AN2097" s="199" t="s">
        <v>32395</v>
      </c>
      <c r="AO2097" s="200">
        <v>2008.73</v>
      </c>
      <c r="AT2097" s="272" t="s">
        <v>9848</v>
      </c>
      <c r="AU2097" s="273">
        <v>114681178.15000001</v>
      </c>
      <c r="AW2097" s="244" t="s">
        <v>38158</v>
      </c>
      <c r="AX2097" s="245">
        <v>430.77</v>
      </c>
      <c r="AZ2097" s="230" t="s">
        <v>38230</v>
      </c>
      <c r="BA2097" s="231">
        <v>5255</v>
      </c>
      <c r="BC2097" s="209" t="s">
        <v>7409</v>
      </c>
      <c r="BD2097" s="210">
        <v>41654</v>
      </c>
    </row>
    <row r="2098" spans="9:56" x14ac:dyDescent="0.55000000000000004">
      <c r="I2098" s="242" t="s">
        <v>37742</v>
      </c>
      <c r="J2098" s="242"/>
      <c r="K2098" s="243">
        <v>3930.52</v>
      </c>
      <c r="M2098" s="224" t="s">
        <v>36995</v>
      </c>
      <c r="N2098" s="224"/>
      <c r="O2098" s="225">
        <v>4525</v>
      </c>
      <c r="Q2098" s="203" t="s">
        <v>2364</v>
      </c>
      <c r="R2098" s="203"/>
      <c r="S2098" s="204">
        <v>2957</v>
      </c>
      <c r="Y2098" t="s">
        <v>71460</v>
      </c>
      <c r="Z2098" s="284">
        <v>2884.8</v>
      </c>
      <c r="AB2098" s="276" t="s">
        <v>67236</v>
      </c>
      <c r="AC2098" s="277">
        <v>70967.31</v>
      </c>
      <c r="AE2098" s="246" t="s">
        <v>16776</v>
      </c>
      <c r="AF2098" s="247">
        <v>1295.72</v>
      </c>
      <c r="AH2098" s="226" t="s">
        <v>44495</v>
      </c>
      <c r="AI2098" s="227">
        <v>751899</v>
      </c>
      <c r="AK2098" s="207" t="s">
        <v>16635</v>
      </c>
      <c r="AL2098" s="208">
        <v>105373.59</v>
      </c>
      <c r="AM2098" s="93"/>
      <c r="AN2098" s="199" t="s">
        <v>32396</v>
      </c>
      <c r="AO2098" s="200">
        <v>9879.6</v>
      </c>
      <c r="AT2098" s="272" t="s">
        <v>9849</v>
      </c>
      <c r="AU2098" s="273">
        <v>65674.94</v>
      </c>
      <c r="AW2098" s="244" t="s">
        <v>38178</v>
      </c>
      <c r="AX2098" s="245">
        <v>3930.52</v>
      </c>
      <c r="AZ2098" s="230" t="s">
        <v>38235</v>
      </c>
      <c r="BA2098" s="231">
        <v>4525</v>
      </c>
      <c r="BC2098" s="209" t="s">
        <v>7819</v>
      </c>
      <c r="BD2098" s="210">
        <v>36896</v>
      </c>
    </row>
    <row r="2099" spans="9:56" x14ac:dyDescent="0.55000000000000004">
      <c r="I2099" s="242" t="s">
        <v>37743</v>
      </c>
      <c r="J2099" s="242"/>
      <c r="K2099" s="243">
        <v>4922.54</v>
      </c>
      <c r="M2099" s="224" t="s">
        <v>36996</v>
      </c>
      <c r="N2099" s="224"/>
      <c r="O2099" s="225">
        <v>144027.87</v>
      </c>
      <c r="Q2099" s="203" t="s">
        <v>2365</v>
      </c>
      <c r="R2099" s="203"/>
      <c r="S2099" s="204">
        <v>16674</v>
      </c>
      <c r="Y2099" t="s">
        <v>71461</v>
      </c>
      <c r="Z2099" s="284">
        <v>23752.66</v>
      </c>
      <c r="AB2099" s="276" t="s">
        <v>67237</v>
      </c>
      <c r="AC2099" s="277">
        <v>21194.95</v>
      </c>
      <c r="AE2099" s="246" t="s">
        <v>59501</v>
      </c>
      <c r="AF2099" s="247">
        <v>1027.95</v>
      </c>
      <c r="AH2099" s="226" t="s">
        <v>44496</v>
      </c>
      <c r="AI2099" s="227">
        <v>57527.9</v>
      </c>
      <c r="AK2099" s="207" t="s">
        <v>16636</v>
      </c>
      <c r="AL2099" s="208">
        <v>5932.04</v>
      </c>
      <c r="AM2099" s="93"/>
      <c r="AN2099" s="199" t="s">
        <v>23738</v>
      </c>
      <c r="AO2099" s="200">
        <v>2008.73</v>
      </c>
      <c r="AT2099" s="272" t="s">
        <v>9850</v>
      </c>
      <c r="AU2099" s="273">
        <v>389938.96</v>
      </c>
      <c r="AW2099" s="244" t="s">
        <v>38183</v>
      </c>
      <c r="AX2099" s="245">
        <v>4922.54</v>
      </c>
      <c r="AZ2099" s="230" t="s">
        <v>38240</v>
      </c>
      <c r="BA2099" s="231">
        <v>144027.87</v>
      </c>
      <c r="BC2099" s="209" t="s">
        <v>8087</v>
      </c>
      <c r="BD2099" s="210">
        <v>13946</v>
      </c>
    </row>
    <row r="2100" spans="9:56" x14ac:dyDescent="0.55000000000000004">
      <c r="I2100" s="242" t="s">
        <v>37744</v>
      </c>
      <c r="J2100" s="242"/>
      <c r="K2100" s="243">
        <v>21615</v>
      </c>
      <c r="M2100" s="224" t="s">
        <v>36997</v>
      </c>
      <c r="N2100" s="224"/>
      <c r="O2100" s="225">
        <v>46086</v>
      </c>
      <c r="Q2100" s="203" t="s">
        <v>2366</v>
      </c>
      <c r="R2100" s="203"/>
      <c r="S2100" s="204">
        <v>74.989999999999995</v>
      </c>
      <c r="Y2100" t="s">
        <v>71462</v>
      </c>
      <c r="Z2100">
        <v>358.89</v>
      </c>
      <c r="AB2100" s="276" t="s">
        <v>38956</v>
      </c>
      <c r="AC2100" s="277">
        <v>4050</v>
      </c>
      <c r="AE2100" s="246" t="s">
        <v>51783</v>
      </c>
      <c r="AF2100" s="247">
        <v>16489.740000000002</v>
      </c>
      <c r="AH2100" s="226" t="s">
        <v>44497</v>
      </c>
      <c r="AI2100" s="227">
        <v>365725</v>
      </c>
      <c r="AK2100" s="207" t="s">
        <v>13150</v>
      </c>
      <c r="AL2100" s="208">
        <v>26090.09</v>
      </c>
      <c r="AM2100" s="93"/>
      <c r="AN2100" s="199" t="s">
        <v>23742</v>
      </c>
      <c r="AO2100" s="200">
        <v>9879.6</v>
      </c>
      <c r="AT2100" s="272" t="s">
        <v>9851</v>
      </c>
      <c r="AU2100" s="273">
        <v>298211.49</v>
      </c>
      <c r="AW2100" s="244" t="s">
        <v>38194</v>
      </c>
      <c r="AX2100" s="245">
        <v>21615</v>
      </c>
      <c r="AZ2100" s="230" t="s">
        <v>38248</v>
      </c>
      <c r="BA2100" s="231">
        <v>46086</v>
      </c>
      <c r="BC2100" s="209" t="s">
        <v>8212</v>
      </c>
      <c r="BD2100" s="210">
        <v>2955</v>
      </c>
    </row>
    <row r="2101" spans="9:56" x14ac:dyDescent="0.55000000000000004">
      <c r="I2101" s="242" t="s">
        <v>37746</v>
      </c>
      <c r="J2101" s="242"/>
      <c r="K2101" s="243">
        <v>319.04000000000002</v>
      </c>
      <c r="M2101" s="224" t="s">
        <v>36998</v>
      </c>
      <c r="N2101" s="224"/>
      <c r="O2101" s="225">
        <v>93729</v>
      </c>
      <c r="Q2101" s="203" t="s">
        <v>2367</v>
      </c>
      <c r="R2101" s="203"/>
      <c r="S2101" s="204">
        <v>6565</v>
      </c>
      <c r="Y2101" t="s">
        <v>71463</v>
      </c>
      <c r="Z2101" s="284">
        <v>7628.56</v>
      </c>
      <c r="AB2101" s="276" t="s">
        <v>67238</v>
      </c>
      <c r="AC2101" s="277">
        <v>76207.55</v>
      </c>
      <c r="AE2101" s="246" t="s">
        <v>16777</v>
      </c>
      <c r="AF2101" s="247">
        <v>1736.51</v>
      </c>
      <c r="AH2101" s="226" t="s">
        <v>44498</v>
      </c>
      <c r="AI2101" s="227">
        <v>28404.400000000001</v>
      </c>
      <c r="AK2101" s="207" t="s">
        <v>13151</v>
      </c>
      <c r="AL2101" s="208">
        <v>1714</v>
      </c>
      <c r="AM2101" s="93"/>
      <c r="AN2101" s="199" t="s">
        <v>32397</v>
      </c>
      <c r="AO2101" s="200">
        <v>1582.54</v>
      </c>
      <c r="AT2101" s="272" t="s">
        <v>9852</v>
      </c>
      <c r="AU2101" s="273">
        <v>1152174.1299999999</v>
      </c>
      <c r="AW2101" s="244" t="s">
        <v>38229</v>
      </c>
      <c r="AX2101" s="245">
        <v>319.04000000000002</v>
      </c>
      <c r="AZ2101" s="230" t="s">
        <v>38255</v>
      </c>
      <c r="BA2101" s="231">
        <v>93729</v>
      </c>
      <c r="BC2101" s="209" t="s">
        <v>8353</v>
      </c>
      <c r="BD2101" s="210">
        <v>29195</v>
      </c>
    </row>
    <row r="2102" spans="9:56" x14ac:dyDescent="0.55000000000000004">
      <c r="I2102" s="242" t="s">
        <v>37747</v>
      </c>
      <c r="J2102" s="242"/>
      <c r="K2102" s="243">
        <v>6631.13</v>
      </c>
      <c r="M2102" s="224" t="s">
        <v>36999</v>
      </c>
      <c r="N2102" s="224"/>
      <c r="O2102" s="225">
        <v>7353.41</v>
      </c>
      <c r="Q2102" s="203" t="s">
        <v>2368</v>
      </c>
      <c r="R2102" s="203"/>
      <c r="S2102" s="204">
        <v>26790.28</v>
      </c>
      <c r="Y2102" t="s">
        <v>71464</v>
      </c>
      <c r="Z2102" s="284">
        <v>10061.34</v>
      </c>
      <c r="AB2102" s="276" t="s">
        <v>34761</v>
      </c>
      <c r="AC2102" s="277">
        <v>13092.5</v>
      </c>
      <c r="AE2102" s="246" t="s">
        <v>38910</v>
      </c>
      <c r="AF2102" s="247">
        <v>38592</v>
      </c>
      <c r="AH2102" s="226" t="s">
        <v>16704</v>
      </c>
      <c r="AI2102" s="227">
        <v>93784.51</v>
      </c>
      <c r="AK2102" s="207" t="s">
        <v>16637</v>
      </c>
      <c r="AL2102" s="208">
        <v>17500</v>
      </c>
      <c r="AM2102" s="93"/>
      <c r="AN2102" s="199" t="s">
        <v>32398</v>
      </c>
      <c r="AO2102" s="200">
        <v>2700</v>
      </c>
      <c r="AT2102" s="272" t="s">
        <v>9853</v>
      </c>
      <c r="AU2102" s="273">
        <v>243235.52</v>
      </c>
      <c r="AW2102" s="244" t="s">
        <v>38234</v>
      </c>
      <c r="AX2102" s="245">
        <v>6631.13</v>
      </c>
      <c r="AZ2102" s="230" t="s">
        <v>38263</v>
      </c>
      <c r="BA2102" s="231">
        <v>7353.41</v>
      </c>
      <c r="BC2102" s="209" t="s">
        <v>8741</v>
      </c>
      <c r="BD2102" s="210">
        <v>2696</v>
      </c>
    </row>
    <row r="2103" spans="9:56" x14ac:dyDescent="0.55000000000000004">
      <c r="I2103" s="242" t="s">
        <v>37749</v>
      </c>
      <c r="J2103" s="242"/>
      <c r="K2103" s="243">
        <v>44344.78</v>
      </c>
      <c r="M2103" s="224" t="s">
        <v>37001</v>
      </c>
      <c r="N2103" s="224"/>
      <c r="O2103" s="225">
        <v>3766</v>
      </c>
      <c r="Q2103" s="203" t="s">
        <v>2369</v>
      </c>
      <c r="R2103" s="203"/>
      <c r="S2103" s="204">
        <v>9102</v>
      </c>
      <c r="Y2103" t="s">
        <v>71465</v>
      </c>
      <c r="Z2103" s="284">
        <v>3423.25</v>
      </c>
      <c r="AB2103" s="276" t="s">
        <v>40181</v>
      </c>
      <c r="AC2103" s="277">
        <v>19282.919999999998</v>
      </c>
      <c r="AE2103" s="246" t="s">
        <v>60234</v>
      </c>
      <c r="AF2103" s="247">
        <v>-60103.58</v>
      </c>
      <c r="AH2103" s="226" t="s">
        <v>38905</v>
      </c>
      <c r="AI2103" s="227">
        <v>-571.58000000000004</v>
      </c>
      <c r="AK2103" s="207" t="s">
        <v>16638</v>
      </c>
      <c r="AL2103" s="208">
        <v>57105.599999999999</v>
      </c>
      <c r="AM2103" s="93"/>
      <c r="AN2103" s="199" t="s">
        <v>32399</v>
      </c>
      <c r="AO2103" s="200">
        <v>144.36000000000001</v>
      </c>
      <c r="AT2103" s="272" t="s">
        <v>9854</v>
      </c>
      <c r="AU2103" s="273">
        <v>599566.14</v>
      </c>
      <c r="AW2103" s="244" t="s">
        <v>38244</v>
      </c>
      <c r="AX2103" s="245">
        <v>44344.78</v>
      </c>
      <c r="AZ2103" s="230" t="s">
        <v>38273</v>
      </c>
      <c r="BA2103" s="231">
        <v>3766</v>
      </c>
      <c r="BC2103" s="209" t="s">
        <v>9002</v>
      </c>
      <c r="BD2103" s="210">
        <v>28428</v>
      </c>
    </row>
    <row r="2104" spans="9:56" x14ac:dyDescent="0.55000000000000004">
      <c r="I2104" s="242" t="s">
        <v>37750</v>
      </c>
      <c r="J2104" s="242"/>
      <c r="K2104" s="243">
        <v>631</v>
      </c>
      <c r="M2104" s="224" t="s">
        <v>37002</v>
      </c>
      <c r="N2104" s="224"/>
      <c r="O2104" s="225">
        <v>144008</v>
      </c>
      <c r="Q2104" s="203" t="s">
        <v>2370</v>
      </c>
      <c r="R2104" s="203"/>
      <c r="S2104" s="204">
        <v>16031.81</v>
      </c>
      <c r="Y2104" t="s">
        <v>71466</v>
      </c>
      <c r="Z2104" s="284">
        <v>14045.25</v>
      </c>
      <c r="AB2104" s="276" t="s">
        <v>67239</v>
      </c>
      <c r="AC2104" s="277">
        <v>16284.12</v>
      </c>
      <c r="AE2104" s="246" t="s">
        <v>63062</v>
      </c>
      <c r="AF2104" s="247">
        <v>52419</v>
      </c>
      <c r="AH2104" s="226" t="s">
        <v>38906</v>
      </c>
      <c r="AI2104" s="227">
        <v>302.41000000000003</v>
      </c>
      <c r="AK2104" s="207" t="s">
        <v>16639</v>
      </c>
      <c r="AL2104" s="208">
        <v>-188.83</v>
      </c>
      <c r="AM2104" s="93"/>
      <c r="AN2104" s="199" t="s">
        <v>32400</v>
      </c>
      <c r="AO2104" s="200">
        <v>1582.54</v>
      </c>
      <c r="AT2104" s="272" t="s">
        <v>9855</v>
      </c>
      <c r="AU2104" s="273">
        <v>53857.41</v>
      </c>
      <c r="AW2104" s="244" t="s">
        <v>38247</v>
      </c>
      <c r="AX2104" s="245">
        <v>631</v>
      </c>
      <c r="AZ2104" s="230" t="s">
        <v>38278</v>
      </c>
      <c r="BA2104" s="231">
        <v>144008</v>
      </c>
      <c r="BC2104" s="209" t="s">
        <v>9327</v>
      </c>
      <c r="BD2104" s="210">
        <v>41157</v>
      </c>
    </row>
    <row r="2105" spans="9:56" x14ac:dyDescent="0.55000000000000004">
      <c r="I2105" s="242" t="s">
        <v>37751</v>
      </c>
      <c r="J2105" s="242"/>
      <c r="K2105" s="243">
        <v>7726.44</v>
      </c>
      <c r="M2105" s="224" t="s">
        <v>37003</v>
      </c>
      <c r="N2105" s="224"/>
      <c r="O2105" s="225">
        <v>41725.17</v>
      </c>
      <c r="Q2105" s="203" t="s">
        <v>2371</v>
      </c>
      <c r="R2105" s="203"/>
      <c r="S2105" s="204">
        <v>15592.4</v>
      </c>
      <c r="Y2105" t="s">
        <v>66615</v>
      </c>
      <c r="Z2105" s="284">
        <v>55948.160000000003</v>
      </c>
      <c r="AB2105" s="276" t="s">
        <v>67240</v>
      </c>
      <c r="AC2105" s="277">
        <v>584.37</v>
      </c>
      <c r="AE2105" s="246" t="s">
        <v>54911</v>
      </c>
      <c r="AF2105" s="247">
        <v>11309.68</v>
      </c>
      <c r="AH2105" s="226" t="s">
        <v>48723</v>
      </c>
      <c r="AI2105" s="227">
        <v>350</v>
      </c>
      <c r="AK2105" s="207" t="s">
        <v>16640</v>
      </c>
      <c r="AL2105" s="208">
        <v>205.87</v>
      </c>
      <c r="AM2105" s="93"/>
      <c r="AN2105" s="199" t="s">
        <v>23760</v>
      </c>
      <c r="AO2105" s="200">
        <v>2700</v>
      </c>
      <c r="AT2105" s="272" t="s">
        <v>9856</v>
      </c>
      <c r="AU2105" s="273">
        <v>97008.87</v>
      </c>
      <c r="AW2105" s="244" t="s">
        <v>38252</v>
      </c>
      <c r="AX2105" s="245">
        <v>7726.44</v>
      </c>
      <c r="AZ2105" s="230" t="s">
        <v>38283</v>
      </c>
      <c r="BA2105" s="231">
        <v>41725.17</v>
      </c>
      <c r="BC2105" s="209" t="s">
        <v>11327</v>
      </c>
      <c r="BD2105" s="210">
        <v>5600.66</v>
      </c>
    </row>
    <row r="2106" spans="9:56" x14ac:dyDescent="0.55000000000000004">
      <c r="I2106" s="242" t="s">
        <v>37752</v>
      </c>
      <c r="J2106" s="242"/>
      <c r="K2106" s="243">
        <v>1308</v>
      </c>
      <c r="M2106" s="224" t="s">
        <v>37004</v>
      </c>
      <c r="N2106" s="224"/>
      <c r="O2106" s="225">
        <v>5401.97</v>
      </c>
      <c r="Q2106" s="203" t="s">
        <v>2372</v>
      </c>
      <c r="R2106" s="203"/>
      <c r="S2106" s="204">
        <v>499.98</v>
      </c>
      <c r="Y2106" t="s">
        <v>67755</v>
      </c>
      <c r="Z2106" s="284">
        <v>1298.58</v>
      </c>
      <c r="AB2106" s="276" t="s">
        <v>42268</v>
      </c>
      <c r="AC2106" s="277">
        <v>26406.68</v>
      </c>
      <c r="AE2106" s="246" t="s">
        <v>54912</v>
      </c>
      <c r="AF2106" s="247">
        <v>52764.93</v>
      </c>
      <c r="AH2106" s="226" t="s">
        <v>49702</v>
      </c>
      <c r="AI2106" s="227">
        <v>6800</v>
      </c>
      <c r="AK2106" s="207" t="s">
        <v>16641</v>
      </c>
      <c r="AL2106" s="208">
        <v>9236.25</v>
      </c>
      <c r="AM2106" s="93"/>
      <c r="AN2106" s="199" t="s">
        <v>23764</v>
      </c>
      <c r="AO2106" s="200">
        <v>144.36000000000001</v>
      </c>
      <c r="AT2106" s="272" t="s">
        <v>9857</v>
      </c>
      <c r="AU2106" s="273">
        <v>43178.32</v>
      </c>
      <c r="AW2106" s="244" t="s">
        <v>38254</v>
      </c>
      <c r="AX2106" s="245">
        <v>1308</v>
      </c>
      <c r="AZ2106" s="230" t="s">
        <v>38297</v>
      </c>
      <c r="BA2106" s="231">
        <v>5401.97</v>
      </c>
      <c r="BC2106" s="209" t="s">
        <v>9897</v>
      </c>
      <c r="BD2106" s="210">
        <v>254670.66</v>
      </c>
    </row>
    <row r="2107" spans="9:56" x14ac:dyDescent="0.55000000000000004">
      <c r="I2107" s="242" t="s">
        <v>37753</v>
      </c>
      <c r="J2107" s="242"/>
      <c r="K2107" s="243">
        <v>17463.68</v>
      </c>
      <c r="M2107" s="224" t="s">
        <v>37005</v>
      </c>
      <c r="N2107" s="224"/>
      <c r="O2107" s="225">
        <v>2290.5</v>
      </c>
      <c r="Q2107" s="203" t="s">
        <v>2373</v>
      </c>
      <c r="R2107" s="203"/>
      <c r="S2107" s="204">
        <v>7903</v>
      </c>
      <c r="Y2107" t="s">
        <v>67756</v>
      </c>
      <c r="Z2107" s="284">
        <v>9269.51</v>
      </c>
      <c r="AB2107" s="276" t="s">
        <v>36131</v>
      </c>
      <c r="AC2107" s="277">
        <v>44500</v>
      </c>
      <c r="AE2107" s="246" t="s">
        <v>54913</v>
      </c>
      <c r="AF2107" s="247">
        <v>5162.8</v>
      </c>
      <c r="AH2107" s="226" t="s">
        <v>48724</v>
      </c>
      <c r="AI2107" s="227">
        <v>6.33</v>
      </c>
      <c r="AK2107" s="207" t="s">
        <v>16642</v>
      </c>
      <c r="AL2107" s="208">
        <v>14586</v>
      </c>
      <c r="AM2107" s="93"/>
      <c r="AN2107" s="199" t="s">
        <v>32401</v>
      </c>
      <c r="AO2107" s="200">
        <v>828.82</v>
      </c>
      <c r="AT2107" s="272" t="s">
        <v>9858</v>
      </c>
      <c r="AU2107" s="273">
        <v>8000</v>
      </c>
      <c r="AW2107" s="244" t="s">
        <v>38259</v>
      </c>
      <c r="AX2107" s="245">
        <v>17463.68</v>
      </c>
      <c r="AZ2107" s="230" t="s">
        <v>38299</v>
      </c>
      <c r="BA2107" s="231">
        <v>2290.5</v>
      </c>
      <c r="BC2107" s="209" t="s">
        <v>6739</v>
      </c>
      <c r="BD2107" s="210">
        <v>16500</v>
      </c>
    </row>
    <row r="2108" spans="9:56" x14ac:dyDescent="0.55000000000000004">
      <c r="I2108" s="242" t="s">
        <v>37755</v>
      </c>
      <c r="J2108" s="242"/>
      <c r="K2108" s="243">
        <v>8428.61</v>
      </c>
      <c r="M2108" s="224" t="s">
        <v>37006</v>
      </c>
      <c r="N2108" s="224"/>
      <c r="O2108" s="225">
        <v>25153</v>
      </c>
      <c r="Q2108" s="203" t="s">
        <v>2374</v>
      </c>
      <c r="R2108" s="203"/>
      <c r="S2108" s="204">
        <v>5787.52</v>
      </c>
      <c r="Y2108" t="s">
        <v>67757</v>
      </c>
      <c r="Z2108" s="284">
        <v>8264.09</v>
      </c>
      <c r="AB2108" s="276" t="s">
        <v>42270</v>
      </c>
      <c r="AC2108" s="277">
        <v>124261</v>
      </c>
      <c r="AE2108" s="246" t="s">
        <v>54914</v>
      </c>
      <c r="AF2108" s="247">
        <v>9761.67</v>
      </c>
      <c r="AH2108" s="226" t="s">
        <v>36079</v>
      </c>
      <c r="AI2108" s="227">
        <v>249.32</v>
      </c>
      <c r="AK2108" s="207" t="s">
        <v>16643</v>
      </c>
      <c r="AL2108" s="208">
        <v>46470.3</v>
      </c>
      <c r="AM2108" s="93"/>
      <c r="AN2108" s="199" t="s">
        <v>32402</v>
      </c>
      <c r="AO2108" s="200">
        <v>13017.18</v>
      </c>
      <c r="AT2108" s="272" t="s">
        <v>9859</v>
      </c>
      <c r="AU2108" s="273">
        <v>10624</v>
      </c>
      <c r="AW2108" s="244" t="s">
        <v>38267</v>
      </c>
      <c r="AX2108" s="245">
        <v>8428.61</v>
      </c>
      <c r="AZ2108" s="230" t="s">
        <v>38302</v>
      </c>
      <c r="BA2108" s="231">
        <v>25153</v>
      </c>
      <c r="BC2108" s="209" t="s">
        <v>7140</v>
      </c>
      <c r="BD2108" s="210">
        <v>210</v>
      </c>
    </row>
    <row r="2109" spans="9:56" x14ac:dyDescent="0.55000000000000004">
      <c r="I2109" s="242" t="s">
        <v>37756</v>
      </c>
      <c r="J2109" s="242"/>
      <c r="K2109" s="243">
        <v>31117.040000000001</v>
      </c>
      <c r="M2109" s="224" t="s">
        <v>37007</v>
      </c>
      <c r="N2109" s="224"/>
      <c r="O2109" s="225">
        <v>245896.11</v>
      </c>
      <c r="Q2109" s="203" t="s">
        <v>2375</v>
      </c>
      <c r="R2109" s="203"/>
      <c r="S2109" s="204">
        <v>4918</v>
      </c>
      <c r="Y2109" t="s">
        <v>67760</v>
      </c>
      <c r="Z2109" s="284">
        <v>8570.69</v>
      </c>
      <c r="AB2109" s="276" t="s">
        <v>47876</v>
      </c>
      <c r="AC2109" s="277">
        <v>253.86</v>
      </c>
      <c r="AE2109" s="246" t="s">
        <v>54915</v>
      </c>
      <c r="AF2109" s="247">
        <v>2298.75</v>
      </c>
      <c r="AH2109" s="226" t="s">
        <v>34631</v>
      </c>
      <c r="AI2109" s="227">
        <v>7998.66</v>
      </c>
      <c r="AK2109" s="207" t="s">
        <v>16644</v>
      </c>
      <c r="AL2109" s="208">
        <v>383834.64</v>
      </c>
      <c r="AM2109" s="93"/>
      <c r="AN2109" s="199" t="s">
        <v>23779</v>
      </c>
      <c r="AO2109" s="200">
        <v>828.82</v>
      </c>
      <c r="AT2109" s="272" t="s">
        <v>9860</v>
      </c>
      <c r="AU2109" s="273">
        <v>77368.850000000006</v>
      </c>
      <c r="AW2109" s="244" t="s">
        <v>38272</v>
      </c>
      <c r="AX2109" s="245">
        <v>31117.040000000001</v>
      </c>
      <c r="AZ2109" s="230" t="s">
        <v>38309</v>
      </c>
      <c r="BA2109" s="231">
        <v>245896.11</v>
      </c>
      <c r="BC2109" s="209" t="s">
        <v>7410</v>
      </c>
      <c r="BD2109" s="210">
        <v>2111.04</v>
      </c>
    </row>
    <row r="2110" spans="9:56" x14ac:dyDescent="0.55000000000000004">
      <c r="I2110" s="242" t="s">
        <v>37757</v>
      </c>
      <c r="J2110" s="242"/>
      <c r="K2110" s="243">
        <v>3239.65</v>
      </c>
      <c r="M2110" s="224" t="s">
        <v>37008</v>
      </c>
      <c r="N2110" s="224"/>
      <c r="O2110" s="225">
        <v>6725.42</v>
      </c>
      <c r="Q2110" s="203" t="s">
        <v>2376</v>
      </c>
      <c r="R2110" s="203"/>
      <c r="S2110" s="204">
        <v>3100.86</v>
      </c>
      <c r="Y2110" t="s">
        <v>67763</v>
      </c>
      <c r="Z2110" s="284">
        <v>2459.9899999999998</v>
      </c>
      <c r="AB2110" s="276" t="s">
        <v>66537</v>
      </c>
      <c r="AC2110" s="277">
        <v>335654.46</v>
      </c>
      <c r="AE2110" s="246" t="s">
        <v>54916</v>
      </c>
      <c r="AF2110" s="247">
        <v>6219.25</v>
      </c>
      <c r="AH2110" s="226" t="s">
        <v>34632</v>
      </c>
      <c r="AI2110" s="227">
        <v>109907.42</v>
      </c>
      <c r="AK2110" s="207" t="s">
        <v>16645</v>
      </c>
      <c r="AL2110" s="208">
        <v>53089.19</v>
      </c>
      <c r="AM2110" s="93"/>
      <c r="AN2110" s="199" t="s">
        <v>23780</v>
      </c>
      <c r="AO2110" s="200">
        <v>13017.18</v>
      </c>
      <c r="AT2110" s="272" t="s">
        <v>12060</v>
      </c>
      <c r="AU2110" s="273">
        <v>273341.76</v>
      </c>
      <c r="AW2110" s="244" t="s">
        <v>38277</v>
      </c>
      <c r="AX2110" s="245">
        <v>3239.65</v>
      </c>
      <c r="AZ2110" s="230" t="s">
        <v>38317</v>
      </c>
      <c r="BA2110" s="231">
        <v>6725.42</v>
      </c>
      <c r="BC2110" s="209" t="s">
        <v>7820</v>
      </c>
      <c r="BD2110" s="210">
        <v>297.60000000000002</v>
      </c>
    </row>
    <row r="2111" spans="9:56" x14ac:dyDescent="0.55000000000000004">
      <c r="I2111" s="242" t="s">
        <v>37758</v>
      </c>
      <c r="J2111" s="242"/>
      <c r="K2111" s="243">
        <v>66757.97</v>
      </c>
      <c r="M2111" s="224" t="s">
        <v>37010</v>
      </c>
      <c r="N2111" s="224"/>
      <c r="O2111" s="225">
        <v>1698</v>
      </c>
      <c r="Q2111" s="203" t="s">
        <v>2377</v>
      </c>
      <c r="R2111" s="203"/>
      <c r="S2111" s="204">
        <v>33429</v>
      </c>
      <c r="Y2111" t="s">
        <v>63187</v>
      </c>
      <c r="Z2111">
        <v>804.9</v>
      </c>
      <c r="AB2111" s="276" t="s">
        <v>67241</v>
      </c>
      <c r="AC2111" s="277">
        <v>278.74</v>
      </c>
      <c r="AE2111" s="246" t="s">
        <v>54917</v>
      </c>
      <c r="AF2111" s="247">
        <v>18654.41</v>
      </c>
      <c r="AH2111" s="226" t="s">
        <v>34633</v>
      </c>
      <c r="AI2111" s="227">
        <v>6366.84</v>
      </c>
      <c r="AK2111" s="207" t="s">
        <v>16646</v>
      </c>
      <c r="AL2111" s="208">
        <v>1406.16</v>
      </c>
      <c r="AM2111" s="93"/>
      <c r="AN2111" s="199" t="s">
        <v>32403</v>
      </c>
      <c r="AO2111" s="200">
        <v>2700</v>
      </c>
      <c r="AT2111" s="272" t="s">
        <v>9861</v>
      </c>
      <c r="AU2111" s="273">
        <v>7062792.25</v>
      </c>
      <c r="AW2111" s="244" t="s">
        <v>38282</v>
      </c>
      <c r="AX2111" s="245">
        <v>66757.97</v>
      </c>
      <c r="AZ2111" s="230" t="s">
        <v>38330</v>
      </c>
      <c r="BA2111" s="231">
        <v>1698</v>
      </c>
      <c r="BC2111" s="209" t="s">
        <v>10480</v>
      </c>
      <c r="BD2111" s="210">
        <v>369.93</v>
      </c>
    </row>
    <row r="2112" spans="9:56" x14ac:dyDescent="0.55000000000000004">
      <c r="I2112" s="242" t="s">
        <v>37759</v>
      </c>
      <c r="J2112" s="242"/>
      <c r="K2112" s="243">
        <v>23816.91</v>
      </c>
      <c r="M2112" s="224" t="s">
        <v>37011</v>
      </c>
      <c r="N2112" s="224"/>
      <c r="O2112" s="225">
        <v>53859.38</v>
      </c>
      <c r="Q2112" s="203" t="s">
        <v>2378</v>
      </c>
      <c r="R2112" s="203"/>
      <c r="S2112" s="204">
        <v>2175</v>
      </c>
      <c r="Y2112" t="s">
        <v>70566</v>
      </c>
      <c r="Z2112" s="284">
        <v>1509.02</v>
      </c>
      <c r="AB2112" s="276" t="s">
        <v>67242</v>
      </c>
      <c r="AC2112" s="277">
        <v>11120</v>
      </c>
      <c r="AE2112" s="246" t="s">
        <v>54918</v>
      </c>
      <c r="AF2112" s="247">
        <v>4784.8</v>
      </c>
      <c r="AH2112" s="226" t="s">
        <v>34634</v>
      </c>
      <c r="AI2112" s="227">
        <v>9538.82</v>
      </c>
      <c r="AK2112" s="207" t="s">
        <v>16647</v>
      </c>
      <c r="AL2112" s="208">
        <v>40549.57</v>
      </c>
      <c r="AM2112" s="93"/>
      <c r="AN2112" s="199" t="s">
        <v>32404</v>
      </c>
      <c r="AO2112" s="200">
        <v>14186</v>
      </c>
      <c r="AT2112" s="272" t="s">
        <v>9862</v>
      </c>
      <c r="AU2112" s="273">
        <v>2052702.47</v>
      </c>
      <c r="AW2112" s="244" t="s">
        <v>38287</v>
      </c>
      <c r="AX2112" s="245">
        <v>23816.91</v>
      </c>
      <c r="AZ2112" s="230" t="s">
        <v>38333</v>
      </c>
      <c r="BA2112" s="231">
        <v>53859.38</v>
      </c>
      <c r="BC2112" s="209" t="s">
        <v>8354</v>
      </c>
      <c r="BD2112" s="210">
        <v>834.57</v>
      </c>
    </row>
    <row r="2113" spans="9:56" x14ac:dyDescent="0.55000000000000004">
      <c r="I2113" s="242" t="s">
        <v>37760</v>
      </c>
      <c r="J2113" s="242"/>
      <c r="K2113" s="243">
        <v>451.04</v>
      </c>
      <c r="M2113" s="224" t="s">
        <v>37012</v>
      </c>
      <c r="N2113" s="224"/>
      <c r="O2113" s="225">
        <v>1162</v>
      </c>
      <c r="Q2113" s="203" t="s">
        <v>2379</v>
      </c>
      <c r="R2113" s="203"/>
      <c r="S2113" s="204">
        <v>15491</v>
      </c>
      <c r="Y2113" t="s">
        <v>67766</v>
      </c>
      <c r="Z2113">
        <v>982.87</v>
      </c>
      <c r="AB2113" s="276" t="s">
        <v>67243</v>
      </c>
      <c r="AC2113" s="277">
        <v>4699</v>
      </c>
      <c r="AE2113" s="246" t="s">
        <v>64053</v>
      </c>
      <c r="AF2113" s="247">
        <v>4949.47</v>
      </c>
      <c r="AH2113" s="226" t="s">
        <v>34635</v>
      </c>
      <c r="AI2113" s="227">
        <v>11539.57</v>
      </c>
      <c r="AK2113" s="207" t="s">
        <v>16648</v>
      </c>
      <c r="AL2113" s="208">
        <v>3014.39</v>
      </c>
      <c r="AM2113" s="93"/>
      <c r="AN2113" s="199" t="s">
        <v>32405</v>
      </c>
      <c r="AO2113" s="200">
        <v>2700</v>
      </c>
      <c r="AT2113" s="272" t="s">
        <v>9863</v>
      </c>
      <c r="AU2113" s="273">
        <v>2388975.0099999998</v>
      </c>
      <c r="AW2113" s="244" t="s">
        <v>38291</v>
      </c>
      <c r="AX2113" s="245">
        <v>451.04</v>
      </c>
      <c r="AZ2113" s="230" t="s">
        <v>38338</v>
      </c>
      <c r="BA2113" s="231">
        <v>1162</v>
      </c>
      <c r="BC2113" s="209" t="s">
        <v>9003</v>
      </c>
      <c r="BD2113" s="210">
        <v>3380.37</v>
      </c>
    </row>
    <row r="2114" spans="9:56" x14ac:dyDescent="0.55000000000000004">
      <c r="I2114" s="242" t="s">
        <v>37761</v>
      </c>
      <c r="J2114" s="242"/>
      <c r="K2114" s="243">
        <v>3763</v>
      </c>
      <c r="M2114" s="224" t="s">
        <v>37013</v>
      </c>
      <c r="N2114" s="224"/>
      <c r="O2114" s="225">
        <v>79407</v>
      </c>
      <c r="Q2114" s="203" t="s">
        <v>2380</v>
      </c>
      <c r="R2114" s="203"/>
      <c r="S2114" s="204">
        <v>6310</v>
      </c>
      <c r="Y2114" t="s">
        <v>62643</v>
      </c>
      <c r="Z2114">
        <v>230.95</v>
      </c>
      <c r="AB2114" s="276" t="s">
        <v>34766</v>
      </c>
      <c r="AC2114" s="277">
        <v>3039.1</v>
      </c>
      <c r="AE2114" s="246" t="s">
        <v>54919</v>
      </c>
      <c r="AF2114" s="247">
        <v>101627.56</v>
      </c>
      <c r="AH2114" s="226" t="s">
        <v>34636</v>
      </c>
      <c r="AI2114" s="227">
        <v>1546.64</v>
      </c>
      <c r="AK2114" s="207" t="s">
        <v>16649</v>
      </c>
      <c r="AL2114" s="208">
        <v>40331.46</v>
      </c>
      <c r="AM2114" s="93"/>
      <c r="AN2114" s="199" t="s">
        <v>23810</v>
      </c>
      <c r="AO2114" s="200">
        <v>14186</v>
      </c>
      <c r="AT2114" s="272" t="s">
        <v>9864</v>
      </c>
      <c r="AU2114" s="273">
        <v>869418.05</v>
      </c>
      <c r="AW2114" s="244" t="s">
        <v>38296</v>
      </c>
      <c r="AX2114" s="245">
        <v>3763</v>
      </c>
      <c r="AZ2114" s="230" t="s">
        <v>38340</v>
      </c>
      <c r="BA2114" s="231">
        <v>79407</v>
      </c>
      <c r="BC2114" s="209" t="s">
        <v>10546</v>
      </c>
      <c r="BD2114" s="210">
        <v>5225</v>
      </c>
    </row>
    <row r="2115" spans="9:56" x14ac:dyDescent="0.55000000000000004">
      <c r="I2115" s="242" t="s">
        <v>37762</v>
      </c>
      <c r="J2115" s="242"/>
      <c r="K2115" s="243">
        <v>23950</v>
      </c>
      <c r="M2115" s="224" t="s">
        <v>37014</v>
      </c>
      <c r="N2115" s="224"/>
      <c r="O2115" s="225">
        <v>626.51</v>
      </c>
      <c r="Q2115" s="203" t="s">
        <v>2381</v>
      </c>
      <c r="R2115" s="203"/>
      <c r="S2115" s="204">
        <v>2000</v>
      </c>
      <c r="Y2115" t="s">
        <v>59629</v>
      </c>
      <c r="Z2115" s="284">
        <v>2950235.57</v>
      </c>
      <c r="AB2115" s="276" t="s">
        <v>17793</v>
      </c>
      <c r="AC2115" s="277">
        <v>232.49</v>
      </c>
      <c r="AE2115" s="246" t="s">
        <v>57284</v>
      </c>
      <c r="AF2115" s="247">
        <v>4229.68</v>
      </c>
      <c r="AH2115" s="226" t="s">
        <v>34637</v>
      </c>
      <c r="AI2115" s="227">
        <v>660</v>
      </c>
      <c r="AK2115" s="207" t="s">
        <v>16650</v>
      </c>
      <c r="AL2115" s="208">
        <v>1551.62</v>
      </c>
      <c r="AM2115" s="93"/>
      <c r="AN2115" s="199" t="s">
        <v>13885</v>
      </c>
      <c r="AO2115" s="200">
        <v>12335</v>
      </c>
      <c r="AT2115" s="272" t="s">
        <v>9866</v>
      </c>
      <c r="AU2115" s="273">
        <v>27399917.449999999</v>
      </c>
      <c r="AW2115" s="244" t="s">
        <v>38306</v>
      </c>
      <c r="AX2115" s="245">
        <v>23950</v>
      </c>
      <c r="AZ2115" s="230" t="s">
        <v>38349</v>
      </c>
      <c r="BA2115" s="231">
        <v>626.51</v>
      </c>
      <c r="BC2115" s="209" t="s">
        <v>9534</v>
      </c>
      <c r="BD2115" s="210">
        <v>827</v>
      </c>
    </row>
    <row r="2116" spans="9:56" x14ac:dyDescent="0.55000000000000004">
      <c r="I2116" s="242" t="s">
        <v>37763</v>
      </c>
      <c r="J2116" s="242"/>
      <c r="K2116" s="243">
        <v>11115.87</v>
      </c>
      <c r="M2116" s="224" t="s">
        <v>37015</v>
      </c>
      <c r="N2116" s="224"/>
      <c r="O2116" s="225">
        <v>31245</v>
      </c>
      <c r="Q2116" s="203" t="s">
        <v>2382</v>
      </c>
      <c r="R2116" s="203"/>
      <c r="S2116" s="204">
        <v>2000</v>
      </c>
      <c r="Y2116" t="s">
        <v>71467</v>
      </c>
      <c r="Z2116" s="284">
        <v>86368.29</v>
      </c>
      <c r="AB2116" s="276" t="s">
        <v>34767</v>
      </c>
      <c r="AC2116" s="277">
        <v>760.38</v>
      </c>
      <c r="AE2116" s="246" t="s">
        <v>51786</v>
      </c>
      <c r="AF2116" s="247">
        <v>360</v>
      </c>
      <c r="AH2116" s="226" t="s">
        <v>34638</v>
      </c>
      <c r="AI2116" s="227">
        <v>4632.38</v>
      </c>
      <c r="AK2116" s="207" t="s">
        <v>16651</v>
      </c>
      <c r="AL2116" s="208">
        <v>4778.25</v>
      </c>
      <c r="AM2116" s="93"/>
      <c r="AN2116" s="199" t="s">
        <v>32406</v>
      </c>
      <c r="AO2116" s="200">
        <v>1605.5</v>
      </c>
      <c r="AT2116" s="272" t="s">
        <v>9867</v>
      </c>
      <c r="AU2116" s="273">
        <v>69890.42</v>
      </c>
      <c r="AW2116" s="244" t="s">
        <v>38313</v>
      </c>
      <c r="AX2116" s="245">
        <v>11115.87</v>
      </c>
      <c r="AZ2116" s="230" t="s">
        <v>38354</v>
      </c>
      <c r="BA2116" s="231">
        <v>31245</v>
      </c>
      <c r="BC2116" s="209" t="s">
        <v>11108</v>
      </c>
      <c r="BD2116" s="210">
        <v>5221.67</v>
      </c>
    </row>
    <row r="2117" spans="9:56" x14ac:dyDescent="0.55000000000000004">
      <c r="I2117" s="242" t="s">
        <v>37764</v>
      </c>
      <c r="J2117" s="242"/>
      <c r="K2117" s="243">
        <v>8731</v>
      </c>
      <c r="M2117" s="224" t="s">
        <v>37016</v>
      </c>
      <c r="N2117" s="224"/>
      <c r="O2117" s="225">
        <v>15677.92</v>
      </c>
      <c r="Q2117" s="203" t="s">
        <v>2383</v>
      </c>
      <c r="R2117" s="203"/>
      <c r="S2117" s="204">
        <v>33036.32</v>
      </c>
      <c r="Y2117" t="s">
        <v>70567</v>
      </c>
      <c r="Z2117" s="284">
        <v>133918.01</v>
      </c>
      <c r="AB2117" s="276" t="s">
        <v>51981</v>
      </c>
      <c r="AC2117" s="277">
        <v>33091.599999999999</v>
      </c>
      <c r="AE2117" s="246" t="s">
        <v>51788</v>
      </c>
      <c r="AF2117" s="247">
        <v>27.54</v>
      </c>
      <c r="AH2117" s="226" t="s">
        <v>34639</v>
      </c>
      <c r="AI2117" s="227">
        <v>4381.84</v>
      </c>
      <c r="AK2117" s="207" t="s">
        <v>16652</v>
      </c>
      <c r="AL2117" s="208">
        <v>43146</v>
      </c>
      <c r="AM2117" s="93"/>
      <c r="AN2117" s="199" t="s">
        <v>32407</v>
      </c>
      <c r="AO2117" s="200">
        <v>121.55</v>
      </c>
      <c r="AT2117" s="272" t="s">
        <v>9868</v>
      </c>
      <c r="AU2117" s="273">
        <v>1010</v>
      </c>
      <c r="AW2117" s="244" t="s">
        <v>38321</v>
      </c>
      <c r="AX2117" s="245">
        <v>8731</v>
      </c>
      <c r="AZ2117" s="230" t="s">
        <v>38359</v>
      </c>
      <c r="BA2117" s="231">
        <v>15677.92</v>
      </c>
      <c r="BC2117" s="209" t="s">
        <v>11328</v>
      </c>
      <c r="BD2117" s="210">
        <v>1485</v>
      </c>
    </row>
    <row r="2118" spans="9:56" x14ac:dyDescent="0.55000000000000004">
      <c r="I2118" s="242" t="s">
        <v>37765</v>
      </c>
      <c r="J2118" s="242"/>
      <c r="K2118" s="243">
        <v>11999.92</v>
      </c>
      <c r="M2118" s="224" t="s">
        <v>37017</v>
      </c>
      <c r="N2118" s="224"/>
      <c r="O2118" s="225">
        <v>17816.669999999998</v>
      </c>
      <c r="Q2118" s="203" t="s">
        <v>2384</v>
      </c>
      <c r="R2118" s="203"/>
      <c r="S2118" s="204">
        <v>111973.31</v>
      </c>
      <c r="Y2118" t="s">
        <v>67770</v>
      </c>
      <c r="Z2118" s="284">
        <v>9462.35</v>
      </c>
      <c r="AB2118" s="276" t="s">
        <v>38966</v>
      </c>
      <c r="AC2118" s="277">
        <v>20674</v>
      </c>
      <c r="AE2118" s="246" t="s">
        <v>51789</v>
      </c>
      <c r="AF2118" s="247">
        <v>88.2</v>
      </c>
      <c r="AH2118" s="226" t="s">
        <v>34640</v>
      </c>
      <c r="AI2118" s="227">
        <v>4969.1499999999996</v>
      </c>
      <c r="AK2118" s="207" t="s">
        <v>16653</v>
      </c>
      <c r="AL2118" s="208">
        <v>46470.3</v>
      </c>
      <c r="AM2118" s="93"/>
      <c r="AN2118" s="199" t="s">
        <v>32408</v>
      </c>
      <c r="AO2118" s="200">
        <v>22.56</v>
      </c>
      <c r="AT2118" s="272" t="s">
        <v>9869</v>
      </c>
      <c r="AU2118" s="273">
        <v>6984779.1699999999</v>
      </c>
      <c r="AW2118" s="244" t="s">
        <v>38326</v>
      </c>
      <c r="AX2118" s="245">
        <v>11999.92</v>
      </c>
      <c r="AZ2118" s="230" t="s">
        <v>38364</v>
      </c>
      <c r="BA2118" s="231">
        <v>17816.669999999998</v>
      </c>
      <c r="BC2118" s="209" t="s">
        <v>9898</v>
      </c>
      <c r="BD2118" s="210">
        <v>36462.18</v>
      </c>
    </row>
    <row r="2119" spans="9:56" x14ac:dyDescent="0.55000000000000004">
      <c r="I2119" s="242" t="s">
        <v>37766</v>
      </c>
      <c r="J2119" s="242"/>
      <c r="K2119" s="243">
        <v>9518.0300000000007</v>
      </c>
      <c r="M2119" s="224" t="s">
        <v>37019</v>
      </c>
      <c r="N2119" s="224"/>
      <c r="O2119" s="225">
        <v>797057.18</v>
      </c>
      <c r="Q2119" s="203" t="s">
        <v>2385</v>
      </c>
      <c r="R2119" s="203"/>
      <c r="S2119" s="204">
        <v>2024</v>
      </c>
      <c r="Y2119" t="s">
        <v>62645</v>
      </c>
      <c r="Z2119" s="284">
        <v>1186.5</v>
      </c>
      <c r="AB2119" s="276" t="s">
        <v>70447</v>
      </c>
      <c r="AC2119" s="277">
        <v>18.97</v>
      </c>
      <c r="AE2119" s="246" t="s">
        <v>51791</v>
      </c>
      <c r="AF2119" s="247">
        <v>1314.96</v>
      </c>
      <c r="AH2119" s="226" t="s">
        <v>34641</v>
      </c>
      <c r="AI2119" s="227">
        <v>49800</v>
      </c>
      <c r="AK2119" s="207" t="s">
        <v>16654</v>
      </c>
      <c r="AL2119" s="208">
        <v>501024.95</v>
      </c>
      <c r="AM2119" s="93"/>
      <c r="AN2119" s="199" t="s">
        <v>32409</v>
      </c>
      <c r="AO2119" s="200">
        <v>139.19</v>
      </c>
      <c r="AT2119" s="272" t="s">
        <v>9870</v>
      </c>
      <c r="AU2119" s="273">
        <v>64539.199999999997</v>
      </c>
      <c r="AW2119" s="244" t="s">
        <v>38337</v>
      </c>
      <c r="AX2119" s="245">
        <v>9518.0300000000007</v>
      </c>
      <c r="AZ2119" s="230" t="s">
        <v>38375</v>
      </c>
      <c r="BA2119" s="231">
        <v>797057.18</v>
      </c>
      <c r="BC2119" s="209" t="s">
        <v>6740</v>
      </c>
      <c r="BD2119" s="210">
        <v>163131.35</v>
      </c>
    </row>
    <row r="2120" spans="9:56" x14ac:dyDescent="0.55000000000000004">
      <c r="I2120" s="242" t="s">
        <v>37767</v>
      </c>
      <c r="J2120" s="242"/>
      <c r="K2120" s="243">
        <v>34949.760000000002</v>
      </c>
      <c r="M2120" s="224" t="s">
        <v>37020</v>
      </c>
      <c r="N2120" s="224"/>
      <c r="O2120" s="225">
        <v>12000</v>
      </c>
      <c r="Q2120" s="203" t="s">
        <v>2386</v>
      </c>
      <c r="R2120" s="203"/>
      <c r="S2120" s="204">
        <v>2000</v>
      </c>
      <c r="Y2120" t="s">
        <v>70568</v>
      </c>
      <c r="Z2120">
        <v>125.28</v>
      </c>
      <c r="AB2120" s="276" t="s">
        <v>51990</v>
      </c>
      <c r="AC2120" s="277">
        <v>200.72</v>
      </c>
      <c r="AE2120" s="246" t="s">
        <v>51792</v>
      </c>
      <c r="AF2120" s="247">
        <v>16927.560000000001</v>
      </c>
      <c r="AH2120" s="226" t="s">
        <v>34642</v>
      </c>
      <c r="AI2120" s="227">
        <v>16167.47</v>
      </c>
      <c r="AK2120" s="207" t="s">
        <v>16655</v>
      </c>
      <c r="AL2120" s="208">
        <v>383834.64</v>
      </c>
      <c r="AM2120" s="93"/>
      <c r="AN2120" s="199" t="s">
        <v>32410</v>
      </c>
      <c r="AO2120" s="200">
        <v>308.2</v>
      </c>
      <c r="AT2120" s="272" t="s">
        <v>9871</v>
      </c>
      <c r="AU2120" s="273">
        <v>8399889.6699999999</v>
      </c>
      <c r="AW2120" s="244" t="s">
        <v>38344</v>
      </c>
      <c r="AX2120" s="245">
        <v>34949.760000000002</v>
      </c>
      <c r="AZ2120" s="230" t="s">
        <v>38380</v>
      </c>
      <c r="BA2120" s="231">
        <v>12000</v>
      </c>
      <c r="BC2120" s="209" t="s">
        <v>6944</v>
      </c>
      <c r="BD2120" s="210">
        <v>8314.6299999999992</v>
      </c>
    </row>
    <row r="2121" spans="9:56" x14ac:dyDescent="0.55000000000000004">
      <c r="I2121" s="242" t="s">
        <v>37768</v>
      </c>
      <c r="J2121" s="242"/>
      <c r="K2121" s="243">
        <v>4059</v>
      </c>
      <c r="M2121" s="224" t="s">
        <v>37021</v>
      </c>
      <c r="N2121" s="224"/>
      <c r="O2121" s="225">
        <v>1232</v>
      </c>
      <c r="Q2121" s="203" t="s">
        <v>2387</v>
      </c>
      <c r="R2121" s="203"/>
      <c r="S2121" s="204">
        <v>5530.21</v>
      </c>
      <c r="Y2121" t="s">
        <v>59630</v>
      </c>
      <c r="Z2121" s="284">
        <v>238080.93</v>
      </c>
      <c r="AB2121" s="276" t="s">
        <v>70448</v>
      </c>
      <c r="AC2121" s="277">
        <v>31.82</v>
      </c>
      <c r="AE2121" s="246" t="s">
        <v>51793</v>
      </c>
      <c r="AF2121" s="247">
        <v>26066.58</v>
      </c>
      <c r="AH2121" s="226" t="s">
        <v>40140</v>
      </c>
      <c r="AI2121" s="227">
        <v>206497.29</v>
      </c>
      <c r="AK2121" s="207" t="s">
        <v>16656</v>
      </c>
      <c r="AL2121" s="208">
        <v>43884.59</v>
      </c>
      <c r="AM2121" s="93"/>
      <c r="AN2121" s="199" t="s">
        <v>13886</v>
      </c>
      <c r="AO2121" s="200">
        <v>2754.3</v>
      </c>
      <c r="AT2121" s="272" t="s">
        <v>9872</v>
      </c>
      <c r="AU2121" s="273">
        <v>42469.77</v>
      </c>
      <c r="AW2121" s="244" t="s">
        <v>38348</v>
      </c>
      <c r="AX2121" s="245">
        <v>4059</v>
      </c>
      <c r="AZ2121" s="230" t="s">
        <v>38395</v>
      </c>
      <c r="BA2121" s="231">
        <v>1232</v>
      </c>
      <c r="BC2121" s="209" t="s">
        <v>7141</v>
      </c>
      <c r="BD2121" s="210">
        <v>5816</v>
      </c>
    </row>
    <row r="2122" spans="9:56" x14ac:dyDescent="0.55000000000000004">
      <c r="I2122" s="242" t="s">
        <v>37770</v>
      </c>
      <c r="J2122" s="242"/>
      <c r="K2122" s="243">
        <v>-3</v>
      </c>
      <c r="M2122" s="224" t="s">
        <v>37023</v>
      </c>
      <c r="N2122" s="224"/>
      <c r="O2122" s="225">
        <v>12354.05</v>
      </c>
      <c r="Q2122" s="203" t="s">
        <v>2388</v>
      </c>
      <c r="R2122" s="203"/>
      <c r="S2122" s="204">
        <v>567.44000000000005</v>
      </c>
      <c r="Y2122" t="s">
        <v>60508</v>
      </c>
      <c r="Z2122" s="284">
        <v>60118.12</v>
      </c>
      <c r="AB2122" s="276" t="s">
        <v>51998</v>
      </c>
      <c r="AC2122" s="277">
        <v>336.74</v>
      </c>
      <c r="AE2122" s="246" t="s">
        <v>60235</v>
      </c>
      <c r="AF2122" s="247">
        <v>-382.51</v>
      </c>
      <c r="AH2122" s="226" t="s">
        <v>48725</v>
      </c>
      <c r="AI2122" s="227">
        <v>6315.64</v>
      </c>
      <c r="AK2122" s="207" t="s">
        <v>16657</v>
      </c>
      <c r="AL2122" s="208">
        <v>59029.34</v>
      </c>
      <c r="AM2122" s="93"/>
      <c r="AN2122" s="199" t="s">
        <v>13887</v>
      </c>
      <c r="AO2122" s="200">
        <v>400</v>
      </c>
      <c r="AT2122" s="272" t="s">
        <v>9874</v>
      </c>
      <c r="AU2122" s="273">
        <v>4610456.5</v>
      </c>
      <c r="AW2122" s="244" t="s">
        <v>38363</v>
      </c>
      <c r="AX2122" s="245">
        <v>-3</v>
      </c>
      <c r="AZ2122" s="230" t="s">
        <v>38407</v>
      </c>
      <c r="BA2122" s="231">
        <v>12354.05</v>
      </c>
      <c r="BC2122" s="209" t="s">
        <v>7411</v>
      </c>
      <c r="BD2122" s="210">
        <v>175576</v>
      </c>
    </row>
    <row r="2123" spans="9:56" x14ac:dyDescent="0.55000000000000004">
      <c r="I2123" s="242" t="s">
        <v>37771</v>
      </c>
      <c r="J2123" s="242"/>
      <c r="K2123" s="243">
        <v>5770.3</v>
      </c>
      <c r="M2123" s="224" t="s">
        <v>37024</v>
      </c>
      <c r="N2123" s="224"/>
      <c r="O2123" s="225">
        <v>6565</v>
      </c>
      <c r="Q2123" s="203" t="s">
        <v>2389</v>
      </c>
      <c r="R2123" s="203"/>
      <c r="S2123" s="204">
        <v>8990</v>
      </c>
      <c r="Y2123" t="s">
        <v>62646</v>
      </c>
      <c r="Z2123">
        <v>148.44</v>
      </c>
      <c r="AB2123" s="276" t="s">
        <v>17795</v>
      </c>
      <c r="AC2123" s="277">
        <v>16124.78</v>
      </c>
      <c r="AE2123" s="246" t="s">
        <v>34652</v>
      </c>
      <c r="AF2123" s="247">
        <v>269839.65999999997</v>
      </c>
      <c r="AH2123" s="226" t="s">
        <v>34643</v>
      </c>
      <c r="AI2123" s="227">
        <v>35202.21</v>
      </c>
      <c r="AK2123" s="207" t="s">
        <v>16658</v>
      </c>
      <c r="AL2123" s="208">
        <v>382799.82</v>
      </c>
      <c r="AM2123" s="93"/>
      <c r="AN2123" s="199" t="s">
        <v>13888</v>
      </c>
      <c r="AO2123" s="200">
        <v>2033.96</v>
      </c>
      <c r="AT2123" s="272" t="s">
        <v>9875</v>
      </c>
      <c r="AU2123" s="273">
        <v>4640556.2</v>
      </c>
      <c r="AW2123" s="244" t="s">
        <v>38374</v>
      </c>
      <c r="AX2123" s="245">
        <v>5770.3</v>
      </c>
      <c r="AZ2123" s="230" t="s">
        <v>38420</v>
      </c>
      <c r="BA2123" s="231">
        <v>6565</v>
      </c>
      <c r="BC2123" s="209" t="s">
        <v>7620</v>
      </c>
      <c r="BD2123" s="210">
        <v>109799</v>
      </c>
    </row>
    <row r="2124" spans="9:56" x14ac:dyDescent="0.55000000000000004">
      <c r="I2124" s="242" t="s">
        <v>37772</v>
      </c>
      <c r="J2124" s="242"/>
      <c r="K2124" s="243">
        <v>197959.7</v>
      </c>
      <c r="M2124" s="224" t="s">
        <v>37025</v>
      </c>
      <c r="N2124" s="224"/>
      <c r="O2124" s="225">
        <v>1402.5</v>
      </c>
      <c r="Q2124" s="203" t="s">
        <v>2390</v>
      </c>
      <c r="R2124" s="203"/>
      <c r="S2124" s="204">
        <v>32483.27</v>
      </c>
      <c r="Y2124" t="s">
        <v>57476</v>
      </c>
      <c r="Z2124" s="284">
        <v>9890</v>
      </c>
      <c r="AB2124" s="276" t="s">
        <v>58474</v>
      </c>
      <c r="AC2124" s="277">
        <v>66357.73</v>
      </c>
      <c r="AE2124" s="246" t="s">
        <v>34653</v>
      </c>
      <c r="AF2124" s="247">
        <v>125836</v>
      </c>
      <c r="AH2124" s="226" t="s">
        <v>46710</v>
      </c>
      <c r="AI2124" s="227">
        <v>21034.02</v>
      </c>
      <c r="AK2124" s="207" t="s">
        <v>16659</v>
      </c>
      <c r="AL2124" s="208">
        <v>78566.48</v>
      </c>
      <c r="AM2124" s="93"/>
      <c r="AN2124" s="199" t="s">
        <v>13889</v>
      </c>
      <c r="AO2124" s="200">
        <v>1416.8</v>
      </c>
      <c r="AT2124" s="272" t="s">
        <v>9876</v>
      </c>
      <c r="AU2124" s="273">
        <v>950014.41</v>
      </c>
      <c r="AW2124" s="244" t="s">
        <v>38379</v>
      </c>
      <c r="AX2124" s="245">
        <v>197959.7</v>
      </c>
      <c r="AZ2124" s="230" t="s">
        <v>38436</v>
      </c>
      <c r="BA2124" s="231">
        <v>1402.5</v>
      </c>
      <c r="BC2124" s="209" t="s">
        <v>7821</v>
      </c>
      <c r="BD2124" s="210">
        <v>23631</v>
      </c>
    </row>
    <row r="2125" spans="9:56" x14ac:dyDescent="0.55000000000000004">
      <c r="I2125" s="242" t="s">
        <v>37774</v>
      </c>
      <c r="J2125" s="242"/>
      <c r="K2125" s="243">
        <v>5288.8</v>
      </c>
      <c r="M2125" s="224" t="s">
        <v>37026</v>
      </c>
      <c r="N2125" s="224"/>
      <c r="O2125" s="225">
        <v>16147.5</v>
      </c>
      <c r="Q2125" s="203" t="s">
        <v>2391</v>
      </c>
      <c r="R2125" s="203"/>
      <c r="S2125" s="204">
        <v>47946</v>
      </c>
      <c r="Y2125" t="s">
        <v>36330</v>
      </c>
      <c r="Z2125" s="284">
        <v>35915.18</v>
      </c>
      <c r="AB2125" s="276" t="s">
        <v>58991</v>
      </c>
      <c r="AC2125" s="277">
        <v>41434.47</v>
      </c>
      <c r="AE2125" s="246" t="s">
        <v>55872</v>
      </c>
      <c r="AF2125" s="247">
        <v>406560</v>
      </c>
      <c r="AH2125" s="226" t="s">
        <v>42213</v>
      </c>
      <c r="AI2125" s="227">
        <v>10000</v>
      </c>
      <c r="AK2125" s="207" t="s">
        <v>16660</v>
      </c>
      <c r="AL2125" s="208">
        <v>488.37</v>
      </c>
      <c r="AM2125" s="93"/>
      <c r="AN2125" s="199" t="s">
        <v>23835</v>
      </c>
      <c r="AO2125" s="200">
        <v>1605.5</v>
      </c>
      <c r="AT2125" s="272" t="s">
        <v>9877</v>
      </c>
      <c r="AU2125" s="273">
        <v>11112939.82</v>
      </c>
      <c r="AW2125" s="244" t="s">
        <v>38411</v>
      </c>
      <c r="AX2125" s="245">
        <v>5288.8</v>
      </c>
      <c r="AZ2125" s="230" t="s">
        <v>38440</v>
      </c>
      <c r="BA2125" s="231">
        <v>16147.5</v>
      </c>
      <c r="BC2125" s="209" t="s">
        <v>8355</v>
      </c>
      <c r="BD2125" s="210">
        <v>131009.45</v>
      </c>
    </row>
    <row r="2126" spans="9:56" x14ac:dyDescent="0.55000000000000004">
      <c r="I2126" s="242" t="s">
        <v>37776</v>
      </c>
      <c r="J2126" s="242"/>
      <c r="K2126" s="243">
        <v>1598</v>
      </c>
      <c r="M2126" s="224" t="s">
        <v>37027</v>
      </c>
      <c r="N2126" s="224"/>
      <c r="O2126" s="225">
        <v>4490</v>
      </c>
      <c r="Q2126" s="203" t="s">
        <v>2392</v>
      </c>
      <c r="R2126" s="203"/>
      <c r="S2126" s="204">
        <v>6688.43</v>
      </c>
      <c r="Y2126" t="s">
        <v>70570</v>
      </c>
      <c r="Z2126">
        <v>767.15</v>
      </c>
      <c r="AB2126" s="276" t="s">
        <v>58475</v>
      </c>
      <c r="AC2126" s="277">
        <v>24512</v>
      </c>
      <c r="AE2126" s="246" t="s">
        <v>34654</v>
      </c>
      <c r="AF2126" s="247">
        <v>794680.51</v>
      </c>
      <c r="AH2126" s="226" t="s">
        <v>42214</v>
      </c>
      <c r="AI2126" s="227">
        <v>764.95</v>
      </c>
      <c r="AK2126" s="207" t="s">
        <v>13152</v>
      </c>
      <c r="AL2126" s="208">
        <v>59900.88</v>
      </c>
      <c r="AM2126" s="93"/>
      <c r="AN2126" s="199" t="s">
        <v>23837</v>
      </c>
      <c r="AO2126" s="200">
        <v>121.55</v>
      </c>
      <c r="AT2126" s="272" t="s">
        <v>9878</v>
      </c>
      <c r="AU2126" s="273">
        <v>1230350.43</v>
      </c>
      <c r="AW2126" s="244" t="s">
        <v>38417</v>
      </c>
      <c r="AX2126" s="245">
        <v>1598</v>
      </c>
      <c r="AZ2126" s="230" t="s">
        <v>38446</v>
      </c>
      <c r="BA2126" s="231">
        <v>4490</v>
      </c>
      <c r="BC2126" s="209" t="s">
        <v>8742</v>
      </c>
      <c r="BD2126" s="210">
        <v>22817</v>
      </c>
    </row>
    <row r="2127" spans="9:56" x14ac:dyDescent="0.55000000000000004">
      <c r="I2127" s="242" t="s">
        <v>37777</v>
      </c>
      <c r="J2127" s="242"/>
      <c r="K2127" s="243">
        <v>1344</v>
      </c>
      <c r="M2127" s="224" t="s">
        <v>37028</v>
      </c>
      <c r="N2127" s="224"/>
      <c r="O2127" s="225">
        <v>90515.58</v>
      </c>
      <c r="Q2127" s="203" t="s">
        <v>2393</v>
      </c>
      <c r="R2127" s="203"/>
      <c r="S2127" s="204">
        <v>3300</v>
      </c>
      <c r="Y2127" t="s">
        <v>36331</v>
      </c>
      <c r="Z2127" s="284">
        <v>27019.33</v>
      </c>
      <c r="AB2127" s="276" t="s">
        <v>55924</v>
      </c>
      <c r="AC2127" s="277">
        <v>126230.87</v>
      </c>
      <c r="AE2127" s="246" t="s">
        <v>63063</v>
      </c>
      <c r="AF2127" s="247">
        <v>1402</v>
      </c>
      <c r="AH2127" s="226" t="s">
        <v>42215</v>
      </c>
      <c r="AI2127" s="227">
        <v>758.8</v>
      </c>
      <c r="AK2127" s="207" t="s">
        <v>16661</v>
      </c>
      <c r="AL2127" s="208">
        <v>3014.39</v>
      </c>
      <c r="AM2127" s="93"/>
      <c r="AN2127" s="199" t="s">
        <v>32411</v>
      </c>
      <c r="AO2127" s="200">
        <v>22.56</v>
      </c>
      <c r="AT2127" s="272" t="s">
        <v>9879</v>
      </c>
      <c r="AU2127" s="273">
        <v>88288.13</v>
      </c>
      <c r="AW2127" s="244" t="s">
        <v>38427</v>
      </c>
      <c r="AX2127" s="245">
        <v>1344</v>
      </c>
      <c r="AZ2127" s="230" t="s">
        <v>38452</v>
      </c>
      <c r="BA2127" s="231">
        <v>90515.58</v>
      </c>
      <c r="BC2127" s="209" t="s">
        <v>9004</v>
      </c>
      <c r="BD2127" s="210">
        <v>103895</v>
      </c>
    </row>
    <row r="2128" spans="9:56" x14ac:dyDescent="0.55000000000000004">
      <c r="I2128" s="242" t="s">
        <v>37778</v>
      </c>
      <c r="J2128" s="242"/>
      <c r="K2128" s="243">
        <v>1397</v>
      </c>
      <c r="M2128" s="224" t="s">
        <v>37029</v>
      </c>
      <c r="N2128" s="224"/>
      <c r="O2128" s="225">
        <v>62021.94</v>
      </c>
      <c r="Q2128" s="203" t="s">
        <v>2394</v>
      </c>
      <c r="R2128" s="203"/>
      <c r="S2128" s="204">
        <v>15884.4</v>
      </c>
      <c r="Y2128" t="s">
        <v>58262</v>
      </c>
      <c r="Z2128" s="284">
        <v>538115.75</v>
      </c>
      <c r="AB2128" s="276" t="s">
        <v>58477</v>
      </c>
      <c r="AC2128" s="277">
        <v>15521.96</v>
      </c>
      <c r="AE2128" s="246" t="s">
        <v>63623</v>
      </c>
      <c r="AF2128" s="247">
        <v>8019.89</v>
      </c>
      <c r="AH2128" s="226" t="s">
        <v>48726</v>
      </c>
      <c r="AI2128" s="227">
        <v>292.58999999999997</v>
      </c>
      <c r="AK2128" s="207" t="s">
        <v>16662</v>
      </c>
      <c r="AL2128" s="208">
        <v>18017.560000000001</v>
      </c>
      <c r="AM2128" s="93"/>
      <c r="AN2128" s="199" t="s">
        <v>32412</v>
      </c>
      <c r="AO2128" s="200">
        <v>139.19</v>
      </c>
      <c r="AT2128" s="272" t="s">
        <v>9880</v>
      </c>
      <c r="AU2128" s="273">
        <v>22714.240000000002</v>
      </c>
      <c r="AW2128" s="244" t="s">
        <v>38435</v>
      </c>
      <c r="AX2128" s="245">
        <v>1397</v>
      </c>
      <c r="AZ2128" s="230" t="s">
        <v>38463</v>
      </c>
      <c r="BA2128" s="231">
        <v>62021.94</v>
      </c>
      <c r="BC2128" s="209" t="s">
        <v>9328</v>
      </c>
      <c r="BD2128" s="210">
        <v>1090862.19</v>
      </c>
    </row>
    <row r="2129" spans="9:56" x14ac:dyDescent="0.55000000000000004">
      <c r="I2129" s="242" t="s">
        <v>37779</v>
      </c>
      <c r="J2129" s="242"/>
      <c r="K2129" s="243">
        <v>13132.11</v>
      </c>
      <c r="M2129" s="224" t="s">
        <v>37030</v>
      </c>
      <c r="N2129" s="224"/>
      <c r="O2129" s="225">
        <v>181024</v>
      </c>
      <c r="Q2129" s="203" t="s">
        <v>2395</v>
      </c>
      <c r="R2129" s="203"/>
      <c r="S2129" s="204">
        <v>23395.84</v>
      </c>
      <c r="Y2129" t="s">
        <v>66616</v>
      </c>
      <c r="Z2129" s="284">
        <v>582736.81000000006</v>
      </c>
      <c r="AB2129" s="276" t="s">
        <v>58479</v>
      </c>
      <c r="AC2129" s="277">
        <v>50169.24</v>
      </c>
      <c r="AE2129" s="246" t="s">
        <v>51794</v>
      </c>
      <c r="AF2129" s="247">
        <v>34348.25</v>
      </c>
      <c r="AH2129" s="226" t="s">
        <v>51768</v>
      </c>
      <c r="AI2129" s="227">
        <v>40.43</v>
      </c>
      <c r="AK2129" s="207" t="s">
        <v>16663</v>
      </c>
      <c r="AL2129" s="208">
        <v>3759.66</v>
      </c>
      <c r="AM2129" s="93"/>
      <c r="AN2129" s="199" t="s">
        <v>13890</v>
      </c>
      <c r="AO2129" s="200">
        <v>3062.5</v>
      </c>
      <c r="AT2129" s="272" t="s">
        <v>9881</v>
      </c>
      <c r="AU2129" s="273">
        <v>133113.64000000001</v>
      </c>
      <c r="AW2129" s="244" t="s">
        <v>38444</v>
      </c>
      <c r="AX2129" s="245">
        <v>13132.11</v>
      </c>
      <c r="AZ2129" s="230" t="s">
        <v>38469</v>
      </c>
      <c r="BA2129" s="231">
        <v>181024</v>
      </c>
      <c r="BC2129" s="209" t="s">
        <v>9535</v>
      </c>
      <c r="BD2129" s="210">
        <v>31837</v>
      </c>
    </row>
    <row r="2130" spans="9:56" x14ac:dyDescent="0.55000000000000004">
      <c r="I2130" s="242" t="s">
        <v>37780</v>
      </c>
      <c r="J2130" s="242"/>
      <c r="K2130" s="243">
        <v>73164.56</v>
      </c>
      <c r="M2130" s="224" t="s">
        <v>37031</v>
      </c>
      <c r="N2130" s="224"/>
      <c r="O2130" s="225">
        <v>2151.9699999999998</v>
      </c>
      <c r="Q2130" s="203" t="s">
        <v>2396</v>
      </c>
      <c r="R2130" s="203"/>
      <c r="S2130" s="204">
        <v>84564</v>
      </c>
      <c r="Y2130" t="s">
        <v>35102</v>
      </c>
      <c r="Z2130" s="284">
        <v>2153495.21</v>
      </c>
      <c r="AB2130" s="276" t="s">
        <v>55925</v>
      </c>
      <c r="AC2130" s="277">
        <v>45132.08</v>
      </c>
      <c r="AE2130" s="246" t="s">
        <v>42221</v>
      </c>
      <c r="AF2130" s="247">
        <v>1901.25</v>
      </c>
      <c r="AH2130" s="226" t="s">
        <v>51769</v>
      </c>
      <c r="AI2130" s="227">
        <v>515.33000000000004</v>
      </c>
      <c r="AK2130" s="207" t="s">
        <v>16664</v>
      </c>
      <c r="AL2130" s="208">
        <v>216760</v>
      </c>
      <c r="AM2130" s="93"/>
      <c r="AN2130" s="199" t="s">
        <v>13891</v>
      </c>
      <c r="AO2130" s="200">
        <v>400</v>
      </c>
      <c r="AT2130" s="272" t="s">
        <v>9882</v>
      </c>
      <c r="AU2130" s="273">
        <v>581347.21</v>
      </c>
      <c r="AW2130" s="244" t="s">
        <v>38456</v>
      </c>
      <c r="AX2130" s="245">
        <v>73164.56</v>
      </c>
      <c r="AZ2130" s="230" t="s">
        <v>38482</v>
      </c>
      <c r="BA2130" s="231">
        <v>2151.9699999999998</v>
      </c>
      <c r="BC2130" s="209" t="s">
        <v>9592</v>
      </c>
      <c r="BD2130" s="210">
        <v>17578</v>
      </c>
    </row>
    <row r="2131" spans="9:56" x14ac:dyDescent="0.55000000000000004">
      <c r="I2131" s="242" t="s">
        <v>37782</v>
      </c>
      <c r="J2131" s="242"/>
      <c r="K2131" s="243">
        <v>1388</v>
      </c>
      <c r="M2131" s="224" t="s">
        <v>37032</v>
      </c>
      <c r="N2131" s="224"/>
      <c r="O2131" s="225">
        <v>9796.2800000000007</v>
      </c>
      <c r="Q2131" s="203" t="s">
        <v>2397</v>
      </c>
      <c r="R2131" s="203"/>
      <c r="S2131" s="204">
        <v>2000</v>
      </c>
      <c r="Y2131" t="s">
        <v>39201</v>
      </c>
      <c r="Z2131" s="284">
        <v>699775.73</v>
      </c>
      <c r="AB2131" s="276" t="s">
        <v>67244</v>
      </c>
      <c r="AC2131" s="277">
        <v>200719.7</v>
      </c>
      <c r="AE2131" s="246" t="s">
        <v>58972</v>
      </c>
      <c r="AF2131" s="247">
        <v>780</v>
      </c>
      <c r="AH2131" s="226" t="s">
        <v>51770</v>
      </c>
      <c r="AI2131" s="227">
        <v>1000</v>
      </c>
      <c r="AK2131" s="207" t="s">
        <v>16665</v>
      </c>
      <c r="AL2131" s="208">
        <v>54912.42</v>
      </c>
      <c r="AM2131" s="93"/>
      <c r="AN2131" s="199" t="s">
        <v>13892</v>
      </c>
      <c r="AO2131" s="200">
        <v>2033.96</v>
      </c>
      <c r="AT2131" s="272" t="s">
        <v>9883</v>
      </c>
      <c r="AU2131" s="273">
        <v>350123.5</v>
      </c>
      <c r="AW2131" s="244" t="s">
        <v>38462</v>
      </c>
      <c r="AX2131" s="245">
        <v>1388</v>
      </c>
      <c r="AZ2131" s="230" t="s">
        <v>38487</v>
      </c>
      <c r="BA2131" s="231">
        <v>9796.2800000000007</v>
      </c>
      <c r="BC2131" s="209" t="s">
        <v>10925</v>
      </c>
      <c r="BD2131" s="210">
        <v>26093.119999999999</v>
      </c>
    </row>
    <row r="2132" spans="9:56" x14ac:dyDescent="0.55000000000000004">
      <c r="I2132" s="242" t="s">
        <v>37783</v>
      </c>
      <c r="J2132" s="242"/>
      <c r="K2132" s="243">
        <v>75111.320000000007</v>
      </c>
      <c r="M2132" s="224" t="s">
        <v>37033</v>
      </c>
      <c r="N2132" s="224"/>
      <c r="O2132" s="225">
        <v>9044</v>
      </c>
      <c r="Q2132" s="203" t="s">
        <v>2398</v>
      </c>
      <c r="R2132" s="203"/>
      <c r="S2132" s="204">
        <v>2000</v>
      </c>
      <c r="Y2132" t="s">
        <v>60509</v>
      </c>
      <c r="Z2132" s="284">
        <v>-182431.83</v>
      </c>
      <c r="AB2132" s="276" t="s">
        <v>38967</v>
      </c>
      <c r="AC2132" s="277">
        <v>7839.62</v>
      </c>
      <c r="AE2132" s="246" t="s">
        <v>36086</v>
      </c>
      <c r="AF2132" s="247">
        <v>98163.28</v>
      </c>
      <c r="AH2132" s="226" t="s">
        <v>51771</v>
      </c>
      <c r="AI2132" s="227">
        <v>77</v>
      </c>
      <c r="AK2132" s="207" t="s">
        <v>16666</v>
      </c>
      <c r="AL2132" s="208">
        <v>5445.84</v>
      </c>
      <c r="AM2132" s="93"/>
      <c r="AN2132" s="199" t="s">
        <v>13893</v>
      </c>
      <c r="AO2132" s="200">
        <v>13751.8</v>
      </c>
      <c r="AT2132" s="272" t="s">
        <v>9884</v>
      </c>
      <c r="AU2132" s="273">
        <v>2334564.94</v>
      </c>
      <c r="AW2132" s="244" t="s">
        <v>38473</v>
      </c>
      <c r="AX2132" s="245">
        <v>75111.320000000007</v>
      </c>
      <c r="AZ2132" s="230" t="s">
        <v>38492</v>
      </c>
      <c r="BA2132" s="231">
        <v>9044</v>
      </c>
      <c r="BC2132" s="209" t="s">
        <v>11109</v>
      </c>
      <c r="BD2132" s="210">
        <v>34627.07</v>
      </c>
    </row>
    <row r="2133" spans="9:56" x14ac:dyDescent="0.55000000000000004">
      <c r="I2133" s="242" t="s">
        <v>37784</v>
      </c>
      <c r="J2133" s="242"/>
      <c r="K2133" s="243">
        <v>637</v>
      </c>
      <c r="M2133" s="224" t="s">
        <v>37034</v>
      </c>
      <c r="N2133" s="224"/>
      <c r="O2133" s="225">
        <v>192205</v>
      </c>
      <c r="Q2133" s="203" t="s">
        <v>2399</v>
      </c>
      <c r="R2133" s="203"/>
      <c r="S2133" s="204">
        <v>2000</v>
      </c>
      <c r="Y2133" t="s">
        <v>40343</v>
      </c>
      <c r="Z2133" s="284">
        <v>422790.23</v>
      </c>
      <c r="AB2133" s="276" t="s">
        <v>58480</v>
      </c>
      <c r="AC2133" s="277">
        <v>706173.6</v>
      </c>
      <c r="AE2133" s="246" t="s">
        <v>44504</v>
      </c>
      <c r="AF2133" s="247">
        <v>3042.22</v>
      </c>
      <c r="AH2133" s="226" t="s">
        <v>51772</v>
      </c>
      <c r="AI2133" s="227">
        <v>81.260000000000005</v>
      </c>
      <c r="AK2133" s="207" t="s">
        <v>13153</v>
      </c>
      <c r="AL2133" s="208">
        <v>142693.72</v>
      </c>
      <c r="AM2133" s="93"/>
      <c r="AN2133" s="199" t="s">
        <v>32413</v>
      </c>
      <c r="AO2133" s="200">
        <v>125.96</v>
      </c>
      <c r="AT2133" s="272" t="s">
        <v>9885</v>
      </c>
      <c r="AU2133" s="273">
        <v>314</v>
      </c>
      <c r="AW2133" s="244" t="s">
        <v>38478</v>
      </c>
      <c r="AX2133" s="245">
        <v>637</v>
      </c>
      <c r="AZ2133" s="230" t="s">
        <v>38495</v>
      </c>
      <c r="BA2133" s="231">
        <v>192205</v>
      </c>
      <c r="BC2133" s="209" t="s">
        <v>11329</v>
      </c>
      <c r="BD2133" s="210">
        <v>24425.63</v>
      </c>
    </row>
    <row r="2134" spans="9:56" x14ac:dyDescent="0.55000000000000004">
      <c r="I2134" s="242" t="s">
        <v>37785</v>
      </c>
      <c r="J2134" s="242"/>
      <c r="K2134" s="243">
        <v>6754.31</v>
      </c>
      <c r="M2134" s="224" t="s">
        <v>37035</v>
      </c>
      <c r="N2134" s="224"/>
      <c r="O2134" s="225">
        <v>1168</v>
      </c>
      <c r="Q2134" s="203" t="s">
        <v>2400</v>
      </c>
      <c r="R2134" s="203"/>
      <c r="S2134" s="204">
        <v>2217</v>
      </c>
      <c r="Y2134" t="s">
        <v>47997</v>
      </c>
      <c r="Z2134">
        <v>13.38</v>
      </c>
      <c r="AB2134" s="276" t="s">
        <v>64103</v>
      </c>
      <c r="AC2134" s="277">
        <v>5000</v>
      </c>
      <c r="AE2134" s="246" t="s">
        <v>64054</v>
      </c>
      <c r="AF2134" s="247">
        <v>10065.34</v>
      </c>
      <c r="AH2134" s="226" t="s">
        <v>51773</v>
      </c>
      <c r="AI2134" s="227">
        <v>28.16</v>
      </c>
      <c r="AK2134" s="207" t="s">
        <v>13154</v>
      </c>
      <c r="AL2134" s="208">
        <v>278539.8</v>
      </c>
      <c r="AM2134" s="93"/>
      <c r="AN2134" s="199" t="s">
        <v>13894</v>
      </c>
      <c r="AO2134" s="200">
        <v>4500</v>
      </c>
      <c r="AT2134" s="272" t="s">
        <v>9886</v>
      </c>
      <c r="AU2134" s="273">
        <v>3871.57</v>
      </c>
      <c r="AW2134" s="244" t="s">
        <v>38491</v>
      </c>
      <c r="AX2134" s="245">
        <v>6754.31</v>
      </c>
      <c r="AZ2134" s="230" t="s">
        <v>38500</v>
      </c>
      <c r="BA2134" s="231">
        <v>1168</v>
      </c>
      <c r="BC2134" s="209" t="s">
        <v>11589</v>
      </c>
      <c r="BD2134" s="210">
        <v>154852.67000000001</v>
      </c>
    </row>
    <row r="2135" spans="9:56" x14ac:dyDescent="0.55000000000000004">
      <c r="I2135" s="242" t="s">
        <v>37787</v>
      </c>
      <c r="J2135" s="242"/>
      <c r="K2135" s="243">
        <v>5090.13</v>
      </c>
      <c r="M2135" s="224" t="s">
        <v>37036</v>
      </c>
      <c r="N2135" s="224"/>
      <c r="O2135" s="225">
        <v>30249.67</v>
      </c>
      <c r="Q2135" s="203" t="s">
        <v>2401</v>
      </c>
      <c r="R2135" s="203"/>
      <c r="S2135" s="204">
        <v>2000</v>
      </c>
      <c r="Y2135" t="s">
        <v>46981</v>
      </c>
      <c r="Z2135" s="284">
        <v>1065.9000000000001</v>
      </c>
      <c r="AB2135" s="276" t="s">
        <v>59531</v>
      </c>
      <c r="AC2135" s="277">
        <v>2261.94</v>
      </c>
      <c r="AE2135" s="246" t="s">
        <v>42223</v>
      </c>
      <c r="AF2135" s="247">
        <v>2250</v>
      </c>
      <c r="AH2135" s="226" t="s">
        <v>51774</v>
      </c>
      <c r="AI2135" s="227">
        <v>325.77999999999997</v>
      </c>
      <c r="AK2135" s="207" t="s">
        <v>16667</v>
      </c>
      <c r="AL2135" s="208">
        <v>136094.56</v>
      </c>
      <c r="AM2135" s="93"/>
      <c r="AN2135" s="199" t="s">
        <v>23866</v>
      </c>
      <c r="AO2135" s="200">
        <v>125.96</v>
      </c>
      <c r="AT2135" s="272" t="s">
        <v>9887</v>
      </c>
      <c r="AU2135" s="273">
        <v>41191016.350000001</v>
      </c>
      <c r="AW2135" s="244" t="s">
        <v>38506</v>
      </c>
      <c r="AX2135" s="245">
        <v>5090.13</v>
      </c>
      <c r="AZ2135" s="230" t="s">
        <v>38502</v>
      </c>
      <c r="BA2135" s="231">
        <v>30249.67</v>
      </c>
      <c r="BC2135" s="209" t="s">
        <v>11934</v>
      </c>
      <c r="BD2135" s="210">
        <v>136958.24</v>
      </c>
    </row>
    <row r="2136" spans="9:56" x14ac:dyDescent="0.55000000000000004">
      <c r="I2136" s="242" t="s">
        <v>37788</v>
      </c>
      <c r="J2136" s="242"/>
      <c r="K2136" s="243">
        <v>33865</v>
      </c>
      <c r="M2136" s="224" t="s">
        <v>37037</v>
      </c>
      <c r="N2136" s="224"/>
      <c r="O2136" s="225">
        <v>79706.17</v>
      </c>
      <c r="Q2136" s="203" t="s">
        <v>2402</v>
      </c>
      <c r="R2136" s="203"/>
      <c r="S2136" s="204">
        <v>1841</v>
      </c>
      <c r="Y2136" t="s">
        <v>60510</v>
      </c>
      <c r="Z2136">
        <v>-2.4300000000000002</v>
      </c>
      <c r="AB2136" s="276" t="s">
        <v>64104</v>
      </c>
      <c r="AC2136" s="277">
        <v>212.33</v>
      </c>
      <c r="AE2136" s="246" t="s">
        <v>36087</v>
      </c>
      <c r="AF2136" s="247">
        <v>20393.71</v>
      </c>
      <c r="AH2136" s="226" t="s">
        <v>51775</v>
      </c>
      <c r="AI2136" s="227">
        <v>702.37</v>
      </c>
      <c r="AK2136" s="207" t="s">
        <v>16668</v>
      </c>
      <c r="AL2136" s="208">
        <v>7483.66</v>
      </c>
      <c r="AM2136" s="93"/>
      <c r="AN2136" s="199" t="s">
        <v>13895</v>
      </c>
      <c r="AO2136" s="200">
        <v>4500</v>
      </c>
      <c r="AT2136" s="272" t="s">
        <v>9888</v>
      </c>
      <c r="AU2136" s="273">
        <v>472445.66</v>
      </c>
      <c r="AW2136" s="244" t="s">
        <v>38511</v>
      </c>
      <c r="AX2136" s="245">
        <v>33865</v>
      </c>
      <c r="AZ2136" s="230" t="s">
        <v>38507</v>
      </c>
      <c r="BA2136" s="231">
        <v>79706.17</v>
      </c>
      <c r="BC2136" s="209" t="s">
        <v>9899</v>
      </c>
      <c r="BD2136" s="210">
        <v>2261223.35</v>
      </c>
    </row>
    <row r="2137" spans="9:56" x14ac:dyDescent="0.55000000000000004">
      <c r="I2137" s="242" t="s">
        <v>37789</v>
      </c>
      <c r="J2137" s="242"/>
      <c r="K2137" s="243">
        <v>27770</v>
      </c>
      <c r="M2137" s="224" t="s">
        <v>37038</v>
      </c>
      <c r="N2137" s="224"/>
      <c r="O2137" s="225">
        <v>8681</v>
      </c>
      <c r="Q2137" s="203" t="s">
        <v>2403</v>
      </c>
      <c r="R2137" s="203"/>
      <c r="S2137" s="204">
        <v>2000</v>
      </c>
      <c r="Y2137" t="s">
        <v>71468</v>
      </c>
      <c r="Z2137" s="284">
        <v>17183.39</v>
      </c>
      <c r="AB2137" s="276" t="s">
        <v>69943</v>
      </c>
      <c r="AC2137" s="277">
        <v>4500</v>
      </c>
      <c r="AE2137" s="246" t="s">
        <v>34655</v>
      </c>
      <c r="AF2137" s="247">
        <v>129226.71</v>
      </c>
      <c r="AH2137" s="226" t="s">
        <v>51776</v>
      </c>
      <c r="AI2137" s="227">
        <v>62093.760000000002</v>
      </c>
      <c r="AK2137" s="207" t="s">
        <v>16669</v>
      </c>
      <c r="AL2137" s="208">
        <v>134137.24</v>
      </c>
      <c r="AM2137" s="93"/>
      <c r="AN2137" s="199" t="s">
        <v>32414</v>
      </c>
      <c r="AO2137" s="200">
        <v>1450</v>
      </c>
      <c r="AT2137" s="272" t="s">
        <v>9889</v>
      </c>
      <c r="AU2137" s="273">
        <v>77144.990000000005</v>
      </c>
      <c r="AW2137" s="244" t="s">
        <v>38529</v>
      </c>
      <c r="AX2137" s="245">
        <v>27770</v>
      </c>
      <c r="AZ2137" s="230" t="s">
        <v>38517</v>
      </c>
      <c r="BA2137" s="231">
        <v>8681</v>
      </c>
      <c r="BC2137" s="209" t="s">
        <v>6741</v>
      </c>
      <c r="BD2137" s="210">
        <v>27156</v>
      </c>
    </row>
    <row r="2138" spans="9:56" x14ac:dyDescent="0.55000000000000004">
      <c r="I2138" s="242" t="s">
        <v>37790</v>
      </c>
      <c r="J2138" s="242"/>
      <c r="K2138" s="243">
        <v>32391.19</v>
      </c>
      <c r="M2138" s="224" t="s">
        <v>37039</v>
      </c>
      <c r="N2138" s="224"/>
      <c r="O2138" s="225">
        <v>3787</v>
      </c>
      <c r="Q2138" s="203" t="s">
        <v>2404</v>
      </c>
      <c r="R2138" s="203"/>
      <c r="S2138" s="204">
        <v>249.99</v>
      </c>
      <c r="Y2138" t="s">
        <v>71469</v>
      </c>
      <c r="Z2138" s="284">
        <v>1314.5</v>
      </c>
      <c r="AB2138" s="276" t="s">
        <v>61326</v>
      </c>
      <c r="AC2138" s="277">
        <v>75946.77</v>
      </c>
      <c r="AE2138" s="246" t="s">
        <v>34656</v>
      </c>
      <c r="AF2138" s="247">
        <v>403454.03</v>
      </c>
      <c r="AH2138" s="226" t="s">
        <v>36080</v>
      </c>
      <c r="AI2138" s="227">
        <v>3612.96</v>
      </c>
      <c r="AK2138" s="207" t="s">
        <v>16670</v>
      </c>
      <c r="AL2138" s="208">
        <v>22003</v>
      </c>
      <c r="AM2138" s="93"/>
      <c r="AN2138" s="199" t="s">
        <v>32415</v>
      </c>
      <c r="AO2138" s="200">
        <v>4083.97</v>
      </c>
      <c r="AT2138" s="272" t="s">
        <v>9890</v>
      </c>
      <c r="AU2138" s="273">
        <v>1112502.31</v>
      </c>
      <c r="AW2138" s="244" t="s">
        <v>38537</v>
      </c>
      <c r="AX2138" s="245">
        <v>32391.19</v>
      </c>
      <c r="AZ2138" s="230" t="s">
        <v>38521</v>
      </c>
      <c r="BA2138" s="231">
        <v>3787</v>
      </c>
      <c r="BC2138" s="209" t="s">
        <v>7412</v>
      </c>
      <c r="BD2138" s="210">
        <v>159012.69</v>
      </c>
    </row>
    <row r="2139" spans="9:56" x14ac:dyDescent="0.55000000000000004">
      <c r="I2139" s="242" t="s">
        <v>37791</v>
      </c>
      <c r="J2139" s="242"/>
      <c r="K2139" s="243">
        <v>8340.8799999999992</v>
      </c>
      <c r="M2139" s="224" t="s">
        <v>37040</v>
      </c>
      <c r="N2139" s="224"/>
      <c r="O2139" s="225">
        <v>36466</v>
      </c>
      <c r="Q2139" s="203" t="s">
        <v>2405</v>
      </c>
      <c r="R2139" s="203"/>
      <c r="S2139" s="204">
        <v>14280.22</v>
      </c>
      <c r="Y2139" t="s">
        <v>71470</v>
      </c>
      <c r="Z2139" s="284">
        <v>4130.88</v>
      </c>
      <c r="AB2139" s="276" t="s">
        <v>64105</v>
      </c>
      <c r="AC2139" s="277">
        <v>1564.16</v>
      </c>
      <c r="AE2139" s="246" t="s">
        <v>34657</v>
      </c>
      <c r="AF2139" s="247">
        <v>210530.46</v>
      </c>
      <c r="AH2139" s="226" t="s">
        <v>42216</v>
      </c>
      <c r="AI2139" s="227">
        <v>120200</v>
      </c>
      <c r="AK2139" s="207" t="s">
        <v>13155</v>
      </c>
      <c r="AL2139" s="208">
        <v>31074.21</v>
      </c>
      <c r="AM2139" s="93"/>
      <c r="AN2139" s="199" t="s">
        <v>32416</v>
      </c>
      <c r="AO2139" s="200">
        <v>186.03</v>
      </c>
      <c r="AT2139" s="272" t="s">
        <v>9891</v>
      </c>
      <c r="AU2139" s="273">
        <v>4627290.25</v>
      </c>
      <c r="AW2139" s="244" t="s">
        <v>38543</v>
      </c>
      <c r="AX2139" s="245">
        <v>8340.8799999999992</v>
      </c>
      <c r="AZ2139" s="230" t="s">
        <v>38525</v>
      </c>
      <c r="BA2139" s="231">
        <v>36466</v>
      </c>
      <c r="BC2139" s="209" t="s">
        <v>7621</v>
      </c>
      <c r="BD2139" s="210">
        <v>12519.31</v>
      </c>
    </row>
    <row r="2140" spans="9:56" x14ac:dyDescent="0.55000000000000004">
      <c r="I2140" s="242" t="s">
        <v>37794</v>
      </c>
      <c r="J2140" s="242"/>
      <c r="K2140" s="243">
        <v>81519.460000000006</v>
      </c>
      <c r="M2140" s="224" t="s">
        <v>37041</v>
      </c>
      <c r="N2140" s="224"/>
      <c r="O2140" s="225">
        <v>68206.850000000006</v>
      </c>
      <c r="Q2140" s="203" t="s">
        <v>2406</v>
      </c>
      <c r="R2140" s="203"/>
      <c r="S2140" s="204">
        <v>128345.7</v>
      </c>
      <c r="Y2140" t="s">
        <v>71471</v>
      </c>
      <c r="Z2140" s="284">
        <v>8819.56</v>
      </c>
      <c r="AB2140" s="276" t="s">
        <v>38968</v>
      </c>
      <c r="AC2140" s="277">
        <v>103097.75</v>
      </c>
      <c r="AE2140" s="246" t="s">
        <v>59502</v>
      </c>
      <c r="AF2140" s="247">
        <v>1489.09</v>
      </c>
      <c r="AH2140" s="226" t="s">
        <v>36081</v>
      </c>
      <c r="AI2140" s="227">
        <v>13769.63</v>
      </c>
      <c r="AK2140" s="207" t="s">
        <v>13156</v>
      </c>
      <c r="AL2140" s="208">
        <v>763716.08</v>
      </c>
      <c r="AM2140" s="93"/>
      <c r="AN2140" s="199" t="s">
        <v>23900</v>
      </c>
      <c r="AO2140" s="200">
        <v>1450</v>
      </c>
      <c r="AT2140" s="272" t="s">
        <v>9892</v>
      </c>
      <c r="AU2140" s="273">
        <v>9870.92</v>
      </c>
      <c r="AW2140" s="244" t="s">
        <v>38557</v>
      </c>
      <c r="AX2140" s="245">
        <v>81519.460000000006</v>
      </c>
      <c r="AZ2140" s="230" t="s">
        <v>38533</v>
      </c>
      <c r="BA2140" s="231">
        <v>68206.850000000006</v>
      </c>
      <c r="BC2140" s="209" t="s">
        <v>10481</v>
      </c>
      <c r="BD2140" s="210">
        <v>3818</v>
      </c>
    </row>
    <row r="2141" spans="9:56" x14ac:dyDescent="0.55000000000000004">
      <c r="I2141" s="242" t="s">
        <v>37795</v>
      </c>
      <c r="J2141" s="242"/>
      <c r="K2141" s="243">
        <v>8741.82</v>
      </c>
      <c r="M2141" s="224" t="s">
        <v>37042</v>
      </c>
      <c r="N2141" s="224"/>
      <c r="O2141" s="225">
        <v>11376</v>
      </c>
      <c r="Q2141" s="203" t="s">
        <v>2407</v>
      </c>
      <c r="R2141" s="203"/>
      <c r="S2141" s="204">
        <v>2000</v>
      </c>
      <c r="Y2141" t="s">
        <v>71472</v>
      </c>
      <c r="Z2141">
        <v>376.74</v>
      </c>
      <c r="AB2141" s="276" t="s">
        <v>38969</v>
      </c>
      <c r="AC2141" s="277">
        <v>280660.68</v>
      </c>
      <c r="AE2141" s="246" t="s">
        <v>36088</v>
      </c>
      <c r="AF2141" s="247">
        <v>846683.31</v>
      </c>
      <c r="AH2141" s="226" t="s">
        <v>42217</v>
      </c>
      <c r="AI2141" s="227">
        <v>39332.15</v>
      </c>
      <c r="AK2141" s="207" t="s">
        <v>16671</v>
      </c>
      <c r="AL2141" s="208">
        <v>62221.75</v>
      </c>
      <c r="AM2141" s="93"/>
      <c r="AN2141" s="199" t="s">
        <v>23904</v>
      </c>
      <c r="AO2141" s="200">
        <v>4083.97</v>
      </c>
      <c r="AT2141" s="272" t="s">
        <v>9893</v>
      </c>
      <c r="AU2141" s="273">
        <v>7987</v>
      </c>
      <c r="AW2141" s="244" t="s">
        <v>38564</v>
      </c>
      <c r="AX2141" s="245">
        <v>8741.82</v>
      </c>
      <c r="AZ2141" s="230" t="s">
        <v>38539</v>
      </c>
      <c r="BA2141" s="231">
        <v>11376</v>
      </c>
      <c r="BC2141" s="209" t="s">
        <v>8356</v>
      </c>
      <c r="BD2141" s="210">
        <v>68391.02</v>
      </c>
    </row>
    <row r="2142" spans="9:56" x14ac:dyDescent="0.55000000000000004">
      <c r="I2142" s="242" t="s">
        <v>37796</v>
      </c>
      <c r="J2142" s="242"/>
      <c r="K2142" s="243">
        <v>1386.65</v>
      </c>
      <c r="M2142" s="224" t="s">
        <v>37043</v>
      </c>
      <c r="N2142" s="224"/>
      <c r="O2142" s="225">
        <v>29946.85</v>
      </c>
      <c r="Q2142" s="203" t="s">
        <v>2408</v>
      </c>
      <c r="R2142" s="203"/>
      <c r="S2142" s="204">
        <v>35569</v>
      </c>
      <c r="Y2142" t="s">
        <v>50004</v>
      </c>
      <c r="Z2142">
        <v>574.30999999999995</v>
      </c>
      <c r="AB2142" s="276" t="s">
        <v>55926</v>
      </c>
      <c r="AC2142" s="277">
        <v>50824.21</v>
      </c>
      <c r="AE2142" s="246" t="s">
        <v>44505</v>
      </c>
      <c r="AF2142" s="247">
        <v>61784.72</v>
      </c>
      <c r="AH2142" s="226" t="s">
        <v>51777</v>
      </c>
      <c r="AI2142" s="227">
        <v>4751.79</v>
      </c>
      <c r="AK2142" s="207" t="s">
        <v>13158</v>
      </c>
      <c r="AL2142" s="208">
        <v>6101.7</v>
      </c>
      <c r="AM2142" s="93"/>
      <c r="AN2142" s="199" t="s">
        <v>23906</v>
      </c>
      <c r="AO2142" s="200">
        <v>186.03</v>
      </c>
      <c r="AT2142" s="272" t="s">
        <v>9894</v>
      </c>
      <c r="AU2142" s="273">
        <v>17773564.489999998</v>
      </c>
      <c r="AW2142" s="244" t="s">
        <v>38569</v>
      </c>
      <c r="AX2142" s="245">
        <v>1386.65</v>
      </c>
      <c r="AZ2142" s="230" t="s">
        <v>38544</v>
      </c>
      <c r="BA2142" s="231">
        <v>29946.85</v>
      </c>
      <c r="BC2142" s="209" t="s">
        <v>10495</v>
      </c>
      <c r="BD2142" s="210">
        <v>1841</v>
      </c>
    </row>
    <row r="2143" spans="9:56" x14ac:dyDescent="0.55000000000000004">
      <c r="I2143" s="242" t="s">
        <v>37797</v>
      </c>
      <c r="J2143" s="242"/>
      <c r="K2143" s="243">
        <v>17527.77</v>
      </c>
      <c r="M2143" s="224" t="s">
        <v>37044</v>
      </c>
      <c r="N2143" s="224"/>
      <c r="O2143" s="225">
        <v>2785</v>
      </c>
      <c r="Q2143" s="203" t="s">
        <v>2409</v>
      </c>
      <c r="R2143" s="203"/>
      <c r="S2143" s="204">
        <v>20260</v>
      </c>
      <c r="Y2143" t="s">
        <v>52620</v>
      </c>
      <c r="Z2143" s="284">
        <v>4716.0200000000004</v>
      </c>
      <c r="AB2143" s="276" t="s">
        <v>40193</v>
      </c>
      <c r="AC2143" s="277">
        <v>705409.28</v>
      </c>
      <c r="AE2143" s="246" t="s">
        <v>51795</v>
      </c>
      <c r="AF2143" s="247">
        <v>82440.39</v>
      </c>
      <c r="AH2143" s="226" t="s">
        <v>40141</v>
      </c>
      <c r="AI2143" s="227">
        <v>40184.33</v>
      </c>
      <c r="AK2143" s="207" t="s">
        <v>16672</v>
      </c>
      <c r="AL2143" s="208">
        <v>151148.82999999999</v>
      </c>
      <c r="AM2143" s="93"/>
      <c r="AN2143" s="199" t="s">
        <v>32417</v>
      </c>
      <c r="AO2143" s="200">
        <v>250</v>
      </c>
      <c r="AT2143" s="272" t="s">
        <v>9895</v>
      </c>
      <c r="AU2143" s="273">
        <v>18312</v>
      </c>
      <c r="AW2143" s="244" t="s">
        <v>38580</v>
      </c>
      <c r="AX2143" s="245">
        <v>17527.77</v>
      </c>
      <c r="AZ2143" s="230" t="s">
        <v>38549</v>
      </c>
      <c r="BA2143" s="231">
        <v>2785</v>
      </c>
      <c r="BC2143" s="209" t="s">
        <v>8743</v>
      </c>
      <c r="BD2143" s="210">
        <v>5797.5</v>
      </c>
    </row>
    <row r="2144" spans="9:56" x14ac:dyDescent="0.55000000000000004">
      <c r="I2144" s="242" t="s">
        <v>37799</v>
      </c>
      <c r="J2144" s="242"/>
      <c r="K2144" s="243">
        <v>36044.339999999997</v>
      </c>
      <c r="M2144" s="224" t="s">
        <v>37045</v>
      </c>
      <c r="N2144" s="224"/>
      <c r="O2144" s="225">
        <v>163818.71</v>
      </c>
      <c r="Q2144" s="203" t="s">
        <v>2410</v>
      </c>
      <c r="R2144" s="203"/>
      <c r="S2144" s="204">
        <v>2000</v>
      </c>
      <c r="Y2144" t="s">
        <v>71473</v>
      </c>
      <c r="Z2144">
        <v>154.08000000000001</v>
      </c>
      <c r="AB2144" s="276" t="s">
        <v>48761</v>
      </c>
      <c r="AC2144" s="277">
        <v>20487.3</v>
      </c>
      <c r="AE2144" s="246" t="s">
        <v>63064</v>
      </c>
      <c r="AF2144" s="247">
        <v>20286.93</v>
      </c>
      <c r="AH2144" s="226" t="s">
        <v>47826</v>
      </c>
      <c r="AI2144" s="227">
        <v>1400</v>
      </c>
      <c r="AK2144" s="207" t="s">
        <v>16673</v>
      </c>
      <c r="AL2144" s="208">
        <v>673595.78</v>
      </c>
      <c r="AM2144" s="93"/>
      <c r="AN2144" s="199" t="s">
        <v>32418</v>
      </c>
      <c r="AO2144" s="200">
        <v>12100</v>
      </c>
      <c r="AT2144" s="272" t="s">
        <v>9896</v>
      </c>
      <c r="AU2144" s="273">
        <v>5009258.45</v>
      </c>
      <c r="AW2144" s="244" t="s">
        <v>38591</v>
      </c>
      <c r="AX2144" s="245">
        <v>36044.339999999997</v>
      </c>
      <c r="AZ2144" s="230" t="s">
        <v>38553</v>
      </c>
      <c r="BA2144" s="231">
        <v>163818.71</v>
      </c>
      <c r="BC2144" s="209" t="s">
        <v>9005</v>
      </c>
      <c r="BD2144" s="210">
        <v>34612.94</v>
      </c>
    </row>
    <row r="2145" spans="9:56" x14ac:dyDescent="0.55000000000000004">
      <c r="I2145" s="242" t="s">
        <v>37800</v>
      </c>
      <c r="J2145" s="242"/>
      <c r="K2145" s="243">
        <v>16748.240000000002</v>
      </c>
      <c r="M2145" s="224" t="s">
        <v>37046</v>
      </c>
      <c r="N2145" s="224"/>
      <c r="O2145" s="225">
        <v>14580.86</v>
      </c>
      <c r="Q2145" s="203" t="s">
        <v>2411</v>
      </c>
      <c r="R2145" s="203"/>
      <c r="S2145" s="204">
        <v>67956</v>
      </c>
      <c r="Y2145" t="s">
        <v>71474</v>
      </c>
      <c r="Z2145" s="284">
        <v>9176.32</v>
      </c>
      <c r="AB2145" s="276" t="s">
        <v>67245</v>
      </c>
      <c r="AC2145" s="277">
        <v>600</v>
      </c>
      <c r="AE2145" s="246" t="s">
        <v>54920</v>
      </c>
      <c r="AF2145" s="247">
        <v>123498</v>
      </c>
      <c r="AH2145" s="226" t="s">
        <v>16709</v>
      </c>
      <c r="AI2145" s="227">
        <v>7021.81</v>
      </c>
      <c r="AK2145" s="207" t="s">
        <v>16674</v>
      </c>
      <c r="AL2145" s="208">
        <v>-188.83</v>
      </c>
      <c r="AM2145" s="93"/>
      <c r="AN2145" s="199" t="s">
        <v>32419</v>
      </c>
      <c r="AO2145" s="200">
        <v>19.12</v>
      </c>
      <c r="AT2145" s="272" t="s">
        <v>9897</v>
      </c>
      <c r="AU2145" s="273">
        <v>622080.66</v>
      </c>
      <c r="AW2145" s="244" t="s">
        <v>38599</v>
      </c>
      <c r="AX2145" s="245">
        <v>16748.240000000002</v>
      </c>
      <c r="AZ2145" s="230" t="s">
        <v>38560</v>
      </c>
      <c r="BA2145" s="231">
        <v>14580.86</v>
      </c>
      <c r="BC2145" s="209" t="s">
        <v>9329</v>
      </c>
      <c r="BD2145" s="210">
        <v>637323.62</v>
      </c>
    </row>
    <row r="2146" spans="9:56" x14ac:dyDescent="0.55000000000000004">
      <c r="I2146" s="242" t="s">
        <v>37801</v>
      </c>
      <c r="J2146" s="242"/>
      <c r="K2146" s="243">
        <v>6112.26</v>
      </c>
      <c r="M2146" s="224" t="s">
        <v>37047</v>
      </c>
      <c r="N2146" s="224"/>
      <c r="O2146" s="225">
        <v>110117</v>
      </c>
      <c r="Q2146" s="203" t="s">
        <v>2412</v>
      </c>
      <c r="R2146" s="203"/>
      <c r="S2146" s="204">
        <v>2954</v>
      </c>
      <c r="Y2146" t="s">
        <v>70571</v>
      </c>
      <c r="Z2146" s="284">
        <v>53235.21</v>
      </c>
      <c r="AB2146" s="276" t="s">
        <v>67246</v>
      </c>
      <c r="AC2146" s="277">
        <v>72180</v>
      </c>
      <c r="AE2146" s="246" t="s">
        <v>60236</v>
      </c>
      <c r="AF2146" s="247">
        <v>-1694.52</v>
      </c>
      <c r="AH2146" s="226" t="s">
        <v>16710</v>
      </c>
      <c r="AI2146" s="227">
        <v>65000.62</v>
      </c>
      <c r="AK2146" s="207" t="s">
        <v>16675</v>
      </c>
      <c r="AL2146" s="208">
        <v>4305</v>
      </c>
      <c r="AM2146" s="93"/>
      <c r="AN2146" s="199" t="s">
        <v>32420</v>
      </c>
      <c r="AO2146" s="200">
        <v>85.53</v>
      </c>
      <c r="AT2146" s="272" t="s">
        <v>9898</v>
      </c>
      <c r="AU2146" s="273">
        <v>126039.67</v>
      </c>
      <c r="AW2146" s="244" t="s">
        <v>38605</v>
      </c>
      <c r="AX2146" s="245">
        <v>6112.26</v>
      </c>
      <c r="AZ2146" s="230" t="s">
        <v>38565</v>
      </c>
      <c r="BA2146" s="231">
        <v>110117</v>
      </c>
      <c r="BC2146" s="209" t="s">
        <v>10798</v>
      </c>
      <c r="BD2146" s="210">
        <v>9911</v>
      </c>
    </row>
    <row r="2147" spans="9:56" x14ac:dyDescent="0.55000000000000004">
      <c r="I2147" s="242" t="s">
        <v>37802</v>
      </c>
      <c r="J2147" s="242"/>
      <c r="K2147" s="243">
        <v>2194.12</v>
      </c>
      <c r="M2147" s="224" t="s">
        <v>37048</v>
      </c>
      <c r="N2147" s="224"/>
      <c r="O2147" s="225">
        <v>31982</v>
      </c>
      <c r="Q2147" s="203" t="s">
        <v>2413</v>
      </c>
      <c r="R2147" s="203"/>
      <c r="S2147" s="204">
        <v>1364.89</v>
      </c>
      <c r="Y2147" t="s">
        <v>71475</v>
      </c>
      <c r="Z2147" s="284">
        <v>1200</v>
      </c>
      <c r="AB2147" s="276" t="s">
        <v>67247</v>
      </c>
      <c r="AC2147" s="277">
        <v>702.91</v>
      </c>
      <c r="AE2147" s="246" t="s">
        <v>63065</v>
      </c>
      <c r="AF2147" s="247">
        <v>1427948</v>
      </c>
      <c r="AH2147" s="226" t="s">
        <v>46711</v>
      </c>
      <c r="AI2147" s="227">
        <v>136402.59</v>
      </c>
      <c r="AK2147" s="207" t="s">
        <v>16676</v>
      </c>
      <c r="AL2147" s="208">
        <v>2788.06</v>
      </c>
      <c r="AM2147" s="93"/>
      <c r="AN2147" s="199" t="s">
        <v>32421</v>
      </c>
      <c r="AO2147" s="200">
        <v>73.400000000000006</v>
      </c>
      <c r="AT2147" s="272" t="s">
        <v>9899</v>
      </c>
      <c r="AU2147" s="273">
        <v>5270201.47</v>
      </c>
      <c r="AW2147" s="244" t="s">
        <v>38607</v>
      </c>
      <c r="AX2147" s="245">
        <v>2194.12</v>
      </c>
      <c r="AZ2147" s="230" t="s">
        <v>38570</v>
      </c>
      <c r="BA2147" s="231">
        <v>31982</v>
      </c>
      <c r="BC2147" s="209" t="s">
        <v>10926</v>
      </c>
      <c r="BD2147" s="210">
        <v>7718.41</v>
      </c>
    </row>
    <row r="2148" spans="9:56" x14ac:dyDescent="0.55000000000000004">
      <c r="I2148" s="242" t="s">
        <v>37803</v>
      </c>
      <c r="J2148" s="242"/>
      <c r="K2148" s="243">
        <v>2659</v>
      </c>
      <c r="M2148" s="224" t="s">
        <v>37049</v>
      </c>
      <c r="N2148" s="224"/>
      <c r="O2148" s="225">
        <v>48859</v>
      </c>
      <c r="Q2148" s="203" t="s">
        <v>2414</v>
      </c>
      <c r="R2148" s="203"/>
      <c r="S2148" s="204">
        <v>3573</v>
      </c>
      <c r="Y2148" t="s">
        <v>70572</v>
      </c>
      <c r="Z2148" s="284">
        <v>4163.2700000000004</v>
      </c>
      <c r="AB2148" s="276" t="s">
        <v>58481</v>
      </c>
      <c r="AC2148" s="277">
        <v>100</v>
      </c>
      <c r="AE2148" s="246" t="s">
        <v>61846</v>
      </c>
      <c r="AF2148" s="247">
        <v>3088.89</v>
      </c>
      <c r="AH2148" s="226" t="s">
        <v>38907</v>
      </c>
      <c r="AI2148" s="227">
        <v>-5.23</v>
      </c>
      <c r="AK2148" s="207" t="s">
        <v>16677</v>
      </c>
      <c r="AL2148" s="208">
        <v>542.52</v>
      </c>
      <c r="AM2148" s="93"/>
      <c r="AN2148" s="199" t="s">
        <v>32422</v>
      </c>
      <c r="AO2148" s="200">
        <v>1176.94</v>
      </c>
      <c r="AT2148" s="272" t="s">
        <v>9900</v>
      </c>
      <c r="AU2148" s="273">
        <v>963898.24</v>
      </c>
      <c r="AW2148" s="244" t="s">
        <v>38609</v>
      </c>
      <c r="AX2148" s="245">
        <v>2659</v>
      </c>
      <c r="AZ2148" s="230" t="s">
        <v>38576</v>
      </c>
      <c r="BA2148" s="231">
        <v>48859</v>
      </c>
      <c r="BC2148" s="209" t="s">
        <v>11330</v>
      </c>
      <c r="BD2148" s="210">
        <v>32663.62</v>
      </c>
    </row>
    <row r="2149" spans="9:56" x14ac:dyDescent="0.55000000000000004">
      <c r="I2149" s="242" t="s">
        <v>37804</v>
      </c>
      <c r="J2149" s="242"/>
      <c r="K2149" s="243">
        <v>37373.919999999998</v>
      </c>
      <c r="M2149" s="224" t="s">
        <v>37050</v>
      </c>
      <c r="N2149" s="224"/>
      <c r="O2149" s="225">
        <v>148286.25</v>
      </c>
      <c r="Q2149" s="203" t="s">
        <v>2415</v>
      </c>
      <c r="R2149" s="203"/>
      <c r="S2149" s="204">
        <v>2799</v>
      </c>
      <c r="Y2149" t="s">
        <v>70573</v>
      </c>
      <c r="Z2149" s="284">
        <v>13086.2</v>
      </c>
      <c r="AB2149" s="276" t="s">
        <v>63078</v>
      </c>
      <c r="AC2149" s="277">
        <v>475476.31</v>
      </c>
      <c r="AE2149" s="246" t="s">
        <v>61847</v>
      </c>
      <c r="AF2149" s="247">
        <v>233.14</v>
      </c>
      <c r="AH2149" s="226" t="s">
        <v>48727</v>
      </c>
      <c r="AI2149" s="227">
        <v>280.43</v>
      </c>
      <c r="AK2149" s="207" t="s">
        <v>16678</v>
      </c>
      <c r="AL2149" s="208">
        <v>1522.67</v>
      </c>
      <c r="AM2149" s="93"/>
      <c r="AN2149" s="199" t="s">
        <v>32423</v>
      </c>
      <c r="AO2149" s="200">
        <v>7960.84</v>
      </c>
      <c r="AT2149" s="272" t="s">
        <v>9901</v>
      </c>
      <c r="AU2149" s="273">
        <v>4163524.37</v>
      </c>
      <c r="AW2149" s="244" t="s">
        <v>38614</v>
      </c>
      <c r="AX2149" s="245">
        <v>37373.919999999998</v>
      </c>
      <c r="AZ2149" s="230" t="s">
        <v>38581</v>
      </c>
      <c r="BA2149" s="231">
        <v>148286.25</v>
      </c>
      <c r="BC2149" s="209" t="s">
        <v>11590</v>
      </c>
      <c r="BD2149" s="210">
        <v>674342.62</v>
      </c>
    </row>
    <row r="2150" spans="9:56" x14ac:dyDescent="0.55000000000000004">
      <c r="I2150" s="242" t="s">
        <v>37805</v>
      </c>
      <c r="J2150" s="242"/>
      <c r="K2150" s="243">
        <v>10037.58</v>
      </c>
      <c r="M2150" s="224" t="s">
        <v>37051</v>
      </c>
      <c r="N2150" s="224"/>
      <c r="O2150" s="225">
        <v>130578</v>
      </c>
      <c r="Q2150" s="203" t="s">
        <v>2416</v>
      </c>
      <c r="R2150" s="203"/>
      <c r="S2150" s="204">
        <v>14550.03</v>
      </c>
      <c r="Y2150" t="s">
        <v>70574</v>
      </c>
      <c r="Z2150" s="284">
        <v>34089.93</v>
      </c>
      <c r="AB2150" s="276" t="s">
        <v>47878</v>
      </c>
      <c r="AC2150" s="277">
        <v>420593.88</v>
      </c>
      <c r="AE2150" s="246" t="s">
        <v>61848</v>
      </c>
      <c r="AF2150" s="247">
        <v>756.78</v>
      </c>
      <c r="AH2150" s="226" t="s">
        <v>46712</v>
      </c>
      <c r="AI2150" s="227">
        <v>10540.4</v>
      </c>
      <c r="AK2150" s="207" t="s">
        <v>16679</v>
      </c>
      <c r="AL2150" s="208">
        <v>747.58</v>
      </c>
      <c r="AM2150" s="93"/>
      <c r="AN2150" s="199" t="s">
        <v>32424</v>
      </c>
      <c r="AO2150" s="200">
        <v>799.6</v>
      </c>
      <c r="AT2150" s="272" t="s">
        <v>9902</v>
      </c>
      <c r="AU2150" s="273">
        <v>35452.33</v>
      </c>
      <c r="AW2150" s="244" t="s">
        <v>38622</v>
      </c>
      <c r="AX2150" s="245">
        <v>10037.58</v>
      </c>
      <c r="AZ2150" s="230" t="s">
        <v>38595</v>
      </c>
      <c r="BA2150" s="231">
        <v>130578</v>
      </c>
      <c r="BC2150" s="209" t="s">
        <v>12245</v>
      </c>
      <c r="BD2150" s="210">
        <v>8529.7000000000007</v>
      </c>
    </row>
    <row r="2151" spans="9:56" x14ac:dyDescent="0.55000000000000004">
      <c r="I2151" s="242" t="s">
        <v>37806</v>
      </c>
      <c r="J2151" s="242"/>
      <c r="K2151" s="243">
        <v>41137.910000000003</v>
      </c>
      <c r="M2151" s="224" t="s">
        <v>37052</v>
      </c>
      <c r="N2151" s="224"/>
      <c r="O2151" s="225">
        <v>53015</v>
      </c>
      <c r="Q2151" s="203" t="s">
        <v>2417</v>
      </c>
      <c r="R2151" s="203"/>
      <c r="S2151" s="204">
        <v>2401</v>
      </c>
      <c r="Y2151" t="s">
        <v>67777</v>
      </c>
      <c r="Z2151">
        <v>114.03</v>
      </c>
      <c r="AB2151" s="276" t="s">
        <v>58482</v>
      </c>
      <c r="AC2151" s="277">
        <v>1252210.81</v>
      </c>
      <c r="AE2151" s="246" t="s">
        <v>61849</v>
      </c>
      <c r="AF2151" s="247">
        <v>652.21</v>
      </c>
      <c r="AH2151" s="226" t="s">
        <v>47827</v>
      </c>
      <c r="AI2151" s="227">
        <v>504.5</v>
      </c>
      <c r="AK2151" s="207" t="s">
        <v>16680</v>
      </c>
      <c r="AL2151" s="208">
        <v>17156.2</v>
      </c>
      <c r="AM2151" s="93"/>
      <c r="AN2151" s="199" t="s">
        <v>32425</v>
      </c>
      <c r="AO2151" s="200">
        <v>788.33</v>
      </c>
      <c r="AT2151" s="272" t="s">
        <v>9903</v>
      </c>
      <c r="AU2151" s="273">
        <v>4559432.68</v>
      </c>
      <c r="AW2151" s="244" t="s">
        <v>38627</v>
      </c>
      <c r="AX2151" s="245">
        <v>41137.910000000003</v>
      </c>
      <c r="AZ2151" s="230" t="s">
        <v>38601</v>
      </c>
      <c r="BA2151" s="231">
        <v>53015</v>
      </c>
      <c r="BC2151" s="209" t="s">
        <v>11935</v>
      </c>
      <c r="BD2151" s="210">
        <v>14705.5</v>
      </c>
    </row>
    <row r="2152" spans="9:56" x14ac:dyDescent="0.55000000000000004">
      <c r="I2152" s="242" t="s">
        <v>37807</v>
      </c>
      <c r="J2152" s="242"/>
      <c r="K2152" s="243">
        <v>18404.580000000002</v>
      </c>
      <c r="M2152" s="224" t="s">
        <v>37053</v>
      </c>
      <c r="N2152" s="224"/>
      <c r="O2152" s="225">
        <v>55707.34</v>
      </c>
      <c r="Q2152" s="203" t="s">
        <v>2418</v>
      </c>
      <c r="R2152" s="203"/>
      <c r="S2152" s="204">
        <v>2000</v>
      </c>
      <c r="Y2152" t="s">
        <v>66620</v>
      </c>
      <c r="Z2152" s="284">
        <v>28012.43</v>
      </c>
      <c r="AB2152" s="276" t="s">
        <v>52000</v>
      </c>
      <c r="AC2152" s="277">
        <v>432175.78</v>
      </c>
      <c r="AE2152" s="246" t="s">
        <v>57285</v>
      </c>
      <c r="AF2152" s="247">
        <v>22660.36</v>
      </c>
      <c r="AH2152" s="226" t="s">
        <v>44499</v>
      </c>
      <c r="AI2152" s="227">
        <v>152008.97</v>
      </c>
      <c r="AK2152" s="207" t="s">
        <v>16681</v>
      </c>
      <c r="AL2152" s="208">
        <v>5712</v>
      </c>
      <c r="AM2152" s="93"/>
      <c r="AN2152" s="199" t="s">
        <v>32426</v>
      </c>
      <c r="AO2152" s="200">
        <v>109.24</v>
      </c>
      <c r="AT2152" s="272" t="s">
        <v>9904</v>
      </c>
      <c r="AU2152" s="273">
        <v>161930846.90000001</v>
      </c>
      <c r="AW2152" s="244" t="s">
        <v>38633</v>
      </c>
      <c r="AX2152" s="245">
        <v>18404.580000000002</v>
      </c>
      <c r="AZ2152" s="230" t="s">
        <v>38610</v>
      </c>
      <c r="BA2152" s="231">
        <v>55707.34</v>
      </c>
      <c r="BC2152" s="209" t="s">
        <v>9900</v>
      </c>
      <c r="BD2152" s="210">
        <v>1698342.93</v>
      </c>
    </row>
    <row r="2153" spans="9:56" x14ac:dyDescent="0.55000000000000004">
      <c r="I2153" s="242" t="s">
        <v>37808</v>
      </c>
      <c r="J2153" s="242"/>
      <c r="K2153" s="243">
        <v>3958.36</v>
      </c>
      <c r="M2153" s="224" t="s">
        <v>37054</v>
      </c>
      <c r="N2153" s="224"/>
      <c r="O2153" s="225">
        <v>20538</v>
      </c>
      <c r="Q2153" s="203" t="s">
        <v>2419</v>
      </c>
      <c r="R2153" s="203"/>
      <c r="S2153" s="204">
        <v>9341</v>
      </c>
      <c r="Y2153" t="s">
        <v>69870</v>
      </c>
      <c r="Z2153" s="284">
        <v>2904.35</v>
      </c>
      <c r="AB2153" s="276" t="s">
        <v>66538</v>
      </c>
      <c r="AC2153" s="277">
        <v>76815.539999999994</v>
      </c>
      <c r="AE2153" s="246" t="s">
        <v>60069</v>
      </c>
      <c r="AF2153" s="247">
        <v>315.43</v>
      </c>
      <c r="AH2153" s="226" t="s">
        <v>44500</v>
      </c>
      <c r="AI2153" s="227">
        <v>11628.03</v>
      </c>
      <c r="AK2153" s="207" t="s">
        <v>16682</v>
      </c>
      <c r="AL2153" s="208">
        <v>3794.2</v>
      </c>
      <c r="AM2153" s="93"/>
      <c r="AN2153" s="199" t="s">
        <v>13896</v>
      </c>
      <c r="AO2153" s="200">
        <v>342.7</v>
      </c>
      <c r="AT2153" s="272" t="s">
        <v>9905</v>
      </c>
      <c r="AU2153" s="273">
        <v>1525931.51</v>
      </c>
      <c r="AW2153" s="244" t="s">
        <v>38638</v>
      </c>
      <c r="AX2153" s="245">
        <v>3958.36</v>
      </c>
      <c r="AZ2153" s="230" t="s">
        <v>38615</v>
      </c>
      <c r="BA2153" s="231">
        <v>20538</v>
      </c>
      <c r="BC2153" s="209" t="s">
        <v>6742</v>
      </c>
      <c r="BD2153" s="210">
        <v>116788.82</v>
      </c>
    </row>
    <row r="2154" spans="9:56" x14ac:dyDescent="0.55000000000000004">
      <c r="I2154" s="242" t="s">
        <v>37809</v>
      </c>
      <c r="J2154" s="242"/>
      <c r="K2154" s="243">
        <v>5457.13</v>
      </c>
      <c r="M2154" s="224" t="s">
        <v>37056</v>
      </c>
      <c r="N2154" s="224"/>
      <c r="O2154" s="225">
        <v>58118</v>
      </c>
      <c r="Q2154" s="203" t="s">
        <v>2420</v>
      </c>
      <c r="R2154" s="203"/>
      <c r="S2154" s="204">
        <v>160590</v>
      </c>
      <c r="Y2154" t="s">
        <v>66621</v>
      </c>
      <c r="Z2154" s="284">
        <v>9839.49</v>
      </c>
      <c r="AB2154" s="276" t="s">
        <v>52001</v>
      </c>
      <c r="AC2154" s="277">
        <v>52183.24</v>
      </c>
      <c r="AE2154" s="246" t="s">
        <v>64055</v>
      </c>
      <c r="AF2154" s="247">
        <v>152.66</v>
      </c>
      <c r="AH2154" s="226" t="s">
        <v>16735</v>
      </c>
      <c r="AI2154" s="227">
        <v>10983</v>
      </c>
      <c r="AK2154" s="207" t="s">
        <v>16683</v>
      </c>
      <c r="AL2154" s="208">
        <v>123194.68</v>
      </c>
      <c r="AM2154" s="93"/>
      <c r="AN2154" s="199" t="s">
        <v>32427</v>
      </c>
      <c r="AO2154" s="200">
        <v>250</v>
      </c>
      <c r="AT2154" s="272" t="s">
        <v>9906</v>
      </c>
      <c r="AU2154" s="273">
        <v>631464.24</v>
      </c>
      <c r="AW2154" s="244" t="s">
        <v>38643</v>
      </c>
      <c r="AX2154" s="245">
        <v>5457.13</v>
      </c>
      <c r="AZ2154" s="230" t="s">
        <v>38623</v>
      </c>
      <c r="BA2154" s="231">
        <v>58118</v>
      </c>
      <c r="BC2154" s="209" t="s">
        <v>6945</v>
      </c>
      <c r="BD2154" s="210">
        <v>12200</v>
      </c>
    </row>
    <row r="2155" spans="9:56" x14ac:dyDescent="0.55000000000000004">
      <c r="I2155" s="242" t="s">
        <v>37810</v>
      </c>
      <c r="J2155" s="242"/>
      <c r="K2155" s="243">
        <v>6801.5</v>
      </c>
      <c r="M2155" s="224" t="s">
        <v>37057</v>
      </c>
      <c r="N2155" s="224"/>
      <c r="O2155" s="225">
        <v>40456</v>
      </c>
      <c r="Q2155" s="203" t="s">
        <v>2421</v>
      </c>
      <c r="R2155" s="203"/>
      <c r="S2155" s="204">
        <v>2000</v>
      </c>
      <c r="Y2155" t="s">
        <v>66622</v>
      </c>
      <c r="Z2155" s="284">
        <v>53720.73</v>
      </c>
      <c r="AB2155" s="276" t="s">
        <v>52002</v>
      </c>
      <c r="AC2155" s="277">
        <v>228883.54</v>
      </c>
      <c r="AE2155" s="246" t="s">
        <v>61082</v>
      </c>
      <c r="AF2155" s="247">
        <v>37702.53</v>
      </c>
      <c r="AH2155" s="226" t="s">
        <v>16737</v>
      </c>
      <c r="AI2155" s="227">
        <v>172</v>
      </c>
      <c r="AK2155" s="207" t="s">
        <v>16684</v>
      </c>
      <c r="AL2155" s="208">
        <v>9997.69</v>
      </c>
      <c r="AM2155" s="93"/>
      <c r="AN2155" s="199" t="s">
        <v>32428</v>
      </c>
      <c r="AO2155" s="200">
        <v>12100</v>
      </c>
      <c r="AT2155" s="272" t="s">
        <v>9907</v>
      </c>
      <c r="AU2155" s="273">
        <v>77107.28</v>
      </c>
      <c r="AW2155" s="244" t="s">
        <v>38648</v>
      </c>
      <c r="AX2155" s="245">
        <v>6801.5</v>
      </c>
      <c r="AZ2155" s="230" t="s">
        <v>38629</v>
      </c>
      <c r="BA2155" s="231">
        <v>40456</v>
      </c>
      <c r="BC2155" s="209" t="s">
        <v>7142</v>
      </c>
      <c r="BD2155" s="210">
        <v>5730</v>
      </c>
    </row>
    <row r="2156" spans="9:56" x14ac:dyDescent="0.55000000000000004">
      <c r="I2156" s="242" t="s">
        <v>37811</v>
      </c>
      <c r="J2156" s="242"/>
      <c r="K2156" s="243">
        <v>4558.84</v>
      </c>
      <c r="M2156" s="224" t="s">
        <v>37058</v>
      </c>
      <c r="N2156" s="224"/>
      <c r="O2156" s="225">
        <v>51341.41</v>
      </c>
      <c r="Q2156" s="203" t="s">
        <v>2422</v>
      </c>
      <c r="R2156" s="203"/>
      <c r="S2156" s="204">
        <v>2739</v>
      </c>
      <c r="Y2156" t="s">
        <v>71476</v>
      </c>
      <c r="Z2156" s="284">
        <v>-6730.31</v>
      </c>
      <c r="AB2156" s="276" t="s">
        <v>58484</v>
      </c>
      <c r="AC2156" s="277">
        <v>503893.54</v>
      </c>
      <c r="AE2156" s="246" t="s">
        <v>58973</v>
      </c>
      <c r="AF2156" s="247">
        <v>13901.66</v>
      </c>
      <c r="AH2156" s="226" t="s">
        <v>44501</v>
      </c>
      <c r="AI2156" s="227">
        <v>1559418.14</v>
      </c>
      <c r="AK2156" s="207" t="s">
        <v>16685</v>
      </c>
      <c r="AL2156" s="208">
        <v>2919.5</v>
      </c>
      <c r="AM2156" s="93"/>
      <c r="AN2156" s="199" t="s">
        <v>23944</v>
      </c>
      <c r="AO2156" s="200">
        <v>19.12</v>
      </c>
      <c r="AT2156" s="272" t="s">
        <v>9908</v>
      </c>
      <c r="AU2156" s="273">
        <v>7819.5</v>
      </c>
      <c r="AW2156" s="244" t="s">
        <v>38654</v>
      </c>
      <c r="AX2156" s="245">
        <v>4558.84</v>
      </c>
      <c r="AZ2156" s="230" t="s">
        <v>38634</v>
      </c>
      <c r="BA2156" s="231">
        <v>51341.41</v>
      </c>
      <c r="BC2156" s="209" t="s">
        <v>7413</v>
      </c>
      <c r="BD2156" s="210">
        <v>68918.7</v>
      </c>
    </row>
    <row r="2157" spans="9:56" x14ac:dyDescent="0.55000000000000004">
      <c r="I2157" s="242" t="s">
        <v>37812</v>
      </c>
      <c r="J2157" s="242"/>
      <c r="K2157" s="243">
        <v>544.99</v>
      </c>
      <c r="M2157" s="224" t="s">
        <v>37059</v>
      </c>
      <c r="N2157" s="224"/>
      <c r="O2157" s="225">
        <v>7807</v>
      </c>
      <c r="Q2157" s="203" t="s">
        <v>2423</v>
      </c>
      <c r="R2157" s="203"/>
      <c r="S2157" s="204">
        <v>2713</v>
      </c>
      <c r="Y2157" t="s">
        <v>71477</v>
      </c>
      <c r="Z2157">
        <v>210.74</v>
      </c>
      <c r="AB2157" s="276" t="s">
        <v>66539</v>
      </c>
      <c r="AC2157" s="277">
        <v>218095.59</v>
      </c>
      <c r="AE2157" s="246" t="s">
        <v>61307</v>
      </c>
      <c r="AF2157" s="247">
        <v>3377.25</v>
      </c>
      <c r="AH2157" s="226" t="s">
        <v>44502</v>
      </c>
      <c r="AI2157" s="227">
        <v>119056.39</v>
      </c>
      <c r="AK2157" s="207" t="s">
        <v>16686</v>
      </c>
      <c r="AL2157" s="208">
        <v>946.47</v>
      </c>
      <c r="AM2157" s="93"/>
      <c r="AN2157" s="199" t="s">
        <v>32429</v>
      </c>
      <c r="AO2157" s="200">
        <v>85.53</v>
      </c>
      <c r="AT2157" s="272" t="s">
        <v>9909</v>
      </c>
      <c r="AU2157" s="273">
        <v>207585.94</v>
      </c>
      <c r="AW2157" s="244" t="s">
        <v>38656</v>
      </c>
      <c r="AX2157" s="245">
        <v>544.99</v>
      </c>
      <c r="AZ2157" s="230" t="s">
        <v>38639</v>
      </c>
      <c r="BA2157" s="231">
        <v>7807</v>
      </c>
      <c r="BC2157" s="209" t="s">
        <v>7622</v>
      </c>
      <c r="BD2157" s="210">
        <v>179530</v>
      </c>
    </row>
    <row r="2158" spans="9:56" x14ac:dyDescent="0.55000000000000004">
      <c r="I2158" s="242" t="s">
        <v>37813</v>
      </c>
      <c r="J2158" s="242"/>
      <c r="K2158" s="243">
        <v>23494.7</v>
      </c>
      <c r="M2158" s="224" t="s">
        <v>37060</v>
      </c>
      <c r="N2158" s="224"/>
      <c r="O2158" s="225">
        <v>11152.73</v>
      </c>
      <c r="Q2158" s="203" t="s">
        <v>2424</v>
      </c>
      <c r="R2158" s="203"/>
      <c r="S2158" s="204">
        <v>2000</v>
      </c>
      <c r="Y2158" t="s">
        <v>62013</v>
      </c>
      <c r="Z2158" s="284">
        <v>1834.06</v>
      </c>
      <c r="AB2158" s="276" t="s">
        <v>69700</v>
      </c>
      <c r="AC2158" s="277">
        <v>34174.629999999997</v>
      </c>
      <c r="AE2158" s="246" t="s">
        <v>64056</v>
      </c>
      <c r="AF2158" s="247">
        <v>523.59</v>
      </c>
      <c r="AH2158" s="226" t="s">
        <v>16748</v>
      </c>
      <c r="AI2158" s="227">
        <v>8165.45</v>
      </c>
      <c r="AK2158" s="207" t="s">
        <v>16687</v>
      </c>
      <c r="AL2158" s="208">
        <v>936.92</v>
      </c>
      <c r="AM2158" s="93"/>
      <c r="AN2158" s="199" t="s">
        <v>32430</v>
      </c>
      <c r="AO2158" s="200">
        <v>73.400000000000006</v>
      </c>
      <c r="AT2158" s="272" t="s">
        <v>9910</v>
      </c>
      <c r="AU2158" s="273">
        <v>129021.16</v>
      </c>
      <c r="AW2158" s="244" t="s">
        <v>38661</v>
      </c>
      <c r="AX2158" s="245">
        <v>23494.7</v>
      </c>
      <c r="AZ2158" s="230" t="s">
        <v>38644</v>
      </c>
      <c r="BA2158" s="231">
        <v>11152.73</v>
      </c>
      <c r="BC2158" s="209" t="s">
        <v>7822</v>
      </c>
      <c r="BD2158" s="210">
        <v>8181.73</v>
      </c>
    </row>
    <row r="2159" spans="9:56" x14ac:dyDescent="0.55000000000000004">
      <c r="I2159" s="242" t="s">
        <v>37814</v>
      </c>
      <c r="J2159" s="242"/>
      <c r="K2159" s="243">
        <v>558.28</v>
      </c>
      <c r="M2159" s="224" t="s">
        <v>37061</v>
      </c>
      <c r="N2159" s="224"/>
      <c r="O2159" s="225">
        <v>13545.63</v>
      </c>
      <c r="Q2159" s="203" t="s">
        <v>2425</v>
      </c>
      <c r="R2159" s="203"/>
      <c r="S2159" s="204">
        <v>645.80999999999995</v>
      </c>
      <c r="Y2159" t="s">
        <v>62647</v>
      </c>
      <c r="Z2159">
        <v>211.99</v>
      </c>
      <c r="AB2159" s="276" t="s">
        <v>69701</v>
      </c>
      <c r="AC2159" s="277">
        <v>237431</v>
      </c>
      <c r="AE2159" s="246" t="s">
        <v>59503</v>
      </c>
      <c r="AF2159" s="247">
        <v>29.97</v>
      </c>
      <c r="AH2159" s="226" t="s">
        <v>51778</v>
      </c>
      <c r="AI2159" s="227">
        <v>4629.29</v>
      </c>
      <c r="AK2159" s="207" t="s">
        <v>16688</v>
      </c>
      <c r="AL2159" s="208">
        <v>1528.1</v>
      </c>
      <c r="AM2159" s="93"/>
      <c r="AN2159" s="199" t="s">
        <v>32431</v>
      </c>
      <c r="AO2159" s="200">
        <v>1176.94</v>
      </c>
      <c r="AT2159" s="272" t="s">
        <v>9911</v>
      </c>
      <c r="AU2159" s="273">
        <v>73706.399999999994</v>
      </c>
      <c r="AW2159" s="244" t="s">
        <v>38663</v>
      </c>
      <c r="AX2159" s="245">
        <v>558.28</v>
      </c>
      <c r="AZ2159" s="230" t="s">
        <v>38650</v>
      </c>
      <c r="BA2159" s="231">
        <v>13545.63</v>
      </c>
      <c r="BC2159" s="209" t="s">
        <v>8088</v>
      </c>
      <c r="BD2159" s="210">
        <v>27851.18</v>
      </c>
    </row>
    <row r="2160" spans="9:56" x14ac:dyDescent="0.55000000000000004">
      <c r="I2160" s="242" t="s">
        <v>37815</v>
      </c>
      <c r="J2160" s="242"/>
      <c r="K2160" s="243">
        <v>5828.34</v>
      </c>
      <c r="M2160" s="224" t="s">
        <v>37062</v>
      </c>
      <c r="N2160" s="224"/>
      <c r="O2160" s="225">
        <v>11512.84</v>
      </c>
      <c r="Q2160" s="203" t="s">
        <v>2426</v>
      </c>
      <c r="R2160" s="203"/>
      <c r="S2160" s="204">
        <v>2000</v>
      </c>
      <c r="Y2160" t="s">
        <v>60512</v>
      </c>
      <c r="Z2160" s="284">
        <v>12215.92</v>
      </c>
      <c r="AB2160" s="276" t="s">
        <v>63633</v>
      </c>
      <c r="AC2160" s="277">
        <v>4901.1499999999996</v>
      </c>
      <c r="AE2160" s="246" t="s">
        <v>58974</v>
      </c>
      <c r="AF2160" s="247">
        <v>164645</v>
      </c>
      <c r="AH2160" s="226" t="s">
        <v>16752</v>
      </c>
      <c r="AI2160" s="227">
        <v>99.08</v>
      </c>
      <c r="AK2160" s="207" t="s">
        <v>16689</v>
      </c>
      <c r="AL2160" s="208">
        <v>3968.5</v>
      </c>
      <c r="AM2160" s="93"/>
      <c r="AN2160" s="199" t="s">
        <v>23947</v>
      </c>
      <c r="AO2160" s="200">
        <v>7960.84</v>
      </c>
      <c r="AT2160" s="272" t="s">
        <v>9912</v>
      </c>
      <c r="AU2160" s="273">
        <v>1615467.04</v>
      </c>
      <c r="AW2160" s="244" t="s">
        <v>38668</v>
      </c>
      <c r="AX2160" s="245">
        <v>5828.34</v>
      </c>
      <c r="AZ2160" s="230" t="s">
        <v>38657</v>
      </c>
      <c r="BA2160" s="231">
        <v>11512.84</v>
      </c>
      <c r="BC2160" s="209" t="s">
        <v>8357</v>
      </c>
      <c r="BD2160" s="210">
        <v>133468.13</v>
      </c>
    </row>
    <row r="2161" spans="9:56" x14ac:dyDescent="0.55000000000000004">
      <c r="I2161" s="242" t="s">
        <v>37816</v>
      </c>
      <c r="J2161" s="242"/>
      <c r="K2161" s="243">
        <v>3297.25</v>
      </c>
      <c r="M2161" s="224" t="s">
        <v>37063</v>
      </c>
      <c r="N2161" s="224"/>
      <c r="O2161" s="225">
        <v>4379</v>
      </c>
      <c r="Q2161" s="203" t="s">
        <v>2427</v>
      </c>
      <c r="R2161" s="203"/>
      <c r="S2161" s="204">
        <v>2000</v>
      </c>
      <c r="Y2161" t="s">
        <v>71478</v>
      </c>
      <c r="Z2161">
        <v>16.309999999999999</v>
      </c>
      <c r="AB2161" s="276" t="s">
        <v>67248</v>
      </c>
      <c r="AC2161" s="277">
        <v>27357.35</v>
      </c>
      <c r="AE2161" s="246" t="s">
        <v>60237</v>
      </c>
      <c r="AF2161" s="247">
        <v>-242.12</v>
      </c>
      <c r="AH2161" s="226" t="s">
        <v>51779</v>
      </c>
      <c r="AI2161" s="227">
        <v>10800</v>
      </c>
      <c r="AK2161" s="207" t="s">
        <v>16690</v>
      </c>
      <c r="AL2161" s="208">
        <v>328.13</v>
      </c>
      <c r="AM2161" s="93"/>
      <c r="AN2161" s="199" t="s">
        <v>13897</v>
      </c>
      <c r="AO2161" s="200">
        <v>1142.3</v>
      </c>
      <c r="AT2161" s="272" t="s">
        <v>9913</v>
      </c>
      <c r="AU2161" s="273">
        <v>290003.55</v>
      </c>
      <c r="AW2161" s="244" t="s">
        <v>38675</v>
      </c>
      <c r="AX2161" s="245">
        <v>3297.25</v>
      </c>
      <c r="AZ2161" s="230" t="s">
        <v>38664</v>
      </c>
      <c r="BA2161" s="231">
        <v>4379</v>
      </c>
      <c r="BC2161" s="209" t="s">
        <v>8552</v>
      </c>
      <c r="BD2161" s="210">
        <v>132433.34</v>
      </c>
    </row>
    <row r="2162" spans="9:56" x14ac:dyDescent="0.55000000000000004">
      <c r="I2162" s="242" t="s">
        <v>37817</v>
      </c>
      <c r="J2162" s="242"/>
      <c r="K2162" s="243">
        <v>1307.79</v>
      </c>
      <c r="M2162" s="224" t="s">
        <v>37064</v>
      </c>
      <c r="N2162" s="224"/>
      <c r="O2162" s="225">
        <v>245831.52</v>
      </c>
      <c r="Q2162" s="203" t="s">
        <v>2428</v>
      </c>
      <c r="R2162" s="203"/>
      <c r="S2162" s="204">
        <v>2000</v>
      </c>
      <c r="Y2162" t="s">
        <v>60513</v>
      </c>
      <c r="Z2162" s="284">
        <v>1016.42</v>
      </c>
      <c r="AB2162" s="276" t="s">
        <v>63634</v>
      </c>
      <c r="AC2162" s="277">
        <v>2467.75</v>
      </c>
      <c r="AE2162" s="246" t="s">
        <v>58975</v>
      </c>
      <c r="AF2162" s="247">
        <v>21363.75</v>
      </c>
      <c r="AH2162" s="226" t="s">
        <v>16753</v>
      </c>
      <c r="AI2162" s="227">
        <v>74387.47</v>
      </c>
      <c r="AK2162" s="207" t="s">
        <v>16691</v>
      </c>
      <c r="AL2162" s="208">
        <v>13123.53</v>
      </c>
      <c r="AM2162" s="93"/>
      <c r="AN2162" s="199" t="s">
        <v>32432</v>
      </c>
      <c r="AO2162" s="200">
        <v>788.33</v>
      </c>
      <c r="AT2162" s="272" t="s">
        <v>9914</v>
      </c>
      <c r="AU2162" s="273">
        <v>143088.89000000001</v>
      </c>
      <c r="AW2162" s="244" t="s">
        <v>38689</v>
      </c>
      <c r="AX2162" s="245">
        <v>1307.79</v>
      </c>
      <c r="AZ2162" s="230" t="s">
        <v>38669</v>
      </c>
      <c r="BA2162" s="231">
        <v>245831.52</v>
      </c>
      <c r="BC2162" s="209" t="s">
        <v>9006</v>
      </c>
      <c r="BD2162" s="210">
        <v>96402</v>
      </c>
    </row>
    <row r="2163" spans="9:56" x14ac:dyDescent="0.55000000000000004">
      <c r="I2163" s="242" t="s">
        <v>37818</v>
      </c>
      <c r="J2163" s="242"/>
      <c r="K2163" s="243">
        <v>261536.72</v>
      </c>
      <c r="M2163" s="224" t="s">
        <v>37065</v>
      </c>
      <c r="N2163" s="224"/>
      <c r="O2163" s="225">
        <v>7247</v>
      </c>
      <c r="Q2163" s="203" t="s">
        <v>2429</v>
      </c>
      <c r="R2163" s="203"/>
      <c r="S2163" s="204">
        <v>22990</v>
      </c>
      <c r="Y2163" t="s">
        <v>60514</v>
      </c>
      <c r="Z2163" s="284">
        <v>2694.69</v>
      </c>
      <c r="AB2163" s="276" t="s">
        <v>63635</v>
      </c>
      <c r="AC2163" s="277">
        <v>7517.77</v>
      </c>
      <c r="AE2163" s="246" t="s">
        <v>63066</v>
      </c>
      <c r="AF2163" s="247">
        <v>33000</v>
      </c>
      <c r="AH2163" s="226" t="s">
        <v>13164</v>
      </c>
      <c r="AI2163" s="227">
        <v>5000</v>
      </c>
      <c r="AK2163" s="207" t="s">
        <v>16692</v>
      </c>
      <c r="AL2163" s="208">
        <v>1760.08</v>
      </c>
      <c r="AM2163" s="93"/>
      <c r="AN2163" s="199" t="s">
        <v>32433</v>
      </c>
      <c r="AO2163" s="200">
        <v>109.24</v>
      </c>
      <c r="AT2163" s="272" t="s">
        <v>9917</v>
      </c>
      <c r="AU2163" s="273">
        <v>320886.53000000003</v>
      </c>
      <c r="AW2163" s="244" t="s">
        <v>38701</v>
      </c>
      <c r="AX2163" s="245">
        <v>261536.72</v>
      </c>
      <c r="AZ2163" s="230" t="s">
        <v>38678</v>
      </c>
      <c r="BA2163" s="231">
        <v>7247</v>
      </c>
      <c r="BC2163" s="209" t="s">
        <v>9176</v>
      </c>
      <c r="BD2163" s="210">
        <v>5002.5</v>
      </c>
    </row>
    <row r="2164" spans="9:56" x14ac:dyDescent="0.55000000000000004">
      <c r="I2164" s="242" t="s">
        <v>37820</v>
      </c>
      <c r="J2164" s="242"/>
      <c r="K2164" s="243">
        <v>616</v>
      </c>
      <c r="M2164" s="224" t="s">
        <v>37066</v>
      </c>
      <c r="N2164" s="224"/>
      <c r="O2164" s="225">
        <v>36821</v>
      </c>
      <c r="Q2164" s="203" t="s">
        <v>2430</v>
      </c>
      <c r="R2164" s="203"/>
      <c r="S2164" s="204">
        <v>4345</v>
      </c>
      <c r="Y2164" t="s">
        <v>62648</v>
      </c>
      <c r="Z2164">
        <v>264.8</v>
      </c>
      <c r="AB2164" s="276" t="s">
        <v>70449</v>
      </c>
      <c r="AC2164" s="277">
        <v>9870.34</v>
      </c>
      <c r="AE2164" s="246" t="s">
        <v>63067</v>
      </c>
      <c r="AF2164" s="247">
        <v>2524.4899999999998</v>
      </c>
      <c r="AH2164" s="226" t="s">
        <v>13165</v>
      </c>
      <c r="AI2164" s="227">
        <v>1840.96</v>
      </c>
      <c r="AK2164" s="207" t="s">
        <v>16693</v>
      </c>
      <c r="AL2164" s="208">
        <v>3982.28</v>
      </c>
      <c r="AM2164" s="93"/>
      <c r="AN2164" s="199" t="s">
        <v>32434</v>
      </c>
      <c r="AO2164" s="200">
        <v>5946</v>
      </c>
      <c r="AT2164" s="272" t="s">
        <v>9918</v>
      </c>
      <c r="AU2164" s="273">
        <v>648743.1</v>
      </c>
      <c r="AW2164" s="244" t="s">
        <v>38726</v>
      </c>
      <c r="AX2164" s="245">
        <v>616</v>
      </c>
      <c r="AZ2164" s="230" t="s">
        <v>38685</v>
      </c>
      <c r="BA2164" s="231">
        <v>36821</v>
      </c>
      <c r="BC2164" s="209" t="s">
        <v>9330</v>
      </c>
      <c r="BD2164" s="210">
        <v>576906.25</v>
      </c>
    </row>
    <row r="2165" spans="9:56" x14ac:dyDescent="0.55000000000000004">
      <c r="I2165" s="242" t="s">
        <v>37821</v>
      </c>
      <c r="J2165" s="242"/>
      <c r="K2165" s="243">
        <v>743.52</v>
      </c>
      <c r="M2165" s="224" t="s">
        <v>37067</v>
      </c>
      <c r="N2165" s="224"/>
      <c r="O2165" s="225">
        <v>6674.31</v>
      </c>
      <c r="Q2165" s="203" t="s">
        <v>2431</v>
      </c>
      <c r="R2165" s="203"/>
      <c r="S2165" s="204">
        <v>2000</v>
      </c>
      <c r="Y2165" t="s">
        <v>62649</v>
      </c>
      <c r="Z2165">
        <v>500</v>
      </c>
      <c r="AB2165" s="276" t="s">
        <v>63636</v>
      </c>
      <c r="AC2165" s="277">
        <v>61888.79</v>
      </c>
      <c r="AE2165" s="246" t="s">
        <v>63068</v>
      </c>
      <c r="AF2165" s="247">
        <v>8085</v>
      </c>
      <c r="AH2165" s="226" t="s">
        <v>13166</v>
      </c>
      <c r="AI2165" s="227">
        <v>3172.88</v>
      </c>
      <c r="AK2165" s="207" t="s">
        <v>16694</v>
      </c>
      <c r="AL2165" s="208">
        <v>439.3</v>
      </c>
      <c r="AM2165" s="93"/>
      <c r="AN2165" s="199" t="s">
        <v>32435</v>
      </c>
      <c r="AO2165" s="200">
        <v>5946</v>
      </c>
      <c r="AT2165" s="272" t="s">
        <v>9920</v>
      </c>
      <c r="AU2165" s="273">
        <v>36608.639999999999</v>
      </c>
      <c r="AW2165" s="244" t="s">
        <v>38734</v>
      </c>
      <c r="AX2165" s="245">
        <v>743.52</v>
      </c>
      <c r="AZ2165" s="230" t="s">
        <v>38692</v>
      </c>
      <c r="BA2165" s="231">
        <v>6674.31</v>
      </c>
      <c r="BC2165" s="209" t="s">
        <v>10655</v>
      </c>
      <c r="BD2165" s="210">
        <v>21144</v>
      </c>
    </row>
    <row r="2166" spans="9:56" x14ac:dyDescent="0.55000000000000004">
      <c r="I2166" s="242" t="s">
        <v>37822</v>
      </c>
      <c r="J2166" s="242"/>
      <c r="K2166" s="243">
        <v>836.87</v>
      </c>
      <c r="M2166" s="224" t="s">
        <v>37068</v>
      </c>
      <c r="N2166" s="224"/>
      <c r="O2166" s="225">
        <v>1034944.96</v>
      </c>
      <c r="Q2166" s="203" t="s">
        <v>2432</v>
      </c>
      <c r="R2166" s="203"/>
      <c r="S2166" s="204">
        <v>55244</v>
      </c>
      <c r="Y2166" t="s">
        <v>70179</v>
      </c>
      <c r="Z2166" s="284">
        <v>260825.43</v>
      </c>
      <c r="AB2166" s="276" t="s">
        <v>67249</v>
      </c>
      <c r="AC2166" s="277">
        <v>315.24</v>
      </c>
      <c r="AE2166" s="246" t="s">
        <v>64057</v>
      </c>
      <c r="AF2166" s="247">
        <v>1591.18</v>
      </c>
      <c r="AH2166" s="226" t="s">
        <v>16756</v>
      </c>
      <c r="AI2166" s="227">
        <v>36211.360000000001</v>
      </c>
      <c r="AK2166" s="207" t="s">
        <v>16695</v>
      </c>
      <c r="AL2166" s="208">
        <v>381.59</v>
      </c>
      <c r="AM2166" s="93"/>
      <c r="AN2166" s="199" t="s">
        <v>13898</v>
      </c>
      <c r="AO2166" s="200">
        <v>48721.120000000003</v>
      </c>
      <c r="AT2166" s="272" t="s">
        <v>9921</v>
      </c>
      <c r="AU2166" s="273">
        <v>3366512.75</v>
      </c>
      <c r="AW2166" s="244" t="s">
        <v>38745</v>
      </c>
      <c r="AX2166" s="245">
        <v>836.87</v>
      </c>
      <c r="AZ2166" s="230" t="s">
        <v>38697</v>
      </c>
      <c r="BA2166" s="231">
        <v>1034944.96</v>
      </c>
      <c r="BC2166" s="209" t="s">
        <v>11111</v>
      </c>
      <c r="BD2166" s="210">
        <v>1236.6400000000001</v>
      </c>
    </row>
    <row r="2167" spans="9:56" x14ac:dyDescent="0.55000000000000004">
      <c r="I2167" s="242" t="s">
        <v>37823</v>
      </c>
      <c r="J2167" s="242"/>
      <c r="K2167" s="243">
        <v>5748</v>
      </c>
      <c r="M2167" s="224" t="s">
        <v>37069</v>
      </c>
      <c r="N2167" s="224"/>
      <c r="O2167" s="225">
        <v>2454</v>
      </c>
      <c r="Q2167" s="203" t="s">
        <v>2433</v>
      </c>
      <c r="R2167" s="203"/>
      <c r="S2167" s="204">
        <v>2000</v>
      </c>
      <c r="Y2167" t="s">
        <v>71479</v>
      </c>
      <c r="Z2167" s="284">
        <v>15220.5</v>
      </c>
      <c r="AB2167" s="276" t="s">
        <v>61886</v>
      </c>
      <c r="AC2167" s="277">
        <v>534.79</v>
      </c>
      <c r="AE2167" s="246" t="s">
        <v>61190</v>
      </c>
      <c r="AF2167" s="247">
        <v>8991.5300000000007</v>
      </c>
      <c r="AH2167" s="226" t="s">
        <v>48728</v>
      </c>
      <c r="AI2167" s="227">
        <v>524.99</v>
      </c>
      <c r="AK2167" s="207" t="s">
        <v>16696</v>
      </c>
      <c r="AL2167" s="208">
        <v>972.59</v>
      </c>
      <c r="AM2167" s="93"/>
      <c r="AN2167" s="199" t="s">
        <v>13899</v>
      </c>
      <c r="AO2167" s="200">
        <v>6742.19</v>
      </c>
      <c r="AT2167" s="272" t="s">
        <v>9922</v>
      </c>
      <c r="AU2167" s="273">
        <v>46829.74</v>
      </c>
      <c r="AW2167" s="244" t="s">
        <v>38753</v>
      </c>
      <c r="AX2167" s="245">
        <v>5748</v>
      </c>
      <c r="AZ2167" s="230" t="s">
        <v>38716</v>
      </c>
      <c r="BA2167" s="231">
        <v>2454</v>
      </c>
      <c r="BC2167" s="209" t="s">
        <v>11591</v>
      </c>
      <c r="BD2167" s="210">
        <v>1264928.57</v>
      </c>
    </row>
    <row r="2168" spans="9:56" x14ac:dyDescent="0.55000000000000004">
      <c r="I2168" s="242" t="s">
        <v>37824</v>
      </c>
      <c r="J2168" s="242"/>
      <c r="K2168" s="243">
        <v>83872</v>
      </c>
      <c r="M2168" s="224" t="s">
        <v>37070</v>
      </c>
      <c r="N2168" s="224"/>
      <c r="O2168" s="225">
        <v>12406.64</v>
      </c>
      <c r="Q2168" s="203" t="s">
        <v>2434</v>
      </c>
      <c r="R2168" s="203"/>
      <c r="S2168" s="204">
        <v>15445</v>
      </c>
      <c r="Y2168" t="s">
        <v>71480</v>
      </c>
      <c r="Z2168">
        <v>454.58</v>
      </c>
      <c r="AB2168" s="276" t="s">
        <v>61887</v>
      </c>
      <c r="AC2168" s="277">
        <v>37.630000000000003</v>
      </c>
      <c r="AE2168" s="246" t="s">
        <v>57286</v>
      </c>
      <c r="AF2168" s="247">
        <v>42872.5</v>
      </c>
      <c r="AH2168" s="226" t="s">
        <v>16758</v>
      </c>
      <c r="AI2168" s="227">
        <v>2046.49</v>
      </c>
      <c r="AK2168" s="207" t="s">
        <v>16697</v>
      </c>
      <c r="AL2168" s="208">
        <v>24657.759999999998</v>
      </c>
      <c r="AM2168" s="93"/>
      <c r="AN2168" s="199" t="s">
        <v>32436</v>
      </c>
      <c r="AO2168" s="200">
        <v>54379.95</v>
      </c>
      <c r="AT2168" s="272" t="s">
        <v>9923</v>
      </c>
      <c r="AU2168" s="273">
        <v>27164.75</v>
      </c>
      <c r="AW2168" s="244" t="s">
        <v>38759</v>
      </c>
      <c r="AX2168" s="245">
        <v>83872</v>
      </c>
      <c r="AZ2168" s="230" t="s">
        <v>38722</v>
      </c>
      <c r="BA2168" s="231">
        <v>12406.64</v>
      </c>
      <c r="BC2168" s="209" t="s">
        <v>9901</v>
      </c>
      <c r="BD2168" s="210">
        <v>2650721.86</v>
      </c>
    </row>
    <row r="2169" spans="9:56" x14ac:dyDescent="0.55000000000000004">
      <c r="I2169" s="242" t="s">
        <v>37825</v>
      </c>
      <c r="J2169" s="242"/>
      <c r="K2169" s="243">
        <v>1212.82</v>
      </c>
      <c r="M2169" s="224" t="s">
        <v>37071</v>
      </c>
      <c r="N2169" s="224"/>
      <c r="O2169" s="225">
        <v>2307.52</v>
      </c>
      <c r="Q2169" s="203" t="s">
        <v>2435</v>
      </c>
      <c r="R2169" s="203"/>
      <c r="S2169" s="204">
        <v>26098.55</v>
      </c>
      <c r="Y2169" t="s">
        <v>71481</v>
      </c>
      <c r="Z2169" s="284">
        <v>9864.49</v>
      </c>
      <c r="AB2169" s="276" t="s">
        <v>61888</v>
      </c>
      <c r="AC2169" s="277">
        <v>75.95</v>
      </c>
      <c r="AE2169" s="246" t="s">
        <v>58194</v>
      </c>
      <c r="AF2169" s="247">
        <v>52140</v>
      </c>
      <c r="AH2169" s="226" t="s">
        <v>13167</v>
      </c>
      <c r="AI2169" s="227">
        <v>8302.61</v>
      </c>
      <c r="AK2169" s="207" t="s">
        <v>16698</v>
      </c>
      <c r="AL2169" s="208">
        <v>18803.25</v>
      </c>
      <c r="AM2169" s="93"/>
      <c r="AN2169" s="199" t="s">
        <v>32437</v>
      </c>
      <c r="AO2169" s="200">
        <v>4160.0600000000004</v>
      </c>
      <c r="AT2169" s="272" t="s">
        <v>9924</v>
      </c>
      <c r="AU2169" s="273">
        <v>309248.59999999998</v>
      </c>
      <c r="AW2169" s="244" t="s">
        <v>38767</v>
      </c>
      <c r="AX2169" s="245">
        <v>1212.82</v>
      </c>
      <c r="AZ2169" s="230" t="s">
        <v>38737</v>
      </c>
      <c r="BA2169" s="231">
        <v>2307.52</v>
      </c>
      <c r="BC2169" s="209" t="s">
        <v>7143</v>
      </c>
      <c r="BD2169" s="210">
        <v>808</v>
      </c>
    </row>
    <row r="2170" spans="9:56" x14ac:dyDescent="0.55000000000000004">
      <c r="I2170" s="242" t="s">
        <v>37826</v>
      </c>
      <c r="J2170" s="242"/>
      <c r="K2170" s="243">
        <v>47776.89</v>
      </c>
      <c r="M2170" s="224" t="s">
        <v>37072</v>
      </c>
      <c r="N2170" s="224"/>
      <c r="O2170" s="225">
        <v>3782.09</v>
      </c>
      <c r="Q2170" s="203" t="s">
        <v>2436</v>
      </c>
      <c r="R2170" s="203"/>
      <c r="S2170" s="204">
        <v>2000</v>
      </c>
      <c r="Y2170" t="s">
        <v>71482</v>
      </c>
      <c r="Z2170">
        <v>-107.34</v>
      </c>
      <c r="AB2170" s="276" t="s">
        <v>61889</v>
      </c>
      <c r="AC2170" s="277">
        <v>49.61</v>
      </c>
      <c r="AE2170" s="246" t="s">
        <v>64058</v>
      </c>
      <c r="AF2170" s="247">
        <v>21.97</v>
      </c>
      <c r="AH2170" s="226" t="s">
        <v>16759</v>
      </c>
      <c r="AI2170" s="227">
        <v>164623.99</v>
      </c>
      <c r="AK2170" s="207" t="s">
        <v>16699</v>
      </c>
      <c r="AL2170" s="208">
        <v>3138.45</v>
      </c>
      <c r="AM2170" s="93"/>
      <c r="AN2170" s="199" t="s">
        <v>32438</v>
      </c>
      <c r="AO2170" s="200">
        <v>5470.73</v>
      </c>
      <c r="AT2170" s="272" t="s">
        <v>9925</v>
      </c>
      <c r="AU2170" s="273">
        <v>30133.17</v>
      </c>
      <c r="AW2170" s="244" t="s">
        <v>38772</v>
      </c>
      <c r="AX2170" s="245">
        <v>47776.89</v>
      </c>
      <c r="AZ2170" s="230" t="s">
        <v>38741</v>
      </c>
      <c r="BA2170" s="231">
        <v>3782.09</v>
      </c>
      <c r="BC2170" s="209" t="s">
        <v>7414</v>
      </c>
      <c r="BD2170" s="210">
        <v>8084</v>
      </c>
    </row>
    <row r="2171" spans="9:56" x14ac:dyDescent="0.55000000000000004">
      <c r="I2171" s="242" t="s">
        <v>37827</v>
      </c>
      <c r="J2171" s="242"/>
      <c r="K2171" s="243">
        <v>18816.240000000002</v>
      </c>
      <c r="M2171" s="224" t="s">
        <v>37073</v>
      </c>
      <c r="N2171" s="224"/>
      <c r="O2171" s="225">
        <v>33083.300000000003</v>
      </c>
      <c r="Q2171" s="203" t="s">
        <v>2437</v>
      </c>
      <c r="R2171" s="203"/>
      <c r="S2171" s="204">
        <v>903</v>
      </c>
      <c r="Y2171" t="s">
        <v>56202</v>
      </c>
      <c r="Z2171" s="284">
        <v>11614</v>
      </c>
      <c r="AB2171" s="276" t="s">
        <v>61890</v>
      </c>
      <c r="AC2171" s="277">
        <v>162.22</v>
      </c>
      <c r="AE2171" s="246" t="s">
        <v>62444</v>
      </c>
      <c r="AF2171" s="247">
        <v>726.2</v>
      </c>
      <c r="AH2171" s="226" t="s">
        <v>16760</v>
      </c>
      <c r="AI2171" s="227">
        <v>5874.5</v>
      </c>
      <c r="AK2171" s="207" t="s">
        <v>16700</v>
      </c>
      <c r="AL2171" s="208">
        <v>2957</v>
      </c>
      <c r="AM2171" s="93"/>
      <c r="AN2171" s="199" t="s">
        <v>32439</v>
      </c>
      <c r="AO2171" s="200">
        <v>5863.25</v>
      </c>
      <c r="AT2171" s="272" t="s">
        <v>9926</v>
      </c>
      <c r="AU2171" s="273">
        <v>25068.78</v>
      </c>
      <c r="AW2171" s="244" t="s">
        <v>38781</v>
      </c>
      <c r="AX2171" s="245">
        <v>18816.240000000002</v>
      </c>
      <c r="AZ2171" s="230" t="s">
        <v>38750</v>
      </c>
      <c r="BA2171" s="231">
        <v>33083.300000000003</v>
      </c>
      <c r="BC2171" s="209" t="s">
        <v>7823</v>
      </c>
      <c r="BD2171" s="210">
        <v>1346</v>
      </c>
    </row>
    <row r="2172" spans="9:56" x14ac:dyDescent="0.55000000000000004">
      <c r="I2172" s="242" t="s">
        <v>37828</v>
      </c>
      <c r="J2172" s="242"/>
      <c r="K2172" s="243">
        <v>4203.7</v>
      </c>
      <c r="M2172" s="224" t="s">
        <v>37074</v>
      </c>
      <c r="N2172" s="224"/>
      <c r="O2172" s="225">
        <v>125538</v>
      </c>
      <c r="Q2172" s="203" t="s">
        <v>2438</v>
      </c>
      <c r="R2172" s="203"/>
      <c r="S2172" s="204">
        <v>4842.5200000000004</v>
      </c>
      <c r="Y2172" t="s">
        <v>70580</v>
      </c>
      <c r="Z2172">
        <v>145.19999999999999</v>
      </c>
      <c r="AB2172" s="276" t="s">
        <v>61891</v>
      </c>
      <c r="AC2172" s="277">
        <v>1195.58</v>
      </c>
      <c r="AE2172" s="246" t="s">
        <v>62548</v>
      </c>
      <c r="AF2172" s="247">
        <v>15000</v>
      </c>
      <c r="AH2172" s="226" t="s">
        <v>47828</v>
      </c>
      <c r="AI2172" s="227">
        <v>-16666.66</v>
      </c>
      <c r="AK2172" s="207" t="s">
        <v>16701</v>
      </c>
      <c r="AL2172" s="208">
        <v>97013.69</v>
      </c>
      <c r="AM2172" s="93"/>
      <c r="AN2172" s="199" t="s">
        <v>13900</v>
      </c>
      <c r="AO2172" s="200">
        <v>97158.13</v>
      </c>
      <c r="AT2172" s="272" t="s">
        <v>9927</v>
      </c>
      <c r="AU2172" s="273">
        <v>19067.73</v>
      </c>
      <c r="AW2172" s="244" t="s">
        <v>38786</v>
      </c>
      <c r="AX2172" s="245">
        <v>4203.7</v>
      </c>
      <c r="AZ2172" s="230" t="s">
        <v>38755</v>
      </c>
      <c r="BA2172" s="231">
        <v>125538</v>
      </c>
      <c r="BC2172" s="209" t="s">
        <v>8089</v>
      </c>
      <c r="BD2172" s="210">
        <v>6855</v>
      </c>
    </row>
    <row r="2173" spans="9:56" x14ac:dyDescent="0.55000000000000004">
      <c r="I2173" s="242" t="s">
        <v>37829</v>
      </c>
      <c r="J2173" s="242"/>
      <c r="K2173" s="243">
        <v>65133</v>
      </c>
      <c r="M2173" s="224" t="s">
        <v>37075</v>
      </c>
      <c r="N2173" s="224"/>
      <c r="O2173" s="225">
        <v>2061</v>
      </c>
      <c r="Q2173" s="203" t="s">
        <v>2439</v>
      </c>
      <c r="R2173" s="203"/>
      <c r="S2173" s="204">
        <v>7700</v>
      </c>
      <c r="Y2173" t="s">
        <v>69872</v>
      </c>
      <c r="Z2173" s="284">
        <v>12003.66</v>
      </c>
      <c r="AB2173" s="276" t="s">
        <v>70450</v>
      </c>
      <c r="AC2173" s="277">
        <v>171.71</v>
      </c>
      <c r="AE2173" s="246" t="s">
        <v>62549</v>
      </c>
      <c r="AF2173" s="247">
        <v>5000</v>
      </c>
      <c r="AH2173" s="226" t="s">
        <v>51780</v>
      </c>
      <c r="AI2173" s="227">
        <v>1054.56</v>
      </c>
      <c r="AK2173" s="207" t="s">
        <v>16702</v>
      </c>
      <c r="AL2173" s="208">
        <v>294.31</v>
      </c>
      <c r="AM2173" s="93"/>
      <c r="AN2173" s="199" t="s">
        <v>13901</v>
      </c>
      <c r="AO2173" s="200">
        <v>48721.120000000003</v>
      </c>
      <c r="AT2173" s="272" t="s">
        <v>9928</v>
      </c>
      <c r="AU2173" s="273">
        <v>53975.81</v>
      </c>
      <c r="AW2173" s="244" t="s">
        <v>37881</v>
      </c>
      <c r="AX2173" s="245">
        <v>65133</v>
      </c>
      <c r="AZ2173" s="230" t="s">
        <v>38760</v>
      </c>
      <c r="BA2173" s="231">
        <v>2061</v>
      </c>
      <c r="BC2173" s="209" t="s">
        <v>8358</v>
      </c>
      <c r="BD2173" s="210">
        <v>5099</v>
      </c>
    </row>
    <row r="2174" spans="9:56" x14ac:dyDescent="0.55000000000000004">
      <c r="I2174" s="242" t="s">
        <v>37830</v>
      </c>
      <c r="J2174" s="242"/>
      <c r="K2174" s="243">
        <v>8276.2099999999991</v>
      </c>
      <c r="M2174" s="224" t="s">
        <v>37076</v>
      </c>
      <c r="N2174" s="224"/>
      <c r="O2174" s="225">
        <v>61629.65</v>
      </c>
      <c r="Q2174" s="203" t="s">
        <v>2440</v>
      </c>
      <c r="R2174" s="203"/>
      <c r="S2174" s="204">
        <v>318.44</v>
      </c>
      <c r="Y2174" t="s">
        <v>71483</v>
      </c>
      <c r="Z2174">
        <v>-126.53</v>
      </c>
      <c r="AB2174" s="276" t="s">
        <v>70451</v>
      </c>
      <c r="AC2174" s="277">
        <v>3800</v>
      </c>
      <c r="AE2174" s="246" t="s">
        <v>62550</v>
      </c>
      <c r="AF2174" s="247">
        <v>1530.01</v>
      </c>
      <c r="AH2174" s="226" t="s">
        <v>44503</v>
      </c>
      <c r="AI2174" s="227">
        <v>33595.46</v>
      </c>
      <c r="AK2174" s="207" t="s">
        <v>16703</v>
      </c>
      <c r="AL2174" s="208">
        <v>34912.949999999997</v>
      </c>
      <c r="AM2174" s="93"/>
      <c r="AN2174" s="199" t="s">
        <v>24070</v>
      </c>
      <c r="AO2174" s="200">
        <v>54379.95</v>
      </c>
      <c r="AT2174" s="272" t="s">
        <v>9929</v>
      </c>
      <c r="AU2174" s="273">
        <v>30675.040000000001</v>
      </c>
      <c r="AW2174" s="244" t="s">
        <v>37888</v>
      </c>
      <c r="AX2174" s="245">
        <v>8276.2099999999991</v>
      </c>
      <c r="AZ2174" s="230" t="s">
        <v>38763</v>
      </c>
      <c r="BA2174" s="231">
        <v>61629.65</v>
      </c>
      <c r="BC2174" s="209" t="s">
        <v>8553</v>
      </c>
      <c r="BD2174" s="210">
        <v>27406</v>
      </c>
    </row>
    <row r="2175" spans="9:56" x14ac:dyDescent="0.55000000000000004">
      <c r="I2175" s="242" t="s">
        <v>37831</v>
      </c>
      <c r="J2175" s="242"/>
      <c r="K2175" s="243">
        <v>10291.14</v>
      </c>
      <c r="M2175" s="224" t="s">
        <v>37077</v>
      </c>
      <c r="N2175" s="224"/>
      <c r="O2175" s="225">
        <v>61495.21</v>
      </c>
      <c r="Q2175" s="203" t="s">
        <v>2441</v>
      </c>
      <c r="R2175" s="203"/>
      <c r="S2175" s="204">
        <v>27962.53</v>
      </c>
      <c r="Y2175" t="s">
        <v>71484</v>
      </c>
      <c r="Z2175" s="284">
        <v>9550</v>
      </c>
      <c r="AB2175" s="276" t="s">
        <v>34777</v>
      </c>
      <c r="AC2175" s="277">
        <v>4913.66</v>
      </c>
      <c r="AE2175" s="246" t="s">
        <v>62551</v>
      </c>
      <c r="AF2175" s="247">
        <v>1225</v>
      </c>
      <c r="AH2175" s="226" t="s">
        <v>51781</v>
      </c>
      <c r="AI2175" s="227">
        <v>455.3</v>
      </c>
      <c r="AK2175" s="207" t="s">
        <v>16704</v>
      </c>
      <c r="AL2175" s="208">
        <v>2890.92</v>
      </c>
      <c r="AM2175" s="93"/>
      <c r="AN2175" s="199" t="s">
        <v>13902</v>
      </c>
      <c r="AO2175" s="200">
        <v>10902.25</v>
      </c>
      <c r="AT2175" s="272" t="s">
        <v>9930</v>
      </c>
      <c r="AU2175" s="273">
        <v>28168.92</v>
      </c>
      <c r="AW2175" s="244" t="s">
        <v>38008</v>
      </c>
      <c r="AX2175" s="245">
        <v>10291.14</v>
      </c>
      <c r="AZ2175" s="230" t="s">
        <v>38768</v>
      </c>
      <c r="BA2175" s="231">
        <v>61495.21</v>
      </c>
      <c r="BC2175" s="209" t="s">
        <v>8744</v>
      </c>
      <c r="BD2175" s="210">
        <v>1008</v>
      </c>
    </row>
    <row r="2176" spans="9:56" x14ac:dyDescent="0.55000000000000004">
      <c r="I2176" s="242" t="s">
        <v>37832</v>
      </c>
      <c r="J2176" s="242"/>
      <c r="K2176" s="243">
        <v>3253.44</v>
      </c>
      <c r="M2176" s="224" t="s">
        <v>37078</v>
      </c>
      <c r="N2176" s="224"/>
      <c r="O2176" s="225">
        <v>7623</v>
      </c>
      <c r="Q2176" s="203" t="s">
        <v>2442</v>
      </c>
      <c r="R2176" s="203"/>
      <c r="S2176" s="204">
        <v>9934</v>
      </c>
      <c r="Y2176" t="s">
        <v>63195</v>
      </c>
      <c r="Z2176">
        <v>725.6</v>
      </c>
      <c r="AB2176" s="276" t="s">
        <v>52026</v>
      </c>
      <c r="AC2176" s="277">
        <v>4027.5</v>
      </c>
      <c r="AE2176" s="246" t="s">
        <v>61850</v>
      </c>
      <c r="AF2176" s="247">
        <v>589.95000000000005</v>
      </c>
      <c r="AH2176" s="226" t="s">
        <v>51782</v>
      </c>
      <c r="AI2176" s="227">
        <v>14504.7</v>
      </c>
      <c r="AK2176" s="207" t="s">
        <v>16705</v>
      </c>
      <c r="AL2176" s="208">
        <v>870.21</v>
      </c>
      <c r="AM2176" s="93"/>
      <c r="AN2176" s="199" t="s">
        <v>24074</v>
      </c>
      <c r="AO2176" s="200">
        <v>5470.73</v>
      </c>
      <c r="AT2176" s="272" t="s">
        <v>9931</v>
      </c>
      <c r="AU2176" s="273">
        <v>363076.57</v>
      </c>
      <c r="AW2176" s="244" t="s">
        <v>38130</v>
      </c>
      <c r="AX2176" s="245">
        <v>3253.44</v>
      </c>
      <c r="AZ2176" s="230" t="s">
        <v>38773</v>
      </c>
      <c r="BA2176" s="231">
        <v>7623</v>
      </c>
      <c r="BC2176" s="209" t="s">
        <v>9007</v>
      </c>
      <c r="BD2176" s="210">
        <v>9525</v>
      </c>
    </row>
    <row r="2177" spans="9:56" x14ac:dyDescent="0.55000000000000004">
      <c r="I2177" s="242" t="s">
        <v>37833</v>
      </c>
      <c r="J2177" s="242"/>
      <c r="K2177" s="243">
        <v>8506.5</v>
      </c>
      <c r="M2177" s="224" t="s">
        <v>37079</v>
      </c>
      <c r="N2177" s="224"/>
      <c r="O2177" s="225">
        <v>35344.01</v>
      </c>
      <c r="Q2177" s="203" t="s">
        <v>2443</v>
      </c>
      <c r="R2177" s="203"/>
      <c r="S2177" s="204">
        <v>2000</v>
      </c>
      <c r="Y2177" t="s">
        <v>71485</v>
      </c>
      <c r="Z2177" s="284">
        <v>84507</v>
      </c>
      <c r="AB2177" s="276" t="s">
        <v>67250</v>
      </c>
      <c r="AC2177" s="277">
        <v>14240</v>
      </c>
      <c r="AE2177" s="246" t="s">
        <v>64059</v>
      </c>
      <c r="AF2177" s="247">
        <v>706.19</v>
      </c>
      <c r="AH2177" s="226" t="s">
        <v>36082</v>
      </c>
      <c r="AI2177" s="227">
        <v>17550.25</v>
      </c>
      <c r="AK2177" s="207" t="s">
        <v>16706</v>
      </c>
      <c r="AL2177" s="208">
        <v>273.58</v>
      </c>
      <c r="AM2177" s="93"/>
      <c r="AN2177" s="199" t="s">
        <v>13903</v>
      </c>
      <c r="AO2177" s="200">
        <v>97158.13</v>
      </c>
      <c r="AT2177" s="272" t="s">
        <v>9933</v>
      </c>
      <c r="AU2177" s="273">
        <v>154966.46</v>
      </c>
      <c r="AW2177" s="244" t="s">
        <v>38457</v>
      </c>
      <c r="AX2177" s="245">
        <v>8506.5</v>
      </c>
      <c r="AZ2177" s="230" t="s">
        <v>38777</v>
      </c>
      <c r="BA2177" s="231">
        <v>35344.01</v>
      </c>
      <c r="BC2177" s="209" t="s">
        <v>9177</v>
      </c>
      <c r="BD2177" s="210">
        <v>1187</v>
      </c>
    </row>
    <row r="2178" spans="9:56" x14ac:dyDescent="0.55000000000000004">
      <c r="I2178" s="242" t="s">
        <v>37834</v>
      </c>
      <c r="J2178" s="242"/>
      <c r="K2178" s="243">
        <v>219470</v>
      </c>
      <c r="M2178" s="224" t="s">
        <v>37080</v>
      </c>
      <c r="N2178" s="224"/>
      <c r="O2178" s="225">
        <v>14558</v>
      </c>
      <c r="Q2178" s="203" t="s">
        <v>2444</v>
      </c>
      <c r="R2178" s="203"/>
      <c r="S2178" s="204">
        <v>830</v>
      </c>
      <c r="Y2178" t="s">
        <v>56210</v>
      </c>
      <c r="Z2178" s="284">
        <v>113004.82</v>
      </c>
      <c r="AB2178" s="276" t="s">
        <v>52027</v>
      </c>
      <c r="AC2178" s="277">
        <v>1397.45</v>
      </c>
      <c r="AE2178" s="246" t="s">
        <v>60238</v>
      </c>
      <c r="AF2178" s="247">
        <v>15613.98</v>
      </c>
      <c r="AH2178" s="226" t="s">
        <v>46713</v>
      </c>
      <c r="AI2178" s="227">
        <v>221481</v>
      </c>
      <c r="AK2178" s="207" t="s">
        <v>16707</v>
      </c>
      <c r="AL2178" s="208">
        <v>1086.32</v>
      </c>
      <c r="AM2178" s="93"/>
      <c r="AN2178" s="199" t="s">
        <v>24083</v>
      </c>
      <c r="AO2178" s="200">
        <v>5863.25</v>
      </c>
      <c r="AT2178" s="272" t="s">
        <v>9934</v>
      </c>
      <c r="AU2178" s="273">
        <v>1524.75</v>
      </c>
      <c r="AW2178" s="244" t="s">
        <v>38474</v>
      </c>
      <c r="AX2178" s="245">
        <v>219470</v>
      </c>
      <c r="AZ2178" s="230" t="s">
        <v>38782</v>
      </c>
      <c r="BA2178" s="231">
        <v>14558</v>
      </c>
      <c r="BC2178" s="209" t="s">
        <v>9331</v>
      </c>
      <c r="BD2178" s="210">
        <v>14177.63</v>
      </c>
    </row>
    <row r="2179" spans="9:56" x14ac:dyDescent="0.55000000000000004">
      <c r="I2179" s="242" t="s">
        <v>50880</v>
      </c>
      <c r="J2179" s="242"/>
      <c r="K2179" s="243">
        <v>69722.899999999994</v>
      </c>
      <c r="M2179" s="224" t="s">
        <v>41171</v>
      </c>
      <c r="N2179" s="224"/>
      <c r="O2179" s="225">
        <v>165082.25</v>
      </c>
      <c r="Q2179" s="203" t="s">
        <v>2445</v>
      </c>
      <c r="R2179" s="203"/>
      <c r="S2179" s="204">
        <v>1750</v>
      </c>
      <c r="Y2179" t="s">
        <v>56211</v>
      </c>
      <c r="Z2179" s="284">
        <v>37624.019999999997</v>
      </c>
      <c r="AB2179" s="276" t="s">
        <v>52028</v>
      </c>
      <c r="AC2179" s="277">
        <v>4190.57</v>
      </c>
      <c r="AE2179" s="246" t="s">
        <v>60239</v>
      </c>
      <c r="AF2179" s="247">
        <v>1193.3</v>
      </c>
      <c r="AH2179" s="226" t="s">
        <v>38909</v>
      </c>
      <c r="AI2179" s="227">
        <v>56653.53</v>
      </c>
      <c r="AK2179" s="207" t="s">
        <v>16708</v>
      </c>
      <c r="AL2179" s="208">
        <v>29422.04</v>
      </c>
      <c r="AM2179" s="93"/>
      <c r="AN2179" s="199" t="s">
        <v>32440</v>
      </c>
      <c r="AO2179" s="200">
        <v>148.59</v>
      </c>
      <c r="AT2179" s="272" t="s">
        <v>9935</v>
      </c>
      <c r="AU2179" s="273">
        <v>2481</v>
      </c>
      <c r="AW2179" s="244" t="s">
        <v>51121</v>
      </c>
      <c r="AX2179" s="245">
        <v>69722.899999999994</v>
      </c>
      <c r="AZ2179" s="230" t="s">
        <v>41712</v>
      </c>
      <c r="BA2179" s="231">
        <v>165082.25</v>
      </c>
      <c r="BC2179" s="209" t="s">
        <v>10927</v>
      </c>
      <c r="BD2179" s="210">
        <v>788</v>
      </c>
    </row>
    <row r="2180" spans="9:56" x14ac:dyDescent="0.55000000000000004">
      <c r="I2180" s="242" t="s">
        <v>50881</v>
      </c>
      <c r="J2180" s="242"/>
      <c r="K2180" s="243">
        <v>12590.12</v>
      </c>
      <c r="M2180" s="224" t="s">
        <v>41172</v>
      </c>
      <c r="N2180" s="224"/>
      <c r="O2180" s="225">
        <v>315355</v>
      </c>
      <c r="Q2180" s="203" t="s">
        <v>4122</v>
      </c>
      <c r="R2180" s="203"/>
      <c r="S2180" s="204">
        <v>3390</v>
      </c>
      <c r="Y2180" t="s">
        <v>62650</v>
      </c>
      <c r="Z2180" s="284">
        <v>45835.88</v>
      </c>
      <c r="AB2180" s="276" t="s">
        <v>67251</v>
      </c>
      <c r="AC2180" s="277">
        <v>9000</v>
      </c>
      <c r="AE2180" s="246" t="s">
        <v>60240</v>
      </c>
      <c r="AF2180" s="247">
        <v>3825.42</v>
      </c>
      <c r="AH2180" s="226" t="s">
        <v>36083</v>
      </c>
      <c r="AI2180" s="227">
        <v>32789.54</v>
      </c>
      <c r="AK2180" s="207" t="s">
        <v>16709</v>
      </c>
      <c r="AL2180" s="208">
        <v>7.23</v>
      </c>
      <c r="AM2180" s="93"/>
      <c r="AN2180" s="199" t="s">
        <v>32441</v>
      </c>
      <c r="AO2180" s="200">
        <v>445.74</v>
      </c>
      <c r="AT2180" s="272" t="s">
        <v>9936</v>
      </c>
      <c r="AU2180" s="273">
        <v>964966.63</v>
      </c>
      <c r="AW2180" s="244" t="s">
        <v>51122</v>
      </c>
      <c r="AX2180" s="245">
        <v>12590.12</v>
      </c>
      <c r="AZ2180" s="230" t="s">
        <v>41713</v>
      </c>
      <c r="BA2180" s="231">
        <v>315355</v>
      </c>
      <c r="BC2180" s="209" t="s">
        <v>11112</v>
      </c>
      <c r="BD2180" s="210">
        <v>10761</v>
      </c>
    </row>
    <row r="2181" spans="9:56" x14ac:dyDescent="0.55000000000000004">
      <c r="I2181" s="242" t="s">
        <v>50882</v>
      </c>
      <c r="J2181" s="242"/>
      <c r="K2181" s="243">
        <v>16781.72</v>
      </c>
      <c r="M2181" s="224" t="s">
        <v>41173</v>
      </c>
      <c r="N2181" s="224"/>
      <c r="O2181" s="225">
        <v>278570.03000000003</v>
      </c>
      <c r="Q2181" s="203" t="s">
        <v>2446</v>
      </c>
      <c r="R2181" s="203"/>
      <c r="S2181" s="204">
        <v>8298</v>
      </c>
      <c r="Y2181" t="s">
        <v>40344</v>
      </c>
      <c r="Z2181" s="284">
        <v>12382.62</v>
      </c>
      <c r="AB2181" s="276" t="s">
        <v>67252</v>
      </c>
      <c r="AC2181" s="277">
        <v>688.5</v>
      </c>
      <c r="AE2181" s="246" t="s">
        <v>36090</v>
      </c>
      <c r="AF2181" s="247">
        <v>5461.32</v>
      </c>
      <c r="AH2181" s="226" t="s">
        <v>36084</v>
      </c>
      <c r="AI2181" s="227">
        <v>7196.68</v>
      </c>
      <c r="AK2181" s="207" t="s">
        <v>16710</v>
      </c>
      <c r="AL2181" s="208">
        <v>255.69</v>
      </c>
      <c r="AM2181" s="93"/>
      <c r="AN2181" s="199" t="s">
        <v>32442</v>
      </c>
      <c r="AO2181" s="200">
        <v>150</v>
      </c>
      <c r="AT2181" s="272" t="s">
        <v>9937</v>
      </c>
      <c r="AU2181" s="273">
        <v>3010312.64</v>
      </c>
      <c r="AW2181" s="244" t="s">
        <v>51123</v>
      </c>
      <c r="AX2181" s="245">
        <v>16781.72</v>
      </c>
      <c r="AZ2181" s="230" t="s">
        <v>41714</v>
      </c>
      <c r="BA2181" s="231">
        <v>278570.03000000003</v>
      </c>
      <c r="BC2181" s="209" t="s">
        <v>11332</v>
      </c>
      <c r="BD2181" s="210">
        <v>5102.6400000000003</v>
      </c>
    </row>
    <row r="2182" spans="9:56" x14ac:dyDescent="0.55000000000000004">
      <c r="I2182" s="242" t="s">
        <v>50883</v>
      </c>
      <c r="J2182" s="242"/>
      <c r="K2182" s="243">
        <v>52979.96</v>
      </c>
      <c r="M2182" s="224" t="s">
        <v>41174</v>
      </c>
      <c r="N2182" s="224"/>
      <c r="O2182" s="225">
        <v>134542.14000000001</v>
      </c>
      <c r="Q2182" s="203" t="s">
        <v>2447</v>
      </c>
      <c r="R2182" s="203"/>
      <c r="S2182" s="204">
        <v>2000</v>
      </c>
      <c r="Y2182" t="s">
        <v>48012</v>
      </c>
      <c r="Z2182" s="284">
        <v>191395.19</v>
      </c>
      <c r="AB2182" s="276" t="s">
        <v>67253</v>
      </c>
      <c r="AC2182" s="277">
        <v>2064.61</v>
      </c>
      <c r="AE2182" s="246" t="s">
        <v>36092</v>
      </c>
      <c r="AF2182" s="247">
        <v>417.85</v>
      </c>
      <c r="AH2182" s="226" t="s">
        <v>36085</v>
      </c>
      <c r="AI2182" s="227">
        <v>5867.81</v>
      </c>
      <c r="AK2182" s="207" t="s">
        <v>16711</v>
      </c>
      <c r="AL2182" s="208">
        <v>4305</v>
      </c>
      <c r="AM2182" s="93"/>
      <c r="AN2182" s="199" t="s">
        <v>32443</v>
      </c>
      <c r="AO2182" s="200">
        <v>1733.45</v>
      </c>
      <c r="AT2182" s="272" t="s">
        <v>9938</v>
      </c>
      <c r="AU2182" s="273">
        <v>115608.87</v>
      </c>
      <c r="AW2182" s="244" t="s">
        <v>51124</v>
      </c>
      <c r="AX2182" s="245">
        <v>52979.96</v>
      </c>
      <c r="AZ2182" s="230" t="s">
        <v>41715</v>
      </c>
      <c r="BA2182" s="231">
        <v>134542.14000000001</v>
      </c>
      <c r="BC2182" s="209" t="s">
        <v>11592</v>
      </c>
      <c r="BD2182" s="210">
        <v>79735.06</v>
      </c>
    </row>
    <row r="2183" spans="9:56" x14ac:dyDescent="0.55000000000000004">
      <c r="I2183" s="242" t="s">
        <v>50884</v>
      </c>
      <c r="J2183" s="242"/>
      <c r="K2183" s="243">
        <v>50550.11</v>
      </c>
      <c r="M2183" s="224" t="s">
        <v>41175</v>
      </c>
      <c r="N2183" s="224"/>
      <c r="O2183" s="225">
        <v>112730.8</v>
      </c>
      <c r="Q2183" s="203" t="s">
        <v>2448</v>
      </c>
      <c r="R2183" s="203"/>
      <c r="S2183" s="204">
        <v>72809</v>
      </c>
      <c r="Y2183" t="s">
        <v>40345</v>
      </c>
      <c r="Z2183" s="284">
        <v>5400</v>
      </c>
      <c r="AB2183" s="276" t="s">
        <v>67254</v>
      </c>
      <c r="AC2183" s="277">
        <v>23020.42</v>
      </c>
      <c r="AE2183" s="246" t="s">
        <v>58976</v>
      </c>
      <c r="AF2183" s="247">
        <v>37822.800000000003</v>
      </c>
      <c r="AH2183" s="226" t="s">
        <v>16764</v>
      </c>
      <c r="AI2183" s="227">
        <v>-1187.52</v>
      </c>
      <c r="AK2183" s="207" t="s">
        <v>16712</v>
      </c>
      <c r="AL2183" s="208">
        <v>1760.08</v>
      </c>
      <c r="AM2183" s="93"/>
      <c r="AN2183" s="199" t="s">
        <v>32444</v>
      </c>
      <c r="AO2183" s="200">
        <v>148.59</v>
      </c>
      <c r="AT2183" s="272" t="s">
        <v>9939</v>
      </c>
      <c r="AU2183" s="273">
        <v>298013.68</v>
      </c>
      <c r="AW2183" s="244" t="s">
        <v>51126</v>
      </c>
      <c r="AX2183" s="245">
        <v>50550.11</v>
      </c>
      <c r="AZ2183" s="230" t="s">
        <v>41716</v>
      </c>
      <c r="BA2183" s="231">
        <v>112730.8</v>
      </c>
      <c r="BC2183" s="209" t="s">
        <v>11937</v>
      </c>
      <c r="BD2183" s="210">
        <v>61563.91</v>
      </c>
    </row>
    <row r="2184" spans="9:56" x14ac:dyDescent="0.55000000000000004">
      <c r="I2184" s="242" t="s">
        <v>50885</v>
      </c>
      <c r="J2184" s="242"/>
      <c r="K2184" s="243">
        <v>8157.08</v>
      </c>
      <c r="M2184" s="224" t="s">
        <v>41176</v>
      </c>
      <c r="N2184" s="224"/>
      <c r="O2184" s="225">
        <v>34870.720000000001</v>
      </c>
      <c r="Q2184" s="203" t="s">
        <v>2449</v>
      </c>
      <c r="R2184" s="203"/>
      <c r="S2184" s="204">
        <v>2000</v>
      </c>
      <c r="Y2184" t="s">
        <v>52633</v>
      </c>
      <c r="Z2184" s="284">
        <v>1058.24</v>
      </c>
      <c r="AB2184" s="276" t="s">
        <v>55930</v>
      </c>
      <c r="AC2184" s="277">
        <v>444165.12</v>
      </c>
      <c r="AE2184" s="246" t="s">
        <v>58977</v>
      </c>
      <c r="AF2184" s="247">
        <v>15072</v>
      </c>
      <c r="AH2184" s="226" t="s">
        <v>16765</v>
      </c>
      <c r="AI2184" s="227">
        <v>38923.06</v>
      </c>
      <c r="AK2184" s="207" t="s">
        <v>16713</v>
      </c>
      <c r="AL2184" s="208">
        <v>3982.28</v>
      </c>
      <c r="AM2184" s="93"/>
      <c r="AN2184" s="199" t="s">
        <v>32445</v>
      </c>
      <c r="AO2184" s="200">
        <v>445.74</v>
      </c>
      <c r="AT2184" s="272" t="s">
        <v>9940</v>
      </c>
      <c r="AU2184" s="273">
        <v>26430.36</v>
      </c>
      <c r="AW2184" s="244" t="s">
        <v>51127</v>
      </c>
      <c r="AX2184" s="245">
        <v>8157.08</v>
      </c>
      <c r="AZ2184" s="230" t="s">
        <v>41717</v>
      </c>
      <c r="BA2184" s="231">
        <v>34870.720000000001</v>
      </c>
      <c r="BC2184" s="209" t="s">
        <v>9902</v>
      </c>
      <c r="BD2184" s="210">
        <v>233446.24</v>
      </c>
    </row>
    <row r="2185" spans="9:56" x14ac:dyDescent="0.55000000000000004">
      <c r="I2185" s="242" t="s">
        <v>50886</v>
      </c>
      <c r="J2185" s="242"/>
      <c r="K2185" s="243">
        <v>68223.149999999994</v>
      </c>
      <c r="M2185" s="224" t="s">
        <v>43563</v>
      </c>
      <c r="N2185" s="224"/>
      <c r="O2185" s="225">
        <v>75656.73</v>
      </c>
      <c r="Q2185" s="203" t="s">
        <v>2450</v>
      </c>
      <c r="R2185" s="203"/>
      <c r="S2185" s="204">
        <v>5214</v>
      </c>
      <c r="Y2185" t="s">
        <v>71486</v>
      </c>
      <c r="Z2185">
        <v>639.05999999999995</v>
      </c>
      <c r="AB2185" s="276" t="s">
        <v>34779</v>
      </c>
      <c r="AC2185" s="277">
        <v>46790.34</v>
      </c>
      <c r="AE2185" s="246" t="s">
        <v>61851</v>
      </c>
      <c r="AF2185" s="247">
        <v>1749.96</v>
      </c>
      <c r="AH2185" s="226" t="s">
        <v>16767</v>
      </c>
      <c r="AI2185" s="227">
        <v>318776.49</v>
      </c>
      <c r="AK2185" s="207" t="s">
        <v>16714</v>
      </c>
      <c r="AL2185" s="208">
        <v>9997.69</v>
      </c>
      <c r="AM2185" s="93"/>
      <c r="AN2185" s="199" t="s">
        <v>32446</v>
      </c>
      <c r="AO2185" s="200">
        <v>150</v>
      </c>
      <c r="AT2185" s="272" t="s">
        <v>9941</v>
      </c>
      <c r="AU2185" s="273">
        <v>3923383.09</v>
      </c>
      <c r="AW2185" s="244" t="s">
        <v>51128</v>
      </c>
      <c r="AX2185" s="245">
        <v>68223.149999999994</v>
      </c>
      <c r="AZ2185" s="230" t="s">
        <v>43877</v>
      </c>
      <c r="BA2185" s="231">
        <v>75656.73</v>
      </c>
      <c r="BC2185" s="209" t="s">
        <v>6743</v>
      </c>
      <c r="BD2185" s="210">
        <v>292917.94</v>
      </c>
    </row>
    <row r="2186" spans="9:56" x14ac:dyDescent="0.55000000000000004">
      <c r="I2186" s="242" t="s">
        <v>50887</v>
      </c>
      <c r="J2186" s="242"/>
      <c r="K2186" s="243">
        <v>114350</v>
      </c>
      <c r="M2186" s="224" t="s">
        <v>41177</v>
      </c>
      <c r="N2186" s="224"/>
      <c r="O2186" s="225">
        <v>413126.8</v>
      </c>
      <c r="Q2186" s="203" t="s">
        <v>2451</v>
      </c>
      <c r="R2186" s="203"/>
      <c r="S2186" s="204">
        <v>21215</v>
      </c>
      <c r="Y2186" t="s">
        <v>67785</v>
      </c>
      <c r="Z2186" s="284">
        <v>79684.100000000006</v>
      </c>
      <c r="AB2186" s="276" t="s">
        <v>34780</v>
      </c>
      <c r="AC2186" s="277">
        <v>134440</v>
      </c>
      <c r="AE2186" s="246" t="s">
        <v>58978</v>
      </c>
      <c r="AF2186" s="247">
        <v>4081.97</v>
      </c>
      <c r="AH2186" s="226" t="s">
        <v>46714</v>
      </c>
      <c r="AI2186" s="227">
        <v>101.63</v>
      </c>
      <c r="AK2186" s="207" t="s">
        <v>16715</v>
      </c>
      <c r="AL2186" s="208">
        <v>2919.5</v>
      </c>
      <c r="AM2186" s="93"/>
      <c r="AN2186" s="199" t="s">
        <v>24116</v>
      </c>
      <c r="AO2186" s="200">
        <v>1733.45</v>
      </c>
      <c r="AT2186" s="272" t="s">
        <v>9942</v>
      </c>
      <c r="AU2186" s="273">
        <v>9028.69</v>
      </c>
      <c r="AW2186" s="244" t="s">
        <v>51129</v>
      </c>
      <c r="AX2186" s="245">
        <v>114350</v>
      </c>
      <c r="AZ2186" s="230" t="s">
        <v>41718</v>
      </c>
      <c r="BA2186" s="231">
        <v>413126.8</v>
      </c>
      <c r="BC2186" s="209" t="s">
        <v>6946</v>
      </c>
      <c r="BD2186" s="210">
        <v>37807</v>
      </c>
    </row>
    <row r="2187" spans="9:56" x14ac:dyDescent="0.55000000000000004">
      <c r="I2187" s="242" t="s">
        <v>50888</v>
      </c>
      <c r="J2187" s="242"/>
      <c r="K2187" s="243">
        <v>14058.65</v>
      </c>
      <c r="M2187" s="224" t="s">
        <v>43564</v>
      </c>
      <c r="N2187" s="224"/>
      <c r="O2187" s="225">
        <v>206539.1</v>
      </c>
      <c r="Q2187" s="203" t="s">
        <v>2452</v>
      </c>
      <c r="R2187" s="203"/>
      <c r="S2187" s="204">
        <v>2000</v>
      </c>
      <c r="Y2187" t="s">
        <v>40346</v>
      </c>
      <c r="Z2187" s="284">
        <v>40848.129999999997</v>
      </c>
      <c r="AB2187" s="276" t="s">
        <v>55931</v>
      </c>
      <c r="AC2187" s="277">
        <v>154471.13</v>
      </c>
      <c r="AE2187" s="246" t="s">
        <v>34658</v>
      </c>
      <c r="AF2187" s="247">
        <v>37422.559999999998</v>
      </c>
      <c r="AH2187" s="226" t="s">
        <v>16768</v>
      </c>
      <c r="AI2187" s="227">
        <v>22689.59</v>
      </c>
      <c r="AK2187" s="207" t="s">
        <v>16716</v>
      </c>
      <c r="AL2187" s="208">
        <v>2788.06</v>
      </c>
      <c r="AM2187" s="93"/>
      <c r="AN2187" s="199" t="s">
        <v>32447</v>
      </c>
      <c r="AO2187" s="200">
        <v>3926</v>
      </c>
      <c r="AT2187" s="272" t="s">
        <v>9944</v>
      </c>
      <c r="AU2187" s="273">
        <v>20695.5</v>
      </c>
      <c r="AW2187" s="244" t="s">
        <v>51130</v>
      </c>
      <c r="AX2187" s="245">
        <v>14058.65</v>
      </c>
      <c r="AZ2187" s="230" t="s">
        <v>43878</v>
      </c>
      <c r="BA2187" s="231">
        <v>206539.1</v>
      </c>
      <c r="BC2187" s="209" t="s">
        <v>7144</v>
      </c>
      <c r="BD2187" s="210">
        <v>12179.23</v>
      </c>
    </row>
    <row r="2188" spans="9:56" x14ac:dyDescent="0.55000000000000004">
      <c r="I2188" s="242" t="s">
        <v>50889</v>
      </c>
      <c r="J2188" s="242"/>
      <c r="K2188" s="243">
        <v>153840.95000000001</v>
      </c>
      <c r="M2188" s="224" t="s">
        <v>43565</v>
      </c>
      <c r="N2188" s="224"/>
      <c r="O2188" s="225">
        <v>150806.23000000001</v>
      </c>
      <c r="Q2188" s="203" t="s">
        <v>4123</v>
      </c>
      <c r="R2188" s="203"/>
      <c r="S2188" s="204">
        <v>2000</v>
      </c>
      <c r="Y2188" t="s">
        <v>40347</v>
      </c>
      <c r="Z2188" s="284">
        <v>135225.20000000001</v>
      </c>
      <c r="AB2188" s="276" t="s">
        <v>58993</v>
      </c>
      <c r="AC2188" s="277">
        <v>67658.880000000005</v>
      </c>
      <c r="AE2188" s="246" t="s">
        <v>36095</v>
      </c>
      <c r="AF2188" s="247">
        <v>1630.47</v>
      </c>
      <c r="AH2188" s="226" t="s">
        <v>16769</v>
      </c>
      <c r="AI2188" s="227">
        <v>15457.58</v>
      </c>
      <c r="AK2188" s="207" t="s">
        <v>16717</v>
      </c>
      <c r="AL2188" s="208">
        <v>1928.29</v>
      </c>
      <c r="AM2188" s="93"/>
      <c r="AN2188" s="199" t="s">
        <v>24141</v>
      </c>
      <c r="AO2188" s="200">
        <v>3926</v>
      </c>
      <c r="AT2188" s="272" t="s">
        <v>9945</v>
      </c>
      <c r="AU2188" s="273">
        <v>16041099.390000001</v>
      </c>
      <c r="AW2188" s="244" t="s">
        <v>51133</v>
      </c>
      <c r="AX2188" s="245">
        <v>153840.95000000001</v>
      </c>
      <c r="AZ2188" s="230" t="s">
        <v>43879</v>
      </c>
      <c r="BA2188" s="231">
        <v>150806.23000000001</v>
      </c>
      <c r="BC2188" s="209" t="s">
        <v>7415</v>
      </c>
      <c r="BD2188" s="210">
        <v>127662</v>
      </c>
    </row>
    <row r="2189" spans="9:56" x14ac:dyDescent="0.55000000000000004">
      <c r="I2189" s="242" t="s">
        <v>50890</v>
      </c>
      <c r="J2189" s="242"/>
      <c r="K2189" s="243">
        <v>1309</v>
      </c>
      <c r="M2189" s="224" t="s">
        <v>41178</v>
      </c>
      <c r="N2189" s="224"/>
      <c r="O2189" s="225">
        <v>16368.47</v>
      </c>
      <c r="Q2189" s="203" t="s">
        <v>2453</v>
      </c>
      <c r="R2189" s="203"/>
      <c r="S2189" s="204">
        <v>17876</v>
      </c>
      <c r="Y2189" t="s">
        <v>42574</v>
      </c>
      <c r="Z2189" s="284">
        <v>107582.62</v>
      </c>
      <c r="AB2189" s="276" t="s">
        <v>34781</v>
      </c>
      <c r="AC2189" s="277">
        <v>37259.19</v>
      </c>
      <c r="AE2189" s="246" t="s">
        <v>59504</v>
      </c>
      <c r="AF2189" s="247">
        <v>2962.44</v>
      </c>
      <c r="AH2189" s="226" t="s">
        <v>16770</v>
      </c>
      <c r="AI2189" s="227">
        <v>64302.39</v>
      </c>
      <c r="AK2189" s="207" t="s">
        <v>16718</v>
      </c>
      <c r="AL2189" s="208">
        <v>2841.18</v>
      </c>
      <c r="AM2189" s="93"/>
      <c r="AN2189" s="199" t="s">
        <v>32448</v>
      </c>
      <c r="AO2189" s="200">
        <v>200</v>
      </c>
      <c r="AT2189" s="272" t="s">
        <v>9946</v>
      </c>
      <c r="AU2189" s="273">
        <v>1264647.24</v>
      </c>
      <c r="AW2189" s="244" t="s">
        <v>51136</v>
      </c>
      <c r="AX2189" s="245">
        <v>1309</v>
      </c>
      <c r="AZ2189" s="230" t="s">
        <v>41719</v>
      </c>
      <c r="BA2189" s="231">
        <v>16368.47</v>
      </c>
      <c r="BC2189" s="209" t="s">
        <v>7824</v>
      </c>
      <c r="BD2189" s="210">
        <v>5608.65</v>
      </c>
    </row>
    <row r="2190" spans="9:56" x14ac:dyDescent="0.55000000000000004">
      <c r="I2190" s="242" t="s">
        <v>50891</v>
      </c>
      <c r="J2190" s="242"/>
      <c r="K2190" s="243">
        <v>53131.15</v>
      </c>
      <c r="M2190" s="224" t="s">
        <v>41179</v>
      </c>
      <c r="N2190" s="224"/>
      <c r="O2190" s="225">
        <v>72445.600000000006</v>
      </c>
      <c r="Q2190" s="203" t="s">
        <v>2454</v>
      </c>
      <c r="R2190" s="203"/>
      <c r="S2190" s="204">
        <v>2696</v>
      </c>
      <c r="Y2190" t="s">
        <v>57483</v>
      </c>
      <c r="Z2190" s="284">
        <v>147493</v>
      </c>
      <c r="AB2190" s="276" t="s">
        <v>55932</v>
      </c>
      <c r="AC2190" s="277">
        <v>36973.25</v>
      </c>
      <c r="AE2190" s="246" t="s">
        <v>59505</v>
      </c>
      <c r="AF2190" s="247">
        <v>226.56</v>
      </c>
      <c r="AH2190" s="226" t="s">
        <v>40142</v>
      </c>
      <c r="AI2190" s="227">
        <v>25132.7</v>
      </c>
      <c r="AK2190" s="207" t="s">
        <v>16719</v>
      </c>
      <c r="AL2190" s="208">
        <v>1528.1</v>
      </c>
      <c r="AM2190" s="93"/>
      <c r="AN2190" s="199" t="s">
        <v>32449</v>
      </c>
      <c r="AO2190" s="200">
        <v>939.9</v>
      </c>
      <c r="AT2190" s="272" t="s">
        <v>9947</v>
      </c>
      <c r="AU2190" s="273">
        <v>31545946.530000001</v>
      </c>
      <c r="AW2190" s="244" t="s">
        <v>51139</v>
      </c>
      <c r="AX2190" s="245">
        <v>53131.15</v>
      </c>
      <c r="AZ2190" s="230" t="s">
        <v>41720</v>
      </c>
      <c r="BA2190" s="231">
        <v>72445.600000000006</v>
      </c>
      <c r="BC2190" s="209" t="s">
        <v>8213</v>
      </c>
      <c r="BD2190" s="210">
        <v>5700</v>
      </c>
    </row>
    <row r="2191" spans="9:56" x14ac:dyDescent="0.55000000000000004">
      <c r="I2191" s="242" t="s">
        <v>50892</v>
      </c>
      <c r="J2191" s="242"/>
      <c r="K2191" s="243">
        <v>8131.49</v>
      </c>
      <c r="M2191" s="224" t="s">
        <v>41180</v>
      </c>
      <c r="N2191" s="224"/>
      <c r="O2191" s="225">
        <v>160056.78</v>
      </c>
      <c r="Q2191" s="203" t="s">
        <v>2455</v>
      </c>
      <c r="R2191" s="203"/>
      <c r="S2191" s="204">
        <v>22817</v>
      </c>
      <c r="Y2191" t="s">
        <v>66624</v>
      </c>
      <c r="Z2191" s="284">
        <v>19422.580000000002</v>
      </c>
      <c r="AB2191" s="276" t="s">
        <v>57326</v>
      </c>
      <c r="AC2191" s="277">
        <v>13255.65</v>
      </c>
      <c r="AE2191" s="246" t="s">
        <v>57287</v>
      </c>
      <c r="AF2191" s="247">
        <v>500</v>
      </c>
      <c r="AH2191" s="226" t="s">
        <v>33205</v>
      </c>
      <c r="AI2191" s="227">
        <v>3057.6</v>
      </c>
      <c r="AK2191" s="207" t="s">
        <v>16720</v>
      </c>
      <c r="AL2191" s="208">
        <v>99904.61</v>
      </c>
      <c r="AM2191" s="93"/>
      <c r="AN2191" s="199" t="s">
        <v>32450</v>
      </c>
      <c r="AO2191" s="200">
        <v>2466.35</v>
      </c>
      <c r="AT2191" s="272" t="s">
        <v>9948</v>
      </c>
      <c r="AU2191" s="273">
        <v>95320.71</v>
      </c>
      <c r="AW2191" s="244" t="s">
        <v>51140</v>
      </c>
      <c r="AX2191" s="245">
        <v>8131.49</v>
      </c>
      <c r="AZ2191" s="230" t="s">
        <v>41721</v>
      </c>
      <c r="BA2191" s="231">
        <v>160056.78</v>
      </c>
      <c r="BC2191" s="209" t="s">
        <v>8359</v>
      </c>
      <c r="BD2191" s="210">
        <v>109433.55</v>
      </c>
    </row>
    <row r="2192" spans="9:56" x14ac:dyDescent="0.55000000000000004">
      <c r="I2192" s="242" t="s">
        <v>50893</v>
      </c>
      <c r="J2192" s="242"/>
      <c r="K2192" s="243">
        <v>2143.41</v>
      </c>
      <c r="M2192" s="224" t="s">
        <v>43566</v>
      </c>
      <c r="N2192" s="224"/>
      <c r="O2192" s="225">
        <v>51302.28</v>
      </c>
      <c r="Q2192" s="203" t="s">
        <v>2456</v>
      </c>
      <c r="R2192" s="203"/>
      <c r="S2192" s="204">
        <v>5797.5</v>
      </c>
      <c r="Y2192" t="s">
        <v>67786</v>
      </c>
      <c r="Z2192" s="284">
        <v>28670.37</v>
      </c>
      <c r="AB2192" s="276" t="s">
        <v>59534</v>
      </c>
      <c r="AC2192" s="277">
        <v>1072.5</v>
      </c>
      <c r="AE2192" s="246" t="s">
        <v>58979</v>
      </c>
      <c r="AF2192" s="247">
        <v>685</v>
      </c>
      <c r="AH2192" s="226" t="s">
        <v>16771</v>
      </c>
      <c r="AI2192" s="227">
        <v>22263.8</v>
      </c>
      <c r="AK2192" s="207" t="s">
        <v>16721</v>
      </c>
      <c r="AL2192" s="208">
        <v>877.44</v>
      </c>
      <c r="AM2192" s="93"/>
      <c r="AN2192" s="199" t="s">
        <v>24173</v>
      </c>
      <c r="AO2192" s="200">
        <v>200</v>
      </c>
      <c r="AT2192" s="272" t="s">
        <v>9950</v>
      </c>
      <c r="AU2192" s="273">
        <v>388714.38</v>
      </c>
      <c r="AW2192" s="244" t="s">
        <v>51143</v>
      </c>
      <c r="AX2192" s="245">
        <v>2143.41</v>
      </c>
      <c r="AZ2192" s="230" t="s">
        <v>43880</v>
      </c>
      <c r="BA2192" s="231">
        <v>51302.28</v>
      </c>
      <c r="BC2192" s="209" t="s">
        <v>8554</v>
      </c>
      <c r="BD2192" s="210">
        <v>169303.9</v>
      </c>
    </row>
    <row r="2193" spans="9:56" x14ac:dyDescent="0.55000000000000004">
      <c r="I2193" s="242" t="s">
        <v>50894</v>
      </c>
      <c r="J2193" s="242"/>
      <c r="K2193" s="243">
        <v>11056.42</v>
      </c>
      <c r="M2193" s="224" t="s">
        <v>41181</v>
      </c>
      <c r="N2193" s="224"/>
      <c r="O2193" s="225">
        <v>127326.89</v>
      </c>
      <c r="Q2193" s="203" t="s">
        <v>2457</v>
      </c>
      <c r="R2193" s="203"/>
      <c r="S2193" s="204">
        <v>1008</v>
      </c>
      <c r="Y2193" t="s">
        <v>71487</v>
      </c>
      <c r="Z2193" s="284">
        <v>25412.5</v>
      </c>
      <c r="AB2193" s="276" t="s">
        <v>69944</v>
      </c>
      <c r="AC2193" s="277">
        <v>181.4</v>
      </c>
      <c r="AE2193" s="246" t="s">
        <v>46717</v>
      </c>
      <c r="AF2193" s="247">
        <v>8297.64</v>
      </c>
      <c r="AH2193" s="226" t="s">
        <v>40143</v>
      </c>
      <c r="AI2193" s="227">
        <v>501981.23</v>
      </c>
      <c r="AK2193" s="207" t="s">
        <v>16722</v>
      </c>
      <c r="AL2193" s="208">
        <v>65614.350000000006</v>
      </c>
      <c r="AM2193" s="93"/>
      <c r="AN2193" s="199" t="s">
        <v>32451</v>
      </c>
      <c r="AO2193" s="200">
        <v>939.9</v>
      </c>
      <c r="AT2193" s="272" t="s">
        <v>9952</v>
      </c>
      <c r="AU2193" s="273">
        <v>19479.55</v>
      </c>
      <c r="AW2193" s="244" t="s">
        <v>51146</v>
      </c>
      <c r="AX2193" s="245">
        <v>11056.42</v>
      </c>
      <c r="AZ2193" s="230" t="s">
        <v>41722</v>
      </c>
      <c r="BA2193" s="231">
        <v>127326.89</v>
      </c>
      <c r="BC2193" s="209" t="s">
        <v>8745</v>
      </c>
      <c r="BD2193" s="210">
        <v>13940</v>
      </c>
    </row>
    <row r="2194" spans="9:56" x14ac:dyDescent="0.55000000000000004">
      <c r="I2194" s="242" t="s">
        <v>50895</v>
      </c>
      <c r="J2194" s="242"/>
      <c r="K2194" s="243">
        <v>12973.65</v>
      </c>
      <c r="M2194" s="224" t="s">
        <v>41182</v>
      </c>
      <c r="N2194" s="224"/>
      <c r="O2194" s="225">
        <v>194501.29</v>
      </c>
      <c r="Q2194" s="203" t="s">
        <v>2458</v>
      </c>
      <c r="R2194" s="203"/>
      <c r="S2194" s="204">
        <v>13940</v>
      </c>
      <c r="Y2194" t="s">
        <v>62651</v>
      </c>
      <c r="Z2194" s="284">
        <v>409145.66</v>
      </c>
      <c r="AB2194" s="276" t="s">
        <v>36140</v>
      </c>
      <c r="AC2194" s="277">
        <v>8579.9599999999991</v>
      </c>
      <c r="AE2194" s="246" t="s">
        <v>46718</v>
      </c>
      <c r="AF2194" s="247">
        <v>607.45000000000005</v>
      </c>
      <c r="AH2194" s="226" t="s">
        <v>16772</v>
      </c>
      <c r="AI2194" s="227">
        <v>308684.62</v>
      </c>
      <c r="AK2194" s="207" t="s">
        <v>16723</v>
      </c>
      <c r="AL2194" s="208">
        <v>42884.95</v>
      </c>
      <c r="AM2194" s="93"/>
      <c r="AN2194" s="199" t="s">
        <v>24175</v>
      </c>
      <c r="AO2194" s="200">
        <v>2466.35</v>
      </c>
      <c r="AT2194" s="272" t="s">
        <v>9953</v>
      </c>
      <c r="AU2194" s="273">
        <v>469003.22</v>
      </c>
      <c r="AW2194" s="244" t="s">
        <v>51147</v>
      </c>
      <c r="AX2194" s="245">
        <v>12973.65</v>
      </c>
      <c r="AZ2194" s="230" t="s">
        <v>41723</v>
      </c>
      <c r="BA2194" s="231">
        <v>194501.29</v>
      </c>
      <c r="BC2194" s="209" t="s">
        <v>9008</v>
      </c>
      <c r="BD2194" s="210">
        <v>190534.73</v>
      </c>
    </row>
    <row r="2195" spans="9:56" x14ac:dyDescent="0.55000000000000004">
      <c r="I2195" s="242" t="s">
        <v>50896</v>
      </c>
      <c r="J2195" s="242"/>
      <c r="K2195" s="243">
        <v>497648.79</v>
      </c>
      <c r="M2195" s="224" t="s">
        <v>43567</v>
      </c>
      <c r="N2195" s="224"/>
      <c r="O2195" s="225">
        <v>26591.29</v>
      </c>
      <c r="Q2195" s="203" t="s">
        <v>2459</v>
      </c>
      <c r="R2195" s="203"/>
      <c r="S2195" s="204">
        <v>437913</v>
      </c>
      <c r="Y2195" t="s">
        <v>57484</v>
      </c>
      <c r="Z2195" s="284">
        <v>144467.44</v>
      </c>
      <c r="AB2195" s="276" t="s">
        <v>67255</v>
      </c>
      <c r="AC2195" s="277">
        <v>7637.25</v>
      </c>
      <c r="AE2195" s="246" t="s">
        <v>46719</v>
      </c>
      <c r="AF2195" s="247">
        <v>2032.92</v>
      </c>
      <c r="AH2195" s="226" t="s">
        <v>16773</v>
      </c>
      <c r="AI2195" s="227">
        <v>1472.69</v>
      </c>
      <c r="AK2195" s="207" t="s">
        <v>16724</v>
      </c>
      <c r="AL2195" s="208">
        <v>328.13</v>
      </c>
      <c r="AM2195" s="93"/>
      <c r="AN2195" s="199" t="s">
        <v>32452</v>
      </c>
      <c r="AO2195" s="200">
        <v>999.29</v>
      </c>
      <c r="AT2195" s="272" t="s">
        <v>9955</v>
      </c>
      <c r="AU2195" s="273">
        <v>632738.56000000006</v>
      </c>
      <c r="AW2195" s="244" t="s">
        <v>51148</v>
      </c>
      <c r="AX2195" s="245">
        <v>497648.79</v>
      </c>
      <c r="AZ2195" s="230" t="s">
        <v>43881</v>
      </c>
      <c r="BA2195" s="231">
        <v>26591.29</v>
      </c>
      <c r="BC2195" s="209" t="s">
        <v>9332</v>
      </c>
      <c r="BD2195" s="210">
        <v>681912.84</v>
      </c>
    </row>
    <row r="2196" spans="9:56" x14ac:dyDescent="0.55000000000000004">
      <c r="I2196" s="242" t="s">
        <v>50897</v>
      </c>
      <c r="J2196" s="242"/>
      <c r="K2196" s="243">
        <v>5920.45</v>
      </c>
      <c r="M2196" s="224" t="s">
        <v>43568</v>
      </c>
      <c r="N2196" s="224"/>
      <c r="O2196" s="225">
        <v>157982.42000000001</v>
      </c>
      <c r="Q2196" s="203" t="s">
        <v>2460</v>
      </c>
      <c r="R2196" s="203"/>
      <c r="S2196" s="204">
        <v>24118</v>
      </c>
      <c r="Y2196" t="s">
        <v>56212</v>
      </c>
      <c r="Z2196" s="284">
        <v>717123.24</v>
      </c>
      <c r="AB2196" s="276" t="s">
        <v>67256</v>
      </c>
      <c r="AC2196" s="277">
        <v>5149</v>
      </c>
      <c r="AE2196" s="246" t="s">
        <v>33213</v>
      </c>
      <c r="AF2196" s="247">
        <v>2239.33</v>
      </c>
      <c r="AH2196" s="226" t="s">
        <v>16774</v>
      </c>
      <c r="AI2196" s="227">
        <v>62589.45</v>
      </c>
      <c r="AK2196" s="207" t="s">
        <v>16725</v>
      </c>
      <c r="AL2196" s="208">
        <v>146549.29</v>
      </c>
      <c r="AM2196" s="93"/>
      <c r="AN2196" s="199" t="s">
        <v>32453</v>
      </c>
      <c r="AO2196" s="200">
        <v>1051.81</v>
      </c>
      <c r="AT2196" s="272" t="s">
        <v>9956</v>
      </c>
      <c r="AU2196" s="273">
        <v>4598385.58</v>
      </c>
      <c r="AW2196" s="244" t="s">
        <v>51149</v>
      </c>
      <c r="AX2196" s="245">
        <v>5920.45</v>
      </c>
      <c r="AZ2196" s="230" t="s">
        <v>43882</v>
      </c>
      <c r="BA2196" s="231">
        <v>157982.42000000001</v>
      </c>
      <c r="BC2196" s="209" t="s">
        <v>9536</v>
      </c>
      <c r="BD2196" s="210">
        <v>41324</v>
      </c>
    </row>
    <row r="2197" spans="9:56" x14ac:dyDescent="0.55000000000000004">
      <c r="I2197" s="242" t="s">
        <v>50898</v>
      </c>
      <c r="J2197" s="242"/>
      <c r="K2197" s="243">
        <v>10400</v>
      </c>
      <c r="M2197" s="224" t="s">
        <v>41183</v>
      </c>
      <c r="N2197" s="224"/>
      <c r="O2197" s="225">
        <v>176369.36</v>
      </c>
      <c r="Q2197" s="203" t="s">
        <v>2461</v>
      </c>
      <c r="R2197" s="203"/>
      <c r="S2197" s="204">
        <v>2400</v>
      </c>
      <c r="Y2197" t="s">
        <v>52636</v>
      </c>
      <c r="Z2197" s="284">
        <v>1159306.79</v>
      </c>
      <c r="AB2197" s="276" t="s">
        <v>34782</v>
      </c>
      <c r="AC2197" s="277">
        <v>10000</v>
      </c>
      <c r="AE2197" s="246" t="s">
        <v>51805</v>
      </c>
      <c r="AF2197" s="247">
        <v>596.14</v>
      </c>
      <c r="AH2197" s="226" t="s">
        <v>16775</v>
      </c>
      <c r="AI2197" s="227">
        <v>20998.54</v>
      </c>
      <c r="AK2197" s="207" t="s">
        <v>16726</v>
      </c>
      <c r="AL2197" s="208">
        <v>29422.04</v>
      </c>
      <c r="AM2197" s="93"/>
      <c r="AN2197" s="199" t="s">
        <v>24191</v>
      </c>
      <c r="AO2197" s="200">
        <v>999.29</v>
      </c>
      <c r="AT2197" s="272" t="s">
        <v>9957</v>
      </c>
      <c r="AU2197" s="273">
        <v>1514224.76</v>
      </c>
      <c r="AW2197" s="244" t="s">
        <v>51150</v>
      </c>
      <c r="AX2197" s="245">
        <v>10400</v>
      </c>
      <c r="AZ2197" s="230" t="s">
        <v>41724</v>
      </c>
      <c r="BA2197" s="231">
        <v>176369.36</v>
      </c>
      <c r="BC2197" s="209" t="s">
        <v>9593</v>
      </c>
      <c r="BD2197" s="210">
        <v>7480</v>
      </c>
    </row>
    <row r="2198" spans="9:56" x14ac:dyDescent="0.55000000000000004">
      <c r="I2198" s="242" t="s">
        <v>50899</v>
      </c>
      <c r="J2198" s="242"/>
      <c r="K2198" s="243">
        <v>0.01</v>
      </c>
      <c r="M2198" s="224" t="s">
        <v>37081</v>
      </c>
      <c r="N2198" s="224"/>
      <c r="O2198" s="225">
        <v>1206.22</v>
      </c>
      <c r="Q2198" s="203" t="s">
        <v>2462</v>
      </c>
      <c r="R2198" s="203"/>
      <c r="S2198" s="204">
        <v>2692</v>
      </c>
      <c r="Y2198" t="s">
        <v>71488</v>
      </c>
      <c r="Z2198" s="284">
        <v>-118792.27</v>
      </c>
      <c r="AB2198" s="276" t="s">
        <v>40197</v>
      </c>
      <c r="AC2198" s="277">
        <v>688888.18</v>
      </c>
      <c r="AE2198" s="246" t="s">
        <v>16858</v>
      </c>
      <c r="AF2198" s="247">
        <v>182000</v>
      </c>
      <c r="AH2198" s="226" t="s">
        <v>16776</v>
      </c>
      <c r="AI2198" s="227">
        <v>4409.12</v>
      </c>
      <c r="AK2198" s="207" t="s">
        <v>16727</v>
      </c>
      <c r="AL2198" s="208">
        <v>4140.8500000000004</v>
      </c>
      <c r="AM2198" s="93"/>
      <c r="AN2198" s="199" t="s">
        <v>24192</v>
      </c>
      <c r="AO2198" s="200">
        <v>1051.81</v>
      </c>
      <c r="AT2198" s="272" t="s">
        <v>9958</v>
      </c>
      <c r="AU2198" s="273">
        <v>21234875.32</v>
      </c>
      <c r="AW2198" s="244" t="s">
        <v>51151</v>
      </c>
      <c r="AX2198" s="245">
        <v>0.01</v>
      </c>
      <c r="AZ2198" s="230" t="s">
        <v>37840</v>
      </c>
      <c r="BA2198" s="231">
        <v>1206.22</v>
      </c>
      <c r="BC2198" s="209" t="s">
        <v>9610</v>
      </c>
      <c r="BD2198" s="210">
        <v>6400.64</v>
      </c>
    </row>
    <row r="2199" spans="9:56" x14ac:dyDescent="0.55000000000000004">
      <c r="I2199" s="242" t="s">
        <v>50900</v>
      </c>
      <c r="J2199" s="242"/>
      <c r="K2199" s="243">
        <v>45361.08</v>
      </c>
      <c r="M2199" s="224" t="s">
        <v>37082</v>
      </c>
      <c r="N2199" s="224"/>
      <c r="O2199" s="225">
        <v>7200</v>
      </c>
      <c r="Q2199" s="203" t="s">
        <v>2463</v>
      </c>
      <c r="R2199" s="203"/>
      <c r="S2199" s="204">
        <v>8179</v>
      </c>
      <c r="Y2199" t="s">
        <v>63695</v>
      </c>
      <c r="Z2199" s="284">
        <v>4819.18</v>
      </c>
      <c r="AB2199" s="276" t="s">
        <v>59535</v>
      </c>
      <c r="AC2199" s="277">
        <v>1396.92</v>
      </c>
      <c r="AE2199" s="246" t="s">
        <v>16860</v>
      </c>
      <c r="AF2199" s="247">
        <v>20595.36</v>
      </c>
      <c r="AH2199" s="226" t="s">
        <v>33206</v>
      </c>
      <c r="AI2199" s="227">
        <v>39052.160000000003</v>
      </c>
      <c r="AK2199" s="207" t="s">
        <v>16728</v>
      </c>
      <c r="AL2199" s="208">
        <v>65899.55</v>
      </c>
      <c r="AM2199" s="93"/>
      <c r="AN2199" s="199" t="s">
        <v>13904</v>
      </c>
      <c r="AO2199" s="200">
        <v>399</v>
      </c>
      <c r="AT2199" s="272" t="s">
        <v>9959</v>
      </c>
      <c r="AU2199" s="273">
        <v>25210.43</v>
      </c>
      <c r="AW2199" s="244" t="s">
        <v>51152</v>
      </c>
      <c r="AX2199" s="245">
        <v>45361.08</v>
      </c>
      <c r="AZ2199" s="230" t="s">
        <v>37848</v>
      </c>
      <c r="BA2199" s="231">
        <v>7200</v>
      </c>
      <c r="BC2199" s="209" t="s">
        <v>9665</v>
      </c>
      <c r="BD2199" s="210">
        <v>33344.129999999997</v>
      </c>
    </row>
    <row r="2200" spans="9:56" x14ac:dyDescent="0.55000000000000004">
      <c r="I2200" s="242" t="s">
        <v>50901</v>
      </c>
      <c r="J2200" s="242"/>
      <c r="K2200" s="243">
        <v>5362.57</v>
      </c>
      <c r="M2200" s="224" t="s">
        <v>37085</v>
      </c>
      <c r="N2200" s="224"/>
      <c r="O2200" s="225">
        <v>67461.66</v>
      </c>
      <c r="Q2200" s="203" t="s">
        <v>2464</v>
      </c>
      <c r="R2200" s="203"/>
      <c r="S2200" s="204">
        <v>2000</v>
      </c>
      <c r="Y2200" t="s">
        <v>63696</v>
      </c>
      <c r="Z2200">
        <v>368.67</v>
      </c>
      <c r="AB2200" s="276" t="s">
        <v>58486</v>
      </c>
      <c r="AC2200" s="277">
        <v>102200.82</v>
      </c>
      <c r="AE2200" s="246" t="s">
        <v>16861</v>
      </c>
      <c r="AF2200" s="247">
        <v>43676.73</v>
      </c>
      <c r="AH2200" s="226" t="s">
        <v>51783</v>
      </c>
      <c r="AI2200" s="227">
        <v>22500</v>
      </c>
      <c r="AK2200" s="207" t="s">
        <v>16729</v>
      </c>
      <c r="AL2200" s="208">
        <v>2355.34</v>
      </c>
      <c r="AM2200" s="93"/>
      <c r="AN2200" s="199" t="s">
        <v>32454</v>
      </c>
      <c r="AO2200" s="200">
        <v>200.25</v>
      </c>
      <c r="AT2200" s="272" t="s">
        <v>9960</v>
      </c>
      <c r="AU2200" s="273">
        <v>2219033.23</v>
      </c>
      <c r="AW2200" s="244" t="s">
        <v>51153</v>
      </c>
      <c r="AX2200" s="245">
        <v>5362.57</v>
      </c>
      <c r="AZ2200" s="230" t="s">
        <v>37861</v>
      </c>
      <c r="BA2200" s="231">
        <v>67461.66</v>
      </c>
      <c r="BC2200" s="209" t="s">
        <v>9716</v>
      </c>
      <c r="BD2200" s="210">
        <v>8351.39</v>
      </c>
    </row>
    <row r="2201" spans="9:56" x14ac:dyDescent="0.55000000000000004">
      <c r="I2201" s="242" t="s">
        <v>50902</v>
      </c>
      <c r="J2201" s="242"/>
      <c r="K2201" s="243">
        <v>54974.81</v>
      </c>
      <c r="M2201" s="224" t="s">
        <v>37086</v>
      </c>
      <c r="N2201" s="224"/>
      <c r="O2201" s="225">
        <v>26873.01</v>
      </c>
      <c r="Q2201" s="203" t="s">
        <v>2465</v>
      </c>
      <c r="R2201" s="203"/>
      <c r="S2201" s="204">
        <v>2000</v>
      </c>
      <c r="Y2201" t="s">
        <v>63697</v>
      </c>
      <c r="Z2201" s="284">
        <v>1158.53</v>
      </c>
      <c r="AB2201" s="276" t="s">
        <v>44622</v>
      </c>
      <c r="AC2201" s="277">
        <v>18200</v>
      </c>
      <c r="AE2201" s="246" t="s">
        <v>16864</v>
      </c>
      <c r="AF2201" s="247">
        <v>6959.06</v>
      </c>
      <c r="AH2201" s="226" t="s">
        <v>33207</v>
      </c>
      <c r="AI2201" s="227">
        <v>70.28</v>
      </c>
      <c r="AK2201" s="207" t="s">
        <v>16730</v>
      </c>
      <c r="AL2201" s="208">
        <v>5537.95</v>
      </c>
      <c r="AM2201" s="93"/>
      <c r="AN2201" s="199" t="s">
        <v>32455</v>
      </c>
      <c r="AO2201" s="200">
        <v>1802.75</v>
      </c>
      <c r="AT2201" s="272" t="s">
        <v>9961</v>
      </c>
      <c r="AU2201" s="273">
        <v>1508536.95</v>
      </c>
      <c r="AW2201" s="244" t="s">
        <v>51155</v>
      </c>
      <c r="AX2201" s="245">
        <v>54974.81</v>
      </c>
      <c r="AZ2201" s="230" t="s">
        <v>37866</v>
      </c>
      <c r="BA2201" s="231">
        <v>26873.01</v>
      </c>
      <c r="BC2201" s="209" t="s">
        <v>11593</v>
      </c>
      <c r="BD2201" s="210">
        <v>31406.92</v>
      </c>
    </row>
    <row r="2202" spans="9:56" x14ac:dyDescent="0.55000000000000004">
      <c r="I2202" s="242" t="s">
        <v>50903</v>
      </c>
      <c r="J2202" s="242"/>
      <c r="K2202" s="243">
        <v>8922</v>
      </c>
      <c r="M2202" s="224" t="s">
        <v>37087</v>
      </c>
      <c r="N2202" s="224"/>
      <c r="O2202" s="225">
        <v>7042.3</v>
      </c>
      <c r="Q2202" s="203" t="s">
        <v>2466</v>
      </c>
      <c r="R2202" s="203"/>
      <c r="S2202" s="204">
        <v>2000</v>
      </c>
      <c r="Y2202" t="s">
        <v>50008</v>
      </c>
      <c r="Z2202">
        <v>925.68</v>
      </c>
      <c r="AB2202" s="276" t="s">
        <v>67257</v>
      </c>
      <c r="AC2202" s="277">
        <v>172320</v>
      </c>
      <c r="AE2202" s="246" t="s">
        <v>54921</v>
      </c>
      <c r="AF2202" s="247">
        <v>12674.25</v>
      </c>
      <c r="AH2202" s="226" t="s">
        <v>33208</v>
      </c>
      <c r="AI2202" s="227">
        <v>3116.26</v>
      </c>
      <c r="AK2202" s="207" t="s">
        <v>16731</v>
      </c>
      <c r="AL2202" s="208">
        <v>15695.42</v>
      </c>
      <c r="AM2202" s="93"/>
      <c r="AN2202" s="199" t="s">
        <v>13905</v>
      </c>
      <c r="AO2202" s="200">
        <v>7883.17</v>
      </c>
      <c r="AT2202" s="272" t="s">
        <v>9962</v>
      </c>
      <c r="AU2202" s="273">
        <v>237036.66</v>
      </c>
      <c r="AW2202" s="244" t="s">
        <v>51156</v>
      </c>
      <c r="AX2202" s="245">
        <v>8922</v>
      </c>
      <c r="AZ2202" s="230" t="s">
        <v>37871</v>
      </c>
      <c r="BA2202" s="231">
        <v>7042.3</v>
      </c>
      <c r="BC2202" s="209" t="s">
        <v>9903</v>
      </c>
      <c r="BD2202" s="210">
        <v>1775306.92</v>
      </c>
    </row>
    <row r="2203" spans="9:56" x14ac:dyDescent="0.55000000000000004">
      <c r="I2203" s="242" t="s">
        <v>50904</v>
      </c>
      <c r="J2203" s="242"/>
      <c r="K2203" s="243">
        <v>9838</v>
      </c>
      <c r="M2203" s="224" t="s">
        <v>37088</v>
      </c>
      <c r="N2203" s="224"/>
      <c r="O2203" s="225">
        <v>19435.46</v>
      </c>
      <c r="Q2203" s="203" t="s">
        <v>2467</v>
      </c>
      <c r="R2203" s="203"/>
      <c r="S2203" s="204">
        <v>2000</v>
      </c>
      <c r="Y2203" t="s">
        <v>71489</v>
      </c>
      <c r="Z2203">
        <v>-113.77</v>
      </c>
      <c r="AB2203" s="276" t="s">
        <v>34783</v>
      </c>
      <c r="AC2203" s="277">
        <v>145687.76999999999</v>
      </c>
      <c r="AE2203" s="246" t="s">
        <v>16865</v>
      </c>
      <c r="AF2203" s="247">
        <v>45778.78</v>
      </c>
      <c r="AH2203" s="226" t="s">
        <v>33209</v>
      </c>
      <c r="AI2203" s="227">
        <v>544731.5</v>
      </c>
      <c r="AK2203" s="207" t="s">
        <v>16732</v>
      </c>
      <c r="AL2203" s="208">
        <v>2078.77</v>
      </c>
      <c r="AM2203" s="93"/>
      <c r="AN2203" s="199" t="s">
        <v>32456</v>
      </c>
      <c r="AO2203" s="200">
        <v>200.25</v>
      </c>
      <c r="AT2203" s="272" t="s">
        <v>9963</v>
      </c>
      <c r="AU2203" s="273">
        <v>78871.199999999997</v>
      </c>
      <c r="AW2203" s="244" t="s">
        <v>51157</v>
      </c>
      <c r="AX2203" s="245">
        <v>9838</v>
      </c>
      <c r="AZ2203" s="230" t="s">
        <v>37877</v>
      </c>
      <c r="BA2203" s="231">
        <v>19435.46</v>
      </c>
      <c r="BC2203" s="209" t="s">
        <v>6744</v>
      </c>
      <c r="BD2203" s="210">
        <v>6594436</v>
      </c>
    </row>
    <row r="2204" spans="9:56" x14ac:dyDescent="0.55000000000000004">
      <c r="I2204" s="242" t="s">
        <v>50905</v>
      </c>
      <c r="J2204" s="242"/>
      <c r="K2204" s="243">
        <v>16784.439999999999</v>
      </c>
      <c r="M2204" s="224" t="s">
        <v>37089</v>
      </c>
      <c r="N2204" s="224"/>
      <c r="O2204" s="225">
        <v>48558.83</v>
      </c>
      <c r="Q2204" s="203" t="s">
        <v>4124</v>
      </c>
      <c r="R2204" s="203"/>
      <c r="S2204" s="204">
        <v>2000</v>
      </c>
      <c r="Y2204" t="s">
        <v>70584</v>
      </c>
      <c r="Z2204" s="284">
        <v>111567.6</v>
      </c>
      <c r="AB2204" s="276" t="s">
        <v>34784</v>
      </c>
      <c r="AC2204" s="277">
        <v>460897.46</v>
      </c>
      <c r="AE2204" s="246" t="s">
        <v>16866</v>
      </c>
      <c r="AF2204" s="247">
        <v>1214.9100000000001</v>
      </c>
      <c r="AH2204" s="226" t="s">
        <v>38910</v>
      </c>
      <c r="AI2204" s="227">
        <v>2952368.27</v>
      </c>
      <c r="AK2204" s="207" t="s">
        <v>16733</v>
      </c>
      <c r="AL2204" s="208">
        <v>122258.12</v>
      </c>
      <c r="AM2204" s="93"/>
      <c r="AN2204" s="199" t="s">
        <v>13906</v>
      </c>
      <c r="AO2204" s="200">
        <v>9685.92</v>
      </c>
      <c r="AT2204" s="272" t="s">
        <v>9964</v>
      </c>
      <c r="AU2204" s="273">
        <v>1117638.8899999999</v>
      </c>
      <c r="AW2204" s="244" t="s">
        <v>51158</v>
      </c>
      <c r="AX2204" s="245">
        <v>16784.439999999999</v>
      </c>
      <c r="AZ2204" s="230" t="s">
        <v>37884</v>
      </c>
      <c r="BA2204" s="231">
        <v>48558.83</v>
      </c>
      <c r="BC2204" s="209" t="s">
        <v>6947</v>
      </c>
      <c r="BD2204" s="210">
        <v>727500</v>
      </c>
    </row>
    <row r="2205" spans="9:56" x14ac:dyDescent="0.55000000000000004">
      <c r="I2205" s="242" t="s">
        <v>50906</v>
      </c>
      <c r="J2205" s="242"/>
      <c r="K2205" s="243">
        <v>10549.71</v>
      </c>
      <c r="M2205" s="224" t="s">
        <v>37090</v>
      </c>
      <c r="N2205" s="224"/>
      <c r="O2205" s="225">
        <v>59291.44</v>
      </c>
      <c r="Q2205" s="203" t="s">
        <v>2468</v>
      </c>
      <c r="R2205" s="203"/>
      <c r="S2205" s="204">
        <v>3458.7</v>
      </c>
      <c r="Y2205" t="s">
        <v>71490</v>
      </c>
      <c r="Z2205" s="284">
        <v>4533.8999999999996</v>
      </c>
      <c r="AB2205" s="276" t="s">
        <v>34785</v>
      </c>
      <c r="AC2205" s="277">
        <v>144236.34</v>
      </c>
      <c r="AE2205" s="246" t="s">
        <v>16867</v>
      </c>
      <c r="AF2205" s="247">
        <v>30464.84</v>
      </c>
      <c r="AH2205" s="226" t="s">
        <v>42218</v>
      </c>
      <c r="AI2205" s="227">
        <v>41912.1</v>
      </c>
      <c r="AK2205" s="207" t="s">
        <v>16734</v>
      </c>
      <c r="AL2205" s="208">
        <v>52512.79</v>
      </c>
      <c r="AM2205" s="93"/>
      <c r="AN2205" s="199" t="s">
        <v>13907</v>
      </c>
      <c r="AO2205" s="200">
        <v>399</v>
      </c>
      <c r="AT2205" s="272" t="s">
        <v>9965</v>
      </c>
      <c r="AU2205" s="273">
        <v>416315.17</v>
      </c>
      <c r="AW2205" s="244" t="s">
        <v>51159</v>
      </c>
      <c r="AX2205" s="245">
        <v>10549.71</v>
      </c>
      <c r="AZ2205" s="230" t="s">
        <v>37889</v>
      </c>
      <c r="BA2205" s="231">
        <v>59291.44</v>
      </c>
      <c r="BC2205" s="209" t="s">
        <v>7145</v>
      </c>
      <c r="BD2205" s="210">
        <v>285311</v>
      </c>
    </row>
    <row r="2206" spans="9:56" x14ac:dyDescent="0.55000000000000004">
      <c r="I2206" s="242" t="s">
        <v>50907</v>
      </c>
      <c r="J2206" s="242"/>
      <c r="K2206" s="243">
        <v>73834.080000000002</v>
      </c>
      <c r="M2206" s="224" t="s">
        <v>37091</v>
      </c>
      <c r="N2206" s="224"/>
      <c r="O2206" s="225">
        <v>37445.07</v>
      </c>
      <c r="Q2206" s="203" t="s">
        <v>2469</v>
      </c>
      <c r="R2206" s="203"/>
      <c r="S2206" s="204">
        <v>2000</v>
      </c>
      <c r="Y2206" t="s">
        <v>71491</v>
      </c>
      <c r="Z2206" s="284">
        <v>31083.91</v>
      </c>
      <c r="AB2206" s="276" t="s">
        <v>70452</v>
      </c>
      <c r="AC2206" s="277">
        <v>8625.7099999999991</v>
      </c>
      <c r="AE2206" s="246" t="s">
        <v>16869</v>
      </c>
      <c r="AF2206" s="247">
        <v>46000</v>
      </c>
      <c r="AH2206" s="226" t="s">
        <v>42219</v>
      </c>
      <c r="AI2206" s="227">
        <v>3206.27</v>
      </c>
      <c r="AK2206" s="207" t="s">
        <v>16735</v>
      </c>
      <c r="AL2206" s="208">
        <v>4788.3100000000004</v>
      </c>
      <c r="AM2206" s="93"/>
      <c r="AN2206" s="199" t="s">
        <v>13908</v>
      </c>
      <c r="AO2206" s="200">
        <v>13539.28</v>
      </c>
      <c r="AT2206" s="272" t="s">
        <v>9966</v>
      </c>
      <c r="AU2206" s="273">
        <v>12267736.859999999</v>
      </c>
      <c r="AW2206" s="244" t="s">
        <v>51162</v>
      </c>
      <c r="AX2206" s="245">
        <v>73834.080000000002</v>
      </c>
      <c r="AZ2206" s="230" t="s">
        <v>37895</v>
      </c>
      <c r="BA2206" s="231">
        <v>37445.07</v>
      </c>
      <c r="BC2206" s="209" t="s">
        <v>7416</v>
      </c>
      <c r="BD2206" s="210">
        <v>2895764</v>
      </c>
    </row>
    <row r="2207" spans="9:56" x14ac:dyDescent="0.55000000000000004">
      <c r="I2207" s="242" t="s">
        <v>50908</v>
      </c>
      <c r="J2207" s="242"/>
      <c r="K2207" s="243">
        <v>22282.63</v>
      </c>
      <c r="M2207" s="224" t="s">
        <v>37092</v>
      </c>
      <c r="N2207" s="224"/>
      <c r="O2207" s="225">
        <v>34800.730000000003</v>
      </c>
      <c r="Q2207" s="203" t="s">
        <v>2470</v>
      </c>
      <c r="R2207" s="203"/>
      <c r="S2207" s="204">
        <v>2000</v>
      </c>
      <c r="Y2207" t="s">
        <v>71492</v>
      </c>
      <c r="Z2207">
        <v>-720</v>
      </c>
      <c r="AB2207" s="276" t="s">
        <v>58846</v>
      </c>
      <c r="AC2207" s="277">
        <v>101164.92</v>
      </c>
      <c r="AE2207" s="246" t="s">
        <v>54922</v>
      </c>
      <c r="AF2207" s="247">
        <v>25044.95</v>
      </c>
      <c r="AH2207" s="226" t="s">
        <v>42220</v>
      </c>
      <c r="AI2207" s="227">
        <v>8924.2999999999993</v>
      </c>
      <c r="AK2207" s="207" t="s">
        <v>16736</v>
      </c>
      <c r="AL2207" s="208">
        <v>153748.93</v>
      </c>
      <c r="AM2207" s="93"/>
      <c r="AN2207" s="199" t="s">
        <v>32457</v>
      </c>
      <c r="AO2207" s="200">
        <v>286.55</v>
      </c>
      <c r="AT2207" s="272" t="s">
        <v>9967</v>
      </c>
      <c r="AU2207" s="273">
        <v>216906.81</v>
      </c>
      <c r="AW2207" s="244" t="s">
        <v>51163</v>
      </c>
      <c r="AX2207" s="245">
        <v>22282.63</v>
      </c>
      <c r="AZ2207" s="230" t="s">
        <v>37904</v>
      </c>
      <c r="BA2207" s="231">
        <v>34800.730000000003</v>
      </c>
      <c r="BC2207" s="209" t="s">
        <v>7623</v>
      </c>
      <c r="BD2207" s="210">
        <v>3685053</v>
      </c>
    </row>
    <row r="2208" spans="9:56" x14ac:dyDescent="0.55000000000000004">
      <c r="I2208" s="242" t="s">
        <v>50909</v>
      </c>
      <c r="J2208" s="242"/>
      <c r="K2208" s="243">
        <v>50000</v>
      </c>
      <c r="M2208" s="224" t="s">
        <v>37093</v>
      </c>
      <c r="N2208" s="224"/>
      <c r="O2208" s="225">
        <v>6715.12</v>
      </c>
      <c r="Q2208" s="203" t="s">
        <v>2471</v>
      </c>
      <c r="R2208" s="203"/>
      <c r="S2208" s="204">
        <v>1984.25</v>
      </c>
      <c r="Y2208" t="s">
        <v>69739</v>
      </c>
      <c r="Z2208" s="284">
        <v>8420</v>
      </c>
      <c r="AB2208" s="276" t="s">
        <v>54981</v>
      </c>
      <c r="AC2208" s="277">
        <v>9528.19</v>
      </c>
      <c r="AE2208" s="246" t="s">
        <v>16870</v>
      </c>
      <c r="AF2208" s="247">
        <v>31040.87</v>
      </c>
      <c r="AH2208" s="226" t="s">
        <v>51784</v>
      </c>
      <c r="AI2208" s="227">
        <v>1696.4</v>
      </c>
      <c r="AK2208" s="207" t="s">
        <v>16737</v>
      </c>
      <c r="AL2208" s="208">
        <v>124152.13</v>
      </c>
      <c r="AM2208" s="93"/>
      <c r="AN2208" s="199" t="s">
        <v>32458</v>
      </c>
      <c r="AO2208" s="200">
        <v>14206.45</v>
      </c>
      <c r="AT2208" s="272" t="s">
        <v>9968</v>
      </c>
      <c r="AU2208" s="273">
        <v>10450457.98</v>
      </c>
      <c r="AW2208" s="244" t="s">
        <v>51166</v>
      </c>
      <c r="AX2208" s="245">
        <v>50000</v>
      </c>
      <c r="AZ2208" s="230" t="s">
        <v>37909</v>
      </c>
      <c r="BA2208" s="231">
        <v>6715.12</v>
      </c>
      <c r="BC2208" s="209" t="s">
        <v>7825</v>
      </c>
      <c r="BD2208" s="210">
        <v>728461</v>
      </c>
    </row>
    <row r="2209" spans="9:56" x14ac:dyDescent="0.55000000000000004">
      <c r="I2209" s="242" t="s">
        <v>50910</v>
      </c>
      <c r="J2209" s="242"/>
      <c r="K2209" s="243">
        <v>33030.879999999997</v>
      </c>
      <c r="M2209" s="224" t="s">
        <v>37096</v>
      </c>
      <c r="N2209" s="224"/>
      <c r="O2209" s="225">
        <v>79410.52</v>
      </c>
      <c r="Q2209" s="203" t="s">
        <v>2472</v>
      </c>
      <c r="R2209" s="203"/>
      <c r="S2209" s="204">
        <v>15000</v>
      </c>
      <c r="Y2209" t="s">
        <v>70586</v>
      </c>
      <c r="Z2209" s="284">
        <v>3283.45</v>
      </c>
      <c r="AB2209" s="276" t="s">
        <v>52031</v>
      </c>
      <c r="AC2209" s="277">
        <v>281168.62</v>
      </c>
      <c r="AE2209" s="246" t="s">
        <v>34663</v>
      </c>
      <c r="AF2209" s="247">
        <v>76191.81</v>
      </c>
      <c r="AH2209" s="226" t="s">
        <v>51785</v>
      </c>
      <c r="AI2209" s="227">
        <v>11303.6</v>
      </c>
      <c r="AK2209" s="207" t="s">
        <v>16738</v>
      </c>
      <c r="AL2209" s="208">
        <v>53040</v>
      </c>
      <c r="AM2209" s="93"/>
      <c r="AN2209" s="199" t="s">
        <v>13909</v>
      </c>
      <c r="AO2209" s="200">
        <v>39892</v>
      </c>
      <c r="AT2209" s="272" t="s">
        <v>9969</v>
      </c>
      <c r="AU2209" s="273">
        <v>1912680.05</v>
      </c>
      <c r="AW2209" s="244" t="s">
        <v>51167</v>
      </c>
      <c r="AX2209" s="245">
        <v>33030.879999999997</v>
      </c>
      <c r="AZ2209" s="230" t="s">
        <v>37931</v>
      </c>
      <c r="BA2209" s="231">
        <v>79410.52</v>
      </c>
      <c r="BC2209" s="209" t="s">
        <v>8090</v>
      </c>
      <c r="BD2209" s="210">
        <v>624195</v>
      </c>
    </row>
    <row r="2210" spans="9:56" x14ac:dyDescent="0.55000000000000004">
      <c r="I2210" s="242" t="s">
        <v>50911</v>
      </c>
      <c r="J2210" s="242"/>
      <c r="K2210" s="243">
        <v>1202674.6000000001</v>
      </c>
      <c r="M2210" s="224" t="s">
        <v>37097</v>
      </c>
      <c r="N2210" s="224"/>
      <c r="O2210" s="225">
        <v>9901.64</v>
      </c>
      <c r="Q2210" s="203" t="s">
        <v>2473</v>
      </c>
      <c r="R2210" s="203"/>
      <c r="S2210" s="204">
        <v>2000</v>
      </c>
      <c r="Y2210" t="s">
        <v>66627</v>
      </c>
      <c r="Z2210" s="284">
        <v>9067.2999999999993</v>
      </c>
      <c r="AB2210" s="276" t="s">
        <v>38973</v>
      </c>
      <c r="AC2210" s="277">
        <v>58950.18</v>
      </c>
      <c r="AE2210" s="246" t="s">
        <v>36100</v>
      </c>
      <c r="AF2210" s="247">
        <v>2240.2399999999998</v>
      </c>
      <c r="AH2210" s="226" t="s">
        <v>51786</v>
      </c>
      <c r="AI2210" s="227">
        <v>62.55</v>
      </c>
      <c r="AK2210" s="207" t="s">
        <v>16739</v>
      </c>
      <c r="AL2210" s="208">
        <v>1066.55</v>
      </c>
      <c r="AM2210" s="93"/>
      <c r="AN2210" s="199" t="s">
        <v>13910</v>
      </c>
      <c r="AO2210" s="200">
        <v>13825.83</v>
      </c>
      <c r="AT2210" s="272" t="s">
        <v>9970</v>
      </c>
      <c r="AU2210" s="273">
        <v>5473346.6500000004</v>
      </c>
      <c r="AW2210" s="244" t="s">
        <v>51168</v>
      </c>
      <c r="AX2210" s="245">
        <v>1202674.6000000001</v>
      </c>
      <c r="AZ2210" s="230" t="s">
        <v>37936</v>
      </c>
      <c r="BA2210" s="231">
        <v>9901.64</v>
      </c>
      <c r="BC2210" s="209" t="s">
        <v>8360</v>
      </c>
      <c r="BD2210" s="210">
        <v>2383330.39</v>
      </c>
    </row>
    <row r="2211" spans="9:56" x14ac:dyDescent="0.55000000000000004">
      <c r="I2211" s="242" t="s">
        <v>50912</v>
      </c>
      <c r="J2211" s="242"/>
      <c r="K2211" s="243">
        <v>600</v>
      </c>
      <c r="M2211" s="224" t="s">
        <v>37100</v>
      </c>
      <c r="N2211" s="224"/>
      <c r="O2211" s="225">
        <v>92809.279999999999</v>
      </c>
      <c r="Q2211" s="203" t="s">
        <v>4125</v>
      </c>
      <c r="R2211" s="203"/>
      <c r="S2211" s="204">
        <v>2000</v>
      </c>
      <c r="Y2211" t="s">
        <v>69876</v>
      </c>
      <c r="Z2211" s="284">
        <v>5023.6499999999996</v>
      </c>
      <c r="AB2211" s="276" t="s">
        <v>58213</v>
      </c>
      <c r="AC2211" s="277">
        <v>130646.27</v>
      </c>
      <c r="AE2211" s="246" t="s">
        <v>33214</v>
      </c>
      <c r="AF2211" s="247">
        <v>47463.93</v>
      </c>
      <c r="AH2211" s="226" t="s">
        <v>51787</v>
      </c>
      <c r="AI2211" s="227">
        <v>9000</v>
      </c>
      <c r="AK2211" s="207" t="s">
        <v>16740</v>
      </c>
      <c r="AL2211" s="208">
        <v>5673.36</v>
      </c>
      <c r="AM2211" s="93"/>
      <c r="AN2211" s="199" t="s">
        <v>13911</v>
      </c>
      <c r="AO2211" s="200">
        <v>54098.45</v>
      </c>
      <c r="AT2211" s="272" t="s">
        <v>9971</v>
      </c>
      <c r="AU2211" s="273">
        <v>64537.95</v>
      </c>
      <c r="AW2211" s="244" t="s">
        <v>51169</v>
      </c>
      <c r="AX2211" s="245">
        <v>600</v>
      </c>
      <c r="AZ2211" s="230" t="s">
        <v>37953</v>
      </c>
      <c r="BA2211" s="231">
        <v>92809.279999999999</v>
      </c>
      <c r="BC2211" s="209" t="s">
        <v>8746</v>
      </c>
      <c r="BD2211" s="210">
        <v>437913</v>
      </c>
    </row>
    <row r="2212" spans="9:56" x14ac:dyDescent="0.55000000000000004">
      <c r="I2212" s="242" t="s">
        <v>50913</v>
      </c>
      <c r="J2212" s="242"/>
      <c r="K2212" s="243">
        <v>16279</v>
      </c>
      <c r="M2212" s="224" t="s">
        <v>37101</v>
      </c>
      <c r="N2212" s="224"/>
      <c r="O2212" s="225">
        <v>1632.76</v>
      </c>
      <c r="Q2212" s="203" t="s">
        <v>2474</v>
      </c>
      <c r="R2212" s="203"/>
      <c r="S2212" s="204">
        <v>2000</v>
      </c>
      <c r="Y2212" t="s">
        <v>71493</v>
      </c>
      <c r="Z2212">
        <v>-884.73</v>
      </c>
      <c r="AB2212" s="276" t="s">
        <v>38974</v>
      </c>
      <c r="AC2212" s="277">
        <v>1385.62</v>
      </c>
      <c r="AE2212" s="246" t="s">
        <v>34664</v>
      </c>
      <c r="AF2212" s="247">
        <v>23795.88</v>
      </c>
      <c r="AH2212" s="226" t="s">
        <v>51788</v>
      </c>
      <c r="AI2212" s="227">
        <v>1558.05</v>
      </c>
      <c r="AK2212" s="207" t="s">
        <v>16741</v>
      </c>
      <c r="AL2212" s="208">
        <v>547.83000000000004</v>
      </c>
      <c r="AM2212" s="93"/>
      <c r="AN2212" s="199" t="s">
        <v>32459</v>
      </c>
      <c r="AO2212" s="200">
        <v>11730</v>
      </c>
      <c r="AT2212" s="272" t="s">
        <v>9972</v>
      </c>
      <c r="AU2212" s="273">
        <v>134099.5</v>
      </c>
      <c r="AW2212" s="244" t="s">
        <v>51170</v>
      </c>
      <c r="AX2212" s="245">
        <v>16279</v>
      </c>
      <c r="AZ2212" s="230" t="s">
        <v>37958</v>
      </c>
      <c r="BA2212" s="231">
        <v>1632.76</v>
      </c>
      <c r="BC2212" s="209" t="s">
        <v>9009</v>
      </c>
      <c r="BD2212" s="210">
        <v>1750768</v>
      </c>
    </row>
    <row r="2213" spans="9:56" x14ac:dyDescent="0.55000000000000004">
      <c r="I2213" s="242" t="s">
        <v>50914</v>
      </c>
      <c r="J2213" s="242"/>
      <c r="K2213" s="243">
        <v>33918.839999999997</v>
      </c>
      <c r="M2213" s="224" t="s">
        <v>37103</v>
      </c>
      <c r="N2213" s="224"/>
      <c r="O2213" s="225">
        <v>63593</v>
      </c>
      <c r="Q2213" s="203" t="s">
        <v>2475</v>
      </c>
      <c r="R2213" s="203"/>
      <c r="S2213" s="204">
        <v>9506</v>
      </c>
      <c r="Y2213" t="s">
        <v>67802</v>
      </c>
      <c r="Z2213" s="284">
        <v>26855.46</v>
      </c>
      <c r="AB2213" s="276" t="s">
        <v>38975</v>
      </c>
      <c r="AC2213" s="277">
        <v>45622.17</v>
      </c>
      <c r="AE2213" s="246" t="s">
        <v>16871</v>
      </c>
      <c r="AF2213" s="247">
        <v>27476.240000000002</v>
      </c>
      <c r="AH2213" s="226" t="s">
        <v>51789</v>
      </c>
      <c r="AI2213" s="227">
        <v>4893.18</v>
      </c>
      <c r="AK2213" s="207" t="s">
        <v>16742</v>
      </c>
      <c r="AL2213" s="208">
        <v>243.59</v>
      </c>
      <c r="AM2213" s="93"/>
      <c r="AN2213" s="199" t="s">
        <v>24271</v>
      </c>
      <c r="AO2213" s="200">
        <v>11730</v>
      </c>
      <c r="AT2213" s="272" t="s">
        <v>9973</v>
      </c>
      <c r="AU2213" s="273">
        <v>39439984.090000004</v>
      </c>
      <c r="AW2213" s="244" t="s">
        <v>51171</v>
      </c>
      <c r="AX2213" s="245">
        <v>33918.839999999997</v>
      </c>
      <c r="AZ2213" s="230" t="s">
        <v>37969</v>
      </c>
      <c r="BA2213" s="231">
        <v>63593</v>
      </c>
      <c r="BC2213" s="209" t="s">
        <v>9333</v>
      </c>
      <c r="BD2213" s="210">
        <v>26441306.34</v>
      </c>
    </row>
    <row r="2214" spans="9:56" x14ac:dyDescent="0.55000000000000004">
      <c r="I2214" s="242" t="s">
        <v>50915</v>
      </c>
      <c r="J2214" s="242"/>
      <c r="K2214" s="243">
        <v>20577.61</v>
      </c>
      <c r="M2214" s="224" t="s">
        <v>37104</v>
      </c>
      <c r="N2214" s="224"/>
      <c r="O2214" s="225">
        <v>27103.5</v>
      </c>
      <c r="Q2214" s="203" t="s">
        <v>2476</v>
      </c>
      <c r="R2214" s="203"/>
      <c r="S2214" s="204">
        <v>1150</v>
      </c>
      <c r="Y2214" t="s">
        <v>52649</v>
      </c>
      <c r="Z2214" s="284">
        <v>21238.799999999999</v>
      </c>
      <c r="AB2214" s="276" t="s">
        <v>59536</v>
      </c>
      <c r="AC2214" s="277">
        <v>-6666.07</v>
      </c>
      <c r="AE2214" s="246" t="s">
        <v>16872</v>
      </c>
      <c r="AF2214" s="247">
        <v>143.24</v>
      </c>
      <c r="AH2214" s="226" t="s">
        <v>51790</v>
      </c>
      <c r="AI2214" s="227">
        <v>3490</v>
      </c>
      <c r="AK2214" s="207" t="s">
        <v>16743</v>
      </c>
      <c r="AL2214" s="208">
        <v>22.98</v>
      </c>
      <c r="AM2214" s="93"/>
      <c r="AN2214" s="199" t="s">
        <v>32460</v>
      </c>
      <c r="AO2214" s="200">
        <v>279.88</v>
      </c>
      <c r="AT2214" s="272" t="s">
        <v>9974</v>
      </c>
      <c r="AU2214" s="273">
        <v>182934.67</v>
      </c>
      <c r="AW2214" s="244" t="s">
        <v>51172</v>
      </c>
      <c r="AX2214" s="245">
        <v>20577.61</v>
      </c>
      <c r="AZ2214" s="230" t="s">
        <v>37974</v>
      </c>
      <c r="BA2214" s="231">
        <v>27103.5</v>
      </c>
      <c r="BC2214" s="209" t="s">
        <v>10928</v>
      </c>
      <c r="BD2214" s="210">
        <v>91621.56</v>
      </c>
    </row>
    <row r="2215" spans="9:56" x14ac:dyDescent="0.55000000000000004">
      <c r="I2215" s="242" t="s">
        <v>50916</v>
      </c>
      <c r="J2215" s="242"/>
      <c r="K2215" s="243">
        <v>7694.28</v>
      </c>
      <c r="M2215" s="224" t="s">
        <v>37105</v>
      </c>
      <c r="N2215" s="224"/>
      <c r="O2215" s="225">
        <v>98227.54</v>
      </c>
      <c r="Q2215" s="203" t="s">
        <v>2477</v>
      </c>
      <c r="R2215" s="203"/>
      <c r="S2215" s="204">
        <v>4320</v>
      </c>
      <c r="Y2215" t="s">
        <v>67803</v>
      </c>
      <c r="Z2215" s="284">
        <v>51043.67</v>
      </c>
      <c r="AB2215" s="276" t="s">
        <v>49767</v>
      </c>
      <c r="AC2215" s="277">
        <v>40565</v>
      </c>
      <c r="AE2215" s="246" t="s">
        <v>33215</v>
      </c>
      <c r="AF2215" s="247">
        <v>67300.539999999994</v>
      </c>
      <c r="AH2215" s="226" t="s">
        <v>51791</v>
      </c>
      <c r="AI2215" s="227">
        <v>1620.58</v>
      </c>
      <c r="AK2215" s="207" t="s">
        <v>16744</v>
      </c>
      <c r="AL2215" s="208">
        <v>2730</v>
      </c>
      <c r="AM2215" s="93"/>
      <c r="AN2215" s="199" t="s">
        <v>32461</v>
      </c>
      <c r="AO2215" s="200">
        <v>2951.12</v>
      </c>
      <c r="AT2215" s="272" t="s">
        <v>9975</v>
      </c>
      <c r="AU2215" s="273">
        <v>163283.16</v>
      </c>
      <c r="AW2215" s="244" t="s">
        <v>51173</v>
      </c>
      <c r="AX2215" s="245">
        <v>7694.28</v>
      </c>
      <c r="AZ2215" s="230" t="s">
        <v>37979</v>
      </c>
      <c r="BA2215" s="231">
        <v>98227.54</v>
      </c>
      <c r="BC2215" s="209" t="s">
        <v>9666</v>
      </c>
      <c r="BD2215" s="210">
        <v>452694.04</v>
      </c>
    </row>
    <row r="2216" spans="9:56" x14ac:dyDescent="0.55000000000000004">
      <c r="I2216" s="242" t="s">
        <v>50917</v>
      </c>
      <c r="J2216" s="242"/>
      <c r="K2216" s="243">
        <v>188886.29</v>
      </c>
      <c r="M2216" s="224" t="s">
        <v>37106</v>
      </c>
      <c r="N2216" s="224"/>
      <c r="O2216" s="225">
        <v>50417.94</v>
      </c>
      <c r="Q2216" s="203" t="s">
        <v>2478</v>
      </c>
      <c r="R2216" s="203"/>
      <c r="S2216" s="204">
        <v>64611.81</v>
      </c>
      <c r="Y2216" t="s">
        <v>40349</v>
      </c>
      <c r="Z2216" s="284">
        <v>112542.5</v>
      </c>
      <c r="AB2216" s="276" t="s">
        <v>67258</v>
      </c>
      <c r="AC2216" s="277">
        <v>6019.5</v>
      </c>
      <c r="AE2216" s="246" t="s">
        <v>58439</v>
      </c>
      <c r="AF2216" s="247">
        <v>-7777.49</v>
      </c>
      <c r="AH2216" s="226" t="s">
        <v>51792</v>
      </c>
      <c r="AI2216" s="227">
        <v>16806.669999999998</v>
      </c>
      <c r="AK2216" s="207" t="s">
        <v>16745</v>
      </c>
      <c r="AL2216" s="208">
        <v>161397.69</v>
      </c>
      <c r="AM2216" s="93"/>
      <c r="AN2216" s="199" t="s">
        <v>24301</v>
      </c>
      <c r="AO2216" s="200">
        <v>279.88</v>
      </c>
      <c r="AT2216" s="272" t="s">
        <v>9976</v>
      </c>
      <c r="AU2216" s="273">
        <v>1337269.1399999999</v>
      </c>
      <c r="AW2216" s="244" t="s">
        <v>51176</v>
      </c>
      <c r="AX2216" s="245">
        <v>188886.29</v>
      </c>
      <c r="AZ2216" s="230" t="s">
        <v>37984</v>
      </c>
      <c r="BA2216" s="231">
        <v>50417.94</v>
      </c>
      <c r="BC2216" s="209" t="s">
        <v>11333</v>
      </c>
      <c r="BD2216" s="210">
        <v>174307.55</v>
      </c>
    </row>
    <row r="2217" spans="9:56" x14ac:dyDescent="0.55000000000000004">
      <c r="I2217" s="242" t="s">
        <v>50918</v>
      </c>
      <c r="J2217" s="242"/>
      <c r="K2217" s="243">
        <v>640.6</v>
      </c>
      <c r="M2217" s="224" t="s">
        <v>37107</v>
      </c>
      <c r="N2217" s="224"/>
      <c r="O2217" s="225">
        <v>51662</v>
      </c>
      <c r="Q2217" s="203" t="s">
        <v>2479</v>
      </c>
      <c r="R2217" s="203"/>
      <c r="S2217" s="204">
        <v>35214</v>
      </c>
      <c r="Y2217" t="s">
        <v>67804</v>
      </c>
      <c r="Z2217">
        <v>572.16</v>
      </c>
      <c r="AB2217" s="276" t="s">
        <v>67259</v>
      </c>
      <c r="AC2217" s="277">
        <v>393.75</v>
      </c>
      <c r="AE2217" s="246" t="s">
        <v>64060</v>
      </c>
      <c r="AF2217" s="247">
        <v>1000</v>
      </c>
      <c r="AH2217" s="226" t="s">
        <v>51793</v>
      </c>
      <c r="AI2217" s="227">
        <v>4513.28</v>
      </c>
      <c r="AK2217" s="207" t="s">
        <v>16746</v>
      </c>
      <c r="AL2217" s="208">
        <v>16674</v>
      </c>
      <c r="AM2217" s="93"/>
      <c r="AN2217" s="199" t="s">
        <v>24304</v>
      </c>
      <c r="AO2217" s="200">
        <v>2951.12</v>
      </c>
      <c r="AT2217" s="272" t="s">
        <v>9977</v>
      </c>
      <c r="AU2217" s="273">
        <v>11173694.390000001</v>
      </c>
      <c r="AW2217" s="244" t="s">
        <v>51177</v>
      </c>
      <c r="AX2217" s="245">
        <v>640.6</v>
      </c>
      <c r="AZ2217" s="230" t="s">
        <v>37989</v>
      </c>
      <c r="BA2217" s="231">
        <v>51662</v>
      </c>
      <c r="BC2217" s="209" t="s">
        <v>11594</v>
      </c>
      <c r="BD2217" s="210">
        <v>27782957.039999999</v>
      </c>
    </row>
    <row r="2218" spans="9:56" x14ac:dyDescent="0.55000000000000004">
      <c r="I2218" s="242" t="s">
        <v>50919</v>
      </c>
      <c r="J2218" s="242"/>
      <c r="K2218" s="243">
        <v>105961.58</v>
      </c>
      <c r="M2218" s="224" t="s">
        <v>37108</v>
      </c>
      <c r="N2218" s="224"/>
      <c r="O2218" s="225">
        <v>961.47</v>
      </c>
      <c r="Q2218" s="203" t="s">
        <v>2480</v>
      </c>
      <c r="R2218" s="203"/>
      <c r="S2218" s="204">
        <v>87030.34</v>
      </c>
      <c r="Y2218" t="s">
        <v>55178</v>
      </c>
      <c r="Z2218" s="284">
        <v>377801.3</v>
      </c>
      <c r="AB2218" s="276" t="s">
        <v>67260</v>
      </c>
      <c r="AC2218" s="277">
        <v>1290</v>
      </c>
      <c r="AE2218" s="246" t="s">
        <v>62552</v>
      </c>
      <c r="AF2218" s="247">
        <v>246.4</v>
      </c>
      <c r="AH2218" s="226" t="s">
        <v>34652</v>
      </c>
      <c r="AI2218" s="227">
        <v>199134.7</v>
      </c>
      <c r="AK2218" s="207" t="s">
        <v>16747</v>
      </c>
      <c r="AL2218" s="208">
        <v>148831</v>
      </c>
      <c r="AM2218" s="93"/>
      <c r="AN2218" s="199" t="s">
        <v>13912</v>
      </c>
      <c r="AO2218" s="200">
        <v>9370</v>
      </c>
      <c r="AT2218" s="272" t="s">
        <v>9978</v>
      </c>
      <c r="AU2218" s="273">
        <v>4385644.82</v>
      </c>
      <c r="AW2218" s="244" t="s">
        <v>51178</v>
      </c>
      <c r="AX2218" s="245">
        <v>105961.58</v>
      </c>
      <c r="AZ2218" s="230" t="s">
        <v>37997</v>
      </c>
      <c r="BA2218" s="231">
        <v>961.47</v>
      </c>
      <c r="BC2218" s="209" t="s">
        <v>9904</v>
      </c>
      <c r="BD2218" s="210">
        <v>75055617.920000002</v>
      </c>
    </row>
    <row r="2219" spans="9:56" x14ac:dyDescent="0.55000000000000004">
      <c r="I2219" s="242" t="s">
        <v>50920</v>
      </c>
      <c r="J2219" s="242"/>
      <c r="K2219" s="243">
        <v>20855.29</v>
      </c>
      <c r="M2219" s="224" t="s">
        <v>37111</v>
      </c>
      <c r="N2219" s="224"/>
      <c r="O2219" s="225">
        <v>136822.65</v>
      </c>
      <c r="Q2219" s="203" t="s">
        <v>2481</v>
      </c>
      <c r="R2219" s="203"/>
      <c r="S2219" s="204">
        <v>750</v>
      </c>
      <c r="Y2219" t="s">
        <v>55179</v>
      </c>
      <c r="Z2219" s="284">
        <v>62247.79</v>
      </c>
      <c r="AB2219" s="276" t="s">
        <v>67261</v>
      </c>
      <c r="AC2219" s="277">
        <v>589.32000000000005</v>
      </c>
      <c r="AE2219" s="246" t="s">
        <v>61852</v>
      </c>
      <c r="AF2219" s="247">
        <v>5446.6</v>
      </c>
      <c r="AH2219" s="226" t="s">
        <v>46715</v>
      </c>
      <c r="AI2219" s="227">
        <v>3067.96</v>
      </c>
      <c r="AK2219" s="207" t="s">
        <v>16748</v>
      </c>
      <c r="AL2219" s="208">
        <v>15348.83</v>
      </c>
      <c r="AM2219" s="93"/>
      <c r="AN2219" s="199" t="s">
        <v>13913</v>
      </c>
      <c r="AO2219" s="200">
        <v>1562</v>
      </c>
      <c r="AT2219" s="272" t="s">
        <v>9979</v>
      </c>
      <c r="AU2219" s="273">
        <v>38509.26</v>
      </c>
      <c r="AW2219" s="244" t="s">
        <v>51179</v>
      </c>
      <c r="AX2219" s="245">
        <v>20855.29</v>
      </c>
      <c r="AZ2219" s="230" t="s">
        <v>38021</v>
      </c>
      <c r="BA2219" s="231">
        <v>136822.65</v>
      </c>
      <c r="BC2219" s="209" t="s">
        <v>6745</v>
      </c>
      <c r="BD2219" s="210">
        <v>60528.36</v>
      </c>
    </row>
    <row r="2220" spans="9:56" x14ac:dyDescent="0.55000000000000004">
      <c r="I2220" s="242" t="s">
        <v>50921</v>
      </c>
      <c r="J2220" s="242"/>
      <c r="K2220" s="243">
        <v>44148.59</v>
      </c>
      <c r="M2220" s="224" t="s">
        <v>37112</v>
      </c>
      <c r="N2220" s="224"/>
      <c r="O2220" s="225">
        <v>36584.18</v>
      </c>
      <c r="Q2220" s="203" t="s">
        <v>2482</v>
      </c>
      <c r="R2220" s="203"/>
      <c r="S2220" s="204">
        <v>2000</v>
      </c>
      <c r="Y2220" t="s">
        <v>67805</v>
      </c>
      <c r="Z2220" s="284">
        <v>13060</v>
      </c>
      <c r="AB2220" s="276" t="s">
        <v>67262</v>
      </c>
      <c r="AC2220" s="277">
        <v>322.75</v>
      </c>
      <c r="AE2220" s="246" t="s">
        <v>62553</v>
      </c>
      <c r="AF2220" s="247">
        <v>165.63</v>
      </c>
      <c r="AH2220" s="226" t="s">
        <v>34653</v>
      </c>
      <c r="AI2220" s="227">
        <v>44866.38</v>
      </c>
      <c r="AK2220" s="207" t="s">
        <v>16749</v>
      </c>
      <c r="AL2220" s="208">
        <v>1497.24</v>
      </c>
      <c r="AM2220" s="93"/>
      <c r="AN2220" s="199" t="s">
        <v>13914</v>
      </c>
      <c r="AO2220" s="200">
        <v>2831</v>
      </c>
      <c r="AT2220" s="272" t="s">
        <v>9980</v>
      </c>
      <c r="AU2220" s="273">
        <v>10580433.07</v>
      </c>
      <c r="AW2220" s="244" t="s">
        <v>51180</v>
      </c>
      <c r="AX2220" s="245">
        <v>44148.59</v>
      </c>
      <c r="AZ2220" s="230" t="s">
        <v>38026</v>
      </c>
      <c r="BA2220" s="231">
        <v>36584.18</v>
      </c>
      <c r="BC2220" s="209" t="s">
        <v>7417</v>
      </c>
      <c r="BD2220" s="210">
        <v>283758</v>
      </c>
    </row>
    <row r="2221" spans="9:56" x14ac:dyDescent="0.55000000000000004">
      <c r="I2221" s="242" t="s">
        <v>50922</v>
      </c>
      <c r="J2221" s="242"/>
      <c r="K2221" s="243">
        <v>5074</v>
      </c>
      <c r="M2221" s="224" t="s">
        <v>37114</v>
      </c>
      <c r="N2221" s="224"/>
      <c r="O2221" s="225">
        <v>30820.81</v>
      </c>
      <c r="Q2221" s="203" t="s">
        <v>2483</v>
      </c>
      <c r="R2221" s="203"/>
      <c r="S2221" s="204">
        <v>6462</v>
      </c>
      <c r="Y2221" t="s">
        <v>55181</v>
      </c>
      <c r="Z2221" s="284">
        <v>5429</v>
      </c>
      <c r="AB2221" s="276" t="s">
        <v>69702</v>
      </c>
      <c r="AC2221" s="277">
        <v>17</v>
      </c>
      <c r="AE2221" s="246" t="s">
        <v>61853</v>
      </c>
      <c r="AF2221" s="247">
        <v>3661.22</v>
      </c>
      <c r="AH2221" s="226" t="s">
        <v>34654</v>
      </c>
      <c r="AI2221" s="227">
        <v>585773.31999999995</v>
      </c>
      <c r="AK2221" s="207" t="s">
        <v>16750</v>
      </c>
      <c r="AL2221" s="208">
        <v>13474.89</v>
      </c>
      <c r="AM2221" s="93"/>
      <c r="AN2221" s="199" t="s">
        <v>32462</v>
      </c>
      <c r="AO2221" s="200">
        <v>2831</v>
      </c>
      <c r="AT2221" s="272" t="s">
        <v>9981</v>
      </c>
      <c r="AU2221" s="273">
        <v>49793466.710000001</v>
      </c>
      <c r="AW2221" s="244" t="s">
        <v>51181</v>
      </c>
      <c r="AX2221" s="245">
        <v>5074</v>
      </c>
      <c r="AZ2221" s="230" t="s">
        <v>38039</v>
      </c>
      <c r="BA2221" s="231">
        <v>30820.81</v>
      </c>
      <c r="BC2221" s="209" t="s">
        <v>7624</v>
      </c>
      <c r="BD2221" s="210">
        <v>2838.77</v>
      </c>
    </row>
    <row r="2222" spans="9:56" x14ac:dyDescent="0.55000000000000004">
      <c r="I2222" s="242" t="s">
        <v>50923</v>
      </c>
      <c r="J2222" s="242"/>
      <c r="K2222" s="243">
        <v>11473.51</v>
      </c>
      <c r="M2222" s="224" t="s">
        <v>37116</v>
      </c>
      <c r="N2222" s="224"/>
      <c r="O2222" s="225">
        <v>9285.14</v>
      </c>
      <c r="Q2222" s="203" t="s">
        <v>2484</v>
      </c>
      <c r="R2222" s="203"/>
      <c r="S2222" s="204">
        <v>2809</v>
      </c>
      <c r="Y2222" t="s">
        <v>39209</v>
      </c>
      <c r="Z2222" s="284">
        <v>53142.81</v>
      </c>
      <c r="AB2222" s="276" t="s">
        <v>47880</v>
      </c>
      <c r="AC2222" s="277">
        <v>2537.2800000000002</v>
      </c>
      <c r="AE2222" s="246" t="s">
        <v>59506</v>
      </c>
      <c r="AF2222" s="247">
        <v>121392.46</v>
      </c>
      <c r="AH2222" s="226" t="s">
        <v>51794</v>
      </c>
      <c r="AI2222" s="227">
        <v>1839.59</v>
      </c>
      <c r="AK2222" s="207" t="s">
        <v>16751</v>
      </c>
      <c r="AL2222" s="208">
        <v>6872.72</v>
      </c>
      <c r="AM2222" s="93"/>
      <c r="AN2222" s="199" t="s">
        <v>32463</v>
      </c>
      <c r="AO2222" s="200">
        <v>312.95999999999998</v>
      </c>
      <c r="AT2222" s="272" t="s">
        <v>9982</v>
      </c>
      <c r="AU2222" s="273">
        <v>17199.68</v>
      </c>
      <c r="AW2222" s="244" t="s">
        <v>51183</v>
      </c>
      <c r="AX2222" s="245">
        <v>11473.51</v>
      </c>
      <c r="AZ2222" s="230" t="s">
        <v>38047</v>
      </c>
      <c r="BA2222" s="231">
        <v>9285.14</v>
      </c>
      <c r="BC2222" s="209" t="s">
        <v>7826</v>
      </c>
      <c r="BD2222" s="210">
        <v>4049.96</v>
      </c>
    </row>
    <row r="2223" spans="9:56" x14ac:dyDescent="0.55000000000000004">
      <c r="I2223" s="242" t="s">
        <v>50924</v>
      </c>
      <c r="J2223" s="242"/>
      <c r="K2223" s="243">
        <v>199035.3</v>
      </c>
      <c r="M2223" s="224" t="s">
        <v>37117</v>
      </c>
      <c r="N2223" s="224"/>
      <c r="O2223" s="225">
        <v>125293.44</v>
      </c>
      <c r="Q2223" s="203" t="s">
        <v>2485</v>
      </c>
      <c r="R2223" s="203"/>
      <c r="S2223" s="204">
        <v>76385</v>
      </c>
      <c r="Y2223" t="s">
        <v>55182</v>
      </c>
      <c r="Z2223" s="284">
        <v>24865.69</v>
      </c>
      <c r="AB2223" s="276" t="s">
        <v>59537</v>
      </c>
      <c r="AC2223" s="277">
        <v>-8.83</v>
      </c>
      <c r="AE2223" s="246" t="s">
        <v>58440</v>
      </c>
      <c r="AF2223" s="247">
        <v>42554.51</v>
      </c>
      <c r="AH2223" s="226" t="s">
        <v>42221</v>
      </c>
      <c r="AI2223" s="227">
        <v>1262.5</v>
      </c>
      <c r="AK2223" s="207" t="s">
        <v>16752</v>
      </c>
      <c r="AL2223" s="208">
        <v>35357.480000000003</v>
      </c>
      <c r="AM2223" s="93"/>
      <c r="AN2223" s="199" t="s">
        <v>32464</v>
      </c>
      <c r="AO2223" s="200">
        <v>44.97</v>
      </c>
      <c r="AT2223" s="272" t="s">
        <v>9983</v>
      </c>
      <c r="AU2223" s="273">
        <v>7815</v>
      </c>
      <c r="AW2223" s="244" t="s">
        <v>51184</v>
      </c>
      <c r="AX2223" s="245">
        <v>199035.3</v>
      </c>
      <c r="AZ2223" s="230" t="s">
        <v>38053</v>
      </c>
      <c r="BA2223" s="231">
        <v>125293.44</v>
      </c>
      <c r="BC2223" s="209" t="s">
        <v>8091</v>
      </c>
      <c r="BD2223" s="210">
        <v>9843.6</v>
      </c>
    </row>
    <row r="2224" spans="9:56" x14ac:dyDescent="0.55000000000000004">
      <c r="I2224" s="242" t="s">
        <v>50925</v>
      </c>
      <c r="J2224" s="242"/>
      <c r="K2224" s="243">
        <v>4209.1400000000003</v>
      </c>
      <c r="M2224" s="224" t="s">
        <v>37118</v>
      </c>
      <c r="N2224" s="224"/>
      <c r="O2224" s="225">
        <v>252540</v>
      </c>
      <c r="Q2224" s="203" t="s">
        <v>2486</v>
      </c>
      <c r="R2224" s="203"/>
      <c r="S2224" s="204">
        <v>1767</v>
      </c>
      <c r="Y2224" t="s">
        <v>70589</v>
      </c>
      <c r="Z2224">
        <v>480</v>
      </c>
      <c r="AB2224" s="276" t="s">
        <v>55935</v>
      </c>
      <c r="AC2224" s="277">
        <v>37.74</v>
      </c>
      <c r="AE2224" s="246" t="s">
        <v>55873</v>
      </c>
      <c r="AF2224" s="247">
        <v>12902.36</v>
      </c>
      <c r="AH2224" s="226" t="s">
        <v>36086</v>
      </c>
      <c r="AI2224" s="227">
        <v>142294.98000000001</v>
      </c>
      <c r="AK2224" s="207" t="s">
        <v>16753</v>
      </c>
      <c r="AL2224" s="208">
        <v>727.31</v>
      </c>
      <c r="AM2224" s="93"/>
      <c r="AN2224" s="199" t="s">
        <v>32465</v>
      </c>
      <c r="AO2224" s="200">
        <v>4647.07</v>
      </c>
      <c r="AT2224" s="272" t="s">
        <v>36930</v>
      </c>
      <c r="AU2224" s="273">
        <v>68630.77</v>
      </c>
      <c r="AW2224" s="244" t="s">
        <v>51185</v>
      </c>
      <c r="AX2224" s="245">
        <v>4209.1400000000003</v>
      </c>
      <c r="AZ2224" s="230" t="s">
        <v>38058</v>
      </c>
      <c r="BA2224" s="231">
        <v>252540</v>
      </c>
      <c r="BC2224" s="209" t="s">
        <v>8214</v>
      </c>
      <c r="BD2224" s="210">
        <v>12046</v>
      </c>
    </row>
    <row r="2225" spans="9:56" x14ac:dyDescent="0.55000000000000004">
      <c r="I2225" s="242" t="s">
        <v>50926</v>
      </c>
      <c r="J2225" s="242"/>
      <c r="K2225" s="243">
        <v>2495</v>
      </c>
      <c r="M2225" s="224" t="s">
        <v>37121</v>
      </c>
      <c r="N2225" s="224"/>
      <c r="O2225" s="225">
        <v>5486.36</v>
      </c>
      <c r="Q2225" s="203" t="s">
        <v>2487</v>
      </c>
      <c r="R2225" s="203"/>
      <c r="S2225" s="204">
        <v>2000</v>
      </c>
      <c r="Y2225" t="s">
        <v>52650</v>
      </c>
      <c r="Z2225" s="284">
        <v>31384.44</v>
      </c>
      <c r="AB2225" s="276" t="s">
        <v>55936</v>
      </c>
      <c r="AC2225" s="277">
        <v>1228.42</v>
      </c>
      <c r="AE2225" s="246" t="s">
        <v>44514</v>
      </c>
      <c r="AF2225" s="247">
        <v>178748.75</v>
      </c>
      <c r="AH2225" s="226" t="s">
        <v>42222</v>
      </c>
      <c r="AI2225" s="227">
        <v>66350</v>
      </c>
      <c r="AK2225" s="207" t="s">
        <v>13164</v>
      </c>
      <c r="AL2225" s="208">
        <v>55260</v>
      </c>
      <c r="AM2225" s="93"/>
      <c r="AN2225" s="199" t="s">
        <v>24326</v>
      </c>
      <c r="AO2225" s="200">
        <v>2831</v>
      </c>
      <c r="AT2225" s="272" t="s">
        <v>9984</v>
      </c>
      <c r="AU2225" s="273">
        <v>10971761.609999999</v>
      </c>
      <c r="AW2225" s="244" t="s">
        <v>51186</v>
      </c>
      <c r="AX2225" s="245">
        <v>2495</v>
      </c>
      <c r="AZ2225" s="230" t="s">
        <v>38074</v>
      </c>
      <c r="BA2225" s="231">
        <v>5486.36</v>
      </c>
      <c r="BC2225" s="209" t="s">
        <v>8361</v>
      </c>
      <c r="BD2225" s="210">
        <v>1508</v>
      </c>
    </row>
    <row r="2226" spans="9:56" x14ac:dyDescent="0.55000000000000004">
      <c r="I2226" s="242" t="s">
        <v>50927</v>
      </c>
      <c r="J2226" s="242"/>
      <c r="K2226" s="243">
        <v>137636.06</v>
      </c>
      <c r="M2226" s="224" t="s">
        <v>37122</v>
      </c>
      <c r="N2226" s="224"/>
      <c r="O2226" s="225">
        <v>30125.200000000001</v>
      </c>
      <c r="Q2226" s="203" t="s">
        <v>2488</v>
      </c>
      <c r="R2226" s="203"/>
      <c r="S2226" s="204">
        <v>3467</v>
      </c>
      <c r="Y2226" t="s">
        <v>67806</v>
      </c>
      <c r="Z2226" s="284">
        <v>16052.49</v>
      </c>
      <c r="AB2226" s="276" t="s">
        <v>58487</v>
      </c>
      <c r="AC2226" s="277">
        <v>798</v>
      </c>
      <c r="AE2226" s="246" t="s">
        <v>42224</v>
      </c>
      <c r="AF2226" s="247">
        <v>994874.45</v>
      </c>
      <c r="AH2226" s="226" t="s">
        <v>44504</v>
      </c>
      <c r="AI2226" s="227">
        <v>1781.53</v>
      </c>
      <c r="AK2226" s="207" t="s">
        <v>16754</v>
      </c>
      <c r="AL2226" s="208">
        <v>18.34</v>
      </c>
      <c r="AM2226" s="93"/>
      <c r="AN2226" s="199" t="s">
        <v>24327</v>
      </c>
      <c r="AO2226" s="200">
        <v>312.95999999999998</v>
      </c>
      <c r="AT2226" s="272" t="s">
        <v>9985</v>
      </c>
      <c r="AU2226" s="273">
        <v>138982.19</v>
      </c>
      <c r="AW2226" s="244" t="s">
        <v>51187</v>
      </c>
      <c r="AX2226" s="245">
        <v>137636.06</v>
      </c>
      <c r="AZ2226" s="230" t="s">
        <v>38079</v>
      </c>
      <c r="BA2226" s="231">
        <v>30125.200000000001</v>
      </c>
      <c r="BC2226" s="209" t="s">
        <v>9010</v>
      </c>
      <c r="BD2226" s="210">
        <v>15004.27</v>
      </c>
    </row>
    <row r="2227" spans="9:56" x14ac:dyDescent="0.55000000000000004">
      <c r="I2227" s="242" t="s">
        <v>50928</v>
      </c>
      <c r="J2227" s="242"/>
      <c r="K2227" s="243">
        <v>31091.56</v>
      </c>
      <c r="M2227" s="224" t="s">
        <v>37124</v>
      </c>
      <c r="N2227" s="224"/>
      <c r="O2227" s="225">
        <v>8761.3700000000008</v>
      </c>
      <c r="Q2227" s="203" t="s">
        <v>2489</v>
      </c>
      <c r="R2227" s="203"/>
      <c r="S2227" s="204">
        <v>1497.05</v>
      </c>
      <c r="Y2227" t="s">
        <v>52651</v>
      </c>
      <c r="Z2227" s="284">
        <v>13277.64</v>
      </c>
      <c r="AB2227" s="276" t="s">
        <v>58847</v>
      </c>
      <c r="AC2227" s="277">
        <v>28080.400000000001</v>
      </c>
      <c r="AE2227" s="246" t="s">
        <v>58441</v>
      </c>
      <c r="AF2227" s="247">
        <v>890.1</v>
      </c>
      <c r="AH2227" s="226" t="s">
        <v>42223</v>
      </c>
      <c r="AI2227" s="227">
        <v>794146.93</v>
      </c>
      <c r="AK2227" s="207" t="s">
        <v>13165</v>
      </c>
      <c r="AL2227" s="208">
        <v>9714.9599999999991</v>
      </c>
      <c r="AM2227" s="93"/>
      <c r="AN2227" s="199" t="s">
        <v>24328</v>
      </c>
      <c r="AO2227" s="200">
        <v>44.97</v>
      </c>
      <c r="AT2227" s="272" t="s">
        <v>9987</v>
      </c>
      <c r="AU2227" s="273">
        <v>32703872.48</v>
      </c>
      <c r="AW2227" s="244" t="s">
        <v>51189</v>
      </c>
      <c r="AX2227" s="245">
        <v>31091.56</v>
      </c>
      <c r="AZ2227" s="230" t="s">
        <v>38098</v>
      </c>
      <c r="BA2227" s="231">
        <v>8761.3700000000008</v>
      </c>
      <c r="BC2227" s="209" t="s">
        <v>9334</v>
      </c>
      <c r="BD2227" s="210">
        <v>123470.59</v>
      </c>
    </row>
    <row r="2228" spans="9:56" x14ac:dyDescent="0.55000000000000004">
      <c r="I2228" s="242" t="s">
        <v>50929</v>
      </c>
      <c r="J2228" s="242"/>
      <c r="K2228" s="243">
        <v>22465.65</v>
      </c>
      <c r="M2228" s="224" t="s">
        <v>37125</v>
      </c>
      <c r="N2228" s="224"/>
      <c r="O2228" s="225">
        <v>40245</v>
      </c>
      <c r="Q2228" s="203" t="s">
        <v>2490</v>
      </c>
      <c r="R2228" s="203"/>
      <c r="S2228" s="204">
        <v>23851.62</v>
      </c>
      <c r="Y2228" t="s">
        <v>67808</v>
      </c>
      <c r="Z2228">
        <v>658.5</v>
      </c>
      <c r="AB2228" s="276" t="s">
        <v>69703</v>
      </c>
      <c r="AC2228" s="277">
        <v>-803.74</v>
      </c>
      <c r="AE2228" s="246" t="s">
        <v>54923</v>
      </c>
      <c r="AF2228" s="247">
        <v>2055.11</v>
      </c>
      <c r="AH2228" s="226" t="s">
        <v>36087</v>
      </c>
      <c r="AI2228" s="227">
        <v>10765.94</v>
      </c>
      <c r="AK2228" s="207" t="s">
        <v>13166</v>
      </c>
      <c r="AL2228" s="208">
        <v>23410.76</v>
      </c>
      <c r="AM2228" s="93"/>
      <c r="AN2228" s="199" t="s">
        <v>13915</v>
      </c>
      <c r="AO2228" s="200">
        <v>18410.07</v>
      </c>
      <c r="AT2228" s="272" t="s">
        <v>38789</v>
      </c>
      <c r="AU2228" s="273">
        <v>430976.75</v>
      </c>
      <c r="AW2228" s="244" t="s">
        <v>51191</v>
      </c>
      <c r="AX2228" s="245">
        <v>22465.65</v>
      </c>
      <c r="AZ2228" s="230" t="s">
        <v>38100</v>
      </c>
      <c r="BA2228" s="231">
        <v>40245</v>
      </c>
      <c r="BC2228" s="209" t="s">
        <v>9611</v>
      </c>
      <c r="BD2228" s="210">
        <v>2639</v>
      </c>
    </row>
    <row r="2229" spans="9:56" x14ac:dyDescent="0.55000000000000004">
      <c r="I2229" s="242" t="s">
        <v>50930</v>
      </c>
      <c r="J2229" s="242"/>
      <c r="K2229" s="243">
        <v>36617</v>
      </c>
      <c r="M2229" s="224" t="s">
        <v>37128</v>
      </c>
      <c r="N2229" s="224"/>
      <c r="O2229" s="225">
        <v>2563.75</v>
      </c>
      <c r="Q2229" s="203" t="s">
        <v>2491</v>
      </c>
      <c r="R2229" s="203"/>
      <c r="S2229" s="204">
        <v>13175</v>
      </c>
      <c r="Y2229" t="s">
        <v>55184</v>
      </c>
      <c r="Z2229" s="284">
        <v>2728.58</v>
      </c>
      <c r="AB2229" s="276" t="s">
        <v>67263</v>
      </c>
      <c r="AC2229" s="277">
        <v>9779.3700000000008</v>
      </c>
      <c r="AE2229" s="246" t="s">
        <v>55874</v>
      </c>
      <c r="AF2229" s="247">
        <v>37875.839999999997</v>
      </c>
      <c r="AH2229" s="226" t="s">
        <v>34655</v>
      </c>
      <c r="AI2229" s="227">
        <v>129643.63</v>
      </c>
      <c r="AK2229" s="207" t="s">
        <v>16755</v>
      </c>
      <c r="AL2229" s="208">
        <v>1586.68</v>
      </c>
      <c r="AM2229" s="93"/>
      <c r="AN2229" s="199" t="s">
        <v>13916</v>
      </c>
      <c r="AO2229" s="200">
        <v>1166.67</v>
      </c>
      <c r="AT2229" s="272" t="s">
        <v>9989</v>
      </c>
      <c r="AU2229" s="273">
        <v>7995814.9500000002</v>
      </c>
      <c r="AW2229" s="244" t="s">
        <v>51193</v>
      </c>
      <c r="AX2229" s="245">
        <v>36617</v>
      </c>
      <c r="AZ2229" s="230" t="s">
        <v>38115</v>
      </c>
      <c r="BA2229" s="231">
        <v>2563.75</v>
      </c>
      <c r="BC2229" s="209" t="s">
        <v>11595</v>
      </c>
      <c r="BD2229" s="210">
        <v>74602.58</v>
      </c>
    </row>
    <row r="2230" spans="9:56" x14ac:dyDescent="0.55000000000000004">
      <c r="I2230" s="242" t="s">
        <v>50931</v>
      </c>
      <c r="J2230" s="242"/>
      <c r="K2230" s="243">
        <v>18849.189999999999</v>
      </c>
      <c r="M2230" s="224" t="s">
        <v>37129</v>
      </c>
      <c r="N2230" s="224"/>
      <c r="O2230" s="225">
        <v>52278.559999999998</v>
      </c>
      <c r="Q2230" s="203" t="s">
        <v>2492</v>
      </c>
      <c r="R2230" s="203"/>
      <c r="S2230" s="204">
        <v>4084</v>
      </c>
      <c r="Y2230" t="s">
        <v>67809</v>
      </c>
      <c r="Z2230">
        <v>750</v>
      </c>
      <c r="AB2230" s="276" t="s">
        <v>55940</v>
      </c>
      <c r="AC2230" s="277">
        <v>292.48</v>
      </c>
      <c r="AE2230" s="246" t="s">
        <v>59507</v>
      </c>
      <c r="AF2230" s="247">
        <v>20826.02</v>
      </c>
      <c r="AH2230" s="226" t="s">
        <v>34656</v>
      </c>
      <c r="AI2230" s="227">
        <v>374296.97</v>
      </c>
      <c r="AK2230" s="207" t="s">
        <v>16756</v>
      </c>
      <c r="AL2230" s="208">
        <v>263498.8</v>
      </c>
      <c r="AM2230" s="93"/>
      <c r="AN2230" s="199" t="s">
        <v>13917</v>
      </c>
      <c r="AO2230" s="200">
        <v>1989.33</v>
      </c>
      <c r="AT2230" s="272" t="s">
        <v>9990</v>
      </c>
      <c r="AU2230" s="273">
        <v>195680.6</v>
      </c>
      <c r="AW2230" s="244" t="s">
        <v>51194</v>
      </c>
      <c r="AX2230" s="245">
        <v>18849.189999999999</v>
      </c>
      <c r="AZ2230" s="230" t="s">
        <v>38119</v>
      </c>
      <c r="BA2230" s="231">
        <v>52278.559999999998</v>
      </c>
      <c r="BC2230" s="209" t="s">
        <v>9905</v>
      </c>
      <c r="BD2230" s="210">
        <v>590289.13</v>
      </c>
    </row>
    <row r="2231" spans="9:56" x14ac:dyDescent="0.55000000000000004">
      <c r="I2231" s="242" t="s">
        <v>50932</v>
      </c>
      <c r="J2231" s="242"/>
      <c r="K2231" s="243">
        <v>2000</v>
      </c>
      <c r="M2231" s="224" t="s">
        <v>37130</v>
      </c>
      <c r="N2231" s="224"/>
      <c r="O2231" s="225">
        <v>644521.55000000005</v>
      </c>
      <c r="Q2231" s="203" t="s">
        <v>2493</v>
      </c>
      <c r="R2231" s="203"/>
      <c r="S2231" s="204">
        <v>8683.7199999999993</v>
      </c>
      <c r="Y2231" t="s">
        <v>39210</v>
      </c>
      <c r="Z2231">
        <v>450</v>
      </c>
      <c r="AB2231" s="276" t="s">
        <v>60290</v>
      </c>
      <c r="AC2231" s="277">
        <v>712.93</v>
      </c>
      <c r="AE2231" s="246" t="s">
        <v>42225</v>
      </c>
      <c r="AF2231" s="247">
        <v>105646.63</v>
      </c>
      <c r="AH2231" s="226" t="s">
        <v>34657</v>
      </c>
      <c r="AI2231" s="227">
        <v>108731.67</v>
      </c>
      <c r="AK2231" s="207" t="s">
        <v>16757</v>
      </c>
      <c r="AL2231" s="208">
        <v>6285</v>
      </c>
      <c r="AM2231" s="93"/>
      <c r="AN2231" s="199" t="s">
        <v>13918</v>
      </c>
      <c r="AO2231" s="200">
        <v>1000</v>
      </c>
      <c r="AT2231" s="272" t="s">
        <v>9991</v>
      </c>
      <c r="AU2231" s="273">
        <v>58847.51</v>
      </c>
      <c r="AW2231" s="244" t="s">
        <v>51195</v>
      </c>
      <c r="AX2231" s="245">
        <v>2000</v>
      </c>
      <c r="AZ2231" s="230" t="s">
        <v>38126</v>
      </c>
      <c r="BA2231" s="231">
        <v>644521.55000000005</v>
      </c>
      <c r="BC2231" s="209" t="s">
        <v>6746</v>
      </c>
      <c r="BD2231" s="210">
        <v>15851.35</v>
      </c>
    </row>
    <row r="2232" spans="9:56" x14ac:dyDescent="0.55000000000000004">
      <c r="I2232" s="242" t="s">
        <v>50933</v>
      </c>
      <c r="J2232" s="242"/>
      <c r="K2232" s="243">
        <v>41812.29</v>
      </c>
      <c r="M2232" s="224" t="s">
        <v>37134</v>
      </c>
      <c r="N2232" s="224"/>
      <c r="O2232" s="225">
        <v>212492.57</v>
      </c>
      <c r="Q2232" s="203" t="s">
        <v>2494</v>
      </c>
      <c r="R2232" s="203"/>
      <c r="S2232" s="204">
        <v>1179.18</v>
      </c>
      <c r="Y2232" t="s">
        <v>52652</v>
      </c>
      <c r="Z2232" s="284">
        <v>181122.75</v>
      </c>
      <c r="AB2232" s="276" t="s">
        <v>69704</v>
      </c>
      <c r="AC2232" s="277">
        <v>-19.920000000000002</v>
      </c>
      <c r="AE2232" s="246" t="s">
        <v>42226</v>
      </c>
      <c r="AF2232" s="247">
        <v>292716.40999999997</v>
      </c>
      <c r="AH2232" s="226" t="s">
        <v>36088</v>
      </c>
      <c r="AI2232" s="227">
        <v>343220.7</v>
      </c>
      <c r="AK2232" s="207" t="s">
        <v>16758</v>
      </c>
      <c r="AL2232" s="208">
        <v>14400</v>
      </c>
      <c r="AM2232" s="93"/>
      <c r="AN2232" s="199" t="s">
        <v>32466</v>
      </c>
      <c r="AO2232" s="200">
        <v>1567.88</v>
      </c>
      <c r="AT2232" s="272" t="s">
        <v>9992</v>
      </c>
      <c r="AU2232" s="273">
        <v>15435793.26</v>
      </c>
      <c r="AW2232" s="244" t="s">
        <v>51196</v>
      </c>
      <c r="AX2232" s="245">
        <v>41812.29</v>
      </c>
      <c r="AZ2232" s="230" t="s">
        <v>38146</v>
      </c>
      <c r="BA2232" s="231">
        <v>212492.57</v>
      </c>
      <c r="BC2232" s="209" t="s">
        <v>7146</v>
      </c>
      <c r="BD2232" s="210">
        <v>2851.68</v>
      </c>
    </row>
    <row r="2233" spans="9:56" x14ac:dyDescent="0.55000000000000004">
      <c r="I2233" s="242" t="s">
        <v>50934</v>
      </c>
      <c r="J2233" s="242"/>
      <c r="K2233" s="243">
        <v>2175.36</v>
      </c>
      <c r="M2233" s="224" t="s">
        <v>37135</v>
      </c>
      <c r="N2233" s="224"/>
      <c r="O2233" s="225">
        <v>41811.919999999998</v>
      </c>
      <c r="Q2233" s="203" t="s">
        <v>2495</v>
      </c>
      <c r="R2233" s="203"/>
      <c r="S2233" s="204">
        <v>60889</v>
      </c>
      <c r="Y2233" t="s">
        <v>42582</v>
      </c>
      <c r="Z2233" s="284">
        <v>2083.6</v>
      </c>
      <c r="AB2233" s="276" t="s">
        <v>67264</v>
      </c>
      <c r="AC2233" s="277">
        <v>1490</v>
      </c>
      <c r="AE2233" s="246" t="s">
        <v>57288</v>
      </c>
      <c r="AF2233" s="247">
        <v>55404.37</v>
      </c>
      <c r="AH2233" s="226" t="s">
        <v>44505</v>
      </c>
      <c r="AI2233" s="227">
        <v>89546.99</v>
      </c>
      <c r="AK2233" s="207" t="s">
        <v>13167</v>
      </c>
      <c r="AL2233" s="208">
        <v>21252.49</v>
      </c>
      <c r="AM2233" s="93"/>
      <c r="AN2233" s="199" t="s">
        <v>32467</v>
      </c>
      <c r="AO2233" s="200">
        <v>371.12</v>
      </c>
      <c r="AT2233" s="272" t="s">
        <v>9993</v>
      </c>
      <c r="AU2233" s="273">
        <v>4491102.21</v>
      </c>
      <c r="AW2233" s="244" t="s">
        <v>51198</v>
      </c>
      <c r="AX2233" s="245">
        <v>2175.36</v>
      </c>
      <c r="AZ2233" s="230" t="s">
        <v>38153</v>
      </c>
      <c r="BA2233" s="231">
        <v>41811.919999999998</v>
      </c>
      <c r="BC2233" s="209" t="s">
        <v>7418</v>
      </c>
      <c r="BD2233" s="210">
        <v>36205.4</v>
      </c>
    </row>
    <row r="2234" spans="9:56" x14ac:dyDescent="0.55000000000000004">
      <c r="I2234" s="242" t="s">
        <v>50935</v>
      </c>
      <c r="J2234" s="242"/>
      <c r="K2234" s="243">
        <v>719</v>
      </c>
      <c r="M2234" s="224" t="s">
        <v>37137</v>
      </c>
      <c r="N2234" s="224"/>
      <c r="O2234" s="225">
        <v>5734</v>
      </c>
      <c r="Q2234" s="203" t="s">
        <v>2496</v>
      </c>
      <c r="R2234" s="203"/>
      <c r="S2234" s="204">
        <v>2000</v>
      </c>
      <c r="Y2234" t="s">
        <v>55185</v>
      </c>
      <c r="Z2234">
        <v>592</v>
      </c>
      <c r="AB2234" s="276" t="s">
        <v>67265</v>
      </c>
      <c r="AC2234" s="277">
        <v>113.98</v>
      </c>
      <c r="AE2234" s="246" t="s">
        <v>62554</v>
      </c>
      <c r="AF2234" s="247">
        <v>13433</v>
      </c>
      <c r="AH2234" s="226" t="s">
        <v>51795</v>
      </c>
      <c r="AI2234" s="227">
        <v>81876.990000000005</v>
      </c>
      <c r="AK2234" s="207" t="s">
        <v>16759</v>
      </c>
      <c r="AL2234" s="208">
        <v>365461.26</v>
      </c>
      <c r="AM2234" s="93"/>
      <c r="AN2234" s="199" t="s">
        <v>13919</v>
      </c>
      <c r="AO2234" s="200">
        <v>1166.67</v>
      </c>
      <c r="AT2234" s="272" t="s">
        <v>9994</v>
      </c>
      <c r="AU2234" s="273">
        <v>8984876.3000000007</v>
      </c>
      <c r="AW2234" s="244" t="s">
        <v>51199</v>
      </c>
      <c r="AX2234" s="245">
        <v>719</v>
      </c>
      <c r="AZ2234" s="230" t="s">
        <v>38165</v>
      </c>
      <c r="BA2234" s="231">
        <v>5734</v>
      </c>
      <c r="BC2234" s="209" t="s">
        <v>7827</v>
      </c>
      <c r="BD2234" s="210">
        <v>20657.27</v>
      </c>
    </row>
    <row r="2235" spans="9:56" x14ac:dyDescent="0.55000000000000004">
      <c r="I2235" s="242" t="s">
        <v>50936</v>
      </c>
      <c r="J2235" s="242"/>
      <c r="K2235" s="243">
        <v>2196.04</v>
      </c>
      <c r="M2235" s="224" t="s">
        <v>37139</v>
      </c>
      <c r="N2235" s="224"/>
      <c r="O2235" s="225">
        <v>4973.03</v>
      </c>
      <c r="Q2235" s="203" t="s">
        <v>2497</v>
      </c>
      <c r="R2235" s="203"/>
      <c r="S2235" s="204">
        <v>3158.28</v>
      </c>
      <c r="Y2235" t="s">
        <v>61431</v>
      </c>
      <c r="Z2235" s="284">
        <v>1279.22</v>
      </c>
      <c r="AB2235" s="276" t="s">
        <v>67266</v>
      </c>
      <c r="AC2235" s="277">
        <v>372.79</v>
      </c>
      <c r="AE2235" s="246" t="s">
        <v>54924</v>
      </c>
      <c r="AF2235" s="247">
        <v>37942.5</v>
      </c>
      <c r="AH2235" s="226" t="s">
        <v>51796</v>
      </c>
      <c r="AI2235" s="227">
        <v>54926.1</v>
      </c>
      <c r="AK2235" s="207" t="s">
        <v>16760</v>
      </c>
      <c r="AL2235" s="208">
        <v>276024.42</v>
      </c>
      <c r="AM2235" s="93"/>
      <c r="AN2235" s="199" t="s">
        <v>13920</v>
      </c>
      <c r="AO2235" s="200">
        <v>1989.33</v>
      </c>
      <c r="AT2235" s="272" t="s">
        <v>9995</v>
      </c>
      <c r="AU2235" s="273">
        <v>6739965.1900000004</v>
      </c>
      <c r="AW2235" s="244" t="s">
        <v>51200</v>
      </c>
      <c r="AX2235" s="245">
        <v>2196.04</v>
      </c>
      <c r="AZ2235" s="230" t="s">
        <v>38170</v>
      </c>
      <c r="BA2235" s="231">
        <v>4973.03</v>
      </c>
      <c r="BC2235" s="209" t="s">
        <v>8362</v>
      </c>
      <c r="BD2235" s="210">
        <v>18093.310000000001</v>
      </c>
    </row>
    <row r="2236" spans="9:56" x14ac:dyDescent="0.55000000000000004">
      <c r="I2236" s="242" t="s">
        <v>50937</v>
      </c>
      <c r="J2236" s="242"/>
      <c r="K2236" s="243">
        <v>96376.37</v>
      </c>
      <c r="M2236" s="224" t="s">
        <v>37142</v>
      </c>
      <c r="N2236" s="224"/>
      <c r="O2236" s="225">
        <v>12564.54</v>
      </c>
      <c r="Q2236" s="203" t="s">
        <v>2498</v>
      </c>
      <c r="R2236" s="203"/>
      <c r="S2236" s="204">
        <v>37560</v>
      </c>
      <c r="Y2236" t="s">
        <v>67810</v>
      </c>
      <c r="Z2236" s="284">
        <v>9842.56</v>
      </c>
      <c r="AB2236" s="276" t="s">
        <v>70453</v>
      </c>
      <c r="AC2236" s="277">
        <v>49.2</v>
      </c>
      <c r="AE2236" s="246" t="s">
        <v>55875</v>
      </c>
      <c r="AF2236" s="247">
        <v>41805.269999999997</v>
      </c>
      <c r="AH2236" s="226" t="s">
        <v>51797</v>
      </c>
      <c r="AI2236" s="227">
        <v>405.65</v>
      </c>
      <c r="AK2236" s="207" t="s">
        <v>16761</v>
      </c>
      <c r="AL2236" s="208">
        <v>24123.03</v>
      </c>
      <c r="AM2236" s="93"/>
      <c r="AN2236" s="199" t="s">
        <v>13921</v>
      </c>
      <c r="AO2236" s="200">
        <v>1000</v>
      </c>
      <c r="AT2236" s="272" t="s">
        <v>9996</v>
      </c>
      <c r="AU2236" s="273">
        <v>24868.91</v>
      </c>
      <c r="AW2236" s="244" t="s">
        <v>51201</v>
      </c>
      <c r="AX2236" s="245">
        <v>96376.37</v>
      </c>
      <c r="AZ2236" s="230" t="s">
        <v>38184</v>
      </c>
      <c r="BA2236" s="231">
        <v>12564.54</v>
      </c>
      <c r="BC2236" s="209" t="s">
        <v>8747</v>
      </c>
      <c r="BD2236" s="210">
        <v>24118</v>
      </c>
    </row>
    <row r="2237" spans="9:56" x14ac:dyDescent="0.55000000000000004">
      <c r="I2237" s="242" t="s">
        <v>50938</v>
      </c>
      <c r="J2237" s="242"/>
      <c r="K2237" s="243">
        <v>4555</v>
      </c>
      <c r="M2237" s="224" t="s">
        <v>37143</v>
      </c>
      <c r="N2237" s="224"/>
      <c r="O2237" s="225">
        <v>17318.740000000002</v>
      </c>
      <c r="Q2237" s="203" t="s">
        <v>2499</v>
      </c>
      <c r="R2237" s="203"/>
      <c r="S2237" s="204">
        <v>10548</v>
      </c>
      <c r="Y2237" t="s">
        <v>45019</v>
      </c>
      <c r="Z2237" s="284">
        <v>6518.5</v>
      </c>
      <c r="AB2237" s="276" t="s">
        <v>58214</v>
      </c>
      <c r="AC2237" s="277">
        <v>696</v>
      </c>
      <c r="AE2237" s="246" t="s">
        <v>51809</v>
      </c>
      <c r="AF2237" s="247">
        <v>95023.12</v>
      </c>
      <c r="AH2237" s="226" t="s">
        <v>47829</v>
      </c>
      <c r="AI2237" s="227">
        <v>12923</v>
      </c>
      <c r="AK2237" s="207" t="s">
        <v>16762</v>
      </c>
      <c r="AL2237" s="208">
        <v>124034.26</v>
      </c>
      <c r="AM2237" s="93"/>
      <c r="AN2237" s="199" t="s">
        <v>24353</v>
      </c>
      <c r="AO2237" s="200">
        <v>1567.88</v>
      </c>
      <c r="AT2237" s="272" t="s">
        <v>9997</v>
      </c>
      <c r="AU2237" s="273">
        <v>5677491.8600000003</v>
      </c>
      <c r="AW2237" s="244" t="s">
        <v>51204</v>
      </c>
      <c r="AX2237" s="245">
        <v>4555</v>
      </c>
      <c r="AZ2237" s="230" t="s">
        <v>38187</v>
      </c>
      <c r="BA2237" s="231">
        <v>17318.740000000002</v>
      </c>
      <c r="BC2237" s="209" t="s">
        <v>9011</v>
      </c>
      <c r="BD2237" s="210">
        <v>52297</v>
      </c>
    </row>
    <row r="2238" spans="9:56" x14ac:dyDescent="0.55000000000000004">
      <c r="I2238" s="242" t="s">
        <v>50939</v>
      </c>
      <c r="J2238" s="242"/>
      <c r="K2238" s="243">
        <v>84204.93</v>
      </c>
      <c r="M2238" s="224" t="s">
        <v>37144</v>
      </c>
      <c r="N2238" s="224"/>
      <c r="O2238" s="225">
        <v>47873.919999999998</v>
      </c>
      <c r="Q2238" s="203" t="s">
        <v>2500</v>
      </c>
      <c r="R2238" s="203"/>
      <c r="S2238" s="204">
        <v>70151</v>
      </c>
      <c r="Y2238" t="s">
        <v>67811</v>
      </c>
      <c r="Z2238">
        <v>11.5</v>
      </c>
      <c r="AB2238" s="276" t="s">
        <v>54983</v>
      </c>
      <c r="AC2238" s="277">
        <v>10025</v>
      </c>
      <c r="AE2238" s="246" t="s">
        <v>55876</v>
      </c>
      <c r="AF2238" s="247">
        <v>4387.46</v>
      </c>
      <c r="AH2238" s="226" t="s">
        <v>44506</v>
      </c>
      <c r="AI2238" s="227">
        <v>651523.93999999994</v>
      </c>
      <c r="AK2238" s="207" t="s">
        <v>16763</v>
      </c>
      <c r="AL2238" s="208">
        <v>441.44</v>
      </c>
      <c r="AM2238" s="93"/>
      <c r="AN2238" s="199" t="s">
        <v>24354</v>
      </c>
      <c r="AO2238" s="200">
        <v>371.12</v>
      </c>
      <c r="AT2238" s="272" t="s">
        <v>9998</v>
      </c>
      <c r="AU2238" s="273">
        <v>6503513.79</v>
      </c>
      <c r="AW2238" s="244" t="s">
        <v>51205</v>
      </c>
      <c r="AX2238" s="245">
        <v>84204.93</v>
      </c>
      <c r="AZ2238" s="230" t="s">
        <v>38191</v>
      </c>
      <c r="BA2238" s="231">
        <v>47873.919999999998</v>
      </c>
      <c r="BC2238" s="209" t="s">
        <v>9178</v>
      </c>
      <c r="BD2238" s="210">
        <v>4187.5</v>
      </c>
    </row>
    <row r="2239" spans="9:56" x14ac:dyDescent="0.55000000000000004">
      <c r="I2239" s="242" t="s">
        <v>50940</v>
      </c>
      <c r="J2239" s="242"/>
      <c r="K2239" s="243">
        <v>101847.7</v>
      </c>
      <c r="M2239" s="224" t="s">
        <v>37146</v>
      </c>
      <c r="N2239" s="224"/>
      <c r="O2239" s="225">
        <v>12028</v>
      </c>
      <c r="Q2239" s="203" t="s">
        <v>2502</v>
      </c>
      <c r="R2239" s="203"/>
      <c r="S2239" s="204">
        <v>2000</v>
      </c>
      <c r="Y2239" t="s">
        <v>39211</v>
      </c>
      <c r="Z2239" s="284">
        <v>76526.58</v>
      </c>
      <c r="AB2239" s="276" t="s">
        <v>54984</v>
      </c>
      <c r="AC2239" s="277">
        <v>475</v>
      </c>
      <c r="AE2239" s="246" t="s">
        <v>57289</v>
      </c>
      <c r="AF2239" s="247">
        <v>174813.8</v>
      </c>
      <c r="AH2239" s="226" t="s">
        <v>44507</v>
      </c>
      <c r="AI2239" s="227">
        <v>52171.06</v>
      </c>
      <c r="AK2239" s="207" t="s">
        <v>16764</v>
      </c>
      <c r="AL2239" s="208">
        <v>5729.28</v>
      </c>
      <c r="AM2239" s="93"/>
      <c r="AN2239" s="199" t="s">
        <v>32468</v>
      </c>
      <c r="AO2239" s="200">
        <v>233.16</v>
      </c>
      <c r="AT2239" s="272" t="s">
        <v>9999</v>
      </c>
      <c r="AU2239" s="273">
        <v>506071.62</v>
      </c>
      <c r="AW2239" s="244" t="s">
        <v>51206</v>
      </c>
      <c r="AX2239" s="245">
        <v>101847.7</v>
      </c>
      <c r="AZ2239" s="230" t="s">
        <v>38201</v>
      </c>
      <c r="BA2239" s="231">
        <v>12028</v>
      </c>
      <c r="BC2239" s="209" t="s">
        <v>9450</v>
      </c>
      <c r="BD2239" s="210">
        <v>39462.080000000002</v>
      </c>
    </row>
    <row r="2240" spans="9:56" x14ac:dyDescent="0.55000000000000004">
      <c r="I2240" s="242" t="s">
        <v>50941</v>
      </c>
      <c r="J2240" s="242"/>
      <c r="K2240" s="243">
        <v>1765</v>
      </c>
      <c r="M2240" s="224" t="s">
        <v>37147</v>
      </c>
      <c r="N2240" s="224"/>
      <c r="O2240" s="225">
        <v>22749</v>
      </c>
      <c r="Q2240" s="203" t="s">
        <v>2503</v>
      </c>
      <c r="R2240" s="203"/>
      <c r="S2240" s="204">
        <v>25907</v>
      </c>
      <c r="Y2240" t="s">
        <v>39212</v>
      </c>
      <c r="Z2240" s="284">
        <v>239410.05</v>
      </c>
      <c r="AB2240" s="276" t="s">
        <v>62575</v>
      </c>
      <c r="AC2240" s="277">
        <v>475</v>
      </c>
      <c r="AE2240" s="246" t="s">
        <v>61854</v>
      </c>
      <c r="AF2240" s="247">
        <v>21446.75</v>
      </c>
      <c r="AH2240" s="226" t="s">
        <v>44508</v>
      </c>
      <c r="AI2240" s="227">
        <v>46937.5</v>
      </c>
      <c r="AK2240" s="207" t="s">
        <v>16765</v>
      </c>
      <c r="AL2240" s="208">
        <v>44092.55</v>
      </c>
      <c r="AM2240" s="93"/>
      <c r="AN2240" s="199" t="s">
        <v>32469</v>
      </c>
      <c r="AO2240" s="200">
        <v>2538.0100000000002</v>
      </c>
      <c r="AT2240" s="272" t="s">
        <v>10000</v>
      </c>
      <c r="AU2240" s="273">
        <v>1875893.64</v>
      </c>
      <c r="AW2240" s="244" t="s">
        <v>51207</v>
      </c>
      <c r="AX2240" s="245">
        <v>1765</v>
      </c>
      <c r="AZ2240" s="230" t="s">
        <v>38207</v>
      </c>
      <c r="BA2240" s="231">
        <v>22749</v>
      </c>
      <c r="BC2240" s="209" t="s">
        <v>10659</v>
      </c>
      <c r="BD2240" s="210">
        <v>7650</v>
      </c>
    </row>
    <row r="2241" spans="9:56" x14ac:dyDescent="0.55000000000000004">
      <c r="I2241" s="242" t="s">
        <v>50942</v>
      </c>
      <c r="J2241" s="242"/>
      <c r="K2241" s="243">
        <v>12474.96</v>
      </c>
      <c r="M2241" s="224" t="s">
        <v>37148</v>
      </c>
      <c r="N2241" s="224"/>
      <c r="O2241" s="225">
        <v>2150.4899999999998</v>
      </c>
      <c r="Q2241" s="203" t="s">
        <v>2504</v>
      </c>
      <c r="R2241" s="203"/>
      <c r="S2241" s="204">
        <v>2000</v>
      </c>
      <c r="Y2241" t="s">
        <v>39213</v>
      </c>
      <c r="Z2241" s="284">
        <v>85107.25</v>
      </c>
      <c r="AB2241" s="276" t="s">
        <v>61328</v>
      </c>
      <c r="AC2241" s="277">
        <v>6074.72</v>
      </c>
      <c r="AE2241" s="246" t="s">
        <v>61855</v>
      </c>
      <c r="AF2241" s="247">
        <v>36827.68</v>
      </c>
      <c r="AH2241" s="226" t="s">
        <v>44509</v>
      </c>
      <c r="AI2241" s="227">
        <v>3590.72</v>
      </c>
      <c r="AK2241" s="207" t="s">
        <v>16766</v>
      </c>
      <c r="AL2241" s="208">
        <v>2763.68</v>
      </c>
      <c r="AM2241" s="93"/>
      <c r="AN2241" s="199" t="s">
        <v>32470</v>
      </c>
      <c r="AO2241" s="200">
        <v>14.99</v>
      </c>
      <c r="AT2241" s="272" t="s">
        <v>10001</v>
      </c>
      <c r="AU2241" s="273">
        <v>52760.46</v>
      </c>
      <c r="AW2241" s="244" t="s">
        <v>51210</v>
      </c>
      <c r="AX2241" s="245">
        <v>12474.96</v>
      </c>
      <c r="AZ2241" s="230" t="s">
        <v>38211</v>
      </c>
      <c r="BA2241" s="231">
        <v>2150.4899999999998</v>
      </c>
      <c r="BC2241" s="209" t="s">
        <v>10929</v>
      </c>
      <c r="BD2241" s="210">
        <v>1735.24</v>
      </c>
    </row>
    <row r="2242" spans="9:56" x14ac:dyDescent="0.55000000000000004">
      <c r="I2242" s="242" t="s">
        <v>50943</v>
      </c>
      <c r="J2242" s="242"/>
      <c r="K2242" s="243">
        <v>32838.639999999999</v>
      </c>
      <c r="M2242" s="224" t="s">
        <v>37150</v>
      </c>
      <c r="N2242" s="224"/>
      <c r="O2242" s="225">
        <v>70230</v>
      </c>
      <c r="Q2242" s="203" t="s">
        <v>2505</v>
      </c>
      <c r="R2242" s="203"/>
      <c r="S2242" s="204">
        <v>40791</v>
      </c>
      <c r="Y2242" t="s">
        <v>48935</v>
      </c>
      <c r="Z2242" s="284">
        <v>54963.7</v>
      </c>
      <c r="AB2242" s="276" t="s">
        <v>52034</v>
      </c>
      <c r="AC2242" s="277">
        <v>25386.77</v>
      </c>
      <c r="AE2242" s="246" t="s">
        <v>61856</v>
      </c>
      <c r="AF2242" s="247">
        <v>10000</v>
      </c>
      <c r="AH2242" s="226" t="s">
        <v>48729</v>
      </c>
      <c r="AI2242" s="227">
        <v>14722.68</v>
      </c>
      <c r="AK2242" s="207" t="s">
        <v>16767</v>
      </c>
      <c r="AL2242" s="208">
        <v>269545.06</v>
      </c>
      <c r="AM2242" s="93"/>
      <c r="AN2242" s="199" t="s">
        <v>32471</v>
      </c>
      <c r="AO2242" s="200">
        <v>35.97</v>
      </c>
      <c r="AT2242" s="272" t="s">
        <v>10002</v>
      </c>
      <c r="AU2242" s="273">
        <v>985199.48</v>
      </c>
      <c r="AW2242" s="244" t="s">
        <v>51211</v>
      </c>
      <c r="AX2242" s="245">
        <v>32838.639999999999</v>
      </c>
      <c r="AZ2242" s="230" t="s">
        <v>38226</v>
      </c>
      <c r="BA2242" s="231">
        <v>70230</v>
      </c>
      <c r="BC2242" s="209" t="s">
        <v>11335</v>
      </c>
      <c r="BD2242" s="210">
        <v>19244.3</v>
      </c>
    </row>
    <row r="2243" spans="9:56" x14ac:dyDescent="0.55000000000000004">
      <c r="I2243" s="242" t="s">
        <v>50944</v>
      </c>
      <c r="J2243" s="242"/>
      <c r="K2243" s="243">
        <v>12504.96</v>
      </c>
      <c r="M2243" s="224" t="s">
        <v>37151</v>
      </c>
      <c r="N2243" s="224"/>
      <c r="O2243" s="225">
        <v>3750</v>
      </c>
      <c r="Q2243" s="203" t="s">
        <v>2506</v>
      </c>
      <c r="R2243" s="203"/>
      <c r="S2243" s="204">
        <v>158527</v>
      </c>
      <c r="Y2243" t="s">
        <v>71494</v>
      </c>
      <c r="Z2243" s="284">
        <v>10670.06</v>
      </c>
      <c r="AB2243" s="276" t="s">
        <v>48765</v>
      </c>
      <c r="AC2243" s="277">
        <v>2439.42</v>
      </c>
      <c r="AE2243" s="246" t="s">
        <v>61857</v>
      </c>
      <c r="AF2243" s="247">
        <v>5202</v>
      </c>
      <c r="AH2243" s="226" t="s">
        <v>48730</v>
      </c>
      <c r="AI2243" s="227">
        <v>1126.4100000000001</v>
      </c>
      <c r="AK2243" s="207" t="s">
        <v>16768</v>
      </c>
      <c r="AL2243" s="208">
        <v>17732.439999999999</v>
      </c>
      <c r="AM2243" s="93"/>
      <c r="AN2243" s="199" t="s">
        <v>32472</v>
      </c>
      <c r="AO2243" s="200">
        <v>233.16</v>
      </c>
      <c r="AT2243" s="272" t="s">
        <v>10003</v>
      </c>
      <c r="AU2243" s="273">
        <v>19175.14</v>
      </c>
      <c r="AW2243" s="244" t="s">
        <v>51215</v>
      </c>
      <c r="AX2243" s="245">
        <v>12504.96</v>
      </c>
      <c r="AZ2243" s="230" t="s">
        <v>38236</v>
      </c>
      <c r="BA2243" s="231">
        <v>3750</v>
      </c>
      <c r="BC2243" s="209" t="s">
        <v>9906</v>
      </c>
      <c r="BD2243" s="210">
        <v>242353.13</v>
      </c>
    </row>
    <row r="2244" spans="9:56" x14ac:dyDescent="0.55000000000000004">
      <c r="I2244" s="242" t="s">
        <v>50945</v>
      </c>
      <c r="J2244" s="242"/>
      <c r="K2244" s="243">
        <v>235871.78</v>
      </c>
      <c r="M2244" s="224" t="s">
        <v>37152</v>
      </c>
      <c r="N2244" s="224"/>
      <c r="O2244" s="225">
        <v>111.38</v>
      </c>
      <c r="Q2244" s="203" t="s">
        <v>2507</v>
      </c>
      <c r="R2244" s="203"/>
      <c r="S2244" s="204">
        <v>273</v>
      </c>
      <c r="Y2244" t="s">
        <v>70000</v>
      </c>
      <c r="Z2244" s="284">
        <v>10000</v>
      </c>
      <c r="AB2244" s="276" t="s">
        <v>67267</v>
      </c>
      <c r="AC2244" s="277">
        <v>875.06</v>
      </c>
      <c r="AE2244" s="246" t="s">
        <v>61858</v>
      </c>
      <c r="AF2244" s="247">
        <v>5254.44</v>
      </c>
      <c r="AH2244" s="226" t="s">
        <v>16811</v>
      </c>
      <c r="AI2244" s="227">
        <v>1000</v>
      </c>
      <c r="AK2244" s="207" t="s">
        <v>16769</v>
      </c>
      <c r="AL2244" s="208">
        <v>3688.36</v>
      </c>
      <c r="AM2244" s="93"/>
      <c r="AN2244" s="199" t="s">
        <v>24373</v>
      </c>
      <c r="AO2244" s="200">
        <v>2538.0100000000002</v>
      </c>
      <c r="AT2244" s="272" t="s">
        <v>10004</v>
      </c>
      <c r="AU2244" s="273">
        <v>4672933.38</v>
      </c>
      <c r="AW2244" s="244" t="s">
        <v>51218</v>
      </c>
      <c r="AX2244" s="245">
        <v>235871.78</v>
      </c>
      <c r="AZ2244" s="230" t="s">
        <v>38241</v>
      </c>
      <c r="BA2244" s="231">
        <v>111.38</v>
      </c>
      <c r="BC2244" s="209" t="s">
        <v>6948</v>
      </c>
      <c r="BD2244" s="210">
        <v>7999</v>
      </c>
    </row>
    <row r="2245" spans="9:56" x14ac:dyDescent="0.55000000000000004">
      <c r="I2245" s="242" t="s">
        <v>50946</v>
      </c>
      <c r="J2245" s="242"/>
      <c r="K2245" s="243">
        <v>7763.63</v>
      </c>
      <c r="M2245" s="224" t="s">
        <v>37154</v>
      </c>
      <c r="N2245" s="224"/>
      <c r="O2245" s="225">
        <v>77442.759999999995</v>
      </c>
      <c r="Q2245" s="203" t="s">
        <v>2508</v>
      </c>
      <c r="R2245" s="203"/>
      <c r="S2245" s="204">
        <v>2000</v>
      </c>
      <c r="Y2245" t="s">
        <v>57486</v>
      </c>
      <c r="Z2245" s="284">
        <v>39255</v>
      </c>
      <c r="AB2245" s="276" t="s">
        <v>67268</v>
      </c>
      <c r="AC2245" s="277">
        <v>1245.08</v>
      </c>
      <c r="AE2245" s="246" t="s">
        <v>61859</v>
      </c>
      <c r="AF2245" s="247">
        <v>5065.93</v>
      </c>
      <c r="AH2245" s="226" t="s">
        <v>47830</v>
      </c>
      <c r="AI2245" s="227">
        <v>1469</v>
      </c>
      <c r="AK2245" s="207" t="s">
        <v>16770</v>
      </c>
      <c r="AL2245" s="208">
        <v>17705.759999999998</v>
      </c>
      <c r="AM2245" s="93"/>
      <c r="AN2245" s="199" t="s">
        <v>24374</v>
      </c>
      <c r="AO2245" s="200">
        <v>14.99</v>
      </c>
      <c r="AT2245" s="272" t="s">
        <v>10005</v>
      </c>
      <c r="AU2245" s="273">
        <v>11678.84</v>
      </c>
      <c r="AW2245" s="244" t="s">
        <v>51219</v>
      </c>
      <c r="AX2245" s="245">
        <v>7763.63</v>
      </c>
      <c r="AZ2245" s="230" t="s">
        <v>38256</v>
      </c>
      <c r="BA2245" s="231">
        <v>77442.759999999995</v>
      </c>
      <c r="BC2245" s="209" t="s">
        <v>7147</v>
      </c>
      <c r="BD2245" s="210">
        <v>112.94</v>
      </c>
    </row>
    <row r="2246" spans="9:56" x14ac:dyDescent="0.55000000000000004">
      <c r="I2246" s="242" t="s">
        <v>50947</v>
      </c>
      <c r="J2246" s="242"/>
      <c r="K2246" s="243">
        <v>45590.400000000001</v>
      </c>
      <c r="M2246" s="224" t="s">
        <v>37155</v>
      </c>
      <c r="N2246" s="224"/>
      <c r="O2246" s="225">
        <v>65387.15</v>
      </c>
      <c r="Q2246" s="203" t="s">
        <v>2509</v>
      </c>
      <c r="R2246" s="203"/>
      <c r="S2246" s="204">
        <v>19337.38</v>
      </c>
      <c r="Y2246" t="s">
        <v>46995</v>
      </c>
      <c r="Z2246">
        <v>78</v>
      </c>
      <c r="AB2246" s="276" t="s">
        <v>48767</v>
      </c>
      <c r="AC2246" s="277">
        <v>4032.12</v>
      </c>
      <c r="AE2246" s="246" t="s">
        <v>61860</v>
      </c>
      <c r="AF2246" s="247">
        <v>33013.29</v>
      </c>
      <c r="AH2246" s="226" t="s">
        <v>46716</v>
      </c>
      <c r="AI2246" s="227">
        <v>8979.1200000000008</v>
      </c>
      <c r="AK2246" s="207" t="s">
        <v>16771</v>
      </c>
      <c r="AL2246" s="208">
        <v>5254.95</v>
      </c>
      <c r="AM2246" s="93"/>
      <c r="AN2246" s="199" t="s">
        <v>32473</v>
      </c>
      <c r="AO2246" s="200">
        <v>35.97</v>
      </c>
      <c r="AT2246" s="272" t="s">
        <v>10006</v>
      </c>
      <c r="AU2246" s="273">
        <v>846541.91</v>
      </c>
      <c r="AW2246" s="244" t="s">
        <v>51220</v>
      </c>
      <c r="AX2246" s="245">
        <v>45590.400000000001</v>
      </c>
      <c r="AZ2246" s="230" t="s">
        <v>38264</v>
      </c>
      <c r="BA2246" s="231">
        <v>65387.15</v>
      </c>
      <c r="BC2246" s="209" t="s">
        <v>7419</v>
      </c>
      <c r="BD2246" s="210">
        <v>5457.7</v>
      </c>
    </row>
    <row r="2247" spans="9:56" x14ac:dyDescent="0.55000000000000004">
      <c r="I2247" s="242" t="s">
        <v>50948</v>
      </c>
      <c r="J2247" s="242"/>
      <c r="K2247" s="243">
        <v>23976.43</v>
      </c>
      <c r="M2247" s="224" t="s">
        <v>37156</v>
      </c>
      <c r="N2247" s="224"/>
      <c r="O2247" s="225">
        <v>247801</v>
      </c>
      <c r="Q2247" s="203" t="s">
        <v>2510</v>
      </c>
      <c r="R2247" s="203"/>
      <c r="S2247" s="204">
        <v>6096</v>
      </c>
      <c r="Y2247" t="s">
        <v>46996</v>
      </c>
      <c r="Z2247" s="284">
        <v>196201.26</v>
      </c>
      <c r="AB2247" s="276" t="s">
        <v>62579</v>
      </c>
      <c r="AC2247" s="277">
        <v>439.6</v>
      </c>
      <c r="AE2247" s="246" t="s">
        <v>61861</v>
      </c>
      <c r="AF2247" s="247">
        <v>5000</v>
      </c>
      <c r="AH2247" s="226" t="s">
        <v>40144</v>
      </c>
      <c r="AI2247" s="227">
        <v>686.88</v>
      </c>
      <c r="AK2247" s="207" t="s">
        <v>16772</v>
      </c>
      <c r="AL2247" s="208">
        <v>508566.08</v>
      </c>
      <c r="AM2247" s="93"/>
      <c r="AN2247" s="199" t="s">
        <v>32474</v>
      </c>
      <c r="AO2247" s="200">
        <v>38.1</v>
      </c>
      <c r="AT2247" s="272" t="s">
        <v>10007</v>
      </c>
      <c r="AU2247" s="273">
        <v>18268177.18</v>
      </c>
      <c r="AW2247" s="244" t="s">
        <v>51221</v>
      </c>
      <c r="AX2247" s="245">
        <v>23976.43</v>
      </c>
      <c r="AZ2247" s="230" t="s">
        <v>38269</v>
      </c>
      <c r="BA2247" s="231">
        <v>247801</v>
      </c>
      <c r="BC2247" s="209" t="s">
        <v>7828</v>
      </c>
      <c r="BD2247" s="210">
        <v>14553.76</v>
      </c>
    </row>
    <row r="2248" spans="9:56" x14ac:dyDescent="0.55000000000000004">
      <c r="I2248" s="242" t="s">
        <v>50949</v>
      </c>
      <c r="J2248" s="242"/>
      <c r="K2248" s="243">
        <v>80928.39</v>
      </c>
      <c r="M2248" s="224" t="s">
        <v>37158</v>
      </c>
      <c r="N2248" s="224"/>
      <c r="O2248" s="225">
        <v>5306.65</v>
      </c>
      <c r="Q2248" s="203" t="s">
        <v>2511</v>
      </c>
      <c r="R2248" s="203"/>
      <c r="S2248" s="204">
        <v>15940</v>
      </c>
      <c r="Y2248" t="s">
        <v>40350</v>
      </c>
      <c r="Z2248" s="284">
        <v>1184170.55</v>
      </c>
      <c r="AB2248" s="276" t="s">
        <v>69945</v>
      </c>
      <c r="AC2248" s="277">
        <v>219.81</v>
      </c>
      <c r="AE2248" s="246" t="s">
        <v>62555</v>
      </c>
      <c r="AF2248" s="247">
        <v>4041.9</v>
      </c>
      <c r="AH2248" s="226" t="s">
        <v>51798</v>
      </c>
      <c r="AI2248" s="227">
        <v>2470.92</v>
      </c>
      <c r="AK2248" s="207" t="s">
        <v>16773</v>
      </c>
      <c r="AL2248" s="208">
        <v>863.61</v>
      </c>
      <c r="AM2248" s="93"/>
      <c r="AN2248" s="199" t="s">
        <v>32475</v>
      </c>
      <c r="AO2248" s="200">
        <v>2320.9</v>
      </c>
      <c r="AT2248" s="272" t="s">
        <v>10008</v>
      </c>
      <c r="AU2248" s="273">
        <v>307814.45</v>
      </c>
      <c r="AW2248" s="244" t="s">
        <v>51222</v>
      </c>
      <c r="AX2248" s="245">
        <v>80928.39</v>
      </c>
      <c r="AZ2248" s="230" t="s">
        <v>38279</v>
      </c>
      <c r="BA2248" s="231">
        <v>5306.65</v>
      </c>
      <c r="BC2248" s="209" t="s">
        <v>8748</v>
      </c>
      <c r="BD2248" s="210">
        <v>2400</v>
      </c>
    </row>
    <row r="2249" spans="9:56" x14ac:dyDescent="0.55000000000000004">
      <c r="I2249" s="242" t="s">
        <v>50950</v>
      </c>
      <c r="J2249" s="242"/>
      <c r="K2249" s="243">
        <v>2891.09</v>
      </c>
      <c r="M2249" s="224" t="s">
        <v>37159</v>
      </c>
      <c r="N2249" s="224"/>
      <c r="O2249" s="225">
        <v>68302.820000000007</v>
      </c>
      <c r="Q2249" s="203" t="s">
        <v>2512</v>
      </c>
      <c r="R2249" s="203"/>
      <c r="S2249" s="204">
        <v>17467</v>
      </c>
      <c r="Y2249" t="s">
        <v>39214</v>
      </c>
      <c r="Z2249" s="284">
        <v>303255.43</v>
      </c>
      <c r="AB2249" s="276" t="s">
        <v>62580</v>
      </c>
      <c r="AC2249" s="277">
        <v>258</v>
      </c>
      <c r="AE2249" s="246" t="s">
        <v>61862</v>
      </c>
      <c r="AF2249" s="247">
        <v>546.73</v>
      </c>
      <c r="AH2249" s="226" t="s">
        <v>51799</v>
      </c>
      <c r="AI2249" s="227">
        <v>189.08</v>
      </c>
      <c r="AK2249" s="207" t="s">
        <v>16774</v>
      </c>
      <c r="AL2249" s="208">
        <v>67072.5</v>
      </c>
      <c r="AM2249" s="93"/>
      <c r="AN2249" s="199" t="s">
        <v>32476</v>
      </c>
      <c r="AO2249" s="200">
        <v>38.1</v>
      </c>
      <c r="AT2249" s="272" t="s">
        <v>10009</v>
      </c>
      <c r="AU2249" s="273">
        <v>89219.839999999997</v>
      </c>
      <c r="AW2249" s="244" t="s">
        <v>51224</v>
      </c>
      <c r="AX2249" s="245">
        <v>2891.09</v>
      </c>
      <c r="AZ2249" s="230" t="s">
        <v>38284</v>
      </c>
      <c r="BA2249" s="231">
        <v>68302.820000000007</v>
      </c>
      <c r="BC2249" s="209" t="s">
        <v>9012</v>
      </c>
      <c r="BD2249" s="210">
        <v>7154.01</v>
      </c>
    </row>
    <row r="2250" spans="9:56" x14ac:dyDescent="0.55000000000000004">
      <c r="I2250" s="242" t="s">
        <v>50951</v>
      </c>
      <c r="J2250" s="242"/>
      <c r="K2250" s="243">
        <v>43349.78</v>
      </c>
      <c r="M2250" s="224" t="s">
        <v>37160</v>
      </c>
      <c r="N2250" s="224"/>
      <c r="O2250" s="225">
        <v>4147.83</v>
      </c>
      <c r="Q2250" s="203" t="s">
        <v>2513</v>
      </c>
      <c r="R2250" s="203"/>
      <c r="S2250" s="204">
        <v>2919.17</v>
      </c>
      <c r="Y2250" t="s">
        <v>52653</v>
      </c>
      <c r="Z2250" s="284">
        <v>2188.38</v>
      </c>
      <c r="AB2250" s="276" t="s">
        <v>55942</v>
      </c>
      <c r="AC2250" s="277">
        <v>1973.54</v>
      </c>
      <c r="AE2250" s="246" t="s">
        <v>61863</v>
      </c>
      <c r="AF2250" s="247">
        <v>13915</v>
      </c>
      <c r="AH2250" s="226" t="s">
        <v>36090</v>
      </c>
      <c r="AI2250" s="227">
        <v>55768.13</v>
      </c>
      <c r="AK2250" s="207" t="s">
        <v>16775</v>
      </c>
      <c r="AL2250" s="208">
        <v>115834.86</v>
      </c>
      <c r="AM2250" s="93"/>
      <c r="AN2250" s="199" t="s">
        <v>32477</v>
      </c>
      <c r="AO2250" s="200">
        <v>2320.9</v>
      </c>
      <c r="AT2250" s="272" t="s">
        <v>10010</v>
      </c>
      <c r="AU2250" s="273">
        <v>211968.78</v>
      </c>
      <c r="AW2250" s="244" t="s">
        <v>51225</v>
      </c>
      <c r="AX2250" s="245">
        <v>43349.78</v>
      </c>
      <c r="AZ2250" s="230" t="s">
        <v>38288</v>
      </c>
      <c r="BA2250" s="231">
        <v>4147.83</v>
      </c>
      <c r="BC2250" s="209" t="s">
        <v>9179</v>
      </c>
      <c r="BD2250" s="210">
        <v>1443.75</v>
      </c>
    </row>
    <row r="2251" spans="9:56" x14ac:dyDescent="0.55000000000000004">
      <c r="I2251" s="242" t="s">
        <v>50952</v>
      </c>
      <c r="J2251" s="242"/>
      <c r="K2251" s="243">
        <v>23073.13</v>
      </c>
      <c r="M2251" s="224" t="s">
        <v>37161</v>
      </c>
      <c r="N2251" s="224"/>
      <c r="O2251" s="225">
        <v>2738.11</v>
      </c>
      <c r="Q2251" s="203" t="s">
        <v>2514</v>
      </c>
      <c r="R2251" s="203"/>
      <c r="S2251" s="204">
        <v>11623</v>
      </c>
      <c r="Y2251" t="s">
        <v>56224</v>
      </c>
      <c r="Z2251" s="284">
        <v>1829232.06</v>
      </c>
      <c r="AB2251" s="276" t="s">
        <v>57328</v>
      </c>
      <c r="AC2251" s="277">
        <v>1898.96</v>
      </c>
      <c r="AE2251" s="246" t="s">
        <v>61864</v>
      </c>
      <c r="AF2251" s="247">
        <v>1064.5</v>
      </c>
      <c r="AH2251" s="226" t="s">
        <v>36091</v>
      </c>
      <c r="AI2251" s="227">
        <v>20424.36</v>
      </c>
      <c r="AK2251" s="207" t="s">
        <v>16776</v>
      </c>
      <c r="AL2251" s="208">
        <v>188.03</v>
      </c>
      <c r="AM2251" s="93"/>
      <c r="AN2251" s="199" t="s">
        <v>32478</v>
      </c>
      <c r="AO2251" s="200">
        <v>869.67</v>
      </c>
      <c r="AT2251" s="272" t="s">
        <v>10011</v>
      </c>
      <c r="AU2251" s="273">
        <v>105065.41</v>
      </c>
      <c r="AW2251" s="244" t="s">
        <v>51226</v>
      </c>
      <c r="AX2251" s="245">
        <v>23073.13</v>
      </c>
      <c r="AZ2251" s="230" t="s">
        <v>38294</v>
      </c>
      <c r="BA2251" s="231">
        <v>2738.11</v>
      </c>
      <c r="BC2251" s="209" t="s">
        <v>9451</v>
      </c>
      <c r="BD2251" s="210">
        <v>11003.28</v>
      </c>
    </row>
    <row r="2252" spans="9:56" x14ac:dyDescent="0.55000000000000004">
      <c r="I2252" s="242" t="s">
        <v>50953</v>
      </c>
      <c r="J2252" s="242"/>
      <c r="K2252" s="243">
        <v>3717.18</v>
      </c>
      <c r="M2252" s="224" t="s">
        <v>37163</v>
      </c>
      <c r="N2252" s="224"/>
      <c r="O2252" s="225">
        <v>61061.55</v>
      </c>
      <c r="Q2252" s="203" t="s">
        <v>2515</v>
      </c>
      <c r="R2252" s="203"/>
      <c r="S2252" s="204">
        <v>13878.72</v>
      </c>
      <c r="Y2252" t="s">
        <v>59091</v>
      </c>
      <c r="Z2252" s="284">
        <v>-14972.61</v>
      </c>
      <c r="AB2252" s="276" t="s">
        <v>46785</v>
      </c>
      <c r="AC2252" s="277">
        <v>10208.35</v>
      </c>
      <c r="AE2252" s="246" t="s">
        <v>61865</v>
      </c>
      <c r="AF2252" s="247">
        <v>3409.18</v>
      </c>
      <c r="AH2252" s="226" t="s">
        <v>36092</v>
      </c>
      <c r="AI2252" s="227">
        <v>5598.82</v>
      </c>
      <c r="AK2252" s="207" t="s">
        <v>16777</v>
      </c>
      <c r="AL2252" s="208">
        <v>23766.639999999999</v>
      </c>
      <c r="AM2252" s="93"/>
      <c r="AN2252" s="199" t="s">
        <v>32479</v>
      </c>
      <c r="AO2252" s="200">
        <v>7160.33</v>
      </c>
      <c r="AT2252" s="272" t="s">
        <v>10012</v>
      </c>
      <c r="AU2252" s="273">
        <v>2802.59</v>
      </c>
      <c r="AW2252" s="244" t="s">
        <v>51227</v>
      </c>
      <c r="AX2252" s="245">
        <v>3717.18</v>
      </c>
      <c r="AZ2252" s="230" t="s">
        <v>38303</v>
      </c>
      <c r="BA2252" s="231">
        <v>61061.55</v>
      </c>
      <c r="BC2252" s="209" t="s">
        <v>9907</v>
      </c>
      <c r="BD2252" s="210">
        <v>50124.44</v>
      </c>
    </row>
    <row r="2253" spans="9:56" x14ac:dyDescent="0.55000000000000004">
      <c r="I2253" s="242" t="s">
        <v>50954</v>
      </c>
      <c r="J2253" s="242"/>
      <c r="K2253" s="243">
        <v>1331.55</v>
      </c>
      <c r="M2253" s="224" t="s">
        <v>37167</v>
      </c>
      <c r="N2253" s="224"/>
      <c r="O2253" s="225">
        <v>3250</v>
      </c>
      <c r="Q2253" s="203" t="s">
        <v>2516</v>
      </c>
      <c r="R2253" s="203"/>
      <c r="S2253" s="204">
        <v>2412</v>
      </c>
      <c r="Y2253" t="s">
        <v>71495</v>
      </c>
      <c r="Z2253" s="284">
        <v>1531489</v>
      </c>
      <c r="AB2253" s="276" t="s">
        <v>46786</v>
      </c>
      <c r="AC2253" s="277">
        <v>133958.06</v>
      </c>
      <c r="AE2253" s="246" t="s">
        <v>61866</v>
      </c>
      <c r="AF2253" s="247">
        <v>1485.22</v>
      </c>
      <c r="AH2253" s="226" t="s">
        <v>36093</v>
      </c>
      <c r="AI2253" s="227">
        <v>7774.32</v>
      </c>
      <c r="AK2253" s="207" t="s">
        <v>16778</v>
      </c>
      <c r="AL2253" s="208">
        <v>5729.28</v>
      </c>
      <c r="AM2253" s="93"/>
      <c r="AN2253" s="199" t="s">
        <v>24410</v>
      </c>
      <c r="AO2253" s="200">
        <v>869.67</v>
      </c>
      <c r="AT2253" s="272" t="s">
        <v>10013</v>
      </c>
      <c r="AU2253" s="273">
        <v>13528995.550000001</v>
      </c>
      <c r="AW2253" s="244" t="s">
        <v>51229</v>
      </c>
      <c r="AX2253" s="245">
        <v>1331.55</v>
      </c>
      <c r="AZ2253" s="230" t="s">
        <v>38327</v>
      </c>
      <c r="BA2253" s="231">
        <v>3250</v>
      </c>
      <c r="BC2253" s="209" t="s">
        <v>6747</v>
      </c>
      <c r="BD2253" s="210">
        <v>24649.87</v>
      </c>
    </row>
    <row r="2254" spans="9:56" x14ac:dyDescent="0.55000000000000004">
      <c r="I2254" s="242" t="s">
        <v>50955</v>
      </c>
      <c r="J2254" s="242"/>
      <c r="K2254" s="243">
        <v>403.6</v>
      </c>
      <c r="M2254" s="224" t="s">
        <v>37169</v>
      </c>
      <c r="N2254" s="224"/>
      <c r="O2254" s="225">
        <v>19163.38</v>
      </c>
      <c r="Q2254" s="203" t="s">
        <v>2517</v>
      </c>
      <c r="R2254" s="203"/>
      <c r="S2254" s="204">
        <v>3635</v>
      </c>
      <c r="Y2254" t="s">
        <v>66631</v>
      </c>
      <c r="Z2254" s="284">
        <v>30821</v>
      </c>
      <c r="AB2254" s="276" t="s">
        <v>67269</v>
      </c>
      <c r="AC2254" s="277">
        <v>8932.6</v>
      </c>
      <c r="AE2254" s="246" t="s">
        <v>61867</v>
      </c>
      <c r="AF2254" s="247">
        <v>899.1</v>
      </c>
      <c r="AH2254" s="226" t="s">
        <v>47831</v>
      </c>
      <c r="AI2254" s="227">
        <v>1533</v>
      </c>
      <c r="AK2254" s="207" t="s">
        <v>16779</v>
      </c>
      <c r="AL2254" s="208">
        <v>48233.4</v>
      </c>
      <c r="AM2254" s="93"/>
      <c r="AN2254" s="199" t="s">
        <v>24413</v>
      </c>
      <c r="AO2254" s="200">
        <v>7160.33</v>
      </c>
      <c r="AT2254" s="272" t="s">
        <v>10014</v>
      </c>
      <c r="AU2254" s="273">
        <v>277086.08000000002</v>
      </c>
      <c r="AW2254" s="244" t="s">
        <v>51230</v>
      </c>
      <c r="AX2254" s="245">
        <v>403.6</v>
      </c>
      <c r="AZ2254" s="230" t="s">
        <v>38341</v>
      </c>
      <c r="BA2254" s="231">
        <v>19163.38</v>
      </c>
      <c r="BC2254" s="209" t="s">
        <v>6949</v>
      </c>
      <c r="BD2254" s="210">
        <v>3187</v>
      </c>
    </row>
    <row r="2255" spans="9:56" x14ac:dyDescent="0.55000000000000004">
      <c r="I2255" s="242" t="s">
        <v>50956</v>
      </c>
      <c r="J2255" s="242"/>
      <c r="K2255" s="243">
        <v>3031.49</v>
      </c>
      <c r="M2255" s="224" t="s">
        <v>37170</v>
      </c>
      <c r="N2255" s="224"/>
      <c r="O2255" s="225">
        <v>5703.98</v>
      </c>
      <c r="Q2255" s="203" t="s">
        <v>2518</v>
      </c>
      <c r="R2255" s="203"/>
      <c r="S2255" s="204">
        <v>11186</v>
      </c>
      <c r="Y2255" t="s">
        <v>69877</v>
      </c>
      <c r="Z2255" s="284">
        <v>407580.93</v>
      </c>
      <c r="AB2255" s="276" t="s">
        <v>67270</v>
      </c>
      <c r="AC2255" s="277">
        <v>2579.21</v>
      </c>
      <c r="AE2255" s="246" t="s">
        <v>62445</v>
      </c>
      <c r="AF2255" s="247">
        <v>53131.15</v>
      </c>
      <c r="AH2255" s="226" t="s">
        <v>34658</v>
      </c>
      <c r="AI2255" s="227">
        <v>51188.34</v>
      </c>
      <c r="AK2255" s="207" t="s">
        <v>16780</v>
      </c>
      <c r="AL2255" s="208">
        <v>84012.06</v>
      </c>
      <c r="AM2255" s="93"/>
      <c r="AN2255" s="199" t="s">
        <v>13922</v>
      </c>
      <c r="AO2255" s="200">
        <v>2506.5100000000002</v>
      </c>
      <c r="AT2255" s="272" t="s">
        <v>10015</v>
      </c>
      <c r="AU2255" s="273">
        <v>4329765.3</v>
      </c>
      <c r="AW2255" s="244" t="s">
        <v>51231</v>
      </c>
      <c r="AX2255" s="245">
        <v>3031.49</v>
      </c>
      <c r="AZ2255" s="230" t="s">
        <v>38345</v>
      </c>
      <c r="BA2255" s="231">
        <v>5703.98</v>
      </c>
      <c r="BC2255" s="209" t="s">
        <v>7148</v>
      </c>
      <c r="BD2255" s="210">
        <v>911.87</v>
      </c>
    </row>
    <row r="2256" spans="9:56" x14ac:dyDescent="0.55000000000000004">
      <c r="I2256" s="242" t="s">
        <v>50957</v>
      </c>
      <c r="J2256" s="242"/>
      <c r="K2256" s="243">
        <v>9511.15</v>
      </c>
      <c r="M2256" s="224" t="s">
        <v>37172</v>
      </c>
      <c r="N2256" s="224"/>
      <c r="O2256" s="225">
        <v>813.31</v>
      </c>
      <c r="Q2256" s="203" t="s">
        <v>2519</v>
      </c>
      <c r="R2256" s="203"/>
      <c r="S2256" s="204">
        <v>2000</v>
      </c>
      <c r="Y2256" t="s">
        <v>64391</v>
      </c>
      <c r="Z2256" s="284">
        <v>26850</v>
      </c>
      <c r="AB2256" s="276" t="s">
        <v>67271</v>
      </c>
      <c r="AC2256" s="277">
        <v>15904.14</v>
      </c>
      <c r="AE2256" s="246" t="s">
        <v>64061</v>
      </c>
      <c r="AF2256" s="247">
        <v>52293.06</v>
      </c>
      <c r="AH2256" s="226" t="s">
        <v>36094</v>
      </c>
      <c r="AI2256" s="227">
        <v>30000</v>
      </c>
      <c r="AK2256" s="207" t="s">
        <v>16781</v>
      </c>
      <c r="AL2256" s="208">
        <v>272108.84999999998</v>
      </c>
      <c r="AM2256" s="93"/>
      <c r="AN2256" s="199" t="s">
        <v>13923</v>
      </c>
      <c r="AO2256" s="200">
        <v>3651.29</v>
      </c>
      <c r="AT2256" s="272" t="s">
        <v>10016</v>
      </c>
      <c r="AU2256" s="273">
        <v>78806959.709999993</v>
      </c>
      <c r="AW2256" s="244" t="s">
        <v>51232</v>
      </c>
      <c r="AX2256" s="245">
        <v>9511.15</v>
      </c>
      <c r="AZ2256" s="230" t="s">
        <v>38355</v>
      </c>
      <c r="BA2256" s="231">
        <v>813.31</v>
      </c>
      <c r="BC2256" s="209" t="s">
        <v>7420</v>
      </c>
      <c r="BD2256" s="210">
        <v>85833.16</v>
      </c>
    </row>
    <row r="2257" spans="9:56" x14ac:dyDescent="0.55000000000000004">
      <c r="I2257" s="242" t="s">
        <v>50958</v>
      </c>
      <c r="J2257" s="242"/>
      <c r="K2257" s="243">
        <v>8751.7800000000007</v>
      </c>
      <c r="M2257" s="224" t="s">
        <v>37173</v>
      </c>
      <c r="N2257" s="224"/>
      <c r="O2257" s="225">
        <v>23207.14</v>
      </c>
      <c r="Q2257" s="203" t="s">
        <v>2520</v>
      </c>
      <c r="R2257" s="203"/>
      <c r="S2257" s="204">
        <v>7781</v>
      </c>
      <c r="Y2257" t="s">
        <v>64392</v>
      </c>
      <c r="Z2257">
        <v>345.29</v>
      </c>
      <c r="AB2257" s="276" t="s">
        <v>55943</v>
      </c>
      <c r="AC2257" s="277">
        <v>509086.79</v>
      </c>
      <c r="AE2257" s="246" t="s">
        <v>55877</v>
      </c>
      <c r="AF2257" s="247">
        <v>21488.78</v>
      </c>
      <c r="AH2257" s="226" t="s">
        <v>36095</v>
      </c>
      <c r="AI2257" s="227">
        <v>15104.3</v>
      </c>
      <c r="AK2257" s="207" t="s">
        <v>16782</v>
      </c>
      <c r="AL2257" s="208">
        <v>33562.67</v>
      </c>
      <c r="AM2257" s="93"/>
      <c r="AN2257" s="199" t="s">
        <v>13924</v>
      </c>
      <c r="AO2257" s="200">
        <v>49547.06</v>
      </c>
      <c r="AT2257" s="272" t="s">
        <v>10017</v>
      </c>
      <c r="AU2257" s="273">
        <v>70936.649999999994</v>
      </c>
      <c r="AW2257" s="244" t="s">
        <v>51233</v>
      </c>
      <c r="AX2257" s="245">
        <v>8751.7800000000007</v>
      </c>
      <c r="AZ2257" s="230" t="s">
        <v>38360</v>
      </c>
      <c r="BA2257" s="231">
        <v>23207.14</v>
      </c>
      <c r="BC2257" s="209" t="s">
        <v>7829</v>
      </c>
      <c r="BD2257" s="210">
        <v>2193.2399999999998</v>
      </c>
    </row>
    <row r="2258" spans="9:56" x14ac:dyDescent="0.55000000000000004">
      <c r="I2258" s="242" t="s">
        <v>50959</v>
      </c>
      <c r="J2258" s="242"/>
      <c r="K2258" s="243">
        <v>19725.12</v>
      </c>
      <c r="M2258" s="224" t="s">
        <v>37174</v>
      </c>
      <c r="N2258" s="224"/>
      <c r="O2258" s="225">
        <v>9482.31</v>
      </c>
      <c r="Q2258" s="203" t="s">
        <v>2521</v>
      </c>
      <c r="R2258" s="203"/>
      <c r="S2258" s="204">
        <v>2000</v>
      </c>
      <c r="Y2258" t="s">
        <v>67816</v>
      </c>
      <c r="Z2258" s="284">
        <v>6511.1</v>
      </c>
      <c r="AB2258" s="276" t="s">
        <v>61330</v>
      </c>
      <c r="AC2258" s="277">
        <v>321500</v>
      </c>
      <c r="AE2258" s="246" t="s">
        <v>58442</v>
      </c>
      <c r="AF2258" s="247">
        <v>771.85</v>
      </c>
      <c r="AH2258" s="226" t="s">
        <v>40145</v>
      </c>
      <c r="AI2258" s="227">
        <v>10000</v>
      </c>
      <c r="AK2258" s="207" t="s">
        <v>16783</v>
      </c>
      <c r="AL2258" s="208">
        <v>3688.36</v>
      </c>
      <c r="AM2258" s="93"/>
      <c r="AN2258" s="199" t="s">
        <v>13925</v>
      </c>
      <c r="AO2258" s="200">
        <v>38779.120000000003</v>
      </c>
      <c r="AT2258" s="272" t="s">
        <v>10018</v>
      </c>
      <c r="AU2258" s="273">
        <v>4742.01</v>
      </c>
      <c r="AW2258" s="244" t="s">
        <v>51234</v>
      </c>
      <c r="AX2258" s="245">
        <v>19725.12</v>
      </c>
      <c r="AZ2258" s="230" t="s">
        <v>38365</v>
      </c>
      <c r="BA2258" s="231">
        <v>9482.31</v>
      </c>
      <c r="BC2258" s="209" t="s">
        <v>8092</v>
      </c>
      <c r="BD2258" s="210">
        <v>3055.78</v>
      </c>
    </row>
    <row r="2259" spans="9:56" x14ac:dyDescent="0.55000000000000004">
      <c r="I2259" s="242" t="s">
        <v>50960</v>
      </c>
      <c r="J2259" s="242"/>
      <c r="K2259" s="243">
        <v>106592.22</v>
      </c>
      <c r="M2259" s="224" t="s">
        <v>37176</v>
      </c>
      <c r="N2259" s="224"/>
      <c r="O2259" s="225">
        <v>281070.28999999998</v>
      </c>
      <c r="Q2259" s="203" t="s">
        <v>2522</v>
      </c>
      <c r="R2259" s="203"/>
      <c r="S2259" s="204">
        <v>2000</v>
      </c>
      <c r="Y2259" t="s">
        <v>71496</v>
      </c>
      <c r="Z2259">
        <v>906.31</v>
      </c>
      <c r="AB2259" s="276" t="s">
        <v>67272</v>
      </c>
      <c r="AC2259" s="277">
        <v>53280.49</v>
      </c>
      <c r="AE2259" s="246" t="s">
        <v>58443</v>
      </c>
      <c r="AF2259" s="247">
        <v>55</v>
      </c>
      <c r="AH2259" s="226" t="s">
        <v>51800</v>
      </c>
      <c r="AI2259" s="227">
        <v>919.98</v>
      </c>
      <c r="AK2259" s="207" t="s">
        <v>16784</v>
      </c>
      <c r="AL2259" s="208">
        <v>17705.759999999998</v>
      </c>
      <c r="AM2259" s="93"/>
      <c r="AN2259" s="199" t="s">
        <v>13926</v>
      </c>
      <c r="AO2259" s="200">
        <v>7144.74</v>
      </c>
      <c r="AT2259" s="272" t="s">
        <v>10020</v>
      </c>
      <c r="AU2259" s="273">
        <v>66311.039999999994</v>
      </c>
      <c r="AW2259" s="244" t="s">
        <v>51235</v>
      </c>
      <c r="AX2259" s="245">
        <v>106592.22</v>
      </c>
      <c r="AZ2259" s="230" t="s">
        <v>38376</v>
      </c>
      <c r="BA2259" s="231">
        <v>281070.28999999998</v>
      </c>
      <c r="BC2259" s="209" t="s">
        <v>8363</v>
      </c>
      <c r="BD2259" s="210">
        <v>20040.59</v>
      </c>
    </row>
    <row r="2260" spans="9:56" x14ac:dyDescent="0.55000000000000004">
      <c r="I2260" s="242" t="s">
        <v>50961</v>
      </c>
      <c r="J2260" s="242"/>
      <c r="K2260" s="243">
        <v>1878.83</v>
      </c>
      <c r="M2260" s="224" t="s">
        <v>37177</v>
      </c>
      <c r="N2260" s="224"/>
      <c r="O2260" s="225">
        <v>44465</v>
      </c>
      <c r="Q2260" s="203" t="s">
        <v>2523</v>
      </c>
      <c r="R2260" s="203"/>
      <c r="S2260" s="204">
        <v>68757.679999999993</v>
      </c>
      <c r="Y2260" t="s">
        <v>71497</v>
      </c>
      <c r="Z2260">
        <v>-110.47</v>
      </c>
      <c r="AB2260" s="276" t="s">
        <v>67273</v>
      </c>
      <c r="AC2260" s="277">
        <v>15887.27</v>
      </c>
      <c r="AE2260" s="246" t="s">
        <v>61308</v>
      </c>
      <c r="AF2260" s="247">
        <v>37.409999999999997</v>
      </c>
      <c r="AH2260" s="226" t="s">
        <v>34659</v>
      </c>
      <c r="AI2260" s="227">
        <v>9310.84</v>
      </c>
      <c r="AK2260" s="207" t="s">
        <v>16785</v>
      </c>
      <c r="AL2260" s="208">
        <v>5673.36</v>
      </c>
      <c r="AM2260" s="93"/>
      <c r="AN2260" s="199" t="s">
        <v>13927</v>
      </c>
      <c r="AO2260" s="200">
        <v>17771.25</v>
      </c>
      <c r="AT2260" s="272" t="s">
        <v>10021</v>
      </c>
      <c r="AU2260" s="273">
        <v>27203.200000000001</v>
      </c>
      <c r="AW2260" s="244" t="s">
        <v>51236</v>
      </c>
      <c r="AX2260" s="245">
        <v>1878.83</v>
      </c>
      <c r="AZ2260" s="230" t="s">
        <v>38381</v>
      </c>
      <c r="BA2260" s="231">
        <v>44465</v>
      </c>
      <c r="BC2260" s="209" t="s">
        <v>8749</v>
      </c>
      <c r="BD2260" s="210">
        <v>2692</v>
      </c>
    </row>
    <row r="2261" spans="9:56" x14ac:dyDescent="0.55000000000000004">
      <c r="I2261" s="242" t="s">
        <v>50962</v>
      </c>
      <c r="J2261" s="242"/>
      <c r="K2261" s="243">
        <v>14365.43</v>
      </c>
      <c r="M2261" s="224" t="s">
        <v>37178</v>
      </c>
      <c r="N2261" s="224"/>
      <c r="O2261" s="225">
        <v>27457.4</v>
      </c>
      <c r="Q2261" s="203" t="s">
        <v>2524</v>
      </c>
      <c r="R2261" s="203"/>
      <c r="S2261" s="204">
        <v>4257</v>
      </c>
      <c r="Y2261" t="s">
        <v>57487</v>
      </c>
      <c r="Z2261" s="284">
        <v>10080.709999999999</v>
      </c>
      <c r="AB2261" s="276" t="s">
        <v>67274</v>
      </c>
      <c r="AC2261" s="277">
        <v>111843.36</v>
      </c>
      <c r="AE2261" s="246" t="s">
        <v>60241</v>
      </c>
      <c r="AF2261" s="247">
        <v>8351.52</v>
      </c>
      <c r="AH2261" s="226" t="s">
        <v>48731</v>
      </c>
      <c r="AI2261" s="227">
        <v>8297.2800000000007</v>
      </c>
      <c r="AK2261" s="207" t="s">
        <v>16786</v>
      </c>
      <c r="AL2261" s="208">
        <v>12127.67</v>
      </c>
      <c r="AM2261" s="93"/>
      <c r="AN2261" s="199" t="s">
        <v>13928</v>
      </c>
      <c r="AO2261" s="200">
        <v>1498.03</v>
      </c>
      <c r="AT2261" s="272" t="s">
        <v>10024</v>
      </c>
      <c r="AU2261" s="273">
        <v>373259.57</v>
      </c>
      <c r="AW2261" s="244" t="s">
        <v>51237</v>
      </c>
      <c r="AX2261" s="245">
        <v>14365.43</v>
      </c>
      <c r="AZ2261" s="230" t="s">
        <v>38387</v>
      </c>
      <c r="BA2261" s="231">
        <v>27457.4</v>
      </c>
      <c r="BC2261" s="209" t="s">
        <v>9013</v>
      </c>
      <c r="BD2261" s="210">
        <v>23420.400000000001</v>
      </c>
    </row>
    <row r="2262" spans="9:56" x14ac:dyDescent="0.55000000000000004">
      <c r="I2262" s="242" t="s">
        <v>50963</v>
      </c>
      <c r="J2262" s="242"/>
      <c r="K2262" s="243">
        <v>879.91</v>
      </c>
      <c r="M2262" s="224" t="s">
        <v>37179</v>
      </c>
      <c r="N2262" s="224"/>
      <c r="O2262" s="225">
        <v>3750</v>
      </c>
      <c r="Q2262" s="203" t="s">
        <v>4127</v>
      </c>
      <c r="R2262" s="203"/>
      <c r="S2262" s="204">
        <v>303</v>
      </c>
      <c r="Y2262" t="s">
        <v>57488</v>
      </c>
      <c r="Z2262">
        <v>731.89</v>
      </c>
      <c r="AB2262" s="276" t="s">
        <v>34787</v>
      </c>
      <c r="AC2262" s="277">
        <v>357386.22</v>
      </c>
      <c r="AE2262" s="246" t="s">
        <v>60242</v>
      </c>
      <c r="AF2262" s="247">
        <v>638.88</v>
      </c>
      <c r="AH2262" s="226" t="s">
        <v>48732</v>
      </c>
      <c r="AI2262" s="227">
        <v>634.72</v>
      </c>
      <c r="AK2262" s="207" t="s">
        <v>13168</v>
      </c>
      <c r="AL2262" s="208">
        <v>35357.480000000003</v>
      </c>
      <c r="AM2262" s="93"/>
      <c r="AN2262" s="199" t="s">
        <v>13929</v>
      </c>
      <c r="AO2262" s="200">
        <v>2442</v>
      </c>
      <c r="AT2262" s="272" t="s">
        <v>10025</v>
      </c>
      <c r="AU2262" s="273">
        <v>25769.11</v>
      </c>
      <c r="AW2262" s="244" t="s">
        <v>51238</v>
      </c>
      <c r="AX2262" s="245">
        <v>879.91</v>
      </c>
      <c r="AZ2262" s="230" t="s">
        <v>38391</v>
      </c>
      <c r="BA2262" s="231">
        <v>3750</v>
      </c>
      <c r="BC2262" s="209" t="s">
        <v>9335</v>
      </c>
      <c r="BD2262" s="210">
        <v>22994.6</v>
      </c>
    </row>
    <row r="2263" spans="9:56" x14ac:dyDescent="0.55000000000000004">
      <c r="I2263" s="242" t="s">
        <v>50964</v>
      </c>
      <c r="J2263" s="242"/>
      <c r="K2263" s="243">
        <v>180131.3</v>
      </c>
      <c r="M2263" s="224" t="s">
        <v>37181</v>
      </c>
      <c r="N2263" s="224"/>
      <c r="O2263" s="225">
        <v>10333</v>
      </c>
      <c r="Q2263" s="203" t="s">
        <v>4128</v>
      </c>
      <c r="R2263" s="203"/>
      <c r="S2263" s="204">
        <v>2007.69</v>
      </c>
      <c r="Y2263" t="s">
        <v>71498</v>
      </c>
      <c r="Z2263" s="284">
        <v>1950.72</v>
      </c>
      <c r="AB2263" s="276" t="s">
        <v>61895</v>
      </c>
      <c r="AC2263" s="277">
        <v>2236.3000000000002</v>
      </c>
      <c r="AE2263" s="246" t="s">
        <v>60243</v>
      </c>
      <c r="AF2263" s="247">
        <v>2046.12</v>
      </c>
      <c r="AH2263" s="226" t="s">
        <v>44510</v>
      </c>
      <c r="AI2263" s="227">
        <v>15007.04</v>
      </c>
      <c r="AK2263" s="207" t="s">
        <v>16787</v>
      </c>
      <c r="AL2263" s="208">
        <v>727.31</v>
      </c>
      <c r="AM2263" s="93"/>
      <c r="AN2263" s="199" t="s">
        <v>32480</v>
      </c>
      <c r="AO2263" s="200">
        <v>4767.1899999999996</v>
      </c>
      <c r="AT2263" s="272" t="s">
        <v>10026</v>
      </c>
      <c r="AU2263" s="273">
        <v>57227.99</v>
      </c>
      <c r="AW2263" s="244" t="s">
        <v>51239</v>
      </c>
      <c r="AX2263" s="245">
        <v>180131.3</v>
      </c>
      <c r="AZ2263" s="230" t="s">
        <v>38399</v>
      </c>
      <c r="BA2263" s="231">
        <v>10333</v>
      </c>
      <c r="BC2263" s="209" t="s">
        <v>9452</v>
      </c>
      <c r="BD2263" s="210">
        <v>31541</v>
      </c>
    </row>
    <row r="2264" spans="9:56" x14ac:dyDescent="0.55000000000000004">
      <c r="I2264" s="242" t="s">
        <v>50965</v>
      </c>
      <c r="J2264" s="242"/>
      <c r="K2264" s="243">
        <v>16767.04</v>
      </c>
      <c r="M2264" s="224" t="s">
        <v>37183</v>
      </c>
      <c r="N2264" s="224"/>
      <c r="O2264" s="225">
        <v>15292.44</v>
      </c>
      <c r="Q2264" s="203" t="s">
        <v>2525</v>
      </c>
      <c r="R2264" s="203"/>
      <c r="S2264" s="204">
        <v>1147</v>
      </c>
      <c r="Y2264" t="s">
        <v>71499</v>
      </c>
      <c r="Z2264" s="284">
        <v>1349.08</v>
      </c>
      <c r="AB2264" s="276" t="s">
        <v>61896</v>
      </c>
      <c r="AC2264" s="277">
        <v>171.07</v>
      </c>
      <c r="AE2264" s="246" t="s">
        <v>16940</v>
      </c>
      <c r="AF2264" s="247">
        <v>15509.61</v>
      </c>
      <c r="AH2264" s="226" t="s">
        <v>44511</v>
      </c>
      <c r="AI2264" s="227">
        <v>1147.96</v>
      </c>
      <c r="AK2264" s="207" t="s">
        <v>13170</v>
      </c>
      <c r="AL2264" s="208">
        <v>563826.07999999996</v>
      </c>
      <c r="AM2264" s="93"/>
      <c r="AN2264" s="199" t="s">
        <v>32481</v>
      </c>
      <c r="AO2264" s="200">
        <v>6187.49</v>
      </c>
      <c r="AT2264" s="272" t="s">
        <v>10027</v>
      </c>
      <c r="AU2264" s="273">
        <v>23810.38</v>
      </c>
      <c r="AW2264" s="244" t="s">
        <v>51243</v>
      </c>
      <c r="AX2264" s="245">
        <v>16767.04</v>
      </c>
      <c r="AZ2264" s="230" t="s">
        <v>38408</v>
      </c>
      <c r="BA2264" s="231">
        <v>15292.44</v>
      </c>
      <c r="BC2264" s="209" t="s">
        <v>10661</v>
      </c>
      <c r="BD2264" s="210">
        <v>6638.99</v>
      </c>
    </row>
    <row r="2265" spans="9:56" x14ac:dyDescent="0.55000000000000004">
      <c r="I2265" s="242" t="s">
        <v>50966</v>
      </c>
      <c r="J2265" s="242"/>
      <c r="K2265" s="243">
        <v>10810.28</v>
      </c>
      <c r="M2265" s="224" t="s">
        <v>37185</v>
      </c>
      <c r="N2265" s="224"/>
      <c r="O2265" s="225">
        <v>8274.9699999999993</v>
      </c>
      <c r="Q2265" s="203" t="s">
        <v>2526</v>
      </c>
      <c r="R2265" s="203"/>
      <c r="S2265" s="204">
        <v>20760.849999999999</v>
      </c>
      <c r="Y2265" t="s">
        <v>58543</v>
      </c>
      <c r="Z2265" s="284">
        <v>30698.93</v>
      </c>
      <c r="AB2265" s="276" t="s">
        <v>59538</v>
      </c>
      <c r="AC2265" s="277">
        <v>7105.9</v>
      </c>
      <c r="AE2265" s="246" t="s">
        <v>16944</v>
      </c>
      <c r="AF2265" s="247">
        <v>1187.24</v>
      </c>
      <c r="AH2265" s="226" t="s">
        <v>44512</v>
      </c>
      <c r="AI2265" s="227">
        <v>494000</v>
      </c>
      <c r="AK2265" s="207" t="s">
        <v>16788</v>
      </c>
      <c r="AL2265" s="208">
        <v>881.95</v>
      </c>
      <c r="AM2265" s="93"/>
      <c r="AN2265" s="199" t="s">
        <v>32482</v>
      </c>
      <c r="AO2265" s="200">
        <v>97217.03</v>
      </c>
      <c r="AT2265" s="272" t="s">
        <v>10028</v>
      </c>
      <c r="AU2265" s="273">
        <v>34599.97</v>
      </c>
      <c r="AW2265" s="244" t="s">
        <v>51244</v>
      </c>
      <c r="AX2265" s="245">
        <v>10810.28</v>
      </c>
      <c r="AZ2265" s="230" t="s">
        <v>38421</v>
      </c>
      <c r="BA2265" s="231">
        <v>8274.9699999999993</v>
      </c>
      <c r="BC2265" s="209" t="s">
        <v>11116</v>
      </c>
      <c r="BD2265" s="210">
        <v>12151.51</v>
      </c>
    </row>
    <row r="2266" spans="9:56" x14ac:dyDescent="0.55000000000000004">
      <c r="I2266" s="242" t="s">
        <v>50967</v>
      </c>
      <c r="J2266" s="242"/>
      <c r="K2266" s="243">
        <v>11241.82</v>
      </c>
      <c r="M2266" s="224" t="s">
        <v>37187</v>
      </c>
      <c r="N2266" s="224"/>
      <c r="O2266" s="225">
        <v>3163.24</v>
      </c>
      <c r="Q2266" s="203" t="s">
        <v>2527</v>
      </c>
      <c r="R2266" s="203"/>
      <c r="S2266" s="204">
        <v>2467</v>
      </c>
      <c r="Y2266" t="s">
        <v>67818</v>
      </c>
      <c r="Z2266">
        <v>389.61</v>
      </c>
      <c r="AB2266" s="276" t="s">
        <v>18104</v>
      </c>
      <c r="AC2266" s="277">
        <v>281333.36</v>
      </c>
      <c r="AE2266" s="246" t="s">
        <v>16945</v>
      </c>
      <c r="AF2266" s="247">
        <v>3799.85</v>
      </c>
      <c r="AH2266" s="226" t="s">
        <v>44513</v>
      </c>
      <c r="AI2266" s="227">
        <v>37836.51</v>
      </c>
      <c r="AK2266" s="207" t="s">
        <v>13171</v>
      </c>
      <c r="AL2266" s="208">
        <v>82873.240000000005</v>
      </c>
      <c r="AM2266" s="93"/>
      <c r="AN2266" s="199" t="s">
        <v>32483</v>
      </c>
      <c r="AO2266" s="200">
        <v>10707.59</v>
      </c>
      <c r="AT2266" s="272" t="s">
        <v>10029</v>
      </c>
      <c r="AU2266" s="273">
        <v>72613.600000000006</v>
      </c>
      <c r="AW2266" s="244" t="s">
        <v>51245</v>
      </c>
      <c r="AX2266" s="245">
        <v>11241.82</v>
      </c>
      <c r="AZ2266" s="230" t="s">
        <v>38431</v>
      </c>
      <c r="BA2266" s="231">
        <v>3163.24</v>
      </c>
      <c r="BC2266" s="209" t="s">
        <v>11337</v>
      </c>
      <c r="BD2266" s="210">
        <v>2266.56</v>
      </c>
    </row>
    <row r="2267" spans="9:56" x14ac:dyDescent="0.55000000000000004">
      <c r="I2267" s="242" t="s">
        <v>50968</v>
      </c>
      <c r="J2267" s="242"/>
      <c r="K2267" s="243">
        <v>15834.13</v>
      </c>
      <c r="M2267" s="224" t="s">
        <v>37190</v>
      </c>
      <c r="N2267" s="224"/>
      <c r="O2267" s="225">
        <v>5980.66</v>
      </c>
      <c r="Q2267" s="203" t="s">
        <v>2528</v>
      </c>
      <c r="R2267" s="203"/>
      <c r="S2267" s="204">
        <v>2903</v>
      </c>
      <c r="Y2267" t="s">
        <v>58544</v>
      </c>
      <c r="Z2267">
        <v>116.7</v>
      </c>
      <c r="AB2267" s="276" t="s">
        <v>18106</v>
      </c>
      <c r="AC2267" s="277">
        <v>21522</v>
      </c>
      <c r="AE2267" s="246" t="s">
        <v>16946</v>
      </c>
      <c r="AF2267" s="247">
        <v>7019.04</v>
      </c>
      <c r="AH2267" s="226" t="s">
        <v>16850</v>
      </c>
      <c r="AI2267" s="227">
        <v>179.24</v>
      </c>
      <c r="AK2267" s="207" t="s">
        <v>13172</v>
      </c>
      <c r="AL2267" s="208">
        <v>155184.63</v>
      </c>
      <c r="AM2267" s="93"/>
      <c r="AN2267" s="199" t="s">
        <v>32484</v>
      </c>
      <c r="AO2267" s="200">
        <v>18333.849999999999</v>
      </c>
      <c r="AT2267" s="272" t="s">
        <v>10030</v>
      </c>
      <c r="AU2267" s="273">
        <v>53177.16</v>
      </c>
      <c r="AW2267" s="244" t="s">
        <v>51246</v>
      </c>
      <c r="AX2267" s="245">
        <v>15834.13</v>
      </c>
      <c r="AZ2267" s="230" t="s">
        <v>38447</v>
      </c>
      <c r="BA2267" s="231">
        <v>5980.66</v>
      </c>
      <c r="BC2267" s="209" t="s">
        <v>11596</v>
      </c>
      <c r="BD2267" s="210">
        <v>92503.84</v>
      </c>
    </row>
    <row r="2268" spans="9:56" x14ac:dyDescent="0.55000000000000004">
      <c r="I2268" s="242" t="s">
        <v>50969</v>
      </c>
      <c r="J2268" s="242"/>
      <c r="K2268" s="243">
        <v>40779.56</v>
      </c>
      <c r="M2268" s="224" t="s">
        <v>37192</v>
      </c>
      <c r="N2268" s="224"/>
      <c r="O2268" s="225">
        <v>131820.72</v>
      </c>
      <c r="Q2268" s="203" t="s">
        <v>2529</v>
      </c>
      <c r="R2268" s="203"/>
      <c r="S2268" s="204">
        <v>268346</v>
      </c>
      <c r="Y2268" t="s">
        <v>57490</v>
      </c>
      <c r="Z2268">
        <v>339.26</v>
      </c>
      <c r="AB2268" s="276" t="s">
        <v>38980</v>
      </c>
      <c r="AC2268" s="277">
        <v>2616.4</v>
      </c>
      <c r="AE2268" s="246" t="s">
        <v>16948</v>
      </c>
      <c r="AF2268" s="247">
        <v>761.91</v>
      </c>
      <c r="AH2268" s="226" t="s">
        <v>16851</v>
      </c>
      <c r="AI2268" s="227">
        <v>11741.57</v>
      </c>
      <c r="AK2268" s="207" t="s">
        <v>16789</v>
      </c>
      <c r="AL2268" s="208">
        <v>1797.69</v>
      </c>
      <c r="AM2268" s="93"/>
      <c r="AN2268" s="199" t="s">
        <v>32485</v>
      </c>
      <c r="AO2268" s="200">
        <v>7482.85</v>
      </c>
      <c r="AT2268" s="272" t="s">
        <v>10031</v>
      </c>
      <c r="AU2268" s="273">
        <v>63876.51</v>
      </c>
      <c r="AW2268" s="244" t="s">
        <v>51247</v>
      </c>
      <c r="AX2268" s="245">
        <v>40779.56</v>
      </c>
      <c r="AZ2268" s="230" t="s">
        <v>38464</v>
      </c>
      <c r="BA2268" s="231">
        <v>131820.72</v>
      </c>
      <c r="BC2268" s="209" t="s">
        <v>9908</v>
      </c>
      <c r="BD2268" s="210">
        <v>334080.40999999997</v>
      </c>
    </row>
    <row r="2269" spans="9:56" x14ac:dyDescent="0.55000000000000004">
      <c r="I2269" s="242" t="s">
        <v>50970</v>
      </c>
      <c r="J2269" s="242"/>
      <c r="K2269" s="243">
        <v>4258.3999999999996</v>
      </c>
      <c r="M2269" s="224" t="s">
        <v>37195</v>
      </c>
      <c r="N2269" s="224"/>
      <c r="O2269" s="225">
        <v>5599.4</v>
      </c>
      <c r="Q2269" s="203" t="s">
        <v>4129</v>
      </c>
      <c r="R2269" s="203"/>
      <c r="S2269" s="204">
        <v>1416.25</v>
      </c>
      <c r="Y2269" t="s">
        <v>62961</v>
      </c>
      <c r="Z2269" s="284">
        <v>6263.07</v>
      </c>
      <c r="AB2269" s="276" t="s">
        <v>18107</v>
      </c>
      <c r="AC2269" s="277">
        <v>48516</v>
      </c>
      <c r="AE2269" s="246" t="s">
        <v>34666</v>
      </c>
      <c r="AF2269" s="247">
        <v>19040.07</v>
      </c>
      <c r="AH2269" s="226" t="s">
        <v>16852</v>
      </c>
      <c r="AI2269" s="227">
        <v>14952.18</v>
      </c>
      <c r="AK2269" s="207" t="s">
        <v>16790</v>
      </c>
      <c r="AL2269" s="208">
        <v>316453.03000000003</v>
      </c>
      <c r="AM2269" s="93"/>
      <c r="AN2269" s="199" t="s">
        <v>13930</v>
      </c>
      <c r="AO2269" s="200">
        <v>56336.41</v>
      </c>
      <c r="AT2269" s="272" t="s">
        <v>10032</v>
      </c>
      <c r="AU2269" s="273">
        <v>231864.06</v>
      </c>
      <c r="AW2269" s="244" t="s">
        <v>51248</v>
      </c>
      <c r="AX2269" s="245">
        <v>4258.3999999999996</v>
      </c>
      <c r="AZ2269" s="230" t="s">
        <v>38483</v>
      </c>
      <c r="BA2269" s="231">
        <v>5599.4</v>
      </c>
      <c r="BC2269" s="209" t="s">
        <v>6748</v>
      </c>
      <c r="BD2269" s="210">
        <v>23539</v>
      </c>
    </row>
    <row r="2270" spans="9:56" x14ac:dyDescent="0.55000000000000004">
      <c r="I2270" s="242" t="s">
        <v>50971</v>
      </c>
      <c r="J2270" s="242"/>
      <c r="K2270" s="243">
        <v>41594.61</v>
      </c>
      <c r="M2270" s="224" t="s">
        <v>37196</v>
      </c>
      <c r="N2270" s="224"/>
      <c r="O2270" s="225">
        <v>21655.79</v>
      </c>
      <c r="Q2270" s="203" t="s">
        <v>2530</v>
      </c>
      <c r="R2270" s="203"/>
      <c r="S2270" s="204">
        <v>2000</v>
      </c>
      <c r="Y2270" t="s">
        <v>67820</v>
      </c>
      <c r="Z2270">
        <v>-28.34</v>
      </c>
      <c r="AB2270" s="276" t="s">
        <v>38982</v>
      </c>
      <c r="AC2270" s="277">
        <v>1330.99</v>
      </c>
      <c r="AE2270" s="246" t="s">
        <v>51811</v>
      </c>
      <c r="AF2270" s="247">
        <v>6684.82</v>
      </c>
      <c r="AH2270" s="226" t="s">
        <v>16853</v>
      </c>
      <c r="AI2270" s="227">
        <v>201183.49</v>
      </c>
      <c r="AK2270" s="207" t="s">
        <v>16791</v>
      </c>
      <c r="AL2270" s="208">
        <v>2078.77</v>
      </c>
      <c r="AM2270" s="93"/>
      <c r="AN2270" s="199" t="s">
        <v>13931</v>
      </c>
      <c r="AO2270" s="200">
        <v>7273.7</v>
      </c>
      <c r="AT2270" s="272" t="s">
        <v>10033</v>
      </c>
      <c r="AU2270" s="273">
        <v>136576.94</v>
      </c>
      <c r="AW2270" s="244" t="s">
        <v>51249</v>
      </c>
      <c r="AX2270" s="245">
        <v>41594.61</v>
      </c>
      <c r="AZ2270" s="230" t="s">
        <v>38488</v>
      </c>
      <c r="BA2270" s="231">
        <v>21655.79</v>
      </c>
      <c r="BC2270" s="209" t="s">
        <v>6950</v>
      </c>
      <c r="BD2270" s="210">
        <v>8962</v>
      </c>
    </row>
    <row r="2271" spans="9:56" x14ac:dyDescent="0.55000000000000004">
      <c r="I2271" s="242" t="s">
        <v>50972</v>
      </c>
      <c r="J2271" s="242"/>
      <c r="K2271" s="243">
        <v>41169.949999999997</v>
      </c>
      <c r="M2271" s="224" t="s">
        <v>37197</v>
      </c>
      <c r="N2271" s="224"/>
      <c r="O2271" s="225">
        <v>3750</v>
      </c>
      <c r="Q2271" s="203" t="s">
        <v>2531</v>
      </c>
      <c r="R2271" s="203"/>
      <c r="S2271" s="204">
        <v>2000</v>
      </c>
      <c r="Y2271" t="s">
        <v>71500</v>
      </c>
      <c r="Z2271" s="284">
        <v>14086.3</v>
      </c>
      <c r="AB2271" s="276" t="s">
        <v>46789</v>
      </c>
      <c r="AC2271" s="277">
        <v>212.88</v>
      </c>
      <c r="AE2271" s="246" t="s">
        <v>33216</v>
      </c>
      <c r="AF2271" s="247">
        <v>1967.93</v>
      </c>
      <c r="AH2271" s="226" t="s">
        <v>51801</v>
      </c>
      <c r="AI2271" s="227">
        <v>908.41</v>
      </c>
      <c r="AK2271" s="207" t="s">
        <v>16792</v>
      </c>
      <c r="AL2271" s="208">
        <v>9015</v>
      </c>
      <c r="AM2271" s="93"/>
      <c r="AN2271" s="199" t="s">
        <v>13932</v>
      </c>
      <c r="AO2271" s="200">
        <v>9838.7800000000007</v>
      </c>
      <c r="AT2271" s="272" t="s">
        <v>10034</v>
      </c>
      <c r="AU2271" s="273">
        <v>4996081.92</v>
      </c>
      <c r="AW2271" s="244" t="s">
        <v>51250</v>
      </c>
      <c r="AX2271" s="245">
        <v>41169.949999999997</v>
      </c>
      <c r="AZ2271" s="230" t="s">
        <v>38493</v>
      </c>
      <c r="BA2271" s="231">
        <v>3750</v>
      </c>
      <c r="BC2271" s="209" t="s">
        <v>7149</v>
      </c>
      <c r="BD2271" s="210">
        <v>2699</v>
      </c>
    </row>
    <row r="2272" spans="9:56" x14ac:dyDescent="0.55000000000000004">
      <c r="I2272" s="242" t="s">
        <v>50973</v>
      </c>
      <c r="J2272" s="242"/>
      <c r="K2272" s="243">
        <v>86194</v>
      </c>
      <c r="M2272" s="224" t="s">
        <v>37198</v>
      </c>
      <c r="N2272" s="224"/>
      <c r="O2272" s="225">
        <v>20845.080000000002</v>
      </c>
      <c r="Q2272" s="203" t="s">
        <v>2532</v>
      </c>
      <c r="R2272" s="203"/>
      <c r="S2272" s="204">
        <v>8360.75</v>
      </c>
      <c r="Y2272" t="s">
        <v>70002</v>
      </c>
      <c r="Z2272" s="284">
        <v>1077.5999999999999</v>
      </c>
      <c r="AB2272" s="276" t="s">
        <v>42290</v>
      </c>
      <c r="AC2272" s="277">
        <v>255</v>
      </c>
      <c r="AE2272" s="246" t="s">
        <v>34668</v>
      </c>
      <c r="AF2272" s="247">
        <v>6302.59</v>
      </c>
      <c r="AH2272" s="226" t="s">
        <v>34661</v>
      </c>
      <c r="AI2272" s="227">
        <v>16735.59</v>
      </c>
      <c r="AK2272" s="207" t="s">
        <v>16793</v>
      </c>
      <c r="AL2272" s="208">
        <v>14400</v>
      </c>
      <c r="AM2272" s="93"/>
      <c r="AN2272" s="199" t="s">
        <v>24523</v>
      </c>
      <c r="AO2272" s="200">
        <v>97217.03</v>
      </c>
      <c r="AT2272" s="272" t="s">
        <v>10035</v>
      </c>
      <c r="AU2272" s="273">
        <v>574027.14</v>
      </c>
      <c r="AW2272" s="244" t="s">
        <v>51251</v>
      </c>
      <c r="AX2272" s="245">
        <v>86194</v>
      </c>
      <c r="AZ2272" s="230" t="s">
        <v>38496</v>
      </c>
      <c r="BA2272" s="231">
        <v>20845.080000000002</v>
      </c>
      <c r="BC2272" s="209" t="s">
        <v>7421</v>
      </c>
      <c r="BD2272" s="210">
        <v>26996</v>
      </c>
    </row>
    <row r="2273" spans="9:56" x14ac:dyDescent="0.55000000000000004">
      <c r="I2273" s="242" t="s">
        <v>50974</v>
      </c>
      <c r="J2273" s="242"/>
      <c r="K2273" s="243">
        <v>608.85</v>
      </c>
      <c r="M2273" s="224" t="s">
        <v>37199</v>
      </c>
      <c r="N2273" s="224"/>
      <c r="O2273" s="225">
        <v>17124.71</v>
      </c>
      <c r="Q2273" s="203" t="s">
        <v>2533</v>
      </c>
      <c r="R2273" s="203"/>
      <c r="S2273" s="204">
        <v>2002</v>
      </c>
      <c r="Y2273" t="s">
        <v>67827</v>
      </c>
      <c r="Z2273" s="284">
        <v>3386.33</v>
      </c>
      <c r="AB2273" s="276" t="s">
        <v>40199</v>
      </c>
      <c r="AC2273" s="277">
        <v>19382.64</v>
      </c>
      <c r="AE2273" s="246" t="s">
        <v>33217</v>
      </c>
      <c r="AF2273" s="247">
        <v>102</v>
      </c>
      <c r="AH2273" s="226" t="s">
        <v>51802</v>
      </c>
      <c r="AI2273" s="227">
        <v>306.63</v>
      </c>
      <c r="AK2273" s="207" t="s">
        <v>13173</v>
      </c>
      <c r="AL2273" s="208">
        <v>45019.13</v>
      </c>
      <c r="AM2273" s="93"/>
      <c r="AN2273" s="199" t="s">
        <v>13933</v>
      </c>
      <c r="AO2273" s="200">
        <v>49547.06</v>
      </c>
      <c r="AT2273" s="272" t="s">
        <v>10036</v>
      </c>
      <c r="AU2273" s="273">
        <v>290591.76</v>
      </c>
      <c r="AW2273" s="244" t="s">
        <v>51252</v>
      </c>
      <c r="AX2273" s="245">
        <v>608.85</v>
      </c>
      <c r="AZ2273" s="230" t="s">
        <v>38503</v>
      </c>
      <c r="BA2273" s="231">
        <v>17124.71</v>
      </c>
      <c r="BC2273" s="209" t="s">
        <v>7830</v>
      </c>
      <c r="BD2273" s="210">
        <v>28538.52</v>
      </c>
    </row>
    <row r="2274" spans="9:56" x14ac:dyDescent="0.55000000000000004">
      <c r="I2274" s="242" t="s">
        <v>50975</v>
      </c>
      <c r="J2274" s="242"/>
      <c r="K2274" s="243">
        <v>85128.09</v>
      </c>
      <c r="M2274" s="224" t="s">
        <v>37200</v>
      </c>
      <c r="N2274" s="224"/>
      <c r="O2274" s="225">
        <v>33027.879999999997</v>
      </c>
      <c r="Q2274" s="203" t="s">
        <v>2534</v>
      </c>
      <c r="R2274" s="203"/>
      <c r="S2274" s="204">
        <v>2000</v>
      </c>
      <c r="Y2274" t="s">
        <v>67828</v>
      </c>
      <c r="Z2274" s="284">
        <v>41956</v>
      </c>
      <c r="AB2274" s="276" t="s">
        <v>38983</v>
      </c>
      <c r="AC2274" s="277">
        <v>156.07</v>
      </c>
      <c r="AE2274" s="246" t="s">
        <v>47835</v>
      </c>
      <c r="AF2274" s="247">
        <v>1895.82</v>
      </c>
      <c r="AH2274" s="226" t="s">
        <v>33211</v>
      </c>
      <c r="AI2274" s="227">
        <v>5649</v>
      </c>
      <c r="AK2274" s="207" t="s">
        <v>16794</v>
      </c>
      <c r="AL2274" s="208">
        <v>680478.26</v>
      </c>
      <c r="AM2274" s="93"/>
      <c r="AN2274" s="199" t="s">
        <v>13934</v>
      </c>
      <c r="AO2274" s="200">
        <v>38779.120000000003</v>
      </c>
      <c r="AT2274" s="272" t="s">
        <v>10037</v>
      </c>
      <c r="AU2274" s="273">
        <v>194776.74</v>
      </c>
      <c r="AW2274" s="244" t="s">
        <v>51253</v>
      </c>
      <c r="AX2274" s="245">
        <v>85128.09</v>
      </c>
      <c r="AZ2274" s="230" t="s">
        <v>38508</v>
      </c>
      <c r="BA2274" s="231">
        <v>33027.879999999997</v>
      </c>
      <c r="BC2274" s="209" t="s">
        <v>8093</v>
      </c>
      <c r="BD2274" s="210">
        <v>49.99</v>
      </c>
    </row>
    <row r="2275" spans="9:56" x14ac:dyDescent="0.55000000000000004">
      <c r="I2275" s="242" t="s">
        <v>50976</v>
      </c>
      <c r="J2275" s="242"/>
      <c r="K2275" s="243">
        <v>27020.21</v>
      </c>
      <c r="M2275" s="224" t="s">
        <v>37202</v>
      </c>
      <c r="N2275" s="224"/>
      <c r="O2275" s="225">
        <v>19025.77</v>
      </c>
      <c r="Q2275" s="203" t="s">
        <v>2535</v>
      </c>
      <c r="R2275" s="203"/>
      <c r="S2275" s="204">
        <v>698</v>
      </c>
      <c r="Y2275" t="s">
        <v>67829</v>
      </c>
      <c r="Z2275">
        <v>758.89</v>
      </c>
      <c r="AB2275" s="276" t="s">
        <v>38984</v>
      </c>
      <c r="AC2275" s="277">
        <v>627.14</v>
      </c>
      <c r="AE2275" s="246" t="s">
        <v>16955</v>
      </c>
      <c r="AF2275" s="247">
        <v>18295</v>
      </c>
      <c r="AH2275" s="226" t="s">
        <v>48733</v>
      </c>
      <c r="AI2275" s="227">
        <v>892.92</v>
      </c>
      <c r="AK2275" s="207" t="s">
        <v>16795</v>
      </c>
      <c r="AL2275" s="208">
        <v>414956.54</v>
      </c>
      <c r="AM2275" s="93"/>
      <c r="AN2275" s="199" t="s">
        <v>13935</v>
      </c>
      <c r="AO2275" s="200">
        <v>17852.330000000002</v>
      </c>
      <c r="AT2275" s="272" t="s">
        <v>10038</v>
      </c>
      <c r="AU2275" s="273">
        <v>102324.2</v>
      </c>
      <c r="AW2275" s="244" t="s">
        <v>51254</v>
      </c>
      <c r="AX2275" s="245">
        <v>27020.21</v>
      </c>
      <c r="AZ2275" s="230" t="s">
        <v>38518</v>
      </c>
      <c r="BA2275" s="231">
        <v>19025.77</v>
      </c>
      <c r="BC2275" s="209" t="s">
        <v>8364</v>
      </c>
      <c r="BD2275" s="210">
        <v>19084.919999999998</v>
      </c>
    </row>
    <row r="2276" spans="9:56" x14ac:dyDescent="0.55000000000000004">
      <c r="I2276" s="242" t="s">
        <v>50977</v>
      </c>
      <c r="J2276" s="242"/>
      <c r="K2276" s="243">
        <v>11243</v>
      </c>
      <c r="M2276" s="224" t="s">
        <v>37203</v>
      </c>
      <c r="N2276" s="224"/>
      <c r="O2276" s="225">
        <v>15998</v>
      </c>
      <c r="Q2276" s="203" t="s">
        <v>2536</v>
      </c>
      <c r="R2276" s="203"/>
      <c r="S2276" s="204">
        <v>375</v>
      </c>
      <c r="Y2276" t="s">
        <v>71501</v>
      </c>
      <c r="Z2276">
        <v>-365.74</v>
      </c>
      <c r="AB2276" s="276" t="s">
        <v>18109</v>
      </c>
      <c r="AC2276" s="277">
        <v>8459.4500000000007</v>
      </c>
      <c r="AE2276" s="246" t="s">
        <v>16956</v>
      </c>
      <c r="AF2276" s="247">
        <v>656</v>
      </c>
      <c r="AH2276" s="226" t="s">
        <v>48734</v>
      </c>
      <c r="AI2276" s="227">
        <v>68.319999999999993</v>
      </c>
      <c r="AK2276" s="207" t="s">
        <v>16796</v>
      </c>
      <c r="AL2276" s="208">
        <v>24123.03</v>
      </c>
      <c r="AM2276" s="93"/>
      <c r="AN2276" s="199" t="s">
        <v>13936</v>
      </c>
      <c r="AO2276" s="200">
        <v>36105.1</v>
      </c>
      <c r="AT2276" s="272" t="s">
        <v>10039</v>
      </c>
      <c r="AU2276" s="273">
        <v>44885.15</v>
      </c>
      <c r="AW2276" s="244" t="s">
        <v>51255</v>
      </c>
      <c r="AX2276" s="245">
        <v>11243</v>
      </c>
      <c r="AZ2276" s="230" t="s">
        <v>38522</v>
      </c>
      <c r="BA2276" s="231">
        <v>15998</v>
      </c>
      <c r="BC2276" s="209" t="s">
        <v>8750</v>
      </c>
      <c r="BD2276" s="210">
        <v>8179</v>
      </c>
    </row>
    <row r="2277" spans="9:56" x14ac:dyDescent="0.55000000000000004">
      <c r="I2277" s="242" t="s">
        <v>50978</v>
      </c>
      <c r="J2277" s="242"/>
      <c r="K2277" s="243">
        <v>134297.67000000001</v>
      </c>
      <c r="M2277" s="224" t="s">
        <v>37204</v>
      </c>
      <c r="N2277" s="224"/>
      <c r="O2277" s="225">
        <v>101968.42</v>
      </c>
      <c r="Q2277" s="203" t="s">
        <v>2537</v>
      </c>
      <c r="R2277" s="203"/>
      <c r="S2277" s="204">
        <v>2000</v>
      </c>
      <c r="Y2277" t="s">
        <v>58273</v>
      </c>
      <c r="Z2277" s="284">
        <v>36990</v>
      </c>
      <c r="AB2277" s="276" t="s">
        <v>18110</v>
      </c>
      <c r="AC2277" s="277">
        <v>28700</v>
      </c>
      <c r="AE2277" s="246" t="s">
        <v>16957</v>
      </c>
      <c r="AF2277" s="247">
        <v>1498.86</v>
      </c>
      <c r="AH2277" s="226" t="s">
        <v>48735</v>
      </c>
      <c r="AI2277" s="227">
        <v>215.2</v>
      </c>
      <c r="AK2277" s="207" t="s">
        <v>16797</v>
      </c>
      <c r="AL2277" s="208">
        <v>454975.32</v>
      </c>
      <c r="AM2277" s="93"/>
      <c r="AN2277" s="199" t="s">
        <v>13937</v>
      </c>
      <c r="AO2277" s="200">
        <v>8980.8799999999992</v>
      </c>
      <c r="AT2277" s="272" t="s">
        <v>10040</v>
      </c>
      <c r="AU2277" s="273">
        <v>63460.89</v>
      </c>
      <c r="AW2277" s="244" t="s">
        <v>51256</v>
      </c>
      <c r="AX2277" s="245">
        <v>134297.67000000001</v>
      </c>
      <c r="AZ2277" s="230" t="s">
        <v>38526</v>
      </c>
      <c r="BA2277" s="231">
        <v>101968.42</v>
      </c>
      <c r="BC2277" s="209" t="s">
        <v>9014</v>
      </c>
      <c r="BD2277" s="210">
        <v>33138</v>
      </c>
    </row>
    <row r="2278" spans="9:56" x14ac:dyDescent="0.55000000000000004">
      <c r="I2278" s="242" t="s">
        <v>50979</v>
      </c>
      <c r="J2278" s="242"/>
      <c r="K2278" s="243">
        <v>18526.46</v>
      </c>
      <c r="M2278" s="224" t="s">
        <v>37206</v>
      </c>
      <c r="N2278" s="224"/>
      <c r="O2278" s="225">
        <v>12530.73</v>
      </c>
      <c r="Q2278" s="203" t="s">
        <v>2538</v>
      </c>
      <c r="R2278" s="203"/>
      <c r="S2278" s="204">
        <v>2000</v>
      </c>
      <c r="Y2278" t="s">
        <v>60519</v>
      </c>
      <c r="Z2278" s="284">
        <v>23000</v>
      </c>
      <c r="AB2278" s="276" t="s">
        <v>18111</v>
      </c>
      <c r="AC2278" s="277">
        <v>18825.38</v>
      </c>
      <c r="AE2278" s="246" t="s">
        <v>16958</v>
      </c>
      <c r="AF2278" s="247">
        <v>4070.44</v>
      </c>
      <c r="AH2278" s="226" t="s">
        <v>33212</v>
      </c>
      <c r="AI2278" s="227">
        <v>23996.03</v>
      </c>
      <c r="AK2278" s="207" t="s">
        <v>16798</v>
      </c>
      <c r="AL2278" s="208">
        <v>6731.08</v>
      </c>
      <c r="AM2278" s="93"/>
      <c r="AN2278" s="199" t="s">
        <v>13938</v>
      </c>
      <c r="AO2278" s="200">
        <v>56336.41</v>
      </c>
      <c r="AT2278" s="272" t="s">
        <v>10041</v>
      </c>
      <c r="AU2278" s="273">
        <v>104059.64</v>
      </c>
      <c r="AW2278" s="244" t="s">
        <v>51257</v>
      </c>
      <c r="AX2278" s="245">
        <v>18526.46</v>
      </c>
      <c r="AZ2278" s="230" t="s">
        <v>38534</v>
      </c>
      <c r="BA2278" s="231">
        <v>12530.73</v>
      </c>
      <c r="BC2278" s="209" t="s">
        <v>9453</v>
      </c>
      <c r="BD2278" s="210">
        <v>62925</v>
      </c>
    </row>
    <row r="2279" spans="9:56" x14ac:dyDescent="0.55000000000000004">
      <c r="I2279" s="242" t="s">
        <v>50980</v>
      </c>
      <c r="J2279" s="242"/>
      <c r="K2279" s="243">
        <v>8006.52</v>
      </c>
      <c r="M2279" s="224" t="s">
        <v>37207</v>
      </c>
      <c r="N2279" s="224"/>
      <c r="O2279" s="225">
        <v>41518</v>
      </c>
      <c r="Q2279" s="203" t="s">
        <v>2539</v>
      </c>
      <c r="R2279" s="203"/>
      <c r="S2279" s="204">
        <v>2000</v>
      </c>
      <c r="Y2279" t="s">
        <v>60520</v>
      </c>
      <c r="Z2279" s="284">
        <v>1759.51</v>
      </c>
      <c r="AB2279" s="276" t="s">
        <v>36148</v>
      </c>
      <c r="AC2279" s="277">
        <v>1277008.1499999999</v>
      </c>
      <c r="AE2279" s="246" t="s">
        <v>16959</v>
      </c>
      <c r="AF2279" s="247">
        <v>2591.44</v>
      </c>
      <c r="AH2279" s="226" t="s">
        <v>51803</v>
      </c>
      <c r="AI2279" s="227">
        <v>35</v>
      </c>
      <c r="AK2279" s="207" t="s">
        <v>16799</v>
      </c>
      <c r="AL2279" s="208">
        <v>513.04</v>
      </c>
      <c r="AM2279" s="93"/>
      <c r="AN2279" s="199" t="s">
        <v>13939</v>
      </c>
      <c r="AO2279" s="200">
        <v>2442</v>
      </c>
      <c r="AT2279" s="272" t="s">
        <v>10042</v>
      </c>
      <c r="AU2279" s="273">
        <v>7826</v>
      </c>
      <c r="AW2279" s="244" t="s">
        <v>51258</v>
      </c>
      <c r="AX2279" s="245">
        <v>8006.52</v>
      </c>
      <c r="AZ2279" s="230" t="s">
        <v>38540</v>
      </c>
      <c r="BA2279" s="231">
        <v>41518</v>
      </c>
      <c r="BC2279" s="209" t="s">
        <v>9537</v>
      </c>
      <c r="BD2279" s="210">
        <v>9959</v>
      </c>
    </row>
    <row r="2280" spans="9:56" x14ac:dyDescent="0.55000000000000004">
      <c r="I2280" s="242" t="s">
        <v>50981</v>
      </c>
      <c r="J2280" s="242"/>
      <c r="K2280" s="243">
        <v>1864.51</v>
      </c>
      <c r="M2280" s="224" t="s">
        <v>37208</v>
      </c>
      <c r="N2280" s="224"/>
      <c r="O2280" s="225">
        <v>62066.55</v>
      </c>
      <c r="Q2280" s="203" t="s">
        <v>2540</v>
      </c>
      <c r="R2280" s="203"/>
      <c r="S2280" s="204">
        <v>4560</v>
      </c>
      <c r="Y2280" t="s">
        <v>60521</v>
      </c>
      <c r="Z2280" s="284">
        <v>5529.2</v>
      </c>
      <c r="AB2280" s="276" t="s">
        <v>67275</v>
      </c>
      <c r="AC2280" s="277">
        <v>70200</v>
      </c>
      <c r="AE2280" s="246" t="s">
        <v>55878</v>
      </c>
      <c r="AF2280" s="247">
        <v>75361.600000000006</v>
      </c>
      <c r="AH2280" s="226" t="s">
        <v>51804</v>
      </c>
      <c r="AI2280" s="227">
        <v>756.53</v>
      </c>
      <c r="AK2280" s="207" t="s">
        <v>16800</v>
      </c>
      <c r="AL2280" s="208">
        <v>3000</v>
      </c>
      <c r="AM2280" s="93"/>
      <c r="AN2280" s="199" t="s">
        <v>32486</v>
      </c>
      <c r="AO2280" s="200">
        <v>1257.74</v>
      </c>
      <c r="AT2280" s="272" t="s">
        <v>10043</v>
      </c>
      <c r="AU2280" s="273">
        <v>126388.07</v>
      </c>
      <c r="AW2280" s="244" t="s">
        <v>51259</v>
      </c>
      <c r="AX2280" s="245">
        <v>1864.51</v>
      </c>
      <c r="AZ2280" s="230" t="s">
        <v>38545</v>
      </c>
      <c r="BA2280" s="231">
        <v>62066.55</v>
      </c>
      <c r="BC2280" s="209" t="s">
        <v>10931</v>
      </c>
      <c r="BD2280" s="210">
        <v>2524.39</v>
      </c>
    </row>
    <row r="2281" spans="9:56" x14ac:dyDescent="0.55000000000000004">
      <c r="I2281" s="242" t="s">
        <v>50982</v>
      </c>
      <c r="J2281" s="242"/>
      <c r="K2281" s="243">
        <v>10826.46</v>
      </c>
      <c r="M2281" s="224" t="s">
        <v>37210</v>
      </c>
      <c r="N2281" s="224"/>
      <c r="O2281" s="225">
        <v>649.49</v>
      </c>
      <c r="Q2281" s="203" t="s">
        <v>2541</v>
      </c>
      <c r="R2281" s="203"/>
      <c r="S2281" s="204">
        <v>2295</v>
      </c>
      <c r="Y2281" t="s">
        <v>71502</v>
      </c>
      <c r="Z2281" s="284">
        <v>2457.79</v>
      </c>
      <c r="AB2281" s="276" t="s">
        <v>67276</v>
      </c>
      <c r="AC2281" s="277">
        <v>2400</v>
      </c>
      <c r="AE2281" s="246" t="s">
        <v>47836</v>
      </c>
      <c r="AF2281" s="247">
        <v>612.65</v>
      </c>
      <c r="AH2281" s="226" t="s">
        <v>47832</v>
      </c>
      <c r="AI2281" s="227">
        <v>340</v>
      </c>
      <c r="AK2281" s="207" t="s">
        <v>16801</v>
      </c>
      <c r="AL2281" s="208">
        <v>8022.7</v>
      </c>
      <c r="AM2281" s="93"/>
      <c r="AN2281" s="199" t="s">
        <v>32487</v>
      </c>
      <c r="AO2281" s="200">
        <v>54</v>
      </c>
      <c r="AT2281" s="272" t="s">
        <v>38790</v>
      </c>
      <c r="AU2281" s="273">
        <v>64209.32</v>
      </c>
      <c r="AW2281" s="244" t="s">
        <v>51261</v>
      </c>
      <c r="AX2281" s="245">
        <v>10826.46</v>
      </c>
      <c r="AZ2281" s="230" t="s">
        <v>38561</v>
      </c>
      <c r="BA2281" s="231">
        <v>649.49</v>
      </c>
      <c r="BC2281" s="209" t="s">
        <v>9667</v>
      </c>
      <c r="BD2281" s="210">
        <v>18034.28</v>
      </c>
    </row>
    <row r="2282" spans="9:56" x14ac:dyDescent="0.55000000000000004">
      <c r="I2282" s="242" t="s">
        <v>50983</v>
      </c>
      <c r="J2282" s="242"/>
      <c r="K2282" s="243">
        <v>806.98</v>
      </c>
      <c r="M2282" s="224" t="s">
        <v>37211</v>
      </c>
      <c r="N2282" s="224"/>
      <c r="O2282" s="225">
        <v>134682.4</v>
      </c>
      <c r="Q2282" s="203" t="s">
        <v>2542</v>
      </c>
      <c r="R2282" s="203"/>
      <c r="S2282" s="204">
        <v>2000</v>
      </c>
      <c r="Y2282" t="s">
        <v>59095</v>
      </c>
      <c r="Z2282" s="284">
        <v>6014.23</v>
      </c>
      <c r="AB2282" s="276" t="s">
        <v>67277</v>
      </c>
      <c r="AC2282" s="277">
        <v>11131.25</v>
      </c>
      <c r="AE2282" s="246" t="s">
        <v>44519</v>
      </c>
      <c r="AF2282" s="247">
        <v>11440</v>
      </c>
      <c r="AH2282" s="226" t="s">
        <v>46717</v>
      </c>
      <c r="AI2282" s="227">
        <v>52340</v>
      </c>
      <c r="AK2282" s="207" t="s">
        <v>16802</v>
      </c>
      <c r="AL2282" s="208">
        <v>2353.15</v>
      </c>
      <c r="AM2282" s="93"/>
      <c r="AN2282" s="199" t="s">
        <v>32488</v>
      </c>
      <c r="AO2282" s="200">
        <v>955.26</v>
      </c>
      <c r="AT2282" s="272" t="s">
        <v>10044</v>
      </c>
      <c r="AU2282" s="273">
        <v>1545912.77</v>
      </c>
      <c r="AW2282" s="244" t="s">
        <v>51263</v>
      </c>
      <c r="AX2282" s="245">
        <v>806.98</v>
      </c>
      <c r="AZ2282" s="230" t="s">
        <v>38566</v>
      </c>
      <c r="BA2282" s="231">
        <v>134682.4</v>
      </c>
      <c r="BC2282" s="209" t="s">
        <v>9717</v>
      </c>
      <c r="BD2282" s="210">
        <v>17987.990000000002</v>
      </c>
    </row>
    <row r="2283" spans="9:56" x14ac:dyDescent="0.55000000000000004">
      <c r="I2283" s="242" t="s">
        <v>50984</v>
      </c>
      <c r="J2283" s="242"/>
      <c r="K2283" s="243">
        <v>118100.02</v>
      </c>
      <c r="M2283" s="224" t="s">
        <v>37212</v>
      </c>
      <c r="N2283" s="224"/>
      <c r="O2283" s="225">
        <v>885.84</v>
      </c>
      <c r="Q2283" s="203" t="s">
        <v>2543</v>
      </c>
      <c r="R2283" s="203"/>
      <c r="S2283" s="204">
        <v>9734</v>
      </c>
      <c r="Y2283" t="s">
        <v>58864</v>
      </c>
      <c r="Z2283" s="284">
        <v>17294.150000000001</v>
      </c>
      <c r="AB2283" s="276" t="s">
        <v>67278</v>
      </c>
      <c r="AC2283" s="277">
        <v>2125</v>
      </c>
      <c r="AE2283" s="246" t="s">
        <v>16961</v>
      </c>
      <c r="AF2283" s="247">
        <v>768.26</v>
      </c>
      <c r="AH2283" s="226" t="s">
        <v>46718</v>
      </c>
      <c r="AI2283" s="227">
        <v>3890.98</v>
      </c>
      <c r="AK2283" s="207" t="s">
        <v>16803</v>
      </c>
      <c r="AL2283" s="208">
        <v>1192.93</v>
      </c>
      <c r="AM2283" s="93"/>
      <c r="AN2283" s="199" t="s">
        <v>24558</v>
      </c>
      <c r="AO2283" s="200">
        <v>1257.74</v>
      </c>
      <c r="AT2283" s="272" t="s">
        <v>10045</v>
      </c>
      <c r="AU2283" s="273">
        <v>22411.49</v>
      </c>
      <c r="AW2283" s="244" t="s">
        <v>51264</v>
      </c>
      <c r="AX2283" s="245">
        <v>118100.02</v>
      </c>
      <c r="AZ2283" s="230" t="s">
        <v>38571</v>
      </c>
      <c r="BA2283" s="231">
        <v>885.84</v>
      </c>
      <c r="BC2283" s="209" t="s">
        <v>11752</v>
      </c>
      <c r="BD2283" s="210">
        <v>107822.48</v>
      </c>
    </row>
    <row r="2284" spans="9:56" x14ac:dyDescent="0.55000000000000004">
      <c r="I2284" s="242" t="s">
        <v>50985</v>
      </c>
      <c r="J2284" s="242"/>
      <c r="K2284" s="243">
        <v>99152.61</v>
      </c>
      <c r="M2284" s="224" t="s">
        <v>37213</v>
      </c>
      <c r="N2284" s="224"/>
      <c r="O2284" s="225">
        <v>9006.9599999999991</v>
      </c>
      <c r="Q2284" s="203" t="s">
        <v>2544</v>
      </c>
      <c r="R2284" s="203"/>
      <c r="S2284" s="204">
        <v>45757.07</v>
      </c>
      <c r="Y2284" t="s">
        <v>58865</v>
      </c>
      <c r="Z2284" s="284">
        <v>5893.82</v>
      </c>
      <c r="AB2284" s="276" t="s">
        <v>67279</v>
      </c>
      <c r="AC2284" s="277">
        <v>6549.79</v>
      </c>
      <c r="AE2284" s="246" t="s">
        <v>16962</v>
      </c>
      <c r="AF2284" s="247">
        <v>239.34</v>
      </c>
      <c r="AH2284" s="226" t="s">
        <v>46719</v>
      </c>
      <c r="AI2284" s="227">
        <v>12066.69</v>
      </c>
      <c r="AK2284" s="207" t="s">
        <v>16804</v>
      </c>
      <c r="AL2284" s="208">
        <v>3336</v>
      </c>
      <c r="AM2284" s="93"/>
      <c r="AN2284" s="199" t="s">
        <v>32489</v>
      </c>
      <c r="AO2284" s="200">
        <v>54</v>
      </c>
      <c r="AT2284" s="272" t="s">
        <v>10046</v>
      </c>
      <c r="AU2284" s="273">
        <v>28687.22</v>
      </c>
      <c r="AW2284" s="244" t="s">
        <v>51265</v>
      </c>
      <c r="AX2284" s="245">
        <v>99152.61</v>
      </c>
      <c r="AZ2284" s="230" t="s">
        <v>38577</v>
      </c>
      <c r="BA2284" s="231">
        <v>9006.9599999999991</v>
      </c>
      <c r="BC2284" s="209" t="s">
        <v>9909</v>
      </c>
      <c r="BD2284" s="210">
        <v>370439.57</v>
      </c>
    </row>
    <row r="2285" spans="9:56" x14ac:dyDescent="0.55000000000000004">
      <c r="I2285" s="242" t="s">
        <v>50986</v>
      </c>
      <c r="J2285" s="242"/>
      <c r="K2285" s="243">
        <v>12838.31</v>
      </c>
      <c r="M2285" s="224" t="s">
        <v>37215</v>
      </c>
      <c r="N2285" s="224"/>
      <c r="O2285" s="225">
        <v>294258</v>
      </c>
      <c r="Q2285" s="203" t="s">
        <v>2545</v>
      </c>
      <c r="R2285" s="203"/>
      <c r="S2285" s="204">
        <v>2000</v>
      </c>
      <c r="Y2285" t="s">
        <v>71503</v>
      </c>
      <c r="Z2285">
        <v>-179.41</v>
      </c>
      <c r="AB2285" s="276" t="s">
        <v>67280</v>
      </c>
      <c r="AC2285" s="277">
        <v>33859.32</v>
      </c>
      <c r="AE2285" s="246" t="s">
        <v>47838</v>
      </c>
      <c r="AF2285" s="247">
        <v>344.67</v>
      </c>
      <c r="AH2285" s="226" t="s">
        <v>33213</v>
      </c>
      <c r="AI2285" s="227">
        <v>7540.88</v>
      </c>
      <c r="AK2285" s="207" t="s">
        <v>16805</v>
      </c>
      <c r="AL2285" s="208">
        <v>398</v>
      </c>
      <c r="AM2285" s="93"/>
      <c r="AN2285" s="199" t="s">
        <v>32490</v>
      </c>
      <c r="AO2285" s="200">
        <v>955.26</v>
      </c>
      <c r="AT2285" s="272" t="s">
        <v>10047</v>
      </c>
      <c r="AU2285" s="273">
        <v>1084626.8899999999</v>
      </c>
      <c r="AW2285" s="244" t="s">
        <v>51266</v>
      </c>
      <c r="AX2285" s="245">
        <v>12838.31</v>
      </c>
      <c r="AZ2285" s="230" t="s">
        <v>38588</v>
      </c>
      <c r="BA2285" s="231">
        <v>294258</v>
      </c>
      <c r="BC2285" s="209" t="s">
        <v>6749</v>
      </c>
      <c r="BD2285" s="210">
        <v>11174.12</v>
      </c>
    </row>
    <row r="2286" spans="9:56" x14ac:dyDescent="0.55000000000000004">
      <c r="I2286" s="242" t="s">
        <v>50987</v>
      </c>
      <c r="J2286" s="242"/>
      <c r="K2286" s="243">
        <v>4606.3999999999996</v>
      </c>
      <c r="M2286" s="224" t="s">
        <v>37216</v>
      </c>
      <c r="N2286" s="224"/>
      <c r="O2286" s="225">
        <v>63.92</v>
      </c>
      <c r="Q2286" s="203" t="s">
        <v>2546</v>
      </c>
      <c r="R2286" s="203"/>
      <c r="S2286" s="204">
        <v>21134.7</v>
      </c>
      <c r="Y2286" t="s">
        <v>67838</v>
      </c>
      <c r="Z2286" s="284">
        <v>12525</v>
      </c>
      <c r="AB2286" s="276" t="s">
        <v>67281</v>
      </c>
      <c r="AC2286" s="277">
        <v>1492.96</v>
      </c>
      <c r="AE2286" s="246" t="s">
        <v>38912</v>
      </c>
      <c r="AF2286" s="247">
        <v>72567</v>
      </c>
      <c r="AH2286" s="226" t="s">
        <v>51805</v>
      </c>
      <c r="AI2286" s="227">
        <v>4134.97</v>
      </c>
      <c r="AK2286" s="207" t="s">
        <v>16806</v>
      </c>
      <c r="AL2286" s="208">
        <v>3992</v>
      </c>
      <c r="AM2286" s="93"/>
      <c r="AN2286" s="199" t="s">
        <v>32491</v>
      </c>
      <c r="AO2286" s="200">
        <v>6899</v>
      </c>
      <c r="AT2286" s="272" t="s">
        <v>10048</v>
      </c>
      <c r="AU2286" s="273">
        <v>80309.42</v>
      </c>
      <c r="AW2286" s="244" t="s">
        <v>51267</v>
      </c>
      <c r="AX2286" s="245">
        <v>4606.3999999999996</v>
      </c>
      <c r="AZ2286" s="230" t="s">
        <v>38593</v>
      </c>
      <c r="BA2286" s="231">
        <v>63.92</v>
      </c>
      <c r="BC2286" s="209" t="s">
        <v>6951</v>
      </c>
      <c r="BD2286" s="210">
        <v>2512.5</v>
      </c>
    </row>
    <row r="2287" spans="9:56" x14ac:dyDescent="0.55000000000000004">
      <c r="I2287" s="242" t="s">
        <v>50988</v>
      </c>
      <c r="J2287" s="242"/>
      <c r="K2287" s="243">
        <v>52680.800000000003</v>
      </c>
      <c r="M2287" s="224" t="s">
        <v>37217</v>
      </c>
      <c r="N2287" s="224"/>
      <c r="O2287" s="225">
        <v>378569.79</v>
      </c>
      <c r="Q2287" s="203" t="s">
        <v>2547</v>
      </c>
      <c r="R2287" s="203"/>
      <c r="S2287" s="204">
        <v>2000</v>
      </c>
      <c r="Y2287" t="s">
        <v>67839</v>
      </c>
      <c r="Z2287">
        <v>675</v>
      </c>
      <c r="AB2287" s="276" t="s">
        <v>64114</v>
      </c>
      <c r="AC2287" s="277">
        <v>4194.25</v>
      </c>
      <c r="AE2287" s="246" t="s">
        <v>47839</v>
      </c>
      <c r="AF2287" s="247">
        <v>121380</v>
      </c>
      <c r="AH2287" s="226" t="s">
        <v>16854</v>
      </c>
      <c r="AI2287" s="227">
        <v>571.29</v>
      </c>
      <c r="AK2287" s="207" t="s">
        <v>16807</v>
      </c>
      <c r="AL2287" s="208">
        <v>837</v>
      </c>
      <c r="AM2287" s="93"/>
      <c r="AN2287" s="199" t="s">
        <v>24578</v>
      </c>
      <c r="AO2287" s="200">
        <v>6899</v>
      </c>
      <c r="AT2287" s="272" t="s">
        <v>10049</v>
      </c>
      <c r="AU2287" s="273">
        <v>15045368.77</v>
      </c>
      <c r="AW2287" s="244" t="s">
        <v>51268</v>
      </c>
      <c r="AX2287" s="245">
        <v>52680.800000000003</v>
      </c>
      <c r="AZ2287" s="230" t="s">
        <v>38596</v>
      </c>
      <c r="BA2287" s="231">
        <v>378569.79</v>
      </c>
      <c r="BC2287" s="209" t="s">
        <v>7150</v>
      </c>
      <c r="BD2287" s="210">
        <v>1375.05</v>
      </c>
    </row>
    <row r="2288" spans="9:56" x14ac:dyDescent="0.55000000000000004">
      <c r="I2288" s="242" t="s">
        <v>50989</v>
      </c>
      <c r="J2288" s="242"/>
      <c r="K2288" s="243">
        <v>54192.2</v>
      </c>
      <c r="M2288" s="224" t="s">
        <v>37218</v>
      </c>
      <c r="N2288" s="224"/>
      <c r="O2288" s="225">
        <v>5109.99</v>
      </c>
      <c r="Q2288" s="203" t="s">
        <v>2548</v>
      </c>
      <c r="R2288" s="203"/>
      <c r="S2288" s="204">
        <v>28813</v>
      </c>
      <c r="Y2288" t="s">
        <v>62022</v>
      </c>
      <c r="Z2288" s="284">
        <v>11019</v>
      </c>
      <c r="AB2288" s="276" t="s">
        <v>63564</v>
      </c>
      <c r="AC2288" s="277">
        <v>46679.34</v>
      </c>
      <c r="AE2288" s="246" t="s">
        <v>38913</v>
      </c>
      <c r="AF2288" s="247">
        <v>1074089.6000000001</v>
      </c>
      <c r="AH2288" s="226" t="s">
        <v>16855</v>
      </c>
      <c r="AI2288" s="227">
        <v>376.9</v>
      </c>
      <c r="AK2288" s="207" t="s">
        <v>16808</v>
      </c>
      <c r="AL2288" s="208">
        <v>3972</v>
      </c>
      <c r="AM2288" s="93"/>
      <c r="AN2288" s="199" t="s">
        <v>13940</v>
      </c>
      <c r="AO2288" s="200">
        <v>101701.99</v>
      </c>
      <c r="AT2288" s="272" t="s">
        <v>10050</v>
      </c>
      <c r="AU2288" s="273">
        <v>457229.16</v>
      </c>
      <c r="AW2288" s="244" t="s">
        <v>51269</v>
      </c>
      <c r="AX2288" s="245">
        <v>54192.2</v>
      </c>
      <c r="AZ2288" s="230" t="s">
        <v>38602</v>
      </c>
      <c r="BA2288" s="231">
        <v>5109.99</v>
      </c>
      <c r="BC2288" s="209" t="s">
        <v>7422</v>
      </c>
      <c r="BD2288" s="210">
        <v>14294</v>
      </c>
    </row>
    <row r="2289" spans="9:56" x14ac:dyDescent="0.55000000000000004">
      <c r="I2289" s="242" t="s">
        <v>50990</v>
      </c>
      <c r="J2289" s="242"/>
      <c r="K2289" s="243">
        <v>3689</v>
      </c>
      <c r="M2289" s="224" t="s">
        <v>37220</v>
      </c>
      <c r="N2289" s="224"/>
      <c r="O2289" s="225">
        <v>4754.72</v>
      </c>
      <c r="Q2289" s="203" t="s">
        <v>2549</v>
      </c>
      <c r="R2289" s="203"/>
      <c r="S2289" s="204">
        <v>21356.81</v>
      </c>
      <c r="Y2289" t="s">
        <v>67840</v>
      </c>
      <c r="Z2289" s="284">
        <v>3308.91</v>
      </c>
      <c r="AB2289" s="276" t="s">
        <v>63565</v>
      </c>
      <c r="AC2289" s="277">
        <v>11730</v>
      </c>
      <c r="AE2289" s="246" t="s">
        <v>57290</v>
      </c>
      <c r="AF2289" s="247">
        <v>516.27</v>
      </c>
      <c r="AH2289" s="226" t="s">
        <v>16856</v>
      </c>
      <c r="AI2289" s="227">
        <v>1177.5</v>
      </c>
      <c r="AK2289" s="207" t="s">
        <v>16809</v>
      </c>
      <c r="AL2289" s="208">
        <v>74.989999999999995</v>
      </c>
      <c r="AM2289" s="93"/>
      <c r="AN2289" s="199" t="s">
        <v>13941</v>
      </c>
      <c r="AO2289" s="200">
        <v>63975.18</v>
      </c>
      <c r="AT2289" s="272" t="s">
        <v>10051</v>
      </c>
      <c r="AU2289" s="273">
        <v>403589.64</v>
      </c>
      <c r="AW2289" s="244" t="s">
        <v>51270</v>
      </c>
      <c r="AX2289" s="245">
        <v>3689</v>
      </c>
      <c r="AZ2289" s="230" t="s">
        <v>38616</v>
      </c>
      <c r="BA2289" s="231">
        <v>4754.72</v>
      </c>
      <c r="BC2289" s="209" t="s">
        <v>7831</v>
      </c>
      <c r="BD2289" s="210">
        <v>3834.81</v>
      </c>
    </row>
    <row r="2290" spans="9:56" x14ac:dyDescent="0.55000000000000004">
      <c r="I2290" s="242" t="s">
        <v>50991</v>
      </c>
      <c r="J2290" s="242"/>
      <c r="K2290" s="243">
        <v>52293.06</v>
      </c>
      <c r="M2290" s="224" t="s">
        <v>37221</v>
      </c>
      <c r="N2290" s="224"/>
      <c r="O2290" s="225">
        <v>174432.85</v>
      </c>
      <c r="Q2290" s="203" t="s">
        <v>2550</v>
      </c>
      <c r="R2290" s="203"/>
      <c r="S2290" s="204">
        <v>7757.41</v>
      </c>
      <c r="Y2290" t="s">
        <v>67843</v>
      </c>
      <c r="Z2290" s="284">
        <v>28025</v>
      </c>
      <c r="AB2290" s="276" t="s">
        <v>67282</v>
      </c>
      <c r="AC2290" s="277">
        <v>21181.99</v>
      </c>
      <c r="AE2290" s="246" t="s">
        <v>55879</v>
      </c>
      <c r="AF2290" s="247">
        <v>170600</v>
      </c>
      <c r="AH2290" s="226" t="s">
        <v>16857</v>
      </c>
      <c r="AI2290" s="227">
        <v>115.38</v>
      </c>
      <c r="AK2290" s="207" t="s">
        <v>16810</v>
      </c>
      <c r="AL2290" s="208">
        <v>2966.66</v>
      </c>
      <c r="AM2290" s="93"/>
      <c r="AN2290" s="199" t="s">
        <v>13942</v>
      </c>
      <c r="AO2290" s="200">
        <v>30459.99</v>
      </c>
      <c r="AT2290" s="272" t="s">
        <v>10052</v>
      </c>
      <c r="AU2290" s="273">
        <v>14906638.99</v>
      </c>
      <c r="AW2290" s="244" t="s">
        <v>51271</v>
      </c>
      <c r="AX2290" s="245">
        <v>52293.06</v>
      </c>
      <c r="AZ2290" s="230" t="s">
        <v>38619</v>
      </c>
      <c r="BA2290" s="231">
        <v>174432.85</v>
      </c>
      <c r="BC2290" s="209" t="s">
        <v>8094</v>
      </c>
      <c r="BD2290" s="210">
        <v>3599.9</v>
      </c>
    </row>
    <row r="2291" spans="9:56" x14ac:dyDescent="0.55000000000000004">
      <c r="I2291" s="242" t="s">
        <v>50992</v>
      </c>
      <c r="J2291" s="242"/>
      <c r="K2291" s="243">
        <v>100110.47</v>
      </c>
      <c r="M2291" s="224" t="s">
        <v>37222</v>
      </c>
      <c r="N2291" s="224"/>
      <c r="O2291" s="225">
        <v>41347.699999999997</v>
      </c>
      <c r="Q2291" s="203" t="s">
        <v>2551</v>
      </c>
      <c r="R2291" s="203"/>
      <c r="S2291" s="204">
        <v>5036</v>
      </c>
      <c r="Y2291" t="s">
        <v>67844</v>
      </c>
      <c r="Z2291" s="284">
        <v>3012.45</v>
      </c>
      <c r="AB2291" s="276" t="s">
        <v>44637</v>
      </c>
      <c r="AC2291" s="277">
        <v>535562.31999999995</v>
      </c>
      <c r="AE2291" s="246" t="s">
        <v>46724</v>
      </c>
      <c r="AF2291" s="247">
        <v>6120</v>
      </c>
      <c r="AH2291" s="226" t="s">
        <v>16858</v>
      </c>
      <c r="AI2291" s="227">
        <v>247431.98</v>
      </c>
      <c r="AK2291" s="207" t="s">
        <v>16811</v>
      </c>
      <c r="AL2291" s="208">
        <v>880.46</v>
      </c>
      <c r="AM2291" s="93"/>
      <c r="AN2291" s="199" t="s">
        <v>13943</v>
      </c>
      <c r="AO2291" s="200">
        <v>15004.4</v>
      </c>
      <c r="AT2291" s="272" t="s">
        <v>10054</v>
      </c>
      <c r="AU2291" s="273">
        <v>23923935.84</v>
      </c>
      <c r="AW2291" s="244" t="s">
        <v>51272</v>
      </c>
      <c r="AX2291" s="245">
        <v>100110.47</v>
      </c>
      <c r="AZ2291" s="230" t="s">
        <v>38624</v>
      </c>
      <c r="BA2291" s="231">
        <v>41347.699999999997</v>
      </c>
      <c r="BC2291" s="209" t="s">
        <v>8365</v>
      </c>
      <c r="BD2291" s="210">
        <v>10741.91</v>
      </c>
    </row>
    <row r="2292" spans="9:56" x14ac:dyDescent="0.55000000000000004">
      <c r="I2292" s="242" t="s">
        <v>50993</v>
      </c>
      <c r="J2292" s="242"/>
      <c r="K2292" s="243">
        <v>13457.64</v>
      </c>
      <c r="M2292" s="224" t="s">
        <v>37223</v>
      </c>
      <c r="N2292" s="224"/>
      <c r="O2292" s="225">
        <v>170137.17</v>
      </c>
      <c r="Q2292" s="203" t="s">
        <v>2906</v>
      </c>
      <c r="R2292" s="203"/>
      <c r="S2292" s="204">
        <v>3717536.71</v>
      </c>
      <c r="Y2292" t="s">
        <v>39218</v>
      </c>
      <c r="Z2292" s="284">
        <v>4374.45</v>
      </c>
      <c r="AB2292" s="276" t="s">
        <v>64115</v>
      </c>
      <c r="AC2292" s="277">
        <v>32641.119999999999</v>
      </c>
      <c r="AE2292" s="246" t="s">
        <v>55880</v>
      </c>
      <c r="AF2292" s="247">
        <v>326405.36</v>
      </c>
      <c r="AH2292" s="226" t="s">
        <v>16859</v>
      </c>
      <c r="AI2292" s="227">
        <v>27850.82</v>
      </c>
      <c r="AK2292" s="207" t="s">
        <v>16812</v>
      </c>
      <c r="AL2292" s="208">
        <v>10902.45</v>
      </c>
      <c r="AM2292" s="93"/>
      <c r="AN2292" s="199" t="s">
        <v>13944</v>
      </c>
      <c r="AO2292" s="200">
        <v>38020.980000000003</v>
      </c>
      <c r="AT2292" s="272" t="s">
        <v>10055</v>
      </c>
      <c r="AU2292" s="273">
        <v>1137133.6599999999</v>
      </c>
      <c r="AW2292" s="244" t="s">
        <v>51274</v>
      </c>
      <c r="AX2292" s="245">
        <v>13457.64</v>
      </c>
      <c r="AZ2292" s="230" t="s">
        <v>38630</v>
      </c>
      <c r="BA2292" s="231">
        <v>170137.17</v>
      </c>
      <c r="BC2292" s="209" t="s">
        <v>9015</v>
      </c>
      <c r="BD2292" s="210">
        <v>12427.36</v>
      </c>
    </row>
    <row r="2293" spans="9:56" x14ac:dyDescent="0.55000000000000004">
      <c r="I2293" s="242" t="s">
        <v>50994</v>
      </c>
      <c r="J2293" s="242"/>
      <c r="K2293" s="243">
        <v>94879.03</v>
      </c>
      <c r="M2293" s="224" t="s">
        <v>37224</v>
      </c>
      <c r="N2293" s="224"/>
      <c r="O2293" s="225">
        <v>34065.42</v>
      </c>
      <c r="Q2293" s="203" t="s">
        <v>2552</v>
      </c>
      <c r="R2293" s="203"/>
      <c r="S2293" s="204">
        <v>1000000</v>
      </c>
      <c r="Y2293" t="s">
        <v>39219</v>
      </c>
      <c r="Z2293" s="284">
        <v>12796.86</v>
      </c>
      <c r="AB2293" s="276" t="s">
        <v>70454</v>
      </c>
      <c r="AC2293" s="277">
        <v>1875.3</v>
      </c>
      <c r="AE2293" s="246" t="s">
        <v>55881</v>
      </c>
      <c r="AF2293" s="247">
        <v>174453.48</v>
      </c>
      <c r="AH2293" s="226" t="s">
        <v>47833</v>
      </c>
      <c r="AI2293" s="227">
        <v>2360</v>
      </c>
      <c r="AK2293" s="207" t="s">
        <v>16813</v>
      </c>
      <c r="AL2293" s="208">
        <v>6731.08</v>
      </c>
      <c r="AM2293" s="93"/>
      <c r="AN2293" s="199" t="s">
        <v>13945</v>
      </c>
      <c r="AO2293" s="200">
        <v>11227.82</v>
      </c>
      <c r="AT2293" s="272" t="s">
        <v>10056</v>
      </c>
      <c r="AU2293" s="273">
        <v>12054.09</v>
      </c>
      <c r="AW2293" s="244" t="s">
        <v>51275</v>
      </c>
      <c r="AX2293" s="245">
        <v>94879.03</v>
      </c>
      <c r="AZ2293" s="230" t="s">
        <v>38635</v>
      </c>
      <c r="BA2293" s="231">
        <v>34065.42</v>
      </c>
      <c r="BC2293" s="209" t="s">
        <v>9336</v>
      </c>
      <c r="BD2293" s="210">
        <v>11398</v>
      </c>
    </row>
    <row r="2294" spans="9:56" x14ac:dyDescent="0.55000000000000004">
      <c r="I2294" s="242" t="s">
        <v>50995</v>
      </c>
      <c r="J2294" s="242"/>
      <c r="K2294" s="243">
        <v>13496.14</v>
      </c>
      <c r="M2294" s="224" t="s">
        <v>37225</v>
      </c>
      <c r="N2294" s="224"/>
      <c r="O2294" s="225">
        <v>5825.31</v>
      </c>
      <c r="Q2294" s="203" t="s">
        <v>2553</v>
      </c>
      <c r="R2294" s="203"/>
      <c r="S2294" s="204">
        <v>107212</v>
      </c>
      <c r="Y2294" t="s">
        <v>39220</v>
      </c>
      <c r="Z2294" s="284">
        <v>8769.02</v>
      </c>
      <c r="AB2294" s="276" t="s">
        <v>34800</v>
      </c>
      <c r="AC2294" s="277">
        <v>386435.59</v>
      </c>
      <c r="AE2294" s="246" t="s">
        <v>40147</v>
      </c>
      <c r="AF2294" s="247">
        <v>186844.3</v>
      </c>
      <c r="AH2294" s="226" t="s">
        <v>16860</v>
      </c>
      <c r="AI2294" s="227">
        <v>16395.099999999999</v>
      </c>
      <c r="AK2294" s="207" t="s">
        <v>16814</v>
      </c>
      <c r="AL2294" s="208">
        <v>513.04</v>
      </c>
      <c r="AM2294" s="93"/>
      <c r="AN2294" s="199" t="s">
        <v>32492</v>
      </c>
      <c r="AO2294" s="200">
        <v>-0.11</v>
      </c>
      <c r="AT2294" s="272" t="s">
        <v>10057</v>
      </c>
      <c r="AU2294" s="273">
        <v>3761363.6</v>
      </c>
      <c r="AW2294" s="244" t="s">
        <v>51277</v>
      </c>
      <c r="AX2294" s="245">
        <v>13496.14</v>
      </c>
      <c r="AZ2294" s="230" t="s">
        <v>38640</v>
      </c>
      <c r="BA2294" s="231">
        <v>5825.31</v>
      </c>
      <c r="BC2294" s="209" t="s">
        <v>9454</v>
      </c>
      <c r="BD2294" s="210">
        <v>10345.129999999999</v>
      </c>
    </row>
    <row r="2295" spans="9:56" x14ac:dyDescent="0.55000000000000004">
      <c r="I2295" s="242" t="s">
        <v>50996</v>
      </c>
      <c r="J2295" s="242"/>
      <c r="K2295" s="243">
        <v>10199.959999999999</v>
      </c>
      <c r="M2295" s="224" t="s">
        <v>37226</v>
      </c>
      <c r="N2295" s="224"/>
      <c r="O2295" s="225">
        <v>21453.200000000001</v>
      </c>
      <c r="Q2295" s="203" t="s">
        <v>2554</v>
      </c>
      <c r="R2295" s="203"/>
      <c r="S2295" s="204">
        <v>3961</v>
      </c>
      <c r="Y2295" t="s">
        <v>45034</v>
      </c>
      <c r="Z2295" s="284">
        <v>35000</v>
      </c>
      <c r="AB2295" s="276" t="s">
        <v>52057</v>
      </c>
      <c r="AC2295" s="277">
        <v>105457.5</v>
      </c>
      <c r="AE2295" s="246" t="s">
        <v>40148</v>
      </c>
      <c r="AF2295" s="247">
        <v>658768.93000000005</v>
      </c>
      <c r="AH2295" s="226" t="s">
        <v>36099</v>
      </c>
      <c r="AI2295" s="227">
        <v>22807.56</v>
      </c>
      <c r="AK2295" s="207" t="s">
        <v>16815</v>
      </c>
      <c r="AL2295" s="208">
        <v>7382.99</v>
      </c>
      <c r="AM2295" s="93"/>
      <c r="AN2295" s="199" t="s">
        <v>32493</v>
      </c>
      <c r="AO2295" s="200">
        <v>-0.01</v>
      </c>
      <c r="AT2295" s="272" t="s">
        <v>10058</v>
      </c>
      <c r="AU2295" s="273">
        <v>1812630.41</v>
      </c>
      <c r="AW2295" s="244" t="s">
        <v>51278</v>
      </c>
      <c r="AX2295" s="245">
        <v>10199.959999999999</v>
      </c>
      <c r="AZ2295" s="230" t="s">
        <v>38645</v>
      </c>
      <c r="BA2295" s="231">
        <v>21453.200000000001</v>
      </c>
      <c r="BC2295" s="209" t="s">
        <v>9538</v>
      </c>
      <c r="BD2295" s="210">
        <v>5045</v>
      </c>
    </row>
    <row r="2296" spans="9:56" x14ac:dyDescent="0.55000000000000004">
      <c r="I2296" s="242" t="s">
        <v>50997</v>
      </c>
      <c r="J2296" s="242"/>
      <c r="K2296" s="243">
        <v>44603.360000000001</v>
      </c>
      <c r="M2296" s="224" t="s">
        <v>37227</v>
      </c>
      <c r="N2296" s="224"/>
      <c r="O2296" s="225">
        <v>1777.57</v>
      </c>
      <c r="Q2296" s="203" t="s">
        <v>2555</v>
      </c>
      <c r="R2296" s="203"/>
      <c r="S2296" s="204">
        <v>97308</v>
      </c>
      <c r="Y2296" t="s">
        <v>58549</v>
      </c>
      <c r="Z2296" s="284">
        <v>24230.33</v>
      </c>
      <c r="AB2296" s="276" t="s">
        <v>44638</v>
      </c>
      <c r="AC2296" s="277">
        <v>390507.98</v>
      </c>
      <c r="AE2296" s="246" t="s">
        <v>38914</v>
      </c>
      <c r="AF2296" s="247">
        <v>11714.25</v>
      </c>
      <c r="AH2296" s="226" t="s">
        <v>16861</v>
      </c>
      <c r="AI2296" s="227">
        <v>32508.34</v>
      </c>
      <c r="AK2296" s="207" t="s">
        <v>16816</v>
      </c>
      <c r="AL2296" s="208">
        <v>3000</v>
      </c>
      <c r="AM2296" s="93"/>
      <c r="AN2296" s="199" t="s">
        <v>32494</v>
      </c>
      <c r="AO2296" s="200">
        <v>18807.61</v>
      </c>
      <c r="AT2296" s="272" t="s">
        <v>10059</v>
      </c>
      <c r="AU2296" s="273">
        <v>124374.23</v>
      </c>
      <c r="AW2296" s="244" t="s">
        <v>51279</v>
      </c>
      <c r="AX2296" s="245">
        <v>44603.360000000001</v>
      </c>
      <c r="AZ2296" s="230" t="s">
        <v>38651</v>
      </c>
      <c r="BA2296" s="231">
        <v>1777.57</v>
      </c>
      <c r="BC2296" s="209" t="s">
        <v>9910</v>
      </c>
      <c r="BD2296" s="210">
        <v>86747.78</v>
      </c>
    </row>
    <row r="2297" spans="9:56" x14ac:dyDescent="0.55000000000000004">
      <c r="I2297" s="242" t="s">
        <v>50998</v>
      </c>
      <c r="J2297" s="242"/>
      <c r="K2297" s="243">
        <v>31917.02</v>
      </c>
      <c r="M2297" s="224" t="s">
        <v>37228</v>
      </c>
      <c r="N2297" s="224"/>
      <c r="O2297" s="225">
        <v>11155.92</v>
      </c>
      <c r="Q2297" s="203" t="s">
        <v>2556</v>
      </c>
      <c r="R2297" s="203"/>
      <c r="S2297" s="204">
        <v>99645</v>
      </c>
      <c r="Y2297" t="s">
        <v>71504</v>
      </c>
      <c r="Z2297" s="284">
        <v>81567.12</v>
      </c>
      <c r="AB2297" s="276" t="s">
        <v>54986</v>
      </c>
      <c r="AC2297" s="277">
        <v>224511.65</v>
      </c>
      <c r="AE2297" s="246" t="s">
        <v>58980</v>
      </c>
      <c r="AF2297" s="247">
        <v>12836.86</v>
      </c>
      <c r="AH2297" s="226" t="s">
        <v>34662</v>
      </c>
      <c r="AI2297" s="227">
        <v>50325</v>
      </c>
      <c r="AK2297" s="207" t="s">
        <v>16817</v>
      </c>
      <c r="AL2297" s="208">
        <v>12267.82</v>
      </c>
      <c r="AM2297" s="93"/>
      <c r="AN2297" s="199" t="s">
        <v>32495</v>
      </c>
      <c r="AO2297" s="200">
        <v>157777.65</v>
      </c>
      <c r="AT2297" s="272" t="s">
        <v>42044</v>
      </c>
      <c r="AU2297" s="273">
        <v>315563.24</v>
      </c>
      <c r="AW2297" s="244" t="s">
        <v>51280</v>
      </c>
      <c r="AX2297" s="245">
        <v>31917.02</v>
      </c>
      <c r="AZ2297" s="230" t="s">
        <v>38658</v>
      </c>
      <c r="BA2297" s="231">
        <v>11155.92</v>
      </c>
      <c r="BC2297" s="209" t="s">
        <v>6952</v>
      </c>
      <c r="BD2297" s="210">
        <v>1431.98</v>
      </c>
    </row>
    <row r="2298" spans="9:56" x14ac:dyDescent="0.55000000000000004">
      <c r="I2298" s="242" t="s">
        <v>50999</v>
      </c>
      <c r="J2298" s="242"/>
      <c r="K2298" s="243">
        <v>2049</v>
      </c>
      <c r="M2298" s="224" t="s">
        <v>37229</v>
      </c>
      <c r="N2298" s="224"/>
      <c r="O2298" s="225">
        <v>4683.24</v>
      </c>
      <c r="Q2298" s="203" t="s">
        <v>2557</v>
      </c>
      <c r="R2298" s="203"/>
      <c r="S2298" s="204">
        <v>82529</v>
      </c>
      <c r="Y2298" t="s">
        <v>71505</v>
      </c>
      <c r="Z2298" s="284">
        <v>15000</v>
      </c>
      <c r="AB2298" s="276" t="s">
        <v>47883</v>
      </c>
      <c r="AC2298" s="277">
        <v>546935.47</v>
      </c>
      <c r="AE2298" s="246" t="s">
        <v>57291</v>
      </c>
      <c r="AF2298" s="247">
        <v>536760</v>
      </c>
      <c r="AH2298" s="226" t="s">
        <v>16862</v>
      </c>
      <c r="AI2298" s="227">
        <v>2824.52</v>
      </c>
      <c r="AK2298" s="207" t="s">
        <v>16818</v>
      </c>
      <c r="AL2298" s="208">
        <v>2353.15</v>
      </c>
      <c r="AM2298" s="93"/>
      <c r="AN2298" s="199" t="s">
        <v>32496</v>
      </c>
      <c r="AO2298" s="200">
        <v>20640.3</v>
      </c>
      <c r="AT2298" s="272" t="s">
        <v>10061</v>
      </c>
      <c r="AU2298" s="273">
        <v>134780.57999999999</v>
      </c>
      <c r="AW2298" s="244" t="s">
        <v>51281</v>
      </c>
      <c r="AX2298" s="245">
        <v>2049</v>
      </c>
      <c r="AZ2298" s="230" t="s">
        <v>38665</v>
      </c>
      <c r="BA2298" s="231">
        <v>4683.24</v>
      </c>
      <c r="BC2298" s="209" t="s">
        <v>7151</v>
      </c>
      <c r="BD2298" s="210">
        <v>830</v>
      </c>
    </row>
    <row r="2299" spans="9:56" x14ac:dyDescent="0.55000000000000004">
      <c r="I2299" s="242" t="s">
        <v>51000</v>
      </c>
      <c r="J2299" s="242"/>
      <c r="K2299" s="243">
        <v>21352.1</v>
      </c>
      <c r="M2299" s="224" t="s">
        <v>37230</v>
      </c>
      <c r="N2299" s="224"/>
      <c r="O2299" s="225">
        <v>65411.77</v>
      </c>
      <c r="Q2299" s="203" t="s">
        <v>2558</v>
      </c>
      <c r="R2299" s="203"/>
      <c r="S2299" s="204">
        <v>115000</v>
      </c>
      <c r="Y2299" t="s">
        <v>63206</v>
      </c>
      <c r="Z2299" s="284">
        <v>55340.95</v>
      </c>
      <c r="AB2299" s="276" t="s">
        <v>57329</v>
      </c>
      <c r="AC2299" s="277">
        <v>373338.01</v>
      </c>
      <c r="AE2299" s="246" t="s">
        <v>57292</v>
      </c>
      <c r="AF2299" s="247">
        <v>13468.24</v>
      </c>
      <c r="AH2299" s="226" t="s">
        <v>16863</v>
      </c>
      <c r="AI2299" s="227">
        <v>5854.38</v>
      </c>
      <c r="AK2299" s="207" t="s">
        <v>16819</v>
      </c>
      <c r="AL2299" s="208">
        <v>1192.93</v>
      </c>
      <c r="AM2299" s="93"/>
      <c r="AN2299" s="199" t="s">
        <v>32497</v>
      </c>
      <c r="AO2299" s="200">
        <v>52040.52</v>
      </c>
      <c r="AT2299" s="272" t="s">
        <v>10064</v>
      </c>
      <c r="AU2299" s="273">
        <v>121853.08</v>
      </c>
      <c r="AW2299" s="244" t="s">
        <v>51282</v>
      </c>
      <c r="AX2299" s="245">
        <v>21352.1</v>
      </c>
      <c r="AZ2299" s="230" t="s">
        <v>38670</v>
      </c>
      <c r="BA2299" s="231">
        <v>65411.77</v>
      </c>
      <c r="BC2299" s="209" t="s">
        <v>7423</v>
      </c>
      <c r="BD2299" s="210">
        <v>8221</v>
      </c>
    </row>
    <row r="2300" spans="9:56" x14ac:dyDescent="0.55000000000000004">
      <c r="I2300" s="242" t="s">
        <v>51001</v>
      </c>
      <c r="J2300" s="242"/>
      <c r="K2300" s="243">
        <v>307006</v>
      </c>
      <c r="M2300" s="224" t="s">
        <v>37231</v>
      </c>
      <c r="N2300" s="224"/>
      <c r="O2300" s="225">
        <v>4644.97</v>
      </c>
      <c r="Q2300" s="203" t="s">
        <v>2559</v>
      </c>
      <c r="R2300" s="203"/>
      <c r="S2300" s="204">
        <v>34028</v>
      </c>
      <c r="Y2300" t="s">
        <v>48026</v>
      </c>
      <c r="Z2300" s="284">
        <v>192755.7</v>
      </c>
      <c r="AB2300" s="276" t="s">
        <v>54987</v>
      </c>
      <c r="AC2300" s="277">
        <v>650</v>
      </c>
      <c r="AE2300" s="246" t="s">
        <v>40149</v>
      </c>
      <c r="AF2300" s="247">
        <v>64426.74</v>
      </c>
      <c r="AH2300" s="226" t="s">
        <v>16864</v>
      </c>
      <c r="AI2300" s="227">
        <v>17440.580000000002</v>
      </c>
      <c r="AK2300" s="207" t="s">
        <v>16820</v>
      </c>
      <c r="AL2300" s="208">
        <v>15731.45</v>
      </c>
      <c r="AM2300" s="93"/>
      <c r="AN2300" s="199" t="s">
        <v>32498</v>
      </c>
      <c r="AO2300" s="200">
        <v>27049.66</v>
      </c>
      <c r="AT2300" s="272" t="s">
        <v>10066</v>
      </c>
      <c r="AU2300" s="273">
        <v>311396.53000000003</v>
      </c>
      <c r="AW2300" s="244" t="s">
        <v>51283</v>
      </c>
      <c r="AX2300" s="245">
        <v>307006</v>
      </c>
      <c r="AZ2300" s="230" t="s">
        <v>38673</v>
      </c>
      <c r="BA2300" s="231">
        <v>4644.97</v>
      </c>
      <c r="BC2300" s="209" t="s">
        <v>7832</v>
      </c>
      <c r="BD2300" s="210">
        <v>4227</v>
      </c>
    </row>
    <row r="2301" spans="9:56" x14ac:dyDescent="0.55000000000000004">
      <c r="I2301" s="242" t="s">
        <v>51002</v>
      </c>
      <c r="J2301" s="242"/>
      <c r="K2301" s="243">
        <v>134170.47</v>
      </c>
      <c r="M2301" s="224" t="s">
        <v>37232</v>
      </c>
      <c r="N2301" s="224"/>
      <c r="O2301" s="225">
        <v>6395.74</v>
      </c>
      <c r="Q2301" s="203" t="s">
        <v>2560</v>
      </c>
      <c r="R2301" s="203"/>
      <c r="S2301" s="204">
        <v>68258</v>
      </c>
      <c r="Y2301" t="s">
        <v>40353</v>
      </c>
      <c r="Z2301" s="284">
        <v>462638.01</v>
      </c>
      <c r="AB2301" s="276" t="s">
        <v>36149</v>
      </c>
      <c r="AC2301" s="277">
        <v>9562.5</v>
      </c>
      <c r="AE2301" s="246" t="s">
        <v>40150</v>
      </c>
      <c r="AF2301" s="247">
        <v>8453.36</v>
      </c>
      <c r="AH2301" s="226" t="s">
        <v>16865</v>
      </c>
      <c r="AI2301" s="227">
        <v>31489.439999999999</v>
      </c>
      <c r="AK2301" s="207" t="s">
        <v>16821</v>
      </c>
      <c r="AL2301" s="208">
        <v>50798.75</v>
      </c>
      <c r="AM2301" s="93"/>
      <c r="AN2301" s="199" t="s">
        <v>32499</v>
      </c>
      <c r="AO2301" s="200">
        <v>222443.6</v>
      </c>
      <c r="AT2301" s="272" t="s">
        <v>42045</v>
      </c>
      <c r="AU2301" s="273">
        <v>217456</v>
      </c>
      <c r="AW2301" s="244" t="s">
        <v>51284</v>
      </c>
      <c r="AX2301" s="245">
        <v>134170.47</v>
      </c>
      <c r="AZ2301" s="230" t="s">
        <v>38679</v>
      </c>
      <c r="BA2301" s="231">
        <v>6395.74</v>
      </c>
      <c r="BC2301" s="209" t="s">
        <v>8366</v>
      </c>
      <c r="BD2301" s="210">
        <v>1972.16</v>
      </c>
    </row>
    <row r="2302" spans="9:56" x14ac:dyDescent="0.55000000000000004">
      <c r="I2302" s="242" t="s">
        <v>51003</v>
      </c>
      <c r="J2302" s="242"/>
      <c r="K2302" s="243">
        <v>10123.33</v>
      </c>
      <c r="M2302" s="224" t="s">
        <v>37233</v>
      </c>
      <c r="N2302" s="224"/>
      <c r="O2302" s="225">
        <v>6979.09</v>
      </c>
      <c r="Q2302" s="203" t="s">
        <v>2907</v>
      </c>
      <c r="R2302" s="203"/>
      <c r="S2302" s="204">
        <v>2707941</v>
      </c>
      <c r="Y2302" t="s">
        <v>66633</v>
      </c>
      <c r="Z2302" s="284">
        <v>397086.75</v>
      </c>
      <c r="AB2302" s="276" t="s">
        <v>38986</v>
      </c>
      <c r="AC2302" s="277">
        <v>3839.5</v>
      </c>
      <c r="AE2302" s="246" t="s">
        <v>51812</v>
      </c>
      <c r="AF2302" s="247">
        <v>400</v>
      </c>
      <c r="AH2302" s="226" t="s">
        <v>16866</v>
      </c>
      <c r="AI2302" s="227">
        <v>2890.47</v>
      </c>
      <c r="AK2302" s="207" t="s">
        <v>16822</v>
      </c>
      <c r="AL2302" s="208">
        <v>3886.08</v>
      </c>
      <c r="AM2302" s="93"/>
      <c r="AN2302" s="199" t="s">
        <v>13946</v>
      </c>
      <c r="AO2302" s="200">
        <v>101701.99</v>
      </c>
      <c r="AT2302" s="272" t="s">
        <v>44211</v>
      </c>
      <c r="AU2302" s="273">
        <v>84242.09</v>
      </c>
      <c r="AW2302" s="244" t="s">
        <v>51285</v>
      </c>
      <c r="AX2302" s="245">
        <v>10123.33</v>
      </c>
      <c r="AZ2302" s="230" t="s">
        <v>38682</v>
      </c>
      <c r="BA2302" s="231">
        <v>6979.09</v>
      </c>
      <c r="BC2302" s="209" t="s">
        <v>8751</v>
      </c>
      <c r="BD2302" s="210">
        <v>2000</v>
      </c>
    </row>
    <row r="2303" spans="9:56" x14ac:dyDescent="0.55000000000000004">
      <c r="I2303" s="242" t="s">
        <v>51004</v>
      </c>
      <c r="J2303" s="242"/>
      <c r="K2303" s="243">
        <v>63099.3</v>
      </c>
      <c r="M2303" s="224" t="s">
        <v>37238</v>
      </c>
      <c r="N2303" s="224"/>
      <c r="O2303" s="225">
        <v>52494</v>
      </c>
      <c r="Q2303" s="203" t="s">
        <v>4132</v>
      </c>
      <c r="R2303" s="203"/>
      <c r="S2303" s="204">
        <v>1100000</v>
      </c>
      <c r="Y2303" t="s">
        <v>70182</v>
      </c>
      <c r="Z2303" s="284">
        <v>4575.12</v>
      </c>
      <c r="AB2303" s="276" t="s">
        <v>67283</v>
      </c>
      <c r="AC2303" s="277">
        <v>13117.64</v>
      </c>
      <c r="AE2303" s="246" t="s">
        <v>49703</v>
      </c>
      <c r="AF2303" s="247">
        <v>504194.89</v>
      </c>
      <c r="AH2303" s="226" t="s">
        <v>16869</v>
      </c>
      <c r="AI2303" s="227">
        <v>682123.23</v>
      </c>
      <c r="AK2303" s="207" t="s">
        <v>16823</v>
      </c>
      <c r="AL2303" s="208">
        <v>11013.21</v>
      </c>
      <c r="AM2303" s="93"/>
      <c r="AN2303" s="199" t="s">
        <v>13947</v>
      </c>
      <c r="AO2303" s="200">
        <v>63975.18</v>
      </c>
      <c r="AT2303" s="272" t="s">
        <v>10068</v>
      </c>
      <c r="AU2303" s="273">
        <v>18646.41</v>
      </c>
      <c r="AW2303" s="244" t="s">
        <v>51286</v>
      </c>
      <c r="AX2303" s="245">
        <v>63099.3</v>
      </c>
      <c r="AZ2303" s="230" t="s">
        <v>38723</v>
      </c>
      <c r="BA2303" s="231">
        <v>52494</v>
      </c>
      <c r="BC2303" s="209" t="s">
        <v>9016</v>
      </c>
      <c r="BD2303" s="210">
        <v>3386</v>
      </c>
    </row>
    <row r="2304" spans="9:56" x14ac:dyDescent="0.55000000000000004">
      <c r="I2304" s="242" t="s">
        <v>51005</v>
      </c>
      <c r="J2304" s="242"/>
      <c r="K2304" s="243">
        <v>28870.959999999999</v>
      </c>
      <c r="M2304" s="224" t="s">
        <v>37240</v>
      </c>
      <c r="N2304" s="224"/>
      <c r="O2304" s="225">
        <v>10157.030000000001</v>
      </c>
      <c r="Q2304" s="203" t="s">
        <v>2561</v>
      </c>
      <c r="R2304" s="203"/>
      <c r="S2304" s="204">
        <v>375.22</v>
      </c>
      <c r="Y2304" t="s">
        <v>35138</v>
      </c>
      <c r="Z2304" s="284">
        <v>23200</v>
      </c>
      <c r="AB2304" s="276" t="s">
        <v>44639</v>
      </c>
      <c r="AC2304" s="277">
        <v>52497.5</v>
      </c>
      <c r="AE2304" s="246" t="s">
        <v>38915</v>
      </c>
      <c r="AF2304" s="247">
        <v>224494.73</v>
      </c>
      <c r="AH2304" s="226" t="s">
        <v>16870</v>
      </c>
      <c r="AI2304" s="227">
        <v>87126.81</v>
      </c>
      <c r="AK2304" s="207" t="s">
        <v>16824</v>
      </c>
      <c r="AL2304" s="208">
        <v>38596.75</v>
      </c>
      <c r="AM2304" s="93"/>
      <c r="AN2304" s="199" t="s">
        <v>13948</v>
      </c>
      <c r="AO2304" s="200">
        <v>30459.99</v>
      </c>
      <c r="AT2304" s="272" t="s">
        <v>10069</v>
      </c>
      <c r="AU2304" s="273">
        <v>200304.15</v>
      </c>
      <c r="AW2304" s="244" t="s">
        <v>51287</v>
      </c>
      <c r="AX2304" s="245">
        <v>28870.959999999999</v>
      </c>
      <c r="AZ2304" s="230" t="s">
        <v>38742</v>
      </c>
      <c r="BA2304" s="231">
        <v>10157.030000000001</v>
      </c>
      <c r="BC2304" s="209" t="s">
        <v>9337</v>
      </c>
      <c r="BD2304" s="210">
        <v>42685.75</v>
      </c>
    </row>
    <row r="2305" spans="9:56" x14ac:dyDescent="0.55000000000000004">
      <c r="I2305" s="242" t="s">
        <v>51006</v>
      </c>
      <c r="J2305" s="242"/>
      <c r="K2305" s="243">
        <v>269172.59999999998</v>
      </c>
      <c r="M2305" s="224" t="s">
        <v>37242</v>
      </c>
      <c r="N2305" s="224"/>
      <c r="O2305" s="225">
        <v>45430.29</v>
      </c>
      <c r="Q2305" s="203" t="s">
        <v>2562</v>
      </c>
      <c r="R2305" s="203"/>
      <c r="S2305" s="204">
        <v>13880.68</v>
      </c>
      <c r="Y2305" t="s">
        <v>62024</v>
      </c>
      <c r="Z2305" s="284">
        <v>3000</v>
      </c>
      <c r="AB2305" s="276" t="s">
        <v>48769</v>
      </c>
      <c r="AC2305" s="277">
        <v>1966</v>
      </c>
      <c r="AE2305" s="246" t="s">
        <v>64062</v>
      </c>
      <c r="AF2305" s="247">
        <v>1366466.67</v>
      </c>
      <c r="AH2305" s="226" t="s">
        <v>34663</v>
      </c>
      <c r="AI2305" s="227">
        <v>17150.64</v>
      </c>
      <c r="AK2305" s="207" t="s">
        <v>16825</v>
      </c>
      <c r="AL2305" s="208">
        <v>8490.2099999999991</v>
      </c>
      <c r="AM2305" s="93"/>
      <c r="AN2305" s="199" t="s">
        <v>13949</v>
      </c>
      <c r="AO2305" s="200">
        <v>15004.29</v>
      </c>
      <c r="AT2305" s="272" t="s">
        <v>44212</v>
      </c>
      <c r="AU2305" s="273">
        <v>231375.04</v>
      </c>
      <c r="AW2305" s="244" t="s">
        <v>51288</v>
      </c>
      <c r="AX2305" s="245">
        <v>269172.59999999998</v>
      </c>
      <c r="AZ2305" s="230" t="s">
        <v>38751</v>
      </c>
      <c r="BA2305" s="231">
        <v>45430.29</v>
      </c>
      <c r="BC2305" s="209" t="s">
        <v>11339</v>
      </c>
      <c r="BD2305" s="210">
        <v>3523</v>
      </c>
    </row>
    <row r="2306" spans="9:56" x14ac:dyDescent="0.55000000000000004">
      <c r="I2306" s="242" t="s">
        <v>51007</v>
      </c>
      <c r="J2306" s="242"/>
      <c r="K2306" s="243">
        <v>17138.07</v>
      </c>
      <c r="M2306" s="224" t="s">
        <v>37243</v>
      </c>
      <c r="N2306" s="224"/>
      <c r="O2306" s="225">
        <v>28993.78</v>
      </c>
      <c r="Q2306" s="203" t="s">
        <v>2563</v>
      </c>
      <c r="R2306" s="203"/>
      <c r="S2306" s="204">
        <v>207905</v>
      </c>
      <c r="Y2306" t="s">
        <v>63700</v>
      </c>
      <c r="Z2306">
        <v>540</v>
      </c>
      <c r="AB2306" s="276" t="s">
        <v>58998</v>
      </c>
      <c r="AC2306" s="277">
        <v>17872.32</v>
      </c>
      <c r="AE2306" s="246" t="s">
        <v>44521</v>
      </c>
      <c r="AF2306" s="247">
        <v>12900.38</v>
      </c>
      <c r="AH2306" s="226" t="s">
        <v>36100</v>
      </c>
      <c r="AI2306" s="227">
        <v>8710.7000000000007</v>
      </c>
      <c r="AK2306" s="207" t="s">
        <v>16826</v>
      </c>
      <c r="AL2306" s="208">
        <v>9638.83</v>
      </c>
      <c r="AM2306" s="93"/>
      <c r="AN2306" s="199" t="s">
        <v>13950</v>
      </c>
      <c r="AO2306" s="200">
        <v>38020.97</v>
      </c>
      <c r="AT2306" s="272" t="s">
        <v>10070</v>
      </c>
      <c r="AU2306" s="273">
        <v>122851.78</v>
      </c>
      <c r="AW2306" s="244" t="s">
        <v>51289</v>
      </c>
      <c r="AX2306" s="245">
        <v>17138.07</v>
      </c>
      <c r="AZ2306" s="230" t="s">
        <v>38756</v>
      </c>
      <c r="BA2306" s="231">
        <v>28993.78</v>
      </c>
      <c r="BC2306" s="209" t="s">
        <v>11598</v>
      </c>
      <c r="BD2306" s="210">
        <v>10416.68</v>
      </c>
    </row>
    <row r="2307" spans="9:56" x14ac:dyDescent="0.55000000000000004">
      <c r="I2307" s="242" t="s">
        <v>51008</v>
      </c>
      <c r="J2307" s="242"/>
      <c r="K2307" s="243">
        <v>6987.09</v>
      </c>
      <c r="M2307" s="224" t="s">
        <v>37244</v>
      </c>
      <c r="N2307" s="224"/>
      <c r="O2307" s="225">
        <v>42140.84</v>
      </c>
      <c r="Q2307" s="203" t="s">
        <v>2564</v>
      </c>
      <c r="R2307" s="203"/>
      <c r="S2307" s="204">
        <v>7511</v>
      </c>
      <c r="Y2307" t="s">
        <v>33673</v>
      </c>
      <c r="Z2307" s="284">
        <v>2045.56</v>
      </c>
      <c r="AB2307" s="276" t="s">
        <v>52058</v>
      </c>
      <c r="AC2307" s="277">
        <v>35643.75</v>
      </c>
      <c r="AE2307" s="246" t="s">
        <v>54925</v>
      </c>
      <c r="AF2307" s="247">
        <v>1123.9000000000001</v>
      </c>
      <c r="AH2307" s="226" t="s">
        <v>33214</v>
      </c>
      <c r="AI2307" s="227">
        <v>62469.440000000002</v>
      </c>
      <c r="AK2307" s="207" t="s">
        <v>16827</v>
      </c>
      <c r="AL2307" s="208">
        <v>4782</v>
      </c>
      <c r="AM2307" s="93"/>
      <c r="AN2307" s="199" t="s">
        <v>13951</v>
      </c>
      <c r="AO2307" s="200">
        <v>11227.82</v>
      </c>
      <c r="AT2307" s="272" t="s">
        <v>10072</v>
      </c>
      <c r="AU2307" s="273">
        <v>18589.419999999998</v>
      </c>
      <c r="AW2307" s="244" t="s">
        <v>51290</v>
      </c>
      <c r="AX2307" s="245">
        <v>6987.09</v>
      </c>
      <c r="AZ2307" s="230" t="s">
        <v>38764</v>
      </c>
      <c r="BA2307" s="231">
        <v>42140.84</v>
      </c>
      <c r="BC2307" s="209" t="s">
        <v>9911</v>
      </c>
      <c r="BD2307" s="210">
        <v>78693.570000000007</v>
      </c>
    </row>
    <row r="2308" spans="9:56" x14ac:dyDescent="0.55000000000000004">
      <c r="I2308" s="242" t="s">
        <v>51009</v>
      </c>
      <c r="J2308" s="242"/>
      <c r="K2308" s="243">
        <v>12180</v>
      </c>
      <c r="M2308" s="224" t="s">
        <v>37245</v>
      </c>
      <c r="N2308" s="224"/>
      <c r="O2308" s="225">
        <v>12455.09</v>
      </c>
      <c r="Q2308" s="203" t="s">
        <v>2565</v>
      </c>
      <c r="R2308" s="203"/>
      <c r="S2308" s="204">
        <v>1971.88</v>
      </c>
      <c r="Y2308" t="s">
        <v>33674</v>
      </c>
      <c r="Z2308" s="284">
        <v>6218.71</v>
      </c>
      <c r="AB2308" s="276" t="s">
        <v>52059</v>
      </c>
      <c r="AC2308" s="277">
        <v>1869.91</v>
      </c>
      <c r="AE2308" s="246" t="s">
        <v>59508</v>
      </c>
      <c r="AF2308" s="247">
        <v>6250</v>
      </c>
      <c r="AH2308" s="226" t="s">
        <v>34664</v>
      </c>
      <c r="AI2308" s="227">
        <v>21283.040000000001</v>
      </c>
      <c r="AK2308" s="207" t="s">
        <v>16828</v>
      </c>
      <c r="AL2308" s="208">
        <v>59764.79</v>
      </c>
      <c r="AM2308" s="93"/>
      <c r="AN2308" s="199" t="s">
        <v>32500</v>
      </c>
      <c r="AO2308" s="200">
        <v>18807.61</v>
      </c>
      <c r="AT2308" s="272" t="s">
        <v>10073</v>
      </c>
      <c r="AU2308" s="273">
        <v>197668.83</v>
      </c>
      <c r="AW2308" s="244" t="s">
        <v>51291</v>
      </c>
      <c r="AX2308" s="245">
        <v>12180</v>
      </c>
      <c r="AZ2308" s="230" t="s">
        <v>38769</v>
      </c>
      <c r="BA2308" s="231">
        <v>12455.09</v>
      </c>
      <c r="BC2308" s="209" t="s">
        <v>6750</v>
      </c>
      <c r="BD2308" s="210">
        <v>63563</v>
      </c>
    </row>
    <row r="2309" spans="9:56" x14ac:dyDescent="0.55000000000000004">
      <c r="I2309" s="242" t="s">
        <v>51010</v>
      </c>
      <c r="J2309" s="242"/>
      <c r="K2309" s="243">
        <v>188161.88</v>
      </c>
      <c r="M2309" s="224" t="s">
        <v>37246</v>
      </c>
      <c r="N2309" s="224"/>
      <c r="O2309" s="225">
        <v>32202</v>
      </c>
      <c r="Q2309" s="203" t="s">
        <v>2566</v>
      </c>
      <c r="R2309" s="203"/>
      <c r="S2309" s="204">
        <v>17137</v>
      </c>
      <c r="Y2309" t="s">
        <v>33676</v>
      </c>
      <c r="Z2309" s="284">
        <v>7498</v>
      </c>
      <c r="AB2309" s="276" t="s">
        <v>42296</v>
      </c>
      <c r="AC2309" s="277">
        <v>88350</v>
      </c>
      <c r="AE2309" s="246" t="s">
        <v>16963</v>
      </c>
      <c r="AF2309" s="247">
        <v>196957.8</v>
      </c>
      <c r="AH2309" s="226" t="s">
        <v>16871</v>
      </c>
      <c r="AI2309" s="227">
        <v>96000.19</v>
      </c>
      <c r="AK2309" s="207" t="s">
        <v>16829</v>
      </c>
      <c r="AL2309" s="208">
        <v>40299.440000000002</v>
      </c>
      <c r="AM2309" s="93"/>
      <c r="AN2309" s="199" t="s">
        <v>24690</v>
      </c>
      <c r="AO2309" s="200">
        <v>157777.65</v>
      </c>
      <c r="AT2309" s="272" t="s">
        <v>10077</v>
      </c>
      <c r="AU2309" s="273">
        <v>152907.17000000001</v>
      </c>
      <c r="AW2309" s="244" t="s">
        <v>51292</v>
      </c>
      <c r="AX2309" s="245">
        <v>188161.88</v>
      </c>
      <c r="AZ2309" s="230" t="s">
        <v>38774</v>
      </c>
      <c r="BA2309" s="231">
        <v>32202</v>
      </c>
      <c r="BC2309" s="209" t="s">
        <v>7152</v>
      </c>
      <c r="BD2309" s="210">
        <v>1656</v>
      </c>
    </row>
    <row r="2310" spans="9:56" x14ac:dyDescent="0.55000000000000004">
      <c r="I2310" s="242" t="s">
        <v>51011</v>
      </c>
      <c r="J2310" s="242"/>
      <c r="K2310" s="243">
        <v>589278.25</v>
      </c>
      <c r="M2310" s="224" t="s">
        <v>37247</v>
      </c>
      <c r="N2310" s="224"/>
      <c r="O2310" s="225">
        <v>6676.86</v>
      </c>
      <c r="Q2310" s="203" t="s">
        <v>2567</v>
      </c>
      <c r="R2310" s="203"/>
      <c r="S2310" s="204">
        <v>2785.59</v>
      </c>
      <c r="Y2310" t="s">
        <v>67857</v>
      </c>
      <c r="Z2310" s="284">
        <v>161320</v>
      </c>
      <c r="AB2310" s="276" t="s">
        <v>34801</v>
      </c>
      <c r="AC2310" s="277">
        <v>109683.93</v>
      </c>
      <c r="AE2310" s="246" t="s">
        <v>40151</v>
      </c>
      <c r="AF2310" s="247">
        <v>16108.12</v>
      </c>
      <c r="AH2310" s="226" t="s">
        <v>16872</v>
      </c>
      <c r="AI2310" s="227">
        <v>55108.26</v>
      </c>
      <c r="AK2310" s="207" t="s">
        <v>16830</v>
      </c>
      <c r="AL2310" s="208">
        <v>11844.21</v>
      </c>
      <c r="AM2310" s="93"/>
      <c r="AN2310" s="199" t="s">
        <v>24691</v>
      </c>
      <c r="AO2310" s="200">
        <v>20640.3</v>
      </c>
      <c r="AT2310" s="272" t="s">
        <v>10079</v>
      </c>
      <c r="AU2310" s="273">
        <v>113903.63</v>
      </c>
      <c r="AW2310" s="244" t="s">
        <v>51293</v>
      </c>
      <c r="AX2310" s="245">
        <v>589278.25</v>
      </c>
      <c r="AZ2310" s="230" t="s">
        <v>38778</v>
      </c>
      <c r="BA2310" s="231">
        <v>6676.86</v>
      </c>
      <c r="BC2310" s="209" t="s">
        <v>7424</v>
      </c>
      <c r="BD2310" s="210">
        <v>45053.56</v>
      </c>
    </row>
    <row r="2311" spans="9:56" x14ac:dyDescent="0.55000000000000004">
      <c r="I2311" s="242" t="s">
        <v>51012</v>
      </c>
      <c r="J2311" s="242"/>
      <c r="K2311" s="243">
        <v>15914.76</v>
      </c>
      <c r="M2311" s="224" t="s">
        <v>37249</v>
      </c>
      <c r="N2311" s="224"/>
      <c r="O2311" s="225">
        <v>1645.85</v>
      </c>
      <c r="Q2311" s="203" t="s">
        <v>2568</v>
      </c>
      <c r="R2311" s="203"/>
      <c r="S2311" s="204">
        <v>254247</v>
      </c>
      <c r="Y2311" t="s">
        <v>21762</v>
      </c>
      <c r="Z2311" s="284">
        <v>172075.75</v>
      </c>
      <c r="AB2311" s="276" t="s">
        <v>44640</v>
      </c>
      <c r="AC2311" s="277">
        <v>14401.81</v>
      </c>
      <c r="AE2311" s="246" t="s">
        <v>16964</v>
      </c>
      <c r="AF2311" s="247">
        <v>420068.92</v>
      </c>
      <c r="AH2311" s="226" t="s">
        <v>16873</v>
      </c>
      <c r="AI2311" s="227">
        <v>6272</v>
      </c>
      <c r="AK2311" s="207" t="s">
        <v>16831</v>
      </c>
      <c r="AL2311" s="208">
        <v>627.36</v>
      </c>
      <c r="AM2311" s="93"/>
      <c r="AN2311" s="199" t="s">
        <v>24692</v>
      </c>
      <c r="AO2311" s="200">
        <v>52040.52</v>
      </c>
      <c r="AT2311" s="272" t="s">
        <v>42046</v>
      </c>
      <c r="AU2311" s="273">
        <v>148767.62</v>
      </c>
      <c r="AW2311" s="244" t="s">
        <v>51294</v>
      </c>
      <c r="AX2311" s="245">
        <v>15914.76</v>
      </c>
      <c r="AZ2311" s="230" t="s">
        <v>37841</v>
      </c>
      <c r="BA2311" s="231">
        <v>1645.85</v>
      </c>
      <c r="BC2311" s="209" t="s">
        <v>7833</v>
      </c>
      <c r="BD2311" s="210">
        <v>2759</v>
      </c>
    </row>
    <row r="2312" spans="9:56" x14ac:dyDescent="0.55000000000000004">
      <c r="I2312" s="242" t="s">
        <v>51013</v>
      </c>
      <c r="J2312" s="242"/>
      <c r="K2312" s="243">
        <v>14000</v>
      </c>
      <c r="M2312" s="224" t="s">
        <v>37252</v>
      </c>
      <c r="N2312" s="224"/>
      <c r="O2312" s="225">
        <v>7826.29</v>
      </c>
      <c r="Q2312" s="203" t="s">
        <v>2569</v>
      </c>
      <c r="R2312" s="203"/>
      <c r="S2312" s="204">
        <v>61231</v>
      </c>
      <c r="Y2312" t="s">
        <v>45040</v>
      </c>
      <c r="Z2312" s="284">
        <v>139280.39000000001</v>
      </c>
      <c r="AB2312" s="276" t="s">
        <v>67284</v>
      </c>
      <c r="AC2312" s="277">
        <v>103.47</v>
      </c>
      <c r="AE2312" s="246" t="s">
        <v>38916</v>
      </c>
      <c r="AF2312" s="247">
        <v>1116518.45</v>
      </c>
      <c r="AH2312" s="226" t="s">
        <v>33215</v>
      </c>
      <c r="AI2312" s="227">
        <v>429734.31</v>
      </c>
      <c r="AK2312" s="207" t="s">
        <v>13176</v>
      </c>
      <c r="AL2312" s="208">
        <v>3769.25</v>
      </c>
      <c r="AM2312" s="93"/>
      <c r="AN2312" s="199" t="s">
        <v>24693</v>
      </c>
      <c r="AO2312" s="200">
        <v>27049.66</v>
      </c>
      <c r="AT2312" s="272" t="s">
        <v>44213</v>
      </c>
      <c r="AU2312" s="273">
        <v>27984.66</v>
      </c>
      <c r="AW2312" s="244" t="s">
        <v>51295</v>
      </c>
      <c r="AX2312" s="245">
        <v>14000</v>
      </c>
      <c r="AZ2312" s="230" t="s">
        <v>37862</v>
      </c>
      <c r="BA2312" s="231">
        <v>7826.29</v>
      </c>
      <c r="BC2312" s="209" t="s">
        <v>8095</v>
      </c>
      <c r="BD2312" s="210">
        <v>4987</v>
      </c>
    </row>
    <row r="2313" spans="9:56" x14ac:dyDescent="0.55000000000000004">
      <c r="I2313" s="242" t="s">
        <v>51014</v>
      </c>
      <c r="J2313" s="242"/>
      <c r="K2313" s="243">
        <v>14959.25</v>
      </c>
      <c r="M2313" s="224" t="s">
        <v>37253</v>
      </c>
      <c r="N2313" s="224"/>
      <c r="O2313" s="225">
        <v>9472.5300000000007</v>
      </c>
      <c r="Q2313" s="203" t="s">
        <v>2570</v>
      </c>
      <c r="R2313" s="203"/>
      <c r="S2313" s="204">
        <v>29022</v>
      </c>
      <c r="Y2313" t="s">
        <v>35140</v>
      </c>
      <c r="Z2313" s="284">
        <v>153566.26</v>
      </c>
      <c r="AB2313" s="276" t="s">
        <v>57330</v>
      </c>
      <c r="AC2313" s="277">
        <v>306700</v>
      </c>
      <c r="AE2313" s="246" t="s">
        <v>38917</v>
      </c>
      <c r="AF2313" s="247">
        <v>331688.53999999998</v>
      </c>
      <c r="AH2313" s="226" t="s">
        <v>48736</v>
      </c>
      <c r="AI2313" s="227">
        <v>15118.21</v>
      </c>
      <c r="AK2313" s="207" t="s">
        <v>13177</v>
      </c>
      <c r="AL2313" s="208">
        <v>9186.2900000000009</v>
      </c>
      <c r="AM2313" s="93"/>
      <c r="AN2313" s="199" t="s">
        <v>32501</v>
      </c>
      <c r="AO2313" s="200">
        <v>222443.6</v>
      </c>
      <c r="AT2313" s="272" t="s">
        <v>44214</v>
      </c>
      <c r="AU2313" s="273">
        <v>139725.6</v>
      </c>
      <c r="AW2313" s="244" t="s">
        <v>51296</v>
      </c>
      <c r="AX2313" s="245">
        <v>14959.25</v>
      </c>
      <c r="AZ2313" s="230" t="s">
        <v>37867</v>
      </c>
      <c r="BA2313" s="231">
        <v>9472.5300000000007</v>
      </c>
      <c r="BC2313" s="209" t="s">
        <v>8752</v>
      </c>
      <c r="BD2313" s="210">
        <v>2000</v>
      </c>
    </row>
    <row r="2314" spans="9:56" x14ac:dyDescent="0.55000000000000004">
      <c r="I2314" s="242" t="s">
        <v>51015</v>
      </c>
      <c r="J2314" s="242"/>
      <c r="K2314" s="243">
        <v>5022.5</v>
      </c>
      <c r="M2314" s="224" t="s">
        <v>37254</v>
      </c>
      <c r="N2314" s="224"/>
      <c r="O2314" s="225">
        <v>4068.92</v>
      </c>
      <c r="Q2314" s="203" t="s">
        <v>2571</v>
      </c>
      <c r="R2314" s="203"/>
      <c r="S2314" s="204">
        <v>54326</v>
      </c>
      <c r="Y2314" t="s">
        <v>36354</v>
      </c>
      <c r="Z2314" s="284">
        <v>75452.36</v>
      </c>
      <c r="AB2314" s="276" t="s">
        <v>63637</v>
      </c>
      <c r="AC2314" s="277">
        <v>240.84</v>
      </c>
      <c r="AE2314" s="246" t="s">
        <v>58444</v>
      </c>
      <c r="AF2314" s="247">
        <v>124241</v>
      </c>
      <c r="AH2314" s="226" t="s">
        <v>48737</v>
      </c>
      <c r="AI2314" s="227">
        <v>1156.54</v>
      </c>
      <c r="AK2314" s="207" t="s">
        <v>16832</v>
      </c>
      <c r="AL2314" s="208">
        <v>11420.58</v>
      </c>
      <c r="AM2314" s="93"/>
      <c r="AN2314" s="199" t="s">
        <v>32502</v>
      </c>
      <c r="AO2314" s="200">
        <v>1767.69</v>
      </c>
      <c r="AT2314" s="272" t="s">
        <v>42047</v>
      </c>
      <c r="AU2314" s="273">
        <v>11111.03</v>
      </c>
      <c r="AW2314" s="244" t="s">
        <v>51297</v>
      </c>
      <c r="AX2314" s="245">
        <v>5022.5</v>
      </c>
      <c r="AZ2314" s="230" t="s">
        <v>37872</v>
      </c>
      <c r="BA2314" s="231">
        <v>4068.92</v>
      </c>
      <c r="BC2314" s="209" t="s">
        <v>9017</v>
      </c>
      <c r="BD2314" s="210">
        <v>907</v>
      </c>
    </row>
    <row r="2315" spans="9:56" x14ac:dyDescent="0.55000000000000004">
      <c r="I2315" s="242" t="s">
        <v>51016</v>
      </c>
      <c r="J2315" s="242"/>
      <c r="K2315" s="243">
        <v>1507.23</v>
      </c>
      <c r="M2315" s="224" t="s">
        <v>37256</v>
      </c>
      <c r="N2315" s="224"/>
      <c r="O2315" s="225">
        <v>19987.48</v>
      </c>
      <c r="Q2315" s="203" t="s">
        <v>2572</v>
      </c>
      <c r="R2315" s="203"/>
      <c r="S2315" s="204">
        <v>80176.240000000005</v>
      </c>
      <c r="Y2315" t="s">
        <v>42605</v>
      </c>
      <c r="Z2315" s="284">
        <v>841520.93</v>
      </c>
      <c r="AB2315" s="276" t="s">
        <v>47884</v>
      </c>
      <c r="AC2315" s="277">
        <v>22533.73</v>
      </c>
      <c r="AE2315" s="246" t="s">
        <v>59509</v>
      </c>
      <c r="AF2315" s="247">
        <v>1031.1199999999999</v>
      </c>
      <c r="AH2315" s="226" t="s">
        <v>51806</v>
      </c>
      <c r="AI2315" s="227">
        <v>883.39</v>
      </c>
      <c r="AK2315" s="207" t="s">
        <v>13178</v>
      </c>
      <c r="AL2315" s="208">
        <v>1280.73</v>
      </c>
      <c r="AM2315" s="93"/>
      <c r="AN2315" s="199" t="s">
        <v>32503</v>
      </c>
      <c r="AO2315" s="200">
        <v>13755.31</v>
      </c>
      <c r="AT2315" s="263"/>
      <c r="AU2315" s="264"/>
      <c r="AW2315" s="244" t="s">
        <v>51298</v>
      </c>
      <c r="AX2315" s="245">
        <v>1507.23</v>
      </c>
      <c r="AZ2315" s="230" t="s">
        <v>37885</v>
      </c>
      <c r="BA2315" s="231">
        <v>19987.48</v>
      </c>
      <c r="BC2315" s="209" t="s">
        <v>9338</v>
      </c>
      <c r="BD2315" s="210">
        <v>196686.85</v>
      </c>
    </row>
    <row r="2316" spans="9:56" x14ac:dyDescent="0.55000000000000004">
      <c r="I2316" s="242" t="s">
        <v>51017</v>
      </c>
      <c r="J2316" s="242"/>
      <c r="K2316" s="243">
        <v>7986.55</v>
      </c>
      <c r="M2316" s="224" t="s">
        <v>37257</v>
      </c>
      <c r="N2316" s="224"/>
      <c r="O2316" s="225">
        <v>62009.35</v>
      </c>
      <c r="Q2316" s="203" t="s">
        <v>2573</v>
      </c>
      <c r="R2316" s="203"/>
      <c r="S2316" s="204">
        <v>2507</v>
      </c>
      <c r="Y2316" t="s">
        <v>71506</v>
      </c>
      <c r="Z2316" s="284">
        <v>1447.91</v>
      </c>
      <c r="AB2316" s="276" t="s">
        <v>34802</v>
      </c>
      <c r="AC2316" s="277">
        <v>243716.93</v>
      </c>
      <c r="AE2316" s="246" t="s">
        <v>58195</v>
      </c>
      <c r="AF2316" s="247">
        <v>17958.18</v>
      </c>
      <c r="AH2316" s="226" t="s">
        <v>51807</v>
      </c>
      <c r="AI2316" s="227">
        <v>63593</v>
      </c>
      <c r="AK2316" s="207" t="s">
        <v>16833</v>
      </c>
      <c r="AL2316" s="208">
        <v>30613.14</v>
      </c>
      <c r="AM2316" s="93"/>
      <c r="AN2316" s="199" t="s">
        <v>24721</v>
      </c>
      <c r="AO2316" s="200">
        <v>1767.69</v>
      </c>
      <c r="AT2316" s="263"/>
      <c r="AU2316" s="264"/>
      <c r="AW2316" s="244" t="s">
        <v>51299</v>
      </c>
      <c r="AX2316" s="245">
        <v>7986.55</v>
      </c>
      <c r="AZ2316" s="230" t="s">
        <v>37890</v>
      </c>
      <c r="BA2316" s="231">
        <v>62009.35</v>
      </c>
      <c r="BC2316" s="209" t="s">
        <v>10662</v>
      </c>
      <c r="BD2316" s="210">
        <v>6109</v>
      </c>
    </row>
    <row r="2317" spans="9:56" x14ac:dyDescent="0.55000000000000004">
      <c r="I2317" s="242" t="s">
        <v>51018</v>
      </c>
      <c r="J2317" s="242"/>
      <c r="K2317" s="243">
        <v>5211.55</v>
      </c>
      <c r="M2317" s="224" t="s">
        <v>37258</v>
      </c>
      <c r="N2317" s="224"/>
      <c r="O2317" s="225">
        <v>67695.73</v>
      </c>
      <c r="Q2317" s="203" t="s">
        <v>2574</v>
      </c>
      <c r="R2317" s="203"/>
      <c r="S2317" s="204">
        <v>118514</v>
      </c>
      <c r="Y2317" t="s">
        <v>71507</v>
      </c>
      <c r="Z2317" s="284">
        <v>17910.37</v>
      </c>
      <c r="AB2317" s="276" t="s">
        <v>34803</v>
      </c>
      <c r="AC2317" s="277">
        <v>683347.27</v>
      </c>
      <c r="AE2317" s="246" t="s">
        <v>58842</v>
      </c>
      <c r="AF2317" s="247">
        <v>5546.25</v>
      </c>
      <c r="AH2317" s="226" t="s">
        <v>51808</v>
      </c>
      <c r="AI2317" s="227">
        <v>40524.15</v>
      </c>
      <c r="AK2317" s="207" t="s">
        <v>16834</v>
      </c>
      <c r="AL2317" s="208">
        <v>7932.05</v>
      </c>
      <c r="AM2317" s="93"/>
      <c r="AN2317" s="199" t="s">
        <v>24723</v>
      </c>
      <c r="AO2317" s="200">
        <v>13755.31</v>
      </c>
      <c r="AT2317" s="263"/>
      <c r="AU2317" s="264"/>
      <c r="AW2317" s="244" t="s">
        <v>51300</v>
      </c>
      <c r="AX2317" s="245">
        <v>5211.55</v>
      </c>
      <c r="AZ2317" s="230" t="s">
        <v>37896</v>
      </c>
      <c r="BA2317" s="231">
        <v>67695.73</v>
      </c>
      <c r="BC2317" s="209" t="s">
        <v>9912</v>
      </c>
      <c r="BD2317" s="210">
        <v>323721.40999999997</v>
      </c>
    </row>
    <row r="2318" spans="9:56" x14ac:dyDescent="0.55000000000000004">
      <c r="I2318" s="242" t="s">
        <v>51019</v>
      </c>
      <c r="J2318" s="242"/>
      <c r="K2318" s="243">
        <v>18145.86</v>
      </c>
      <c r="M2318" s="224" t="s">
        <v>37259</v>
      </c>
      <c r="N2318" s="224"/>
      <c r="O2318" s="225">
        <v>31373.9</v>
      </c>
      <c r="Q2318" s="203" t="s">
        <v>2575</v>
      </c>
      <c r="R2318" s="203"/>
      <c r="S2318" s="204">
        <v>8013</v>
      </c>
      <c r="Y2318" t="s">
        <v>69746</v>
      </c>
      <c r="Z2318" s="284">
        <v>1480.85</v>
      </c>
      <c r="AB2318" s="276" t="s">
        <v>34804</v>
      </c>
      <c r="AC2318" s="277">
        <v>251616.7</v>
      </c>
      <c r="AE2318" s="246" t="s">
        <v>16965</v>
      </c>
      <c r="AF2318" s="247">
        <v>889829.78</v>
      </c>
      <c r="AH2318" s="226" t="s">
        <v>44514</v>
      </c>
      <c r="AI2318" s="227">
        <v>65600</v>
      </c>
      <c r="AK2318" s="207" t="s">
        <v>16835</v>
      </c>
      <c r="AL2318" s="208">
        <v>23978</v>
      </c>
      <c r="AM2318" s="93"/>
      <c r="AN2318" s="199" t="s">
        <v>32504</v>
      </c>
      <c r="AO2318" s="200">
        <v>19756</v>
      </c>
      <c r="AT2318" s="263"/>
      <c r="AU2318" s="264"/>
      <c r="AW2318" s="244" t="s">
        <v>51301</v>
      </c>
      <c r="AX2318" s="245">
        <v>18145.86</v>
      </c>
      <c r="AZ2318" s="230" t="s">
        <v>37905</v>
      </c>
      <c r="BA2318" s="231">
        <v>31373.9</v>
      </c>
      <c r="BC2318" s="209" t="s">
        <v>6751</v>
      </c>
      <c r="BD2318" s="210">
        <v>31741</v>
      </c>
    </row>
    <row r="2319" spans="9:56" x14ac:dyDescent="0.55000000000000004">
      <c r="I2319" s="242" t="s">
        <v>51020</v>
      </c>
      <c r="J2319" s="242"/>
      <c r="K2319" s="243">
        <v>74291.66</v>
      </c>
      <c r="M2319" s="224" t="s">
        <v>37260</v>
      </c>
      <c r="N2319" s="224"/>
      <c r="O2319" s="225">
        <v>7912.05</v>
      </c>
      <c r="Q2319" s="203" t="s">
        <v>2576</v>
      </c>
      <c r="R2319" s="203"/>
      <c r="S2319" s="204">
        <v>18178.86</v>
      </c>
      <c r="Y2319" t="s">
        <v>71508</v>
      </c>
      <c r="Z2319" s="284">
        <v>4812.72</v>
      </c>
      <c r="AB2319" s="276" t="s">
        <v>38987</v>
      </c>
      <c r="AC2319" s="277">
        <v>26973.86</v>
      </c>
      <c r="AE2319" s="246" t="s">
        <v>47842</v>
      </c>
      <c r="AF2319" s="247">
        <v>141706.37</v>
      </c>
      <c r="AH2319" s="226" t="s">
        <v>42224</v>
      </c>
      <c r="AI2319" s="227">
        <v>873854.4</v>
      </c>
      <c r="AK2319" s="207" t="s">
        <v>16836</v>
      </c>
      <c r="AL2319" s="208">
        <v>7800</v>
      </c>
      <c r="AM2319" s="93"/>
      <c r="AN2319" s="199" t="s">
        <v>13952</v>
      </c>
      <c r="AO2319" s="200">
        <v>57210</v>
      </c>
      <c r="AT2319" s="263"/>
      <c r="AU2319" s="264"/>
      <c r="AW2319" s="244" t="s">
        <v>51302</v>
      </c>
      <c r="AX2319" s="245">
        <v>74291.66</v>
      </c>
      <c r="AZ2319" s="230" t="s">
        <v>37910</v>
      </c>
      <c r="BA2319" s="231">
        <v>7912.05</v>
      </c>
      <c r="BC2319" s="209" t="s">
        <v>10446</v>
      </c>
      <c r="BD2319" s="210">
        <v>7018</v>
      </c>
    </row>
    <row r="2320" spans="9:56" x14ac:dyDescent="0.55000000000000004">
      <c r="I2320" s="242" t="s">
        <v>51021</v>
      </c>
      <c r="J2320" s="242"/>
      <c r="K2320" s="243">
        <v>11008</v>
      </c>
      <c r="M2320" s="224" t="s">
        <v>37262</v>
      </c>
      <c r="N2320" s="224"/>
      <c r="O2320" s="225">
        <v>6341.71</v>
      </c>
      <c r="Q2320" s="203" t="s">
        <v>2577</v>
      </c>
      <c r="R2320" s="203"/>
      <c r="S2320" s="204">
        <v>711</v>
      </c>
      <c r="Y2320" t="s">
        <v>71509</v>
      </c>
      <c r="Z2320" s="284">
        <v>3929.27</v>
      </c>
      <c r="AB2320" s="276" t="s">
        <v>55945</v>
      </c>
      <c r="AC2320" s="277">
        <v>1380989.67</v>
      </c>
      <c r="AE2320" s="246" t="s">
        <v>36102</v>
      </c>
      <c r="AF2320" s="247">
        <v>-12222.54</v>
      </c>
      <c r="AH2320" s="226" t="s">
        <v>42225</v>
      </c>
      <c r="AI2320" s="227">
        <v>71569.960000000006</v>
      </c>
      <c r="AK2320" s="207" t="s">
        <v>16837</v>
      </c>
      <c r="AL2320" s="208">
        <v>596.70000000000005</v>
      </c>
      <c r="AM2320" s="93"/>
      <c r="AN2320" s="199" t="s">
        <v>13953</v>
      </c>
      <c r="AO2320" s="200">
        <v>76966</v>
      </c>
      <c r="AT2320" s="263"/>
      <c r="AU2320" s="264"/>
      <c r="AW2320" s="244" t="s">
        <v>51303</v>
      </c>
      <c r="AX2320" s="245">
        <v>11008</v>
      </c>
      <c r="AZ2320" s="230" t="s">
        <v>37925</v>
      </c>
      <c r="BA2320" s="231">
        <v>6341.71</v>
      </c>
      <c r="BC2320" s="209" t="s">
        <v>10456</v>
      </c>
      <c r="BD2320" s="210">
        <v>309.8</v>
      </c>
    </row>
    <row r="2321" spans="9:56" x14ac:dyDescent="0.55000000000000004">
      <c r="I2321" s="242" t="s">
        <v>51022</v>
      </c>
      <c r="J2321" s="242"/>
      <c r="K2321" s="243">
        <v>15459</v>
      </c>
      <c r="M2321" s="224" t="s">
        <v>37266</v>
      </c>
      <c r="N2321" s="224"/>
      <c r="O2321" s="225">
        <v>3000</v>
      </c>
      <c r="Q2321" s="203" t="s">
        <v>2578</v>
      </c>
      <c r="R2321" s="203"/>
      <c r="S2321" s="204">
        <v>87974.080000000002</v>
      </c>
      <c r="Y2321" t="s">
        <v>57498</v>
      </c>
      <c r="Z2321" s="284">
        <v>5342.84</v>
      </c>
      <c r="AB2321" s="276" t="s">
        <v>60296</v>
      </c>
      <c r="AC2321" s="277">
        <v>145251.26</v>
      </c>
      <c r="AE2321" s="246" t="s">
        <v>61309</v>
      </c>
      <c r="AF2321" s="247">
        <v>-7347.74</v>
      </c>
      <c r="AH2321" s="226" t="s">
        <v>42226</v>
      </c>
      <c r="AI2321" s="227">
        <v>198808.46</v>
      </c>
      <c r="AK2321" s="207" t="s">
        <v>16838</v>
      </c>
      <c r="AL2321" s="208">
        <v>1691.04</v>
      </c>
      <c r="AM2321" s="93"/>
      <c r="AN2321" s="199" t="s">
        <v>32505</v>
      </c>
      <c r="AO2321" s="200">
        <v>1927.2</v>
      </c>
      <c r="AT2321" s="263"/>
      <c r="AU2321" s="264"/>
      <c r="AW2321" s="244" t="s">
        <v>51304</v>
      </c>
      <c r="AX2321" s="245">
        <v>15459</v>
      </c>
      <c r="AZ2321" s="230" t="s">
        <v>37946</v>
      </c>
      <c r="BA2321" s="231">
        <v>3000</v>
      </c>
      <c r="BC2321" s="209" t="s">
        <v>7425</v>
      </c>
      <c r="BD2321" s="210">
        <v>21130</v>
      </c>
    </row>
    <row r="2322" spans="9:56" x14ac:dyDescent="0.55000000000000004">
      <c r="I2322" s="242" t="s">
        <v>51023</v>
      </c>
      <c r="J2322" s="242"/>
      <c r="K2322" s="243">
        <v>80238.37</v>
      </c>
      <c r="M2322" s="224" t="s">
        <v>37268</v>
      </c>
      <c r="N2322" s="224"/>
      <c r="O2322" s="225">
        <v>1137.57</v>
      </c>
      <c r="Q2322" s="203" t="s">
        <v>2579</v>
      </c>
      <c r="R2322" s="203"/>
      <c r="S2322" s="204">
        <v>11327.29</v>
      </c>
      <c r="Y2322" t="s">
        <v>56226</v>
      </c>
      <c r="Z2322" s="284">
        <v>13557.8</v>
      </c>
      <c r="AB2322" s="276" t="s">
        <v>44641</v>
      </c>
      <c r="AC2322" s="277">
        <v>7645.41</v>
      </c>
      <c r="AE2322" s="246" t="s">
        <v>54926</v>
      </c>
      <c r="AF2322" s="247">
        <v>182992.77</v>
      </c>
      <c r="AH2322" s="226" t="s">
        <v>51809</v>
      </c>
      <c r="AI2322" s="227">
        <v>65669.73</v>
      </c>
      <c r="AK2322" s="207" t="s">
        <v>16839</v>
      </c>
      <c r="AL2322" s="208">
        <v>43609.64</v>
      </c>
      <c r="AM2322" s="93"/>
      <c r="AN2322" s="199" t="s">
        <v>32506</v>
      </c>
      <c r="AO2322" s="200">
        <v>1420</v>
      </c>
      <c r="AT2322" s="263"/>
      <c r="AU2322" s="264"/>
      <c r="AW2322" s="244" t="s">
        <v>51305</v>
      </c>
      <c r="AX2322" s="245">
        <v>80238.37</v>
      </c>
      <c r="AZ2322" s="230" t="s">
        <v>37959</v>
      </c>
      <c r="BA2322" s="231">
        <v>1137.57</v>
      </c>
      <c r="BC2322" s="209" t="s">
        <v>7834</v>
      </c>
      <c r="BD2322" s="210">
        <v>3522</v>
      </c>
    </row>
    <row r="2323" spans="9:56" x14ac:dyDescent="0.55000000000000004">
      <c r="I2323" s="242" t="s">
        <v>51024</v>
      </c>
      <c r="J2323" s="242"/>
      <c r="K2323" s="243">
        <v>9541.11</v>
      </c>
      <c r="M2323" s="224" t="s">
        <v>37269</v>
      </c>
      <c r="N2323" s="224"/>
      <c r="O2323" s="225">
        <v>53247.91</v>
      </c>
      <c r="Q2323" s="203" t="s">
        <v>2580</v>
      </c>
      <c r="R2323" s="203"/>
      <c r="S2323" s="204">
        <v>533881</v>
      </c>
      <c r="Y2323" t="s">
        <v>70590</v>
      </c>
      <c r="Z2323" s="284">
        <v>9199.17</v>
      </c>
      <c r="AB2323" s="276" t="s">
        <v>67285</v>
      </c>
      <c r="AC2323" s="277">
        <v>12913</v>
      </c>
      <c r="AE2323" s="246" t="s">
        <v>57293</v>
      </c>
      <c r="AF2323" s="247">
        <v>1830</v>
      </c>
      <c r="AH2323" s="226" t="s">
        <v>42227</v>
      </c>
      <c r="AI2323" s="227">
        <v>315750</v>
      </c>
      <c r="AK2323" s="207" t="s">
        <v>16840</v>
      </c>
      <c r="AL2323" s="208">
        <v>24912.62</v>
      </c>
      <c r="AM2323" s="93"/>
      <c r="AN2323" s="199" t="s">
        <v>32507</v>
      </c>
      <c r="AO2323" s="200">
        <v>718.8</v>
      </c>
      <c r="AT2323" s="263"/>
      <c r="AU2323" s="264"/>
      <c r="AW2323" s="244" t="s">
        <v>51306</v>
      </c>
      <c r="AX2323" s="245">
        <v>9541.11</v>
      </c>
      <c r="AZ2323" s="230" t="s">
        <v>37964</v>
      </c>
      <c r="BA2323" s="231">
        <v>53247.91</v>
      </c>
      <c r="BC2323" s="209" t="s">
        <v>10482</v>
      </c>
      <c r="BD2323" s="210">
        <v>10398</v>
      </c>
    </row>
    <row r="2324" spans="9:56" x14ac:dyDescent="0.55000000000000004">
      <c r="I2324" s="242" t="s">
        <v>51025</v>
      </c>
      <c r="J2324" s="242"/>
      <c r="K2324" s="243">
        <v>256140.68</v>
      </c>
      <c r="M2324" s="224" t="s">
        <v>37270</v>
      </c>
      <c r="N2324" s="224"/>
      <c r="O2324" s="225">
        <v>40524.15</v>
      </c>
      <c r="Q2324" s="203" t="s">
        <v>2581</v>
      </c>
      <c r="R2324" s="203"/>
      <c r="S2324" s="204">
        <v>29845</v>
      </c>
      <c r="Y2324" t="s">
        <v>64411</v>
      </c>
      <c r="Z2324">
        <v>703.68</v>
      </c>
      <c r="AB2324" s="276" t="s">
        <v>38988</v>
      </c>
      <c r="AC2324" s="277">
        <v>125638.37</v>
      </c>
      <c r="AE2324" s="246" t="s">
        <v>54927</v>
      </c>
      <c r="AF2324" s="247">
        <v>10535.63</v>
      </c>
      <c r="AH2324" s="226" t="s">
        <v>44515</v>
      </c>
      <c r="AI2324" s="227">
        <v>141000</v>
      </c>
      <c r="AK2324" s="207" t="s">
        <v>16841</v>
      </c>
      <c r="AL2324" s="208">
        <v>55139.71</v>
      </c>
      <c r="AM2324" s="93"/>
      <c r="AN2324" s="199" t="s">
        <v>24767</v>
      </c>
      <c r="AO2324" s="200">
        <v>1927.2</v>
      </c>
      <c r="AT2324" s="263"/>
      <c r="AU2324" s="264"/>
      <c r="AW2324" s="244" t="s">
        <v>51307</v>
      </c>
      <c r="AX2324" s="245">
        <v>256140.68</v>
      </c>
      <c r="AZ2324" s="230" t="s">
        <v>37970</v>
      </c>
      <c r="BA2324" s="231">
        <v>40524.15</v>
      </c>
      <c r="BC2324" s="209" t="s">
        <v>8367</v>
      </c>
      <c r="BD2324" s="210">
        <v>25783.85</v>
      </c>
    </row>
    <row r="2325" spans="9:56" x14ac:dyDescent="0.55000000000000004">
      <c r="I2325" s="242" t="s">
        <v>51026</v>
      </c>
      <c r="J2325" s="242"/>
      <c r="K2325" s="243">
        <v>5210.2299999999996</v>
      </c>
      <c r="M2325" s="224" t="s">
        <v>37271</v>
      </c>
      <c r="N2325" s="224"/>
      <c r="O2325" s="225">
        <v>31935.06</v>
      </c>
      <c r="Q2325" s="203" t="s">
        <v>2582</v>
      </c>
      <c r="R2325" s="203"/>
      <c r="S2325" s="204">
        <v>11632</v>
      </c>
      <c r="Y2325" t="s">
        <v>64412</v>
      </c>
      <c r="Z2325" s="284">
        <v>2211.4499999999998</v>
      </c>
      <c r="AB2325" s="276" t="s">
        <v>34805</v>
      </c>
      <c r="AC2325" s="277">
        <v>702670.79</v>
      </c>
      <c r="AE2325" s="246" t="s">
        <v>57294</v>
      </c>
      <c r="AF2325" s="247">
        <v>40500</v>
      </c>
      <c r="AH2325" s="226" t="s">
        <v>44516</v>
      </c>
      <c r="AI2325" s="227">
        <v>10786.5</v>
      </c>
      <c r="AK2325" s="207" t="s">
        <v>16842</v>
      </c>
      <c r="AL2325" s="208">
        <v>17557.71</v>
      </c>
      <c r="AM2325" s="93"/>
      <c r="AN2325" s="199" t="s">
        <v>24768</v>
      </c>
      <c r="AO2325" s="200">
        <v>1420</v>
      </c>
      <c r="AT2325" s="263"/>
      <c r="AU2325" s="264"/>
      <c r="AW2325" s="244" t="s">
        <v>51308</v>
      </c>
      <c r="AX2325" s="245">
        <v>5210.2299999999996</v>
      </c>
      <c r="AZ2325" s="230" t="s">
        <v>37975</v>
      </c>
      <c r="BA2325" s="231">
        <v>31935.06</v>
      </c>
      <c r="BC2325" s="209" t="s">
        <v>9018</v>
      </c>
      <c r="BD2325" s="210">
        <v>9971.11</v>
      </c>
    </row>
    <row r="2326" spans="9:56" x14ac:dyDescent="0.55000000000000004">
      <c r="I2326" s="242" t="s">
        <v>51027</v>
      </c>
      <c r="J2326" s="242"/>
      <c r="K2326" s="243">
        <v>941.97</v>
      </c>
      <c r="M2326" s="224" t="s">
        <v>37272</v>
      </c>
      <c r="N2326" s="224"/>
      <c r="O2326" s="225">
        <v>26804.63</v>
      </c>
      <c r="Q2326" s="203" t="s">
        <v>2583</v>
      </c>
      <c r="R2326" s="203"/>
      <c r="S2326" s="204">
        <v>644855</v>
      </c>
      <c r="Y2326" t="s">
        <v>71510</v>
      </c>
      <c r="Z2326" s="284">
        <v>1478.18</v>
      </c>
      <c r="AB2326" s="276" t="s">
        <v>46791</v>
      </c>
      <c r="AC2326" s="277">
        <v>464.04</v>
      </c>
      <c r="AE2326" s="246" t="s">
        <v>54928</v>
      </c>
      <c r="AF2326" s="247">
        <v>20621.439999999999</v>
      </c>
      <c r="AH2326" s="226" t="s">
        <v>44517</v>
      </c>
      <c r="AI2326" s="227">
        <v>2779159.95</v>
      </c>
      <c r="AK2326" s="207" t="s">
        <v>16843</v>
      </c>
      <c r="AL2326" s="208">
        <v>6565</v>
      </c>
      <c r="AM2326" s="93"/>
      <c r="AN2326" s="199" t="s">
        <v>24769</v>
      </c>
      <c r="AO2326" s="200">
        <v>718.8</v>
      </c>
      <c r="AT2326" s="263"/>
      <c r="AU2326" s="264"/>
      <c r="AW2326" s="244" t="s">
        <v>51309</v>
      </c>
      <c r="AX2326" s="245">
        <v>941.97</v>
      </c>
      <c r="AZ2326" s="230" t="s">
        <v>37980</v>
      </c>
      <c r="BA2326" s="231">
        <v>26804.63</v>
      </c>
      <c r="BC2326" s="209" t="s">
        <v>10526</v>
      </c>
      <c r="BD2326" s="210">
        <v>9973</v>
      </c>
    </row>
    <row r="2327" spans="9:56" x14ac:dyDescent="0.55000000000000004">
      <c r="I2327" s="242" t="s">
        <v>51028</v>
      </c>
      <c r="J2327" s="242"/>
      <c r="K2327" s="243">
        <v>2210.1999999999998</v>
      </c>
      <c r="M2327" s="224" t="s">
        <v>37273</v>
      </c>
      <c r="N2327" s="224"/>
      <c r="O2327" s="225">
        <v>15223.3</v>
      </c>
      <c r="Q2327" s="203" t="s">
        <v>2584</v>
      </c>
      <c r="R2327" s="203"/>
      <c r="S2327" s="204">
        <v>39468</v>
      </c>
      <c r="Y2327" t="s">
        <v>59098</v>
      </c>
      <c r="Z2327" s="284">
        <v>12390.8</v>
      </c>
      <c r="AB2327" s="276" t="s">
        <v>36150</v>
      </c>
      <c r="AC2327" s="277">
        <v>689868.23</v>
      </c>
      <c r="AE2327" s="246" t="s">
        <v>54929</v>
      </c>
      <c r="AF2327" s="247">
        <v>64693.83</v>
      </c>
      <c r="AH2327" s="226" t="s">
        <v>44518</v>
      </c>
      <c r="AI2327" s="227">
        <v>211565.47</v>
      </c>
      <c r="AK2327" s="207" t="s">
        <v>16844</v>
      </c>
      <c r="AL2327" s="208">
        <v>38531</v>
      </c>
      <c r="AM2327" s="93"/>
      <c r="AN2327" s="199" t="s">
        <v>13954</v>
      </c>
      <c r="AO2327" s="200">
        <v>32039.14</v>
      </c>
      <c r="AT2327" s="263"/>
      <c r="AU2327" s="264"/>
      <c r="AW2327" s="244" t="s">
        <v>51310</v>
      </c>
      <c r="AX2327" s="245">
        <v>2210.1999999999998</v>
      </c>
      <c r="AZ2327" s="230" t="s">
        <v>37985</v>
      </c>
      <c r="BA2327" s="231">
        <v>15223.3</v>
      </c>
      <c r="BC2327" s="209" t="s">
        <v>10547</v>
      </c>
      <c r="BD2327" s="210">
        <v>39300</v>
      </c>
    </row>
    <row r="2328" spans="9:56" x14ac:dyDescent="0.55000000000000004">
      <c r="I2328" s="242" t="s">
        <v>51029</v>
      </c>
      <c r="J2328" s="242"/>
      <c r="K2328" s="243">
        <v>13591.88</v>
      </c>
      <c r="M2328" s="224" t="s">
        <v>37275</v>
      </c>
      <c r="N2328" s="224"/>
      <c r="O2328" s="225">
        <v>3295.83</v>
      </c>
      <c r="Q2328" s="203" t="s">
        <v>2585</v>
      </c>
      <c r="R2328" s="203"/>
      <c r="S2328" s="204">
        <v>11603.99</v>
      </c>
      <c r="Y2328" t="s">
        <v>59099</v>
      </c>
      <c r="Z2328">
        <v>909.69</v>
      </c>
      <c r="AB2328" s="276" t="s">
        <v>58488</v>
      </c>
      <c r="AC2328" s="277">
        <v>77901.399999999994</v>
      </c>
      <c r="AE2328" s="246" t="s">
        <v>55882</v>
      </c>
      <c r="AF2328" s="247">
        <v>11975.96</v>
      </c>
      <c r="AH2328" s="226" t="s">
        <v>16937</v>
      </c>
      <c r="AI2328" s="227">
        <v>102072</v>
      </c>
      <c r="AK2328" s="207" t="s">
        <v>16845</v>
      </c>
      <c r="AL2328" s="208">
        <v>90548.84</v>
      </c>
      <c r="AM2328" s="93"/>
      <c r="AN2328" s="199" t="s">
        <v>13955</v>
      </c>
      <c r="AO2328" s="200">
        <v>25658.03</v>
      </c>
      <c r="AT2328" s="263"/>
      <c r="AU2328" s="264"/>
      <c r="AW2328" s="244" t="s">
        <v>51311</v>
      </c>
      <c r="AX2328" s="245">
        <v>13591.88</v>
      </c>
      <c r="AZ2328" s="230" t="s">
        <v>37998</v>
      </c>
      <c r="BA2328" s="231">
        <v>3295.83</v>
      </c>
      <c r="BC2328" s="209" t="s">
        <v>10663</v>
      </c>
      <c r="BD2328" s="210">
        <v>7799</v>
      </c>
    </row>
    <row r="2329" spans="9:56" x14ac:dyDescent="0.55000000000000004">
      <c r="I2329" s="242" t="s">
        <v>51030</v>
      </c>
      <c r="J2329" s="242"/>
      <c r="K2329" s="243">
        <v>328252.74</v>
      </c>
      <c r="M2329" s="224" t="s">
        <v>37276</v>
      </c>
      <c r="N2329" s="224"/>
      <c r="O2329" s="225">
        <v>4922.93</v>
      </c>
      <c r="Q2329" s="203" t="s">
        <v>2586</v>
      </c>
      <c r="R2329" s="203"/>
      <c r="S2329" s="204">
        <v>10338</v>
      </c>
      <c r="Y2329" t="s">
        <v>59100</v>
      </c>
      <c r="Z2329" s="284">
        <v>2828.98</v>
      </c>
      <c r="AB2329" s="276" t="s">
        <v>69946</v>
      </c>
      <c r="AC2329" s="277">
        <v>18428.599999999999</v>
      </c>
      <c r="AE2329" s="246" t="s">
        <v>51814</v>
      </c>
      <c r="AF2329" s="247">
        <v>37728.800000000003</v>
      </c>
      <c r="AH2329" s="226" t="s">
        <v>46720</v>
      </c>
      <c r="AI2329" s="227">
        <v>3571.99</v>
      </c>
      <c r="AK2329" s="207" t="s">
        <v>16846</v>
      </c>
      <c r="AL2329" s="208">
        <v>9984.6200000000008</v>
      </c>
      <c r="AM2329" s="93"/>
      <c r="AN2329" s="199" t="s">
        <v>13956</v>
      </c>
      <c r="AO2329" s="200">
        <v>69047.399999999994</v>
      </c>
      <c r="AT2329" s="263"/>
      <c r="AU2329" s="264"/>
      <c r="AW2329" s="244" t="s">
        <v>51313</v>
      </c>
      <c r="AX2329" s="245">
        <v>328252.74</v>
      </c>
      <c r="AZ2329" s="230" t="s">
        <v>38005</v>
      </c>
      <c r="BA2329" s="231">
        <v>4922.93</v>
      </c>
      <c r="BC2329" s="209" t="s">
        <v>10933</v>
      </c>
      <c r="BD2329" s="210">
        <v>6059.99</v>
      </c>
    </row>
    <row r="2330" spans="9:56" x14ac:dyDescent="0.55000000000000004">
      <c r="I2330" s="242" t="s">
        <v>51031</v>
      </c>
      <c r="J2330" s="242"/>
      <c r="K2330" s="243">
        <v>5538.6</v>
      </c>
      <c r="M2330" s="224" t="s">
        <v>37277</v>
      </c>
      <c r="N2330" s="224"/>
      <c r="O2330" s="225">
        <v>1024.6099999999999</v>
      </c>
      <c r="Q2330" s="203" t="s">
        <v>2587</v>
      </c>
      <c r="R2330" s="203"/>
      <c r="S2330" s="204">
        <v>505.68</v>
      </c>
      <c r="Y2330" t="s">
        <v>61442</v>
      </c>
      <c r="Z2330" s="284">
        <v>8597.11</v>
      </c>
      <c r="AB2330" s="276" t="s">
        <v>38989</v>
      </c>
      <c r="AC2330" s="277">
        <v>15817.48</v>
      </c>
      <c r="AE2330" s="246" t="s">
        <v>51815</v>
      </c>
      <c r="AF2330" s="247">
        <v>2630.88</v>
      </c>
      <c r="AH2330" s="226" t="s">
        <v>16938</v>
      </c>
      <c r="AI2330" s="227">
        <v>98545</v>
      </c>
      <c r="AK2330" s="207" t="s">
        <v>16847</v>
      </c>
      <c r="AL2330" s="208">
        <v>7140.86</v>
      </c>
      <c r="AM2330" s="93"/>
      <c r="AN2330" s="199" t="s">
        <v>13957</v>
      </c>
      <c r="AO2330" s="200">
        <v>406528.74</v>
      </c>
      <c r="AT2330" s="263"/>
      <c r="AU2330" s="264"/>
      <c r="AW2330" s="244" t="s">
        <v>51314</v>
      </c>
      <c r="AX2330" s="245">
        <v>5538.6</v>
      </c>
      <c r="AZ2330" s="230" t="s">
        <v>38010</v>
      </c>
      <c r="BA2330" s="231">
        <v>1024.6099999999999</v>
      </c>
      <c r="BC2330" s="209" t="s">
        <v>9913</v>
      </c>
      <c r="BD2330" s="210">
        <v>173005.75</v>
      </c>
    </row>
    <row r="2331" spans="9:56" x14ac:dyDescent="0.55000000000000004">
      <c r="I2331" s="242" t="s">
        <v>51032</v>
      </c>
      <c r="J2331" s="242"/>
      <c r="K2331" s="243">
        <v>14050.76</v>
      </c>
      <c r="M2331" s="224" t="s">
        <v>37278</v>
      </c>
      <c r="N2331" s="224"/>
      <c r="O2331" s="225">
        <v>38613.660000000003</v>
      </c>
      <c r="Q2331" s="203" t="s">
        <v>2588</v>
      </c>
      <c r="R2331" s="203"/>
      <c r="S2331" s="204">
        <v>5186</v>
      </c>
      <c r="Y2331" t="s">
        <v>59416</v>
      </c>
      <c r="Z2331" s="284">
        <v>48068.4</v>
      </c>
      <c r="AB2331" s="276" t="s">
        <v>59541</v>
      </c>
      <c r="AC2331" s="277">
        <v>-69549.149999999994</v>
      </c>
      <c r="AE2331" s="246" t="s">
        <v>61310</v>
      </c>
      <c r="AF2331" s="247">
        <v>-502.81</v>
      </c>
      <c r="AH2331" s="226" t="s">
        <v>16939</v>
      </c>
      <c r="AI2331" s="227">
        <v>85412</v>
      </c>
      <c r="AK2331" s="207" t="s">
        <v>16848</v>
      </c>
      <c r="AL2331" s="208">
        <v>21782.31</v>
      </c>
      <c r="AM2331" s="93"/>
      <c r="AN2331" s="199" t="s">
        <v>13958</v>
      </c>
      <c r="AO2331" s="200">
        <v>123512.68</v>
      </c>
      <c r="AT2331" s="263"/>
      <c r="AU2331" s="264"/>
      <c r="AW2331" s="244" t="s">
        <v>51315</v>
      </c>
      <c r="AX2331" s="245">
        <v>14050.76</v>
      </c>
      <c r="AZ2331" s="230" t="s">
        <v>38015</v>
      </c>
      <c r="BA2331" s="231">
        <v>38613.660000000003</v>
      </c>
      <c r="BC2331" s="209" t="s">
        <v>6752</v>
      </c>
      <c r="BD2331" s="210">
        <v>16500</v>
      </c>
    </row>
    <row r="2332" spans="9:56" x14ac:dyDescent="0.55000000000000004">
      <c r="I2332" s="242" t="s">
        <v>51033</v>
      </c>
      <c r="J2332" s="242"/>
      <c r="K2332" s="243">
        <v>51060</v>
      </c>
      <c r="M2332" s="224" t="s">
        <v>37279</v>
      </c>
      <c r="N2332" s="224"/>
      <c r="O2332" s="225">
        <v>34348.07</v>
      </c>
      <c r="Q2332" s="203" t="s">
        <v>2589</v>
      </c>
      <c r="R2332" s="203"/>
      <c r="S2332" s="204">
        <v>1641</v>
      </c>
      <c r="Y2332" t="s">
        <v>71511</v>
      </c>
      <c r="Z2332" s="284">
        <v>7688.62</v>
      </c>
      <c r="AB2332" s="276" t="s">
        <v>57331</v>
      </c>
      <c r="AC2332" s="277">
        <v>5348748.4000000004</v>
      </c>
      <c r="AE2332" s="246" t="s">
        <v>54930</v>
      </c>
      <c r="AF2332" s="247">
        <v>36589.32</v>
      </c>
      <c r="AH2332" s="226" t="s">
        <v>16940</v>
      </c>
      <c r="AI2332" s="227">
        <v>664109.88</v>
      </c>
      <c r="AK2332" s="207" t="s">
        <v>16849</v>
      </c>
      <c r="AL2332" s="208">
        <v>11217.08</v>
      </c>
      <c r="AM2332" s="93"/>
      <c r="AN2332" s="199" t="s">
        <v>13959</v>
      </c>
      <c r="AO2332" s="200">
        <v>51053.33</v>
      </c>
      <c r="AT2332" s="263"/>
      <c r="AU2332" s="264"/>
      <c r="AW2332" s="244" t="s">
        <v>51316</v>
      </c>
      <c r="AX2332" s="245">
        <v>51060</v>
      </c>
      <c r="AZ2332" s="230" t="s">
        <v>38022</v>
      </c>
      <c r="BA2332" s="231">
        <v>34348.07</v>
      </c>
      <c r="BC2332" s="209" t="s">
        <v>6953</v>
      </c>
      <c r="BD2332" s="210">
        <v>872</v>
      </c>
    </row>
    <row r="2333" spans="9:56" x14ac:dyDescent="0.55000000000000004">
      <c r="I2333" s="242" t="s">
        <v>51034</v>
      </c>
      <c r="J2333" s="242"/>
      <c r="K2333" s="243">
        <v>36222.74</v>
      </c>
      <c r="M2333" s="224" t="s">
        <v>37280</v>
      </c>
      <c r="N2333" s="224"/>
      <c r="O2333" s="225">
        <v>17956.650000000001</v>
      </c>
      <c r="Q2333" s="203" t="s">
        <v>2590</v>
      </c>
      <c r="R2333" s="203"/>
      <c r="S2333" s="204">
        <v>798020</v>
      </c>
      <c r="Y2333" t="s">
        <v>71512</v>
      </c>
      <c r="Z2333" s="284">
        <v>7952.89</v>
      </c>
      <c r="AB2333" s="276" t="s">
        <v>46792</v>
      </c>
      <c r="AC2333" s="277">
        <v>664.1</v>
      </c>
      <c r="AE2333" s="246" t="s">
        <v>55883</v>
      </c>
      <c r="AF2333" s="247">
        <v>3000</v>
      </c>
      <c r="AH2333" s="226" t="s">
        <v>16941</v>
      </c>
      <c r="AI2333" s="227">
        <v>67501.600000000006</v>
      </c>
      <c r="AK2333" s="207" t="s">
        <v>16850</v>
      </c>
      <c r="AL2333" s="208">
        <v>1761.33</v>
      </c>
      <c r="AM2333" s="93"/>
      <c r="AN2333" s="199" t="s">
        <v>13960</v>
      </c>
      <c r="AO2333" s="200">
        <v>119579.02</v>
      </c>
      <c r="AT2333" s="263"/>
      <c r="AU2333" s="264"/>
      <c r="AW2333" s="244" t="s">
        <v>51317</v>
      </c>
      <c r="AX2333" s="245">
        <v>36222.74</v>
      </c>
      <c r="AZ2333" s="230" t="s">
        <v>38027</v>
      </c>
      <c r="BA2333" s="231">
        <v>17956.650000000001</v>
      </c>
      <c r="BC2333" s="209" t="s">
        <v>7153</v>
      </c>
      <c r="BD2333" s="210">
        <v>263</v>
      </c>
    </row>
    <row r="2334" spans="9:56" x14ac:dyDescent="0.55000000000000004">
      <c r="I2334" s="242" t="s">
        <v>51035</v>
      </c>
      <c r="J2334" s="242"/>
      <c r="K2334" s="243">
        <v>79235.92</v>
      </c>
      <c r="M2334" s="224" t="s">
        <v>37281</v>
      </c>
      <c r="N2334" s="224"/>
      <c r="O2334" s="225">
        <v>66322.53</v>
      </c>
      <c r="Q2334" s="203" t="s">
        <v>2591</v>
      </c>
      <c r="R2334" s="203"/>
      <c r="S2334" s="204">
        <v>9215</v>
      </c>
      <c r="Y2334" t="s">
        <v>71513</v>
      </c>
      <c r="Z2334" s="284">
        <v>5355.68</v>
      </c>
      <c r="AB2334" s="276" t="s">
        <v>44644</v>
      </c>
      <c r="AC2334" s="277">
        <v>138.51</v>
      </c>
      <c r="AE2334" s="246" t="s">
        <v>54931</v>
      </c>
      <c r="AF2334" s="247">
        <v>3045.22</v>
      </c>
      <c r="AH2334" s="226" t="s">
        <v>16942</v>
      </c>
      <c r="AI2334" s="227">
        <v>17935.86</v>
      </c>
      <c r="AK2334" s="207" t="s">
        <v>16851</v>
      </c>
      <c r="AL2334" s="208">
        <v>30629.27</v>
      </c>
      <c r="AM2334" s="93"/>
      <c r="AN2334" s="199" t="s">
        <v>13961</v>
      </c>
      <c r="AO2334" s="200">
        <v>107494.66</v>
      </c>
      <c r="AT2334" s="263"/>
      <c r="AU2334" s="264"/>
      <c r="AW2334" s="244" t="s">
        <v>51319</v>
      </c>
      <c r="AX2334" s="245">
        <v>79235.92</v>
      </c>
      <c r="AZ2334" s="230" t="s">
        <v>38035</v>
      </c>
      <c r="BA2334" s="231">
        <v>66322.53</v>
      </c>
      <c r="BC2334" s="209" t="s">
        <v>7426</v>
      </c>
      <c r="BD2334" s="210">
        <v>2634</v>
      </c>
    </row>
    <row r="2335" spans="9:56" x14ac:dyDescent="0.55000000000000004">
      <c r="I2335" s="242" t="s">
        <v>51036</v>
      </c>
      <c r="J2335" s="242"/>
      <c r="K2335" s="243">
        <v>36660.04</v>
      </c>
      <c r="M2335" s="224" t="s">
        <v>37282</v>
      </c>
      <c r="N2335" s="224"/>
      <c r="O2335" s="225">
        <v>238682.93</v>
      </c>
      <c r="Q2335" s="203" t="s">
        <v>2592</v>
      </c>
      <c r="R2335" s="203"/>
      <c r="S2335" s="204">
        <v>757762.29</v>
      </c>
      <c r="Y2335" t="s">
        <v>33689</v>
      </c>
      <c r="Z2335" s="284">
        <v>7485.04</v>
      </c>
      <c r="AB2335" s="276" t="s">
        <v>44645</v>
      </c>
      <c r="AC2335" s="277">
        <v>2339.84</v>
      </c>
      <c r="AE2335" s="246" t="s">
        <v>54932</v>
      </c>
      <c r="AF2335" s="247">
        <v>9699.4</v>
      </c>
      <c r="AH2335" s="226" t="s">
        <v>16944</v>
      </c>
      <c r="AI2335" s="227">
        <v>74725.539999999994</v>
      </c>
      <c r="AK2335" s="207" t="s">
        <v>16852</v>
      </c>
      <c r="AL2335" s="208">
        <v>64153.4</v>
      </c>
      <c r="AM2335" s="93"/>
      <c r="AN2335" s="199" t="s">
        <v>32508</v>
      </c>
      <c r="AO2335" s="200">
        <v>775</v>
      </c>
      <c r="AT2335" s="263"/>
      <c r="AU2335" s="264"/>
      <c r="AW2335" s="244" t="s">
        <v>51321</v>
      </c>
      <c r="AX2335" s="245">
        <v>36660.04</v>
      </c>
      <c r="AZ2335" s="230" t="s">
        <v>38040</v>
      </c>
      <c r="BA2335" s="231">
        <v>238682.93</v>
      </c>
      <c r="BC2335" s="209" t="s">
        <v>7835</v>
      </c>
      <c r="BD2335" s="210">
        <v>438</v>
      </c>
    </row>
    <row r="2336" spans="9:56" x14ac:dyDescent="0.55000000000000004">
      <c r="I2336" s="242" t="s">
        <v>51037</v>
      </c>
      <c r="J2336" s="242"/>
      <c r="K2336" s="243">
        <v>1552.73</v>
      </c>
      <c r="M2336" s="224" t="s">
        <v>37284</v>
      </c>
      <c r="N2336" s="224"/>
      <c r="O2336" s="225">
        <v>2330.92</v>
      </c>
      <c r="Q2336" s="203" t="s">
        <v>2593</v>
      </c>
      <c r="R2336" s="203"/>
      <c r="S2336" s="204">
        <v>184367.76</v>
      </c>
      <c r="Y2336" t="s">
        <v>21818</v>
      </c>
      <c r="Z2336" s="284">
        <v>7000</v>
      </c>
      <c r="AB2336" s="276" t="s">
        <v>47886</v>
      </c>
      <c r="AC2336" s="277">
        <v>64.569999999999993</v>
      </c>
      <c r="AE2336" s="246" t="s">
        <v>51816</v>
      </c>
      <c r="AF2336" s="247">
        <v>24254.639999999999</v>
      </c>
      <c r="AH2336" s="226" t="s">
        <v>16945</v>
      </c>
      <c r="AI2336" s="227">
        <v>238161.06</v>
      </c>
      <c r="AK2336" s="207" t="s">
        <v>16853</v>
      </c>
      <c r="AL2336" s="208">
        <v>310186.81</v>
      </c>
      <c r="AM2336" s="93"/>
      <c r="AN2336" s="199" t="s">
        <v>32509</v>
      </c>
      <c r="AO2336" s="200">
        <v>450</v>
      </c>
      <c r="AT2336" s="263"/>
      <c r="AU2336" s="264"/>
      <c r="AW2336" s="244" t="s">
        <v>51322</v>
      </c>
      <c r="AX2336" s="245">
        <v>1552.73</v>
      </c>
      <c r="AZ2336" s="230" t="s">
        <v>38048</v>
      </c>
      <c r="BA2336" s="231">
        <v>2330.92</v>
      </c>
      <c r="BC2336" s="209" t="s">
        <v>8096</v>
      </c>
      <c r="BD2336" s="210">
        <v>1290</v>
      </c>
    </row>
    <row r="2337" spans="9:56" x14ac:dyDescent="0.55000000000000004">
      <c r="I2337" s="242" t="s">
        <v>51038</v>
      </c>
      <c r="J2337" s="242"/>
      <c r="K2337" s="243">
        <v>55994.7</v>
      </c>
      <c r="M2337" s="224" t="s">
        <v>37285</v>
      </c>
      <c r="N2337" s="224"/>
      <c r="O2337" s="225">
        <v>28826.98</v>
      </c>
      <c r="Q2337" s="203" t="s">
        <v>2594</v>
      </c>
      <c r="R2337" s="203"/>
      <c r="S2337" s="204">
        <v>12845.79</v>
      </c>
      <c r="Y2337" t="s">
        <v>61445</v>
      </c>
      <c r="Z2337">
        <v>239.14</v>
      </c>
      <c r="AB2337" s="276" t="s">
        <v>61335</v>
      </c>
      <c r="AC2337" s="277">
        <v>132.25</v>
      </c>
      <c r="AE2337" s="246" t="s">
        <v>49704</v>
      </c>
      <c r="AF2337" s="247">
        <v>163807.03</v>
      </c>
      <c r="AH2337" s="226" t="s">
        <v>16946</v>
      </c>
      <c r="AI2337" s="227">
        <v>119443.58</v>
      </c>
      <c r="AK2337" s="207" t="s">
        <v>16854</v>
      </c>
      <c r="AL2337" s="208">
        <v>27538.84</v>
      </c>
      <c r="AM2337" s="93"/>
      <c r="AN2337" s="199" t="s">
        <v>32510</v>
      </c>
      <c r="AO2337" s="200">
        <v>250</v>
      </c>
      <c r="AT2337" s="263"/>
      <c r="AU2337" s="264"/>
      <c r="AW2337" s="244" t="s">
        <v>51323</v>
      </c>
      <c r="AX2337" s="245">
        <v>55994.7</v>
      </c>
      <c r="AZ2337" s="230" t="s">
        <v>38059</v>
      </c>
      <c r="BA2337" s="231">
        <v>28826.98</v>
      </c>
      <c r="BC2337" s="209" t="s">
        <v>8215</v>
      </c>
      <c r="BD2337" s="210">
        <v>7750</v>
      </c>
    </row>
    <row r="2338" spans="9:56" x14ac:dyDescent="0.55000000000000004">
      <c r="I2338" s="242" t="s">
        <v>51039</v>
      </c>
      <c r="J2338" s="242"/>
      <c r="K2338" s="243">
        <v>1154.43</v>
      </c>
      <c r="M2338" s="224" t="s">
        <v>37286</v>
      </c>
      <c r="N2338" s="224"/>
      <c r="O2338" s="225">
        <v>24437.66</v>
      </c>
      <c r="Q2338" s="203" t="s">
        <v>4135</v>
      </c>
      <c r="R2338" s="203"/>
      <c r="S2338" s="204">
        <v>20088.57</v>
      </c>
      <c r="Y2338" t="s">
        <v>21819</v>
      </c>
      <c r="Z2338" s="284">
        <v>1463.31</v>
      </c>
      <c r="AB2338" s="276" t="s">
        <v>67286</v>
      </c>
      <c r="AC2338" s="277">
        <v>3712.5</v>
      </c>
      <c r="AE2338" s="246" t="s">
        <v>61311</v>
      </c>
      <c r="AF2338" s="247">
        <v>-601.66999999999996</v>
      </c>
      <c r="AH2338" s="226" t="s">
        <v>16948</v>
      </c>
      <c r="AI2338" s="227">
        <v>36065.94</v>
      </c>
      <c r="AK2338" s="207" t="s">
        <v>16855</v>
      </c>
      <c r="AL2338" s="208">
        <v>2106.71</v>
      </c>
      <c r="AM2338" s="93"/>
      <c r="AN2338" s="199" t="s">
        <v>32511</v>
      </c>
      <c r="AO2338" s="200">
        <v>78711.22</v>
      </c>
      <c r="AT2338" s="263"/>
      <c r="AU2338" s="264"/>
      <c r="AW2338" s="244" t="s">
        <v>51324</v>
      </c>
      <c r="AX2338" s="245">
        <v>1154.43</v>
      </c>
      <c r="AZ2338" s="230" t="s">
        <v>38064</v>
      </c>
      <c r="BA2338" s="231">
        <v>24437.66</v>
      </c>
      <c r="BC2338" s="209" t="s">
        <v>8753</v>
      </c>
      <c r="BD2338" s="210">
        <v>2000</v>
      </c>
    </row>
    <row r="2339" spans="9:56" x14ac:dyDescent="0.55000000000000004">
      <c r="I2339" s="242" t="s">
        <v>51040</v>
      </c>
      <c r="J2339" s="242"/>
      <c r="K2339" s="243">
        <v>18193.12</v>
      </c>
      <c r="M2339" s="224" t="s">
        <v>37288</v>
      </c>
      <c r="N2339" s="224"/>
      <c r="O2339" s="225">
        <v>1534.87</v>
      </c>
      <c r="Q2339" s="203" t="s">
        <v>2595</v>
      </c>
      <c r="R2339" s="203"/>
      <c r="S2339" s="204">
        <v>8510</v>
      </c>
      <c r="Y2339" t="s">
        <v>21820</v>
      </c>
      <c r="Z2339" s="284">
        <v>4766.29</v>
      </c>
      <c r="AB2339" s="276" t="s">
        <v>67287</v>
      </c>
      <c r="AC2339" s="277">
        <v>43200</v>
      </c>
      <c r="AE2339" s="246" t="s">
        <v>61312</v>
      </c>
      <c r="AF2339" s="247">
        <v>2157.2600000000002</v>
      </c>
      <c r="AH2339" s="226" t="s">
        <v>51810</v>
      </c>
      <c r="AI2339" s="227">
        <v>-2735.02</v>
      </c>
      <c r="AK2339" s="207" t="s">
        <v>16856</v>
      </c>
      <c r="AL2339" s="208">
        <v>5970.42</v>
      </c>
      <c r="AM2339" s="93"/>
      <c r="AN2339" s="199" t="s">
        <v>32512</v>
      </c>
      <c r="AO2339" s="200">
        <v>14029.72</v>
      </c>
      <c r="AT2339" s="263"/>
      <c r="AU2339" s="264"/>
      <c r="AW2339" s="244" t="s">
        <v>51325</v>
      </c>
      <c r="AX2339" s="245">
        <v>18193.12</v>
      </c>
      <c r="AZ2339" s="230" t="s">
        <v>38075</v>
      </c>
      <c r="BA2339" s="231">
        <v>1534.87</v>
      </c>
      <c r="BC2339" s="209" t="s">
        <v>9019</v>
      </c>
      <c r="BD2339" s="210">
        <v>5241</v>
      </c>
    </row>
    <row r="2340" spans="9:56" x14ac:dyDescent="0.55000000000000004">
      <c r="I2340" s="242" t="s">
        <v>51041</v>
      </c>
      <c r="J2340" s="242"/>
      <c r="K2340" s="243">
        <v>25598.25</v>
      </c>
      <c r="M2340" s="224" t="s">
        <v>37289</v>
      </c>
      <c r="N2340" s="224"/>
      <c r="O2340" s="225">
        <v>116752.37</v>
      </c>
      <c r="Q2340" s="203" t="s">
        <v>4136</v>
      </c>
      <c r="R2340" s="203"/>
      <c r="S2340" s="204">
        <v>8644.76</v>
      </c>
      <c r="Y2340" t="s">
        <v>35146</v>
      </c>
      <c r="Z2340" s="284">
        <v>1349.08</v>
      </c>
      <c r="AB2340" s="276" t="s">
        <v>67288</v>
      </c>
      <c r="AC2340" s="277">
        <v>3587.55</v>
      </c>
      <c r="AE2340" s="246" t="s">
        <v>16966</v>
      </c>
      <c r="AF2340" s="247">
        <v>19170.54</v>
      </c>
      <c r="AH2340" s="226" t="s">
        <v>47834</v>
      </c>
      <c r="AI2340" s="227">
        <v>760.53</v>
      </c>
      <c r="AK2340" s="207" t="s">
        <v>16857</v>
      </c>
      <c r="AL2340" s="208">
        <v>2110.96</v>
      </c>
      <c r="AM2340" s="93"/>
      <c r="AN2340" s="199" t="s">
        <v>32513</v>
      </c>
      <c r="AO2340" s="200">
        <v>7207.78</v>
      </c>
      <c r="AT2340" s="263"/>
      <c r="AU2340" s="264"/>
      <c r="AW2340" s="244" t="s">
        <v>51326</v>
      </c>
      <c r="AX2340" s="245">
        <v>25598.25</v>
      </c>
      <c r="AZ2340" s="230" t="s">
        <v>38080</v>
      </c>
      <c r="BA2340" s="231">
        <v>116752.37</v>
      </c>
      <c r="BC2340" s="209" t="s">
        <v>9339</v>
      </c>
      <c r="BD2340" s="210">
        <v>48246.94</v>
      </c>
    </row>
    <row r="2341" spans="9:56" x14ac:dyDescent="0.55000000000000004">
      <c r="I2341" s="242" t="s">
        <v>51042</v>
      </c>
      <c r="J2341" s="242"/>
      <c r="K2341" s="243">
        <v>6265</v>
      </c>
      <c r="M2341" s="224" t="s">
        <v>37290</v>
      </c>
      <c r="N2341" s="224"/>
      <c r="O2341" s="225">
        <v>2264.52</v>
      </c>
      <c r="Q2341" s="203" t="s">
        <v>2596</v>
      </c>
      <c r="R2341" s="203"/>
      <c r="S2341" s="204">
        <v>464669</v>
      </c>
      <c r="Y2341" t="s">
        <v>57508</v>
      </c>
      <c r="Z2341" s="284">
        <v>6356.4</v>
      </c>
      <c r="AB2341" s="276" t="s">
        <v>67289</v>
      </c>
      <c r="AC2341" s="277">
        <v>11527.97</v>
      </c>
      <c r="AE2341" s="246" t="s">
        <v>38918</v>
      </c>
      <c r="AF2341" s="247">
        <v>561085.93000000005</v>
      </c>
      <c r="AH2341" s="226" t="s">
        <v>34665</v>
      </c>
      <c r="AI2341" s="227">
        <v>31029.47</v>
      </c>
      <c r="AK2341" s="207" t="s">
        <v>16858</v>
      </c>
      <c r="AL2341" s="208">
        <v>52847.18</v>
      </c>
      <c r="AM2341" s="93"/>
      <c r="AN2341" s="199" t="s">
        <v>32514</v>
      </c>
      <c r="AO2341" s="200">
        <v>18054.55</v>
      </c>
      <c r="AT2341" s="263"/>
      <c r="AU2341" s="264"/>
      <c r="AW2341" s="244" t="s">
        <v>51327</v>
      </c>
      <c r="AX2341" s="245">
        <v>6265</v>
      </c>
      <c r="AZ2341" s="230" t="s">
        <v>38085</v>
      </c>
      <c r="BA2341" s="231">
        <v>2264.52</v>
      </c>
      <c r="BC2341" s="209" t="s">
        <v>9539</v>
      </c>
      <c r="BD2341" s="210">
        <v>970</v>
      </c>
    </row>
    <row r="2342" spans="9:56" x14ac:dyDescent="0.55000000000000004">
      <c r="I2342" s="242" t="s">
        <v>51043</v>
      </c>
      <c r="J2342" s="242"/>
      <c r="K2342" s="243">
        <v>142.5</v>
      </c>
      <c r="M2342" s="224" t="s">
        <v>37292</v>
      </c>
      <c r="N2342" s="224"/>
      <c r="O2342" s="225">
        <v>1500</v>
      </c>
      <c r="Q2342" s="203" t="s">
        <v>2597</v>
      </c>
      <c r="R2342" s="203"/>
      <c r="S2342" s="204">
        <v>34912.949999999997</v>
      </c>
      <c r="Y2342" t="s">
        <v>33691</v>
      </c>
      <c r="Z2342" s="284">
        <v>8038.36</v>
      </c>
      <c r="AB2342" s="276" t="s">
        <v>67290</v>
      </c>
      <c r="AC2342" s="277">
        <v>632.6</v>
      </c>
      <c r="AE2342" s="246" t="s">
        <v>16967</v>
      </c>
      <c r="AF2342" s="247">
        <v>1202708.57</v>
      </c>
      <c r="AH2342" s="226" t="s">
        <v>34666</v>
      </c>
      <c r="AI2342" s="227">
        <v>42304.02</v>
      </c>
      <c r="AK2342" s="207" t="s">
        <v>16859</v>
      </c>
      <c r="AL2342" s="208">
        <v>5822.46</v>
      </c>
      <c r="AM2342" s="93"/>
      <c r="AN2342" s="199" t="s">
        <v>32515</v>
      </c>
      <c r="AO2342" s="200">
        <v>121523.36</v>
      </c>
      <c r="AT2342" s="263"/>
      <c r="AU2342" s="264"/>
      <c r="AW2342" s="244" t="s">
        <v>51328</v>
      </c>
      <c r="AX2342" s="245">
        <v>142.5</v>
      </c>
      <c r="AZ2342" s="230" t="s">
        <v>38116</v>
      </c>
      <c r="BA2342" s="231">
        <v>1500</v>
      </c>
      <c r="BC2342" s="209" t="s">
        <v>11341</v>
      </c>
      <c r="BD2342" s="210">
        <v>968.55</v>
      </c>
    </row>
    <row r="2343" spans="9:56" x14ac:dyDescent="0.55000000000000004">
      <c r="I2343" s="242" t="s">
        <v>51044</v>
      </c>
      <c r="J2343" s="242"/>
      <c r="K2343" s="243">
        <v>17973.66</v>
      </c>
      <c r="M2343" s="224" t="s">
        <v>37293</v>
      </c>
      <c r="N2343" s="224"/>
      <c r="O2343" s="225">
        <v>16211.04</v>
      </c>
      <c r="Q2343" s="203" t="s">
        <v>2598</v>
      </c>
      <c r="R2343" s="203"/>
      <c r="S2343" s="204">
        <v>148831</v>
      </c>
      <c r="Y2343" t="s">
        <v>71514</v>
      </c>
      <c r="Z2343" s="284">
        <v>66200</v>
      </c>
      <c r="AB2343" s="276" t="s">
        <v>66540</v>
      </c>
      <c r="AC2343" s="277">
        <v>38436.5</v>
      </c>
      <c r="AE2343" s="246" t="s">
        <v>63624</v>
      </c>
      <c r="AF2343" s="247">
        <v>59640</v>
      </c>
      <c r="AH2343" s="226" t="s">
        <v>46721</v>
      </c>
      <c r="AI2343" s="227">
        <v>0.74</v>
      </c>
      <c r="AK2343" s="207" t="s">
        <v>16860</v>
      </c>
      <c r="AL2343" s="208">
        <v>2344.2399999999998</v>
      </c>
      <c r="AM2343" s="93"/>
      <c r="AN2343" s="199" t="s">
        <v>32516</v>
      </c>
      <c r="AO2343" s="200">
        <v>5444.74</v>
      </c>
      <c r="AT2343" s="263"/>
      <c r="AU2343" s="264"/>
      <c r="AW2343" s="244" t="s">
        <v>51330</v>
      </c>
      <c r="AX2343" s="245">
        <v>17973.66</v>
      </c>
      <c r="AZ2343" s="230" t="s">
        <v>38120</v>
      </c>
      <c r="BA2343" s="231">
        <v>16211.04</v>
      </c>
      <c r="BC2343" s="209" t="s">
        <v>11600</v>
      </c>
      <c r="BD2343" s="210">
        <v>13500</v>
      </c>
    </row>
    <row r="2344" spans="9:56" x14ac:dyDescent="0.55000000000000004">
      <c r="I2344" s="242" t="s">
        <v>51045</v>
      </c>
      <c r="J2344" s="242"/>
      <c r="K2344" s="243">
        <v>43657.59</v>
      </c>
      <c r="M2344" s="224" t="s">
        <v>37294</v>
      </c>
      <c r="N2344" s="224"/>
      <c r="O2344" s="225">
        <v>62904.52</v>
      </c>
      <c r="Q2344" s="203" t="s">
        <v>2599</v>
      </c>
      <c r="R2344" s="203"/>
      <c r="S2344" s="204">
        <v>2966.66</v>
      </c>
      <c r="Y2344" t="s">
        <v>70591</v>
      </c>
      <c r="Z2344" s="284">
        <v>7831.84</v>
      </c>
      <c r="AB2344" s="276" t="s">
        <v>67291</v>
      </c>
      <c r="AC2344" s="277">
        <v>46.5</v>
      </c>
      <c r="AE2344" s="246" t="s">
        <v>42231</v>
      </c>
      <c r="AF2344" s="247">
        <v>3785.5</v>
      </c>
      <c r="AH2344" s="226" t="s">
        <v>51811</v>
      </c>
      <c r="AI2344" s="227">
        <v>727.6</v>
      </c>
      <c r="AK2344" s="207" t="s">
        <v>16861</v>
      </c>
      <c r="AL2344" s="208">
        <v>7144.61</v>
      </c>
      <c r="AM2344" s="93"/>
      <c r="AN2344" s="199" t="s">
        <v>32517</v>
      </c>
      <c r="AO2344" s="200">
        <v>335575.63</v>
      </c>
      <c r="AT2344" s="263"/>
      <c r="AU2344" s="264"/>
      <c r="AW2344" s="244" t="s">
        <v>51331</v>
      </c>
      <c r="AX2344" s="245">
        <v>43657.59</v>
      </c>
      <c r="AZ2344" s="230" t="s">
        <v>38127</v>
      </c>
      <c r="BA2344" s="231">
        <v>62904.52</v>
      </c>
      <c r="BC2344" s="209" t="s">
        <v>9914</v>
      </c>
      <c r="BD2344" s="210">
        <v>100673.49</v>
      </c>
    </row>
    <row r="2345" spans="9:56" x14ac:dyDescent="0.55000000000000004">
      <c r="I2345" s="242" t="s">
        <v>51046</v>
      </c>
      <c r="J2345" s="242"/>
      <c r="K2345" s="243">
        <v>14013</v>
      </c>
      <c r="M2345" s="224" t="s">
        <v>37297</v>
      </c>
      <c r="N2345" s="224"/>
      <c r="O2345" s="225">
        <v>108480</v>
      </c>
      <c r="Q2345" s="203" t="s">
        <v>2600</v>
      </c>
      <c r="R2345" s="203"/>
      <c r="S2345" s="204">
        <v>38531</v>
      </c>
      <c r="Y2345" t="s">
        <v>71515</v>
      </c>
      <c r="Z2345" s="284">
        <v>1969</v>
      </c>
      <c r="AB2345" s="276" t="s">
        <v>63638</v>
      </c>
      <c r="AC2345" s="277">
        <v>43646.25</v>
      </c>
      <c r="AE2345" s="246" t="s">
        <v>33220</v>
      </c>
      <c r="AF2345" s="247">
        <v>36454.230000000003</v>
      </c>
      <c r="AH2345" s="226" t="s">
        <v>34667</v>
      </c>
      <c r="AI2345" s="227">
        <v>888.06</v>
      </c>
      <c r="AK2345" s="207" t="s">
        <v>16862</v>
      </c>
      <c r="AL2345" s="208">
        <v>538.02</v>
      </c>
      <c r="AM2345" s="93"/>
      <c r="AN2345" s="199" t="s">
        <v>13962</v>
      </c>
      <c r="AO2345" s="200">
        <v>32814.14</v>
      </c>
      <c r="AT2345" s="263"/>
      <c r="AU2345" s="264"/>
      <c r="AW2345" s="244" t="s">
        <v>51332</v>
      </c>
      <c r="AX2345" s="245">
        <v>14013</v>
      </c>
      <c r="AZ2345" s="230" t="s">
        <v>38147</v>
      </c>
      <c r="BA2345" s="231">
        <v>108480</v>
      </c>
      <c r="BC2345" s="209" t="s">
        <v>6753</v>
      </c>
      <c r="BD2345" s="210">
        <v>22528</v>
      </c>
    </row>
    <row r="2346" spans="9:56" x14ac:dyDescent="0.55000000000000004">
      <c r="I2346" s="242" t="s">
        <v>51047</v>
      </c>
      <c r="J2346" s="242"/>
      <c r="K2346" s="243">
        <v>122176.94</v>
      </c>
      <c r="M2346" s="224" t="s">
        <v>37301</v>
      </c>
      <c r="N2346" s="224"/>
      <c r="O2346" s="225">
        <v>4866.68</v>
      </c>
      <c r="Q2346" s="203" t="s">
        <v>2601</v>
      </c>
      <c r="R2346" s="203"/>
      <c r="S2346" s="204">
        <v>428495.5</v>
      </c>
      <c r="Y2346" t="s">
        <v>71516</v>
      </c>
      <c r="Z2346">
        <v>180</v>
      </c>
      <c r="AB2346" s="276" t="s">
        <v>64116</v>
      </c>
      <c r="AC2346" s="277">
        <v>3113.93</v>
      </c>
      <c r="AE2346" s="246" t="s">
        <v>42232</v>
      </c>
      <c r="AF2346" s="247">
        <v>47460</v>
      </c>
      <c r="AH2346" s="226" t="s">
        <v>33216</v>
      </c>
      <c r="AI2346" s="227">
        <v>3364.35</v>
      </c>
      <c r="AK2346" s="207" t="s">
        <v>16863</v>
      </c>
      <c r="AL2346" s="208">
        <v>1143.78</v>
      </c>
      <c r="AM2346" s="93"/>
      <c r="AN2346" s="199" t="s">
        <v>32518</v>
      </c>
      <c r="AO2346" s="200">
        <v>450</v>
      </c>
      <c r="AT2346" s="263"/>
      <c r="AU2346" s="264"/>
      <c r="AW2346" s="244" t="s">
        <v>51333</v>
      </c>
      <c r="AX2346" s="245">
        <v>122176.94</v>
      </c>
      <c r="AZ2346" s="230" t="s">
        <v>38176</v>
      </c>
      <c r="BA2346" s="231">
        <v>4866.68</v>
      </c>
      <c r="BC2346" s="209" t="s">
        <v>7154</v>
      </c>
      <c r="BD2346" s="210">
        <v>213</v>
      </c>
    </row>
    <row r="2347" spans="9:56" x14ac:dyDescent="0.55000000000000004">
      <c r="I2347" s="242" t="s">
        <v>51048</v>
      </c>
      <c r="J2347" s="242"/>
      <c r="K2347" s="243">
        <v>5153</v>
      </c>
      <c r="M2347" s="224" t="s">
        <v>37302</v>
      </c>
      <c r="N2347" s="224"/>
      <c r="O2347" s="225">
        <v>734.04</v>
      </c>
      <c r="Q2347" s="203" t="s">
        <v>2602</v>
      </c>
      <c r="R2347" s="203"/>
      <c r="S2347" s="204">
        <v>236480</v>
      </c>
      <c r="Y2347" t="s">
        <v>70592</v>
      </c>
      <c r="Z2347">
        <v>763.53</v>
      </c>
      <c r="AB2347" s="276" t="s">
        <v>63639</v>
      </c>
      <c r="AC2347" s="277">
        <v>32288.62</v>
      </c>
      <c r="AE2347" s="246" t="s">
        <v>16968</v>
      </c>
      <c r="AF2347" s="247">
        <v>4500</v>
      </c>
      <c r="AH2347" s="226" t="s">
        <v>34668</v>
      </c>
      <c r="AI2347" s="227">
        <v>1549.57</v>
      </c>
      <c r="AK2347" s="207" t="s">
        <v>16864</v>
      </c>
      <c r="AL2347" s="208">
        <v>2454.7600000000002</v>
      </c>
      <c r="AM2347" s="93"/>
      <c r="AN2347" s="199" t="s">
        <v>13963</v>
      </c>
      <c r="AO2347" s="200">
        <v>25658.03</v>
      </c>
      <c r="AT2347" s="263"/>
      <c r="AU2347" s="264"/>
      <c r="AW2347" s="244" t="s">
        <v>51334</v>
      </c>
      <c r="AX2347" s="245">
        <v>5153</v>
      </c>
      <c r="AZ2347" s="230" t="s">
        <v>38181</v>
      </c>
      <c r="BA2347" s="231">
        <v>734.04</v>
      </c>
      <c r="BC2347" s="209" t="s">
        <v>7427</v>
      </c>
      <c r="BD2347" s="210">
        <v>21831</v>
      </c>
    </row>
    <row r="2348" spans="9:56" x14ac:dyDescent="0.55000000000000004">
      <c r="I2348" s="242" t="s">
        <v>51049</v>
      </c>
      <c r="J2348" s="242"/>
      <c r="K2348" s="243">
        <v>255337.19</v>
      </c>
      <c r="M2348" s="224" t="s">
        <v>37303</v>
      </c>
      <c r="N2348" s="224"/>
      <c r="O2348" s="225">
        <v>17567.310000000001</v>
      </c>
      <c r="Q2348" s="203" t="s">
        <v>2603</v>
      </c>
      <c r="R2348" s="203"/>
      <c r="S2348" s="204">
        <v>110318.64</v>
      </c>
      <c r="Y2348" t="s">
        <v>71517</v>
      </c>
      <c r="Z2348">
        <v>43.27</v>
      </c>
      <c r="AB2348" s="276" t="s">
        <v>67292</v>
      </c>
      <c r="AC2348" s="277">
        <v>-152.74</v>
      </c>
      <c r="AE2348" s="246" t="s">
        <v>38919</v>
      </c>
      <c r="AF2348" s="247">
        <v>47430.9</v>
      </c>
      <c r="AH2348" s="226" t="s">
        <v>34669</v>
      </c>
      <c r="AI2348" s="227">
        <v>194.65</v>
      </c>
      <c r="AK2348" s="207" t="s">
        <v>16865</v>
      </c>
      <c r="AL2348" s="208">
        <v>5854.16</v>
      </c>
      <c r="AM2348" s="93"/>
      <c r="AN2348" s="199" t="s">
        <v>13964</v>
      </c>
      <c r="AO2348" s="200">
        <v>69297.399999999994</v>
      </c>
      <c r="AT2348" s="263"/>
      <c r="AU2348" s="264"/>
      <c r="AW2348" s="244" t="s">
        <v>51335</v>
      </c>
      <c r="AX2348" s="245">
        <v>255337.19</v>
      </c>
      <c r="AZ2348" s="230" t="s">
        <v>38185</v>
      </c>
      <c r="BA2348" s="231">
        <v>17567.310000000001</v>
      </c>
      <c r="BC2348" s="209" t="s">
        <v>9020</v>
      </c>
      <c r="BD2348" s="210">
        <v>155.87</v>
      </c>
    </row>
    <row r="2349" spans="9:56" x14ac:dyDescent="0.55000000000000004">
      <c r="I2349" s="242" t="s">
        <v>51050</v>
      </c>
      <c r="J2349" s="242"/>
      <c r="K2349" s="243">
        <v>6802.2</v>
      </c>
      <c r="M2349" s="224" t="s">
        <v>37304</v>
      </c>
      <c r="N2349" s="224"/>
      <c r="O2349" s="225">
        <v>9923.0499999999993</v>
      </c>
      <c r="Q2349" s="203" t="s">
        <v>2604</v>
      </c>
      <c r="R2349" s="203"/>
      <c r="S2349" s="204">
        <v>232601.60000000001</v>
      </c>
      <c r="Y2349" t="s">
        <v>71518</v>
      </c>
      <c r="Z2349" s="284">
        <v>1032.58</v>
      </c>
      <c r="AB2349" s="276" t="s">
        <v>67293</v>
      </c>
      <c r="AC2349" s="277">
        <v>-29.8</v>
      </c>
      <c r="AE2349" s="246" t="s">
        <v>40152</v>
      </c>
      <c r="AF2349" s="247">
        <v>429000</v>
      </c>
      <c r="AH2349" s="226" t="s">
        <v>33217</v>
      </c>
      <c r="AI2349" s="227">
        <v>227.23</v>
      </c>
      <c r="AK2349" s="207" t="s">
        <v>16866</v>
      </c>
      <c r="AL2349" s="208">
        <v>479.94</v>
      </c>
      <c r="AM2349" s="93"/>
      <c r="AN2349" s="199" t="s">
        <v>24862</v>
      </c>
      <c r="AO2349" s="200">
        <v>78711.22</v>
      </c>
      <c r="AT2349" s="263"/>
      <c r="AU2349" s="264"/>
      <c r="AW2349" s="244" t="s">
        <v>51337</v>
      </c>
      <c r="AX2349" s="245">
        <v>6802.2</v>
      </c>
      <c r="AZ2349" s="230" t="s">
        <v>38188</v>
      </c>
      <c r="BA2349" s="231">
        <v>9923.0499999999993</v>
      </c>
      <c r="BC2349" s="209" t="s">
        <v>9340</v>
      </c>
      <c r="BD2349" s="210">
        <v>34679.24</v>
      </c>
    </row>
    <row r="2350" spans="9:56" x14ac:dyDescent="0.55000000000000004">
      <c r="I2350" s="242" t="s">
        <v>51051</v>
      </c>
      <c r="J2350" s="242"/>
      <c r="K2350" s="243">
        <v>2716.32</v>
      </c>
      <c r="M2350" s="224" t="s">
        <v>37305</v>
      </c>
      <c r="N2350" s="224"/>
      <c r="O2350" s="225">
        <v>22260.87</v>
      </c>
      <c r="Q2350" s="203" t="s">
        <v>2605</v>
      </c>
      <c r="R2350" s="203"/>
      <c r="S2350" s="204">
        <v>986</v>
      </c>
      <c r="Y2350" t="s">
        <v>64426</v>
      </c>
      <c r="Z2350">
        <v>171.59</v>
      </c>
      <c r="AB2350" s="276" t="s">
        <v>67294</v>
      </c>
      <c r="AC2350" s="277">
        <v>5259.8</v>
      </c>
      <c r="AE2350" s="246" t="s">
        <v>64063</v>
      </c>
      <c r="AF2350" s="247">
        <v>2120.4299999999998</v>
      </c>
      <c r="AH2350" s="226" t="s">
        <v>47835</v>
      </c>
      <c r="AI2350" s="227">
        <v>1207.27</v>
      </c>
      <c r="AK2350" s="207" t="s">
        <v>16867</v>
      </c>
      <c r="AL2350" s="208">
        <v>576.01</v>
      </c>
      <c r="AM2350" s="93"/>
      <c r="AN2350" s="199" t="s">
        <v>13965</v>
      </c>
      <c r="AO2350" s="200">
        <v>420558.46</v>
      </c>
      <c r="AT2350" s="263"/>
      <c r="AU2350" s="264"/>
      <c r="AW2350" s="244" t="s">
        <v>51338</v>
      </c>
      <c r="AX2350" s="245">
        <v>2716.32</v>
      </c>
      <c r="AZ2350" s="230" t="s">
        <v>38192</v>
      </c>
      <c r="BA2350" s="231">
        <v>22260.87</v>
      </c>
      <c r="BC2350" s="209" t="s">
        <v>11120</v>
      </c>
      <c r="BD2350" s="210">
        <v>2760</v>
      </c>
    </row>
    <row r="2351" spans="9:56" x14ac:dyDescent="0.55000000000000004">
      <c r="I2351" s="242" t="s">
        <v>51052</v>
      </c>
      <c r="J2351" s="242"/>
      <c r="K2351" s="243">
        <v>8378.1299999999992</v>
      </c>
      <c r="M2351" s="224" t="s">
        <v>37306</v>
      </c>
      <c r="N2351" s="224"/>
      <c r="O2351" s="225">
        <v>240431.83</v>
      </c>
      <c r="Q2351" s="203" t="s">
        <v>2606</v>
      </c>
      <c r="R2351" s="203"/>
      <c r="S2351" s="204">
        <v>1779.78</v>
      </c>
      <c r="Y2351" t="s">
        <v>71519</v>
      </c>
      <c r="Z2351" s="284">
        <v>1299.5</v>
      </c>
      <c r="AB2351" s="276" t="s">
        <v>62585</v>
      </c>
      <c r="AC2351" s="277">
        <v>402.12</v>
      </c>
      <c r="AE2351" s="246" t="s">
        <v>57295</v>
      </c>
      <c r="AF2351" s="247">
        <v>56050</v>
      </c>
      <c r="AH2351" s="226" t="s">
        <v>46722</v>
      </c>
      <c r="AI2351" s="227">
        <v>2369.2399999999998</v>
      </c>
      <c r="AK2351" s="207" t="s">
        <v>16868</v>
      </c>
      <c r="AL2351" s="208">
        <v>281.45999999999998</v>
      </c>
      <c r="AM2351" s="93"/>
      <c r="AN2351" s="199" t="s">
        <v>13966</v>
      </c>
      <c r="AO2351" s="200">
        <v>123512.68</v>
      </c>
      <c r="AT2351" s="263"/>
      <c r="AU2351" s="264"/>
      <c r="AW2351" s="244" t="s">
        <v>51339</v>
      </c>
      <c r="AX2351" s="245">
        <v>8378.1299999999992</v>
      </c>
      <c r="AZ2351" s="230" t="s">
        <v>38197</v>
      </c>
      <c r="BA2351" s="231">
        <v>240431.83</v>
      </c>
      <c r="BC2351" s="209" t="s">
        <v>9718</v>
      </c>
      <c r="BD2351" s="210">
        <v>1211.0899999999999</v>
      </c>
    </row>
    <row r="2352" spans="9:56" x14ac:dyDescent="0.55000000000000004">
      <c r="I2352" s="242" t="s">
        <v>51053</v>
      </c>
      <c r="J2352" s="242"/>
      <c r="K2352" s="243">
        <v>15919.38</v>
      </c>
      <c r="M2352" s="224" t="s">
        <v>37307</v>
      </c>
      <c r="N2352" s="224"/>
      <c r="O2352" s="225">
        <v>5326</v>
      </c>
      <c r="Q2352" s="203" t="s">
        <v>2607</v>
      </c>
      <c r="R2352" s="203"/>
      <c r="S2352" s="204">
        <v>6802</v>
      </c>
      <c r="Y2352" t="s">
        <v>71520</v>
      </c>
      <c r="Z2352" s="284">
        <v>10608.48</v>
      </c>
      <c r="AB2352" s="276" t="s">
        <v>62586</v>
      </c>
      <c r="AC2352" s="277">
        <v>90.78</v>
      </c>
      <c r="AE2352" s="246" t="s">
        <v>16969</v>
      </c>
      <c r="AF2352" s="247">
        <v>181827.51</v>
      </c>
      <c r="AH2352" s="226" t="s">
        <v>16955</v>
      </c>
      <c r="AI2352" s="227">
        <v>197758.78</v>
      </c>
      <c r="AK2352" s="207" t="s">
        <v>16869</v>
      </c>
      <c r="AL2352" s="208">
        <v>5739.36</v>
      </c>
      <c r="AM2352" s="93"/>
      <c r="AN2352" s="199" t="s">
        <v>13967</v>
      </c>
      <c r="AO2352" s="200">
        <v>58261.11</v>
      </c>
      <c r="AT2352" s="263"/>
      <c r="AU2352" s="264"/>
      <c r="AW2352" s="244" t="s">
        <v>51340</v>
      </c>
      <c r="AX2352" s="245">
        <v>15919.38</v>
      </c>
      <c r="AZ2352" s="230" t="s">
        <v>38202</v>
      </c>
      <c r="BA2352" s="231">
        <v>5326</v>
      </c>
      <c r="BC2352" s="209" t="s">
        <v>11601</v>
      </c>
      <c r="BD2352" s="210">
        <v>67926.080000000002</v>
      </c>
    </row>
    <row r="2353" spans="9:56" x14ac:dyDescent="0.55000000000000004">
      <c r="I2353" s="242" t="s">
        <v>51054</v>
      </c>
      <c r="J2353" s="242"/>
      <c r="K2353" s="243">
        <v>124360.28</v>
      </c>
      <c r="M2353" s="224" t="s">
        <v>37308</v>
      </c>
      <c r="N2353" s="224"/>
      <c r="O2353" s="225">
        <v>11353</v>
      </c>
      <c r="Q2353" s="203" t="s">
        <v>2608</v>
      </c>
      <c r="R2353" s="203"/>
      <c r="S2353" s="204">
        <v>4330</v>
      </c>
      <c r="Y2353" t="s">
        <v>62025</v>
      </c>
      <c r="Z2353">
        <v>493.72</v>
      </c>
      <c r="AB2353" s="276" t="s">
        <v>63085</v>
      </c>
      <c r="AC2353" s="277">
        <v>48.8</v>
      </c>
      <c r="AE2353" s="246" t="s">
        <v>38920</v>
      </c>
      <c r="AF2353" s="247">
        <v>573295.64</v>
      </c>
      <c r="AH2353" s="226" t="s">
        <v>16956</v>
      </c>
      <c r="AI2353" s="227">
        <v>11249.79</v>
      </c>
      <c r="AK2353" s="207" t="s">
        <v>16870</v>
      </c>
      <c r="AL2353" s="208">
        <v>6519.87</v>
      </c>
      <c r="AM2353" s="93"/>
      <c r="AN2353" s="199" t="s">
        <v>13968</v>
      </c>
      <c r="AO2353" s="200">
        <v>137633.57</v>
      </c>
      <c r="AT2353" s="263"/>
      <c r="AU2353" s="264"/>
      <c r="AW2353" s="244" t="s">
        <v>51341</v>
      </c>
      <c r="AX2353" s="245">
        <v>124360.28</v>
      </c>
      <c r="AZ2353" s="230" t="s">
        <v>38208</v>
      </c>
      <c r="BA2353" s="231">
        <v>11353</v>
      </c>
      <c r="BC2353" s="209" t="s">
        <v>9915</v>
      </c>
      <c r="BD2353" s="210">
        <v>151304.28</v>
      </c>
    </row>
    <row r="2354" spans="9:56" x14ac:dyDescent="0.55000000000000004">
      <c r="I2354" s="242" t="s">
        <v>51055</v>
      </c>
      <c r="J2354" s="242"/>
      <c r="K2354" s="243">
        <v>44678</v>
      </c>
      <c r="M2354" s="224" t="s">
        <v>37310</v>
      </c>
      <c r="N2354" s="224"/>
      <c r="O2354" s="225">
        <v>36453</v>
      </c>
      <c r="Q2354" s="203" t="s">
        <v>2609</v>
      </c>
      <c r="R2354" s="203"/>
      <c r="S2354" s="204">
        <v>54443</v>
      </c>
      <c r="Y2354" t="s">
        <v>71521</v>
      </c>
      <c r="Z2354">
        <v>760.22</v>
      </c>
      <c r="AB2354" s="276" t="s">
        <v>61193</v>
      </c>
      <c r="AC2354" s="277">
        <v>5557.83</v>
      </c>
      <c r="AE2354" s="246" t="s">
        <v>38921</v>
      </c>
      <c r="AF2354" s="247">
        <v>96537.36</v>
      </c>
      <c r="AH2354" s="226" t="s">
        <v>16957</v>
      </c>
      <c r="AI2354" s="227">
        <v>15450.36</v>
      </c>
      <c r="AK2354" s="207" t="s">
        <v>16871</v>
      </c>
      <c r="AL2354" s="208">
        <v>6675.16</v>
      </c>
      <c r="AM2354" s="93"/>
      <c r="AN2354" s="199" t="s">
        <v>13969</v>
      </c>
      <c r="AO2354" s="200">
        <v>107494.66</v>
      </c>
      <c r="AT2354" s="263"/>
      <c r="AU2354" s="264"/>
      <c r="AW2354" s="244" t="s">
        <v>51342</v>
      </c>
      <c r="AX2354" s="245">
        <v>44678</v>
      </c>
      <c r="AZ2354" s="230" t="s">
        <v>38222</v>
      </c>
      <c r="BA2354" s="231">
        <v>36453</v>
      </c>
      <c r="BC2354" s="209" t="s">
        <v>6754</v>
      </c>
      <c r="BD2354" s="210">
        <v>23528.01</v>
      </c>
    </row>
    <row r="2355" spans="9:56" x14ac:dyDescent="0.55000000000000004">
      <c r="I2355" s="242" t="s">
        <v>51056</v>
      </c>
      <c r="J2355" s="242"/>
      <c r="K2355" s="243">
        <v>20753.16</v>
      </c>
      <c r="M2355" s="224" t="s">
        <v>37311</v>
      </c>
      <c r="N2355" s="224"/>
      <c r="O2355" s="225">
        <v>16161.43</v>
      </c>
      <c r="Q2355" s="203" t="s">
        <v>2610</v>
      </c>
      <c r="R2355" s="203"/>
      <c r="S2355" s="204">
        <v>410534</v>
      </c>
      <c r="Y2355" t="s">
        <v>62027</v>
      </c>
      <c r="Z2355" s="284">
        <v>107591</v>
      </c>
      <c r="AB2355" s="276" t="s">
        <v>63086</v>
      </c>
      <c r="AC2355" s="277">
        <v>256.98</v>
      </c>
      <c r="AE2355" s="246" t="s">
        <v>59510</v>
      </c>
      <c r="AF2355" s="247">
        <v>7435.93</v>
      </c>
      <c r="AH2355" s="226" t="s">
        <v>16958</v>
      </c>
      <c r="AI2355" s="227">
        <v>31117.56</v>
      </c>
      <c r="AK2355" s="207" t="s">
        <v>16872</v>
      </c>
      <c r="AL2355" s="208">
        <v>10251.290000000001</v>
      </c>
      <c r="AM2355" s="93"/>
      <c r="AN2355" s="199" t="s">
        <v>24876</v>
      </c>
      <c r="AO2355" s="200">
        <v>121523.36</v>
      </c>
      <c r="AT2355" s="263"/>
      <c r="AU2355" s="264"/>
      <c r="AW2355" s="244" t="s">
        <v>51343</v>
      </c>
      <c r="AX2355" s="245">
        <v>20753.16</v>
      </c>
      <c r="AZ2355" s="230" t="s">
        <v>38227</v>
      </c>
      <c r="BA2355" s="231">
        <v>16161.43</v>
      </c>
      <c r="BC2355" s="209" t="s">
        <v>6954</v>
      </c>
      <c r="BD2355" s="210">
        <v>2271</v>
      </c>
    </row>
    <row r="2356" spans="9:56" x14ac:dyDescent="0.55000000000000004">
      <c r="I2356" s="242" t="s">
        <v>51057</v>
      </c>
      <c r="J2356" s="242"/>
      <c r="K2356" s="243">
        <v>22487.37</v>
      </c>
      <c r="M2356" s="224" t="s">
        <v>37312</v>
      </c>
      <c r="N2356" s="224"/>
      <c r="O2356" s="225">
        <v>5100.29</v>
      </c>
      <c r="Q2356" s="203" t="s">
        <v>2611</v>
      </c>
      <c r="R2356" s="203"/>
      <c r="S2356" s="204">
        <v>12554.83</v>
      </c>
      <c r="Y2356" t="s">
        <v>35159</v>
      </c>
      <c r="Z2356" s="284">
        <v>17750</v>
      </c>
      <c r="AB2356" s="276" t="s">
        <v>67295</v>
      </c>
      <c r="AC2356" s="277">
        <v>-21.92</v>
      </c>
      <c r="AE2356" s="246" t="s">
        <v>47844</v>
      </c>
      <c r="AF2356" s="247">
        <v>144975.51999999999</v>
      </c>
      <c r="AH2356" s="226" t="s">
        <v>16959</v>
      </c>
      <c r="AI2356" s="227">
        <v>10717.89</v>
      </c>
      <c r="AK2356" s="207" t="s">
        <v>16873</v>
      </c>
      <c r="AL2356" s="208">
        <v>10625.83</v>
      </c>
      <c r="AM2356" s="93"/>
      <c r="AN2356" s="199" t="s">
        <v>24877</v>
      </c>
      <c r="AO2356" s="200">
        <v>5444.74</v>
      </c>
      <c r="AT2356" s="263"/>
      <c r="AU2356" s="264"/>
      <c r="AW2356" s="244" t="s">
        <v>51344</v>
      </c>
      <c r="AX2356" s="245">
        <v>22487.37</v>
      </c>
      <c r="AZ2356" s="230" t="s">
        <v>38232</v>
      </c>
      <c r="BA2356" s="231">
        <v>5100.29</v>
      </c>
      <c r="BC2356" s="209" t="s">
        <v>7155</v>
      </c>
      <c r="BD2356" s="210">
        <v>684</v>
      </c>
    </row>
    <row r="2357" spans="9:56" x14ac:dyDescent="0.55000000000000004">
      <c r="I2357" s="242" t="s">
        <v>51058</v>
      </c>
      <c r="J2357" s="242"/>
      <c r="K2357" s="243">
        <v>7137</v>
      </c>
      <c r="M2357" s="224" t="s">
        <v>37313</v>
      </c>
      <c r="N2357" s="224"/>
      <c r="O2357" s="225">
        <v>46656.83</v>
      </c>
      <c r="Q2357" s="203" t="s">
        <v>2612</v>
      </c>
      <c r="R2357" s="203"/>
      <c r="S2357" s="204">
        <v>38205</v>
      </c>
      <c r="Y2357" t="s">
        <v>33708</v>
      </c>
      <c r="Z2357" s="284">
        <v>216033.4</v>
      </c>
      <c r="AB2357" s="276" t="s">
        <v>61336</v>
      </c>
      <c r="AC2357" s="277">
        <v>7600</v>
      </c>
      <c r="AE2357" s="246" t="s">
        <v>16970</v>
      </c>
      <c r="AF2357" s="247">
        <v>789140.81</v>
      </c>
      <c r="AH2357" s="226" t="s">
        <v>47836</v>
      </c>
      <c r="AI2357" s="227">
        <v>6584.95</v>
      </c>
      <c r="AK2357" s="207" t="s">
        <v>16874</v>
      </c>
      <c r="AL2357" s="208">
        <v>50798.75</v>
      </c>
      <c r="AM2357" s="93"/>
      <c r="AN2357" s="199" t="s">
        <v>24881</v>
      </c>
      <c r="AO2357" s="200">
        <v>335575.63</v>
      </c>
      <c r="AT2357" s="263"/>
      <c r="AU2357" s="264"/>
      <c r="AW2357" s="244" t="s">
        <v>51345</v>
      </c>
      <c r="AX2357" s="245">
        <v>7137</v>
      </c>
      <c r="AZ2357" s="230" t="s">
        <v>38242</v>
      </c>
      <c r="BA2357" s="231">
        <v>46656.83</v>
      </c>
      <c r="BC2357" s="209" t="s">
        <v>7428</v>
      </c>
      <c r="BD2357" s="210">
        <v>18061</v>
      </c>
    </row>
    <row r="2358" spans="9:56" x14ac:dyDescent="0.55000000000000004">
      <c r="I2358" s="242" t="s">
        <v>51059</v>
      </c>
      <c r="J2358" s="242"/>
      <c r="K2358" s="243">
        <v>2240.5</v>
      </c>
      <c r="M2358" s="224" t="s">
        <v>37315</v>
      </c>
      <c r="N2358" s="224"/>
      <c r="O2358" s="225">
        <v>6217.6</v>
      </c>
      <c r="Q2358" s="203" t="s">
        <v>2613</v>
      </c>
      <c r="R2358" s="203"/>
      <c r="S2358" s="204">
        <v>63290.03</v>
      </c>
      <c r="Y2358" t="s">
        <v>67871</v>
      </c>
      <c r="Z2358" s="284">
        <v>4152.7</v>
      </c>
      <c r="AB2358" s="276" t="s">
        <v>61899</v>
      </c>
      <c r="AC2358" s="277">
        <v>172.6</v>
      </c>
      <c r="AE2358" s="246" t="s">
        <v>42233</v>
      </c>
      <c r="AF2358" s="247">
        <v>3558676.56</v>
      </c>
      <c r="AH2358" s="226" t="s">
        <v>44519</v>
      </c>
      <c r="AI2358" s="227">
        <v>33360</v>
      </c>
      <c r="AK2358" s="207" t="s">
        <v>16875</v>
      </c>
      <c r="AL2358" s="208">
        <v>52847.18</v>
      </c>
      <c r="AM2358" s="93"/>
      <c r="AN2358" s="199" t="s">
        <v>13970</v>
      </c>
      <c r="AO2358" s="200">
        <v>8791.3799999999992</v>
      </c>
      <c r="AT2358" s="263"/>
      <c r="AU2358" s="264"/>
      <c r="AW2358" s="244" t="s">
        <v>51346</v>
      </c>
      <c r="AX2358" s="245">
        <v>2240.5</v>
      </c>
      <c r="AZ2358" s="230" t="s">
        <v>38257</v>
      </c>
      <c r="BA2358" s="231">
        <v>6217.6</v>
      </c>
      <c r="BC2358" s="209" t="s">
        <v>7836</v>
      </c>
      <c r="BD2358" s="210">
        <v>1140</v>
      </c>
    </row>
    <row r="2359" spans="9:56" x14ac:dyDescent="0.55000000000000004">
      <c r="I2359" s="242" t="s">
        <v>51060</v>
      </c>
      <c r="J2359" s="242"/>
      <c r="K2359" s="243">
        <v>16405.38</v>
      </c>
      <c r="M2359" s="224" t="s">
        <v>37316</v>
      </c>
      <c r="N2359" s="224"/>
      <c r="O2359" s="225">
        <v>30955.200000000001</v>
      </c>
      <c r="Q2359" s="203" t="s">
        <v>2614</v>
      </c>
      <c r="R2359" s="203"/>
      <c r="S2359" s="204">
        <v>2434</v>
      </c>
      <c r="Y2359" t="s">
        <v>67873</v>
      </c>
      <c r="Z2359" s="284">
        <v>32085.45</v>
      </c>
      <c r="AB2359" s="276" t="s">
        <v>61900</v>
      </c>
      <c r="AC2359" s="277">
        <v>40000</v>
      </c>
      <c r="AE2359" s="246" t="s">
        <v>61313</v>
      </c>
      <c r="AF2359" s="247">
        <v>-50146.43</v>
      </c>
      <c r="AH2359" s="226" t="s">
        <v>46723</v>
      </c>
      <c r="AI2359" s="227">
        <v>360</v>
      </c>
      <c r="AK2359" s="207" t="s">
        <v>16876</v>
      </c>
      <c r="AL2359" s="208">
        <v>5822.46</v>
      </c>
      <c r="AM2359" s="93"/>
      <c r="AN2359" s="199" t="s">
        <v>13971</v>
      </c>
      <c r="AO2359" s="200">
        <v>672.49</v>
      </c>
      <c r="AT2359" s="263"/>
      <c r="AU2359" s="264"/>
      <c r="AW2359" s="244" t="s">
        <v>51347</v>
      </c>
      <c r="AX2359" s="245">
        <v>16405.38</v>
      </c>
      <c r="AZ2359" s="230" t="s">
        <v>38265</v>
      </c>
      <c r="BA2359" s="231">
        <v>30955.200000000001</v>
      </c>
      <c r="BC2359" s="209" t="s">
        <v>7971</v>
      </c>
      <c r="BD2359" s="210">
        <v>1142</v>
      </c>
    </row>
    <row r="2360" spans="9:56" x14ac:dyDescent="0.55000000000000004">
      <c r="I2360" s="242" t="s">
        <v>51061</v>
      </c>
      <c r="J2360" s="242"/>
      <c r="K2360" s="243">
        <v>5738</v>
      </c>
      <c r="M2360" s="224" t="s">
        <v>37317</v>
      </c>
      <c r="N2360" s="224"/>
      <c r="O2360" s="225">
        <v>151066</v>
      </c>
      <c r="Q2360" s="203" t="s">
        <v>2615</v>
      </c>
      <c r="R2360" s="203"/>
      <c r="S2360" s="204">
        <v>28261</v>
      </c>
      <c r="Y2360" t="s">
        <v>33709</v>
      </c>
      <c r="Z2360" s="284">
        <v>12505.02</v>
      </c>
      <c r="AB2360" s="276" t="s">
        <v>61901</v>
      </c>
      <c r="AC2360" s="277">
        <v>3060</v>
      </c>
      <c r="AE2360" s="246" t="s">
        <v>58196</v>
      </c>
      <c r="AF2360" s="247">
        <v>5000</v>
      </c>
      <c r="AH2360" s="226" t="s">
        <v>47837</v>
      </c>
      <c r="AI2360" s="227">
        <v>2257.6</v>
      </c>
      <c r="AK2360" s="207" t="s">
        <v>16877</v>
      </c>
      <c r="AL2360" s="208">
        <v>2344.2399999999998</v>
      </c>
      <c r="AM2360" s="93"/>
      <c r="AN2360" s="199" t="s">
        <v>13972</v>
      </c>
      <c r="AO2360" s="200">
        <v>52.07</v>
      </c>
      <c r="AT2360" s="263"/>
      <c r="AU2360" s="264"/>
      <c r="AW2360" s="244" t="s">
        <v>51348</v>
      </c>
      <c r="AX2360" s="245">
        <v>5738</v>
      </c>
      <c r="AZ2360" s="230" t="s">
        <v>38270</v>
      </c>
      <c r="BA2360" s="231">
        <v>151066</v>
      </c>
      <c r="BC2360" s="209" t="s">
        <v>8097</v>
      </c>
      <c r="BD2360" s="210">
        <v>1612</v>
      </c>
    </row>
    <row r="2361" spans="9:56" x14ac:dyDescent="0.55000000000000004">
      <c r="I2361" s="242" t="s">
        <v>51062</v>
      </c>
      <c r="J2361" s="242"/>
      <c r="K2361" s="243">
        <v>8937</v>
      </c>
      <c r="M2361" s="224" t="s">
        <v>37319</v>
      </c>
      <c r="N2361" s="224"/>
      <c r="O2361" s="225">
        <v>73674.05</v>
      </c>
      <c r="Q2361" s="203" t="s">
        <v>2616</v>
      </c>
      <c r="R2361" s="203"/>
      <c r="S2361" s="204">
        <v>187420.32</v>
      </c>
      <c r="Y2361" t="s">
        <v>67874</v>
      </c>
      <c r="Z2361" s="284">
        <v>15837.42</v>
      </c>
      <c r="AB2361" s="276" t="s">
        <v>62587</v>
      </c>
      <c r="AC2361" s="277">
        <v>16022.25</v>
      </c>
      <c r="AE2361" s="246" t="s">
        <v>64064</v>
      </c>
      <c r="AF2361" s="247">
        <v>12999.99</v>
      </c>
      <c r="AH2361" s="226" t="s">
        <v>16961</v>
      </c>
      <c r="AI2361" s="227">
        <v>2481.35</v>
      </c>
      <c r="AK2361" s="207" t="s">
        <v>16878</v>
      </c>
      <c r="AL2361" s="208">
        <v>7144.61</v>
      </c>
      <c r="AM2361" s="93"/>
      <c r="AN2361" s="199" t="s">
        <v>13973</v>
      </c>
      <c r="AO2361" s="200">
        <v>19859.400000000001</v>
      </c>
      <c r="AT2361" s="263"/>
      <c r="AU2361" s="264"/>
      <c r="AW2361" s="244" t="s">
        <v>51349</v>
      </c>
      <c r="AX2361" s="245">
        <v>8937</v>
      </c>
      <c r="AZ2361" s="230" t="s">
        <v>38280</v>
      </c>
      <c r="BA2361" s="231">
        <v>73674.05</v>
      </c>
      <c r="BC2361" s="209" t="s">
        <v>8216</v>
      </c>
      <c r="BD2361" s="210">
        <v>7837</v>
      </c>
    </row>
    <row r="2362" spans="9:56" x14ac:dyDescent="0.55000000000000004">
      <c r="I2362" s="242" t="s">
        <v>51063</v>
      </c>
      <c r="J2362" s="242"/>
      <c r="K2362" s="243">
        <v>7589.12</v>
      </c>
      <c r="M2362" s="224" t="s">
        <v>37320</v>
      </c>
      <c r="N2362" s="224"/>
      <c r="O2362" s="225">
        <v>16838.37</v>
      </c>
      <c r="Q2362" s="203" t="s">
        <v>2617</v>
      </c>
      <c r="R2362" s="203"/>
      <c r="S2362" s="204">
        <v>603406.67000000004</v>
      </c>
      <c r="Y2362" t="s">
        <v>40366</v>
      </c>
      <c r="Z2362" s="284">
        <v>2858.95</v>
      </c>
      <c r="AB2362" s="276" t="s">
        <v>67296</v>
      </c>
      <c r="AC2362" s="277">
        <v>2042.6</v>
      </c>
      <c r="AE2362" s="246" t="s">
        <v>61868</v>
      </c>
      <c r="AF2362" s="247">
        <v>2339.9499999999998</v>
      </c>
      <c r="AH2362" s="226" t="s">
        <v>16962</v>
      </c>
      <c r="AI2362" s="227">
        <v>8537.49</v>
      </c>
      <c r="AK2362" s="207" t="s">
        <v>16879</v>
      </c>
      <c r="AL2362" s="208">
        <v>90548.84</v>
      </c>
      <c r="AM2362" s="93"/>
      <c r="AN2362" s="199" t="s">
        <v>32519</v>
      </c>
      <c r="AO2362" s="200">
        <v>3214.38</v>
      </c>
      <c r="AT2362" s="263"/>
      <c r="AU2362" s="264"/>
      <c r="AW2362" s="244" t="s">
        <v>51350</v>
      </c>
      <c r="AX2362" s="245">
        <v>7589.12</v>
      </c>
      <c r="AZ2362" s="230" t="s">
        <v>38285</v>
      </c>
      <c r="BA2362" s="231">
        <v>16838.37</v>
      </c>
      <c r="BC2362" s="209" t="s">
        <v>8754</v>
      </c>
      <c r="BD2362" s="210">
        <v>2000</v>
      </c>
    </row>
    <row r="2363" spans="9:56" x14ac:dyDescent="0.55000000000000004">
      <c r="I2363" s="242" t="s">
        <v>51064</v>
      </c>
      <c r="J2363" s="242"/>
      <c r="K2363" s="243">
        <v>5973</v>
      </c>
      <c r="M2363" s="224" t="s">
        <v>37321</v>
      </c>
      <c r="N2363" s="224"/>
      <c r="O2363" s="225">
        <v>6614</v>
      </c>
      <c r="Q2363" s="203" t="s">
        <v>2618</v>
      </c>
      <c r="R2363" s="203"/>
      <c r="S2363" s="204">
        <v>8304</v>
      </c>
      <c r="Y2363" t="s">
        <v>40367</v>
      </c>
      <c r="Z2363" s="284">
        <v>3600</v>
      </c>
      <c r="AB2363" s="276" t="s">
        <v>63087</v>
      </c>
      <c r="AC2363" s="277">
        <v>1388.15</v>
      </c>
      <c r="AE2363" s="246" t="s">
        <v>55884</v>
      </c>
      <c r="AF2363" s="247">
        <v>2794.03</v>
      </c>
      <c r="AH2363" s="226" t="s">
        <v>44520</v>
      </c>
      <c r="AI2363" s="227">
        <v>3887.16</v>
      </c>
      <c r="AK2363" s="207" t="s">
        <v>16880</v>
      </c>
      <c r="AL2363" s="208">
        <v>538.02</v>
      </c>
      <c r="AM2363" s="93"/>
      <c r="AN2363" s="199" t="s">
        <v>32520</v>
      </c>
      <c r="AO2363" s="200">
        <v>38726.620000000003</v>
      </c>
      <c r="AT2363" s="263"/>
      <c r="AU2363" s="264"/>
      <c r="AW2363" s="244" t="s">
        <v>51351</v>
      </c>
      <c r="AX2363" s="245">
        <v>5973</v>
      </c>
      <c r="AZ2363" s="230" t="s">
        <v>38289</v>
      </c>
      <c r="BA2363" s="231">
        <v>6614</v>
      </c>
      <c r="BC2363" s="209" t="s">
        <v>9021</v>
      </c>
      <c r="BD2363" s="210">
        <v>10136</v>
      </c>
    </row>
    <row r="2364" spans="9:56" x14ac:dyDescent="0.55000000000000004">
      <c r="I2364" s="242" t="s">
        <v>51065</v>
      </c>
      <c r="J2364" s="242"/>
      <c r="K2364" s="243">
        <v>2986</v>
      </c>
      <c r="M2364" s="224" t="s">
        <v>37322</v>
      </c>
      <c r="N2364" s="224"/>
      <c r="O2364" s="225">
        <v>41782.53</v>
      </c>
      <c r="Q2364" s="203" t="s">
        <v>2619</v>
      </c>
      <c r="R2364" s="203"/>
      <c r="S2364" s="204">
        <v>12375</v>
      </c>
      <c r="Y2364" t="s">
        <v>33712</v>
      </c>
      <c r="Z2364" s="284">
        <v>21612.04</v>
      </c>
      <c r="AB2364" s="276" t="s">
        <v>40202</v>
      </c>
      <c r="AC2364" s="277">
        <v>240</v>
      </c>
      <c r="AE2364" s="246" t="s">
        <v>58197</v>
      </c>
      <c r="AF2364" s="247">
        <v>24800</v>
      </c>
      <c r="AH2364" s="226" t="s">
        <v>40146</v>
      </c>
      <c r="AI2364" s="227">
        <v>61294.41</v>
      </c>
      <c r="AK2364" s="207" t="s">
        <v>16881</v>
      </c>
      <c r="AL2364" s="208">
        <v>1143.78</v>
      </c>
      <c r="AM2364" s="93"/>
      <c r="AN2364" s="199" t="s">
        <v>13974</v>
      </c>
      <c r="AO2364" s="200">
        <v>435</v>
      </c>
      <c r="AT2364" s="263"/>
      <c r="AU2364" s="264"/>
      <c r="AW2364" s="244" t="s">
        <v>51352</v>
      </c>
      <c r="AX2364" s="245">
        <v>2986</v>
      </c>
      <c r="AZ2364" s="230" t="s">
        <v>38304</v>
      </c>
      <c r="BA2364" s="231">
        <v>41782.53</v>
      </c>
      <c r="BC2364" s="209" t="s">
        <v>9341</v>
      </c>
      <c r="BD2364" s="210">
        <v>145440.38</v>
      </c>
    </row>
    <row r="2365" spans="9:56" x14ac:dyDescent="0.55000000000000004">
      <c r="I2365" s="242" t="s">
        <v>51066</v>
      </c>
      <c r="J2365" s="242"/>
      <c r="K2365" s="243">
        <v>18445</v>
      </c>
      <c r="M2365" s="224" t="s">
        <v>37323</v>
      </c>
      <c r="N2365" s="224"/>
      <c r="O2365" s="225">
        <v>66079.34</v>
      </c>
      <c r="Q2365" s="203" t="s">
        <v>2620</v>
      </c>
      <c r="R2365" s="203"/>
      <c r="S2365" s="204">
        <v>293.45999999999998</v>
      </c>
      <c r="Y2365" t="s">
        <v>35162</v>
      </c>
      <c r="Z2365" s="284">
        <v>73330.52</v>
      </c>
      <c r="AB2365" s="276" t="s">
        <v>67297</v>
      </c>
      <c r="AC2365" s="277">
        <v>2759.69</v>
      </c>
      <c r="AE2365" s="246" t="s">
        <v>51817</v>
      </c>
      <c r="AF2365" s="247">
        <v>3017.48</v>
      </c>
      <c r="AH2365" s="226" t="s">
        <v>47838</v>
      </c>
      <c r="AI2365" s="227">
        <v>2749.48</v>
      </c>
      <c r="AK2365" s="207" t="s">
        <v>16882</v>
      </c>
      <c r="AL2365" s="208">
        <v>2454.7600000000002</v>
      </c>
      <c r="AM2365" s="93"/>
      <c r="AN2365" s="199" t="s">
        <v>13975</v>
      </c>
      <c r="AO2365" s="200">
        <v>8791.3799999999992</v>
      </c>
      <c r="AT2365" s="263"/>
      <c r="AU2365" s="264"/>
      <c r="AW2365" s="244" t="s">
        <v>51353</v>
      </c>
      <c r="AX2365" s="245">
        <v>18445</v>
      </c>
      <c r="AZ2365" s="230" t="s">
        <v>38311</v>
      </c>
      <c r="BA2365" s="231">
        <v>66079.34</v>
      </c>
      <c r="BC2365" s="209" t="s">
        <v>10934</v>
      </c>
      <c r="BD2365" s="210">
        <v>630</v>
      </c>
    </row>
    <row r="2366" spans="9:56" x14ac:dyDescent="0.55000000000000004">
      <c r="I2366" s="242" t="s">
        <v>51067</v>
      </c>
      <c r="J2366" s="242"/>
      <c r="K2366" s="243">
        <v>30601.759999999998</v>
      </c>
      <c r="M2366" s="224" t="s">
        <v>37324</v>
      </c>
      <c r="N2366" s="224"/>
      <c r="O2366" s="225">
        <v>17717.28</v>
      </c>
      <c r="Q2366" s="203" t="s">
        <v>2621</v>
      </c>
      <c r="R2366" s="203"/>
      <c r="S2366" s="204">
        <v>73748.27</v>
      </c>
      <c r="Y2366" t="s">
        <v>35163</v>
      </c>
      <c r="Z2366" s="284">
        <v>91229.47</v>
      </c>
      <c r="AB2366" s="276" t="s">
        <v>40203</v>
      </c>
      <c r="AC2366" s="277">
        <v>3427.95</v>
      </c>
      <c r="AE2366" s="246" t="s">
        <v>58843</v>
      </c>
      <c r="AF2366" s="247">
        <v>2014.88</v>
      </c>
      <c r="AH2366" s="226" t="s">
        <v>38912</v>
      </c>
      <c r="AI2366" s="227">
        <v>76116</v>
      </c>
      <c r="AK2366" s="207" t="s">
        <v>16883</v>
      </c>
      <c r="AL2366" s="208">
        <v>5854.16</v>
      </c>
      <c r="AM2366" s="93"/>
      <c r="AN2366" s="199" t="s">
        <v>13976</v>
      </c>
      <c r="AO2366" s="200">
        <v>672.49</v>
      </c>
      <c r="AT2366" s="263"/>
      <c r="AU2366" s="264"/>
      <c r="AW2366" s="244" t="s">
        <v>51354</v>
      </c>
      <c r="AX2366" s="245">
        <v>30601.759999999998</v>
      </c>
      <c r="AZ2366" s="230" t="s">
        <v>38319</v>
      </c>
      <c r="BA2366" s="231">
        <v>17717.28</v>
      </c>
      <c r="BC2366" s="209" t="s">
        <v>11342</v>
      </c>
      <c r="BD2366" s="210">
        <v>1647.03</v>
      </c>
    </row>
    <row r="2367" spans="9:56" x14ac:dyDescent="0.55000000000000004">
      <c r="I2367" s="242" t="s">
        <v>51068</v>
      </c>
      <c r="J2367" s="242"/>
      <c r="K2367" s="243">
        <v>914.78</v>
      </c>
      <c r="M2367" s="224" t="s">
        <v>37325</v>
      </c>
      <c r="N2367" s="224"/>
      <c r="O2367" s="225">
        <v>14690.02</v>
      </c>
      <c r="Q2367" s="203" t="s">
        <v>2622</v>
      </c>
      <c r="R2367" s="203"/>
      <c r="S2367" s="204">
        <v>411942.24</v>
      </c>
      <c r="Y2367" t="s">
        <v>36362</v>
      </c>
      <c r="Z2367" s="284">
        <v>30090</v>
      </c>
      <c r="AB2367" s="276" t="s">
        <v>42303</v>
      </c>
      <c r="AC2367" s="277">
        <v>3104722.23</v>
      </c>
      <c r="AE2367" s="246" t="s">
        <v>51818</v>
      </c>
      <c r="AF2367" s="247">
        <v>240039.34</v>
      </c>
      <c r="AH2367" s="226" t="s">
        <v>47839</v>
      </c>
      <c r="AI2367" s="227">
        <v>17223.439999999999</v>
      </c>
      <c r="AK2367" s="207" t="s">
        <v>16884</v>
      </c>
      <c r="AL2367" s="208">
        <v>10464.56</v>
      </c>
      <c r="AM2367" s="93"/>
      <c r="AN2367" s="199" t="s">
        <v>13977</v>
      </c>
      <c r="AO2367" s="200">
        <v>52.07</v>
      </c>
      <c r="AT2367" s="263"/>
      <c r="AU2367" s="264"/>
      <c r="AW2367" s="244" t="s">
        <v>51355</v>
      </c>
      <c r="AX2367" s="245">
        <v>914.78</v>
      </c>
      <c r="AZ2367" s="230" t="s">
        <v>38324</v>
      </c>
      <c r="BA2367" s="231">
        <v>14690.02</v>
      </c>
      <c r="BC2367" s="209" t="s">
        <v>11602</v>
      </c>
      <c r="BD2367" s="210">
        <v>24171.59</v>
      </c>
    </row>
    <row r="2368" spans="9:56" x14ac:dyDescent="0.55000000000000004">
      <c r="I2368" s="242" t="s">
        <v>51069</v>
      </c>
      <c r="J2368" s="242"/>
      <c r="K2368" s="243">
        <v>8524.36</v>
      </c>
      <c r="M2368" s="224" t="s">
        <v>37326</v>
      </c>
      <c r="N2368" s="224"/>
      <c r="O2368" s="225">
        <v>2000</v>
      </c>
      <c r="Q2368" s="203" t="s">
        <v>2623</v>
      </c>
      <c r="R2368" s="203"/>
      <c r="S2368" s="204">
        <v>54134.05</v>
      </c>
      <c r="Y2368" t="s">
        <v>67880</v>
      </c>
      <c r="Z2368" s="284">
        <v>14305.76</v>
      </c>
      <c r="AB2368" s="276" t="s">
        <v>67298</v>
      </c>
      <c r="AC2368" s="277">
        <v>1400</v>
      </c>
      <c r="AE2368" s="246" t="s">
        <v>51819</v>
      </c>
      <c r="AF2368" s="247">
        <v>18704.169999999998</v>
      </c>
      <c r="AH2368" s="226" t="s">
        <v>38913</v>
      </c>
      <c r="AI2368" s="227">
        <v>212672.57</v>
      </c>
      <c r="AK2368" s="207" t="s">
        <v>16885</v>
      </c>
      <c r="AL2368" s="208">
        <v>40875.449999999997</v>
      </c>
      <c r="AM2368" s="93"/>
      <c r="AN2368" s="199" t="s">
        <v>32521</v>
      </c>
      <c r="AO2368" s="200">
        <v>3214.38</v>
      </c>
      <c r="AT2368" s="263"/>
      <c r="AU2368" s="264"/>
      <c r="AW2368" s="244" t="s">
        <v>51356</v>
      </c>
      <c r="AX2368" s="245">
        <v>8524.36</v>
      </c>
      <c r="AZ2368" s="230" t="s">
        <v>38328</v>
      </c>
      <c r="BA2368" s="231">
        <v>2000</v>
      </c>
      <c r="BC2368" s="209" t="s">
        <v>9916</v>
      </c>
      <c r="BD2368" s="210">
        <v>240300.01</v>
      </c>
    </row>
    <row r="2369" spans="9:56" x14ac:dyDescent="0.55000000000000004">
      <c r="I2369" s="242" t="s">
        <v>51070</v>
      </c>
      <c r="J2369" s="242"/>
      <c r="K2369" s="243">
        <v>45859.63</v>
      </c>
      <c r="M2369" s="224" t="s">
        <v>37327</v>
      </c>
      <c r="N2369" s="224"/>
      <c r="O2369" s="225">
        <v>19776.73</v>
      </c>
      <c r="Q2369" s="203" t="s">
        <v>2624</v>
      </c>
      <c r="R2369" s="203"/>
      <c r="S2369" s="204">
        <v>24205.24</v>
      </c>
      <c r="Y2369" t="s">
        <v>21900</v>
      </c>
      <c r="Z2369" s="284">
        <v>125607.71</v>
      </c>
      <c r="AB2369" s="276" t="s">
        <v>67299</v>
      </c>
      <c r="AC2369" s="277">
        <v>-155.24</v>
      </c>
      <c r="AE2369" s="246" t="s">
        <v>51820</v>
      </c>
      <c r="AF2369" s="247">
        <v>59902.48</v>
      </c>
      <c r="AH2369" s="226" t="s">
        <v>46724</v>
      </c>
      <c r="AI2369" s="227">
        <v>2188.4699999999998</v>
      </c>
      <c r="AK2369" s="207" t="s">
        <v>16886</v>
      </c>
      <c r="AL2369" s="208">
        <v>12125.67</v>
      </c>
      <c r="AM2369" s="93"/>
      <c r="AN2369" s="199" t="s">
        <v>13978</v>
      </c>
      <c r="AO2369" s="200">
        <v>39161.620000000003</v>
      </c>
      <c r="AT2369" s="263"/>
      <c r="AU2369" s="264"/>
      <c r="AW2369" s="244" t="s">
        <v>51357</v>
      </c>
      <c r="AX2369" s="245">
        <v>45859.63</v>
      </c>
      <c r="AZ2369" s="230" t="s">
        <v>38335</v>
      </c>
      <c r="BA2369" s="231">
        <v>19776.73</v>
      </c>
      <c r="BC2369" s="209" t="s">
        <v>6755</v>
      </c>
      <c r="BD2369" s="210">
        <v>45539</v>
      </c>
    </row>
    <row r="2370" spans="9:56" x14ac:dyDescent="0.55000000000000004">
      <c r="I2370" s="242" t="s">
        <v>51071</v>
      </c>
      <c r="J2370" s="242"/>
      <c r="K2370" s="243">
        <v>336577</v>
      </c>
      <c r="M2370" s="224" t="s">
        <v>37328</v>
      </c>
      <c r="N2370" s="224"/>
      <c r="O2370" s="225">
        <v>33954.47</v>
      </c>
      <c r="Q2370" s="203" t="s">
        <v>2625</v>
      </c>
      <c r="R2370" s="203"/>
      <c r="S2370" s="204">
        <v>19344.09</v>
      </c>
      <c r="Y2370" t="s">
        <v>36363</v>
      </c>
      <c r="Z2370" s="284">
        <v>543197.98</v>
      </c>
      <c r="AB2370" s="276" t="s">
        <v>36157</v>
      </c>
      <c r="AC2370" s="277">
        <v>229061.1</v>
      </c>
      <c r="AE2370" s="246" t="s">
        <v>59511</v>
      </c>
      <c r="AF2370" s="247">
        <v>254.89</v>
      </c>
      <c r="AH2370" s="226" t="s">
        <v>40147</v>
      </c>
      <c r="AI2370" s="227">
        <v>162627.76</v>
      </c>
      <c r="AK2370" s="207" t="s">
        <v>16887</v>
      </c>
      <c r="AL2370" s="208">
        <v>5739.36</v>
      </c>
      <c r="AM2370" s="93"/>
      <c r="AN2370" s="199" t="s">
        <v>13979</v>
      </c>
      <c r="AO2370" s="200">
        <v>19859.400000000001</v>
      </c>
      <c r="AT2370" s="263"/>
      <c r="AU2370" s="264"/>
      <c r="AW2370" s="244" t="s">
        <v>51358</v>
      </c>
      <c r="AX2370" s="245">
        <v>336577</v>
      </c>
      <c r="AZ2370" s="230" t="s">
        <v>38342</v>
      </c>
      <c r="BA2370" s="231">
        <v>33954.47</v>
      </c>
      <c r="BC2370" s="209" t="s">
        <v>6955</v>
      </c>
      <c r="BD2370" s="210">
        <v>775</v>
      </c>
    </row>
    <row r="2371" spans="9:56" x14ac:dyDescent="0.55000000000000004">
      <c r="I2371" s="242" t="s">
        <v>51072</v>
      </c>
      <c r="J2371" s="242"/>
      <c r="K2371" s="243">
        <v>18824.080000000002</v>
      </c>
      <c r="M2371" s="224" t="s">
        <v>37330</v>
      </c>
      <c r="N2371" s="224"/>
      <c r="O2371" s="225">
        <v>39185.85</v>
      </c>
      <c r="Q2371" s="203" t="s">
        <v>2626</v>
      </c>
      <c r="R2371" s="203"/>
      <c r="S2371" s="204">
        <v>11769</v>
      </c>
      <c r="Y2371" t="s">
        <v>61211</v>
      </c>
      <c r="Z2371" s="284">
        <v>73636</v>
      </c>
      <c r="AB2371" s="276" t="s">
        <v>38998</v>
      </c>
      <c r="AC2371" s="277">
        <v>633934.43999999994</v>
      </c>
      <c r="AE2371" s="246" t="s">
        <v>51821</v>
      </c>
      <c r="AF2371" s="247">
        <v>8830.3700000000008</v>
      </c>
      <c r="AH2371" s="226" t="s">
        <v>40148</v>
      </c>
      <c r="AI2371" s="227">
        <v>500807.13</v>
      </c>
      <c r="AK2371" s="207" t="s">
        <v>16888</v>
      </c>
      <c r="AL2371" s="208">
        <v>627.36</v>
      </c>
      <c r="AM2371" s="93"/>
      <c r="AN2371" s="199" t="s">
        <v>13980</v>
      </c>
      <c r="AO2371" s="200">
        <v>137886.39999999999</v>
      </c>
      <c r="AT2371" s="263"/>
      <c r="AU2371" s="264"/>
      <c r="AW2371" s="244" t="s">
        <v>51359</v>
      </c>
      <c r="AX2371" s="245">
        <v>18824.080000000002</v>
      </c>
      <c r="AZ2371" s="230" t="s">
        <v>38356</v>
      </c>
      <c r="BA2371" s="231">
        <v>39185.85</v>
      </c>
      <c r="BC2371" s="209" t="s">
        <v>7156</v>
      </c>
      <c r="BD2371" s="210">
        <v>2841</v>
      </c>
    </row>
    <row r="2372" spans="9:56" x14ac:dyDescent="0.55000000000000004">
      <c r="I2372" s="242" t="s">
        <v>51073</v>
      </c>
      <c r="J2372" s="242"/>
      <c r="K2372" s="243">
        <v>9330.08</v>
      </c>
      <c r="M2372" s="224" t="s">
        <v>37331</v>
      </c>
      <c r="N2372" s="224"/>
      <c r="O2372" s="225">
        <v>32511.9</v>
      </c>
      <c r="Q2372" s="203" t="s">
        <v>2627</v>
      </c>
      <c r="R2372" s="203"/>
      <c r="S2372" s="204">
        <v>111436.94</v>
      </c>
      <c r="Y2372" t="s">
        <v>62036</v>
      </c>
      <c r="Z2372" s="284">
        <v>-3491.61</v>
      </c>
      <c r="AB2372" s="276" t="s">
        <v>38999</v>
      </c>
      <c r="AC2372" s="277">
        <v>3509.76</v>
      </c>
      <c r="AE2372" s="246" t="s">
        <v>49706</v>
      </c>
      <c r="AF2372" s="247">
        <v>26756.76</v>
      </c>
      <c r="AH2372" s="226" t="s">
        <v>38914</v>
      </c>
      <c r="AI2372" s="227">
        <v>77657.11</v>
      </c>
      <c r="AK2372" s="207" t="s">
        <v>16889</v>
      </c>
      <c r="AL2372" s="208">
        <v>7800</v>
      </c>
      <c r="AM2372" s="93"/>
      <c r="AN2372" s="199" t="s">
        <v>13981</v>
      </c>
      <c r="AO2372" s="200">
        <v>47951.86</v>
      </c>
      <c r="AT2372" s="263"/>
      <c r="AU2372" s="264"/>
      <c r="AW2372" s="244" t="s">
        <v>51361</v>
      </c>
      <c r="AX2372" s="245">
        <v>9330.08</v>
      </c>
      <c r="AZ2372" s="230" t="s">
        <v>38361</v>
      </c>
      <c r="BA2372" s="231">
        <v>32511.9</v>
      </c>
      <c r="BC2372" s="209" t="s">
        <v>7429</v>
      </c>
      <c r="BD2372" s="210">
        <v>78279</v>
      </c>
    </row>
    <row r="2373" spans="9:56" x14ac:dyDescent="0.55000000000000004">
      <c r="I2373" s="242" t="s">
        <v>51074</v>
      </c>
      <c r="J2373" s="242"/>
      <c r="K2373" s="243">
        <v>1874</v>
      </c>
      <c r="M2373" s="224" t="s">
        <v>37332</v>
      </c>
      <c r="N2373" s="224"/>
      <c r="O2373" s="225">
        <v>10445.32</v>
      </c>
      <c r="Q2373" s="203" t="s">
        <v>2628</v>
      </c>
      <c r="R2373" s="203"/>
      <c r="S2373" s="204">
        <v>217371</v>
      </c>
      <c r="Y2373" t="s">
        <v>57510</v>
      </c>
      <c r="Z2373">
        <v>2.2000000000000002</v>
      </c>
      <c r="AB2373" s="276" t="s">
        <v>33310</v>
      </c>
      <c r="AC2373" s="277">
        <v>72762.77</v>
      </c>
      <c r="AE2373" s="246" t="s">
        <v>49707</v>
      </c>
      <c r="AF2373" s="247">
        <v>1129.4000000000001</v>
      </c>
      <c r="AH2373" s="226" t="s">
        <v>40149</v>
      </c>
      <c r="AI2373" s="227">
        <v>49206.38</v>
      </c>
      <c r="AK2373" s="207" t="s">
        <v>16890</v>
      </c>
      <c r="AL2373" s="208">
        <v>27538.84</v>
      </c>
      <c r="AM2373" s="93"/>
      <c r="AN2373" s="199" t="s">
        <v>13982</v>
      </c>
      <c r="AO2373" s="200">
        <v>144490.63</v>
      </c>
      <c r="AT2373" s="263"/>
      <c r="AU2373" s="264"/>
      <c r="AW2373" s="244" t="s">
        <v>51362</v>
      </c>
      <c r="AX2373" s="245">
        <v>1874</v>
      </c>
      <c r="AZ2373" s="230" t="s">
        <v>38366</v>
      </c>
      <c r="BA2373" s="231">
        <v>10445.32</v>
      </c>
      <c r="BC2373" s="209" t="s">
        <v>7837</v>
      </c>
      <c r="BD2373" s="210">
        <v>10169</v>
      </c>
    </row>
    <row r="2374" spans="9:56" x14ac:dyDescent="0.55000000000000004">
      <c r="I2374" s="242" t="s">
        <v>51075</v>
      </c>
      <c r="J2374" s="242"/>
      <c r="K2374" s="243">
        <v>9185.2000000000007</v>
      </c>
      <c r="M2374" s="224" t="s">
        <v>37333</v>
      </c>
      <c r="N2374" s="224"/>
      <c r="O2374" s="225">
        <v>9959.2900000000009</v>
      </c>
      <c r="Q2374" s="203" t="s">
        <v>2629</v>
      </c>
      <c r="R2374" s="203"/>
      <c r="S2374" s="204">
        <v>296070.63</v>
      </c>
      <c r="Y2374" t="s">
        <v>52715</v>
      </c>
      <c r="Z2374">
        <v>51.25</v>
      </c>
      <c r="AB2374" s="276" t="s">
        <v>57333</v>
      </c>
      <c r="AC2374" s="277">
        <v>4234.6099999999997</v>
      </c>
      <c r="AE2374" s="246" t="s">
        <v>47846</v>
      </c>
      <c r="AF2374" s="247">
        <v>2068.16</v>
      </c>
      <c r="AH2374" s="226" t="s">
        <v>40150</v>
      </c>
      <c r="AI2374" s="227">
        <v>1036.8599999999999</v>
      </c>
      <c r="AK2374" s="207" t="s">
        <v>13180</v>
      </c>
      <c r="AL2374" s="208">
        <v>24019.47</v>
      </c>
      <c r="AM2374" s="93"/>
      <c r="AN2374" s="199" t="s">
        <v>13983</v>
      </c>
      <c r="AO2374" s="200">
        <v>17797.830000000002</v>
      </c>
      <c r="AT2374" s="263"/>
      <c r="AU2374" s="264"/>
      <c r="AW2374" s="244" t="s">
        <v>51363</v>
      </c>
      <c r="AX2374" s="245">
        <v>9185.2000000000007</v>
      </c>
      <c r="AZ2374" s="230" t="s">
        <v>38372</v>
      </c>
      <c r="BA2374" s="231">
        <v>9959.2900000000009</v>
      </c>
      <c r="BC2374" s="209" t="s">
        <v>8217</v>
      </c>
      <c r="BD2374" s="210">
        <v>2207</v>
      </c>
    </row>
    <row r="2375" spans="9:56" x14ac:dyDescent="0.55000000000000004">
      <c r="I2375" s="242" t="s">
        <v>51076</v>
      </c>
      <c r="J2375" s="242"/>
      <c r="K2375" s="243">
        <v>168320.84</v>
      </c>
      <c r="M2375" s="224" t="s">
        <v>37334</v>
      </c>
      <c r="N2375" s="224"/>
      <c r="O2375" s="225">
        <v>83716.42</v>
      </c>
      <c r="Q2375" s="203" t="s">
        <v>2630</v>
      </c>
      <c r="R2375" s="203"/>
      <c r="S2375" s="204">
        <v>5834</v>
      </c>
      <c r="Y2375" t="s">
        <v>59105</v>
      </c>
      <c r="Z2375">
        <v>433.07</v>
      </c>
      <c r="AB2375" s="276" t="s">
        <v>34808</v>
      </c>
      <c r="AC2375" s="277">
        <v>250790.17</v>
      </c>
      <c r="AE2375" s="246" t="s">
        <v>49708</v>
      </c>
      <c r="AF2375" s="247">
        <v>6832.12</v>
      </c>
      <c r="AH2375" s="226" t="s">
        <v>51812</v>
      </c>
      <c r="AI2375" s="227">
        <v>11454.71</v>
      </c>
      <c r="AK2375" s="207" t="s">
        <v>13181</v>
      </c>
      <c r="AL2375" s="208">
        <v>49643.27</v>
      </c>
      <c r="AM2375" s="93"/>
      <c r="AN2375" s="199" t="s">
        <v>13984</v>
      </c>
      <c r="AO2375" s="200">
        <v>45024.85</v>
      </c>
      <c r="AT2375" s="263"/>
      <c r="AU2375" s="264"/>
      <c r="AW2375" s="244" t="s">
        <v>51365</v>
      </c>
      <c r="AX2375" s="245">
        <v>168320.84</v>
      </c>
      <c r="AZ2375" s="230" t="s">
        <v>38377</v>
      </c>
      <c r="BA2375" s="231">
        <v>83716.42</v>
      </c>
      <c r="BC2375" s="209" t="s">
        <v>8368</v>
      </c>
      <c r="BD2375" s="210">
        <v>7894</v>
      </c>
    </row>
    <row r="2376" spans="9:56" x14ac:dyDescent="0.55000000000000004">
      <c r="I2376" s="242" t="s">
        <v>51077</v>
      </c>
      <c r="J2376" s="242"/>
      <c r="K2376" s="243">
        <v>94686.13</v>
      </c>
      <c r="M2376" s="224" t="s">
        <v>37335</v>
      </c>
      <c r="N2376" s="224"/>
      <c r="O2376" s="225">
        <v>28562</v>
      </c>
      <c r="Q2376" s="203" t="s">
        <v>2631</v>
      </c>
      <c r="R2376" s="203"/>
      <c r="S2376" s="204">
        <v>10942</v>
      </c>
      <c r="Y2376" t="s">
        <v>70006</v>
      </c>
      <c r="Z2376">
        <v>-29.36</v>
      </c>
      <c r="AB2376" s="276" t="s">
        <v>62952</v>
      </c>
      <c r="AC2376" s="277">
        <v>138863.78</v>
      </c>
      <c r="AE2376" s="246" t="s">
        <v>49709</v>
      </c>
      <c r="AF2376" s="247">
        <v>9295.2000000000007</v>
      </c>
      <c r="AH2376" s="226" t="s">
        <v>49703</v>
      </c>
      <c r="AI2376" s="227">
        <v>148158.22</v>
      </c>
      <c r="AK2376" s="207" t="s">
        <v>16891</v>
      </c>
      <c r="AL2376" s="208">
        <v>22637.66</v>
      </c>
      <c r="AM2376" s="93"/>
      <c r="AN2376" s="199" t="s">
        <v>13985</v>
      </c>
      <c r="AO2376" s="200">
        <v>4893</v>
      </c>
      <c r="AT2376" s="263"/>
      <c r="AU2376" s="264"/>
      <c r="AW2376" s="244" t="s">
        <v>51366</v>
      </c>
      <c r="AX2376" s="245">
        <v>94686.13</v>
      </c>
      <c r="AZ2376" s="230" t="s">
        <v>38382</v>
      </c>
      <c r="BA2376" s="231">
        <v>28562</v>
      </c>
      <c r="BC2376" s="209" t="s">
        <v>9022</v>
      </c>
      <c r="BD2376" s="210">
        <v>27163</v>
      </c>
    </row>
    <row r="2377" spans="9:56" x14ac:dyDescent="0.55000000000000004">
      <c r="I2377" s="242" t="s">
        <v>51078</v>
      </c>
      <c r="J2377" s="242"/>
      <c r="K2377" s="243">
        <v>230046.28</v>
      </c>
      <c r="M2377" s="224" t="s">
        <v>37336</v>
      </c>
      <c r="N2377" s="224"/>
      <c r="O2377" s="225">
        <v>5971</v>
      </c>
      <c r="Q2377" s="203" t="s">
        <v>2632</v>
      </c>
      <c r="R2377" s="203"/>
      <c r="S2377" s="204">
        <v>5865</v>
      </c>
      <c r="Y2377" t="s">
        <v>67882</v>
      </c>
      <c r="Z2377" s="284">
        <v>55000</v>
      </c>
      <c r="AB2377" s="276" t="s">
        <v>67300</v>
      </c>
      <c r="AC2377" s="277">
        <v>52382.75</v>
      </c>
      <c r="AE2377" s="246" t="s">
        <v>59512</v>
      </c>
      <c r="AF2377" s="247">
        <v>7.5</v>
      </c>
      <c r="AH2377" s="226" t="s">
        <v>38915</v>
      </c>
      <c r="AI2377" s="227">
        <v>42310.559999999998</v>
      </c>
      <c r="AK2377" s="207" t="s">
        <v>16892</v>
      </c>
      <c r="AL2377" s="208">
        <v>59813.47</v>
      </c>
      <c r="AM2377" s="93"/>
      <c r="AN2377" s="199" t="s">
        <v>13986</v>
      </c>
      <c r="AO2377" s="200">
        <v>12447</v>
      </c>
      <c r="AT2377" s="263"/>
      <c r="AU2377" s="264"/>
      <c r="AW2377" s="244" t="s">
        <v>51367</v>
      </c>
      <c r="AX2377" s="245">
        <v>230046.28</v>
      </c>
      <c r="AZ2377" s="230" t="s">
        <v>38400</v>
      </c>
      <c r="BA2377" s="231">
        <v>5971</v>
      </c>
      <c r="BC2377" s="209" t="s">
        <v>9342</v>
      </c>
      <c r="BD2377" s="210">
        <v>17553.3</v>
      </c>
    </row>
    <row r="2378" spans="9:56" x14ac:dyDescent="0.55000000000000004">
      <c r="I2378" s="242" t="s">
        <v>51079</v>
      </c>
      <c r="J2378" s="242"/>
      <c r="K2378" s="243">
        <v>11594</v>
      </c>
      <c r="M2378" s="224" t="s">
        <v>37338</v>
      </c>
      <c r="N2378" s="224"/>
      <c r="O2378" s="225">
        <v>34224.86</v>
      </c>
      <c r="Q2378" s="203" t="s">
        <v>2633</v>
      </c>
      <c r="R2378" s="203"/>
      <c r="S2378" s="204">
        <v>4566.12</v>
      </c>
      <c r="Y2378" t="s">
        <v>67883</v>
      </c>
      <c r="Z2378" s="284">
        <v>4207.51</v>
      </c>
      <c r="AB2378" s="276" t="s">
        <v>49776</v>
      </c>
      <c r="AC2378" s="277">
        <v>48150</v>
      </c>
      <c r="AE2378" s="246" t="s">
        <v>51822</v>
      </c>
      <c r="AF2378" s="247">
        <v>1276.21</v>
      </c>
      <c r="AH2378" s="226" t="s">
        <v>44521</v>
      </c>
      <c r="AI2378" s="227">
        <v>4397.88</v>
      </c>
      <c r="AK2378" s="207" t="s">
        <v>16893</v>
      </c>
      <c r="AL2378" s="208">
        <v>1761.33</v>
      </c>
      <c r="AM2378" s="93"/>
      <c r="AN2378" s="199" t="s">
        <v>13987</v>
      </c>
      <c r="AO2378" s="200">
        <v>172</v>
      </c>
      <c r="AT2378" s="263"/>
      <c r="AU2378" s="264"/>
      <c r="AW2378" s="244" t="s">
        <v>51368</v>
      </c>
      <c r="AX2378" s="245">
        <v>11594</v>
      </c>
      <c r="AZ2378" s="230" t="s">
        <v>38409</v>
      </c>
      <c r="BA2378" s="231">
        <v>34224.86</v>
      </c>
      <c r="BC2378" s="209" t="s">
        <v>9455</v>
      </c>
      <c r="BD2378" s="210">
        <v>46971</v>
      </c>
    </row>
    <row r="2379" spans="9:56" x14ac:dyDescent="0.55000000000000004">
      <c r="I2379" s="242" t="s">
        <v>51080</v>
      </c>
      <c r="J2379" s="242"/>
      <c r="K2379" s="243">
        <v>24045.439999999999</v>
      </c>
      <c r="M2379" s="224" t="s">
        <v>37339</v>
      </c>
      <c r="N2379" s="224"/>
      <c r="O2379" s="225">
        <v>6790.83</v>
      </c>
      <c r="Q2379" s="203" t="s">
        <v>2634</v>
      </c>
      <c r="R2379" s="203"/>
      <c r="S2379" s="204">
        <v>12207.08</v>
      </c>
      <c r="Y2379" t="s">
        <v>67884</v>
      </c>
      <c r="Z2379" s="284">
        <v>12921.5</v>
      </c>
      <c r="AB2379" s="276" t="s">
        <v>64117</v>
      </c>
      <c r="AC2379" s="277">
        <v>793735.7</v>
      </c>
      <c r="AE2379" s="246" t="s">
        <v>64065</v>
      </c>
      <c r="AF2379" s="247">
        <v>6000</v>
      </c>
      <c r="AH2379" s="226" t="s">
        <v>16963</v>
      </c>
      <c r="AI2379" s="227">
        <v>34098.83</v>
      </c>
      <c r="AK2379" s="207" t="s">
        <v>16894</v>
      </c>
      <c r="AL2379" s="208">
        <v>39415.39</v>
      </c>
      <c r="AM2379" s="93"/>
      <c r="AN2379" s="199" t="s">
        <v>32522</v>
      </c>
      <c r="AO2379" s="200">
        <v>43893.29</v>
      </c>
      <c r="AT2379" s="263"/>
      <c r="AU2379" s="264"/>
      <c r="AW2379" s="244" t="s">
        <v>51369</v>
      </c>
      <c r="AX2379" s="245">
        <v>24045.439999999999</v>
      </c>
      <c r="AZ2379" s="230" t="s">
        <v>38422</v>
      </c>
      <c r="BA2379" s="231">
        <v>6790.83</v>
      </c>
      <c r="BC2379" s="209" t="s">
        <v>9540</v>
      </c>
      <c r="BD2379" s="210">
        <v>10308</v>
      </c>
    </row>
    <row r="2380" spans="9:56" x14ac:dyDescent="0.55000000000000004">
      <c r="I2380" s="242" t="s">
        <v>51081</v>
      </c>
      <c r="J2380" s="242"/>
      <c r="K2380" s="243">
        <v>13402.65</v>
      </c>
      <c r="M2380" s="224" t="s">
        <v>37341</v>
      </c>
      <c r="N2380" s="224"/>
      <c r="O2380" s="225">
        <v>14591.91</v>
      </c>
      <c r="Q2380" s="203" t="s">
        <v>2635</v>
      </c>
      <c r="R2380" s="203"/>
      <c r="S2380" s="204">
        <v>12543</v>
      </c>
      <c r="Y2380" t="s">
        <v>64430</v>
      </c>
      <c r="Z2380" s="284">
        <v>11551.83</v>
      </c>
      <c r="AB2380" s="276" t="s">
        <v>34811</v>
      </c>
      <c r="AC2380" s="277">
        <v>175408.36</v>
      </c>
      <c r="AE2380" s="246" t="s">
        <v>63625</v>
      </c>
      <c r="AF2380" s="247">
        <v>442.4</v>
      </c>
      <c r="AH2380" s="226" t="s">
        <v>40151</v>
      </c>
      <c r="AI2380" s="227">
        <v>9575.91</v>
      </c>
      <c r="AK2380" s="207" t="s">
        <v>13182</v>
      </c>
      <c r="AL2380" s="208">
        <v>237647.5</v>
      </c>
      <c r="AM2380" s="93"/>
      <c r="AN2380" s="199" t="s">
        <v>32523</v>
      </c>
      <c r="AO2380" s="200">
        <v>29694.12</v>
      </c>
      <c r="AT2380" s="263"/>
      <c r="AU2380" s="264"/>
      <c r="AW2380" s="244" t="s">
        <v>51370</v>
      </c>
      <c r="AX2380" s="245">
        <v>13402.65</v>
      </c>
      <c r="AZ2380" s="230" t="s">
        <v>38442</v>
      </c>
      <c r="BA2380" s="231">
        <v>14591.91</v>
      </c>
      <c r="BC2380" s="209" t="s">
        <v>10935</v>
      </c>
      <c r="BD2380" s="210">
        <v>5839.5</v>
      </c>
    </row>
    <row r="2381" spans="9:56" x14ac:dyDescent="0.55000000000000004">
      <c r="I2381" s="242" t="s">
        <v>51082</v>
      </c>
      <c r="J2381" s="242"/>
      <c r="K2381" s="243">
        <v>95066.77</v>
      </c>
      <c r="M2381" s="224" t="s">
        <v>37343</v>
      </c>
      <c r="N2381" s="224"/>
      <c r="O2381" s="225">
        <v>2694.33</v>
      </c>
      <c r="Q2381" s="203" t="s">
        <v>2636</v>
      </c>
      <c r="R2381" s="203"/>
      <c r="S2381" s="204">
        <v>12914</v>
      </c>
      <c r="Y2381" t="s">
        <v>63214</v>
      </c>
      <c r="Z2381" s="284">
        <v>81046.67</v>
      </c>
      <c r="AB2381" s="276" t="s">
        <v>44650</v>
      </c>
      <c r="AC2381" s="277">
        <v>966162.51</v>
      </c>
      <c r="AE2381" s="246" t="s">
        <v>63626</v>
      </c>
      <c r="AF2381" s="247">
        <v>1470</v>
      </c>
      <c r="AH2381" s="226" t="s">
        <v>16964</v>
      </c>
      <c r="AI2381" s="227">
        <v>101453.98</v>
      </c>
      <c r="AK2381" s="207" t="s">
        <v>16895</v>
      </c>
      <c r="AL2381" s="208">
        <v>10625.83</v>
      </c>
      <c r="AM2381" s="93"/>
      <c r="AN2381" s="199" t="s">
        <v>32524</v>
      </c>
      <c r="AO2381" s="200">
        <v>214395.73</v>
      </c>
      <c r="AT2381" s="263"/>
      <c r="AU2381" s="264"/>
      <c r="AW2381" s="244" t="s">
        <v>51371</v>
      </c>
      <c r="AX2381" s="245">
        <v>95066.77</v>
      </c>
      <c r="AZ2381" s="230" t="s">
        <v>38454</v>
      </c>
      <c r="BA2381" s="231">
        <v>2694.33</v>
      </c>
      <c r="BC2381" s="209" t="s">
        <v>11122</v>
      </c>
      <c r="BD2381" s="210">
        <v>37226</v>
      </c>
    </row>
    <row r="2382" spans="9:56" x14ac:dyDescent="0.55000000000000004">
      <c r="I2382" s="242" t="s">
        <v>51083</v>
      </c>
      <c r="J2382" s="242"/>
      <c r="K2382" s="243">
        <v>21207.68</v>
      </c>
      <c r="M2382" s="224" t="s">
        <v>37344</v>
      </c>
      <c r="N2382" s="224"/>
      <c r="O2382" s="225">
        <v>28000.75</v>
      </c>
      <c r="Q2382" s="203" t="s">
        <v>2637</v>
      </c>
      <c r="R2382" s="203"/>
      <c r="S2382" s="204">
        <v>1932</v>
      </c>
      <c r="Y2382" t="s">
        <v>70007</v>
      </c>
      <c r="Z2382" s="284">
        <v>-2582.94</v>
      </c>
      <c r="AB2382" s="276" t="s">
        <v>44651</v>
      </c>
      <c r="AC2382" s="277">
        <v>233994.25</v>
      </c>
      <c r="AE2382" s="246" t="s">
        <v>64066</v>
      </c>
      <c r="AF2382" s="247">
        <v>219.09</v>
      </c>
      <c r="AH2382" s="226" t="s">
        <v>38916</v>
      </c>
      <c r="AI2382" s="227">
        <v>154593.84</v>
      </c>
      <c r="AK2382" s="207" t="s">
        <v>16896</v>
      </c>
      <c r="AL2382" s="208">
        <v>30613.14</v>
      </c>
      <c r="AM2382" s="93"/>
      <c r="AN2382" s="199" t="s">
        <v>32525</v>
      </c>
      <c r="AO2382" s="200">
        <v>272896.86</v>
      </c>
      <c r="AT2382" s="263"/>
      <c r="AU2382" s="264"/>
      <c r="AW2382" s="244" t="s">
        <v>51372</v>
      </c>
      <c r="AX2382" s="245">
        <v>21207.68</v>
      </c>
      <c r="AZ2382" s="230" t="s">
        <v>38465</v>
      </c>
      <c r="BA2382" s="231">
        <v>28000.75</v>
      </c>
      <c r="BC2382" s="209" t="s">
        <v>11343</v>
      </c>
      <c r="BD2382" s="210">
        <v>18616</v>
      </c>
    </row>
    <row r="2383" spans="9:56" x14ac:dyDescent="0.55000000000000004">
      <c r="I2383" s="242" t="s">
        <v>51084</v>
      </c>
      <c r="J2383" s="242"/>
      <c r="K2383" s="243">
        <v>3781.48</v>
      </c>
      <c r="M2383" s="224" t="s">
        <v>37345</v>
      </c>
      <c r="N2383" s="224"/>
      <c r="O2383" s="225">
        <v>172362.23999999999</v>
      </c>
      <c r="Q2383" s="203" t="s">
        <v>2638</v>
      </c>
      <c r="R2383" s="203"/>
      <c r="S2383" s="204">
        <v>6566</v>
      </c>
      <c r="Y2383" t="s">
        <v>70183</v>
      </c>
      <c r="Z2383" s="284">
        <v>17500</v>
      </c>
      <c r="AB2383" s="276" t="s">
        <v>63090</v>
      </c>
      <c r="AC2383" s="277">
        <v>161439</v>
      </c>
      <c r="AE2383" s="246" t="s">
        <v>58445</v>
      </c>
      <c r="AF2383" s="247">
        <v>61784.06</v>
      </c>
      <c r="AH2383" s="226" t="s">
        <v>38917</v>
      </c>
      <c r="AI2383" s="227">
        <v>73816.67</v>
      </c>
      <c r="AK2383" s="207" t="s">
        <v>16897</v>
      </c>
      <c r="AL2383" s="208">
        <v>427909.57</v>
      </c>
      <c r="AM2383" s="93"/>
      <c r="AN2383" s="199" t="s">
        <v>13988</v>
      </c>
      <c r="AO2383" s="200">
        <v>137886.39999999999</v>
      </c>
      <c r="AT2383" s="263"/>
      <c r="AU2383" s="264"/>
      <c r="AW2383" s="244" t="s">
        <v>51374</v>
      </c>
      <c r="AX2383" s="245">
        <v>3781.48</v>
      </c>
      <c r="AZ2383" s="230" t="s">
        <v>38471</v>
      </c>
      <c r="BA2383" s="231">
        <v>172362.23999999999</v>
      </c>
      <c r="BC2383" s="209" t="s">
        <v>9917</v>
      </c>
      <c r="BD2383" s="210">
        <v>311380.8</v>
      </c>
    </row>
    <row r="2384" spans="9:56" x14ac:dyDescent="0.55000000000000004">
      <c r="I2384" s="242" t="s">
        <v>51085</v>
      </c>
      <c r="J2384" s="242"/>
      <c r="K2384" s="243">
        <v>93149.46</v>
      </c>
      <c r="M2384" s="224" t="s">
        <v>37346</v>
      </c>
      <c r="N2384" s="224"/>
      <c r="O2384" s="225">
        <v>14734.46</v>
      </c>
      <c r="Q2384" s="203" t="s">
        <v>2639</v>
      </c>
      <c r="R2384" s="203"/>
      <c r="S2384" s="204">
        <v>2901</v>
      </c>
      <c r="Y2384" t="s">
        <v>67887</v>
      </c>
      <c r="Z2384">
        <v>856.24</v>
      </c>
      <c r="AB2384" s="276" t="s">
        <v>39000</v>
      </c>
      <c r="AC2384" s="277">
        <v>1190551.53</v>
      </c>
      <c r="AE2384" s="246" t="s">
        <v>58446</v>
      </c>
      <c r="AF2384" s="247">
        <v>4667.5200000000004</v>
      </c>
      <c r="AH2384" s="226" t="s">
        <v>47840</v>
      </c>
      <c r="AI2384" s="227">
        <v>11816.67</v>
      </c>
      <c r="AK2384" s="207" t="s">
        <v>16898</v>
      </c>
      <c r="AL2384" s="208">
        <v>12413.51</v>
      </c>
      <c r="AM2384" s="93"/>
      <c r="AN2384" s="199" t="s">
        <v>13989</v>
      </c>
      <c r="AO2384" s="200">
        <v>47951.86</v>
      </c>
      <c r="AT2384" s="263"/>
      <c r="AU2384" s="264"/>
      <c r="AW2384" s="244" t="s">
        <v>51375</v>
      </c>
      <c r="AX2384" s="245">
        <v>93149.46</v>
      </c>
      <c r="AZ2384" s="230" t="s">
        <v>38489</v>
      </c>
      <c r="BA2384" s="231">
        <v>14734.46</v>
      </c>
      <c r="BC2384" s="209" t="s">
        <v>7430</v>
      </c>
      <c r="BD2384" s="210">
        <v>8985</v>
      </c>
    </row>
    <row r="2385" spans="9:56" x14ac:dyDescent="0.55000000000000004">
      <c r="I2385" s="242" t="s">
        <v>51086</v>
      </c>
      <c r="J2385" s="242"/>
      <c r="K2385" s="243">
        <v>4800.93</v>
      </c>
      <c r="M2385" s="224" t="s">
        <v>37347</v>
      </c>
      <c r="N2385" s="224"/>
      <c r="O2385" s="225">
        <v>137144.53</v>
      </c>
      <c r="Q2385" s="203" t="s">
        <v>2640</v>
      </c>
      <c r="R2385" s="203"/>
      <c r="S2385" s="204">
        <v>10143</v>
      </c>
      <c r="Y2385" t="s">
        <v>61105</v>
      </c>
      <c r="Z2385" s="284">
        <v>21669.39</v>
      </c>
      <c r="AB2385" s="276" t="s">
        <v>39001</v>
      </c>
      <c r="AC2385" s="277">
        <v>759047.63</v>
      </c>
      <c r="AE2385" s="246" t="s">
        <v>58447</v>
      </c>
      <c r="AF2385" s="247">
        <v>14935.27</v>
      </c>
      <c r="AH2385" s="226" t="s">
        <v>47841</v>
      </c>
      <c r="AI2385" s="227">
        <v>34184.11</v>
      </c>
      <c r="AK2385" s="207" t="s">
        <v>16899</v>
      </c>
      <c r="AL2385" s="208">
        <v>1992.6</v>
      </c>
      <c r="AM2385" s="93"/>
      <c r="AN2385" s="199" t="s">
        <v>13990</v>
      </c>
      <c r="AO2385" s="200">
        <v>144490.63</v>
      </c>
      <c r="AT2385" s="263"/>
      <c r="AU2385" s="264"/>
      <c r="AW2385" s="244" t="s">
        <v>51376</v>
      </c>
      <c r="AX2385" s="245">
        <v>4800.93</v>
      </c>
      <c r="AZ2385" s="230" t="s">
        <v>38497</v>
      </c>
      <c r="BA2385" s="231">
        <v>137144.53</v>
      </c>
      <c r="BC2385" s="209" t="s">
        <v>9343</v>
      </c>
      <c r="BD2385" s="210">
        <v>74087.149999999994</v>
      </c>
    </row>
    <row r="2386" spans="9:56" x14ac:dyDescent="0.55000000000000004">
      <c r="I2386" s="242" t="s">
        <v>51087</v>
      </c>
      <c r="J2386" s="242"/>
      <c r="K2386" s="243">
        <v>131476.64000000001</v>
      </c>
      <c r="M2386" s="224" t="s">
        <v>37348</v>
      </c>
      <c r="N2386" s="224"/>
      <c r="O2386" s="225">
        <v>4457.26</v>
      </c>
      <c r="Q2386" s="203" t="s">
        <v>2641</v>
      </c>
      <c r="R2386" s="203"/>
      <c r="S2386" s="204">
        <v>6528</v>
      </c>
      <c r="Y2386" t="s">
        <v>70010</v>
      </c>
      <c r="Z2386">
        <v>-227.05</v>
      </c>
      <c r="AB2386" s="276" t="s">
        <v>67301</v>
      </c>
      <c r="AC2386" s="277">
        <v>-0.11</v>
      </c>
      <c r="AE2386" s="246" t="s">
        <v>61869</v>
      </c>
      <c r="AF2386" s="247">
        <v>10125.959999999999</v>
      </c>
      <c r="AH2386" s="226" t="s">
        <v>16965</v>
      </c>
      <c r="AI2386" s="227">
        <v>78518.48</v>
      </c>
      <c r="AK2386" s="207" t="s">
        <v>16900</v>
      </c>
      <c r="AL2386" s="208">
        <v>61447.8</v>
      </c>
      <c r="AM2386" s="93"/>
      <c r="AN2386" s="199" t="s">
        <v>13991</v>
      </c>
      <c r="AO2386" s="200">
        <v>17797.830000000002</v>
      </c>
      <c r="AT2386" s="263"/>
      <c r="AU2386" s="264"/>
      <c r="AW2386" s="244" t="s">
        <v>51377</v>
      </c>
      <c r="AX2386" s="245">
        <v>131476.64000000001</v>
      </c>
      <c r="AZ2386" s="230" t="s">
        <v>38504</v>
      </c>
      <c r="BA2386" s="231">
        <v>4457.26</v>
      </c>
      <c r="BC2386" s="209" t="s">
        <v>9918</v>
      </c>
      <c r="BD2386" s="210">
        <v>83072.149999999994</v>
      </c>
    </row>
    <row r="2387" spans="9:56" x14ac:dyDescent="0.55000000000000004">
      <c r="I2387" s="242" t="s">
        <v>51088</v>
      </c>
      <c r="J2387" s="242"/>
      <c r="K2387" s="243">
        <v>6932.38</v>
      </c>
      <c r="M2387" s="224" t="s">
        <v>37351</v>
      </c>
      <c r="N2387" s="224"/>
      <c r="O2387" s="225">
        <v>20964.509999999998</v>
      </c>
      <c r="Q2387" s="203" t="s">
        <v>2642</v>
      </c>
      <c r="R2387" s="203"/>
      <c r="S2387" s="204">
        <v>135000</v>
      </c>
      <c r="Y2387" t="s">
        <v>60533</v>
      </c>
      <c r="Z2387" s="284">
        <v>1808.85</v>
      </c>
      <c r="AB2387" s="276" t="s">
        <v>67302</v>
      </c>
      <c r="AC2387" s="277">
        <v>11573.23</v>
      </c>
      <c r="AE2387" s="246" t="s">
        <v>61191</v>
      </c>
      <c r="AF2387" s="247">
        <v>8597.66</v>
      </c>
      <c r="AH2387" s="226" t="s">
        <v>47842</v>
      </c>
      <c r="AI2387" s="227">
        <v>42620.1</v>
      </c>
      <c r="AK2387" s="207" t="s">
        <v>34396</v>
      </c>
      <c r="AL2387" s="208">
        <v>539.58000000000004</v>
      </c>
      <c r="AM2387" s="93"/>
      <c r="AN2387" s="199" t="s">
        <v>13992</v>
      </c>
      <c r="AO2387" s="200">
        <v>45024.85</v>
      </c>
      <c r="AT2387" s="263"/>
      <c r="AU2387" s="264"/>
      <c r="AW2387" s="244" t="s">
        <v>51378</v>
      </c>
      <c r="AX2387" s="245">
        <v>6932.38</v>
      </c>
      <c r="AZ2387" s="230" t="s">
        <v>38519</v>
      </c>
      <c r="BA2387" s="231">
        <v>20964.509999999998</v>
      </c>
      <c r="BC2387" s="209" t="s">
        <v>6756</v>
      </c>
      <c r="BD2387" s="210">
        <v>22081</v>
      </c>
    </row>
    <row r="2388" spans="9:56" x14ac:dyDescent="0.55000000000000004">
      <c r="I2388" s="242" t="s">
        <v>51089</v>
      </c>
      <c r="J2388" s="242"/>
      <c r="K2388" s="243">
        <v>35429.379999999997</v>
      </c>
      <c r="M2388" s="224" t="s">
        <v>37352</v>
      </c>
      <c r="N2388" s="224"/>
      <c r="O2388" s="225">
        <v>7336.11</v>
      </c>
      <c r="Q2388" s="203" t="s">
        <v>2643</v>
      </c>
      <c r="R2388" s="203"/>
      <c r="S2388" s="204">
        <v>23420</v>
      </c>
      <c r="Y2388" t="s">
        <v>56236</v>
      </c>
      <c r="Z2388" s="284">
        <v>14534.17</v>
      </c>
      <c r="AB2388" s="276" t="s">
        <v>55003</v>
      </c>
      <c r="AC2388" s="277">
        <v>373985.52</v>
      </c>
      <c r="AE2388" s="246" t="s">
        <v>49710</v>
      </c>
      <c r="AF2388" s="247">
        <v>401</v>
      </c>
      <c r="AH2388" s="226" t="s">
        <v>47843</v>
      </c>
      <c r="AI2388" s="227">
        <v>4998.2</v>
      </c>
      <c r="AK2388" s="207" t="s">
        <v>16901</v>
      </c>
      <c r="AL2388" s="208">
        <v>3411.1</v>
      </c>
      <c r="AM2388" s="93"/>
      <c r="AN2388" s="199" t="s">
        <v>24998</v>
      </c>
      <c r="AO2388" s="200">
        <v>43893.29</v>
      </c>
      <c r="AT2388" s="263"/>
      <c r="AU2388" s="264"/>
      <c r="AW2388" s="244" t="s">
        <v>51379</v>
      </c>
      <c r="AX2388" s="245">
        <v>35429.379999999997</v>
      </c>
      <c r="AZ2388" s="230" t="s">
        <v>38523</v>
      </c>
      <c r="BA2388" s="231">
        <v>7336.11</v>
      </c>
      <c r="BC2388" s="209" t="s">
        <v>6956</v>
      </c>
      <c r="BD2388" s="210">
        <v>2361</v>
      </c>
    </row>
    <row r="2389" spans="9:56" x14ac:dyDescent="0.55000000000000004">
      <c r="I2389" s="242" t="s">
        <v>51090</v>
      </c>
      <c r="J2389" s="242"/>
      <c r="K2389" s="243">
        <v>38990.660000000003</v>
      </c>
      <c r="M2389" s="224" t="s">
        <v>37353</v>
      </c>
      <c r="N2389" s="224"/>
      <c r="O2389" s="225">
        <v>64391.31</v>
      </c>
      <c r="Q2389" s="203" t="s">
        <v>2644</v>
      </c>
      <c r="R2389" s="203"/>
      <c r="S2389" s="204">
        <v>1555636</v>
      </c>
      <c r="Y2389" t="s">
        <v>70013</v>
      </c>
      <c r="Z2389">
        <v>-326.49</v>
      </c>
      <c r="AB2389" s="276" t="s">
        <v>33311</v>
      </c>
      <c r="AC2389" s="277">
        <v>46806.78</v>
      </c>
      <c r="AE2389" s="246" t="s">
        <v>62556</v>
      </c>
      <c r="AF2389" s="247">
        <v>5737.62</v>
      </c>
      <c r="AH2389" s="226" t="s">
        <v>36102</v>
      </c>
      <c r="AI2389" s="227">
        <v>1432873.3</v>
      </c>
      <c r="AK2389" s="207" t="s">
        <v>16902</v>
      </c>
      <c r="AL2389" s="208">
        <v>10173</v>
      </c>
      <c r="AM2389" s="93"/>
      <c r="AN2389" s="199" t="s">
        <v>32526</v>
      </c>
      <c r="AO2389" s="200">
        <v>29694.12</v>
      </c>
      <c r="AT2389" s="263"/>
      <c r="AU2389" s="264"/>
      <c r="AW2389" s="244" t="s">
        <v>51380</v>
      </c>
      <c r="AX2389" s="245">
        <v>38990.660000000003</v>
      </c>
      <c r="AZ2389" s="230" t="s">
        <v>38527</v>
      </c>
      <c r="BA2389" s="231">
        <v>64391.31</v>
      </c>
      <c r="BC2389" s="209" t="s">
        <v>7157</v>
      </c>
      <c r="BD2389" s="210">
        <v>711</v>
      </c>
    </row>
    <row r="2390" spans="9:56" x14ac:dyDescent="0.55000000000000004">
      <c r="I2390" s="242" t="s">
        <v>51091</v>
      </c>
      <c r="J2390" s="242"/>
      <c r="K2390" s="243">
        <v>59217.63</v>
      </c>
      <c r="M2390" s="224" t="s">
        <v>37355</v>
      </c>
      <c r="N2390" s="224"/>
      <c r="O2390" s="225">
        <v>12859.95</v>
      </c>
      <c r="Q2390" s="203" t="s">
        <v>2645</v>
      </c>
      <c r="R2390" s="203"/>
      <c r="S2390" s="204">
        <v>7705.79</v>
      </c>
      <c r="Y2390" t="s">
        <v>71522</v>
      </c>
      <c r="Z2390" s="284">
        <v>18050</v>
      </c>
      <c r="AB2390" s="276" t="s">
        <v>33312</v>
      </c>
      <c r="AC2390" s="277">
        <v>1575009.93</v>
      </c>
      <c r="AE2390" s="246" t="s">
        <v>64067</v>
      </c>
      <c r="AF2390" s="247">
        <v>645.65</v>
      </c>
      <c r="AH2390" s="226" t="s">
        <v>42228</v>
      </c>
      <c r="AI2390" s="227">
        <v>94279.25</v>
      </c>
      <c r="AK2390" s="207" t="s">
        <v>16903</v>
      </c>
      <c r="AL2390" s="208">
        <v>52379.93</v>
      </c>
      <c r="AM2390" s="93"/>
      <c r="AN2390" s="199" t="s">
        <v>25004</v>
      </c>
      <c r="AO2390" s="200">
        <v>214395.73</v>
      </c>
      <c r="AT2390" s="263"/>
      <c r="AU2390" s="264"/>
      <c r="AW2390" s="244" t="s">
        <v>51381</v>
      </c>
      <c r="AX2390" s="245">
        <v>59217.63</v>
      </c>
      <c r="AZ2390" s="230" t="s">
        <v>38535</v>
      </c>
      <c r="BA2390" s="231">
        <v>12859.95</v>
      </c>
      <c r="BC2390" s="209" t="s">
        <v>7431</v>
      </c>
      <c r="BD2390" s="210">
        <v>7090</v>
      </c>
    </row>
    <row r="2391" spans="9:56" x14ac:dyDescent="0.55000000000000004">
      <c r="I2391" s="242" t="s">
        <v>51092</v>
      </c>
      <c r="J2391" s="242"/>
      <c r="K2391" s="243">
        <v>56726.27</v>
      </c>
      <c r="M2391" s="224" t="s">
        <v>37357</v>
      </c>
      <c r="N2391" s="224"/>
      <c r="O2391" s="225">
        <v>14641.84</v>
      </c>
      <c r="Q2391" s="203" t="s">
        <v>2646</v>
      </c>
      <c r="R2391" s="203"/>
      <c r="S2391" s="204">
        <v>14062</v>
      </c>
      <c r="Y2391" t="s">
        <v>21966</v>
      </c>
      <c r="Z2391">
        <v>44.16</v>
      </c>
      <c r="AB2391" s="276" t="s">
        <v>34813</v>
      </c>
      <c r="AC2391" s="277">
        <v>133813.67000000001</v>
      </c>
      <c r="AE2391" s="246" t="s">
        <v>51823</v>
      </c>
      <c r="AF2391" s="247">
        <v>30985.13</v>
      </c>
      <c r="AH2391" s="226" t="s">
        <v>42229</v>
      </c>
      <c r="AI2391" s="227">
        <v>7412.69</v>
      </c>
      <c r="AK2391" s="207" t="s">
        <v>16904</v>
      </c>
      <c r="AL2391" s="208">
        <v>10692.22</v>
      </c>
      <c r="AM2391" s="93"/>
      <c r="AN2391" s="199" t="s">
        <v>13993</v>
      </c>
      <c r="AO2391" s="200">
        <v>4893</v>
      </c>
      <c r="AT2391" s="263"/>
      <c r="AU2391" s="264"/>
      <c r="AW2391" s="244" t="s">
        <v>51382</v>
      </c>
      <c r="AX2391" s="245">
        <v>56726.27</v>
      </c>
      <c r="AZ2391" s="230" t="s">
        <v>38546</v>
      </c>
      <c r="BA2391" s="231">
        <v>14641.84</v>
      </c>
      <c r="BC2391" s="209" t="s">
        <v>7838</v>
      </c>
      <c r="BD2391" s="210">
        <v>1185</v>
      </c>
    </row>
    <row r="2392" spans="9:56" x14ac:dyDescent="0.55000000000000004">
      <c r="I2392" s="242" t="s">
        <v>51093</v>
      </c>
      <c r="J2392" s="242"/>
      <c r="K2392" s="243">
        <v>4969.74</v>
      </c>
      <c r="M2392" s="224" t="s">
        <v>37358</v>
      </c>
      <c r="N2392" s="224"/>
      <c r="O2392" s="225">
        <v>37268.46</v>
      </c>
      <c r="Q2392" s="203" t="s">
        <v>2647</v>
      </c>
      <c r="R2392" s="203"/>
      <c r="S2392" s="204">
        <v>7865.43</v>
      </c>
      <c r="Y2392" t="s">
        <v>66639</v>
      </c>
      <c r="Z2392" s="284">
        <v>2831.56</v>
      </c>
      <c r="AB2392" s="276" t="s">
        <v>33314</v>
      </c>
      <c r="AC2392" s="277">
        <v>2825731.36</v>
      </c>
      <c r="AE2392" s="246" t="s">
        <v>51824</v>
      </c>
      <c r="AF2392" s="247">
        <v>275349.96999999997</v>
      </c>
      <c r="AH2392" s="226" t="s">
        <v>42230</v>
      </c>
      <c r="AI2392" s="227">
        <v>5315.31</v>
      </c>
      <c r="AK2392" s="207" t="s">
        <v>16905</v>
      </c>
      <c r="AL2392" s="208">
        <v>23765.1</v>
      </c>
      <c r="AM2392" s="93"/>
      <c r="AN2392" s="199" t="s">
        <v>13994</v>
      </c>
      <c r="AO2392" s="200">
        <v>12447</v>
      </c>
      <c r="AT2392" s="263"/>
      <c r="AU2392" s="264"/>
      <c r="AW2392" s="244" t="s">
        <v>51383</v>
      </c>
      <c r="AX2392" s="245">
        <v>4969.74</v>
      </c>
      <c r="AZ2392" s="230" t="s">
        <v>38555</v>
      </c>
      <c r="BA2392" s="231">
        <v>37268.46</v>
      </c>
      <c r="BC2392" s="209" t="s">
        <v>8098</v>
      </c>
      <c r="BD2392" s="210">
        <v>3496</v>
      </c>
    </row>
    <row r="2393" spans="9:56" x14ac:dyDescent="0.55000000000000004">
      <c r="I2393" s="242" t="s">
        <v>51094</v>
      </c>
      <c r="J2393" s="242"/>
      <c r="K2393" s="243">
        <v>102165</v>
      </c>
      <c r="M2393" s="224" t="s">
        <v>37359</v>
      </c>
      <c r="N2393" s="224"/>
      <c r="O2393" s="225">
        <v>162.86000000000001</v>
      </c>
      <c r="Q2393" s="203" t="s">
        <v>2648</v>
      </c>
      <c r="R2393" s="203"/>
      <c r="S2393" s="204">
        <v>1074.8599999999999</v>
      </c>
      <c r="Y2393" t="s">
        <v>70593</v>
      </c>
      <c r="Z2393">
        <v>509.68</v>
      </c>
      <c r="AB2393" s="276" t="s">
        <v>34814</v>
      </c>
      <c r="AC2393" s="277">
        <v>136539.37</v>
      </c>
      <c r="AE2393" s="246" t="s">
        <v>61314</v>
      </c>
      <c r="AF2393" s="247">
        <v>-5886.56</v>
      </c>
      <c r="AH2393" s="226" t="s">
        <v>51813</v>
      </c>
      <c r="AI2393" s="227">
        <v>2622.75</v>
      </c>
      <c r="AK2393" s="207" t="s">
        <v>16906</v>
      </c>
      <c r="AL2393" s="208">
        <v>2119.04</v>
      </c>
      <c r="AM2393" s="93"/>
      <c r="AN2393" s="199" t="s">
        <v>13995</v>
      </c>
      <c r="AO2393" s="200">
        <v>172</v>
      </c>
      <c r="AT2393" s="263"/>
      <c r="AU2393" s="264"/>
      <c r="AW2393" s="244" t="s">
        <v>51384</v>
      </c>
      <c r="AX2393" s="245">
        <v>102165</v>
      </c>
      <c r="AZ2393" s="230" t="s">
        <v>38562</v>
      </c>
      <c r="BA2393" s="231">
        <v>162.86000000000001</v>
      </c>
      <c r="BC2393" s="209" t="s">
        <v>8369</v>
      </c>
      <c r="BD2393" s="210">
        <v>9442</v>
      </c>
    </row>
    <row r="2394" spans="9:56" x14ac:dyDescent="0.55000000000000004">
      <c r="I2394" s="242" t="s">
        <v>51095</v>
      </c>
      <c r="J2394" s="242"/>
      <c r="K2394" s="243">
        <v>58996.92</v>
      </c>
      <c r="M2394" s="224" t="s">
        <v>37360</v>
      </c>
      <c r="N2394" s="224"/>
      <c r="O2394" s="225">
        <v>34542.699999999997</v>
      </c>
      <c r="Q2394" s="203" t="s">
        <v>2649</v>
      </c>
      <c r="R2394" s="203"/>
      <c r="S2394" s="204">
        <v>11459</v>
      </c>
      <c r="Y2394" t="s">
        <v>63703</v>
      </c>
      <c r="Z2394" s="284">
        <v>4731.8100000000004</v>
      </c>
      <c r="AB2394" s="276" t="s">
        <v>33315</v>
      </c>
      <c r="AC2394" s="277">
        <v>277359.89</v>
      </c>
      <c r="AE2394" s="246" t="s">
        <v>59513</v>
      </c>
      <c r="AF2394" s="247">
        <v>1500</v>
      </c>
      <c r="AH2394" s="226" t="s">
        <v>51814</v>
      </c>
      <c r="AI2394" s="227">
        <v>514.54999999999995</v>
      </c>
      <c r="AK2394" s="207" t="s">
        <v>16907</v>
      </c>
      <c r="AL2394" s="208">
        <v>9600</v>
      </c>
      <c r="AM2394" s="93"/>
      <c r="AN2394" s="199" t="s">
        <v>32527</v>
      </c>
      <c r="AO2394" s="200">
        <v>272896.86</v>
      </c>
      <c r="AT2394" s="263"/>
      <c r="AU2394" s="264"/>
      <c r="AW2394" s="244" t="s">
        <v>51385</v>
      </c>
      <c r="AX2394" s="245">
        <v>58996.92</v>
      </c>
      <c r="AZ2394" s="230" t="s">
        <v>38567</v>
      </c>
      <c r="BA2394" s="231">
        <v>34542.699999999997</v>
      </c>
      <c r="BC2394" s="209" t="s">
        <v>10502</v>
      </c>
      <c r="BD2394" s="210">
        <v>2000</v>
      </c>
    </row>
    <row r="2395" spans="9:56" x14ac:dyDescent="0.55000000000000004">
      <c r="I2395" s="242" t="s">
        <v>51096</v>
      </c>
      <c r="J2395" s="242"/>
      <c r="K2395" s="243">
        <v>832.69</v>
      </c>
      <c r="M2395" s="224" t="s">
        <v>37361</v>
      </c>
      <c r="N2395" s="224"/>
      <c r="O2395" s="225">
        <v>284.70999999999998</v>
      </c>
      <c r="Q2395" s="203" t="s">
        <v>2650</v>
      </c>
      <c r="R2395" s="203"/>
      <c r="S2395" s="204">
        <v>5104</v>
      </c>
      <c r="Y2395" t="s">
        <v>63704</v>
      </c>
      <c r="Z2395">
        <v>362</v>
      </c>
      <c r="AB2395" s="276" t="s">
        <v>39002</v>
      </c>
      <c r="AC2395" s="277">
        <v>326035.19</v>
      </c>
      <c r="AE2395" s="246" t="s">
        <v>59514</v>
      </c>
      <c r="AF2395" s="247">
        <v>114.75</v>
      </c>
      <c r="AH2395" s="226" t="s">
        <v>51815</v>
      </c>
      <c r="AI2395" s="227">
        <v>26588.95</v>
      </c>
      <c r="AK2395" s="207" t="s">
        <v>16908</v>
      </c>
      <c r="AL2395" s="208">
        <v>56822.12</v>
      </c>
      <c r="AM2395" s="93"/>
      <c r="AN2395" s="199" t="s">
        <v>32528</v>
      </c>
      <c r="AO2395" s="200">
        <v>682.5</v>
      </c>
      <c r="AT2395" s="263"/>
      <c r="AU2395" s="264"/>
      <c r="AW2395" s="244" t="s">
        <v>51386</v>
      </c>
      <c r="AX2395" s="245">
        <v>832.69</v>
      </c>
      <c r="AZ2395" s="230" t="s">
        <v>38572</v>
      </c>
      <c r="BA2395" s="231">
        <v>284.70999999999998</v>
      </c>
      <c r="BC2395" s="209" t="s">
        <v>9023</v>
      </c>
      <c r="BD2395" s="210">
        <v>3354</v>
      </c>
    </row>
    <row r="2396" spans="9:56" x14ac:dyDescent="0.55000000000000004">
      <c r="I2396" s="242" t="s">
        <v>51097</v>
      </c>
      <c r="J2396" s="242"/>
      <c r="K2396" s="243">
        <v>107156.81</v>
      </c>
      <c r="M2396" s="224" t="s">
        <v>37363</v>
      </c>
      <c r="N2396" s="224"/>
      <c r="O2396" s="225">
        <v>118436.88</v>
      </c>
      <c r="Q2396" s="203" t="s">
        <v>2651</v>
      </c>
      <c r="R2396" s="203"/>
      <c r="S2396" s="204">
        <v>149086</v>
      </c>
      <c r="Y2396" t="s">
        <v>63705</v>
      </c>
      <c r="Z2396" s="284">
        <v>1137.52</v>
      </c>
      <c r="AB2396" s="276" t="s">
        <v>33316</v>
      </c>
      <c r="AC2396" s="277">
        <v>406756.88</v>
      </c>
      <c r="AE2396" s="246" t="s">
        <v>59515</v>
      </c>
      <c r="AF2396" s="247">
        <v>367.5</v>
      </c>
      <c r="AH2396" s="226" t="s">
        <v>51816</v>
      </c>
      <c r="AI2396" s="227">
        <v>764</v>
      </c>
      <c r="AK2396" s="207" t="s">
        <v>16909</v>
      </c>
      <c r="AL2396" s="208">
        <v>435200</v>
      </c>
      <c r="AM2396" s="93"/>
      <c r="AN2396" s="199" t="s">
        <v>32529</v>
      </c>
      <c r="AO2396" s="200">
        <v>154</v>
      </c>
      <c r="AT2396" s="263"/>
      <c r="AU2396" s="264"/>
      <c r="AW2396" s="244" t="s">
        <v>51387</v>
      </c>
      <c r="AX2396" s="245">
        <v>107156.81</v>
      </c>
      <c r="AZ2396" s="230" t="s">
        <v>38583</v>
      </c>
      <c r="BA2396" s="231">
        <v>118436.88</v>
      </c>
      <c r="BC2396" s="209" t="s">
        <v>9344</v>
      </c>
      <c r="BD2396" s="210">
        <v>5014</v>
      </c>
    </row>
    <row r="2397" spans="9:56" x14ac:dyDescent="0.55000000000000004">
      <c r="I2397" s="242" t="s">
        <v>51098</v>
      </c>
      <c r="J2397" s="242"/>
      <c r="K2397" s="243">
        <v>11885.78</v>
      </c>
      <c r="M2397" s="224" t="s">
        <v>37364</v>
      </c>
      <c r="N2397" s="224"/>
      <c r="O2397" s="225">
        <v>86104.52</v>
      </c>
      <c r="Q2397" s="203" t="s">
        <v>2652</v>
      </c>
      <c r="R2397" s="203"/>
      <c r="S2397" s="204">
        <v>5324.89</v>
      </c>
      <c r="Y2397" t="s">
        <v>64435</v>
      </c>
      <c r="Z2397" s="284">
        <v>1153.3599999999999</v>
      </c>
      <c r="AB2397" s="276" t="s">
        <v>67303</v>
      </c>
      <c r="AC2397" s="277">
        <v>4332.8999999999996</v>
      </c>
      <c r="AE2397" s="246" t="s">
        <v>62446</v>
      </c>
      <c r="AF2397" s="247">
        <v>4131.6899999999996</v>
      </c>
      <c r="AH2397" s="226" t="s">
        <v>49704</v>
      </c>
      <c r="AI2397" s="227">
        <v>31171.06</v>
      </c>
      <c r="AK2397" s="207" t="s">
        <v>16910</v>
      </c>
      <c r="AL2397" s="208">
        <v>102000</v>
      </c>
      <c r="AM2397" s="93"/>
      <c r="AN2397" s="199" t="s">
        <v>32530</v>
      </c>
      <c r="AO2397" s="200">
        <v>1591.23</v>
      </c>
      <c r="AT2397" s="263"/>
      <c r="AU2397" s="264"/>
      <c r="AW2397" s="244" t="s">
        <v>51388</v>
      </c>
      <c r="AX2397" s="245">
        <v>11885.78</v>
      </c>
      <c r="AZ2397" s="230" t="s">
        <v>38589</v>
      </c>
      <c r="BA2397" s="231">
        <v>86104.52</v>
      </c>
      <c r="BC2397" s="209" t="s">
        <v>9456</v>
      </c>
      <c r="BD2397" s="210">
        <v>11589</v>
      </c>
    </row>
    <row r="2398" spans="9:56" x14ac:dyDescent="0.55000000000000004">
      <c r="I2398" s="242" t="s">
        <v>51099</v>
      </c>
      <c r="J2398" s="242"/>
      <c r="K2398" s="243">
        <v>3795</v>
      </c>
      <c r="M2398" s="224" t="s">
        <v>37365</v>
      </c>
      <c r="N2398" s="224"/>
      <c r="O2398" s="225">
        <v>15073.08</v>
      </c>
      <c r="Q2398" s="203" t="s">
        <v>2653</v>
      </c>
      <c r="R2398" s="203"/>
      <c r="S2398" s="204">
        <v>4074</v>
      </c>
      <c r="Y2398" t="s">
        <v>71523</v>
      </c>
      <c r="Z2398">
        <v>176.22</v>
      </c>
      <c r="AB2398" s="276" t="s">
        <v>33317</v>
      </c>
      <c r="AC2398" s="277">
        <v>431115.1</v>
      </c>
      <c r="AE2398" s="246" t="s">
        <v>62447</v>
      </c>
      <c r="AF2398" s="247">
        <v>154</v>
      </c>
      <c r="AH2398" s="226" t="s">
        <v>38918</v>
      </c>
      <c r="AI2398" s="227">
        <v>886787.81</v>
      </c>
      <c r="AK2398" s="207" t="s">
        <v>16911</v>
      </c>
      <c r="AL2398" s="208">
        <v>30737</v>
      </c>
      <c r="AM2398" s="93"/>
      <c r="AN2398" s="199" t="s">
        <v>32531</v>
      </c>
      <c r="AO2398" s="200">
        <v>6204.27</v>
      </c>
      <c r="AT2398" s="263"/>
      <c r="AU2398" s="264"/>
      <c r="AW2398" s="244" t="s">
        <v>51389</v>
      </c>
      <c r="AX2398" s="245">
        <v>3795</v>
      </c>
      <c r="AZ2398" s="230" t="s">
        <v>38597</v>
      </c>
      <c r="BA2398" s="231">
        <v>15073.08</v>
      </c>
      <c r="BC2398" s="209" t="s">
        <v>9541</v>
      </c>
      <c r="BD2398" s="210">
        <v>2623</v>
      </c>
    </row>
    <row r="2399" spans="9:56" x14ac:dyDescent="0.55000000000000004">
      <c r="I2399" s="242" t="s">
        <v>51100</v>
      </c>
      <c r="J2399" s="242"/>
      <c r="K2399" s="243">
        <v>15824.23</v>
      </c>
      <c r="M2399" s="224" t="s">
        <v>37366</v>
      </c>
      <c r="N2399" s="224"/>
      <c r="O2399" s="225">
        <v>2146.1999999999998</v>
      </c>
      <c r="Q2399" s="203" t="s">
        <v>2654</v>
      </c>
      <c r="R2399" s="203"/>
      <c r="S2399" s="204">
        <v>937221</v>
      </c>
      <c r="Y2399" t="s">
        <v>62054</v>
      </c>
      <c r="Z2399" s="284">
        <v>1864.2</v>
      </c>
      <c r="AB2399" s="276" t="s">
        <v>34815</v>
      </c>
      <c r="AC2399" s="277">
        <v>118706.12</v>
      </c>
      <c r="AE2399" s="246" t="s">
        <v>58448</v>
      </c>
      <c r="AF2399" s="247">
        <v>7000</v>
      </c>
      <c r="AH2399" s="226" t="s">
        <v>16967</v>
      </c>
      <c r="AI2399" s="227">
        <v>1760257.79</v>
      </c>
      <c r="AK2399" s="207" t="s">
        <v>16912</v>
      </c>
      <c r="AL2399" s="208">
        <v>75086</v>
      </c>
      <c r="AM2399" s="93"/>
      <c r="AN2399" s="199" t="s">
        <v>25039</v>
      </c>
      <c r="AO2399" s="200">
        <v>682.5</v>
      </c>
      <c r="AT2399" s="263"/>
      <c r="AU2399" s="264"/>
      <c r="AW2399" s="244" t="s">
        <v>51390</v>
      </c>
      <c r="AX2399" s="245">
        <v>15824.23</v>
      </c>
      <c r="AZ2399" s="230" t="s">
        <v>38603</v>
      </c>
      <c r="BA2399" s="231">
        <v>2146.1999999999998</v>
      </c>
      <c r="BC2399" s="209" t="s">
        <v>10936</v>
      </c>
      <c r="BD2399" s="210">
        <v>2398</v>
      </c>
    </row>
    <row r="2400" spans="9:56" x14ac:dyDescent="0.55000000000000004">
      <c r="I2400" s="242" t="s">
        <v>51101</v>
      </c>
      <c r="J2400" s="242"/>
      <c r="K2400" s="243">
        <v>53858.46</v>
      </c>
      <c r="M2400" s="224" t="s">
        <v>37368</v>
      </c>
      <c r="N2400" s="224"/>
      <c r="O2400" s="225">
        <v>8401.4500000000007</v>
      </c>
      <c r="Q2400" s="203" t="s">
        <v>2655</v>
      </c>
      <c r="R2400" s="203"/>
      <c r="S2400" s="204">
        <v>63663</v>
      </c>
      <c r="Y2400" t="s">
        <v>33749</v>
      </c>
      <c r="Z2400" s="284">
        <v>8221.0499999999993</v>
      </c>
      <c r="AB2400" s="276" t="s">
        <v>55946</v>
      </c>
      <c r="AC2400" s="277">
        <v>72768</v>
      </c>
      <c r="AE2400" s="246" t="s">
        <v>61870</v>
      </c>
      <c r="AF2400" s="247">
        <v>1909.02</v>
      </c>
      <c r="AH2400" s="226" t="s">
        <v>33218</v>
      </c>
      <c r="AI2400" s="227">
        <v>29691.65</v>
      </c>
      <c r="AK2400" s="207" t="s">
        <v>16913</v>
      </c>
      <c r="AL2400" s="208">
        <v>162724</v>
      </c>
      <c r="AM2400" s="93"/>
      <c r="AN2400" s="199" t="s">
        <v>32532</v>
      </c>
      <c r="AO2400" s="200">
        <v>154</v>
      </c>
      <c r="AT2400" s="263"/>
      <c r="AU2400" s="264"/>
      <c r="AW2400" s="244" t="s">
        <v>51391</v>
      </c>
      <c r="AX2400" s="245">
        <v>53858.46</v>
      </c>
      <c r="AZ2400" s="230" t="s">
        <v>38617</v>
      </c>
      <c r="BA2400" s="231">
        <v>8401.4500000000007</v>
      </c>
      <c r="BC2400" s="209" t="s">
        <v>11124</v>
      </c>
      <c r="BD2400" s="210">
        <v>9666</v>
      </c>
    </row>
    <row r="2401" spans="9:56" x14ac:dyDescent="0.55000000000000004">
      <c r="I2401" s="242" t="s">
        <v>51102</v>
      </c>
      <c r="J2401" s="242"/>
      <c r="K2401" s="243">
        <v>23162.61</v>
      </c>
      <c r="M2401" s="224" t="s">
        <v>37369</v>
      </c>
      <c r="N2401" s="224"/>
      <c r="O2401" s="225">
        <v>60737.279999999999</v>
      </c>
      <c r="Q2401" s="203" t="s">
        <v>2656</v>
      </c>
      <c r="R2401" s="203"/>
      <c r="S2401" s="204">
        <v>10523</v>
      </c>
      <c r="Y2401" t="s">
        <v>36390</v>
      </c>
      <c r="Z2401">
        <v>666.41</v>
      </c>
      <c r="AB2401" s="276" t="s">
        <v>36159</v>
      </c>
      <c r="AC2401" s="277">
        <v>88421.62</v>
      </c>
      <c r="AE2401" s="246" t="s">
        <v>61083</v>
      </c>
      <c r="AF2401" s="247">
        <v>2484.46</v>
      </c>
      <c r="AH2401" s="226" t="s">
        <v>46725</v>
      </c>
      <c r="AI2401" s="227">
        <v>10045</v>
      </c>
      <c r="AK2401" s="207" t="s">
        <v>16914</v>
      </c>
      <c r="AL2401" s="208">
        <v>330.69</v>
      </c>
      <c r="AM2401" s="93"/>
      <c r="AN2401" s="199" t="s">
        <v>25041</v>
      </c>
      <c r="AO2401" s="200">
        <v>1591.23</v>
      </c>
      <c r="AT2401" s="263"/>
      <c r="AU2401" s="264"/>
      <c r="AW2401" s="244" t="s">
        <v>51392</v>
      </c>
      <c r="AX2401" s="245">
        <v>23162.61</v>
      </c>
      <c r="AZ2401" s="230" t="s">
        <v>38620</v>
      </c>
      <c r="BA2401" s="231">
        <v>60737.279999999999</v>
      </c>
      <c r="BC2401" s="209" t="s">
        <v>11345</v>
      </c>
      <c r="BD2401" s="210">
        <v>4724</v>
      </c>
    </row>
    <row r="2402" spans="9:56" x14ac:dyDescent="0.55000000000000004">
      <c r="I2402" s="242" t="s">
        <v>51103</v>
      </c>
      <c r="J2402" s="242"/>
      <c r="K2402" s="243">
        <v>8017.69</v>
      </c>
      <c r="M2402" s="224" t="s">
        <v>37370</v>
      </c>
      <c r="N2402" s="224"/>
      <c r="O2402" s="225">
        <v>14937.92</v>
      </c>
      <c r="Q2402" s="203" t="s">
        <v>2657</v>
      </c>
      <c r="R2402" s="203"/>
      <c r="S2402" s="204">
        <v>5107</v>
      </c>
      <c r="Y2402" t="s">
        <v>33750</v>
      </c>
      <c r="Z2402">
        <v>804.13</v>
      </c>
      <c r="AB2402" s="276" t="s">
        <v>48776</v>
      </c>
      <c r="AC2402" s="277">
        <v>4697</v>
      </c>
      <c r="AE2402" s="246" t="s">
        <v>58198</v>
      </c>
      <c r="AF2402" s="247">
        <v>1212.1500000000001</v>
      </c>
      <c r="AH2402" s="226" t="s">
        <v>33219</v>
      </c>
      <c r="AI2402" s="227">
        <v>192041.74</v>
      </c>
      <c r="AK2402" s="207" t="s">
        <v>13183</v>
      </c>
      <c r="AL2402" s="208">
        <v>3410.84</v>
      </c>
      <c r="AM2402" s="93"/>
      <c r="AN2402" s="199" t="s">
        <v>25044</v>
      </c>
      <c r="AO2402" s="200">
        <v>6204.27</v>
      </c>
      <c r="AT2402" s="263"/>
      <c r="AU2402" s="264"/>
      <c r="AW2402" s="244" t="s">
        <v>51393</v>
      </c>
      <c r="AX2402" s="245">
        <v>8017.69</v>
      </c>
      <c r="AZ2402" s="230" t="s">
        <v>38625</v>
      </c>
      <c r="BA2402" s="231">
        <v>14937.92</v>
      </c>
      <c r="BC2402" s="209" t="s">
        <v>11604</v>
      </c>
      <c r="BD2402" s="210">
        <v>25881</v>
      </c>
    </row>
    <row r="2403" spans="9:56" x14ac:dyDescent="0.55000000000000004">
      <c r="I2403" s="242" t="s">
        <v>51104</v>
      </c>
      <c r="J2403" s="242"/>
      <c r="K2403" s="243">
        <v>6459.7</v>
      </c>
      <c r="M2403" s="224" t="s">
        <v>37371</v>
      </c>
      <c r="N2403" s="224"/>
      <c r="O2403" s="225">
        <v>18579.740000000002</v>
      </c>
      <c r="Q2403" s="203" t="s">
        <v>2658</v>
      </c>
      <c r="R2403" s="203"/>
      <c r="S2403" s="204">
        <v>15550</v>
      </c>
      <c r="Y2403" t="s">
        <v>33751</v>
      </c>
      <c r="Z2403" s="284">
        <v>2584.69</v>
      </c>
      <c r="AB2403" s="276" t="s">
        <v>34816</v>
      </c>
      <c r="AC2403" s="277">
        <v>365155.31</v>
      </c>
      <c r="AE2403" s="246" t="s">
        <v>63069</v>
      </c>
      <c r="AF2403" s="247">
        <v>3000</v>
      </c>
      <c r="AH2403" s="226" t="s">
        <v>42231</v>
      </c>
      <c r="AI2403" s="227">
        <v>435</v>
      </c>
      <c r="AK2403" s="207" t="s">
        <v>16915</v>
      </c>
      <c r="AL2403" s="208">
        <v>337486.27</v>
      </c>
      <c r="AM2403" s="93"/>
      <c r="AN2403" s="199" t="s">
        <v>13996</v>
      </c>
      <c r="AO2403" s="200">
        <v>2491</v>
      </c>
      <c r="AT2403" s="263"/>
      <c r="AU2403" s="264"/>
      <c r="AW2403" s="244" t="s">
        <v>51394</v>
      </c>
      <c r="AX2403" s="245">
        <v>6459.7</v>
      </c>
      <c r="AZ2403" s="230" t="s">
        <v>38631</v>
      </c>
      <c r="BA2403" s="231">
        <v>18579.740000000002</v>
      </c>
      <c r="BC2403" s="209" t="s">
        <v>9919</v>
      </c>
      <c r="BD2403" s="210">
        <v>113615</v>
      </c>
    </row>
    <row r="2404" spans="9:56" x14ac:dyDescent="0.55000000000000004">
      <c r="I2404" s="242" t="s">
        <v>51105</v>
      </c>
      <c r="J2404" s="242"/>
      <c r="K2404" s="243">
        <v>9993.86</v>
      </c>
      <c r="M2404" s="224" t="s">
        <v>37372</v>
      </c>
      <c r="N2404" s="224"/>
      <c r="O2404" s="225">
        <v>24900</v>
      </c>
      <c r="Q2404" s="203" t="s">
        <v>2659</v>
      </c>
      <c r="R2404" s="203"/>
      <c r="S2404" s="204">
        <v>19837.96</v>
      </c>
      <c r="Y2404" t="s">
        <v>36391</v>
      </c>
      <c r="Z2404" s="284">
        <v>20600.439999999999</v>
      </c>
      <c r="AB2404" s="276" t="s">
        <v>39003</v>
      </c>
      <c r="AC2404" s="277">
        <v>4881.5600000000004</v>
      </c>
      <c r="AE2404" s="246" t="s">
        <v>60244</v>
      </c>
      <c r="AF2404" s="247">
        <v>5000</v>
      </c>
      <c r="AH2404" s="226" t="s">
        <v>33220</v>
      </c>
      <c r="AI2404" s="227">
        <v>50064.59</v>
      </c>
      <c r="AK2404" s="207" t="s">
        <v>16916</v>
      </c>
      <c r="AL2404" s="208">
        <v>74287.759999999995</v>
      </c>
      <c r="AM2404" s="93"/>
      <c r="AN2404" s="199" t="s">
        <v>13997</v>
      </c>
      <c r="AO2404" s="200">
        <v>419</v>
      </c>
      <c r="AT2404" s="263"/>
      <c r="AU2404" s="264"/>
      <c r="AW2404" s="244" t="s">
        <v>51395</v>
      </c>
      <c r="AX2404" s="245">
        <v>9993.86</v>
      </c>
      <c r="AZ2404" s="230" t="s">
        <v>38636</v>
      </c>
      <c r="BA2404" s="231">
        <v>24900</v>
      </c>
      <c r="BC2404" s="209" t="s">
        <v>9024</v>
      </c>
      <c r="BD2404" s="210">
        <v>1366</v>
      </c>
    </row>
    <row r="2405" spans="9:56" x14ac:dyDescent="0.55000000000000004">
      <c r="I2405" s="242" t="s">
        <v>51106</v>
      </c>
      <c r="J2405" s="242"/>
      <c r="K2405" s="243">
        <v>6300</v>
      </c>
      <c r="M2405" s="224" t="s">
        <v>37373</v>
      </c>
      <c r="N2405" s="224"/>
      <c r="O2405" s="225">
        <v>2346.64</v>
      </c>
      <c r="Q2405" s="203" t="s">
        <v>2660</v>
      </c>
      <c r="R2405" s="203"/>
      <c r="S2405" s="204">
        <v>199202.04</v>
      </c>
      <c r="Y2405" t="s">
        <v>33752</v>
      </c>
      <c r="Z2405" s="284">
        <v>21823.55</v>
      </c>
      <c r="AB2405" s="276" t="s">
        <v>33318</v>
      </c>
      <c r="AC2405" s="277">
        <v>2071.37</v>
      </c>
      <c r="AE2405" s="246" t="s">
        <v>60245</v>
      </c>
      <c r="AF2405" s="247">
        <v>612.04999999999995</v>
      </c>
      <c r="AH2405" s="226" t="s">
        <v>33221</v>
      </c>
      <c r="AI2405" s="227">
        <v>264987.99</v>
      </c>
      <c r="AK2405" s="207" t="s">
        <v>13184</v>
      </c>
      <c r="AL2405" s="208">
        <v>28225</v>
      </c>
      <c r="AM2405" s="93"/>
      <c r="AN2405" s="199" t="s">
        <v>32533</v>
      </c>
      <c r="AO2405" s="200">
        <v>2381.75</v>
      </c>
      <c r="AT2405" s="263"/>
      <c r="AU2405" s="264"/>
      <c r="AW2405" s="244" t="s">
        <v>51396</v>
      </c>
      <c r="AX2405" s="245">
        <v>6300</v>
      </c>
      <c r="AZ2405" s="230" t="s">
        <v>38641</v>
      </c>
      <c r="BA2405" s="231">
        <v>2346.64</v>
      </c>
      <c r="BC2405" s="209" t="s">
        <v>9920</v>
      </c>
      <c r="BD2405" s="210">
        <v>1366</v>
      </c>
    </row>
    <row r="2406" spans="9:56" x14ac:dyDescent="0.55000000000000004">
      <c r="I2406" s="242" t="s">
        <v>51107</v>
      </c>
      <c r="J2406" s="242"/>
      <c r="K2406" s="243">
        <v>28345.21</v>
      </c>
      <c r="M2406" s="224" t="s">
        <v>37374</v>
      </c>
      <c r="N2406" s="224"/>
      <c r="O2406" s="225">
        <v>2926.35</v>
      </c>
      <c r="Q2406" s="203" t="s">
        <v>2661</v>
      </c>
      <c r="R2406" s="203"/>
      <c r="S2406" s="204">
        <v>48215</v>
      </c>
      <c r="Y2406" t="s">
        <v>66641</v>
      </c>
      <c r="Z2406" s="284">
        <v>40843.089999999997</v>
      </c>
      <c r="AB2406" s="276" t="s">
        <v>33319</v>
      </c>
      <c r="AC2406" s="277">
        <v>104959.05</v>
      </c>
      <c r="AE2406" s="246" t="s">
        <v>60246</v>
      </c>
      <c r="AF2406" s="247">
        <v>1960</v>
      </c>
      <c r="AH2406" s="226" t="s">
        <v>33222</v>
      </c>
      <c r="AI2406" s="227">
        <v>714.67</v>
      </c>
      <c r="AK2406" s="207" t="s">
        <v>13185</v>
      </c>
      <c r="AL2406" s="208">
        <v>21622.43</v>
      </c>
      <c r="AM2406" s="93"/>
      <c r="AN2406" s="199" t="s">
        <v>25057</v>
      </c>
      <c r="AO2406" s="200">
        <v>2381.75</v>
      </c>
      <c r="AT2406" s="263"/>
      <c r="AU2406" s="264"/>
      <c r="AW2406" s="244" t="s">
        <v>51397</v>
      </c>
      <c r="AX2406" s="245">
        <v>28345.21</v>
      </c>
      <c r="AZ2406" s="230" t="s">
        <v>38646</v>
      </c>
      <c r="BA2406" s="231">
        <v>2926.35</v>
      </c>
      <c r="BC2406" s="209" t="s">
        <v>6757</v>
      </c>
      <c r="BD2406" s="210">
        <v>75024</v>
      </c>
    </row>
    <row r="2407" spans="9:56" x14ac:dyDescent="0.55000000000000004">
      <c r="I2407" s="242" t="s">
        <v>51108</v>
      </c>
      <c r="J2407" s="242"/>
      <c r="K2407" s="243">
        <v>41835.83</v>
      </c>
      <c r="M2407" s="224" t="s">
        <v>37375</v>
      </c>
      <c r="N2407" s="224"/>
      <c r="O2407" s="225">
        <v>1307.01</v>
      </c>
      <c r="Q2407" s="203" t="s">
        <v>2662</v>
      </c>
      <c r="R2407" s="203"/>
      <c r="S2407" s="204">
        <v>11218</v>
      </c>
      <c r="Y2407" t="s">
        <v>67920</v>
      </c>
      <c r="Z2407">
        <v>285.22000000000003</v>
      </c>
      <c r="AB2407" s="276" t="s">
        <v>67304</v>
      </c>
      <c r="AC2407" s="277">
        <v>105072</v>
      </c>
      <c r="AE2407" s="246" t="s">
        <v>61871</v>
      </c>
      <c r="AF2407" s="247">
        <v>1189.67</v>
      </c>
      <c r="AH2407" s="226" t="s">
        <v>42232</v>
      </c>
      <c r="AI2407" s="227">
        <v>28449</v>
      </c>
      <c r="AK2407" s="207" t="s">
        <v>16917</v>
      </c>
      <c r="AL2407" s="208">
        <v>4113.9399999999996</v>
      </c>
      <c r="AM2407" s="93"/>
      <c r="AN2407" s="199" t="s">
        <v>13998</v>
      </c>
      <c r="AO2407" s="200">
        <v>2910</v>
      </c>
      <c r="AT2407" s="263"/>
      <c r="AU2407" s="264"/>
      <c r="AW2407" s="244" t="s">
        <v>51398</v>
      </c>
      <c r="AX2407" s="245">
        <v>41835.83</v>
      </c>
      <c r="AZ2407" s="230" t="s">
        <v>38652</v>
      </c>
      <c r="BA2407" s="231">
        <v>1307.01</v>
      </c>
      <c r="BC2407" s="209" t="s">
        <v>6957</v>
      </c>
      <c r="BD2407" s="210">
        <v>8402.08</v>
      </c>
    </row>
    <row r="2408" spans="9:56" x14ac:dyDescent="0.55000000000000004">
      <c r="I2408" s="242" t="s">
        <v>51109</v>
      </c>
      <c r="J2408" s="242"/>
      <c r="K2408" s="243">
        <v>7473</v>
      </c>
      <c r="M2408" s="224" t="s">
        <v>37376</v>
      </c>
      <c r="N2408" s="224"/>
      <c r="O2408" s="225">
        <v>667.71</v>
      </c>
      <c r="Q2408" s="203" t="s">
        <v>2663</v>
      </c>
      <c r="R2408" s="203"/>
      <c r="S2408" s="204">
        <v>80285</v>
      </c>
      <c r="Y2408" t="s">
        <v>50058</v>
      </c>
      <c r="Z2408">
        <v>372.56</v>
      </c>
      <c r="AB2408" s="276" t="s">
        <v>39004</v>
      </c>
      <c r="AC2408" s="277">
        <v>756060.64</v>
      </c>
      <c r="AE2408" s="246" t="s">
        <v>60247</v>
      </c>
      <c r="AF2408" s="247">
        <v>37945.879999999997</v>
      </c>
      <c r="AH2408" s="226" t="s">
        <v>16968</v>
      </c>
      <c r="AI2408" s="227">
        <v>1141784.3999999999</v>
      </c>
      <c r="AK2408" s="207" t="s">
        <v>16918</v>
      </c>
      <c r="AL2408" s="208">
        <v>76324.98</v>
      </c>
      <c r="AM2408" s="93"/>
      <c r="AN2408" s="199" t="s">
        <v>32534</v>
      </c>
      <c r="AO2408" s="200">
        <v>210.29</v>
      </c>
      <c r="AT2408" s="263"/>
      <c r="AU2408" s="264"/>
      <c r="AW2408" s="244" t="s">
        <v>51399</v>
      </c>
      <c r="AX2408" s="245">
        <v>7473</v>
      </c>
      <c r="AZ2408" s="230" t="s">
        <v>38659</v>
      </c>
      <c r="BA2408" s="231">
        <v>667.71</v>
      </c>
      <c r="BC2408" s="209" t="s">
        <v>7158</v>
      </c>
      <c r="BD2408" s="210">
        <v>3626</v>
      </c>
    </row>
    <row r="2409" spans="9:56" x14ac:dyDescent="0.55000000000000004">
      <c r="I2409" s="242" t="s">
        <v>51110</v>
      </c>
      <c r="J2409" s="242"/>
      <c r="K2409" s="243">
        <v>17560.27</v>
      </c>
      <c r="M2409" s="224" t="s">
        <v>37377</v>
      </c>
      <c r="N2409" s="224"/>
      <c r="O2409" s="225">
        <v>6627.33</v>
      </c>
      <c r="Q2409" s="203" t="s">
        <v>2664</v>
      </c>
      <c r="R2409" s="203"/>
      <c r="S2409" s="204">
        <v>1311220</v>
      </c>
      <c r="Y2409" t="s">
        <v>64451</v>
      </c>
      <c r="Z2409">
        <v>714.68</v>
      </c>
      <c r="AB2409" s="276" t="s">
        <v>52071</v>
      </c>
      <c r="AC2409" s="277">
        <v>318491.24</v>
      </c>
      <c r="AE2409" s="246" t="s">
        <v>60248</v>
      </c>
      <c r="AF2409" s="247">
        <v>2854</v>
      </c>
      <c r="AH2409" s="226" t="s">
        <v>38919</v>
      </c>
      <c r="AI2409" s="227">
        <v>73593.2</v>
      </c>
      <c r="AK2409" s="207" t="s">
        <v>13186</v>
      </c>
      <c r="AL2409" s="208">
        <v>13200</v>
      </c>
      <c r="AM2409" s="93"/>
      <c r="AN2409" s="199" t="s">
        <v>32535</v>
      </c>
      <c r="AO2409" s="200">
        <v>341.05</v>
      </c>
      <c r="AT2409" s="263"/>
      <c r="AU2409" s="264"/>
      <c r="AW2409" s="244" t="s">
        <v>51400</v>
      </c>
      <c r="AX2409" s="245">
        <v>17560.27</v>
      </c>
      <c r="AZ2409" s="230" t="s">
        <v>38666</v>
      </c>
      <c r="BA2409" s="231">
        <v>6627.33</v>
      </c>
      <c r="BC2409" s="209" t="s">
        <v>7432</v>
      </c>
      <c r="BD2409" s="210">
        <v>37936</v>
      </c>
    </row>
    <row r="2410" spans="9:56" x14ac:dyDescent="0.55000000000000004">
      <c r="I2410" s="242" t="s">
        <v>51111</v>
      </c>
      <c r="J2410" s="242"/>
      <c r="K2410" s="243">
        <v>9696.06</v>
      </c>
      <c r="M2410" s="224" t="s">
        <v>37378</v>
      </c>
      <c r="N2410" s="224"/>
      <c r="O2410" s="225">
        <v>139546.72</v>
      </c>
      <c r="Q2410" s="203" t="s">
        <v>2665</v>
      </c>
      <c r="R2410" s="203"/>
      <c r="S2410" s="204">
        <v>6025.33</v>
      </c>
      <c r="Y2410" t="s">
        <v>62463</v>
      </c>
      <c r="Z2410" s="284">
        <v>5353.57</v>
      </c>
      <c r="AB2410" s="276" t="s">
        <v>39005</v>
      </c>
      <c r="AC2410" s="277">
        <v>9550</v>
      </c>
      <c r="AE2410" s="246" t="s">
        <v>60249</v>
      </c>
      <c r="AF2410" s="247">
        <v>9296.8799999999992</v>
      </c>
      <c r="AH2410" s="226" t="s">
        <v>40152</v>
      </c>
      <c r="AI2410" s="227">
        <v>3596150</v>
      </c>
      <c r="AK2410" s="207" t="s">
        <v>13187</v>
      </c>
      <c r="AL2410" s="208">
        <v>37086.339999999997</v>
      </c>
      <c r="AM2410" s="93"/>
      <c r="AN2410" s="199" t="s">
        <v>32536</v>
      </c>
      <c r="AO2410" s="200">
        <v>776.66</v>
      </c>
      <c r="AT2410" s="263"/>
      <c r="AU2410" s="264"/>
      <c r="AW2410" s="244" t="s">
        <v>51401</v>
      </c>
      <c r="AX2410" s="245">
        <v>9696.06</v>
      </c>
      <c r="AZ2410" s="230" t="s">
        <v>38671</v>
      </c>
      <c r="BA2410" s="231">
        <v>139546.72</v>
      </c>
      <c r="BC2410" s="209" t="s">
        <v>7625</v>
      </c>
      <c r="BD2410" s="210">
        <v>23154</v>
      </c>
    </row>
    <row r="2411" spans="9:56" x14ac:dyDescent="0.55000000000000004">
      <c r="I2411" s="242" t="s">
        <v>51112</v>
      </c>
      <c r="J2411" s="242"/>
      <c r="K2411" s="243">
        <v>24047.85</v>
      </c>
      <c r="M2411" s="224" t="s">
        <v>37380</v>
      </c>
      <c r="N2411" s="224"/>
      <c r="O2411" s="225">
        <v>12353.91</v>
      </c>
      <c r="Q2411" s="203" t="s">
        <v>2666</v>
      </c>
      <c r="R2411" s="203"/>
      <c r="S2411" s="204">
        <v>1123.5899999999999</v>
      </c>
      <c r="Y2411" t="s">
        <v>69879</v>
      </c>
      <c r="Z2411" s="284">
        <v>2145.6</v>
      </c>
      <c r="AB2411" s="276" t="s">
        <v>60300</v>
      </c>
      <c r="AC2411" s="277">
        <v>11920.47</v>
      </c>
      <c r="AE2411" s="246" t="s">
        <v>17036</v>
      </c>
      <c r="AF2411" s="247">
        <v>7829.42</v>
      </c>
      <c r="AH2411" s="226" t="s">
        <v>33223</v>
      </c>
      <c r="AI2411" s="227">
        <v>9277</v>
      </c>
      <c r="AK2411" s="207" t="s">
        <v>16919</v>
      </c>
      <c r="AL2411" s="208">
        <v>49962.79</v>
      </c>
      <c r="AM2411" s="93"/>
      <c r="AN2411" s="199" t="s">
        <v>32537</v>
      </c>
      <c r="AO2411" s="200">
        <v>1375</v>
      </c>
      <c r="AT2411" s="263"/>
      <c r="AU2411" s="264"/>
      <c r="AW2411" s="244" t="s">
        <v>51402</v>
      </c>
      <c r="AX2411" s="245">
        <v>24047.85</v>
      </c>
      <c r="AZ2411" s="230" t="s">
        <v>38687</v>
      </c>
      <c r="BA2411" s="231">
        <v>12353.91</v>
      </c>
      <c r="BC2411" s="209" t="s">
        <v>7839</v>
      </c>
      <c r="BD2411" s="210">
        <v>6043</v>
      </c>
    </row>
    <row r="2412" spans="9:56" x14ac:dyDescent="0.55000000000000004">
      <c r="I2412" s="242" t="s">
        <v>51113</v>
      </c>
      <c r="J2412" s="242"/>
      <c r="K2412" s="243">
        <v>7630.99</v>
      </c>
      <c r="M2412" s="224" t="s">
        <v>37381</v>
      </c>
      <c r="N2412" s="224"/>
      <c r="O2412" s="225">
        <v>15838.2</v>
      </c>
      <c r="Q2412" s="203" t="s">
        <v>2667</v>
      </c>
      <c r="R2412" s="203"/>
      <c r="S2412" s="204">
        <v>15092</v>
      </c>
      <c r="Y2412" t="s">
        <v>57520</v>
      </c>
      <c r="Z2412" s="284">
        <v>2500</v>
      </c>
      <c r="AB2412" s="276" t="s">
        <v>55947</v>
      </c>
      <c r="AC2412" s="277">
        <v>15000</v>
      </c>
      <c r="AE2412" s="246" t="s">
        <v>57296</v>
      </c>
      <c r="AF2412" s="247">
        <v>64504</v>
      </c>
      <c r="AH2412" s="226" t="s">
        <v>16969</v>
      </c>
      <c r="AI2412" s="227">
        <v>608838.39</v>
      </c>
      <c r="AK2412" s="207" t="s">
        <v>16920</v>
      </c>
      <c r="AL2412" s="208">
        <v>2653.83</v>
      </c>
      <c r="AM2412" s="93"/>
      <c r="AN2412" s="199" t="s">
        <v>32538</v>
      </c>
      <c r="AO2412" s="200">
        <v>210.29</v>
      </c>
      <c r="AT2412" s="263"/>
      <c r="AU2412" s="264"/>
      <c r="AW2412" s="244" t="s">
        <v>51403</v>
      </c>
      <c r="AX2412" s="245">
        <v>7630.99</v>
      </c>
      <c r="AZ2412" s="230" t="s">
        <v>38699</v>
      </c>
      <c r="BA2412" s="231">
        <v>15838.2</v>
      </c>
      <c r="BC2412" s="209" t="s">
        <v>8099</v>
      </c>
      <c r="BD2412" s="210">
        <v>33550</v>
      </c>
    </row>
    <row r="2413" spans="9:56" x14ac:dyDescent="0.55000000000000004">
      <c r="I2413" s="242" t="s">
        <v>51114</v>
      </c>
      <c r="J2413" s="242"/>
      <c r="K2413" s="243">
        <v>4629.67</v>
      </c>
      <c r="M2413" s="224" t="s">
        <v>37382</v>
      </c>
      <c r="N2413" s="224"/>
      <c r="O2413" s="225">
        <v>5101.88</v>
      </c>
      <c r="Q2413" s="203" t="s">
        <v>2668</v>
      </c>
      <c r="R2413" s="203"/>
      <c r="S2413" s="204">
        <v>13103</v>
      </c>
      <c r="Y2413" t="s">
        <v>57521</v>
      </c>
      <c r="Z2413">
        <v>191.25</v>
      </c>
      <c r="AB2413" s="276" t="s">
        <v>44652</v>
      </c>
      <c r="AC2413" s="277">
        <v>28291.38</v>
      </c>
      <c r="AE2413" s="246" t="s">
        <v>42237</v>
      </c>
      <c r="AF2413" s="247">
        <v>-64504</v>
      </c>
      <c r="AH2413" s="226" t="s">
        <v>38920</v>
      </c>
      <c r="AI2413" s="227">
        <v>1009657.2</v>
      </c>
      <c r="AK2413" s="207" t="s">
        <v>16921</v>
      </c>
      <c r="AL2413" s="208">
        <v>27506.6</v>
      </c>
      <c r="AM2413" s="93"/>
      <c r="AN2413" s="199" t="s">
        <v>32539</v>
      </c>
      <c r="AO2413" s="200">
        <v>341.05</v>
      </c>
      <c r="AT2413" s="263"/>
      <c r="AU2413" s="264"/>
      <c r="AW2413" s="244" t="s">
        <v>51404</v>
      </c>
      <c r="AX2413" s="245">
        <v>4629.67</v>
      </c>
      <c r="AZ2413" s="230" t="s">
        <v>38720</v>
      </c>
      <c r="BA2413" s="231">
        <v>5101.88</v>
      </c>
      <c r="BC2413" s="209" t="s">
        <v>8370</v>
      </c>
      <c r="BD2413" s="210">
        <v>45179</v>
      </c>
    </row>
    <row r="2414" spans="9:56" x14ac:dyDescent="0.55000000000000004">
      <c r="I2414" s="242" t="s">
        <v>51115</v>
      </c>
      <c r="J2414" s="242"/>
      <c r="K2414" s="243">
        <v>2607.66</v>
      </c>
      <c r="M2414" s="224" t="s">
        <v>37383</v>
      </c>
      <c r="N2414" s="224"/>
      <c r="O2414" s="225">
        <v>10506.92</v>
      </c>
      <c r="Q2414" s="203" t="s">
        <v>2669</v>
      </c>
      <c r="R2414" s="203"/>
      <c r="S2414" s="204">
        <v>40519</v>
      </c>
      <c r="Y2414" t="s">
        <v>59112</v>
      </c>
      <c r="Z2414">
        <v>600</v>
      </c>
      <c r="AB2414" s="276" t="s">
        <v>39006</v>
      </c>
      <c r="AC2414" s="277">
        <v>91755.26</v>
      </c>
      <c r="AE2414" s="246" t="s">
        <v>36103</v>
      </c>
      <c r="AF2414" s="247">
        <v>8.48</v>
      </c>
      <c r="AH2414" s="226" t="s">
        <v>38921</v>
      </c>
      <c r="AI2414" s="227">
        <v>108449.66</v>
      </c>
      <c r="AK2414" s="207" t="s">
        <v>16922</v>
      </c>
      <c r="AL2414" s="208">
        <v>51150.28</v>
      </c>
      <c r="AM2414" s="93"/>
      <c r="AN2414" s="199" t="s">
        <v>25081</v>
      </c>
      <c r="AO2414" s="200">
        <v>776.66</v>
      </c>
      <c r="AT2414" s="263"/>
      <c r="AU2414" s="264"/>
      <c r="AW2414" s="244" t="s">
        <v>51406</v>
      </c>
      <c r="AX2414" s="245">
        <v>2607.66</v>
      </c>
      <c r="AZ2414" s="230" t="s">
        <v>38724</v>
      </c>
      <c r="BA2414" s="231">
        <v>10506.92</v>
      </c>
      <c r="BC2414" s="209" t="s">
        <v>8555</v>
      </c>
      <c r="BD2414" s="210">
        <v>10777</v>
      </c>
    </row>
    <row r="2415" spans="9:56" x14ac:dyDescent="0.55000000000000004">
      <c r="I2415" s="242" t="s">
        <v>51116</v>
      </c>
      <c r="J2415" s="242"/>
      <c r="K2415" s="243">
        <v>23038.9</v>
      </c>
      <c r="M2415" s="224" t="s">
        <v>37386</v>
      </c>
      <c r="N2415" s="224"/>
      <c r="O2415" s="225">
        <v>55740.19</v>
      </c>
      <c r="Q2415" s="203" t="s">
        <v>2670</v>
      </c>
      <c r="R2415" s="203"/>
      <c r="S2415" s="204">
        <v>9846</v>
      </c>
      <c r="Y2415" t="s">
        <v>45098</v>
      </c>
      <c r="Z2415" s="284">
        <v>26787</v>
      </c>
      <c r="AB2415" s="276" t="s">
        <v>64122</v>
      </c>
      <c r="AC2415" s="277">
        <v>3600</v>
      </c>
      <c r="AE2415" s="246" t="s">
        <v>17044</v>
      </c>
      <c r="AF2415" s="247">
        <v>33904</v>
      </c>
      <c r="AH2415" s="226" t="s">
        <v>47844</v>
      </c>
      <c r="AI2415" s="227">
        <v>117202.61</v>
      </c>
      <c r="AK2415" s="207" t="s">
        <v>16923</v>
      </c>
      <c r="AL2415" s="208">
        <v>174062.25</v>
      </c>
      <c r="AM2415" s="93"/>
      <c r="AN2415" s="199" t="s">
        <v>25082</v>
      </c>
      <c r="AO2415" s="200">
        <v>1375</v>
      </c>
      <c r="AT2415" s="263"/>
      <c r="AU2415" s="264"/>
      <c r="AW2415" s="244" t="s">
        <v>51407</v>
      </c>
      <c r="AX2415" s="245">
        <v>23038.9</v>
      </c>
      <c r="AZ2415" s="230" t="s">
        <v>38757</v>
      </c>
      <c r="BA2415" s="231">
        <v>55740.19</v>
      </c>
      <c r="BC2415" s="209" t="s">
        <v>8755</v>
      </c>
      <c r="BD2415" s="210">
        <v>3458.7</v>
      </c>
    </row>
    <row r="2416" spans="9:56" x14ac:dyDescent="0.55000000000000004">
      <c r="I2416" s="242" t="s">
        <v>51117</v>
      </c>
      <c r="J2416" s="242"/>
      <c r="K2416" s="243">
        <v>7611.93</v>
      </c>
      <c r="M2416" s="224" t="s">
        <v>37388</v>
      </c>
      <c r="N2416" s="224"/>
      <c r="O2416" s="225">
        <v>6762.95</v>
      </c>
      <c r="Q2416" s="203" t="s">
        <v>2671</v>
      </c>
      <c r="R2416" s="203"/>
      <c r="S2416" s="204">
        <v>5712.04</v>
      </c>
      <c r="Y2416" t="s">
        <v>52817</v>
      </c>
      <c r="Z2416" s="284">
        <v>38654.1</v>
      </c>
      <c r="AB2416" s="276" t="s">
        <v>39007</v>
      </c>
      <c r="AC2416" s="277">
        <v>340783.93</v>
      </c>
      <c r="AE2416" s="246" t="s">
        <v>47850</v>
      </c>
      <c r="AF2416" s="247">
        <v>245663.39</v>
      </c>
      <c r="AH2416" s="226" t="s">
        <v>16970</v>
      </c>
      <c r="AI2416" s="227">
        <v>306596.09999999998</v>
      </c>
      <c r="AK2416" s="207" t="s">
        <v>16924</v>
      </c>
      <c r="AL2416" s="208">
        <v>149638.64000000001</v>
      </c>
      <c r="AM2416" s="93"/>
      <c r="AN2416" s="199" t="s">
        <v>13999</v>
      </c>
      <c r="AO2416" s="200">
        <v>4255</v>
      </c>
      <c r="AT2416" s="263"/>
      <c r="AU2416" s="264"/>
      <c r="AW2416" s="244" t="s">
        <v>51408</v>
      </c>
      <c r="AX2416" s="245">
        <v>7611.93</v>
      </c>
      <c r="AZ2416" s="230" t="s">
        <v>38770</v>
      </c>
      <c r="BA2416" s="231">
        <v>6762.95</v>
      </c>
      <c r="BC2416" s="209" t="s">
        <v>9025</v>
      </c>
      <c r="BD2416" s="210">
        <v>42772</v>
      </c>
    </row>
    <row r="2417" spans="9:56" x14ac:dyDescent="0.55000000000000004">
      <c r="I2417" s="242" t="s">
        <v>51118</v>
      </c>
      <c r="J2417" s="242"/>
      <c r="K2417" s="243">
        <v>115940</v>
      </c>
      <c r="M2417" s="224" t="s">
        <v>37389</v>
      </c>
      <c r="N2417" s="224"/>
      <c r="O2417" s="225">
        <v>5037.3900000000003</v>
      </c>
      <c r="Q2417" s="203" t="s">
        <v>2672</v>
      </c>
      <c r="R2417" s="203"/>
      <c r="S2417" s="204">
        <v>17687</v>
      </c>
      <c r="Y2417" t="s">
        <v>71524</v>
      </c>
      <c r="Z2417" s="284">
        <v>249473.64</v>
      </c>
      <c r="AB2417" s="276" t="s">
        <v>33320</v>
      </c>
      <c r="AC2417" s="277">
        <v>671.23</v>
      </c>
      <c r="AE2417" s="246" t="s">
        <v>55885</v>
      </c>
      <c r="AF2417" s="247">
        <v>1032.54</v>
      </c>
      <c r="AH2417" s="226" t="s">
        <v>42233</v>
      </c>
      <c r="AI2417" s="227">
        <v>2620593.27</v>
      </c>
      <c r="AK2417" s="207" t="s">
        <v>16925</v>
      </c>
      <c r="AL2417" s="208">
        <v>35912.26</v>
      </c>
      <c r="AM2417" s="93"/>
      <c r="AN2417" s="199" t="s">
        <v>32540</v>
      </c>
      <c r="AO2417" s="200">
        <v>3260.8</v>
      </c>
      <c r="AT2417" s="263"/>
      <c r="AU2417" s="264"/>
      <c r="AW2417" s="244" t="s">
        <v>51409</v>
      </c>
      <c r="AX2417" s="245">
        <v>115940</v>
      </c>
      <c r="AZ2417" s="230" t="s">
        <v>38779</v>
      </c>
      <c r="BA2417" s="231">
        <v>5037.3900000000003</v>
      </c>
      <c r="BC2417" s="209" t="s">
        <v>9345</v>
      </c>
      <c r="BD2417" s="210">
        <v>291917.53999999998</v>
      </c>
    </row>
    <row r="2418" spans="9:56" x14ac:dyDescent="0.55000000000000004">
      <c r="I2418" s="242" t="s">
        <v>49552</v>
      </c>
      <c r="J2418" s="242"/>
      <c r="K2418" s="243">
        <v>24168.22</v>
      </c>
      <c r="M2418" s="224" t="s">
        <v>12086</v>
      </c>
      <c r="N2418" s="224"/>
      <c r="O2418" s="225">
        <v>24243.759999999998</v>
      </c>
      <c r="Q2418" s="203" t="s">
        <v>2673</v>
      </c>
      <c r="R2418" s="203"/>
      <c r="S2418" s="204">
        <v>12354.99</v>
      </c>
      <c r="Y2418" t="s">
        <v>36403</v>
      </c>
      <c r="Z2418" s="284">
        <v>2797.61</v>
      </c>
      <c r="AB2418" s="276" t="s">
        <v>33321</v>
      </c>
      <c r="AC2418" s="277">
        <v>668790.46</v>
      </c>
      <c r="AE2418" s="246" t="s">
        <v>36104</v>
      </c>
      <c r="AF2418" s="247">
        <v>109800</v>
      </c>
      <c r="AH2418" s="226" t="s">
        <v>49705</v>
      </c>
      <c r="AI2418" s="227">
        <v>10000</v>
      </c>
      <c r="AK2418" s="207" t="s">
        <v>16926</v>
      </c>
      <c r="AL2418" s="208">
        <v>67610.600000000006</v>
      </c>
      <c r="AM2418" s="93"/>
      <c r="AN2418" s="199" t="s">
        <v>32541</v>
      </c>
      <c r="AO2418" s="200">
        <v>1417.2</v>
      </c>
      <c r="AT2418" s="263"/>
      <c r="AU2418" s="264"/>
      <c r="AW2418" s="244" t="s">
        <v>49543</v>
      </c>
      <c r="AX2418" s="245">
        <v>24168.22</v>
      </c>
      <c r="AZ2418" s="230" t="s">
        <v>12182</v>
      </c>
      <c r="BA2418" s="231">
        <v>24243.759999999998</v>
      </c>
      <c r="BC2418" s="209" t="s">
        <v>10666</v>
      </c>
      <c r="BD2418" s="210">
        <v>11403</v>
      </c>
    </row>
    <row r="2419" spans="9:56" x14ac:dyDescent="0.55000000000000004">
      <c r="I2419" s="242" t="s">
        <v>56927</v>
      </c>
      <c r="J2419" s="242"/>
      <c r="K2419" s="243">
        <v>2891.29</v>
      </c>
      <c r="M2419" s="224" t="s">
        <v>12087</v>
      </c>
      <c r="N2419" s="224"/>
      <c r="O2419" s="225">
        <v>27636</v>
      </c>
      <c r="Q2419" s="203" t="s">
        <v>2674</v>
      </c>
      <c r="R2419" s="203"/>
      <c r="S2419" s="204">
        <v>9353</v>
      </c>
      <c r="Y2419" t="s">
        <v>52820</v>
      </c>
      <c r="Z2419" s="284">
        <v>23465.85</v>
      </c>
      <c r="AB2419" s="276" t="s">
        <v>33322</v>
      </c>
      <c r="AC2419" s="277">
        <v>1803906.78</v>
      </c>
      <c r="AE2419" s="246" t="s">
        <v>48738</v>
      </c>
      <c r="AF2419" s="247">
        <v>63761.56</v>
      </c>
      <c r="AH2419" s="226" t="s">
        <v>51817</v>
      </c>
      <c r="AI2419" s="227">
        <v>245.1</v>
      </c>
      <c r="AK2419" s="207" t="s">
        <v>16927</v>
      </c>
      <c r="AL2419" s="208">
        <v>311.61</v>
      </c>
      <c r="AM2419" s="93"/>
      <c r="AN2419" s="199" t="s">
        <v>25100</v>
      </c>
      <c r="AO2419" s="200">
        <v>3260.8</v>
      </c>
      <c r="AT2419" s="263"/>
      <c r="AU2419" s="264"/>
      <c r="AW2419" s="244" t="s">
        <v>56927</v>
      </c>
      <c r="AX2419" s="245">
        <v>2891.29</v>
      </c>
      <c r="AZ2419" s="230" t="s">
        <v>12183</v>
      </c>
      <c r="BA2419" s="231">
        <v>27636</v>
      </c>
      <c r="BC2419" s="209" t="s">
        <v>9668</v>
      </c>
      <c r="BD2419" s="210">
        <v>70365.69</v>
      </c>
    </row>
    <row r="2420" spans="9:56" x14ac:dyDescent="0.55000000000000004">
      <c r="I2420" s="242" t="s">
        <v>56928</v>
      </c>
      <c r="J2420" s="242"/>
      <c r="K2420" s="243">
        <v>3405.76</v>
      </c>
      <c r="M2420" s="224" t="s">
        <v>12089</v>
      </c>
      <c r="N2420" s="224"/>
      <c r="O2420" s="225">
        <v>18427</v>
      </c>
      <c r="Q2420" s="203" t="s">
        <v>2675</v>
      </c>
      <c r="R2420" s="203"/>
      <c r="S2420" s="204">
        <v>2926</v>
      </c>
      <c r="Y2420" t="s">
        <v>36404</v>
      </c>
      <c r="Z2420" s="284">
        <v>24877.4</v>
      </c>
      <c r="AB2420" s="276" t="s">
        <v>34817</v>
      </c>
      <c r="AC2420" s="277">
        <v>683109.74</v>
      </c>
      <c r="AE2420" s="246" t="s">
        <v>55886</v>
      </c>
      <c r="AF2420" s="247">
        <v>76098.16</v>
      </c>
      <c r="AH2420" s="226" t="s">
        <v>51818</v>
      </c>
      <c r="AI2420" s="227">
        <v>356900</v>
      </c>
      <c r="AK2420" s="207" t="s">
        <v>16928</v>
      </c>
      <c r="AL2420" s="208">
        <v>18149.72</v>
      </c>
      <c r="AM2420" s="93"/>
      <c r="AN2420" s="199" t="s">
        <v>25102</v>
      </c>
      <c r="AO2420" s="200">
        <v>1417.2</v>
      </c>
      <c r="AT2420" s="263"/>
      <c r="AU2420" s="264"/>
      <c r="AW2420" s="244" t="s">
        <v>57044</v>
      </c>
      <c r="AX2420" s="245">
        <v>3405.76</v>
      </c>
      <c r="AZ2420" s="230" t="s">
        <v>12185</v>
      </c>
      <c r="BA2420" s="231">
        <v>18427</v>
      </c>
      <c r="BC2420" s="209" t="s">
        <v>11621</v>
      </c>
      <c r="BD2420" s="210">
        <v>129772.67</v>
      </c>
    </row>
    <row r="2421" spans="9:56" x14ac:dyDescent="0.55000000000000004">
      <c r="I2421" s="242" t="s">
        <v>56929</v>
      </c>
      <c r="J2421" s="242"/>
      <c r="K2421" s="243">
        <v>2135.6799999999998</v>
      </c>
      <c r="M2421" s="224" t="s">
        <v>12092</v>
      </c>
      <c r="N2421" s="224"/>
      <c r="O2421" s="225">
        <v>33981.19</v>
      </c>
      <c r="Q2421" s="203" t="s">
        <v>2676</v>
      </c>
      <c r="R2421" s="203"/>
      <c r="S2421" s="204">
        <v>13867.25</v>
      </c>
      <c r="Y2421" t="s">
        <v>36405</v>
      </c>
      <c r="Z2421" s="284">
        <v>77777.56</v>
      </c>
      <c r="AB2421" s="276" t="s">
        <v>34818</v>
      </c>
      <c r="AC2421" s="277">
        <v>3108620.77</v>
      </c>
      <c r="AE2421" s="246" t="s">
        <v>44526</v>
      </c>
      <c r="AF2421" s="247">
        <v>29908</v>
      </c>
      <c r="AH2421" s="226" t="s">
        <v>51819</v>
      </c>
      <c r="AI2421" s="227">
        <v>27302.91</v>
      </c>
      <c r="AK2421" s="207" t="s">
        <v>16929</v>
      </c>
      <c r="AL2421" s="208">
        <v>54737.78</v>
      </c>
      <c r="AM2421" s="93"/>
      <c r="AN2421" s="199" t="s">
        <v>14000</v>
      </c>
      <c r="AO2421" s="200">
        <v>4255</v>
      </c>
      <c r="AT2421" s="263"/>
      <c r="AU2421" s="264"/>
      <c r="AW2421" s="244" t="s">
        <v>57045</v>
      </c>
      <c r="AX2421" s="245">
        <v>2135.6799999999998</v>
      </c>
      <c r="AZ2421" s="230" t="s">
        <v>12188</v>
      </c>
      <c r="BA2421" s="231">
        <v>33981.19</v>
      </c>
      <c r="BC2421" s="209" t="s">
        <v>12246</v>
      </c>
      <c r="BD2421" s="210">
        <v>770</v>
      </c>
    </row>
    <row r="2422" spans="9:56" x14ac:dyDescent="0.55000000000000004">
      <c r="I2422" s="242" t="s">
        <v>56930</v>
      </c>
      <c r="J2422" s="242"/>
      <c r="K2422" s="243">
        <v>3333.11</v>
      </c>
      <c r="M2422" s="224" t="s">
        <v>12094</v>
      </c>
      <c r="N2422" s="224"/>
      <c r="O2422" s="225">
        <v>22318.1</v>
      </c>
      <c r="Q2422" s="203" t="s">
        <v>2677</v>
      </c>
      <c r="R2422" s="203"/>
      <c r="S2422" s="204">
        <v>6009.51</v>
      </c>
      <c r="Y2422" t="s">
        <v>39249</v>
      </c>
      <c r="Z2422" s="284">
        <v>32377.919999999998</v>
      </c>
      <c r="AB2422" s="276" t="s">
        <v>34819</v>
      </c>
      <c r="AC2422" s="277">
        <v>847006.95</v>
      </c>
      <c r="AE2422" s="246" t="s">
        <v>58981</v>
      </c>
      <c r="AF2422" s="247">
        <v>2400</v>
      </c>
      <c r="AH2422" s="226" t="s">
        <v>51820</v>
      </c>
      <c r="AI2422" s="227">
        <v>85627.3</v>
      </c>
      <c r="AK2422" s="207" t="s">
        <v>16930</v>
      </c>
      <c r="AL2422" s="208">
        <v>15117.55</v>
      </c>
      <c r="AM2422" s="93"/>
      <c r="AN2422" s="199" t="s">
        <v>14001</v>
      </c>
      <c r="AO2422" s="200">
        <v>10622.22</v>
      </c>
      <c r="AT2422" s="263"/>
      <c r="AU2422" s="264"/>
      <c r="AW2422" s="244" t="s">
        <v>57046</v>
      </c>
      <c r="AX2422" s="245">
        <v>3333.11</v>
      </c>
      <c r="AZ2422" s="230" t="s">
        <v>12190</v>
      </c>
      <c r="BA2422" s="231">
        <v>22318.1</v>
      </c>
      <c r="BC2422" s="209" t="s">
        <v>9921</v>
      </c>
      <c r="BD2422" s="210">
        <v>794150.68</v>
      </c>
    </row>
    <row r="2423" spans="9:56" x14ac:dyDescent="0.55000000000000004">
      <c r="I2423" s="242" t="s">
        <v>46396</v>
      </c>
      <c r="J2423" s="242"/>
      <c r="K2423" s="243">
        <v>19875</v>
      </c>
      <c r="M2423" s="224" t="s">
        <v>12095</v>
      </c>
      <c r="N2423" s="224"/>
      <c r="O2423" s="225">
        <v>72127</v>
      </c>
      <c r="Q2423" s="203" t="s">
        <v>2678</v>
      </c>
      <c r="R2423" s="203"/>
      <c r="S2423" s="204">
        <v>5059</v>
      </c>
      <c r="Y2423" t="s">
        <v>66642</v>
      </c>
      <c r="Z2423" s="284">
        <v>769038</v>
      </c>
      <c r="AB2423" s="276" t="s">
        <v>69705</v>
      </c>
      <c r="AC2423" s="277">
        <v>200996.96</v>
      </c>
      <c r="AE2423" s="246" t="s">
        <v>48739</v>
      </c>
      <c r="AF2423" s="247">
        <v>106651.5</v>
      </c>
      <c r="AH2423" s="226" t="s">
        <v>51821</v>
      </c>
      <c r="AI2423" s="227">
        <v>11515.54</v>
      </c>
      <c r="AK2423" s="207" t="s">
        <v>16931</v>
      </c>
      <c r="AL2423" s="208">
        <v>70796.259999999995</v>
      </c>
      <c r="AM2423" s="93"/>
      <c r="AN2423" s="199" t="s">
        <v>32542</v>
      </c>
      <c r="AO2423" s="200">
        <v>10227.68</v>
      </c>
      <c r="AT2423" s="263"/>
      <c r="AU2423" s="264"/>
      <c r="AW2423" s="244" t="s">
        <v>46500</v>
      </c>
      <c r="AX2423" s="245">
        <v>19875</v>
      </c>
      <c r="AZ2423" s="230" t="s">
        <v>12191</v>
      </c>
      <c r="BA2423" s="231">
        <v>72127</v>
      </c>
      <c r="BC2423" s="209" t="s">
        <v>6758</v>
      </c>
      <c r="BD2423" s="210">
        <v>20550</v>
      </c>
    </row>
    <row r="2424" spans="9:56" x14ac:dyDescent="0.55000000000000004">
      <c r="I2424" s="242" t="s">
        <v>46397</v>
      </c>
      <c r="J2424" s="242"/>
      <c r="K2424" s="243">
        <v>4292</v>
      </c>
      <c r="M2424" s="224" t="s">
        <v>12097</v>
      </c>
      <c r="N2424" s="224"/>
      <c r="O2424" s="225">
        <v>8770.83</v>
      </c>
      <c r="Q2424" s="203" t="s">
        <v>2679</v>
      </c>
      <c r="R2424" s="203"/>
      <c r="S2424" s="204">
        <v>1009452</v>
      </c>
      <c r="Y2424" t="s">
        <v>71525</v>
      </c>
      <c r="Z2424" s="284">
        <v>1533746.74</v>
      </c>
      <c r="AB2424" s="276" t="s">
        <v>40204</v>
      </c>
      <c r="AC2424" s="277">
        <v>30385</v>
      </c>
      <c r="AE2424" s="246" t="s">
        <v>17052</v>
      </c>
      <c r="AF2424" s="247">
        <v>827.86</v>
      </c>
      <c r="AH2424" s="226" t="s">
        <v>49706</v>
      </c>
      <c r="AI2424" s="227">
        <v>9911.1299999999992</v>
      </c>
      <c r="AK2424" s="207" t="s">
        <v>16932</v>
      </c>
      <c r="AL2424" s="208">
        <v>780</v>
      </c>
      <c r="AM2424" s="93"/>
      <c r="AN2424" s="199" t="s">
        <v>14002</v>
      </c>
      <c r="AO2424" s="200">
        <v>20849.900000000001</v>
      </c>
      <c r="AT2424" s="263"/>
      <c r="AU2424" s="264"/>
      <c r="AW2424" s="244" t="s">
        <v>46501</v>
      </c>
      <c r="AX2424" s="245">
        <v>4292</v>
      </c>
      <c r="AZ2424" s="230" t="s">
        <v>12193</v>
      </c>
      <c r="BA2424" s="231">
        <v>8770.83</v>
      </c>
      <c r="BC2424" s="209" t="s">
        <v>6958</v>
      </c>
      <c r="BD2424" s="210">
        <v>750</v>
      </c>
    </row>
    <row r="2425" spans="9:56" x14ac:dyDescent="0.55000000000000004">
      <c r="I2425" s="242" t="s">
        <v>46398</v>
      </c>
      <c r="J2425" s="242"/>
      <c r="K2425" s="243">
        <v>25955</v>
      </c>
      <c r="M2425" s="224" t="s">
        <v>12100</v>
      </c>
      <c r="N2425" s="224"/>
      <c r="O2425" s="225">
        <v>26030</v>
      </c>
      <c r="Q2425" s="203" t="s">
        <v>2680</v>
      </c>
      <c r="R2425" s="203"/>
      <c r="S2425" s="204">
        <v>7192</v>
      </c>
      <c r="Y2425" t="s">
        <v>66643</v>
      </c>
      <c r="Z2425" s="284">
        <v>25199</v>
      </c>
      <c r="AB2425" s="276" t="s">
        <v>36161</v>
      </c>
      <c r="AC2425" s="277">
        <v>798344.56</v>
      </c>
      <c r="AE2425" s="246" t="s">
        <v>34674</v>
      </c>
      <c r="AF2425" s="247">
        <v>900</v>
      </c>
      <c r="AH2425" s="226" t="s">
        <v>47845</v>
      </c>
      <c r="AI2425" s="227">
        <v>585</v>
      </c>
      <c r="AK2425" s="207" t="s">
        <v>16933</v>
      </c>
      <c r="AL2425" s="208">
        <v>17293.580000000002</v>
      </c>
      <c r="AM2425" s="93"/>
      <c r="AN2425" s="199" t="s">
        <v>14003</v>
      </c>
      <c r="AO2425" s="200">
        <v>17276</v>
      </c>
      <c r="AT2425" s="263"/>
      <c r="AU2425" s="264"/>
      <c r="AW2425" s="244" t="s">
        <v>46502</v>
      </c>
      <c r="AX2425" s="245">
        <v>25955</v>
      </c>
      <c r="AZ2425" s="230" t="s">
        <v>12196</v>
      </c>
      <c r="BA2425" s="231">
        <v>26030</v>
      </c>
      <c r="BC2425" s="209" t="s">
        <v>7159</v>
      </c>
      <c r="BD2425" s="210">
        <v>303</v>
      </c>
    </row>
    <row r="2426" spans="9:56" x14ac:dyDescent="0.55000000000000004">
      <c r="I2426" s="242" t="s">
        <v>46399</v>
      </c>
      <c r="J2426" s="242"/>
      <c r="K2426" s="243">
        <v>42872.5</v>
      </c>
      <c r="M2426" s="224" t="s">
        <v>12105</v>
      </c>
      <c r="N2426" s="224"/>
      <c r="O2426" s="225">
        <v>5796.68</v>
      </c>
      <c r="Q2426" s="203" t="s">
        <v>2681</v>
      </c>
      <c r="R2426" s="203"/>
      <c r="S2426" s="204">
        <v>5385</v>
      </c>
      <c r="Y2426" t="s">
        <v>52821</v>
      </c>
      <c r="Z2426" s="284">
        <v>47632.21</v>
      </c>
      <c r="AB2426" s="276" t="s">
        <v>66541</v>
      </c>
      <c r="AC2426" s="277">
        <v>14554.75</v>
      </c>
      <c r="AE2426" s="246" t="s">
        <v>40155</v>
      </c>
      <c r="AF2426" s="247">
        <v>27911.41</v>
      </c>
      <c r="AH2426" s="226" t="s">
        <v>49707</v>
      </c>
      <c r="AI2426" s="227">
        <v>9.67</v>
      </c>
      <c r="AK2426" s="207" t="s">
        <v>16934</v>
      </c>
      <c r="AL2426" s="208">
        <v>26790.28</v>
      </c>
      <c r="AM2426" s="93"/>
      <c r="AN2426" s="199" t="s">
        <v>32543</v>
      </c>
      <c r="AO2426" s="200">
        <v>4580.01</v>
      </c>
      <c r="AT2426" s="263"/>
      <c r="AU2426" s="264"/>
      <c r="AW2426" s="244" t="s">
        <v>46503</v>
      </c>
      <c r="AX2426" s="245">
        <v>42872.5</v>
      </c>
      <c r="AZ2426" s="230" t="s">
        <v>12202</v>
      </c>
      <c r="BA2426" s="231">
        <v>5796.68</v>
      </c>
      <c r="BC2426" s="209" t="s">
        <v>7433</v>
      </c>
      <c r="BD2426" s="210">
        <v>6873</v>
      </c>
    </row>
    <row r="2427" spans="9:56" x14ac:dyDescent="0.55000000000000004">
      <c r="I2427" s="242" t="s">
        <v>46400</v>
      </c>
      <c r="J2427" s="242"/>
      <c r="K2427" s="243">
        <v>10933</v>
      </c>
      <c r="M2427" s="224" t="s">
        <v>12106</v>
      </c>
      <c r="N2427" s="224"/>
      <c r="O2427" s="225">
        <v>51354</v>
      </c>
      <c r="Q2427" s="203" t="s">
        <v>2682</v>
      </c>
      <c r="R2427" s="203"/>
      <c r="S2427" s="204">
        <v>156744.12</v>
      </c>
      <c r="Y2427" t="s">
        <v>50074</v>
      </c>
      <c r="Z2427" s="284">
        <v>94291.79</v>
      </c>
      <c r="AB2427" s="276" t="s">
        <v>60301</v>
      </c>
      <c r="AC2427" s="277">
        <v>838289.6</v>
      </c>
      <c r="AE2427" s="246" t="s">
        <v>38925</v>
      </c>
      <c r="AF2427" s="247">
        <v>6200</v>
      </c>
      <c r="AH2427" s="226" t="s">
        <v>47846</v>
      </c>
      <c r="AI2427" s="227">
        <v>732.16</v>
      </c>
      <c r="AK2427" s="207" t="s">
        <v>16935</v>
      </c>
      <c r="AL2427" s="208">
        <v>73427.63</v>
      </c>
      <c r="AM2427" s="93"/>
      <c r="AN2427" s="199" t="s">
        <v>32544</v>
      </c>
      <c r="AO2427" s="200">
        <v>1678.99</v>
      </c>
      <c r="AT2427" s="263"/>
      <c r="AU2427" s="264"/>
      <c r="AW2427" s="244" t="s">
        <v>46505</v>
      </c>
      <c r="AX2427" s="245">
        <v>10933</v>
      </c>
      <c r="AZ2427" s="230" t="s">
        <v>12203</v>
      </c>
      <c r="BA2427" s="231">
        <v>51354</v>
      </c>
      <c r="BC2427" s="209" t="s">
        <v>7840</v>
      </c>
      <c r="BD2427" s="210">
        <v>2067</v>
      </c>
    </row>
    <row r="2428" spans="9:56" x14ac:dyDescent="0.55000000000000004">
      <c r="I2428" s="242" t="s">
        <v>46401</v>
      </c>
      <c r="J2428" s="242"/>
      <c r="K2428" s="243">
        <v>12006</v>
      </c>
      <c r="M2428" s="224" t="s">
        <v>12108</v>
      </c>
      <c r="N2428" s="224"/>
      <c r="O2428" s="225">
        <v>-13.92</v>
      </c>
      <c r="Q2428" s="203" t="s">
        <v>2683</v>
      </c>
      <c r="R2428" s="203"/>
      <c r="S2428" s="204">
        <v>1770</v>
      </c>
      <c r="Y2428" t="s">
        <v>48957</v>
      </c>
      <c r="Z2428" s="284">
        <v>48588.73</v>
      </c>
      <c r="AB2428" s="276" t="s">
        <v>33323</v>
      </c>
      <c r="AC2428" s="277">
        <v>1074.08</v>
      </c>
      <c r="AE2428" s="246" t="s">
        <v>61872</v>
      </c>
      <c r="AF2428" s="247">
        <v>640.04</v>
      </c>
      <c r="AH2428" s="226" t="s">
        <v>49708</v>
      </c>
      <c r="AI2428" s="227">
        <v>2390.91</v>
      </c>
      <c r="AK2428" s="207" t="s">
        <v>16936</v>
      </c>
      <c r="AL2428" s="208">
        <v>355067.87</v>
      </c>
      <c r="AM2428" s="93"/>
      <c r="AN2428" s="199" t="s">
        <v>14004</v>
      </c>
      <c r="AO2428" s="200">
        <v>17276</v>
      </c>
      <c r="AT2428" s="263"/>
      <c r="AU2428" s="264"/>
      <c r="AW2428" s="244" t="s">
        <v>46506</v>
      </c>
      <c r="AX2428" s="245">
        <v>12006</v>
      </c>
      <c r="AZ2428" s="230" t="s">
        <v>12205</v>
      </c>
      <c r="BA2428" s="231">
        <v>-13.92</v>
      </c>
      <c r="BC2428" s="209" t="s">
        <v>8371</v>
      </c>
      <c r="BD2428" s="210">
        <v>1295.54</v>
      </c>
    </row>
    <row r="2429" spans="9:56" x14ac:dyDescent="0.55000000000000004">
      <c r="I2429" s="242" t="s">
        <v>46402</v>
      </c>
      <c r="J2429" s="242"/>
      <c r="K2429" s="243">
        <v>3482.81</v>
      </c>
      <c r="M2429" s="224" t="s">
        <v>12111</v>
      </c>
      <c r="N2429" s="224"/>
      <c r="O2429" s="225">
        <v>-230</v>
      </c>
      <c r="Q2429" s="203" t="s">
        <v>2684</v>
      </c>
      <c r="R2429" s="203"/>
      <c r="S2429" s="204">
        <v>304710.55</v>
      </c>
      <c r="Y2429" t="s">
        <v>64466</v>
      </c>
      <c r="Z2429" s="284">
        <v>347900.75</v>
      </c>
      <c r="AB2429" s="276" t="s">
        <v>48777</v>
      </c>
      <c r="AC2429" s="277">
        <v>16759.82</v>
      </c>
      <c r="AE2429" s="246" t="s">
        <v>51825</v>
      </c>
      <c r="AF2429" s="247">
        <v>162.6</v>
      </c>
      <c r="AH2429" s="226" t="s">
        <v>49709</v>
      </c>
      <c r="AI2429" s="227">
        <v>647.86</v>
      </c>
      <c r="AK2429" s="207" t="s">
        <v>16937</v>
      </c>
      <c r="AL2429" s="208">
        <v>43840</v>
      </c>
      <c r="AM2429" s="93"/>
      <c r="AN2429" s="199" t="s">
        <v>32545</v>
      </c>
      <c r="AO2429" s="200">
        <v>4580.01</v>
      </c>
      <c r="AT2429" s="263"/>
      <c r="AU2429" s="264"/>
      <c r="AW2429" s="244" t="s">
        <v>46508</v>
      </c>
      <c r="AX2429" s="245">
        <v>3482.81</v>
      </c>
      <c r="AZ2429" s="230" t="s">
        <v>12208</v>
      </c>
      <c r="BA2429" s="231">
        <v>-230</v>
      </c>
      <c r="BC2429" s="209" t="s">
        <v>9026</v>
      </c>
      <c r="BD2429" s="210">
        <v>2383.54</v>
      </c>
    </row>
    <row r="2430" spans="9:56" x14ac:dyDescent="0.55000000000000004">
      <c r="I2430" s="242" t="s">
        <v>46403</v>
      </c>
      <c r="J2430" s="242"/>
      <c r="K2430" s="243">
        <v>60.59</v>
      </c>
      <c r="M2430" s="224" t="s">
        <v>12112</v>
      </c>
      <c r="N2430" s="224"/>
      <c r="O2430" s="225">
        <v>41454.379999999997</v>
      </c>
      <c r="Q2430" s="203" t="s">
        <v>2685</v>
      </c>
      <c r="R2430" s="203"/>
      <c r="S2430" s="204">
        <v>3646</v>
      </c>
      <c r="Y2430" t="s">
        <v>66645</v>
      </c>
      <c r="Z2430" s="284">
        <v>14762895.33</v>
      </c>
      <c r="AB2430" s="276" t="s">
        <v>52072</v>
      </c>
      <c r="AC2430" s="277">
        <v>3995</v>
      </c>
      <c r="AE2430" s="246" t="s">
        <v>55887</v>
      </c>
      <c r="AF2430" s="247">
        <v>267.14</v>
      </c>
      <c r="AH2430" s="226" t="s">
        <v>51822</v>
      </c>
      <c r="AI2430" s="227">
        <v>349.92</v>
      </c>
      <c r="AK2430" s="207" t="s">
        <v>16938</v>
      </c>
      <c r="AL2430" s="208">
        <v>30800</v>
      </c>
      <c r="AM2430" s="93"/>
      <c r="AN2430" s="199" t="s">
        <v>25148</v>
      </c>
      <c r="AO2430" s="200">
        <v>1678.99</v>
      </c>
      <c r="AT2430" s="263"/>
      <c r="AU2430" s="264"/>
      <c r="AW2430" s="244" t="s">
        <v>46509</v>
      </c>
      <c r="AX2430" s="245">
        <v>60.59</v>
      </c>
      <c r="AZ2430" s="230" t="s">
        <v>12209</v>
      </c>
      <c r="BA2430" s="231">
        <v>41454.379999999997</v>
      </c>
      <c r="BC2430" s="209" t="s">
        <v>9457</v>
      </c>
      <c r="BD2430" s="210">
        <v>4309.91</v>
      </c>
    </row>
    <row r="2431" spans="9:56" x14ac:dyDescent="0.55000000000000004">
      <c r="I2431" s="242" t="s">
        <v>46404</v>
      </c>
      <c r="J2431" s="242"/>
      <c r="K2431" s="243">
        <v>27724</v>
      </c>
      <c r="M2431" s="224" t="s">
        <v>12114</v>
      </c>
      <c r="N2431" s="224"/>
      <c r="O2431" s="225">
        <v>-119.6</v>
      </c>
      <c r="Q2431" s="203" t="s">
        <v>2686</v>
      </c>
      <c r="R2431" s="203"/>
      <c r="S2431" s="204">
        <v>2981</v>
      </c>
      <c r="Y2431" t="s">
        <v>66646</v>
      </c>
      <c r="Z2431" s="284">
        <v>2721788.37</v>
      </c>
      <c r="AB2431" s="276" t="s">
        <v>49778</v>
      </c>
      <c r="AC2431" s="277">
        <v>119449.2</v>
      </c>
      <c r="AE2431" s="246" t="s">
        <v>17055</v>
      </c>
      <c r="AF2431" s="247">
        <v>50619.32</v>
      </c>
      <c r="AH2431" s="226" t="s">
        <v>49710</v>
      </c>
      <c r="AI2431" s="227">
        <v>160890</v>
      </c>
      <c r="AK2431" s="207" t="s">
        <v>16939</v>
      </c>
      <c r="AL2431" s="208">
        <v>43840</v>
      </c>
      <c r="AM2431" s="93"/>
      <c r="AN2431" s="199" t="s">
        <v>32546</v>
      </c>
      <c r="AO2431" s="200">
        <v>302.95999999999998</v>
      </c>
      <c r="AT2431" s="263"/>
      <c r="AU2431" s="264"/>
      <c r="AW2431" s="244" t="s">
        <v>46511</v>
      </c>
      <c r="AX2431" s="245">
        <v>27724</v>
      </c>
      <c r="AZ2431" s="230" t="s">
        <v>12211</v>
      </c>
      <c r="BA2431" s="231">
        <v>-119.6</v>
      </c>
      <c r="BC2431" s="209" t="s">
        <v>10938</v>
      </c>
      <c r="BD2431" s="210">
        <v>500</v>
      </c>
    </row>
    <row r="2432" spans="9:56" x14ac:dyDescent="0.55000000000000004">
      <c r="I2432" s="242" t="s">
        <v>46405</v>
      </c>
      <c r="J2432" s="242"/>
      <c r="K2432" s="243">
        <v>22124.400000000001</v>
      </c>
      <c r="M2432" s="224" t="s">
        <v>12115</v>
      </c>
      <c r="N2432" s="224"/>
      <c r="O2432" s="225">
        <v>982.1</v>
      </c>
      <c r="Q2432" s="203" t="s">
        <v>2687</v>
      </c>
      <c r="R2432" s="203"/>
      <c r="S2432" s="204">
        <v>22535.55</v>
      </c>
      <c r="Y2432" t="s">
        <v>63714</v>
      </c>
      <c r="Z2432" s="284">
        <v>11579.87</v>
      </c>
      <c r="AB2432" s="276" t="s">
        <v>63091</v>
      </c>
      <c r="AC2432" s="277">
        <v>2449548.63</v>
      </c>
      <c r="AE2432" s="246" t="s">
        <v>36105</v>
      </c>
      <c r="AF2432" s="247">
        <v>114571.15</v>
      </c>
      <c r="AH2432" s="226" t="s">
        <v>51823</v>
      </c>
      <c r="AI2432" s="227">
        <v>7539.89</v>
      </c>
      <c r="AK2432" s="207" t="s">
        <v>16940</v>
      </c>
      <c r="AL2432" s="208">
        <v>565477</v>
      </c>
      <c r="AM2432" s="93"/>
      <c r="AN2432" s="199" t="s">
        <v>32547</v>
      </c>
      <c r="AO2432" s="200">
        <v>4294.04</v>
      </c>
      <c r="AT2432" s="263"/>
      <c r="AU2432" s="264"/>
      <c r="AW2432" s="244" t="s">
        <v>46512</v>
      </c>
      <c r="AX2432" s="245">
        <v>22124.400000000001</v>
      </c>
      <c r="AZ2432" s="230" t="s">
        <v>12212</v>
      </c>
      <c r="BA2432" s="231">
        <v>982.1</v>
      </c>
      <c r="BC2432" s="209" t="s">
        <v>11757</v>
      </c>
      <c r="BD2432" s="210">
        <v>1871.81</v>
      </c>
    </row>
    <row r="2433" spans="9:56" x14ac:dyDescent="0.55000000000000004">
      <c r="I2433" s="242" t="s">
        <v>46406</v>
      </c>
      <c r="J2433" s="242"/>
      <c r="K2433" s="243">
        <v>56257.22</v>
      </c>
      <c r="M2433" s="224" t="s">
        <v>12118</v>
      </c>
      <c r="N2433" s="224"/>
      <c r="O2433" s="225">
        <v>13510</v>
      </c>
      <c r="Q2433" s="203" t="s">
        <v>2688</v>
      </c>
      <c r="R2433" s="203"/>
      <c r="S2433" s="204">
        <v>580322</v>
      </c>
      <c r="Y2433" t="s">
        <v>59114</v>
      </c>
      <c r="Z2433" s="284">
        <v>8715.75</v>
      </c>
      <c r="AB2433" s="276" t="s">
        <v>34821</v>
      </c>
      <c r="AC2433" s="277">
        <v>1579159.31</v>
      </c>
      <c r="AE2433" s="246" t="s">
        <v>36106</v>
      </c>
      <c r="AF2433" s="247">
        <v>63803.15</v>
      </c>
      <c r="AH2433" s="226" t="s">
        <v>51824</v>
      </c>
      <c r="AI2433" s="227">
        <v>307625</v>
      </c>
      <c r="AK2433" s="207" t="s">
        <v>16941</v>
      </c>
      <c r="AL2433" s="208">
        <v>55296.72</v>
      </c>
      <c r="AM2433" s="93"/>
      <c r="AN2433" s="199" t="s">
        <v>25189</v>
      </c>
      <c r="AO2433" s="200">
        <v>302.95999999999998</v>
      </c>
      <c r="AT2433" s="263"/>
      <c r="AU2433" s="264"/>
      <c r="AW2433" s="244" t="s">
        <v>46513</v>
      </c>
      <c r="AX2433" s="245">
        <v>56257.22</v>
      </c>
      <c r="AZ2433" s="230" t="s">
        <v>12215</v>
      </c>
      <c r="BA2433" s="231">
        <v>13510</v>
      </c>
      <c r="BC2433" s="209" t="s">
        <v>9922</v>
      </c>
      <c r="BD2433" s="210">
        <v>40903.800000000003</v>
      </c>
    </row>
    <row r="2434" spans="9:56" x14ac:dyDescent="0.55000000000000004">
      <c r="I2434" s="242" t="s">
        <v>46407</v>
      </c>
      <c r="J2434" s="242"/>
      <c r="K2434" s="243">
        <v>246490</v>
      </c>
      <c r="M2434" s="224" t="s">
        <v>12119</v>
      </c>
      <c r="N2434" s="224"/>
      <c r="O2434" s="225">
        <v>34982</v>
      </c>
      <c r="Q2434" s="203" t="s">
        <v>2689</v>
      </c>
      <c r="R2434" s="203"/>
      <c r="S2434" s="204">
        <v>8537.86</v>
      </c>
      <c r="Y2434" t="s">
        <v>59115</v>
      </c>
      <c r="Z2434" s="284">
        <v>2473.1799999999998</v>
      </c>
      <c r="AB2434" s="276" t="s">
        <v>67305</v>
      </c>
      <c r="AC2434" s="277">
        <v>1380.5</v>
      </c>
      <c r="AE2434" s="246" t="s">
        <v>17056</v>
      </c>
      <c r="AF2434" s="247">
        <v>5526.45</v>
      </c>
      <c r="AH2434" s="226" t="s">
        <v>44522</v>
      </c>
      <c r="AI2434" s="227">
        <v>991762.92</v>
      </c>
      <c r="AK2434" s="207" t="s">
        <v>16942</v>
      </c>
      <c r="AL2434" s="208">
        <v>15205.35</v>
      </c>
      <c r="AM2434" s="93"/>
      <c r="AN2434" s="199" t="s">
        <v>25191</v>
      </c>
      <c r="AO2434" s="200">
        <v>4294.04</v>
      </c>
      <c r="AT2434" s="263"/>
      <c r="AU2434" s="264"/>
      <c r="AW2434" s="244" t="s">
        <v>46515</v>
      </c>
      <c r="AX2434" s="245">
        <v>246490</v>
      </c>
      <c r="AZ2434" s="230" t="s">
        <v>12216</v>
      </c>
      <c r="BA2434" s="231">
        <v>34982</v>
      </c>
      <c r="BC2434" s="209" t="s">
        <v>6759</v>
      </c>
      <c r="BD2434" s="210">
        <v>16500</v>
      </c>
    </row>
    <row r="2435" spans="9:56" x14ac:dyDescent="0.55000000000000004">
      <c r="I2435" s="242" t="s">
        <v>46408</v>
      </c>
      <c r="J2435" s="242"/>
      <c r="K2435" s="243">
        <v>11484</v>
      </c>
      <c r="M2435" s="224" t="s">
        <v>12124</v>
      </c>
      <c r="N2435" s="224"/>
      <c r="O2435" s="225">
        <v>44898</v>
      </c>
      <c r="Q2435" s="203" t="s">
        <v>2690</v>
      </c>
      <c r="R2435" s="203"/>
      <c r="S2435" s="204">
        <v>467940.96</v>
      </c>
      <c r="Y2435" t="s">
        <v>70601</v>
      </c>
      <c r="Z2435" s="284">
        <v>93225</v>
      </c>
      <c r="AB2435" s="276" t="s">
        <v>34822</v>
      </c>
      <c r="AC2435" s="277">
        <v>1074987.82</v>
      </c>
      <c r="AE2435" s="246" t="s">
        <v>17057</v>
      </c>
      <c r="AF2435" s="247">
        <v>74044.55</v>
      </c>
      <c r="AH2435" s="226" t="s">
        <v>44523</v>
      </c>
      <c r="AI2435" s="227">
        <v>73891</v>
      </c>
      <c r="AK2435" s="207" t="s">
        <v>16943</v>
      </c>
      <c r="AL2435" s="208">
        <v>226.98</v>
      </c>
      <c r="AM2435" s="93"/>
      <c r="AN2435" s="199" t="s">
        <v>14005</v>
      </c>
      <c r="AO2435" s="200">
        <v>110657</v>
      </c>
      <c r="AT2435" s="263"/>
      <c r="AU2435" s="264"/>
      <c r="AW2435" s="244" t="s">
        <v>46516</v>
      </c>
      <c r="AX2435" s="245">
        <v>11484</v>
      </c>
      <c r="AZ2435" s="230" t="s">
        <v>12221</v>
      </c>
      <c r="BA2435" s="231">
        <v>44898</v>
      </c>
      <c r="BC2435" s="209" t="s">
        <v>7160</v>
      </c>
      <c r="BD2435" s="210">
        <v>469</v>
      </c>
    </row>
    <row r="2436" spans="9:56" x14ac:dyDescent="0.55000000000000004">
      <c r="I2436" s="242" t="s">
        <v>46409</v>
      </c>
      <c r="J2436" s="242"/>
      <c r="K2436" s="243">
        <v>294250</v>
      </c>
      <c r="M2436" s="224" t="s">
        <v>12125</v>
      </c>
      <c r="N2436" s="224"/>
      <c r="O2436" s="225">
        <v>177330.99</v>
      </c>
      <c r="Q2436" s="203" t="s">
        <v>2691</v>
      </c>
      <c r="R2436" s="203"/>
      <c r="S2436" s="204">
        <v>157361.1</v>
      </c>
      <c r="Y2436" t="s">
        <v>70602</v>
      </c>
      <c r="Z2436" s="284">
        <v>7131.92</v>
      </c>
      <c r="AB2436" s="276" t="s">
        <v>39009</v>
      </c>
      <c r="AC2436" s="277">
        <v>27503.59</v>
      </c>
      <c r="AE2436" s="246" t="s">
        <v>58982</v>
      </c>
      <c r="AF2436" s="247">
        <v>194092.34</v>
      </c>
      <c r="AH2436" s="226" t="s">
        <v>42234</v>
      </c>
      <c r="AI2436" s="227">
        <v>719847.2</v>
      </c>
      <c r="AK2436" s="207" t="s">
        <v>16944</v>
      </c>
      <c r="AL2436" s="208">
        <v>53545.02</v>
      </c>
      <c r="AM2436" s="93"/>
      <c r="AN2436" s="199" t="s">
        <v>14006</v>
      </c>
      <c r="AO2436" s="200">
        <v>9237</v>
      </c>
      <c r="AT2436" s="263"/>
      <c r="AU2436" s="264"/>
      <c r="AW2436" s="244" t="s">
        <v>46517</v>
      </c>
      <c r="AX2436" s="245">
        <v>294250</v>
      </c>
      <c r="AZ2436" s="230" t="s">
        <v>12222</v>
      </c>
      <c r="BA2436" s="231">
        <v>177330.99</v>
      </c>
      <c r="BC2436" s="209" t="s">
        <v>7434</v>
      </c>
      <c r="BD2436" s="210">
        <v>4690</v>
      </c>
    </row>
    <row r="2437" spans="9:56" x14ac:dyDescent="0.55000000000000004">
      <c r="I2437" s="242" t="s">
        <v>46410</v>
      </c>
      <c r="J2437" s="242"/>
      <c r="K2437" s="243">
        <v>12945</v>
      </c>
      <c r="M2437" s="224" t="s">
        <v>12126</v>
      </c>
      <c r="N2437" s="224"/>
      <c r="O2437" s="225">
        <v>-4.5</v>
      </c>
      <c r="Q2437" s="203" t="s">
        <v>2692</v>
      </c>
      <c r="R2437" s="203"/>
      <c r="S2437" s="204">
        <v>2450.09</v>
      </c>
      <c r="Y2437" t="s">
        <v>70603</v>
      </c>
      <c r="Z2437" s="284">
        <v>22411.32</v>
      </c>
      <c r="AB2437" s="276" t="s">
        <v>39010</v>
      </c>
      <c r="AC2437" s="277">
        <v>550555.54</v>
      </c>
      <c r="AE2437" s="246" t="s">
        <v>17058</v>
      </c>
      <c r="AF2437" s="247">
        <v>429.15</v>
      </c>
      <c r="AH2437" s="226" t="s">
        <v>42235</v>
      </c>
      <c r="AI2437" s="227">
        <v>52468.17</v>
      </c>
      <c r="AK2437" s="207" t="s">
        <v>16945</v>
      </c>
      <c r="AL2437" s="208">
        <v>163615.88</v>
      </c>
      <c r="AM2437" s="93"/>
      <c r="AN2437" s="199" t="s">
        <v>14007</v>
      </c>
      <c r="AO2437" s="200">
        <v>10000</v>
      </c>
      <c r="AT2437" s="263"/>
      <c r="AU2437" s="264"/>
      <c r="AW2437" s="244" t="s">
        <v>46518</v>
      </c>
      <c r="AX2437" s="245">
        <v>12945</v>
      </c>
      <c r="AZ2437" s="230" t="s">
        <v>12223</v>
      </c>
      <c r="BA2437" s="231">
        <v>-4.5</v>
      </c>
      <c r="BC2437" s="209" t="s">
        <v>7841</v>
      </c>
      <c r="BD2437" s="210">
        <v>1780</v>
      </c>
    </row>
    <row r="2438" spans="9:56" x14ac:dyDescent="0.55000000000000004">
      <c r="I2438" s="242" t="s">
        <v>46411</v>
      </c>
      <c r="J2438" s="242"/>
      <c r="K2438" s="243">
        <v>82378.42</v>
      </c>
      <c r="M2438" s="224" t="s">
        <v>12127</v>
      </c>
      <c r="N2438" s="224"/>
      <c r="O2438" s="225">
        <v>6347</v>
      </c>
      <c r="Q2438" s="203" t="s">
        <v>2693</v>
      </c>
      <c r="R2438" s="203"/>
      <c r="S2438" s="204">
        <v>5197</v>
      </c>
      <c r="Y2438" t="s">
        <v>66647</v>
      </c>
      <c r="Z2438" s="284">
        <v>135942.38</v>
      </c>
      <c r="AB2438" s="276" t="s">
        <v>34823</v>
      </c>
      <c r="AC2438" s="277">
        <v>42696.87</v>
      </c>
      <c r="AE2438" s="246" t="s">
        <v>36107</v>
      </c>
      <c r="AF2438" s="247">
        <v>76750.67</v>
      </c>
      <c r="AH2438" s="226" t="s">
        <v>17030</v>
      </c>
      <c r="AI2438" s="227">
        <v>142707.85</v>
      </c>
      <c r="AK2438" s="207" t="s">
        <v>16946</v>
      </c>
      <c r="AL2438" s="208">
        <v>69253.64</v>
      </c>
      <c r="AM2438" s="93"/>
      <c r="AN2438" s="199" t="s">
        <v>32548</v>
      </c>
      <c r="AO2438" s="200">
        <v>31977.16</v>
      </c>
      <c r="AT2438" s="263"/>
      <c r="AU2438" s="264"/>
      <c r="AW2438" s="244" t="s">
        <v>46519</v>
      </c>
      <c r="AX2438" s="245">
        <v>82378.42</v>
      </c>
      <c r="AZ2438" s="230" t="s">
        <v>12224</v>
      </c>
      <c r="BA2438" s="231">
        <v>6347</v>
      </c>
      <c r="BC2438" s="209" t="s">
        <v>8100</v>
      </c>
      <c r="BD2438" s="210">
        <v>1408</v>
      </c>
    </row>
    <row r="2439" spans="9:56" x14ac:dyDescent="0.55000000000000004">
      <c r="I2439" s="242" t="s">
        <v>46412</v>
      </c>
      <c r="J2439" s="242"/>
      <c r="K2439" s="243">
        <v>38878</v>
      </c>
      <c r="M2439" s="224" t="s">
        <v>12128</v>
      </c>
      <c r="N2439" s="224"/>
      <c r="O2439" s="225">
        <v>40622</v>
      </c>
      <c r="Q2439" s="203" t="s">
        <v>2694</v>
      </c>
      <c r="R2439" s="203"/>
      <c r="S2439" s="204">
        <v>62093</v>
      </c>
      <c r="Y2439" t="s">
        <v>70604</v>
      </c>
      <c r="Z2439" s="284">
        <v>1969.96</v>
      </c>
      <c r="AB2439" s="276" t="s">
        <v>70455</v>
      </c>
      <c r="AC2439" s="277">
        <v>-222957.08</v>
      </c>
      <c r="AE2439" s="246" t="s">
        <v>57297</v>
      </c>
      <c r="AF2439" s="247">
        <v>64504</v>
      </c>
      <c r="AH2439" s="226" t="s">
        <v>47847</v>
      </c>
      <c r="AI2439" s="227">
        <v>1205.68</v>
      </c>
      <c r="AK2439" s="207" t="s">
        <v>16947</v>
      </c>
      <c r="AL2439" s="208">
        <v>1597.6</v>
      </c>
      <c r="AM2439" s="93"/>
      <c r="AN2439" s="199" t="s">
        <v>32549</v>
      </c>
      <c r="AO2439" s="200">
        <v>2360.0500000000002</v>
      </c>
      <c r="AT2439" s="263"/>
      <c r="AU2439" s="264"/>
      <c r="AW2439" s="244" t="s">
        <v>46520</v>
      </c>
      <c r="AX2439" s="245">
        <v>38878</v>
      </c>
      <c r="AZ2439" s="230" t="s">
        <v>12225</v>
      </c>
      <c r="BA2439" s="231">
        <v>40622</v>
      </c>
      <c r="BC2439" s="209" t="s">
        <v>8756</v>
      </c>
      <c r="BD2439" s="210">
        <v>2000</v>
      </c>
    </row>
    <row r="2440" spans="9:56" x14ac:dyDescent="0.55000000000000004">
      <c r="I2440" s="242" t="s">
        <v>46413</v>
      </c>
      <c r="J2440" s="242"/>
      <c r="K2440" s="243">
        <v>464</v>
      </c>
      <c r="M2440" s="224" t="s">
        <v>12129</v>
      </c>
      <c r="N2440" s="224"/>
      <c r="O2440" s="225">
        <v>14197</v>
      </c>
      <c r="Q2440" s="203" t="s">
        <v>4137</v>
      </c>
      <c r="R2440" s="203"/>
      <c r="S2440" s="204">
        <v>36409</v>
      </c>
      <c r="Y2440" t="s">
        <v>71526</v>
      </c>
      <c r="Z2440">
        <v>202.07</v>
      </c>
      <c r="AB2440" s="276" t="s">
        <v>39011</v>
      </c>
      <c r="AC2440" s="277">
        <v>3730334.19</v>
      </c>
      <c r="AE2440" s="246" t="s">
        <v>47851</v>
      </c>
      <c r="AF2440" s="247">
        <v>-85.62</v>
      </c>
      <c r="AH2440" s="226" t="s">
        <v>42236</v>
      </c>
      <c r="AI2440" s="227">
        <v>60462.89</v>
      </c>
      <c r="AK2440" s="207" t="s">
        <v>16948</v>
      </c>
      <c r="AL2440" s="208">
        <v>21389.02</v>
      </c>
      <c r="AM2440" s="93"/>
      <c r="AN2440" s="199" t="s">
        <v>32550</v>
      </c>
      <c r="AO2440" s="200">
        <v>6299.47</v>
      </c>
      <c r="AT2440" s="263"/>
      <c r="AU2440" s="264"/>
      <c r="AW2440" s="244" t="s">
        <v>46521</v>
      </c>
      <c r="AX2440" s="245">
        <v>464</v>
      </c>
      <c r="AZ2440" s="230" t="s">
        <v>12226</v>
      </c>
      <c r="BA2440" s="231">
        <v>14197</v>
      </c>
      <c r="BC2440" s="209" t="s">
        <v>9027</v>
      </c>
      <c r="BD2440" s="210">
        <v>5885</v>
      </c>
    </row>
    <row r="2441" spans="9:56" x14ac:dyDescent="0.55000000000000004">
      <c r="I2441" s="242" t="s">
        <v>46414</v>
      </c>
      <c r="J2441" s="242"/>
      <c r="K2441" s="243">
        <v>164142.95000000001</v>
      </c>
      <c r="M2441" s="224" t="s">
        <v>12130</v>
      </c>
      <c r="N2441" s="224"/>
      <c r="O2441" s="225">
        <v>403212</v>
      </c>
      <c r="Q2441" s="203" t="s">
        <v>4138</v>
      </c>
      <c r="R2441" s="203"/>
      <c r="S2441" s="204">
        <v>11240.23</v>
      </c>
      <c r="Y2441" t="s">
        <v>70033</v>
      </c>
      <c r="Z2441">
        <v>-40.799999999999997</v>
      </c>
      <c r="AB2441" s="276" t="s">
        <v>63092</v>
      </c>
      <c r="AC2441" s="277">
        <v>5952353.3700000001</v>
      </c>
      <c r="AE2441" s="246" t="s">
        <v>51828</v>
      </c>
      <c r="AF2441" s="247">
        <v>31.5</v>
      </c>
      <c r="AH2441" s="226" t="s">
        <v>17032</v>
      </c>
      <c r="AI2441" s="227">
        <v>73099</v>
      </c>
      <c r="AK2441" s="207" t="s">
        <v>16949</v>
      </c>
      <c r="AL2441" s="208">
        <v>16482.63</v>
      </c>
      <c r="AM2441" s="93"/>
      <c r="AN2441" s="199" t="s">
        <v>32551</v>
      </c>
      <c r="AO2441" s="200">
        <v>5172.74</v>
      </c>
      <c r="AT2441" s="263"/>
      <c r="AU2441" s="264"/>
      <c r="AW2441" s="244" t="s">
        <v>46522</v>
      </c>
      <c r="AX2441" s="245">
        <v>164142.95000000001</v>
      </c>
      <c r="AZ2441" s="230" t="s">
        <v>12227</v>
      </c>
      <c r="BA2441" s="231">
        <v>403212</v>
      </c>
      <c r="BC2441" s="209" t="s">
        <v>9346</v>
      </c>
      <c r="BD2441" s="210">
        <v>16823</v>
      </c>
    </row>
    <row r="2442" spans="9:56" x14ac:dyDescent="0.55000000000000004">
      <c r="I2442" s="242" t="s">
        <v>46415</v>
      </c>
      <c r="J2442" s="242"/>
      <c r="K2442" s="243">
        <v>8932</v>
      </c>
      <c r="M2442" s="224" t="s">
        <v>12134</v>
      </c>
      <c r="N2442" s="224"/>
      <c r="O2442" s="225">
        <v>2750</v>
      </c>
      <c r="Q2442" s="203" t="s">
        <v>2695</v>
      </c>
      <c r="R2442" s="203"/>
      <c r="S2442" s="204">
        <v>98853</v>
      </c>
      <c r="Y2442" t="s">
        <v>69753</v>
      </c>
      <c r="Z2442" s="284">
        <v>25770.2</v>
      </c>
      <c r="AB2442" s="276" t="s">
        <v>34824</v>
      </c>
      <c r="AC2442" s="277">
        <v>508863.29</v>
      </c>
      <c r="AE2442" s="246" t="s">
        <v>51829</v>
      </c>
      <c r="AF2442" s="247">
        <v>60</v>
      </c>
      <c r="AH2442" s="226" t="s">
        <v>44524</v>
      </c>
      <c r="AI2442" s="227">
        <v>824.65</v>
      </c>
      <c r="AK2442" s="207" t="s">
        <v>16950</v>
      </c>
      <c r="AL2442" s="208">
        <v>29258.59</v>
      </c>
      <c r="AM2442" s="93"/>
      <c r="AN2442" s="199" t="s">
        <v>32552</v>
      </c>
      <c r="AO2442" s="200">
        <v>39.28</v>
      </c>
      <c r="AT2442" s="263"/>
      <c r="AU2442" s="264"/>
      <c r="AW2442" s="244" t="s">
        <v>46523</v>
      </c>
      <c r="AX2442" s="245">
        <v>8932</v>
      </c>
      <c r="AZ2442" s="230" t="s">
        <v>12232</v>
      </c>
      <c r="BA2442" s="231">
        <v>2750</v>
      </c>
      <c r="BC2442" s="209" t="s">
        <v>10668</v>
      </c>
      <c r="BD2442" s="210">
        <v>1689</v>
      </c>
    </row>
    <row r="2443" spans="9:56" x14ac:dyDescent="0.55000000000000004">
      <c r="I2443" s="242" t="s">
        <v>46416</v>
      </c>
      <c r="J2443" s="242"/>
      <c r="K2443" s="243">
        <v>6008.18</v>
      </c>
      <c r="M2443" s="224" t="s">
        <v>12136</v>
      </c>
      <c r="N2443" s="224"/>
      <c r="O2443" s="225">
        <v>110464.02</v>
      </c>
      <c r="Q2443" s="203" t="s">
        <v>2696</v>
      </c>
      <c r="R2443" s="203"/>
      <c r="S2443" s="204">
        <v>4253</v>
      </c>
      <c r="Y2443" t="s">
        <v>66650</v>
      </c>
      <c r="Z2443" s="284">
        <v>3896.98</v>
      </c>
      <c r="AB2443" s="276" t="s">
        <v>33324</v>
      </c>
      <c r="AC2443" s="277">
        <v>79774.350000000006</v>
      </c>
      <c r="AE2443" s="246" t="s">
        <v>51830</v>
      </c>
      <c r="AF2443" s="247">
        <v>7</v>
      </c>
      <c r="AH2443" s="226" t="s">
        <v>44525</v>
      </c>
      <c r="AI2443" s="227">
        <v>41000</v>
      </c>
      <c r="AK2443" s="207" t="s">
        <v>16951</v>
      </c>
      <c r="AL2443" s="208">
        <v>6689.61</v>
      </c>
      <c r="AM2443" s="93"/>
      <c r="AN2443" s="199" t="s">
        <v>32553</v>
      </c>
      <c r="AO2443" s="200">
        <v>14923.3</v>
      </c>
      <c r="AT2443" s="263"/>
      <c r="AU2443" s="264"/>
      <c r="AW2443" s="244" t="s">
        <v>46524</v>
      </c>
      <c r="AX2443" s="245">
        <v>6008.18</v>
      </c>
      <c r="AZ2443" s="230" t="s">
        <v>12236</v>
      </c>
      <c r="BA2443" s="231">
        <v>110464.02</v>
      </c>
      <c r="BC2443" s="209" t="s">
        <v>11349</v>
      </c>
      <c r="BD2443" s="210">
        <v>3125</v>
      </c>
    </row>
    <row r="2444" spans="9:56" x14ac:dyDescent="0.55000000000000004">
      <c r="I2444" s="242" t="s">
        <v>46417</v>
      </c>
      <c r="J2444" s="242"/>
      <c r="K2444" s="243">
        <v>464</v>
      </c>
      <c r="M2444" s="224" t="s">
        <v>12137</v>
      </c>
      <c r="N2444" s="224"/>
      <c r="O2444" s="225">
        <v>34341</v>
      </c>
      <c r="Q2444" s="203" t="s">
        <v>2697</v>
      </c>
      <c r="R2444" s="203"/>
      <c r="S2444" s="204">
        <v>1991</v>
      </c>
      <c r="Y2444" t="s">
        <v>71527</v>
      </c>
      <c r="Z2444" s="284">
        <v>6265.4</v>
      </c>
      <c r="AB2444" s="276" t="s">
        <v>69861</v>
      </c>
      <c r="AC2444" s="277">
        <v>92928</v>
      </c>
      <c r="AE2444" s="246" t="s">
        <v>51831</v>
      </c>
      <c r="AF2444" s="247">
        <v>22.42</v>
      </c>
      <c r="AH2444" s="226" t="s">
        <v>49711</v>
      </c>
      <c r="AI2444" s="227">
        <v>6615.5</v>
      </c>
      <c r="AK2444" s="207" t="s">
        <v>16952</v>
      </c>
      <c r="AL2444" s="208">
        <v>31754.880000000001</v>
      </c>
      <c r="AM2444" s="93"/>
      <c r="AN2444" s="199" t="s">
        <v>14008</v>
      </c>
      <c r="AO2444" s="200">
        <v>60850</v>
      </c>
      <c r="AT2444" s="263"/>
      <c r="AU2444" s="264"/>
      <c r="AW2444" s="244" t="s">
        <v>46525</v>
      </c>
      <c r="AX2444" s="245">
        <v>464</v>
      </c>
      <c r="AZ2444" s="230" t="s">
        <v>12237</v>
      </c>
      <c r="BA2444" s="231">
        <v>34341</v>
      </c>
      <c r="BC2444" s="209" t="s">
        <v>9923</v>
      </c>
      <c r="BD2444" s="210">
        <v>54369</v>
      </c>
    </row>
    <row r="2445" spans="9:56" x14ac:dyDescent="0.55000000000000004">
      <c r="I2445" s="242" t="s">
        <v>46418</v>
      </c>
      <c r="J2445" s="242"/>
      <c r="K2445" s="243">
        <v>24882</v>
      </c>
      <c r="M2445" s="224" t="s">
        <v>12138</v>
      </c>
      <c r="N2445" s="224"/>
      <c r="O2445" s="225">
        <v>-166.28</v>
      </c>
      <c r="Q2445" s="203" t="s">
        <v>2698</v>
      </c>
      <c r="R2445" s="203"/>
      <c r="S2445" s="204">
        <v>554820</v>
      </c>
      <c r="Y2445" t="s">
        <v>66652</v>
      </c>
      <c r="Z2445" s="284">
        <v>8105.92</v>
      </c>
      <c r="AB2445" s="276" t="s">
        <v>67306</v>
      </c>
      <c r="AC2445" s="277">
        <v>26442.35</v>
      </c>
      <c r="AE2445" s="246" t="s">
        <v>61873</v>
      </c>
      <c r="AF2445" s="247">
        <v>-5.14</v>
      </c>
      <c r="AH2445" s="226" t="s">
        <v>17033</v>
      </c>
      <c r="AI2445" s="227">
        <v>24017.62</v>
      </c>
      <c r="AK2445" s="207" t="s">
        <v>16953</v>
      </c>
      <c r="AL2445" s="208">
        <v>2112.6</v>
      </c>
      <c r="AM2445" s="93"/>
      <c r="AN2445" s="199" t="s">
        <v>32554</v>
      </c>
      <c r="AO2445" s="200">
        <v>31977.16</v>
      </c>
      <c r="AT2445" s="263"/>
      <c r="AU2445" s="264"/>
      <c r="AW2445" s="244" t="s">
        <v>46526</v>
      </c>
      <c r="AX2445" s="245">
        <v>24882</v>
      </c>
      <c r="AZ2445" s="230" t="s">
        <v>12238</v>
      </c>
      <c r="BA2445" s="231">
        <v>-166.28</v>
      </c>
      <c r="BC2445" s="209" t="s">
        <v>9347</v>
      </c>
      <c r="BD2445" s="210">
        <v>46159.79</v>
      </c>
    </row>
    <row r="2446" spans="9:56" x14ac:dyDescent="0.55000000000000004">
      <c r="I2446" s="242" t="s">
        <v>46419</v>
      </c>
      <c r="J2446" s="242"/>
      <c r="K2446" s="243">
        <v>71000</v>
      </c>
      <c r="M2446" s="224" t="s">
        <v>12142</v>
      </c>
      <c r="N2446" s="224"/>
      <c r="O2446" s="225">
        <v>50198</v>
      </c>
      <c r="Q2446" s="203" t="s">
        <v>2699</v>
      </c>
      <c r="R2446" s="203"/>
      <c r="S2446" s="204">
        <v>14387</v>
      </c>
      <c r="Y2446" t="s">
        <v>66654</v>
      </c>
      <c r="Z2446" s="284">
        <v>5000</v>
      </c>
      <c r="AB2446" s="276" t="s">
        <v>67307</v>
      </c>
      <c r="AC2446" s="277">
        <v>1974.3</v>
      </c>
      <c r="AE2446" s="246" t="s">
        <v>63627</v>
      </c>
      <c r="AF2446" s="247">
        <v>4926.25</v>
      </c>
      <c r="AH2446" s="226" t="s">
        <v>17034</v>
      </c>
      <c r="AI2446" s="227">
        <v>49356.27</v>
      </c>
      <c r="AK2446" s="207" t="s">
        <v>16954</v>
      </c>
      <c r="AL2446" s="208">
        <v>111306.4</v>
      </c>
      <c r="AM2446" s="93"/>
      <c r="AN2446" s="199" t="s">
        <v>14009</v>
      </c>
      <c r="AO2446" s="200">
        <v>110657</v>
      </c>
      <c r="AT2446" s="263"/>
      <c r="AU2446" s="264"/>
      <c r="AW2446" s="244" t="s">
        <v>46527</v>
      </c>
      <c r="AX2446" s="245">
        <v>71000</v>
      </c>
      <c r="AZ2446" s="230" t="s">
        <v>12242</v>
      </c>
      <c r="BA2446" s="231">
        <v>50198</v>
      </c>
      <c r="BC2446" s="209" t="s">
        <v>9924</v>
      </c>
      <c r="BD2446" s="210">
        <v>46159.79</v>
      </c>
    </row>
    <row r="2447" spans="9:56" x14ac:dyDescent="0.55000000000000004">
      <c r="I2447" s="242" t="s">
        <v>46420</v>
      </c>
      <c r="J2447" s="242"/>
      <c r="K2447" s="243">
        <v>18254.849999999999</v>
      </c>
      <c r="M2447" s="224" t="s">
        <v>12143</v>
      </c>
      <c r="N2447" s="224"/>
      <c r="O2447" s="225">
        <v>64704</v>
      </c>
      <c r="Q2447" s="203" t="s">
        <v>2700</v>
      </c>
      <c r="R2447" s="203"/>
      <c r="S2447" s="204">
        <v>16202</v>
      </c>
      <c r="Y2447" t="s">
        <v>71528</v>
      </c>
      <c r="Z2447" s="284">
        <v>11100</v>
      </c>
      <c r="AB2447" s="276" t="s">
        <v>67308</v>
      </c>
      <c r="AC2447" s="277">
        <v>6489.16</v>
      </c>
      <c r="AE2447" s="246" t="s">
        <v>63628</v>
      </c>
      <c r="AF2447" s="247">
        <v>1386.88</v>
      </c>
      <c r="AH2447" s="226" t="s">
        <v>17035</v>
      </c>
      <c r="AI2447" s="227">
        <v>22024.799999999999</v>
      </c>
      <c r="AK2447" s="207" t="s">
        <v>16955</v>
      </c>
      <c r="AL2447" s="208">
        <v>11100</v>
      </c>
      <c r="AM2447" s="93"/>
      <c r="AN2447" s="199" t="s">
        <v>14010</v>
      </c>
      <c r="AO2447" s="200">
        <v>11597.05</v>
      </c>
      <c r="AT2447" s="263"/>
      <c r="AU2447" s="264"/>
      <c r="AW2447" s="244" t="s">
        <v>46528</v>
      </c>
      <c r="AX2447" s="245">
        <v>18254.849999999999</v>
      </c>
      <c r="AZ2447" s="230" t="s">
        <v>12243</v>
      </c>
      <c r="BA2447" s="231">
        <v>64704</v>
      </c>
      <c r="BC2447" s="209" t="s">
        <v>6760</v>
      </c>
      <c r="BD2447" s="210">
        <v>22510</v>
      </c>
    </row>
    <row r="2448" spans="9:56" x14ac:dyDescent="0.55000000000000004">
      <c r="I2448" s="242" t="s">
        <v>46421</v>
      </c>
      <c r="J2448" s="242"/>
      <c r="K2448" s="243">
        <v>16116.76</v>
      </c>
      <c r="M2448" s="224" t="s">
        <v>12144</v>
      </c>
      <c r="N2448" s="224"/>
      <c r="O2448" s="225">
        <v>2529.98</v>
      </c>
      <c r="Q2448" s="203" t="s">
        <v>2701</v>
      </c>
      <c r="R2448" s="203"/>
      <c r="S2448" s="204">
        <v>45679.92</v>
      </c>
      <c r="Y2448" t="s">
        <v>67958</v>
      </c>
      <c r="Z2448">
        <v>849.16</v>
      </c>
      <c r="AB2448" s="276" t="s">
        <v>67309</v>
      </c>
      <c r="AC2448" s="277">
        <v>3599.34</v>
      </c>
      <c r="AE2448" s="246" t="s">
        <v>51835</v>
      </c>
      <c r="AF2448" s="247">
        <v>13667.02</v>
      </c>
      <c r="AH2448" s="226" t="s">
        <v>17037</v>
      </c>
      <c r="AI2448" s="227">
        <v>23345.34</v>
      </c>
      <c r="AK2448" s="207" t="s">
        <v>16956</v>
      </c>
      <c r="AL2448" s="208">
        <v>592</v>
      </c>
      <c r="AM2448" s="93"/>
      <c r="AN2448" s="199" t="s">
        <v>25221</v>
      </c>
      <c r="AO2448" s="200">
        <v>6299.47</v>
      </c>
      <c r="AT2448" s="263"/>
      <c r="AU2448" s="264"/>
      <c r="AW2448" s="244" t="s">
        <v>46529</v>
      </c>
      <c r="AX2448" s="245">
        <v>16116.76</v>
      </c>
      <c r="AZ2448" s="230" t="s">
        <v>12244</v>
      </c>
      <c r="BA2448" s="231">
        <v>2529.98</v>
      </c>
      <c r="BC2448" s="209" t="s">
        <v>7161</v>
      </c>
      <c r="BD2448" s="210">
        <v>1167</v>
      </c>
    </row>
    <row r="2449" spans="9:56" x14ac:dyDescent="0.55000000000000004">
      <c r="I2449" s="242" t="s">
        <v>46422</v>
      </c>
      <c r="J2449" s="242"/>
      <c r="K2449" s="243">
        <v>2878.07</v>
      </c>
      <c r="M2449" s="224" t="s">
        <v>12146</v>
      </c>
      <c r="N2449" s="224"/>
      <c r="O2449" s="225">
        <v>658.66</v>
      </c>
      <c r="Q2449" s="203" t="s">
        <v>2702</v>
      </c>
      <c r="R2449" s="203"/>
      <c r="S2449" s="204">
        <v>277102</v>
      </c>
      <c r="Y2449" t="s">
        <v>67959</v>
      </c>
      <c r="Z2449" s="284">
        <v>2668.44</v>
      </c>
      <c r="AB2449" s="276" t="s">
        <v>67310</v>
      </c>
      <c r="AC2449" s="277">
        <v>919.2</v>
      </c>
      <c r="AE2449" s="246" t="s">
        <v>51836</v>
      </c>
      <c r="AF2449" s="247">
        <v>1528.48</v>
      </c>
      <c r="AH2449" s="226" t="s">
        <v>17038</v>
      </c>
      <c r="AI2449" s="227">
        <v>55786.63</v>
      </c>
      <c r="AK2449" s="207" t="s">
        <v>16957</v>
      </c>
      <c r="AL2449" s="208">
        <v>809.73</v>
      </c>
      <c r="AM2449" s="93"/>
      <c r="AN2449" s="199" t="s">
        <v>32555</v>
      </c>
      <c r="AO2449" s="200">
        <v>5172.74</v>
      </c>
      <c r="AT2449" s="263"/>
      <c r="AU2449" s="264"/>
      <c r="AW2449" s="244" t="s">
        <v>46530</v>
      </c>
      <c r="AX2449" s="245">
        <v>2878.07</v>
      </c>
      <c r="AZ2449" s="230" t="s">
        <v>12246</v>
      </c>
      <c r="BA2449" s="231">
        <v>658.66</v>
      </c>
      <c r="BC2449" s="209" t="s">
        <v>7435</v>
      </c>
      <c r="BD2449" s="210">
        <v>21344</v>
      </c>
    </row>
    <row r="2450" spans="9:56" x14ac:dyDescent="0.55000000000000004">
      <c r="I2450" s="242" t="s">
        <v>46423</v>
      </c>
      <c r="J2450" s="242"/>
      <c r="K2450" s="243">
        <v>2436</v>
      </c>
      <c r="M2450" s="224" t="s">
        <v>12148</v>
      </c>
      <c r="N2450" s="224"/>
      <c r="O2450" s="225">
        <v>17928.66</v>
      </c>
      <c r="Q2450" s="203" t="s">
        <v>2703</v>
      </c>
      <c r="R2450" s="203"/>
      <c r="S2450" s="204">
        <v>2917</v>
      </c>
      <c r="Y2450" t="s">
        <v>66657</v>
      </c>
      <c r="Z2450" s="284">
        <v>5241.8500000000004</v>
      </c>
      <c r="AB2450" s="276" t="s">
        <v>64123</v>
      </c>
      <c r="AC2450" s="277">
        <v>10288.719999999999</v>
      </c>
      <c r="AE2450" s="246" t="s">
        <v>51837</v>
      </c>
      <c r="AF2450" s="247">
        <v>4555.34</v>
      </c>
      <c r="AH2450" s="226" t="s">
        <v>17039</v>
      </c>
      <c r="AI2450" s="227">
        <v>60134.17</v>
      </c>
      <c r="AK2450" s="207" t="s">
        <v>16958</v>
      </c>
      <c r="AL2450" s="208">
        <v>2534.83</v>
      </c>
      <c r="AM2450" s="93"/>
      <c r="AN2450" s="199" t="s">
        <v>14011</v>
      </c>
      <c r="AO2450" s="200">
        <v>60850</v>
      </c>
      <c r="AT2450" s="263"/>
      <c r="AU2450" s="264"/>
      <c r="AW2450" s="244" t="s">
        <v>46531</v>
      </c>
      <c r="AX2450" s="245">
        <v>2436</v>
      </c>
      <c r="AZ2450" s="230" t="s">
        <v>12248</v>
      </c>
      <c r="BA2450" s="231">
        <v>17928.66</v>
      </c>
      <c r="BC2450" s="209" t="s">
        <v>7842</v>
      </c>
      <c r="BD2450" s="210">
        <v>6301</v>
      </c>
    </row>
    <row r="2451" spans="9:56" x14ac:dyDescent="0.55000000000000004">
      <c r="I2451" s="242" t="s">
        <v>46424</v>
      </c>
      <c r="J2451" s="242"/>
      <c r="K2451" s="243">
        <v>13679</v>
      </c>
      <c r="M2451" s="224" t="s">
        <v>12150</v>
      </c>
      <c r="N2451" s="224"/>
      <c r="O2451" s="225">
        <v>6360.2</v>
      </c>
      <c r="Q2451" s="203" t="s">
        <v>4139</v>
      </c>
      <c r="R2451" s="203"/>
      <c r="S2451" s="204">
        <v>3283.98</v>
      </c>
      <c r="Y2451" t="s">
        <v>70608</v>
      </c>
      <c r="Z2451" s="284">
        <v>1416.28</v>
      </c>
      <c r="AB2451" s="276" t="s">
        <v>66542</v>
      </c>
      <c r="AC2451" s="277">
        <v>30330.03</v>
      </c>
      <c r="AE2451" s="246" t="s">
        <v>58983</v>
      </c>
      <c r="AF2451" s="247">
        <v>2073.0100000000002</v>
      </c>
      <c r="AH2451" s="226" t="s">
        <v>17040</v>
      </c>
      <c r="AI2451" s="227">
        <v>3473.88</v>
      </c>
      <c r="AK2451" s="207" t="s">
        <v>16959</v>
      </c>
      <c r="AL2451" s="208">
        <v>1565.88</v>
      </c>
      <c r="AM2451" s="93"/>
      <c r="AN2451" s="199" t="s">
        <v>25224</v>
      </c>
      <c r="AO2451" s="200">
        <v>39.28</v>
      </c>
      <c r="AT2451" s="263"/>
      <c r="AU2451" s="264"/>
      <c r="AW2451" s="244" t="s">
        <v>46532</v>
      </c>
      <c r="AX2451" s="245">
        <v>13679</v>
      </c>
      <c r="AZ2451" s="230" t="s">
        <v>12250</v>
      </c>
      <c r="BA2451" s="231">
        <v>6360.2</v>
      </c>
      <c r="BC2451" s="209" t="s">
        <v>8372</v>
      </c>
      <c r="BD2451" s="210">
        <v>9466</v>
      </c>
    </row>
    <row r="2452" spans="9:56" x14ac:dyDescent="0.55000000000000004">
      <c r="I2452" s="242" t="s">
        <v>46425</v>
      </c>
      <c r="J2452" s="242"/>
      <c r="K2452" s="243">
        <v>93744</v>
      </c>
      <c r="M2452" s="224" t="s">
        <v>12151</v>
      </c>
      <c r="N2452" s="224"/>
      <c r="O2452" s="225">
        <v>82795</v>
      </c>
      <c r="Q2452" s="203" t="s">
        <v>2704</v>
      </c>
      <c r="R2452" s="203"/>
      <c r="S2452" s="204">
        <v>206304</v>
      </c>
      <c r="Y2452" t="s">
        <v>66659</v>
      </c>
      <c r="Z2452" s="284">
        <v>15302.76</v>
      </c>
      <c r="AB2452" s="276" t="s">
        <v>60073</v>
      </c>
      <c r="AC2452" s="277">
        <v>6023.66</v>
      </c>
      <c r="AE2452" s="246" t="s">
        <v>63629</v>
      </c>
      <c r="AF2452" s="247">
        <v>3658.23</v>
      </c>
      <c r="AH2452" s="226" t="s">
        <v>42237</v>
      </c>
      <c r="AI2452" s="227">
        <v>141561</v>
      </c>
      <c r="AK2452" s="207" t="s">
        <v>16960</v>
      </c>
      <c r="AL2452" s="208">
        <v>41969.17</v>
      </c>
      <c r="AM2452" s="93"/>
      <c r="AN2452" s="199" t="s">
        <v>14012</v>
      </c>
      <c r="AO2452" s="200">
        <v>24923.3</v>
      </c>
      <c r="AT2452" s="263"/>
      <c r="AU2452" s="264"/>
      <c r="AW2452" s="244" t="s">
        <v>46533</v>
      </c>
      <c r="AX2452" s="245">
        <v>93744</v>
      </c>
      <c r="AZ2452" s="230" t="s">
        <v>12251</v>
      </c>
      <c r="BA2452" s="231">
        <v>82795</v>
      </c>
      <c r="BC2452" s="209" t="s">
        <v>8757</v>
      </c>
      <c r="BD2452" s="210">
        <v>2000</v>
      </c>
    </row>
    <row r="2453" spans="9:56" x14ac:dyDescent="0.55000000000000004">
      <c r="I2453" s="242" t="s">
        <v>46426</v>
      </c>
      <c r="J2453" s="242"/>
      <c r="K2453" s="243">
        <v>1800</v>
      </c>
      <c r="M2453" s="224" t="s">
        <v>12154</v>
      </c>
      <c r="N2453" s="224"/>
      <c r="O2453" s="225">
        <v>31096.34</v>
      </c>
      <c r="Q2453" s="203" t="s">
        <v>2705</v>
      </c>
      <c r="R2453" s="203"/>
      <c r="S2453" s="204">
        <v>1522</v>
      </c>
      <c r="Y2453" t="s">
        <v>70609</v>
      </c>
      <c r="Z2453">
        <v>750.75</v>
      </c>
      <c r="AB2453" s="276" t="s">
        <v>70456</v>
      </c>
      <c r="AC2453" s="277">
        <v>-47.76</v>
      </c>
      <c r="AE2453" s="246" t="s">
        <v>58199</v>
      </c>
      <c r="AF2453" s="247">
        <v>24184</v>
      </c>
      <c r="AH2453" s="226" t="s">
        <v>47848</v>
      </c>
      <c r="AI2453" s="227">
        <v>-4020.76</v>
      </c>
      <c r="AK2453" s="207" t="s">
        <v>16961</v>
      </c>
      <c r="AL2453" s="208">
        <v>3207.02</v>
      </c>
      <c r="AM2453" s="93"/>
      <c r="AN2453" s="199" t="s">
        <v>14013</v>
      </c>
      <c r="AO2453" s="200">
        <v>75635.91</v>
      </c>
      <c r="AT2453" s="263"/>
      <c r="AU2453" s="264"/>
      <c r="AW2453" s="244" t="s">
        <v>46534</v>
      </c>
      <c r="AX2453" s="245">
        <v>1800</v>
      </c>
      <c r="AZ2453" s="230" t="s">
        <v>12255</v>
      </c>
      <c r="BA2453" s="231">
        <v>31096.34</v>
      </c>
      <c r="BC2453" s="209" t="s">
        <v>9028</v>
      </c>
      <c r="BD2453" s="210">
        <v>5961</v>
      </c>
    </row>
    <row r="2454" spans="9:56" x14ac:dyDescent="0.55000000000000004">
      <c r="I2454" s="242" t="s">
        <v>46427</v>
      </c>
      <c r="J2454" s="242"/>
      <c r="K2454" s="243">
        <v>92771</v>
      </c>
      <c r="M2454" s="224" t="s">
        <v>12155</v>
      </c>
      <c r="N2454" s="224"/>
      <c r="O2454" s="225">
        <v>9783</v>
      </c>
      <c r="Q2454" s="203" t="s">
        <v>2706</v>
      </c>
      <c r="R2454" s="203"/>
      <c r="S2454" s="204">
        <v>337911</v>
      </c>
      <c r="Y2454" t="s">
        <v>36411</v>
      </c>
      <c r="Z2454" s="284">
        <v>4047.24</v>
      </c>
      <c r="AB2454" s="276" t="s">
        <v>70457</v>
      </c>
      <c r="AC2454" s="277">
        <v>6000</v>
      </c>
      <c r="AE2454" s="246" t="s">
        <v>34675</v>
      </c>
      <c r="AF2454" s="247">
        <v>51465</v>
      </c>
      <c r="AH2454" s="226" t="s">
        <v>40153</v>
      </c>
      <c r="AI2454" s="227">
        <v>968.53</v>
      </c>
      <c r="AK2454" s="207" t="s">
        <v>16962</v>
      </c>
      <c r="AL2454" s="208">
        <v>8772.02</v>
      </c>
      <c r="AM2454" s="93"/>
      <c r="AN2454" s="199" t="s">
        <v>14014</v>
      </c>
      <c r="AO2454" s="200">
        <v>200.78</v>
      </c>
      <c r="AT2454" s="263"/>
      <c r="AU2454" s="264"/>
      <c r="AW2454" s="244" t="s">
        <v>46535</v>
      </c>
      <c r="AX2454" s="245">
        <v>92771</v>
      </c>
      <c r="AZ2454" s="230" t="s">
        <v>12257</v>
      </c>
      <c r="BA2454" s="231">
        <v>9783</v>
      </c>
      <c r="BC2454" s="209" t="s">
        <v>9348</v>
      </c>
      <c r="BD2454" s="210">
        <v>14013.4</v>
      </c>
    </row>
    <row r="2455" spans="9:56" x14ac:dyDescent="0.55000000000000004">
      <c r="I2455" s="242" t="s">
        <v>46428</v>
      </c>
      <c r="J2455" s="242"/>
      <c r="K2455" s="243">
        <v>6435.5</v>
      </c>
      <c r="M2455" s="224" t="s">
        <v>12157</v>
      </c>
      <c r="N2455" s="224"/>
      <c r="O2455" s="225">
        <v>137598</v>
      </c>
      <c r="Q2455" s="203" t="s">
        <v>2707</v>
      </c>
      <c r="R2455" s="203"/>
      <c r="S2455" s="204">
        <v>28428</v>
      </c>
      <c r="Y2455" t="s">
        <v>35216</v>
      </c>
      <c r="Z2455" s="284">
        <v>164229.23000000001</v>
      </c>
      <c r="AB2455" s="276" t="s">
        <v>67311</v>
      </c>
      <c r="AC2455" s="277">
        <v>9100</v>
      </c>
      <c r="AE2455" s="246" t="s">
        <v>64068</v>
      </c>
      <c r="AF2455" s="247">
        <v>7322.51</v>
      </c>
      <c r="AH2455" s="226" t="s">
        <v>38924</v>
      </c>
      <c r="AI2455" s="227">
        <v>28138.47</v>
      </c>
      <c r="AK2455" s="207" t="s">
        <v>16963</v>
      </c>
      <c r="AL2455" s="208">
        <v>36171.29</v>
      </c>
      <c r="AM2455" s="93"/>
      <c r="AN2455" s="199" t="s">
        <v>14015</v>
      </c>
      <c r="AO2455" s="200">
        <v>6309.59</v>
      </c>
      <c r="AT2455" s="263"/>
      <c r="AU2455" s="264"/>
      <c r="AW2455" s="244" t="s">
        <v>46536</v>
      </c>
      <c r="AX2455" s="245">
        <v>6435.5</v>
      </c>
      <c r="AZ2455" s="230" t="s">
        <v>12259</v>
      </c>
      <c r="BA2455" s="231">
        <v>137598</v>
      </c>
      <c r="BC2455" s="209" t="s">
        <v>9458</v>
      </c>
      <c r="BD2455" s="210">
        <v>12003</v>
      </c>
    </row>
    <row r="2456" spans="9:56" x14ac:dyDescent="0.55000000000000004">
      <c r="I2456" s="242" t="s">
        <v>46429</v>
      </c>
      <c r="J2456" s="242"/>
      <c r="K2456" s="243">
        <v>21402</v>
      </c>
      <c r="M2456" s="224" t="s">
        <v>12160</v>
      </c>
      <c r="N2456" s="224"/>
      <c r="O2456" s="225">
        <v>-57.01</v>
      </c>
      <c r="Q2456" s="203" t="s">
        <v>4140</v>
      </c>
      <c r="R2456" s="203"/>
      <c r="S2456" s="204">
        <v>3380.37</v>
      </c>
      <c r="Y2456" t="s">
        <v>48960</v>
      </c>
      <c r="Z2456" s="284">
        <v>1100.5899999999999</v>
      </c>
      <c r="AB2456" s="276" t="s">
        <v>70458</v>
      </c>
      <c r="AC2456" s="277">
        <v>39712.339999999997</v>
      </c>
      <c r="AE2456" s="246" t="s">
        <v>64069</v>
      </c>
      <c r="AF2456" s="247">
        <v>32899.800000000003</v>
      </c>
      <c r="AH2456" s="226" t="s">
        <v>40154</v>
      </c>
      <c r="AI2456" s="227">
        <v>298.67</v>
      </c>
      <c r="AK2456" s="207" t="s">
        <v>16964</v>
      </c>
      <c r="AL2456" s="208">
        <v>2767.15</v>
      </c>
      <c r="AM2456" s="93"/>
      <c r="AN2456" s="199" t="s">
        <v>14016</v>
      </c>
      <c r="AO2456" s="200">
        <v>14725.72</v>
      </c>
      <c r="AT2456" s="263"/>
      <c r="AU2456" s="264"/>
      <c r="AW2456" s="244" t="s">
        <v>46537</v>
      </c>
      <c r="AX2456" s="245">
        <v>21402</v>
      </c>
      <c r="AZ2456" s="230" t="s">
        <v>12262</v>
      </c>
      <c r="BA2456" s="231">
        <v>-57.01</v>
      </c>
      <c r="BC2456" s="209" t="s">
        <v>11129</v>
      </c>
      <c r="BD2456" s="210">
        <v>16837</v>
      </c>
    </row>
    <row r="2457" spans="9:56" x14ac:dyDescent="0.55000000000000004">
      <c r="I2457" s="242" t="s">
        <v>43571</v>
      </c>
      <c r="J2457" s="242"/>
      <c r="K2457" s="243">
        <v>30707.5</v>
      </c>
      <c r="M2457" s="224" t="s">
        <v>12161</v>
      </c>
      <c r="N2457" s="224"/>
      <c r="O2457" s="225">
        <v>66503</v>
      </c>
      <c r="Q2457" s="203" t="s">
        <v>2708</v>
      </c>
      <c r="R2457" s="203"/>
      <c r="S2457" s="204">
        <v>103895</v>
      </c>
      <c r="Y2457" t="s">
        <v>70035</v>
      </c>
      <c r="Z2457" s="284">
        <v>3328.7</v>
      </c>
      <c r="AB2457" s="276" t="s">
        <v>63640</v>
      </c>
      <c r="AC2457" s="277">
        <v>4193.13</v>
      </c>
      <c r="AE2457" s="246" t="s">
        <v>64070</v>
      </c>
      <c r="AF2457" s="247">
        <v>15465</v>
      </c>
      <c r="AH2457" s="226" t="s">
        <v>34672</v>
      </c>
      <c r="AI2457" s="227">
        <v>8677.33</v>
      </c>
      <c r="AK2457" s="207" t="s">
        <v>16965</v>
      </c>
      <c r="AL2457" s="208">
        <v>739.05</v>
      </c>
      <c r="AM2457" s="93"/>
      <c r="AN2457" s="199" t="s">
        <v>32556</v>
      </c>
      <c r="AO2457" s="200">
        <v>41.05</v>
      </c>
      <c r="AT2457" s="263"/>
      <c r="AU2457" s="264"/>
      <c r="AW2457" s="244" t="s">
        <v>43885</v>
      </c>
      <c r="AX2457" s="245">
        <v>30707.5</v>
      </c>
      <c r="AZ2457" s="230" t="s">
        <v>12263</v>
      </c>
      <c r="BA2457" s="231">
        <v>66503</v>
      </c>
      <c r="BC2457" s="209" t="s">
        <v>11351</v>
      </c>
      <c r="BD2457" s="210">
        <v>8409</v>
      </c>
    </row>
    <row r="2458" spans="9:56" x14ac:dyDescent="0.55000000000000004">
      <c r="I2458" s="242" t="s">
        <v>43572</v>
      </c>
      <c r="J2458" s="242"/>
      <c r="K2458" s="243">
        <v>13832</v>
      </c>
      <c r="M2458" s="224" t="s">
        <v>12163</v>
      </c>
      <c r="N2458" s="224"/>
      <c r="O2458" s="225">
        <v>43251</v>
      </c>
      <c r="Q2458" s="203" t="s">
        <v>2709</v>
      </c>
      <c r="R2458" s="203"/>
      <c r="S2458" s="204">
        <v>34612.94</v>
      </c>
      <c r="Y2458" t="s">
        <v>71529</v>
      </c>
      <c r="Z2458" s="284">
        <v>6578.53</v>
      </c>
      <c r="AB2458" s="276" t="s">
        <v>63641</v>
      </c>
      <c r="AC2458" s="277">
        <v>13538.93</v>
      </c>
      <c r="AE2458" s="246" t="s">
        <v>40157</v>
      </c>
      <c r="AF2458" s="247">
        <v>4653</v>
      </c>
      <c r="AH2458" s="226" t="s">
        <v>17041</v>
      </c>
      <c r="AI2458" s="227">
        <v>2503.34</v>
      </c>
      <c r="AK2458" s="207" t="s">
        <v>16966</v>
      </c>
      <c r="AL2458" s="208">
        <v>62862.02</v>
      </c>
      <c r="AM2458" s="93"/>
      <c r="AN2458" s="199" t="s">
        <v>32557</v>
      </c>
      <c r="AO2458" s="200">
        <v>15575.9</v>
      </c>
      <c r="AT2458" s="263"/>
      <c r="AU2458" s="264"/>
      <c r="AW2458" s="244" t="s">
        <v>43886</v>
      </c>
      <c r="AX2458" s="245">
        <v>13832</v>
      </c>
      <c r="AZ2458" s="230" t="s">
        <v>12265</v>
      </c>
      <c r="BA2458" s="231">
        <v>43251</v>
      </c>
      <c r="BC2458" s="209" t="s">
        <v>11953</v>
      </c>
      <c r="BD2458" s="210">
        <v>4000</v>
      </c>
    </row>
    <row r="2459" spans="9:56" x14ac:dyDescent="0.55000000000000004">
      <c r="I2459" s="242" t="s">
        <v>43574</v>
      </c>
      <c r="J2459" s="242"/>
      <c r="K2459" s="243">
        <v>1750</v>
      </c>
      <c r="M2459" s="224" t="s">
        <v>12164</v>
      </c>
      <c r="N2459" s="224"/>
      <c r="O2459" s="225">
        <v>46213</v>
      </c>
      <c r="Q2459" s="203" t="s">
        <v>2710</v>
      </c>
      <c r="R2459" s="203"/>
      <c r="S2459" s="204">
        <v>96402</v>
      </c>
      <c r="Y2459" t="s">
        <v>58573</v>
      </c>
      <c r="Z2459" s="284">
        <v>220157.72</v>
      </c>
      <c r="AB2459" s="276" t="s">
        <v>61909</v>
      </c>
      <c r="AC2459" s="277">
        <v>137684</v>
      </c>
      <c r="AE2459" s="246" t="s">
        <v>64071</v>
      </c>
      <c r="AF2459" s="247">
        <v>417500</v>
      </c>
      <c r="AH2459" s="226" t="s">
        <v>33228</v>
      </c>
      <c r="AI2459" s="227">
        <v>1307</v>
      </c>
      <c r="AK2459" s="207" t="s">
        <v>16967</v>
      </c>
      <c r="AL2459" s="208">
        <v>667.33</v>
      </c>
      <c r="AM2459" s="93"/>
      <c r="AN2459" s="199" t="s">
        <v>32558</v>
      </c>
      <c r="AO2459" s="200">
        <v>35339.050000000003</v>
      </c>
      <c r="AT2459" s="263"/>
      <c r="AU2459" s="264"/>
      <c r="AW2459" s="244" t="s">
        <v>43889</v>
      </c>
      <c r="AX2459" s="245">
        <v>1750</v>
      </c>
      <c r="AZ2459" s="230" t="s">
        <v>12266</v>
      </c>
      <c r="BA2459" s="231">
        <v>46213</v>
      </c>
      <c r="BC2459" s="209" t="s">
        <v>9925</v>
      </c>
      <c r="BD2459" s="210">
        <v>124011.4</v>
      </c>
    </row>
    <row r="2460" spans="9:56" x14ac:dyDescent="0.55000000000000004">
      <c r="I2460" s="242" t="s">
        <v>43575</v>
      </c>
      <c r="J2460" s="242"/>
      <c r="K2460" s="243">
        <v>38960</v>
      </c>
      <c r="M2460" s="224" t="s">
        <v>12165</v>
      </c>
      <c r="N2460" s="224"/>
      <c r="O2460" s="225">
        <v>17530.77</v>
      </c>
      <c r="Q2460" s="203" t="s">
        <v>2711</v>
      </c>
      <c r="R2460" s="203"/>
      <c r="S2460" s="204">
        <v>9525</v>
      </c>
      <c r="Y2460" t="s">
        <v>71530</v>
      </c>
      <c r="Z2460" s="284">
        <v>78521.95</v>
      </c>
      <c r="AB2460" s="276" t="s">
        <v>58491</v>
      </c>
      <c r="AC2460" s="277">
        <v>143015.82</v>
      </c>
      <c r="AE2460" s="246" t="s">
        <v>34676</v>
      </c>
      <c r="AF2460" s="247">
        <v>39857.19</v>
      </c>
      <c r="AH2460" s="226" t="s">
        <v>34673</v>
      </c>
      <c r="AI2460" s="227">
        <v>300</v>
      </c>
      <c r="AK2460" s="207" t="s">
        <v>16968</v>
      </c>
      <c r="AL2460" s="208">
        <v>30600</v>
      </c>
      <c r="AM2460" s="93"/>
      <c r="AN2460" s="199" t="s">
        <v>14017</v>
      </c>
      <c r="AO2460" s="200">
        <v>75635.91</v>
      </c>
      <c r="AT2460" s="263"/>
      <c r="AU2460" s="264"/>
      <c r="AW2460" s="244" t="s">
        <v>43890</v>
      </c>
      <c r="AX2460" s="245">
        <v>38960</v>
      </c>
      <c r="AZ2460" s="230" t="s">
        <v>12267</v>
      </c>
      <c r="BA2460" s="231">
        <v>17530.77</v>
      </c>
      <c r="BC2460" s="209" t="s">
        <v>6761</v>
      </c>
      <c r="BD2460" s="210">
        <v>15471</v>
      </c>
    </row>
    <row r="2461" spans="9:56" x14ac:dyDescent="0.55000000000000004">
      <c r="I2461" s="242" t="s">
        <v>43577</v>
      </c>
      <c r="J2461" s="242"/>
      <c r="K2461" s="243">
        <v>79740.94</v>
      </c>
      <c r="M2461" s="224" t="s">
        <v>12169</v>
      </c>
      <c r="N2461" s="224"/>
      <c r="O2461" s="225">
        <v>37381</v>
      </c>
      <c r="Q2461" s="203" t="s">
        <v>2712</v>
      </c>
      <c r="R2461" s="203"/>
      <c r="S2461" s="204">
        <v>190534.73</v>
      </c>
      <c r="Y2461" t="s">
        <v>71531</v>
      </c>
      <c r="Z2461" s="284">
        <v>35566.800000000003</v>
      </c>
      <c r="AB2461" s="276" t="s">
        <v>64129</v>
      </c>
      <c r="AC2461" s="277">
        <v>56312.72</v>
      </c>
      <c r="AE2461" s="246" t="s">
        <v>34677</v>
      </c>
      <c r="AF2461" s="247">
        <v>118769.11</v>
      </c>
      <c r="AH2461" s="226" t="s">
        <v>17042</v>
      </c>
      <c r="AI2461" s="227">
        <v>314.44</v>
      </c>
      <c r="AK2461" s="207" t="s">
        <v>16969</v>
      </c>
      <c r="AL2461" s="208">
        <v>2392.61</v>
      </c>
      <c r="AM2461" s="93"/>
      <c r="AN2461" s="199" t="s">
        <v>14018</v>
      </c>
      <c r="AO2461" s="200">
        <v>200.78</v>
      </c>
      <c r="AT2461" s="263"/>
      <c r="AU2461" s="264"/>
      <c r="AW2461" s="244" t="s">
        <v>43892</v>
      </c>
      <c r="AX2461" s="245">
        <v>79740.94</v>
      </c>
      <c r="AZ2461" s="230" t="s">
        <v>12271</v>
      </c>
      <c r="BA2461" s="231">
        <v>37381</v>
      </c>
      <c r="BC2461" s="209" t="s">
        <v>7162</v>
      </c>
      <c r="BD2461" s="210">
        <v>1356</v>
      </c>
    </row>
    <row r="2462" spans="9:56" x14ac:dyDescent="0.55000000000000004">
      <c r="I2462" s="242" t="s">
        <v>43579</v>
      </c>
      <c r="J2462" s="242"/>
      <c r="K2462" s="243">
        <v>2100</v>
      </c>
      <c r="M2462" s="224" t="s">
        <v>12170</v>
      </c>
      <c r="N2462" s="224"/>
      <c r="O2462" s="225">
        <v>8293</v>
      </c>
      <c r="Q2462" s="203" t="s">
        <v>2713</v>
      </c>
      <c r="R2462" s="203"/>
      <c r="S2462" s="204">
        <v>1750768</v>
      </c>
      <c r="Y2462" t="s">
        <v>50096</v>
      </c>
      <c r="Z2462">
        <v>615</v>
      </c>
      <c r="AB2462" s="276" t="s">
        <v>66543</v>
      </c>
      <c r="AC2462" s="277">
        <v>41291.31</v>
      </c>
      <c r="AE2462" s="246" t="s">
        <v>34678</v>
      </c>
      <c r="AF2462" s="247">
        <v>11501.93</v>
      </c>
      <c r="AH2462" s="226" t="s">
        <v>17043</v>
      </c>
      <c r="AI2462" s="227">
        <v>788.62</v>
      </c>
      <c r="AK2462" s="207" t="s">
        <v>16970</v>
      </c>
      <c r="AL2462" s="208">
        <v>638.87</v>
      </c>
      <c r="AM2462" s="93"/>
      <c r="AN2462" s="199" t="s">
        <v>14019</v>
      </c>
      <c r="AO2462" s="200">
        <v>6309.59</v>
      </c>
      <c r="AT2462" s="263"/>
      <c r="AU2462" s="264"/>
      <c r="AW2462" s="244" t="s">
        <v>43894</v>
      </c>
      <c r="AX2462" s="245">
        <v>2100</v>
      </c>
      <c r="AZ2462" s="230" t="s">
        <v>12273</v>
      </c>
      <c r="BA2462" s="231">
        <v>8293</v>
      </c>
      <c r="BC2462" s="209" t="s">
        <v>10462</v>
      </c>
      <c r="BD2462" s="210">
        <v>13554</v>
      </c>
    </row>
    <row r="2463" spans="9:56" x14ac:dyDescent="0.55000000000000004">
      <c r="I2463" s="242" t="s">
        <v>43580</v>
      </c>
      <c r="J2463" s="242"/>
      <c r="K2463" s="243">
        <v>4239</v>
      </c>
      <c r="M2463" s="224" t="s">
        <v>12171</v>
      </c>
      <c r="N2463" s="224"/>
      <c r="O2463" s="225">
        <v>1611.07</v>
      </c>
      <c r="Q2463" s="203" t="s">
        <v>2714</v>
      </c>
      <c r="R2463" s="203"/>
      <c r="S2463" s="204">
        <v>15004.27</v>
      </c>
      <c r="Y2463" t="s">
        <v>64501</v>
      </c>
      <c r="Z2463" s="284">
        <v>2128</v>
      </c>
      <c r="AB2463" s="276" t="s">
        <v>60304</v>
      </c>
      <c r="AC2463" s="277">
        <v>148484.76999999999</v>
      </c>
      <c r="AE2463" s="246" t="s">
        <v>40158</v>
      </c>
      <c r="AF2463" s="247">
        <v>286081.69</v>
      </c>
      <c r="AH2463" s="226" t="s">
        <v>36103</v>
      </c>
      <c r="AI2463" s="227">
        <v>18486.84</v>
      </c>
      <c r="AK2463" s="207" t="s">
        <v>16971</v>
      </c>
      <c r="AL2463" s="208">
        <v>12413.51</v>
      </c>
      <c r="AM2463" s="93"/>
      <c r="AN2463" s="199" t="s">
        <v>32559</v>
      </c>
      <c r="AO2463" s="200">
        <v>41.05</v>
      </c>
      <c r="AT2463" s="263"/>
      <c r="AU2463" s="264"/>
      <c r="AW2463" s="244" t="s">
        <v>43895</v>
      </c>
      <c r="AX2463" s="245">
        <v>4239</v>
      </c>
      <c r="AZ2463" s="230" t="s">
        <v>12274</v>
      </c>
      <c r="BA2463" s="231">
        <v>1611.07</v>
      </c>
      <c r="BC2463" s="209" t="s">
        <v>7843</v>
      </c>
      <c r="BD2463" s="210">
        <v>26253</v>
      </c>
    </row>
    <row r="2464" spans="9:56" x14ac:dyDescent="0.55000000000000004">
      <c r="I2464" s="242" t="s">
        <v>43581</v>
      </c>
      <c r="J2464" s="242"/>
      <c r="K2464" s="243">
        <v>13698</v>
      </c>
      <c r="M2464" s="224" t="s">
        <v>12173</v>
      </c>
      <c r="N2464" s="224"/>
      <c r="O2464" s="225">
        <v>31030.66</v>
      </c>
      <c r="Q2464" s="203" t="s">
        <v>2715</v>
      </c>
      <c r="R2464" s="203"/>
      <c r="S2464" s="204">
        <v>52297</v>
      </c>
      <c r="Y2464" t="s">
        <v>64502</v>
      </c>
      <c r="Z2464">
        <v>162.78</v>
      </c>
      <c r="AB2464" s="276" t="s">
        <v>69706</v>
      </c>
      <c r="AC2464" s="277">
        <v>12194.79</v>
      </c>
      <c r="AE2464" s="246" t="s">
        <v>58984</v>
      </c>
      <c r="AF2464" s="247">
        <v>50802.559999999998</v>
      </c>
      <c r="AH2464" s="226" t="s">
        <v>17044</v>
      </c>
      <c r="AI2464" s="227">
        <v>69495</v>
      </c>
      <c r="AK2464" s="207" t="s">
        <v>16972</v>
      </c>
      <c r="AL2464" s="208">
        <v>1992.6</v>
      </c>
      <c r="AM2464" s="93"/>
      <c r="AN2464" s="199" t="s">
        <v>25243</v>
      </c>
      <c r="AO2464" s="200">
        <v>15575.9</v>
      </c>
      <c r="AT2464" s="263"/>
      <c r="AU2464" s="264"/>
      <c r="AW2464" s="244" t="s">
        <v>43896</v>
      </c>
      <c r="AX2464" s="245">
        <v>13698</v>
      </c>
      <c r="AZ2464" s="230" t="s">
        <v>12276</v>
      </c>
      <c r="BA2464" s="231">
        <v>31030.66</v>
      </c>
      <c r="BC2464" s="209" t="s">
        <v>8101</v>
      </c>
      <c r="BD2464" s="210">
        <v>1704</v>
      </c>
    </row>
    <row r="2465" spans="9:56" x14ac:dyDescent="0.55000000000000004">
      <c r="I2465" s="242" t="s">
        <v>43582</v>
      </c>
      <c r="J2465" s="242"/>
      <c r="K2465" s="243">
        <v>4910.3999999999996</v>
      </c>
      <c r="M2465" s="224" t="s">
        <v>12174</v>
      </c>
      <c r="N2465" s="224"/>
      <c r="O2465" s="225">
        <v>197064.68</v>
      </c>
      <c r="Q2465" s="203" t="s">
        <v>2716</v>
      </c>
      <c r="R2465" s="203"/>
      <c r="S2465" s="204">
        <v>7154.01</v>
      </c>
      <c r="Y2465" t="s">
        <v>64503</v>
      </c>
      <c r="Z2465">
        <v>511.57</v>
      </c>
      <c r="AB2465" s="276" t="s">
        <v>70459</v>
      </c>
      <c r="AC2465" s="277">
        <v>-3040.31</v>
      </c>
      <c r="AE2465" s="246" t="s">
        <v>58200</v>
      </c>
      <c r="AF2465" s="247">
        <v>338953.03</v>
      </c>
      <c r="AH2465" s="226" t="s">
        <v>47849</v>
      </c>
      <c r="AI2465" s="227">
        <v>41160.49</v>
      </c>
      <c r="AK2465" s="207" t="s">
        <v>16973</v>
      </c>
      <c r="AL2465" s="208">
        <v>211086.44</v>
      </c>
      <c r="AM2465" s="93"/>
      <c r="AN2465" s="199" t="s">
        <v>14020</v>
      </c>
      <c r="AO2465" s="200">
        <v>14725.72</v>
      </c>
      <c r="AT2465" s="263"/>
      <c r="AU2465" s="264"/>
      <c r="AW2465" s="244" t="s">
        <v>43897</v>
      </c>
      <c r="AX2465" s="245">
        <v>4910.3999999999996</v>
      </c>
      <c r="AZ2465" s="230" t="s">
        <v>12277</v>
      </c>
      <c r="BA2465" s="231">
        <v>197064.68</v>
      </c>
      <c r="BC2465" s="209" t="s">
        <v>8373</v>
      </c>
      <c r="BD2465" s="210">
        <v>3563</v>
      </c>
    </row>
    <row r="2466" spans="9:56" x14ac:dyDescent="0.55000000000000004">
      <c r="I2466" s="242" t="s">
        <v>43583</v>
      </c>
      <c r="J2466" s="242"/>
      <c r="K2466" s="243">
        <v>837</v>
      </c>
      <c r="M2466" s="224" t="s">
        <v>12178</v>
      </c>
      <c r="N2466" s="224"/>
      <c r="O2466" s="225">
        <v>56532</v>
      </c>
      <c r="Q2466" s="203" t="s">
        <v>2717</v>
      </c>
      <c r="R2466" s="203"/>
      <c r="S2466" s="204">
        <v>23420.400000000001</v>
      </c>
      <c r="Y2466" t="s">
        <v>70039</v>
      </c>
      <c r="Z2466" s="284">
        <v>158317.46</v>
      </c>
      <c r="AB2466" s="276" t="s">
        <v>66544</v>
      </c>
      <c r="AC2466" s="277">
        <v>198709.67</v>
      </c>
      <c r="AE2466" s="246" t="s">
        <v>58201</v>
      </c>
      <c r="AF2466" s="247">
        <v>157885.9</v>
      </c>
      <c r="AH2466" s="226" t="s">
        <v>17046</v>
      </c>
      <c r="AI2466" s="227">
        <v>3148.78</v>
      </c>
      <c r="AK2466" s="207" t="s">
        <v>16974</v>
      </c>
      <c r="AL2466" s="208">
        <v>667.33</v>
      </c>
      <c r="AM2466" s="93"/>
      <c r="AN2466" s="199" t="s">
        <v>32560</v>
      </c>
      <c r="AO2466" s="200">
        <v>35339.050000000003</v>
      </c>
      <c r="AT2466" s="263"/>
      <c r="AU2466" s="264"/>
      <c r="AW2466" s="244" t="s">
        <v>43898</v>
      </c>
      <c r="AX2466" s="245">
        <v>837</v>
      </c>
      <c r="AZ2466" s="230" t="s">
        <v>12282</v>
      </c>
      <c r="BA2466" s="231">
        <v>56532</v>
      </c>
      <c r="BC2466" s="209" t="s">
        <v>9029</v>
      </c>
      <c r="BD2466" s="210">
        <v>13212</v>
      </c>
    </row>
    <row r="2467" spans="9:56" x14ac:dyDescent="0.55000000000000004">
      <c r="I2467" s="242" t="s">
        <v>43585</v>
      </c>
      <c r="J2467" s="242"/>
      <c r="K2467" s="243">
        <v>4838</v>
      </c>
      <c r="M2467" s="224" t="s">
        <v>5656</v>
      </c>
      <c r="N2467" s="224"/>
      <c r="O2467" s="225">
        <v>235220.32</v>
      </c>
      <c r="Q2467" s="203" t="s">
        <v>2718</v>
      </c>
      <c r="R2467" s="203"/>
      <c r="S2467" s="204">
        <v>33138</v>
      </c>
      <c r="Y2467" t="s">
        <v>68023</v>
      </c>
      <c r="Z2467" s="284">
        <v>42498.2</v>
      </c>
      <c r="AB2467" s="276" t="s">
        <v>63642</v>
      </c>
      <c r="AC2467" s="277">
        <v>1731.29</v>
      </c>
      <c r="AE2467" s="246" t="s">
        <v>62448</v>
      </c>
      <c r="AF2467" s="247">
        <v>1581819.36</v>
      </c>
      <c r="AH2467" s="226" t="s">
        <v>17047</v>
      </c>
      <c r="AI2467" s="227">
        <v>48.94</v>
      </c>
      <c r="AK2467" s="207" t="s">
        <v>16975</v>
      </c>
      <c r="AL2467" s="208">
        <v>43840</v>
      </c>
      <c r="AM2467" s="93"/>
      <c r="AN2467" s="199" t="s">
        <v>14021</v>
      </c>
      <c r="AO2467" s="200">
        <v>20252.79</v>
      </c>
      <c r="AT2467" s="263"/>
      <c r="AU2467" s="264"/>
      <c r="AW2467" s="244" t="s">
        <v>43900</v>
      </c>
      <c r="AX2467" s="245">
        <v>4838</v>
      </c>
      <c r="AZ2467" s="230" t="s">
        <v>11856</v>
      </c>
      <c r="BA2467" s="231">
        <v>235220.32</v>
      </c>
      <c r="BC2467" s="209" t="s">
        <v>9349</v>
      </c>
      <c r="BD2467" s="210">
        <v>40605</v>
      </c>
    </row>
    <row r="2468" spans="9:56" x14ac:dyDescent="0.55000000000000004">
      <c r="I2468" s="242" t="s">
        <v>43586</v>
      </c>
      <c r="J2468" s="242"/>
      <c r="K2468" s="243">
        <v>158112</v>
      </c>
      <c r="M2468" s="224" t="s">
        <v>5657</v>
      </c>
      <c r="N2468" s="224"/>
      <c r="O2468" s="225">
        <v>401223.37</v>
      </c>
      <c r="Q2468" s="203" t="s">
        <v>2719</v>
      </c>
      <c r="R2468" s="203"/>
      <c r="S2468" s="204">
        <v>12427.36</v>
      </c>
      <c r="Y2468" t="s">
        <v>68030</v>
      </c>
      <c r="Z2468" s="284">
        <v>124815</v>
      </c>
      <c r="AB2468" s="276" t="s">
        <v>64131</v>
      </c>
      <c r="AC2468" s="277">
        <v>508.48</v>
      </c>
      <c r="AE2468" s="246" t="s">
        <v>60070</v>
      </c>
      <c r="AF2468" s="247">
        <v>32000</v>
      </c>
      <c r="AH2468" s="226" t="s">
        <v>17048</v>
      </c>
      <c r="AI2468" s="227">
        <v>19144</v>
      </c>
      <c r="AK2468" s="207" t="s">
        <v>34397</v>
      </c>
      <c r="AL2468" s="208">
        <v>539.58000000000004</v>
      </c>
      <c r="AM2468" s="93"/>
      <c r="AN2468" s="199" t="s">
        <v>14022</v>
      </c>
      <c r="AO2468" s="200">
        <v>7590.13</v>
      </c>
      <c r="AT2468" s="263"/>
      <c r="AU2468" s="264"/>
      <c r="AW2468" s="244" t="s">
        <v>43901</v>
      </c>
      <c r="AX2468" s="245">
        <v>158112</v>
      </c>
      <c r="AZ2468" s="230" t="s">
        <v>11857</v>
      </c>
      <c r="BA2468" s="231">
        <v>401223.37</v>
      </c>
      <c r="BC2468" s="209" t="s">
        <v>9926</v>
      </c>
      <c r="BD2468" s="210">
        <v>115718</v>
      </c>
    </row>
    <row r="2469" spans="9:56" x14ac:dyDescent="0.55000000000000004">
      <c r="I2469" s="242" t="s">
        <v>43587</v>
      </c>
      <c r="J2469" s="242"/>
      <c r="K2469" s="243">
        <v>38630</v>
      </c>
      <c r="M2469" s="224" t="s">
        <v>5591</v>
      </c>
      <c r="N2469" s="224"/>
      <c r="O2469" s="225">
        <v>13465022.07</v>
      </c>
      <c r="Q2469" s="203" t="s">
        <v>2720</v>
      </c>
      <c r="R2469" s="203"/>
      <c r="S2469" s="204">
        <v>3386</v>
      </c>
      <c r="Y2469" t="s">
        <v>68031</v>
      </c>
      <c r="Z2469" s="284">
        <v>39352.5</v>
      </c>
      <c r="AB2469" s="276" t="s">
        <v>63643</v>
      </c>
      <c r="AC2469" s="277">
        <v>171.36</v>
      </c>
      <c r="AE2469" s="246" t="s">
        <v>46728</v>
      </c>
      <c r="AF2469" s="247">
        <v>28313</v>
      </c>
      <c r="AH2469" s="226" t="s">
        <v>47850</v>
      </c>
      <c r="AI2469" s="227">
        <v>194200.69</v>
      </c>
      <c r="AK2469" s="207" t="s">
        <v>16976</v>
      </c>
      <c r="AL2469" s="208">
        <v>41900</v>
      </c>
      <c r="AM2469" s="93"/>
      <c r="AN2469" s="199" t="s">
        <v>14023</v>
      </c>
      <c r="AO2469" s="200">
        <v>103155</v>
      </c>
      <c r="AT2469" s="263"/>
      <c r="AU2469" s="264"/>
      <c r="AW2469" s="244" t="s">
        <v>43902</v>
      </c>
      <c r="AX2469" s="245">
        <v>38630</v>
      </c>
      <c r="AZ2469" s="230" t="s">
        <v>11794</v>
      </c>
      <c r="BA2469" s="231">
        <v>13465022.07</v>
      </c>
      <c r="BC2469" s="209" t="s">
        <v>6762</v>
      </c>
      <c r="BD2469" s="210">
        <v>16985</v>
      </c>
    </row>
    <row r="2470" spans="9:56" x14ac:dyDescent="0.55000000000000004">
      <c r="I2470" s="242" t="s">
        <v>43589</v>
      </c>
      <c r="J2470" s="242"/>
      <c r="K2470" s="243">
        <v>4166</v>
      </c>
      <c r="M2470" s="224" t="s">
        <v>5592</v>
      </c>
      <c r="N2470" s="224"/>
      <c r="O2470" s="225">
        <v>230086.37</v>
      </c>
      <c r="Q2470" s="203" t="s">
        <v>2721</v>
      </c>
      <c r="R2470" s="203"/>
      <c r="S2470" s="204">
        <v>907</v>
      </c>
      <c r="Y2470" t="s">
        <v>39258</v>
      </c>
      <c r="Z2470" s="284">
        <v>6975</v>
      </c>
      <c r="AB2470" s="276" t="s">
        <v>63644</v>
      </c>
      <c r="AC2470" s="277">
        <v>560.39</v>
      </c>
      <c r="AE2470" s="246" t="s">
        <v>57298</v>
      </c>
      <c r="AF2470" s="247">
        <v>187</v>
      </c>
      <c r="AH2470" s="226" t="s">
        <v>17049</v>
      </c>
      <c r="AI2470" s="227">
        <v>253454.67</v>
      </c>
      <c r="AK2470" s="207" t="s">
        <v>16977</v>
      </c>
      <c r="AL2470" s="208">
        <v>47251.1</v>
      </c>
      <c r="AM2470" s="93"/>
      <c r="AN2470" s="199" t="s">
        <v>14024</v>
      </c>
      <c r="AO2470" s="200">
        <v>11472</v>
      </c>
      <c r="AT2470" s="263"/>
      <c r="AU2470" s="264"/>
      <c r="AW2470" s="244" t="s">
        <v>43904</v>
      </c>
      <c r="AX2470" s="245">
        <v>4166</v>
      </c>
      <c r="AZ2470" s="230" t="s">
        <v>11795</v>
      </c>
      <c r="BA2470" s="231">
        <v>230086.37</v>
      </c>
      <c r="BC2470" s="209" t="s">
        <v>6959</v>
      </c>
      <c r="BD2470" s="210">
        <v>795</v>
      </c>
    </row>
    <row r="2471" spans="9:56" x14ac:dyDescent="0.55000000000000004">
      <c r="I2471" s="242" t="s">
        <v>43591</v>
      </c>
      <c r="J2471" s="242"/>
      <c r="K2471" s="243">
        <v>14400</v>
      </c>
      <c r="M2471" s="224" t="s">
        <v>5593</v>
      </c>
      <c r="N2471" s="224"/>
      <c r="O2471" s="225">
        <v>319453.32</v>
      </c>
      <c r="Q2471" s="203" t="s">
        <v>2722</v>
      </c>
      <c r="R2471" s="203"/>
      <c r="S2471" s="204">
        <v>9971.11</v>
      </c>
      <c r="Y2471" t="s">
        <v>68033</v>
      </c>
      <c r="Z2471" s="284">
        <v>35400</v>
      </c>
      <c r="AB2471" s="276" t="s">
        <v>69707</v>
      </c>
      <c r="AC2471" s="277">
        <v>4000</v>
      </c>
      <c r="AE2471" s="246" t="s">
        <v>61874</v>
      </c>
      <c r="AF2471" s="247">
        <v>-7.16</v>
      </c>
      <c r="AH2471" s="226" t="s">
        <v>46726</v>
      </c>
      <c r="AI2471" s="227">
        <v>3049.3</v>
      </c>
      <c r="AK2471" s="207" t="s">
        <v>16978</v>
      </c>
      <c r="AL2471" s="208">
        <v>35912.26</v>
      </c>
      <c r="AM2471" s="93"/>
      <c r="AN2471" s="199" t="s">
        <v>14025</v>
      </c>
      <c r="AO2471" s="200">
        <v>22439.55</v>
      </c>
      <c r="AT2471" s="263"/>
      <c r="AU2471" s="264"/>
      <c r="AW2471" s="244" t="s">
        <v>43906</v>
      </c>
      <c r="AX2471" s="245">
        <v>14400</v>
      </c>
      <c r="AZ2471" s="230" t="s">
        <v>11796</v>
      </c>
      <c r="BA2471" s="231">
        <v>319453.32</v>
      </c>
      <c r="BC2471" s="209" t="s">
        <v>7436</v>
      </c>
      <c r="BD2471" s="210">
        <v>4317</v>
      </c>
    </row>
    <row r="2472" spans="9:56" x14ac:dyDescent="0.55000000000000004">
      <c r="I2472" s="242" t="s">
        <v>43592</v>
      </c>
      <c r="J2472" s="242"/>
      <c r="K2472" s="243">
        <v>52140</v>
      </c>
      <c r="M2472" s="224" t="s">
        <v>5594</v>
      </c>
      <c r="N2472" s="224"/>
      <c r="O2472" s="225">
        <v>2496183.7799999998</v>
      </c>
      <c r="Q2472" s="203" t="s">
        <v>2723</v>
      </c>
      <c r="R2472" s="203"/>
      <c r="S2472" s="204">
        <v>5241</v>
      </c>
      <c r="Y2472" t="s">
        <v>68034</v>
      </c>
      <c r="Z2472" s="284">
        <v>6952.5</v>
      </c>
      <c r="AB2472" s="276" t="s">
        <v>64132</v>
      </c>
      <c r="AC2472" s="277">
        <v>122536.25</v>
      </c>
      <c r="AE2472" s="246" t="s">
        <v>48740</v>
      </c>
      <c r="AF2472" s="247">
        <v>301.70999999999998</v>
      </c>
      <c r="AH2472" s="226" t="s">
        <v>36104</v>
      </c>
      <c r="AI2472" s="227">
        <v>37682.379999999997</v>
      </c>
      <c r="AK2472" s="207" t="s">
        <v>16979</v>
      </c>
      <c r="AL2472" s="208">
        <v>10173</v>
      </c>
      <c r="AM2472" s="93"/>
      <c r="AN2472" s="199" t="s">
        <v>14026</v>
      </c>
      <c r="AO2472" s="200">
        <v>3856.94</v>
      </c>
      <c r="AT2472" s="263"/>
      <c r="AU2472" s="264"/>
      <c r="AW2472" s="244" t="s">
        <v>43907</v>
      </c>
      <c r="AX2472" s="245">
        <v>52140</v>
      </c>
      <c r="AZ2472" s="230" t="s">
        <v>11797</v>
      </c>
      <c r="BA2472" s="231">
        <v>2496183.7799999998</v>
      </c>
      <c r="BC2472" s="209" t="s">
        <v>8102</v>
      </c>
      <c r="BD2472" s="210">
        <v>713</v>
      </c>
    </row>
    <row r="2473" spans="9:56" x14ac:dyDescent="0.55000000000000004">
      <c r="I2473" s="242" t="s">
        <v>43593</v>
      </c>
      <c r="J2473" s="242"/>
      <c r="K2473" s="243">
        <v>21488.78</v>
      </c>
      <c r="M2473" s="224" t="s">
        <v>5595</v>
      </c>
      <c r="N2473" s="224"/>
      <c r="O2473" s="225">
        <v>1586344.23</v>
      </c>
      <c r="Q2473" s="203" t="s">
        <v>2724</v>
      </c>
      <c r="R2473" s="203"/>
      <c r="S2473" s="204">
        <v>155.87</v>
      </c>
      <c r="Y2473" t="s">
        <v>68036</v>
      </c>
      <c r="Z2473" s="284">
        <v>19233.72</v>
      </c>
      <c r="AB2473" s="276" t="s">
        <v>69862</v>
      </c>
      <c r="AC2473" s="277">
        <v>366325.2</v>
      </c>
      <c r="AE2473" s="246" t="s">
        <v>63070</v>
      </c>
      <c r="AF2473" s="247">
        <v>1007.5</v>
      </c>
      <c r="AH2473" s="226" t="s">
        <v>17050</v>
      </c>
      <c r="AI2473" s="227">
        <v>47419.4</v>
      </c>
      <c r="AK2473" s="207" t="s">
        <v>16980</v>
      </c>
      <c r="AL2473" s="208">
        <v>565477</v>
      </c>
      <c r="AM2473" s="93"/>
      <c r="AN2473" s="199" t="s">
        <v>14027</v>
      </c>
      <c r="AO2473" s="200">
        <v>51354.93</v>
      </c>
      <c r="AT2473" s="263"/>
      <c r="AU2473" s="264"/>
      <c r="AW2473" s="244" t="s">
        <v>43908</v>
      </c>
      <c r="AX2473" s="245">
        <v>21488.78</v>
      </c>
      <c r="AZ2473" s="230" t="s">
        <v>11798</v>
      </c>
      <c r="BA2473" s="231">
        <v>1586344.23</v>
      </c>
      <c r="BC2473" s="209" t="s">
        <v>8374</v>
      </c>
      <c r="BD2473" s="210">
        <v>374</v>
      </c>
    </row>
    <row r="2474" spans="9:56" x14ac:dyDescent="0.55000000000000004">
      <c r="I2474" s="242" t="s">
        <v>43594</v>
      </c>
      <c r="J2474" s="242"/>
      <c r="K2474" s="243">
        <v>401</v>
      </c>
      <c r="M2474" s="224" t="s">
        <v>5596</v>
      </c>
      <c r="N2474" s="224"/>
      <c r="O2474" s="225">
        <v>92988.09</v>
      </c>
      <c r="Q2474" s="203" t="s">
        <v>2725</v>
      </c>
      <c r="R2474" s="203"/>
      <c r="S2474" s="204">
        <v>10136</v>
      </c>
      <c r="Y2474" t="s">
        <v>68037</v>
      </c>
      <c r="Z2474" s="284">
        <v>4695</v>
      </c>
      <c r="AB2474" s="276" t="s">
        <v>69863</v>
      </c>
      <c r="AC2474" s="277">
        <v>528633.56000000006</v>
      </c>
      <c r="AE2474" s="246" t="s">
        <v>47852</v>
      </c>
      <c r="AF2474" s="247">
        <v>66880</v>
      </c>
      <c r="AH2474" s="226" t="s">
        <v>48738</v>
      </c>
      <c r="AI2474" s="227">
        <v>18999.02</v>
      </c>
      <c r="AK2474" s="207" t="s">
        <v>16981</v>
      </c>
      <c r="AL2474" s="208">
        <v>330.69</v>
      </c>
      <c r="AM2474" s="93"/>
      <c r="AN2474" s="199" t="s">
        <v>14028</v>
      </c>
      <c r="AO2474" s="200">
        <v>8778.2199999999993</v>
      </c>
      <c r="AT2474" s="263"/>
      <c r="AU2474" s="264"/>
      <c r="AW2474" s="244" t="s">
        <v>43909</v>
      </c>
      <c r="AX2474" s="245">
        <v>401</v>
      </c>
      <c r="AZ2474" s="230" t="s">
        <v>11799</v>
      </c>
      <c r="BA2474" s="231">
        <v>92988.09</v>
      </c>
      <c r="BC2474" s="209" t="s">
        <v>8758</v>
      </c>
      <c r="BD2474" s="210">
        <v>1984.25</v>
      </c>
    </row>
    <row r="2475" spans="9:56" x14ac:dyDescent="0.55000000000000004">
      <c r="I2475" s="242" t="s">
        <v>43596</v>
      </c>
      <c r="J2475" s="242"/>
      <c r="K2475" s="243">
        <v>14413.19</v>
      </c>
      <c r="M2475" s="224" t="s">
        <v>5597</v>
      </c>
      <c r="N2475" s="224"/>
      <c r="O2475" s="225">
        <v>699549.1</v>
      </c>
      <c r="Q2475" s="203" t="s">
        <v>2726</v>
      </c>
      <c r="R2475" s="203"/>
      <c r="S2475" s="204">
        <v>27163</v>
      </c>
      <c r="Y2475" t="s">
        <v>63720</v>
      </c>
      <c r="Z2475" s="284">
        <v>91374.59</v>
      </c>
      <c r="AB2475" s="276" t="s">
        <v>67312</v>
      </c>
      <c r="AC2475" s="277">
        <v>55652.69</v>
      </c>
      <c r="AE2475" s="246" t="s">
        <v>49712</v>
      </c>
      <c r="AF2475" s="247">
        <v>5350.4</v>
      </c>
      <c r="AH2475" s="226" t="s">
        <v>44526</v>
      </c>
      <c r="AI2475" s="227">
        <v>33879.49</v>
      </c>
      <c r="AK2475" s="207" t="s">
        <v>13189</v>
      </c>
      <c r="AL2475" s="208">
        <v>3410.84</v>
      </c>
      <c r="AM2475" s="93"/>
      <c r="AN2475" s="199" t="s">
        <v>14029</v>
      </c>
      <c r="AO2475" s="200">
        <v>4759.66</v>
      </c>
      <c r="AT2475" s="263"/>
      <c r="AU2475" s="264"/>
      <c r="AW2475" s="244" t="s">
        <v>43911</v>
      </c>
      <c r="AX2475" s="245">
        <v>14413.19</v>
      </c>
      <c r="AZ2475" s="230" t="s">
        <v>11800</v>
      </c>
      <c r="BA2475" s="231">
        <v>699549.1</v>
      </c>
      <c r="BC2475" s="209" t="s">
        <v>9030</v>
      </c>
      <c r="BD2475" s="210">
        <v>2826</v>
      </c>
    </row>
    <row r="2476" spans="9:56" x14ac:dyDescent="0.55000000000000004">
      <c r="I2476" s="242" t="s">
        <v>43598</v>
      </c>
      <c r="J2476" s="242"/>
      <c r="K2476" s="243">
        <v>5624</v>
      </c>
      <c r="M2476" s="224" t="s">
        <v>5598</v>
      </c>
      <c r="N2476" s="224"/>
      <c r="O2476" s="225">
        <v>1298283.1000000001</v>
      </c>
      <c r="Q2476" s="203" t="s">
        <v>2727</v>
      </c>
      <c r="R2476" s="203"/>
      <c r="S2476" s="204">
        <v>3354</v>
      </c>
      <c r="Y2476" t="s">
        <v>70620</v>
      </c>
      <c r="Z2476" s="284">
        <v>6107.5</v>
      </c>
      <c r="AB2476" s="276" t="s">
        <v>66545</v>
      </c>
      <c r="AC2476" s="277">
        <v>474550.52</v>
      </c>
      <c r="AE2476" s="246" t="s">
        <v>47853</v>
      </c>
      <c r="AF2476" s="247">
        <v>5439.13</v>
      </c>
      <c r="AH2476" s="226" t="s">
        <v>17051</v>
      </c>
      <c r="AI2476" s="227">
        <v>13304.17</v>
      </c>
      <c r="AK2476" s="207" t="s">
        <v>16982</v>
      </c>
      <c r="AL2476" s="208">
        <v>337486.27</v>
      </c>
      <c r="AM2476" s="93"/>
      <c r="AN2476" s="199" t="s">
        <v>14030</v>
      </c>
      <c r="AO2476" s="200">
        <v>94.63</v>
      </c>
      <c r="AT2476" s="263"/>
      <c r="AU2476" s="264"/>
      <c r="AW2476" s="244" t="s">
        <v>43913</v>
      </c>
      <c r="AX2476" s="245">
        <v>5624</v>
      </c>
      <c r="AZ2476" s="230" t="s">
        <v>11801</v>
      </c>
      <c r="BA2476" s="231">
        <v>1298283.1000000001</v>
      </c>
      <c r="BC2476" s="209" t="s">
        <v>9350</v>
      </c>
      <c r="BD2476" s="210">
        <v>8223.43</v>
      </c>
    </row>
    <row r="2477" spans="9:56" x14ac:dyDescent="0.55000000000000004">
      <c r="I2477" s="242" t="s">
        <v>43599</v>
      </c>
      <c r="J2477" s="242"/>
      <c r="K2477" s="243">
        <v>10376.42</v>
      </c>
      <c r="M2477" s="224" t="s">
        <v>5599</v>
      </c>
      <c r="N2477" s="224"/>
      <c r="O2477" s="225">
        <v>755857.38</v>
      </c>
      <c r="Q2477" s="203" t="s">
        <v>2728</v>
      </c>
      <c r="R2477" s="203"/>
      <c r="S2477" s="204">
        <v>1366</v>
      </c>
      <c r="Y2477" t="s">
        <v>39259</v>
      </c>
      <c r="Z2477" s="284">
        <v>25620.57</v>
      </c>
      <c r="AB2477" s="276" t="s">
        <v>63094</v>
      </c>
      <c r="AC2477" s="277">
        <v>14887.4</v>
      </c>
      <c r="AE2477" s="246" t="s">
        <v>47854</v>
      </c>
      <c r="AF2477" s="247">
        <v>17696.439999999999</v>
      </c>
      <c r="AH2477" s="226" t="s">
        <v>48739</v>
      </c>
      <c r="AI2477" s="227">
        <v>1470</v>
      </c>
      <c r="AK2477" s="207" t="s">
        <v>16983</v>
      </c>
      <c r="AL2477" s="208">
        <v>74287.759999999995</v>
      </c>
      <c r="AM2477" s="93"/>
      <c r="AN2477" s="199" t="s">
        <v>14031</v>
      </c>
      <c r="AO2477" s="200">
        <v>522982.63</v>
      </c>
      <c r="AT2477" s="263"/>
      <c r="AU2477" s="264"/>
      <c r="AW2477" s="244" t="s">
        <v>43915</v>
      </c>
      <c r="AX2477" s="245">
        <v>10376.42</v>
      </c>
      <c r="AZ2477" s="230" t="s">
        <v>11802</v>
      </c>
      <c r="BA2477" s="231">
        <v>755857.38</v>
      </c>
      <c r="BC2477" s="209" t="s">
        <v>11610</v>
      </c>
      <c r="BD2477" s="210">
        <v>949.99</v>
      </c>
    </row>
    <row r="2478" spans="9:56" x14ac:dyDescent="0.55000000000000004">
      <c r="I2478" s="242" t="s">
        <v>43600</v>
      </c>
      <c r="J2478" s="242"/>
      <c r="K2478" s="243">
        <v>6530.09</v>
      </c>
      <c r="M2478" s="224" t="s">
        <v>5600</v>
      </c>
      <c r="N2478" s="224"/>
      <c r="O2478" s="225">
        <v>2871374.38</v>
      </c>
      <c r="Q2478" s="203" t="s">
        <v>2729</v>
      </c>
      <c r="R2478" s="203"/>
      <c r="S2478" s="204">
        <v>42772</v>
      </c>
      <c r="Y2478" t="s">
        <v>42660</v>
      </c>
      <c r="Z2478" s="284">
        <v>77452.83</v>
      </c>
      <c r="AB2478" s="276" t="s">
        <v>64134</v>
      </c>
      <c r="AC2478" s="277">
        <v>2022.6</v>
      </c>
      <c r="AE2478" s="246" t="s">
        <v>48742</v>
      </c>
      <c r="AF2478" s="247">
        <v>7396.92</v>
      </c>
      <c r="AH2478" s="226" t="s">
        <v>17052</v>
      </c>
      <c r="AI2478" s="227">
        <v>21081.57</v>
      </c>
      <c r="AK2478" s="207" t="s">
        <v>16984</v>
      </c>
      <c r="AL2478" s="208">
        <v>30600</v>
      </c>
      <c r="AM2478" s="93"/>
      <c r="AN2478" s="199" t="s">
        <v>32561</v>
      </c>
      <c r="AO2478" s="200">
        <v>204788.3</v>
      </c>
      <c r="AT2478" s="263"/>
      <c r="AU2478" s="264"/>
      <c r="AW2478" s="244" t="s">
        <v>43916</v>
      </c>
      <c r="AX2478" s="245">
        <v>6530.09</v>
      </c>
      <c r="AZ2478" s="230" t="s">
        <v>11803</v>
      </c>
      <c r="BA2478" s="231">
        <v>2871374.38</v>
      </c>
      <c r="BC2478" s="209" t="s">
        <v>11955</v>
      </c>
      <c r="BD2478" s="210">
        <v>14959.33</v>
      </c>
    </row>
    <row r="2479" spans="9:56" x14ac:dyDescent="0.55000000000000004">
      <c r="I2479" s="242" t="s">
        <v>43601</v>
      </c>
      <c r="J2479" s="242"/>
      <c r="K2479" s="243">
        <v>12199</v>
      </c>
      <c r="M2479" s="224" t="s">
        <v>5601</v>
      </c>
      <c r="N2479" s="224"/>
      <c r="O2479" s="225">
        <v>1386287.47</v>
      </c>
      <c r="Q2479" s="203" t="s">
        <v>2730</v>
      </c>
      <c r="R2479" s="203"/>
      <c r="S2479" s="204">
        <v>2383.54</v>
      </c>
      <c r="Y2479" t="s">
        <v>58578</v>
      </c>
      <c r="Z2479" s="284">
        <v>1344</v>
      </c>
      <c r="AB2479" s="276" t="s">
        <v>59545</v>
      </c>
      <c r="AC2479" s="277">
        <v>25000</v>
      </c>
      <c r="AE2479" s="246" t="s">
        <v>62557</v>
      </c>
      <c r="AF2479" s="247">
        <v>34345</v>
      </c>
      <c r="AH2479" s="226" t="s">
        <v>17053</v>
      </c>
      <c r="AI2479" s="227">
        <v>790.26</v>
      </c>
      <c r="AK2479" s="207" t="s">
        <v>16985</v>
      </c>
      <c r="AL2479" s="208">
        <v>55888.72</v>
      </c>
      <c r="AM2479" s="93"/>
      <c r="AN2479" s="199" t="s">
        <v>32562</v>
      </c>
      <c r="AO2479" s="200">
        <v>475231.94</v>
      </c>
      <c r="AT2479" s="263"/>
      <c r="AU2479" s="264"/>
      <c r="AW2479" s="244" t="s">
        <v>43917</v>
      </c>
      <c r="AX2479" s="245">
        <v>12199</v>
      </c>
      <c r="AZ2479" s="230" t="s">
        <v>11804</v>
      </c>
      <c r="BA2479" s="231">
        <v>1386287.47</v>
      </c>
      <c r="BC2479" s="209" t="s">
        <v>9927</v>
      </c>
      <c r="BD2479" s="210">
        <v>52127</v>
      </c>
    </row>
    <row r="2480" spans="9:56" x14ac:dyDescent="0.55000000000000004">
      <c r="I2480" s="242" t="s">
        <v>43602</v>
      </c>
      <c r="J2480" s="242"/>
      <c r="K2480" s="243">
        <v>42696</v>
      </c>
      <c r="M2480" s="224" t="s">
        <v>5602</v>
      </c>
      <c r="N2480" s="224"/>
      <c r="O2480" s="225">
        <v>71667.16</v>
      </c>
      <c r="Q2480" s="203" t="s">
        <v>2731</v>
      </c>
      <c r="R2480" s="203"/>
      <c r="S2480" s="204">
        <v>5885</v>
      </c>
      <c r="Y2480" t="s">
        <v>58579</v>
      </c>
      <c r="Z2480" s="284">
        <v>68040</v>
      </c>
      <c r="AB2480" s="276" t="s">
        <v>59546</v>
      </c>
      <c r="AC2480" s="277">
        <v>1912.52</v>
      </c>
      <c r="AE2480" s="246" t="s">
        <v>61084</v>
      </c>
      <c r="AF2480" s="247">
        <v>105500</v>
      </c>
      <c r="AH2480" s="226" t="s">
        <v>17054</v>
      </c>
      <c r="AI2480" s="227">
        <v>9674.84</v>
      </c>
      <c r="AK2480" s="207" t="s">
        <v>16986</v>
      </c>
      <c r="AL2480" s="208">
        <v>15205.35</v>
      </c>
      <c r="AM2480" s="93"/>
      <c r="AN2480" s="199" t="s">
        <v>32563</v>
      </c>
      <c r="AO2480" s="200">
        <v>11215.74</v>
      </c>
      <c r="AT2480" s="263"/>
      <c r="AU2480" s="264"/>
      <c r="AW2480" s="244" t="s">
        <v>43918</v>
      </c>
      <c r="AX2480" s="245">
        <v>42696</v>
      </c>
      <c r="AZ2480" s="230" t="s">
        <v>11805</v>
      </c>
      <c r="BA2480" s="231">
        <v>71667.16</v>
      </c>
      <c r="BC2480" s="209" t="s">
        <v>6763</v>
      </c>
      <c r="BD2480" s="210">
        <v>11752.66</v>
      </c>
    </row>
    <row r="2481" spans="9:56" x14ac:dyDescent="0.55000000000000004">
      <c r="I2481" s="242" t="s">
        <v>43603</v>
      </c>
      <c r="J2481" s="242"/>
      <c r="K2481" s="243">
        <v>3800</v>
      </c>
      <c r="M2481" s="224" t="s">
        <v>5603</v>
      </c>
      <c r="N2481" s="224"/>
      <c r="O2481" s="225">
        <v>1906135.36</v>
      </c>
      <c r="Q2481" s="203" t="s">
        <v>2732</v>
      </c>
      <c r="R2481" s="203"/>
      <c r="S2481" s="204">
        <v>5961</v>
      </c>
      <c r="Y2481" t="s">
        <v>68040</v>
      </c>
      <c r="Z2481">
        <v>48.84</v>
      </c>
      <c r="AB2481" s="276" t="s">
        <v>59547</v>
      </c>
      <c r="AC2481" s="277">
        <v>6255</v>
      </c>
      <c r="AE2481" s="246" t="s">
        <v>17134</v>
      </c>
      <c r="AF2481" s="247">
        <v>5835</v>
      </c>
      <c r="AH2481" s="226" t="s">
        <v>34674</v>
      </c>
      <c r="AI2481" s="227">
        <v>82376.63</v>
      </c>
      <c r="AK2481" s="207" t="s">
        <v>13190</v>
      </c>
      <c r="AL2481" s="208">
        <v>28225</v>
      </c>
      <c r="AM2481" s="93"/>
      <c r="AN2481" s="199" t="s">
        <v>32564</v>
      </c>
      <c r="AO2481" s="200">
        <v>332820.02</v>
      </c>
      <c r="AT2481" s="263"/>
      <c r="AU2481" s="264"/>
      <c r="AW2481" s="244" t="s">
        <v>43919</v>
      </c>
      <c r="AX2481" s="245">
        <v>3800</v>
      </c>
      <c r="AZ2481" s="230" t="s">
        <v>11806</v>
      </c>
      <c r="BA2481" s="231">
        <v>1906135.36</v>
      </c>
      <c r="BC2481" s="209" t="s">
        <v>6960</v>
      </c>
      <c r="BD2481" s="210">
        <v>4940</v>
      </c>
    </row>
    <row r="2482" spans="9:56" x14ac:dyDescent="0.55000000000000004">
      <c r="I2482" s="242" t="s">
        <v>43604</v>
      </c>
      <c r="J2482" s="242"/>
      <c r="K2482" s="243">
        <v>1168</v>
      </c>
      <c r="M2482" s="224" t="s">
        <v>5604</v>
      </c>
      <c r="N2482" s="224"/>
      <c r="O2482" s="225">
        <v>190758.02</v>
      </c>
      <c r="Q2482" s="203" t="s">
        <v>2733</v>
      </c>
      <c r="R2482" s="203"/>
      <c r="S2482" s="204">
        <v>13212</v>
      </c>
      <c r="Y2482" t="s">
        <v>58580</v>
      </c>
      <c r="Z2482" s="284">
        <v>1130.74</v>
      </c>
      <c r="AB2482" s="276" t="s">
        <v>61340</v>
      </c>
      <c r="AC2482" s="277">
        <v>4453.3100000000004</v>
      </c>
      <c r="AE2482" s="246" t="s">
        <v>17135</v>
      </c>
      <c r="AF2482" s="247">
        <v>9902.5499999999993</v>
      </c>
      <c r="AH2482" s="226" t="s">
        <v>40155</v>
      </c>
      <c r="AI2482" s="227">
        <v>11061.66</v>
      </c>
      <c r="AK2482" s="207" t="s">
        <v>16987</v>
      </c>
      <c r="AL2482" s="208">
        <v>67610.600000000006</v>
      </c>
      <c r="AM2482" s="93"/>
      <c r="AN2482" s="199" t="s">
        <v>14032</v>
      </c>
      <c r="AO2482" s="200">
        <v>20252.79</v>
      </c>
      <c r="AT2482" s="263"/>
      <c r="AU2482" s="264"/>
      <c r="AW2482" s="244" t="s">
        <v>43920</v>
      </c>
      <c r="AX2482" s="245">
        <v>1168</v>
      </c>
      <c r="AZ2482" s="230" t="s">
        <v>11807</v>
      </c>
      <c r="BA2482" s="231">
        <v>190758.02</v>
      </c>
      <c r="BC2482" s="209" t="s">
        <v>7163</v>
      </c>
      <c r="BD2482" s="210">
        <v>1733</v>
      </c>
    </row>
    <row r="2483" spans="9:56" x14ac:dyDescent="0.55000000000000004">
      <c r="I2483" s="242" t="s">
        <v>43605</v>
      </c>
      <c r="J2483" s="242"/>
      <c r="K2483" s="243">
        <v>31464.9</v>
      </c>
      <c r="M2483" s="224" t="s">
        <v>5605</v>
      </c>
      <c r="N2483" s="224"/>
      <c r="O2483" s="225">
        <v>275061.59000000003</v>
      </c>
      <c r="Q2483" s="203" t="s">
        <v>2734</v>
      </c>
      <c r="R2483" s="203"/>
      <c r="S2483" s="204">
        <v>2826</v>
      </c>
      <c r="Y2483" t="s">
        <v>52873</v>
      </c>
      <c r="Z2483" s="284">
        <v>259703.34</v>
      </c>
      <c r="AB2483" s="276" t="s">
        <v>64135</v>
      </c>
      <c r="AC2483" s="277">
        <v>5111.17</v>
      </c>
      <c r="AE2483" s="246" t="s">
        <v>61315</v>
      </c>
      <c r="AF2483" s="247">
        <v>68068</v>
      </c>
      <c r="AH2483" s="226" t="s">
        <v>38925</v>
      </c>
      <c r="AI2483" s="227">
        <v>986933.58</v>
      </c>
      <c r="AK2483" s="207" t="s">
        <v>16988</v>
      </c>
      <c r="AL2483" s="208">
        <v>226.98</v>
      </c>
      <c r="AM2483" s="93"/>
      <c r="AN2483" s="199" t="s">
        <v>14033</v>
      </c>
      <c r="AO2483" s="200">
        <v>7590.13</v>
      </c>
      <c r="AT2483" s="263"/>
      <c r="AU2483" s="264"/>
      <c r="AW2483" s="244" t="s">
        <v>43921</v>
      </c>
      <c r="AX2483" s="245">
        <v>31464.9</v>
      </c>
      <c r="AZ2483" s="230" t="s">
        <v>11808</v>
      </c>
      <c r="BA2483" s="231">
        <v>275061.59000000003</v>
      </c>
      <c r="BC2483" s="209" t="s">
        <v>7437</v>
      </c>
      <c r="BD2483" s="210">
        <v>71577</v>
      </c>
    </row>
    <row r="2484" spans="9:56" x14ac:dyDescent="0.55000000000000004">
      <c r="I2484" s="242" t="s">
        <v>43606</v>
      </c>
      <c r="J2484" s="242"/>
      <c r="K2484" s="243">
        <v>6895.32</v>
      </c>
      <c r="M2484" s="224" t="s">
        <v>5606</v>
      </c>
      <c r="N2484" s="224"/>
      <c r="O2484" s="225">
        <v>9268264.5199999996</v>
      </c>
      <c r="Q2484" s="203" t="s">
        <v>2735</v>
      </c>
      <c r="R2484" s="203"/>
      <c r="S2484" s="204">
        <v>9478.09</v>
      </c>
      <c r="Y2484" t="s">
        <v>47036</v>
      </c>
      <c r="Z2484" s="284">
        <v>190931.97</v>
      </c>
      <c r="AB2484" s="276" t="s">
        <v>69947</v>
      </c>
      <c r="AC2484" s="277">
        <v>10064.07</v>
      </c>
      <c r="AE2484" s="246" t="s">
        <v>34682</v>
      </c>
      <c r="AF2484" s="247">
        <v>48000</v>
      </c>
      <c r="AH2484" s="226" t="s">
        <v>51825</v>
      </c>
      <c r="AI2484" s="227">
        <v>14328.61</v>
      </c>
      <c r="AK2484" s="207" t="s">
        <v>16989</v>
      </c>
      <c r="AL2484" s="208">
        <v>130520.39</v>
      </c>
      <c r="AM2484" s="93"/>
      <c r="AN2484" s="199" t="s">
        <v>14034</v>
      </c>
      <c r="AO2484" s="200">
        <v>103155</v>
      </c>
      <c r="AT2484" s="263"/>
      <c r="AU2484" s="264"/>
      <c r="AW2484" s="244" t="s">
        <v>43923</v>
      </c>
      <c r="AX2484" s="245">
        <v>6895.32</v>
      </c>
      <c r="AZ2484" s="230" t="s">
        <v>11809</v>
      </c>
      <c r="BA2484" s="231">
        <v>9268264.5199999996</v>
      </c>
      <c r="BC2484" s="209" t="s">
        <v>8375</v>
      </c>
      <c r="BD2484" s="210">
        <v>23144.74</v>
      </c>
    </row>
    <row r="2485" spans="9:56" x14ac:dyDescent="0.55000000000000004">
      <c r="I2485" s="242" t="s">
        <v>43607</v>
      </c>
      <c r="J2485" s="242"/>
      <c r="K2485" s="243">
        <v>26559.56</v>
      </c>
      <c r="M2485" s="224" t="s">
        <v>5607</v>
      </c>
      <c r="N2485" s="224"/>
      <c r="O2485" s="225">
        <v>223809.83</v>
      </c>
      <c r="Q2485" s="203" t="s">
        <v>2736</v>
      </c>
      <c r="R2485" s="203"/>
      <c r="S2485" s="204">
        <v>4558</v>
      </c>
      <c r="Y2485" t="s">
        <v>40398</v>
      </c>
      <c r="Z2485" s="284">
        <v>767898.59</v>
      </c>
      <c r="AB2485" s="276" t="s">
        <v>69948</v>
      </c>
      <c r="AC2485" s="277">
        <v>769.9</v>
      </c>
      <c r="AE2485" s="246" t="s">
        <v>33229</v>
      </c>
      <c r="AF2485" s="247">
        <v>102611.03</v>
      </c>
      <c r="AH2485" s="226" t="s">
        <v>17055</v>
      </c>
      <c r="AI2485" s="227">
        <v>129472.07</v>
      </c>
      <c r="AK2485" s="207" t="s">
        <v>16990</v>
      </c>
      <c r="AL2485" s="208">
        <v>311.61</v>
      </c>
      <c r="AM2485" s="93"/>
      <c r="AN2485" s="199" t="s">
        <v>14035</v>
      </c>
      <c r="AO2485" s="200">
        <v>11472</v>
      </c>
      <c r="AT2485" s="263"/>
      <c r="AU2485" s="264"/>
      <c r="AW2485" s="244" t="s">
        <v>43924</v>
      </c>
      <c r="AX2485" s="245">
        <v>26559.56</v>
      </c>
      <c r="AZ2485" s="230" t="s">
        <v>11810</v>
      </c>
      <c r="BA2485" s="231">
        <v>223809.83</v>
      </c>
      <c r="BC2485" s="209" t="s">
        <v>8759</v>
      </c>
      <c r="BD2485" s="210">
        <v>15000</v>
      </c>
    </row>
    <row r="2486" spans="9:56" x14ac:dyDescent="0.55000000000000004">
      <c r="I2486" s="242" t="s">
        <v>43608</v>
      </c>
      <c r="J2486" s="242"/>
      <c r="K2486" s="243">
        <v>117100</v>
      </c>
      <c r="M2486" s="224" t="s">
        <v>5608</v>
      </c>
      <c r="N2486" s="224"/>
      <c r="O2486" s="225">
        <v>45114.879999999997</v>
      </c>
      <c r="Q2486" s="203" t="s">
        <v>2737</v>
      </c>
      <c r="R2486" s="203"/>
      <c r="S2486" s="204">
        <v>9353</v>
      </c>
      <c r="Y2486" t="s">
        <v>68041</v>
      </c>
      <c r="Z2486" s="284">
        <v>10513.84</v>
      </c>
      <c r="AB2486" s="276" t="s">
        <v>69949</v>
      </c>
      <c r="AC2486" s="277">
        <v>2518.0300000000002</v>
      </c>
      <c r="AE2486" s="246" t="s">
        <v>46730</v>
      </c>
      <c r="AF2486" s="247">
        <v>62579.98</v>
      </c>
      <c r="AH2486" s="226" t="s">
        <v>36105</v>
      </c>
      <c r="AI2486" s="227">
        <v>276740.03000000003</v>
      </c>
      <c r="AK2486" s="207" t="s">
        <v>13191</v>
      </c>
      <c r="AL2486" s="208">
        <v>113185.9</v>
      </c>
      <c r="AM2486" s="93"/>
      <c r="AN2486" s="199" t="s">
        <v>14036</v>
      </c>
      <c r="AO2486" s="200">
        <v>22439.55</v>
      </c>
      <c r="AT2486" s="263"/>
      <c r="AU2486" s="264"/>
      <c r="AW2486" s="244" t="s">
        <v>43925</v>
      </c>
      <c r="AX2486" s="245">
        <v>117100</v>
      </c>
      <c r="AZ2486" s="230" t="s">
        <v>11811</v>
      </c>
      <c r="BA2486" s="231">
        <v>45114.879999999997</v>
      </c>
      <c r="BC2486" s="209" t="s">
        <v>10434</v>
      </c>
      <c r="BD2486" s="210">
        <v>191</v>
      </c>
    </row>
    <row r="2487" spans="9:56" x14ac:dyDescent="0.55000000000000004">
      <c r="I2487" s="242" t="s">
        <v>43610</v>
      </c>
      <c r="J2487" s="242"/>
      <c r="K2487" s="243">
        <v>6411</v>
      </c>
      <c r="M2487" s="224" t="s">
        <v>5609</v>
      </c>
      <c r="N2487" s="224"/>
      <c r="O2487" s="225">
        <v>13429039.68</v>
      </c>
      <c r="Q2487" s="203" t="s">
        <v>2738</v>
      </c>
      <c r="R2487" s="203"/>
      <c r="S2487" s="204">
        <v>3281</v>
      </c>
      <c r="Y2487" t="s">
        <v>57570</v>
      </c>
      <c r="Z2487" s="284">
        <v>460751.55</v>
      </c>
      <c r="AB2487" s="276" t="s">
        <v>60305</v>
      </c>
      <c r="AC2487" s="277">
        <v>16259.68</v>
      </c>
      <c r="AE2487" s="246" t="s">
        <v>46731</v>
      </c>
      <c r="AF2487" s="247">
        <v>42622.92</v>
      </c>
      <c r="AH2487" s="226" t="s">
        <v>36106</v>
      </c>
      <c r="AI2487" s="227">
        <v>32473.91</v>
      </c>
      <c r="AK2487" s="207" t="s">
        <v>16991</v>
      </c>
      <c r="AL2487" s="208">
        <v>257539.55</v>
      </c>
      <c r="AM2487" s="93"/>
      <c r="AN2487" s="199" t="s">
        <v>14037</v>
      </c>
      <c r="AO2487" s="200">
        <v>3856.94</v>
      </c>
      <c r="AT2487" s="263"/>
      <c r="AU2487" s="264"/>
      <c r="AW2487" s="244" t="s">
        <v>43927</v>
      </c>
      <c r="AX2487" s="245">
        <v>6411</v>
      </c>
      <c r="AZ2487" s="230" t="s">
        <v>11812</v>
      </c>
      <c r="BA2487" s="231">
        <v>13429039.68</v>
      </c>
      <c r="BC2487" s="209" t="s">
        <v>10548</v>
      </c>
      <c r="BD2487" s="210">
        <v>514</v>
      </c>
    </row>
    <row r="2488" spans="9:56" x14ac:dyDescent="0.55000000000000004">
      <c r="I2488" s="242" t="s">
        <v>43611</v>
      </c>
      <c r="J2488" s="242"/>
      <c r="K2488" s="243">
        <v>5820</v>
      </c>
      <c r="M2488" s="224" t="s">
        <v>5614</v>
      </c>
      <c r="N2488" s="224"/>
      <c r="O2488" s="225">
        <v>3763442.19</v>
      </c>
      <c r="Q2488" s="203" t="s">
        <v>2739</v>
      </c>
      <c r="R2488" s="203"/>
      <c r="S2488" s="204">
        <v>6117</v>
      </c>
      <c r="Y2488" t="s">
        <v>70040</v>
      </c>
      <c r="Z2488" s="284">
        <v>-40126.629999999997</v>
      </c>
      <c r="AB2488" s="276" t="s">
        <v>60306</v>
      </c>
      <c r="AC2488" s="277">
        <v>1243.8800000000001</v>
      </c>
      <c r="AE2488" s="246" t="s">
        <v>40160</v>
      </c>
      <c r="AF2488" s="247">
        <v>12152.56</v>
      </c>
      <c r="AH2488" s="226" t="s">
        <v>17056</v>
      </c>
      <c r="AI2488" s="227">
        <v>3526</v>
      </c>
      <c r="AK2488" s="207" t="s">
        <v>16992</v>
      </c>
      <c r="AL2488" s="208">
        <v>164381.09</v>
      </c>
      <c r="AM2488" s="93"/>
      <c r="AN2488" s="199" t="s">
        <v>14038</v>
      </c>
      <c r="AO2488" s="200">
        <v>256143.23</v>
      </c>
      <c r="AT2488" s="263"/>
      <c r="AU2488" s="264"/>
      <c r="AW2488" s="244" t="s">
        <v>43928</v>
      </c>
      <c r="AX2488" s="245">
        <v>5820</v>
      </c>
      <c r="AZ2488" s="230" t="s">
        <v>11817</v>
      </c>
      <c r="BA2488" s="231">
        <v>3763442.19</v>
      </c>
      <c r="BC2488" s="209" t="s">
        <v>10671</v>
      </c>
      <c r="BD2488" s="210">
        <v>6395</v>
      </c>
    </row>
    <row r="2489" spans="9:56" x14ac:dyDescent="0.55000000000000004">
      <c r="I2489" s="242" t="s">
        <v>43613</v>
      </c>
      <c r="J2489" s="242"/>
      <c r="K2489" s="243">
        <v>3133.14</v>
      </c>
      <c r="M2489" s="224" t="s">
        <v>5610</v>
      </c>
      <c r="N2489" s="224"/>
      <c r="O2489" s="225">
        <v>104807.57</v>
      </c>
      <c r="Q2489" s="203" t="s">
        <v>2740</v>
      </c>
      <c r="R2489" s="203"/>
      <c r="S2489" s="204">
        <v>5093.76</v>
      </c>
      <c r="Y2489" t="s">
        <v>68042</v>
      </c>
      <c r="Z2489" s="284">
        <v>5369416.7999999998</v>
      </c>
      <c r="AB2489" s="276" t="s">
        <v>60307</v>
      </c>
      <c r="AC2489" s="277">
        <v>4068.18</v>
      </c>
      <c r="AE2489" s="246" t="s">
        <v>49713</v>
      </c>
      <c r="AF2489" s="247">
        <v>1884.28</v>
      </c>
      <c r="AH2489" s="226" t="s">
        <v>17057</v>
      </c>
      <c r="AI2489" s="227">
        <v>79549.919999999998</v>
      </c>
      <c r="AK2489" s="207" t="s">
        <v>13192</v>
      </c>
      <c r="AL2489" s="208">
        <v>190225.23</v>
      </c>
      <c r="AM2489" s="93"/>
      <c r="AN2489" s="199" t="s">
        <v>25359</v>
      </c>
      <c r="AO2489" s="200">
        <v>475231.94</v>
      </c>
      <c r="AT2489" s="263"/>
      <c r="AU2489" s="264"/>
      <c r="AW2489" s="244" t="s">
        <v>43930</v>
      </c>
      <c r="AX2489" s="245">
        <v>3133.14</v>
      </c>
      <c r="AZ2489" s="230" t="s">
        <v>11813</v>
      </c>
      <c r="BA2489" s="231">
        <v>104807.57</v>
      </c>
      <c r="BC2489" s="209" t="s">
        <v>10941</v>
      </c>
      <c r="BD2489" s="210">
        <v>3357</v>
      </c>
    </row>
    <row r="2490" spans="9:56" x14ac:dyDescent="0.55000000000000004">
      <c r="I2490" s="242" t="s">
        <v>43614</v>
      </c>
      <c r="J2490" s="242"/>
      <c r="K2490" s="243">
        <v>221781</v>
      </c>
      <c r="M2490" s="224" t="s">
        <v>5611</v>
      </c>
      <c r="N2490" s="224"/>
      <c r="O2490" s="225">
        <v>78357.09</v>
      </c>
      <c r="Q2490" s="203" t="s">
        <v>4141</v>
      </c>
      <c r="R2490" s="203"/>
      <c r="S2490" s="204">
        <v>4135.96</v>
      </c>
      <c r="Y2490" t="s">
        <v>68043</v>
      </c>
      <c r="Z2490" s="284">
        <v>2296194.4</v>
      </c>
      <c r="AB2490" s="276" t="s">
        <v>61341</v>
      </c>
      <c r="AC2490" s="277">
        <v>97.69</v>
      </c>
      <c r="AE2490" s="246" t="s">
        <v>33230</v>
      </c>
      <c r="AF2490" s="247">
        <v>24903.54</v>
      </c>
      <c r="AH2490" s="226" t="s">
        <v>17058</v>
      </c>
      <c r="AI2490" s="227">
        <v>362.21</v>
      </c>
      <c r="AK2490" s="207" t="s">
        <v>16993</v>
      </c>
      <c r="AL2490" s="208">
        <v>9600</v>
      </c>
      <c r="AM2490" s="93"/>
      <c r="AN2490" s="199" t="s">
        <v>14039</v>
      </c>
      <c r="AO2490" s="200">
        <v>8778.2199999999993</v>
      </c>
      <c r="AT2490" s="263"/>
      <c r="AU2490" s="264"/>
      <c r="AW2490" s="244" t="s">
        <v>43931</v>
      </c>
      <c r="AX2490" s="245">
        <v>221781</v>
      </c>
      <c r="AZ2490" s="230" t="s">
        <v>11814</v>
      </c>
      <c r="BA2490" s="231">
        <v>78357.09</v>
      </c>
      <c r="BC2490" s="209" t="s">
        <v>11131</v>
      </c>
      <c r="BD2490" s="210">
        <v>23093</v>
      </c>
    </row>
    <row r="2491" spans="9:56" x14ac:dyDescent="0.55000000000000004">
      <c r="I2491" s="242" t="s">
        <v>43615</v>
      </c>
      <c r="J2491" s="242"/>
      <c r="K2491" s="243">
        <v>6668</v>
      </c>
      <c r="M2491" s="224" t="s">
        <v>5612</v>
      </c>
      <c r="N2491" s="224"/>
      <c r="O2491" s="225">
        <v>155633.14000000001</v>
      </c>
      <c r="Q2491" s="203" t="s">
        <v>2741</v>
      </c>
      <c r="R2491" s="203"/>
      <c r="S2491" s="204">
        <v>34792</v>
      </c>
      <c r="Y2491" t="s">
        <v>68044</v>
      </c>
      <c r="Z2491" s="284">
        <v>1787.45</v>
      </c>
      <c r="AB2491" s="276" t="s">
        <v>69950</v>
      </c>
      <c r="AC2491" s="277">
        <v>93</v>
      </c>
      <c r="AE2491" s="246" t="s">
        <v>33231</v>
      </c>
      <c r="AF2491" s="247">
        <v>82790.13</v>
      </c>
      <c r="AH2491" s="226" t="s">
        <v>36107</v>
      </c>
      <c r="AI2491" s="227">
        <v>111428.33</v>
      </c>
      <c r="AK2491" s="207" t="s">
        <v>16994</v>
      </c>
      <c r="AL2491" s="208">
        <v>30737</v>
      </c>
      <c r="AM2491" s="93"/>
      <c r="AN2491" s="199" t="s">
        <v>14040</v>
      </c>
      <c r="AO2491" s="200">
        <v>4759.66</v>
      </c>
      <c r="AT2491" s="263"/>
      <c r="AU2491" s="264"/>
      <c r="AW2491" s="244" t="s">
        <v>43932</v>
      </c>
      <c r="AX2491" s="245">
        <v>6668</v>
      </c>
      <c r="AZ2491" s="230" t="s">
        <v>11815</v>
      </c>
      <c r="BA2491" s="231">
        <v>155633.14000000001</v>
      </c>
      <c r="BC2491" s="209" t="s">
        <v>9928</v>
      </c>
      <c r="BD2491" s="210">
        <v>161697.4</v>
      </c>
    </row>
    <row r="2492" spans="9:56" x14ac:dyDescent="0.55000000000000004">
      <c r="I2492" s="242" t="s">
        <v>43616</v>
      </c>
      <c r="J2492" s="242"/>
      <c r="K2492" s="243">
        <v>1550</v>
      </c>
      <c r="M2492" s="224" t="s">
        <v>5613</v>
      </c>
      <c r="N2492" s="224"/>
      <c r="O2492" s="225">
        <v>16905.830000000002</v>
      </c>
      <c r="Q2492" s="203" t="s">
        <v>2742</v>
      </c>
      <c r="R2492" s="203"/>
      <c r="S2492" s="204">
        <v>4246</v>
      </c>
      <c r="Y2492" t="s">
        <v>52875</v>
      </c>
      <c r="Z2492">
        <v>244.68</v>
      </c>
      <c r="AB2492" s="276" t="s">
        <v>61912</v>
      </c>
      <c r="AC2492" s="277">
        <v>15660</v>
      </c>
      <c r="AE2492" s="246" t="s">
        <v>33232</v>
      </c>
      <c r="AF2492" s="247">
        <v>46263.96</v>
      </c>
      <c r="AH2492" s="226" t="s">
        <v>38926</v>
      </c>
      <c r="AI2492" s="227">
        <v>11874.6</v>
      </c>
      <c r="AK2492" s="207" t="s">
        <v>16995</v>
      </c>
      <c r="AL2492" s="208">
        <v>75086</v>
      </c>
      <c r="AM2492" s="93"/>
      <c r="AN2492" s="199" t="s">
        <v>14041</v>
      </c>
      <c r="AO2492" s="200">
        <v>94.63</v>
      </c>
      <c r="AT2492" s="263"/>
      <c r="AU2492" s="264"/>
      <c r="AW2492" s="244" t="s">
        <v>43933</v>
      </c>
      <c r="AX2492" s="245">
        <v>1550</v>
      </c>
      <c r="AZ2492" s="230" t="s">
        <v>11816</v>
      </c>
      <c r="BA2492" s="231">
        <v>16905.830000000002</v>
      </c>
      <c r="BC2492" s="209" t="s">
        <v>6764</v>
      </c>
      <c r="BD2492" s="210">
        <v>17038.8</v>
      </c>
    </row>
    <row r="2493" spans="9:56" x14ac:dyDescent="0.55000000000000004">
      <c r="I2493" s="242" t="s">
        <v>43617</v>
      </c>
      <c r="J2493" s="242"/>
      <c r="K2493" s="243">
        <v>4445</v>
      </c>
      <c r="M2493" s="224" t="s">
        <v>5615</v>
      </c>
      <c r="N2493" s="224"/>
      <c r="O2493" s="225">
        <v>118967.7</v>
      </c>
      <c r="Q2493" s="203" t="s">
        <v>2743</v>
      </c>
      <c r="R2493" s="203"/>
      <c r="S2493" s="204">
        <v>7346</v>
      </c>
      <c r="Y2493" t="s">
        <v>68045</v>
      </c>
      <c r="Z2493" s="284">
        <v>7965.37</v>
      </c>
      <c r="AB2493" s="276" t="s">
        <v>47889</v>
      </c>
      <c r="AC2493" s="277">
        <v>52304</v>
      </c>
      <c r="AE2493" s="246" t="s">
        <v>34684</v>
      </c>
      <c r="AF2493" s="247">
        <v>35000</v>
      </c>
      <c r="AH2493" s="226" t="s">
        <v>47851</v>
      </c>
      <c r="AI2493" s="227">
        <v>-47.43</v>
      </c>
      <c r="AK2493" s="207" t="s">
        <v>16996</v>
      </c>
      <c r="AL2493" s="208">
        <v>24879.54</v>
      </c>
      <c r="AM2493" s="93"/>
      <c r="AN2493" s="199" t="s">
        <v>14042</v>
      </c>
      <c r="AO2493" s="200">
        <v>522982.63</v>
      </c>
      <c r="AT2493" s="263"/>
      <c r="AU2493" s="264"/>
      <c r="AW2493" s="244" t="s">
        <v>43934</v>
      </c>
      <c r="AX2493" s="245">
        <v>4445</v>
      </c>
      <c r="AZ2493" s="230" t="s">
        <v>11818</v>
      </c>
      <c r="BA2493" s="231">
        <v>118967.7</v>
      </c>
      <c r="BC2493" s="209" t="s">
        <v>7438</v>
      </c>
      <c r="BD2493" s="210">
        <v>79417</v>
      </c>
    </row>
    <row r="2494" spans="9:56" x14ac:dyDescent="0.55000000000000004">
      <c r="I2494" s="242" t="s">
        <v>43618</v>
      </c>
      <c r="J2494" s="242"/>
      <c r="K2494" s="243">
        <v>4697.8999999999996</v>
      </c>
      <c r="M2494" s="224" t="s">
        <v>5616</v>
      </c>
      <c r="N2494" s="224"/>
      <c r="O2494" s="225">
        <v>5979618.4000000004</v>
      </c>
      <c r="Q2494" s="203" t="s">
        <v>2744</v>
      </c>
      <c r="R2494" s="203"/>
      <c r="S2494" s="204">
        <v>376564.28</v>
      </c>
      <c r="Y2494" t="s">
        <v>71532</v>
      </c>
      <c r="Z2494">
        <v>-19.5</v>
      </c>
      <c r="AB2494" s="276" t="s">
        <v>47890</v>
      </c>
      <c r="AC2494" s="277">
        <v>3894.67</v>
      </c>
      <c r="AE2494" s="246" t="s">
        <v>36109</v>
      </c>
      <c r="AF2494" s="247">
        <v>10000</v>
      </c>
      <c r="AH2494" s="226" t="s">
        <v>40156</v>
      </c>
      <c r="AI2494" s="227">
        <v>26000</v>
      </c>
      <c r="AK2494" s="207" t="s">
        <v>13193</v>
      </c>
      <c r="AL2494" s="208">
        <v>536255.22</v>
      </c>
      <c r="AM2494" s="93"/>
      <c r="AN2494" s="199" t="s">
        <v>25361</v>
      </c>
      <c r="AO2494" s="200">
        <v>11215.74</v>
      </c>
      <c r="AT2494" s="263"/>
      <c r="AU2494" s="264"/>
      <c r="AW2494" s="244" t="s">
        <v>43935</v>
      </c>
      <c r="AX2494" s="245">
        <v>4697.8999999999996</v>
      </c>
      <c r="AZ2494" s="230" t="s">
        <v>11819</v>
      </c>
      <c r="BA2494" s="231">
        <v>5979618.4000000004</v>
      </c>
      <c r="BC2494" s="209" t="s">
        <v>7844</v>
      </c>
      <c r="BD2494" s="210">
        <v>2338</v>
      </c>
    </row>
    <row r="2495" spans="9:56" x14ac:dyDescent="0.55000000000000004">
      <c r="I2495" s="242" t="s">
        <v>43619</v>
      </c>
      <c r="J2495" s="242"/>
      <c r="K2495" s="243">
        <v>3031</v>
      </c>
      <c r="M2495" s="224" t="s">
        <v>5617</v>
      </c>
      <c r="N2495" s="224"/>
      <c r="O2495" s="225">
        <v>175235.12</v>
      </c>
      <c r="Q2495" s="203" t="s">
        <v>2745</v>
      </c>
      <c r="R2495" s="203"/>
      <c r="S2495" s="204">
        <v>15725.98</v>
      </c>
      <c r="Y2495" t="s">
        <v>68046</v>
      </c>
      <c r="Z2495">
        <v>450.89</v>
      </c>
      <c r="AB2495" s="276" t="s">
        <v>52076</v>
      </c>
      <c r="AC2495" s="277">
        <v>2951.45</v>
      </c>
      <c r="AE2495" s="246" t="s">
        <v>51842</v>
      </c>
      <c r="AF2495" s="247">
        <v>46487.12</v>
      </c>
      <c r="AH2495" s="226" t="s">
        <v>44527</v>
      </c>
      <c r="AI2495" s="227">
        <v>22435.67</v>
      </c>
      <c r="AK2495" s="207" t="s">
        <v>16997</v>
      </c>
      <c r="AL2495" s="208">
        <v>666197.29</v>
      </c>
      <c r="AM2495" s="93"/>
      <c r="AN2495" s="199" t="s">
        <v>25362</v>
      </c>
      <c r="AO2495" s="200">
        <v>332820.02</v>
      </c>
      <c r="AT2495" s="263"/>
      <c r="AU2495" s="264"/>
      <c r="AW2495" s="244" t="s">
        <v>43937</v>
      </c>
      <c r="AX2495" s="245">
        <v>3031</v>
      </c>
      <c r="AZ2495" s="230" t="s">
        <v>11820</v>
      </c>
      <c r="BA2495" s="231">
        <v>175235.12</v>
      </c>
      <c r="BC2495" s="209" t="s">
        <v>8376</v>
      </c>
      <c r="BD2495" s="210">
        <v>19025.72</v>
      </c>
    </row>
    <row r="2496" spans="9:56" x14ac:dyDescent="0.55000000000000004">
      <c r="I2496" s="242" t="s">
        <v>43620</v>
      </c>
      <c r="J2496" s="242"/>
      <c r="K2496" s="243">
        <v>2709</v>
      </c>
      <c r="M2496" s="224" t="s">
        <v>5618</v>
      </c>
      <c r="N2496" s="224"/>
      <c r="O2496" s="225">
        <v>10769056.33</v>
      </c>
      <c r="Q2496" s="203" t="s">
        <v>2746</v>
      </c>
      <c r="R2496" s="203"/>
      <c r="S2496" s="204">
        <v>10401</v>
      </c>
      <c r="Y2496" t="s">
        <v>68047</v>
      </c>
      <c r="Z2496">
        <v>34.5</v>
      </c>
      <c r="AB2496" s="276" t="s">
        <v>69951</v>
      </c>
      <c r="AC2496" s="277">
        <v>32613.56</v>
      </c>
      <c r="AE2496" s="246" t="s">
        <v>34685</v>
      </c>
      <c r="AF2496" s="247">
        <v>431704.31</v>
      </c>
      <c r="AH2496" s="226" t="s">
        <v>44528</v>
      </c>
      <c r="AI2496" s="227">
        <v>1636.92</v>
      </c>
      <c r="AK2496" s="207" t="s">
        <v>16998</v>
      </c>
      <c r="AL2496" s="208">
        <v>49962.79</v>
      </c>
      <c r="AM2496" s="93"/>
      <c r="AN2496" s="199" t="s">
        <v>14043</v>
      </c>
      <c r="AO2496" s="200">
        <v>5957.68</v>
      </c>
      <c r="AT2496" s="263"/>
      <c r="AU2496" s="264"/>
      <c r="AW2496" s="244" t="s">
        <v>43938</v>
      </c>
      <c r="AX2496" s="245">
        <v>2709</v>
      </c>
      <c r="AZ2496" s="230" t="s">
        <v>11821</v>
      </c>
      <c r="BA2496" s="231">
        <v>10769056.33</v>
      </c>
      <c r="BC2496" s="209" t="s">
        <v>8760</v>
      </c>
      <c r="BD2496" s="210">
        <v>2000</v>
      </c>
    </row>
    <row r="2497" spans="9:56" x14ac:dyDescent="0.55000000000000004">
      <c r="I2497" s="242" t="s">
        <v>43621</v>
      </c>
      <c r="J2497" s="242"/>
      <c r="K2497" s="243">
        <v>3131.6</v>
      </c>
      <c r="M2497" s="224" t="s">
        <v>5623</v>
      </c>
      <c r="N2497" s="224"/>
      <c r="O2497" s="225">
        <v>2500688.16</v>
      </c>
      <c r="Q2497" s="203" t="s">
        <v>2747</v>
      </c>
      <c r="R2497" s="203"/>
      <c r="S2497" s="204">
        <v>3540.97</v>
      </c>
      <c r="Y2497" t="s">
        <v>64543</v>
      </c>
      <c r="Z2497" s="284">
        <v>24369.71</v>
      </c>
      <c r="AB2497" s="276" t="s">
        <v>67313</v>
      </c>
      <c r="AC2497" s="277">
        <v>175600.48</v>
      </c>
      <c r="AE2497" s="246" t="s">
        <v>33233</v>
      </c>
      <c r="AF2497" s="247">
        <v>184135.23</v>
      </c>
      <c r="AH2497" s="226" t="s">
        <v>44529</v>
      </c>
      <c r="AI2497" s="227">
        <v>4608.68</v>
      </c>
      <c r="AK2497" s="207" t="s">
        <v>16999</v>
      </c>
      <c r="AL2497" s="208">
        <v>2653.83</v>
      </c>
      <c r="AM2497" s="93"/>
      <c r="AN2497" s="199" t="s">
        <v>14044</v>
      </c>
      <c r="AO2497" s="200">
        <v>6261.09</v>
      </c>
      <c r="AT2497" s="263"/>
      <c r="AU2497" s="264"/>
      <c r="AW2497" s="244" t="s">
        <v>43939</v>
      </c>
      <c r="AX2497" s="245">
        <v>3131.6</v>
      </c>
      <c r="AZ2497" s="230" t="s">
        <v>2019</v>
      </c>
      <c r="BA2497" s="231">
        <v>2500688.16</v>
      </c>
      <c r="BC2497" s="209" t="s">
        <v>9031</v>
      </c>
      <c r="BD2497" s="210">
        <v>9478.09</v>
      </c>
    </row>
    <row r="2498" spans="9:56" x14ac:dyDescent="0.55000000000000004">
      <c r="I2498" s="242" t="s">
        <v>43622</v>
      </c>
      <c r="J2498" s="242"/>
      <c r="K2498" s="243">
        <v>234683</v>
      </c>
      <c r="M2498" s="224" t="s">
        <v>5619</v>
      </c>
      <c r="N2498" s="224"/>
      <c r="O2498" s="225">
        <v>153987.31</v>
      </c>
      <c r="Q2498" s="203" t="s">
        <v>2748</v>
      </c>
      <c r="R2498" s="203"/>
      <c r="S2498" s="204">
        <v>133946.04999999999</v>
      </c>
      <c r="Y2498" t="s">
        <v>52876</v>
      </c>
      <c r="Z2498">
        <v>329.63</v>
      </c>
      <c r="AB2498" s="276" t="s">
        <v>64136</v>
      </c>
      <c r="AC2498" s="277">
        <v>157036</v>
      </c>
      <c r="AE2498" s="246" t="s">
        <v>42241</v>
      </c>
      <c r="AF2498" s="247">
        <v>3392.5</v>
      </c>
      <c r="AH2498" s="226" t="s">
        <v>51826</v>
      </c>
      <c r="AI2498" s="227">
        <v>5256.15</v>
      </c>
      <c r="AK2498" s="207" t="s">
        <v>17000</v>
      </c>
      <c r="AL2498" s="208">
        <v>6689.61</v>
      </c>
      <c r="AM2498" s="93"/>
      <c r="AN2498" s="199" t="s">
        <v>14045</v>
      </c>
      <c r="AO2498" s="200">
        <v>932.87</v>
      </c>
      <c r="AT2498" s="263"/>
      <c r="AU2498" s="264"/>
      <c r="AW2498" s="244" t="s">
        <v>43940</v>
      </c>
      <c r="AX2498" s="245">
        <v>234683</v>
      </c>
      <c r="AZ2498" s="230" t="s">
        <v>11822</v>
      </c>
      <c r="BA2498" s="231">
        <v>153987.31</v>
      </c>
      <c r="BC2498" s="209" t="s">
        <v>9351</v>
      </c>
      <c r="BD2498" s="210">
        <v>36056.28</v>
      </c>
    </row>
    <row r="2499" spans="9:56" x14ac:dyDescent="0.55000000000000004">
      <c r="I2499" s="242" t="s">
        <v>43623</v>
      </c>
      <c r="J2499" s="242"/>
      <c r="K2499" s="243">
        <v>4445.83</v>
      </c>
      <c r="M2499" s="224" t="s">
        <v>5621</v>
      </c>
      <c r="N2499" s="224"/>
      <c r="O2499" s="225">
        <v>180208.16</v>
      </c>
      <c r="Q2499" s="203" t="s">
        <v>2749</v>
      </c>
      <c r="R2499" s="203"/>
      <c r="S2499" s="204">
        <v>339</v>
      </c>
      <c r="Y2499" t="s">
        <v>50103</v>
      </c>
      <c r="Z2499" s="284">
        <v>12487.88</v>
      </c>
      <c r="AB2499" s="276" t="s">
        <v>69952</v>
      </c>
      <c r="AC2499" s="277">
        <v>53006.9</v>
      </c>
      <c r="AE2499" s="246" t="s">
        <v>60250</v>
      </c>
      <c r="AF2499" s="247">
        <v>-5539.71</v>
      </c>
      <c r="AH2499" s="226" t="s">
        <v>51827</v>
      </c>
      <c r="AI2499" s="227">
        <v>3496.25</v>
      </c>
      <c r="AK2499" s="207" t="s">
        <v>17001</v>
      </c>
      <c r="AL2499" s="208">
        <v>436984.99</v>
      </c>
      <c r="AM2499" s="93"/>
      <c r="AN2499" s="199" t="s">
        <v>14046</v>
      </c>
      <c r="AO2499" s="200">
        <v>912.52</v>
      </c>
      <c r="AT2499" s="263"/>
      <c r="AU2499" s="264"/>
      <c r="AW2499" s="244" t="s">
        <v>43941</v>
      </c>
      <c r="AX2499" s="245">
        <v>4445.83</v>
      </c>
      <c r="AZ2499" s="230" t="s">
        <v>11824</v>
      </c>
      <c r="BA2499" s="231">
        <v>180208.16</v>
      </c>
      <c r="BC2499" s="209" t="s">
        <v>10672</v>
      </c>
      <c r="BD2499" s="210">
        <v>5175</v>
      </c>
    </row>
    <row r="2500" spans="9:56" x14ac:dyDescent="0.55000000000000004">
      <c r="I2500" s="242" t="s">
        <v>43624</v>
      </c>
      <c r="J2500" s="242"/>
      <c r="K2500" s="243">
        <v>28449.63</v>
      </c>
      <c r="M2500" s="224" t="s">
        <v>5624</v>
      </c>
      <c r="N2500" s="224"/>
      <c r="O2500" s="225">
        <v>2787326.03</v>
      </c>
      <c r="Q2500" s="203" t="s">
        <v>2750</v>
      </c>
      <c r="R2500" s="203"/>
      <c r="S2500" s="204">
        <v>863547.55</v>
      </c>
      <c r="Y2500" t="s">
        <v>71533</v>
      </c>
      <c r="Z2500">
        <v>-57.54</v>
      </c>
      <c r="AB2500" s="276" t="s">
        <v>70460</v>
      </c>
      <c r="AC2500" s="277">
        <v>84250</v>
      </c>
      <c r="AE2500" s="246" t="s">
        <v>42242</v>
      </c>
      <c r="AF2500" s="247">
        <v>8317</v>
      </c>
      <c r="AH2500" s="226" t="s">
        <v>51828</v>
      </c>
      <c r="AI2500" s="227">
        <v>5021.75</v>
      </c>
      <c r="AK2500" s="207" t="s">
        <v>17002</v>
      </c>
      <c r="AL2500" s="208">
        <v>27506.6</v>
      </c>
      <c r="AM2500" s="93"/>
      <c r="AN2500" s="199" t="s">
        <v>32565</v>
      </c>
      <c r="AO2500" s="200">
        <v>4791.66</v>
      </c>
      <c r="AT2500" s="263"/>
      <c r="AU2500" s="264"/>
      <c r="AW2500" s="244" t="s">
        <v>43942</v>
      </c>
      <c r="AX2500" s="245">
        <v>28449.63</v>
      </c>
      <c r="AZ2500" s="230" t="s">
        <v>11826</v>
      </c>
      <c r="BA2500" s="231">
        <v>2787326.03</v>
      </c>
      <c r="BC2500" s="209" t="s">
        <v>11354</v>
      </c>
      <c r="BD2500" s="210">
        <v>294.94</v>
      </c>
    </row>
    <row r="2501" spans="9:56" x14ac:dyDescent="0.55000000000000004">
      <c r="I2501" s="242" t="s">
        <v>43625</v>
      </c>
      <c r="J2501" s="242"/>
      <c r="K2501" s="243">
        <v>103224</v>
      </c>
      <c r="M2501" s="224" t="s">
        <v>5625</v>
      </c>
      <c r="N2501" s="224"/>
      <c r="O2501" s="225">
        <v>493764.41</v>
      </c>
      <c r="Q2501" s="203" t="s">
        <v>2751</v>
      </c>
      <c r="R2501" s="203"/>
      <c r="S2501" s="204">
        <v>4302</v>
      </c>
      <c r="Y2501" t="s">
        <v>68048</v>
      </c>
      <c r="Z2501" s="284">
        <v>38150</v>
      </c>
      <c r="AB2501" s="276" t="s">
        <v>70461</v>
      </c>
      <c r="AC2501" s="277">
        <v>41802</v>
      </c>
      <c r="AE2501" s="246" t="s">
        <v>51843</v>
      </c>
      <c r="AF2501" s="247">
        <v>3780</v>
      </c>
      <c r="AH2501" s="226" t="s">
        <v>51829</v>
      </c>
      <c r="AI2501" s="227">
        <v>59003.54</v>
      </c>
      <c r="AK2501" s="207" t="s">
        <v>17003</v>
      </c>
      <c r="AL2501" s="208">
        <v>4397.04</v>
      </c>
      <c r="AM2501" s="93"/>
      <c r="AN2501" s="199" t="s">
        <v>32566</v>
      </c>
      <c r="AO2501" s="200">
        <v>1134.53</v>
      </c>
      <c r="AT2501" s="263"/>
      <c r="AU2501" s="264"/>
      <c r="AW2501" s="244" t="s">
        <v>43943</v>
      </c>
      <c r="AX2501" s="245">
        <v>103224</v>
      </c>
      <c r="AZ2501" s="230" t="s">
        <v>11827</v>
      </c>
      <c r="BA2501" s="231">
        <v>493764.41</v>
      </c>
      <c r="BC2501" s="209" t="s">
        <v>11612</v>
      </c>
      <c r="BD2501" s="210">
        <v>172309.84</v>
      </c>
    </row>
    <row r="2502" spans="9:56" x14ac:dyDescent="0.55000000000000004">
      <c r="I2502" s="250" t="s">
        <v>43626</v>
      </c>
      <c r="J2502" s="250"/>
      <c r="K2502" s="251">
        <v>7226.52</v>
      </c>
      <c r="M2502" s="224" t="s">
        <v>5626</v>
      </c>
      <c r="N2502" s="224"/>
      <c r="O2502" s="225">
        <v>3033526.88</v>
      </c>
      <c r="Q2502" s="203" t="s">
        <v>2752</v>
      </c>
      <c r="R2502" s="203"/>
      <c r="S2502" s="204">
        <v>1422</v>
      </c>
      <c r="Y2502" t="s">
        <v>68049</v>
      </c>
      <c r="Z2502" s="284">
        <v>2918.52</v>
      </c>
      <c r="AB2502" s="276" t="s">
        <v>64137</v>
      </c>
      <c r="AC2502" s="277">
        <v>41264.519999999997</v>
      </c>
      <c r="AE2502" s="246" t="s">
        <v>51844</v>
      </c>
      <c r="AF2502" s="247">
        <v>1920</v>
      </c>
      <c r="AH2502" s="226" t="s">
        <v>51830</v>
      </c>
      <c r="AI2502" s="227">
        <v>5278.56</v>
      </c>
      <c r="AK2502" s="207" t="s">
        <v>17004</v>
      </c>
      <c r="AL2502" s="208">
        <v>61545.32</v>
      </c>
      <c r="AM2502" s="93"/>
      <c r="AN2502" s="199" t="s">
        <v>32567</v>
      </c>
      <c r="AO2502" s="200">
        <v>348.81</v>
      </c>
      <c r="AT2502" s="263"/>
      <c r="AU2502" s="264"/>
      <c r="AW2502" s="244" t="s">
        <v>43944</v>
      </c>
      <c r="AX2502" s="245">
        <v>7226.52</v>
      </c>
      <c r="AZ2502" s="230" t="s">
        <v>11828</v>
      </c>
      <c r="BA2502" s="231">
        <v>3033526.88</v>
      </c>
      <c r="BC2502" s="209" t="s">
        <v>9929</v>
      </c>
      <c r="BD2502" s="210">
        <v>343133.67</v>
      </c>
    </row>
    <row r="2503" spans="9:56" x14ac:dyDescent="0.55000000000000004">
      <c r="I2503" s="250" t="s">
        <v>43627</v>
      </c>
      <c r="J2503" s="250"/>
      <c r="K2503" s="251">
        <v>17574</v>
      </c>
      <c r="M2503" s="224" t="s">
        <v>5627</v>
      </c>
      <c r="N2503" s="224"/>
      <c r="O2503" s="225">
        <v>116523.46</v>
      </c>
      <c r="Q2503" s="203" t="s">
        <v>4142</v>
      </c>
      <c r="R2503" s="203"/>
      <c r="S2503" s="204">
        <v>2073</v>
      </c>
      <c r="Y2503" t="s">
        <v>68050</v>
      </c>
      <c r="Z2503" s="284">
        <v>9171.26</v>
      </c>
      <c r="AB2503" s="276" t="s">
        <v>69953</v>
      </c>
      <c r="AC2503" s="277">
        <v>118953.37</v>
      </c>
      <c r="AE2503" s="246" t="s">
        <v>51845</v>
      </c>
      <c r="AF2503" s="247">
        <v>14385</v>
      </c>
      <c r="AH2503" s="226" t="s">
        <v>51831</v>
      </c>
      <c r="AI2503" s="227">
        <v>16658.45</v>
      </c>
      <c r="AK2503" s="207" t="s">
        <v>17005</v>
      </c>
      <c r="AL2503" s="208">
        <v>2924.28</v>
      </c>
      <c r="AM2503" s="93"/>
      <c r="AN2503" s="199" t="s">
        <v>14047</v>
      </c>
      <c r="AO2503" s="200">
        <v>10749.34</v>
      </c>
      <c r="AT2503" s="263"/>
      <c r="AU2503" s="264"/>
      <c r="AW2503" s="244" t="s">
        <v>43945</v>
      </c>
      <c r="AX2503" s="245">
        <v>17574</v>
      </c>
      <c r="AZ2503" s="230" t="s">
        <v>11829</v>
      </c>
      <c r="BA2503" s="231">
        <v>116523.46</v>
      </c>
      <c r="BC2503" s="209" t="s">
        <v>6765</v>
      </c>
      <c r="BD2503" s="210">
        <v>21609</v>
      </c>
    </row>
    <row r="2504" spans="9:56" x14ac:dyDescent="0.55000000000000004">
      <c r="I2504" s="250" t="s">
        <v>43628</v>
      </c>
      <c r="J2504" s="250"/>
      <c r="K2504" s="251">
        <v>4894.5600000000004</v>
      </c>
      <c r="M2504" s="224" t="s">
        <v>5628</v>
      </c>
      <c r="N2504" s="224"/>
      <c r="O2504" s="225">
        <v>1591252.55</v>
      </c>
      <c r="Q2504" s="203" t="s">
        <v>2753</v>
      </c>
      <c r="R2504" s="203"/>
      <c r="S2504" s="204">
        <v>6700</v>
      </c>
      <c r="Y2504" t="s">
        <v>68052</v>
      </c>
      <c r="Z2504">
        <v>564.14</v>
      </c>
      <c r="AB2504" s="276" t="s">
        <v>70462</v>
      </c>
      <c r="AC2504" s="277">
        <v>7350</v>
      </c>
      <c r="AE2504" s="246" t="s">
        <v>51846</v>
      </c>
      <c r="AF2504" s="247">
        <v>1536.53</v>
      </c>
      <c r="AH2504" s="226" t="s">
        <v>51832</v>
      </c>
      <c r="AI2504" s="227">
        <v>3268.49</v>
      </c>
      <c r="AK2504" s="207" t="s">
        <v>17006</v>
      </c>
      <c r="AL2504" s="208">
        <v>3326.05</v>
      </c>
      <c r="AM2504" s="93"/>
      <c r="AN2504" s="199" t="s">
        <v>14048</v>
      </c>
      <c r="AO2504" s="200">
        <v>6261.09</v>
      </c>
      <c r="AT2504" s="263"/>
      <c r="AU2504" s="264"/>
      <c r="AW2504" s="244" t="s">
        <v>43946</v>
      </c>
      <c r="AX2504" s="245">
        <v>4894.5600000000004</v>
      </c>
      <c r="AZ2504" s="230" t="s">
        <v>3651</v>
      </c>
      <c r="BA2504" s="231">
        <v>1591252.55</v>
      </c>
      <c r="BC2504" s="209" t="s">
        <v>6961</v>
      </c>
      <c r="BD2504" s="210">
        <v>1283</v>
      </c>
    </row>
    <row r="2505" spans="9:56" x14ac:dyDescent="0.55000000000000004">
      <c r="I2505" s="250" t="s">
        <v>43629</v>
      </c>
      <c r="J2505" s="250"/>
      <c r="K2505" s="251">
        <v>16164.68</v>
      </c>
      <c r="M2505" s="224" t="s">
        <v>5629</v>
      </c>
      <c r="N2505" s="224"/>
      <c r="O2505" s="225">
        <v>12815617.07</v>
      </c>
      <c r="Q2505" s="203" t="s">
        <v>2754</v>
      </c>
      <c r="R2505" s="203"/>
      <c r="S2505" s="204">
        <v>1777</v>
      </c>
      <c r="Y2505" t="s">
        <v>64545</v>
      </c>
      <c r="Z2505" s="284">
        <v>7073.55</v>
      </c>
      <c r="AB2505" s="276" t="s">
        <v>64138</v>
      </c>
      <c r="AC2505" s="277">
        <v>814.32</v>
      </c>
      <c r="AE2505" s="246" t="s">
        <v>51847</v>
      </c>
      <c r="AF2505" s="247">
        <v>4801.33</v>
      </c>
      <c r="AH2505" s="226" t="s">
        <v>51833</v>
      </c>
      <c r="AI2505" s="227">
        <v>244.35</v>
      </c>
      <c r="AK2505" s="207" t="s">
        <v>17007</v>
      </c>
      <c r="AL2505" s="208">
        <v>5079.13</v>
      </c>
      <c r="AM2505" s="93"/>
      <c r="AN2505" s="199" t="s">
        <v>14049</v>
      </c>
      <c r="AO2505" s="200">
        <v>2067.4</v>
      </c>
      <c r="AT2505" s="263"/>
      <c r="AU2505" s="264"/>
      <c r="AW2505" s="244" t="s">
        <v>43947</v>
      </c>
      <c r="AX2505" s="245">
        <v>16164.68</v>
      </c>
      <c r="AZ2505" s="230" t="s">
        <v>11830</v>
      </c>
      <c r="BA2505" s="231">
        <v>12815617.07</v>
      </c>
      <c r="BC2505" s="209" t="s">
        <v>7164</v>
      </c>
      <c r="BD2505" s="210">
        <v>386</v>
      </c>
    </row>
    <row r="2506" spans="9:56" x14ac:dyDescent="0.55000000000000004">
      <c r="I2506" s="250" t="s">
        <v>43630</v>
      </c>
      <c r="J2506" s="250"/>
      <c r="K2506" s="251">
        <v>6748.99</v>
      </c>
      <c r="M2506" s="224" t="s">
        <v>5630</v>
      </c>
      <c r="N2506" s="224"/>
      <c r="O2506" s="225">
        <v>78812.350000000006</v>
      </c>
      <c r="Q2506" s="203" t="s">
        <v>2755</v>
      </c>
      <c r="R2506" s="203"/>
      <c r="S2506" s="204">
        <v>3919</v>
      </c>
      <c r="Y2506" t="s">
        <v>63723</v>
      </c>
      <c r="Z2506">
        <v>870.44</v>
      </c>
      <c r="AB2506" s="276" t="s">
        <v>70463</v>
      </c>
      <c r="AC2506" s="277">
        <v>10560.18</v>
      </c>
      <c r="AE2506" s="246" t="s">
        <v>64072</v>
      </c>
      <c r="AF2506" s="247">
        <v>3439.2</v>
      </c>
      <c r="AH2506" s="226" t="s">
        <v>51834</v>
      </c>
      <c r="AI2506" s="227">
        <v>5256.14</v>
      </c>
      <c r="AK2506" s="207" t="s">
        <v>17008</v>
      </c>
      <c r="AL2506" s="208">
        <v>963.15</v>
      </c>
      <c r="AM2506" s="93"/>
      <c r="AN2506" s="199" t="s">
        <v>25395</v>
      </c>
      <c r="AO2506" s="200">
        <v>348.81</v>
      </c>
      <c r="AT2506" s="263"/>
      <c r="AU2506" s="264"/>
      <c r="AW2506" s="244" t="s">
        <v>43948</v>
      </c>
      <c r="AX2506" s="245">
        <v>6748.99</v>
      </c>
      <c r="AZ2506" s="230" t="s">
        <v>5630</v>
      </c>
      <c r="BA2506" s="231">
        <v>78812.350000000006</v>
      </c>
      <c r="BC2506" s="209" t="s">
        <v>7439</v>
      </c>
      <c r="BD2506" s="210">
        <v>7755</v>
      </c>
    </row>
    <row r="2507" spans="9:56" x14ac:dyDescent="0.55000000000000004">
      <c r="I2507" s="250" t="s">
        <v>43631</v>
      </c>
      <c r="J2507" s="250"/>
      <c r="K2507" s="251">
        <v>55072.32</v>
      </c>
      <c r="M2507" s="224" t="s">
        <v>5631</v>
      </c>
      <c r="N2507" s="224"/>
      <c r="O2507" s="225">
        <v>1131710.6499999999</v>
      </c>
      <c r="Q2507" s="203" t="s">
        <v>2756</v>
      </c>
      <c r="R2507" s="203"/>
      <c r="S2507" s="204">
        <v>13918.95</v>
      </c>
      <c r="Y2507" t="s">
        <v>71534</v>
      </c>
      <c r="Z2507" s="284">
        <v>62750.15</v>
      </c>
      <c r="AB2507" s="276" t="s">
        <v>70464</v>
      </c>
      <c r="AC2507" s="277">
        <v>47664.44</v>
      </c>
      <c r="AE2507" s="246" t="s">
        <v>51849</v>
      </c>
      <c r="AF2507" s="247">
        <v>1000</v>
      </c>
      <c r="AH2507" s="226" t="s">
        <v>51835</v>
      </c>
      <c r="AI2507" s="227">
        <v>14419</v>
      </c>
      <c r="AK2507" s="207" t="s">
        <v>17009</v>
      </c>
      <c r="AL2507" s="208">
        <v>6207.51</v>
      </c>
      <c r="AM2507" s="93"/>
      <c r="AN2507" s="199" t="s">
        <v>14050</v>
      </c>
      <c r="AO2507" s="200">
        <v>912.52</v>
      </c>
      <c r="AT2507" s="263"/>
      <c r="AU2507" s="264"/>
      <c r="AW2507" s="244" t="s">
        <v>43949</v>
      </c>
      <c r="AX2507" s="245">
        <v>55072.32</v>
      </c>
      <c r="AZ2507" s="230" t="s">
        <v>11831</v>
      </c>
      <c r="BA2507" s="231">
        <v>1131710.6499999999</v>
      </c>
      <c r="BC2507" s="209" t="s">
        <v>7845</v>
      </c>
      <c r="BD2507" s="210">
        <v>1025</v>
      </c>
    </row>
    <row r="2508" spans="9:56" x14ac:dyDescent="0.55000000000000004">
      <c r="I2508" s="250" t="s">
        <v>43632</v>
      </c>
      <c r="J2508" s="250"/>
      <c r="K2508" s="251">
        <v>4218.75</v>
      </c>
      <c r="M2508" s="224" t="s">
        <v>5632</v>
      </c>
      <c r="N2508" s="224"/>
      <c r="O2508" s="225">
        <v>5426605.04</v>
      </c>
      <c r="Q2508" s="203" t="s">
        <v>2757</v>
      </c>
      <c r="R2508" s="203"/>
      <c r="S2508" s="204">
        <v>964116</v>
      </c>
      <c r="Y2508" t="s">
        <v>70041</v>
      </c>
      <c r="Z2508">
        <v>-4.22</v>
      </c>
      <c r="AB2508" s="276" t="s">
        <v>64139</v>
      </c>
      <c r="AC2508" s="277">
        <v>61223.18</v>
      </c>
      <c r="AE2508" s="246" t="s">
        <v>51850</v>
      </c>
      <c r="AF2508" s="247">
        <v>5880</v>
      </c>
      <c r="AH2508" s="226" t="s">
        <v>51836</v>
      </c>
      <c r="AI2508" s="227">
        <v>1495.88</v>
      </c>
      <c r="AK2508" s="207" t="s">
        <v>17010</v>
      </c>
      <c r="AL2508" s="208">
        <v>6384</v>
      </c>
      <c r="AM2508" s="93"/>
      <c r="AN2508" s="199" t="s">
        <v>14051</v>
      </c>
      <c r="AO2508" s="200">
        <v>37110.46</v>
      </c>
      <c r="AT2508" s="263"/>
      <c r="AU2508" s="264"/>
      <c r="AW2508" s="244" t="s">
        <v>43950</v>
      </c>
      <c r="AX2508" s="245">
        <v>4218.75</v>
      </c>
      <c r="AZ2508" s="230" t="s">
        <v>11832</v>
      </c>
      <c r="BA2508" s="231">
        <v>5426605.04</v>
      </c>
      <c r="BC2508" s="209" t="s">
        <v>8377</v>
      </c>
      <c r="BD2508" s="210">
        <v>2045</v>
      </c>
    </row>
    <row r="2509" spans="9:56" x14ac:dyDescent="0.55000000000000004">
      <c r="I2509" s="250" t="s">
        <v>43634</v>
      </c>
      <c r="J2509" s="250"/>
      <c r="K2509" s="251">
        <v>376038.25</v>
      </c>
      <c r="M2509" s="224" t="s">
        <v>5633</v>
      </c>
      <c r="N2509" s="224"/>
      <c r="O2509" s="225">
        <v>4199200.74</v>
      </c>
      <c r="Q2509" s="203" t="s">
        <v>2758</v>
      </c>
      <c r="R2509" s="203"/>
      <c r="S2509" s="204">
        <v>7230</v>
      </c>
      <c r="Y2509" t="s">
        <v>63240</v>
      </c>
      <c r="Z2509">
        <v>88.35</v>
      </c>
      <c r="AB2509" s="276" t="s">
        <v>67314</v>
      </c>
      <c r="AC2509" s="277">
        <v>81250</v>
      </c>
      <c r="AE2509" s="246" t="s">
        <v>51851</v>
      </c>
      <c r="AF2509" s="247">
        <v>526.36</v>
      </c>
      <c r="AH2509" s="226" t="s">
        <v>51837</v>
      </c>
      <c r="AI2509" s="227">
        <v>4741.6899999999996</v>
      </c>
      <c r="AK2509" s="207" t="s">
        <v>17011</v>
      </c>
      <c r="AL2509" s="208">
        <v>18047.21</v>
      </c>
      <c r="AM2509" s="93"/>
      <c r="AN2509" s="199" t="s">
        <v>14052</v>
      </c>
      <c r="AO2509" s="200">
        <v>2896</v>
      </c>
      <c r="AT2509" s="263"/>
      <c r="AU2509" s="264"/>
      <c r="AW2509" s="244" t="s">
        <v>43952</v>
      </c>
      <c r="AX2509" s="245">
        <v>376038.25</v>
      </c>
      <c r="AZ2509" s="230" t="s">
        <v>11833</v>
      </c>
      <c r="BA2509" s="231">
        <v>4199200.74</v>
      </c>
      <c r="BC2509" s="209" t="s">
        <v>9032</v>
      </c>
      <c r="BD2509" s="210">
        <v>4558</v>
      </c>
    </row>
    <row r="2510" spans="9:56" x14ac:dyDescent="0.55000000000000004">
      <c r="I2510" s="250" t="s">
        <v>43635</v>
      </c>
      <c r="J2510" s="250"/>
      <c r="K2510" s="251">
        <v>4983</v>
      </c>
      <c r="M2510" s="224" t="s">
        <v>5634</v>
      </c>
      <c r="N2510" s="224"/>
      <c r="O2510" s="225">
        <v>365722.1</v>
      </c>
      <c r="Q2510" s="203" t="s">
        <v>2759</v>
      </c>
      <c r="R2510" s="203"/>
      <c r="S2510" s="204">
        <v>234698</v>
      </c>
      <c r="Y2510" t="s">
        <v>64547</v>
      </c>
      <c r="Z2510">
        <v>156.78</v>
      </c>
      <c r="AB2510" s="276" t="s">
        <v>61915</v>
      </c>
      <c r="AC2510" s="277">
        <v>1124.95</v>
      </c>
      <c r="AE2510" s="246" t="s">
        <v>51852</v>
      </c>
      <c r="AF2510" s="247">
        <v>1685.6</v>
      </c>
      <c r="AH2510" s="226" t="s">
        <v>51838</v>
      </c>
      <c r="AI2510" s="227">
        <v>891.92</v>
      </c>
      <c r="AK2510" s="207" t="s">
        <v>17012</v>
      </c>
      <c r="AL2510" s="208">
        <v>9415.7199999999993</v>
      </c>
      <c r="AM2510" s="93"/>
      <c r="AN2510" s="199" t="s">
        <v>14053</v>
      </c>
      <c r="AO2510" s="200">
        <v>747.37</v>
      </c>
      <c r="AT2510" s="263"/>
      <c r="AU2510" s="264"/>
      <c r="AW2510" s="244" t="s">
        <v>43953</v>
      </c>
      <c r="AX2510" s="245">
        <v>4983</v>
      </c>
      <c r="AZ2510" s="230" t="s">
        <v>11834</v>
      </c>
      <c r="BA2510" s="231">
        <v>365722.1</v>
      </c>
      <c r="BC2510" s="209" t="s">
        <v>9459</v>
      </c>
      <c r="BD2510" s="210">
        <v>7362.56</v>
      </c>
    </row>
    <row r="2511" spans="9:56" x14ac:dyDescent="0.55000000000000004">
      <c r="I2511" s="250" t="s">
        <v>43636</v>
      </c>
      <c r="J2511" s="250"/>
      <c r="K2511" s="251">
        <v>13181</v>
      </c>
      <c r="M2511" s="224" t="s">
        <v>5635</v>
      </c>
      <c r="N2511" s="224"/>
      <c r="O2511" s="225">
        <v>922723.24</v>
      </c>
      <c r="Q2511" s="203" t="s">
        <v>2760</v>
      </c>
      <c r="R2511" s="203"/>
      <c r="S2511" s="204">
        <v>112617</v>
      </c>
      <c r="Y2511" t="s">
        <v>57571</v>
      </c>
      <c r="Z2511" s="284">
        <v>33648.85</v>
      </c>
      <c r="AB2511" s="276" t="s">
        <v>64140</v>
      </c>
      <c r="AC2511" s="277">
        <v>2473.5500000000002</v>
      </c>
      <c r="AE2511" s="246" t="s">
        <v>61875</v>
      </c>
      <c r="AF2511" s="247">
        <v>1484</v>
      </c>
      <c r="AH2511" s="226" t="s">
        <v>46727</v>
      </c>
      <c r="AI2511" s="227">
        <v>785</v>
      </c>
      <c r="AK2511" s="207" t="s">
        <v>17013</v>
      </c>
      <c r="AL2511" s="208">
        <v>39724.589999999997</v>
      </c>
      <c r="AM2511" s="93"/>
      <c r="AN2511" s="199" t="s">
        <v>14054</v>
      </c>
      <c r="AO2511" s="200">
        <v>1706.75</v>
      </c>
      <c r="AT2511" s="263"/>
      <c r="AU2511" s="264"/>
      <c r="AW2511" s="244" t="s">
        <v>43954</v>
      </c>
      <c r="AX2511" s="245">
        <v>13181</v>
      </c>
      <c r="AZ2511" s="230" t="s">
        <v>11835</v>
      </c>
      <c r="BA2511" s="231">
        <v>922723.24</v>
      </c>
      <c r="BC2511" s="209" t="s">
        <v>10673</v>
      </c>
      <c r="BD2511" s="210">
        <v>1426</v>
      </c>
    </row>
    <row r="2512" spans="9:56" x14ac:dyDescent="0.55000000000000004">
      <c r="I2512" s="250" t="s">
        <v>43637</v>
      </c>
      <c r="J2512" s="250"/>
      <c r="K2512" s="251">
        <v>8104.64</v>
      </c>
      <c r="M2512" s="224" t="s">
        <v>5636</v>
      </c>
      <c r="N2512" s="224"/>
      <c r="O2512" s="225">
        <v>799182.57</v>
      </c>
      <c r="Q2512" s="203" t="s">
        <v>2761</v>
      </c>
      <c r="R2512" s="203"/>
      <c r="S2512" s="204">
        <v>4371</v>
      </c>
      <c r="Y2512" t="s">
        <v>70042</v>
      </c>
      <c r="Z2512">
        <v>-20.87</v>
      </c>
      <c r="AB2512" s="276" t="s">
        <v>64142</v>
      </c>
      <c r="AC2512" s="277">
        <v>8555.67</v>
      </c>
      <c r="AE2512" s="246" t="s">
        <v>54933</v>
      </c>
      <c r="AF2512" s="247">
        <v>62.12</v>
      </c>
      <c r="AH2512" s="226" t="s">
        <v>34675</v>
      </c>
      <c r="AI2512" s="227">
        <v>48242</v>
      </c>
      <c r="AK2512" s="207" t="s">
        <v>17014</v>
      </c>
      <c r="AL2512" s="208">
        <v>7875</v>
      </c>
      <c r="AM2512" s="93"/>
      <c r="AN2512" s="199" t="s">
        <v>14055</v>
      </c>
      <c r="AO2512" s="200">
        <v>32675.4</v>
      </c>
      <c r="AT2512" s="263"/>
      <c r="AU2512" s="264"/>
      <c r="AW2512" s="244" t="s">
        <v>43955</v>
      </c>
      <c r="AX2512" s="245">
        <v>8104.64</v>
      </c>
      <c r="AZ2512" s="230" t="s">
        <v>11836</v>
      </c>
      <c r="BA2512" s="231">
        <v>799182.57</v>
      </c>
      <c r="BC2512" s="209" t="s">
        <v>10942</v>
      </c>
      <c r="BD2512" s="210">
        <v>523</v>
      </c>
    </row>
    <row r="2513" spans="9:56" x14ac:dyDescent="0.55000000000000004">
      <c r="I2513" s="250" t="s">
        <v>43638</v>
      </c>
      <c r="J2513" s="250"/>
      <c r="K2513" s="251">
        <v>4305</v>
      </c>
      <c r="M2513" s="224" t="s">
        <v>5637</v>
      </c>
      <c r="N2513" s="224"/>
      <c r="O2513" s="225">
        <v>3118595.91</v>
      </c>
      <c r="Q2513" s="203" t="s">
        <v>2762</v>
      </c>
      <c r="R2513" s="203"/>
      <c r="S2513" s="204">
        <v>7213</v>
      </c>
      <c r="Y2513" t="s">
        <v>50104</v>
      </c>
      <c r="Z2513" s="284">
        <v>59047.5</v>
      </c>
      <c r="AB2513" s="276" t="s">
        <v>69708</v>
      </c>
      <c r="AC2513" s="277">
        <v>20266.21</v>
      </c>
      <c r="AE2513" s="246" t="s">
        <v>64073</v>
      </c>
      <c r="AF2513" s="247">
        <v>3662.56</v>
      </c>
      <c r="AH2513" s="226" t="s">
        <v>44530</v>
      </c>
      <c r="AI2513" s="227">
        <v>300</v>
      </c>
      <c r="AK2513" s="207" t="s">
        <v>17015</v>
      </c>
      <c r="AL2513" s="208">
        <v>82829</v>
      </c>
      <c r="AM2513" s="93"/>
      <c r="AN2513" s="199" t="s">
        <v>32568</v>
      </c>
      <c r="AO2513" s="200">
        <v>103860</v>
      </c>
      <c r="AT2513" s="263"/>
      <c r="AU2513" s="264"/>
      <c r="AW2513" s="244" t="s">
        <v>43956</v>
      </c>
      <c r="AX2513" s="245">
        <v>4305</v>
      </c>
      <c r="AZ2513" s="230" t="s">
        <v>11837</v>
      </c>
      <c r="BA2513" s="231">
        <v>3118595.91</v>
      </c>
      <c r="BC2513" s="209" t="s">
        <v>11355</v>
      </c>
      <c r="BD2513" s="210">
        <v>2564</v>
      </c>
    </row>
    <row r="2514" spans="9:56" x14ac:dyDescent="0.55000000000000004">
      <c r="I2514" s="250" t="s">
        <v>43639</v>
      </c>
      <c r="J2514" s="250"/>
      <c r="K2514" s="251">
        <v>6327</v>
      </c>
      <c r="M2514" s="224" t="s">
        <v>5638</v>
      </c>
      <c r="N2514" s="224"/>
      <c r="O2514" s="225">
        <v>162695.99</v>
      </c>
      <c r="Q2514" s="203" t="s">
        <v>2763</v>
      </c>
      <c r="R2514" s="203"/>
      <c r="S2514" s="204">
        <v>15837.96</v>
      </c>
      <c r="Y2514" t="s">
        <v>64548</v>
      </c>
      <c r="Z2514" s="284">
        <v>1693.29</v>
      </c>
      <c r="AB2514" s="276" t="s">
        <v>69709</v>
      </c>
      <c r="AC2514" s="277">
        <v>28502.25</v>
      </c>
      <c r="AE2514" s="246" t="s">
        <v>62449</v>
      </c>
      <c r="AF2514" s="247">
        <v>17500.849999999999</v>
      </c>
      <c r="AH2514" s="226" t="s">
        <v>40157</v>
      </c>
      <c r="AI2514" s="227">
        <v>4412.43</v>
      </c>
      <c r="AK2514" s="207" t="s">
        <v>13195</v>
      </c>
      <c r="AL2514" s="208">
        <v>18070.34</v>
      </c>
      <c r="AM2514" s="93"/>
      <c r="AN2514" s="199" t="s">
        <v>32569</v>
      </c>
      <c r="AO2514" s="200">
        <v>28388.34</v>
      </c>
      <c r="AT2514" s="263"/>
      <c r="AU2514" s="264"/>
      <c r="AW2514" s="244" t="s">
        <v>43957</v>
      </c>
      <c r="AX2514" s="245">
        <v>6327</v>
      </c>
      <c r="AZ2514" s="230" t="s">
        <v>11838</v>
      </c>
      <c r="BA2514" s="231">
        <v>162695.99</v>
      </c>
      <c r="BC2514" s="209" t="s">
        <v>11759</v>
      </c>
      <c r="BD2514" s="210">
        <v>44100</v>
      </c>
    </row>
    <row r="2515" spans="9:56" x14ac:dyDescent="0.55000000000000004">
      <c r="I2515" s="250" t="s">
        <v>43640</v>
      </c>
      <c r="J2515" s="250"/>
      <c r="K2515" s="251">
        <v>74800</v>
      </c>
      <c r="M2515" s="224" t="s">
        <v>5639</v>
      </c>
      <c r="N2515" s="224"/>
      <c r="O2515" s="225">
        <v>495521.81</v>
      </c>
      <c r="Q2515" s="203" t="s">
        <v>2764</v>
      </c>
      <c r="R2515" s="203"/>
      <c r="S2515" s="204">
        <v>3426</v>
      </c>
      <c r="Y2515" t="s">
        <v>56277</v>
      </c>
      <c r="Z2515" s="284">
        <v>12759.14</v>
      </c>
      <c r="AB2515" s="276" t="s">
        <v>33338</v>
      </c>
      <c r="AC2515" s="277">
        <v>500</v>
      </c>
      <c r="AE2515" s="246" t="s">
        <v>60251</v>
      </c>
      <c r="AF2515" s="247">
        <v>-61.55</v>
      </c>
      <c r="AH2515" s="226" t="s">
        <v>34676</v>
      </c>
      <c r="AI2515" s="227">
        <v>4036.85</v>
      </c>
      <c r="AK2515" s="207" t="s">
        <v>17016</v>
      </c>
      <c r="AL2515" s="208">
        <v>1463.67</v>
      </c>
      <c r="AM2515" s="93"/>
      <c r="AN2515" s="199" t="s">
        <v>32570</v>
      </c>
      <c r="AO2515" s="200">
        <v>38215.040000000001</v>
      </c>
      <c r="AT2515" s="263"/>
      <c r="AU2515" s="264"/>
      <c r="AW2515" s="244" t="s">
        <v>43959</v>
      </c>
      <c r="AX2515" s="245">
        <v>74800</v>
      </c>
      <c r="AZ2515" s="230" t="s">
        <v>11839</v>
      </c>
      <c r="BA2515" s="231">
        <v>495521.81</v>
      </c>
      <c r="BC2515" s="209" t="s">
        <v>9930</v>
      </c>
      <c r="BD2515" s="210">
        <v>94636.56</v>
      </c>
    </row>
    <row r="2516" spans="9:56" x14ac:dyDescent="0.55000000000000004">
      <c r="I2516" s="250" t="s">
        <v>43641</v>
      </c>
      <c r="J2516" s="250"/>
      <c r="K2516" s="251">
        <v>526</v>
      </c>
      <c r="M2516" s="224" t="s">
        <v>5641</v>
      </c>
      <c r="N2516" s="224"/>
      <c r="O2516" s="225">
        <v>1174210.8600000001</v>
      </c>
      <c r="Q2516" s="203" t="s">
        <v>2765</v>
      </c>
      <c r="R2516" s="203"/>
      <c r="S2516" s="204">
        <v>116234.04</v>
      </c>
      <c r="Y2516" t="s">
        <v>70043</v>
      </c>
      <c r="Z2516">
        <v>-389.41</v>
      </c>
      <c r="AB2516" s="276" t="s">
        <v>33339</v>
      </c>
      <c r="AC2516" s="277">
        <v>38.25</v>
      </c>
      <c r="AE2516" s="246" t="s">
        <v>62450</v>
      </c>
      <c r="AF2516" s="247">
        <v>7241.76</v>
      </c>
      <c r="AH2516" s="226" t="s">
        <v>34677</v>
      </c>
      <c r="AI2516" s="227">
        <v>12312.84</v>
      </c>
      <c r="AK2516" s="207" t="s">
        <v>13197</v>
      </c>
      <c r="AL2516" s="208">
        <v>1451.87</v>
      </c>
      <c r="AM2516" s="93"/>
      <c r="AN2516" s="199" t="s">
        <v>32571</v>
      </c>
      <c r="AO2516" s="200">
        <v>1029.9100000000001</v>
      </c>
      <c r="AT2516" s="263"/>
      <c r="AU2516" s="264"/>
      <c r="AW2516" s="244" t="s">
        <v>43960</v>
      </c>
      <c r="AX2516" s="245">
        <v>526</v>
      </c>
      <c r="AZ2516" s="230" t="s">
        <v>11841</v>
      </c>
      <c r="BA2516" s="231">
        <v>1174210.8600000001</v>
      </c>
      <c r="BC2516" s="209" t="s">
        <v>6766</v>
      </c>
      <c r="BD2516" s="210">
        <v>47904.23</v>
      </c>
    </row>
    <row r="2517" spans="9:56" x14ac:dyDescent="0.55000000000000004">
      <c r="I2517" s="250" t="s">
        <v>43642</v>
      </c>
      <c r="J2517" s="250"/>
      <c r="K2517" s="251">
        <v>47220</v>
      </c>
      <c r="M2517" s="224" t="s">
        <v>5640</v>
      </c>
      <c r="N2517" s="224"/>
      <c r="O2517" s="225">
        <v>153628.62</v>
      </c>
      <c r="Q2517" s="203" t="s">
        <v>2766</v>
      </c>
      <c r="R2517" s="203"/>
      <c r="S2517" s="204">
        <v>11594</v>
      </c>
      <c r="Y2517" t="s">
        <v>68056</v>
      </c>
      <c r="Z2517" s="284">
        <v>3000</v>
      </c>
      <c r="AB2517" s="276" t="s">
        <v>55950</v>
      </c>
      <c r="AC2517" s="277">
        <v>125.1</v>
      </c>
      <c r="AE2517" s="246" t="s">
        <v>55888</v>
      </c>
      <c r="AF2517" s="247">
        <v>86721.9</v>
      </c>
      <c r="AH2517" s="226" t="s">
        <v>34678</v>
      </c>
      <c r="AI2517" s="227">
        <v>5975</v>
      </c>
      <c r="AK2517" s="207" t="s">
        <v>13198</v>
      </c>
      <c r="AL2517" s="208">
        <v>2193.5100000000002</v>
      </c>
      <c r="AM2517" s="93"/>
      <c r="AN2517" s="199" t="s">
        <v>32572</v>
      </c>
      <c r="AO2517" s="200">
        <v>49709.22</v>
      </c>
      <c r="AT2517" s="263"/>
      <c r="AU2517" s="264"/>
      <c r="AW2517" s="244" t="s">
        <v>43961</v>
      </c>
      <c r="AX2517" s="245">
        <v>47220</v>
      </c>
      <c r="AZ2517" s="230" t="s">
        <v>11840</v>
      </c>
      <c r="BA2517" s="231">
        <v>153628.62</v>
      </c>
      <c r="BC2517" s="209" t="s">
        <v>6962</v>
      </c>
      <c r="BD2517" s="210">
        <v>3111</v>
      </c>
    </row>
    <row r="2518" spans="9:56" x14ac:dyDescent="0.55000000000000004">
      <c r="I2518" s="250" t="s">
        <v>43643</v>
      </c>
      <c r="J2518" s="250"/>
      <c r="K2518" s="251">
        <v>48465</v>
      </c>
      <c r="M2518" s="224" t="s">
        <v>5642</v>
      </c>
      <c r="N2518" s="224"/>
      <c r="O2518" s="225">
        <v>354029.49</v>
      </c>
      <c r="Q2518" s="203" t="s">
        <v>2767</v>
      </c>
      <c r="R2518" s="203"/>
      <c r="S2518" s="204">
        <v>257181</v>
      </c>
      <c r="Y2518" t="s">
        <v>68057</v>
      </c>
      <c r="Z2518">
        <v>229.5</v>
      </c>
      <c r="AB2518" s="276" t="s">
        <v>52080</v>
      </c>
      <c r="AC2518" s="277">
        <v>527.99</v>
      </c>
      <c r="AE2518" s="246" t="s">
        <v>33234</v>
      </c>
      <c r="AF2518" s="247">
        <v>117288.08</v>
      </c>
      <c r="AH2518" s="226" t="s">
        <v>38927</v>
      </c>
      <c r="AI2518" s="227">
        <v>125.78</v>
      </c>
      <c r="AK2518" s="207" t="s">
        <v>13199</v>
      </c>
      <c r="AL2518" s="208">
        <v>1462.24</v>
      </c>
      <c r="AM2518" s="93"/>
      <c r="AN2518" s="199" t="s">
        <v>32573</v>
      </c>
      <c r="AO2518" s="200">
        <v>303.45999999999998</v>
      </c>
      <c r="AT2518" s="263"/>
      <c r="AU2518" s="264"/>
      <c r="AW2518" s="244" t="s">
        <v>43962</v>
      </c>
      <c r="AX2518" s="245">
        <v>48465</v>
      </c>
      <c r="AZ2518" s="230" t="s">
        <v>11842</v>
      </c>
      <c r="BA2518" s="231">
        <v>354029.49</v>
      </c>
      <c r="BC2518" s="209" t="s">
        <v>7165</v>
      </c>
      <c r="BD2518" s="210">
        <v>937</v>
      </c>
    </row>
    <row r="2519" spans="9:56" x14ac:dyDescent="0.55000000000000004">
      <c r="I2519" s="250" t="s">
        <v>43644</v>
      </c>
      <c r="J2519" s="250"/>
      <c r="K2519" s="251">
        <v>25362</v>
      </c>
      <c r="M2519" s="224" t="s">
        <v>5643</v>
      </c>
      <c r="N2519" s="224"/>
      <c r="O2519" s="225">
        <v>6130385.7000000002</v>
      </c>
      <c r="Q2519" s="203" t="s">
        <v>2768</v>
      </c>
      <c r="R2519" s="203"/>
      <c r="S2519" s="204">
        <v>37030</v>
      </c>
      <c r="Y2519" t="s">
        <v>68058</v>
      </c>
      <c r="Z2519">
        <v>480.8</v>
      </c>
      <c r="AB2519" s="276" t="s">
        <v>34840</v>
      </c>
      <c r="AC2519" s="277">
        <v>66.86</v>
      </c>
      <c r="AE2519" s="246" t="s">
        <v>17141</v>
      </c>
      <c r="AF2519" s="247">
        <v>11280</v>
      </c>
      <c r="AH2519" s="226" t="s">
        <v>40158</v>
      </c>
      <c r="AI2519" s="227">
        <v>2622.45</v>
      </c>
      <c r="AK2519" s="207" t="s">
        <v>17017</v>
      </c>
      <c r="AL2519" s="208">
        <v>81139.94</v>
      </c>
      <c r="AM2519" s="93"/>
      <c r="AN2519" s="199" t="s">
        <v>32574</v>
      </c>
      <c r="AO2519" s="200">
        <v>5450.03</v>
      </c>
      <c r="AT2519" s="263"/>
      <c r="AU2519" s="264"/>
      <c r="AW2519" s="244" t="s">
        <v>43963</v>
      </c>
      <c r="AX2519" s="245">
        <v>25362</v>
      </c>
      <c r="AZ2519" s="230" t="s">
        <v>11843</v>
      </c>
      <c r="BA2519" s="231">
        <v>6130385.7000000002</v>
      </c>
      <c r="BC2519" s="209" t="s">
        <v>7440</v>
      </c>
      <c r="BD2519" s="210">
        <v>10073</v>
      </c>
    </row>
    <row r="2520" spans="9:56" x14ac:dyDescent="0.55000000000000004">
      <c r="I2520" s="250" t="s">
        <v>43646</v>
      </c>
      <c r="J2520" s="250"/>
      <c r="K2520" s="251">
        <v>2602</v>
      </c>
      <c r="M2520" s="224" t="s">
        <v>5644</v>
      </c>
      <c r="N2520" s="224"/>
      <c r="O2520" s="225">
        <v>38731917.049999997</v>
      </c>
      <c r="Q2520" s="203" t="s">
        <v>2769</v>
      </c>
      <c r="R2520" s="203"/>
      <c r="S2520" s="204">
        <v>187883</v>
      </c>
      <c r="Y2520" t="s">
        <v>71535</v>
      </c>
      <c r="Z2520" s="284">
        <v>7416.25</v>
      </c>
      <c r="AB2520" s="276" t="s">
        <v>33340</v>
      </c>
      <c r="AC2520" s="277">
        <v>8536.01</v>
      </c>
      <c r="AE2520" s="246" t="s">
        <v>17142</v>
      </c>
      <c r="AF2520" s="247">
        <v>44251.23</v>
      </c>
      <c r="AH2520" s="226" t="s">
        <v>46728</v>
      </c>
      <c r="AI2520" s="227">
        <v>1093.19</v>
      </c>
      <c r="AK2520" s="207" t="s">
        <v>17018</v>
      </c>
      <c r="AL2520" s="208">
        <v>33743.519999999997</v>
      </c>
      <c r="AM2520" s="93"/>
      <c r="AN2520" s="199" t="s">
        <v>14056</v>
      </c>
      <c r="AO2520" s="200">
        <v>37110.46</v>
      </c>
      <c r="AT2520" s="263"/>
      <c r="AU2520" s="264"/>
      <c r="AW2520" s="244" t="s">
        <v>43965</v>
      </c>
      <c r="AX2520" s="245">
        <v>2602</v>
      </c>
      <c r="AZ2520" s="230" t="s">
        <v>11844</v>
      </c>
      <c r="BA2520" s="231">
        <v>38731917.049999997</v>
      </c>
      <c r="BC2520" s="209" t="s">
        <v>7626</v>
      </c>
      <c r="BD2520" s="210">
        <v>46210</v>
      </c>
    </row>
    <row r="2521" spans="9:56" x14ac:dyDescent="0.55000000000000004">
      <c r="I2521" s="250" t="s">
        <v>43647</v>
      </c>
      <c r="J2521" s="250"/>
      <c r="K2521" s="251">
        <v>116108.95</v>
      </c>
      <c r="M2521" s="224" t="s">
        <v>5646</v>
      </c>
      <c r="N2521" s="224"/>
      <c r="O2521" s="225">
        <v>262028.2</v>
      </c>
      <c r="Q2521" s="203" t="s">
        <v>2770</v>
      </c>
      <c r="R2521" s="203"/>
      <c r="S2521" s="204">
        <v>14067</v>
      </c>
      <c r="Y2521" t="s">
        <v>70044</v>
      </c>
      <c r="Z2521" s="284">
        <v>1729.16</v>
      </c>
      <c r="AB2521" s="276" t="s">
        <v>55008</v>
      </c>
      <c r="AC2521" s="277">
        <v>800</v>
      </c>
      <c r="AE2521" s="246" t="s">
        <v>61316</v>
      </c>
      <c r="AF2521" s="247">
        <v>329</v>
      </c>
      <c r="AH2521" s="226" t="s">
        <v>48740</v>
      </c>
      <c r="AI2521" s="227">
        <v>369.5</v>
      </c>
      <c r="AK2521" s="207" t="s">
        <v>17019</v>
      </c>
      <c r="AL2521" s="208">
        <v>34983.94</v>
      </c>
      <c r="AM2521" s="93"/>
      <c r="AN2521" s="199" t="s">
        <v>14057</v>
      </c>
      <c r="AO2521" s="200">
        <v>2896</v>
      </c>
      <c r="AT2521" s="263"/>
      <c r="AU2521" s="264"/>
      <c r="AW2521" s="244" t="s">
        <v>43966</v>
      </c>
      <c r="AX2521" s="245">
        <v>116108.95</v>
      </c>
      <c r="AZ2521" s="230" t="s">
        <v>11846</v>
      </c>
      <c r="BA2521" s="231">
        <v>262028.2</v>
      </c>
      <c r="BC2521" s="209" t="s">
        <v>8103</v>
      </c>
      <c r="BD2521" s="210">
        <v>2476</v>
      </c>
    </row>
    <row r="2522" spans="9:56" x14ac:dyDescent="0.55000000000000004">
      <c r="I2522" s="250" t="s">
        <v>43648</v>
      </c>
      <c r="J2522" s="250"/>
      <c r="K2522" s="251">
        <v>11474</v>
      </c>
      <c r="M2522" s="224" t="s">
        <v>5647</v>
      </c>
      <c r="N2522" s="224"/>
      <c r="O2522" s="225">
        <v>1025941.59</v>
      </c>
      <c r="Q2522" s="203" t="s">
        <v>2771</v>
      </c>
      <c r="R2522" s="203"/>
      <c r="S2522" s="204">
        <v>19579</v>
      </c>
      <c r="Y2522" t="s">
        <v>66662</v>
      </c>
      <c r="Z2522" s="284">
        <v>11860.74</v>
      </c>
      <c r="AB2522" s="276" t="s">
        <v>52090</v>
      </c>
      <c r="AC2522" s="277">
        <v>61.2</v>
      </c>
      <c r="AE2522" s="246" t="s">
        <v>58449</v>
      </c>
      <c r="AF2522" s="247">
        <v>430.23</v>
      </c>
      <c r="AH2522" s="226" t="s">
        <v>51839</v>
      </c>
      <c r="AI2522" s="227">
        <v>380.12</v>
      </c>
      <c r="AK2522" s="207" t="s">
        <v>17020</v>
      </c>
      <c r="AL2522" s="208">
        <v>12982.15</v>
      </c>
      <c r="AM2522" s="93"/>
      <c r="AN2522" s="199" t="s">
        <v>25456</v>
      </c>
      <c r="AO2522" s="200">
        <v>103860</v>
      </c>
      <c r="AT2522" s="263"/>
      <c r="AU2522" s="264"/>
      <c r="AW2522" s="244" t="s">
        <v>43967</v>
      </c>
      <c r="AX2522" s="245">
        <v>11474</v>
      </c>
      <c r="AZ2522" s="230" t="s">
        <v>11847</v>
      </c>
      <c r="BA2522" s="231">
        <v>1025941.59</v>
      </c>
      <c r="BC2522" s="209" t="s">
        <v>8761</v>
      </c>
      <c r="BD2522" s="210">
        <v>2000</v>
      </c>
    </row>
    <row r="2523" spans="9:56" x14ac:dyDescent="0.55000000000000004">
      <c r="I2523" s="250" t="s">
        <v>43650</v>
      </c>
      <c r="J2523" s="250"/>
      <c r="K2523" s="251">
        <v>7693.73</v>
      </c>
      <c r="M2523" s="224" t="s">
        <v>5648</v>
      </c>
      <c r="N2523" s="224"/>
      <c r="O2523" s="225">
        <v>1413792.17</v>
      </c>
      <c r="Q2523" s="203" t="s">
        <v>2772</v>
      </c>
      <c r="R2523" s="203"/>
      <c r="S2523" s="204">
        <v>313916</v>
      </c>
      <c r="Y2523" t="s">
        <v>71536</v>
      </c>
      <c r="Z2523" s="284">
        <v>2978.3</v>
      </c>
      <c r="AB2523" s="276" t="s">
        <v>52091</v>
      </c>
      <c r="AC2523" s="277">
        <v>200.16</v>
      </c>
      <c r="AE2523" s="246" t="s">
        <v>17143</v>
      </c>
      <c r="AF2523" s="247">
        <v>208.27</v>
      </c>
      <c r="AH2523" s="226" t="s">
        <v>47852</v>
      </c>
      <c r="AI2523" s="227">
        <v>16725.419999999998</v>
      </c>
      <c r="AK2523" s="207" t="s">
        <v>17021</v>
      </c>
      <c r="AL2523" s="208">
        <v>16000</v>
      </c>
      <c r="AM2523" s="93"/>
      <c r="AN2523" s="199" t="s">
        <v>14058</v>
      </c>
      <c r="AO2523" s="200">
        <v>747.37</v>
      </c>
      <c r="AT2523" s="263"/>
      <c r="AU2523" s="264"/>
      <c r="AW2523" s="244" t="s">
        <v>43969</v>
      </c>
      <c r="AX2523" s="245">
        <v>7693.73</v>
      </c>
      <c r="AZ2523" s="230" t="s">
        <v>11848</v>
      </c>
      <c r="BA2523" s="231">
        <v>1413792.17</v>
      </c>
      <c r="BC2523" s="209" t="s">
        <v>9033</v>
      </c>
      <c r="BD2523" s="210">
        <v>9353</v>
      </c>
    </row>
    <row r="2524" spans="9:56" x14ac:dyDescent="0.55000000000000004">
      <c r="I2524" s="250" t="s">
        <v>43652</v>
      </c>
      <c r="J2524" s="250"/>
      <c r="K2524" s="251">
        <v>538</v>
      </c>
      <c r="M2524" s="224" t="s">
        <v>5649</v>
      </c>
      <c r="N2524" s="224"/>
      <c r="O2524" s="225">
        <v>8147672.3899999997</v>
      </c>
      <c r="Q2524" s="203" t="s">
        <v>2773</v>
      </c>
      <c r="R2524" s="203"/>
      <c r="S2524" s="204">
        <v>4393.8500000000004</v>
      </c>
      <c r="Y2524" t="s">
        <v>71537</v>
      </c>
      <c r="Z2524">
        <v>-55.04</v>
      </c>
      <c r="AB2524" s="276" t="s">
        <v>64146</v>
      </c>
      <c r="AC2524" s="277">
        <v>59.53</v>
      </c>
      <c r="AE2524" s="246" t="s">
        <v>33235</v>
      </c>
      <c r="AF2524" s="247">
        <v>486748.4</v>
      </c>
      <c r="AH2524" s="226" t="s">
        <v>49712</v>
      </c>
      <c r="AI2524" s="227">
        <v>2684</v>
      </c>
      <c r="AK2524" s="207" t="s">
        <v>17022</v>
      </c>
      <c r="AL2524" s="208">
        <v>1165.81</v>
      </c>
      <c r="AM2524" s="93"/>
      <c r="AN2524" s="199" t="s">
        <v>14059</v>
      </c>
      <c r="AO2524" s="200">
        <v>1706.75</v>
      </c>
      <c r="AT2524" s="263"/>
      <c r="AU2524" s="264"/>
      <c r="AW2524" s="244" t="s">
        <v>43971</v>
      </c>
      <c r="AX2524" s="245">
        <v>538</v>
      </c>
      <c r="AZ2524" s="230" t="s">
        <v>11849</v>
      </c>
      <c r="BA2524" s="231">
        <v>8147672.3899999997</v>
      </c>
      <c r="BC2524" s="209" t="s">
        <v>9352</v>
      </c>
      <c r="BD2524" s="210">
        <v>64689.51</v>
      </c>
    </row>
    <row r="2525" spans="9:56" x14ac:dyDescent="0.55000000000000004">
      <c r="I2525" s="250" t="s">
        <v>43653</v>
      </c>
      <c r="J2525" s="250"/>
      <c r="K2525" s="251">
        <v>5789.56</v>
      </c>
      <c r="M2525" s="224" t="s">
        <v>5651</v>
      </c>
      <c r="N2525" s="224"/>
      <c r="O2525" s="225">
        <v>3252963.68</v>
      </c>
      <c r="Q2525" s="203" t="s">
        <v>2774</v>
      </c>
      <c r="R2525" s="203"/>
      <c r="S2525" s="204">
        <v>2059.89</v>
      </c>
      <c r="Y2525" t="s">
        <v>33790</v>
      </c>
      <c r="Z2525" s="284">
        <v>217777.46</v>
      </c>
      <c r="AB2525" s="276" t="s">
        <v>52092</v>
      </c>
      <c r="AC2525" s="277">
        <v>-16.64</v>
      </c>
      <c r="AE2525" s="246" t="s">
        <v>40163</v>
      </c>
      <c r="AF2525" s="247">
        <v>17583.2</v>
      </c>
      <c r="AH2525" s="226" t="s">
        <v>48741</v>
      </c>
      <c r="AI2525" s="227">
        <v>1793.2</v>
      </c>
      <c r="AK2525" s="207" t="s">
        <v>17023</v>
      </c>
      <c r="AL2525" s="208">
        <v>3468.8</v>
      </c>
      <c r="AM2525" s="93"/>
      <c r="AN2525" s="199" t="s">
        <v>32575</v>
      </c>
      <c r="AO2525" s="200">
        <v>28388.34</v>
      </c>
      <c r="AT2525" s="263"/>
      <c r="AU2525" s="264"/>
      <c r="AW2525" s="244" t="s">
        <v>43973</v>
      </c>
      <c r="AX2525" s="245">
        <v>5789.56</v>
      </c>
      <c r="AZ2525" s="230" t="s">
        <v>11851</v>
      </c>
      <c r="BA2525" s="231">
        <v>3252963.68</v>
      </c>
      <c r="BC2525" s="209" t="s">
        <v>9542</v>
      </c>
      <c r="BD2525" s="210">
        <v>3457</v>
      </c>
    </row>
    <row r="2526" spans="9:56" x14ac:dyDescent="0.55000000000000004">
      <c r="I2526" s="250" t="s">
        <v>43654</v>
      </c>
      <c r="J2526" s="250"/>
      <c r="K2526" s="251">
        <v>4191</v>
      </c>
      <c r="M2526" s="224" t="s">
        <v>5652</v>
      </c>
      <c r="N2526" s="224"/>
      <c r="O2526" s="225">
        <v>2322763.64</v>
      </c>
      <c r="Q2526" s="203" t="s">
        <v>2775</v>
      </c>
      <c r="R2526" s="203"/>
      <c r="S2526" s="204">
        <v>74415.05</v>
      </c>
      <c r="Y2526" t="s">
        <v>35237</v>
      </c>
      <c r="Z2526" s="284">
        <v>8350</v>
      </c>
      <c r="AB2526" s="276" t="s">
        <v>55951</v>
      </c>
      <c r="AC2526" s="277">
        <v>76483.679999999993</v>
      </c>
      <c r="AE2526" s="246" t="s">
        <v>54934</v>
      </c>
      <c r="AF2526" s="247">
        <v>14400</v>
      </c>
      <c r="AH2526" s="226" t="s">
        <v>47853</v>
      </c>
      <c r="AI2526" s="227">
        <v>1597.06</v>
      </c>
      <c r="AK2526" s="207" t="s">
        <v>17024</v>
      </c>
      <c r="AL2526" s="208">
        <v>1778.32</v>
      </c>
      <c r="AM2526" s="93"/>
      <c r="AN2526" s="199" t="s">
        <v>32576</v>
      </c>
      <c r="AO2526" s="200">
        <v>38215.040000000001</v>
      </c>
      <c r="AT2526" s="263"/>
      <c r="AU2526" s="264"/>
      <c r="AW2526" s="244" t="s">
        <v>43974</v>
      </c>
      <c r="AX2526" s="245">
        <v>4191</v>
      </c>
      <c r="AZ2526" s="230" t="s">
        <v>11852</v>
      </c>
      <c r="BA2526" s="231">
        <v>2322763.64</v>
      </c>
      <c r="BC2526" s="209" t="s">
        <v>11133</v>
      </c>
      <c r="BD2526" s="210">
        <v>6610.12</v>
      </c>
    </row>
    <row r="2527" spans="9:56" x14ac:dyDescent="0.55000000000000004">
      <c r="I2527" s="250" t="s">
        <v>43655</v>
      </c>
      <c r="J2527" s="250"/>
      <c r="K2527" s="251">
        <v>82469.64</v>
      </c>
      <c r="M2527" s="224" t="s">
        <v>5803</v>
      </c>
      <c r="N2527" s="224"/>
      <c r="O2527" s="225">
        <v>712088.15</v>
      </c>
      <c r="Q2527" s="203" t="s">
        <v>2776</v>
      </c>
      <c r="R2527" s="203"/>
      <c r="S2527" s="204">
        <v>196755.45</v>
      </c>
      <c r="Y2527" t="s">
        <v>33791</v>
      </c>
      <c r="Z2527">
        <v>542.98</v>
      </c>
      <c r="AB2527" s="276" t="s">
        <v>33343</v>
      </c>
      <c r="AC2527" s="277">
        <v>70044</v>
      </c>
      <c r="AE2527" s="246" t="s">
        <v>51855</v>
      </c>
      <c r="AF2527" s="247">
        <v>40565</v>
      </c>
      <c r="AH2527" s="226" t="s">
        <v>47854</v>
      </c>
      <c r="AI2527" s="227">
        <v>5109.83</v>
      </c>
      <c r="AK2527" s="207" t="s">
        <v>17025</v>
      </c>
      <c r="AL2527" s="208">
        <v>7722.5</v>
      </c>
      <c r="AM2527" s="93"/>
      <c r="AN2527" s="199" t="s">
        <v>32577</v>
      </c>
      <c r="AO2527" s="200">
        <v>1029.9100000000001</v>
      </c>
      <c r="AT2527" s="263"/>
      <c r="AU2527" s="264"/>
      <c r="AW2527" s="244" t="s">
        <v>43975</v>
      </c>
      <c r="AX2527" s="245">
        <v>82469.64</v>
      </c>
      <c r="AZ2527" s="230" t="s">
        <v>12003</v>
      </c>
      <c r="BA2527" s="231">
        <v>712088.15</v>
      </c>
      <c r="BC2527" s="209" t="s">
        <v>11613</v>
      </c>
      <c r="BD2527" s="210">
        <v>65774.45</v>
      </c>
    </row>
    <row r="2528" spans="9:56" x14ac:dyDescent="0.55000000000000004">
      <c r="I2528" s="250" t="s">
        <v>43657</v>
      </c>
      <c r="J2528" s="250"/>
      <c r="K2528" s="251">
        <v>8910</v>
      </c>
      <c r="M2528" s="224" t="s">
        <v>5650</v>
      </c>
      <c r="N2528" s="224"/>
      <c r="O2528" s="225">
        <v>165824.29999999999</v>
      </c>
      <c r="Q2528" s="203" t="s">
        <v>2777</v>
      </c>
      <c r="R2528" s="203"/>
      <c r="S2528" s="204">
        <v>47088</v>
      </c>
      <c r="Y2528" t="s">
        <v>22871</v>
      </c>
      <c r="Z2528" s="284">
        <v>3543.19</v>
      </c>
      <c r="AB2528" s="276" t="s">
        <v>39020</v>
      </c>
      <c r="AC2528" s="277">
        <v>319270</v>
      </c>
      <c r="AE2528" s="246" t="s">
        <v>58985</v>
      </c>
      <c r="AF2528" s="247">
        <v>33.1</v>
      </c>
      <c r="AH2528" s="226" t="s">
        <v>48742</v>
      </c>
      <c r="AI2528" s="227">
        <v>1295.72</v>
      </c>
      <c r="AK2528" s="207" t="s">
        <v>17026</v>
      </c>
      <c r="AL2528" s="208">
        <v>8778.52</v>
      </c>
      <c r="AM2528" s="93"/>
      <c r="AN2528" s="199" t="s">
        <v>32578</v>
      </c>
      <c r="AO2528" s="200">
        <v>49709.22</v>
      </c>
      <c r="AT2528" s="263"/>
      <c r="AU2528" s="264"/>
      <c r="AW2528" s="244" t="s">
        <v>43977</v>
      </c>
      <c r="AX2528" s="245">
        <v>8910</v>
      </c>
      <c r="AZ2528" s="230" t="s">
        <v>11850</v>
      </c>
      <c r="BA2528" s="231">
        <v>165824.29999999999</v>
      </c>
      <c r="BC2528" s="209" t="s">
        <v>11958</v>
      </c>
      <c r="BD2528" s="210">
        <v>7197.93</v>
      </c>
    </row>
    <row r="2529" spans="9:56" x14ac:dyDescent="0.55000000000000004">
      <c r="I2529" s="250" t="s">
        <v>43658</v>
      </c>
      <c r="J2529" s="250"/>
      <c r="K2529" s="251">
        <v>1592</v>
      </c>
      <c r="M2529" s="224" t="s">
        <v>5653</v>
      </c>
      <c r="N2529" s="224"/>
      <c r="O2529" s="225">
        <v>1570200.16</v>
      </c>
      <c r="Q2529" s="203" t="s">
        <v>2778</v>
      </c>
      <c r="R2529" s="203"/>
      <c r="S2529" s="204">
        <v>178035</v>
      </c>
      <c r="Y2529" t="s">
        <v>33793</v>
      </c>
      <c r="Z2529" s="284">
        <v>5000</v>
      </c>
      <c r="AB2529" s="276" t="s">
        <v>39021</v>
      </c>
      <c r="AC2529" s="277">
        <v>184819.31</v>
      </c>
      <c r="AE2529" s="246" t="s">
        <v>17144</v>
      </c>
      <c r="AF2529" s="247">
        <v>61822.9</v>
      </c>
      <c r="AH2529" s="226" t="s">
        <v>48743</v>
      </c>
      <c r="AI2529" s="227">
        <v>38771.25</v>
      </c>
      <c r="AK2529" s="207" t="s">
        <v>17027</v>
      </c>
      <c r="AL2529" s="208">
        <v>9102</v>
      </c>
      <c r="AM2529" s="93"/>
      <c r="AN2529" s="199" t="s">
        <v>25461</v>
      </c>
      <c r="AO2529" s="200">
        <v>303.45999999999998</v>
      </c>
      <c r="AT2529" s="263"/>
      <c r="AU2529" s="264"/>
      <c r="AW2529" s="244" t="s">
        <v>43978</v>
      </c>
      <c r="AX2529" s="245">
        <v>1592</v>
      </c>
      <c r="AZ2529" s="230" t="s">
        <v>11853</v>
      </c>
      <c r="BA2529" s="231">
        <v>1570200.16</v>
      </c>
      <c r="BC2529" s="209" t="s">
        <v>9931</v>
      </c>
      <c r="BD2529" s="210">
        <v>269793.24</v>
      </c>
    </row>
    <row r="2530" spans="9:56" x14ac:dyDescent="0.55000000000000004">
      <c r="I2530" s="250" t="s">
        <v>43660</v>
      </c>
      <c r="J2530" s="250"/>
      <c r="K2530" s="251">
        <v>21000</v>
      </c>
      <c r="M2530" s="224" t="s">
        <v>5654</v>
      </c>
      <c r="N2530" s="224"/>
      <c r="O2530" s="225">
        <v>3497634.33</v>
      </c>
      <c r="Q2530" s="203" t="s">
        <v>2779</v>
      </c>
      <c r="R2530" s="203"/>
      <c r="S2530" s="204">
        <v>422624</v>
      </c>
      <c r="Y2530" t="s">
        <v>50112</v>
      </c>
      <c r="Z2530">
        <v>237.4</v>
      </c>
      <c r="AB2530" s="276" t="s">
        <v>70465</v>
      </c>
      <c r="AC2530" s="277">
        <v>14.33</v>
      </c>
      <c r="AE2530" s="246" t="s">
        <v>33236</v>
      </c>
      <c r="AF2530" s="247">
        <v>70701.899999999994</v>
      </c>
      <c r="AH2530" s="226" t="s">
        <v>44531</v>
      </c>
      <c r="AI2530" s="227">
        <v>264196.58</v>
      </c>
      <c r="AK2530" s="207" t="s">
        <v>17028</v>
      </c>
      <c r="AL2530" s="208">
        <v>105412.37</v>
      </c>
      <c r="AM2530" s="93"/>
      <c r="AN2530" s="199" t="s">
        <v>25463</v>
      </c>
      <c r="AO2530" s="200">
        <v>5450.03</v>
      </c>
      <c r="AT2530" s="263"/>
      <c r="AU2530" s="264"/>
      <c r="AW2530" s="244" t="s">
        <v>43980</v>
      </c>
      <c r="AX2530" s="245">
        <v>21000</v>
      </c>
      <c r="AZ2530" s="230" t="s">
        <v>11854</v>
      </c>
      <c r="BA2530" s="231">
        <v>3497634.33</v>
      </c>
      <c r="BC2530" s="209" t="s">
        <v>7166</v>
      </c>
      <c r="BD2530" s="210">
        <v>219</v>
      </c>
    </row>
    <row r="2531" spans="9:56" x14ac:dyDescent="0.55000000000000004">
      <c r="I2531" s="250" t="s">
        <v>43661</v>
      </c>
      <c r="J2531" s="250"/>
      <c r="K2531" s="251">
        <v>743</v>
      </c>
      <c r="M2531" s="224" t="s">
        <v>5655</v>
      </c>
      <c r="N2531" s="224"/>
      <c r="O2531" s="225">
        <v>17257944.550000001</v>
      </c>
      <c r="Q2531" s="203" t="s">
        <v>2780</v>
      </c>
      <c r="R2531" s="203"/>
      <c r="S2531" s="204">
        <v>904.67</v>
      </c>
      <c r="Y2531" t="s">
        <v>22875</v>
      </c>
      <c r="Z2531" s="284">
        <v>16645.02</v>
      </c>
      <c r="AB2531" s="276" t="s">
        <v>36171</v>
      </c>
      <c r="AC2531" s="277">
        <v>405.6</v>
      </c>
      <c r="AE2531" s="246" t="s">
        <v>33237</v>
      </c>
      <c r="AF2531" s="247">
        <v>31900.34</v>
      </c>
      <c r="AH2531" s="226" t="s">
        <v>44532</v>
      </c>
      <c r="AI2531" s="227">
        <v>18921.419999999998</v>
      </c>
      <c r="AK2531" s="207" t="s">
        <v>17029</v>
      </c>
      <c r="AL2531" s="208">
        <v>131067.63</v>
      </c>
      <c r="AM2531" s="93"/>
      <c r="AN2531" s="199" t="s">
        <v>14060</v>
      </c>
      <c r="AO2531" s="200">
        <v>32675.4</v>
      </c>
      <c r="AT2531" s="263"/>
      <c r="AU2531" s="264"/>
      <c r="AW2531" s="244" t="s">
        <v>43981</v>
      </c>
      <c r="AX2531" s="245">
        <v>743</v>
      </c>
      <c r="AZ2531" s="230" t="s">
        <v>11855</v>
      </c>
      <c r="BA2531" s="231">
        <v>17257944.550000001</v>
      </c>
      <c r="BC2531" s="209" t="s">
        <v>7441</v>
      </c>
      <c r="BD2531" s="210">
        <v>2309</v>
      </c>
    </row>
    <row r="2532" spans="9:56" x14ac:dyDescent="0.55000000000000004">
      <c r="I2532" s="250" t="s">
        <v>43662</v>
      </c>
      <c r="J2532" s="250"/>
      <c r="K2532" s="251">
        <v>262063</v>
      </c>
      <c r="M2532" s="224" t="s">
        <v>5658</v>
      </c>
      <c r="N2532" s="224"/>
      <c r="O2532" s="225">
        <v>632987.77</v>
      </c>
      <c r="Q2532" s="203" t="s">
        <v>2781</v>
      </c>
      <c r="R2532" s="203"/>
      <c r="S2532" s="204">
        <v>20750</v>
      </c>
      <c r="Y2532" t="s">
        <v>35238</v>
      </c>
      <c r="Z2532" s="284">
        <v>55400.38</v>
      </c>
      <c r="AB2532" s="276" t="s">
        <v>67315</v>
      </c>
      <c r="AC2532" s="277">
        <v>2500</v>
      </c>
      <c r="AE2532" s="246" t="s">
        <v>58202</v>
      </c>
      <c r="AF2532" s="247">
        <v>22726.34</v>
      </c>
      <c r="AH2532" s="226" t="s">
        <v>42238</v>
      </c>
      <c r="AI2532" s="227">
        <v>564356.80000000005</v>
      </c>
      <c r="AK2532" s="207" t="s">
        <v>17030</v>
      </c>
      <c r="AL2532" s="208">
        <v>5720</v>
      </c>
      <c r="AM2532" s="93"/>
      <c r="AN2532" s="199" t="s">
        <v>14061</v>
      </c>
      <c r="AO2532" s="200">
        <v>197729.29</v>
      </c>
      <c r="AT2532" s="263"/>
      <c r="AU2532" s="264"/>
      <c r="AW2532" s="244" t="s">
        <v>43982</v>
      </c>
      <c r="AX2532" s="245">
        <v>262063</v>
      </c>
      <c r="AZ2532" s="230" t="s">
        <v>11858</v>
      </c>
      <c r="BA2532" s="231">
        <v>632987.77</v>
      </c>
      <c r="BC2532" s="209" t="s">
        <v>7846</v>
      </c>
      <c r="BD2532" s="210">
        <v>386</v>
      </c>
    </row>
    <row r="2533" spans="9:56" x14ac:dyDescent="0.55000000000000004">
      <c r="I2533" s="250" t="s">
        <v>43663</v>
      </c>
      <c r="J2533" s="250"/>
      <c r="K2533" s="251">
        <v>4233</v>
      </c>
      <c r="M2533" s="224" t="s">
        <v>5659</v>
      </c>
      <c r="N2533" s="224"/>
      <c r="O2533" s="225">
        <v>521698.95</v>
      </c>
      <c r="Q2533" s="203" t="s">
        <v>2782</v>
      </c>
      <c r="R2533" s="203"/>
      <c r="S2533" s="204">
        <v>13727</v>
      </c>
      <c r="Y2533" t="s">
        <v>36439</v>
      </c>
      <c r="Z2533" s="284">
        <v>12816.26</v>
      </c>
      <c r="AB2533" s="276" t="s">
        <v>63646</v>
      </c>
      <c r="AC2533" s="277">
        <v>2200.02</v>
      </c>
      <c r="AE2533" s="246" t="s">
        <v>34686</v>
      </c>
      <c r="AF2533" s="247">
        <v>4000</v>
      </c>
      <c r="AH2533" s="226" t="s">
        <v>42239</v>
      </c>
      <c r="AI2533" s="227">
        <v>42714.13</v>
      </c>
      <c r="AK2533" s="207" t="s">
        <v>17031</v>
      </c>
      <c r="AL2533" s="208">
        <v>1734.59</v>
      </c>
      <c r="AM2533" s="93"/>
      <c r="AN2533" s="199" t="s">
        <v>32579</v>
      </c>
      <c r="AO2533" s="200">
        <v>202835.38</v>
      </c>
      <c r="AT2533" s="263"/>
      <c r="AU2533" s="264"/>
      <c r="AW2533" s="244" t="s">
        <v>43983</v>
      </c>
      <c r="AX2533" s="245">
        <v>4233</v>
      </c>
      <c r="AZ2533" s="230" t="s">
        <v>11859</v>
      </c>
      <c r="BA2533" s="231">
        <v>521698.95</v>
      </c>
      <c r="BC2533" s="209" t="s">
        <v>8104</v>
      </c>
      <c r="BD2533" s="210">
        <v>990</v>
      </c>
    </row>
    <row r="2534" spans="9:56" x14ac:dyDescent="0.55000000000000004">
      <c r="I2534" s="250" t="s">
        <v>43664</v>
      </c>
      <c r="J2534" s="250"/>
      <c r="K2534" s="251">
        <v>10749</v>
      </c>
      <c r="M2534" s="224" t="s">
        <v>5660</v>
      </c>
      <c r="N2534" s="224"/>
      <c r="O2534" s="225">
        <v>390424.44</v>
      </c>
      <c r="Q2534" s="203" t="s">
        <v>2783</v>
      </c>
      <c r="R2534" s="203"/>
      <c r="S2534" s="204">
        <v>21201</v>
      </c>
      <c r="Y2534" t="s">
        <v>55237</v>
      </c>
      <c r="Z2534" s="284">
        <v>22655.439999999999</v>
      </c>
      <c r="AB2534" s="276" t="s">
        <v>33344</v>
      </c>
      <c r="AC2534" s="277">
        <v>46718.97</v>
      </c>
      <c r="AE2534" s="246" t="s">
        <v>38933</v>
      </c>
      <c r="AF2534" s="247">
        <v>10223.280000000001</v>
      </c>
      <c r="AH2534" s="226" t="s">
        <v>17114</v>
      </c>
      <c r="AI2534" s="227">
        <v>28402.25</v>
      </c>
      <c r="AK2534" s="207" t="s">
        <v>17032</v>
      </c>
      <c r="AL2534" s="208">
        <v>72014</v>
      </c>
      <c r="AM2534" s="93"/>
      <c r="AN2534" s="199" t="s">
        <v>32580</v>
      </c>
      <c r="AO2534" s="200">
        <v>19448.990000000002</v>
      </c>
      <c r="AT2534" s="263"/>
      <c r="AU2534" s="264"/>
      <c r="AW2534" s="244" t="s">
        <v>43984</v>
      </c>
      <c r="AX2534" s="245">
        <v>10749</v>
      </c>
      <c r="AZ2534" s="230" t="s">
        <v>11860</v>
      </c>
      <c r="BA2534" s="231">
        <v>390424.44</v>
      </c>
      <c r="BC2534" s="209" t="s">
        <v>8218</v>
      </c>
      <c r="BD2534" s="210">
        <v>5876</v>
      </c>
    </row>
    <row r="2535" spans="9:56" x14ac:dyDescent="0.55000000000000004">
      <c r="I2535" s="250" t="s">
        <v>43665</v>
      </c>
      <c r="J2535" s="250"/>
      <c r="K2535" s="251">
        <v>1986.54</v>
      </c>
      <c r="M2535" s="224" t="s">
        <v>5661</v>
      </c>
      <c r="N2535" s="224"/>
      <c r="O2535" s="225">
        <v>175980.55</v>
      </c>
      <c r="Q2535" s="203" t="s">
        <v>2784</v>
      </c>
      <c r="R2535" s="203"/>
      <c r="S2535" s="204">
        <v>603907.99</v>
      </c>
      <c r="Y2535" t="s">
        <v>22876</v>
      </c>
      <c r="Z2535" s="284">
        <v>9224.65</v>
      </c>
      <c r="AB2535" s="276" t="s">
        <v>33345</v>
      </c>
      <c r="AC2535" s="277">
        <v>164039.65</v>
      </c>
      <c r="AE2535" s="246" t="s">
        <v>33238</v>
      </c>
      <c r="AF2535" s="247">
        <v>3259.13</v>
      </c>
      <c r="AH2535" s="226" t="s">
        <v>17115</v>
      </c>
      <c r="AI2535" s="227">
        <v>1188.0899999999999</v>
      </c>
      <c r="AK2535" s="207" t="s">
        <v>17033</v>
      </c>
      <c r="AL2535" s="208">
        <v>6079.33</v>
      </c>
      <c r="AM2535" s="93"/>
      <c r="AN2535" s="199" t="s">
        <v>32581</v>
      </c>
      <c r="AO2535" s="200">
        <v>157245.63</v>
      </c>
      <c r="AT2535" s="263"/>
      <c r="AU2535" s="264"/>
      <c r="AW2535" s="244" t="s">
        <v>43985</v>
      </c>
      <c r="AX2535" s="245">
        <v>1986.54</v>
      </c>
      <c r="AZ2535" s="230" t="s">
        <v>11861</v>
      </c>
      <c r="BA2535" s="231">
        <v>175980.55</v>
      </c>
      <c r="BC2535" s="209" t="s">
        <v>8762</v>
      </c>
      <c r="BD2535" s="210">
        <v>2000</v>
      </c>
    </row>
    <row r="2536" spans="9:56" x14ac:dyDescent="0.55000000000000004">
      <c r="I2536" s="250" t="s">
        <v>43667</v>
      </c>
      <c r="J2536" s="250"/>
      <c r="K2536" s="251">
        <v>840.35</v>
      </c>
      <c r="M2536" s="224" t="s">
        <v>5662</v>
      </c>
      <c r="N2536" s="224"/>
      <c r="O2536" s="225">
        <v>126470.93</v>
      </c>
      <c r="Q2536" s="203" t="s">
        <v>4143</v>
      </c>
      <c r="R2536" s="203"/>
      <c r="S2536" s="204">
        <v>3035</v>
      </c>
      <c r="Y2536" t="s">
        <v>58289</v>
      </c>
      <c r="Z2536" s="284">
        <v>235218</v>
      </c>
      <c r="AB2536" s="276" t="s">
        <v>34841</v>
      </c>
      <c r="AC2536" s="277">
        <v>80704.39</v>
      </c>
      <c r="AE2536" s="246" t="s">
        <v>17145</v>
      </c>
      <c r="AF2536" s="247">
        <v>45433.31</v>
      </c>
      <c r="AH2536" s="226" t="s">
        <v>17116</v>
      </c>
      <c r="AI2536" s="227">
        <v>2099.31</v>
      </c>
      <c r="AK2536" s="207" t="s">
        <v>17034</v>
      </c>
      <c r="AL2536" s="208">
        <v>1240.0999999999999</v>
      </c>
      <c r="AM2536" s="93"/>
      <c r="AN2536" s="199" t="s">
        <v>14062</v>
      </c>
      <c r="AO2536" s="200">
        <v>197729.29</v>
      </c>
      <c r="AT2536" s="263"/>
      <c r="AU2536" s="264"/>
      <c r="AW2536" s="244" t="s">
        <v>43987</v>
      </c>
      <c r="AX2536" s="245">
        <v>840.35</v>
      </c>
      <c r="AZ2536" s="230" t="s">
        <v>11862</v>
      </c>
      <c r="BA2536" s="231">
        <v>126470.93</v>
      </c>
      <c r="BC2536" s="209" t="s">
        <v>9034</v>
      </c>
      <c r="BD2536" s="210">
        <v>3281</v>
      </c>
    </row>
    <row r="2537" spans="9:56" x14ac:dyDescent="0.55000000000000004">
      <c r="I2537" s="250" t="s">
        <v>43669</v>
      </c>
      <c r="J2537" s="250"/>
      <c r="K2537" s="251">
        <v>2254</v>
      </c>
      <c r="M2537" s="224" t="s">
        <v>5663</v>
      </c>
      <c r="N2537" s="224"/>
      <c r="O2537" s="225">
        <v>163293.24</v>
      </c>
      <c r="Q2537" s="203" t="s">
        <v>2785</v>
      </c>
      <c r="R2537" s="203"/>
      <c r="S2537" s="204">
        <v>154060</v>
      </c>
      <c r="Y2537" t="s">
        <v>70186</v>
      </c>
      <c r="Z2537">
        <v>113.26</v>
      </c>
      <c r="AB2537" s="276" t="s">
        <v>52093</v>
      </c>
      <c r="AC2537" s="277">
        <v>209977.2</v>
      </c>
      <c r="AE2537" s="246" t="s">
        <v>36110</v>
      </c>
      <c r="AF2537" s="247">
        <v>62702.78</v>
      </c>
      <c r="AH2537" s="226" t="s">
        <v>17117</v>
      </c>
      <c r="AI2537" s="227">
        <v>6808.61</v>
      </c>
      <c r="AK2537" s="207" t="s">
        <v>17035</v>
      </c>
      <c r="AL2537" s="208">
        <v>1283.94</v>
      </c>
      <c r="AM2537" s="93"/>
      <c r="AN2537" s="199" t="s">
        <v>32582</v>
      </c>
      <c r="AO2537" s="200">
        <v>202835.38</v>
      </c>
      <c r="AT2537" s="263"/>
      <c r="AU2537" s="264"/>
      <c r="AW2537" s="244" t="s">
        <v>43989</v>
      </c>
      <c r="AX2537" s="245">
        <v>2254</v>
      </c>
      <c r="AZ2537" s="230" t="s">
        <v>11863</v>
      </c>
      <c r="BA2537" s="231">
        <v>163293.24</v>
      </c>
      <c r="BC2537" s="209" t="s">
        <v>9353</v>
      </c>
      <c r="BD2537" s="210">
        <v>40890.25</v>
      </c>
    </row>
    <row r="2538" spans="9:56" x14ac:dyDescent="0.55000000000000004">
      <c r="I2538" s="250" t="s">
        <v>43670</v>
      </c>
      <c r="J2538" s="250"/>
      <c r="K2538" s="251">
        <v>3674</v>
      </c>
      <c r="M2538" s="224" t="s">
        <v>5664</v>
      </c>
      <c r="N2538" s="224"/>
      <c r="O2538" s="225">
        <v>14823.01</v>
      </c>
      <c r="Q2538" s="203" t="s">
        <v>2786</v>
      </c>
      <c r="R2538" s="203"/>
      <c r="S2538" s="204">
        <v>61651</v>
      </c>
      <c r="Y2538" t="s">
        <v>64552</v>
      </c>
      <c r="Z2538">
        <v>14</v>
      </c>
      <c r="AB2538" s="276" t="s">
        <v>36172</v>
      </c>
      <c r="AC2538" s="277">
        <v>219340.04</v>
      </c>
      <c r="AE2538" s="246" t="s">
        <v>34687</v>
      </c>
      <c r="AF2538" s="247">
        <v>27161.25</v>
      </c>
      <c r="AH2538" s="226" t="s">
        <v>17118</v>
      </c>
      <c r="AI2538" s="227">
        <v>7018.92</v>
      </c>
      <c r="AK2538" s="207" t="s">
        <v>17036</v>
      </c>
      <c r="AL2538" s="208">
        <v>33439.51</v>
      </c>
      <c r="AM2538" s="93"/>
      <c r="AN2538" s="199" t="s">
        <v>25509</v>
      </c>
      <c r="AO2538" s="200">
        <v>19448.990000000002</v>
      </c>
      <c r="AT2538" s="263"/>
      <c r="AU2538" s="264"/>
      <c r="AW2538" s="244" t="s">
        <v>43990</v>
      </c>
      <c r="AX2538" s="245">
        <v>3674</v>
      </c>
      <c r="AZ2538" s="230" t="s">
        <v>11864</v>
      </c>
      <c r="BA2538" s="231">
        <v>14823.01</v>
      </c>
      <c r="BC2538" s="209" t="s">
        <v>11614</v>
      </c>
      <c r="BD2538" s="210">
        <v>48583.03</v>
      </c>
    </row>
    <row r="2539" spans="9:56" x14ac:dyDescent="0.55000000000000004">
      <c r="I2539" s="250" t="s">
        <v>43671</v>
      </c>
      <c r="J2539" s="250"/>
      <c r="K2539" s="251">
        <v>8239</v>
      </c>
      <c r="M2539" s="224" t="s">
        <v>5665</v>
      </c>
      <c r="N2539" s="224"/>
      <c r="O2539" s="225">
        <v>326664.01</v>
      </c>
      <c r="Q2539" s="203" t="s">
        <v>2787</v>
      </c>
      <c r="R2539" s="203"/>
      <c r="S2539" s="204">
        <v>17058</v>
      </c>
      <c r="Y2539" t="s">
        <v>71538</v>
      </c>
      <c r="Z2539" s="284">
        <v>15675</v>
      </c>
      <c r="AB2539" s="276" t="s">
        <v>69710</v>
      </c>
      <c r="AC2539" s="277">
        <v>-285.64999999999998</v>
      </c>
      <c r="AE2539" s="246" t="s">
        <v>33239</v>
      </c>
      <c r="AF2539" s="247">
        <v>1746.1</v>
      </c>
      <c r="AH2539" s="226" t="s">
        <v>17122</v>
      </c>
      <c r="AI2539" s="227">
        <v>5617.5</v>
      </c>
      <c r="AK2539" s="207" t="s">
        <v>17037</v>
      </c>
      <c r="AL2539" s="208">
        <v>4074.56</v>
      </c>
      <c r="AM2539" s="93"/>
      <c r="AN2539" s="199" t="s">
        <v>25513</v>
      </c>
      <c r="AO2539" s="200">
        <v>157245.63</v>
      </c>
      <c r="AT2539" s="263"/>
      <c r="AU2539" s="264"/>
      <c r="AW2539" s="244" t="s">
        <v>43991</v>
      </c>
      <c r="AX2539" s="245">
        <v>8239</v>
      </c>
      <c r="AZ2539" s="230" t="s">
        <v>11865</v>
      </c>
      <c r="BA2539" s="231">
        <v>326664.01</v>
      </c>
      <c r="BC2539" s="209" t="s">
        <v>9932</v>
      </c>
      <c r="BD2539" s="210">
        <v>104534.28</v>
      </c>
    </row>
    <row r="2540" spans="9:56" x14ac:dyDescent="0.55000000000000004">
      <c r="I2540" s="250" t="s">
        <v>43672</v>
      </c>
      <c r="J2540" s="250"/>
      <c r="K2540" s="251">
        <v>3711</v>
      </c>
      <c r="M2540" s="224" t="s">
        <v>5666</v>
      </c>
      <c r="N2540" s="224"/>
      <c r="O2540" s="225">
        <v>2755</v>
      </c>
      <c r="Q2540" s="203" t="s">
        <v>2788</v>
      </c>
      <c r="R2540" s="203"/>
      <c r="S2540" s="204">
        <v>146789</v>
      </c>
      <c r="Y2540" t="s">
        <v>71539</v>
      </c>
      <c r="Z2540">
        <v>475</v>
      </c>
      <c r="AB2540" s="276" t="s">
        <v>67316</v>
      </c>
      <c r="AC2540" s="277">
        <v>393795</v>
      </c>
      <c r="AE2540" s="246" t="s">
        <v>46734</v>
      </c>
      <c r="AF2540" s="247">
        <v>36544.6</v>
      </c>
      <c r="AH2540" s="226" t="s">
        <v>17123</v>
      </c>
      <c r="AI2540" s="227">
        <v>84301.35</v>
      </c>
      <c r="AK2540" s="207" t="s">
        <v>17038</v>
      </c>
      <c r="AL2540" s="208">
        <v>12209.89</v>
      </c>
      <c r="AM2540" s="93"/>
      <c r="AN2540" s="199" t="s">
        <v>32583</v>
      </c>
      <c r="AO2540" s="200">
        <v>10292</v>
      </c>
      <c r="AT2540" s="263"/>
      <c r="AU2540" s="264"/>
      <c r="AW2540" s="244" t="s">
        <v>43992</v>
      </c>
      <c r="AX2540" s="245">
        <v>3711</v>
      </c>
      <c r="AZ2540" s="230" t="s">
        <v>11866</v>
      </c>
      <c r="BA2540" s="231">
        <v>2755</v>
      </c>
      <c r="BC2540" s="209" t="s">
        <v>6767</v>
      </c>
      <c r="BD2540" s="210">
        <v>15299</v>
      </c>
    </row>
    <row r="2541" spans="9:56" x14ac:dyDescent="0.55000000000000004">
      <c r="I2541" s="250" t="s">
        <v>43673</v>
      </c>
      <c r="J2541" s="250"/>
      <c r="K2541" s="251">
        <v>2522</v>
      </c>
      <c r="M2541" s="224" t="s">
        <v>5669</v>
      </c>
      <c r="N2541" s="224"/>
      <c r="O2541" s="225">
        <v>77060.55</v>
      </c>
      <c r="Q2541" s="203" t="s">
        <v>2789</v>
      </c>
      <c r="R2541" s="203"/>
      <c r="S2541" s="204">
        <v>225314</v>
      </c>
      <c r="Y2541" t="s">
        <v>64553</v>
      </c>
      <c r="Z2541" s="284">
        <v>2500</v>
      </c>
      <c r="AB2541" s="276" t="s">
        <v>62954</v>
      </c>
      <c r="AC2541" s="277">
        <v>20299.73</v>
      </c>
      <c r="AE2541" s="246" t="s">
        <v>60252</v>
      </c>
      <c r="AF2541" s="247">
        <v>-1556.69</v>
      </c>
      <c r="AH2541" s="226" t="s">
        <v>17124</v>
      </c>
      <c r="AI2541" s="227">
        <v>33671</v>
      </c>
      <c r="AK2541" s="207" t="s">
        <v>17039</v>
      </c>
      <c r="AL2541" s="208">
        <v>10658.93</v>
      </c>
      <c r="AM2541" s="93"/>
      <c r="AN2541" s="199" t="s">
        <v>32584</v>
      </c>
      <c r="AO2541" s="200">
        <v>1000</v>
      </c>
      <c r="AT2541" s="263"/>
      <c r="AU2541" s="264"/>
      <c r="AW2541" s="244" t="s">
        <v>43993</v>
      </c>
      <c r="AX2541" s="245">
        <v>2522</v>
      </c>
      <c r="AZ2541" s="230" t="s">
        <v>11869</v>
      </c>
      <c r="BA2541" s="231">
        <v>77060.55</v>
      </c>
      <c r="BC2541" s="209" t="s">
        <v>6963</v>
      </c>
      <c r="BD2541" s="210">
        <v>1501</v>
      </c>
    </row>
    <row r="2542" spans="9:56" x14ac:dyDescent="0.55000000000000004">
      <c r="I2542" s="250" t="s">
        <v>43674</v>
      </c>
      <c r="J2542" s="250"/>
      <c r="K2542" s="251">
        <v>5944.33</v>
      </c>
      <c r="M2542" s="224" t="s">
        <v>5670</v>
      </c>
      <c r="N2542" s="224"/>
      <c r="O2542" s="225">
        <v>4640326.5999999996</v>
      </c>
      <c r="Q2542" s="203" t="s">
        <v>2790</v>
      </c>
      <c r="R2542" s="203"/>
      <c r="S2542" s="204">
        <v>61554</v>
      </c>
      <c r="Y2542" t="s">
        <v>64554</v>
      </c>
      <c r="Z2542">
        <v>191.25</v>
      </c>
      <c r="AB2542" s="276" t="s">
        <v>52094</v>
      </c>
      <c r="AC2542" s="277">
        <v>1156.68</v>
      </c>
      <c r="AE2542" s="246" t="s">
        <v>60253</v>
      </c>
      <c r="AF2542" s="247">
        <v>3479.72</v>
      </c>
      <c r="AH2542" s="226" t="s">
        <v>44533</v>
      </c>
      <c r="AI2542" s="227">
        <v>-3930.88</v>
      </c>
      <c r="AK2542" s="207" t="s">
        <v>17040</v>
      </c>
      <c r="AL2542" s="208">
        <v>24936.21</v>
      </c>
      <c r="AM2542" s="93"/>
      <c r="AN2542" s="199" t="s">
        <v>32585</v>
      </c>
      <c r="AO2542" s="200">
        <v>11000</v>
      </c>
      <c r="AT2542" s="263"/>
      <c r="AU2542" s="264"/>
      <c r="AW2542" s="244" t="s">
        <v>43994</v>
      </c>
      <c r="AX2542" s="245">
        <v>5944.33</v>
      </c>
      <c r="AZ2542" s="230" t="s">
        <v>11870</v>
      </c>
      <c r="BA2542" s="231">
        <v>4640326.5999999996</v>
      </c>
      <c r="BC2542" s="209" t="s">
        <v>7167</v>
      </c>
      <c r="BD2542" s="210">
        <v>452</v>
      </c>
    </row>
    <row r="2543" spans="9:56" x14ac:dyDescent="0.55000000000000004">
      <c r="I2543" s="250" t="s">
        <v>43676</v>
      </c>
      <c r="J2543" s="250"/>
      <c r="K2543" s="251">
        <v>2921.5</v>
      </c>
      <c r="M2543" s="224" t="s">
        <v>5671</v>
      </c>
      <c r="N2543" s="224"/>
      <c r="O2543" s="225">
        <v>826591.27</v>
      </c>
      <c r="Q2543" s="203" t="s">
        <v>2791</v>
      </c>
      <c r="R2543" s="203"/>
      <c r="S2543" s="204">
        <v>5293.85</v>
      </c>
      <c r="Y2543" t="s">
        <v>68077</v>
      </c>
      <c r="Z2543">
        <v>443.15</v>
      </c>
      <c r="AB2543" s="276" t="s">
        <v>55009</v>
      </c>
      <c r="AC2543" s="277">
        <v>3714.3</v>
      </c>
      <c r="AE2543" s="246" t="s">
        <v>64074</v>
      </c>
      <c r="AF2543" s="247">
        <v>452.92</v>
      </c>
      <c r="AH2543" s="226" t="s">
        <v>17134</v>
      </c>
      <c r="AI2543" s="227">
        <v>23340</v>
      </c>
      <c r="AK2543" s="207" t="s">
        <v>17041</v>
      </c>
      <c r="AL2543" s="208">
        <v>320</v>
      </c>
      <c r="AM2543" s="93"/>
      <c r="AN2543" s="199" t="s">
        <v>25536</v>
      </c>
      <c r="AO2543" s="200">
        <v>10292</v>
      </c>
      <c r="AT2543" s="263"/>
      <c r="AU2543" s="264"/>
      <c r="AW2543" s="244" t="s">
        <v>43996</v>
      </c>
      <c r="AX2543" s="245">
        <v>2921.5</v>
      </c>
      <c r="AZ2543" s="230" t="s">
        <v>11871</v>
      </c>
      <c r="BA2543" s="231">
        <v>826591.27</v>
      </c>
      <c r="BC2543" s="209" t="s">
        <v>7442</v>
      </c>
      <c r="BD2543" s="210">
        <v>31246.86</v>
      </c>
    </row>
    <row r="2544" spans="9:56" x14ac:dyDescent="0.55000000000000004">
      <c r="I2544" s="250" t="s">
        <v>43679</v>
      </c>
      <c r="J2544" s="250"/>
      <c r="K2544" s="251">
        <v>2788.6</v>
      </c>
      <c r="M2544" s="224" t="s">
        <v>5672</v>
      </c>
      <c r="N2544" s="224"/>
      <c r="O2544" s="225">
        <v>52289941.109999999</v>
      </c>
      <c r="Q2544" s="203" t="s">
        <v>2792</v>
      </c>
      <c r="R2544" s="203"/>
      <c r="S2544" s="204">
        <v>76843</v>
      </c>
      <c r="Y2544" t="s">
        <v>70622</v>
      </c>
      <c r="Z2544">
        <v>233.51</v>
      </c>
      <c r="AB2544" s="276" t="s">
        <v>55010</v>
      </c>
      <c r="AC2544" s="277">
        <v>284.14999999999998</v>
      </c>
      <c r="AE2544" s="246" t="s">
        <v>60254</v>
      </c>
      <c r="AF2544" s="247">
        <v>-1.44</v>
      </c>
      <c r="AH2544" s="226" t="s">
        <v>17135</v>
      </c>
      <c r="AI2544" s="227">
        <v>39600</v>
      </c>
      <c r="AK2544" s="207" t="s">
        <v>17042</v>
      </c>
      <c r="AL2544" s="208">
        <v>24.49</v>
      </c>
      <c r="AM2544" s="93"/>
      <c r="AN2544" s="199" t="s">
        <v>25537</v>
      </c>
      <c r="AO2544" s="200">
        <v>1000</v>
      </c>
      <c r="AT2544" s="263"/>
      <c r="AU2544" s="264"/>
      <c r="AW2544" s="244" t="s">
        <v>44001</v>
      </c>
      <c r="AX2544" s="245">
        <v>2788.6</v>
      </c>
      <c r="AZ2544" s="230" t="s">
        <v>11872</v>
      </c>
      <c r="BA2544" s="231">
        <v>52289941.109999999</v>
      </c>
      <c r="BC2544" s="209" t="s">
        <v>9354</v>
      </c>
      <c r="BD2544" s="210">
        <v>15316</v>
      </c>
    </row>
    <row r="2545" spans="9:56" x14ac:dyDescent="0.55000000000000004">
      <c r="I2545" s="250" t="s">
        <v>43680</v>
      </c>
      <c r="J2545" s="250"/>
      <c r="K2545" s="251">
        <v>73500</v>
      </c>
      <c r="M2545" s="224" t="s">
        <v>5673</v>
      </c>
      <c r="N2545" s="224"/>
      <c r="O2545" s="225">
        <v>589583.62</v>
      </c>
      <c r="Q2545" s="203" t="s">
        <v>2793</v>
      </c>
      <c r="R2545" s="203"/>
      <c r="S2545" s="204">
        <v>205850.63</v>
      </c>
      <c r="Y2545" t="s">
        <v>36444</v>
      </c>
      <c r="Z2545">
        <v>804.81</v>
      </c>
      <c r="AB2545" s="276" t="s">
        <v>55011</v>
      </c>
      <c r="AC2545" s="277">
        <v>929.32</v>
      </c>
      <c r="AE2545" s="246" t="s">
        <v>64075</v>
      </c>
      <c r="AF2545" s="247">
        <v>454.52</v>
      </c>
      <c r="AH2545" s="226" t="s">
        <v>17136</v>
      </c>
      <c r="AI2545" s="227">
        <v>10824.56</v>
      </c>
      <c r="AK2545" s="207" t="s">
        <v>17043</v>
      </c>
      <c r="AL2545" s="208">
        <v>13.44</v>
      </c>
      <c r="AM2545" s="93"/>
      <c r="AN2545" s="199" t="s">
        <v>25538</v>
      </c>
      <c r="AO2545" s="200">
        <v>11000</v>
      </c>
      <c r="AT2545" s="263"/>
      <c r="AU2545" s="264"/>
      <c r="AW2545" s="244" t="s">
        <v>44002</v>
      </c>
      <c r="AX2545" s="245">
        <v>73500</v>
      </c>
      <c r="AZ2545" s="230" t="s">
        <v>11873</v>
      </c>
      <c r="BA2545" s="231">
        <v>589583.62</v>
      </c>
      <c r="BC2545" s="209" t="s">
        <v>11134</v>
      </c>
      <c r="BD2545" s="210">
        <v>9199</v>
      </c>
    </row>
    <row r="2546" spans="9:56" x14ac:dyDescent="0.55000000000000004">
      <c r="I2546" s="250" t="s">
        <v>43681</v>
      </c>
      <c r="J2546" s="250"/>
      <c r="K2546" s="251">
        <v>211346.4</v>
      </c>
      <c r="M2546" s="224" t="s">
        <v>5674</v>
      </c>
      <c r="N2546" s="224"/>
      <c r="O2546" s="225">
        <v>779397.11</v>
      </c>
      <c r="Q2546" s="203" t="s">
        <v>2794</v>
      </c>
      <c r="R2546" s="203"/>
      <c r="S2546" s="204">
        <v>44772.51</v>
      </c>
      <c r="Y2546" t="s">
        <v>58591</v>
      </c>
      <c r="Z2546">
        <v>-835.87</v>
      </c>
      <c r="AB2546" s="276" t="s">
        <v>63095</v>
      </c>
      <c r="AC2546" s="277">
        <v>961.09</v>
      </c>
      <c r="AE2546" s="246" t="s">
        <v>58203</v>
      </c>
      <c r="AF2546" s="247">
        <v>3492</v>
      </c>
      <c r="AH2546" s="226" t="s">
        <v>17137</v>
      </c>
      <c r="AI2546" s="227">
        <v>828.08</v>
      </c>
      <c r="AK2546" s="207" t="s">
        <v>17044</v>
      </c>
      <c r="AL2546" s="208">
        <v>26696</v>
      </c>
      <c r="AM2546" s="93"/>
      <c r="AN2546" s="199" t="s">
        <v>32586</v>
      </c>
      <c r="AO2546" s="200">
        <v>2187.73</v>
      </c>
      <c r="AT2546" s="263"/>
      <c r="AU2546" s="264"/>
      <c r="AW2546" s="244" t="s">
        <v>44004</v>
      </c>
      <c r="AX2546" s="245">
        <v>211346.4</v>
      </c>
      <c r="AZ2546" s="230" t="s">
        <v>11874</v>
      </c>
      <c r="BA2546" s="231">
        <v>779397.11</v>
      </c>
      <c r="BC2546" s="209" t="s">
        <v>9933</v>
      </c>
      <c r="BD2546" s="210">
        <v>73013.86</v>
      </c>
    </row>
    <row r="2547" spans="9:56" x14ac:dyDescent="0.55000000000000004">
      <c r="I2547" s="250" t="s">
        <v>43682</v>
      </c>
      <c r="J2547" s="250"/>
      <c r="K2547" s="251">
        <v>4218</v>
      </c>
      <c r="M2547" s="224" t="s">
        <v>5675</v>
      </c>
      <c r="N2547" s="224"/>
      <c r="O2547" s="225">
        <v>186693.23</v>
      </c>
      <c r="Q2547" s="203" t="s">
        <v>2795</v>
      </c>
      <c r="R2547" s="203"/>
      <c r="S2547" s="204">
        <v>22505</v>
      </c>
      <c r="Y2547" t="s">
        <v>50121</v>
      </c>
      <c r="Z2547">
        <v>225.89</v>
      </c>
      <c r="AB2547" s="276" t="s">
        <v>67317</v>
      </c>
      <c r="AC2547" s="277">
        <v>6501</v>
      </c>
      <c r="AE2547" s="246" t="s">
        <v>44536</v>
      </c>
      <c r="AF2547" s="247">
        <v>83324.12</v>
      </c>
      <c r="AH2547" s="226" t="s">
        <v>51840</v>
      </c>
      <c r="AI2547" s="227">
        <v>1389.81</v>
      </c>
      <c r="AK2547" s="207" t="s">
        <v>17045</v>
      </c>
      <c r="AL2547" s="208">
        <v>9769.2000000000007</v>
      </c>
      <c r="AM2547" s="93"/>
      <c r="AN2547" s="199" t="s">
        <v>32587</v>
      </c>
      <c r="AO2547" s="200">
        <v>61.78</v>
      </c>
      <c r="AT2547" s="263"/>
      <c r="AU2547" s="264"/>
      <c r="AW2547" s="244" t="s">
        <v>44005</v>
      </c>
      <c r="AX2547" s="245">
        <v>4218</v>
      </c>
      <c r="AZ2547" s="230" t="s">
        <v>11875</v>
      </c>
      <c r="BA2547" s="231">
        <v>186693.23</v>
      </c>
      <c r="BC2547" s="209" t="s">
        <v>6768</v>
      </c>
      <c r="BD2547" s="210">
        <v>16500</v>
      </c>
    </row>
    <row r="2548" spans="9:56" x14ac:dyDescent="0.55000000000000004">
      <c r="I2548" s="250" t="s">
        <v>43683</v>
      </c>
      <c r="J2548" s="250"/>
      <c r="K2548" s="251">
        <v>6784.45</v>
      </c>
      <c r="M2548" s="224" t="s">
        <v>5676</v>
      </c>
      <c r="N2548" s="224"/>
      <c r="O2548" s="225">
        <v>87723.49</v>
      </c>
      <c r="Q2548" s="203" t="s">
        <v>2796</v>
      </c>
      <c r="R2548" s="203"/>
      <c r="S2548" s="204">
        <v>23324.959999999999</v>
      </c>
      <c r="Y2548" t="s">
        <v>50122</v>
      </c>
      <c r="Z2548" s="284">
        <v>6078.65</v>
      </c>
      <c r="AB2548" s="276" t="s">
        <v>67318</v>
      </c>
      <c r="AC2548" s="277">
        <v>660.7</v>
      </c>
      <c r="AE2548" s="246" t="s">
        <v>44537</v>
      </c>
      <c r="AF2548" s="247">
        <v>6374.2</v>
      </c>
      <c r="AH2548" s="226" t="s">
        <v>34680</v>
      </c>
      <c r="AI2548" s="227">
        <v>95742.97</v>
      </c>
      <c r="AK2548" s="207" t="s">
        <v>17046</v>
      </c>
      <c r="AL2548" s="208">
        <v>747.34</v>
      </c>
      <c r="AM2548" s="93"/>
      <c r="AN2548" s="199" t="s">
        <v>32588</v>
      </c>
      <c r="AO2548" s="200">
        <v>8795.49</v>
      </c>
      <c r="AT2548" s="263"/>
      <c r="AU2548" s="264"/>
      <c r="AW2548" s="244" t="s">
        <v>44006</v>
      </c>
      <c r="AX2548" s="245">
        <v>6784.45</v>
      </c>
      <c r="AZ2548" s="230" t="s">
        <v>11876</v>
      </c>
      <c r="BA2548" s="231">
        <v>87723.49</v>
      </c>
      <c r="BC2548" s="209" t="s">
        <v>7168</v>
      </c>
      <c r="BD2548" s="210">
        <v>2007</v>
      </c>
    </row>
    <row r="2549" spans="9:56" x14ac:dyDescent="0.55000000000000004">
      <c r="I2549" s="250" t="s">
        <v>43684</v>
      </c>
      <c r="J2549" s="250"/>
      <c r="K2549" s="251">
        <v>2358</v>
      </c>
      <c r="M2549" s="224" t="s">
        <v>5677</v>
      </c>
      <c r="N2549" s="224"/>
      <c r="O2549" s="225">
        <v>372317.5</v>
      </c>
      <c r="Q2549" s="203" t="s">
        <v>2797</v>
      </c>
      <c r="R2549" s="203"/>
      <c r="S2549" s="204">
        <v>2931.47</v>
      </c>
      <c r="Y2549" t="s">
        <v>64567</v>
      </c>
      <c r="Z2549">
        <v>71.81</v>
      </c>
      <c r="AB2549" s="276" t="s">
        <v>67319</v>
      </c>
      <c r="AC2549" s="277">
        <v>166.53</v>
      </c>
      <c r="AE2549" s="246" t="s">
        <v>51857</v>
      </c>
      <c r="AF2549" s="247">
        <v>3569.56</v>
      </c>
      <c r="AH2549" s="226" t="s">
        <v>34681</v>
      </c>
      <c r="AI2549" s="227">
        <v>488.37</v>
      </c>
      <c r="AK2549" s="207" t="s">
        <v>17047</v>
      </c>
      <c r="AL2549" s="208">
        <v>410.25</v>
      </c>
      <c r="AM2549" s="93"/>
      <c r="AN2549" s="199" t="s">
        <v>25560</v>
      </c>
      <c r="AO2549" s="200">
        <v>2187.73</v>
      </c>
      <c r="AT2549" s="263"/>
      <c r="AU2549" s="264"/>
      <c r="AW2549" s="244" t="s">
        <v>44007</v>
      </c>
      <c r="AX2549" s="245">
        <v>2358</v>
      </c>
      <c r="AZ2549" s="230" t="s">
        <v>11877</v>
      </c>
      <c r="BA2549" s="231">
        <v>372317.5</v>
      </c>
      <c r="BC2549" s="209" t="s">
        <v>7443</v>
      </c>
      <c r="BD2549" s="210">
        <v>1135.45</v>
      </c>
    </row>
    <row r="2550" spans="9:56" x14ac:dyDescent="0.55000000000000004">
      <c r="I2550" s="250" t="s">
        <v>43685</v>
      </c>
      <c r="J2550" s="250"/>
      <c r="K2550" s="251">
        <v>13315</v>
      </c>
      <c r="M2550" s="224" t="s">
        <v>5678</v>
      </c>
      <c r="N2550" s="224"/>
      <c r="O2550" s="225">
        <v>5488629.04</v>
      </c>
      <c r="Q2550" s="203" t="s">
        <v>2798</v>
      </c>
      <c r="R2550" s="203"/>
      <c r="S2550" s="204">
        <v>62260.15</v>
      </c>
      <c r="Y2550" t="s">
        <v>71540</v>
      </c>
      <c r="Z2550">
        <v>-74.58</v>
      </c>
      <c r="AB2550" s="276" t="s">
        <v>70466</v>
      </c>
      <c r="AC2550" s="277">
        <v>7200</v>
      </c>
      <c r="AE2550" s="246" t="s">
        <v>44538</v>
      </c>
      <c r="AF2550" s="247">
        <v>3925.88</v>
      </c>
      <c r="AH2550" s="226" t="s">
        <v>46729</v>
      </c>
      <c r="AI2550" s="227">
        <v>4185.8599999999997</v>
      </c>
      <c r="AK2550" s="207" t="s">
        <v>17048</v>
      </c>
      <c r="AL2550" s="208">
        <v>4800</v>
      </c>
      <c r="AM2550" s="93"/>
      <c r="AN2550" s="199" t="s">
        <v>25564</v>
      </c>
      <c r="AO2550" s="200">
        <v>61.78</v>
      </c>
      <c r="AT2550" s="263"/>
      <c r="AU2550" s="264"/>
      <c r="AW2550" s="244" t="s">
        <v>44008</v>
      </c>
      <c r="AX2550" s="245">
        <v>13315</v>
      </c>
      <c r="AZ2550" s="230" t="s">
        <v>11878</v>
      </c>
      <c r="BA2550" s="231">
        <v>5488629.04</v>
      </c>
      <c r="BC2550" s="209" t="s">
        <v>8378</v>
      </c>
      <c r="BD2550" s="210">
        <v>397</v>
      </c>
    </row>
    <row r="2551" spans="9:56" x14ac:dyDescent="0.55000000000000004">
      <c r="I2551" s="250" t="s">
        <v>43686</v>
      </c>
      <c r="J2551" s="250"/>
      <c r="K2551" s="251">
        <v>58667</v>
      </c>
      <c r="M2551" s="224" t="s">
        <v>5679</v>
      </c>
      <c r="N2551" s="224"/>
      <c r="O2551" s="225">
        <v>84007.59</v>
      </c>
      <c r="Q2551" s="203" t="s">
        <v>2799</v>
      </c>
      <c r="R2551" s="203"/>
      <c r="S2551" s="204">
        <v>11715.06</v>
      </c>
      <c r="Y2551" t="s">
        <v>60575</v>
      </c>
      <c r="Z2551" s="284">
        <v>8940</v>
      </c>
      <c r="AB2551" s="276" t="s">
        <v>70467</v>
      </c>
      <c r="AC2551" s="277">
        <v>621.17999999999995</v>
      </c>
      <c r="AE2551" s="246" t="s">
        <v>44539</v>
      </c>
      <c r="AF2551" s="247">
        <v>300.33</v>
      </c>
      <c r="AH2551" s="226" t="s">
        <v>34682</v>
      </c>
      <c r="AI2551" s="227">
        <v>115232.16</v>
      </c>
      <c r="AK2551" s="207" t="s">
        <v>17049</v>
      </c>
      <c r="AL2551" s="208">
        <v>68657.320000000007</v>
      </c>
      <c r="AM2551" s="93"/>
      <c r="AN2551" s="199" t="s">
        <v>25566</v>
      </c>
      <c r="AO2551" s="200">
        <v>8795.49</v>
      </c>
      <c r="AT2551" s="263"/>
      <c r="AU2551" s="264"/>
      <c r="AW2551" s="244" t="s">
        <v>44009</v>
      </c>
      <c r="AX2551" s="245">
        <v>58667</v>
      </c>
      <c r="AZ2551" s="230" t="s">
        <v>11879</v>
      </c>
      <c r="BA2551" s="231">
        <v>84007.59</v>
      </c>
      <c r="BC2551" s="209" t="s">
        <v>9035</v>
      </c>
      <c r="BD2551" s="210">
        <v>6117</v>
      </c>
    </row>
    <row r="2552" spans="9:56" x14ac:dyDescent="0.55000000000000004">
      <c r="I2552" s="250" t="s">
        <v>43687</v>
      </c>
      <c r="J2552" s="250"/>
      <c r="K2552" s="251">
        <v>57222.879999999997</v>
      </c>
      <c r="M2552" s="224" t="s">
        <v>5680</v>
      </c>
      <c r="N2552" s="224"/>
      <c r="O2552" s="225">
        <v>12021634.119999999</v>
      </c>
      <c r="Q2552" s="203" t="s">
        <v>2800</v>
      </c>
      <c r="R2552" s="203"/>
      <c r="S2552" s="204">
        <v>12214</v>
      </c>
      <c r="Y2552" t="s">
        <v>60578</v>
      </c>
      <c r="Z2552">
        <v>23.72</v>
      </c>
      <c r="AB2552" s="276" t="s">
        <v>70468</v>
      </c>
      <c r="AC2552" s="277">
        <v>598.29</v>
      </c>
      <c r="AE2552" s="246" t="s">
        <v>60255</v>
      </c>
      <c r="AF2552" s="247">
        <v>391.85</v>
      </c>
      <c r="AH2552" s="226" t="s">
        <v>34683</v>
      </c>
      <c r="AI2552" s="227">
        <v>128512</v>
      </c>
      <c r="AK2552" s="207" t="s">
        <v>17050</v>
      </c>
      <c r="AL2552" s="208">
        <v>10002.34</v>
      </c>
      <c r="AM2552" s="93"/>
      <c r="AN2552" s="199" t="s">
        <v>14063</v>
      </c>
      <c r="AO2552" s="200">
        <v>21189.759999999998</v>
      </c>
      <c r="AT2552" s="263"/>
      <c r="AU2552" s="264"/>
      <c r="AW2552" s="244" t="s">
        <v>44010</v>
      </c>
      <c r="AX2552" s="245">
        <v>57222.879999999997</v>
      </c>
      <c r="AZ2552" s="230" t="s">
        <v>11880</v>
      </c>
      <c r="BA2552" s="231">
        <v>12021634.119999999</v>
      </c>
      <c r="BC2552" s="209" t="s">
        <v>9180</v>
      </c>
      <c r="BD2552" s="210">
        <v>347</v>
      </c>
    </row>
    <row r="2553" spans="9:56" x14ac:dyDescent="0.55000000000000004">
      <c r="I2553" s="250" t="s">
        <v>43688</v>
      </c>
      <c r="J2553" s="250"/>
      <c r="K2553" s="251">
        <v>3658.4</v>
      </c>
      <c r="M2553" s="224" t="s">
        <v>5681</v>
      </c>
      <c r="N2553" s="224"/>
      <c r="O2553" s="225">
        <v>150117.07</v>
      </c>
      <c r="Q2553" s="203" t="s">
        <v>2801</v>
      </c>
      <c r="R2553" s="203"/>
      <c r="S2553" s="204">
        <v>403274</v>
      </c>
      <c r="Y2553" t="s">
        <v>68122</v>
      </c>
      <c r="Z2553" s="284">
        <v>31178.99</v>
      </c>
      <c r="AB2553" s="276" t="s">
        <v>70469</v>
      </c>
      <c r="AC2553" s="277">
        <v>1956.86</v>
      </c>
      <c r="AE2553" s="246" t="s">
        <v>60256</v>
      </c>
      <c r="AF2553" s="247">
        <v>9890</v>
      </c>
      <c r="AH2553" s="226" t="s">
        <v>33229</v>
      </c>
      <c r="AI2553" s="227">
        <v>85262.38</v>
      </c>
      <c r="AK2553" s="207" t="s">
        <v>17051</v>
      </c>
      <c r="AL2553" s="208">
        <v>6718.97</v>
      </c>
      <c r="AM2553" s="93"/>
      <c r="AN2553" s="199" t="s">
        <v>14064</v>
      </c>
      <c r="AO2553" s="200">
        <v>1567.4</v>
      </c>
      <c r="AT2553" s="263"/>
      <c r="AU2553" s="264"/>
      <c r="AW2553" s="244" t="s">
        <v>44011</v>
      </c>
      <c r="AX2553" s="245">
        <v>3658.4</v>
      </c>
      <c r="AZ2553" s="230" t="s">
        <v>11881</v>
      </c>
      <c r="BA2553" s="231">
        <v>150117.07</v>
      </c>
      <c r="BC2553" s="209" t="s">
        <v>9355</v>
      </c>
      <c r="BD2553" s="210">
        <v>4011.9</v>
      </c>
    </row>
    <row r="2554" spans="9:56" x14ac:dyDescent="0.55000000000000004">
      <c r="I2554" s="250" t="s">
        <v>43690</v>
      </c>
      <c r="J2554" s="250"/>
      <c r="K2554" s="251">
        <v>17472.03</v>
      </c>
      <c r="M2554" s="224" t="s">
        <v>5682</v>
      </c>
      <c r="N2554" s="224"/>
      <c r="O2554" s="225">
        <v>65112.99</v>
      </c>
      <c r="Q2554" s="203" t="s">
        <v>2802</v>
      </c>
      <c r="R2554" s="203"/>
      <c r="S2554" s="204">
        <v>45097</v>
      </c>
      <c r="Y2554" t="s">
        <v>71541</v>
      </c>
      <c r="Z2554" s="284">
        <v>5656.01</v>
      </c>
      <c r="AB2554" s="276" t="s">
        <v>67320</v>
      </c>
      <c r="AC2554" s="277">
        <v>3093.75</v>
      </c>
      <c r="AE2554" s="246" t="s">
        <v>60257</v>
      </c>
      <c r="AF2554" s="247">
        <v>723.84</v>
      </c>
      <c r="AH2554" s="226" t="s">
        <v>40159</v>
      </c>
      <c r="AI2554" s="227">
        <v>162.79</v>
      </c>
      <c r="AK2554" s="207" t="s">
        <v>17052</v>
      </c>
      <c r="AL2554" s="208">
        <v>3000.33</v>
      </c>
      <c r="AM2554" s="93"/>
      <c r="AN2554" s="199" t="s">
        <v>14065</v>
      </c>
      <c r="AO2554" s="200">
        <v>4174.3900000000003</v>
      </c>
      <c r="AT2554" s="263"/>
      <c r="AU2554" s="264"/>
      <c r="AW2554" s="244" t="s">
        <v>44013</v>
      </c>
      <c r="AX2554" s="245">
        <v>17472.03</v>
      </c>
      <c r="AZ2554" s="230" t="s">
        <v>11882</v>
      </c>
      <c r="BA2554" s="231">
        <v>65112.99</v>
      </c>
      <c r="BC2554" s="209" t="s">
        <v>9934</v>
      </c>
      <c r="BD2554" s="210">
        <v>30515.35</v>
      </c>
    </row>
    <row r="2555" spans="9:56" x14ac:dyDescent="0.55000000000000004">
      <c r="I2555" s="250" t="s">
        <v>43691</v>
      </c>
      <c r="J2555" s="250"/>
      <c r="K2555" s="251">
        <v>7753</v>
      </c>
      <c r="M2555" s="224" t="s">
        <v>5683</v>
      </c>
      <c r="N2555" s="224"/>
      <c r="O2555" s="225">
        <v>348261.52</v>
      </c>
      <c r="Q2555" s="203" t="s">
        <v>2803</v>
      </c>
      <c r="R2555" s="203"/>
      <c r="S2555" s="204">
        <v>12278</v>
      </c>
      <c r="Y2555" t="s">
        <v>68124</v>
      </c>
      <c r="Z2555" s="284">
        <v>9239.1</v>
      </c>
      <c r="AB2555" s="276" t="s">
        <v>70470</v>
      </c>
      <c r="AC2555" s="277">
        <v>2976.85</v>
      </c>
      <c r="AE2555" s="246" t="s">
        <v>60258</v>
      </c>
      <c r="AF2555" s="247">
        <v>902.04</v>
      </c>
      <c r="AH2555" s="226" t="s">
        <v>46730</v>
      </c>
      <c r="AI2555" s="227">
        <v>1300</v>
      </c>
      <c r="AK2555" s="207" t="s">
        <v>17053</v>
      </c>
      <c r="AL2555" s="208">
        <v>1174.82</v>
      </c>
      <c r="AM2555" s="93"/>
      <c r="AN2555" s="199" t="s">
        <v>14066</v>
      </c>
      <c r="AO2555" s="200">
        <v>1924.66</v>
      </c>
      <c r="AT2555" s="263"/>
      <c r="AU2555" s="264"/>
      <c r="AW2555" s="244" t="s">
        <v>44014</v>
      </c>
      <c r="AX2555" s="245">
        <v>7753</v>
      </c>
      <c r="AZ2555" s="230" t="s">
        <v>11883</v>
      </c>
      <c r="BA2555" s="231">
        <v>348261.52</v>
      </c>
      <c r="BC2555" s="209" t="s">
        <v>10447</v>
      </c>
      <c r="BD2555" s="210">
        <v>3188</v>
      </c>
    </row>
    <row r="2556" spans="9:56" x14ac:dyDescent="0.55000000000000004">
      <c r="I2556" s="250" t="s">
        <v>43692</v>
      </c>
      <c r="J2556" s="250"/>
      <c r="K2556" s="251">
        <v>30000</v>
      </c>
      <c r="M2556" s="224" t="s">
        <v>5684</v>
      </c>
      <c r="N2556" s="224"/>
      <c r="O2556" s="225">
        <v>824867.17</v>
      </c>
      <c r="Q2556" s="203" t="s">
        <v>4144</v>
      </c>
      <c r="R2556" s="203"/>
      <c r="S2556" s="204">
        <v>21110.95</v>
      </c>
      <c r="Y2556" t="s">
        <v>68127</v>
      </c>
      <c r="Z2556" s="284">
        <v>49856.31</v>
      </c>
      <c r="AB2556" s="276" t="s">
        <v>67321</v>
      </c>
      <c r="AC2556" s="277">
        <v>38595.839999999997</v>
      </c>
      <c r="AE2556" s="246" t="s">
        <v>64076</v>
      </c>
      <c r="AF2556" s="247">
        <v>1549.91</v>
      </c>
      <c r="AH2556" s="226" t="s">
        <v>46731</v>
      </c>
      <c r="AI2556" s="227">
        <v>14998.93</v>
      </c>
      <c r="AK2556" s="207" t="s">
        <v>17054</v>
      </c>
      <c r="AL2556" s="208">
        <v>671.57</v>
      </c>
      <c r="AM2556" s="93"/>
      <c r="AN2556" s="199" t="s">
        <v>14067</v>
      </c>
      <c r="AO2556" s="200">
        <v>3396.11</v>
      </c>
      <c r="AT2556" s="263"/>
      <c r="AU2556" s="264"/>
      <c r="AW2556" s="244" t="s">
        <v>44015</v>
      </c>
      <c r="AX2556" s="245">
        <v>30000</v>
      </c>
      <c r="AZ2556" s="230" t="s">
        <v>11884</v>
      </c>
      <c r="BA2556" s="231">
        <v>824867.17</v>
      </c>
      <c r="BC2556" s="209" t="s">
        <v>7169</v>
      </c>
      <c r="BD2556" s="210">
        <v>867.91</v>
      </c>
    </row>
    <row r="2557" spans="9:56" x14ac:dyDescent="0.55000000000000004">
      <c r="I2557" s="250" t="s">
        <v>43693</v>
      </c>
      <c r="J2557" s="250"/>
      <c r="K2557" s="251">
        <v>38950</v>
      </c>
      <c r="M2557" s="224" t="s">
        <v>5685</v>
      </c>
      <c r="N2557" s="224"/>
      <c r="O2557" s="225">
        <v>1055327.5900000001</v>
      </c>
      <c r="Q2557" s="203" t="s">
        <v>2804</v>
      </c>
      <c r="R2557" s="203"/>
      <c r="S2557" s="204">
        <v>3847</v>
      </c>
      <c r="Y2557" t="s">
        <v>68128</v>
      </c>
      <c r="Z2557" s="284">
        <v>95000</v>
      </c>
      <c r="AB2557" s="276" t="s">
        <v>70174</v>
      </c>
      <c r="AC2557" s="277">
        <v>184.86</v>
      </c>
      <c r="AE2557" s="246" t="s">
        <v>58204</v>
      </c>
      <c r="AF2557" s="247">
        <v>10933</v>
      </c>
      <c r="AH2557" s="226" t="s">
        <v>40160</v>
      </c>
      <c r="AI2557" s="227">
        <v>36690.1</v>
      </c>
      <c r="AK2557" s="207" t="s">
        <v>17055</v>
      </c>
      <c r="AL2557" s="208">
        <v>7269.4</v>
      </c>
      <c r="AM2557" s="93"/>
      <c r="AN2557" s="199" t="s">
        <v>32589</v>
      </c>
      <c r="AO2557" s="200">
        <v>49879</v>
      </c>
      <c r="AT2557" s="263"/>
      <c r="AU2557" s="264"/>
      <c r="AW2557" s="244" t="s">
        <v>44017</v>
      </c>
      <c r="AX2557" s="245">
        <v>38950</v>
      </c>
      <c r="AZ2557" s="230" t="s">
        <v>11885</v>
      </c>
      <c r="BA2557" s="231">
        <v>1055327.5900000001</v>
      </c>
      <c r="BC2557" s="209" t="s">
        <v>7444</v>
      </c>
      <c r="BD2557" s="210">
        <v>9614</v>
      </c>
    </row>
    <row r="2558" spans="9:56" x14ac:dyDescent="0.55000000000000004">
      <c r="I2558" s="250" t="s">
        <v>43694</v>
      </c>
      <c r="J2558" s="250"/>
      <c r="K2558" s="251">
        <v>1033.75</v>
      </c>
      <c r="M2558" s="224" t="s">
        <v>5686</v>
      </c>
      <c r="N2558" s="224"/>
      <c r="O2558" s="225">
        <v>2124919.0699999998</v>
      </c>
      <c r="Q2558" s="203" t="s">
        <v>2805</v>
      </c>
      <c r="R2558" s="203"/>
      <c r="S2558" s="204">
        <v>2078</v>
      </c>
      <c r="Y2558" t="s">
        <v>48984</v>
      </c>
      <c r="Z2558">
        <v>-292.98</v>
      </c>
      <c r="AB2558" s="276" t="s">
        <v>67322</v>
      </c>
      <c r="AC2558" s="277">
        <v>248</v>
      </c>
      <c r="AE2558" s="246" t="s">
        <v>55889</v>
      </c>
      <c r="AF2558" s="247">
        <v>14413.19</v>
      </c>
      <c r="AH2558" s="226" t="s">
        <v>49713</v>
      </c>
      <c r="AI2558" s="227">
        <v>216.54</v>
      </c>
      <c r="AK2558" s="207" t="s">
        <v>17056</v>
      </c>
      <c r="AL2558" s="208">
        <v>3093</v>
      </c>
      <c r="AM2558" s="93"/>
      <c r="AN2558" s="199" t="s">
        <v>14068</v>
      </c>
      <c r="AO2558" s="200">
        <v>21189.759999999998</v>
      </c>
      <c r="AT2558" s="263"/>
      <c r="AU2558" s="264"/>
      <c r="AW2558" s="244" t="s">
        <v>44018</v>
      </c>
      <c r="AX2558" s="245">
        <v>1033.75</v>
      </c>
      <c r="AZ2558" s="230" t="s">
        <v>11886</v>
      </c>
      <c r="BA2558" s="231">
        <v>2124919.0699999998</v>
      </c>
      <c r="BC2558" s="209" t="s">
        <v>7847</v>
      </c>
      <c r="BD2558" s="210">
        <v>11122</v>
      </c>
    </row>
    <row r="2559" spans="9:56" x14ac:dyDescent="0.55000000000000004">
      <c r="I2559" s="250" t="s">
        <v>43695</v>
      </c>
      <c r="J2559" s="250"/>
      <c r="K2559" s="251">
        <v>6952.75</v>
      </c>
      <c r="M2559" s="224" t="s">
        <v>5687</v>
      </c>
      <c r="N2559" s="224"/>
      <c r="O2559" s="225">
        <v>80918.23</v>
      </c>
      <c r="Q2559" s="203" t="s">
        <v>2806</v>
      </c>
      <c r="R2559" s="203"/>
      <c r="S2559" s="204">
        <v>50488</v>
      </c>
      <c r="Y2559" t="s">
        <v>71542</v>
      </c>
      <c r="Z2559" s="284">
        <v>21523.24</v>
      </c>
      <c r="AB2559" s="276" t="s">
        <v>61918</v>
      </c>
      <c r="AC2559" s="277">
        <v>3200</v>
      </c>
      <c r="AE2559" s="246" t="s">
        <v>64077</v>
      </c>
      <c r="AF2559" s="247">
        <v>359.65</v>
      </c>
      <c r="AH2559" s="226" t="s">
        <v>46732</v>
      </c>
      <c r="AI2559" s="227">
        <v>4468.1099999999997</v>
      </c>
      <c r="AK2559" s="207" t="s">
        <v>17057</v>
      </c>
      <c r="AL2559" s="208">
        <v>4199.17</v>
      </c>
      <c r="AM2559" s="93"/>
      <c r="AN2559" s="199" t="s">
        <v>14069</v>
      </c>
      <c r="AO2559" s="200">
        <v>1567.4</v>
      </c>
      <c r="AT2559" s="263"/>
      <c r="AU2559" s="264"/>
      <c r="AW2559" s="244" t="s">
        <v>44019</v>
      </c>
      <c r="AX2559" s="245">
        <v>6952.75</v>
      </c>
      <c r="AZ2559" s="230" t="s">
        <v>11887</v>
      </c>
      <c r="BA2559" s="231">
        <v>80918.23</v>
      </c>
      <c r="BC2559" s="209" t="s">
        <v>9036</v>
      </c>
      <c r="BD2559" s="210">
        <v>5093.76</v>
      </c>
    </row>
    <row r="2560" spans="9:56" x14ac:dyDescent="0.55000000000000004">
      <c r="I2560" s="250" t="s">
        <v>43696</v>
      </c>
      <c r="J2560" s="250"/>
      <c r="K2560" s="251">
        <v>1503</v>
      </c>
      <c r="M2560" s="224" t="s">
        <v>5688</v>
      </c>
      <c r="N2560" s="224"/>
      <c r="O2560" s="225">
        <v>1026125.1</v>
      </c>
      <c r="Q2560" s="203" t="s">
        <v>2807</v>
      </c>
      <c r="R2560" s="203"/>
      <c r="S2560" s="204">
        <v>20863.97</v>
      </c>
      <c r="Y2560" t="s">
        <v>40418</v>
      </c>
      <c r="Z2560" s="284">
        <v>12687.14</v>
      </c>
      <c r="AB2560" s="276" t="s">
        <v>61919</v>
      </c>
      <c r="AC2560" s="277">
        <v>253.65</v>
      </c>
      <c r="AE2560" s="246" t="s">
        <v>57299</v>
      </c>
      <c r="AF2560" s="247">
        <v>8944.35</v>
      </c>
      <c r="AH2560" s="226" t="s">
        <v>51841</v>
      </c>
      <c r="AI2560" s="227">
        <v>14400</v>
      </c>
      <c r="AK2560" s="207" t="s">
        <v>17058</v>
      </c>
      <c r="AL2560" s="208">
        <v>2255.71</v>
      </c>
      <c r="AM2560" s="93"/>
      <c r="AN2560" s="199" t="s">
        <v>14070</v>
      </c>
      <c r="AO2560" s="200">
        <v>4174.3900000000003</v>
      </c>
      <c r="AT2560" s="263"/>
      <c r="AU2560" s="264"/>
      <c r="AW2560" s="244" t="s">
        <v>44020</v>
      </c>
      <c r="AX2560" s="245">
        <v>1503</v>
      </c>
      <c r="AZ2560" s="230" t="s">
        <v>11888</v>
      </c>
      <c r="BA2560" s="231">
        <v>1026125.1</v>
      </c>
      <c r="BC2560" s="209" t="s">
        <v>10549</v>
      </c>
      <c r="BD2560" s="210">
        <v>9178.75</v>
      </c>
    </row>
    <row r="2561" spans="9:56" x14ac:dyDescent="0.55000000000000004">
      <c r="I2561" s="250" t="s">
        <v>43697</v>
      </c>
      <c r="J2561" s="250"/>
      <c r="K2561" s="251">
        <v>92112.02</v>
      </c>
      <c r="M2561" s="224" t="s">
        <v>5689</v>
      </c>
      <c r="N2561" s="224"/>
      <c r="O2561" s="225">
        <v>32362304.539999999</v>
      </c>
      <c r="Q2561" s="203" t="s">
        <v>2808</v>
      </c>
      <c r="R2561" s="203"/>
      <c r="S2561" s="204">
        <v>35719</v>
      </c>
      <c r="Y2561" t="s">
        <v>40419</v>
      </c>
      <c r="Z2561" s="284">
        <v>18380.32</v>
      </c>
      <c r="AB2561" s="276" t="s">
        <v>61920</v>
      </c>
      <c r="AC2561" s="277">
        <v>589.97</v>
      </c>
      <c r="AE2561" s="246" t="s">
        <v>64078</v>
      </c>
      <c r="AF2561" s="247">
        <v>10331.450000000001</v>
      </c>
      <c r="AH2561" s="226" t="s">
        <v>36108</v>
      </c>
      <c r="AI2561" s="227">
        <v>2810.49</v>
      </c>
      <c r="AK2561" s="207" t="s">
        <v>17059</v>
      </c>
      <c r="AL2561" s="208">
        <v>9197.0400000000009</v>
      </c>
      <c r="AM2561" s="93"/>
      <c r="AN2561" s="199" t="s">
        <v>14071</v>
      </c>
      <c r="AO2561" s="200">
        <v>1924.66</v>
      </c>
      <c r="AT2561" s="263"/>
      <c r="AU2561" s="264"/>
      <c r="AW2561" s="244" t="s">
        <v>44021</v>
      </c>
      <c r="AX2561" s="245">
        <v>92112.02</v>
      </c>
      <c r="AZ2561" s="230" t="s">
        <v>11889</v>
      </c>
      <c r="BA2561" s="231">
        <v>32362304.539999999</v>
      </c>
      <c r="BC2561" s="209" t="s">
        <v>10676</v>
      </c>
      <c r="BD2561" s="210">
        <v>2310.79</v>
      </c>
    </row>
    <row r="2562" spans="9:56" x14ac:dyDescent="0.55000000000000004">
      <c r="I2562" s="250" t="s">
        <v>43698</v>
      </c>
      <c r="J2562" s="250"/>
      <c r="K2562" s="251">
        <v>3467</v>
      </c>
      <c r="M2562" s="224" t="s">
        <v>5690</v>
      </c>
      <c r="N2562" s="224"/>
      <c r="O2562" s="225">
        <v>132917</v>
      </c>
      <c r="Q2562" s="203" t="s">
        <v>2809</v>
      </c>
      <c r="R2562" s="203"/>
      <c r="S2562" s="204">
        <v>1483411</v>
      </c>
      <c r="Y2562" t="s">
        <v>40420</v>
      </c>
      <c r="Z2562" s="284">
        <v>25536.22</v>
      </c>
      <c r="AB2562" s="276" t="s">
        <v>61196</v>
      </c>
      <c r="AC2562" s="277">
        <v>3612.75</v>
      </c>
      <c r="AE2562" s="246" t="s">
        <v>55890</v>
      </c>
      <c r="AF2562" s="247">
        <v>79375</v>
      </c>
      <c r="AH2562" s="226" t="s">
        <v>33230</v>
      </c>
      <c r="AI2562" s="227">
        <v>37464.949999999997</v>
      </c>
      <c r="AK2562" s="207" t="s">
        <v>17060</v>
      </c>
      <c r="AL2562" s="208">
        <v>67265.320000000007</v>
      </c>
      <c r="AM2562" s="93"/>
      <c r="AN2562" s="199" t="s">
        <v>14072</v>
      </c>
      <c r="AO2562" s="200">
        <v>3396.11</v>
      </c>
      <c r="AT2562" s="263"/>
      <c r="AU2562" s="264"/>
      <c r="AW2562" s="244" t="s">
        <v>44022</v>
      </c>
      <c r="AX2562" s="245">
        <v>3467</v>
      </c>
      <c r="AZ2562" s="230" t="s">
        <v>11890</v>
      </c>
      <c r="BA2562" s="231">
        <v>132917</v>
      </c>
      <c r="BC2562" s="209" t="s">
        <v>11136</v>
      </c>
      <c r="BD2562" s="210">
        <v>8637</v>
      </c>
    </row>
    <row r="2563" spans="9:56" x14ac:dyDescent="0.55000000000000004">
      <c r="I2563" s="250" t="s">
        <v>43699</v>
      </c>
      <c r="J2563" s="250"/>
      <c r="K2563" s="251">
        <v>-771.4</v>
      </c>
      <c r="M2563" s="224" t="s">
        <v>5691</v>
      </c>
      <c r="N2563" s="224"/>
      <c r="O2563" s="225">
        <v>451384.94</v>
      </c>
      <c r="Q2563" s="203" t="s">
        <v>2810</v>
      </c>
      <c r="R2563" s="203"/>
      <c r="S2563" s="204">
        <v>19516</v>
      </c>
      <c r="Y2563" t="s">
        <v>40421</v>
      </c>
      <c r="Z2563" s="284">
        <v>60003.46</v>
      </c>
      <c r="AB2563" s="276" t="s">
        <v>69711</v>
      </c>
      <c r="AC2563" s="277">
        <v>144.38</v>
      </c>
      <c r="AE2563" s="246" t="s">
        <v>64079</v>
      </c>
      <c r="AF2563" s="247">
        <v>212425.22</v>
      </c>
      <c r="AH2563" s="226" t="s">
        <v>33231</v>
      </c>
      <c r="AI2563" s="227">
        <v>114857.15</v>
      </c>
      <c r="AK2563" s="207" t="s">
        <v>17061</v>
      </c>
      <c r="AL2563" s="208">
        <v>68977.320000000007</v>
      </c>
      <c r="AM2563" s="93"/>
      <c r="AN2563" s="199" t="s">
        <v>32590</v>
      </c>
      <c r="AO2563" s="200">
        <v>49879</v>
      </c>
      <c r="AT2563" s="263"/>
      <c r="AU2563" s="264"/>
      <c r="AW2563" s="244" t="s">
        <v>44023</v>
      </c>
      <c r="AX2563" s="245">
        <v>-771.4</v>
      </c>
      <c r="AZ2563" s="230" t="s">
        <v>11891</v>
      </c>
      <c r="BA2563" s="231">
        <v>451384.94</v>
      </c>
      <c r="BC2563" s="209" t="s">
        <v>11617</v>
      </c>
      <c r="BD2563" s="210">
        <v>17881.98</v>
      </c>
    </row>
    <row r="2564" spans="9:56" x14ac:dyDescent="0.55000000000000004">
      <c r="I2564" s="250" t="s">
        <v>43700</v>
      </c>
      <c r="J2564" s="250"/>
      <c r="K2564" s="251">
        <v>32692</v>
      </c>
      <c r="M2564" s="224" t="s">
        <v>5692</v>
      </c>
      <c r="N2564" s="224"/>
      <c r="O2564" s="225">
        <v>55049.02</v>
      </c>
      <c r="Q2564" s="203" t="s">
        <v>2811</v>
      </c>
      <c r="R2564" s="203"/>
      <c r="S2564" s="204">
        <v>5136.75</v>
      </c>
      <c r="Y2564" t="s">
        <v>68134</v>
      </c>
      <c r="Z2564" s="284">
        <v>50435</v>
      </c>
      <c r="AB2564" s="276" t="s">
        <v>69954</v>
      </c>
      <c r="AC2564" s="277">
        <v>950</v>
      </c>
      <c r="AE2564" s="246" t="s">
        <v>33245</v>
      </c>
      <c r="AF2564" s="247">
        <v>523481.58</v>
      </c>
      <c r="AH2564" s="226" t="s">
        <v>33232</v>
      </c>
      <c r="AI2564" s="227">
        <v>54624.37</v>
      </c>
      <c r="AK2564" s="207" t="s">
        <v>17062</v>
      </c>
      <c r="AL2564" s="208">
        <v>2924.28</v>
      </c>
      <c r="AM2564" s="93"/>
      <c r="AN2564" s="199" t="s">
        <v>14073</v>
      </c>
      <c r="AO2564" s="200">
        <v>7729.94</v>
      </c>
      <c r="AT2564" s="263"/>
      <c r="AU2564" s="264"/>
      <c r="AW2564" s="244" t="s">
        <v>44024</v>
      </c>
      <c r="AX2564" s="245">
        <v>32692</v>
      </c>
      <c r="AZ2564" s="230" t="s">
        <v>11892</v>
      </c>
      <c r="BA2564" s="231">
        <v>55049.02</v>
      </c>
      <c r="BC2564" s="209" t="s">
        <v>11760</v>
      </c>
      <c r="BD2564" s="210">
        <v>56762.66</v>
      </c>
    </row>
    <row r="2565" spans="9:56" x14ac:dyDescent="0.55000000000000004">
      <c r="I2565" s="250" t="s">
        <v>43701</v>
      </c>
      <c r="J2565" s="250"/>
      <c r="K2565" s="251">
        <v>72880</v>
      </c>
      <c r="M2565" s="224" t="s">
        <v>5693</v>
      </c>
      <c r="N2565" s="224"/>
      <c r="O2565" s="225">
        <v>554814.03</v>
      </c>
      <c r="Q2565" s="203" t="s">
        <v>2812</v>
      </c>
      <c r="R2565" s="203"/>
      <c r="S2565" s="204">
        <v>11666</v>
      </c>
      <c r="Y2565" t="s">
        <v>50133</v>
      </c>
      <c r="Z2565" s="284">
        <v>257559.27</v>
      </c>
      <c r="AB2565" s="276" t="s">
        <v>60308</v>
      </c>
      <c r="AC2565" s="277">
        <v>175.36</v>
      </c>
      <c r="AE2565" s="246" t="s">
        <v>33248</v>
      </c>
      <c r="AF2565" s="247">
        <v>53841.47</v>
      </c>
      <c r="AH2565" s="226" t="s">
        <v>42240</v>
      </c>
      <c r="AI2565" s="227">
        <v>1188</v>
      </c>
      <c r="AK2565" s="207" t="s">
        <v>17063</v>
      </c>
      <c r="AL2565" s="208">
        <v>3326.05</v>
      </c>
      <c r="AM2565" s="93"/>
      <c r="AN2565" s="199" t="s">
        <v>14074</v>
      </c>
      <c r="AO2565" s="200">
        <v>4504.8999999999996</v>
      </c>
      <c r="AT2565" s="263"/>
      <c r="AU2565" s="264"/>
      <c r="AW2565" s="244" t="s">
        <v>44026</v>
      </c>
      <c r="AX2565" s="245">
        <v>72880</v>
      </c>
      <c r="AZ2565" s="230" t="s">
        <v>11893</v>
      </c>
      <c r="BA2565" s="231">
        <v>554814.03</v>
      </c>
      <c r="BC2565" s="209" t="s">
        <v>9935</v>
      </c>
      <c r="BD2565" s="210">
        <v>124656.85</v>
      </c>
    </row>
    <row r="2566" spans="9:56" x14ac:dyDescent="0.55000000000000004">
      <c r="I2566" s="250" t="s">
        <v>43702</v>
      </c>
      <c r="J2566" s="250"/>
      <c r="K2566" s="251">
        <v>14070</v>
      </c>
      <c r="M2566" s="224" t="s">
        <v>5694</v>
      </c>
      <c r="N2566" s="224"/>
      <c r="O2566" s="225">
        <v>681379.38</v>
      </c>
      <c r="Q2566" s="203" t="s">
        <v>2813</v>
      </c>
      <c r="R2566" s="203"/>
      <c r="S2566" s="204">
        <v>34901</v>
      </c>
      <c r="Y2566" t="s">
        <v>57583</v>
      </c>
      <c r="Z2566" s="284">
        <v>1082206.1499999999</v>
      </c>
      <c r="AB2566" s="276" t="s">
        <v>47894</v>
      </c>
      <c r="AC2566" s="277">
        <v>280.37</v>
      </c>
      <c r="AE2566" s="246" t="s">
        <v>54935</v>
      </c>
      <c r="AF2566" s="247">
        <v>4585.59</v>
      </c>
      <c r="AH2566" s="226" t="s">
        <v>34684</v>
      </c>
      <c r="AI2566" s="227">
        <v>18375.02</v>
      </c>
      <c r="AK2566" s="207" t="s">
        <v>17064</v>
      </c>
      <c r="AL2566" s="208">
        <v>11736.93</v>
      </c>
      <c r="AM2566" s="93"/>
      <c r="AN2566" s="199" t="s">
        <v>14075</v>
      </c>
      <c r="AO2566" s="200">
        <v>297.39</v>
      </c>
      <c r="AT2566" s="263"/>
      <c r="AU2566" s="264"/>
      <c r="AW2566" s="244" t="s">
        <v>44027</v>
      </c>
      <c r="AX2566" s="245">
        <v>14070</v>
      </c>
      <c r="AZ2566" s="230" t="s">
        <v>11894</v>
      </c>
      <c r="BA2566" s="231">
        <v>681379.38</v>
      </c>
      <c r="BC2566" s="209" t="s">
        <v>7170</v>
      </c>
      <c r="BD2566" s="210">
        <v>1179</v>
      </c>
    </row>
    <row r="2567" spans="9:56" x14ac:dyDescent="0.55000000000000004">
      <c r="I2567" s="250" t="s">
        <v>43705</v>
      </c>
      <c r="J2567" s="250"/>
      <c r="K2567" s="251">
        <v>37223.72</v>
      </c>
      <c r="M2567" s="224" t="s">
        <v>5695</v>
      </c>
      <c r="N2567" s="224"/>
      <c r="O2567" s="225">
        <v>112790</v>
      </c>
      <c r="Q2567" s="203" t="s">
        <v>2814</v>
      </c>
      <c r="R2567" s="203"/>
      <c r="S2567" s="204">
        <v>10285.82</v>
      </c>
      <c r="Y2567" t="s">
        <v>52990</v>
      </c>
      <c r="Z2567" s="284">
        <v>322003.77</v>
      </c>
      <c r="AB2567" s="276" t="s">
        <v>70471</v>
      </c>
      <c r="AC2567" s="277">
        <v>365.96</v>
      </c>
      <c r="AE2567" s="246" t="s">
        <v>54936</v>
      </c>
      <c r="AF2567" s="247">
        <v>1085.27</v>
      </c>
      <c r="AH2567" s="226" t="s">
        <v>36109</v>
      </c>
      <c r="AI2567" s="227">
        <v>20000</v>
      </c>
      <c r="AK2567" s="207" t="s">
        <v>17065</v>
      </c>
      <c r="AL2567" s="208">
        <v>14848.33</v>
      </c>
      <c r="AM2567" s="93"/>
      <c r="AN2567" s="199" t="s">
        <v>14076</v>
      </c>
      <c r="AO2567" s="200">
        <v>922.53</v>
      </c>
      <c r="AT2567" s="263"/>
      <c r="AU2567" s="264"/>
      <c r="AW2567" s="244" t="s">
        <v>44031</v>
      </c>
      <c r="AX2567" s="245">
        <v>37223.72</v>
      </c>
      <c r="AZ2567" s="230" t="s">
        <v>11895</v>
      </c>
      <c r="BA2567" s="231">
        <v>112790</v>
      </c>
      <c r="BC2567" s="209" t="s">
        <v>7445</v>
      </c>
      <c r="BD2567" s="210">
        <v>7224</v>
      </c>
    </row>
    <row r="2568" spans="9:56" x14ac:dyDescent="0.55000000000000004">
      <c r="I2568" s="250" t="s">
        <v>43706</v>
      </c>
      <c r="J2568" s="250"/>
      <c r="K2568" s="251">
        <v>84827</v>
      </c>
      <c r="M2568" s="224" t="s">
        <v>5696</v>
      </c>
      <c r="N2568" s="224"/>
      <c r="O2568" s="225">
        <v>194385.62</v>
      </c>
      <c r="Q2568" s="203" t="s">
        <v>2815</v>
      </c>
      <c r="R2568" s="203"/>
      <c r="S2568" s="204">
        <v>5114</v>
      </c>
      <c r="Y2568" t="s">
        <v>71543</v>
      </c>
      <c r="Z2568" s="284">
        <v>37115.949999999997</v>
      </c>
      <c r="AB2568" s="276" t="s">
        <v>18410</v>
      </c>
      <c r="AC2568" s="277">
        <v>5586.94</v>
      </c>
      <c r="AE2568" s="246" t="s">
        <v>54937</v>
      </c>
      <c r="AF2568" s="247">
        <v>7875.57</v>
      </c>
      <c r="AH2568" s="226" t="s">
        <v>51842</v>
      </c>
      <c r="AI2568" s="227">
        <v>41918.449999999997</v>
      </c>
      <c r="AK2568" s="207" t="s">
        <v>17066</v>
      </c>
      <c r="AL2568" s="208">
        <v>6718.97</v>
      </c>
      <c r="AM2568" s="93"/>
      <c r="AN2568" s="199" t="s">
        <v>14077</v>
      </c>
      <c r="AO2568" s="200">
        <v>2260.59</v>
      </c>
      <c r="AT2568" s="263"/>
      <c r="AU2568" s="264"/>
      <c r="AW2568" s="244" t="s">
        <v>44032</v>
      </c>
      <c r="AX2568" s="245">
        <v>84827</v>
      </c>
      <c r="AZ2568" s="230" t="s">
        <v>11896</v>
      </c>
      <c r="BA2568" s="231">
        <v>194385.62</v>
      </c>
      <c r="BC2568" s="209" t="s">
        <v>7627</v>
      </c>
      <c r="BD2568" s="210">
        <v>10923</v>
      </c>
    </row>
    <row r="2569" spans="9:56" x14ac:dyDescent="0.55000000000000004">
      <c r="I2569" s="250" t="s">
        <v>43707</v>
      </c>
      <c r="J2569" s="250"/>
      <c r="K2569" s="251">
        <v>37834</v>
      </c>
      <c r="M2569" s="224" t="s">
        <v>5697</v>
      </c>
      <c r="N2569" s="224"/>
      <c r="O2569" s="225">
        <v>241688.31</v>
      </c>
      <c r="Q2569" s="203" t="s">
        <v>2816</v>
      </c>
      <c r="R2569" s="203"/>
      <c r="S2569" s="204">
        <v>5104</v>
      </c>
      <c r="Y2569" t="s">
        <v>50134</v>
      </c>
      <c r="Z2569" s="284">
        <v>326170.8</v>
      </c>
      <c r="AB2569" s="276" t="s">
        <v>33357</v>
      </c>
      <c r="AC2569" s="277">
        <v>2400</v>
      </c>
      <c r="AE2569" s="246" t="s">
        <v>33249</v>
      </c>
      <c r="AF2569" s="247">
        <v>6362.2</v>
      </c>
      <c r="AH2569" s="226" t="s">
        <v>34685</v>
      </c>
      <c r="AI2569" s="227">
        <v>311109.32</v>
      </c>
      <c r="AK2569" s="207" t="s">
        <v>17067</v>
      </c>
      <c r="AL2569" s="208">
        <v>72014</v>
      </c>
      <c r="AM2569" s="93"/>
      <c r="AN2569" s="199" t="s">
        <v>14078</v>
      </c>
      <c r="AO2569" s="200">
        <v>368.39</v>
      </c>
      <c r="AT2569" s="263"/>
      <c r="AU2569" s="264"/>
      <c r="AW2569" s="244" t="s">
        <v>44033</v>
      </c>
      <c r="AX2569" s="245">
        <v>37834</v>
      </c>
      <c r="AZ2569" s="230" t="s">
        <v>11897</v>
      </c>
      <c r="BA2569" s="231">
        <v>241688.31</v>
      </c>
      <c r="BC2569" s="209" t="s">
        <v>7848</v>
      </c>
      <c r="BD2569" s="210">
        <v>9503</v>
      </c>
    </row>
    <row r="2570" spans="9:56" x14ac:dyDescent="0.55000000000000004">
      <c r="I2570" s="250" t="s">
        <v>43708</v>
      </c>
      <c r="J2570" s="250"/>
      <c r="K2570" s="251">
        <v>3652</v>
      </c>
      <c r="M2570" s="224" t="s">
        <v>5698</v>
      </c>
      <c r="N2570" s="224"/>
      <c r="O2570" s="225">
        <v>585609.07999999996</v>
      </c>
      <c r="Q2570" s="203" t="s">
        <v>2817</v>
      </c>
      <c r="R2570" s="203"/>
      <c r="S2570" s="204">
        <v>8078.21</v>
      </c>
      <c r="Y2570" t="s">
        <v>61476</v>
      </c>
      <c r="Z2570" s="284">
        <v>1683.18</v>
      </c>
      <c r="AB2570" s="276" t="s">
        <v>55953</v>
      </c>
      <c r="AC2570" s="277">
        <v>62425</v>
      </c>
      <c r="AE2570" s="246" t="s">
        <v>54938</v>
      </c>
      <c r="AF2570" s="247">
        <v>2944.12</v>
      </c>
      <c r="AH2570" s="226" t="s">
        <v>33233</v>
      </c>
      <c r="AI2570" s="227">
        <v>117860.58</v>
      </c>
      <c r="AK2570" s="207" t="s">
        <v>13201</v>
      </c>
      <c r="AL2570" s="208">
        <v>22033.82</v>
      </c>
      <c r="AM2570" s="93"/>
      <c r="AN2570" s="199" t="s">
        <v>14079</v>
      </c>
      <c r="AO2570" s="200">
        <v>2688.07</v>
      </c>
      <c r="AT2570" s="263"/>
      <c r="AU2570" s="264"/>
      <c r="AW2570" s="244" t="s">
        <v>44034</v>
      </c>
      <c r="AX2570" s="245">
        <v>3652</v>
      </c>
      <c r="AZ2570" s="230" t="s">
        <v>11898</v>
      </c>
      <c r="BA2570" s="231">
        <v>585609.07999999996</v>
      </c>
      <c r="BC2570" s="209" t="s">
        <v>10483</v>
      </c>
      <c r="BD2570" s="210">
        <v>1372</v>
      </c>
    </row>
    <row r="2571" spans="9:56" x14ac:dyDescent="0.55000000000000004">
      <c r="I2571" s="250" t="s">
        <v>43709</v>
      </c>
      <c r="J2571" s="250"/>
      <c r="K2571" s="251">
        <v>10980.88</v>
      </c>
      <c r="M2571" s="224" t="s">
        <v>5703</v>
      </c>
      <c r="N2571" s="224"/>
      <c r="O2571" s="225">
        <v>819421.56</v>
      </c>
      <c r="Q2571" s="203" t="s">
        <v>2818</v>
      </c>
      <c r="R2571" s="203"/>
      <c r="S2571" s="204">
        <v>9110.74</v>
      </c>
      <c r="Y2571" t="s">
        <v>62092</v>
      </c>
      <c r="Z2571" s="284">
        <v>11084.5</v>
      </c>
      <c r="AB2571" s="276" t="s">
        <v>18411</v>
      </c>
      <c r="AC2571" s="277">
        <v>4147.13</v>
      </c>
      <c r="AE2571" s="246" t="s">
        <v>33250</v>
      </c>
      <c r="AF2571" s="247">
        <v>21013.77</v>
      </c>
      <c r="AH2571" s="226" t="s">
        <v>42241</v>
      </c>
      <c r="AI2571" s="227">
        <v>41216</v>
      </c>
      <c r="AK2571" s="207" t="s">
        <v>17068</v>
      </c>
      <c r="AL2571" s="208">
        <v>2638.49</v>
      </c>
      <c r="AM2571" s="93"/>
      <c r="AN2571" s="199" t="s">
        <v>32591</v>
      </c>
      <c r="AO2571" s="200">
        <v>11466.11</v>
      </c>
      <c r="AT2571" s="263"/>
      <c r="AU2571" s="264"/>
      <c r="AW2571" s="244" t="s">
        <v>44035</v>
      </c>
      <c r="AX2571" s="245">
        <v>10980.88</v>
      </c>
      <c r="AZ2571" s="230" t="s">
        <v>11903</v>
      </c>
      <c r="BA2571" s="231">
        <v>819421.56</v>
      </c>
      <c r="BC2571" s="209" t="s">
        <v>8379</v>
      </c>
      <c r="BD2571" s="210">
        <v>2275.4</v>
      </c>
    </row>
    <row r="2572" spans="9:56" x14ac:dyDescent="0.55000000000000004">
      <c r="I2572" s="250" t="s">
        <v>43710</v>
      </c>
      <c r="J2572" s="250"/>
      <c r="K2572" s="251">
        <v>18796.8</v>
      </c>
      <c r="M2572" s="224" t="s">
        <v>5704</v>
      </c>
      <c r="N2572" s="224"/>
      <c r="O2572" s="225">
        <v>1085355.3899999999</v>
      </c>
      <c r="Q2572" s="203" t="s">
        <v>2819</v>
      </c>
      <c r="R2572" s="203"/>
      <c r="S2572" s="204">
        <v>18372</v>
      </c>
      <c r="Y2572" t="s">
        <v>64578</v>
      </c>
      <c r="Z2572" s="284">
        <v>4379.8</v>
      </c>
      <c r="AB2572" s="276" t="s">
        <v>39030</v>
      </c>
      <c r="AC2572" s="277">
        <v>10014.76</v>
      </c>
      <c r="AE2572" s="246" t="s">
        <v>33251</v>
      </c>
      <c r="AF2572" s="247">
        <v>16908.599999999999</v>
      </c>
      <c r="AH2572" s="226" t="s">
        <v>42242</v>
      </c>
      <c r="AI2572" s="227">
        <v>10500</v>
      </c>
      <c r="AK2572" s="207" t="s">
        <v>17069</v>
      </c>
      <c r="AL2572" s="208">
        <v>671.57</v>
      </c>
      <c r="AM2572" s="93"/>
      <c r="AN2572" s="199" t="s">
        <v>32592</v>
      </c>
      <c r="AO2572" s="200">
        <v>3615.76</v>
      </c>
      <c r="AT2572" s="263"/>
      <c r="AU2572" s="264"/>
      <c r="AW2572" s="244" t="s">
        <v>44037</v>
      </c>
      <c r="AX2572" s="245">
        <v>18796.8</v>
      </c>
      <c r="AZ2572" s="230" t="s">
        <v>11904</v>
      </c>
      <c r="BA2572" s="231">
        <v>1085355.3899999999</v>
      </c>
      <c r="BC2572" s="209" t="s">
        <v>9037</v>
      </c>
      <c r="BD2572" s="210">
        <v>4135.96</v>
      </c>
    </row>
    <row r="2573" spans="9:56" x14ac:dyDescent="0.55000000000000004">
      <c r="I2573" s="250" t="s">
        <v>43711</v>
      </c>
      <c r="J2573" s="250"/>
      <c r="K2573" s="251">
        <v>30738.87</v>
      </c>
      <c r="M2573" s="224" t="s">
        <v>5702</v>
      </c>
      <c r="N2573" s="224"/>
      <c r="O2573" s="225">
        <v>53188.84</v>
      </c>
      <c r="Q2573" s="203" t="s">
        <v>2820</v>
      </c>
      <c r="R2573" s="203"/>
      <c r="S2573" s="204">
        <v>103.96</v>
      </c>
      <c r="Y2573" t="s">
        <v>64580</v>
      </c>
      <c r="Z2573">
        <v>335.04</v>
      </c>
      <c r="AB2573" s="276" t="s">
        <v>39031</v>
      </c>
      <c r="AC2573" s="277">
        <v>3509.76</v>
      </c>
      <c r="AE2573" s="246" t="s">
        <v>33252</v>
      </c>
      <c r="AF2573" s="247">
        <v>261200</v>
      </c>
      <c r="AH2573" s="226" t="s">
        <v>40161</v>
      </c>
      <c r="AI2573" s="227">
        <v>18942.849999999999</v>
      </c>
      <c r="AK2573" s="207" t="s">
        <v>17070</v>
      </c>
      <c r="AL2573" s="208">
        <v>16000</v>
      </c>
      <c r="AM2573" s="93"/>
      <c r="AN2573" s="199" t="s">
        <v>32593</v>
      </c>
      <c r="AO2573" s="200">
        <v>1139.17</v>
      </c>
      <c r="AT2573" s="263"/>
      <c r="AU2573" s="264"/>
      <c r="AW2573" s="244" t="s">
        <v>44038</v>
      </c>
      <c r="AX2573" s="245">
        <v>30738.87</v>
      </c>
      <c r="AZ2573" s="230" t="s">
        <v>11902</v>
      </c>
      <c r="BA2573" s="231">
        <v>53188.84</v>
      </c>
      <c r="BC2573" s="209" t="s">
        <v>10516</v>
      </c>
      <c r="BD2573" s="210">
        <v>21173.21</v>
      </c>
    </row>
    <row r="2574" spans="9:56" x14ac:dyDescent="0.55000000000000004">
      <c r="I2574" s="250" t="s">
        <v>43712</v>
      </c>
      <c r="J2574" s="250"/>
      <c r="K2574" s="251">
        <v>1246</v>
      </c>
      <c r="M2574" s="224" t="s">
        <v>5705</v>
      </c>
      <c r="N2574" s="224"/>
      <c r="O2574" s="225">
        <v>3795782.92</v>
      </c>
      <c r="Q2574" s="203" t="s">
        <v>2821</v>
      </c>
      <c r="R2574" s="203"/>
      <c r="S2574" s="204">
        <v>696.49</v>
      </c>
      <c r="Y2574" t="s">
        <v>64581</v>
      </c>
      <c r="Z2574" s="284">
        <v>1052.9000000000001</v>
      </c>
      <c r="AB2574" s="276" t="s">
        <v>34847</v>
      </c>
      <c r="AC2574" s="277">
        <v>1350</v>
      </c>
      <c r="AE2574" s="246" t="s">
        <v>33253</v>
      </c>
      <c r="AF2574" s="247">
        <v>67814.55</v>
      </c>
      <c r="AH2574" s="226" t="s">
        <v>40162</v>
      </c>
      <c r="AI2574" s="227">
        <v>1449.15</v>
      </c>
      <c r="AK2574" s="207" t="s">
        <v>17071</v>
      </c>
      <c r="AL2574" s="208">
        <v>6207.51</v>
      </c>
      <c r="AM2574" s="93"/>
      <c r="AN2574" s="199" t="s">
        <v>32594</v>
      </c>
      <c r="AO2574" s="200">
        <v>1499.7</v>
      </c>
      <c r="AT2574" s="263"/>
      <c r="AU2574" s="264"/>
      <c r="AW2574" s="244" t="s">
        <v>44039</v>
      </c>
      <c r="AX2574" s="245">
        <v>1246</v>
      </c>
      <c r="AZ2574" s="230" t="s">
        <v>11905</v>
      </c>
      <c r="BA2574" s="231">
        <v>3795782.92</v>
      </c>
      <c r="BC2574" s="209" t="s">
        <v>9543</v>
      </c>
      <c r="BD2574" s="210">
        <v>2092.06</v>
      </c>
    </row>
    <row r="2575" spans="9:56" x14ac:dyDescent="0.55000000000000004">
      <c r="I2575" s="250" t="s">
        <v>43714</v>
      </c>
      <c r="J2575" s="250"/>
      <c r="K2575" s="251">
        <v>5749</v>
      </c>
      <c r="M2575" s="224" t="s">
        <v>5706</v>
      </c>
      <c r="N2575" s="224"/>
      <c r="O2575" s="225">
        <v>69323.44</v>
      </c>
      <c r="Q2575" s="203" t="s">
        <v>2822</v>
      </c>
      <c r="R2575" s="203"/>
      <c r="S2575" s="204">
        <v>13977</v>
      </c>
      <c r="Y2575" t="s">
        <v>64583</v>
      </c>
      <c r="Z2575">
        <v>882.17</v>
      </c>
      <c r="AB2575" s="276" t="s">
        <v>34848</v>
      </c>
      <c r="AC2575" s="277">
        <v>463.06</v>
      </c>
      <c r="AE2575" s="246" t="s">
        <v>34691</v>
      </c>
      <c r="AF2575" s="247">
        <v>145451.01</v>
      </c>
      <c r="AH2575" s="226" t="s">
        <v>51843</v>
      </c>
      <c r="AI2575" s="227">
        <v>6720</v>
      </c>
      <c r="AK2575" s="207" t="s">
        <v>13203</v>
      </c>
      <c r="AL2575" s="208">
        <v>23122.240000000002</v>
      </c>
      <c r="AM2575" s="93"/>
      <c r="AN2575" s="199" t="s">
        <v>32595</v>
      </c>
      <c r="AO2575" s="200">
        <v>1714.21</v>
      </c>
      <c r="AT2575" s="263"/>
      <c r="AU2575" s="264"/>
      <c r="AW2575" s="244" t="s">
        <v>44041</v>
      </c>
      <c r="AX2575" s="245">
        <v>5749</v>
      </c>
      <c r="AZ2575" s="230" t="s">
        <v>11906</v>
      </c>
      <c r="BA2575" s="231">
        <v>69323.44</v>
      </c>
      <c r="BC2575" s="209" t="s">
        <v>11137</v>
      </c>
      <c r="BD2575" s="210">
        <v>8837.25</v>
      </c>
    </row>
    <row r="2576" spans="9:56" x14ac:dyDescent="0.55000000000000004">
      <c r="I2576" s="250" t="s">
        <v>43715</v>
      </c>
      <c r="J2576" s="250"/>
      <c r="K2576" s="251">
        <v>1230</v>
      </c>
      <c r="M2576" s="224" t="s">
        <v>5707</v>
      </c>
      <c r="N2576" s="224"/>
      <c r="O2576" s="225">
        <v>1335033.07</v>
      </c>
      <c r="Q2576" s="203" t="s">
        <v>2823</v>
      </c>
      <c r="R2576" s="203"/>
      <c r="S2576" s="204">
        <v>6602</v>
      </c>
      <c r="Y2576" t="s">
        <v>71544</v>
      </c>
      <c r="Z2576">
        <v>41.72</v>
      </c>
      <c r="AB2576" s="276" t="s">
        <v>18412</v>
      </c>
      <c r="AC2576" s="277">
        <v>10551.03</v>
      </c>
      <c r="AE2576" s="246" t="s">
        <v>44544</v>
      </c>
      <c r="AF2576" s="247">
        <v>4331</v>
      </c>
      <c r="AH2576" s="226" t="s">
        <v>51844</v>
      </c>
      <c r="AI2576" s="227">
        <v>1920</v>
      </c>
      <c r="AK2576" s="207" t="s">
        <v>13204</v>
      </c>
      <c r="AL2576" s="208">
        <v>24949.62</v>
      </c>
      <c r="AM2576" s="93"/>
      <c r="AN2576" s="199" t="s">
        <v>32596</v>
      </c>
      <c r="AO2576" s="200">
        <v>61.96</v>
      </c>
      <c r="AT2576" s="263"/>
      <c r="AU2576" s="264"/>
      <c r="AW2576" s="244" t="s">
        <v>44042</v>
      </c>
      <c r="AX2576" s="245">
        <v>1230</v>
      </c>
      <c r="AZ2576" s="230" t="s">
        <v>11907</v>
      </c>
      <c r="BA2576" s="231">
        <v>1335033.07</v>
      </c>
      <c r="BC2576" s="209" t="s">
        <v>11359</v>
      </c>
      <c r="BD2576" s="210">
        <v>4445</v>
      </c>
    </row>
    <row r="2577" spans="9:56" x14ac:dyDescent="0.55000000000000004">
      <c r="I2577" s="250" t="s">
        <v>43717</v>
      </c>
      <c r="J2577" s="250"/>
      <c r="K2577" s="251">
        <v>326921.19</v>
      </c>
      <c r="M2577" s="224" t="s">
        <v>5708</v>
      </c>
      <c r="N2577" s="224"/>
      <c r="O2577" s="225">
        <v>273144.42</v>
      </c>
      <c r="Q2577" s="203" t="s">
        <v>2824</v>
      </c>
      <c r="R2577" s="203"/>
      <c r="S2577" s="204">
        <v>9320.2900000000009</v>
      </c>
      <c r="Y2577" t="s">
        <v>64584</v>
      </c>
      <c r="Z2577" s="284">
        <v>3455.97</v>
      </c>
      <c r="AB2577" s="276" t="s">
        <v>36175</v>
      </c>
      <c r="AC2577" s="277">
        <v>1285.8</v>
      </c>
      <c r="AE2577" s="246" t="s">
        <v>17222</v>
      </c>
      <c r="AF2577" s="247">
        <v>267164.79999999999</v>
      </c>
      <c r="AH2577" s="226" t="s">
        <v>51845</v>
      </c>
      <c r="AI2577" s="227">
        <v>25550</v>
      </c>
      <c r="AK2577" s="207" t="s">
        <v>13205</v>
      </c>
      <c r="AL2577" s="208">
        <v>2746.18</v>
      </c>
      <c r="AM2577" s="93"/>
      <c r="AN2577" s="199" t="s">
        <v>32597</v>
      </c>
      <c r="AO2577" s="200">
        <v>346.09</v>
      </c>
      <c r="AT2577" s="263"/>
      <c r="AU2577" s="264"/>
      <c r="AW2577" s="244" t="s">
        <v>44045</v>
      </c>
      <c r="AX2577" s="245">
        <v>326921.19</v>
      </c>
      <c r="AZ2577" s="230" t="s">
        <v>11908</v>
      </c>
      <c r="BA2577" s="231">
        <v>273144.42</v>
      </c>
      <c r="BC2577" s="209" t="s">
        <v>9936</v>
      </c>
      <c r="BD2577" s="210">
        <v>73159.88</v>
      </c>
    </row>
    <row r="2578" spans="9:56" x14ac:dyDescent="0.55000000000000004">
      <c r="I2578" s="250" t="s">
        <v>43718</v>
      </c>
      <c r="J2578" s="250"/>
      <c r="K2578" s="251">
        <v>3600</v>
      </c>
      <c r="M2578" s="224" t="s">
        <v>5709</v>
      </c>
      <c r="N2578" s="224"/>
      <c r="O2578" s="225">
        <v>2113843.41</v>
      </c>
      <c r="Q2578" s="203" t="s">
        <v>2825</v>
      </c>
      <c r="R2578" s="203"/>
      <c r="S2578" s="204">
        <v>14817.97</v>
      </c>
      <c r="Y2578" t="s">
        <v>69882</v>
      </c>
      <c r="Z2578" s="284">
        <v>11739.43</v>
      </c>
      <c r="AB2578" s="276" t="s">
        <v>67323</v>
      </c>
      <c r="AC2578" s="277">
        <v>13877.5</v>
      </c>
      <c r="AE2578" s="246" t="s">
        <v>51865</v>
      </c>
      <c r="AF2578" s="247">
        <v>24577.21</v>
      </c>
      <c r="AH2578" s="226" t="s">
        <v>51846</v>
      </c>
      <c r="AI2578" s="227">
        <v>2615.59</v>
      </c>
      <c r="AK2578" s="207" t="s">
        <v>17072</v>
      </c>
      <c r="AL2578" s="208">
        <v>65006.83</v>
      </c>
      <c r="AM2578" s="93"/>
      <c r="AN2578" s="199" t="s">
        <v>32598</v>
      </c>
      <c r="AO2578" s="200">
        <v>11466.11</v>
      </c>
      <c r="AT2578" s="263"/>
      <c r="AU2578" s="264"/>
      <c r="AW2578" s="244" t="s">
        <v>44046</v>
      </c>
      <c r="AX2578" s="245">
        <v>3600</v>
      </c>
      <c r="AZ2578" s="230" t="s">
        <v>11909</v>
      </c>
      <c r="BA2578" s="231">
        <v>2113843.41</v>
      </c>
      <c r="BC2578" s="209" t="s">
        <v>6769</v>
      </c>
      <c r="BD2578" s="210">
        <v>106846</v>
      </c>
    </row>
    <row r="2579" spans="9:56" x14ac:dyDescent="0.55000000000000004">
      <c r="I2579" s="250" t="s">
        <v>43719</v>
      </c>
      <c r="J2579" s="250"/>
      <c r="K2579" s="251">
        <v>10617</v>
      </c>
      <c r="M2579" s="224" t="s">
        <v>5710</v>
      </c>
      <c r="N2579" s="224"/>
      <c r="O2579" s="225">
        <v>71884</v>
      </c>
      <c r="Q2579" s="203" t="s">
        <v>2826</v>
      </c>
      <c r="R2579" s="203"/>
      <c r="S2579" s="204">
        <v>11194</v>
      </c>
      <c r="Y2579" t="s">
        <v>71545</v>
      </c>
      <c r="Z2579" s="284">
        <v>11019.66</v>
      </c>
      <c r="AB2579" s="276" t="s">
        <v>67324</v>
      </c>
      <c r="AC2579" s="277">
        <v>33601</v>
      </c>
      <c r="AE2579" s="246" t="s">
        <v>40165</v>
      </c>
      <c r="AF2579" s="247">
        <v>63762.87</v>
      </c>
      <c r="AH2579" s="226" t="s">
        <v>51847</v>
      </c>
      <c r="AI2579" s="227">
        <v>8239.7900000000009</v>
      </c>
      <c r="AK2579" s="207" t="s">
        <v>17073</v>
      </c>
      <c r="AL2579" s="208">
        <v>7722.5</v>
      </c>
      <c r="AM2579" s="93"/>
      <c r="AN2579" s="199" t="s">
        <v>25654</v>
      </c>
      <c r="AO2579" s="200">
        <v>3615.76</v>
      </c>
      <c r="AT2579" s="263"/>
      <c r="AU2579" s="264"/>
      <c r="AW2579" s="244" t="s">
        <v>44048</v>
      </c>
      <c r="AX2579" s="245">
        <v>10617</v>
      </c>
      <c r="AZ2579" s="230" t="s">
        <v>11910</v>
      </c>
      <c r="BA2579" s="231">
        <v>71884</v>
      </c>
      <c r="BC2579" s="209" t="s">
        <v>6964</v>
      </c>
      <c r="BD2579" s="210">
        <v>24305</v>
      </c>
    </row>
    <row r="2580" spans="9:56" x14ac:dyDescent="0.55000000000000004">
      <c r="I2580" s="250" t="s">
        <v>43721</v>
      </c>
      <c r="J2580" s="250"/>
      <c r="K2580" s="251">
        <v>1571</v>
      </c>
      <c r="M2580" s="224" t="s">
        <v>5711</v>
      </c>
      <c r="N2580" s="224"/>
      <c r="O2580" s="225">
        <v>762319.42</v>
      </c>
      <c r="Q2580" s="203" t="s">
        <v>2827</v>
      </c>
      <c r="R2580" s="203"/>
      <c r="S2580" s="204">
        <v>3670</v>
      </c>
      <c r="Y2580" t="s">
        <v>61477</v>
      </c>
      <c r="Z2580" s="284">
        <v>4195.57</v>
      </c>
      <c r="AB2580" s="276" t="s">
        <v>67325</v>
      </c>
      <c r="AC2580" s="277">
        <v>4300</v>
      </c>
      <c r="AE2580" s="246" t="s">
        <v>44545</v>
      </c>
      <c r="AF2580" s="247">
        <v>169101.19</v>
      </c>
      <c r="AH2580" s="226" t="s">
        <v>51848</v>
      </c>
      <c r="AI2580" s="227">
        <v>5372.56</v>
      </c>
      <c r="AK2580" s="207" t="s">
        <v>17074</v>
      </c>
      <c r="AL2580" s="208">
        <v>8697.42</v>
      </c>
      <c r="AM2580" s="93"/>
      <c r="AN2580" s="199" t="s">
        <v>14080</v>
      </c>
      <c r="AO2580" s="200">
        <v>7729.94</v>
      </c>
      <c r="AT2580" s="263"/>
      <c r="AU2580" s="264"/>
      <c r="AW2580" s="244" t="s">
        <v>44050</v>
      </c>
      <c r="AX2580" s="245">
        <v>1571</v>
      </c>
      <c r="AZ2580" s="230" t="s">
        <v>11911</v>
      </c>
      <c r="BA2580" s="231">
        <v>762319.42</v>
      </c>
      <c r="BC2580" s="209" t="s">
        <v>7171</v>
      </c>
      <c r="BD2580" s="210">
        <v>7374</v>
      </c>
    </row>
    <row r="2581" spans="9:56" x14ac:dyDescent="0.55000000000000004">
      <c r="I2581" s="250" t="s">
        <v>43723</v>
      </c>
      <c r="J2581" s="250"/>
      <c r="K2581" s="251">
        <v>2532</v>
      </c>
      <c r="M2581" s="224" t="s">
        <v>5712</v>
      </c>
      <c r="N2581" s="224"/>
      <c r="O2581" s="225">
        <v>5008117.49</v>
      </c>
      <c r="Q2581" s="203" t="s">
        <v>2828</v>
      </c>
      <c r="R2581" s="203"/>
      <c r="S2581" s="204">
        <v>3719</v>
      </c>
      <c r="Y2581" t="s">
        <v>71546</v>
      </c>
      <c r="Z2581" s="284">
        <v>27629.71</v>
      </c>
      <c r="AB2581" s="276" t="s">
        <v>67326</v>
      </c>
      <c r="AC2581" s="277">
        <v>309.32</v>
      </c>
      <c r="AE2581" s="246" t="s">
        <v>33254</v>
      </c>
      <c r="AF2581" s="247">
        <v>33642.589999999997</v>
      </c>
      <c r="AH2581" s="226" t="s">
        <v>51849</v>
      </c>
      <c r="AI2581" s="227">
        <v>1000</v>
      </c>
      <c r="AK2581" s="207" t="s">
        <v>13206</v>
      </c>
      <c r="AL2581" s="208">
        <v>145947.21</v>
      </c>
      <c r="AM2581" s="93"/>
      <c r="AN2581" s="199" t="s">
        <v>14081</v>
      </c>
      <c r="AO2581" s="200">
        <v>4504.8999999999996</v>
      </c>
      <c r="AT2581" s="263"/>
      <c r="AU2581" s="264"/>
      <c r="AW2581" s="244" t="s">
        <v>44052</v>
      </c>
      <c r="AX2581" s="245">
        <v>2532</v>
      </c>
      <c r="AZ2581" s="230" t="s">
        <v>11912</v>
      </c>
      <c r="BA2581" s="231">
        <v>5008117.49</v>
      </c>
      <c r="BC2581" s="209" t="s">
        <v>7446</v>
      </c>
      <c r="BD2581" s="210">
        <v>86704</v>
      </c>
    </row>
    <row r="2582" spans="9:56" x14ac:dyDescent="0.55000000000000004">
      <c r="I2582" s="250" t="s">
        <v>43726</v>
      </c>
      <c r="J2582" s="250"/>
      <c r="K2582" s="251">
        <v>11692</v>
      </c>
      <c r="M2582" s="224" t="s">
        <v>5713</v>
      </c>
      <c r="N2582" s="224"/>
      <c r="O2582" s="225">
        <v>533745.30000000005</v>
      </c>
      <c r="Q2582" s="203" t="s">
        <v>2829</v>
      </c>
      <c r="R2582" s="203"/>
      <c r="S2582" s="204">
        <v>7686</v>
      </c>
      <c r="Y2582" t="s">
        <v>70633</v>
      </c>
      <c r="Z2582" s="284">
        <v>1140.3599999999999</v>
      </c>
      <c r="AB2582" s="276" t="s">
        <v>67327</v>
      </c>
      <c r="AC2582" s="277">
        <v>986.42</v>
      </c>
      <c r="AE2582" s="246" t="s">
        <v>49721</v>
      </c>
      <c r="AF2582" s="247">
        <v>41216.129999999997</v>
      </c>
      <c r="AH2582" s="226" t="s">
        <v>51850</v>
      </c>
      <c r="AI2582" s="227">
        <v>6720</v>
      </c>
      <c r="AK2582" s="207" t="s">
        <v>17075</v>
      </c>
      <c r="AL2582" s="208">
        <v>19760.93</v>
      </c>
      <c r="AM2582" s="93"/>
      <c r="AN2582" s="199" t="s">
        <v>14082</v>
      </c>
      <c r="AO2582" s="200">
        <v>297.39</v>
      </c>
      <c r="AT2582" s="263"/>
      <c r="AU2582" s="264"/>
      <c r="AW2582" s="244" t="s">
        <v>44055</v>
      </c>
      <c r="AX2582" s="245">
        <v>11692</v>
      </c>
      <c r="AZ2582" s="230" t="s">
        <v>11913</v>
      </c>
      <c r="BA2582" s="231">
        <v>533745.30000000005</v>
      </c>
      <c r="BC2582" s="209" t="s">
        <v>7628</v>
      </c>
      <c r="BD2582" s="210">
        <v>158718</v>
      </c>
    </row>
    <row r="2583" spans="9:56" x14ac:dyDescent="0.55000000000000004">
      <c r="I2583" s="250" t="s">
        <v>43727</v>
      </c>
      <c r="J2583" s="250"/>
      <c r="K2583" s="251">
        <v>2347</v>
      </c>
      <c r="M2583" s="224" t="s">
        <v>5714</v>
      </c>
      <c r="N2583" s="224"/>
      <c r="O2583" s="225">
        <v>15539403.390000001</v>
      </c>
      <c r="Q2583" s="203" t="s">
        <v>2830</v>
      </c>
      <c r="R2583" s="203"/>
      <c r="S2583" s="204">
        <v>7180.64</v>
      </c>
      <c r="Y2583" t="s">
        <v>69763</v>
      </c>
      <c r="Z2583" s="284">
        <v>1389.79</v>
      </c>
      <c r="AB2583" s="276" t="s">
        <v>67328</v>
      </c>
      <c r="AC2583" s="277">
        <v>6133.8</v>
      </c>
      <c r="AE2583" s="246" t="s">
        <v>34692</v>
      </c>
      <c r="AF2583" s="247">
        <v>294204.84999999998</v>
      </c>
      <c r="AH2583" s="226" t="s">
        <v>51851</v>
      </c>
      <c r="AI2583" s="227">
        <v>590.58000000000004</v>
      </c>
      <c r="AK2583" s="207" t="s">
        <v>17076</v>
      </c>
      <c r="AL2583" s="208">
        <v>81139.94</v>
      </c>
      <c r="AM2583" s="93"/>
      <c r="AN2583" s="199" t="s">
        <v>14083</v>
      </c>
      <c r="AO2583" s="200">
        <v>2061.6999999999998</v>
      </c>
      <c r="AT2583" s="263"/>
      <c r="AU2583" s="264"/>
      <c r="AW2583" s="244" t="s">
        <v>44056</v>
      </c>
      <c r="AX2583" s="245">
        <v>2347</v>
      </c>
      <c r="AZ2583" s="230" t="s">
        <v>11914</v>
      </c>
      <c r="BA2583" s="231">
        <v>15539403.390000001</v>
      </c>
      <c r="BC2583" s="209" t="s">
        <v>7849</v>
      </c>
      <c r="BD2583" s="210">
        <v>12290</v>
      </c>
    </row>
    <row r="2584" spans="9:56" x14ac:dyDescent="0.55000000000000004">
      <c r="I2584" s="250" t="s">
        <v>43728</v>
      </c>
      <c r="J2584" s="250"/>
      <c r="K2584" s="251">
        <v>1674.55</v>
      </c>
      <c r="M2584" s="224" t="s">
        <v>5719</v>
      </c>
      <c r="N2584" s="224"/>
      <c r="O2584" s="225">
        <v>3708288.34</v>
      </c>
      <c r="Q2584" s="203" t="s">
        <v>2831</v>
      </c>
      <c r="R2584" s="203"/>
      <c r="S2584" s="204">
        <v>5978.71</v>
      </c>
      <c r="Y2584" t="s">
        <v>58601</v>
      </c>
      <c r="Z2584" s="284">
        <v>73622.720000000001</v>
      </c>
      <c r="AB2584" s="276" t="s">
        <v>67329</v>
      </c>
      <c r="AC2584" s="277">
        <v>2518.8000000000002</v>
      </c>
      <c r="AE2584" s="246" t="s">
        <v>55891</v>
      </c>
      <c r="AF2584" s="247">
        <v>3790.64</v>
      </c>
      <c r="AH2584" s="226" t="s">
        <v>51852</v>
      </c>
      <c r="AI2584" s="227">
        <v>1860.52</v>
      </c>
      <c r="AK2584" s="207" t="s">
        <v>17077</v>
      </c>
      <c r="AL2584" s="208">
        <v>189747.36</v>
      </c>
      <c r="AM2584" s="93"/>
      <c r="AN2584" s="199" t="s">
        <v>14084</v>
      </c>
      <c r="AO2584" s="200">
        <v>3760.29</v>
      </c>
      <c r="AT2584" s="263"/>
      <c r="AU2584" s="264"/>
      <c r="AW2584" s="244" t="s">
        <v>44057</v>
      </c>
      <c r="AX2584" s="245">
        <v>1674.55</v>
      </c>
      <c r="AZ2584" s="230" t="s">
        <v>11919</v>
      </c>
      <c r="BA2584" s="231">
        <v>3708288.34</v>
      </c>
      <c r="BC2584" s="209" t="s">
        <v>8105</v>
      </c>
      <c r="BD2584" s="210">
        <v>22640</v>
      </c>
    </row>
    <row r="2585" spans="9:56" x14ac:dyDescent="0.55000000000000004">
      <c r="I2585" s="250" t="s">
        <v>43729</v>
      </c>
      <c r="J2585" s="250"/>
      <c r="K2585" s="251">
        <v>17808.3</v>
      </c>
      <c r="M2585" s="224" t="s">
        <v>5715</v>
      </c>
      <c r="N2585" s="224"/>
      <c r="O2585" s="225">
        <v>132094.42000000001</v>
      </c>
      <c r="Q2585" s="203" t="s">
        <v>2832</v>
      </c>
      <c r="R2585" s="203"/>
      <c r="S2585" s="204">
        <v>4858</v>
      </c>
      <c r="Y2585" t="s">
        <v>40423</v>
      </c>
      <c r="Z2585" s="284">
        <v>11543.97</v>
      </c>
      <c r="AB2585" s="276" t="s">
        <v>67330</v>
      </c>
      <c r="AC2585" s="277">
        <v>6936.5</v>
      </c>
      <c r="AE2585" s="246" t="s">
        <v>58450</v>
      </c>
      <c r="AF2585" s="247">
        <v>4750</v>
      </c>
      <c r="AH2585" s="226" t="s">
        <v>51853</v>
      </c>
      <c r="AI2585" s="227">
        <v>1622.2</v>
      </c>
      <c r="AK2585" s="207" t="s">
        <v>17078</v>
      </c>
      <c r="AL2585" s="208">
        <v>170519.67999999999</v>
      </c>
      <c r="AM2585" s="93"/>
      <c r="AN2585" s="199" t="s">
        <v>14085</v>
      </c>
      <c r="AO2585" s="200">
        <v>2082.6</v>
      </c>
      <c r="AT2585" s="263"/>
      <c r="AU2585" s="264"/>
      <c r="AW2585" s="244" t="s">
        <v>44058</v>
      </c>
      <c r="AX2585" s="245">
        <v>17808.3</v>
      </c>
      <c r="AZ2585" s="230" t="s">
        <v>11915</v>
      </c>
      <c r="BA2585" s="231">
        <v>132094.42000000001</v>
      </c>
      <c r="BC2585" s="209" t="s">
        <v>8380</v>
      </c>
      <c r="BD2585" s="210">
        <v>84449</v>
      </c>
    </row>
    <row r="2586" spans="9:56" x14ac:dyDescent="0.55000000000000004">
      <c r="I2586" s="250" t="s">
        <v>43730</v>
      </c>
      <c r="J2586" s="250"/>
      <c r="K2586" s="251">
        <v>185389</v>
      </c>
      <c r="M2586" s="224" t="s">
        <v>5716</v>
      </c>
      <c r="N2586" s="224"/>
      <c r="O2586" s="225">
        <v>236806.45</v>
      </c>
      <c r="Q2586" s="203" t="s">
        <v>2833</v>
      </c>
      <c r="R2586" s="203"/>
      <c r="S2586" s="204">
        <v>8442</v>
      </c>
      <c r="Y2586" t="s">
        <v>48989</v>
      </c>
      <c r="Z2586" s="284">
        <v>9460.7000000000007</v>
      </c>
      <c r="AB2586" s="276" t="s">
        <v>64150</v>
      </c>
      <c r="AC2586" s="277">
        <v>633.59</v>
      </c>
      <c r="AE2586" s="246" t="s">
        <v>55892</v>
      </c>
      <c r="AF2586" s="247">
        <v>653.35</v>
      </c>
      <c r="AH2586" s="226" t="s">
        <v>49714</v>
      </c>
      <c r="AI2586" s="227">
        <v>3430</v>
      </c>
      <c r="AK2586" s="207" t="s">
        <v>17079</v>
      </c>
      <c r="AL2586" s="208">
        <v>63228.93</v>
      </c>
      <c r="AM2586" s="93"/>
      <c r="AN2586" s="199" t="s">
        <v>25656</v>
      </c>
      <c r="AO2586" s="200">
        <v>61.96</v>
      </c>
      <c r="AT2586" s="263"/>
      <c r="AU2586" s="264"/>
      <c r="AW2586" s="244" t="s">
        <v>44059</v>
      </c>
      <c r="AX2586" s="245">
        <v>185389</v>
      </c>
      <c r="AZ2586" s="230" t="s">
        <v>11916</v>
      </c>
      <c r="BA2586" s="231">
        <v>236806.45</v>
      </c>
      <c r="BC2586" s="209" t="s">
        <v>8556</v>
      </c>
      <c r="BD2586" s="210">
        <v>194583</v>
      </c>
    </row>
    <row r="2587" spans="9:56" x14ac:dyDescent="0.55000000000000004">
      <c r="I2587" s="250" t="s">
        <v>43731</v>
      </c>
      <c r="J2587" s="250"/>
      <c r="K2587" s="251">
        <v>2843</v>
      </c>
      <c r="M2587" s="224" t="s">
        <v>5720</v>
      </c>
      <c r="N2587" s="224"/>
      <c r="O2587" s="225">
        <v>3302736.23</v>
      </c>
      <c r="Q2587" s="203" t="s">
        <v>4145</v>
      </c>
      <c r="R2587" s="203"/>
      <c r="S2587" s="204">
        <v>5376.56</v>
      </c>
      <c r="Y2587" t="s">
        <v>56309</v>
      </c>
      <c r="Z2587" s="284">
        <v>3830.68</v>
      </c>
      <c r="AB2587" s="276" t="s">
        <v>18413</v>
      </c>
      <c r="AC2587" s="277">
        <v>4695.3599999999997</v>
      </c>
      <c r="AE2587" s="246" t="s">
        <v>55893</v>
      </c>
      <c r="AF2587" s="247">
        <v>1602.46</v>
      </c>
      <c r="AH2587" s="226" t="s">
        <v>51854</v>
      </c>
      <c r="AI2587" s="227">
        <v>617.70000000000005</v>
      </c>
      <c r="AK2587" s="207" t="s">
        <v>17080</v>
      </c>
      <c r="AL2587" s="208">
        <v>5744.65</v>
      </c>
      <c r="AM2587" s="93"/>
      <c r="AN2587" s="199" t="s">
        <v>14086</v>
      </c>
      <c r="AO2587" s="200">
        <v>2688.07</v>
      </c>
      <c r="AT2587" s="263"/>
      <c r="AU2587" s="264"/>
      <c r="AW2587" s="244" t="s">
        <v>44060</v>
      </c>
      <c r="AX2587" s="245">
        <v>2843</v>
      </c>
      <c r="AZ2587" s="230" t="s">
        <v>11920</v>
      </c>
      <c r="BA2587" s="231">
        <v>3302736.23</v>
      </c>
      <c r="BC2587" s="209" t="s">
        <v>8763</v>
      </c>
      <c r="BD2587" s="210">
        <v>9506</v>
      </c>
    </row>
    <row r="2588" spans="9:56" x14ac:dyDescent="0.55000000000000004">
      <c r="I2588" s="250" t="s">
        <v>43732</v>
      </c>
      <c r="J2588" s="250"/>
      <c r="K2588" s="251">
        <v>37013</v>
      </c>
      <c r="M2588" s="224" t="s">
        <v>5721</v>
      </c>
      <c r="N2588" s="224"/>
      <c r="O2588" s="225">
        <v>4306</v>
      </c>
      <c r="Q2588" s="203" t="s">
        <v>2834</v>
      </c>
      <c r="R2588" s="203"/>
      <c r="S2588" s="204">
        <v>12549</v>
      </c>
      <c r="Y2588" t="s">
        <v>39284</v>
      </c>
      <c r="Z2588" s="284">
        <v>7532.04</v>
      </c>
      <c r="AB2588" s="276" t="s">
        <v>39032</v>
      </c>
      <c r="AC2588" s="277">
        <v>53060</v>
      </c>
      <c r="AE2588" s="246" t="s">
        <v>64080</v>
      </c>
      <c r="AF2588" s="247">
        <v>192</v>
      </c>
      <c r="AH2588" s="226" t="s">
        <v>17139</v>
      </c>
      <c r="AI2588" s="227">
        <v>5178.9799999999996</v>
      </c>
      <c r="AK2588" s="207" t="s">
        <v>17081</v>
      </c>
      <c r="AL2588" s="208">
        <v>11000</v>
      </c>
      <c r="AM2588" s="93"/>
      <c r="AN2588" s="199" t="s">
        <v>32599</v>
      </c>
      <c r="AO2588" s="200">
        <v>346.09</v>
      </c>
      <c r="AT2588" s="263"/>
      <c r="AU2588" s="264"/>
      <c r="AW2588" s="244" t="s">
        <v>44061</v>
      </c>
      <c r="AX2588" s="245">
        <v>37013</v>
      </c>
      <c r="AZ2588" s="230" t="s">
        <v>11921</v>
      </c>
      <c r="BA2588" s="231">
        <v>4306</v>
      </c>
      <c r="BC2588" s="209" t="s">
        <v>9038</v>
      </c>
      <c r="BD2588" s="210">
        <v>34792</v>
      </c>
    </row>
    <row r="2589" spans="9:56" x14ac:dyDescent="0.55000000000000004">
      <c r="I2589" s="250" t="s">
        <v>43733</v>
      </c>
      <c r="J2589" s="250"/>
      <c r="K2589" s="251">
        <v>77449</v>
      </c>
      <c r="M2589" s="224" t="s">
        <v>5722</v>
      </c>
      <c r="N2589" s="224"/>
      <c r="O2589" s="225">
        <v>6773184.7199999997</v>
      </c>
      <c r="Q2589" s="203" t="s">
        <v>2835</v>
      </c>
      <c r="R2589" s="203"/>
      <c r="S2589" s="204">
        <v>1671.56</v>
      </c>
      <c r="Y2589" t="s">
        <v>39285</v>
      </c>
      <c r="Z2589" s="284">
        <v>23545.99</v>
      </c>
      <c r="AB2589" s="276" t="s">
        <v>67331</v>
      </c>
      <c r="AC2589" s="277">
        <v>2872.92</v>
      </c>
      <c r="AE2589" s="246" t="s">
        <v>54939</v>
      </c>
      <c r="AF2589" s="247">
        <v>1800</v>
      </c>
      <c r="AH2589" s="226" t="s">
        <v>38932</v>
      </c>
      <c r="AI2589" s="227">
        <v>70204.89</v>
      </c>
      <c r="AK2589" s="207" t="s">
        <v>17082</v>
      </c>
      <c r="AL2589" s="208">
        <v>521.35</v>
      </c>
      <c r="AM2589" s="93"/>
      <c r="AN2589" s="199" t="s">
        <v>14087</v>
      </c>
      <c r="AO2589" s="200">
        <v>16892.32</v>
      </c>
      <c r="AT2589" s="263"/>
      <c r="AU2589" s="264"/>
      <c r="AW2589" s="244" t="s">
        <v>44062</v>
      </c>
      <c r="AX2589" s="245">
        <v>77449</v>
      </c>
      <c r="AZ2589" s="230" t="s">
        <v>11922</v>
      </c>
      <c r="BA2589" s="231">
        <v>6773184.7199999997</v>
      </c>
      <c r="BC2589" s="209" t="s">
        <v>9356</v>
      </c>
      <c r="BD2589" s="210">
        <v>914038.41</v>
      </c>
    </row>
    <row r="2590" spans="9:56" x14ac:dyDescent="0.55000000000000004">
      <c r="I2590" s="250" t="s">
        <v>43734</v>
      </c>
      <c r="J2590" s="250"/>
      <c r="K2590" s="251">
        <v>48826.16</v>
      </c>
      <c r="M2590" s="224" t="s">
        <v>5723</v>
      </c>
      <c r="N2590" s="224"/>
      <c r="O2590" s="225">
        <v>45744.65</v>
      </c>
      <c r="Q2590" s="203" t="s">
        <v>2836</v>
      </c>
      <c r="R2590" s="203"/>
      <c r="S2590" s="204">
        <v>1951</v>
      </c>
      <c r="Y2590" t="s">
        <v>36455</v>
      </c>
      <c r="Z2590" s="284">
        <v>59500</v>
      </c>
      <c r="AB2590" s="276" t="s">
        <v>34849</v>
      </c>
      <c r="AC2590" s="277">
        <v>783033.15</v>
      </c>
      <c r="AE2590" s="246" t="s">
        <v>51866</v>
      </c>
      <c r="AF2590" s="247">
        <v>478.37</v>
      </c>
      <c r="AH2590" s="226" t="s">
        <v>17140</v>
      </c>
      <c r="AI2590" s="227">
        <v>90171.03</v>
      </c>
      <c r="AK2590" s="207" t="s">
        <v>17083</v>
      </c>
      <c r="AL2590" s="208">
        <v>7426.6</v>
      </c>
      <c r="AM2590" s="93"/>
      <c r="AN2590" s="199" t="s">
        <v>32600</v>
      </c>
      <c r="AO2590" s="200">
        <v>111830.78</v>
      </c>
      <c r="AT2590" s="263"/>
      <c r="AU2590" s="264"/>
      <c r="AW2590" s="244" t="s">
        <v>44063</v>
      </c>
      <c r="AX2590" s="245">
        <v>48826.16</v>
      </c>
      <c r="AZ2590" s="230" t="s">
        <v>11923</v>
      </c>
      <c r="BA2590" s="231">
        <v>45744.65</v>
      </c>
      <c r="BC2590" s="209" t="s">
        <v>9669</v>
      </c>
      <c r="BD2590" s="210">
        <v>11599.16</v>
      </c>
    </row>
    <row r="2591" spans="9:56" x14ac:dyDescent="0.55000000000000004">
      <c r="I2591" s="250" t="s">
        <v>43735</v>
      </c>
      <c r="J2591" s="250"/>
      <c r="K2591" s="251">
        <v>21199</v>
      </c>
      <c r="M2591" s="224" t="s">
        <v>5724</v>
      </c>
      <c r="N2591" s="224"/>
      <c r="O2591" s="225">
        <v>161154</v>
      </c>
      <c r="Q2591" s="203" t="s">
        <v>2837</v>
      </c>
      <c r="R2591" s="203"/>
      <c r="S2591" s="204">
        <v>106965</v>
      </c>
      <c r="Y2591" t="s">
        <v>56310</v>
      </c>
      <c r="Z2591" s="284">
        <v>1860.6</v>
      </c>
      <c r="AB2591" s="276" t="s">
        <v>34850</v>
      </c>
      <c r="AC2591" s="277">
        <v>103123.45</v>
      </c>
      <c r="AE2591" s="246" t="s">
        <v>51867</v>
      </c>
      <c r="AF2591" s="247">
        <v>11970.55</v>
      </c>
      <c r="AH2591" s="226" t="s">
        <v>46733</v>
      </c>
      <c r="AI2591" s="227">
        <v>705.51</v>
      </c>
      <c r="AK2591" s="207" t="s">
        <v>17084</v>
      </c>
      <c r="AL2591" s="208">
        <v>6418.58</v>
      </c>
      <c r="AM2591" s="93"/>
      <c r="AN2591" s="199" t="s">
        <v>32601</v>
      </c>
      <c r="AO2591" s="200">
        <v>1605</v>
      </c>
      <c r="AT2591" s="263"/>
      <c r="AU2591" s="264"/>
      <c r="AW2591" s="244" t="s">
        <v>44064</v>
      </c>
      <c r="AX2591" s="245">
        <v>21199</v>
      </c>
      <c r="AZ2591" s="230" t="s">
        <v>11924</v>
      </c>
      <c r="BA2591" s="231">
        <v>161154</v>
      </c>
      <c r="BC2591" s="209" t="s">
        <v>11622</v>
      </c>
      <c r="BD2591" s="210">
        <v>26055.67</v>
      </c>
    </row>
    <row r="2592" spans="9:56" x14ac:dyDescent="0.55000000000000004">
      <c r="I2592" s="250" t="s">
        <v>43737</v>
      </c>
      <c r="J2592" s="250"/>
      <c r="K2592" s="251">
        <v>4323</v>
      </c>
      <c r="M2592" s="224" t="s">
        <v>5725</v>
      </c>
      <c r="N2592" s="224"/>
      <c r="O2592" s="225">
        <v>1158609.6299999999</v>
      </c>
      <c r="Q2592" s="203" t="s">
        <v>2838</v>
      </c>
      <c r="R2592" s="203"/>
      <c r="S2592" s="204">
        <v>2714.48</v>
      </c>
      <c r="Y2592" t="s">
        <v>64589</v>
      </c>
      <c r="Z2592" s="284">
        <v>58207.17</v>
      </c>
      <c r="AB2592" s="276" t="s">
        <v>34851</v>
      </c>
      <c r="AC2592" s="277">
        <v>235392.46</v>
      </c>
      <c r="AE2592" s="246" t="s">
        <v>55894</v>
      </c>
      <c r="AF2592" s="247">
        <v>3840</v>
      </c>
      <c r="AH2592" s="226" t="s">
        <v>33234</v>
      </c>
      <c r="AI2592" s="227">
        <v>15639.59</v>
      </c>
      <c r="AK2592" s="207" t="s">
        <v>17085</v>
      </c>
      <c r="AL2592" s="208">
        <v>17707.57</v>
      </c>
      <c r="AM2592" s="93"/>
      <c r="AN2592" s="199" t="s">
        <v>32602</v>
      </c>
      <c r="AO2592" s="200">
        <v>34892.720000000001</v>
      </c>
      <c r="AT2592" s="263"/>
      <c r="AU2592" s="264"/>
      <c r="AW2592" s="244" t="s">
        <v>44066</v>
      </c>
      <c r="AX2592" s="245">
        <v>4323</v>
      </c>
      <c r="AZ2592" s="230" t="s">
        <v>11925</v>
      </c>
      <c r="BA2592" s="231">
        <v>1158609.6299999999</v>
      </c>
      <c r="BC2592" s="209" t="s">
        <v>11967</v>
      </c>
      <c r="BD2592" s="210">
        <v>191748.75</v>
      </c>
    </row>
    <row r="2593" spans="9:56" x14ac:dyDescent="0.55000000000000004">
      <c r="I2593" s="250" t="s">
        <v>43743</v>
      </c>
      <c r="J2593" s="250"/>
      <c r="K2593" s="251">
        <v>510</v>
      </c>
      <c r="M2593" s="224" t="s">
        <v>5726</v>
      </c>
      <c r="N2593" s="224"/>
      <c r="O2593" s="225">
        <v>8038522.9299999997</v>
      </c>
      <c r="Q2593" s="203" t="s">
        <v>2839</v>
      </c>
      <c r="R2593" s="203"/>
      <c r="S2593" s="204">
        <v>2348.02</v>
      </c>
      <c r="Y2593" t="s">
        <v>36456</v>
      </c>
      <c r="Z2593" s="284">
        <v>9720</v>
      </c>
      <c r="AB2593" s="276" t="s">
        <v>42319</v>
      </c>
      <c r="AC2593" s="277">
        <v>31975.3</v>
      </c>
      <c r="AE2593" s="246" t="s">
        <v>55895</v>
      </c>
      <c r="AF2593" s="247">
        <v>293.76</v>
      </c>
      <c r="AH2593" s="226" t="s">
        <v>17141</v>
      </c>
      <c r="AI2593" s="227">
        <v>33269.870000000003</v>
      </c>
      <c r="AK2593" s="207" t="s">
        <v>17086</v>
      </c>
      <c r="AL2593" s="208">
        <v>1064.72</v>
      </c>
      <c r="AM2593" s="93"/>
      <c r="AN2593" s="199" t="s">
        <v>32603</v>
      </c>
      <c r="AO2593" s="200">
        <v>61746.5</v>
      </c>
      <c r="AT2593" s="263"/>
      <c r="AU2593" s="264"/>
      <c r="AW2593" s="244" t="s">
        <v>44072</v>
      </c>
      <c r="AX2593" s="245">
        <v>510</v>
      </c>
      <c r="AZ2593" s="230" t="s">
        <v>11926</v>
      </c>
      <c r="BA2593" s="231">
        <v>8038522.9299999997</v>
      </c>
      <c r="BC2593" s="209" t="s">
        <v>9937</v>
      </c>
      <c r="BD2593" s="210">
        <v>1885648.99</v>
      </c>
    </row>
    <row r="2594" spans="9:56" x14ac:dyDescent="0.55000000000000004">
      <c r="I2594" s="250" t="s">
        <v>43744</v>
      </c>
      <c r="J2594" s="250"/>
      <c r="K2594" s="251">
        <v>2155</v>
      </c>
      <c r="M2594" s="224" t="s">
        <v>5727</v>
      </c>
      <c r="N2594" s="224"/>
      <c r="O2594" s="225">
        <v>64844</v>
      </c>
      <c r="Q2594" s="203" t="s">
        <v>2840</v>
      </c>
      <c r="R2594" s="203"/>
      <c r="S2594" s="204">
        <v>4117</v>
      </c>
      <c r="Y2594" t="s">
        <v>64590</v>
      </c>
      <c r="Z2594" s="284">
        <v>191863.18</v>
      </c>
      <c r="AB2594" s="276" t="s">
        <v>34852</v>
      </c>
      <c r="AC2594" s="277">
        <v>52138.18</v>
      </c>
      <c r="AE2594" s="246" t="s">
        <v>55896</v>
      </c>
      <c r="AF2594" s="247">
        <v>940.8</v>
      </c>
      <c r="AH2594" s="226" t="s">
        <v>17142</v>
      </c>
      <c r="AI2594" s="227">
        <v>29376.02</v>
      </c>
      <c r="AK2594" s="207" t="s">
        <v>17087</v>
      </c>
      <c r="AL2594" s="208">
        <v>20233.419999999998</v>
      </c>
      <c r="AM2594" s="93"/>
      <c r="AN2594" s="199" t="s">
        <v>25751</v>
      </c>
      <c r="AO2594" s="200">
        <v>111830.78</v>
      </c>
      <c r="AT2594" s="263"/>
      <c r="AU2594" s="264"/>
      <c r="AW2594" s="244" t="s">
        <v>44073</v>
      </c>
      <c r="AX2594" s="245">
        <v>2155</v>
      </c>
      <c r="AZ2594" s="230" t="s">
        <v>11927</v>
      </c>
      <c r="BA2594" s="231">
        <v>64844</v>
      </c>
      <c r="BC2594" s="209" t="s">
        <v>6770</v>
      </c>
      <c r="BD2594" s="210">
        <v>1500</v>
      </c>
    </row>
    <row r="2595" spans="9:56" x14ac:dyDescent="0.55000000000000004">
      <c r="I2595" s="250" t="s">
        <v>43746</v>
      </c>
      <c r="J2595" s="250"/>
      <c r="K2595" s="251">
        <v>1512</v>
      </c>
      <c r="M2595" s="224" t="s">
        <v>5728</v>
      </c>
      <c r="N2595" s="224"/>
      <c r="O2595" s="225">
        <v>264941.57</v>
      </c>
      <c r="Q2595" s="203" t="s">
        <v>2841</v>
      </c>
      <c r="R2595" s="203"/>
      <c r="S2595" s="204">
        <v>23446</v>
      </c>
      <c r="Y2595" t="s">
        <v>35267</v>
      </c>
      <c r="Z2595" s="284">
        <v>63168.95</v>
      </c>
      <c r="AB2595" s="276" t="s">
        <v>36176</v>
      </c>
      <c r="AC2595" s="277">
        <v>22461</v>
      </c>
      <c r="AE2595" s="246" t="s">
        <v>64081</v>
      </c>
      <c r="AF2595" s="247">
        <v>175</v>
      </c>
      <c r="AH2595" s="226" t="s">
        <v>17143</v>
      </c>
      <c r="AI2595" s="227">
        <v>5340</v>
      </c>
      <c r="AK2595" s="207" t="s">
        <v>17088</v>
      </c>
      <c r="AL2595" s="208">
        <v>3395.84</v>
      </c>
      <c r="AM2595" s="93"/>
      <c r="AN2595" s="199" t="s">
        <v>25752</v>
      </c>
      <c r="AO2595" s="200">
        <v>1605</v>
      </c>
      <c r="AT2595" s="263"/>
      <c r="AU2595" s="264"/>
      <c r="AW2595" s="244" t="s">
        <v>44075</v>
      </c>
      <c r="AX2595" s="245">
        <v>1512</v>
      </c>
      <c r="AZ2595" s="230" t="s">
        <v>11928</v>
      </c>
      <c r="BA2595" s="231">
        <v>264941.57</v>
      </c>
      <c r="BC2595" s="209" t="s">
        <v>6965</v>
      </c>
      <c r="BD2595" s="210">
        <v>385</v>
      </c>
    </row>
    <row r="2596" spans="9:56" x14ac:dyDescent="0.55000000000000004">
      <c r="I2596" s="250" t="s">
        <v>43747</v>
      </c>
      <c r="J2596" s="250"/>
      <c r="K2596" s="251">
        <v>110938</v>
      </c>
      <c r="M2596" s="224" t="s">
        <v>5729</v>
      </c>
      <c r="N2596" s="224"/>
      <c r="O2596" s="225">
        <v>1044583.54</v>
      </c>
      <c r="Q2596" s="203" t="s">
        <v>2842</v>
      </c>
      <c r="R2596" s="203"/>
      <c r="S2596" s="204">
        <v>447430.45</v>
      </c>
      <c r="Y2596" t="s">
        <v>53011</v>
      </c>
      <c r="Z2596" s="284">
        <v>3480</v>
      </c>
      <c r="AB2596" s="276" t="s">
        <v>58492</v>
      </c>
      <c r="AC2596" s="277">
        <v>177.28</v>
      </c>
      <c r="AE2596" s="246" t="s">
        <v>59516</v>
      </c>
      <c r="AF2596" s="247">
        <v>2055.87</v>
      </c>
      <c r="AH2596" s="226" t="s">
        <v>33235</v>
      </c>
      <c r="AI2596" s="227">
        <v>544711.31000000006</v>
      </c>
      <c r="AK2596" s="207" t="s">
        <v>17089</v>
      </c>
      <c r="AL2596" s="208">
        <v>56045</v>
      </c>
      <c r="AM2596" s="93"/>
      <c r="AN2596" s="199" t="s">
        <v>25754</v>
      </c>
      <c r="AO2596" s="200">
        <v>34892.720000000001</v>
      </c>
      <c r="AT2596" s="263"/>
      <c r="AU2596" s="264"/>
      <c r="AW2596" s="244" t="s">
        <v>44076</v>
      </c>
      <c r="AX2596" s="245">
        <v>110938</v>
      </c>
      <c r="AZ2596" s="230" t="s">
        <v>11929</v>
      </c>
      <c r="BA2596" s="231">
        <v>1044583.54</v>
      </c>
      <c r="BC2596" s="209" t="s">
        <v>7172</v>
      </c>
      <c r="BD2596" s="210">
        <v>116</v>
      </c>
    </row>
    <row r="2597" spans="9:56" x14ac:dyDescent="0.55000000000000004">
      <c r="I2597" s="250" t="s">
        <v>43748</v>
      </c>
      <c r="J2597" s="250"/>
      <c r="K2597" s="251">
        <v>17620</v>
      </c>
      <c r="M2597" s="224" t="s">
        <v>5730</v>
      </c>
      <c r="N2597" s="224"/>
      <c r="O2597" s="225">
        <v>605146.06999999995</v>
      </c>
      <c r="Q2597" s="203" t="s">
        <v>2843</v>
      </c>
      <c r="R2597" s="203"/>
      <c r="S2597" s="204">
        <v>1568</v>
      </c>
      <c r="Y2597" t="s">
        <v>59696</v>
      </c>
      <c r="Z2597" s="284">
        <v>-36918.15</v>
      </c>
      <c r="AB2597" s="276" t="s">
        <v>42321</v>
      </c>
      <c r="AC2597" s="277">
        <v>21500</v>
      </c>
      <c r="AE2597" s="246" t="s">
        <v>63562</v>
      </c>
      <c r="AF2597" s="247">
        <v>948.8</v>
      </c>
      <c r="AH2597" s="226" t="s">
        <v>40163</v>
      </c>
      <c r="AI2597" s="227">
        <v>4982.3500000000004</v>
      </c>
      <c r="AK2597" s="207" t="s">
        <v>13207</v>
      </c>
      <c r="AL2597" s="208">
        <v>39433.629999999997</v>
      </c>
      <c r="AM2597" s="93"/>
      <c r="AN2597" s="199" t="s">
        <v>14088</v>
      </c>
      <c r="AO2597" s="200">
        <v>16892.32</v>
      </c>
      <c r="AT2597" s="263"/>
      <c r="AU2597" s="264"/>
      <c r="AW2597" s="244" t="s">
        <v>44077</v>
      </c>
      <c r="AX2597" s="245">
        <v>17620</v>
      </c>
      <c r="AZ2597" s="230" t="s">
        <v>11930</v>
      </c>
      <c r="BA2597" s="231">
        <v>605146.06999999995</v>
      </c>
      <c r="BC2597" s="209" t="s">
        <v>7447</v>
      </c>
      <c r="BD2597" s="210">
        <v>2203</v>
      </c>
    </row>
    <row r="2598" spans="9:56" x14ac:dyDescent="0.55000000000000004">
      <c r="I2598" s="250" t="s">
        <v>43749</v>
      </c>
      <c r="J2598" s="250"/>
      <c r="K2598" s="251">
        <v>2746</v>
      </c>
      <c r="M2598" s="224" t="s">
        <v>5731</v>
      </c>
      <c r="N2598" s="224"/>
      <c r="O2598" s="225">
        <v>5899006.9100000001</v>
      </c>
      <c r="Q2598" s="203" t="s">
        <v>2844</v>
      </c>
      <c r="R2598" s="203"/>
      <c r="S2598" s="204">
        <v>180123.15</v>
      </c>
      <c r="Y2598" t="s">
        <v>66667</v>
      </c>
      <c r="Z2598" s="284">
        <v>1320398.53</v>
      </c>
      <c r="AB2598" s="276" t="s">
        <v>34853</v>
      </c>
      <c r="AC2598" s="277">
        <v>93990.61</v>
      </c>
      <c r="AE2598" s="246" t="s">
        <v>61876</v>
      </c>
      <c r="AF2598" s="247">
        <v>86684.88</v>
      </c>
      <c r="AH2598" s="226" t="s">
        <v>47855</v>
      </c>
      <c r="AI2598" s="227">
        <v>2854.01</v>
      </c>
      <c r="AK2598" s="207" t="s">
        <v>13210</v>
      </c>
      <c r="AL2598" s="208">
        <v>13121.77</v>
      </c>
      <c r="AM2598" s="93"/>
      <c r="AN2598" s="199" t="s">
        <v>32604</v>
      </c>
      <c r="AO2598" s="200">
        <v>61746.5</v>
      </c>
      <c r="AT2598" s="263"/>
      <c r="AU2598" s="264"/>
      <c r="AW2598" s="244" t="s">
        <v>44078</v>
      </c>
      <c r="AX2598" s="245">
        <v>2746</v>
      </c>
      <c r="AZ2598" s="230" t="s">
        <v>11931</v>
      </c>
      <c r="BA2598" s="231">
        <v>5899006.9100000001</v>
      </c>
      <c r="BC2598" s="209" t="s">
        <v>7850</v>
      </c>
      <c r="BD2598" s="210">
        <v>193</v>
      </c>
    </row>
    <row r="2599" spans="9:56" x14ac:dyDescent="0.55000000000000004">
      <c r="I2599" s="250" t="s">
        <v>43750</v>
      </c>
      <c r="J2599" s="250"/>
      <c r="K2599" s="251">
        <v>1302</v>
      </c>
      <c r="M2599" s="224" t="s">
        <v>5732</v>
      </c>
      <c r="N2599" s="224"/>
      <c r="O2599" s="225">
        <v>25342.45</v>
      </c>
      <c r="Q2599" s="203" t="s">
        <v>2845</v>
      </c>
      <c r="R2599" s="203"/>
      <c r="S2599" s="204">
        <v>5730</v>
      </c>
      <c r="Y2599" t="s">
        <v>66668</v>
      </c>
      <c r="Z2599" s="284">
        <v>1231274.56</v>
      </c>
      <c r="AB2599" s="276" t="s">
        <v>34854</v>
      </c>
      <c r="AC2599" s="277">
        <v>303100.71000000002</v>
      </c>
      <c r="AE2599" s="246" t="s">
        <v>38939</v>
      </c>
      <c r="AF2599" s="247">
        <v>97440</v>
      </c>
      <c r="AH2599" s="226" t="s">
        <v>51855</v>
      </c>
      <c r="AI2599" s="227">
        <v>25238.39</v>
      </c>
      <c r="AK2599" s="207" t="s">
        <v>17090</v>
      </c>
      <c r="AL2599" s="208">
        <v>3739.65</v>
      </c>
      <c r="AM2599" s="93"/>
      <c r="AN2599" s="199" t="s">
        <v>32605</v>
      </c>
      <c r="AO2599" s="200">
        <v>10056.31</v>
      </c>
      <c r="AT2599" s="263"/>
      <c r="AU2599" s="264"/>
      <c r="AW2599" s="244" t="s">
        <v>44079</v>
      </c>
      <c r="AX2599" s="245">
        <v>1302</v>
      </c>
      <c r="AZ2599" s="230" t="s">
        <v>11932</v>
      </c>
      <c r="BA2599" s="231">
        <v>25342.45</v>
      </c>
      <c r="BC2599" s="209" t="s">
        <v>8106</v>
      </c>
      <c r="BD2599" s="210">
        <v>221</v>
      </c>
    </row>
    <row r="2600" spans="9:56" x14ac:dyDescent="0.55000000000000004">
      <c r="I2600" s="250" t="s">
        <v>43751</v>
      </c>
      <c r="J2600" s="250"/>
      <c r="K2600" s="251">
        <v>685</v>
      </c>
      <c r="M2600" s="224" t="s">
        <v>5734</v>
      </c>
      <c r="N2600" s="224"/>
      <c r="O2600" s="225">
        <v>4512144.16</v>
      </c>
      <c r="Q2600" s="203" t="s">
        <v>2846</v>
      </c>
      <c r="R2600" s="203"/>
      <c r="S2600" s="204">
        <v>6164.8</v>
      </c>
      <c r="Y2600" t="s">
        <v>61478</v>
      </c>
      <c r="Z2600" s="284">
        <v>1634.54</v>
      </c>
      <c r="AB2600" s="276" t="s">
        <v>34855</v>
      </c>
      <c r="AC2600" s="277">
        <v>125330.18</v>
      </c>
      <c r="AE2600" s="246" t="s">
        <v>34693</v>
      </c>
      <c r="AF2600" s="247">
        <v>489070</v>
      </c>
      <c r="AH2600" s="226" t="s">
        <v>17144</v>
      </c>
      <c r="AI2600" s="227">
        <v>61976.99</v>
      </c>
      <c r="AK2600" s="207" t="s">
        <v>17091</v>
      </c>
      <c r="AL2600" s="208">
        <v>284.45</v>
      </c>
      <c r="AM2600" s="93"/>
      <c r="AN2600" s="199" t="s">
        <v>32606</v>
      </c>
      <c r="AO2600" s="200">
        <v>7800</v>
      </c>
      <c r="AT2600" s="263"/>
      <c r="AU2600" s="264"/>
      <c r="AW2600" s="244" t="s">
        <v>44080</v>
      </c>
      <c r="AX2600" s="245">
        <v>685</v>
      </c>
      <c r="AZ2600" s="230" t="s">
        <v>11934</v>
      </c>
      <c r="BA2600" s="231">
        <v>4512144.16</v>
      </c>
      <c r="BC2600" s="209" t="s">
        <v>8557</v>
      </c>
      <c r="BD2600" s="210">
        <v>14839</v>
      </c>
    </row>
    <row r="2601" spans="9:56" x14ac:dyDescent="0.55000000000000004">
      <c r="I2601" s="250" t="s">
        <v>43752</v>
      </c>
      <c r="J2601" s="250"/>
      <c r="K2601" s="251">
        <v>9304</v>
      </c>
      <c r="M2601" s="224" t="s">
        <v>5735</v>
      </c>
      <c r="N2601" s="224"/>
      <c r="O2601" s="225">
        <v>1546097.58</v>
      </c>
      <c r="Q2601" s="203" t="s">
        <v>2847</v>
      </c>
      <c r="R2601" s="203"/>
      <c r="S2601" s="204">
        <v>25749</v>
      </c>
      <c r="Y2601" t="s">
        <v>61479</v>
      </c>
      <c r="Z2601">
        <v>115.03</v>
      </c>
      <c r="AB2601" s="276" t="s">
        <v>67332</v>
      </c>
      <c r="AC2601" s="277">
        <v>4017.19</v>
      </c>
      <c r="AE2601" s="246" t="s">
        <v>34694</v>
      </c>
      <c r="AF2601" s="247">
        <v>95200</v>
      </c>
      <c r="AH2601" s="226" t="s">
        <v>33236</v>
      </c>
      <c r="AI2601" s="227">
        <v>32903.360000000001</v>
      </c>
      <c r="AK2601" s="207" t="s">
        <v>17092</v>
      </c>
      <c r="AL2601" s="208">
        <v>4906.46</v>
      </c>
      <c r="AM2601" s="93"/>
      <c r="AN2601" s="199" t="s">
        <v>32607</v>
      </c>
      <c r="AO2601" s="200">
        <v>400</v>
      </c>
      <c r="AT2601" s="263"/>
      <c r="AU2601" s="264"/>
      <c r="AW2601" s="244" t="s">
        <v>44081</v>
      </c>
      <c r="AX2601" s="245">
        <v>9304</v>
      </c>
      <c r="AZ2601" s="230" t="s">
        <v>11935</v>
      </c>
      <c r="BA2601" s="231">
        <v>1546097.58</v>
      </c>
      <c r="BC2601" s="209" t="s">
        <v>8764</v>
      </c>
      <c r="BD2601" s="210">
        <v>1150</v>
      </c>
    </row>
    <row r="2602" spans="9:56" x14ac:dyDescent="0.55000000000000004">
      <c r="I2602" s="250" t="s">
        <v>43755</v>
      </c>
      <c r="J2602" s="250"/>
      <c r="K2602" s="251">
        <v>45173</v>
      </c>
      <c r="M2602" s="224" t="s">
        <v>5736</v>
      </c>
      <c r="N2602" s="224"/>
      <c r="O2602" s="225">
        <v>1271425.6100000001</v>
      </c>
      <c r="Q2602" s="203" t="s">
        <v>2848</v>
      </c>
      <c r="R2602" s="203"/>
      <c r="S2602" s="204">
        <v>64032</v>
      </c>
      <c r="Y2602" t="s">
        <v>61480</v>
      </c>
      <c r="Z2602">
        <v>392.94</v>
      </c>
      <c r="AB2602" s="276" t="s">
        <v>36177</v>
      </c>
      <c r="AC2602" s="277">
        <v>2578.5700000000002</v>
      </c>
      <c r="AE2602" s="246" t="s">
        <v>34695</v>
      </c>
      <c r="AF2602" s="247">
        <v>901184.25</v>
      </c>
      <c r="AH2602" s="226" t="s">
        <v>33237</v>
      </c>
      <c r="AI2602" s="227">
        <v>14895.52</v>
      </c>
      <c r="AK2602" s="207" t="s">
        <v>17093</v>
      </c>
      <c r="AL2602" s="208">
        <v>9506.0400000000009</v>
      </c>
      <c r="AM2602" s="93"/>
      <c r="AN2602" s="199" t="s">
        <v>32608</v>
      </c>
      <c r="AO2602" s="200">
        <v>2510.15</v>
      </c>
      <c r="AT2602" s="263"/>
      <c r="AU2602" s="264"/>
      <c r="AW2602" s="244" t="s">
        <v>44084</v>
      </c>
      <c r="AX2602" s="245">
        <v>45173</v>
      </c>
      <c r="AZ2602" s="230" t="s">
        <v>11936</v>
      </c>
      <c r="BA2602" s="231">
        <v>1271425.6100000001</v>
      </c>
      <c r="BC2602" s="209" t="s">
        <v>9039</v>
      </c>
      <c r="BD2602" s="210">
        <v>4246</v>
      </c>
    </row>
    <row r="2603" spans="9:56" x14ac:dyDescent="0.55000000000000004">
      <c r="I2603" s="250" t="s">
        <v>43757</v>
      </c>
      <c r="J2603" s="250"/>
      <c r="K2603" s="251">
        <v>6700</v>
      </c>
      <c r="M2603" s="224" t="s">
        <v>5737</v>
      </c>
      <c r="N2603" s="224"/>
      <c r="O2603" s="225">
        <v>68226.210000000006</v>
      </c>
      <c r="Q2603" s="203" t="s">
        <v>2908</v>
      </c>
      <c r="R2603" s="203"/>
      <c r="S2603" s="204">
        <v>29952061.059999999</v>
      </c>
      <c r="Y2603" t="s">
        <v>68161</v>
      </c>
      <c r="Z2603">
        <v>337.27</v>
      </c>
      <c r="AB2603" s="276" t="s">
        <v>52106</v>
      </c>
      <c r="AC2603" s="277">
        <v>247779.06</v>
      </c>
      <c r="AE2603" s="246" t="s">
        <v>38940</v>
      </c>
      <c r="AF2603" s="247">
        <v>3483292.63</v>
      </c>
      <c r="AH2603" s="226" t="s">
        <v>34686</v>
      </c>
      <c r="AI2603" s="227">
        <v>43250</v>
      </c>
      <c r="AK2603" s="207" t="s">
        <v>17094</v>
      </c>
      <c r="AL2603" s="208">
        <v>9524</v>
      </c>
      <c r="AM2603" s="93"/>
      <c r="AN2603" s="199" t="s">
        <v>32609</v>
      </c>
      <c r="AO2603" s="200">
        <v>832.54</v>
      </c>
      <c r="AT2603" s="263"/>
      <c r="AU2603" s="264"/>
      <c r="AW2603" s="244" t="s">
        <v>44086</v>
      </c>
      <c r="AX2603" s="245">
        <v>6700</v>
      </c>
      <c r="AZ2603" s="230" t="s">
        <v>11937</v>
      </c>
      <c r="BA2603" s="231">
        <v>68226.210000000006</v>
      </c>
      <c r="BC2603" s="209" t="s">
        <v>9357</v>
      </c>
      <c r="BD2603" s="210">
        <v>10973</v>
      </c>
    </row>
    <row r="2604" spans="9:56" x14ac:dyDescent="0.55000000000000004">
      <c r="I2604" s="250" t="s">
        <v>43758</v>
      </c>
      <c r="J2604" s="250"/>
      <c r="K2604" s="251">
        <v>107</v>
      </c>
      <c r="M2604" s="224" t="s">
        <v>5738</v>
      </c>
      <c r="N2604" s="224"/>
      <c r="O2604" s="225">
        <v>3250860.75</v>
      </c>
      <c r="Q2604" s="203" t="s">
        <v>2849</v>
      </c>
      <c r="R2604" s="203"/>
      <c r="S2604" s="204">
        <v>5250</v>
      </c>
      <c r="Y2604" t="s">
        <v>68162</v>
      </c>
      <c r="Z2604" s="284">
        <v>10000</v>
      </c>
      <c r="AB2604" s="276" t="s">
        <v>67333</v>
      </c>
      <c r="AC2604" s="277">
        <v>25319.78</v>
      </c>
      <c r="AE2604" s="246" t="s">
        <v>42247</v>
      </c>
      <c r="AF2604" s="247">
        <v>4384.8</v>
      </c>
      <c r="AH2604" s="226" t="s">
        <v>38933</v>
      </c>
      <c r="AI2604" s="227">
        <v>15332.74</v>
      </c>
      <c r="AK2604" s="207" t="s">
        <v>17095</v>
      </c>
      <c r="AL2604" s="208">
        <v>8397.85</v>
      </c>
      <c r="AM2604" s="93"/>
      <c r="AN2604" s="199" t="s">
        <v>32610</v>
      </c>
      <c r="AO2604" s="200">
        <v>1200</v>
      </c>
      <c r="AT2604" s="263"/>
      <c r="AU2604" s="264"/>
      <c r="AW2604" s="244" t="s">
        <v>44087</v>
      </c>
      <c r="AX2604" s="245">
        <v>107</v>
      </c>
      <c r="AZ2604" s="230" t="s">
        <v>11938</v>
      </c>
      <c r="BA2604" s="231">
        <v>3250860.75</v>
      </c>
      <c r="BC2604" s="209" t="s">
        <v>9938</v>
      </c>
      <c r="BD2604" s="210">
        <v>35826</v>
      </c>
    </row>
    <row r="2605" spans="9:56" x14ac:dyDescent="0.55000000000000004">
      <c r="I2605" s="250" t="s">
        <v>43759</v>
      </c>
      <c r="J2605" s="250"/>
      <c r="K2605" s="251">
        <v>59633</v>
      </c>
      <c r="M2605" s="224" t="s">
        <v>5739</v>
      </c>
      <c r="N2605" s="224"/>
      <c r="O2605" s="225">
        <v>62435757.880000003</v>
      </c>
      <c r="Q2605" s="203" t="s">
        <v>2850</v>
      </c>
      <c r="R2605" s="203"/>
      <c r="S2605" s="204">
        <v>5572</v>
      </c>
      <c r="Y2605" t="s">
        <v>64591</v>
      </c>
      <c r="Z2605" s="284">
        <v>3393.03</v>
      </c>
      <c r="AB2605" s="276" t="s">
        <v>67334</v>
      </c>
      <c r="AC2605" s="277">
        <v>45215.03</v>
      </c>
      <c r="AE2605" s="246" t="s">
        <v>33255</v>
      </c>
      <c r="AF2605" s="247">
        <v>372298.78</v>
      </c>
      <c r="AH2605" s="226" t="s">
        <v>33238</v>
      </c>
      <c r="AI2605" s="227">
        <v>360</v>
      </c>
      <c r="AK2605" s="207" t="s">
        <v>17096</v>
      </c>
      <c r="AL2605" s="208">
        <v>11526.47</v>
      </c>
      <c r="AM2605" s="93"/>
      <c r="AN2605" s="199" t="s">
        <v>32611</v>
      </c>
      <c r="AO2605" s="200">
        <v>10056.31</v>
      </c>
      <c r="AT2605" s="263"/>
      <c r="AU2605" s="264"/>
      <c r="AW2605" s="244" t="s">
        <v>44088</v>
      </c>
      <c r="AX2605" s="245">
        <v>59633</v>
      </c>
      <c r="AZ2605" s="230" t="s">
        <v>11939</v>
      </c>
      <c r="BA2605" s="231">
        <v>62435757.880000003</v>
      </c>
      <c r="BC2605" s="209" t="s">
        <v>6771</v>
      </c>
      <c r="BD2605" s="210">
        <v>8710.94</v>
      </c>
    </row>
    <row r="2606" spans="9:56" x14ac:dyDescent="0.55000000000000004">
      <c r="I2606" s="250" t="s">
        <v>43761</v>
      </c>
      <c r="J2606" s="250"/>
      <c r="K2606" s="251">
        <v>7204</v>
      </c>
      <c r="M2606" s="224" t="s">
        <v>5740</v>
      </c>
      <c r="N2606" s="224"/>
      <c r="O2606" s="225">
        <v>782182.17</v>
      </c>
      <c r="Q2606" s="203" t="s">
        <v>2851</v>
      </c>
      <c r="R2606" s="203"/>
      <c r="S2606" s="204">
        <v>22354</v>
      </c>
      <c r="Y2606" t="s">
        <v>71547</v>
      </c>
      <c r="Z2606" s="284">
        <v>14209.68</v>
      </c>
      <c r="AB2606" s="276" t="s">
        <v>67335</v>
      </c>
      <c r="AC2606" s="277">
        <v>2744.04</v>
      </c>
      <c r="AE2606" s="246" t="s">
        <v>33256</v>
      </c>
      <c r="AF2606" s="247">
        <v>381717.75</v>
      </c>
      <c r="AH2606" s="226" t="s">
        <v>17145</v>
      </c>
      <c r="AI2606" s="227">
        <v>37593.85</v>
      </c>
      <c r="AK2606" s="207" t="s">
        <v>17097</v>
      </c>
      <c r="AL2606" s="208">
        <v>10857.42</v>
      </c>
      <c r="AM2606" s="93"/>
      <c r="AN2606" s="199" t="s">
        <v>25780</v>
      </c>
      <c r="AO2606" s="200">
        <v>7800</v>
      </c>
      <c r="AT2606" s="263"/>
      <c r="AU2606" s="264"/>
      <c r="AW2606" s="244" t="s">
        <v>44090</v>
      </c>
      <c r="AX2606" s="245">
        <v>7204</v>
      </c>
      <c r="AZ2606" s="230" t="s">
        <v>11940</v>
      </c>
      <c r="BA2606" s="231">
        <v>782182.17</v>
      </c>
      <c r="BC2606" s="209" t="s">
        <v>7173</v>
      </c>
      <c r="BD2606" s="210">
        <v>607.9</v>
      </c>
    </row>
    <row r="2607" spans="9:56" x14ac:dyDescent="0.55000000000000004">
      <c r="I2607" s="250" t="s">
        <v>43764</v>
      </c>
      <c r="J2607" s="250"/>
      <c r="K2607" s="251">
        <v>1244</v>
      </c>
      <c r="M2607" s="224" t="s">
        <v>5741</v>
      </c>
      <c r="N2607" s="224"/>
      <c r="O2607" s="225">
        <v>295633.71999999997</v>
      </c>
      <c r="Q2607" s="203" t="s">
        <v>2852</v>
      </c>
      <c r="R2607" s="203"/>
      <c r="S2607" s="204">
        <v>216</v>
      </c>
      <c r="Y2607" t="s">
        <v>64592</v>
      </c>
      <c r="Z2607" s="284">
        <v>2709.13</v>
      </c>
      <c r="AB2607" s="276" t="s">
        <v>67336</v>
      </c>
      <c r="AC2607" s="277">
        <v>207.24</v>
      </c>
      <c r="AE2607" s="246" t="s">
        <v>34696</v>
      </c>
      <c r="AF2607" s="247">
        <v>176326.38</v>
      </c>
      <c r="AH2607" s="226" t="s">
        <v>36110</v>
      </c>
      <c r="AI2607" s="227">
        <v>20659.37</v>
      </c>
      <c r="AK2607" s="207" t="s">
        <v>17098</v>
      </c>
      <c r="AL2607" s="208">
        <v>15600</v>
      </c>
      <c r="AM2607" s="93"/>
      <c r="AN2607" s="199" t="s">
        <v>25783</v>
      </c>
      <c r="AO2607" s="200">
        <v>400</v>
      </c>
      <c r="AT2607" s="263"/>
      <c r="AU2607" s="264"/>
      <c r="AW2607" s="244" t="s">
        <v>44093</v>
      </c>
      <c r="AX2607" s="245">
        <v>1244</v>
      </c>
      <c r="AZ2607" s="230" t="s">
        <v>11941</v>
      </c>
      <c r="BA2607" s="231">
        <v>295633.71999999997</v>
      </c>
      <c r="BC2607" s="209" t="s">
        <v>7448</v>
      </c>
      <c r="BD2607" s="210">
        <v>57378</v>
      </c>
    </row>
    <row r="2608" spans="9:56" x14ac:dyDescent="0.55000000000000004">
      <c r="I2608" s="250" t="s">
        <v>43766</v>
      </c>
      <c r="J2608" s="250"/>
      <c r="K2608" s="251">
        <v>3218</v>
      </c>
      <c r="M2608" s="224" t="s">
        <v>5743</v>
      </c>
      <c r="N2608" s="224"/>
      <c r="O2608" s="225">
        <v>190331.5</v>
      </c>
      <c r="Q2608" s="203" t="s">
        <v>2853</v>
      </c>
      <c r="R2608" s="203"/>
      <c r="S2608" s="204">
        <v>7304</v>
      </c>
      <c r="Y2608" t="s">
        <v>70048</v>
      </c>
      <c r="Z2608" s="284">
        <v>19487.73</v>
      </c>
      <c r="AB2608" s="276" t="s">
        <v>67337</v>
      </c>
      <c r="AC2608" s="277">
        <v>88.7</v>
      </c>
      <c r="AE2608" s="246" t="s">
        <v>44548</v>
      </c>
      <c r="AF2608" s="247">
        <v>19206</v>
      </c>
      <c r="AH2608" s="226" t="s">
        <v>34687</v>
      </c>
      <c r="AI2608" s="227">
        <v>47242</v>
      </c>
      <c r="AK2608" s="207" t="s">
        <v>17099</v>
      </c>
      <c r="AL2608" s="208">
        <v>1934.37</v>
      </c>
      <c r="AM2608" s="93"/>
      <c r="AN2608" s="199" t="s">
        <v>25784</v>
      </c>
      <c r="AO2608" s="200">
        <v>2510.15</v>
      </c>
      <c r="AT2608" s="263"/>
      <c r="AU2608" s="264"/>
      <c r="AW2608" s="244" t="s">
        <v>44095</v>
      </c>
      <c r="AX2608" s="245">
        <v>3218</v>
      </c>
      <c r="AZ2608" s="230" t="s">
        <v>11943</v>
      </c>
      <c r="BA2608" s="231">
        <v>190331.5</v>
      </c>
      <c r="BC2608" s="209" t="s">
        <v>10517</v>
      </c>
      <c r="BD2608" s="210">
        <v>40394.81</v>
      </c>
    </row>
    <row r="2609" spans="9:56" x14ac:dyDescent="0.55000000000000004">
      <c r="I2609" s="250" t="s">
        <v>43767</v>
      </c>
      <c r="J2609" s="250"/>
      <c r="K2609" s="251">
        <v>845</v>
      </c>
      <c r="M2609" s="224" t="s">
        <v>5745</v>
      </c>
      <c r="N2609" s="224"/>
      <c r="O2609" s="225">
        <v>6973.95</v>
      </c>
      <c r="Q2609" s="203" t="s">
        <v>2854</v>
      </c>
      <c r="R2609" s="203"/>
      <c r="S2609" s="204">
        <v>37285</v>
      </c>
      <c r="Y2609" t="s">
        <v>71548</v>
      </c>
      <c r="Z2609" s="284">
        <v>1822.22</v>
      </c>
      <c r="AB2609" s="276" t="s">
        <v>67338</v>
      </c>
      <c r="AC2609" s="277">
        <v>27461.83</v>
      </c>
      <c r="AE2609" s="246" t="s">
        <v>44549</v>
      </c>
      <c r="AF2609" s="247">
        <v>5105.34</v>
      </c>
      <c r="AH2609" s="226" t="s">
        <v>33239</v>
      </c>
      <c r="AI2609" s="227">
        <v>7718.85</v>
      </c>
      <c r="AK2609" s="207" t="s">
        <v>17100</v>
      </c>
      <c r="AL2609" s="208">
        <v>5733.69</v>
      </c>
      <c r="AM2609" s="93"/>
      <c r="AN2609" s="199" t="s">
        <v>25788</v>
      </c>
      <c r="AO2609" s="200">
        <v>832.54</v>
      </c>
      <c r="AT2609" s="263"/>
      <c r="AU2609" s="264"/>
      <c r="AW2609" s="244" t="s">
        <v>44096</v>
      </c>
      <c r="AX2609" s="245">
        <v>845</v>
      </c>
      <c r="AZ2609" s="230" t="s">
        <v>11945</v>
      </c>
      <c r="BA2609" s="231">
        <v>6973.95</v>
      </c>
      <c r="BC2609" s="209" t="s">
        <v>10678</v>
      </c>
      <c r="BD2609" s="210">
        <v>3044</v>
      </c>
    </row>
    <row r="2610" spans="9:56" x14ac:dyDescent="0.55000000000000004">
      <c r="I2610" s="250" t="s">
        <v>43768</v>
      </c>
      <c r="J2610" s="250"/>
      <c r="K2610" s="251">
        <v>3063</v>
      </c>
      <c r="M2610" s="224" t="s">
        <v>5746</v>
      </c>
      <c r="N2610" s="224"/>
      <c r="O2610" s="225">
        <v>122387.12</v>
      </c>
      <c r="Q2610" s="203" t="s">
        <v>2855</v>
      </c>
      <c r="R2610" s="203"/>
      <c r="S2610" s="204">
        <v>3149</v>
      </c>
      <c r="Y2610" t="s">
        <v>71549</v>
      </c>
      <c r="Z2610">
        <v>-186.59</v>
      </c>
      <c r="AB2610" s="276" t="s">
        <v>67339</v>
      </c>
      <c r="AC2610" s="277">
        <v>1740.26</v>
      </c>
      <c r="AE2610" s="246" t="s">
        <v>38941</v>
      </c>
      <c r="AF2610" s="247">
        <v>84.83</v>
      </c>
      <c r="AH2610" s="226" t="s">
        <v>46734</v>
      </c>
      <c r="AI2610" s="227">
        <v>27285</v>
      </c>
      <c r="AK2610" s="207" t="s">
        <v>17101</v>
      </c>
      <c r="AL2610" s="208">
        <v>1043.1600000000001</v>
      </c>
      <c r="AM2610" s="93"/>
      <c r="AN2610" s="199" t="s">
        <v>25789</v>
      </c>
      <c r="AO2610" s="200">
        <v>1200</v>
      </c>
      <c r="AT2610" s="263"/>
      <c r="AU2610" s="264"/>
      <c r="AW2610" s="244" t="s">
        <v>44097</v>
      </c>
      <c r="AX2610" s="245">
        <v>3063</v>
      </c>
      <c r="AZ2610" s="230" t="s">
        <v>11946</v>
      </c>
      <c r="BA2610" s="231">
        <v>122387.12</v>
      </c>
      <c r="BC2610" s="209" t="s">
        <v>10945</v>
      </c>
      <c r="BD2610" s="210">
        <v>916</v>
      </c>
    </row>
    <row r="2611" spans="9:56" x14ac:dyDescent="0.55000000000000004">
      <c r="I2611" s="250" t="s">
        <v>43769</v>
      </c>
      <c r="J2611" s="250"/>
      <c r="K2611" s="251">
        <v>1692.5</v>
      </c>
      <c r="M2611" s="224" t="s">
        <v>5747</v>
      </c>
      <c r="N2611" s="224"/>
      <c r="O2611" s="225">
        <v>91542.05</v>
      </c>
      <c r="Q2611" s="203" t="s">
        <v>2856</v>
      </c>
      <c r="R2611" s="203"/>
      <c r="S2611" s="204">
        <v>2077</v>
      </c>
      <c r="Y2611" t="s">
        <v>68167</v>
      </c>
      <c r="Z2611" s="284">
        <v>31893.14</v>
      </c>
      <c r="AB2611" s="276" t="s">
        <v>70472</v>
      </c>
      <c r="AC2611" s="277">
        <v>89.44</v>
      </c>
      <c r="AE2611" s="246" t="s">
        <v>44550</v>
      </c>
      <c r="AF2611" s="247">
        <v>639586.22</v>
      </c>
      <c r="AH2611" s="226" t="s">
        <v>44534</v>
      </c>
      <c r="AI2611" s="227">
        <v>3343.39</v>
      </c>
      <c r="AK2611" s="207" t="s">
        <v>17102</v>
      </c>
      <c r="AL2611" s="208">
        <v>3060</v>
      </c>
      <c r="AM2611" s="93"/>
      <c r="AN2611" s="199" t="s">
        <v>14089</v>
      </c>
      <c r="AO2611" s="200">
        <v>183108.97</v>
      </c>
      <c r="AT2611" s="263"/>
      <c r="AU2611" s="264"/>
      <c r="AW2611" s="244" t="s">
        <v>44098</v>
      </c>
      <c r="AX2611" s="245">
        <v>1692.5</v>
      </c>
      <c r="AZ2611" s="230" t="s">
        <v>11947</v>
      </c>
      <c r="BA2611" s="231">
        <v>91542.05</v>
      </c>
      <c r="BC2611" s="209" t="s">
        <v>11139</v>
      </c>
      <c r="BD2611" s="210">
        <v>10993</v>
      </c>
    </row>
    <row r="2612" spans="9:56" x14ac:dyDescent="0.55000000000000004">
      <c r="I2612" s="250" t="s">
        <v>43770</v>
      </c>
      <c r="J2612" s="250"/>
      <c r="K2612" s="251">
        <v>100238</v>
      </c>
      <c r="M2612" s="224" t="s">
        <v>5748</v>
      </c>
      <c r="N2612" s="224"/>
      <c r="O2612" s="225">
        <v>135270.29</v>
      </c>
      <c r="Q2612" s="203" t="s">
        <v>2857</v>
      </c>
      <c r="R2612" s="203"/>
      <c r="S2612" s="204">
        <v>21676</v>
      </c>
      <c r="Y2612" t="s">
        <v>70634</v>
      </c>
      <c r="Z2612" s="284">
        <v>2731.43</v>
      </c>
      <c r="AB2612" s="276" t="s">
        <v>64152</v>
      </c>
      <c r="AC2612" s="277">
        <v>9000</v>
      </c>
      <c r="AE2612" s="246" t="s">
        <v>40168</v>
      </c>
      <c r="AF2612" s="247">
        <v>-179.51</v>
      </c>
      <c r="AH2612" s="226" t="s">
        <v>44535</v>
      </c>
      <c r="AI2612" s="227">
        <v>255.77</v>
      </c>
      <c r="AK2612" s="207" t="s">
        <v>17103</v>
      </c>
      <c r="AL2612" s="208">
        <v>27227.4</v>
      </c>
      <c r="AM2612" s="93"/>
      <c r="AN2612" s="199" t="s">
        <v>14090</v>
      </c>
      <c r="AO2612" s="200">
        <v>23630.94</v>
      </c>
      <c r="AT2612" s="263"/>
      <c r="AU2612" s="264"/>
      <c r="AW2612" s="244" t="s">
        <v>44099</v>
      </c>
      <c r="AX2612" s="245">
        <v>100238</v>
      </c>
      <c r="AZ2612" s="230" t="s">
        <v>11948</v>
      </c>
      <c r="BA2612" s="231">
        <v>135270.29</v>
      </c>
      <c r="BC2612" s="209" t="s">
        <v>9939</v>
      </c>
      <c r="BD2612" s="210">
        <v>122044.65</v>
      </c>
    </row>
    <row r="2613" spans="9:56" x14ac:dyDescent="0.55000000000000004">
      <c r="I2613" s="250" t="s">
        <v>43771</v>
      </c>
      <c r="J2613" s="250"/>
      <c r="K2613" s="251">
        <v>2258.2399999999998</v>
      </c>
      <c r="M2613" s="224" t="s">
        <v>5749</v>
      </c>
      <c r="N2613" s="224"/>
      <c r="O2613" s="225">
        <v>58361</v>
      </c>
      <c r="Q2613" s="203" t="s">
        <v>2858</v>
      </c>
      <c r="R2613" s="203"/>
      <c r="S2613" s="204">
        <v>91595</v>
      </c>
      <c r="Y2613" t="s">
        <v>68168</v>
      </c>
      <c r="Z2613" s="284">
        <v>2648.79</v>
      </c>
      <c r="AB2613" s="276" t="s">
        <v>67340</v>
      </c>
      <c r="AC2613" s="277">
        <v>4403.68</v>
      </c>
      <c r="AE2613" s="246" t="s">
        <v>55897</v>
      </c>
      <c r="AF2613" s="247">
        <v>34402.720000000001</v>
      </c>
      <c r="AH2613" s="226" t="s">
        <v>47856</v>
      </c>
      <c r="AI2613" s="227">
        <v>20</v>
      </c>
      <c r="AK2613" s="207" t="s">
        <v>17104</v>
      </c>
      <c r="AL2613" s="208">
        <v>10167.68</v>
      </c>
      <c r="AM2613" s="93"/>
      <c r="AN2613" s="199" t="s">
        <v>14091</v>
      </c>
      <c r="AO2613" s="200">
        <v>15284.77</v>
      </c>
      <c r="AT2613" s="263"/>
      <c r="AU2613" s="264"/>
      <c r="AW2613" s="244" t="s">
        <v>44100</v>
      </c>
      <c r="AX2613" s="245">
        <v>2258.2399999999998</v>
      </c>
      <c r="AZ2613" s="230" t="s">
        <v>11949</v>
      </c>
      <c r="BA2613" s="231">
        <v>58361</v>
      </c>
      <c r="BC2613" s="209" t="s">
        <v>6966</v>
      </c>
      <c r="BD2613" s="210">
        <v>1219</v>
      </c>
    </row>
    <row r="2614" spans="9:56" x14ac:dyDescent="0.55000000000000004">
      <c r="I2614" s="250" t="s">
        <v>43772</v>
      </c>
      <c r="J2614" s="250"/>
      <c r="K2614" s="251">
        <v>5492</v>
      </c>
      <c r="M2614" s="224" t="s">
        <v>5750</v>
      </c>
      <c r="N2614" s="224"/>
      <c r="O2614" s="225">
        <v>158147.29999999999</v>
      </c>
      <c r="Q2614" s="203" t="s">
        <v>2859</v>
      </c>
      <c r="R2614" s="203"/>
      <c r="S2614" s="204">
        <v>7750</v>
      </c>
      <c r="Y2614" t="s">
        <v>68169</v>
      </c>
      <c r="Z2614" s="284">
        <v>8323.75</v>
      </c>
      <c r="AB2614" s="276" t="s">
        <v>67341</v>
      </c>
      <c r="AC2614" s="277">
        <v>27524.51</v>
      </c>
      <c r="AE2614" s="246" t="s">
        <v>63071</v>
      </c>
      <c r="AF2614" s="247">
        <v>126.77</v>
      </c>
      <c r="AH2614" s="226" t="s">
        <v>51856</v>
      </c>
      <c r="AI2614" s="227">
        <v>440.59</v>
      </c>
      <c r="AK2614" s="207" t="s">
        <v>17105</v>
      </c>
      <c r="AL2614" s="208">
        <v>1265.76</v>
      </c>
      <c r="AM2614" s="93"/>
      <c r="AN2614" s="199" t="s">
        <v>14092</v>
      </c>
      <c r="AO2614" s="200">
        <v>23328.79</v>
      </c>
      <c r="AT2614" s="263"/>
      <c r="AU2614" s="264"/>
      <c r="AW2614" s="244" t="s">
        <v>44101</v>
      </c>
      <c r="AX2614" s="245">
        <v>5492</v>
      </c>
      <c r="AZ2614" s="230" t="s">
        <v>11950</v>
      </c>
      <c r="BA2614" s="231">
        <v>158147.29999999999</v>
      </c>
      <c r="BC2614" s="209" t="s">
        <v>7174</v>
      </c>
      <c r="BD2614" s="210">
        <v>1009</v>
      </c>
    </row>
    <row r="2615" spans="9:56" x14ac:dyDescent="0.55000000000000004">
      <c r="I2615" s="250" t="s">
        <v>43774</v>
      </c>
      <c r="J2615" s="250"/>
      <c r="K2615" s="251">
        <v>22762.65</v>
      </c>
      <c r="M2615" s="224" t="s">
        <v>5766</v>
      </c>
      <c r="N2615" s="224"/>
      <c r="O2615" s="225">
        <v>356278.82</v>
      </c>
      <c r="Q2615" s="203" t="s">
        <v>2860</v>
      </c>
      <c r="R2615" s="203"/>
      <c r="S2615" s="204">
        <v>12744</v>
      </c>
      <c r="Y2615" t="s">
        <v>70636</v>
      </c>
      <c r="Z2615" s="284">
        <v>6008.36</v>
      </c>
      <c r="AB2615" s="276" t="s">
        <v>67342</v>
      </c>
      <c r="AC2615" s="277">
        <v>6936.5</v>
      </c>
      <c r="AE2615" s="246" t="s">
        <v>55898</v>
      </c>
      <c r="AF2615" s="247">
        <v>2583.34</v>
      </c>
      <c r="AH2615" s="226" t="s">
        <v>49715</v>
      </c>
      <c r="AI2615" s="227">
        <v>74.900000000000006</v>
      </c>
      <c r="AK2615" s="207" t="s">
        <v>17106</v>
      </c>
      <c r="AL2615" s="208">
        <v>14766.05</v>
      </c>
      <c r="AM2615" s="93"/>
      <c r="AN2615" s="199" t="s">
        <v>32612</v>
      </c>
      <c r="AO2615" s="200">
        <v>167613.31</v>
      </c>
      <c r="AT2615" s="263"/>
      <c r="AU2615" s="264"/>
      <c r="AW2615" s="244" t="s">
        <v>44103</v>
      </c>
      <c r="AX2615" s="245">
        <v>22762.65</v>
      </c>
      <c r="AZ2615" s="230" t="s">
        <v>11966</v>
      </c>
      <c r="BA2615" s="231">
        <v>356278.82</v>
      </c>
      <c r="BC2615" s="209" t="s">
        <v>7449</v>
      </c>
      <c r="BD2615" s="210">
        <v>4966</v>
      </c>
    </row>
    <row r="2616" spans="9:56" x14ac:dyDescent="0.55000000000000004">
      <c r="I2616" s="250" t="s">
        <v>43775</v>
      </c>
      <c r="J2616" s="250"/>
      <c r="K2616" s="251">
        <v>2756</v>
      </c>
      <c r="M2616" s="224" t="s">
        <v>5751</v>
      </c>
      <c r="N2616" s="224"/>
      <c r="O2616" s="225">
        <v>85519.52</v>
      </c>
      <c r="Q2616" s="203" t="s">
        <v>2861</v>
      </c>
      <c r="R2616" s="203"/>
      <c r="S2616" s="204">
        <v>900</v>
      </c>
      <c r="Y2616" t="s">
        <v>66669</v>
      </c>
      <c r="Z2616" s="284">
        <v>1666.32</v>
      </c>
      <c r="AB2616" s="276" t="s">
        <v>67343</v>
      </c>
      <c r="AC2616" s="277">
        <v>63890.89</v>
      </c>
      <c r="AE2616" s="246" t="s">
        <v>55899</v>
      </c>
      <c r="AF2616" s="247">
        <v>8459.7000000000007</v>
      </c>
      <c r="AH2616" s="226" t="s">
        <v>44536</v>
      </c>
      <c r="AI2616" s="227">
        <v>59250</v>
      </c>
      <c r="AK2616" s="207" t="s">
        <v>17107</v>
      </c>
      <c r="AL2616" s="208">
        <v>65134.95</v>
      </c>
      <c r="AM2616" s="93"/>
      <c r="AN2616" s="199" t="s">
        <v>32613</v>
      </c>
      <c r="AO2616" s="200">
        <v>14017.97</v>
      </c>
      <c r="AT2616" s="263"/>
      <c r="AU2616" s="264"/>
      <c r="AW2616" s="244" t="s">
        <v>44104</v>
      </c>
      <c r="AX2616" s="245">
        <v>2756</v>
      </c>
      <c r="AZ2616" s="230" t="s">
        <v>11951</v>
      </c>
      <c r="BA2616" s="231">
        <v>85519.52</v>
      </c>
      <c r="BC2616" s="209" t="s">
        <v>7851</v>
      </c>
      <c r="BD2616" s="210">
        <v>171.56</v>
      </c>
    </row>
    <row r="2617" spans="9:56" x14ac:dyDescent="0.55000000000000004">
      <c r="I2617" s="250" t="s">
        <v>43777</v>
      </c>
      <c r="J2617" s="250"/>
      <c r="K2617" s="251">
        <v>4248</v>
      </c>
      <c r="M2617" s="224" t="s">
        <v>5752</v>
      </c>
      <c r="N2617" s="224"/>
      <c r="O2617" s="225">
        <v>66889.36</v>
      </c>
      <c r="Q2617" s="203" t="s">
        <v>2862</v>
      </c>
      <c r="R2617" s="203"/>
      <c r="S2617" s="204">
        <v>16405</v>
      </c>
      <c r="Y2617" t="s">
        <v>71550</v>
      </c>
      <c r="Z2617" s="284">
        <v>60208</v>
      </c>
      <c r="AB2617" s="276" t="s">
        <v>59006</v>
      </c>
      <c r="AC2617" s="277">
        <v>4699.83</v>
      </c>
      <c r="AE2617" s="246" t="s">
        <v>55900</v>
      </c>
      <c r="AF2617" s="247">
        <v>6101.2</v>
      </c>
      <c r="AH2617" s="226" t="s">
        <v>44537</v>
      </c>
      <c r="AI2617" s="227">
        <v>4532.55</v>
      </c>
      <c r="AK2617" s="207" t="s">
        <v>17108</v>
      </c>
      <c r="AL2617" s="208">
        <v>29655.08</v>
      </c>
      <c r="AM2617" s="93"/>
      <c r="AN2617" s="199" t="s">
        <v>32614</v>
      </c>
      <c r="AO2617" s="200">
        <v>122127.14</v>
      </c>
      <c r="AT2617" s="263"/>
      <c r="AU2617" s="264"/>
      <c r="AW2617" s="244" t="s">
        <v>44106</v>
      </c>
      <c r="AX2617" s="245">
        <v>4248</v>
      </c>
      <c r="AZ2617" s="230" t="s">
        <v>11952</v>
      </c>
      <c r="BA2617" s="231">
        <v>66889.36</v>
      </c>
      <c r="BC2617" s="209" t="s">
        <v>8107</v>
      </c>
      <c r="BD2617" s="210">
        <v>2505.88</v>
      </c>
    </row>
    <row r="2618" spans="9:56" x14ac:dyDescent="0.55000000000000004">
      <c r="I2618" s="250" t="s">
        <v>43778</v>
      </c>
      <c r="J2618" s="250"/>
      <c r="K2618" s="251">
        <v>6671</v>
      </c>
      <c r="M2618" s="224" t="s">
        <v>5753</v>
      </c>
      <c r="N2618" s="224"/>
      <c r="O2618" s="225">
        <v>81330.320000000007</v>
      </c>
      <c r="Q2618" s="203" t="s">
        <v>2863</v>
      </c>
      <c r="R2618" s="203"/>
      <c r="S2618" s="204">
        <v>143270</v>
      </c>
      <c r="Y2618" t="s">
        <v>47068</v>
      </c>
      <c r="Z2618" s="284">
        <v>156221.45000000001</v>
      </c>
      <c r="AB2618" s="276" t="s">
        <v>59007</v>
      </c>
      <c r="AC2618" s="277">
        <v>15985.51</v>
      </c>
      <c r="AE2618" s="246" t="s">
        <v>64082</v>
      </c>
      <c r="AF2618" s="247">
        <v>293</v>
      </c>
      <c r="AH2618" s="226" t="s">
        <v>51857</v>
      </c>
      <c r="AI2618" s="227">
        <v>2191.5700000000002</v>
      </c>
      <c r="AK2618" s="207" t="s">
        <v>17109</v>
      </c>
      <c r="AL2618" s="208">
        <v>15528.61</v>
      </c>
      <c r="AM2618" s="93"/>
      <c r="AN2618" s="199" t="s">
        <v>32615</v>
      </c>
      <c r="AO2618" s="200">
        <v>56286.58</v>
      </c>
      <c r="AT2618" s="263"/>
      <c r="AU2618" s="264"/>
      <c r="AW2618" s="244" t="s">
        <v>44107</v>
      </c>
      <c r="AX2618" s="245">
        <v>6671</v>
      </c>
      <c r="AZ2618" s="230" t="s">
        <v>11953</v>
      </c>
      <c r="BA2618" s="231">
        <v>81330.320000000007</v>
      </c>
      <c r="BC2618" s="209" t="s">
        <v>8765</v>
      </c>
      <c r="BD2618" s="210">
        <v>4320</v>
      </c>
    </row>
    <row r="2619" spans="9:56" x14ac:dyDescent="0.55000000000000004">
      <c r="I2619" s="250" t="s">
        <v>43779</v>
      </c>
      <c r="J2619" s="250"/>
      <c r="K2619" s="251">
        <v>549</v>
      </c>
      <c r="M2619" s="224" t="s">
        <v>5754</v>
      </c>
      <c r="N2619" s="224"/>
      <c r="O2619" s="225">
        <v>216020.78</v>
      </c>
      <c r="Q2619" s="203" t="s">
        <v>2864</v>
      </c>
      <c r="R2619" s="203"/>
      <c r="S2619" s="204">
        <v>1607</v>
      </c>
      <c r="Y2619" t="s">
        <v>42690</v>
      </c>
      <c r="Z2619" s="284">
        <v>71625.64</v>
      </c>
      <c r="AB2619" s="276" t="s">
        <v>61087</v>
      </c>
      <c r="AC2619" s="277">
        <v>6005.81</v>
      </c>
      <c r="AE2619" s="246" t="s">
        <v>59517</v>
      </c>
      <c r="AF2619" s="247">
        <v>758.82</v>
      </c>
      <c r="AH2619" s="226" t="s">
        <v>44538</v>
      </c>
      <c r="AI2619" s="227">
        <v>7500</v>
      </c>
      <c r="AK2619" s="207" t="s">
        <v>17110</v>
      </c>
      <c r="AL2619" s="208">
        <v>63465.120000000003</v>
      </c>
      <c r="AM2619" s="93"/>
      <c r="AN2619" s="199" t="s">
        <v>14093</v>
      </c>
      <c r="AO2619" s="200">
        <v>183108.97</v>
      </c>
      <c r="AT2619" s="263"/>
      <c r="AU2619" s="264"/>
      <c r="AW2619" s="244" t="s">
        <v>44108</v>
      </c>
      <c r="AX2619" s="245">
        <v>549</v>
      </c>
      <c r="AZ2619" s="230" t="s">
        <v>11954</v>
      </c>
      <c r="BA2619" s="231">
        <v>216020.78</v>
      </c>
      <c r="BC2619" s="209" t="s">
        <v>9040</v>
      </c>
      <c r="BD2619" s="210">
        <v>7346</v>
      </c>
    </row>
    <row r="2620" spans="9:56" x14ac:dyDescent="0.55000000000000004">
      <c r="I2620" s="250" t="s">
        <v>43782</v>
      </c>
      <c r="J2620" s="250"/>
      <c r="K2620" s="251">
        <v>1803</v>
      </c>
      <c r="M2620" s="224" t="s">
        <v>5755</v>
      </c>
      <c r="N2620" s="224"/>
      <c r="O2620" s="225">
        <v>146715.01</v>
      </c>
      <c r="Q2620" s="203" t="s">
        <v>2865</v>
      </c>
      <c r="R2620" s="203"/>
      <c r="S2620" s="204">
        <v>3903.75</v>
      </c>
      <c r="Y2620" t="s">
        <v>56316</v>
      </c>
      <c r="Z2620" s="284">
        <v>1293.4100000000001</v>
      </c>
      <c r="AB2620" s="276" t="s">
        <v>52113</v>
      </c>
      <c r="AC2620" s="277">
        <v>1877.91</v>
      </c>
      <c r="AE2620" s="246" t="s">
        <v>51870</v>
      </c>
      <c r="AF2620" s="247">
        <v>1145.19</v>
      </c>
      <c r="AH2620" s="226" t="s">
        <v>44539</v>
      </c>
      <c r="AI2620" s="227">
        <v>573.79</v>
      </c>
      <c r="AK2620" s="207" t="s">
        <v>17111</v>
      </c>
      <c r="AL2620" s="208">
        <v>488.37</v>
      </c>
      <c r="AM2620" s="93"/>
      <c r="AN2620" s="199" t="s">
        <v>14094</v>
      </c>
      <c r="AO2620" s="200">
        <v>23630.94</v>
      </c>
      <c r="AT2620" s="263"/>
      <c r="AU2620" s="264"/>
      <c r="AW2620" s="244" t="s">
        <v>44111</v>
      </c>
      <c r="AX2620" s="245">
        <v>1803</v>
      </c>
      <c r="AZ2620" s="230" t="s">
        <v>11955</v>
      </c>
      <c r="BA2620" s="231">
        <v>146715.01</v>
      </c>
      <c r="BC2620" s="209" t="s">
        <v>10528</v>
      </c>
      <c r="BD2620" s="210">
        <v>65401.33</v>
      </c>
    </row>
    <row r="2621" spans="9:56" x14ac:dyDescent="0.55000000000000004">
      <c r="I2621" s="250" t="s">
        <v>43783</v>
      </c>
      <c r="J2621" s="250"/>
      <c r="K2621" s="251">
        <v>65096</v>
      </c>
      <c r="M2621" s="224" t="s">
        <v>5756</v>
      </c>
      <c r="N2621" s="224"/>
      <c r="O2621" s="225">
        <v>296941.11</v>
      </c>
      <c r="Q2621" s="203" t="s">
        <v>2866</v>
      </c>
      <c r="R2621" s="203"/>
      <c r="S2621" s="204">
        <v>641</v>
      </c>
      <c r="Y2621" t="s">
        <v>56317</v>
      </c>
      <c r="Z2621" s="284">
        <v>17597.86</v>
      </c>
      <c r="AB2621" s="276" t="s">
        <v>60309</v>
      </c>
      <c r="AC2621" s="277">
        <v>7988.46</v>
      </c>
      <c r="AE2621" s="246" t="s">
        <v>51871</v>
      </c>
      <c r="AF2621" s="247">
        <v>-8.5</v>
      </c>
      <c r="AH2621" s="226" t="s">
        <v>44540</v>
      </c>
      <c r="AI2621" s="227">
        <v>186578.69</v>
      </c>
      <c r="AK2621" s="207" t="s">
        <v>17112</v>
      </c>
      <c r="AL2621" s="208">
        <v>66000</v>
      </c>
      <c r="AM2621" s="93"/>
      <c r="AN2621" s="199" t="s">
        <v>14095</v>
      </c>
      <c r="AO2621" s="200">
        <v>15284.77</v>
      </c>
      <c r="AT2621" s="263"/>
      <c r="AU2621" s="264"/>
      <c r="AW2621" s="244" t="s">
        <v>44112</v>
      </c>
      <c r="AX2621" s="245">
        <v>65096</v>
      </c>
      <c r="AZ2621" s="230" t="s">
        <v>11956</v>
      </c>
      <c r="BA2621" s="231">
        <v>296941.11</v>
      </c>
      <c r="BC2621" s="209" t="s">
        <v>11140</v>
      </c>
      <c r="BD2621" s="210">
        <v>3192.37</v>
      </c>
    </row>
    <row r="2622" spans="9:56" x14ac:dyDescent="0.55000000000000004">
      <c r="I2622" s="250" t="s">
        <v>43784</v>
      </c>
      <c r="J2622" s="250"/>
      <c r="K2622" s="251">
        <v>13076.25</v>
      </c>
      <c r="M2622" s="224" t="s">
        <v>5757</v>
      </c>
      <c r="N2622" s="224"/>
      <c r="O2622" s="225">
        <v>207868.7</v>
      </c>
      <c r="Q2622" s="203" t="s">
        <v>2867</v>
      </c>
      <c r="R2622" s="203"/>
      <c r="S2622" s="204">
        <v>700</v>
      </c>
      <c r="Y2622" t="s">
        <v>47069</v>
      </c>
      <c r="Z2622" s="284">
        <v>219651.64</v>
      </c>
      <c r="AB2622" s="276" t="s">
        <v>60310</v>
      </c>
      <c r="AC2622" s="277">
        <v>573.20000000000005</v>
      </c>
      <c r="AE2622" s="246" t="s">
        <v>55901</v>
      </c>
      <c r="AF2622" s="247">
        <v>399.97</v>
      </c>
      <c r="AH2622" s="226" t="s">
        <v>44541</v>
      </c>
      <c r="AI2622" s="227">
        <v>13967.31</v>
      </c>
      <c r="AK2622" s="207" t="s">
        <v>17113</v>
      </c>
      <c r="AL2622" s="208">
        <v>80</v>
      </c>
      <c r="AM2622" s="93"/>
      <c r="AN2622" s="199" t="s">
        <v>14096</v>
      </c>
      <c r="AO2622" s="200">
        <v>23328.79</v>
      </c>
      <c r="AT2622" s="263"/>
      <c r="AU2622" s="264"/>
      <c r="AW2622" s="244" t="s">
        <v>44113</v>
      </c>
      <c r="AX2622" s="245">
        <v>13076.25</v>
      </c>
      <c r="AZ2622" s="230" t="s">
        <v>11957</v>
      </c>
      <c r="BA2622" s="231">
        <v>207868.7</v>
      </c>
      <c r="BC2622" s="209" t="s">
        <v>11363</v>
      </c>
      <c r="BD2622" s="210">
        <v>2443</v>
      </c>
    </row>
    <row r="2623" spans="9:56" x14ac:dyDescent="0.55000000000000004">
      <c r="I2623" s="250" t="s">
        <v>43786</v>
      </c>
      <c r="J2623" s="250"/>
      <c r="K2623" s="251">
        <v>11614</v>
      </c>
      <c r="M2623" s="224" t="s">
        <v>5758</v>
      </c>
      <c r="N2623" s="224"/>
      <c r="O2623" s="225">
        <v>467270.6</v>
      </c>
      <c r="Q2623" s="203" t="s">
        <v>2868</v>
      </c>
      <c r="R2623" s="203"/>
      <c r="S2623" s="204">
        <v>5145</v>
      </c>
      <c r="Y2623" t="s">
        <v>39293</v>
      </c>
      <c r="Z2623" s="284">
        <v>67765.64</v>
      </c>
      <c r="AB2623" s="276" t="s">
        <v>60311</v>
      </c>
      <c r="AC2623" s="277">
        <v>1998.71</v>
      </c>
      <c r="AE2623" s="246" t="s">
        <v>59518</v>
      </c>
      <c r="AF2623" s="247">
        <v>38.81</v>
      </c>
      <c r="AH2623" s="226" t="s">
        <v>51858</v>
      </c>
      <c r="AI2623" s="227">
        <v>561.5</v>
      </c>
      <c r="AK2623" s="207" t="s">
        <v>17114</v>
      </c>
      <c r="AL2623" s="208">
        <v>11422.57</v>
      </c>
      <c r="AM2623" s="93"/>
      <c r="AN2623" s="199" t="s">
        <v>25852</v>
      </c>
      <c r="AO2623" s="200">
        <v>167613.31</v>
      </c>
      <c r="AT2623" s="263"/>
      <c r="AU2623" s="264"/>
      <c r="AW2623" s="244" t="s">
        <v>44115</v>
      </c>
      <c r="AX2623" s="245">
        <v>11614</v>
      </c>
      <c r="AZ2623" s="230" t="s">
        <v>11958</v>
      </c>
      <c r="BA2623" s="231">
        <v>467270.6</v>
      </c>
      <c r="BC2623" s="209" t="s">
        <v>11620</v>
      </c>
      <c r="BD2623" s="210">
        <v>91682.32</v>
      </c>
    </row>
    <row r="2624" spans="9:56" x14ac:dyDescent="0.55000000000000004">
      <c r="I2624" s="250" t="s">
        <v>43787</v>
      </c>
      <c r="J2624" s="250"/>
      <c r="K2624" s="251">
        <v>82</v>
      </c>
      <c r="M2624" s="224" t="s">
        <v>5759</v>
      </c>
      <c r="N2624" s="224"/>
      <c r="O2624" s="225">
        <v>332706.07</v>
      </c>
      <c r="Q2624" s="203" t="s">
        <v>2869</v>
      </c>
      <c r="R2624" s="203"/>
      <c r="S2624" s="204">
        <v>5145</v>
      </c>
      <c r="Y2624" t="s">
        <v>40431</v>
      </c>
      <c r="Z2624" s="284">
        <v>20103.34</v>
      </c>
      <c r="AB2624" s="276" t="s">
        <v>39035</v>
      </c>
      <c r="AC2624" s="277">
        <v>4365.59</v>
      </c>
      <c r="AE2624" s="246" t="s">
        <v>60071</v>
      </c>
      <c r="AF2624" s="247">
        <v>1348.28</v>
      </c>
      <c r="AH2624" s="226" t="s">
        <v>51859</v>
      </c>
      <c r="AI2624" s="227">
        <v>42.95</v>
      </c>
      <c r="AK2624" s="207" t="s">
        <v>17115</v>
      </c>
      <c r="AL2624" s="208">
        <v>10357.209999999999</v>
      </c>
      <c r="AM2624" s="93"/>
      <c r="AN2624" s="199" t="s">
        <v>25853</v>
      </c>
      <c r="AO2624" s="200">
        <v>14017.97</v>
      </c>
      <c r="AT2624" s="263"/>
      <c r="AU2624" s="264"/>
      <c r="AW2624" s="244" t="s">
        <v>44116</v>
      </c>
      <c r="AX2624" s="245">
        <v>82</v>
      </c>
      <c r="AZ2624" s="230" t="s">
        <v>11959</v>
      </c>
      <c r="BA2624" s="231">
        <v>332706.07</v>
      </c>
      <c r="BC2624" s="209" t="s">
        <v>9940</v>
      </c>
      <c r="BD2624" s="210">
        <v>184256.46</v>
      </c>
    </row>
    <row r="2625" spans="9:56" x14ac:dyDescent="0.55000000000000004">
      <c r="I2625" s="250" t="s">
        <v>43788</v>
      </c>
      <c r="J2625" s="250"/>
      <c r="K2625" s="251">
        <v>118197</v>
      </c>
      <c r="M2625" s="224" t="s">
        <v>5760</v>
      </c>
      <c r="N2625" s="224"/>
      <c r="O2625" s="225">
        <v>34412.85</v>
      </c>
      <c r="Q2625" s="203" t="s">
        <v>2870</v>
      </c>
      <c r="R2625" s="203"/>
      <c r="S2625" s="204">
        <v>7575</v>
      </c>
      <c r="Y2625" t="s">
        <v>45186</v>
      </c>
      <c r="Z2625" s="284">
        <v>62961.2</v>
      </c>
      <c r="AB2625" s="276" t="s">
        <v>60312</v>
      </c>
      <c r="AC2625" s="277">
        <v>46719.5</v>
      </c>
      <c r="AE2625" s="246" t="s">
        <v>54940</v>
      </c>
      <c r="AF2625" s="247">
        <v>49252.46</v>
      </c>
      <c r="AH2625" s="226" t="s">
        <v>51860</v>
      </c>
      <c r="AI2625" s="227">
        <v>135.32</v>
      </c>
      <c r="AK2625" s="207" t="s">
        <v>17116</v>
      </c>
      <c r="AL2625" s="208">
        <v>11128.61</v>
      </c>
      <c r="AM2625" s="93"/>
      <c r="AN2625" s="199" t="s">
        <v>25856</v>
      </c>
      <c r="AO2625" s="200">
        <v>122127.14</v>
      </c>
      <c r="AT2625" s="263"/>
      <c r="AU2625" s="264"/>
      <c r="AW2625" s="244" t="s">
        <v>44117</v>
      </c>
      <c r="AX2625" s="245">
        <v>118197</v>
      </c>
      <c r="AZ2625" s="230" t="s">
        <v>11960</v>
      </c>
      <c r="BA2625" s="231">
        <v>34412.85</v>
      </c>
      <c r="BC2625" s="209" t="s">
        <v>6772</v>
      </c>
      <c r="BD2625" s="210">
        <v>493675.03</v>
      </c>
    </row>
    <row r="2626" spans="9:56" x14ac:dyDescent="0.55000000000000004">
      <c r="I2626" s="250" t="s">
        <v>43789</v>
      </c>
      <c r="J2626" s="250"/>
      <c r="K2626" s="251">
        <v>3279</v>
      </c>
      <c r="M2626" s="224" t="s">
        <v>5761</v>
      </c>
      <c r="N2626" s="224"/>
      <c r="O2626" s="225">
        <v>117203.79</v>
      </c>
      <c r="Q2626" s="203" t="s">
        <v>2871</v>
      </c>
      <c r="R2626" s="203"/>
      <c r="S2626" s="204">
        <v>4875</v>
      </c>
      <c r="Y2626" t="s">
        <v>45187</v>
      </c>
      <c r="Z2626" s="284">
        <v>43443.31</v>
      </c>
      <c r="AB2626" s="276" t="s">
        <v>55013</v>
      </c>
      <c r="AC2626" s="277">
        <v>0.45</v>
      </c>
      <c r="AE2626" s="246" t="s">
        <v>54941</v>
      </c>
      <c r="AF2626" s="247">
        <v>16229.01</v>
      </c>
      <c r="AH2626" s="226" t="s">
        <v>51861</v>
      </c>
      <c r="AI2626" s="227">
        <v>88.23</v>
      </c>
      <c r="AK2626" s="207" t="s">
        <v>17117</v>
      </c>
      <c r="AL2626" s="208">
        <v>32895.769999999997</v>
      </c>
      <c r="AM2626" s="93"/>
      <c r="AN2626" s="199" t="s">
        <v>32616</v>
      </c>
      <c r="AO2626" s="200">
        <v>56286.58</v>
      </c>
      <c r="AT2626" s="263"/>
      <c r="AU2626" s="264"/>
      <c r="AW2626" s="244" t="s">
        <v>44118</v>
      </c>
      <c r="AX2626" s="245">
        <v>3279</v>
      </c>
      <c r="AZ2626" s="230" t="s">
        <v>11961</v>
      </c>
      <c r="BA2626" s="231">
        <v>117203.79</v>
      </c>
      <c r="BC2626" s="209" t="s">
        <v>6967</v>
      </c>
      <c r="BD2626" s="210">
        <v>38837.75</v>
      </c>
    </row>
    <row r="2627" spans="9:56" x14ac:dyDescent="0.55000000000000004">
      <c r="I2627" s="250" t="s">
        <v>43791</v>
      </c>
      <c r="J2627" s="250"/>
      <c r="K2627" s="251">
        <v>498</v>
      </c>
      <c r="M2627" s="224" t="s">
        <v>5762</v>
      </c>
      <c r="N2627" s="224"/>
      <c r="O2627" s="225">
        <v>103743</v>
      </c>
      <c r="Q2627" s="203" t="s">
        <v>2872</v>
      </c>
      <c r="R2627" s="203"/>
      <c r="S2627" s="204">
        <v>3025.43</v>
      </c>
      <c r="Y2627" t="s">
        <v>40432</v>
      </c>
      <c r="Z2627">
        <v>125</v>
      </c>
      <c r="AB2627" s="276" t="s">
        <v>48783</v>
      </c>
      <c r="AC2627" s="277">
        <v>0.05</v>
      </c>
      <c r="AE2627" s="246" t="s">
        <v>47858</v>
      </c>
      <c r="AF2627" s="247">
        <v>5009.22</v>
      </c>
      <c r="AH2627" s="226" t="s">
        <v>42243</v>
      </c>
      <c r="AI2627" s="227">
        <v>1793304.9</v>
      </c>
      <c r="AK2627" s="207" t="s">
        <v>17118</v>
      </c>
      <c r="AL2627" s="208">
        <v>13163.4</v>
      </c>
      <c r="AM2627" s="93"/>
      <c r="AN2627" s="199" t="s">
        <v>14097</v>
      </c>
      <c r="AO2627" s="200">
        <v>907.62</v>
      </c>
      <c r="AT2627" s="263"/>
      <c r="AU2627" s="264"/>
      <c r="AW2627" s="244" t="s">
        <v>44120</v>
      </c>
      <c r="AX2627" s="245">
        <v>498</v>
      </c>
      <c r="AZ2627" s="230" t="s">
        <v>11962</v>
      </c>
      <c r="BA2627" s="231">
        <v>103743</v>
      </c>
      <c r="BC2627" s="209" t="s">
        <v>7175</v>
      </c>
      <c r="BD2627" s="210">
        <v>924.48</v>
      </c>
    </row>
    <row r="2628" spans="9:56" x14ac:dyDescent="0.55000000000000004">
      <c r="I2628" s="250" t="s">
        <v>43792</v>
      </c>
      <c r="J2628" s="250"/>
      <c r="K2628" s="251">
        <v>14389</v>
      </c>
      <c r="M2628" s="224" t="s">
        <v>5767</v>
      </c>
      <c r="N2628" s="224"/>
      <c r="O2628" s="225">
        <v>1994364.59</v>
      </c>
      <c r="Q2628" s="203" t="s">
        <v>2873</v>
      </c>
      <c r="R2628" s="203"/>
      <c r="S2628" s="204">
        <v>500</v>
      </c>
      <c r="Y2628" t="s">
        <v>71551</v>
      </c>
      <c r="Z2628" s="284">
        <v>5169973</v>
      </c>
      <c r="AB2628" s="276" t="s">
        <v>55954</v>
      </c>
      <c r="AC2628" s="277">
        <v>7987.22</v>
      </c>
      <c r="AE2628" s="246" t="s">
        <v>47859</v>
      </c>
      <c r="AF2628" s="247">
        <v>16042.96</v>
      </c>
      <c r="AH2628" s="226" t="s">
        <v>42244</v>
      </c>
      <c r="AI2628" s="227">
        <v>134540.5</v>
      </c>
      <c r="AK2628" s="207" t="s">
        <v>17119</v>
      </c>
      <c r="AL2628" s="208">
        <v>3450</v>
      </c>
      <c r="AM2628" s="93"/>
      <c r="AN2628" s="199" t="s">
        <v>14098</v>
      </c>
      <c r="AO2628" s="200">
        <v>528.01</v>
      </c>
      <c r="AT2628" s="263"/>
      <c r="AU2628" s="264"/>
      <c r="AW2628" s="244" t="s">
        <v>44121</v>
      </c>
      <c r="AX2628" s="245">
        <v>14389</v>
      </c>
      <c r="AZ2628" s="230" t="s">
        <v>11967</v>
      </c>
      <c r="BA2628" s="231">
        <v>1994364.59</v>
      </c>
      <c r="BC2628" s="209" t="s">
        <v>7450</v>
      </c>
      <c r="BD2628" s="210">
        <v>331701</v>
      </c>
    </row>
    <row r="2629" spans="9:56" x14ac:dyDescent="0.55000000000000004">
      <c r="I2629" s="250" t="s">
        <v>43793</v>
      </c>
      <c r="J2629" s="250"/>
      <c r="K2629" s="251">
        <v>1357</v>
      </c>
      <c r="M2629" s="224" t="s">
        <v>5768</v>
      </c>
      <c r="N2629" s="224"/>
      <c r="O2629" s="225">
        <v>71254.92</v>
      </c>
      <c r="Q2629" s="203" t="s">
        <v>2874</v>
      </c>
      <c r="R2629" s="203"/>
      <c r="S2629" s="204">
        <v>6259.5</v>
      </c>
      <c r="Y2629" t="s">
        <v>40435</v>
      </c>
      <c r="Z2629" s="284">
        <v>267157.09999999998</v>
      </c>
      <c r="AB2629" s="276" t="s">
        <v>55957</v>
      </c>
      <c r="AC2629" s="277">
        <v>1043.32</v>
      </c>
      <c r="AE2629" s="246" t="s">
        <v>51875</v>
      </c>
      <c r="AF2629" s="247">
        <v>408</v>
      </c>
      <c r="AH2629" s="226" t="s">
        <v>17200</v>
      </c>
      <c r="AI2629" s="227">
        <v>35991.42</v>
      </c>
      <c r="AK2629" s="207" t="s">
        <v>17120</v>
      </c>
      <c r="AL2629" s="208">
        <v>69.55</v>
      </c>
      <c r="AM2629" s="93"/>
      <c r="AN2629" s="199" t="s">
        <v>14099</v>
      </c>
      <c r="AO2629" s="200">
        <v>2460.91</v>
      </c>
      <c r="AT2629" s="263"/>
      <c r="AU2629" s="264"/>
      <c r="AW2629" s="244" t="s">
        <v>44122</v>
      </c>
      <c r="AX2629" s="245">
        <v>1357</v>
      </c>
      <c r="AZ2629" s="230" t="s">
        <v>11968</v>
      </c>
      <c r="BA2629" s="231">
        <v>71254.92</v>
      </c>
      <c r="BC2629" s="209" t="s">
        <v>7629</v>
      </c>
      <c r="BD2629" s="210">
        <v>385522.31</v>
      </c>
    </row>
    <row r="2630" spans="9:56" x14ac:dyDescent="0.55000000000000004">
      <c r="I2630" s="250" t="s">
        <v>43794</v>
      </c>
      <c r="J2630" s="250"/>
      <c r="K2630" s="251">
        <v>18815</v>
      </c>
      <c r="M2630" s="224" t="s">
        <v>5764</v>
      </c>
      <c r="N2630" s="224"/>
      <c r="O2630" s="225">
        <v>275210.37</v>
      </c>
      <c r="Q2630" s="203" t="s">
        <v>2875</v>
      </c>
      <c r="R2630" s="203"/>
      <c r="S2630" s="204">
        <v>19710</v>
      </c>
      <c r="Y2630" t="s">
        <v>42691</v>
      </c>
      <c r="Z2630">
        <v>59.22</v>
      </c>
      <c r="AB2630" s="276" t="s">
        <v>55962</v>
      </c>
      <c r="AC2630" s="277">
        <v>690.84</v>
      </c>
      <c r="AE2630" s="246" t="s">
        <v>46743</v>
      </c>
      <c r="AF2630" s="247">
        <v>415.97</v>
      </c>
      <c r="AH2630" s="226" t="s">
        <v>17204</v>
      </c>
      <c r="AI2630" s="227">
        <v>15</v>
      </c>
      <c r="AK2630" s="207" t="s">
        <v>17121</v>
      </c>
      <c r="AL2630" s="208">
        <v>20000</v>
      </c>
      <c r="AM2630" s="93"/>
      <c r="AN2630" s="199" t="s">
        <v>14100</v>
      </c>
      <c r="AO2630" s="200">
        <v>35.6</v>
      </c>
      <c r="AT2630" s="263"/>
      <c r="AU2630" s="264"/>
      <c r="AW2630" s="244" t="s">
        <v>44123</v>
      </c>
      <c r="AX2630" s="245">
        <v>18815</v>
      </c>
      <c r="AZ2630" s="230" t="s">
        <v>11964</v>
      </c>
      <c r="BA2630" s="231">
        <v>275210.37</v>
      </c>
      <c r="BC2630" s="209" t="s">
        <v>7852</v>
      </c>
      <c r="BD2630" s="210">
        <v>109151.48</v>
      </c>
    </row>
    <row r="2631" spans="9:56" x14ac:dyDescent="0.55000000000000004">
      <c r="I2631" s="250" t="s">
        <v>43795</v>
      </c>
      <c r="J2631" s="250"/>
      <c r="K2631" s="251">
        <v>470437</v>
      </c>
      <c r="M2631" s="224" t="s">
        <v>5765</v>
      </c>
      <c r="N2631" s="224"/>
      <c r="O2631" s="225">
        <v>617093.77</v>
      </c>
      <c r="Q2631" s="203" t="s">
        <v>2876</v>
      </c>
      <c r="R2631" s="203"/>
      <c r="S2631" s="204">
        <v>8820</v>
      </c>
      <c r="Y2631" t="s">
        <v>57599</v>
      </c>
      <c r="Z2631" s="284">
        <v>3150</v>
      </c>
      <c r="AB2631" s="276" t="s">
        <v>55963</v>
      </c>
      <c r="AC2631" s="277">
        <v>1962.22</v>
      </c>
      <c r="AE2631" s="246" t="s">
        <v>51877</v>
      </c>
      <c r="AF2631" s="247">
        <v>1921.05</v>
      </c>
      <c r="AH2631" s="226" t="s">
        <v>40164</v>
      </c>
      <c r="AI2631" s="227">
        <v>1079.74</v>
      </c>
      <c r="AK2631" s="207" t="s">
        <v>17122</v>
      </c>
      <c r="AL2631" s="208">
        <v>26456.11</v>
      </c>
      <c r="AM2631" s="93"/>
      <c r="AN2631" s="199" t="s">
        <v>32617</v>
      </c>
      <c r="AO2631" s="200">
        <v>87.9</v>
      </c>
      <c r="AT2631" s="263"/>
      <c r="AU2631" s="264"/>
      <c r="AW2631" s="244" t="s">
        <v>44124</v>
      </c>
      <c r="AX2631" s="245">
        <v>470437</v>
      </c>
      <c r="AZ2631" s="230" t="s">
        <v>11965</v>
      </c>
      <c r="BA2631" s="231">
        <v>617093.77</v>
      </c>
      <c r="BC2631" s="209" t="s">
        <v>8108</v>
      </c>
      <c r="BD2631" s="210">
        <v>48627.3</v>
      </c>
    </row>
    <row r="2632" spans="9:56" x14ac:dyDescent="0.55000000000000004">
      <c r="I2632" s="250" t="s">
        <v>43796</v>
      </c>
      <c r="J2632" s="250"/>
      <c r="K2632" s="251">
        <v>4514.6400000000003</v>
      </c>
      <c r="M2632" s="224" t="s">
        <v>5769</v>
      </c>
      <c r="N2632" s="224"/>
      <c r="O2632" s="225">
        <v>5683806.3300000001</v>
      </c>
      <c r="Q2632" s="203" t="s">
        <v>2877</v>
      </c>
      <c r="R2632" s="203"/>
      <c r="S2632" s="204">
        <v>5002.5</v>
      </c>
      <c r="Y2632" t="s">
        <v>47071</v>
      </c>
      <c r="Z2632" s="284">
        <v>4842</v>
      </c>
      <c r="AB2632" s="276" t="s">
        <v>55964</v>
      </c>
      <c r="AC2632" s="277">
        <v>42385.91</v>
      </c>
      <c r="AE2632" s="246" t="s">
        <v>46744</v>
      </c>
      <c r="AF2632" s="247">
        <v>1216.3599999999999</v>
      </c>
      <c r="AH2632" s="226" t="s">
        <v>17206</v>
      </c>
      <c r="AI2632" s="227">
        <v>2757.87</v>
      </c>
      <c r="AK2632" s="207" t="s">
        <v>17123</v>
      </c>
      <c r="AL2632" s="208">
        <v>168507.95</v>
      </c>
      <c r="AM2632" s="93"/>
      <c r="AN2632" s="199" t="s">
        <v>32618</v>
      </c>
      <c r="AO2632" s="200">
        <v>57398.1</v>
      </c>
      <c r="AT2632" s="263"/>
      <c r="AU2632" s="264"/>
      <c r="AW2632" s="244" t="s">
        <v>44125</v>
      </c>
      <c r="AX2632" s="245">
        <v>4514.6400000000003</v>
      </c>
      <c r="AZ2632" s="230" t="s">
        <v>11969</v>
      </c>
      <c r="BA2632" s="231">
        <v>5683806.3300000001</v>
      </c>
      <c r="BC2632" s="209" t="s">
        <v>8219</v>
      </c>
      <c r="BD2632" s="210">
        <v>5984</v>
      </c>
    </row>
    <row r="2633" spans="9:56" x14ac:dyDescent="0.55000000000000004">
      <c r="I2633" s="250" t="s">
        <v>43797</v>
      </c>
      <c r="J2633" s="250"/>
      <c r="K2633" s="251">
        <v>1341</v>
      </c>
      <c r="M2633" s="224" t="s">
        <v>5770</v>
      </c>
      <c r="N2633" s="224"/>
      <c r="O2633" s="225">
        <v>174571.01</v>
      </c>
      <c r="Q2633" s="203" t="s">
        <v>2878</v>
      </c>
      <c r="R2633" s="203"/>
      <c r="S2633" s="204">
        <v>1187</v>
      </c>
      <c r="Y2633" t="s">
        <v>57601</v>
      </c>
      <c r="Z2633" s="284">
        <v>58305.33</v>
      </c>
      <c r="AB2633" s="276" t="s">
        <v>48785</v>
      </c>
      <c r="AC2633" s="277">
        <v>1252.01</v>
      </c>
      <c r="AE2633" s="246" t="s">
        <v>63072</v>
      </c>
      <c r="AF2633" s="247">
        <v>402.5</v>
      </c>
      <c r="AH2633" s="226" t="s">
        <v>17207</v>
      </c>
      <c r="AI2633" s="227">
        <v>6382.3</v>
      </c>
      <c r="AK2633" s="207" t="s">
        <v>17124</v>
      </c>
      <c r="AL2633" s="208">
        <v>65996.52</v>
      </c>
      <c r="AM2633" s="93"/>
      <c r="AN2633" s="199" t="s">
        <v>14101</v>
      </c>
      <c r="AO2633" s="200">
        <v>907.62</v>
      </c>
      <c r="AT2633" s="263"/>
      <c r="AU2633" s="264"/>
      <c r="AW2633" s="244" t="s">
        <v>44127</v>
      </c>
      <c r="AX2633" s="245">
        <v>1341</v>
      </c>
      <c r="AZ2633" s="230" t="s">
        <v>11970</v>
      </c>
      <c r="BA2633" s="231">
        <v>174571.01</v>
      </c>
      <c r="BC2633" s="209" t="s">
        <v>8381</v>
      </c>
      <c r="BD2633" s="210">
        <v>150165.67000000001</v>
      </c>
    </row>
    <row r="2634" spans="9:56" x14ac:dyDescent="0.55000000000000004">
      <c r="I2634" s="250" t="s">
        <v>43798</v>
      </c>
      <c r="J2634" s="250"/>
      <c r="K2634" s="251">
        <v>3150</v>
      </c>
      <c r="M2634" s="224" t="s">
        <v>5771</v>
      </c>
      <c r="N2634" s="224"/>
      <c r="O2634" s="225">
        <v>10334944.369999999</v>
      </c>
      <c r="Q2634" s="203" t="s">
        <v>2879</v>
      </c>
      <c r="R2634" s="203"/>
      <c r="S2634" s="204">
        <v>4187.5</v>
      </c>
      <c r="Y2634" t="s">
        <v>53032</v>
      </c>
      <c r="Z2634" s="284">
        <v>23302.98</v>
      </c>
      <c r="AB2634" s="276" t="s">
        <v>40209</v>
      </c>
      <c r="AC2634" s="277">
        <v>85154.25</v>
      </c>
      <c r="AE2634" s="246" t="s">
        <v>63073</v>
      </c>
      <c r="AF2634" s="247">
        <v>3430</v>
      </c>
      <c r="AH2634" s="226" t="s">
        <v>17208</v>
      </c>
      <c r="AI2634" s="227">
        <v>3664.12</v>
      </c>
      <c r="AK2634" s="207" t="s">
        <v>17125</v>
      </c>
      <c r="AL2634" s="208">
        <v>7013.85</v>
      </c>
      <c r="AM2634" s="93"/>
      <c r="AN2634" s="199" t="s">
        <v>25973</v>
      </c>
      <c r="AO2634" s="200">
        <v>87.9</v>
      </c>
      <c r="AT2634" s="263"/>
      <c r="AU2634" s="264"/>
      <c r="AW2634" s="244" t="s">
        <v>44129</v>
      </c>
      <c r="AX2634" s="245">
        <v>3150</v>
      </c>
      <c r="AZ2634" s="230" t="s">
        <v>11971</v>
      </c>
      <c r="BA2634" s="231">
        <v>10334944.369999999</v>
      </c>
      <c r="BC2634" s="209" t="s">
        <v>8766</v>
      </c>
      <c r="BD2634" s="210">
        <v>64611.81</v>
      </c>
    </row>
    <row r="2635" spans="9:56" x14ac:dyDescent="0.55000000000000004">
      <c r="I2635" s="250" t="s">
        <v>43801</v>
      </c>
      <c r="J2635" s="250"/>
      <c r="K2635" s="251">
        <v>921</v>
      </c>
      <c r="M2635" s="224" t="s">
        <v>5772</v>
      </c>
      <c r="N2635" s="224"/>
      <c r="O2635" s="225">
        <v>487371.42</v>
      </c>
      <c r="Q2635" s="203" t="s">
        <v>2880</v>
      </c>
      <c r="R2635" s="203"/>
      <c r="S2635" s="204">
        <v>1443.75</v>
      </c>
      <c r="Y2635" t="s">
        <v>42692</v>
      </c>
      <c r="Z2635" s="284">
        <v>623712.67000000004</v>
      </c>
      <c r="AB2635" s="276" t="s">
        <v>55017</v>
      </c>
      <c r="AC2635" s="277">
        <v>336130.78</v>
      </c>
      <c r="AE2635" s="246" t="s">
        <v>63074</v>
      </c>
      <c r="AF2635" s="247">
        <v>293.22000000000003</v>
      </c>
      <c r="AH2635" s="226" t="s">
        <v>44542</v>
      </c>
      <c r="AI2635" s="227">
        <v>2049.8200000000002</v>
      </c>
      <c r="AK2635" s="207" t="s">
        <v>17126</v>
      </c>
      <c r="AL2635" s="208">
        <v>7802.82</v>
      </c>
      <c r="AM2635" s="93"/>
      <c r="AN2635" s="199" t="s">
        <v>14102</v>
      </c>
      <c r="AO2635" s="200">
        <v>528.01</v>
      </c>
      <c r="AT2635" s="263"/>
      <c r="AU2635" s="264"/>
      <c r="AW2635" s="244" t="s">
        <v>44132</v>
      </c>
      <c r="AX2635" s="245">
        <v>921</v>
      </c>
      <c r="AZ2635" s="230" t="s">
        <v>11972</v>
      </c>
      <c r="BA2635" s="231">
        <v>487371.42</v>
      </c>
      <c r="BC2635" s="209" t="s">
        <v>9041</v>
      </c>
      <c r="BD2635" s="210">
        <v>376564.28</v>
      </c>
    </row>
    <row r="2636" spans="9:56" x14ac:dyDescent="0.55000000000000004">
      <c r="I2636" s="250" t="s">
        <v>43802</v>
      </c>
      <c r="J2636" s="250"/>
      <c r="K2636" s="251">
        <v>1318</v>
      </c>
      <c r="M2636" s="224" t="s">
        <v>5773</v>
      </c>
      <c r="N2636" s="224"/>
      <c r="O2636" s="225">
        <v>4482070.21</v>
      </c>
      <c r="Q2636" s="203" t="s">
        <v>2881</v>
      </c>
      <c r="R2636" s="203"/>
      <c r="S2636" s="204">
        <v>347</v>
      </c>
      <c r="Y2636" t="s">
        <v>71552</v>
      </c>
      <c r="Z2636" s="284">
        <v>62335</v>
      </c>
      <c r="AB2636" s="276" t="s">
        <v>34870</v>
      </c>
      <c r="AC2636" s="277">
        <v>336995.96</v>
      </c>
      <c r="AE2636" s="246" t="s">
        <v>63075</v>
      </c>
      <c r="AF2636" s="247">
        <v>634.59</v>
      </c>
      <c r="AH2636" s="226" t="s">
        <v>38935</v>
      </c>
      <c r="AI2636" s="227">
        <v>61667.18</v>
      </c>
      <c r="AK2636" s="207" t="s">
        <v>17127</v>
      </c>
      <c r="AL2636" s="208">
        <v>21087</v>
      </c>
      <c r="AM2636" s="93"/>
      <c r="AN2636" s="199" t="s">
        <v>14103</v>
      </c>
      <c r="AO2636" s="200">
        <v>2460.91</v>
      </c>
      <c r="AT2636" s="263"/>
      <c r="AU2636" s="264"/>
      <c r="AW2636" s="244" t="s">
        <v>44133</v>
      </c>
      <c r="AX2636" s="245">
        <v>1318</v>
      </c>
      <c r="AZ2636" s="230" t="s">
        <v>11973</v>
      </c>
      <c r="BA2636" s="231">
        <v>4482070.21</v>
      </c>
      <c r="BC2636" s="209" t="s">
        <v>9358</v>
      </c>
      <c r="BD2636" s="210">
        <v>749423.12</v>
      </c>
    </row>
    <row r="2637" spans="9:56" x14ac:dyDescent="0.55000000000000004">
      <c r="I2637" s="250" t="s">
        <v>43803</v>
      </c>
      <c r="J2637" s="250"/>
      <c r="K2637" s="251">
        <v>1192</v>
      </c>
      <c r="M2637" s="224" t="s">
        <v>5774</v>
      </c>
      <c r="N2637" s="224"/>
      <c r="O2637" s="225">
        <v>19490.189999999999</v>
      </c>
      <c r="Q2637" s="203" t="s">
        <v>2882</v>
      </c>
      <c r="R2637" s="203"/>
      <c r="S2637" s="204">
        <v>65715</v>
      </c>
      <c r="Y2637" t="s">
        <v>68185</v>
      </c>
      <c r="Z2637">
        <v>616.34</v>
      </c>
      <c r="AB2637" s="276" t="s">
        <v>70473</v>
      </c>
      <c r="AC2637" s="277">
        <v>62917.36</v>
      </c>
      <c r="AE2637" s="246" t="s">
        <v>64083</v>
      </c>
      <c r="AF2637" s="247">
        <v>174</v>
      </c>
      <c r="AH2637" s="226" t="s">
        <v>44543</v>
      </c>
      <c r="AI2637" s="227">
        <v>782.07</v>
      </c>
      <c r="AK2637" s="207" t="s">
        <v>17128</v>
      </c>
      <c r="AL2637" s="208">
        <v>9724</v>
      </c>
      <c r="AM2637" s="93"/>
      <c r="AN2637" s="199" t="s">
        <v>14104</v>
      </c>
      <c r="AO2637" s="200">
        <v>35.6</v>
      </c>
      <c r="AT2637" s="263"/>
      <c r="AU2637" s="264"/>
      <c r="AW2637" s="244" t="s">
        <v>44134</v>
      </c>
      <c r="AX2637" s="245">
        <v>1192</v>
      </c>
      <c r="AZ2637" s="230" t="s">
        <v>11974</v>
      </c>
      <c r="BA2637" s="231">
        <v>19490.189999999999</v>
      </c>
      <c r="BC2637" s="209" t="s">
        <v>10680</v>
      </c>
      <c r="BD2637" s="210">
        <v>43516.9</v>
      </c>
    </row>
    <row r="2638" spans="9:56" x14ac:dyDescent="0.55000000000000004">
      <c r="I2638" s="250" t="s">
        <v>43804</v>
      </c>
      <c r="J2638" s="250"/>
      <c r="K2638" s="251">
        <v>88082</v>
      </c>
      <c r="M2638" s="224" t="s">
        <v>5775</v>
      </c>
      <c r="N2638" s="224"/>
      <c r="O2638" s="225">
        <v>3769</v>
      </c>
      <c r="Q2638" s="203" t="s">
        <v>2883</v>
      </c>
      <c r="R2638" s="203"/>
      <c r="S2638" s="204">
        <v>1321</v>
      </c>
      <c r="Y2638" t="s">
        <v>39294</v>
      </c>
      <c r="Z2638" s="284">
        <v>623418.71</v>
      </c>
      <c r="AB2638" s="276" t="s">
        <v>55018</v>
      </c>
      <c r="AC2638" s="277">
        <v>83390</v>
      </c>
      <c r="AE2638" s="246" t="s">
        <v>64084</v>
      </c>
      <c r="AF2638" s="247">
        <v>843.11</v>
      </c>
      <c r="AH2638" s="226" t="s">
        <v>34688</v>
      </c>
      <c r="AI2638" s="227">
        <v>23527.93</v>
      </c>
      <c r="AK2638" s="207" t="s">
        <v>17129</v>
      </c>
      <c r="AL2638" s="208">
        <v>10377.5</v>
      </c>
      <c r="AM2638" s="93"/>
      <c r="AN2638" s="199" t="s">
        <v>32619</v>
      </c>
      <c r="AO2638" s="200">
        <v>57398.1</v>
      </c>
      <c r="AT2638" s="263"/>
      <c r="AU2638" s="264"/>
      <c r="AW2638" s="244" t="s">
        <v>44135</v>
      </c>
      <c r="AX2638" s="245">
        <v>88082</v>
      </c>
      <c r="AZ2638" s="230" t="s">
        <v>11975</v>
      </c>
      <c r="BA2638" s="231">
        <v>3769</v>
      </c>
      <c r="BC2638" s="209" t="s">
        <v>9594</v>
      </c>
      <c r="BD2638" s="210">
        <v>26180</v>
      </c>
    </row>
    <row r="2639" spans="9:56" x14ac:dyDescent="0.55000000000000004">
      <c r="I2639" s="250" t="s">
        <v>43805</v>
      </c>
      <c r="J2639" s="250"/>
      <c r="K2639" s="251">
        <v>16713.400000000001</v>
      </c>
      <c r="M2639" s="224" t="s">
        <v>5776</v>
      </c>
      <c r="N2639" s="224"/>
      <c r="O2639" s="225">
        <v>137350.89000000001</v>
      </c>
      <c r="Q2639" s="203" t="s">
        <v>2884</v>
      </c>
      <c r="R2639" s="203"/>
      <c r="S2639" s="204">
        <v>787</v>
      </c>
      <c r="Y2639" t="s">
        <v>40437</v>
      </c>
      <c r="Z2639" s="284">
        <v>1895854.7</v>
      </c>
      <c r="AB2639" s="276" t="s">
        <v>55019</v>
      </c>
      <c r="AC2639" s="277">
        <v>13344.31</v>
      </c>
      <c r="AE2639" s="246" t="s">
        <v>62558</v>
      </c>
      <c r="AF2639" s="247">
        <v>2041.86</v>
      </c>
      <c r="AH2639" s="226" t="s">
        <v>17216</v>
      </c>
      <c r="AI2639" s="227">
        <v>389.98</v>
      </c>
      <c r="AK2639" s="207" t="s">
        <v>17130</v>
      </c>
      <c r="AL2639" s="208">
        <v>2590</v>
      </c>
      <c r="AM2639" s="93"/>
      <c r="AN2639" s="199" t="s">
        <v>14105</v>
      </c>
      <c r="AO2639" s="200">
        <v>3318.02</v>
      </c>
      <c r="AT2639" s="263"/>
      <c r="AU2639" s="264"/>
      <c r="AW2639" s="244" t="s">
        <v>44137</v>
      </c>
      <c r="AX2639" s="245">
        <v>16713.400000000001</v>
      </c>
      <c r="AZ2639" s="230" t="s">
        <v>11976</v>
      </c>
      <c r="BA2639" s="231">
        <v>137350.89000000001</v>
      </c>
      <c r="BC2639" s="209" t="s">
        <v>10946</v>
      </c>
      <c r="BD2639" s="210">
        <v>31018.37</v>
      </c>
    </row>
    <row r="2640" spans="9:56" x14ac:dyDescent="0.55000000000000004">
      <c r="I2640" s="250" t="s">
        <v>43806</v>
      </c>
      <c r="J2640" s="250"/>
      <c r="K2640" s="251">
        <v>2423</v>
      </c>
      <c r="M2640" s="224" t="s">
        <v>5777</v>
      </c>
      <c r="N2640" s="224"/>
      <c r="O2640" s="225">
        <v>272422.46000000002</v>
      </c>
      <c r="Q2640" s="203" t="s">
        <v>2885</v>
      </c>
      <c r="R2640" s="203"/>
      <c r="S2640" s="204">
        <v>57095</v>
      </c>
      <c r="Y2640" t="s">
        <v>40438</v>
      </c>
      <c r="Z2640" s="284">
        <v>1469607.15</v>
      </c>
      <c r="AB2640" s="276" t="s">
        <v>55020</v>
      </c>
      <c r="AC2640" s="277">
        <v>48074.27</v>
      </c>
      <c r="AE2640" s="246" t="s">
        <v>58844</v>
      </c>
      <c r="AF2640" s="247">
        <v>50650</v>
      </c>
      <c r="AH2640" s="226" t="s">
        <v>46735</v>
      </c>
      <c r="AI2640" s="227">
        <v>103.18</v>
      </c>
      <c r="AK2640" s="207" t="s">
        <v>17131</v>
      </c>
      <c r="AL2640" s="208">
        <v>3491.25</v>
      </c>
      <c r="AM2640" s="93"/>
      <c r="AN2640" s="199" t="s">
        <v>14106</v>
      </c>
      <c r="AO2640" s="200">
        <v>129741.43</v>
      </c>
      <c r="AT2640" s="263"/>
      <c r="AU2640" s="264"/>
      <c r="AW2640" s="244" t="s">
        <v>44138</v>
      </c>
      <c r="AX2640" s="245">
        <v>2423</v>
      </c>
      <c r="AZ2640" s="230" t="s">
        <v>11977</v>
      </c>
      <c r="BA2640" s="231">
        <v>272422.46000000002</v>
      </c>
      <c r="BC2640" s="209" t="s">
        <v>9670</v>
      </c>
      <c r="BD2640" s="210">
        <v>299556.34000000003</v>
      </c>
    </row>
    <row r="2641" spans="9:56" x14ac:dyDescent="0.55000000000000004">
      <c r="I2641" s="250" t="s">
        <v>43808</v>
      </c>
      <c r="J2641" s="250"/>
      <c r="K2641" s="251">
        <v>6697</v>
      </c>
      <c r="M2641" s="224" t="s">
        <v>5779</v>
      </c>
      <c r="N2641" s="224"/>
      <c r="O2641" s="225">
        <v>1681491.67</v>
      </c>
      <c r="Q2641" s="203" t="s">
        <v>2886</v>
      </c>
      <c r="R2641" s="203"/>
      <c r="S2641" s="204">
        <v>5775</v>
      </c>
      <c r="Y2641" t="s">
        <v>48994</v>
      </c>
      <c r="Z2641" s="284">
        <v>7802.18</v>
      </c>
      <c r="AB2641" s="276" t="s">
        <v>55021</v>
      </c>
      <c r="AC2641" s="277">
        <v>31777.33</v>
      </c>
      <c r="AE2641" s="246" t="s">
        <v>62559</v>
      </c>
      <c r="AF2641" s="247">
        <v>36409.75</v>
      </c>
      <c r="AH2641" s="226" t="s">
        <v>33244</v>
      </c>
      <c r="AI2641" s="227">
        <v>1308.04</v>
      </c>
      <c r="AK2641" s="207" t="s">
        <v>17132</v>
      </c>
      <c r="AL2641" s="208">
        <v>1259.1199999999999</v>
      </c>
      <c r="AM2641" s="93"/>
      <c r="AN2641" s="199" t="s">
        <v>14107</v>
      </c>
      <c r="AO2641" s="200">
        <v>11786.8</v>
      </c>
      <c r="AT2641" s="263"/>
      <c r="AU2641" s="264"/>
      <c r="AW2641" s="244" t="s">
        <v>44140</v>
      </c>
      <c r="AX2641" s="245">
        <v>6697</v>
      </c>
      <c r="AZ2641" s="230" t="s">
        <v>11979</v>
      </c>
      <c r="BA2641" s="231">
        <v>1681491.67</v>
      </c>
      <c r="BC2641" s="209" t="s">
        <v>11624</v>
      </c>
      <c r="BD2641" s="210">
        <v>1796.29</v>
      </c>
    </row>
    <row r="2642" spans="9:56" x14ac:dyDescent="0.55000000000000004">
      <c r="I2642" s="250" t="s">
        <v>43809</v>
      </c>
      <c r="J2642" s="250"/>
      <c r="K2642" s="251">
        <v>49450</v>
      </c>
      <c r="M2642" s="224" t="s">
        <v>5781</v>
      </c>
      <c r="N2642" s="224"/>
      <c r="O2642" s="225">
        <v>5529807.29</v>
      </c>
      <c r="Q2642" s="203" t="s">
        <v>2887</v>
      </c>
      <c r="R2642" s="203"/>
      <c r="S2642" s="204">
        <v>12571</v>
      </c>
      <c r="Y2642" t="s">
        <v>40439</v>
      </c>
      <c r="Z2642" s="284">
        <v>1982.47</v>
      </c>
      <c r="AB2642" s="276" t="s">
        <v>55022</v>
      </c>
      <c r="AC2642" s="277">
        <v>39072.74</v>
      </c>
      <c r="AE2642" s="246" t="s">
        <v>60259</v>
      </c>
      <c r="AF2642" s="247">
        <v>2828.5</v>
      </c>
      <c r="AH2642" s="226" t="s">
        <v>34689</v>
      </c>
      <c r="AI2642" s="227">
        <v>572.33000000000004</v>
      </c>
      <c r="AK2642" s="207" t="s">
        <v>17133</v>
      </c>
      <c r="AL2642" s="208">
        <v>27.13</v>
      </c>
      <c r="AM2642" s="93"/>
      <c r="AN2642" s="199" t="s">
        <v>14108</v>
      </c>
      <c r="AO2642" s="200">
        <v>29379.01</v>
      </c>
      <c r="AT2642" s="263"/>
      <c r="AU2642" s="264"/>
      <c r="AW2642" s="244" t="s">
        <v>44141</v>
      </c>
      <c r="AX2642" s="245">
        <v>49450</v>
      </c>
      <c r="AZ2642" s="230" t="s">
        <v>11981</v>
      </c>
      <c r="BA2642" s="231">
        <v>5529807.29</v>
      </c>
      <c r="BC2642" s="209" t="s">
        <v>12248</v>
      </c>
      <c r="BD2642" s="210">
        <v>46235.02</v>
      </c>
    </row>
    <row r="2643" spans="9:56" x14ac:dyDescent="0.55000000000000004">
      <c r="I2643" s="250" t="s">
        <v>43811</v>
      </c>
      <c r="J2643" s="250"/>
      <c r="K2643" s="251">
        <v>67716</v>
      </c>
      <c r="M2643" s="224" t="s">
        <v>5782</v>
      </c>
      <c r="N2643" s="224"/>
      <c r="O2643" s="225">
        <v>347863.33</v>
      </c>
      <c r="Q2643" s="203" t="s">
        <v>2888</v>
      </c>
      <c r="R2643" s="203"/>
      <c r="S2643" s="204">
        <v>26952.5</v>
      </c>
      <c r="Y2643" t="s">
        <v>40440</v>
      </c>
      <c r="Z2643" s="284">
        <v>557215.18999999994</v>
      </c>
      <c r="AB2643" s="276" t="s">
        <v>44685</v>
      </c>
      <c r="AC2643" s="277">
        <v>3150</v>
      </c>
      <c r="AE2643" s="246" t="s">
        <v>62560</v>
      </c>
      <c r="AF2643" s="247">
        <v>62.79</v>
      </c>
      <c r="AH2643" s="226" t="s">
        <v>17217</v>
      </c>
      <c r="AI2643" s="227">
        <v>997.69</v>
      </c>
      <c r="AK2643" s="207" t="s">
        <v>17134</v>
      </c>
      <c r="AL2643" s="208">
        <v>9725.4500000000007</v>
      </c>
      <c r="AM2643" s="93"/>
      <c r="AN2643" s="199" t="s">
        <v>14109</v>
      </c>
      <c r="AO2643" s="200">
        <v>1452.93</v>
      </c>
      <c r="AT2643" s="263"/>
      <c r="AU2643" s="264"/>
      <c r="AW2643" s="244" t="s">
        <v>44143</v>
      </c>
      <c r="AX2643" s="245">
        <v>67716</v>
      </c>
      <c r="AZ2643" s="230" t="s">
        <v>11982</v>
      </c>
      <c r="BA2643" s="231">
        <v>347863.33</v>
      </c>
      <c r="BC2643" s="209" t="s">
        <v>11969</v>
      </c>
      <c r="BD2643" s="210">
        <v>225177.26</v>
      </c>
    </row>
    <row r="2644" spans="9:56" x14ac:dyDescent="0.55000000000000004">
      <c r="I2644" s="250" t="s">
        <v>43812</v>
      </c>
      <c r="J2644" s="250"/>
      <c r="K2644" s="251">
        <v>59449</v>
      </c>
      <c r="M2644" s="224" t="s">
        <v>5783</v>
      </c>
      <c r="N2644" s="224"/>
      <c r="O2644" s="225">
        <v>1098700.8400000001</v>
      </c>
      <c r="Q2644" s="203" t="s">
        <v>2889</v>
      </c>
      <c r="R2644" s="203"/>
      <c r="S2644" s="204">
        <v>17765</v>
      </c>
      <c r="Y2644" t="s">
        <v>45188</v>
      </c>
      <c r="Z2644" s="284">
        <v>404734</v>
      </c>
      <c r="AB2644" s="276" t="s">
        <v>40210</v>
      </c>
      <c r="AC2644" s="277">
        <v>27493.54</v>
      </c>
      <c r="AE2644" s="246" t="s">
        <v>61877</v>
      </c>
      <c r="AF2644" s="247">
        <v>12006</v>
      </c>
      <c r="AH2644" s="226" t="s">
        <v>17218</v>
      </c>
      <c r="AI2644" s="227">
        <v>257.89</v>
      </c>
      <c r="AK2644" s="207" t="s">
        <v>17135</v>
      </c>
      <c r="AL2644" s="208">
        <v>16500</v>
      </c>
      <c r="AM2644" s="93"/>
      <c r="AN2644" s="199" t="s">
        <v>32620</v>
      </c>
      <c r="AO2644" s="200">
        <v>162690</v>
      </c>
      <c r="AT2644" s="263"/>
      <c r="AU2644" s="264"/>
      <c r="AW2644" s="244" t="s">
        <v>44145</v>
      </c>
      <c r="AX2644" s="245">
        <v>59449</v>
      </c>
      <c r="AZ2644" s="230" t="s">
        <v>11983</v>
      </c>
      <c r="BA2644" s="231">
        <v>1098700.8400000001</v>
      </c>
      <c r="BC2644" s="209" t="s">
        <v>9941</v>
      </c>
      <c r="BD2644" s="210">
        <v>3428668.41</v>
      </c>
    </row>
    <row r="2645" spans="9:56" x14ac:dyDescent="0.55000000000000004">
      <c r="I2645" s="250" t="s">
        <v>43813</v>
      </c>
      <c r="J2645" s="250"/>
      <c r="K2645" s="251">
        <v>1667</v>
      </c>
      <c r="M2645" s="224" t="s">
        <v>5784</v>
      </c>
      <c r="N2645" s="224"/>
      <c r="O2645" s="225">
        <v>4367824.6500000004</v>
      </c>
      <c r="Q2645" s="203" t="s">
        <v>2890</v>
      </c>
      <c r="R2645" s="203"/>
      <c r="S2645" s="204">
        <v>11957</v>
      </c>
      <c r="Y2645" t="s">
        <v>58296</v>
      </c>
      <c r="Z2645" s="284">
        <v>5586393.54</v>
      </c>
      <c r="AB2645" s="276" t="s">
        <v>42327</v>
      </c>
      <c r="AC2645" s="277">
        <v>218160.32</v>
      </c>
      <c r="AE2645" s="246" t="s">
        <v>59519</v>
      </c>
      <c r="AF2645" s="247">
        <v>10275</v>
      </c>
      <c r="AH2645" s="226" t="s">
        <v>17219</v>
      </c>
      <c r="AI2645" s="227">
        <v>733.56</v>
      </c>
      <c r="AK2645" s="207" t="s">
        <v>17136</v>
      </c>
      <c r="AL2645" s="208">
        <v>21381.3</v>
      </c>
      <c r="AM2645" s="93"/>
      <c r="AN2645" s="199" t="s">
        <v>14110</v>
      </c>
      <c r="AO2645" s="200">
        <v>2337.5</v>
      </c>
      <c r="AT2645" s="263"/>
      <c r="AU2645" s="264"/>
      <c r="AW2645" s="244" t="s">
        <v>44146</v>
      </c>
      <c r="AX2645" s="245">
        <v>1667</v>
      </c>
      <c r="AZ2645" s="230" t="s">
        <v>11984</v>
      </c>
      <c r="BA2645" s="231">
        <v>4367824.6500000004</v>
      </c>
      <c r="BC2645" s="209" t="s">
        <v>6773</v>
      </c>
      <c r="BD2645" s="210">
        <v>18141</v>
      </c>
    </row>
    <row r="2646" spans="9:56" x14ac:dyDescent="0.55000000000000004">
      <c r="I2646" s="250" t="s">
        <v>43814</v>
      </c>
      <c r="J2646" s="250"/>
      <c r="K2646" s="251">
        <v>26523</v>
      </c>
      <c r="M2646" s="224" t="s">
        <v>5785</v>
      </c>
      <c r="N2646" s="224"/>
      <c r="O2646" s="225">
        <v>1296985.32</v>
      </c>
      <c r="Q2646" s="203" t="s">
        <v>2891</v>
      </c>
      <c r="R2646" s="203"/>
      <c r="S2646" s="204">
        <v>2915.75</v>
      </c>
      <c r="Y2646" t="s">
        <v>63251</v>
      </c>
      <c r="Z2646" s="284">
        <v>1102.01</v>
      </c>
      <c r="AB2646" s="276" t="s">
        <v>67344</v>
      </c>
      <c r="AC2646" s="277">
        <v>72.930000000000007</v>
      </c>
      <c r="AE2646" s="246" t="s">
        <v>62561</v>
      </c>
      <c r="AF2646" s="247">
        <v>228.11</v>
      </c>
      <c r="AH2646" s="226" t="s">
        <v>17220</v>
      </c>
      <c r="AI2646" s="227">
        <v>178</v>
      </c>
      <c r="AK2646" s="207" t="s">
        <v>17137</v>
      </c>
      <c r="AL2646" s="208">
        <v>1635.67</v>
      </c>
      <c r="AM2646" s="93"/>
      <c r="AN2646" s="199" t="s">
        <v>14111</v>
      </c>
      <c r="AO2646" s="200">
        <v>178.83</v>
      </c>
      <c r="AT2646" s="263"/>
      <c r="AU2646" s="264"/>
      <c r="AW2646" s="244" t="s">
        <v>44147</v>
      </c>
      <c r="AX2646" s="245">
        <v>26523</v>
      </c>
      <c r="AZ2646" s="230" t="s">
        <v>11985</v>
      </c>
      <c r="BA2646" s="231">
        <v>1296985.32</v>
      </c>
      <c r="BC2646" s="209" t="s">
        <v>7176</v>
      </c>
      <c r="BD2646" s="210">
        <v>1488.99</v>
      </c>
    </row>
    <row r="2647" spans="9:56" x14ac:dyDescent="0.55000000000000004">
      <c r="I2647" s="250" t="s">
        <v>43816</v>
      </c>
      <c r="J2647" s="250"/>
      <c r="K2647" s="251">
        <v>23641</v>
      </c>
      <c r="M2647" s="224" t="s">
        <v>5786</v>
      </c>
      <c r="N2647" s="224"/>
      <c r="O2647" s="225">
        <v>201025.41</v>
      </c>
      <c r="Q2647" s="203" t="s">
        <v>2892</v>
      </c>
      <c r="R2647" s="203"/>
      <c r="S2647" s="204">
        <v>12724.6</v>
      </c>
      <c r="Y2647" t="s">
        <v>39295</v>
      </c>
      <c r="Z2647" s="284">
        <v>2940803.15</v>
      </c>
      <c r="AB2647" s="276" t="s">
        <v>34871</v>
      </c>
      <c r="AC2647" s="277">
        <v>79865.259999999995</v>
      </c>
      <c r="AE2647" s="246" t="s">
        <v>58451</v>
      </c>
      <c r="AF2647" s="247">
        <v>25000</v>
      </c>
      <c r="AH2647" s="226" t="s">
        <v>34690</v>
      </c>
      <c r="AI2647" s="227">
        <v>42032.24</v>
      </c>
      <c r="AK2647" s="207" t="s">
        <v>17138</v>
      </c>
      <c r="AL2647" s="208">
        <v>1284.58</v>
      </c>
      <c r="AM2647" s="93"/>
      <c r="AN2647" s="199" t="s">
        <v>14112</v>
      </c>
      <c r="AO2647" s="200">
        <v>460.49</v>
      </c>
      <c r="AT2647" s="263"/>
      <c r="AU2647" s="264"/>
      <c r="AW2647" s="244" t="s">
        <v>44149</v>
      </c>
      <c r="AX2647" s="245">
        <v>23641</v>
      </c>
      <c r="AZ2647" s="230" t="s">
        <v>11986</v>
      </c>
      <c r="BA2647" s="231">
        <v>201025.41</v>
      </c>
      <c r="BC2647" s="209" t="s">
        <v>7451</v>
      </c>
      <c r="BD2647" s="210">
        <v>13279</v>
      </c>
    </row>
    <row r="2648" spans="9:56" x14ac:dyDescent="0.55000000000000004">
      <c r="I2648" s="250" t="s">
        <v>43817</v>
      </c>
      <c r="J2648" s="250"/>
      <c r="K2648" s="251">
        <v>3935</v>
      </c>
      <c r="M2648" s="224" t="s">
        <v>5787</v>
      </c>
      <c r="N2648" s="224"/>
      <c r="O2648" s="225">
        <v>680485.75</v>
      </c>
      <c r="Q2648" s="203" t="s">
        <v>2893</v>
      </c>
      <c r="R2648" s="203"/>
      <c r="S2648" s="204">
        <v>132610</v>
      </c>
      <c r="Y2648" t="s">
        <v>45189</v>
      </c>
      <c r="Z2648" s="284">
        <v>471160.13</v>
      </c>
      <c r="AB2648" s="276" t="s">
        <v>34872</v>
      </c>
      <c r="AC2648" s="277">
        <v>303675.59000000003</v>
      </c>
      <c r="AE2648" s="246" t="s">
        <v>58452</v>
      </c>
      <c r="AF2648" s="247">
        <v>1912.51</v>
      </c>
      <c r="AH2648" s="226" t="s">
        <v>17221</v>
      </c>
      <c r="AI2648" s="227">
        <v>283.7</v>
      </c>
      <c r="AK2648" s="207" t="s">
        <v>17139</v>
      </c>
      <c r="AL2648" s="208">
        <v>10658.32</v>
      </c>
      <c r="AM2648" s="93"/>
      <c r="AN2648" s="199" t="s">
        <v>14113</v>
      </c>
      <c r="AO2648" s="200">
        <v>2337.5</v>
      </c>
      <c r="AT2648" s="263"/>
      <c r="AU2648" s="264"/>
      <c r="AW2648" s="244" t="s">
        <v>44150</v>
      </c>
      <c r="AX2648" s="245">
        <v>3935</v>
      </c>
      <c r="AZ2648" s="230" t="s">
        <v>11987</v>
      </c>
      <c r="BA2648" s="231">
        <v>680485.75</v>
      </c>
      <c r="BC2648" s="209" t="s">
        <v>7853</v>
      </c>
      <c r="BD2648" s="210">
        <v>1436</v>
      </c>
    </row>
    <row r="2649" spans="9:56" x14ac:dyDescent="0.55000000000000004">
      <c r="I2649" s="250" t="s">
        <v>43818</v>
      </c>
      <c r="J2649" s="250"/>
      <c r="K2649" s="251">
        <v>6258</v>
      </c>
      <c r="M2649" s="224" t="s">
        <v>5789</v>
      </c>
      <c r="N2649" s="224"/>
      <c r="O2649" s="225">
        <v>2934531.27</v>
      </c>
      <c r="Q2649" s="203" t="s">
        <v>2894</v>
      </c>
      <c r="R2649" s="203"/>
      <c r="S2649" s="204">
        <v>1452</v>
      </c>
      <c r="Y2649" t="s">
        <v>68188</v>
      </c>
      <c r="Z2649" s="284">
        <v>254639.8</v>
      </c>
      <c r="AB2649" s="276" t="s">
        <v>34873</v>
      </c>
      <c r="AC2649" s="277">
        <v>42823</v>
      </c>
      <c r="AE2649" s="246" t="s">
        <v>58453</v>
      </c>
      <c r="AF2649" s="247">
        <v>1771</v>
      </c>
      <c r="AH2649" s="226" t="s">
        <v>46736</v>
      </c>
      <c r="AI2649" s="227">
        <v>4014.02</v>
      </c>
      <c r="AK2649" s="207" t="s">
        <v>17140</v>
      </c>
      <c r="AL2649" s="208">
        <v>214861.12</v>
      </c>
      <c r="AM2649" s="93"/>
      <c r="AN2649" s="199" t="s">
        <v>14114</v>
      </c>
      <c r="AO2649" s="200">
        <v>3318.02</v>
      </c>
      <c r="AT2649" s="263"/>
      <c r="AU2649" s="264"/>
      <c r="AW2649" s="244" t="s">
        <v>44151</v>
      </c>
      <c r="AX2649" s="245">
        <v>6258</v>
      </c>
      <c r="AZ2649" s="230" t="s">
        <v>11989</v>
      </c>
      <c r="BA2649" s="231">
        <v>2934531.27</v>
      </c>
      <c r="BC2649" s="209" t="s">
        <v>9042</v>
      </c>
      <c r="BD2649" s="210">
        <v>15725.98</v>
      </c>
    </row>
    <row r="2650" spans="9:56" x14ac:dyDescent="0.55000000000000004">
      <c r="I2650" s="250" t="s">
        <v>43819</v>
      </c>
      <c r="J2650" s="250"/>
      <c r="K2650" s="251">
        <v>10645</v>
      </c>
      <c r="M2650" s="224" t="s">
        <v>5790</v>
      </c>
      <c r="N2650" s="224"/>
      <c r="O2650" s="225">
        <v>722222.38</v>
      </c>
      <c r="Q2650" s="203" t="s">
        <v>2895</v>
      </c>
      <c r="R2650" s="203"/>
      <c r="S2650" s="204">
        <v>1327</v>
      </c>
      <c r="Y2650" t="s">
        <v>47073</v>
      </c>
      <c r="Z2650" s="284">
        <v>3069302.2</v>
      </c>
      <c r="AB2650" s="276" t="s">
        <v>58495</v>
      </c>
      <c r="AC2650" s="277">
        <v>639174.71</v>
      </c>
      <c r="AE2650" s="246" t="s">
        <v>58986</v>
      </c>
      <c r="AF2650" s="247">
        <v>75</v>
      </c>
      <c r="AH2650" s="226" t="s">
        <v>46737</v>
      </c>
      <c r="AI2650" s="227">
        <v>165</v>
      </c>
      <c r="AK2650" s="207" t="s">
        <v>17141</v>
      </c>
      <c r="AL2650" s="208">
        <v>33610</v>
      </c>
      <c r="AM2650" s="93"/>
      <c r="AN2650" s="199" t="s">
        <v>14115</v>
      </c>
      <c r="AO2650" s="200">
        <v>129741.43</v>
      </c>
      <c r="AT2650" s="263"/>
      <c r="AU2650" s="264"/>
      <c r="AW2650" s="244" t="s">
        <v>44152</v>
      </c>
      <c r="AX2650" s="245">
        <v>10645</v>
      </c>
      <c r="AZ2650" s="230" t="s">
        <v>11990</v>
      </c>
      <c r="BA2650" s="231">
        <v>722222.38</v>
      </c>
      <c r="BC2650" s="209" t="s">
        <v>9460</v>
      </c>
      <c r="BD2650" s="210">
        <v>25290</v>
      </c>
    </row>
    <row r="2651" spans="9:56" x14ac:dyDescent="0.55000000000000004">
      <c r="I2651" s="250" t="s">
        <v>43820</v>
      </c>
      <c r="J2651" s="250"/>
      <c r="K2651" s="251">
        <v>1454</v>
      </c>
      <c r="M2651" s="224" t="s">
        <v>5791</v>
      </c>
      <c r="N2651" s="224"/>
      <c r="O2651" s="225">
        <v>2613010.48</v>
      </c>
      <c r="Q2651" s="203" t="s">
        <v>2896</v>
      </c>
      <c r="R2651" s="203"/>
      <c r="S2651" s="204">
        <v>4843</v>
      </c>
      <c r="Y2651" t="s">
        <v>68189</v>
      </c>
      <c r="Z2651" s="284">
        <v>17391</v>
      </c>
      <c r="AB2651" s="276" t="s">
        <v>67345</v>
      </c>
      <c r="AC2651" s="277">
        <v>38370.160000000003</v>
      </c>
      <c r="AE2651" s="246" t="s">
        <v>59400</v>
      </c>
      <c r="AF2651" s="247">
        <v>1320</v>
      </c>
      <c r="AH2651" s="226" t="s">
        <v>46738</v>
      </c>
      <c r="AI2651" s="227">
        <v>157035.54</v>
      </c>
      <c r="AK2651" s="207" t="s">
        <v>17142</v>
      </c>
      <c r="AL2651" s="208">
        <v>1367.6</v>
      </c>
      <c r="AM2651" s="93"/>
      <c r="AN2651" s="199" t="s">
        <v>14116</v>
      </c>
      <c r="AO2651" s="200">
        <v>11965.63</v>
      </c>
      <c r="AT2651" s="263"/>
      <c r="AU2651" s="264"/>
      <c r="AW2651" s="244" t="s">
        <v>44153</v>
      </c>
      <c r="AX2651" s="245">
        <v>1454</v>
      </c>
      <c r="AZ2651" s="230" t="s">
        <v>11991</v>
      </c>
      <c r="BA2651" s="231">
        <v>2613010.48</v>
      </c>
      <c r="BC2651" s="209" t="s">
        <v>9544</v>
      </c>
      <c r="BD2651" s="210">
        <v>3179</v>
      </c>
    </row>
    <row r="2652" spans="9:56" x14ac:dyDescent="0.55000000000000004">
      <c r="I2652" s="250" t="s">
        <v>43822</v>
      </c>
      <c r="J2652" s="250"/>
      <c r="K2652" s="251">
        <v>384</v>
      </c>
      <c r="M2652" s="224" t="s">
        <v>5792</v>
      </c>
      <c r="N2652" s="224"/>
      <c r="O2652" s="225">
        <v>127562.1</v>
      </c>
      <c r="Q2652" s="203" t="s">
        <v>2897</v>
      </c>
      <c r="R2652" s="203"/>
      <c r="S2652" s="204">
        <v>325</v>
      </c>
      <c r="Y2652" t="s">
        <v>66672</v>
      </c>
      <c r="Z2652" s="284">
        <v>62247.64</v>
      </c>
      <c r="AB2652" s="276" t="s">
        <v>60314</v>
      </c>
      <c r="AC2652" s="277">
        <v>1550.86</v>
      </c>
      <c r="AE2652" s="246" t="s">
        <v>59520</v>
      </c>
      <c r="AF2652" s="247">
        <v>667.74</v>
      </c>
      <c r="AH2652" s="226" t="s">
        <v>46739</v>
      </c>
      <c r="AI2652" s="227">
        <v>11642.33</v>
      </c>
      <c r="AK2652" s="207" t="s">
        <v>17143</v>
      </c>
      <c r="AL2652" s="208">
        <v>5700</v>
      </c>
      <c r="AM2652" s="93"/>
      <c r="AN2652" s="199" t="s">
        <v>14117</v>
      </c>
      <c r="AO2652" s="200">
        <v>29839.5</v>
      </c>
      <c r="AT2652" s="263"/>
      <c r="AU2652" s="264"/>
      <c r="AW2652" s="244" t="s">
        <v>44156</v>
      </c>
      <c r="AX2652" s="245">
        <v>384</v>
      </c>
      <c r="AZ2652" s="230" t="s">
        <v>11992</v>
      </c>
      <c r="BA2652" s="231">
        <v>127562.1</v>
      </c>
      <c r="BC2652" s="209" t="s">
        <v>11141</v>
      </c>
      <c r="BD2652" s="210">
        <v>8735.7999999999993</v>
      </c>
    </row>
    <row r="2653" spans="9:56" x14ac:dyDescent="0.55000000000000004">
      <c r="I2653" s="250" t="s">
        <v>43823</v>
      </c>
      <c r="J2653" s="250"/>
      <c r="K2653" s="251">
        <v>16395</v>
      </c>
      <c r="M2653" s="224" t="s">
        <v>5793</v>
      </c>
      <c r="N2653" s="224"/>
      <c r="O2653" s="225">
        <v>15856081.52</v>
      </c>
      <c r="Q2653" s="203" t="s">
        <v>2898</v>
      </c>
      <c r="R2653" s="203"/>
      <c r="S2653" s="204">
        <v>63030</v>
      </c>
      <c r="Y2653" t="s">
        <v>57602</v>
      </c>
      <c r="Z2653" s="284">
        <v>17015.84</v>
      </c>
      <c r="AB2653" s="276" t="s">
        <v>59549</v>
      </c>
      <c r="AC2653" s="277">
        <v>265396.59999999998</v>
      </c>
      <c r="AE2653" s="246" t="s">
        <v>60260</v>
      </c>
      <c r="AF2653" s="247">
        <v>1707.85</v>
      </c>
      <c r="AH2653" s="226" t="s">
        <v>46740</v>
      </c>
      <c r="AI2653" s="227">
        <v>36146.019999999997</v>
      </c>
      <c r="AK2653" s="207" t="s">
        <v>17144</v>
      </c>
      <c r="AL2653" s="208">
        <v>19548.759999999998</v>
      </c>
      <c r="AM2653" s="93"/>
      <c r="AN2653" s="199" t="s">
        <v>14118</v>
      </c>
      <c r="AO2653" s="200">
        <v>1452.93</v>
      </c>
      <c r="AT2653" s="263"/>
      <c r="AU2653" s="264"/>
      <c r="AW2653" s="244" t="s">
        <v>44157</v>
      </c>
      <c r="AX2653" s="245">
        <v>16395</v>
      </c>
      <c r="AZ2653" s="230" t="s">
        <v>11993</v>
      </c>
      <c r="BA2653" s="231">
        <v>15856081.52</v>
      </c>
      <c r="BC2653" s="209" t="s">
        <v>11365</v>
      </c>
      <c r="BD2653" s="210">
        <v>5738</v>
      </c>
    </row>
    <row r="2654" spans="9:56" x14ac:dyDescent="0.55000000000000004">
      <c r="I2654" s="250" t="s">
        <v>43824</v>
      </c>
      <c r="J2654" s="250"/>
      <c r="K2654" s="251">
        <v>3085</v>
      </c>
      <c r="M2654" s="224" t="s">
        <v>5794</v>
      </c>
      <c r="N2654" s="224"/>
      <c r="O2654" s="225">
        <v>277595.3</v>
      </c>
      <c r="Q2654" s="203" t="s">
        <v>2899</v>
      </c>
      <c r="R2654" s="203"/>
      <c r="S2654" s="204">
        <v>5849</v>
      </c>
      <c r="Y2654" t="s">
        <v>68190</v>
      </c>
      <c r="Z2654" s="284">
        <v>6784.74</v>
      </c>
      <c r="AB2654" s="276" t="s">
        <v>48786</v>
      </c>
      <c r="AC2654" s="277">
        <v>28429.9</v>
      </c>
      <c r="AE2654" s="246" t="s">
        <v>60261</v>
      </c>
      <c r="AF2654" s="247">
        <v>130.85</v>
      </c>
      <c r="AH2654" s="226" t="s">
        <v>46741</v>
      </c>
      <c r="AI2654" s="227">
        <v>25136.34</v>
      </c>
      <c r="AK2654" s="207" t="s">
        <v>17145</v>
      </c>
      <c r="AL2654" s="208">
        <v>15352.63</v>
      </c>
      <c r="AM2654" s="93"/>
      <c r="AN2654" s="199" t="s">
        <v>32621</v>
      </c>
      <c r="AO2654" s="200">
        <v>162690</v>
      </c>
      <c r="AT2654" s="263"/>
      <c r="AU2654" s="264"/>
      <c r="AW2654" s="244" t="s">
        <v>44158</v>
      </c>
      <c r="AX2654" s="245">
        <v>3085</v>
      </c>
      <c r="AZ2654" s="230" t="s">
        <v>11994</v>
      </c>
      <c r="BA2654" s="231">
        <v>277595.3</v>
      </c>
      <c r="BC2654" s="209" t="s">
        <v>9942</v>
      </c>
      <c r="BD2654" s="210">
        <v>93013.77</v>
      </c>
    </row>
    <row r="2655" spans="9:56" x14ac:dyDescent="0.55000000000000004">
      <c r="I2655" s="250" t="s">
        <v>43825</v>
      </c>
      <c r="J2655" s="250"/>
      <c r="K2655" s="251">
        <v>5654</v>
      </c>
      <c r="M2655" s="224" t="s">
        <v>5795</v>
      </c>
      <c r="N2655" s="224"/>
      <c r="O2655" s="225">
        <v>108567.6</v>
      </c>
      <c r="Q2655" s="203" t="s">
        <v>2909</v>
      </c>
      <c r="R2655" s="203"/>
      <c r="S2655" s="204">
        <v>882636.28</v>
      </c>
      <c r="Y2655" t="s">
        <v>62105</v>
      </c>
      <c r="Z2655" s="284">
        <v>6329.98</v>
      </c>
      <c r="AB2655" s="276" t="s">
        <v>34874</v>
      </c>
      <c r="AC2655" s="277">
        <v>277091.7</v>
      </c>
      <c r="AE2655" s="246" t="s">
        <v>60262</v>
      </c>
      <c r="AF2655" s="247">
        <v>418.43</v>
      </c>
      <c r="AH2655" s="226" t="s">
        <v>51862</v>
      </c>
      <c r="AI2655" s="227">
        <v>1005</v>
      </c>
      <c r="AK2655" s="207" t="s">
        <v>17146</v>
      </c>
      <c r="AL2655" s="208">
        <v>126694.05</v>
      </c>
      <c r="AM2655" s="93"/>
      <c r="AN2655" s="199" t="s">
        <v>32622</v>
      </c>
      <c r="AO2655" s="200">
        <v>4566.3100000000004</v>
      </c>
      <c r="AT2655" s="263"/>
      <c r="AU2655" s="264"/>
      <c r="AW2655" s="244" t="s">
        <v>44160</v>
      </c>
      <c r="AX2655" s="245">
        <v>5654</v>
      </c>
      <c r="AZ2655" s="230" t="s">
        <v>11995</v>
      </c>
      <c r="BA2655" s="231">
        <v>108567.6</v>
      </c>
      <c r="BC2655" s="209" t="s">
        <v>6774</v>
      </c>
      <c r="BD2655" s="210">
        <v>16500</v>
      </c>
    </row>
    <row r="2656" spans="9:56" x14ac:dyDescent="0.55000000000000004">
      <c r="I2656" s="250" t="s">
        <v>43827</v>
      </c>
      <c r="J2656" s="250"/>
      <c r="K2656" s="251">
        <v>491</v>
      </c>
      <c r="M2656" s="224" t="s">
        <v>5796</v>
      </c>
      <c r="N2656" s="224"/>
      <c r="O2656" s="225">
        <v>1694971.89</v>
      </c>
      <c r="Q2656" s="203" t="s">
        <v>3241</v>
      </c>
      <c r="R2656" s="203"/>
      <c r="S2656" s="204">
        <v>237339.3</v>
      </c>
      <c r="Y2656" t="s">
        <v>68192</v>
      </c>
      <c r="Z2656" s="284">
        <v>1491.4</v>
      </c>
      <c r="AB2656" s="276" t="s">
        <v>55023</v>
      </c>
      <c r="AC2656" s="277">
        <v>487420.03</v>
      </c>
      <c r="AE2656" s="246" t="s">
        <v>42250</v>
      </c>
      <c r="AF2656" s="247">
        <v>6858.45</v>
      </c>
      <c r="AH2656" s="226" t="s">
        <v>51863</v>
      </c>
      <c r="AI2656" s="227">
        <v>7682.77</v>
      </c>
      <c r="AK2656" s="207" t="s">
        <v>17147</v>
      </c>
      <c r="AL2656" s="208">
        <v>5744.65</v>
      </c>
      <c r="AM2656" s="93"/>
      <c r="AN2656" s="199" t="s">
        <v>32623</v>
      </c>
      <c r="AO2656" s="200">
        <v>339.39</v>
      </c>
      <c r="AT2656" s="263"/>
      <c r="AU2656" s="264"/>
      <c r="AW2656" s="244" t="s">
        <v>44162</v>
      </c>
      <c r="AX2656" s="245">
        <v>491</v>
      </c>
      <c r="AZ2656" s="230" t="s">
        <v>11996</v>
      </c>
      <c r="BA2656" s="231">
        <v>1694971.89</v>
      </c>
      <c r="BC2656" s="209" t="s">
        <v>7177</v>
      </c>
      <c r="BD2656" s="210">
        <v>1111</v>
      </c>
    </row>
    <row r="2657" spans="9:56" x14ac:dyDescent="0.55000000000000004">
      <c r="I2657" s="250" t="s">
        <v>43828</v>
      </c>
      <c r="J2657" s="250"/>
      <c r="K2657" s="251">
        <v>2068</v>
      </c>
      <c r="M2657" s="224" t="s">
        <v>5797</v>
      </c>
      <c r="N2657" s="224"/>
      <c r="O2657" s="225">
        <v>2107913.1800000002</v>
      </c>
      <c r="Q2657" s="203" t="s">
        <v>3314</v>
      </c>
      <c r="R2657" s="203"/>
      <c r="S2657" s="204">
        <v>225178</v>
      </c>
      <c r="Y2657" t="s">
        <v>61486</v>
      </c>
      <c r="Z2657" s="284">
        <v>1088.53</v>
      </c>
      <c r="AB2657" s="276" t="s">
        <v>62600</v>
      </c>
      <c r="AC2657" s="277">
        <v>-68321.59</v>
      </c>
      <c r="AE2657" s="246" t="s">
        <v>49724</v>
      </c>
      <c r="AF2657" s="247">
        <v>500</v>
      </c>
      <c r="AH2657" s="226" t="s">
        <v>49716</v>
      </c>
      <c r="AI2657" s="227">
        <v>58200</v>
      </c>
      <c r="AK2657" s="207" t="s">
        <v>17148</v>
      </c>
      <c r="AL2657" s="208">
        <v>488.37</v>
      </c>
      <c r="AM2657" s="93"/>
      <c r="AN2657" s="199" t="s">
        <v>32624</v>
      </c>
      <c r="AO2657" s="200">
        <v>4440</v>
      </c>
      <c r="AT2657" s="263"/>
      <c r="AU2657" s="264"/>
      <c r="AW2657" s="244" t="s">
        <v>44163</v>
      </c>
      <c r="AX2657" s="245">
        <v>2068</v>
      </c>
      <c r="AZ2657" s="230" t="s">
        <v>11997</v>
      </c>
      <c r="BA2657" s="231">
        <v>2107913.1800000002</v>
      </c>
      <c r="BC2657" s="209" t="s">
        <v>7452</v>
      </c>
      <c r="BD2657" s="210">
        <v>28064</v>
      </c>
    </row>
    <row r="2658" spans="9:56" x14ac:dyDescent="0.55000000000000004">
      <c r="I2658" s="250" t="s">
        <v>43830</v>
      </c>
      <c r="J2658" s="250"/>
      <c r="K2658" s="251">
        <v>3654</v>
      </c>
      <c r="M2658" s="224" t="s">
        <v>5799</v>
      </c>
      <c r="N2658" s="224"/>
      <c r="O2658" s="225">
        <v>4213214.82</v>
      </c>
      <c r="Q2658" s="203" t="s">
        <v>3315</v>
      </c>
      <c r="R2658" s="203"/>
      <c r="S2658" s="204">
        <v>5309204.53</v>
      </c>
      <c r="Y2658" t="s">
        <v>61487</v>
      </c>
      <c r="Z2658" s="284">
        <v>3511.31</v>
      </c>
      <c r="AB2658" s="276" t="s">
        <v>55024</v>
      </c>
      <c r="AC2658" s="277">
        <v>1804368.86</v>
      </c>
      <c r="AE2658" s="246" t="s">
        <v>57300</v>
      </c>
      <c r="AF2658" s="247">
        <v>6847.2</v>
      </c>
      <c r="AH2658" s="226" t="s">
        <v>49717</v>
      </c>
      <c r="AI2658" s="227">
        <v>4452.3</v>
      </c>
      <c r="AK2658" s="207" t="s">
        <v>17149</v>
      </c>
      <c r="AL2658" s="208">
        <v>225238.62</v>
      </c>
      <c r="AM2658" s="93"/>
      <c r="AN2658" s="199" t="s">
        <v>32625</v>
      </c>
      <c r="AO2658" s="200">
        <v>620.35</v>
      </c>
      <c r="AT2658" s="263"/>
      <c r="AU2658" s="264"/>
      <c r="AW2658" s="244" t="s">
        <v>44165</v>
      </c>
      <c r="AX2658" s="245">
        <v>3654</v>
      </c>
      <c r="AZ2658" s="230" t="s">
        <v>11999</v>
      </c>
      <c r="BA2658" s="231">
        <v>4213214.82</v>
      </c>
      <c r="BC2658" s="209" t="s">
        <v>7854</v>
      </c>
      <c r="BD2658" s="210">
        <v>1851</v>
      </c>
    </row>
    <row r="2659" spans="9:56" x14ac:dyDescent="0.55000000000000004">
      <c r="I2659" s="250" t="s">
        <v>43831</v>
      </c>
      <c r="J2659" s="250"/>
      <c r="K2659" s="251">
        <v>15378</v>
      </c>
      <c r="M2659" s="224" t="s">
        <v>5798</v>
      </c>
      <c r="N2659" s="224"/>
      <c r="O2659" s="225">
        <v>308058.87</v>
      </c>
      <c r="Q2659" s="203" t="s">
        <v>3242</v>
      </c>
      <c r="R2659" s="203"/>
      <c r="S2659" s="204">
        <v>1629.98</v>
      </c>
      <c r="Y2659" t="s">
        <v>62106</v>
      </c>
      <c r="Z2659" s="284">
        <v>9208.5</v>
      </c>
      <c r="AB2659" s="276" t="s">
        <v>67346</v>
      </c>
      <c r="AC2659" s="277">
        <v>15573.29</v>
      </c>
      <c r="AE2659" s="246" t="s">
        <v>57301</v>
      </c>
      <c r="AF2659" s="247">
        <v>523.79999999999995</v>
      </c>
      <c r="AH2659" s="226" t="s">
        <v>49718</v>
      </c>
      <c r="AI2659" s="227">
        <v>14026.2</v>
      </c>
      <c r="AK2659" s="207" t="s">
        <v>17150</v>
      </c>
      <c r="AL2659" s="208">
        <v>66000</v>
      </c>
      <c r="AM2659" s="93"/>
      <c r="AN2659" s="199" t="s">
        <v>32626</v>
      </c>
      <c r="AO2659" s="200">
        <v>368.75</v>
      </c>
      <c r="AT2659" s="263"/>
      <c r="AU2659" s="264"/>
      <c r="AW2659" s="244" t="s">
        <v>44166</v>
      </c>
      <c r="AX2659" s="245">
        <v>15378</v>
      </c>
      <c r="AZ2659" s="230" t="s">
        <v>11998</v>
      </c>
      <c r="BA2659" s="231">
        <v>308058.87</v>
      </c>
      <c r="BC2659" s="209" t="s">
        <v>8382</v>
      </c>
      <c r="BD2659" s="210">
        <v>5383.54</v>
      </c>
    </row>
    <row r="2660" spans="9:56" x14ac:dyDescent="0.55000000000000004">
      <c r="I2660" s="250" t="s">
        <v>43832</v>
      </c>
      <c r="J2660" s="250"/>
      <c r="K2660" s="251">
        <v>57934</v>
      </c>
      <c r="M2660" s="224" t="s">
        <v>5800</v>
      </c>
      <c r="N2660" s="224"/>
      <c r="O2660" s="225">
        <v>971855.82</v>
      </c>
      <c r="Q2660" s="203" t="s">
        <v>3316</v>
      </c>
      <c r="R2660" s="203"/>
      <c r="S2660" s="204">
        <v>933840.06</v>
      </c>
      <c r="Y2660" t="s">
        <v>61488</v>
      </c>
      <c r="Z2660">
        <v>73.03</v>
      </c>
      <c r="AB2660" s="276" t="s">
        <v>67347</v>
      </c>
      <c r="AC2660" s="277">
        <v>433.84</v>
      </c>
      <c r="AE2660" s="246" t="s">
        <v>40169</v>
      </c>
      <c r="AF2660" s="247">
        <v>31074</v>
      </c>
      <c r="AH2660" s="226" t="s">
        <v>49719</v>
      </c>
      <c r="AI2660" s="227">
        <v>20798</v>
      </c>
      <c r="AK2660" s="207" t="s">
        <v>17151</v>
      </c>
      <c r="AL2660" s="208">
        <v>13447.42</v>
      </c>
      <c r="AM2660" s="93"/>
      <c r="AN2660" s="199" t="s">
        <v>32627</v>
      </c>
      <c r="AO2660" s="200">
        <v>4585.2</v>
      </c>
      <c r="AT2660" s="263"/>
      <c r="AU2660" s="264"/>
      <c r="AW2660" s="244" t="s">
        <v>44167</v>
      </c>
      <c r="AX2660" s="245">
        <v>57934</v>
      </c>
      <c r="AZ2660" s="230" t="s">
        <v>12000</v>
      </c>
      <c r="BA2660" s="231">
        <v>971855.82</v>
      </c>
      <c r="BC2660" s="209" t="s">
        <v>9043</v>
      </c>
      <c r="BD2660" s="210">
        <v>10401</v>
      </c>
    </row>
    <row r="2661" spans="9:56" x14ac:dyDescent="0.55000000000000004">
      <c r="I2661" s="250" t="s">
        <v>43833</v>
      </c>
      <c r="J2661" s="250"/>
      <c r="K2661" s="251">
        <v>28487</v>
      </c>
      <c r="M2661" s="224" t="s">
        <v>5801</v>
      </c>
      <c r="N2661" s="224"/>
      <c r="O2661" s="225">
        <v>12282547.130000001</v>
      </c>
      <c r="Q2661" s="203" t="s">
        <v>3243</v>
      </c>
      <c r="R2661" s="203"/>
      <c r="S2661" s="204">
        <v>236329.71</v>
      </c>
      <c r="Y2661" t="s">
        <v>62107</v>
      </c>
      <c r="Z2661">
        <v>5.8</v>
      </c>
      <c r="AB2661" s="276" t="s">
        <v>52131</v>
      </c>
      <c r="AC2661" s="277">
        <v>10423.25</v>
      </c>
      <c r="AE2661" s="246" t="s">
        <v>40171</v>
      </c>
      <c r="AF2661" s="247">
        <v>2376.9499999999998</v>
      </c>
      <c r="AH2661" s="226" t="s">
        <v>49720</v>
      </c>
      <c r="AI2661" s="227">
        <v>472.67</v>
      </c>
      <c r="AK2661" s="207" t="s">
        <v>17152</v>
      </c>
      <c r="AL2661" s="208">
        <v>11000</v>
      </c>
      <c r="AM2661" s="93"/>
      <c r="AN2661" s="199" t="s">
        <v>32628</v>
      </c>
      <c r="AO2661" s="200">
        <v>4566.3100000000004</v>
      </c>
      <c r="AT2661" s="263"/>
      <c r="AU2661" s="264"/>
      <c r="AW2661" s="244" t="s">
        <v>44168</v>
      </c>
      <c r="AX2661" s="245">
        <v>28487</v>
      </c>
      <c r="AZ2661" s="230" t="s">
        <v>12001</v>
      </c>
      <c r="BA2661" s="231">
        <v>12282547.130000001</v>
      </c>
      <c r="BC2661" s="209" t="s">
        <v>9359</v>
      </c>
      <c r="BD2661" s="210">
        <v>408</v>
      </c>
    </row>
    <row r="2662" spans="9:56" x14ac:dyDescent="0.55000000000000004">
      <c r="I2662" s="250" t="s">
        <v>43834</v>
      </c>
      <c r="J2662" s="250"/>
      <c r="K2662" s="251">
        <v>34499</v>
      </c>
      <c r="M2662" s="224" t="s">
        <v>5802</v>
      </c>
      <c r="N2662" s="224"/>
      <c r="O2662" s="225">
        <v>77012.66</v>
      </c>
      <c r="Q2662" s="203" t="s">
        <v>3317</v>
      </c>
      <c r="R2662" s="203"/>
      <c r="S2662" s="204">
        <v>519379.88</v>
      </c>
      <c r="Y2662" t="s">
        <v>69765</v>
      </c>
      <c r="Z2662" s="284">
        <v>48170</v>
      </c>
      <c r="AB2662" s="276" t="s">
        <v>52132</v>
      </c>
      <c r="AC2662" s="277">
        <v>1868.69</v>
      </c>
      <c r="AE2662" s="246" t="s">
        <v>40172</v>
      </c>
      <c r="AF2662" s="247">
        <v>180</v>
      </c>
      <c r="AH2662" s="226" t="s">
        <v>51864</v>
      </c>
      <c r="AI2662" s="227">
        <v>3255.83</v>
      </c>
      <c r="AK2662" s="207" t="s">
        <v>17153</v>
      </c>
      <c r="AL2662" s="208">
        <v>33610</v>
      </c>
      <c r="AM2662" s="93"/>
      <c r="AN2662" s="199" t="s">
        <v>26083</v>
      </c>
      <c r="AO2662" s="200">
        <v>339.39</v>
      </c>
      <c r="AT2662" s="263"/>
      <c r="AU2662" s="264"/>
      <c r="AW2662" s="244" t="s">
        <v>44169</v>
      </c>
      <c r="AX2662" s="245">
        <v>34499</v>
      </c>
      <c r="AZ2662" s="230" t="s">
        <v>12002</v>
      </c>
      <c r="BA2662" s="231">
        <v>77012.66</v>
      </c>
      <c r="BC2662" s="209" t="s">
        <v>11142</v>
      </c>
      <c r="BD2662" s="210">
        <v>14803</v>
      </c>
    </row>
    <row r="2663" spans="9:56" x14ac:dyDescent="0.55000000000000004">
      <c r="I2663" s="250" t="s">
        <v>46430</v>
      </c>
      <c r="J2663" s="250"/>
      <c r="K2663" s="251">
        <v>3978.91</v>
      </c>
      <c r="M2663" s="224" t="s">
        <v>5804</v>
      </c>
      <c r="N2663" s="224"/>
      <c r="O2663" s="225">
        <v>5209702.09</v>
      </c>
      <c r="Q2663" s="203" t="s">
        <v>3318</v>
      </c>
      <c r="R2663" s="203"/>
      <c r="S2663" s="204">
        <v>604789.30000000005</v>
      </c>
      <c r="Y2663" t="s">
        <v>48996</v>
      </c>
      <c r="Z2663" s="284">
        <v>10453.120000000001</v>
      </c>
      <c r="AB2663" s="276" t="s">
        <v>55025</v>
      </c>
      <c r="AC2663" s="277">
        <v>6463.51</v>
      </c>
      <c r="AE2663" s="246" t="s">
        <v>63076</v>
      </c>
      <c r="AF2663" s="247">
        <v>14374.98</v>
      </c>
      <c r="AH2663" s="226" t="s">
        <v>38936</v>
      </c>
      <c r="AI2663" s="227">
        <v>3617.77</v>
      </c>
      <c r="AK2663" s="207" t="s">
        <v>17154</v>
      </c>
      <c r="AL2663" s="208">
        <v>22748.9</v>
      </c>
      <c r="AM2663" s="93"/>
      <c r="AN2663" s="199" t="s">
        <v>32629</v>
      </c>
      <c r="AO2663" s="200">
        <v>4440</v>
      </c>
      <c r="AT2663" s="263"/>
      <c r="AU2663" s="264"/>
      <c r="AW2663" s="244" t="s">
        <v>46538</v>
      </c>
      <c r="AX2663" s="245">
        <v>3978.91</v>
      </c>
      <c r="AZ2663" s="230" t="s">
        <v>12004</v>
      </c>
      <c r="BA2663" s="231">
        <v>5209702.09</v>
      </c>
      <c r="BC2663" s="209" t="s">
        <v>11366</v>
      </c>
      <c r="BD2663" s="210">
        <v>6277.34</v>
      </c>
    </row>
    <row r="2664" spans="9:56" x14ac:dyDescent="0.55000000000000004">
      <c r="I2664" s="250" t="s">
        <v>46431</v>
      </c>
      <c r="J2664" s="250"/>
      <c r="K2664" s="251">
        <v>2635</v>
      </c>
      <c r="M2664" s="224" t="s">
        <v>5805</v>
      </c>
      <c r="N2664" s="224"/>
      <c r="O2664" s="225">
        <v>243017.36</v>
      </c>
      <c r="Q2664" s="203" t="s">
        <v>3319</v>
      </c>
      <c r="R2664" s="203"/>
      <c r="S2664" s="204">
        <v>654336.61</v>
      </c>
      <c r="Y2664" t="s">
        <v>64603</v>
      </c>
      <c r="Z2664" s="284">
        <v>99889.99</v>
      </c>
      <c r="AB2664" s="276" t="s">
        <v>67348</v>
      </c>
      <c r="AC2664" s="277">
        <v>2339.84</v>
      </c>
      <c r="AE2664" s="246" t="s">
        <v>47861</v>
      </c>
      <c r="AF2664" s="247">
        <v>1045.18</v>
      </c>
      <c r="AH2664" s="226" t="s">
        <v>33245</v>
      </c>
      <c r="AI2664" s="227">
        <v>654061.35</v>
      </c>
      <c r="AK2664" s="207" t="s">
        <v>17155</v>
      </c>
      <c r="AL2664" s="208">
        <v>3491.25</v>
      </c>
      <c r="AM2664" s="93"/>
      <c r="AN2664" s="199" t="s">
        <v>32630</v>
      </c>
      <c r="AO2664" s="200">
        <v>620.35</v>
      </c>
      <c r="AT2664" s="263"/>
      <c r="AU2664" s="264"/>
      <c r="AW2664" s="244" t="s">
        <v>46539</v>
      </c>
      <c r="AX2664" s="245">
        <v>2635</v>
      </c>
      <c r="AZ2664" s="230" t="s">
        <v>12005</v>
      </c>
      <c r="BA2664" s="231">
        <v>243017.36</v>
      </c>
      <c r="BC2664" s="209" t="s">
        <v>11625</v>
      </c>
      <c r="BD2664" s="210">
        <v>50003.43</v>
      </c>
    </row>
    <row r="2665" spans="9:56" x14ac:dyDescent="0.55000000000000004">
      <c r="I2665" s="250" t="s">
        <v>46432</v>
      </c>
      <c r="J2665" s="250"/>
      <c r="K2665" s="251">
        <v>2447.42</v>
      </c>
      <c r="M2665" s="224" t="s">
        <v>5806</v>
      </c>
      <c r="N2665" s="224"/>
      <c r="O2665" s="225">
        <v>5734954.4800000004</v>
      </c>
      <c r="Q2665" s="203" t="s">
        <v>3244</v>
      </c>
      <c r="R2665" s="203"/>
      <c r="S2665" s="204">
        <v>199985.78</v>
      </c>
      <c r="Y2665" t="s">
        <v>71553</v>
      </c>
      <c r="Z2665" s="284">
        <v>51364.04</v>
      </c>
      <c r="AB2665" s="276" t="s">
        <v>61926</v>
      </c>
      <c r="AC2665" s="277">
        <v>638.52</v>
      </c>
      <c r="AE2665" s="246" t="s">
        <v>62562</v>
      </c>
      <c r="AF2665" s="247">
        <v>23523.360000000001</v>
      </c>
      <c r="AH2665" s="226" t="s">
        <v>33246</v>
      </c>
      <c r="AI2665" s="227">
        <v>39640.74</v>
      </c>
      <c r="AK2665" s="207" t="s">
        <v>17156</v>
      </c>
      <c r="AL2665" s="208">
        <v>80</v>
      </c>
      <c r="AM2665" s="93"/>
      <c r="AN2665" s="199" t="s">
        <v>32631</v>
      </c>
      <c r="AO2665" s="200">
        <v>368.75</v>
      </c>
      <c r="AT2665" s="263"/>
      <c r="AU2665" s="264"/>
      <c r="AW2665" s="244" t="s">
        <v>46541</v>
      </c>
      <c r="AX2665" s="245">
        <v>2447.42</v>
      </c>
      <c r="AZ2665" s="230" t="s">
        <v>12006</v>
      </c>
      <c r="BA2665" s="231">
        <v>5734954.4800000004</v>
      </c>
      <c r="BC2665" s="209" t="s">
        <v>11970</v>
      </c>
      <c r="BD2665" s="210">
        <v>63437.5</v>
      </c>
    </row>
    <row r="2666" spans="9:56" x14ac:dyDescent="0.55000000000000004">
      <c r="I2666" s="250" t="s">
        <v>46433</v>
      </c>
      <c r="J2666" s="250"/>
      <c r="K2666" s="251">
        <v>1531.81</v>
      </c>
      <c r="M2666" s="224" t="s">
        <v>5807</v>
      </c>
      <c r="N2666" s="224"/>
      <c r="O2666" s="225">
        <v>2596867.2599999998</v>
      </c>
      <c r="Q2666" s="203" t="s">
        <v>3245</v>
      </c>
      <c r="R2666" s="203"/>
      <c r="S2666" s="204">
        <v>134967.39000000001</v>
      </c>
      <c r="Y2666" t="s">
        <v>70637</v>
      </c>
      <c r="Z2666" s="284">
        <v>541313.16</v>
      </c>
      <c r="AB2666" s="276" t="s">
        <v>69712</v>
      </c>
      <c r="AC2666" s="277">
        <v>2729.46</v>
      </c>
      <c r="AE2666" s="246" t="s">
        <v>62563</v>
      </c>
      <c r="AF2666" s="247">
        <v>1798.64</v>
      </c>
      <c r="AH2666" s="226" t="s">
        <v>33247</v>
      </c>
      <c r="AI2666" s="227">
        <v>62491.3</v>
      </c>
      <c r="AK2666" s="207" t="s">
        <v>17157</v>
      </c>
      <c r="AL2666" s="208">
        <v>6221.35</v>
      </c>
      <c r="AM2666" s="93"/>
      <c r="AN2666" s="199" t="s">
        <v>26085</v>
      </c>
      <c r="AO2666" s="200">
        <v>4585.2</v>
      </c>
      <c r="AT2666" s="263"/>
      <c r="AU2666" s="264"/>
      <c r="AW2666" s="244" t="s">
        <v>46542</v>
      </c>
      <c r="AX2666" s="245">
        <v>1531.81</v>
      </c>
      <c r="AZ2666" s="230" t="s">
        <v>12007</v>
      </c>
      <c r="BA2666" s="231">
        <v>2596867.2599999998</v>
      </c>
      <c r="BC2666" s="209" t="s">
        <v>9943</v>
      </c>
      <c r="BD2666" s="210">
        <v>198239.81</v>
      </c>
    </row>
    <row r="2667" spans="9:56" x14ac:dyDescent="0.55000000000000004">
      <c r="I2667" s="250" t="s">
        <v>46434</v>
      </c>
      <c r="J2667" s="250"/>
      <c r="K2667" s="251">
        <v>748.17</v>
      </c>
      <c r="M2667" s="224" t="s">
        <v>5808</v>
      </c>
      <c r="N2667" s="224"/>
      <c r="O2667" s="225">
        <v>242645.26</v>
      </c>
      <c r="Q2667" s="203" t="s">
        <v>3246</v>
      </c>
      <c r="R2667" s="203"/>
      <c r="S2667" s="204">
        <v>491657.59</v>
      </c>
      <c r="Y2667" t="s">
        <v>70638</v>
      </c>
      <c r="Z2667" s="284">
        <v>67878.649999999994</v>
      </c>
      <c r="AB2667" s="276" t="s">
        <v>58497</v>
      </c>
      <c r="AC2667" s="277">
        <v>16471.93</v>
      </c>
      <c r="AE2667" s="246" t="s">
        <v>57302</v>
      </c>
      <c r="AF2667" s="247">
        <v>5624</v>
      </c>
      <c r="AH2667" s="226" t="s">
        <v>33248</v>
      </c>
      <c r="AI2667" s="227">
        <v>150130.29999999999</v>
      </c>
      <c r="AK2667" s="207" t="s">
        <v>17158</v>
      </c>
      <c r="AL2667" s="208">
        <v>11422.57</v>
      </c>
      <c r="AM2667" s="93"/>
      <c r="AN2667" s="199" t="s">
        <v>32632</v>
      </c>
      <c r="AO2667" s="200">
        <v>2512</v>
      </c>
      <c r="AT2667" s="263"/>
      <c r="AU2667" s="264"/>
      <c r="AW2667" s="244" t="s">
        <v>46543</v>
      </c>
      <c r="AX2667" s="245">
        <v>748.17</v>
      </c>
      <c r="AZ2667" s="230" t="s">
        <v>12008</v>
      </c>
      <c r="BA2667" s="231">
        <v>242645.26</v>
      </c>
      <c r="BC2667" s="209" t="s">
        <v>6775</v>
      </c>
      <c r="BD2667" s="210">
        <v>16657.84</v>
      </c>
    </row>
    <row r="2668" spans="9:56" x14ac:dyDescent="0.55000000000000004">
      <c r="I2668" s="250" t="s">
        <v>46435</v>
      </c>
      <c r="J2668" s="250"/>
      <c r="K2668" s="251">
        <v>6383.27</v>
      </c>
      <c r="M2668" s="224" t="s">
        <v>5809</v>
      </c>
      <c r="N2668" s="224"/>
      <c r="O2668" s="225">
        <v>293823.96000000002</v>
      </c>
      <c r="Q2668" s="203" t="s">
        <v>3320</v>
      </c>
      <c r="R2668" s="203"/>
      <c r="S2668" s="204">
        <v>137156</v>
      </c>
      <c r="Y2668" t="s">
        <v>70639</v>
      </c>
      <c r="Z2668" s="284">
        <v>35929.339999999997</v>
      </c>
      <c r="AB2668" s="276" t="s">
        <v>67349</v>
      </c>
      <c r="AC2668" s="277">
        <v>291.01</v>
      </c>
      <c r="AE2668" s="246" t="s">
        <v>17274</v>
      </c>
      <c r="AF2668" s="247">
        <v>4401.96</v>
      </c>
      <c r="AH2668" s="226" t="s">
        <v>33249</v>
      </c>
      <c r="AI2668" s="227">
        <v>3476</v>
      </c>
      <c r="AK2668" s="207" t="s">
        <v>13211</v>
      </c>
      <c r="AL2668" s="208">
        <v>39433.629999999997</v>
      </c>
      <c r="AM2668" s="93"/>
      <c r="AN2668" s="199" t="s">
        <v>32633</v>
      </c>
      <c r="AO2668" s="200">
        <v>387.2</v>
      </c>
      <c r="AT2668" s="263"/>
      <c r="AU2668" s="264"/>
      <c r="AW2668" s="244" t="s">
        <v>46544</v>
      </c>
      <c r="AX2668" s="245">
        <v>6383.27</v>
      </c>
      <c r="AZ2668" s="230" t="s">
        <v>12009</v>
      </c>
      <c r="BA2668" s="231">
        <v>293823.96000000002</v>
      </c>
      <c r="BC2668" s="209" t="s">
        <v>7178</v>
      </c>
      <c r="BD2668" s="210">
        <v>718</v>
      </c>
    </row>
    <row r="2669" spans="9:56" x14ac:dyDescent="0.55000000000000004">
      <c r="I2669" s="250" t="s">
        <v>46436</v>
      </c>
      <c r="J2669" s="250"/>
      <c r="K2669" s="251">
        <v>606</v>
      </c>
      <c r="M2669" s="224" t="s">
        <v>5810</v>
      </c>
      <c r="N2669" s="224"/>
      <c r="O2669" s="225">
        <v>5693453.6900000004</v>
      </c>
      <c r="Q2669" s="203" t="s">
        <v>3247</v>
      </c>
      <c r="R2669" s="203"/>
      <c r="S2669" s="204">
        <v>1068755.97</v>
      </c>
      <c r="Y2669" t="s">
        <v>70640</v>
      </c>
      <c r="Z2669" s="284">
        <v>98038.43</v>
      </c>
      <c r="AB2669" s="276" t="s">
        <v>48787</v>
      </c>
      <c r="AC2669" s="277">
        <v>6551.92</v>
      </c>
      <c r="AE2669" s="246" t="s">
        <v>17275</v>
      </c>
      <c r="AF2669" s="247">
        <v>344.2</v>
      </c>
      <c r="AH2669" s="226" t="s">
        <v>33250</v>
      </c>
      <c r="AI2669" s="227">
        <v>29974.07</v>
      </c>
      <c r="AK2669" s="207" t="s">
        <v>17159</v>
      </c>
      <c r="AL2669" s="208">
        <v>10357.209999999999</v>
      </c>
      <c r="AM2669" s="93"/>
      <c r="AN2669" s="199" t="s">
        <v>32634</v>
      </c>
      <c r="AO2669" s="200">
        <v>221.77</v>
      </c>
      <c r="AT2669" s="263"/>
      <c r="AU2669" s="264"/>
      <c r="AW2669" s="244" t="s">
        <v>46545</v>
      </c>
      <c r="AX2669" s="245">
        <v>606</v>
      </c>
      <c r="AZ2669" s="230" t="s">
        <v>12010</v>
      </c>
      <c r="BA2669" s="231">
        <v>5693453.6900000004</v>
      </c>
      <c r="BC2669" s="209" t="s">
        <v>7453</v>
      </c>
      <c r="BD2669" s="210">
        <v>6817.88</v>
      </c>
    </row>
    <row r="2670" spans="9:56" x14ac:dyDescent="0.55000000000000004">
      <c r="I2670" s="250" t="s">
        <v>46437</v>
      </c>
      <c r="J2670" s="250"/>
      <c r="K2670" s="251">
        <v>15760</v>
      </c>
      <c r="M2670" s="224" t="s">
        <v>5811</v>
      </c>
      <c r="N2670" s="224"/>
      <c r="O2670" s="225">
        <v>1464864.35</v>
      </c>
      <c r="Q2670" s="203" t="s">
        <v>3321</v>
      </c>
      <c r="R2670" s="203"/>
      <c r="S2670" s="204">
        <v>69784</v>
      </c>
      <c r="Y2670" t="s">
        <v>70641</v>
      </c>
      <c r="Z2670" s="284">
        <v>42364.43</v>
      </c>
      <c r="AB2670" s="276" t="s">
        <v>47902</v>
      </c>
      <c r="AC2670" s="277">
        <v>4000.63</v>
      </c>
      <c r="AE2670" s="246" t="s">
        <v>57303</v>
      </c>
      <c r="AF2670" s="247">
        <v>1254</v>
      </c>
      <c r="AH2670" s="226" t="s">
        <v>33251</v>
      </c>
      <c r="AI2670" s="227">
        <v>22231.38</v>
      </c>
      <c r="AK2670" s="207" t="s">
        <v>17160</v>
      </c>
      <c r="AL2670" s="208">
        <v>15600</v>
      </c>
      <c r="AM2670" s="93"/>
      <c r="AN2670" s="199" t="s">
        <v>32635</v>
      </c>
      <c r="AO2670" s="200">
        <v>212.76</v>
      </c>
      <c r="AT2670" s="263"/>
      <c r="AU2670" s="264"/>
      <c r="AW2670" s="244" t="s">
        <v>46546</v>
      </c>
      <c r="AX2670" s="245">
        <v>15760</v>
      </c>
      <c r="AZ2670" s="230" t="s">
        <v>12011</v>
      </c>
      <c r="BA2670" s="231">
        <v>1464864.35</v>
      </c>
      <c r="BC2670" s="209" t="s">
        <v>7855</v>
      </c>
      <c r="BD2670" s="210">
        <v>1653</v>
      </c>
    </row>
    <row r="2671" spans="9:56" x14ac:dyDescent="0.55000000000000004">
      <c r="I2671" s="250" t="s">
        <v>46438</v>
      </c>
      <c r="J2671" s="250"/>
      <c r="K2671" s="251">
        <v>311.19</v>
      </c>
      <c r="M2671" s="224" t="s">
        <v>5812</v>
      </c>
      <c r="N2671" s="224"/>
      <c r="O2671" s="225">
        <v>1514796.5</v>
      </c>
      <c r="Q2671" s="203" t="s">
        <v>3322</v>
      </c>
      <c r="R2671" s="203"/>
      <c r="S2671" s="204">
        <v>92963</v>
      </c>
      <c r="Y2671" t="s">
        <v>70642</v>
      </c>
      <c r="Z2671" s="284">
        <v>40398.5</v>
      </c>
      <c r="AB2671" s="276" t="s">
        <v>62601</v>
      </c>
      <c r="AC2671" s="277">
        <v>-92.51</v>
      </c>
      <c r="AE2671" s="246" t="s">
        <v>57304</v>
      </c>
      <c r="AF2671" s="247">
        <v>1115</v>
      </c>
      <c r="AH2671" s="226" t="s">
        <v>33252</v>
      </c>
      <c r="AI2671" s="227">
        <v>238939.19</v>
      </c>
      <c r="AK2671" s="207" t="s">
        <v>17161</v>
      </c>
      <c r="AL2671" s="208">
        <v>7426.6</v>
      </c>
      <c r="AM2671" s="93"/>
      <c r="AN2671" s="199" t="s">
        <v>32636</v>
      </c>
      <c r="AO2671" s="200">
        <v>6300</v>
      </c>
      <c r="AT2671" s="263"/>
      <c r="AU2671" s="264"/>
      <c r="AW2671" s="244" t="s">
        <v>46547</v>
      </c>
      <c r="AX2671" s="245">
        <v>311.19</v>
      </c>
      <c r="AZ2671" s="230" t="s">
        <v>12012</v>
      </c>
      <c r="BA2671" s="231">
        <v>1514796.5</v>
      </c>
      <c r="BC2671" s="209" t="s">
        <v>8383</v>
      </c>
      <c r="BD2671" s="210">
        <v>444.96</v>
      </c>
    </row>
    <row r="2672" spans="9:56" x14ac:dyDescent="0.55000000000000004">
      <c r="I2672" s="250" t="s">
        <v>46439</v>
      </c>
      <c r="J2672" s="250"/>
      <c r="K2672" s="251">
        <v>3199.42</v>
      </c>
      <c r="M2672" s="224" t="s">
        <v>5813</v>
      </c>
      <c r="N2672" s="224"/>
      <c r="O2672" s="225">
        <v>5188926.45</v>
      </c>
      <c r="Q2672" s="203" t="s">
        <v>3323</v>
      </c>
      <c r="R2672" s="203"/>
      <c r="S2672" s="204">
        <v>2764137.63</v>
      </c>
      <c r="Y2672" t="s">
        <v>71554</v>
      </c>
      <c r="Z2672" s="284">
        <v>45397.94</v>
      </c>
      <c r="AB2672" s="276" t="s">
        <v>52134</v>
      </c>
      <c r="AC2672" s="277">
        <v>8000</v>
      </c>
      <c r="AE2672" s="246" t="s">
        <v>57305</v>
      </c>
      <c r="AF2672" s="247">
        <v>181</v>
      </c>
      <c r="AH2672" s="226" t="s">
        <v>33253</v>
      </c>
      <c r="AI2672" s="227">
        <v>91596.7</v>
      </c>
      <c r="AK2672" s="207" t="s">
        <v>13213</v>
      </c>
      <c r="AL2672" s="208">
        <v>41925.11</v>
      </c>
      <c r="AM2672" s="93"/>
      <c r="AN2672" s="199" t="s">
        <v>32637</v>
      </c>
      <c r="AO2672" s="200">
        <v>10209.27</v>
      </c>
      <c r="AT2672" s="263"/>
      <c r="AU2672" s="264"/>
      <c r="AW2672" s="244" t="s">
        <v>46548</v>
      </c>
      <c r="AX2672" s="245">
        <v>3199.42</v>
      </c>
      <c r="AZ2672" s="230" t="s">
        <v>12013</v>
      </c>
      <c r="BA2672" s="231">
        <v>5188926.45</v>
      </c>
      <c r="BC2672" s="209" t="s">
        <v>9044</v>
      </c>
      <c r="BD2672" s="210">
        <v>3540.97</v>
      </c>
    </row>
    <row r="2673" spans="9:56" x14ac:dyDescent="0.55000000000000004">
      <c r="I2673" s="250" t="s">
        <v>46440</v>
      </c>
      <c r="J2673" s="250"/>
      <c r="K2673" s="251">
        <v>1156.75</v>
      </c>
      <c r="M2673" s="224" t="s">
        <v>5814</v>
      </c>
      <c r="N2673" s="224"/>
      <c r="O2673" s="225">
        <v>2045905.91</v>
      </c>
      <c r="Q2673" s="203" t="s">
        <v>3324</v>
      </c>
      <c r="R2673" s="203"/>
      <c r="S2673" s="204">
        <v>132457.48000000001</v>
      </c>
      <c r="Y2673" t="s">
        <v>68197</v>
      </c>
      <c r="Z2673" s="284">
        <v>1200</v>
      </c>
      <c r="AB2673" s="276" t="s">
        <v>48793</v>
      </c>
      <c r="AC2673" s="277">
        <v>265.32</v>
      </c>
      <c r="AE2673" s="246" t="s">
        <v>46749</v>
      </c>
      <c r="AF2673" s="247">
        <v>30809.040000000001</v>
      </c>
      <c r="AH2673" s="226" t="s">
        <v>34691</v>
      </c>
      <c r="AI2673" s="227">
        <v>1080.3599999999999</v>
      </c>
      <c r="AK2673" s="207" t="s">
        <v>17162</v>
      </c>
      <c r="AL2673" s="208">
        <v>56337.03</v>
      </c>
      <c r="AM2673" s="93"/>
      <c r="AN2673" s="199" t="s">
        <v>32638</v>
      </c>
      <c r="AO2673" s="200">
        <v>5799</v>
      </c>
      <c r="AT2673" s="263"/>
      <c r="AU2673" s="264"/>
      <c r="AW2673" s="244" t="s">
        <v>46550</v>
      </c>
      <c r="AX2673" s="245">
        <v>1156.75</v>
      </c>
      <c r="AZ2673" s="230" t="s">
        <v>12014</v>
      </c>
      <c r="BA2673" s="231">
        <v>2045905.91</v>
      </c>
      <c r="BC2673" s="209" t="s">
        <v>9461</v>
      </c>
      <c r="BD2673" s="210">
        <v>5270</v>
      </c>
    </row>
    <row r="2674" spans="9:56" x14ac:dyDescent="0.55000000000000004">
      <c r="I2674" s="250" t="s">
        <v>46441</v>
      </c>
      <c r="J2674" s="250"/>
      <c r="K2674" s="251">
        <v>2609</v>
      </c>
      <c r="M2674" s="224" t="s">
        <v>5815</v>
      </c>
      <c r="N2674" s="224"/>
      <c r="O2674" s="225">
        <v>3969929.19</v>
      </c>
      <c r="Q2674" s="203" t="s">
        <v>3325</v>
      </c>
      <c r="R2674" s="203"/>
      <c r="S2674" s="204">
        <v>24851.4</v>
      </c>
      <c r="Y2674" t="s">
        <v>68198</v>
      </c>
      <c r="Z2674" s="284">
        <v>76216.02</v>
      </c>
      <c r="AB2674" s="276" t="s">
        <v>48794</v>
      </c>
      <c r="AC2674" s="277">
        <v>7117.35</v>
      </c>
      <c r="AE2674" s="246" t="s">
        <v>46750</v>
      </c>
      <c r="AF2674" s="247">
        <v>2357.14</v>
      </c>
      <c r="AH2674" s="226" t="s">
        <v>44544</v>
      </c>
      <c r="AI2674" s="227">
        <v>8110</v>
      </c>
      <c r="AK2674" s="207" t="s">
        <v>17163</v>
      </c>
      <c r="AL2674" s="208">
        <v>15271.28</v>
      </c>
      <c r="AM2674" s="93"/>
      <c r="AN2674" s="199" t="s">
        <v>32639</v>
      </c>
      <c r="AO2674" s="200">
        <v>1050</v>
      </c>
      <c r="AT2674" s="263"/>
      <c r="AU2674" s="264"/>
      <c r="AW2674" s="244" t="s">
        <v>46551</v>
      </c>
      <c r="AX2674" s="245">
        <v>2609</v>
      </c>
      <c r="AZ2674" s="230" t="s">
        <v>12015</v>
      </c>
      <c r="BA2674" s="231">
        <v>3969929.19</v>
      </c>
      <c r="BC2674" s="209" t="s">
        <v>10681</v>
      </c>
      <c r="BD2674" s="210">
        <v>834</v>
      </c>
    </row>
    <row r="2675" spans="9:56" x14ac:dyDescent="0.55000000000000004">
      <c r="I2675" s="250" t="s">
        <v>46442</v>
      </c>
      <c r="J2675" s="250"/>
      <c r="K2675" s="251">
        <v>3062.13</v>
      </c>
      <c r="M2675" s="224" t="s">
        <v>5816</v>
      </c>
      <c r="N2675" s="224"/>
      <c r="O2675" s="225">
        <v>660863.44999999995</v>
      </c>
      <c r="Q2675" s="203" t="s">
        <v>3326</v>
      </c>
      <c r="R2675" s="203"/>
      <c r="S2675" s="204">
        <v>3991667.94</v>
      </c>
      <c r="Y2675" t="s">
        <v>68199</v>
      </c>
      <c r="Z2675" s="284">
        <v>236396.62</v>
      </c>
      <c r="AB2675" s="276" t="s">
        <v>70474</v>
      </c>
      <c r="AC2675" s="277">
        <v>-2799.57</v>
      </c>
      <c r="AE2675" s="246" t="s">
        <v>46751</v>
      </c>
      <c r="AF2675" s="247">
        <v>59047.19</v>
      </c>
      <c r="AH2675" s="226" t="s">
        <v>17222</v>
      </c>
      <c r="AI2675" s="227">
        <v>248649.86</v>
      </c>
      <c r="AK2675" s="207" t="s">
        <v>17164</v>
      </c>
      <c r="AL2675" s="208">
        <v>10991.21</v>
      </c>
      <c r="AM2675" s="93"/>
      <c r="AN2675" s="199" t="s">
        <v>26112</v>
      </c>
      <c r="AO2675" s="200">
        <v>2512</v>
      </c>
      <c r="AT2675" s="263"/>
      <c r="AU2675" s="264"/>
      <c r="AW2675" s="244" t="s">
        <v>46552</v>
      </c>
      <c r="AX2675" s="245">
        <v>3062.13</v>
      </c>
      <c r="AZ2675" s="230" t="s">
        <v>12016</v>
      </c>
      <c r="BA2675" s="231">
        <v>660863.44999999995</v>
      </c>
      <c r="BC2675" s="209" t="s">
        <v>10947</v>
      </c>
      <c r="BD2675" s="210">
        <v>698</v>
      </c>
    </row>
    <row r="2676" spans="9:56" x14ac:dyDescent="0.55000000000000004">
      <c r="I2676" s="250" t="s">
        <v>46443</v>
      </c>
      <c r="J2676" s="250"/>
      <c r="K2676" s="251">
        <v>416.66</v>
      </c>
      <c r="M2676" s="224" t="s">
        <v>5817</v>
      </c>
      <c r="N2676" s="224"/>
      <c r="O2676" s="225">
        <v>1346140.79</v>
      </c>
      <c r="Q2676" s="203" t="s">
        <v>3248</v>
      </c>
      <c r="R2676" s="203"/>
      <c r="S2676" s="204">
        <v>499079.59</v>
      </c>
      <c r="Y2676" t="s">
        <v>71555</v>
      </c>
      <c r="Z2676" s="284">
        <v>6745.4</v>
      </c>
      <c r="AB2676" s="276" t="s">
        <v>63098</v>
      </c>
      <c r="AC2676" s="277">
        <v>172.3</v>
      </c>
      <c r="AE2676" s="246" t="s">
        <v>46752</v>
      </c>
      <c r="AF2676" s="247">
        <v>4509.75</v>
      </c>
      <c r="AH2676" s="226" t="s">
        <v>38937</v>
      </c>
      <c r="AI2676" s="227">
        <v>21906.74</v>
      </c>
      <c r="AK2676" s="207" t="s">
        <v>17165</v>
      </c>
      <c r="AL2676" s="208">
        <v>3450</v>
      </c>
      <c r="AM2676" s="93"/>
      <c r="AN2676" s="199" t="s">
        <v>32640</v>
      </c>
      <c r="AO2676" s="200">
        <v>387.2</v>
      </c>
      <c r="AT2676" s="263"/>
      <c r="AU2676" s="264"/>
      <c r="AW2676" s="244" t="s">
        <v>46553</v>
      </c>
      <c r="AX2676" s="245">
        <v>416.66</v>
      </c>
      <c r="AZ2676" s="230" t="s">
        <v>12017</v>
      </c>
      <c r="BA2676" s="231">
        <v>1346140.79</v>
      </c>
      <c r="BC2676" s="209" t="s">
        <v>9944</v>
      </c>
      <c r="BD2676" s="210">
        <v>36634.65</v>
      </c>
    </row>
    <row r="2677" spans="9:56" x14ac:dyDescent="0.55000000000000004">
      <c r="I2677" s="250" t="s">
        <v>46444</v>
      </c>
      <c r="J2677" s="250"/>
      <c r="K2677" s="251">
        <v>676.08</v>
      </c>
      <c r="M2677" s="224" t="s">
        <v>5818</v>
      </c>
      <c r="N2677" s="224"/>
      <c r="O2677" s="225">
        <v>521271.84</v>
      </c>
      <c r="Q2677" s="203" t="s">
        <v>4147</v>
      </c>
      <c r="R2677" s="203"/>
      <c r="S2677" s="204">
        <v>13480.8</v>
      </c>
      <c r="Y2677" t="s">
        <v>68200</v>
      </c>
      <c r="Z2677" s="284">
        <v>4953.72</v>
      </c>
      <c r="AB2677" s="276" t="s">
        <v>57344</v>
      </c>
      <c r="AC2677" s="277">
        <v>9265.5499999999993</v>
      </c>
      <c r="AE2677" s="246" t="s">
        <v>62564</v>
      </c>
      <c r="AF2677" s="247">
        <v>17378.16</v>
      </c>
      <c r="AH2677" s="226" t="s">
        <v>51865</v>
      </c>
      <c r="AI2677" s="227">
        <v>49047.71</v>
      </c>
      <c r="AK2677" s="207" t="s">
        <v>17166</v>
      </c>
      <c r="AL2677" s="208">
        <v>69.55</v>
      </c>
      <c r="AM2677" s="93"/>
      <c r="AN2677" s="199" t="s">
        <v>26114</v>
      </c>
      <c r="AO2677" s="200">
        <v>221.77</v>
      </c>
      <c r="AT2677" s="263"/>
      <c r="AU2677" s="264"/>
      <c r="AW2677" s="244" t="s">
        <v>46554</v>
      </c>
      <c r="AX2677" s="245">
        <v>676.08</v>
      </c>
      <c r="AZ2677" s="230" t="s">
        <v>12018</v>
      </c>
      <c r="BA2677" s="231">
        <v>521271.84</v>
      </c>
      <c r="BC2677" s="209" t="s">
        <v>6776</v>
      </c>
      <c r="BD2677" s="210">
        <v>962396.57</v>
      </c>
    </row>
    <row r="2678" spans="9:56" x14ac:dyDescent="0.55000000000000004">
      <c r="I2678" s="250" t="s">
        <v>46445</v>
      </c>
      <c r="J2678" s="250"/>
      <c r="K2678" s="251">
        <v>3893.14</v>
      </c>
      <c r="M2678" s="224" t="s">
        <v>5820</v>
      </c>
      <c r="N2678" s="224"/>
      <c r="O2678" s="225">
        <v>3192885.51</v>
      </c>
      <c r="Q2678" s="203" t="s">
        <v>3327</v>
      </c>
      <c r="R2678" s="203"/>
      <c r="S2678" s="204">
        <v>25982.5</v>
      </c>
      <c r="Y2678" t="s">
        <v>69766</v>
      </c>
      <c r="Z2678" s="284">
        <v>3391.36</v>
      </c>
      <c r="AB2678" s="276" t="s">
        <v>70475</v>
      </c>
      <c r="AC2678" s="277">
        <v>-1266.45</v>
      </c>
      <c r="AE2678" s="246" t="s">
        <v>62565</v>
      </c>
      <c r="AF2678" s="247">
        <v>1295.8399999999999</v>
      </c>
      <c r="AH2678" s="226" t="s">
        <v>40165</v>
      </c>
      <c r="AI2678" s="227">
        <v>27512.09</v>
      </c>
      <c r="AK2678" s="207" t="s">
        <v>17167</v>
      </c>
      <c r="AL2678" s="208">
        <v>19560</v>
      </c>
      <c r="AM2678" s="93"/>
      <c r="AN2678" s="199" t="s">
        <v>26115</v>
      </c>
      <c r="AO2678" s="200">
        <v>212.76</v>
      </c>
      <c r="AT2678" s="263"/>
      <c r="AU2678" s="264"/>
      <c r="AW2678" s="244" t="s">
        <v>46555</v>
      </c>
      <c r="AX2678" s="245">
        <v>3893.14</v>
      </c>
      <c r="AZ2678" s="230" t="s">
        <v>12020</v>
      </c>
      <c r="BA2678" s="231">
        <v>3192885.51</v>
      </c>
      <c r="BC2678" s="209" t="s">
        <v>6968</v>
      </c>
      <c r="BD2678" s="210">
        <v>64050</v>
      </c>
    </row>
    <row r="2679" spans="9:56" x14ac:dyDescent="0.55000000000000004">
      <c r="I2679" s="250" t="s">
        <v>46446</v>
      </c>
      <c r="J2679" s="250"/>
      <c r="K2679" s="251">
        <v>409.52</v>
      </c>
      <c r="M2679" s="224" t="s">
        <v>5821</v>
      </c>
      <c r="N2679" s="224"/>
      <c r="O2679" s="225">
        <v>97936.46</v>
      </c>
      <c r="Q2679" s="203" t="s">
        <v>3328</v>
      </c>
      <c r="R2679" s="203"/>
      <c r="S2679" s="204">
        <v>56898</v>
      </c>
      <c r="Y2679" t="s">
        <v>71556</v>
      </c>
      <c r="Z2679" s="284">
        <v>667498.06999999995</v>
      </c>
      <c r="AB2679" s="276" t="s">
        <v>67350</v>
      </c>
      <c r="AC2679" s="277">
        <v>148.08000000000001</v>
      </c>
      <c r="AE2679" s="246" t="s">
        <v>57306</v>
      </c>
      <c r="AF2679" s="247">
        <v>1533</v>
      </c>
      <c r="AH2679" s="226" t="s">
        <v>44545</v>
      </c>
      <c r="AI2679" s="227">
        <v>246010.15</v>
      </c>
      <c r="AK2679" s="207" t="s">
        <v>17168</v>
      </c>
      <c r="AL2679" s="208">
        <v>20000</v>
      </c>
      <c r="AM2679" s="93"/>
      <c r="AN2679" s="199" t="s">
        <v>32641</v>
      </c>
      <c r="AO2679" s="200">
        <v>6300</v>
      </c>
      <c r="AT2679" s="263"/>
      <c r="AU2679" s="264"/>
      <c r="AW2679" s="244" t="s">
        <v>46558</v>
      </c>
      <c r="AX2679" s="245">
        <v>409.52</v>
      </c>
      <c r="AZ2679" s="230" t="s">
        <v>12021</v>
      </c>
      <c r="BA2679" s="231">
        <v>97936.46</v>
      </c>
      <c r="BC2679" s="209" t="s">
        <v>7179</v>
      </c>
      <c r="BD2679" s="210">
        <v>21943.53</v>
      </c>
    </row>
    <row r="2680" spans="9:56" x14ac:dyDescent="0.55000000000000004">
      <c r="I2680" s="250" t="s">
        <v>46447</v>
      </c>
      <c r="J2680" s="250"/>
      <c r="K2680" s="251">
        <v>264</v>
      </c>
      <c r="M2680" s="224" t="s">
        <v>5822</v>
      </c>
      <c r="N2680" s="224"/>
      <c r="O2680" s="225">
        <v>386289.93</v>
      </c>
      <c r="Q2680" s="203" t="s">
        <v>3329</v>
      </c>
      <c r="R2680" s="203"/>
      <c r="S2680" s="204">
        <v>32926</v>
      </c>
      <c r="Y2680" t="s">
        <v>70189</v>
      </c>
      <c r="Z2680" s="284">
        <v>-31505.66</v>
      </c>
      <c r="AB2680" s="276" t="s">
        <v>67351</v>
      </c>
      <c r="AC2680" s="277">
        <v>11.33</v>
      </c>
      <c r="AE2680" s="246" t="s">
        <v>62566</v>
      </c>
      <c r="AF2680" s="247">
        <v>49860</v>
      </c>
      <c r="AH2680" s="226" t="s">
        <v>33254</v>
      </c>
      <c r="AI2680" s="227">
        <v>243754.6</v>
      </c>
      <c r="AK2680" s="207" t="s">
        <v>17169</v>
      </c>
      <c r="AL2680" s="208">
        <v>43120.45</v>
      </c>
      <c r="AM2680" s="93"/>
      <c r="AN2680" s="199" t="s">
        <v>26117</v>
      </c>
      <c r="AO2680" s="200">
        <v>10209.27</v>
      </c>
      <c r="AT2680" s="263"/>
      <c r="AU2680" s="264"/>
      <c r="AW2680" s="244" t="s">
        <v>46560</v>
      </c>
      <c r="AX2680" s="245">
        <v>264</v>
      </c>
      <c r="AZ2680" s="230" t="s">
        <v>12022</v>
      </c>
      <c r="BA2680" s="231">
        <v>386289.93</v>
      </c>
      <c r="BC2680" s="209" t="s">
        <v>7454</v>
      </c>
      <c r="BD2680" s="210">
        <v>323792</v>
      </c>
    </row>
    <row r="2681" spans="9:56" x14ac:dyDescent="0.55000000000000004">
      <c r="I2681" s="250" t="s">
        <v>46448</v>
      </c>
      <c r="J2681" s="250"/>
      <c r="K2681" s="251">
        <v>2097.3200000000002</v>
      </c>
      <c r="M2681" s="224" t="s">
        <v>5823</v>
      </c>
      <c r="N2681" s="224"/>
      <c r="O2681" s="225">
        <v>3406934.03</v>
      </c>
      <c r="Q2681" s="203" t="s">
        <v>4148</v>
      </c>
      <c r="R2681" s="203"/>
      <c r="S2681" s="204">
        <v>17361.25</v>
      </c>
      <c r="Y2681" t="s">
        <v>68201</v>
      </c>
      <c r="Z2681" s="284">
        <v>282950.15000000002</v>
      </c>
      <c r="AB2681" s="276" t="s">
        <v>67352</v>
      </c>
      <c r="AC2681" s="277">
        <v>112.55</v>
      </c>
      <c r="AE2681" s="246" t="s">
        <v>42253</v>
      </c>
      <c r="AF2681" s="247">
        <v>2</v>
      </c>
      <c r="AH2681" s="226" t="s">
        <v>49721</v>
      </c>
      <c r="AI2681" s="227">
        <v>4259.4399999999996</v>
      </c>
      <c r="AK2681" s="207" t="s">
        <v>13214</v>
      </c>
      <c r="AL2681" s="208">
        <v>277387.90999999997</v>
      </c>
      <c r="AM2681" s="93"/>
      <c r="AN2681" s="199" t="s">
        <v>26118</v>
      </c>
      <c r="AO2681" s="200">
        <v>5799</v>
      </c>
      <c r="AT2681" s="263"/>
      <c r="AU2681" s="264"/>
      <c r="AW2681" s="244" t="s">
        <v>46561</v>
      </c>
      <c r="AX2681" s="245">
        <v>2097.3200000000002</v>
      </c>
      <c r="AZ2681" s="230" t="s">
        <v>12023</v>
      </c>
      <c r="BA2681" s="231">
        <v>3406934.03</v>
      </c>
      <c r="BC2681" s="209" t="s">
        <v>7856</v>
      </c>
      <c r="BD2681" s="210">
        <v>47082.080000000002</v>
      </c>
    </row>
    <row r="2682" spans="9:56" x14ac:dyDescent="0.55000000000000004">
      <c r="I2682" s="250" t="s">
        <v>46449</v>
      </c>
      <c r="J2682" s="250"/>
      <c r="K2682" s="251">
        <v>4874.08</v>
      </c>
      <c r="M2682" s="224" t="s">
        <v>5825</v>
      </c>
      <c r="N2682" s="224"/>
      <c r="O2682" s="225">
        <v>68036.539999999994</v>
      </c>
      <c r="Q2682" s="203" t="s">
        <v>3330</v>
      </c>
      <c r="R2682" s="203"/>
      <c r="S2682" s="204">
        <v>1990076.74</v>
      </c>
      <c r="Y2682" t="s">
        <v>71557</v>
      </c>
      <c r="Z2682" s="284">
        <v>3682.58</v>
      </c>
      <c r="AB2682" s="276" t="s">
        <v>67353</v>
      </c>
      <c r="AC2682" s="277">
        <v>4258.1099999999997</v>
      </c>
      <c r="AE2682" s="246" t="s">
        <v>59521</v>
      </c>
      <c r="AF2682" s="247">
        <v>28289.56</v>
      </c>
      <c r="AH2682" s="226" t="s">
        <v>34692</v>
      </c>
      <c r="AI2682" s="227">
        <v>495095.55</v>
      </c>
      <c r="AK2682" s="207" t="s">
        <v>17170</v>
      </c>
      <c r="AL2682" s="208">
        <v>220171.81</v>
      </c>
      <c r="AM2682" s="93"/>
      <c r="AN2682" s="199" t="s">
        <v>26120</v>
      </c>
      <c r="AO2682" s="200">
        <v>1050</v>
      </c>
      <c r="AT2682" s="263"/>
      <c r="AU2682" s="264"/>
      <c r="AW2682" s="244" t="s">
        <v>46562</v>
      </c>
      <c r="AX2682" s="245">
        <v>4874.08</v>
      </c>
      <c r="AZ2682" s="230" t="s">
        <v>12025</v>
      </c>
      <c r="BA2682" s="231">
        <v>68036.539999999994</v>
      </c>
      <c r="BC2682" s="209" t="s">
        <v>8109</v>
      </c>
      <c r="BD2682" s="210">
        <v>117378.03</v>
      </c>
    </row>
    <row r="2683" spans="9:56" x14ac:dyDescent="0.55000000000000004">
      <c r="I2683" s="250" t="s">
        <v>46450</v>
      </c>
      <c r="J2683" s="250"/>
      <c r="K2683" s="251">
        <v>866.07</v>
      </c>
      <c r="M2683" s="224" t="s">
        <v>5826</v>
      </c>
      <c r="N2683" s="224"/>
      <c r="O2683" s="225">
        <v>82802.259999999995</v>
      </c>
      <c r="Q2683" s="203" t="s">
        <v>3250</v>
      </c>
      <c r="R2683" s="203"/>
      <c r="S2683" s="204">
        <v>3471990.77</v>
      </c>
      <c r="Y2683" t="s">
        <v>69884</v>
      </c>
      <c r="Z2683" s="284">
        <v>112029.25</v>
      </c>
      <c r="AB2683" s="276" t="s">
        <v>69864</v>
      </c>
      <c r="AC2683" s="277">
        <v>12412</v>
      </c>
      <c r="AE2683" s="246" t="s">
        <v>59522</v>
      </c>
      <c r="AF2683" s="247">
        <v>1906.19</v>
      </c>
      <c r="AH2683" s="226" t="s">
        <v>38938</v>
      </c>
      <c r="AI2683" s="227">
        <v>7920.32</v>
      </c>
      <c r="AK2683" s="207" t="s">
        <v>17171</v>
      </c>
      <c r="AL2683" s="208">
        <v>284.45</v>
      </c>
      <c r="AM2683" s="93"/>
      <c r="AN2683" s="199" t="s">
        <v>14119</v>
      </c>
      <c r="AO2683" s="200">
        <v>223159.06</v>
      </c>
      <c r="AT2683" s="263"/>
      <c r="AU2683" s="264"/>
      <c r="AW2683" s="244" t="s">
        <v>46563</v>
      </c>
      <c r="AX2683" s="245">
        <v>866.07</v>
      </c>
      <c r="AZ2683" s="230" t="s">
        <v>12026</v>
      </c>
      <c r="BA2683" s="231">
        <v>82802.259999999995</v>
      </c>
      <c r="BC2683" s="209" t="s">
        <v>8384</v>
      </c>
      <c r="BD2683" s="210">
        <v>227779.7</v>
      </c>
    </row>
    <row r="2684" spans="9:56" x14ac:dyDescent="0.55000000000000004">
      <c r="I2684" s="250" t="s">
        <v>46451</v>
      </c>
      <c r="J2684" s="250"/>
      <c r="K2684" s="251">
        <v>5350</v>
      </c>
      <c r="M2684" s="224" t="s">
        <v>5827</v>
      </c>
      <c r="N2684" s="224"/>
      <c r="O2684" s="225">
        <v>1674809.77</v>
      </c>
      <c r="Q2684" s="203" t="s">
        <v>3331</v>
      </c>
      <c r="R2684" s="203"/>
      <c r="S2684" s="204">
        <v>1324863.44</v>
      </c>
      <c r="Y2684" t="s">
        <v>71558</v>
      </c>
      <c r="Z2684" s="284">
        <v>4293</v>
      </c>
      <c r="AB2684" s="276" t="s">
        <v>66546</v>
      </c>
      <c r="AC2684" s="277">
        <v>27052</v>
      </c>
      <c r="AE2684" s="246" t="s">
        <v>58987</v>
      </c>
      <c r="AF2684" s="247">
        <v>10090.08</v>
      </c>
      <c r="AH2684" s="226" t="s">
        <v>44546</v>
      </c>
      <c r="AI2684" s="227">
        <v>40895.4</v>
      </c>
      <c r="AK2684" s="207" t="s">
        <v>17172</v>
      </c>
      <c r="AL2684" s="208">
        <v>4906.46</v>
      </c>
      <c r="AM2684" s="93"/>
      <c r="AN2684" s="199" t="s">
        <v>14120</v>
      </c>
      <c r="AO2684" s="200">
        <v>88853.47</v>
      </c>
      <c r="AT2684" s="263"/>
      <c r="AU2684" s="264"/>
      <c r="AW2684" s="244" t="s">
        <v>46564</v>
      </c>
      <c r="AX2684" s="245">
        <v>5350</v>
      </c>
      <c r="AZ2684" s="230" t="s">
        <v>12027</v>
      </c>
      <c r="BA2684" s="231">
        <v>1674809.77</v>
      </c>
      <c r="BC2684" s="209" t="s">
        <v>8558</v>
      </c>
      <c r="BD2684" s="210">
        <v>801506.2</v>
      </c>
    </row>
    <row r="2685" spans="9:56" x14ac:dyDescent="0.55000000000000004">
      <c r="I2685" s="250" t="s">
        <v>46452</v>
      </c>
      <c r="J2685" s="250"/>
      <c r="K2685" s="251">
        <v>496.88</v>
      </c>
      <c r="M2685" s="224" t="s">
        <v>5828</v>
      </c>
      <c r="N2685" s="224"/>
      <c r="O2685" s="225">
        <v>224258.76</v>
      </c>
      <c r="Q2685" s="203" t="s">
        <v>3251</v>
      </c>
      <c r="R2685" s="203"/>
      <c r="S2685" s="204">
        <v>15341.4</v>
      </c>
      <c r="Y2685" t="s">
        <v>71559</v>
      </c>
      <c r="Z2685" s="284">
        <v>2800</v>
      </c>
      <c r="AB2685" s="276" t="s">
        <v>61342</v>
      </c>
      <c r="AC2685" s="277">
        <v>1659.05</v>
      </c>
      <c r="AE2685" s="246" t="s">
        <v>58988</v>
      </c>
      <c r="AF2685" s="247">
        <v>771.92</v>
      </c>
      <c r="AH2685" s="226" t="s">
        <v>40166</v>
      </c>
      <c r="AI2685" s="227">
        <v>57796</v>
      </c>
      <c r="AK2685" s="207" t="s">
        <v>17173</v>
      </c>
      <c r="AL2685" s="208">
        <v>46174.97</v>
      </c>
      <c r="AM2685" s="93"/>
      <c r="AN2685" s="199" t="s">
        <v>14121</v>
      </c>
      <c r="AO2685" s="200">
        <v>272.26</v>
      </c>
      <c r="AT2685" s="263"/>
      <c r="AU2685" s="264"/>
      <c r="AW2685" s="244" t="s">
        <v>46565</v>
      </c>
      <c r="AX2685" s="245">
        <v>496.88</v>
      </c>
      <c r="AZ2685" s="230" t="s">
        <v>12028</v>
      </c>
      <c r="BA2685" s="231">
        <v>224258.76</v>
      </c>
      <c r="BC2685" s="209" t="s">
        <v>8767</v>
      </c>
      <c r="BD2685" s="210">
        <v>35214</v>
      </c>
    </row>
    <row r="2686" spans="9:56" x14ac:dyDescent="0.55000000000000004">
      <c r="I2686" s="250" t="s">
        <v>46454</v>
      </c>
      <c r="J2686" s="250"/>
      <c r="K2686" s="251">
        <v>462.46</v>
      </c>
      <c r="M2686" s="224" t="s">
        <v>5829</v>
      </c>
      <c r="N2686" s="224"/>
      <c r="O2686" s="225">
        <v>196301.68</v>
      </c>
      <c r="Q2686" s="203" t="s">
        <v>3332</v>
      </c>
      <c r="R2686" s="203"/>
      <c r="S2686" s="204">
        <v>46750.22</v>
      </c>
      <c r="Y2686" t="s">
        <v>63252</v>
      </c>
      <c r="Z2686">
        <v>294.02999999999997</v>
      </c>
      <c r="AB2686" s="276" t="s">
        <v>61343</v>
      </c>
      <c r="AC2686" s="277">
        <v>181.56</v>
      </c>
      <c r="AE2686" s="246" t="s">
        <v>36114</v>
      </c>
      <c r="AF2686" s="247">
        <v>1655</v>
      </c>
      <c r="AH2686" s="226" t="s">
        <v>42245</v>
      </c>
      <c r="AI2686" s="227">
        <v>57823.63</v>
      </c>
      <c r="AK2686" s="207" t="s">
        <v>17174</v>
      </c>
      <c r="AL2686" s="208">
        <v>11526.47</v>
      </c>
      <c r="AM2686" s="93"/>
      <c r="AN2686" s="199" t="s">
        <v>14122</v>
      </c>
      <c r="AO2686" s="200">
        <v>22218.12</v>
      </c>
      <c r="AT2686" s="263"/>
      <c r="AU2686" s="264"/>
      <c r="AW2686" s="244" t="s">
        <v>46567</v>
      </c>
      <c r="AX2686" s="245">
        <v>462.46</v>
      </c>
      <c r="AZ2686" s="230" t="s">
        <v>12029</v>
      </c>
      <c r="BA2686" s="231">
        <v>196301.68</v>
      </c>
      <c r="BC2686" s="209" t="s">
        <v>9045</v>
      </c>
      <c r="BD2686" s="210">
        <v>133946.04999999999</v>
      </c>
    </row>
    <row r="2687" spans="9:56" x14ac:dyDescent="0.55000000000000004">
      <c r="I2687" s="250" t="s">
        <v>46455</v>
      </c>
      <c r="J2687" s="250"/>
      <c r="K2687" s="251">
        <v>60932.26</v>
      </c>
      <c r="M2687" s="224" t="s">
        <v>5830</v>
      </c>
      <c r="N2687" s="224"/>
      <c r="O2687" s="225">
        <v>83481678.439999998</v>
      </c>
      <c r="Q2687" s="203" t="s">
        <v>3333</v>
      </c>
      <c r="R2687" s="203"/>
      <c r="S2687" s="204">
        <v>61196</v>
      </c>
      <c r="Y2687" t="s">
        <v>63253</v>
      </c>
      <c r="Z2687">
        <v>236.36</v>
      </c>
      <c r="AB2687" s="276" t="s">
        <v>61927</v>
      </c>
      <c r="AC2687" s="277">
        <v>447.17</v>
      </c>
      <c r="AE2687" s="246" t="s">
        <v>54942</v>
      </c>
      <c r="AF2687" s="247">
        <v>14400</v>
      </c>
      <c r="AH2687" s="226" t="s">
        <v>42246</v>
      </c>
      <c r="AI2687" s="227">
        <v>5175.29</v>
      </c>
      <c r="AK2687" s="207" t="s">
        <v>17175</v>
      </c>
      <c r="AL2687" s="208">
        <v>33499.11</v>
      </c>
      <c r="AM2687" s="93"/>
      <c r="AN2687" s="199" t="s">
        <v>14123</v>
      </c>
      <c r="AO2687" s="200">
        <v>57327.839999999997</v>
      </c>
      <c r="AT2687" s="263"/>
      <c r="AU2687" s="264"/>
      <c r="AW2687" s="244" t="s">
        <v>46568</v>
      </c>
      <c r="AX2687" s="245">
        <v>60932.26</v>
      </c>
      <c r="AZ2687" s="230" t="s">
        <v>12030</v>
      </c>
      <c r="BA2687" s="231">
        <v>83481678.439999998</v>
      </c>
      <c r="BC2687" s="209" t="s">
        <v>9360</v>
      </c>
      <c r="BD2687" s="210">
        <v>2475728.7000000002</v>
      </c>
    </row>
    <row r="2688" spans="9:56" x14ac:dyDescent="0.55000000000000004">
      <c r="I2688" s="250" t="s">
        <v>46456</v>
      </c>
      <c r="J2688" s="250"/>
      <c r="K2688" s="251">
        <v>72503.509999999995</v>
      </c>
      <c r="M2688" s="224" t="s">
        <v>5832</v>
      </c>
      <c r="N2688" s="224"/>
      <c r="O2688" s="225">
        <v>157707.5</v>
      </c>
      <c r="Q2688" s="203" t="s">
        <v>3334</v>
      </c>
      <c r="R2688" s="203"/>
      <c r="S2688" s="204">
        <v>21409.84</v>
      </c>
      <c r="Y2688" t="s">
        <v>63254</v>
      </c>
      <c r="Z2688">
        <v>770.21</v>
      </c>
      <c r="AB2688" s="276" t="s">
        <v>61928</v>
      </c>
      <c r="AC2688" s="277">
        <v>687.35</v>
      </c>
      <c r="AE2688" s="246" t="s">
        <v>36115</v>
      </c>
      <c r="AF2688" s="247">
        <v>1228.27</v>
      </c>
      <c r="AH2688" s="226" t="s">
        <v>44547</v>
      </c>
      <c r="AI2688" s="227">
        <v>152.08000000000001</v>
      </c>
      <c r="AK2688" s="207" t="s">
        <v>17176</v>
      </c>
      <c r="AL2688" s="208">
        <v>32626.51</v>
      </c>
      <c r="AM2688" s="93"/>
      <c r="AN2688" s="199" t="s">
        <v>14124</v>
      </c>
      <c r="AO2688" s="200">
        <v>30441.26</v>
      </c>
      <c r="AT2688" s="263"/>
      <c r="AU2688" s="264"/>
      <c r="AW2688" s="244" t="s">
        <v>46569</v>
      </c>
      <c r="AX2688" s="245">
        <v>72503.509999999995</v>
      </c>
      <c r="AZ2688" s="230" t="s">
        <v>12032</v>
      </c>
      <c r="BA2688" s="231">
        <v>157707.5</v>
      </c>
      <c r="BC2688" s="209" t="s">
        <v>10682</v>
      </c>
      <c r="BD2688" s="210">
        <v>52443.14</v>
      </c>
    </row>
    <row r="2689" spans="9:56" x14ac:dyDescent="0.55000000000000004">
      <c r="I2689" s="250" t="s">
        <v>46457</v>
      </c>
      <c r="J2689" s="250"/>
      <c r="K2689" s="251">
        <v>34543.19</v>
      </c>
      <c r="M2689" s="224" t="s">
        <v>5833</v>
      </c>
      <c r="N2689" s="224"/>
      <c r="O2689" s="225">
        <v>122901.16</v>
      </c>
      <c r="Q2689" s="203" t="s">
        <v>3252</v>
      </c>
      <c r="R2689" s="203"/>
      <c r="S2689" s="204">
        <v>1233351.04</v>
      </c>
      <c r="Y2689" t="s">
        <v>63255</v>
      </c>
      <c r="Z2689">
        <v>16.149999999999999</v>
      </c>
      <c r="AB2689" s="276" t="s">
        <v>61929</v>
      </c>
      <c r="AC2689" s="277">
        <v>18084.13</v>
      </c>
      <c r="AE2689" s="246" t="s">
        <v>36116</v>
      </c>
      <c r="AF2689" s="247">
        <v>3928.34</v>
      </c>
      <c r="AH2689" s="226" t="s">
        <v>51866</v>
      </c>
      <c r="AI2689" s="227">
        <v>1662</v>
      </c>
      <c r="AK2689" s="207" t="s">
        <v>17177</v>
      </c>
      <c r="AL2689" s="208">
        <v>4086.19</v>
      </c>
      <c r="AM2689" s="93"/>
      <c r="AN2689" s="199" t="s">
        <v>14125</v>
      </c>
      <c r="AO2689" s="200">
        <v>88689.62</v>
      </c>
      <c r="AT2689" s="263"/>
      <c r="AU2689" s="264"/>
      <c r="AW2689" s="244" t="s">
        <v>46570</v>
      </c>
      <c r="AX2689" s="245">
        <v>34543.19</v>
      </c>
      <c r="AZ2689" s="230" t="s">
        <v>12033</v>
      </c>
      <c r="BA2689" s="231">
        <v>122901.16</v>
      </c>
      <c r="BC2689" s="209" t="s">
        <v>9631</v>
      </c>
      <c r="BD2689" s="210">
        <v>69290.179999999993</v>
      </c>
    </row>
    <row r="2690" spans="9:56" x14ac:dyDescent="0.55000000000000004">
      <c r="I2690" s="250" t="s">
        <v>46458</v>
      </c>
      <c r="J2690" s="250"/>
      <c r="K2690" s="251">
        <v>32378.83</v>
      </c>
      <c r="M2690" s="224" t="s">
        <v>5834</v>
      </c>
      <c r="N2690" s="224"/>
      <c r="O2690" s="225">
        <v>10949.15</v>
      </c>
      <c r="Q2690" s="203" t="s">
        <v>3335</v>
      </c>
      <c r="R2690" s="203"/>
      <c r="S2690" s="204">
        <v>34543.07</v>
      </c>
      <c r="Y2690" t="s">
        <v>66674</v>
      </c>
      <c r="Z2690" s="284">
        <v>789688.24</v>
      </c>
      <c r="AB2690" s="276" t="s">
        <v>61344</v>
      </c>
      <c r="AC2690" s="277">
        <v>1611.18</v>
      </c>
      <c r="AE2690" s="246" t="s">
        <v>36117</v>
      </c>
      <c r="AF2690" s="247">
        <v>537.89</v>
      </c>
      <c r="AH2690" s="226" t="s">
        <v>51867</v>
      </c>
      <c r="AI2690" s="227">
        <v>50000</v>
      </c>
      <c r="AK2690" s="207" t="s">
        <v>17178</v>
      </c>
      <c r="AL2690" s="208">
        <v>2788.57</v>
      </c>
      <c r="AM2690" s="93"/>
      <c r="AN2690" s="199" t="s">
        <v>14126</v>
      </c>
      <c r="AO2690" s="200">
        <v>37439.410000000003</v>
      </c>
      <c r="AT2690" s="263"/>
      <c r="AU2690" s="264"/>
      <c r="AW2690" s="244" t="s">
        <v>46571</v>
      </c>
      <c r="AX2690" s="245">
        <v>32378.83</v>
      </c>
      <c r="AZ2690" s="230" t="s">
        <v>12034</v>
      </c>
      <c r="BA2690" s="231">
        <v>10949.15</v>
      </c>
      <c r="BC2690" s="209" t="s">
        <v>11626</v>
      </c>
      <c r="BD2690" s="210">
        <v>2833810.79</v>
      </c>
    </row>
    <row r="2691" spans="9:56" x14ac:dyDescent="0.55000000000000004">
      <c r="I2691" s="250" t="s">
        <v>46459</v>
      </c>
      <c r="J2691" s="250"/>
      <c r="K2691" s="251">
        <v>30188.03</v>
      </c>
      <c r="M2691" s="224" t="s">
        <v>5835</v>
      </c>
      <c r="N2691" s="224"/>
      <c r="O2691" s="225">
        <v>109607.41</v>
      </c>
      <c r="Q2691" s="203" t="s">
        <v>3253</v>
      </c>
      <c r="R2691" s="203"/>
      <c r="S2691" s="204">
        <v>1258348.47</v>
      </c>
      <c r="Y2691" t="s">
        <v>64606</v>
      </c>
      <c r="Z2691">
        <v>494.37</v>
      </c>
      <c r="AB2691" s="276" t="s">
        <v>61345</v>
      </c>
      <c r="AC2691" s="277">
        <v>5195.09</v>
      </c>
      <c r="AE2691" s="246" t="s">
        <v>38942</v>
      </c>
      <c r="AF2691" s="247">
        <v>1269.3499999999999</v>
      </c>
      <c r="AH2691" s="226" t="s">
        <v>40167</v>
      </c>
      <c r="AI2691" s="227">
        <v>51354</v>
      </c>
      <c r="AK2691" s="207" t="s">
        <v>17179</v>
      </c>
      <c r="AL2691" s="208">
        <v>13482.79</v>
      </c>
      <c r="AM2691" s="93"/>
      <c r="AN2691" s="199" t="s">
        <v>32642</v>
      </c>
      <c r="AO2691" s="200">
        <v>3768.68</v>
      </c>
      <c r="AT2691" s="263"/>
      <c r="AU2691" s="264"/>
      <c r="AW2691" s="244" t="s">
        <v>46572</v>
      </c>
      <c r="AX2691" s="245">
        <v>30188.03</v>
      </c>
      <c r="AZ2691" s="230" t="s">
        <v>12035</v>
      </c>
      <c r="BA2691" s="231">
        <v>109607.41</v>
      </c>
      <c r="BC2691" s="209" t="s">
        <v>9945</v>
      </c>
      <c r="BD2691" s="210">
        <v>8166360.9699999997</v>
      </c>
    </row>
    <row r="2692" spans="9:56" x14ac:dyDescent="0.55000000000000004">
      <c r="I2692" s="250" t="s">
        <v>46460</v>
      </c>
      <c r="J2692" s="250"/>
      <c r="K2692" s="251">
        <v>39802.97</v>
      </c>
      <c r="M2692" s="224" t="s">
        <v>5836</v>
      </c>
      <c r="N2692" s="224"/>
      <c r="O2692" s="225">
        <v>87535</v>
      </c>
      <c r="Q2692" s="203" t="s">
        <v>3336</v>
      </c>
      <c r="R2692" s="203"/>
      <c r="S2692" s="204">
        <v>11782.91</v>
      </c>
      <c r="Y2692" t="s">
        <v>56319</v>
      </c>
      <c r="Z2692" s="284">
        <v>187281.85</v>
      </c>
      <c r="AB2692" s="276" t="s">
        <v>67354</v>
      </c>
      <c r="AC2692" s="277">
        <v>3132.78</v>
      </c>
      <c r="AE2692" s="246" t="s">
        <v>38943</v>
      </c>
      <c r="AF2692" s="247">
        <v>97.12</v>
      </c>
      <c r="AH2692" s="226" t="s">
        <v>38939</v>
      </c>
      <c r="AI2692" s="227">
        <v>66560.160000000003</v>
      </c>
      <c r="AK2692" s="207" t="s">
        <v>17180</v>
      </c>
      <c r="AL2692" s="208">
        <v>16600</v>
      </c>
      <c r="AM2692" s="93"/>
      <c r="AN2692" s="199" t="s">
        <v>32643</v>
      </c>
      <c r="AO2692" s="200">
        <v>57841</v>
      </c>
      <c r="AT2692" s="263"/>
      <c r="AU2692" s="264"/>
      <c r="AW2692" s="244" t="s">
        <v>46573</v>
      </c>
      <c r="AX2692" s="245">
        <v>39802.97</v>
      </c>
      <c r="AZ2692" s="230" t="s">
        <v>12036</v>
      </c>
      <c r="BA2692" s="231">
        <v>87535</v>
      </c>
      <c r="BC2692" s="209" t="s">
        <v>6777</v>
      </c>
      <c r="BD2692" s="210">
        <v>20049</v>
      </c>
    </row>
    <row r="2693" spans="9:56" x14ac:dyDescent="0.55000000000000004">
      <c r="I2693" s="250" t="s">
        <v>46461</v>
      </c>
      <c r="J2693" s="250"/>
      <c r="K2693" s="251">
        <v>195131.19</v>
      </c>
      <c r="M2693" s="224" t="s">
        <v>5844</v>
      </c>
      <c r="N2693" s="224"/>
      <c r="O2693" s="225">
        <v>78498.27</v>
      </c>
      <c r="Q2693" s="203" t="s">
        <v>3337</v>
      </c>
      <c r="R2693" s="203"/>
      <c r="S2693" s="204">
        <v>547404.52</v>
      </c>
      <c r="Y2693" t="s">
        <v>59702</v>
      </c>
      <c r="Z2693" s="284">
        <v>10000</v>
      </c>
      <c r="AB2693" s="276" t="s">
        <v>63099</v>
      </c>
      <c r="AC2693" s="277">
        <v>3249.17</v>
      </c>
      <c r="AE2693" s="246" t="s">
        <v>55902</v>
      </c>
      <c r="AF2693" s="247">
        <v>31370.15</v>
      </c>
      <c r="AH2693" s="226" t="s">
        <v>34693</v>
      </c>
      <c r="AI2693" s="227">
        <v>577074.74</v>
      </c>
      <c r="AK2693" s="207" t="s">
        <v>17181</v>
      </c>
      <c r="AL2693" s="208">
        <v>7700</v>
      </c>
      <c r="AM2693" s="93"/>
      <c r="AN2693" s="199" t="s">
        <v>32644</v>
      </c>
      <c r="AO2693" s="200">
        <v>4713.3100000000004</v>
      </c>
      <c r="AT2693" s="263"/>
      <c r="AU2693" s="264"/>
      <c r="AW2693" s="244" t="s">
        <v>46574</v>
      </c>
      <c r="AX2693" s="245">
        <v>195131.19</v>
      </c>
      <c r="AZ2693" s="230" t="s">
        <v>12044</v>
      </c>
      <c r="BA2693" s="231">
        <v>78498.27</v>
      </c>
      <c r="BC2693" s="209" t="s">
        <v>7455</v>
      </c>
      <c r="BD2693" s="210">
        <v>20633.8</v>
      </c>
    </row>
    <row r="2694" spans="9:56" x14ac:dyDescent="0.55000000000000004">
      <c r="I2694" s="250" t="s">
        <v>46462</v>
      </c>
      <c r="J2694" s="250"/>
      <c r="K2694" s="251">
        <v>22592.94</v>
      </c>
      <c r="M2694" s="224" t="s">
        <v>5845</v>
      </c>
      <c r="N2694" s="224"/>
      <c r="O2694" s="225">
        <v>81000</v>
      </c>
      <c r="Q2694" s="203" t="s">
        <v>3338</v>
      </c>
      <c r="R2694" s="203"/>
      <c r="S2694" s="204">
        <v>1148272.92</v>
      </c>
      <c r="Y2694" t="s">
        <v>71560</v>
      </c>
      <c r="Z2694" s="284">
        <v>64883.76</v>
      </c>
      <c r="AB2694" s="276" t="s">
        <v>61346</v>
      </c>
      <c r="AC2694" s="277">
        <v>2829.26</v>
      </c>
      <c r="AE2694" s="246" t="s">
        <v>54943</v>
      </c>
      <c r="AF2694" s="247">
        <v>59400</v>
      </c>
      <c r="AH2694" s="226" t="s">
        <v>46742</v>
      </c>
      <c r="AI2694" s="227">
        <v>20112.36</v>
      </c>
      <c r="AK2694" s="207" t="s">
        <v>17182</v>
      </c>
      <c r="AL2694" s="208">
        <v>5912.17</v>
      </c>
      <c r="AM2694" s="93"/>
      <c r="AN2694" s="199" t="s">
        <v>32645</v>
      </c>
      <c r="AO2694" s="200">
        <v>12136.44</v>
      </c>
      <c r="AT2694" s="263"/>
      <c r="AU2694" s="264"/>
      <c r="AW2694" s="244" t="s">
        <v>46575</v>
      </c>
      <c r="AX2694" s="245">
        <v>22592.94</v>
      </c>
      <c r="AZ2694" s="230" t="s">
        <v>12045</v>
      </c>
      <c r="BA2694" s="231">
        <v>81000</v>
      </c>
      <c r="BC2694" s="209" t="s">
        <v>7630</v>
      </c>
      <c r="BD2694" s="210">
        <v>24668</v>
      </c>
    </row>
    <row r="2695" spans="9:56" x14ac:dyDescent="0.55000000000000004">
      <c r="I2695" s="250" t="s">
        <v>46463</v>
      </c>
      <c r="J2695" s="250"/>
      <c r="K2695" s="251">
        <v>309455.05</v>
      </c>
      <c r="M2695" s="224" t="s">
        <v>5838</v>
      </c>
      <c r="N2695" s="224"/>
      <c r="O2695" s="225">
        <v>331163.86</v>
      </c>
      <c r="Q2695" s="203" t="s">
        <v>3339</v>
      </c>
      <c r="R2695" s="203"/>
      <c r="S2695" s="204">
        <v>173391.06</v>
      </c>
      <c r="Y2695" t="s">
        <v>59704</v>
      </c>
      <c r="Z2695" s="284">
        <v>5696.63</v>
      </c>
      <c r="AB2695" s="276" t="s">
        <v>70476</v>
      </c>
      <c r="AC2695" s="277">
        <v>-3506.88</v>
      </c>
      <c r="AE2695" s="246" t="s">
        <v>58454</v>
      </c>
      <c r="AF2695" s="247">
        <v>52350.76</v>
      </c>
      <c r="AH2695" s="226" t="s">
        <v>34694</v>
      </c>
      <c r="AI2695" s="227">
        <v>51908.88</v>
      </c>
      <c r="AK2695" s="207" t="s">
        <v>17183</v>
      </c>
      <c r="AL2695" s="208">
        <v>15750.07</v>
      </c>
      <c r="AM2695" s="93"/>
      <c r="AN2695" s="199" t="s">
        <v>32646</v>
      </c>
      <c r="AO2695" s="200">
        <v>7550</v>
      </c>
      <c r="AT2695" s="263"/>
      <c r="AU2695" s="264"/>
      <c r="AW2695" s="244" t="s">
        <v>46576</v>
      </c>
      <c r="AX2695" s="245">
        <v>309455.05</v>
      </c>
      <c r="AZ2695" s="230" t="s">
        <v>12038</v>
      </c>
      <c r="BA2695" s="231">
        <v>331163.86</v>
      </c>
      <c r="BC2695" s="209" t="s">
        <v>7857</v>
      </c>
      <c r="BD2695" s="210">
        <v>5107.79</v>
      </c>
    </row>
    <row r="2696" spans="9:56" x14ac:dyDescent="0.55000000000000004">
      <c r="I2696" s="250" t="s">
        <v>46464</v>
      </c>
      <c r="J2696" s="250"/>
      <c r="K2696" s="251">
        <v>3220.45</v>
      </c>
      <c r="M2696" s="224" t="s">
        <v>5839</v>
      </c>
      <c r="N2696" s="224"/>
      <c r="O2696" s="225">
        <v>75250.38</v>
      </c>
      <c r="Q2696" s="203" t="s">
        <v>3340</v>
      </c>
      <c r="R2696" s="203"/>
      <c r="S2696" s="204">
        <v>508297.85</v>
      </c>
      <c r="Y2696" t="s">
        <v>56321</v>
      </c>
      <c r="Z2696" s="284">
        <v>18519.73</v>
      </c>
      <c r="AB2696" s="276" t="s">
        <v>55965</v>
      </c>
      <c r="AC2696" s="277">
        <v>73727</v>
      </c>
      <c r="AE2696" s="246" t="s">
        <v>17362</v>
      </c>
      <c r="AF2696" s="247">
        <v>10025.959999999999</v>
      </c>
      <c r="AH2696" s="226" t="s">
        <v>34695</v>
      </c>
      <c r="AI2696" s="227">
        <v>778515.88</v>
      </c>
      <c r="AK2696" s="207" t="s">
        <v>17184</v>
      </c>
      <c r="AL2696" s="208">
        <v>125094.01</v>
      </c>
      <c r="AM2696" s="93"/>
      <c r="AN2696" s="199" t="s">
        <v>32647</v>
      </c>
      <c r="AO2696" s="200">
        <v>25377.56</v>
      </c>
      <c r="AT2696" s="263"/>
      <c r="AU2696" s="264"/>
      <c r="AW2696" s="244" t="s">
        <v>46577</v>
      </c>
      <c r="AX2696" s="245">
        <v>3220.45</v>
      </c>
      <c r="AZ2696" s="230" t="s">
        <v>12039</v>
      </c>
      <c r="BA2696" s="231">
        <v>75250.38</v>
      </c>
      <c r="BC2696" s="209" t="s">
        <v>8385</v>
      </c>
      <c r="BD2696" s="210">
        <v>12107</v>
      </c>
    </row>
    <row r="2697" spans="9:56" x14ac:dyDescent="0.55000000000000004">
      <c r="I2697" s="250" t="s">
        <v>46465</v>
      </c>
      <c r="J2697" s="250"/>
      <c r="K2697" s="251">
        <v>2963.1</v>
      </c>
      <c r="M2697" s="224" t="s">
        <v>5840</v>
      </c>
      <c r="N2697" s="224"/>
      <c r="O2697" s="225">
        <v>123814.5</v>
      </c>
      <c r="Q2697" s="203" t="s">
        <v>3341</v>
      </c>
      <c r="R2697" s="203"/>
      <c r="S2697" s="204">
        <v>1326397.55</v>
      </c>
      <c r="Y2697" t="s">
        <v>59705</v>
      </c>
      <c r="Z2697">
        <v>374.42</v>
      </c>
      <c r="AB2697" s="276" t="s">
        <v>70477</v>
      </c>
      <c r="AC2697" s="277">
        <v>13495.39</v>
      </c>
      <c r="AE2697" s="246" t="s">
        <v>51884</v>
      </c>
      <c r="AF2697" s="247">
        <v>35069.760000000002</v>
      </c>
      <c r="AH2697" s="226" t="s">
        <v>51868</v>
      </c>
      <c r="AI2697" s="227">
        <v>95000</v>
      </c>
      <c r="AK2697" s="207" t="s">
        <v>17185</v>
      </c>
      <c r="AL2697" s="208">
        <v>39874.69</v>
      </c>
      <c r="AM2697" s="93"/>
      <c r="AN2697" s="199" t="s">
        <v>32648</v>
      </c>
      <c r="AO2697" s="200">
        <v>275505.78999999998</v>
      </c>
      <c r="AT2697" s="263"/>
      <c r="AU2697" s="264"/>
      <c r="AW2697" s="244" t="s">
        <v>46578</v>
      </c>
      <c r="AX2697" s="245">
        <v>2963.1</v>
      </c>
      <c r="AZ2697" s="230" t="s">
        <v>12040</v>
      </c>
      <c r="BA2697" s="231">
        <v>123814.5</v>
      </c>
      <c r="BC2697" s="209" t="s">
        <v>8559</v>
      </c>
      <c r="BD2697" s="210">
        <v>156976</v>
      </c>
    </row>
    <row r="2698" spans="9:56" x14ac:dyDescent="0.55000000000000004">
      <c r="I2698" s="250" t="s">
        <v>46466</v>
      </c>
      <c r="J2698" s="250"/>
      <c r="K2698" s="251">
        <v>11166.95</v>
      </c>
      <c r="M2698" s="224" t="s">
        <v>5841</v>
      </c>
      <c r="N2698" s="224"/>
      <c r="O2698" s="225">
        <v>114190.04</v>
      </c>
      <c r="Q2698" s="203" t="s">
        <v>3342</v>
      </c>
      <c r="R2698" s="203"/>
      <c r="S2698" s="204">
        <v>721893.75</v>
      </c>
      <c r="Y2698" t="s">
        <v>66677</v>
      </c>
      <c r="Z2698" s="284">
        <v>9308.75</v>
      </c>
      <c r="AB2698" s="276" t="s">
        <v>70478</v>
      </c>
      <c r="AC2698" s="277">
        <v>279.61</v>
      </c>
      <c r="AE2698" s="246" t="s">
        <v>54944</v>
      </c>
      <c r="AF2698" s="247">
        <v>10683.29</v>
      </c>
      <c r="AH2698" s="226" t="s">
        <v>36112</v>
      </c>
      <c r="AI2698" s="227">
        <v>3553.7</v>
      </c>
      <c r="AK2698" s="207" t="s">
        <v>17186</v>
      </c>
      <c r="AL2698" s="208">
        <v>47060</v>
      </c>
      <c r="AM2698" s="93"/>
      <c r="AN2698" s="199" t="s">
        <v>32649</v>
      </c>
      <c r="AO2698" s="200">
        <v>2880</v>
      </c>
      <c r="AT2698" s="263"/>
      <c r="AU2698" s="264"/>
      <c r="AW2698" s="244" t="s">
        <v>46579</v>
      </c>
      <c r="AX2698" s="245">
        <v>11166.95</v>
      </c>
      <c r="AZ2698" s="230" t="s">
        <v>12041</v>
      </c>
      <c r="BA2698" s="231">
        <v>114190.04</v>
      </c>
      <c r="BC2698" s="209" t="s">
        <v>9046</v>
      </c>
      <c r="BD2698" s="210">
        <v>339</v>
      </c>
    </row>
    <row r="2699" spans="9:56" x14ac:dyDescent="0.55000000000000004">
      <c r="I2699" s="250" t="s">
        <v>46467</v>
      </c>
      <c r="J2699" s="250"/>
      <c r="K2699" s="251">
        <v>20167.09</v>
      </c>
      <c r="M2699" s="224" t="s">
        <v>5842</v>
      </c>
      <c r="N2699" s="224"/>
      <c r="O2699" s="225">
        <v>35110.410000000003</v>
      </c>
      <c r="Q2699" s="203" t="s">
        <v>3343</v>
      </c>
      <c r="R2699" s="203"/>
      <c r="S2699" s="204">
        <v>39104.839999999997</v>
      </c>
      <c r="Y2699" t="s">
        <v>68203</v>
      </c>
      <c r="Z2699" s="284">
        <v>15136.62</v>
      </c>
      <c r="AB2699" s="276" t="s">
        <v>60317</v>
      </c>
      <c r="AC2699" s="277">
        <v>25300.92</v>
      </c>
      <c r="AE2699" s="246" t="s">
        <v>17363</v>
      </c>
      <c r="AF2699" s="247">
        <v>527.64</v>
      </c>
      <c r="AH2699" s="226" t="s">
        <v>38940</v>
      </c>
      <c r="AI2699" s="227">
        <v>2233725.8199999998</v>
      </c>
      <c r="AK2699" s="207" t="s">
        <v>17187</v>
      </c>
      <c r="AL2699" s="208">
        <v>17257.34</v>
      </c>
      <c r="AM2699" s="93"/>
      <c r="AN2699" s="199" t="s">
        <v>32650</v>
      </c>
      <c r="AO2699" s="200">
        <v>152617.60000000001</v>
      </c>
      <c r="AT2699" s="263"/>
      <c r="AU2699" s="264"/>
      <c r="AW2699" s="244" t="s">
        <v>46580</v>
      </c>
      <c r="AX2699" s="245">
        <v>20167.09</v>
      </c>
      <c r="AZ2699" s="230" t="s">
        <v>12042</v>
      </c>
      <c r="BA2699" s="231">
        <v>35110.410000000003</v>
      </c>
      <c r="BC2699" s="209" t="s">
        <v>9361</v>
      </c>
      <c r="BD2699" s="210">
        <v>247258.61</v>
      </c>
    </row>
    <row r="2700" spans="9:56" x14ac:dyDescent="0.55000000000000004">
      <c r="I2700" s="250" t="s">
        <v>46468</v>
      </c>
      <c r="J2700" s="250"/>
      <c r="K2700" s="251">
        <v>20286.650000000001</v>
      </c>
      <c r="M2700" s="224" t="s">
        <v>5846</v>
      </c>
      <c r="N2700" s="224"/>
      <c r="O2700" s="225">
        <v>730154.31</v>
      </c>
      <c r="Q2700" s="203" t="s">
        <v>3344</v>
      </c>
      <c r="R2700" s="203"/>
      <c r="S2700" s="204">
        <v>371939.34</v>
      </c>
      <c r="Y2700" t="s">
        <v>66678</v>
      </c>
      <c r="Z2700" s="284">
        <v>7656.48</v>
      </c>
      <c r="AB2700" s="276" t="s">
        <v>67355</v>
      </c>
      <c r="AC2700" s="277">
        <v>907.2</v>
      </c>
      <c r="AE2700" s="246" t="s">
        <v>55903</v>
      </c>
      <c r="AF2700" s="247">
        <v>81320</v>
      </c>
      <c r="AH2700" s="226" t="s">
        <v>42247</v>
      </c>
      <c r="AI2700" s="227">
        <v>3961.4</v>
      </c>
      <c r="AK2700" s="207" t="s">
        <v>17188</v>
      </c>
      <c r="AL2700" s="208">
        <v>107734.73</v>
      </c>
      <c r="AM2700" s="93"/>
      <c r="AN2700" s="199" t="s">
        <v>32651</v>
      </c>
      <c r="AO2700" s="200">
        <v>365647.62</v>
      </c>
      <c r="AT2700" s="263"/>
      <c r="AU2700" s="264"/>
      <c r="AW2700" s="244" t="s">
        <v>46582</v>
      </c>
      <c r="AX2700" s="245">
        <v>20286.650000000001</v>
      </c>
      <c r="AZ2700" s="230" t="s">
        <v>12046</v>
      </c>
      <c r="BA2700" s="231">
        <v>730154.31</v>
      </c>
      <c r="BC2700" s="209" t="s">
        <v>10949</v>
      </c>
      <c r="BD2700" s="210">
        <v>1776.23</v>
      </c>
    </row>
    <row r="2701" spans="9:56" x14ac:dyDescent="0.55000000000000004">
      <c r="I2701" s="250" t="s">
        <v>46469</v>
      </c>
      <c r="J2701" s="250"/>
      <c r="K2701" s="251">
        <v>32685.62</v>
      </c>
      <c r="M2701" s="224" t="s">
        <v>5847</v>
      </c>
      <c r="N2701" s="224"/>
      <c r="O2701" s="225">
        <v>65715.88</v>
      </c>
      <c r="Q2701" s="203" t="s">
        <v>3254</v>
      </c>
      <c r="R2701" s="203"/>
      <c r="S2701" s="204">
        <v>333657.63</v>
      </c>
      <c r="Y2701" t="s">
        <v>58612</v>
      </c>
      <c r="Z2701" s="284">
        <v>24241.39</v>
      </c>
      <c r="AB2701" s="276" t="s">
        <v>60318</v>
      </c>
      <c r="AC2701" s="277">
        <v>1974.05</v>
      </c>
      <c r="AE2701" s="246" t="s">
        <v>33262</v>
      </c>
      <c r="AF2701" s="247">
        <v>95595.54</v>
      </c>
      <c r="AH2701" s="226" t="s">
        <v>51869</v>
      </c>
      <c r="AI2701" s="227">
        <v>28432</v>
      </c>
      <c r="AK2701" s="207" t="s">
        <v>17189</v>
      </c>
      <c r="AL2701" s="208">
        <v>43838.41</v>
      </c>
      <c r="AM2701" s="93"/>
      <c r="AN2701" s="199" t="s">
        <v>32652</v>
      </c>
      <c r="AO2701" s="200">
        <v>3768.68</v>
      </c>
      <c r="AT2701" s="263"/>
      <c r="AU2701" s="264"/>
      <c r="AW2701" s="244" t="s">
        <v>46583</v>
      </c>
      <c r="AX2701" s="245">
        <v>32685.62</v>
      </c>
      <c r="AZ2701" s="230" t="s">
        <v>12047</v>
      </c>
      <c r="BA2701" s="231">
        <v>65715.88</v>
      </c>
      <c r="BC2701" s="209" t="s">
        <v>11972</v>
      </c>
      <c r="BD2701" s="210">
        <v>78472.05</v>
      </c>
    </row>
    <row r="2702" spans="9:56" x14ac:dyDescent="0.55000000000000004">
      <c r="I2702" s="250" t="s">
        <v>46470</v>
      </c>
      <c r="J2702" s="250"/>
      <c r="K2702" s="251">
        <v>86780.26</v>
      </c>
      <c r="M2702" s="224" t="s">
        <v>5859</v>
      </c>
      <c r="N2702" s="224"/>
      <c r="O2702" s="225">
        <v>52218.21</v>
      </c>
      <c r="Q2702" s="203" t="s">
        <v>3345</v>
      </c>
      <c r="R2702" s="203"/>
      <c r="S2702" s="204">
        <v>3365945.63</v>
      </c>
      <c r="Y2702" t="s">
        <v>58297</v>
      </c>
      <c r="Z2702" s="284">
        <v>32672.880000000001</v>
      </c>
      <c r="AB2702" s="276" t="s">
        <v>60319</v>
      </c>
      <c r="AC2702" s="277">
        <v>6557.25</v>
      </c>
      <c r="AE2702" s="246" t="s">
        <v>17364</v>
      </c>
      <c r="AF2702" s="247">
        <v>25133.119999999999</v>
      </c>
      <c r="AH2702" s="226" t="s">
        <v>33255</v>
      </c>
      <c r="AI2702" s="227">
        <v>286960.57</v>
      </c>
      <c r="AK2702" s="207" t="s">
        <v>17190</v>
      </c>
      <c r="AL2702" s="208">
        <v>3102.93</v>
      </c>
      <c r="AM2702" s="93"/>
      <c r="AN2702" s="199" t="s">
        <v>26225</v>
      </c>
      <c r="AO2702" s="200">
        <v>57841</v>
      </c>
      <c r="AT2702" s="263"/>
      <c r="AU2702" s="264"/>
      <c r="AW2702" s="244" t="s">
        <v>46584</v>
      </c>
      <c r="AX2702" s="245">
        <v>86780.26</v>
      </c>
      <c r="AZ2702" s="230" t="s">
        <v>12059</v>
      </c>
      <c r="BA2702" s="231">
        <v>52218.21</v>
      </c>
      <c r="BC2702" s="209" t="s">
        <v>9946</v>
      </c>
      <c r="BD2702" s="210">
        <v>567387.48</v>
      </c>
    </row>
    <row r="2703" spans="9:56" x14ac:dyDescent="0.55000000000000004">
      <c r="I2703" s="250" t="s">
        <v>46471</v>
      </c>
      <c r="J2703" s="250"/>
      <c r="K2703" s="251">
        <v>475647.97</v>
      </c>
      <c r="M2703" s="224" t="s">
        <v>5848</v>
      </c>
      <c r="N2703" s="224"/>
      <c r="O2703" s="225">
        <v>1846000.1</v>
      </c>
      <c r="Q2703" s="203" t="s">
        <v>3346</v>
      </c>
      <c r="R2703" s="203"/>
      <c r="S2703" s="204">
        <v>680518.28</v>
      </c>
      <c r="Y2703" t="s">
        <v>68204</v>
      </c>
      <c r="Z2703" s="284">
        <v>22847.42</v>
      </c>
      <c r="AB2703" s="276" t="s">
        <v>60320</v>
      </c>
      <c r="AC2703" s="277">
        <v>2071.2600000000002</v>
      </c>
      <c r="AE2703" s="246" t="s">
        <v>17365</v>
      </c>
      <c r="AF2703" s="247">
        <v>153667.16</v>
      </c>
      <c r="AH2703" s="226" t="s">
        <v>33256</v>
      </c>
      <c r="AI2703" s="227">
        <v>368670.39</v>
      </c>
      <c r="AK2703" s="207" t="s">
        <v>13216</v>
      </c>
      <c r="AL2703" s="208">
        <v>364874.59</v>
      </c>
      <c r="AM2703" s="93"/>
      <c r="AN2703" s="199" t="s">
        <v>14127</v>
      </c>
      <c r="AO2703" s="200">
        <v>223159.06</v>
      </c>
      <c r="AT2703" s="263"/>
      <c r="AU2703" s="264"/>
      <c r="AW2703" s="244" t="s">
        <v>46585</v>
      </c>
      <c r="AX2703" s="245">
        <v>475647.97</v>
      </c>
      <c r="AZ2703" s="230" t="s">
        <v>12048</v>
      </c>
      <c r="BA2703" s="231">
        <v>1846000.1</v>
      </c>
      <c r="BC2703" s="209" t="s">
        <v>6778</v>
      </c>
      <c r="BD2703" s="210">
        <v>873994.16</v>
      </c>
    </row>
    <row r="2704" spans="9:56" x14ac:dyDescent="0.55000000000000004">
      <c r="I2704" s="250" t="s">
        <v>46472</v>
      </c>
      <c r="J2704" s="250"/>
      <c r="K2704" s="251">
        <v>701.3</v>
      </c>
      <c r="M2704" s="224" t="s">
        <v>5850</v>
      </c>
      <c r="N2704" s="224"/>
      <c r="O2704" s="225">
        <v>15226029.939999999</v>
      </c>
      <c r="Q2704" s="203" t="s">
        <v>3347</v>
      </c>
      <c r="R2704" s="203"/>
      <c r="S2704" s="204">
        <v>577374.81000000006</v>
      </c>
      <c r="Y2704" t="s">
        <v>60594</v>
      </c>
      <c r="Z2704" s="284">
        <v>4074.75</v>
      </c>
      <c r="AB2704" s="276" t="s">
        <v>67356</v>
      </c>
      <c r="AC2704" s="277">
        <v>10.49</v>
      </c>
      <c r="AE2704" s="246" t="s">
        <v>17366</v>
      </c>
      <c r="AF2704" s="247">
        <v>89099.77</v>
      </c>
      <c r="AH2704" s="226" t="s">
        <v>34696</v>
      </c>
      <c r="AI2704" s="227">
        <v>143784.51</v>
      </c>
      <c r="AK2704" s="207" t="s">
        <v>17191</v>
      </c>
      <c r="AL2704" s="208">
        <v>81643.850000000006</v>
      </c>
      <c r="AM2704" s="93"/>
      <c r="AN2704" s="199" t="s">
        <v>14128</v>
      </c>
      <c r="AO2704" s="200">
        <v>88853.47</v>
      </c>
      <c r="AT2704" s="263"/>
      <c r="AU2704" s="264"/>
      <c r="AW2704" s="244" t="s">
        <v>46586</v>
      </c>
      <c r="AX2704" s="245">
        <v>701.3</v>
      </c>
      <c r="AZ2704" s="230" t="s">
        <v>12050</v>
      </c>
      <c r="BA2704" s="231">
        <v>15226029.939999999</v>
      </c>
      <c r="BC2704" s="209" t="s">
        <v>6969</v>
      </c>
      <c r="BD2704" s="210">
        <v>7650</v>
      </c>
    </row>
    <row r="2705" spans="9:56" x14ac:dyDescent="0.55000000000000004">
      <c r="I2705" s="250" t="s">
        <v>46473</v>
      </c>
      <c r="J2705" s="250"/>
      <c r="K2705" s="251">
        <v>41350.07</v>
      </c>
      <c r="M2705" s="224" t="s">
        <v>5851</v>
      </c>
      <c r="N2705" s="224"/>
      <c r="O2705" s="225">
        <v>63132.87</v>
      </c>
      <c r="Q2705" s="203" t="s">
        <v>3348</v>
      </c>
      <c r="R2705" s="203"/>
      <c r="S2705" s="204">
        <v>24766.6</v>
      </c>
      <c r="Y2705" t="s">
        <v>71561</v>
      </c>
      <c r="Z2705" s="284">
        <v>3086</v>
      </c>
      <c r="AB2705" s="276" t="s">
        <v>67357</v>
      </c>
      <c r="AC2705" s="277">
        <v>209.62</v>
      </c>
      <c r="AE2705" s="246" t="s">
        <v>64085</v>
      </c>
      <c r="AF2705" s="247">
        <v>99367.54</v>
      </c>
      <c r="AH2705" s="226" t="s">
        <v>44548</v>
      </c>
      <c r="AI2705" s="227">
        <v>20904</v>
      </c>
      <c r="AK2705" s="207" t="s">
        <v>13217</v>
      </c>
      <c r="AL2705" s="208">
        <v>17667.63</v>
      </c>
      <c r="AM2705" s="93"/>
      <c r="AN2705" s="199" t="s">
        <v>14129</v>
      </c>
      <c r="AO2705" s="200">
        <v>272.26</v>
      </c>
      <c r="AT2705" s="263"/>
      <c r="AU2705" s="264"/>
      <c r="AW2705" s="244" t="s">
        <v>46587</v>
      </c>
      <c r="AX2705" s="245">
        <v>41350.07</v>
      </c>
      <c r="AZ2705" s="230" t="s">
        <v>12051</v>
      </c>
      <c r="BA2705" s="231">
        <v>63132.87</v>
      </c>
      <c r="BC2705" s="209" t="s">
        <v>7180</v>
      </c>
      <c r="BD2705" s="210">
        <v>25155</v>
      </c>
    </row>
    <row r="2706" spans="9:56" x14ac:dyDescent="0.55000000000000004">
      <c r="I2706" s="250" t="s">
        <v>46474</v>
      </c>
      <c r="J2706" s="250"/>
      <c r="K2706" s="251">
        <v>15900</v>
      </c>
      <c r="M2706" s="224" t="s">
        <v>5852</v>
      </c>
      <c r="N2706" s="224"/>
      <c r="O2706" s="225">
        <v>231897.52</v>
      </c>
      <c r="Q2706" s="203" t="s">
        <v>3349</v>
      </c>
      <c r="R2706" s="203"/>
      <c r="S2706" s="204">
        <v>136801.87</v>
      </c>
      <c r="Y2706" t="s">
        <v>71562</v>
      </c>
      <c r="Z2706">
        <v>211.2</v>
      </c>
      <c r="AB2706" s="276" t="s">
        <v>18562</v>
      </c>
      <c r="AC2706" s="277">
        <v>4391</v>
      </c>
      <c r="AE2706" s="246" t="s">
        <v>33263</v>
      </c>
      <c r="AF2706" s="247">
        <v>196393.27</v>
      </c>
      <c r="AH2706" s="226" t="s">
        <v>44549</v>
      </c>
      <c r="AI2706" s="227">
        <v>213400</v>
      </c>
      <c r="AK2706" s="207" t="s">
        <v>17192</v>
      </c>
      <c r="AL2706" s="208">
        <v>28760.59</v>
      </c>
      <c r="AM2706" s="93"/>
      <c r="AN2706" s="199" t="s">
        <v>14130</v>
      </c>
      <c r="AO2706" s="200">
        <v>26931.43</v>
      </c>
      <c r="AT2706" s="263"/>
      <c r="AU2706" s="264"/>
      <c r="AW2706" s="244" t="s">
        <v>46588</v>
      </c>
      <c r="AX2706" s="245">
        <v>15900</v>
      </c>
      <c r="AZ2706" s="230" t="s">
        <v>12052</v>
      </c>
      <c r="BA2706" s="231">
        <v>231897.52</v>
      </c>
      <c r="BC2706" s="209" t="s">
        <v>7456</v>
      </c>
      <c r="BD2706" s="210">
        <v>1494785</v>
      </c>
    </row>
    <row r="2707" spans="9:56" x14ac:dyDescent="0.55000000000000004">
      <c r="I2707" s="250" t="s">
        <v>46475</v>
      </c>
      <c r="J2707" s="250"/>
      <c r="K2707" s="251">
        <v>56158</v>
      </c>
      <c r="M2707" s="224" t="s">
        <v>5853</v>
      </c>
      <c r="N2707" s="224"/>
      <c r="O2707" s="225">
        <v>997230.44</v>
      </c>
      <c r="Q2707" s="203" t="s">
        <v>3350</v>
      </c>
      <c r="R2707" s="203"/>
      <c r="S2707" s="204">
        <v>2064504.99</v>
      </c>
      <c r="Y2707" t="s">
        <v>71563</v>
      </c>
      <c r="Z2707">
        <v>741.89</v>
      </c>
      <c r="AB2707" s="276" t="s">
        <v>34878</v>
      </c>
      <c r="AC2707" s="277">
        <v>9686</v>
      </c>
      <c r="AE2707" s="246" t="s">
        <v>55904</v>
      </c>
      <c r="AF2707" s="247">
        <v>46131.88</v>
      </c>
      <c r="AH2707" s="226" t="s">
        <v>38941</v>
      </c>
      <c r="AI2707" s="227">
        <v>1058.7</v>
      </c>
      <c r="AK2707" s="207" t="s">
        <v>17193</v>
      </c>
      <c r="AL2707" s="208">
        <v>54033</v>
      </c>
      <c r="AM2707" s="93"/>
      <c r="AN2707" s="199" t="s">
        <v>14131</v>
      </c>
      <c r="AO2707" s="200">
        <v>69464.28</v>
      </c>
      <c r="AT2707" s="263"/>
      <c r="AU2707" s="264"/>
      <c r="AW2707" s="244" t="s">
        <v>46589</v>
      </c>
      <c r="AX2707" s="245">
        <v>56158</v>
      </c>
      <c r="AZ2707" s="230" t="s">
        <v>12053</v>
      </c>
      <c r="BA2707" s="231">
        <v>997230.44</v>
      </c>
      <c r="BC2707" s="209" t="s">
        <v>7631</v>
      </c>
      <c r="BD2707" s="210">
        <v>379877.49</v>
      </c>
    </row>
    <row r="2708" spans="9:56" x14ac:dyDescent="0.55000000000000004">
      <c r="I2708" s="250" t="s">
        <v>46476</v>
      </c>
      <c r="J2708" s="250"/>
      <c r="K2708" s="251">
        <v>158349.82999999999</v>
      </c>
      <c r="M2708" s="224" t="s">
        <v>5854</v>
      </c>
      <c r="N2708" s="224"/>
      <c r="O2708" s="225">
        <v>2214533.5099999998</v>
      </c>
      <c r="Q2708" s="203" t="s">
        <v>3255</v>
      </c>
      <c r="R2708" s="203"/>
      <c r="S2708" s="204">
        <v>11295435.189999999</v>
      </c>
      <c r="Y2708" t="s">
        <v>71564</v>
      </c>
      <c r="Z2708" s="284">
        <v>12285</v>
      </c>
      <c r="AB2708" s="276" t="s">
        <v>49787</v>
      </c>
      <c r="AC2708" s="277">
        <v>5366.91</v>
      </c>
      <c r="AE2708" s="246" t="s">
        <v>17367</v>
      </c>
      <c r="AF2708" s="247">
        <v>9336.11</v>
      </c>
      <c r="AH2708" s="226" t="s">
        <v>44550</v>
      </c>
      <c r="AI2708" s="227">
        <v>524445.31999999995</v>
      </c>
      <c r="AK2708" s="207" t="s">
        <v>17194</v>
      </c>
      <c r="AL2708" s="208">
        <v>65821.86</v>
      </c>
      <c r="AM2708" s="93"/>
      <c r="AN2708" s="199" t="s">
        <v>14132</v>
      </c>
      <c r="AO2708" s="200">
        <v>30441.26</v>
      </c>
      <c r="AT2708" s="263"/>
      <c r="AU2708" s="264"/>
      <c r="AW2708" s="244" t="s">
        <v>46590</v>
      </c>
      <c r="AX2708" s="245">
        <v>158349.82999999999</v>
      </c>
      <c r="AZ2708" s="230" t="s">
        <v>12054</v>
      </c>
      <c r="BA2708" s="231">
        <v>2214533.5099999998</v>
      </c>
      <c r="BC2708" s="209" t="s">
        <v>7858</v>
      </c>
      <c r="BD2708" s="210">
        <v>165938.31</v>
      </c>
    </row>
    <row r="2709" spans="9:56" x14ac:dyDescent="0.55000000000000004">
      <c r="I2709" s="250" t="s">
        <v>46477</v>
      </c>
      <c r="J2709" s="250"/>
      <c r="K2709" s="251">
        <v>77250</v>
      </c>
      <c r="M2709" s="224" t="s">
        <v>5855</v>
      </c>
      <c r="N2709" s="224"/>
      <c r="O2709" s="225">
        <v>755876.6</v>
      </c>
      <c r="Q2709" s="203" t="s">
        <v>3351</v>
      </c>
      <c r="R2709" s="203"/>
      <c r="S2709" s="204">
        <v>238641</v>
      </c>
      <c r="Y2709" t="s">
        <v>71565</v>
      </c>
      <c r="Z2709" s="284">
        <v>2634.58</v>
      </c>
      <c r="AB2709" s="276" t="s">
        <v>57346</v>
      </c>
      <c r="AC2709" s="277">
        <v>430800</v>
      </c>
      <c r="AE2709" s="246" t="s">
        <v>57307</v>
      </c>
      <c r="AF2709" s="247">
        <v>43340.34</v>
      </c>
      <c r="AH2709" s="226" t="s">
        <v>40168</v>
      </c>
      <c r="AI2709" s="227">
        <v>8536.61</v>
      </c>
      <c r="AK2709" s="207" t="s">
        <v>17195</v>
      </c>
      <c r="AL2709" s="208">
        <v>11968</v>
      </c>
      <c r="AM2709" s="93"/>
      <c r="AN2709" s="199" t="s">
        <v>26230</v>
      </c>
      <c r="AO2709" s="200">
        <v>7550</v>
      </c>
      <c r="AT2709" s="263"/>
      <c r="AU2709" s="264"/>
      <c r="AW2709" s="244" t="s">
        <v>46591</v>
      </c>
      <c r="AX2709" s="245">
        <v>77250</v>
      </c>
      <c r="AZ2709" s="230" t="s">
        <v>12055</v>
      </c>
      <c r="BA2709" s="231">
        <v>755876.6</v>
      </c>
      <c r="BC2709" s="209" t="s">
        <v>8110</v>
      </c>
      <c r="BD2709" s="210">
        <v>82909.5</v>
      </c>
    </row>
    <row r="2710" spans="9:56" x14ac:dyDescent="0.55000000000000004">
      <c r="I2710" s="250" t="s">
        <v>46478</v>
      </c>
      <c r="J2710" s="250"/>
      <c r="K2710" s="251">
        <v>93893.11</v>
      </c>
      <c r="M2710" s="224" t="s">
        <v>5857</v>
      </c>
      <c r="N2710" s="224"/>
      <c r="O2710" s="225">
        <v>1820483.33</v>
      </c>
      <c r="Q2710" s="203" t="s">
        <v>4149</v>
      </c>
      <c r="R2710" s="203"/>
      <c r="S2710" s="204">
        <v>86961</v>
      </c>
      <c r="Y2710" t="s">
        <v>71566</v>
      </c>
      <c r="Z2710" s="284">
        <v>4000</v>
      </c>
      <c r="AB2710" s="276" t="s">
        <v>18564</v>
      </c>
      <c r="AC2710" s="277">
        <v>1250</v>
      </c>
      <c r="AE2710" s="246" t="s">
        <v>46757</v>
      </c>
      <c r="AF2710" s="247">
        <v>-2244.4</v>
      </c>
      <c r="AH2710" s="226" t="s">
        <v>51870</v>
      </c>
      <c r="AI2710" s="227">
        <v>11.66</v>
      </c>
      <c r="AK2710" s="207" t="s">
        <v>17196</v>
      </c>
      <c r="AL2710" s="208">
        <v>76500</v>
      </c>
      <c r="AM2710" s="93"/>
      <c r="AN2710" s="199" t="s">
        <v>26233</v>
      </c>
      <c r="AO2710" s="200">
        <v>25377.56</v>
      </c>
      <c r="AT2710" s="263"/>
      <c r="AU2710" s="264"/>
      <c r="AW2710" s="244" t="s">
        <v>46592</v>
      </c>
      <c r="AX2710" s="245">
        <v>93893.11</v>
      </c>
      <c r="AZ2710" s="230" t="s">
        <v>12057</v>
      </c>
      <c r="BA2710" s="231">
        <v>1820483.33</v>
      </c>
      <c r="BC2710" s="209" t="s">
        <v>8220</v>
      </c>
      <c r="BD2710" s="210">
        <v>28050</v>
      </c>
    </row>
    <row r="2711" spans="9:56" x14ac:dyDescent="0.55000000000000004">
      <c r="I2711" s="250" t="s">
        <v>46479</v>
      </c>
      <c r="J2711" s="250"/>
      <c r="K2711" s="251">
        <v>46144.51</v>
      </c>
      <c r="M2711" s="224" t="s">
        <v>5858</v>
      </c>
      <c r="N2711" s="224"/>
      <c r="O2711" s="225">
        <v>593161.04</v>
      </c>
      <c r="Q2711" s="203" t="s">
        <v>3256</v>
      </c>
      <c r="R2711" s="203"/>
      <c r="S2711" s="204">
        <v>392391.7</v>
      </c>
      <c r="Y2711" t="s">
        <v>71567</v>
      </c>
      <c r="Z2711" s="284">
        <v>5976.91</v>
      </c>
      <c r="AB2711" s="276" t="s">
        <v>46822</v>
      </c>
      <c r="AC2711" s="277">
        <v>60552.66</v>
      </c>
      <c r="AE2711" s="246" t="s">
        <v>58205</v>
      </c>
      <c r="AF2711" s="247">
        <v>26525.3</v>
      </c>
      <c r="AH2711" s="226" t="s">
        <v>51871</v>
      </c>
      <c r="AI2711" s="227">
        <v>350.72</v>
      </c>
      <c r="AK2711" s="207" t="s">
        <v>17197</v>
      </c>
      <c r="AL2711" s="208">
        <v>15592.4</v>
      </c>
      <c r="AM2711" s="93"/>
      <c r="AN2711" s="199" t="s">
        <v>14133</v>
      </c>
      <c r="AO2711" s="200">
        <v>364195.41</v>
      </c>
      <c r="AT2711" s="263"/>
      <c r="AU2711" s="264"/>
      <c r="AW2711" s="244" t="s">
        <v>46593</v>
      </c>
      <c r="AX2711" s="245">
        <v>46144.51</v>
      </c>
      <c r="AZ2711" s="230" t="s">
        <v>12058</v>
      </c>
      <c r="BA2711" s="231">
        <v>593161.04</v>
      </c>
      <c r="BC2711" s="209" t="s">
        <v>8386</v>
      </c>
      <c r="BD2711" s="210">
        <v>181245.29</v>
      </c>
    </row>
    <row r="2712" spans="9:56" x14ac:dyDescent="0.55000000000000004">
      <c r="I2712" s="250" t="s">
        <v>56931</v>
      </c>
      <c r="J2712" s="250"/>
      <c r="K2712" s="251">
        <v>60000</v>
      </c>
      <c r="M2712" s="224" t="s">
        <v>12772</v>
      </c>
      <c r="N2712" s="224"/>
      <c r="O2712" s="225">
        <v>316500</v>
      </c>
      <c r="Q2712" s="203" t="s">
        <v>3352</v>
      </c>
      <c r="R2712" s="203"/>
      <c r="S2712" s="204">
        <v>88549.07</v>
      </c>
      <c r="Y2712" t="s">
        <v>71568</v>
      </c>
      <c r="Z2712" s="284">
        <v>11705.12</v>
      </c>
      <c r="AB2712" s="276" t="s">
        <v>18565</v>
      </c>
      <c r="AC2712" s="277">
        <v>37630.04</v>
      </c>
      <c r="AE2712" s="246" t="s">
        <v>55905</v>
      </c>
      <c r="AF2712" s="247">
        <v>5069.2</v>
      </c>
      <c r="AH2712" s="226" t="s">
        <v>51872</v>
      </c>
      <c r="AI2712" s="227">
        <v>92276.5</v>
      </c>
      <c r="AK2712" s="207" t="s">
        <v>17198</v>
      </c>
      <c r="AL2712" s="208">
        <v>188733.8</v>
      </c>
      <c r="AM2712" s="93"/>
      <c r="AN2712" s="199" t="s">
        <v>26238</v>
      </c>
      <c r="AO2712" s="200">
        <v>2880</v>
      </c>
      <c r="AT2712" s="263"/>
      <c r="AU2712" s="264"/>
      <c r="AW2712" s="244" t="s">
        <v>57047</v>
      </c>
      <c r="AX2712" s="245">
        <v>60000</v>
      </c>
      <c r="AZ2712" s="230" t="s">
        <v>12849</v>
      </c>
      <c r="BA2712" s="231">
        <v>316500</v>
      </c>
      <c r="BC2712" s="209" t="s">
        <v>8768</v>
      </c>
      <c r="BD2712" s="210">
        <v>87030.34</v>
      </c>
    </row>
    <row r="2713" spans="9:56" x14ac:dyDescent="0.55000000000000004">
      <c r="I2713" s="250" t="s">
        <v>55732</v>
      </c>
      <c r="J2713" s="250"/>
      <c r="K2713" s="251">
        <v>51000</v>
      </c>
      <c r="M2713" s="224" t="s">
        <v>12773</v>
      </c>
      <c r="N2713" s="224"/>
      <c r="O2713" s="225">
        <v>27777.91</v>
      </c>
      <c r="Q2713" s="203" t="s">
        <v>3353</v>
      </c>
      <c r="R2713" s="203"/>
      <c r="S2713" s="204">
        <v>2477719.39</v>
      </c>
      <c r="Y2713" t="s">
        <v>71569</v>
      </c>
      <c r="Z2713" s="284">
        <v>8327.2199999999993</v>
      </c>
      <c r="AB2713" s="276" t="s">
        <v>18566</v>
      </c>
      <c r="AC2713" s="277">
        <v>18645.39</v>
      </c>
      <c r="AE2713" s="246" t="s">
        <v>54945</v>
      </c>
      <c r="AF2713" s="247">
        <v>19628.400000000001</v>
      </c>
      <c r="AH2713" s="226" t="s">
        <v>51873</v>
      </c>
      <c r="AI2713" s="227">
        <v>25000</v>
      </c>
      <c r="AK2713" s="207" t="s">
        <v>17199</v>
      </c>
      <c r="AL2713" s="208">
        <v>43867.8</v>
      </c>
      <c r="AM2713" s="93"/>
      <c r="AN2713" s="199" t="s">
        <v>14134</v>
      </c>
      <c r="AO2713" s="200">
        <v>37439.410000000003</v>
      </c>
      <c r="AT2713" s="263"/>
      <c r="AU2713" s="264"/>
      <c r="AW2713" s="244" t="s">
        <v>56924</v>
      </c>
      <c r="AX2713" s="245">
        <v>51000</v>
      </c>
      <c r="AZ2713" s="230" t="s">
        <v>12850</v>
      </c>
      <c r="BA2713" s="231">
        <v>27777.91</v>
      </c>
      <c r="BC2713" s="209" t="s">
        <v>9047</v>
      </c>
      <c r="BD2713" s="210">
        <v>863547.55</v>
      </c>
    </row>
    <row r="2714" spans="9:56" x14ac:dyDescent="0.55000000000000004">
      <c r="I2714" s="250" t="s">
        <v>56932</v>
      </c>
      <c r="J2714" s="250"/>
      <c r="K2714" s="251">
        <v>30000</v>
      </c>
      <c r="M2714" s="224" t="s">
        <v>12774</v>
      </c>
      <c r="N2714" s="224"/>
      <c r="O2714" s="225">
        <v>44875.26</v>
      </c>
      <c r="Q2714" s="203" t="s">
        <v>3354</v>
      </c>
      <c r="R2714" s="203"/>
      <c r="S2714" s="204">
        <v>953866.76</v>
      </c>
      <c r="Y2714" t="s">
        <v>58614</v>
      </c>
      <c r="Z2714" s="284">
        <v>5700</v>
      </c>
      <c r="AB2714" s="276" t="s">
        <v>18567</v>
      </c>
      <c r="AC2714" s="277">
        <v>2339.84</v>
      </c>
      <c r="AE2714" s="246" t="s">
        <v>54946</v>
      </c>
      <c r="AF2714" s="247">
        <v>3001</v>
      </c>
      <c r="AH2714" s="226" t="s">
        <v>47857</v>
      </c>
      <c r="AI2714" s="227">
        <v>35862.5</v>
      </c>
      <c r="AK2714" s="207" t="s">
        <v>17200</v>
      </c>
      <c r="AL2714" s="208">
        <v>49351.86</v>
      </c>
      <c r="AM2714" s="93"/>
      <c r="AN2714" s="199" t="s">
        <v>26240</v>
      </c>
      <c r="AO2714" s="200">
        <v>152617.60000000001</v>
      </c>
      <c r="AT2714" s="263"/>
      <c r="AU2714" s="264"/>
      <c r="AW2714" s="244" t="s">
        <v>57048</v>
      </c>
      <c r="AX2714" s="245">
        <v>30000</v>
      </c>
      <c r="AZ2714" s="230" t="s">
        <v>12851</v>
      </c>
      <c r="BA2714" s="231">
        <v>44875.26</v>
      </c>
      <c r="BC2714" s="209" t="s">
        <v>9181</v>
      </c>
      <c r="BD2714" s="210">
        <v>65715</v>
      </c>
    </row>
    <row r="2715" spans="9:56" x14ac:dyDescent="0.55000000000000004">
      <c r="I2715" s="250" t="s">
        <v>56933</v>
      </c>
      <c r="J2715" s="250"/>
      <c r="K2715" s="251">
        <v>29880</v>
      </c>
      <c r="M2715" s="224" t="s">
        <v>12775</v>
      </c>
      <c r="N2715" s="224"/>
      <c r="O2715" s="225">
        <v>175248.21</v>
      </c>
      <c r="Q2715" s="203" t="s">
        <v>3257</v>
      </c>
      <c r="R2715" s="203"/>
      <c r="S2715" s="204">
        <v>646562.52</v>
      </c>
      <c r="Y2715" t="s">
        <v>35338</v>
      </c>
      <c r="Z2715" s="284">
        <v>36359.01</v>
      </c>
      <c r="AB2715" s="276" t="s">
        <v>18568</v>
      </c>
      <c r="AC2715" s="277">
        <v>31158.14</v>
      </c>
      <c r="AE2715" s="246" t="s">
        <v>51886</v>
      </c>
      <c r="AF2715" s="247">
        <v>8009.9</v>
      </c>
      <c r="AH2715" s="226" t="s">
        <v>47858</v>
      </c>
      <c r="AI2715" s="227">
        <v>12031.66</v>
      </c>
      <c r="AK2715" s="207" t="s">
        <v>17201</v>
      </c>
      <c r="AL2715" s="208">
        <v>4831.6400000000003</v>
      </c>
      <c r="AM2715" s="93"/>
      <c r="AN2715" s="199" t="s">
        <v>32653</v>
      </c>
      <c r="AO2715" s="200">
        <v>365647.62</v>
      </c>
      <c r="AT2715" s="263"/>
      <c r="AU2715" s="264"/>
      <c r="AW2715" s="244" t="s">
        <v>57049</v>
      </c>
      <c r="AX2715" s="245">
        <v>29880</v>
      </c>
      <c r="AZ2715" s="230" t="s">
        <v>12852</v>
      </c>
      <c r="BA2715" s="231">
        <v>175248.21</v>
      </c>
      <c r="BC2715" s="209" t="s">
        <v>9362</v>
      </c>
      <c r="BD2715" s="210">
        <v>1789803</v>
      </c>
    </row>
    <row r="2716" spans="9:56" x14ac:dyDescent="0.55000000000000004">
      <c r="I2716" s="250" t="s">
        <v>56934</v>
      </c>
      <c r="J2716" s="250"/>
      <c r="K2716" s="251">
        <v>27000</v>
      </c>
      <c r="M2716" s="224" t="s">
        <v>12776</v>
      </c>
      <c r="N2716" s="224"/>
      <c r="O2716" s="225">
        <v>8612.02</v>
      </c>
      <c r="Q2716" s="203" t="s">
        <v>3355</v>
      </c>
      <c r="R2716" s="203"/>
      <c r="S2716" s="204">
        <v>15944.57</v>
      </c>
      <c r="Y2716" t="s">
        <v>24507</v>
      </c>
      <c r="Z2716">
        <v>597.30999999999995</v>
      </c>
      <c r="AB2716" s="276" t="s">
        <v>61347</v>
      </c>
      <c r="AC2716" s="277">
        <v>-31158.14</v>
      </c>
      <c r="AE2716" s="246" t="s">
        <v>51887</v>
      </c>
      <c r="AF2716" s="247">
        <v>2731.65</v>
      </c>
      <c r="AH2716" s="226" t="s">
        <v>47859</v>
      </c>
      <c r="AI2716" s="227">
        <v>30910.66</v>
      </c>
      <c r="AK2716" s="207" t="s">
        <v>17202</v>
      </c>
      <c r="AL2716" s="208">
        <v>53900</v>
      </c>
      <c r="AM2716" s="93"/>
      <c r="AN2716" s="199" t="s">
        <v>32654</v>
      </c>
      <c r="AO2716" s="200">
        <v>25979</v>
      </c>
      <c r="AT2716" s="263"/>
      <c r="AU2716" s="264"/>
      <c r="AW2716" s="244" t="s">
        <v>57050</v>
      </c>
      <c r="AX2716" s="245">
        <v>27000</v>
      </c>
      <c r="AZ2716" s="230" t="s">
        <v>12853</v>
      </c>
      <c r="BA2716" s="231">
        <v>8612.02</v>
      </c>
      <c r="BC2716" s="209" t="s">
        <v>9545</v>
      </c>
      <c r="BD2716" s="210">
        <v>135172.62</v>
      </c>
    </row>
    <row r="2717" spans="9:56" x14ac:dyDescent="0.55000000000000004">
      <c r="I2717" s="250" t="s">
        <v>56935</v>
      </c>
      <c r="J2717" s="250"/>
      <c r="K2717" s="251">
        <v>43500</v>
      </c>
      <c r="M2717" s="224" t="s">
        <v>12777</v>
      </c>
      <c r="N2717" s="224"/>
      <c r="O2717" s="225">
        <v>39632.449999999997</v>
      </c>
      <c r="Q2717" s="203" t="s">
        <v>3356</v>
      </c>
      <c r="R2717" s="203"/>
      <c r="S2717" s="204">
        <v>42230</v>
      </c>
      <c r="Y2717" t="s">
        <v>33894</v>
      </c>
      <c r="Z2717" s="284">
        <v>4075</v>
      </c>
      <c r="AB2717" s="276" t="s">
        <v>48800</v>
      </c>
      <c r="AC2717" s="277">
        <v>24253.63</v>
      </c>
      <c r="AE2717" s="246" t="s">
        <v>51888</v>
      </c>
      <c r="AF2717" s="247">
        <v>8275.27</v>
      </c>
      <c r="AH2717" s="226" t="s">
        <v>51874</v>
      </c>
      <c r="AI2717" s="227">
        <v>14038</v>
      </c>
      <c r="AK2717" s="207" t="s">
        <v>17203</v>
      </c>
      <c r="AL2717" s="208">
        <v>41889.480000000003</v>
      </c>
      <c r="AM2717" s="93"/>
      <c r="AN2717" s="199" t="s">
        <v>26267</v>
      </c>
      <c r="AO2717" s="200">
        <v>25979</v>
      </c>
      <c r="AT2717" s="263"/>
      <c r="AU2717" s="264"/>
      <c r="AW2717" s="244" t="s">
        <v>57051</v>
      </c>
      <c r="AX2717" s="245">
        <v>43500</v>
      </c>
      <c r="AZ2717" s="230" t="s">
        <v>12854</v>
      </c>
      <c r="BA2717" s="231">
        <v>39632.449999999997</v>
      </c>
      <c r="BC2717" s="209" t="s">
        <v>9632</v>
      </c>
      <c r="BD2717" s="210">
        <v>100792</v>
      </c>
    </row>
    <row r="2718" spans="9:56" x14ac:dyDescent="0.55000000000000004">
      <c r="I2718" s="250" t="s">
        <v>56936</v>
      </c>
      <c r="J2718" s="250"/>
      <c r="K2718" s="251">
        <v>152280</v>
      </c>
      <c r="M2718" s="224" t="s">
        <v>12778</v>
      </c>
      <c r="N2718" s="224"/>
      <c r="O2718" s="225">
        <v>14355.24</v>
      </c>
      <c r="Q2718" s="203" t="s">
        <v>3357</v>
      </c>
      <c r="R2718" s="203"/>
      <c r="S2718" s="204">
        <v>805687.97</v>
      </c>
      <c r="Y2718" t="s">
        <v>47111</v>
      </c>
      <c r="Z2718" s="284">
        <v>3220.3</v>
      </c>
      <c r="AB2718" s="276" t="s">
        <v>18570</v>
      </c>
      <c r="AC2718" s="277">
        <v>140157.14000000001</v>
      </c>
      <c r="AE2718" s="246" t="s">
        <v>58455</v>
      </c>
      <c r="AF2718" s="247">
        <v>402.4</v>
      </c>
      <c r="AH2718" s="226" t="s">
        <v>51875</v>
      </c>
      <c r="AI2718" s="227">
        <v>983</v>
      </c>
      <c r="AK2718" s="207" t="s">
        <v>17204</v>
      </c>
      <c r="AL2718" s="208">
        <v>23663.15</v>
      </c>
      <c r="AM2718" s="93"/>
      <c r="AN2718" s="199" t="s">
        <v>32655</v>
      </c>
      <c r="AO2718" s="200">
        <v>4349.26</v>
      </c>
      <c r="AT2718" s="263"/>
      <c r="AU2718" s="264"/>
      <c r="AW2718" s="244" t="s">
        <v>57052</v>
      </c>
      <c r="AX2718" s="245">
        <v>152280</v>
      </c>
      <c r="AZ2718" s="230" t="s">
        <v>12855</v>
      </c>
      <c r="BA2718" s="231">
        <v>14355.24</v>
      </c>
      <c r="BC2718" s="209" t="s">
        <v>9671</v>
      </c>
      <c r="BD2718" s="210">
        <v>114562.05</v>
      </c>
    </row>
    <row r="2719" spans="9:56" x14ac:dyDescent="0.55000000000000004">
      <c r="I2719" s="250" t="s">
        <v>56937</v>
      </c>
      <c r="J2719" s="250"/>
      <c r="K2719" s="251">
        <v>48000</v>
      </c>
      <c r="M2719" s="224" t="s">
        <v>12779</v>
      </c>
      <c r="N2719" s="224"/>
      <c r="O2719" s="225">
        <v>7772.3</v>
      </c>
      <c r="Q2719" s="203" t="s">
        <v>3358</v>
      </c>
      <c r="R2719" s="203"/>
      <c r="S2719" s="204">
        <v>870433.08</v>
      </c>
      <c r="Y2719" t="s">
        <v>24509</v>
      </c>
      <c r="Z2719" s="284">
        <v>3327.56</v>
      </c>
      <c r="AB2719" s="276" t="s">
        <v>18571</v>
      </c>
      <c r="AC2719" s="277">
        <v>5587.11</v>
      </c>
      <c r="AE2719" s="246" t="s">
        <v>51889</v>
      </c>
      <c r="AF2719" s="247">
        <v>9076.2999999999993</v>
      </c>
      <c r="AH2719" s="226" t="s">
        <v>51876</v>
      </c>
      <c r="AI2719" s="227">
        <v>35000</v>
      </c>
      <c r="AK2719" s="207" t="s">
        <v>17205</v>
      </c>
      <c r="AL2719" s="208">
        <v>195699</v>
      </c>
      <c r="AM2719" s="93"/>
      <c r="AN2719" s="199" t="s">
        <v>26286</v>
      </c>
      <c r="AO2719" s="200">
        <v>4349.26</v>
      </c>
      <c r="AT2719" s="263"/>
      <c r="AU2719" s="264"/>
      <c r="AW2719" s="244" t="s">
        <v>57053</v>
      </c>
      <c r="AX2719" s="245">
        <v>48000</v>
      </c>
      <c r="AZ2719" s="230" t="s">
        <v>12856</v>
      </c>
      <c r="BA2719" s="231">
        <v>7772.3</v>
      </c>
      <c r="BC2719" s="209" t="s">
        <v>11370</v>
      </c>
      <c r="BD2719" s="210">
        <v>11497.96</v>
      </c>
    </row>
    <row r="2720" spans="9:56" x14ac:dyDescent="0.55000000000000004">
      <c r="I2720" s="250" t="s">
        <v>56938</v>
      </c>
      <c r="J2720" s="250"/>
      <c r="K2720" s="251">
        <v>90240</v>
      </c>
      <c r="M2720" s="224" t="s">
        <v>12781</v>
      </c>
      <c r="N2720" s="224"/>
      <c r="O2720" s="225">
        <v>144871.98000000001</v>
      </c>
      <c r="Q2720" s="203" t="s">
        <v>3359</v>
      </c>
      <c r="R2720" s="203"/>
      <c r="S2720" s="204">
        <v>8199368.3600000003</v>
      </c>
      <c r="Y2720" t="s">
        <v>35339</v>
      </c>
      <c r="Z2720" s="284">
        <v>9514.86</v>
      </c>
      <c r="AB2720" s="276" t="s">
        <v>67358</v>
      </c>
      <c r="AC2720" s="277">
        <v>2561.62</v>
      </c>
      <c r="AE2720" s="246" t="s">
        <v>54947</v>
      </c>
      <c r="AF2720" s="247">
        <v>22307.200000000001</v>
      </c>
      <c r="AH2720" s="226" t="s">
        <v>46743</v>
      </c>
      <c r="AI2720" s="227">
        <v>8751.7099999999991</v>
      </c>
      <c r="AK2720" s="207" t="s">
        <v>17206</v>
      </c>
      <c r="AL2720" s="208">
        <v>27457.01</v>
      </c>
      <c r="AM2720" s="93"/>
      <c r="AN2720" s="199" t="s">
        <v>14135</v>
      </c>
      <c r="AO2720" s="200">
        <v>2876.63</v>
      </c>
      <c r="AT2720" s="263"/>
      <c r="AU2720" s="264"/>
      <c r="AW2720" s="244" t="s">
        <v>57054</v>
      </c>
      <c r="AX2720" s="245">
        <v>90240</v>
      </c>
      <c r="AZ2720" s="230" t="s">
        <v>12858</v>
      </c>
      <c r="BA2720" s="231">
        <v>144871.98000000001</v>
      </c>
      <c r="BC2720" s="209" t="s">
        <v>11628</v>
      </c>
      <c r="BD2720" s="210">
        <v>3641.45</v>
      </c>
    </row>
    <row r="2721" spans="9:56" x14ac:dyDescent="0.55000000000000004">
      <c r="I2721" s="250" t="s">
        <v>56939</v>
      </c>
      <c r="J2721" s="250"/>
      <c r="K2721" s="251">
        <v>9000</v>
      </c>
      <c r="M2721" s="224" t="s">
        <v>12782</v>
      </c>
      <c r="N2721" s="224"/>
      <c r="O2721" s="225">
        <v>13662.5</v>
      </c>
      <c r="Q2721" s="203" t="s">
        <v>3360</v>
      </c>
      <c r="R2721" s="203"/>
      <c r="S2721" s="204">
        <v>201830</v>
      </c>
      <c r="Y2721" t="s">
        <v>35340</v>
      </c>
      <c r="Z2721" s="284">
        <v>7419.94</v>
      </c>
      <c r="AB2721" s="276" t="s">
        <v>18572</v>
      </c>
      <c r="AC2721" s="277">
        <v>4419.1000000000004</v>
      </c>
      <c r="AE2721" s="246" t="s">
        <v>54948</v>
      </c>
      <c r="AF2721" s="247">
        <v>1706.53</v>
      </c>
      <c r="AH2721" s="226" t="s">
        <v>48744</v>
      </c>
      <c r="AI2721" s="227">
        <v>4428.72</v>
      </c>
      <c r="AK2721" s="207" t="s">
        <v>17207</v>
      </c>
      <c r="AL2721" s="208">
        <v>79641.47</v>
      </c>
      <c r="AM2721" s="93"/>
      <c r="AN2721" s="199" t="s">
        <v>14136</v>
      </c>
      <c r="AO2721" s="200">
        <v>6365.31</v>
      </c>
      <c r="AT2721" s="263"/>
      <c r="AU2721" s="264"/>
      <c r="AW2721" s="244" t="s">
        <v>57055</v>
      </c>
      <c r="AX2721" s="245">
        <v>9000</v>
      </c>
      <c r="AZ2721" s="230" t="s">
        <v>12859</v>
      </c>
      <c r="BA2721" s="231">
        <v>13662.5</v>
      </c>
      <c r="BC2721" s="209" t="s">
        <v>12249</v>
      </c>
      <c r="BD2721" s="210">
        <v>6066</v>
      </c>
    </row>
    <row r="2722" spans="9:56" x14ac:dyDescent="0.55000000000000004">
      <c r="I2722" s="250" t="s">
        <v>56940</v>
      </c>
      <c r="J2722" s="250"/>
      <c r="K2722" s="251">
        <v>28920</v>
      </c>
      <c r="M2722" s="224" t="s">
        <v>12783</v>
      </c>
      <c r="N2722" s="224"/>
      <c r="O2722" s="225">
        <v>84</v>
      </c>
      <c r="Q2722" s="203" t="s">
        <v>3361</v>
      </c>
      <c r="R2722" s="203"/>
      <c r="S2722" s="204">
        <v>166761</v>
      </c>
      <c r="Y2722" t="s">
        <v>50232</v>
      </c>
      <c r="Z2722" s="284">
        <v>538555.66</v>
      </c>
      <c r="AB2722" s="276" t="s">
        <v>67359</v>
      </c>
      <c r="AC2722" s="277">
        <v>5161</v>
      </c>
      <c r="AE2722" s="246" t="s">
        <v>54949</v>
      </c>
      <c r="AF2722" s="247">
        <v>5056.6000000000004</v>
      </c>
      <c r="AH2722" s="226" t="s">
        <v>51877</v>
      </c>
      <c r="AI2722" s="227">
        <v>9819.06</v>
      </c>
      <c r="AK2722" s="207" t="s">
        <v>17208</v>
      </c>
      <c r="AL2722" s="208">
        <v>14103.32</v>
      </c>
      <c r="AM2722" s="93"/>
      <c r="AN2722" s="199" t="s">
        <v>14137</v>
      </c>
      <c r="AO2722" s="200">
        <v>4833.8999999999996</v>
      </c>
      <c r="AT2722" s="263"/>
      <c r="AU2722" s="264"/>
      <c r="AW2722" s="244" t="s">
        <v>57056</v>
      </c>
      <c r="AX2722" s="245">
        <v>28920</v>
      </c>
      <c r="AZ2722" s="230" t="s">
        <v>12860</v>
      </c>
      <c r="BA2722" s="231">
        <v>84</v>
      </c>
      <c r="BC2722" s="209" t="s">
        <v>9947</v>
      </c>
      <c r="BD2722" s="210">
        <v>6417432.7199999997</v>
      </c>
    </row>
    <row r="2723" spans="9:56" x14ac:dyDescent="0.55000000000000004">
      <c r="I2723" s="250" t="s">
        <v>56941</v>
      </c>
      <c r="J2723" s="250"/>
      <c r="K2723" s="251">
        <v>55757.57</v>
      </c>
      <c r="M2723" s="224" t="s">
        <v>12784</v>
      </c>
      <c r="N2723" s="224"/>
      <c r="O2723" s="225">
        <v>93674.96</v>
      </c>
      <c r="Q2723" s="203" t="s">
        <v>3362</v>
      </c>
      <c r="R2723" s="203"/>
      <c r="S2723" s="204">
        <v>105211</v>
      </c>
      <c r="Y2723" t="s">
        <v>57650</v>
      </c>
      <c r="Z2723" s="284">
        <v>106302.17</v>
      </c>
      <c r="AB2723" s="276" t="s">
        <v>67360</v>
      </c>
      <c r="AC2723" s="277">
        <v>4623.45</v>
      </c>
      <c r="AE2723" s="246" t="s">
        <v>58456</v>
      </c>
      <c r="AF2723" s="247">
        <v>93.17</v>
      </c>
      <c r="AH2723" s="226" t="s">
        <v>46744</v>
      </c>
      <c r="AI2723" s="227">
        <v>69099.22</v>
      </c>
      <c r="AK2723" s="207" t="s">
        <v>17209</v>
      </c>
      <c r="AL2723" s="208">
        <v>2671</v>
      </c>
      <c r="AM2723" s="93"/>
      <c r="AN2723" s="199" t="s">
        <v>14138</v>
      </c>
      <c r="AO2723" s="200">
        <v>10973.4</v>
      </c>
      <c r="AT2723" s="263"/>
      <c r="AU2723" s="264"/>
      <c r="AW2723" s="244" t="s">
        <v>57057</v>
      </c>
      <c r="AX2723" s="245">
        <v>55757.57</v>
      </c>
      <c r="AZ2723" s="230" t="s">
        <v>12861</v>
      </c>
      <c r="BA2723" s="231">
        <v>93674.96</v>
      </c>
      <c r="BC2723" s="209" t="s">
        <v>6779</v>
      </c>
      <c r="BD2723" s="210">
        <v>17364</v>
      </c>
    </row>
    <row r="2724" spans="9:56" x14ac:dyDescent="0.55000000000000004">
      <c r="I2724" s="250" t="s">
        <v>56942</v>
      </c>
      <c r="J2724" s="250"/>
      <c r="K2724" s="251">
        <v>126000</v>
      </c>
      <c r="M2724" s="224" t="s">
        <v>12785</v>
      </c>
      <c r="N2724" s="224"/>
      <c r="O2724" s="225">
        <v>87666.75</v>
      </c>
      <c r="Q2724" s="203" t="s">
        <v>3363</v>
      </c>
      <c r="R2724" s="203"/>
      <c r="S2724" s="204">
        <v>70962.48</v>
      </c>
      <c r="Y2724" t="s">
        <v>33895</v>
      </c>
      <c r="Z2724" s="284">
        <v>29241.16</v>
      </c>
      <c r="AB2724" s="276" t="s">
        <v>55032</v>
      </c>
      <c r="AC2724" s="277">
        <v>339.73</v>
      </c>
      <c r="AE2724" s="246" t="s">
        <v>51890</v>
      </c>
      <c r="AF2724" s="247">
        <v>5458.92</v>
      </c>
      <c r="AH2724" s="226" t="s">
        <v>51878</v>
      </c>
      <c r="AI2724" s="227">
        <v>3000</v>
      </c>
      <c r="AK2724" s="207" t="s">
        <v>17210</v>
      </c>
      <c r="AL2724" s="208">
        <v>187067.31</v>
      </c>
      <c r="AM2724" s="93"/>
      <c r="AN2724" s="199" t="s">
        <v>14139</v>
      </c>
      <c r="AO2724" s="200">
        <v>1752.47</v>
      </c>
      <c r="AT2724" s="263"/>
      <c r="AU2724" s="264"/>
      <c r="AW2724" s="244" t="s">
        <v>57058</v>
      </c>
      <c r="AX2724" s="245">
        <v>126000</v>
      </c>
      <c r="AZ2724" s="230" t="s">
        <v>12862</v>
      </c>
      <c r="BA2724" s="231">
        <v>87666.75</v>
      </c>
      <c r="BC2724" s="209" t="s">
        <v>6970</v>
      </c>
      <c r="BD2724" s="210">
        <v>3976</v>
      </c>
    </row>
    <row r="2725" spans="9:56" x14ac:dyDescent="0.55000000000000004">
      <c r="I2725" s="250" t="s">
        <v>56943</v>
      </c>
      <c r="J2725" s="250"/>
      <c r="K2725" s="251">
        <v>45000</v>
      </c>
      <c r="M2725" s="224" t="s">
        <v>12786</v>
      </c>
      <c r="N2725" s="224"/>
      <c r="O2725" s="225">
        <v>182773.43</v>
      </c>
      <c r="Q2725" s="203" t="s">
        <v>3364</v>
      </c>
      <c r="R2725" s="203"/>
      <c r="S2725" s="204">
        <v>44377</v>
      </c>
      <c r="Y2725" t="s">
        <v>36511</v>
      </c>
      <c r="Z2725" s="284">
        <v>47776.38</v>
      </c>
      <c r="AB2725" s="276" t="s">
        <v>55033</v>
      </c>
      <c r="AC2725" s="277">
        <v>1156.78</v>
      </c>
      <c r="AE2725" s="246" t="s">
        <v>60263</v>
      </c>
      <c r="AF2725" s="247">
        <v>-21.37</v>
      </c>
      <c r="AH2725" s="226" t="s">
        <v>46745</v>
      </c>
      <c r="AI2725" s="227">
        <v>13354.94</v>
      </c>
      <c r="AK2725" s="207" t="s">
        <v>17211</v>
      </c>
      <c r="AL2725" s="208">
        <v>26600</v>
      </c>
      <c r="AM2725" s="93"/>
      <c r="AN2725" s="199" t="s">
        <v>14140</v>
      </c>
      <c r="AO2725" s="200">
        <v>2772.96</v>
      </c>
      <c r="AT2725" s="263"/>
      <c r="AU2725" s="264"/>
      <c r="AW2725" s="244" t="s">
        <v>57059</v>
      </c>
      <c r="AX2725" s="245">
        <v>45000</v>
      </c>
      <c r="AZ2725" s="230" t="s">
        <v>12863</v>
      </c>
      <c r="BA2725" s="231">
        <v>182773.43</v>
      </c>
      <c r="BC2725" s="209" t="s">
        <v>7181</v>
      </c>
      <c r="BD2725" s="210">
        <v>781</v>
      </c>
    </row>
    <row r="2726" spans="9:56" x14ac:dyDescent="0.55000000000000004">
      <c r="I2726" s="250" t="s">
        <v>56944</v>
      </c>
      <c r="J2726" s="250"/>
      <c r="K2726" s="251">
        <v>10800</v>
      </c>
      <c r="M2726" s="224" t="s">
        <v>12787</v>
      </c>
      <c r="N2726" s="224"/>
      <c r="O2726" s="225">
        <v>30515.05</v>
      </c>
      <c r="Q2726" s="203" t="s">
        <v>3365</v>
      </c>
      <c r="R2726" s="203"/>
      <c r="S2726" s="204">
        <v>56902</v>
      </c>
      <c r="Y2726" t="s">
        <v>64665</v>
      </c>
      <c r="Z2726" s="284">
        <v>-1666.51</v>
      </c>
      <c r="AB2726" s="276" t="s">
        <v>55034</v>
      </c>
      <c r="AC2726" s="277">
        <v>9777.9</v>
      </c>
      <c r="AE2726" s="246" t="s">
        <v>54950</v>
      </c>
      <c r="AF2726" s="247">
        <v>400553.6</v>
      </c>
      <c r="AH2726" s="226" t="s">
        <v>51879</v>
      </c>
      <c r="AI2726" s="227">
        <v>1151.1600000000001</v>
      </c>
      <c r="AK2726" s="207" t="s">
        <v>17212</v>
      </c>
      <c r="AL2726" s="208">
        <v>27258.68</v>
      </c>
      <c r="AM2726" s="93"/>
      <c r="AN2726" s="199" t="s">
        <v>14141</v>
      </c>
      <c r="AO2726" s="200">
        <v>2600.9499999999998</v>
      </c>
      <c r="AT2726" s="263"/>
      <c r="AU2726" s="264"/>
      <c r="AW2726" s="244" t="s">
        <v>57060</v>
      </c>
      <c r="AX2726" s="245">
        <v>10800</v>
      </c>
      <c r="AZ2726" s="230" t="s">
        <v>12864</v>
      </c>
      <c r="BA2726" s="231">
        <v>30515.05</v>
      </c>
      <c r="BC2726" s="209" t="s">
        <v>7457</v>
      </c>
      <c r="BD2726" s="210">
        <v>6024.01</v>
      </c>
    </row>
    <row r="2727" spans="9:56" x14ac:dyDescent="0.55000000000000004">
      <c r="I2727" s="250" t="s">
        <v>56945</v>
      </c>
      <c r="J2727" s="250"/>
      <c r="K2727" s="251">
        <v>31800</v>
      </c>
      <c r="M2727" s="224" t="s">
        <v>12788</v>
      </c>
      <c r="N2727" s="224"/>
      <c r="O2727" s="225">
        <v>126376.3</v>
      </c>
      <c r="Q2727" s="203" t="s">
        <v>3366</v>
      </c>
      <c r="R2727" s="203"/>
      <c r="S2727" s="204">
        <v>61206</v>
      </c>
      <c r="Y2727" t="s">
        <v>59737</v>
      </c>
      <c r="Z2727" s="284">
        <v>73169.11</v>
      </c>
      <c r="AB2727" s="276" t="s">
        <v>67361</v>
      </c>
      <c r="AC2727" s="277">
        <v>29346.09</v>
      </c>
      <c r="AE2727" s="246" t="s">
        <v>34409</v>
      </c>
      <c r="AF2727" s="247">
        <v>4383</v>
      </c>
      <c r="AH2727" s="226" t="s">
        <v>46746</v>
      </c>
      <c r="AI2727" s="227">
        <v>4631.84</v>
      </c>
      <c r="AK2727" s="207" t="s">
        <v>17213</v>
      </c>
      <c r="AL2727" s="208">
        <v>172639.91</v>
      </c>
      <c r="AM2727" s="93"/>
      <c r="AN2727" s="199" t="s">
        <v>14142</v>
      </c>
      <c r="AO2727" s="200">
        <v>346.84</v>
      </c>
      <c r="AT2727" s="263"/>
      <c r="AU2727" s="264"/>
      <c r="AW2727" s="244" t="s">
        <v>57061</v>
      </c>
      <c r="AX2727" s="245">
        <v>31800</v>
      </c>
      <c r="AZ2727" s="230" t="s">
        <v>12865</v>
      </c>
      <c r="BA2727" s="231">
        <v>126376.3</v>
      </c>
      <c r="BC2727" s="209" t="s">
        <v>7859</v>
      </c>
      <c r="BD2727" s="210">
        <v>2094.62</v>
      </c>
    </row>
    <row r="2728" spans="9:56" x14ac:dyDescent="0.55000000000000004">
      <c r="I2728" s="250" t="s">
        <v>56946</v>
      </c>
      <c r="J2728" s="250"/>
      <c r="K2728" s="251">
        <v>3000</v>
      </c>
      <c r="M2728" s="224" t="s">
        <v>12789</v>
      </c>
      <c r="N2728" s="224"/>
      <c r="O2728" s="225">
        <v>149878.38</v>
      </c>
      <c r="Q2728" s="203" t="s">
        <v>4150</v>
      </c>
      <c r="R2728" s="203"/>
      <c r="S2728" s="204">
        <v>97517.47</v>
      </c>
      <c r="Y2728" t="s">
        <v>47112</v>
      </c>
      <c r="Z2728">
        <v>123.18</v>
      </c>
      <c r="AB2728" s="276" t="s">
        <v>44690</v>
      </c>
      <c r="AC2728" s="277">
        <v>8154.52</v>
      </c>
      <c r="AE2728" s="246" t="s">
        <v>54951</v>
      </c>
      <c r="AF2728" s="247">
        <v>24916.75</v>
      </c>
      <c r="AH2728" s="226" t="s">
        <v>44551</v>
      </c>
      <c r="AI2728" s="227">
        <v>30000</v>
      </c>
      <c r="AK2728" s="207" t="s">
        <v>17214</v>
      </c>
      <c r="AL2728" s="208">
        <v>199938.36</v>
      </c>
      <c r="AM2728" s="93"/>
      <c r="AN2728" s="199" t="s">
        <v>14143</v>
      </c>
      <c r="AO2728" s="200">
        <v>1991.6</v>
      </c>
      <c r="AT2728" s="263"/>
      <c r="AU2728" s="264"/>
      <c r="AW2728" s="244" t="s">
        <v>57062</v>
      </c>
      <c r="AX2728" s="245">
        <v>3000</v>
      </c>
      <c r="AZ2728" s="230" t="s">
        <v>12866</v>
      </c>
      <c r="BA2728" s="231">
        <v>149878.38</v>
      </c>
      <c r="BC2728" s="209" t="s">
        <v>8111</v>
      </c>
      <c r="BD2728" s="210">
        <v>165.99</v>
      </c>
    </row>
    <row r="2729" spans="9:56" x14ac:dyDescent="0.55000000000000004">
      <c r="I2729" s="250" t="s">
        <v>56947</v>
      </c>
      <c r="J2729" s="250"/>
      <c r="K2729" s="251">
        <v>22000</v>
      </c>
      <c r="M2729" s="224" t="s">
        <v>12790</v>
      </c>
      <c r="N2729" s="224"/>
      <c r="O2729" s="225">
        <v>5619.35</v>
      </c>
      <c r="Q2729" s="203" t="s">
        <v>4151</v>
      </c>
      <c r="R2729" s="203"/>
      <c r="S2729" s="204">
        <v>33284</v>
      </c>
      <c r="Y2729" t="s">
        <v>71921</v>
      </c>
      <c r="Z2729">
        <v>-94.11</v>
      </c>
      <c r="AB2729" s="276" t="s">
        <v>48801</v>
      </c>
      <c r="AC2729" s="277">
        <v>1123.28</v>
      </c>
      <c r="AE2729" s="246" t="s">
        <v>58457</v>
      </c>
      <c r="AF2729" s="247">
        <v>51629.97</v>
      </c>
      <c r="AH2729" s="226" t="s">
        <v>49722</v>
      </c>
      <c r="AI2729" s="227">
        <v>94405</v>
      </c>
      <c r="AK2729" s="207" t="s">
        <v>17215</v>
      </c>
      <c r="AL2729" s="208">
        <v>219685.36</v>
      </c>
      <c r="AM2729" s="93"/>
      <c r="AN2729" s="199" t="s">
        <v>32656</v>
      </c>
      <c r="AO2729" s="200">
        <v>6695.98</v>
      </c>
      <c r="AT2729" s="263"/>
      <c r="AU2729" s="264"/>
      <c r="AW2729" s="244" t="s">
        <v>57063</v>
      </c>
      <c r="AX2729" s="245">
        <v>22000</v>
      </c>
      <c r="AZ2729" s="230" t="s">
        <v>12867</v>
      </c>
      <c r="BA2729" s="231">
        <v>5619.35</v>
      </c>
      <c r="BC2729" s="209" t="s">
        <v>8387</v>
      </c>
      <c r="BD2729" s="210">
        <v>15940</v>
      </c>
    </row>
    <row r="2730" spans="9:56" x14ac:dyDescent="0.55000000000000004">
      <c r="I2730" s="250" t="s">
        <v>56948</v>
      </c>
      <c r="J2730" s="250"/>
      <c r="K2730" s="251">
        <v>791952.37</v>
      </c>
      <c r="M2730" s="224" t="s">
        <v>12791</v>
      </c>
      <c r="N2730" s="224"/>
      <c r="O2730" s="225">
        <v>67729.63</v>
      </c>
      <c r="Q2730" s="203" t="s">
        <v>3367</v>
      </c>
      <c r="R2730" s="203"/>
      <c r="S2730" s="204">
        <v>105597.72</v>
      </c>
      <c r="Y2730" t="s">
        <v>68285</v>
      </c>
      <c r="Z2730">
        <v>176.77</v>
      </c>
      <c r="AB2730" s="276" t="s">
        <v>39038</v>
      </c>
      <c r="AC2730" s="277">
        <v>200953.8</v>
      </c>
      <c r="AE2730" s="246" t="s">
        <v>61317</v>
      </c>
      <c r="AF2730" s="247">
        <v>172.09</v>
      </c>
      <c r="AH2730" s="226" t="s">
        <v>51880</v>
      </c>
      <c r="AI2730" s="227">
        <v>842.43</v>
      </c>
      <c r="AK2730" s="207" t="s">
        <v>17216</v>
      </c>
      <c r="AL2730" s="208">
        <v>239.76</v>
      </c>
      <c r="AM2730" s="93"/>
      <c r="AN2730" s="199" t="s">
        <v>32657</v>
      </c>
      <c r="AO2730" s="200">
        <v>496.45</v>
      </c>
      <c r="AT2730" s="263"/>
      <c r="AU2730" s="264"/>
      <c r="AW2730" s="244" t="s">
        <v>57064</v>
      </c>
      <c r="AX2730" s="245">
        <v>791952.37</v>
      </c>
      <c r="AZ2730" s="230" t="s">
        <v>12868</v>
      </c>
      <c r="BA2730" s="231">
        <v>67729.63</v>
      </c>
      <c r="BC2730" s="209" t="s">
        <v>9048</v>
      </c>
      <c r="BD2730" s="210">
        <v>4302</v>
      </c>
    </row>
    <row r="2731" spans="9:56" x14ac:dyDescent="0.55000000000000004">
      <c r="I2731" s="250" t="s">
        <v>56949</v>
      </c>
      <c r="J2731" s="250"/>
      <c r="K2731" s="251">
        <v>30000</v>
      </c>
      <c r="M2731" s="224" t="s">
        <v>12792</v>
      </c>
      <c r="N2731" s="224"/>
      <c r="O2731" s="225">
        <v>8690.34</v>
      </c>
      <c r="Q2731" s="203" t="s">
        <v>3259</v>
      </c>
      <c r="R2731" s="203"/>
      <c r="S2731" s="204">
        <v>637.32000000000005</v>
      </c>
      <c r="Y2731" t="s">
        <v>63750</v>
      </c>
      <c r="Z2731" s="284">
        <v>6644</v>
      </c>
      <c r="AB2731" s="276" t="s">
        <v>60321</v>
      </c>
      <c r="AC2731" s="277">
        <v>130000</v>
      </c>
      <c r="AE2731" s="246" t="s">
        <v>54952</v>
      </c>
      <c r="AF2731" s="247">
        <v>17382.29</v>
      </c>
      <c r="AH2731" s="226" t="s">
        <v>49723</v>
      </c>
      <c r="AI2731" s="227">
        <v>25344</v>
      </c>
      <c r="AK2731" s="207" t="s">
        <v>17217</v>
      </c>
      <c r="AL2731" s="208">
        <v>627.53</v>
      </c>
      <c r="AM2731" s="93"/>
      <c r="AN2731" s="199" t="s">
        <v>32658</v>
      </c>
      <c r="AO2731" s="200">
        <v>1319.11</v>
      </c>
      <c r="AT2731" s="263"/>
      <c r="AU2731" s="264"/>
      <c r="AW2731" s="244" t="s">
        <v>57065</v>
      </c>
      <c r="AX2731" s="245">
        <v>30000</v>
      </c>
      <c r="AZ2731" s="230" t="s">
        <v>12869</v>
      </c>
      <c r="BA2731" s="231">
        <v>8690.34</v>
      </c>
      <c r="BC2731" s="209" t="s">
        <v>9363</v>
      </c>
      <c r="BD2731" s="210">
        <v>33184.58</v>
      </c>
    </row>
    <row r="2732" spans="9:56" x14ac:dyDescent="0.55000000000000004">
      <c r="I2732" s="250" t="s">
        <v>56950</v>
      </c>
      <c r="J2732" s="250"/>
      <c r="K2732" s="251">
        <v>74280</v>
      </c>
      <c r="M2732" s="224" t="s">
        <v>12793</v>
      </c>
      <c r="N2732" s="224"/>
      <c r="O2732" s="225">
        <v>109177.32</v>
      </c>
      <c r="Q2732" s="203" t="s">
        <v>3260</v>
      </c>
      <c r="R2732" s="203"/>
      <c r="S2732" s="204">
        <v>1410954.69</v>
      </c>
      <c r="Y2732" t="s">
        <v>63751</v>
      </c>
      <c r="Z2732">
        <v>521.76</v>
      </c>
      <c r="AB2732" s="276" t="s">
        <v>58498</v>
      </c>
      <c r="AC2732" s="277">
        <v>57000</v>
      </c>
      <c r="AE2732" s="246" t="s">
        <v>33266</v>
      </c>
      <c r="AF2732" s="247">
        <v>1893.13</v>
      </c>
      <c r="AH2732" s="226" t="s">
        <v>44552</v>
      </c>
      <c r="AI2732" s="227">
        <v>609728.28</v>
      </c>
      <c r="AK2732" s="207" t="s">
        <v>17218</v>
      </c>
      <c r="AL2732" s="208">
        <v>66.349999999999994</v>
      </c>
      <c r="AM2732" s="93"/>
      <c r="AN2732" s="199" t="s">
        <v>32659</v>
      </c>
      <c r="AO2732" s="200">
        <v>1461.41</v>
      </c>
      <c r="AT2732" s="263"/>
      <c r="AU2732" s="264"/>
      <c r="AW2732" s="244" t="s">
        <v>57066</v>
      </c>
      <c r="AX2732" s="245">
        <v>74280</v>
      </c>
      <c r="AZ2732" s="230" t="s">
        <v>12870</v>
      </c>
      <c r="BA2732" s="231">
        <v>109177.32</v>
      </c>
      <c r="BC2732" s="209" t="s">
        <v>10950</v>
      </c>
      <c r="BD2732" s="210">
        <v>2660</v>
      </c>
    </row>
    <row r="2733" spans="9:56" x14ac:dyDescent="0.55000000000000004">
      <c r="I2733" s="250" t="s">
        <v>56951</v>
      </c>
      <c r="J2733" s="250"/>
      <c r="K2733" s="251">
        <v>26400</v>
      </c>
      <c r="M2733" s="224" t="s">
        <v>12795</v>
      </c>
      <c r="N2733" s="224"/>
      <c r="O2733" s="225">
        <v>9696.68</v>
      </c>
      <c r="Q2733" s="203" t="s">
        <v>3368</v>
      </c>
      <c r="R2733" s="203"/>
      <c r="S2733" s="204">
        <v>168364.98</v>
      </c>
      <c r="Y2733" t="s">
        <v>63752</v>
      </c>
      <c r="Z2733" s="284">
        <v>1597.24</v>
      </c>
      <c r="AB2733" s="276" t="s">
        <v>48802</v>
      </c>
      <c r="AC2733" s="277">
        <v>2333.34</v>
      </c>
      <c r="AE2733" s="246" t="s">
        <v>42257</v>
      </c>
      <c r="AF2733" s="247">
        <v>699533</v>
      </c>
      <c r="AH2733" s="226" t="s">
        <v>44553</v>
      </c>
      <c r="AI2733" s="227">
        <v>46753.72</v>
      </c>
      <c r="AK2733" s="207" t="s">
        <v>17219</v>
      </c>
      <c r="AL2733" s="208">
        <v>188.03</v>
      </c>
      <c r="AM2733" s="93"/>
      <c r="AN2733" s="199" t="s">
        <v>32660</v>
      </c>
      <c r="AO2733" s="200">
        <v>7727.72</v>
      </c>
      <c r="AT2733" s="263"/>
      <c r="AU2733" s="264"/>
      <c r="AW2733" s="244" t="s">
        <v>57067</v>
      </c>
      <c r="AX2733" s="245">
        <v>26400</v>
      </c>
      <c r="AZ2733" s="230" t="s">
        <v>12872</v>
      </c>
      <c r="BA2733" s="231">
        <v>9696.68</v>
      </c>
      <c r="BC2733" s="209" t="s">
        <v>9672</v>
      </c>
      <c r="BD2733" s="210">
        <v>7147</v>
      </c>
    </row>
    <row r="2734" spans="9:56" x14ac:dyDescent="0.55000000000000004">
      <c r="I2734" s="250" t="s">
        <v>46480</v>
      </c>
      <c r="J2734" s="250"/>
      <c r="K2734" s="251">
        <v>300448.53999999998</v>
      </c>
      <c r="M2734" s="224" t="s">
        <v>12796</v>
      </c>
      <c r="N2734" s="224"/>
      <c r="O2734" s="225">
        <v>8567</v>
      </c>
      <c r="Q2734" s="203" t="s">
        <v>3261</v>
      </c>
      <c r="R2734" s="203"/>
      <c r="S2734" s="204">
        <v>9680948.9299999997</v>
      </c>
      <c r="Y2734" t="s">
        <v>71570</v>
      </c>
      <c r="Z2734" s="284">
        <v>21000</v>
      </c>
      <c r="AB2734" s="276" t="s">
        <v>39040</v>
      </c>
      <c r="AC2734" s="277">
        <v>12270</v>
      </c>
      <c r="AE2734" s="246" t="s">
        <v>17369</v>
      </c>
      <c r="AF2734" s="247">
        <v>21500</v>
      </c>
      <c r="AH2734" s="226" t="s">
        <v>42248</v>
      </c>
      <c r="AI2734" s="227">
        <v>106622.36</v>
      </c>
      <c r="AK2734" s="207" t="s">
        <v>17220</v>
      </c>
      <c r="AL2734" s="208">
        <v>165</v>
      </c>
      <c r="AM2734" s="93"/>
      <c r="AN2734" s="199" t="s">
        <v>32661</v>
      </c>
      <c r="AO2734" s="200">
        <v>50754.33</v>
      </c>
      <c r="AT2734" s="263"/>
      <c r="AU2734" s="264"/>
      <c r="AW2734" s="244" t="s">
        <v>46594</v>
      </c>
      <c r="AX2734" s="245">
        <v>300448.53999999998</v>
      </c>
      <c r="AZ2734" s="230" t="s">
        <v>12873</v>
      </c>
      <c r="BA2734" s="231">
        <v>8567</v>
      </c>
      <c r="BC2734" s="209" t="s">
        <v>11371</v>
      </c>
      <c r="BD2734" s="210">
        <v>5211</v>
      </c>
    </row>
    <row r="2735" spans="9:56" x14ac:dyDescent="0.55000000000000004">
      <c r="I2735" s="250" t="s">
        <v>46481</v>
      </c>
      <c r="J2735" s="250"/>
      <c r="K2735" s="251">
        <v>105500</v>
      </c>
      <c r="M2735" s="224" t="s">
        <v>12797</v>
      </c>
      <c r="N2735" s="224"/>
      <c r="O2735" s="225">
        <v>236673.5</v>
      </c>
      <c r="Q2735" s="203" t="s">
        <v>3369</v>
      </c>
      <c r="R2735" s="203"/>
      <c r="S2735" s="204">
        <v>168613.98</v>
      </c>
      <c r="Y2735" t="s">
        <v>64672</v>
      </c>
      <c r="Z2735" s="284">
        <v>7167.22</v>
      </c>
      <c r="AB2735" s="276" t="s">
        <v>55036</v>
      </c>
      <c r="AC2735" s="277">
        <v>8190</v>
      </c>
      <c r="AE2735" s="246" t="s">
        <v>54953</v>
      </c>
      <c r="AF2735" s="247">
        <v>11981.7</v>
      </c>
      <c r="AH2735" s="226" t="s">
        <v>42249</v>
      </c>
      <c r="AI2735" s="227">
        <v>7917.64</v>
      </c>
      <c r="AK2735" s="207" t="s">
        <v>17221</v>
      </c>
      <c r="AL2735" s="208">
        <v>31.7</v>
      </c>
      <c r="AM2735" s="93"/>
      <c r="AN2735" s="199" t="s">
        <v>14144</v>
      </c>
      <c r="AO2735" s="200">
        <v>2876.63</v>
      </c>
      <c r="AT2735" s="263"/>
      <c r="AU2735" s="264"/>
      <c r="AW2735" s="244" t="s">
        <v>46595</v>
      </c>
      <c r="AX2735" s="245">
        <v>105500</v>
      </c>
      <c r="AZ2735" s="230" t="s">
        <v>12874</v>
      </c>
      <c r="BA2735" s="231">
        <v>236673.5</v>
      </c>
      <c r="BC2735" s="209" t="s">
        <v>11629</v>
      </c>
      <c r="BD2735" s="210">
        <v>13256.81</v>
      </c>
    </row>
    <row r="2736" spans="9:56" x14ac:dyDescent="0.55000000000000004">
      <c r="I2736" s="250" t="s">
        <v>46482</v>
      </c>
      <c r="J2736" s="250"/>
      <c r="K2736" s="251">
        <v>89706.45</v>
      </c>
      <c r="M2736" s="224" t="s">
        <v>12799</v>
      </c>
      <c r="N2736" s="224"/>
      <c r="O2736" s="225">
        <v>92080.3</v>
      </c>
      <c r="Q2736" s="203" t="s">
        <v>3370</v>
      </c>
      <c r="R2736" s="203"/>
      <c r="S2736" s="204">
        <v>127221.93</v>
      </c>
      <c r="Y2736" t="s">
        <v>63278</v>
      </c>
      <c r="Z2736">
        <v>634.25</v>
      </c>
      <c r="AB2736" s="276" t="s">
        <v>39041</v>
      </c>
      <c r="AC2736" s="277">
        <v>285765.03999999998</v>
      </c>
      <c r="AE2736" s="246" t="s">
        <v>17370</v>
      </c>
      <c r="AF2736" s="247">
        <v>94117.01</v>
      </c>
      <c r="AH2736" s="226" t="s">
        <v>42250</v>
      </c>
      <c r="AI2736" s="227">
        <v>8141.55</v>
      </c>
      <c r="AK2736" s="207" t="s">
        <v>17222</v>
      </c>
      <c r="AL2736" s="208">
        <v>59430</v>
      </c>
      <c r="AM2736" s="93"/>
      <c r="AN2736" s="199" t="s">
        <v>26364</v>
      </c>
      <c r="AO2736" s="200">
        <v>6695.98</v>
      </c>
      <c r="AT2736" s="263"/>
      <c r="AU2736" s="264"/>
      <c r="AW2736" s="244" t="s">
        <v>46596</v>
      </c>
      <c r="AX2736" s="245">
        <v>89706.45</v>
      </c>
      <c r="AZ2736" s="230" t="s">
        <v>12876</v>
      </c>
      <c r="BA2736" s="231">
        <v>92080.3</v>
      </c>
      <c r="BC2736" s="209" t="s">
        <v>9948</v>
      </c>
      <c r="BD2736" s="210">
        <v>112107.01</v>
      </c>
    </row>
    <row r="2737" spans="9:56" x14ac:dyDescent="0.55000000000000004">
      <c r="I2737" s="250" t="s">
        <v>46483</v>
      </c>
      <c r="J2737" s="250"/>
      <c r="K2737" s="251">
        <v>29250</v>
      </c>
      <c r="M2737" s="224" t="s">
        <v>12801</v>
      </c>
      <c r="N2737" s="224"/>
      <c r="O2737" s="225">
        <v>6304.92</v>
      </c>
      <c r="Q2737" s="203" t="s">
        <v>3371</v>
      </c>
      <c r="R2737" s="203"/>
      <c r="S2737" s="204">
        <v>83526.850000000006</v>
      </c>
      <c r="Y2737" t="s">
        <v>71922</v>
      </c>
      <c r="Z2737">
        <v>-137.32</v>
      </c>
      <c r="AB2737" s="276" t="s">
        <v>64160</v>
      </c>
      <c r="AC2737" s="277">
        <v>22545</v>
      </c>
      <c r="AE2737" s="246" t="s">
        <v>17371</v>
      </c>
      <c r="AF2737" s="247">
        <v>113458.54</v>
      </c>
      <c r="AH2737" s="226" t="s">
        <v>49724</v>
      </c>
      <c r="AI2737" s="227">
        <v>1000</v>
      </c>
      <c r="AK2737" s="207" t="s">
        <v>17223</v>
      </c>
      <c r="AL2737" s="208">
        <v>49351.86</v>
      </c>
      <c r="AM2737" s="93"/>
      <c r="AN2737" s="199" t="s">
        <v>14145</v>
      </c>
      <c r="AO2737" s="200">
        <v>6365.31</v>
      </c>
      <c r="AT2737" s="263"/>
      <c r="AU2737" s="264"/>
      <c r="AW2737" s="244" t="s">
        <v>46598</v>
      </c>
      <c r="AX2737" s="245">
        <v>29250</v>
      </c>
      <c r="AZ2737" s="230" t="s">
        <v>12878</v>
      </c>
      <c r="BA2737" s="231">
        <v>6304.92</v>
      </c>
      <c r="BC2737" s="209" t="s">
        <v>6780</v>
      </c>
      <c r="BD2737" s="210">
        <v>10704.25</v>
      </c>
    </row>
    <row r="2738" spans="9:56" x14ac:dyDescent="0.55000000000000004">
      <c r="I2738" s="250" t="s">
        <v>46485</v>
      </c>
      <c r="J2738" s="250"/>
      <c r="K2738" s="251">
        <v>10010.290000000001</v>
      </c>
      <c r="M2738" s="224" t="s">
        <v>12802</v>
      </c>
      <c r="N2738" s="224"/>
      <c r="O2738" s="225">
        <v>65057.22</v>
      </c>
      <c r="Q2738" s="203" t="s">
        <v>4152</v>
      </c>
      <c r="R2738" s="203"/>
      <c r="S2738" s="204">
        <v>23622</v>
      </c>
      <c r="Y2738" t="s">
        <v>71571</v>
      </c>
      <c r="Z2738">
        <v>891.17</v>
      </c>
      <c r="AB2738" s="276" t="s">
        <v>39042</v>
      </c>
      <c r="AC2738" s="277">
        <v>50585.19</v>
      </c>
      <c r="AE2738" s="246" t="s">
        <v>33267</v>
      </c>
      <c r="AF2738" s="247">
        <v>2047.82</v>
      </c>
      <c r="AH2738" s="226" t="s">
        <v>49725</v>
      </c>
      <c r="AI2738" s="227">
        <v>593</v>
      </c>
      <c r="AK2738" s="207" t="s">
        <v>17224</v>
      </c>
      <c r="AL2738" s="208">
        <v>32866.269999999997</v>
      </c>
      <c r="AM2738" s="93"/>
      <c r="AN2738" s="199" t="s">
        <v>14146</v>
      </c>
      <c r="AO2738" s="200">
        <v>4833.8999999999996</v>
      </c>
      <c r="AT2738" s="263"/>
      <c r="AU2738" s="264"/>
      <c r="AW2738" s="244" t="s">
        <v>46600</v>
      </c>
      <c r="AX2738" s="245">
        <v>10010.290000000001</v>
      </c>
      <c r="AZ2738" s="230" t="s">
        <v>12879</v>
      </c>
      <c r="BA2738" s="231">
        <v>65057.22</v>
      </c>
      <c r="BC2738" s="209" t="s">
        <v>9364</v>
      </c>
      <c r="BD2738" s="210">
        <v>33342.6</v>
      </c>
    </row>
    <row r="2739" spans="9:56" x14ac:dyDescent="0.55000000000000004">
      <c r="I2739" s="250" t="s">
        <v>46486</v>
      </c>
      <c r="J2739" s="250"/>
      <c r="K2739" s="251">
        <v>211500</v>
      </c>
      <c r="M2739" s="224" t="s">
        <v>12803</v>
      </c>
      <c r="N2739" s="224"/>
      <c r="O2739" s="225">
        <v>15556.54</v>
      </c>
      <c r="Q2739" s="203" t="s">
        <v>3372</v>
      </c>
      <c r="R2739" s="203"/>
      <c r="S2739" s="204">
        <v>145648</v>
      </c>
      <c r="Y2739" t="s">
        <v>60648</v>
      </c>
      <c r="Z2739" s="284">
        <v>5112.16</v>
      </c>
      <c r="AB2739" s="276" t="s">
        <v>39043</v>
      </c>
      <c r="AC2739" s="277">
        <v>156438.89000000001</v>
      </c>
      <c r="AE2739" s="246" t="s">
        <v>17372</v>
      </c>
      <c r="AF2739" s="247">
        <v>11334.37</v>
      </c>
      <c r="AH2739" s="226" t="s">
        <v>46747</v>
      </c>
      <c r="AI2739" s="227">
        <v>13680</v>
      </c>
      <c r="AK2739" s="207" t="s">
        <v>17225</v>
      </c>
      <c r="AL2739" s="208">
        <v>4086.19</v>
      </c>
      <c r="AM2739" s="93"/>
      <c r="AN2739" s="199" t="s">
        <v>14147</v>
      </c>
      <c r="AO2739" s="200">
        <v>10973.4</v>
      </c>
      <c r="AT2739" s="263"/>
      <c r="AU2739" s="264"/>
      <c r="AW2739" s="244" t="s">
        <v>46601</v>
      </c>
      <c r="AX2739" s="245">
        <v>211500</v>
      </c>
      <c r="AZ2739" s="230" t="s">
        <v>12880</v>
      </c>
      <c r="BA2739" s="231">
        <v>15556.54</v>
      </c>
      <c r="BC2739" s="209" t="s">
        <v>9949</v>
      </c>
      <c r="BD2739" s="210">
        <v>44046.85</v>
      </c>
    </row>
    <row r="2740" spans="9:56" x14ac:dyDescent="0.55000000000000004">
      <c r="I2740" s="250" t="s">
        <v>46487</v>
      </c>
      <c r="J2740" s="250"/>
      <c r="K2740" s="251">
        <v>35055</v>
      </c>
      <c r="M2740" s="224" t="s">
        <v>12804</v>
      </c>
      <c r="N2740" s="224"/>
      <c r="O2740" s="225">
        <v>104716.12</v>
      </c>
      <c r="Q2740" s="203" t="s">
        <v>3373</v>
      </c>
      <c r="R2740" s="203"/>
      <c r="S2740" s="204">
        <v>1654638.06</v>
      </c>
      <c r="Y2740" t="s">
        <v>60649</v>
      </c>
      <c r="Z2740">
        <v>448.57</v>
      </c>
      <c r="AB2740" s="276" t="s">
        <v>39044</v>
      </c>
      <c r="AC2740" s="277">
        <v>37288.43</v>
      </c>
      <c r="AE2740" s="246" t="s">
        <v>33268</v>
      </c>
      <c r="AF2740" s="247">
        <v>45465</v>
      </c>
      <c r="AH2740" s="226" t="s">
        <v>46748</v>
      </c>
      <c r="AI2740" s="227">
        <v>1046</v>
      </c>
      <c r="AK2740" s="207" t="s">
        <v>17226</v>
      </c>
      <c r="AL2740" s="208">
        <v>4831.6400000000003</v>
      </c>
      <c r="AM2740" s="93"/>
      <c r="AN2740" s="199" t="s">
        <v>14148</v>
      </c>
      <c r="AO2740" s="200">
        <v>2248.92</v>
      </c>
      <c r="AT2740" s="263"/>
      <c r="AU2740" s="264"/>
      <c r="AW2740" s="244" t="s">
        <v>46602</v>
      </c>
      <c r="AX2740" s="245">
        <v>35055</v>
      </c>
      <c r="AZ2740" s="230" t="s">
        <v>12881</v>
      </c>
      <c r="BA2740" s="231">
        <v>104716.12</v>
      </c>
      <c r="BC2740" s="209" t="s">
        <v>6781</v>
      </c>
      <c r="BD2740" s="210">
        <v>11636.06</v>
      </c>
    </row>
    <row r="2741" spans="9:56" x14ac:dyDescent="0.55000000000000004">
      <c r="I2741" s="250" t="s">
        <v>56952</v>
      </c>
      <c r="J2741" s="250"/>
      <c r="K2741" s="251">
        <v>3197.76</v>
      </c>
      <c r="M2741" s="224" t="s">
        <v>12805</v>
      </c>
      <c r="N2741" s="224"/>
      <c r="O2741" s="225">
        <v>15589.89</v>
      </c>
      <c r="Q2741" s="203" t="s">
        <v>3262</v>
      </c>
      <c r="R2741" s="203"/>
      <c r="S2741" s="204">
        <v>22240.31</v>
      </c>
      <c r="Y2741" t="s">
        <v>62145</v>
      </c>
      <c r="Z2741" s="284">
        <v>1214.8499999999999</v>
      </c>
      <c r="AB2741" s="276" t="s">
        <v>40212</v>
      </c>
      <c r="AC2741" s="277">
        <v>263970.7</v>
      </c>
      <c r="AE2741" s="246" t="s">
        <v>34700</v>
      </c>
      <c r="AF2741" s="247">
        <v>9130.0499999999993</v>
      </c>
      <c r="AH2741" s="226" t="s">
        <v>40169</v>
      </c>
      <c r="AI2741" s="227">
        <v>56939.82</v>
      </c>
      <c r="AK2741" s="207" t="s">
        <v>17227</v>
      </c>
      <c r="AL2741" s="208">
        <v>56688.57</v>
      </c>
      <c r="AM2741" s="93"/>
      <c r="AN2741" s="199" t="s">
        <v>14149</v>
      </c>
      <c r="AO2741" s="200">
        <v>4092.07</v>
      </c>
      <c r="AT2741" s="263"/>
      <c r="AU2741" s="264"/>
      <c r="AW2741" s="244" t="s">
        <v>57068</v>
      </c>
      <c r="AX2741" s="245">
        <v>3197.76</v>
      </c>
      <c r="AZ2741" s="230" t="s">
        <v>12882</v>
      </c>
      <c r="BA2741" s="231">
        <v>15589.89</v>
      </c>
      <c r="BC2741" s="209" t="s">
        <v>7182</v>
      </c>
      <c r="BD2741" s="210">
        <v>243</v>
      </c>
    </row>
    <row r="2742" spans="9:56" x14ac:dyDescent="0.55000000000000004">
      <c r="I2742" s="250" t="s">
        <v>56953</v>
      </c>
      <c r="J2742" s="250"/>
      <c r="K2742" s="251">
        <v>22128.43</v>
      </c>
      <c r="M2742" s="224" t="s">
        <v>12806</v>
      </c>
      <c r="N2742" s="224"/>
      <c r="O2742" s="225">
        <v>604.89</v>
      </c>
      <c r="Q2742" s="203" t="s">
        <v>3374</v>
      </c>
      <c r="R2742" s="203"/>
      <c r="S2742" s="204">
        <v>7058253.3899999997</v>
      </c>
      <c r="Y2742" t="s">
        <v>24664</v>
      </c>
      <c r="Z2742" s="284">
        <v>39908.03</v>
      </c>
      <c r="AB2742" s="276" t="s">
        <v>39045</v>
      </c>
      <c r="AC2742" s="277">
        <v>41379.15</v>
      </c>
      <c r="AE2742" s="246" t="s">
        <v>17373</v>
      </c>
      <c r="AF2742" s="247">
        <v>310052.44</v>
      </c>
      <c r="AH2742" s="226" t="s">
        <v>40170</v>
      </c>
      <c r="AI2742" s="227">
        <v>11111.1</v>
      </c>
      <c r="AK2742" s="207" t="s">
        <v>17228</v>
      </c>
      <c r="AL2742" s="208">
        <v>13482.79</v>
      </c>
      <c r="AM2742" s="93"/>
      <c r="AN2742" s="199" t="s">
        <v>14150</v>
      </c>
      <c r="AO2742" s="200">
        <v>4062.36</v>
      </c>
      <c r="AT2742" s="263"/>
      <c r="AU2742" s="264"/>
      <c r="AW2742" s="244" t="s">
        <v>57069</v>
      </c>
      <c r="AX2742" s="245">
        <v>22128.43</v>
      </c>
      <c r="AZ2742" s="230" t="s">
        <v>12883</v>
      </c>
      <c r="BA2742" s="231">
        <v>604.89</v>
      </c>
      <c r="BC2742" s="209" t="s">
        <v>7458</v>
      </c>
      <c r="BD2742" s="210">
        <v>13303</v>
      </c>
    </row>
    <row r="2743" spans="9:56" x14ac:dyDescent="0.55000000000000004">
      <c r="I2743" s="250" t="s">
        <v>56954</v>
      </c>
      <c r="J2743" s="250"/>
      <c r="K2743" s="251">
        <v>32993.360000000001</v>
      </c>
      <c r="M2743" s="224" t="s">
        <v>12807</v>
      </c>
      <c r="N2743" s="224"/>
      <c r="O2743" s="225">
        <v>144807.76999999999</v>
      </c>
      <c r="Q2743" s="203" t="s">
        <v>3375</v>
      </c>
      <c r="R2743" s="203"/>
      <c r="S2743" s="204">
        <v>107566</v>
      </c>
      <c r="Y2743" t="s">
        <v>61519</v>
      </c>
      <c r="Z2743" s="284">
        <v>9000</v>
      </c>
      <c r="AB2743" s="276" t="s">
        <v>67362</v>
      </c>
      <c r="AC2743" s="277">
        <v>1238.6500000000001</v>
      </c>
      <c r="AE2743" s="246" t="s">
        <v>62949</v>
      </c>
      <c r="AF2743" s="247">
        <v>4184.5600000000004</v>
      </c>
      <c r="AH2743" s="226" t="s">
        <v>40171</v>
      </c>
      <c r="AI2743" s="227">
        <v>5118.13</v>
      </c>
      <c r="AK2743" s="207" t="s">
        <v>17229</v>
      </c>
      <c r="AL2743" s="208">
        <v>627.53</v>
      </c>
      <c r="AM2743" s="93"/>
      <c r="AN2743" s="199" t="s">
        <v>14151</v>
      </c>
      <c r="AO2743" s="200">
        <v>346.84</v>
      </c>
      <c r="AT2743" s="263"/>
      <c r="AU2743" s="264"/>
      <c r="AW2743" s="244" t="s">
        <v>57070</v>
      </c>
      <c r="AX2743" s="245">
        <v>32993.360000000001</v>
      </c>
      <c r="AZ2743" s="230" t="s">
        <v>12884</v>
      </c>
      <c r="BA2743" s="231">
        <v>144807.76999999999</v>
      </c>
      <c r="BC2743" s="209" t="s">
        <v>7860</v>
      </c>
      <c r="BD2743" s="210">
        <v>10274</v>
      </c>
    </row>
    <row r="2744" spans="9:56" x14ac:dyDescent="0.55000000000000004">
      <c r="I2744" s="250" t="s">
        <v>56955</v>
      </c>
      <c r="J2744" s="250"/>
      <c r="K2744" s="251">
        <v>28200</v>
      </c>
      <c r="M2744" s="224" t="s">
        <v>12808</v>
      </c>
      <c r="N2744" s="224"/>
      <c r="O2744" s="225">
        <v>80608.850000000006</v>
      </c>
      <c r="Q2744" s="203" t="s">
        <v>4153</v>
      </c>
      <c r="R2744" s="203"/>
      <c r="S2744" s="204">
        <v>26843</v>
      </c>
      <c r="Y2744" t="s">
        <v>55290</v>
      </c>
      <c r="Z2744" s="284">
        <v>1690.5</v>
      </c>
      <c r="AB2744" s="276" t="s">
        <v>48803</v>
      </c>
      <c r="AC2744" s="277">
        <v>61896.93</v>
      </c>
      <c r="AE2744" s="246" t="s">
        <v>36119</v>
      </c>
      <c r="AF2744" s="247">
        <v>157513.94</v>
      </c>
      <c r="AH2744" s="226" t="s">
        <v>40172</v>
      </c>
      <c r="AI2744" s="227">
        <v>1200</v>
      </c>
      <c r="AK2744" s="207" t="s">
        <v>17230</v>
      </c>
      <c r="AL2744" s="208">
        <v>41889.480000000003</v>
      </c>
      <c r="AM2744" s="93"/>
      <c r="AN2744" s="199" t="s">
        <v>26373</v>
      </c>
      <c r="AO2744" s="200">
        <v>7727.72</v>
      </c>
      <c r="AT2744" s="263"/>
      <c r="AU2744" s="264"/>
      <c r="AW2744" s="244" t="s">
        <v>57071</v>
      </c>
      <c r="AX2744" s="245">
        <v>28200</v>
      </c>
      <c r="AZ2744" s="230" t="s">
        <v>12885</v>
      </c>
      <c r="BA2744" s="231">
        <v>80608.850000000006</v>
      </c>
      <c r="BC2744" s="209" t="s">
        <v>8769</v>
      </c>
      <c r="BD2744" s="210">
        <v>750</v>
      </c>
    </row>
    <row r="2745" spans="9:56" x14ac:dyDescent="0.55000000000000004">
      <c r="I2745" s="250" t="s">
        <v>56956</v>
      </c>
      <c r="J2745" s="250"/>
      <c r="K2745" s="251">
        <v>10503.11</v>
      </c>
      <c r="M2745" s="224" t="s">
        <v>12809</v>
      </c>
      <c r="N2745" s="224"/>
      <c r="O2745" s="225">
        <v>199559.53</v>
      </c>
      <c r="Q2745" s="203" t="s">
        <v>3263</v>
      </c>
      <c r="R2745" s="203"/>
      <c r="S2745" s="204">
        <v>183</v>
      </c>
      <c r="Y2745" t="s">
        <v>24670</v>
      </c>
      <c r="Z2745" s="284">
        <v>3870.72</v>
      </c>
      <c r="AB2745" s="276" t="s">
        <v>39046</v>
      </c>
      <c r="AC2745" s="277">
        <v>262636.77</v>
      </c>
      <c r="AE2745" s="246" t="s">
        <v>60264</v>
      </c>
      <c r="AF2745" s="247">
        <v>-22652.28</v>
      </c>
      <c r="AH2745" s="226" t="s">
        <v>47860</v>
      </c>
      <c r="AI2745" s="227">
        <v>8000</v>
      </c>
      <c r="AK2745" s="207" t="s">
        <v>17231</v>
      </c>
      <c r="AL2745" s="208">
        <v>23663.15</v>
      </c>
      <c r="AM2745" s="93"/>
      <c r="AN2745" s="199" t="s">
        <v>14152</v>
      </c>
      <c r="AO2745" s="200">
        <v>1991.6</v>
      </c>
      <c r="AT2745" s="263"/>
      <c r="AU2745" s="264"/>
      <c r="AW2745" s="244" t="s">
        <v>57072</v>
      </c>
      <c r="AX2745" s="245">
        <v>10503.11</v>
      </c>
      <c r="AZ2745" s="230" t="s">
        <v>12886</v>
      </c>
      <c r="BA2745" s="231">
        <v>199559.53</v>
      </c>
      <c r="BC2745" s="209" t="s">
        <v>9049</v>
      </c>
      <c r="BD2745" s="210">
        <v>1422</v>
      </c>
    </row>
    <row r="2746" spans="9:56" x14ac:dyDescent="0.55000000000000004">
      <c r="I2746" s="250" t="s">
        <v>56957</v>
      </c>
      <c r="J2746" s="250"/>
      <c r="K2746" s="251">
        <v>3451.21</v>
      </c>
      <c r="M2746" s="224" t="s">
        <v>12811</v>
      </c>
      <c r="N2746" s="224"/>
      <c r="O2746" s="225">
        <v>118021</v>
      </c>
      <c r="Q2746" s="203" t="s">
        <v>3376</v>
      </c>
      <c r="R2746" s="203"/>
      <c r="S2746" s="204">
        <v>236187.31</v>
      </c>
      <c r="Y2746" t="s">
        <v>55291</v>
      </c>
      <c r="Z2746" s="284">
        <v>12163.91</v>
      </c>
      <c r="AB2746" s="276" t="s">
        <v>55971</v>
      </c>
      <c r="AC2746" s="277">
        <v>45968.43</v>
      </c>
      <c r="AE2746" s="246" t="s">
        <v>51893</v>
      </c>
      <c r="AF2746" s="247">
        <v>10008</v>
      </c>
      <c r="AH2746" s="226" t="s">
        <v>47861</v>
      </c>
      <c r="AI2746" s="227">
        <v>612.02</v>
      </c>
      <c r="AK2746" s="207" t="s">
        <v>17232</v>
      </c>
      <c r="AL2746" s="208">
        <v>16600</v>
      </c>
      <c r="AM2746" s="93"/>
      <c r="AN2746" s="199" t="s">
        <v>32662</v>
      </c>
      <c r="AO2746" s="200">
        <v>50754.33</v>
      </c>
      <c r="AT2746" s="263"/>
      <c r="AU2746" s="264"/>
      <c r="AW2746" s="244" t="s">
        <v>57073</v>
      </c>
      <c r="AX2746" s="245">
        <v>3451.21</v>
      </c>
      <c r="AZ2746" s="230" t="s">
        <v>12888</v>
      </c>
      <c r="BA2746" s="231">
        <v>118021</v>
      </c>
      <c r="BC2746" s="209" t="s">
        <v>9365</v>
      </c>
      <c r="BD2746" s="210">
        <v>37843.01</v>
      </c>
    </row>
    <row r="2747" spans="9:56" x14ac:dyDescent="0.55000000000000004">
      <c r="I2747" s="250" t="s">
        <v>56958</v>
      </c>
      <c r="J2747" s="250"/>
      <c r="K2747" s="251">
        <v>27899</v>
      </c>
      <c r="M2747" s="224" t="s">
        <v>12812</v>
      </c>
      <c r="N2747" s="224"/>
      <c r="O2747" s="225">
        <v>16136.45</v>
      </c>
      <c r="Q2747" s="203" t="s">
        <v>3264</v>
      </c>
      <c r="R2747" s="203"/>
      <c r="S2747" s="204">
        <v>319040.2</v>
      </c>
      <c r="Y2747" t="s">
        <v>71572</v>
      </c>
      <c r="Z2747" s="284">
        <v>20711.77</v>
      </c>
      <c r="AB2747" s="276" t="s">
        <v>39047</v>
      </c>
      <c r="AC2747" s="277">
        <v>163065.76</v>
      </c>
      <c r="AE2747" s="246" t="s">
        <v>51894</v>
      </c>
      <c r="AF2747" s="247">
        <v>765.61</v>
      </c>
      <c r="AH2747" s="226" t="s">
        <v>44554</v>
      </c>
      <c r="AI2747" s="227">
        <v>36941</v>
      </c>
      <c r="AK2747" s="207" t="s">
        <v>17233</v>
      </c>
      <c r="AL2747" s="208">
        <v>195699</v>
      </c>
      <c r="AM2747" s="93"/>
      <c r="AN2747" s="199" t="s">
        <v>32663</v>
      </c>
      <c r="AO2747" s="200">
        <v>260535.27</v>
      </c>
      <c r="AT2747" s="263"/>
      <c r="AU2747" s="264"/>
      <c r="AW2747" s="244" t="s">
        <v>57074</v>
      </c>
      <c r="AX2747" s="245">
        <v>27899</v>
      </c>
      <c r="AZ2747" s="230" t="s">
        <v>12889</v>
      </c>
      <c r="BA2747" s="231">
        <v>16136.45</v>
      </c>
      <c r="BC2747" s="209" t="s">
        <v>9546</v>
      </c>
      <c r="BD2747" s="210">
        <v>898</v>
      </c>
    </row>
    <row r="2748" spans="9:56" x14ac:dyDescent="0.55000000000000004">
      <c r="I2748" s="250" t="s">
        <v>56959</v>
      </c>
      <c r="J2748" s="250"/>
      <c r="K2748" s="251">
        <v>485.01</v>
      </c>
      <c r="M2748" s="224" t="s">
        <v>12813</v>
      </c>
      <c r="N2748" s="224"/>
      <c r="O2748" s="225">
        <v>61991.43</v>
      </c>
      <c r="Q2748" s="203" t="s">
        <v>3377</v>
      </c>
      <c r="R2748" s="203"/>
      <c r="S2748" s="204">
        <v>320305.21999999997</v>
      </c>
      <c r="Y2748" t="s">
        <v>63284</v>
      </c>
      <c r="Z2748" s="284">
        <v>61245.3</v>
      </c>
      <c r="AB2748" s="276" t="s">
        <v>46825</v>
      </c>
      <c r="AC2748" s="277">
        <v>41407.93</v>
      </c>
      <c r="AE2748" s="246" t="s">
        <v>51895</v>
      </c>
      <c r="AF2748" s="247">
        <v>2451.96</v>
      </c>
      <c r="AH2748" s="226" t="s">
        <v>44555</v>
      </c>
      <c r="AI2748" s="227">
        <v>2907</v>
      </c>
      <c r="AK2748" s="207" t="s">
        <v>17234</v>
      </c>
      <c r="AL2748" s="208">
        <v>7700</v>
      </c>
      <c r="AM2748" s="93"/>
      <c r="AN2748" s="199" t="s">
        <v>32664</v>
      </c>
      <c r="AO2748" s="200">
        <v>19930.95</v>
      </c>
      <c r="AT2748" s="263"/>
      <c r="AU2748" s="264"/>
      <c r="AW2748" s="244" t="s">
        <v>57075</v>
      </c>
      <c r="AX2748" s="245">
        <v>485.01</v>
      </c>
      <c r="AZ2748" s="230" t="s">
        <v>12890</v>
      </c>
      <c r="BA2748" s="231">
        <v>61991.43</v>
      </c>
      <c r="BC2748" s="209" t="s">
        <v>9950</v>
      </c>
      <c r="BD2748" s="210">
        <v>76369.070000000007</v>
      </c>
    </row>
    <row r="2749" spans="9:56" x14ac:dyDescent="0.55000000000000004">
      <c r="I2749" s="250" t="s">
        <v>56960</v>
      </c>
      <c r="J2749" s="250"/>
      <c r="K2749" s="251">
        <v>1978.91</v>
      </c>
      <c r="M2749" s="224" t="s">
        <v>12814</v>
      </c>
      <c r="N2749" s="224"/>
      <c r="O2749" s="225">
        <v>35395.949999999997</v>
      </c>
      <c r="Q2749" s="203" t="s">
        <v>3378</v>
      </c>
      <c r="R2749" s="203"/>
      <c r="S2749" s="204">
        <v>22191</v>
      </c>
      <c r="Y2749" t="s">
        <v>68299</v>
      </c>
      <c r="Z2749" s="284">
        <v>132448.17000000001</v>
      </c>
      <c r="AB2749" s="276" t="s">
        <v>39048</v>
      </c>
      <c r="AC2749" s="277">
        <v>20062.259999999998</v>
      </c>
      <c r="AE2749" s="246" t="s">
        <v>58458</v>
      </c>
      <c r="AF2749" s="247">
        <v>719.55</v>
      </c>
      <c r="AH2749" s="226" t="s">
        <v>44556</v>
      </c>
      <c r="AI2749" s="227">
        <v>108671.86</v>
      </c>
      <c r="AK2749" s="207" t="s">
        <v>13218</v>
      </c>
      <c r="AL2749" s="208">
        <v>33435.53</v>
      </c>
      <c r="AM2749" s="93"/>
      <c r="AN2749" s="199" t="s">
        <v>32665</v>
      </c>
      <c r="AO2749" s="200">
        <v>51325.43</v>
      </c>
      <c r="AT2749" s="263"/>
      <c r="AU2749" s="264"/>
      <c r="AW2749" s="244" t="s">
        <v>57076</v>
      </c>
      <c r="AX2749" s="245">
        <v>1978.91</v>
      </c>
      <c r="AZ2749" s="230" t="s">
        <v>12891</v>
      </c>
      <c r="BA2749" s="231">
        <v>35395.949999999997</v>
      </c>
      <c r="BC2749" s="209" t="s">
        <v>6782</v>
      </c>
      <c r="BD2749" s="210">
        <v>15411</v>
      </c>
    </row>
    <row r="2750" spans="9:56" x14ac:dyDescent="0.55000000000000004">
      <c r="I2750" s="250" t="s">
        <v>56961</v>
      </c>
      <c r="J2750" s="250"/>
      <c r="K2750" s="251">
        <v>7354.77</v>
      </c>
      <c r="M2750" s="224" t="s">
        <v>12815</v>
      </c>
      <c r="N2750" s="224"/>
      <c r="O2750" s="225">
        <v>95731.59</v>
      </c>
      <c r="Q2750" s="203" t="s">
        <v>3265</v>
      </c>
      <c r="R2750" s="203"/>
      <c r="S2750" s="204">
        <v>952655.6</v>
      </c>
      <c r="Y2750" t="s">
        <v>35355</v>
      </c>
      <c r="Z2750" s="284">
        <v>145121.07999999999</v>
      </c>
      <c r="AB2750" s="276" t="s">
        <v>55037</v>
      </c>
      <c r="AC2750" s="277">
        <v>3694.48</v>
      </c>
      <c r="AE2750" s="246" t="s">
        <v>55906</v>
      </c>
      <c r="AF2750" s="247">
        <v>5820.18</v>
      </c>
      <c r="AH2750" s="226" t="s">
        <v>44557</v>
      </c>
      <c r="AI2750" s="227">
        <v>8296.14</v>
      </c>
      <c r="AK2750" s="207" t="s">
        <v>17235</v>
      </c>
      <c r="AL2750" s="208">
        <v>95579.57</v>
      </c>
      <c r="AM2750" s="93"/>
      <c r="AN2750" s="199" t="s">
        <v>32666</v>
      </c>
      <c r="AO2750" s="200">
        <v>27023.46</v>
      </c>
      <c r="AT2750" s="263"/>
      <c r="AU2750" s="264"/>
      <c r="AW2750" s="244" t="s">
        <v>57077</v>
      </c>
      <c r="AX2750" s="245">
        <v>7354.77</v>
      </c>
      <c r="AZ2750" s="230" t="s">
        <v>12892</v>
      </c>
      <c r="BA2750" s="231">
        <v>95731.59</v>
      </c>
      <c r="BC2750" s="209" t="s">
        <v>7183</v>
      </c>
      <c r="BD2750" s="210">
        <v>425</v>
      </c>
    </row>
    <row r="2751" spans="9:56" x14ac:dyDescent="0.55000000000000004">
      <c r="I2751" s="250" t="s">
        <v>56962</v>
      </c>
      <c r="J2751" s="250"/>
      <c r="K2751" s="251">
        <v>23750</v>
      </c>
      <c r="M2751" s="224" t="s">
        <v>12816</v>
      </c>
      <c r="N2751" s="224"/>
      <c r="O2751" s="225">
        <v>152947.07</v>
      </c>
      <c r="Q2751" s="203" t="s">
        <v>3379</v>
      </c>
      <c r="R2751" s="203"/>
      <c r="S2751" s="204">
        <v>19540132.73</v>
      </c>
      <c r="Y2751" t="s">
        <v>47121</v>
      </c>
      <c r="Z2751" s="284">
        <v>479316.93</v>
      </c>
      <c r="AB2751" s="276" t="s">
        <v>52145</v>
      </c>
      <c r="AC2751" s="277">
        <v>276.89999999999998</v>
      </c>
      <c r="AE2751" s="246" t="s">
        <v>51896</v>
      </c>
      <c r="AF2751" s="247">
        <v>2180.13</v>
      </c>
      <c r="AH2751" s="226" t="s">
        <v>17277</v>
      </c>
      <c r="AI2751" s="227">
        <v>803.94</v>
      </c>
      <c r="AK2751" s="207" t="s">
        <v>17236</v>
      </c>
      <c r="AL2751" s="208">
        <v>14103.32</v>
      </c>
      <c r="AM2751" s="93"/>
      <c r="AN2751" s="199" t="s">
        <v>32667</v>
      </c>
      <c r="AO2751" s="200">
        <v>47733.71</v>
      </c>
      <c r="AT2751" s="263"/>
      <c r="AU2751" s="264"/>
      <c r="AW2751" s="244" t="s">
        <v>57079</v>
      </c>
      <c r="AX2751" s="245">
        <v>23750</v>
      </c>
      <c r="AZ2751" s="230" t="s">
        <v>12893</v>
      </c>
      <c r="BA2751" s="231">
        <v>152947.07</v>
      </c>
      <c r="BC2751" s="209" t="s">
        <v>7861</v>
      </c>
      <c r="BD2751" s="210">
        <v>10061</v>
      </c>
    </row>
    <row r="2752" spans="9:56" x14ac:dyDescent="0.55000000000000004">
      <c r="I2752" s="250" t="s">
        <v>56963</v>
      </c>
      <c r="J2752" s="250"/>
      <c r="K2752" s="251">
        <v>6700</v>
      </c>
      <c r="M2752" s="224" t="s">
        <v>12817</v>
      </c>
      <c r="N2752" s="224"/>
      <c r="O2752" s="225">
        <v>47268.76</v>
      </c>
      <c r="Q2752" s="203" t="s">
        <v>3380</v>
      </c>
      <c r="R2752" s="203"/>
      <c r="S2752" s="204">
        <v>10766.32</v>
      </c>
      <c r="Y2752" t="s">
        <v>71573</v>
      </c>
      <c r="Z2752" s="284">
        <v>312287.99</v>
      </c>
      <c r="AB2752" s="276" t="s">
        <v>52146</v>
      </c>
      <c r="AC2752" s="277">
        <v>875.7</v>
      </c>
      <c r="AE2752" s="246" t="s">
        <v>54954</v>
      </c>
      <c r="AF2752" s="247">
        <v>30056.58</v>
      </c>
      <c r="AH2752" s="226" t="s">
        <v>49726</v>
      </c>
      <c r="AI2752" s="227">
        <v>807</v>
      </c>
      <c r="AK2752" s="207" t="s">
        <v>17237</v>
      </c>
      <c r="AL2752" s="208">
        <v>2836</v>
      </c>
      <c r="AM2752" s="93"/>
      <c r="AN2752" s="199" t="s">
        <v>32668</v>
      </c>
      <c r="AO2752" s="200">
        <v>193969.47</v>
      </c>
      <c r="AT2752" s="263"/>
      <c r="AU2752" s="264"/>
      <c r="AW2752" s="244" t="s">
        <v>57080</v>
      </c>
      <c r="AX2752" s="245">
        <v>6700</v>
      </c>
      <c r="AZ2752" s="230" t="s">
        <v>12894</v>
      </c>
      <c r="BA2752" s="231">
        <v>47268.76</v>
      </c>
      <c r="BC2752" s="209" t="s">
        <v>8388</v>
      </c>
      <c r="BD2752" s="210">
        <v>6863</v>
      </c>
    </row>
    <row r="2753" spans="9:56" x14ac:dyDescent="0.55000000000000004">
      <c r="I2753" s="250" t="s">
        <v>56964</v>
      </c>
      <c r="J2753" s="250"/>
      <c r="K2753" s="251">
        <v>3469.56</v>
      </c>
      <c r="M2753" s="224" t="s">
        <v>12818</v>
      </c>
      <c r="N2753" s="224"/>
      <c r="O2753" s="225">
        <v>51252.13</v>
      </c>
      <c r="Q2753" s="203" t="s">
        <v>3266</v>
      </c>
      <c r="R2753" s="203"/>
      <c r="S2753" s="204">
        <v>77716</v>
      </c>
      <c r="Y2753" t="s">
        <v>36521</v>
      </c>
      <c r="Z2753" s="284">
        <v>3182371.65</v>
      </c>
      <c r="AB2753" s="276" t="s">
        <v>52147</v>
      </c>
      <c r="AC2753" s="277">
        <v>199.96</v>
      </c>
      <c r="AE2753" s="246" t="s">
        <v>51897</v>
      </c>
      <c r="AF2753" s="247">
        <v>1000</v>
      </c>
      <c r="AH2753" s="226" t="s">
        <v>49727</v>
      </c>
      <c r="AI2753" s="227">
        <v>12267.96</v>
      </c>
      <c r="AK2753" s="207" t="s">
        <v>17238</v>
      </c>
      <c r="AL2753" s="208">
        <v>370057.31</v>
      </c>
      <c r="AM2753" s="93"/>
      <c r="AN2753" s="199" t="s">
        <v>32669</v>
      </c>
      <c r="AO2753" s="200">
        <v>33180.699999999997</v>
      </c>
      <c r="AT2753" s="263"/>
      <c r="AU2753" s="264"/>
      <c r="AW2753" s="244" t="s">
        <v>57081</v>
      </c>
      <c r="AX2753" s="245">
        <v>3469.56</v>
      </c>
      <c r="AZ2753" s="230" t="s">
        <v>12895</v>
      </c>
      <c r="BA2753" s="231">
        <v>51252.13</v>
      </c>
      <c r="BC2753" s="209" t="s">
        <v>10509</v>
      </c>
      <c r="BD2753" s="210">
        <v>2073</v>
      </c>
    </row>
    <row r="2754" spans="9:56" x14ac:dyDescent="0.55000000000000004">
      <c r="I2754" s="250" t="s">
        <v>56965</v>
      </c>
      <c r="J2754" s="250"/>
      <c r="K2754" s="251">
        <v>60922.68</v>
      </c>
      <c r="M2754" s="224" t="s">
        <v>12819</v>
      </c>
      <c r="N2754" s="224"/>
      <c r="O2754" s="225">
        <v>136272.62</v>
      </c>
      <c r="Q2754" s="203" t="s">
        <v>3381</v>
      </c>
      <c r="R2754" s="203"/>
      <c r="S2754" s="204">
        <v>80162</v>
      </c>
      <c r="Y2754" t="s">
        <v>50238</v>
      </c>
      <c r="Z2754" s="284">
        <v>126330.25</v>
      </c>
      <c r="AB2754" s="276" t="s">
        <v>64161</v>
      </c>
      <c r="AC2754" s="277">
        <v>250</v>
      </c>
      <c r="AE2754" s="246" t="s">
        <v>47863</v>
      </c>
      <c r="AF2754" s="247">
        <v>2526.3200000000002</v>
      </c>
      <c r="AH2754" s="226" t="s">
        <v>49728</v>
      </c>
      <c r="AI2754" s="227">
        <v>939.04</v>
      </c>
      <c r="AK2754" s="207" t="s">
        <v>17239</v>
      </c>
      <c r="AL2754" s="208">
        <v>26600</v>
      </c>
      <c r="AM2754" s="93"/>
      <c r="AN2754" s="199" t="s">
        <v>26482</v>
      </c>
      <c r="AO2754" s="200">
        <v>260535.27</v>
      </c>
      <c r="AT2754" s="263"/>
      <c r="AU2754" s="264"/>
      <c r="AW2754" s="244" t="s">
        <v>57082</v>
      </c>
      <c r="AX2754" s="245">
        <v>60922.68</v>
      </c>
      <c r="AZ2754" s="230" t="s">
        <v>12896</v>
      </c>
      <c r="BA2754" s="231">
        <v>136272.62</v>
      </c>
      <c r="BC2754" s="209" t="s">
        <v>9462</v>
      </c>
      <c r="BD2754" s="210">
        <v>16385</v>
      </c>
    </row>
    <row r="2755" spans="9:56" x14ac:dyDescent="0.55000000000000004">
      <c r="I2755" s="250" t="s">
        <v>56966</v>
      </c>
      <c r="J2755" s="250"/>
      <c r="K2755" s="251">
        <v>35625</v>
      </c>
      <c r="M2755" s="224" t="s">
        <v>12823</v>
      </c>
      <c r="N2755" s="224"/>
      <c r="O2755" s="225">
        <v>153647.76999999999</v>
      </c>
      <c r="Q2755" s="203" t="s">
        <v>3382</v>
      </c>
      <c r="R2755" s="203"/>
      <c r="S2755" s="204">
        <v>238689</v>
      </c>
      <c r="Y2755" t="s">
        <v>45328</v>
      </c>
      <c r="Z2755" s="284">
        <v>305210</v>
      </c>
      <c r="AB2755" s="276" t="s">
        <v>52148</v>
      </c>
      <c r="AC2755" s="277">
        <v>2638.26</v>
      </c>
      <c r="AE2755" s="246" t="s">
        <v>47864</v>
      </c>
      <c r="AF2755" s="247">
        <v>779.13</v>
      </c>
      <c r="AH2755" s="226" t="s">
        <v>49729</v>
      </c>
      <c r="AI2755" s="227">
        <v>6125.04</v>
      </c>
      <c r="AK2755" s="207" t="s">
        <v>17240</v>
      </c>
      <c r="AL2755" s="208">
        <v>3102.93</v>
      </c>
      <c r="AM2755" s="93"/>
      <c r="AN2755" s="199" t="s">
        <v>26489</v>
      </c>
      <c r="AO2755" s="200">
        <v>19930.95</v>
      </c>
      <c r="AT2755" s="263"/>
      <c r="AU2755" s="264"/>
      <c r="AW2755" s="244" t="s">
        <v>57083</v>
      </c>
      <c r="AX2755" s="245">
        <v>35625</v>
      </c>
      <c r="AZ2755" s="230" t="s">
        <v>12900</v>
      </c>
      <c r="BA2755" s="231">
        <v>153647.76999999999</v>
      </c>
      <c r="BC2755" s="209" t="s">
        <v>9612</v>
      </c>
      <c r="BD2755" s="210">
        <v>1162.6400000000001</v>
      </c>
    </row>
    <row r="2756" spans="9:56" x14ac:dyDescent="0.55000000000000004">
      <c r="I2756" s="250" t="s">
        <v>56967</v>
      </c>
      <c r="J2756" s="250"/>
      <c r="K2756" s="251">
        <v>6750</v>
      </c>
      <c r="M2756" s="224" t="s">
        <v>12824</v>
      </c>
      <c r="N2756" s="224"/>
      <c r="O2756" s="225">
        <v>8446.36</v>
      </c>
      <c r="Q2756" s="203" t="s">
        <v>3383</v>
      </c>
      <c r="R2756" s="203"/>
      <c r="S2756" s="204">
        <v>210187.09</v>
      </c>
      <c r="Y2756" t="s">
        <v>61113</v>
      </c>
      <c r="Z2756" s="284">
        <v>141890.57</v>
      </c>
      <c r="AB2756" s="276" t="s">
        <v>49791</v>
      </c>
      <c r="AC2756" s="277">
        <v>2443.73</v>
      </c>
      <c r="AE2756" s="246" t="s">
        <v>48745</v>
      </c>
      <c r="AF2756" s="247">
        <v>802.8</v>
      </c>
      <c r="AH2756" s="226" t="s">
        <v>49730</v>
      </c>
      <c r="AI2756" s="227">
        <v>468.96</v>
      </c>
      <c r="AK2756" s="207" t="s">
        <v>17241</v>
      </c>
      <c r="AL2756" s="208">
        <v>27290.38</v>
      </c>
      <c r="AM2756" s="93"/>
      <c r="AN2756" s="199" t="s">
        <v>26490</v>
      </c>
      <c r="AO2756" s="200">
        <v>51325.43</v>
      </c>
      <c r="AT2756" s="263"/>
      <c r="AU2756" s="264"/>
      <c r="AW2756" s="244" t="s">
        <v>57084</v>
      </c>
      <c r="AX2756" s="245">
        <v>6750</v>
      </c>
      <c r="AZ2756" s="230" t="s">
        <v>12901</v>
      </c>
      <c r="BA2756" s="231">
        <v>8446.36</v>
      </c>
      <c r="BC2756" s="209" t="s">
        <v>9951</v>
      </c>
      <c r="BD2756" s="210">
        <v>52380.639999999999</v>
      </c>
    </row>
    <row r="2757" spans="9:56" x14ac:dyDescent="0.55000000000000004">
      <c r="I2757" s="250" t="s">
        <v>56968</v>
      </c>
      <c r="J2757" s="250"/>
      <c r="K2757" s="251">
        <v>8029.02</v>
      </c>
      <c r="M2757" s="224" t="s">
        <v>12826</v>
      </c>
      <c r="N2757" s="224"/>
      <c r="O2757" s="225">
        <v>107054.44</v>
      </c>
      <c r="Q2757" s="203" t="s">
        <v>3384</v>
      </c>
      <c r="R2757" s="203"/>
      <c r="S2757" s="204">
        <v>587.14</v>
      </c>
      <c r="Y2757" t="s">
        <v>63286</v>
      </c>
      <c r="Z2757" s="284">
        <v>3045.75</v>
      </c>
      <c r="AB2757" s="276" t="s">
        <v>52149</v>
      </c>
      <c r="AC2757" s="277">
        <v>223.16</v>
      </c>
      <c r="AE2757" s="246" t="s">
        <v>55907</v>
      </c>
      <c r="AF2757" s="247">
        <v>22726.9</v>
      </c>
      <c r="AH2757" s="226" t="s">
        <v>46749</v>
      </c>
      <c r="AI2757" s="227">
        <v>35684</v>
      </c>
      <c r="AK2757" s="207" t="s">
        <v>13219</v>
      </c>
      <c r="AL2757" s="208">
        <v>868599.65</v>
      </c>
      <c r="AM2757" s="93"/>
      <c r="AN2757" s="199" t="s">
        <v>26491</v>
      </c>
      <c r="AO2757" s="200">
        <v>27023.46</v>
      </c>
      <c r="AT2757" s="263"/>
      <c r="AU2757" s="264"/>
      <c r="AW2757" s="244" t="s">
        <v>57085</v>
      </c>
      <c r="AX2757" s="245">
        <v>8029.02</v>
      </c>
      <c r="AZ2757" s="230" t="s">
        <v>12903</v>
      </c>
      <c r="BA2757" s="231">
        <v>107054.44</v>
      </c>
      <c r="BC2757" s="209" t="s">
        <v>6783</v>
      </c>
      <c r="BD2757" s="210">
        <v>44865.36</v>
      </c>
    </row>
    <row r="2758" spans="9:56" x14ac:dyDescent="0.55000000000000004">
      <c r="I2758" s="250" t="s">
        <v>56969</v>
      </c>
      <c r="J2758" s="250"/>
      <c r="K2758" s="251">
        <v>11595.42</v>
      </c>
      <c r="M2758" s="224" t="s">
        <v>12827</v>
      </c>
      <c r="N2758" s="224"/>
      <c r="O2758" s="225">
        <v>212291.65</v>
      </c>
      <c r="Q2758" s="203" t="s">
        <v>3385</v>
      </c>
      <c r="R2758" s="203"/>
      <c r="S2758" s="204">
        <v>42946</v>
      </c>
      <c r="Y2758" t="s">
        <v>48143</v>
      </c>
      <c r="Z2758" s="284">
        <v>16920.830000000002</v>
      </c>
      <c r="AB2758" s="276" t="s">
        <v>49792</v>
      </c>
      <c r="AC2758" s="277">
        <v>606.4</v>
      </c>
      <c r="AE2758" s="246" t="s">
        <v>48746</v>
      </c>
      <c r="AF2758" s="247">
        <v>1204.32</v>
      </c>
      <c r="AH2758" s="226" t="s">
        <v>46750</v>
      </c>
      <c r="AI2758" s="227">
        <v>2729.81</v>
      </c>
      <c r="AK2758" s="207" t="s">
        <v>17242</v>
      </c>
      <c r="AL2758" s="208">
        <v>375108.18</v>
      </c>
      <c r="AM2758" s="93"/>
      <c r="AN2758" s="199" t="s">
        <v>26495</v>
      </c>
      <c r="AO2758" s="200">
        <v>47733.71</v>
      </c>
      <c r="AT2758" s="263"/>
      <c r="AU2758" s="264"/>
      <c r="AW2758" s="244" t="s">
        <v>57086</v>
      </c>
      <c r="AX2758" s="245">
        <v>11595.42</v>
      </c>
      <c r="AZ2758" s="230" t="s">
        <v>12904</v>
      </c>
      <c r="BA2758" s="231">
        <v>212291.65</v>
      </c>
      <c r="BC2758" s="209" t="s">
        <v>7459</v>
      </c>
      <c r="BD2758" s="210">
        <v>18579.22</v>
      </c>
    </row>
    <row r="2759" spans="9:56" x14ac:dyDescent="0.55000000000000004">
      <c r="I2759" s="250" t="s">
        <v>56970</v>
      </c>
      <c r="J2759" s="250"/>
      <c r="K2759" s="251">
        <v>2597.2800000000002</v>
      </c>
      <c r="M2759" s="224" t="s">
        <v>12828</v>
      </c>
      <c r="N2759" s="224"/>
      <c r="O2759" s="225">
        <v>91366.93</v>
      </c>
      <c r="Q2759" s="203" t="s">
        <v>3386</v>
      </c>
      <c r="R2759" s="203"/>
      <c r="S2759" s="204">
        <v>63522.01</v>
      </c>
      <c r="Y2759" t="s">
        <v>68306</v>
      </c>
      <c r="Z2759">
        <v>77.14</v>
      </c>
      <c r="AB2759" s="276" t="s">
        <v>55038</v>
      </c>
      <c r="AC2759" s="277">
        <v>37647.94</v>
      </c>
      <c r="AE2759" s="246" t="s">
        <v>64086</v>
      </c>
      <c r="AF2759" s="247">
        <v>193.67</v>
      </c>
      <c r="AH2759" s="226" t="s">
        <v>49731</v>
      </c>
      <c r="AI2759" s="227">
        <v>20940.009999999998</v>
      </c>
      <c r="AK2759" s="207" t="s">
        <v>17243</v>
      </c>
      <c r="AL2759" s="208">
        <v>125511.65</v>
      </c>
      <c r="AM2759" s="93"/>
      <c r="AN2759" s="199" t="s">
        <v>26498</v>
      </c>
      <c r="AO2759" s="200">
        <v>193969.47</v>
      </c>
      <c r="AT2759" s="263"/>
      <c r="AU2759" s="264"/>
      <c r="AW2759" s="244" t="s">
        <v>57088</v>
      </c>
      <c r="AX2759" s="245">
        <v>2597.2800000000002</v>
      </c>
      <c r="AZ2759" s="230" t="s">
        <v>12905</v>
      </c>
      <c r="BA2759" s="231">
        <v>91366.93</v>
      </c>
      <c r="BC2759" s="209" t="s">
        <v>7862</v>
      </c>
      <c r="BD2759" s="210">
        <v>8214</v>
      </c>
    </row>
    <row r="2760" spans="9:56" x14ac:dyDescent="0.55000000000000004">
      <c r="I2760" s="250" t="s">
        <v>56971</v>
      </c>
      <c r="J2760" s="250"/>
      <c r="K2760" s="251">
        <v>15200</v>
      </c>
      <c r="M2760" s="224" t="s">
        <v>12829</v>
      </c>
      <c r="N2760" s="224"/>
      <c r="O2760" s="225">
        <v>66499.149999999994</v>
      </c>
      <c r="Q2760" s="203" t="s">
        <v>3387</v>
      </c>
      <c r="R2760" s="203"/>
      <c r="S2760" s="204">
        <v>49949.33</v>
      </c>
      <c r="Y2760" t="s">
        <v>63288</v>
      </c>
      <c r="Z2760" s="284">
        <v>1845.45</v>
      </c>
      <c r="AB2760" s="276" t="s">
        <v>67363</v>
      </c>
      <c r="AC2760" s="277">
        <v>12774.05</v>
      </c>
      <c r="AE2760" s="246" t="s">
        <v>63563</v>
      </c>
      <c r="AF2760" s="247">
        <v>1949.74</v>
      </c>
      <c r="AH2760" s="226" t="s">
        <v>49732</v>
      </c>
      <c r="AI2760" s="227">
        <v>3284</v>
      </c>
      <c r="AK2760" s="207" t="s">
        <v>13220</v>
      </c>
      <c r="AL2760" s="208">
        <v>429806.85</v>
      </c>
      <c r="AM2760" s="93"/>
      <c r="AN2760" s="199" t="s">
        <v>26505</v>
      </c>
      <c r="AO2760" s="200">
        <v>33180.699999999997</v>
      </c>
      <c r="AT2760" s="263"/>
      <c r="AU2760" s="264"/>
      <c r="AW2760" s="244" t="s">
        <v>57089</v>
      </c>
      <c r="AX2760" s="245">
        <v>15200</v>
      </c>
      <c r="AZ2760" s="230" t="s">
        <v>12906</v>
      </c>
      <c r="BA2760" s="231">
        <v>66499.149999999994</v>
      </c>
      <c r="BC2760" s="209" t="s">
        <v>9463</v>
      </c>
      <c r="BD2760" s="210">
        <v>40606</v>
      </c>
    </row>
    <row r="2761" spans="9:56" x14ac:dyDescent="0.55000000000000004">
      <c r="I2761" s="250" t="s">
        <v>56972</v>
      </c>
      <c r="J2761" s="250"/>
      <c r="K2761" s="251">
        <v>15810</v>
      </c>
      <c r="M2761" s="224" t="s">
        <v>12830</v>
      </c>
      <c r="N2761" s="224"/>
      <c r="O2761" s="225">
        <v>20324.61</v>
      </c>
      <c r="Q2761" s="203" t="s">
        <v>3388</v>
      </c>
      <c r="R2761" s="203"/>
      <c r="S2761" s="204">
        <v>1726897.65</v>
      </c>
      <c r="Y2761" t="s">
        <v>68307</v>
      </c>
      <c r="Z2761" s="284">
        <v>35120.639999999999</v>
      </c>
      <c r="AB2761" s="276" t="s">
        <v>55039</v>
      </c>
      <c r="AC2761" s="277">
        <v>3739.35</v>
      </c>
      <c r="AE2761" s="246" t="s">
        <v>62950</v>
      </c>
      <c r="AF2761" s="247">
        <v>606</v>
      </c>
      <c r="AH2761" s="226" t="s">
        <v>46751</v>
      </c>
      <c r="AI2761" s="227">
        <v>36817</v>
      </c>
      <c r="AK2761" s="207" t="s">
        <v>17244</v>
      </c>
      <c r="AL2761" s="208">
        <v>8820</v>
      </c>
      <c r="AM2761" s="93"/>
      <c r="AN2761" s="199" t="s">
        <v>32670</v>
      </c>
      <c r="AO2761" s="200">
        <v>100534.23</v>
      </c>
      <c r="AT2761" s="263"/>
      <c r="AU2761" s="264"/>
      <c r="AW2761" s="244" t="s">
        <v>57090</v>
      </c>
      <c r="AX2761" s="245">
        <v>15810</v>
      </c>
      <c r="AZ2761" s="230" t="s">
        <v>12907</v>
      </c>
      <c r="BA2761" s="231">
        <v>20324.61</v>
      </c>
      <c r="BC2761" s="209" t="s">
        <v>9952</v>
      </c>
      <c r="BD2761" s="210">
        <v>112264.58</v>
      </c>
    </row>
    <row r="2762" spans="9:56" x14ac:dyDescent="0.55000000000000004">
      <c r="I2762" s="250" t="s">
        <v>56973</v>
      </c>
      <c r="J2762" s="250"/>
      <c r="K2762" s="251">
        <v>3075</v>
      </c>
      <c r="M2762" s="224" t="s">
        <v>12831</v>
      </c>
      <c r="N2762" s="224"/>
      <c r="O2762" s="225">
        <v>72233.490000000005</v>
      </c>
      <c r="Q2762" s="203" t="s">
        <v>3267</v>
      </c>
      <c r="R2762" s="203"/>
      <c r="S2762" s="204">
        <v>369290.79</v>
      </c>
      <c r="Y2762" t="s">
        <v>58618</v>
      </c>
      <c r="Z2762">
        <v>156.53</v>
      </c>
      <c r="AB2762" s="276" t="s">
        <v>55040</v>
      </c>
      <c r="AC2762" s="277">
        <v>11914.08</v>
      </c>
      <c r="AE2762" s="246" t="s">
        <v>60265</v>
      </c>
      <c r="AF2762" s="247">
        <v>4361.75</v>
      </c>
      <c r="AH2762" s="226" t="s">
        <v>46752</v>
      </c>
      <c r="AI2762" s="227">
        <v>2815.45</v>
      </c>
      <c r="AK2762" s="207" t="s">
        <v>17245</v>
      </c>
      <c r="AL2762" s="208">
        <v>660.83</v>
      </c>
      <c r="AM2762" s="93"/>
      <c r="AN2762" s="199" t="s">
        <v>32671</v>
      </c>
      <c r="AO2762" s="200">
        <v>7396.67</v>
      </c>
      <c r="AT2762" s="263"/>
      <c r="AU2762" s="264"/>
      <c r="AW2762" s="244" t="s">
        <v>57091</v>
      </c>
      <c r="AX2762" s="245">
        <v>3075</v>
      </c>
      <c r="AZ2762" s="230" t="s">
        <v>12908</v>
      </c>
      <c r="BA2762" s="231">
        <v>72233.490000000005</v>
      </c>
      <c r="BC2762" s="209" t="s">
        <v>7460</v>
      </c>
      <c r="BD2762" s="210">
        <v>15582</v>
      </c>
    </row>
    <row r="2763" spans="9:56" x14ac:dyDescent="0.55000000000000004">
      <c r="I2763" s="250" t="s">
        <v>56974</v>
      </c>
      <c r="J2763" s="250"/>
      <c r="K2763" s="251">
        <v>13300</v>
      </c>
      <c r="M2763" s="224" t="s">
        <v>12832</v>
      </c>
      <c r="N2763" s="224"/>
      <c r="O2763" s="225">
        <v>158962.17000000001</v>
      </c>
      <c r="Q2763" s="203" t="s">
        <v>3389</v>
      </c>
      <c r="R2763" s="203"/>
      <c r="S2763" s="204">
        <v>424941.99</v>
      </c>
      <c r="Y2763" t="s">
        <v>58619</v>
      </c>
      <c r="Z2763">
        <v>11.97</v>
      </c>
      <c r="AB2763" s="276" t="s">
        <v>67364</v>
      </c>
      <c r="AC2763" s="277">
        <v>16237.59</v>
      </c>
      <c r="AE2763" s="246" t="s">
        <v>60266</v>
      </c>
      <c r="AF2763" s="247">
        <v>333.72</v>
      </c>
      <c r="AH2763" s="226" t="s">
        <v>44558</v>
      </c>
      <c r="AI2763" s="227">
        <v>35000</v>
      </c>
      <c r="AK2763" s="207" t="s">
        <v>17246</v>
      </c>
      <c r="AL2763" s="208">
        <v>1620.17</v>
      </c>
      <c r="AM2763" s="93"/>
      <c r="AN2763" s="199" t="s">
        <v>32672</v>
      </c>
      <c r="AO2763" s="200">
        <v>18949.95</v>
      </c>
      <c r="AT2763" s="263"/>
      <c r="AU2763" s="264"/>
      <c r="AW2763" s="244" t="s">
        <v>57092</v>
      </c>
      <c r="AX2763" s="245">
        <v>13300</v>
      </c>
      <c r="AZ2763" s="230" t="s">
        <v>12909</v>
      </c>
      <c r="BA2763" s="231">
        <v>158962.17000000001</v>
      </c>
      <c r="BC2763" s="209" t="s">
        <v>7863</v>
      </c>
      <c r="BD2763" s="210">
        <v>947</v>
      </c>
    </row>
    <row r="2764" spans="9:56" x14ac:dyDescent="0.55000000000000004">
      <c r="I2764" s="250" t="s">
        <v>56975</v>
      </c>
      <c r="J2764" s="250"/>
      <c r="K2764" s="251">
        <v>21995.43</v>
      </c>
      <c r="M2764" s="224" t="s">
        <v>12833</v>
      </c>
      <c r="N2764" s="224"/>
      <c r="O2764" s="225">
        <v>154616.10999999999</v>
      </c>
      <c r="Q2764" s="203" t="s">
        <v>3268</v>
      </c>
      <c r="R2764" s="203"/>
      <c r="S2764" s="204">
        <v>136985.09</v>
      </c>
      <c r="Y2764" t="s">
        <v>63292</v>
      </c>
      <c r="Z2764">
        <v>30.33</v>
      </c>
      <c r="AB2764" s="276" t="s">
        <v>66547</v>
      </c>
      <c r="AC2764" s="277">
        <v>7550.49</v>
      </c>
      <c r="AE2764" s="246" t="s">
        <v>60267</v>
      </c>
      <c r="AF2764" s="247">
        <v>1068.6500000000001</v>
      </c>
      <c r="AH2764" s="226" t="s">
        <v>44559</v>
      </c>
      <c r="AI2764" s="227">
        <v>2677.5</v>
      </c>
      <c r="AK2764" s="207" t="s">
        <v>17247</v>
      </c>
      <c r="AL2764" s="208">
        <v>8124</v>
      </c>
      <c r="AM2764" s="93"/>
      <c r="AN2764" s="199" t="s">
        <v>32673</v>
      </c>
      <c r="AO2764" s="200">
        <v>22653.77</v>
      </c>
      <c r="AT2764" s="263"/>
      <c r="AU2764" s="264"/>
      <c r="AW2764" s="244" t="s">
        <v>57093</v>
      </c>
      <c r="AX2764" s="245">
        <v>21995.43</v>
      </c>
      <c r="AZ2764" s="230" t="s">
        <v>12910</v>
      </c>
      <c r="BA2764" s="231">
        <v>154616.10999999999</v>
      </c>
      <c r="BC2764" s="209" t="s">
        <v>8112</v>
      </c>
      <c r="BD2764" s="210">
        <v>934</v>
      </c>
    </row>
    <row r="2765" spans="9:56" x14ac:dyDescent="0.55000000000000004">
      <c r="I2765" s="250" t="s">
        <v>56976</v>
      </c>
      <c r="J2765" s="250"/>
      <c r="K2765" s="251">
        <v>5823.37</v>
      </c>
      <c r="M2765" s="224" t="s">
        <v>12834</v>
      </c>
      <c r="N2765" s="224"/>
      <c r="O2765" s="225">
        <v>79213.960000000006</v>
      </c>
      <c r="Q2765" s="203" t="s">
        <v>3390</v>
      </c>
      <c r="R2765" s="203"/>
      <c r="S2765" s="204">
        <v>18254</v>
      </c>
      <c r="Y2765" t="s">
        <v>71574</v>
      </c>
      <c r="Z2765" s="284">
        <v>141051.48000000001</v>
      </c>
      <c r="AB2765" s="276" t="s">
        <v>67365</v>
      </c>
      <c r="AC2765" s="277">
        <v>1560</v>
      </c>
      <c r="AE2765" s="246" t="s">
        <v>51905</v>
      </c>
      <c r="AF2765" s="247">
        <v>4178.01</v>
      </c>
      <c r="AH2765" s="226" t="s">
        <v>42251</v>
      </c>
      <c r="AI2765" s="227">
        <v>47054.79</v>
      </c>
      <c r="AK2765" s="207" t="s">
        <v>17248</v>
      </c>
      <c r="AL2765" s="208">
        <v>4086</v>
      </c>
      <c r="AM2765" s="93"/>
      <c r="AN2765" s="199" t="s">
        <v>32674</v>
      </c>
      <c r="AO2765" s="200">
        <v>28911.38</v>
      </c>
      <c r="AT2765" s="263"/>
      <c r="AU2765" s="264"/>
      <c r="AW2765" s="244" t="s">
        <v>57094</v>
      </c>
      <c r="AX2765" s="245">
        <v>5823.37</v>
      </c>
      <c r="AZ2765" s="230" t="s">
        <v>12911</v>
      </c>
      <c r="BA2765" s="231">
        <v>79213.960000000006</v>
      </c>
      <c r="BC2765" s="209" t="s">
        <v>8221</v>
      </c>
      <c r="BD2765" s="210">
        <v>6166</v>
      </c>
    </row>
    <row r="2766" spans="9:56" x14ac:dyDescent="0.55000000000000004">
      <c r="I2766" s="250" t="s">
        <v>56977</v>
      </c>
      <c r="J2766" s="250"/>
      <c r="K2766" s="251">
        <v>6425.01</v>
      </c>
      <c r="M2766" s="224" t="s">
        <v>12835</v>
      </c>
      <c r="N2766" s="224"/>
      <c r="O2766" s="225">
        <v>10312.700000000001</v>
      </c>
      <c r="Q2766" s="203" t="s">
        <v>3391</v>
      </c>
      <c r="R2766" s="203"/>
      <c r="S2766" s="204">
        <v>3657527.61</v>
      </c>
      <c r="Y2766" t="s">
        <v>63293</v>
      </c>
      <c r="Z2766" s="284">
        <v>2842</v>
      </c>
      <c r="AB2766" s="276" t="s">
        <v>67366</v>
      </c>
      <c r="AC2766" s="277">
        <v>250</v>
      </c>
      <c r="AE2766" s="246" t="s">
        <v>51906</v>
      </c>
      <c r="AF2766" s="247">
        <v>252.35</v>
      </c>
      <c r="AH2766" s="226" t="s">
        <v>42252</v>
      </c>
      <c r="AI2766" s="227">
        <v>3931.21</v>
      </c>
      <c r="AK2766" s="207" t="s">
        <v>17249</v>
      </c>
      <c r="AL2766" s="208">
        <v>32547.200000000001</v>
      </c>
      <c r="AM2766" s="93"/>
      <c r="AN2766" s="199" t="s">
        <v>14153</v>
      </c>
      <c r="AO2766" s="200">
        <v>44127.87</v>
      </c>
      <c r="AT2766" s="263"/>
      <c r="AU2766" s="264"/>
      <c r="AW2766" s="244" t="s">
        <v>57095</v>
      </c>
      <c r="AX2766" s="245">
        <v>6425.01</v>
      </c>
      <c r="AZ2766" s="230" t="s">
        <v>12912</v>
      </c>
      <c r="BA2766" s="231">
        <v>10312.700000000001</v>
      </c>
      <c r="BC2766" s="209" t="s">
        <v>9050</v>
      </c>
      <c r="BD2766" s="210">
        <v>6700</v>
      </c>
    </row>
    <row r="2767" spans="9:56" x14ac:dyDescent="0.55000000000000004">
      <c r="I2767" s="250" t="s">
        <v>56978</v>
      </c>
      <c r="J2767" s="250"/>
      <c r="K2767" s="251">
        <v>879.4</v>
      </c>
      <c r="M2767" s="224" t="s">
        <v>12836</v>
      </c>
      <c r="N2767" s="224"/>
      <c r="O2767" s="225">
        <v>28562.81</v>
      </c>
      <c r="Q2767" s="203" t="s">
        <v>3392</v>
      </c>
      <c r="R2767" s="203"/>
      <c r="S2767" s="204">
        <v>488787.21</v>
      </c>
      <c r="Y2767" t="s">
        <v>50239</v>
      </c>
      <c r="Z2767" s="284">
        <v>25761</v>
      </c>
      <c r="AB2767" s="276" t="s">
        <v>67367</v>
      </c>
      <c r="AC2767" s="277">
        <v>23</v>
      </c>
      <c r="AE2767" s="246" t="s">
        <v>51907</v>
      </c>
      <c r="AF2767" s="247">
        <v>1023.61</v>
      </c>
      <c r="AH2767" s="226" t="s">
        <v>51881</v>
      </c>
      <c r="AI2767" s="227">
        <v>9684</v>
      </c>
      <c r="AK2767" s="207" t="s">
        <v>17250</v>
      </c>
      <c r="AL2767" s="208">
        <v>1410.99</v>
      </c>
      <c r="AM2767" s="93"/>
      <c r="AN2767" s="199" t="s">
        <v>26577</v>
      </c>
      <c r="AO2767" s="200">
        <v>100534.23</v>
      </c>
      <c r="AT2767" s="263"/>
      <c r="AU2767" s="264"/>
      <c r="AW2767" s="244" t="s">
        <v>57096</v>
      </c>
      <c r="AX2767" s="245">
        <v>879.4</v>
      </c>
      <c r="AZ2767" s="230" t="s">
        <v>12913</v>
      </c>
      <c r="BA2767" s="231">
        <v>28562.81</v>
      </c>
      <c r="BC2767" s="209" t="s">
        <v>10518</v>
      </c>
      <c r="BD2767" s="210">
        <v>61912</v>
      </c>
    </row>
    <row r="2768" spans="9:56" x14ac:dyDescent="0.55000000000000004">
      <c r="I2768" s="250" t="s">
        <v>56979</v>
      </c>
      <c r="J2768" s="250"/>
      <c r="K2768" s="251">
        <v>22868</v>
      </c>
      <c r="M2768" s="224" t="s">
        <v>12837</v>
      </c>
      <c r="N2768" s="224"/>
      <c r="O2768" s="225">
        <v>11420</v>
      </c>
      <c r="Q2768" s="203" t="s">
        <v>3393</v>
      </c>
      <c r="R2768" s="203"/>
      <c r="S2768" s="204">
        <v>44735</v>
      </c>
      <c r="Y2768" t="s">
        <v>35362</v>
      </c>
      <c r="Z2768" s="284">
        <v>15891</v>
      </c>
      <c r="AB2768" s="276" t="s">
        <v>61352</v>
      </c>
      <c r="AC2768" s="277">
        <v>5404.56</v>
      </c>
      <c r="AE2768" s="246" t="s">
        <v>51908</v>
      </c>
      <c r="AF2768" s="247">
        <v>-821.71</v>
      </c>
      <c r="AH2768" s="226" t="s">
        <v>42253</v>
      </c>
      <c r="AI2768" s="227">
        <v>1768</v>
      </c>
      <c r="AK2768" s="207" t="s">
        <v>17251</v>
      </c>
      <c r="AL2768" s="208">
        <v>986</v>
      </c>
      <c r="AM2768" s="93"/>
      <c r="AN2768" s="199" t="s">
        <v>26581</v>
      </c>
      <c r="AO2768" s="200">
        <v>7396.67</v>
      </c>
      <c r="AT2768" s="263"/>
      <c r="AU2768" s="264"/>
      <c r="AW2768" s="244" t="s">
        <v>57097</v>
      </c>
      <c r="AX2768" s="245">
        <v>22868</v>
      </c>
      <c r="AZ2768" s="230" t="s">
        <v>12914</v>
      </c>
      <c r="BA2768" s="231">
        <v>11420</v>
      </c>
      <c r="BC2768" s="209" t="s">
        <v>9547</v>
      </c>
      <c r="BD2768" s="210">
        <v>2096</v>
      </c>
    </row>
    <row r="2769" spans="9:56" x14ac:dyDescent="0.55000000000000004">
      <c r="I2769" s="250" t="s">
        <v>56980</v>
      </c>
      <c r="J2769" s="250"/>
      <c r="K2769" s="251">
        <v>28993.75</v>
      </c>
      <c r="M2769" s="224" t="s">
        <v>12838</v>
      </c>
      <c r="N2769" s="224"/>
      <c r="O2769" s="225">
        <v>186419.37</v>
      </c>
      <c r="Q2769" s="203" t="s">
        <v>3394</v>
      </c>
      <c r="R2769" s="203"/>
      <c r="S2769" s="204">
        <v>2098049.7200000002</v>
      </c>
      <c r="Y2769" t="s">
        <v>35363</v>
      </c>
      <c r="Z2769" s="284">
        <v>7760</v>
      </c>
      <c r="AB2769" s="276" t="s">
        <v>66548</v>
      </c>
      <c r="AC2769" s="277">
        <v>64983.44</v>
      </c>
      <c r="AE2769" s="246" t="s">
        <v>57308</v>
      </c>
      <c r="AF2769" s="247">
        <v>103.42</v>
      </c>
      <c r="AH2769" s="226" t="s">
        <v>51882</v>
      </c>
      <c r="AI2769" s="227">
        <v>6411</v>
      </c>
      <c r="AK2769" s="207" t="s">
        <v>17252</v>
      </c>
      <c r="AL2769" s="208">
        <v>20975</v>
      </c>
      <c r="AM2769" s="93"/>
      <c r="AN2769" s="199" t="s">
        <v>26582</v>
      </c>
      <c r="AO2769" s="200">
        <v>18949.95</v>
      </c>
      <c r="AT2769" s="263"/>
      <c r="AU2769" s="264"/>
      <c r="AW2769" s="244" t="s">
        <v>57098</v>
      </c>
      <c r="AX2769" s="245">
        <v>28993.75</v>
      </c>
      <c r="AZ2769" s="230" t="s">
        <v>12915</v>
      </c>
      <c r="BA2769" s="231">
        <v>186419.37</v>
      </c>
      <c r="BC2769" s="209" t="s">
        <v>10951</v>
      </c>
      <c r="BD2769" s="210">
        <v>1744</v>
      </c>
    </row>
    <row r="2770" spans="9:56" x14ac:dyDescent="0.55000000000000004">
      <c r="I2770" s="250" t="s">
        <v>56981</v>
      </c>
      <c r="J2770" s="250"/>
      <c r="K2770" s="251">
        <v>10450</v>
      </c>
      <c r="M2770" s="224" t="s">
        <v>12839</v>
      </c>
      <c r="N2770" s="224"/>
      <c r="O2770" s="225">
        <v>105835.25</v>
      </c>
      <c r="Q2770" s="203" t="s">
        <v>3395</v>
      </c>
      <c r="R2770" s="203"/>
      <c r="S2770" s="204">
        <v>16465</v>
      </c>
      <c r="Y2770" t="s">
        <v>33923</v>
      </c>
      <c r="Z2770" s="284">
        <v>4518.5200000000004</v>
      </c>
      <c r="AB2770" s="276" t="s">
        <v>67368</v>
      </c>
      <c r="AC2770" s="277">
        <v>216.36</v>
      </c>
      <c r="AE2770" s="246" t="s">
        <v>17486</v>
      </c>
      <c r="AF2770" s="247">
        <v>7189.82</v>
      </c>
      <c r="AH2770" s="226" t="s">
        <v>46753</v>
      </c>
      <c r="AI2770" s="227">
        <v>7944.24</v>
      </c>
      <c r="AK2770" s="207" t="s">
        <v>17253</v>
      </c>
      <c r="AL2770" s="208">
        <v>4078</v>
      </c>
      <c r="AM2770" s="93"/>
      <c r="AN2770" s="199" t="s">
        <v>26583</v>
      </c>
      <c r="AO2770" s="200">
        <v>22653.77</v>
      </c>
      <c r="AT2770" s="263"/>
      <c r="AU2770" s="264"/>
      <c r="AW2770" s="244" t="s">
        <v>57099</v>
      </c>
      <c r="AX2770" s="245">
        <v>10450</v>
      </c>
      <c r="AZ2770" s="230" t="s">
        <v>12916</v>
      </c>
      <c r="BA2770" s="231">
        <v>105835.25</v>
      </c>
      <c r="BC2770" s="209" t="s">
        <v>11148</v>
      </c>
      <c r="BD2770" s="210">
        <v>9666</v>
      </c>
    </row>
    <row r="2771" spans="9:56" x14ac:dyDescent="0.55000000000000004">
      <c r="I2771" s="250" t="s">
        <v>56982</v>
      </c>
      <c r="J2771" s="250"/>
      <c r="K2771" s="251">
        <v>1900</v>
      </c>
      <c r="M2771" s="224" t="s">
        <v>12840</v>
      </c>
      <c r="N2771" s="224"/>
      <c r="O2771" s="225">
        <v>585.41999999999996</v>
      </c>
      <c r="Q2771" s="203" t="s">
        <v>3396</v>
      </c>
      <c r="R2771" s="203"/>
      <c r="S2771" s="204">
        <v>881169.55</v>
      </c>
      <c r="Y2771" t="s">
        <v>33924</v>
      </c>
      <c r="Z2771" s="284">
        <v>5845</v>
      </c>
      <c r="AB2771" s="276" t="s">
        <v>63647</v>
      </c>
      <c r="AC2771" s="277">
        <v>4007.81</v>
      </c>
      <c r="AE2771" s="246" t="s">
        <v>51911</v>
      </c>
      <c r="AF2771" s="247">
        <v>3476.84</v>
      </c>
      <c r="AH2771" s="226" t="s">
        <v>44560</v>
      </c>
      <c r="AI2771" s="227">
        <v>22000</v>
      </c>
      <c r="AK2771" s="207" t="s">
        <v>17254</v>
      </c>
      <c r="AL2771" s="208">
        <v>8820</v>
      </c>
      <c r="AM2771" s="93"/>
      <c r="AN2771" s="199" t="s">
        <v>32675</v>
      </c>
      <c r="AO2771" s="200">
        <v>28911.38</v>
      </c>
      <c r="AT2771" s="263"/>
      <c r="AU2771" s="264"/>
      <c r="AW2771" s="244" t="s">
        <v>57100</v>
      </c>
      <c r="AX2771" s="245">
        <v>1900</v>
      </c>
      <c r="AZ2771" s="230" t="s">
        <v>12917</v>
      </c>
      <c r="BA2771" s="231">
        <v>585.41999999999996</v>
      </c>
      <c r="BC2771" s="209" t="s">
        <v>11375</v>
      </c>
      <c r="BD2771" s="210">
        <v>3794</v>
      </c>
    </row>
    <row r="2772" spans="9:56" x14ac:dyDescent="0.55000000000000004">
      <c r="I2772" s="250" t="s">
        <v>56983</v>
      </c>
      <c r="J2772" s="250"/>
      <c r="K2772" s="251">
        <v>60970.69</v>
      </c>
      <c r="M2772" s="224" t="s">
        <v>12841</v>
      </c>
      <c r="N2772" s="224"/>
      <c r="O2772" s="225">
        <v>5293.91</v>
      </c>
      <c r="Q2772" s="203" t="s">
        <v>3269</v>
      </c>
      <c r="R2772" s="203"/>
      <c r="S2772" s="204">
        <v>1391854.19</v>
      </c>
      <c r="Y2772" t="s">
        <v>63756</v>
      </c>
      <c r="Z2772" s="284">
        <v>25065.78</v>
      </c>
      <c r="AB2772" s="276" t="s">
        <v>63648</v>
      </c>
      <c r="AC2772" s="277">
        <v>306.43</v>
      </c>
      <c r="AE2772" s="246" t="s">
        <v>55908</v>
      </c>
      <c r="AF2772" s="247">
        <v>15000</v>
      </c>
      <c r="AH2772" s="226" t="s">
        <v>44561</v>
      </c>
      <c r="AI2772" s="227">
        <v>1683</v>
      </c>
      <c r="AK2772" s="207" t="s">
        <v>17255</v>
      </c>
      <c r="AL2772" s="208">
        <v>660.83</v>
      </c>
      <c r="AM2772" s="93"/>
      <c r="AN2772" s="199" t="s">
        <v>14154</v>
      </c>
      <c r="AO2772" s="200">
        <v>44127.87</v>
      </c>
      <c r="AT2772" s="263"/>
      <c r="AU2772" s="264"/>
      <c r="AW2772" s="244" t="s">
        <v>57101</v>
      </c>
      <c r="AX2772" s="245">
        <v>60970.69</v>
      </c>
      <c r="AZ2772" s="230" t="s">
        <v>12918</v>
      </c>
      <c r="BA2772" s="231">
        <v>5293.91</v>
      </c>
      <c r="BC2772" s="209" t="s">
        <v>11631</v>
      </c>
      <c r="BD2772" s="210">
        <v>90860.18</v>
      </c>
    </row>
    <row r="2773" spans="9:56" x14ac:dyDescent="0.55000000000000004">
      <c r="I2773" s="250" t="s">
        <v>56984</v>
      </c>
      <c r="J2773" s="250"/>
      <c r="K2773" s="251">
        <v>21319.35</v>
      </c>
      <c r="M2773" s="224" t="s">
        <v>12843</v>
      </c>
      <c r="N2773" s="224"/>
      <c r="O2773" s="225">
        <v>96828.84</v>
      </c>
      <c r="Q2773" s="203" t="s">
        <v>3397</v>
      </c>
      <c r="R2773" s="203"/>
      <c r="S2773" s="204">
        <v>91353.03</v>
      </c>
      <c r="Y2773" t="s">
        <v>33925</v>
      </c>
      <c r="Z2773" s="284">
        <v>4415.96</v>
      </c>
      <c r="AB2773" s="276" t="s">
        <v>63649</v>
      </c>
      <c r="AC2773" s="277">
        <v>920.85</v>
      </c>
      <c r="AE2773" s="246" t="s">
        <v>57309</v>
      </c>
      <c r="AF2773" s="247">
        <v>46750.3</v>
      </c>
      <c r="AH2773" s="226" t="s">
        <v>44562</v>
      </c>
      <c r="AI2773" s="227">
        <v>674825</v>
      </c>
      <c r="AK2773" s="207" t="s">
        <v>17256</v>
      </c>
      <c r="AL2773" s="208">
        <v>1620.17</v>
      </c>
      <c r="AM2773" s="93"/>
      <c r="AN2773" s="199" t="s">
        <v>32676</v>
      </c>
      <c r="AO2773" s="200">
        <v>47036.98</v>
      </c>
      <c r="AT2773" s="263"/>
      <c r="AU2773" s="264"/>
      <c r="AW2773" s="244" t="s">
        <v>57102</v>
      </c>
      <c r="AX2773" s="245">
        <v>21319.35</v>
      </c>
      <c r="AZ2773" s="230" t="s">
        <v>12920</v>
      </c>
      <c r="BA2773" s="231">
        <v>96828.84</v>
      </c>
      <c r="BC2773" s="209" t="s">
        <v>9953</v>
      </c>
      <c r="BD2773" s="210">
        <v>200401.18</v>
      </c>
    </row>
    <row r="2774" spans="9:56" x14ac:dyDescent="0.55000000000000004">
      <c r="I2774" s="250" t="s">
        <v>56985</v>
      </c>
      <c r="J2774" s="250"/>
      <c r="K2774" s="251">
        <v>18873.57</v>
      </c>
      <c r="M2774" s="224" t="s">
        <v>12844</v>
      </c>
      <c r="N2774" s="224"/>
      <c r="O2774" s="225">
        <v>57984.69</v>
      </c>
      <c r="Q2774" s="203" t="s">
        <v>3398</v>
      </c>
      <c r="R2774" s="203"/>
      <c r="S2774" s="204">
        <v>1868314.44</v>
      </c>
      <c r="Y2774" t="s">
        <v>33926</v>
      </c>
      <c r="Z2774" s="284">
        <v>14202.92</v>
      </c>
      <c r="AB2774" s="276" t="s">
        <v>67369</v>
      </c>
      <c r="AC2774" s="277">
        <v>8900</v>
      </c>
      <c r="AE2774" s="246" t="s">
        <v>48751</v>
      </c>
      <c r="AF2774" s="247">
        <v>1006</v>
      </c>
      <c r="AH2774" s="226" t="s">
        <v>44563</v>
      </c>
      <c r="AI2774" s="227">
        <v>51624.17</v>
      </c>
      <c r="AK2774" s="207" t="s">
        <v>17257</v>
      </c>
      <c r="AL2774" s="208">
        <v>9150</v>
      </c>
      <c r="AM2774" s="93"/>
      <c r="AN2774" s="199" t="s">
        <v>32677</v>
      </c>
      <c r="AO2774" s="200">
        <v>3347.12</v>
      </c>
      <c r="AT2774" s="263"/>
      <c r="AU2774" s="264"/>
      <c r="AW2774" s="244" t="s">
        <v>57103</v>
      </c>
      <c r="AX2774" s="245">
        <v>18873.57</v>
      </c>
      <c r="AZ2774" s="230" t="s">
        <v>12921</v>
      </c>
      <c r="BA2774" s="231">
        <v>57984.69</v>
      </c>
      <c r="BC2774" s="209" t="s">
        <v>6971</v>
      </c>
      <c r="BD2774" s="210">
        <v>3996</v>
      </c>
    </row>
    <row r="2775" spans="9:56" x14ac:dyDescent="0.55000000000000004">
      <c r="I2775" s="250" t="s">
        <v>56986</v>
      </c>
      <c r="J2775" s="250"/>
      <c r="K2775" s="251">
        <v>53096.27</v>
      </c>
      <c r="M2775" s="224" t="s">
        <v>12845</v>
      </c>
      <c r="N2775" s="224"/>
      <c r="O2775" s="225">
        <v>233250</v>
      </c>
      <c r="Q2775" s="203" t="s">
        <v>3270</v>
      </c>
      <c r="R2775" s="203"/>
      <c r="S2775" s="204">
        <v>205544.21</v>
      </c>
      <c r="Y2775" t="s">
        <v>33927</v>
      </c>
      <c r="Z2775" s="284">
        <v>20236.2</v>
      </c>
      <c r="AB2775" s="276" t="s">
        <v>64162</v>
      </c>
      <c r="AC2775" s="277">
        <v>581.77</v>
      </c>
      <c r="AE2775" s="246" t="s">
        <v>59523</v>
      </c>
      <c r="AF2775" s="247">
        <v>344.18</v>
      </c>
      <c r="AH2775" s="226" t="s">
        <v>17350</v>
      </c>
      <c r="AI2775" s="227">
        <v>5950.49</v>
      </c>
      <c r="AK2775" s="207" t="s">
        <v>17258</v>
      </c>
      <c r="AL2775" s="208">
        <v>29099</v>
      </c>
      <c r="AM2775" s="93"/>
      <c r="AN2775" s="199" t="s">
        <v>32678</v>
      </c>
      <c r="AO2775" s="200">
        <v>6716.74</v>
      </c>
      <c r="AT2775" s="263"/>
      <c r="AU2775" s="264"/>
      <c r="AW2775" s="244" t="s">
        <v>57104</v>
      </c>
      <c r="AX2775" s="245">
        <v>53096.27</v>
      </c>
      <c r="AZ2775" s="230" t="s">
        <v>12922</v>
      </c>
      <c r="BA2775" s="231">
        <v>233250</v>
      </c>
      <c r="BC2775" s="209" t="s">
        <v>7184</v>
      </c>
      <c r="BD2775" s="210">
        <v>270</v>
      </c>
    </row>
    <row r="2776" spans="9:56" x14ac:dyDescent="0.55000000000000004">
      <c r="I2776" s="250" t="s">
        <v>56987</v>
      </c>
      <c r="J2776" s="250"/>
      <c r="K2776" s="251">
        <v>13463.09</v>
      </c>
      <c r="M2776" s="224" t="s">
        <v>12846</v>
      </c>
      <c r="N2776" s="224"/>
      <c r="O2776" s="225">
        <v>15520.31</v>
      </c>
      <c r="Q2776" s="203" t="s">
        <v>3271</v>
      </c>
      <c r="R2776" s="203"/>
      <c r="S2776" s="204">
        <v>31774.720000000001</v>
      </c>
      <c r="Y2776" t="s">
        <v>36542</v>
      </c>
      <c r="Z2776" s="284">
        <v>193581.58</v>
      </c>
      <c r="AB2776" s="276" t="s">
        <v>63650</v>
      </c>
      <c r="AC2776" s="277">
        <v>475.68</v>
      </c>
      <c r="AE2776" s="246" t="s">
        <v>51912</v>
      </c>
      <c r="AF2776" s="247">
        <v>61414.400000000001</v>
      </c>
      <c r="AH2776" s="226" t="s">
        <v>17351</v>
      </c>
      <c r="AI2776" s="227">
        <v>140</v>
      </c>
      <c r="AK2776" s="207" t="s">
        <v>17259</v>
      </c>
      <c r="AL2776" s="208">
        <v>33958.19</v>
      </c>
      <c r="AM2776" s="93"/>
      <c r="AN2776" s="199" t="s">
        <v>32679</v>
      </c>
      <c r="AO2776" s="200">
        <v>7453.04</v>
      </c>
      <c r="AT2776" s="263"/>
      <c r="AU2776" s="264"/>
      <c r="AW2776" s="244" t="s">
        <v>57105</v>
      </c>
      <c r="AX2776" s="245">
        <v>13463.09</v>
      </c>
      <c r="AZ2776" s="230" t="s">
        <v>12923</v>
      </c>
      <c r="BA2776" s="231">
        <v>15520.31</v>
      </c>
      <c r="BC2776" s="209" t="s">
        <v>7461</v>
      </c>
      <c r="BD2776" s="210">
        <v>2715</v>
      </c>
    </row>
    <row r="2777" spans="9:56" x14ac:dyDescent="0.55000000000000004">
      <c r="I2777" s="250" t="s">
        <v>56988</v>
      </c>
      <c r="J2777" s="250"/>
      <c r="K2777" s="251">
        <v>41685.440000000002</v>
      </c>
      <c r="M2777" s="224" t="s">
        <v>12847</v>
      </c>
      <c r="N2777" s="224"/>
      <c r="O2777" s="225">
        <v>71672</v>
      </c>
      <c r="Q2777" s="203" t="s">
        <v>3399</v>
      </c>
      <c r="R2777" s="203"/>
      <c r="S2777" s="204">
        <v>41514</v>
      </c>
      <c r="Y2777" t="s">
        <v>70058</v>
      </c>
      <c r="Z2777" s="284">
        <v>5470.37</v>
      </c>
      <c r="AB2777" s="276" t="s">
        <v>59553</v>
      </c>
      <c r="AC2777" s="277">
        <v>5642</v>
      </c>
      <c r="AE2777" s="246" t="s">
        <v>51913</v>
      </c>
      <c r="AF2777" s="247">
        <v>6278.02</v>
      </c>
      <c r="AH2777" s="226" t="s">
        <v>34698</v>
      </c>
      <c r="AI2777" s="227">
        <v>110310.54</v>
      </c>
      <c r="AK2777" s="207" t="s">
        <v>17260</v>
      </c>
      <c r="AL2777" s="208">
        <v>11787.73</v>
      </c>
      <c r="AM2777" s="93"/>
      <c r="AN2777" s="199" t="s">
        <v>32680</v>
      </c>
      <c r="AO2777" s="200">
        <v>59.28</v>
      </c>
      <c r="AT2777" s="263"/>
      <c r="AU2777" s="264"/>
      <c r="AW2777" s="244" t="s">
        <v>57106</v>
      </c>
      <c r="AX2777" s="245">
        <v>41685.440000000002</v>
      </c>
      <c r="AZ2777" s="230" t="s">
        <v>12924</v>
      </c>
      <c r="BA2777" s="231">
        <v>71672</v>
      </c>
      <c r="BC2777" s="209" t="s">
        <v>7864</v>
      </c>
      <c r="BD2777" s="210">
        <v>451</v>
      </c>
    </row>
    <row r="2778" spans="9:56" x14ac:dyDescent="0.55000000000000004">
      <c r="I2778" s="250" t="s">
        <v>56989</v>
      </c>
      <c r="J2778" s="250"/>
      <c r="K2778" s="251">
        <v>14314.73</v>
      </c>
      <c r="M2778" s="224" t="s">
        <v>12848</v>
      </c>
      <c r="N2778" s="224"/>
      <c r="O2778" s="225">
        <v>11993.48</v>
      </c>
      <c r="Q2778" s="203" t="s">
        <v>3400</v>
      </c>
      <c r="R2778" s="203"/>
      <c r="S2778" s="204">
        <v>17406.82</v>
      </c>
      <c r="Y2778" t="s">
        <v>59744</v>
      </c>
      <c r="Z2778" s="284">
        <v>110497.26</v>
      </c>
      <c r="AB2778" s="276" t="s">
        <v>59014</v>
      </c>
      <c r="AC2778" s="277">
        <v>422.56</v>
      </c>
      <c r="AE2778" s="246" t="s">
        <v>17494</v>
      </c>
      <c r="AF2778" s="247">
        <v>10794.8</v>
      </c>
      <c r="AH2778" s="226" t="s">
        <v>17353</v>
      </c>
      <c r="AI2778" s="227">
        <v>87247.33</v>
      </c>
      <c r="AK2778" s="207" t="s">
        <v>17261</v>
      </c>
      <c r="AL2778" s="208">
        <v>901.75</v>
      </c>
      <c r="AM2778" s="93"/>
      <c r="AN2778" s="199" t="s">
        <v>32681</v>
      </c>
      <c r="AO2778" s="200">
        <v>206.98</v>
      </c>
      <c r="AT2778" s="263"/>
      <c r="AU2778" s="264"/>
      <c r="AW2778" s="244" t="s">
        <v>57107</v>
      </c>
      <c r="AX2778" s="245">
        <v>14314.73</v>
      </c>
      <c r="AZ2778" s="230" t="s">
        <v>12925</v>
      </c>
      <c r="BA2778" s="231">
        <v>11993.48</v>
      </c>
      <c r="BC2778" s="209" t="s">
        <v>8113</v>
      </c>
      <c r="BD2778" s="210">
        <v>357</v>
      </c>
    </row>
    <row r="2779" spans="9:56" x14ac:dyDescent="0.55000000000000004">
      <c r="I2779" s="250" t="s">
        <v>56990</v>
      </c>
      <c r="J2779" s="250"/>
      <c r="K2779" s="251">
        <v>43690.38</v>
      </c>
      <c r="M2779" s="224" t="s">
        <v>39677</v>
      </c>
      <c r="N2779" s="224"/>
      <c r="O2779" s="225">
        <v>1886.56</v>
      </c>
      <c r="Q2779" s="203" t="s">
        <v>4155</v>
      </c>
      <c r="R2779" s="203"/>
      <c r="S2779" s="204">
        <v>7729.65</v>
      </c>
      <c r="Y2779" t="s">
        <v>35364</v>
      </c>
      <c r="Z2779" s="284">
        <v>14320.89</v>
      </c>
      <c r="AB2779" s="276" t="s">
        <v>59015</v>
      </c>
      <c r="AC2779" s="277">
        <v>1411.67</v>
      </c>
      <c r="AE2779" s="246" t="s">
        <v>33275</v>
      </c>
      <c r="AF2779" s="247">
        <v>22637.15</v>
      </c>
      <c r="AH2779" s="226" t="s">
        <v>46754</v>
      </c>
      <c r="AI2779" s="227">
        <v>-8731.11</v>
      </c>
      <c r="AK2779" s="207" t="s">
        <v>17262</v>
      </c>
      <c r="AL2779" s="208">
        <v>15.32</v>
      </c>
      <c r="AM2779" s="93"/>
      <c r="AN2779" s="199" t="s">
        <v>32682</v>
      </c>
      <c r="AO2779" s="200">
        <v>712.16</v>
      </c>
      <c r="AT2779" s="263"/>
      <c r="AU2779" s="264"/>
      <c r="AW2779" s="244" t="s">
        <v>57108</v>
      </c>
      <c r="AX2779" s="245">
        <v>43690.38</v>
      </c>
      <c r="AZ2779" s="230" t="s">
        <v>39874</v>
      </c>
      <c r="BA2779" s="231">
        <v>1886.56</v>
      </c>
      <c r="BC2779" s="209" t="s">
        <v>8770</v>
      </c>
      <c r="BD2779" s="210">
        <v>2000</v>
      </c>
    </row>
    <row r="2780" spans="9:56" x14ac:dyDescent="0.55000000000000004">
      <c r="I2780" s="250" t="s">
        <v>56991</v>
      </c>
      <c r="J2780" s="250"/>
      <c r="K2780" s="251">
        <v>200631.76</v>
      </c>
      <c r="M2780" s="224" t="s">
        <v>39679</v>
      </c>
      <c r="N2780" s="224"/>
      <c r="O2780" s="225">
        <v>5583.65</v>
      </c>
      <c r="Q2780" s="203" t="s">
        <v>3272</v>
      </c>
      <c r="R2780" s="203"/>
      <c r="S2780" s="204">
        <v>888507.1</v>
      </c>
      <c r="Y2780" t="s">
        <v>36544</v>
      </c>
      <c r="Z2780" s="284">
        <v>144958.99</v>
      </c>
      <c r="AB2780" s="276" t="s">
        <v>66549</v>
      </c>
      <c r="AC2780" s="277">
        <v>109.88</v>
      </c>
      <c r="AE2780" s="246" t="s">
        <v>55909</v>
      </c>
      <c r="AF2780" s="247">
        <v>3176.4</v>
      </c>
      <c r="AH2780" s="226" t="s">
        <v>44564</v>
      </c>
      <c r="AI2780" s="227">
        <v>665.9</v>
      </c>
      <c r="AK2780" s="207" t="s">
        <v>17263</v>
      </c>
      <c r="AL2780" s="208">
        <v>17046</v>
      </c>
      <c r="AM2780" s="93"/>
      <c r="AN2780" s="199" t="s">
        <v>32683</v>
      </c>
      <c r="AO2780" s="200">
        <v>2889.7</v>
      </c>
      <c r="AT2780" s="263"/>
      <c r="AU2780" s="264"/>
      <c r="AW2780" s="244" t="s">
        <v>57109</v>
      </c>
      <c r="AX2780" s="245">
        <v>200631.76</v>
      </c>
      <c r="AZ2780" s="230" t="s">
        <v>39876</v>
      </c>
      <c r="BA2780" s="231">
        <v>5583.65</v>
      </c>
      <c r="BC2780" s="209" t="s">
        <v>9051</v>
      </c>
      <c r="BD2780" s="210">
        <v>1777</v>
      </c>
    </row>
    <row r="2781" spans="9:56" x14ac:dyDescent="0.55000000000000004">
      <c r="I2781" s="250" t="s">
        <v>56992</v>
      </c>
      <c r="J2781" s="250"/>
      <c r="K2781" s="251">
        <v>12781.07</v>
      </c>
      <c r="M2781" s="224" t="s">
        <v>39680</v>
      </c>
      <c r="N2781" s="224"/>
      <c r="O2781" s="225">
        <v>86.4</v>
      </c>
      <c r="Q2781" s="203" t="s">
        <v>3401</v>
      </c>
      <c r="R2781" s="203"/>
      <c r="S2781" s="204">
        <v>3557830.26</v>
      </c>
      <c r="Y2781" t="s">
        <v>42789</v>
      </c>
      <c r="Z2781" s="284">
        <v>131333.79</v>
      </c>
      <c r="AB2781" s="276" t="s">
        <v>61354</v>
      </c>
      <c r="AC2781" s="277">
        <v>535.07000000000005</v>
      </c>
      <c r="AE2781" s="246" t="s">
        <v>34708</v>
      </c>
      <c r="AF2781" s="247">
        <v>33138.75</v>
      </c>
      <c r="AH2781" s="226" t="s">
        <v>42254</v>
      </c>
      <c r="AI2781" s="227">
        <v>21747.1</v>
      </c>
      <c r="AK2781" s="207" t="s">
        <v>17264</v>
      </c>
      <c r="AL2781" s="208">
        <v>18923</v>
      </c>
      <c r="AM2781" s="93"/>
      <c r="AN2781" s="199" t="s">
        <v>32684</v>
      </c>
      <c r="AO2781" s="200">
        <v>47036.98</v>
      </c>
      <c r="AT2781" s="263"/>
      <c r="AU2781" s="264"/>
      <c r="AW2781" s="244" t="s">
        <v>57110</v>
      </c>
      <c r="AX2781" s="245">
        <v>12781.07</v>
      </c>
      <c r="AZ2781" s="230" t="s">
        <v>39877</v>
      </c>
      <c r="BA2781" s="231">
        <v>86.4</v>
      </c>
      <c r="BC2781" s="209" t="s">
        <v>10529</v>
      </c>
      <c r="BD2781" s="210">
        <v>26747</v>
      </c>
    </row>
    <row r="2782" spans="9:56" x14ac:dyDescent="0.55000000000000004">
      <c r="I2782" s="250" t="s">
        <v>56993</v>
      </c>
      <c r="J2782" s="250"/>
      <c r="K2782" s="251">
        <v>22029.4</v>
      </c>
      <c r="M2782" s="224" t="s">
        <v>39681</v>
      </c>
      <c r="N2782" s="224"/>
      <c r="O2782" s="225">
        <v>17515.36</v>
      </c>
      <c r="Q2782" s="203" t="s">
        <v>3402</v>
      </c>
      <c r="R2782" s="203"/>
      <c r="S2782" s="204">
        <v>14310.42</v>
      </c>
      <c r="Y2782" t="s">
        <v>39359</v>
      </c>
      <c r="Z2782" s="284">
        <v>65323.42</v>
      </c>
      <c r="AB2782" s="276" t="s">
        <v>60322</v>
      </c>
      <c r="AC2782" s="277">
        <v>6053.11</v>
      </c>
      <c r="AE2782" s="246" t="s">
        <v>17495</v>
      </c>
      <c r="AF2782" s="247">
        <v>20071.88</v>
      </c>
      <c r="AH2782" s="226" t="s">
        <v>44565</v>
      </c>
      <c r="AI2782" s="227">
        <v>668.16</v>
      </c>
      <c r="AK2782" s="207" t="s">
        <v>17265</v>
      </c>
      <c r="AL2782" s="208">
        <v>1652</v>
      </c>
      <c r="AM2782" s="93"/>
      <c r="AN2782" s="199" t="s">
        <v>26625</v>
      </c>
      <c r="AO2782" s="200">
        <v>3347.12</v>
      </c>
      <c r="AT2782" s="263"/>
      <c r="AU2782" s="264"/>
      <c r="AW2782" s="244" t="s">
        <v>57111</v>
      </c>
      <c r="AX2782" s="245">
        <v>22029.4</v>
      </c>
      <c r="AZ2782" s="230" t="s">
        <v>39879</v>
      </c>
      <c r="BA2782" s="231">
        <v>17515.36</v>
      </c>
      <c r="BC2782" s="209" t="s">
        <v>9548</v>
      </c>
      <c r="BD2782" s="210">
        <v>998</v>
      </c>
    </row>
    <row r="2783" spans="9:56" x14ac:dyDescent="0.55000000000000004">
      <c r="I2783" s="250" t="s">
        <v>56994</v>
      </c>
      <c r="J2783" s="250"/>
      <c r="K2783" s="251">
        <v>28095.19</v>
      </c>
      <c r="M2783" s="224" t="s">
        <v>39683</v>
      </c>
      <c r="N2783" s="224"/>
      <c r="O2783" s="225">
        <v>454.17</v>
      </c>
      <c r="Q2783" s="203" t="s">
        <v>3403</v>
      </c>
      <c r="R2783" s="203"/>
      <c r="S2783" s="204">
        <v>20883.560000000001</v>
      </c>
      <c r="Y2783" t="s">
        <v>53192</v>
      </c>
      <c r="Z2783" s="284">
        <v>299811.71000000002</v>
      </c>
      <c r="AB2783" s="276" t="s">
        <v>67370</v>
      </c>
      <c r="AC2783" s="277">
        <v>4763.66</v>
      </c>
      <c r="AE2783" s="246" t="s">
        <v>33276</v>
      </c>
      <c r="AF2783" s="247">
        <v>165</v>
      </c>
      <c r="AH2783" s="226" t="s">
        <v>36113</v>
      </c>
      <c r="AI2783" s="227">
        <v>21584.639999999999</v>
      </c>
      <c r="AK2783" s="207" t="s">
        <v>17266</v>
      </c>
      <c r="AL2783" s="208">
        <v>2293.9</v>
      </c>
      <c r="AM2783" s="93"/>
      <c r="AN2783" s="199" t="s">
        <v>26626</v>
      </c>
      <c r="AO2783" s="200">
        <v>6716.74</v>
      </c>
      <c r="AT2783" s="263"/>
      <c r="AU2783" s="264"/>
      <c r="AW2783" s="244" t="s">
        <v>57112</v>
      </c>
      <c r="AX2783" s="245">
        <v>28095.19</v>
      </c>
      <c r="AZ2783" s="230" t="s">
        <v>39881</v>
      </c>
      <c r="BA2783" s="231">
        <v>454.17</v>
      </c>
      <c r="BC2783" s="209" t="s">
        <v>11149</v>
      </c>
      <c r="BD2783" s="210">
        <v>7732.5</v>
      </c>
    </row>
    <row r="2784" spans="9:56" x14ac:dyDescent="0.55000000000000004">
      <c r="I2784" s="250" t="s">
        <v>56995</v>
      </c>
      <c r="J2784" s="250"/>
      <c r="K2784" s="251">
        <v>15215.42</v>
      </c>
      <c r="M2784" s="224" t="s">
        <v>39684</v>
      </c>
      <c r="N2784" s="224"/>
      <c r="O2784" s="225">
        <v>21008.26</v>
      </c>
      <c r="Q2784" s="203" t="s">
        <v>3404</v>
      </c>
      <c r="R2784" s="203"/>
      <c r="S2784" s="204">
        <v>303343.05</v>
      </c>
      <c r="Y2784" t="s">
        <v>62147</v>
      </c>
      <c r="Z2784" s="284">
        <v>-245100.3</v>
      </c>
      <c r="AB2784" s="276" t="s">
        <v>33389</v>
      </c>
      <c r="AC2784" s="277">
        <v>129.6</v>
      </c>
      <c r="AE2784" s="246" t="s">
        <v>17496</v>
      </c>
      <c r="AF2784" s="247">
        <v>8302.19</v>
      </c>
      <c r="AH2784" s="226" t="s">
        <v>46755</v>
      </c>
      <c r="AI2784" s="227">
        <v>850</v>
      </c>
      <c r="AK2784" s="207" t="s">
        <v>17267</v>
      </c>
      <c r="AL2784" s="208">
        <v>358.75</v>
      </c>
      <c r="AM2784" s="93"/>
      <c r="AN2784" s="199" t="s">
        <v>32685</v>
      </c>
      <c r="AO2784" s="200">
        <v>7453.04</v>
      </c>
      <c r="AT2784" s="263"/>
      <c r="AU2784" s="264"/>
      <c r="AW2784" s="244" t="s">
        <v>57113</v>
      </c>
      <c r="AX2784" s="245">
        <v>15215.42</v>
      </c>
      <c r="AZ2784" s="230" t="s">
        <v>39882</v>
      </c>
      <c r="BA2784" s="231">
        <v>21008.26</v>
      </c>
      <c r="BC2784" s="209" t="s">
        <v>11376</v>
      </c>
      <c r="BD2784" s="210">
        <v>1800</v>
      </c>
    </row>
    <row r="2785" spans="9:56" x14ac:dyDescent="0.55000000000000004">
      <c r="I2785" s="250" t="s">
        <v>56996</v>
      </c>
      <c r="J2785" s="250"/>
      <c r="K2785" s="251">
        <v>145537.24</v>
      </c>
      <c r="M2785" s="224" t="s">
        <v>39685</v>
      </c>
      <c r="N2785" s="224"/>
      <c r="O2785" s="225">
        <v>22096.07</v>
      </c>
      <c r="Q2785" s="203" t="s">
        <v>3405</v>
      </c>
      <c r="R2785" s="203"/>
      <c r="S2785" s="204">
        <v>922711.5</v>
      </c>
      <c r="Y2785" t="s">
        <v>70670</v>
      </c>
      <c r="Z2785" s="284">
        <v>22495.7</v>
      </c>
      <c r="AB2785" s="276" t="s">
        <v>18637</v>
      </c>
      <c r="AC2785" s="277">
        <v>21052.99</v>
      </c>
      <c r="AE2785" s="246" t="s">
        <v>17497</v>
      </c>
      <c r="AF2785" s="247">
        <v>432.32</v>
      </c>
      <c r="AH2785" s="226" t="s">
        <v>36114</v>
      </c>
      <c r="AI2785" s="227">
        <v>59760.02</v>
      </c>
      <c r="AK2785" s="207" t="s">
        <v>17268</v>
      </c>
      <c r="AL2785" s="208">
        <v>27.45</v>
      </c>
      <c r="AM2785" s="93"/>
      <c r="AN2785" s="199" t="s">
        <v>32686</v>
      </c>
      <c r="AO2785" s="200">
        <v>59.28</v>
      </c>
      <c r="AT2785" s="263"/>
      <c r="AU2785" s="264"/>
      <c r="AW2785" s="244" t="s">
        <v>57114</v>
      </c>
      <c r="AX2785" s="245">
        <v>145537.24</v>
      </c>
      <c r="AZ2785" s="230" t="s">
        <v>39883</v>
      </c>
      <c r="BA2785" s="231">
        <v>22096.07</v>
      </c>
      <c r="BC2785" s="209" t="s">
        <v>11632</v>
      </c>
      <c r="BD2785" s="210">
        <v>13180</v>
      </c>
    </row>
    <row r="2786" spans="9:56" x14ac:dyDescent="0.55000000000000004">
      <c r="I2786" s="250" t="s">
        <v>56997</v>
      </c>
      <c r="J2786" s="250"/>
      <c r="K2786" s="251">
        <v>53700.98</v>
      </c>
      <c r="M2786" s="224" t="s">
        <v>39686</v>
      </c>
      <c r="N2786" s="224"/>
      <c r="O2786" s="225">
        <v>13639.2</v>
      </c>
      <c r="Q2786" s="203" t="s">
        <v>3273</v>
      </c>
      <c r="R2786" s="203"/>
      <c r="S2786" s="204">
        <v>7681</v>
      </c>
      <c r="Y2786" t="s">
        <v>47135</v>
      </c>
      <c r="Z2786" s="284">
        <v>50301</v>
      </c>
      <c r="AB2786" s="276" t="s">
        <v>63651</v>
      </c>
      <c r="AC2786" s="277">
        <v>27800</v>
      </c>
      <c r="AE2786" s="246" t="s">
        <v>17498</v>
      </c>
      <c r="AF2786" s="247">
        <v>6000</v>
      </c>
      <c r="AH2786" s="226" t="s">
        <v>36115</v>
      </c>
      <c r="AI2786" s="227">
        <v>3891.53</v>
      </c>
      <c r="AK2786" s="207" t="s">
        <v>17269</v>
      </c>
      <c r="AL2786" s="208">
        <v>234.5</v>
      </c>
      <c r="AM2786" s="93"/>
      <c r="AN2786" s="199" t="s">
        <v>26627</v>
      </c>
      <c r="AO2786" s="200">
        <v>206.98</v>
      </c>
      <c r="AT2786" s="263"/>
      <c r="AU2786" s="264"/>
      <c r="AW2786" s="244" t="s">
        <v>57115</v>
      </c>
      <c r="AX2786" s="245">
        <v>53700.98</v>
      </c>
      <c r="AZ2786" s="230" t="s">
        <v>39884</v>
      </c>
      <c r="BA2786" s="231">
        <v>13639.2</v>
      </c>
      <c r="BC2786" s="209" t="s">
        <v>9954</v>
      </c>
      <c r="BD2786" s="210">
        <v>62023.5</v>
      </c>
    </row>
    <row r="2787" spans="9:56" x14ac:dyDescent="0.55000000000000004">
      <c r="I2787" s="250" t="s">
        <v>56998</v>
      </c>
      <c r="J2787" s="250"/>
      <c r="K2787" s="251">
        <v>16270.6</v>
      </c>
      <c r="M2787" s="224" t="s">
        <v>39687</v>
      </c>
      <c r="N2787" s="224"/>
      <c r="O2787" s="225">
        <v>14131.11</v>
      </c>
      <c r="Q2787" s="203" t="s">
        <v>4156</v>
      </c>
      <c r="R2787" s="203"/>
      <c r="S2787" s="204">
        <v>7947.77</v>
      </c>
      <c r="Y2787" t="s">
        <v>71575</v>
      </c>
      <c r="Z2787" s="284">
        <v>3039.19</v>
      </c>
      <c r="AB2787" s="276" t="s">
        <v>18638</v>
      </c>
      <c r="AC2787" s="277">
        <v>4111.63</v>
      </c>
      <c r="AE2787" s="246" t="s">
        <v>51914</v>
      </c>
      <c r="AF2787" s="247">
        <v>3093.09</v>
      </c>
      <c r="AH2787" s="226" t="s">
        <v>36116</v>
      </c>
      <c r="AI2787" s="227">
        <v>13954.82</v>
      </c>
      <c r="AK2787" s="207" t="s">
        <v>17270</v>
      </c>
      <c r="AL2787" s="208">
        <v>690</v>
      </c>
      <c r="AM2787" s="93"/>
      <c r="AN2787" s="199" t="s">
        <v>26629</v>
      </c>
      <c r="AO2787" s="200">
        <v>712.16</v>
      </c>
      <c r="AT2787" s="263"/>
      <c r="AU2787" s="264"/>
      <c r="AW2787" s="244" t="s">
        <v>57116</v>
      </c>
      <c r="AX2787" s="245">
        <v>16270.6</v>
      </c>
      <c r="AZ2787" s="230" t="s">
        <v>39885</v>
      </c>
      <c r="BA2787" s="231">
        <v>14131.11</v>
      </c>
      <c r="BC2787" s="209" t="s">
        <v>6972</v>
      </c>
      <c r="BD2787" s="210">
        <v>1379</v>
      </c>
    </row>
    <row r="2788" spans="9:56" x14ac:dyDescent="0.55000000000000004">
      <c r="I2788" s="250" t="s">
        <v>56999</v>
      </c>
      <c r="J2788" s="250"/>
      <c r="K2788" s="251">
        <v>112912.92</v>
      </c>
      <c r="M2788" s="224" t="s">
        <v>39688</v>
      </c>
      <c r="N2788" s="224"/>
      <c r="O2788" s="225">
        <v>8824.42</v>
      </c>
      <c r="Q2788" s="203" t="s">
        <v>3274</v>
      </c>
      <c r="R2788" s="203"/>
      <c r="S2788" s="204">
        <v>1059338.74</v>
      </c>
      <c r="Y2788" t="s">
        <v>50241</v>
      </c>
      <c r="Z2788">
        <v>237.87</v>
      </c>
      <c r="AB2788" s="276" t="s">
        <v>18639</v>
      </c>
      <c r="AC2788" s="277">
        <v>10540.1</v>
      </c>
      <c r="AE2788" s="246" t="s">
        <v>49738</v>
      </c>
      <c r="AF2788" s="247">
        <v>-4643.93</v>
      </c>
      <c r="AH2788" s="226" t="s">
        <v>36117</v>
      </c>
      <c r="AI2788" s="227">
        <v>5916.21</v>
      </c>
      <c r="AK2788" s="207" t="s">
        <v>17271</v>
      </c>
      <c r="AL2788" s="208">
        <v>44.97</v>
      </c>
      <c r="AM2788" s="93"/>
      <c r="AN2788" s="199" t="s">
        <v>26630</v>
      </c>
      <c r="AO2788" s="200">
        <v>2889.7</v>
      </c>
      <c r="AT2788" s="263"/>
      <c r="AU2788" s="264"/>
      <c r="AW2788" s="244" t="s">
        <v>57117</v>
      </c>
      <c r="AX2788" s="245">
        <v>112912.92</v>
      </c>
      <c r="AZ2788" s="230" t="s">
        <v>39886</v>
      </c>
      <c r="BA2788" s="231">
        <v>8824.42</v>
      </c>
      <c r="BC2788" s="209" t="s">
        <v>8389</v>
      </c>
      <c r="BD2788" s="210">
        <v>7221</v>
      </c>
    </row>
    <row r="2789" spans="9:56" x14ac:dyDescent="0.55000000000000004">
      <c r="I2789" s="250" t="s">
        <v>57000</v>
      </c>
      <c r="J2789" s="250"/>
      <c r="K2789" s="251">
        <v>36836.03</v>
      </c>
      <c r="M2789" s="224" t="s">
        <v>39689</v>
      </c>
      <c r="N2789" s="224"/>
      <c r="O2789" s="225">
        <v>6109</v>
      </c>
      <c r="Q2789" s="203" t="s">
        <v>3275</v>
      </c>
      <c r="R2789" s="203"/>
      <c r="S2789" s="204">
        <v>75081.91</v>
      </c>
      <c r="Y2789" t="s">
        <v>53197</v>
      </c>
      <c r="Z2789" s="284">
        <v>1285.21</v>
      </c>
      <c r="AB2789" s="276" t="s">
        <v>55977</v>
      </c>
      <c r="AC2789" s="277">
        <v>1855.18</v>
      </c>
      <c r="AE2789" s="246" t="s">
        <v>57310</v>
      </c>
      <c r="AF2789" s="247">
        <v>658000</v>
      </c>
      <c r="AH2789" s="226" t="s">
        <v>44566</v>
      </c>
      <c r="AI2789" s="227">
        <v>296.97000000000003</v>
      </c>
      <c r="AK2789" s="207" t="s">
        <v>17272</v>
      </c>
      <c r="AL2789" s="208">
        <v>897</v>
      </c>
      <c r="AM2789" s="93"/>
      <c r="AN2789" s="199" t="s">
        <v>14155</v>
      </c>
      <c r="AO2789" s="200">
        <v>61150.62</v>
      </c>
      <c r="AT2789" s="263"/>
      <c r="AU2789" s="264"/>
      <c r="AW2789" s="244" t="s">
        <v>57118</v>
      </c>
      <c r="AX2789" s="245">
        <v>36836.03</v>
      </c>
      <c r="AZ2789" s="230" t="s">
        <v>39887</v>
      </c>
      <c r="BA2789" s="231">
        <v>6109</v>
      </c>
      <c r="BC2789" s="209" t="s">
        <v>9052</v>
      </c>
      <c r="BD2789" s="210">
        <v>3919</v>
      </c>
    </row>
    <row r="2790" spans="9:56" x14ac:dyDescent="0.55000000000000004">
      <c r="I2790" s="250" t="s">
        <v>57001</v>
      </c>
      <c r="J2790" s="250"/>
      <c r="K2790" s="251">
        <v>32903.82</v>
      </c>
      <c r="M2790" s="224" t="s">
        <v>39690</v>
      </c>
      <c r="N2790" s="224"/>
      <c r="O2790" s="225">
        <v>1217.8</v>
      </c>
      <c r="Q2790" s="203" t="s">
        <v>3276</v>
      </c>
      <c r="R2790" s="203"/>
      <c r="S2790" s="204">
        <v>1587481.31</v>
      </c>
      <c r="Y2790" t="s">
        <v>70673</v>
      </c>
      <c r="Z2790">
        <v>45.47</v>
      </c>
      <c r="AB2790" s="276" t="s">
        <v>55044</v>
      </c>
      <c r="AC2790" s="277">
        <v>54060.79</v>
      </c>
      <c r="AE2790" s="246" t="s">
        <v>54955</v>
      </c>
      <c r="AF2790" s="247">
        <v>26755.31</v>
      </c>
      <c r="AH2790" s="226" t="s">
        <v>44567</v>
      </c>
      <c r="AI2790" s="227">
        <v>2648.95</v>
      </c>
      <c r="AK2790" s="207" t="s">
        <v>17273</v>
      </c>
      <c r="AL2790" s="208">
        <v>1779.78</v>
      </c>
      <c r="AM2790" s="93"/>
      <c r="AN2790" s="199" t="s">
        <v>14156</v>
      </c>
      <c r="AO2790" s="200">
        <v>4677.8</v>
      </c>
      <c r="AT2790" s="263"/>
      <c r="AU2790" s="264"/>
      <c r="AW2790" s="244" t="s">
        <v>57119</v>
      </c>
      <c r="AX2790" s="245">
        <v>32903.82</v>
      </c>
      <c r="AZ2790" s="230" t="s">
        <v>39888</v>
      </c>
      <c r="BA2790" s="231">
        <v>1217.8</v>
      </c>
      <c r="BC2790" s="209" t="s">
        <v>9366</v>
      </c>
      <c r="BD2790" s="210">
        <v>50901.919999999998</v>
      </c>
    </row>
    <row r="2791" spans="9:56" x14ac:dyDescent="0.55000000000000004">
      <c r="I2791" s="250" t="s">
        <v>43496</v>
      </c>
      <c r="J2791" s="250"/>
      <c r="K2791" s="251">
        <v>327.5</v>
      </c>
      <c r="M2791" s="224" t="s">
        <v>39693</v>
      </c>
      <c r="N2791" s="224"/>
      <c r="O2791" s="225">
        <v>1093.19</v>
      </c>
      <c r="Q2791" s="203" t="s">
        <v>3406</v>
      </c>
      <c r="R2791" s="203"/>
      <c r="S2791" s="204">
        <v>41157</v>
      </c>
      <c r="Y2791" t="s">
        <v>70675</v>
      </c>
      <c r="Z2791" s="284">
        <v>9045.2199999999993</v>
      </c>
      <c r="AB2791" s="276" t="s">
        <v>18641</v>
      </c>
      <c r="AC2791" s="277">
        <v>19982.79</v>
      </c>
      <c r="AE2791" s="246" t="s">
        <v>54956</v>
      </c>
      <c r="AF2791" s="247">
        <v>2355.25</v>
      </c>
      <c r="AH2791" s="226" t="s">
        <v>38942</v>
      </c>
      <c r="AI2791" s="227">
        <v>36075.300000000003</v>
      </c>
      <c r="AK2791" s="207" t="s">
        <v>17274</v>
      </c>
      <c r="AL2791" s="208">
        <v>7488</v>
      </c>
      <c r="AM2791" s="93"/>
      <c r="AN2791" s="199" t="s">
        <v>14157</v>
      </c>
      <c r="AO2791" s="200">
        <v>2060.5</v>
      </c>
      <c r="AT2791" s="263"/>
      <c r="AU2791" s="264"/>
      <c r="AW2791" s="244" t="s">
        <v>43515</v>
      </c>
      <c r="AX2791" s="245">
        <v>327.5</v>
      </c>
      <c r="AZ2791" s="230" t="s">
        <v>39891</v>
      </c>
      <c r="BA2791" s="231">
        <v>1093.19</v>
      </c>
      <c r="BC2791" s="209" t="s">
        <v>9955</v>
      </c>
      <c r="BD2791" s="210">
        <v>63420.92</v>
      </c>
    </row>
    <row r="2792" spans="9:56" x14ac:dyDescent="0.55000000000000004">
      <c r="I2792" s="250" t="s">
        <v>43498</v>
      </c>
      <c r="J2792" s="250"/>
      <c r="K2792" s="251">
        <v>118094.31</v>
      </c>
      <c r="M2792" s="224" t="s">
        <v>39694</v>
      </c>
      <c r="N2792" s="224"/>
      <c r="O2792" s="225">
        <v>4134.6499999999996</v>
      </c>
      <c r="Q2792" s="203" t="s">
        <v>3277</v>
      </c>
      <c r="R2792" s="203"/>
      <c r="S2792" s="204">
        <v>1090862.19</v>
      </c>
      <c r="Y2792" t="s">
        <v>70676</v>
      </c>
      <c r="Z2792" s="284">
        <v>6964.56</v>
      </c>
      <c r="AB2792" s="276" t="s">
        <v>39050</v>
      </c>
      <c r="AC2792" s="277">
        <v>167663.66</v>
      </c>
      <c r="AE2792" s="246" t="s">
        <v>64087</v>
      </c>
      <c r="AF2792" s="247">
        <v>348.5</v>
      </c>
      <c r="AH2792" s="226" t="s">
        <v>38943</v>
      </c>
      <c r="AI2792" s="227">
        <v>2759.88</v>
      </c>
      <c r="AK2792" s="207" t="s">
        <v>17275</v>
      </c>
      <c r="AL2792" s="208">
        <v>572.84</v>
      </c>
      <c r="AM2792" s="93"/>
      <c r="AN2792" s="199" t="s">
        <v>14158</v>
      </c>
      <c r="AO2792" s="200">
        <v>14742.01</v>
      </c>
      <c r="AT2792" s="263"/>
      <c r="AU2792" s="264"/>
      <c r="AW2792" s="244" t="s">
        <v>43519</v>
      </c>
      <c r="AX2792" s="245">
        <v>118094.31</v>
      </c>
      <c r="AZ2792" s="230" t="s">
        <v>39892</v>
      </c>
      <c r="BA2792" s="231">
        <v>4134.6499999999996</v>
      </c>
      <c r="BC2792" s="209" t="s">
        <v>6784</v>
      </c>
      <c r="BD2792" s="210">
        <v>74075.86</v>
      </c>
    </row>
    <row r="2793" spans="9:56" x14ac:dyDescent="0.55000000000000004">
      <c r="I2793" s="250" t="s">
        <v>43499</v>
      </c>
      <c r="J2793" s="250"/>
      <c r="K2793" s="251">
        <v>5845.5</v>
      </c>
      <c r="M2793" s="224" t="s">
        <v>39695</v>
      </c>
      <c r="N2793" s="224"/>
      <c r="O2793" s="225">
        <v>362.38</v>
      </c>
      <c r="Q2793" s="203" t="s">
        <v>3278</v>
      </c>
      <c r="R2793" s="203"/>
      <c r="S2793" s="204">
        <v>637323.62</v>
      </c>
      <c r="Y2793" t="s">
        <v>66681</v>
      </c>
      <c r="Z2793" s="284">
        <v>61368.639999999999</v>
      </c>
      <c r="AB2793" s="276" t="s">
        <v>34887</v>
      </c>
      <c r="AC2793" s="277">
        <v>1398228.92</v>
      </c>
      <c r="AE2793" s="246" t="s">
        <v>64088</v>
      </c>
      <c r="AF2793" s="247">
        <v>5912.5</v>
      </c>
      <c r="AH2793" s="226" t="s">
        <v>46756</v>
      </c>
      <c r="AI2793" s="227">
        <v>237.8</v>
      </c>
      <c r="AK2793" s="207" t="s">
        <v>17276</v>
      </c>
      <c r="AL2793" s="208">
        <v>5200</v>
      </c>
      <c r="AM2793" s="93"/>
      <c r="AN2793" s="199" t="s">
        <v>14159</v>
      </c>
      <c r="AO2793" s="200">
        <v>36307.019999999997</v>
      </c>
      <c r="AT2793" s="263"/>
      <c r="AU2793" s="264"/>
      <c r="AW2793" s="244" t="s">
        <v>43520</v>
      </c>
      <c r="AX2793" s="245">
        <v>5845.5</v>
      </c>
      <c r="AZ2793" s="230" t="s">
        <v>39893</v>
      </c>
      <c r="BA2793" s="231">
        <v>362.38</v>
      </c>
      <c r="BC2793" s="209" t="s">
        <v>6973</v>
      </c>
      <c r="BD2793" s="210">
        <v>10464.719999999999</v>
      </c>
    </row>
    <row r="2794" spans="9:56" x14ac:dyDescent="0.55000000000000004">
      <c r="I2794" s="250" t="s">
        <v>43500</v>
      </c>
      <c r="J2794" s="250"/>
      <c r="K2794" s="251">
        <v>1800</v>
      </c>
      <c r="M2794" s="224" t="s">
        <v>39696</v>
      </c>
      <c r="N2794" s="224"/>
      <c r="O2794" s="225">
        <v>2633.24</v>
      </c>
      <c r="Q2794" s="203" t="s">
        <v>3407</v>
      </c>
      <c r="R2794" s="203"/>
      <c r="S2794" s="204">
        <v>576906.25</v>
      </c>
      <c r="Y2794" t="s">
        <v>69885</v>
      </c>
      <c r="Z2794" s="284">
        <v>18777.330000000002</v>
      </c>
      <c r="AB2794" s="276" t="s">
        <v>36186</v>
      </c>
      <c r="AC2794" s="277">
        <v>106.8</v>
      </c>
      <c r="AE2794" s="246" t="s">
        <v>54957</v>
      </c>
      <c r="AF2794" s="247">
        <v>2705.95</v>
      </c>
      <c r="AH2794" s="226" t="s">
        <v>44568</v>
      </c>
      <c r="AI2794" s="227">
        <v>1212.1400000000001</v>
      </c>
      <c r="AK2794" s="207" t="s">
        <v>17277</v>
      </c>
      <c r="AL2794" s="208">
        <v>4296.0600000000004</v>
      </c>
      <c r="AM2794" s="93"/>
      <c r="AN2794" s="199" t="s">
        <v>14160</v>
      </c>
      <c r="AO2794" s="200">
        <v>15669.83</v>
      </c>
      <c r="AT2794" s="263"/>
      <c r="AU2794" s="264"/>
      <c r="AW2794" s="244" t="s">
        <v>43521</v>
      </c>
      <c r="AX2794" s="245">
        <v>1800</v>
      </c>
      <c r="AZ2794" s="230" t="s">
        <v>39894</v>
      </c>
      <c r="BA2794" s="231">
        <v>2633.24</v>
      </c>
      <c r="BC2794" s="209" t="s">
        <v>7185</v>
      </c>
      <c r="BD2794" s="210">
        <v>2962</v>
      </c>
    </row>
    <row r="2795" spans="9:56" x14ac:dyDescent="0.55000000000000004">
      <c r="I2795" s="250" t="s">
        <v>43501</v>
      </c>
      <c r="J2795" s="250"/>
      <c r="K2795" s="251">
        <v>909.6</v>
      </c>
      <c r="M2795" s="224" t="s">
        <v>39697</v>
      </c>
      <c r="N2795" s="224"/>
      <c r="O2795" s="225">
        <v>1936.4</v>
      </c>
      <c r="Q2795" s="203" t="s">
        <v>3279</v>
      </c>
      <c r="R2795" s="203"/>
      <c r="S2795" s="204">
        <v>14177.63</v>
      </c>
      <c r="Y2795" t="s">
        <v>71576</v>
      </c>
      <c r="Z2795" s="284">
        <v>4276.38</v>
      </c>
      <c r="AB2795" s="276" t="s">
        <v>67371</v>
      </c>
      <c r="AC2795" s="277">
        <v>17400</v>
      </c>
      <c r="AE2795" s="246" t="s">
        <v>54958</v>
      </c>
      <c r="AF2795" s="247">
        <v>8666.0300000000007</v>
      </c>
      <c r="AH2795" s="226" t="s">
        <v>51883</v>
      </c>
      <c r="AI2795" s="227">
        <v>6255.41</v>
      </c>
      <c r="AK2795" s="207" t="s">
        <v>17278</v>
      </c>
      <c r="AL2795" s="208">
        <v>3657</v>
      </c>
      <c r="AM2795" s="93"/>
      <c r="AN2795" s="199" t="s">
        <v>32687</v>
      </c>
      <c r="AO2795" s="200">
        <v>4084.17</v>
      </c>
      <c r="AT2795" s="263"/>
      <c r="AU2795" s="264"/>
      <c r="AW2795" s="244" t="s">
        <v>43522</v>
      </c>
      <c r="AX2795" s="245">
        <v>909.6</v>
      </c>
      <c r="AZ2795" s="230" t="s">
        <v>39895</v>
      </c>
      <c r="BA2795" s="231">
        <v>1936.4</v>
      </c>
      <c r="BC2795" s="209" t="s">
        <v>7462</v>
      </c>
      <c r="BD2795" s="210">
        <v>58595</v>
      </c>
    </row>
    <row r="2796" spans="9:56" x14ac:dyDescent="0.55000000000000004">
      <c r="I2796" s="250" t="s">
        <v>43505</v>
      </c>
      <c r="J2796" s="250"/>
      <c r="K2796" s="251">
        <v>54481</v>
      </c>
      <c r="M2796" s="224" t="s">
        <v>39698</v>
      </c>
      <c r="N2796" s="224"/>
      <c r="O2796" s="225">
        <v>20000</v>
      </c>
      <c r="Q2796" s="203" t="s">
        <v>3280</v>
      </c>
      <c r="R2796" s="203"/>
      <c r="S2796" s="204">
        <v>681912.84</v>
      </c>
      <c r="Y2796" t="s">
        <v>71577</v>
      </c>
      <c r="Z2796" s="284">
        <v>33092.5</v>
      </c>
      <c r="AB2796" s="276" t="s">
        <v>55047</v>
      </c>
      <c r="AC2796" s="277">
        <v>1331.11</v>
      </c>
      <c r="AE2796" s="246" t="s">
        <v>64089</v>
      </c>
      <c r="AF2796" s="247">
        <v>2031.7</v>
      </c>
      <c r="AH2796" s="226" t="s">
        <v>17358</v>
      </c>
      <c r="AI2796" s="227">
        <v>864277.91</v>
      </c>
      <c r="AK2796" s="207" t="s">
        <v>17279</v>
      </c>
      <c r="AL2796" s="208">
        <v>19634.48</v>
      </c>
      <c r="AM2796" s="93"/>
      <c r="AN2796" s="199" t="s">
        <v>32688</v>
      </c>
      <c r="AO2796" s="200">
        <v>141521.38</v>
      </c>
      <c r="AT2796" s="263"/>
      <c r="AU2796" s="264"/>
      <c r="AW2796" s="244" t="s">
        <v>43526</v>
      </c>
      <c r="AX2796" s="245">
        <v>54481</v>
      </c>
      <c r="AZ2796" s="230" t="s">
        <v>39896</v>
      </c>
      <c r="BA2796" s="231">
        <v>20000</v>
      </c>
      <c r="BC2796" s="209" t="s">
        <v>7865</v>
      </c>
      <c r="BD2796" s="210">
        <v>10305.39</v>
      </c>
    </row>
    <row r="2797" spans="9:56" x14ac:dyDescent="0.55000000000000004">
      <c r="I2797" s="250" t="s">
        <v>43506</v>
      </c>
      <c r="J2797" s="250"/>
      <c r="K2797" s="251">
        <v>21600</v>
      </c>
      <c r="M2797" s="224" t="s">
        <v>39699</v>
      </c>
      <c r="N2797" s="224"/>
      <c r="O2797" s="225">
        <v>529.98</v>
      </c>
      <c r="Q2797" s="203" t="s">
        <v>3281</v>
      </c>
      <c r="R2797" s="203"/>
      <c r="S2797" s="204">
        <v>26441306.34</v>
      </c>
      <c r="Y2797" t="s">
        <v>68347</v>
      </c>
      <c r="Z2797" s="284">
        <v>1655.28</v>
      </c>
      <c r="AB2797" s="276" t="s">
        <v>55048</v>
      </c>
      <c r="AC2797" s="277">
        <v>3991.56</v>
      </c>
      <c r="AE2797" s="246" t="s">
        <v>57311</v>
      </c>
      <c r="AF2797" s="247">
        <v>2980</v>
      </c>
      <c r="AH2797" s="226" t="s">
        <v>17359</v>
      </c>
      <c r="AI2797" s="227">
        <v>73279.12</v>
      </c>
      <c r="AK2797" s="207" t="s">
        <v>17280</v>
      </c>
      <c r="AL2797" s="208">
        <v>1502.04</v>
      </c>
      <c r="AM2797" s="93"/>
      <c r="AN2797" s="199" t="s">
        <v>32689</v>
      </c>
      <c r="AO2797" s="200">
        <v>2993.05</v>
      </c>
      <c r="AT2797" s="263"/>
      <c r="AU2797" s="264"/>
      <c r="AW2797" s="244" t="s">
        <v>43527</v>
      </c>
      <c r="AX2797" s="245">
        <v>21600</v>
      </c>
      <c r="AZ2797" s="230" t="s">
        <v>39897</v>
      </c>
      <c r="BA2797" s="231">
        <v>529.98</v>
      </c>
      <c r="BC2797" s="209" t="s">
        <v>7972</v>
      </c>
      <c r="BD2797" s="210">
        <v>11415</v>
      </c>
    </row>
    <row r="2798" spans="9:56" x14ac:dyDescent="0.55000000000000004">
      <c r="I2798" s="250" t="s">
        <v>43507</v>
      </c>
      <c r="J2798" s="250"/>
      <c r="K2798" s="251">
        <v>9000</v>
      </c>
      <c r="M2798" s="224" t="s">
        <v>39702</v>
      </c>
      <c r="N2798" s="224"/>
      <c r="O2798" s="225">
        <v>7741.22</v>
      </c>
      <c r="Q2798" s="203" t="s">
        <v>3282</v>
      </c>
      <c r="R2798" s="203"/>
      <c r="S2798" s="204">
        <v>123470.59</v>
      </c>
      <c r="Y2798" t="s">
        <v>71578</v>
      </c>
      <c r="Z2798" s="284">
        <v>6489.6</v>
      </c>
      <c r="AB2798" s="276" t="s">
        <v>55978</v>
      </c>
      <c r="AC2798" s="277">
        <v>1825.8</v>
      </c>
      <c r="AE2798" s="246" t="s">
        <v>51915</v>
      </c>
      <c r="AF2798" s="247">
        <v>1464.56</v>
      </c>
      <c r="AH2798" s="226" t="s">
        <v>17360</v>
      </c>
      <c r="AI2798" s="227">
        <v>145719.79999999999</v>
      </c>
      <c r="AK2798" s="207" t="s">
        <v>17281</v>
      </c>
      <c r="AL2798" s="208">
        <v>234.5</v>
      </c>
      <c r="AM2798" s="93"/>
      <c r="AN2798" s="199" t="s">
        <v>32690</v>
      </c>
      <c r="AO2798" s="200">
        <v>141920.4</v>
      </c>
      <c r="AT2798" s="263"/>
      <c r="AU2798" s="264"/>
      <c r="AW2798" s="252" t="s">
        <v>43529</v>
      </c>
      <c r="AX2798" s="253">
        <v>9000</v>
      </c>
      <c r="AZ2798" s="230" t="s">
        <v>39900</v>
      </c>
      <c r="BA2798" s="231">
        <v>7741.22</v>
      </c>
      <c r="BC2798" s="209" t="s">
        <v>8114</v>
      </c>
      <c r="BD2798" s="210">
        <v>18190.02</v>
      </c>
    </row>
    <row r="2799" spans="9:56" x14ac:dyDescent="0.55000000000000004">
      <c r="I2799" s="250" t="s">
        <v>43508</v>
      </c>
      <c r="J2799" s="250"/>
      <c r="K2799" s="251">
        <v>18000</v>
      </c>
      <c r="M2799" s="224" t="s">
        <v>39704</v>
      </c>
      <c r="N2799" s="224"/>
      <c r="O2799" s="225">
        <v>6026.93</v>
      </c>
      <c r="Q2799" s="203" t="s">
        <v>3408</v>
      </c>
      <c r="R2799" s="203"/>
      <c r="S2799" s="204">
        <v>22994.6</v>
      </c>
      <c r="Y2799" t="s">
        <v>58878</v>
      </c>
      <c r="Z2799">
        <v>147.28</v>
      </c>
      <c r="AB2799" s="276" t="s">
        <v>67372</v>
      </c>
      <c r="AC2799" s="277">
        <v>17400</v>
      </c>
      <c r="AE2799" s="246" t="s">
        <v>54959</v>
      </c>
      <c r="AF2799" s="247">
        <v>1897.67</v>
      </c>
      <c r="AH2799" s="226" t="s">
        <v>17361</v>
      </c>
      <c r="AI2799" s="227">
        <v>36907.11</v>
      </c>
      <c r="AK2799" s="207" t="s">
        <v>17282</v>
      </c>
      <c r="AL2799" s="208">
        <v>690</v>
      </c>
      <c r="AM2799" s="93"/>
      <c r="AN2799" s="199" t="s">
        <v>14161</v>
      </c>
      <c r="AO2799" s="200">
        <v>61150.62</v>
      </c>
      <c r="AT2799" s="263"/>
      <c r="AU2799" s="264"/>
      <c r="AW2799" s="252" t="s">
        <v>43530</v>
      </c>
      <c r="AX2799" s="253">
        <v>18000</v>
      </c>
      <c r="AZ2799" s="230" t="s">
        <v>39902</v>
      </c>
      <c r="BA2799" s="231">
        <v>6026.93</v>
      </c>
      <c r="BC2799" s="209" t="s">
        <v>8390</v>
      </c>
      <c r="BD2799" s="210">
        <v>47448.37</v>
      </c>
    </row>
    <row r="2800" spans="9:56" x14ac:dyDescent="0.55000000000000004">
      <c r="I2800" s="250" t="s">
        <v>43509</v>
      </c>
      <c r="J2800" s="250"/>
      <c r="K2800" s="251">
        <v>1200</v>
      </c>
      <c r="M2800" s="224" t="s">
        <v>39705</v>
      </c>
      <c r="N2800" s="224"/>
      <c r="O2800" s="225">
        <v>8563.7800000000007</v>
      </c>
      <c r="Q2800" s="203" t="s">
        <v>3409</v>
      </c>
      <c r="R2800" s="203"/>
      <c r="S2800" s="204">
        <v>11398</v>
      </c>
      <c r="Y2800" t="s">
        <v>71579</v>
      </c>
      <c r="Z2800" s="284">
        <v>2431.7600000000002</v>
      </c>
      <c r="AB2800" s="276" t="s">
        <v>55052</v>
      </c>
      <c r="AC2800" s="277">
        <v>1331.07</v>
      </c>
      <c r="AE2800" s="246" t="s">
        <v>63630</v>
      </c>
      <c r="AF2800" s="247">
        <v>3150</v>
      </c>
      <c r="AH2800" s="226" t="s">
        <v>34699</v>
      </c>
      <c r="AI2800" s="227">
        <v>187251.20000000001</v>
      </c>
      <c r="AK2800" s="207" t="s">
        <v>17283</v>
      </c>
      <c r="AL2800" s="208">
        <v>22543.07</v>
      </c>
      <c r="AM2800" s="93"/>
      <c r="AN2800" s="199" t="s">
        <v>14162</v>
      </c>
      <c r="AO2800" s="200">
        <v>4677.8</v>
      </c>
      <c r="AT2800" s="263"/>
      <c r="AU2800" s="264"/>
      <c r="AW2800" s="252" t="s">
        <v>43531</v>
      </c>
      <c r="AX2800" s="253">
        <v>1200</v>
      </c>
      <c r="AZ2800" s="230" t="s">
        <v>39903</v>
      </c>
      <c r="BA2800" s="231">
        <v>8563.7800000000007</v>
      </c>
      <c r="BC2800" s="209" t="s">
        <v>8560</v>
      </c>
      <c r="BD2800" s="210">
        <v>91333.69</v>
      </c>
    </row>
    <row r="2801" spans="9:56" x14ac:dyDescent="0.55000000000000004">
      <c r="I2801" s="250" t="s">
        <v>43510</v>
      </c>
      <c r="J2801" s="250"/>
      <c r="K2801" s="251">
        <v>93197.33</v>
      </c>
      <c r="M2801" s="224" t="s">
        <v>39706</v>
      </c>
      <c r="N2801" s="224"/>
      <c r="O2801" s="225">
        <v>257.74</v>
      </c>
      <c r="Q2801" s="203" t="s">
        <v>3410</v>
      </c>
      <c r="R2801" s="203"/>
      <c r="S2801" s="204">
        <v>42685.75</v>
      </c>
      <c r="Y2801" t="s">
        <v>71580</v>
      </c>
      <c r="Z2801" s="284">
        <v>3914</v>
      </c>
      <c r="AB2801" s="276" t="s">
        <v>55053</v>
      </c>
      <c r="AC2801" s="277">
        <v>3441</v>
      </c>
      <c r="AE2801" s="246" t="s">
        <v>51917</v>
      </c>
      <c r="AF2801" s="247">
        <v>498.19</v>
      </c>
      <c r="AH2801" s="226" t="s">
        <v>17362</v>
      </c>
      <c r="AI2801" s="227">
        <v>100172.22</v>
      </c>
      <c r="AK2801" s="207" t="s">
        <v>17284</v>
      </c>
      <c r="AL2801" s="208">
        <v>5200</v>
      </c>
      <c r="AM2801" s="93"/>
      <c r="AN2801" s="199" t="s">
        <v>14163</v>
      </c>
      <c r="AO2801" s="200">
        <v>2060.5</v>
      </c>
      <c r="AT2801" s="263"/>
      <c r="AU2801" s="264"/>
      <c r="AW2801" s="252" t="s">
        <v>43534</v>
      </c>
      <c r="AX2801" s="253">
        <v>93197.33</v>
      </c>
      <c r="AZ2801" s="230" t="s">
        <v>39904</v>
      </c>
      <c r="BA2801" s="231">
        <v>257.74</v>
      </c>
      <c r="BC2801" s="209" t="s">
        <v>8771</v>
      </c>
      <c r="BD2801" s="210">
        <v>6462</v>
      </c>
    </row>
    <row r="2802" spans="9:56" x14ac:dyDescent="0.55000000000000004">
      <c r="I2802" s="250" t="s">
        <v>43511</v>
      </c>
      <c r="J2802" s="250"/>
      <c r="K2802" s="251">
        <v>5556.47</v>
      </c>
      <c r="M2802" s="224" t="s">
        <v>39707</v>
      </c>
      <c r="N2802" s="224"/>
      <c r="O2802" s="225">
        <v>10202.48</v>
      </c>
      <c r="Q2802" s="203" t="s">
        <v>3411</v>
      </c>
      <c r="R2802" s="203"/>
      <c r="S2802" s="204">
        <v>196686.85</v>
      </c>
      <c r="Y2802" t="s">
        <v>53209</v>
      </c>
      <c r="Z2802" s="284">
        <v>4250</v>
      </c>
      <c r="AB2802" s="276" t="s">
        <v>47903</v>
      </c>
      <c r="AC2802" s="277">
        <v>24150.35</v>
      </c>
      <c r="AE2802" s="246" t="s">
        <v>51918</v>
      </c>
      <c r="AF2802" s="247">
        <v>1595.5</v>
      </c>
      <c r="AH2802" s="226" t="s">
        <v>51884</v>
      </c>
      <c r="AI2802" s="227">
        <v>8103.9</v>
      </c>
      <c r="AK2802" s="207" t="s">
        <v>17285</v>
      </c>
      <c r="AL2802" s="208">
        <v>28061.96</v>
      </c>
      <c r="AM2802" s="93"/>
      <c r="AN2802" s="199" t="s">
        <v>26737</v>
      </c>
      <c r="AO2802" s="200">
        <v>4084.17</v>
      </c>
      <c r="AT2802" s="263"/>
      <c r="AU2802" s="264"/>
      <c r="AW2802" s="252" t="s">
        <v>43535</v>
      </c>
      <c r="AX2802" s="253">
        <v>5556.47</v>
      </c>
      <c r="AZ2802" s="230" t="s">
        <v>39905</v>
      </c>
      <c r="BA2802" s="231">
        <v>10202.48</v>
      </c>
      <c r="BC2802" s="209" t="s">
        <v>9053</v>
      </c>
      <c r="BD2802" s="210">
        <v>13918.95</v>
      </c>
    </row>
    <row r="2803" spans="9:56" x14ac:dyDescent="0.55000000000000004">
      <c r="I2803" s="250" t="s">
        <v>43512</v>
      </c>
      <c r="J2803" s="250"/>
      <c r="K2803" s="251">
        <v>27000</v>
      </c>
      <c r="M2803" s="224" t="s">
        <v>39709</v>
      </c>
      <c r="N2803" s="224"/>
      <c r="O2803" s="225">
        <v>778.12</v>
      </c>
      <c r="Q2803" s="203" t="s">
        <v>4157</v>
      </c>
      <c r="R2803" s="203"/>
      <c r="S2803" s="204">
        <v>9973</v>
      </c>
      <c r="Y2803" t="s">
        <v>35382</v>
      </c>
      <c r="Z2803" s="284">
        <v>119814.93</v>
      </c>
      <c r="AB2803" s="276" t="s">
        <v>57348</v>
      </c>
      <c r="AC2803" s="277">
        <v>3784.95</v>
      </c>
      <c r="AE2803" s="246" t="s">
        <v>55910</v>
      </c>
      <c r="AF2803" s="247">
        <v>1741.65</v>
      </c>
      <c r="AH2803" s="226" t="s">
        <v>17363</v>
      </c>
      <c r="AI2803" s="227">
        <v>14962.09</v>
      </c>
      <c r="AK2803" s="207" t="s">
        <v>17286</v>
      </c>
      <c r="AL2803" s="208">
        <v>2380</v>
      </c>
      <c r="AM2803" s="93"/>
      <c r="AN2803" s="199" t="s">
        <v>14164</v>
      </c>
      <c r="AO2803" s="200">
        <v>156263.39000000001</v>
      </c>
      <c r="AT2803" s="263"/>
      <c r="AU2803" s="264"/>
      <c r="AW2803" s="252" t="s">
        <v>43536</v>
      </c>
      <c r="AX2803" s="253">
        <v>27000</v>
      </c>
      <c r="AZ2803" s="230" t="s">
        <v>39907</v>
      </c>
      <c r="BA2803" s="231">
        <v>778.12</v>
      </c>
      <c r="BC2803" s="209" t="s">
        <v>9182</v>
      </c>
      <c r="BD2803" s="210">
        <v>1321</v>
      </c>
    </row>
    <row r="2804" spans="9:56" x14ac:dyDescent="0.55000000000000004">
      <c r="I2804" s="250" t="s">
        <v>41249</v>
      </c>
      <c r="J2804" s="250"/>
      <c r="K2804" s="251">
        <v>-0.01</v>
      </c>
      <c r="M2804" s="224" t="s">
        <v>39710</v>
      </c>
      <c r="N2804" s="224"/>
      <c r="O2804" s="225">
        <v>276.69</v>
      </c>
      <c r="Q2804" s="203" t="s">
        <v>3283</v>
      </c>
      <c r="R2804" s="203"/>
      <c r="S2804" s="204">
        <v>48246.94</v>
      </c>
      <c r="Y2804" t="s">
        <v>53210</v>
      </c>
      <c r="Z2804" s="284">
        <v>2616.79</v>
      </c>
      <c r="AB2804" s="276" t="s">
        <v>39051</v>
      </c>
      <c r="AC2804" s="277">
        <v>391222.08</v>
      </c>
      <c r="AE2804" s="246" t="s">
        <v>51919</v>
      </c>
      <c r="AF2804" s="247">
        <v>575.6</v>
      </c>
      <c r="AH2804" s="226" t="s">
        <v>33262</v>
      </c>
      <c r="AI2804" s="227">
        <v>99580</v>
      </c>
      <c r="AK2804" s="207" t="s">
        <v>17287</v>
      </c>
      <c r="AL2804" s="208">
        <v>181.35</v>
      </c>
      <c r="AM2804" s="93"/>
      <c r="AN2804" s="199" t="s">
        <v>14165</v>
      </c>
      <c r="AO2804" s="200">
        <v>36307.019999999997</v>
      </c>
      <c r="AT2804" s="263"/>
      <c r="AU2804" s="264"/>
      <c r="AW2804" s="252" t="s">
        <v>41790</v>
      </c>
      <c r="AX2804" s="253">
        <v>-0.01</v>
      </c>
      <c r="AZ2804" s="230" t="s">
        <v>39908</v>
      </c>
      <c r="BA2804" s="231">
        <v>276.69</v>
      </c>
      <c r="BC2804" s="209" t="s">
        <v>9367</v>
      </c>
      <c r="BD2804" s="210">
        <v>909214.12</v>
      </c>
    </row>
    <row r="2805" spans="9:56" x14ac:dyDescent="0.55000000000000004">
      <c r="I2805" s="250" t="s">
        <v>41283</v>
      </c>
      <c r="J2805" s="250"/>
      <c r="K2805" s="251">
        <v>-0.02</v>
      </c>
      <c r="M2805" s="224" t="s">
        <v>39711</v>
      </c>
      <c r="N2805" s="224"/>
      <c r="O2805" s="225">
        <v>261.89</v>
      </c>
      <c r="Q2805" s="203" t="s">
        <v>3284</v>
      </c>
      <c r="R2805" s="203"/>
      <c r="S2805" s="204">
        <v>34679.24</v>
      </c>
      <c r="Y2805" t="s">
        <v>48157</v>
      </c>
      <c r="Z2805" s="284">
        <v>5697</v>
      </c>
      <c r="AB2805" s="276" t="s">
        <v>47904</v>
      </c>
      <c r="AC2805" s="277">
        <v>68625</v>
      </c>
      <c r="AE2805" s="246" t="s">
        <v>55911</v>
      </c>
      <c r="AF2805" s="247">
        <v>3739.58</v>
      </c>
      <c r="AH2805" s="226" t="s">
        <v>17364</v>
      </c>
      <c r="AI2805" s="227">
        <v>11171.95</v>
      </c>
      <c r="AK2805" s="207" t="s">
        <v>17288</v>
      </c>
      <c r="AL2805" s="208">
        <v>1260</v>
      </c>
      <c r="AM2805" s="93"/>
      <c r="AN2805" s="199" t="s">
        <v>14166</v>
      </c>
      <c r="AO2805" s="200">
        <v>18662.88</v>
      </c>
      <c r="AT2805" s="263"/>
      <c r="AU2805" s="264"/>
      <c r="AW2805" s="252" t="s">
        <v>41824</v>
      </c>
      <c r="AX2805" s="253">
        <v>-0.02</v>
      </c>
      <c r="AZ2805" s="230" t="s">
        <v>39909</v>
      </c>
      <c r="BA2805" s="231">
        <v>261.89</v>
      </c>
      <c r="BC2805" s="209" t="s">
        <v>9956</v>
      </c>
      <c r="BD2805" s="210">
        <v>1255706.1200000001</v>
      </c>
    </row>
    <row r="2806" spans="9:56" x14ac:dyDescent="0.55000000000000004">
      <c r="I2806" s="250" t="s">
        <v>57002</v>
      </c>
      <c r="J2806" s="250"/>
      <c r="K2806" s="251">
        <v>2592.56</v>
      </c>
      <c r="M2806" s="224" t="s">
        <v>39712</v>
      </c>
      <c r="N2806" s="224"/>
      <c r="O2806" s="225">
        <v>11683.74</v>
      </c>
      <c r="Q2806" s="203" t="s">
        <v>3412</v>
      </c>
      <c r="R2806" s="203"/>
      <c r="S2806" s="204">
        <v>145440.38</v>
      </c>
      <c r="Y2806" t="s">
        <v>35383</v>
      </c>
      <c r="Z2806" s="284">
        <v>21647.67</v>
      </c>
      <c r="AB2806" s="276" t="s">
        <v>67373</v>
      </c>
      <c r="AC2806" s="277">
        <v>10300</v>
      </c>
      <c r="AE2806" s="246" t="s">
        <v>17500</v>
      </c>
      <c r="AF2806" s="247">
        <v>7973.94</v>
      </c>
      <c r="AH2806" s="226" t="s">
        <v>51885</v>
      </c>
      <c r="AI2806" s="227">
        <v>319214.01</v>
      </c>
      <c r="AK2806" s="207" t="s">
        <v>17289</v>
      </c>
      <c r="AL2806" s="208">
        <v>33.65</v>
      </c>
      <c r="AM2806" s="93"/>
      <c r="AN2806" s="199" t="s">
        <v>32691</v>
      </c>
      <c r="AO2806" s="200">
        <v>141920.4</v>
      </c>
      <c r="AT2806" s="263"/>
      <c r="AU2806" s="264"/>
      <c r="AW2806" s="252" t="s">
        <v>57121</v>
      </c>
      <c r="AX2806" s="253">
        <v>2592.56</v>
      </c>
      <c r="AZ2806" s="230" t="s">
        <v>39910</v>
      </c>
      <c r="BA2806" s="231">
        <v>11683.74</v>
      </c>
      <c r="BC2806" s="209" t="s">
        <v>6785</v>
      </c>
      <c r="BD2806" s="210">
        <v>37455</v>
      </c>
    </row>
    <row r="2807" spans="9:56" x14ac:dyDescent="0.55000000000000004">
      <c r="I2807" s="250" t="s">
        <v>57003</v>
      </c>
      <c r="J2807" s="250"/>
      <c r="K2807" s="251">
        <v>1539.99</v>
      </c>
      <c r="M2807" s="224" t="s">
        <v>39713</v>
      </c>
      <c r="N2807" s="224"/>
      <c r="O2807" s="225">
        <v>21756.23</v>
      </c>
      <c r="Q2807" s="203" t="s">
        <v>3285</v>
      </c>
      <c r="R2807" s="203"/>
      <c r="S2807" s="204">
        <v>17553.3</v>
      </c>
      <c r="Y2807" t="s">
        <v>68358</v>
      </c>
      <c r="Z2807" s="284">
        <v>1283.18</v>
      </c>
      <c r="AB2807" s="276" t="s">
        <v>39052</v>
      </c>
      <c r="AC2807" s="277">
        <v>38028.39</v>
      </c>
      <c r="AE2807" s="246" t="s">
        <v>57312</v>
      </c>
      <c r="AF2807" s="247">
        <v>29563.91</v>
      </c>
      <c r="AH2807" s="226" t="s">
        <v>17366</v>
      </c>
      <c r="AI2807" s="227">
        <v>72508.12</v>
      </c>
      <c r="AK2807" s="207" t="s">
        <v>17290</v>
      </c>
      <c r="AL2807" s="208">
        <v>140</v>
      </c>
      <c r="AM2807" s="93"/>
      <c r="AN2807" s="199" t="s">
        <v>32692</v>
      </c>
      <c r="AO2807" s="200">
        <v>2301.1999999999998</v>
      </c>
      <c r="AT2807" s="263"/>
      <c r="AU2807" s="264"/>
      <c r="AW2807" s="252" t="s">
        <v>57122</v>
      </c>
      <c r="AX2807" s="253">
        <v>1539.99</v>
      </c>
      <c r="AZ2807" s="230" t="s">
        <v>39911</v>
      </c>
      <c r="BA2807" s="231">
        <v>21756.23</v>
      </c>
      <c r="BC2807" s="209" t="s">
        <v>7632</v>
      </c>
      <c r="BD2807" s="210">
        <v>187456</v>
      </c>
    </row>
    <row r="2808" spans="9:56" x14ac:dyDescent="0.55000000000000004">
      <c r="I2808" s="250" t="s">
        <v>57004</v>
      </c>
      <c r="J2808" s="250"/>
      <c r="K2808" s="251">
        <v>103248.48</v>
      </c>
      <c r="M2808" s="224" t="s">
        <v>39715</v>
      </c>
      <c r="N2808" s="224"/>
      <c r="O2808" s="225">
        <v>18447.169999999998</v>
      </c>
      <c r="Q2808" s="203" t="s">
        <v>3413</v>
      </c>
      <c r="R2808" s="203"/>
      <c r="S2808" s="204">
        <v>74087.149999999994</v>
      </c>
      <c r="Y2808" t="s">
        <v>57676</v>
      </c>
      <c r="Z2808">
        <v>950</v>
      </c>
      <c r="AB2808" s="276" t="s">
        <v>39053</v>
      </c>
      <c r="AC2808" s="277">
        <v>115772.51</v>
      </c>
      <c r="AE2808" s="246" t="s">
        <v>36123</v>
      </c>
      <c r="AF2808" s="247">
        <v>185498.98</v>
      </c>
      <c r="AH2808" s="226" t="s">
        <v>33263</v>
      </c>
      <c r="AI2808" s="227">
        <v>50970.2</v>
      </c>
      <c r="AK2808" s="207" t="s">
        <v>17291</v>
      </c>
      <c r="AL2808" s="208">
        <v>1170</v>
      </c>
      <c r="AM2808" s="93"/>
      <c r="AN2808" s="199" t="s">
        <v>32693</v>
      </c>
      <c r="AO2808" s="200">
        <v>176.04</v>
      </c>
      <c r="AT2808" s="263"/>
      <c r="AU2808" s="264"/>
      <c r="AW2808" s="252" t="s">
        <v>57123</v>
      </c>
      <c r="AX2808" s="253">
        <v>103248.48</v>
      </c>
      <c r="AZ2808" s="230" t="s">
        <v>39913</v>
      </c>
      <c r="BA2808" s="231">
        <v>18447.169999999998</v>
      </c>
      <c r="BC2808" s="209" t="s">
        <v>8772</v>
      </c>
      <c r="BD2808" s="210">
        <v>2809</v>
      </c>
    </row>
    <row r="2809" spans="9:56" x14ac:dyDescent="0.55000000000000004">
      <c r="I2809" s="250" t="s">
        <v>57005</v>
      </c>
      <c r="J2809" s="250"/>
      <c r="K2809" s="251">
        <v>5918.07</v>
      </c>
      <c r="M2809" s="224" t="s">
        <v>39718</v>
      </c>
      <c r="N2809" s="224"/>
      <c r="O2809" s="225">
        <v>439.14</v>
      </c>
      <c r="Q2809" s="203" t="s">
        <v>3414</v>
      </c>
      <c r="R2809" s="203"/>
      <c r="S2809" s="204">
        <v>5014</v>
      </c>
      <c r="Y2809" t="s">
        <v>55304</v>
      </c>
      <c r="Z2809">
        <v>215.55</v>
      </c>
      <c r="AB2809" s="276" t="s">
        <v>57349</v>
      </c>
      <c r="AC2809" s="277">
        <v>1178.56</v>
      </c>
      <c r="AE2809" s="246" t="s">
        <v>34710</v>
      </c>
      <c r="AF2809" s="247">
        <v>73271.990000000005</v>
      </c>
      <c r="AH2809" s="226" t="s">
        <v>17367</v>
      </c>
      <c r="AI2809" s="227">
        <v>9467.01</v>
      </c>
      <c r="AK2809" s="207" t="s">
        <v>17292</v>
      </c>
      <c r="AL2809" s="208">
        <v>943</v>
      </c>
      <c r="AM2809" s="93"/>
      <c r="AN2809" s="199" t="s">
        <v>32694</v>
      </c>
      <c r="AO2809" s="200">
        <v>2304.61</v>
      </c>
      <c r="AT2809" s="263"/>
      <c r="AU2809" s="264"/>
      <c r="AW2809" s="252" t="s">
        <v>57124</v>
      </c>
      <c r="AX2809" s="253">
        <v>5918.07</v>
      </c>
      <c r="AZ2809" s="230" t="s">
        <v>39917</v>
      </c>
      <c r="BA2809" s="231">
        <v>439.14</v>
      </c>
      <c r="BC2809" s="209" t="s">
        <v>9368</v>
      </c>
      <c r="BD2809" s="210">
        <v>273331.53000000003</v>
      </c>
    </row>
    <row r="2810" spans="9:56" x14ac:dyDescent="0.55000000000000004">
      <c r="I2810" s="250" t="s">
        <v>57006</v>
      </c>
      <c r="J2810" s="250"/>
      <c r="K2810" s="251">
        <v>13696.03</v>
      </c>
      <c r="M2810" s="224" t="s">
        <v>39719</v>
      </c>
      <c r="N2810" s="224"/>
      <c r="O2810" s="225">
        <v>184.82</v>
      </c>
      <c r="Q2810" s="203" t="s">
        <v>3286</v>
      </c>
      <c r="R2810" s="203"/>
      <c r="S2810" s="204">
        <v>291917.53999999998</v>
      </c>
      <c r="Y2810" t="s">
        <v>35384</v>
      </c>
      <c r="Z2810" s="284">
        <v>11386.65</v>
      </c>
      <c r="AB2810" s="276" t="s">
        <v>48804</v>
      </c>
      <c r="AC2810" s="277">
        <v>20909.849999999999</v>
      </c>
      <c r="AE2810" s="246" t="s">
        <v>34711</v>
      </c>
      <c r="AF2810" s="247">
        <v>45623.27</v>
      </c>
      <c r="AH2810" s="226" t="s">
        <v>46757</v>
      </c>
      <c r="AI2810" s="227">
        <v>-862.19</v>
      </c>
      <c r="AK2810" s="207" t="s">
        <v>17293</v>
      </c>
      <c r="AL2810" s="208">
        <v>11522</v>
      </c>
      <c r="AM2810" s="93"/>
      <c r="AN2810" s="199" t="s">
        <v>32695</v>
      </c>
      <c r="AO2810" s="200">
        <v>82122.55</v>
      </c>
      <c r="AT2810" s="263"/>
      <c r="AU2810" s="264"/>
      <c r="AW2810" s="252" t="s">
        <v>57125</v>
      </c>
      <c r="AX2810" s="253">
        <v>13696.03</v>
      </c>
      <c r="AZ2810" s="230" t="s">
        <v>39918</v>
      </c>
      <c r="BA2810" s="231">
        <v>184.82</v>
      </c>
      <c r="BC2810" s="209" t="s">
        <v>9549</v>
      </c>
      <c r="BD2810" s="210">
        <v>9168</v>
      </c>
    </row>
    <row r="2811" spans="9:56" x14ac:dyDescent="0.55000000000000004">
      <c r="I2811" s="250" t="s">
        <v>57007</v>
      </c>
      <c r="J2811" s="250"/>
      <c r="K2811" s="251">
        <v>24051.15</v>
      </c>
      <c r="M2811" s="224" t="s">
        <v>39720</v>
      </c>
      <c r="N2811" s="224"/>
      <c r="O2811" s="225">
        <v>54510.69</v>
      </c>
      <c r="Q2811" s="203" t="s">
        <v>3415</v>
      </c>
      <c r="R2811" s="203"/>
      <c r="S2811" s="204">
        <v>16823</v>
      </c>
      <c r="Y2811" t="s">
        <v>35385</v>
      </c>
      <c r="Z2811" s="284">
        <v>37409.43</v>
      </c>
      <c r="AB2811" s="276" t="s">
        <v>55981</v>
      </c>
      <c r="AC2811" s="277">
        <v>95300</v>
      </c>
      <c r="AE2811" s="246" t="s">
        <v>38948</v>
      </c>
      <c r="AF2811" s="247">
        <v>18812.919999999998</v>
      </c>
      <c r="AH2811" s="226" t="s">
        <v>42255</v>
      </c>
      <c r="AI2811" s="227">
        <v>19947</v>
      </c>
      <c r="AK2811" s="207" t="s">
        <v>17294</v>
      </c>
      <c r="AL2811" s="208">
        <v>738.15</v>
      </c>
      <c r="AM2811" s="93"/>
      <c r="AN2811" s="199" t="s">
        <v>32696</v>
      </c>
      <c r="AO2811" s="200">
        <v>13185.03</v>
      </c>
      <c r="AT2811" s="263"/>
      <c r="AU2811" s="264"/>
      <c r="AW2811" s="252" t="s">
        <v>57126</v>
      </c>
      <c r="AX2811" s="253">
        <v>24051.15</v>
      </c>
      <c r="AZ2811" s="230" t="s">
        <v>39919</v>
      </c>
      <c r="BA2811" s="231">
        <v>54510.69</v>
      </c>
      <c r="BC2811" s="209" t="s">
        <v>9957</v>
      </c>
      <c r="BD2811" s="210">
        <v>510219.53</v>
      </c>
    </row>
    <row r="2812" spans="9:56" x14ac:dyDescent="0.55000000000000004">
      <c r="I2812" s="250" t="s">
        <v>57008</v>
      </c>
      <c r="J2812" s="250"/>
      <c r="K2812" s="251">
        <v>864.26</v>
      </c>
      <c r="M2812" s="224" t="s">
        <v>39721</v>
      </c>
      <c r="N2812" s="224"/>
      <c r="O2812" s="225">
        <v>21717.599999999999</v>
      </c>
      <c r="Q2812" s="203" t="s">
        <v>3416</v>
      </c>
      <c r="R2812" s="203"/>
      <c r="S2812" s="204">
        <v>46159.79</v>
      </c>
      <c r="Y2812" t="s">
        <v>35386</v>
      </c>
      <c r="Z2812" s="284">
        <v>18212.580000000002</v>
      </c>
      <c r="AB2812" s="276" t="s">
        <v>66550</v>
      </c>
      <c r="AC2812" s="277">
        <v>56792.14</v>
      </c>
      <c r="AE2812" s="246" t="s">
        <v>58459</v>
      </c>
      <c r="AF2812" s="247">
        <v>3851.82</v>
      </c>
      <c r="AH2812" s="226" t="s">
        <v>42256</v>
      </c>
      <c r="AI2812" s="227">
        <v>1572</v>
      </c>
      <c r="AK2812" s="207" t="s">
        <v>17295</v>
      </c>
      <c r="AL2812" s="208">
        <v>8999.85</v>
      </c>
      <c r="AM2812" s="93"/>
      <c r="AN2812" s="199" t="s">
        <v>32697</v>
      </c>
      <c r="AO2812" s="200">
        <v>7830.04</v>
      </c>
      <c r="AT2812" s="263"/>
      <c r="AU2812" s="264"/>
      <c r="AW2812" s="252" t="s">
        <v>57127</v>
      </c>
      <c r="AX2812" s="253">
        <v>864.26</v>
      </c>
      <c r="AZ2812" s="230" t="s">
        <v>39920</v>
      </c>
      <c r="BA2812" s="231">
        <v>21717.599999999999</v>
      </c>
      <c r="BC2812" s="209" t="s">
        <v>6786</v>
      </c>
      <c r="BD2812" s="210">
        <v>939227</v>
      </c>
    </row>
    <row r="2813" spans="9:56" x14ac:dyDescent="0.55000000000000004">
      <c r="I2813" s="250" t="s">
        <v>57009</v>
      </c>
      <c r="J2813" s="250"/>
      <c r="K2813" s="251">
        <v>11761.72</v>
      </c>
      <c r="M2813" s="224" t="s">
        <v>39723</v>
      </c>
      <c r="N2813" s="224"/>
      <c r="O2813" s="225">
        <v>22898.39</v>
      </c>
      <c r="Q2813" s="203" t="s">
        <v>3417</v>
      </c>
      <c r="R2813" s="203"/>
      <c r="S2813" s="204">
        <v>14013.4</v>
      </c>
      <c r="Y2813" t="s">
        <v>58879</v>
      </c>
      <c r="Z2813" s="284">
        <v>714001</v>
      </c>
      <c r="AB2813" s="276" t="s">
        <v>66551</v>
      </c>
      <c r="AC2813" s="277">
        <v>78025.399999999994</v>
      </c>
      <c r="AE2813" s="246" t="s">
        <v>34713</v>
      </c>
      <c r="AF2813" s="247">
        <v>2000</v>
      </c>
      <c r="AH2813" s="226" t="s">
        <v>51886</v>
      </c>
      <c r="AI2813" s="227">
        <v>632.75</v>
      </c>
      <c r="AK2813" s="207" t="s">
        <v>17296</v>
      </c>
      <c r="AL2813" s="208">
        <v>1726.02</v>
      </c>
      <c r="AM2813" s="93"/>
      <c r="AN2813" s="199" t="s">
        <v>32698</v>
      </c>
      <c r="AO2813" s="200">
        <v>821000</v>
      </c>
      <c r="AT2813" s="263"/>
      <c r="AU2813" s="264"/>
      <c r="AW2813" s="252" t="s">
        <v>57128</v>
      </c>
      <c r="AX2813" s="253">
        <v>11761.72</v>
      </c>
      <c r="AZ2813" s="230" t="s">
        <v>39922</v>
      </c>
      <c r="BA2813" s="231">
        <v>22898.39</v>
      </c>
      <c r="BC2813" s="209" t="s">
        <v>6974</v>
      </c>
      <c r="BD2813" s="210">
        <v>124764</v>
      </c>
    </row>
    <row r="2814" spans="9:56" x14ac:dyDescent="0.55000000000000004">
      <c r="I2814" s="250" t="s">
        <v>57010</v>
      </c>
      <c r="J2814" s="250"/>
      <c r="K2814" s="251">
        <v>30746.25</v>
      </c>
      <c r="M2814" s="224" t="s">
        <v>39724</v>
      </c>
      <c r="N2814" s="224"/>
      <c r="O2814" s="225">
        <v>40000</v>
      </c>
      <c r="Q2814" s="203" t="s">
        <v>3418</v>
      </c>
      <c r="R2814" s="203"/>
      <c r="S2814" s="204">
        <v>40605</v>
      </c>
      <c r="Y2814" t="s">
        <v>59162</v>
      </c>
      <c r="Z2814" s="284">
        <v>163424.82999999999</v>
      </c>
      <c r="AB2814" s="276" t="s">
        <v>39054</v>
      </c>
      <c r="AC2814" s="277">
        <v>42664.61</v>
      </c>
      <c r="AE2814" s="246" t="s">
        <v>60268</v>
      </c>
      <c r="AF2814" s="247">
        <v>13500</v>
      </c>
      <c r="AH2814" s="226" t="s">
        <v>51887</v>
      </c>
      <c r="AI2814" s="227">
        <v>48.4</v>
      </c>
      <c r="AK2814" s="207" t="s">
        <v>17297</v>
      </c>
      <c r="AL2814" s="208">
        <v>-0.02</v>
      </c>
      <c r="AM2814" s="93"/>
      <c r="AN2814" s="199" t="s">
        <v>32699</v>
      </c>
      <c r="AO2814" s="200">
        <v>2301.1999999999998</v>
      </c>
      <c r="AT2814" s="263"/>
      <c r="AU2814" s="264"/>
      <c r="AW2814" s="252" t="s">
        <v>57129</v>
      </c>
      <c r="AX2814" s="253">
        <v>30746.25</v>
      </c>
      <c r="AZ2814" s="230" t="s">
        <v>39923</v>
      </c>
      <c r="BA2814" s="231">
        <v>40000</v>
      </c>
      <c r="BC2814" s="209" t="s">
        <v>7186</v>
      </c>
      <c r="BD2814" s="210">
        <v>59585</v>
      </c>
    </row>
    <row r="2815" spans="9:56" x14ac:dyDescent="0.55000000000000004">
      <c r="I2815" s="250" t="s">
        <v>57011</v>
      </c>
      <c r="J2815" s="250"/>
      <c r="K2815" s="251">
        <v>5809.57</v>
      </c>
      <c r="M2815" s="224" t="s">
        <v>39725</v>
      </c>
      <c r="N2815" s="224"/>
      <c r="O2815" s="225">
        <v>6512</v>
      </c>
      <c r="Q2815" s="203" t="s">
        <v>3287</v>
      </c>
      <c r="R2815" s="203"/>
      <c r="S2815" s="204">
        <v>8223.43</v>
      </c>
      <c r="Y2815" t="s">
        <v>59425</v>
      </c>
      <c r="Z2815" s="284">
        <v>18363.240000000002</v>
      </c>
      <c r="AB2815" s="276" t="s">
        <v>49795</v>
      </c>
      <c r="AC2815" s="277">
        <v>171444.97</v>
      </c>
      <c r="AE2815" s="246" t="s">
        <v>34715</v>
      </c>
      <c r="AF2815" s="247">
        <v>26073.7</v>
      </c>
      <c r="AH2815" s="226" t="s">
        <v>51888</v>
      </c>
      <c r="AI2815" s="227">
        <v>152.49</v>
      </c>
      <c r="AK2815" s="207" t="s">
        <v>17298</v>
      </c>
      <c r="AL2815" s="208">
        <v>499.98</v>
      </c>
      <c r="AM2815" s="93"/>
      <c r="AN2815" s="199" t="s">
        <v>26817</v>
      </c>
      <c r="AO2815" s="200">
        <v>176.04</v>
      </c>
      <c r="AT2815" s="263"/>
      <c r="AU2815" s="264"/>
      <c r="AW2815" s="252" t="s">
        <v>57130</v>
      </c>
      <c r="AX2815" s="253">
        <v>5809.57</v>
      </c>
      <c r="AZ2815" s="230" t="s">
        <v>39925</v>
      </c>
      <c r="BA2815" s="231">
        <v>6512</v>
      </c>
      <c r="BC2815" s="209" t="s">
        <v>7463</v>
      </c>
      <c r="BD2815" s="210">
        <v>464612</v>
      </c>
    </row>
    <row r="2816" spans="9:56" x14ac:dyDescent="0.55000000000000004">
      <c r="I2816" s="250" t="s">
        <v>57012</v>
      </c>
      <c r="J2816" s="250"/>
      <c r="K2816" s="251">
        <v>5495.96</v>
      </c>
      <c r="M2816" s="224" t="s">
        <v>39726</v>
      </c>
      <c r="N2816" s="224"/>
      <c r="O2816" s="225">
        <v>1472.08</v>
      </c>
      <c r="Q2816" s="203" t="s">
        <v>3288</v>
      </c>
      <c r="R2816" s="203"/>
      <c r="S2816" s="204">
        <v>191</v>
      </c>
      <c r="Y2816" t="s">
        <v>56400</v>
      </c>
      <c r="Z2816" s="284">
        <v>10225.870000000001</v>
      </c>
      <c r="AB2816" s="276" t="s">
        <v>36188</v>
      </c>
      <c r="AC2816" s="277">
        <v>178537.73</v>
      </c>
      <c r="AE2816" s="246" t="s">
        <v>34716</v>
      </c>
      <c r="AF2816" s="247">
        <v>86107.71</v>
      </c>
      <c r="AH2816" s="226" t="s">
        <v>51889</v>
      </c>
      <c r="AI2816" s="227">
        <v>127.83</v>
      </c>
      <c r="AK2816" s="207" t="s">
        <v>17299</v>
      </c>
      <c r="AL2816" s="208">
        <v>6802</v>
      </c>
      <c r="AM2816" s="93"/>
      <c r="AN2816" s="199" t="s">
        <v>26820</v>
      </c>
      <c r="AO2816" s="200">
        <v>2304.61</v>
      </c>
      <c r="AT2816" s="263"/>
      <c r="AU2816" s="264"/>
      <c r="AW2816" s="252" t="s">
        <v>57131</v>
      </c>
      <c r="AX2816" s="253">
        <v>5495.96</v>
      </c>
      <c r="AZ2816" s="230" t="s">
        <v>39926</v>
      </c>
      <c r="BA2816" s="231">
        <v>1472.08</v>
      </c>
      <c r="BC2816" s="209" t="s">
        <v>7633</v>
      </c>
      <c r="BD2816" s="210">
        <v>403313</v>
      </c>
    </row>
    <row r="2817" spans="9:56" x14ac:dyDescent="0.55000000000000004">
      <c r="I2817" s="250" t="s">
        <v>57013</v>
      </c>
      <c r="J2817" s="250"/>
      <c r="K2817" s="251">
        <v>33818.480000000003</v>
      </c>
      <c r="M2817" s="224" t="s">
        <v>39729</v>
      </c>
      <c r="N2817" s="224"/>
      <c r="O2817" s="225">
        <v>2061.7800000000002</v>
      </c>
      <c r="Q2817" s="203" t="s">
        <v>3419</v>
      </c>
      <c r="R2817" s="203"/>
      <c r="S2817" s="204">
        <v>36056.28</v>
      </c>
      <c r="Y2817" t="s">
        <v>56401</v>
      </c>
      <c r="Z2817">
        <v>736.3</v>
      </c>
      <c r="AB2817" s="276" t="s">
        <v>58219</v>
      </c>
      <c r="AC2817" s="277">
        <v>1335.79</v>
      </c>
      <c r="AE2817" s="246" t="s">
        <v>34717</v>
      </c>
      <c r="AF2817" s="247">
        <v>46283.74</v>
      </c>
      <c r="AH2817" s="226" t="s">
        <v>51890</v>
      </c>
      <c r="AI2817" s="227">
        <v>438.19</v>
      </c>
      <c r="AK2817" s="207" t="s">
        <v>17300</v>
      </c>
      <c r="AL2817" s="208">
        <v>2380</v>
      </c>
      <c r="AM2817" s="93"/>
      <c r="AN2817" s="199" t="s">
        <v>26827</v>
      </c>
      <c r="AO2817" s="200">
        <v>82122.55</v>
      </c>
      <c r="AT2817" s="263"/>
      <c r="AU2817" s="264"/>
      <c r="AW2817" s="252" t="s">
        <v>57132</v>
      </c>
      <c r="AX2817" s="253">
        <v>33818.480000000003</v>
      </c>
      <c r="AZ2817" s="230" t="s">
        <v>39929</v>
      </c>
      <c r="BA2817" s="231">
        <v>2061.7800000000002</v>
      </c>
      <c r="BC2817" s="209" t="s">
        <v>7866</v>
      </c>
      <c r="BD2817" s="210">
        <v>88497</v>
      </c>
    </row>
    <row r="2818" spans="9:56" x14ac:dyDescent="0.55000000000000004">
      <c r="I2818" s="250" t="s">
        <v>57014</v>
      </c>
      <c r="J2818" s="250"/>
      <c r="K2818" s="251">
        <v>32268</v>
      </c>
      <c r="M2818" s="224" t="s">
        <v>39730</v>
      </c>
      <c r="N2818" s="224"/>
      <c r="O2818" s="225">
        <v>8000</v>
      </c>
      <c r="Q2818" s="203" t="s">
        <v>3420</v>
      </c>
      <c r="R2818" s="203"/>
      <c r="S2818" s="204">
        <v>64689.51</v>
      </c>
      <c r="Y2818" t="s">
        <v>56402</v>
      </c>
      <c r="Z2818" s="284">
        <v>2458.3000000000002</v>
      </c>
      <c r="AB2818" s="276" t="s">
        <v>57350</v>
      </c>
      <c r="AC2818" s="277">
        <v>128676.97</v>
      </c>
      <c r="AE2818" s="246" t="s">
        <v>34718</v>
      </c>
      <c r="AF2818" s="247">
        <v>81300</v>
      </c>
      <c r="AH2818" s="226" t="s">
        <v>51891</v>
      </c>
      <c r="AI2818" s="227">
        <v>2857.64</v>
      </c>
      <c r="AK2818" s="207" t="s">
        <v>17301</v>
      </c>
      <c r="AL2818" s="208">
        <v>181.35</v>
      </c>
      <c r="AM2818" s="93"/>
      <c r="AN2818" s="199" t="s">
        <v>26828</v>
      </c>
      <c r="AO2818" s="200">
        <v>13185.03</v>
      </c>
      <c r="AT2818" s="263"/>
      <c r="AU2818" s="264"/>
      <c r="AW2818" s="252" t="s">
        <v>57133</v>
      </c>
      <c r="AX2818" s="253">
        <v>32268</v>
      </c>
      <c r="AZ2818" s="230" t="s">
        <v>39930</v>
      </c>
      <c r="BA2818" s="231">
        <v>8000</v>
      </c>
      <c r="BC2818" s="209" t="s">
        <v>7973</v>
      </c>
      <c r="BD2818" s="210">
        <v>86765</v>
      </c>
    </row>
    <row r="2819" spans="9:56" x14ac:dyDescent="0.55000000000000004">
      <c r="I2819" s="250" t="s">
        <v>57015</v>
      </c>
      <c r="J2819" s="250"/>
      <c r="K2819" s="251">
        <v>10000</v>
      </c>
      <c r="M2819" s="224" t="s">
        <v>39731</v>
      </c>
      <c r="N2819" s="224"/>
      <c r="O2819" s="225">
        <v>444.32</v>
      </c>
      <c r="Q2819" s="203" t="s">
        <v>3421</v>
      </c>
      <c r="R2819" s="203"/>
      <c r="S2819" s="204">
        <v>40890.25</v>
      </c>
      <c r="Y2819" t="s">
        <v>56403</v>
      </c>
      <c r="Z2819" s="284">
        <v>1743.27</v>
      </c>
      <c r="AB2819" s="276" t="s">
        <v>69955</v>
      </c>
      <c r="AC2819" s="277">
        <v>-21569.27</v>
      </c>
      <c r="AE2819" s="246" t="s">
        <v>64090</v>
      </c>
      <c r="AF2819" s="247">
        <v>31659.57</v>
      </c>
      <c r="AH2819" s="226" t="s">
        <v>36118</v>
      </c>
      <c r="AI2819" s="227">
        <v>50325</v>
      </c>
      <c r="AK2819" s="207" t="s">
        <v>17302</v>
      </c>
      <c r="AL2819" s="208">
        <v>2929.98</v>
      </c>
      <c r="AM2819" s="93"/>
      <c r="AN2819" s="199" t="s">
        <v>26829</v>
      </c>
      <c r="AO2819" s="200">
        <v>7830.04</v>
      </c>
      <c r="AT2819" s="263"/>
      <c r="AU2819" s="264"/>
      <c r="AW2819" s="252" t="s">
        <v>57134</v>
      </c>
      <c r="AX2819" s="253">
        <v>10000</v>
      </c>
      <c r="AZ2819" s="230" t="s">
        <v>39931</v>
      </c>
      <c r="BA2819" s="231">
        <v>444.32</v>
      </c>
      <c r="BC2819" s="209" t="s">
        <v>8115</v>
      </c>
      <c r="BD2819" s="210">
        <v>155330</v>
      </c>
    </row>
    <row r="2820" spans="9:56" x14ac:dyDescent="0.55000000000000004">
      <c r="I2820" s="250" t="s">
        <v>57016</v>
      </c>
      <c r="J2820" s="250"/>
      <c r="K2820" s="251">
        <v>16806.18</v>
      </c>
      <c r="M2820" s="224" t="s">
        <v>39734</v>
      </c>
      <c r="N2820" s="224"/>
      <c r="O2820" s="225">
        <v>5733.06</v>
      </c>
      <c r="Q2820" s="203" t="s">
        <v>3422</v>
      </c>
      <c r="R2820" s="203"/>
      <c r="S2820" s="204">
        <v>15316</v>
      </c>
      <c r="Y2820" t="s">
        <v>71581</v>
      </c>
      <c r="Z2820">
        <v>393.47</v>
      </c>
      <c r="AB2820" s="276" t="s">
        <v>66552</v>
      </c>
      <c r="AC2820" s="277">
        <v>847416.15</v>
      </c>
      <c r="AE2820" s="246" t="s">
        <v>38949</v>
      </c>
      <c r="AF2820" s="247">
        <v>9607.5</v>
      </c>
      <c r="AH2820" s="226" t="s">
        <v>34409</v>
      </c>
      <c r="AI2820" s="227">
        <v>6297.96</v>
      </c>
      <c r="AK2820" s="207" t="s">
        <v>17303</v>
      </c>
      <c r="AL2820" s="208">
        <v>1726.02</v>
      </c>
      <c r="AM2820" s="93"/>
      <c r="AN2820" s="199" t="s">
        <v>32700</v>
      </c>
      <c r="AO2820" s="200">
        <v>821000</v>
      </c>
      <c r="AT2820" s="263"/>
      <c r="AU2820" s="264"/>
      <c r="AW2820" s="252" t="s">
        <v>57135</v>
      </c>
      <c r="AX2820" s="253">
        <v>16806.18</v>
      </c>
      <c r="AZ2820" s="230" t="s">
        <v>39934</v>
      </c>
      <c r="BA2820" s="231">
        <v>5733.06</v>
      </c>
      <c r="BC2820" s="209" t="s">
        <v>8391</v>
      </c>
      <c r="BD2820" s="210">
        <v>311228</v>
      </c>
    </row>
    <row r="2821" spans="9:56" x14ac:dyDescent="0.55000000000000004">
      <c r="I2821" s="250" t="s">
        <v>57017</v>
      </c>
      <c r="J2821" s="250"/>
      <c r="K2821" s="251">
        <v>5286</v>
      </c>
      <c r="M2821" s="224" t="s">
        <v>39735</v>
      </c>
      <c r="N2821" s="224"/>
      <c r="O2821" s="225">
        <v>311.14</v>
      </c>
      <c r="Q2821" s="203" t="s">
        <v>3423</v>
      </c>
      <c r="R2821" s="203"/>
      <c r="S2821" s="204">
        <v>4011.9</v>
      </c>
      <c r="Y2821" t="s">
        <v>71013</v>
      </c>
      <c r="Z2821" s="284">
        <v>10617.5</v>
      </c>
      <c r="AB2821" s="276" t="s">
        <v>36189</v>
      </c>
      <c r="AC2821" s="277">
        <v>16873.900000000001</v>
      </c>
      <c r="AE2821" s="246" t="s">
        <v>42261</v>
      </c>
      <c r="AF2821" s="247">
        <v>7600</v>
      </c>
      <c r="AH2821" s="226" t="s">
        <v>46758</v>
      </c>
      <c r="AI2821" s="227">
        <v>775</v>
      </c>
      <c r="AK2821" s="207" t="s">
        <v>17304</v>
      </c>
      <c r="AL2821" s="208">
        <v>7778.63</v>
      </c>
      <c r="AM2821" s="93"/>
      <c r="AN2821" s="199" t="s">
        <v>32701</v>
      </c>
      <c r="AO2821" s="200">
        <v>2132</v>
      </c>
      <c r="AT2821" s="263"/>
      <c r="AU2821" s="264"/>
      <c r="AW2821" s="252" t="s">
        <v>57136</v>
      </c>
      <c r="AX2821" s="253">
        <v>5286</v>
      </c>
      <c r="AZ2821" s="230" t="s">
        <v>39935</v>
      </c>
      <c r="BA2821" s="231">
        <v>311.14</v>
      </c>
      <c r="BC2821" s="209" t="s">
        <v>8561</v>
      </c>
      <c r="BD2821" s="210">
        <v>1363914</v>
      </c>
    </row>
    <row r="2822" spans="9:56" x14ac:dyDescent="0.55000000000000004">
      <c r="I2822" s="250" t="s">
        <v>57018</v>
      </c>
      <c r="J2822" s="250"/>
      <c r="K2822" s="251">
        <v>23389.95</v>
      </c>
      <c r="M2822" s="224" t="s">
        <v>39736</v>
      </c>
      <c r="N2822" s="224"/>
      <c r="O2822" s="225">
        <v>6000</v>
      </c>
      <c r="Q2822" s="203" t="s">
        <v>4158</v>
      </c>
      <c r="R2822" s="203"/>
      <c r="S2822" s="204">
        <v>21173.21</v>
      </c>
      <c r="Y2822" t="s">
        <v>59164</v>
      </c>
      <c r="Z2822" s="284">
        <v>1213.0999999999999</v>
      </c>
      <c r="AB2822" s="276" t="s">
        <v>55982</v>
      </c>
      <c r="AC2822" s="277">
        <v>1290.2</v>
      </c>
      <c r="AE2822" s="246" t="s">
        <v>58206</v>
      </c>
      <c r="AF2822" s="247">
        <v>77668.740000000005</v>
      </c>
      <c r="AH2822" s="226" t="s">
        <v>33264</v>
      </c>
      <c r="AI2822" s="227">
        <v>69090</v>
      </c>
      <c r="AK2822" s="207" t="s">
        <v>17305</v>
      </c>
      <c r="AL2822" s="208">
        <v>878.15</v>
      </c>
      <c r="AM2822" s="93"/>
      <c r="AN2822" s="199" t="s">
        <v>32702</v>
      </c>
      <c r="AO2822" s="200">
        <v>3000</v>
      </c>
      <c r="AT2822" s="263"/>
      <c r="AU2822" s="264"/>
      <c r="AW2822" s="252" t="s">
        <v>57137</v>
      </c>
      <c r="AX2822" s="253">
        <v>23389.95</v>
      </c>
      <c r="AZ2822" s="230" t="s">
        <v>39936</v>
      </c>
      <c r="BA2822" s="231">
        <v>6000</v>
      </c>
      <c r="BC2822" s="209" t="s">
        <v>8773</v>
      </c>
      <c r="BD2822" s="210">
        <v>76385</v>
      </c>
    </row>
    <row r="2823" spans="9:56" x14ac:dyDescent="0.55000000000000004">
      <c r="I2823" s="250" t="s">
        <v>57019</v>
      </c>
      <c r="J2823" s="250"/>
      <c r="K2823" s="251">
        <v>7701.32</v>
      </c>
      <c r="M2823" s="224" t="s">
        <v>39737</v>
      </c>
      <c r="N2823" s="224"/>
      <c r="O2823" s="225">
        <v>8000</v>
      </c>
      <c r="Q2823" s="203" t="s">
        <v>3289</v>
      </c>
      <c r="R2823" s="203"/>
      <c r="S2823" s="204">
        <v>914038.41</v>
      </c>
      <c r="Y2823" t="s">
        <v>71582</v>
      </c>
      <c r="Z2823" s="284">
        <v>8452.7999999999993</v>
      </c>
      <c r="AB2823" s="276" t="s">
        <v>52151</v>
      </c>
      <c r="AC2823" s="277">
        <v>98.7</v>
      </c>
      <c r="AE2823" s="246" t="s">
        <v>40176</v>
      </c>
      <c r="AF2823" s="247">
        <v>152379.18</v>
      </c>
      <c r="AH2823" s="226" t="s">
        <v>33265</v>
      </c>
      <c r="AI2823" s="227">
        <v>47811.72</v>
      </c>
      <c r="AK2823" s="207" t="s">
        <v>17306</v>
      </c>
      <c r="AL2823" s="208">
        <v>20521.849999999999</v>
      </c>
      <c r="AM2823" s="93"/>
      <c r="AN2823" s="199" t="s">
        <v>26845</v>
      </c>
      <c r="AO2823" s="200">
        <v>2132</v>
      </c>
      <c r="AT2823" s="263"/>
      <c r="AU2823" s="264"/>
      <c r="AW2823" s="252" t="s">
        <v>57138</v>
      </c>
      <c r="AX2823" s="253">
        <v>7701.32</v>
      </c>
      <c r="AZ2823" s="230" t="s">
        <v>39937</v>
      </c>
      <c r="BA2823" s="231">
        <v>8000</v>
      </c>
      <c r="BC2823" s="209" t="s">
        <v>9054</v>
      </c>
      <c r="BD2823" s="210">
        <v>964116</v>
      </c>
    </row>
    <row r="2824" spans="9:56" x14ac:dyDescent="0.55000000000000004">
      <c r="I2824" s="250" t="s">
        <v>57020</v>
      </c>
      <c r="J2824" s="250"/>
      <c r="K2824" s="251">
        <v>21544.25</v>
      </c>
      <c r="M2824" s="224" t="s">
        <v>39739</v>
      </c>
      <c r="N2824" s="224"/>
      <c r="O2824" s="225">
        <v>2164.0100000000002</v>
      </c>
      <c r="Q2824" s="203" t="s">
        <v>3424</v>
      </c>
      <c r="R2824" s="203"/>
      <c r="S2824" s="204">
        <v>10973</v>
      </c>
      <c r="Y2824" t="s">
        <v>68365</v>
      </c>
      <c r="Z2824" s="284">
        <v>74805.7</v>
      </c>
      <c r="AB2824" s="276" t="s">
        <v>52152</v>
      </c>
      <c r="AC2824" s="277">
        <v>322.81</v>
      </c>
      <c r="AE2824" s="246" t="s">
        <v>62567</v>
      </c>
      <c r="AF2824" s="247">
        <v>-3013.15</v>
      </c>
      <c r="AH2824" s="226" t="s">
        <v>33266</v>
      </c>
      <c r="AI2824" s="227">
        <v>81439.13</v>
      </c>
      <c r="AK2824" s="207" t="s">
        <v>17307</v>
      </c>
      <c r="AL2824" s="208">
        <v>2444.58</v>
      </c>
      <c r="AM2824" s="93"/>
      <c r="AN2824" s="199" t="s">
        <v>26847</v>
      </c>
      <c r="AO2824" s="200">
        <v>3000</v>
      </c>
      <c r="AT2824" s="263"/>
      <c r="AU2824" s="264"/>
      <c r="AW2824" s="252" t="s">
        <v>57140</v>
      </c>
      <c r="AX2824" s="253">
        <v>21544.25</v>
      </c>
      <c r="AZ2824" s="230" t="s">
        <v>39939</v>
      </c>
      <c r="BA2824" s="231">
        <v>2164.0100000000002</v>
      </c>
      <c r="BC2824" s="209" t="s">
        <v>9369</v>
      </c>
      <c r="BD2824" s="210">
        <v>5136201.62</v>
      </c>
    </row>
    <row r="2825" spans="9:56" x14ac:dyDescent="0.55000000000000004">
      <c r="I2825" s="250" t="s">
        <v>57021</v>
      </c>
      <c r="J2825" s="250"/>
      <c r="K2825" s="251">
        <v>6463.19</v>
      </c>
      <c r="M2825" s="224" t="s">
        <v>39740</v>
      </c>
      <c r="N2825" s="224"/>
      <c r="O2825" s="225">
        <v>14058.65</v>
      </c>
      <c r="Q2825" s="203" t="s">
        <v>4159</v>
      </c>
      <c r="R2825" s="203"/>
      <c r="S2825" s="204">
        <v>40394.81</v>
      </c>
      <c r="Y2825" t="s">
        <v>64694</v>
      </c>
      <c r="Z2825" s="284">
        <v>5722.71</v>
      </c>
      <c r="AB2825" s="276" t="s">
        <v>49796</v>
      </c>
      <c r="AC2825" s="277">
        <v>317.43</v>
      </c>
      <c r="AE2825" s="246" t="s">
        <v>60269</v>
      </c>
      <c r="AF2825" s="247">
        <v>513897.12</v>
      </c>
      <c r="AH2825" s="226" t="s">
        <v>42257</v>
      </c>
      <c r="AI2825" s="227">
        <v>1732650.26</v>
      </c>
      <c r="AK2825" s="207" t="s">
        <v>17308</v>
      </c>
      <c r="AL2825" s="208">
        <v>37428.75</v>
      </c>
      <c r="AM2825" s="93"/>
      <c r="AN2825" s="199" t="s">
        <v>32703</v>
      </c>
      <c r="AO2825" s="200">
        <v>4761.59</v>
      </c>
      <c r="AT2825" s="263"/>
      <c r="AU2825" s="264"/>
      <c r="AW2825" s="252" t="s">
        <v>57141</v>
      </c>
      <c r="AX2825" s="253">
        <v>6463.19</v>
      </c>
      <c r="AZ2825" s="230" t="s">
        <v>39940</v>
      </c>
      <c r="BA2825" s="231">
        <v>14058.65</v>
      </c>
      <c r="BC2825" s="209" t="s">
        <v>9550</v>
      </c>
      <c r="BD2825" s="210">
        <v>154524.39000000001</v>
      </c>
    </row>
    <row r="2826" spans="9:56" x14ac:dyDescent="0.55000000000000004">
      <c r="I2826" s="250" t="s">
        <v>57022</v>
      </c>
      <c r="J2826" s="250"/>
      <c r="K2826" s="251">
        <v>17807.419999999998</v>
      </c>
      <c r="M2826" s="224" t="s">
        <v>39741</v>
      </c>
      <c r="N2826" s="224"/>
      <c r="O2826" s="225">
        <v>6172.61</v>
      </c>
      <c r="Q2826" s="203" t="s">
        <v>4160</v>
      </c>
      <c r="R2826" s="203"/>
      <c r="S2826" s="204">
        <v>65401.33</v>
      </c>
      <c r="Y2826" t="s">
        <v>64695</v>
      </c>
      <c r="Z2826" s="284">
        <v>18211.14</v>
      </c>
      <c r="AB2826" s="276" t="s">
        <v>66553</v>
      </c>
      <c r="AC2826" s="277">
        <v>8158.58</v>
      </c>
      <c r="AE2826" s="246" t="s">
        <v>60270</v>
      </c>
      <c r="AF2826" s="247">
        <v>75775.05</v>
      </c>
      <c r="AH2826" s="226" t="s">
        <v>17369</v>
      </c>
      <c r="AI2826" s="227">
        <v>156728.71</v>
      </c>
      <c r="AK2826" s="207" t="s">
        <v>17309</v>
      </c>
      <c r="AL2826" s="208">
        <v>3050.33</v>
      </c>
      <c r="AM2826" s="93"/>
      <c r="AN2826" s="199" t="s">
        <v>32704</v>
      </c>
      <c r="AO2826" s="200">
        <v>3430</v>
      </c>
      <c r="AT2826" s="263"/>
      <c r="AU2826" s="264"/>
      <c r="AW2826" s="252" t="s">
        <v>57142</v>
      </c>
      <c r="AX2826" s="253">
        <v>17807.419999999998</v>
      </c>
      <c r="AZ2826" s="230" t="s">
        <v>39941</v>
      </c>
      <c r="BA2826" s="231">
        <v>6172.61</v>
      </c>
      <c r="BC2826" s="209" t="s">
        <v>10953</v>
      </c>
      <c r="BD2826" s="210">
        <v>63839.33</v>
      </c>
    </row>
    <row r="2827" spans="9:56" x14ac:dyDescent="0.55000000000000004">
      <c r="I2827" s="250" t="s">
        <v>57023</v>
      </c>
      <c r="J2827" s="250"/>
      <c r="K2827" s="251">
        <v>3110</v>
      </c>
      <c r="M2827" s="224" t="s">
        <v>39742</v>
      </c>
      <c r="N2827" s="224"/>
      <c r="O2827" s="225">
        <v>16183.23</v>
      </c>
      <c r="Q2827" s="203" t="s">
        <v>3425</v>
      </c>
      <c r="R2827" s="203"/>
      <c r="S2827" s="204">
        <v>749423.12</v>
      </c>
      <c r="Y2827" t="s">
        <v>62477</v>
      </c>
      <c r="Z2827" s="284">
        <v>78206.25</v>
      </c>
      <c r="AB2827" s="276" t="s">
        <v>55056</v>
      </c>
      <c r="AC2827" s="277">
        <v>4800</v>
      </c>
      <c r="AE2827" s="246" t="s">
        <v>64091</v>
      </c>
      <c r="AF2827" s="247">
        <v>3077.35</v>
      </c>
      <c r="AH2827" s="226" t="s">
        <v>17370</v>
      </c>
      <c r="AI2827" s="227">
        <v>162933.34</v>
      </c>
      <c r="AK2827" s="207" t="s">
        <v>17310</v>
      </c>
      <c r="AL2827" s="208">
        <v>8179.33</v>
      </c>
      <c r="AM2827" s="93"/>
      <c r="AN2827" s="199" t="s">
        <v>32705</v>
      </c>
      <c r="AO2827" s="200">
        <v>1053.4100000000001</v>
      </c>
      <c r="AT2827" s="263"/>
      <c r="AU2827" s="264"/>
      <c r="AW2827" s="252" t="s">
        <v>57143</v>
      </c>
      <c r="AX2827" s="253">
        <v>3110</v>
      </c>
      <c r="AZ2827" s="230" t="s">
        <v>39942</v>
      </c>
      <c r="BA2827" s="231">
        <v>16183.23</v>
      </c>
      <c r="BC2827" s="209" t="s">
        <v>11379</v>
      </c>
      <c r="BD2827" s="210">
        <v>145539.29</v>
      </c>
    </row>
    <row r="2828" spans="9:56" x14ac:dyDescent="0.55000000000000004">
      <c r="I2828" s="250" t="s">
        <v>57024</v>
      </c>
      <c r="J2828" s="250"/>
      <c r="K2828" s="251">
        <v>6713.14</v>
      </c>
      <c r="M2828" s="224" t="s">
        <v>39743</v>
      </c>
      <c r="N2828" s="224"/>
      <c r="O2828" s="225">
        <v>8000</v>
      </c>
      <c r="Q2828" s="203" t="s">
        <v>3290</v>
      </c>
      <c r="R2828" s="203"/>
      <c r="S2828" s="204">
        <v>408</v>
      </c>
      <c r="Y2828" t="s">
        <v>68366</v>
      </c>
      <c r="Z2828" s="284">
        <v>23368.400000000001</v>
      </c>
      <c r="AB2828" s="276" t="s">
        <v>55057</v>
      </c>
      <c r="AC2828" s="277">
        <v>367.2</v>
      </c>
      <c r="AE2828" s="246" t="s">
        <v>60271</v>
      </c>
      <c r="AF2828" s="247">
        <v>11523.66</v>
      </c>
      <c r="AH2828" s="226" t="s">
        <v>17371</v>
      </c>
      <c r="AI2828" s="227">
        <v>88786.91</v>
      </c>
      <c r="AK2828" s="207" t="s">
        <v>17311</v>
      </c>
      <c r="AL2828" s="208">
        <v>792.17</v>
      </c>
      <c r="AM2828" s="93"/>
      <c r="AN2828" s="199" t="s">
        <v>32706</v>
      </c>
      <c r="AO2828" s="200">
        <v>4761.59</v>
      </c>
      <c r="AT2828" s="263"/>
      <c r="AU2828" s="264"/>
      <c r="AW2828" s="252" t="s">
        <v>57144</v>
      </c>
      <c r="AX2828" s="253">
        <v>6713.14</v>
      </c>
      <c r="AZ2828" s="230" t="s">
        <v>39943</v>
      </c>
      <c r="BA2828" s="231">
        <v>8000</v>
      </c>
      <c r="BC2828" s="209" t="s">
        <v>11636</v>
      </c>
      <c r="BD2828" s="210">
        <v>1379251.42</v>
      </c>
    </row>
    <row r="2829" spans="9:56" x14ac:dyDescent="0.55000000000000004">
      <c r="I2829" s="250" t="s">
        <v>57025</v>
      </c>
      <c r="J2829" s="250"/>
      <c r="K2829" s="251">
        <v>7796.85</v>
      </c>
      <c r="M2829" s="224" t="s">
        <v>39744</v>
      </c>
      <c r="N2829" s="224"/>
      <c r="O2829" s="225">
        <v>224.44</v>
      </c>
      <c r="Q2829" s="203" t="s">
        <v>3426</v>
      </c>
      <c r="R2829" s="203"/>
      <c r="S2829" s="204">
        <v>2475728.7000000002</v>
      </c>
      <c r="Y2829" t="s">
        <v>64696</v>
      </c>
      <c r="Z2829" s="284">
        <v>10749.79</v>
      </c>
      <c r="AB2829" s="276" t="s">
        <v>55058</v>
      </c>
      <c r="AC2829" s="277">
        <v>1200.96</v>
      </c>
      <c r="AE2829" s="246" t="s">
        <v>49744</v>
      </c>
      <c r="AF2829" s="247">
        <v>4565.55</v>
      </c>
      <c r="AH2829" s="226" t="s">
        <v>33267</v>
      </c>
      <c r="AI2829" s="227">
        <v>37145.72</v>
      </c>
      <c r="AK2829" s="207" t="s">
        <v>17312</v>
      </c>
      <c r="AL2829" s="208">
        <v>8694.42</v>
      </c>
      <c r="AM2829" s="93"/>
      <c r="AN2829" s="199" t="s">
        <v>32707</v>
      </c>
      <c r="AO2829" s="200">
        <v>3430</v>
      </c>
      <c r="AT2829" s="263"/>
      <c r="AU2829" s="264"/>
      <c r="AW2829" s="252" t="s">
        <v>57146</v>
      </c>
      <c r="AX2829" s="253">
        <v>7796.85</v>
      </c>
      <c r="AZ2829" s="230" t="s">
        <v>39944</v>
      </c>
      <c r="BA2829" s="231">
        <v>224.44</v>
      </c>
      <c r="BC2829" s="209" t="s">
        <v>12251</v>
      </c>
      <c r="BD2829" s="210">
        <v>85260</v>
      </c>
    </row>
    <row r="2830" spans="9:56" x14ac:dyDescent="0.55000000000000004">
      <c r="I2830" s="250" t="s">
        <v>57026</v>
      </c>
      <c r="J2830" s="250"/>
      <c r="K2830" s="251">
        <v>3474.5</v>
      </c>
      <c r="M2830" s="224" t="s">
        <v>39745</v>
      </c>
      <c r="N2830" s="224"/>
      <c r="O2830" s="225">
        <v>5212.1099999999997</v>
      </c>
      <c r="Q2830" s="203" t="s">
        <v>3291</v>
      </c>
      <c r="R2830" s="203"/>
      <c r="S2830" s="204">
        <v>247258.61</v>
      </c>
      <c r="Y2830" t="s">
        <v>70061</v>
      </c>
      <c r="Z2830" s="284">
        <v>8644.39</v>
      </c>
      <c r="AB2830" s="276" t="s">
        <v>66554</v>
      </c>
      <c r="AC2830" s="277">
        <v>361.6</v>
      </c>
      <c r="AE2830" s="246" t="s">
        <v>49748</v>
      </c>
      <c r="AF2830" s="247">
        <v>342.77</v>
      </c>
      <c r="AH2830" s="226" t="s">
        <v>17372</v>
      </c>
      <c r="AI2830" s="227">
        <v>27732.38</v>
      </c>
      <c r="AK2830" s="207" t="s">
        <v>17313</v>
      </c>
      <c r="AL2830" s="208">
        <v>6375.81</v>
      </c>
      <c r="AM2830" s="93"/>
      <c r="AN2830" s="199" t="s">
        <v>26866</v>
      </c>
      <c r="AO2830" s="200">
        <v>1053.4100000000001</v>
      </c>
      <c r="AT2830" s="263"/>
      <c r="AU2830" s="264"/>
      <c r="AW2830" s="252" t="s">
        <v>57147</v>
      </c>
      <c r="AX2830" s="253">
        <v>3474.5</v>
      </c>
      <c r="AZ2830" s="230" t="s">
        <v>39945</v>
      </c>
      <c r="BA2830" s="231">
        <v>5212.1099999999997</v>
      </c>
      <c r="BC2830" s="209" t="s">
        <v>11981</v>
      </c>
      <c r="BD2830" s="210">
        <v>4253031.3499999996</v>
      </c>
    </row>
    <row r="2831" spans="9:56" x14ac:dyDescent="0.55000000000000004">
      <c r="I2831" s="250" t="s">
        <v>57027</v>
      </c>
      <c r="J2831" s="250"/>
      <c r="K2831" s="251">
        <v>2321.3000000000002</v>
      </c>
      <c r="M2831" s="224" t="s">
        <v>39748</v>
      </c>
      <c r="N2831" s="224"/>
      <c r="O2831" s="225">
        <v>30000</v>
      </c>
      <c r="Q2831" s="203" t="s">
        <v>3427</v>
      </c>
      <c r="R2831" s="203"/>
      <c r="S2831" s="204">
        <v>1789803</v>
      </c>
      <c r="Y2831" t="s">
        <v>71024</v>
      </c>
      <c r="Z2831" s="284">
        <v>1014.45</v>
      </c>
      <c r="AB2831" s="276" t="s">
        <v>63104</v>
      </c>
      <c r="AC2831" s="277">
        <v>248.85</v>
      </c>
      <c r="AE2831" s="246" t="s">
        <v>49749</v>
      </c>
      <c r="AF2831" s="247">
        <v>1118.56</v>
      </c>
      <c r="AH2831" s="226" t="s">
        <v>33268</v>
      </c>
      <c r="AI2831" s="227">
        <v>68321</v>
      </c>
      <c r="AK2831" s="207" t="s">
        <v>17314</v>
      </c>
      <c r="AL2831" s="208">
        <v>56601.53</v>
      </c>
      <c r="AM2831" s="93"/>
      <c r="AN2831" s="199" t="s">
        <v>14167</v>
      </c>
      <c r="AO2831" s="200">
        <v>60364.800000000003</v>
      </c>
      <c r="AT2831" s="263"/>
      <c r="AU2831" s="264"/>
      <c r="AW2831" s="252" t="s">
        <v>57148</v>
      </c>
      <c r="AX2831" s="253">
        <v>2321.3000000000002</v>
      </c>
      <c r="AZ2831" s="230" t="s">
        <v>39948</v>
      </c>
      <c r="BA2831" s="231">
        <v>30000</v>
      </c>
      <c r="BC2831" s="209" t="s">
        <v>9958</v>
      </c>
      <c r="BD2831" s="210">
        <v>16255383.4</v>
      </c>
    </row>
    <row r="2832" spans="9:56" x14ac:dyDescent="0.55000000000000004">
      <c r="I2832" s="250" t="s">
        <v>57028</v>
      </c>
      <c r="J2832" s="250"/>
      <c r="K2832" s="251">
        <v>903.25</v>
      </c>
      <c r="M2832" s="224" t="s">
        <v>39749</v>
      </c>
      <c r="N2832" s="224"/>
      <c r="O2832" s="225">
        <v>10526.51</v>
      </c>
      <c r="Q2832" s="203" t="s">
        <v>3428</v>
      </c>
      <c r="R2832" s="203"/>
      <c r="S2832" s="204">
        <v>33184.58</v>
      </c>
      <c r="Y2832" t="s">
        <v>68367</v>
      </c>
      <c r="Z2832" s="284">
        <v>63080</v>
      </c>
      <c r="AB2832" s="276" t="s">
        <v>52153</v>
      </c>
      <c r="AC2832" s="277">
        <v>1045.24</v>
      </c>
      <c r="AE2832" s="246" t="s">
        <v>49750</v>
      </c>
      <c r="AF2832" s="247">
        <v>614.02</v>
      </c>
      <c r="AH2832" s="226" t="s">
        <v>34700</v>
      </c>
      <c r="AI2832" s="227">
        <v>35633.03</v>
      </c>
      <c r="AK2832" s="207" t="s">
        <v>17315</v>
      </c>
      <c r="AL2832" s="208">
        <v>6074</v>
      </c>
      <c r="AM2832" s="93"/>
      <c r="AN2832" s="199" t="s">
        <v>14168</v>
      </c>
      <c r="AO2832" s="200">
        <v>4617.9799999999996</v>
      </c>
      <c r="AT2832" s="263"/>
      <c r="AU2832" s="264"/>
      <c r="AW2832" s="252" t="s">
        <v>57149</v>
      </c>
      <c r="AX2832" s="253">
        <v>903.25</v>
      </c>
      <c r="AZ2832" s="230" t="s">
        <v>39949</v>
      </c>
      <c r="BA2832" s="231">
        <v>10526.51</v>
      </c>
      <c r="BC2832" s="209" t="s">
        <v>6787</v>
      </c>
      <c r="BD2832" s="210">
        <v>18997.72</v>
      </c>
    </row>
    <row r="2833" spans="9:56" x14ac:dyDescent="0.55000000000000004">
      <c r="I2833" s="250" t="s">
        <v>57029</v>
      </c>
      <c r="J2833" s="250"/>
      <c r="K2833" s="251">
        <v>21387.55</v>
      </c>
      <c r="M2833" s="224" t="s">
        <v>39750</v>
      </c>
      <c r="N2833" s="224"/>
      <c r="O2833" s="225">
        <v>380</v>
      </c>
      <c r="Q2833" s="203" t="s">
        <v>3429</v>
      </c>
      <c r="R2833" s="203"/>
      <c r="S2833" s="204">
        <v>33342.6</v>
      </c>
      <c r="Y2833" t="s">
        <v>68368</v>
      </c>
      <c r="Z2833" s="284">
        <v>6489.21</v>
      </c>
      <c r="AB2833" s="276" t="s">
        <v>69956</v>
      </c>
      <c r="AC2833" s="277">
        <v>-37.26</v>
      </c>
      <c r="AE2833" s="246" t="s">
        <v>61318</v>
      </c>
      <c r="AF2833" s="247">
        <v>8819.2000000000007</v>
      </c>
      <c r="AH2833" s="226" t="s">
        <v>51892</v>
      </c>
      <c r="AI2833" s="227">
        <v>549188.11</v>
      </c>
      <c r="AK2833" s="207" t="s">
        <v>17316</v>
      </c>
      <c r="AL2833" s="208">
        <v>71868.69</v>
      </c>
      <c r="AM2833" s="93"/>
      <c r="AN2833" s="199" t="s">
        <v>14169</v>
      </c>
      <c r="AO2833" s="200">
        <v>11539.54</v>
      </c>
      <c r="AT2833" s="263"/>
      <c r="AU2833" s="264"/>
      <c r="AW2833" s="252" t="s">
        <v>57150</v>
      </c>
      <c r="AX2833" s="253">
        <v>21387.55</v>
      </c>
      <c r="AZ2833" s="230" t="s">
        <v>39950</v>
      </c>
      <c r="BA2833" s="231">
        <v>380</v>
      </c>
      <c r="BC2833" s="209" t="s">
        <v>7464</v>
      </c>
      <c r="BD2833" s="210">
        <v>3209.87</v>
      </c>
    </row>
    <row r="2834" spans="9:56" x14ac:dyDescent="0.55000000000000004">
      <c r="I2834" s="250" t="s">
        <v>57030</v>
      </c>
      <c r="J2834" s="250"/>
      <c r="K2834" s="251">
        <v>39964.53</v>
      </c>
      <c r="M2834" s="224" t="s">
        <v>39752</v>
      </c>
      <c r="N2834" s="224"/>
      <c r="O2834" s="225">
        <v>8000.57</v>
      </c>
      <c r="Q2834" s="203" t="s">
        <v>3430</v>
      </c>
      <c r="R2834" s="203"/>
      <c r="S2834" s="204">
        <v>37843.01</v>
      </c>
      <c r="Y2834" t="s">
        <v>68369</v>
      </c>
      <c r="Z2834" s="284">
        <v>5322.02</v>
      </c>
      <c r="AB2834" s="276" t="s">
        <v>55059</v>
      </c>
      <c r="AC2834" s="277">
        <v>19435</v>
      </c>
      <c r="AE2834" s="246" t="s">
        <v>61319</v>
      </c>
      <c r="AF2834" s="247">
        <v>671.57</v>
      </c>
      <c r="AH2834" s="226" t="s">
        <v>36119</v>
      </c>
      <c r="AI2834" s="227">
        <v>177219.33</v>
      </c>
      <c r="AK2834" s="207" t="s">
        <v>13221</v>
      </c>
      <c r="AL2834" s="208">
        <v>13870.18</v>
      </c>
      <c r="AM2834" s="93"/>
      <c r="AN2834" s="199" t="s">
        <v>14170</v>
      </c>
      <c r="AO2834" s="200">
        <v>4466.78</v>
      </c>
      <c r="AT2834" s="263"/>
      <c r="AU2834" s="264"/>
      <c r="AW2834" s="252" t="s">
        <v>57151</v>
      </c>
      <c r="AX2834" s="253">
        <v>39964.53</v>
      </c>
      <c r="AZ2834" s="230" t="s">
        <v>39952</v>
      </c>
      <c r="BA2834" s="231">
        <v>8000.57</v>
      </c>
      <c r="BC2834" s="209" t="s">
        <v>7634</v>
      </c>
      <c r="BD2834" s="210">
        <v>2372.0100000000002</v>
      </c>
    </row>
    <row r="2835" spans="9:56" x14ac:dyDescent="0.55000000000000004">
      <c r="I2835" s="250" t="s">
        <v>57031</v>
      </c>
      <c r="J2835" s="250"/>
      <c r="K2835" s="251">
        <v>17292.490000000002</v>
      </c>
      <c r="M2835" s="224" t="s">
        <v>39753</v>
      </c>
      <c r="N2835" s="224"/>
      <c r="O2835" s="225">
        <v>5000</v>
      </c>
      <c r="Q2835" s="203" t="s">
        <v>4161</v>
      </c>
      <c r="R2835" s="203"/>
      <c r="S2835" s="204">
        <v>61912</v>
      </c>
      <c r="Y2835" t="s">
        <v>68370</v>
      </c>
      <c r="Z2835" s="284">
        <v>16818.36</v>
      </c>
      <c r="AB2835" s="276" t="s">
        <v>55060</v>
      </c>
      <c r="AC2835" s="277">
        <v>757.33</v>
      </c>
      <c r="AE2835" s="246" t="s">
        <v>61320</v>
      </c>
      <c r="AF2835" s="247">
        <v>2160.6999999999998</v>
      </c>
      <c r="AH2835" s="226" t="s">
        <v>40173</v>
      </c>
      <c r="AI2835" s="227">
        <v>2966.47</v>
      </c>
      <c r="AK2835" s="207" t="s">
        <v>13222</v>
      </c>
      <c r="AL2835" s="208">
        <v>889.59</v>
      </c>
      <c r="AM2835" s="93"/>
      <c r="AN2835" s="199" t="s">
        <v>14171</v>
      </c>
      <c r="AO2835" s="200">
        <v>6872.44</v>
      </c>
      <c r="AT2835" s="263"/>
      <c r="AU2835" s="264"/>
      <c r="AW2835" s="252" t="s">
        <v>57153</v>
      </c>
      <c r="AX2835" s="253">
        <v>17292.490000000002</v>
      </c>
      <c r="AZ2835" s="230" t="s">
        <v>39953</v>
      </c>
      <c r="BA2835" s="231">
        <v>5000</v>
      </c>
      <c r="BC2835" s="209" t="s">
        <v>7867</v>
      </c>
      <c r="BD2835" s="210">
        <v>544</v>
      </c>
    </row>
    <row r="2836" spans="9:56" x14ac:dyDescent="0.55000000000000004">
      <c r="I2836" s="250" t="s">
        <v>57032</v>
      </c>
      <c r="J2836" s="250"/>
      <c r="K2836" s="251">
        <v>11275.91</v>
      </c>
      <c r="M2836" s="224" t="s">
        <v>39754</v>
      </c>
      <c r="N2836" s="224"/>
      <c r="O2836" s="225">
        <v>793.5</v>
      </c>
      <c r="Q2836" s="203" t="s">
        <v>4162</v>
      </c>
      <c r="R2836" s="203"/>
      <c r="S2836" s="204">
        <v>26747</v>
      </c>
      <c r="Y2836" t="s">
        <v>68372</v>
      </c>
      <c r="Z2836" s="284">
        <v>1819.54</v>
      </c>
      <c r="AB2836" s="276" t="s">
        <v>55061</v>
      </c>
      <c r="AC2836" s="277">
        <v>2271.06</v>
      </c>
      <c r="AE2836" s="246" t="s">
        <v>61321</v>
      </c>
      <c r="AF2836" s="247">
        <v>1254.53</v>
      </c>
      <c r="AH2836" s="226" t="s">
        <v>34701</v>
      </c>
      <c r="AI2836" s="227">
        <v>654409.6</v>
      </c>
      <c r="AK2836" s="207" t="s">
        <v>13223</v>
      </c>
      <c r="AL2836" s="208">
        <v>1817.6</v>
      </c>
      <c r="AM2836" s="93"/>
      <c r="AN2836" s="199" t="s">
        <v>32708</v>
      </c>
      <c r="AO2836" s="200">
        <v>6014.08</v>
      </c>
      <c r="AT2836" s="263"/>
      <c r="AU2836" s="264"/>
      <c r="AW2836" s="252" t="s">
        <v>57154</v>
      </c>
      <c r="AX2836" s="253">
        <v>11275.91</v>
      </c>
      <c r="AZ2836" s="230" t="s">
        <v>39954</v>
      </c>
      <c r="BA2836" s="231">
        <v>793.5</v>
      </c>
      <c r="BC2836" s="209" t="s">
        <v>8116</v>
      </c>
      <c r="BD2836" s="210">
        <v>1628</v>
      </c>
    </row>
    <row r="2837" spans="9:56" x14ac:dyDescent="0.55000000000000004">
      <c r="I2837" s="250" t="s">
        <v>57033</v>
      </c>
      <c r="J2837" s="250"/>
      <c r="K2837" s="251">
        <v>108.15</v>
      </c>
      <c r="M2837" s="224" t="s">
        <v>39755</v>
      </c>
      <c r="N2837" s="224"/>
      <c r="O2837" s="225">
        <v>17113.88</v>
      </c>
      <c r="Q2837" s="203" t="s">
        <v>3431</v>
      </c>
      <c r="R2837" s="203"/>
      <c r="S2837" s="204">
        <v>50901.919999999998</v>
      </c>
      <c r="Y2837" t="s">
        <v>66684</v>
      </c>
      <c r="Z2837" s="284">
        <v>9185.6299999999992</v>
      </c>
      <c r="AB2837" s="276" t="s">
        <v>63105</v>
      </c>
      <c r="AC2837" s="277">
        <v>56.23</v>
      </c>
      <c r="AE2837" s="246" t="s">
        <v>61878</v>
      </c>
      <c r="AF2837" s="247">
        <v>6683.75</v>
      </c>
      <c r="AH2837" s="226" t="s">
        <v>40174</v>
      </c>
      <c r="AI2837" s="227">
        <v>249747.07</v>
      </c>
      <c r="AK2837" s="207" t="s">
        <v>17317</v>
      </c>
      <c r="AL2837" s="208">
        <v>8500</v>
      </c>
      <c r="AM2837" s="93"/>
      <c r="AN2837" s="199" t="s">
        <v>32709</v>
      </c>
      <c r="AO2837" s="200">
        <v>83771.92</v>
      </c>
      <c r="AT2837" s="263"/>
      <c r="AU2837" s="264"/>
      <c r="AW2837" s="252" t="s">
        <v>57155</v>
      </c>
      <c r="AX2837" s="253">
        <v>108.15</v>
      </c>
      <c r="AZ2837" s="230" t="s">
        <v>39955</v>
      </c>
      <c r="BA2837" s="231">
        <v>17113.88</v>
      </c>
      <c r="BC2837" s="209" t="s">
        <v>8222</v>
      </c>
      <c r="BD2837" s="210">
        <v>5229</v>
      </c>
    </row>
    <row r="2838" spans="9:56" x14ac:dyDescent="0.55000000000000004">
      <c r="I2838" s="250" t="s">
        <v>57034</v>
      </c>
      <c r="J2838" s="250"/>
      <c r="K2838" s="251">
        <v>1053.81</v>
      </c>
      <c r="M2838" s="224" t="s">
        <v>39756</v>
      </c>
      <c r="N2838" s="224"/>
      <c r="O2838" s="225">
        <v>60000</v>
      </c>
      <c r="Q2838" s="203" t="s">
        <v>3292</v>
      </c>
      <c r="R2838" s="203"/>
      <c r="S2838" s="204">
        <v>909214.12</v>
      </c>
      <c r="Y2838" t="s">
        <v>66685</v>
      </c>
      <c r="Z2838" s="284">
        <v>14043.75</v>
      </c>
      <c r="AB2838" s="276" t="s">
        <v>67374</v>
      </c>
      <c r="AC2838" s="277">
        <v>12314.44</v>
      </c>
      <c r="AE2838" s="246" t="s">
        <v>61879</v>
      </c>
      <c r="AF2838" s="247">
        <v>511.34</v>
      </c>
      <c r="AH2838" s="226" t="s">
        <v>51893</v>
      </c>
      <c r="AI2838" s="227">
        <v>899.2</v>
      </c>
      <c r="AK2838" s="207" t="s">
        <v>13224</v>
      </c>
      <c r="AL2838" s="208">
        <v>15942.84</v>
      </c>
      <c r="AM2838" s="93"/>
      <c r="AN2838" s="199" t="s">
        <v>32710</v>
      </c>
      <c r="AO2838" s="200">
        <v>368022</v>
      </c>
      <c r="AT2838" s="263"/>
      <c r="AU2838" s="264"/>
      <c r="AW2838" s="252" t="s">
        <v>57156</v>
      </c>
      <c r="AX2838" s="253">
        <v>1053.81</v>
      </c>
      <c r="AZ2838" s="230" t="s">
        <v>39956</v>
      </c>
      <c r="BA2838" s="231">
        <v>60000</v>
      </c>
      <c r="BC2838" s="209" t="s">
        <v>10496</v>
      </c>
      <c r="BD2838" s="210">
        <v>3245</v>
      </c>
    </row>
    <row r="2839" spans="9:56" x14ac:dyDescent="0.55000000000000004">
      <c r="I2839" s="250" t="s">
        <v>57035</v>
      </c>
      <c r="J2839" s="250"/>
      <c r="K2839" s="251">
        <v>5916.71</v>
      </c>
      <c r="M2839" s="224" t="s">
        <v>39757</v>
      </c>
      <c r="N2839" s="224"/>
      <c r="O2839" s="225">
        <v>1877.22</v>
      </c>
      <c r="Q2839" s="203" t="s">
        <v>3432</v>
      </c>
      <c r="R2839" s="203"/>
      <c r="S2839" s="204">
        <v>273331.53000000003</v>
      </c>
      <c r="Y2839" t="s">
        <v>66686</v>
      </c>
      <c r="Z2839">
        <v>263.44</v>
      </c>
      <c r="AB2839" s="276" t="s">
        <v>69957</v>
      </c>
      <c r="AC2839" s="277">
        <v>-56.23</v>
      </c>
      <c r="AE2839" s="246" t="s">
        <v>61880</v>
      </c>
      <c r="AF2839" s="247">
        <v>1637.52</v>
      </c>
      <c r="AH2839" s="226" t="s">
        <v>51894</v>
      </c>
      <c r="AI2839" s="227">
        <v>68.790000000000006</v>
      </c>
      <c r="AK2839" s="207" t="s">
        <v>17318</v>
      </c>
      <c r="AL2839" s="208">
        <v>8881.01</v>
      </c>
      <c r="AM2839" s="93"/>
      <c r="AN2839" s="199" t="s">
        <v>14172</v>
      </c>
      <c r="AO2839" s="200">
        <v>60364.800000000003</v>
      </c>
      <c r="AT2839" s="263"/>
      <c r="AU2839" s="264"/>
      <c r="AW2839" s="252" t="s">
        <v>57157</v>
      </c>
      <c r="AX2839" s="253">
        <v>5916.71</v>
      </c>
      <c r="AZ2839" s="230" t="s">
        <v>39957</v>
      </c>
      <c r="BA2839" s="231">
        <v>1877.22</v>
      </c>
      <c r="BC2839" s="209" t="s">
        <v>8774</v>
      </c>
      <c r="BD2839" s="210">
        <v>1767</v>
      </c>
    </row>
    <row r="2840" spans="9:56" x14ac:dyDescent="0.55000000000000004">
      <c r="I2840" s="250" t="s">
        <v>57036</v>
      </c>
      <c r="J2840" s="250"/>
      <c r="K2840" s="251">
        <v>4106.75</v>
      </c>
      <c r="M2840" s="224" t="s">
        <v>39758</v>
      </c>
      <c r="N2840" s="224"/>
      <c r="O2840" s="225">
        <v>8266.81</v>
      </c>
      <c r="Q2840" s="203" t="s">
        <v>3433</v>
      </c>
      <c r="R2840" s="203"/>
      <c r="S2840" s="204">
        <v>5136201.62</v>
      </c>
      <c r="Y2840" t="s">
        <v>59751</v>
      </c>
      <c r="Z2840" s="284">
        <v>2925</v>
      </c>
      <c r="AB2840" s="276" t="s">
        <v>59016</v>
      </c>
      <c r="AC2840" s="277">
        <v>210</v>
      </c>
      <c r="AE2840" s="246" t="s">
        <v>61881</v>
      </c>
      <c r="AF2840" s="247">
        <v>1458.53</v>
      </c>
      <c r="AH2840" s="226" t="s">
        <v>51895</v>
      </c>
      <c r="AI2840" s="227">
        <v>216.71</v>
      </c>
      <c r="AK2840" s="207" t="s">
        <v>17319</v>
      </c>
      <c r="AL2840" s="208">
        <v>95000</v>
      </c>
      <c r="AM2840" s="93"/>
      <c r="AN2840" s="199" t="s">
        <v>14173</v>
      </c>
      <c r="AO2840" s="200">
        <v>4617.9799999999996</v>
      </c>
      <c r="AT2840" s="263"/>
      <c r="AU2840" s="264"/>
      <c r="AW2840" s="252" t="s">
        <v>57158</v>
      </c>
      <c r="AX2840" s="253">
        <v>4106.75</v>
      </c>
      <c r="AZ2840" s="230" t="s">
        <v>39958</v>
      </c>
      <c r="BA2840" s="231">
        <v>8266.81</v>
      </c>
      <c r="BC2840" s="209" t="s">
        <v>9055</v>
      </c>
      <c r="BD2840" s="210">
        <v>7230</v>
      </c>
    </row>
    <row r="2841" spans="9:56" x14ac:dyDescent="0.55000000000000004">
      <c r="I2841" s="250" t="s">
        <v>57037</v>
      </c>
      <c r="J2841" s="250"/>
      <c r="K2841" s="251">
        <v>5320.06</v>
      </c>
      <c r="M2841" s="224" t="s">
        <v>39761</v>
      </c>
      <c r="N2841" s="224"/>
      <c r="O2841" s="225">
        <v>4278.99</v>
      </c>
      <c r="Q2841" s="203" t="s">
        <v>3434</v>
      </c>
      <c r="R2841" s="203"/>
      <c r="S2841" s="204">
        <v>64775</v>
      </c>
      <c r="Y2841" t="s">
        <v>61525</v>
      </c>
      <c r="Z2841">
        <v>234</v>
      </c>
      <c r="AB2841" s="276" t="s">
        <v>63652</v>
      </c>
      <c r="AC2841" s="277">
        <v>2912.33</v>
      </c>
      <c r="AE2841" s="246" t="s">
        <v>59524</v>
      </c>
      <c r="AF2841" s="247">
        <v>7942.5</v>
      </c>
      <c r="AH2841" s="226" t="s">
        <v>47862</v>
      </c>
      <c r="AI2841" s="227">
        <v>81030</v>
      </c>
      <c r="AK2841" s="207" t="s">
        <v>17320</v>
      </c>
      <c r="AL2841" s="208">
        <v>2868</v>
      </c>
      <c r="AM2841" s="93"/>
      <c r="AN2841" s="199" t="s">
        <v>14174</v>
      </c>
      <c r="AO2841" s="200">
        <v>11539.54</v>
      </c>
      <c r="AT2841" s="263"/>
      <c r="AU2841" s="264"/>
      <c r="AW2841" s="252" t="s">
        <v>57159</v>
      </c>
      <c r="AX2841" s="253">
        <v>5320.06</v>
      </c>
      <c r="AZ2841" s="230" t="s">
        <v>39961</v>
      </c>
      <c r="BA2841" s="231">
        <v>4278.99</v>
      </c>
      <c r="BC2841" s="209" t="s">
        <v>9370</v>
      </c>
      <c r="BD2841" s="210">
        <v>64775</v>
      </c>
    </row>
    <row r="2842" spans="9:56" x14ac:dyDescent="0.55000000000000004">
      <c r="I2842" s="250" t="s">
        <v>57038</v>
      </c>
      <c r="J2842" s="250"/>
      <c r="K2842" s="251">
        <v>7065.05</v>
      </c>
      <c r="M2842" s="224" t="s">
        <v>39762</v>
      </c>
      <c r="N2842" s="224"/>
      <c r="O2842" s="225">
        <v>1230.71</v>
      </c>
      <c r="Q2842" s="203" t="s">
        <v>3435</v>
      </c>
      <c r="R2842" s="203"/>
      <c r="S2842" s="204">
        <v>574407.5</v>
      </c>
      <c r="Y2842" t="s">
        <v>68407</v>
      </c>
      <c r="Z2842" s="284">
        <v>4435.95</v>
      </c>
      <c r="AB2842" s="276" t="s">
        <v>63653</v>
      </c>
      <c r="AC2842" s="277">
        <v>593</v>
      </c>
      <c r="AE2842" s="246" t="s">
        <v>59525</v>
      </c>
      <c r="AF2842" s="247">
        <v>607.70000000000005</v>
      </c>
      <c r="AH2842" s="226" t="s">
        <v>51896</v>
      </c>
      <c r="AI2842" s="227">
        <v>45</v>
      </c>
      <c r="AK2842" s="207" t="s">
        <v>17321</v>
      </c>
      <c r="AL2842" s="208">
        <v>164071</v>
      </c>
      <c r="AM2842" s="93"/>
      <c r="AN2842" s="199" t="s">
        <v>32711</v>
      </c>
      <c r="AO2842" s="200">
        <v>6014.08</v>
      </c>
      <c r="AT2842" s="263"/>
      <c r="AU2842" s="264"/>
      <c r="AW2842" s="252" t="s">
        <v>57160</v>
      </c>
      <c r="AX2842" s="253">
        <v>7065.05</v>
      </c>
      <c r="AZ2842" s="230" t="s">
        <v>39962</v>
      </c>
      <c r="BA2842" s="231">
        <v>1230.71</v>
      </c>
      <c r="BC2842" s="209" t="s">
        <v>11153</v>
      </c>
      <c r="BD2842" s="210">
        <v>9666</v>
      </c>
    </row>
    <row r="2843" spans="9:56" x14ac:dyDescent="0.55000000000000004">
      <c r="I2843" s="250" t="s">
        <v>57039</v>
      </c>
      <c r="J2843" s="250"/>
      <c r="K2843" s="251">
        <v>6002.5</v>
      </c>
      <c r="M2843" s="224" t="s">
        <v>39763</v>
      </c>
      <c r="N2843" s="224"/>
      <c r="O2843" s="225">
        <v>7074.85</v>
      </c>
      <c r="Q2843" s="203" t="s">
        <v>3436</v>
      </c>
      <c r="R2843" s="203"/>
      <c r="S2843" s="204">
        <v>864806</v>
      </c>
      <c r="Y2843" t="s">
        <v>53251</v>
      </c>
      <c r="Z2843" s="284">
        <v>117856.4</v>
      </c>
      <c r="AB2843" s="276" t="s">
        <v>63654</v>
      </c>
      <c r="AC2843" s="277">
        <v>728.66</v>
      </c>
      <c r="AE2843" s="246" t="s">
        <v>59526</v>
      </c>
      <c r="AF2843" s="247">
        <v>1945.94</v>
      </c>
      <c r="AH2843" s="226" t="s">
        <v>51897</v>
      </c>
      <c r="AI2843" s="227">
        <v>5500</v>
      </c>
      <c r="AK2843" s="207" t="s">
        <v>17322</v>
      </c>
      <c r="AL2843" s="208">
        <v>26902.880000000001</v>
      </c>
      <c r="AM2843" s="93"/>
      <c r="AN2843" s="199" t="s">
        <v>14175</v>
      </c>
      <c r="AO2843" s="200">
        <v>88238.7</v>
      </c>
      <c r="AT2843" s="263"/>
      <c r="AU2843" s="264"/>
      <c r="AW2843" s="252" t="s">
        <v>57161</v>
      </c>
      <c r="AX2843" s="253">
        <v>6002.5</v>
      </c>
      <c r="AZ2843" s="230" t="s">
        <v>39963</v>
      </c>
      <c r="BA2843" s="231">
        <v>7074.85</v>
      </c>
      <c r="BC2843" s="209" t="s">
        <v>11637</v>
      </c>
      <c r="BD2843" s="210">
        <v>9937.57</v>
      </c>
    </row>
    <row r="2844" spans="9:56" x14ac:dyDescent="0.55000000000000004">
      <c r="I2844" s="250" t="s">
        <v>57040</v>
      </c>
      <c r="J2844" s="250"/>
      <c r="K2844" s="251">
        <v>6839.55</v>
      </c>
      <c r="M2844" s="224" t="s">
        <v>39765</v>
      </c>
      <c r="N2844" s="224"/>
      <c r="O2844" s="225">
        <v>3682.84</v>
      </c>
      <c r="Q2844" s="203" t="s">
        <v>3437</v>
      </c>
      <c r="R2844" s="203"/>
      <c r="S2844" s="204">
        <v>362616.53</v>
      </c>
      <c r="Y2844" t="s">
        <v>53253</v>
      </c>
      <c r="Z2844" s="284">
        <v>40766.01</v>
      </c>
      <c r="AB2844" s="276" t="s">
        <v>67375</v>
      </c>
      <c r="AC2844" s="277">
        <v>4839.25</v>
      </c>
      <c r="AE2844" s="246" t="s">
        <v>57313</v>
      </c>
      <c r="AF2844" s="247">
        <v>3000</v>
      </c>
      <c r="AH2844" s="226" t="s">
        <v>47863</v>
      </c>
      <c r="AI2844" s="227">
        <v>6362.15</v>
      </c>
      <c r="AK2844" s="207" t="s">
        <v>17323</v>
      </c>
      <c r="AL2844" s="208">
        <v>2792</v>
      </c>
      <c r="AM2844" s="93"/>
      <c r="AN2844" s="199" t="s">
        <v>14176</v>
      </c>
      <c r="AO2844" s="200">
        <v>6872.44</v>
      </c>
      <c r="AT2844" s="263"/>
      <c r="AU2844" s="264"/>
      <c r="AW2844" s="252" t="s">
        <v>57164</v>
      </c>
      <c r="AX2844" s="253">
        <v>6839.55</v>
      </c>
      <c r="AZ2844" s="230" t="s">
        <v>39965</v>
      </c>
      <c r="BA2844" s="231">
        <v>3682.84</v>
      </c>
      <c r="BC2844" s="209" t="s">
        <v>9959</v>
      </c>
      <c r="BD2844" s="210">
        <v>128601.17</v>
      </c>
    </row>
    <row r="2845" spans="9:56" x14ac:dyDescent="0.55000000000000004">
      <c r="I2845" s="250" t="s">
        <v>43835</v>
      </c>
      <c r="J2845" s="250"/>
      <c r="K2845" s="251">
        <v>4643.76</v>
      </c>
      <c r="M2845" s="224" t="s">
        <v>39766</v>
      </c>
      <c r="N2845" s="224"/>
      <c r="O2845" s="225">
        <v>26206.54</v>
      </c>
      <c r="Q2845" s="203" t="s">
        <v>3438</v>
      </c>
      <c r="R2845" s="203"/>
      <c r="S2845" s="204">
        <v>94096.08</v>
      </c>
      <c r="Y2845" t="s">
        <v>53256</v>
      </c>
      <c r="Z2845" s="284">
        <v>3232</v>
      </c>
      <c r="AB2845" s="276" t="s">
        <v>63106</v>
      </c>
      <c r="AC2845" s="277">
        <v>540.58000000000004</v>
      </c>
      <c r="AE2845" s="246" t="s">
        <v>58460</v>
      </c>
      <c r="AF2845" s="247">
        <v>3451.21</v>
      </c>
      <c r="AH2845" s="226" t="s">
        <v>47864</v>
      </c>
      <c r="AI2845" s="227">
        <v>19776.09</v>
      </c>
      <c r="AK2845" s="207" t="s">
        <v>17324</v>
      </c>
      <c r="AL2845" s="208">
        <v>6665.49</v>
      </c>
      <c r="AM2845" s="93"/>
      <c r="AN2845" s="199" t="s">
        <v>32712</v>
      </c>
      <c r="AO2845" s="200">
        <v>368022</v>
      </c>
      <c r="AT2845" s="263"/>
      <c r="AU2845" s="264"/>
      <c r="AW2845" s="252" t="s">
        <v>44170</v>
      </c>
      <c r="AX2845" s="253">
        <v>4643.76</v>
      </c>
      <c r="AZ2845" s="230" t="s">
        <v>39966</v>
      </c>
      <c r="BA2845" s="231">
        <v>26206.54</v>
      </c>
      <c r="BC2845" s="209" t="s">
        <v>6788</v>
      </c>
      <c r="BD2845" s="210">
        <v>201412</v>
      </c>
    </row>
    <row r="2846" spans="9:56" x14ac:dyDescent="0.55000000000000004">
      <c r="I2846" s="250" t="s">
        <v>43836</v>
      </c>
      <c r="J2846" s="250"/>
      <c r="K2846" s="251">
        <v>1161.04</v>
      </c>
      <c r="M2846" s="224" t="s">
        <v>39769</v>
      </c>
      <c r="N2846" s="224"/>
      <c r="O2846" s="225">
        <v>5669.14</v>
      </c>
      <c r="Q2846" s="203" t="s">
        <v>3439</v>
      </c>
      <c r="R2846" s="203"/>
      <c r="S2846" s="204">
        <v>880971.25</v>
      </c>
      <c r="Y2846" t="s">
        <v>53257</v>
      </c>
      <c r="Z2846" s="284">
        <v>1808.4</v>
      </c>
      <c r="AB2846" s="276" t="s">
        <v>61935</v>
      </c>
      <c r="AC2846" s="277">
        <v>7735.96</v>
      </c>
      <c r="AE2846" s="246" t="s">
        <v>54960</v>
      </c>
      <c r="AF2846" s="247">
        <v>-340.74</v>
      </c>
      <c r="AH2846" s="226" t="s">
        <v>47865</v>
      </c>
      <c r="AI2846" s="227">
        <v>11950</v>
      </c>
      <c r="AK2846" s="207" t="s">
        <v>17325</v>
      </c>
      <c r="AL2846" s="208">
        <v>723.52</v>
      </c>
      <c r="AM2846" s="93"/>
      <c r="AN2846" s="199" t="s">
        <v>32713</v>
      </c>
      <c r="AO2846" s="200">
        <v>1120.45</v>
      </c>
      <c r="AT2846" s="263"/>
      <c r="AU2846" s="264"/>
      <c r="AW2846" s="252" t="s">
        <v>44171</v>
      </c>
      <c r="AX2846" s="253">
        <v>1161.04</v>
      </c>
      <c r="AZ2846" s="230" t="s">
        <v>39970</v>
      </c>
      <c r="BA2846" s="231">
        <v>5669.14</v>
      </c>
      <c r="BC2846" s="209" t="s">
        <v>6975</v>
      </c>
      <c r="BD2846" s="210">
        <v>13590</v>
      </c>
    </row>
    <row r="2847" spans="9:56" x14ac:dyDescent="0.55000000000000004">
      <c r="I2847" s="250" t="s">
        <v>43838</v>
      </c>
      <c r="J2847" s="250"/>
      <c r="K2847" s="251">
        <v>1701</v>
      </c>
      <c r="M2847" s="224" t="s">
        <v>39771</v>
      </c>
      <c r="N2847" s="224"/>
      <c r="O2847" s="225">
        <v>20000</v>
      </c>
      <c r="Q2847" s="203" t="s">
        <v>3440</v>
      </c>
      <c r="R2847" s="203"/>
      <c r="S2847" s="204">
        <v>19722.23</v>
      </c>
      <c r="Y2847" t="s">
        <v>53258</v>
      </c>
      <c r="Z2847" s="284">
        <v>2560.23</v>
      </c>
      <c r="AB2847" s="276" t="s">
        <v>70479</v>
      </c>
      <c r="AC2847" s="277">
        <v>4070</v>
      </c>
      <c r="AE2847" s="246" t="s">
        <v>17561</v>
      </c>
      <c r="AF2847" s="247">
        <v>946.99</v>
      </c>
      <c r="AH2847" s="226" t="s">
        <v>48745</v>
      </c>
      <c r="AI2847" s="227">
        <v>467.27</v>
      </c>
      <c r="AK2847" s="207" t="s">
        <v>17326</v>
      </c>
      <c r="AL2847" s="208">
        <v>2050.38</v>
      </c>
      <c r="AM2847" s="93"/>
      <c r="AN2847" s="199" t="s">
        <v>32714</v>
      </c>
      <c r="AO2847" s="200">
        <v>10945.1</v>
      </c>
      <c r="AT2847" s="263"/>
      <c r="AU2847" s="264"/>
      <c r="AW2847" s="252" t="s">
        <v>44173</v>
      </c>
      <c r="AX2847" s="253">
        <v>1701</v>
      </c>
      <c r="AZ2847" s="230" t="s">
        <v>39972</v>
      </c>
      <c r="BA2847" s="231">
        <v>20000</v>
      </c>
      <c r="BC2847" s="209" t="s">
        <v>7187</v>
      </c>
      <c r="BD2847" s="210">
        <v>13375</v>
      </c>
    </row>
    <row r="2848" spans="9:56" x14ac:dyDescent="0.55000000000000004">
      <c r="I2848" s="250" t="s">
        <v>43840</v>
      </c>
      <c r="J2848" s="250"/>
      <c r="K2848" s="251">
        <v>90</v>
      </c>
      <c r="M2848" s="224" t="s">
        <v>39772</v>
      </c>
      <c r="N2848" s="224"/>
      <c r="O2848" s="225">
        <v>2212.9499999999998</v>
      </c>
      <c r="Q2848" s="203" t="s">
        <v>3441</v>
      </c>
      <c r="R2848" s="203"/>
      <c r="S2848" s="204">
        <v>969117.13</v>
      </c>
      <c r="Y2848" t="s">
        <v>53259</v>
      </c>
      <c r="Z2848" s="284">
        <v>3379.5</v>
      </c>
      <c r="AB2848" s="276" t="s">
        <v>69958</v>
      </c>
      <c r="AC2848" s="277">
        <v>680</v>
      </c>
      <c r="AE2848" s="246" t="s">
        <v>17562</v>
      </c>
      <c r="AF2848" s="247">
        <v>8853.77</v>
      </c>
      <c r="AH2848" s="226" t="s">
        <v>48746</v>
      </c>
      <c r="AI2848" s="227">
        <v>1453.31</v>
      </c>
      <c r="AK2848" s="207" t="s">
        <v>17327</v>
      </c>
      <c r="AL2848" s="208">
        <v>21.86</v>
      </c>
      <c r="AM2848" s="93"/>
      <c r="AN2848" s="199" t="s">
        <v>32715</v>
      </c>
      <c r="AO2848" s="200">
        <v>7730.45</v>
      </c>
      <c r="AT2848" s="263"/>
      <c r="AU2848" s="264"/>
      <c r="AW2848" s="252" t="s">
        <v>44175</v>
      </c>
      <c r="AX2848" s="253">
        <v>90</v>
      </c>
      <c r="AZ2848" s="230" t="s">
        <v>39973</v>
      </c>
      <c r="BA2848" s="231">
        <v>2212.9499999999998</v>
      </c>
      <c r="BC2848" s="209" t="s">
        <v>7635</v>
      </c>
      <c r="BD2848" s="210">
        <v>181257.99</v>
      </c>
    </row>
    <row r="2849" spans="9:56" x14ac:dyDescent="0.55000000000000004">
      <c r="I2849" s="250" t="s">
        <v>43845</v>
      </c>
      <c r="J2849" s="250"/>
      <c r="K2849" s="251">
        <v>3169.41</v>
      </c>
      <c r="M2849" s="224" t="s">
        <v>39776</v>
      </c>
      <c r="N2849" s="224"/>
      <c r="O2849" s="225">
        <v>8451.99</v>
      </c>
      <c r="Q2849" s="203" t="s">
        <v>3442</v>
      </c>
      <c r="R2849" s="203"/>
      <c r="S2849" s="204">
        <v>180819.82</v>
      </c>
      <c r="Y2849" t="s">
        <v>53260</v>
      </c>
      <c r="Z2849" s="284">
        <v>2811.72</v>
      </c>
      <c r="AB2849" s="276" t="s">
        <v>69959</v>
      </c>
      <c r="AC2849" s="277">
        <v>82.33</v>
      </c>
      <c r="AE2849" s="246" t="s">
        <v>17563</v>
      </c>
      <c r="AF2849" s="247">
        <v>677.31</v>
      </c>
      <c r="AH2849" s="226" t="s">
        <v>47866</v>
      </c>
      <c r="AI2849" s="227">
        <v>20117.14</v>
      </c>
      <c r="AK2849" s="207" t="s">
        <v>17328</v>
      </c>
      <c r="AL2849" s="208">
        <v>77443.649999999994</v>
      </c>
      <c r="AM2849" s="93"/>
      <c r="AN2849" s="199" t="s">
        <v>32716</v>
      </c>
      <c r="AO2849" s="200">
        <v>1120.45</v>
      </c>
      <c r="AT2849" s="263"/>
      <c r="AU2849" s="264"/>
      <c r="AW2849" s="252" t="s">
        <v>44180</v>
      </c>
      <c r="AX2849" s="253">
        <v>3169.41</v>
      </c>
      <c r="AZ2849" s="230" t="s">
        <v>39977</v>
      </c>
      <c r="BA2849" s="231">
        <v>8451.99</v>
      </c>
      <c r="BC2849" s="209" t="s">
        <v>7868</v>
      </c>
      <c r="BD2849" s="210">
        <v>190273</v>
      </c>
    </row>
    <row r="2850" spans="9:56" x14ac:dyDescent="0.55000000000000004">
      <c r="I2850" s="250" t="s">
        <v>43846</v>
      </c>
      <c r="J2850" s="250"/>
      <c r="K2850" s="251">
        <v>3408</v>
      </c>
      <c r="M2850" s="224" t="s">
        <v>39777</v>
      </c>
      <c r="N2850" s="224"/>
      <c r="O2850" s="225">
        <v>4800</v>
      </c>
      <c r="Q2850" s="203" t="s">
        <v>3293</v>
      </c>
      <c r="R2850" s="203"/>
      <c r="S2850" s="204">
        <v>918202.09</v>
      </c>
      <c r="Y2850" t="s">
        <v>53262</v>
      </c>
      <c r="Z2850" s="284">
        <v>154000</v>
      </c>
      <c r="AB2850" s="276" t="s">
        <v>69960</v>
      </c>
      <c r="AC2850" s="277">
        <v>960</v>
      </c>
      <c r="AE2850" s="246" t="s">
        <v>17564</v>
      </c>
      <c r="AF2850" s="247">
        <v>2169.17</v>
      </c>
      <c r="AH2850" s="226" t="s">
        <v>47867</v>
      </c>
      <c r="AI2850" s="227">
        <v>1324.75</v>
      </c>
      <c r="AK2850" s="207" t="s">
        <v>17329</v>
      </c>
      <c r="AL2850" s="208">
        <v>7903</v>
      </c>
      <c r="AM2850" s="93"/>
      <c r="AN2850" s="199" t="s">
        <v>26946</v>
      </c>
      <c r="AO2850" s="200">
        <v>10945.1</v>
      </c>
      <c r="AT2850" s="263"/>
      <c r="AU2850" s="264"/>
      <c r="AW2850" s="252" t="s">
        <v>44181</v>
      </c>
      <c r="AX2850" s="253">
        <v>3408</v>
      </c>
      <c r="AZ2850" s="230" t="s">
        <v>39978</v>
      </c>
      <c r="BA2850" s="231">
        <v>4800</v>
      </c>
      <c r="BC2850" s="209" t="s">
        <v>8117</v>
      </c>
      <c r="BD2850" s="210">
        <v>117029</v>
      </c>
    </row>
    <row r="2851" spans="9:56" x14ac:dyDescent="0.55000000000000004">
      <c r="I2851" s="250" t="s">
        <v>43847</v>
      </c>
      <c r="J2851" s="250"/>
      <c r="K2851" s="251">
        <v>2497</v>
      </c>
      <c r="M2851" s="224" t="s">
        <v>39778</v>
      </c>
      <c r="N2851" s="224"/>
      <c r="O2851" s="225">
        <v>3460.54</v>
      </c>
      <c r="Q2851" s="203" t="s">
        <v>3443</v>
      </c>
      <c r="R2851" s="203"/>
      <c r="S2851" s="204">
        <v>36862</v>
      </c>
      <c r="Y2851" t="s">
        <v>64706</v>
      </c>
      <c r="Z2851">
        <v>817.92</v>
      </c>
      <c r="AB2851" s="276" t="s">
        <v>69961</v>
      </c>
      <c r="AC2851" s="277">
        <v>1928</v>
      </c>
      <c r="AE2851" s="246" t="s">
        <v>64092</v>
      </c>
      <c r="AF2851" s="247">
        <v>29.38</v>
      </c>
      <c r="AH2851" s="226" t="s">
        <v>47868</v>
      </c>
      <c r="AI2851" s="227">
        <v>4617.93</v>
      </c>
      <c r="AK2851" s="207" t="s">
        <v>34398</v>
      </c>
      <c r="AL2851" s="208">
        <v>3148.98</v>
      </c>
      <c r="AM2851" s="93"/>
      <c r="AN2851" s="199" t="s">
        <v>26949</v>
      </c>
      <c r="AO2851" s="200">
        <v>7730.45</v>
      </c>
      <c r="AT2851" s="263"/>
      <c r="AU2851" s="264"/>
      <c r="AW2851" s="252" t="s">
        <v>44182</v>
      </c>
      <c r="AX2851" s="253">
        <v>2497</v>
      </c>
      <c r="AZ2851" s="230" t="s">
        <v>39979</v>
      </c>
      <c r="BA2851" s="231">
        <v>3460.54</v>
      </c>
      <c r="BC2851" s="209" t="s">
        <v>8392</v>
      </c>
      <c r="BD2851" s="210">
        <v>169060.28</v>
      </c>
    </row>
    <row r="2852" spans="9:56" x14ac:dyDescent="0.55000000000000004">
      <c r="I2852" s="250" t="s">
        <v>43848</v>
      </c>
      <c r="J2852" s="250"/>
      <c r="K2852" s="251">
        <v>12128.12</v>
      </c>
      <c r="M2852" s="224" t="s">
        <v>39780</v>
      </c>
      <c r="N2852" s="224"/>
      <c r="O2852" s="225">
        <v>11130.76</v>
      </c>
      <c r="Q2852" s="203" t="s">
        <v>3444</v>
      </c>
      <c r="R2852" s="203"/>
      <c r="S2852" s="204">
        <v>5738230.5300000003</v>
      </c>
      <c r="Y2852" t="s">
        <v>36562</v>
      </c>
      <c r="Z2852" s="284">
        <v>25318.34</v>
      </c>
      <c r="AB2852" s="276" t="s">
        <v>69962</v>
      </c>
      <c r="AC2852" s="277">
        <v>21550</v>
      </c>
      <c r="AE2852" s="246" t="s">
        <v>58207</v>
      </c>
      <c r="AF2852" s="247">
        <v>1106.05</v>
      </c>
      <c r="AH2852" s="226" t="s">
        <v>47869</v>
      </c>
      <c r="AI2852" s="227">
        <v>2837.43</v>
      </c>
      <c r="AK2852" s="207" t="s">
        <v>17330</v>
      </c>
      <c r="AL2852" s="208">
        <v>5500</v>
      </c>
      <c r="AM2852" s="93"/>
      <c r="AN2852" s="199" t="s">
        <v>32717</v>
      </c>
      <c r="AO2852" s="200">
        <v>14812.99</v>
      </c>
      <c r="AT2852" s="263"/>
      <c r="AU2852" s="264"/>
      <c r="AW2852" s="252" t="s">
        <v>44183</v>
      </c>
      <c r="AX2852" s="253">
        <v>12128.12</v>
      </c>
      <c r="AZ2852" s="230" t="s">
        <v>39981</v>
      </c>
      <c r="BA2852" s="231">
        <v>11130.76</v>
      </c>
      <c r="BC2852" s="209" t="s">
        <v>9056</v>
      </c>
      <c r="BD2852" s="210">
        <v>234698</v>
      </c>
    </row>
    <row r="2853" spans="9:56" x14ac:dyDescent="0.55000000000000004">
      <c r="I2853" s="250" t="s">
        <v>43849</v>
      </c>
      <c r="J2853" s="250"/>
      <c r="K2853" s="251">
        <v>2139</v>
      </c>
      <c r="M2853" s="224" t="s">
        <v>39782</v>
      </c>
      <c r="N2853" s="224"/>
      <c r="O2853" s="225">
        <v>3360.18</v>
      </c>
      <c r="Q2853" s="203" t="s">
        <v>4163</v>
      </c>
      <c r="R2853" s="203"/>
      <c r="S2853" s="204">
        <v>76513.73</v>
      </c>
      <c r="Y2853" t="s">
        <v>36563</v>
      </c>
      <c r="Z2853" s="284">
        <v>38571.71</v>
      </c>
      <c r="AB2853" s="276" t="s">
        <v>59017</v>
      </c>
      <c r="AC2853" s="277">
        <v>7801.65</v>
      </c>
      <c r="AE2853" s="246" t="s">
        <v>33279</v>
      </c>
      <c r="AF2853" s="247">
        <v>5200</v>
      </c>
      <c r="AH2853" s="226" t="s">
        <v>48747</v>
      </c>
      <c r="AI2853" s="227">
        <v>108.64</v>
      </c>
      <c r="AK2853" s="207" t="s">
        <v>17331</v>
      </c>
      <c r="AL2853" s="208">
        <v>34320</v>
      </c>
      <c r="AM2853" s="93"/>
      <c r="AN2853" s="199" t="s">
        <v>14177</v>
      </c>
      <c r="AO2853" s="200">
        <v>1135.73</v>
      </c>
      <c r="AT2853" s="263"/>
      <c r="AU2853" s="264"/>
      <c r="AW2853" s="252" t="s">
        <v>44184</v>
      </c>
      <c r="AX2853" s="253">
        <v>2139</v>
      </c>
      <c r="AZ2853" s="230" t="s">
        <v>39983</v>
      </c>
      <c r="BA2853" s="231">
        <v>3360.18</v>
      </c>
      <c r="BC2853" s="209" t="s">
        <v>9371</v>
      </c>
      <c r="BD2853" s="210">
        <v>574407.5</v>
      </c>
    </row>
    <row r="2854" spans="9:56" x14ac:dyDescent="0.55000000000000004">
      <c r="I2854" s="250" t="s">
        <v>43851</v>
      </c>
      <c r="J2854" s="250"/>
      <c r="K2854" s="251">
        <v>2375.98</v>
      </c>
      <c r="M2854" s="224" t="s">
        <v>39783</v>
      </c>
      <c r="N2854" s="224"/>
      <c r="O2854" s="225">
        <v>782.18</v>
      </c>
      <c r="Q2854" s="203" t="s">
        <v>3445</v>
      </c>
      <c r="R2854" s="203"/>
      <c r="S2854" s="204">
        <v>14754.27</v>
      </c>
      <c r="Y2854" t="s">
        <v>53263</v>
      </c>
      <c r="Z2854" s="284">
        <v>89638.99</v>
      </c>
      <c r="AB2854" s="276" t="s">
        <v>59018</v>
      </c>
      <c r="AC2854" s="277">
        <v>2524.7399999999998</v>
      </c>
      <c r="AE2854" s="246" t="s">
        <v>33280</v>
      </c>
      <c r="AF2854" s="247">
        <v>3056.83</v>
      </c>
      <c r="AH2854" s="226" t="s">
        <v>48748</v>
      </c>
      <c r="AI2854" s="227">
        <v>888.11</v>
      </c>
      <c r="AK2854" s="207" t="s">
        <v>17332</v>
      </c>
      <c r="AL2854" s="208">
        <v>350</v>
      </c>
      <c r="AM2854" s="93"/>
      <c r="AN2854" s="199" t="s">
        <v>14178</v>
      </c>
      <c r="AO2854" s="200">
        <v>1135.73</v>
      </c>
      <c r="AT2854" s="263"/>
      <c r="AU2854" s="264"/>
      <c r="AW2854" s="252" t="s">
        <v>44186</v>
      </c>
      <c r="AX2854" s="253">
        <v>2375.98</v>
      </c>
      <c r="AZ2854" s="230" t="s">
        <v>39984</v>
      </c>
      <c r="BA2854" s="231">
        <v>782.18</v>
      </c>
      <c r="BC2854" s="209" t="s">
        <v>9551</v>
      </c>
      <c r="BD2854" s="210">
        <v>6987.5</v>
      </c>
    </row>
    <row r="2855" spans="9:56" x14ac:dyDescent="0.55000000000000004">
      <c r="I2855" s="250" t="s">
        <v>43852</v>
      </c>
      <c r="J2855" s="250"/>
      <c r="K2855" s="251">
        <v>20771</v>
      </c>
      <c r="M2855" s="224" t="s">
        <v>39784</v>
      </c>
      <c r="N2855" s="224"/>
      <c r="O2855" s="225">
        <v>15888.53</v>
      </c>
      <c r="Q2855" s="203" t="s">
        <v>3446</v>
      </c>
      <c r="R2855" s="203"/>
      <c r="S2855" s="204">
        <v>317880.56</v>
      </c>
      <c r="Y2855" t="s">
        <v>66689</v>
      </c>
      <c r="Z2855" s="284">
        <v>12503.66</v>
      </c>
      <c r="AB2855" s="276" t="s">
        <v>59019</v>
      </c>
      <c r="AC2855" s="277">
        <v>7866.83</v>
      </c>
      <c r="AE2855" s="246" t="s">
        <v>38950</v>
      </c>
      <c r="AF2855" s="247">
        <v>16650</v>
      </c>
      <c r="AH2855" s="226" t="s">
        <v>44569</v>
      </c>
      <c r="AI2855" s="227">
        <v>226250</v>
      </c>
      <c r="AK2855" s="207" t="s">
        <v>17333</v>
      </c>
      <c r="AL2855" s="208">
        <v>17300</v>
      </c>
      <c r="AM2855" s="93"/>
      <c r="AN2855" s="199" t="s">
        <v>26976</v>
      </c>
      <c r="AO2855" s="200">
        <v>14812.99</v>
      </c>
      <c r="AT2855" s="263"/>
      <c r="AU2855" s="264"/>
      <c r="AW2855" s="252" t="s">
        <v>44187</v>
      </c>
      <c r="AX2855" s="253">
        <v>20771</v>
      </c>
      <c r="AZ2855" s="230" t="s">
        <v>39985</v>
      </c>
      <c r="BA2855" s="231">
        <v>15888.53</v>
      </c>
      <c r="BC2855" s="209" t="s">
        <v>10954</v>
      </c>
      <c r="BD2855" s="210">
        <v>11267.9</v>
      </c>
    </row>
    <row r="2856" spans="9:56" x14ac:dyDescent="0.55000000000000004">
      <c r="I2856" s="250" t="s">
        <v>43853</v>
      </c>
      <c r="J2856" s="250"/>
      <c r="K2856" s="251">
        <v>1826</v>
      </c>
      <c r="M2856" s="224" t="s">
        <v>39785</v>
      </c>
      <c r="N2856" s="224"/>
      <c r="O2856" s="225">
        <v>16603.669999999998</v>
      </c>
      <c r="Q2856" s="203" t="s">
        <v>3447</v>
      </c>
      <c r="R2856" s="203"/>
      <c r="S2856" s="204">
        <v>2112702.42</v>
      </c>
      <c r="Y2856" t="s">
        <v>53265</v>
      </c>
      <c r="Z2856" s="284">
        <v>33804</v>
      </c>
      <c r="AB2856" s="276" t="s">
        <v>63107</v>
      </c>
      <c r="AC2856" s="277">
        <v>480.07</v>
      </c>
      <c r="AE2856" s="246" t="s">
        <v>17569</v>
      </c>
      <c r="AF2856" s="247">
        <v>1891.96</v>
      </c>
      <c r="AH2856" s="226" t="s">
        <v>44570</v>
      </c>
      <c r="AI2856" s="227">
        <v>17308.11</v>
      </c>
      <c r="AK2856" s="207" t="s">
        <v>17334</v>
      </c>
      <c r="AL2856" s="208">
        <v>5350</v>
      </c>
      <c r="AM2856" s="93"/>
      <c r="AN2856" s="199" t="s">
        <v>14179</v>
      </c>
      <c r="AO2856" s="200">
        <v>287320.52</v>
      </c>
      <c r="AT2856" s="263"/>
      <c r="AU2856" s="264"/>
      <c r="AW2856" s="252" t="s">
        <v>44188</v>
      </c>
      <c r="AX2856" s="253">
        <v>1826</v>
      </c>
      <c r="AZ2856" s="230" t="s">
        <v>39986</v>
      </c>
      <c r="BA2856" s="231">
        <v>16603.669999999998</v>
      </c>
      <c r="BC2856" s="209" t="s">
        <v>9673</v>
      </c>
      <c r="BD2856" s="210">
        <v>20385</v>
      </c>
    </row>
    <row r="2857" spans="9:56" x14ac:dyDescent="0.55000000000000004">
      <c r="I2857" s="250" t="s">
        <v>43854</v>
      </c>
      <c r="J2857" s="250"/>
      <c r="K2857" s="251">
        <v>1507</v>
      </c>
      <c r="M2857" s="224" t="s">
        <v>39786</v>
      </c>
      <c r="N2857" s="224"/>
      <c r="O2857" s="225">
        <v>50300</v>
      </c>
      <c r="Q2857" s="203" t="s">
        <v>3294</v>
      </c>
      <c r="R2857" s="203"/>
      <c r="S2857" s="204">
        <v>484812.62</v>
      </c>
      <c r="Y2857" t="s">
        <v>36564</v>
      </c>
      <c r="Z2857" s="284">
        <v>937429.62</v>
      </c>
      <c r="AB2857" s="276" t="s">
        <v>70175</v>
      </c>
      <c r="AC2857" s="277">
        <v>843.29</v>
      </c>
      <c r="AE2857" s="246" t="s">
        <v>33281</v>
      </c>
      <c r="AF2857" s="247">
        <v>6102.17</v>
      </c>
      <c r="AH2857" s="226" t="s">
        <v>44571</v>
      </c>
      <c r="AI2857" s="227">
        <v>56500</v>
      </c>
      <c r="AK2857" s="207" t="s">
        <v>17335</v>
      </c>
      <c r="AL2857" s="208">
        <v>3325</v>
      </c>
      <c r="AM2857" s="93"/>
      <c r="AN2857" s="199" t="s">
        <v>14180</v>
      </c>
      <c r="AO2857" s="200">
        <v>21980.03</v>
      </c>
      <c r="AT2857" s="263"/>
      <c r="AU2857" s="264"/>
      <c r="AW2857" s="252" t="s">
        <v>44189</v>
      </c>
      <c r="AX2857" s="253">
        <v>1507</v>
      </c>
      <c r="AZ2857" s="230" t="s">
        <v>39987</v>
      </c>
      <c r="BA2857" s="231">
        <v>50300</v>
      </c>
      <c r="BC2857" s="209" t="s">
        <v>11638</v>
      </c>
      <c r="BD2857" s="210">
        <v>661852.71</v>
      </c>
    </row>
    <row r="2858" spans="9:56" x14ac:dyDescent="0.55000000000000004">
      <c r="I2858" s="250" t="s">
        <v>43857</v>
      </c>
      <c r="J2858" s="250"/>
      <c r="K2858" s="251">
        <v>2537</v>
      </c>
      <c r="M2858" s="224" t="s">
        <v>39787</v>
      </c>
      <c r="N2858" s="224"/>
      <c r="O2858" s="225">
        <v>2871.97</v>
      </c>
      <c r="Q2858" s="203" t="s">
        <v>4164</v>
      </c>
      <c r="R2858" s="203"/>
      <c r="S2858" s="204">
        <v>102224</v>
      </c>
      <c r="Y2858" t="s">
        <v>50263</v>
      </c>
      <c r="Z2858" s="284">
        <v>208000</v>
      </c>
      <c r="AB2858" s="276" t="s">
        <v>58499</v>
      </c>
      <c r="AC2858" s="277">
        <v>1575</v>
      </c>
      <c r="AE2858" s="246" t="s">
        <v>33282</v>
      </c>
      <c r="AF2858" s="247">
        <v>3887.16</v>
      </c>
      <c r="AH2858" s="226" t="s">
        <v>44572</v>
      </c>
      <c r="AI2858" s="227">
        <v>4322.25</v>
      </c>
      <c r="AK2858" s="207" t="s">
        <v>17336</v>
      </c>
      <c r="AL2858" s="208">
        <v>5775</v>
      </c>
      <c r="AM2858" s="93"/>
      <c r="AN2858" s="199" t="s">
        <v>14181</v>
      </c>
      <c r="AO2858" s="200">
        <v>51589.21</v>
      </c>
      <c r="AT2858" s="263"/>
      <c r="AU2858" s="264"/>
      <c r="AW2858" s="252" t="s">
        <v>44193</v>
      </c>
      <c r="AX2858" s="253">
        <v>2537</v>
      </c>
      <c r="AZ2858" s="230" t="s">
        <v>39988</v>
      </c>
      <c r="BA2858" s="231">
        <v>2871.97</v>
      </c>
      <c r="BC2858" s="209" t="s">
        <v>9960</v>
      </c>
      <c r="BD2858" s="210">
        <v>2395595.88</v>
      </c>
    </row>
    <row r="2859" spans="9:56" x14ac:dyDescent="0.55000000000000004">
      <c r="I2859" s="250" t="s">
        <v>43861</v>
      </c>
      <c r="J2859" s="250"/>
      <c r="K2859" s="251">
        <v>557.6</v>
      </c>
      <c r="M2859" s="224" t="s">
        <v>39788</v>
      </c>
      <c r="N2859" s="224"/>
      <c r="O2859" s="225">
        <v>1790.98</v>
      </c>
      <c r="Q2859" s="203" t="s">
        <v>3448</v>
      </c>
      <c r="R2859" s="203"/>
      <c r="S2859" s="204">
        <v>1123874.01</v>
      </c>
      <c r="Y2859" t="s">
        <v>68422</v>
      </c>
      <c r="Z2859">
        <v>256.89</v>
      </c>
      <c r="AB2859" s="276" t="s">
        <v>57352</v>
      </c>
      <c r="AC2859" s="277">
        <v>10235</v>
      </c>
      <c r="AE2859" s="246" t="s">
        <v>17570</v>
      </c>
      <c r="AF2859" s="247">
        <v>6443.75</v>
      </c>
      <c r="AH2859" s="226" t="s">
        <v>17421</v>
      </c>
      <c r="AI2859" s="227">
        <v>354</v>
      </c>
      <c r="AK2859" s="207" t="s">
        <v>17337</v>
      </c>
      <c r="AL2859" s="208">
        <v>40980.980000000003</v>
      </c>
      <c r="AM2859" s="93"/>
      <c r="AN2859" s="199" t="s">
        <v>32718</v>
      </c>
      <c r="AO2859" s="200">
        <v>384918.51</v>
      </c>
      <c r="AT2859" s="263"/>
      <c r="AU2859" s="264"/>
      <c r="AW2859" s="252" t="s">
        <v>44198</v>
      </c>
      <c r="AX2859" s="253">
        <v>557.6</v>
      </c>
      <c r="AZ2859" s="230" t="s">
        <v>39989</v>
      </c>
      <c r="BA2859" s="231">
        <v>1790.98</v>
      </c>
      <c r="BC2859" s="209" t="s">
        <v>6789</v>
      </c>
      <c r="BD2859" s="210">
        <v>330593</v>
      </c>
    </row>
    <row r="2860" spans="9:56" x14ac:dyDescent="0.55000000000000004">
      <c r="I2860" s="250" t="s">
        <v>43862</v>
      </c>
      <c r="J2860" s="250"/>
      <c r="K2860" s="251">
        <v>3118</v>
      </c>
      <c r="M2860" s="224" t="s">
        <v>39790</v>
      </c>
      <c r="N2860" s="224"/>
      <c r="O2860" s="225">
        <v>10245.1</v>
      </c>
      <c r="Q2860" s="203" t="s">
        <v>3449</v>
      </c>
      <c r="R2860" s="203"/>
      <c r="S2860" s="204">
        <v>7002051.4800000004</v>
      </c>
      <c r="Y2860" t="s">
        <v>68423</v>
      </c>
      <c r="Z2860">
        <v>26.14</v>
      </c>
      <c r="AB2860" s="276" t="s">
        <v>49799</v>
      </c>
      <c r="AC2860" s="277">
        <v>82339.05</v>
      </c>
      <c r="AE2860" s="246" t="s">
        <v>33284</v>
      </c>
      <c r="AF2860" s="247">
        <v>3911.9</v>
      </c>
      <c r="AH2860" s="226" t="s">
        <v>49733</v>
      </c>
      <c r="AI2860" s="227">
        <v>338.09</v>
      </c>
      <c r="AK2860" s="207" t="s">
        <v>17338</v>
      </c>
      <c r="AL2860" s="208">
        <v>3200</v>
      </c>
      <c r="AM2860" s="93"/>
      <c r="AN2860" s="199" t="s">
        <v>32719</v>
      </c>
      <c r="AO2860" s="200">
        <v>524.39</v>
      </c>
      <c r="AT2860" s="263"/>
      <c r="AU2860" s="264"/>
      <c r="AW2860" s="252" t="s">
        <v>44199</v>
      </c>
      <c r="AX2860" s="253">
        <v>3118</v>
      </c>
      <c r="AZ2860" s="230" t="s">
        <v>39991</v>
      </c>
      <c r="BA2860" s="231">
        <v>10245.1</v>
      </c>
      <c r="BC2860" s="209" t="s">
        <v>6976</v>
      </c>
      <c r="BD2860" s="210">
        <v>79665</v>
      </c>
    </row>
    <row r="2861" spans="9:56" x14ac:dyDescent="0.55000000000000004">
      <c r="I2861" s="250" t="s">
        <v>43863</v>
      </c>
      <c r="J2861" s="250"/>
      <c r="K2861" s="251">
        <v>1354</v>
      </c>
      <c r="M2861" s="224" t="s">
        <v>39791</v>
      </c>
      <c r="N2861" s="224"/>
      <c r="O2861" s="225">
        <v>749.62</v>
      </c>
      <c r="Q2861" s="203" t="s">
        <v>3450</v>
      </c>
      <c r="R2861" s="203"/>
      <c r="S2861" s="204">
        <v>27398.86</v>
      </c>
      <c r="Y2861" t="s">
        <v>68424</v>
      </c>
      <c r="Z2861">
        <v>82.14</v>
      </c>
      <c r="AB2861" s="276" t="s">
        <v>49800</v>
      </c>
      <c r="AC2861" s="277">
        <v>6299.23</v>
      </c>
      <c r="AE2861" s="246" t="s">
        <v>36124</v>
      </c>
      <c r="AF2861" s="247">
        <v>55766.39</v>
      </c>
      <c r="AH2861" s="226" t="s">
        <v>51898</v>
      </c>
      <c r="AI2861" s="227">
        <v>9666</v>
      </c>
      <c r="AK2861" s="207" t="s">
        <v>17339</v>
      </c>
      <c r="AL2861" s="208">
        <v>41080.089999999997</v>
      </c>
      <c r="AM2861" s="93"/>
      <c r="AN2861" s="199" t="s">
        <v>32720</v>
      </c>
      <c r="AO2861" s="200">
        <v>34077.67</v>
      </c>
      <c r="AT2861" s="263"/>
      <c r="AU2861" s="264"/>
      <c r="AW2861" s="252" t="s">
        <v>44200</v>
      </c>
      <c r="AX2861" s="253">
        <v>1354</v>
      </c>
      <c r="AZ2861" s="230" t="s">
        <v>39992</v>
      </c>
      <c r="BA2861" s="231">
        <v>749.62</v>
      </c>
      <c r="BC2861" s="209" t="s">
        <v>7188</v>
      </c>
      <c r="BD2861" s="210">
        <v>23869</v>
      </c>
    </row>
    <row r="2862" spans="9:56" x14ac:dyDescent="0.55000000000000004">
      <c r="I2862" s="250" t="s">
        <v>43867</v>
      </c>
      <c r="J2862" s="250"/>
      <c r="K2862" s="251">
        <v>1057.21</v>
      </c>
      <c r="M2862" s="224" t="s">
        <v>39794</v>
      </c>
      <c r="N2862" s="224"/>
      <c r="O2862" s="225">
        <v>1184.7</v>
      </c>
      <c r="Q2862" s="203" t="s">
        <v>3451</v>
      </c>
      <c r="R2862" s="203"/>
      <c r="S2862" s="204">
        <v>1825687.04</v>
      </c>
      <c r="Y2862" t="s">
        <v>71583</v>
      </c>
      <c r="Z2862" s="284">
        <v>2550</v>
      </c>
      <c r="AB2862" s="276" t="s">
        <v>49801</v>
      </c>
      <c r="AC2862" s="277">
        <v>16625.14</v>
      </c>
      <c r="AE2862" s="246" t="s">
        <v>42262</v>
      </c>
      <c r="AF2862" s="247">
        <v>2332.7199999999998</v>
      </c>
      <c r="AH2862" s="226" t="s">
        <v>17423</v>
      </c>
      <c r="AI2862" s="227">
        <v>52357.84</v>
      </c>
      <c r="AK2862" s="207" t="s">
        <v>17340</v>
      </c>
      <c r="AL2862" s="208">
        <v>6700</v>
      </c>
      <c r="AM2862" s="93"/>
      <c r="AN2862" s="199" t="s">
        <v>32721</v>
      </c>
      <c r="AO2862" s="200">
        <v>29033.279999999999</v>
      </c>
      <c r="AT2862" s="263"/>
      <c r="AU2862" s="264"/>
      <c r="AW2862" s="252" t="s">
        <v>44204</v>
      </c>
      <c r="AX2862" s="253">
        <v>1057.21</v>
      </c>
      <c r="AZ2862" s="230" t="s">
        <v>39995</v>
      </c>
      <c r="BA2862" s="231">
        <v>1184.7</v>
      </c>
      <c r="BC2862" s="209" t="s">
        <v>7465</v>
      </c>
      <c r="BD2862" s="210">
        <v>187474</v>
      </c>
    </row>
    <row r="2863" spans="9:56" x14ac:dyDescent="0.55000000000000004">
      <c r="I2863" s="250" t="s">
        <v>43870</v>
      </c>
      <c r="J2863" s="250"/>
      <c r="K2863" s="251">
        <v>46587</v>
      </c>
      <c r="M2863" s="224" t="s">
        <v>39795</v>
      </c>
      <c r="N2863" s="224"/>
      <c r="O2863" s="225">
        <v>29153.55</v>
      </c>
      <c r="Q2863" s="203" t="s">
        <v>3295</v>
      </c>
      <c r="R2863" s="203"/>
      <c r="S2863" s="204">
        <v>137873.82</v>
      </c>
      <c r="Y2863" t="s">
        <v>71004</v>
      </c>
      <c r="Z2863" s="284">
        <v>16688.61</v>
      </c>
      <c r="AB2863" s="276" t="s">
        <v>52180</v>
      </c>
      <c r="AC2863" s="277">
        <v>171.58</v>
      </c>
      <c r="AE2863" s="246" t="s">
        <v>42263</v>
      </c>
      <c r="AF2863" s="247">
        <v>92.88</v>
      </c>
      <c r="AH2863" s="226" t="s">
        <v>17424</v>
      </c>
      <c r="AI2863" s="227">
        <v>5059.87</v>
      </c>
      <c r="AK2863" s="207" t="s">
        <v>17341</v>
      </c>
      <c r="AL2863" s="208">
        <v>3850</v>
      </c>
      <c r="AM2863" s="93"/>
      <c r="AN2863" s="199" t="s">
        <v>32722</v>
      </c>
      <c r="AO2863" s="200">
        <v>21561.85</v>
      </c>
      <c r="AT2863" s="263"/>
      <c r="AU2863" s="264"/>
      <c r="AW2863" s="252" t="s">
        <v>44207</v>
      </c>
      <c r="AX2863" s="253">
        <v>46587</v>
      </c>
      <c r="AZ2863" s="230" t="s">
        <v>39996</v>
      </c>
      <c r="BA2863" s="231">
        <v>29153.55</v>
      </c>
      <c r="BC2863" s="209" t="s">
        <v>7636</v>
      </c>
      <c r="BD2863" s="210">
        <v>183566</v>
      </c>
    </row>
    <row r="2864" spans="9:56" x14ac:dyDescent="0.55000000000000004">
      <c r="I2864" s="250" t="s">
        <v>43871</v>
      </c>
      <c r="J2864" s="250"/>
      <c r="K2864" s="251">
        <v>2085.4499999999998</v>
      </c>
      <c r="M2864" s="224" t="s">
        <v>39796</v>
      </c>
      <c r="N2864" s="224"/>
      <c r="O2864" s="225">
        <v>39899</v>
      </c>
      <c r="Q2864" s="203" t="s">
        <v>3452</v>
      </c>
      <c r="R2864" s="203"/>
      <c r="S2864" s="204">
        <v>4100890.14</v>
      </c>
      <c r="Y2864" t="s">
        <v>71584</v>
      </c>
      <c r="Z2864" s="284">
        <v>13500</v>
      </c>
      <c r="AB2864" s="276" t="s">
        <v>55983</v>
      </c>
      <c r="AC2864" s="277">
        <v>144.97</v>
      </c>
      <c r="AE2864" s="246" t="s">
        <v>64093</v>
      </c>
      <c r="AF2864" s="247">
        <v>64.42</v>
      </c>
      <c r="AH2864" s="226" t="s">
        <v>36121</v>
      </c>
      <c r="AI2864" s="227">
        <v>41500.06</v>
      </c>
      <c r="AK2864" s="207" t="s">
        <v>17342</v>
      </c>
      <c r="AL2864" s="208">
        <v>3350</v>
      </c>
      <c r="AM2864" s="93"/>
      <c r="AN2864" s="199" t="s">
        <v>32723</v>
      </c>
      <c r="AO2864" s="200">
        <v>135433.37</v>
      </c>
      <c r="AT2864" s="263"/>
      <c r="AU2864" s="264"/>
      <c r="AW2864" s="252" t="s">
        <v>44208</v>
      </c>
      <c r="AX2864" s="253">
        <v>2085.4499999999998</v>
      </c>
      <c r="AZ2864" s="230" t="s">
        <v>39997</v>
      </c>
      <c r="BA2864" s="231">
        <v>39899</v>
      </c>
      <c r="BC2864" s="209" t="s">
        <v>7869</v>
      </c>
      <c r="BD2864" s="210">
        <v>39780</v>
      </c>
    </row>
    <row r="2865" spans="9:56" x14ac:dyDescent="0.55000000000000004">
      <c r="I2865" s="250" t="s">
        <v>60105</v>
      </c>
      <c r="J2865" s="250"/>
      <c r="K2865" s="251">
        <v>19373.650000000001</v>
      </c>
      <c r="M2865" s="224" t="s">
        <v>39797</v>
      </c>
      <c r="N2865" s="224"/>
      <c r="O2865" s="225">
        <v>1564.48</v>
      </c>
      <c r="Q2865" s="203" t="s">
        <v>3453</v>
      </c>
      <c r="R2865" s="203"/>
      <c r="S2865" s="204">
        <v>30632</v>
      </c>
      <c r="Y2865" t="s">
        <v>64712</v>
      </c>
      <c r="Z2865" s="284">
        <v>1032.77</v>
      </c>
      <c r="AB2865" s="276" t="s">
        <v>52181</v>
      </c>
      <c r="AC2865" s="277">
        <v>15583.82</v>
      </c>
      <c r="AE2865" s="246" t="s">
        <v>54961</v>
      </c>
      <c r="AF2865" s="247">
        <v>376.66</v>
      </c>
      <c r="AH2865" s="226" t="s">
        <v>33270</v>
      </c>
      <c r="AI2865" s="227">
        <v>10000</v>
      </c>
      <c r="AK2865" s="207" t="s">
        <v>17343</v>
      </c>
      <c r="AL2865" s="208">
        <v>61277.5</v>
      </c>
      <c r="AM2865" s="93"/>
      <c r="AN2865" s="199" t="s">
        <v>32724</v>
      </c>
      <c r="AO2865" s="200">
        <v>28621.24</v>
      </c>
      <c r="AT2865" s="263"/>
      <c r="AU2865" s="264"/>
      <c r="AW2865" s="252" t="s">
        <v>61000</v>
      </c>
      <c r="AX2865" s="253">
        <v>19373.650000000001</v>
      </c>
      <c r="AZ2865" s="230" t="s">
        <v>39998</v>
      </c>
      <c r="BA2865" s="231">
        <v>1564.48</v>
      </c>
      <c r="BC2865" s="209" t="s">
        <v>8118</v>
      </c>
      <c r="BD2865" s="210">
        <v>114811</v>
      </c>
    </row>
    <row r="2866" spans="9:56" x14ac:dyDescent="0.55000000000000004">
      <c r="I2866" s="250" t="s">
        <v>60106</v>
      </c>
      <c r="J2866" s="250"/>
      <c r="K2866" s="251">
        <v>6900.25</v>
      </c>
      <c r="M2866" s="224" t="s">
        <v>39800</v>
      </c>
      <c r="N2866" s="224"/>
      <c r="O2866" s="225">
        <v>2810.43</v>
      </c>
      <c r="Q2866" s="203" t="s">
        <v>3454</v>
      </c>
      <c r="R2866" s="203"/>
      <c r="S2866" s="204">
        <v>854419.77</v>
      </c>
      <c r="Y2866" t="s">
        <v>64713</v>
      </c>
      <c r="Z2866" s="284">
        <v>3245.4</v>
      </c>
      <c r="AB2866" s="276" t="s">
        <v>52182</v>
      </c>
      <c r="AC2866" s="277">
        <v>1192.1600000000001</v>
      </c>
      <c r="AE2866" s="246" t="s">
        <v>54962</v>
      </c>
      <c r="AF2866" s="247">
        <v>327.33999999999997</v>
      </c>
      <c r="AH2866" s="226" t="s">
        <v>17425</v>
      </c>
      <c r="AI2866" s="227">
        <v>6763.22</v>
      </c>
      <c r="AK2866" s="207" t="s">
        <v>17344</v>
      </c>
      <c r="AL2866" s="208">
        <v>17134.150000000001</v>
      </c>
      <c r="AM2866" s="93"/>
      <c r="AN2866" s="199" t="s">
        <v>32725</v>
      </c>
      <c r="AO2866" s="200">
        <v>54977.16</v>
      </c>
      <c r="AT2866" s="263"/>
      <c r="AU2866" s="264"/>
      <c r="AW2866" s="252" t="s">
        <v>61001</v>
      </c>
      <c r="AX2866" s="253">
        <v>6900.25</v>
      </c>
      <c r="AZ2866" s="230" t="s">
        <v>40002</v>
      </c>
      <c r="BA2866" s="231">
        <v>2810.43</v>
      </c>
      <c r="BC2866" s="209" t="s">
        <v>8393</v>
      </c>
      <c r="BD2866" s="210">
        <v>247117</v>
      </c>
    </row>
    <row r="2867" spans="9:56" x14ac:dyDescent="0.55000000000000004">
      <c r="I2867" s="250" t="s">
        <v>60107</v>
      </c>
      <c r="J2867" s="250"/>
      <c r="K2867" s="251">
        <v>5265.32</v>
      </c>
      <c r="M2867" s="224" t="s">
        <v>39801</v>
      </c>
      <c r="N2867" s="224"/>
      <c r="O2867" s="225">
        <v>12619.21</v>
      </c>
      <c r="Q2867" s="203" t="s">
        <v>3296</v>
      </c>
      <c r="R2867" s="203"/>
      <c r="S2867" s="204">
        <v>69610</v>
      </c>
      <c r="Y2867" t="s">
        <v>60084</v>
      </c>
      <c r="Z2867">
        <v>914.34</v>
      </c>
      <c r="AB2867" s="276" t="s">
        <v>52183</v>
      </c>
      <c r="AC2867" s="277">
        <v>3547.38</v>
      </c>
      <c r="AE2867" s="246" t="s">
        <v>54963</v>
      </c>
      <c r="AF2867" s="247">
        <v>53.84</v>
      </c>
      <c r="AH2867" s="226" t="s">
        <v>38944</v>
      </c>
      <c r="AI2867" s="227">
        <v>8776.64</v>
      </c>
      <c r="AK2867" s="207" t="s">
        <v>17345</v>
      </c>
      <c r="AL2867" s="208">
        <v>48588.1</v>
      </c>
      <c r="AM2867" s="93"/>
      <c r="AN2867" s="199" t="s">
        <v>32726</v>
      </c>
      <c r="AO2867" s="200">
        <v>26803.53</v>
      </c>
      <c r="AT2867" s="263"/>
      <c r="AU2867" s="264"/>
      <c r="AW2867" s="252" t="s">
        <v>61002</v>
      </c>
      <c r="AX2867" s="253">
        <v>5265.32</v>
      </c>
      <c r="AZ2867" s="230" t="s">
        <v>40003</v>
      </c>
      <c r="BA2867" s="231">
        <v>12619.21</v>
      </c>
      <c r="BC2867" s="209" t="s">
        <v>9057</v>
      </c>
      <c r="BD2867" s="210">
        <v>112617</v>
      </c>
    </row>
    <row r="2868" spans="9:56" x14ac:dyDescent="0.55000000000000004">
      <c r="I2868" s="250" t="s">
        <v>60108</v>
      </c>
      <c r="J2868" s="250"/>
      <c r="K2868" s="251">
        <v>13755.55</v>
      </c>
      <c r="M2868" s="224" t="s">
        <v>39802</v>
      </c>
      <c r="N2868" s="224"/>
      <c r="O2868" s="225">
        <v>1300.76</v>
      </c>
      <c r="Q2868" s="203" t="s">
        <v>3455</v>
      </c>
      <c r="R2868" s="203"/>
      <c r="S2868" s="204">
        <v>23889.24</v>
      </c>
      <c r="Y2868" t="s">
        <v>61535</v>
      </c>
      <c r="Z2868" s="284">
        <v>4951.04</v>
      </c>
      <c r="AB2868" s="276" t="s">
        <v>55985</v>
      </c>
      <c r="AC2868" s="277">
        <v>1065.8499999999999</v>
      </c>
      <c r="AE2868" s="246" t="s">
        <v>54964</v>
      </c>
      <c r="AF2868" s="247">
        <v>172.49</v>
      </c>
      <c r="AH2868" s="226" t="s">
        <v>33271</v>
      </c>
      <c r="AI2868" s="227">
        <v>14175.44</v>
      </c>
      <c r="AK2868" s="207" t="s">
        <v>17346</v>
      </c>
      <c r="AL2868" s="208">
        <v>9436.8799999999992</v>
      </c>
      <c r="AM2868" s="93"/>
      <c r="AN2868" s="199" t="s">
        <v>27071</v>
      </c>
      <c r="AO2868" s="200">
        <v>384918.51</v>
      </c>
      <c r="AT2868" s="263"/>
      <c r="AU2868" s="264"/>
      <c r="AW2868" s="252" t="s">
        <v>61003</v>
      </c>
      <c r="AX2868" s="253">
        <v>13755.55</v>
      </c>
      <c r="AZ2868" s="230" t="s">
        <v>40004</v>
      </c>
      <c r="BA2868" s="231">
        <v>1300.76</v>
      </c>
      <c r="BC2868" s="209" t="s">
        <v>9372</v>
      </c>
      <c r="BD2868" s="210">
        <v>864806</v>
      </c>
    </row>
    <row r="2869" spans="9:56" x14ac:dyDescent="0.55000000000000004">
      <c r="I2869" s="250" t="s">
        <v>61146</v>
      </c>
      <c r="J2869" s="250"/>
      <c r="K2869" s="251">
        <v>5998.04</v>
      </c>
      <c r="M2869" s="224" t="s">
        <v>39803</v>
      </c>
      <c r="N2869" s="224"/>
      <c r="O2869" s="225">
        <v>2417.21</v>
      </c>
      <c r="Q2869" s="203" t="s">
        <v>3297</v>
      </c>
      <c r="R2869" s="203"/>
      <c r="S2869" s="204">
        <v>1640086.92</v>
      </c>
      <c r="Y2869" t="s">
        <v>58309</v>
      </c>
      <c r="Z2869" s="284">
        <v>10521.8</v>
      </c>
      <c r="AB2869" s="276" t="s">
        <v>55986</v>
      </c>
      <c r="AC2869" s="277">
        <v>41834</v>
      </c>
      <c r="AE2869" s="246" t="s">
        <v>51929</v>
      </c>
      <c r="AF2869" s="247">
        <v>2172.9</v>
      </c>
      <c r="AH2869" s="226" t="s">
        <v>34704</v>
      </c>
      <c r="AI2869" s="227">
        <v>5712.26</v>
      </c>
      <c r="AK2869" s="207" t="s">
        <v>17347</v>
      </c>
      <c r="AL2869" s="208">
        <v>3569.92</v>
      </c>
      <c r="AM2869" s="93"/>
      <c r="AN2869" s="199" t="s">
        <v>14182</v>
      </c>
      <c r="AO2869" s="200">
        <v>287320.52</v>
      </c>
      <c r="AT2869" s="263"/>
      <c r="AU2869" s="264"/>
      <c r="AW2869" s="252" t="s">
        <v>61166</v>
      </c>
      <c r="AX2869" s="253">
        <v>5998.04</v>
      </c>
      <c r="AZ2869" s="230" t="s">
        <v>40005</v>
      </c>
      <c r="BA2869" s="231">
        <v>2417.21</v>
      </c>
      <c r="BC2869" s="209" t="s">
        <v>10689</v>
      </c>
      <c r="BD2869" s="210">
        <v>6963.11</v>
      </c>
    </row>
    <row r="2870" spans="9:56" x14ac:dyDescent="0.55000000000000004">
      <c r="I2870" s="250" t="s">
        <v>60109</v>
      </c>
      <c r="J2870" s="250"/>
      <c r="K2870" s="251">
        <v>16314.69</v>
      </c>
      <c r="M2870" s="224" t="s">
        <v>39808</v>
      </c>
      <c r="N2870" s="224"/>
      <c r="O2870" s="225">
        <v>1904.08</v>
      </c>
      <c r="Q2870" s="203" t="s">
        <v>3456</v>
      </c>
      <c r="R2870" s="203"/>
      <c r="S2870" s="204">
        <v>517010.14</v>
      </c>
      <c r="Y2870" t="s">
        <v>68431</v>
      </c>
      <c r="Z2870" s="284">
        <v>1422.75</v>
      </c>
      <c r="AB2870" s="276" t="s">
        <v>55063</v>
      </c>
      <c r="AC2870" s="277">
        <v>63.46</v>
      </c>
      <c r="AE2870" s="246" t="s">
        <v>51930</v>
      </c>
      <c r="AF2870" s="247">
        <v>82.42</v>
      </c>
      <c r="AH2870" s="226" t="s">
        <v>49734</v>
      </c>
      <c r="AI2870" s="227">
        <v>1239</v>
      </c>
      <c r="AK2870" s="207" t="s">
        <v>17348</v>
      </c>
      <c r="AL2870" s="208">
        <v>700</v>
      </c>
      <c r="AM2870" s="93"/>
      <c r="AN2870" s="199" t="s">
        <v>27079</v>
      </c>
      <c r="AO2870" s="200">
        <v>524.39</v>
      </c>
      <c r="AT2870" s="263"/>
      <c r="AU2870" s="264"/>
      <c r="AW2870" s="252" t="s">
        <v>61004</v>
      </c>
      <c r="AX2870" s="253">
        <v>16314.69</v>
      </c>
      <c r="AZ2870" s="230" t="s">
        <v>40010</v>
      </c>
      <c r="BA2870" s="231">
        <v>1904.08</v>
      </c>
      <c r="BC2870" s="209" t="s">
        <v>11639</v>
      </c>
      <c r="BD2870" s="210">
        <v>349345.1</v>
      </c>
    </row>
    <row r="2871" spans="9:56" x14ac:dyDescent="0.55000000000000004">
      <c r="I2871" s="250" t="s">
        <v>60110</v>
      </c>
      <c r="J2871" s="250"/>
      <c r="K2871" s="251">
        <v>12356.39</v>
      </c>
      <c r="M2871" s="224" t="s">
        <v>39809</v>
      </c>
      <c r="N2871" s="224"/>
      <c r="O2871" s="225">
        <v>2036.56</v>
      </c>
      <c r="Q2871" s="203" t="s">
        <v>3298</v>
      </c>
      <c r="R2871" s="203"/>
      <c r="S2871" s="204">
        <v>2052818.14</v>
      </c>
      <c r="Y2871" t="s">
        <v>71585</v>
      </c>
      <c r="Z2871" s="284">
        <v>1440</v>
      </c>
      <c r="AB2871" s="276" t="s">
        <v>55987</v>
      </c>
      <c r="AC2871" s="277">
        <v>3008.12</v>
      </c>
      <c r="AE2871" s="246" t="s">
        <v>49751</v>
      </c>
      <c r="AF2871" s="247">
        <v>8071.3</v>
      </c>
      <c r="AH2871" s="226" t="s">
        <v>44573</v>
      </c>
      <c r="AI2871" s="227">
        <v>1350</v>
      </c>
      <c r="AK2871" s="207" t="s">
        <v>17349</v>
      </c>
      <c r="AL2871" s="208">
        <v>1183.67</v>
      </c>
      <c r="AM2871" s="93"/>
      <c r="AN2871" s="199" t="s">
        <v>14183</v>
      </c>
      <c r="AO2871" s="200">
        <v>56057.7</v>
      </c>
      <c r="AT2871" s="263"/>
      <c r="AU2871" s="264"/>
      <c r="AW2871" s="252" t="s">
        <v>61005</v>
      </c>
      <c r="AX2871" s="253">
        <v>12356.39</v>
      </c>
      <c r="AZ2871" s="230" t="s">
        <v>40011</v>
      </c>
      <c r="BA2871" s="231">
        <v>2036.56</v>
      </c>
      <c r="BC2871" s="209" t="s">
        <v>9961</v>
      </c>
      <c r="BD2871" s="210">
        <v>2540606.21</v>
      </c>
    </row>
    <row r="2872" spans="9:56" x14ac:dyDescent="0.55000000000000004">
      <c r="I2872" s="250" t="s">
        <v>61147</v>
      </c>
      <c r="J2872" s="250"/>
      <c r="K2872" s="251">
        <v>28390.38</v>
      </c>
      <c r="M2872" s="224" t="s">
        <v>39810</v>
      </c>
      <c r="N2872" s="224"/>
      <c r="O2872" s="225">
        <v>1581.28</v>
      </c>
      <c r="Q2872" s="203" t="s">
        <v>3299</v>
      </c>
      <c r="R2872" s="203"/>
      <c r="S2872" s="204">
        <v>1753535.93</v>
      </c>
      <c r="Y2872" t="s">
        <v>33966</v>
      </c>
      <c r="Z2872" s="284">
        <v>16438.86</v>
      </c>
      <c r="AB2872" s="276" t="s">
        <v>55990</v>
      </c>
      <c r="AC2872" s="277">
        <v>28658.41</v>
      </c>
      <c r="AE2872" s="246" t="s">
        <v>55912</v>
      </c>
      <c r="AF2872" s="247">
        <v>99256.66</v>
      </c>
      <c r="AH2872" s="226" t="s">
        <v>51899</v>
      </c>
      <c r="AI2872" s="227">
        <v>63423.34</v>
      </c>
      <c r="AK2872" s="207" t="s">
        <v>17350</v>
      </c>
      <c r="AL2872" s="208">
        <v>17252.900000000001</v>
      </c>
      <c r="AM2872" s="93"/>
      <c r="AN2872" s="199" t="s">
        <v>14184</v>
      </c>
      <c r="AO2872" s="200">
        <v>80622.490000000005</v>
      </c>
      <c r="AT2872" s="263"/>
      <c r="AU2872" s="264"/>
      <c r="AW2872" s="252" t="s">
        <v>61167</v>
      </c>
      <c r="AX2872" s="253">
        <v>28390.38</v>
      </c>
      <c r="AZ2872" s="230" t="s">
        <v>40013</v>
      </c>
      <c r="BA2872" s="231">
        <v>1581.28</v>
      </c>
      <c r="BC2872" s="209" t="s">
        <v>6790</v>
      </c>
      <c r="BD2872" s="210">
        <v>11099</v>
      </c>
    </row>
    <row r="2873" spans="9:56" x14ac:dyDescent="0.55000000000000004">
      <c r="I2873" s="250" t="s">
        <v>60111</v>
      </c>
      <c r="J2873" s="250"/>
      <c r="K2873" s="251">
        <v>18932.55</v>
      </c>
      <c r="M2873" s="224" t="s">
        <v>39812</v>
      </c>
      <c r="N2873" s="224"/>
      <c r="O2873" s="225">
        <v>5594.06</v>
      </c>
      <c r="Q2873" s="203" t="s">
        <v>3457</v>
      </c>
      <c r="R2873" s="203"/>
      <c r="S2873" s="204">
        <v>1086684.51</v>
      </c>
      <c r="Y2873" t="s">
        <v>25325</v>
      </c>
      <c r="Z2873" s="284">
        <v>9878</v>
      </c>
      <c r="AB2873" s="276" t="s">
        <v>48808</v>
      </c>
      <c r="AC2873" s="277">
        <v>102020.76</v>
      </c>
      <c r="AE2873" s="246" t="s">
        <v>55913</v>
      </c>
      <c r="AF2873" s="247">
        <v>113300</v>
      </c>
      <c r="AH2873" s="226" t="s">
        <v>48749</v>
      </c>
      <c r="AI2873" s="227">
        <v>27500</v>
      </c>
      <c r="AK2873" s="207" t="s">
        <v>17351</v>
      </c>
      <c r="AL2873" s="208">
        <v>201429.95</v>
      </c>
      <c r="AM2873" s="93"/>
      <c r="AN2873" s="199" t="s">
        <v>27080</v>
      </c>
      <c r="AO2873" s="200">
        <v>21561.85</v>
      </c>
      <c r="AT2873" s="263"/>
      <c r="AU2873" s="264"/>
      <c r="AW2873" s="252" t="s">
        <v>61006</v>
      </c>
      <c r="AX2873" s="253">
        <v>18932.55</v>
      </c>
      <c r="AZ2873" s="230" t="s">
        <v>40015</v>
      </c>
      <c r="BA2873" s="231">
        <v>5594.06</v>
      </c>
      <c r="BC2873" s="209" t="s">
        <v>7189</v>
      </c>
      <c r="BD2873" s="210">
        <v>1884</v>
      </c>
    </row>
    <row r="2874" spans="9:56" x14ac:dyDescent="0.55000000000000004">
      <c r="I2874" s="250" t="s">
        <v>60112</v>
      </c>
      <c r="J2874" s="250"/>
      <c r="K2874" s="251">
        <v>32229.41</v>
      </c>
      <c r="M2874" s="224" t="s">
        <v>39813</v>
      </c>
      <c r="N2874" s="224"/>
      <c r="O2874" s="225">
        <v>422.96</v>
      </c>
      <c r="Q2874" s="203" t="s">
        <v>3458</v>
      </c>
      <c r="R2874" s="203"/>
      <c r="S2874" s="204">
        <v>1286976.74</v>
      </c>
      <c r="Y2874" t="s">
        <v>71586</v>
      </c>
      <c r="Z2874" s="284">
        <v>7360</v>
      </c>
      <c r="AB2874" s="276" t="s">
        <v>55991</v>
      </c>
      <c r="AC2874" s="277">
        <v>89958.6</v>
      </c>
      <c r="AE2874" s="246" t="s">
        <v>34725</v>
      </c>
      <c r="AF2874" s="247">
        <v>135388</v>
      </c>
      <c r="AH2874" s="226" t="s">
        <v>51900</v>
      </c>
      <c r="AI2874" s="227">
        <v>55000</v>
      </c>
      <c r="AK2874" s="207" t="s">
        <v>17352</v>
      </c>
      <c r="AL2874" s="208">
        <v>19917</v>
      </c>
      <c r="AM2874" s="93"/>
      <c r="AN2874" s="199" t="s">
        <v>27081</v>
      </c>
      <c r="AO2874" s="200">
        <v>135433.37</v>
      </c>
      <c r="AT2874" s="263"/>
      <c r="AU2874" s="264"/>
      <c r="AW2874" s="252" t="s">
        <v>61007</v>
      </c>
      <c r="AX2874" s="253">
        <v>32229.41</v>
      </c>
      <c r="AZ2874" s="230" t="s">
        <v>40016</v>
      </c>
      <c r="BA2874" s="231">
        <v>422.96</v>
      </c>
      <c r="BC2874" s="209" t="s">
        <v>7466</v>
      </c>
      <c r="BD2874" s="210">
        <v>35000</v>
      </c>
    </row>
    <row r="2875" spans="9:56" x14ac:dyDescent="0.55000000000000004">
      <c r="I2875" s="250" t="s">
        <v>60113</v>
      </c>
      <c r="J2875" s="250"/>
      <c r="K2875" s="251">
        <v>5278.02</v>
      </c>
      <c r="M2875" s="224" t="s">
        <v>39814</v>
      </c>
      <c r="N2875" s="224"/>
      <c r="O2875" s="225">
        <v>4271.63</v>
      </c>
      <c r="Q2875" s="203" t="s">
        <v>3459</v>
      </c>
      <c r="R2875" s="203"/>
      <c r="S2875" s="204">
        <v>152197.45000000001</v>
      </c>
      <c r="Y2875" t="s">
        <v>35405</v>
      </c>
      <c r="Z2875" s="284">
        <v>5449500</v>
      </c>
      <c r="AB2875" s="276" t="s">
        <v>34900</v>
      </c>
      <c r="AC2875" s="277">
        <v>64110</v>
      </c>
      <c r="AE2875" s="246" t="s">
        <v>55914</v>
      </c>
      <c r="AF2875" s="247">
        <v>33544</v>
      </c>
      <c r="AH2875" s="226" t="s">
        <v>38945</v>
      </c>
      <c r="AI2875" s="227">
        <v>9534.69</v>
      </c>
      <c r="AK2875" s="207" t="s">
        <v>17353</v>
      </c>
      <c r="AL2875" s="208">
        <v>167173.63</v>
      </c>
      <c r="AM2875" s="93"/>
      <c r="AN2875" s="199" t="s">
        <v>27088</v>
      </c>
      <c r="AO2875" s="200">
        <v>28621.24</v>
      </c>
      <c r="AT2875" s="263"/>
      <c r="AU2875" s="264"/>
      <c r="AW2875" s="252" t="s">
        <v>61008</v>
      </c>
      <c r="AX2875" s="253">
        <v>5278.02</v>
      </c>
      <c r="AZ2875" s="230" t="s">
        <v>40017</v>
      </c>
      <c r="BA2875" s="231">
        <v>4271.63</v>
      </c>
      <c r="BC2875" s="209" t="s">
        <v>7870</v>
      </c>
      <c r="BD2875" s="210">
        <v>10738.47</v>
      </c>
    </row>
    <row r="2876" spans="9:56" x14ac:dyDescent="0.55000000000000004">
      <c r="I2876" s="250" t="s">
        <v>60114</v>
      </c>
      <c r="J2876" s="250"/>
      <c r="K2876" s="251">
        <v>21113.05</v>
      </c>
      <c r="M2876" s="224" t="s">
        <v>39816</v>
      </c>
      <c r="N2876" s="224"/>
      <c r="O2876" s="225">
        <v>105146.12</v>
      </c>
      <c r="Q2876" s="203" t="s">
        <v>3300</v>
      </c>
      <c r="R2876" s="203"/>
      <c r="S2876" s="204">
        <v>313712.11</v>
      </c>
      <c r="Y2876" t="s">
        <v>68433</v>
      </c>
      <c r="Z2876" s="284">
        <v>91577.5</v>
      </c>
      <c r="AB2876" s="276" t="s">
        <v>34901</v>
      </c>
      <c r="AC2876" s="277">
        <v>275101</v>
      </c>
      <c r="AE2876" s="246" t="s">
        <v>34726</v>
      </c>
      <c r="AF2876" s="247">
        <v>105150</v>
      </c>
      <c r="AH2876" s="226" t="s">
        <v>51901</v>
      </c>
      <c r="AI2876" s="227">
        <v>11889.99</v>
      </c>
      <c r="AK2876" s="207" t="s">
        <v>17354</v>
      </c>
      <c r="AL2876" s="208">
        <v>7102</v>
      </c>
      <c r="AM2876" s="93"/>
      <c r="AN2876" s="199" t="s">
        <v>27089</v>
      </c>
      <c r="AO2876" s="200">
        <v>54977.16</v>
      </c>
      <c r="AT2876" s="263"/>
      <c r="AU2876" s="264"/>
      <c r="AW2876" s="252" t="s">
        <v>61009</v>
      </c>
      <c r="AX2876" s="253">
        <v>21113.05</v>
      </c>
      <c r="AZ2876" s="230" t="s">
        <v>40019</v>
      </c>
      <c r="BA2876" s="231">
        <v>105146.12</v>
      </c>
      <c r="BC2876" s="209" t="s">
        <v>8119</v>
      </c>
      <c r="BD2876" s="210">
        <v>4502</v>
      </c>
    </row>
    <row r="2877" spans="9:56" x14ac:dyDescent="0.55000000000000004">
      <c r="I2877" s="250" t="s">
        <v>60115</v>
      </c>
      <c r="J2877" s="250"/>
      <c r="K2877" s="251">
        <v>5278.78</v>
      </c>
      <c r="M2877" s="224" t="s">
        <v>39817</v>
      </c>
      <c r="N2877" s="224"/>
      <c r="O2877" s="225">
        <v>186.01</v>
      </c>
      <c r="Q2877" s="203" t="s">
        <v>3301</v>
      </c>
      <c r="R2877" s="203"/>
      <c r="S2877" s="204">
        <v>250703.1</v>
      </c>
      <c r="Y2877" t="s">
        <v>42807</v>
      </c>
      <c r="Z2877" s="284">
        <v>437281.15</v>
      </c>
      <c r="AB2877" s="276" t="s">
        <v>57354</v>
      </c>
      <c r="AC2877" s="277">
        <v>48253.84</v>
      </c>
      <c r="AE2877" s="246" t="s">
        <v>17573</v>
      </c>
      <c r="AF2877" s="247">
        <v>36390.81</v>
      </c>
      <c r="AH2877" s="226" t="s">
        <v>34705</v>
      </c>
      <c r="AI2877" s="227">
        <v>32109.71</v>
      </c>
      <c r="AK2877" s="207" t="s">
        <v>17355</v>
      </c>
      <c r="AL2877" s="208">
        <v>1470</v>
      </c>
      <c r="AM2877" s="93"/>
      <c r="AN2877" s="199" t="s">
        <v>27091</v>
      </c>
      <c r="AO2877" s="200">
        <v>26803.53</v>
      </c>
      <c r="AT2877" s="263"/>
      <c r="AU2877" s="264"/>
      <c r="AW2877" s="252" t="s">
        <v>61010</v>
      </c>
      <c r="AX2877" s="253">
        <v>5278.78</v>
      </c>
      <c r="AZ2877" s="230" t="s">
        <v>40020</v>
      </c>
      <c r="BA2877" s="231">
        <v>186.01</v>
      </c>
      <c r="BC2877" s="209" t="s">
        <v>8223</v>
      </c>
      <c r="BD2877" s="210">
        <v>10789</v>
      </c>
    </row>
    <row r="2878" spans="9:56" x14ac:dyDescent="0.55000000000000004">
      <c r="I2878" s="250" t="s">
        <v>60116</v>
      </c>
      <c r="J2878" s="250"/>
      <c r="K2878" s="251">
        <v>20632.7</v>
      </c>
      <c r="M2878" s="224" t="s">
        <v>39820</v>
      </c>
      <c r="N2878" s="224"/>
      <c r="O2878" s="225">
        <v>115339.61</v>
      </c>
      <c r="Q2878" s="203" t="s">
        <v>3460</v>
      </c>
      <c r="R2878" s="203"/>
      <c r="S2878" s="204">
        <v>19328</v>
      </c>
      <c r="Y2878" t="s">
        <v>25327</v>
      </c>
      <c r="Z2878" s="284">
        <v>455447.12</v>
      </c>
      <c r="AB2878" s="276" t="s">
        <v>55064</v>
      </c>
      <c r="AC2878" s="277">
        <v>8553.83</v>
      </c>
      <c r="AE2878" s="246" t="s">
        <v>34727</v>
      </c>
      <c r="AF2878" s="247">
        <v>95477.31</v>
      </c>
      <c r="AH2878" s="226" t="s">
        <v>48750</v>
      </c>
      <c r="AI2878" s="227">
        <v>140551.29</v>
      </c>
      <c r="AK2878" s="207" t="s">
        <v>17356</v>
      </c>
      <c r="AL2878" s="208">
        <v>112.51</v>
      </c>
      <c r="AM2878" s="93"/>
      <c r="AN2878" s="199" t="s">
        <v>14185</v>
      </c>
      <c r="AO2878" s="200">
        <v>2137</v>
      </c>
      <c r="AT2878" s="263"/>
      <c r="AU2878" s="264"/>
      <c r="AW2878" s="252" t="s">
        <v>61011</v>
      </c>
      <c r="AX2878" s="253">
        <v>20632.7</v>
      </c>
      <c r="AZ2878" s="230" t="s">
        <v>40023</v>
      </c>
      <c r="BA2878" s="231">
        <v>115339.61</v>
      </c>
      <c r="BC2878" s="209" t="s">
        <v>8394</v>
      </c>
      <c r="BD2878" s="210">
        <v>515</v>
      </c>
    </row>
    <row r="2879" spans="9:56" x14ac:dyDescent="0.55000000000000004">
      <c r="I2879" s="250" t="s">
        <v>60117</v>
      </c>
      <c r="J2879" s="250"/>
      <c r="K2879" s="251">
        <v>11036.52</v>
      </c>
      <c r="M2879" s="224" t="s">
        <v>39821</v>
      </c>
      <c r="N2879" s="224"/>
      <c r="O2879" s="225">
        <v>23974.37</v>
      </c>
      <c r="Q2879" s="203" t="s">
        <v>3461</v>
      </c>
      <c r="R2879" s="203"/>
      <c r="S2879" s="204">
        <v>715328.9</v>
      </c>
      <c r="Y2879" t="s">
        <v>25328</v>
      </c>
      <c r="Z2879" s="284">
        <v>130921.42</v>
      </c>
      <c r="AB2879" s="276" t="s">
        <v>67376</v>
      </c>
      <c r="AC2879" s="277">
        <v>168.75</v>
      </c>
      <c r="AE2879" s="246" t="s">
        <v>34728</v>
      </c>
      <c r="AF2879" s="247">
        <v>42147.19</v>
      </c>
      <c r="AH2879" s="226" t="s">
        <v>34706</v>
      </c>
      <c r="AI2879" s="227">
        <v>25713.08</v>
      </c>
      <c r="AK2879" s="207" t="s">
        <v>17357</v>
      </c>
      <c r="AL2879" s="208">
        <v>318.69</v>
      </c>
      <c r="AM2879" s="93"/>
      <c r="AN2879" s="199" t="s">
        <v>14186</v>
      </c>
      <c r="AO2879" s="200">
        <v>357</v>
      </c>
      <c r="AT2879" s="263"/>
      <c r="AU2879" s="264"/>
      <c r="AW2879" s="252" t="s">
        <v>61012</v>
      </c>
      <c r="AX2879" s="253">
        <v>11036.52</v>
      </c>
      <c r="AZ2879" s="230" t="s">
        <v>40024</v>
      </c>
      <c r="BA2879" s="231">
        <v>23974.37</v>
      </c>
      <c r="BC2879" s="209" t="s">
        <v>9058</v>
      </c>
      <c r="BD2879" s="210">
        <v>4371</v>
      </c>
    </row>
    <row r="2880" spans="9:56" x14ac:dyDescent="0.55000000000000004">
      <c r="I2880" s="250" t="s">
        <v>60118</v>
      </c>
      <c r="J2880" s="250"/>
      <c r="K2880" s="251">
        <v>50096.76</v>
      </c>
      <c r="M2880" s="224" t="s">
        <v>39822</v>
      </c>
      <c r="N2880" s="224"/>
      <c r="O2880" s="225">
        <v>96.3</v>
      </c>
      <c r="Q2880" s="203" t="s">
        <v>3462</v>
      </c>
      <c r="R2880" s="203"/>
      <c r="S2880" s="204">
        <v>41872</v>
      </c>
      <c r="Y2880" t="s">
        <v>36567</v>
      </c>
      <c r="Z2880" s="284">
        <v>37015.79</v>
      </c>
      <c r="AB2880" s="276" t="s">
        <v>47913</v>
      </c>
      <c r="AC2880" s="277">
        <v>20474.46</v>
      </c>
      <c r="AE2880" s="246" t="s">
        <v>61322</v>
      </c>
      <c r="AF2880" s="247">
        <v>36150</v>
      </c>
      <c r="AH2880" s="226" t="s">
        <v>49735</v>
      </c>
      <c r="AI2880" s="227">
        <v>6531.36</v>
      </c>
      <c r="AK2880" s="207" t="s">
        <v>17358</v>
      </c>
      <c r="AL2880" s="208">
        <v>71902.929999999993</v>
      </c>
      <c r="AM2880" s="93"/>
      <c r="AN2880" s="199" t="s">
        <v>14187</v>
      </c>
      <c r="AO2880" s="200">
        <v>820</v>
      </c>
      <c r="AT2880" s="263"/>
      <c r="AU2880" s="264"/>
      <c r="AW2880" s="252" t="s">
        <v>61013</v>
      </c>
      <c r="AX2880" s="253">
        <v>50096.76</v>
      </c>
      <c r="AZ2880" s="230" t="s">
        <v>40025</v>
      </c>
      <c r="BA2880" s="231">
        <v>96.3</v>
      </c>
      <c r="BC2880" s="209" t="s">
        <v>9962</v>
      </c>
      <c r="BD2880" s="210">
        <v>78898.47</v>
      </c>
    </row>
    <row r="2881" spans="9:56" x14ac:dyDescent="0.55000000000000004">
      <c r="I2881" s="250" t="s">
        <v>60119</v>
      </c>
      <c r="J2881" s="250"/>
      <c r="K2881" s="251">
        <v>2257.13</v>
      </c>
      <c r="M2881" s="224" t="s">
        <v>39826</v>
      </c>
      <c r="N2881" s="224"/>
      <c r="O2881" s="225">
        <v>66.37</v>
      </c>
      <c r="Q2881" s="203" t="s">
        <v>3463</v>
      </c>
      <c r="R2881" s="203"/>
      <c r="S2881" s="204">
        <v>185677.76</v>
      </c>
      <c r="Y2881" t="s">
        <v>71587</v>
      </c>
      <c r="Z2881" s="284">
        <v>1015.62</v>
      </c>
      <c r="AB2881" s="276" t="s">
        <v>67377</v>
      </c>
      <c r="AC2881" s="277">
        <v>2186.25</v>
      </c>
      <c r="AE2881" s="246" t="s">
        <v>59527</v>
      </c>
      <c r="AF2881" s="247">
        <v>3490</v>
      </c>
      <c r="AH2881" s="226" t="s">
        <v>49736</v>
      </c>
      <c r="AI2881" s="227">
        <v>476.79</v>
      </c>
      <c r="AK2881" s="207" t="s">
        <v>17359</v>
      </c>
      <c r="AL2881" s="208">
        <v>2125.5</v>
      </c>
      <c r="AM2881" s="93"/>
      <c r="AN2881" s="199" t="s">
        <v>32727</v>
      </c>
      <c r="AO2881" s="200">
        <v>4249</v>
      </c>
      <c r="AT2881" s="263"/>
      <c r="AU2881" s="264"/>
      <c r="AW2881" s="252" t="s">
        <v>61014</v>
      </c>
      <c r="AX2881" s="253">
        <v>2257.13</v>
      </c>
      <c r="AZ2881" s="230" t="s">
        <v>40029</v>
      </c>
      <c r="BA2881" s="231">
        <v>66.37</v>
      </c>
      <c r="BC2881" s="209" t="s">
        <v>6791</v>
      </c>
      <c r="BD2881" s="210">
        <v>16493</v>
      </c>
    </row>
    <row r="2882" spans="9:56" x14ac:dyDescent="0.55000000000000004">
      <c r="I2882" s="250" t="s">
        <v>60120</v>
      </c>
      <c r="J2882" s="250"/>
      <c r="K2882" s="251">
        <v>5764.12</v>
      </c>
      <c r="M2882" s="224" t="s">
        <v>39827</v>
      </c>
      <c r="N2882" s="224"/>
      <c r="O2882" s="225">
        <v>4217.87</v>
      </c>
      <c r="Q2882" s="203" t="s">
        <v>3302</v>
      </c>
      <c r="R2882" s="203"/>
      <c r="S2882" s="204">
        <v>1188645.42</v>
      </c>
      <c r="Y2882" t="s">
        <v>25330</v>
      </c>
      <c r="Z2882" s="284">
        <v>1364874.08</v>
      </c>
      <c r="AB2882" s="276" t="s">
        <v>67378</v>
      </c>
      <c r="AC2882" s="277">
        <v>455.32</v>
      </c>
      <c r="AE2882" s="246" t="s">
        <v>17574</v>
      </c>
      <c r="AF2882" s="247">
        <v>120126.7</v>
      </c>
      <c r="AH2882" s="226" t="s">
        <v>44574</v>
      </c>
      <c r="AI2882" s="227">
        <v>14000</v>
      </c>
      <c r="AK2882" s="207" t="s">
        <v>17360</v>
      </c>
      <c r="AL2882" s="208">
        <v>508.9</v>
      </c>
      <c r="AM2882" s="93"/>
      <c r="AN2882" s="199" t="s">
        <v>27123</v>
      </c>
      <c r="AO2882" s="200">
        <v>4249</v>
      </c>
      <c r="AT2882" s="263"/>
      <c r="AU2882" s="264"/>
      <c r="AW2882" s="252" t="s">
        <v>61015</v>
      </c>
      <c r="AX2882" s="253">
        <v>5764.12</v>
      </c>
      <c r="AZ2882" s="230" t="s">
        <v>40030</v>
      </c>
      <c r="BA2882" s="231">
        <v>4217.87</v>
      </c>
      <c r="BC2882" s="209" t="s">
        <v>6977</v>
      </c>
      <c r="BD2882" s="210">
        <v>550</v>
      </c>
    </row>
    <row r="2883" spans="9:56" x14ac:dyDescent="0.55000000000000004">
      <c r="I2883" s="250" t="s">
        <v>60121</v>
      </c>
      <c r="J2883" s="250"/>
      <c r="K2883" s="251">
        <v>5026.38</v>
      </c>
      <c r="M2883" s="224" t="s">
        <v>39829</v>
      </c>
      <c r="N2883" s="224"/>
      <c r="O2883" s="225">
        <v>1962.24</v>
      </c>
      <c r="Q2883" s="203" t="s">
        <v>3303</v>
      </c>
      <c r="R2883" s="203"/>
      <c r="S2883" s="204">
        <v>17892.43</v>
      </c>
      <c r="Y2883" t="s">
        <v>39383</v>
      </c>
      <c r="Z2883" s="284">
        <v>181648.09</v>
      </c>
      <c r="AB2883" s="276" t="s">
        <v>42348</v>
      </c>
      <c r="AC2883" s="277">
        <v>353400</v>
      </c>
      <c r="AE2883" s="246" t="s">
        <v>34729</v>
      </c>
      <c r="AF2883" s="247">
        <v>32297.17</v>
      </c>
      <c r="AH2883" s="226" t="s">
        <v>44575</v>
      </c>
      <c r="AI2883" s="227">
        <v>1071</v>
      </c>
      <c r="AK2883" s="207" t="s">
        <v>17361</v>
      </c>
      <c r="AL2883" s="208">
        <v>566</v>
      </c>
      <c r="AM2883" s="93"/>
      <c r="AN2883" s="199" t="s">
        <v>14188</v>
      </c>
      <c r="AO2883" s="200">
        <v>3314</v>
      </c>
      <c r="AT2883" s="263"/>
      <c r="AU2883" s="264"/>
      <c r="AW2883" s="252" t="s">
        <v>61016</v>
      </c>
      <c r="AX2883" s="253">
        <v>5026.38</v>
      </c>
      <c r="AZ2883" s="230" t="s">
        <v>40032</v>
      </c>
      <c r="BA2883" s="231">
        <v>1962.24</v>
      </c>
      <c r="BC2883" s="209" t="s">
        <v>7190</v>
      </c>
      <c r="BD2883" s="210">
        <v>695</v>
      </c>
    </row>
    <row r="2884" spans="9:56" x14ac:dyDescent="0.55000000000000004">
      <c r="I2884" s="250" t="s">
        <v>60122</v>
      </c>
      <c r="J2884" s="250"/>
      <c r="K2884" s="251">
        <v>26151.18</v>
      </c>
      <c r="M2884" s="224" t="s">
        <v>39830</v>
      </c>
      <c r="N2884" s="224"/>
      <c r="O2884" s="225">
        <v>14265.43</v>
      </c>
      <c r="Q2884" s="203" t="s">
        <v>3465</v>
      </c>
      <c r="R2884" s="203"/>
      <c r="S2884" s="204">
        <v>7859.04</v>
      </c>
      <c r="Y2884" t="s">
        <v>62478</v>
      </c>
      <c r="Z2884" s="284">
        <v>26117.73</v>
      </c>
      <c r="AB2884" s="276" t="s">
        <v>40218</v>
      </c>
      <c r="AC2884" s="277">
        <v>42533.68</v>
      </c>
      <c r="AE2884" s="246" t="s">
        <v>46761</v>
      </c>
      <c r="AF2884" s="247">
        <v>15804.5</v>
      </c>
      <c r="AH2884" s="226" t="s">
        <v>44576</v>
      </c>
      <c r="AI2884" s="227">
        <v>425731.26</v>
      </c>
      <c r="AK2884" s="207" t="s">
        <v>17362</v>
      </c>
      <c r="AL2884" s="208">
        <v>5745.4</v>
      </c>
      <c r="AM2884" s="93"/>
      <c r="AN2884" s="199" t="s">
        <v>14189</v>
      </c>
      <c r="AO2884" s="200">
        <v>45704</v>
      </c>
      <c r="AT2884" s="263"/>
      <c r="AU2884" s="264"/>
      <c r="AW2884" s="252" t="s">
        <v>61017</v>
      </c>
      <c r="AX2884" s="253">
        <v>26151.18</v>
      </c>
      <c r="AZ2884" s="230" t="s">
        <v>40033</v>
      </c>
      <c r="BA2884" s="231">
        <v>14265.43</v>
      </c>
      <c r="BC2884" s="209" t="s">
        <v>7467</v>
      </c>
      <c r="BD2884" s="210">
        <v>6970</v>
      </c>
    </row>
    <row r="2885" spans="9:56" x14ac:dyDescent="0.55000000000000004">
      <c r="I2885" s="250" t="s">
        <v>60123</v>
      </c>
      <c r="J2885" s="250"/>
      <c r="K2885" s="251">
        <v>30229.14</v>
      </c>
      <c r="M2885" s="224" t="s">
        <v>39831</v>
      </c>
      <c r="N2885" s="224"/>
      <c r="O2885" s="225">
        <v>2998.2</v>
      </c>
      <c r="Q2885" s="203" t="s">
        <v>3304</v>
      </c>
      <c r="R2885" s="203"/>
      <c r="S2885" s="204">
        <v>2328077.94</v>
      </c>
      <c r="Y2885" t="s">
        <v>59173</v>
      </c>
      <c r="Z2885" s="284">
        <v>3894901</v>
      </c>
      <c r="AB2885" s="276" t="s">
        <v>67379</v>
      </c>
      <c r="AC2885" s="277">
        <v>13685.6</v>
      </c>
      <c r="AE2885" s="246" t="s">
        <v>62951</v>
      </c>
      <c r="AF2885" s="247">
        <v>70000</v>
      </c>
      <c r="AH2885" s="226" t="s">
        <v>44577</v>
      </c>
      <c r="AI2885" s="227">
        <v>32490.880000000001</v>
      </c>
      <c r="AK2885" s="207" t="s">
        <v>17363</v>
      </c>
      <c r="AL2885" s="208">
        <v>413.81</v>
      </c>
      <c r="AM2885" s="93"/>
      <c r="AN2885" s="199" t="s">
        <v>14190</v>
      </c>
      <c r="AO2885" s="200">
        <v>3496</v>
      </c>
      <c r="AT2885" s="263"/>
      <c r="AU2885" s="264"/>
      <c r="AW2885" s="252" t="s">
        <v>61018</v>
      </c>
      <c r="AX2885" s="253">
        <v>30229.14</v>
      </c>
      <c r="AZ2885" s="230" t="s">
        <v>40034</v>
      </c>
      <c r="BA2885" s="231">
        <v>2998.2</v>
      </c>
      <c r="BC2885" s="209" t="s">
        <v>7871</v>
      </c>
      <c r="BD2885" s="210">
        <v>1159</v>
      </c>
    </row>
    <row r="2886" spans="9:56" x14ac:dyDescent="0.55000000000000004">
      <c r="I2886" s="250" t="s">
        <v>60124</v>
      </c>
      <c r="J2886" s="250"/>
      <c r="K2886" s="251">
        <v>5278.08</v>
      </c>
      <c r="M2886" s="224" t="s">
        <v>39832</v>
      </c>
      <c r="N2886" s="224"/>
      <c r="O2886" s="225">
        <v>5945</v>
      </c>
      <c r="Q2886" s="203" t="s">
        <v>3466</v>
      </c>
      <c r="R2886" s="203"/>
      <c r="S2886" s="204">
        <v>49387</v>
      </c>
      <c r="Y2886" t="s">
        <v>68439</v>
      </c>
      <c r="Z2886" s="284">
        <v>4766.09</v>
      </c>
      <c r="AB2886" s="276" t="s">
        <v>55065</v>
      </c>
      <c r="AC2886" s="277">
        <v>38558.07</v>
      </c>
      <c r="AE2886" s="246" t="s">
        <v>51932</v>
      </c>
      <c r="AF2886" s="247">
        <v>25727.65</v>
      </c>
      <c r="AH2886" s="226" t="s">
        <v>51902</v>
      </c>
      <c r="AI2886" s="227">
        <v>4405.49</v>
      </c>
      <c r="AK2886" s="207" t="s">
        <v>17364</v>
      </c>
      <c r="AL2886" s="208">
        <v>18941.78</v>
      </c>
      <c r="AM2886" s="93"/>
      <c r="AN2886" s="199" t="s">
        <v>14191</v>
      </c>
      <c r="AO2886" s="200">
        <v>9004</v>
      </c>
      <c r="AT2886" s="263"/>
      <c r="AU2886" s="264"/>
      <c r="AW2886" s="252" t="s">
        <v>61019</v>
      </c>
      <c r="AX2886" s="253">
        <v>5278.08</v>
      </c>
      <c r="AZ2886" s="230" t="s">
        <v>40035</v>
      </c>
      <c r="BA2886" s="231">
        <v>5945</v>
      </c>
      <c r="BC2886" s="209" t="s">
        <v>8120</v>
      </c>
      <c r="BD2886" s="210">
        <v>1187</v>
      </c>
    </row>
    <row r="2887" spans="9:56" x14ac:dyDescent="0.55000000000000004">
      <c r="I2887" s="250" t="s">
        <v>60125</v>
      </c>
      <c r="J2887" s="250"/>
      <c r="K2887" s="251">
        <v>27366.639999999999</v>
      </c>
      <c r="M2887" s="224" t="s">
        <v>39836</v>
      </c>
      <c r="N2887" s="224"/>
      <c r="O2887" s="225">
        <v>31940</v>
      </c>
      <c r="Q2887" s="203" t="s">
        <v>3467</v>
      </c>
      <c r="R2887" s="203"/>
      <c r="S2887" s="204">
        <v>257287.74</v>
      </c>
      <c r="Y2887" t="s">
        <v>68440</v>
      </c>
      <c r="Z2887" s="284">
        <v>15855</v>
      </c>
      <c r="AB2887" s="276" t="s">
        <v>61355</v>
      </c>
      <c r="AC2887" s="277">
        <v>13018.75</v>
      </c>
      <c r="AE2887" s="246" t="s">
        <v>59528</v>
      </c>
      <c r="AF2887" s="247">
        <v>181</v>
      </c>
      <c r="AH2887" s="226" t="s">
        <v>51903</v>
      </c>
      <c r="AI2887" s="227">
        <v>1344.03</v>
      </c>
      <c r="AK2887" s="207" t="s">
        <v>17365</v>
      </c>
      <c r="AL2887" s="208">
        <v>3134.86</v>
      </c>
      <c r="AM2887" s="93"/>
      <c r="AN2887" s="199" t="s">
        <v>14192</v>
      </c>
      <c r="AO2887" s="200">
        <v>45566</v>
      </c>
      <c r="AT2887" s="263"/>
      <c r="AU2887" s="264"/>
      <c r="AW2887" s="252" t="s">
        <v>61020</v>
      </c>
      <c r="AX2887" s="253">
        <v>27366.639999999999</v>
      </c>
      <c r="AZ2887" s="230" t="s">
        <v>40039</v>
      </c>
      <c r="BA2887" s="231">
        <v>31940</v>
      </c>
      <c r="BC2887" s="209" t="s">
        <v>8395</v>
      </c>
      <c r="BD2887" s="210">
        <v>5695</v>
      </c>
    </row>
    <row r="2888" spans="9:56" x14ac:dyDescent="0.55000000000000004">
      <c r="I2888" s="250" t="s">
        <v>60126</v>
      </c>
      <c r="J2888" s="250"/>
      <c r="K2888" s="251">
        <v>10523.49</v>
      </c>
      <c r="M2888" s="224" t="s">
        <v>39837</v>
      </c>
      <c r="N2888" s="224"/>
      <c r="O2888" s="225">
        <v>4768.2</v>
      </c>
      <c r="Q2888" s="203" t="s">
        <v>3468</v>
      </c>
      <c r="R2888" s="203"/>
      <c r="S2888" s="204">
        <v>2858886.11</v>
      </c>
      <c r="Y2888" t="s">
        <v>68441</v>
      </c>
      <c r="Z2888" s="284">
        <v>32138.75</v>
      </c>
      <c r="AB2888" s="276" t="s">
        <v>57355</v>
      </c>
      <c r="AC2888" s="277">
        <v>21.58</v>
      </c>
      <c r="AE2888" s="246" t="s">
        <v>51933</v>
      </c>
      <c r="AF2888" s="247">
        <v>1937.41</v>
      </c>
      <c r="AH2888" s="226" t="s">
        <v>17474</v>
      </c>
      <c r="AI2888" s="227">
        <v>152687.5</v>
      </c>
      <c r="AK2888" s="207" t="s">
        <v>17366</v>
      </c>
      <c r="AL2888" s="208">
        <v>28227.8</v>
      </c>
      <c r="AM2888" s="93"/>
      <c r="AN2888" s="199" t="s">
        <v>32728</v>
      </c>
      <c r="AO2888" s="200">
        <v>15474.02</v>
      </c>
      <c r="AT2888" s="263"/>
      <c r="AU2888" s="264"/>
      <c r="AW2888" s="252" t="s">
        <v>61021</v>
      </c>
      <c r="AX2888" s="253">
        <v>10523.49</v>
      </c>
      <c r="AZ2888" s="230" t="s">
        <v>40040</v>
      </c>
      <c r="BA2888" s="231">
        <v>4768.2</v>
      </c>
      <c r="BC2888" s="209" t="s">
        <v>8775</v>
      </c>
      <c r="BD2888" s="210">
        <v>2000</v>
      </c>
    </row>
    <row r="2889" spans="9:56" x14ac:dyDescent="0.55000000000000004">
      <c r="I2889" s="250" t="s">
        <v>60127</v>
      </c>
      <c r="J2889" s="250"/>
      <c r="K2889" s="251">
        <v>44308.11</v>
      </c>
      <c r="M2889" s="224" t="s">
        <v>39839</v>
      </c>
      <c r="N2889" s="224"/>
      <c r="O2889" s="225">
        <v>720.76</v>
      </c>
      <c r="Q2889" s="203" t="s">
        <v>3469</v>
      </c>
      <c r="R2889" s="203"/>
      <c r="S2889" s="204">
        <v>29705</v>
      </c>
      <c r="Y2889" t="s">
        <v>68442</v>
      </c>
      <c r="Z2889" s="284">
        <v>4036.3</v>
      </c>
      <c r="AB2889" s="276" t="s">
        <v>34902</v>
      </c>
      <c r="AC2889" s="277">
        <v>81445.47</v>
      </c>
      <c r="AE2889" s="246" t="s">
        <v>51934</v>
      </c>
      <c r="AF2889" s="247">
        <v>6303.28</v>
      </c>
      <c r="AH2889" s="226" t="s">
        <v>17476</v>
      </c>
      <c r="AI2889" s="227">
        <v>12076.58</v>
      </c>
      <c r="AK2889" s="207" t="s">
        <v>17367</v>
      </c>
      <c r="AL2889" s="208">
        <v>1429.52</v>
      </c>
      <c r="AM2889" s="93"/>
      <c r="AN2889" s="199" t="s">
        <v>32729</v>
      </c>
      <c r="AO2889" s="200">
        <v>208499.98</v>
      </c>
      <c r="AT2889" s="263"/>
      <c r="AU2889" s="264"/>
      <c r="AW2889" s="252" t="s">
        <v>61022</v>
      </c>
      <c r="AX2889" s="253">
        <v>44308.11</v>
      </c>
      <c r="AZ2889" s="230" t="s">
        <v>40042</v>
      </c>
      <c r="BA2889" s="231">
        <v>720.76</v>
      </c>
      <c r="BC2889" s="209" t="s">
        <v>9059</v>
      </c>
      <c r="BD2889" s="210">
        <v>7213</v>
      </c>
    </row>
    <row r="2890" spans="9:56" x14ac:dyDescent="0.55000000000000004">
      <c r="I2890" s="250" t="s">
        <v>60128</v>
      </c>
      <c r="J2890" s="250"/>
      <c r="K2890" s="251">
        <v>21113.34</v>
      </c>
      <c r="M2890" s="224" t="s">
        <v>39840</v>
      </c>
      <c r="N2890" s="224"/>
      <c r="O2890" s="225">
        <v>8797.24</v>
      </c>
      <c r="Q2890" s="203" t="s">
        <v>4165</v>
      </c>
      <c r="R2890" s="203"/>
      <c r="S2890" s="204">
        <v>60000</v>
      </c>
      <c r="Y2890" t="s">
        <v>68443</v>
      </c>
      <c r="Z2890" s="284">
        <v>12545.67</v>
      </c>
      <c r="AB2890" s="276" t="s">
        <v>34903</v>
      </c>
      <c r="AC2890" s="277">
        <v>180055.94</v>
      </c>
      <c r="AE2890" s="246" t="s">
        <v>51935</v>
      </c>
      <c r="AF2890" s="247">
        <v>6101.2</v>
      </c>
      <c r="AH2890" s="226" t="s">
        <v>17477</v>
      </c>
      <c r="AI2890" s="227">
        <v>34298.6</v>
      </c>
      <c r="AK2890" s="207" t="s">
        <v>17368</v>
      </c>
      <c r="AL2890" s="208">
        <v>48000</v>
      </c>
      <c r="AM2890" s="93"/>
      <c r="AN2890" s="199" t="s">
        <v>32730</v>
      </c>
      <c r="AO2890" s="200">
        <v>87633</v>
      </c>
      <c r="AT2890" s="263"/>
      <c r="AU2890" s="264"/>
      <c r="AW2890" s="252" t="s">
        <v>61023</v>
      </c>
      <c r="AX2890" s="253">
        <v>21113.34</v>
      </c>
      <c r="AZ2890" s="230" t="s">
        <v>40043</v>
      </c>
      <c r="BA2890" s="231">
        <v>8797.24</v>
      </c>
      <c r="BC2890" s="209" t="s">
        <v>9464</v>
      </c>
      <c r="BD2890" s="210">
        <v>16216</v>
      </c>
    </row>
    <row r="2891" spans="9:56" x14ac:dyDescent="0.55000000000000004">
      <c r="I2891" s="250" t="s">
        <v>61148</v>
      </c>
      <c r="J2891" s="250"/>
      <c r="K2891" s="251">
        <v>27576.48</v>
      </c>
      <c r="M2891" s="224" t="s">
        <v>39843</v>
      </c>
      <c r="N2891" s="224"/>
      <c r="O2891" s="225">
        <v>293.14999999999998</v>
      </c>
      <c r="Q2891" s="203" t="s">
        <v>3470</v>
      </c>
      <c r="R2891" s="203"/>
      <c r="S2891" s="204">
        <v>67680.899999999994</v>
      </c>
      <c r="Y2891" t="s">
        <v>68445</v>
      </c>
      <c r="Z2891">
        <v>301.60000000000002</v>
      </c>
      <c r="AB2891" s="276" t="s">
        <v>34904</v>
      </c>
      <c r="AC2891" s="277">
        <v>67111.820000000007</v>
      </c>
      <c r="AE2891" s="246" t="s">
        <v>51936</v>
      </c>
      <c r="AF2891" s="247">
        <v>1069.05</v>
      </c>
      <c r="AH2891" s="226" t="s">
        <v>17479</v>
      </c>
      <c r="AI2891" s="227">
        <v>4999.6499999999996</v>
      </c>
      <c r="AK2891" s="207" t="s">
        <v>17369</v>
      </c>
      <c r="AL2891" s="208">
        <v>12050</v>
      </c>
      <c r="AM2891" s="93"/>
      <c r="AN2891" s="199" t="s">
        <v>14193</v>
      </c>
      <c r="AO2891" s="200">
        <v>45704</v>
      </c>
      <c r="AT2891" s="263"/>
      <c r="AU2891" s="264"/>
      <c r="AW2891" s="252" t="s">
        <v>61168</v>
      </c>
      <c r="AX2891" s="253">
        <v>27576.48</v>
      </c>
      <c r="AZ2891" s="230" t="s">
        <v>40046</v>
      </c>
      <c r="BA2891" s="231">
        <v>293.14999999999998</v>
      </c>
      <c r="BC2891" s="209" t="s">
        <v>9552</v>
      </c>
      <c r="BD2891" s="210">
        <v>2566</v>
      </c>
    </row>
    <row r="2892" spans="9:56" x14ac:dyDescent="0.55000000000000004">
      <c r="I2892" s="250" t="s">
        <v>60129</v>
      </c>
      <c r="J2892" s="250"/>
      <c r="K2892" s="251">
        <v>30947.37</v>
      </c>
      <c r="M2892" s="224" t="s">
        <v>39844</v>
      </c>
      <c r="N2892" s="224"/>
      <c r="O2892" s="225">
        <v>6587.83</v>
      </c>
      <c r="Q2892" s="203" t="s">
        <v>3471</v>
      </c>
      <c r="R2892" s="203"/>
      <c r="S2892" s="204">
        <v>14676</v>
      </c>
      <c r="Y2892" t="s">
        <v>68446</v>
      </c>
      <c r="Z2892" s="284">
        <v>43238</v>
      </c>
      <c r="AB2892" s="276" t="s">
        <v>46838</v>
      </c>
      <c r="AC2892" s="277">
        <v>77964.34</v>
      </c>
      <c r="AE2892" s="246" t="s">
        <v>64094</v>
      </c>
      <c r="AF2892" s="247">
        <v>83.55</v>
      </c>
      <c r="AH2892" s="226" t="s">
        <v>17480</v>
      </c>
      <c r="AI2892" s="227">
        <v>6672.73</v>
      </c>
      <c r="AK2892" s="207" t="s">
        <v>17370</v>
      </c>
      <c r="AL2892" s="208">
        <v>921.81</v>
      </c>
      <c r="AM2892" s="93"/>
      <c r="AN2892" s="199" t="s">
        <v>14194</v>
      </c>
      <c r="AO2892" s="200">
        <v>3496</v>
      </c>
      <c r="AT2892" s="263"/>
      <c r="AU2892" s="264"/>
      <c r="AW2892" s="252" t="s">
        <v>61024</v>
      </c>
      <c r="AX2892" s="253">
        <v>30947.37</v>
      </c>
      <c r="AZ2892" s="230" t="s">
        <v>40047</v>
      </c>
      <c r="BA2892" s="231">
        <v>6587.83</v>
      </c>
      <c r="BC2892" s="209" t="s">
        <v>11382</v>
      </c>
      <c r="BD2892" s="210">
        <v>4644</v>
      </c>
    </row>
    <row r="2893" spans="9:56" x14ac:dyDescent="0.55000000000000004">
      <c r="I2893" s="250" t="s">
        <v>60130</v>
      </c>
      <c r="J2893" s="250"/>
      <c r="K2893" s="251">
        <v>26151.8</v>
      </c>
      <c r="M2893" s="224" t="s">
        <v>39845</v>
      </c>
      <c r="N2893" s="224"/>
      <c r="O2893" s="225">
        <v>1052.82</v>
      </c>
      <c r="Q2893" s="203" t="s">
        <v>3472</v>
      </c>
      <c r="R2893" s="203"/>
      <c r="S2893" s="204">
        <v>8492.68</v>
      </c>
      <c r="Y2893" t="s">
        <v>64723</v>
      </c>
      <c r="Z2893" s="284">
        <v>14342.71</v>
      </c>
      <c r="AB2893" s="276" t="s">
        <v>55066</v>
      </c>
      <c r="AC2893" s="277">
        <v>270231.17</v>
      </c>
      <c r="AE2893" s="246" t="s">
        <v>58845</v>
      </c>
      <c r="AF2893" s="247">
        <v>3145.57</v>
      </c>
      <c r="AH2893" s="226" t="s">
        <v>49737</v>
      </c>
      <c r="AI2893" s="227">
        <v>-10852.92</v>
      </c>
      <c r="AK2893" s="207" t="s">
        <v>17371</v>
      </c>
      <c r="AL2893" s="208">
        <v>2612.44</v>
      </c>
      <c r="AM2893" s="93"/>
      <c r="AN2893" s="199" t="s">
        <v>14195</v>
      </c>
      <c r="AO2893" s="200">
        <v>9004</v>
      </c>
      <c r="AT2893" s="263"/>
      <c r="AU2893" s="264"/>
      <c r="AW2893" s="252" t="s">
        <v>61025</v>
      </c>
      <c r="AX2893" s="253">
        <v>26151.8</v>
      </c>
      <c r="AZ2893" s="230" t="s">
        <v>40048</v>
      </c>
      <c r="BA2893" s="231">
        <v>1052.82</v>
      </c>
      <c r="BC2893" s="209" t="s">
        <v>9963</v>
      </c>
      <c r="BD2893" s="210">
        <v>65388</v>
      </c>
    </row>
    <row r="2894" spans="9:56" x14ac:dyDescent="0.55000000000000004">
      <c r="I2894" s="250" t="s">
        <v>60131</v>
      </c>
      <c r="J2894" s="250"/>
      <c r="K2894" s="251">
        <v>59848.59</v>
      </c>
      <c r="M2894" s="224" t="s">
        <v>39848</v>
      </c>
      <c r="N2894" s="224"/>
      <c r="O2894" s="225">
        <v>9824.56</v>
      </c>
      <c r="Q2894" s="203" t="s">
        <v>3473</v>
      </c>
      <c r="R2894" s="203"/>
      <c r="S2894" s="204">
        <v>17539</v>
      </c>
      <c r="Y2894" t="s">
        <v>59764</v>
      </c>
      <c r="Z2894" s="284">
        <v>84196</v>
      </c>
      <c r="AB2894" s="276" t="s">
        <v>67380</v>
      </c>
      <c r="AC2894" s="277">
        <v>192.18</v>
      </c>
      <c r="AE2894" s="246" t="s">
        <v>61323</v>
      </c>
      <c r="AF2894" s="247">
        <v>4290</v>
      </c>
      <c r="AH2894" s="226" t="s">
        <v>40175</v>
      </c>
      <c r="AI2894" s="227">
        <v>13987</v>
      </c>
      <c r="AK2894" s="207" t="s">
        <v>17372</v>
      </c>
      <c r="AL2894" s="208">
        <v>54.23</v>
      </c>
      <c r="AM2894" s="93"/>
      <c r="AN2894" s="199" t="s">
        <v>32731</v>
      </c>
      <c r="AO2894" s="200">
        <v>15474.02</v>
      </c>
      <c r="AT2894" s="263"/>
      <c r="AU2894" s="264"/>
      <c r="AW2894" s="252" t="s">
        <v>61026</v>
      </c>
      <c r="AX2894" s="253">
        <v>59848.59</v>
      </c>
      <c r="AZ2894" s="230" t="s">
        <v>40051</v>
      </c>
      <c r="BA2894" s="231">
        <v>9824.56</v>
      </c>
      <c r="BC2894" s="209" t="s">
        <v>6792</v>
      </c>
      <c r="BD2894" s="210">
        <v>40210.39</v>
      </c>
    </row>
    <row r="2895" spans="9:56" x14ac:dyDescent="0.55000000000000004">
      <c r="I2895" s="250" t="s">
        <v>60132</v>
      </c>
      <c r="J2895" s="250"/>
      <c r="K2895" s="251">
        <v>106561.61</v>
      </c>
      <c r="M2895" s="224" t="s">
        <v>39850</v>
      </c>
      <c r="N2895" s="224"/>
      <c r="O2895" s="225">
        <v>250</v>
      </c>
      <c r="Q2895" s="203" t="s">
        <v>3305</v>
      </c>
      <c r="R2895" s="203"/>
      <c r="S2895" s="204">
        <v>744026.73</v>
      </c>
      <c r="Y2895" t="s">
        <v>71588</v>
      </c>
      <c r="Z2895" s="284">
        <v>6300</v>
      </c>
      <c r="AB2895" s="276" t="s">
        <v>70480</v>
      </c>
      <c r="AC2895" s="277">
        <v>273510.39</v>
      </c>
      <c r="AE2895" s="246" t="s">
        <v>60272</v>
      </c>
      <c r="AF2895" s="247">
        <v>2295</v>
      </c>
      <c r="AH2895" s="226" t="s">
        <v>51904</v>
      </c>
      <c r="AI2895" s="227">
        <v>1390</v>
      </c>
      <c r="AK2895" s="207" t="s">
        <v>17373</v>
      </c>
      <c r="AL2895" s="208">
        <v>377.51</v>
      </c>
      <c r="AM2895" s="93"/>
      <c r="AN2895" s="199" t="s">
        <v>27256</v>
      </c>
      <c r="AO2895" s="200">
        <v>208499.98</v>
      </c>
      <c r="AT2895" s="263"/>
      <c r="AU2895" s="264"/>
      <c r="AW2895" s="252" t="s">
        <v>61027</v>
      </c>
      <c r="AX2895" s="253">
        <v>106561.61</v>
      </c>
      <c r="AZ2895" s="230" t="s">
        <v>40053</v>
      </c>
      <c r="BA2895" s="231">
        <v>250</v>
      </c>
      <c r="BC2895" s="209" t="s">
        <v>10448</v>
      </c>
      <c r="BD2895" s="210">
        <v>9451.31</v>
      </c>
    </row>
    <row r="2896" spans="9:56" x14ac:dyDescent="0.55000000000000004">
      <c r="I2896" s="250" t="s">
        <v>60133</v>
      </c>
      <c r="J2896" s="250"/>
      <c r="K2896" s="251">
        <v>5278.92</v>
      </c>
      <c r="M2896" s="224" t="s">
        <v>39851</v>
      </c>
      <c r="N2896" s="224"/>
      <c r="O2896" s="225">
        <v>1250.54</v>
      </c>
      <c r="Q2896" s="203" t="s">
        <v>4166</v>
      </c>
      <c r="R2896" s="203"/>
      <c r="S2896" s="204">
        <v>16076.74</v>
      </c>
      <c r="Y2896" t="s">
        <v>71589</v>
      </c>
      <c r="Z2896">
        <v>481.95</v>
      </c>
      <c r="AB2896" s="276" t="s">
        <v>34905</v>
      </c>
      <c r="AC2896" s="277">
        <v>111795.3</v>
      </c>
      <c r="AE2896" s="246" t="s">
        <v>60273</v>
      </c>
      <c r="AF2896" s="247">
        <v>478.29</v>
      </c>
      <c r="AH2896" s="226" t="s">
        <v>51905</v>
      </c>
      <c r="AI2896" s="227">
        <v>53090</v>
      </c>
      <c r="AK2896" s="207" t="s">
        <v>17374</v>
      </c>
      <c r="AL2896" s="208">
        <v>74694.929999999993</v>
      </c>
      <c r="AM2896" s="93"/>
      <c r="AN2896" s="199" t="s">
        <v>14196</v>
      </c>
      <c r="AO2896" s="200">
        <v>45566</v>
      </c>
      <c r="AT2896" s="263"/>
      <c r="AU2896" s="264"/>
      <c r="AW2896" s="252" t="s">
        <v>61028</v>
      </c>
      <c r="AX2896" s="253">
        <v>5278.92</v>
      </c>
      <c r="AZ2896" s="230" t="s">
        <v>40054</v>
      </c>
      <c r="BA2896" s="231">
        <v>1250.54</v>
      </c>
      <c r="BC2896" s="209" t="s">
        <v>7191</v>
      </c>
      <c r="BD2896" s="210">
        <v>2641</v>
      </c>
    </row>
    <row r="2897" spans="9:56" x14ac:dyDescent="0.55000000000000004">
      <c r="I2897" s="250" t="s">
        <v>60134</v>
      </c>
      <c r="J2897" s="250"/>
      <c r="K2897" s="251">
        <v>5518.96</v>
      </c>
      <c r="M2897" s="224" t="s">
        <v>39852</v>
      </c>
      <c r="N2897" s="224"/>
      <c r="O2897" s="225">
        <v>5431.06</v>
      </c>
      <c r="Q2897" s="203" t="s">
        <v>3474</v>
      </c>
      <c r="R2897" s="203"/>
      <c r="S2897" s="204">
        <v>148511</v>
      </c>
      <c r="Y2897" t="s">
        <v>71590</v>
      </c>
      <c r="Z2897" s="284">
        <v>1514.52</v>
      </c>
      <c r="AB2897" s="276" t="s">
        <v>18780</v>
      </c>
      <c r="AC2897" s="277">
        <v>318263.78000000003</v>
      </c>
      <c r="AE2897" s="246" t="s">
        <v>60274</v>
      </c>
      <c r="AF2897" s="247">
        <v>1613.38</v>
      </c>
      <c r="AH2897" s="226" t="s">
        <v>51906</v>
      </c>
      <c r="AI2897" s="227">
        <v>3998.05</v>
      </c>
      <c r="AK2897" s="207" t="s">
        <v>34399</v>
      </c>
      <c r="AL2897" s="208">
        <v>3148.98</v>
      </c>
      <c r="AM2897" s="93"/>
      <c r="AN2897" s="199" t="s">
        <v>27259</v>
      </c>
      <c r="AO2897" s="200">
        <v>87633</v>
      </c>
      <c r="AT2897" s="263"/>
      <c r="AU2897" s="264"/>
      <c r="AW2897" s="252" t="s">
        <v>61029</v>
      </c>
      <c r="AX2897" s="253">
        <v>5518.96</v>
      </c>
      <c r="AZ2897" s="230" t="s">
        <v>40055</v>
      </c>
      <c r="BA2897" s="231">
        <v>5431.06</v>
      </c>
      <c r="BC2897" s="209" t="s">
        <v>7468</v>
      </c>
      <c r="BD2897" s="210">
        <v>30615.11</v>
      </c>
    </row>
    <row r="2898" spans="9:56" x14ac:dyDescent="0.55000000000000004">
      <c r="I2898" s="250" t="s">
        <v>60135</v>
      </c>
      <c r="J2898" s="250"/>
      <c r="K2898" s="251">
        <v>5278.74</v>
      </c>
      <c r="M2898" s="224" t="s">
        <v>39853</v>
      </c>
      <c r="N2898" s="224"/>
      <c r="O2898" s="225">
        <v>3667.19</v>
      </c>
      <c r="Q2898" s="203" t="s">
        <v>3475</v>
      </c>
      <c r="R2898" s="203"/>
      <c r="S2898" s="204">
        <v>51756.68</v>
      </c>
      <c r="Y2898" t="s">
        <v>71591</v>
      </c>
      <c r="Z2898" s="284">
        <v>2985</v>
      </c>
      <c r="AB2898" s="276" t="s">
        <v>61938</v>
      </c>
      <c r="AC2898" s="277">
        <v>450.5</v>
      </c>
      <c r="AE2898" s="246" t="s">
        <v>64095</v>
      </c>
      <c r="AF2898" s="247">
        <v>263.89999999999998</v>
      </c>
      <c r="AH2898" s="226" t="s">
        <v>51907</v>
      </c>
      <c r="AI2898" s="227">
        <v>12217.97</v>
      </c>
      <c r="AK2898" s="207" t="s">
        <v>17375</v>
      </c>
      <c r="AL2898" s="208">
        <v>5500</v>
      </c>
      <c r="AM2898" s="93"/>
      <c r="AN2898" s="199" t="s">
        <v>32732</v>
      </c>
      <c r="AO2898" s="200">
        <v>2450.4</v>
      </c>
      <c r="AT2898" s="263"/>
      <c r="AU2898" s="264"/>
      <c r="AW2898" s="252" t="s">
        <v>61030</v>
      </c>
      <c r="AX2898" s="253">
        <v>5278.74</v>
      </c>
      <c r="AZ2898" s="230" t="s">
        <v>40056</v>
      </c>
      <c r="BA2898" s="231">
        <v>3667.19</v>
      </c>
      <c r="BC2898" s="209" t="s">
        <v>7637</v>
      </c>
      <c r="BD2898" s="210">
        <v>36050</v>
      </c>
    </row>
    <row r="2899" spans="9:56" x14ac:dyDescent="0.55000000000000004">
      <c r="I2899" s="250" t="s">
        <v>60136</v>
      </c>
      <c r="J2899" s="250"/>
      <c r="K2899" s="251">
        <v>8289.91</v>
      </c>
      <c r="M2899" s="224" t="s">
        <v>39854</v>
      </c>
      <c r="N2899" s="224"/>
      <c r="O2899" s="225">
        <v>8614.32</v>
      </c>
      <c r="Q2899" s="203" t="s">
        <v>3476</v>
      </c>
      <c r="R2899" s="203"/>
      <c r="S2899" s="204">
        <v>26364.37</v>
      </c>
      <c r="Y2899" t="s">
        <v>70686</v>
      </c>
      <c r="Z2899" s="284">
        <v>5315.76</v>
      </c>
      <c r="AB2899" s="276" t="s">
        <v>67381</v>
      </c>
      <c r="AC2899" s="277">
        <v>4445.62</v>
      </c>
      <c r="AE2899" s="246" t="s">
        <v>58208</v>
      </c>
      <c r="AF2899" s="247">
        <v>1259.3900000000001</v>
      </c>
      <c r="AH2899" s="226" t="s">
        <v>51908</v>
      </c>
      <c r="AI2899" s="227">
        <v>5975</v>
      </c>
      <c r="AK2899" s="207" t="s">
        <v>17376</v>
      </c>
      <c r="AL2899" s="208">
        <v>34320</v>
      </c>
      <c r="AM2899" s="93"/>
      <c r="AN2899" s="199" t="s">
        <v>32733</v>
      </c>
      <c r="AO2899" s="200">
        <v>993.41</v>
      </c>
      <c r="AT2899" s="263"/>
      <c r="AU2899" s="264"/>
      <c r="AW2899" s="252" t="s">
        <v>61031</v>
      </c>
      <c r="AX2899" s="253">
        <v>8289.91</v>
      </c>
      <c r="AZ2899" s="230" t="s">
        <v>40057</v>
      </c>
      <c r="BA2899" s="231">
        <v>8614.32</v>
      </c>
      <c r="BC2899" s="209" t="s">
        <v>7872</v>
      </c>
      <c r="BD2899" s="210">
        <v>4259.3599999999997</v>
      </c>
    </row>
    <row r="2900" spans="9:56" x14ac:dyDescent="0.55000000000000004">
      <c r="I2900" s="250" t="s">
        <v>61149</v>
      </c>
      <c r="J2900" s="250"/>
      <c r="K2900" s="251">
        <v>123318.67</v>
      </c>
      <c r="M2900" s="224" t="s">
        <v>39855</v>
      </c>
      <c r="N2900" s="224"/>
      <c r="O2900" s="225">
        <v>330.17</v>
      </c>
      <c r="Q2900" s="203" t="s">
        <v>3306</v>
      </c>
      <c r="R2900" s="203"/>
      <c r="S2900" s="204">
        <v>114</v>
      </c>
      <c r="Y2900" t="s">
        <v>70687</v>
      </c>
      <c r="Z2900" s="284">
        <v>12866.01</v>
      </c>
      <c r="AB2900" s="276" t="s">
        <v>62607</v>
      </c>
      <c r="AC2900" s="277">
        <v>-11128.12</v>
      </c>
      <c r="AE2900" s="246" t="s">
        <v>51937</v>
      </c>
      <c r="AF2900" s="247">
        <v>10376.42</v>
      </c>
      <c r="AH2900" s="226" t="s">
        <v>51909</v>
      </c>
      <c r="AI2900" s="227">
        <v>12383.48</v>
      </c>
      <c r="AK2900" s="207" t="s">
        <v>17377</v>
      </c>
      <c r="AL2900" s="208">
        <v>350</v>
      </c>
      <c r="AM2900" s="93"/>
      <c r="AN2900" s="199" t="s">
        <v>32734</v>
      </c>
      <c r="AO2900" s="200">
        <v>35944.269999999997</v>
      </c>
      <c r="AT2900" s="263"/>
      <c r="AU2900" s="264"/>
      <c r="AW2900" s="252" t="s">
        <v>61169</v>
      </c>
      <c r="AX2900" s="253">
        <v>123318.67</v>
      </c>
      <c r="AZ2900" s="230" t="s">
        <v>40058</v>
      </c>
      <c r="BA2900" s="231">
        <v>330.17</v>
      </c>
      <c r="BC2900" s="209" t="s">
        <v>8121</v>
      </c>
      <c r="BD2900" s="210">
        <v>11639</v>
      </c>
    </row>
    <row r="2901" spans="9:56" x14ac:dyDescent="0.55000000000000004">
      <c r="I2901" s="250" t="s">
        <v>60137</v>
      </c>
      <c r="J2901" s="250"/>
      <c r="K2901" s="251">
        <v>26632.5</v>
      </c>
      <c r="M2901" s="224" t="s">
        <v>39856</v>
      </c>
      <c r="N2901" s="224"/>
      <c r="O2901" s="225">
        <v>23065.01</v>
      </c>
      <c r="Q2901" s="203" t="s">
        <v>4167</v>
      </c>
      <c r="R2901" s="203"/>
      <c r="S2901" s="204">
        <v>9783</v>
      </c>
      <c r="Y2901" t="s">
        <v>71592</v>
      </c>
      <c r="Z2901" s="284">
        <v>17689.14</v>
      </c>
      <c r="AB2901" s="276" t="s">
        <v>48809</v>
      </c>
      <c r="AC2901" s="277">
        <v>11342.51</v>
      </c>
      <c r="AE2901" s="246" t="s">
        <v>60275</v>
      </c>
      <c r="AF2901" s="247">
        <v>3812.52</v>
      </c>
      <c r="AH2901" s="226" t="s">
        <v>17483</v>
      </c>
      <c r="AI2901" s="227">
        <v>419.22</v>
      </c>
      <c r="AK2901" s="207" t="s">
        <v>17378</v>
      </c>
      <c r="AL2901" s="208">
        <v>19425.5</v>
      </c>
      <c r="AM2901" s="93"/>
      <c r="AN2901" s="199" t="s">
        <v>32735</v>
      </c>
      <c r="AO2901" s="200">
        <v>14741.92</v>
      </c>
      <c r="AT2901" s="263"/>
      <c r="AU2901" s="264"/>
      <c r="AW2901" s="252" t="s">
        <v>61032</v>
      </c>
      <c r="AX2901" s="253">
        <v>26632.5</v>
      </c>
      <c r="AZ2901" s="230" t="s">
        <v>40059</v>
      </c>
      <c r="BA2901" s="231">
        <v>23065.01</v>
      </c>
      <c r="BC2901" s="209" t="s">
        <v>8396</v>
      </c>
      <c r="BD2901" s="210">
        <v>41750.26</v>
      </c>
    </row>
    <row r="2902" spans="9:56" x14ac:dyDescent="0.55000000000000004">
      <c r="I2902" s="250" t="s">
        <v>61150</v>
      </c>
      <c r="J2902" s="250"/>
      <c r="K2902" s="251">
        <v>6197.78</v>
      </c>
      <c r="M2902" s="224" t="s">
        <v>39858</v>
      </c>
      <c r="N2902" s="224"/>
      <c r="O2902" s="225">
        <v>25980.35</v>
      </c>
      <c r="Q2902" s="203" t="s">
        <v>3307</v>
      </c>
      <c r="R2902" s="203"/>
      <c r="S2902" s="204">
        <v>454765.28</v>
      </c>
      <c r="Y2902" t="s">
        <v>56431</v>
      </c>
      <c r="Z2902" s="284">
        <v>22231.68</v>
      </c>
      <c r="AB2902" s="276" t="s">
        <v>63109</v>
      </c>
      <c r="AC2902" s="277">
        <v>3680.41</v>
      </c>
      <c r="AE2902" s="246" t="s">
        <v>60276</v>
      </c>
      <c r="AF2902" s="247">
        <v>279.77999999999997</v>
      </c>
      <c r="AH2902" s="226" t="s">
        <v>17484</v>
      </c>
      <c r="AI2902" s="227">
        <v>979.4</v>
      </c>
      <c r="AK2902" s="207" t="s">
        <v>17379</v>
      </c>
      <c r="AL2902" s="208">
        <v>8644.39</v>
      </c>
      <c r="AM2902" s="93"/>
      <c r="AN2902" s="199" t="s">
        <v>14197</v>
      </c>
      <c r="AO2902" s="200">
        <v>3900</v>
      </c>
      <c r="AT2902" s="263"/>
      <c r="AU2902" s="264"/>
      <c r="AW2902" s="252" t="s">
        <v>61170</v>
      </c>
      <c r="AX2902" s="253">
        <v>6197.78</v>
      </c>
      <c r="AZ2902" s="230" t="s">
        <v>40061</v>
      </c>
      <c r="BA2902" s="231">
        <v>25980.35</v>
      </c>
      <c r="BC2902" s="209" t="s">
        <v>8776</v>
      </c>
      <c r="BD2902" s="210">
        <v>3467</v>
      </c>
    </row>
    <row r="2903" spans="9:56" x14ac:dyDescent="0.55000000000000004">
      <c r="I2903" s="250" t="s">
        <v>60138</v>
      </c>
      <c r="J2903" s="250"/>
      <c r="K2903" s="251">
        <v>31669.19</v>
      </c>
      <c r="M2903" s="224" t="s">
        <v>39859</v>
      </c>
      <c r="N2903" s="224"/>
      <c r="O2903" s="225">
        <v>8753.44</v>
      </c>
      <c r="Q2903" s="203" t="s">
        <v>4168</v>
      </c>
      <c r="R2903" s="203"/>
      <c r="S2903" s="204">
        <v>16823</v>
      </c>
      <c r="Y2903" t="s">
        <v>47155</v>
      </c>
      <c r="Z2903">
        <v>646.55999999999995</v>
      </c>
      <c r="AB2903" s="276" t="s">
        <v>69713</v>
      </c>
      <c r="AC2903" s="277">
        <v>-73.06</v>
      </c>
      <c r="AE2903" s="246" t="s">
        <v>60277</v>
      </c>
      <c r="AF2903" s="247">
        <v>934.08</v>
      </c>
      <c r="AH2903" s="226" t="s">
        <v>17485</v>
      </c>
      <c r="AI2903" s="227">
        <v>3085.46</v>
      </c>
      <c r="AK2903" s="207" t="s">
        <v>17380</v>
      </c>
      <c r="AL2903" s="208">
        <v>5350</v>
      </c>
      <c r="AM2903" s="93"/>
      <c r="AN2903" s="199" t="s">
        <v>14198</v>
      </c>
      <c r="AO2903" s="200">
        <v>2000</v>
      </c>
      <c r="AT2903" s="263"/>
      <c r="AU2903" s="264"/>
      <c r="AW2903" s="252" t="s">
        <v>61033</v>
      </c>
      <c r="AX2903" s="253">
        <v>31669.19</v>
      </c>
      <c r="AZ2903" s="230" t="s">
        <v>40062</v>
      </c>
      <c r="BA2903" s="231">
        <v>8753.44</v>
      </c>
      <c r="BC2903" s="209" t="s">
        <v>9060</v>
      </c>
      <c r="BD2903" s="210">
        <v>15837.96</v>
      </c>
    </row>
    <row r="2904" spans="9:56" x14ac:dyDescent="0.55000000000000004">
      <c r="I2904" s="250" t="s">
        <v>60139</v>
      </c>
      <c r="J2904" s="250"/>
      <c r="K2904" s="251">
        <v>92706.99</v>
      </c>
      <c r="M2904" s="224" t="s">
        <v>39860</v>
      </c>
      <c r="N2904" s="224"/>
      <c r="O2904" s="225">
        <v>3650.85</v>
      </c>
      <c r="Q2904" s="203" t="s">
        <v>3477</v>
      </c>
      <c r="R2904" s="203"/>
      <c r="S2904" s="204">
        <v>369435.01</v>
      </c>
      <c r="Y2904" t="s">
        <v>56432</v>
      </c>
      <c r="Z2904" s="284">
        <v>29942.6</v>
      </c>
      <c r="AB2904" s="276" t="s">
        <v>59022</v>
      </c>
      <c r="AC2904" s="277">
        <v>1.18</v>
      </c>
      <c r="AE2904" s="246" t="s">
        <v>17656</v>
      </c>
      <c r="AF2904" s="247">
        <v>6.7</v>
      </c>
      <c r="AH2904" s="226" t="s">
        <v>51910</v>
      </c>
      <c r="AI2904" s="227">
        <v>2358.14</v>
      </c>
      <c r="AK2904" s="207" t="s">
        <v>17381</v>
      </c>
      <c r="AL2904" s="208">
        <v>3325</v>
      </c>
      <c r="AM2904" s="93"/>
      <c r="AN2904" s="199" t="s">
        <v>14199</v>
      </c>
      <c r="AO2904" s="200">
        <v>3900</v>
      </c>
      <c r="AT2904" s="263"/>
      <c r="AU2904" s="264"/>
      <c r="AW2904" s="252" t="s">
        <v>61034</v>
      </c>
      <c r="AX2904" s="253">
        <v>92706.99</v>
      </c>
      <c r="AZ2904" s="230" t="s">
        <v>40064</v>
      </c>
      <c r="BA2904" s="231">
        <v>3650.85</v>
      </c>
      <c r="BC2904" s="209" t="s">
        <v>9373</v>
      </c>
      <c r="BD2904" s="210">
        <v>362616.53</v>
      </c>
    </row>
    <row r="2905" spans="9:56" x14ac:dyDescent="0.55000000000000004">
      <c r="I2905" s="250" t="s">
        <v>60140</v>
      </c>
      <c r="J2905" s="250"/>
      <c r="K2905" s="251">
        <v>5278.79</v>
      </c>
      <c r="M2905" s="224" t="s">
        <v>39861</v>
      </c>
      <c r="N2905" s="224"/>
      <c r="O2905" s="225">
        <v>17.100000000000001</v>
      </c>
      <c r="Q2905" s="203" t="s">
        <v>3478</v>
      </c>
      <c r="R2905" s="203"/>
      <c r="S2905" s="204">
        <v>18612</v>
      </c>
      <c r="Y2905" t="s">
        <v>35428</v>
      </c>
      <c r="Z2905" s="284">
        <v>46379.7</v>
      </c>
      <c r="AB2905" s="276" t="s">
        <v>59024</v>
      </c>
      <c r="AC2905" s="277">
        <v>3782.16</v>
      </c>
      <c r="AE2905" s="246" t="s">
        <v>17657</v>
      </c>
      <c r="AF2905" s="247">
        <v>210.84</v>
      </c>
      <c r="AH2905" s="226" t="s">
        <v>17486</v>
      </c>
      <c r="AI2905" s="227">
        <v>4204.1899999999996</v>
      </c>
      <c r="AK2905" s="207" t="s">
        <v>17382</v>
      </c>
      <c r="AL2905" s="208">
        <v>8219.58</v>
      </c>
      <c r="AM2905" s="93"/>
      <c r="AN2905" s="199" t="s">
        <v>14200</v>
      </c>
      <c r="AO2905" s="200">
        <v>2000</v>
      </c>
      <c r="AT2905" s="263"/>
      <c r="AU2905" s="264"/>
      <c r="AW2905" s="252" t="s">
        <v>61035</v>
      </c>
      <c r="AX2905" s="253">
        <v>5278.79</v>
      </c>
      <c r="AZ2905" s="230" t="s">
        <v>40065</v>
      </c>
      <c r="BA2905" s="231">
        <v>17.100000000000001</v>
      </c>
      <c r="BC2905" s="209" t="s">
        <v>11640</v>
      </c>
      <c r="BD2905" s="210">
        <v>864709.33</v>
      </c>
    </row>
    <row r="2906" spans="9:56" x14ac:dyDescent="0.55000000000000004">
      <c r="I2906" s="250" t="s">
        <v>60141</v>
      </c>
      <c r="J2906" s="250"/>
      <c r="K2906" s="251">
        <v>10556.76</v>
      </c>
      <c r="M2906" s="224" t="s">
        <v>39862</v>
      </c>
      <c r="N2906" s="224"/>
      <c r="O2906" s="225">
        <v>227.81</v>
      </c>
      <c r="Q2906" s="203" t="s">
        <v>3308</v>
      </c>
      <c r="R2906" s="203"/>
      <c r="S2906" s="204">
        <v>4967186.72</v>
      </c>
      <c r="Y2906" t="s">
        <v>53322</v>
      </c>
      <c r="Z2906" s="284">
        <v>34960</v>
      </c>
      <c r="AB2906" s="276" t="s">
        <v>59025</v>
      </c>
      <c r="AC2906" s="277">
        <v>418.71</v>
      </c>
      <c r="AE2906" s="246" t="s">
        <v>17658</v>
      </c>
      <c r="AF2906" s="247">
        <v>10436.83</v>
      </c>
      <c r="AH2906" s="226" t="s">
        <v>51911</v>
      </c>
      <c r="AI2906" s="227">
        <v>2893.03</v>
      </c>
      <c r="AK2906" s="207" t="s">
        <v>17383</v>
      </c>
      <c r="AL2906" s="208">
        <v>40980.980000000003</v>
      </c>
      <c r="AM2906" s="93"/>
      <c r="AN2906" s="199" t="s">
        <v>32736</v>
      </c>
      <c r="AO2906" s="200">
        <v>2450.4</v>
      </c>
      <c r="AT2906" s="263"/>
      <c r="AU2906" s="264"/>
      <c r="AW2906" s="252" t="s">
        <v>61036</v>
      </c>
      <c r="AX2906" s="253">
        <v>10556.76</v>
      </c>
      <c r="AZ2906" s="230" t="s">
        <v>40066</v>
      </c>
      <c r="BA2906" s="231">
        <v>227.81</v>
      </c>
      <c r="BC2906" s="209" t="s">
        <v>9964</v>
      </c>
      <c r="BD2906" s="210">
        <v>1423247.25</v>
      </c>
    </row>
    <row r="2907" spans="9:56" x14ac:dyDescent="0.55000000000000004">
      <c r="I2907" s="250" t="s">
        <v>60142</v>
      </c>
      <c r="J2907" s="250"/>
      <c r="K2907" s="251">
        <v>7059.14</v>
      </c>
      <c r="M2907" s="224" t="s">
        <v>39864</v>
      </c>
      <c r="N2907" s="224"/>
      <c r="O2907" s="225">
        <v>431.48</v>
      </c>
      <c r="Q2907" s="203" t="s">
        <v>3480</v>
      </c>
      <c r="R2907" s="203"/>
      <c r="S2907" s="204">
        <v>2608.33</v>
      </c>
      <c r="Y2907" t="s">
        <v>42814</v>
      </c>
      <c r="Z2907" s="284">
        <v>117100</v>
      </c>
      <c r="AB2907" s="276" t="s">
        <v>49804</v>
      </c>
      <c r="AC2907" s="277">
        <v>0.04</v>
      </c>
      <c r="AE2907" s="246" t="s">
        <v>17659</v>
      </c>
      <c r="AF2907" s="247">
        <v>6351.96</v>
      </c>
      <c r="AH2907" s="226" t="s">
        <v>17487</v>
      </c>
      <c r="AI2907" s="227">
        <v>150134.21</v>
      </c>
      <c r="AK2907" s="207" t="s">
        <v>13225</v>
      </c>
      <c r="AL2907" s="208">
        <v>17636.18</v>
      </c>
      <c r="AM2907" s="93"/>
      <c r="AN2907" s="199" t="s">
        <v>32737</v>
      </c>
      <c r="AO2907" s="200">
        <v>993.41</v>
      </c>
      <c r="AT2907" s="263"/>
      <c r="AU2907" s="264"/>
      <c r="AW2907" s="252" t="s">
        <v>61037</v>
      </c>
      <c r="AX2907" s="253">
        <v>7059.14</v>
      </c>
      <c r="AZ2907" s="230" t="s">
        <v>40068</v>
      </c>
      <c r="BA2907" s="231">
        <v>431.48</v>
      </c>
      <c r="BC2907" s="209" t="s">
        <v>10439</v>
      </c>
      <c r="BD2907" s="210">
        <v>32707</v>
      </c>
    </row>
    <row r="2908" spans="9:56" x14ac:dyDescent="0.55000000000000004">
      <c r="I2908" s="250" t="s">
        <v>60143</v>
      </c>
      <c r="J2908" s="250"/>
      <c r="K2908" s="251">
        <v>10796.7</v>
      </c>
      <c r="M2908" s="224" t="s">
        <v>39865</v>
      </c>
      <c r="N2908" s="224"/>
      <c r="O2908" s="225">
        <v>1747.76</v>
      </c>
      <c r="Q2908" s="203" t="s">
        <v>3309</v>
      </c>
      <c r="R2908" s="203"/>
      <c r="S2908" s="204">
        <v>751824.92</v>
      </c>
      <c r="Y2908" t="s">
        <v>35429</v>
      </c>
      <c r="Z2908" s="284">
        <v>11188.32</v>
      </c>
      <c r="AB2908" s="276" t="s">
        <v>70481</v>
      </c>
      <c r="AC2908" s="277">
        <v>700.98</v>
      </c>
      <c r="AE2908" s="246" t="s">
        <v>49752</v>
      </c>
      <c r="AF2908" s="247">
        <v>6553.75</v>
      </c>
      <c r="AH2908" s="226" t="s">
        <v>17488</v>
      </c>
      <c r="AI2908" s="227">
        <v>6478.96</v>
      </c>
      <c r="AK2908" s="207" t="s">
        <v>17384</v>
      </c>
      <c r="AL2908" s="208">
        <v>41080.089999999997</v>
      </c>
      <c r="AM2908" s="93"/>
      <c r="AN2908" s="199" t="s">
        <v>27290</v>
      </c>
      <c r="AO2908" s="200">
        <v>35944.269999999997</v>
      </c>
      <c r="AT2908" s="263"/>
      <c r="AU2908" s="264"/>
      <c r="AW2908" s="252" t="s">
        <v>61038</v>
      </c>
      <c r="AX2908" s="253">
        <v>10796.7</v>
      </c>
      <c r="AZ2908" s="230" t="s">
        <v>40069</v>
      </c>
      <c r="BA2908" s="231">
        <v>1747.76</v>
      </c>
      <c r="BC2908" s="209" t="s">
        <v>6978</v>
      </c>
      <c r="BD2908" s="210">
        <v>3490</v>
      </c>
    </row>
    <row r="2909" spans="9:56" x14ac:dyDescent="0.55000000000000004">
      <c r="I2909" s="250" t="s">
        <v>60144</v>
      </c>
      <c r="J2909" s="250"/>
      <c r="K2909" s="251">
        <v>37186.97</v>
      </c>
      <c r="M2909" s="224" t="s">
        <v>39866</v>
      </c>
      <c r="N2909" s="224"/>
      <c r="O2909" s="225">
        <v>12522</v>
      </c>
      <c r="Q2909" s="203" t="s">
        <v>3311</v>
      </c>
      <c r="R2909" s="203"/>
      <c r="S2909" s="204">
        <v>2557547.5699999998</v>
      </c>
      <c r="Y2909" t="s">
        <v>68456</v>
      </c>
      <c r="Z2909" s="284">
        <v>3744.6</v>
      </c>
      <c r="AB2909" s="276" t="s">
        <v>70482</v>
      </c>
      <c r="AC2909" s="277">
        <v>53.63</v>
      </c>
      <c r="AE2909" s="246" t="s">
        <v>46764</v>
      </c>
      <c r="AF2909" s="247">
        <v>394.42</v>
      </c>
      <c r="AH2909" s="226" t="s">
        <v>17489</v>
      </c>
      <c r="AI2909" s="227">
        <v>21824.880000000001</v>
      </c>
      <c r="AK2909" s="207" t="s">
        <v>17385</v>
      </c>
      <c r="AL2909" s="208">
        <v>6700</v>
      </c>
      <c r="AM2909" s="93"/>
      <c r="AN2909" s="199" t="s">
        <v>27292</v>
      </c>
      <c r="AO2909" s="200">
        <v>14741.92</v>
      </c>
      <c r="AT2909" s="263"/>
      <c r="AU2909" s="264"/>
      <c r="AW2909" s="252" t="s">
        <v>61039</v>
      </c>
      <c r="AX2909" s="253">
        <v>37186.97</v>
      </c>
      <c r="AZ2909" s="230" t="s">
        <v>40070</v>
      </c>
      <c r="BA2909" s="231">
        <v>12522</v>
      </c>
      <c r="BC2909" s="209" t="s">
        <v>7192</v>
      </c>
      <c r="BD2909" s="210">
        <v>1051</v>
      </c>
    </row>
    <row r="2910" spans="9:56" x14ac:dyDescent="0.55000000000000004">
      <c r="I2910" s="250" t="s">
        <v>60145</v>
      </c>
      <c r="J2910" s="250"/>
      <c r="K2910" s="251">
        <v>10316.280000000001</v>
      </c>
      <c r="M2910" s="224" t="s">
        <v>39869</v>
      </c>
      <c r="N2910" s="224"/>
      <c r="O2910" s="225">
        <v>8976.14</v>
      </c>
      <c r="Q2910" s="203" t="s">
        <v>3481</v>
      </c>
      <c r="R2910" s="203"/>
      <c r="S2910" s="204">
        <v>396500</v>
      </c>
      <c r="Y2910" t="s">
        <v>48179</v>
      </c>
      <c r="Z2910" s="284">
        <v>169033.92</v>
      </c>
      <c r="AB2910" s="276" t="s">
        <v>67382</v>
      </c>
      <c r="AC2910" s="277">
        <v>1142.96</v>
      </c>
      <c r="AE2910" s="246" t="s">
        <v>17662</v>
      </c>
      <c r="AF2910" s="247">
        <v>1771.26</v>
      </c>
      <c r="AH2910" s="226" t="s">
        <v>17490</v>
      </c>
      <c r="AI2910" s="227">
        <v>2262.56</v>
      </c>
      <c r="AK2910" s="207" t="s">
        <v>17386</v>
      </c>
      <c r="AL2910" s="208">
        <v>3850</v>
      </c>
      <c r="AM2910" s="93"/>
      <c r="AN2910" s="199" t="s">
        <v>32738</v>
      </c>
      <c r="AO2910" s="200">
        <v>171.43</v>
      </c>
      <c r="AT2910" s="263"/>
      <c r="AU2910" s="264"/>
      <c r="AW2910" s="252" t="s">
        <v>61040</v>
      </c>
      <c r="AX2910" s="253">
        <v>10316.280000000001</v>
      </c>
      <c r="AZ2910" s="230" t="s">
        <v>40073</v>
      </c>
      <c r="BA2910" s="231">
        <v>8976.14</v>
      </c>
      <c r="BC2910" s="209" t="s">
        <v>7469</v>
      </c>
      <c r="BD2910" s="210">
        <v>10493.52</v>
      </c>
    </row>
    <row r="2911" spans="9:56" x14ac:dyDescent="0.55000000000000004">
      <c r="I2911" s="250" t="s">
        <v>61151</v>
      </c>
      <c r="J2911" s="250"/>
      <c r="K2911" s="251">
        <v>5025.5</v>
      </c>
      <c r="M2911" s="224" t="s">
        <v>39870</v>
      </c>
      <c r="N2911" s="224"/>
      <c r="O2911" s="225">
        <v>1137.0899999999999</v>
      </c>
      <c r="Q2911" s="203" t="s">
        <v>3482</v>
      </c>
      <c r="R2911" s="203"/>
      <c r="S2911" s="204">
        <v>19950.669999999998</v>
      </c>
      <c r="Y2911" t="s">
        <v>33970</v>
      </c>
      <c r="Z2911" s="284">
        <v>33132.15</v>
      </c>
      <c r="AB2911" s="276" t="s">
        <v>70483</v>
      </c>
      <c r="AC2911" s="277">
        <v>827.85</v>
      </c>
      <c r="AE2911" s="246" t="s">
        <v>17663</v>
      </c>
      <c r="AF2911" s="247">
        <v>4198.82</v>
      </c>
      <c r="AH2911" s="226" t="s">
        <v>48751</v>
      </c>
      <c r="AI2911" s="227">
        <v>914.86</v>
      </c>
      <c r="AK2911" s="207" t="s">
        <v>17387</v>
      </c>
      <c r="AL2911" s="208">
        <v>3350</v>
      </c>
      <c r="AM2911" s="93"/>
      <c r="AN2911" s="199" t="s">
        <v>32739</v>
      </c>
      <c r="AO2911" s="200">
        <v>7404.5</v>
      </c>
      <c r="AT2911" s="263"/>
      <c r="AU2911" s="264"/>
      <c r="AW2911" s="252" t="s">
        <v>61171</v>
      </c>
      <c r="AX2911" s="253">
        <v>5025.5</v>
      </c>
      <c r="AZ2911" s="230" t="s">
        <v>40074</v>
      </c>
      <c r="BA2911" s="231">
        <v>1137.0899999999999</v>
      </c>
      <c r="BC2911" s="209" t="s">
        <v>7638</v>
      </c>
      <c r="BD2911" s="210">
        <v>20170</v>
      </c>
    </row>
    <row r="2912" spans="9:56" x14ac:dyDescent="0.55000000000000004">
      <c r="I2912" s="250" t="s">
        <v>60146</v>
      </c>
      <c r="J2912" s="250"/>
      <c r="K2912" s="251">
        <v>10068.52</v>
      </c>
      <c r="M2912" s="224" t="s">
        <v>37393</v>
      </c>
      <c r="N2912" s="224"/>
      <c r="O2912" s="225">
        <v>155151.82</v>
      </c>
      <c r="Q2912" s="203" t="s">
        <v>3312</v>
      </c>
      <c r="R2912" s="203"/>
      <c r="S2912" s="204">
        <v>914149.15</v>
      </c>
      <c r="Y2912" t="s">
        <v>33971</v>
      </c>
      <c r="Z2912" s="284">
        <v>75899.460000000006</v>
      </c>
      <c r="AB2912" s="276" t="s">
        <v>67383</v>
      </c>
      <c r="AC2912" s="277">
        <v>505.44</v>
      </c>
      <c r="AE2912" s="246" t="s">
        <v>55915</v>
      </c>
      <c r="AF2912" s="247">
        <v>1295.72</v>
      </c>
      <c r="AH2912" s="226" t="s">
        <v>17491</v>
      </c>
      <c r="AI2912" s="227">
        <v>1350</v>
      </c>
      <c r="AK2912" s="207" t="s">
        <v>17388</v>
      </c>
      <c r="AL2912" s="208">
        <v>73327.5</v>
      </c>
      <c r="AM2912" s="93"/>
      <c r="AN2912" s="199" t="s">
        <v>32740</v>
      </c>
      <c r="AO2912" s="200">
        <v>1126.19</v>
      </c>
      <c r="AT2912" s="263"/>
      <c r="AU2912" s="264"/>
      <c r="AW2912" s="252" t="s">
        <v>61041</v>
      </c>
      <c r="AX2912" s="253">
        <v>10068.52</v>
      </c>
      <c r="AZ2912" s="230" t="s">
        <v>37842</v>
      </c>
      <c r="BA2912" s="231">
        <v>155151.82</v>
      </c>
      <c r="BC2912" s="209" t="s">
        <v>7873</v>
      </c>
      <c r="BD2912" s="210">
        <v>1751.76</v>
      </c>
    </row>
    <row r="2913" spans="9:56" x14ac:dyDescent="0.55000000000000004">
      <c r="I2913" s="250" t="s">
        <v>61152</v>
      </c>
      <c r="J2913" s="250"/>
      <c r="K2913" s="251">
        <v>5032.1000000000004</v>
      </c>
      <c r="M2913" s="224" t="s">
        <v>37395</v>
      </c>
      <c r="N2913" s="224"/>
      <c r="O2913" s="225">
        <v>23412</v>
      </c>
      <c r="Q2913" s="203" t="s">
        <v>3483</v>
      </c>
      <c r="R2913" s="203"/>
      <c r="S2913" s="204">
        <v>551448</v>
      </c>
      <c r="Y2913" t="s">
        <v>35430</v>
      </c>
      <c r="Z2913" s="284">
        <v>15851.69</v>
      </c>
      <c r="AB2913" s="276" t="s">
        <v>67384</v>
      </c>
      <c r="AC2913" s="277">
        <v>768.69</v>
      </c>
      <c r="AE2913" s="246" t="s">
        <v>17664</v>
      </c>
      <c r="AF2913" s="247">
        <v>130.53</v>
      </c>
      <c r="AH2913" s="226" t="s">
        <v>17492</v>
      </c>
      <c r="AI2913" s="227">
        <v>1675</v>
      </c>
      <c r="AK2913" s="207" t="s">
        <v>17389</v>
      </c>
      <c r="AL2913" s="208">
        <v>37428.75</v>
      </c>
      <c r="AM2913" s="93"/>
      <c r="AN2913" s="199" t="s">
        <v>32741</v>
      </c>
      <c r="AO2913" s="200">
        <v>11894.88</v>
      </c>
      <c r="AT2913" s="263"/>
      <c r="AU2913" s="264"/>
      <c r="AW2913" s="252" t="s">
        <v>61172</v>
      </c>
      <c r="AX2913" s="253">
        <v>5032.1000000000004</v>
      </c>
      <c r="AZ2913" s="230" t="s">
        <v>37845</v>
      </c>
      <c r="BA2913" s="231">
        <v>23412</v>
      </c>
      <c r="BC2913" s="209" t="s">
        <v>8562</v>
      </c>
      <c r="BD2913" s="210">
        <v>19161.05</v>
      </c>
    </row>
    <row r="2914" spans="9:56" x14ac:dyDescent="0.55000000000000004">
      <c r="I2914" s="250" t="s">
        <v>61153</v>
      </c>
      <c r="J2914" s="250"/>
      <c r="K2914" s="251">
        <v>68791.360000000001</v>
      </c>
      <c r="M2914" s="224" t="s">
        <v>37396</v>
      </c>
      <c r="N2914" s="224"/>
      <c r="O2914" s="225">
        <v>22160</v>
      </c>
      <c r="Q2914" s="203" t="s">
        <v>3313</v>
      </c>
      <c r="R2914" s="203"/>
      <c r="S2914" s="204">
        <v>233452952.78</v>
      </c>
      <c r="Y2914" t="s">
        <v>35431</v>
      </c>
      <c r="Z2914" s="284">
        <v>588182.71</v>
      </c>
      <c r="AB2914" s="276" t="s">
        <v>67385</v>
      </c>
      <c r="AC2914" s="277">
        <v>50.17</v>
      </c>
      <c r="AE2914" s="246" t="s">
        <v>54965</v>
      </c>
      <c r="AF2914" s="247">
        <v>2629.83</v>
      </c>
      <c r="AH2914" s="226" t="s">
        <v>17493</v>
      </c>
      <c r="AI2914" s="227">
        <v>1600</v>
      </c>
      <c r="AK2914" s="207" t="s">
        <v>13226</v>
      </c>
      <c r="AL2914" s="208">
        <v>28577.31</v>
      </c>
      <c r="AM2914" s="93"/>
      <c r="AN2914" s="199" t="s">
        <v>32742</v>
      </c>
      <c r="AO2914" s="200">
        <v>171.43</v>
      </c>
      <c r="AT2914" s="263"/>
      <c r="AU2914" s="264"/>
      <c r="AW2914" s="252" t="s">
        <v>61173</v>
      </c>
      <c r="AX2914" s="253">
        <v>68791.360000000001</v>
      </c>
      <c r="AZ2914" s="230" t="s">
        <v>37847</v>
      </c>
      <c r="BA2914" s="231">
        <v>22160</v>
      </c>
      <c r="BC2914" s="209" t="s">
        <v>8777</v>
      </c>
      <c r="BD2914" s="210">
        <v>1497.05</v>
      </c>
    </row>
    <row r="2915" spans="9:56" x14ac:dyDescent="0.55000000000000004">
      <c r="I2915" s="250" t="s">
        <v>60147</v>
      </c>
      <c r="J2915" s="250"/>
      <c r="K2915" s="251">
        <v>10048.61</v>
      </c>
      <c r="M2915" s="224" t="s">
        <v>37397</v>
      </c>
      <c r="N2915" s="224"/>
      <c r="O2915" s="225">
        <v>19595</v>
      </c>
      <c r="Q2915" s="203" t="s">
        <v>4171</v>
      </c>
      <c r="R2915" s="203"/>
      <c r="S2915" s="204">
        <v>13874</v>
      </c>
      <c r="Y2915" t="s">
        <v>53323</v>
      </c>
      <c r="Z2915" s="284">
        <v>48575.5</v>
      </c>
      <c r="AB2915" s="276" t="s">
        <v>67386</v>
      </c>
      <c r="AC2915" s="277">
        <v>206.94</v>
      </c>
      <c r="AE2915" s="246" t="s">
        <v>47873</v>
      </c>
      <c r="AF2915" s="247">
        <v>588.6</v>
      </c>
      <c r="AH2915" s="226" t="s">
        <v>33273</v>
      </c>
      <c r="AI2915" s="227">
        <v>19920</v>
      </c>
      <c r="AK2915" s="207" t="s">
        <v>13227</v>
      </c>
      <c r="AL2915" s="208">
        <v>63566.54</v>
      </c>
      <c r="AM2915" s="93"/>
      <c r="AN2915" s="199" t="s">
        <v>32743</v>
      </c>
      <c r="AO2915" s="200">
        <v>7404.5</v>
      </c>
      <c r="AT2915" s="263"/>
      <c r="AU2915" s="264"/>
      <c r="AW2915" s="252" t="s">
        <v>61042</v>
      </c>
      <c r="AX2915" s="253">
        <v>10048.61</v>
      </c>
      <c r="AZ2915" s="230" t="s">
        <v>37849</v>
      </c>
      <c r="BA2915" s="231">
        <v>19595</v>
      </c>
      <c r="BC2915" s="209" t="s">
        <v>9061</v>
      </c>
      <c r="BD2915" s="210">
        <v>3426</v>
      </c>
    </row>
    <row r="2916" spans="9:56" x14ac:dyDescent="0.55000000000000004">
      <c r="I2916" s="250" t="s">
        <v>60148</v>
      </c>
      <c r="J2916" s="250"/>
      <c r="K2916" s="251">
        <v>21832.560000000001</v>
      </c>
      <c r="M2916" s="224" t="s">
        <v>37398</v>
      </c>
      <c r="N2916" s="224"/>
      <c r="O2916" s="225">
        <v>5707.27</v>
      </c>
      <c r="Q2916" s="203" t="s">
        <v>4172</v>
      </c>
      <c r="R2916" s="203"/>
      <c r="S2916" s="204">
        <v>20975</v>
      </c>
      <c r="Y2916" t="s">
        <v>48180</v>
      </c>
      <c r="Z2916" s="284">
        <v>125993.97</v>
      </c>
      <c r="AB2916" s="276" t="s">
        <v>66555</v>
      </c>
      <c r="AC2916" s="277">
        <v>25760.560000000001</v>
      </c>
      <c r="AE2916" s="246" t="s">
        <v>17665</v>
      </c>
      <c r="AF2916" s="247">
        <v>3891.97</v>
      </c>
      <c r="AH2916" s="226" t="s">
        <v>33274</v>
      </c>
      <c r="AI2916" s="227">
        <v>105018.47</v>
      </c>
      <c r="AK2916" s="207" t="s">
        <v>17390</v>
      </c>
      <c r="AL2916" s="208">
        <v>9436.8799999999992</v>
      </c>
      <c r="AM2916" s="93"/>
      <c r="AN2916" s="199" t="s">
        <v>27322</v>
      </c>
      <c r="AO2916" s="200">
        <v>1126.19</v>
      </c>
      <c r="AT2916" s="263"/>
      <c r="AU2916" s="264"/>
      <c r="AW2916" s="252" t="s">
        <v>61043</v>
      </c>
      <c r="AX2916" s="253">
        <v>21832.560000000001</v>
      </c>
      <c r="AZ2916" s="230" t="s">
        <v>37853</v>
      </c>
      <c r="BA2916" s="231">
        <v>5707.27</v>
      </c>
      <c r="BC2916" s="209" t="s">
        <v>9374</v>
      </c>
      <c r="BD2916" s="210">
        <v>94096.08</v>
      </c>
    </row>
    <row r="2917" spans="9:56" x14ac:dyDescent="0.55000000000000004">
      <c r="I2917" s="250" t="s">
        <v>61154</v>
      </c>
      <c r="J2917" s="250"/>
      <c r="K2917" s="251">
        <v>7483.28</v>
      </c>
      <c r="M2917" s="224" t="s">
        <v>37400</v>
      </c>
      <c r="N2917" s="224"/>
      <c r="O2917" s="225">
        <v>1321.13</v>
      </c>
      <c r="Q2917" s="203" t="s">
        <v>4173</v>
      </c>
      <c r="R2917" s="203"/>
      <c r="S2917" s="204">
        <v>17556.900000000001</v>
      </c>
      <c r="Y2917" t="s">
        <v>71593</v>
      </c>
      <c r="Z2917" s="284">
        <v>326112.44</v>
      </c>
      <c r="AB2917" s="276" t="s">
        <v>57356</v>
      </c>
      <c r="AC2917" s="277">
        <v>12040.68</v>
      </c>
      <c r="AE2917" s="246" t="s">
        <v>58209</v>
      </c>
      <c r="AF2917" s="247">
        <v>2249.6799999999998</v>
      </c>
      <c r="AH2917" s="226" t="s">
        <v>51912</v>
      </c>
      <c r="AI2917" s="227">
        <v>10625</v>
      </c>
      <c r="AK2917" s="207" t="s">
        <v>17391</v>
      </c>
      <c r="AL2917" s="208">
        <v>4037.96</v>
      </c>
      <c r="AM2917" s="93"/>
      <c r="AN2917" s="199" t="s">
        <v>27325</v>
      </c>
      <c r="AO2917" s="200">
        <v>11894.88</v>
      </c>
      <c r="AT2917" s="263"/>
      <c r="AU2917" s="264"/>
      <c r="AW2917" s="252" t="s">
        <v>61174</v>
      </c>
      <c r="AX2917" s="253">
        <v>7483.28</v>
      </c>
      <c r="AZ2917" s="230" t="s">
        <v>37863</v>
      </c>
      <c r="BA2917" s="231">
        <v>1321.13</v>
      </c>
      <c r="BC2917" s="209" t="s">
        <v>9553</v>
      </c>
      <c r="BD2917" s="210">
        <v>1361.95</v>
      </c>
    </row>
    <row r="2918" spans="9:56" x14ac:dyDescent="0.55000000000000004">
      <c r="I2918" s="250" t="s">
        <v>60149</v>
      </c>
      <c r="J2918" s="250"/>
      <c r="K2918" s="251">
        <v>49182.78</v>
      </c>
      <c r="M2918" s="224" t="s">
        <v>37401</v>
      </c>
      <c r="N2918" s="224"/>
      <c r="O2918" s="225">
        <v>10928.7</v>
      </c>
      <c r="Q2918" s="203" t="s">
        <v>3484</v>
      </c>
      <c r="R2918" s="203"/>
      <c r="S2918" s="204">
        <v>32670.1</v>
      </c>
      <c r="Y2918" t="s">
        <v>70688</v>
      </c>
      <c r="Z2918">
        <v>640</v>
      </c>
      <c r="AB2918" s="276" t="s">
        <v>70484</v>
      </c>
      <c r="AC2918" s="277">
        <v>2375</v>
      </c>
      <c r="AE2918" s="246" t="s">
        <v>46766</v>
      </c>
      <c r="AF2918" s="247">
        <v>14146</v>
      </c>
      <c r="AH2918" s="226" t="s">
        <v>51913</v>
      </c>
      <c r="AI2918" s="227">
        <v>22326.94</v>
      </c>
      <c r="AK2918" s="207" t="s">
        <v>17392</v>
      </c>
      <c r="AL2918" s="208">
        <v>17103</v>
      </c>
      <c r="AM2918" s="93"/>
      <c r="AN2918" s="199" t="s">
        <v>32744</v>
      </c>
      <c r="AO2918" s="200">
        <v>54070.33</v>
      </c>
      <c r="AT2918" s="263"/>
      <c r="AU2918" s="264"/>
      <c r="AW2918" s="252" t="s">
        <v>61044</v>
      </c>
      <c r="AX2918" s="253">
        <v>49182.78</v>
      </c>
      <c r="AZ2918" s="230" t="s">
        <v>37868</v>
      </c>
      <c r="BA2918" s="231">
        <v>10928.7</v>
      </c>
      <c r="BC2918" s="209" t="s">
        <v>11156</v>
      </c>
      <c r="BD2918" s="210">
        <v>11744.78</v>
      </c>
    </row>
    <row r="2919" spans="9:56" x14ac:dyDescent="0.55000000000000004">
      <c r="I2919" s="250" t="s">
        <v>60150</v>
      </c>
      <c r="J2919" s="250"/>
      <c r="K2919" s="251">
        <v>90929.04</v>
      </c>
      <c r="M2919" s="224" t="s">
        <v>37402</v>
      </c>
      <c r="N2919" s="224"/>
      <c r="O2919" s="225">
        <v>116293.98</v>
      </c>
      <c r="Q2919" s="203" t="s">
        <v>4175</v>
      </c>
      <c r="R2919" s="203"/>
      <c r="S2919" s="204">
        <v>39387.599999999999</v>
      </c>
      <c r="Y2919" t="s">
        <v>63763</v>
      </c>
      <c r="Z2919" s="284">
        <v>39925.800000000003</v>
      </c>
      <c r="AB2919" s="276" t="s">
        <v>67387</v>
      </c>
      <c r="AC2919" s="277">
        <v>363.94</v>
      </c>
      <c r="AE2919" s="246" t="s">
        <v>46768</v>
      </c>
      <c r="AF2919" s="247">
        <v>978.96</v>
      </c>
      <c r="AH2919" s="226" t="s">
        <v>17494</v>
      </c>
      <c r="AI2919" s="227">
        <v>26868.94</v>
      </c>
      <c r="AK2919" s="207" t="s">
        <v>17393</v>
      </c>
      <c r="AL2919" s="208">
        <v>1997.7</v>
      </c>
      <c r="AM2919" s="93"/>
      <c r="AN2919" s="199" t="s">
        <v>32745</v>
      </c>
      <c r="AO2919" s="200">
        <v>271446.67</v>
      </c>
      <c r="AT2919" s="263"/>
      <c r="AU2919" s="264"/>
      <c r="AW2919" s="252" t="s">
        <v>61045</v>
      </c>
      <c r="AX2919" s="253">
        <v>90929.04</v>
      </c>
      <c r="AZ2919" s="230" t="s">
        <v>37873</v>
      </c>
      <c r="BA2919" s="231">
        <v>116293.98</v>
      </c>
      <c r="BC2919" s="209" t="s">
        <v>11384</v>
      </c>
      <c r="BD2919" s="210">
        <v>5824.05</v>
      </c>
    </row>
    <row r="2920" spans="9:56" x14ac:dyDescent="0.55000000000000004">
      <c r="I2920" s="250" t="s">
        <v>60151</v>
      </c>
      <c r="J2920" s="250"/>
      <c r="K2920" s="251">
        <v>5278.68</v>
      </c>
      <c r="M2920" s="224" t="s">
        <v>37403</v>
      </c>
      <c r="N2920" s="224"/>
      <c r="O2920" s="225">
        <v>6239</v>
      </c>
      <c r="Q2920" s="203" t="s">
        <v>3485</v>
      </c>
      <c r="R2920" s="203"/>
      <c r="S2920" s="204">
        <v>4263</v>
      </c>
      <c r="Y2920" t="s">
        <v>63764</v>
      </c>
      <c r="Z2920" s="284">
        <v>3103.32</v>
      </c>
      <c r="AB2920" s="276" t="s">
        <v>67388</v>
      </c>
      <c r="AC2920" s="277">
        <v>551.29999999999995</v>
      </c>
      <c r="AE2920" s="246" t="s">
        <v>46769</v>
      </c>
      <c r="AF2920" s="247">
        <v>3465.77</v>
      </c>
      <c r="AH2920" s="226" t="s">
        <v>33275</v>
      </c>
      <c r="AI2920" s="227">
        <v>30354.58</v>
      </c>
      <c r="AK2920" s="207" t="s">
        <v>17394</v>
      </c>
      <c r="AL2920" s="208">
        <v>18941.78</v>
      </c>
      <c r="AM2920" s="93"/>
      <c r="AN2920" s="199" t="s">
        <v>14201</v>
      </c>
      <c r="AO2920" s="200">
        <v>29510.6</v>
      </c>
      <c r="AT2920" s="263"/>
      <c r="AU2920" s="264"/>
      <c r="AW2920" s="252" t="s">
        <v>61046</v>
      </c>
      <c r="AX2920" s="253">
        <v>5278.68</v>
      </c>
      <c r="AZ2920" s="230" t="s">
        <v>37875</v>
      </c>
      <c r="BA2920" s="231">
        <v>6239</v>
      </c>
      <c r="BC2920" s="209" t="s">
        <v>9965</v>
      </c>
      <c r="BD2920" s="210">
        <v>206774.24</v>
      </c>
    </row>
    <row r="2921" spans="9:56" x14ac:dyDescent="0.55000000000000004">
      <c r="I2921" s="250" t="s">
        <v>62990</v>
      </c>
      <c r="J2921" s="250"/>
      <c r="K2921" s="251">
        <v>5038.26</v>
      </c>
      <c r="M2921" s="224" t="s">
        <v>37404</v>
      </c>
      <c r="N2921" s="224"/>
      <c r="O2921" s="225">
        <v>24039.08</v>
      </c>
      <c r="Q2921" s="203" t="s">
        <v>4176</v>
      </c>
      <c r="R2921" s="203"/>
      <c r="S2921" s="204">
        <v>18281</v>
      </c>
      <c r="Y2921" t="s">
        <v>68457</v>
      </c>
      <c r="Z2921" s="284">
        <v>3786.3</v>
      </c>
      <c r="AB2921" s="276" t="s">
        <v>60325</v>
      </c>
      <c r="AC2921" s="277">
        <v>15976.92</v>
      </c>
      <c r="AE2921" s="246" t="s">
        <v>46770</v>
      </c>
      <c r="AF2921" s="247">
        <v>2933.25</v>
      </c>
      <c r="AH2921" s="226" t="s">
        <v>34708</v>
      </c>
      <c r="AI2921" s="227">
        <v>140218</v>
      </c>
      <c r="AK2921" s="207" t="s">
        <v>17395</v>
      </c>
      <c r="AL2921" s="208">
        <v>20765.27</v>
      </c>
      <c r="AM2921" s="93"/>
      <c r="AN2921" s="199" t="s">
        <v>27422</v>
      </c>
      <c r="AO2921" s="200">
        <v>54070.33</v>
      </c>
      <c r="AT2921" s="263"/>
      <c r="AU2921" s="264"/>
      <c r="AW2921" s="252" t="s">
        <v>62991</v>
      </c>
      <c r="AX2921" s="253">
        <v>5038.26</v>
      </c>
      <c r="AZ2921" s="230" t="s">
        <v>37879</v>
      </c>
      <c r="BA2921" s="231">
        <v>24039.08</v>
      </c>
      <c r="BC2921" s="209" t="s">
        <v>6793</v>
      </c>
      <c r="BD2921" s="210">
        <v>139770.76999999999</v>
      </c>
    </row>
    <row r="2922" spans="9:56" x14ac:dyDescent="0.55000000000000004">
      <c r="I2922" s="250" t="s">
        <v>60152</v>
      </c>
      <c r="J2922" s="250"/>
      <c r="K2922" s="251">
        <v>11487.06</v>
      </c>
      <c r="M2922" s="224" t="s">
        <v>37405</v>
      </c>
      <c r="N2922" s="224"/>
      <c r="O2922" s="225">
        <v>15765</v>
      </c>
      <c r="Q2922" s="203" t="s">
        <v>3486</v>
      </c>
      <c r="R2922" s="203"/>
      <c r="S2922" s="204">
        <v>31749.84</v>
      </c>
      <c r="Y2922" t="s">
        <v>62973</v>
      </c>
      <c r="Z2922" s="284">
        <v>5000</v>
      </c>
      <c r="AB2922" s="276" t="s">
        <v>60326</v>
      </c>
      <c r="AC2922" s="277">
        <v>1222.18</v>
      </c>
      <c r="AE2922" s="246" t="s">
        <v>48755</v>
      </c>
      <c r="AF2922" s="247">
        <v>685.49</v>
      </c>
      <c r="AH2922" s="226" t="s">
        <v>17495</v>
      </c>
      <c r="AI2922" s="227">
        <v>28645.66</v>
      </c>
      <c r="AK2922" s="207" t="s">
        <v>17396</v>
      </c>
      <c r="AL2922" s="208">
        <v>321869.82</v>
      </c>
      <c r="AM2922" s="93"/>
      <c r="AN2922" s="199" t="s">
        <v>14202</v>
      </c>
      <c r="AO2922" s="200">
        <v>300957.27</v>
      </c>
      <c r="AT2922" s="263"/>
      <c r="AU2922" s="264"/>
      <c r="AW2922" s="252" t="s">
        <v>61047</v>
      </c>
      <c r="AX2922" s="253">
        <v>11487.06</v>
      </c>
      <c r="AZ2922" s="230" t="s">
        <v>37882</v>
      </c>
      <c r="BA2922" s="231">
        <v>15765</v>
      </c>
      <c r="BC2922" s="209" t="s">
        <v>6979</v>
      </c>
      <c r="BD2922" s="210">
        <v>59226.5</v>
      </c>
    </row>
    <row r="2923" spans="9:56" x14ac:dyDescent="0.55000000000000004">
      <c r="I2923" s="250" t="s">
        <v>60153</v>
      </c>
      <c r="J2923" s="250"/>
      <c r="K2923" s="251">
        <v>32601.99</v>
      </c>
      <c r="M2923" s="224" t="s">
        <v>37406</v>
      </c>
      <c r="N2923" s="224"/>
      <c r="O2923" s="225">
        <v>21692.45</v>
      </c>
      <c r="Q2923" s="203" t="s">
        <v>4178</v>
      </c>
      <c r="R2923" s="203"/>
      <c r="S2923" s="204">
        <v>43154</v>
      </c>
      <c r="Y2923" t="s">
        <v>71594</v>
      </c>
      <c r="Z2923">
        <v>840.71</v>
      </c>
      <c r="AB2923" s="276" t="s">
        <v>60327</v>
      </c>
      <c r="AC2923" s="277">
        <v>3997.44</v>
      </c>
      <c r="AE2923" s="246" t="s">
        <v>51941</v>
      </c>
      <c r="AF2923" s="247">
        <v>14636.37</v>
      </c>
      <c r="AH2923" s="226" t="s">
        <v>47870</v>
      </c>
      <c r="AI2923" s="227">
        <v>85.31</v>
      </c>
      <c r="AK2923" s="207" t="s">
        <v>17397</v>
      </c>
      <c r="AL2923" s="208">
        <v>75019</v>
      </c>
      <c r="AM2923" s="93"/>
      <c r="AN2923" s="199" t="s">
        <v>32746</v>
      </c>
      <c r="AO2923" s="200">
        <v>48864.57</v>
      </c>
      <c r="AT2923" s="263"/>
      <c r="AU2923" s="264"/>
      <c r="AW2923" s="252" t="s">
        <v>61048</v>
      </c>
      <c r="AX2923" s="253">
        <v>32601.99</v>
      </c>
      <c r="AZ2923" s="230" t="s">
        <v>37886</v>
      </c>
      <c r="BA2923" s="231">
        <v>21692.45</v>
      </c>
      <c r="BC2923" s="209" t="s">
        <v>7193</v>
      </c>
      <c r="BD2923" s="210">
        <v>10454.33</v>
      </c>
    </row>
    <row r="2924" spans="9:56" x14ac:dyDescent="0.55000000000000004">
      <c r="I2924" s="250" t="s">
        <v>60154</v>
      </c>
      <c r="J2924" s="250"/>
      <c r="K2924" s="251">
        <v>62619.360000000001</v>
      </c>
      <c r="M2924" s="224" t="s">
        <v>37407</v>
      </c>
      <c r="N2924" s="224"/>
      <c r="O2924" s="225">
        <v>32375.57</v>
      </c>
      <c r="Q2924" s="203" t="s">
        <v>3487</v>
      </c>
      <c r="R2924" s="203"/>
      <c r="S2924" s="204">
        <v>12824</v>
      </c>
      <c r="Y2924" t="s">
        <v>68458</v>
      </c>
      <c r="Z2924">
        <v>626.78</v>
      </c>
      <c r="AB2924" s="276" t="s">
        <v>34913</v>
      </c>
      <c r="AC2924" s="277">
        <v>17511</v>
      </c>
      <c r="AE2924" s="246" t="s">
        <v>51942</v>
      </c>
      <c r="AF2924" s="247">
        <v>7157.36</v>
      </c>
      <c r="AH2924" s="226" t="s">
        <v>33276</v>
      </c>
      <c r="AI2924" s="227">
        <v>3344</v>
      </c>
      <c r="AK2924" s="207" t="s">
        <v>13228</v>
      </c>
      <c r="AL2924" s="208">
        <v>15942.84</v>
      </c>
      <c r="AM2924" s="93"/>
      <c r="AN2924" s="199" t="s">
        <v>32747</v>
      </c>
      <c r="AO2924" s="200">
        <v>3507.69</v>
      </c>
      <c r="AT2924" s="263"/>
      <c r="AU2924" s="264"/>
      <c r="AW2924" s="252" t="s">
        <v>61049</v>
      </c>
      <c r="AX2924" s="253">
        <v>62619.360000000001</v>
      </c>
      <c r="AZ2924" s="230" t="s">
        <v>37891</v>
      </c>
      <c r="BA2924" s="231">
        <v>32375.57</v>
      </c>
      <c r="BC2924" s="209" t="s">
        <v>7470</v>
      </c>
      <c r="BD2924" s="210">
        <v>130505.05</v>
      </c>
    </row>
    <row r="2925" spans="9:56" x14ac:dyDescent="0.55000000000000004">
      <c r="I2925" s="250" t="s">
        <v>61155</v>
      </c>
      <c r="J2925" s="250"/>
      <c r="K2925" s="251">
        <v>5278.74</v>
      </c>
      <c r="M2925" s="224" t="s">
        <v>37409</v>
      </c>
      <c r="N2925" s="224"/>
      <c r="O2925" s="225">
        <v>538884.14</v>
      </c>
      <c r="Q2925" s="203" t="s">
        <v>3488</v>
      </c>
      <c r="R2925" s="203"/>
      <c r="S2925" s="204">
        <v>7698.42</v>
      </c>
      <c r="Y2925" t="s">
        <v>69886</v>
      </c>
      <c r="Z2925">
        <v>248.16</v>
      </c>
      <c r="AB2925" s="276" t="s">
        <v>18877</v>
      </c>
      <c r="AC2925" s="277">
        <v>8529.14</v>
      </c>
      <c r="AE2925" s="246" t="s">
        <v>51943</v>
      </c>
      <c r="AF2925" s="247">
        <v>1249.08</v>
      </c>
      <c r="AH2925" s="226" t="s">
        <v>17496</v>
      </c>
      <c r="AI2925" s="227">
        <v>19034.150000000001</v>
      </c>
      <c r="AK2925" s="207" t="s">
        <v>17398</v>
      </c>
      <c r="AL2925" s="208">
        <v>7805.33</v>
      </c>
      <c r="AM2925" s="93"/>
      <c r="AN2925" s="199" t="s">
        <v>32748</v>
      </c>
      <c r="AO2925" s="200">
        <v>9626.39</v>
      </c>
      <c r="AT2925" s="263"/>
      <c r="AU2925" s="264"/>
      <c r="AW2925" s="252" t="s">
        <v>61175</v>
      </c>
      <c r="AX2925" s="253">
        <v>5278.74</v>
      </c>
      <c r="AZ2925" s="230" t="s">
        <v>37897</v>
      </c>
      <c r="BA2925" s="231">
        <v>538884.14</v>
      </c>
      <c r="BC2925" s="209" t="s">
        <v>7639</v>
      </c>
      <c r="BD2925" s="210">
        <v>298314</v>
      </c>
    </row>
    <row r="2926" spans="9:56" x14ac:dyDescent="0.55000000000000004">
      <c r="I2926" s="250" t="s">
        <v>60155</v>
      </c>
      <c r="J2926" s="250"/>
      <c r="K2926" s="251">
        <v>20633.88</v>
      </c>
      <c r="M2926" s="224" t="s">
        <v>37411</v>
      </c>
      <c r="N2926" s="224"/>
      <c r="O2926" s="225">
        <v>13774.61</v>
      </c>
      <c r="Q2926" s="203" t="s">
        <v>3489</v>
      </c>
      <c r="R2926" s="203"/>
      <c r="S2926" s="204">
        <v>20589.7</v>
      </c>
      <c r="Y2926" t="s">
        <v>68459</v>
      </c>
      <c r="Z2926" s="284">
        <v>1711.64</v>
      </c>
      <c r="AB2926" s="276" t="s">
        <v>55067</v>
      </c>
      <c r="AC2926" s="277">
        <v>42294.06</v>
      </c>
      <c r="AE2926" s="246" t="s">
        <v>51945</v>
      </c>
      <c r="AF2926" s="247">
        <v>1913.12</v>
      </c>
      <c r="AH2926" s="226" t="s">
        <v>17497</v>
      </c>
      <c r="AI2926" s="227">
        <v>88359.360000000001</v>
      </c>
      <c r="AK2926" s="207" t="s">
        <v>17399</v>
      </c>
      <c r="AL2926" s="208">
        <v>495498.74</v>
      </c>
      <c r="AM2926" s="93"/>
      <c r="AN2926" s="199" t="s">
        <v>32749</v>
      </c>
      <c r="AO2926" s="200">
        <v>11640.89</v>
      </c>
      <c r="AT2926" s="263"/>
      <c r="AU2926" s="264"/>
      <c r="AW2926" s="252" t="s">
        <v>61050</v>
      </c>
      <c r="AX2926" s="253">
        <v>20633.88</v>
      </c>
      <c r="AZ2926" s="230" t="s">
        <v>37901</v>
      </c>
      <c r="BA2926" s="231">
        <v>13774.61</v>
      </c>
      <c r="BC2926" s="209" t="s">
        <v>7874</v>
      </c>
      <c r="BD2926" s="210">
        <v>17444.259999999998</v>
      </c>
    </row>
    <row r="2927" spans="9:56" x14ac:dyDescent="0.55000000000000004">
      <c r="I2927" s="250" t="s">
        <v>61156</v>
      </c>
      <c r="J2927" s="250"/>
      <c r="K2927" s="251">
        <v>34007.480000000003</v>
      </c>
      <c r="M2927" s="224" t="s">
        <v>37412</v>
      </c>
      <c r="N2927" s="224"/>
      <c r="O2927" s="225">
        <v>915022.25</v>
      </c>
      <c r="Q2927" s="203" t="s">
        <v>3490</v>
      </c>
      <c r="R2927" s="203"/>
      <c r="S2927" s="204">
        <v>3336.88</v>
      </c>
      <c r="Y2927" t="s">
        <v>62974</v>
      </c>
      <c r="Z2927" s="284">
        <v>5859.01</v>
      </c>
      <c r="AB2927" s="276" t="s">
        <v>47917</v>
      </c>
      <c r="AC2927" s="277">
        <v>35000</v>
      </c>
      <c r="AE2927" s="246" t="s">
        <v>51946</v>
      </c>
      <c r="AF2927" s="247">
        <v>1919.58</v>
      </c>
      <c r="AH2927" s="226" t="s">
        <v>51914</v>
      </c>
      <c r="AI2927" s="227">
        <v>6857.86</v>
      </c>
      <c r="AK2927" s="207" t="s">
        <v>17400</v>
      </c>
      <c r="AL2927" s="208">
        <v>95000</v>
      </c>
      <c r="AM2927" s="93"/>
      <c r="AN2927" s="199" t="s">
        <v>32750</v>
      </c>
      <c r="AO2927" s="200">
        <v>935</v>
      </c>
      <c r="AT2927" s="263"/>
      <c r="AU2927" s="264"/>
      <c r="AW2927" s="252" t="s">
        <v>61176</v>
      </c>
      <c r="AX2927" s="253">
        <v>34007.480000000003</v>
      </c>
      <c r="AZ2927" s="230" t="s">
        <v>37906</v>
      </c>
      <c r="BA2927" s="231">
        <v>915022.25</v>
      </c>
      <c r="BC2927" s="209" t="s">
        <v>8122</v>
      </c>
      <c r="BD2927" s="210">
        <v>34341.82</v>
      </c>
    </row>
    <row r="2928" spans="9:56" x14ac:dyDescent="0.55000000000000004">
      <c r="I2928" s="250" t="s">
        <v>60156</v>
      </c>
      <c r="J2928" s="250"/>
      <c r="K2928" s="251">
        <v>11035.92</v>
      </c>
      <c r="M2928" s="224" t="s">
        <v>37413</v>
      </c>
      <c r="N2928" s="224"/>
      <c r="O2928" s="225">
        <v>251881</v>
      </c>
      <c r="Q2928" s="203" t="s">
        <v>3491</v>
      </c>
      <c r="R2928" s="203"/>
      <c r="S2928" s="204">
        <v>84411</v>
      </c>
      <c r="Y2928" t="s">
        <v>62173</v>
      </c>
      <c r="Z2928" s="284">
        <v>18812.5</v>
      </c>
      <c r="AB2928" s="276" t="s">
        <v>39074</v>
      </c>
      <c r="AC2928" s="277">
        <v>5000</v>
      </c>
      <c r="AE2928" s="246" t="s">
        <v>51947</v>
      </c>
      <c r="AF2928" s="247">
        <v>5634.42</v>
      </c>
      <c r="AH2928" s="226" t="s">
        <v>44578</v>
      </c>
      <c r="AI2928" s="227">
        <v>4788.82</v>
      </c>
      <c r="AK2928" s="207" t="s">
        <v>17401</v>
      </c>
      <c r="AL2928" s="208">
        <v>2868</v>
      </c>
      <c r="AM2928" s="93"/>
      <c r="AN2928" s="199" t="s">
        <v>32751</v>
      </c>
      <c r="AO2928" s="200">
        <v>1097.67</v>
      </c>
      <c r="AT2928" s="263"/>
      <c r="AU2928" s="264"/>
      <c r="AW2928" s="252" t="s">
        <v>61051</v>
      </c>
      <c r="AX2928" s="253">
        <v>11035.92</v>
      </c>
      <c r="AZ2928" s="230" t="s">
        <v>37911</v>
      </c>
      <c r="BA2928" s="231">
        <v>251881</v>
      </c>
      <c r="BC2928" s="209" t="s">
        <v>8397</v>
      </c>
      <c r="BD2928" s="210">
        <v>142371</v>
      </c>
    </row>
    <row r="2929" spans="9:56" x14ac:dyDescent="0.55000000000000004">
      <c r="I2929" s="250" t="s">
        <v>61157</v>
      </c>
      <c r="J2929" s="250"/>
      <c r="K2929" s="251">
        <v>10076.52</v>
      </c>
      <c r="M2929" s="224" t="s">
        <v>37414</v>
      </c>
      <c r="N2929" s="224"/>
      <c r="O2929" s="225">
        <v>17642</v>
      </c>
      <c r="Q2929" s="203" t="s">
        <v>4180</v>
      </c>
      <c r="R2929" s="203"/>
      <c r="S2929" s="204">
        <v>48309.15</v>
      </c>
      <c r="Y2929" t="s">
        <v>64724</v>
      </c>
      <c r="Z2929" s="284">
        <v>30247</v>
      </c>
      <c r="AB2929" s="276" t="s">
        <v>55992</v>
      </c>
      <c r="AC2929" s="277">
        <v>1455.51</v>
      </c>
      <c r="AE2929" s="246" t="s">
        <v>51948</v>
      </c>
      <c r="AF2929" s="247">
        <v>130.38</v>
      </c>
      <c r="AH2929" s="226" t="s">
        <v>49738</v>
      </c>
      <c r="AI2929" s="227">
        <v>-1321.67</v>
      </c>
      <c r="AK2929" s="207" t="s">
        <v>17402</v>
      </c>
      <c r="AL2929" s="208">
        <v>6000</v>
      </c>
      <c r="AM2929" s="93"/>
      <c r="AN2929" s="199" t="s">
        <v>32752</v>
      </c>
      <c r="AO2929" s="200">
        <v>45272.79</v>
      </c>
      <c r="AT2929" s="263"/>
      <c r="AU2929" s="264"/>
      <c r="AW2929" s="252" t="s">
        <v>61177</v>
      </c>
      <c r="AX2929" s="253">
        <v>10076.52</v>
      </c>
      <c r="AZ2929" s="230" t="s">
        <v>37913</v>
      </c>
      <c r="BA2929" s="231">
        <v>17642</v>
      </c>
      <c r="BC2929" s="209" t="s">
        <v>8563</v>
      </c>
      <c r="BD2929" s="210">
        <v>341089</v>
      </c>
    </row>
    <row r="2930" spans="9:56" x14ac:dyDescent="0.55000000000000004">
      <c r="I2930" s="250" t="s">
        <v>60157</v>
      </c>
      <c r="J2930" s="250"/>
      <c r="K2930" s="251">
        <v>5266.96</v>
      </c>
      <c r="M2930" s="224" t="s">
        <v>37415</v>
      </c>
      <c r="N2930" s="224"/>
      <c r="O2930" s="225">
        <v>15896</v>
      </c>
      <c r="Q2930" s="203" t="s">
        <v>3492</v>
      </c>
      <c r="R2930" s="203"/>
      <c r="S2930" s="204">
        <v>10541</v>
      </c>
      <c r="Y2930" t="s">
        <v>71595</v>
      </c>
      <c r="Z2930" s="284">
        <v>75456</v>
      </c>
      <c r="AB2930" s="276" t="s">
        <v>18878</v>
      </c>
      <c r="AC2930" s="277">
        <v>8154.55</v>
      </c>
      <c r="AE2930" s="246" t="s">
        <v>54966</v>
      </c>
      <c r="AF2930" s="247">
        <v>11148.74</v>
      </c>
      <c r="AH2930" s="226" t="s">
        <v>34709</v>
      </c>
      <c r="AI2930" s="227">
        <v>167710.22</v>
      </c>
      <c r="AK2930" s="207" t="s">
        <v>17403</v>
      </c>
      <c r="AL2930" s="208">
        <v>1500</v>
      </c>
      <c r="AM2930" s="93"/>
      <c r="AN2930" s="199" t="s">
        <v>32753</v>
      </c>
      <c r="AO2930" s="200">
        <v>48864.57</v>
      </c>
      <c r="AT2930" s="263"/>
      <c r="AU2930" s="264"/>
      <c r="AW2930" s="252" t="s">
        <v>61052</v>
      </c>
      <c r="AX2930" s="253">
        <v>5266.96</v>
      </c>
      <c r="AZ2930" s="230" t="s">
        <v>37915</v>
      </c>
      <c r="BA2930" s="231">
        <v>15896</v>
      </c>
      <c r="BC2930" s="209" t="s">
        <v>8778</v>
      </c>
      <c r="BD2930" s="210">
        <v>23851.62</v>
      </c>
    </row>
    <row r="2931" spans="9:56" x14ac:dyDescent="0.55000000000000004">
      <c r="I2931" s="250" t="s">
        <v>60158</v>
      </c>
      <c r="J2931" s="250"/>
      <c r="K2931" s="251">
        <v>15819.96</v>
      </c>
      <c r="M2931" s="224" t="s">
        <v>37416</v>
      </c>
      <c r="N2931" s="224"/>
      <c r="O2931" s="225">
        <v>49071</v>
      </c>
      <c r="Q2931" s="203" t="s">
        <v>4203</v>
      </c>
      <c r="R2931" s="203"/>
      <c r="S2931" s="204">
        <v>1888.8</v>
      </c>
      <c r="Y2931" t="s">
        <v>71596</v>
      </c>
      <c r="Z2931" s="284">
        <v>13300</v>
      </c>
      <c r="AB2931" s="276" t="s">
        <v>18879</v>
      </c>
      <c r="AC2931" s="277">
        <v>15090.76</v>
      </c>
      <c r="AE2931" s="246" t="s">
        <v>51949</v>
      </c>
      <c r="AF2931" s="247">
        <v>5373.58</v>
      </c>
      <c r="AH2931" s="226" t="s">
        <v>49739</v>
      </c>
      <c r="AI2931" s="227">
        <v>10025</v>
      </c>
      <c r="AK2931" s="207" t="s">
        <v>17404</v>
      </c>
      <c r="AL2931" s="208">
        <v>1100</v>
      </c>
      <c r="AM2931" s="93"/>
      <c r="AN2931" s="199" t="s">
        <v>27506</v>
      </c>
      <c r="AO2931" s="200">
        <v>3507.69</v>
      </c>
      <c r="AT2931" s="263"/>
      <c r="AU2931" s="264"/>
      <c r="AW2931" s="252" t="s">
        <v>61053</v>
      </c>
      <c r="AX2931" s="253">
        <v>15819.96</v>
      </c>
      <c r="AZ2931" s="230" t="s">
        <v>37918</v>
      </c>
      <c r="BA2931" s="231">
        <v>49071</v>
      </c>
      <c r="BC2931" s="209" t="s">
        <v>9062</v>
      </c>
      <c r="BD2931" s="210">
        <v>116234.04</v>
      </c>
    </row>
    <row r="2932" spans="9:56" x14ac:dyDescent="0.55000000000000004">
      <c r="I2932" s="250" t="s">
        <v>60159</v>
      </c>
      <c r="J2932" s="250"/>
      <c r="K2932" s="251">
        <v>13676.1</v>
      </c>
      <c r="M2932" s="224" t="s">
        <v>37418</v>
      </c>
      <c r="N2932" s="224"/>
      <c r="O2932" s="225">
        <v>3406</v>
      </c>
      <c r="Q2932" s="203" t="s">
        <v>4182</v>
      </c>
      <c r="R2932" s="203"/>
      <c r="S2932" s="204">
        <v>3729</v>
      </c>
      <c r="Y2932" t="s">
        <v>71597</v>
      </c>
      <c r="Z2932">
        <v>462.97</v>
      </c>
      <c r="AB2932" s="276" t="s">
        <v>33396</v>
      </c>
      <c r="AC2932" s="277">
        <v>14305.08</v>
      </c>
      <c r="AE2932" s="246" t="s">
        <v>51950</v>
      </c>
      <c r="AF2932" s="247">
        <v>14098.13</v>
      </c>
      <c r="AH2932" s="226" t="s">
        <v>49740</v>
      </c>
      <c r="AI2932" s="227">
        <v>767</v>
      </c>
      <c r="AK2932" s="207" t="s">
        <v>17405</v>
      </c>
      <c r="AL2932" s="208">
        <v>657.91</v>
      </c>
      <c r="AM2932" s="93"/>
      <c r="AN2932" s="199" t="s">
        <v>27507</v>
      </c>
      <c r="AO2932" s="200">
        <v>9626.39</v>
      </c>
      <c r="AT2932" s="263"/>
      <c r="AU2932" s="264"/>
      <c r="AW2932" s="252" t="s">
        <v>61054</v>
      </c>
      <c r="AX2932" s="253">
        <v>13676.1</v>
      </c>
      <c r="AZ2932" s="230" t="s">
        <v>37920</v>
      </c>
      <c r="BA2932" s="231">
        <v>3406</v>
      </c>
      <c r="BC2932" s="209" t="s">
        <v>9375</v>
      </c>
      <c r="BD2932" s="210">
        <v>880971.25</v>
      </c>
    </row>
    <row r="2933" spans="9:56" x14ac:dyDescent="0.55000000000000004">
      <c r="I2933" s="250" t="s">
        <v>61158</v>
      </c>
      <c r="J2933" s="250"/>
      <c r="K2933" s="251">
        <v>10988.07</v>
      </c>
      <c r="M2933" s="224" t="s">
        <v>37420</v>
      </c>
      <c r="N2933" s="224"/>
      <c r="O2933" s="225">
        <v>94096.4</v>
      </c>
      <c r="Q2933" s="203" t="s">
        <v>4184</v>
      </c>
      <c r="R2933" s="203"/>
      <c r="S2933" s="204">
        <v>5225</v>
      </c>
      <c r="Y2933" t="s">
        <v>64728</v>
      </c>
      <c r="Z2933">
        <v>378.42</v>
      </c>
      <c r="AB2933" s="276" t="s">
        <v>57363</v>
      </c>
      <c r="AC2933" s="277">
        <v>55221.88</v>
      </c>
      <c r="AE2933" s="246" t="s">
        <v>54967</v>
      </c>
      <c r="AF2933" s="247">
        <v>114321.65</v>
      </c>
      <c r="AH2933" s="226" t="s">
        <v>49741</v>
      </c>
      <c r="AI2933" s="227">
        <v>2018.38</v>
      </c>
      <c r="AK2933" s="207" t="s">
        <v>17406</v>
      </c>
      <c r="AL2933" s="208">
        <v>1489.2</v>
      </c>
      <c r="AM2933" s="93"/>
      <c r="AN2933" s="199" t="s">
        <v>27508</v>
      </c>
      <c r="AO2933" s="200">
        <v>11640.89</v>
      </c>
      <c r="AT2933" s="263"/>
      <c r="AU2933" s="264"/>
      <c r="AW2933" s="252" t="s">
        <v>61178</v>
      </c>
      <c r="AX2933" s="253">
        <v>10988.07</v>
      </c>
      <c r="AZ2933" s="230" t="s">
        <v>37926</v>
      </c>
      <c r="BA2933" s="231">
        <v>94096.4</v>
      </c>
      <c r="BC2933" s="209" t="s">
        <v>9595</v>
      </c>
      <c r="BD2933" s="210">
        <v>22814</v>
      </c>
    </row>
    <row r="2934" spans="9:56" x14ac:dyDescent="0.55000000000000004">
      <c r="I2934" s="250" t="s">
        <v>60160</v>
      </c>
      <c r="J2934" s="250"/>
      <c r="K2934" s="251">
        <v>15585.49</v>
      </c>
      <c r="M2934" s="224" t="s">
        <v>37421</v>
      </c>
      <c r="N2934" s="224"/>
      <c r="O2934" s="225">
        <v>17080</v>
      </c>
      <c r="Q2934" s="203" t="s">
        <v>4185</v>
      </c>
      <c r="R2934" s="203"/>
      <c r="S2934" s="204">
        <v>39462.080000000002</v>
      </c>
      <c r="Y2934" t="s">
        <v>71598</v>
      </c>
      <c r="Z2934" s="284">
        <v>2712.78</v>
      </c>
      <c r="AB2934" s="276" t="s">
        <v>18880</v>
      </c>
      <c r="AC2934" s="277">
        <v>78835.070000000007</v>
      </c>
      <c r="AE2934" s="246" t="s">
        <v>38951</v>
      </c>
      <c r="AF2934" s="247">
        <v>34375.83</v>
      </c>
      <c r="AH2934" s="226" t="s">
        <v>51915</v>
      </c>
      <c r="AI2934" s="227">
        <v>3070.12</v>
      </c>
      <c r="AK2934" s="207" t="s">
        <v>17407</v>
      </c>
      <c r="AL2934" s="208">
        <v>53.03</v>
      </c>
      <c r="AM2934" s="93"/>
      <c r="AN2934" s="199" t="s">
        <v>27514</v>
      </c>
      <c r="AO2934" s="200">
        <v>935</v>
      </c>
      <c r="AT2934" s="263"/>
      <c r="AU2934" s="264"/>
      <c r="AW2934" s="252" t="s">
        <v>61055</v>
      </c>
      <c r="AX2934" s="253">
        <v>15585.49</v>
      </c>
      <c r="AZ2934" s="230" t="s">
        <v>37928</v>
      </c>
      <c r="BA2934" s="231">
        <v>17080</v>
      </c>
      <c r="BC2934" s="209" t="s">
        <v>9613</v>
      </c>
      <c r="BD2934" s="210">
        <v>21854.61</v>
      </c>
    </row>
    <row r="2935" spans="9:56" x14ac:dyDescent="0.55000000000000004">
      <c r="I2935" s="250" t="s">
        <v>62508</v>
      </c>
      <c r="J2935" s="250"/>
      <c r="K2935" s="251">
        <v>5038.2299999999996</v>
      </c>
      <c r="M2935" s="224" t="s">
        <v>37423</v>
      </c>
      <c r="N2935" s="224"/>
      <c r="O2935" s="225">
        <v>67519.320000000007</v>
      </c>
      <c r="Q2935" s="203" t="s">
        <v>4186</v>
      </c>
      <c r="R2935" s="203"/>
      <c r="S2935" s="204">
        <v>11003.28</v>
      </c>
      <c r="Y2935" t="s">
        <v>70689</v>
      </c>
      <c r="Z2935" s="284">
        <v>11377.5</v>
      </c>
      <c r="AB2935" s="276" t="s">
        <v>55993</v>
      </c>
      <c r="AC2935" s="277">
        <v>49179.99</v>
      </c>
      <c r="AE2935" s="246" t="s">
        <v>54968</v>
      </c>
      <c r="AF2935" s="247">
        <v>324.83999999999997</v>
      </c>
      <c r="AH2935" s="226" t="s">
        <v>51916</v>
      </c>
      <c r="AI2935" s="227">
        <v>659.72</v>
      </c>
      <c r="AK2935" s="207" t="s">
        <v>17408</v>
      </c>
      <c r="AL2935" s="208">
        <v>2582.44</v>
      </c>
      <c r="AM2935" s="93"/>
      <c r="AN2935" s="199" t="s">
        <v>27515</v>
      </c>
      <c r="AO2935" s="200">
        <v>1097.67</v>
      </c>
      <c r="AT2935" s="263"/>
      <c r="AU2935" s="264"/>
      <c r="AW2935" s="252" t="s">
        <v>62940</v>
      </c>
      <c r="AX2935" s="253">
        <v>5038.2299999999996</v>
      </c>
      <c r="AZ2935" s="230" t="s">
        <v>37938</v>
      </c>
      <c r="BA2935" s="231">
        <v>67519.320000000007</v>
      </c>
      <c r="BC2935" s="209" t="s">
        <v>9674</v>
      </c>
      <c r="BD2935" s="210">
        <v>129903.75</v>
      </c>
    </row>
    <row r="2936" spans="9:56" x14ac:dyDescent="0.55000000000000004">
      <c r="I2936" s="250" t="s">
        <v>60161</v>
      </c>
      <c r="J2936" s="250"/>
      <c r="K2936" s="251">
        <v>20872.27</v>
      </c>
      <c r="M2936" s="224" t="s">
        <v>37425</v>
      </c>
      <c r="N2936" s="224"/>
      <c r="O2936" s="225">
        <v>18049.25</v>
      </c>
      <c r="Q2936" s="203" t="s">
        <v>3493</v>
      </c>
      <c r="R2936" s="203"/>
      <c r="S2936" s="204">
        <v>31541</v>
      </c>
      <c r="Y2936" t="s">
        <v>70690</v>
      </c>
      <c r="Z2936">
        <v>870.44</v>
      </c>
      <c r="AB2936" s="276" t="s">
        <v>33397</v>
      </c>
      <c r="AC2936" s="277">
        <v>92221.5</v>
      </c>
      <c r="AE2936" s="246" t="s">
        <v>54969</v>
      </c>
      <c r="AF2936" s="247">
        <v>77963.58</v>
      </c>
      <c r="AH2936" s="226" t="s">
        <v>51917</v>
      </c>
      <c r="AI2936" s="227">
        <v>285.33999999999997</v>
      </c>
      <c r="AK2936" s="207" t="s">
        <v>17409</v>
      </c>
      <c r="AL2936" s="208">
        <v>28.42</v>
      </c>
      <c r="AM2936" s="93"/>
      <c r="AN2936" s="199" t="s">
        <v>27517</v>
      </c>
      <c r="AO2936" s="200">
        <v>45272.79</v>
      </c>
      <c r="AT2936" s="263"/>
      <c r="AU2936" s="264"/>
      <c r="AW2936" s="252" t="s">
        <v>61056</v>
      </c>
      <c r="AX2936" s="253">
        <v>20872.27</v>
      </c>
      <c r="AZ2936" s="230" t="s">
        <v>37947</v>
      </c>
      <c r="BA2936" s="231">
        <v>18049.25</v>
      </c>
      <c r="BC2936" s="209" t="s">
        <v>9719</v>
      </c>
      <c r="BD2936" s="210">
        <v>9713.0400000000009</v>
      </c>
    </row>
    <row r="2937" spans="9:56" x14ac:dyDescent="0.55000000000000004">
      <c r="I2937" s="250" t="s">
        <v>60162</v>
      </c>
      <c r="J2937" s="250"/>
      <c r="K2937" s="251">
        <v>5278.74</v>
      </c>
      <c r="M2937" s="224" t="s">
        <v>37427</v>
      </c>
      <c r="N2937" s="224"/>
      <c r="O2937" s="225">
        <v>9059.56</v>
      </c>
      <c r="Q2937" s="203" t="s">
        <v>3494</v>
      </c>
      <c r="R2937" s="203"/>
      <c r="S2937" s="204">
        <v>62925</v>
      </c>
      <c r="Y2937" t="s">
        <v>70691</v>
      </c>
      <c r="Z2937" s="284">
        <v>3352.72</v>
      </c>
      <c r="AB2937" s="276" t="s">
        <v>57365</v>
      </c>
      <c r="AC2937" s="277">
        <v>27479.3</v>
      </c>
      <c r="AE2937" s="246" t="s">
        <v>34737</v>
      </c>
      <c r="AF2937" s="247">
        <v>654699.84</v>
      </c>
      <c r="AH2937" s="226" t="s">
        <v>51918</v>
      </c>
      <c r="AI2937" s="227">
        <v>739.9</v>
      </c>
      <c r="AK2937" s="207" t="s">
        <v>17410</v>
      </c>
      <c r="AL2937" s="208">
        <v>1219</v>
      </c>
      <c r="AM2937" s="93"/>
      <c r="AN2937" s="199" t="s">
        <v>14203</v>
      </c>
      <c r="AO2937" s="200">
        <v>415150.37</v>
      </c>
      <c r="AT2937" s="263"/>
      <c r="AU2937" s="264"/>
      <c r="AW2937" s="252" t="s">
        <v>61057</v>
      </c>
      <c r="AX2937" s="253">
        <v>5278.74</v>
      </c>
      <c r="AZ2937" s="230" t="s">
        <v>37955</v>
      </c>
      <c r="BA2937" s="231">
        <v>9059.56</v>
      </c>
      <c r="BC2937" s="209" t="s">
        <v>11642</v>
      </c>
      <c r="BD2937" s="210">
        <v>293745.83</v>
      </c>
    </row>
    <row r="2938" spans="9:56" x14ac:dyDescent="0.55000000000000004">
      <c r="I2938" s="250" t="s">
        <v>60163</v>
      </c>
      <c r="J2938" s="250"/>
      <c r="K2938" s="251">
        <v>96883.26</v>
      </c>
      <c r="M2938" s="224" t="s">
        <v>37428</v>
      </c>
      <c r="N2938" s="224"/>
      <c r="O2938" s="225">
        <v>11325.33</v>
      </c>
      <c r="Q2938" s="203" t="s">
        <v>4187</v>
      </c>
      <c r="R2938" s="203"/>
      <c r="S2938" s="204">
        <v>10345.129999999999</v>
      </c>
      <c r="Y2938" t="s">
        <v>70193</v>
      </c>
      <c r="Z2938" s="284">
        <v>2525.37</v>
      </c>
      <c r="AB2938" s="276" t="s">
        <v>57366</v>
      </c>
      <c r="AC2938" s="277">
        <v>149705.95000000001</v>
      </c>
      <c r="AE2938" s="246" t="s">
        <v>55916</v>
      </c>
      <c r="AF2938" s="247">
        <v>268.07</v>
      </c>
      <c r="AH2938" s="226" t="s">
        <v>51919</v>
      </c>
      <c r="AI2938" s="227">
        <v>167.85</v>
      </c>
      <c r="AK2938" s="207" t="s">
        <v>17411</v>
      </c>
      <c r="AL2938" s="208">
        <v>367</v>
      </c>
      <c r="AM2938" s="93"/>
      <c r="AN2938" s="199" t="s">
        <v>14204</v>
      </c>
      <c r="AO2938" s="200">
        <v>27352.52</v>
      </c>
      <c r="AT2938" s="263"/>
      <c r="AU2938" s="264"/>
      <c r="AW2938" s="252" t="s">
        <v>61058</v>
      </c>
      <c r="AX2938" s="253">
        <v>96883.26</v>
      </c>
      <c r="AZ2938" s="230" t="s">
        <v>37960</v>
      </c>
      <c r="BA2938" s="231">
        <v>11325.33</v>
      </c>
      <c r="BC2938" s="209" t="s">
        <v>9966</v>
      </c>
      <c r="BD2938" s="210">
        <v>2672604.87</v>
      </c>
    </row>
    <row r="2939" spans="9:56" x14ac:dyDescent="0.55000000000000004">
      <c r="I2939" s="250" t="s">
        <v>60164</v>
      </c>
      <c r="J2939" s="250"/>
      <c r="K2939" s="251">
        <v>10076.459999999999</v>
      </c>
      <c r="M2939" s="224" t="s">
        <v>37429</v>
      </c>
      <c r="N2939" s="224"/>
      <c r="O2939" s="225">
        <v>13328.65</v>
      </c>
      <c r="Q2939" s="203" t="s">
        <v>4188</v>
      </c>
      <c r="R2939" s="203"/>
      <c r="S2939" s="204">
        <v>39300</v>
      </c>
      <c r="Y2939" t="s">
        <v>70694</v>
      </c>
      <c r="Z2939" s="284">
        <v>2740.52</v>
      </c>
      <c r="AB2939" s="276" t="s">
        <v>34914</v>
      </c>
      <c r="AC2939" s="277">
        <v>93400.3</v>
      </c>
      <c r="AE2939" s="246" t="s">
        <v>33287</v>
      </c>
      <c r="AF2939" s="247">
        <v>62628</v>
      </c>
      <c r="AH2939" s="226" t="s">
        <v>49742</v>
      </c>
      <c r="AI2939" s="227">
        <v>-13.92</v>
      </c>
      <c r="AK2939" s="207" t="s">
        <v>17412</v>
      </c>
      <c r="AL2939" s="208">
        <v>7715</v>
      </c>
      <c r="AM2939" s="93"/>
      <c r="AN2939" s="199" t="s">
        <v>14205</v>
      </c>
      <c r="AO2939" s="200">
        <v>14116.11</v>
      </c>
      <c r="AT2939" s="263"/>
      <c r="AU2939" s="264"/>
      <c r="AW2939" s="252" t="s">
        <v>61059</v>
      </c>
      <c r="AX2939" s="253">
        <v>10076.459999999999</v>
      </c>
      <c r="AZ2939" s="230" t="s">
        <v>37965</v>
      </c>
      <c r="BA2939" s="231">
        <v>13328.65</v>
      </c>
      <c r="BC2939" s="209" t="s">
        <v>7194</v>
      </c>
      <c r="BD2939" s="210">
        <v>1130</v>
      </c>
    </row>
    <row r="2940" spans="9:56" x14ac:dyDescent="0.55000000000000004">
      <c r="I2940" s="250" t="s">
        <v>60165</v>
      </c>
      <c r="J2940" s="250"/>
      <c r="K2940" s="251">
        <v>83081.440000000002</v>
      </c>
      <c r="M2940" s="224" t="s">
        <v>37430</v>
      </c>
      <c r="N2940" s="224"/>
      <c r="O2940" s="225">
        <v>8932</v>
      </c>
      <c r="Q2940" s="203" t="s">
        <v>3495</v>
      </c>
      <c r="R2940" s="203"/>
      <c r="S2940" s="204">
        <v>46971</v>
      </c>
      <c r="Y2940" t="s">
        <v>35448</v>
      </c>
      <c r="Z2940" s="284">
        <v>6961.8</v>
      </c>
      <c r="AB2940" s="276" t="s">
        <v>57367</v>
      </c>
      <c r="AC2940" s="277">
        <v>541560.76</v>
      </c>
      <c r="AE2940" s="246" t="s">
        <v>33288</v>
      </c>
      <c r="AF2940" s="247">
        <v>7100</v>
      </c>
      <c r="AH2940" s="226" t="s">
        <v>36123</v>
      </c>
      <c r="AI2940" s="227">
        <v>242191.72</v>
      </c>
      <c r="AK2940" s="207" t="s">
        <v>13231</v>
      </c>
      <c r="AL2940" s="208">
        <v>3990</v>
      </c>
      <c r="AM2940" s="93"/>
      <c r="AN2940" s="199" t="s">
        <v>32754</v>
      </c>
      <c r="AO2940" s="200">
        <v>-1143.45</v>
      </c>
      <c r="AT2940" s="263"/>
      <c r="AU2940" s="264"/>
      <c r="AW2940" s="252" t="s">
        <v>61060</v>
      </c>
      <c r="AX2940" s="253">
        <v>83081.440000000002</v>
      </c>
      <c r="AZ2940" s="230" t="s">
        <v>37967</v>
      </c>
      <c r="BA2940" s="231">
        <v>8932</v>
      </c>
      <c r="BC2940" s="209" t="s">
        <v>7471</v>
      </c>
      <c r="BD2940" s="210">
        <v>2049</v>
      </c>
    </row>
    <row r="2941" spans="9:56" x14ac:dyDescent="0.55000000000000004">
      <c r="I2941" s="250" t="s">
        <v>60166</v>
      </c>
      <c r="J2941" s="250"/>
      <c r="K2941" s="251">
        <v>30949.52</v>
      </c>
      <c r="M2941" s="224" t="s">
        <v>37432</v>
      </c>
      <c r="N2941" s="224"/>
      <c r="O2941" s="225">
        <v>481345.75</v>
      </c>
      <c r="Q2941" s="203" t="s">
        <v>3496</v>
      </c>
      <c r="R2941" s="203"/>
      <c r="S2941" s="204">
        <v>11589</v>
      </c>
      <c r="Y2941" t="s">
        <v>71599</v>
      </c>
      <c r="Z2941" s="284">
        <v>30723.39</v>
      </c>
      <c r="AB2941" s="276" t="s">
        <v>34915</v>
      </c>
      <c r="AC2941" s="277">
        <v>532694.53</v>
      </c>
      <c r="AE2941" s="246" t="s">
        <v>47874</v>
      </c>
      <c r="AF2941" s="247">
        <v>26636.25</v>
      </c>
      <c r="AH2941" s="226" t="s">
        <v>44579</v>
      </c>
      <c r="AI2941" s="227">
        <v>5366.47</v>
      </c>
      <c r="AK2941" s="207" t="s">
        <v>17413</v>
      </c>
      <c r="AL2941" s="208">
        <v>7476</v>
      </c>
      <c r="AM2941" s="93"/>
      <c r="AN2941" s="199" t="s">
        <v>32755</v>
      </c>
      <c r="AO2941" s="200">
        <v>32045.25</v>
      </c>
      <c r="AT2941" s="263"/>
      <c r="AU2941" s="264"/>
      <c r="AW2941" s="252" t="s">
        <v>61061</v>
      </c>
      <c r="AX2941" s="253">
        <v>30949.52</v>
      </c>
      <c r="AZ2941" s="230" t="s">
        <v>37976</v>
      </c>
      <c r="BA2941" s="231">
        <v>481345.75</v>
      </c>
      <c r="BC2941" s="209" t="s">
        <v>7875</v>
      </c>
      <c r="BD2941" s="210">
        <v>1709.7</v>
      </c>
    </row>
    <row r="2942" spans="9:56" x14ac:dyDescent="0.55000000000000004">
      <c r="I2942" s="250" t="s">
        <v>60167</v>
      </c>
      <c r="J2942" s="250"/>
      <c r="K2942" s="251">
        <v>12899.08</v>
      </c>
      <c r="M2942" s="224" t="s">
        <v>37433</v>
      </c>
      <c r="N2942" s="224"/>
      <c r="O2942" s="225">
        <v>29205.23</v>
      </c>
      <c r="Q2942" s="203" t="s">
        <v>3497</v>
      </c>
      <c r="R2942" s="203"/>
      <c r="S2942" s="204">
        <v>4309.91</v>
      </c>
      <c r="Y2942" t="s">
        <v>71014</v>
      </c>
      <c r="Z2942">
        <v>111.9</v>
      </c>
      <c r="AB2942" s="276" t="s">
        <v>67389</v>
      </c>
      <c r="AC2942" s="277">
        <v>115569.96</v>
      </c>
      <c r="AE2942" s="246" t="s">
        <v>55917</v>
      </c>
      <c r="AF2942" s="247">
        <v>860.01</v>
      </c>
      <c r="AH2942" s="226" t="s">
        <v>34710</v>
      </c>
      <c r="AI2942" s="227">
        <v>59892.29</v>
      </c>
      <c r="AK2942" s="207" t="s">
        <v>17414</v>
      </c>
      <c r="AL2942" s="208">
        <v>1852</v>
      </c>
      <c r="AM2942" s="93"/>
      <c r="AN2942" s="199" t="s">
        <v>32756</v>
      </c>
      <c r="AO2942" s="200">
        <v>103633.67</v>
      </c>
      <c r="AT2942" s="263"/>
      <c r="AU2942" s="264"/>
      <c r="AW2942" s="252" t="s">
        <v>61062</v>
      </c>
      <c r="AX2942" s="253">
        <v>12899.08</v>
      </c>
      <c r="AZ2942" s="230" t="s">
        <v>37981</v>
      </c>
      <c r="BA2942" s="231">
        <v>29205.23</v>
      </c>
      <c r="BC2942" s="209" t="s">
        <v>7974</v>
      </c>
      <c r="BD2942" s="210">
        <v>1522</v>
      </c>
    </row>
    <row r="2943" spans="9:56" x14ac:dyDescent="0.55000000000000004">
      <c r="I2943" s="250" t="s">
        <v>60168</v>
      </c>
      <c r="J2943" s="250"/>
      <c r="K2943" s="251">
        <v>11516.22</v>
      </c>
      <c r="M2943" s="224" t="s">
        <v>37434</v>
      </c>
      <c r="N2943" s="224"/>
      <c r="O2943" s="225">
        <v>65974.12</v>
      </c>
      <c r="Q2943" s="203" t="s">
        <v>4189</v>
      </c>
      <c r="R2943" s="203"/>
      <c r="S2943" s="204">
        <v>12003</v>
      </c>
      <c r="Y2943" t="s">
        <v>71600</v>
      </c>
      <c r="Z2943" s="284">
        <v>3200</v>
      </c>
      <c r="AB2943" s="276" t="s">
        <v>67390</v>
      </c>
      <c r="AC2943" s="277">
        <v>73800</v>
      </c>
      <c r="AE2943" s="246" t="s">
        <v>34739</v>
      </c>
      <c r="AF2943" s="247">
        <v>265.58</v>
      </c>
      <c r="AH2943" s="226" t="s">
        <v>34711</v>
      </c>
      <c r="AI2943" s="227">
        <v>108112.36</v>
      </c>
      <c r="AK2943" s="207" t="s">
        <v>17415</v>
      </c>
      <c r="AL2943" s="208">
        <v>5787.52</v>
      </c>
      <c r="AM2943" s="93"/>
      <c r="AN2943" s="199" t="s">
        <v>32757</v>
      </c>
      <c r="AO2943" s="200">
        <v>29043.58</v>
      </c>
      <c r="AT2943" s="263"/>
      <c r="AU2943" s="264"/>
      <c r="AW2943" s="252" t="s">
        <v>61063</v>
      </c>
      <c r="AX2943" s="253">
        <v>11516.22</v>
      </c>
      <c r="AZ2943" s="230" t="s">
        <v>37986</v>
      </c>
      <c r="BA2943" s="231">
        <v>65974.12</v>
      </c>
      <c r="BC2943" s="209" t="s">
        <v>8123</v>
      </c>
      <c r="BD2943" s="210">
        <v>3993</v>
      </c>
    </row>
    <row r="2944" spans="9:56" x14ac:dyDescent="0.55000000000000004">
      <c r="I2944" s="250" t="s">
        <v>60169</v>
      </c>
      <c r="J2944" s="250"/>
      <c r="K2944" s="251">
        <v>19184.62</v>
      </c>
      <c r="M2944" s="224" t="s">
        <v>37435</v>
      </c>
      <c r="N2944" s="224"/>
      <c r="O2944" s="225">
        <v>354555.97</v>
      </c>
      <c r="Q2944" s="203" t="s">
        <v>4190</v>
      </c>
      <c r="R2944" s="203"/>
      <c r="S2944" s="204">
        <v>514</v>
      </c>
      <c r="Y2944" t="s">
        <v>70070</v>
      </c>
      <c r="Z2944">
        <v>228.68</v>
      </c>
      <c r="AB2944" s="276" t="s">
        <v>36199</v>
      </c>
      <c r="AC2944" s="277">
        <v>85610.77</v>
      </c>
      <c r="AE2944" s="246" t="s">
        <v>33289</v>
      </c>
      <c r="AF2944" s="247">
        <v>72611.710000000006</v>
      </c>
      <c r="AH2944" s="226" t="s">
        <v>38947</v>
      </c>
      <c r="AI2944" s="227">
        <v>9816.65</v>
      </c>
      <c r="AK2944" s="207" t="s">
        <v>17416</v>
      </c>
      <c r="AL2944" s="208">
        <v>4330</v>
      </c>
      <c r="AM2944" s="93"/>
      <c r="AN2944" s="199" t="s">
        <v>32758</v>
      </c>
      <c r="AO2944" s="200">
        <v>18058.53</v>
      </c>
      <c r="AT2944" s="263"/>
      <c r="AU2944" s="264"/>
      <c r="AW2944" s="252" t="s">
        <v>61064</v>
      </c>
      <c r="AX2944" s="253">
        <v>19184.62</v>
      </c>
      <c r="AZ2944" s="230" t="s">
        <v>37991</v>
      </c>
      <c r="BA2944" s="231">
        <v>354555.97</v>
      </c>
      <c r="BC2944" s="209" t="s">
        <v>8224</v>
      </c>
      <c r="BD2944" s="210">
        <v>449</v>
      </c>
    </row>
    <row r="2945" spans="9:56" x14ac:dyDescent="0.55000000000000004">
      <c r="I2945" s="250" t="s">
        <v>9776</v>
      </c>
      <c r="J2945" s="250"/>
      <c r="K2945" s="251">
        <v>3029991.87</v>
      </c>
      <c r="M2945" s="224" t="s">
        <v>37439</v>
      </c>
      <c r="N2945" s="224"/>
      <c r="O2945" s="225">
        <v>126583.82</v>
      </c>
      <c r="Q2945" s="203" t="s">
        <v>3498</v>
      </c>
      <c r="R2945" s="203"/>
      <c r="S2945" s="204">
        <v>7362.56</v>
      </c>
      <c r="Y2945" t="s">
        <v>71601</v>
      </c>
      <c r="Z2945" s="284">
        <v>1360</v>
      </c>
      <c r="AB2945" s="276" t="s">
        <v>67391</v>
      </c>
      <c r="AC2945" s="277">
        <v>61828</v>
      </c>
      <c r="AE2945" s="246" t="s">
        <v>33290</v>
      </c>
      <c r="AF2945" s="247">
        <v>223216.05</v>
      </c>
      <c r="AH2945" s="226" t="s">
        <v>49743</v>
      </c>
      <c r="AI2945" s="227">
        <v>25021.48</v>
      </c>
      <c r="AK2945" s="207" t="s">
        <v>17417</v>
      </c>
      <c r="AL2945" s="208">
        <v>19048.54</v>
      </c>
      <c r="AM2945" s="93"/>
      <c r="AN2945" s="199" t="s">
        <v>32759</v>
      </c>
      <c r="AO2945" s="200">
        <v>34492.75</v>
      </c>
      <c r="AT2945" s="263"/>
      <c r="AU2945" s="264"/>
      <c r="AW2945" s="252" t="s">
        <v>9739</v>
      </c>
      <c r="AX2945" s="253">
        <v>1881592.93</v>
      </c>
      <c r="AZ2945" s="230" t="s">
        <v>37999</v>
      </c>
      <c r="BA2945" s="231">
        <v>126583.82</v>
      </c>
      <c r="BC2945" s="209" t="s">
        <v>8398</v>
      </c>
      <c r="BD2945" s="210">
        <v>5541.89</v>
      </c>
    </row>
    <row r="2946" spans="9:56" x14ac:dyDescent="0.55000000000000004">
      <c r="I2946" s="250" t="s">
        <v>3313</v>
      </c>
      <c r="J2946" s="250"/>
      <c r="K2946" s="251">
        <v>10726655.460000001</v>
      </c>
      <c r="M2946" s="224" t="s">
        <v>37440</v>
      </c>
      <c r="N2946" s="224"/>
      <c r="O2946" s="225">
        <v>7008.15</v>
      </c>
      <c r="Q2946" s="203" t="s">
        <v>4191</v>
      </c>
      <c r="R2946" s="203"/>
      <c r="S2946" s="204">
        <v>9178.75</v>
      </c>
      <c r="Y2946" t="s">
        <v>71602</v>
      </c>
      <c r="Z2946" s="284">
        <v>2498.7600000000002</v>
      </c>
      <c r="AB2946" s="276" t="s">
        <v>55995</v>
      </c>
      <c r="AC2946" s="277">
        <v>2972.81</v>
      </c>
      <c r="AE2946" s="246" t="s">
        <v>34740</v>
      </c>
      <c r="AF2946" s="247">
        <v>141890.09</v>
      </c>
      <c r="AH2946" s="226" t="s">
        <v>34712</v>
      </c>
      <c r="AI2946" s="227">
        <v>12395.89</v>
      </c>
      <c r="AK2946" s="207" t="s">
        <v>17418</v>
      </c>
      <c r="AL2946" s="208">
        <v>1099.9000000000001</v>
      </c>
      <c r="AM2946" s="93"/>
      <c r="AN2946" s="199" t="s">
        <v>32760</v>
      </c>
      <c r="AO2946" s="200">
        <v>15433.67</v>
      </c>
      <c r="AT2946" s="263"/>
      <c r="AU2946" s="264"/>
      <c r="AW2946" s="252" t="s">
        <v>9740</v>
      </c>
      <c r="AX2946" s="253">
        <v>1862944.92</v>
      </c>
      <c r="AZ2946" s="230" t="s">
        <v>38002</v>
      </c>
      <c r="BA2946" s="231">
        <v>7008.15</v>
      </c>
      <c r="BC2946" s="209" t="s">
        <v>8564</v>
      </c>
      <c r="BD2946" s="210">
        <v>43824</v>
      </c>
    </row>
    <row r="2947" spans="9:56" x14ac:dyDescent="0.55000000000000004">
      <c r="I2947" s="250" t="s">
        <v>3670</v>
      </c>
      <c r="J2947" s="250"/>
      <c r="K2947" s="251">
        <v>58169.120000000003</v>
      </c>
      <c r="M2947" s="224" t="s">
        <v>37441</v>
      </c>
      <c r="N2947" s="224"/>
      <c r="O2947" s="225">
        <v>80209.100000000006</v>
      </c>
      <c r="Q2947" s="203" t="s">
        <v>3499</v>
      </c>
      <c r="R2947" s="203"/>
      <c r="S2947" s="204">
        <v>25290</v>
      </c>
      <c r="Y2947" t="s">
        <v>71603</v>
      </c>
      <c r="Z2947">
        <v>981</v>
      </c>
      <c r="AB2947" s="276" t="s">
        <v>55997</v>
      </c>
      <c r="AC2947" s="277">
        <v>913.74</v>
      </c>
      <c r="AE2947" s="246" t="s">
        <v>44589</v>
      </c>
      <c r="AF2947" s="247">
        <v>7712.02</v>
      </c>
      <c r="AH2947" s="226" t="s">
        <v>38948</v>
      </c>
      <c r="AI2947" s="227">
        <v>1478.75</v>
      </c>
      <c r="AK2947" s="207" t="s">
        <v>17419</v>
      </c>
      <c r="AL2947" s="208">
        <v>11374.4</v>
      </c>
      <c r="AM2947" s="93"/>
      <c r="AN2947" s="199" t="s">
        <v>14206</v>
      </c>
      <c r="AO2947" s="200">
        <v>21757.16</v>
      </c>
      <c r="AT2947" s="263"/>
      <c r="AU2947" s="264"/>
      <c r="AW2947" s="252" t="s">
        <v>9741</v>
      </c>
      <c r="AX2947" s="253">
        <v>11133400.15</v>
      </c>
      <c r="AZ2947" s="230" t="s">
        <v>38006</v>
      </c>
      <c r="BA2947" s="231">
        <v>80209.100000000006</v>
      </c>
      <c r="BC2947" s="209" t="s">
        <v>9063</v>
      </c>
      <c r="BD2947" s="210">
        <v>11594</v>
      </c>
    </row>
    <row r="2948" spans="9:56" x14ac:dyDescent="0.55000000000000004">
      <c r="I2948" s="250" t="s">
        <v>3671</v>
      </c>
      <c r="J2948" s="250"/>
      <c r="K2948" s="251">
        <v>712950.38</v>
      </c>
      <c r="M2948" s="224" t="s">
        <v>37442</v>
      </c>
      <c r="N2948" s="224"/>
      <c r="O2948" s="225">
        <v>4397.4799999999996</v>
      </c>
      <c r="Q2948" s="203" t="s">
        <v>3500</v>
      </c>
      <c r="R2948" s="203"/>
      <c r="S2948" s="204">
        <v>5270</v>
      </c>
      <c r="Y2948" t="s">
        <v>68479</v>
      </c>
      <c r="Z2948">
        <v>266.2</v>
      </c>
      <c r="AB2948" s="276" t="s">
        <v>55998</v>
      </c>
      <c r="AC2948" s="277">
        <v>49.84</v>
      </c>
      <c r="AE2948" s="246" t="s">
        <v>58461</v>
      </c>
      <c r="AF2948" s="247">
        <v>821965.78</v>
      </c>
      <c r="AH2948" s="226" t="s">
        <v>42258</v>
      </c>
      <c r="AI2948" s="227">
        <v>23896.400000000001</v>
      </c>
      <c r="AK2948" s="207" t="s">
        <v>17420</v>
      </c>
      <c r="AL2948" s="208">
        <v>7582</v>
      </c>
      <c r="AM2948" s="93"/>
      <c r="AN2948" s="199" t="s">
        <v>14207</v>
      </c>
      <c r="AO2948" s="200">
        <v>2910.15</v>
      </c>
      <c r="AT2948" s="263"/>
      <c r="AU2948" s="264"/>
      <c r="AW2948" s="252" t="s">
        <v>9742</v>
      </c>
      <c r="AX2948" s="253">
        <v>41620.949999999997</v>
      </c>
      <c r="AZ2948" s="230" t="s">
        <v>38011</v>
      </c>
      <c r="BA2948" s="231">
        <v>4397.4799999999996</v>
      </c>
      <c r="BC2948" s="209" t="s">
        <v>9183</v>
      </c>
      <c r="BD2948" s="210">
        <v>787</v>
      </c>
    </row>
    <row r="2949" spans="9:56" x14ac:dyDescent="0.55000000000000004">
      <c r="I2949" s="250" t="s">
        <v>3672</v>
      </c>
      <c r="J2949" s="250"/>
      <c r="K2949" s="251">
        <v>25494.81</v>
      </c>
      <c r="M2949" s="224" t="s">
        <v>37443</v>
      </c>
      <c r="N2949" s="224"/>
      <c r="O2949" s="225">
        <v>71584.570000000007</v>
      </c>
      <c r="Q2949" s="203" t="s">
        <v>3501</v>
      </c>
      <c r="R2949" s="203"/>
      <c r="S2949" s="204">
        <v>16385</v>
      </c>
      <c r="Y2949" t="s">
        <v>68480</v>
      </c>
      <c r="Z2949">
        <v>836.53</v>
      </c>
      <c r="AB2949" s="276" t="s">
        <v>55999</v>
      </c>
      <c r="AC2949" s="277">
        <v>681.96</v>
      </c>
      <c r="AE2949" s="246" t="s">
        <v>64096</v>
      </c>
      <c r="AF2949" s="247">
        <v>31500</v>
      </c>
      <c r="AH2949" s="226" t="s">
        <v>34713</v>
      </c>
      <c r="AI2949" s="227">
        <v>2200</v>
      </c>
      <c r="AK2949" s="207" t="s">
        <v>17421</v>
      </c>
      <c r="AL2949" s="208">
        <v>1000</v>
      </c>
      <c r="AM2949" s="93"/>
      <c r="AN2949" s="199" t="s">
        <v>14208</v>
      </c>
      <c r="AO2949" s="200">
        <v>33769.21</v>
      </c>
      <c r="AT2949" s="263"/>
      <c r="AU2949" s="264"/>
      <c r="AW2949" s="252" t="s">
        <v>9743</v>
      </c>
      <c r="AX2949" s="253">
        <v>92149.38</v>
      </c>
      <c r="AZ2949" s="230" t="s">
        <v>38016</v>
      </c>
      <c r="BA2949" s="231">
        <v>71584.570000000007</v>
      </c>
      <c r="BC2949" s="209" t="s">
        <v>9376</v>
      </c>
      <c r="BD2949" s="210">
        <v>19722.23</v>
      </c>
    </row>
    <row r="2950" spans="9:56" x14ac:dyDescent="0.55000000000000004">
      <c r="I2950" s="250" t="s">
        <v>3673</v>
      </c>
      <c r="J2950" s="250"/>
      <c r="K2950" s="251">
        <v>2408455.79</v>
      </c>
      <c r="M2950" s="224" t="s">
        <v>37444</v>
      </c>
      <c r="N2950" s="224"/>
      <c r="O2950" s="225">
        <v>41258</v>
      </c>
      <c r="Q2950" s="203" t="s">
        <v>3502</v>
      </c>
      <c r="R2950" s="203"/>
      <c r="S2950" s="204">
        <v>40606</v>
      </c>
      <c r="Y2950" t="s">
        <v>71604</v>
      </c>
      <c r="Z2950">
        <v>164</v>
      </c>
      <c r="AB2950" s="276" t="s">
        <v>52185</v>
      </c>
      <c r="AC2950" s="277">
        <v>3225.05</v>
      </c>
      <c r="AE2950" s="246" t="s">
        <v>17666</v>
      </c>
      <c r="AF2950" s="247">
        <v>237948.68</v>
      </c>
      <c r="AH2950" s="226" t="s">
        <v>51920</v>
      </c>
      <c r="AI2950" s="227">
        <v>386.73</v>
      </c>
      <c r="AK2950" s="207" t="s">
        <v>17422</v>
      </c>
      <c r="AL2950" s="208">
        <v>839</v>
      </c>
      <c r="AM2950" s="93"/>
      <c r="AN2950" s="199" t="s">
        <v>14209</v>
      </c>
      <c r="AO2950" s="200">
        <v>-20000</v>
      </c>
      <c r="AT2950" s="263"/>
      <c r="AU2950" s="264"/>
      <c r="AW2950" s="252" t="s">
        <v>9744</v>
      </c>
      <c r="AX2950" s="253">
        <v>86701.4</v>
      </c>
      <c r="AZ2950" s="230" t="s">
        <v>38018</v>
      </c>
      <c r="BA2950" s="231">
        <v>41258</v>
      </c>
      <c r="BC2950" s="209" t="s">
        <v>10550</v>
      </c>
      <c r="BD2950" s="210">
        <v>716.76</v>
      </c>
    </row>
    <row r="2951" spans="9:56" x14ac:dyDescent="0.55000000000000004">
      <c r="I2951" s="250" t="s">
        <v>3674</v>
      </c>
      <c r="J2951" s="250"/>
      <c r="K2951" s="251">
        <v>621663.28</v>
      </c>
      <c r="M2951" s="224" t="s">
        <v>37445</v>
      </c>
      <c r="N2951" s="224"/>
      <c r="O2951" s="225">
        <v>205432.97</v>
      </c>
      <c r="Q2951" s="203" t="s">
        <v>3503</v>
      </c>
      <c r="R2951" s="203"/>
      <c r="S2951" s="204">
        <v>16216</v>
      </c>
      <c r="Y2951" t="s">
        <v>70696</v>
      </c>
      <c r="Z2951" s="284">
        <v>24117.08</v>
      </c>
      <c r="AB2951" s="276" t="s">
        <v>48812</v>
      </c>
      <c r="AC2951" s="277">
        <v>22912.6</v>
      </c>
      <c r="AE2951" s="246" t="s">
        <v>38953</v>
      </c>
      <c r="AF2951" s="247">
        <v>290897.68</v>
      </c>
      <c r="AH2951" s="226" t="s">
        <v>34714</v>
      </c>
      <c r="AI2951" s="227">
        <v>875</v>
      </c>
      <c r="AK2951" s="207" t="s">
        <v>17423</v>
      </c>
      <c r="AL2951" s="208">
        <v>8000</v>
      </c>
      <c r="AM2951" s="93"/>
      <c r="AN2951" s="199" t="s">
        <v>14210</v>
      </c>
      <c r="AO2951" s="200">
        <v>18764.71</v>
      </c>
      <c r="AT2951" s="263"/>
      <c r="AU2951" s="264"/>
      <c r="AW2951" s="252" t="s">
        <v>9745</v>
      </c>
      <c r="AX2951" s="253">
        <v>399505.51</v>
      </c>
      <c r="AZ2951" s="230" t="s">
        <v>38023</v>
      </c>
      <c r="BA2951" s="231">
        <v>205432.97</v>
      </c>
      <c r="BC2951" s="209" t="s">
        <v>9554</v>
      </c>
      <c r="BD2951" s="210">
        <v>4192</v>
      </c>
    </row>
    <row r="2952" spans="9:56" x14ac:dyDescent="0.55000000000000004">
      <c r="I2952" s="250" t="s">
        <v>3675</v>
      </c>
      <c r="J2952" s="250"/>
      <c r="K2952" s="251">
        <v>3579771.2</v>
      </c>
      <c r="M2952" s="224" t="s">
        <v>37447</v>
      </c>
      <c r="N2952" s="224"/>
      <c r="O2952" s="225">
        <v>4943</v>
      </c>
      <c r="Q2952" s="203" t="s">
        <v>4192</v>
      </c>
      <c r="R2952" s="203"/>
      <c r="S2952" s="204">
        <v>716.76</v>
      </c>
      <c r="Y2952" t="s">
        <v>64754</v>
      </c>
      <c r="Z2952">
        <v>148.76</v>
      </c>
      <c r="AB2952" s="276" t="s">
        <v>34916</v>
      </c>
      <c r="AC2952" s="277">
        <v>40654.370000000003</v>
      </c>
      <c r="AE2952" s="246" t="s">
        <v>57314</v>
      </c>
      <c r="AF2952" s="247">
        <v>270269.65000000002</v>
      </c>
      <c r="AH2952" s="226" t="s">
        <v>34715</v>
      </c>
      <c r="AI2952" s="227">
        <v>34604.78</v>
      </c>
      <c r="AK2952" s="207" t="s">
        <v>17424</v>
      </c>
      <c r="AL2952" s="208">
        <v>1500</v>
      </c>
      <c r="AM2952" s="93"/>
      <c r="AN2952" s="199" t="s">
        <v>14211</v>
      </c>
      <c r="AO2952" s="200">
        <v>111044.13</v>
      </c>
      <c r="AT2952" s="263"/>
      <c r="AU2952" s="264"/>
      <c r="AW2952" s="252" t="s">
        <v>9746</v>
      </c>
      <c r="AX2952" s="253">
        <v>4736857.2699999996</v>
      </c>
      <c r="AZ2952" s="230" t="s">
        <v>38030</v>
      </c>
      <c r="BA2952" s="231">
        <v>4943</v>
      </c>
      <c r="BC2952" s="209" t="s">
        <v>9967</v>
      </c>
      <c r="BD2952" s="210">
        <v>97230.58</v>
      </c>
    </row>
    <row r="2953" spans="9:56" x14ac:dyDescent="0.55000000000000004">
      <c r="I2953" s="250" t="s">
        <v>3676</v>
      </c>
      <c r="J2953" s="250"/>
      <c r="K2953" s="251">
        <v>3348166.08</v>
      </c>
      <c r="M2953" s="224" t="s">
        <v>37449</v>
      </c>
      <c r="N2953" s="224"/>
      <c r="O2953" s="225">
        <v>538487.30000000005</v>
      </c>
      <c r="Q2953" s="203" t="s">
        <v>3504</v>
      </c>
      <c r="R2953" s="203"/>
      <c r="S2953" s="204">
        <v>20584.16</v>
      </c>
      <c r="Y2953" t="s">
        <v>60086</v>
      </c>
      <c r="Z2953" s="284">
        <v>2777.91</v>
      </c>
      <c r="AB2953" s="276" t="s">
        <v>47921</v>
      </c>
      <c r="AC2953" s="277">
        <v>4653.1899999999996</v>
      </c>
      <c r="AE2953" s="246" t="s">
        <v>47875</v>
      </c>
      <c r="AF2953" s="247">
        <v>-9802.8700000000008</v>
      </c>
      <c r="AH2953" s="226" t="s">
        <v>34716</v>
      </c>
      <c r="AI2953" s="227">
        <v>110342.18</v>
      </c>
      <c r="AK2953" s="207" t="s">
        <v>17425</v>
      </c>
      <c r="AL2953" s="208">
        <v>726.74</v>
      </c>
      <c r="AM2953" s="93"/>
      <c r="AN2953" s="199" t="s">
        <v>14212</v>
      </c>
      <c r="AO2953" s="200">
        <v>28922.7</v>
      </c>
      <c r="AT2953" s="263"/>
      <c r="AU2953" s="264"/>
      <c r="AW2953" s="252" t="s">
        <v>9747</v>
      </c>
      <c r="AX2953" s="253">
        <v>1350908.28</v>
      </c>
      <c r="AZ2953" s="230" t="s">
        <v>38036</v>
      </c>
      <c r="BA2953" s="231">
        <v>538487.30000000005</v>
      </c>
      <c r="BC2953" s="209" t="s">
        <v>6794</v>
      </c>
      <c r="BD2953" s="210">
        <v>255045</v>
      </c>
    </row>
    <row r="2954" spans="9:56" x14ac:dyDescent="0.55000000000000004">
      <c r="I2954" s="250" t="s">
        <v>5860</v>
      </c>
      <c r="J2954" s="250"/>
      <c r="K2954" s="251">
        <v>495610833.19</v>
      </c>
      <c r="M2954" s="224" t="s">
        <v>37450</v>
      </c>
      <c r="N2954" s="224"/>
      <c r="O2954" s="225">
        <v>71413.83</v>
      </c>
      <c r="Q2954" s="203" t="s">
        <v>4193</v>
      </c>
      <c r="R2954" s="203"/>
      <c r="S2954" s="204">
        <v>30277</v>
      </c>
      <c r="Y2954" t="s">
        <v>70701</v>
      </c>
      <c r="Z2954" s="284">
        <v>26456</v>
      </c>
      <c r="AB2954" s="276" t="s">
        <v>56002</v>
      </c>
      <c r="AC2954" s="277">
        <v>20166</v>
      </c>
      <c r="AE2954" s="246" t="s">
        <v>17667</v>
      </c>
      <c r="AF2954" s="247">
        <v>6798931.4400000004</v>
      </c>
      <c r="AH2954" s="226" t="s">
        <v>34717</v>
      </c>
      <c r="AI2954" s="227">
        <v>52848.05</v>
      </c>
      <c r="AK2954" s="207" t="s">
        <v>17426</v>
      </c>
      <c r="AL2954" s="208">
        <v>14000</v>
      </c>
      <c r="AM2954" s="93"/>
      <c r="AN2954" s="199" t="s">
        <v>14213</v>
      </c>
      <c r="AO2954" s="200">
        <v>124330.02</v>
      </c>
      <c r="AT2954" s="263"/>
      <c r="AU2954" s="264"/>
      <c r="AW2954" s="252" t="s">
        <v>9748</v>
      </c>
      <c r="AX2954" s="253">
        <v>4128857.94</v>
      </c>
      <c r="AZ2954" s="230" t="s">
        <v>38041</v>
      </c>
      <c r="BA2954" s="231">
        <v>71413.83</v>
      </c>
      <c r="BC2954" s="209" t="s">
        <v>6980</v>
      </c>
      <c r="BD2954" s="210">
        <v>60762</v>
      </c>
    </row>
    <row r="2955" spans="9:56" x14ac:dyDescent="0.55000000000000004">
      <c r="I2955" s="250" t="s">
        <v>5861</v>
      </c>
      <c r="J2955" s="250"/>
      <c r="K2955" s="251">
        <v>2162358.7200000002</v>
      </c>
      <c r="M2955" s="224" t="s">
        <v>37452</v>
      </c>
      <c r="N2955" s="224"/>
      <c r="O2955" s="225">
        <v>201222</v>
      </c>
      <c r="Q2955" s="203" t="s">
        <v>3505</v>
      </c>
      <c r="R2955" s="203"/>
      <c r="S2955" s="204">
        <v>7535.43</v>
      </c>
      <c r="Y2955" t="s">
        <v>63765</v>
      </c>
      <c r="Z2955" s="284">
        <v>84741.75</v>
      </c>
      <c r="AB2955" s="276" t="s">
        <v>67392</v>
      </c>
      <c r="AC2955" s="277">
        <v>950.42</v>
      </c>
      <c r="AE2955" s="246" t="s">
        <v>58210</v>
      </c>
      <c r="AF2955" s="247">
        <v>299866.15000000002</v>
      </c>
      <c r="AH2955" s="226" t="s">
        <v>34718</v>
      </c>
      <c r="AI2955" s="227">
        <v>32113.5</v>
      </c>
      <c r="AK2955" s="207" t="s">
        <v>17427</v>
      </c>
      <c r="AL2955" s="208">
        <v>1500</v>
      </c>
      <c r="AM2955" s="93"/>
      <c r="AN2955" s="199" t="s">
        <v>14214</v>
      </c>
      <c r="AO2955" s="200">
        <v>435764.08</v>
      </c>
      <c r="AT2955" s="263"/>
      <c r="AU2955" s="264"/>
      <c r="AW2955" s="252" t="s">
        <v>9749</v>
      </c>
      <c r="AX2955" s="253">
        <v>3291842.11</v>
      </c>
      <c r="AZ2955" s="230" t="s">
        <v>38049</v>
      </c>
      <c r="BA2955" s="231">
        <v>201222</v>
      </c>
      <c r="BC2955" s="209" t="s">
        <v>7195</v>
      </c>
      <c r="BD2955" s="210">
        <v>18170</v>
      </c>
    </row>
    <row r="2956" spans="9:56" x14ac:dyDescent="0.55000000000000004">
      <c r="I2956" s="250" t="s">
        <v>12771</v>
      </c>
      <c r="J2956" s="250"/>
      <c r="K2956" s="251">
        <v>4804805.1100000003</v>
      </c>
      <c r="M2956" s="224" t="s">
        <v>37453</v>
      </c>
      <c r="N2956" s="224"/>
      <c r="O2956" s="225">
        <v>1590</v>
      </c>
      <c r="Q2956" s="203" t="s">
        <v>3506</v>
      </c>
      <c r="R2956" s="203"/>
      <c r="S2956" s="204">
        <v>54316.05</v>
      </c>
      <c r="Y2956" t="s">
        <v>55332</v>
      </c>
      <c r="Z2956" s="284">
        <v>1100</v>
      </c>
      <c r="AB2956" s="276" t="s">
        <v>18884</v>
      </c>
      <c r="AC2956" s="277">
        <v>67907.78</v>
      </c>
      <c r="AE2956" s="246" t="s">
        <v>34741</v>
      </c>
      <c r="AF2956" s="247">
        <v>65978.98</v>
      </c>
      <c r="AH2956" s="226" t="s">
        <v>42259</v>
      </c>
      <c r="AI2956" s="227">
        <v>923.2</v>
      </c>
      <c r="AK2956" s="207" t="s">
        <v>17428</v>
      </c>
      <c r="AL2956" s="208">
        <v>1500</v>
      </c>
      <c r="AM2956" s="93"/>
      <c r="AN2956" s="199" t="s">
        <v>14215</v>
      </c>
      <c r="AO2956" s="200">
        <v>34955.4</v>
      </c>
      <c r="AT2956" s="263"/>
      <c r="AU2956" s="264"/>
      <c r="AW2956" s="252" t="s">
        <v>9750</v>
      </c>
      <c r="AX2956" s="253">
        <v>2945818.24</v>
      </c>
      <c r="AZ2956" s="230" t="s">
        <v>38051</v>
      </c>
      <c r="BA2956" s="231">
        <v>1590</v>
      </c>
      <c r="BC2956" s="209" t="s">
        <v>7472</v>
      </c>
      <c r="BD2956" s="210">
        <v>208567</v>
      </c>
    </row>
    <row r="2957" spans="9:56" x14ac:dyDescent="0.55000000000000004">
      <c r="I2957" s="250" t="s">
        <v>35935</v>
      </c>
      <c r="J2957" s="250"/>
      <c r="K2957" s="251">
        <v>1213979.92</v>
      </c>
      <c r="M2957" s="224" t="s">
        <v>37454</v>
      </c>
      <c r="N2957" s="224"/>
      <c r="O2957" s="225">
        <v>122204.58</v>
      </c>
      <c r="Q2957" s="203" t="s">
        <v>3507</v>
      </c>
      <c r="R2957" s="203"/>
      <c r="S2957" s="204">
        <v>89132</v>
      </c>
      <c r="Y2957" t="s">
        <v>68490</v>
      </c>
      <c r="Z2957" s="284">
        <v>41164.519999999997</v>
      </c>
      <c r="AB2957" s="276" t="s">
        <v>36200</v>
      </c>
      <c r="AC2957" s="277">
        <v>37545.19</v>
      </c>
      <c r="AE2957" s="246" t="s">
        <v>38954</v>
      </c>
      <c r="AF2957" s="247">
        <v>15689.25</v>
      </c>
      <c r="AH2957" s="226" t="s">
        <v>42260</v>
      </c>
      <c r="AI2957" s="227">
        <v>16049.65</v>
      </c>
      <c r="AK2957" s="207" t="s">
        <v>17429</v>
      </c>
      <c r="AL2957" s="208">
        <v>1100</v>
      </c>
      <c r="AM2957" s="93"/>
      <c r="AN2957" s="199" t="s">
        <v>32761</v>
      </c>
      <c r="AO2957" s="200">
        <v>103633.67</v>
      </c>
      <c r="AT2957" s="263"/>
      <c r="AU2957" s="264"/>
      <c r="AW2957" s="252" t="s">
        <v>9751</v>
      </c>
      <c r="AX2957" s="253">
        <v>1478624.74</v>
      </c>
      <c r="AZ2957" s="230" t="s">
        <v>38055</v>
      </c>
      <c r="BA2957" s="231">
        <v>122204.58</v>
      </c>
      <c r="BC2957" s="209" t="s">
        <v>7640</v>
      </c>
      <c r="BD2957" s="210">
        <v>179128</v>
      </c>
    </row>
    <row r="2958" spans="9:56" x14ac:dyDescent="0.55000000000000004">
      <c r="I2958" s="250" t="s">
        <v>41504</v>
      </c>
      <c r="J2958" s="250"/>
      <c r="K2958" s="251">
        <v>7132718.6100000003</v>
      </c>
      <c r="M2958" s="224" t="s">
        <v>37455</v>
      </c>
      <c r="N2958" s="224"/>
      <c r="O2958" s="225">
        <v>688326.53</v>
      </c>
      <c r="Q2958" s="203" t="s">
        <v>3508</v>
      </c>
      <c r="R2958" s="203"/>
      <c r="S2958" s="204">
        <v>19841.68</v>
      </c>
      <c r="Y2958" t="s">
        <v>36594</v>
      </c>
      <c r="Z2958" s="284">
        <v>11740.05</v>
      </c>
      <c r="AB2958" s="276" t="s">
        <v>18885</v>
      </c>
      <c r="AC2958" s="277">
        <v>43209.07</v>
      </c>
      <c r="AE2958" s="246" t="s">
        <v>58211</v>
      </c>
      <c r="AF2958" s="247">
        <v>51450</v>
      </c>
      <c r="AH2958" s="226" t="s">
        <v>38949</v>
      </c>
      <c r="AI2958" s="227">
        <v>33366.32</v>
      </c>
      <c r="AK2958" s="207" t="s">
        <v>17430</v>
      </c>
      <c r="AL2958" s="208">
        <v>1384.65</v>
      </c>
      <c r="AM2958" s="93"/>
      <c r="AN2958" s="199" t="s">
        <v>32762</v>
      </c>
      <c r="AO2958" s="200">
        <v>29043.58</v>
      </c>
      <c r="AT2958" s="263"/>
      <c r="AU2958" s="264"/>
      <c r="AW2958" s="252" t="s">
        <v>9752</v>
      </c>
      <c r="AX2958" s="253">
        <v>9008917.1300000008</v>
      </c>
      <c r="AZ2958" s="230" t="s">
        <v>38060</v>
      </c>
      <c r="BA2958" s="231">
        <v>688326.53</v>
      </c>
      <c r="BC2958" s="209" t="s">
        <v>7876</v>
      </c>
      <c r="BD2958" s="210">
        <v>39511</v>
      </c>
    </row>
    <row r="2959" spans="9:56" x14ac:dyDescent="0.55000000000000004">
      <c r="I2959" s="250" t="s">
        <v>38791</v>
      </c>
      <c r="J2959" s="250"/>
      <c r="K2959" s="251">
        <v>19410720.940000001</v>
      </c>
      <c r="M2959" s="224" t="s">
        <v>37458</v>
      </c>
      <c r="N2959" s="224"/>
      <c r="O2959" s="225">
        <v>6929.95</v>
      </c>
      <c r="Q2959" s="203" t="s">
        <v>3509</v>
      </c>
      <c r="R2959" s="203"/>
      <c r="S2959" s="204">
        <v>1396.81</v>
      </c>
      <c r="Y2959" t="s">
        <v>36595</v>
      </c>
      <c r="Z2959" s="284">
        <v>32342.3</v>
      </c>
      <c r="AB2959" s="276" t="s">
        <v>67393</v>
      </c>
      <c r="AC2959" s="277">
        <v>24855.77</v>
      </c>
      <c r="AE2959" s="246" t="s">
        <v>54970</v>
      </c>
      <c r="AF2959" s="247">
        <v>7322.58</v>
      </c>
      <c r="AH2959" s="226" t="s">
        <v>44580</v>
      </c>
      <c r="AI2959" s="227">
        <v>29935.49</v>
      </c>
      <c r="AK2959" s="207" t="s">
        <v>17431</v>
      </c>
      <c r="AL2959" s="208">
        <v>35653.26</v>
      </c>
      <c r="AM2959" s="93"/>
      <c r="AN2959" s="199" t="s">
        <v>14216</v>
      </c>
      <c r="AO2959" s="200">
        <v>45411.05</v>
      </c>
      <c r="AT2959" s="263"/>
      <c r="AU2959" s="264"/>
      <c r="AW2959" s="252" t="s">
        <v>9753</v>
      </c>
      <c r="AX2959" s="253">
        <v>171877.66</v>
      </c>
      <c r="AZ2959" s="230" t="s">
        <v>38071</v>
      </c>
      <c r="BA2959" s="231">
        <v>6929.95</v>
      </c>
      <c r="BC2959" s="209" t="s">
        <v>8124</v>
      </c>
      <c r="BD2959" s="210">
        <v>53393.68</v>
      </c>
    </row>
    <row r="2960" spans="9:56" x14ac:dyDescent="0.55000000000000004">
      <c r="I2960" s="250" t="s">
        <v>38792</v>
      </c>
      <c r="J2960" s="250"/>
      <c r="K2960" s="251">
        <v>12597919</v>
      </c>
      <c r="M2960" s="224" t="s">
        <v>37459</v>
      </c>
      <c r="N2960" s="224"/>
      <c r="O2960" s="225">
        <v>24129</v>
      </c>
      <c r="Q2960" s="203" t="s">
        <v>3510</v>
      </c>
      <c r="R2960" s="203"/>
      <c r="S2960" s="204">
        <v>5314.8</v>
      </c>
      <c r="Y2960" t="s">
        <v>48188</v>
      </c>
      <c r="Z2960" s="284">
        <v>34671.9</v>
      </c>
      <c r="AB2960" s="276" t="s">
        <v>18886</v>
      </c>
      <c r="AC2960" s="277">
        <v>38153.15</v>
      </c>
      <c r="AE2960" s="246" t="s">
        <v>54971</v>
      </c>
      <c r="AF2960" s="247">
        <v>117647.99</v>
      </c>
      <c r="AH2960" s="226" t="s">
        <v>42261</v>
      </c>
      <c r="AI2960" s="227">
        <v>33359.379999999997</v>
      </c>
      <c r="AK2960" s="207" t="s">
        <v>17432</v>
      </c>
      <c r="AL2960" s="208">
        <v>1219</v>
      </c>
      <c r="AM2960" s="93"/>
      <c r="AN2960" s="199" t="s">
        <v>14217</v>
      </c>
      <c r="AO2960" s="200">
        <v>48608.86</v>
      </c>
      <c r="AT2960" s="263"/>
      <c r="AU2960" s="264"/>
      <c r="AW2960" s="252" t="s">
        <v>9754</v>
      </c>
      <c r="AX2960" s="253">
        <v>3494344.39</v>
      </c>
      <c r="AZ2960" s="230" t="s">
        <v>38072</v>
      </c>
      <c r="BA2960" s="231">
        <v>24129</v>
      </c>
      <c r="BC2960" s="209" t="s">
        <v>8399</v>
      </c>
      <c r="BD2960" s="210">
        <v>240326</v>
      </c>
    </row>
    <row r="2961" spans="9:56" x14ac:dyDescent="0.55000000000000004">
      <c r="I2961" s="250" t="s">
        <v>12181</v>
      </c>
      <c r="J2961" s="250"/>
      <c r="K2961" s="251">
        <v>2218303.92</v>
      </c>
      <c r="M2961" s="224" t="s">
        <v>37461</v>
      </c>
      <c r="N2961" s="224"/>
      <c r="O2961" s="225">
        <v>3859.8</v>
      </c>
      <c r="Q2961" s="203" t="s">
        <v>4194</v>
      </c>
      <c r="R2961" s="203"/>
      <c r="S2961" s="204">
        <v>15620.3</v>
      </c>
      <c r="Y2961" t="s">
        <v>66692</v>
      </c>
      <c r="Z2961">
        <v>308.54000000000002</v>
      </c>
      <c r="AB2961" s="276" t="s">
        <v>67394</v>
      </c>
      <c r="AC2961" s="277">
        <v>1999.2</v>
      </c>
      <c r="AE2961" s="246" t="s">
        <v>63631</v>
      </c>
      <c r="AF2961" s="247">
        <v>12342.12</v>
      </c>
      <c r="AH2961" s="226" t="s">
        <v>40176</v>
      </c>
      <c r="AI2961" s="227">
        <v>87546.95</v>
      </c>
      <c r="AK2961" s="207" t="s">
        <v>17433</v>
      </c>
      <c r="AL2961" s="208">
        <v>5849.93</v>
      </c>
      <c r="AM2961" s="93"/>
      <c r="AN2961" s="199" t="s">
        <v>14218</v>
      </c>
      <c r="AO2961" s="200">
        <v>33769.21</v>
      </c>
      <c r="AT2961" s="263"/>
      <c r="AU2961" s="264"/>
      <c r="AW2961" s="252" t="s">
        <v>9756</v>
      </c>
      <c r="AX2961" s="253">
        <v>13409814.07</v>
      </c>
      <c r="AZ2961" s="230" t="s">
        <v>38081</v>
      </c>
      <c r="BA2961" s="231">
        <v>3859.8</v>
      </c>
      <c r="BC2961" s="209" t="s">
        <v>8565</v>
      </c>
      <c r="BD2961" s="210">
        <v>357028</v>
      </c>
    </row>
    <row r="2962" spans="9:56" x14ac:dyDescent="0.55000000000000004">
      <c r="I2962" s="250" t="s">
        <v>5862</v>
      </c>
      <c r="J2962" s="250"/>
      <c r="K2962" s="251">
        <v>909071898.87</v>
      </c>
      <c r="M2962" s="224" t="s">
        <v>37462</v>
      </c>
      <c r="N2962" s="224"/>
      <c r="O2962" s="225">
        <v>626556.93999999994</v>
      </c>
      <c r="Q2962" s="203" t="s">
        <v>3511</v>
      </c>
      <c r="R2962" s="203"/>
      <c r="S2962" s="204">
        <v>27251</v>
      </c>
      <c r="Y2962" t="s">
        <v>45444</v>
      </c>
      <c r="Z2962" s="284">
        <v>90903.85</v>
      </c>
      <c r="AB2962" s="276" t="s">
        <v>36201</v>
      </c>
      <c r="AC2962" s="277">
        <v>54460</v>
      </c>
      <c r="AE2962" s="246" t="s">
        <v>63632</v>
      </c>
      <c r="AF2962" s="247">
        <v>2267.36</v>
      </c>
      <c r="AH2962" s="226" t="s">
        <v>49744</v>
      </c>
      <c r="AI2962" s="227">
        <v>51485</v>
      </c>
      <c r="AK2962" s="207" t="s">
        <v>17434</v>
      </c>
      <c r="AL2962" s="208">
        <v>3582.44</v>
      </c>
      <c r="AM2962" s="93"/>
      <c r="AN2962" s="199" t="s">
        <v>14219</v>
      </c>
      <c r="AO2962" s="200">
        <v>-20000</v>
      </c>
      <c r="AT2962" s="263"/>
      <c r="AU2962" s="264"/>
      <c r="AW2962" s="252" t="s">
        <v>9757</v>
      </c>
      <c r="AX2962" s="253">
        <v>262447.89</v>
      </c>
      <c r="AZ2962" s="230" t="s">
        <v>38086</v>
      </c>
      <c r="BA2962" s="231">
        <v>626556.93999999994</v>
      </c>
      <c r="BC2962" s="209" t="s">
        <v>8779</v>
      </c>
      <c r="BD2962" s="210">
        <v>13175</v>
      </c>
    </row>
    <row r="2963" spans="9:56" x14ac:dyDescent="0.55000000000000004">
      <c r="I2963" s="250" t="s">
        <v>9781</v>
      </c>
      <c r="J2963" s="250"/>
      <c r="K2963" s="251">
        <v>6613882.3700000001</v>
      </c>
      <c r="M2963" s="224" t="s">
        <v>37463</v>
      </c>
      <c r="N2963" s="224"/>
      <c r="O2963" s="225">
        <v>11148.4</v>
      </c>
      <c r="Q2963" s="203" t="s">
        <v>3512</v>
      </c>
      <c r="R2963" s="203"/>
      <c r="S2963" s="204">
        <v>74276</v>
      </c>
      <c r="Y2963" t="s">
        <v>42825</v>
      </c>
      <c r="Z2963" s="284">
        <v>321787.56</v>
      </c>
      <c r="AB2963" s="276" t="s">
        <v>36202</v>
      </c>
      <c r="AC2963" s="277">
        <v>9758.75</v>
      </c>
      <c r="AE2963" s="246" t="s">
        <v>54972</v>
      </c>
      <c r="AF2963" s="247">
        <v>10677.9</v>
      </c>
      <c r="AH2963" s="226" t="s">
        <v>49745</v>
      </c>
      <c r="AI2963" s="227">
        <v>885</v>
      </c>
      <c r="AK2963" s="207" t="s">
        <v>17435</v>
      </c>
      <c r="AL2963" s="208">
        <v>7715</v>
      </c>
      <c r="AM2963" s="93"/>
      <c r="AN2963" s="199" t="s">
        <v>14220</v>
      </c>
      <c r="AO2963" s="200">
        <v>18764.71</v>
      </c>
      <c r="AT2963" s="263"/>
      <c r="AU2963" s="264"/>
      <c r="AW2963" s="252" t="s">
        <v>9758</v>
      </c>
      <c r="AX2963" s="253">
        <v>326930.67</v>
      </c>
      <c r="AZ2963" s="230" t="s">
        <v>38089</v>
      </c>
      <c r="BA2963" s="231">
        <v>11148.4</v>
      </c>
      <c r="BC2963" s="209" t="s">
        <v>9064</v>
      </c>
      <c r="BD2963" s="210">
        <v>257181</v>
      </c>
    </row>
    <row r="2964" spans="9:56" x14ac:dyDescent="0.55000000000000004">
      <c r="I2964" s="250" t="s">
        <v>39871</v>
      </c>
      <c r="J2964" s="250"/>
      <c r="K2964" s="251">
        <v>1362987.93</v>
      </c>
      <c r="M2964" s="224" t="s">
        <v>37464</v>
      </c>
      <c r="N2964" s="224"/>
      <c r="O2964" s="225">
        <v>8107.06</v>
      </c>
      <c r="Q2964" s="203" t="s">
        <v>3513</v>
      </c>
      <c r="R2964" s="203"/>
      <c r="S2964" s="204">
        <v>24585</v>
      </c>
      <c r="Y2964" t="s">
        <v>66694</v>
      </c>
      <c r="Z2964" s="284">
        <v>1047065.73</v>
      </c>
      <c r="AB2964" s="276" t="s">
        <v>47922</v>
      </c>
      <c r="AC2964" s="277">
        <v>33857.5</v>
      </c>
      <c r="AE2964" s="246" t="s">
        <v>54973</v>
      </c>
      <c r="AF2964" s="247">
        <v>33669.379999999997</v>
      </c>
      <c r="AH2964" s="226" t="s">
        <v>49746</v>
      </c>
      <c r="AI2964" s="227">
        <v>577.27</v>
      </c>
      <c r="AK2964" s="207" t="s">
        <v>17436</v>
      </c>
      <c r="AL2964" s="208">
        <v>28.42</v>
      </c>
      <c r="AM2964" s="93"/>
      <c r="AN2964" s="199" t="s">
        <v>14221</v>
      </c>
      <c r="AO2964" s="200">
        <v>126477.8</v>
      </c>
      <c r="AT2964" s="263"/>
      <c r="AU2964" s="264"/>
      <c r="AW2964" s="252" t="s">
        <v>9759</v>
      </c>
      <c r="AX2964" s="253">
        <v>10075092.4</v>
      </c>
      <c r="AZ2964" s="230" t="s">
        <v>38091</v>
      </c>
      <c r="BA2964" s="231">
        <v>8107.06</v>
      </c>
      <c r="BC2964" s="209" t="s">
        <v>9377</v>
      </c>
      <c r="BD2964" s="210">
        <v>969117.13</v>
      </c>
    </row>
    <row r="2965" spans="9:56" x14ac:dyDescent="0.55000000000000004">
      <c r="I2965" s="250" t="s">
        <v>39872</v>
      </c>
      <c r="J2965" s="250"/>
      <c r="K2965" s="251">
        <v>3062202.3</v>
      </c>
      <c r="M2965" s="224" t="s">
        <v>37466</v>
      </c>
      <c r="N2965" s="224"/>
      <c r="O2965" s="225">
        <v>25446</v>
      </c>
      <c r="Q2965" s="203" t="s">
        <v>3514</v>
      </c>
      <c r="R2965" s="203"/>
      <c r="S2965" s="204">
        <v>6441</v>
      </c>
      <c r="Y2965" t="s">
        <v>66695</v>
      </c>
      <c r="Z2965" s="284">
        <v>877009.32</v>
      </c>
      <c r="AB2965" s="276" t="s">
        <v>52193</v>
      </c>
      <c r="AC2965" s="277">
        <v>1033.44</v>
      </c>
      <c r="AE2965" s="246" t="s">
        <v>58462</v>
      </c>
      <c r="AF2965" s="247">
        <v>851.87</v>
      </c>
      <c r="AH2965" s="226" t="s">
        <v>49747</v>
      </c>
      <c r="AI2965" s="227">
        <v>1571.1</v>
      </c>
      <c r="AK2965" s="207" t="s">
        <v>17437</v>
      </c>
      <c r="AL2965" s="208">
        <v>11374.4</v>
      </c>
      <c r="AM2965" s="93"/>
      <c r="AN2965" s="199" t="s">
        <v>14222</v>
      </c>
      <c r="AO2965" s="200">
        <v>28922.7</v>
      </c>
      <c r="AT2965" s="263"/>
      <c r="AU2965" s="264"/>
      <c r="AW2965" s="252" t="s">
        <v>9760</v>
      </c>
      <c r="AX2965" s="253">
        <v>515790.79</v>
      </c>
      <c r="AZ2965" s="230" t="s">
        <v>38099</v>
      </c>
      <c r="BA2965" s="231">
        <v>25446</v>
      </c>
      <c r="BC2965" s="209" t="s">
        <v>10810</v>
      </c>
      <c r="BD2965" s="210">
        <v>43700</v>
      </c>
    </row>
    <row r="2966" spans="9:56" x14ac:dyDescent="0.55000000000000004">
      <c r="I2966" s="250" t="s">
        <v>38793</v>
      </c>
      <c r="J2966" s="250"/>
      <c r="K2966" s="251">
        <v>44961823.200000003</v>
      </c>
      <c r="M2966" s="224" t="s">
        <v>37467</v>
      </c>
      <c r="N2966" s="224"/>
      <c r="O2966" s="225">
        <v>14329.71</v>
      </c>
      <c r="Q2966" s="203" t="s">
        <v>3515</v>
      </c>
      <c r="R2966" s="203"/>
      <c r="S2966" s="204">
        <v>33142.120000000003</v>
      </c>
      <c r="Y2966" t="s">
        <v>71605</v>
      </c>
      <c r="Z2966">
        <v>978.2</v>
      </c>
      <c r="AB2966" s="276" t="s">
        <v>33399</v>
      </c>
      <c r="AC2966" s="277">
        <v>8793.6200000000008</v>
      </c>
      <c r="AE2966" s="246" t="s">
        <v>57315</v>
      </c>
      <c r="AF2966" s="247">
        <v>8571.1</v>
      </c>
      <c r="AH2966" s="226" t="s">
        <v>49748</v>
      </c>
      <c r="AI2966" s="227">
        <v>3428.61</v>
      </c>
      <c r="AK2966" s="207" t="s">
        <v>13232</v>
      </c>
      <c r="AL2966" s="208">
        <v>12411</v>
      </c>
      <c r="AM2966" s="93"/>
      <c r="AN2966" s="199" t="s">
        <v>14223</v>
      </c>
      <c r="AO2966" s="200">
        <v>124330.02</v>
      </c>
      <c r="AT2966" s="263"/>
      <c r="AU2966" s="264"/>
      <c r="AW2966" s="252" t="s">
        <v>9761</v>
      </c>
      <c r="AX2966" s="253">
        <v>182298.64</v>
      </c>
      <c r="AZ2966" s="230" t="s">
        <v>38101</v>
      </c>
      <c r="BA2966" s="231">
        <v>14329.71</v>
      </c>
      <c r="BC2966" s="209" t="s">
        <v>11644</v>
      </c>
      <c r="BD2966" s="210">
        <v>1831.83</v>
      </c>
    </row>
    <row r="2967" spans="9:56" x14ac:dyDescent="0.55000000000000004">
      <c r="I2967" s="250" t="s">
        <v>38794</v>
      </c>
      <c r="J2967" s="250"/>
      <c r="K2967" s="251">
        <v>2802152.16</v>
      </c>
      <c r="M2967" s="224" t="s">
        <v>37468</v>
      </c>
      <c r="N2967" s="224"/>
      <c r="O2967" s="225">
        <v>21453</v>
      </c>
      <c r="Q2967" s="203" t="s">
        <v>3516</v>
      </c>
      <c r="R2967" s="203"/>
      <c r="S2967" s="204">
        <v>23107</v>
      </c>
      <c r="Y2967" t="s">
        <v>63766</v>
      </c>
      <c r="Z2967" s="284">
        <v>5123</v>
      </c>
      <c r="AB2967" s="276" t="s">
        <v>33400</v>
      </c>
      <c r="AC2967" s="277">
        <v>688.2</v>
      </c>
      <c r="AE2967" s="246" t="s">
        <v>60278</v>
      </c>
      <c r="AF2967" s="247">
        <v>30556.73</v>
      </c>
      <c r="AH2967" s="226" t="s">
        <v>49749</v>
      </c>
      <c r="AI2967" s="227">
        <v>12508.36</v>
      </c>
      <c r="AK2967" s="207" t="s">
        <v>17438</v>
      </c>
      <c r="AL2967" s="208">
        <v>3525.72</v>
      </c>
      <c r="AM2967" s="93"/>
      <c r="AN2967" s="199" t="s">
        <v>14224</v>
      </c>
      <c r="AO2967" s="200">
        <v>255965.72</v>
      </c>
      <c r="AT2967" s="263"/>
      <c r="AU2967" s="264"/>
      <c r="AW2967" s="252" t="s">
        <v>9762</v>
      </c>
      <c r="AX2967" s="253">
        <v>22045736.579999998</v>
      </c>
      <c r="AZ2967" s="230" t="s">
        <v>38106</v>
      </c>
      <c r="BA2967" s="231">
        <v>21453</v>
      </c>
      <c r="BC2967" s="209" t="s">
        <v>9968</v>
      </c>
      <c r="BD2967" s="210">
        <v>2696935.64</v>
      </c>
    </row>
    <row r="2968" spans="9:56" x14ac:dyDescent="0.55000000000000004">
      <c r="I2968" s="250" t="s">
        <v>38795</v>
      </c>
      <c r="J2968" s="250"/>
      <c r="K2968" s="251">
        <v>314930.28999999998</v>
      </c>
      <c r="M2968" s="224" t="s">
        <v>37472</v>
      </c>
      <c r="N2968" s="224"/>
      <c r="O2968" s="225">
        <v>13252</v>
      </c>
      <c r="Q2968" s="203" t="s">
        <v>3517</v>
      </c>
      <c r="R2968" s="203"/>
      <c r="S2968" s="204">
        <v>40543</v>
      </c>
      <c r="Y2968" t="s">
        <v>63767</v>
      </c>
      <c r="Z2968">
        <v>391.9</v>
      </c>
      <c r="AB2968" s="276" t="s">
        <v>18889</v>
      </c>
      <c r="AC2968" s="277">
        <v>4800</v>
      </c>
      <c r="AE2968" s="246" t="s">
        <v>59401</v>
      </c>
      <c r="AF2968" s="247">
        <v>74688.710000000006</v>
      </c>
      <c r="AH2968" s="226" t="s">
        <v>49750</v>
      </c>
      <c r="AI2968" s="227">
        <v>7018.92</v>
      </c>
      <c r="AK2968" s="207" t="s">
        <v>17439</v>
      </c>
      <c r="AL2968" s="208">
        <v>590.14</v>
      </c>
      <c r="AM2968" s="93"/>
      <c r="AN2968" s="199" t="s">
        <v>14225</v>
      </c>
      <c r="AO2968" s="200">
        <v>18740.82</v>
      </c>
      <c r="AT2968" s="263"/>
      <c r="AU2968" s="264"/>
      <c r="AW2968" s="252" t="s">
        <v>9763</v>
      </c>
      <c r="AX2968" s="253">
        <v>2433285</v>
      </c>
      <c r="AZ2968" s="230" t="s">
        <v>38117</v>
      </c>
      <c r="BA2968" s="231">
        <v>13252</v>
      </c>
      <c r="BC2968" s="209" t="s">
        <v>6795</v>
      </c>
      <c r="BD2968" s="210">
        <v>72701</v>
      </c>
    </row>
    <row r="2969" spans="9:56" x14ac:dyDescent="0.55000000000000004">
      <c r="I2969" s="250" t="s">
        <v>51119</v>
      </c>
      <c r="J2969" s="250"/>
      <c r="K2969" s="251">
        <v>4815326.74</v>
      </c>
      <c r="M2969" s="224" t="s">
        <v>37473</v>
      </c>
      <c r="N2969" s="224"/>
      <c r="O2969" s="225">
        <v>306337.95</v>
      </c>
      <c r="Q2969" s="203" t="s">
        <v>3518</v>
      </c>
      <c r="R2969" s="203"/>
      <c r="S2969" s="204">
        <v>15811</v>
      </c>
      <c r="Y2969" t="s">
        <v>63768</v>
      </c>
      <c r="Z2969" s="284">
        <v>1231.56</v>
      </c>
      <c r="AB2969" s="276" t="s">
        <v>40222</v>
      </c>
      <c r="AC2969" s="277">
        <v>112525.45</v>
      </c>
      <c r="AE2969" s="246" t="s">
        <v>54974</v>
      </c>
      <c r="AF2969" s="247">
        <v>39314.68</v>
      </c>
      <c r="AH2969" s="226" t="s">
        <v>51921</v>
      </c>
      <c r="AI2969" s="227">
        <v>2734.84</v>
      </c>
      <c r="AK2969" s="207" t="s">
        <v>17440</v>
      </c>
      <c r="AL2969" s="208">
        <v>507.23</v>
      </c>
      <c r="AM2969" s="93"/>
      <c r="AN2969" s="199" t="s">
        <v>14226</v>
      </c>
      <c r="AO2969" s="200">
        <v>37177.97</v>
      </c>
      <c r="AT2969" s="263"/>
      <c r="AU2969" s="264"/>
      <c r="AW2969" s="252" t="s">
        <v>9764</v>
      </c>
      <c r="AX2969" s="253">
        <v>49089.35</v>
      </c>
      <c r="AZ2969" s="230" t="s">
        <v>38121</v>
      </c>
      <c r="BA2969" s="231">
        <v>306337.95</v>
      </c>
      <c r="BC2969" s="209" t="s">
        <v>7196</v>
      </c>
      <c r="BD2969" s="210">
        <v>3139</v>
      </c>
    </row>
    <row r="2970" spans="9:56" x14ac:dyDescent="0.55000000000000004">
      <c r="I2970" s="250" t="s">
        <v>51120</v>
      </c>
      <c r="J2970" s="250"/>
      <c r="K2970" s="251">
        <v>7168344.5300000003</v>
      </c>
      <c r="M2970" s="224" t="s">
        <v>37479</v>
      </c>
      <c r="N2970" s="224"/>
      <c r="O2970" s="225">
        <v>12814</v>
      </c>
      <c r="Q2970" s="203" t="s">
        <v>4196</v>
      </c>
      <c r="R2970" s="203"/>
      <c r="S2970" s="204">
        <v>20118.2</v>
      </c>
      <c r="Y2970" t="s">
        <v>60678</v>
      </c>
      <c r="Z2970" s="284">
        <v>4399</v>
      </c>
      <c r="AB2970" s="276" t="s">
        <v>36203</v>
      </c>
      <c r="AC2970" s="277">
        <v>1001.55</v>
      </c>
      <c r="AE2970" s="246" t="s">
        <v>51953</v>
      </c>
      <c r="AF2970" s="247">
        <v>622.79999999999995</v>
      </c>
      <c r="AH2970" s="226" t="s">
        <v>44581</v>
      </c>
      <c r="AI2970" s="227">
        <v>131623.98000000001</v>
      </c>
      <c r="AK2970" s="207" t="s">
        <v>17441</v>
      </c>
      <c r="AL2970" s="208">
        <v>49103.08</v>
      </c>
      <c r="AM2970" s="93"/>
      <c r="AN2970" s="199" t="s">
        <v>32763</v>
      </c>
      <c r="AO2970" s="200">
        <v>189959.26</v>
      </c>
      <c r="AT2970" s="263"/>
      <c r="AU2970" s="264"/>
      <c r="AW2970" s="252" t="s">
        <v>9765</v>
      </c>
      <c r="AX2970" s="253">
        <v>172592.4</v>
      </c>
      <c r="AZ2970" s="230" t="s">
        <v>38140</v>
      </c>
      <c r="BA2970" s="231">
        <v>12814</v>
      </c>
      <c r="BC2970" s="209" t="s">
        <v>7473</v>
      </c>
      <c r="BD2970" s="210">
        <v>36907.99</v>
      </c>
    </row>
    <row r="2971" spans="9:56" x14ac:dyDescent="0.55000000000000004">
      <c r="I2971" s="250" t="s">
        <v>9782</v>
      </c>
      <c r="J2971" s="250"/>
      <c r="K2971" s="251">
        <v>35934.06</v>
      </c>
      <c r="M2971" s="224" t="s">
        <v>37480</v>
      </c>
      <c r="N2971" s="224"/>
      <c r="O2971" s="225">
        <v>22292.54</v>
      </c>
      <c r="Q2971" s="203" t="s">
        <v>4197</v>
      </c>
      <c r="R2971" s="203"/>
      <c r="S2971" s="204">
        <v>21986.01</v>
      </c>
      <c r="Y2971" t="s">
        <v>60679</v>
      </c>
      <c r="Z2971">
        <v>538.44000000000005</v>
      </c>
      <c r="AB2971" s="276" t="s">
        <v>40223</v>
      </c>
      <c r="AC2971" s="277">
        <v>45730</v>
      </c>
      <c r="AE2971" s="246" t="s">
        <v>51954</v>
      </c>
      <c r="AF2971" s="247">
        <v>3055.21</v>
      </c>
      <c r="AH2971" s="226" t="s">
        <v>44582</v>
      </c>
      <c r="AI2971" s="227">
        <v>10269.02</v>
      </c>
      <c r="AK2971" s="207" t="s">
        <v>17442</v>
      </c>
      <c r="AL2971" s="208">
        <v>4110.13</v>
      </c>
      <c r="AM2971" s="93"/>
      <c r="AN2971" s="199" t="s">
        <v>32764</v>
      </c>
      <c r="AO2971" s="200">
        <v>13691.26</v>
      </c>
      <c r="AT2971" s="263"/>
      <c r="AU2971" s="264"/>
      <c r="AW2971" s="252" t="s">
        <v>9766</v>
      </c>
      <c r="AX2971" s="253">
        <v>262983.78000000003</v>
      </c>
      <c r="AZ2971" s="230" t="s">
        <v>38142</v>
      </c>
      <c r="BA2971" s="231">
        <v>22292.54</v>
      </c>
      <c r="BC2971" s="209" t="s">
        <v>7641</v>
      </c>
      <c r="BD2971" s="210">
        <v>102096</v>
      </c>
    </row>
    <row r="2972" spans="9:56" x14ac:dyDescent="0.55000000000000004">
      <c r="I2972" s="250" t="s">
        <v>46488</v>
      </c>
      <c r="J2972" s="250"/>
      <c r="K2972" s="251">
        <v>1457418.25</v>
      </c>
      <c r="M2972" s="224" t="s">
        <v>37481</v>
      </c>
      <c r="N2972" s="224"/>
      <c r="O2972" s="225">
        <v>5021.8599999999997</v>
      </c>
      <c r="Q2972" s="203" t="s">
        <v>3519</v>
      </c>
      <c r="R2972" s="203"/>
      <c r="S2972" s="204">
        <v>26703.02</v>
      </c>
      <c r="Y2972" t="s">
        <v>61221</v>
      </c>
      <c r="Z2972" s="284">
        <v>3691.25</v>
      </c>
      <c r="AB2972" s="276" t="s">
        <v>39075</v>
      </c>
      <c r="AC2972" s="277">
        <v>1000</v>
      </c>
      <c r="AE2972" s="246" t="s">
        <v>51955</v>
      </c>
      <c r="AF2972" s="247">
        <v>9784.68</v>
      </c>
      <c r="AH2972" s="226" t="s">
        <v>17546</v>
      </c>
      <c r="AI2972" s="227">
        <v>1325</v>
      </c>
      <c r="AK2972" s="207" t="s">
        <v>17443</v>
      </c>
      <c r="AL2972" s="208">
        <v>11647.74</v>
      </c>
      <c r="AM2972" s="93"/>
      <c r="AN2972" s="199" t="s">
        <v>32765</v>
      </c>
      <c r="AO2972" s="200">
        <v>35198.230000000003</v>
      </c>
      <c r="AT2972" s="263"/>
      <c r="AU2972" s="264"/>
      <c r="AW2972" s="252" t="s">
        <v>9767</v>
      </c>
      <c r="AX2972" s="253">
        <v>156154.60999999999</v>
      </c>
      <c r="AZ2972" s="230" t="s">
        <v>38144</v>
      </c>
      <c r="BA2972" s="231">
        <v>5021.8599999999997</v>
      </c>
      <c r="BC2972" s="209" t="s">
        <v>7877</v>
      </c>
      <c r="BD2972" s="210">
        <v>5234.0600000000004</v>
      </c>
    </row>
    <row r="2973" spans="9:56" x14ac:dyDescent="0.55000000000000004">
      <c r="I2973" s="250" t="s">
        <v>43874</v>
      </c>
      <c r="J2973" s="250"/>
      <c r="K2973" s="251">
        <v>4427151.8600000003</v>
      </c>
      <c r="M2973" s="224" t="s">
        <v>37482</v>
      </c>
      <c r="N2973" s="224"/>
      <c r="O2973" s="225">
        <v>123630.09</v>
      </c>
      <c r="Q2973" s="203" t="s">
        <v>4198</v>
      </c>
      <c r="R2973" s="203"/>
      <c r="S2973" s="204">
        <v>17728.88</v>
      </c>
      <c r="Y2973" t="s">
        <v>71606</v>
      </c>
      <c r="Z2973" s="284">
        <v>16400</v>
      </c>
      <c r="AB2973" s="276" t="s">
        <v>64168</v>
      </c>
      <c r="AC2973" s="277">
        <v>32947.839999999997</v>
      </c>
      <c r="AE2973" s="246" t="s">
        <v>58463</v>
      </c>
      <c r="AF2973" s="247">
        <v>242.78</v>
      </c>
      <c r="AH2973" s="226" t="s">
        <v>44583</v>
      </c>
      <c r="AI2973" s="227">
        <v>284375.33</v>
      </c>
      <c r="AK2973" s="207" t="s">
        <v>17444</v>
      </c>
      <c r="AL2973" s="208">
        <v>9341.7900000000009</v>
      </c>
      <c r="AM2973" s="93"/>
      <c r="AN2973" s="199" t="s">
        <v>32766</v>
      </c>
      <c r="AO2973" s="200">
        <v>18819.63</v>
      </c>
      <c r="AT2973" s="263"/>
      <c r="AU2973" s="264"/>
      <c r="AW2973" s="252" t="s">
        <v>38787</v>
      </c>
      <c r="AX2973" s="253">
        <v>373282.73</v>
      </c>
      <c r="AZ2973" s="230" t="s">
        <v>38148</v>
      </c>
      <c r="BA2973" s="231">
        <v>123630.09</v>
      </c>
      <c r="BC2973" s="209" t="s">
        <v>7975</v>
      </c>
      <c r="BD2973" s="210">
        <v>2089</v>
      </c>
    </row>
    <row r="2974" spans="9:56" x14ac:dyDescent="0.55000000000000004">
      <c r="I2974" s="250" t="s">
        <v>43875</v>
      </c>
      <c r="J2974" s="250"/>
      <c r="K2974" s="251">
        <v>1688711.68</v>
      </c>
      <c r="M2974" s="224" t="s">
        <v>37485</v>
      </c>
      <c r="N2974" s="224"/>
      <c r="O2974" s="225">
        <v>301796.65999999997</v>
      </c>
      <c r="Q2974" s="203" t="s">
        <v>3520</v>
      </c>
      <c r="R2974" s="203"/>
      <c r="S2974" s="204">
        <v>34413</v>
      </c>
      <c r="Y2974" t="s">
        <v>64757</v>
      </c>
      <c r="Z2974" s="284">
        <v>2952</v>
      </c>
      <c r="AB2974" s="276" t="s">
        <v>48819</v>
      </c>
      <c r="AC2974" s="277">
        <v>469.7</v>
      </c>
      <c r="AE2974" s="246" t="s">
        <v>51956</v>
      </c>
      <c r="AF2974" s="247">
        <v>51816.51</v>
      </c>
      <c r="AH2974" s="226" t="s">
        <v>44584</v>
      </c>
      <c r="AI2974" s="227">
        <v>21668.3</v>
      </c>
      <c r="AK2974" s="207" t="s">
        <v>17445</v>
      </c>
      <c r="AL2974" s="208">
        <v>705.6</v>
      </c>
      <c r="AM2974" s="93"/>
      <c r="AN2974" s="199" t="s">
        <v>32767</v>
      </c>
      <c r="AO2974" s="200">
        <v>226.52</v>
      </c>
      <c r="AT2974" s="263"/>
      <c r="AU2974" s="264"/>
      <c r="AW2974" s="252" t="s">
        <v>9768</v>
      </c>
      <c r="AX2974" s="253">
        <v>47347.21</v>
      </c>
      <c r="AZ2974" s="230" t="s">
        <v>38155</v>
      </c>
      <c r="BA2974" s="231">
        <v>301796.65999999997</v>
      </c>
      <c r="BC2974" s="209" t="s">
        <v>8125</v>
      </c>
      <c r="BD2974" s="210">
        <v>28188</v>
      </c>
    </row>
    <row r="2975" spans="9:56" x14ac:dyDescent="0.55000000000000004">
      <c r="I2975" s="250" t="s">
        <v>46489</v>
      </c>
      <c r="J2975" s="250"/>
      <c r="K2975" s="251">
        <v>64235.28</v>
      </c>
      <c r="M2975" s="224" t="s">
        <v>37487</v>
      </c>
      <c r="N2975" s="224"/>
      <c r="O2975" s="225">
        <v>61440</v>
      </c>
      <c r="Q2975" s="203" t="s">
        <v>4199</v>
      </c>
      <c r="R2975" s="203"/>
      <c r="S2975" s="204">
        <v>294.94</v>
      </c>
      <c r="Y2975" t="s">
        <v>71607</v>
      </c>
      <c r="Z2975" s="284">
        <v>6413.59</v>
      </c>
      <c r="AB2975" s="276" t="s">
        <v>18890</v>
      </c>
      <c r="AC2975" s="277">
        <v>27052.09</v>
      </c>
      <c r="AE2975" s="246" t="s">
        <v>57316</v>
      </c>
      <c r="AF2975" s="247">
        <v>1643</v>
      </c>
      <c r="AH2975" s="226" t="s">
        <v>17552</v>
      </c>
      <c r="AI2975" s="227">
        <v>340.74</v>
      </c>
      <c r="AK2975" s="207" t="s">
        <v>17446</v>
      </c>
      <c r="AL2975" s="208">
        <v>312.93</v>
      </c>
      <c r="AM2975" s="93"/>
      <c r="AN2975" s="199" t="s">
        <v>32768</v>
      </c>
      <c r="AO2975" s="200">
        <v>36951.17</v>
      </c>
      <c r="AT2975" s="263"/>
      <c r="AU2975" s="264"/>
      <c r="AW2975" s="252" t="s">
        <v>9769</v>
      </c>
      <c r="AX2975" s="253">
        <v>14062331.93</v>
      </c>
      <c r="AZ2975" s="230" t="s">
        <v>38162</v>
      </c>
      <c r="BA2975" s="231">
        <v>61440</v>
      </c>
      <c r="BC2975" s="209" t="s">
        <v>8400</v>
      </c>
      <c r="BD2975" s="210">
        <v>38224</v>
      </c>
    </row>
    <row r="2976" spans="9:56" x14ac:dyDescent="0.55000000000000004">
      <c r="I2976" s="250" t="s">
        <v>46490</v>
      </c>
      <c r="J2976" s="250"/>
      <c r="K2976" s="251">
        <v>1940192.88</v>
      </c>
      <c r="M2976" s="224" t="s">
        <v>37488</v>
      </c>
      <c r="N2976" s="224"/>
      <c r="O2976" s="225">
        <v>1359.94</v>
      </c>
      <c r="Q2976" s="203" t="s">
        <v>4202</v>
      </c>
      <c r="R2976" s="203"/>
      <c r="S2976" s="204">
        <v>2852.9</v>
      </c>
      <c r="Y2976" t="s">
        <v>58882</v>
      </c>
      <c r="Z2976" s="284">
        <v>24141.89</v>
      </c>
      <c r="AB2976" s="276" t="s">
        <v>33401</v>
      </c>
      <c r="AC2976" s="277">
        <v>95418.66</v>
      </c>
      <c r="AE2976" s="246" t="s">
        <v>51957</v>
      </c>
      <c r="AF2976" s="247">
        <v>1628.08</v>
      </c>
      <c r="AH2976" s="226" t="s">
        <v>17562</v>
      </c>
      <c r="AI2976" s="227">
        <v>9600</v>
      </c>
      <c r="AK2976" s="207" t="s">
        <v>17447</v>
      </c>
      <c r="AL2976" s="208">
        <v>206684.21</v>
      </c>
      <c r="AM2976" s="93"/>
      <c r="AN2976" s="199" t="s">
        <v>14227</v>
      </c>
      <c r="AO2976" s="200">
        <v>500</v>
      </c>
      <c r="AT2976" s="263"/>
      <c r="AU2976" s="264"/>
      <c r="AW2976" s="252" t="s">
        <v>9770</v>
      </c>
      <c r="AX2976" s="253">
        <v>77738.06</v>
      </c>
      <c r="AZ2976" s="230" t="s">
        <v>38166</v>
      </c>
      <c r="BA2976" s="231">
        <v>1359.94</v>
      </c>
      <c r="BC2976" s="209" t="s">
        <v>8566</v>
      </c>
      <c r="BD2976" s="210">
        <v>25691</v>
      </c>
    </row>
    <row r="2977" spans="9:56" x14ac:dyDescent="0.55000000000000004">
      <c r="I2977" s="250" t="s">
        <v>55733</v>
      </c>
      <c r="J2977" s="250"/>
      <c r="K2977" s="251">
        <v>1786809.94</v>
      </c>
      <c r="M2977" s="224" t="s">
        <v>37489</v>
      </c>
      <c r="N2977" s="224"/>
      <c r="O2977" s="225">
        <v>10030.98</v>
      </c>
      <c r="Q2977" s="203" t="s">
        <v>4201</v>
      </c>
      <c r="R2977" s="203"/>
      <c r="S2977" s="204">
        <v>8654.7800000000007</v>
      </c>
      <c r="Y2977" t="s">
        <v>35476</v>
      </c>
      <c r="Z2977" s="284">
        <v>72034.559999999998</v>
      </c>
      <c r="AB2977" s="276" t="s">
        <v>33402</v>
      </c>
      <c r="AC2977" s="277">
        <v>48600.5</v>
      </c>
      <c r="AE2977" s="246" t="s">
        <v>51958</v>
      </c>
      <c r="AF2977" s="247">
        <v>8374.15</v>
      </c>
      <c r="AH2977" s="226" t="s">
        <v>17563</v>
      </c>
      <c r="AI2977" s="227">
        <v>734.39</v>
      </c>
      <c r="AK2977" s="207" t="s">
        <v>17448</v>
      </c>
      <c r="AL2977" s="208">
        <v>11472.5</v>
      </c>
      <c r="AM2977" s="93"/>
      <c r="AN2977" s="199" t="s">
        <v>14228</v>
      </c>
      <c r="AO2977" s="200">
        <v>-6.74</v>
      </c>
      <c r="AT2977" s="263"/>
      <c r="AU2977" s="264"/>
      <c r="AW2977" s="252" t="s">
        <v>9771</v>
      </c>
      <c r="AX2977" s="253">
        <v>14099747.91</v>
      </c>
      <c r="AZ2977" s="230" t="s">
        <v>38168</v>
      </c>
      <c r="BA2977" s="231">
        <v>10030.98</v>
      </c>
      <c r="BC2977" s="209" t="s">
        <v>8780</v>
      </c>
      <c r="BD2977" s="210">
        <v>4084</v>
      </c>
    </row>
    <row r="2978" spans="9:56" x14ac:dyDescent="0.55000000000000004">
      <c r="I2978" s="250" t="s">
        <v>46491</v>
      </c>
      <c r="J2978" s="250"/>
      <c r="K2978" s="251">
        <v>781470.28</v>
      </c>
      <c r="M2978" s="224" t="s">
        <v>37490</v>
      </c>
      <c r="N2978" s="224"/>
      <c r="O2978" s="225">
        <v>85099</v>
      </c>
      <c r="Q2978" s="203" t="s">
        <v>3670</v>
      </c>
      <c r="R2978" s="203"/>
      <c r="S2978" s="204">
        <v>1433378.94</v>
      </c>
      <c r="Y2978" t="s">
        <v>35477</v>
      </c>
      <c r="Z2978" s="284">
        <v>53446.35</v>
      </c>
      <c r="AB2978" s="276" t="s">
        <v>47923</v>
      </c>
      <c r="AC2978" s="277">
        <v>168516</v>
      </c>
      <c r="AE2978" s="246" t="s">
        <v>49753</v>
      </c>
      <c r="AF2978" s="247">
        <v>12157.51</v>
      </c>
      <c r="AH2978" s="226" t="s">
        <v>17564</v>
      </c>
      <c r="AI2978" s="227">
        <v>1118.69</v>
      </c>
      <c r="AK2978" s="207" t="s">
        <v>17449</v>
      </c>
      <c r="AL2978" s="208">
        <v>46853.78</v>
      </c>
      <c r="AM2978" s="93"/>
      <c r="AN2978" s="199" t="s">
        <v>14229</v>
      </c>
      <c r="AO2978" s="200">
        <v>11966.83</v>
      </c>
      <c r="AT2978" s="263"/>
      <c r="AU2978" s="264"/>
      <c r="AW2978" s="252" t="s">
        <v>2904</v>
      </c>
      <c r="AX2978" s="253">
        <v>5668542.4299999997</v>
      </c>
      <c r="AZ2978" s="230" t="s">
        <v>38172</v>
      </c>
      <c r="BA2978" s="231">
        <v>85099</v>
      </c>
      <c r="BC2978" s="209" t="s">
        <v>8846</v>
      </c>
      <c r="BD2978" s="210">
        <v>82529</v>
      </c>
    </row>
    <row r="2979" spans="9:56" x14ac:dyDescent="0.55000000000000004">
      <c r="I2979" s="250" t="s">
        <v>57041</v>
      </c>
      <c r="J2979" s="250"/>
      <c r="K2979" s="251">
        <v>444350.48</v>
      </c>
      <c r="M2979" s="224" t="s">
        <v>37491</v>
      </c>
      <c r="N2979" s="224"/>
      <c r="O2979" s="225">
        <v>20196.48</v>
      </c>
      <c r="Q2979" s="203" t="s">
        <v>3521</v>
      </c>
      <c r="R2979" s="203"/>
      <c r="S2979" s="204">
        <v>18031</v>
      </c>
      <c r="Y2979" t="s">
        <v>56462</v>
      </c>
      <c r="Z2979" s="284">
        <v>17513</v>
      </c>
      <c r="AB2979" s="276" t="s">
        <v>42350</v>
      </c>
      <c r="AC2979" s="277">
        <v>490.02</v>
      </c>
      <c r="AE2979" s="246" t="s">
        <v>49754</v>
      </c>
      <c r="AF2979" s="247">
        <v>632.75</v>
      </c>
      <c r="AH2979" s="226" t="s">
        <v>51922</v>
      </c>
      <c r="AI2979" s="227">
        <v>1451.68</v>
      </c>
      <c r="AK2979" s="207" t="s">
        <v>17450</v>
      </c>
      <c r="AL2979" s="208">
        <v>3542.07</v>
      </c>
      <c r="AM2979" s="93"/>
      <c r="AN2979" s="199" t="s">
        <v>14230</v>
      </c>
      <c r="AO2979" s="200">
        <v>17164.98</v>
      </c>
      <c r="AT2979" s="263"/>
      <c r="AU2979" s="264"/>
      <c r="AW2979" s="252" t="s">
        <v>9772</v>
      </c>
      <c r="AX2979" s="253">
        <v>406884.04</v>
      </c>
      <c r="AZ2979" s="230" t="s">
        <v>38177</v>
      </c>
      <c r="BA2979" s="231">
        <v>20196.48</v>
      </c>
      <c r="BC2979" s="209" t="s">
        <v>9065</v>
      </c>
      <c r="BD2979" s="210">
        <v>37030</v>
      </c>
    </row>
    <row r="2980" spans="9:56" x14ac:dyDescent="0.55000000000000004">
      <c r="I2980" s="250" t="s">
        <v>57042</v>
      </c>
      <c r="J2980" s="250"/>
      <c r="K2980" s="251">
        <v>944327.95</v>
      </c>
      <c r="M2980" s="224" t="s">
        <v>37493</v>
      </c>
      <c r="N2980" s="224"/>
      <c r="O2980" s="225">
        <v>46345</v>
      </c>
      <c r="Q2980" s="203" t="s">
        <v>4204</v>
      </c>
      <c r="R2980" s="203"/>
      <c r="S2980" s="204">
        <v>160858.54999999999</v>
      </c>
      <c r="Y2980" t="s">
        <v>35478</v>
      </c>
      <c r="Z2980" s="284">
        <v>133050</v>
      </c>
      <c r="AB2980" s="276" t="s">
        <v>67395</v>
      </c>
      <c r="AC2980" s="277">
        <v>11380.45</v>
      </c>
      <c r="AE2980" s="246" t="s">
        <v>51959</v>
      </c>
      <c r="AF2980" s="247">
        <v>1921.84</v>
      </c>
      <c r="AH2980" s="226" t="s">
        <v>51923</v>
      </c>
      <c r="AI2980" s="227">
        <v>10110.450000000001</v>
      </c>
      <c r="AK2980" s="207" t="s">
        <v>17451</v>
      </c>
      <c r="AL2980" s="208">
        <v>1344.54</v>
      </c>
      <c r="AM2980" s="93"/>
      <c r="AN2980" s="199" t="s">
        <v>14231</v>
      </c>
      <c r="AO2980" s="200">
        <v>255965.72</v>
      </c>
      <c r="AT2980" s="263"/>
      <c r="AU2980" s="264"/>
      <c r="AW2980" s="252" t="s">
        <v>9773</v>
      </c>
      <c r="AX2980" s="253">
        <v>313980.71000000002</v>
      </c>
      <c r="AZ2980" s="230" t="s">
        <v>38186</v>
      </c>
      <c r="BA2980" s="231">
        <v>46345</v>
      </c>
      <c r="BC2980" s="209" t="s">
        <v>9378</v>
      </c>
      <c r="BD2980" s="210">
        <v>180819.82</v>
      </c>
    </row>
    <row r="2981" spans="9:56" x14ac:dyDescent="0.55000000000000004">
      <c r="I2981" s="250" t="s">
        <v>43513</v>
      </c>
      <c r="J2981" s="250"/>
      <c r="K2981" s="251">
        <v>357011.71</v>
      </c>
      <c r="M2981" s="224" t="s">
        <v>37495</v>
      </c>
      <c r="N2981" s="224"/>
      <c r="O2981" s="225">
        <v>23198.16</v>
      </c>
      <c r="Q2981" s="203" t="s">
        <v>4285</v>
      </c>
      <c r="R2981" s="203"/>
      <c r="S2981" s="204">
        <v>2196</v>
      </c>
      <c r="Y2981" t="s">
        <v>40565</v>
      </c>
      <c r="Z2981" s="284">
        <v>2735.23</v>
      </c>
      <c r="AB2981" s="276" t="s">
        <v>52194</v>
      </c>
      <c r="AC2981" s="277">
        <v>358.45</v>
      </c>
      <c r="AE2981" s="246" t="s">
        <v>62568</v>
      </c>
      <c r="AF2981" s="247">
        <v>-211.2</v>
      </c>
      <c r="AH2981" s="226" t="s">
        <v>51924</v>
      </c>
      <c r="AI2981" s="227">
        <v>773.45</v>
      </c>
      <c r="AK2981" s="207" t="s">
        <v>17452</v>
      </c>
      <c r="AL2981" s="208">
        <v>6317</v>
      </c>
      <c r="AM2981" s="93"/>
      <c r="AN2981" s="199" t="s">
        <v>32769</v>
      </c>
      <c r="AO2981" s="200">
        <v>189959.26</v>
      </c>
      <c r="AT2981" s="263"/>
      <c r="AU2981" s="264"/>
      <c r="AW2981" s="252" t="s">
        <v>9774</v>
      </c>
      <c r="AX2981" s="253">
        <v>380292.72</v>
      </c>
      <c r="AZ2981" s="230" t="s">
        <v>38193</v>
      </c>
      <c r="BA2981" s="231">
        <v>23198.16</v>
      </c>
      <c r="BC2981" s="209" t="s">
        <v>9555</v>
      </c>
      <c r="BD2981" s="210">
        <v>11584</v>
      </c>
    </row>
    <row r="2982" spans="9:56" x14ac:dyDescent="0.55000000000000004">
      <c r="I2982" s="250" t="s">
        <v>41505</v>
      </c>
      <c r="J2982" s="250"/>
      <c r="K2982" s="251">
        <v>-0.03</v>
      </c>
      <c r="M2982" s="224" t="s">
        <v>37496</v>
      </c>
      <c r="N2982" s="224"/>
      <c r="O2982" s="225">
        <v>3939968</v>
      </c>
      <c r="Q2982" s="203" t="s">
        <v>3522</v>
      </c>
      <c r="R2982" s="203"/>
      <c r="S2982" s="204">
        <v>3101</v>
      </c>
      <c r="Y2982" t="s">
        <v>40566</v>
      </c>
      <c r="Z2982" s="284">
        <v>3370</v>
      </c>
      <c r="AB2982" s="276" t="s">
        <v>36204</v>
      </c>
      <c r="AC2982" s="277">
        <v>214686.17</v>
      </c>
      <c r="AE2982" s="246" t="s">
        <v>58464</v>
      </c>
      <c r="AF2982" s="247">
        <v>7285.04</v>
      </c>
      <c r="AH2982" s="226" t="s">
        <v>51925</v>
      </c>
      <c r="AI2982" s="227">
        <v>2194.39</v>
      </c>
      <c r="AK2982" s="207" t="s">
        <v>17453</v>
      </c>
      <c r="AL2982" s="208">
        <v>583.72</v>
      </c>
      <c r="AM2982" s="93"/>
      <c r="AN2982" s="199" t="s">
        <v>14232</v>
      </c>
      <c r="AO2982" s="200">
        <v>32432.080000000002</v>
      </c>
      <c r="AT2982" s="263"/>
      <c r="AU2982" s="264"/>
      <c r="AW2982" s="252" t="s">
        <v>9775</v>
      </c>
      <c r="AX2982" s="253">
        <v>202705</v>
      </c>
      <c r="AZ2982" s="230" t="s">
        <v>38198</v>
      </c>
      <c r="BA2982" s="231">
        <v>3939968</v>
      </c>
      <c r="BC2982" s="209" t="s">
        <v>9675</v>
      </c>
      <c r="BD2982" s="210">
        <v>40270.720000000001</v>
      </c>
    </row>
    <row r="2983" spans="9:56" x14ac:dyDescent="0.55000000000000004">
      <c r="I2983" s="250" t="s">
        <v>57043</v>
      </c>
      <c r="J2983" s="250"/>
      <c r="K2983" s="251">
        <v>531460.93000000005</v>
      </c>
      <c r="M2983" s="224" t="s">
        <v>37499</v>
      </c>
      <c r="N2983" s="224"/>
      <c r="O2983" s="225">
        <v>55292</v>
      </c>
      <c r="Q2983" s="203" t="s">
        <v>4206</v>
      </c>
      <c r="R2983" s="203"/>
      <c r="S2983" s="204">
        <v>22698</v>
      </c>
      <c r="Y2983" t="s">
        <v>36607</v>
      </c>
      <c r="Z2983" s="284">
        <v>41372</v>
      </c>
      <c r="AB2983" s="276" t="s">
        <v>34918</v>
      </c>
      <c r="AC2983" s="277">
        <v>28636.31</v>
      </c>
      <c r="AE2983" s="246" t="s">
        <v>17668</v>
      </c>
      <c r="AF2983" s="247">
        <v>61768.97</v>
      </c>
      <c r="AH2983" s="226" t="s">
        <v>51926</v>
      </c>
      <c r="AI2983" s="227">
        <v>2444.73</v>
      </c>
      <c r="AK2983" s="207" t="s">
        <v>17454</v>
      </c>
      <c r="AL2983" s="208">
        <v>160</v>
      </c>
      <c r="AM2983" s="93"/>
      <c r="AN2983" s="199" t="s">
        <v>14233</v>
      </c>
      <c r="AO2983" s="200">
        <v>72376.2</v>
      </c>
      <c r="AT2983" s="263"/>
      <c r="AU2983" s="264"/>
      <c r="AW2983" s="252" t="s">
        <v>9776</v>
      </c>
      <c r="AX2983" s="253">
        <v>8545775.5600000005</v>
      </c>
      <c r="AZ2983" s="230" t="s">
        <v>38204</v>
      </c>
      <c r="BA2983" s="231">
        <v>55292</v>
      </c>
      <c r="BC2983" s="209" t="s">
        <v>9720</v>
      </c>
      <c r="BD2983" s="210">
        <v>8946.5300000000007</v>
      </c>
    </row>
    <row r="2984" spans="9:56" x14ac:dyDescent="0.55000000000000004">
      <c r="I2984" s="250" t="s">
        <v>43876</v>
      </c>
      <c r="J2984" s="250"/>
      <c r="K2984" s="251">
        <v>114713.57</v>
      </c>
      <c r="M2984" s="224" t="s">
        <v>37500</v>
      </c>
      <c r="N2984" s="224"/>
      <c r="O2984" s="225">
        <v>11714.5</v>
      </c>
      <c r="Q2984" s="203" t="s">
        <v>4209</v>
      </c>
      <c r="R2984" s="203"/>
      <c r="S2984" s="204">
        <v>43607.8</v>
      </c>
      <c r="Y2984" t="s">
        <v>36608</v>
      </c>
      <c r="Z2984">
        <v>672.28</v>
      </c>
      <c r="AB2984" s="276" t="s">
        <v>34919</v>
      </c>
      <c r="AC2984" s="277">
        <v>5887.52</v>
      </c>
      <c r="AE2984" s="246" t="s">
        <v>48756</v>
      </c>
      <c r="AF2984" s="247">
        <v>2282.48</v>
      </c>
      <c r="AH2984" s="226" t="s">
        <v>51927</v>
      </c>
      <c r="AI2984" s="227">
        <v>1967.55</v>
      </c>
      <c r="AK2984" s="207" t="s">
        <v>17455</v>
      </c>
      <c r="AL2984" s="208">
        <v>2200</v>
      </c>
      <c r="AM2984" s="93"/>
      <c r="AN2984" s="199" t="s">
        <v>27680</v>
      </c>
      <c r="AO2984" s="200">
        <v>18819.63</v>
      </c>
      <c r="AT2984" s="263"/>
      <c r="AU2984" s="264"/>
      <c r="AW2984" s="252" t="s">
        <v>9777</v>
      </c>
      <c r="AX2984" s="253">
        <v>533416.94999999995</v>
      </c>
      <c r="AZ2984" s="230" t="s">
        <v>38205</v>
      </c>
      <c r="BA2984" s="231">
        <v>11714.5</v>
      </c>
      <c r="BC2984" s="209" t="s">
        <v>11645</v>
      </c>
      <c r="BD2984" s="210">
        <v>417320.6</v>
      </c>
    </row>
    <row r="2985" spans="9:56" x14ac:dyDescent="0.55000000000000004">
      <c r="I2985" s="250" t="s">
        <v>60170</v>
      </c>
      <c r="J2985" s="250"/>
      <c r="K2985" s="251">
        <v>1911709.88</v>
      </c>
      <c r="M2985" s="224" t="s">
        <v>37503</v>
      </c>
      <c r="N2985" s="224"/>
      <c r="O2985" s="225">
        <v>21703</v>
      </c>
      <c r="Q2985" s="203" t="s">
        <v>4286</v>
      </c>
      <c r="R2985" s="203"/>
      <c r="S2985" s="204">
        <v>556</v>
      </c>
      <c r="Y2985" t="s">
        <v>68512</v>
      </c>
      <c r="Z2985" s="284">
        <v>115000</v>
      </c>
      <c r="AB2985" s="276" t="s">
        <v>34920</v>
      </c>
      <c r="AC2985" s="277">
        <v>76637.77</v>
      </c>
      <c r="AE2985" s="246" t="s">
        <v>51961</v>
      </c>
      <c r="AF2985" s="247">
        <v>16948.18</v>
      </c>
      <c r="AH2985" s="226" t="s">
        <v>33279</v>
      </c>
      <c r="AI2985" s="227">
        <v>112233.78</v>
      </c>
      <c r="AK2985" s="207" t="s">
        <v>17456</v>
      </c>
      <c r="AL2985" s="208">
        <v>225.2</v>
      </c>
      <c r="AM2985" s="93"/>
      <c r="AN2985" s="199" t="s">
        <v>14234</v>
      </c>
      <c r="AO2985" s="200">
        <v>500</v>
      </c>
      <c r="AT2985" s="263"/>
      <c r="AU2985" s="264"/>
      <c r="AW2985" s="252" t="s">
        <v>9778</v>
      </c>
      <c r="AX2985" s="253">
        <v>5923962.8300000001</v>
      </c>
      <c r="AZ2985" s="230" t="s">
        <v>38213</v>
      </c>
      <c r="BA2985" s="231">
        <v>21703</v>
      </c>
      <c r="BC2985" s="209" t="s">
        <v>9969</v>
      </c>
      <c r="BD2985" s="210">
        <v>1096854.72</v>
      </c>
    </row>
    <row r="2986" spans="9:56" x14ac:dyDescent="0.55000000000000004">
      <c r="M2986" s="224" t="s">
        <v>37511</v>
      </c>
      <c r="N2986" s="224"/>
      <c r="O2986" s="225">
        <v>27659.32</v>
      </c>
      <c r="Q2986" s="203" t="s">
        <v>3523</v>
      </c>
      <c r="R2986" s="203"/>
      <c r="S2986" s="204">
        <v>6858</v>
      </c>
      <c r="Y2986" t="s">
        <v>71608</v>
      </c>
      <c r="Z2986" s="284">
        <v>95525</v>
      </c>
      <c r="AB2986" s="276" t="s">
        <v>39077</v>
      </c>
      <c r="AC2986" s="277">
        <v>27955.17</v>
      </c>
      <c r="AE2986" s="246" t="s">
        <v>34742</v>
      </c>
      <c r="AF2986" s="247">
        <v>218050.1</v>
      </c>
      <c r="AH2986" s="226" t="s">
        <v>17566</v>
      </c>
      <c r="AI2986" s="227">
        <v>19793.2</v>
      </c>
      <c r="AK2986" s="207" t="s">
        <v>17457</v>
      </c>
      <c r="AL2986" s="208">
        <v>603.51</v>
      </c>
      <c r="AM2986" s="93"/>
      <c r="AN2986" s="199" t="s">
        <v>32770</v>
      </c>
      <c r="AO2986" s="200">
        <v>226.52</v>
      </c>
      <c r="AT2986" s="263"/>
      <c r="AU2986" s="264"/>
      <c r="AW2986" s="252" t="s">
        <v>9779</v>
      </c>
      <c r="AX2986" s="253">
        <v>108032.93</v>
      </c>
      <c r="AZ2986" s="230" t="s">
        <v>38233</v>
      </c>
      <c r="BA2986" s="231">
        <v>27659.32</v>
      </c>
      <c r="BC2986" s="209" t="s">
        <v>6796</v>
      </c>
      <c r="BD2986" s="210">
        <v>221444.42</v>
      </c>
    </row>
    <row r="2987" spans="9:56" x14ac:dyDescent="0.55000000000000004">
      <c r="M2987" s="224" t="s">
        <v>37512</v>
      </c>
      <c r="N2987" s="224"/>
      <c r="O2987" s="225">
        <v>10280.530000000001</v>
      </c>
      <c r="Q2987" s="203" t="s">
        <v>3524</v>
      </c>
      <c r="R2987" s="203"/>
      <c r="S2987" s="204">
        <v>2823</v>
      </c>
      <c r="Y2987" t="s">
        <v>68513</v>
      </c>
      <c r="Z2987" s="284">
        <v>1294</v>
      </c>
      <c r="AB2987" s="276" t="s">
        <v>62614</v>
      </c>
      <c r="AC2987" s="277">
        <v>-83500.149999999994</v>
      </c>
      <c r="AE2987" s="246" t="s">
        <v>48757</v>
      </c>
      <c r="AF2987" s="247">
        <v>35786.74</v>
      </c>
      <c r="AH2987" s="226" t="s">
        <v>33280</v>
      </c>
      <c r="AI2987" s="227">
        <v>34791.72</v>
      </c>
      <c r="AK2987" s="207" t="s">
        <v>17458</v>
      </c>
      <c r="AL2987" s="208">
        <v>1515.76</v>
      </c>
      <c r="AM2987" s="93"/>
      <c r="AN2987" s="199" t="s">
        <v>14235</v>
      </c>
      <c r="AO2987" s="200">
        <v>-6.74</v>
      </c>
      <c r="AT2987" s="263"/>
      <c r="AU2987" s="264"/>
      <c r="AW2987" s="252" t="s">
        <v>3676</v>
      </c>
      <c r="AX2987" s="253">
        <v>3225855.12</v>
      </c>
      <c r="AZ2987" s="230" t="s">
        <v>38237</v>
      </c>
      <c r="BA2987" s="231">
        <v>10280.530000000001</v>
      </c>
      <c r="BC2987" s="209" t="s">
        <v>6981</v>
      </c>
      <c r="BD2987" s="210">
        <v>17703</v>
      </c>
    </row>
    <row r="2988" spans="9:56" x14ac:dyDescent="0.55000000000000004">
      <c r="M2988" s="224" t="s">
        <v>37513</v>
      </c>
      <c r="N2988" s="224"/>
      <c r="O2988" s="225">
        <v>1397.19</v>
      </c>
      <c r="Q2988" s="203" t="s">
        <v>3525</v>
      </c>
      <c r="R2988" s="203"/>
      <c r="S2988" s="204">
        <v>168831</v>
      </c>
      <c r="Y2988" t="s">
        <v>36611</v>
      </c>
      <c r="Z2988" s="284">
        <v>17692.59</v>
      </c>
      <c r="AB2988" s="276" t="s">
        <v>42351</v>
      </c>
      <c r="AC2988" s="277">
        <v>2570965.0699999998</v>
      </c>
      <c r="AE2988" s="246" t="s">
        <v>36126</v>
      </c>
      <c r="AF2988" s="247">
        <v>44964.97</v>
      </c>
      <c r="AH2988" s="226" t="s">
        <v>17567</v>
      </c>
      <c r="AI2988" s="227">
        <v>2718.8</v>
      </c>
      <c r="AK2988" s="207" t="s">
        <v>17459</v>
      </c>
      <c r="AL2988" s="208">
        <v>19046.46</v>
      </c>
      <c r="AM2988" s="93"/>
      <c r="AN2988" s="199" t="s">
        <v>14236</v>
      </c>
      <c r="AO2988" s="200">
        <v>48918</v>
      </c>
      <c r="AT2988" s="263"/>
      <c r="AU2988" s="264"/>
      <c r="AW2988" s="252" t="s">
        <v>9780</v>
      </c>
      <c r="AX2988" s="253">
        <v>18287844.800000001</v>
      </c>
      <c r="AZ2988" s="230" t="s">
        <v>38238</v>
      </c>
      <c r="BA2988" s="231">
        <v>1397.19</v>
      </c>
      <c r="BC2988" s="209" t="s">
        <v>7474</v>
      </c>
      <c r="BD2988" s="210">
        <v>93796</v>
      </c>
    </row>
    <row r="2989" spans="9:56" x14ac:dyDescent="0.55000000000000004">
      <c r="M2989" s="224" t="s">
        <v>37514</v>
      </c>
      <c r="N2989" s="224"/>
      <c r="O2989" s="225">
        <v>26400.83</v>
      </c>
      <c r="Q2989" s="203" t="s">
        <v>3526</v>
      </c>
      <c r="R2989" s="203"/>
      <c r="S2989" s="204">
        <v>1623.1</v>
      </c>
      <c r="Y2989" t="s">
        <v>59778</v>
      </c>
      <c r="Z2989" s="284">
        <v>26199.66</v>
      </c>
      <c r="AB2989" s="276" t="s">
        <v>18892</v>
      </c>
      <c r="AC2989" s="277">
        <v>2141878.12</v>
      </c>
      <c r="AE2989" s="246" t="s">
        <v>34743</v>
      </c>
      <c r="AF2989" s="247">
        <v>59055.33</v>
      </c>
      <c r="AH2989" s="226" t="s">
        <v>17568</v>
      </c>
      <c r="AI2989" s="227">
        <v>17215</v>
      </c>
      <c r="AK2989" s="207" t="s">
        <v>17460</v>
      </c>
      <c r="AL2989" s="208">
        <v>387.24</v>
      </c>
      <c r="AM2989" s="93"/>
      <c r="AN2989" s="199" t="s">
        <v>14237</v>
      </c>
      <c r="AO2989" s="200">
        <v>17164.98</v>
      </c>
      <c r="AT2989" s="263"/>
      <c r="AU2989" s="264"/>
      <c r="AW2989" s="252" t="s">
        <v>5862</v>
      </c>
      <c r="AX2989" s="253">
        <v>4833702.2699999996</v>
      </c>
      <c r="AZ2989" s="230" t="s">
        <v>38243</v>
      </c>
      <c r="BA2989" s="231">
        <v>26400.83</v>
      </c>
      <c r="BC2989" s="209" t="s">
        <v>7642</v>
      </c>
      <c r="BD2989" s="210">
        <v>56322</v>
      </c>
    </row>
    <row r="2990" spans="9:56" x14ac:dyDescent="0.55000000000000004">
      <c r="M2990" s="224" t="s">
        <v>37516</v>
      </c>
      <c r="N2990" s="224"/>
      <c r="O2990" s="225">
        <v>7347</v>
      </c>
      <c r="Q2990" s="203" t="s">
        <v>3527</v>
      </c>
      <c r="R2990" s="203"/>
      <c r="S2990" s="204">
        <v>2844</v>
      </c>
      <c r="Y2990" t="s">
        <v>57737</v>
      </c>
      <c r="Z2990">
        <v>153.12</v>
      </c>
      <c r="AB2990" s="276" t="s">
        <v>66556</v>
      </c>
      <c r="AC2990" s="277">
        <v>12731.6</v>
      </c>
      <c r="AE2990" s="246" t="s">
        <v>48758</v>
      </c>
      <c r="AF2990" s="247">
        <v>2708.28</v>
      </c>
      <c r="AH2990" s="226" t="s">
        <v>34723</v>
      </c>
      <c r="AI2990" s="227">
        <v>122000</v>
      </c>
      <c r="AK2990" s="207" t="s">
        <v>17461</v>
      </c>
      <c r="AL2990" s="208">
        <v>640</v>
      </c>
      <c r="AM2990" s="93"/>
      <c r="AN2990" s="199" t="s">
        <v>14238</v>
      </c>
      <c r="AO2990" s="200">
        <v>15671</v>
      </c>
      <c r="AT2990" s="263"/>
      <c r="AU2990" s="264"/>
      <c r="AW2990" s="252" t="s">
        <v>9781</v>
      </c>
      <c r="AX2990" s="253">
        <v>2729643.9</v>
      </c>
      <c r="AZ2990" s="230" t="s">
        <v>38246</v>
      </c>
      <c r="BA2990" s="231">
        <v>7347</v>
      </c>
      <c r="BC2990" s="209" t="s">
        <v>7878</v>
      </c>
      <c r="BD2990" s="210">
        <v>14057</v>
      </c>
    </row>
    <row r="2991" spans="9:56" x14ac:dyDescent="0.55000000000000004">
      <c r="M2991" s="224" t="s">
        <v>37517</v>
      </c>
      <c r="N2991" s="224"/>
      <c r="O2991" s="225">
        <v>31201.71</v>
      </c>
      <c r="Q2991" s="203" t="s">
        <v>4288</v>
      </c>
      <c r="R2991" s="203"/>
      <c r="S2991" s="204">
        <v>8298</v>
      </c>
      <c r="Y2991" t="s">
        <v>35481</v>
      </c>
      <c r="Z2991" s="284">
        <v>41711.72</v>
      </c>
      <c r="AB2991" s="276" t="s">
        <v>34921</v>
      </c>
      <c r="AC2991" s="277">
        <v>4100</v>
      </c>
      <c r="AE2991" s="246" t="s">
        <v>60279</v>
      </c>
      <c r="AF2991" s="247">
        <v>8271</v>
      </c>
      <c r="AH2991" s="226" t="s">
        <v>38950</v>
      </c>
      <c r="AI2991" s="227">
        <v>25690</v>
      </c>
      <c r="AK2991" s="207" t="s">
        <v>17462</v>
      </c>
      <c r="AL2991" s="208">
        <v>26687.5</v>
      </c>
      <c r="AM2991" s="93"/>
      <c r="AN2991" s="199" t="s">
        <v>32771</v>
      </c>
      <c r="AO2991" s="200">
        <v>20844.11</v>
      </c>
      <c r="AT2991" s="263"/>
      <c r="AU2991" s="264"/>
      <c r="AW2991" s="252" t="s">
        <v>9782</v>
      </c>
      <c r="AX2991" s="253">
        <v>9307310.6799999997</v>
      </c>
      <c r="AZ2991" s="230" t="s">
        <v>38251</v>
      </c>
      <c r="BA2991" s="231">
        <v>31201.71</v>
      </c>
      <c r="BC2991" s="209" t="s">
        <v>8126</v>
      </c>
      <c r="BD2991" s="210">
        <v>34234.720000000001</v>
      </c>
    </row>
    <row r="2992" spans="9:56" x14ac:dyDescent="0.55000000000000004">
      <c r="M2992" s="224" t="s">
        <v>37518</v>
      </c>
      <c r="N2992" s="224"/>
      <c r="O2992" s="225">
        <v>10135.14</v>
      </c>
      <c r="Q2992" s="203" t="s">
        <v>4293</v>
      </c>
      <c r="R2992" s="203"/>
      <c r="S2992" s="204">
        <v>6423</v>
      </c>
      <c r="Y2992" t="s">
        <v>35482</v>
      </c>
      <c r="Z2992" s="284">
        <v>116773.32</v>
      </c>
      <c r="AB2992" s="276" t="s">
        <v>57370</v>
      </c>
      <c r="AC2992" s="277">
        <v>52097.7</v>
      </c>
      <c r="AE2992" s="246" t="s">
        <v>51963</v>
      </c>
      <c r="AF2992" s="247">
        <v>9600</v>
      </c>
      <c r="AH2992" s="226" t="s">
        <v>48752</v>
      </c>
      <c r="AI2992" s="227">
        <v>1672.78</v>
      </c>
      <c r="AK2992" s="207" t="s">
        <v>17463</v>
      </c>
      <c r="AL2992" s="208">
        <v>2120.19</v>
      </c>
      <c r="AM2992" s="93"/>
      <c r="AN2992" s="199" t="s">
        <v>32772</v>
      </c>
      <c r="AO2992" s="200">
        <v>11347.89</v>
      </c>
      <c r="AT2992" s="263"/>
      <c r="AU2992" s="264"/>
      <c r="AW2992" s="252" t="s">
        <v>9783</v>
      </c>
      <c r="AX2992" s="253">
        <v>94726.56</v>
      </c>
      <c r="AZ2992" s="230" t="s">
        <v>38253</v>
      </c>
      <c r="BA2992" s="231">
        <v>10135.14</v>
      </c>
      <c r="BC2992" s="209" t="s">
        <v>8401</v>
      </c>
      <c r="BD2992" s="210">
        <v>124255</v>
      </c>
    </row>
    <row r="2993" spans="13:56" x14ac:dyDescent="0.55000000000000004">
      <c r="M2993" s="224" t="s">
        <v>37519</v>
      </c>
      <c r="N2993" s="224"/>
      <c r="O2993" s="225">
        <v>56349.88</v>
      </c>
      <c r="Q2993" s="203" t="s">
        <v>4294</v>
      </c>
      <c r="R2993" s="203"/>
      <c r="S2993" s="204">
        <v>2859</v>
      </c>
      <c r="Y2993" t="s">
        <v>35483</v>
      </c>
      <c r="Z2993" s="284">
        <v>45634.93</v>
      </c>
      <c r="AB2993" s="276" t="s">
        <v>61089</v>
      </c>
      <c r="AC2993" s="277">
        <v>11796.65</v>
      </c>
      <c r="AE2993" s="246" t="s">
        <v>34744</v>
      </c>
      <c r="AF2993" s="247">
        <v>29448.87</v>
      </c>
      <c r="AH2993" s="226" t="s">
        <v>17569</v>
      </c>
      <c r="AI2993" s="227">
        <v>27376.62</v>
      </c>
      <c r="AK2993" s="207" t="s">
        <v>17464</v>
      </c>
      <c r="AL2993" s="208">
        <v>5869.8</v>
      </c>
      <c r="AM2993" s="93"/>
      <c r="AN2993" s="199" t="s">
        <v>27715</v>
      </c>
      <c r="AO2993" s="200">
        <v>20844.11</v>
      </c>
      <c r="AT2993" s="263"/>
      <c r="AU2993" s="264"/>
      <c r="AW2993" s="252" t="s">
        <v>9784</v>
      </c>
      <c r="AX2993" s="253">
        <v>122693.28</v>
      </c>
      <c r="AZ2993" s="230" t="s">
        <v>38258</v>
      </c>
      <c r="BA2993" s="231">
        <v>56349.88</v>
      </c>
      <c r="BC2993" s="209" t="s">
        <v>8567</v>
      </c>
      <c r="BD2993" s="210">
        <v>65294</v>
      </c>
    </row>
    <row r="2994" spans="13:56" x14ac:dyDescent="0.55000000000000004">
      <c r="M2994" s="224" t="s">
        <v>37520</v>
      </c>
      <c r="N2994" s="224"/>
      <c r="O2994" s="225">
        <v>8186</v>
      </c>
      <c r="Q2994" s="203" t="s">
        <v>4295</v>
      </c>
      <c r="R2994" s="203"/>
      <c r="S2994" s="204">
        <v>3132</v>
      </c>
      <c r="Y2994" t="s">
        <v>47182</v>
      </c>
      <c r="Z2994" s="284">
        <v>327124.84000000003</v>
      </c>
      <c r="AB2994" s="276" t="s">
        <v>67396</v>
      </c>
      <c r="AC2994" s="277">
        <v>432.82</v>
      </c>
      <c r="AE2994" s="246" t="s">
        <v>34745</v>
      </c>
      <c r="AF2994" s="247">
        <v>84814.43</v>
      </c>
      <c r="AH2994" s="226" t="s">
        <v>33281</v>
      </c>
      <c r="AI2994" s="227">
        <v>39999.35</v>
      </c>
      <c r="AK2994" s="207" t="s">
        <v>17465</v>
      </c>
      <c r="AL2994" s="208">
        <v>19990</v>
      </c>
      <c r="AM2994" s="93"/>
      <c r="AN2994" s="199" t="s">
        <v>14239</v>
      </c>
      <c r="AO2994" s="200">
        <v>27018.89</v>
      </c>
      <c r="AT2994" s="263"/>
      <c r="AU2994" s="264"/>
      <c r="AW2994" s="252" t="s">
        <v>9785</v>
      </c>
      <c r="AX2994" s="253">
        <v>92452.75</v>
      </c>
      <c r="AZ2994" s="230" t="s">
        <v>38260</v>
      </c>
      <c r="BA2994" s="231">
        <v>8186</v>
      </c>
      <c r="BC2994" s="209" t="s">
        <v>8781</v>
      </c>
      <c r="BD2994" s="210">
        <v>8683.7199999999993</v>
      </c>
    </row>
    <row r="2995" spans="13:56" x14ac:dyDescent="0.55000000000000004">
      <c r="M2995" s="224" t="s">
        <v>37521</v>
      </c>
      <c r="N2995" s="224"/>
      <c r="O2995" s="225">
        <v>19302</v>
      </c>
      <c r="Q2995" s="203" t="s">
        <v>3529</v>
      </c>
      <c r="R2995" s="203"/>
      <c r="S2995" s="204">
        <v>9442.1200000000008</v>
      </c>
      <c r="Y2995" t="s">
        <v>53422</v>
      </c>
      <c r="Z2995" s="284">
        <v>2038.59</v>
      </c>
      <c r="AB2995" s="276" t="s">
        <v>61090</v>
      </c>
      <c r="AC2995" s="277">
        <v>2682.57</v>
      </c>
      <c r="AE2995" s="246" t="s">
        <v>34746</v>
      </c>
      <c r="AF2995" s="247">
        <v>39324.44</v>
      </c>
      <c r="AH2995" s="226" t="s">
        <v>33282</v>
      </c>
      <c r="AI2995" s="227">
        <v>18968.919999999998</v>
      </c>
      <c r="AK2995" s="207" t="s">
        <v>17466</v>
      </c>
      <c r="AL2995" s="208">
        <v>572.16</v>
      </c>
      <c r="AM2995" s="93"/>
      <c r="AN2995" s="199" t="s">
        <v>14240</v>
      </c>
      <c r="AO2995" s="200">
        <v>13557.59</v>
      </c>
      <c r="AT2995" s="263"/>
      <c r="AU2995" s="264"/>
      <c r="AW2995" s="252" t="s">
        <v>9786</v>
      </c>
      <c r="AX2995" s="253">
        <v>3225156.32</v>
      </c>
      <c r="AZ2995" s="230" t="s">
        <v>38261</v>
      </c>
      <c r="BA2995" s="231">
        <v>19302</v>
      </c>
      <c r="BC2995" s="209" t="s">
        <v>9066</v>
      </c>
      <c r="BD2995" s="210">
        <v>187883</v>
      </c>
    </row>
    <row r="2996" spans="13:56" x14ac:dyDescent="0.55000000000000004">
      <c r="M2996" s="224" t="s">
        <v>37522</v>
      </c>
      <c r="N2996" s="224"/>
      <c r="O2996" s="225">
        <v>43616.54</v>
      </c>
      <c r="Q2996" s="203" t="s">
        <v>4217</v>
      </c>
      <c r="R2996" s="203"/>
      <c r="S2996" s="204">
        <v>113419</v>
      </c>
      <c r="Y2996" t="s">
        <v>66698</v>
      </c>
      <c r="Z2996" s="284">
        <v>83208.31</v>
      </c>
      <c r="AB2996" s="276" t="s">
        <v>69865</v>
      </c>
      <c r="AC2996" s="277">
        <v>740.04</v>
      </c>
      <c r="AE2996" s="246" t="s">
        <v>44594</v>
      </c>
      <c r="AF2996" s="247">
        <v>2287.7199999999998</v>
      </c>
      <c r="AH2996" s="226" t="s">
        <v>40177</v>
      </c>
      <c r="AI2996" s="227">
        <v>1260</v>
      </c>
      <c r="AK2996" s="207" t="s">
        <v>17467</v>
      </c>
      <c r="AL2996" s="208">
        <v>4918</v>
      </c>
      <c r="AM2996" s="93"/>
      <c r="AN2996" s="199" t="s">
        <v>14241</v>
      </c>
      <c r="AO2996" s="200">
        <v>14997.6</v>
      </c>
      <c r="AT2996" s="263"/>
      <c r="AU2996" s="264"/>
      <c r="AW2996" s="252" t="s">
        <v>9788</v>
      </c>
      <c r="AX2996" s="253">
        <v>2520603.27</v>
      </c>
      <c r="AZ2996" s="230" t="s">
        <v>38266</v>
      </c>
      <c r="BA2996" s="231">
        <v>43616.54</v>
      </c>
      <c r="BC2996" s="209" t="s">
        <v>9379</v>
      </c>
      <c r="BD2996" s="210">
        <v>918202.09</v>
      </c>
    </row>
    <row r="2997" spans="13:56" x14ac:dyDescent="0.55000000000000004">
      <c r="M2997" s="224" t="s">
        <v>37526</v>
      </c>
      <c r="N2997" s="224"/>
      <c r="O2997" s="225">
        <v>56254.69</v>
      </c>
      <c r="Q2997" s="203" t="s">
        <v>3530</v>
      </c>
      <c r="R2997" s="203"/>
      <c r="S2997" s="204">
        <v>21087</v>
      </c>
      <c r="Y2997" t="s">
        <v>53423</v>
      </c>
      <c r="Z2997" s="284">
        <v>12500</v>
      </c>
      <c r="AB2997" s="276" t="s">
        <v>67397</v>
      </c>
      <c r="AC2997" s="277">
        <v>686.59</v>
      </c>
      <c r="AE2997" s="246" t="s">
        <v>34747</v>
      </c>
      <c r="AF2997" s="247">
        <v>88303.03</v>
      </c>
      <c r="AH2997" s="226" t="s">
        <v>34724</v>
      </c>
      <c r="AI2997" s="227">
        <v>25477</v>
      </c>
      <c r="AK2997" s="207" t="s">
        <v>17468</v>
      </c>
      <c r="AL2997" s="208">
        <v>2051.9</v>
      </c>
      <c r="AM2997" s="93"/>
      <c r="AN2997" s="199" t="s">
        <v>14242</v>
      </c>
      <c r="AO2997" s="200">
        <v>100246.18</v>
      </c>
      <c r="AT2997" s="263"/>
      <c r="AU2997" s="264"/>
      <c r="AW2997" s="252" t="s">
        <v>9789</v>
      </c>
      <c r="AX2997" s="253">
        <v>1138772.8700000001</v>
      </c>
      <c r="AZ2997" s="230" t="s">
        <v>38286</v>
      </c>
      <c r="BA2997" s="231">
        <v>56254.69</v>
      </c>
      <c r="BC2997" s="209" t="s">
        <v>9676</v>
      </c>
      <c r="BD2997" s="210">
        <v>87197.95</v>
      </c>
    </row>
    <row r="2998" spans="13:56" x14ac:dyDescent="0.55000000000000004">
      <c r="M2998" s="224" t="s">
        <v>37528</v>
      </c>
      <c r="N2998" s="224"/>
      <c r="O2998" s="225">
        <v>7358</v>
      </c>
      <c r="Q2998" s="203" t="s">
        <v>3531</v>
      </c>
      <c r="R2998" s="203"/>
      <c r="S2998" s="204">
        <v>4078</v>
      </c>
      <c r="Y2998" t="s">
        <v>53425</v>
      </c>
      <c r="Z2998" s="284">
        <v>41590.92</v>
      </c>
      <c r="AB2998" s="276" t="s">
        <v>67398</v>
      </c>
      <c r="AC2998" s="277">
        <v>52.52</v>
      </c>
      <c r="AE2998" s="246" t="s">
        <v>40178</v>
      </c>
      <c r="AF2998" s="247">
        <v>83315.58</v>
      </c>
      <c r="AH2998" s="226" t="s">
        <v>51928</v>
      </c>
      <c r="AI2998" s="227">
        <v>101165.74</v>
      </c>
      <c r="AK2998" s="207" t="s">
        <v>17469</v>
      </c>
      <c r="AL2998" s="208">
        <v>58419.22</v>
      </c>
      <c r="AM2998" s="93"/>
      <c r="AN2998" s="199" t="s">
        <v>14243</v>
      </c>
      <c r="AO2998" s="200">
        <v>52510.01</v>
      </c>
      <c r="AT2998" s="263"/>
      <c r="AU2998" s="264"/>
      <c r="AW2998" s="252" t="s">
        <v>9790</v>
      </c>
      <c r="AX2998" s="253">
        <v>22155098.109999999</v>
      </c>
      <c r="AZ2998" s="230" t="s">
        <v>38292</v>
      </c>
      <c r="BA2998" s="231">
        <v>7358</v>
      </c>
      <c r="BC2998" s="209" t="s">
        <v>9721</v>
      </c>
      <c r="BD2998" s="210">
        <v>16768.82</v>
      </c>
    </row>
    <row r="2999" spans="13:56" x14ac:dyDescent="0.55000000000000004">
      <c r="M2999" s="224" t="s">
        <v>37529</v>
      </c>
      <c r="N2999" s="224"/>
      <c r="O2999" s="225">
        <v>31918.78</v>
      </c>
      <c r="Q2999" s="203" t="s">
        <v>4297</v>
      </c>
      <c r="R2999" s="203"/>
      <c r="S2999" s="204">
        <v>3657</v>
      </c>
      <c r="Y2999" t="s">
        <v>40568</v>
      </c>
      <c r="Z2999" s="284">
        <v>255421.4</v>
      </c>
      <c r="AB2999" s="276" t="s">
        <v>67399</v>
      </c>
      <c r="AC2999" s="277">
        <v>171.79</v>
      </c>
      <c r="AE2999" s="246" t="s">
        <v>55918</v>
      </c>
      <c r="AF2999" s="247">
        <v>60964.959999999999</v>
      </c>
      <c r="AH2999" s="226" t="s">
        <v>33283</v>
      </c>
      <c r="AI2999" s="227">
        <v>228262.82</v>
      </c>
      <c r="AK2999" s="207" t="s">
        <v>17470</v>
      </c>
      <c r="AL2999" s="208">
        <v>39173.879999999997</v>
      </c>
      <c r="AM2999" s="93"/>
      <c r="AN2999" s="199" t="s">
        <v>14244</v>
      </c>
      <c r="AO2999" s="200">
        <v>39139.32</v>
      </c>
      <c r="AT2999" s="263"/>
      <c r="AU2999" s="264"/>
      <c r="AW2999" s="252" t="s">
        <v>9791</v>
      </c>
      <c r="AX2999" s="253">
        <v>223142.8</v>
      </c>
      <c r="AZ2999" s="230" t="s">
        <v>38295</v>
      </c>
      <c r="BA2999" s="231">
        <v>31918.78</v>
      </c>
      <c r="BC2999" s="209" t="s">
        <v>11646</v>
      </c>
      <c r="BD2999" s="210">
        <v>36926.93</v>
      </c>
    </row>
    <row r="3000" spans="13:56" x14ac:dyDescent="0.55000000000000004">
      <c r="M3000" s="224" t="s">
        <v>37532</v>
      </c>
      <c r="N3000" s="224"/>
      <c r="O3000" s="225">
        <v>1112.5999999999999</v>
      </c>
      <c r="Q3000" s="203" t="s">
        <v>3532</v>
      </c>
      <c r="R3000" s="203"/>
      <c r="S3000" s="204">
        <v>1000</v>
      </c>
      <c r="Y3000" t="s">
        <v>62483</v>
      </c>
      <c r="Z3000" s="284">
        <v>183377.29</v>
      </c>
      <c r="AB3000" s="276" t="s">
        <v>66557</v>
      </c>
      <c r="AC3000" s="277">
        <v>33387.5</v>
      </c>
      <c r="AE3000" s="246" t="s">
        <v>36127</v>
      </c>
      <c r="AF3000" s="247">
        <v>32879.620000000003</v>
      </c>
      <c r="AH3000" s="226" t="s">
        <v>33284</v>
      </c>
      <c r="AI3000" s="227">
        <v>101962.34</v>
      </c>
      <c r="AK3000" s="207" t="s">
        <v>17471</v>
      </c>
      <c r="AL3000" s="208">
        <v>1408</v>
      </c>
      <c r="AM3000" s="93"/>
      <c r="AN3000" s="199" t="s">
        <v>14245</v>
      </c>
      <c r="AO3000" s="200">
        <v>16174.97</v>
      </c>
      <c r="AT3000" s="263"/>
      <c r="AU3000" s="264"/>
      <c r="AW3000" s="252" t="s">
        <v>9792</v>
      </c>
      <c r="AX3000" s="253">
        <v>11655854.92</v>
      </c>
      <c r="AZ3000" s="230" t="s">
        <v>38305</v>
      </c>
      <c r="BA3000" s="231">
        <v>1112.5999999999999</v>
      </c>
      <c r="BC3000" s="209" t="s">
        <v>12258</v>
      </c>
      <c r="BD3000" s="210">
        <v>20121.71</v>
      </c>
    </row>
    <row r="3001" spans="13:56" x14ac:dyDescent="0.55000000000000004">
      <c r="M3001" s="224" t="s">
        <v>37533</v>
      </c>
      <c r="N3001" s="224"/>
      <c r="O3001" s="225">
        <v>10292</v>
      </c>
      <c r="Q3001" s="203" t="s">
        <v>3533</v>
      </c>
      <c r="R3001" s="203"/>
      <c r="S3001" s="204">
        <v>8178.01</v>
      </c>
      <c r="Y3001" t="s">
        <v>42830</v>
      </c>
      <c r="Z3001" s="284">
        <v>98822.77</v>
      </c>
      <c r="AB3001" s="276" t="s">
        <v>66558</v>
      </c>
      <c r="AC3001" s="277">
        <v>19787.740000000002</v>
      </c>
      <c r="AE3001" s="246" t="s">
        <v>61324</v>
      </c>
      <c r="AF3001" s="247">
        <v>3490</v>
      </c>
      <c r="AH3001" s="226" t="s">
        <v>17571</v>
      </c>
      <c r="AI3001" s="227">
        <v>19989.439999999999</v>
      </c>
      <c r="AK3001" s="207" t="s">
        <v>17472</v>
      </c>
      <c r="AL3001" s="208">
        <v>5108.88</v>
      </c>
      <c r="AM3001" s="93"/>
      <c r="AN3001" s="199" t="s">
        <v>14246</v>
      </c>
      <c r="AO3001" s="200">
        <v>32850.94</v>
      </c>
      <c r="AT3001" s="263"/>
      <c r="AU3001" s="264"/>
      <c r="AW3001" s="252" t="s">
        <v>9793</v>
      </c>
      <c r="AX3001" s="253">
        <v>3555787.82</v>
      </c>
      <c r="AZ3001" s="230" t="s">
        <v>38307</v>
      </c>
      <c r="BA3001" s="231">
        <v>10292</v>
      </c>
      <c r="BC3001" s="209" t="s">
        <v>11991</v>
      </c>
      <c r="BD3001" s="210">
        <v>423473.02</v>
      </c>
    </row>
    <row r="3002" spans="13:56" x14ac:dyDescent="0.55000000000000004">
      <c r="M3002" s="224" t="s">
        <v>37538</v>
      </c>
      <c r="N3002" s="224"/>
      <c r="O3002" s="225">
        <v>17459.84</v>
      </c>
      <c r="Q3002" s="203" t="s">
        <v>4222</v>
      </c>
      <c r="R3002" s="203"/>
      <c r="S3002" s="204">
        <v>95843.21</v>
      </c>
      <c r="Y3002" t="s">
        <v>36613</v>
      </c>
      <c r="Z3002" s="284">
        <v>374578.41</v>
      </c>
      <c r="AB3002" s="276" t="s">
        <v>59035</v>
      </c>
      <c r="AC3002" s="277">
        <v>3202.22</v>
      </c>
      <c r="AE3002" s="246" t="s">
        <v>42267</v>
      </c>
      <c r="AF3002" s="247">
        <v>523269.3</v>
      </c>
      <c r="AH3002" s="226" t="s">
        <v>48753</v>
      </c>
      <c r="AI3002" s="227">
        <v>36248</v>
      </c>
      <c r="AK3002" s="207" t="s">
        <v>17473</v>
      </c>
      <c r="AL3002" s="208">
        <v>322.79000000000002</v>
      </c>
      <c r="AM3002" s="93"/>
      <c r="AN3002" s="199" t="s">
        <v>14247</v>
      </c>
      <c r="AO3002" s="200">
        <v>13679.29</v>
      </c>
      <c r="AT3002" s="263"/>
      <c r="AU3002" s="264"/>
      <c r="AW3002" s="252" t="s">
        <v>9794</v>
      </c>
      <c r="AX3002" s="253">
        <v>111848.21</v>
      </c>
      <c r="AZ3002" s="230" t="s">
        <v>38320</v>
      </c>
      <c r="BA3002" s="231">
        <v>17459.84</v>
      </c>
      <c r="BC3002" s="209" t="s">
        <v>9970</v>
      </c>
      <c r="BD3002" s="210">
        <v>2326363.38</v>
      </c>
    </row>
    <row r="3003" spans="13:56" x14ac:dyDescent="0.55000000000000004">
      <c r="M3003" s="224" t="s">
        <v>37540</v>
      </c>
      <c r="N3003" s="224"/>
      <c r="O3003" s="225">
        <v>19010</v>
      </c>
      <c r="Q3003" s="203" t="s">
        <v>3534</v>
      </c>
      <c r="R3003" s="203"/>
      <c r="S3003" s="204">
        <v>7008</v>
      </c>
      <c r="Y3003" t="s">
        <v>58883</v>
      </c>
      <c r="Z3003" s="284">
        <v>29719.200000000001</v>
      </c>
      <c r="AB3003" s="276" t="s">
        <v>61360</v>
      </c>
      <c r="AC3003" s="277">
        <v>1294.3800000000001</v>
      </c>
      <c r="AE3003" s="246" t="s">
        <v>34748</v>
      </c>
      <c r="AF3003" s="247">
        <v>1578428.08</v>
      </c>
      <c r="AH3003" s="226" t="s">
        <v>36124</v>
      </c>
      <c r="AI3003" s="227">
        <v>175923.41</v>
      </c>
      <c r="AK3003" s="207" t="s">
        <v>17474</v>
      </c>
      <c r="AL3003" s="208">
        <v>3500</v>
      </c>
      <c r="AM3003" s="93"/>
      <c r="AN3003" s="199" t="s">
        <v>32773</v>
      </c>
      <c r="AO3003" s="200">
        <v>226064</v>
      </c>
      <c r="AT3003" s="263"/>
      <c r="AU3003" s="264"/>
      <c r="AW3003" s="252" t="s">
        <v>9795</v>
      </c>
      <c r="AX3003" s="253">
        <v>1710614.07</v>
      </c>
      <c r="AZ3003" s="230" t="s">
        <v>38329</v>
      </c>
      <c r="BA3003" s="231">
        <v>19010</v>
      </c>
      <c r="BC3003" s="209" t="s">
        <v>6797</v>
      </c>
      <c r="BD3003" s="210">
        <v>16825.21</v>
      </c>
    </row>
    <row r="3004" spans="13:56" x14ac:dyDescent="0.55000000000000004">
      <c r="M3004" s="224" t="s">
        <v>37542</v>
      </c>
      <c r="N3004" s="224"/>
      <c r="O3004" s="225">
        <v>87069.03</v>
      </c>
      <c r="Q3004" s="203" t="s">
        <v>3535</v>
      </c>
      <c r="R3004" s="203"/>
      <c r="S3004" s="204">
        <v>15852.38</v>
      </c>
      <c r="Y3004" t="s">
        <v>39403</v>
      </c>
      <c r="Z3004" s="284">
        <v>50000.01</v>
      </c>
      <c r="AB3004" s="276" t="s">
        <v>66559</v>
      </c>
      <c r="AC3004" s="277">
        <v>9110.25</v>
      </c>
      <c r="AE3004" s="246" t="s">
        <v>40179</v>
      </c>
      <c r="AF3004" s="247">
        <v>3156.89</v>
      </c>
      <c r="AH3004" s="226" t="s">
        <v>42262</v>
      </c>
      <c r="AI3004" s="227">
        <v>5023.29</v>
      </c>
      <c r="AK3004" s="207" t="s">
        <v>17475</v>
      </c>
      <c r="AL3004" s="208">
        <v>7752.89</v>
      </c>
      <c r="AM3004" s="93"/>
      <c r="AN3004" s="199" t="s">
        <v>14248</v>
      </c>
      <c r="AO3004" s="200">
        <v>13557.59</v>
      </c>
      <c r="AT3004" s="263"/>
      <c r="AU3004" s="264"/>
      <c r="AW3004" s="252" t="s">
        <v>9796</v>
      </c>
      <c r="AX3004" s="253">
        <v>22011161.57</v>
      </c>
      <c r="AZ3004" s="230" t="s">
        <v>38336</v>
      </c>
      <c r="BA3004" s="231">
        <v>87069.03</v>
      </c>
      <c r="BC3004" s="209" t="s">
        <v>7197</v>
      </c>
      <c r="BD3004" s="210">
        <v>773</v>
      </c>
    </row>
    <row r="3005" spans="13:56" x14ac:dyDescent="0.55000000000000004">
      <c r="M3005" s="224" t="s">
        <v>37543</v>
      </c>
      <c r="N3005" s="224"/>
      <c r="O3005" s="225">
        <v>10437</v>
      </c>
      <c r="Q3005" s="203" t="s">
        <v>4299</v>
      </c>
      <c r="R3005" s="203"/>
      <c r="S3005" s="204">
        <v>625.77</v>
      </c>
      <c r="Y3005" t="s">
        <v>68518</v>
      </c>
      <c r="Z3005">
        <v>438.45</v>
      </c>
      <c r="AB3005" s="276" t="s">
        <v>56004</v>
      </c>
      <c r="AC3005" s="277">
        <v>19500</v>
      </c>
      <c r="AE3005" s="246" t="s">
        <v>36129</v>
      </c>
      <c r="AF3005" s="247">
        <v>2120963.98</v>
      </c>
      <c r="AH3005" s="226" t="s">
        <v>42263</v>
      </c>
      <c r="AI3005" s="227">
        <v>384.33</v>
      </c>
      <c r="AK3005" s="207" t="s">
        <v>17476</v>
      </c>
      <c r="AL3005" s="208">
        <v>1384.21</v>
      </c>
      <c r="AM3005" s="93"/>
      <c r="AN3005" s="199" t="s">
        <v>14249</v>
      </c>
      <c r="AO3005" s="200">
        <v>14997.6</v>
      </c>
      <c r="AT3005" s="263"/>
      <c r="AU3005" s="264"/>
      <c r="AW3005" s="252" t="s">
        <v>9797</v>
      </c>
      <c r="AX3005" s="253">
        <v>76293194.340000004</v>
      </c>
      <c r="AZ3005" s="230" t="s">
        <v>38339</v>
      </c>
      <c r="BA3005" s="231">
        <v>10437</v>
      </c>
      <c r="BC3005" s="209" t="s">
        <v>7475</v>
      </c>
      <c r="BD3005" s="210">
        <v>6474</v>
      </c>
    </row>
    <row r="3006" spans="13:56" x14ac:dyDescent="0.55000000000000004">
      <c r="M3006" s="224" t="s">
        <v>37544</v>
      </c>
      <c r="N3006" s="224"/>
      <c r="O3006" s="225">
        <v>26576.17</v>
      </c>
      <c r="Q3006" s="203" t="s">
        <v>3536</v>
      </c>
      <c r="R3006" s="203"/>
      <c r="S3006" s="204">
        <v>5375</v>
      </c>
      <c r="Y3006" t="s">
        <v>68522</v>
      </c>
      <c r="Z3006" s="284">
        <v>13278.43</v>
      </c>
      <c r="AB3006" s="276" t="s">
        <v>67400</v>
      </c>
      <c r="AC3006" s="277">
        <v>5792.98</v>
      </c>
      <c r="AE3006" s="246" t="s">
        <v>62569</v>
      </c>
      <c r="AF3006" s="247">
        <v>-31207.78</v>
      </c>
      <c r="AH3006" s="226" t="s">
        <v>42264</v>
      </c>
      <c r="AI3006" s="227">
        <v>974.51</v>
      </c>
      <c r="AK3006" s="207" t="s">
        <v>17477</v>
      </c>
      <c r="AL3006" s="208">
        <v>2780.19</v>
      </c>
      <c r="AM3006" s="93"/>
      <c r="AN3006" s="199" t="s">
        <v>14250</v>
      </c>
      <c r="AO3006" s="200">
        <v>100246.18</v>
      </c>
      <c r="AT3006" s="263"/>
      <c r="AU3006" s="264"/>
      <c r="AW3006" s="252" t="s">
        <v>9798</v>
      </c>
      <c r="AX3006" s="253">
        <v>913484.17</v>
      </c>
      <c r="AZ3006" s="230" t="s">
        <v>38343</v>
      </c>
      <c r="BA3006" s="231">
        <v>26576.17</v>
      </c>
      <c r="BC3006" s="209" t="s">
        <v>7643</v>
      </c>
      <c r="BD3006" s="210">
        <v>13939</v>
      </c>
    </row>
    <row r="3007" spans="13:56" x14ac:dyDescent="0.55000000000000004">
      <c r="M3007" s="224" t="s">
        <v>37546</v>
      </c>
      <c r="N3007" s="224"/>
      <c r="O3007" s="225">
        <v>205989.57</v>
      </c>
      <c r="Q3007" s="203" t="s">
        <v>3537</v>
      </c>
      <c r="R3007" s="203"/>
      <c r="S3007" s="204">
        <v>78381.33</v>
      </c>
      <c r="Y3007" t="s">
        <v>71609</v>
      </c>
      <c r="Z3007" s="284">
        <v>10058</v>
      </c>
      <c r="AB3007" s="276" t="s">
        <v>64170</v>
      </c>
      <c r="AC3007" s="277">
        <v>27180</v>
      </c>
      <c r="AE3007" s="246" t="s">
        <v>59402</v>
      </c>
      <c r="AF3007" s="247">
        <v>5187820.3</v>
      </c>
      <c r="AH3007" s="226" t="s">
        <v>51929</v>
      </c>
      <c r="AI3007" s="227">
        <v>994.14</v>
      </c>
      <c r="AK3007" s="207" t="s">
        <v>17478</v>
      </c>
      <c r="AL3007" s="208">
        <v>20260.88</v>
      </c>
      <c r="AM3007" s="93"/>
      <c r="AN3007" s="199" t="s">
        <v>14251</v>
      </c>
      <c r="AO3007" s="200">
        <v>52510.01</v>
      </c>
      <c r="AT3007" s="263"/>
      <c r="AU3007" s="264"/>
      <c r="AW3007" s="252" t="s">
        <v>9799</v>
      </c>
      <c r="AX3007" s="253">
        <v>548453.11</v>
      </c>
      <c r="AZ3007" s="230" t="s">
        <v>38357</v>
      </c>
      <c r="BA3007" s="231">
        <v>205989.57</v>
      </c>
      <c r="BC3007" s="209" t="s">
        <v>7879</v>
      </c>
      <c r="BD3007" s="210">
        <v>1626.9</v>
      </c>
    </row>
    <row r="3008" spans="13:56" x14ac:dyDescent="0.55000000000000004">
      <c r="M3008" s="224" t="s">
        <v>37547</v>
      </c>
      <c r="N3008" s="224"/>
      <c r="O3008" s="225">
        <v>122736</v>
      </c>
      <c r="Q3008" s="203" t="s">
        <v>3538</v>
      </c>
      <c r="R3008" s="203"/>
      <c r="S3008" s="204">
        <v>1035.3</v>
      </c>
      <c r="Y3008" t="s">
        <v>71610</v>
      </c>
      <c r="Z3008">
        <v>715.82</v>
      </c>
      <c r="AB3008" s="276" t="s">
        <v>59036</v>
      </c>
      <c r="AC3008" s="277">
        <v>300</v>
      </c>
      <c r="AE3008" s="246" t="s">
        <v>54975</v>
      </c>
      <c r="AF3008" s="247">
        <v>1180.28</v>
      </c>
      <c r="AH3008" s="226" t="s">
        <v>51930</v>
      </c>
      <c r="AI3008" s="227">
        <v>30.47</v>
      </c>
      <c r="AK3008" s="207" t="s">
        <v>17479</v>
      </c>
      <c r="AL3008" s="208">
        <v>21001.31</v>
      </c>
      <c r="AM3008" s="93"/>
      <c r="AN3008" s="199" t="s">
        <v>14252</v>
      </c>
      <c r="AO3008" s="200">
        <v>39139.32</v>
      </c>
      <c r="AT3008" s="263"/>
      <c r="AU3008" s="264"/>
      <c r="AW3008" s="252" t="s">
        <v>9800</v>
      </c>
      <c r="AX3008" s="253">
        <v>1312619.69</v>
      </c>
      <c r="AZ3008" s="230" t="s">
        <v>38362</v>
      </c>
      <c r="BA3008" s="231">
        <v>122736</v>
      </c>
      <c r="BC3008" s="209" t="s">
        <v>8568</v>
      </c>
      <c r="BD3008" s="210">
        <v>24126.98</v>
      </c>
    </row>
    <row r="3009" spans="13:56" x14ac:dyDescent="0.55000000000000004">
      <c r="M3009" s="224" t="s">
        <v>37549</v>
      </c>
      <c r="N3009" s="224"/>
      <c r="O3009" s="225">
        <v>15882</v>
      </c>
      <c r="Q3009" s="203" t="s">
        <v>3539</v>
      </c>
      <c r="R3009" s="203"/>
      <c r="S3009" s="204">
        <v>3964</v>
      </c>
      <c r="Y3009" t="s">
        <v>71611</v>
      </c>
      <c r="Z3009" s="284">
        <v>2417.94</v>
      </c>
      <c r="AB3009" s="276" t="s">
        <v>56005</v>
      </c>
      <c r="AC3009" s="277">
        <v>3964.33</v>
      </c>
      <c r="AE3009" s="246" t="s">
        <v>49755</v>
      </c>
      <c r="AF3009" s="247">
        <v>9340.7000000000007</v>
      </c>
      <c r="AH3009" s="226" t="s">
        <v>49751</v>
      </c>
      <c r="AI3009" s="227">
        <v>12054</v>
      </c>
      <c r="AK3009" s="207" t="s">
        <v>17480</v>
      </c>
      <c r="AL3009" s="208">
        <v>15828.57</v>
      </c>
      <c r="AM3009" s="93"/>
      <c r="AN3009" s="199" t="s">
        <v>14253</v>
      </c>
      <c r="AO3009" s="200">
        <v>16174.97</v>
      </c>
      <c r="AT3009" s="263"/>
      <c r="AU3009" s="264"/>
      <c r="AW3009" s="252" t="s">
        <v>9801</v>
      </c>
      <c r="AX3009" s="253">
        <v>9860.5400000000009</v>
      </c>
      <c r="AZ3009" s="230" t="s">
        <v>38369</v>
      </c>
      <c r="BA3009" s="231">
        <v>15882</v>
      </c>
      <c r="BC3009" s="209" t="s">
        <v>9067</v>
      </c>
      <c r="BD3009" s="210">
        <v>14067</v>
      </c>
    </row>
    <row r="3010" spans="13:56" x14ac:dyDescent="0.55000000000000004">
      <c r="M3010" s="224" t="s">
        <v>37551</v>
      </c>
      <c r="N3010" s="224"/>
      <c r="O3010" s="225">
        <v>842200.9</v>
      </c>
      <c r="Q3010" s="203" t="s">
        <v>3540</v>
      </c>
      <c r="R3010" s="203"/>
      <c r="S3010" s="204">
        <v>29250</v>
      </c>
      <c r="Y3010" t="s">
        <v>71612</v>
      </c>
      <c r="Z3010" s="284">
        <v>2023.62</v>
      </c>
      <c r="AB3010" s="276" t="s">
        <v>56006</v>
      </c>
      <c r="AC3010" s="277">
        <v>12569.79</v>
      </c>
      <c r="AE3010" s="246" t="s">
        <v>54976</v>
      </c>
      <c r="AF3010" s="247">
        <v>320.25</v>
      </c>
      <c r="AH3010" s="226" t="s">
        <v>17572</v>
      </c>
      <c r="AI3010" s="227">
        <v>128436</v>
      </c>
      <c r="AK3010" s="207" t="s">
        <v>17481</v>
      </c>
      <c r="AL3010" s="208">
        <v>55753.03</v>
      </c>
      <c r="AM3010" s="93"/>
      <c r="AN3010" s="199" t="s">
        <v>14254</v>
      </c>
      <c r="AO3010" s="200">
        <v>32850.94</v>
      </c>
      <c r="AT3010" s="263"/>
      <c r="AU3010" s="264"/>
      <c r="AW3010" s="252" t="s">
        <v>9802</v>
      </c>
      <c r="AX3010" s="253">
        <v>2976163.78</v>
      </c>
      <c r="AZ3010" s="230" t="s">
        <v>38378</v>
      </c>
      <c r="BA3010" s="231">
        <v>842200.9</v>
      </c>
      <c r="BC3010" s="209" t="s">
        <v>9380</v>
      </c>
      <c r="BD3010" s="210">
        <v>36862</v>
      </c>
    </row>
    <row r="3011" spans="13:56" x14ac:dyDescent="0.55000000000000004">
      <c r="M3011" s="224" t="s">
        <v>37554</v>
      </c>
      <c r="N3011" s="224"/>
      <c r="O3011" s="225">
        <v>3558.69</v>
      </c>
      <c r="Q3011" s="203" t="s">
        <v>4226</v>
      </c>
      <c r="R3011" s="203"/>
      <c r="S3011" s="204">
        <v>2698.38</v>
      </c>
      <c r="Y3011" t="s">
        <v>58320</v>
      </c>
      <c r="Z3011" s="284">
        <v>50000</v>
      </c>
      <c r="AB3011" s="276" t="s">
        <v>59037</v>
      </c>
      <c r="AC3011" s="277">
        <v>5822.18</v>
      </c>
      <c r="AE3011" s="246" t="s">
        <v>49756</v>
      </c>
      <c r="AF3011" s="247">
        <v>822.31</v>
      </c>
      <c r="AH3011" s="226" t="s">
        <v>46759</v>
      </c>
      <c r="AI3011" s="227">
        <v>6187</v>
      </c>
      <c r="AK3011" s="207" t="s">
        <v>17482</v>
      </c>
      <c r="AL3011" s="208">
        <v>236838.59</v>
      </c>
      <c r="AM3011" s="93"/>
      <c r="AN3011" s="199" t="s">
        <v>14255</v>
      </c>
      <c r="AO3011" s="200">
        <v>13679.29</v>
      </c>
      <c r="AT3011" s="263"/>
      <c r="AU3011" s="264"/>
      <c r="AW3011" s="252" t="s">
        <v>9803</v>
      </c>
      <c r="AX3011" s="253">
        <v>16840301.609999999</v>
      </c>
      <c r="AZ3011" s="230" t="s">
        <v>38385</v>
      </c>
      <c r="BA3011" s="231">
        <v>3558.69</v>
      </c>
      <c r="BC3011" s="209" t="s">
        <v>9556</v>
      </c>
      <c r="BD3011" s="210">
        <v>2852</v>
      </c>
    </row>
    <row r="3012" spans="13:56" x14ac:dyDescent="0.55000000000000004">
      <c r="M3012" s="224" t="s">
        <v>37556</v>
      </c>
      <c r="N3012" s="224"/>
      <c r="O3012" s="225">
        <v>56401</v>
      </c>
      <c r="Q3012" s="203" t="s">
        <v>3541</v>
      </c>
      <c r="R3012" s="203"/>
      <c r="S3012" s="204">
        <v>12500</v>
      </c>
      <c r="Y3012" t="s">
        <v>68524</v>
      </c>
      <c r="Z3012" s="284">
        <v>16675.96</v>
      </c>
      <c r="AB3012" s="276" t="s">
        <v>62453</v>
      </c>
      <c r="AC3012" s="277">
        <v>19935.48</v>
      </c>
      <c r="AE3012" s="246" t="s">
        <v>49757</v>
      </c>
      <c r="AF3012" s="247">
        <v>2656.09</v>
      </c>
      <c r="AH3012" s="226" t="s">
        <v>34725</v>
      </c>
      <c r="AI3012" s="227">
        <v>132393.99</v>
      </c>
      <c r="AK3012" s="207" t="s">
        <v>17483</v>
      </c>
      <c r="AL3012" s="208">
        <v>7897.5</v>
      </c>
      <c r="AM3012" s="93"/>
      <c r="AN3012" s="199" t="s">
        <v>27804</v>
      </c>
      <c r="AO3012" s="200">
        <v>226064</v>
      </c>
      <c r="AT3012" s="263"/>
      <c r="AU3012" s="264"/>
      <c r="AW3012" s="252" t="s">
        <v>9804</v>
      </c>
      <c r="AX3012" s="253">
        <v>5395442.8099999996</v>
      </c>
      <c r="AZ3012" s="230" t="s">
        <v>38388</v>
      </c>
      <c r="BA3012" s="231">
        <v>56401</v>
      </c>
      <c r="BC3012" s="209" t="s">
        <v>11386</v>
      </c>
      <c r="BD3012" s="210">
        <v>5157</v>
      </c>
    </row>
    <row r="3013" spans="13:56" x14ac:dyDescent="0.55000000000000004">
      <c r="M3013" s="224" t="s">
        <v>37558</v>
      </c>
      <c r="N3013" s="224"/>
      <c r="O3013" s="225">
        <v>10132</v>
      </c>
      <c r="Q3013" s="203" t="s">
        <v>4300</v>
      </c>
      <c r="R3013" s="203"/>
      <c r="S3013" s="204">
        <v>3158</v>
      </c>
      <c r="Y3013" t="s">
        <v>71613</v>
      </c>
      <c r="Z3013" s="284">
        <v>16900.57</v>
      </c>
      <c r="AB3013" s="276" t="s">
        <v>67401</v>
      </c>
      <c r="AC3013" s="277">
        <v>1375</v>
      </c>
      <c r="AE3013" s="246" t="s">
        <v>49758</v>
      </c>
      <c r="AF3013" s="247">
        <v>1632.92</v>
      </c>
      <c r="AH3013" s="226" t="s">
        <v>46760</v>
      </c>
      <c r="AI3013" s="227">
        <v>16330.48</v>
      </c>
      <c r="AK3013" s="207" t="s">
        <v>17484</v>
      </c>
      <c r="AL3013" s="208">
        <v>604.19000000000005</v>
      </c>
      <c r="AM3013" s="93"/>
      <c r="AN3013" s="199" t="s">
        <v>32774</v>
      </c>
      <c r="AO3013" s="200">
        <v>243.37</v>
      </c>
      <c r="AT3013" s="263"/>
      <c r="AU3013" s="264"/>
      <c r="AW3013" s="252" t="s">
        <v>9805</v>
      </c>
      <c r="AX3013" s="253">
        <v>3647170.78</v>
      </c>
      <c r="AZ3013" s="230" t="s">
        <v>38390</v>
      </c>
      <c r="BA3013" s="231">
        <v>10132</v>
      </c>
      <c r="BC3013" s="209" t="s">
        <v>11647</v>
      </c>
      <c r="BD3013" s="210">
        <v>12860.49</v>
      </c>
    </row>
    <row r="3014" spans="13:56" x14ac:dyDescent="0.55000000000000004">
      <c r="M3014" s="224" t="s">
        <v>37559</v>
      </c>
      <c r="N3014" s="224"/>
      <c r="O3014" s="225">
        <v>43992</v>
      </c>
      <c r="Q3014" s="203" t="s">
        <v>3542</v>
      </c>
      <c r="R3014" s="203"/>
      <c r="S3014" s="204">
        <v>18319.32</v>
      </c>
      <c r="Y3014" t="s">
        <v>70709</v>
      </c>
      <c r="Z3014" s="284">
        <v>1377.45</v>
      </c>
      <c r="AB3014" s="276" t="s">
        <v>57371</v>
      </c>
      <c r="AC3014" s="277">
        <v>214124.16</v>
      </c>
      <c r="AE3014" s="246" t="s">
        <v>51964</v>
      </c>
      <c r="AF3014" s="247">
        <v>59.63</v>
      </c>
      <c r="AH3014" s="226" t="s">
        <v>34726</v>
      </c>
      <c r="AI3014" s="227">
        <v>108092.85</v>
      </c>
      <c r="AK3014" s="207" t="s">
        <v>17485</v>
      </c>
      <c r="AL3014" s="208">
        <v>1712.19</v>
      </c>
      <c r="AM3014" s="93"/>
      <c r="AN3014" s="199" t="s">
        <v>32775</v>
      </c>
      <c r="AO3014" s="200">
        <v>1515.98</v>
      </c>
      <c r="AT3014" s="263"/>
      <c r="AU3014" s="264"/>
      <c r="AW3014" s="252" t="s">
        <v>9807</v>
      </c>
      <c r="AX3014" s="253">
        <v>222562.37</v>
      </c>
      <c r="AZ3014" s="230" t="s">
        <v>38392</v>
      </c>
      <c r="BA3014" s="231">
        <v>43992</v>
      </c>
      <c r="BC3014" s="209" t="s">
        <v>9971</v>
      </c>
      <c r="BD3014" s="210">
        <v>135563.57999999999</v>
      </c>
    </row>
    <row r="3015" spans="13:56" x14ac:dyDescent="0.55000000000000004">
      <c r="M3015" s="224" t="s">
        <v>37560</v>
      </c>
      <c r="N3015" s="224"/>
      <c r="O3015" s="225">
        <v>49922</v>
      </c>
      <c r="Q3015" s="203" t="s">
        <v>3543</v>
      </c>
      <c r="R3015" s="203"/>
      <c r="S3015" s="204">
        <v>112454.2</v>
      </c>
      <c r="Y3015" t="s">
        <v>68525</v>
      </c>
      <c r="Z3015" s="284">
        <v>35696.660000000003</v>
      </c>
      <c r="AB3015" s="276" t="s">
        <v>58223</v>
      </c>
      <c r="AC3015" s="277">
        <v>161</v>
      </c>
      <c r="AE3015" s="246" t="s">
        <v>49759</v>
      </c>
      <c r="AF3015" s="247">
        <v>18000</v>
      </c>
      <c r="AH3015" s="226" t="s">
        <v>17573</v>
      </c>
      <c r="AI3015" s="227">
        <v>30641.74</v>
      </c>
      <c r="AK3015" s="207" t="s">
        <v>17486</v>
      </c>
      <c r="AL3015" s="208">
        <v>3610.32</v>
      </c>
      <c r="AM3015" s="93"/>
      <c r="AN3015" s="199" t="s">
        <v>32776</v>
      </c>
      <c r="AO3015" s="200">
        <v>14940.68</v>
      </c>
      <c r="AT3015" s="263"/>
      <c r="AU3015" s="264"/>
      <c r="AW3015" s="252" t="s">
        <v>9808</v>
      </c>
      <c r="AX3015" s="253">
        <v>5839988.75</v>
      </c>
      <c r="AZ3015" s="230" t="s">
        <v>38394</v>
      </c>
      <c r="BA3015" s="231">
        <v>49922</v>
      </c>
      <c r="BC3015" s="209" t="s">
        <v>7198</v>
      </c>
      <c r="BD3015" s="210">
        <v>342.71</v>
      </c>
    </row>
    <row r="3016" spans="13:56" x14ac:dyDescent="0.55000000000000004">
      <c r="M3016" s="224" t="s">
        <v>37562</v>
      </c>
      <c r="N3016" s="224"/>
      <c r="O3016" s="225">
        <v>20339</v>
      </c>
      <c r="Q3016" s="203" t="s">
        <v>3544</v>
      </c>
      <c r="R3016" s="203"/>
      <c r="S3016" s="204">
        <v>1500</v>
      </c>
      <c r="Y3016" t="s">
        <v>71614</v>
      </c>
      <c r="Z3016">
        <v>905.64</v>
      </c>
      <c r="AB3016" s="276" t="s">
        <v>67402</v>
      </c>
      <c r="AC3016" s="277">
        <v>877.56</v>
      </c>
      <c r="AE3016" s="246" t="s">
        <v>60072</v>
      </c>
      <c r="AF3016" s="247">
        <v>1500</v>
      </c>
      <c r="AH3016" s="226" t="s">
        <v>34727</v>
      </c>
      <c r="AI3016" s="227">
        <v>38817.31</v>
      </c>
      <c r="AK3016" s="207" t="s">
        <v>17487</v>
      </c>
      <c r="AL3016" s="208">
        <v>206795.84</v>
      </c>
      <c r="AM3016" s="93"/>
      <c r="AN3016" s="199" t="s">
        <v>32777</v>
      </c>
      <c r="AO3016" s="200">
        <v>3580.76</v>
      </c>
      <c r="AT3016" s="263"/>
      <c r="AU3016" s="264"/>
      <c r="AW3016" s="252" t="s">
        <v>9809</v>
      </c>
      <c r="AX3016" s="253">
        <v>16495075.050000001</v>
      </c>
      <c r="AZ3016" s="230" t="s">
        <v>38401</v>
      </c>
      <c r="BA3016" s="231">
        <v>20339</v>
      </c>
      <c r="BC3016" s="209" t="s">
        <v>7476</v>
      </c>
      <c r="BD3016" s="210">
        <v>16450</v>
      </c>
    </row>
    <row r="3017" spans="13:56" x14ac:dyDescent="0.55000000000000004">
      <c r="M3017" s="224" t="s">
        <v>37563</v>
      </c>
      <c r="N3017" s="224"/>
      <c r="O3017" s="225">
        <v>11437.81</v>
      </c>
      <c r="Q3017" s="203" t="s">
        <v>4304</v>
      </c>
      <c r="R3017" s="203"/>
      <c r="S3017" s="204">
        <v>5190</v>
      </c>
      <c r="Y3017" t="s">
        <v>71615</v>
      </c>
      <c r="Z3017" s="284">
        <v>29988</v>
      </c>
      <c r="AB3017" s="276" t="s">
        <v>67403</v>
      </c>
      <c r="AC3017" s="277">
        <v>52.16</v>
      </c>
      <c r="AE3017" s="246" t="s">
        <v>58465</v>
      </c>
      <c r="AF3017" s="247">
        <v>1188.24</v>
      </c>
      <c r="AH3017" s="226" t="s">
        <v>34728</v>
      </c>
      <c r="AI3017" s="227">
        <v>18938.16</v>
      </c>
      <c r="AK3017" s="207" t="s">
        <v>17488</v>
      </c>
      <c r="AL3017" s="208">
        <v>15046.86</v>
      </c>
      <c r="AM3017" s="93"/>
      <c r="AN3017" s="199" t="s">
        <v>32778</v>
      </c>
      <c r="AO3017" s="200">
        <v>50755.23</v>
      </c>
      <c r="AT3017" s="263"/>
      <c r="AU3017" s="264"/>
      <c r="AW3017" s="252" t="s">
        <v>9810</v>
      </c>
      <c r="AX3017" s="253">
        <v>42920868.130000003</v>
      </c>
      <c r="AZ3017" s="230" t="s">
        <v>38402</v>
      </c>
      <c r="BA3017" s="231">
        <v>11437.81</v>
      </c>
      <c r="BC3017" s="209" t="s">
        <v>7880</v>
      </c>
      <c r="BD3017" s="210">
        <v>2305</v>
      </c>
    </row>
    <row r="3018" spans="13:56" x14ac:dyDescent="0.55000000000000004">
      <c r="M3018" s="224" t="s">
        <v>37564</v>
      </c>
      <c r="N3018" s="224"/>
      <c r="O3018" s="225">
        <v>16714</v>
      </c>
      <c r="Q3018" s="203" t="s">
        <v>4305</v>
      </c>
      <c r="R3018" s="203"/>
      <c r="S3018" s="204">
        <v>4377</v>
      </c>
      <c r="Y3018" t="s">
        <v>68529</v>
      </c>
      <c r="Z3018" s="284">
        <v>30614.86</v>
      </c>
      <c r="AB3018" s="276" t="s">
        <v>67404</v>
      </c>
      <c r="AC3018" s="277">
        <v>9090.52</v>
      </c>
      <c r="AE3018" s="246" t="s">
        <v>57317</v>
      </c>
      <c r="AF3018" s="247">
        <v>1888.89</v>
      </c>
      <c r="AH3018" s="226" t="s">
        <v>51931</v>
      </c>
      <c r="AI3018" s="227">
        <v>82424.679999999993</v>
      </c>
      <c r="AK3018" s="207" t="s">
        <v>17489</v>
      </c>
      <c r="AL3018" s="208">
        <v>25471.91</v>
      </c>
      <c r="AM3018" s="93"/>
      <c r="AN3018" s="199" t="s">
        <v>32779</v>
      </c>
      <c r="AO3018" s="200">
        <v>20000</v>
      </c>
      <c r="AT3018" s="263"/>
      <c r="AU3018" s="264"/>
      <c r="AW3018" s="252" t="s">
        <v>9811</v>
      </c>
      <c r="AX3018" s="253">
        <v>990605.52</v>
      </c>
      <c r="AZ3018" s="230" t="s">
        <v>38405</v>
      </c>
      <c r="BA3018" s="231">
        <v>16714</v>
      </c>
      <c r="BC3018" s="209" t="s">
        <v>8127</v>
      </c>
      <c r="BD3018" s="210">
        <v>5594</v>
      </c>
    </row>
    <row r="3019" spans="13:56" x14ac:dyDescent="0.55000000000000004">
      <c r="M3019" s="224" t="s">
        <v>37567</v>
      </c>
      <c r="N3019" s="224"/>
      <c r="O3019" s="225">
        <v>10148</v>
      </c>
      <c r="Q3019" s="203" t="s">
        <v>3545</v>
      </c>
      <c r="R3019" s="203"/>
      <c r="S3019" s="204">
        <v>9398</v>
      </c>
      <c r="Y3019" t="s">
        <v>68530</v>
      </c>
      <c r="Z3019" s="284">
        <v>2342.04</v>
      </c>
      <c r="AB3019" s="276" t="s">
        <v>58224</v>
      </c>
      <c r="AC3019" s="277">
        <v>4318.5200000000004</v>
      </c>
      <c r="AE3019" s="246" t="s">
        <v>51965</v>
      </c>
      <c r="AF3019" s="247">
        <v>318.5</v>
      </c>
      <c r="AH3019" s="226" t="s">
        <v>34729</v>
      </c>
      <c r="AI3019" s="227">
        <v>51200.49</v>
      </c>
      <c r="AK3019" s="207" t="s">
        <v>17490</v>
      </c>
      <c r="AL3019" s="208">
        <v>1589.94</v>
      </c>
      <c r="AM3019" s="93"/>
      <c r="AN3019" s="199" t="s">
        <v>32780</v>
      </c>
      <c r="AO3019" s="200">
        <v>67555.47</v>
      </c>
      <c r="AT3019" s="263"/>
      <c r="AU3019" s="264"/>
      <c r="AW3019" s="252" t="s">
        <v>9812</v>
      </c>
      <c r="AX3019" s="253">
        <v>1125285.54</v>
      </c>
      <c r="AZ3019" s="230" t="s">
        <v>38413</v>
      </c>
      <c r="BA3019" s="231">
        <v>10148</v>
      </c>
      <c r="BC3019" s="209" t="s">
        <v>8569</v>
      </c>
      <c r="BD3019" s="210">
        <v>16661</v>
      </c>
    </row>
    <row r="3020" spans="13:56" x14ac:dyDescent="0.55000000000000004">
      <c r="M3020" s="224" t="s">
        <v>37568</v>
      </c>
      <c r="N3020" s="224"/>
      <c r="O3020" s="225">
        <v>33829</v>
      </c>
      <c r="Q3020" s="203" t="s">
        <v>3546</v>
      </c>
      <c r="R3020" s="203"/>
      <c r="S3020" s="204">
        <v>4021</v>
      </c>
      <c r="Y3020" t="s">
        <v>68531</v>
      </c>
      <c r="Z3020" s="284">
        <v>6812.77</v>
      </c>
      <c r="AB3020" s="276" t="s">
        <v>66560</v>
      </c>
      <c r="AC3020" s="277">
        <v>18456.009999999998</v>
      </c>
      <c r="AE3020" s="246" t="s">
        <v>51966</v>
      </c>
      <c r="AF3020" s="247">
        <v>30099.27</v>
      </c>
      <c r="AH3020" s="226" t="s">
        <v>46761</v>
      </c>
      <c r="AI3020" s="227">
        <v>2500</v>
      </c>
      <c r="AK3020" s="207" t="s">
        <v>17491</v>
      </c>
      <c r="AL3020" s="208">
        <v>2925</v>
      </c>
      <c r="AM3020" s="93"/>
      <c r="AN3020" s="199" t="s">
        <v>32781</v>
      </c>
      <c r="AO3020" s="200">
        <v>141646.51</v>
      </c>
      <c r="AT3020" s="263"/>
      <c r="AU3020" s="264"/>
      <c r="AW3020" s="252" t="s">
        <v>9813</v>
      </c>
      <c r="AX3020" s="253">
        <v>244859.67</v>
      </c>
      <c r="AZ3020" s="230" t="s">
        <v>38416</v>
      </c>
      <c r="BA3020" s="231">
        <v>33829</v>
      </c>
      <c r="BC3020" s="209" t="s">
        <v>8782</v>
      </c>
      <c r="BD3020" s="210">
        <v>1179.18</v>
      </c>
    </row>
    <row r="3021" spans="13:56" x14ac:dyDescent="0.55000000000000004">
      <c r="M3021" s="224" t="s">
        <v>37569</v>
      </c>
      <c r="N3021" s="224"/>
      <c r="O3021" s="225">
        <v>32936</v>
      </c>
      <c r="Q3021" s="203" t="s">
        <v>3547</v>
      </c>
      <c r="R3021" s="203"/>
      <c r="S3021" s="204">
        <v>2631</v>
      </c>
      <c r="Y3021" t="s">
        <v>68532</v>
      </c>
      <c r="Z3021">
        <v>187.76</v>
      </c>
      <c r="AB3021" s="276" t="s">
        <v>66561</v>
      </c>
      <c r="AC3021" s="277">
        <v>3295.47</v>
      </c>
      <c r="AE3021" s="246" t="s">
        <v>49760</v>
      </c>
      <c r="AF3021" s="247">
        <v>19996.8</v>
      </c>
      <c r="AH3021" s="226" t="s">
        <v>46762</v>
      </c>
      <c r="AI3021" s="227">
        <v>1714.86</v>
      </c>
      <c r="AK3021" s="207" t="s">
        <v>17492</v>
      </c>
      <c r="AL3021" s="208">
        <v>1975</v>
      </c>
      <c r="AM3021" s="93"/>
      <c r="AN3021" s="199" t="s">
        <v>27913</v>
      </c>
      <c r="AO3021" s="200">
        <v>243.37</v>
      </c>
      <c r="AT3021" s="263"/>
      <c r="AU3021" s="264"/>
      <c r="AW3021" s="252" t="s">
        <v>9814</v>
      </c>
      <c r="AX3021" s="253">
        <v>261165.06</v>
      </c>
      <c r="AZ3021" s="230" t="s">
        <v>38418</v>
      </c>
      <c r="BA3021" s="231">
        <v>32936</v>
      </c>
      <c r="BC3021" s="209" t="s">
        <v>9068</v>
      </c>
      <c r="BD3021" s="210">
        <v>19579</v>
      </c>
    </row>
    <row r="3022" spans="13:56" x14ac:dyDescent="0.55000000000000004">
      <c r="M3022" s="224" t="s">
        <v>37571</v>
      </c>
      <c r="N3022" s="224"/>
      <c r="O3022" s="225">
        <v>27023.21</v>
      </c>
      <c r="Q3022" s="203" t="s">
        <v>4228</v>
      </c>
      <c r="R3022" s="203"/>
      <c r="S3022" s="204">
        <v>41603.980000000003</v>
      </c>
      <c r="Y3022" t="s">
        <v>64772</v>
      </c>
      <c r="Z3022" s="284">
        <v>29573.200000000001</v>
      </c>
      <c r="AB3022" s="276" t="s">
        <v>66562</v>
      </c>
      <c r="AC3022" s="277">
        <v>9246.93</v>
      </c>
      <c r="AE3022" s="246" t="s">
        <v>51967</v>
      </c>
      <c r="AF3022" s="247">
        <v>1819.79</v>
      </c>
      <c r="AH3022" s="226" t="s">
        <v>34730</v>
      </c>
      <c r="AI3022" s="227">
        <v>102986.43</v>
      </c>
      <c r="AK3022" s="207" t="s">
        <v>17493</v>
      </c>
      <c r="AL3022" s="208">
        <v>950</v>
      </c>
      <c r="AM3022" s="93"/>
      <c r="AN3022" s="199" t="s">
        <v>32782</v>
      </c>
      <c r="AO3022" s="200">
        <v>1515.98</v>
      </c>
      <c r="AT3022" s="263"/>
      <c r="AU3022" s="264"/>
      <c r="AW3022" s="252" t="s">
        <v>9815</v>
      </c>
      <c r="AX3022" s="253">
        <v>371664.4</v>
      </c>
      <c r="AZ3022" s="230" t="s">
        <v>38423</v>
      </c>
      <c r="BA3022" s="231">
        <v>27023.21</v>
      </c>
      <c r="BC3022" s="209" t="s">
        <v>9465</v>
      </c>
      <c r="BD3022" s="210">
        <v>20584.16</v>
      </c>
    </row>
    <row r="3023" spans="13:56" x14ac:dyDescent="0.55000000000000004">
      <c r="M3023" s="224" t="s">
        <v>37574</v>
      </c>
      <c r="N3023" s="224"/>
      <c r="O3023" s="225">
        <v>24098.16</v>
      </c>
      <c r="Q3023" s="203" t="s">
        <v>3548</v>
      </c>
      <c r="R3023" s="203"/>
      <c r="S3023" s="204">
        <v>40725.43</v>
      </c>
      <c r="Y3023" t="s">
        <v>64773</v>
      </c>
      <c r="Z3023" s="284">
        <v>2837.32</v>
      </c>
      <c r="AB3023" s="276" t="s">
        <v>66563</v>
      </c>
      <c r="AC3023" s="277">
        <v>673.89</v>
      </c>
      <c r="AE3023" s="246" t="s">
        <v>51968</v>
      </c>
      <c r="AF3023" s="247">
        <v>4377.75</v>
      </c>
      <c r="AH3023" s="226" t="s">
        <v>47871</v>
      </c>
      <c r="AI3023" s="227">
        <v>66464.58</v>
      </c>
      <c r="AK3023" s="207" t="s">
        <v>17494</v>
      </c>
      <c r="AL3023" s="208">
        <v>19711.580000000002</v>
      </c>
      <c r="AM3023" s="93"/>
      <c r="AN3023" s="199" t="s">
        <v>27928</v>
      </c>
      <c r="AO3023" s="200">
        <v>14940.68</v>
      </c>
      <c r="AT3023" s="263"/>
      <c r="AU3023" s="264"/>
      <c r="AW3023" s="252" t="s">
        <v>9816</v>
      </c>
      <c r="AX3023" s="253">
        <v>280276.65999999997</v>
      </c>
      <c r="AZ3023" s="230" t="s">
        <v>38426</v>
      </c>
      <c r="BA3023" s="231">
        <v>24098.16</v>
      </c>
      <c r="BC3023" s="209" t="s">
        <v>11387</v>
      </c>
      <c r="BD3023" s="210">
        <v>9206</v>
      </c>
    </row>
    <row r="3024" spans="13:56" x14ac:dyDescent="0.55000000000000004">
      <c r="M3024" s="224" t="s">
        <v>37575</v>
      </c>
      <c r="N3024" s="224"/>
      <c r="O3024" s="225">
        <v>6340.55</v>
      </c>
      <c r="Q3024" s="203" t="s">
        <v>4311</v>
      </c>
      <c r="R3024" s="203"/>
      <c r="S3024" s="204">
        <v>2581</v>
      </c>
      <c r="Y3024" t="s">
        <v>63577</v>
      </c>
      <c r="Z3024" s="284">
        <v>64798.21</v>
      </c>
      <c r="AB3024" s="276" t="s">
        <v>64173</v>
      </c>
      <c r="AC3024" s="277">
        <v>2931.46</v>
      </c>
      <c r="AE3024" s="246" t="s">
        <v>62451</v>
      </c>
      <c r="AF3024" s="247">
        <v>2806.3</v>
      </c>
      <c r="AH3024" s="226" t="s">
        <v>51932</v>
      </c>
      <c r="AI3024" s="227">
        <v>2974.06</v>
      </c>
      <c r="AK3024" s="207" t="s">
        <v>17495</v>
      </c>
      <c r="AL3024" s="208">
        <v>1620</v>
      </c>
      <c r="AM3024" s="93"/>
      <c r="AN3024" s="199" t="s">
        <v>32783</v>
      </c>
      <c r="AO3024" s="200">
        <v>3580.76</v>
      </c>
      <c r="AT3024" s="263"/>
      <c r="AU3024" s="264"/>
      <c r="AW3024" s="252" t="s">
        <v>9817</v>
      </c>
      <c r="AX3024" s="253">
        <v>348339.24</v>
      </c>
      <c r="AZ3024" s="230" t="s">
        <v>38428</v>
      </c>
      <c r="BA3024" s="231">
        <v>6340.55</v>
      </c>
      <c r="BC3024" s="209" t="s">
        <v>9972</v>
      </c>
      <c r="BD3024" s="210">
        <v>91901.05</v>
      </c>
    </row>
    <row r="3025" spans="13:56" x14ac:dyDescent="0.55000000000000004">
      <c r="M3025" s="224" t="s">
        <v>37577</v>
      </c>
      <c r="N3025" s="224"/>
      <c r="O3025" s="225">
        <v>5697</v>
      </c>
      <c r="Q3025" s="203" t="s">
        <v>4312</v>
      </c>
      <c r="R3025" s="203"/>
      <c r="S3025" s="204">
        <v>5154</v>
      </c>
      <c r="Y3025" t="s">
        <v>68534</v>
      </c>
      <c r="Z3025">
        <v>613.15</v>
      </c>
      <c r="AB3025" s="276" t="s">
        <v>64174</v>
      </c>
      <c r="AC3025" s="277">
        <v>1420.02</v>
      </c>
      <c r="AE3025" s="246" t="s">
        <v>62570</v>
      </c>
      <c r="AF3025" s="247">
        <v>-142.22999999999999</v>
      </c>
      <c r="AH3025" s="226" t="s">
        <v>51933</v>
      </c>
      <c r="AI3025" s="227">
        <v>186.96</v>
      </c>
      <c r="AK3025" s="207" t="s">
        <v>17496</v>
      </c>
      <c r="AL3025" s="208">
        <v>22735.13</v>
      </c>
      <c r="AM3025" s="93"/>
      <c r="AN3025" s="199" t="s">
        <v>27932</v>
      </c>
      <c r="AO3025" s="200">
        <v>50755.23</v>
      </c>
      <c r="AT3025" s="263"/>
      <c r="AU3025" s="264"/>
      <c r="AW3025" s="252" t="s">
        <v>9818</v>
      </c>
      <c r="AX3025" s="253">
        <v>455212.15</v>
      </c>
      <c r="AZ3025" s="230" t="s">
        <v>38433</v>
      </c>
      <c r="BA3025" s="231">
        <v>5697</v>
      </c>
      <c r="BC3025" s="209" t="s">
        <v>6798</v>
      </c>
      <c r="BD3025" s="210">
        <v>966603</v>
      </c>
    </row>
    <row r="3026" spans="13:56" x14ac:dyDescent="0.55000000000000004">
      <c r="M3026" s="224" t="s">
        <v>37581</v>
      </c>
      <c r="N3026" s="224"/>
      <c r="O3026" s="225">
        <v>30607</v>
      </c>
      <c r="Q3026" s="203" t="s">
        <v>4315</v>
      </c>
      <c r="R3026" s="203"/>
      <c r="S3026" s="204">
        <v>2459</v>
      </c>
      <c r="Y3026" t="s">
        <v>68535</v>
      </c>
      <c r="Z3026">
        <v>46.92</v>
      </c>
      <c r="AB3026" s="276" t="s">
        <v>63655</v>
      </c>
      <c r="AC3026" s="277">
        <v>1711.1</v>
      </c>
      <c r="AE3026" s="246" t="s">
        <v>46773</v>
      </c>
      <c r="AF3026" s="247">
        <v>75777.86</v>
      </c>
      <c r="AH3026" s="226" t="s">
        <v>51934</v>
      </c>
      <c r="AI3026" s="227">
        <v>958.98</v>
      </c>
      <c r="AK3026" s="207" t="s">
        <v>17497</v>
      </c>
      <c r="AL3026" s="208">
        <v>66923.850000000006</v>
      </c>
      <c r="AM3026" s="93"/>
      <c r="AN3026" s="199" t="s">
        <v>27933</v>
      </c>
      <c r="AO3026" s="200">
        <v>20000</v>
      </c>
      <c r="AT3026" s="263"/>
      <c r="AU3026" s="264"/>
      <c r="AW3026" s="252" t="s">
        <v>9819</v>
      </c>
      <c r="AX3026" s="253">
        <v>114387.42</v>
      </c>
      <c r="AZ3026" s="230" t="s">
        <v>38449</v>
      </c>
      <c r="BA3026" s="231">
        <v>30607</v>
      </c>
      <c r="BC3026" s="209" t="s">
        <v>6982</v>
      </c>
      <c r="BD3026" s="210">
        <v>90168</v>
      </c>
    </row>
    <row r="3027" spans="13:56" x14ac:dyDescent="0.55000000000000004">
      <c r="M3027" s="224" t="s">
        <v>37582</v>
      </c>
      <c r="N3027" s="224"/>
      <c r="O3027" s="225">
        <v>9987</v>
      </c>
      <c r="Q3027" s="203" t="s">
        <v>4230</v>
      </c>
      <c r="R3027" s="203"/>
      <c r="S3027" s="204">
        <v>208986.77</v>
      </c>
      <c r="Y3027" t="s">
        <v>68536</v>
      </c>
      <c r="Z3027">
        <v>147.4</v>
      </c>
      <c r="AB3027" s="276" t="s">
        <v>70485</v>
      </c>
      <c r="AC3027" s="277">
        <v>3844</v>
      </c>
      <c r="AE3027" s="246" t="s">
        <v>58466</v>
      </c>
      <c r="AF3027" s="247">
        <v>68189.02</v>
      </c>
      <c r="AH3027" s="226" t="s">
        <v>51935</v>
      </c>
      <c r="AI3027" s="227">
        <v>146.71</v>
      </c>
      <c r="AK3027" s="207" t="s">
        <v>17498</v>
      </c>
      <c r="AL3027" s="208">
        <v>9287.19</v>
      </c>
      <c r="AM3027" s="93"/>
      <c r="AN3027" s="199" t="s">
        <v>27940</v>
      </c>
      <c r="AO3027" s="200">
        <v>67555.47</v>
      </c>
      <c r="AT3027" s="263"/>
      <c r="AU3027" s="264"/>
      <c r="AW3027" s="252" t="s">
        <v>9820</v>
      </c>
      <c r="AX3027" s="253">
        <v>47885.78</v>
      </c>
      <c r="AZ3027" s="230" t="s">
        <v>38450</v>
      </c>
      <c r="BA3027" s="231">
        <v>9987</v>
      </c>
      <c r="BC3027" s="209" t="s">
        <v>7199</v>
      </c>
      <c r="BD3027" s="210">
        <v>31075</v>
      </c>
    </row>
    <row r="3028" spans="13:56" x14ac:dyDescent="0.55000000000000004">
      <c r="M3028" s="224" t="s">
        <v>37583</v>
      </c>
      <c r="N3028" s="224"/>
      <c r="O3028" s="225">
        <v>7583</v>
      </c>
      <c r="Q3028" s="203" t="s">
        <v>3549</v>
      </c>
      <c r="R3028" s="203"/>
      <c r="S3028" s="204">
        <v>9659</v>
      </c>
      <c r="Y3028" t="s">
        <v>71616</v>
      </c>
      <c r="Z3028">
        <v>674.54</v>
      </c>
      <c r="AB3028" s="276" t="s">
        <v>63656</v>
      </c>
      <c r="AC3028" s="277">
        <v>1005.36</v>
      </c>
      <c r="AE3028" s="246" t="s">
        <v>57318</v>
      </c>
      <c r="AF3028" s="247">
        <v>387.5</v>
      </c>
      <c r="AH3028" s="226" t="s">
        <v>51936</v>
      </c>
      <c r="AI3028" s="227">
        <v>130.77000000000001</v>
      </c>
      <c r="AK3028" s="207" t="s">
        <v>17499</v>
      </c>
      <c r="AL3028" s="208">
        <v>2069.6799999999998</v>
      </c>
      <c r="AM3028" s="93"/>
      <c r="AN3028" s="199" t="s">
        <v>32784</v>
      </c>
      <c r="AO3028" s="200">
        <v>141646.51</v>
      </c>
      <c r="AT3028" s="263"/>
      <c r="AU3028" s="264"/>
      <c r="AW3028" s="252" t="s">
        <v>9821</v>
      </c>
      <c r="AX3028" s="253">
        <v>152611.41</v>
      </c>
      <c r="AZ3028" s="230" t="s">
        <v>38451</v>
      </c>
      <c r="BA3028" s="231">
        <v>7583</v>
      </c>
      <c r="BC3028" s="209" t="s">
        <v>7477</v>
      </c>
      <c r="BD3028" s="210">
        <v>1152846</v>
      </c>
    </row>
    <row r="3029" spans="13:56" x14ac:dyDescent="0.55000000000000004">
      <c r="M3029" s="224" t="s">
        <v>37584</v>
      </c>
      <c r="N3029" s="224"/>
      <c r="O3029" s="225">
        <v>3999</v>
      </c>
      <c r="Q3029" s="203" t="s">
        <v>4317</v>
      </c>
      <c r="R3029" s="203"/>
      <c r="S3029" s="204">
        <v>11057</v>
      </c>
      <c r="Y3029" t="s">
        <v>71617</v>
      </c>
      <c r="Z3029">
        <v>754.73</v>
      </c>
      <c r="AB3029" s="276" t="s">
        <v>63657</v>
      </c>
      <c r="AC3029" s="277">
        <v>2285</v>
      </c>
      <c r="AE3029" s="246" t="s">
        <v>58989</v>
      </c>
      <c r="AF3029" s="247">
        <v>5812.5</v>
      </c>
      <c r="AH3029" s="226" t="s">
        <v>51937</v>
      </c>
      <c r="AI3029" s="227">
        <v>2835.58</v>
      </c>
      <c r="AK3029" s="207" t="s">
        <v>17500</v>
      </c>
      <c r="AL3029" s="208">
        <v>3062.98</v>
      </c>
      <c r="AM3029" s="93"/>
      <c r="AN3029" s="199" t="s">
        <v>14256</v>
      </c>
      <c r="AO3029" s="200">
        <v>526.86</v>
      </c>
      <c r="AT3029" s="263"/>
      <c r="AU3029" s="264"/>
      <c r="AW3029" s="252" t="s">
        <v>9822</v>
      </c>
      <c r="AX3029" s="253">
        <v>422281.58</v>
      </c>
      <c r="AZ3029" s="230" t="s">
        <v>38455</v>
      </c>
      <c r="BA3029" s="231">
        <v>3999</v>
      </c>
      <c r="BC3029" s="209" t="s">
        <v>7644</v>
      </c>
      <c r="BD3029" s="210">
        <v>852602</v>
      </c>
    </row>
    <row r="3030" spans="13:56" x14ac:dyDescent="0.55000000000000004">
      <c r="M3030" s="224" t="s">
        <v>37585</v>
      </c>
      <c r="N3030" s="224"/>
      <c r="O3030" s="225">
        <v>14162</v>
      </c>
      <c r="Q3030" s="203" t="s">
        <v>4318</v>
      </c>
      <c r="R3030" s="203"/>
      <c r="S3030" s="204">
        <v>1183</v>
      </c>
      <c r="Y3030" t="s">
        <v>68537</v>
      </c>
      <c r="Z3030" s="284">
        <v>12488.79</v>
      </c>
      <c r="AB3030" s="276" t="s">
        <v>61091</v>
      </c>
      <c r="AC3030" s="277">
        <v>21000</v>
      </c>
      <c r="AE3030" s="246" t="s">
        <v>60280</v>
      </c>
      <c r="AF3030" s="247">
        <v>321.8</v>
      </c>
      <c r="AH3030" s="226" t="s">
        <v>51938</v>
      </c>
      <c r="AI3030" s="227">
        <v>464.47</v>
      </c>
      <c r="AK3030" s="207" t="s">
        <v>17501</v>
      </c>
      <c r="AL3030" s="208">
        <v>7136.04</v>
      </c>
      <c r="AM3030" s="93"/>
      <c r="AN3030" s="199" t="s">
        <v>14257</v>
      </c>
      <c r="AO3030" s="200">
        <v>39.75</v>
      </c>
      <c r="AT3030" s="263"/>
      <c r="AU3030" s="264"/>
      <c r="AW3030" s="252" t="s">
        <v>9823</v>
      </c>
      <c r="AX3030" s="253">
        <v>902357.76</v>
      </c>
      <c r="AZ3030" s="230" t="s">
        <v>38458</v>
      </c>
      <c r="BA3030" s="231">
        <v>14162</v>
      </c>
      <c r="BC3030" s="209" t="s">
        <v>7881</v>
      </c>
      <c r="BD3030" s="210">
        <v>75815</v>
      </c>
    </row>
    <row r="3031" spans="13:56" x14ac:dyDescent="0.55000000000000004">
      <c r="M3031" s="224" t="s">
        <v>37586</v>
      </c>
      <c r="N3031" s="224"/>
      <c r="O3031" s="225">
        <v>24370.27</v>
      </c>
      <c r="Q3031" s="203" t="s">
        <v>4232</v>
      </c>
      <c r="R3031" s="203"/>
      <c r="S3031" s="204">
        <v>52618</v>
      </c>
      <c r="Y3031" t="s">
        <v>68538</v>
      </c>
      <c r="Z3031" s="284">
        <v>12110.87</v>
      </c>
      <c r="AB3031" s="276" t="s">
        <v>69866</v>
      </c>
      <c r="AC3031" s="277">
        <v>8325</v>
      </c>
      <c r="AE3031" s="246" t="s">
        <v>57319</v>
      </c>
      <c r="AF3031" s="247">
        <v>2572.75</v>
      </c>
      <c r="AH3031" s="226" t="s">
        <v>51939</v>
      </c>
      <c r="AI3031" s="227">
        <v>3664.42</v>
      </c>
      <c r="AK3031" s="207" t="s">
        <v>17502</v>
      </c>
      <c r="AL3031" s="208">
        <v>590.14</v>
      </c>
      <c r="AM3031" s="93"/>
      <c r="AN3031" s="199" t="s">
        <v>14258</v>
      </c>
      <c r="AO3031" s="200">
        <v>9.9499999999999993</v>
      </c>
      <c r="AT3031" s="263"/>
      <c r="AU3031" s="264"/>
      <c r="AW3031" s="252" t="s">
        <v>9824</v>
      </c>
      <c r="AX3031" s="253">
        <v>194884.62</v>
      </c>
      <c r="AZ3031" s="230" t="s">
        <v>38460</v>
      </c>
      <c r="BA3031" s="231">
        <v>24370.27</v>
      </c>
      <c r="BC3031" s="209" t="s">
        <v>8128</v>
      </c>
      <c r="BD3031" s="210">
        <v>169935</v>
      </c>
    </row>
    <row r="3032" spans="13:56" x14ac:dyDescent="0.55000000000000004">
      <c r="M3032" s="224" t="s">
        <v>37587</v>
      </c>
      <c r="N3032" s="224"/>
      <c r="O3032" s="225">
        <v>7091</v>
      </c>
      <c r="Q3032" s="203" t="s">
        <v>3550</v>
      </c>
      <c r="R3032" s="203"/>
      <c r="S3032" s="204">
        <v>17255.47</v>
      </c>
      <c r="Y3032" t="s">
        <v>66702</v>
      </c>
      <c r="Z3032">
        <v>117.43</v>
      </c>
      <c r="AB3032" s="276" t="s">
        <v>64175</v>
      </c>
      <c r="AC3032" s="277">
        <v>7431.63</v>
      </c>
      <c r="AE3032" s="246" t="s">
        <v>58467</v>
      </c>
      <c r="AF3032" s="247">
        <v>32650</v>
      </c>
      <c r="AH3032" s="226" t="s">
        <v>44585</v>
      </c>
      <c r="AI3032" s="227">
        <v>90550</v>
      </c>
      <c r="AK3032" s="207" t="s">
        <v>17503</v>
      </c>
      <c r="AL3032" s="208">
        <v>206795.84</v>
      </c>
      <c r="AM3032" s="93"/>
      <c r="AN3032" s="199" t="s">
        <v>32785</v>
      </c>
      <c r="AO3032" s="200">
        <v>4470</v>
      </c>
      <c r="AT3032" s="263"/>
      <c r="AU3032" s="264"/>
      <c r="AW3032" s="252" t="s">
        <v>9825</v>
      </c>
      <c r="AX3032" s="253">
        <v>10337960.539999999</v>
      </c>
      <c r="AZ3032" s="230" t="s">
        <v>38461</v>
      </c>
      <c r="BA3032" s="231">
        <v>7091</v>
      </c>
      <c r="BC3032" s="209" t="s">
        <v>8402</v>
      </c>
      <c r="BD3032" s="210">
        <v>554092</v>
      </c>
    </row>
    <row r="3033" spans="13:56" x14ac:dyDescent="0.55000000000000004">
      <c r="M3033" s="224" t="s">
        <v>37588</v>
      </c>
      <c r="N3033" s="224"/>
      <c r="O3033" s="225">
        <v>71574.36</v>
      </c>
      <c r="Q3033" s="203" t="s">
        <v>4233</v>
      </c>
      <c r="R3033" s="203"/>
      <c r="S3033" s="204">
        <v>510812.04</v>
      </c>
      <c r="Y3033" t="s">
        <v>58884</v>
      </c>
      <c r="Z3033" s="284">
        <v>37015.68</v>
      </c>
      <c r="AB3033" s="276" t="s">
        <v>64176</v>
      </c>
      <c r="AC3033" s="277">
        <v>18581.25</v>
      </c>
      <c r="AE3033" s="246" t="s">
        <v>58468</v>
      </c>
      <c r="AF3033" s="247">
        <v>253050</v>
      </c>
      <c r="AH3033" s="226" t="s">
        <v>44586</v>
      </c>
      <c r="AI3033" s="227">
        <v>6927.09</v>
      </c>
      <c r="AK3033" s="207" t="s">
        <v>17504</v>
      </c>
      <c r="AL3033" s="208">
        <v>15046.86</v>
      </c>
      <c r="AM3033" s="93"/>
      <c r="AN3033" s="199" t="s">
        <v>32786</v>
      </c>
      <c r="AO3033" s="200">
        <v>7066.04</v>
      </c>
      <c r="AT3033" s="263"/>
      <c r="AU3033" s="264"/>
      <c r="AW3033" s="252" t="s">
        <v>9826</v>
      </c>
      <c r="AX3033" s="253">
        <v>412973.6</v>
      </c>
      <c r="AZ3033" s="230" t="s">
        <v>38466</v>
      </c>
      <c r="BA3033" s="231">
        <v>71574.36</v>
      </c>
      <c r="BC3033" s="209" t="s">
        <v>8570</v>
      </c>
      <c r="BD3033" s="210">
        <v>602125</v>
      </c>
    </row>
    <row r="3034" spans="13:56" x14ac:dyDescent="0.55000000000000004">
      <c r="M3034" s="224" t="s">
        <v>37590</v>
      </c>
      <c r="N3034" s="224"/>
      <c r="O3034" s="225">
        <v>918982.94</v>
      </c>
      <c r="Q3034" s="203" t="s">
        <v>4322</v>
      </c>
      <c r="R3034" s="203"/>
      <c r="S3034" s="204">
        <v>5396</v>
      </c>
      <c r="Y3034" t="s">
        <v>58885</v>
      </c>
      <c r="Z3034" s="284">
        <v>9358.91</v>
      </c>
      <c r="AB3034" s="276" t="s">
        <v>60329</v>
      </c>
      <c r="AC3034" s="277">
        <v>22396.91</v>
      </c>
      <c r="AE3034" s="246" t="s">
        <v>58469</v>
      </c>
      <c r="AF3034" s="247">
        <v>1184.22</v>
      </c>
      <c r="AH3034" s="226" t="s">
        <v>17595</v>
      </c>
      <c r="AI3034" s="227">
        <v>1876</v>
      </c>
      <c r="AK3034" s="207" t="s">
        <v>17505</v>
      </c>
      <c r="AL3034" s="208">
        <v>583.72</v>
      </c>
      <c r="AM3034" s="93"/>
      <c r="AN3034" s="199" t="s">
        <v>32787</v>
      </c>
      <c r="AO3034" s="200">
        <v>11585.89</v>
      </c>
      <c r="AT3034" s="263"/>
      <c r="AU3034" s="264"/>
      <c r="AW3034" s="252" t="s">
        <v>9827</v>
      </c>
      <c r="AX3034" s="253">
        <v>95639213.519999996</v>
      </c>
      <c r="AZ3034" s="230" t="s">
        <v>38472</v>
      </c>
      <c r="BA3034" s="231">
        <v>918982.94</v>
      </c>
      <c r="BC3034" s="209" t="s">
        <v>8783</v>
      </c>
      <c r="BD3034" s="210">
        <v>60889</v>
      </c>
    </row>
    <row r="3035" spans="13:56" x14ac:dyDescent="0.55000000000000004">
      <c r="M3035" s="224" t="s">
        <v>37592</v>
      </c>
      <c r="N3035" s="224"/>
      <c r="O3035" s="225">
        <v>6263.48</v>
      </c>
      <c r="Q3035" s="203" t="s">
        <v>4324</v>
      </c>
      <c r="R3035" s="203"/>
      <c r="S3035" s="204">
        <v>7115</v>
      </c>
      <c r="Y3035" t="s">
        <v>71618</v>
      </c>
      <c r="Z3035">
        <v>828.41</v>
      </c>
      <c r="AB3035" s="276" t="s">
        <v>60330</v>
      </c>
      <c r="AC3035" s="277">
        <v>1649.39</v>
      </c>
      <c r="AE3035" s="246" t="s">
        <v>46774</v>
      </c>
      <c r="AF3035" s="247">
        <v>33458.92</v>
      </c>
      <c r="AH3035" s="226" t="s">
        <v>44587</v>
      </c>
      <c r="AI3035" s="227">
        <v>2836732.18</v>
      </c>
      <c r="AK3035" s="207" t="s">
        <v>17506</v>
      </c>
      <c r="AL3035" s="208">
        <v>25471.91</v>
      </c>
      <c r="AM3035" s="93"/>
      <c r="AN3035" s="199" t="s">
        <v>32788</v>
      </c>
      <c r="AO3035" s="200">
        <v>3492.98</v>
      </c>
      <c r="AT3035" s="263"/>
      <c r="AU3035" s="264"/>
      <c r="AW3035" s="252" t="s">
        <v>9828</v>
      </c>
      <c r="AX3035" s="253">
        <v>691835.67</v>
      </c>
      <c r="AZ3035" s="230" t="s">
        <v>38476</v>
      </c>
      <c r="BA3035" s="231">
        <v>6263.48</v>
      </c>
      <c r="BC3035" s="209" t="s">
        <v>9069</v>
      </c>
      <c r="BD3035" s="210">
        <v>313916</v>
      </c>
    </row>
    <row r="3036" spans="13:56" x14ac:dyDescent="0.55000000000000004">
      <c r="M3036" s="224" t="s">
        <v>37593</v>
      </c>
      <c r="N3036" s="224"/>
      <c r="O3036" s="225">
        <v>7136</v>
      </c>
      <c r="Q3036" s="203" t="s">
        <v>4325</v>
      </c>
      <c r="R3036" s="203"/>
      <c r="S3036" s="204">
        <v>8932</v>
      </c>
      <c r="Y3036" t="s">
        <v>64777</v>
      </c>
      <c r="Z3036" s="284">
        <v>13721.7</v>
      </c>
      <c r="AB3036" s="276" t="s">
        <v>60331</v>
      </c>
      <c r="AC3036" s="277">
        <v>5394.59</v>
      </c>
      <c r="AE3036" s="246" t="s">
        <v>46775</v>
      </c>
      <c r="AF3036" s="247">
        <v>79463.69</v>
      </c>
      <c r="AH3036" s="226" t="s">
        <v>44588</v>
      </c>
      <c r="AI3036" s="227">
        <v>216624.54</v>
      </c>
      <c r="AK3036" s="207" t="s">
        <v>17507</v>
      </c>
      <c r="AL3036" s="208">
        <v>1589.94</v>
      </c>
      <c r="AM3036" s="93"/>
      <c r="AN3036" s="199" t="s">
        <v>32789</v>
      </c>
      <c r="AO3036" s="200">
        <v>1945.89</v>
      </c>
      <c r="AT3036" s="263"/>
      <c r="AU3036" s="264"/>
      <c r="AW3036" s="252" t="s">
        <v>9829</v>
      </c>
      <c r="AX3036" s="253">
        <v>895986.43</v>
      </c>
      <c r="AZ3036" s="230" t="s">
        <v>38477</v>
      </c>
      <c r="BA3036" s="231">
        <v>7136</v>
      </c>
      <c r="BC3036" s="209" t="s">
        <v>9184</v>
      </c>
      <c r="BD3036" s="210">
        <v>57095</v>
      </c>
    </row>
    <row r="3037" spans="13:56" x14ac:dyDescent="0.55000000000000004">
      <c r="M3037" s="224" t="s">
        <v>37594</v>
      </c>
      <c r="N3037" s="224"/>
      <c r="O3037" s="225">
        <v>8075</v>
      </c>
      <c r="Q3037" s="203" t="s">
        <v>4328</v>
      </c>
      <c r="R3037" s="203"/>
      <c r="S3037" s="204">
        <v>5596</v>
      </c>
      <c r="Y3037" t="s">
        <v>56476</v>
      </c>
      <c r="Z3037" s="284">
        <v>11456</v>
      </c>
      <c r="AB3037" s="276" t="s">
        <v>61364</v>
      </c>
      <c r="AC3037" s="277">
        <v>4555.04</v>
      </c>
      <c r="AE3037" s="246" t="s">
        <v>54977</v>
      </c>
      <c r="AF3037" s="247">
        <v>13227.66</v>
      </c>
      <c r="AH3037" s="226" t="s">
        <v>17629</v>
      </c>
      <c r="AI3037" s="227">
        <v>203894.85</v>
      </c>
      <c r="AK3037" s="207" t="s">
        <v>17508</v>
      </c>
      <c r="AL3037" s="208">
        <v>1795.24</v>
      </c>
      <c r="AM3037" s="93"/>
      <c r="AN3037" s="199" t="s">
        <v>32790</v>
      </c>
      <c r="AO3037" s="200">
        <v>5243.11</v>
      </c>
      <c r="AT3037" s="263"/>
      <c r="AU3037" s="264"/>
      <c r="AW3037" s="252" t="s">
        <v>9830</v>
      </c>
      <c r="AX3037" s="253">
        <v>594463.81999999995</v>
      </c>
      <c r="AZ3037" s="230" t="s">
        <v>38479</v>
      </c>
      <c r="BA3037" s="231">
        <v>8075</v>
      </c>
      <c r="BC3037" s="209" t="s">
        <v>9381</v>
      </c>
      <c r="BD3037" s="210">
        <v>5738230.5300000003</v>
      </c>
    </row>
    <row r="3038" spans="13:56" x14ac:dyDescent="0.55000000000000004">
      <c r="M3038" s="224" t="s">
        <v>37597</v>
      </c>
      <c r="N3038" s="224"/>
      <c r="O3038" s="225">
        <v>61854.75</v>
      </c>
      <c r="Q3038" s="203" t="s">
        <v>4330</v>
      </c>
      <c r="R3038" s="203"/>
      <c r="S3038" s="204">
        <v>4748</v>
      </c>
      <c r="Y3038" t="s">
        <v>62772</v>
      </c>
      <c r="Z3038" s="284">
        <v>3278.5</v>
      </c>
      <c r="AB3038" s="276" t="s">
        <v>67405</v>
      </c>
      <c r="AC3038" s="277">
        <v>-1245.49</v>
      </c>
      <c r="AE3038" s="246" t="s">
        <v>48759</v>
      </c>
      <c r="AF3038" s="247">
        <v>2419.73</v>
      </c>
      <c r="AH3038" s="226" t="s">
        <v>17630</v>
      </c>
      <c r="AI3038" s="227">
        <v>880</v>
      </c>
      <c r="AK3038" s="207" t="s">
        <v>17509</v>
      </c>
      <c r="AL3038" s="208">
        <v>507.23</v>
      </c>
      <c r="AM3038" s="93"/>
      <c r="AN3038" s="199" t="s">
        <v>32791</v>
      </c>
      <c r="AO3038" s="200">
        <v>5120.74</v>
      </c>
      <c r="AT3038" s="263"/>
      <c r="AU3038" s="264"/>
      <c r="AW3038" s="252" t="s">
        <v>9831</v>
      </c>
      <c r="AX3038" s="253">
        <v>173971.6</v>
      </c>
      <c r="AZ3038" s="230" t="s">
        <v>38490</v>
      </c>
      <c r="BA3038" s="231">
        <v>61854.75</v>
      </c>
      <c r="BC3038" s="209" t="s">
        <v>9557</v>
      </c>
      <c r="BD3038" s="210">
        <v>167270.12</v>
      </c>
    </row>
    <row r="3039" spans="13:56" x14ac:dyDescent="0.55000000000000004">
      <c r="M3039" s="224" t="s">
        <v>37598</v>
      </c>
      <c r="N3039" s="224"/>
      <c r="O3039" s="225">
        <v>55361</v>
      </c>
      <c r="Q3039" s="203" t="s">
        <v>4332</v>
      </c>
      <c r="R3039" s="203"/>
      <c r="S3039" s="204">
        <v>2837</v>
      </c>
      <c r="Y3039" t="s">
        <v>59185</v>
      </c>
      <c r="Z3039">
        <v>71.67</v>
      </c>
      <c r="AB3039" s="276" t="s">
        <v>49817</v>
      </c>
      <c r="AC3039" s="277">
        <v>19258.78</v>
      </c>
      <c r="AE3039" s="246" t="s">
        <v>44595</v>
      </c>
      <c r="AF3039" s="247">
        <v>137854.39000000001</v>
      </c>
      <c r="AH3039" s="226" t="s">
        <v>33286</v>
      </c>
      <c r="AI3039" s="227">
        <v>2175.2800000000002</v>
      </c>
      <c r="AK3039" s="207" t="s">
        <v>17510</v>
      </c>
      <c r="AL3039" s="208">
        <v>5748.88</v>
      </c>
      <c r="AM3039" s="93"/>
      <c r="AN3039" s="199" t="s">
        <v>32792</v>
      </c>
      <c r="AO3039" s="200">
        <v>2223.39</v>
      </c>
      <c r="AT3039" s="263"/>
      <c r="AU3039" s="264"/>
      <c r="AW3039" s="252" t="s">
        <v>9832</v>
      </c>
      <c r="AX3039" s="253">
        <v>301141.08</v>
      </c>
      <c r="AZ3039" s="230" t="s">
        <v>38494</v>
      </c>
      <c r="BA3039" s="231">
        <v>55361</v>
      </c>
      <c r="BC3039" s="209" t="s">
        <v>10962</v>
      </c>
      <c r="BD3039" s="210">
        <v>25816.5</v>
      </c>
    </row>
    <row r="3040" spans="13:56" x14ac:dyDescent="0.55000000000000004">
      <c r="M3040" s="224" t="s">
        <v>37606</v>
      </c>
      <c r="N3040" s="224"/>
      <c r="O3040" s="225">
        <v>26337</v>
      </c>
      <c r="Q3040" s="203" t="s">
        <v>4234</v>
      </c>
      <c r="R3040" s="203"/>
      <c r="S3040" s="204">
        <v>16810</v>
      </c>
      <c r="Y3040" t="s">
        <v>68545</v>
      </c>
      <c r="Z3040" s="284">
        <v>4165.03</v>
      </c>
      <c r="AB3040" s="276" t="s">
        <v>67406</v>
      </c>
      <c r="AC3040" s="277">
        <v>20225</v>
      </c>
      <c r="AE3040" s="246" t="s">
        <v>51969</v>
      </c>
      <c r="AF3040" s="247">
        <v>18239.060000000001</v>
      </c>
      <c r="AH3040" s="226" t="s">
        <v>17632</v>
      </c>
      <c r="AI3040" s="227">
        <v>49735.77</v>
      </c>
      <c r="AK3040" s="207" t="s">
        <v>17511</v>
      </c>
      <c r="AL3040" s="208">
        <v>160</v>
      </c>
      <c r="AM3040" s="93"/>
      <c r="AN3040" s="199" t="s">
        <v>32793</v>
      </c>
      <c r="AO3040" s="200">
        <v>703.95</v>
      </c>
      <c r="AT3040" s="263"/>
      <c r="AU3040" s="264"/>
      <c r="AW3040" s="252" t="s">
        <v>9833</v>
      </c>
      <c r="AX3040" s="253">
        <v>514489.37</v>
      </c>
      <c r="AZ3040" s="230" t="s">
        <v>38524</v>
      </c>
      <c r="BA3040" s="231">
        <v>26337</v>
      </c>
      <c r="BC3040" s="209" t="s">
        <v>9677</v>
      </c>
      <c r="BD3040" s="210">
        <v>64668.09</v>
      </c>
    </row>
    <row r="3041" spans="13:56" x14ac:dyDescent="0.55000000000000004">
      <c r="M3041" s="224" t="s">
        <v>37608</v>
      </c>
      <c r="N3041" s="224"/>
      <c r="O3041" s="225">
        <v>30941</v>
      </c>
      <c r="Q3041" s="203" t="s">
        <v>4236</v>
      </c>
      <c r="R3041" s="203"/>
      <c r="S3041" s="204">
        <v>4761.96</v>
      </c>
      <c r="Y3041" t="s">
        <v>63328</v>
      </c>
      <c r="Z3041">
        <v>374.94</v>
      </c>
      <c r="AB3041" s="276" t="s">
        <v>67407</v>
      </c>
      <c r="AC3041" s="277">
        <v>3110.1</v>
      </c>
      <c r="AE3041" s="246" t="s">
        <v>60281</v>
      </c>
      <c r="AF3041" s="247">
        <v>5580</v>
      </c>
      <c r="AH3041" s="226" t="s">
        <v>17634</v>
      </c>
      <c r="AI3041" s="227">
        <v>494.12</v>
      </c>
      <c r="AK3041" s="207" t="s">
        <v>17512</v>
      </c>
      <c r="AL3041" s="208">
        <v>322.79000000000002</v>
      </c>
      <c r="AM3041" s="93"/>
      <c r="AN3041" s="199" t="s">
        <v>32794</v>
      </c>
      <c r="AO3041" s="200">
        <v>4953.01</v>
      </c>
      <c r="AT3041" s="263"/>
      <c r="AU3041" s="264"/>
      <c r="AW3041" s="252" t="s">
        <v>9834</v>
      </c>
      <c r="AX3041" s="253">
        <v>11234669.390000001</v>
      </c>
      <c r="AZ3041" s="230" t="s">
        <v>38532</v>
      </c>
      <c r="BA3041" s="231">
        <v>30941</v>
      </c>
      <c r="BC3041" s="209" t="s">
        <v>9722</v>
      </c>
      <c r="BD3041" s="210">
        <v>20319.37</v>
      </c>
    </row>
    <row r="3042" spans="13:56" x14ac:dyDescent="0.55000000000000004">
      <c r="M3042" s="224" t="s">
        <v>37609</v>
      </c>
      <c r="N3042" s="224"/>
      <c r="O3042" s="225">
        <v>106675.29</v>
      </c>
      <c r="Q3042" s="203" t="s">
        <v>3551</v>
      </c>
      <c r="R3042" s="203"/>
      <c r="S3042" s="204">
        <v>3686</v>
      </c>
      <c r="Y3042" t="s">
        <v>71619</v>
      </c>
      <c r="Z3042" s="284">
        <v>1206.05</v>
      </c>
      <c r="AB3042" s="276" t="s">
        <v>61365</v>
      </c>
      <c r="AC3042" s="277">
        <v>19996.14</v>
      </c>
      <c r="AE3042" s="246" t="s">
        <v>44597</v>
      </c>
      <c r="AF3042" s="247">
        <v>24199.08</v>
      </c>
      <c r="AH3042" s="226" t="s">
        <v>17635</v>
      </c>
      <c r="AI3042" s="227">
        <v>778.53</v>
      </c>
      <c r="AK3042" s="207" t="s">
        <v>17513</v>
      </c>
      <c r="AL3042" s="208">
        <v>2925</v>
      </c>
      <c r="AM3042" s="93"/>
      <c r="AN3042" s="199" t="s">
        <v>27996</v>
      </c>
      <c r="AO3042" s="200">
        <v>4470</v>
      </c>
      <c r="AT3042" s="263"/>
      <c r="AU3042" s="264"/>
      <c r="AW3042" s="252" t="s">
        <v>9835</v>
      </c>
      <c r="AX3042" s="253">
        <v>229453.12</v>
      </c>
      <c r="AZ3042" s="230" t="s">
        <v>38536</v>
      </c>
      <c r="BA3042" s="231">
        <v>106675.29</v>
      </c>
      <c r="BC3042" s="209" t="s">
        <v>11648</v>
      </c>
      <c r="BD3042" s="210">
        <v>295592.65999999997</v>
      </c>
    </row>
    <row r="3043" spans="13:56" x14ac:dyDescent="0.55000000000000004">
      <c r="M3043" s="224" t="s">
        <v>37610</v>
      </c>
      <c r="N3043" s="224"/>
      <c r="O3043" s="225">
        <v>62029.73</v>
      </c>
      <c r="Q3043" s="203" t="s">
        <v>4238</v>
      </c>
      <c r="R3043" s="203"/>
      <c r="S3043" s="204">
        <v>10700</v>
      </c>
      <c r="Y3043" t="s">
        <v>57740</v>
      </c>
      <c r="Z3043" s="284">
        <v>1051.74</v>
      </c>
      <c r="AB3043" s="276" t="s">
        <v>61366</v>
      </c>
      <c r="AC3043" s="277">
        <v>1833.28</v>
      </c>
      <c r="AE3043" s="246" t="s">
        <v>58470</v>
      </c>
      <c r="AF3043" s="247">
        <v>1063.04</v>
      </c>
      <c r="AH3043" s="226" t="s">
        <v>17636</v>
      </c>
      <c r="AI3043" s="227">
        <v>15326.24</v>
      </c>
      <c r="AK3043" s="207" t="s">
        <v>17514</v>
      </c>
      <c r="AL3043" s="208">
        <v>1975</v>
      </c>
      <c r="AM3043" s="93"/>
      <c r="AN3043" s="199" t="s">
        <v>14259</v>
      </c>
      <c r="AO3043" s="200">
        <v>526.86</v>
      </c>
      <c r="AT3043" s="263"/>
      <c r="AU3043" s="264"/>
      <c r="AW3043" s="252" t="s">
        <v>9836</v>
      </c>
      <c r="AX3043" s="253">
        <v>122373.13</v>
      </c>
      <c r="AZ3043" s="230" t="s">
        <v>38542</v>
      </c>
      <c r="BA3043" s="231">
        <v>62029.73</v>
      </c>
      <c r="BC3043" s="209" t="s">
        <v>11993</v>
      </c>
      <c r="BD3043" s="210">
        <v>3981788.44</v>
      </c>
    </row>
    <row r="3044" spans="13:56" x14ac:dyDescent="0.55000000000000004">
      <c r="M3044" s="224" t="s">
        <v>37614</v>
      </c>
      <c r="N3044" s="224"/>
      <c r="O3044" s="225">
        <v>136328.71</v>
      </c>
      <c r="Q3044" s="203" t="s">
        <v>3552</v>
      </c>
      <c r="R3044" s="203"/>
      <c r="S3044" s="204">
        <v>93649.8</v>
      </c>
      <c r="Y3044" t="s">
        <v>36623</v>
      </c>
      <c r="Z3044" s="284">
        <v>2698.62</v>
      </c>
      <c r="AB3044" s="276" t="s">
        <v>61367</v>
      </c>
      <c r="AC3044" s="277">
        <v>5775.1</v>
      </c>
      <c r="AE3044" s="246" t="s">
        <v>44599</v>
      </c>
      <c r="AF3044" s="247">
        <v>1889.46</v>
      </c>
      <c r="AH3044" s="226" t="s">
        <v>17638</v>
      </c>
      <c r="AI3044" s="227">
        <v>26406.52</v>
      </c>
      <c r="AK3044" s="207" t="s">
        <v>17515</v>
      </c>
      <c r="AL3044" s="208">
        <v>950</v>
      </c>
      <c r="AM3044" s="93"/>
      <c r="AN3044" s="199" t="s">
        <v>32795</v>
      </c>
      <c r="AO3044" s="200">
        <v>7066.04</v>
      </c>
      <c r="AT3044" s="263"/>
      <c r="AU3044" s="264"/>
      <c r="AW3044" s="252" t="s">
        <v>9837</v>
      </c>
      <c r="AX3044" s="253">
        <v>52519772.009999998</v>
      </c>
      <c r="AZ3044" s="230" t="s">
        <v>38556</v>
      </c>
      <c r="BA3044" s="231">
        <v>136328.71</v>
      </c>
      <c r="BC3044" s="209" t="s">
        <v>9973</v>
      </c>
      <c r="BD3044" s="210">
        <v>15220846.710000001</v>
      </c>
    </row>
    <row r="3045" spans="13:56" x14ac:dyDescent="0.55000000000000004">
      <c r="M3045" s="224" t="s">
        <v>37616</v>
      </c>
      <c r="N3045" s="224"/>
      <c r="O3045" s="225">
        <v>32825.03</v>
      </c>
      <c r="Q3045" s="203" t="s">
        <v>3553</v>
      </c>
      <c r="R3045" s="203"/>
      <c r="S3045" s="204">
        <v>2331</v>
      </c>
      <c r="Y3045" t="s">
        <v>36624</v>
      </c>
      <c r="Z3045" s="284">
        <v>3504.42</v>
      </c>
      <c r="AB3045" s="276" t="s">
        <v>34926</v>
      </c>
      <c r="AC3045" s="277">
        <v>6857379.6900000004</v>
      </c>
      <c r="AE3045" s="246" t="s">
        <v>44600</v>
      </c>
      <c r="AF3045" s="247">
        <v>4891.51</v>
      </c>
      <c r="AH3045" s="226" t="s">
        <v>17639</v>
      </c>
      <c r="AI3045" s="227">
        <v>133.81</v>
      </c>
      <c r="AK3045" s="207" t="s">
        <v>17516</v>
      </c>
      <c r="AL3045" s="208">
        <v>30187.5</v>
      </c>
      <c r="AM3045" s="93"/>
      <c r="AN3045" s="199" t="s">
        <v>27998</v>
      </c>
      <c r="AO3045" s="200">
        <v>11585.89</v>
      </c>
      <c r="AT3045" s="263"/>
      <c r="AU3045" s="264"/>
      <c r="AW3045" s="252" t="s">
        <v>9838</v>
      </c>
      <c r="AX3045" s="253">
        <v>630046.51</v>
      </c>
      <c r="AZ3045" s="230" t="s">
        <v>38563</v>
      </c>
      <c r="BA3045" s="231">
        <v>32825.03</v>
      </c>
      <c r="BC3045" s="209" t="s">
        <v>6799</v>
      </c>
      <c r="BD3045" s="210">
        <v>8852.61</v>
      </c>
    </row>
    <row r="3046" spans="13:56" x14ac:dyDescent="0.55000000000000004">
      <c r="M3046" s="224" t="s">
        <v>37617</v>
      </c>
      <c r="N3046" s="224"/>
      <c r="O3046" s="225">
        <v>39210.92</v>
      </c>
      <c r="Q3046" s="203" t="s">
        <v>3554</v>
      </c>
      <c r="R3046" s="203"/>
      <c r="S3046" s="204">
        <v>4500</v>
      </c>
      <c r="Y3046" t="s">
        <v>56477</v>
      </c>
      <c r="Z3046" s="284">
        <v>2698.16</v>
      </c>
      <c r="AB3046" s="276" t="s">
        <v>52201</v>
      </c>
      <c r="AC3046" s="277">
        <v>6400</v>
      </c>
      <c r="AE3046" s="246" t="s">
        <v>44601</v>
      </c>
      <c r="AF3046" s="247">
        <v>5040.0200000000004</v>
      </c>
      <c r="AH3046" s="226" t="s">
        <v>34734</v>
      </c>
      <c r="AI3046" s="227">
        <v>164974.34</v>
      </c>
      <c r="AK3046" s="207" t="s">
        <v>17517</v>
      </c>
      <c r="AL3046" s="208">
        <v>2200</v>
      </c>
      <c r="AM3046" s="93"/>
      <c r="AN3046" s="199" t="s">
        <v>27999</v>
      </c>
      <c r="AO3046" s="200">
        <v>3492.98</v>
      </c>
      <c r="AT3046" s="263"/>
      <c r="AU3046" s="264"/>
      <c r="AW3046" s="252" t="s">
        <v>9839</v>
      </c>
      <c r="AX3046" s="253">
        <v>540740.11</v>
      </c>
      <c r="AZ3046" s="230" t="s">
        <v>38568</v>
      </c>
      <c r="BA3046" s="231">
        <v>39210.92</v>
      </c>
      <c r="BC3046" s="209" t="s">
        <v>7478</v>
      </c>
      <c r="BD3046" s="210">
        <v>76903</v>
      </c>
    </row>
    <row r="3047" spans="13:56" x14ac:dyDescent="0.55000000000000004">
      <c r="M3047" s="224" t="s">
        <v>37618</v>
      </c>
      <c r="N3047" s="224"/>
      <c r="O3047" s="225">
        <v>115865.12</v>
      </c>
      <c r="Q3047" s="203" t="s">
        <v>4242</v>
      </c>
      <c r="R3047" s="203"/>
      <c r="S3047" s="204">
        <v>42709</v>
      </c>
      <c r="Y3047" t="s">
        <v>61544</v>
      </c>
      <c r="Z3047" s="284">
        <v>23698.22</v>
      </c>
      <c r="AB3047" s="276" t="s">
        <v>18974</v>
      </c>
      <c r="AC3047" s="277">
        <v>516013.91</v>
      </c>
      <c r="AE3047" s="246" t="s">
        <v>48760</v>
      </c>
      <c r="AF3047" s="247">
        <v>134</v>
      </c>
      <c r="AH3047" s="226" t="s">
        <v>34735</v>
      </c>
      <c r="AI3047" s="227">
        <v>232.2</v>
      </c>
      <c r="AK3047" s="207" t="s">
        <v>17518</v>
      </c>
      <c r="AL3047" s="208">
        <v>64753.47</v>
      </c>
      <c r="AM3047" s="93"/>
      <c r="AN3047" s="199" t="s">
        <v>14260</v>
      </c>
      <c r="AO3047" s="200">
        <v>1985.64</v>
      </c>
      <c r="AT3047" s="263"/>
      <c r="AU3047" s="264"/>
      <c r="AW3047" s="252" t="s">
        <v>9840</v>
      </c>
      <c r="AX3047" s="253">
        <v>561633.56000000006</v>
      </c>
      <c r="AZ3047" s="230" t="s">
        <v>38573</v>
      </c>
      <c r="BA3047" s="231">
        <v>115865.12</v>
      </c>
      <c r="BC3047" s="209" t="s">
        <v>7882</v>
      </c>
      <c r="BD3047" s="210">
        <v>2170</v>
      </c>
    </row>
    <row r="3048" spans="13:56" x14ac:dyDescent="0.55000000000000004">
      <c r="M3048" s="224" t="s">
        <v>37619</v>
      </c>
      <c r="N3048" s="224"/>
      <c r="O3048" s="225">
        <v>78887</v>
      </c>
      <c r="Q3048" s="203" t="s">
        <v>3555</v>
      </c>
      <c r="R3048" s="203"/>
      <c r="S3048" s="204">
        <v>2950.86</v>
      </c>
      <c r="Y3048" t="s">
        <v>34018</v>
      </c>
      <c r="Z3048" s="284">
        <v>87429.96</v>
      </c>
      <c r="AB3048" s="276" t="s">
        <v>33412</v>
      </c>
      <c r="AC3048" s="277">
        <v>1601.28</v>
      </c>
      <c r="AE3048" s="246" t="s">
        <v>51970</v>
      </c>
      <c r="AF3048" s="247">
        <v>1182.3599999999999</v>
      </c>
      <c r="AH3048" s="226" t="s">
        <v>17641</v>
      </c>
      <c r="AI3048" s="227">
        <v>1500</v>
      </c>
      <c r="AK3048" s="207" t="s">
        <v>17519</v>
      </c>
      <c r="AL3048" s="208">
        <v>28155.5</v>
      </c>
      <c r="AM3048" s="93"/>
      <c r="AN3048" s="199" t="s">
        <v>14261</v>
      </c>
      <c r="AO3048" s="200">
        <v>5253.06</v>
      </c>
      <c r="AT3048" s="263"/>
      <c r="AU3048" s="264"/>
      <c r="AW3048" s="252" t="s">
        <v>9841</v>
      </c>
      <c r="AX3048" s="253">
        <v>143563.74</v>
      </c>
      <c r="AZ3048" s="230" t="s">
        <v>38575</v>
      </c>
      <c r="BA3048" s="231">
        <v>78887</v>
      </c>
      <c r="BC3048" s="209" t="s">
        <v>8403</v>
      </c>
      <c r="BD3048" s="210">
        <v>14081.82</v>
      </c>
    </row>
    <row r="3049" spans="13:56" x14ac:dyDescent="0.55000000000000004">
      <c r="M3049" s="224" t="s">
        <v>37620</v>
      </c>
      <c r="N3049" s="224"/>
      <c r="O3049" s="225">
        <v>200737.85</v>
      </c>
      <c r="Q3049" s="203" t="s">
        <v>4338</v>
      </c>
      <c r="R3049" s="203"/>
      <c r="S3049" s="204">
        <v>10871</v>
      </c>
      <c r="Y3049" t="s">
        <v>58639</v>
      </c>
      <c r="Z3049" s="284">
        <v>-2850.98</v>
      </c>
      <c r="AB3049" s="276" t="s">
        <v>39084</v>
      </c>
      <c r="AC3049" s="277">
        <v>21338.75</v>
      </c>
      <c r="AE3049" s="246" t="s">
        <v>64097</v>
      </c>
      <c r="AF3049" s="247">
        <v>4705.55</v>
      </c>
      <c r="AH3049" s="226" t="s">
        <v>17643</v>
      </c>
      <c r="AI3049" s="227">
        <v>182.68</v>
      </c>
      <c r="AK3049" s="207" t="s">
        <v>17520</v>
      </c>
      <c r="AL3049" s="208">
        <v>22613.43</v>
      </c>
      <c r="AM3049" s="93"/>
      <c r="AN3049" s="199" t="s">
        <v>28002</v>
      </c>
      <c r="AO3049" s="200">
        <v>5120.74</v>
      </c>
      <c r="AT3049" s="263"/>
      <c r="AU3049" s="264"/>
      <c r="AW3049" s="252" t="s">
        <v>9842</v>
      </c>
      <c r="AX3049" s="253">
        <v>1021195.73</v>
      </c>
      <c r="AZ3049" s="230" t="s">
        <v>38579</v>
      </c>
      <c r="BA3049" s="231">
        <v>200737.85</v>
      </c>
      <c r="BC3049" s="209" t="s">
        <v>8571</v>
      </c>
      <c r="BD3049" s="210">
        <v>19653</v>
      </c>
    </row>
    <row r="3050" spans="13:56" x14ac:dyDescent="0.55000000000000004">
      <c r="M3050" s="224" t="s">
        <v>37626</v>
      </c>
      <c r="N3050" s="224"/>
      <c r="O3050" s="225">
        <v>37803.79</v>
      </c>
      <c r="Q3050" s="203" t="s">
        <v>4339</v>
      </c>
      <c r="R3050" s="203"/>
      <c r="S3050" s="204">
        <v>4691</v>
      </c>
      <c r="Y3050" t="s">
        <v>45457</v>
      </c>
      <c r="Z3050" s="284">
        <v>287521.73</v>
      </c>
      <c r="AB3050" s="276" t="s">
        <v>36213</v>
      </c>
      <c r="AC3050" s="277">
        <v>359845.09</v>
      </c>
      <c r="AE3050" s="246" t="s">
        <v>61192</v>
      </c>
      <c r="AF3050" s="247">
        <v>39897.81</v>
      </c>
      <c r="AH3050" s="226" t="s">
        <v>17644</v>
      </c>
      <c r="AI3050" s="227">
        <v>35717.08</v>
      </c>
      <c r="AK3050" s="207" t="s">
        <v>17521</v>
      </c>
      <c r="AL3050" s="208">
        <v>46684.639999999999</v>
      </c>
      <c r="AM3050" s="93"/>
      <c r="AN3050" s="199" t="s">
        <v>28007</v>
      </c>
      <c r="AO3050" s="200">
        <v>2223.39</v>
      </c>
      <c r="AT3050" s="263"/>
      <c r="AU3050" s="264"/>
      <c r="AW3050" s="252" t="s">
        <v>9843</v>
      </c>
      <c r="AX3050" s="253">
        <v>1011417.56</v>
      </c>
      <c r="AZ3050" s="230" t="s">
        <v>38598</v>
      </c>
      <c r="BA3050" s="231">
        <v>37803.79</v>
      </c>
      <c r="BC3050" s="209" t="s">
        <v>8784</v>
      </c>
      <c r="BD3050" s="210">
        <v>2000</v>
      </c>
    </row>
    <row r="3051" spans="13:56" x14ac:dyDescent="0.55000000000000004">
      <c r="M3051" s="224" t="s">
        <v>37627</v>
      </c>
      <c r="N3051" s="224"/>
      <c r="O3051" s="225">
        <v>22665</v>
      </c>
      <c r="Q3051" s="203" t="s">
        <v>4340</v>
      </c>
      <c r="R3051" s="203"/>
      <c r="S3051" s="204">
        <v>1668</v>
      </c>
      <c r="Y3051" t="s">
        <v>71620</v>
      </c>
      <c r="Z3051" s="284">
        <v>4250</v>
      </c>
      <c r="AB3051" s="276" t="s">
        <v>36214</v>
      </c>
      <c r="AC3051" s="277">
        <v>141423.67999999999</v>
      </c>
      <c r="AE3051" s="246" t="s">
        <v>57320</v>
      </c>
      <c r="AF3051" s="247">
        <v>6530.09</v>
      </c>
      <c r="AH3051" s="226" t="s">
        <v>17645</v>
      </c>
      <c r="AI3051" s="227">
        <v>2399.9299999999998</v>
      </c>
      <c r="AK3051" s="207" t="s">
        <v>17522</v>
      </c>
      <c r="AL3051" s="208">
        <v>1620</v>
      </c>
      <c r="AM3051" s="93"/>
      <c r="AN3051" s="199" t="s">
        <v>28008</v>
      </c>
      <c r="AO3051" s="200">
        <v>703.95</v>
      </c>
      <c r="AT3051" s="263"/>
      <c r="AU3051" s="264"/>
      <c r="AW3051" s="252" t="s">
        <v>9844</v>
      </c>
      <c r="AX3051" s="253">
        <v>8024798.9100000001</v>
      </c>
      <c r="AZ3051" s="230" t="s">
        <v>38600</v>
      </c>
      <c r="BA3051" s="231">
        <v>22665</v>
      </c>
      <c r="BC3051" s="209" t="s">
        <v>9070</v>
      </c>
      <c r="BD3051" s="210">
        <v>4393.8500000000004</v>
      </c>
    </row>
    <row r="3052" spans="13:56" x14ac:dyDescent="0.55000000000000004">
      <c r="M3052" s="224" t="s">
        <v>37628</v>
      </c>
      <c r="N3052" s="224"/>
      <c r="O3052" s="225">
        <v>473987</v>
      </c>
      <c r="Q3052" s="203" t="s">
        <v>4342</v>
      </c>
      <c r="R3052" s="203"/>
      <c r="S3052" s="204">
        <v>5069</v>
      </c>
      <c r="Y3052" t="s">
        <v>64784</v>
      </c>
      <c r="Z3052" s="284">
        <v>1054.26</v>
      </c>
      <c r="AB3052" s="276" t="s">
        <v>58227</v>
      </c>
      <c r="AC3052" s="277">
        <v>92384</v>
      </c>
      <c r="AE3052" s="246" t="s">
        <v>57321</v>
      </c>
      <c r="AF3052" s="247">
        <v>2853.41</v>
      </c>
      <c r="AH3052" s="226" t="s">
        <v>17646</v>
      </c>
      <c r="AI3052" s="227">
        <v>17224.68</v>
      </c>
      <c r="AK3052" s="207" t="s">
        <v>17523</v>
      </c>
      <c r="AL3052" s="208">
        <v>2051.9</v>
      </c>
      <c r="AM3052" s="93"/>
      <c r="AN3052" s="199" t="s">
        <v>28013</v>
      </c>
      <c r="AO3052" s="200">
        <v>4953.01</v>
      </c>
      <c r="AT3052" s="263"/>
      <c r="AU3052" s="264"/>
      <c r="AW3052" s="252" t="s">
        <v>9845</v>
      </c>
      <c r="AX3052" s="253">
        <v>222691.26</v>
      </c>
      <c r="AZ3052" s="230" t="s">
        <v>38604</v>
      </c>
      <c r="BA3052" s="231">
        <v>473987</v>
      </c>
      <c r="BC3052" s="209" t="s">
        <v>10530</v>
      </c>
      <c r="BD3052" s="210">
        <v>76513.73</v>
      </c>
    </row>
    <row r="3053" spans="13:56" x14ac:dyDescent="0.55000000000000004">
      <c r="M3053" s="224" t="s">
        <v>37629</v>
      </c>
      <c r="N3053" s="224"/>
      <c r="O3053" s="225">
        <v>20123.099999999999</v>
      </c>
      <c r="Q3053" s="203" t="s">
        <v>3556</v>
      </c>
      <c r="R3053" s="203"/>
      <c r="S3053" s="204">
        <v>2281</v>
      </c>
      <c r="Y3053" t="s">
        <v>64786</v>
      </c>
      <c r="Z3053">
        <v>389.96</v>
      </c>
      <c r="AB3053" s="276" t="s">
        <v>42358</v>
      </c>
      <c r="AC3053" s="277">
        <v>1259.26</v>
      </c>
      <c r="AE3053" s="246" t="s">
        <v>58471</v>
      </c>
      <c r="AF3053" s="247">
        <v>1303.0899999999999</v>
      </c>
      <c r="AH3053" s="226" t="s">
        <v>17648</v>
      </c>
      <c r="AI3053" s="227">
        <v>10664</v>
      </c>
      <c r="AK3053" s="207" t="s">
        <v>17524</v>
      </c>
      <c r="AL3053" s="208">
        <v>43736.44</v>
      </c>
      <c r="AM3053" s="93"/>
      <c r="AN3053" s="199" t="s">
        <v>32796</v>
      </c>
      <c r="AO3053" s="200">
        <v>713.43</v>
      </c>
      <c r="AT3053" s="263"/>
      <c r="AU3053" s="264"/>
      <c r="AW3053" s="252" t="s">
        <v>9846</v>
      </c>
      <c r="AX3053" s="253">
        <v>194407.29</v>
      </c>
      <c r="AZ3053" s="230" t="s">
        <v>38606</v>
      </c>
      <c r="BA3053" s="231">
        <v>20123.099999999999</v>
      </c>
      <c r="BC3053" s="209" t="s">
        <v>10695</v>
      </c>
      <c r="BD3053" s="210">
        <v>4805</v>
      </c>
    </row>
    <row r="3054" spans="13:56" x14ac:dyDescent="0.55000000000000004">
      <c r="M3054" s="224" t="s">
        <v>37631</v>
      </c>
      <c r="N3054" s="224"/>
      <c r="O3054" s="225">
        <v>128349.59</v>
      </c>
      <c r="Q3054" s="203" t="s">
        <v>4343</v>
      </c>
      <c r="R3054" s="203"/>
      <c r="S3054" s="204">
        <v>1818</v>
      </c>
      <c r="Y3054" t="s">
        <v>64787</v>
      </c>
      <c r="Z3054" s="284">
        <v>1275.1400000000001</v>
      </c>
      <c r="AB3054" s="276" t="s">
        <v>42359</v>
      </c>
      <c r="AC3054" s="277">
        <v>96.33</v>
      </c>
      <c r="AE3054" s="246" t="s">
        <v>57322</v>
      </c>
      <c r="AF3054" s="247">
        <v>41016.5</v>
      </c>
      <c r="AH3054" s="226" t="s">
        <v>17650</v>
      </c>
      <c r="AI3054" s="227">
        <v>7033.44</v>
      </c>
      <c r="AK3054" s="207" t="s">
        <v>17525</v>
      </c>
      <c r="AL3054" s="208">
        <v>170132.05</v>
      </c>
      <c r="AM3054" s="93"/>
      <c r="AN3054" s="199" t="s">
        <v>32797</v>
      </c>
      <c r="AO3054" s="200">
        <v>54.56</v>
      </c>
      <c r="AT3054" s="263"/>
      <c r="AU3054" s="264"/>
      <c r="AW3054" s="252" t="s">
        <v>9847</v>
      </c>
      <c r="AX3054" s="253">
        <v>5590842.3300000001</v>
      </c>
      <c r="AZ3054" s="230" t="s">
        <v>38621</v>
      </c>
      <c r="BA3054" s="231">
        <v>128349.59</v>
      </c>
      <c r="BC3054" s="209" t="s">
        <v>11388</v>
      </c>
      <c r="BD3054" s="210">
        <v>294.25</v>
      </c>
    </row>
    <row r="3055" spans="13:56" x14ac:dyDescent="0.55000000000000004">
      <c r="M3055" s="224" t="s">
        <v>37633</v>
      </c>
      <c r="N3055" s="224"/>
      <c r="O3055" s="225">
        <v>1721.39</v>
      </c>
      <c r="Q3055" s="203" t="s">
        <v>3557</v>
      </c>
      <c r="R3055" s="203"/>
      <c r="S3055" s="204">
        <v>1191</v>
      </c>
      <c r="Y3055" t="s">
        <v>71621</v>
      </c>
      <c r="Z3055">
        <v>344.92</v>
      </c>
      <c r="AB3055" s="276" t="s">
        <v>58501</v>
      </c>
      <c r="AC3055" s="277">
        <v>603.59</v>
      </c>
      <c r="AE3055" s="246" t="s">
        <v>58990</v>
      </c>
      <c r="AF3055" s="247">
        <v>25050</v>
      </c>
      <c r="AH3055" s="226" t="s">
        <v>17651</v>
      </c>
      <c r="AI3055" s="227">
        <v>25889.35</v>
      </c>
      <c r="AK3055" s="207" t="s">
        <v>17526</v>
      </c>
      <c r="AL3055" s="208">
        <v>68103.199999999997</v>
      </c>
      <c r="AM3055" s="93"/>
      <c r="AN3055" s="199" t="s">
        <v>32798</v>
      </c>
      <c r="AO3055" s="200">
        <v>61.08</v>
      </c>
      <c r="AT3055" s="263"/>
      <c r="AU3055" s="264"/>
      <c r="AW3055" s="252" t="s">
        <v>9848</v>
      </c>
      <c r="AX3055" s="253">
        <v>72019424.579999998</v>
      </c>
      <c r="AZ3055" s="230" t="s">
        <v>38628</v>
      </c>
      <c r="BA3055" s="231">
        <v>1721.39</v>
      </c>
      <c r="BC3055" s="209" t="s">
        <v>9974</v>
      </c>
      <c r="BD3055" s="210">
        <v>209667.26</v>
      </c>
    </row>
    <row r="3056" spans="13:56" x14ac:dyDescent="0.55000000000000004">
      <c r="M3056" s="224" t="s">
        <v>37635</v>
      </c>
      <c r="N3056" s="224"/>
      <c r="O3056" s="225">
        <v>405696</v>
      </c>
      <c r="Q3056" s="203" t="s">
        <v>3558</v>
      </c>
      <c r="R3056" s="203"/>
      <c r="S3056" s="204">
        <v>78475.22</v>
      </c>
      <c r="Y3056" t="s">
        <v>58640</v>
      </c>
      <c r="Z3056" s="284">
        <v>3367.66</v>
      </c>
      <c r="AB3056" s="276" t="s">
        <v>66564</v>
      </c>
      <c r="AC3056" s="277">
        <v>10684.51</v>
      </c>
      <c r="AE3056" s="246" t="s">
        <v>60282</v>
      </c>
      <c r="AF3056" s="247">
        <v>2849</v>
      </c>
      <c r="AH3056" s="226" t="s">
        <v>47872</v>
      </c>
      <c r="AI3056" s="227">
        <v>-22809.45</v>
      </c>
      <c r="AK3056" s="207" t="s">
        <v>17527</v>
      </c>
      <c r="AL3056" s="208">
        <v>12178.1</v>
      </c>
      <c r="AM3056" s="93"/>
      <c r="AN3056" s="199" t="s">
        <v>32799</v>
      </c>
      <c r="AO3056" s="200">
        <v>13097.13</v>
      </c>
      <c r="AT3056" s="263"/>
      <c r="AU3056" s="264"/>
      <c r="AW3056" s="252" t="s">
        <v>9849</v>
      </c>
      <c r="AX3056" s="253">
        <v>76303.509999999995</v>
      </c>
      <c r="AZ3056" s="230" t="s">
        <v>38637</v>
      </c>
      <c r="BA3056" s="231">
        <v>405696</v>
      </c>
      <c r="BC3056" s="209" t="s">
        <v>8404</v>
      </c>
      <c r="BD3056" s="210">
        <v>5398.68</v>
      </c>
    </row>
    <row r="3057" spans="13:56" x14ac:dyDescent="0.55000000000000004">
      <c r="M3057" s="224" t="s">
        <v>37637</v>
      </c>
      <c r="N3057" s="224"/>
      <c r="O3057" s="225">
        <v>27877.5</v>
      </c>
      <c r="Q3057" s="203" t="s">
        <v>4345</v>
      </c>
      <c r="R3057" s="203"/>
      <c r="S3057" s="204">
        <v>827</v>
      </c>
      <c r="Y3057" t="s">
        <v>50310</v>
      </c>
      <c r="Z3057" s="284">
        <v>1936.25</v>
      </c>
      <c r="AB3057" s="276" t="s">
        <v>52205</v>
      </c>
      <c r="AC3057" s="277">
        <v>106492.1</v>
      </c>
      <c r="AE3057" s="246" t="s">
        <v>58472</v>
      </c>
      <c r="AF3057" s="247">
        <v>4950.67</v>
      </c>
      <c r="AH3057" s="226" t="s">
        <v>17656</v>
      </c>
      <c r="AI3057" s="227">
        <v>297.25</v>
      </c>
      <c r="AK3057" s="207" t="s">
        <v>17528</v>
      </c>
      <c r="AL3057" s="208">
        <v>48923.46</v>
      </c>
      <c r="AM3057" s="93"/>
      <c r="AN3057" s="199" t="s">
        <v>32800</v>
      </c>
      <c r="AO3057" s="200">
        <v>2017.1</v>
      </c>
      <c r="AT3057" s="263"/>
      <c r="AU3057" s="264"/>
      <c r="AW3057" s="252" t="s">
        <v>9850</v>
      </c>
      <c r="AX3057" s="253">
        <v>694198.58</v>
      </c>
      <c r="AZ3057" s="230" t="s">
        <v>38647</v>
      </c>
      <c r="BA3057" s="231">
        <v>27877.5</v>
      </c>
      <c r="BC3057" s="209" t="s">
        <v>8572</v>
      </c>
      <c r="BD3057" s="210">
        <v>1267.56</v>
      </c>
    </row>
    <row r="3058" spans="13:56" x14ac:dyDescent="0.55000000000000004">
      <c r="M3058" s="224" t="s">
        <v>37638</v>
      </c>
      <c r="N3058" s="224"/>
      <c r="O3058" s="225">
        <v>12700.89</v>
      </c>
      <c r="Q3058" s="203" t="s">
        <v>3559</v>
      </c>
      <c r="R3058" s="203"/>
      <c r="S3058" s="204">
        <v>31837</v>
      </c>
      <c r="Y3058" t="s">
        <v>71622</v>
      </c>
      <c r="Z3058">
        <v>75</v>
      </c>
      <c r="AB3058" s="276" t="s">
        <v>52206</v>
      </c>
      <c r="AC3058" s="277">
        <v>8109.71</v>
      </c>
      <c r="AE3058" s="246" t="s">
        <v>58473</v>
      </c>
      <c r="AF3058" s="247">
        <v>680</v>
      </c>
      <c r="AH3058" s="226" t="s">
        <v>17657</v>
      </c>
      <c r="AI3058" s="227">
        <v>6075</v>
      </c>
      <c r="AK3058" s="207" t="s">
        <v>17529</v>
      </c>
      <c r="AL3058" s="208">
        <v>3542.07</v>
      </c>
      <c r="AM3058" s="93"/>
      <c r="AN3058" s="199" t="s">
        <v>32801</v>
      </c>
      <c r="AO3058" s="200">
        <v>48373.99</v>
      </c>
      <c r="AT3058" s="263"/>
      <c r="AU3058" s="264"/>
      <c r="AW3058" s="252" t="s">
        <v>9851</v>
      </c>
      <c r="AX3058" s="253">
        <v>35625.94</v>
      </c>
      <c r="AZ3058" s="230" t="s">
        <v>38649</v>
      </c>
      <c r="BA3058" s="231">
        <v>12700.89</v>
      </c>
      <c r="BC3058" s="209" t="s">
        <v>9071</v>
      </c>
      <c r="BD3058" s="210">
        <v>2059.89</v>
      </c>
    </row>
    <row r="3059" spans="13:56" x14ac:dyDescent="0.55000000000000004">
      <c r="M3059" s="224" t="s">
        <v>37639</v>
      </c>
      <c r="N3059" s="224"/>
      <c r="O3059" s="225">
        <v>38800.589999999997</v>
      </c>
      <c r="Q3059" s="203" t="s">
        <v>4249</v>
      </c>
      <c r="R3059" s="203"/>
      <c r="S3059" s="204">
        <v>21144</v>
      </c>
      <c r="Y3059" t="s">
        <v>71623</v>
      </c>
      <c r="Z3059">
        <v>-6.3</v>
      </c>
      <c r="AB3059" s="276" t="s">
        <v>52207</v>
      </c>
      <c r="AC3059" s="277">
        <v>26083.9</v>
      </c>
      <c r="AE3059" s="246" t="s">
        <v>60283</v>
      </c>
      <c r="AF3059" s="247">
        <v>178.9</v>
      </c>
      <c r="AH3059" s="226" t="s">
        <v>42265</v>
      </c>
      <c r="AI3059" s="227">
        <v>1134</v>
      </c>
      <c r="AK3059" s="207" t="s">
        <v>17530</v>
      </c>
      <c r="AL3059" s="208">
        <v>312.93</v>
      </c>
      <c r="AM3059" s="93"/>
      <c r="AN3059" s="199" t="s">
        <v>14262</v>
      </c>
      <c r="AO3059" s="200">
        <v>26962.5</v>
      </c>
      <c r="AT3059" s="263"/>
      <c r="AU3059" s="264"/>
      <c r="AW3059" s="252" t="s">
        <v>9852</v>
      </c>
      <c r="AX3059" s="253">
        <v>1138101.44</v>
      </c>
      <c r="AZ3059" s="230" t="s">
        <v>38653</v>
      </c>
      <c r="BA3059" s="231">
        <v>38800.589999999997</v>
      </c>
      <c r="BC3059" s="209" t="s">
        <v>9382</v>
      </c>
      <c r="BD3059" s="210">
        <v>14754.27</v>
      </c>
    </row>
    <row r="3060" spans="13:56" x14ac:dyDescent="0.55000000000000004">
      <c r="M3060" s="224" t="s">
        <v>37640</v>
      </c>
      <c r="N3060" s="224"/>
      <c r="O3060" s="225">
        <v>8508</v>
      </c>
      <c r="Q3060" s="203" t="s">
        <v>3560</v>
      </c>
      <c r="R3060" s="203"/>
      <c r="S3060" s="204">
        <v>41324</v>
      </c>
      <c r="Y3060" t="s">
        <v>71624</v>
      </c>
      <c r="Z3060" s="284">
        <v>3419.44</v>
      </c>
      <c r="AB3060" s="276" t="s">
        <v>64183</v>
      </c>
      <c r="AC3060" s="277">
        <v>182527.56</v>
      </c>
      <c r="AE3060" s="246" t="s">
        <v>51971</v>
      </c>
      <c r="AF3060" s="247">
        <v>2780</v>
      </c>
      <c r="AH3060" s="226" t="s">
        <v>42266</v>
      </c>
      <c r="AI3060" s="227">
        <v>23176</v>
      </c>
      <c r="AK3060" s="207" t="s">
        <v>17531</v>
      </c>
      <c r="AL3060" s="208">
        <v>490358.22</v>
      </c>
      <c r="AM3060" s="93"/>
      <c r="AN3060" s="199" t="s">
        <v>14263</v>
      </c>
      <c r="AO3060" s="200">
        <v>2062.63</v>
      </c>
      <c r="AT3060" s="263"/>
      <c r="AU3060" s="264"/>
      <c r="AW3060" s="252" t="s">
        <v>9853</v>
      </c>
      <c r="AX3060" s="253">
        <v>248411.11</v>
      </c>
      <c r="AZ3060" s="230" t="s">
        <v>38655</v>
      </c>
      <c r="BA3060" s="231">
        <v>8508</v>
      </c>
      <c r="BC3060" s="209" t="s">
        <v>9975</v>
      </c>
      <c r="BD3060" s="210">
        <v>23480.400000000001</v>
      </c>
    </row>
    <row r="3061" spans="13:56" x14ac:dyDescent="0.55000000000000004">
      <c r="M3061" s="224" t="s">
        <v>37642</v>
      </c>
      <c r="N3061" s="224"/>
      <c r="O3061" s="225">
        <v>16783</v>
      </c>
      <c r="Q3061" s="203" t="s">
        <v>4348</v>
      </c>
      <c r="R3061" s="203"/>
      <c r="S3061" s="204">
        <v>7650</v>
      </c>
      <c r="Y3061" t="s">
        <v>70717</v>
      </c>
      <c r="Z3061">
        <v>261.58999999999997</v>
      </c>
      <c r="AB3061" s="276" t="s">
        <v>52208</v>
      </c>
      <c r="AC3061" s="277">
        <v>10976.76</v>
      </c>
      <c r="AE3061" s="246" t="s">
        <v>51972</v>
      </c>
      <c r="AF3061" s="247">
        <v>212.67</v>
      </c>
      <c r="AH3061" s="226" t="s">
        <v>17658</v>
      </c>
      <c r="AI3061" s="227">
        <v>8050.57</v>
      </c>
      <c r="AK3061" s="207" t="s">
        <v>17532</v>
      </c>
      <c r="AL3061" s="208">
        <v>32300</v>
      </c>
      <c r="AM3061" s="93"/>
      <c r="AN3061" s="199" t="s">
        <v>14264</v>
      </c>
      <c r="AO3061" s="200">
        <v>4375.87</v>
      </c>
      <c r="AT3061" s="263"/>
      <c r="AU3061" s="264"/>
      <c r="AW3061" s="252" t="s">
        <v>9854</v>
      </c>
      <c r="AX3061" s="253">
        <v>2198806.84</v>
      </c>
      <c r="AZ3061" s="230" t="s">
        <v>38662</v>
      </c>
      <c r="BA3061" s="231">
        <v>16783</v>
      </c>
      <c r="BC3061" s="209" t="s">
        <v>6800</v>
      </c>
      <c r="BD3061" s="210">
        <v>40743</v>
      </c>
    </row>
    <row r="3062" spans="13:56" x14ac:dyDescent="0.55000000000000004">
      <c r="M3062" s="224" t="s">
        <v>37643</v>
      </c>
      <c r="N3062" s="224"/>
      <c r="O3062" s="225">
        <v>17473.169999999998</v>
      </c>
      <c r="Q3062" s="203" t="s">
        <v>4350</v>
      </c>
      <c r="R3062" s="203"/>
      <c r="S3062" s="204">
        <v>6638.99</v>
      </c>
      <c r="Y3062" t="s">
        <v>70718</v>
      </c>
      <c r="Z3062">
        <v>822.03</v>
      </c>
      <c r="AB3062" s="276" t="s">
        <v>64184</v>
      </c>
      <c r="AC3062" s="277">
        <v>85732.31</v>
      </c>
      <c r="AE3062" s="246" t="s">
        <v>51973</v>
      </c>
      <c r="AF3062" s="247">
        <v>176.74</v>
      </c>
      <c r="AH3062" s="226" t="s">
        <v>46763</v>
      </c>
      <c r="AI3062" s="227">
        <v>10.09</v>
      </c>
      <c r="AK3062" s="207" t="s">
        <v>17533</v>
      </c>
      <c r="AL3062" s="208">
        <v>2471.06</v>
      </c>
      <c r="AM3062" s="93"/>
      <c r="AN3062" s="199" t="s">
        <v>14265</v>
      </c>
      <c r="AO3062" s="200">
        <v>7522.1</v>
      </c>
      <c r="AT3062" s="263"/>
      <c r="AU3062" s="264"/>
      <c r="AW3062" s="252" t="s">
        <v>9855</v>
      </c>
      <c r="AX3062" s="253">
        <v>140906.56</v>
      </c>
      <c r="AZ3062" s="230" t="s">
        <v>38667</v>
      </c>
      <c r="BA3062" s="231">
        <v>17473.169999999998</v>
      </c>
      <c r="BC3062" s="209" t="s">
        <v>6983</v>
      </c>
      <c r="BD3062" s="210">
        <v>6442</v>
      </c>
    </row>
    <row r="3063" spans="13:56" x14ac:dyDescent="0.55000000000000004">
      <c r="M3063" s="224" t="s">
        <v>37646</v>
      </c>
      <c r="N3063" s="224"/>
      <c r="O3063" s="225">
        <v>24000</v>
      </c>
      <c r="Q3063" s="203" t="s">
        <v>3561</v>
      </c>
      <c r="R3063" s="203"/>
      <c r="S3063" s="204">
        <v>9959</v>
      </c>
      <c r="Y3063" t="s">
        <v>71625</v>
      </c>
      <c r="Z3063" s="284">
        <v>12073.02</v>
      </c>
      <c r="AB3063" s="276" t="s">
        <v>60333</v>
      </c>
      <c r="AC3063" s="277">
        <v>4883.08</v>
      </c>
      <c r="AE3063" s="246" t="s">
        <v>60284</v>
      </c>
      <c r="AF3063" s="247">
        <v>19788.900000000001</v>
      </c>
      <c r="AH3063" s="226" t="s">
        <v>51940</v>
      </c>
      <c r="AI3063" s="227">
        <v>1295.8</v>
      </c>
      <c r="AK3063" s="207" t="s">
        <v>17534</v>
      </c>
      <c r="AL3063" s="208">
        <v>7002.64</v>
      </c>
      <c r="AM3063" s="93"/>
      <c r="AN3063" s="199" t="s">
        <v>32802</v>
      </c>
      <c r="AO3063" s="200">
        <v>713.43</v>
      </c>
      <c r="AT3063" s="263"/>
      <c r="AU3063" s="264"/>
      <c r="AW3063" s="252" t="s">
        <v>9856</v>
      </c>
      <c r="AX3063" s="253">
        <v>214019.5</v>
      </c>
      <c r="AZ3063" s="230" t="s">
        <v>38676</v>
      </c>
      <c r="BA3063" s="231">
        <v>24000</v>
      </c>
      <c r="BC3063" s="209" t="s">
        <v>7200</v>
      </c>
      <c r="BD3063" s="210">
        <v>406</v>
      </c>
    </row>
    <row r="3064" spans="13:56" x14ac:dyDescent="0.55000000000000004">
      <c r="M3064" s="224" t="s">
        <v>37647</v>
      </c>
      <c r="N3064" s="224"/>
      <c r="O3064" s="225">
        <v>5060</v>
      </c>
      <c r="Q3064" s="203" t="s">
        <v>4351</v>
      </c>
      <c r="R3064" s="203"/>
      <c r="S3064" s="204">
        <v>5045</v>
      </c>
      <c r="Y3064" t="s">
        <v>70720</v>
      </c>
      <c r="Z3064" s="284">
        <v>2983.69</v>
      </c>
      <c r="AB3064" s="276" t="s">
        <v>58854</v>
      </c>
      <c r="AC3064" s="277">
        <v>100227.47</v>
      </c>
      <c r="AE3064" s="246" t="s">
        <v>60285</v>
      </c>
      <c r="AF3064" s="247">
        <v>1513.92</v>
      </c>
      <c r="AH3064" s="226" t="s">
        <v>17660</v>
      </c>
      <c r="AI3064" s="227">
        <v>3833.48</v>
      </c>
      <c r="AK3064" s="207" t="s">
        <v>17535</v>
      </c>
      <c r="AL3064" s="208">
        <v>6254.39</v>
      </c>
      <c r="AM3064" s="93"/>
      <c r="AN3064" s="199" t="s">
        <v>14266</v>
      </c>
      <c r="AO3064" s="200">
        <v>26962.5</v>
      </c>
      <c r="AT3064" s="263"/>
      <c r="AU3064" s="264"/>
      <c r="AW3064" s="252" t="s">
        <v>9857</v>
      </c>
      <c r="AX3064" s="253">
        <v>440273.85</v>
      </c>
      <c r="AZ3064" s="230" t="s">
        <v>38681</v>
      </c>
      <c r="BA3064" s="231">
        <v>5060</v>
      </c>
      <c r="BC3064" s="209" t="s">
        <v>7479</v>
      </c>
      <c r="BD3064" s="210">
        <v>144737.35</v>
      </c>
    </row>
    <row r="3065" spans="13:56" x14ac:dyDescent="0.55000000000000004">
      <c r="M3065" s="224" t="s">
        <v>37649</v>
      </c>
      <c r="N3065" s="224"/>
      <c r="O3065" s="225">
        <v>2439.66</v>
      </c>
      <c r="Q3065" s="203" t="s">
        <v>4352</v>
      </c>
      <c r="R3065" s="203"/>
      <c r="S3065" s="204">
        <v>6109</v>
      </c>
      <c r="Y3065" t="s">
        <v>71626</v>
      </c>
      <c r="Z3065">
        <v>-13.01</v>
      </c>
      <c r="AB3065" s="276" t="s">
        <v>67408</v>
      </c>
      <c r="AC3065" s="277">
        <v>206387</v>
      </c>
      <c r="AE3065" s="246" t="s">
        <v>60286</v>
      </c>
      <c r="AF3065" s="247">
        <v>4848.3599999999997</v>
      </c>
      <c r="AH3065" s="226" t="s">
        <v>49752</v>
      </c>
      <c r="AI3065" s="227">
        <v>41090.82</v>
      </c>
      <c r="AK3065" s="207" t="s">
        <v>17536</v>
      </c>
      <c r="AL3065" s="208">
        <v>364.91</v>
      </c>
      <c r="AM3065" s="93"/>
      <c r="AN3065" s="199" t="s">
        <v>14267</v>
      </c>
      <c r="AO3065" s="200">
        <v>2117.19</v>
      </c>
      <c r="AT3065" s="263"/>
      <c r="AU3065" s="264"/>
      <c r="AW3065" s="252" t="s">
        <v>9858</v>
      </c>
      <c r="AX3065" s="253">
        <v>303300.21999999997</v>
      </c>
      <c r="AZ3065" s="230" t="s">
        <v>38688</v>
      </c>
      <c r="BA3065" s="231">
        <v>2439.66</v>
      </c>
      <c r="BC3065" s="209" t="s">
        <v>7645</v>
      </c>
      <c r="BD3065" s="210">
        <v>19124</v>
      </c>
    </row>
    <row r="3066" spans="13:56" x14ac:dyDescent="0.55000000000000004">
      <c r="M3066" s="224" t="s">
        <v>37652</v>
      </c>
      <c r="N3066" s="224"/>
      <c r="O3066" s="225">
        <v>501659.48</v>
      </c>
      <c r="Q3066" s="203" t="s">
        <v>4353</v>
      </c>
      <c r="R3066" s="203"/>
      <c r="S3066" s="204">
        <v>7799</v>
      </c>
      <c r="Y3066" t="s">
        <v>69779</v>
      </c>
      <c r="Z3066" s="284">
        <v>11506.64</v>
      </c>
      <c r="AB3066" s="276" t="s">
        <v>57373</v>
      </c>
      <c r="AC3066" s="277">
        <v>148092.66</v>
      </c>
      <c r="AE3066" s="246" t="s">
        <v>34754</v>
      </c>
      <c r="AF3066" s="247">
        <v>33662.29</v>
      </c>
      <c r="AH3066" s="226" t="s">
        <v>17661</v>
      </c>
      <c r="AI3066" s="227">
        <v>2360.0100000000002</v>
      </c>
      <c r="AK3066" s="207" t="s">
        <v>17537</v>
      </c>
      <c r="AL3066" s="208">
        <v>4875</v>
      </c>
      <c r="AM3066" s="93"/>
      <c r="AN3066" s="199" t="s">
        <v>14268</v>
      </c>
      <c r="AO3066" s="200">
        <v>4436.95</v>
      </c>
      <c r="AT3066" s="263"/>
      <c r="AU3066" s="264"/>
      <c r="AW3066" s="252" t="s">
        <v>9859</v>
      </c>
      <c r="AX3066" s="253">
        <v>22933.56</v>
      </c>
      <c r="AZ3066" s="230" t="s">
        <v>38700</v>
      </c>
      <c r="BA3066" s="231">
        <v>501659.48</v>
      </c>
      <c r="BC3066" s="209" t="s">
        <v>7883</v>
      </c>
      <c r="BD3066" s="210">
        <v>11177.5</v>
      </c>
    </row>
    <row r="3067" spans="13:56" x14ac:dyDescent="0.55000000000000004">
      <c r="M3067" s="224" t="s">
        <v>37654</v>
      </c>
      <c r="N3067" s="224"/>
      <c r="O3067" s="225">
        <v>17412</v>
      </c>
      <c r="Q3067" s="203" t="s">
        <v>3562</v>
      </c>
      <c r="R3067" s="203"/>
      <c r="S3067" s="204">
        <v>970</v>
      </c>
      <c r="Y3067" t="s">
        <v>68550</v>
      </c>
      <c r="Z3067">
        <v>184</v>
      </c>
      <c r="AB3067" s="276" t="s">
        <v>55073</v>
      </c>
      <c r="AC3067" s="277">
        <v>4784053.0199999996</v>
      </c>
      <c r="AE3067" s="246" t="s">
        <v>34755</v>
      </c>
      <c r="AF3067" s="247">
        <v>28006.71</v>
      </c>
      <c r="AH3067" s="226" t="s">
        <v>46764</v>
      </c>
      <c r="AI3067" s="227">
        <v>7632.92</v>
      </c>
      <c r="AK3067" s="207" t="s">
        <v>17538</v>
      </c>
      <c r="AL3067" s="208">
        <v>2463.46</v>
      </c>
      <c r="AM3067" s="93"/>
      <c r="AN3067" s="199" t="s">
        <v>14269</v>
      </c>
      <c r="AO3067" s="200">
        <v>20619.23</v>
      </c>
      <c r="AT3067" s="263"/>
      <c r="AU3067" s="264"/>
      <c r="AW3067" s="252" t="s">
        <v>9860</v>
      </c>
      <c r="AX3067" s="253">
        <v>299780.46999999997</v>
      </c>
      <c r="AZ3067" s="230" t="s">
        <v>38703</v>
      </c>
      <c r="BA3067" s="231">
        <v>17412</v>
      </c>
      <c r="BC3067" s="209" t="s">
        <v>8405</v>
      </c>
      <c r="BD3067" s="210">
        <v>58237</v>
      </c>
    </row>
    <row r="3068" spans="13:56" x14ac:dyDescent="0.55000000000000004">
      <c r="M3068" s="224" t="s">
        <v>37656</v>
      </c>
      <c r="N3068" s="224"/>
      <c r="O3068" s="225">
        <v>61595</v>
      </c>
      <c r="Q3068" s="203" t="s">
        <v>4355</v>
      </c>
      <c r="R3068" s="203"/>
      <c r="S3068" s="204">
        <v>10308</v>
      </c>
      <c r="Y3068" t="s">
        <v>68553</v>
      </c>
      <c r="Z3068">
        <v>950.33</v>
      </c>
      <c r="AB3068" s="276" t="s">
        <v>70486</v>
      </c>
      <c r="AC3068" s="277">
        <v>20935</v>
      </c>
      <c r="AE3068" s="246" t="s">
        <v>34756</v>
      </c>
      <c r="AF3068" s="247">
        <v>26400</v>
      </c>
      <c r="AH3068" s="226" t="s">
        <v>17662</v>
      </c>
      <c r="AI3068" s="227">
        <v>4916.8599999999997</v>
      </c>
      <c r="AK3068" s="207" t="s">
        <v>17539</v>
      </c>
      <c r="AL3068" s="208">
        <v>27954</v>
      </c>
      <c r="AM3068" s="93"/>
      <c r="AN3068" s="199" t="s">
        <v>28097</v>
      </c>
      <c r="AO3068" s="200">
        <v>2017.1</v>
      </c>
      <c r="AT3068" s="263"/>
      <c r="AU3068" s="264"/>
      <c r="AW3068" s="252" t="s">
        <v>12060</v>
      </c>
      <c r="AX3068" s="253">
        <v>344955.2</v>
      </c>
      <c r="AZ3068" s="230" t="s">
        <v>38705</v>
      </c>
      <c r="BA3068" s="231">
        <v>61595</v>
      </c>
      <c r="BC3068" s="209" t="s">
        <v>8785</v>
      </c>
      <c r="BD3068" s="210">
        <v>3158.28</v>
      </c>
    </row>
    <row r="3069" spans="13:56" x14ac:dyDescent="0.55000000000000004">
      <c r="M3069" s="224" t="s">
        <v>37657</v>
      </c>
      <c r="N3069" s="224"/>
      <c r="O3069" s="225">
        <v>39342.29</v>
      </c>
      <c r="Q3069" s="203" t="s">
        <v>3563</v>
      </c>
      <c r="R3069" s="203"/>
      <c r="S3069" s="204">
        <v>2623</v>
      </c>
      <c r="Y3069" t="s">
        <v>68554</v>
      </c>
      <c r="Z3069">
        <v>142.44999999999999</v>
      </c>
      <c r="AB3069" s="276" t="s">
        <v>55074</v>
      </c>
      <c r="AC3069" s="277">
        <v>93314.45</v>
      </c>
      <c r="AE3069" s="246" t="s">
        <v>34757</v>
      </c>
      <c r="AF3069" s="247">
        <v>6634.54</v>
      </c>
      <c r="AH3069" s="226" t="s">
        <v>17663</v>
      </c>
      <c r="AI3069" s="227">
        <v>3683.69</v>
      </c>
      <c r="AK3069" s="207" t="s">
        <v>13238</v>
      </c>
      <c r="AL3069" s="208">
        <v>3068.57</v>
      </c>
      <c r="AM3069" s="93"/>
      <c r="AN3069" s="199" t="s">
        <v>32803</v>
      </c>
      <c r="AO3069" s="200">
        <v>48373.99</v>
      </c>
      <c r="AT3069" s="263"/>
      <c r="AU3069" s="264"/>
      <c r="AW3069" s="252" t="s">
        <v>9861</v>
      </c>
      <c r="AX3069" s="253">
        <v>4473507.4800000004</v>
      </c>
      <c r="AZ3069" s="230" t="s">
        <v>38706</v>
      </c>
      <c r="BA3069" s="231">
        <v>39342.29</v>
      </c>
      <c r="BC3069" s="209" t="s">
        <v>9072</v>
      </c>
      <c r="BD3069" s="210">
        <v>74415.05</v>
      </c>
    </row>
    <row r="3070" spans="13:56" x14ac:dyDescent="0.55000000000000004">
      <c r="M3070" s="224" t="s">
        <v>37659</v>
      </c>
      <c r="N3070" s="224"/>
      <c r="O3070" s="225">
        <v>5066</v>
      </c>
      <c r="Q3070" s="203" t="s">
        <v>4251</v>
      </c>
      <c r="R3070" s="203"/>
      <c r="S3070" s="204">
        <v>11403</v>
      </c>
      <c r="Y3070" t="s">
        <v>68555</v>
      </c>
      <c r="Z3070">
        <v>196.7</v>
      </c>
      <c r="AB3070" s="276" t="s">
        <v>60334</v>
      </c>
      <c r="AC3070" s="277">
        <v>518628</v>
      </c>
      <c r="AE3070" s="246" t="s">
        <v>34758</v>
      </c>
      <c r="AF3070" s="247">
        <v>15093.4</v>
      </c>
      <c r="AH3070" s="226" t="s">
        <v>17664</v>
      </c>
      <c r="AI3070" s="227">
        <v>104.71</v>
      </c>
      <c r="AK3070" s="207" t="s">
        <v>13240</v>
      </c>
      <c r="AL3070" s="208">
        <v>18646.919999999998</v>
      </c>
      <c r="AM3070" s="93"/>
      <c r="AN3070" s="199" t="s">
        <v>32804</v>
      </c>
      <c r="AO3070" s="200">
        <v>297</v>
      </c>
      <c r="AT3070" s="263"/>
      <c r="AU3070" s="264"/>
      <c r="AW3070" s="252" t="s">
        <v>9862</v>
      </c>
      <c r="AX3070" s="253">
        <v>4181498.08</v>
      </c>
      <c r="AZ3070" s="230" t="s">
        <v>38709</v>
      </c>
      <c r="BA3070" s="231">
        <v>5066</v>
      </c>
      <c r="BC3070" s="209" t="s">
        <v>9185</v>
      </c>
      <c r="BD3070" s="210">
        <v>5775</v>
      </c>
    </row>
    <row r="3071" spans="13:56" x14ac:dyDescent="0.55000000000000004">
      <c r="M3071" s="224" t="s">
        <v>37662</v>
      </c>
      <c r="N3071" s="224"/>
      <c r="O3071" s="225">
        <v>14755</v>
      </c>
      <c r="Q3071" s="203" t="s">
        <v>4357</v>
      </c>
      <c r="R3071" s="203"/>
      <c r="S3071" s="204">
        <v>1689</v>
      </c>
      <c r="Y3071" t="s">
        <v>68558</v>
      </c>
      <c r="Z3071" s="284">
        <v>22626.959999999999</v>
      </c>
      <c r="AB3071" s="276" t="s">
        <v>56009</v>
      </c>
      <c r="AC3071" s="277">
        <v>329288.84000000003</v>
      </c>
      <c r="AE3071" s="246" t="s">
        <v>34759</v>
      </c>
      <c r="AF3071" s="247">
        <v>8629.74</v>
      </c>
      <c r="AH3071" s="226" t="s">
        <v>47873</v>
      </c>
      <c r="AI3071" s="227">
        <v>1526.09</v>
      </c>
      <c r="AK3071" s="207" t="s">
        <v>17540</v>
      </c>
      <c r="AL3071" s="208">
        <v>1827.51</v>
      </c>
      <c r="AM3071" s="93"/>
      <c r="AN3071" s="199" t="s">
        <v>32805</v>
      </c>
      <c r="AO3071" s="200">
        <v>22.73</v>
      </c>
      <c r="AT3071" s="263"/>
      <c r="AU3071" s="264"/>
      <c r="AW3071" s="252" t="s">
        <v>9863</v>
      </c>
      <c r="AX3071" s="253">
        <v>3909704.72</v>
      </c>
      <c r="AZ3071" s="230" t="s">
        <v>38712</v>
      </c>
      <c r="BA3071" s="231">
        <v>14755</v>
      </c>
      <c r="BC3071" s="209" t="s">
        <v>9383</v>
      </c>
      <c r="BD3071" s="210">
        <v>317880.56</v>
      </c>
    </row>
    <row r="3072" spans="13:56" x14ac:dyDescent="0.55000000000000004">
      <c r="M3072" s="224" t="s">
        <v>37663</v>
      </c>
      <c r="N3072" s="224"/>
      <c r="O3072" s="225">
        <v>35987</v>
      </c>
      <c r="Q3072" s="203" t="s">
        <v>4360</v>
      </c>
      <c r="R3072" s="203"/>
      <c r="S3072" s="204">
        <v>6395</v>
      </c>
      <c r="Y3072" t="s">
        <v>34031</v>
      </c>
      <c r="Z3072" s="284">
        <v>21392.49</v>
      </c>
      <c r="AB3072" s="276" t="s">
        <v>55075</v>
      </c>
      <c r="AC3072" s="277">
        <v>1018680.06</v>
      </c>
      <c r="AE3072" s="246" t="s">
        <v>38955</v>
      </c>
      <c r="AF3072" s="247">
        <v>1358.34</v>
      </c>
      <c r="AH3072" s="226" t="s">
        <v>17665</v>
      </c>
      <c r="AI3072" s="227">
        <v>3653.31</v>
      </c>
      <c r="AK3072" s="207" t="s">
        <v>17541</v>
      </c>
      <c r="AL3072" s="208">
        <v>4119.99</v>
      </c>
      <c r="AM3072" s="93"/>
      <c r="AN3072" s="199" t="s">
        <v>32806</v>
      </c>
      <c r="AO3072" s="200">
        <v>2706.27</v>
      </c>
      <c r="AT3072" s="263"/>
      <c r="AU3072" s="264"/>
      <c r="AW3072" s="252" t="s">
        <v>9864</v>
      </c>
      <c r="AX3072" s="253">
        <v>1036925.4399999999</v>
      </c>
      <c r="AZ3072" s="230" t="s">
        <v>38713</v>
      </c>
      <c r="BA3072" s="231">
        <v>35987</v>
      </c>
      <c r="BC3072" s="209" t="s">
        <v>9596</v>
      </c>
      <c r="BD3072" s="210">
        <v>4618</v>
      </c>
    </row>
    <row r="3073" spans="13:56" x14ac:dyDescent="0.55000000000000004">
      <c r="M3073" s="224" t="s">
        <v>37664</v>
      </c>
      <c r="N3073" s="224"/>
      <c r="O3073" s="225">
        <v>10725</v>
      </c>
      <c r="Q3073" s="203" t="s">
        <v>4361</v>
      </c>
      <c r="R3073" s="203"/>
      <c r="S3073" s="204">
        <v>5175</v>
      </c>
      <c r="Y3073" t="s">
        <v>68559</v>
      </c>
      <c r="Z3073" s="284">
        <v>43810</v>
      </c>
      <c r="AB3073" s="276" t="s">
        <v>60335</v>
      </c>
      <c r="AC3073" s="277">
        <v>237748.66</v>
      </c>
      <c r="AE3073" s="246" t="s">
        <v>54978</v>
      </c>
      <c r="AF3073" s="247">
        <v>45236.800000000003</v>
      </c>
      <c r="AH3073" s="226" t="s">
        <v>46765</v>
      </c>
      <c r="AI3073" s="227">
        <v>2366</v>
      </c>
      <c r="AK3073" s="207" t="s">
        <v>17542</v>
      </c>
      <c r="AL3073" s="208">
        <v>3209.79</v>
      </c>
      <c r="AM3073" s="93"/>
      <c r="AN3073" s="199" t="s">
        <v>32807</v>
      </c>
      <c r="AO3073" s="200">
        <v>29290</v>
      </c>
      <c r="AT3073" s="263"/>
      <c r="AU3073" s="264"/>
      <c r="AW3073" s="252" t="s">
        <v>9865</v>
      </c>
      <c r="AX3073" s="253">
        <v>131012.82</v>
      </c>
      <c r="AZ3073" s="230" t="s">
        <v>38714</v>
      </c>
      <c r="BA3073" s="231">
        <v>10725</v>
      </c>
      <c r="BC3073" s="209" t="s">
        <v>9614</v>
      </c>
      <c r="BD3073" s="210">
        <v>7668.18</v>
      </c>
    </row>
    <row r="3074" spans="13:56" x14ac:dyDescent="0.55000000000000004">
      <c r="M3074" s="224" t="s">
        <v>37667</v>
      </c>
      <c r="N3074" s="224"/>
      <c r="O3074" s="225">
        <v>27616</v>
      </c>
      <c r="Q3074" s="203" t="s">
        <v>4362</v>
      </c>
      <c r="R3074" s="203"/>
      <c r="S3074" s="204">
        <v>1426</v>
      </c>
      <c r="Y3074" t="s">
        <v>48197</v>
      </c>
      <c r="Z3074" s="284">
        <v>30022</v>
      </c>
      <c r="AB3074" s="276" t="s">
        <v>57374</v>
      </c>
      <c r="AC3074" s="277">
        <v>619618.19999999995</v>
      </c>
      <c r="AE3074" s="246" t="s">
        <v>46777</v>
      </c>
      <c r="AF3074" s="247">
        <v>675</v>
      </c>
      <c r="AH3074" s="226" t="s">
        <v>46766</v>
      </c>
      <c r="AI3074" s="227">
        <v>182800</v>
      </c>
      <c r="AK3074" s="207" t="s">
        <v>17543</v>
      </c>
      <c r="AL3074" s="208">
        <v>320.75</v>
      </c>
      <c r="AM3074" s="93"/>
      <c r="AN3074" s="199" t="s">
        <v>32808</v>
      </c>
      <c r="AO3074" s="200">
        <v>297</v>
      </c>
      <c r="AT3074" s="263"/>
      <c r="AU3074" s="264"/>
      <c r="AW3074" s="252" t="s">
        <v>9866</v>
      </c>
      <c r="AX3074" s="253">
        <v>24649716.98</v>
      </c>
      <c r="AZ3074" s="230" t="s">
        <v>38721</v>
      </c>
      <c r="BA3074" s="231">
        <v>27616</v>
      </c>
      <c r="BC3074" s="209" t="s">
        <v>11651</v>
      </c>
      <c r="BD3074" s="210">
        <v>355408.51</v>
      </c>
    </row>
    <row r="3075" spans="13:56" x14ac:dyDescent="0.55000000000000004">
      <c r="M3075" s="224" t="s">
        <v>37668</v>
      </c>
      <c r="N3075" s="224"/>
      <c r="O3075" s="225">
        <v>817.17</v>
      </c>
      <c r="Q3075" s="203" t="s">
        <v>4363</v>
      </c>
      <c r="R3075" s="203"/>
      <c r="S3075" s="204">
        <v>3457</v>
      </c>
      <c r="Y3075" t="s">
        <v>39412</v>
      </c>
      <c r="Z3075" s="284">
        <v>53333.21</v>
      </c>
      <c r="AB3075" s="276" t="s">
        <v>58502</v>
      </c>
      <c r="AC3075" s="277">
        <v>141083.44</v>
      </c>
      <c r="AE3075" s="246" t="s">
        <v>34761</v>
      </c>
      <c r="AF3075" s="247">
        <v>51.66</v>
      </c>
      <c r="AH3075" s="226" t="s">
        <v>46767</v>
      </c>
      <c r="AI3075" s="227">
        <v>33385.29</v>
      </c>
      <c r="AK3075" s="207" t="s">
        <v>17544</v>
      </c>
      <c r="AL3075" s="208">
        <v>24.55</v>
      </c>
      <c r="AM3075" s="93"/>
      <c r="AN3075" s="199" t="s">
        <v>28141</v>
      </c>
      <c r="AO3075" s="200">
        <v>22.73</v>
      </c>
      <c r="AT3075" s="263"/>
      <c r="AU3075" s="264"/>
      <c r="AW3075" s="252" t="s">
        <v>9867</v>
      </c>
      <c r="AX3075" s="253">
        <v>19213.84</v>
      </c>
      <c r="AZ3075" s="230" t="s">
        <v>38725</v>
      </c>
      <c r="BA3075" s="231">
        <v>817.17</v>
      </c>
      <c r="BC3075" s="209" t="s">
        <v>12260</v>
      </c>
      <c r="BD3075" s="210">
        <v>5753.44</v>
      </c>
    </row>
    <row r="3076" spans="13:56" x14ac:dyDescent="0.55000000000000004">
      <c r="M3076" s="224" t="s">
        <v>37671</v>
      </c>
      <c r="N3076" s="224"/>
      <c r="O3076" s="225">
        <v>7737</v>
      </c>
      <c r="Q3076" s="203" t="s">
        <v>4366</v>
      </c>
      <c r="R3076" s="203"/>
      <c r="S3076" s="204">
        <v>2310.79</v>
      </c>
      <c r="Y3076" t="s">
        <v>68560</v>
      </c>
      <c r="Z3076" s="284">
        <v>37603.199999999997</v>
      </c>
      <c r="AB3076" s="276" t="s">
        <v>56011</v>
      </c>
      <c r="AC3076" s="277">
        <v>1102506.43</v>
      </c>
      <c r="AE3076" s="246" t="s">
        <v>42268</v>
      </c>
      <c r="AF3076" s="247">
        <v>1385.79</v>
      </c>
      <c r="AH3076" s="226" t="s">
        <v>46768</v>
      </c>
      <c r="AI3076" s="227">
        <v>15204.03</v>
      </c>
      <c r="AK3076" s="207" t="s">
        <v>17545</v>
      </c>
      <c r="AL3076" s="208">
        <v>69.540000000000006</v>
      </c>
      <c r="AM3076" s="93"/>
      <c r="AN3076" s="199" t="s">
        <v>28143</v>
      </c>
      <c r="AO3076" s="200">
        <v>2706.27</v>
      </c>
      <c r="AT3076" s="263"/>
      <c r="AU3076" s="264"/>
      <c r="AW3076" s="252" t="s">
        <v>9868</v>
      </c>
      <c r="AX3076" s="253">
        <v>25667.87</v>
      </c>
      <c r="AZ3076" s="230" t="s">
        <v>38731</v>
      </c>
      <c r="BA3076" s="231">
        <v>7737</v>
      </c>
      <c r="BC3076" s="209" t="s">
        <v>11996</v>
      </c>
      <c r="BD3076" s="210">
        <v>126464.51</v>
      </c>
    </row>
    <row r="3077" spans="13:56" x14ac:dyDescent="0.55000000000000004">
      <c r="M3077" s="224" t="s">
        <v>37674</v>
      </c>
      <c r="N3077" s="224"/>
      <c r="O3077" s="225">
        <v>14945</v>
      </c>
      <c r="Q3077" s="203" t="s">
        <v>4367</v>
      </c>
      <c r="R3077" s="203"/>
      <c r="S3077" s="204">
        <v>2092.06</v>
      </c>
      <c r="Y3077" t="s">
        <v>34032</v>
      </c>
      <c r="Z3077" s="284">
        <v>17222.48</v>
      </c>
      <c r="AB3077" s="276" t="s">
        <v>67409</v>
      </c>
      <c r="AC3077" s="277">
        <v>129784.65</v>
      </c>
      <c r="AE3077" s="246" t="s">
        <v>36131</v>
      </c>
      <c r="AF3077" s="247">
        <v>38921.5</v>
      </c>
      <c r="AH3077" s="226" t="s">
        <v>46769</v>
      </c>
      <c r="AI3077" s="227">
        <v>50205.56</v>
      </c>
      <c r="AK3077" s="207" t="s">
        <v>17546</v>
      </c>
      <c r="AL3077" s="208">
        <v>34887.279999999999</v>
      </c>
      <c r="AM3077" s="93"/>
      <c r="AN3077" s="199" t="s">
        <v>28146</v>
      </c>
      <c r="AO3077" s="200">
        <v>29290</v>
      </c>
      <c r="AT3077" s="263"/>
      <c r="AU3077" s="264"/>
      <c r="AW3077" s="252" t="s">
        <v>9869</v>
      </c>
      <c r="AX3077" s="253">
        <v>5372363.2999999998</v>
      </c>
      <c r="AZ3077" s="230" t="s">
        <v>38736</v>
      </c>
      <c r="BA3077" s="231">
        <v>14945</v>
      </c>
      <c r="BC3077" s="209" t="s">
        <v>9976</v>
      </c>
      <c r="BD3077" s="210">
        <v>1182008.3799999999</v>
      </c>
    </row>
    <row r="3078" spans="13:56" x14ac:dyDescent="0.55000000000000004">
      <c r="M3078" s="224" t="s">
        <v>37676</v>
      </c>
      <c r="N3078" s="224"/>
      <c r="O3078" s="225">
        <v>7283</v>
      </c>
      <c r="Q3078" s="203" t="s">
        <v>4368</v>
      </c>
      <c r="R3078" s="203"/>
      <c r="S3078" s="204">
        <v>3044</v>
      </c>
      <c r="Y3078" t="s">
        <v>36629</v>
      </c>
      <c r="Z3078">
        <v>900</v>
      </c>
      <c r="AB3078" s="276" t="s">
        <v>67410</v>
      </c>
      <c r="AC3078" s="277">
        <v>336475.9</v>
      </c>
      <c r="AE3078" s="246" t="s">
        <v>47876</v>
      </c>
      <c r="AF3078" s="247">
        <v>706.72</v>
      </c>
      <c r="AH3078" s="226" t="s">
        <v>46770</v>
      </c>
      <c r="AI3078" s="227">
        <v>29082.880000000001</v>
      </c>
      <c r="AK3078" s="207" t="s">
        <v>17547</v>
      </c>
      <c r="AL3078" s="208">
        <v>3100.86</v>
      </c>
      <c r="AM3078" s="93"/>
      <c r="AN3078" s="199" t="s">
        <v>14270</v>
      </c>
      <c r="AO3078" s="200">
        <v>11590.7</v>
      </c>
      <c r="AT3078" s="263"/>
      <c r="AU3078" s="264"/>
      <c r="AW3078" s="252" t="s">
        <v>9870</v>
      </c>
      <c r="AX3078" s="253">
        <v>28697.18</v>
      </c>
      <c r="AZ3078" s="230" t="s">
        <v>38740</v>
      </c>
      <c r="BA3078" s="231">
        <v>7283</v>
      </c>
      <c r="BC3078" s="209" t="s">
        <v>6801</v>
      </c>
      <c r="BD3078" s="210">
        <v>473912.84</v>
      </c>
    </row>
    <row r="3079" spans="13:56" x14ac:dyDescent="0.55000000000000004">
      <c r="M3079" s="224" t="s">
        <v>37680</v>
      </c>
      <c r="N3079" s="224"/>
      <c r="O3079" s="225">
        <v>8784.2900000000009</v>
      </c>
      <c r="Q3079" s="203" t="s">
        <v>4253</v>
      </c>
      <c r="R3079" s="203"/>
      <c r="S3079" s="204">
        <v>43516.9</v>
      </c>
      <c r="Y3079" t="s">
        <v>26028</v>
      </c>
      <c r="Z3079" s="284">
        <v>16660.86</v>
      </c>
      <c r="AB3079" s="276" t="s">
        <v>61369</v>
      </c>
      <c r="AC3079" s="277">
        <v>75603.47</v>
      </c>
      <c r="AE3079" s="246" t="s">
        <v>40185</v>
      </c>
      <c r="AF3079" s="247">
        <v>3028</v>
      </c>
      <c r="AH3079" s="226" t="s">
        <v>48754</v>
      </c>
      <c r="AI3079" s="227">
        <v>1202.04</v>
      </c>
      <c r="AK3079" s="207" t="s">
        <v>17548</v>
      </c>
      <c r="AL3079" s="208">
        <v>54443</v>
      </c>
      <c r="AM3079" s="93"/>
      <c r="AN3079" s="199" t="s">
        <v>14271</v>
      </c>
      <c r="AO3079" s="200">
        <v>7176</v>
      </c>
      <c r="AT3079" s="263"/>
      <c r="AU3079" s="264"/>
      <c r="AW3079" s="252" t="s">
        <v>9871</v>
      </c>
      <c r="AX3079" s="253">
        <v>9020125.8399999999</v>
      </c>
      <c r="AZ3079" s="230" t="s">
        <v>38752</v>
      </c>
      <c r="BA3079" s="231">
        <v>8784.2900000000009</v>
      </c>
      <c r="BC3079" s="209" t="s">
        <v>6984</v>
      </c>
      <c r="BD3079" s="210">
        <v>27150</v>
      </c>
    </row>
    <row r="3080" spans="13:56" x14ac:dyDescent="0.55000000000000004">
      <c r="M3080" s="224" t="s">
        <v>37682</v>
      </c>
      <c r="N3080" s="224"/>
      <c r="O3080" s="225">
        <v>258569.17</v>
      </c>
      <c r="Q3080" s="203" t="s">
        <v>4370</v>
      </c>
      <c r="R3080" s="203"/>
      <c r="S3080" s="204">
        <v>3179</v>
      </c>
      <c r="Y3080" t="s">
        <v>34034</v>
      </c>
      <c r="Z3080" s="284">
        <v>54549.23</v>
      </c>
      <c r="AB3080" s="276" t="s">
        <v>63112</v>
      </c>
      <c r="AC3080" s="277">
        <v>4622877.41</v>
      </c>
      <c r="AE3080" s="246" t="s">
        <v>61882</v>
      </c>
      <c r="AF3080" s="247">
        <v>1153.31</v>
      </c>
      <c r="AH3080" s="226" t="s">
        <v>46771</v>
      </c>
      <c r="AI3080" s="227">
        <v>8602.8799999999992</v>
      </c>
      <c r="AK3080" s="207" t="s">
        <v>17549</v>
      </c>
      <c r="AL3080" s="208">
        <v>14100</v>
      </c>
      <c r="AM3080" s="93"/>
      <c r="AN3080" s="199" t="s">
        <v>14272</v>
      </c>
      <c r="AO3080" s="200">
        <v>4400</v>
      </c>
      <c r="AT3080" s="263"/>
      <c r="AU3080" s="264"/>
      <c r="AW3080" s="252" t="s">
        <v>9872</v>
      </c>
      <c r="AX3080" s="253">
        <v>37626.339999999997</v>
      </c>
      <c r="AZ3080" s="230" t="s">
        <v>38758</v>
      </c>
      <c r="BA3080" s="231">
        <v>258569.17</v>
      </c>
      <c r="BC3080" s="209" t="s">
        <v>7201</v>
      </c>
      <c r="BD3080" s="210">
        <v>28246.62</v>
      </c>
    </row>
    <row r="3081" spans="13:56" x14ac:dyDescent="0.55000000000000004">
      <c r="M3081" s="224" t="s">
        <v>37683</v>
      </c>
      <c r="N3081" s="224"/>
      <c r="O3081" s="225">
        <v>11295</v>
      </c>
      <c r="Q3081" s="203" t="s">
        <v>4371</v>
      </c>
      <c r="R3081" s="203"/>
      <c r="S3081" s="204">
        <v>834</v>
      </c>
      <c r="Y3081" t="s">
        <v>35492</v>
      </c>
      <c r="Z3081" s="284">
        <v>49916.12</v>
      </c>
      <c r="AB3081" s="276" t="s">
        <v>70487</v>
      </c>
      <c r="AC3081" s="277">
        <v>13859.25</v>
      </c>
      <c r="AE3081" s="246" t="s">
        <v>62571</v>
      </c>
      <c r="AF3081" s="247">
        <v>12199</v>
      </c>
      <c r="AH3081" s="226" t="s">
        <v>48755</v>
      </c>
      <c r="AI3081" s="227">
        <v>15371.85</v>
      </c>
      <c r="AK3081" s="207" t="s">
        <v>17550</v>
      </c>
      <c r="AL3081" s="208">
        <v>7038.85</v>
      </c>
      <c r="AM3081" s="93"/>
      <c r="AN3081" s="199" t="s">
        <v>14273</v>
      </c>
      <c r="AO3081" s="200">
        <v>1772.3</v>
      </c>
      <c r="AT3081" s="263"/>
      <c r="AU3081" s="264"/>
      <c r="AW3081" s="252" t="s">
        <v>9873</v>
      </c>
      <c r="AX3081" s="253">
        <v>74236.02</v>
      </c>
      <c r="AZ3081" s="230" t="s">
        <v>38761</v>
      </c>
      <c r="BA3081" s="231">
        <v>11295</v>
      </c>
      <c r="BC3081" s="209" t="s">
        <v>7480</v>
      </c>
      <c r="BD3081" s="210">
        <v>313302.98</v>
      </c>
    </row>
    <row r="3082" spans="13:56" x14ac:dyDescent="0.55000000000000004">
      <c r="M3082" s="224" t="s">
        <v>37685</v>
      </c>
      <c r="N3082" s="224"/>
      <c r="O3082" s="225">
        <v>454.64</v>
      </c>
      <c r="Q3082" s="203" t="s">
        <v>4254</v>
      </c>
      <c r="R3082" s="203"/>
      <c r="S3082" s="204">
        <v>52443.14</v>
      </c>
      <c r="Y3082" t="s">
        <v>66703</v>
      </c>
      <c r="Z3082" s="284">
        <v>33000</v>
      </c>
      <c r="AB3082" s="276" t="s">
        <v>63113</v>
      </c>
      <c r="AC3082" s="277">
        <v>708</v>
      </c>
      <c r="AE3082" s="246" t="s">
        <v>55919</v>
      </c>
      <c r="AF3082" s="247">
        <v>2391.19</v>
      </c>
      <c r="AH3082" s="226" t="s">
        <v>51941</v>
      </c>
      <c r="AI3082" s="227">
        <v>71739.350000000006</v>
      </c>
      <c r="AK3082" s="207" t="s">
        <v>17551</v>
      </c>
      <c r="AL3082" s="208">
        <v>12322.45</v>
      </c>
      <c r="AM3082" s="93"/>
      <c r="AN3082" s="199" t="s">
        <v>14274</v>
      </c>
      <c r="AO3082" s="200">
        <v>3776.67</v>
      </c>
      <c r="AT3082" s="263"/>
      <c r="AU3082" s="264"/>
      <c r="AW3082" s="252" t="s">
        <v>9874</v>
      </c>
      <c r="AX3082" s="253">
        <v>5342610.74</v>
      </c>
      <c r="AZ3082" s="230" t="s">
        <v>38766</v>
      </c>
      <c r="BA3082" s="231">
        <v>454.64</v>
      </c>
      <c r="BC3082" s="209" t="s">
        <v>7646</v>
      </c>
      <c r="BD3082" s="210">
        <v>690589.14</v>
      </c>
    </row>
    <row r="3083" spans="13:56" x14ac:dyDescent="0.55000000000000004">
      <c r="M3083" s="224" t="s">
        <v>37686</v>
      </c>
      <c r="N3083" s="224"/>
      <c r="O3083" s="225">
        <v>60789.08</v>
      </c>
      <c r="Q3083" s="203" t="s">
        <v>4255</v>
      </c>
      <c r="R3083" s="203"/>
      <c r="S3083" s="204">
        <v>135172.62</v>
      </c>
      <c r="Y3083" t="s">
        <v>68564</v>
      </c>
      <c r="Z3083" s="284">
        <v>177592.21</v>
      </c>
      <c r="AB3083" s="276" t="s">
        <v>63658</v>
      </c>
      <c r="AC3083" s="277">
        <v>49377.7</v>
      </c>
      <c r="AE3083" s="246" t="s">
        <v>55920</v>
      </c>
      <c r="AF3083" s="247">
        <v>29817.34</v>
      </c>
      <c r="AH3083" s="226" t="s">
        <v>51942</v>
      </c>
      <c r="AI3083" s="227">
        <v>5725.66</v>
      </c>
      <c r="AK3083" s="207" t="s">
        <v>17552</v>
      </c>
      <c r="AL3083" s="208">
        <v>4906.3599999999997</v>
      </c>
      <c r="AM3083" s="93"/>
      <c r="AN3083" s="199" t="s">
        <v>32809</v>
      </c>
      <c r="AO3083" s="200">
        <v>6282.85</v>
      </c>
      <c r="AT3083" s="263"/>
      <c r="AU3083" s="264"/>
      <c r="AW3083" s="252" t="s">
        <v>9875</v>
      </c>
      <c r="AX3083" s="253">
        <v>12452997.640000001</v>
      </c>
      <c r="AZ3083" s="230" t="s">
        <v>38771</v>
      </c>
      <c r="BA3083" s="231">
        <v>60789.08</v>
      </c>
      <c r="BC3083" s="209" t="s">
        <v>7884</v>
      </c>
      <c r="BD3083" s="210">
        <v>51283.43</v>
      </c>
    </row>
    <row r="3084" spans="13:56" x14ac:dyDescent="0.55000000000000004">
      <c r="M3084" s="224" t="s">
        <v>37688</v>
      </c>
      <c r="N3084" s="224"/>
      <c r="O3084" s="225">
        <v>16530.740000000002</v>
      </c>
      <c r="Q3084" s="203" t="s">
        <v>3564</v>
      </c>
      <c r="R3084" s="203"/>
      <c r="S3084" s="204">
        <v>898</v>
      </c>
      <c r="Y3084" t="s">
        <v>71627</v>
      </c>
      <c r="Z3084" s="284">
        <v>289684.21999999997</v>
      </c>
      <c r="AB3084" s="276" t="s">
        <v>56012</v>
      </c>
      <c r="AC3084" s="277">
        <v>21220.47</v>
      </c>
      <c r="AE3084" s="246" t="s">
        <v>17772</v>
      </c>
      <c r="AF3084" s="247">
        <v>1262.8</v>
      </c>
      <c r="AH3084" s="226" t="s">
        <v>51943</v>
      </c>
      <c r="AI3084" s="227">
        <v>1143.3699999999999</v>
      </c>
      <c r="AK3084" s="207" t="s">
        <v>17553</v>
      </c>
      <c r="AL3084" s="208">
        <v>2628.53</v>
      </c>
      <c r="AM3084" s="93"/>
      <c r="AN3084" s="199" t="s">
        <v>32810</v>
      </c>
      <c r="AO3084" s="200">
        <v>433.06</v>
      </c>
      <c r="AT3084" s="263"/>
      <c r="AU3084" s="264"/>
      <c r="AW3084" s="252" t="s">
        <v>9876</v>
      </c>
      <c r="AX3084" s="253">
        <v>628725.1</v>
      </c>
      <c r="AZ3084" s="230" t="s">
        <v>38776</v>
      </c>
      <c r="BA3084" s="231">
        <v>16530.740000000002</v>
      </c>
      <c r="BC3084" s="209" t="s">
        <v>8129</v>
      </c>
      <c r="BD3084" s="210">
        <v>133841</v>
      </c>
    </row>
    <row r="3085" spans="13:56" x14ac:dyDescent="0.55000000000000004">
      <c r="M3085" s="224" t="s">
        <v>37689</v>
      </c>
      <c r="N3085" s="224"/>
      <c r="O3085" s="225">
        <v>58427.07</v>
      </c>
      <c r="Q3085" s="203" t="s">
        <v>3565</v>
      </c>
      <c r="R3085" s="203"/>
      <c r="S3085" s="204">
        <v>2096</v>
      </c>
      <c r="Y3085" t="s">
        <v>49103</v>
      </c>
      <c r="Z3085" s="284">
        <v>11100.96</v>
      </c>
      <c r="AB3085" s="276" t="s">
        <v>40226</v>
      </c>
      <c r="AC3085" s="277">
        <v>4521697.05</v>
      </c>
      <c r="AE3085" s="246" t="s">
        <v>44610</v>
      </c>
      <c r="AF3085" s="247">
        <v>-533.39</v>
      </c>
      <c r="AH3085" s="226" t="s">
        <v>51944</v>
      </c>
      <c r="AI3085" s="227">
        <v>21500</v>
      </c>
      <c r="AK3085" s="207" t="s">
        <v>17554</v>
      </c>
      <c r="AL3085" s="208">
        <v>6084.93</v>
      </c>
      <c r="AM3085" s="93"/>
      <c r="AN3085" s="199" t="s">
        <v>32811</v>
      </c>
      <c r="AO3085" s="200">
        <v>513.79</v>
      </c>
      <c r="AT3085" s="263"/>
      <c r="AU3085" s="264"/>
      <c r="AW3085" s="252" t="s">
        <v>9877</v>
      </c>
      <c r="AX3085" s="253">
        <v>16003516.15</v>
      </c>
      <c r="AZ3085" s="230" t="s">
        <v>38780</v>
      </c>
      <c r="BA3085" s="231">
        <v>58427.07</v>
      </c>
      <c r="BC3085" s="209" t="s">
        <v>8406</v>
      </c>
      <c r="BD3085" s="210">
        <v>242559</v>
      </c>
    </row>
    <row r="3086" spans="13:56" x14ac:dyDescent="0.55000000000000004">
      <c r="M3086" s="224" t="s">
        <v>37690</v>
      </c>
      <c r="N3086" s="224"/>
      <c r="O3086" s="225">
        <v>73538.94</v>
      </c>
      <c r="Q3086" s="203" t="s">
        <v>4376</v>
      </c>
      <c r="R3086" s="203"/>
      <c r="S3086" s="204">
        <v>998</v>
      </c>
      <c r="Y3086" t="s">
        <v>63335</v>
      </c>
      <c r="Z3086">
        <v>-26</v>
      </c>
      <c r="AB3086" s="276" t="s">
        <v>55076</v>
      </c>
      <c r="AC3086" s="277">
        <v>1118105.5900000001</v>
      </c>
      <c r="AE3086" s="246" t="s">
        <v>54979</v>
      </c>
      <c r="AF3086" s="247">
        <v>133.82</v>
      </c>
      <c r="AH3086" s="226" t="s">
        <v>51945</v>
      </c>
      <c r="AI3086" s="227">
        <v>2539.73</v>
      </c>
      <c r="AK3086" s="207" t="s">
        <v>17555</v>
      </c>
      <c r="AL3086" s="208">
        <v>1089.48</v>
      </c>
      <c r="AM3086" s="93"/>
      <c r="AN3086" s="199" t="s">
        <v>32812</v>
      </c>
      <c r="AO3086" s="200">
        <v>1189.43</v>
      </c>
      <c r="AT3086" s="263"/>
      <c r="AU3086" s="264"/>
      <c r="AW3086" s="252" t="s">
        <v>9878</v>
      </c>
      <c r="AX3086" s="253">
        <v>2202668.21</v>
      </c>
      <c r="AZ3086" s="230" t="s">
        <v>38785</v>
      </c>
      <c r="BA3086" s="231">
        <v>73538.94</v>
      </c>
      <c r="BC3086" s="209" t="s">
        <v>8573</v>
      </c>
      <c r="BD3086" s="210">
        <v>1276054.06</v>
      </c>
    </row>
    <row r="3087" spans="13:56" x14ac:dyDescent="0.55000000000000004">
      <c r="M3087" s="224" t="s">
        <v>37693</v>
      </c>
      <c r="N3087" s="224"/>
      <c r="O3087" s="225">
        <v>592.83000000000004</v>
      </c>
      <c r="Q3087" s="203" t="s">
        <v>3566</v>
      </c>
      <c r="R3087" s="203"/>
      <c r="S3087" s="204">
        <v>9168</v>
      </c>
      <c r="Y3087" t="s">
        <v>59782</v>
      </c>
      <c r="Z3087" s="284">
        <v>273750.48</v>
      </c>
      <c r="AB3087" s="276" t="s">
        <v>58503</v>
      </c>
      <c r="AC3087" s="277">
        <v>11898.5</v>
      </c>
      <c r="AE3087" s="246" t="s">
        <v>17773</v>
      </c>
      <c r="AF3087" s="247">
        <v>5333.44</v>
      </c>
      <c r="AH3087" s="226" t="s">
        <v>51946</v>
      </c>
      <c r="AI3087" s="227">
        <v>7842.13</v>
      </c>
      <c r="AK3087" s="207" t="s">
        <v>17556</v>
      </c>
      <c r="AL3087" s="208">
        <v>3811.08</v>
      </c>
      <c r="AM3087" s="93"/>
      <c r="AN3087" s="199" t="s">
        <v>32813</v>
      </c>
      <c r="AO3087" s="200">
        <v>229.5</v>
      </c>
      <c r="AT3087" s="263"/>
      <c r="AU3087" s="264"/>
      <c r="AW3087" s="252" t="s">
        <v>9879</v>
      </c>
      <c r="AX3087" s="253">
        <v>215037.68</v>
      </c>
      <c r="AZ3087" s="230" t="s">
        <v>37854</v>
      </c>
      <c r="BA3087" s="231">
        <v>592.83000000000004</v>
      </c>
      <c r="BC3087" s="209" t="s">
        <v>8786</v>
      </c>
      <c r="BD3087" s="210">
        <v>37560</v>
      </c>
    </row>
    <row r="3088" spans="13:56" x14ac:dyDescent="0.55000000000000004">
      <c r="M3088" s="224" t="s">
        <v>37695</v>
      </c>
      <c r="N3088" s="224"/>
      <c r="O3088" s="225">
        <v>182.01</v>
      </c>
      <c r="Q3088" s="203" t="s">
        <v>4257</v>
      </c>
      <c r="R3088" s="203"/>
      <c r="S3088" s="204">
        <v>154524.39000000001</v>
      </c>
      <c r="Y3088" t="s">
        <v>55346</v>
      </c>
      <c r="Z3088">
        <v>538.77</v>
      </c>
      <c r="AB3088" s="276" t="s">
        <v>55077</v>
      </c>
      <c r="AC3088" s="277">
        <v>10189.11</v>
      </c>
      <c r="AE3088" s="246" t="s">
        <v>44611</v>
      </c>
      <c r="AF3088" s="247">
        <v>8552.6</v>
      </c>
      <c r="AH3088" s="226" t="s">
        <v>51947</v>
      </c>
      <c r="AI3088" s="227">
        <v>24057.34</v>
      </c>
      <c r="AK3088" s="207" t="s">
        <v>13241</v>
      </c>
      <c r="AL3088" s="208">
        <v>8749.77</v>
      </c>
      <c r="AM3088" s="93"/>
      <c r="AN3088" s="199" t="s">
        <v>32814</v>
      </c>
      <c r="AO3088" s="200">
        <v>17273.73</v>
      </c>
      <c r="AT3088" s="263"/>
      <c r="AU3088" s="264"/>
      <c r="AW3088" s="252" t="s">
        <v>9880</v>
      </c>
      <c r="AX3088" s="253">
        <v>125473.69</v>
      </c>
      <c r="AZ3088" s="230" t="s">
        <v>37864</v>
      </c>
      <c r="BA3088" s="231">
        <v>182.01</v>
      </c>
      <c r="BC3088" s="209" t="s">
        <v>9073</v>
      </c>
      <c r="BD3088" s="210">
        <v>196755.45</v>
      </c>
    </row>
    <row r="3089" spans="13:56" x14ac:dyDescent="0.55000000000000004">
      <c r="M3089" s="224" t="s">
        <v>37696</v>
      </c>
      <c r="N3089" s="224"/>
      <c r="O3089" s="225">
        <v>13915.46</v>
      </c>
      <c r="Q3089" s="203" t="s">
        <v>3567</v>
      </c>
      <c r="R3089" s="203"/>
      <c r="S3089" s="204">
        <v>6987.5</v>
      </c>
      <c r="Y3089" t="s">
        <v>55347</v>
      </c>
      <c r="Z3089">
        <v>41.22</v>
      </c>
      <c r="AB3089" s="276" t="s">
        <v>67411</v>
      </c>
      <c r="AC3089" s="277">
        <v>22000</v>
      </c>
      <c r="AE3089" s="246" t="s">
        <v>17774</v>
      </c>
      <c r="AF3089" s="247">
        <v>3592.29</v>
      </c>
      <c r="AH3089" s="226" t="s">
        <v>51948</v>
      </c>
      <c r="AI3089" s="227">
        <v>607.04999999999995</v>
      </c>
      <c r="AK3089" s="207" t="s">
        <v>13242</v>
      </c>
      <c r="AL3089" s="208">
        <v>24346.84</v>
      </c>
      <c r="AM3089" s="93"/>
      <c r="AN3089" s="199" t="s">
        <v>32815</v>
      </c>
      <c r="AO3089" s="200">
        <v>6945.97</v>
      </c>
      <c r="AT3089" s="263"/>
      <c r="AU3089" s="264"/>
      <c r="AW3089" s="252" t="s">
        <v>9881</v>
      </c>
      <c r="AX3089" s="253">
        <v>518082.71</v>
      </c>
      <c r="AZ3089" s="230" t="s">
        <v>37874</v>
      </c>
      <c r="BA3089" s="231">
        <v>13915.46</v>
      </c>
      <c r="BC3089" s="209" t="s">
        <v>9384</v>
      </c>
      <c r="BD3089" s="210">
        <v>2112702.42</v>
      </c>
    </row>
    <row r="3090" spans="13:56" x14ac:dyDescent="0.55000000000000004">
      <c r="M3090" s="224" t="s">
        <v>37699</v>
      </c>
      <c r="N3090" s="224"/>
      <c r="O3090" s="225">
        <v>6229.81</v>
      </c>
      <c r="Q3090" s="203" t="s">
        <v>4258</v>
      </c>
      <c r="R3090" s="203"/>
      <c r="S3090" s="204">
        <v>6963.11</v>
      </c>
      <c r="Y3090" t="s">
        <v>55348</v>
      </c>
      <c r="Z3090">
        <v>211.86</v>
      </c>
      <c r="AB3090" s="276" t="s">
        <v>60336</v>
      </c>
      <c r="AC3090" s="277">
        <v>1690185.29</v>
      </c>
      <c r="AE3090" s="246" t="s">
        <v>17775</v>
      </c>
      <c r="AF3090" s="247">
        <v>10026.02</v>
      </c>
      <c r="AH3090" s="226" t="s">
        <v>51949</v>
      </c>
      <c r="AI3090" s="227">
        <v>6584.04</v>
      </c>
      <c r="AK3090" s="207" t="s">
        <v>17557</v>
      </c>
      <c r="AL3090" s="208">
        <v>89645.03</v>
      </c>
      <c r="AM3090" s="93"/>
      <c r="AN3090" s="199" t="s">
        <v>32816</v>
      </c>
      <c r="AO3090" s="200">
        <v>36182.120000000003</v>
      </c>
      <c r="AT3090" s="263"/>
      <c r="AU3090" s="264"/>
      <c r="AW3090" s="252" t="s">
        <v>9882</v>
      </c>
      <c r="AX3090" s="253">
        <v>149688.18</v>
      </c>
      <c r="AZ3090" s="230" t="s">
        <v>37892</v>
      </c>
      <c r="BA3090" s="231">
        <v>6229.81</v>
      </c>
      <c r="BC3090" s="209" t="s">
        <v>9615</v>
      </c>
      <c r="BD3090" s="210">
        <v>110701.19</v>
      </c>
    </row>
    <row r="3091" spans="13:56" x14ac:dyDescent="0.55000000000000004">
      <c r="M3091" s="224" t="s">
        <v>37700</v>
      </c>
      <c r="N3091" s="224"/>
      <c r="O3091" s="225">
        <v>40940.839999999997</v>
      </c>
      <c r="Q3091" s="203" t="s">
        <v>3568</v>
      </c>
      <c r="R3091" s="203"/>
      <c r="S3091" s="204">
        <v>2566</v>
      </c>
      <c r="Y3091" t="s">
        <v>49104</v>
      </c>
      <c r="Z3091">
        <v>279.2</v>
      </c>
      <c r="AB3091" s="276" t="s">
        <v>61370</v>
      </c>
      <c r="AC3091" s="277">
        <v>77627.78</v>
      </c>
      <c r="AE3091" s="246" t="s">
        <v>17776</v>
      </c>
      <c r="AF3091" s="247">
        <v>1295.72</v>
      </c>
      <c r="AH3091" s="226" t="s">
        <v>51950</v>
      </c>
      <c r="AI3091" s="227">
        <v>12.56</v>
      </c>
      <c r="AK3091" s="207" t="s">
        <v>17558</v>
      </c>
      <c r="AL3091" s="208">
        <v>7911.31</v>
      </c>
      <c r="AM3091" s="93"/>
      <c r="AN3091" s="199" t="s">
        <v>32817</v>
      </c>
      <c r="AO3091" s="200">
        <v>6972.55</v>
      </c>
      <c r="AT3091" s="263"/>
      <c r="AU3091" s="264"/>
      <c r="AW3091" s="252" t="s">
        <v>9883</v>
      </c>
      <c r="AX3091" s="253">
        <v>139775.59</v>
      </c>
      <c r="AZ3091" s="230" t="s">
        <v>37898</v>
      </c>
      <c r="BA3091" s="231">
        <v>40940.839999999997</v>
      </c>
      <c r="BC3091" s="209" t="s">
        <v>11160</v>
      </c>
      <c r="BD3091" s="210">
        <v>33354</v>
      </c>
    </row>
    <row r="3092" spans="13:56" x14ac:dyDescent="0.55000000000000004">
      <c r="M3092" s="224" t="s">
        <v>37703</v>
      </c>
      <c r="N3092" s="224"/>
      <c r="O3092" s="225">
        <v>34881.089999999997</v>
      </c>
      <c r="Q3092" s="203" t="s">
        <v>4378</v>
      </c>
      <c r="R3092" s="203"/>
      <c r="S3092" s="204">
        <v>1361.95</v>
      </c>
      <c r="Y3092" t="s">
        <v>64788</v>
      </c>
      <c r="Z3092" s="284">
        <v>2593.5300000000002</v>
      </c>
      <c r="AB3092" s="276" t="s">
        <v>56013</v>
      </c>
      <c r="AC3092" s="277">
        <v>1473.78</v>
      </c>
      <c r="AE3092" s="246" t="s">
        <v>51975</v>
      </c>
      <c r="AF3092" s="247">
        <v>1200</v>
      </c>
      <c r="AH3092" s="226" t="s">
        <v>38951</v>
      </c>
      <c r="AI3092" s="227">
        <v>7398.09</v>
      </c>
      <c r="AK3092" s="207" t="s">
        <v>17559</v>
      </c>
      <c r="AL3092" s="208">
        <v>151023</v>
      </c>
      <c r="AM3092" s="93"/>
      <c r="AN3092" s="199" t="s">
        <v>14275</v>
      </c>
      <c r="AO3092" s="200">
        <v>1737.75</v>
      </c>
      <c r="AT3092" s="263"/>
      <c r="AU3092" s="264"/>
      <c r="AW3092" s="252" t="s">
        <v>9884</v>
      </c>
      <c r="AX3092" s="253">
        <v>3235723.39</v>
      </c>
      <c r="AZ3092" s="230" t="s">
        <v>37907</v>
      </c>
      <c r="BA3092" s="231">
        <v>34881.089999999997</v>
      </c>
      <c r="BC3092" s="209" t="s">
        <v>9977</v>
      </c>
      <c r="BD3092" s="210">
        <v>5728012.1299999999</v>
      </c>
    </row>
    <row r="3093" spans="13:56" x14ac:dyDescent="0.55000000000000004">
      <c r="M3093" s="224" t="s">
        <v>37704</v>
      </c>
      <c r="N3093" s="224"/>
      <c r="O3093" s="225">
        <v>35246</v>
      </c>
      <c r="Q3093" s="203" t="s">
        <v>3569</v>
      </c>
      <c r="R3093" s="203"/>
      <c r="S3093" s="204">
        <v>4192</v>
      </c>
      <c r="Y3093" t="s">
        <v>64789</v>
      </c>
      <c r="Z3093">
        <v>198.39</v>
      </c>
      <c r="AB3093" s="276" t="s">
        <v>40227</v>
      </c>
      <c r="AC3093" s="277">
        <v>1659149.3</v>
      </c>
      <c r="AE3093" s="246" t="s">
        <v>55921</v>
      </c>
      <c r="AF3093" s="247">
        <v>10258.540000000001</v>
      </c>
      <c r="AH3093" s="226" t="s">
        <v>34736</v>
      </c>
      <c r="AI3093" s="227">
        <v>33655.199999999997</v>
      </c>
      <c r="AK3093" s="207" t="s">
        <v>17560</v>
      </c>
      <c r="AL3093" s="208">
        <v>214.46</v>
      </c>
      <c r="AM3093" s="93"/>
      <c r="AN3093" s="199" t="s">
        <v>14276</v>
      </c>
      <c r="AO3093" s="200">
        <v>17873.55</v>
      </c>
      <c r="AT3093" s="263"/>
      <c r="AU3093" s="264"/>
      <c r="AW3093" s="252" t="s">
        <v>9885</v>
      </c>
      <c r="AX3093" s="253">
        <v>19782.8</v>
      </c>
      <c r="AZ3093" s="230" t="s">
        <v>37912</v>
      </c>
      <c r="BA3093" s="231">
        <v>35246</v>
      </c>
      <c r="BC3093" s="209" t="s">
        <v>6802</v>
      </c>
      <c r="BD3093" s="210">
        <v>251935</v>
      </c>
    </row>
    <row r="3094" spans="13:56" x14ac:dyDescent="0.55000000000000004">
      <c r="M3094" s="224" t="s">
        <v>37705</v>
      </c>
      <c r="N3094" s="224"/>
      <c r="O3094" s="225">
        <v>921</v>
      </c>
      <c r="Q3094" s="203" t="s">
        <v>3570</v>
      </c>
      <c r="R3094" s="203"/>
      <c r="S3094" s="204">
        <v>11584</v>
      </c>
      <c r="Y3094" t="s">
        <v>64790</v>
      </c>
      <c r="Z3094">
        <v>864.64</v>
      </c>
      <c r="AB3094" s="276" t="s">
        <v>55078</v>
      </c>
      <c r="AC3094" s="277">
        <v>2938880.29</v>
      </c>
      <c r="AE3094" s="246" t="s">
        <v>17778</v>
      </c>
      <c r="AF3094" s="247">
        <v>11368.1</v>
      </c>
      <c r="AH3094" s="226" t="s">
        <v>34737</v>
      </c>
      <c r="AI3094" s="227">
        <v>746189.89</v>
      </c>
      <c r="AK3094" s="207" t="s">
        <v>17561</v>
      </c>
      <c r="AL3094" s="208">
        <v>7963.55</v>
      </c>
      <c r="AM3094" s="93"/>
      <c r="AN3094" s="199" t="s">
        <v>14277</v>
      </c>
      <c r="AO3094" s="200">
        <v>7609.06</v>
      </c>
      <c r="AT3094" s="263"/>
      <c r="AU3094" s="264"/>
      <c r="AW3094" s="252" t="s">
        <v>9886</v>
      </c>
      <c r="AX3094" s="253">
        <v>26259.08</v>
      </c>
      <c r="AZ3094" s="230" t="s">
        <v>37914</v>
      </c>
      <c r="BA3094" s="231">
        <v>921</v>
      </c>
      <c r="BC3094" s="209" t="s">
        <v>7202</v>
      </c>
      <c r="BD3094" s="210">
        <v>8678</v>
      </c>
    </row>
    <row r="3095" spans="13:56" x14ac:dyDescent="0.55000000000000004">
      <c r="M3095" s="224" t="s">
        <v>37707</v>
      </c>
      <c r="N3095" s="224"/>
      <c r="O3095" s="225">
        <v>34787.46</v>
      </c>
      <c r="Q3095" s="203" t="s">
        <v>3571</v>
      </c>
      <c r="R3095" s="203"/>
      <c r="S3095" s="204">
        <v>2852</v>
      </c>
      <c r="Y3095" t="s">
        <v>48198</v>
      </c>
      <c r="Z3095">
        <v>106.08</v>
      </c>
      <c r="AB3095" s="276" t="s">
        <v>56014</v>
      </c>
      <c r="AC3095" s="277">
        <v>952759.42</v>
      </c>
      <c r="AE3095" s="246" t="s">
        <v>17779</v>
      </c>
      <c r="AF3095" s="247">
        <v>33320.54</v>
      </c>
      <c r="AH3095" s="226" t="s">
        <v>34738</v>
      </c>
      <c r="AI3095" s="227">
        <v>699.03</v>
      </c>
      <c r="AK3095" s="207" t="s">
        <v>17562</v>
      </c>
      <c r="AL3095" s="208">
        <v>5120</v>
      </c>
      <c r="AM3095" s="93"/>
      <c r="AN3095" s="199" t="s">
        <v>14278</v>
      </c>
      <c r="AO3095" s="200">
        <v>4400</v>
      </c>
      <c r="AT3095" s="263"/>
      <c r="AU3095" s="264"/>
      <c r="AW3095" s="252" t="s">
        <v>9887</v>
      </c>
      <c r="AX3095" s="253">
        <v>12799030.460000001</v>
      </c>
      <c r="AZ3095" s="230" t="s">
        <v>37927</v>
      </c>
      <c r="BA3095" s="231">
        <v>34787.46</v>
      </c>
      <c r="BC3095" s="209" t="s">
        <v>7481</v>
      </c>
      <c r="BD3095" s="210">
        <v>96334</v>
      </c>
    </row>
    <row r="3096" spans="13:56" x14ac:dyDescent="0.55000000000000004">
      <c r="M3096" s="224" t="s">
        <v>37710</v>
      </c>
      <c r="N3096" s="224"/>
      <c r="O3096" s="225">
        <v>4573.1899999999996</v>
      </c>
      <c r="Q3096" s="203" t="s">
        <v>4262</v>
      </c>
      <c r="R3096" s="203"/>
      <c r="S3096" s="204">
        <v>167270.12</v>
      </c>
      <c r="Y3096" t="s">
        <v>71628</v>
      </c>
      <c r="Z3096" s="284">
        <v>2268.61</v>
      </c>
      <c r="AB3096" s="276" t="s">
        <v>49824</v>
      </c>
      <c r="AC3096" s="277">
        <v>1469643.55</v>
      </c>
      <c r="AE3096" s="246" t="s">
        <v>47877</v>
      </c>
      <c r="AF3096" s="247">
        <v>6535.78</v>
      </c>
      <c r="AH3096" s="226" t="s">
        <v>38952</v>
      </c>
      <c r="AI3096" s="227">
        <v>43.13</v>
      </c>
      <c r="AK3096" s="207" t="s">
        <v>17563</v>
      </c>
      <c r="AL3096" s="208">
        <v>391.68</v>
      </c>
      <c r="AM3096" s="93"/>
      <c r="AN3096" s="199" t="s">
        <v>14279</v>
      </c>
      <c r="AO3096" s="200">
        <v>2286.09</v>
      </c>
      <c r="AT3096" s="263"/>
      <c r="AU3096" s="264"/>
      <c r="AW3096" s="252" t="s">
        <v>9888</v>
      </c>
      <c r="AX3096" s="253">
        <v>226756.01</v>
      </c>
      <c r="AZ3096" s="230" t="s">
        <v>37939</v>
      </c>
      <c r="BA3096" s="231">
        <v>4573.1899999999996</v>
      </c>
      <c r="BC3096" s="209" t="s">
        <v>7647</v>
      </c>
      <c r="BD3096" s="210">
        <v>103775</v>
      </c>
    </row>
    <row r="3097" spans="13:56" x14ac:dyDescent="0.55000000000000004">
      <c r="M3097" s="224" t="s">
        <v>37714</v>
      </c>
      <c r="N3097" s="224"/>
      <c r="O3097" s="225">
        <v>14626.65</v>
      </c>
      <c r="Q3097" s="203" t="s">
        <v>4380</v>
      </c>
      <c r="R3097" s="203"/>
      <c r="S3097" s="204">
        <v>4805</v>
      </c>
      <c r="Y3097" t="s">
        <v>68566</v>
      </c>
      <c r="Z3097" s="284">
        <v>31166.73</v>
      </c>
      <c r="AB3097" s="276" t="s">
        <v>61942</v>
      </c>
      <c r="AC3097" s="277">
        <v>5342.5</v>
      </c>
      <c r="AE3097" s="246" t="s">
        <v>57323</v>
      </c>
      <c r="AF3097" s="247">
        <v>39529</v>
      </c>
      <c r="AH3097" s="226" t="s">
        <v>33287</v>
      </c>
      <c r="AI3097" s="227">
        <v>58700.57</v>
      </c>
      <c r="AK3097" s="207" t="s">
        <v>17564</v>
      </c>
      <c r="AL3097" s="208">
        <v>1110.02</v>
      </c>
      <c r="AM3097" s="93"/>
      <c r="AN3097" s="199" t="s">
        <v>14280</v>
      </c>
      <c r="AO3097" s="200">
        <v>4966.1000000000004</v>
      </c>
      <c r="AT3097" s="263"/>
      <c r="AU3097" s="264"/>
      <c r="AW3097" s="252" t="s">
        <v>9889</v>
      </c>
      <c r="AX3097" s="253">
        <v>98718.87</v>
      </c>
      <c r="AZ3097" s="230" t="s">
        <v>37977</v>
      </c>
      <c r="BA3097" s="231">
        <v>14626.65</v>
      </c>
      <c r="BC3097" s="209" t="s">
        <v>7885</v>
      </c>
      <c r="BD3097" s="210">
        <v>12861</v>
      </c>
    </row>
    <row r="3098" spans="13:56" x14ac:dyDescent="0.55000000000000004">
      <c r="M3098" s="224" t="s">
        <v>37715</v>
      </c>
      <c r="N3098" s="224"/>
      <c r="O3098" s="225">
        <v>8073.79</v>
      </c>
      <c r="Q3098" s="203" t="s">
        <v>4381</v>
      </c>
      <c r="R3098" s="203"/>
      <c r="S3098" s="204">
        <v>609.28</v>
      </c>
      <c r="Y3098" t="s">
        <v>68567</v>
      </c>
      <c r="Z3098" s="284">
        <v>2384.3000000000002</v>
      </c>
      <c r="AB3098" s="276" t="s">
        <v>66565</v>
      </c>
      <c r="AC3098" s="277">
        <v>3750.92</v>
      </c>
      <c r="AE3098" s="246" t="s">
        <v>55922</v>
      </c>
      <c r="AF3098" s="247">
        <v>9588.76</v>
      </c>
      <c r="AH3098" s="226" t="s">
        <v>33288</v>
      </c>
      <c r="AI3098" s="227">
        <v>1374992.71</v>
      </c>
      <c r="AK3098" s="207" t="s">
        <v>17565</v>
      </c>
      <c r="AL3098" s="208">
        <v>178.32</v>
      </c>
      <c r="AM3098" s="93"/>
      <c r="AN3098" s="199" t="s">
        <v>28223</v>
      </c>
      <c r="AO3098" s="200">
        <v>229.5</v>
      </c>
      <c r="AT3098" s="263"/>
      <c r="AU3098" s="264"/>
      <c r="AW3098" s="252" t="s">
        <v>9890</v>
      </c>
      <c r="AX3098" s="253">
        <v>1636311.56</v>
      </c>
      <c r="AZ3098" s="230" t="s">
        <v>37987</v>
      </c>
      <c r="BA3098" s="231">
        <v>8073.79</v>
      </c>
      <c r="BC3098" s="209" t="s">
        <v>8130</v>
      </c>
      <c r="BD3098" s="210">
        <v>37705</v>
      </c>
    </row>
    <row r="3099" spans="13:56" x14ac:dyDescent="0.55000000000000004">
      <c r="M3099" s="224" t="s">
        <v>37716</v>
      </c>
      <c r="N3099" s="224"/>
      <c r="O3099" s="225">
        <v>35783</v>
      </c>
      <c r="Q3099" s="203" t="s">
        <v>3572</v>
      </c>
      <c r="R3099" s="203"/>
      <c r="S3099" s="204">
        <v>8542.85</v>
      </c>
      <c r="Y3099" t="s">
        <v>68568</v>
      </c>
      <c r="Z3099">
        <v>305.54000000000002</v>
      </c>
      <c r="AB3099" s="276" t="s">
        <v>58228</v>
      </c>
      <c r="AC3099" s="277">
        <v>134439.5</v>
      </c>
      <c r="AE3099" s="246" t="s">
        <v>42273</v>
      </c>
      <c r="AF3099" s="247">
        <v>15218.96</v>
      </c>
      <c r="AH3099" s="226" t="s">
        <v>47874</v>
      </c>
      <c r="AI3099" s="227">
        <v>36590.660000000003</v>
      </c>
      <c r="AK3099" s="207" t="s">
        <v>17566</v>
      </c>
      <c r="AL3099" s="208">
        <v>12150</v>
      </c>
      <c r="AM3099" s="93"/>
      <c r="AN3099" s="199" t="s">
        <v>14281</v>
      </c>
      <c r="AO3099" s="200">
        <v>19011.48</v>
      </c>
      <c r="AT3099" s="263"/>
      <c r="AU3099" s="264"/>
      <c r="AW3099" s="252" t="s">
        <v>9891</v>
      </c>
      <c r="AX3099" s="253">
        <v>12914950.939999999</v>
      </c>
      <c r="AZ3099" s="230" t="s">
        <v>37992</v>
      </c>
      <c r="BA3099" s="231">
        <v>35783</v>
      </c>
      <c r="BC3099" s="209" t="s">
        <v>8407</v>
      </c>
      <c r="BD3099" s="210">
        <v>40651</v>
      </c>
    </row>
    <row r="3100" spans="13:56" x14ac:dyDescent="0.55000000000000004">
      <c r="M3100" s="224" t="s">
        <v>37717</v>
      </c>
      <c r="N3100" s="224"/>
      <c r="O3100" s="225">
        <v>29894</v>
      </c>
      <c r="Q3100" s="203" t="s">
        <v>3573</v>
      </c>
      <c r="R3100" s="203"/>
      <c r="S3100" s="204">
        <v>4048.72</v>
      </c>
      <c r="Y3100" t="s">
        <v>71629</v>
      </c>
      <c r="Z3100">
        <v>-6.58</v>
      </c>
      <c r="AB3100" s="276" t="s">
        <v>69867</v>
      </c>
      <c r="AC3100" s="277">
        <v>196040</v>
      </c>
      <c r="AE3100" s="246" t="s">
        <v>34765</v>
      </c>
      <c r="AF3100" s="247">
        <v>26683.29</v>
      </c>
      <c r="AH3100" s="226" t="s">
        <v>34739</v>
      </c>
      <c r="AI3100" s="227">
        <v>504.86</v>
      </c>
      <c r="AK3100" s="207" t="s">
        <v>17567</v>
      </c>
      <c r="AL3100" s="208">
        <v>7563</v>
      </c>
      <c r="AM3100" s="93"/>
      <c r="AN3100" s="199" t="s">
        <v>28225</v>
      </c>
      <c r="AO3100" s="200">
        <v>6945.97</v>
      </c>
      <c r="AT3100" s="263"/>
      <c r="AU3100" s="264"/>
      <c r="AW3100" s="252" t="s">
        <v>9892</v>
      </c>
      <c r="AX3100" s="253">
        <v>51981.78</v>
      </c>
      <c r="AZ3100" s="230" t="s">
        <v>38000</v>
      </c>
      <c r="BA3100" s="231">
        <v>29894</v>
      </c>
      <c r="BC3100" s="209" t="s">
        <v>8574</v>
      </c>
      <c r="BD3100" s="210">
        <v>614668</v>
      </c>
    </row>
    <row r="3101" spans="13:56" x14ac:dyDescent="0.55000000000000004">
      <c r="M3101" s="224" t="s">
        <v>37720</v>
      </c>
      <c r="N3101" s="224"/>
      <c r="O3101" s="225">
        <v>86208.53</v>
      </c>
      <c r="Q3101" s="203" t="s">
        <v>3574</v>
      </c>
      <c r="R3101" s="203"/>
      <c r="S3101" s="204">
        <v>11677</v>
      </c>
      <c r="Y3101" t="s">
        <v>70726</v>
      </c>
      <c r="Z3101" s="284">
        <v>2308.36</v>
      </c>
      <c r="AB3101" s="276" t="s">
        <v>44724</v>
      </c>
      <c r="AC3101" s="277">
        <v>6305072.6299999999</v>
      </c>
      <c r="AE3101" s="246" t="s">
        <v>42274</v>
      </c>
      <c r="AF3101" s="247">
        <v>11880.8</v>
      </c>
      <c r="AH3101" s="226" t="s">
        <v>33289</v>
      </c>
      <c r="AI3101" s="227">
        <v>169477.78</v>
      </c>
      <c r="AK3101" s="207" t="s">
        <v>17568</v>
      </c>
      <c r="AL3101" s="208">
        <v>14495</v>
      </c>
      <c r="AM3101" s="93"/>
      <c r="AN3101" s="199" t="s">
        <v>28229</v>
      </c>
      <c r="AO3101" s="200">
        <v>36182.120000000003</v>
      </c>
      <c r="AT3101" s="263"/>
      <c r="AU3101" s="264"/>
      <c r="AW3101" s="252" t="s">
        <v>9893</v>
      </c>
      <c r="AX3101" s="253">
        <v>692829.56</v>
      </c>
      <c r="AZ3101" s="230" t="s">
        <v>38017</v>
      </c>
      <c r="BA3101" s="231">
        <v>86208.53</v>
      </c>
      <c r="BC3101" s="209" t="s">
        <v>8787</v>
      </c>
      <c r="BD3101" s="210">
        <v>10548</v>
      </c>
    </row>
    <row r="3102" spans="13:56" x14ac:dyDescent="0.55000000000000004">
      <c r="M3102" s="224" t="s">
        <v>37721</v>
      </c>
      <c r="N3102" s="224"/>
      <c r="O3102" s="225">
        <v>3878.69</v>
      </c>
      <c r="Q3102" s="203" t="s">
        <v>3575</v>
      </c>
      <c r="R3102" s="203"/>
      <c r="S3102" s="204">
        <v>5692</v>
      </c>
      <c r="Y3102" t="s">
        <v>68578</v>
      </c>
      <c r="Z3102" s="284">
        <v>14566.12</v>
      </c>
      <c r="AB3102" s="276" t="s">
        <v>52209</v>
      </c>
      <c r="AC3102" s="277">
        <v>1731253.92</v>
      </c>
      <c r="AE3102" s="246" t="s">
        <v>17788</v>
      </c>
      <c r="AF3102" s="247">
        <v>4763.1000000000004</v>
      </c>
      <c r="AH3102" s="226" t="s">
        <v>33290</v>
      </c>
      <c r="AI3102" s="227">
        <v>187547.1</v>
      </c>
      <c r="AK3102" s="207" t="s">
        <v>17569</v>
      </c>
      <c r="AL3102" s="208">
        <v>2616.96</v>
      </c>
      <c r="AM3102" s="93"/>
      <c r="AN3102" s="199" t="s">
        <v>32818</v>
      </c>
      <c r="AO3102" s="200">
        <v>6972.55</v>
      </c>
      <c r="AT3102" s="263"/>
      <c r="AU3102" s="264"/>
      <c r="AW3102" s="252" t="s">
        <v>9894</v>
      </c>
      <c r="AX3102" s="253">
        <v>10460506.970000001</v>
      </c>
      <c r="AZ3102" s="230" t="s">
        <v>38019</v>
      </c>
      <c r="BA3102" s="231">
        <v>3878.69</v>
      </c>
      <c r="BC3102" s="209" t="s">
        <v>9186</v>
      </c>
      <c r="BD3102" s="210">
        <v>12571</v>
      </c>
    </row>
    <row r="3103" spans="13:56" x14ac:dyDescent="0.55000000000000004">
      <c r="M3103" s="224" t="s">
        <v>37724</v>
      </c>
      <c r="N3103" s="224"/>
      <c r="O3103" s="225">
        <v>944.1</v>
      </c>
      <c r="Q3103" s="203" t="s">
        <v>4276</v>
      </c>
      <c r="R3103" s="203"/>
      <c r="S3103" s="204">
        <v>13972</v>
      </c>
      <c r="Y3103" t="s">
        <v>35506</v>
      </c>
      <c r="Z3103" s="284">
        <v>5388</v>
      </c>
      <c r="AB3103" s="276" t="s">
        <v>52210</v>
      </c>
      <c r="AC3103" s="277">
        <v>750977.28</v>
      </c>
      <c r="AE3103" s="246" t="s">
        <v>36132</v>
      </c>
      <c r="AF3103" s="247">
        <v>3479.64</v>
      </c>
      <c r="AH3103" s="226" t="s">
        <v>34740</v>
      </c>
      <c r="AI3103" s="227">
        <v>115565.57</v>
      </c>
      <c r="AK3103" s="207" t="s">
        <v>17570</v>
      </c>
      <c r="AL3103" s="208">
        <v>2598.4299999999998</v>
      </c>
      <c r="AM3103" s="93"/>
      <c r="AN3103" s="199" t="s">
        <v>32819</v>
      </c>
      <c r="AO3103" s="200">
        <v>1648.52</v>
      </c>
      <c r="AT3103" s="263"/>
      <c r="AU3103" s="264"/>
      <c r="AW3103" s="252" t="s">
        <v>9895</v>
      </c>
      <c r="AX3103" s="253">
        <v>12210.8</v>
      </c>
      <c r="AZ3103" s="230" t="s">
        <v>38032</v>
      </c>
      <c r="BA3103" s="231">
        <v>944.1</v>
      </c>
      <c r="BC3103" s="209" t="s">
        <v>9385</v>
      </c>
      <c r="BD3103" s="210">
        <v>484812.62</v>
      </c>
    </row>
    <row r="3104" spans="13:56" x14ac:dyDescent="0.55000000000000004">
      <c r="M3104" s="224" t="s">
        <v>37726</v>
      </c>
      <c r="N3104" s="224"/>
      <c r="O3104" s="225">
        <v>19367.599999999999</v>
      </c>
      <c r="Q3104" s="203" t="s">
        <v>3576</v>
      </c>
      <c r="R3104" s="203"/>
      <c r="S3104" s="204">
        <v>4500</v>
      </c>
      <c r="Y3104" t="s">
        <v>35508</v>
      </c>
      <c r="Z3104" s="284">
        <v>27131.8</v>
      </c>
      <c r="AB3104" s="276" t="s">
        <v>62456</v>
      </c>
      <c r="AC3104" s="277">
        <v>40904.15</v>
      </c>
      <c r="AE3104" s="246" t="s">
        <v>36133</v>
      </c>
      <c r="AF3104" s="247">
        <v>12059.91</v>
      </c>
      <c r="AH3104" s="226" t="s">
        <v>44589</v>
      </c>
      <c r="AI3104" s="227">
        <v>18961.900000000001</v>
      </c>
      <c r="AK3104" s="207" t="s">
        <v>17571</v>
      </c>
      <c r="AL3104" s="208">
        <v>59663.199999999997</v>
      </c>
      <c r="AM3104" s="93"/>
      <c r="AN3104" s="199" t="s">
        <v>32820</v>
      </c>
      <c r="AO3104" s="200">
        <v>2397.9899999999998</v>
      </c>
      <c r="AT3104" s="263"/>
      <c r="AU3104" s="264"/>
      <c r="AW3104" s="252" t="s">
        <v>9896</v>
      </c>
      <c r="AX3104" s="253">
        <v>7932419.8499999996</v>
      </c>
      <c r="AZ3104" s="230" t="s">
        <v>38042</v>
      </c>
      <c r="BA3104" s="231">
        <v>19367.599999999999</v>
      </c>
      <c r="BC3104" s="209" t="s">
        <v>11161</v>
      </c>
      <c r="BD3104" s="210">
        <v>17741.07</v>
      </c>
    </row>
    <row r="3105" spans="13:56" x14ac:dyDescent="0.55000000000000004">
      <c r="M3105" s="224" t="s">
        <v>37727</v>
      </c>
      <c r="N3105" s="224"/>
      <c r="O3105" s="225">
        <v>13918</v>
      </c>
      <c r="Q3105" s="203" t="s">
        <v>3577</v>
      </c>
      <c r="R3105" s="203"/>
      <c r="S3105" s="204">
        <v>13829.05</v>
      </c>
      <c r="Y3105" t="s">
        <v>68583</v>
      </c>
      <c r="Z3105">
        <v>290.48</v>
      </c>
      <c r="AB3105" s="276" t="s">
        <v>52211</v>
      </c>
      <c r="AC3105" s="277">
        <v>365735.71</v>
      </c>
      <c r="AE3105" s="246" t="s">
        <v>44615</v>
      </c>
      <c r="AF3105" s="247">
        <v>936</v>
      </c>
      <c r="AH3105" s="226" t="s">
        <v>17666</v>
      </c>
      <c r="AI3105" s="227">
        <v>204763.6</v>
      </c>
      <c r="AK3105" s="207" t="s">
        <v>17572</v>
      </c>
      <c r="AL3105" s="208">
        <v>137783.20000000001</v>
      </c>
      <c r="AM3105" s="93"/>
      <c r="AN3105" s="199" t="s">
        <v>32821</v>
      </c>
      <c r="AO3105" s="200">
        <v>680.26</v>
      </c>
      <c r="AT3105" s="263"/>
      <c r="AU3105" s="264"/>
      <c r="AW3105" s="252" t="s">
        <v>9897</v>
      </c>
      <c r="AX3105" s="253">
        <v>720614.58</v>
      </c>
      <c r="AZ3105" s="230" t="s">
        <v>38050</v>
      </c>
      <c r="BA3105" s="231">
        <v>13918</v>
      </c>
      <c r="BC3105" s="209" t="s">
        <v>11654</v>
      </c>
      <c r="BD3105" s="210">
        <v>985028.25</v>
      </c>
    </row>
    <row r="3106" spans="13:56" x14ac:dyDescent="0.55000000000000004">
      <c r="M3106" s="224" t="s">
        <v>37728</v>
      </c>
      <c r="N3106" s="224"/>
      <c r="O3106" s="225">
        <v>18851.900000000001</v>
      </c>
      <c r="Q3106" s="203" t="s">
        <v>3578</v>
      </c>
      <c r="R3106" s="203"/>
      <c r="S3106" s="204">
        <v>14102</v>
      </c>
      <c r="Y3106" t="s">
        <v>26211</v>
      </c>
      <c r="Z3106" s="284">
        <v>6869.25</v>
      </c>
      <c r="AB3106" s="276" t="s">
        <v>69714</v>
      </c>
      <c r="AC3106" s="277">
        <v>612.80999999999995</v>
      </c>
      <c r="AE3106" s="246" t="s">
        <v>34766</v>
      </c>
      <c r="AF3106" s="247">
        <v>296627.8</v>
      </c>
      <c r="AH3106" s="226" t="s">
        <v>38953</v>
      </c>
      <c r="AI3106" s="227">
        <v>76439.06</v>
      </c>
      <c r="AK3106" s="207" t="s">
        <v>17573</v>
      </c>
      <c r="AL3106" s="208">
        <v>10540.35</v>
      </c>
      <c r="AM3106" s="93"/>
      <c r="AN3106" s="199" t="s">
        <v>32822</v>
      </c>
      <c r="AO3106" s="200">
        <v>838.67</v>
      </c>
      <c r="AT3106" s="263"/>
      <c r="AU3106" s="264"/>
      <c r="AW3106" s="252" t="s">
        <v>9898</v>
      </c>
      <c r="AX3106" s="253">
        <v>95045.61</v>
      </c>
      <c r="AZ3106" s="230" t="s">
        <v>38056</v>
      </c>
      <c r="BA3106" s="231">
        <v>18851.900000000001</v>
      </c>
      <c r="BC3106" s="209" t="s">
        <v>12261</v>
      </c>
      <c r="BD3106" s="210">
        <v>19474</v>
      </c>
    </row>
    <row r="3107" spans="13:56" x14ac:dyDescent="0.55000000000000004">
      <c r="M3107" s="224" t="s">
        <v>37732</v>
      </c>
      <c r="N3107" s="224"/>
      <c r="O3107" s="225">
        <v>5365.04</v>
      </c>
      <c r="Q3107" s="203" t="s">
        <v>4385</v>
      </c>
      <c r="R3107" s="203"/>
      <c r="S3107" s="204">
        <v>2499</v>
      </c>
      <c r="Y3107" t="s">
        <v>26212</v>
      </c>
      <c r="Z3107" s="284">
        <v>3989.35</v>
      </c>
      <c r="AB3107" s="276" t="s">
        <v>52212</v>
      </c>
      <c r="AC3107" s="277">
        <v>92966.22</v>
      </c>
      <c r="AE3107" s="246" t="s">
        <v>64098</v>
      </c>
      <c r="AF3107" s="247">
        <v>2000</v>
      </c>
      <c r="AH3107" s="226" t="s">
        <v>44590</v>
      </c>
      <c r="AI3107" s="227">
        <v>38680.76</v>
      </c>
      <c r="AK3107" s="207" t="s">
        <v>17574</v>
      </c>
      <c r="AL3107" s="208">
        <v>3994.35</v>
      </c>
      <c r="AM3107" s="93"/>
      <c r="AN3107" s="199" t="s">
        <v>32823</v>
      </c>
      <c r="AO3107" s="200">
        <v>1464.55</v>
      </c>
      <c r="AT3107" s="263"/>
      <c r="AU3107" s="264"/>
      <c r="AW3107" s="252" t="s">
        <v>9899</v>
      </c>
      <c r="AX3107" s="253">
        <v>3968654.49</v>
      </c>
      <c r="AZ3107" s="230" t="s">
        <v>38077</v>
      </c>
      <c r="BA3107" s="231">
        <v>5365.04</v>
      </c>
      <c r="BC3107" s="209" t="s">
        <v>9978</v>
      </c>
      <c r="BD3107" s="210">
        <v>2696781.94</v>
      </c>
    </row>
    <row r="3108" spans="13:56" x14ac:dyDescent="0.55000000000000004">
      <c r="M3108" s="224" t="s">
        <v>37734</v>
      </c>
      <c r="N3108" s="224"/>
      <c r="O3108" s="225">
        <v>738.11</v>
      </c>
      <c r="Q3108" s="203" t="s">
        <v>3579</v>
      </c>
      <c r="R3108" s="203"/>
      <c r="S3108" s="204">
        <v>1625</v>
      </c>
      <c r="Y3108" t="s">
        <v>26213</v>
      </c>
      <c r="Z3108" s="284">
        <v>13127.77</v>
      </c>
      <c r="AB3108" s="276" t="s">
        <v>52213</v>
      </c>
      <c r="AC3108" s="277">
        <v>4404786.47</v>
      </c>
      <c r="AE3108" s="246" t="s">
        <v>17793</v>
      </c>
      <c r="AF3108" s="247">
        <v>28799.29</v>
      </c>
      <c r="AH3108" s="226" t="s">
        <v>47875</v>
      </c>
      <c r="AI3108" s="227">
        <v>-1214.22</v>
      </c>
      <c r="AK3108" s="207" t="s">
        <v>17575</v>
      </c>
      <c r="AL3108" s="208">
        <v>137783.20000000001</v>
      </c>
      <c r="AM3108" s="93"/>
      <c r="AN3108" s="199" t="s">
        <v>28252</v>
      </c>
      <c r="AO3108" s="200">
        <v>1648.52</v>
      </c>
      <c r="AT3108" s="263"/>
      <c r="AU3108" s="264"/>
      <c r="AW3108" s="252" t="s">
        <v>9900</v>
      </c>
      <c r="AX3108" s="253">
        <v>3436897.95</v>
      </c>
      <c r="AZ3108" s="230" t="s">
        <v>38087</v>
      </c>
      <c r="BA3108" s="231">
        <v>738.11</v>
      </c>
      <c r="BC3108" s="209" t="s">
        <v>6803</v>
      </c>
      <c r="BD3108" s="210">
        <v>43608</v>
      </c>
    </row>
    <row r="3109" spans="13:56" x14ac:dyDescent="0.55000000000000004">
      <c r="M3109" s="224" t="s">
        <v>37735</v>
      </c>
      <c r="N3109" s="224"/>
      <c r="O3109" s="225">
        <v>2486</v>
      </c>
      <c r="Q3109" s="203" t="s">
        <v>3580</v>
      </c>
      <c r="R3109" s="203"/>
      <c r="S3109" s="204">
        <v>34900.269999999997</v>
      </c>
      <c r="Y3109" t="s">
        <v>35511</v>
      </c>
      <c r="Z3109" s="284">
        <v>9956.85</v>
      </c>
      <c r="AB3109" s="276" t="s">
        <v>60074</v>
      </c>
      <c r="AC3109" s="277">
        <v>5683798.1100000003</v>
      </c>
      <c r="AE3109" s="246" t="s">
        <v>34767</v>
      </c>
      <c r="AF3109" s="247">
        <v>85534.89</v>
      </c>
      <c r="AH3109" s="226" t="s">
        <v>17667</v>
      </c>
      <c r="AI3109" s="227">
        <v>1319975.82</v>
      </c>
      <c r="AK3109" s="207" t="s">
        <v>17576</v>
      </c>
      <c r="AL3109" s="208">
        <v>14100</v>
      </c>
      <c r="AM3109" s="93"/>
      <c r="AN3109" s="199" t="s">
        <v>28253</v>
      </c>
      <c r="AO3109" s="200">
        <v>2397.9899999999998</v>
      </c>
      <c r="AT3109" s="263"/>
      <c r="AU3109" s="264"/>
      <c r="AW3109" s="252" t="s">
        <v>9901</v>
      </c>
      <c r="AX3109" s="253">
        <v>3757018.93</v>
      </c>
      <c r="AZ3109" s="230" t="s">
        <v>38102</v>
      </c>
      <c r="BA3109" s="231">
        <v>2486</v>
      </c>
      <c r="BC3109" s="209" t="s">
        <v>10458</v>
      </c>
      <c r="BD3109" s="210">
        <v>3181.48</v>
      </c>
    </row>
    <row r="3110" spans="13:56" x14ac:dyDescent="0.55000000000000004">
      <c r="M3110" s="224" t="s">
        <v>37736</v>
      </c>
      <c r="N3110" s="224"/>
      <c r="O3110" s="225">
        <v>10269</v>
      </c>
      <c r="Q3110" s="203" t="s">
        <v>3581</v>
      </c>
      <c r="R3110" s="203"/>
      <c r="S3110" s="204">
        <v>2300</v>
      </c>
      <c r="Y3110" t="s">
        <v>39419</v>
      </c>
      <c r="Z3110" s="284">
        <v>73642.09</v>
      </c>
      <c r="AB3110" s="276" t="s">
        <v>66566</v>
      </c>
      <c r="AC3110" s="277">
        <v>1215487.5</v>
      </c>
      <c r="AE3110" s="246" t="s">
        <v>34768</v>
      </c>
      <c r="AF3110" s="247">
        <v>23127.3</v>
      </c>
      <c r="AH3110" s="226" t="s">
        <v>34741</v>
      </c>
      <c r="AI3110" s="227">
        <v>365868.7</v>
      </c>
      <c r="AK3110" s="207" t="s">
        <v>17577</v>
      </c>
      <c r="AL3110" s="208">
        <v>12150</v>
      </c>
      <c r="AM3110" s="93"/>
      <c r="AN3110" s="199" t="s">
        <v>32824</v>
      </c>
      <c r="AO3110" s="200">
        <v>680.26</v>
      </c>
      <c r="AT3110" s="263"/>
      <c r="AU3110" s="264"/>
      <c r="AW3110" s="252" t="s">
        <v>9902</v>
      </c>
      <c r="AX3110" s="253">
        <v>67173.09</v>
      </c>
      <c r="AZ3110" s="230" t="s">
        <v>38122</v>
      </c>
      <c r="BA3110" s="231">
        <v>10269</v>
      </c>
      <c r="BC3110" s="209" t="s">
        <v>7482</v>
      </c>
      <c r="BD3110" s="210">
        <v>33245</v>
      </c>
    </row>
    <row r="3111" spans="13:56" x14ac:dyDescent="0.55000000000000004">
      <c r="M3111" s="224" t="s">
        <v>37738</v>
      </c>
      <c r="N3111" s="224"/>
      <c r="O3111" s="225">
        <v>1135.68</v>
      </c>
      <c r="Q3111" s="203" t="s">
        <v>4389</v>
      </c>
      <c r="R3111" s="203"/>
      <c r="S3111" s="204">
        <v>731</v>
      </c>
      <c r="Y3111" t="s">
        <v>62779</v>
      </c>
      <c r="Z3111" s="284">
        <v>22900</v>
      </c>
      <c r="AB3111" s="276" t="s">
        <v>60075</v>
      </c>
      <c r="AC3111" s="277">
        <v>430891</v>
      </c>
      <c r="AE3111" s="246" t="s">
        <v>59529</v>
      </c>
      <c r="AF3111" s="247">
        <v>16382.02</v>
      </c>
      <c r="AH3111" s="226" t="s">
        <v>38954</v>
      </c>
      <c r="AI3111" s="227">
        <v>16720.25</v>
      </c>
      <c r="AK3111" s="207" t="s">
        <v>17578</v>
      </c>
      <c r="AL3111" s="208">
        <v>7038.85</v>
      </c>
      <c r="AM3111" s="93"/>
      <c r="AN3111" s="199" t="s">
        <v>28254</v>
      </c>
      <c r="AO3111" s="200">
        <v>838.67</v>
      </c>
      <c r="AT3111" s="263"/>
      <c r="AU3111" s="264"/>
      <c r="AW3111" s="252" t="s">
        <v>9903</v>
      </c>
      <c r="AX3111" s="253">
        <v>6691148.8099999996</v>
      </c>
      <c r="AZ3111" s="230" t="s">
        <v>38149</v>
      </c>
      <c r="BA3111" s="231">
        <v>1135.68</v>
      </c>
      <c r="BC3111" s="209" t="s">
        <v>7886</v>
      </c>
      <c r="BD3111" s="210">
        <v>5544</v>
      </c>
    </row>
    <row r="3112" spans="13:56" x14ac:dyDescent="0.55000000000000004">
      <c r="M3112" s="224" t="s">
        <v>37740</v>
      </c>
      <c r="N3112" s="224"/>
      <c r="O3112" s="225">
        <v>3867</v>
      </c>
      <c r="Q3112" s="203" t="s">
        <v>4390</v>
      </c>
      <c r="R3112" s="203"/>
      <c r="S3112" s="204">
        <v>2507.15</v>
      </c>
      <c r="Y3112" t="s">
        <v>36639</v>
      </c>
      <c r="Z3112" s="284">
        <v>755873.73</v>
      </c>
      <c r="AB3112" s="276" t="s">
        <v>58229</v>
      </c>
      <c r="AC3112" s="277">
        <v>1253469.43</v>
      </c>
      <c r="AE3112" s="246" t="s">
        <v>51981</v>
      </c>
      <c r="AF3112" s="247">
        <v>19169.439999999999</v>
      </c>
      <c r="AH3112" s="226" t="s">
        <v>44591</v>
      </c>
      <c r="AI3112" s="227">
        <v>74400</v>
      </c>
      <c r="AK3112" s="207" t="s">
        <v>13243</v>
      </c>
      <c r="AL3112" s="208">
        <v>19885.45</v>
      </c>
      <c r="AM3112" s="93"/>
      <c r="AN3112" s="199" t="s">
        <v>28255</v>
      </c>
      <c r="AO3112" s="200">
        <v>1464.55</v>
      </c>
      <c r="AT3112" s="263"/>
      <c r="AU3112" s="264"/>
      <c r="AW3112" s="252" t="s">
        <v>9904</v>
      </c>
      <c r="AX3112" s="253">
        <v>170638417.30000001</v>
      </c>
      <c r="AZ3112" s="230" t="s">
        <v>38163</v>
      </c>
      <c r="BA3112" s="231">
        <v>3867</v>
      </c>
      <c r="BC3112" s="209" t="s">
        <v>8225</v>
      </c>
      <c r="BD3112" s="210">
        <v>15056</v>
      </c>
    </row>
    <row r="3113" spans="13:56" x14ac:dyDescent="0.55000000000000004">
      <c r="M3113" s="224" t="s">
        <v>37741</v>
      </c>
      <c r="N3113" s="224"/>
      <c r="O3113" s="225">
        <v>12732</v>
      </c>
      <c r="Q3113" s="203" t="s">
        <v>4391</v>
      </c>
      <c r="R3113" s="203"/>
      <c r="S3113" s="204">
        <v>8569</v>
      </c>
      <c r="Y3113" t="s">
        <v>26214</v>
      </c>
      <c r="Z3113" s="284">
        <v>375183.59</v>
      </c>
      <c r="AB3113" s="276" t="s">
        <v>59406</v>
      </c>
      <c r="AC3113" s="277">
        <v>4955.88</v>
      </c>
      <c r="AE3113" s="246" t="s">
        <v>36135</v>
      </c>
      <c r="AF3113" s="247">
        <v>43712.160000000003</v>
      </c>
      <c r="AH3113" s="226" t="s">
        <v>44592</v>
      </c>
      <c r="AI3113" s="227">
        <v>5691.75</v>
      </c>
      <c r="AK3113" s="207" t="s">
        <v>13244</v>
      </c>
      <c r="AL3113" s="208">
        <v>14495</v>
      </c>
      <c r="AM3113" s="93"/>
      <c r="AN3113" s="199" t="s">
        <v>14282</v>
      </c>
      <c r="AO3113" s="200">
        <v>47860.58</v>
      </c>
      <c r="AT3113" s="263"/>
      <c r="AU3113" s="264"/>
      <c r="AW3113" s="252" t="s">
        <v>9905</v>
      </c>
      <c r="AX3113" s="253">
        <v>2666957.4500000002</v>
      </c>
      <c r="AZ3113" s="230" t="s">
        <v>38173</v>
      </c>
      <c r="BA3113" s="231">
        <v>12732</v>
      </c>
      <c r="BC3113" s="209" t="s">
        <v>8575</v>
      </c>
      <c r="BD3113" s="210">
        <v>82633</v>
      </c>
    </row>
    <row r="3114" spans="13:56" x14ac:dyDescent="0.55000000000000004">
      <c r="M3114" s="224" t="s">
        <v>37742</v>
      </c>
      <c r="N3114" s="224"/>
      <c r="O3114" s="225">
        <v>7438.91</v>
      </c>
      <c r="Q3114" s="203" t="s">
        <v>4392</v>
      </c>
      <c r="R3114" s="203"/>
      <c r="S3114" s="204">
        <v>3999</v>
      </c>
      <c r="Y3114" t="s">
        <v>39420</v>
      </c>
      <c r="Z3114">
        <v>55.68</v>
      </c>
      <c r="AB3114" s="276" t="s">
        <v>52214</v>
      </c>
      <c r="AC3114" s="277">
        <v>38600</v>
      </c>
      <c r="AE3114" s="246" t="s">
        <v>61325</v>
      </c>
      <c r="AF3114" s="247">
        <v>7500</v>
      </c>
      <c r="AH3114" s="226" t="s">
        <v>44593</v>
      </c>
      <c r="AI3114" s="227">
        <v>14721.91</v>
      </c>
      <c r="AK3114" s="207" t="s">
        <v>17579</v>
      </c>
      <c r="AL3114" s="208">
        <v>5440.75</v>
      </c>
      <c r="AM3114" s="93"/>
      <c r="AN3114" s="199" t="s">
        <v>14283</v>
      </c>
      <c r="AO3114" s="200">
        <v>23519.58</v>
      </c>
      <c r="AT3114" s="263"/>
      <c r="AU3114" s="264"/>
      <c r="AW3114" s="252" t="s">
        <v>9906</v>
      </c>
      <c r="AX3114" s="253">
        <v>439550.76</v>
      </c>
      <c r="AZ3114" s="230" t="s">
        <v>38178</v>
      </c>
      <c r="BA3114" s="231">
        <v>7438.91</v>
      </c>
      <c r="BC3114" s="209" t="s">
        <v>9074</v>
      </c>
      <c r="BD3114" s="210">
        <v>47088</v>
      </c>
    </row>
    <row r="3115" spans="13:56" x14ac:dyDescent="0.55000000000000004">
      <c r="M3115" s="224" t="s">
        <v>37745</v>
      </c>
      <c r="N3115" s="224"/>
      <c r="O3115" s="225">
        <v>245865</v>
      </c>
      <c r="Q3115" s="203" t="s">
        <v>4394</v>
      </c>
      <c r="R3115" s="203"/>
      <c r="S3115" s="204">
        <v>4862</v>
      </c>
      <c r="Y3115" t="s">
        <v>70195</v>
      </c>
      <c r="Z3115" s="284">
        <v>144462.98000000001</v>
      </c>
      <c r="AB3115" s="276" t="s">
        <v>58230</v>
      </c>
      <c r="AC3115" s="277">
        <v>36000</v>
      </c>
      <c r="AE3115" s="246" t="s">
        <v>63077</v>
      </c>
      <c r="AF3115" s="247">
        <v>174014.88</v>
      </c>
      <c r="AH3115" s="226" t="s">
        <v>51951</v>
      </c>
      <c r="AI3115" s="227">
        <v>3586.34</v>
      </c>
      <c r="AK3115" s="207" t="s">
        <v>17580</v>
      </c>
      <c r="AL3115" s="208">
        <v>32300</v>
      </c>
      <c r="AM3115" s="93"/>
      <c r="AN3115" s="199" t="s">
        <v>14284</v>
      </c>
      <c r="AO3115" s="200">
        <v>32612.5</v>
      </c>
      <c r="AT3115" s="263"/>
      <c r="AU3115" s="264"/>
      <c r="AW3115" s="252" t="s">
        <v>9907</v>
      </c>
      <c r="AX3115" s="253">
        <v>72443.59</v>
      </c>
      <c r="AZ3115" s="230" t="s">
        <v>38199</v>
      </c>
      <c r="BA3115" s="231">
        <v>245865</v>
      </c>
      <c r="BC3115" s="209" t="s">
        <v>9386</v>
      </c>
      <c r="BD3115" s="210">
        <v>102224</v>
      </c>
    </row>
    <row r="3116" spans="13:56" x14ac:dyDescent="0.55000000000000004">
      <c r="M3116" s="224" t="s">
        <v>37748</v>
      </c>
      <c r="N3116" s="224"/>
      <c r="O3116" s="225">
        <v>1415</v>
      </c>
      <c r="Q3116" s="203" t="s">
        <v>4395</v>
      </c>
      <c r="R3116" s="203"/>
      <c r="S3116" s="204">
        <v>1019</v>
      </c>
      <c r="Y3116" t="s">
        <v>50323</v>
      </c>
      <c r="Z3116" s="284">
        <v>2004404.77</v>
      </c>
      <c r="AB3116" s="276" t="s">
        <v>52215</v>
      </c>
      <c r="AC3116" s="277">
        <v>53896.88</v>
      </c>
      <c r="AE3116" s="246" t="s">
        <v>34769</v>
      </c>
      <c r="AF3116" s="247">
        <v>942255.47</v>
      </c>
      <c r="AH3116" s="226" t="s">
        <v>51952</v>
      </c>
      <c r="AI3116" s="227">
        <v>13438</v>
      </c>
      <c r="AK3116" s="207" t="s">
        <v>13245</v>
      </c>
      <c r="AL3116" s="208">
        <v>4906.3599999999997</v>
      </c>
      <c r="AM3116" s="93"/>
      <c r="AN3116" s="199" t="s">
        <v>14285</v>
      </c>
      <c r="AO3116" s="200">
        <v>21308.19</v>
      </c>
      <c r="AT3116" s="263"/>
      <c r="AU3116" s="264"/>
      <c r="AW3116" s="252" t="s">
        <v>9908</v>
      </c>
      <c r="AX3116" s="253">
        <v>98383.24</v>
      </c>
      <c r="AZ3116" s="230" t="s">
        <v>38239</v>
      </c>
      <c r="BA3116" s="231">
        <v>1415</v>
      </c>
      <c r="BC3116" s="209" t="s">
        <v>10699</v>
      </c>
      <c r="BD3116" s="210">
        <v>609.28</v>
      </c>
    </row>
    <row r="3117" spans="13:56" x14ac:dyDescent="0.55000000000000004">
      <c r="M3117" s="224" t="s">
        <v>37751</v>
      </c>
      <c r="N3117" s="224"/>
      <c r="O3117" s="225">
        <v>23034.33</v>
      </c>
      <c r="Q3117" s="203" t="s">
        <v>3582</v>
      </c>
      <c r="R3117" s="203"/>
      <c r="S3117" s="204">
        <v>3657</v>
      </c>
      <c r="Y3117" t="s">
        <v>40579</v>
      </c>
      <c r="Z3117" s="284">
        <v>155925.75</v>
      </c>
      <c r="AB3117" s="276" t="s">
        <v>48823</v>
      </c>
      <c r="AC3117" s="277">
        <v>2498.04</v>
      </c>
      <c r="AE3117" s="246" t="s">
        <v>34770</v>
      </c>
      <c r="AF3117" s="247">
        <v>7150</v>
      </c>
      <c r="AH3117" s="226" t="s">
        <v>51953</v>
      </c>
      <c r="AI3117" s="227">
        <v>1300</v>
      </c>
      <c r="AK3117" s="207" t="s">
        <v>13246</v>
      </c>
      <c r="AL3117" s="208">
        <v>18673.13</v>
      </c>
      <c r="AM3117" s="93"/>
      <c r="AN3117" s="199" t="s">
        <v>14286</v>
      </c>
      <c r="AO3117" s="200">
        <v>9459.15</v>
      </c>
      <c r="AT3117" s="263"/>
      <c r="AU3117" s="264"/>
      <c r="AW3117" s="252" t="s">
        <v>9909</v>
      </c>
      <c r="AX3117" s="253">
        <v>293757.40999999997</v>
      </c>
      <c r="AZ3117" s="230" t="s">
        <v>38252</v>
      </c>
      <c r="BA3117" s="231">
        <v>23034.33</v>
      </c>
      <c r="BC3117" s="209" t="s">
        <v>11392</v>
      </c>
      <c r="BD3117" s="210">
        <v>7172.67</v>
      </c>
    </row>
    <row r="3118" spans="13:56" x14ac:dyDescent="0.55000000000000004">
      <c r="M3118" s="224" t="s">
        <v>37753</v>
      </c>
      <c r="N3118" s="224"/>
      <c r="O3118" s="225">
        <v>32957.86</v>
      </c>
      <c r="Q3118" s="203" t="s">
        <v>4398</v>
      </c>
      <c r="R3118" s="203"/>
      <c r="S3118" s="204">
        <v>5813</v>
      </c>
      <c r="Y3118" t="s">
        <v>63877</v>
      </c>
      <c r="Z3118" s="284">
        <v>1129698.75</v>
      </c>
      <c r="AB3118" s="276" t="s">
        <v>58504</v>
      </c>
      <c r="AC3118" s="277">
        <v>51526.86</v>
      </c>
      <c r="AE3118" s="246" t="s">
        <v>34771</v>
      </c>
      <c r="AF3118" s="247">
        <v>121497.88</v>
      </c>
      <c r="AH3118" s="226" t="s">
        <v>51954</v>
      </c>
      <c r="AI3118" s="227">
        <v>1127.52</v>
      </c>
      <c r="AK3118" s="207" t="s">
        <v>13247</v>
      </c>
      <c r="AL3118" s="208">
        <v>14267.13</v>
      </c>
      <c r="AM3118" s="93"/>
      <c r="AN3118" s="199" t="s">
        <v>14287</v>
      </c>
      <c r="AO3118" s="200">
        <v>16894.650000000001</v>
      </c>
      <c r="AT3118" s="263"/>
      <c r="AU3118" s="264"/>
      <c r="AW3118" s="252" t="s">
        <v>9910</v>
      </c>
      <c r="AX3118" s="253">
        <v>135350.53</v>
      </c>
      <c r="AZ3118" s="230" t="s">
        <v>38259</v>
      </c>
      <c r="BA3118" s="231">
        <v>32957.86</v>
      </c>
      <c r="BC3118" s="209" t="s">
        <v>11653</v>
      </c>
      <c r="BD3118" s="210">
        <v>27408.42</v>
      </c>
    </row>
    <row r="3119" spans="13:56" x14ac:dyDescent="0.55000000000000004">
      <c r="M3119" s="224" t="s">
        <v>37754</v>
      </c>
      <c r="N3119" s="224"/>
      <c r="O3119" s="225">
        <v>906</v>
      </c>
      <c r="Q3119" s="203" t="s">
        <v>4400</v>
      </c>
      <c r="R3119" s="203"/>
      <c r="S3119" s="204">
        <v>5432</v>
      </c>
      <c r="Y3119" t="s">
        <v>56488</v>
      </c>
      <c r="Z3119" s="284">
        <v>8296.1</v>
      </c>
      <c r="AB3119" s="276" t="s">
        <v>63659</v>
      </c>
      <c r="AC3119" s="277">
        <v>5762.1</v>
      </c>
      <c r="AE3119" s="246" t="s">
        <v>57324</v>
      </c>
      <c r="AF3119" s="247">
        <v>518268.43</v>
      </c>
      <c r="AH3119" s="226" t="s">
        <v>51955</v>
      </c>
      <c r="AI3119" s="227">
        <v>3382.87</v>
      </c>
      <c r="AK3119" s="207" t="s">
        <v>17581</v>
      </c>
      <c r="AL3119" s="208">
        <v>1089.48</v>
      </c>
      <c r="AM3119" s="93"/>
      <c r="AN3119" s="199" t="s">
        <v>14288</v>
      </c>
      <c r="AO3119" s="200">
        <v>532.36</v>
      </c>
      <c r="AT3119" s="263"/>
      <c r="AU3119" s="264"/>
      <c r="AW3119" s="252" t="s">
        <v>9911</v>
      </c>
      <c r="AX3119" s="253">
        <v>147460.24</v>
      </c>
      <c r="AZ3119" s="230" t="s">
        <v>38262</v>
      </c>
      <c r="BA3119" s="231">
        <v>906</v>
      </c>
      <c r="BC3119" s="209" t="s">
        <v>9979</v>
      </c>
      <c r="BD3119" s="210">
        <v>367769.85</v>
      </c>
    </row>
    <row r="3120" spans="13:56" x14ac:dyDescent="0.55000000000000004">
      <c r="M3120" s="224" t="s">
        <v>37760</v>
      </c>
      <c r="N3120" s="224"/>
      <c r="O3120" s="225">
        <v>1111.96</v>
      </c>
      <c r="Q3120" s="203" t="s">
        <v>4401</v>
      </c>
      <c r="R3120" s="203"/>
      <c r="S3120" s="204">
        <v>6494</v>
      </c>
      <c r="Y3120" t="s">
        <v>71630</v>
      </c>
      <c r="Z3120" s="284">
        <v>49619.37</v>
      </c>
      <c r="AB3120" s="276" t="s">
        <v>58505</v>
      </c>
      <c r="AC3120" s="277">
        <v>4259.47</v>
      </c>
      <c r="AE3120" s="246" t="s">
        <v>55923</v>
      </c>
      <c r="AF3120" s="247">
        <v>620263.43000000005</v>
      </c>
      <c r="AH3120" s="226" t="s">
        <v>51956</v>
      </c>
      <c r="AI3120" s="227">
        <v>6543.36</v>
      </c>
      <c r="AK3120" s="207" t="s">
        <v>17582</v>
      </c>
      <c r="AL3120" s="208">
        <v>4875</v>
      </c>
      <c r="AM3120" s="93"/>
      <c r="AN3120" s="199" t="s">
        <v>32825</v>
      </c>
      <c r="AO3120" s="200">
        <v>23775.68</v>
      </c>
      <c r="AT3120" s="263"/>
      <c r="AU3120" s="264"/>
      <c r="AW3120" s="252" t="s">
        <v>9912</v>
      </c>
      <c r="AX3120" s="253">
        <v>1775058.11</v>
      </c>
      <c r="AZ3120" s="230" t="s">
        <v>38291</v>
      </c>
      <c r="BA3120" s="231">
        <v>1111.96</v>
      </c>
      <c r="BC3120" s="209" t="s">
        <v>6804</v>
      </c>
      <c r="BD3120" s="210">
        <v>347957</v>
      </c>
    </row>
    <row r="3121" spans="13:56" x14ac:dyDescent="0.55000000000000004">
      <c r="M3121" s="224" t="s">
        <v>37763</v>
      </c>
      <c r="N3121" s="224"/>
      <c r="O3121" s="225">
        <v>100056.01</v>
      </c>
      <c r="Q3121" s="203" t="s">
        <v>4402</v>
      </c>
      <c r="R3121" s="203"/>
      <c r="S3121" s="204">
        <v>3234</v>
      </c>
      <c r="Y3121" t="s">
        <v>68588</v>
      </c>
      <c r="Z3121" s="284">
        <v>7210</v>
      </c>
      <c r="AB3121" s="276" t="s">
        <v>58506</v>
      </c>
      <c r="AC3121" s="277">
        <v>14128.43</v>
      </c>
      <c r="AE3121" s="246" t="s">
        <v>38966</v>
      </c>
      <c r="AF3121" s="247">
        <v>-17970.72</v>
      </c>
      <c r="AH3121" s="226" t="s">
        <v>51957</v>
      </c>
      <c r="AI3121" s="227">
        <v>140.91</v>
      </c>
      <c r="AK3121" s="207" t="s">
        <v>17583</v>
      </c>
      <c r="AL3121" s="208">
        <v>3811.08</v>
      </c>
      <c r="AM3121" s="93"/>
      <c r="AN3121" s="199" t="s">
        <v>32826</v>
      </c>
      <c r="AO3121" s="200">
        <v>6678.36</v>
      </c>
      <c r="AT3121" s="263"/>
      <c r="AU3121" s="264"/>
      <c r="AW3121" s="252" t="s">
        <v>9913</v>
      </c>
      <c r="AX3121" s="253">
        <v>117797.11</v>
      </c>
      <c r="AZ3121" s="230" t="s">
        <v>38313</v>
      </c>
      <c r="BA3121" s="231">
        <v>100056.01</v>
      </c>
      <c r="BC3121" s="209" t="s">
        <v>6985</v>
      </c>
      <c r="BD3121" s="210">
        <v>45909</v>
      </c>
    </row>
    <row r="3122" spans="13:56" x14ac:dyDescent="0.55000000000000004">
      <c r="M3122" s="224" t="s">
        <v>37766</v>
      </c>
      <c r="N3122" s="224"/>
      <c r="O3122" s="225">
        <v>14962.72</v>
      </c>
      <c r="Q3122" s="203" t="s">
        <v>4404</v>
      </c>
      <c r="R3122" s="203"/>
      <c r="S3122" s="204">
        <v>2836</v>
      </c>
      <c r="Y3122" t="s">
        <v>57758</v>
      </c>
      <c r="Z3122" s="284">
        <v>14106</v>
      </c>
      <c r="AB3122" s="276" t="s">
        <v>59557</v>
      </c>
      <c r="AC3122" s="277">
        <v>8141.96</v>
      </c>
      <c r="AE3122" s="246" t="s">
        <v>51984</v>
      </c>
      <c r="AF3122" s="247">
        <v>1.85</v>
      </c>
      <c r="AH3122" s="226" t="s">
        <v>51958</v>
      </c>
      <c r="AI3122" s="227">
        <v>1496</v>
      </c>
      <c r="AK3122" s="207" t="s">
        <v>13248</v>
      </c>
      <c r="AL3122" s="208">
        <v>15735.33</v>
      </c>
      <c r="AM3122" s="93"/>
      <c r="AN3122" s="199" t="s">
        <v>32827</v>
      </c>
      <c r="AO3122" s="200">
        <v>2299.77</v>
      </c>
      <c r="AT3122" s="263"/>
      <c r="AU3122" s="264"/>
      <c r="AW3122" s="252" t="s">
        <v>9914</v>
      </c>
      <c r="AX3122" s="253">
        <v>214343.1</v>
      </c>
      <c r="AZ3122" s="230" t="s">
        <v>38337</v>
      </c>
      <c r="BA3122" s="231">
        <v>14962.72</v>
      </c>
      <c r="BC3122" s="209" t="s">
        <v>7203</v>
      </c>
      <c r="BD3122" s="210">
        <v>13717</v>
      </c>
    </row>
    <row r="3123" spans="13:56" x14ac:dyDescent="0.55000000000000004">
      <c r="M3123" s="224" t="s">
        <v>37767</v>
      </c>
      <c r="N3123" s="224"/>
      <c r="O3123" s="225">
        <v>4087</v>
      </c>
      <c r="Q3123" s="203" t="s">
        <v>4405</v>
      </c>
      <c r="R3123" s="203"/>
      <c r="S3123" s="204">
        <v>5282</v>
      </c>
      <c r="Y3123" t="s">
        <v>57759</v>
      </c>
      <c r="Z3123" s="284">
        <v>1617.57</v>
      </c>
      <c r="AB3123" s="276" t="s">
        <v>58231</v>
      </c>
      <c r="AC3123" s="277">
        <v>31277</v>
      </c>
      <c r="AE3123" s="246" t="s">
        <v>51986</v>
      </c>
      <c r="AF3123" s="247">
        <v>38.51</v>
      </c>
      <c r="AH3123" s="226" t="s">
        <v>49753</v>
      </c>
      <c r="AI3123" s="227">
        <v>10909.44</v>
      </c>
      <c r="AK3123" s="207" t="s">
        <v>13249</v>
      </c>
      <c r="AL3123" s="208">
        <v>125463.54</v>
      </c>
      <c r="AM3123" s="93"/>
      <c r="AN3123" s="199" t="s">
        <v>32828</v>
      </c>
      <c r="AO3123" s="200">
        <v>4276.09</v>
      </c>
      <c r="AT3123" s="263"/>
      <c r="AU3123" s="264"/>
      <c r="AW3123" s="252" t="s">
        <v>9915</v>
      </c>
      <c r="AX3123" s="253">
        <v>289414.19</v>
      </c>
      <c r="AZ3123" s="230" t="s">
        <v>38344</v>
      </c>
      <c r="BA3123" s="231">
        <v>4087</v>
      </c>
      <c r="BC3123" s="209" t="s">
        <v>7483</v>
      </c>
      <c r="BD3123" s="210">
        <v>174418</v>
      </c>
    </row>
    <row r="3124" spans="13:56" x14ac:dyDescent="0.55000000000000004">
      <c r="M3124" s="224" t="s">
        <v>37769</v>
      </c>
      <c r="N3124" s="224"/>
      <c r="O3124" s="225">
        <v>30439</v>
      </c>
      <c r="Q3124" s="203" t="s">
        <v>3583</v>
      </c>
      <c r="R3124" s="203"/>
      <c r="S3124" s="204">
        <v>5446</v>
      </c>
      <c r="Y3124" t="s">
        <v>57760</v>
      </c>
      <c r="Z3124" s="284">
        <v>5124.3599999999997</v>
      </c>
      <c r="AB3124" s="276" t="s">
        <v>57375</v>
      </c>
      <c r="AC3124" s="277">
        <v>17334.03</v>
      </c>
      <c r="AE3124" s="246" t="s">
        <v>51987</v>
      </c>
      <c r="AF3124" s="247">
        <v>3.09</v>
      </c>
      <c r="AH3124" s="226" t="s">
        <v>49754</v>
      </c>
      <c r="AI3124" s="227">
        <v>109.88</v>
      </c>
      <c r="AK3124" s="207" t="s">
        <v>17584</v>
      </c>
      <c r="AL3124" s="208">
        <v>103919.23</v>
      </c>
      <c r="AM3124" s="93"/>
      <c r="AN3124" s="199" t="s">
        <v>32829</v>
      </c>
      <c r="AO3124" s="200">
        <v>1690.54</v>
      </c>
      <c r="AT3124" s="263"/>
      <c r="AU3124" s="264"/>
      <c r="AW3124" s="252" t="s">
        <v>9916</v>
      </c>
      <c r="AX3124" s="253">
        <v>1176587.5900000001</v>
      </c>
      <c r="AZ3124" s="230" t="s">
        <v>38358</v>
      </c>
      <c r="BA3124" s="231">
        <v>30439</v>
      </c>
      <c r="BC3124" s="209" t="s">
        <v>7648</v>
      </c>
      <c r="BD3124" s="210">
        <v>369407</v>
      </c>
    </row>
    <row r="3125" spans="13:56" x14ac:dyDescent="0.55000000000000004">
      <c r="M3125" s="224" t="s">
        <v>37770</v>
      </c>
      <c r="N3125" s="224"/>
      <c r="O3125" s="225">
        <v>12637</v>
      </c>
      <c r="Q3125" s="203" t="s">
        <v>4406</v>
      </c>
      <c r="R3125" s="203"/>
      <c r="S3125" s="204">
        <v>4676</v>
      </c>
      <c r="Y3125" t="s">
        <v>68589</v>
      </c>
      <c r="Z3125" s="284">
        <v>2617.34</v>
      </c>
      <c r="AB3125" s="276" t="s">
        <v>63114</v>
      </c>
      <c r="AC3125" s="277">
        <v>82453.119999999995</v>
      </c>
      <c r="AE3125" s="246" t="s">
        <v>51988</v>
      </c>
      <c r="AF3125" s="247">
        <v>12.18</v>
      </c>
      <c r="AH3125" s="226" t="s">
        <v>51959</v>
      </c>
      <c r="AI3125" s="227">
        <v>165.68</v>
      </c>
      <c r="AK3125" s="207" t="s">
        <v>17585</v>
      </c>
      <c r="AL3125" s="208">
        <v>364.91</v>
      </c>
      <c r="AM3125" s="93"/>
      <c r="AN3125" s="199" t="s">
        <v>32830</v>
      </c>
      <c r="AO3125" s="200">
        <v>418.75</v>
      </c>
      <c r="AT3125" s="263"/>
      <c r="AU3125" s="264"/>
      <c r="AW3125" s="252" t="s">
        <v>9917</v>
      </c>
      <c r="AX3125" s="253">
        <v>372759.85</v>
      </c>
      <c r="AZ3125" s="230" t="s">
        <v>38363</v>
      </c>
      <c r="BA3125" s="231">
        <v>12637</v>
      </c>
      <c r="BC3125" s="209" t="s">
        <v>7887</v>
      </c>
      <c r="BD3125" s="210">
        <v>22860</v>
      </c>
    </row>
    <row r="3126" spans="13:56" x14ac:dyDescent="0.55000000000000004">
      <c r="M3126" s="224" t="s">
        <v>37771</v>
      </c>
      <c r="N3126" s="224"/>
      <c r="O3126" s="225">
        <v>630.47</v>
      </c>
      <c r="Q3126" s="203" t="s">
        <v>4279</v>
      </c>
      <c r="R3126" s="203"/>
      <c r="S3126" s="204">
        <v>9581</v>
      </c>
      <c r="Y3126" t="s">
        <v>64797</v>
      </c>
      <c r="Z3126" s="284">
        <v>1302.94</v>
      </c>
      <c r="AB3126" s="276" t="s">
        <v>58507</v>
      </c>
      <c r="AC3126" s="277">
        <v>9641.57</v>
      </c>
      <c r="AE3126" s="246" t="s">
        <v>54980</v>
      </c>
      <c r="AF3126" s="247">
        <v>7898.51</v>
      </c>
      <c r="AH3126" s="226" t="s">
        <v>51960</v>
      </c>
      <c r="AI3126" s="227">
        <v>60615.86</v>
      </c>
      <c r="AK3126" s="207" t="s">
        <v>13251</v>
      </c>
      <c r="AL3126" s="208">
        <v>26558.23</v>
      </c>
      <c r="AM3126" s="93"/>
      <c r="AN3126" s="199" t="s">
        <v>32831</v>
      </c>
      <c r="AO3126" s="200">
        <v>2144.44</v>
      </c>
      <c r="AT3126" s="263"/>
      <c r="AU3126" s="264"/>
      <c r="AW3126" s="252" t="s">
        <v>9918</v>
      </c>
      <c r="AX3126" s="253">
        <v>389583.25</v>
      </c>
      <c r="AZ3126" s="230" t="s">
        <v>38374</v>
      </c>
      <c r="BA3126" s="231">
        <v>630.47</v>
      </c>
      <c r="BC3126" s="209" t="s">
        <v>8131</v>
      </c>
      <c r="BD3126" s="210">
        <v>60672</v>
      </c>
    </row>
    <row r="3127" spans="13:56" x14ac:dyDescent="0.55000000000000004">
      <c r="M3127" s="224" t="s">
        <v>37773</v>
      </c>
      <c r="N3127" s="224"/>
      <c r="O3127" s="225">
        <v>1823</v>
      </c>
      <c r="Q3127" s="203" t="s">
        <v>4410</v>
      </c>
      <c r="R3127" s="203"/>
      <c r="S3127" s="204">
        <v>991</v>
      </c>
      <c r="Y3127" t="s">
        <v>71631</v>
      </c>
      <c r="Z3127" s="284">
        <v>1149.71</v>
      </c>
      <c r="AB3127" s="276" t="s">
        <v>60076</v>
      </c>
      <c r="AC3127" s="277">
        <v>14291.55</v>
      </c>
      <c r="AE3127" s="246" t="s">
        <v>51993</v>
      </c>
      <c r="AF3127" s="247">
        <v>4218.74</v>
      </c>
      <c r="AH3127" s="226" t="s">
        <v>48756</v>
      </c>
      <c r="AI3127" s="227">
        <v>17047.04</v>
      </c>
      <c r="AK3127" s="207" t="s">
        <v>17586</v>
      </c>
      <c r="AL3127" s="208">
        <v>244587.7</v>
      </c>
      <c r="AM3127" s="93"/>
      <c r="AN3127" s="199" t="s">
        <v>32832</v>
      </c>
      <c r="AO3127" s="200">
        <v>63869.33</v>
      </c>
      <c r="AT3127" s="263"/>
      <c r="AU3127" s="264"/>
      <c r="AW3127" s="252" t="s">
        <v>9919</v>
      </c>
      <c r="AX3127" s="253">
        <v>17734.37</v>
      </c>
      <c r="AZ3127" s="230" t="s">
        <v>38393</v>
      </c>
      <c r="BA3127" s="231">
        <v>1823</v>
      </c>
      <c r="BC3127" s="209" t="s">
        <v>8226</v>
      </c>
      <c r="BD3127" s="210">
        <v>6358</v>
      </c>
    </row>
    <row r="3128" spans="13:56" x14ac:dyDescent="0.55000000000000004">
      <c r="M3128" s="224" t="s">
        <v>37775</v>
      </c>
      <c r="N3128" s="224"/>
      <c r="O3128" s="225">
        <v>512</v>
      </c>
      <c r="Q3128" s="203" t="s">
        <v>4280</v>
      </c>
      <c r="R3128" s="203"/>
      <c r="S3128" s="204">
        <v>33463</v>
      </c>
      <c r="Y3128" t="s">
        <v>68590</v>
      </c>
      <c r="Z3128" s="284">
        <v>11324.44</v>
      </c>
      <c r="AB3128" s="276" t="s">
        <v>46847</v>
      </c>
      <c r="AC3128" s="277">
        <v>42058.67</v>
      </c>
      <c r="AE3128" s="246" t="s">
        <v>51994</v>
      </c>
      <c r="AF3128" s="247">
        <v>7882.43</v>
      </c>
      <c r="AH3128" s="226" t="s">
        <v>51961</v>
      </c>
      <c r="AI3128" s="227">
        <v>106446.33</v>
      </c>
      <c r="AK3128" s="207" t="s">
        <v>17587</v>
      </c>
      <c r="AL3128" s="208">
        <v>75770.97</v>
      </c>
      <c r="AM3128" s="93"/>
      <c r="AN3128" s="199" t="s">
        <v>14289</v>
      </c>
      <c r="AO3128" s="200">
        <v>47860.58</v>
      </c>
      <c r="AT3128" s="263"/>
      <c r="AU3128" s="264"/>
      <c r="AW3128" s="252" t="s">
        <v>9920</v>
      </c>
      <c r="AX3128" s="253">
        <v>254874.21</v>
      </c>
      <c r="AZ3128" s="230" t="s">
        <v>38414</v>
      </c>
      <c r="BA3128" s="231">
        <v>512</v>
      </c>
      <c r="BC3128" s="209" t="s">
        <v>8408</v>
      </c>
      <c r="BD3128" s="210">
        <v>194075</v>
      </c>
    </row>
    <row r="3129" spans="13:56" x14ac:dyDescent="0.55000000000000004">
      <c r="M3129" s="224" t="s">
        <v>37780</v>
      </c>
      <c r="N3129" s="224"/>
      <c r="O3129" s="225">
        <v>1713.44</v>
      </c>
      <c r="Q3129" s="203" t="s">
        <v>4411</v>
      </c>
      <c r="R3129" s="203"/>
      <c r="S3129" s="204">
        <v>1133</v>
      </c>
      <c r="Y3129" t="s">
        <v>64798</v>
      </c>
      <c r="Z3129" s="284">
        <v>7340.55</v>
      </c>
      <c r="AB3129" s="276" t="s">
        <v>52216</v>
      </c>
      <c r="AC3129" s="277">
        <v>968.37</v>
      </c>
      <c r="AE3129" s="246" t="s">
        <v>51995</v>
      </c>
      <c r="AF3129" s="247">
        <v>1529.97</v>
      </c>
      <c r="AH3129" s="226" t="s">
        <v>51962</v>
      </c>
      <c r="AI3129" s="227">
        <v>258.16000000000003</v>
      </c>
      <c r="AK3129" s="207" t="s">
        <v>17588</v>
      </c>
      <c r="AL3129" s="208">
        <v>5796.42</v>
      </c>
      <c r="AM3129" s="93"/>
      <c r="AN3129" s="199" t="s">
        <v>32833</v>
      </c>
      <c r="AO3129" s="200">
        <v>23775.68</v>
      </c>
      <c r="AT3129" s="263"/>
      <c r="AU3129" s="264"/>
      <c r="AW3129" s="252" t="s">
        <v>9921</v>
      </c>
      <c r="AX3129" s="253">
        <v>899374.18</v>
      </c>
      <c r="AZ3129" s="230" t="s">
        <v>38456</v>
      </c>
      <c r="BA3129" s="231">
        <v>1713.44</v>
      </c>
      <c r="BC3129" s="209" t="s">
        <v>8576</v>
      </c>
      <c r="BD3129" s="210">
        <v>492687</v>
      </c>
    </row>
    <row r="3130" spans="13:56" x14ac:dyDescent="0.55000000000000004">
      <c r="M3130" s="224" t="s">
        <v>37781</v>
      </c>
      <c r="N3130" s="224"/>
      <c r="O3130" s="225">
        <v>1067</v>
      </c>
      <c r="Q3130" s="203" t="s">
        <v>3584</v>
      </c>
      <c r="R3130" s="203"/>
      <c r="S3130" s="204">
        <v>1565.6</v>
      </c>
      <c r="Y3130" t="s">
        <v>69890</v>
      </c>
      <c r="Z3130" s="284">
        <v>17477.5</v>
      </c>
      <c r="AB3130" s="276" t="s">
        <v>67412</v>
      </c>
      <c r="AC3130" s="277">
        <v>32367</v>
      </c>
      <c r="AE3130" s="246" t="s">
        <v>51996</v>
      </c>
      <c r="AF3130" s="247">
        <v>4301.75</v>
      </c>
      <c r="AH3130" s="226" t="s">
        <v>46772</v>
      </c>
      <c r="AI3130" s="227">
        <v>1667.5</v>
      </c>
      <c r="AK3130" s="207" t="s">
        <v>17589</v>
      </c>
      <c r="AL3130" s="208">
        <v>16427.189999999999</v>
      </c>
      <c r="AM3130" s="93"/>
      <c r="AN3130" s="199" t="s">
        <v>14290</v>
      </c>
      <c r="AO3130" s="200">
        <v>23519.58</v>
      </c>
      <c r="AT3130" s="263"/>
      <c r="AU3130" s="264"/>
      <c r="AW3130" s="252" t="s">
        <v>9922</v>
      </c>
      <c r="AX3130" s="253">
        <v>48448.36</v>
      </c>
      <c r="AZ3130" s="230" t="s">
        <v>38459</v>
      </c>
      <c r="BA3130" s="231">
        <v>1067</v>
      </c>
      <c r="BC3130" s="209" t="s">
        <v>9075</v>
      </c>
      <c r="BD3130" s="210">
        <v>178035</v>
      </c>
    </row>
    <row r="3131" spans="13:56" x14ac:dyDescent="0.55000000000000004">
      <c r="M3131" s="224" t="s">
        <v>37783</v>
      </c>
      <c r="N3131" s="224"/>
      <c r="O3131" s="225">
        <v>15141</v>
      </c>
      <c r="Q3131" s="203" t="s">
        <v>3585</v>
      </c>
      <c r="R3131" s="203"/>
      <c r="S3131" s="204">
        <v>30125</v>
      </c>
      <c r="Y3131" t="s">
        <v>71632</v>
      </c>
      <c r="Z3131">
        <v>219.19</v>
      </c>
      <c r="AB3131" s="276" t="s">
        <v>46848</v>
      </c>
      <c r="AC3131" s="277">
        <v>5767.69</v>
      </c>
      <c r="AE3131" s="246" t="s">
        <v>51998</v>
      </c>
      <c r="AF3131" s="247">
        <v>34199.79</v>
      </c>
      <c r="AH3131" s="226" t="s">
        <v>34742</v>
      </c>
      <c r="AI3131" s="227">
        <v>98641.98</v>
      </c>
      <c r="AK3131" s="207" t="s">
        <v>17590</v>
      </c>
      <c r="AL3131" s="208">
        <v>10153.219999999999</v>
      </c>
      <c r="AM3131" s="93"/>
      <c r="AN3131" s="199" t="s">
        <v>14291</v>
      </c>
      <c r="AO3131" s="200">
        <v>32612.5</v>
      </c>
      <c r="AT3131" s="263"/>
      <c r="AU3131" s="264"/>
      <c r="AW3131" s="252" t="s">
        <v>9923</v>
      </c>
      <c r="AX3131" s="253">
        <v>125912.79</v>
      </c>
      <c r="AZ3131" s="230" t="s">
        <v>38473</v>
      </c>
      <c r="BA3131" s="231">
        <v>15141</v>
      </c>
      <c r="BC3131" s="209" t="s">
        <v>9387</v>
      </c>
      <c r="BD3131" s="210">
        <v>1123874.01</v>
      </c>
    </row>
    <row r="3132" spans="13:56" x14ac:dyDescent="0.55000000000000004">
      <c r="M3132" s="224" t="s">
        <v>37786</v>
      </c>
      <c r="N3132" s="224"/>
      <c r="O3132" s="225">
        <v>88773</v>
      </c>
      <c r="Q3132" s="203" t="s">
        <v>4414</v>
      </c>
      <c r="R3132" s="203"/>
      <c r="S3132" s="204">
        <v>453</v>
      </c>
      <c r="Y3132" t="s">
        <v>70730</v>
      </c>
      <c r="Z3132">
        <v>16.78</v>
      </c>
      <c r="AB3132" s="276" t="s">
        <v>46849</v>
      </c>
      <c r="AC3132" s="277">
        <v>16912.7</v>
      </c>
      <c r="AE3132" s="246" t="s">
        <v>58474</v>
      </c>
      <c r="AF3132" s="247">
        <v>43149.42</v>
      </c>
      <c r="AH3132" s="226" t="s">
        <v>48757</v>
      </c>
      <c r="AI3132" s="227">
        <v>3549.55</v>
      </c>
      <c r="AK3132" s="207" t="s">
        <v>17591</v>
      </c>
      <c r="AL3132" s="208">
        <v>476299.82</v>
      </c>
      <c r="AM3132" s="93"/>
      <c r="AN3132" s="199" t="s">
        <v>32834</v>
      </c>
      <c r="AO3132" s="200">
        <v>6678.36</v>
      </c>
      <c r="AT3132" s="263"/>
      <c r="AU3132" s="264"/>
      <c r="AW3132" s="252" t="s">
        <v>9924</v>
      </c>
      <c r="AX3132" s="253">
        <v>205276.04</v>
      </c>
      <c r="AZ3132" s="230" t="s">
        <v>38499</v>
      </c>
      <c r="BA3132" s="231">
        <v>88773</v>
      </c>
      <c r="BC3132" s="209" t="s">
        <v>9558</v>
      </c>
      <c r="BD3132" s="210">
        <v>8542.85</v>
      </c>
    </row>
    <row r="3133" spans="13:56" x14ac:dyDescent="0.55000000000000004">
      <c r="M3133" s="224" t="s">
        <v>37787</v>
      </c>
      <c r="N3133" s="224"/>
      <c r="O3133" s="225">
        <v>28477.87</v>
      </c>
      <c r="Q3133" s="203" t="s">
        <v>4283</v>
      </c>
      <c r="R3133" s="203"/>
      <c r="S3133" s="204">
        <v>15163</v>
      </c>
      <c r="Y3133" t="s">
        <v>70731</v>
      </c>
      <c r="Z3133">
        <v>52.7</v>
      </c>
      <c r="AB3133" s="276" t="s">
        <v>46850</v>
      </c>
      <c r="AC3133" s="277">
        <v>6930</v>
      </c>
      <c r="AE3133" s="246" t="s">
        <v>58991</v>
      </c>
      <c r="AF3133" s="247">
        <v>128319.14</v>
      </c>
      <c r="AH3133" s="226" t="s">
        <v>36126</v>
      </c>
      <c r="AI3133" s="227">
        <v>41805.919999999998</v>
      </c>
      <c r="AK3133" s="207" t="s">
        <v>17592</v>
      </c>
      <c r="AL3133" s="208">
        <v>18850</v>
      </c>
      <c r="AM3133" s="93"/>
      <c r="AN3133" s="199" t="s">
        <v>14292</v>
      </c>
      <c r="AO3133" s="200">
        <v>21308.19</v>
      </c>
      <c r="AT3133" s="263"/>
      <c r="AU3133" s="264"/>
      <c r="AW3133" s="252" t="s">
        <v>9925</v>
      </c>
      <c r="AX3133" s="253">
        <v>204197.5</v>
      </c>
      <c r="AZ3133" s="230" t="s">
        <v>38506</v>
      </c>
      <c r="BA3133" s="231">
        <v>28477.87</v>
      </c>
      <c r="BC3133" s="209" t="s">
        <v>10964</v>
      </c>
      <c r="BD3133" s="210">
        <v>40659.089999999997</v>
      </c>
    </row>
    <row r="3134" spans="13:56" x14ac:dyDescent="0.55000000000000004">
      <c r="M3134" s="224" t="s">
        <v>37790</v>
      </c>
      <c r="N3134" s="224"/>
      <c r="O3134" s="225">
        <v>822.81</v>
      </c>
      <c r="Q3134" s="203" t="s">
        <v>3671</v>
      </c>
      <c r="R3134" s="203"/>
      <c r="S3134" s="204">
        <v>3332030.49</v>
      </c>
      <c r="Y3134" t="s">
        <v>71633</v>
      </c>
      <c r="Z3134" s="284">
        <v>3146.71</v>
      </c>
      <c r="AB3134" s="276" t="s">
        <v>58232</v>
      </c>
      <c r="AC3134" s="277">
        <v>57758.14</v>
      </c>
      <c r="AE3134" s="246" t="s">
        <v>58475</v>
      </c>
      <c r="AF3134" s="247">
        <v>177057.19</v>
      </c>
      <c r="AH3134" s="226" t="s">
        <v>34743</v>
      </c>
      <c r="AI3134" s="227">
        <v>57293.34</v>
      </c>
      <c r="AK3134" s="207" t="s">
        <v>17593</v>
      </c>
      <c r="AL3134" s="208">
        <v>27757.83</v>
      </c>
      <c r="AM3134" s="93"/>
      <c r="AN3134" s="199" t="s">
        <v>14293</v>
      </c>
      <c r="AO3134" s="200">
        <v>11758.92</v>
      </c>
      <c r="AT3134" s="263"/>
      <c r="AU3134" s="264"/>
      <c r="AW3134" s="252" t="s">
        <v>9926</v>
      </c>
      <c r="AX3134" s="253">
        <v>164893.13</v>
      </c>
      <c r="AZ3134" s="230" t="s">
        <v>38537</v>
      </c>
      <c r="BA3134" s="231">
        <v>822.81</v>
      </c>
      <c r="BC3134" s="209" t="s">
        <v>11163</v>
      </c>
      <c r="BD3134" s="210">
        <v>74472.22</v>
      </c>
    </row>
    <row r="3135" spans="13:56" x14ac:dyDescent="0.55000000000000004">
      <c r="M3135" s="224" t="s">
        <v>37791</v>
      </c>
      <c r="N3135" s="224"/>
      <c r="O3135" s="225">
        <v>2310.12</v>
      </c>
      <c r="Q3135" s="203" t="s">
        <v>4423</v>
      </c>
      <c r="R3135" s="203"/>
      <c r="S3135" s="204">
        <v>2066</v>
      </c>
      <c r="Y3135" t="s">
        <v>71634</v>
      </c>
      <c r="Z3135">
        <v>517.71</v>
      </c>
      <c r="AB3135" s="276" t="s">
        <v>67413</v>
      </c>
      <c r="AC3135" s="277">
        <v>2523.98</v>
      </c>
      <c r="AE3135" s="246" t="s">
        <v>55924</v>
      </c>
      <c r="AF3135" s="247">
        <v>230712.14</v>
      </c>
      <c r="AH3135" s="226" t="s">
        <v>48758</v>
      </c>
      <c r="AI3135" s="227">
        <v>2706.02</v>
      </c>
      <c r="AK3135" s="207" t="s">
        <v>17594</v>
      </c>
      <c r="AL3135" s="208">
        <v>230.15</v>
      </c>
      <c r="AM3135" s="93"/>
      <c r="AN3135" s="199" t="s">
        <v>14294</v>
      </c>
      <c r="AO3135" s="200">
        <v>21170.74</v>
      </c>
      <c r="AT3135" s="263"/>
      <c r="AU3135" s="264"/>
      <c r="AW3135" s="252" t="s">
        <v>9927</v>
      </c>
      <c r="AX3135" s="253">
        <v>161775.1</v>
      </c>
      <c r="AZ3135" s="230" t="s">
        <v>38543</v>
      </c>
      <c r="BA3135" s="231">
        <v>2310.12</v>
      </c>
      <c r="BC3135" s="209" t="s">
        <v>11393</v>
      </c>
      <c r="BD3135" s="210">
        <v>37750</v>
      </c>
    </row>
    <row r="3136" spans="13:56" x14ac:dyDescent="0.55000000000000004">
      <c r="M3136" s="224" t="s">
        <v>37792</v>
      </c>
      <c r="N3136" s="224"/>
      <c r="O3136" s="225">
        <v>25325</v>
      </c>
      <c r="Q3136" s="203" t="s">
        <v>4428</v>
      </c>
      <c r="R3136" s="203"/>
      <c r="S3136" s="204">
        <v>74800</v>
      </c>
      <c r="Y3136" t="s">
        <v>69780</v>
      </c>
      <c r="Z3136" s="284">
        <v>10204.52</v>
      </c>
      <c r="AB3136" s="276" t="s">
        <v>48824</v>
      </c>
      <c r="AC3136" s="277">
        <v>14364.92</v>
      </c>
      <c r="AE3136" s="246" t="s">
        <v>58476</v>
      </c>
      <c r="AF3136" s="247">
        <v>20297.09</v>
      </c>
      <c r="AH3136" s="226" t="s">
        <v>51963</v>
      </c>
      <c r="AI3136" s="227">
        <v>1100</v>
      </c>
      <c r="AK3136" s="207" t="s">
        <v>17595</v>
      </c>
      <c r="AL3136" s="208">
        <v>305572.03999999998</v>
      </c>
      <c r="AM3136" s="93"/>
      <c r="AN3136" s="199" t="s">
        <v>14295</v>
      </c>
      <c r="AO3136" s="200">
        <v>2222.9</v>
      </c>
      <c r="AT3136" s="263"/>
      <c r="AU3136" s="264"/>
      <c r="AW3136" s="252" t="s">
        <v>9928</v>
      </c>
      <c r="AX3136" s="253">
        <v>287883.40999999997</v>
      </c>
      <c r="AZ3136" s="230" t="s">
        <v>38548</v>
      </c>
      <c r="BA3136" s="231">
        <v>25325</v>
      </c>
      <c r="BC3136" s="209" t="s">
        <v>11655</v>
      </c>
      <c r="BD3136" s="210">
        <v>2239513.5</v>
      </c>
    </row>
    <row r="3137" spans="13:56" x14ac:dyDescent="0.55000000000000004">
      <c r="M3137" s="224" t="s">
        <v>37793</v>
      </c>
      <c r="N3137" s="224"/>
      <c r="O3137" s="225">
        <v>1901</v>
      </c>
      <c r="Q3137" s="203" t="s">
        <v>4490</v>
      </c>
      <c r="R3137" s="203"/>
      <c r="S3137" s="204">
        <v>1814.1</v>
      </c>
      <c r="Y3137" t="s">
        <v>69781</v>
      </c>
      <c r="Z3137" s="284">
        <v>69227</v>
      </c>
      <c r="AB3137" s="276" t="s">
        <v>59407</v>
      </c>
      <c r="AC3137" s="277">
        <v>92461.79</v>
      </c>
      <c r="AE3137" s="246" t="s">
        <v>58477</v>
      </c>
      <c r="AF3137" s="247">
        <v>5089.83</v>
      </c>
      <c r="AH3137" s="226" t="s">
        <v>34744</v>
      </c>
      <c r="AI3137" s="227">
        <v>29425</v>
      </c>
      <c r="AK3137" s="207" t="s">
        <v>17596</v>
      </c>
      <c r="AL3137" s="208">
        <v>46349.16</v>
      </c>
      <c r="AM3137" s="93"/>
      <c r="AN3137" s="199" t="s">
        <v>28321</v>
      </c>
      <c r="AO3137" s="200">
        <v>418.75</v>
      </c>
      <c r="AT3137" s="263"/>
      <c r="AU3137" s="264"/>
      <c r="AW3137" s="252" t="s">
        <v>9929</v>
      </c>
      <c r="AX3137" s="253">
        <v>121420.41</v>
      </c>
      <c r="AZ3137" s="230" t="s">
        <v>38551</v>
      </c>
      <c r="BA3137" s="231">
        <v>1901</v>
      </c>
      <c r="BC3137" s="209" t="s">
        <v>12262</v>
      </c>
      <c r="BD3137" s="210">
        <v>12542.38</v>
      </c>
    </row>
    <row r="3138" spans="13:56" x14ac:dyDescent="0.55000000000000004">
      <c r="M3138" s="224" t="s">
        <v>37794</v>
      </c>
      <c r="N3138" s="224"/>
      <c r="O3138" s="225">
        <v>16953.54</v>
      </c>
      <c r="Q3138" s="203" t="s">
        <v>4430</v>
      </c>
      <c r="R3138" s="203"/>
      <c r="S3138" s="204">
        <v>29842.47</v>
      </c>
      <c r="Y3138" t="s">
        <v>69782</v>
      </c>
      <c r="Z3138" s="284">
        <v>12912.18</v>
      </c>
      <c r="AB3138" s="276" t="s">
        <v>67414</v>
      </c>
      <c r="AC3138" s="277">
        <v>107285.38</v>
      </c>
      <c r="AE3138" s="246" t="s">
        <v>58478</v>
      </c>
      <c r="AF3138" s="247">
        <v>11001.96</v>
      </c>
      <c r="AH3138" s="226" t="s">
        <v>34745</v>
      </c>
      <c r="AI3138" s="227">
        <v>80739.89</v>
      </c>
      <c r="AK3138" s="207" t="s">
        <v>17597</v>
      </c>
      <c r="AL3138" s="208">
        <v>139427.99</v>
      </c>
      <c r="AM3138" s="93"/>
      <c r="AN3138" s="199" t="s">
        <v>28323</v>
      </c>
      <c r="AO3138" s="200">
        <v>2144.44</v>
      </c>
      <c r="AT3138" s="263"/>
      <c r="AU3138" s="264"/>
      <c r="AW3138" s="252" t="s">
        <v>9930</v>
      </c>
      <c r="AX3138" s="253">
        <v>62816.56</v>
      </c>
      <c r="AZ3138" s="230" t="s">
        <v>38557</v>
      </c>
      <c r="BA3138" s="231">
        <v>16953.54</v>
      </c>
      <c r="BC3138" s="209" t="s">
        <v>12000</v>
      </c>
      <c r="BD3138" s="210">
        <v>33039.230000000003</v>
      </c>
    </row>
    <row r="3139" spans="13:56" x14ac:dyDescent="0.55000000000000004">
      <c r="M3139" s="224" t="s">
        <v>37796</v>
      </c>
      <c r="N3139" s="224"/>
      <c r="O3139" s="225">
        <v>39020.410000000003</v>
      </c>
      <c r="Q3139" s="203" t="s">
        <v>5036</v>
      </c>
      <c r="R3139" s="203"/>
      <c r="S3139" s="204">
        <v>11454</v>
      </c>
      <c r="Y3139" t="s">
        <v>71635</v>
      </c>
      <c r="Z3139" s="284">
        <v>3077.32</v>
      </c>
      <c r="AB3139" s="276" t="s">
        <v>48826</v>
      </c>
      <c r="AC3139" s="277">
        <v>4910.6499999999996</v>
      </c>
      <c r="AE3139" s="246" t="s">
        <v>58479</v>
      </c>
      <c r="AF3139" s="247">
        <v>36179.730000000003</v>
      </c>
      <c r="AH3139" s="226" t="s">
        <v>34746</v>
      </c>
      <c r="AI3139" s="227">
        <v>20912.5</v>
      </c>
      <c r="AK3139" s="207" t="s">
        <v>17598</v>
      </c>
      <c r="AL3139" s="208">
        <v>40840.71</v>
      </c>
      <c r="AM3139" s="93"/>
      <c r="AN3139" s="199" t="s">
        <v>32835</v>
      </c>
      <c r="AO3139" s="200">
        <v>63869.33</v>
      </c>
      <c r="AT3139" s="263"/>
      <c r="AU3139" s="264"/>
      <c r="AW3139" s="252" t="s">
        <v>9931</v>
      </c>
      <c r="AX3139" s="253">
        <v>634206.04</v>
      </c>
      <c r="AZ3139" s="230" t="s">
        <v>38569</v>
      </c>
      <c r="BA3139" s="231">
        <v>39020.410000000003</v>
      </c>
      <c r="BC3139" s="209" t="s">
        <v>9980</v>
      </c>
      <c r="BD3139" s="210">
        <v>5476488.2800000003</v>
      </c>
    </row>
    <row r="3140" spans="13:56" x14ac:dyDescent="0.55000000000000004">
      <c r="M3140" s="224" t="s">
        <v>37797</v>
      </c>
      <c r="N3140" s="224"/>
      <c r="O3140" s="225">
        <v>21896.23</v>
      </c>
      <c r="Q3140" s="203" t="s">
        <v>4431</v>
      </c>
      <c r="R3140" s="203"/>
      <c r="S3140" s="204">
        <v>14586</v>
      </c>
      <c r="Y3140" t="s">
        <v>70083</v>
      </c>
      <c r="Z3140" s="284">
        <v>2604.11</v>
      </c>
      <c r="AB3140" s="276" t="s">
        <v>67415</v>
      </c>
      <c r="AC3140" s="277">
        <v>105955.53</v>
      </c>
      <c r="AE3140" s="246" t="s">
        <v>55925</v>
      </c>
      <c r="AF3140" s="247">
        <v>145470.47</v>
      </c>
      <c r="AH3140" s="226" t="s">
        <v>44594</v>
      </c>
      <c r="AI3140" s="227">
        <v>1801.51</v>
      </c>
      <c r="AK3140" s="207" t="s">
        <v>17599</v>
      </c>
      <c r="AL3140" s="208">
        <v>37265.19</v>
      </c>
      <c r="AM3140" s="93"/>
      <c r="AN3140" s="199" t="s">
        <v>32836</v>
      </c>
      <c r="AO3140" s="200">
        <v>1557.89</v>
      </c>
      <c r="AT3140" s="263"/>
      <c r="AU3140" s="264"/>
      <c r="AW3140" s="252" t="s">
        <v>9933</v>
      </c>
      <c r="AX3140" s="253">
        <v>308114.3</v>
      </c>
      <c r="AZ3140" s="230" t="s">
        <v>38580</v>
      </c>
      <c r="BA3140" s="231">
        <v>21896.23</v>
      </c>
      <c r="BC3140" s="209" t="s">
        <v>6805</v>
      </c>
      <c r="BD3140" s="210">
        <v>1208850</v>
      </c>
    </row>
    <row r="3141" spans="13:56" x14ac:dyDescent="0.55000000000000004">
      <c r="M3141" s="224" t="s">
        <v>37798</v>
      </c>
      <c r="N3141" s="224"/>
      <c r="O3141" s="225">
        <v>105082</v>
      </c>
      <c r="Q3141" s="203" t="s">
        <v>3587</v>
      </c>
      <c r="R3141" s="203"/>
      <c r="S3141" s="204">
        <v>9724</v>
      </c>
      <c r="Y3141" t="s">
        <v>71636</v>
      </c>
      <c r="Z3141" s="284">
        <v>18892.73</v>
      </c>
      <c r="AB3141" s="276" t="s">
        <v>70488</v>
      </c>
      <c r="AC3141" s="277">
        <v>19840</v>
      </c>
      <c r="AE3141" s="246" t="s">
        <v>59530</v>
      </c>
      <c r="AF3141" s="247">
        <v>234</v>
      </c>
      <c r="AH3141" s="226" t="s">
        <v>34747</v>
      </c>
      <c r="AI3141" s="227">
        <v>195682.83</v>
      </c>
      <c r="AK3141" s="207" t="s">
        <v>17600</v>
      </c>
      <c r="AL3141" s="208">
        <v>4094.48</v>
      </c>
      <c r="AM3141" s="93"/>
      <c r="AN3141" s="199" t="s">
        <v>32837</v>
      </c>
      <c r="AO3141" s="200">
        <v>9404.58</v>
      </c>
      <c r="AT3141" s="263"/>
      <c r="AU3141" s="264"/>
      <c r="AW3141" s="252" t="s">
        <v>9934</v>
      </c>
      <c r="AX3141" s="253">
        <v>24786.34</v>
      </c>
      <c r="AZ3141" s="230" t="s">
        <v>38585</v>
      </c>
      <c r="BA3141" s="231">
        <v>105082</v>
      </c>
      <c r="BC3141" s="209" t="s">
        <v>6986</v>
      </c>
      <c r="BD3141" s="210">
        <v>9000</v>
      </c>
    </row>
    <row r="3142" spans="13:56" x14ac:dyDescent="0.55000000000000004">
      <c r="M3142" s="224" t="s">
        <v>37799</v>
      </c>
      <c r="N3142" s="224"/>
      <c r="O3142" s="225">
        <v>85229.66</v>
      </c>
      <c r="Q3142" s="203" t="s">
        <v>4437</v>
      </c>
      <c r="R3142" s="203"/>
      <c r="S3142" s="204">
        <v>7102</v>
      </c>
      <c r="Y3142" t="s">
        <v>68593</v>
      </c>
      <c r="Z3142" s="284">
        <v>8500</v>
      </c>
      <c r="AB3142" s="276" t="s">
        <v>70489</v>
      </c>
      <c r="AC3142" s="277">
        <v>1517.76</v>
      </c>
      <c r="AE3142" s="246" t="s">
        <v>62572</v>
      </c>
      <c r="AF3142" s="247">
        <v>-1505.72</v>
      </c>
      <c r="AH3142" s="226" t="s">
        <v>40178</v>
      </c>
      <c r="AI3142" s="227">
        <v>28700</v>
      </c>
      <c r="AK3142" s="207" t="s">
        <v>17601</v>
      </c>
      <c r="AL3142" s="208">
        <v>31467.21</v>
      </c>
      <c r="AM3142" s="93"/>
      <c r="AN3142" s="199" t="s">
        <v>32838</v>
      </c>
      <c r="AO3142" s="200">
        <v>47.6</v>
      </c>
      <c r="AT3142" s="263"/>
      <c r="AU3142" s="264"/>
      <c r="AW3142" s="252" t="s">
        <v>9935</v>
      </c>
      <c r="AX3142" s="253">
        <v>138171.84</v>
      </c>
      <c r="AZ3142" s="230" t="s">
        <v>38591</v>
      </c>
      <c r="BA3142" s="231">
        <v>85229.66</v>
      </c>
      <c r="BC3142" s="209" t="s">
        <v>7204</v>
      </c>
      <c r="BD3142" s="210">
        <v>20462</v>
      </c>
    </row>
    <row r="3143" spans="13:56" x14ac:dyDescent="0.55000000000000004">
      <c r="M3143" s="224" t="s">
        <v>37800</v>
      </c>
      <c r="N3143" s="224"/>
      <c r="O3143" s="225">
        <v>57716.76</v>
      </c>
      <c r="Q3143" s="203" t="s">
        <v>3588</v>
      </c>
      <c r="R3143" s="203"/>
      <c r="S3143" s="204">
        <v>10098</v>
      </c>
      <c r="Y3143" t="s">
        <v>64810</v>
      </c>
      <c r="Z3143">
        <v>547.46</v>
      </c>
      <c r="AB3143" s="276" t="s">
        <v>70490</v>
      </c>
      <c r="AC3143" s="277">
        <v>4963.97</v>
      </c>
      <c r="AE3143" s="246" t="s">
        <v>64099</v>
      </c>
      <c r="AF3143" s="247">
        <v>2054.9699999999998</v>
      </c>
      <c r="AH3143" s="226" t="s">
        <v>36127</v>
      </c>
      <c r="AI3143" s="227">
        <v>117828.21</v>
      </c>
      <c r="AK3143" s="207" t="s">
        <v>17602</v>
      </c>
      <c r="AL3143" s="208">
        <v>3158.1</v>
      </c>
      <c r="AM3143" s="93"/>
      <c r="AN3143" s="199" t="s">
        <v>32839</v>
      </c>
      <c r="AO3143" s="200">
        <v>2170.42</v>
      </c>
      <c r="AT3143" s="263"/>
      <c r="AU3143" s="264"/>
      <c r="AW3143" s="252" t="s">
        <v>9936</v>
      </c>
      <c r="AX3143" s="253">
        <v>358983.72</v>
      </c>
      <c r="AZ3143" s="230" t="s">
        <v>38599</v>
      </c>
      <c r="BA3143" s="231">
        <v>57716.76</v>
      </c>
      <c r="BC3143" s="209" t="s">
        <v>7484</v>
      </c>
      <c r="BD3143" s="210">
        <v>646723</v>
      </c>
    </row>
    <row r="3144" spans="13:56" x14ac:dyDescent="0.55000000000000004">
      <c r="M3144" s="224" t="s">
        <v>37801</v>
      </c>
      <c r="N3144" s="224"/>
      <c r="O3144" s="225">
        <v>38673.74</v>
      </c>
      <c r="Q3144" s="203" t="s">
        <v>4491</v>
      </c>
      <c r="R3144" s="203"/>
      <c r="S3144" s="204">
        <v>1960</v>
      </c>
      <c r="Y3144" t="s">
        <v>64812</v>
      </c>
      <c r="Z3144" s="284">
        <v>1072.4000000000001</v>
      </c>
      <c r="AB3144" s="276" t="s">
        <v>70176</v>
      </c>
      <c r="AC3144" s="277">
        <v>56345.34</v>
      </c>
      <c r="AE3144" s="246" t="s">
        <v>64100</v>
      </c>
      <c r="AF3144" s="247">
        <v>2682.41</v>
      </c>
      <c r="AH3144" s="226" t="s">
        <v>42267</v>
      </c>
      <c r="AI3144" s="227">
        <v>136314.70000000001</v>
      </c>
      <c r="AK3144" s="207" t="s">
        <v>17603</v>
      </c>
      <c r="AL3144" s="208">
        <v>1443.15</v>
      </c>
      <c r="AM3144" s="93"/>
      <c r="AN3144" s="199" t="s">
        <v>32840</v>
      </c>
      <c r="AO3144" s="200">
        <v>81.64</v>
      </c>
      <c r="AT3144" s="263"/>
      <c r="AU3144" s="264"/>
      <c r="AW3144" s="252" t="s">
        <v>9937</v>
      </c>
      <c r="AX3144" s="253">
        <v>4698176.33</v>
      </c>
      <c r="AZ3144" s="230" t="s">
        <v>38605</v>
      </c>
      <c r="BA3144" s="231">
        <v>38673.74</v>
      </c>
      <c r="BC3144" s="209" t="s">
        <v>7649</v>
      </c>
      <c r="BD3144" s="210">
        <v>736325</v>
      </c>
    </row>
    <row r="3145" spans="13:56" x14ac:dyDescent="0.55000000000000004">
      <c r="M3145" s="224" t="s">
        <v>37802</v>
      </c>
      <c r="N3145" s="224"/>
      <c r="O3145" s="225">
        <v>1541.88</v>
      </c>
      <c r="Q3145" s="203" t="s">
        <v>4450</v>
      </c>
      <c r="R3145" s="203"/>
      <c r="S3145" s="204">
        <v>1870</v>
      </c>
      <c r="Y3145" t="s">
        <v>36644</v>
      </c>
      <c r="Z3145" s="284">
        <v>17794</v>
      </c>
      <c r="AB3145" s="276" t="s">
        <v>70491</v>
      </c>
      <c r="AC3145" s="277">
        <v>1808.02</v>
      </c>
      <c r="AE3145" s="246" t="s">
        <v>64101</v>
      </c>
      <c r="AF3145" s="247">
        <v>14.48</v>
      </c>
      <c r="AH3145" s="226" t="s">
        <v>34748</v>
      </c>
      <c r="AI3145" s="227">
        <v>578136.69999999995</v>
      </c>
      <c r="AK3145" s="207" t="s">
        <v>17604</v>
      </c>
      <c r="AL3145" s="208">
        <v>490.42</v>
      </c>
      <c r="AM3145" s="93"/>
      <c r="AN3145" s="199" t="s">
        <v>32841</v>
      </c>
      <c r="AO3145" s="200">
        <v>96.87</v>
      </c>
      <c r="AT3145" s="263"/>
      <c r="AU3145" s="264"/>
      <c r="AW3145" s="252" t="s">
        <v>9938</v>
      </c>
      <c r="AX3145" s="253">
        <v>165579.13</v>
      </c>
      <c r="AZ3145" s="230" t="s">
        <v>38607</v>
      </c>
      <c r="BA3145" s="231">
        <v>1541.88</v>
      </c>
      <c r="BC3145" s="209" t="s">
        <v>7888</v>
      </c>
      <c r="BD3145" s="210">
        <v>67932</v>
      </c>
    </row>
    <row r="3146" spans="13:56" x14ac:dyDescent="0.55000000000000004">
      <c r="M3146" s="224" t="s">
        <v>37805</v>
      </c>
      <c r="N3146" s="224"/>
      <c r="O3146" s="225">
        <v>7316.89</v>
      </c>
      <c r="Q3146" s="203" t="s">
        <v>3589</v>
      </c>
      <c r="R3146" s="203"/>
      <c r="S3146" s="204">
        <v>2618</v>
      </c>
      <c r="Y3146" t="s">
        <v>68599</v>
      </c>
      <c r="Z3146" s="284">
        <v>4268.24</v>
      </c>
      <c r="AB3146" s="276" t="s">
        <v>66567</v>
      </c>
      <c r="AC3146" s="277">
        <v>4746.72</v>
      </c>
      <c r="AE3146" s="246" t="s">
        <v>64102</v>
      </c>
      <c r="AF3146" s="247">
        <v>2400</v>
      </c>
      <c r="AH3146" s="226" t="s">
        <v>40179</v>
      </c>
      <c r="AI3146" s="227">
        <v>232223.8</v>
      </c>
      <c r="AK3146" s="207" t="s">
        <v>17605</v>
      </c>
      <c r="AL3146" s="208">
        <v>2562.3200000000002</v>
      </c>
      <c r="AM3146" s="93"/>
      <c r="AN3146" s="199" t="s">
        <v>32842</v>
      </c>
      <c r="AO3146" s="200">
        <v>1557.89</v>
      </c>
      <c r="AT3146" s="263"/>
      <c r="AU3146" s="264"/>
      <c r="AW3146" s="252" t="s">
        <v>9939</v>
      </c>
      <c r="AX3146" s="253">
        <v>218797.62</v>
      </c>
      <c r="AZ3146" s="230" t="s">
        <v>38622</v>
      </c>
      <c r="BA3146" s="231">
        <v>7316.89</v>
      </c>
      <c r="BC3146" s="209" t="s">
        <v>8132</v>
      </c>
      <c r="BD3146" s="210">
        <v>214059</v>
      </c>
    </row>
    <row r="3147" spans="13:56" x14ac:dyDescent="0.55000000000000004">
      <c r="M3147" s="224" t="s">
        <v>37807</v>
      </c>
      <c r="N3147" s="224"/>
      <c r="O3147" s="225">
        <v>6602.38</v>
      </c>
      <c r="Q3147" s="203" t="s">
        <v>4451</v>
      </c>
      <c r="R3147" s="203"/>
      <c r="S3147" s="204">
        <v>1173.6400000000001</v>
      </c>
      <c r="Y3147" t="s">
        <v>26348</v>
      </c>
      <c r="Z3147" s="284">
        <v>29341.58</v>
      </c>
      <c r="AB3147" s="276" t="s">
        <v>70177</v>
      </c>
      <c r="AC3147" s="277">
        <v>6041.88</v>
      </c>
      <c r="AE3147" s="246" t="s">
        <v>58480</v>
      </c>
      <c r="AF3147" s="247">
        <v>500888.21</v>
      </c>
      <c r="AH3147" s="226" t="s">
        <v>36128</v>
      </c>
      <c r="AI3147" s="227">
        <v>47653.37</v>
      </c>
      <c r="AK3147" s="207" t="s">
        <v>17606</v>
      </c>
      <c r="AL3147" s="208">
        <v>50598</v>
      </c>
      <c r="AM3147" s="93"/>
      <c r="AN3147" s="199" t="s">
        <v>28361</v>
      </c>
      <c r="AO3147" s="200">
        <v>9404.58</v>
      </c>
      <c r="AT3147" s="263"/>
      <c r="AU3147" s="264"/>
      <c r="AW3147" s="252" t="s">
        <v>9940</v>
      </c>
      <c r="AX3147" s="253">
        <v>145098.62</v>
      </c>
      <c r="AZ3147" s="230" t="s">
        <v>38633</v>
      </c>
      <c r="BA3147" s="231">
        <v>6602.38</v>
      </c>
      <c r="BC3147" s="209" t="s">
        <v>8409</v>
      </c>
      <c r="BD3147" s="210">
        <v>754753</v>
      </c>
    </row>
    <row r="3148" spans="13:56" x14ac:dyDescent="0.55000000000000004">
      <c r="M3148" s="224" t="s">
        <v>37808</v>
      </c>
      <c r="N3148" s="224"/>
      <c r="O3148" s="225">
        <v>591.5</v>
      </c>
      <c r="Q3148" s="203" t="s">
        <v>3590</v>
      </c>
      <c r="R3148" s="203"/>
      <c r="S3148" s="204">
        <v>12959</v>
      </c>
      <c r="Y3148" t="s">
        <v>68601</v>
      </c>
      <c r="Z3148" s="284">
        <v>9924.48</v>
      </c>
      <c r="AB3148" s="276" t="s">
        <v>61943</v>
      </c>
      <c r="AC3148" s="277">
        <v>62350</v>
      </c>
      <c r="AE3148" s="246" t="s">
        <v>64103</v>
      </c>
      <c r="AF3148" s="247">
        <v>1045.4000000000001</v>
      </c>
      <c r="AH3148" s="226" t="s">
        <v>36129</v>
      </c>
      <c r="AI3148" s="227">
        <v>1258045.7</v>
      </c>
      <c r="AK3148" s="207" t="s">
        <v>17607</v>
      </c>
      <c r="AL3148" s="208">
        <v>12800.33</v>
      </c>
      <c r="AM3148" s="93"/>
      <c r="AN3148" s="199" t="s">
        <v>32843</v>
      </c>
      <c r="AO3148" s="200">
        <v>47.6</v>
      </c>
      <c r="AT3148" s="263"/>
      <c r="AU3148" s="264"/>
      <c r="AW3148" s="252" t="s">
        <v>9941</v>
      </c>
      <c r="AX3148" s="253">
        <v>9401931.0899999999</v>
      </c>
      <c r="AZ3148" s="230" t="s">
        <v>38638</v>
      </c>
      <c r="BA3148" s="231">
        <v>591.5</v>
      </c>
      <c r="BC3148" s="209" t="s">
        <v>8577</v>
      </c>
      <c r="BD3148" s="210">
        <v>1617720.82</v>
      </c>
    </row>
    <row r="3149" spans="13:56" x14ac:dyDescent="0.55000000000000004">
      <c r="M3149" s="224" t="s">
        <v>37810</v>
      </c>
      <c r="N3149" s="224"/>
      <c r="O3149" s="225">
        <v>2814.5</v>
      </c>
      <c r="Q3149" s="203" t="s">
        <v>4452</v>
      </c>
      <c r="R3149" s="203"/>
      <c r="S3149" s="204">
        <v>616.89</v>
      </c>
      <c r="Y3149" t="s">
        <v>55349</v>
      </c>
      <c r="Z3149" s="284">
        <v>17619.599999999999</v>
      </c>
      <c r="AB3149" s="276" t="s">
        <v>61944</v>
      </c>
      <c r="AC3149" s="277">
        <v>4769.79</v>
      </c>
      <c r="AE3149" s="246" t="s">
        <v>59531</v>
      </c>
      <c r="AF3149" s="247">
        <v>4237.8900000000003</v>
      </c>
      <c r="AH3149" s="226" t="s">
        <v>49755</v>
      </c>
      <c r="AI3149" s="227">
        <v>873.92</v>
      </c>
      <c r="AK3149" s="207" t="s">
        <v>17608</v>
      </c>
      <c r="AL3149" s="208">
        <v>34176.68</v>
      </c>
      <c r="AM3149" s="93"/>
      <c r="AN3149" s="199" t="s">
        <v>28363</v>
      </c>
      <c r="AO3149" s="200">
        <v>2170.42</v>
      </c>
      <c r="AT3149" s="263"/>
      <c r="AU3149" s="264"/>
      <c r="AW3149" s="252" t="s">
        <v>9942</v>
      </c>
      <c r="AX3149" s="253">
        <v>35594.239999999998</v>
      </c>
      <c r="AZ3149" s="230" t="s">
        <v>38648</v>
      </c>
      <c r="BA3149" s="231">
        <v>2814.5</v>
      </c>
      <c r="BC3149" s="209" t="s">
        <v>8788</v>
      </c>
      <c r="BD3149" s="210">
        <v>70151</v>
      </c>
    </row>
    <row r="3150" spans="13:56" x14ac:dyDescent="0.55000000000000004">
      <c r="M3150" s="224" t="s">
        <v>37811</v>
      </c>
      <c r="N3150" s="224"/>
      <c r="O3150" s="225">
        <v>6762.16</v>
      </c>
      <c r="Q3150" s="203" t="s">
        <v>4455</v>
      </c>
      <c r="R3150" s="203"/>
      <c r="S3150" s="204">
        <v>29920</v>
      </c>
      <c r="Y3150" t="s">
        <v>63348</v>
      </c>
      <c r="Z3150">
        <v>225.01</v>
      </c>
      <c r="AB3150" s="276" t="s">
        <v>61945</v>
      </c>
      <c r="AC3150" s="277">
        <v>13976.18</v>
      </c>
      <c r="AE3150" s="246" t="s">
        <v>64104</v>
      </c>
      <c r="AF3150" s="247">
        <v>13087.5</v>
      </c>
      <c r="AH3150" s="226" t="s">
        <v>49756</v>
      </c>
      <c r="AI3150" s="227">
        <v>66.040000000000006</v>
      </c>
      <c r="AK3150" s="207" t="s">
        <v>17609</v>
      </c>
      <c r="AL3150" s="208">
        <v>7030.73</v>
      </c>
      <c r="AM3150" s="93"/>
      <c r="AN3150" s="199" t="s">
        <v>32844</v>
      </c>
      <c r="AO3150" s="200">
        <v>81.64</v>
      </c>
      <c r="AT3150" s="263"/>
      <c r="AU3150" s="264"/>
      <c r="AW3150" s="252" t="s">
        <v>9943</v>
      </c>
      <c r="AX3150" s="253">
        <v>319018.84000000003</v>
      </c>
      <c r="AZ3150" s="230" t="s">
        <v>38654</v>
      </c>
      <c r="BA3150" s="231">
        <v>6762.16</v>
      </c>
      <c r="BC3150" s="209" t="s">
        <v>9076</v>
      </c>
      <c r="BD3150" s="210">
        <v>422624</v>
      </c>
    </row>
    <row r="3151" spans="13:56" x14ac:dyDescent="0.55000000000000004">
      <c r="M3151" s="224" t="s">
        <v>37814</v>
      </c>
      <c r="N3151" s="224"/>
      <c r="O3151" s="225">
        <v>504.72</v>
      </c>
      <c r="Q3151" s="203" t="s">
        <v>3591</v>
      </c>
      <c r="R3151" s="203"/>
      <c r="S3151" s="204">
        <v>82082.22</v>
      </c>
      <c r="Y3151" t="s">
        <v>68602</v>
      </c>
      <c r="Z3151">
        <v>135.66</v>
      </c>
      <c r="AB3151" s="276" t="s">
        <v>63117</v>
      </c>
      <c r="AC3151" s="277">
        <v>4534.78</v>
      </c>
      <c r="AE3151" s="246" t="s">
        <v>61326</v>
      </c>
      <c r="AF3151" s="247">
        <v>223024.56</v>
      </c>
      <c r="AH3151" s="226" t="s">
        <v>49757</v>
      </c>
      <c r="AI3151" s="227">
        <v>210.62</v>
      </c>
      <c r="AK3151" s="207" t="s">
        <v>17610</v>
      </c>
      <c r="AL3151" s="208">
        <v>4462.5</v>
      </c>
      <c r="AM3151" s="93"/>
      <c r="AN3151" s="199" t="s">
        <v>32845</v>
      </c>
      <c r="AO3151" s="200">
        <v>96.87</v>
      </c>
      <c r="AT3151" s="263"/>
      <c r="AU3151" s="264"/>
      <c r="AW3151" s="252" t="s">
        <v>9944</v>
      </c>
      <c r="AX3151" s="253">
        <v>23300.6</v>
      </c>
      <c r="AZ3151" s="230" t="s">
        <v>38663</v>
      </c>
      <c r="BA3151" s="231">
        <v>504.72</v>
      </c>
      <c r="BC3151" s="209" t="s">
        <v>9388</v>
      </c>
      <c r="BD3151" s="210">
        <v>7002051.4800000004</v>
      </c>
    </row>
    <row r="3152" spans="13:56" x14ac:dyDescent="0.55000000000000004">
      <c r="M3152" s="224" t="s">
        <v>37816</v>
      </c>
      <c r="N3152" s="224"/>
      <c r="O3152" s="225">
        <v>378.75</v>
      </c>
      <c r="Q3152" s="203" t="s">
        <v>4457</v>
      </c>
      <c r="R3152" s="203"/>
      <c r="S3152" s="204">
        <v>23520</v>
      </c>
      <c r="Y3152" t="s">
        <v>26352</v>
      </c>
      <c r="Z3152">
        <v>83.52</v>
      </c>
      <c r="AB3152" s="276" t="s">
        <v>61092</v>
      </c>
      <c r="AC3152" s="277">
        <v>11982.41</v>
      </c>
      <c r="AE3152" s="246" t="s">
        <v>64105</v>
      </c>
      <c r="AF3152" s="247">
        <v>48693.440000000002</v>
      </c>
      <c r="AH3152" s="226" t="s">
        <v>49758</v>
      </c>
      <c r="AI3152" s="227">
        <v>115.12</v>
      </c>
      <c r="AK3152" s="207" t="s">
        <v>17611</v>
      </c>
      <c r="AL3152" s="208">
        <v>2520</v>
      </c>
      <c r="AM3152" s="93"/>
      <c r="AN3152" s="199" t="s">
        <v>14296</v>
      </c>
      <c r="AO3152" s="200">
        <v>13239.61</v>
      </c>
      <c r="AT3152" s="263"/>
      <c r="AU3152" s="264"/>
      <c r="AW3152" s="252" t="s">
        <v>9945</v>
      </c>
      <c r="AX3152" s="253">
        <v>19264613.219999999</v>
      </c>
      <c r="AZ3152" s="230" t="s">
        <v>38675</v>
      </c>
      <c r="BA3152" s="231">
        <v>378.75</v>
      </c>
      <c r="BC3152" s="209" t="s">
        <v>11656</v>
      </c>
      <c r="BD3152" s="210">
        <v>4185354.45</v>
      </c>
    </row>
    <row r="3153" spans="13:56" x14ac:dyDescent="0.55000000000000004">
      <c r="M3153" s="224" t="s">
        <v>37817</v>
      </c>
      <c r="N3153" s="224"/>
      <c r="O3153" s="225">
        <v>92.38</v>
      </c>
      <c r="Q3153" s="203" t="s">
        <v>4497</v>
      </c>
      <c r="R3153" s="203"/>
      <c r="S3153" s="204">
        <v>1104.75</v>
      </c>
      <c r="Y3153" t="s">
        <v>26353</v>
      </c>
      <c r="Z3153" s="284">
        <v>5910.57</v>
      </c>
      <c r="AB3153" s="276" t="s">
        <v>69715</v>
      </c>
      <c r="AC3153" s="277">
        <v>12971.51</v>
      </c>
      <c r="AE3153" s="246" t="s">
        <v>64106</v>
      </c>
      <c r="AF3153" s="247">
        <v>1456.4</v>
      </c>
      <c r="AH3153" s="226" t="s">
        <v>51964</v>
      </c>
      <c r="AI3153" s="227">
        <v>4.8099999999999996</v>
      </c>
      <c r="AK3153" s="207" t="s">
        <v>17612</v>
      </c>
      <c r="AL3153" s="208">
        <v>117137.84</v>
      </c>
      <c r="AM3153" s="93"/>
      <c r="AN3153" s="199" t="s">
        <v>14297</v>
      </c>
      <c r="AO3153" s="200">
        <v>5010</v>
      </c>
      <c r="AT3153" s="263"/>
      <c r="AU3153" s="264"/>
      <c r="AW3153" s="252" t="s">
        <v>9946</v>
      </c>
      <c r="AX3153" s="253">
        <v>1132193.43</v>
      </c>
      <c r="AZ3153" s="230" t="s">
        <v>38689</v>
      </c>
      <c r="BA3153" s="231">
        <v>92.38</v>
      </c>
      <c r="BC3153" s="209" t="s">
        <v>9981</v>
      </c>
      <c r="BD3153" s="210">
        <v>16956005.75</v>
      </c>
    </row>
    <row r="3154" spans="13:56" x14ac:dyDescent="0.55000000000000004">
      <c r="M3154" s="224" t="s">
        <v>37818</v>
      </c>
      <c r="N3154" s="224"/>
      <c r="O3154" s="225">
        <v>124920.29</v>
      </c>
      <c r="Q3154" s="203" t="s">
        <v>3592</v>
      </c>
      <c r="R3154" s="203"/>
      <c r="S3154" s="204">
        <v>13889</v>
      </c>
      <c r="Y3154" t="s">
        <v>35517</v>
      </c>
      <c r="Z3154" s="284">
        <v>19031.740000000002</v>
      </c>
      <c r="AB3154" s="276" t="s">
        <v>66568</v>
      </c>
      <c r="AC3154" s="277">
        <v>285584.69</v>
      </c>
      <c r="AE3154" s="246" t="s">
        <v>38968</v>
      </c>
      <c r="AF3154" s="247">
        <v>117876.59</v>
      </c>
      <c r="AH3154" s="226" t="s">
        <v>49759</v>
      </c>
      <c r="AI3154" s="227">
        <v>1362.73</v>
      </c>
      <c r="AK3154" s="207" t="s">
        <v>17613</v>
      </c>
      <c r="AL3154" s="208">
        <v>61644.39</v>
      </c>
      <c r="AM3154" s="93"/>
      <c r="AN3154" s="199" t="s">
        <v>14298</v>
      </c>
      <c r="AO3154" s="200">
        <v>8500</v>
      </c>
      <c r="AT3154" s="263"/>
      <c r="AU3154" s="264"/>
      <c r="AW3154" s="252" t="s">
        <v>9947</v>
      </c>
      <c r="AX3154" s="253">
        <v>29744815.350000001</v>
      </c>
      <c r="AZ3154" s="230" t="s">
        <v>38701</v>
      </c>
      <c r="BA3154" s="231">
        <v>124920.29</v>
      </c>
      <c r="BC3154" s="209" t="s">
        <v>7485</v>
      </c>
      <c r="BD3154" s="210">
        <v>2220.87</v>
      </c>
    </row>
    <row r="3155" spans="13:56" x14ac:dyDescent="0.55000000000000004">
      <c r="M3155" s="224" t="s">
        <v>37819</v>
      </c>
      <c r="N3155" s="224"/>
      <c r="O3155" s="225">
        <v>1697</v>
      </c>
      <c r="Q3155" s="203" t="s">
        <v>4500</v>
      </c>
      <c r="R3155" s="203"/>
      <c r="S3155" s="204">
        <v>1891</v>
      </c>
      <c r="Y3155" t="s">
        <v>35518</v>
      </c>
      <c r="Z3155" s="284">
        <v>24957.98</v>
      </c>
      <c r="AB3155" s="276" t="s">
        <v>64189</v>
      </c>
      <c r="AC3155" s="277">
        <v>26000</v>
      </c>
      <c r="AE3155" s="246" t="s">
        <v>38969</v>
      </c>
      <c r="AF3155" s="247">
        <v>374406.91</v>
      </c>
      <c r="AH3155" s="226" t="s">
        <v>51965</v>
      </c>
      <c r="AI3155" s="227">
        <v>603.20000000000005</v>
      </c>
      <c r="AK3155" s="207" t="s">
        <v>17614</v>
      </c>
      <c r="AL3155" s="208">
        <v>283681.26</v>
      </c>
      <c r="AM3155" s="93"/>
      <c r="AN3155" s="199" t="s">
        <v>14299</v>
      </c>
      <c r="AO3155" s="200">
        <v>2045.71</v>
      </c>
      <c r="AT3155" s="263"/>
      <c r="AU3155" s="264"/>
      <c r="AW3155" s="252" t="s">
        <v>9948</v>
      </c>
      <c r="AX3155" s="253">
        <v>234335.46</v>
      </c>
      <c r="AZ3155" s="230" t="s">
        <v>38707</v>
      </c>
      <c r="BA3155" s="231">
        <v>1697</v>
      </c>
      <c r="BC3155" s="209" t="s">
        <v>7889</v>
      </c>
      <c r="BD3155" s="210">
        <v>386</v>
      </c>
    </row>
    <row r="3156" spans="13:56" x14ac:dyDescent="0.55000000000000004">
      <c r="M3156" s="224" t="s">
        <v>37820</v>
      </c>
      <c r="N3156" s="224"/>
      <c r="O3156" s="225">
        <v>3315.86</v>
      </c>
      <c r="Q3156" s="203" t="s">
        <v>4501</v>
      </c>
      <c r="R3156" s="203"/>
      <c r="S3156" s="204">
        <v>5074</v>
      </c>
      <c r="Y3156" t="s">
        <v>66704</v>
      </c>
      <c r="Z3156" s="284">
        <v>6999.96</v>
      </c>
      <c r="AB3156" s="276" t="s">
        <v>67416</v>
      </c>
      <c r="AC3156" s="277">
        <v>5113.33</v>
      </c>
      <c r="AE3156" s="246" t="s">
        <v>55926</v>
      </c>
      <c r="AF3156" s="247">
        <v>90456.18</v>
      </c>
      <c r="AH3156" s="226" t="s">
        <v>51966</v>
      </c>
      <c r="AI3156" s="227">
        <v>749</v>
      </c>
      <c r="AK3156" s="207" t="s">
        <v>17615</v>
      </c>
      <c r="AL3156" s="208">
        <v>3200</v>
      </c>
      <c r="AM3156" s="93"/>
      <c r="AN3156" s="199" t="s">
        <v>14300</v>
      </c>
      <c r="AO3156" s="200">
        <v>3732.01</v>
      </c>
      <c r="AT3156" s="263"/>
      <c r="AU3156" s="264"/>
      <c r="AW3156" s="252" t="s">
        <v>9950</v>
      </c>
      <c r="AX3156" s="253">
        <v>417921.69</v>
      </c>
      <c r="AZ3156" s="230" t="s">
        <v>38726</v>
      </c>
      <c r="BA3156" s="231">
        <v>3315.86</v>
      </c>
      <c r="BC3156" s="209" t="s">
        <v>7976</v>
      </c>
      <c r="BD3156" s="210">
        <v>24.43</v>
      </c>
    </row>
    <row r="3157" spans="13:56" x14ac:dyDescent="0.55000000000000004">
      <c r="M3157" s="224" t="s">
        <v>37823</v>
      </c>
      <c r="N3157" s="224"/>
      <c r="O3157" s="225">
        <v>15702</v>
      </c>
      <c r="Q3157" s="203" t="s">
        <v>4461</v>
      </c>
      <c r="R3157" s="203"/>
      <c r="S3157" s="204">
        <v>15257</v>
      </c>
      <c r="Y3157" t="s">
        <v>57771</v>
      </c>
      <c r="Z3157" s="284">
        <v>4967.5</v>
      </c>
      <c r="AB3157" s="276" t="s">
        <v>63660</v>
      </c>
      <c r="AC3157" s="277">
        <v>2380.08</v>
      </c>
      <c r="AE3157" s="246" t="s">
        <v>40193</v>
      </c>
      <c r="AF3157" s="247">
        <v>-2278.02</v>
      </c>
      <c r="AH3157" s="226" t="s">
        <v>49760</v>
      </c>
      <c r="AI3157" s="227">
        <v>19085.990000000002</v>
      </c>
      <c r="AK3157" s="207" t="s">
        <v>17616</v>
      </c>
      <c r="AL3157" s="208">
        <v>90.8</v>
      </c>
      <c r="AM3157" s="93"/>
      <c r="AN3157" s="199" t="s">
        <v>14301</v>
      </c>
      <c r="AO3157" s="200">
        <v>3078.91</v>
      </c>
      <c r="AT3157" s="263"/>
      <c r="AU3157" s="264"/>
      <c r="AW3157" s="252" t="s">
        <v>9951</v>
      </c>
      <c r="AX3157" s="253">
        <v>38581.089999999997</v>
      </c>
      <c r="AZ3157" s="230" t="s">
        <v>38753</v>
      </c>
      <c r="BA3157" s="231">
        <v>15702</v>
      </c>
      <c r="BC3157" s="209" t="s">
        <v>8133</v>
      </c>
      <c r="BD3157" s="210">
        <v>889.49</v>
      </c>
    </row>
    <row r="3158" spans="13:56" x14ac:dyDescent="0.55000000000000004">
      <c r="M3158" s="224" t="s">
        <v>37827</v>
      </c>
      <c r="N3158" s="224"/>
      <c r="O3158" s="225">
        <v>17559.669999999998</v>
      </c>
      <c r="Q3158" s="203" t="s">
        <v>3593</v>
      </c>
      <c r="R3158" s="203"/>
      <c r="S3158" s="204">
        <v>17578</v>
      </c>
      <c r="Y3158" t="s">
        <v>26354</v>
      </c>
      <c r="Z3158" s="284">
        <v>18661</v>
      </c>
      <c r="AB3158" s="276" t="s">
        <v>67417</v>
      </c>
      <c r="AC3158" s="277">
        <v>1279.3599999999999</v>
      </c>
      <c r="AE3158" s="246" t="s">
        <v>48761</v>
      </c>
      <c r="AF3158" s="247">
        <v>25656.32</v>
      </c>
      <c r="AH3158" s="226" t="s">
        <v>51967</v>
      </c>
      <c r="AI3158" s="227">
        <v>1454.65</v>
      </c>
      <c r="AK3158" s="207" t="s">
        <v>17617</v>
      </c>
      <c r="AL3158" s="208">
        <v>20895.97</v>
      </c>
      <c r="AM3158" s="93"/>
      <c r="AN3158" s="199" t="s">
        <v>14302</v>
      </c>
      <c r="AO3158" s="200">
        <v>3725.01</v>
      </c>
      <c r="AT3158" s="263"/>
      <c r="AU3158" s="264"/>
      <c r="AW3158" s="252" t="s">
        <v>9952</v>
      </c>
      <c r="AX3158" s="253">
        <v>213877.56</v>
      </c>
      <c r="AZ3158" s="230" t="s">
        <v>38781</v>
      </c>
      <c r="BA3158" s="231">
        <v>17559.669999999998</v>
      </c>
      <c r="BC3158" s="209" t="s">
        <v>8578</v>
      </c>
      <c r="BD3158" s="210">
        <v>8154</v>
      </c>
    </row>
    <row r="3159" spans="13:56" x14ac:dyDescent="0.55000000000000004">
      <c r="M3159" s="224" t="s">
        <v>37835</v>
      </c>
      <c r="N3159" s="224"/>
      <c r="O3159" s="225">
        <v>72517</v>
      </c>
      <c r="Q3159" s="203" t="s">
        <v>4462</v>
      </c>
      <c r="R3159" s="203"/>
      <c r="S3159" s="204">
        <v>9911</v>
      </c>
      <c r="Y3159" t="s">
        <v>47205</v>
      </c>
      <c r="Z3159" s="284">
        <v>17293.5</v>
      </c>
      <c r="AB3159" s="276" t="s">
        <v>56015</v>
      </c>
      <c r="AC3159" s="277">
        <v>3000</v>
      </c>
      <c r="AE3159" s="246" t="s">
        <v>58481</v>
      </c>
      <c r="AF3159" s="247">
        <v>16000</v>
      </c>
      <c r="AH3159" s="226" t="s">
        <v>51968</v>
      </c>
      <c r="AI3159" s="227">
        <v>7260.71</v>
      </c>
      <c r="AK3159" s="207" t="s">
        <v>17618</v>
      </c>
      <c r="AL3159" s="208">
        <v>61712.67</v>
      </c>
      <c r="AM3159" s="93"/>
      <c r="AN3159" s="199" t="s">
        <v>14303</v>
      </c>
      <c r="AO3159" s="200">
        <v>6610.78</v>
      </c>
      <c r="AT3159" s="263"/>
      <c r="AU3159" s="264"/>
      <c r="AW3159" s="252" t="s">
        <v>9953</v>
      </c>
      <c r="AX3159" s="253">
        <v>363093.64</v>
      </c>
      <c r="AZ3159" s="230" t="s">
        <v>38538</v>
      </c>
      <c r="BA3159" s="231">
        <v>72517</v>
      </c>
      <c r="BC3159" s="209" t="s">
        <v>9077</v>
      </c>
      <c r="BD3159" s="210">
        <v>904.67</v>
      </c>
    </row>
    <row r="3160" spans="13:56" x14ac:dyDescent="0.55000000000000004">
      <c r="M3160" s="224" t="s">
        <v>46406</v>
      </c>
      <c r="N3160" s="224"/>
      <c r="O3160" s="225">
        <v>2240</v>
      </c>
      <c r="Q3160" s="203" t="s">
        <v>3594</v>
      </c>
      <c r="R3160" s="203"/>
      <c r="S3160" s="204">
        <v>7480</v>
      </c>
      <c r="Y3160" t="s">
        <v>48208</v>
      </c>
      <c r="Z3160" s="284">
        <v>-1710.51</v>
      </c>
      <c r="AB3160" s="276" t="s">
        <v>61200</v>
      </c>
      <c r="AC3160" s="277">
        <v>1919.75</v>
      </c>
      <c r="AE3160" s="246" t="s">
        <v>63078</v>
      </c>
      <c r="AF3160" s="247">
        <v>555862.52</v>
      </c>
      <c r="AH3160" s="226" t="s">
        <v>46773</v>
      </c>
      <c r="AI3160" s="227">
        <v>30493.68</v>
      </c>
      <c r="AK3160" s="207" t="s">
        <v>17619</v>
      </c>
      <c r="AL3160" s="208">
        <v>39941.24</v>
      </c>
      <c r="AM3160" s="93"/>
      <c r="AN3160" s="199" t="s">
        <v>14304</v>
      </c>
      <c r="AO3160" s="200">
        <v>323.56</v>
      </c>
      <c r="AT3160" s="263"/>
      <c r="AU3160" s="264"/>
      <c r="AW3160" s="252" t="s">
        <v>9954</v>
      </c>
      <c r="AX3160" s="253">
        <v>130047.65</v>
      </c>
      <c r="AZ3160" s="230" t="s">
        <v>46513</v>
      </c>
      <c r="BA3160" s="231">
        <v>2240</v>
      </c>
      <c r="BC3160" s="209" t="s">
        <v>9389</v>
      </c>
      <c r="BD3160" s="210">
        <v>27398.86</v>
      </c>
    </row>
    <row r="3161" spans="13:56" x14ac:dyDescent="0.55000000000000004">
      <c r="M3161" s="224" t="s">
        <v>43569</v>
      </c>
      <c r="N3161" s="224"/>
      <c r="O3161" s="225">
        <v>163125</v>
      </c>
      <c r="Q3161" s="203" t="s">
        <v>3595</v>
      </c>
      <c r="R3161" s="203"/>
      <c r="S3161" s="204">
        <v>26180</v>
      </c>
      <c r="Y3161" t="s">
        <v>70084</v>
      </c>
      <c r="Z3161" s="284">
        <v>2322.31</v>
      </c>
      <c r="AB3161" s="276" t="s">
        <v>58508</v>
      </c>
      <c r="AC3161" s="277">
        <v>3007.8</v>
      </c>
      <c r="AE3161" s="246" t="s">
        <v>47878</v>
      </c>
      <c r="AF3161" s="247">
        <v>2923367.38</v>
      </c>
      <c r="AH3161" s="226" t="s">
        <v>46774</v>
      </c>
      <c r="AI3161" s="227">
        <v>2332.75</v>
      </c>
      <c r="AK3161" s="207" t="s">
        <v>17620</v>
      </c>
      <c r="AL3161" s="208">
        <v>131330.79</v>
      </c>
      <c r="AM3161" s="93"/>
      <c r="AN3161" s="199" t="s">
        <v>32846</v>
      </c>
      <c r="AO3161" s="200">
        <v>27072</v>
      </c>
      <c r="AT3161" s="263"/>
      <c r="AU3161" s="264"/>
      <c r="AW3161" s="252" t="s">
        <v>9955</v>
      </c>
      <c r="AX3161" s="253">
        <v>391729.79</v>
      </c>
      <c r="AZ3161" s="230" t="s">
        <v>43883</v>
      </c>
      <c r="BA3161" s="231">
        <v>163125</v>
      </c>
      <c r="BC3161" s="209" t="s">
        <v>9982</v>
      </c>
      <c r="BD3161" s="210">
        <v>39978.32</v>
      </c>
    </row>
    <row r="3162" spans="13:56" x14ac:dyDescent="0.55000000000000004">
      <c r="M3162" s="224" t="s">
        <v>43570</v>
      </c>
      <c r="N3162" s="224"/>
      <c r="O3162" s="225">
        <v>3364</v>
      </c>
      <c r="Q3162" s="203" t="s">
        <v>3596</v>
      </c>
      <c r="R3162" s="203"/>
      <c r="S3162" s="204">
        <v>22814</v>
      </c>
      <c r="Y3162" t="s">
        <v>70734</v>
      </c>
      <c r="Z3162">
        <v>285.57</v>
      </c>
      <c r="AB3162" s="276" t="s">
        <v>66569</v>
      </c>
      <c r="AC3162" s="277">
        <v>11894.02</v>
      </c>
      <c r="AE3162" s="246" t="s">
        <v>58482</v>
      </c>
      <c r="AF3162" s="247">
        <v>108488</v>
      </c>
      <c r="AH3162" s="226" t="s">
        <v>46775</v>
      </c>
      <c r="AI3162" s="227">
        <v>4750.3100000000004</v>
      </c>
      <c r="AK3162" s="207" t="s">
        <v>17621</v>
      </c>
      <c r="AL3162" s="208">
        <v>79.8</v>
      </c>
      <c r="AM3162" s="93"/>
      <c r="AN3162" s="199" t="s">
        <v>14305</v>
      </c>
      <c r="AO3162" s="200">
        <v>13239.61</v>
      </c>
      <c r="AT3162" s="263"/>
      <c r="AU3162" s="264"/>
      <c r="AW3162" s="252" t="s">
        <v>9956</v>
      </c>
      <c r="AX3162" s="253">
        <v>3465454.48</v>
      </c>
      <c r="AZ3162" s="230" t="s">
        <v>43884</v>
      </c>
      <c r="BA3162" s="231">
        <v>3364</v>
      </c>
      <c r="BC3162" s="209" t="s">
        <v>6806</v>
      </c>
      <c r="BD3162" s="210">
        <v>11303.25</v>
      </c>
    </row>
    <row r="3163" spans="13:56" x14ac:dyDescent="0.55000000000000004">
      <c r="M3163" s="224" t="s">
        <v>43573</v>
      </c>
      <c r="N3163" s="224"/>
      <c r="O3163" s="225">
        <v>31706</v>
      </c>
      <c r="Q3163" s="203" t="s">
        <v>4469</v>
      </c>
      <c r="R3163" s="203"/>
      <c r="S3163" s="204">
        <v>43700</v>
      </c>
      <c r="Y3163" t="s">
        <v>71015</v>
      </c>
      <c r="Z3163">
        <v>895.92</v>
      </c>
      <c r="AB3163" s="276" t="s">
        <v>66570</v>
      </c>
      <c r="AC3163" s="277">
        <v>10150</v>
      </c>
      <c r="AE3163" s="246" t="s">
        <v>52000</v>
      </c>
      <c r="AF3163" s="247">
        <v>77697.53</v>
      </c>
      <c r="AH3163" s="226" t="s">
        <v>48759</v>
      </c>
      <c r="AI3163" s="227">
        <v>167.28</v>
      </c>
      <c r="AK3163" s="207" t="s">
        <v>17622</v>
      </c>
      <c r="AL3163" s="208">
        <v>784.9</v>
      </c>
      <c r="AM3163" s="93"/>
      <c r="AN3163" s="199" t="s">
        <v>14306</v>
      </c>
      <c r="AO3163" s="200">
        <v>5010</v>
      </c>
      <c r="AT3163" s="263"/>
      <c r="AU3163" s="264"/>
      <c r="AW3163" s="252" t="s">
        <v>9957</v>
      </c>
      <c r="AX3163" s="253">
        <v>1942021.36</v>
      </c>
      <c r="AZ3163" s="230" t="s">
        <v>43887</v>
      </c>
      <c r="BA3163" s="231">
        <v>31706</v>
      </c>
      <c r="BC3163" s="209" t="s">
        <v>7205</v>
      </c>
      <c r="BD3163" s="210">
        <v>484</v>
      </c>
    </row>
    <row r="3164" spans="13:56" x14ac:dyDescent="0.55000000000000004">
      <c r="M3164" s="224" t="s">
        <v>43574</v>
      </c>
      <c r="N3164" s="224"/>
      <c r="O3164" s="225">
        <v>7500</v>
      </c>
      <c r="Q3164" s="203" t="s">
        <v>3597</v>
      </c>
      <c r="R3164" s="203"/>
      <c r="S3164" s="204">
        <v>4618</v>
      </c>
      <c r="Y3164" t="s">
        <v>53529</v>
      </c>
      <c r="Z3164" s="284">
        <v>21946.29</v>
      </c>
      <c r="AB3164" s="276" t="s">
        <v>59558</v>
      </c>
      <c r="AC3164" s="277">
        <v>52.07</v>
      </c>
      <c r="AE3164" s="246" t="s">
        <v>64107</v>
      </c>
      <c r="AF3164" s="247">
        <v>93923.49</v>
      </c>
      <c r="AH3164" s="226" t="s">
        <v>44595</v>
      </c>
      <c r="AI3164" s="227">
        <v>32000</v>
      </c>
      <c r="AK3164" s="207" t="s">
        <v>17623</v>
      </c>
      <c r="AL3164" s="208">
        <v>1495.57</v>
      </c>
      <c r="AM3164" s="93"/>
      <c r="AN3164" s="199" t="s">
        <v>14307</v>
      </c>
      <c r="AO3164" s="200">
        <v>8500</v>
      </c>
      <c r="AT3164" s="263"/>
      <c r="AU3164" s="264"/>
      <c r="AW3164" s="252" t="s">
        <v>9958</v>
      </c>
      <c r="AX3164" s="253">
        <v>22958111.440000001</v>
      </c>
      <c r="AZ3164" s="230" t="s">
        <v>43889</v>
      </c>
      <c r="BA3164" s="231">
        <v>7500</v>
      </c>
      <c r="BC3164" s="209" t="s">
        <v>7486</v>
      </c>
      <c r="BD3164" s="210">
        <v>6231</v>
      </c>
    </row>
    <row r="3165" spans="13:56" x14ac:dyDescent="0.55000000000000004">
      <c r="M3165" s="224" t="s">
        <v>43575</v>
      </c>
      <c r="N3165" s="224"/>
      <c r="O3165" s="225">
        <v>25124</v>
      </c>
      <c r="Q3165" s="203" t="s">
        <v>4476</v>
      </c>
      <c r="R3165" s="203"/>
      <c r="S3165" s="204">
        <v>66946</v>
      </c>
      <c r="Y3165" t="s">
        <v>55350</v>
      </c>
      <c r="Z3165" s="284">
        <v>23337.51</v>
      </c>
      <c r="AB3165" s="276" t="s">
        <v>59559</v>
      </c>
      <c r="AC3165" s="277">
        <v>3.98</v>
      </c>
      <c r="AE3165" s="246" t="s">
        <v>52001</v>
      </c>
      <c r="AF3165" s="247">
        <v>6853.96</v>
      </c>
      <c r="AH3165" s="226" t="s">
        <v>51969</v>
      </c>
      <c r="AI3165" s="227">
        <v>1840.55</v>
      </c>
      <c r="AK3165" s="207" t="s">
        <v>17624</v>
      </c>
      <c r="AL3165" s="208">
        <v>33429</v>
      </c>
      <c r="AM3165" s="93"/>
      <c r="AN3165" s="199" t="s">
        <v>14308</v>
      </c>
      <c r="AO3165" s="200">
        <v>2045.71</v>
      </c>
      <c r="AT3165" s="263"/>
      <c r="AU3165" s="264"/>
      <c r="AW3165" s="252" t="s">
        <v>9959</v>
      </c>
      <c r="AX3165" s="253">
        <v>315992.67</v>
      </c>
      <c r="AZ3165" s="230" t="s">
        <v>43890</v>
      </c>
      <c r="BA3165" s="231">
        <v>25124</v>
      </c>
      <c r="BC3165" s="209" t="s">
        <v>7890</v>
      </c>
      <c r="BD3165" s="210">
        <v>1020</v>
      </c>
    </row>
    <row r="3166" spans="13:56" x14ac:dyDescent="0.55000000000000004">
      <c r="M3166" s="224" t="s">
        <v>43576</v>
      </c>
      <c r="N3166" s="224"/>
      <c r="O3166" s="225">
        <v>131839</v>
      </c>
      <c r="Q3166" s="203" t="s">
        <v>3598</v>
      </c>
      <c r="R3166" s="203"/>
      <c r="S3166" s="204">
        <v>37400</v>
      </c>
      <c r="Y3166" t="s">
        <v>47207</v>
      </c>
      <c r="Z3166" s="284">
        <v>31751.98</v>
      </c>
      <c r="AB3166" s="276" t="s">
        <v>60337</v>
      </c>
      <c r="AC3166" s="277">
        <v>20513.580000000002</v>
      </c>
      <c r="AE3166" s="246" t="s">
        <v>52002</v>
      </c>
      <c r="AF3166" s="247">
        <v>1216306.76</v>
      </c>
      <c r="AH3166" s="226" t="s">
        <v>44596</v>
      </c>
      <c r="AI3166" s="227">
        <v>50275</v>
      </c>
      <c r="AK3166" s="207" t="s">
        <v>17625</v>
      </c>
      <c r="AL3166" s="208">
        <v>355451.59</v>
      </c>
      <c r="AM3166" s="93"/>
      <c r="AN3166" s="199" t="s">
        <v>14309</v>
      </c>
      <c r="AO3166" s="200">
        <v>3732.01</v>
      </c>
      <c r="AT3166" s="263"/>
      <c r="AU3166" s="264"/>
      <c r="AW3166" s="252" t="s">
        <v>9960</v>
      </c>
      <c r="AX3166" s="253">
        <v>4732030.8499999996</v>
      </c>
      <c r="AZ3166" s="230" t="s">
        <v>43891</v>
      </c>
      <c r="BA3166" s="231">
        <v>131839</v>
      </c>
      <c r="BC3166" s="209" t="s">
        <v>7977</v>
      </c>
      <c r="BD3166" s="210">
        <v>381</v>
      </c>
    </row>
    <row r="3167" spans="13:56" x14ac:dyDescent="0.55000000000000004">
      <c r="M3167" s="224" t="s">
        <v>43577</v>
      </c>
      <c r="N3167" s="224"/>
      <c r="O3167" s="225">
        <v>98441.07</v>
      </c>
      <c r="Q3167" s="203" t="s">
        <v>4477</v>
      </c>
      <c r="R3167" s="203"/>
      <c r="S3167" s="204">
        <v>5400</v>
      </c>
      <c r="Y3167" t="s">
        <v>40589</v>
      </c>
      <c r="Z3167" s="284">
        <v>9870</v>
      </c>
      <c r="AB3167" s="276" t="s">
        <v>60338</v>
      </c>
      <c r="AC3167" s="277">
        <v>1467.51</v>
      </c>
      <c r="AE3167" s="246" t="s">
        <v>58483</v>
      </c>
      <c r="AF3167" s="247">
        <v>22300.84</v>
      </c>
      <c r="AH3167" s="226" t="s">
        <v>46776</v>
      </c>
      <c r="AI3167" s="227">
        <v>325</v>
      </c>
      <c r="AK3167" s="207" t="s">
        <v>17626</v>
      </c>
      <c r="AL3167" s="208">
        <v>55082.41</v>
      </c>
      <c r="AM3167" s="93"/>
      <c r="AN3167" s="199" t="s">
        <v>14310</v>
      </c>
      <c r="AO3167" s="200">
        <v>3078.91</v>
      </c>
      <c r="AT3167" s="263"/>
      <c r="AU3167" s="264"/>
      <c r="AW3167" s="252" t="s">
        <v>9961</v>
      </c>
      <c r="AX3167" s="253">
        <v>3858442.67</v>
      </c>
      <c r="AZ3167" s="230" t="s">
        <v>43892</v>
      </c>
      <c r="BA3167" s="231">
        <v>98441.07</v>
      </c>
      <c r="BC3167" s="209" t="s">
        <v>8134</v>
      </c>
      <c r="BD3167" s="210">
        <v>2721</v>
      </c>
    </row>
    <row r="3168" spans="13:56" x14ac:dyDescent="0.55000000000000004">
      <c r="M3168" s="224" t="s">
        <v>43578</v>
      </c>
      <c r="N3168" s="224"/>
      <c r="O3168" s="225">
        <v>47109.99</v>
      </c>
      <c r="Q3168" s="203" t="s">
        <v>3599</v>
      </c>
      <c r="R3168" s="203"/>
      <c r="S3168" s="204">
        <v>13519.09</v>
      </c>
      <c r="Y3168" t="s">
        <v>47209</v>
      </c>
      <c r="Z3168" s="284">
        <v>8368.48</v>
      </c>
      <c r="AB3168" s="276" t="s">
        <v>60339</v>
      </c>
      <c r="AC3168" s="277">
        <v>5132.54</v>
      </c>
      <c r="AE3168" s="246" t="s">
        <v>58484</v>
      </c>
      <c r="AF3168" s="247">
        <v>946130.32</v>
      </c>
      <c r="AH3168" s="226" t="s">
        <v>44597</v>
      </c>
      <c r="AI3168" s="227">
        <v>6669.51</v>
      </c>
      <c r="AK3168" s="207" t="s">
        <v>17627</v>
      </c>
      <c r="AL3168" s="208">
        <v>12744</v>
      </c>
      <c r="AM3168" s="93"/>
      <c r="AN3168" s="199" t="s">
        <v>14311</v>
      </c>
      <c r="AO3168" s="200">
        <v>3725.01</v>
      </c>
      <c r="AT3168" s="263"/>
      <c r="AU3168" s="264"/>
      <c r="AW3168" s="252" t="s">
        <v>9962</v>
      </c>
      <c r="AX3168" s="253">
        <v>274770.34000000003</v>
      </c>
      <c r="AZ3168" s="230" t="s">
        <v>43893</v>
      </c>
      <c r="BA3168" s="231">
        <v>47109.99</v>
      </c>
      <c r="BC3168" s="209" t="s">
        <v>8410</v>
      </c>
      <c r="BD3168" s="210">
        <v>759</v>
      </c>
    </row>
    <row r="3169" spans="13:56" x14ac:dyDescent="0.55000000000000004">
      <c r="M3169" s="224" t="s">
        <v>43584</v>
      </c>
      <c r="N3169" s="224"/>
      <c r="O3169" s="225">
        <v>120963</v>
      </c>
      <c r="Q3169" s="203" t="s">
        <v>3600</v>
      </c>
      <c r="R3169" s="203"/>
      <c r="S3169" s="204">
        <v>25993</v>
      </c>
      <c r="Y3169" t="s">
        <v>47211</v>
      </c>
      <c r="Z3169" s="284">
        <v>27977</v>
      </c>
      <c r="AB3169" s="276" t="s">
        <v>57376</v>
      </c>
      <c r="AC3169" s="277">
        <v>7382.96</v>
      </c>
      <c r="AE3169" s="246" t="s">
        <v>63079</v>
      </c>
      <c r="AF3169" s="247">
        <v>425.6</v>
      </c>
      <c r="AH3169" s="226" t="s">
        <v>44598</v>
      </c>
      <c r="AI3169" s="227">
        <v>132.19999999999999</v>
      </c>
      <c r="AK3169" s="207" t="s">
        <v>17628</v>
      </c>
      <c r="AL3169" s="208">
        <v>183460.64</v>
      </c>
      <c r="AM3169" s="93"/>
      <c r="AN3169" s="199" t="s">
        <v>14312</v>
      </c>
      <c r="AO3169" s="200">
        <v>6610.78</v>
      </c>
      <c r="AT3169" s="263"/>
      <c r="AU3169" s="264"/>
      <c r="AW3169" s="252" t="s">
        <v>9963</v>
      </c>
      <c r="AX3169" s="253">
        <v>117702.6</v>
      </c>
      <c r="AZ3169" s="230" t="s">
        <v>43899</v>
      </c>
      <c r="BA3169" s="231">
        <v>120963</v>
      </c>
      <c r="BC3169" s="209" t="s">
        <v>8579</v>
      </c>
      <c r="BD3169" s="210">
        <v>4093</v>
      </c>
    </row>
    <row r="3170" spans="13:56" x14ac:dyDescent="0.55000000000000004">
      <c r="M3170" s="224" t="s">
        <v>43588</v>
      </c>
      <c r="N3170" s="224"/>
      <c r="O3170" s="225">
        <v>8787</v>
      </c>
      <c r="Q3170" s="203" t="s">
        <v>3601</v>
      </c>
      <c r="R3170" s="203"/>
      <c r="S3170" s="204">
        <v>1785</v>
      </c>
      <c r="Y3170" t="s">
        <v>45499</v>
      </c>
      <c r="Z3170" s="284">
        <v>5321.33</v>
      </c>
      <c r="AB3170" s="276" t="s">
        <v>46853</v>
      </c>
      <c r="AC3170" s="277">
        <v>525.45000000000005</v>
      </c>
      <c r="AE3170" s="246" t="s">
        <v>52009</v>
      </c>
      <c r="AF3170" s="247">
        <v>32.56</v>
      </c>
      <c r="AH3170" s="226" t="s">
        <v>44599</v>
      </c>
      <c r="AI3170" s="227">
        <v>4308.99</v>
      </c>
      <c r="AK3170" s="207" t="s">
        <v>17629</v>
      </c>
      <c r="AL3170" s="208">
        <v>280902.53000000003</v>
      </c>
      <c r="AM3170" s="93"/>
      <c r="AN3170" s="199" t="s">
        <v>14313</v>
      </c>
      <c r="AO3170" s="200">
        <v>323.56</v>
      </c>
      <c r="AT3170" s="263"/>
      <c r="AU3170" s="264"/>
      <c r="AW3170" s="252" t="s">
        <v>9964</v>
      </c>
      <c r="AX3170" s="253">
        <v>1338064.9099999999</v>
      </c>
      <c r="AZ3170" s="230" t="s">
        <v>43903</v>
      </c>
      <c r="BA3170" s="231">
        <v>8787</v>
      </c>
      <c r="BC3170" s="209" t="s">
        <v>8790</v>
      </c>
      <c r="BD3170" s="210">
        <v>2000</v>
      </c>
    </row>
    <row r="3171" spans="13:56" x14ac:dyDescent="0.55000000000000004">
      <c r="M3171" s="224" t="s">
        <v>43590</v>
      </c>
      <c r="N3171" s="224"/>
      <c r="O3171" s="225">
        <v>100661.1</v>
      </c>
      <c r="Q3171" s="203" t="s">
        <v>4511</v>
      </c>
      <c r="R3171" s="203"/>
      <c r="S3171" s="204">
        <v>7106</v>
      </c>
      <c r="Y3171" t="s">
        <v>55351</v>
      </c>
      <c r="Z3171" s="284">
        <v>24087.69</v>
      </c>
      <c r="AB3171" s="276" t="s">
        <v>46854</v>
      </c>
      <c r="AC3171" s="277">
        <v>125470.44</v>
      </c>
      <c r="AE3171" s="246" t="s">
        <v>52015</v>
      </c>
      <c r="AF3171" s="247">
        <v>2873.53</v>
      </c>
      <c r="AH3171" s="226" t="s">
        <v>44600</v>
      </c>
      <c r="AI3171" s="227">
        <v>13230.03</v>
      </c>
      <c r="AK3171" s="207" t="s">
        <v>17630</v>
      </c>
      <c r="AL3171" s="208">
        <v>1494.06</v>
      </c>
      <c r="AM3171" s="93"/>
      <c r="AN3171" s="199" t="s">
        <v>32847</v>
      </c>
      <c r="AO3171" s="200">
        <v>27072</v>
      </c>
      <c r="AT3171" s="263"/>
      <c r="AU3171" s="264"/>
      <c r="AW3171" s="252" t="s">
        <v>9965</v>
      </c>
      <c r="AX3171" s="253">
        <v>975897.66</v>
      </c>
      <c r="AZ3171" s="230" t="s">
        <v>43905</v>
      </c>
      <c r="BA3171" s="231">
        <v>100661.1</v>
      </c>
      <c r="BC3171" s="209" t="s">
        <v>9078</v>
      </c>
      <c r="BD3171" s="210">
        <v>20750</v>
      </c>
    </row>
    <row r="3172" spans="13:56" x14ac:dyDescent="0.55000000000000004">
      <c r="M3172" s="224" t="s">
        <v>43594</v>
      </c>
      <c r="N3172" s="224"/>
      <c r="O3172" s="225">
        <v>160890</v>
      </c>
      <c r="Q3172" s="203" t="s">
        <v>4483</v>
      </c>
      <c r="R3172" s="203"/>
      <c r="S3172" s="204">
        <v>14327.94</v>
      </c>
      <c r="Y3172" t="s">
        <v>57777</v>
      </c>
      <c r="Z3172" s="284">
        <v>18201.5</v>
      </c>
      <c r="AB3172" s="276" t="s">
        <v>46855</v>
      </c>
      <c r="AC3172" s="277">
        <v>380738.04</v>
      </c>
      <c r="AE3172" s="246" t="s">
        <v>44617</v>
      </c>
      <c r="AF3172" s="247">
        <v>114993.03</v>
      </c>
      <c r="AH3172" s="226" t="s">
        <v>44601</v>
      </c>
      <c r="AI3172" s="227">
        <v>6930.95</v>
      </c>
      <c r="AK3172" s="207" t="s">
        <v>17631</v>
      </c>
      <c r="AL3172" s="208">
        <v>10817.56</v>
      </c>
      <c r="AM3172" s="93"/>
      <c r="AN3172" s="199" t="s">
        <v>14314</v>
      </c>
      <c r="AO3172" s="200">
        <v>42604.7</v>
      </c>
      <c r="AT3172" s="263"/>
      <c r="AU3172" s="264"/>
      <c r="AW3172" s="252" t="s">
        <v>9966</v>
      </c>
      <c r="AX3172" s="253">
        <v>6129773.1500000004</v>
      </c>
      <c r="AZ3172" s="230" t="s">
        <v>43909</v>
      </c>
      <c r="BA3172" s="231">
        <v>160890</v>
      </c>
      <c r="BC3172" s="209" t="s">
        <v>9983</v>
      </c>
      <c r="BD3172" s="210">
        <v>49742.25</v>
      </c>
    </row>
    <row r="3173" spans="13:56" x14ac:dyDescent="0.55000000000000004">
      <c r="M3173" s="224" t="s">
        <v>43595</v>
      </c>
      <c r="N3173" s="224"/>
      <c r="O3173" s="225">
        <v>38771.25</v>
      </c>
      <c r="Q3173" s="203" t="s">
        <v>3672</v>
      </c>
      <c r="R3173" s="203"/>
      <c r="S3173" s="204">
        <v>660180.1</v>
      </c>
      <c r="Y3173" t="s">
        <v>56505</v>
      </c>
      <c r="Z3173" s="284">
        <v>5072.82</v>
      </c>
      <c r="AB3173" s="276" t="s">
        <v>69963</v>
      </c>
      <c r="AC3173" s="277">
        <v>39765.760000000002</v>
      </c>
      <c r="AE3173" s="246" t="s">
        <v>61883</v>
      </c>
      <c r="AF3173" s="247">
        <v>19583.05</v>
      </c>
      <c r="AH3173" s="226" t="s">
        <v>48760</v>
      </c>
      <c r="AI3173" s="227">
        <v>315.70999999999998</v>
      </c>
      <c r="AK3173" s="207" t="s">
        <v>17632</v>
      </c>
      <c r="AL3173" s="208">
        <v>53866.26</v>
      </c>
      <c r="AM3173" s="93"/>
      <c r="AN3173" s="199" t="s">
        <v>14315</v>
      </c>
      <c r="AO3173" s="200">
        <v>281035.37</v>
      </c>
      <c r="AT3173" s="263"/>
      <c r="AU3173" s="264"/>
      <c r="AW3173" s="252" t="s">
        <v>9967</v>
      </c>
      <c r="AX3173" s="253">
        <v>121538.37</v>
      </c>
      <c r="AZ3173" s="230" t="s">
        <v>43910</v>
      </c>
      <c r="BA3173" s="231">
        <v>38771.25</v>
      </c>
      <c r="BC3173" s="209" t="s">
        <v>6807</v>
      </c>
      <c r="BD3173" s="210">
        <v>317425.53999999998</v>
      </c>
    </row>
    <row r="3174" spans="13:56" x14ac:dyDescent="0.55000000000000004">
      <c r="M3174" s="224" t="s">
        <v>43597</v>
      </c>
      <c r="N3174" s="224"/>
      <c r="O3174" s="225">
        <v>94405</v>
      </c>
      <c r="Q3174" s="203" t="s">
        <v>5057</v>
      </c>
      <c r="R3174" s="203"/>
      <c r="S3174" s="204">
        <v>2314.2199999999998</v>
      </c>
      <c r="Y3174" t="s">
        <v>64820</v>
      </c>
      <c r="Z3174" s="284">
        <v>1378.53</v>
      </c>
      <c r="AB3174" s="276" t="s">
        <v>46857</v>
      </c>
      <c r="AC3174" s="277">
        <v>26450.32</v>
      </c>
      <c r="AE3174" s="246" t="s">
        <v>61884</v>
      </c>
      <c r="AF3174" s="247">
        <v>1498.09</v>
      </c>
      <c r="AH3174" s="226" t="s">
        <v>51970</v>
      </c>
      <c r="AI3174" s="227">
        <v>4021.14</v>
      </c>
      <c r="AK3174" s="207" t="s">
        <v>17633</v>
      </c>
      <c r="AL3174" s="208">
        <v>195473.38</v>
      </c>
      <c r="AM3174" s="93"/>
      <c r="AN3174" s="199" t="s">
        <v>14316</v>
      </c>
      <c r="AO3174" s="200">
        <v>317894.57</v>
      </c>
      <c r="AT3174" s="263"/>
      <c r="AU3174" s="264"/>
      <c r="AW3174" s="252" t="s">
        <v>9968</v>
      </c>
      <c r="AX3174" s="253">
        <v>7083678.4900000002</v>
      </c>
      <c r="AZ3174" s="230" t="s">
        <v>43912</v>
      </c>
      <c r="BA3174" s="231">
        <v>94405</v>
      </c>
      <c r="BC3174" s="209" t="s">
        <v>10450</v>
      </c>
      <c r="BD3174" s="210">
        <v>7550.13</v>
      </c>
    </row>
    <row r="3175" spans="13:56" x14ac:dyDescent="0.55000000000000004">
      <c r="M3175" s="224" t="s">
        <v>43599</v>
      </c>
      <c r="N3175" s="224"/>
      <c r="O3175" s="225">
        <v>2835.58</v>
      </c>
      <c r="Q3175" s="203" t="s">
        <v>3602</v>
      </c>
      <c r="R3175" s="203"/>
      <c r="S3175" s="204">
        <v>4802.0600000000004</v>
      </c>
      <c r="Y3175" t="s">
        <v>56506</v>
      </c>
      <c r="Z3175">
        <v>858.26</v>
      </c>
      <c r="AB3175" s="276" t="s">
        <v>46858</v>
      </c>
      <c r="AC3175" s="277">
        <v>44653.21</v>
      </c>
      <c r="AE3175" s="246" t="s">
        <v>61885</v>
      </c>
      <c r="AF3175" s="247">
        <v>4797.8500000000004</v>
      </c>
      <c r="AH3175" s="226" t="s">
        <v>44602</v>
      </c>
      <c r="AI3175" s="227">
        <v>961422.1</v>
      </c>
      <c r="AK3175" s="207" t="s">
        <v>17634</v>
      </c>
      <c r="AL3175" s="208">
        <v>934.71</v>
      </c>
      <c r="AM3175" s="93"/>
      <c r="AN3175" s="199" t="s">
        <v>14317</v>
      </c>
      <c r="AO3175" s="200">
        <v>49077.4</v>
      </c>
      <c r="AT3175" s="263"/>
      <c r="AU3175" s="264"/>
      <c r="AW3175" s="252" t="s">
        <v>9969</v>
      </c>
      <c r="AX3175" s="253">
        <v>1851360.42</v>
      </c>
      <c r="AZ3175" s="230" t="s">
        <v>43915</v>
      </c>
      <c r="BA3175" s="231">
        <v>2835.58</v>
      </c>
      <c r="BC3175" s="209" t="s">
        <v>7206</v>
      </c>
      <c r="BD3175" s="210">
        <v>21988.89</v>
      </c>
    </row>
    <row r="3176" spans="13:56" x14ac:dyDescent="0.55000000000000004">
      <c r="M3176" s="224" t="s">
        <v>43602</v>
      </c>
      <c r="N3176" s="224"/>
      <c r="O3176" s="225">
        <v>11929</v>
      </c>
      <c r="Q3176" s="203" t="s">
        <v>5058</v>
      </c>
      <c r="R3176" s="203"/>
      <c r="S3176" s="204">
        <v>2680.12</v>
      </c>
      <c r="Y3176" t="s">
        <v>56507</v>
      </c>
      <c r="Z3176" s="284">
        <v>6240</v>
      </c>
      <c r="AB3176" s="276" t="s">
        <v>52221</v>
      </c>
      <c r="AC3176" s="277">
        <v>67809.81</v>
      </c>
      <c r="AE3176" s="246" t="s">
        <v>63633</v>
      </c>
      <c r="AF3176" s="247">
        <v>3893.57</v>
      </c>
      <c r="AH3176" s="226" t="s">
        <v>44603</v>
      </c>
      <c r="AI3176" s="227">
        <v>73445.899999999994</v>
      </c>
      <c r="AK3176" s="207" t="s">
        <v>17635</v>
      </c>
      <c r="AL3176" s="208">
        <v>429.99</v>
      </c>
      <c r="AM3176" s="93"/>
      <c r="AN3176" s="199" t="s">
        <v>14318</v>
      </c>
      <c r="AO3176" s="200">
        <v>107543.61</v>
      </c>
      <c r="AT3176" s="263"/>
      <c r="AU3176" s="264"/>
      <c r="AW3176" s="252" t="s">
        <v>9970</v>
      </c>
      <c r="AX3176" s="253">
        <v>4701789.4400000004</v>
      </c>
      <c r="AZ3176" s="230" t="s">
        <v>43918</v>
      </c>
      <c r="BA3176" s="231">
        <v>11929</v>
      </c>
      <c r="BC3176" s="209" t="s">
        <v>7487</v>
      </c>
      <c r="BD3176" s="210">
        <v>238195</v>
      </c>
    </row>
    <row r="3177" spans="13:56" x14ac:dyDescent="0.55000000000000004">
      <c r="M3177" s="224" t="s">
        <v>43605</v>
      </c>
      <c r="N3177" s="224"/>
      <c r="O3177" s="225">
        <v>32617.09</v>
      </c>
      <c r="Q3177" s="203" t="s">
        <v>5062</v>
      </c>
      <c r="R3177" s="203"/>
      <c r="S3177" s="204">
        <v>187.71</v>
      </c>
      <c r="Y3177" t="s">
        <v>40590</v>
      </c>
      <c r="Z3177" s="284">
        <v>13437.73</v>
      </c>
      <c r="AB3177" s="276" t="s">
        <v>46862</v>
      </c>
      <c r="AC3177" s="277">
        <v>5074.46</v>
      </c>
      <c r="AE3177" s="246" t="s">
        <v>63634</v>
      </c>
      <c r="AF3177" s="247">
        <v>297.86</v>
      </c>
      <c r="AH3177" s="226" t="s">
        <v>51971</v>
      </c>
      <c r="AI3177" s="227">
        <v>300</v>
      </c>
      <c r="AK3177" s="207" t="s">
        <v>17636</v>
      </c>
      <c r="AL3177" s="208">
        <v>405144.44</v>
      </c>
      <c r="AM3177" s="93"/>
      <c r="AN3177" s="199" t="s">
        <v>14319</v>
      </c>
      <c r="AO3177" s="200">
        <v>99035.22</v>
      </c>
      <c r="AT3177" s="263"/>
      <c r="AU3177" s="264"/>
      <c r="AW3177" s="252" t="s">
        <v>9971</v>
      </c>
      <c r="AX3177" s="253">
        <v>112074.55</v>
      </c>
      <c r="AZ3177" s="230" t="s">
        <v>43921</v>
      </c>
      <c r="BA3177" s="231">
        <v>32617.09</v>
      </c>
      <c r="BC3177" s="209" t="s">
        <v>7650</v>
      </c>
      <c r="BD3177" s="210">
        <v>126076.01</v>
      </c>
    </row>
    <row r="3178" spans="13:56" x14ac:dyDescent="0.55000000000000004">
      <c r="M3178" s="224" t="s">
        <v>43606</v>
      </c>
      <c r="N3178" s="224"/>
      <c r="O3178" s="225">
        <v>27088.06</v>
      </c>
      <c r="Q3178" s="203" t="s">
        <v>5144</v>
      </c>
      <c r="R3178" s="203"/>
      <c r="S3178" s="204">
        <v>1745.69</v>
      </c>
      <c r="Y3178" t="s">
        <v>47212</v>
      </c>
      <c r="Z3178" s="284">
        <v>38677.67</v>
      </c>
      <c r="AB3178" s="276" t="s">
        <v>70492</v>
      </c>
      <c r="AC3178" s="277">
        <v>5278.65</v>
      </c>
      <c r="AE3178" s="246" t="s">
        <v>63635</v>
      </c>
      <c r="AF3178" s="247">
        <v>953.93</v>
      </c>
      <c r="AH3178" s="226" t="s">
        <v>51972</v>
      </c>
      <c r="AI3178" s="227">
        <v>22.95</v>
      </c>
      <c r="AK3178" s="207" t="s">
        <v>17637</v>
      </c>
      <c r="AL3178" s="208">
        <v>4008.45</v>
      </c>
      <c r="AM3178" s="93"/>
      <c r="AN3178" s="199" t="s">
        <v>14320</v>
      </c>
      <c r="AO3178" s="200">
        <v>26004.81</v>
      </c>
      <c r="AT3178" s="263"/>
      <c r="AU3178" s="264"/>
      <c r="AW3178" s="252" t="s">
        <v>9972</v>
      </c>
      <c r="AX3178" s="253">
        <v>156681.60000000001</v>
      </c>
      <c r="AZ3178" s="230" t="s">
        <v>43923</v>
      </c>
      <c r="BA3178" s="231">
        <v>27088.06</v>
      </c>
      <c r="BC3178" s="209" t="s">
        <v>8411</v>
      </c>
      <c r="BD3178" s="210">
        <v>242172.43</v>
      </c>
    </row>
    <row r="3179" spans="13:56" x14ac:dyDescent="0.55000000000000004">
      <c r="M3179" s="224" t="s">
        <v>43607</v>
      </c>
      <c r="N3179" s="224"/>
      <c r="O3179" s="225">
        <v>26559.53</v>
      </c>
      <c r="Q3179" s="203" t="s">
        <v>5065</v>
      </c>
      <c r="R3179" s="203"/>
      <c r="S3179" s="204">
        <v>14707.43</v>
      </c>
      <c r="Y3179" t="s">
        <v>47213</v>
      </c>
      <c r="Z3179" s="284">
        <v>27845.01</v>
      </c>
      <c r="AB3179" s="276" t="s">
        <v>64194</v>
      </c>
      <c r="AC3179" s="277">
        <v>1126.3499999999999</v>
      </c>
      <c r="AE3179" s="246" t="s">
        <v>63636</v>
      </c>
      <c r="AF3179" s="247">
        <v>5911.06</v>
      </c>
      <c r="AH3179" s="226" t="s">
        <v>51973</v>
      </c>
      <c r="AI3179" s="227">
        <v>72.3</v>
      </c>
      <c r="AK3179" s="207" t="s">
        <v>17638</v>
      </c>
      <c r="AL3179" s="208">
        <v>20878.48</v>
      </c>
      <c r="AM3179" s="93"/>
      <c r="AN3179" s="199" t="s">
        <v>32848</v>
      </c>
      <c r="AO3179" s="200">
        <v>263272.21999999997</v>
      </c>
      <c r="AT3179" s="263"/>
      <c r="AU3179" s="264"/>
      <c r="AW3179" s="252" t="s">
        <v>9973</v>
      </c>
      <c r="AX3179" s="253">
        <v>31439869.699999999</v>
      </c>
      <c r="AZ3179" s="230" t="s">
        <v>43924</v>
      </c>
      <c r="BA3179" s="231">
        <v>26559.53</v>
      </c>
      <c r="BC3179" s="209" t="s">
        <v>8791</v>
      </c>
      <c r="BD3179" s="210">
        <v>25907</v>
      </c>
    </row>
    <row r="3180" spans="13:56" x14ac:dyDescent="0.55000000000000004">
      <c r="M3180" s="224" t="s">
        <v>43609</v>
      </c>
      <c r="N3180" s="224"/>
      <c r="O3180" s="225">
        <v>30750</v>
      </c>
      <c r="Q3180" s="203" t="s">
        <v>5145</v>
      </c>
      <c r="R3180" s="203"/>
      <c r="S3180" s="204">
        <v>549.67999999999995</v>
      </c>
      <c r="Y3180" t="s">
        <v>58325</v>
      </c>
      <c r="Z3180" s="284">
        <v>1279009.46</v>
      </c>
      <c r="AB3180" s="276" t="s">
        <v>67418</v>
      </c>
      <c r="AC3180" s="277">
        <v>1312</v>
      </c>
      <c r="AE3180" s="246" t="s">
        <v>61886</v>
      </c>
      <c r="AF3180" s="247">
        <v>2407</v>
      </c>
      <c r="AH3180" s="226" t="s">
        <v>51974</v>
      </c>
      <c r="AI3180" s="227">
        <v>19.34</v>
      </c>
      <c r="AK3180" s="207" t="s">
        <v>17639</v>
      </c>
      <c r="AL3180" s="208">
        <v>2673.6</v>
      </c>
      <c r="AM3180" s="93"/>
      <c r="AN3180" s="199" t="s">
        <v>32849</v>
      </c>
      <c r="AO3180" s="200">
        <v>9900.43</v>
      </c>
      <c r="AT3180" s="263"/>
      <c r="AU3180" s="264"/>
      <c r="AW3180" s="252" t="s">
        <v>9974</v>
      </c>
      <c r="AX3180" s="253">
        <v>104484.46</v>
      </c>
      <c r="AZ3180" s="230" t="s">
        <v>43926</v>
      </c>
      <c r="BA3180" s="231">
        <v>30750</v>
      </c>
      <c r="BC3180" s="209" t="s">
        <v>9187</v>
      </c>
      <c r="BD3180" s="210">
        <v>26952.5</v>
      </c>
    </row>
    <row r="3181" spans="13:56" x14ac:dyDescent="0.55000000000000004">
      <c r="M3181" s="224" t="s">
        <v>43612</v>
      </c>
      <c r="N3181" s="224"/>
      <c r="O3181" s="225">
        <v>61548.14</v>
      </c>
      <c r="Q3181" s="203" t="s">
        <v>5068</v>
      </c>
      <c r="R3181" s="203"/>
      <c r="S3181" s="204">
        <v>54709.45</v>
      </c>
      <c r="Y3181" t="s">
        <v>45501</v>
      </c>
      <c r="Z3181" s="284">
        <v>15343.36</v>
      </c>
      <c r="AB3181" s="276" t="s">
        <v>69964</v>
      </c>
      <c r="AC3181" s="277">
        <v>13950</v>
      </c>
      <c r="AE3181" s="246" t="s">
        <v>61887</v>
      </c>
      <c r="AF3181" s="247">
        <v>5892.73</v>
      </c>
      <c r="AH3181" s="226" t="s">
        <v>44604</v>
      </c>
      <c r="AI3181" s="227">
        <v>150612.5</v>
      </c>
      <c r="AK3181" s="207" t="s">
        <v>17640</v>
      </c>
      <c r="AL3181" s="208">
        <v>80947.12</v>
      </c>
      <c r="AM3181" s="93"/>
      <c r="AN3181" s="199" t="s">
        <v>32850</v>
      </c>
      <c r="AO3181" s="200">
        <v>1189310.3500000001</v>
      </c>
      <c r="AT3181" s="263"/>
      <c r="AU3181" s="264"/>
      <c r="AW3181" s="252" t="s">
        <v>9975</v>
      </c>
      <c r="AX3181" s="253">
        <v>336380.23</v>
      </c>
      <c r="AZ3181" s="230" t="s">
        <v>43929</v>
      </c>
      <c r="BA3181" s="231">
        <v>61548.14</v>
      </c>
      <c r="BC3181" s="209" t="s">
        <v>9390</v>
      </c>
      <c r="BD3181" s="210">
        <v>1825687.04</v>
      </c>
    </row>
    <row r="3182" spans="13:56" x14ac:dyDescent="0.55000000000000004">
      <c r="M3182" s="224" t="s">
        <v>43613</v>
      </c>
      <c r="N3182" s="224"/>
      <c r="O3182" s="225">
        <v>95582.86</v>
      </c>
      <c r="Q3182" s="203" t="s">
        <v>5069</v>
      </c>
      <c r="R3182" s="203"/>
      <c r="S3182" s="204">
        <v>14988.74</v>
      </c>
      <c r="Y3182" t="s">
        <v>63351</v>
      </c>
      <c r="Z3182" s="284">
        <v>174999.45</v>
      </c>
      <c r="AB3182" s="276" t="s">
        <v>70493</v>
      </c>
      <c r="AC3182" s="277">
        <v>1067.17</v>
      </c>
      <c r="AE3182" s="246" t="s">
        <v>61888</v>
      </c>
      <c r="AF3182" s="247">
        <v>494.1</v>
      </c>
      <c r="AH3182" s="226" t="s">
        <v>44605</v>
      </c>
      <c r="AI3182" s="227">
        <v>11521.88</v>
      </c>
      <c r="AK3182" s="207" t="s">
        <v>17641</v>
      </c>
      <c r="AL3182" s="208">
        <v>6000</v>
      </c>
      <c r="AM3182" s="93"/>
      <c r="AN3182" s="199" t="s">
        <v>14321</v>
      </c>
      <c r="AO3182" s="200">
        <v>270</v>
      </c>
      <c r="AT3182" s="263"/>
      <c r="AU3182" s="264"/>
      <c r="AW3182" s="252" t="s">
        <v>9976</v>
      </c>
      <c r="AX3182" s="253">
        <v>1629544.27</v>
      </c>
      <c r="AZ3182" s="230" t="s">
        <v>43930</v>
      </c>
      <c r="BA3182" s="231">
        <v>95582.86</v>
      </c>
      <c r="BC3182" s="209" t="s">
        <v>11443</v>
      </c>
      <c r="BD3182" s="210">
        <v>158455.20000000001</v>
      </c>
    </row>
    <row r="3183" spans="13:56" x14ac:dyDescent="0.55000000000000004">
      <c r="M3183" s="224" t="s">
        <v>43616</v>
      </c>
      <c r="N3183" s="224"/>
      <c r="O3183" s="225">
        <v>430</v>
      </c>
      <c r="Q3183" s="203" t="s">
        <v>5152</v>
      </c>
      <c r="R3183" s="203"/>
      <c r="S3183" s="204">
        <v>2180</v>
      </c>
      <c r="Y3183" t="s">
        <v>53532</v>
      </c>
      <c r="Z3183" s="284">
        <v>341157.75</v>
      </c>
      <c r="AB3183" s="276" t="s">
        <v>69965</v>
      </c>
      <c r="AC3183" s="277">
        <v>5169</v>
      </c>
      <c r="AE3183" s="246" t="s">
        <v>62573</v>
      </c>
      <c r="AF3183" s="247">
        <v>14308.14</v>
      </c>
      <c r="AH3183" s="226" t="s">
        <v>34750</v>
      </c>
      <c r="AI3183" s="227">
        <v>14624.11</v>
      </c>
      <c r="AK3183" s="207" t="s">
        <v>17642</v>
      </c>
      <c r="AL3183" s="208">
        <v>97216.960000000006</v>
      </c>
      <c r="AM3183" s="93"/>
      <c r="AN3183" s="199" t="s">
        <v>14322</v>
      </c>
      <c r="AO3183" s="200">
        <v>42604.7</v>
      </c>
      <c r="AT3183" s="263"/>
      <c r="AU3183" s="264"/>
      <c r="AW3183" s="252" t="s">
        <v>9977</v>
      </c>
      <c r="AX3183" s="253">
        <v>15696622.619999999</v>
      </c>
      <c r="AZ3183" s="230" t="s">
        <v>43933</v>
      </c>
      <c r="BA3183" s="231">
        <v>430</v>
      </c>
      <c r="BC3183" s="209" t="s">
        <v>11659</v>
      </c>
      <c r="BD3183" s="210">
        <v>1166103.83</v>
      </c>
    </row>
    <row r="3184" spans="13:56" x14ac:dyDescent="0.55000000000000004">
      <c r="M3184" s="224" t="s">
        <v>43618</v>
      </c>
      <c r="N3184" s="224"/>
      <c r="O3184" s="225">
        <v>4697.8999999999996</v>
      </c>
      <c r="Q3184" s="203" t="s">
        <v>5076</v>
      </c>
      <c r="R3184" s="203"/>
      <c r="S3184" s="204">
        <v>357.93</v>
      </c>
      <c r="Y3184" t="s">
        <v>47214</v>
      </c>
      <c r="Z3184" s="284">
        <v>1101469.69</v>
      </c>
      <c r="AB3184" s="276" t="s">
        <v>52225</v>
      </c>
      <c r="AC3184" s="277">
        <v>78797</v>
      </c>
      <c r="AE3184" s="246" t="s">
        <v>61889</v>
      </c>
      <c r="AF3184" s="247">
        <v>1714.22</v>
      </c>
      <c r="AH3184" s="226" t="s">
        <v>34751</v>
      </c>
      <c r="AI3184" s="227">
        <v>9488.3799999999992</v>
      </c>
      <c r="AK3184" s="207" t="s">
        <v>17643</v>
      </c>
      <c r="AL3184" s="208">
        <v>631.23</v>
      </c>
      <c r="AM3184" s="93"/>
      <c r="AN3184" s="199" t="s">
        <v>14323</v>
      </c>
      <c r="AO3184" s="200">
        <v>281035.37</v>
      </c>
      <c r="AT3184" s="263"/>
      <c r="AU3184" s="264"/>
      <c r="AW3184" s="252" t="s">
        <v>9978</v>
      </c>
      <c r="AX3184" s="253">
        <v>4255544.37</v>
      </c>
      <c r="AZ3184" s="230" t="s">
        <v>43935</v>
      </c>
      <c r="BA3184" s="231">
        <v>4697.8999999999996</v>
      </c>
      <c r="BC3184" s="209" t="s">
        <v>9984</v>
      </c>
      <c r="BD3184" s="210">
        <v>4156513.57</v>
      </c>
    </row>
    <row r="3185" spans="13:56" x14ac:dyDescent="0.55000000000000004">
      <c r="M3185" s="224" t="s">
        <v>43630</v>
      </c>
      <c r="N3185" s="224"/>
      <c r="O3185" s="225">
        <v>4849.03</v>
      </c>
      <c r="Q3185" s="203" t="s">
        <v>5077</v>
      </c>
      <c r="R3185" s="203"/>
      <c r="S3185" s="204">
        <v>17745</v>
      </c>
      <c r="Y3185" t="s">
        <v>59429</v>
      </c>
      <c r="Z3185" s="284">
        <v>149835.25</v>
      </c>
      <c r="AB3185" s="276" t="s">
        <v>36222</v>
      </c>
      <c r="AC3185" s="277">
        <v>6027.59</v>
      </c>
      <c r="AE3185" s="246" t="s">
        <v>61890</v>
      </c>
      <c r="AF3185" s="247">
        <v>5145.72</v>
      </c>
      <c r="AH3185" s="226" t="s">
        <v>17717</v>
      </c>
      <c r="AI3185" s="227">
        <v>2260</v>
      </c>
      <c r="AK3185" s="207" t="s">
        <v>17644</v>
      </c>
      <c r="AL3185" s="208">
        <v>101690.61</v>
      </c>
      <c r="AM3185" s="93"/>
      <c r="AN3185" s="199" t="s">
        <v>14324</v>
      </c>
      <c r="AO3185" s="200">
        <v>317894.57</v>
      </c>
      <c r="AT3185" s="263"/>
      <c r="AU3185" s="264"/>
      <c r="AW3185" s="252" t="s">
        <v>9979</v>
      </c>
      <c r="AX3185" s="253">
        <v>728788.23</v>
      </c>
      <c r="AZ3185" s="230" t="s">
        <v>43948</v>
      </c>
      <c r="BA3185" s="231">
        <v>4849.03</v>
      </c>
      <c r="BC3185" s="209" t="s">
        <v>7207</v>
      </c>
      <c r="BD3185" s="210">
        <v>970</v>
      </c>
    </row>
    <row r="3186" spans="13:56" x14ac:dyDescent="0.55000000000000004">
      <c r="M3186" s="224" t="s">
        <v>43633</v>
      </c>
      <c r="N3186" s="224"/>
      <c r="O3186" s="225">
        <v>4200</v>
      </c>
      <c r="Q3186" s="203" t="s">
        <v>5078</v>
      </c>
      <c r="R3186" s="203"/>
      <c r="S3186" s="204">
        <v>1318.37</v>
      </c>
      <c r="Y3186" t="s">
        <v>45502</v>
      </c>
      <c r="Z3186" s="284">
        <v>161985.84</v>
      </c>
      <c r="AB3186" s="276" t="s">
        <v>70494</v>
      </c>
      <c r="AC3186" s="277">
        <v>19781.41</v>
      </c>
      <c r="AE3186" s="246" t="s">
        <v>61891</v>
      </c>
      <c r="AF3186" s="247">
        <v>1829.71</v>
      </c>
      <c r="AH3186" s="226" t="s">
        <v>17718</v>
      </c>
      <c r="AI3186" s="227">
        <v>6000</v>
      </c>
      <c r="AK3186" s="207" t="s">
        <v>17645</v>
      </c>
      <c r="AL3186" s="208">
        <v>125601.49</v>
      </c>
      <c r="AM3186" s="93"/>
      <c r="AN3186" s="199" t="s">
        <v>14325</v>
      </c>
      <c r="AO3186" s="200">
        <v>49077.4</v>
      </c>
      <c r="AT3186" s="263"/>
      <c r="AU3186" s="264"/>
      <c r="AW3186" s="252" t="s">
        <v>9980</v>
      </c>
      <c r="AX3186" s="253">
        <v>4016992.87</v>
      </c>
      <c r="AZ3186" s="230" t="s">
        <v>43951</v>
      </c>
      <c r="BA3186" s="231">
        <v>4200</v>
      </c>
      <c r="BC3186" s="209" t="s">
        <v>7488</v>
      </c>
      <c r="BD3186" s="210">
        <v>22639</v>
      </c>
    </row>
    <row r="3187" spans="13:56" x14ac:dyDescent="0.55000000000000004">
      <c r="M3187" s="224" t="s">
        <v>43637</v>
      </c>
      <c r="N3187" s="224"/>
      <c r="O3187" s="225">
        <v>4500</v>
      </c>
      <c r="Q3187" s="203" t="s">
        <v>5079</v>
      </c>
      <c r="R3187" s="203"/>
      <c r="S3187" s="204">
        <v>1901.2</v>
      </c>
      <c r="Y3187" t="s">
        <v>48217</v>
      </c>
      <c r="Z3187" s="284">
        <v>20428.12</v>
      </c>
      <c r="AB3187" s="276" t="s">
        <v>52226</v>
      </c>
      <c r="AC3187" s="277">
        <v>35088.879999999997</v>
      </c>
      <c r="AE3187" s="246" t="s">
        <v>62574</v>
      </c>
      <c r="AF3187" s="247">
        <v>125.4</v>
      </c>
      <c r="AH3187" s="226" t="s">
        <v>17719</v>
      </c>
      <c r="AI3187" s="227">
        <v>2246.6999999999998</v>
      </c>
      <c r="AK3187" s="207" t="s">
        <v>17646</v>
      </c>
      <c r="AL3187" s="208">
        <v>52528.84</v>
      </c>
      <c r="AM3187" s="93"/>
      <c r="AN3187" s="199" t="s">
        <v>14326</v>
      </c>
      <c r="AO3187" s="200">
        <v>107543.61</v>
      </c>
      <c r="AT3187" s="263"/>
      <c r="AU3187" s="264"/>
      <c r="AW3187" s="252" t="s">
        <v>9981</v>
      </c>
      <c r="AX3187" s="253">
        <v>28229078.239999998</v>
      </c>
      <c r="AZ3187" s="230" t="s">
        <v>43955</v>
      </c>
      <c r="BA3187" s="231">
        <v>4500</v>
      </c>
      <c r="BC3187" s="209" t="s">
        <v>7891</v>
      </c>
      <c r="BD3187" s="210">
        <v>1616</v>
      </c>
    </row>
    <row r="3188" spans="13:56" x14ac:dyDescent="0.55000000000000004">
      <c r="M3188" s="224" t="s">
        <v>43645</v>
      </c>
      <c r="N3188" s="224"/>
      <c r="O3188" s="225">
        <v>27381.5</v>
      </c>
      <c r="Q3188" s="203" t="s">
        <v>5155</v>
      </c>
      <c r="R3188" s="203"/>
      <c r="S3188" s="204">
        <v>839</v>
      </c>
      <c r="Y3188" t="s">
        <v>48218</v>
      </c>
      <c r="Z3188" s="284">
        <v>1340392.42</v>
      </c>
      <c r="AB3188" s="276" t="s">
        <v>40228</v>
      </c>
      <c r="AC3188" s="277">
        <v>108104.72</v>
      </c>
      <c r="AE3188" s="246" t="s">
        <v>52017</v>
      </c>
      <c r="AF3188" s="247">
        <v>42696</v>
      </c>
      <c r="AH3188" s="226" t="s">
        <v>34752</v>
      </c>
      <c r="AI3188" s="227">
        <v>3170.52</v>
      </c>
      <c r="AK3188" s="207" t="s">
        <v>17647</v>
      </c>
      <c r="AL3188" s="208">
        <v>7233.95</v>
      </c>
      <c r="AM3188" s="93"/>
      <c r="AN3188" s="199" t="s">
        <v>14327</v>
      </c>
      <c r="AO3188" s="200">
        <v>270</v>
      </c>
      <c r="AT3188" s="263"/>
      <c r="AU3188" s="264"/>
      <c r="AW3188" s="252" t="s">
        <v>9982</v>
      </c>
      <c r="AX3188" s="253">
        <v>220100.72</v>
      </c>
      <c r="AZ3188" s="230" t="s">
        <v>43964</v>
      </c>
      <c r="BA3188" s="231">
        <v>27381.5</v>
      </c>
      <c r="BC3188" s="209" t="s">
        <v>8227</v>
      </c>
      <c r="BD3188" s="210">
        <v>4778</v>
      </c>
    </row>
    <row r="3189" spans="13:56" x14ac:dyDescent="0.55000000000000004">
      <c r="M3189" s="224" t="s">
        <v>43648</v>
      </c>
      <c r="N3189" s="224"/>
      <c r="O3189" s="225">
        <v>50750</v>
      </c>
      <c r="Q3189" s="203" t="s">
        <v>5080</v>
      </c>
      <c r="R3189" s="203"/>
      <c r="S3189" s="204">
        <v>3973.28</v>
      </c>
      <c r="Y3189" t="s">
        <v>59190</v>
      </c>
      <c r="Z3189" s="284">
        <v>9940</v>
      </c>
      <c r="AB3189" s="276" t="s">
        <v>63118</v>
      </c>
      <c r="AC3189" s="277">
        <v>23806</v>
      </c>
      <c r="AE3189" s="246" t="s">
        <v>58992</v>
      </c>
      <c r="AF3189" s="247">
        <v>30000</v>
      </c>
      <c r="AH3189" s="226" t="s">
        <v>34753</v>
      </c>
      <c r="AI3189" s="227">
        <v>3983.19</v>
      </c>
      <c r="AK3189" s="207" t="s">
        <v>17648</v>
      </c>
      <c r="AL3189" s="208">
        <v>26588</v>
      </c>
      <c r="AM3189" s="93"/>
      <c r="AN3189" s="199" t="s">
        <v>32851</v>
      </c>
      <c r="AO3189" s="200">
        <v>263272.21999999997</v>
      </c>
      <c r="AT3189" s="263"/>
      <c r="AU3189" s="264"/>
      <c r="AW3189" s="252" t="s">
        <v>9983</v>
      </c>
      <c r="AX3189" s="253">
        <v>82273</v>
      </c>
      <c r="AZ3189" s="230" t="s">
        <v>43967</v>
      </c>
      <c r="BA3189" s="231">
        <v>50750</v>
      </c>
      <c r="BC3189" s="209" t="s">
        <v>8580</v>
      </c>
      <c r="BD3189" s="210">
        <v>22425.5</v>
      </c>
    </row>
    <row r="3190" spans="13:56" x14ac:dyDescent="0.55000000000000004">
      <c r="M3190" s="224" t="s">
        <v>43649</v>
      </c>
      <c r="N3190" s="224"/>
      <c r="O3190" s="225">
        <v>6513</v>
      </c>
      <c r="Q3190" s="203" t="s">
        <v>3603</v>
      </c>
      <c r="R3190" s="203"/>
      <c r="S3190" s="204">
        <v>2965</v>
      </c>
      <c r="Y3190" t="s">
        <v>71637</v>
      </c>
      <c r="Z3190" s="284">
        <v>5000</v>
      </c>
      <c r="AB3190" s="276" t="s">
        <v>36223</v>
      </c>
      <c r="AC3190" s="277">
        <v>29552</v>
      </c>
      <c r="AE3190" s="246" t="s">
        <v>60287</v>
      </c>
      <c r="AF3190" s="247">
        <v>22874.880000000001</v>
      </c>
      <c r="AH3190" s="226" t="s">
        <v>17726</v>
      </c>
      <c r="AI3190" s="227">
        <v>569.92999999999995</v>
      </c>
      <c r="AK3190" s="207" t="s">
        <v>17649</v>
      </c>
      <c r="AL3190" s="208">
        <v>500000</v>
      </c>
      <c r="AM3190" s="93"/>
      <c r="AN3190" s="199" t="s">
        <v>14328</v>
      </c>
      <c r="AO3190" s="200">
        <v>99035.22</v>
      </c>
      <c r="AT3190" s="263"/>
      <c r="AU3190" s="264"/>
      <c r="AW3190" s="252" t="s">
        <v>36930</v>
      </c>
      <c r="AX3190" s="253">
        <v>187134.26</v>
      </c>
      <c r="AZ3190" s="230" t="s">
        <v>43968</v>
      </c>
      <c r="BA3190" s="231">
        <v>6513</v>
      </c>
      <c r="BC3190" s="209" t="s">
        <v>8792</v>
      </c>
      <c r="BD3190" s="210">
        <v>2000</v>
      </c>
    </row>
    <row r="3191" spans="13:56" x14ac:dyDescent="0.55000000000000004">
      <c r="M3191" s="224" t="s">
        <v>43650</v>
      </c>
      <c r="N3191" s="224"/>
      <c r="O3191" s="225">
        <v>28864.32</v>
      </c>
      <c r="Q3191" s="203" t="s">
        <v>5081</v>
      </c>
      <c r="R3191" s="203"/>
      <c r="S3191" s="204">
        <v>43146.41</v>
      </c>
      <c r="Y3191" t="s">
        <v>71638</v>
      </c>
      <c r="Z3191">
        <v>382.5</v>
      </c>
      <c r="AB3191" s="276" t="s">
        <v>67419</v>
      </c>
      <c r="AC3191" s="277">
        <v>11514.05</v>
      </c>
      <c r="AE3191" s="246" t="s">
        <v>60288</v>
      </c>
      <c r="AF3191" s="247">
        <v>1749.92</v>
      </c>
      <c r="AH3191" s="226" t="s">
        <v>17727</v>
      </c>
      <c r="AI3191" s="227">
        <v>43.59</v>
      </c>
      <c r="AK3191" s="207" t="s">
        <v>17650</v>
      </c>
      <c r="AL3191" s="208">
        <v>167.5</v>
      </c>
      <c r="AM3191" s="93"/>
      <c r="AN3191" s="199" t="s">
        <v>28540</v>
      </c>
      <c r="AO3191" s="200">
        <v>9900.43</v>
      </c>
      <c r="AT3191" s="263"/>
      <c r="AU3191" s="264"/>
      <c r="AW3191" s="252" t="s">
        <v>9984</v>
      </c>
      <c r="AX3191" s="253">
        <v>17167094.579999998</v>
      </c>
      <c r="AZ3191" s="230" t="s">
        <v>43969</v>
      </c>
      <c r="BA3191" s="231">
        <v>28864.32</v>
      </c>
      <c r="BC3191" s="209" t="s">
        <v>9079</v>
      </c>
      <c r="BD3191" s="210">
        <v>13727</v>
      </c>
    </row>
    <row r="3192" spans="13:56" x14ac:dyDescent="0.55000000000000004">
      <c r="M3192" s="224" t="s">
        <v>43651</v>
      </c>
      <c r="N3192" s="224"/>
      <c r="O3192" s="225">
        <v>2605</v>
      </c>
      <c r="Q3192" s="203" t="s">
        <v>5157</v>
      </c>
      <c r="R3192" s="203"/>
      <c r="S3192" s="204">
        <v>52.05</v>
      </c>
      <c r="Y3192" t="s">
        <v>71639</v>
      </c>
      <c r="Z3192" s="284">
        <v>1202</v>
      </c>
      <c r="AB3192" s="276" t="s">
        <v>67420</v>
      </c>
      <c r="AC3192" s="277">
        <v>861.95</v>
      </c>
      <c r="AE3192" s="246" t="s">
        <v>60289</v>
      </c>
      <c r="AF3192" s="247">
        <v>5604.34</v>
      </c>
      <c r="AH3192" s="226" t="s">
        <v>17731</v>
      </c>
      <c r="AI3192" s="227">
        <v>4985.6400000000003</v>
      </c>
      <c r="AK3192" s="207" t="s">
        <v>17651</v>
      </c>
      <c r="AL3192" s="208">
        <v>107604.46</v>
      </c>
      <c r="AM3192" s="93"/>
      <c r="AN3192" s="199" t="s">
        <v>14329</v>
      </c>
      <c r="AO3192" s="200">
        <v>26004.81</v>
      </c>
      <c r="AT3192" s="263"/>
      <c r="AU3192" s="264"/>
      <c r="AW3192" s="252" t="s">
        <v>9985</v>
      </c>
      <c r="AX3192" s="253">
        <v>202333.26</v>
      </c>
      <c r="AZ3192" s="230" t="s">
        <v>43970</v>
      </c>
      <c r="BA3192" s="231">
        <v>2605</v>
      </c>
      <c r="BC3192" s="209" t="s">
        <v>10551</v>
      </c>
      <c r="BD3192" s="210">
        <v>30277</v>
      </c>
    </row>
    <row r="3193" spans="13:56" x14ac:dyDescent="0.55000000000000004">
      <c r="M3193" s="224" t="s">
        <v>43653</v>
      </c>
      <c r="N3193" s="224"/>
      <c r="O3193" s="225">
        <v>3845.44</v>
      </c>
      <c r="Q3193" s="203" t="s">
        <v>5082</v>
      </c>
      <c r="R3193" s="203"/>
      <c r="S3193" s="204">
        <v>42555.39</v>
      </c>
      <c r="Y3193" t="s">
        <v>58662</v>
      </c>
      <c r="Z3193">
        <v>826</v>
      </c>
      <c r="AB3193" s="276" t="s">
        <v>49837</v>
      </c>
      <c r="AC3193" s="277">
        <v>325</v>
      </c>
      <c r="AE3193" s="246" t="s">
        <v>58212</v>
      </c>
      <c r="AF3193" s="247">
        <v>11253.85</v>
      </c>
      <c r="AH3193" s="226" t="s">
        <v>34754</v>
      </c>
      <c r="AI3193" s="227">
        <v>35566.99</v>
      </c>
      <c r="AK3193" s="207" t="s">
        <v>17652</v>
      </c>
      <c r="AL3193" s="208">
        <v>179518.58</v>
      </c>
      <c r="AM3193" s="93"/>
      <c r="AN3193" s="199" t="s">
        <v>32852</v>
      </c>
      <c r="AO3193" s="200">
        <v>1189310.3500000001</v>
      </c>
      <c r="AT3193" s="263"/>
      <c r="AU3193" s="264"/>
      <c r="AW3193" s="252" t="s">
        <v>9986</v>
      </c>
      <c r="AX3193" s="253">
        <v>958014.22</v>
      </c>
      <c r="AZ3193" s="230" t="s">
        <v>43973</v>
      </c>
      <c r="BA3193" s="231">
        <v>3845.44</v>
      </c>
      <c r="BC3193" s="209" t="s">
        <v>9985</v>
      </c>
      <c r="BD3193" s="210">
        <v>98432.5</v>
      </c>
    </row>
    <row r="3194" spans="13:56" x14ac:dyDescent="0.55000000000000004">
      <c r="M3194" s="224" t="s">
        <v>43654</v>
      </c>
      <c r="N3194" s="224"/>
      <c r="O3194" s="225">
        <v>5684</v>
      </c>
      <c r="Q3194" s="203" t="s">
        <v>5083</v>
      </c>
      <c r="R3194" s="203"/>
      <c r="S3194" s="204">
        <v>7752.26</v>
      </c>
      <c r="Y3194" t="s">
        <v>71640</v>
      </c>
      <c r="Z3194">
        <v>535.32000000000005</v>
      </c>
      <c r="AB3194" s="276" t="s">
        <v>61948</v>
      </c>
      <c r="AC3194" s="277">
        <v>18000</v>
      </c>
      <c r="AE3194" s="246" t="s">
        <v>17870</v>
      </c>
      <c r="AF3194" s="247">
        <v>323.14</v>
      </c>
      <c r="AH3194" s="226" t="s">
        <v>34755</v>
      </c>
      <c r="AI3194" s="227">
        <v>21462.5</v>
      </c>
      <c r="AK3194" s="207" t="s">
        <v>17653</v>
      </c>
      <c r="AL3194" s="208">
        <v>2066.4499999999998</v>
      </c>
      <c r="AM3194" s="93"/>
      <c r="AN3194" s="199" t="s">
        <v>32853</v>
      </c>
      <c r="AO3194" s="200">
        <v>2000</v>
      </c>
      <c r="AT3194" s="263"/>
      <c r="AU3194" s="264"/>
      <c r="AW3194" s="252" t="s">
        <v>9987</v>
      </c>
      <c r="AX3194" s="253">
        <v>16120371.289999999</v>
      </c>
      <c r="AZ3194" s="230" t="s">
        <v>43974</v>
      </c>
      <c r="BA3194" s="231">
        <v>5684</v>
      </c>
      <c r="BC3194" s="209" t="s">
        <v>8412</v>
      </c>
      <c r="BD3194" s="210">
        <v>971</v>
      </c>
    </row>
    <row r="3195" spans="13:56" x14ac:dyDescent="0.55000000000000004">
      <c r="M3195" s="224" t="s">
        <v>43656</v>
      </c>
      <c r="N3195" s="224"/>
      <c r="O3195" s="225">
        <v>4938.5</v>
      </c>
      <c r="Q3195" s="203" t="s">
        <v>5158</v>
      </c>
      <c r="R3195" s="203"/>
      <c r="S3195" s="204">
        <v>1875</v>
      </c>
      <c r="Y3195" t="s">
        <v>57781</v>
      </c>
      <c r="Z3195">
        <v>465</v>
      </c>
      <c r="AB3195" s="276" t="s">
        <v>67421</v>
      </c>
      <c r="AC3195" s="277">
        <v>3150</v>
      </c>
      <c r="AE3195" s="246" t="s">
        <v>17879</v>
      </c>
      <c r="AF3195" s="247">
        <v>4310</v>
      </c>
      <c r="AH3195" s="226" t="s">
        <v>34756</v>
      </c>
      <c r="AI3195" s="227">
        <v>22200</v>
      </c>
      <c r="AK3195" s="207" t="s">
        <v>17654</v>
      </c>
      <c r="AL3195" s="208">
        <v>51589.53</v>
      </c>
      <c r="AM3195" s="93"/>
      <c r="AN3195" s="199" t="s">
        <v>32854</v>
      </c>
      <c r="AO3195" s="200">
        <v>68049</v>
      </c>
      <c r="AT3195" s="263"/>
      <c r="AU3195" s="264"/>
      <c r="AW3195" s="252" t="s">
        <v>38789</v>
      </c>
      <c r="AX3195" s="253">
        <v>335928.58</v>
      </c>
      <c r="AZ3195" s="230" t="s">
        <v>43976</v>
      </c>
      <c r="BA3195" s="231">
        <v>4938.5</v>
      </c>
      <c r="BC3195" s="209" t="s">
        <v>8581</v>
      </c>
      <c r="BD3195" s="210">
        <v>14582</v>
      </c>
    </row>
    <row r="3196" spans="13:56" x14ac:dyDescent="0.55000000000000004">
      <c r="M3196" s="224" t="s">
        <v>43657</v>
      </c>
      <c r="N3196" s="224"/>
      <c r="O3196" s="225">
        <v>2075</v>
      </c>
      <c r="Q3196" s="203" t="s">
        <v>5088</v>
      </c>
      <c r="R3196" s="203"/>
      <c r="S3196" s="204">
        <v>3056.75</v>
      </c>
      <c r="Y3196" t="s">
        <v>64826</v>
      </c>
      <c r="Z3196">
        <v>888.69</v>
      </c>
      <c r="AB3196" s="276" t="s">
        <v>48827</v>
      </c>
      <c r="AC3196" s="277">
        <v>3720</v>
      </c>
      <c r="AE3196" s="246" t="s">
        <v>34772</v>
      </c>
      <c r="AF3196" s="247">
        <v>3800</v>
      </c>
      <c r="AH3196" s="226" t="s">
        <v>34757</v>
      </c>
      <c r="AI3196" s="227">
        <v>6032.37</v>
      </c>
      <c r="AK3196" s="207" t="s">
        <v>17655</v>
      </c>
      <c r="AL3196" s="208">
        <v>866476.81</v>
      </c>
      <c r="AM3196" s="93"/>
      <c r="AN3196" s="199" t="s">
        <v>28575</v>
      </c>
      <c r="AO3196" s="200">
        <v>2000</v>
      </c>
      <c r="AT3196" s="263"/>
      <c r="AU3196" s="264"/>
      <c r="AW3196" s="252" t="s">
        <v>9989</v>
      </c>
      <c r="AX3196" s="253">
        <v>9991902.9199999999</v>
      </c>
      <c r="AZ3196" s="230" t="s">
        <v>43977</v>
      </c>
      <c r="BA3196" s="231">
        <v>2075</v>
      </c>
      <c r="BC3196" s="209" t="s">
        <v>9080</v>
      </c>
      <c r="BD3196" s="210">
        <v>21201</v>
      </c>
    </row>
    <row r="3197" spans="13:56" x14ac:dyDescent="0.55000000000000004">
      <c r="M3197" s="224" t="s">
        <v>43659</v>
      </c>
      <c r="N3197" s="224"/>
      <c r="O3197" s="225">
        <v>112404</v>
      </c>
      <c r="Q3197" s="203" t="s">
        <v>5162</v>
      </c>
      <c r="R3197" s="203"/>
      <c r="S3197" s="204">
        <v>5363</v>
      </c>
      <c r="Y3197" t="s">
        <v>68621</v>
      </c>
      <c r="Z3197" s="284">
        <v>22652.46</v>
      </c>
      <c r="AB3197" s="276" t="s">
        <v>67422</v>
      </c>
      <c r="AC3197" s="277">
        <v>240</v>
      </c>
      <c r="AE3197" s="246" t="s">
        <v>34773</v>
      </c>
      <c r="AF3197" s="247">
        <v>269.02999999999997</v>
      </c>
      <c r="AH3197" s="226" t="s">
        <v>34758</v>
      </c>
      <c r="AI3197" s="227">
        <v>14078.3</v>
      </c>
      <c r="AK3197" s="207" t="s">
        <v>17656</v>
      </c>
      <c r="AL3197" s="208">
        <v>3093.21</v>
      </c>
      <c r="AM3197" s="93"/>
      <c r="AN3197" s="199" t="s">
        <v>28577</v>
      </c>
      <c r="AO3197" s="200">
        <v>68049</v>
      </c>
      <c r="AT3197" s="263"/>
      <c r="AU3197" s="264"/>
      <c r="AW3197" s="252" t="s">
        <v>9990</v>
      </c>
      <c r="AX3197" s="253">
        <v>312057.21000000002</v>
      </c>
      <c r="AZ3197" s="230" t="s">
        <v>43979</v>
      </c>
      <c r="BA3197" s="231">
        <v>112404</v>
      </c>
      <c r="BC3197" s="209" t="s">
        <v>9391</v>
      </c>
      <c r="BD3197" s="210">
        <v>137873.82</v>
      </c>
    </row>
    <row r="3198" spans="13:56" x14ac:dyDescent="0.55000000000000004">
      <c r="M3198" s="224" t="s">
        <v>43663</v>
      </c>
      <c r="N3198" s="224"/>
      <c r="O3198" s="225">
        <v>13600</v>
      </c>
      <c r="Q3198" s="203" t="s">
        <v>5037</v>
      </c>
      <c r="R3198" s="203"/>
      <c r="S3198" s="204">
        <v>1482</v>
      </c>
      <c r="Y3198" t="s">
        <v>39431</v>
      </c>
      <c r="Z3198" s="284">
        <v>1722.31</v>
      </c>
      <c r="AB3198" s="276" t="s">
        <v>67423</v>
      </c>
      <c r="AC3198" s="277">
        <v>412.88</v>
      </c>
      <c r="AE3198" s="246" t="s">
        <v>34774</v>
      </c>
      <c r="AF3198" s="247">
        <v>931</v>
      </c>
      <c r="AH3198" s="226" t="s">
        <v>34759</v>
      </c>
      <c r="AI3198" s="227">
        <v>5828.06</v>
      </c>
      <c r="AK3198" s="207" t="s">
        <v>17657</v>
      </c>
      <c r="AL3198" s="208">
        <v>92750</v>
      </c>
      <c r="AM3198" s="93"/>
      <c r="AN3198" s="199" t="s">
        <v>14330</v>
      </c>
      <c r="AO3198" s="200">
        <v>1349.91</v>
      </c>
      <c r="AT3198" s="263"/>
      <c r="AU3198" s="264"/>
      <c r="AW3198" s="252" t="s">
        <v>9991</v>
      </c>
      <c r="AX3198" s="253">
        <v>297002.12</v>
      </c>
      <c r="AZ3198" s="230" t="s">
        <v>43983</v>
      </c>
      <c r="BA3198" s="231">
        <v>13600</v>
      </c>
      <c r="BC3198" s="209" t="s">
        <v>9986</v>
      </c>
      <c r="BD3198" s="210">
        <v>174627.82</v>
      </c>
    </row>
    <row r="3199" spans="13:56" x14ac:dyDescent="0.55000000000000004">
      <c r="M3199" s="224" t="s">
        <v>43666</v>
      </c>
      <c r="N3199" s="224"/>
      <c r="O3199" s="225">
        <v>1400</v>
      </c>
      <c r="Q3199" s="203" t="s">
        <v>5164</v>
      </c>
      <c r="R3199" s="203"/>
      <c r="S3199" s="204">
        <v>1700</v>
      </c>
      <c r="Y3199" t="s">
        <v>40593</v>
      </c>
      <c r="Z3199" s="284">
        <v>5445.65</v>
      </c>
      <c r="AB3199" s="276" t="s">
        <v>33421</v>
      </c>
      <c r="AC3199" s="277">
        <v>1709.74</v>
      </c>
      <c r="AE3199" s="246" t="s">
        <v>34775</v>
      </c>
      <c r="AF3199" s="247">
        <v>1943.58</v>
      </c>
      <c r="AH3199" s="226" t="s">
        <v>38955</v>
      </c>
      <c r="AI3199" s="227">
        <v>29800</v>
      </c>
      <c r="AK3199" s="207" t="s">
        <v>17658</v>
      </c>
      <c r="AL3199" s="208">
        <v>355.31</v>
      </c>
      <c r="AM3199" s="93"/>
      <c r="AN3199" s="199" t="s">
        <v>32855</v>
      </c>
      <c r="AO3199" s="200">
        <v>5931.73</v>
      </c>
      <c r="AT3199" s="263"/>
      <c r="AU3199" s="264"/>
      <c r="AW3199" s="252" t="s">
        <v>9992</v>
      </c>
      <c r="AX3199" s="253">
        <v>9072303.8300000001</v>
      </c>
      <c r="AZ3199" s="230" t="s">
        <v>43986</v>
      </c>
      <c r="BA3199" s="231">
        <v>1400</v>
      </c>
      <c r="BC3199" s="209" t="s">
        <v>6808</v>
      </c>
      <c r="BD3199" s="210">
        <v>1004709.89</v>
      </c>
    </row>
    <row r="3200" spans="13:56" x14ac:dyDescent="0.55000000000000004">
      <c r="M3200" s="224" t="s">
        <v>43668</v>
      </c>
      <c r="N3200" s="224"/>
      <c r="O3200" s="225">
        <v>3897</v>
      </c>
      <c r="Q3200" s="203" t="s">
        <v>5090</v>
      </c>
      <c r="R3200" s="203"/>
      <c r="S3200" s="204">
        <v>21151.93</v>
      </c>
      <c r="Y3200" t="s">
        <v>40594</v>
      </c>
      <c r="Z3200" s="284">
        <v>2023.86</v>
      </c>
      <c r="AB3200" s="276" t="s">
        <v>46864</v>
      </c>
      <c r="AC3200" s="277">
        <v>225</v>
      </c>
      <c r="AE3200" s="246" t="s">
        <v>17883</v>
      </c>
      <c r="AF3200" s="247">
        <v>108.53</v>
      </c>
      <c r="AH3200" s="226" t="s">
        <v>36130</v>
      </c>
      <c r="AI3200" s="227">
        <v>7538</v>
      </c>
      <c r="AK3200" s="207" t="s">
        <v>17659</v>
      </c>
      <c r="AL3200" s="208">
        <v>706.96</v>
      </c>
      <c r="AM3200" s="93"/>
      <c r="AN3200" s="199" t="s">
        <v>32856</v>
      </c>
      <c r="AO3200" s="200">
        <v>18.3</v>
      </c>
      <c r="AT3200" s="263"/>
      <c r="AU3200" s="264"/>
      <c r="AW3200" s="252" t="s">
        <v>9993</v>
      </c>
      <c r="AX3200" s="253">
        <v>1906652.48</v>
      </c>
      <c r="AZ3200" s="230" t="s">
        <v>43988</v>
      </c>
      <c r="BA3200" s="231">
        <v>3897</v>
      </c>
      <c r="BC3200" s="209" t="s">
        <v>7208</v>
      </c>
      <c r="BD3200" s="210">
        <v>36264</v>
      </c>
    </row>
    <row r="3201" spans="13:56" x14ac:dyDescent="0.55000000000000004">
      <c r="M3201" s="224" t="s">
        <v>43673</v>
      </c>
      <c r="N3201" s="224"/>
      <c r="O3201" s="225">
        <v>4249</v>
      </c>
      <c r="Q3201" s="203" t="s">
        <v>5038</v>
      </c>
      <c r="R3201" s="203"/>
      <c r="S3201" s="204">
        <v>18781.060000000001</v>
      </c>
      <c r="Y3201" t="s">
        <v>57792</v>
      </c>
      <c r="Z3201" s="284">
        <v>18000</v>
      </c>
      <c r="AB3201" s="276" t="s">
        <v>67424</v>
      </c>
      <c r="AC3201" s="277">
        <v>1185.1400000000001</v>
      </c>
      <c r="AE3201" s="246" t="s">
        <v>17885</v>
      </c>
      <c r="AF3201" s="247">
        <v>8.02</v>
      </c>
      <c r="AH3201" s="226" t="s">
        <v>38956</v>
      </c>
      <c r="AI3201" s="227">
        <v>3210</v>
      </c>
      <c r="AK3201" s="207" t="s">
        <v>17660</v>
      </c>
      <c r="AL3201" s="208">
        <v>1046.68</v>
      </c>
      <c r="AM3201" s="93"/>
      <c r="AN3201" s="199" t="s">
        <v>32857</v>
      </c>
      <c r="AO3201" s="200">
        <v>9935.9699999999993</v>
      </c>
      <c r="AT3201" s="263"/>
      <c r="AU3201" s="264"/>
      <c r="AW3201" s="252" t="s">
        <v>9994</v>
      </c>
      <c r="AX3201" s="253">
        <v>6967361.1600000001</v>
      </c>
      <c r="AZ3201" s="230" t="s">
        <v>43993</v>
      </c>
      <c r="BA3201" s="231">
        <v>4249</v>
      </c>
      <c r="BC3201" s="209" t="s">
        <v>7489</v>
      </c>
      <c r="BD3201" s="210">
        <v>365580</v>
      </c>
    </row>
    <row r="3202" spans="13:56" x14ac:dyDescent="0.55000000000000004">
      <c r="M3202" s="224" t="s">
        <v>43675</v>
      </c>
      <c r="N3202" s="224"/>
      <c r="O3202" s="225">
        <v>1256</v>
      </c>
      <c r="Q3202" s="203" t="s">
        <v>5039</v>
      </c>
      <c r="R3202" s="203"/>
      <c r="S3202" s="204">
        <v>7500</v>
      </c>
      <c r="Y3202" t="s">
        <v>71641</v>
      </c>
      <c r="Z3202" s="284">
        <v>12180.66</v>
      </c>
      <c r="AB3202" s="276" t="s">
        <v>33423</v>
      </c>
      <c r="AC3202" s="277">
        <v>2391.46</v>
      </c>
      <c r="AE3202" s="246" t="s">
        <v>55927</v>
      </c>
      <c r="AF3202" s="247">
        <v>26.59</v>
      </c>
      <c r="AH3202" s="226" t="s">
        <v>46777</v>
      </c>
      <c r="AI3202" s="227">
        <v>400</v>
      </c>
      <c r="AK3202" s="207" t="s">
        <v>17661</v>
      </c>
      <c r="AL3202" s="208">
        <v>1393</v>
      </c>
      <c r="AM3202" s="93"/>
      <c r="AN3202" s="199" t="s">
        <v>28608</v>
      </c>
      <c r="AO3202" s="200">
        <v>5931.73</v>
      </c>
      <c r="AT3202" s="263"/>
      <c r="AU3202" s="264"/>
      <c r="AW3202" s="252" t="s">
        <v>9995</v>
      </c>
      <c r="AX3202" s="253">
        <v>6015505.25</v>
      </c>
      <c r="AZ3202" s="230" t="s">
        <v>43995</v>
      </c>
      <c r="BA3202" s="231">
        <v>1256</v>
      </c>
      <c r="BC3202" s="209" t="s">
        <v>7651</v>
      </c>
      <c r="BD3202" s="210">
        <v>532961</v>
      </c>
    </row>
    <row r="3203" spans="13:56" x14ac:dyDescent="0.55000000000000004">
      <c r="M3203" s="224" t="s">
        <v>43676</v>
      </c>
      <c r="N3203" s="224"/>
      <c r="O3203" s="225">
        <v>5017.5</v>
      </c>
      <c r="Q3203" s="203" t="s">
        <v>5040</v>
      </c>
      <c r="R3203" s="203"/>
      <c r="S3203" s="204">
        <v>3529</v>
      </c>
      <c r="Y3203" t="s">
        <v>53554</v>
      </c>
      <c r="Z3203" s="284">
        <v>13038.89</v>
      </c>
      <c r="AB3203" s="276" t="s">
        <v>67425</v>
      </c>
      <c r="AC3203" s="277">
        <v>539.95000000000005</v>
      </c>
      <c r="AE3203" s="246" t="s">
        <v>55928</v>
      </c>
      <c r="AF3203" s="247">
        <v>32.39</v>
      </c>
      <c r="AH3203" s="226" t="s">
        <v>44606</v>
      </c>
      <c r="AI3203" s="227">
        <v>305.49</v>
      </c>
      <c r="AK3203" s="207" t="s">
        <v>17662</v>
      </c>
      <c r="AL3203" s="208">
        <v>267.89999999999998</v>
      </c>
      <c r="AM3203" s="93"/>
      <c r="AN3203" s="199" t="s">
        <v>32858</v>
      </c>
      <c r="AO3203" s="200">
        <v>18.3</v>
      </c>
      <c r="AT3203" s="263"/>
      <c r="AU3203" s="264"/>
      <c r="AW3203" s="252" t="s">
        <v>9996</v>
      </c>
      <c r="AX3203" s="253">
        <v>358323.02</v>
      </c>
      <c r="AZ3203" s="230" t="s">
        <v>43996</v>
      </c>
      <c r="BA3203" s="231">
        <v>5017.5</v>
      </c>
      <c r="BC3203" s="209" t="s">
        <v>7892</v>
      </c>
      <c r="BD3203" s="210">
        <v>91221.24</v>
      </c>
    </row>
    <row r="3204" spans="13:56" x14ac:dyDescent="0.55000000000000004">
      <c r="M3204" s="224" t="s">
        <v>43677</v>
      </c>
      <c r="N3204" s="224"/>
      <c r="O3204" s="225">
        <v>2336</v>
      </c>
      <c r="Q3204" s="203" t="s">
        <v>5169</v>
      </c>
      <c r="R3204" s="203"/>
      <c r="S3204" s="204">
        <v>4186</v>
      </c>
      <c r="Y3204" t="s">
        <v>62976</v>
      </c>
      <c r="Z3204" s="284">
        <v>6188.13</v>
      </c>
      <c r="AB3204" s="276" t="s">
        <v>34938</v>
      </c>
      <c r="AC3204" s="277">
        <v>60000.05</v>
      </c>
      <c r="AE3204" s="246" t="s">
        <v>55929</v>
      </c>
      <c r="AF3204" s="247">
        <v>17428.68</v>
      </c>
      <c r="AH3204" s="226" t="s">
        <v>34760</v>
      </c>
      <c r="AI3204" s="227">
        <v>2000</v>
      </c>
      <c r="AK3204" s="207" t="s">
        <v>17663</v>
      </c>
      <c r="AL3204" s="208">
        <v>59.05</v>
      </c>
      <c r="AM3204" s="93"/>
      <c r="AN3204" s="199" t="s">
        <v>28610</v>
      </c>
      <c r="AO3204" s="200">
        <v>9935.9699999999993</v>
      </c>
      <c r="AT3204" s="263"/>
      <c r="AU3204" s="264"/>
      <c r="AW3204" s="252" t="s">
        <v>9997</v>
      </c>
      <c r="AX3204" s="253">
        <v>2885887.73</v>
      </c>
      <c r="AZ3204" s="230" t="s">
        <v>43999</v>
      </c>
      <c r="BA3204" s="231">
        <v>2336</v>
      </c>
      <c r="BC3204" s="209" t="s">
        <v>8135</v>
      </c>
      <c r="BD3204" s="210">
        <v>190691.32</v>
      </c>
    </row>
    <row r="3205" spans="13:56" x14ac:dyDescent="0.55000000000000004">
      <c r="M3205" s="224" t="s">
        <v>43678</v>
      </c>
      <c r="N3205" s="224"/>
      <c r="O3205" s="225">
        <v>105912</v>
      </c>
      <c r="Q3205" s="203" t="s">
        <v>5170</v>
      </c>
      <c r="R3205" s="203"/>
      <c r="S3205" s="204">
        <v>741</v>
      </c>
      <c r="Y3205" t="s">
        <v>48222</v>
      </c>
      <c r="Z3205" s="284">
        <v>4680.5200000000004</v>
      </c>
      <c r="AB3205" s="276" t="s">
        <v>40229</v>
      </c>
      <c r="AC3205" s="277">
        <v>35499.97</v>
      </c>
      <c r="AE3205" s="246" t="s">
        <v>34776</v>
      </c>
      <c r="AF3205" s="247">
        <v>214000</v>
      </c>
      <c r="AH3205" s="226" t="s">
        <v>40180</v>
      </c>
      <c r="AI3205" s="227">
        <v>1000</v>
      </c>
      <c r="AK3205" s="207" t="s">
        <v>17664</v>
      </c>
      <c r="AL3205" s="208">
        <v>16.68</v>
      </c>
      <c r="AM3205" s="93"/>
      <c r="AN3205" s="199" t="s">
        <v>14331</v>
      </c>
      <c r="AO3205" s="200">
        <v>1349.91</v>
      </c>
      <c r="AT3205" s="263"/>
      <c r="AU3205" s="264"/>
      <c r="AW3205" s="252" t="s">
        <v>9998</v>
      </c>
      <c r="AX3205" s="253">
        <v>6138255.6100000003</v>
      </c>
      <c r="AZ3205" s="230" t="s">
        <v>44000</v>
      </c>
      <c r="BA3205" s="231">
        <v>105912</v>
      </c>
      <c r="BC3205" s="209" t="s">
        <v>8413</v>
      </c>
      <c r="BD3205" s="210">
        <v>460700</v>
      </c>
    </row>
    <row r="3206" spans="13:56" x14ac:dyDescent="0.55000000000000004">
      <c r="M3206" s="224" t="s">
        <v>43679</v>
      </c>
      <c r="N3206" s="224"/>
      <c r="O3206" s="225">
        <v>1108</v>
      </c>
      <c r="Q3206" s="203" t="s">
        <v>5041</v>
      </c>
      <c r="R3206" s="203"/>
      <c r="S3206" s="204">
        <v>12022.57</v>
      </c>
      <c r="Y3206" t="s">
        <v>64833</v>
      </c>
      <c r="Z3206" s="284">
        <v>274609.08</v>
      </c>
      <c r="AB3206" s="276" t="s">
        <v>67426</v>
      </c>
      <c r="AC3206" s="277">
        <v>91720</v>
      </c>
      <c r="AE3206" s="246" t="s">
        <v>36138</v>
      </c>
      <c r="AF3206" s="247">
        <v>3105.75</v>
      </c>
      <c r="AH3206" s="226" t="s">
        <v>34761</v>
      </c>
      <c r="AI3206" s="227">
        <v>567.54999999999995</v>
      </c>
      <c r="AK3206" s="207" t="s">
        <v>17665</v>
      </c>
      <c r="AL3206" s="208">
        <v>127.7</v>
      </c>
      <c r="AM3206" s="93"/>
      <c r="AN3206" s="199" t="s">
        <v>32859</v>
      </c>
      <c r="AO3206" s="200">
        <v>1887.34</v>
      </c>
      <c r="AT3206" s="263"/>
      <c r="AU3206" s="264"/>
      <c r="AW3206" s="252" t="s">
        <v>9999</v>
      </c>
      <c r="AX3206" s="253">
        <v>1200204.4099999999</v>
      </c>
      <c r="AZ3206" s="230" t="s">
        <v>44001</v>
      </c>
      <c r="BA3206" s="231">
        <v>1108</v>
      </c>
      <c r="BC3206" s="209" t="s">
        <v>8582</v>
      </c>
      <c r="BD3206" s="210">
        <v>436393</v>
      </c>
    </row>
    <row r="3207" spans="13:56" x14ac:dyDescent="0.55000000000000004">
      <c r="M3207" s="224" t="s">
        <v>43689</v>
      </c>
      <c r="N3207" s="224"/>
      <c r="O3207" s="225">
        <v>5314</v>
      </c>
      <c r="Q3207" s="203" t="s">
        <v>5091</v>
      </c>
      <c r="R3207" s="203"/>
      <c r="S3207" s="204">
        <v>1747.39</v>
      </c>
      <c r="Y3207" t="s">
        <v>71642</v>
      </c>
      <c r="Z3207">
        <v>994.8</v>
      </c>
      <c r="AB3207" s="276" t="s">
        <v>34939</v>
      </c>
      <c r="AC3207" s="277">
        <v>13780.81</v>
      </c>
      <c r="AE3207" s="246" t="s">
        <v>17893</v>
      </c>
      <c r="AF3207" s="247">
        <v>300</v>
      </c>
      <c r="AH3207" s="226" t="s">
        <v>40181</v>
      </c>
      <c r="AI3207" s="227">
        <v>216.8</v>
      </c>
      <c r="AK3207" s="207" t="s">
        <v>17666</v>
      </c>
      <c r="AL3207" s="208">
        <v>14604.29</v>
      </c>
      <c r="AM3207" s="93"/>
      <c r="AN3207" s="199" t="s">
        <v>32860</v>
      </c>
      <c r="AO3207" s="200">
        <v>741.71</v>
      </c>
      <c r="AT3207" s="263"/>
      <c r="AU3207" s="264"/>
      <c r="AW3207" s="252" t="s">
        <v>10000</v>
      </c>
      <c r="AX3207" s="253">
        <v>2040487.09</v>
      </c>
      <c r="AZ3207" s="230" t="s">
        <v>44012</v>
      </c>
      <c r="BA3207" s="231">
        <v>5314</v>
      </c>
      <c r="BC3207" s="209" t="s">
        <v>8793</v>
      </c>
      <c r="BD3207" s="210">
        <v>40791</v>
      </c>
    </row>
    <row r="3208" spans="13:56" x14ac:dyDescent="0.55000000000000004">
      <c r="M3208" s="224" t="s">
        <v>43692</v>
      </c>
      <c r="N3208" s="224"/>
      <c r="O3208" s="225">
        <v>25798</v>
      </c>
      <c r="Q3208" s="203" t="s">
        <v>5171</v>
      </c>
      <c r="R3208" s="203"/>
      <c r="S3208" s="204">
        <v>393.75</v>
      </c>
      <c r="Y3208" t="s">
        <v>71643</v>
      </c>
      <c r="Z3208">
        <v>33.340000000000003</v>
      </c>
      <c r="AB3208" s="276" t="s">
        <v>34941</v>
      </c>
      <c r="AC3208" s="277">
        <v>9464.92</v>
      </c>
      <c r="AE3208" s="246" t="s">
        <v>17894</v>
      </c>
      <c r="AF3208" s="247">
        <v>4867.5</v>
      </c>
      <c r="AH3208" s="226" t="s">
        <v>42268</v>
      </c>
      <c r="AI3208" s="227">
        <v>8800</v>
      </c>
      <c r="AK3208" s="207" t="s">
        <v>17667</v>
      </c>
      <c r="AL3208" s="208">
        <v>437909.35</v>
      </c>
      <c r="AM3208" s="93"/>
      <c r="AN3208" s="199" t="s">
        <v>32861</v>
      </c>
      <c r="AO3208" s="200">
        <v>139.94999999999999</v>
      </c>
      <c r="AT3208" s="263"/>
      <c r="AU3208" s="264"/>
      <c r="AW3208" s="252" t="s">
        <v>10001</v>
      </c>
      <c r="AX3208" s="253">
        <v>50833.59</v>
      </c>
      <c r="AZ3208" s="230" t="s">
        <v>44015</v>
      </c>
      <c r="BA3208" s="231">
        <v>25798</v>
      </c>
      <c r="BC3208" s="209" t="s">
        <v>9081</v>
      </c>
      <c r="BD3208" s="210">
        <v>603907.99</v>
      </c>
    </row>
    <row r="3209" spans="13:56" x14ac:dyDescent="0.55000000000000004">
      <c r="M3209" s="224" t="s">
        <v>43696</v>
      </c>
      <c r="N3209" s="224"/>
      <c r="O3209" s="225">
        <v>19750.89</v>
      </c>
      <c r="Q3209" s="203" t="s">
        <v>5093</v>
      </c>
      <c r="R3209" s="203"/>
      <c r="S3209" s="204">
        <v>111198.07</v>
      </c>
      <c r="Y3209" t="s">
        <v>71644</v>
      </c>
      <c r="Z3209">
        <v>989.23</v>
      </c>
      <c r="AB3209" s="276" t="s">
        <v>48828</v>
      </c>
      <c r="AC3209" s="277">
        <v>89864.94</v>
      </c>
      <c r="AE3209" s="246" t="s">
        <v>17895</v>
      </c>
      <c r="AF3209" s="247">
        <v>6744.99</v>
      </c>
      <c r="AH3209" s="226" t="s">
        <v>36131</v>
      </c>
      <c r="AI3209" s="227">
        <v>7790</v>
      </c>
      <c r="AK3209" s="207" t="s">
        <v>17668</v>
      </c>
      <c r="AL3209" s="208">
        <v>11800</v>
      </c>
      <c r="AM3209" s="93"/>
      <c r="AN3209" s="199" t="s">
        <v>14332</v>
      </c>
      <c r="AO3209" s="200">
        <v>1771.57</v>
      </c>
      <c r="AT3209" s="263"/>
      <c r="AU3209" s="264"/>
      <c r="AW3209" s="252" t="s">
        <v>10002</v>
      </c>
      <c r="AX3209" s="253">
        <v>858241.9</v>
      </c>
      <c r="AZ3209" s="230" t="s">
        <v>44020</v>
      </c>
      <c r="BA3209" s="231">
        <v>19750.89</v>
      </c>
      <c r="BC3209" s="209" t="s">
        <v>9188</v>
      </c>
      <c r="BD3209" s="210">
        <v>17765</v>
      </c>
    </row>
    <row r="3210" spans="13:56" x14ac:dyDescent="0.55000000000000004">
      <c r="M3210" s="224" t="s">
        <v>43698</v>
      </c>
      <c r="N3210" s="224"/>
      <c r="O3210" s="225">
        <v>15120</v>
      </c>
      <c r="Q3210" s="203" t="s">
        <v>5094</v>
      </c>
      <c r="R3210" s="203"/>
      <c r="S3210" s="204">
        <v>390</v>
      </c>
      <c r="Y3210" t="s">
        <v>71645</v>
      </c>
      <c r="Z3210">
        <v>152.71</v>
      </c>
      <c r="AB3210" s="276" t="s">
        <v>39097</v>
      </c>
      <c r="AC3210" s="277">
        <v>4945.96</v>
      </c>
      <c r="AE3210" s="246" t="s">
        <v>40195</v>
      </c>
      <c r="AF3210" s="247">
        <v>11571.44</v>
      </c>
      <c r="AH3210" s="226" t="s">
        <v>42269</v>
      </c>
      <c r="AI3210" s="227">
        <v>12480</v>
      </c>
      <c r="AK3210" s="207" t="s">
        <v>17669</v>
      </c>
      <c r="AL3210" s="208">
        <v>300427.63</v>
      </c>
      <c r="AM3210" s="93"/>
      <c r="AN3210" s="199" t="s">
        <v>28656</v>
      </c>
      <c r="AO3210" s="200">
        <v>1887.34</v>
      </c>
      <c r="AT3210" s="263"/>
      <c r="AU3210" s="264"/>
      <c r="AW3210" s="252" t="s">
        <v>10003</v>
      </c>
      <c r="AX3210" s="253">
        <v>160850.88</v>
      </c>
      <c r="AZ3210" s="230" t="s">
        <v>44022</v>
      </c>
      <c r="BA3210" s="231">
        <v>15120</v>
      </c>
      <c r="BC3210" s="209" t="s">
        <v>9392</v>
      </c>
      <c r="BD3210" s="210">
        <v>4100890.14</v>
      </c>
    </row>
    <row r="3211" spans="13:56" x14ac:dyDescent="0.55000000000000004">
      <c r="M3211" s="224" t="s">
        <v>43699</v>
      </c>
      <c r="N3211" s="224"/>
      <c r="O3211" s="225">
        <v>41173.480000000003</v>
      </c>
      <c r="Q3211" s="203" t="s">
        <v>5096</v>
      </c>
      <c r="R3211" s="203"/>
      <c r="S3211" s="204">
        <v>54929.33</v>
      </c>
      <c r="Y3211" t="s">
        <v>71646</v>
      </c>
      <c r="Z3211">
        <v>288.20999999999998</v>
      </c>
      <c r="AB3211" s="276" t="s">
        <v>67427</v>
      </c>
      <c r="AC3211" s="277">
        <v>13848.06</v>
      </c>
      <c r="AE3211" s="246" t="s">
        <v>57325</v>
      </c>
      <c r="AF3211" s="247">
        <v>600</v>
      </c>
      <c r="AH3211" s="226" t="s">
        <v>42270</v>
      </c>
      <c r="AI3211" s="227">
        <v>125926.15</v>
      </c>
      <c r="AK3211" s="207" t="s">
        <v>17670</v>
      </c>
      <c r="AL3211" s="208">
        <v>281609.49</v>
      </c>
      <c r="AM3211" s="93"/>
      <c r="AN3211" s="199" t="s">
        <v>28657</v>
      </c>
      <c r="AO3211" s="200">
        <v>741.71</v>
      </c>
      <c r="AT3211" s="263"/>
      <c r="AU3211" s="264"/>
      <c r="AW3211" s="252" t="s">
        <v>10004</v>
      </c>
      <c r="AX3211" s="253">
        <v>2499682.7000000002</v>
      </c>
      <c r="AZ3211" s="230" t="s">
        <v>44023</v>
      </c>
      <c r="BA3211" s="231">
        <v>41173.480000000003</v>
      </c>
      <c r="BC3211" s="209" t="s">
        <v>10818</v>
      </c>
      <c r="BD3211" s="210">
        <v>66946</v>
      </c>
    </row>
    <row r="3212" spans="13:56" x14ac:dyDescent="0.55000000000000004">
      <c r="M3212" s="224" t="s">
        <v>43700</v>
      </c>
      <c r="N3212" s="224"/>
      <c r="O3212" s="225">
        <v>184000</v>
      </c>
      <c r="Q3212" s="203" t="s">
        <v>3604</v>
      </c>
      <c r="R3212" s="203"/>
      <c r="S3212" s="204">
        <v>10835.95</v>
      </c>
      <c r="Y3212" t="s">
        <v>70744</v>
      </c>
      <c r="Z3212" s="284">
        <v>7700</v>
      </c>
      <c r="AB3212" s="276" t="s">
        <v>67428</v>
      </c>
      <c r="AC3212" s="277">
        <v>551.38</v>
      </c>
      <c r="AE3212" s="246" t="s">
        <v>40196</v>
      </c>
      <c r="AF3212" s="247">
        <v>784.29</v>
      </c>
      <c r="AH3212" s="226" t="s">
        <v>44607</v>
      </c>
      <c r="AI3212" s="227">
        <v>1300</v>
      </c>
      <c r="AK3212" s="207" t="s">
        <v>17671</v>
      </c>
      <c r="AL3212" s="208">
        <v>38759.25</v>
      </c>
      <c r="AM3212" s="93"/>
      <c r="AN3212" s="199" t="s">
        <v>28658</v>
      </c>
      <c r="AO3212" s="200">
        <v>139.94999999999999</v>
      </c>
      <c r="AT3212" s="263"/>
      <c r="AU3212" s="264"/>
      <c r="AW3212" s="252" t="s">
        <v>10005</v>
      </c>
      <c r="AX3212" s="253">
        <v>336995.98</v>
      </c>
      <c r="AZ3212" s="230" t="s">
        <v>44024</v>
      </c>
      <c r="BA3212" s="231">
        <v>184000</v>
      </c>
      <c r="BC3212" s="209" t="s">
        <v>10969</v>
      </c>
      <c r="BD3212" s="210">
        <v>807.62</v>
      </c>
    </row>
    <row r="3213" spans="13:56" x14ac:dyDescent="0.55000000000000004">
      <c r="M3213" s="224" t="s">
        <v>43703</v>
      </c>
      <c r="N3213" s="224"/>
      <c r="O3213" s="225">
        <v>80940</v>
      </c>
      <c r="Q3213" s="203" t="s">
        <v>5042</v>
      </c>
      <c r="R3213" s="203"/>
      <c r="S3213" s="204">
        <v>2398</v>
      </c>
      <c r="Y3213" t="s">
        <v>71647</v>
      </c>
      <c r="Z3213" s="284">
        <v>1811</v>
      </c>
      <c r="AB3213" s="276" t="s">
        <v>49839</v>
      </c>
      <c r="AC3213" s="277">
        <v>26999</v>
      </c>
      <c r="AE3213" s="246" t="s">
        <v>52023</v>
      </c>
      <c r="AF3213" s="247">
        <v>6911.4</v>
      </c>
      <c r="AH3213" s="226" t="s">
        <v>47876</v>
      </c>
      <c r="AI3213" s="227">
        <v>636.4</v>
      </c>
      <c r="AK3213" s="207" t="s">
        <v>17672</v>
      </c>
      <c r="AL3213" s="208">
        <v>5141.16</v>
      </c>
      <c r="AM3213" s="93"/>
      <c r="AN3213" s="199" t="s">
        <v>14333</v>
      </c>
      <c r="AO3213" s="200">
        <v>1771.57</v>
      </c>
      <c r="AT3213" s="263"/>
      <c r="AU3213" s="264"/>
      <c r="AW3213" s="252" t="s">
        <v>10006</v>
      </c>
      <c r="AX3213" s="253">
        <v>872016.48</v>
      </c>
      <c r="AZ3213" s="230" t="s">
        <v>44029</v>
      </c>
      <c r="BA3213" s="231">
        <v>80940</v>
      </c>
      <c r="BC3213" s="209" t="s">
        <v>11210</v>
      </c>
      <c r="BD3213" s="210">
        <v>31974.7</v>
      </c>
    </row>
    <row r="3214" spans="13:56" x14ac:dyDescent="0.55000000000000004">
      <c r="M3214" s="224" t="s">
        <v>43704</v>
      </c>
      <c r="N3214" s="224"/>
      <c r="O3214" s="225">
        <v>27900</v>
      </c>
      <c r="Q3214" s="203" t="s">
        <v>5098</v>
      </c>
      <c r="R3214" s="203"/>
      <c r="S3214" s="204">
        <v>46166.17</v>
      </c>
      <c r="Y3214" t="s">
        <v>70746</v>
      </c>
      <c r="Z3214" s="284">
        <v>2199.12</v>
      </c>
      <c r="AB3214" s="276" t="s">
        <v>70495</v>
      </c>
      <c r="AC3214" s="277">
        <v>2331.31</v>
      </c>
      <c r="AE3214" s="246" t="s">
        <v>17897</v>
      </c>
      <c r="AF3214" s="247">
        <v>19551.86</v>
      </c>
      <c r="AH3214" s="226" t="s">
        <v>40182</v>
      </c>
      <c r="AI3214" s="227">
        <v>1500</v>
      </c>
      <c r="AK3214" s="207" t="s">
        <v>17673</v>
      </c>
      <c r="AL3214" s="208">
        <v>31467.21</v>
      </c>
      <c r="AM3214" s="93"/>
      <c r="AN3214" s="199" t="s">
        <v>32862</v>
      </c>
      <c r="AO3214" s="200">
        <v>8070</v>
      </c>
      <c r="AT3214" s="263"/>
      <c r="AU3214" s="264"/>
      <c r="AW3214" s="252" t="s">
        <v>10007</v>
      </c>
      <c r="AX3214" s="253">
        <v>23051325.84</v>
      </c>
      <c r="AZ3214" s="230" t="s">
        <v>44030</v>
      </c>
      <c r="BA3214" s="231">
        <v>27900</v>
      </c>
      <c r="BC3214" s="209" t="s">
        <v>11661</v>
      </c>
      <c r="BD3214" s="210">
        <v>635070</v>
      </c>
    </row>
    <row r="3215" spans="13:56" x14ac:dyDescent="0.55000000000000004">
      <c r="M3215" s="224" t="s">
        <v>43707</v>
      </c>
      <c r="N3215" s="224"/>
      <c r="O3215" s="225">
        <v>20192</v>
      </c>
      <c r="Q3215" s="203" t="s">
        <v>5176</v>
      </c>
      <c r="R3215" s="203"/>
      <c r="S3215" s="204">
        <v>678.98</v>
      </c>
      <c r="Y3215" t="s">
        <v>70086</v>
      </c>
      <c r="Z3215" s="284">
        <v>14769.8</v>
      </c>
      <c r="AB3215" s="276" t="s">
        <v>66571</v>
      </c>
      <c r="AC3215" s="277">
        <v>15040</v>
      </c>
      <c r="AE3215" s="246" t="s">
        <v>33298</v>
      </c>
      <c r="AF3215" s="247">
        <v>64407.65</v>
      </c>
      <c r="AH3215" s="226" t="s">
        <v>40183</v>
      </c>
      <c r="AI3215" s="227">
        <v>113.8</v>
      </c>
      <c r="AK3215" s="207" t="s">
        <v>17674</v>
      </c>
      <c r="AL3215" s="208">
        <v>10817.56</v>
      </c>
      <c r="AM3215" s="93"/>
      <c r="AN3215" s="199" t="s">
        <v>28684</v>
      </c>
      <c r="AO3215" s="200">
        <v>8070</v>
      </c>
      <c r="AT3215" s="263"/>
      <c r="AU3215" s="264"/>
      <c r="AW3215" s="252" t="s">
        <v>10008</v>
      </c>
      <c r="AX3215" s="253">
        <v>778978.58</v>
      </c>
      <c r="AZ3215" s="230" t="s">
        <v>44033</v>
      </c>
      <c r="BA3215" s="231">
        <v>20192</v>
      </c>
      <c r="BC3215" s="209" t="s">
        <v>9987</v>
      </c>
      <c r="BD3215" s="210">
        <v>8616672.9000000004</v>
      </c>
    </row>
    <row r="3216" spans="13:56" x14ac:dyDescent="0.55000000000000004">
      <c r="M3216" s="224" t="s">
        <v>43708</v>
      </c>
      <c r="N3216" s="224"/>
      <c r="O3216" s="225">
        <v>72000</v>
      </c>
      <c r="Q3216" s="203" t="s">
        <v>5103</v>
      </c>
      <c r="R3216" s="203"/>
      <c r="S3216" s="204">
        <v>10201.1</v>
      </c>
      <c r="Y3216" t="s">
        <v>68635</v>
      </c>
      <c r="Z3216" s="284">
        <v>11300</v>
      </c>
      <c r="AB3216" s="276" t="s">
        <v>67429</v>
      </c>
      <c r="AC3216" s="277">
        <v>697.15</v>
      </c>
      <c r="AE3216" s="246" t="s">
        <v>34777</v>
      </c>
      <c r="AF3216" s="247">
        <v>46355.98</v>
      </c>
      <c r="AH3216" s="226" t="s">
        <v>40184</v>
      </c>
      <c r="AI3216" s="227">
        <v>325.2</v>
      </c>
      <c r="AK3216" s="207" t="s">
        <v>17675</v>
      </c>
      <c r="AL3216" s="208">
        <v>57024.36</v>
      </c>
      <c r="AM3216" s="93"/>
      <c r="AN3216" s="199" t="s">
        <v>14334</v>
      </c>
      <c r="AO3216" s="200">
        <v>18208.5</v>
      </c>
      <c r="AT3216" s="263"/>
      <c r="AU3216" s="264"/>
      <c r="AW3216" s="252" t="s">
        <v>10009</v>
      </c>
      <c r="AX3216" s="253">
        <v>233068.65</v>
      </c>
      <c r="AZ3216" s="230" t="s">
        <v>44034</v>
      </c>
      <c r="BA3216" s="231">
        <v>72000</v>
      </c>
      <c r="BC3216" s="209" t="s">
        <v>6809</v>
      </c>
      <c r="BD3216" s="210">
        <v>24294</v>
      </c>
    </row>
    <row r="3217" spans="13:56" x14ac:dyDescent="0.55000000000000004">
      <c r="M3217" s="224" t="s">
        <v>43713</v>
      </c>
      <c r="N3217" s="224"/>
      <c r="O3217" s="225">
        <v>6125.28</v>
      </c>
      <c r="Q3217" s="203" t="s">
        <v>5105</v>
      </c>
      <c r="R3217" s="203"/>
      <c r="S3217" s="204">
        <v>3951.18</v>
      </c>
      <c r="Y3217" t="s">
        <v>68636</v>
      </c>
      <c r="Z3217">
        <v>864.48</v>
      </c>
      <c r="AB3217" s="276" t="s">
        <v>67430</v>
      </c>
      <c r="AC3217" s="277">
        <v>4929.22</v>
      </c>
      <c r="AE3217" s="246" t="s">
        <v>52024</v>
      </c>
      <c r="AF3217" s="247">
        <v>9634.94</v>
      </c>
      <c r="AH3217" s="226" t="s">
        <v>40185</v>
      </c>
      <c r="AI3217" s="227">
        <v>39319</v>
      </c>
      <c r="AK3217" s="207" t="s">
        <v>17676</v>
      </c>
      <c r="AL3217" s="208">
        <v>195473.38</v>
      </c>
      <c r="AM3217" s="93"/>
      <c r="AN3217" s="199" t="s">
        <v>14335</v>
      </c>
      <c r="AO3217" s="200">
        <v>29856.720000000001</v>
      </c>
      <c r="AT3217" s="263"/>
      <c r="AU3217" s="264"/>
      <c r="AW3217" s="252" t="s">
        <v>10010</v>
      </c>
      <c r="AX3217" s="253">
        <v>447166.4</v>
      </c>
      <c r="AZ3217" s="230" t="s">
        <v>44040</v>
      </c>
      <c r="BA3217" s="231">
        <v>6125.28</v>
      </c>
      <c r="BC3217" s="209" t="s">
        <v>6987</v>
      </c>
      <c r="BD3217" s="210">
        <v>712</v>
      </c>
    </row>
    <row r="3218" spans="13:56" x14ac:dyDescent="0.55000000000000004">
      <c r="M3218" s="224" t="s">
        <v>43716</v>
      </c>
      <c r="N3218" s="224"/>
      <c r="O3218" s="225">
        <v>2884</v>
      </c>
      <c r="Q3218" s="203" t="s">
        <v>5106</v>
      </c>
      <c r="R3218" s="203"/>
      <c r="S3218" s="204">
        <v>3925.46</v>
      </c>
      <c r="Y3218" t="s">
        <v>68637</v>
      </c>
      <c r="Z3218" s="284">
        <v>2716.52</v>
      </c>
      <c r="AB3218" s="276" t="s">
        <v>67431</v>
      </c>
      <c r="AC3218" s="277">
        <v>1001.96</v>
      </c>
      <c r="AE3218" s="246" t="s">
        <v>64108</v>
      </c>
      <c r="AF3218" s="247">
        <v>44418.21</v>
      </c>
      <c r="AH3218" s="226" t="s">
        <v>40186</v>
      </c>
      <c r="AI3218" s="227">
        <v>3000</v>
      </c>
      <c r="AK3218" s="207" t="s">
        <v>17677</v>
      </c>
      <c r="AL3218" s="208">
        <v>934.71</v>
      </c>
      <c r="AM3218" s="93"/>
      <c r="AN3218" s="199" t="s">
        <v>14336</v>
      </c>
      <c r="AO3218" s="200">
        <v>1709.01</v>
      </c>
      <c r="AT3218" s="263"/>
      <c r="AU3218" s="264"/>
      <c r="AW3218" s="252" t="s">
        <v>10011</v>
      </c>
      <c r="AX3218" s="253">
        <v>78709.47</v>
      </c>
      <c r="AZ3218" s="230" t="s">
        <v>44043</v>
      </c>
      <c r="BA3218" s="231">
        <v>2884</v>
      </c>
      <c r="BC3218" s="209" t="s">
        <v>7978</v>
      </c>
      <c r="BD3218" s="210">
        <v>761</v>
      </c>
    </row>
    <row r="3219" spans="13:56" x14ac:dyDescent="0.55000000000000004">
      <c r="M3219" s="224" t="s">
        <v>43720</v>
      </c>
      <c r="N3219" s="224"/>
      <c r="O3219" s="225">
        <v>7225</v>
      </c>
      <c r="Q3219" s="203" t="s">
        <v>5108</v>
      </c>
      <c r="R3219" s="203"/>
      <c r="S3219" s="204">
        <v>26093.119999999999</v>
      </c>
      <c r="Y3219" t="s">
        <v>71648</v>
      </c>
      <c r="Z3219">
        <v>147.69999999999999</v>
      </c>
      <c r="AB3219" s="276" t="s">
        <v>49843</v>
      </c>
      <c r="AC3219" s="277">
        <v>31609.9</v>
      </c>
      <c r="AE3219" s="246" t="s">
        <v>38971</v>
      </c>
      <c r="AF3219" s="247">
        <v>3602.81</v>
      </c>
      <c r="AH3219" s="226" t="s">
        <v>40187</v>
      </c>
      <c r="AI3219" s="227">
        <v>228.29</v>
      </c>
      <c r="AK3219" s="207" t="s">
        <v>17678</v>
      </c>
      <c r="AL3219" s="208">
        <v>3266.14</v>
      </c>
      <c r="AM3219" s="93"/>
      <c r="AN3219" s="199" t="s">
        <v>14337</v>
      </c>
      <c r="AO3219" s="200">
        <v>96601.46</v>
      </c>
      <c r="AT3219" s="263"/>
      <c r="AU3219" s="264"/>
      <c r="AW3219" s="252" t="s">
        <v>10012</v>
      </c>
      <c r="AX3219" s="253">
        <v>44774.239999999998</v>
      </c>
      <c r="AZ3219" s="230" t="s">
        <v>44049</v>
      </c>
      <c r="BA3219" s="231">
        <v>7225</v>
      </c>
      <c r="BC3219" s="209" t="s">
        <v>8228</v>
      </c>
      <c r="BD3219" s="210">
        <v>610</v>
      </c>
    </row>
    <row r="3220" spans="13:56" x14ac:dyDescent="0.55000000000000004">
      <c r="M3220" s="224" t="s">
        <v>43722</v>
      </c>
      <c r="N3220" s="224"/>
      <c r="O3220" s="225">
        <v>11113</v>
      </c>
      <c r="Q3220" s="203" t="s">
        <v>5109</v>
      </c>
      <c r="R3220" s="203"/>
      <c r="S3220" s="204">
        <v>7718.41</v>
      </c>
      <c r="Y3220" t="s">
        <v>68639</v>
      </c>
      <c r="Z3220" s="284">
        <v>22341.84</v>
      </c>
      <c r="AB3220" s="276" t="s">
        <v>42371</v>
      </c>
      <c r="AC3220" s="277">
        <v>4551.75</v>
      </c>
      <c r="AE3220" s="246" t="s">
        <v>59532</v>
      </c>
      <c r="AF3220" s="247">
        <v>-6175.51</v>
      </c>
      <c r="AH3220" s="226" t="s">
        <v>40188</v>
      </c>
      <c r="AI3220" s="227">
        <v>650.4</v>
      </c>
      <c r="AK3220" s="207" t="s">
        <v>17679</v>
      </c>
      <c r="AL3220" s="208">
        <v>689316.12</v>
      </c>
      <c r="AM3220" s="93"/>
      <c r="AN3220" s="199" t="s">
        <v>14338</v>
      </c>
      <c r="AO3220" s="200">
        <v>9674.09</v>
      </c>
      <c r="AT3220" s="263"/>
      <c r="AU3220" s="264"/>
      <c r="AW3220" s="252" t="s">
        <v>10013</v>
      </c>
      <c r="AX3220" s="253">
        <v>16838747.760000002</v>
      </c>
      <c r="AZ3220" s="230" t="s">
        <v>44051</v>
      </c>
      <c r="BA3220" s="231">
        <v>11113</v>
      </c>
      <c r="BC3220" s="209" t="s">
        <v>8583</v>
      </c>
      <c r="BD3220" s="210">
        <v>2915</v>
      </c>
    </row>
    <row r="3221" spans="13:56" x14ac:dyDescent="0.55000000000000004">
      <c r="M3221" s="224" t="s">
        <v>43724</v>
      </c>
      <c r="N3221" s="224"/>
      <c r="O3221" s="225">
        <v>3184</v>
      </c>
      <c r="Q3221" s="203" t="s">
        <v>5180</v>
      </c>
      <c r="R3221" s="203"/>
      <c r="S3221" s="204">
        <v>788</v>
      </c>
      <c r="Y3221" t="s">
        <v>71649</v>
      </c>
      <c r="Z3221" s="284">
        <v>2919.84</v>
      </c>
      <c r="AB3221" s="276" t="s">
        <v>64198</v>
      </c>
      <c r="AC3221" s="277">
        <v>279.64999999999998</v>
      </c>
      <c r="AE3221" s="246" t="s">
        <v>42281</v>
      </c>
      <c r="AF3221" s="247">
        <v>3445</v>
      </c>
      <c r="AH3221" s="226" t="s">
        <v>44608</v>
      </c>
      <c r="AI3221" s="227">
        <v>41660.15</v>
      </c>
      <c r="AK3221" s="207" t="s">
        <v>13262</v>
      </c>
      <c r="AL3221" s="208">
        <v>4008.45</v>
      </c>
      <c r="AM3221" s="93"/>
      <c r="AN3221" s="199" t="s">
        <v>14339</v>
      </c>
      <c r="AO3221" s="200">
        <v>21657.83</v>
      </c>
      <c r="AT3221" s="263"/>
      <c r="AU3221" s="264"/>
      <c r="AW3221" s="252" t="s">
        <v>10014</v>
      </c>
      <c r="AX3221" s="253">
        <v>171253.46</v>
      </c>
      <c r="AZ3221" s="230" t="s">
        <v>44053</v>
      </c>
      <c r="BA3221" s="231">
        <v>3184</v>
      </c>
      <c r="BC3221" s="209" t="s">
        <v>9082</v>
      </c>
      <c r="BD3221" s="210">
        <v>3035</v>
      </c>
    </row>
    <row r="3222" spans="13:56" x14ac:dyDescent="0.55000000000000004">
      <c r="M3222" s="224" t="s">
        <v>43725</v>
      </c>
      <c r="N3222" s="224"/>
      <c r="O3222" s="225">
        <v>1985</v>
      </c>
      <c r="Q3222" s="203" t="s">
        <v>5043</v>
      </c>
      <c r="R3222" s="203"/>
      <c r="S3222" s="204">
        <v>6400.64</v>
      </c>
      <c r="Y3222" t="s">
        <v>71650</v>
      </c>
      <c r="Z3222" s="284">
        <v>22980</v>
      </c>
      <c r="AB3222" s="276" t="s">
        <v>42374</v>
      </c>
      <c r="AC3222" s="277">
        <v>760.59</v>
      </c>
      <c r="AE3222" s="246" t="s">
        <v>42282</v>
      </c>
      <c r="AF3222" s="247">
        <v>361</v>
      </c>
      <c r="AH3222" s="226" t="s">
        <v>44609</v>
      </c>
      <c r="AI3222" s="227">
        <v>3184.85</v>
      </c>
      <c r="AK3222" s="207" t="s">
        <v>17680</v>
      </c>
      <c r="AL3222" s="208">
        <v>2562.3200000000002</v>
      </c>
      <c r="AM3222" s="93"/>
      <c r="AN3222" s="199" t="s">
        <v>14340</v>
      </c>
      <c r="AO3222" s="200">
        <v>2794.95</v>
      </c>
      <c r="AT3222" s="263"/>
      <c r="AU3222" s="264"/>
      <c r="AW3222" s="252" t="s">
        <v>10015</v>
      </c>
      <c r="AX3222" s="253">
        <v>1828126.05</v>
      </c>
      <c r="AZ3222" s="230" t="s">
        <v>44054</v>
      </c>
      <c r="BA3222" s="231">
        <v>1985</v>
      </c>
      <c r="BC3222" s="209" t="s">
        <v>9393</v>
      </c>
      <c r="BD3222" s="210">
        <v>30632</v>
      </c>
    </row>
    <row r="3223" spans="13:56" x14ac:dyDescent="0.55000000000000004">
      <c r="M3223" s="224" t="s">
        <v>43736</v>
      </c>
      <c r="N3223" s="224"/>
      <c r="O3223" s="225">
        <v>1415</v>
      </c>
      <c r="Q3223" s="203" t="s">
        <v>5110</v>
      </c>
      <c r="R3223" s="203"/>
      <c r="S3223" s="204">
        <v>91621.56</v>
      </c>
      <c r="Y3223" t="s">
        <v>68646</v>
      </c>
      <c r="Z3223" s="284">
        <v>19566</v>
      </c>
      <c r="AB3223" s="276" t="s">
        <v>42375</v>
      </c>
      <c r="AC3223" s="277">
        <v>20954.27</v>
      </c>
      <c r="AE3223" s="246" t="s">
        <v>42283</v>
      </c>
      <c r="AF3223" s="247">
        <v>27.6</v>
      </c>
      <c r="AH3223" s="226" t="s">
        <v>42271</v>
      </c>
      <c r="AI3223" s="227">
        <v>999627.65</v>
      </c>
      <c r="AK3223" s="207" t="s">
        <v>17681</v>
      </c>
      <c r="AL3223" s="208">
        <v>20878.48</v>
      </c>
      <c r="AM3223" s="93"/>
      <c r="AN3223" s="199" t="s">
        <v>14341</v>
      </c>
      <c r="AO3223" s="200">
        <v>1450.07</v>
      </c>
      <c r="AT3223" s="263"/>
      <c r="AU3223" s="264"/>
      <c r="AW3223" s="252" t="s">
        <v>10016</v>
      </c>
      <c r="AX3223" s="253">
        <v>100564547.56</v>
      </c>
      <c r="AZ3223" s="230" t="s">
        <v>44065</v>
      </c>
      <c r="BA3223" s="231">
        <v>1415</v>
      </c>
      <c r="BC3223" s="209" t="s">
        <v>11166</v>
      </c>
      <c r="BD3223" s="210">
        <v>966</v>
      </c>
    </row>
    <row r="3224" spans="13:56" x14ac:dyDescent="0.55000000000000004">
      <c r="M3224" s="224" t="s">
        <v>43738</v>
      </c>
      <c r="N3224" s="224"/>
      <c r="O3224" s="225">
        <v>9336</v>
      </c>
      <c r="Q3224" s="203" t="s">
        <v>5044</v>
      </c>
      <c r="R3224" s="203"/>
      <c r="S3224" s="204">
        <v>2639</v>
      </c>
      <c r="Y3224" t="s">
        <v>71651</v>
      </c>
      <c r="Z3224" s="284">
        <v>1710</v>
      </c>
      <c r="AB3224" s="276" t="s">
        <v>49845</v>
      </c>
      <c r="AC3224" s="277">
        <v>4907.0600000000004</v>
      </c>
      <c r="AE3224" s="246" t="s">
        <v>52025</v>
      </c>
      <c r="AF3224" s="247">
        <v>8.19</v>
      </c>
      <c r="AH3224" s="226" t="s">
        <v>42272</v>
      </c>
      <c r="AI3224" s="227">
        <v>76409.78</v>
      </c>
      <c r="AK3224" s="207" t="s">
        <v>17682</v>
      </c>
      <c r="AL3224" s="208">
        <v>2673.6</v>
      </c>
      <c r="AM3224" s="93"/>
      <c r="AN3224" s="199" t="s">
        <v>14342</v>
      </c>
      <c r="AO3224" s="200">
        <v>5595.44</v>
      </c>
      <c r="AT3224" s="263"/>
      <c r="AU3224" s="264"/>
      <c r="AW3224" s="252" t="s">
        <v>10017</v>
      </c>
      <c r="AX3224" s="253">
        <v>160737.32</v>
      </c>
      <c r="AZ3224" s="230" t="s">
        <v>44067</v>
      </c>
      <c r="BA3224" s="231">
        <v>9336</v>
      </c>
      <c r="BC3224" s="209" t="s">
        <v>11397</v>
      </c>
      <c r="BD3224" s="210">
        <v>1424</v>
      </c>
    </row>
    <row r="3225" spans="13:56" x14ac:dyDescent="0.55000000000000004">
      <c r="M3225" s="224" t="s">
        <v>43739</v>
      </c>
      <c r="N3225" s="224"/>
      <c r="O3225" s="225">
        <v>5967</v>
      </c>
      <c r="Q3225" s="203" t="s">
        <v>5181</v>
      </c>
      <c r="R3225" s="203"/>
      <c r="S3225" s="204">
        <v>1735.24</v>
      </c>
      <c r="Y3225" t="s">
        <v>71016</v>
      </c>
      <c r="Z3225">
        <v>217.27</v>
      </c>
      <c r="AB3225" s="276" t="s">
        <v>64199</v>
      </c>
      <c r="AC3225" s="277">
        <v>-4907.0600000000004</v>
      </c>
      <c r="AE3225" s="246" t="s">
        <v>58485</v>
      </c>
      <c r="AF3225" s="247">
        <v>122</v>
      </c>
      <c r="AH3225" s="226" t="s">
        <v>46778</v>
      </c>
      <c r="AI3225" s="227">
        <v>858.4</v>
      </c>
      <c r="AK3225" s="207" t="s">
        <v>17683</v>
      </c>
      <c r="AL3225" s="208">
        <v>84147.12</v>
      </c>
      <c r="AM3225" s="93"/>
      <c r="AN3225" s="199" t="s">
        <v>14343</v>
      </c>
      <c r="AO3225" s="200">
        <v>128.31</v>
      </c>
      <c r="AT3225" s="263"/>
      <c r="AU3225" s="264"/>
      <c r="AW3225" s="252" t="s">
        <v>10018</v>
      </c>
      <c r="AX3225" s="253">
        <v>110132.78</v>
      </c>
      <c r="AZ3225" s="230" t="s">
        <v>44068</v>
      </c>
      <c r="BA3225" s="231">
        <v>5967</v>
      </c>
      <c r="BC3225" s="209" t="s">
        <v>9988</v>
      </c>
      <c r="BD3225" s="210">
        <v>65349</v>
      </c>
    </row>
    <row r="3226" spans="13:56" x14ac:dyDescent="0.55000000000000004">
      <c r="M3226" s="224" t="s">
        <v>43740</v>
      </c>
      <c r="N3226" s="224"/>
      <c r="O3226" s="225">
        <v>20026</v>
      </c>
      <c r="Q3226" s="203" t="s">
        <v>5183</v>
      </c>
      <c r="R3226" s="203"/>
      <c r="S3226" s="204">
        <v>2524.39</v>
      </c>
      <c r="Y3226" t="s">
        <v>53572</v>
      </c>
      <c r="Z3226" s="284">
        <v>123322.22</v>
      </c>
      <c r="AB3226" s="276" t="s">
        <v>42377</v>
      </c>
      <c r="AC3226" s="277">
        <v>20104.259999999998</v>
      </c>
      <c r="AE3226" s="246" t="s">
        <v>59533</v>
      </c>
      <c r="AF3226" s="247">
        <v>-324.08</v>
      </c>
      <c r="AH3226" s="226" t="s">
        <v>17772</v>
      </c>
      <c r="AI3226" s="227">
        <v>36740</v>
      </c>
      <c r="AK3226" s="207" t="s">
        <v>17684</v>
      </c>
      <c r="AL3226" s="208">
        <v>6000</v>
      </c>
      <c r="AM3226" s="93"/>
      <c r="AN3226" s="199" t="s">
        <v>14344</v>
      </c>
      <c r="AO3226" s="200">
        <v>13458.21</v>
      </c>
      <c r="AT3226" s="263"/>
      <c r="AU3226" s="264"/>
      <c r="AW3226" s="252" t="s">
        <v>10019</v>
      </c>
      <c r="AX3226" s="253">
        <v>136316.03</v>
      </c>
      <c r="AZ3226" s="230" t="s">
        <v>44069</v>
      </c>
      <c r="BA3226" s="231">
        <v>20026</v>
      </c>
      <c r="BC3226" s="209" t="s">
        <v>6810</v>
      </c>
      <c r="BD3226" s="210">
        <v>228249</v>
      </c>
    </row>
    <row r="3227" spans="13:56" x14ac:dyDescent="0.55000000000000004">
      <c r="M3227" s="224" t="s">
        <v>43741</v>
      </c>
      <c r="N3227" s="224"/>
      <c r="O3227" s="225">
        <v>41200</v>
      </c>
      <c r="Q3227" s="203" t="s">
        <v>5185</v>
      </c>
      <c r="R3227" s="203"/>
      <c r="S3227" s="204">
        <v>6059.99</v>
      </c>
      <c r="Y3227" t="s">
        <v>53573</v>
      </c>
      <c r="Z3227" s="284">
        <v>18721.849999999999</v>
      </c>
      <c r="AB3227" s="276" t="s">
        <v>49846</v>
      </c>
      <c r="AC3227" s="277">
        <v>8677.9</v>
      </c>
      <c r="AE3227" s="246" t="s">
        <v>55930</v>
      </c>
      <c r="AF3227" s="247">
        <v>329867.48</v>
      </c>
      <c r="AH3227" s="226" t="s">
        <v>44610</v>
      </c>
      <c r="AI3227" s="227">
        <v>10866.53</v>
      </c>
      <c r="AK3227" s="207" t="s">
        <v>17685</v>
      </c>
      <c r="AL3227" s="208">
        <v>50598</v>
      </c>
      <c r="AM3227" s="93"/>
      <c r="AN3227" s="199" t="s">
        <v>14345</v>
      </c>
      <c r="AO3227" s="200">
        <v>2432.83</v>
      </c>
      <c r="AT3227" s="263"/>
      <c r="AU3227" s="264"/>
      <c r="AW3227" s="252" t="s">
        <v>10020</v>
      </c>
      <c r="AX3227" s="253">
        <v>297061.58</v>
      </c>
      <c r="AZ3227" s="230" t="s">
        <v>44070</v>
      </c>
      <c r="BA3227" s="231">
        <v>41200</v>
      </c>
      <c r="BC3227" s="209" t="s">
        <v>6988</v>
      </c>
      <c r="BD3227" s="210">
        <v>1419</v>
      </c>
    </row>
    <row r="3228" spans="13:56" x14ac:dyDescent="0.55000000000000004">
      <c r="M3228" s="224" t="s">
        <v>43742</v>
      </c>
      <c r="N3228" s="224"/>
      <c r="O3228" s="225">
        <v>14722</v>
      </c>
      <c r="Q3228" s="203" t="s">
        <v>5186</v>
      </c>
      <c r="R3228" s="203"/>
      <c r="S3228" s="204">
        <v>630</v>
      </c>
      <c r="Y3228" t="s">
        <v>53577</v>
      </c>
      <c r="Z3228" s="284">
        <v>3316.16</v>
      </c>
      <c r="AB3228" s="276" t="s">
        <v>49847</v>
      </c>
      <c r="AC3228" s="277">
        <v>43260</v>
      </c>
      <c r="AE3228" s="246" t="s">
        <v>34779</v>
      </c>
      <c r="AF3228" s="247">
        <v>80529.850000000006</v>
      </c>
      <c r="AH3228" s="226" t="s">
        <v>38958</v>
      </c>
      <c r="AI3228" s="227">
        <v>256.60000000000002</v>
      </c>
      <c r="AK3228" s="207" t="s">
        <v>17686</v>
      </c>
      <c r="AL3228" s="208">
        <v>97216.960000000006</v>
      </c>
      <c r="AM3228" s="93"/>
      <c r="AN3228" s="199" t="s">
        <v>14346</v>
      </c>
      <c r="AO3228" s="200">
        <v>18267.93</v>
      </c>
      <c r="AT3228" s="263"/>
      <c r="AU3228" s="264"/>
      <c r="AW3228" s="252" t="s">
        <v>10021</v>
      </c>
      <c r="AX3228" s="253">
        <v>234692.75</v>
      </c>
      <c r="AZ3228" s="230" t="s">
        <v>44071</v>
      </c>
      <c r="BA3228" s="231">
        <v>14722</v>
      </c>
      <c r="BC3228" s="209" t="s">
        <v>7209</v>
      </c>
      <c r="BD3228" s="210">
        <v>121611</v>
      </c>
    </row>
    <row r="3229" spans="13:56" x14ac:dyDescent="0.55000000000000004">
      <c r="M3229" s="224" t="s">
        <v>43745</v>
      </c>
      <c r="N3229" s="224"/>
      <c r="O3229" s="225">
        <v>37801</v>
      </c>
      <c r="Q3229" s="203" t="s">
        <v>5187</v>
      </c>
      <c r="R3229" s="203"/>
      <c r="S3229" s="204">
        <v>5839.5</v>
      </c>
      <c r="Y3229" t="s">
        <v>53578</v>
      </c>
      <c r="Z3229" s="284">
        <v>14338.55</v>
      </c>
      <c r="AB3229" s="276" t="s">
        <v>60348</v>
      </c>
      <c r="AC3229" s="277">
        <v>61058.22</v>
      </c>
      <c r="AE3229" s="246" t="s">
        <v>34780</v>
      </c>
      <c r="AF3229" s="247">
        <v>131760</v>
      </c>
      <c r="AH3229" s="226" t="s">
        <v>17773</v>
      </c>
      <c r="AI3229" s="227">
        <v>7880</v>
      </c>
      <c r="AK3229" s="207" t="s">
        <v>17687</v>
      </c>
      <c r="AL3229" s="208">
        <v>722.03</v>
      </c>
      <c r="AM3229" s="93"/>
      <c r="AN3229" s="199" t="s">
        <v>14347</v>
      </c>
      <c r="AO3229" s="200">
        <v>20721.75</v>
      </c>
      <c r="AT3229" s="263"/>
      <c r="AU3229" s="264"/>
      <c r="AW3229" s="252" t="s">
        <v>10024</v>
      </c>
      <c r="AX3229" s="253">
        <v>376027.64</v>
      </c>
      <c r="AZ3229" s="230" t="s">
        <v>44074</v>
      </c>
      <c r="BA3229" s="231">
        <v>37801</v>
      </c>
      <c r="BC3229" s="209" t="s">
        <v>7490</v>
      </c>
      <c r="BD3229" s="210">
        <v>174019</v>
      </c>
    </row>
    <row r="3230" spans="13:56" x14ac:dyDescent="0.55000000000000004">
      <c r="M3230" s="224" t="s">
        <v>43753</v>
      </c>
      <c r="N3230" s="224"/>
      <c r="O3230" s="225">
        <v>26186.43</v>
      </c>
      <c r="Q3230" s="203" t="s">
        <v>5188</v>
      </c>
      <c r="R3230" s="203"/>
      <c r="S3230" s="204">
        <v>2398</v>
      </c>
      <c r="Y3230" t="s">
        <v>68653</v>
      </c>
      <c r="Z3230" s="284">
        <v>2764.04</v>
      </c>
      <c r="AB3230" s="276" t="s">
        <v>42378</v>
      </c>
      <c r="AC3230" s="277">
        <v>13832.95</v>
      </c>
      <c r="AE3230" s="246" t="s">
        <v>61327</v>
      </c>
      <c r="AF3230" s="247">
        <v>7236.23</v>
      </c>
      <c r="AH3230" s="226" t="s">
        <v>44611</v>
      </c>
      <c r="AI3230" s="227">
        <v>314000</v>
      </c>
      <c r="AK3230" s="207" t="s">
        <v>13267</v>
      </c>
      <c r="AL3230" s="208">
        <v>141451.23000000001</v>
      </c>
      <c r="AM3230" s="93"/>
      <c r="AN3230" s="199" t="s">
        <v>32863</v>
      </c>
      <c r="AO3230" s="200">
        <v>69531.7</v>
      </c>
      <c r="AT3230" s="263"/>
      <c r="AU3230" s="264"/>
      <c r="AW3230" s="252" t="s">
        <v>10025</v>
      </c>
      <c r="AX3230" s="253">
        <v>19321.12</v>
      </c>
      <c r="AZ3230" s="230" t="s">
        <v>44082</v>
      </c>
      <c r="BA3230" s="231">
        <v>26186.43</v>
      </c>
      <c r="BC3230" s="209" t="s">
        <v>7652</v>
      </c>
      <c r="BD3230" s="210">
        <v>407646</v>
      </c>
    </row>
    <row r="3231" spans="13:56" x14ac:dyDescent="0.55000000000000004">
      <c r="M3231" s="224" t="s">
        <v>43754</v>
      </c>
      <c r="N3231" s="224"/>
      <c r="O3231" s="225">
        <v>4128.8900000000003</v>
      </c>
      <c r="Q3231" s="203" t="s">
        <v>5189</v>
      </c>
      <c r="R3231" s="203"/>
      <c r="S3231" s="204">
        <v>500</v>
      </c>
      <c r="Y3231" t="s">
        <v>70750</v>
      </c>
      <c r="Z3231" s="284">
        <v>7535.4</v>
      </c>
      <c r="AB3231" s="276" t="s">
        <v>49849</v>
      </c>
      <c r="AC3231" s="277">
        <v>5057.6400000000003</v>
      </c>
      <c r="AE3231" s="246" t="s">
        <v>55931</v>
      </c>
      <c r="AF3231" s="247">
        <v>108758.92</v>
      </c>
      <c r="AH3231" s="226" t="s">
        <v>17774</v>
      </c>
      <c r="AI3231" s="227">
        <v>28305.200000000001</v>
      </c>
      <c r="AK3231" s="207" t="s">
        <v>13268</v>
      </c>
      <c r="AL3231" s="208">
        <v>237977.08</v>
      </c>
      <c r="AM3231" s="93"/>
      <c r="AN3231" s="199" t="s">
        <v>32864</v>
      </c>
      <c r="AO3231" s="200">
        <v>5319.17</v>
      </c>
      <c r="AT3231" s="263"/>
      <c r="AU3231" s="264"/>
      <c r="AW3231" s="252" t="s">
        <v>10026</v>
      </c>
      <c r="AX3231" s="253">
        <v>344318.33</v>
      </c>
      <c r="AZ3231" s="230" t="s">
        <v>44083</v>
      </c>
      <c r="BA3231" s="231">
        <v>4128.8900000000003</v>
      </c>
      <c r="BC3231" s="209" t="s">
        <v>7893</v>
      </c>
      <c r="BD3231" s="210">
        <v>25265</v>
      </c>
    </row>
    <row r="3232" spans="13:56" x14ac:dyDescent="0.55000000000000004">
      <c r="M3232" s="224" t="s">
        <v>43756</v>
      </c>
      <c r="N3232" s="224"/>
      <c r="O3232" s="225">
        <v>17070</v>
      </c>
      <c r="Q3232" s="203" t="s">
        <v>5192</v>
      </c>
      <c r="R3232" s="203"/>
      <c r="S3232" s="204">
        <v>3357</v>
      </c>
      <c r="Y3232" t="s">
        <v>53581</v>
      </c>
      <c r="Z3232" s="284">
        <v>32515.77</v>
      </c>
      <c r="AB3232" s="276" t="s">
        <v>60349</v>
      </c>
      <c r="AC3232" s="277">
        <v>-2424.5300000000002</v>
      </c>
      <c r="AE3232" s="246" t="s">
        <v>58993</v>
      </c>
      <c r="AF3232" s="247">
        <v>21823.200000000001</v>
      </c>
      <c r="AH3232" s="226" t="s">
        <v>17775</v>
      </c>
      <c r="AI3232" s="227">
        <v>87692.23</v>
      </c>
      <c r="AK3232" s="207" t="s">
        <v>17688</v>
      </c>
      <c r="AL3232" s="208">
        <v>99500.81</v>
      </c>
      <c r="AM3232" s="93"/>
      <c r="AN3232" s="199" t="s">
        <v>32865</v>
      </c>
      <c r="AO3232" s="200">
        <v>13697.74</v>
      </c>
      <c r="AT3232" s="263"/>
      <c r="AU3232" s="264"/>
      <c r="AW3232" s="252" t="s">
        <v>10027</v>
      </c>
      <c r="AX3232" s="253">
        <v>211823.71</v>
      </c>
      <c r="AZ3232" s="230" t="s">
        <v>44085</v>
      </c>
      <c r="BA3232" s="231">
        <v>17070</v>
      </c>
      <c r="BC3232" s="209" t="s">
        <v>8136</v>
      </c>
      <c r="BD3232" s="210">
        <v>50680</v>
      </c>
    </row>
    <row r="3233" spans="13:56" x14ac:dyDescent="0.55000000000000004">
      <c r="M3233" s="224" t="s">
        <v>43760</v>
      </c>
      <c r="N3233" s="224"/>
      <c r="O3233" s="225">
        <v>9876</v>
      </c>
      <c r="Q3233" s="203" t="s">
        <v>5193</v>
      </c>
      <c r="R3233" s="203"/>
      <c r="S3233" s="204">
        <v>523</v>
      </c>
      <c r="Y3233" t="s">
        <v>53582</v>
      </c>
      <c r="Z3233" s="284">
        <v>11240.58</v>
      </c>
      <c r="AB3233" s="276" t="s">
        <v>42380</v>
      </c>
      <c r="AC3233" s="277">
        <v>586.27</v>
      </c>
      <c r="AE3233" s="246" t="s">
        <v>34781</v>
      </c>
      <c r="AF3233" s="247">
        <v>61055.25</v>
      </c>
      <c r="AH3233" s="226" t="s">
        <v>17776</v>
      </c>
      <c r="AI3233" s="227">
        <v>8062.84</v>
      </c>
      <c r="AK3233" s="207" t="s">
        <v>17689</v>
      </c>
      <c r="AL3233" s="208">
        <v>7250.63</v>
      </c>
      <c r="AM3233" s="93"/>
      <c r="AN3233" s="199" t="s">
        <v>32866</v>
      </c>
      <c r="AO3233" s="200">
        <v>40907.54</v>
      </c>
      <c r="AT3233" s="263"/>
      <c r="AU3233" s="264"/>
      <c r="AW3233" s="252" t="s">
        <v>10028</v>
      </c>
      <c r="AX3233" s="253">
        <v>79664.7</v>
      </c>
      <c r="AZ3233" s="230" t="s">
        <v>44089</v>
      </c>
      <c r="BA3233" s="231">
        <v>9876</v>
      </c>
      <c r="BC3233" s="209" t="s">
        <v>8414</v>
      </c>
      <c r="BD3233" s="210">
        <v>131032</v>
      </c>
    </row>
    <row r="3234" spans="13:56" x14ac:dyDescent="0.55000000000000004">
      <c r="M3234" s="224" t="s">
        <v>43762</v>
      </c>
      <c r="N3234" s="224"/>
      <c r="O3234" s="225">
        <v>30849</v>
      </c>
      <c r="Q3234" s="203" t="s">
        <v>5196</v>
      </c>
      <c r="R3234" s="203"/>
      <c r="S3234" s="204">
        <v>916</v>
      </c>
      <c r="Y3234" t="s">
        <v>50366</v>
      </c>
      <c r="Z3234" s="284">
        <v>16351.61</v>
      </c>
      <c r="AB3234" s="276" t="s">
        <v>49850</v>
      </c>
      <c r="AC3234" s="277">
        <v>288.12</v>
      </c>
      <c r="AE3234" s="246" t="s">
        <v>55932</v>
      </c>
      <c r="AF3234" s="247">
        <v>38216.79</v>
      </c>
      <c r="AH3234" s="226" t="s">
        <v>51975</v>
      </c>
      <c r="AI3234" s="227">
        <v>7038.71</v>
      </c>
      <c r="AK3234" s="207" t="s">
        <v>17690</v>
      </c>
      <c r="AL3234" s="208">
        <v>31050.5</v>
      </c>
      <c r="AM3234" s="93"/>
      <c r="AN3234" s="199" t="s">
        <v>32867</v>
      </c>
      <c r="AO3234" s="200">
        <v>317.95</v>
      </c>
      <c r="AT3234" s="263"/>
      <c r="AU3234" s="264"/>
      <c r="AW3234" s="252" t="s">
        <v>10029</v>
      </c>
      <c r="AX3234" s="253">
        <v>148736.5</v>
      </c>
      <c r="AZ3234" s="230" t="s">
        <v>44091</v>
      </c>
      <c r="BA3234" s="231">
        <v>30849</v>
      </c>
      <c r="BC3234" s="209" t="s">
        <v>8584</v>
      </c>
      <c r="BD3234" s="210">
        <v>235206</v>
      </c>
    </row>
    <row r="3235" spans="13:56" x14ac:dyDescent="0.55000000000000004">
      <c r="M3235" s="224" t="s">
        <v>43763</v>
      </c>
      <c r="N3235" s="224"/>
      <c r="O3235" s="225">
        <v>720</v>
      </c>
      <c r="Q3235" s="203" t="s">
        <v>5112</v>
      </c>
      <c r="R3235" s="203"/>
      <c r="S3235" s="204">
        <v>31018.37</v>
      </c>
      <c r="Y3235" t="s">
        <v>50367</v>
      </c>
      <c r="Z3235" s="284">
        <v>45172.02</v>
      </c>
      <c r="AB3235" s="276" t="s">
        <v>60350</v>
      </c>
      <c r="AC3235" s="277">
        <v>-155.97999999999999</v>
      </c>
      <c r="AE3235" s="246" t="s">
        <v>57326</v>
      </c>
      <c r="AF3235" s="247">
        <v>5989.5</v>
      </c>
      <c r="AH3235" s="226" t="s">
        <v>51976</v>
      </c>
      <c r="AI3235" s="227">
        <v>9915.5400000000009</v>
      </c>
      <c r="AK3235" s="207" t="s">
        <v>17691</v>
      </c>
      <c r="AL3235" s="208">
        <v>18850</v>
      </c>
      <c r="AM3235" s="93"/>
      <c r="AN3235" s="199" t="s">
        <v>32868</v>
      </c>
      <c r="AO3235" s="200">
        <v>43510.03</v>
      </c>
      <c r="AT3235" s="263"/>
      <c r="AU3235" s="264"/>
      <c r="AW3235" s="252" t="s">
        <v>10030</v>
      </c>
      <c r="AX3235" s="253">
        <v>107585.28</v>
      </c>
      <c r="AZ3235" s="230" t="s">
        <v>44092</v>
      </c>
      <c r="BA3235" s="231">
        <v>720</v>
      </c>
      <c r="BC3235" s="209" t="s">
        <v>8794</v>
      </c>
      <c r="BD3235" s="210">
        <v>158527</v>
      </c>
    </row>
    <row r="3236" spans="13:56" x14ac:dyDescent="0.55000000000000004">
      <c r="M3236" s="224" t="s">
        <v>43765</v>
      </c>
      <c r="N3236" s="224"/>
      <c r="O3236" s="225">
        <v>1341</v>
      </c>
      <c r="Q3236" s="203" t="s">
        <v>5197</v>
      </c>
      <c r="R3236" s="203"/>
      <c r="S3236" s="204">
        <v>698</v>
      </c>
      <c r="Y3236" t="s">
        <v>50368</v>
      </c>
      <c r="Z3236" s="284">
        <v>12141.72</v>
      </c>
      <c r="AB3236" s="276" t="s">
        <v>60351</v>
      </c>
      <c r="AC3236" s="277">
        <v>26.39</v>
      </c>
      <c r="AE3236" s="246" t="s">
        <v>59534</v>
      </c>
      <c r="AF3236" s="247">
        <v>48.76</v>
      </c>
      <c r="AH3236" s="226" t="s">
        <v>17777</v>
      </c>
      <c r="AI3236" s="227">
        <v>7409.33</v>
      </c>
      <c r="AK3236" s="207" t="s">
        <v>17692</v>
      </c>
      <c r="AL3236" s="208">
        <v>2520</v>
      </c>
      <c r="AM3236" s="93"/>
      <c r="AN3236" s="199" t="s">
        <v>32869</v>
      </c>
      <c r="AO3236" s="200">
        <v>6664.6</v>
      </c>
      <c r="AT3236" s="263"/>
      <c r="AU3236" s="264"/>
      <c r="AW3236" s="252" t="s">
        <v>10031</v>
      </c>
      <c r="AX3236" s="253">
        <v>102528.82</v>
      </c>
      <c r="AZ3236" s="230" t="s">
        <v>44094</v>
      </c>
      <c r="BA3236" s="231">
        <v>1341</v>
      </c>
      <c r="BC3236" s="209" t="s">
        <v>9083</v>
      </c>
      <c r="BD3236" s="210">
        <v>154060</v>
      </c>
    </row>
    <row r="3237" spans="13:56" x14ac:dyDescent="0.55000000000000004">
      <c r="M3237" s="224" t="s">
        <v>43773</v>
      </c>
      <c r="N3237" s="224"/>
      <c r="O3237" s="225">
        <v>5053</v>
      </c>
      <c r="Q3237" s="203" t="s">
        <v>5198</v>
      </c>
      <c r="R3237" s="203"/>
      <c r="S3237" s="204">
        <v>1776.23</v>
      </c>
      <c r="Y3237" t="s">
        <v>53584</v>
      </c>
      <c r="Z3237" s="284">
        <v>3687.46</v>
      </c>
      <c r="AB3237" s="276" t="s">
        <v>69966</v>
      </c>
      <c r="AC3237" s="277">
        <v>875</v>
      </c>
      <c r="AE3237" s="246" t="s">
        <v>36140</v>
      </c>
      <c r="AF3237" s="247">
        <v>1496.03</v>
      </c>
      <c r="AH3237" s="226" t="s">
        <v>17778</v>
      </c>
      <c r="AI3237" s="227">
        <v>6754.05</v>
      </c>
      <c r="AK3237" s="207" t="s">
        <v>17693</v>
      </c>
      <c r="AL3237" s="208">
        <v>500000</v>
      </c>
      <c r="AM3237" s="93"/>
      <c r="AN3237" s="199" t="s">
        <v>32870</v>
      </c>
      <c r="AO3237" s="200">
        <v>42226.27</v>
      </c>
      <c r="AT3237" s="263"/>
      <c r="AU3237" s="264"/>
      <c r="AW3237" s="252" t="s">
        <v>10032</v>
      </c>
      <c r="AX3237" s="253">
        <v>226459.48</v>
      </c>
      <c r="AZ3237" s="230" t="s">
        <v>44102</v>
      </c>
      <c r="BA3237" s="231">
        <v>5053</v>
      </c>
      <c r="BC3237" s="209" t="s">
        <v>9394</v>
      </c>
      <c r="BD3237" s="210">
        <v>854419.77</v>
      </c>
    </row>
    <row r="3238" spans="13:56" x14ac:dyDescent="0.55000000000000004">
      <c r="M3238" s="224" t="s">
        <v>43776</v>
      </c>
      <c r="N3238" s="224"/>
      <c r="O3238" s="225">
        <v>1557</v>
      </c>
      <c r="Q3238" s="203" t="s">
        <v>5199</v>
      </c>
      <c r="R3238" s="203"/>
      <c r="S3238" s="204">
        <v>2660</v>
      </c>
      <c r="Y3238" t="s">
        <v>71652</v>
      </c>
      <c r="Z3238" s="284">
        <v>2300.39</v>
      </c>
      <c r="AB3238" s="276" t="s">
        <v>42381</v>
      </c>
      <c r="AC3238" s="277">
        <v>1825.02</v>
      </c>
      <c r="AE3238" s="246" t="s">
        <v>34782</v>
      </c>
      <c r="AF3238" s="247">
        <v>20000</v>
      </c>
      <c r="AH3238" s="226" t="s">
        <v>17779</v>
      </c>
      <c r="AI3238" s="227">
        <v>524769.04</v>
      </c>
      <c r="AK3238" s="207" t="s">
        <v>17694</v>
      </c>
      <c r="AL3238" s="208">
        <v>167.5</v>
      </c>
      <c r="AM3238" s="93"/>
      <c r="AN3238" s="199" t="s">
        <v>32871</v>
      </c>
      <c r="AO3238" s="200">
        <v>6664</v>
      </c>
      <c r="AT3238" s="263"/>
      <c r="AU3238" s="264"/>
      <c r="AW3238" s="252" t="s">
        <v>10033</v>
      </c>
      <c r="AX3238" s="253">
        <v>145684.01</v>
      </c>
      <c r="AZ3238" s="230" t="s">
        <v>44105</v>
      </c>
      <c r="BA3238" s="231">
        <v>1557</v>
      </c>
      <c r="BC3238" s="209" t="s">
        <v>9597</v>
      </c>
      <c r="BD3238" s="210">
        <v>37400</v>
      </c>
    </row>
    <row r="3239" spans="13:56" x14ac:dyDescent="0.55000000000000004">
      <c r="M3239" s="224" t="s">
        <v>43780</v>
      </c>
      <c r="N3239" s="224"/>
      <c r="O3239" s="225">
        <v>43031</v>
      </c>
      <c r="Q3239" s="203" t="s">
        <v>5045</v>
      </c>
      <c r="R3239" s="203"/>
      <c r="S3239" s="204">
        <v>1162.6400000000001</v>
      </c>
      <c r="Y3239" t="s">
        <v>39435</v>
      </c>
      <c r="Z3239" s="284">
        <v>93122.25</v>
      </c>
      <c r="AB3239" s="276" t="s">
        <v>42382</v>
      </c>
      <c r="AC3239" s="277">
        <v>31737.73</v>
      </c>
      <c r="AE3239" s="246" t="s">
        <v>40197</v>
      </c>
      <c r="AF3239" s="247">
        <v>685783.22</v>
      </c>
      <c r="AH3239" s="226" t="s">
        <v>47877</v>
      </c>
      <c r="AI3239" s="227">
        <v>11136.92</v>
      </c>
      <c r="AK3239" s="207" t="s">
        <v>17695</v>
      </c>
      <c r="AL3239" s="208">
        <v>125429.66</v>
      </c>
      <c r="AM3239" s="93"/>
      <c r="AN3239" s="199" t="s">
        <v>14348</v>
      </c>
      <c r="AO3239" s="200">
        <v>97356</v>
      </c>
      <c r="AT3239" s="263"/>
      <c r="AU3239" s="264"/>
      <c r="AW3239" s="252" t="s">
        <v>10034</v>
      </c>
      <c r="AX3239" s="253">
        <v>2902105.57</v>
      </c>
      <c r="AZ3239" s="230" t="s">
        <v>44109</v>
      </c>
      <c r="BA3239" s="231">
        <v>43031</v>
      </c>
      <c r="BC3239" s="209" t="s">
        <v>10970</v>
      </c>
      <c r="BD3239" s="210">
        <v>30863.5</v>
      </c>
    </row>
    <row r="3240" spans="13:56" x14ac:dyDescent="0.55000000000000004">
      <c r="M3240" s="224" t="s">
        <v>43781</v>
      </c>
      <c r="N3240" s="224"/>
      <c r="O3240" s="225">
        <v>28801</v>
      </c>
      <c r="Q3240" s="203" t="s">
        <v>5200</v>
      </c>
      <c r="R3240" s="203"/>
      <c r="S3240" s="204">
        <v>1744</v>
      </c>
      <c r="Y3240" t="s">
        <v>53586</v>
      </c>
      <c r="Z3240" s="284">
        <v>31041.99</v>
      </c>
      <c r="AB3240" s="276" t="s">
        <v>60352</v>
      </c>
      <c r="AC3240" s="277">
        <v>19099.98</v>
      </c>
      <c r="AE3240" s="246" t="s">
        <v>59535</v>
      </c>
      <c r="AF3240" s="247">
        <v>362.81</v>
      </c>
      <c r="AH3240" s="226" t="s">
        <v>51977</v>
      </c>
      <c r="AI3240" s="227">
        <v>128806.63</v>
      </c>
      <c r="AK3240" s="207" t="s">
        <v>13269</v>
      </c>
      <c r="AL3240" s="208">
        <v>914099.85</v>
      </c>
      <c r="AM3240" s="93"/>
      <c r="AN3240" s="199" t="s">
        <v>14349</v>
      </c>
      <c r="AO3240" s="200">
        <v>29856.720000000001</v>
      </c>
      <c r="AT3240" s="263"/>
      <c r="AU3240" s="264"/>
      <c r="AW3240" s="252" t="s">
        <v>10035</v>
      </c>
      <c r="AX3240" s="253">
        <v>86101.53</v>
      </c>
      <c r="AZ3240" s="230" t="s">
        <v>44110</v>
      </c>
      <c r="BA3240" s="231">
        <v>28801</v>
      </c>
      <c r="BC3240" s="209" t="s">
        <v>9678</v>
      </c>
      <c r="BD3240" s="210">
        <v>42090.23</v>
      </c>
    </row>
    <row r="3241" spans="13:56" x14ac:dyDescent="0.55000000000000004">
      <c r="M3241" s="224" t="s">
        <v>43785</v>
      </c>
      <c r="N3241" s="224"/>
      <c r="O3241" s="225">
        <v>2012</v>
      </c>
      <c r="Q3241" s="203" t="s">
        <v>5115</v>
      </c>
      <c r="R3241" s="203"/>
      <c r="S3241" s="204">
        <v>63839.33</v>
      </c>
      <c r="Y3241" t="s">
        <v>26714</v>
      </c>
      <c r="Z3241" s="284">
        <v>368412.78</v>
      </c>
      <c r="AB3241" s="276" t="s">
        <v>67432</v>
      </c>
      <c r="AC3241" s="277">
        <v>0.88</v>
      </c>
      <c r="AE3241" s="246" t="s">
        <v>58486</v>
      </c>
      <c r="AF3241" s="247">
        <v>137405.41</v>
      </c>
      <c r="AH3241" s="226" t="s">
        <v>17780</v>
      </c>
      <c r="AI3241" s="227">
        <v>2325.5</v>
      </c>
      <c r="AK3241" s="207" t="s">
        <v>17696</v>
      </c>
      <c r="AL3241" s="208">
        <v>199777.39</v>
      </c>
      <c r="AM3241" s="93"/>
      <c r="AN3241" s="199" t="s">
        <v>28735</v>
      </c>
      <c r="AO3241" s="200">
        <v>69531.7</v>
      </c>
      <c r="AT3241" s="263"/>
      <c r="AU3241" s="264"/>
      <c r="AW3241" s="252" t="s">
        <v>10036</v>
      </c>
      <c r="AX3241" s="253">
        <v>912800.15</v>
      </c>
      <c r="AZ3241" s="230" t="s">
        <v>44114</v>
      </c>
      <c r="BA3241" s="231">
        <v>2012</v>
      </c>
      <c r="BC3241" s="209" t="s">
        <v>9723</v>
      </c>
      <c r="BD3241" s="210">
        <v>96398.68</v>
      </c>
    </row>
    <row r="3242" spans="13:56" x14ac:dyDescent="0.55000000000000004">
      <c r="M3242" s="224" t="s">
        <v>43790</v>
      </c>
      <c r="N3242" s="224"/>
      <c r="O3242" s="225">
        <v>1544</v>
      </c>
      <c r="Q3242" s="203" t="s">
        <v>5116</v>
      </c>
      <c r="R3242" s="203"/>
      <c r="S3242" s="204">
        <v>11267.9</v>
      </c>
      <c r="Y3242" t="s">
        <v>57797</v>
      </c>
      <c r="Z3242" s="284">
        <v>11961.6</v>
      </c>
      <c r="AB3242" s="276" t="s">
        <v>70496</v>
      </c>
      <c r="AC3242" s="277">
        <v>-0.88</v>
      </c>
      <c r="AE3242" s="246" t="s">
        <v>34783</v>
      </c>
      <c r="AF3242" s="247">
        <v>119367.83</v>
      </c>
      <c r="AH3242" s="226" t="s">
        <v>17781</v>
      </c>
      <c r="AI3242" s="227">
        <v>177.9</v>
      </c>
      <c r="AK3242" s="207" t="s">
        <v>13270</v>
      </c>
      <c r="AL3242" s="208">
        <v>107456.84</v>
      </c>
      <c r="AM3242" s="93"/>
      <c r="AN3242" s="199" t="s">
        <v>14350</v>
      </c>
      <c r="AO3242" s="200">
        <v>1709.01</v>
      </c>
      <c r="AT3242" s="263"/>
      <c r="AU3242" s="264"/>
      <c r="AW3242" s="252" t="s">
        <v>10037</v>
      </c>
      <c r="AX3242" s="253">
        <v>289993.03999999998</v>
      </c>
      <c r="AZ3242" s="230" t="s">
        <v>44119</v>
      </c>
      <c r="BA3242" s="231">
        <v>1544</v>
      </c>
      <c r="BC3242" s="209" t="s">
        <v>11662</v>
      </c>
      <c r="BD3242" s="210">
        <v>29401.87</v>
      </c>
    </row>
    <row r="3243" spans="13:56" x14ac:dyDescent="0.55000000000000004">
      <c r="M3243" s="224" t="s">
        <v>43796</v>
      </c>
      <c r="N3243" s="224"/>
      <c r="O3243" s="225">
        <v>1058.3599999999999</v>
      </c>
      <c r="Q3243" s="203" t="s">
        <v>5046</v>
      </c>
      <c r="R3243" s="203"/>
      <c r="S3243" s="204">
        <v>21854.61</v>
      </c>
      <c r="Y3243" t="s">
        <v>70751</v>
      </c>
      <c r="Z3243" s="284">
        <v>3008.73</v>
      </c>
      <c r="AB3243" s="276" t="s">
        <v>67433</v>
      </c>
      <c r="AC3243" s="277">
        <v>9926.2099999999991</v>
      </c>
      <c r="AE3243" s="246" t="s">
        <v>34784</v>
      </c>
      <c r="AF3243" s="247">
        <v>376909.03</v>
      </c>
      <c r="AH3243" s="226" t="s">
        <v>17782</v>
      </c>
      <c r="AI3243" s="227">
        <v>504.17</v>
      </c>
      <c r="AK3243" s="207" t="s">
        <v>13271</v>
      </c>
      <c r="AL3243" s="208">
        <v>1757837.79</v>
      </c>
      <c r="AM3243" s="93"/>
      <c r="AN3243" s="199" t="s">
        <v>14351</v>
      </c>
      <c r="AO3243" s="200">
        <v>96601.46</v>
      </c>
      <c r="AT3243" s="263"/>
      <c r="AU3243" s="264"/>
      <c r="AW3243" s="252" t="s">
        <v>10038</v>
      </c>
      <c r="AX3243" s="253">
        <v>17626.189999999999</v>
      </c>
      <c r="AZ3243" s="230" t="s">
        <v>44125</v>
      </c>
      <c r="BA3243" s="231">
        <v>1058.3599999999999</v>
      </c>
      <c r="BC3243" s="209" t="s">
        <v>9989</v>
      </c>
      <c r="BD3243" s="210">
        <v>2778288.05</v>
      </c>
    </row>
    <row r="3244" spans="13:56" x14ac:dyDescent="0.55000000000000004">
      <c r="M3244" s="224" t="s">
        <v>43799</v>
      </c>
      <c r="N3244" s="224"/>
      <c r="O3244" s="225">
        <v>2000</v>
      </c>
      <c r="Q3244" s="203" t="s">
        <v>5120</v>
      </c>
      <c r="R3244" s="203"/>
      <c r="S3244" s="204">
        <v>25816.5</v>
      </c>
      <c r="Y3244" t="s">
        <v>57798</v>
      </c>
      <c r="Z3244" s="284">
        <v>9117638.3399999999</v>
      </c>
      <c r="AB3244" s="276" t="s">
        <v>69716</v>
      </c>
      <c r="AC3244" s="277">
        <v>3000</v>
      </c>
      <c r="AE3244" s="246" t="s">
        <v>34785</v>
      </c>
      <c r="AF3244" s="247">
        <v>109651.87</v>
      </c>
      <c r="AH3244" s="226" t="s">
        <v>51978</v>
      </c>
      <c r="AI3244" s="227">
        <v>5750.76</v>
      </c>
      <c r="AK3244" s="207" t="s">
        <v>17697</v>
      </c>
      <c r="AL3244" s="208">
        <v>437909.35</v>
      </c>
      <c r="AM3244" s="93"/>
      <c r="AN3244" s="199" t="s">
        <v>14352</v>
      </c>
      <c r="AO3244" s="200">
        <v>14993.26</v>
      </c>
      <c r="AT3244" s="263"/>
      <c r="AU3244" s="264"/>
      <c r="AW3244" s="252" t="s">
        <v>10039</v>
      </c>
      <c r="AX3244" s="253">
        <v>163299.87</v>
      </c>
      <c r="AZ3244" s="230" t="s">
        <v>44130</v>
      </c>
      <c r="BA3244" s="231">
        <v>2000</v>
      </c>
      <c r="BC3244" s="209" t="s">
        <v>6811</v>
      </c>
      <c r="BD3244" s="210">
        <v>10960</v>
      </c>
    </row>
    <row r="3245" spans="13:56" x14ac:dyDescent="0.55000000000000004">
      <c r="M3245" s="224" t="s">
        <v>43800</v>
      </c>
      <c r="N3245" s="224"/>
      <c r="O3245" s="225">
        <v>394</v>
      </c>
      <c r="Q3245" s="203" t="s">
        <v>5047</v>
      </c>
      <c r="R3245" s="203"/>
      <c r="S3245" s="204">
        <v>7668.18</v>
      </c>
      <c r="Y3245" t="s">
        <v>71653</v>
      </c>
      <c r="Z3245">
        <v>500</v>
      </c>
      <c r="AB3245" s="276" t="s">
        <v>70497</v>
      </c>
      <c r="AC3245" s="277">
        <v>5000</v>
      </c>
      <c r="AE3245" s="246" t="s">
        <v>58846</v>
      </c>
      <c r="AF3245" s="247">
        <v>34000</v>
      </c>
      <c r="AH3245" s="226" t="s">
        <v>51979</v>
      </c>
      <c r="AI3245" s="227">
        <v>55.26</v>
      </c>
      <c r="AK3245" s="207" t="s">
        <v>17698</v>
      </c>
      <c r="AL3245" s="208">
        <v>7000</v>
      </c>
      <c r="AM3245" s="93"/>
      <c r="AN3245" s="199" t="s">
        <v>14353</v>
      </c>
      <c r="AO3245" s="200">
        <v>35355.57</v>
      </c>
      <c r="AT3245" s="263"/>
      <c r="AU3245" s="264"/>
      <c r="AW3245" s="252" t="s">
        <v>10040</v>
      </c>
      <c r="AX3245" s="253">
        <v>87190.09</v>
      </c>
      <c r="AZ3245" s="230" t="s">
        <v>44131</v>
      </c>
      <c r="BA3245" s="231">
        <v>394</v>
      </c>
      <c r="BC3245" s="209" t="s">
        <v>7491</v>
      </c>
      <c r="BD3245" s="210">
        <v>75644</v>
      </c>
    </row>
    <row r="3246" spans="13:56" x14ac:dyDescent="0.55000000000000004">
      <c r="M3246" s="224" t="s">
        <v>43807</v>
      </c>
      <c r="N3246" s="224"/>
      <c r="O3246" s="225">
        <v>30000</v>
      </c>
      <c r="Q3246" s="203" t="s">
        <v>5048</v>
      </c>
      <c r="R3246" s="203"/>
      <c r="S3246" s="204">
        <v>110701.19</v>
      </c>
      <c r="Y3246" t="s">
        <v>58665</v>
      </c>
      <c r="Z3246">
        <v>298.20999999999998</v>
      </c>
      <c r="AB3246" s="276" t="s">
        <v>60353</v>
      </c>
      <c r="AC3246" s="277">
        <v>4365.8599999999997</v>
      </c>
      <c r="AE3246" s="246" t="s">
        <v>54981</v>
      </c>
      <c r="AF3246" s="247">
        <v>10345.549999999999</v>
      </c>
      <c r="AH3246" s="226" t="s">
        <v>44612</v>
      </c>
      <c r="AI3246" s="227">
        <v>498.66</v>
      </c>
      <c r="AK3246" s="207" t="s">
        <v>17699</v>
      </c>
      <c r="AL3246" s="208">
        <v>535.51</v>
      </c>
      <c r="AM3246" s="93"/>
      <c r="AN3246" s="199" t="s">
        <v>14354</v>
      </c>
      <c r="AO3246" s="200">
        <v>2794.95</v>
      </c>
      <c r="AT3246" s="263"/>
      <c r="AU3246" s="264"/>
      <c r="AW3246" s="252" t="s">
        <v>10041</v>
      </c>
      <c r="AX3246" s="253">
        <v>61047.17</v>
      </c>
      <c r="AZ3246" s="230" t="s">
        <v>44139</v>
      </c>
      <c r="BA3246" s="231">
        <v>30000</v>
      </c>
      <c r="BC3246" s="209" t="s">
        <v>7894</v>
      </c>
      <c r="BD3246" s="210">
        <v>4128</v>
      </c>
    </row>
    <row r="3247" spans="13:56" x14ac:dyDescent="0.55000000000000004">
      <c r="M3247" s="224" t="s">
        <v>43810</v>
      </c>
      <c r="N3247" s="224"/>
      <c r="O3247" s="225">
        <v>14444</v>
      </c>
      <c r="Q3247" s="203" t="s">
        <v>5122</v>
      </c>
      <c r="R3247" s="203"/>
      <c r="S3247" s="204">
        <v>40659.089999999997</v>
      </c>
      <c r="Y3247" t="s">
        <v>66709</v>
      </c>
      <c r="Z3247" s="284">
        <v>2383.8000000000002</v>
      </c>
      <c r="AB3247" s="276" t="s">
        <v>60354</v>
      </c>
      <c r="AC3247" s="277">
        <v>180.97</v>
      </c>
      <c r="AE3247" s="246" t="s">
        <v>64109</v>
      </c>
      <c r="AF3247" s="247">
        <v>288498.69</v>
      </c>
      <c r="AH3247" s="226" t="s">
        <v>38959</v>
      </c>
      <c r="AI3247" s="227">
        <v>85659.199999999997</v>
      </c>
      <c r="AK3247" s="207" t="s">
        <v>17700</v>
      </c>
      <c r="AL3247" s="208">
        <v>1517.6</v>
      </c>
      <c r="AM3247" s="93"/>
      <c r="AN3247" s="199" t="s">
        <v>28739</v>
      </c>
      <c r="AO3247" s="200">
        <v>40907.54</v>
      </c>
      <c r="AT3247" s="263"/>
      <c r="AU3247" s="264"/>
      <c r="AW3247" s="252" t="s">
        <v>10042</v>
      </c>
      <c r="AX3247" s="253">
        <v>74383.350000000006</v>
      </c>
      <c r="AZ3247" s="230" t="s">
        <v>44142</v>
      </c>
      <c r="BA3247" s="231">
        <v>14444</v>
      </c>
      <c r="BC3247" s="209" t="s">
        <v>8137</v>
      </c>
      <c r="BD3247" s="210">
        <v>5566</v>
      </c>
    </row>
    <row r="3248" spans="13:56" x14ac:dyDescent="0.55000000000000004">
      <c r="M3248" s="224" t="s">
        <v>43815</v>
      </c>
      <c r="N3248" s="224"/>
      <c r="O3248" s="225">
        <v>18133</v>
      </c>
      <c r="Q3248" s="203" t="s">
        <v>5125</v>
      </c>
      <c r="R3248" s="203"/>
      <c r="S3248" s="204">
        <v>807.62</v>
      </c>
      <c r="Y3248" t="s">
        <v>71654</v>
      </c>
      <c r="Z3248">
        <v>950.02</v>
      </c>
      <c r="AB3248" s="276" t="s">
        <v>60355</v>
      </c>
      <c r="AC3248" s="277">
        <v>1097.1099999999999</v>
      </c>
      <c r="AE3248" s="246" t="s">
        <v>38973</v>
      </c>
      <c r="AF3248" s="247">
        <v>999.78</v>
      </c>
      <c r="AH3248" s="226" t="s">
        <v>40189</v>
      </c>
      <c r="AI3248" s="227">
        <v>6996.8</v>
      </c>
      <c r="AK3248" s="207" t="s">
        <v>17701</v>
      </c>
      <c r="AL3248" s="208">
        <v>21842.89</v>
      </c>
      <c r="AM3248" s="93"/>
      <c r="AN3248" s="199" t="s">
        <v>32872</v>
      </c>
      <c r="AO3248" s="200">
        <v>317.95</v>
      </c>
      <c r="AT3248" s="263"/>
      <c r="AU3248" s="264"/>
      <c r="AW3248" s="252" t="s">
        <v>10043</v>
      </c>
      <c r="AX3248" s="253">
        <v>326473.61</v>
      </c>
      <c r="AZ3248" s="230" t="s">
        <v>44148</v>
      </c>
      <c r="BA3248" s="231">
        <v>18133</v>
      </c>
      <c r="BC3248" s="209" t="s">
        <v>8415</v>
      </c>
      <c r="BD3248" s="210">
        <v>1272</v>
      </c>
    </row>
    <row r="3249" spans="13:56" x14ac:dyDescent="0.55000000000000004">
      <c r="M3249" s="224" t="s">
        <v>43821</v>
      </c>
      <c r="N3249" s="224"/>
      <c r="O3249" s="225">
        <v>2003</v>
      </c>
      <c r="Q3249" s="203" t="s">
        <v>5126</v>
      </c>
      <c r="R3249" s="203"/>
      <c r="S3249" s="204">
        <v>30863.5</v>
      </c>
      <c r="Y3249" t="s">
        <v>71655</v>
      </c>
      <c r="Z3249">
        <v>127.83</v>
      </c>
      <c r="AB3249" s="276" t="s">
        <v>67434</v>
      </c>
      <c r="AC3249" s="277">
        <v>8415</v>
      </c>
      <c r="AE3249" s="246" t="s">
        <v>54982</v>
      </c>
      <c r="AF3249" s="247">
        <v>218251.68</v>
      </c>
      <c r="AH3249" s="226" t="s">
        <v>38960</v>
      </c>
      <c r="AI3249" s="227">
        <v>6695.36</v>
      </c>
      <c r="AK3249" s="207" t="s">
        <v>17702</v>
      </c>
      <c r="AL3249" s="208">
        <v>6306</v>
      </c>
      <c r="AM3249" s="93"/>
      <c r="AN3249" s="199" t="s">
        <v>32873</v>
      </c>
      <c r="AO3249" s="200">
        <v>43510.03</v>
      </c>
      <c r="AT3249" s="263"/>
      <c r="AU3249" s="264"/>
      <c r="AW3249" s="252" t="s">
        <v>38790</v>
      </c>
      <c r="AX3249" s="253">
        <v>114492.34</v>
      </c>
      <c r="AZ3249" s="230" t="s">
        <v>44154</v>
      </c>
      <c r="BA3249" s="231">
        <v>2003</v>
      </c>
      <c r="BC3249" s="209" t="s">
        <v>8585</v>
      </c>
      <c r="BD3249" s="210">
        <v>6830</v>
      </c>
    </row>
    <row r="3250" spans="13:56" x14ac:dyDescent="0.55000000000000004">
      <c r="M3250" s="224" t="s">
        <v>43826</v>
      </c>
      <c r="N3250" s="224"/>
      <c r="O3250" s="225">
        <v>2365</v>
      </c>
      <c r="Q3250" s="203" t="s">
        <v>3605</v>
      </c>
      <c r="R3250" s="203"/>
      <c r="S3250" s="204">
        <v>33415.35</v>
      </c>
      <c r="Y3250" t="s">
        <v>70759</v>
      </c>
      <c r="Z3250" s="284">
        <v>16873.13</v>
      </c>
      <c r="AB3250" s="276" t="s">
        <v>57386</v>
      </c>
      <c r="AC3250" s="277">
        <v>45856.68</v>
      </c>
      <c r="AE3250" s="246" t="s">
        <v>58213</v>
      </c>
      <c r="AF3250" s="247">
        <v>155010.97</v>
      </c>
      <c r="AH3250" s="226" t="s">
        <v>38961</v>
      </c>
      <c r="AI3250" s="227">
        <v>20463.84</v>
      </c>
      <c r="AK3250" s="207" t="s">
        <v>17703</v>
      </c>
      <c r="AL3250" s="208">
        <v>998.3</v>
      </c>
      <c r="AM3250" s="93"/>
      <c r="AN3250" s="199" t="s">
        <v>28742</v>
      </c>
      <c r="AO3250" s="200">
        <v>6664.6</v>
      </c>
      <c r="AT3250" s="263"/>
      <c r="AU3250" s="264"/>
      <c r="AW3250" s="252" t="s">
        <v>10044</v>
      </c>
      <c r="AX3250" s="253">
        <v>4690247.55</v>
      </c>
      <c r="AZ3250" s="230" t="s">
        <v>44161</v>
      </c>
      <c r="BA3250" s="231">
        <v>2365</v>
      </c>
      <c r="BC3250" s="209" t="s">
        <v>8795</v>
      </c>
      <c r="BD3250" s="210">
        <v>273</v>
      </c>
    </row>
    <row r="3251" spans="13:56" x14ac:dyDescent="0.55000000000000004">
      <c r="M3251" s="224" t="s">
        <v>43829</v>
      </c>
      <c r="N3251" s="224"/>
      <c r="O3251" s="225">
        <v>995</v>
      </c>
      <c r="Q3251" s="203" t="s">
        <v>5128</v>
      </c>
      <c r="R3251" s="203"/>
      <c r="S3251" s="204">
        <v>1635.18</v>
      </c>
      <c r="Y3251" t="s">
        <v>70760</v>
      </c>
      <c r="Z3251" s="284">
        <v>1290.81</v>
      </c>
      <c r="AB3251" s="276" t="s">
        <v>67435</v>
      </c>
      <c r="AC3251" s="277">
        <v>45103.3</v>
      </c>
      <c r="AE3251" s="246" t="s">
        <v>38974</v>
      </c>
      <c r="AF3251" s="247">
        <v>3039.93</v>
      </c>
      <c r="AH3251" s="226" t="s">
        <v>38962</v>
      </c>
      <c r="AI3251" s="227">
        <v>10906.08</v>
      </c>
      <c r="AK3251" s="207" t="s">
        <v>17704</v>
      </c>
      <c r="AL3251" s="208">
        <v>900.7</v>
      </c>
      <c r="AM3251" s="93"/>
      <c r="AN3251" s="199" t="s">
        <v>14355</v>
      </c>
      <c r="AO3251" s="200">
        <v>139582.26999999999</v>
      </c>
      <c r="AT3251" s="263"/>
      <c r="AU3251" s="264"/>
      <c r="AW3251" s="252" t="s">
        <v>10045</v>
      </c>
      <c r="AX3251" s="253">
        <v>138321.09</v>
      </c>
      <c r="AZ3251" s="230" t="s">
        <v>44164</v>
      </c>
      <c r="BA3251" s="231">
        <v>995</v>
      </c>
      <c r="BC3251" s="209" t="s">
        <v>9084</v>
      </c>
      <c r="BD3251" s="210">
        <v>61651</v>
      </c>
    </row>
    <row r="3252" spans="13:56" x14ac:dyDescent="0.55000000000000004">
      <c r="M3252" s="224" t="s">
        <v>46430</v>
      </c>
      <c r="N3252" s="224"/>
      <c r="O3252" s="225">
        <v>3189.08</v>
      </c>
      <c r="Q3252" s="203" t="s">
        <v>5129</v>
      </c>
      <c r="R3252" s="203"/>
      <c r="S3252" s="204">
        <v>49877.87</v>
      </c>
      <c r="Y3252" t="s">
        <v>70761</v>
      </c>
      <c r="Z3252" s="284">
        <v>3612.48</v>
      </c>
      <c r="AB3252" s="276" t="s">
        <v>52247</v>
      </c>
      <c r="AC3252" s="277">
        <v>45000.02</v>
      </c>
      <c r="AE3252" s="246" t="s">
        <v>59536</v>
      </c>
      <c r="AF3252" s="247">
        <v>-1909.79</v>
      </c>
      <c r="AH3252" s="226" t="s">
        <v>17784</v>
      </c>
      <c r="AI3252" s="227">
        <v>2055.3000000000002</v>
      </c>
      <c r="AK3252" s="207" t="s">
        <v>17705</v>
      </c>
      <c r="AL3252" s="208">
        <v>18994</v>
      </c>
      <c r="AM3252" s="93"/>
      <c r="AN3252" s="199" t="s">
        <v>28745</v>
      </c>
      <c r="AO3252" s="200">
        <v>6664</v>
      </c>
      <c r="AT3252" s="263"/>
      <c r="AU3252" s="264"/>
      <c r="AW3252" s="252" t="s">
        <v>10046</v>
      </c>
      <c r="AX3252" s="253">
        <v>57231.46</v>
      </c>
      <c r="AZ3252" s="230" t="s">
        <v>46538</v>
      </c>
      <c r="BA3252" s="231">
        <v>3189.08</v>
      </c>
      <c r="BC3252" s="209" t="s">
        <v>9395</v>
      </c>
      <c r="BD3252" s="210">
        <v>69610</v>
      </c>
    </row>
    <row r="3253" spans="13:56" x14ac:dyDescent="0.55000000000000004">
      <c r="M3253" s="224" t="s">
        <v>46453</v>
      </c>
      <c r="N3253" s="224"/>
      <c r="O3253" s="225">
        <v>1001</v>
      </c>
      <c r="Q3253" s="203" t="s">
        <v>3606</v>
      </c>
      <c r="R3253" s="203"/>
      <c r="S3253" s="204">
        <v>6532.56</v>
      </c>
      <c r="Y3253" t="s">
        <v>71656</v>
      </c>
      <c r="Z3253">
        <v>643.79999999999995</v>
      </c>
      <c r="AB3253" s="276" t="s">
        <v>44747</v>
      </c>
      <c r="AC3253" s="277">
        <v>38.08</v>
      </c>
      <c r="AE3253" s="246" t="s">
        <v>52032</v>
      </c>
      <c r="AF3253" s="247">
        <v>9.33</v>
      </c>
      <c r="AH3253" s="226" t="s">
        <v>17785</v>
      </c>
      <c r="AI3253" s="227">
        <v>786.21</v>
      </c>
      <c r="AK3253" s="207" t="s">
        <v>17706</v>
      </c>
      <c r="AL3253" s="208">
        <v>3165</v>
      </c>
      <c r="AM3253" s="93"/>
      <c r="AN3253" s="199" t="s">
        <v>14356</v>
      </c>
      <c r="AO3253" s="200">
        <v>1450.07</v>
      </c>
      <c r="AT3253" s="263"/>
      <c r="AU3253" s="264"/>
      <c r="AW3253" s="252" t="s">
        <v>10047</v>
      </c>
      <c r="AX3253" s="253">
        <v>3699882.67</v>
      </c>
      <c r="AZ3253" s="230" t="s">
        <v>46566</v>
      </c>
      <c r="BA3253" s="231">
        <v>1001</v>
      </c>
      <c r="BC3253" s="209" t="s">
        <v>9679</v>
      </c>
      <c r="BD3253" s="210">
        <v>15340.12</v>
      </c>
    </row>
    <row r="3254" spans="13:56" x14ac:dyDescent="0.55000000000000004">
      <c r="M3254" s="224" t="s">
        <v>46466</v>
      </c>
      <c r="N3254" s="224"/>
      <c r="O3254" s="225">
        <v>3502.64</v>
      </c>
      <c r="Q3254" s="203" t="s">
        <v>5210</v>
      </c>
      <c r="R3254" s="203"/>
      <c r="S3254" s="204">
        <v>1177</v>
      </c>
      <c r="Y3254" t="s">
        <v>70762</v>
      </c>
      <c r="Z3254">
        <v>349.93</v>
      </c>
      <c r="AB3254" s="276" t="s">
        <v>46865</v>
      </c>
      <c r="AC3254" s="277">
        <v>114.24</v>
      </c>
      <c r="AE3254" s="246" t="s">
        <v>47880</v>
      </c>
      <c r="AF3254" s="247">
        <v>471.32</v>
      </c>
      <c r="AH3254" s="226" t="s">
        <v>38963</v>
      </c>
      <c r="AI3254" s="227">
        <v>38356.86</v>
      </c>
      <c r="AK3254" s="207" t="s">
        <v>17707</v>
      </c>
      <c r="AL3254" s="208">
        <v>5050</v>
      </c>
      <c r="AM3254" s="93"/>
      <c r="AN3254" s="199" t="s">
        <v>14357</v>
      </c>
      <c r="AO3254" s="200">
        <v>5595.44</v>
      </c>
      <c r="AT3254" s="263"/>
      <c r="AU3254" s="264"/>
      <c r="AW3254" s="252" t="s">
        <v>10048</v>
      </c>
      <c r="AX3254" s="253">
        <v>70144.44</v>
      </c>
      <c r="AZ3254" s="230" t="s">
        <v>46579</v>
      </c>
      <c r="BA3254" s="231">
        <v>3502.64</v>
      </c>
      <c r="BC3254" s="209" t="s">
        <v>9724</v>
      </c>
      <c r="BD3254" s="210">
        <v>3628.67</v>
      </c>
    </row>
    <row r="3255" spans="13:56" x14ac:dyDescent="0.55000000000000004">
      <c r="M3255" s="224" t="s">
        <v>46480</v>
      </c>
      <c r="N3255" s="224"/>
      <c r="O3255" s="225">
        <v>315164.89</v>
      </c>
      <c r="Q3255" s="203" t="s">
        <v>5133</v>
      </c>
      <c r="R3255" s="203"/>
      <c r="S3255" s="204">
        <v>5137.84</v>
      </c>
      <c r="Y3255" t="s">
        <v>70763</v>
      </c>
      <c r="Z3255" s="284">
        <v>3108.41</v>
      </c>
      <c r="AB3255" s="276" t="s">
        <v>69717</v>
      </c>
      <c r="AC3255" s="277">
        <v>11002.5</v>
      </c>
      <c r="AE3255" s="246" t="s">
        <v>59537</v>
      </c>
      <c r="AF3255" s="247">
        <v>-28.5</v>
      </c>
      <c r="AH3255" s="226" t="s">
        <v>38964</v>
      </c>
      <c r="AI3255" s="227">
        <v>2301.25</v>
      </c>
      <c r="AK3255" s="207" t="s">
        <v>17708</v>
      </c>
      <c r="AL3255" s="208">
        <v>10098.4</v>
      </c>
      <c r="AM3255" s="93"/>
      <c r="AN3255" s="199" t="s">
        <v>14358</v>
      </c>
      <c r="AO3255" s="200">
        <v>128.31</v>
      </c>
      <c r="AT3255" s="263"/>
      <c r="AU3255" s="264"/>
      <c r="AW3255" s="252" t="s">
        <v>10049</v>
      </c>
      <c r="AX3255" s="253">
        <v>18463191.710000001</v>
      </c>
      <c r="AZ3255" s="230" t="s">
        <v>46594</v>
      </c>
      <c r="BA3255" s="231">
        <v>315164.89</v>
      </c>
      <c r="BC3255" s="209" t="s">
        <v>11663</v>
      </c>
      <c r="BD3255" s="210">
        <v>7673.12</v>
      </c>
    </row>
    <row r="3256" spans="13:56" x14ac:dyDescent="0.55000000000000004">
      <c r="M3256" s="224" t="s">
        <v>46484</v>
      </c>
      <c r="N3256" s="224"/>
      <c r="O3256" s="225">
        <v>13000</v>
      </c>
      <c r="Q3256" s="203" t="s">
        <v>5211</v>
      </c>
      <c r="R3256" s="203"/>
      <c r="S3256" s="204">
        <v>2049</v>
      </c>
      <c r="Y3256" t="s">
        <v>70198</v>
      </c>
      <c r="Z3256" s="284">
        <v>10314.68</v>
      </c>
      <c r="AB3256" s="276" t="s">
        <v>59039</v>
      </c>
      <c r="AC3256" s="277">
        <v>22844.61</v>
      </c>
      <c r="AE3256" s="246" t="s">
        <v>55933</v>
      </c>
      <c r="AF3256" s="247">
        <v>23127.200000000001</v>
      </c>
      <c r="AH3256" s="226" t="s">
        <v>38965</v>
      </c>
      <c r="AI3256" s="227">
        <v>9038.34</v>
      </c>
      <c r="AK3256" s="207" t="s">
        <v>17709</v>
      </c>
      <c r="AL3256" s="208">
        <v>800</v>
      </c>
      <c r="AM3256" s="93"/>
      <c r="AN3256" s="199" t="s">
        <v>14359</v>
      </c>
      <c r="AO3256" s="200">
        <v>13458.21</v>
      </c>
      <c r="AT3256" s="263"/>
      <c r="AU3256" s="264"/>
      <c r="AW3256" s="252" t="s">
        <v>10050</v>
      </c>
      <c r="AX3256" s="253">
        <v>449898.64</v>
      </c>
      <c r="AZ3256" s="230" t="s">
        <v>46599</v>
      </c>
      <c r="BA3256" s="231">
        <v>13000</v>
      </c>
      <c r="BC3256" s="209" t="s">
        <v>12008</v>
      </c>
      <c r="BD3256" s="210">
        <v>49121.61</v>
      </c>
    </row>
    <row r="3257" spans="13:56" x14ac:dyDescent="0.55000000000000004">
      <c r="M3257" s="224" t="s">
        <v>46485</v>
      </c>
      <c r="N3257" s="224"/>
      <c r="O3257" s="225">
        <v>10000</v>
      </c>
      <c r="Q3257" s="203" t="s">
        <v>5135</v>
      </c>
      <c r="R3257" s="203"/>
      <c r="S3257" s="204">
        <v>33378.550000000003</v>
      </c>
      <c r="Y3257" t="s">
        <v>35564</v>
      </c>
      <c r="Z3257" s="284">
        <v>377191</v>
      </c>
      <c r="AB3257" s="276" t="s">
        <v>60356</v>
      </c>
      <c r="AC3257" s="277">
        <v>119008.94</v>
      </c>
      <c r="AE3257" s="246" t="s">
        <v>58994</v>
      </c>
      <c r="AF3257" s="247">
        <v>881.8</v>
      </c>
      <c r="AH3257" s="226" t="s">
        <v>40190</v>
      </c>
      <c r="AI3257" s="227">
        <v>4409.12</v>
      </c>
      <c r="AK3257" s="207" t="s">
        <v>17710</v>
      </c>
      <c r="AL3257" s="208">
        <v>1041.5999999999999</v>
      </c>
      <c r="AM3257" s="93"/>
      <c r="AN3257" s="199" t="s">
        <v>14360</v>
      </c>
      <c r="AO3257" s="200">
        <v>41363.08</v>
      </c>
      <c r="AT3257" s="263"/>
      <c r="AU3257" s="264"/>
      <c r="AW3257" s="252" t="s">
        <v>10051</v>
      </c>
      <c r="AX3257" s="253">
        <v>474806.44</v>
      </c>
      <c r="AZ3257" s="230" t="s">
        <v>46600</v>
      </c>
      <c r="BA3257" s="231">
        <v>10000</v>
      </c>
      <c r="BC3257" s="209" t="s">
        <v>9990</v>
      </c>
      <c r="BD3257" s="210">
        <v>311697.52</v>
      </c>
    </row>
    <row r="3258" spans="13:56" x14ac:dyDescent="0.55000000000000004">
      <c r="M3258" s="224" t="s">
        <v>46486</v>
      </c>
      <c r="N3258" s="224"/>
      <c r="O3258" s="225">
        <v>78111.11</v>
      </c>
      <c r="Q3258" s="203" t="s">
        <v>5213</v>
      </c>
      <c r="R3258" s="203"/>
      <c r="S3258" s="204">
        <v>1702.51</v>
      </c>
      <c r="Y3258" t="s">
        <v>35565</v>
      </c>
      <c r="Z3258" s="284">
        <v>37174</v>
      </c>
      <c r="AB3258" s="276" t="s">
        <v>56018</v>
      </c>
      <c r="AC3258" s="277">
        <v>34878</v>
      </c>
      <c r="AE3258" s="246" t="s">
        <v>55934</v>
      </c>
      <c r="AF3258" s="247">
        <v>1717.22</v>
      </c>
      <c r="AH3258" s="226" t="s">
        <v>17786</v>
      </c>
      <c r="AI3258" s="227">
        <v>584.77</v>
      </c>
      <c r="AK3258" s="207" t="s">
        <v>17711</v>
      </c>
      <c r="AL3258" s="208">
        <v>19140.8</v>
      </c>
      <c r="AM3258" s="93"/>
      <c r="AN3258" s="199" t="s">
        <v>14361</v>
      </c>
      <c r="AO3258" s="200">
        <v>18267.93</v>
      </c>
      <c r="AT3258" s="263"/>
      <c r="AU3258" s="264"/>
      <c r="AW3258" s="252" t="s">
        <v>10052</v>
      </c>
      <c r="AX3258" s="253">
        <v>9864357.75</v>
      </c>
      <c r="AZ3258" s="230" t="s">
        <v>46601</v>
      </c>
      <c r="BA3258" s="231">
        <v>78111.11</v>
      </c>
      <c r="BC3258" s="209" t="s">
        <v>6812</v>
      </c>
      <c r="BD3258" s="210">
        <v>16500</v>
      </c>
    </row>
    <row r="3259" spans="13:56" x14ac:dyDescent="0.55000000000000004">
      <c r="M3259" s="224" t="s">
        <v>43495</v>
      </c>
      <c r="N3259" s="224"/>
      <c r="O3259" s="225">
        <v>7800</v>
      </c>
      <c r="Q3259" s="203" t="s">
        <v>5214</v>
      </c>
      <c r="R3259" s="203"/>
      <c r="S3259" s="204">
        <v>959</v>
      </c>
      <c r="Y3259" t="s">
        <v>57801</v>
      </c>
      <c r="Z3259" s="284">
        <v>2066.23</v>
      </c>
      <c r="AB3259" s="276" t="s">
        <v>67436</v>
      </c>
      <c r="AC3259" s="277">
        <v>6514.75</v>
      </c>
      <c r="AE3259" s="246" t="s">
        <v>55935</v>
      </c>
      <c r="AF3259" s="247">
        <v>5882.18</v>
      </c>
      <c r="AH3259" s="226" t="s">
        <v>51980</v>
      </c>
      <c r="AI3259" s="227">
        <v>39159.35</v>
      </c>
      <c r="AK3259" s="207" t="s">
        <v>17712</v>
      </c>
      <c r="AL3259" s="208">
        <v>1464.31</v>
      </c>
      <c r="AM3259" s="93"/>
      <c r="AN3259" s="199" t="s">
        <v>32874</v>
      </c>
      <c r="AO3259" s="200">
        <v>3516.91</v>
      </c>
      <c r="AT3259" s="263"/>
      <c r="AU3259" s="264"/>
      <c r="AW3259" s="252" t="s">
        <v>10054</v>
      </c>
      <c r="AX3259" s="253">
        <v>13859017.380000001</v>
      </c>
      <c r="AZ3259" s="230" t="s">
        <v>43514</v>
      </c>
      <c r="BA3259" s="231">
        <v>7800</v>
      </c>
      <c r="BC3259" s="209" t="s">
        <v>6989</v>
      </c>
      <c r="BD3259" s="210">
        <v>99</v>
      </c>
    </row>
    <row r="3260" spans="13:56" x14ac:dyDescent="0.55000000000000004">
      <c r="M3260" s="224" t="s">
        <v>43497</v>
      </c>
      <c r="N3260" s="224"/>
      <c r="O3260" s="225">
        <v>12600</v>
      </c>
      <c r="Q3260" s="203" t="s">
        <v>5136</v>
      </c>
      <c r="R3260" s="203"/>
      <c r="S3260" s="204">
        <v>13722.14</v>
      </c>
      <c r="Y3260" t="s">
        <v>35566</v>
      </c>
      <c r="Z3260">
        <v>324</v>
      </c>
      <c r="AB3260" s="276" t="s">
        <v>47935</v>
      </c>
      <c r="AC3260" s="277">
        <v>522.79999999999995</v>
      </c>
      <c r="AE3260" s="246" t="s">
        <v>55936</v>
      </c>
      <c r="AF3260" s="247">
        <v>6055.29</v>
      </c>
      <c r="AH3260" s="226" t="s">
        <v>42273</v>
      </c>
      <c r="AI3260" s="227">
        <v>43012.3</v>
      </c>
      <c r="AK3260" s="207" t="s">
        <v>17713</v>
      </c>
      <c r="AL3260" s="208">
        <v>19527.689999999999</v>
      </c>
      <c r="AM3260" s="93"/>
      <c r="AN3260" s="199" t="s">
        <v>32875</v>
      </c>
      <c r="AO3260" s="200">
        <v>17524.2</v>
      </c>
      <c r="AT3260" s="263"/>
      <c r="AU3260" s="264"/>
      <c r="AW3260" s="252" t="s">
        <v>10055</v>
      </c>
      <c r="AX3260" s="253">
        <v>2296227.94</v>
      </c>
      <c r="AZ3260" s="230" t="s">
        <v>43517</v>
      </c>
      <c r="BA3260" s="231">
        <v>12600</v>
      </c>
      <c r="BC3260" s="209" t="s">
        <v>7210</v>
      </c>
      <c r="BD3260" s="210">
        <v>1003</v>
      </c>
    </row>
    <row r="3261" spans="13:56" x14ac:dyDescent="0.55000000000000004">
      <c r="M3261" s="224" t="s">
        <v>43499</v>
      </c>
      <c r="N3261" s="224"/>
      <c r="O3261" s="225">
        <v>1354.5</v>
      </c>
      <c r="Q3261" s="203" t="s">
        <v>3607</v>
      </c>
      <c r="R3261" s="203"/>
      <c r="S3261" s="204">
        <v>602.84</v>
      </c>
      <c r="Y3261" t="s">
        <v>35567</v>
      </c>
      <c r="Z3261" s="284">
        <v>82116.490000000005</v>
      </c>
      <c r="AB3261" s="276" t="s">
        <v>59561</v>
      </c>
      <c r="AC3261" s="277">
        <v>18600.05</v>
      </c>
      <c r="AE3261" s="246" t="s">
        <v>58995</v>
      </c>
      <c r="AF3261" s="247">
        <v>17350</v>
      </c>
      <c r="AH3261" s="226" t="s">
        <v>17787</v>
      </c>
      <c r="AI3261" s="227">
        <v>844192.55</v>
      </c>
      <c r="AK3261" s="207" t="s">
        <v>17714</v>
      </c>
      <c r="AL3261" s="208">
        <v>25570.2</v>
      </c>
      <c r="AM3261" s="93"/>
      <c r="AN3261" s="199" t="s">
        <v>32876</v>
      </c>
      <c r="AO3261" s="200">
        <v>409.13</v>
      </c>
      <c r="AT3261" s="263"/>
      <c r="AU3261" s="264"/>
      <c r="AW3261" s="252" t="s">
        <v>10056</v>
      </c>
      <c r="AX3261" s="253">
        <v>447519.86</v>
      </c>
      <c r="AZ3261" s="230" t="s">
        <v>43520</v>
      </c>
      <c r="BA3261" s="231">
        <v>1354.5</v>
      </c>
      <c r="BC3261" s="209" t="s">
        <v>7492</v>
      </c>
      <c r="BD3261" s="210">
        <v>30615</v>
      </c>
    </row>
    <row r="3262" spans="13:56" x14ac:dyDescent="0.55000000000000004">
      <c r="M3262" s="224" t="s">
        <v>43501</v>
      </c>
      <c r="N3262" s="224"/>
      <c r="O3262" s="225">
        <v>3890.4</v>
      </c>
      <c r="Q3262" s="203" t="s">
        <v>5217</v>
      </c>
      <c r="R3262" s="203"/>
      <c r="S3262" s="204">
        <v>4271</v>
      </c>
      <c r="Y3262" t="s">
        <v>35568</v>
      </c>
      <c r="Z3262" s="284">
        <v>300778</v>
      </c>
      <c r="AB3262" s="276" t="s">
        <v>69967</v>
      </c>
      <c r="AC3262" s="277">
        <v>4080.38</v>
      </c>
      <c r="AE3262" s="246" t="s">
        <v>58487</v>
      </c>
      <c r="AF3262" s="247">
        <v>1092.08</v>
      </c>
      <c r="AH3262" s="226" t="s">
        <v>44613</v>
      </c>
      <c r="AI3262" s="227">
        <v>2521.6</v>
      </c>
      <c r="AK3262" s="207" t="s">
        <v>17715</v>
      </c>
      <c r="AL3262" s="208">
        <v>2175</v>
      </c>
      <c r="AM3262" s="93"/>
      <c r="AN3262" s="199" t="s">
        <v>32877</v>
      </c>
      <c r="AO3262" s="200">
        <v>10958.55</v>
      </c>
      <c r="AT3262" s="263"/>
      <c r="AU3262" s="264"/>
      <c r="AW3262" s="252" t="s">
        <v>10057</v>
      </c>
      <c r="AX3262" s="253">
        <v>4048837.07</v>
      </c>
      <c r="AZ3262" s="230" t="s">
        <v>43522</v>
      </c>
      <c r="BA3262" s="231">
        <v>3890.4</v>
      </c>
      <c r="BC3262" s="209" t="s">
        <v>8229</v>
      </c>
      <c r="BD3262" s="210">
        <v>6730</v>
      </c>
    </row>
    <row r="3263" spans="13:56" x14ac:dyDescent="0.55000000000000004">
      <c r="M3263" s="224" t="s">
        <v>43502</v>
      </c>
      <c r="N3263" s="224"/>
      <c r="O3263" s="225">
        <v>2400</v>
      </c>
      <c r="Q3263" s="203" t="s">
        <v>5138</v>
      </c>
      <c r="R3263" s="203"/>
      <c r="S3263" s="204">
        <v>6565</v>
      </c>
      <c r="Y3263" t="s">
        <v>35569</v>
      </c>
      <c r="Z3263" s="284">
        <v>665030.97</v>
      </c>
      <c r="AB3263" s="276" t="s">
        <v>49856</v>
      </c>
      <c r="AC3263" s="277">
        <v>4788.2</v>
      </c>
      <c r="AE3263" s="246" t="s">
        <v>64110</v>
      </c>
      <c r="AF3263" s="247">
        <v>1705.38</v>
      </c>
      <c r="AH3263" s="226" t="s">
        <v>34765</v>
      </c>
      <c r="AI3263" s="227">
        <v>147962.54999999999</v>
      </c>
      <c r="AK3263" s="207" t="s">
        <v>17716</v>
      </c>
      <c r="AL3263" s="208">
        <v>12554.83</v>
      </c>
      <c r="AM3263" s="93"/>
      <c r="AN3263" s="199" t="s">
        <v>32878</v>
      </c>
      <c r="AO3263" s="200">
        <v>6141.21</v>
      </c>
      <c r="AT3263" s="263"/>
      <c r="AU3263" s="264"/>
      <c r="AW3263" s="252" t="s">
        <v>10058</v>
      </c>
      <c r="AX3263" s="253">
        <v>2819279.08</v>
      </c>
      <c r="AZ3263" s="230" t="s">
        <v>43523</v>
      </c>
      <c r="BA3263" s="231">
        <v>2400</v>
      </c>
      <c r="BC3263" s="209" t="s">
        <v>8416</v>
      </c>
      <c r="BD3263" s="210">
        <v>1813.33</v>
      </c>
    </row>
    <row r="3264" spans="13:56" x14ac:dyDescent="0.55000000000000004">
      <c r="M3264" s="224" t="s">
        <v>43503</v>
      </c>
      <c r="N3264" s="224"/>
      <c r="O3264" s="225">
        <v>3000</v>
      </c>
      <c r="Q3264" s="203" t="s">
        <v>5220</v>
      </c>
      <c r="R3264" s="203"/>
      <c r="S3264" s="204">
        <v>142.91</v>
      </c>
      <c r="Y3264" t="s">
        <v>36665</v>
      </c>
      <c r="Z3264" s="284">
        <v>210015.83</v>
      </c>
      <c r="AB3264" s="276" t="s">
        <v>67437</v>
      </c>
      <c r="AC3264" s="277">
        <v>1437</v>
      </c>
      <c r="AE3264" s="246" t="s">
        <v>58847</v>
      </c>
      <c r="AF3264" s="247">
        <v>42144.69</v>
      </c>
      <c r="AH3264" s="226" t="s">
        <v>42274</v>
      </c>
      <c r="AI3264" s="227">
        <v>40965.25</v>
      </c>
      <c r="AK3264" s="207" t="s">
        <v>17717</v>
      </c>
      <c r="AL3264" s="208">
        <v>11700</v>
      </c>
      <c r="AM3264" s="93"/>
      <c r="AN3264" s="199" t="s">
        <v>28770</v>
      </c>
      <c r="AO3264" s="200">
        <v>3516.91</v>
      </c>
      <c r="AT3264" s="263"/>
      <c r="AU3264" s="264"/>
      <c r="AW3264" s="252" t="s">
        <v>10059</v>
      </c>
      <c r="AX3264" s="253">
        <v>257270.06</v>
      </c>
      <c r="AZ3264" s="230" t="s">
        <v>43524</v>
      </c>
      <c r="BA3264" s="231">
        <v>3000</v>
      </c>
      <c r="BC3264" s="209" t="s">
        <v>8586</v>
      </c>
      <c r="BD3264" s="210">
        <v>8360.26</v>
      </c>
    </row>
    <row r="3265" spans="13:56" x14ac:dyDescent="0.55000000000000004">
      <c r="M3265" s="224" t="s">
        <v>43504</v>
      </c>
      <c r="N3265" s="224"/>
      <c r="O3265" s="225">
        <v>7800</v>
      </c>
      <c r="Q3265" s="203" t="s">
        <v>5222</v>
      </c>
      <c r="R3265" s="203"/>
      <c r="S3265" s="204">
        <v>741</v>
      </c>
      <c r="Y3265" t="s">
        <v>39438</v>
      </c>
      <c r="Z3265" s="284">
        <v>28400</v>
      </c>
      <c r="AB3265" s="276" t="s">
        <v>48832</v>
      </c>
      <c r="AC3265" s="277">
        <v>45757</v>
      </c>
      <c r="AE3265" s="246" t="s">
        <v>55937</v>
      </c>
      <c r="AF3265" s="247">
        <v>5920.31</v>
      </c>
      <c r="AH3265" s="226" t="s">
        <v>17788</v>
      </c>
      <c r="AI3265" s="227">
        <v>43992.46</v>
      </c>
      <c r="AK3265" s="207" t="s">
        <v>17718</v>
      </c>
      <c r="AL3265" s="208">
        <v>14862.4</v>
      </c>
      <c r="AM3265" s="93"/>
      <c r="AN3265" s="199" t="s">
        <v>28772</v>
      </c>
      <c r="AO3265" s="200">
        <v>17524.2</v>
      </c>
      <c r="AT3265" s="263"/>
      <c r="AU3265" s="264"/>
      <c r="AW3265" s="252" t="s">
        <v>42044</v>
      </c>
      <c r="AX3265" s="253">
        <v>369081.76</v>
      </c>
      <c r="AZ3265" s="230" t="s">
        <v>43525</v>
      </c>
      <c r="BA3265" s="231">
        <v>7800</v>
      </c>
      <c r="BC3265" s="209" t="s">
        <v>8796</v>
      </c>
      <c r="BD3265" s="210">
        <v>2000</v>
      </c>
    </row>
    <row r="3266" spans="13:56" x14ac:dyDescent="0.55000000000000004">
      <c r="M3266" s="224" t="s">
        <v>43511</v>
      </c>
      <c r="N3266" s="224"/>
      <c r="O3266" s="225">
        <v>4936.93</v>
      </c>
      <c r="Q3266" s="203" t="s">
        <v>5049</v>
      </c>
      <c r="R3266" s="203"/>
      <c r="S3266" s="204">
        <v>36003.69</v>
      </c>
      <c r="Y3266" t="s">
        <v>35570</v>
      </c>
      <c r="Z3266" s="284">
        <v>123577.17</v>
      </c>
      <c r="AB3266" s="276" t="s">
        <v>33436</v>
      </c>
      <c r="AC3266" s="277">
        <v>27499.98</v>
      </c>
      <c r="AE3266" s="246" t="s">
        <v>58996</v>
      </c>
      <c r="AF3266" s="247">
        <v>211.64</v>
      </c>
      <c r="AH3266" s="226" t="s">
        <v>36132</v>
      </c>
      <c r="AI3266" s="227">
        <v>18292.57</v>
      </c>
      <c r="AK3266" s="207" t="s">
        <v>17719</v>
      </c>
      <c r="AL3266" s="208">
        <v>2340.2800000000002</v>
      </c>
      <c r="AM3266" s="93"/>
      <c r="AN3266" s="199" t="s">
        <v>28773</v>
      </c>
      <c r="AO3266" s="200">
        <v>409.13</v>
      </c>
      <c r="AT3266" s="263"/>
      <c r="AU3266" s="264"/>
      <c r="AW3266" s="252" t="s">
        <v>10061</v>
      </c>
      <c r="AX3266" s="253">
        <v>586649.39</v>
      </c>
      <c r="AZ3266" s="230" t="s">
        <v>43535</v>
      </c>
      <c r="BA3266" s="231">
        <v>4936.93</v>
      </c>
      <c r="BC3266" s="209" t="s">
        <v>9085</v>
      </c>
      <c r="BD3266" s="210">
        <v>17058</v>
      </c>
    </row>
    <row r="3267" spans="13:56" x14ac:dyDescent="0.55000000000000004">
      <c r="M3267" s="224" t="s">
        <v>41184</v>
      </c>
      <c r="N3267" s="224"/>
      <c r="O3267" s="225">
        <v>89349.5</v>
      </c>
      <c r="Q3267" s="203" t="s">
        <v>5223</v>
      </c>
      <c r="R3267" s="203"/>
      <c r="S3267" s="204">
        <v>1177</v>
      </c>
      <c r="Y3267" t="s">
        <v>35571</v>
      </c>
      <c r="Z3267" s="284">
        <v>408806.67</v>
      </c>
      <c r="AB3267" s="276" t="s">
        <v>67438</v>
      </c>
      <c r="AC3267" s="277">
        <v>59775</v>
      </c>
      <c r="AE3267" s="246" t="s">
        <v>55938</v>
      </c>
      <c r="AF3267" s="247">
        <v>435.82</v>
      </c>
      <c r="AH3267" s="226" t="s">
        <v>36133</v>
      </c>
      <c r="AI3267" s="227">
        <v>38122.29</v>
      </c>
      <c r="AK3267" s="207" t="s">
        <v>17720</v>
      </c>
      <c r="AL3267" s="208">
        <v>3767.42</v>
      </c>
      <c r="AM3267" s="93"/>
      <c r="AN3267" s="199" t="s">
        <v>28774</v>
      </c>
      <c r="AO3267" s="200">
        <v>10958.55</v>
      </c>
      <c r="AT3267" s="263"/>
      <c r="AU3267" s="264"/>
      <c r="AW3267" s="252" t="s">
        <v>10064</v>
      </c>
      <c r="AX3267" s="253">
        <v>261104.78</v>
      </c>
      <c r="AZ3267" s="230" t="s">
        <v>41725</v>
      </c>
      <c r="BA3267" s="231">
        <v>89349.5</v>
      </c>
      <c r="BC3267" s="209" t="s">
        <v>9396</v>
      </c>
      <c r="BD3267" s="210">
        <v>23889.24</v>
      </c>
    </row>
    <row r="3268" spans="13:56" x14ac:dyDescent="0.55000000000000004">
      <c r="M3268" s="224" t="s">
        <v>41185</v>
      </c>
      <c r="N3268" s="224"/>
      <c r="O3268" s="225">
        <v>128163</v>
      </c>
      <c r="Q3268" s="203" t="s">
        <v>5050</v>
      </c>
      <c r="R3268" s="203"/>
      <c r="S3268" s="204">
        <v>118961.87</v>
      </c>
      <c r="Y3268" t="s">
        <v>35572</v>
      </c>
      <c r="Z3268" s="284">
        <v>383138.72</v>
      </c>
      <c r="AB3268" s="276" t="s">
        <v>67439</v>
      </c>
      <c r="AC3268" s="277">
        <v>34080</v>
      </c>
      <c r="AE3268" s="246" t="s">
        <v>55939</v>
      </c>
      <c r="AF3268" s="247">
        <v>1502.34</v>
      </c>
      <c r="AH3268" s="226" t="s">
        <v>17789</v>
      </c>
      <c r="AI3268" s="227">
        <v>37.25</v>
      </c>
      <c r="AK3268" s="207" t="s">
        <v>17721</v>
      </c>
      <c r="AL3268" s="208">
        <v>7008</v>
      </c>
      <c r="AM3268" s="93"/>
      <c r="AN3268" s="199" t="s">
        <v>28775</v>
      </c>
      <c r="AO3268" s="200">
        <v>6141.21</v>
      </c>
      <c r="AT3268" s="263"/>
      <c r="AU3268" s="264"/>
      <c r="AW3268" s="252" t="s">
        <v>10066</v>
      </c>
      <c r="AX3268" s="253">
        <v>575872.67000000004</v>
      </c>
      <c r="AZ3268" s="230" t="s">
        <v>41726</v>
      </c>
      <c r="BA3268" s="231">
        <v>128163</v>
      </c>
      <c r="BC3268" s="209" t="s">
        <v>11167</v>
      </c>
      <c r="BD3268" s="210">
        <v>8834.17</v>
      </c>
    </row>
    <row r="3269" spans="13:56" x14ac:dyDescent="0.55000000000000004">
      <c r="M3269" s="224" t="s">
        <v>41186</v>
      </c>
      <c r="N3269" s="224"/>
      <c r="O3269" s="225">
        <v>1680684.99</v>
      </c>
      <c r="Q3269" s="203" t="s">
        <v>5051</v>
      </c>
      <c r="R3269" s="203"/>
      <c r="S3269" s="204">
        <v>600</v>
      </c>
      <c r="Y3269" t="s">
        <v>71657</v>
      </c>
      <c r="Z3269" s="284">
        <v>52644</v>
      </c>
      <c r="AB3269" s="276" t="s">
        <v>67440</v>
      </c>
      <c r="AC3269" s="277">
        <v>42094.75</v>
      </c>
      <c r="AE3269" s="246" t="s">
        <v>55940</v>
      </c>
      <c r="AF3269" s="247">
        <v>1525.31</v>
      </c>
      <c r="AH3269" s="226" t="s">
        <v>44614</v>
      </c>
      <c r="AI3269" s="227">
        <v>417.28</v>
      </c>
      <c r="AK3269" s="207" t="s">
        <v>17722</v>
      </c>
      <c r="AL3269" s="208">
        <v>1000</v>
      </c>
      <c r="AM3269" s="93"/>
      <c r="AN3269" s="199" t="s">
        <v>32879</v>
      </c>
      <c r="AO3269" s="200">
        <v>54982</v>
      </c>
      <c r="AT3269" s="263"/>
      <c r="AU3269" s="264"/>
      <c r="AW3269" s="252" t="s">
        <v>42045</v>
      </c>
      <c r="AX3269" s="253">
        <v>338046.95</v>
      </c>
      <c r="AZ3269" s="230" t="s">
        <v>41727</v>
      </c>
      <c r="BA3269" s="231">
        <v>1680684.99</v>
      </c>
      <c r="BC3269" s="209" t="s">
        <v>9991</v>
      </c>
      <c r="BD3269" s="210">
        <v>116902</v>
      </c>
    </row>
    <row r="3270" spans="13:56" x14ac:dyDescent="0.55000000000000004">
      <c r="M3270" s="224" t="s">
        <v>41187</v>
      </c>
      <c r="N3270" s="224"/>
      <c r="O3270" s="225">
        <v>50355</v>
      </c>
      <c r="Q3270" s="203" t="s">
        <v>5140</v>
      </c>
      <c r="R3270" s="203"/>
      <c r="S3270" s="204">
        <v>1735.85</v>
      </c>
      <c r="Y3270" t="s">
        <v>70093</v>
      </c>
      <c r="Z3270" s="284">
        <v>2476226.59</v>
      </c>
      <c r="AB3270" s="276" t="s">
        <v>33437</v>
      </c>
      <c r="AC3270" s="277">
        <v>15558.14</v>
      </c>
      <c r="AE3270" s="246" t="s">
        <v>64111</v>
      </c>
      <c r="AF3270" s="247">
        <v>224.68</v>
      </c>
      <c r="AH3270" s="226" t="s">
        <v>44615</v>
      </c>
      <c r="AI3270" s="227">
        <v>1125</v>
      </c>
      <c r="AK3270" s="207" t="s">
        <v>17723</v>
      </c>
      <c r="AL3270" s="208">
        <v>1065</v>
      </c>
      <c r="AM3270" s="93"/>
      <c r="AN3270" s="199" t="s">
        <v>28827</v>
      </c>
      <c r="AO3270" s="200">
        <v>54982</v>
      </c>
      <c r="AT3270" s="263"/>
      <c r="AU3270" s="264"/>
      <c r="AW3270" s="252" t="s">
        <v>44211</v>
      </c>
      <c r="AX3270" s="253">
        <v>151576.38</v>
      </c>
      <c r="AZ3270" s="230" t="s">
        <v>41728</v>
      </c>
      <c r="BA3270" s="231">
        <v>50355</v>
      </c>
      <c r="BC3270" s="209" t="s">
        <v>6813</v>
      </c>
      <c r="BD3270" s="210">
        <v>337436.43</v>
      </c>
    </row>
    <row r="3271" spans="13:56" x14ac:dyDescent="0.55000000000000004">
      <c r="M3271" s="224" t="s">
        <v>41188</v>
      </c>
      <c r="N3271" s="224"/>
      <c r="O3271" s="225">
        <v>47366</v>
      </c>
      <c r="Q3271" s="203" t="s">
        <v>5052</v>
      </c>
      <c r="R3271" s="203"/>
      <c r="S3271" s="204">
        <v>33682.370000000003</v>
      </c>
      <c r="Y3271" t="s">
        <v>55371</v>
      </c>
      <c r="Z3271" s="284">
        <v>52517.599999999999</v>
      </c>
      <c r="AB3271" s="276" t="s">
        <v>56020</v>
      </c>
      <c r="AC3271" s="277">
        <v>1400.21</v>
      </c>
      <c r="AE3271" s="246" t="s">
        <v>60290</v>
      </c>
      <c r="AF3271" s="247">
        <v>1063.05</v>
      </c>
      <c r="AH3271" s="226" t="s">
        <v>17790</v>
      </c>
      <c r="AI3271" s="227">
        <v>69458.77</v>
      </c>
      <c r="AK3271" s="207" t="s">
        <v>17724</v>
      </c>
      <c r="AL3271" s="208">
        <v>900</v>
      </c>
      <c r="AM3271" s="93"/>
      <c r="AN3271" s="199" t="s">
        <v>14362</v>
      </c>
      <c r="AO3271" s="200">
        <v>41503.54</v>
      </c>
      <c r="AT3271" s="263"/>
      <c r="AU3271" s="264"/>
      <c r="AW3271" s="252" t="s">
        <v>10068</v>
      </c>
      <c r="AX3271" s="253">
        <v>568226.79</v>
      </c>
      <c r="AZ3271" s="230" t="s">
        <v>41729</v>
      </c>
      <c r="BA3271" s="231">
        <v>47366</v>
      </c>
      <c r="BC3271" s="209" t="s">
        <v>6990</v>
      </c>
      <c r="BD3271" s="210">
        <v>607.5</v>
      </c>
    </row>
    <row r="3272" spans="13:56" x14ac:dyDescent="0.55000000000000004">
      <c r="M3272" s="224" t="s">
        <v>41189</v>
      </c>
      <c r="N3272" s="224"/>
      <c r="O3272" s="225">
        <v>29403</v>
      </c>
      <c r="Q3272" s="203" t="s">
        <v>5141</v>
      </c>
      <c r="R3272" s="203"/>
      <c r="S3272" s="204">
        <v>16437.75</v>
      </c>
      <c r="Y3272" t="s">
        <v>47228</v>
      </c>
      <c r="Z3272" s="284">
        <v>950337.32</v>
      </c>
      <c r="AB3272" s="276" t="s">
        <v>39099</v>
      </c>
      <c r="AC3272" s="277">
        <v>19946.04</v>
      </c>
      <c r="AE3272" s="246" t="s">
        <v>58214</v>
      </c>
      <c r="AF3272" s="247">
        <v>3482.81</v>
      </c>
      <c r="AH3272" s="226" t="s">
        <v>36134</v>
      </c>
      <c r="AI3272" s="227">
        <v>3160.8</v>
      </c>
      <c r="AK3272" s="207" t="s">
        <v>17725</v>
      </c>
      <c r="AL3272" s="208">
        <v>13618.04</v>
      </c>
      <c r="AM3272" s="93"/>
      <c r="AN3272" s="199" t="s">
        <v>14363</v>
      </c>
      <c r="AO3272" s="200">
        <v>147244.04999999999</v>
      </c>
      <c r="AT3272" s="263"/>
      <c r="AU3272" s="264"/>
      <c r="AW3272" s="252" t="s">
        <v>10069</v>
      </c>
      <c r="AX3272" s="253">
        <v>245710.85</v>
      </c>
      <c r="AZ3272" s="230" t="s">
        <v>41730</v>
      </c>
      <c r="BA3272" s="231">
        <v>29403</v>
      </c>
      <c r="BC3272" s="209" t="s">
        <v>7211</v>
      </c>
      <c r="BD3272" s="210">
        <v>15556</v>
      </c>
    </row>
    <row r="3273" spans="13:56" x14ac:dyDescent="0.55000000000000004">
      <c r="M3273" s="224" t="s">
        <v>41190</v>
      </c>
      <c r="N3273" s="224"/>
      <c r="O3273" s="225">
        <v>344392.5</v>
      </c>
      <c r="Q3273" s="203" t="s">
        <v>3673</v>
      </c>
      <c r="R3273" s="203"/>
      <c r="S3273" s="204">
        <v>1432463.97</v>
      </c>
      <c r="Y3273" t="s">
        <v>56536</v>
      </c>
      <c r="Z3273" s="284">
        <v>3380984.34</v>
      </c>
      <c r="AB3273" s="276" t="s">
        <v>55087</v>
      </c>
      <c r="AC3273" s="277">
        <v>568.47</v>
      </c>
      <c r="AE3273" s="246" t="s">
        <v>54983</v>
      </c>
      <c r="AF3273" s="247">
        <v>3800</v>
      </c>
      <c r="AH3273" s="226" t="s">
        <v>17791</v>
      </c>
      <c r="AI3273" s="227">
        <v>21958.7</v>
      </c>
      <c r="AK3273" s="207" t="s">
        <v>17726</v>
      </c>
      <c r="AL3273" s="208">
        <v>9477</v>
      </c>
      <c r="AM3273" s="93"/>
      <c r="AN3273" s="199" t="s">
        <v>14364</v>
      </c>
      <c r="AO3273" s="200">
        <v>1387004.44</v>
      </c>
      <c r="AT3273" s="263"/>
      <c r="AU3273" s="264"/>
      <c r="AW3273" s="252" t="s">
        <v>44212</v>
      </c>
      <c r="AX3273" s="253">
        <v>302958.69</v>
      </c>
      <c r="AZ3273" s="230" t="s">
        <v>41731</v>
      </c>
      <c r="BA3273" s="231">
        <v>344392.5</v>
      </c>
      <c r="BC3273" s="209" t="s">
        <v>7493</v>
      </c>
      <c r="BD3273" s="210">
        <v>254578</v>
      </c>
    </row>
    <row r="3274" spans="13:56" x14ac:dyDescent="0.55000000000000004">
      <c r="M3274" s="224" t="s">
        <v>41191</v>
      </c>
      <c r="N3274" s="224"/>
      <c r="O3274" s="225">
        <v>123580</v>
      </c>
      <c r="Q3274" s="203" t="s">
        <v>5053</v>
      </c>
      <c r="R3274" s="203"/>
      <c r="S3274" s="204">
        <v>70261.179999999993</v>
      </c>
      <c r="Y3274" t="s">
        <v>35573</v>
      </c>
      <c r="Z3274" s="284">
        <v>303130.52</v>
      </c>
      <c r="AB3274" s="276" t="s">
        <v>57389</v>
      </c>
      <c r="AC3274" s="277">
        <v>542.22</v>
      </c>
      <c r="AE3274" s="246" t="s">
        <v>54984</v>
      </c>
      <c r="AF3274" s="247">
        <v>6700</v>
      </c>
      <c r="AH3274" s="226" t="s">
        <v>33293</v>
      </c>
      <c r="AI3274" s="227">
        <v>448763.09</v>
      </c>
      <c r="AK3274" s="207" t="s">
        <v>17727</v>
      </c>
      <c r="AL3274" s="208">
        <v>1598.43</v>
      </c>
      <c r="AM3274" s="93"/>
      <c r="AN3274" s="199" t="s">
        <v>14365</v>
      </c>
      <c r="AO3274" s="200">
        <v>777349.42</v>
      </c>
      <c r="AT3274" s="263"/>
      <c r="AU3274" s="264"/>
      <c r="AW3274" s="252" t="s">
        <v>10070</v>
      </c>
      <c r="AX3274" s="253">
        <v>597859.97</v>
      </c>
      <c r="AZ3274" s="230" t="s">
        <v>41732</v>
      </c>
      <c r="BA3274" s="231">
        <v>123580</v>
      </c>
      <c r="BC3274" s="209" t="s">
        <v>7653</v>
      </c>
      <c r="BD3274" s="210">
        <v>633569.48</v>
      </c>
    </row>
    <row r="3275" spans="13:56" x14ac:dyDescent="0.55000000000000004">
      <c r="M3275" s="224" t="s">
        <v>41192</v>
      </c>
      <c r="N3275" s="224"/>
      <c r="O3275" s="225">
        <v>220671.09</v>
      </c>
      <c r="Q3275" s="203" t="s">
        <v>3608</v>
      </c>
      <c r="R3275" s="203"/>
      <c r="S3275" s="204">
        <v>160937.67000000001</v>
      </c>
      <c r="Y3275" t="s">
        <v>70765</v>
      </c>
      <c r="Z3275" s="284">
        <v>1277900.45</v>
      </c>
      <c r="AB3275" s="276" t="s">
        <v>39100</v>
      </c>
      <c r="AC3275" s="277">
        <v>90.85</v>
      </c>
      <c r="AE3275" s="246" t="s">
        <v>62575</v>
      </c>
      <c r="AF3275" s="247">
        <v>475</v>
      </c>
      <c r="AH3275" s="226" t="s">
        <v>34766</v>
      </c>
      <c r="AI3275" s="227">
        <v>823882.6</v>
      </c>
      <c r="AK3275" s="207" t="s">
        <v>17728</v>
      </c>
      <c r="AL3275" s="208">
        <v>2031.85</v>
      </c>
      <c r="AM3275" s="93"/>
      <c r="AN3275" s="199" t="s">
        <v>14366</v>
      </c>
      <c r="AO3275" s="200">
        <v>4361.9399999999996</v>
      </c>
      <c r="AT3275" s="263"/>
      <c r="AU3275" s="264"/>
      <c r="AW3275" s="252" t="s">
        <v>10072</v>
      </c>
      <c r="AX3275" s="253">
        <v>136867.53</v>
      </c>
      <c r="AZ3275" s="230" t="s">
        <v>41733</v>
      </c>
      <c r="BA3275" s="231">
        <v>220671.09</v>
      </c>
      <c r="BC3275" s="209" t="s">
        <v>7895</v>
      </c>
      <c r="BD3275" s="210">
        <v>42774</v>
      </c>
    </row>
    <row r="3276" spans="13:56" x14ac:dyDescent="0.55000000000000004">
      <c r="M3276" s="224" t="s">
        <v>41193</v>
      </c>
      <c r="N3276" s="224"/>
      <c r="O3276" s="225">
        <v>214977.04</v>
      </c>
      <c r="Q3276" s="203" t="s">
        <v>3609</v>
      </c>
      <c r="R3276" s="203"/>
      <c r="S3276" s="204">
        <v>94144.57</v>
      </c>
      <c r="Y3276" t="s">
        <v>58328</v>
      </c>
      <c r="Z3276" s="284">
        <v>1108344.3799999999</v>
      </c>
      <c r="AB3276" s="276" t="s">
        <v>40236</v>
      </c>
      <c r="AC3276" s="277">
        <v>2830</v>
      </c>
      <c r="AE3276" s="246" t="s">
        <v>64112</v>
      </c>
      <c r="AF3276" s="247">
        <v>10.01</v>
      </c>
      <c r="AH3276" s="226" t="s">
        <v>44616</v>
      </c>
      <c r="AI3276" s="227">
        <v>20.38</v>
      </c>
      <c r="AK3276" s="207" t="s">
        <v>17729</v>
      </c>
      <c r="AL3276" s="208">
        <v>152.01</v>
      </c>
      <c r="AM3276" s="93"/>
      <c r="AN3276" s="199" t="s">
        <v>14367</v>
      </c>
      <c r="AO3276" s="200">
        <v>128885</v>
      </c>
      <c r="AT3276" s="263"/>
      <c r="AU3276" s="264"/>
      <c r="AW3276" s="252" t="s">
        <v>10073</v>
      </c>
      <c r="AX3276" s="253">
        <v>641460.97</v>
      </c>
      <c r="AZ3276" s="230" t="s">
        <v>41734</v>
      </c>
      <c r="BA3276" s="231">
        <v>214977.04</v>
      </c>
      <c r="BC3276" s="209" t="s">
        <v>7979</v>
      </c>
      <c r="BD3276" s="210">
        <v>9038.86</v>
      </c>
    </row>
    <row r="3277" spans="13:56" x14ac:dyDescent="0.55000000000000004">
      <c r="M3277" s="224" t="s">
        <v>41194</v>
      </c>
      <c r="N3277" s="224"/>
      <c r="O3277" s="225">
        <v>116236.01</v>
      </c>
      <c r="Q3277" s="203" t="s">
        <v>3610</v>
      </c>
      <c r="R3277" s="203"/>
      <c r="S3277" s="204">
        <v>159830.09</v>
      </c>
      <c r="Y3277" t="s">
        <v>68669</v>
      </c>
      <c r="Z3277" s="284">
        <v>5925690.9199999999</v>
      </c>
      <c r="AB3277" s="276" t="s">
        <v>33438</v>
      </c>
      <c r="AC3277" s="277">
        <v>17506.84</v>
      </c>
      <c r="AE3277" s="246" t="s">
        <v>60291</v>
      </c>
      <c r="AF3277" s="247">
        <v>5000</v>
      </c>
      <c r="AH3277" s="226" t="s">
        <v>17793</v>
      </c>
      <c r="AI3277" s="227">
        <v>194255.24</v>
      </c>
      <c r="AK3277" s="207" t="s">
        <v>17730</v>
      </c>
      <c r="AL3277" s="208">
        <v>440.5</v>
      </c>
      <c r="AM3277" s="93"/>
      <c r="AN3277" s="199" t="s">
        <v>14368</v>
      </c>
      <c r="AO3277" s="200">
        <v>6026.91</v>
      </c>
      <c r="AT3277" s="263"/>
      <c r="AU3277" s="264"/>
      <c r="AW3277" s="252" t="s">
        <v>10077</v>
      </c>
      <c r="AX3277" s="253">
        <v>292218.40999999997</v>
      </c>
      <c r="AZ3277" s="230" t="s">
        <v>41735</v>
      </c>
      <c r="BA3277" s="231">
        <v>116236.01</v>
      </c>
      <c r="BC3277" s="209" t="s">
        <v>8138</v>
      </c>
      <c r="BD3277" s="210">
        <v>88385.72</v>
      </c>
    </row>
    <row r="3278" spans="13:56" x14ac:dyDescent="0.55000000000000004">
      <c r="M3278" s="224" t="s">
        <v>41195</v>
      </c>
      <c r="N3278" s="224"/>
      <c r="O3278" s="225">
        <v>3229.5</v>
      </c>
      <c r="Q3278" s="203" t="s">
        <v>3611</v>
      </c>
      <c r="R3278" s="203"/>
      <c r="S3278" s="204">
        <v>92484.91</v>
      </c>
      <c r="Y3278" t="s">
        <v>62787</v>
      </c>
      <c r="Z3278" s="284">
        <v>8416234.2300000004</v>
      </c>
      <c r="AB3278" s="276" t="s">
        <v>42391</v>
      </c>
      <c r="AC3278" s="277">
        <v>4185.8</v>
      </c>
      <c r="AE3278" s="246" t="s">
        <v>60292</v>
      </c>
      <c r="AF3278" s="247">
        <v>382.5</v>
      </c>
      <c r="AH3278" s="226" t="s">
        <v>34767</v>
      </c>
      <c r="AI3278" s="227">
        <v>242339.73</v>
      </c>
      <c r="AK3278" s="207" t="s">
        <v>17731</v>
      </c>
      <c r="AL3278" s="208">
        <v>5046</v>
      </c>
      <c r="AM3278" s="93"/>
      <c r="AN3278" s="199" t="s">
        <v>14369</v>
      </c>
      <c r="AO3278" s="200">
        <v>180603.6</v>
      </c>
      <c r="AT3278" s="263"/>
      <c r="AU3278" s="264"/>
      <c r="AW3278" s="252" t="s">
        <v>10079</v>
      </c>
      <c r="AX3278" s="253">
        <v>437053.68</v>
      </c>
      <c r="AZ3278" s="230" t="s">
        <v>41736</v>
      </c>
      <c r="BA3278" s="231">
        <v>3229.5</v>
      </c>
      <c r="BC3278" s="209" t="s">
        <v>8417</v>
      </c>
      <c r="BD3278" s="210">
        <v>157901.79</v>
      </c>
    </row>
    <row r="3279" spans="13:56" x14ac:dyDescent="0.55000000000000004">
      <c r="M3279" s="224" t="s">
        <v>41196</v>
      </c>
      <c r="N3279" s="224"/>
      <c r="O3279" s="225">
        <v>424848</v>
      </c>
      <c r="Q3279" s="203" t="s">
        <v>3612</v>
      </c>
      <c r="R3279" s="203"/>
      <c r="S3279" s="204">
        <v>69942.42</v>
      </c>
      <c r="Y3279" t="s">
        <v>62788</v>
      </c>
      <c r="Z3279" s="284">
        <v>18180</v>
      </c>
      <c r="AB3279" s="276" t="s">
        <v>67441</v>
      </c>
      <c r="AC3279" s="277">
        <v>239.34</v>
      </c>
      <c r="AE3279" s="246" t="s">
        <v>64113</v>
      </c>
      <c r="AF3279" s="247">
        <v>113.46</v>
      </c>
      <c r="AH3279" s="226" t="s">
        <v>34768</v>
      </c>
      <c r="AI3279" s="227">
        <v>43621.599999999999</v>
      </c>
      <c r="AK3279" s="207" t="s">
        <v>17732</v>
      </c>
      <c r="AL3279" s="208">
        <v>9031.85</v>
      </c>
      <c r="AM3279" s="93"/>
      <c r="AN3279" s="199" t="s">
        <v>14370</v>
      </c>
      <c r="AO3279" s="200">
        <v>480742.59</v>
      </c>
      <c r="AT3279" s="263"/>
      <c r="AU3279" s="264"/>
      <c r="AW3279" s="252" t="s">
        <v>42046</v>
      </c>
      <c r="AX3279" s="253">
        <v>576297.59</v>
      </c>
      <c r="AZ3279" s="230" t="s">
        <v>41737</v>
      </c>
      <c r="BA3279" s="231">
        <v>424848</v>
      </c>
      <c r="BC3279" s="209" t="s">
        <v>8587</v>
      </c>
      <c r="BD3279" s="210">
        <v>407638</v>
      </c>
    </row>
    <row r="3280" spans="13:56" x14ac:dyDescent="0.55000000000000004">
      <c r="M3280" s="224" t="s">
        <v>41197</v>
      </c>
      <c r="N3280" s="224"/>
      <c r="O3280" s="225">
        <v>40583</v>
      </c>
      <c r="Q3280" s="203" t="s">
        <v>3613</v>
      </c>
      <c r="R3280" s="203"/>
      <c r="S3280" s="204">
        <v>67004.58</v>
      </c>
      <c r="Y3280" t="s">
        <v>62789</v>
      </c>
      <c r="Z3280" s="284">
        <v>1390.77</v>
      </c>
      <c r="AB3280" s="276" t="s">
        <v>67442</v>
      </c>
      <c r="AC3280" s="277">
        <v>3322.42</v>
      </c>
      <c r="AE3280" s="246" t="s">
        <v>60293</v>
      </c>
      <c r="AF3280" s="247">
        <v>3993.96</v>
      </c>
      <c r="AH3280" s="226" t="s">
        <v>51981</v>
      </c>
      <c r="AI3280" s="227">
        <v>5385.45</v>
      </c>
      <c r="AK3280" s="207" t="s">
        <v>17733</v>
      </c>
      <c r="AL3280" s="208">
        <v>13618.04</v>
      </c>
      <c r="AM3280" s="93"/>
      <c r="AN3280" s="199" t="s">
        <v>14371</v>
      </c>
      <c r="AO3280" s="200">
        <v>469804</v>
      </c>
      <c r="AT3280" s="263"/>
      <c r="AU3280" s="264"/>
      <c r="AW3280" s="252" t="s">
        <v>44213</v>
      </c>
      <c r="AX3280" s="253">
        <v>46626.92</v>
      </c>
      <c r="AZ3280" s="230" t="s">
        <v>41738</v>
      </c>
      <c r="BA3280" s="231">
        <v>40583</v>
      </c>
      <c r="BC3280" s="209" t="s">
        <v>8797</v>
      </c>
      <c r="BD3280" s="210">
        <v>19337.38</v>
      </c>
    </row>
    <row r="3281" spans="13:56" x14ac:dyDescent="0.55000000000000004">
      <c r="M3281" s="224" t="s">
        <v>41198</v>
      </c>
      <c r="N3281" s="224"/>
      <c r="O3281" s="225">
        <v>162336</v>
      </c>
      <c r="Q3281" s="203" t="s">
        <v>3614</v>
      </c>
      <c r="R3281" s="203"/>
      <c r="S3281" s="204">
        <v>350000</v>
      </c>
      <c r="Y3281" t="s">
        <v>62790</v>
      </c>
      <c r="Z3281" s="284">
        <v>4358.76</v>
      </c>
      <c r="AB3281" s="276" t="s">
        <v>67443</v>
      </c>
      <c r="AC3281" s="277">
        <v>6730.94</v>
      </c>
      <c r="AE3281" s="246" t="s">
        <v>60294</v>
      </c>
      <c r="AF3281" s="247">
        <v>305.58</v>
      </c>
      <c r="AH3281" s="226" t="s">
        <v>36135</v>
      </c>
      <c r="AI3281" s="227">
        <v>29722.6</v>
      </c>
      <c r="AK3281" s="207" t="s">
        <v>17734</v>
      </c>
      <c r="AL3281" s="208">
        <v>9477</v>
      </c>
      <c r="AM3281" s="93"/>
      <c r="AN3281" s="199" t="s">
        <v>14372</v>
      </c>
      <c r="AO3281" s="200">
        <v>10517.02</v>
      </c>
      <c r="AT3281" s="263"/>
      <c r="AU3281" s="264"/>
      <c r="AW3281" s="252" t="s">
        <v>44214</v>
      </c>
      <c r="AX3281" s="253">
        <v>529807.76</v>
      </c>
      <c r="AZ3281" s="230" t="s">
        <v>41739</v>
      </c>
      <c r="BA3281" s="231">
        <v>162336</v>
      </c>
      <c r="BC3281" s="209" t="s">
        <v>9086</v>
      </c>
      <c r="BD3281" s="210">
        <v>146789</v>
      </c>
    </row>
    <row r="3282" spans="13:56" x14ac:dyDescent="0.55000000000000004">
      <c r="M3282" s="224" t="s">
        <v>41199</v>
      </c>
      <c r="N3282" s="224"/>
      <c r="O3282" s="225">
        <v>268938.21999999997</v>
      </c>
      <c r="Q3282" s="203" t="s">
        <v>5054</v>
      </c>
      <c r="R3282" s="203"/>
      <c r="S3282" s="204">
        <v>69290.179999999993</v>
      </c>
      <c r="Y3282" t="s">
        <v>68670</v>
      </c>
      <c r="Z3282" s="284">
        <v>16000</v>
      </c>
      <c r="AB3282" s="276" t="s">
        <v>67444</v>
      </c>
      <c r="AC3282" s="277">
        <v>692.64</v>
      </c>
      <c r="AE3282" s="246" t="s">
        <v>60295</v>
      </c>
      <c r="AF3282" s="247">
        <v>978.54</v>
      </c>
      <c r="AH3282" s="226" t="s">
        <v>51982</v>
      </c>
      <c r="AI3282" s="227">
        <v>56335.13</v>
      </c>
      <c r="AK3282" s="207" t="s">
        <v>17735</v>
      </c>
      <c r="AL3282" s="208">
        <v>30840.799999999999</v>
      </c>
      <c r="AM3282" s="93"/>
      <c r="AN3282" s="199" t="s">
        <v>14373</v>
      </c>
      <c r="AO3282" s="200">
        <v>3224.66</v>
      </c>
      <c r="AT3282" s="263"/>
      <c r="AU3282" s="264"/>
      <c r="AW3282" s="252" t="s">
        <v>42047</v>
      </c>
      <c r="AX3282" s="253">
        <v>218027.46</v>
      </c>
      <c r="AZ3282" s="230" t="s">
        <v>41740</v>
      </c>
      <c r="BA3282" s="231">
        <v>268938.21999999997</v>
      </c>
      <c r="BC3282" s="209" t="s">
        <v>9397</v>
      </c>
      <c r="BD3282" s="210">
        <v>1640086.92</v>
      </c>
    </row>
    <row r="3283" spans="13:56" x14ac:dyDescent="0.55000000000000004">
      <c r="M3283" s="224" t="s">
        <v>41200</v>
      </c>
      <c r="N3283" s="224"/>
      <c r="O3283" s="225">
        <v>5382.5</v>
      </c>
      <c r="Q3283" s="203" t="s">
        <v>3615</v>
      </c>
      <c r="R3283" s="203"/>
      <c r="S3283" s="204">
        <v>100792</v>
      </c>
      <c r="Y3283" t="s">
        <v>53617</v>
      </c>
      <c r="Z3283" s="284">
        <v>8451.77</v>
      </c>
      <c r="AB3283" s="276" t="s">
        <v>70498</v>
      </c>
      <c r="AC3283" s="277">
        <v>3012</v>
      </c>
      <c r="AE3283" s="246" t="s">
        <v>17957</v>
      </c>
      <c r="AF3283" s="247">
        <v>75</v>
      </c>
      <c r="AH3283" s="226" t="s">
        <v>17794</v>
      </c>
      <c r="AI3283" s="227">
        <v>27507.24</v>
      </c>
      <c r="AK3283" s="207" t="s">
        <v>17736</v>
      </c>
      <c r="AL3283" s="208">
        <v>15862.4</v>
      </c>
      <c r="AM3283" s="93"/>
      <c r="AN3283" s="199" t="s">
        <v>14374</v>
      </c>
      <c r="AO3283" s="200">
        <v>2451.65</v>
      </c>
      <c r="AT3283" s="263"/>
      <c r="AU3283" s="264"/>
      <c r="AZ3283" s="230" t="s">
        <v>41741</v>
      </c>
      <c r="BA3283" s="231">
        <v>5382.5</v>
      </c>
      <c r="BC3283" s="209" t="s">
        <v>10820</v>
      </c>
      <c r="BD3283" s="210">
        <v>5400</v>
      </c>
    </row>
    <row r="3284" spans="13:56" x14ac:dyDescent="0.55000000000000004">
      <c r="M3284" s="224" t="s">
        <v>41201</v>
      </c>
      <c r="N3284" s="224"/>
      <c r="O3284" s="225">
        <v>44533</v>
      </c>
      <c r="Q3284" s="203" t="s">
        <v>5055</v>
      </c>
      <c r="R3284" s="203"/>
      <c r="S3284" s="204">
        <v>110752.44</v>
      </c>
      <c r="Y3284" t="s">
        <v>60701</v>
      </c>
      <c r="Z3284" s="284">
        <v>3902.25</v>
      </c>
      <c r="AB3284" s="276" t="s">
        <v>70499</v>
      </c>
      <c r="AC3284" s="277">
        <v>3631.48</v>
      </c>
      <c r="AE3284" s="246" t="s">
        <v>17959</v>
      </c>
      <c r="AF3284" s="247">
        <v>739.96</v>
      </c>
      <c r="AH3284" s="226" t="s">
        <v>34769</v>
      </c>
      <c r="AI3284" s="227">
        <v>519690.06</v>
      </c>
      <c r="AK3284" s="207" t="s">
        <v>17737</v>
      </c>
      <c r="AL3284" s="208">
        <v>6090.54</v>
      </c>
      <c r="AM3284" s="93"/>
      <c r="AN3284" s="199" t="s">
        <v>14375</v>
      </c>
      <c r="AO3284" s="200">
        <v>6553.57</v>
      </c>
      <c r="AT3284" s="263"/>
      <c r="AU3284" s="264"/>
      <c r="AZ3284" s="230" t="s">
        <v>41742</v>
      </c>
      <c r="BA3284" s="231">
        <v>44533</v>
      </c>
      <c r="BC3284" s="209" t="s">
        <v>9680</v>
      </c>
      <c r="BD3284" s="210">
        <v>17153.599999999999</v>
      </c>
    </row>
    <row r="3285" spans="13:56" x14ac:dyDescent="0.55000000000000004">
      <c r="M3285" s="224" t="s">
        <v>41202</v>
      </c>
      <c r="N3285" s="224"/>
      <c r="O3285" s="225">
        <v>859783</v>
      </c>
      <c r="Q3285" s="203" t="s">
        <v>3616</v>
      </c>
      <c r="R3285" s="203"/>
      <c r="S3285" s="204">
        <v>87965.64</v>
      </c>
      <c r="Y3285" t="s">
        <v>64854</v>
      </c>
      <c r="Z3285" s="284">
        <v>5354.38</v>
      </c>
      <c r="AB3285" s="276" t="s">
        <v>33439</v>
      </c>
      <c r="AC3285" s="277">
        <v>13000</v>
      </c>
      <c r="AE3285" s="246" t="s">
        <v>57327</v>
      </c>
      <c r="AF3285" s="247">
        <v>916</v>
      </c>
      <c r="AH3285" s="226" t="s">
        <v>34770</v>
      </c>
      <c r="AI3285" s="227">
        <v>367364.77</v>
      </c>
      <c r="AK3285" s="207" t="s">
        <v>17738</v>
      </c>
      <c r="AL3285" s="208">
        <v>1958.1</v>
      </c>
      <c r="AM3285" s="93"/>
      <c r="AN3285" s="199" t="s">
        <v>14376</v>
      </c>
      <c r="AO3285" s="200">
        <v>139351</v>
      </c>
      <c r="AT3285" s="263"/>
      <c r="AU3285" s="264"/>
      <c r="AZ3285" s="230" t="s">
        <v>41743</v>
      </c>
      <c r="BA3285" s="231">
        <v>859783</v>
      </c>
      <c r="BC3285" s="209" t="s">
        <v>9725</v>
      </c>
      <c r="BD3285" s="210">
        <v>68217.63</v>
      </c>
    </row>
    <row r="3286" spans="13:56" x14ac:dyDescent="0.55000000000000004">
      <c r="M3286" s="224" t="s">
        <v>41203</v>
      </c>
      <c r="N3286" s="224"/>
      <c r="O3286" s="225">
        <v>32310</v>
      </c>
      <c r="Q3286" s="203" t="s">
        <v>3617</v>
      </c>
      <c r="R3286" s="203"/>
      <c r="S3286" s="204">
        <v>117468.24</v>
      </c>
      <c r="Y3286" t="s">
        <v>66710</v>
      </c>
      <c r="Z3286" s="284">
        <v>36396.379999999997</v>
      </c>
      <c r="AB3286" s="276" t="s">
        <v>67445</v>
      </c>
      <c r="AC3286" s="277">
        <v>85875</v>
      </c>
      <c r="AE3286" s="246" t="s">
        <v>61892</v>
      </c>
      <c r="AF3286" s="247">
        <v>308.66000000000003</v>
      </c>
      <c r="AH3286" s="226" t="s">
        <v>34771</v>
      </c>
      <c r="AI3286" s="227">
        <v>119271.67</v>
      </c>
      <c r="AK3286" s="207" t="s">
        <v>17739</v>
      </c>
      <c r="AL3286" s="208">
        <v>22515.4</v>
      </c>
      <c r="AM3286" s="93"/>
      <c r="AN3286" s="199" t="s">
        <v>14377</v>
      </c>
      <c r="AO3286" s="200">
        <v>247554.06</v>
      </c>
      <c r="AT3286" s="263"/>
      <c r="AU3286" s="264"/>
      <c r="AZ3286" s="230" t="s">
        <v>41744</v>
      </c>
      <c r="BA3286" s="231">
        <v>32310</v>
      </c>
      <c r="BC3286" s="209" t="s">
        <v>11665</v>
      </c>
      <c r="BD3286" s="210">
        <v>2069840.71</v>
      </c>
    </row>
    <row r="3287" spans="13:56" x14ac:dyDescent="0.55000000000000004">
      <c r="M3287" s="224" t="s">
        <v>41204</v>
      </c>
      <c r="N3287" s="224"/>
      <c r="O3287" s="225">
        <v>16155</v>
      </c>
      <c r="Q3287" s="203" t="s">
        <v>3674</v>
      </c>
      <c r="R3287" s="203"/>
      <c r="S3287" s="204">
        <v>1550873.92</v>
      </c>
      <c r="Y3287" t="s">
        <v>70767</v>
      </c>
      <c r="Z3287" s="284">
        <v>-2342.0500000000002</v>
      </c>
      <c r="AB3287" s="276" t="s">
        <v>42395</v>
      </c>
      <c r="AC3287" s="277">
        <v>78000</v>
      </c>
      <c r="AE3287" s="246" t="s">
        <v>61893</v>
      </c>
      <c r="AF3287" s="247">
        <v>23652.62</v>
      </c>
      <c r="AH3287" s="226" t="s">
        <v>40191</v>
      </c>
      <c r="AI3287" s="227">
        <v>138799.53</v>
      </c>
      <c r="AK3287" s="207" t="s">
        <v>17740</v>
      </c>
      <c r="AL3287" s="208">
        <v>998.3</v>
      </c>
      <c r="AM3287" s="93"/>
      <c r="AN3287" s="199" t="s">
        <v>14378</v>
      </c>
      <c r="AO3287" s="200">
        <v>54024.04</v>
      </c>
      <c r="AT3287" s="263"/>
      <c r="AU3287" s="264"/>
      <c r="AZ3287" s="230" t="s">
        <v>41745</v>
      </c>
      <c r="BA3287" s="231">
        <v>16155</v>
      </c>
      <c r="BC3287" s="209" t="s">
        <v>9992</v>
      </c>
      <c r="BD3287" s="210">
        <v>5914311.0199999996</v>
      </c>
    </row>
    <row r="3288" spans="13:56" x14ac:dyDescent="0.55000000000000004">
      <c r="M3288" s="224" t="s">
        <v>41205</v>
      </c>
      <c r="N3288" s="224"/>
      <c r="O3288" s="225">
        <v>1727170.32</v>
      </c>
      <c r="Q3288" s="203" t="s">
        <v>4608</v>
      </c>
      <c r="R3288" s="203"/>
      <c r="S3288" s="204">
        <v>11199</v>
      </c>
      <c r="Y3288" t="s">
        <v>71658</v>
      </c>
      <c r="Z3288" s="284">
        <v>10680.81</v>
      </c>
      <c r="AB3288" s="276" t="s">
        <v>33440</v>
      </c>
      <c r="AC3288" s="277">
        <v>2522.08</v>
      </c>
      <c r="AE3288" s="246" t="s">
        <v>46784</v>
      </c>
      <c r="AF3288" s="247">
        <v>5674.5</v>
      </c>
      <c r="AH3288" s="226" t="s">
        <v>40192</v>
      </c>
      <c r="AI3288" s="227">
        <v>95806</v>
      </c>
      <c r="AK3288" s="207" t="s">
        <v>17741</v>
      </c>
      <c r="AL3288" s="208">
        <v>1700</v>
      </c>
      <c r="AM3288" s="93"/>
      <c r="AN3288" s="199" t="s">
        <v>32880</v>
      </c>
      <c r="AO3288" s="200">
        <v>1381061.35</v>
      </c>
      <c r="AT3288" s="263"/>
      <c r="AU3288" s="264"/>
      <c r="AZ3288" s="230" t="s">
        <v>41746</v>
      </c>
      <c r="BA3288" s="231">
        <v>1727170.32</v>
      </c>
      <c r="BC3288" s="209" t="s">
        <v>6814</v>
      </c>
      <c r="BD3288" s="210">
        <v>125578.99</v>
      </c>
    </row>
    <row r="3289" spans="13:56" x14ac:dyDescent="0.55000000000000004">
      <c r="M3289" s="224" t="s">
        <v>41206</v>
      </c>
      <c r="N3289" s="224"/>
      <c r="O3289" s="225">
        <v>412544</v>
      </c>
      <c r="Q3289" s="203" t="s">
        <v>3618</v>
      </c>
      <c r="R3289" s="203"/>
      <c r="S3289" s="204">
        <v>62479.97</v>
      </c>
      <c r="Y3289" t="s">
        <v>70768</v>
      </c>
      <c r="Z3289">
        <v>637.89</v>
      </c>
      <c r="AB3289" s="276" t="s">
        <v>62620</v>
      </c>
      <c r="AC3289" s="277">
        <v>76500</v>
      </c>
      <c r="AE3289" s="246" t="s">
        <v>48763</v>
      </c>
      <c r="AF3289" s="247">
        <v>78.790000000000006</v>
      </c>
      <c r="AH3289" s="226" t="s">
        <v>38966</v>
      </c>
      <c r="AI3289" s="227">
        <v>32242.720000000001</v>
      </c>
      <c r="AK3289" s="207" t="s">
        <v>17742</v>
      </c>
      <c r="AL3289" s="208">
        <v>62875.71</v>
      </c>
      <c r="AM3289" s="93"/>
      <c r="AN3289" s="199" t="s">
        <v>32881</v>
      </c>
      <c r="AO3289" s="200">
        <v>2448755.65</v>
      </c>
      <c r="AT3289" s="263"/>
      <c r="AU3289" s="264"/>
      <c r="AZ3289" s="230" t="s">
        <v>41747</v>
      </c>
      <c r="BA3289" s="231">
        <v>412544</v>
      </c>
      <c r="BC3289" s="209" t="s">
        <v>7212</v>
      </c>
      <c r="BD3289" s="210">
        <v>1815</v>
      </c>
    </row>
    <row r="3290" spans="13:56" x14ac:dyDescent="0.55000000000000004">
      <c r="M3290" s="224" t="s">
        <v>41207</v>
      </c>
      <c r="N3290" s="224"/>
      <c r="O3290" s="225">
        <v>28887</v>
      </c>
      <c r="Q3290" s="203" t="s">
        <v>4519</v>
      </c>
      <c r="R3290" s="203"/>
      <c r="S3290" s="204">
        <v>15999.21</v>
      </c>
      <c r="Y3290" t="s">
        <v>68677</v>
      </c>
      <c r="Z3290" s="284">
        <v>1565.22</v>
      </c>
      <c r="AB3290" s="276" t="s">
        <v>67446</v>
      </c>
      <c r="AC3290" s="277">
        <v>13947.64</v>
      </c>
      <c r="AE3290" s="246" t="s">
        <v>61328</v>
      </c>
      <c r="AF3290" s="247">
        <v>82</v>
      </c>
      <c r="AH3290" s="226" t="s">
        <v>42275</v>
      </c>
      <c r="AI3290" s="227">
        <v>29920</v>
      </c>
      <c r="AK3290" s="207" t="s">
        <v>17743</v>
      </c>
      <c r="AL3290" s="208">
        <v>2175</v>
      </c>
      <c r="AM3290" s="93"/>
      <c r="AN3290" s="199" t="s">
        <v>14379</v>
      </c>
      <c r="AO3290" s="200">
        <v>41503.54</v>
      </c>
      <c r="AT3290" s="263"/>
      <c r="AU3290" s="264"/>
      <c r="AZ3290" s="230" t="s">
        <v>41748</v>
      </c>
      <c r="BA3290" s="231">
        <v>28887</v>
      </c>
      <c r="BC3290" s="209" t="s">
        <v>7494</v>
      </c>
      <c r="BD3290" s="210">
        <v>297629</v>
      </c>
    </row>
    <row r="3291" spans="13:56" x14ac:dyDescent="0.55000000000000004">
      <c r="M3291" s="224" t="s">
        <v>41208</v>
      </c>
      <c r="N3291" s="224"/>
      <c r="O3291" s="225">
        <v>32880</v>
      </c>
      <c r="Q3291" s="203" t="s">
        <v>4521</v>
      </c>
      <c r="R3291" s="203"/>
      <c r="S3291" s="204">
        <v>54259.99</v>
      </c>
      <c r="Y3291" t="s">
        <v>71659</v>
      </c>
      <c r="Z3291" s="284">
        <v>3505.7</v>
      </c>
      <c r="AB3291" s="276" t="s">
        <v>67447</v>
      </c>
      <c r="AC3291" s="277">
        <v>20319.86</v>
      </c>
      <c r="AE3291" s="246" t="s">
        <v>52033</v>
      </c>
      <c r="AF3291" s="247">
        <v>227.96</v>
      </c>
      <c r="AH3291" s="226" t="s">
        <v>42276</v>
      </c>
      <c r="AI3291" s="227">
        <v>2288.88</v>
      </c>
      <c r="AK3291" s="207" t="s">
        <v>17744</v>
      </c>
      <c r="AL3291" s="208">
        <v>56546.62</v>
      </c>
      <c r="AM3291" s="93"/>
      <c r="AN3291" s="199" t="s">
        <v>14380</v>
      </c>
      <c r="AO3291" s="200">
        <v>147244.04999999999</v>
      </c>
      <c r="AT3291" s="263"/>
      <c r="AU3291" s="264"/>
      <c r="AZ3291" s="230" t="s">
        <v>41749</v>
      </c>
      <c r="BA3291" s="231">
        <v>32880</v>
      </c>
      <c r="BC3291" s="209" t="s">
        <v>7896</v>
      </c>
      <c r="BD3291" s="210">
        <v>9285</v>
      </c>
    </row>
    <row r="3292" spans="13:56" x14ac:dyDescent="0.55000000000000004">
      <c r="M3292" s="224" t="s">
        <v>41209</v>
      </c>
      <c r="N3292" s="224"/>
      <c r="O3292" s="225">
        <v>98269</v>
      </c>
      <c r="Q3292" s="203" t="s">
        <v>4609</v>
      </c>
      <c r="R3292" s="203"/>
      <c r="S3292" s="204">
        <v>9666</v>
      </c>
      <c r="Y3292" t="s">
        <v>68679</v>
      </c>
      <c r="Z3292">
        <v>442</v>
      </c>
      <c r="AB3292" s="276" t="s">
        <v>36229</v>
      </c>
      <c r="AC3292" s="277">
        <v>71595.22</v>
      </c>
      <c r="AE3292" s="246" t="s">
        <v>52034</v>
      </c>
      <c r="AF3292" s="247">
        <v>54925.86</v>
      </c>
      <c r="AH3292" s="226" t="s">
        <v>42277</v>
      </c>
      <c r="AI3292" s="227">
        <v>5117.1000000000004</v>
      </c>
      <c r="AK3292" s="207" t="s">
        <v>17745</v>
      </c>
      <c r="AL3292" s="208">
        <v>33327.35</v>
      </c>
      <c r="AM3292" s="93"/>
      <c r="AN3292" s="199" t="s">
        <v>14381</v>
      </c>
      <c r="AO3292" s="200">
        <v>1387004.44</v>
      </c>
      <c r="AT3292" s="263"/>
      <c r="AU3292" s="264"/>
      <c r="AZ3292" s="230" t="s">
        <v>41750</v>
      </c>
      <c r="BA3292" s="231">
        <v>98269</v>
      </c>
      <c r="BC3292" s="209" t="s">
        <v>8139</v>
      </c>
      <c r="BD3292" s="210">
        <v>1291</v>
      </c>
    </row>
    <row r="3293" spans="13:56" x14ac:dyDescent="0.55000000000000004">
      <c r="M3293" s="224" t="s">
        <v>41210</v>
      </c>
      <c r="N3293" s="224"/>
      <c r="O3293" s="225">
        <v>66679</v>
      </c>
      <c r="Q3293" s="203" t="s">
        <v>4523</v>
      </c>
      <c r="R3293" s="203"/>
      <c r="S3293" s="204">
        <v>48968.75</v>
      </c>
      <c r="Y3293" t="s">
        <v>71660</v>
      </c>
      <c r="Z3293" s="284">
        <v>340078.1</v>
      </c>
      <c r="AB3293" s="276" t="s">
        <v>67448</v>
      </c>
      <c r="AC3293" s="277">
        <v>65589.41</v>
      </c>
      <c r="AE3293" s="246" t="s">
        <v>48765</v>
      </c>
      <c r="AF3293" s="247">
        <v>4201.83</v>
      </c>
      <c r="AH3293" s="226" t="s">
        <v>51983</v>
      </c>
      <c r="AI3293" s="227">
        <v>234.02</v>
      </c>
      <c r="AK3293" s="207" t="s">
        <v>17746</v>
      </c>
      <c r="AL3293" s="208">
        <v>48607.5</v>
      </c>
      <c r="AM3293" s="93"/>
      <c r="AN3293" s="199" t="s">
        <v>14382</v>
      </c>
      <c r="AO3293" s="200">
        <v>777349.42</v>
      </c>
      <c r="AT3293" s="263"/>
      <c r="AU3293" s="264"/>
      <c r="AZ3293" s="230" t="s">
        <v>41751</v>
      </c>
      <c r="BA3293" s="231">
        <v>66679</v>
      </c>
      <c r="BC3293" s="209" t="s">
        <v>8418</v>
      </c>
      <c r="BD3293" s="210">
        <v>14718</v>
      </c>
    </row>
    <row r="3294" spans="13:56" x14ac:dyDescent="0.55000000000000004">
      <c r="M3294" s="224" t="s">
        <v>41211</v>
      </c>
      <c r="N3294" s="224"/>
      <c r="O3294" s="225">
        <v>4298.43</v>
      </c>
      <c r="Q3294" s="203" t="s">
        <v>4524</v>
      </c>
      <c r="R3294" s="203"/>
      <c r="S3294" s="204">
        <v>6865.43</v>
      </c>
      <c r="Y3294" t="s">
        <v>61567</v>
      </c>
      <c r="Z3294" s="284">
        <v>45389</v>
      </c>
      <c r="AB3294" s="276" t="s">
        <v>69968</v>
      </c>
      <c r="AC3294" s="277">
        <v>82500</v>
      </c>
      <c r="AE3294" s="246" t="s">
        <v>47881</v>
      </c>
      <c r="AF3294" s="247">
        <v>1800</v>
      </c>
      <c r="AH3294" s="226" t="s">
        <v>51984</v>
      </c>
      <c r="AI3294" s="227">
        <v>83042.73</v>
      </c>
      <c r="AK3294" s="207" t="s">
        <v>17747</v>
      </c>
      <c r="AL3294" s="208">
        <v>6268.65</v>
      </c>
      <c r="AM3294" s="93"/>
      <c r="AN3294" s="199" t="s">
        <v>14383</v>
      </c>
      <c r="AO3294" s="200">
        <v>4361.9399999999996</v>
      </c>
      <c r="AT3294" s="263"/>
      <c r="AU3294" s="264"/>
      <c r="AZ3294" s="230" t="s">
        <v>41752</v>
      </c>
      <c r="BA3294" s="231">
        <v>4298.43</v>
      </c>
      <c r="BC3294" s="209" t="s">
        <v>8588</v>
      </c>
      <c r="BD3294" s="210">
        <v>156486</v>
      </c>
    </row>
    <row r="3295" spans="13:56" x14ac:dyDescent="0.55000000000000004">
      <c r="M3295" s="224" t="s">
        <v>41212</v>
      </c>
      <c r="N3295" s="224"/>
      <c r="O3295" s="225">
        <v>15142</v>
      </c>
      <c r="Q3295" s="203" t="s">
        <v>4612</v>
      </c>
      <c r="R3295" s="203"/>
      <c r="S3295" s="204">
        <v>1050</v>
      </c>
      <c r="Y3295" t="s">
        <v>66711</v>
      </c>
      <c r="Z3295" s="284">
        <v>59857.97</v>
      </c>
      <c r="AB3295" s="276" t="s">
        <v>69969</v>
      </c>
      <c r="AC3295" s="277">
        <v>5804.91</v>
      </c>
      <c r="AE3295" s="246" t="s">
        <v>61329</v>
      </c>
      <c r="AF3295" s="247">
        <v>5461.33</v>
      </c>
      <c r="AH3295" s="226" t="s">
        <v>51985</v>
      </c>
      <c r="AI3295" s="227">
        <v>15545.88</v>
      </c>
      <c r="AK3295" s="207" t="s">
        <v>17748</v>
      </c>
      <c r="AL3295" s="208">
        <v>17763.48</v>
      </c>
      <c r="AM3295" s="93"/>
      <c r="AN3295" s="199" t="s">
        <v>14384</v>
      </c>
      <c r="AO3295" s="200">
        <v>128885</v>
      </c>
      <c r="AT3295" s="263"/>
      <c r="AU3295" s="264"/>
      <c r="AZ3295" s="230" t="s">
        <v>41753</v>
      </c>
      <c r="BA3295" s="231">
        <v>15142</v>
      </c>
      <c r="BC3295" s="209" t="s">
        <v>8798</v>
      </c>
      <c r="BD3295" s="210">
        <v>6096</v>
      </c>
    </row>
    <row r="3296" spans="13:56" x14ac:dyDescent="0.55000000000000004">
      <c r="M3296" s="224" t="s">
        <v>41213</v>
      </c>
      <c r="N3296" s="224"/>
      <c r="O3296" s="225">
        <v>697027</v>
      </c>
      <c r="Q3296" s="203" t="s">
        <v>4613</v>
      </c>
      <c r="R3296" s="203"/>
      <c r="S3296" s="204">
        <v>225</v>
      </c>
      <c r="Y3296" t="s">
        <v>66712</v>
      </c>
      <c r="Z3296" s="284">
        <v>2686.63</v>
      </c>
      <c r="AB3296" s="276" t="s">
        <v>64206</v>
      </c>
      <c r="AC3296" s="277">
        <v>67253.789999999994</v>
      </c>
      <c r="AE3296" s="246" t="s">
        <v>63080</v>
      </c>
      <c r="AF3296" s="247">
        <v>247.7</v>
      </c>
      <c r="AH3296" s="226" t="s">
        <v>51986</v>
      </c>
      <c r="AI3296" s="227">
        <v>3173.74</v>
      </c>
      <c r="AK3296" s="207" t="s">
        <v>17749</v>
      </c>
      <c r="AL3296" s="208">
        <v>45750</v>
      </c>
      <c r="AM3296" s="93"/>
      <c r="AN3296" s="199" t="s">
        <v>14385</v>
      </c>
      <c r="AO3296" s="200">
        <v>6026.91</v>
      </c>
      <c r="AT3296" s="263"/>
      <c r="AU3296" s="264"/>
      <c r="AZ3296" s="230" t="s">
        <v>41754</v>
      </c>
      <c r="BA3296" s="231">
        <v>697027</v>
      </c>
      <c r="BC3296" s="209" t="s">
        <v>9087</v>
      </c>
      <c r="BD3296" s="210">
        <v>225314</v>
      </c>
    </row>
    <row r="3297" spans="13:56" x14ac:dyDescent="0.55000000000000004">
      <c r="M3297" s="224" t="s">
        <v>41214</v>
      </c>
      <c r="N3297" s="224"/>
      <c r="O3297" s="225">
        <v>29079</v>
      </c>
      <c r="Q3297" s="203" t="s">
        <v>3619</v>
      </c>
      <c r="R3297" s="203"/>
      <c r="S3297" s="204">
        <v>10272</v>
      </c>
      <c r="Y3297" t="s">
        <v>71661</v>
      </c>
      <c r="Z3297" s="284">
        <v>6175</v>
      </c>
      <c r="AB3297" s="276" t="s">
        <v>67449</v>
      </c>
      <c r="AC3297" s="277">
        <v>2950</v>
      </c>
      <c r="AE3297" s="246" t="s">
        <v>48766</v>
      </c>
      <c r="AF3297" s="247">
        <v>2805.99</v>
      </c>
      <c r="AH3297" s="226" t="s">
        <v>51987</v>
      </c>
      <c r="AI3297" s="227">
        <v>7775.1</v>
      </c>
      <c r="AK3297" s="207" t="s">
        <v>17750</v>
      </c>
      <c r="AL3297" s="208">
        <v>5633.62</v>
      </c>
      <c r="AM3297" s="93"/>
      <c r="AN3297" s="199" t="s">
        <v>14386</v>
      </c>
      <c r="AO3297" s="200">
        <v>180603.6</v>
      </c>
      <c r="AT3297" s="263"/>
      <c r="AU3297" s="264"/>
      <c r="AZ3297" s="230" t="s">
        <v>41755</v>
      </c>
      <c r="BA3297" s="231">
        <v>29079</v>
      </c>
      <c r="BC3297" s="209" t="s">
        <v>9398</v>
      </c>
      <c r="BD3297" s="210">
        <v>517010.14</v>
      </c>
    </row>
    <row r="3298" spans="13:56" x14ac:dyDescent="0.55000000000000004">
      <c r="M3298" s="224" t="s">
        <v>41215</v>
      </c>
      <c r="N3298" s="224"/>
      <c r="O3298" s="225">
        <v>2266105</v>
      </c>
      <c r="Q3298" s="203" t="s">
        <v>4615</v>
      </c>
      <c r="R3298" s="203"/>
      <c r="S3298" s="204">
        <v>29967</v>
      </c>
      <c r="Y3298" t="s">
        <v>66713</v>
      </c>
      <c r="Z3298" s="284">
        <v>8962.32</v>
      </c>
      <c r="AB3298" s="276" t="s">
        <v>40238</v>
      </c>
      <c r="AC3298" s="277">
        <v>7437.5</v>
      </c>
      <c r="AE3298" s="246" t="s">
        <v>58997</v>
      </c>
      <c r="AF3298" s="247">
        <v>3500.02</v>
      </c>
      <c r="AH3298" s="226" t="s">
        <v>51988</v>
      </c>
      <c r="AI3298" s="227">
        <v>23017.89</v>
      </c>
      <c r="AK3298" s="207" t="s">
        <v>17751</v>
      </c>
      <c r="AL3298" s="208">
        <v>129857.4</v>
      </c>
      <c r="AM3298" s="93"/>
      <c r="AN3298" s="199" t="s">
        <v>14387</v>
      </c>
      <c r="AO3298" s="200">
        <v>480742.59</v>
      </c>
      <c r="AT3298" s="263"/>
      <c r="AU3298" s="264"/>
      <c r="AZ3298" s="230" t="s">
        <v>41756</v>
      </c>
      <c r="BA3298" s="231">
        <v>2266105</v>
      </c>
      <c r="BC3298" s="209" t="s">
        <v>9681</v>
      </c>
      <c r="BD3298" s="210">
        <v>43500.81</v>
      </c>
    </row>
    <row r="3299" spans="13:56" x14ac:dyDescent="0.55000000000000004">
      <c r="M3299" s="224" t="s">
        <v>41216</v>
      </c>
      <c r="N3299" s="224"/>
      <c r="O3299" s="225">
        <v>294960.84999999998</v>
      </c>
      <c r="Q3299" s="203" t="s">
        <v>3620</v>
      </c>
      <c r="R3299" s="203"/>
      <c r="S3299" s="204">
        <v>6284.08</v>
      </c>
      <c r="Y3299" t="s">
        <v>71662</v>
      </c>
      <c r="Z3299" s="284">
        <v>11087.53</v>
      </c>
      <c r="AB3299" s="276" t="s">
        <v>67450</v>
      </c>
      <c r="AC3299" s="277">
        <v>2000</v>
      </c>
      <c r="AE3299" s="246" t="s">
        <v>48767</v>
      </c>
      <c r="AF3299" s="247">
        <v>3437.9</v>
      </c>
      <c r="AH3299" s="226" t="s">
        <v>51989</v>
      </c>
      <c r="AI3299" s="227">
        <v>852.53</v>
      </c>
      <c r="AK3299" s="207" t="s">
        <v>17752</v>
      </c>
      <c r="AL3299" s="208">
        <v>15991</v>
      </c>
      <c r="AM3299" s="93"/>
      <c r="AN3299" s="199" t="s">
        <v>14388</v>
      </c>
      <c r="AO3299" s="200">
        <v>469804</v>
      </c>
      <c r="AT3299" s="263"/>
      <c r="AU3299" s="264"/>
      <c r="AZ3299" s="230" t="s">
        <v>41757</v>
      </c>
      <c r="BA3299" s="231">
        <v>294960.84999999998</v>
      </c>
      <c r="BC3299" s="209" t="s">
        <v>9726</v>
      </c>
      <c r="BD3299" s="210">
        <v>17067.27</v>
      </c>
    </row>
    <row r="3300" spans="13:56" x14ac:dyDescent="0.55000000000000004">
      <c r="M3300" s="224" t="s">
        <v>41217</v>
      </c>
      <c r="N3300" s="224"/>
      <c r="O3300" s="225">
        <v>53490</v>
      </c>
      <c r="Q3300" s="203" t="s">
        <v>4527</v>
      </c>
      <c r="R3300" s="203"/>
      <c r="S3300" s="204">
        <v>304159.75</v>
      </c>
      <c r="Y3300" t="s">
        <v>61570</v>
      </c>
      <c r="Z3300" s="284">
        <v>114536.92</v>
      </c>
      <c r="AB3300" s="276" t="s">
        <v>67451</v>
      </c>
      <c r="AC3300" s="277">
        <v>9667</v>
      </c>
      <c r="AE3300" s="246" t="s">
        <v>62576</v>
      </c>
      <c r="AF3300" s="247">
        <v>1807.56</v>
      </c>
      <c r="AH3300" s="226" t="s">
        <v>51990</v>
      </c>
      <c r="AI3300" s="227">
        <v>414.78</v>
      </c>
      <c r="AK3300" s="207" t="s">
        <v>17753</v>
      </c>
      <c r="AL3300" s="208">
        <v>1500</v>
      </c>
      <c r="AM3300" s="93"/>
      <c r="AN3300" s="199" t="s">
        <v>14389</v>
      </c>
      <c r="AO3300" s="200">
        <v>1391578.37</v>
      </c>
      <c r="AT3300" s="263"/>
      <c r="AU3300" s="264"/>
      <c r="AZ3300" s="230" t="s">
        <v>41758</v>
      </c>
      <c r="BA3300" s="231">
        <v>53490</v>
      </c>
      <c r="BC3300" s="209" t="s">
        <v>11666</v>
      </c>
      <c r="BD3300" s="210">
        <v>240649.23</v>
      </c>
    </row>
    <row r="3301" spans="13:56" x14ac:dyDescent="0.55000000000000004">
      <c r="M3301" s="224" t="s">
        <v>41218</v>
      </c>
      <c r="N3301" s="224"/>
      <c r="O3301" s="225">
        <v>50619</v>
      </c>
      <c r="Q3301" s="203" t="s">
        <v>3621</v>
      </c>
      <c r="R3301" s="203"/>
      <c r="S3301" s="204">
        <v>713770.08</v>
      </c>
      <c r="Y3301" t="s">
        <v>61571</v>
      </c>
      <c r="Z3301" s="284">
        <v>88608.08</v>
      </c>
      <c r="AB3301" s="276" t="s">
        <v>70500</v>
      </c>
      <c r="AC3301" s="277">
        <v>76014.38</v>
      </c>
      <c r="AE3301" s="246" t="s">
        <v>62577</v>
      </c>
      <c r="AF3301" s="247">
        <v>138.27000000000001</v>
      </c>
      <c r="AH3301" s="226" t="s">
        <v>51991</v>
      </c>
      <c r="AI3301" s="227">
        <v>3000</v>
      </c>
      <c r="AK3301" s="207" t="s">
        <v>17754</v>
      </c>
      <c r="AL3301" s="208">
        <v>297166</v>
      </c>
      <c r="AM3301" s="93"/>
      <c r="AN3301" s="199" t="s">
        <v>14390</v>
      </c>
      <c r="AO3301" s="200">
        <v>3224.66</v>
      </c>
      <c r="AT3301" s="263"/>
      <c r="AU3301" s="264"/>
      <c r="AZ3301" s="230" t="s">
        <v>41759</v>
      </c>
      <c r="BA3301" s="231">
        <v>50619</v>
      </c>
      <c r="BC3301" s="209" t="s">
        <v>9993</v>
      </c>
      <c r="BD3301" s="210">
        <v>1656440.44</v>
      </c>
    </row>
    <row r="3302" spans="13:56" x14ac:dyDescent="0.55000000000000004">
      <c r="M3302" s="224" t="s">
        <v>41219</v>
      </c>
      <c r="N3302" s="224"/>
      <c r="O3302" s="225">
        <v>27497</v>
      </c>
      <c r="Q3302" s="203" t="s">
        <v>5245</v>
      </c>
      <c r="R3302" s="203"/>
      <c r="S3302" s="204">
        <v>70816.56</v>
      </c>
      <c r="Y3302" t="s">
        <v>68685</v>
      </c>
      <c r="Z3302" s="284">
        <v>19033.990000000002</v>
      </c>
      <c r="AB3302" s="276" t="s">
        <v>67452</v>
      </c>
      <c r="AC3302" s="277">
        <v>89906.96</v>
      </c>
      <c r="AE3302" s="246" t="s">
        <v>62578</v>
      </c>
      <c r="AF3302" s="247">
        <v>103.17</v>
      </c>
      <c r="AH3302" s="226" t="s">
        <v>51992</v>
      </c>
      <c r="AI3302" s="227">
        <v>825.54</v>
      </c>
      <c r="AK3302" s="207" t="s">
        <v>17755</v>
      </c>
      <c r="AL3302" s="208">
        <v>0.02</v>
      </c>
      <c r="AM3302" s="93"/>
      <c r="AN3302" s="199" t="s">
        <v>14391</v>
      </c>
      <c r="AO3302" s="200">
        <v>2451.65</v>
      </c>
      <c r="AT3302" s="263"/>
      <c r="AU3302" s="264"/>
      <c r="AZ3302" s="230" t="s">
        <v>41760</v>
      </c>
      <c r="BA3302" s="231">
        <v>27497</v>
      </c>
      <c r="BC3302" s="209" t="s">
        <v>6815</v>
      </c>
      <c r="BD3302" s="210">
        <v>375427</v>
      </c>
    </row>
    <row r="3303" spans="13:56" x14ac:dyDescent="0.55000000000000004">
      <c r="M3303" s="224" t="s">
        <v>41220</v>
      </c>
      <c r="N3303" s="224"/>
      <c r="O3303" s="225">
        <v>45980.75</v>
      </c>
      <c r="Q3303" s="203" t="s">
        <v>4532</v>
      </c>
      <c r="R3303" s="203"/>
      <c r="S3303" s="204">
        <v>16602.439999999999</v>
      </c>
      <c r="Y3303" t="s">
        <v>68688</v>
      </c>
      <c r="Z3303" s="284">
        <v>17292.34</v>
      </c>
      <c r="AB3303" s="276" t="s">
        <v>70501</v>
      </c>
      <c r="AC3303" s="277">
        <v>129343.66</v>
      </c>
      <c r="AE3303" s="246" t="s">
        <v>62579</v>
      </c>
      <c r="AF3303" s="247">
        <v>60.59</v>
      </c>
      <c r="AH3303" s="226" t="s">
        <v>51993</v>
      </c>
      <c r="AI3303" s="227">
        <v>7016.09</v>
      </c>
      <c r="AK3303" s="207" t="s">
        <v>13280</v>
      </c>
      <c r="AL3303" s="208">
        <v>64395.98</v>
      </c>
      <c r="AM3303" s="93"/>
      <c r="AN3303" s="199" t="s">
        <v>14392</v>
      </c>
      <c r="AO3303" s="200">
        <v>6553.57</v>
      </c>
      <c r="AT3303" s="263"/>
      <c r="AU3303" s="264"/>
      <c r="AZ3303" s="230" t="s">
        <v>41761</v>
      </c>
      <c r="BA3303" s="231">
        <v>45980.75</v>
      </c>
      <c r="BC3303" s="209" t="s">
        <v>7495</v>
      </c>
      <c r="BD3303" s="210">
        <v>146130</v>
      </c>
    </row>
    <row r="3304" spans="13:56" x14ac:dyDescent="0.55000000000000004">
      <c r="M3304" s="224" t="s">
        <v>41221</v>
      </c>
      <c r="N3304" s="224"/>
      <c r="O3304" s="225">
        <v>809426.9</v>
      </c>
      <c r="Q3304" s="203" t="s">
        <v>4533</v>
      </c>
      <c r="R3304" s="203"/>
      <c r="S3304" s="204">
        <v>26696</v>
      </c>
      <c r="Y3304" t="s">
        <v>53642</v>
      </c>
      <c r="Z3304" s="284">
        <v>2230.61</v>
      </c>
      <c r="AB3304" s="276" t="s">
        <v>63661</v>
      </c>
      <c r="AC3304" s="277">
        <v>10563.04</v>
      </c>
      <c r="AE3304" s="246" t="s">
        <v>55941</v>
      </c>
      <c r="AF3304" s="247">
        <v>1168</v>
      </c>
      <c r="AH3304" s="226" t="s">
        <v>51994</v>
      </c>
      <c r="AI3304" s="227">
        <v>4802.3</v>
      </c>
      <c r="AK3304" s="207" t="s">
        <v>17756</v>
      </c>
      <c r="AL3304" s="208">
        <v>17853</v>
      </c>
      <c r="AM3304" s="93"/>
      <c r="AN3304" s="199" t="s">
        <v>14393</v>
      </c>
      <c r="AO3304" s="200">
        <v>139351</v>
      </c>
      <c r="AT3304" s="263"/>
      <c r="AU3304" s="264"/>
      <c r="AZ3304" s="230" t="s">
        <v>41762</v>
      </c>
      <c r="BA3304" s="231">
        <v>809426.9</v>
      </c>
      <c r="BC3304" s="209" t="s">
        <v>7897</v>
      </c>
      <c r="BD3304" s="210">
        <v>17159</v>
      </c>
    </row>
    <row r="3305" spans="13:56" x14ac:dyDescent="0.55000000000000004">
      <c r="M3305" s="224" t="s">
        <v>41222</v>
      </c>
      <c r="N3305" s="224"/>
      <c r="O3305" s="225">
        <v>163637</v>
      </c>
      <c r="Q3305" s="203" t="s">
        <v>3622</v>
      </c>
      <c r="R3305" s="203"/>
      <c r="S3305" s="204">
        <v>26225.45</v>
      </c>
      <c r="Y3305" t="s">
        <v>70096</v>
      </c>
      <c r="Z3305" s="284">
        <v>2750</v>
      </c>
      <c r="AB3305" s="276" t="s">
        <v>59563</v>
      </c>
      <c r="AC3305" s="277">
        <v>12407.78</v>
      </c>
      <c r="AE3305" s="246" t="s">
        <v>62580</v>
      </c>
      <c r="AF3305" s="247">
        <v>107</v>
      </c>
      <c r="AH3305" s="226" t="s">
        <v>51995</v>
      </c>
      <c r="AI3305" s="227">
        <v>971.88</v>
      </c>
      <c r="AK3305" s="207" t="s">
        <v>17757</v>
      </c>
      <c r="AL3305" s="208">
        <v>68470</v>
      </c>
      <c r="AM3305" s="93"/>
      <c r="AN3305" s="199" t="s">
        <v>14394</v>
      </c>
      <c r="AO3305" s="200">
        <v>247554.06</v>
      </c>
      <c r="AT3305" s="263"/>
      <c r="AU3305" s="264"/>
      <c r="AZ3305" s="230" t="s">
        <v>41763</v>
      </c>
      <c r="BA3305" s="231">
        <v>163637</v>
      </c>
      <c r="BC3305" s="209" t="s">
        <v>8140</v>
      </c>
      <c r="BD3305" s="210">
        <v>58884</v>
      </c>
    </row>
    <row r="3306" spans="13:56" x14ac:dyDescent="0.55000000000000004">
      <c r="M3306" s="224" t="s">
        <v>41223</v>
      </c>
      <c r="N3306" s="224"/>
      <c r="O3306" s="225">
        <v>703695</v>
      </c>
      <c r="Q3306" s="203" t="s">
        <v>4537</v>
      </c>
      <c r="R3306" s="203"/>
      <c r="S3306" s="204">
        <v>6800.02</v>
      </c>
      <c r="Y3306" t="s">
        <v>62799</v>
      </c>
      <c r="Z3306" s="284">
        <v>3907.17</v>
      </c>
      <c r="AB3306" s="276" t="s">
        <v>59564</v>
      </c>
      <c r="AC3306" s="277">
        <v>1338.61</v>
      </c>
      <c r="AE3306" s="246" t="s">
        <v>55942</v>
      </c>
      <c r="AF3306" s="247">
        <v>248</v>
      </c>
      <c r="AH3306" s="226" t="s">
        <v>51996</v>
      </c>
      <c r="AI3306" s="227">
        <v>2191.88</v>
      </c>
      <c r="AK3306" s="207" t="s">
        <v>17758</v>
      </c>
      <c r="AL3306" s="208">
        <v>1046.8399999999999</v>
      </c>
      <c r="AM3306" s="93"/>
      <c r="AN3306" s="199" t="s">
        <v>14395</v>
      </c>
      <c r="AO3306" s="200">
        <v>54024.04</v>
      </c>
      <c r="AT3306" s="263"/>
      <c r="AU3306" s="264"/>
      <c r="AZ3306" s="230" t="s">
        <v>41764</v>
      </c>
      <c r="BA3306" s="231">
        <v>703695</v>
      </c>
      <c r="BC3306" s="209" t="s">
        <v>8419</v>
      </c>
      <c r="BD3306" s="210">
        <v>140512.35</v>
      </c>
    </row>
    <row r="3307" spans="13:56" x14ac:dyDescent="0.55000000000000004">
      <c r="M3307" s="224" t="s">
        <v>41224</v>
      </c>
      <c r="N3307" s="224"/>
      <c r="O3307" s="225">
        <v>16155</v>
      </c>
      <c r="Q3307" s="203" t="s">
        <v>3623</v>
      </c>
      <c r="R3307" s="203"/>
      <c r="S3307" s="204">
        <v>24693.47</v>
      </c>
      <c r="Y3307" t="s">
        <v>40612</v>
      </c>
      <c r="Z3307" s="284">
        <v>2343.4</v>
      </c>
      <c r="AB3307" s="276" t="s">
        <v>59565</v>
      </c>
      <c r="AC3307" s="277">
        <v>1754.88</v>
      </c>
      <c r="AE3307" s="246" t="s">
        <v>57328</v>
      </c>
      <c r="AF3307" s="247">
        <v>79.5</v>
      </c>
      <c r="AH3307" s="226" t="s">
        <v>51997</v>
      </c>
      <c r="AI3307" s="227">
        <v>214.02</v>
      </c>
      <c r="AK3307" s="207" t="s">
        <v>17759</v>
      </c>
      <c r="AL3307" s="208">
        <v>1459.3</v>
      </c>
      <c r="AM3307" s="93"/>
      <c r="AN3307" s="199" t="s">
        <v>32882</v>
      </c>
      <c r="AO3307" s="200">
        <v>2448755.65</v>
      </c>
      <c r="AT3307" s="263"/>
      <c r="AU3307" s="264"/>
      <c r="AZ3307" s="230" t="s">
        <v>41765</v>
      </c>
      <c r="BA3307" s="231">
        <v>16155</v>
      </c>
      <c r="BC3307" s="209" t="s">
        <v>8589</v>
      </c>
      <c r="BD3307" s="210">
        <v>507258.64</v>
      </c>
    </row>
    <row r="3308" spans="13:56" x14ac:dyDescent="0.55000000000000004">
      <c r="M3308" s="224" t="s">
        <v>41225</v>
      </c>
      <c r="N3308" s="224"/>
      <c r="O3308" s="225">
        <v>151786.5</v>
      </c>
      <c r="Q3308" s="203" t="s">
        <v>4539</v>
      </c>
      <c r="R3308" s="203"/>
      <c r="S3308" s="204">
        <v>28783.67</v>
      </c>
      <c r="Y3308" t="s">
        <v>53643</v>
      </c>
      <c r="Z3308" s="284">
        <v>11981.55</v>
      </c>
      <c r="AB3308" s="276" t="s">
        <v>67453</v>
      </c>
      <c r="AC3308" s="277">
        <v>2428</v>
      </c>
      <c r="AE3308" s="246" t="s">
        <v>17993</v>
      </c>
      <c r="AF3308" s="247">
        <v>7586.68</v>
      </c>
      <c r="AH3308" s="226" t="s">
        <v>51998</v>
      </c>
      <c r="AI3308" s="227">
        <v>18326.36</v>
      </c>
      <c r="AK3308" s="207" t="s">
        <v>17760</v>
      </c>
      <c r="AL3308" s="208">
        <v>2660.47</v>
      </c>
      <c r="AM3308" s="93"/>
      <c r="AN3308" s="199" t="s">
        <v>32883</v>
      </c>
      <c r="AO3308" s="200">
        <v>10737</v>
      </c>
      <c r="AT3308" s="263"/>
      <c r="AU3308" s="264"/>
      <c r="AZ3308" s="230" t="s">
        <v>41766</v>
      </c>
      <c r="BA3308" s="231">
        <v>151786.5</v>
      </c>
      <c r="BC3308" s="209" t="s">
        <v>8799</v>
      </c>
      <c r="BD3308" s="210">
        <v>15940</v>
      </c>
    </row>
    <row r="3309" spans="13:56" x14ac:dyDescent="0.55000000000000004">
      <c r="M3309" s="224" t="s">
        <v>41226</v>
      </c>
      <c r="N3309" s="224"/>
      <c r="O3309" s="225">
        <v>1065653.92</v>
      </c>
      <c r="Q3309" s="203" t="s">
        <v>4626</v>
      </c>
      <c r="R3309" s="203"/>
      <c r="S3309" s="204">
        <v>9666</v>
      </c>
      <c r="Y3309" t="s">
        <v>53644</v>
      </c>
      <c r="Z3309" s="284">
        <v>49860.06</v>
      </c>
      <c r="AB3309" s="276" t="s">
        <v>57390</v>
      </c>
      <c r="AC3309" s="277">
        <v>9083.8700000000008</v>
      </c>
      <c r="AE3309" s="246" t="s">
        <v>17996</v>
      </c>
      <c r="AF3309" s="247">
        <v>2587.06</v>
      </c>
      <c r="AH3309" s="226" t="s">
        <v>38967</v>
      </c>
      <c r="AI3309" s="227">
        <v>2816.56</v>
      </c>
      <c r="AK3309" s="207" t="s">
        <v>17761</v>
      </c>
      <c r="AL3309" s="208">
        <v>395.25</v>
      </c>
      <c r="AM3309" s="93"/>
      <c r="AN3309" s="199" t="s">
        <v>32884</v>
      </c>
      <c r="AO3309" s="200">
        <v>10737</v>
      </c>
      <c r="AT3309" s="263"/>
      <c r="AU3309" s="264"/>
      <c r="AZ3309" s="230" t="s">
        <v>41767</v>
      </c>
      <c r="BA3309" s="231">
        <v>1065653.92</v>
      </c>
      <c r="BC3309" s="209" t="s">
        <v>9399</v>
      </c>
      <c r="BD3309" s="210">
        <v>2052818.14</v>
      </c>
    </row>
    <row r="3310" spans="13:56" x14ac:dyDescent="0.55000000000000004">
      <c r="M3310" s="224" t="s">
        <v>41227</v>
      </c>
      <c r="N3310" s="224"/>
      <c r="O3310" s="225">
        <v>283118</v>
      </c>
      <c r="Q3310" s="203" t="s">
        <v>4627</v>
      </c>
      <c r="R3310" s="203"/>
      <c r="S3310" s="204">
        <v>637.5</v>
      </c>
      <c r="Y3310" t="s">
        <v>42901</v>
      </c>
      <c r="Z3310" s="284">
        <v>77056.78</v>
      </c>
      <c r="AB3310" s="276" t="s">
        <v>55088</v>
      </c>
      <c r="AC3310" s="277">
        <v>3757</v>
      </c>
      <c r="AE3310" s="246" t="s">
        <v>17997</v>
      </c>
      <c r="AF3310" s="247">
        <v>675</v>
      </c>
      <c r="AH3310" s="226" t="s">
        <v>38968</v>
      </c>
      <c r="AI3310" s="227">
        <v>215.47</v>
      </c>
      <c r="AK3310" s="207" t="s">
        <v>17762</v>
      </c>
      <c r="AL3310" s="208">
        <v>893.17</v>
      </c>
      <c r="AM3310" s="93"/>
      <c r="AN3310" s="199" t="s">
        <v>32885</v>
      </c>
      <c r="AO3310" s="200">
        <v>43.29</v>
      </c>
      <c r="AT3310" s="263"/>
      <c r="AU3310" s="264"/>
      <c r="AZ3310" s="230" t="s">
        <v>41768</v>
      </c>
      <c r="BA3310" s="231">
        <v>283118</v>
      </c>
      <c r="BC3310" s="209" t="s">
        <v>9616</v>
      </c>
      <c r="BD3310" s="210">
        <v>33415.35</v>
      </c>
    </row>
    <row r="3311" spans="13:56" x14ac:dyDescent="0.55000000000000004">
      <c r="M3311" s="224" t="s">
        <v>41228</v>
      </c>
      <c r="N3311" s="224"/>
      <c r="O3311" s="225">
        <v>200546</v>
      </c>
      <c r="Q3311" s="203" t="s">
        <v>4541</v>
      </c>
      <c r="R3311" s="203"/>
      <c r="S3311" s="204">
        <v>182688.92</v>
      </c>
      <c r="Y3311" t="s">
        <v>68689</v>
      </c>
      <c r="Z3311" s="284">
        <v>2437.4299999999998</v>
      </c>
      <c r="AB3311" s="276" t="s">
        <v>67454</v>
      </c>
      <c r="AC3311" s="277">
        <v>90221.9</v>
      </c>
      <c r="AE3311" s="246" t="s">
        <v>49770</v>
      </c>
      <c r="AF3311" s="247">
        <v>1189.44</v>
      </c>
      <c r="AH3311" s="226" t="s">
        <v>38969</v>
      </c>
      <c r="AI3311" s="227">
        <v>631.46</v>
      </c>
      <c r="AK3311" s="207" t="s">
        <v>17763</v>
      </c>
      <c r="AL3311" s="208">
        <v>3960</v>
      </c>
      <c r="AM3311" s="93"/>
      <c r="AN3311" s="199" t="s">
        <v>32886</v>
      </c>
      <c r="AO3311" s="200">
        <v>195.52</v>
      </c>
      <c r="AT3311" s="263"/>
      <c r="AU3311" s="264"/>
      <c r="AZ3311" s="230" t="s">
        <v>41769</v>
      </c>
      <c r="BA3311" s="231">
        <v>200546</v>
      </c>
      <c r="BC3311" s="209" t="s">
        <v>11667</v>
      </c>
      <c r="BD3311" s="210">
        <v>2624203.56</v>
      </c>
    </row>
    <row r="3312" spans="13:56" x14ac:dyDescent="0.55000000000000004">
      <c r="M3312" s="224" t="s">
        <v>41229</v>
      </c>
      <c r="N3312" s="224"/>
      <c r="O3312" s="225">
        <v>656482</v>
      </c>
      <c r="Q3312" s="203" t="s">
        <v>4628</v>
      </c>
      <c r="R3312" s="203"/>
      <c r="S3312" s="204">
        <v>745</v>
      </c>
      <c r="Y3312" t="s">
        <v>71663</v>
      </c>
      <c r="Z3312" s="284">
        <v>3970.7</v>
      </c>
      <c r="AB3312" s="276" t="s">
        <v>67455</v>
      </c>
      <c r="AC3312" s="277">
        <v>6390.7</v>
      </c>
      <c r="AE3312" s="246" t="s">
        <v>46785</v>
      </c>
      <c r="AF3312" s="247">
        <v>26619.4</v>
      </c>
      <c r="AH3312" s="226" t="s">
        <v>40193</v>
      </c>
      <c r="AI3312" s="227">
        <v>177025.44</v>
      </c>
      <c r="AK3312" s="207" t="s">
        <v>17764</v>
      </c>
      <c r="AL3312" s="208">
        <v>50312.97</v>
      </c>
      <c r="AM3312" s="93"/>
      <c r="AN3312" s="199" t="s">
        <v>32887</v>
      </c>
      <c r="AO3312" s="200">
        <v>3191.64</v>
      </c>
      <c r="AT3312" s="263"/>
      <c r="AU3312" s="264"/>
      <c r="AZ3312" s="230" t="s">
        <v>41770</v>
      </c>
      <c r="BA3312" s="231">
        <v>656482</v>
      </c>
      <c r="BC3312" s="209" t="s">
        <v>12268</v>
      </c>
      <c r="BD3312" s="210">
        <v>16461.46</v>
      </c>
    </row>
    <row r="3313" spans="13:56" x14ac:dyDescent="0.55000000000000004">
      <c r="M3313" s="224" t="s">
        <v>41230</v>
      </c>
      <c r="N3313" s="224"/>
      <c r="O3313" s="225">
        <v>39848</v>
      </c>
      <c r="Q3313" s="203" t="s">
        <v>3624</v>
      </c>
      <c r="R3313" s="203"/>
      <c r="S3313" s="204">
        <v>237140.84</v>
      </c>
      <c r="Y3313" t="s">
        <v>68690</v>
      </c>
      <c r="Z3313" s="284">
        <v>8156.41</v>
      </c>
      <c r="AB3313" s="276" t="s">
        <v>67456</v>
      </c>
      <c r="AC3313" s="277">
        <v>689.32</v>
      </c>
      <c r="AE3313" s="246" t="s">
        <v>46786</v>
      </c>
      <c r="AF3313" s="247">
        <v>532823.68999999994</v>
      </c>
      <c r="AH3313" s="226" t="s">
        <v>48761</v>
      </c>
      <c r="AI3313" s="227">
        <v>3190</v>
      </c>
      <c r="AK3313" s="207" t="s">
        <v>17765</v>
      </c>
      <c r="AL3313" s="208">
        <v>4820.16</v>
      </c>
      <c r="AM3313" s="93"/>
      <c r="AN3313" s="199" t="s">
        <v>32888</v>
      </c>
      <c r="AO3313" s="200">
        <v>492.53</v>
      </c>
      <c r="AT3313" s="263"/>
      <c r="AU3313" s="264"/>
      <c r="AZ3313" s="230" t="s">
        <v>41771</v>
      </c>
      <c r="BA3313" s="231">
        <v>39848</v>
      </c>
      <c r="BC3313" s="209" t="s">
        <v>9994</v>
      </c>
      <c r="BD3313" s="210">
        <v>5988209.5</v>
      </c>
    </row>
    <row r="3314" spans="13:56" x14ac:dyDescent="0.55000000000000004">
      <c r="M3314" s="224" t="s">
        <v>41231</v>
      </c>
      <c r="N3314" s="224"/>
      <c r="O3314" s="225">
        <v>37677.5</v>
      </c>
      <c r="Q3314" s="203" t="s">
        <v>4545</v>
      </c>
      <c r="R3314" s="203"/>
      <c r="S3314" s="204">
        <v>84615.72</v>
      </c>
      <c r="Y3314" t="s">
        <v>71664</v>
      </c>
      <c r="Z3314">
        <v>149.61000000000001</v>
      </c>
      <c r="AB3314" s="276" t="s">
        <v>67457</v>
      </c>
      <c r="AC3314" s="277">
        <v>2698.16</v>
      </c>
      <c r="AE3314" s="246" t="s">
        <v>61894</v>
      </c>
      <c r="AF3314" s="247">
        <v>1575</v>
      </c>
      <c r="AH3314" s="226" t="s">
        <v>51999</v>
      </c>
      <c r="AI3314" s="227">
        <v>3087.56</v>
      </c>
      <c r="AK3314" s="207" t="s">
        <v>17766</v>
      </c>
      <c r="AL3314" s="208">
        <v>368.74</v>
      </c>
      <c r="AM3314" s="93"/>
      <c r="AN3314" s="199" t="s">
        <v>32889</v>
      </c>
      <c r="AO3314" s="200">
        <v>43.29</v>
      </c>
      <c r="AT3314" s="263"/>
      <c r="AU3314" s="264"/>
      <c r="AZ3314" s="230" t="s">
        <v>41772</v>
      </c>
      <c r="BA3314" s="231">
        <v>37677.5</v>
      </c>
      <c r="BC3314" s="209" t="s">
        <v>6816</v>
      </c>
      <c r="BD3314" s="210">
        <v>431527</v>
      </c>
    </row>
    <row r="3315" spans="13:56" x14ac:dyDescent="0.55000000000000004">
      <c r="M3315" s="224" t="s">
        <v>41232</v>
      </c>
      <c r="N3315" s="224"/>
      <c r="O3315" s="225">
        <v>23683</v>
      </c>
      <c r="Q3315" s="203" t="s">
        <v>4546</v>
      </c>
      <c r="R3315" s="203"/>
      <c r="S3315" s="204">
        <v>37003.199999999997</v>
      </c>
      <c r="Y3315" t="s">
        <v>42902</v>
      </c>
      <c r="Z3315">
        <v>385.13</v>
      </c>
      <c r="AB3315" s="276" t="s">
        <v>63662</v>
      </c>
      <c r="AC3315" s="277">
        <v>90578.1</v>
      </c>
      <c r="AE3315" s="246" t="s">
        <v>55943</v>
      </c>
      <c r="AF3315" s="247">
        <v>87172.61</v>
      </c>
      <c r="AH3315" s="226" t="s">
        <v>47878</v>
      </c>
      <c r="AI3315" s="227">
        <v>254229</v>
      </c>
      <c r="AK3315" s="207" t="s">
        <v>17767</v>
      </c>
      <c r="AL3315" s="208">
        <v>1045.01</v>
      </c>
      <c r="AM3315" s="93"/>
      <c r="AN3315" s="199" t="s">
        <v>32890</v>
      </c>
      <c r="AO3315" s="200">
        <v>195.52</v>
      </c>
      <c r="AT3315" s="263"/>
      <c r="AU3315" s="264"/>
      <c r="AZ3315" s="230" t="s">
        <v>41773</v>
      </c>
      <c r="BA3315" s="231">
        <v>23683</v>
      </c>
      <c r="BC3315" s="209" t="s">
        <v>6991</v>
      </c>
      <c r="BD3315" s="210">
        <v>34084.980000000003</v>
      </c>
    </row>
    <row r="3316" spans="13:56" x14ac:dyDescent="0.55000000000000004">
      <c r="M3316" s="224" t="s">
        <v>41233</v>
      </c>
      <c r="N3316" s="224"/>
      <c r="O3316" s="225">
        <v>243558.11</v>
      </c>
      <c r="Q3316" s="203" t="s">
        <v>4630</v>
      </c>
      <c r="R3316" s="203"/>
      <c r="S3316" s="204">
        <v>11405</v>
      </c>
      <c r="Y3316" t="s">
        <v>40613</v>
      </c>
      <c r="Z3316" s="284">
        <v>67717.34</v>
      </c>
      <c r="AB3316" s="276" t="s">
        <v>69970</v>
      </c>
      <c r="AC3316" s="277">
        <v>7425</v>
      </c>
      <c r="AE3316" s="246" t="s">
        <v>61330</v>
      </c>
      <c r="AF3316" s="247">
        <v>610720</v>
      </c>
      <c r="AH3316" s="226" t="s">
        <v>52000</v>
      </c>
      <c r="AI3316" s="227">
        <v>13597.4</v>
      </c>
      <c r="AK3316" s="207" t="s">
        <v>17768</v>
      </c>
      <c r="AL3316" s="208">
        <v>258399</v>
      </c>
      <c r="AM3316" s="93"/>
      <c r="AN3316" s="199" t="s">
        <v>28962</v>
      </c>
      <c r="AO3316" s="200">
        <v>3191.64</v>
      </c>
      <c r="AT3316" s="263"/>
      <c r="AU3316" s="264"/>
      <c r="AZ3316" s="230" t="s">
        <v>41774</v>
      </c>
      <c r="BA3316" s="231">
        <v>243558.11</v>
      </c>
      <c r="BC3316" s="209" t="s">
        <v>7213</v>
      </c>
      <c r="BD3316" s="210">
        <v>18255.47</v>
      </c>
    </row>
    <row r="3317" spans="13:56" x14ac:dyDescent="0.55000000000000004">
      <c r="M3317" s="224" t="s">
        <v>41234</v>
      </c>
      <c r="N3317" s="224"/>
      <c r="O3317" s="225">
        <v>15071</v>
      </c>
      <c r="Q3317" s="203" t="s">
        <v>3625</v>
      </c>
      <c r="R3317" s="203"/>
      <c r="S3317" s="204">
        <v>40473.51</v>
      </c>
      <c r="Y3317" t="s">
        <v>56547</v>
      </c>
      <c r="Z3317" s="284">
        <v>1791452.99</v>
      </c>
      <c r="AB3317" s="276" t="s">
        <v>69971</v>
      </c>
      <c r="AC3317" s="277">
        <v>575</v>
      </c>
      <c r="AE3317" s="246" t="s">
        <v>52044</v>
      </c>
      <c r="AF3317" s="247">
        <v>2637.25</v>
      </c>
      <c r="AH3317" s="226" t="s">
        <v>52001</v>
      </c>
      <c r="AI3317" s="227">
        <v>29415.1</v>
      </c>
      <c r="AK3317" s="207" t="s">
        <v>17769</v>
      </c>
      <c r="AL3317" s="208">
        <v>113531.09</v>
      </c>
      <c r="AM3317" s="93"/>
      <c r="AN3317" s="199" t="s">
        <v>28963</v>
      </c>
      <c r="AO3317" s="200">
        <v>492.53</v>
      </c>
      <c r="AT3317" s="263"/>
      <c r="AU3317" s="264"/>
      <c r="AZ3317" s="230" t="s">
        <v>41775</v>
      </c>
      <c r="BA3317" s="231">
        <v>15071</v>
      </c>
      <c r="BC3317" s="209" t="s">
        <v>7496</v>
      </c>
      <c r="BD3317" s="210">
        <v>161748.60999999999</v>
      </c>
    </row>
    <row r="3318" spans="13:56" x14ac:dyDescent="0.55000000000000004">
      <c r="M3318" s="224" t="s">
        <v>41235</v>
      </c>
      <c r="N3318" s="224"/>
      <c r="O3318" s="225">
        <v>141893</v>
      </c>
      <c r="Q3318" s="203" t="s">
        <v>4548</v>
      </c>
      <c r="R3318" s="203"/>
      <c r="S3318" s="204">
        <v>86688.42</v>
      </c>
      <c r="Y3318" t="s">
        <v>56548</v>
      </c>
      <c r="Z3318" s="284">
        <v>610597.55000000005</v>
      </c>
      <c r="AB3318" s="276" t="s">
        <v>67458</v>
      </c>
      <c r="AC3318" s="277">
        <v>13271</v>
      </c>
      <c r="AE3318" s="246" t="s">
        <v>34787</v>
      </c>
      <c r="AF3318" s="247">
        <v>355015.99</v>
      </c>
      <c r="AH3318" s="226" t="s">
        <v>52002</v>
      </c>
      <c r="AI3318" s="227">
        <v>11313.82</v>
      </c>
      <c r="AK3318" s="207" t="s">
        <v>17770</v>
      </c>
      <c r="AL3318" s="208">
        <v>15491</v>
      </c>
      <c r="AM3318" s="93"/>
      <c r="AN3318" s="199" t="s">
        <v>32891</v>
      </c>
      <c r="AO3318" s="200">
        <v>4450</v>
      </c>
      <c r="AT3318" s="263"/>
      <c r="AU3318" s="264"/>
      <c r="AZ3318" s="230" t="s">
        <v>41776</v>
      </c>
      <c r="BA3318" s="231">
        <v>141893</v>
      </c>
      <c r="BC3318" s="209" t="s">
        <v>7654</v>
      </c>
      <c r="BD3318" s="210">
        <v>105075</v>
      </c>
    </row>
    <row r="3319" spans="13:56" x14ac:dyDescent="0.55000000000000004">
      <c r="M3319" s="224" t="s">
        <v>41236</v>
      </c>
      <c r="N3319" s="224"/>
      <c r="O3319" s="225">
        <v>97477.09</v>
      </c>
      <c r="Q3319" s="203" t="s">
        <v>4631</v>
      </c>
      <c r="R3319" s="203"/>
      <c r="S3319" s="204">
        <v>16476</v>
      </c>
      <c r="Y3319" t="s">
        <v>71665</v>
      </c>
      <c r="Z3319" s="284">
        <v>103177.85</v>
      </c>
      <c r="AB3319" s="276" t="s">
        <v>67459</v>
      </c>
      <c r="AC3319" s="277">
        <v>1424.99</v>
      </c>
      <c r="AE3319" s="246" t="s">
        <v>62581</v>
      </c>
      <c r="AF3319" s="247">
        <v>17000</v>
      </c>
      <c r="AH3319" s="226" t="s">
        <v>52003</v>
      </c>
      <c r="AI3319" s="227">
        <v>2400</v>
      </c>
      <c r="AK3319" s="207" t="s">
        <v>17771</v>
      </c>
      <c r="AL3319" s="208">
        <v>38205</v>
      </c>
      <c r="AM3319" s="93"/>
      <c r="AN3319" s="199" t="s">
        <v>32892</v>
      </c>
      <c r="AO3319" s="200">
        <v>199.9</v>
      </c>
      <c r="AT3319" s="263"/>
      <c r="AU3319" s="264"/>
      <c r="AZ3319" s="230" t="s">
        <v>41777</v>
      </c>
      <c r="BA3319" s="231">
        <v>97477.09</v>
      </c>
      <c r="BC3319" s="209" t="s">
        <v>7898</v>
      </c>
      <c r="BD3319" s="210">
        <v>26344.84</v>
      </c>
    </row>
    <row r="3320" spans="13:56" x14ac:dyDescent="0.55000000000000004">
      <c r="M3320" s="224" t="s">
        <v>41237</v>
      </c>
      <c r="N3320" s="224"/>
      <c r="O3320" s="225">
        <v>1034868</v>
      </c>
      <c r="Q3320" s="203" t="s">
        <v>4632</v>
      </c>
      <c r="R3320" s="203"/>
      <c r="S3320" s="204">
        <v>12023</v>
      </c>
      <c r="Y3320" t="s">
        <v>39451</v>
      </c>
      <c r="Z3320" s="284">
        <v>31935.41</v>
      </c>
      <c r="AB3320" s="276" t="s">
        <v>67460</v>
      </c>
      <c r="AC3320" s="277">
        <v>387.01</v>
      </c>
      <c r="AE3320" s="246" t="s">
        <v>61895</v>
      </c>
      <c r="AF3320" s="247">
        <v>38322.57</v>
      </c>
      <c r="AH3320" s="226" t="s">
        <v>52004</v>
      </c>
      <c r="AI3320" s="227">
        <v>183.6</v>
      </c>
      <c r="AK3320" s="207" t="s">
        <v>17772</v>
      </c>
      <c r="AL3320" s="208">
        <v>84174.88</v>
      </c>
      <c r="AM3320" s="93"/>
      <c r="AN3320" s="199" t="s">
        <v>32893</v>
      </c>
      <c r="AO3320" s="200">
        <v>5838.1</v>
      </c>
      <c r="AT3320" s="263"/>
      <c r="AU3320" s="264"/>
      <c r="AZ3320" s="230" t="s">
        <v>41778</v>
      </c>
      <c r="BA3320" s="231">
        <v>1034868</v>
      </c>
      <c r="BC3320" s="209" t="s">
        <v>8141</v>
      </c>
      <c r="BD3320" s="210">
        <v>60390.06</v>
      </c>
    </row>
    <row r="3321" spans="13:56" x14ac:dyDescent="0.55000000000000004">
      <c r="M3321" s="224" t="s">
        <v>41238</v>
      </c>
      <c r="N3321" s="224"/>
      <c r="O3321" s="225">
        <v>44845</v>
      </c>
      <c r="Q3321" s="203" t="s">
        <v>4637</v>
      </c>
      <c r="R3321" s="203"/>
      <c r="S3321" s="204">
        <v>9666</v>
      </c>
      <c r="Y3321" t="s">
        <v>62800</v>
      </c>
      <c r="Z3321" s="284">
        <v>-18771.689999999999</v>
      </c>
      <c r="AB3321" s="276" t="s">
        <v>67461</v>
      </c>
      <c r="AC3321" s="277">
        <v>1500</v>
      </c>
      <c r="AE3321" s="246" t="s">
        <v>61896</v>
      </c>
      <c r="AF3321" s="247">
        <v>2948.06</v>
      </c>
      <c r="AH3321" s="226" t="s">
        <v>52005</v>
      </c>
      <c r="AI3321" s="227">
        <v>549.36</v>
      </c>
      <c r="AK3321" s="207" t="s">
        <v>17773</v>
      </c>
      <c r="AL3321" s="208">
        <v>10420</v>
      </c>
      <c r="AM3321" s="93"/>
      <c r="AN3321" s="199" t="s">
        <v>32894</v>
      </c>
      <c r="AO3321" s="200">
        <v>3744</v>
      </c>
      <c r="AT3321" s="263"/>
      <c r="AU3321" s="264"/>
      <c r="AZ3321" s="230" t="s">
        <v>41779</v>
      </c>
      <c r="BA3321" s="231">
        <v>44845</v>
      </c>
      <c r="BC3321" s="209" t="s">
        <v>8230</v>
      </c>
      <c r="BD3321" s="210">
        <v>18700</v>
      </c>
    </row>
    <row r="3322" spans="13:56" x14ac:dyDescent="0.55000000000000004">
      <c r="M3322" s="224" t="s">
        <v>41239</v>
      </c>
      <c r="N3322" s="224"/>
      <c r="O3322" s="225">
        <v>361662.49</v>
      </c>
      <c r="Q3322" s="203" t="s">
        <v>4640</v>
      </c>
      <c r="R3322" s="203"/>
      <c r="S3322" s="204">
        <v>5174.05</v>
      </c>
      <c r="Y3322" t="s">
        <v>57805</v>
      </c>
      <c r="Z3322" s="284">
        <v>412004</v>
      </c>
      <c r="AB3322" s="276" t="s">
        <v>63123</v>
      </c>
      <c r="AC3322" s="277">
        <v>10244.92</v>
      </c>
      <c r="AE3322" s="246" t="s">
        <v>52046</v>
      </c>
      <c r="AF3322" s="247">
        <v>2389.2199999999998</v>
      </c>
      <c r="AH3322" s="226" t="s">
        <v>46779</v>
      </c>
      <c r="AI3322" s="227">
        <v>1999.94</v>
      </c>
      <c r="AK3322" s="207" t="s">
        <v>17774</v>
      </c>
      <c r="AL3322" s="208">
        <v>7139.35</v>
      </c>
      <c r="AM3322" s="93"/>
      <c r="AN3322" s="199" t="s">
        <v>32895</v>
      </c>
      <c r="AO3322" s="200">
        <v>4450</v>
      </c>
      <c r="AT3322" s="263"/>
      <c r="AU3322" s="264"/>
      <c r="AZ3322" s="230" t="s">
        <v>41780</v>
      </c>
      <c r="BA3322" s="231">
        <v>361662.49</v>
      </c>
      <c r="BC3322" s="209" t="s">
        <v>8420</v>
      </c>
      <c r="BD3322" s="210">
        <v>269915.59000000003</v>
      </c>
    </row>
    <row r="3323" spans="13:56" x14ac:dyDescent="0.55000000000000004">
      <c r="M3323" s="224" t="s">
        <v>41240</v>
      </c>
      <c r="N3323" s="224"/>
      <c r="O3323" s="225">
        <v>130256.47</v>
      </c>
      <c r="Q3323" s="203" t="s">
        <v>4549</v>
      </c>
      <c r="R3323" s="203"/>
      <c r="S3323" s="204">
        <v>6097.4</v>
      </c>
      <c r="Y3323" t="s">
        <v>68691</v>
      </c>
      <c r="Z3323" s="284">
        <v>5104.8</v>
      </c>
      <c r="AB3323" s="276" t="s">
        <v>56024</v>
      </c>
      <c r="AC3323" s="277">
        <v>63840.27</v>
      </c>
      <c r="AE3323" s="246" t="s">
        <v>59538</v>
      </c>
      <c r="AF3323" s="247">
        <v>19834.75</v>
      </c>
      <c r="AH3323" s="226" t="s">
        <v>46780</v>
      </c>
      <c r="AI3323" s="227">
        <v>10392.52</v>
      </c>
      <c r="AK3323" s="207" t="s">
        <v>17775</v>
      </c>
      <c r="AL3323" s="208">
        <v>20508.21</v>
      </c>
      <c r="AM3323" s="93"/>
      <c r="AN3323" s="199" t="s">
        <v>32896</v>
      </c>
      <c r="AO3323" s="200">
        <v>199.9</v>
      </c>
      <c r="AT3323" s="263"/>
      <c r="AU3323" s="264"/>
      <c r="AZ3323" s="230" t="s">
        <v>41781</v>
      </c>
      <c r="BA3323" s="231">
        <v>130256.47</v>
      </c>
      <c r="BC3323" s="209" t="s">
        <v>8590</v>
      </c>
      <c r="BD3323" s="210">
        <v>306918.24</v>
      </c>
    </row>
    <row r="3324" spans="13:56" x14ac:dyDescent="0.55000000000000004">
      <c r="M3324" s="224" t="s">
        <v>41241</v>
      </c>
      <c r="N3324" s="224"/>
      <c r="O3324" s="225">
        <v>7535.5</v>
      </c>
      <c r="Q3324" s="203" t="s">
        <v>4641</v>
      </c>
      <c r="R3324" s="203"/>
      <c r="S3324" s="204">
        <v>7064.55</v>
      </c>
      <c r="Y3324" t="s">
        <v>50377</v>
      </c>
      <c r="Z3324" s="284">
        <v>2897.76</v>
      </c>
      <c r="AB3324" s="276" t="s">
        <v>56025</v>
      </c>
      <c r="AC3324" s="277">
        <v>12948.36</v>
      </c>
      <c r="AE3324" s="246" t="s">
        <v>59539</v>
      </c>
      <c r="AF3324" s="247">
        <v>1517.35</v>
      </c>
      <c r="AH3324" s="226" t="s">
        <v>52006</v>
      </c>
      <c r="AI3324" s="227">
        <v>-239.96</v>
      </c>
      <c r="AK3324" s="207" t="s">
        <v>17776</v>
      </c>
      <c r="AL3324" s="208">
        <v>9990.0400000000009</v>
      </c>
      <c r="AM3324" s="93"/>
      <c r="AN3324" s="199" t="s">
        <v>28993</v>
      </c>
      <c r="AO3324" s="200">
        <v>5838.1</v>
      </c>
      <c r="AT3324" s="263"/>
      <c r="AU3324" s="264"/>
      <c r="AZ3324" s="230" t="s">
        <v>41782</v>
      </c>
      <c r="BA3324" s="231">
        <v>7535.5</v>
      </c>
      <c r="BC3324" s="209" t="s">
        <v>8800</v>
      </c>
      <c r="BD3324" s="210">
        <v>17467</v>
      </c>
    </row>
    <row r="3325" spans="13:56" x14ac:dyDescent="0.55000000000000004">
      <c r="M3325" s="224" t="s">
        <v>41242</v>
      </c>
      <c r="N3325" s="224"/>
      <c r="O3325" s="225">
        <v>18309</v>
      </c>
      <c r="Q3325" s="203" t="s">
        <v>3626</v>
      </c>
      <c r="R3325" s="203"/>
      <c r="S3325" s="204">
        <v>479989.67</v>
      </c>
      <c r="Y3325" t="s">
        <v>50378</v>
      </c>
      <c r="Z3325">
        <v>583.01</v>
      </c>
      <c r="AB3325" s="276" t="s">
        <v>56026</v>
      </c>
      <c r="AC3325" s="277">
        <v>5837.01</v>
      </c>
      <c r="AE3325" s="246" t="s">
        <v>18067</v>
      </c>
      <c r="AF3325" s="247">
        <v>48.77</v>
      </c>
      <c r="AH3325" s="226" t="s">
        <v>52007</v>
      </c>
      <c r="AI3325" s="227">
        <v>124.62</v>
      </c>
      <c r="AK3325" s="207" t="s">
        <v>17777</v>
      </c>
      <c r="AL3325" s="208">
        <v>15964.88</v>
      </c>
      <c r="AM3325" s="93"/>
      <c r="AN3325" s="199" t="s">
        <v>28995</v>
      </c>
      <c r="AO3325" s="200">
        <v>3744</v>
      </c>
      <c r="AT3325" s="263"/>
      <c r="AU3325" s="264"/>
      <c r="AZ3325" s="230" t="s">
        <v>41783</v>
      </c>
      <c r="BA3325" s="231">
        <v>18309</v>
      </c>
      <c r="BC3325" s="209" t="s">
        <v>9088</v>
      </c>
      <c r="BD3325" s="210">
        <v>61554</v>
      </c>
    </row>
    <row r="3326" spans="13:56" x14ac:dyDescent="0.55000000000000004">
      <c r="M3326" s="224" t="s">
        <v>41243</v>
      </c>
      <c r="N3326" s="224"/>
      <c r="O3326" s="225">
        <v>920299.96</v>
      </c>
      <c r="Q3326" s="203" t="s">
        <v>4644</v>
      </c>
      <c r="R3326" s="203"/>
      <c r="S3326" s="204">
        <v>13249.6</v>
      </c>
      <c r="Y3326" t="s">
        <v>50379</v>
      </c>
      <c r="Z3326" s="284">
        <v>1923.81</v>
      </c>
      <c r="AB3326" s="276" t="s">
        <v>56027</v>
      </c>
      <c r="AC3326" s="277">
        <v>2289.6</v>
      </c>
      <c r="AE3326" s="246" t="s">
        <v>18068</v>
      </c>
      <c r="AF3326" s="247">
        <v>1174.45</v>
      </c>
      <c r="AH3326" s="226" t="s">
        <v>42278</v>
      </c>
      <c r="AI3326" s="227">
        <v>4589.92</v>
      </c>
      <c r="AK3326" s="207" t="s">
        <v>17778</v>
      </c>
      <c r="AL3326" s="208">
        <v>-13788.46</v>
      </c>
      <c r="AM3326" s="93"/>
      <c r="AN3326" s="199" t="s">
        <v>32897</v>
      </c>
      <c r="AO3326" s="200">
        <v>10799.56</v>
      </c>
      <c r="AT3326" s="263"/>
      <c r="AU3326" s="264"/>
      <c r="AZ3326" s="230" t="s">
        <v>41784</v>
      </c>
      <c r="BA3326" s="231">
        <v>920299.96</v>
      </c>
      <c r="BC3326" s="209" t="s">
        <v>9189</v>
      </c>
      <c r="BD3326" s="210">
        <v>11957</v>
      </c>
    </row>
    <row r="3327" spans="13:56" x14ac:dyDescent="0.55000000000000004">
      <c r="M3327" s="224" t="s">
        <v>41244</v>
      </c>
      <c r="N3327" s="224"/>
      <c r="O3327" s="225">
        <v>3685993.26</v>
      </c>
      <c r="Q3327" s="203" t="s">
        <v>4645</v>
      </c>
      <c r="R3327" s="203"/>
      <c r="S3327" s="204">
        <v>8073.75</v>
      </c>
      <c r="Y3327" t="s">
        <v>68692</v>
      </c>
      <c r="Z3327" s="284">
        <v>1079.28</v>
      </c>
      <c r="AB3327" s="276" t="s">
        <v>56028</v>
      </c>
      <c r="AC3327" s="277">
        <v>4592.97</v>
      </c>
      <c r="AE3327" s="246" t="s">
        <v>18077</v>
      </c>
      <c r="AF3327" s="247">
        <v>1043.92</v>
      </c>
      <c r="AH3327" s="226" t="s">
        <v>52008</v>
      </c>
      <c r="AI3327" s="227">
        <v>6750</v>
      </c>
      <c r="AK3327" s="207" t="s">
        <v>17779</v>
      </c>
      <c r="AL3327" s="208">
        <v>546109.38</v>
      </c>
      <c r="AM3327" s="93"/>
      <c r="AN3327" s="199" t="s">
        <v>32898</v>
      </c>
      <c r="AO3327" s="200">
        <v>9.2100000000000009</v>
      </c>
      <c r="AT3327" s="263"/>
      <c r="AU3327" s="264"/>
      <c r="AZ3327" s="230" t="s">
        <v>41785</v>
      </c>
      <c r="BA3327" s="231">
        <v>3685993.26</v>
      </c>
      <c r="BC3327" s="209" t="s">
        <v>9400</v>
      </c>
      <c r="BD3327" s="210">
        <v>1753535.93</v>
      </c>
    </row>
    <row r="3328" spans="13:56" x14ac:dyDescent="0.55000000000000004">
      <c r="M3328" s="224" t="s">
        <v>41245</v>
      </c>
      <c r="N3328" s="224"/>
      <c r="O3328" s="225">
        <v>50595.55</v>
      </c>
      <c r="Q3328" s="203" t="s">
        <v>4550</v>
      </c>
      <c r="R3328" s="203"/>
      <c r="S3328" s="204">
        <v>13504.81</v>
      </c>
      <c r="Y3328" t="s">
        <v>68693</v>
      </c>
      <c r="Z3328">
        <v>365.62</v>
      </c>
      <c r="AB3328" s="276" t="s">
        <v>63124</v>
      </c>
      <c r="AC3328" s="277">
        <v>5168.58</v>
      </c>
      <c r="AE3328" s="246" t="s">
        <v>18083</v>
      </c>
      <c r="AF3328" s="247">
        <v>-293.47000000000003</v>
      </c>
      <c r="AH3328" s="226" t="s">
        <v>52009</v>
      </c>
      <c r="AI3328" s="227">
        <v>516.38</v>
      </c>
      <c r="AK3328" s="207" t="s">
        <v>17780</v>
      </c>
      <c r="AL3328" s="208">
        <v>659.28</v>
      </c>
      <c r="AM3328" s="93"/>
      <c r="AN3328" s="199" t="s">
        <v>32899</v>
      </c>
      <c r="AO3328" s="200">
        <v>28011.23</v>
      </c>
      <c r="AT3328" s="263"/>
      <c r="AU3328" s="264"/>
      <c r="AZ3328" s="230" t="s">
        <v>41786</v>
      </c>
      <c r="BA3328" s="231">
        <v>50595.55</v>
      </c>
      <c r="BC3328" s="209" t="s">
        <v>9598</v>
      </c>
      <c r="BD3328" s="210">
        <v>13519.09</v>
      </c>
    </row>
    <row r="3329" spans="13:56" x14ac:dyDescent="0.55000000000000004">
      <c r="M3329" s="224" t="s">
        <v>41246</v>
      </c>
      <c r="N3329" s="224"/>
      <c r="O3329" s="225">
        <v>33683</v>
      </c>
      <c r="Q3329" s="203" t="s">
        <v>4551</v>
      </c>
      <c r="R3329" s="203"/>
      <c r="S3329" s="204">
        <v>277179.84999999998</v>
      </c>
      <c r="Y3329" t="s">
        <v>53647</v>
      </c>
      <c r="Z3329">
        <v>461.38</v>
      </c>
      <c r="AB3329" s="276" t="s">
        <v>60358</v>
      </c>
      <c r="AC3329" s="277">
        <v>15853.18</v>
      </c>
      <c r="AE3329" s="246" t="s">
        <v>34795</v>
      </c>
      <c r="AF3329" s="247">
        <v>4280</v>
      </c>
      <c r="AH3329" s="226" t="s">
        <v>52010</v>
      </c>
      <c r="AI3329" s="227">
        <v>1545.08</v>
      </c>
      <c r="AK3329" s="207" t="s">
        <v>17781</v>
      </c>
      <c r="AL3329" s="208">
        <v>50.44</v>
      </c>
      <c r="AM3329" s="93"/>
      <c r="AN3329" s="199" t="s">
        <v>29008</v>
      </c>
      <c r="AO3329" s="200">
        <v>10799.56</v>
      </c>
      <c r="AT3329" s="263"/>
      <c r="AU3329" s="264"/>
      <c r="AZ3329" s="230" t="s">
        <v>41787</v>
      </c>
      <c r="BA3329" s="231">
        <v>33683</v>
      </c>
      <c r="BC3329" s="209" t="s">
        <v>10974</v>
      </c>
      <c r="BD3329" s="210">
        <v>1635.18</v>
      </c>
    </row>
    <row r="3330" spans="13:56" x14ac:dyDescent="0.55000000000000004">
      <c r="M3330" s="224" t="s">
        <v>41247</v>
      </c>
      <c r="N3330" s="224"/>
      <c r="O3330" s="225">
        <v>337310</v>
      </c>
      <c r="Q3330" s="203" t="s">
        <v>4647</v>
      </c>
      <c r="R3330" s="203"/>
      <c r="S3330" s="204">
        <v>39930</v>
      </c>
      <c r="Y3330" t="s">
        <v>53648</v>
      </c>
      <c r="Z3330" s="284">
        <v>3188.25</v>
      </c>
      <c r="AB3330" s="276" t="s">
        <v>62621</v>
      </c>
      <c r="AC3330" s="277">
        <v>1515.27</v>
      </c>
      <c r="AE3330" s="246" t="s">
        <v>42289</v>
      </c>
      <c r="AF3330" s="247">
        <v>7261.75</v>
      </c>
      <c r="AH3330" s="226" t="s">
        <v>52011</v>
      </c>
      <c r="AI3330" s="227">
        <v>7395</v>
      </c>
      <c r="AK3330" s="207" t="s">
        <v>17782</v>
      </c>
      <c r="AL3330" s="208">
        <v>142.94</v>
      </c>
      <c r="AM3330" s="93"/>
      <c r="AN3330" s="199" t="s">
        <v>32900</v>
      </c>
      <c r="AO3330" s="200">
        <v>9.2100000000000009</v>
      </c>
      <c r="AT3330" s="263"/>
      <c r="AU3330" s="264"/>
      <c r="AZ3330" s="230" t="s">
        <v>41788</v>
      </c>
      <c r="BA3330" s="231">
        <v>337310</v>
      </c>
      <c r="BC3330" s="209" t="s">
        <v>9682</v>
      </c>
      <c r="BD3330" s="210">
        <v>40987.49</v>
      </c>
    </row>
    <row r="3331" spans="13:56" x14ac:dyDescent="0.55000000000000004">
      <c r="M3331" s="224" t="s">
        <v>41248</v>
      </c>
      <c r="N3331" s="224"/>
      <c r="O3331" s="225">
        <v>5382.5</v>
      </c>
      <c r="Q3331" s="203" t="s">
        <v>4648</v>
      </c>
      <c r="R3331" s="203"/>
      <c r="S3331" s="204">
        <v>4500</v>
      </c>
      <c r="Y3331" t="s">
        <v>62803</v>
      </c>
      <c r="Z3331">
        <v>6.32</v>
      </c>
      <c r="AB3331" s="276" t="s">
        <v>52257</v>
      </c>
      <c r="AC3331" s="277">
        <v>11861.92</v>
      </c>
      <c r="AE3331" s="246" t="s">
        <v>18104</v>
      </c>
      <c r="AF3331" s="247">
        <v>265000</v>
      </c>
      <c r="AH3331" s="226" t="s">
        <v>52012</v>
      </c>
      <c r="AI3331" s="227">
        <v>3000</v>
      </c>
      <c r="AK3331" s="207" t="s">
        <v>17783</v>
      </c>
      <c r="AL3331" s="208">
        <v>42293.75</v>
      </c>
      <c r="AM3331" s="93"/>
      <c r="AN3331" s="199" t="s">
        <v>29009</v>
      </c>
      <c r="AO3331" s="200">
        <v>28011.23</v>
      </c>
      <c r="AT3331" s="263"/>
      <c r="AU3331" s="264"/>
      <c r="AZ3331" s="230" t="s">
        <v>41789</v>
      </c>
      <c r="BA3331" s="231">
        <v>5382.5</v>
      </c>
      <c r="BC3331" s="209" t="s">
        <v>9727</v>
      </c>
      <c r="BD3331" s="210">
        <v>106772</v>
      </c>
    </row>
    <row r="3332" spans="13:56" x14ac:dyDescent="0.55000000000000004">
      <c r="M3332" s="224" t="s">
        <v>41249</v>
      </c>
      <c r="N3332" s="224"/>
      <c r="O3332" s="225">
        <v>362162.01</v>
      </c>
      <c r="Q3332" s="203" t="s">
        <v>4552</v>
      </c>
      <c r="R3332" s="203"/>
      <c r="S3332" s="204">
        <v>50489.46</v>
      </c>
      <c r="Y3332" t="s">
        <v>62485</v>
      </c>
      <c r="Z3332">
        <v>207.5</v>
      </c>
      <c r="AB3332" s="276" t="s">
        <v>67462</v>
      </c>
      <c r="AC3332" s="277">
        <v>2832.5</v>
      </c>
      <c r="AE3332" s="246" t="s">
        <v>54985</v>
      </c>
      <c r="AF3332" s="247">
        <v>6200</v>
      </c>
      <c r="AH3332" s="226" t="s">
        <v>52013</v>
      </c>
      <c r="AI3332" s="227">
        <v>6251.24</v>
      </c>
      <c r="AK3332" s="207" t="s">
        <v>17784</v>
      </c>
      <c r="AL3332" s="208">
        <v>27761.85</v>
      </c>
      <c r="AM3332" s="93"/>
      <c r="AN3332" s="199" t="s">
        <v>32901</v>
      </c>
      <c r="AO3332" s="200">
        <v>2869</v>
      </c>
      <c r="AT3332" s="263"/>
      <c r="AU3332" s="264"/>
      <c r="AZ3332" s="230" t="s">
        <v>41790</v>
      </c>
      <c r="BA3332" s="231">
        <v>362162.01</v>
      </c>
      <c r="BC3332" s="209" t="s">
        <v>11668</v>
      </c>
      <c r="BD3332" s="210">
        <v>1093189.1599999999</v>
      </c>
    </row>
    <row r="3333" spans="13:56" x14ac:dyDescent="0.55000000000000004">
      <c r="M3333" s="224" t="s">
        <v>41250</v>
      </c>
      <c r="N3333" s="224"/>
      <c r="O3333" s="225">
        <v>1281674</v>
      </c>
      <c r="Q3333" s="203" t="s">
        <v>3627</v>
      </c>
      <c r="R3333" s="203"/>
      <c r="S3333" s="204">
        <v>22632.9</v>
      </c>
      <c r="Y3333" t="s">
        <v>61575</v>
      </c>
      <c r="Z3333" s="284">
        <v>2971.37</v>
      </c>
      <c r="AB3333" s="276" t="s">
        <v>52258</v>
      </c>
      <c r="AC3333" s="277">
        <v>1211.23</v>
      </c>
      <c r="AE3333" s="246" t="s">
        <v>18106</v>
      </c>
      <c r="AF3333" s="247">
        <v>21629.48</v>
      </c>
      <c r="AH3333" s="226" t="s">
        <v>52014</v>
      </c>
      <c r="AI3333" s="227">
        <v>248.76</v>
      </c>
      <c r="AK3333" s="207" t="s">
        <v>17785</v>
      </c>
      <c r="AL3333" s="208">
        <v>1021.82</v>
      </c>
      <c r="AM3333" s="93"/>
      <c r="AN3333" s="199" t="s">
        <v>32902</v>
      </c>
      <c r="AO3333" s="200">
        <v>5270</v>
      </c>
      <c r="AT3333" s="263"/>
      <c r="AU3333" s="264"/>
      <c r="AZ3333" s="230" t="s">
        <v>41791</v>
      </c>
      <c r="BA3333" s="231">
        <v>1281674</v>
      </c>
      <c r="BC3333" s="209" t="s">
        <v>9995</v>
      </c>
      <c r="BD3333" s="210">
        <v>4533576.6399999997</v>
      </c>
    </row>
    <row r="3334" spans="13:56" x14ac:dyDescent="0.55000000000000004">
      <c r="M3334" s="224" t="s">
        <v>41251</v>
      </c>
      <c r="N3334" s="224"/>
      <c r="O3334" s="225">
        <v>205709</v>
      </c>
      <c r="Q3334" s="203" t="s">
        <v>4553</v>
      </c>
      <c r="R3334" s="203"/>
      <c r="S3334" s="204">
        <v>3379.81</v>
      </c>
      <c r="Y3334" t="s">
        <v>66715</v>
      </c>
      <c r="Z3334" s="284">
        <v>97517.9</v>
      </c>
      <c r="AB3334" s="276" t="s">
        <v>52260</v>
      </c>
      <c r="AC3334" s="277">
        <v>1084.43</v>
      </c>
      <c r="AE3334" s="246" t="s">
        <v>34798</v>
      </c>
      <c r="AF3334" s="247">
        <v>2750.48</v>
      </c>
      <c r="AH3334" s="226" t="s">
        <v>52015</v>
      </c>
      <c r="AI3334" s="227">
        <v>14192.54</v>
      </c>
      <c r="AK3334" s="207" t="s">
        <v>17786</v>
      </c>
      <c r="AL3334" s="208">
        <v>758.31</v>
      </c>
      <c r="AM3334" s="93"/>
      <c r="AN3334" s="199" t="s">
        <v>32903</v>
      </c>
      <c r="AO3334" s="200">
        <v>20160</v>
      </c>
      <c r="AT3334" s="263"/>
      <c r="AU3334" s="264"/>
      <c r="AZ3334" s="230" t="s">
        <v>41792</v>
      </c>
      <c r="BA3334" s="231">
        <v>205709</v>
      </c>
      <c r="BC3334" s="209" t="s">
        <v>6992</v>
      </c>
      <c r="BD3334" s="210">
        <v>1300</v>
      </c>
    </row>
    <row r="3335" spans="13:56" x14ac:dyDescent="0.55000000000000004">
      <c r="M3335" s="224" t="s">
        <v>41252</v>
      </c>
      <c r="N3335" s="224"/>
      <c r="O3335" s="225">
        <v>134562.44</v>
      </c>
      <c r="Q3335" s="203" t="s">
        <v>4650</v>
      </c>
      <c r="R3335" s="203"/>
      <c r="S3335" s="204">
        <v>13078</v>
      </c>
      <c r="Y3335" t="s">
        <v>66716</v>
      </c>
      <c r="Z3335" s="284">
        <v>58600</v>
      </c>
      <c r="AB3335" s="276" t="s">
        <v>55090</v>
      </c>
      <c r="AC3335" s="277">
        <v>96.6</v>
      </c>
      <c r="AE3335" s="246" t="s">
        <v>34799</v>
      </c>
      <c r="AF3335" s="247">
        <v>1295.72</v>
      </c>
      <c r="AH3335" s="226" t="s">
        <v>44617</v>
      </c>
      <c r="AI3335" s="227">
        <v>97825.919999999998</v>
      </c>
      <c r="AK3335" s="207" t="s">
        <v>17787</v>
      </c>
      <c r="AL3335" s="208">
        <v>501849.93</v>
      </c>
      <c r="AM3335" s="93"/>
      <c r="AN3335" s="199" t="s">
        <v>29037</v>
      </c>
      <c r="AO3335" s="200">
        <v>2869</v>
      </c>
      <c r="AT3335" s="263"/>
      <c r="AU3335" s="264"/>
      <c r="AZ3335" s="230" t="s">
        <v>41793</v>
      </c>
      <c r="BA3335" s="231">
        <v>134562.44</v>
      </c>
      <c r="BC3335" s="209" t="s">
        <v>7899</v>
      </c>
      <c r="BD3335" s="210">
        <v>2611</v>
      </c>
    </row>
    <row r="3336" spans="13:56" x14ac:dyDescent="0.55000000000000004">
      <c r="M3336" s="224" t="s">
        <v>41253</v>
      </c>
      <c r="N3336" s="224"/>
      <c r="O3336" s="225">
        <v>8594.35</v>
      </c>
      <c r="Q3336" s="203" t="s">
        <v>4554</v>
      </c>
      <c r="R3336" s="203"/>
      <c r="S3336" s="204">
        <v>14856.47</v>
      </c>
      <c r="Y3336" t="s">
        <v>60090</v>
      </c>
      <c r="Z3336" s="284">
        <v>2850</v>
      </c>
      <c r="AB3336" s="276" t="s">
        <v>62622</v>
      </c>
      <c r="AC3336" s="277">
        <v>66.36</v>
      </c>
      <c r="AE3336" s="246" t="s">
        <v>38980</v>
      </c>
      <c r="AF3336" s="247">
        <v>2448.63</v>
      </c>
      <c r="AH3336" s="226" t="s">
        <v>52016</v>
      </c>
      <c r="AI3336" s="227">
        <v>1280.04</v>
      </c>
      <c r="AK3336" s="207" t="s">
        <v>17788</v>
      </c>
      <c r="AL3336" s="208">
        <v>22927.89</v>
      </c>
      <c r="AM3336" s="93"/>
      <c r="AN3336" s="199" t="s">
        <v>29038</v>
      </c>
      <c r="AO3336" s="200">
        <v>5270</v>
      </c>
      <c r="AT3336" s="263"/>
      <c r="AU3336" s="264"/>
      <c r="AZ3336" s="230" t="s">
        <v>41794</v>
      </c>
      <c r="BA3336" s="231">
        <v>8594.35</v>
      </c>
      <c r="BC3336" s="209" t="s">
        <v>8421</v>
      </c>
      <c r="BD3336" s="210">
        <v>732.59</v>
      </c>
    </row>
    <row r="3337" spans="13:56" x14ac:dyDescent="0.55000000000000004">
      <c r="M3337" s="224" t="s">
        <v>41254</v>
      </c>
      <c r="N3337" s="224"/>
      <c r="O3337" s="225">
        <v>32174</v>
      </c>
      <c r="Q3337" s="203" t="s">
        <v>4654</v>
      </c>
      <c r="R3337" s="203"/>
      <c r="S3337" s="204">
        <v>2685.65</v>
      </c>
      <c r="Y3337" t="s">
        <v>62804</v>
      </c>
      <c r="Z3337">
        <v>86.84</v>
      </c>
      <c r="AB3337" s="276" t="s">
        <v>62623</v>
      </c>
      <c r="AC3337" s="277">
        <v>8.19</v>
      </c>
      <c r="AE3337" s="246" t="s">
        <v>18107</v>
      </c>
      <c r="AF3337" s="247">
        <v>657449.30000000005</v>
      </c>
      <c r="AH3337" s="226" t="s">
        <v>42279</v>
      </c>
      <c r="AI3337" s="227">
        <v>106327.01</v>
      </c>
      <c r="AK3337" s="207" t="s">
        <v>17789</v>
      </c>
      <c r="AL3337" s="208">
        <v>560</v>
      </c>
      <c r="AM3337" s="93"/>
      <c r="AN3337" s="199" t="s">
        <v>29040</v>
      </c>
      <c r="AO3337" s="200">
        <v>20160</v>
      </c>
      <c r="AT3337" s="263"/>
      <c r="AU3337" s="264"/>
      <c r="AZ3337" s="230" t="s">
        <v>41795</v>
      </c>
      <c r="BA3337" s="231">
        <v>32174</v>
      </c>
      <c r="BC3337" s="209" t="s">
        <v>8591</v>
      </c>
      <c r="BD3337" s="210">
        <v>39670</v>
      </c>
    </row>
    <row r="3338" spans="13:56" x14ac:dyDescent="0.55000000000000004">
      <c r="M3338" s="224" t="s">
        <v>41255</v>
      </c>
      <c r="N3338" s="224"/>
      <c r="O3338" s="225">
        <v>458304</v>
      </c>
      <c r="Q3338" s="203" t="s">
        <v>4557</v>
      </c>
      <c r="R3338" s="203"/>
      <c r="S3338" s="204">
        <v>41734.71</v>
      </c>
      <c r="Y3338" t="s">
        <v>71666</v>
      </c>
      <c r="Z3338">
        <v>164.58</v>
      </c>
      <c r="AB3338" s="276" t="s">
        <v>52261</v>
      </c>
      <c r="AC3338" s="277">
        <v>700</v>
      </c>
      <c r="AE3338" s="246" t="s">
        <v>38981</v>
      </c>
      <c r="AF3338" s="247">
        <v>57412.43</v>
      </c>
      <c r="AH3338" s="226" t="s">
        <v>52017</v>
      </c>
      <c r="AI3338" s="227">
        <v>11929</v>
      </c>
      <c r="AK3338" s="207" t="s">
        <v>17790</v>
      </c>
      <c r="AL3338" s="208">
        <v>7470.79</v>
      </c>
      <c r="AM3338" s="93"/>
      <c r="AN3338" s="199" t="s">
        <v>14396</v>
      </c>
      <c r="AO3338" s="200">
        <v>11083.35</v>
      </c>
      <c r="AT3338" s="263"/>
      <c r="AU3338" s="264"/>
      <c r="AZ3338" s="230" t="s">
        <v>41796</v>
      </c>
      <c r="BA3338" s="231">
        <v>458304</v>
      </c>
      <c r="BC3338" s="209" t="s">
        <v>8801</v>
      </c>
      <c r="BD3338" s="210">
        <v>2919.17</v>
      </c>
    </row>
    <row r="3339" spans="13:56" x14ac:dyDescent="0.55000000000000004">
      <c r="M3339" s="224" t="s">
        <v>41256</v>
      </c>
      <c r="N3339" s="224"/>
      <c r="O3339" s="225">
        <v>669095</v>
      </c>
      <c r="Q3339" s="203" t="s">
        <v>4558</v>
      </c>
      <c r="R3339" s="203"/>
      <c r="S3339" s="204">
        <v>14094.05</v>
      </c>
      <c r="Y3339" t="s">
        <v>66719</v>
      </c>
      <c r="Z3339" s="284">
        <v>5399.93</v>
      </c>
      <c r="AB3339" s="276" t="s">
        <v>56030</v>
      </c>
      <c r="AC3339" s="277">
        <v>92873.49</v>
      </c>
      <c r="AE3339" s="246" t="s">
        <v>38982</v>
      </c>
      <c r="AF3339" s="247">
        <v>4989.2700000000004</v>
      </c>
      <c r="AH3339" s="226" t="s">
        <v>52018</v>
      </c>
      <c r="AI3339" s="227">
        <v>17070</v>
      </c>
      <c r="AK3339" s="207" t="s">
        <v>17791</v>
      </c>
      <c r="AL3339" s="208">
        <v>18235.2</v>
      </c>
      <c r="AM3339" s="93"/>
      <c r="AN3339" s="199" t="s">
        <v>14397</v>
      </c>
      <c r="AO3339" s="200">
        <v>3600</v>
      </c>
      <c r="AT3339" s="263"/>
      <c r="AU3339" s="264"/>
      <c r="AZ3339" s="230" t="s">
        <v>41797</v>
      </c>
      <c r="BA3339" s="231">
        <v>669095</v>
      </c>
      <c r="BC3339" s="209" t="s">
        <v>9089</v>
      </c>
      <c r="BD3339" s="210">
        <v>5293.85</v>
      </c>
    </row>
    <row r="3340" spans="13:56" x14ac:dyDescent="0.55000000000000004">
      <c r="M3340" s="224" t="s">
        <v>41257</v>
      </c>
      <c r="N3340" s="224"/>
      <c r="O3340" s="225">
        <v>3012593</v>
      </c>
      <c r="Q3340" s="203" t="s">
        <v>4561</v>
      </c>
      <c r="R3340" s="203"/>
      <c r="S3340" s="204">
        <v>57685.17</v>
      </c>
      <c r="Y3340" t="s">
        <v>71667</v>
      </c>
      <c r="Z3340" s="284">
        <v>5000</v>
      </c>
      <c r="AB3340" s="276" t="s">
        <v>56031</v>
      </c>
      <c r="AC3340" s="277">
        <v>47795.07</v>
      </c>
      <c r="AE3340" s="246" t="s">
        <v>46789</v>
      </c>
      <c r="AF3340" s="247">
        <v>1315.12</v>
      </c>
      <c r="AH3340" s="226" t="s">
        <v>44618</v>
      </c>
      <c r="AI3340" s="227">
        <v>336032.5</v>
      </c>
      <c r="AK3340" s="207" t="s">
        <v>17792</v>
      </c>
      <c r="AL3340" s="208">
        <v>6030</v>
      </c>
      <c r="AM3340" s="93"/>
      <c r="AN3340" s="199" t="s">
        <v>14398</v>
      </c>
      <c r="AO3340" s="200">
        <v>11083.35</v>
      </c>
      <c r="AT3340" s="263"/>
      <c r="AU3340" s="264"/>
      <c r="AZ3340" s="230" t="s">
        <v>41798</v>
      </c>
      <c r="BA3340" s="231">
        <v>3012593</v>
      </c>
      <c r="BC3340" s="209" t="s">
        <v>9466</v>
      </c>
      <c r="BD3340" s="210">
        <v>7535.43</v>
      </c>
    </row>
    <row r="3341" spans="13:56" x14ac:dyDescent="0.55000000000000004">
      <c r="M3341" s="224" t="s">
        <v>41258</v>
      </c>
      <c r="N3341" s="224"/>
      <c r="O3341" s="225">
        <v>61508</v>
      </c>
      <c r="Q3341" s="203" t="s">
        <v>4656</v>
      </c>
      <c r="R3341" s="203"/>
      <c r="S3341" s="204">
        <v>4475.33</v>
      </c>
      <c r="Y3341" t="s">
        <v>71668</v>
      </c>
      <c r="Z3341">
        <v>382.51</v>
      </c>
      <c r="AB3341" s="276" t="s">
        <v>56032</v>
      </c>
      <c r="AC3341" s="277">
        <v>32145.81</v>
      </c>
      <c r="AE3341" s="246" t="s">
        <v>42290</v>
      </c>
      <c r="AF3341" s="247">
        <v>510</v>
      </c>
      <c r="AH3341" s="226" t="s">
        <v>44619</v>
      </c>
      <c r="AI3341" s="227">
        <v>25629.99</v>
      </c>
      <c r="AK3341" s="207" t="s">
        <v>17793</v>
      </c>
      <c r="AL3341" s="208">
        <v>42616.18</v>
      </c>
      <c r="AM3341" s="93"/>
      <c r="AN3341" s="199" t="s">
        <v>14399</v>
      </c>
      <c r="AO3341" s="200">
        <v>1971.17</v>
      </c>
      <c r="AT3341" s="263"/>
      <c r="AU3341" s="264"/>
      <c r="AZ3341" s="230" t="s">
        <v>41799</v>
      </c>
      <c r="BA3341" s="231">
        <v>61508</v>
      </c>
      <c r="BC3341" s="209" t="s">
        <v>9559</v>
      </c>
      <c r="BD3341" s="210">
        <v>4048.72</v>
      </c>
    </row>
    <row r="3342" spans="13:56" x14ac:dyDescent="0.55000000000000004">
      <c r="M3342" s="224" t="s">
        <v>41259</v>
      </c>
      <c r="N3342" s="224"/>
      <c r="O3342" s="225">
        <v>33371.5</v>
      </c>
      <c r="Q3342" s="203" t="s">
        <v>4657</v>
      </c>
      <c r="R3342" s="203"/>
      <c r="S3342" s="204">
        <v>9666</v>
      </c>
      <c r="Y3342" t="s">
        <v>71669</v>
      </c>
      <c r="Z3342">
        <v>164.01</v>
      </c>
      <c r="AB3342" s="276" t="s">
        <v>56033</v>
      </c>
      <c r="AC3342" s="277">
        <v>12614.47</v>
      </c>
      <c r="AE3342" s="246" t="s">
        <v>40199</v>
      </c>
      <c r="AF3342" s="247">
        <v>75272.399999999994</v>
      </c>
      <c r="AH3342" s="226" t="s">
        <v>17823</v>
      </c>
      <c r="AI3342" s="227">
        <v>2297.66</v>
      </c>
      <c r="AK3342" s="207" t="s">
        <v>17794</v>
      </c>
      <c r="AL3342" s="208">
        <v>55755.23</v>
      </c>
      <c r="AM3342" s="93"/>
      <c r="AN3342" s="199" t="s">
        <v>14400</v>
      </c>
      <c r="AO3342" s="200">
        <v>5332.35</v>
      </c>
      <c r="AT3342" s="263"/>
      <c r="AU3342" s="264"/>
      <c r="AZ3342" s="230" t="s">
        <v>41800</v>
      </c>
      <c r="BA3342" s="231">
        <v>33371.5</v>
      </c>
      <c r="BC3342" s="209" t="s">
        <v>11169</v>
      </c>
      <c r="BD3342" s="210">
        <v>3000</v>
      </c>
    </row>
    <row r="3343" spans="13:56" x14ac:dyDescent="0.55000000000000004">
      <c r="M3343" s="224" t="s">
        <v>41260</v>
      </c>
      <c r="N3343" s="224"/>
      <c r="O3343" s="225">
        <v>18309</v>
      </c>
      <c r="Q3343" s="203" t="s">
        <v>4563</v>
      </c>
      <c r="R3343" s="203"/>
      <c r="S3343" s="204">
        <v>10000.93</v>
      </c>
      <c r="Y3343" t="s">
        <v>68711</v>
      </c>
      <c r="Z3343" s="284">
        <v>46887.87</v>
      </c>
      <c r="AB3343" s="276" t="s">
        <v>67463</v>
      </c>
      <c r="AC3343" s="277">
        <v>338.1</v>
      </c>
      <c r="AE3343" s="246" t="s">
        <v>38983</v>
      </c>
      <c r="AF3343" s="247">
        <v>1024.1099999999999</v>
      </c>
      <c r="AH3343" s="226" t="s">
        <v>17824</v>
      </c>
      <c r="AI3343" s="227">
        <v>950.08</v>
      </c>
      <c r="AK3343" s="207" t="s">
        <v>17795</v>
      </c>
      <c r="AL3343" s="208">
        <v>13250.22</v>
      </c>
      <c r="AM3343" s="93"/>
      <c r="AN3343" s="199" t="s">
        <v>14401</v>
      </c>
      <c r="AO3343" s="200">
        <v>3468</v>
      </c>
      <c r="AT3343" s="263"/>
      <c r="AU3343" s="264"/>
      <c r="AZ3343" s="230" t="s">
        <v>41801</v>
      </c>
      <c r="BA3343" s="231">
        <v>18309</v>
      </c>
      <c r="BC3343" s="209" t="s">
        <v>9996</v>
      </c>
      <c r="BD3343" s="210">
        <v>67110.759999999995</v>
      </c>
    </row>
    <row r="3344" spans="13:56" x14ac:dyDescent="0.55000000000000004">
      <c r="M3344" s="224" t="s">
        <v>41261</v>
      </c>
      <c r="N3344" s="224"/>
      <c r="O3344" s="225">
        <v>26723</v>
      </c>
      <c r="Q3344" s="203" t="s">
        <v>4658</v>
      </c>
      <c r="R3344" s="203"/>
      <c r="S3344" s="204">
        <v>3229.5</v>
      </c>
      <c r="Y3344" t="s">
        <v>36679</v>
      </c>
      <c r="Z3344" s="284">
        <v>3650.91</v>
      </c>
      <c r="AB3344" s="276" t="s">
        <v>56034</v>
      </c>
      <c r="AC3344" s="277">
        <v>19794.62</v>
      </c>
      <c r="AE3344" s="246" t="s">
        <v>38984</v>
      </c>
      <c r="AF3344" s="247">
        <v>2504.9</v>
      </c>
      <c r="AH3344" s="226" t="s">
        <v>17849</v>
      </c>
      <c r="AI3344" s="227">
        <v>73.599999999999994</v>
      </c>
      <c r="AK3344" s="207" t="s">
        <v>17796</v>
      </c>
      <c r="AL3344" s="208">
        <v>33327.35</v>
      </c>
      <c r="AM3344" s="93"/>
      <c r="AN3344" s="199" t="s">
        <v>14402</v>
      </c>
      <c r="AO3344" s="200">
        <v>8001.78</v>
      </c>
      <c r="AT3344" s="263"/>
      <c r="AU3344" s="264"/>
      <c r="AZ3344" s="230" t="s">
        <v>41802</v>
      </c>
      <c r="BA3344" s="231">
        <v>26723</v>
      </c>
      <c r="BC3344" s="209" t="s">
        <v>6817</v>
      </c>
      <c r="BD3344" s="210">
        <v>255394</v>
      </c>
    </row>
    <row r="3345" spans="13:56" x14ac:dyDescent="0.55000000000000004">
      <c r="M3345" s="224" t="s">
        <v>41262</v>
      </c>
      <c r="N3345" s="224"/>
      <c r="O3345" s="225">
        <v>9688.5</v>
      </c>
      <c r="Q3345" s="203" t="s">
        <v>4660</v>
      </c>
      <c r="R3345" s="203"/>
      <c r="S3345" s="204">
        <v>22286.69</v>
      </c>
      <c r="Y3345" t="s">
        <v>40616</v>
      </c>
      <c r="Z3345" s="284">
        <v>10147.94</v>
      </c>
      <c r="AB3345" s="276" t="s">
        <v>56035</v>
      </c>
      <c r="AC3345" s="277">
        <v>1005.76</v>
      </c>
      <c r="AE3345" s="246" t="s">
        <v>18109</v>
      </c>
      <c r="AF3345" s="247">
        <v>80571.59</v>
      </c>
      <c r="AH3345" s="226" t="s">
        <v>17852</v>
      </c>
      <c r="AI3345" s="227">
        <v>658.35</v>
      </c>
      <c r="AK3345" s="207" t="s">
        <v>17797</v>
      </c>
      <c r="AL3345" s="208">
        <v>502509.21</v>
      </c>
      <c r="AM3345" s="93"/>
      <c r="AN3345" s="199" t="s">
        <v>32904</v>
      </c>
      <c r="AO3345" s="200">
        <v>13189</v>
      </c>
      <c r="AT3345" s="263"/>
      <c r="AU3345" s="264"/>
      <c r="AZ3345" s="230" t="s">
        <v>41803</v>
      </c>
      <c r="BA3345" s="231">
        <v>9688.5</v>
      </c>
      <c r="BC3345" s="209" t="s">
        <v>6993</v>
      </c>
      <c r="BD3345" s="210">
        <v>30390</v>
      </c>
    </row>
    <row r="3346" spans="13:56" x14ac:dyDescent="0.55000000000000004">
      <c r="M3346" s="224" t="s">
        <v>41263</v>
      </c>
      <c r="N3346" s="224"/>
      <c r="O3346" s="225">
        <v>60934</v>
      </c>
      <c r="Q3346" s="203" t="s">
        <v>4661</v>
      </c>
      <c r="R3346" s="203"/>
      <c r="S3346" s="204">
        <v>19469</v>
      </c>
      <c r="Y3346" t="s">
        <v>70774</v>
      </c>
      <c r="Z3346" s="284">
        <v>545931.27</v>
      </c>
      <c r="AB3346" s="276" t="s">
        <v>62624</v>
      </c>
      <c r="AC3346" s="277">
        <v>1307.52</v>
      </c>
      <c r="AE3346" s="246" t="s">
        <v>18110</v>
      </c>
      <c r="AF3346" s="247">
        <v>617116.27</v>
      </c>
      <c r="AH3346" s="226" t="s">
        <v>44620</v>
      </c>
      <c r="AI3346" s="227">
        <v>482384.51</v>
      </c>
      <c r="AK3346" s="207" t="s">
        <v>17798</v>
      </c>
      <c r="AL3346" s="208">
        <v>85221.72</v>
      </c>
      <c r="AM3346" s="93"/>
      <c r="AN3346" s="199" t="s">
        <v>14403</v>
      </c>
      <c r="AO3346" s="200">
        <v>11083.35</v>
      </c>
      <c r="AT3346" s="263"/>
      <c r="AU3346" s="264"/>
      <c r="AZ3346" s="230" t="s">
        <v>41804</v>
      </c>
      <c r="BA3346" s="231">
        <v>60934</v>
      </c>
      <c r="BC3346" s="209" t="s">
        <v>7214</v>
      </c>
      <c r="BD3346" s="210">
        <v>11212</v>
      </c>
    </row>
    <row r="3347" spans="13:56" x14ac:dyDescent="0.55000000000000004">
      <c r="M3347" s="224" t="s">
        <v>41264</v>
      </c>
      <c r="N3347" s="224"/>
      <c r="O3347" s="225">
        <v>97600</v>
      </c>
      <c r="Q3347" s="203" t="s">
        <v>4567</v>
      </c>
      <c r="R3347" s="203"/>
      <c r="S3347" s="204">
        <v>6604.11</v>
      </c>
      <c r="Y3347" t="s">
        <v>57820</v>
      </c>
      <c r="Z3347" s="284">
        <v>1522885.12</v>
      </c>
      <c r="AB3347" s="276" t="s">
        <v>62625</v>
      </c>
      <c r="AC3347" s="277">
        <v>69.56</v>
      </c>
      <c r="AE3347" s="246" t="s">
        <v>18111</v>
      </c>
      <c r="AF3347" s="247">
        <v>345091.34</v>
      </c>
      <c r="AH3347" s="226" t="s">
        <v>44621</v>
      </c>
      <c r="AI3347" s="227">
        <v>36772.730000000003</v>
      </c>
      <c r="AK3347" s="207" t="s">
        <v>17799</v>
      </c>
      <c r="AL3347" s="208">
        <v>1459.3</v>
      </c>
      <c r="AM3347" s="93"/>
      <c r="AN3347" s="199" t="s">
        <v>14404</v>
      </c>
      <c r="AO3347" s="200">
        <v>3600</v>
      </c>
      <c r="AT3347" s="263"/>
      <c r="AU3347" s="264"/>
      <c r="AZ3347" s="230" t="s">
        <v>41805</v>
      </c>
      <c r="BA3347" s="231">
        <v>97600</v>
      </c>
      <c r="BC3347" s="209" t="s">
        <v>7497</v>
      </c>
      <c r="BD3347" s="210">
        <v>106255</v>
      </c>
    </row>
    <row r="3348" spans="13:56" x14ac:dyDescent="0.55000000000000004">
      <c r="M3348" s="224" t="s">
        <v>41265</v>
      </c>
      <c r="N3348" s="224"/>
      <c r="O3348" s="225">
        <v>35696</v>
      </c>
      <c r="Q3348" s="203" t="s">
        <v>4568</v>
      </c>
      <c r="R3348" s="203"/>
      <c r="S3348" s="204">
        <v>22016.07</v>
      </c>
      <c r="Y3348" t="s">
        <v>36680</v>
      </c>
      <c r="Z3348" s="284">
        <v>230101.58</v>
      </c>
      <c r="AB3348" s="276" t="s">
        <v>56036</v>
      </c>
      <c r="AC3348" s="277">
        <v>290785.81</v>
      </c>
      <c r="AE3348" s="246" t="s">
        <v>42291</v>
      </c>
      <c r="AF3348" s="247">
        <v>522646.79</v>
      </c>
      <c r="AH3348" s="226" t="s">
        <v>17854</v>
      </c>
      <c r="AI3348" s="227">
        <v>223174.26</v>
      </c>
      <c r="AK3348" s="207" t="s">
        <v>17800</v>
      </c>
      <c r="AL3348" s="208">
        <v>22927.89</v>
      </c>
      <c r="AM3348" s="93"/>
      <c r="AN3348" s="199" t="s">
        <v>14405</v>
      </c>
      <c r="AO3348" s="200">
        <v>11083.35</v>
      </c>
      <c r="AT3348" s="263"/>
      <c r="AU3348" s="264"/>
      <c r="AZ3348" s="230" t="s">
        <v>41806</v>
      </c>
      <c r="BA3348" s="231">
        <v>35696</v>
      </c>
      <c r="BC3348" s="209" t="s">
        <v>7655</v>
      </c>
      <c r="BD3348" s="210">
        <v>180105</v>
      </c>
    </row>
    <row r="3349" spans="13:56" x14ac:dyDescent="0.55000000000000004">
      <c r="M3349" s="224" t="s">
        <v>41266</v>
      </c>
      <c r="N3349" s="224"/>
      <c r="O3349" s="225">
        <v>45213</v>
      </c>
      <c r="Q3349" s="203" t="s">
        <v>4665</v>
      </c>
      <c r="R3349" s="203"/>
      <c r="S3349" s="204">
        <v>4624.8</v>
      </c>
      <c r="Y3349" t="s">
        <v>35617</v>
      </c>
      <c r="Z3349" s="284">
        <v>2000.01</v>
      </c>
      <c r="AB3349" s="276" t="s">
        <v>56037</v>
      </c>
      <c r="AC3349" s="277">
        <v>41158.589999999997</v>
      </c>
      <c r="AE3349" s="246" t="s">
        <v>38985</v>
      </c>
      <c r="AF3349" s="247">
        <v>46754.36</v>
      </c>
      <c r="AH3349" s="226" t="s">
        <v>17855</v>
      </c>
      <c r="AI3349" s="227">
        <v>1000</v>
      </c>
      <c r="AK3349" s="207" t="s">
        <v>17801</v>
      </c>
      <c r="AL3349" s="208">
        <v>560</v>
      </c>
      <c r="AM3349" s="93"/>
      <c r="AN3349" s="199" t="s">
        <v>14406</v>
      </c>
      <c r="AO3349" s="200">
        <v>1971.17</v>
      </c>
      <c r="AT3349" s="263"/>
      <c r="AU3349" s="264"/>
      <c r="AZ3349" s="230" t="s">
        <v>41807</v>
      </c>
      <c r="BA3349" s="231">
        <v>45213</v>
      </c>
      <c r="BC3349" s="209" t="s">
        <v>7900</v>
      </c>
      <c r="BD3349" s="210">
        <v>18736</v>
      </c>
    </row>
    <row r="3350" spans="13:56" x14ac:dyDescent="0.55000000000000004">
      <c r="M3350" s="224" t="s">
        <v>41267</v>
      </c>
      <c r="N3350" s="224"/>
      <c r="O3350" s="225">
        <v>19386</v>
      </c>
      <c r="Q3350" s="203" t="s">
        <v>3628</v>
      </c>
      <c r="R3350" s="203"/>
      <c r="S3350" s="204">
        <v>25000</v>
      </c>
      <c r="Y3350" t="s">
        <v>66720</v>
      </c>
      <c r="Z3350" s="284">
        <v>6510447.6799999997</v>
      </c>
      <c r="AB3350" s="276" t="s">
        <v>34954</v>
      </c>
      <c r="AC3350" s="277">
        <v>19452.990000000002</v>
      </c>
      <c r="AE3350" s="246" t="s">
        <v>42292</v>
      </c>
      <c r="AF3350" s="247">
        <v>-27625.1</v>
      </c>
      <c r="AH3350" s="226" t="s">
        <v>33295</v>
      </c>
      <c r="AI3350" s="227">
        <v>11025</v>
      </c>
      <c r="AK3350" s="207" t="s">
        <v>17802</v>
      </c>
      <c r="AL3350" s="208">
        <v>7470.79</v>
      </c>
      <c r="AM3350" s="93"/>
      <c r="AN3350" s="199" t="s">
        <v>32905</v>
      </c>
      <c r="AO3350" s="200">
        <v>13189</v>
      </c>
      <c r="AT3350" s="263"/>
      <c r="AU3350" s="264"/>
      <c r="AZ3350" s="230" t="s">
        <v>41808</v>
      </c>
      <c r="BA3350" s="231">
        <v>19386</v>
      </c>
      <c r="BC3350" s="209" t="s">
        <v>8142</v>
      </c>
      <c r="BD3350" s="210">
        <v>4219</v>
      </c>
    </row>
    <row r="3351" spans="13:56" x14ac:dyDescent="0.55000000000000004">
      <c r="M3351" s="224" t="s">
        <v>41268</v>
      </c>
      <c r="N3351" s="224"/>
      <c r="O3351" s="225">
        <v>26925</v>
      </c>
      <c r="Q3351" s="203" t="s">
        <v>4666</v>
      </c>
      <c r="R3351" s="203"/>
      <c r="S3351" s="204">
        <v>9666</v>
      </c>
      <c r="Y3351" t="s">
        <v>62223</v>
      </c>
      <c r="Z3351" s="284">
        <v>23189.95</v>
      </c>
      <c r="AB3351" s="276" t="s">
        <v>59566</v>
      </c>
      <c r="AC3351" s="277">
        <v>3150</v>
      </c>
      <c r="AE3351" s="246" t="s">
        <v>36148</v>
      </c>
      <c r="AF3351" s="247">
        <v>3452979.03</v>
      </c>
      <c r="AH3351" s="226" t="s">
        <v>17860</v>
      </c>
      <c r="AI3351" s="227">
        <v>17992.810000000001</v>
      </c>
      <c r="AK3351" s="207" t="s">
        <v>13283</v>
      </c>
      <c r="AL3351" s="208">
        <v>18235.2</v>
      </c>
      <c r="AM3351" s="93"/>
      <c r="AN3351" s="199" t="s">
        <v>14407</v>
      </c>
      <c r="AO3351" s="200">
        <v>5332.35</v>
      </c>
      <c r="AT3351" s="263"/>
      <c r="AU3351" s="264"/>
      <c r="AZ3351" s="230" t="s">
        <v>41809</v>
      </c>
      <c r="BA3351" s="231">
        <v>26925</v>
      </c>
      <c r="BC3351" s="209" t="s">
        <v>8422</v>
      </c>
      <c r="BD3351" s="210">
        <v>163437</v>
      </c>
    </row>
    <row r="3352" spans="13:56" x14ac:dyDescent="0.55000000000000004">
      <c r="M3352" s="224" t="s">
        <v>41269</v>
      </c>
      <c r="N3352" s="224"/>
      <c r="O3352" s="225">
        <v>54765.67</v>
      </c>
      <c r="Q3352" s="203" t="s">
        <v>4667</v>
      </c>
      <c r="R3352" s="203"/>
      <c r="S3352" s="204">
        <v>9666</v>
      </c>
      <c r="Y3352" t="s">
        <v>53676</v>
      </c>
      <c r="Z3352" s="284">
        <v>52771.78</v>
      </c>
      <c r="AB3352" s="276" t="s">
        <v>59567</v>
      </c>
      <c r="AC3352" s="277">
        <v>50.54</v>
      </c>
      <c r="AE3352" s="246" t="s">
        <v>62582</v>
      </c>
      <c r="AF3352" s="247">
        <v>67466</v>
      </c>
      <c r="AH3352" s="226" t="s">
        <v>52019</v>
      </c>
      <c r="AI3352" s="227">
        <v>572.78</v>
      </c>
      <c r="AK3352" s="207" t="s">
        <v>13284</v>
      </c>
      <c r="AL3352" s="208">
        <v>6030</v>
      </c>
      <c r="AM3352" s="93"/>
      <c r="AN3352" s="199" t="s">
        <v>14408</v>
      </c>
      <c r="AO3352" s="200">
        <v>3468</v>
      </c>
      <c r="AT3352" s="263"/>
      <c r="AU3352" s="264"/>
      <c r="AZ3352" s="230" t="s">
        <v>41810</v>
      </c>
      <c r="BA3352" s="231">
        <v>54765.67</v>
      </c>
      <c r="BC3352" s="209" t="s">
        <v>8592</v>
      </c>
      <c r="BD3352" s="210">
        <v>227882</v>
      </c>
    </row>
    <row r="3353" spans="13:56" x14ac:dyDescent="0.55000000000000004">
      <c r="M3353" s="224" t="s">
        <v>41270</v>
      </c>
      <c r="N3353" s="224"/>
      <c r="O3353" s="225">
        <v>21540</v>
      </c>
      <c r="Q3353" s="203" t="s">
        <v>4570</v>
      </c>
      <c r="R3353" s="203"/>
      <c r="S3353" s="204">
        <v>21810.32</v>
      </c>
      <c r="Y3353" t="s">
        <v>62224</v>
      </c>
      <c r="Z3353" s="284">
        <v>9663.9</v>
      </c>
      <c r="AB3353" s="276" t="s">
        <v>59568</v>
      </c>
      <c r="AC3353" s="277">
        <v>175.14</v>
      </c>
      <c r="AE3353" s="246" t="s">
        <v>64114</v>
      </c>
      <c r="AF3353" s="247">
        <v>2821.22</v>
      </c>
      <c r="AH3353" s="226" t="s">
        <v>17864</v>
      </c>
      <c r="AI3353" s="227">
        <v>32070.99</v>
      </c>
      <c r="AK3353" s="207" t="s">
        <v>17803</v>
      </c>
      <c r="AL3353" s="208">
        <v>10420</v>
      </c>
      <c r="AM3353" s="93"/>
      <c r="AN3353" s="199" t="s">
        <v>14409</v>
      </c>
      <c r="AO3353" s="200">
        <v>8001.78</v>
      </c>
      <c r="AT3353" s="263"/>
      <c r="AU3353" s="264"/>
      <c r="AZ3353" s="230" t="s">
        <v>41811</v>
      </c>
      <c r="BA3353" s="231">
        <v>21540</v>
      </c>
      <c r="BC3353" s="209" t="s">
        <v>8802</v>
      </c>
      <c r="BD3353" s="210">
        <v>11623</v>
      </c>
    </row>
    <row r="3354" spans="13:56" x14ac:dyDescent="0.55000000000000004">
      <c r="M3354" s="224" t="s">
        <v>41271</v>
      </c>
      <c r="N3354" s="224"/>
      <c r="O3354" s="225">
        <v>21161</v>
      </c>
      <c r="Q3354" s="203" t="s">
        <v>4668</v>
      </c>
      <c r="R3354" s="203"/>
      <c r="S3354" s="204">
        <v>4240</v>
      </c>
      <c r="Y3354" t="s">
        <v>68717</v>
      </c>
      <c r="Z3354">
        <v>998</v>
      </c>
      <c r="AB3354" s="276" t="s">
        <v>59569</v>
      </c>
      <c r="AC3354" s="277">
        <v>130.54</v>
      </c>
      <c r="AE3354" s="246" t="s">
        <v>63564</v>
      </c>
      <c r="AF3354" s="247">
        <v>16200.95</v>
      </c>
      <c r="AH3354" s="226" t="s">
        <v>17866</v>
      </c>
      <c r="AI3354" s="227">
        <v>7947.03</v>
      </c>
      <c r="AK3354" s="207" t="s">
        <v>17804</v>
      </c>
      <c r="AL3354" s="208">
        <v>2660.47</v>
      </c>
      <c r="AM3354" s="93"/>
      <c r="AN3354" s="199" t="s">
        <v>32906</v>
      </c>
      <c r="AO3354" s="200">
        <v>16037</v>
      </c>
      <c r="AT3354" s="263"/>
      <c r="AU3354" s="264"/>
      <c r="AZ3354" s="230" t="s">
        <v>41812</v>
      </c>
      <c r="BA3354" s="231">
        <v>21161</v>
      </c>
      <c r="BC3354" s="209" t="s">
        <v>9090</v>
      </c>
      <c r="BD3354" s="210">
        <v>76843</v>
      </c>
    </row>
    <row r="3355" spans="13:56" x14ac:dyDescent="0.55000000000000004">
      <c r="M3355" s="224" t="s">
        <v>41272</v>
      </c>
      <c r="N3355" s="224"/>
      <c r="O3355" s="225">
        <v>355104.17</v>
      </c>
      <c r="Q3355" s="203" t="s">
        <v>3629</v>
      </c>
      <c r="R3355" s="203"/>
      <c r="S3355" s="204">
        <v>234345.37</v>
      </c>
      <c r="Y3355" t="s">
        <v>68718</v>
      </c>
      <c r="Z3355">
        <v>559.71</v>
      </c>
      <c r="AB3355" s="276" t="s">
        <v>59570</v>
      </c>
      <c r="AC3355" s="277">
        <v>6.74</v>
      </c>
      <c r="AE3355" s="246" t="s">
        <v>63565</v>
      </c>
      <c r="AF3355" s="247">
        <v>51731.05</v>
      </c>
      <c r="AH3355" s="226" t="s">
        <v>49761</v>
      </c>
      <c r="AI3355" s="227">
        <v>-6404.3</v>
      </c>
      <c r="AK3355" s="207" t="s">
        <v>17805</v>
      </c>
      <c r="AL3355" s="208">
        <v>53427.66</v>
      </c>
      <c r="AM3355" s="93"/>
      <c r="AN3355" s="199" t="s">
        <v>29108</v>
      </c>
      <c r="AO3355" s="200">
        <v>16037</v>
      </c>
      <c r="AT3355" s="263"/>
      <c r="AU3355" s="264"/>
      <c r="AZ3355" s="230" t="s">
        <v>41813</v>
      </c>
      <c r="BA3355" s="231">
        <v>355104.17</v>
      </c>
      <c r="BC3355" s="209" t="s">
        <v>9401</v>
      </c>
      <c r="BD3355" s="210">
        <v>1086684.51</v>
      </c>
    </row>
    <row r="3356" spans="13:56" x14ac:dyDescent="0.55000000000000004">
      <c r="M3356" s="224" t="s">
        <v>41273</v>
      </c>
      <c r="N3356" s="224"/>
      <c r="O3356" s="225">
        <v>64590</v>
      </c>
      <c r="Q3356" s="203" t="s">
        <v>4670</v>
      </c>
      <c r="R3356" s="203"/>
      <c r="S3356" s="204">
        <v>5221.67</v>
      </c>
      <c r="Y3356" t="s">
        <v>68719</v>
      </c>
      <c r="Z3356">
        <v>42.81</v>
      </c>
      <c r="AB3356" s="276" t="s">
        <v>67464</v>
      </c>
      <c r="AC3356" s="277">
        <v>11943.78</v>
      </c>
      <c r="AE3356" s="246" t="s">
        <v>52053</v>
      </c>
      <c r="AF3356" s="247">
        <v>66522.27</v>
      </c>
      <c r="AH3356" s="226" t="s">
        <v>49762</v>
      </c>
      <c r="AI3356" s="227">
        <v>-297</v>
      </c>
      <c r="AK3356" s="207" t="s">
        <v>13286</v>
      </c>
      <c r="AL3356" s="208">
        <v>56838.61</v>
      </c>
      <c r="AM3356" s="93"/>
      <c r="AN3356" s="199" t="s">
        <v>32907</v>
      </c>
      <c r="AO3356" s="200">
        <v>218</v>
      </c>
      <c r="AT3356" s="263"/>
      <c r="AU3356" s="264"/>
      <c r="AZ3356" s="230" t="s">
        <v>41814</v>
      </c>
      <c r="BA3356" s="231">
        <v>64590</v>
      </c>
      <c r="BC3356" s="209" t="s">
        <v>9599</v>
      </c>
      <c r="BD3356" s="210">
        <v>25993</v>
      </c>
    </row>
    <row r="3357" spans="13:56" x14ac:dyDescent="0.55000000000000004">
      <c r="M3357" s="224" t="s">
        <v>41274</v>
      </c>
      <c r="N3357" s="224"/>
      <c r="O3357" s="225">
        <v>3643036.92</v>
      </c>
      <c r="Q3357" s="203" t="s">
        <v>4571</v>
      </c>
      <c r="R3357" s="203"/>
      <c r="S3357" s="204">
        <v>34627.07</v>
      </c>
      <c r="Y3357" t="s">
        <v>68720</v>
      </c>
      <c r="Z3357">
        <v>134.56</v>
      </c>
      <c r="AB3357" s="276" t="s">
        <v>67465</v>
      </c>
      <c r="AC3357" s="277">
        <v>33462.47</v>
      </c>
      <c r="AE3357" s="246" t="s">
        <v>52055</v>
      </c>
      <c r="AF3357" s="247">
        <v>18862.5</v>
      </c>
      <c r="AH3357" s="226" t="s">
        <v>17871</v>
      </c>
      <c r="AI3357" s="227">
        <v>5145</v>
      </c>
      <c r="AK3357" s="207" t="s">
        <v>13287</v>
      </c>
      <c r="AL3357" s="208">
        <v>40352.81</v>
      </c>
      <c r="AM3357" s="93"/>
      <c r="AN3357" s="199" t="s">
        <v>32908</v>
      </c>
      <c r="AO3357" s="200">
        <v>390</v>
      </c>
      <c r="AT3357" s="263"/>
      <c r="AU3357" s="264"/>
      <c r="AZ3357" s="230" t="s">
        <v>41815</v>
      </c>
      <c r="BA3357" s="231">
        <v>3643036.92</v>
      </c>
      <c r="BC3357" s="209" t="s">
        <v>10976</v>
      </c>
      <c r="BD3357" s="210">
        <v>49877.87</v>
      </c>
    </row>
    <row r="3358" spans="13:56" x14ac:dyDescent="0.55000000000000004">
      <c r="M3358" s="224" t="s">
        <v>41275</v>
      </c>
      <c r="N3358" s="224"/>
      <c r="O3358" s="225">
        <v>70836</v>
      </c>
      <c r="Q3358" s="203" t="s">
        <v>4573</v>
      </c>
      <c r="R3358" s="203"/>
      <c r="S3358" s="204">
        <v>1236.6400000000001</v>
      </c>
      <c r="Y3358" t="s">
        <v>68721</v>
      </c>
      <c r="Z3358" s="284">
        <v>9213.02</v>
      </c>
      <c r="AB3358" s="276" t="s">
        <v>40241</v>
      </c>
      <c r="AC3358" s="277">
        <v>1200</v>
      </c>
      <c r="AE3358" s="246" t="s">
        <v>49773</v>
      </c>
      <c r="AF3358" s="247">
        <v>2168.48</v>
      </c>
      <c r="AH3358" s="226" t="s">
        <v>17872</v>
      </c>
      <c r="AI3358" s="227">
        <v>19365.349999999999</v>
      </c>
      <c r="AK3358" s="207" t="s">
        <v>13288</v>
      </c>
      <c r="AL3358" s="208">
        <v>9990.0400000000009</v>
      </c>
      <c r="AM3358" s="93"/>
      <c r="AN3358" s="199" t="s">
        <v>32909</v>
      </c>
      <c r="AO3358" s="200">
        <v>2755</v>
      </c>
      <c r="AT3358" s="263"/>
      <c r="AU3358" s="264"/>
      <c r="AZ3358" s="230" t="s">
        <v>41816</v>
      </c>
      <c r="BA3358" s="231">
        <v>70836</v>
      </c>
      <c r="BC3358" s="209" t="s">
        <v>9633</v>
      </c>
      <c r="BD3358" s="210">
        <v>110752.44</v>
      </c>
    </row>
    <row r="3359" spans="13:56" x14ac:dyDescent="0.55000000000000004">
      <c r="M3359" s="224" t="s">
        <v>41276</v>
      </c>
      <c r="N3359" s="224"/>
      <c r="O3359" s="225">
        <v>6888</v>
      </c>
      <c r="Q3359" s="203" t="s">
        <v>4671</v>
      </c>
      <c r="R3359" s="203"/>
      <c r="S3359" s="204">
        <v>10761</v>
      </c>
      <c r="Y3359" t="s">
        <v>64868</v>
      </c>
      <c r="Z3359" s="284">
        <v>146695.41</v>
      </c>
      <c r="AB3359" s="276" t="s">
        <v>19448</v>
      </c>
      <c r="AC3359" s="277">
        <v>91.8</v>
      </c>
      <c r="AE3359" s="246" t="s">
        <v>48768</v>
      </c>
      <c r="AF3359" s="247">
        <v>78940.3</v>
      </c>
      <c r="AH3359" s="226" t="s">
        <v>17873</v>
      </c>
      <c r="AI3359" s="227">
        <v>6063.65</v>
      </c>
      <c r="AK3359" s="207" t="s">
        <v>17806</v>
      </c>
      <c r="AL3359" s="208">
        <v>47712.85</v>
      </c>
      <c r="AM3359" s="93"/>
      <c r="AN3359" s="199" t="s">
        <v>32910</v>
      </c>
      <c r="AO3359" s="200">
        <v>218</v>
      </c>
      <c r="AT3359" s="263"/>
      <c r="AU3359" s="264"/>
      <c r="AZ3359" s="230" t="s">
        <v>41817</v>
      </c>
      <c r="BA3359" s="231">
        <v>6888</v>
      </c>
      <c r="BC3359" s="209" t="s">
        <v>9683</v>
      </c>
      <c r="BD3359" s="210">
        <v>16530.400000000001</v>
      </c>
    </row>
    <row r="3360" spans="13:56" x14ac:dyDescent="0.55000000000000004">
      <c r="M3360" s="224" t="s">
        <v>41277</v>
      </c>
      <c r="N3360" s="224"/>
      <c r="O3360" s="225">
        <v>36601</v>
      </c>
      <c r="Q3360" s="203" t="s">
        <v>4574</v>
      </c>
      <c r="R3360" s="203"/>
      <c r="S3360" s="204">
        <v>33344.129999999997</v>
      </c>
      <c r="Y3360" t="s">
        <v>71017</v>
      </c>
      <c r="Z3360" s="284">
        <v>17400</v>
      </c>
      <c r="AB3360" s="276" t="s">
        <v>19449</v>
      </c>
      <c r="AC3360" s="277">
        <v>300.24</v>
      </c>
      <c r="AE3360" s="246" t="s">
        <v>59540</v>
      </c>
      <c r="AF3360" s="247">
        <v>-540.08000000000004</v>
      </c>
      <c r="AH3360" s="226" t="s">
        <v>17875</v>
      </c>
      <c r="AI3360" s="227">
        <v>55305</v>
      </c>
      <c r="AK3360" s="207" t="s">
        <v>17807</v>
      </c>
      <c r="AL3360" s="208">
        <v>45750</v>
      </c>
      <c r="AM3360" s="93"/>
      <c r="AN3360" s="199" t="s">
        <v>29131</v>
      </c>
      <c r="AO3360" s="200">
        <v>390</v>
      </c>
      <c r="AT3360" s="263"/>
      <c r="AU3360" s="264"/>
      <c r="AZ3360" s="230" t="s">
        <v>41818</v>
      </c>
      <c r="BA3360" s="231">
        <v>36601</v>
      </c>
      <c r="BC3360" s="209" t="s">
        <v>11401</v>
      </c>
      <c r="BD3360" s="210">
        <v>70800</v>
      </c>
    </row>
    <row r="3361" spans="13:56" x14ac:dyDescent="0.55000000000000004">
      <c r="M3361" s="224" t="s">
        <v>41278</v>
      </c>
      <c r="N3361" s="224"/>
      <c r="O3361" s="225">
        <v>38386</v>
      </c>
      <c r="Q3361" s="203" t="s">
        <v>3630</v>
      </c>
      <c r="R3361" s="203"/>
      <c r="S3361" s="204">
        <v>452694.04</v>
      </c>
      <c r="Y3361" t="s">
        <v>70775</v>
      </c>
      <c r="Z3361" s="284">
        <v>87529.600000000006</v>
      </c>
      <c r="AB3361" s="276" t="s">
        <v>42399</v>
      </c>
      <c r="AC3361" s="277">
        <v>75785</v>
      </c>
      <c r="AE3361" s="246" t="s">
        <v>52056</v>
      </c>
      <c r="AF3361" s="247">
        <v>1334.86</v>
      </c>
      <c r="AH3361" s="226" t="s">
        <v>17876</v>
      </c>
      <c r="AI3361" s="227">
        <v>6569.77</v>
      </c>
      <c r="AK3361" s="207" t="s">
        <v>17808</v>
      </c>
      <c r="AL3361" s="208">
        <v>0.02</v>
      </c>
      <c r="AM3361" s="93"/>
      <c r="AN3361" s="199" t="s">
        <v>29132</v>
      </c>
      <c r="AO3361" s="200">
        <v>2755</v>
      </c>
      <c r="AT3361" s="263"/>
      <c r="AU3361" s="264"/>
      <c r="AZ3361" s="230" t="s">
        <v>41819</v>
      </c>
      <c r="BA3361" s="231">
        <v>38386</v>
      </c>
      <c r="BC3361" s="209" t="s">
        <v>11669</v>
      </c>
      <c r="BD3361" s="210">
        <v>1189381.33</v>
      </c>
    </row>
    <row r="3362" spans="13:56" x14ac:dyDescent="0.55000000000000004">
      <c r="M3362" s="224" t="s">
        <v>41279</v>
      </c>
      <c r="N3362" s="224"/>
      <c r="O3362" s="225">
        <v>45237</v>
      </c>
      <c r="Q3362" s="203" t="s">
        <v>4675</v>
      </c>
      <c r="R3362" s="203"/>
      <c r="S3362" s="204">
        <v>12151.51</v>
      </c>
      <c r="Y3362" t="s">
        <v>71670</v>
      </c>
      <c r="Z3362">
        <v>598.66</v>
      </c>
      <c r="AB3362" s="276" t="s">
        <v>19451</v>
      </c>
      <c r="AC3362" s="277">
        <v>18683</v>
      </c>
      <c r="AE3362" s="246" t="s">
        <v>18112</v>
      </c>
      <c r="AF3362" s="247">
        <v>32681.24</v>
      </c>
      <c r="AH3362" s="226" t="s">
        <v>17877</v>
      </c>
      <c r="AI3362" s="227">
        <v>19688.669999999998</v>
      </c>
      <c r="AK3362" s="207" t="s">
        <v>17809</v>
      </c>
      <c r="AL3362" s="208">
        <v>73500.240000000005</v>
      </c>
      <c r="AM3362" s="93"/>
      <c r="AN3362" s="199" t="s">
        <v>32911</v>
      </c>
      <c r="AO3362" s="200">
        <v>18888</v>
      </c>
      <c r="AT3362" s="263"/>
      <c r="AU3362" s="264"/>
      <c r="AZ3362" s="230" t="s">
        <v>41820</v>
      </c>
      <c r="BA3362" s="231">
        <v>45237</v>
      </c>
      <c r="BC3362" s="209" t="s">
        <v>12270</v>
      </c>
      <c r="BD3362" s="210">
        <v>32461</v>
      </c>
    </row>
    <row r="3363" spans="13:56" x14ac:dyDescent="0.55000000000000004">
      <c r="M3363" s="224" t="s">
        <v>41280</v>
      </c>
      <c r="N3363" s="224"/>
      <c r="O3363" s="225">
        <v>15046.99</v>
      </c>
      <c r="Q3363" s="203" t="s">
        <v>3631</v>
      </c>
      <c r="R3363" s="203"/>
      <c r="S3363" s="204">
        <v>18034.28</v>
      </c>
      <c r="Y3363" t="s">
        <v>71671</v>
      </c>
      <c r="Z3363" s="284">
        <v>48212.07</v>
      </c>
      <c r="AB3363" s="276" t="s">
        <v>44782</v>
      </c>
      <c r="AC3363" s="277">
        <v>830</v>
      </c>
      <c r="AE3363" s="246" t="s">
        <v>42295</v>
      </c>
      <c r="AF3363" s="247">
        <v>-539.09</v>
      </c>
      <c r="AH3363" s="226" t="s">
        <v>52020</v>
      </c>
      <c r="AI3363" s="227">
        <v>507.2</v>
      </c>
      <c r="AK3363" s="207" t="s">
        <v>13289</v>
      </c>
      <c r="AL3363" s="208">
        <v>187052.86</v>
      </c>
      <c r="AM3363" s="93"/>
      <c r="AN3363" s="199" t="s">
        <v>29149</v>
      </c>
      <c r="AO3363" s="200">
        <v>18888</v>
      </c>
      <c r="AT3363" s="263"/>
      <c r="AU3363" s="264"/>
      <c r="AZ3363" s="230" t="s">
        <v>41821</v>
      </c>
      <c r="BA3363" s="231">
        <v>15046.99</v>
      </c>
      <c r="BC3363" s="209" t="s">
        <v>9997</v>
      </c>
      <c r="BD3363" s="210">
        <v>3668576.55</v>
      </c>
    </row>
    <row r="3364" spans="13:56" x14ac:dyDescent="0.55000000000000004">
      <c r="M3364" s="224" t="s">
        <v>41281</v>
      </c>
      <c r="N3364" s="224"/>
      <c r="O3364" s="225">
        <v>607478</v>
      </c>
      <c r="Q3364" s="203" t="s">
        <v>4679</v>
      </c>
      <c r="R3364" s="203"/>
      <c r="S3364" s="204">
        <v>2760</v>
      </c>
      <c r="Y3364" t="s">
        <v>71672</v>
      </c>
      <c r="Z3364" s="284">
        <v>1896.96</v>
      </c>
      <c r="AB3364" s="276" t="s">
        <v>46872</v>
      </c>
      <c r="AC3364" s="277">
        <v>172.09</v>
      </c>
      <c r="AE3364" s="246" t="s">
        <v>44637</v>
      </c>
      <c r="AF3364" s="247">
        <v>292360.68</v>
      </c>
      <c r="AH3364" s="226" t="s">
        <v>17878</v>
      </c>
      <c r="AI3364" s="227">
        <v>1750</v>
      </c>
      <c r="AK3364" s="207" t="s">
        <v>17810</v>
      </c>
      <c r="AL3364" s="208">
        <v>934365.78</v>
      </c>
      <c r="AM3364" s="93"/>
      <c r="AN3364" s="199" t="s">
        <v>32912</v>
      </c>
      <c r="AO3364" s="200">
        <v>1850</v>
      </c>
      <c r="AT3364" s="263"/>
      <c r="AU3364" s="264"/>
      <c r="AZ3364" s="230" t="s">
        <v>41822</v>
      </c>
      <c r="BA3364" s="231">
        <v>607478</v>
      </c>
      <c r="BC3364" s="209" t="s">
        <v>6818</v>
      </c>
      <c r="BD3364" s="210">
        <v>266365.98</v>
      </c>
    </row>
    <row r="3365" spans="13:56" x14ac:dyDescent="0.55000000000000004">
      <c r="M3365" s="224" t="s">
        <v>41282</v>
      </c>
      <c r="N3365" s="224"/>
      <c r="O3365" s="225">
        <v>32279</v>
      </c>
      <c r="Q3365" s="203" t="s">
        <v>4681</v>
      </c>
      <c r="R3365" s="203"/>
      <c r="S3365" s="204">
        <v>37226</v>
      </c>
      <c r="Y3365" t="s">
        <v>71673</v>
      </c>
      <c r="Z3365">
        <v>145.11000000000001</v>
      </c>
      <c r="AB3365" s="276" t="s">
        <v>19454</v>
      </c>
      <c r="AC3365" s="277">
        <v>106.67</v>
      </c>
      <c r="AE3365" s="246" t="s">
        <v>64115</v>
      </c>
      <c r="AF3365" s="247">
        <v>32776.230000000003</v>
      </c>
      <c r="AH3365" s="226" t="s">
        <v>17879</v>
      </c>
      <c r="AI3365" s="227">
        <v>3857.46</v>
      </c>
      <c r="AK3365" s="207" t="s">
        <v>17811</v>
      </c>
      <c r="AL3365" s="208">
        <v>30241.22</v>
      </c>
      <c r="AM3365" s="93"/>
      <c r="AN3365" s="199" t="s">
        <v>32913</v>
      </c>
      <c r="AO3365" s="200">
        <v>5905.34</v>
      </c>
      <c r="AT3365" s="263"/>
      <c r="AU3365" s="264"/>
      <c r="AZ3365" s="230" t="s">
        <v>41823</v>
      </c>
      <c r="BA3365" s="231">
        <v>32279</v>
      </c>
      <c r="BC3365" s="209" t="s">
        <v>6994</v>
      </c>
      <c r="BD3365" s="210">
        <v>13985</v>
      </c>
    </row>
    <row r="3366" spans="13:56" x14ac:dyDescent="0.55000000000000004">
      <c r="M3366" s="224" t="s">
        <v>41283</v>
      </c>
      <c r="N3366" s="224"/>
      <c r="O3366" s="225">
        <v>2304676.02</v>
      </c>
      <c r="Q3366" s="203" t="s">
        <v>4683</v>
      </c>
      <c r="R3366" s="203"/>
      <c r="S3366" s="204">
        <v>9666</v>
      </c>
      <c r="Y3366" t="s">
        <v>71674</v>
      </c>
      <c r="Z3366">
        <v>456.02</v>
      </c>
      <c r="AB3366" s="276" t="s">
        <v>47941</v>
      </c>
      <c r="AC3366" s="277">
        <v>3774</v>
      </c>
      <c r="AE3366" s="246" t="s">
        <v>34800</v>
      </c>
      <c r="AF3366" s="247">
        <v>269622.17</v>
      </c>
      <c r="AH3366" s="226" t="s">
        <v>17880</v>
      </c>
      <c r="AI3366" s="227">
        <v>3328.23</v>
      </c>
      <c r="AK3366" s="207" t="s">
        <v>17812</v>
      </c>
      <c r="AL3366" s="208">
        <v>497020.09</v>
      </c>
      <c r="AM3366" s="93"/>
      <c r="AN3366" s="199" t="s">
        <v>32914</v>
      </c>
      <c r="AO3366" s="200">
        <v>5597.66</v>
      </c>
      <c r="AT3366" s="263"/>
      <c r="AU3366" s="264"/>
      <c r="AZ3366" s="230" t="s">
        <v>41824</v>
      </c>
      <c r="BA3366" s="231">
        <v>2304676.02</v>
      </c>
      <c r="BC3366" s="209" t="s">
        <v>7215</v>
      </c>
      <c r="BD3366" s="210">
        <v>14770</v>
      </c>
    </row>
    <row r="3367" spans="13:56" x14ac:dyDescent="0.55000000000000004">
      <c r="M3367" s="224" t="s">
        <v>41284</v>
      </c>
      <c r="N3367" s="224"/>
      <c r="O3367" s="225">
        <v>115286</v>
      </c>
      <c r="Q3367" s="203" t="s">
        <v>4575</v>
      </c>
      <c r="R3367" s="203"/>
      <c r="S3367" s="204">
        <v>70365.69</v>
      </c>
      <c r="Y3367" t="s">
        <v>55385</v>
      </c>
      <c r="Z3367" s="284">
        <v>1265852.57</v>
      </c>
      <c r="AB3367" s="276" t="s">
        <v>63663</v>
      </c>
      <c r="AC3367" s="277">
        <v>500</v>
      </c>
      <c r="AE3367" s="246" t="s">
        <v>62583</v>
      </c>
      <c r="AF3367" s="247">
        <v>688.37</v>
      </c>
      <c r="AH3367" s="226" t="s">
        <v>17881</v>
      </c>
      <c r="AI3367" s="227">
        <v>987.33</v>
      </c>
      <c r="AK3367" s="207" t="s">
        <v>17813</v>
      </c>
      <c r="AL3367" s="208">
        <v>29965.56</v>
      </c>
      <c r="AM3367" s="93"/>
      <c r="AN3367" s="199" t="s">
        <v>29163</v>
      </c>
      <c r="AO3367" s="200">
        <v>1850</v>
      </c>
      <c r="AT3367" s="263"/>
      <c r="AU3367" s="264"/>
      <c r="AZ3367" s="230" t="s">
        <v>41825</v>
      </c>
      <c r="BA3367" s="231">
        <v>115286</v>
      </c>
      <c r="BC3367" s="209" t="s">
        <v>7498</v>
      </c>
      <c r="BD3367" s="210">
        <v>149954.07999999999</v>
      </c>
    </row>
    <row r="3368" spans="13:56" x14ac:dyDescent="0.55000000000000004">
      <c r="M3368" s="224" t="s">
        <v>41285</v>
      </c>
      <c r="N3368" s="224"/>
      <c r="O3368" s="225">
        <v>97810</v>
      </c>
      <c r="Q3368" s="203" t="s">
        <v>4687</v>
      </c>
      <c r="R3368" s="203"/>
      <c r="S3368" s="204">
        <v>16837</v>
      </c>
      <c r="Y3368" t="s">
        <v>53692</v>
      </c>
      <c r="Z3368" s="284">
        <v>157707.68</v>
      </c>
      <c r="AB3368" s="276" t="s">
        <v>52273</v>
      </c>
      <c r="AC3368" s="277">
        <v>4602.5</v>
      </c>
      <c r="AE3368" s="246" t="s">
        <v>52057</v>
      </c>
      <c r="AF3368" s="247">
        <v>214701.5</v>
      </c>
      <c r="AH3368" s="226" t="s">
        <v>49763</v>
      </c>
      <c r="AI3368" s="227">
        <v>-462.94</v>
      </c>
      <c r="AK3368" s="207" t="s">
        <v>17814</v>
      </c>
      <c r="AL3368" s="208">
        <v>3500</v>
      </c>
      <c r="AM3368" s="93"/>
      <c r="AN3368" s="199" t="s">
        <v>29164</v>
      </c>
      <c r="AO3368" s="200">
        <v>5905.34</v>
      </c>
      <c r="AT3368" s="263"/>
      <c r="AU3368" s="264"/>
      <c r="AZ3368" s="230" t="s">
        <v>41826</v>
      </c>
      <c r="BA3368" s="231">
        <v>97810</v>
      </c>
      <c r="BC3368" s="209" t="s">
        <v>7656</v>
      </c>
      <c r="BD3368" s="210">
        <v>527312</v>
      </c>
    </row>
    <row r="3369" spans="13:56" x14ac:dyDescent="0.55000000000000004">
      <c r="M3369" s="224" t="s">
        <v>41286</v>
      </c>
      <c r="N3369" s="224"/>
      <c r="O3369" s="225">
        <v>4306</v>
      </c>
      <c r="Q3369" s="203" t="s">
        <v>4689</v>
      </c>
      <c r="R3369" s="203"/>
      <c r="S3369" s="204">
        <v>23093</v>
      </c>
      <c r="Y3369" t="s">
        <v>56553</v>
      </c>
      <c r="Z3369" s="284">
        <v>73757.56</v>
      </c>
      <c r="AB3369" s="276" t="s">
        <v>19457</v>
      </c>
      <c r="AC3369" s="277">
        <v>7801.38</v>
      </c>
      <c r="AE3369" s="246" t="s">
        <v>44638</v>
      </c>
      <c r="AF3369" s="247">
        <v>326082.94</v>
      </c>
      <c r="AH3369" s="226" t="s">
        <v>46781</v>
      </c>
      <c r="AI3369" s="227">
        <v>225.72</v>
      </c>
      <c r="AK3369" s="207" t="s">
        <v>17815</v>
      </c>
      <c r="AL3369" s="208">
        <v>650</v>
      </c>
      <c r="AM3369" s="93"/>
      <c r="AN3369" s="199" t="s">
        <v>29166</v>
      </c>
      <c r="AO3369" s="200">
        <v>5597.66</v>
      </c>
      <c r="AT3369" s="263"/>
      <c r="AU3369" s="264"/>
      <c r="AZ3369" s="230" t="s">
        <v>41827</v>
      </c>
      <c r="BA3369" s="231">
        <v>4306</v>
      </c>
      <c r="BC3369" s="209" t="s">
        <v>7901</v>
      </c>
      <c r="BD3369" s="210">
        <v>23725.11</v>
      </c>
    </row>
    <row r="3370" spans="13:56" x14ac:dyDescent="0.55000000000000004">
      <c r="M3370" s="224" t="s">
        <v>41287</v>
      </c>
      <c r="N3370" s="224"/>
      <c r="O3370" s="225">
        <v>39753</v>
      </c>
      <c r="Q3370" s="203" t="s">
        <v>4691</v>
      </c>
      <c r="R3370" s="203"/>
      <c r="S3370" s="204">
        <v>6610.12</v>
      </c>
      <c r="Y3370" t="s">
        <v>55386</v>
      </c>
      <c r="Z3370" s="284">
        <v>24077.97</v>
      </c>
      <c r="AB3370" s="276" t="s">
        <v>42400</v>
      </c>
      <c r="AC3370" s="277">
        <v>26780.54</v>
      </c>
      <c r="AE3370" s="246" t="s">
        <v>54986</v>
      </c>
      <c r="AF3370" s="247">
        <v>274790.7</v>
      </c>
      <c r="AH3370" s="226" t="s">
        <v>34772</v>
      </c>
      <c r="AI3370" s="227">
        <v>33749.9</v>
      </c>
      <c r="AK3370" s="207" t="s">
        <v>17816</v>
      </c>
      <c r="AL3370" s="208">
        <v>3024</v>
      </c>
      <c r="AM3370" s="93"/>
      <c r="AN3370" s="199" t="s">
        <v>32915</v>
      </c>
      <c r="AO3370" s="200">
        <v>12478.43</v>
      </c>
      <c r="AT3370" s="263"/>
      <c r="AU3370" s="264"/>
      <c r="AZ3370" s="230" t="s">
        <v>41828</v>
      </c>
      <c r="BA3370" s="231">
        <v>39753</v>
      </c>
      <c r="BC3370" s="209" t="s">
        <v>8143</v>
      </c>
      <c r="BD3370" s="210">
        <v>31614.62</v>
      </c>
    </row>
    <row r="3371" spans="13:56" x14ac:dyDescent="0.55000000000000004">
      <c r="M3371" s="224" t="s">
        <v>41288</v>
      </c>
      <c r="N3371" s="224"/>
      <c r="O3371" s="225">
        <v>135513</v>
      </c>
      <c r="Q3371" s="203" t="s">
        <v>4692</v>
      </c>
      <c r="R3371" s="203"/>
      <c r="S3371" s="204">
        <v>9199</v>
      </c>
      <c r="Y3371" t="s">
        <v>55388</v>
      </c>
      <c r="Z3371" s="284">
        <v>18759.830000000002</v>
      </c>
      <c r="AB3371" s="276" t="s">
        <v>42401</v>
      </c>
      <c r="AC3371" s="277">
        <v>30195.17</v>
      </c>
      <c r="AE3371" s="246" t="s">
        <v>47883</v>
      </c>
      <c r="AF3371" s="247">
        <v>500045.15</v>
      </c>
      <c r="AH3371" s="226" t="s">
        <v>40194</v>
      </c>
      <c r="AI3371" s="227">
        <v>1750</v>
      </c>
      <c r="AK3371" s="207" t="s">
        <v>17817</v>
      </c>
      <c r="AL3371" s="208">
        <v>2841.06</v>
      </c>
      <c r="AM3371" s="93"/>
      <c r="AN3371" s="199" t="s">
        <v>32916</v>
      </c>
      <c r="AO3371" s="200">
        <v>-399.43</v>
      </c>
      <c r="AT3371" s="263"/>
      <c r="AU3371" s="264"/>
      <c r="AZ3371" s="230" t="s">
        <v>41829</v>
      </c>
      <c r="BA3371" s="231">
        <v>135513</v>
      </c>
      <c r="BC3371" s="209" t="s">
        <v>8423</v>
      </c>
      <c r="BD3371" s="210">
        <v>117989.21</v>
      </c>
    </row>
    <row r="3372" spans="13:56" x14ac:dyDescent="0.55000000000000004">
      <c r="M3372" s="224" t="s">
        <v>41289</v>
      </c>
      <c r="N3372" s="224"/>
      <c r="O3372" s="225">
        <v>105927.6</v>
      </c>
      <c r="Q3372" s="203" t="s">
        <v>4694</v>
      </c>
      <c r="R3372" s="203"/>
      <c r="S3372" s="204">
        <v>8637</v>
      </c>
      <c r="Y3372" t="s">
        <v>55389</v>
      </c>
      <c r="Z3372" s="284">
        <v>75981.3</v>
      </c>
      <c r="AB3372" s="276" t="s">
        <v>40242</v>
      </c>
      <c r="AC3372" s="277">
        <v>23700</v>
      </c>
      <c r="AE3372" s="246" t="s">
        <v>57329</v>
      </c>
      <c r="AF3372" s="247">
        <v>255357.56</v>
      </c>
      <c r="AH3372" s="226" t="s">
        <v>34773</v>
      </c>
      <c r="AI3372" s="227">
        <v>2526.33</v>
      </c>
      <c r="AK3372" s="207" t="s">
        <v>17818</v>
      </c>
      <c r="AL3372" s="208">
        <v>8051.88</v>
      </c>
      <c r="AM3372" s="93"/>
      <c r="AN3372" s="199" t="s">
        <v>29189</v>
      </c>
      <c r="AO3372" s="200">
        <v>12478.43</v>
      </c>
      <c r="AT3372" s="263"/>
      <c r="AU3372" s="264"/>
      <c r="AZ3372" s="230" t="s">
        <v>41830</v>
      </c>
      <c r="BA3372" s="231">
        <v>105927.6</v>
      </c>
      <c r="BC3372" s="209" t="s">
        <v>8593</v>
      </c>
      <c r="BD3372" s="210">
        <v>342211.34</v>
      </c>
    </row>
    <row r="3373" spans="13:56" x14ac:dyDescent="0.55000000000000004">
      <c r="M3373" s="224" t="s">
        <v>41290</v>
      </c>
      <c r="N3373" s="224"/>
      <c r="O3373" s="225">
        <v>465653</v>
      </c>
      <c r="Q3373" s="203" t="s">
        <v>4695</v>
      </c>
      <c r="R3373" s="203"/>
      <c r="S3373" s="204">
        <v>8837.25</v>
      </c>
      <c r="Y3373" t="s">
        <v>56554</v>
      </c>
      <c r="Z3373" s="284">
        <v>11991.34</v>
      </c>
      <c r="AB3373" s="276" t="s">
        <v>58513</v>
      </c>
      <c r="AC3373" s="277">
        <v>13753.21</v>
      </c>
      <c r="AE3373" s="246" t="s">
        <v>55944</v>
      </c>
      <c r="AF3373" s="247">
        <v>2860</v>
      </c>
      <c r="AH3373" s="226" t="s">
        <v>34774</v>
      </c>
      <c r="AI3373" s="227">
        <v>8151.9</v>
      </c>
      <c r="AK3373" s="207" t="s">
        <v>17819</v>
      </c>
      <c r="AL3373" s="208">
        <v>6651.37</v>
      </c>
      <c r="AM3373" s="93"/>
      <c r="AN3373" s="199" t="s">
        <v>29190</v>
      </c>
      <c r="AO3373" s="200">
        <v>-399.43</v>
      </c>
      <c r="AT3373" s="263"/>
      <c r="AU3373" s="264"/>
      <c r="AZ3373" s="230" t="s">
        <v>41831</v>
      </c>
      <c r="BA3373" s="231">
        <v>465653</v>
      </c>
      <c r="BC3373" s="209" t="s">
        <v>8803</v>
      </c>
      <c r="BD3373" s="210">
        <v>13878.72</v>
      </c>
    </row>
    <row r="3374" spans="13:56" x14ac:dyDescent="0.55000000000000004">
      <c r="M3374" s="224" t="s">
        <v>41291</v>
      </c>
      <c r="N3374" s="224"/>
      <c r="O3374" s="225">
        <v>90610</v>
      </c>
      <c r="Q3374" s="203" t="s">
        <v>4576</v>
      </c>
      <c r="R3374" s="203"/>
      <c r="S3374" s="204">
        <v>11599.16</v>
      </c>
      <c r="Y3374" t="s">
        <v>57841</v>
      </c>
      <c r="Z3374" s="284">
        <v>1357.85</v>
      </c>
      <c r="AB3374" s="276" t="s">
        <v>19458</v>
      </c>
      <c r="AC3374" s="277">
        <v>68517.72</v>
      </c>
      <c r="AE3374" s="246" t="s">
        <v>54987</v>
      </c>
      <c r="AF3374" s="247">
        <v>2828.75</v>
      </c>
      <c r="AH3374" s="226" t="s">
        <v>34775</v>
      </c>
      <c r="AI3374" s="227">
        <v>5975</v>
      </c>
      <c r="AK3374" s="207" t="s">
        <v>17820</v>
      </c>
      <c r="AL3374" s="208">
        <v>10211.709999999999</v>
      </c>
      <c r="AM3374" s="93"/>
      <c r="AN3374" s="199" t="s">
        <v>32917</v>
      </c>
      <c r="AO3374" s="200">
        <v>429</v>
      </c>
      <c r="AT3374" s="263"/>
      <c r="AU3374" s="264"/>
      <c r="AZ3374" s="230" t="s">
        <v>41832</v>
      </c>
      <c r="BA3374" s="231">
        <v>90610</v>
      </c>
      <c r="BC3374" s="209" t="s">
        <v>9091</v>
      </c>
      <c r="BD3374" s="210">
        <v>205850.63</v>
      </c>
    </row>
    <row r="3375" spans="13:56" x14ac:dyDescent="0.55000000000000004">
      <c r="M3375" s="224" t="s">
        <v>41292</v>
      </c>
      <c r="N3375" s="224"/>
      <c r="O3375" s="225">
        <v>49519</v>
      </c>
      <c r="Q3375" s="203" t="s">
        <v>4697</v>
      </c>
      <c r="R3375" s="203"/>
      <c r="S3375" s="204">
        <v>10993</v>
      </c>
      <c r="Y3375" t="s">
        <v>64873</v>
      </c>
      <c r="Z3375">
        <v>681.55</v>
      </c>
      <c r="AB3375" s="276" t="s">
        <v>19459</v>
      </c>
      <c r="AC3375" s="277">
        <v>359686.01</v>
      </c>
      <c r="AE3375" s="246" t="s">
        <v>36149</v>
      </c>
      <c r="AF3375" s="247">
        <v>19448.75</v>
      </c>
      <c r="AH3375" s="226" t="s">
        <v>52021</v>
      </c>
      <c r="AI3375" s="227">
        <v>1489.65</v>
      </c>
      <c r="AK3375" s="207" t="s">
        <v>17821</v>
      </c>
      <c r="AL3375" s="208">
        <v>14850</v>
      </c>
      <c r="AM3375" s="93"/>
      <c r="AN3375" s="199" t="s">
        <v>32918</v>
      </c>
      <c r="AO3375" s="200">
        <v>1954.88</v>
      </c>
      <c r="AT3375" s="263"/>
      <c r="AU3375" s="264"/>
      <c r="AZ3375" s="230" t="s">
        <v>41833</v>
      </c>
      <c r="BA3375" s="231">
        <v>49519</v>
      </c>
      <c r="BC3375" s="209" t="s">
        <v>9402</v>
      </c>
      <c r="BD3375" s="210">
        <v>1286976.74</v>
      </c>
    </row>
    <row r="3376" spans="13:56" x14ac:dyDescent="0.55000000000000004">
      <c r="M3376" s="224" t="s">
        <v>41293</v>
      </c>
      <c r="N3376" s="224"/>
      <c r="O3376" s="225">
        <v>221589</v>
      </c>
      <c r="Q3376" s="203" t="s">
        <v>4698</v>
      </c>
      <c r="R3376" s="203"/>
      <c r="S3376" s="204">
        <v>3192.37</v>
      </c>
      <c r="Y3376" t="s">
        <v>55390</v>
      </c>
      <c r="Z3376">
        <v>314.61</v>
      </c>
      <c r="AB3376" s="276" t="s">
        <v>67466</v>
      </c>
      <c r="AC3376" s="277">
        <v>56002.75</v>
      </c>
      <c r="AE3376" s="246" t="s">
        <v>38986</v>
      </c>
      <c r="AF3376" s="247">
        <v>2898.75</v>
      </c>
      <c r="AH3376" s="226" t="s">
        <v>17884</v>
      </c>
      <c r="AI3376" s="227">
        <v>5116.95</v>
      </c>
      <c r="AK3376" s="207" t="s">
        <v>17822</v>
      </c>
      <c r="AL3376" s="208">
        <v>4196.95</v>
      </c>
      <c r="AM3376" s="93"/>
      <c r="AN3376" s="199" t="s">
        <v>29208</v>
      </c>
      <c r="AO3376" s="200">
        <v>429</v>
      </c>
      <c r="AT3376" s="263"/>
      <c r="AU3376" s="264"/>
      <c r="AZ3376" s="230" t="s">
        <v>41834</v>
      </c>
      <c r="BA3376" s="231">
        <v>221589</v>
      </c>
      <c r="BC3376" s="209" t="s">
        <v>9684</v>
      </c>
      <c r="BD3376" s="210">
        <v>5683.38</v>
      </c>
    </row>
    <row r="3377" spans="13:56" x14ac:dyDescent="0.55000000000000004">
      <c r="M3377" s="224" t="s">
        <v>41294</v>
      </c>
      <c r="N3377" s="224"/>
      <c r="O3377" s="225">
        <v>4713723</v>
      </c>
      <c r="Q3377" s="203" t="s">
        <v>4577</v>
      </c>
      <c r="R3377" s="203"/>
      <c r="S3377" s="204">
        <v>299556.34000000003</v>
      </c>
      <c r="Y3377" t="s">
        <v>55391</v>
      </c>
      <c r="Z3377">
        <v>23.34</v>
      </c>
      <c r="AB3377" s="276" t="s">
        <v>40244</v>
      </c>
      <c r="AC3377" s="277">
        <v>1110578.1299999999</v>
      </c>
      <c r="AE3377" s="246" t="s">
        <v>44639</v>
      </c>
      <c r="AF3377" s="247">
        <v>44528</v>
      </c>
      <c r="AH3377" s="226" t="s">
        <v>17885</v>
      </c>
      <c r="AI3377" s="227">
        <v>391.46</v>
      </c>
      <c r="AK3377" s="207" t="s">
        <v>17823</v>
      </c>
      <c r="AL3377" s="208">
        <v>550</v>
      </c>
      <c r="AM3377" s="93"/>
      <c r="AN3377" s="199" t="s">
        <v>29210</v>
      </c>
      <c r="AO3377" s="200">
        <v>1954.88</v>
      </c>
      <c r="AT3377" s="263"/>
      <c r="AU3377" s="264"/>
      <c r="AZ3377" s="230" t="s">
        <v>41835</v>
      </c>
      <c r="BA3377" s="231">
        <v>4713723</v>
      </c>
      <c r="BC3377" s="209" t="s">
        <v>11402</v>
      </c>
      <c r="BD3377" s="210">
        <v>10811.55</v>
      </c>
    </row>
    <row r="3378" spans="13:56" x14ac:dyDescent="0.55000000000000004">
      <c r="M3378" s="224" t="s">
        <v>41295</v>
      </c>
      <c r="N3378" s="224"/>
      <c r="O3378" s="225">
        <v>24759.5</v>
      </c>
      <c r="Q3378" s="203" t="s">
        <v>4699</v>
      </c>
      <c r="R3378" s="203"/>
      <c r="S3378" s="204">
        <v>8735.7999999999993</v>
      </c>
      <c r="Y3378" t="s">
        <v>42908</v>
      </c>
      <c r="Z3378" s="284">
        <v>4800</v>
      </c>
      <c r="AB3378" s="276" t="s">
        <v>67467</v>
      </c>
      <c r="AC3378" s="277">
        <v>-3250.84</v>
      </c>
      <c r="AE3378" s="246" t="s">
        <v>48769</v>
      </c>
      <c r="AF3378" s="247">
        <v>8407.25</v>
      </c>
      <c r="AH3378" s="226" t="s">
        <v>52022</v>
      </c>
      <c r="AI3378" s="227">
        <v>191.81</v>
      </c>
      <c r="AK3378" s="207" t="s">
        <v>17824</v>
      </c>
      <c r="AL3378" s="208">
        <v>145836.26999999999</v>
      </c>
      <c r="AM3378" s="93"/>
      <c r="AN3378" s="199" t="s">
        <v>32919</v>
      </c>
      <c r="AO3378" s="200">
        <v>8268</v>
      </c>
      <c r="AT3378" s="263"/>
      <c r="AU3378" s="264"/>
      <c r="AZ3378" s="230" t="s">
        <v>41836</v>
      </c>
      <c r="BA3378" s="231">
        <v>24759.5</v>
      </c>
      <c r="BC3378" s="209" t="s">
        <v>11670</v>
      </c>
      <c r="BD3378" s="210">
        <v>891188.04</v>
      </c>
    </row>
    <row r="3379" spans="13:56" x14ac:dyDescent="0.55000000000000004">
      <c r="M3379" s="224" t="s">
        <v>41296</v>
      </c>
      <c r="N3379" s="224"/>
      <c r="O3379" s="225">
        <v>31233</v>
      </c>
      <c r="Q3379" s="203" t="s">
        <v>4700</v>
      </c>
      <c r="R3379" s="203"/>
      <c r="S3379" s="204">
        <v>14803</v>
      </c>
      <c r="Y3379" t="s">
        <v>56555</v>
      </c>
      <c r="Z3379" s="284">
        <v>1267.56</v>
      </c>
      <c r="AB3379" s="276" t="s">
        <v>67468</v>
      </c>
      <c r="AC3379" s="277">
        <v>1815.33</v>
      </c>
      <c r="AE3379" s="246" t="s">
        <v>58998</v>
      </c>
      <c r="AF3379" s="247">
        <v>10368.43</v>
      </c>
      <c r="AH3379" s="226" t="s">
        <v>17886</v>
      </c>
      <c r="AI3379" s="227">
        <v>162.11000000000001</v>
      </c>
      <c r="AK3379" s="207" t="s">
        <v>17825</v>
      </c>
      <c r="AL3379" s="208">
        <v>1051.8800000000001</v>
      </c>
      <c r="AM3379" s="93"/>
      <c r="AN3379" s="199" t="s">
        <v>32920</v>
      </c>
      <c r="AO3379" s="200">
        <v>8268</v>
      </c>
      <c r="AT3379" s="263"/>
      <c r="AU3379" s="264"/>
      <c r="AZ3379" s="230" t="s">
        <v>41837</v>
      </c>
      <c r="BA3379" s="231">
        <v>31233</v>
      </c>
      <c r="BC3379" s="209" t="s">
        <v>12271</v>
      </c>
      <c r="BD3379" s="210">
        <v>4173</v>
      </c>
    </row>
    <row r="3380" spans="13:56" x14ac:dyDescent="0.55000000000000004">
      <c r="M3380" s="224" t="s">
        <v>41297</v>
      </c>
      <c r="N3380" s="224"/>
      <c r="O3380" s="225">
        <v>59235</v>
      </c>
      <c r="Q3380" s="203" t="s">
        <v>4579</v>
      </c>
      <c r="R3380" s="203"/>
      <c r="S3380" s="204">
        <v>114562.05</v>
      </c>
      <c r="Y3380" t="s">
        <v>58671</v>
      </c>
      <c r="Z3380" s="284">
        <v>6071.5</v>
      </c>
      <c r="AB3380" s="276" t="s">
        <v>67469</v>
      </c>
      <c r="AC3380" s="277">
        <v>1800</v>
      </c>
      <c r="AE3380" s="246" t="s">
        <v>52058</v>
      </c>
      <c r="AF3380" s="247">
        <v>38552</v>
      </c>
      <c r="AH3380" s="226" t="s">
        <v>17887</v>
      </c>
      <c r="AI3380" s="227">
        <v>9000</v>
      </c>
      <c r="AK3380" s="207" t="s">
        <v>17826</v>
      </c>
      <c r="AL3380" s="208">
        <v>639.05999999999995</v>
      </c>
      <c r="AM3380" s="93"/>
      <c r="AN3380" s="199" t="s">
        <v>32921</v>
      </c>
      <c r="AO3380" s="200">
        <v>17927</v>
      </c>
      <c r="AT3380" s="263"/>
      <c r="AU3380" s="264"/>
      <c r="AZ3380" s="230" t="s">
        <v>41838</v>
      </c>
      <c r="BA3380" s="231">
        <v>59235</v>
      </c>
      <c r="BC3380" s="209" t="s">
        <v>9998</v>
      </c>
      <c r="BD3380" s="210">
        <v>3906489.4</v>
      </c>
    </row>
    <row r="3381" spans="13:56" x14ac:dyDescent="0.55000000000000004">
      <c r="M3381" s="224" t="s">
        <v>41298</v>
      </c>
      <c r="N3381" s="224"/>
      <c r="O3381" s="225">
        <v>88579</v>
      </c>
      <c r="Q3381" s="203" t="s">
        <v>4703</v>
      </c>
      <c r="R3381" s="203"/>
      <c r="S3381" s="204">
        <v>7147</v>
      </c>
      <c r="Y3381" t="s">
        <v>55394</v>
      </c>
      <c r="Z3381" s="284">
        <v>6626.5</v>
      </c>
      <c r="AB3381" s="276" t="s">
        <v>52281</v>
      </c>
      <c r="AC3381" s="277">
        <v>276.61</v>
      </c>
      <c r="AE3381" s="246" t="s">
        <v>52059</v>
      </c>
      <c r="AF3381" s="247">
        <v>361.15</v>
      </c>
      <c r="AH3381" s="226" t="s">
        <v>34776</v>
      </c>
      <c r="AI3381" s="227">
        <v>447167.85</v>
      </c>
      <c r="AK3381" s="207" t="s">
        <v>17827</v>
      </c>
      <c r="AL3381" s="208">
        <v>364.52</v>
      </c>
      <c r="AM3381" s="93"/>
      <c r="AN3381" s="199" t="s">
        <v>29255</v>
      </c>
      <c r="AO3381" s="200">
        <v>17927</v>
      </c>
      <c r="AT3381" s="263"/>
      <c r="AU3381" s="264"/>
      <c r="AZ3381" s="230" t="s">
        <v>41839</v>
      </c>
      <c r="BA3381" s="231">
        <v>88579</v>
      </c>
      <c r="BC3381" s="209" t="s">
        <v>6819</v>
      </c>
      <c r="BD3381" s="210">
        <v>32627</v>
      </c>
    </row>
    <row r="3382" spans="13:56" x14ac:dyDescent="0.55000000000000004">
      <c r="M3382" s="224" t="s">
        <v>41299</v>
      </c>
      <c r="N3382" s="224"/>
      <c r="O3382" s="225">
        <v>66743</v>
      </c>
      <c r="Q3382" s="203" t="s">
        <v>4706</v>
      </c>
      <c r="R3382" s="203"/>
      <c r="S3382" s="204">
        <v>9666</v>
      </c>
      <c r="Y3382" t="s">
        <v>55395</v>
      </c>
      <c r="Z3382" s="284">
        <v>26824.59</v>
      </c>
      <c r="AB3382" s="276" t="s">
        <v>52282</v>
      </c>
      <c r="AC3382" s="277">
        <v>277.11</v>
      </c>
      <c r="AE3382" s="246" t="s">
        <v>52060</v>
      </c>
      <c r="AF3382" s="247">
        <v>2730</v>
      </c>
      <c r="AH3382" s="226" t="s">
        <v>17888</v>
      </c>
      <c r="AI3382" s="227">
        <v>10875</v>
      </c>
      <c r="AK3382" s="207" t="s">
        <v>17828</v>
      </c>
      <c r="AL3382" s="208">
        <v>356.56</v>
      </c>
      <c r="AM3382" s="93"/>
      <c r="AN3382" s="199" t="s">
        <v>32922</v>
      </c>
      <c r="AO3382" s="200">
        <v>7200</v>
      </c>
      <c r="AT3382" s="263"/>
      <c r="AU3382" s="264"/>
      <c r="AZ3382" s="230" t="s">
        <v>41840</v>
      </c>
      <c r="BA3382" s="231">
        <v>66743</v>
      </c>
      <c r="BC3382" s="209" t="s">
        <v>6995</v>
      </c>
      <c r="BD3382" s="210">
        <v>8673</v>
      </c>
    </row>
    <row r="3383" spans="13:56" x14ac:dyDescent="0.55000000000000004">
      <c r="M3383" s="224" t="s">
        <v>41300</v>
      </c>
      <c r="N3383" s="224"/>
      <c r="O3383" s="225">
        <v>24759.5</v>
      </c>
      <c r="Q3383" s="203" t="s">
        <v>4707</v>
      </c>
      <c r="R3383" s="203"/>
      <c r="S3383" s="204">
        <v>7732.5</v>
      </c>
      <c r="Y3383" t="s">
        <v>55396</v>
      </c>
      <c r="Z3383" s="284">
        <v>1089.81</v>
      </c>
      <c r="AB3383" s="276" t="s">
        <v>67470</v>
      </c>
      <c r="AC3383" s="277">
        <v>43200</v>
      </c>
      <c r="AE3383" s="246" t="s">
        <v>52061</v>
      </c>
      <c r="AF3383" s="247">
        <v>13112.5</v>
      </c>
      <c r="AH3383" s="226" t="s">
        <v>46782</v>
      </c>
      <c r="AI3383" s="227">
        <v>6686.95</v>
      </c>
      <c r="AK3383" s="207" t="s">
        <v>17829</v>
      </c>
      <c r="AL3383" s="208">
        <v>294.39999999999998</v>
      </c>
      <c r="AM3383" s="93"/>
      <c r="AN3383" s="199" t="s">
        <v>32923</v>
      </c>
      <c r="AO3383" s="200">
        <v>220</v>
      </c>
      <c r="AT3383" s="263"/>
      <c r="AU3383" s="264"/>
      <c r="AZ3383" s="230" t="s">
        <v>41841</v>
      </c>
      <c r="BA3383" s="231">
        <v>24759.5</v>
      </c>
      <c r="BC3383" s="209" t="s">
        <v>7216</v>
      </c>
      <c r="BD3383" s="210">
        <v>2303</v>
      </c>
    </row>
    <row r="3384" spans="13:56" x14ac:dyDescent="0.55000000000000004">
      <c r="M3384" s="224" t="s">
        <v>41301</v>
      </c>
      <c r="N3384" s="224"/>
      <c r="O3384" s="225">
        <v>26925</v>
      </c>
      <c r="Q3384" s="203" t="s">
        <v>4709</v>
      </c>
      <c r="R3384" s="203"/>
      <c r="S3384" s="204">
        <v>9666</v>
      </c>
      <c r="Y3384" t="s">
        <v>42909</v>
      </c>
      <c r="Z3384" s="284">
        <v>67153.91</v>
      </c>
      <c r="AB3384" s="276" t="s">
        <v>67471</v>
      </c>
      <c r="AC3384" s="277">
        <v>1765.72</v>
      </c>
      <c r="AE3384" s="246" t="s">
        <v>42296</v>
      </c>
      <c r="AF3384" s="247">
        <v>166646.28</v>
      </c>
      <c r="AH3384" s="226" t="s">
        <v>17889</v>
      </c>
      <c r="AI3384" s="227">
        <v>22125</v>
      </c>
      <c r="AK3384" s="207" t="s">
        <v>17830</v>
      </c>
      <c r="AL3384" s="208">
        <v>97.55</v>
      </c>
      <c r="AM3384" s="93"/>
      <c r="AN3384" s="199" t="s">
        <v>32924</v>
      </c>
      <c r="AO3384" s="200">
        <v>6512.16</v>
      </c>
      <c r="AT3384" s="263"/>
      <c r="AU3384" s="264"/>
      <c r="AZ3384" s="230" t="s">
        <v>41842</v>
      </c>
      <c r="BA3384" s="231">
        <v>26925</v>
      </c>
      <c r="BC3384" s="209" t="s">
        <v>7499</v>
      </c>
      <c r="BD3384" s="210">
        <v>63562.45</v>
      </c>
    </row>
    <row r="3385" spans="13:56" x14ac:dyDescent="0.55000000000000004">
      <c r="M3385" s="224" t="s">
        <v>41302</v>
      </c>
      <c r="N3385" s="224"/>
      <c r="O3385" s="225">
        <v>15071</v>
      </c>
      <c r="Q3385" s="203" t="s">
        <v>3632</v>
      </c>
      <c r="R3385" s="203"/>
      <c r="S3385" s="204">
        <v>20385</v>
      </c>
      <c r="Y3385" t="s">
        <v>48244</v>
      </c>
      <c r="Z3385" s="284">
        <v>211731.31</v>
      </c>
      <c r="AB3385" s="276" t="s">
        <v>67472</v>
      </c>
      <c r="AC3385" s="277">
        <v>723.12</v>
      </c>
      <c r="AE3385" s="246" t="s">
        <v>34801</v>
      </c>
      <c r="AF3385" s="247">
        <v>81072.5</v>
      </c>
      <c r="AH3385" s="226" t="s">
        <v>17890</v>
      </c>
      <c r="AI3385" s="227">
        <v>3000</v>
      </c>
      <c r="AK3385" s="207" t="s">
        <v>17831</v>
      </c>
      <c r="AL3385" s="208">
        <v>42254.33</v>
      </c>
      <c r="AM3385" s="93"/>
      <c r="AN3385" s="199" t="s">
        <v>32925</v>
      </c>
      <c r="AO3385" s="200">
        <v>3066.84</v>
      </c>
      <c r="AT3385" s="263"/>
      <c r="AU3385" s="264"/>
      <c r="AZ3385" s="230" t="s">
        <v>41843</v>
      </c>
      <c r="BA3385" s="231">
        <v>15071</v>
      </c>
      <c r="BC3385" s="209" t="s">
        <v>7657</v>
      </c>
      <c r="BD3385" s="210">
        <v>55463.44</v>
      </c>
    </row>
    <row r="3386" spans="13:56" x14ac:dyDescent="0.55000000000000004">
      <c r="M3386" s="224" t="s">
        <v>41303</v>
      </c>
      <c r="N3386" s="224"/>
      <c r="O3386" s="225">
        <v>21540</v>
      </c>
      <c r="Q3386" s="203" t="s">
        <v>4711</v>
      </c>
      <c r="R3386" s="203"/>
      <c r="S3386" s="204">
        <v>11744.78</v>
      </c>
      <c r="Y3386" t="s">
        <v>55397</v>
      </c>
      <c r="Z3386" s="284">
        <v>341770.98</v>
      </c>
      <c r="AB3386" s="276" t="s">
        <v>67473</v>
      </c>
      <c r="AC3386" s="277">
        <v>-909.97</v>
      </c>
      <c r="AE3386" s="246" t="s">
        <v>44640</v>
      </c>
      <c r="AF3386" s="247">
        <v>2746.94</v>
      </c>
      <c r="AH3386" s="226" t="s">
        <v>17891</v>
      </c>
      <c r="AI3386" s="227">
        <v>149638.15</v>
      </c>
      <c r="AK3386" s="207" t="s">
        <v>17832</v>
      </c>
      <c r="AL3386" s="208">
        <v>99.01</v>
      </c>
      <c r="AM3386" s="93"/>
      <c r="AN3386" s="199" t="s">
        <v>32926</v>
      </c>
      <c r="AO3386" s="200">
        <v>7200</v>
      </c>
      <c r="AT3386" s="263"/>
      <c r="AU3386" s="264"/>
      <c r="AZ3386" s="230" t="s">
        <v>41844</v>
      </c>
      <c r="BA3386" s="231">
        <v>21540</v>
      </c>
      <c r="BC3386" s="209" t="s">
        <v>8424</v>
      </c>
      <c r="BD3386" s="210">
        <v>23504</v>
      </c>
    </row>
    <row r="3387" spans="13:56" x14ac:dyDescent="0.55000000000000004">
      <c r="M3387" s="224" t="s">
        <v>41304</v>
      </c>
      <c r="N3387" s="224"/>
      <c r="O3387" s="225">
        <v>24138.880000000001</v>
      </c>
      <c r="Q3387" s="203" t="s">
        <v>3633</v>
      </c>
      <c r="R3387" s="203"/>
      <c r="S3387" s="204">
        <v>129903.75</v>
      </c>
      <c r="Y3387" t="s">
        <v>57842</v>
      </c>
      <c r="Z3387" s="284">
        <v>57442.66</v>
      </c>
      <c r="AB3387" s="276" t="s">
        <v>36235</v>
      </c>
      <c r="AC3387" s="277">
        <v>309953.5</v>
      </c>
      <c r="AE3387" s="246" t="s">
        <v>57330</v>
      </c>
      <c r="AF3387" s="247">
        <v>107400</v>
      </c>
      <c r="AH3387" s="226" t="s">
        <v>17892</v>
      </c>
      <c r="AI3387" s="227">
        <v>3571</v>
      </c>
      <c r="AK3387" s="207" t="s">
        <v>17833</v>
      </c>
      <c r="AL3387" s="208">
        <v>156.02000000000001</v>
      </c>
      <c r="AM3387" s="93"/>
      <c r="AN3387" s="199" t="s">
        <v>32927</v>
      </c>
      <c r="AO3387" s="200">
        <v>220</v>
      </c>
      <c r="AT3387" s="263"/>
      <c r="AU3387" s="264"/>
      <c r="AZ3387" s="230" t="s">
        <v>41845</v>
      </c>
      <c r="BA3387" s="231">
        <v>24138.880000000001</v>
      </c>
      <c r="BC3387" s="209" t="s">
        <v>8594</v>
      </c>
      <c r="BD3387" s="210">
        <v>41150</v>
      </c>
    </row>
    <row r="3388" spans="13:56" x14ac:dyDescent="0.55000000000000004">
      <c r="M3388" s="224" t="s">
        <v>41305</v>
      </c>
      <c r="N3388" s="224"/>
      <c r="O3388" s="225">
        <v>18249.46</v>
      </c>
      <c r="Q3388" s="203" t="s">
        <v>3634</v>
      </c>
      <c r="R3388" s="203"/>
      <c r="S3388" s="204">
        <v>40270.720000000001</v>
      </c>
      <c r="Y3388" t="s">
        <v>53695</v>
      </c>
      <c r="Z3388" s="284">
        <v>391462.92</v>
      </c>
      <c r="AB3388" s="276" t="s">
        <v>70502</v>
      </c>
      <c r="AC3388" s="277">
        <v>2292.48</v>
      </c>
      <c r="AE3388" s="246" t="s">
        <v>63637</v>
      </c>
      <c r="AF3388" s="247">
        <v>135</v>
      </c>
      <c r="AH3388" s="226" t="s">
        <v>33296</v>
      </c>
      <c r="AI3388" s="227">
        <v>48995.88</v>
      </c>
      <c r="AK3388" s="207" t="s">
        <v>17834</v>
      </c>
      <c r="AL3388" s="208">
        <v>856.97</v>
      </c>
      <c r="AM3388" s="93"/>
      <c r="AN3388" s="199" t="s">
        <v>29308</v>
      </c>
      <c r="AO3388" s="200">
        <v>6512.16</v>
      </c>
      <c r="AT3388" s="263"/>
      <c r="AU3388" s="264"/>
      <c r="AZ3388" s="230" t="s">
        <v>41846</v>
      </c>
      <c r="BA3388" s="231">
        <v>18249.46</v>
      </c>
      <c r="BC3388" s="209" t="s">
        <v>8804</v>
      </c>
      <c r="BD3388" s="210">
        <v>2412</v>
      </c>
    </row>
    <row r="3389" spans="13:56" x14ac:dyDescent="0.55000000000000004">
      <c r="M3389" s="224" t="s">
        <v>41306</v>
      </c>
      <c r="N3389" s="224"/>
      <c r="O3389" s="225">
        <v>16147.5</v>
      </c>
      <c r="Q3389" s="203" t="s">
        <v>3635</v>
      </c>
      <c r="R3389" s="203"/>
      <c r="S3389" s="204">
        <v>87197.95</v>
      </c>
      <c r="Y3389" t="s">
        <v>68726</v>
      </c>
      <c r="Z3389" s="284">
        <v>218972.05</v>
      </c>
      <c r="AB3389" s="276" t="s">
        <v>34960</v>
      </c>
      <c r="AC3389" s="277">
        <v>101190.88</v>
      </c>
      <c r="AE3389" s="246" t="s">
        <v>47884</v>
      </c>
      <c r="AF3389" s="247">
        <v>23676.91</v>
      </c>
      <c r="AH3389" s="226" t="s">
        <v>36138</v>
      </c>
      <c r="AI3389" s="227">
        <v>12728.54</v>
      </c>
      <c r="AK3389" s="207" t="s">
        <v>17835</v>
      </c>
      <c r="AL3389" s="208">
        <v>73018.16</v>
      </c>
      <c r="AM3389" s="93"/>
      <c r="AN3389" s="199" t="s">
        <v>29309</v>
      </c>
      <c r="AO3389" s="200">
        <v>3066.84</v>
      </c>
      <c r="AT3389" s="263"/>
      <c r="AU3389" s="264"/>
      <c r="AZ3389" s="230" t="s">
        <v>41847</v>
      </c>
      <c r="BA3389" s="231">
        <v>16147.5</v>
      </c>
      <c r="BC3389" s="209" t="s">
        <v>9190</v>
      </c>
      <c r="BD3389" s="210">
        <v>2915.75</v>
      </c>
    </row>
    <row r="3390" spans="13:56" x14ac:dyDescent="0.55000000000000004">
      <c r="M3390" s="224" t="s">
        <v>41307</v>
      </c>
      <c r="N3390" s="224"/>
      <c r="O3390" s="225">
        <v>131797.51</v>
      </c>
      <c r="Q3390" s="203" t="s">
        <v>3636</v>
      </c>
      <c r="R3390" s="203"/>
      <c r="S3390" s="204">
        <v>64668.09</v>
      </c>
      <c r="Y3390" t="s">
        <v>68728</v>
      </c>
      <c r="Z3390" s="284">
        <v>6485.08</v>
      </c>
      <c r="AB3390" s="276" t="s">
        <v>70503</v>
      </c>
      <c r="AC3390" s="277">
        <v>749.74</v>
      </c>
      <c r="AE3390" s="246" t="s">
        <v>34802</v>
      </c>
      <c r="AF3390" s="247">
        <v>201306.45</v>
      </c>
      <c r="AH3390" s="226" t="s">
        <v>38970</v>
      </c>
      <c r="AI3390" s="227">
        <v>410.19</v>
      </c>
      <c r="AK3390" s="207" t="s">
        <v>17836</v>
      </c>
      <c r="AL3390" s="208">
        <v>8621.7000000000007</v>
      </c>
      <c r="AM3390" s="93"/>
      <c r="AN3390" s="199" t="s">
        <v>14410</v>
      </c>
      <c r="AO3390" s="200">
        <v>15042.15</v>
      </c>
      <c r="AT3390" s="263"/>
      <c r="AU3390" s="264"/>
      <c r="AZ3390" s="230" t="s">
        <v>41848</v>
      </c>
      <c r="BA3390" s="231">
        <v>131797.51</v>
      </c>
      <c r="BC3390" s="209" t="s">
        <v>9403</v>
      </c>
      <c r="BD3390" s="210">
        <v>152197.45000000001</v>
      </c>
    </row>
    <row r="3391" spans="13:56" x14ac:dyDescent="0.55000000000000004">
      <c r="M3391" s="224" t="s">
        <v>41308</v>
      </c>
      <c r="N3391" s="224"/>
      <c r="O3391" s="225">
        <v>193611</v>
      </c>
      <c r="Q3391" s="203" t="s">
        <v>4586</v>
      </c>
      <c r="R3391" s="203"/>
      <c r="S3391" s="204">
        <v>33354</v>
      </c>
      <c r="Y3391" t="s">
        <v>71675</v>
      </c>
      <c r="Z3391">
        <v>642.41999999999996</v>
      </c>
      <c r="AB3391" s="276" t="s">
        <v>67474</v>
      </c>
      <c r="AC3391" s="277">
        <v>32481.16</v>
      </c>
      <c r="AE3391" s="246" t="s">
        <v>34803</v>
      </c>
      <c r="AF3391" s="247">
        <v>539831.31000000006</v>
      </c>
      <c r="AH3391" s="226" t="s">
        <v>17893</v>
      </c>
      <c r="AI3391" s="227">
        <v>5300</v>
      </c>
      <c r="AK3391" s="207" t="s">
        <v>17837</v>
      </c>
      <c r="AL3391" s="208">
        <v>21041.47</v>
      </c>
      <c r="AM3391" s="93"/>
      <c r="AN3391" s="199" t="s">
        <v>14411</v>
      </c>
      <c r="AO3391" s="200">
        <v>26743.5</v>
      </c>
      <c r="AT3391" s="263"/>
      <c r="AU3391" s="264"/>
      <c r="AZ3391" s="230" t="s">
        <v>41849</v>
      </c>
      <c r="BA3391" s="231">
        <v>193611</v>
      </c>
      <c r="BC3391" s="209" t="s">
        <v>9617</v>
      </c>
      <c r="BD3391" s="210">
        <v>6532.56</v>
      </c>
    </row>
    <row r="3392" spans="13:56" x14ac:dyDescent="0.55000000000000004">
      <c r="M3392" s="224" t="s">
        <v>41309</v>
      </c>
      <c r="N3392" s="224"/>
      <c r="O3392" s="225">
        <v>45234</v>
      </c>
      <c r="Q3392" s="203" t="s">
        <v>4587</v>
      </c>
      <c r="R3392" s="203"/>
      <c r="S3392" s="204">
        <v>17741.07</v>
      </c>
      <c r="Y3392" t="s">
        <v>68730</v>
      </c>
      <c r="Z3392">
        <v>545.24</v>
      </c>
      <c r="AB3392" s="276" t="s">
        <v>36236</v>
      </c>
      <c r="AC3392" s="277">
        <v>132220.5</v>
      </c>
      <c r="AE3392" s="246" t="s">
        <v>34804</v>
      </c>
      <c r="AF3392" s="247">
        <v>184826.54</v>
      </c>
      <c r="AH3392" s="226" t="s">
        <v>33297</v>
      </c>
      <c r="AI3392" s="227">
        <v>12137.31</v>
      </c>
      <c r="AK3392" s="207" t="s">
        <v>17838</v>
      </c>
      <c r="AL3392" s="208">
        <v>27880.83</v>
      </c>
      <c r="AM3392" s="93"/>
      <c r="AN3392" s="199" t="s">
        <v>14412</v>
      </c>
      <c r="AO3392" s="200">
        <v>8566.68</v>
      </c>
      <c r="AT3392" s="263"/>
      <c r="AU3392" s="264"/>
      <c r="AZ3392" s="230" t="s">
        <v>41850</v>
      </c>
      <c r="BA3392" s="231">
        <v>45234</v>
      </c>
      <c r="BC3392" s="209" t="s">
        <v>12016</v>
      </c>
      <c r="BD3392" s="210">
        <v>57982.66</v>
      </c>
    </row>
    <row r="3393" spans="13:56" x14ac:dyDescent="0.55000000000000004">
      <c r="M3393" s="224" t="s">
        <v>41310</v>
      </c>
      <c r="N3393" s="224"/>
      <c r="O3393" s="225">
        <v>39366</v>
      </c>
      <c r="Q3393" s="203" t="s">
        <v>4588</v>
      </c>
      <c r="R3393" s="203"/>
      <c r="S3393" s="204">
        <v>74472.22</v>
      </c>
      <c r="Y3393" t="s">
        <v>68731</v>
      </c>
      <c r="Z3393" s="284">
        <v>1713.45</v>
      </c>
      <c r="AB3393" s="276" t="s">
        <v>44787</v>
      </c>
      <c r="AC3393" s="277">
        <v>4838.55</v>
      </c>
      <c r="AE3393" s="246" t="s">
        <v>38987</v>
      </c>
      <c r="AF3393" s="247">
        <v>18699.78</v>
      </c>
      <c r="AH3393" s="226" t="s">
        <v>17894</v>
      </c>
      <c r="AI3393" s="227">
        <v>2199.75</v>
      </c>
      <c r="AK3393" s="207" t="s">
        <v>17839</v>
      </c>
      <c r="AL3393" s="208">
        <v>6904.61</v>
      </c>
      <c r="AM3393" s="93"/>
      <c r="AN3393" s="199" t="s">
        <v>14413</v>
      </c>
      <c r="AO3393" s="200">
        <v>78121.67</v>
      </c>
      <c r="AT3393" s="263"/>
      <c r="AU3393" s="264"/>
      <c r="AZ3393" s="230" t="s">
        <v>41851</v>
      </c>
      <c r="BA3393" s="231">
        <v>39366</v>
      </c>
      <c r="BC3393" s="209" t="s">
        <v>9999</v>
      </c>
      <c r="BD3393" s="210">
        <v>449323.31</v>
      </c>
    </row>
    <row r="3394" spans="13:56" x14ac:dyDescent="0.55000000000000004">
      <c r="M3394" s="224" t="s">
        <v>41311</v>
      </c>
      <c r="N3394" s="224"/>
      <c r="O3394" s="225">
        <v>29527</v>
      </c>
      <c r="Q3394" s="203" t="s">
        <v>4591</v>
      </c>
      <c r="R3394" s="203"/>
      <c r="S3394" s="204">
        <v>31974.7</v>
      </c>
      <c r="Y3394" t="s">
        <v>69800</v>
      </c>
      <c r="Z3394" s="284">
        <v>2023.62</v>
      </c>
      <c r="AB3394" s="276" t="s">
        <v>67475</v>
      </c>
      <c r="AC3394" s="277">
        <v>2140</v>
      </c>
      <c r="AE3394" s="246" t="s">
        <v>55945</v>
      </c>
      <c r="AF3394" s="247">
        <v>119359.93</v>
      </c>
      <c r="AH3394" s="226" t="s">
        <v>17895</v>
      </c>
      <c r="AI3394" s="227">
        <v>4301.5200000000004</v>
      </c>
      <c r="AK3394" s="207" t="s">
        <v>17840</v>
      </c>
      <c r="AL3394" s="208">
        <v>38589.51</v>
      </c>
      <c r="AM3394" s="93"/>
      <c r="AN3394" s="199" t="s">
        <v>32928</v>
      </c>
      <c r="AO3394" s="200">
        <v>69425</v>
      </c>
      <c r="AT3394" s="263"/>
      <c r="AU3394" s="264"/>
      <c r="AZ3394" s="230" t="s">
        <v>41852</v>
      </c>
      <c r="BA3394" s="231">
        <v>29527</v>
      </c>
      <c r="BC3394" s="209" t="s">
        <v>6820</v>
      </c>
      <c r="BD3394" s="210">
        <v>77724.75</v>
      </c>
    </row>
    <row r="3395" spans="13:56" x14ac:dyDescent="0.55000000000000004">
      <c r="M3395" s="224" t="s">
        <v>41312</v>
      </c>
      <c r="N3395" s="224"/>
      <c r="O3395" s="225">
        <v>1172561.33</v>
      </c>
      <c r="Q3395" s="203" t="s">
        <v>4713</v>
      </c>
      <c r="R3395" s="203"/>
      <c r="S3395" s="204">
        <v>966</v>
      </c>
      <c r="Y3395" t="s">
        <v>69802</v>
      </c>
      <c r="Z3395">
        <v>325.91000000000003</v>
      </c>
      <c r="AB3395" s="276" t="s">
        <v>67476</v>
      </c>
      <c r="AC3395" s="277">
        <v>722.32</v>
      </c>
      <c r="AE3395" s="246" t="s">
        <v>60296</v>
      </c>
      <c r="AF3395" s="247">
        <v>54079</v>
      </c>
      <c r="AH3395" s="226" t="s">
        <v>17896</v>
      </c>
      <c r="AI3395" s="227">
        <v>15394.44</v>
      </c>
      <c r="AK3395" s="207" t="s">
        <v>17841</v>
      </c>
      <c r="AL3395" s="208">
        <v>5585</v>
      </c>
      <c r="AM3395" s="93"/>
      <c r="AN3395" s="199" t="s">
        <v>14414</v>
      </c>
      <c r="AO3395" s="200">
        <v>109368.78</v>
      </c>
      <c r="AT3395" s="263"/>
      <c r="AU3395" s="264"/>
      <c r="AZ3395" s="230" t="s">
        <v>41853</v>
      </c>
      <c r="BA3395" s="231">
        <v>1172561.33</v>
      </c>
      <c r="BC3395" s="209" t="s">
        <v>6996</v>
      </c>
      <c r="BD3395" s="210">
        <v>10802</v>
      </c>
    </row>
    <row r="3396" spans="13:56" x14ac:dyDescent="0.55000000000000004">
      <c r="M3396" s="224" t="s">
        <v>41313</v>
      </c>
      <c r="N3396" s="224"/>
      <c r="O3396" s="225">
        <v>7535.5</v>
      </c>
      <c r="Q3396" s="203" t="s">
        <v>3637</v>
      </c>
      <c r="R3396" s="203"/>
      <c r="S3396" s="204">
        <v>42090.23</v>
      </c>
      <c r="Y3396" t="s">
        <v>64875</v>
      </c>
      <c r="Z3396" s="284">
        <v>1812.71</v>
      </c>
      <c r="AB3396" s="276" t="s">
        <v>67477</v>
      </c>
      <c r="AC3396" s="277">
        <v>3389.77</v>
      </c>
      <c r="AE3396" s="246" t="s">
        <v>44641</v>
      </c>
      <c r="AF3396" s="247">
        <v>7267.12</v>
      </c>
      <c r="AH3396" s="226" t="s">
        <v>40195</v>
      </c>
      <c r="AI3396" s="227">
        <v>667231.80000000005</v>
      </c>
      <c r="AK3396" s="207" t="s">
        <v>17842</v>
      </c>
      <c r="AL3396" s="208">
        <v>9832.48</v>
      </c>
      <c r="AM3396" s="93"/>
      <c r="AN3396" s="199" t="s">
        <v>14415</v>
      </c>
      <c r="AO3396" s="200">
        <v>15042.15</v>
      </c>
      <c r="AT3396" s="263"/>
      <c r="AU3396" s="264"/>
      <c r="AZ3396" s="230" t="s">
        <v>41854</v>
      </c>
      <c r="BA3396" s="231">
        <v>7535.5</v>
      </c>
      <c r="BC3396" s="209" t="s">
        <v>7217</v>
      </c>
      <c r="BD3396" s="210">
        <v>3159.11</v>
      </c>
    </row>
    <row r="3397" spans="13:56" x14ac:dyDescent="0.55000000000000004">
      <c r="M3397" s="224" t="s">
        <v>41314</v>
      </c>
      <c r="N3397" s="224"/>
      <c r="O3397" s="225">
        <v>10770</v>
      </c>
      <c r="Q3397" s="203" t="s">
        <v>4714</v>
      </c>
      <c r="R3397" s="203"/>
      <c r="S3397" s="204">
        <v>15340.12</v>
      </c>
      <c r="Y3397" t="s">
        <v>71676</v>
      </c>
      <c r="Z3397">
        <v>303.26</v>
      </c>
      <c r="AB3397" s="276" t="s">
        <v>63664</v>
      </c>
      <c r="AC3397" s="277">
        <v>19542.740000000002</v>
      </c>
      <c r="AE3397" s="246" t="s">
        <v>54988</v>
      </c>
      <c r="AF3397" s="247">
        <v>39906.21</v>
      </c>
      <c r="AH3397" s="226" t="s">
        <v>40196</v>
      </c>
      <c r="AI3397" s="227">
        <v>472.89</v>
      </c>
      <c r="AK3397" s="207" t="s">
        <v>17843</v>
      </c>
      <c r="AL3397" s="208">
        <v>24377.13</v>
      </c>
      <c r="AM3397" s="93"/>
      <c r="AN3397" s="199" t="s">
        <v>14416</v>
      </c>
      <c r="AO3397" s="200">
        <v>26743.5</v>
      </c>
      <c r="AT3397" s="263"/>
      <c r="AU3397" s="264"/>
      <c r="AZ3397" s="230" t="s">
        <v>41855</v>
      </c>
      <c r="BA3397" s="231">
        <v>10770</v>
      </c>
      <c r="BC3397" s="209" t="s">
        <v>7500</v>
      </c>
      <c r="BD3397" s="210">
        <v>32476</v>
      </c>
    </row>
    <row r="3398" spans="13:56" x14ac:dyDescent="0.55000000000000004">
      <c r="M3398" s="224" t="s">
        <v>41315</v>
      </c>
      <c r="N3398" s="224"/>
      <c r="O3398" s="225">
        <v>420911.5</v>
      </c>
      <c r="Q3398" s="203" t="s">
        <v>4715</v>
      </c>
      <c r="R3398" s="203"/>
      <c r="S3398" s="204">
        <v>8834.17</v>
      </c>
      <c r="Y3398" t="s">
        <v>70777</v>
      </c>
      <c r="Z3398" s="284">
        <v>6749.99</v>
      </c>
      <c r="AB3398" s="276" t="s">
        <v>67478</v>
      </c>
      <c r="AC3398" s="277">
        <v>3489.45</v>
      </c>
      <c r="AE3398" s="246" t="s">
        <v>38988</v>
      </c>
      <c r="AF3398" s="247">
        <v>222331.77</v>
      </c>
      <c r="AH3398" s="226" t="s">
        <v>52023</v>
      </c>
      <c r="AI3398" s="227">
        <v>266175</v>
      </c>
      <c r="AK3398" s="207" t="s">
        <v>17844</v>
      </c>
      <c r="AL3398" s="208">
        <v>46232.959999999999</v>
      </c>
      <c r="AM3398" s="93"/>
      <c r="AN3398" s="199" t="s">
        <v>14417</v>
      </c>
      <c r="AO3398" s="200">
        <v>8566.68</v>
      </c>
      <c r="AT3398" s="263"/>
      <c r="AU3398" s="264"/>
      <c r="AZ3398" s="230" t="s">
        <v>41856</v>
      </c>
      <c r="BA3398" s="231">
        <v>420911.5</v>
      </c>
      <c r="BC3398" s="209" t="s">
        <v>7658</v>
      </c>
      <c r="BD3398" s="210">
        <v>103764.03</v>
      </c>
    </row>
    <row r="3399" spans="13:56" x14ac:dyDescent="0.55000000000000004">
      <c r="M3399" s="224" t="s">
        <v>41316</v>
      </c>
      <c r="N3399" s="224"/>
      <c r="O3399" s="225">
        <v>42782</v>
      </c>
      <c r="Q3399" s="203" t="s">
        <v>4592</v>
      </c>
      <c r="R3399" s="203"/>
      <c r="S3399" s="204">
        <v>17153.599999999999</v>
      </c>
      <c r="Y3399" t="s">
        <v>70778</v>
      </c>
      <c r="Z3399">
        <v>516.38</v>
      </c>
      <c r="AB3399" s="276" t="s">
        <v>67479</v>
      </c>
      <c r="AC3399" s="277">
        <v>2930.06</v>
      </c>
      <c r="AE3399" s="246" t="s">
        <v>34805</v>
      </c>
      <c r="AF3399" s="247">
        <v>58728.959999999999</v>
      </c>
      <c r="AH3399" s="226" t="s">
        <v>17897</v>
      </c>
      <c r="AI3399" s="227">
        <v>124629.13</v>
      </c>
      <c r="AK3399" s="207" t="s">
        <v>17845</v>
      </c>
      <c r="AL3399" s="208">
        <v>350</v>
      </c>
      <c r="AM3399" s="93"/>
      <c r="AN3399" s="199" t="s">
        <v>14418</v>
      </c>
      <c r="AO3399" s="200">
        <v>256915.45</v>
      </c>
      <c r="AT3399" s="263"/>
      <c r="AU3399" s="264"/>
      <c r="AZ3399" s="230" t="s">
        <v>41857</v>
      </c>
      <c r="BA3399" s="231">
        <v>42782</v>
      </c>
      <c r="BC3399" s="209" t="s">
        <v>7902</v>
      </c>
      <c r="BD3399" s="210">
        <v>5274</v>
      </c>
    </row>
    <row r="3400" spans="13:56" x14ac:dyDescent="0.55000000000000004">
      <c r="M3400" s="224" t="s">
        <v>41317</v>
      </c>
      <c r="N3400" s="224"/>
      <c r="O3400" s="225">
        <v>948252</v>
      </c>
      <c r="Q3400" s="203" t="s">
        <v>3638</v>
      </c>
      <c r="R3400" s="203"/>
      <c r="S3400" s="204">
        <v>43500.81</v>
      </c>
      <c r="Y3400" t="s">
        <v>70779</v>
      </c>
      <c r="Z3400" s="284">
        <v>1622.69</v>
      </c>
      <c r="AB3400" s="276" t="s">
        <v>64221</v>
      </c>
      <c r="AC3400" s="277">
        <v>43350</v>
      </c>
      <c r="AE3400" s="246" t="s">
        <v>46791</v>
      </c>
      <c r="AF3400" s="247">
        <v>2036840.47</v>
      </c>
      <c r="AH3400" s="226" t="s">
        <v>33298</v>
      </c>
      <c r="AI3400" s="227">
        <v>362194.83</v>
      </c>
      <c r="AK3400" s="207" t="s">
        <v>17846</v>
      </c>
      <c r="AL3400" s="208">
        <v>162.80000000000001</v>
      </c>
      <c r="AM3400" s="93"/>
      <c r="AN3400" s="199" t="s">
        <v>14419</v>
      </c>
      <c r="AO3400" s="200">
        <v>448.81</v>
      </c>
      <c r="AT3400" s="263"/>
      <c r="AU3400" s="264"/>
      <c r="AZ3400" s="230" t="s">
        <v>41858</v>
      </c>
      <c r="BA3400" s="231">
        <v>948252</v>
      </c>
      <c r="BC3400" s="209" t="s">
        <v>8144</v>
      </c>
      <c r="BD3400" s="210">
        <v>13494.84</v>
      </c>
    </row>
    <row r="3401" spans="13:56" x14ac:dyDescent="0.55000000000000004">
      <c r="M3401" s="224" t="s">
        <v>41318</v>
      </c>
      <c r="N3401" s="224"/>
      <c r="O3401" s="225">
        <v>11847</v>
      </c>
      <c r="Q3401" s="203" t="s">
        <v>4594</v>
      </c>
      <c r="R3401" s="203"/>
      <c r="S3401" s="204">
        <v>40987.49</v>
      </c>
      <c r="Y3401" t="s">
        <v>71677</v>
      </c>
      <c r="Z3401" s="284">
        <v>23490</v>
      </c>
      <c r="AB3401" s="276" t="s">
        <v>39103</v>
      </c>
      <c r="AC3401" s="277">
        <v>116480.39</v>
      </c>
      <c r="AE3401" s="246" t="s">
        <v>36150</v>
      </c>
      <c r="AF3401" s="247">
        <v>247376.48</v>
      </c>
      <c r="AH3401" s="226" t="s">
        <v>34777</v>
      </c>
      <c r="AI3401" s="227">
        <v>94600.65</v>
      </c>
      <c r="AK3401" s="207" t="s">
        <v>17847</v>
      </c>
      <c r="AL3401" s="208">
        <v>5441.17</v>
      </c>
      <c r="AM3401" s="93"/>
      <c r="AN3401" s="199" t="s">
        <v>14420</v>
      </c>
      <c r="AO3401" s="200">
        <v>4165</v>
      </c>
      <c r="AT3401" s="263"/>
      <c r="AU3401" s="264"/>
      <c r="AZ3401" s="230" t="s">
        <v>41859</v>
      </c>
      <c r="BA3401" s="231">
        <v>11847</v>
      </c>
      <c r="BC3401" s="209" t="s">
        <v>8425</v>
      </c>
      <c r="BD3401" s="210">
        <v>9598.2900000000009</v>
      </c>
    </row>
    <row r="3402" spans="13:56" x14ac:dyDescent="0.55000000000000004">
      <c r="M3402" s="224" t="s">
        <v>41319</v>
      </c>
      <c r="N3402" s="224"/>
      <c r="O3402" s="225">
        <v>35246</v>
      </c>
      <c r="Q3402" s="203" t="s">
        <v>4716</v>
      </c>
      <c r="R3402" s="203"/>
      <c r="S3402" s="204">
        <v>3000</v>
      </c>
      <c r="Y3402" t="s">
        <v>70780</v>
      </c>
      <c r="Z3402" s="284">
        <v>1878.28</v>
      </c>
      <c r="AB3402" s="276" t="s">
        <v>67480</v>
      </c>
      <c r="AC3402" s="277">
        <v>4000</v>
      </c>
      <c r="AE3402" s="246" t="s">
        <v>58488</v>
      </c>
      <c r="AF3402" s="247">
        <v>34096.370000000003</v>
      </c>
      <c r="AH3402" s="226" t="s">
        <v>52024</v>
      </c>
      <c r="AI3402" s="227">
        <v>3726.9</v>
      </c>
      <c r="AK3402" s="207" t="s">
        <v>17848</v>
      </c>
      <c r="AL3402" s="208">
        <v>35.29</v>
      </c>
      <c r="AM3402" s="93"/>
      <c r="AN3402" s="199" t="s">
        <v>32929</v>
      </c>
      <c r="AO3402" s="200">
        <v>2083.4699999999998</v>
      </c>
      <c r="AT3402" s="263"/>
      <c r="AU3402" s="264"/>
      <c r="AZ3402" s="230" t="s">
        <v>41860</v>
      </c>
      <c r="BA3402" s="231">
        <v>35246</v>
      </c>
      <c r="BC3402" s="209" t="s">
        <v>8595</v>
      </c>
      <c r="BD3402" s="210">
        <v>94782.58</v>
      </c>
    </row>
    <row r="3403" spans="13:56" x14ac:dyDescent="0.55000000000000004">
      <c r="M3403" s="224" t="s">
        <v>41320</v>
      </c>
      <c r="N3403" s="224"/>
      <c r="O3403" s="225">
        <v>184917.14</v>
      </c>
      <c r="Q3403" s="203" t="s">
        <v>4595</v>
      </c>
      <c r="R3403" s="203"/>
      <c r="S3403" s="204">
        <v>16530.400000000001</v>
      </c>
      <c r="Y3403" t="s">
        <v>70199</v>
      </c>
      <c r="Z3403" s="284">
        <v>3585.39</v>
      </c>
      <c r="AB3403" s="276" t="s">
        <v>34961</v>
      </c>
      <c r="AC3403" s="277">
        <v>19500</v>
      </c>
      <c r="AE3403" s="246" t="s">
        <v>58848</v>
      </c>
      <c r="AF3403" s="247">
        <v>656.04</v>
      </c>
      <c r="AH3403" s="226" t="s">
        <v>34778</v>
      </c>
      <c r="AI3403" s="227">
        <v>350</v>
      </c>
      <c r="AK3403" s="207" t="s">
        <v>17849</v>
      </c>
      <c r="AL3403" s="208">
        <v>18712.509999999998</v>
      </c>
      <c r="AM3403" s="93"/>
      <c r="AN3403" s="199" t="s">
        <v>14421</v>
      </c>
      <c r="AO3403" s="200">
        <v>448.81</v>
      </c>
      <c r="AT3403" s="263"/>
      <c r="AU3403" s="264"/>
      <c r="AZ3403" s="230" t="s">
        <v>41861</v>
      </c>
      <c r="BA3403" s="231">
        <v>184917.14</v>
      </c>
      <c r="BC3403" s="209" t="s">
        <v>8805</v>
      </c>
      <c r="BD3403" s="210">
        <v>3635</v>
      </c>
    </row>
    <row r="3404" spans="13:56" x14ac:dyDescent="0.55000000000000004">
      <c r="M3404" s="224" t="s">
        <v>41321</v>
      </c>
      <c r="N3404" s="224"/>
      <c r="O3404" s="225">
        <v>654512</v>
      </c>
      <c r="Q3404" s="203" t="s">
        <v>4596</v>
      </c>
      <c r="R3404" s="203"/>
      <c r="S3404" s="204">
        <v>5683.38</v>
      </c>
      <c r="Y3404" t="s">
        <v>59203</v>
      </c>
      <c r="Z3404" s="284">
        <v>1807.86</v>
      </c>
      <c r="AB3404" s="276" t="s">
        <v>36238</v>
      </c>
      <c r="AC3404" s="277">
        <v>19171.39</v>
      </c>
      <c r="AE3404" s="246" t="s">
        <v>59541</v>
      </c>
      <c r="AF3404" s="247">
        <v>-63366.89</v>
      </c>
      <c r="AH3404" s="226" t="s">
        <v>49764</v>
      </c>
      <c r="AI3404" s="227">
        <v>3360</v>
      </c>
      <c r="AK3404" s="207" t="s">
        <v>17850</v>
      </c>
      <c r="AL3404" s="208">
        <v>32808.629999999997</v>
      </c>
      <c r="AM3404" s="93"/>
      <c r="AN3404" s="199" t="s">
        <v>14422</v>
      </c>
      <c r="AO3404" s="200">
        <v>4165</v>
      </c>
      <c r="AT3404" s="263"/>
      <c r="AU3404" s="264"/>
      <c r="AZ3404" s="230" t="s">
        <v>41862</v>
      </c>
      <c r="BA3404" s="231">
        <v>654512</v>
      </c>
      <c r="BC3404" s="209" t="s">
        <v>8847</v>
      </c>
      <c r="BD3404" s="210">
        <v>115000</v>
      </c>
    </row>
    <row r="3405" spans="13:56" x14ac:dyDescent="0.55000000000000004">
      <c r="M3405" s="224" t="s">
        <v>41322</v>
      </c>
      <c r="N3405" s="224"/>
      <c r="O3405" s="225">
        <v>47366.04</v>
      </c>
      <c r="Q3405" s="203" t="s">
        <v>3639</v>
      </c>
      <c r="R3405" s="203"/>
      <c r="S3405" s="204">
        <v>48969.53</v>
      </c>
      <c r="Y3405" t="s">
        <v>59204</v>
      </c>
      <c r="Z3405">
        <v>198.21</v>
      </c>
      <c r="AB3405" s="276" t="s">
        <v>36239</v>
      </c>
      <c r="AC3405" s="277">
        <v>4892.1000000000004</v>
      </c>
      <c r="AE3405" s="246" t="s">
        <v>57331</v>
      </c>
      <c r="AF3405" s="247">
        <v>8411574.4900000002</v>
      </c>
      <c r="AH3405" s="226" t="s">
        <v>17898</v>
      </c>
      <c r="AI3405" s="227">
        <v>74355.8</v>
      </c>
      <c r="AK3405" s="207" t="s">
        <v>17851</v>
      </c>
      <c r="AL3405" s="208">
        <v>6310</v>
      </c>
      <c r="AM3405" s="93"/>
      <c r="AN3405" s="199" t="s">
        <v>29401</v>
      </c>
      <c r="AO3405" s="200">
        <v>2083.4699999999998</v>
      </c>
      <c r="AT3405" s="263"/>
      <c r="AU3405" s="264"/>
      <c r="AZ3405" s="230" t="s">
        <v>41863</v>
      </c>
      <c r="BA3405" s="231">
        <v>47366.04</v>
      </c>
      <c r="BC3405" s="209" t="s">
        <v>9092</v>
      </c>
      <c r="BD3405" s="210">
        <v>44772.51</v>
      </c>
    </row>
    <row r="3406" spans="13:56" x14ac:dyDescent="0.55000000000000004">
      <c r="M3406" s="224" t="s">
        <v>41323</v>
      </c>
      <c r="N3406" s="224"/>
      <c r="O3406" s="225">
        <v>1486897</v>
      </c>
      <c r="Q3406" s="203" t="s">
        <v>3640</v>
      </c>
      <c r="R3406" s="203"/>
      <c r="S3406" s="204">
        <v>12371.45</v>
      </c>
      <c r="Y3406" t="s">
        <v>59205</v>
      </c>
      <c r="Z3406">
        <v>60.1</v>
      </c>
      <c r="AB3406" s="276" t="s">
        <v>67481</v>
      </c>
      <c r="AC3406" s="277">
        <v>8450</v>
      </c>
      <c r="AE3406" s="246" t="s">
        <v>46792</v>
      </c>
      <c r="AF3406" s="247">
        <v>54519.42</v>
      </c>
      <c r="AH3406" s="226" t="s">
        <v>36139</v>
      </c>
      <c r="AI3406" s="227">
        <v>38526.67</v>
      </c>
      <c r="AK3406" s="207" t="s">
        <v>17852</v>
      </c>
      <c r="AL3406" s="208">
        <v>63290.03</v>
      </c>
      <c r="AM3406" s="93"/>
      <c r="AN3406" s="199" t="s">
        <v>32930</v>
      </c>
      <c r="AO3406" s="200">
        <v>9610</v>
      </c>
      <c r="AT3406" s="263"/>
      <c r="AU3406" s="264"/>
      <c r="AZ3406" s="230" t="s">
        <v>41864</v>
      </c>
      <c r="BA3406" s="231">
        <v>1486897</v>
      </c>
      <c r="BC3406" s="209" t="s">
        <v>9404</v>
      </c>
      <c r="BD3406" s="210">
        <v>313712.11</v>
      </c>
    </row>
    <row r="3407" spans="13:56" x14ac:dyDescent="0.55000000000000004">
      <c r="M3407" s="224" t="s">
        <v>41324</v>
      </c>
      <c r="N3407" s="224"/>
      <c r="O3407" s="225">
        <v>341694</v>
      </c>
      <c r="Q3407" s="203" t="s">
        <v>4717</v>
      </c>
      <c r="R3407" s="203"/>
      <c r="S3407" s="204">
        <v>10941</v>
      </c>
      <c r="Y3407" t="s">
        <v>62229</v>
      </c>
      <c r="Z3407">
        <v>311.10000000000002</v>
      </c>
      <c r="AB3407" s="276" t="s">
        <v>36240</v>
      </c>
      <c r="AC3407" s="277">
        <v>259380.81</v>
      </c>
      <c r="AE3407" s="246" t="s">
        <v>44642</v>
      </c>
      <c r="AF3407" s="247">
        <v>60860</v>
      </c>
      <c r="AH3407" s="226" t="s">
        <v>38971</v>
      </c>
      <c r="AI3407" s="227">
        <v>19495.099999999999</v>
      </c>
      <c r="AK3407" s="207" t="s">
        <v>17853</v>
      </c>
      <c r="AL3407" s="208">
        <v>4812.8599999999997</v>
      </c>
      <c r="AM3407" s="93"/>
      <c r="AN3407" s="199" t="s">
        <v>29423</v>
      </c>
      <c r="AO3407" s="200">
        <v>9610</v>
      </c>
      <c r="AT3407" s="263"/>
      <c r="AU3407" s="264"/>
      <c r="AZ3407" s="230" t="s">
        <v>41865</v>
      </c>
      <c r="BA3407" s="231">
        <v>341694</v>
      </c>
      <c r="BC3407" s="209" t="s">
        <v>9560</v>
      </c>
      <c r="BD3407" s="210">
        <v>11677</v>
      </c>
    </row>
    <row r="3408" spans="13:56" x14ac:dyDescent="0.55000000000000004">
      <c r="M3408" s="224" t="s">
        <v>41325</v>
      </c>
      <c r="N3408" s="224"/>
      <c r="O3408" s="225">
        <v>43060</v>
      </c>
      <c r="Q3408" s="203" t="s">
        <v>4599</v>
      </c>
      <c r="R3408" s="203"/>
      <c r="S3408" s="204">
        <v>10032.780000000001</v>
      </c>
      <c r="Y3408" t="s">
        <v>53719</v>
      </c>
      <c r="Z3408" s="284">
        <v>30634.25</v>
      </c>
      <c r="AB3408" s="276" t="s">
        <v>34962</v>
      </c>
      <c r="AC3408" s="277">
        <v>84908.3</v>
      </c>
      <c r="AE3408" s="246" t="s">
        <v>49774</v>
      </c>
      <c r="AF3408" s="247">
        <v>379.5</v>
      </c>
      <c r="AH3408" s="226" t="s">
        <v>38972</v>
      </c>
      <c r="AI3408" s="227">
        <v>8939.4500000000007</v>
      </c>
      <c r="AK3408" s="207" t="s">
        <v>17854</v>
      </c>
      <c r="AL3408" s="208">
        <v>10500</v>
      </c>
      <c r="AM3408" s="93"/>
      <c r="AN3408" s="199" t="s">
        <v>32931</v>
      </c>
      <c r="AO3408" s="200">
        <v>17446</v>
      </c>
      <c r="AT3408" s="263"/>
      <c r="AU3408" s="264"/>
      <c r="AZ3408" s="230" t="s">
        <v>41866</v>
      </c>
      <c r="BA3408" s="231">
        <v>43060</v>
      </c>
      <c r="BC3408" s="209" t="s">
        <v>9685</v>
      </c>
      <c r="BD3408" s="210">
        <v>48969.53</v>
      </c>
    </row>
    <row r="3409" spans="13:56" x14ac:dyDescent="0.55000000000000004">
      <c r="M3409" s="224" t="s">
        <v>41326</v>
      </c>
      <c r="N3409" s="224"/>
      <c r="O3409" s="225">
        <v>4306</v>
      </c>
      <c r="Q3409" s="203" t="s">
        <v>4720</v>
      </c>
      <c r="R3409" s="203"/>
      <c r="S3409" s="204">
        <v>3819.21</v>
      </c>
      <c r="Y3409" t="s">
        <v>35649</v>
      </c>
      <c r="Z3409" s="284">
        <v>2343.4299999999998</v>
      </c>
      <c r="AB3409" s="276" t="s">
        <v>34963</v>
      </c>
      <c r="AC3409" s="277">
        <v>217645.43</v>
      </c>
      <c r="AE3409" s="246" t="s">
        <v>49775</v>
      </c>
      <c r="AF3409" s="247">
        <v>8243</v>
      </c>
      <c r="AH3409" s="226" t="s">
        <v>42280</v>
      </c>
      <c r="AI3409" s="227">
        <v>197013.49</v>
      </c>
      <c r="AK3409" s="207" t="s">
        <v>17855</v>
      </c>
      <c r="AL3409" s="208">
        <v>2000</v>
      </c>
      <c r="AM3409" s="93"/>
      <c r="AN3409" s="199" t="s">
        <v>32932</v>
      </c>
      <c r="AO3409" s="200">
        <v>17446</v>
      </c>
      <c r="AT3409" s="263"/>
      <c r="AU3409" s="264"/>
      <c r="AZ3409" s="230" t="s">
        <v>41867</v>
      </c>
      <c r="BA3409" s="231">
        <v>4306</v>
      </c>
      <c r="BC3409" s="209" t="s">
        <v>9728</v>
      </c>
      <c r="BD3409" s="210">
        <v>16884.330000000002</v>
      </c>
    </row>
    <row r="3410" spans="13:56" x14ac:dyDescent="0.55000000000000004">
      <c r="M3410" s="224" t="s">
        <v>41327</v>
      </c>
      <c r="N3410" s="224"/>
      <c r="O3410" s="225">
        <v>120070</v>
      </c>
      <c r="Q3410" s="203" t="s">
        <v>4722</v>
      </c>
      <c r="R3410" s="203"/>
      <c r="S3410" s="204">
        <v>9666</v>
      </c>
      <c r="Y3410" t="s">
        <v>35650</v>
      </c>
      <c r="Z3410" s="284">
        <v>7364.48</v>
      </c>
      <c r="AB3410" s="276" t="s">
        <v>34964</v>
      </c>
      <c r="AC3410" s="277">
        <v>64448.480000000003</v>
      </c>
      <c r="AE3410" s="246" t="s">
        <v>44643</v>
      </c>
      <c r="AF3410" s="247">
        <v>9250.4699999999993</v>
      </c>
      <c r="AH3410" s="226" t="s">
        <v>42281</v>
      </c>
      <c r="AI3410" s="227">
        <v>11340</v>
      </c>
      <c r="AK3410" s="207" t="s">
        <v>17856</v>
      </c>
      <c r="AL3410" s="208">
        <v>28311.99</v>
      </c>
      <c r="AM3410" s="93"/>
      <c r="AN3410" s="199" t="s">
        <v>32933</v>
      </c>
      <c r="AO3410" s="200">
        <v>12700</v>
      </c>
      <c r="AT3410" s="263"/>
      <c r="AU3410" s="264"/>
      <c r="AZ3410" s="230" t="s">
        <v>41868</v>
      </c>
      <c r="BA3410" s="231">
        <v>120070</v>
      </c>
      <c r="BC3410" s="209" t="s">
        <v>11672</v>
      </c>
      <c r="BD3410" s="210">
        <v>85226.7</v>
      </c>
    </row>
    <row r="3411" spans="13:56" x14ac:dyDescent="0.55000000000000004">
      <c r="M3411" s="224" t="s">
        <v>41328</v>
      </c>
      <c r="N3411" s="224"/>
      <c r="O3411" s="225">
        <v>86160</v>
      </c>
      <c r="Q3411" s="203" t="s">
        <v>3641</v>
      </c>
      <c r="R3411" s="203"/>
      <c r="S3411" s="204">
        <v>2308338.1800000002</v>
      </c>
      <c r="Y3411" t="s">
        <v>64880</v>
      </c>
      <c r="Z3411" s="284">
        <v>28459.84</v>
      </c>
      <c r="AB3411" s="276" t="s">
        <v>40245</v>
      </c>
      <c r="AC3411" s="277">
        <v>46197.61</v>
      </c>
      <c r="AE3411" s="246" t="s">
        <v>44644</v>
      </c>
      <c r="AF3411" s="247">
        <v>30287.51</v>
      </c>
      <c r="AH3411" s="226" t="s">
        <v>42282</v>
      </c>
      <c r="AI3411" s="227">
        <v>13422.25</v>
      </c>
      <c r="AK3411" s="207" t="s">
        <v>17857</v>
      </c>
      <c r="AL3411" s="208">
        <v>24400</v>
      </c>
      <c r="AM3411" s="93"/>
      <c r="AN3411" s="199" t="s">
        <v>32934</v>
      </c>
      <c r="AO3411" s="200">
        <v>2489.0500000000002</v>
      </c>
      <c r="AT3411" s="263"/>
      <c r="AU3411" s="264"/>
      <c r="AZ3411" s="230" t="s">
        <v>41869</v>
      </c>
      <c r="BA3411" s="231">
        <v>86160</v>
      </c>
      <c r="BC3411" s="209" t="s">
        <v>10000</v>
      </c>
      <c r="BD3411" s="210">
        <v>990952.78</v>
      </c>
    </row>
    <row r="3412" spans="13:56" x14ac:dyDescent="0.55000000000000004">
      <c r="M3412" s="224" t="s">
        <v>41329</v>
      </c>
      <c r="N3412" s="224"/>
      <c r="O3412" s="225">
        <v>39849</v>
      </c>
      <c r="Q3412" s="203" t="s">
        <v>4725</v>
      </c>
      <c r="R3412" s="203"/>
      <c r="S3412" s="204">
        <v>10452</v>
      </c>
      <c r="Y3412" t="s">
        <v>53721</v>
      </c>
      <c r="Z3412" s="284">
        <v>29619.599999999999</v>
      </c>
      <c r="AB3412" s="276" t="s">
        <v>46873</v>
      </c>
      <c r="AC3412" s="277">
        <v>2619.62</v>
      </c>
      <c r="AE3412" s="246" t="s">
        <v>44645</v>
      </c>
      <c r="AF3412" s="247">
        <v>21272.44</v>
      </c>
      <c r="AH3412" s="226" t="s">
        <v>42283</v>
      </c>
      <c r="AI3412" s="227">
        <v>1026.8499999999999</v>
      </c>
      <c r="AK3412" s="207" t="s">
        <v>17858</v>
      </c>
      <c r="AL3412" s="208">
        <v>16400</v>
      </c>
      <c r="AM3412" s="93"/>
      <c r="AN3412" s="199" t="s">
        <v>32935</v>
      </c>
      <c r="AO3412" s="200">
        <v>2804.95</v>
      </c>
      <c r="AT3412" s="263"/>
      <c r="AU3412" s="264"/>
      <c r="AZ3412" s="230" t="s">
        <v>41870</v>
      </c>
      <c r="BA3412" s="231">
        <v>39849</v>
      </c>
      <c r="BC3412" s="209" t="s">
        <v>6821</v>
      </c>
      <c r="BD3412" s="210">
        <v>30591</v>
      </c>
    </row>
    <row r="3413" spans="13:56" x14ac:dyDescent="0.55000000000000004">
      <c r="M3413" s="224" t="s">
        <v>41330</v>
      </c>
      <c r="N3413" s="224"/>
      <c r="O3413" s="225">
        <v>270442</v>
      </c>
      <c r="Q3413" s="203" t="s">
        <v>4726</v>
      </c>
      <c r="R3413" s="203"/>
      <c r="S3413" s="204">
        <v>15575</v>
      </c>
      <c r="Y3413" t="s">
        <v>48248</v>
      </c>
      <c r="Z3413" s="284">
        <v>57419.62</v>
      </c>
      <c r="AB3413" s="276" t="s">
        <v>67482</v>
      </c>
      <c r="AC3413" s="277">
        <v>27474.39</v>
      </c>
      <c r="AE3413" s="246" t="s">
        <v>47885</v>
      </c>
      <c r="AF3413" s="247">
        <v>1160.8599999999999</v>
      </c>
      <c r="AH3413" s="226" t="s">
        <v>52025</v>
      </c>
      <c r="AI3413" s="227">
        <v>410.93</v>
      </c>
      <c r="AK3413" s="207" t="s">
        <v>17859</v>
      </c>
      <c r="AL3413" s="208">
        <v>62.08</v>
      </c>
      <c r="AM3413" s="93"/>
      <c r="AN3413" s="199" t="s">
        <v>29481</v>
      </c>
      <c r="AO3413" s="200">
        <v>12700</v>
      </c>
      <c r="AT3413" s="263"/>
      <c r="AU3413" s="264"/>
      <c r="AZ3413" s="230" t="s">
        <v>41871</v>
      </c>
      <c r="BA3413" s="231">
        <v>270442</v>
      </c>
      <c r="BC3413" s="209" t="s">
        <v>7501</v>
      </c>
      <c r="BD3413" s="210">
        <v>21650</v>
      </c>
    </row>
    <row r="3414" spans="13:56" x14ac:dyDescent="0.55000000000000004">
      <c r="M3414" s="224" t="s">
        <v>41331</v>
      </c>
      <c r="N3414" s="224"/>
      <c r="O3414" s="225">
        <v>16155</v>
      </c>
      <c r="Q3414" s="203" t="s">
        <v>4727</v>
      </c>
      <c r="R3414" s="203"/>
      <c r="S3414" s="204">
        <v>16078.81</v>
      </c>
      <c r="Y3414" t="s">
        <v>35652</v>
      </c>
      <c r="Z3414" s="284">
        <v>255967.81</v>
      </c>
      <c r="AB3414" s="276" t="s">
        <v>19460</v>
      </c>
      <c r="AC3414" s="277">
        <v>430066.97</v>
      </c>
      <c r="AE3414" s="246" t="s">
        <v>46797</v>
      </c>
      <c r="AF3414" s="247">
        <v>28790</v>
      </c>
      <c r="AH3414" s="226" t="s">
        <v>52026</v>
      </c>
      <c r="AI3414" s="227">
        <v>27000</v>
      </c>
      <c r="AK3414" s="207" t="s">
        <v>17860</v>
      </c>
      <c r="AL3414" s="208">
        <v>6602.64</v>
      </c>
      <c r="AM3414" s="93"/>
      <c r="AN3414" s="199" t="s">
        <v>29483</v>
      </c>
      <c r="AO3414" s="200">
        <v>2489.0500000000002</v>
      </c>
      <c r="AT3414" s="263"/>
      <c r="AU3414" s="264"/>
      <c r="AZ3414" s="230" t="s">
        <v>41872</v>
      </c>
      <c r="BA3414" s="231">
        <v>16155</v>
      </c>
      <c r="BC3414" s="209" t="s">
        <v>7903</v>
      </c>
      <c r="BD3414" s="210">
        <v>11648.37</v>
      </c>
    </row>
    <row r="3415" spans="13:56" x14ac:dyDescent="0.55000000000000004">
      <c r="M3415" s="224" t="s">
        <v>41332</v>
      </c>
      <c r="N3415" s="224"/>
      <c r="O3415" s="225">
        <v>5368.73</v>
      </c>
      <c r="Q3415" s="203" t="s">
        <v>4728</v>
      </c>
      <c r="R3415" s="203"/>
      <c r="S3415" s="204">
        <v>14417</v>
      </c>
      <c r="Y3415" t="s">
        <v>62231</v>
      </c>
      <c r="Z3415" s="284">
        <v>-59163.12</v>
      </c>
      <c r="AB3415" s="276" t="s">
        <v>39105</v>
      </c>
      <c r="AC3415" s="277">
        <v>112049.99</v>
      </c>
      <c r="AE3415" s="246" t="s">
        <v>47886</v>
      </c>
      <c r="AF3415" s="247">
        <v>7698.07</v>
      </c>
      <c r="AH3415" s="226" t="s">
        <v>52027</v>
      </c>
      <c r="AI3415" s="227">
        <v>2065.5</v>
      </c>
      <c r="AK3415" s="207" t="s">
        <v>17861</v>
      </c>
      <c r="AL3415" s="208">
        <v>9888.8700000000008</v>
      </c>
      <c r="AM3415" s="93"/>
      <c r="AN3415" s="199" t="s">
        <v>32936</v>
      </c>
      <c r="AO3415" s="200">
        <v>2804.95</v>
      </c>
      <c r="AT3415" s="263"/>
      <c r="AU3415" s="264"/>
      <c r="AZ3415" s="230" t="s">
        <v>41873</v>
      </c>
      <c r="BA3415" s="231">
        <v>5368.73</v>
      </c>
      <c r="BC3415" s="209" t="s">
        <v>8231</v>
      </c>
      <c r="BD3415" s="210">
        <v>8015.6</v>
      </c>
    </row>
    <row r="3416" spans="13:56" x14ac:dyDescent="0.55000000000000004">
      <c r="M3416" s="224" t="s">
        <v>41333</v>
      </c>
      <c r="N3416" s="224"/>
      <c r="O3416" s="225">
        <v>2336930.79</v>
      </c>
      <c r="Q3416" s="203" t="s">
        <v>4735</v>
      </c>
      <c r="R3416" s="203"/>
      <c r="S3416" s="204">
        <v>10504</v>
      </c>
      <c r="Y3416" t="s">
        <v>55407</v>
      </c>
      <c r="Z3416" s="284">
        <v>398347.2</v>
      </c>
      <c r="AB3416" s="276" t="s">
        <v>19461</v>
      </c>
      <c r="AC3416" s="277">
        <v>207962.15</v>
      </c>
      <c r="AE3416" s="246" t="s">
        <v>61331</v>
      </c>
      <c r="AF3416" s="247">
        <v>43000</v>
      </c>
      <c r="AH3416" s="226" t="s">
        <v>52028</v>
      </c>
      <c r="AI3416" s="227">
        <v>6507</v>
      </c>
      <c r="AK3416" s="207" t="s">
        <v>17862</v>
      </c>
      <c r="AL3416" s="208">
        <v>196.19</v>
      </c>
      <c r="AM3416" s="93"/>
      <c r="AN3416" s="199" t="s">
        <v>32937</v>
      </c>
      <c r="AO3416" s="200">
        <v>15442</v>
      </c>
      <c r="AT3416" s="263"/>
      <c r="AU3416" s="264"/>
      <c r="AZ3416" s="230" t="s">
        <v>41874</v>
      </c>
      <c r="BA3416" s="231">
        <v>2336930.79</v>
      </c>
      <c r="BC3416" s="209" t="s">
        <v>8596</v>
      </c>
      <c r="BD3416" s="210">
        <v>28844</v>
      </c>
    </row>
    <row r="3417" spans="13:56" x14ac:dyDescent="0.55000000000000004">
      <c r="M3417" s="224" t="s">
        <v>41334</v>
      </c>
      <c r="N3417" s="224"/>
      <c r="O3417" s="225">
        <v>56564</v>
      </c>
      <c r="Q3417" s="203" t="s">
        <v>4737</v>
      </c>
      <c r="R3417" s="203"/>
      <c r="S3417" s="204">
        <v>19668.96</v>
      </c>
      <c r="Y3417" t="s">
        <v>48249</v>
      </c>
      <c r="Z3417" s="284">
        <v>10076.959999999999</v>
      </c>
      <c r="AB3417" s="276" t="s">
        <v>66572</v>
      </c>
      <c r="AC3417" s="277">
        <v>1551103.12</v>
      </c>
      <c r="AE3417" s="246" t="s">
        <v>61332</v>
      </c>
      <c r="AF3417" s="247">
        <v>632.5</v>
      </c>
      <c r="AH3417" s="226" t="s">
        <v>52029</v>
      </c>
      <c r="AI3417" s="227">
        <v>1011.68</v>
      </c>
      <c r="AK3417" s="207" t="s">
        <v>17863</v>
      </c>
      <c r="AL3417" s="208">
        <v>3000</v>
      </c>
      <c r="AM3417" s="93"/>
      <c r="AN3417" s="199" t="s">
        <v>29510</v>
      </c>
      <c r="AO3417" s="200">
        <v>15442</v>
      </c>
      <c r="AT3417" s="263"/>
      <c r="AU3417" s="264"/>
      <c r="AZ3417" s="230" t="s">
        <v>41875</v>
      </c>
      <c r="BA3417" s="231">
        <v>56564</v>
      </c>
      <c r="BC3417" s="209" t="s">
        <v>9093</v>
      </c>
      <c r="BD3417" s="210">
        <v>22505</v>
      </c>
    </row>
    <row r="3418" spans="13:56" x14ac:dyDescent="0.55000000000000004">
      <c r="M3418" s="224" t="s">
        <v>41335</v>
      </c>
      <c r="N3418" s="224"/>
      <c r="O3418" s="225">
        <v>30142</v>
      </c>
      <c r="Q3418" s="203" t="s">
        <v>4738</v>
      </c>
      <c r="R3418" s="203"/>
      <c r="S3418" s="204">
        <v>3994.8</v>
      </c>
      <c r="Y3418" t="s">
        <v>66721</v>
      </c>
      <c r="Z3418" s="284">
        <v>47978.92</v>
      </c>
      <c r="AB3418" s="276" t="s">
        <v>19462</v>
      </c>
      <c r="AC3418" s="277">
        <v>43127.71</v>
      </c>
      <c r="AE3418" s="246" t="s">
        <v>63081</v>
      </c>
      <c r="AF3418" s="247">
        <v>2150</v>
      </c>
      <c r="AH3418" s="226" t="s">
        <v>52030</v>
      </c>
      <c r="AI3418" s="227">
        <v>657.68</v>
      </c>
      <c r="AK3418" s="207" t="s">
        <v>17864</v>
      </c>
      <c r="AL3418" s="208">
        <v>173038.69</v>
      </c>
      <c r="AM3418" s="93"/>
      <c r="AN3418" s="199" t="s">
        <v>32938</v>
      </c>
      <c r="AO3418" s="200">
        <v>680</v>
      </c>
      <c r="AT3418" s="263"/>
      <c r="AU3418" s="264"/>
      <c r="AZ3418" s="230" t="s">
        <v>41876</v>
      </c>
      <c r="BA3418" s="231">
        <v>30142</v>
      </c>
      <c r="BC3418" s="209" t="s">
        <v>9467</v>
      </c>
      <c r="BD3418" s="210">
        <v>54316.05</v>
      </c>
    </row>
    <row r="3419" spans="13:56" x14ac:dyDescent="0.55000000000000004">
      <c r="M3419" s="224" t="s">
        <v>41336</v>
      </c>
      <c r="N3419" s="224"/>
      <c r="O3419" s="225">
        <v>103367</v>
      </c>
      <c r="Q3419" s="203" t="s">
        <v>4739</v>
      </c>
      <c r="R3419" s="203"/>
      <c r="S3419" s="204">
        <v>2682.63</v>
      </c>
      <c r="Y3419" t="s">
        <v>53723</v>
      </c>
      <c r="Z3419">
        <v>113.47</v>
      </c>
      <c r="AB3419" s="276" t="s">
        <v>33443</v>
      </c>
      <c r="AC3419" s="277">
        <v>19040.169999999998</v>
      </c>
      <c r="AE3419" s="246" t="s">
        <v>61333</v>
      </c>
      <c r="AF3419" s="247">
        <v>3348.62</v>
      </c>
      <c r="AH3419" s="226" t="s">
        <v>47879</v>
      </c>
      <c r="AI3419" s="227">
        <v>17298.97</v>
      </c>
      <c r="AK3419" s="207" t="s">
        <v>17865</v>
      </c>
      <c r="AL3419" s="208">
        <v>6751.94</v>
      </c>
      <c r="AM3419" s="93"/>
      <c r="AN3419" s="199" t="s">
        <v>32939</v>
      </c>
      <c r="AO3419" s="200">
        <v>453.25</v>
      </c>
      <c r="AT3419" s="263"/>
      <c r="AU3419" s="264"/>
      <c r="AZ3419" s="230" t="s">
        <v>41877</v>
      </c>
      <c r="BA3419" s="231">
        <v>103367</v>
      </c>
      <c r="BC3419" s="209" t="s">
        <v>9561</v>
      </c>
      <c r="BD3419" s="210">
        <v>5692</v>
      </c>
    </row>
    <row r="3420" spans="13:56" x14ac:dyDescent="0.55000000000000004">
      <c r="M3420" s="224" t="s">
        <v>41337</v>
      </c>
      <c r="N3420" s="224"/>
      <c r="O3420" s="225">
        <v>772756</v>
      </c>
      <c r="Q3420" s="203" t="s">
        <v>4741</v>
      </c>
      <c r="R3420" s="203"/>
      <c r="S3420" s="204">
        <v>5744.83</v>
      </c>
      <c r="Y3420" t="s">
        <v>47257</v>
      </c>
      <c r="Z3420">
        <v>845.31</v>
      </c>
      <c r="AB3420" s="276" t="s">
        <v>42402</v>
      </c>
      <c r="AC3420" s="277">
        <v>2408982.61</v>
      </c>
      <c r="AE3420" s="246" t="s">
        <v>61334</v>
      </c>
      <c r="AF3420" s="247">
        <v>11061.75</v>
      </c>
      <c r="AH3420" s="226" t="s">
        <v>49765</v>
      </c>
      <c r="AI3420" s="227">
        <v>-230</v>
      </c>
      <c r="AK3420" s="207" t="s">
        <v>17866</v>
      </c>
      <c r="AL3420" s="208">
        <v>12975.54</v>
      </c>
      <c r="AM3420" s="93"/>
      <c r="AN3420" s="199" t="s">
        <v>32940</v>
      </c>
      <c r="AO3420" s="200">
        <v>8907.75</v>
      </c>
      <c r="AT3420" s="263"/>
      <c r="AU3420" s="264"/>
      <c r="AZ3420" s="230" t="s">
        <v>41878</v>
      </c>
      <c r="BA3420" s="231">
        <v>772756</v>
      </c>
      <c r="BC3420" s="209" t="s">
        <v>11404</v>
      </c>
      <c r="BD3420" s="210">
        <v>10399.06</v>
      </c>
    </row>
    <row r="3421" spans="13:56" x14ac:dyDescent="0.55000000000000004">
      <c r="M3421" s="224" t="s">
        <v>41338</v>
      </c>
      <c r="N3421" s="224"/>
      <c r="O3421" s="225">
        <v>33003</v>
      </c>
      <c r="Q3421" s="203" t="s">
        <v>3642</v>
      </c>
      <c r="R3421" s="203"/>
      <c r="S3421" s="204">
        <v>13906.76</v>
      </c>
      <c r="Y3421" t="s">
        <v>68745</v>
      </c>
      <c r="Z3421" s="284">
        <v>66000</v>
      </c>
      <c r="AB3421" s="276" t="s">
        <v>67483</v>
      </c>
      <c r="AC3421" s="277">
        <v>34312</v>
      </c>
      <c r="AE3421" s="246" t="s">
        <v>61335</v>
      </c>
      <c r="AF3421" s="247">
        <v>6101.2</v>
      </c>
      <c r="AH3421" s="226" t="s">
        <v>49766</v>
      </c>
      <c r="AI3421" s="227">
        <v>2625</v>
      </c>
      <c r="AK3421" s="207" t="s">
        <v>17867</v>
      </c>
      <c r="AL3421" s="208">
        <v>27897.27</v>
      </c>
      <c r="AM3421" s="93"/>
      <c r="AN3421" s="199" t="s">
        <v>14423</v>
      </c>
      <c r="AO3421" s="200">
        <v>23508</v>
      </c>
      <c r="AT3421" s="263"/>
      <c r="AU3421" s="264"/>
      <c r="AZ3421" s="230" t="s">
        <v>41879</v>
      </c>
      <c r="BA3421" s="231">
        <v>33003</v>
      </c>
      <c r="BC3421" s="209" t="s">
        <v>11772</v>
      </c>
      <c r="BD3421" s="210">
        <v>11965.3</v>
      </c>
    </row>
    <row r="3422" spans="13:56" x14ac:dyDescent="0.55000000000000004">
      <c r="M3422" s="224" t="s">
        <v>41339</v>
      </c>
      <c r="N3422" s="224"/>
      <c r="O3422" s="225">
        <v>26925</v>
      </c>
      <c r="Q3422" s="203" t="s">
        <v>3643</v>
      </c>
      <c r="R3422" s="203"/>
      <c r="S3422" s="204">
        <v>55063.83</v>
      </c>
      <c r="Y3422" t="s">
        <v>68746</v>
      </c>
      <c r="Z3422">
        <v>110</v>
      </c>
      <c r="AB3422" s="276" t="s">
        <v>67484</v>
      </c>
      <c r="AC3422" s="277">
        <v>5208</v>
      </c>
      <c r="AE3422" s="246" t="s">
        <v>61897</v>
      </c>
      <c r="AF3422" s="247">
        <v>396.48</v>
      </c>
      <c r="AH3422" s="226" t="s">
        <v>46783</v>
      </c>
      <c r="AI3422" s="227">
        <v>1698.86</v>
      </c>
      <c r="AK3422" s="207" t="s">
        <v>17868</v>
      </c>
      <c r="AL3422" s="208">
        <v>28245.7</v>
      </c>
      <c r="AM3422" s="93"/>
      <c r="AN3422" s="199" t="s">
        <v>29535</v>
      </c>
      <c r="AO3422" s="200">
        <v>680</v>
      </c>
      <c r="AT3422" s="263"/>
      <c r="AU3422" s="264"/>
      <c r="AZ3422" s="230" t="s">
        <v>41880</v>
      </c>
      <c r="BA3422" s="231">
        <v>26925</v>
      </c>
      <c r="BC3422" s="209" t="s">
        <v>10001</v>
      </c>
      <c r="BD3422" s="210">
        <v>205626.38</v>
      </c>
    </row>
    <row r="3423" spans="13:56" x14ac:dyDescent="0.55000000000000004">
      <c r="M3423" s="224" t="s">
        <v>41340</v>
      </c>
      <c r="N3423" s="224"/>
      <c r="O3423" s="225">
        <v>498677</v>
      </c>
      <c r="Q3423" s="203" t="s">
        <v>3644</v>
      </c>
      <c r="R3423" s="203"/>
      <c r="S3423" s="204">
        <v>382988.31</v>
      </c>
      <c r="Y3423" t="s">
        <v>64887</v>
      </c>
      <c r="Z3423" s="284">
        <v>2191.19</v>
      </c>
      <c r="AB3423" s="276" t="s">
        <v>67485</v>
      </c>
      <c r="AC3423" s="277">
        <v>2982.73</v>
      </c>
      <c r="AE3423" s="246" t="s">
        <v>61898</v>
      </c>
      <c r="AF3423" s="247">
        <v>2767.2</v>
      </c>
      <c r="AH3423" s="226" t="s">
        <v>34779</v>
      </c>
      <c r="AI3423" s="227">
        <v>75278.820000000007</v>
      </c>
      <c r="AK3423" s="207" t="s">
        <v>17869</v>
      </c>
      <c r="AL3423" s="208">
        <v>222291.04</v>
      </c>
      <c r="AM3423" s="93"/>
      <c r="AN3423" s="199" t="s">
        <v>29537</v>
      </c>
      <c r="AO3423" s="200">
        <v>453.25</v>
      </c>
      <c r="AT3423" s="263"/>
      <c r="AU3423" s="264"/>
      <c r="AZ3423" s="230" t="s">
        <v>41881</v>
      </c>
      <c r="BA3423" s="231">
        <v>498677</v>
      </c>
      <c r="BC3423" s="209" t="s">
        <v>6822</v>
      </c>
      <c r="BD3423" s="210">
        <v>71515.070000000007</v>
      </c>
    </row>
    <row r="3424" spans="13:56" x14ac:dyDescent="0.55000000000000004">
      <c r="M3424" s="224" t="s">
        <v>41341</v>
      </c>
      <c r="N3424" s="224"/>
      <c r="O3424" s="225">
        <v>8366</v>
      </c>
      <c r="Q3424" s="203" t="s">
        <v>4744</v>
      </c>
      <c r="R3424" s="203"/>
      <c r="S3424" s="204">
        <v>4668.3</v>
      </c>
      <c r="Y3424" t="s">
        <v>61590</v>
      </c>
      <c r="Z3424" s="284">
        <v>1365</v>
      </c>
      <c r="AB3424" s="276" t="s">
        <v>67486</v>
      </c>
      <c r="AC3424" s="277">
        <v>9887.91</v>
      </c>
      <c r="AE3424" s="246" t="s">
        <v>63638</v>
      </c>
      <c r="AF3424" s="247">
        <v>1200</v>
      </c>
      <c r="AH3424" s="226" t="s">
        <v>34780</v>
      </c>
      <c r="AI3424" s="227">
        <v>110525</v>
      </c>
      <c r="AK3424" s="207" t="s">
        <v>17870</v>
      </c>
      <c r="AL3424" s="208">
        <v>15852.38</v>
      </c>
      <c r="AM3424" s="93"/>
      <c r="AN3424" s="199" t="s">
        <v>14424</v>
      </c>
      <c r="AO3424" s="200">
        <v>32415.75</v>
      </c>
      <c r="AT3424" s="263"/>
      <c r="AU3424" s="264"/>
      <c r="AZ3424" s="230" t="s">
        <v>41882</v>
      </c>
      <c r="BA3424" s="231">
        <v>8366</v>
      </c>
      <c r="BC3424" s="209" t="s">
        <v>7218</v>
      </c>
      <c r="BD3424" s="210">
        <v>3495.63</v>
      </c>
    </row>
    <row r="3425" spans="13:56" x14ac:dyDescent="0.55000000000000004">
      <c r="M3425" s="224" t="s">
        <v>41342</v>
      </c>
      <c r="N3425" s="224"/>
      <c r="O3425" s="225">
        <v>809711</v>
      </c>
      <c r="Q3425" s="203" t="s">
        <v>3645</v>
      </c>
      <c r="R3425" s="203"/>
      <c r="S3425" s="204">
        <v>33469.910000000003</v>
      </c>
      <c r="Y3425" t="s">
        <v>50407</v>
      </c>
      <c r="Z3425" s="284">
        <v>142503</v>
      </c>
      <c r="AB3425" s="276" t="s">
        <v>67487</v>
      </c>
      <c r="AC3425" s="277">
        <v>5217.16</v>
      </c>
      <c r="AE3425" s="246" t="s">
        <v>64116</v>
      </c>
      <c r="AF3425" s="247">
        <v>47.03</v>
      </c>
      <c r="AH3425" s="226" t="s">
        <v>34781</v>
      </c>
      <c r="AI3425" s="227">
        <v>80088.31</v>
      </c>
      <c r="AK3425" s="207" t="s">
        <v>17871</v>
      </c>
      <c r="AL3425" s="208">
        <v>9750.9</v>
      </c>
      <c r="AM3425" s="93"/>
      <c r="AN3425" s="199" t="s">
        <v>32941</v>
      </c>
      <c r="AO3425" s="200">
        <v>6494</v>
      </c>
      <c r="AT3425" s="263"/>
      <c r="AU3425" s="264"/>
      <c r="AZ3425" s="230" t="s">
        <v>41883</v>
      </c>
      <c r="BA3425" s="231">
        <v>809711</v>
      </c>
      <c r="BC3425" s="209" t="s">
        <v>7502</v>
      </c>
      <c r="BD3425" s="210">
        <v>35690.92</v>
      </c>
    </row>
    <row r="3426" spans="13:56" x14ac:dyDescent="0.55000000000000004">
      <c r="M3426" s="224" t="s">
        <v>41343</v>
      </c>
      <c r="N3426" s="224"/>
      <c r="O3426" s="225">
        <v>153477</v>
      </c>
      <c r="Q3426" s="203" t="s">
        <v>4605</v>
      </c>
      <c r="R3426" s="203"/>
      <c r="S3426" s="204">
        <v>15375</v>
      </c>
      <c r="Y3426" t="s">
        <v>45584</v>
      </c>
      <c r="Z3426" s="284">
        <v>2000</v>
      </c>
      <c r="AB3426" s="276" t="s">
        <v>67488</v>
      </c>
      <c r="AC3426" s="277">
        <v>4559.75</v>
      </c>
      <c r="AE3426" s="246" t="s">
        <v>63639</v>
      </c>
      <c r="AF3426" s="247">
        <v>11726.62</v>
      </c>
      <c r="AH3426" s="226" t="s">
        <v>36140</v>
      </c>
      <c r="AI3426" s="227">
        <v>1410.5</v>
      </c>
      <c r="AK3426" s="207" t="s">
        <v>17872</v>
      </c>
      <c r="AL3426" s="208">
        <v>19616.310000000001</v>
      </c>
      <c r="AM3426" s="93"/>
      <c r="AN3426" s="199" t="s">
        <v>29549</v>
      </c>
      <c r="AO3426" s="200">
        <v>6494</v>
      </c>
      <c r="AT3426" s="263"/>
      <c r="AU3426" s="264"/>
      <c r="AZ3426" s="230" t="s">
        <v>41884</v>
      </c>
      <c r="BA3426" s="231">
        <v>153477</v>
      </c>
      <c r="BC3426" s="209" t="s">
        <v>7659</v>
      </c>
      <c r="BD3426" s="210">
        <v>54600.31</v>
      </c>
    </row>
    <row r="3427" spans="13:56" x14ac:dyDescent="0.55000000000000004">
      <c r="M3427" s="224" t="s">
        <v>41344</v>
      </c>
      <c r="N3427" s="224"/>
      <c r="O3427" s="225">
        <v>23683</v>
      </c>
      <c r="Q3427" s="203" t="s">
        <v>3675</v>
      </c>
      <c r="R3427" s="203"/>
      <c r="S3427" s="204">
        <v>8660994.3900000006</v>
      </c>
      <c r="Y3427" t="s">
        <v>42926</v>
      </c>
      <c r="Z3427" s="284">
        <v>1000</v>
      </c>
      <c r="AB3427" s="276" t="s">
        <v>52290</v>
      </c>
      <c r="AC3427" s="277">
        <v>348.84</v>
      </c>
      <c r="AE3427" s="246" t="s">
        <v>63082</v>
      </c>
      <c r="AF3427" s="247">
        <v>26429.75</v>
      </c>
      <c r="AH3427" s="226" t="s">
        <v>34782</v>
      </c>
      <c r="AI3427" s="227">
        <v>126500</v>
      </c>
      <c r="AK3427" s="207" t="s">
        <v>17873</v>
      </c>
      <c r="AL3427" s="208">
        <v>7574.83</v>
      </c>
      <c r="AM3427" s="93"/>
      <c r="AN3427" s="199" t="s">
        <v>14425</v>
      </c>
      <c r="AO3427" s="200">
        <v>22946.21</v>
      </c>
      <c r="AT3427" s="263"/>
      <c r="AU3427" s="264"/>
      <c r="AZ3427" s="230" t="s">
        <v>41885</v>
      </c>
      <c r="BA3427" s="231">
        <v>23683</v>
      </c>
      <c r="BC3427" s="209" t="s">
        <v>7904</v>
      </c>
      <c r="BD3427" s="210">
        <v>6284.91</v>
      </c>
    </row>
    <row r="3428" spans="13:56" x14ac:dyDescent="0.55000000000000004">
      <c r="M3428" s="224" t="s">
        <v>41345</v>
      </c>
      <c r="N3428" s="224"/>
      <c r="O3428" s="225">
        <v>331206.78000000003</v>
      </c>
      <c r="Q3428" s="203" t="s">
        <v>4754</v>
      </c>
      <c r="R3428" s="203"/>
      <c r="S3428" s="204">
        <v>37441.9</v>
      </c>
      <c r="Y3428" t="s">
        <v>64893</v>
      </c>
      <c r="Z3428" s="284">
        <v>6300.14</v>
      </c>
      <c r="AB3428" s="276" t="s">
        <v>52291</v>
      </c>
      <c r="AC3428" s="277">
        <v>1140.8399999999999</v>
      </c>
      <c r="AE3428" s="246" t="s">
        <v>63083</v>
      </c>
      <c r="AF3428" s="247">
        <v>1204.1600000000001</v>
      </c>
      <c r="AH3428" s="226" t="s">
        <v>40197</v>
      </c>
      <c r="AI3428" s="227">
        <v>11026.7</v>
      </c>
      <c r="AK3428" s="207" t="s">
        <v>17874</v>
      </c>
      <c r="AL3428" s="208">
        <v>1152.48</v>
      </c>
      <c r="AM3428" s="93"/>
      <c r="AN3428" s="199" t="s">
        <v>14426</v>
      </c>
      <c r="AO3428" s="200">
        <v>17535.47</v>
      </c>
      <c r="AT3428" s="263"/>
      <c r="AU3428" s="264"/>
      <c r="AZ3428" s="230" t="s">
        <v>41886</v>
      </c>
      <c r="BA3428" s="231">
        <v>331206.78000000003</v>
      </c>
      <c r="BC3428" s="209" t="s">
        <v>8145</v>
      </c>
      <c r="BD3428" s="210">
        <v>23138</v>
      </c>
    </row>
    <row r="3429" spans="13:56" x14ac:dyDescent="0.55000000000000004">
      <c r="M3429" s="224" t="s">
        <v>41346</v>
      </c>
      <c r="N3429" s="224"/>
      <c r="O3429" s="225">
        <v>195707.71</v>
      </c>
      <c r="Q3429" s="203" t="s">
        <v>4850</v>
      </c>
      <c r="R3429" s="203"/>
      <c r="S3429" s="204">
        <v>5610</v>
      </c>
      <c r="Y3429" t="s">
        <v>35660</v>
      </c>
      <c r="Z3429">
        <v>711.44</v>
      </c>
      <c r="AB3429" s="276" t="s">
        <v>52293</v>
      </c>
      <c r="AC3429" s="277">
        <v>162.94999999999999</v>
      </c>
      <c r="AE3429" s="246" t="s">
        <v>58999</v>
      </c>
      <c r="AF3429" s="247">
        <v>133522.5</v>
      </c>
      <c r="AH3429" s="226" t="s">
        <v>44622</v>
      </c>
      <c r="AI3429" s="227">
        <v>129500</v>
      </c>
      <c r="AK3429" s="207" t="s">
        <v>17875</v>
      </c>
      <c r="AL3429" s="208">
        <v>38490</v>
      </c>
      <c r="AM3429" s="93"/>
      <c r="AN3429" s="199" t="s">
        <v>14427</v>
      </c>
      <c r="AO3429" s="200">
        <v>4677.66</v>
      </c>
      <c r="AT3429" s="263"/>
      <c r="AU3429" s="264"/>
      <c r="AZ3429" s="230" t="s">
        <v>41887</v>
      </c>
      <c r="BA3429" s="231">
        <v>195707.71</v>
      </c>
      <c r="BC3429" s="209" t="s">
        <v>8426</v>
      </c>
      <c r="BD3429" s="210">
        <v>60963.839999999997</v>
      </c>
    </row>
    <row r="3430" spans="13:56" x14ac:dyDescent="0.55000000000000004">
      <c r="M3430" s="224" t="s">
        <v>41347</v>
      </c>
      <c r="N3430" s="224"/>
      <c r="O3430" s="225">
        <v>245442.05</v>
      </c>
      <c r="Q3430" s="203" t="s">
        <v>4755</v>
      </c>
      <c r="R3430" s="203"/>
      <c r="S3430" s="204">
        <v>17413.53</v>
      </c>
      <c r="Y3430" t="s">
        <v>35661</v>
      </c>
      <c r="Z3430" s="284">
        <v>2235.75</v>
      </c>
      <c r="AB3430" s="276" t="s">
        <v>58234</v>
      </c>
      <c r="AC3430" s="277">
        <v>8059.94</v>
      </c>
      <c r="AE3430" s="246" t="s">
        <v>59000</v>
      </c>
      <c r="AF3430" s="247">
        <v>12307.52</v>
      </c>
      <c r="AH3430" s="226" t="s">
        <v>34783</v>
      </c>
      <c r="AI3430" s="227">
        <v>40081.040000000001</v>
      </c>
      <c r="AK3430" s="207" t="s">
        <v>17876</v>
      </c>
      <c r="AL3430" s="208">
        <v>5858.94</v>
      </c>
      <c r="AM3430" s="93"/>
      <c r="AN3430" s="199" t="s">
        <v>14428</v>
      </c>
      <c r="AO3430" s="200">
        <v>5928.78</v>
      </c>
      <c r="AT3430" s="263"/>
      <c r="AU3430" s="264"/>
      <c r="AZ3430" s="230" t="s">
        <v>41888</v>
      </c>
      <c r="BA3430" s="231">
        <v>245442.05</v>
      </c>
      <c r="BC3430" s="209" t="s">
        <v>8597</v>
      </c>
      <c r="BD3430" s="210">
        <v>44566</v>
      </c>
    </row>
    <row r="3431" spans="13:56" x14ac:dyDescent="0.55000000000000004">
      <c r="M3431" s="224" t="s">
        <v>41348</v>
      </c>
      <c r="N3431" s="224"/>
      <c r="O3431" s="225">
        <v>24759.5</v>
      </c>
      <c r="Q3431" s="203" t="s">
        <v>4757</v>
      </c>
      <c r="R3431" s="203"/>
      <c r="S3431" s="204">
        <v>5195.4799999999996</v>
      </c>
      <c r="Y3431" t="s">
        <v>35662</v>
      </c>
      <c r="Z3431" s="284">
        <v>9443.56</v>
      </c>
      <c r="AB3431" s="276" t="s">
        <v>63125</v>
      </c>
      <c r="AC3431" s="277">
        <v>4.53</v>
      </c>
      <c r="AE3431" s="246" t="s">
        <v>59001</v>
      </c>
      <c r="AF3431" s="247">
        <v>39484.21</v>
      </c>
      <c r="AH3431" s="226" t="s">
        <v>34784</v>
      </c>
      <c r="AI3431" s="227">
        <v>86371.18</v>
      </c>
      <c r="AK3431" s="207" t="s">
        <v>17877</v>
      </c>
      <c r="AL3431" s="208">
        <v>12950.88</v>
      </c>
      <c r="AM3431" s="93"/>
      <c r="AN3431" s="199" t="s">
        <v>14429</v>
      </c>
      <c r="AO3431" s="200">
        <v>8911.8799999999992</v>
      </c>
      <c r="AT3431" s="263"/>
      <c r="AU3431" s="264"/>
      <c r="AZ3431" s="230" t="s">
        <v>41889</v>
      </c>
      <c r="BA3431" s="231">
        <v>24759.5</v>
      </c>
      <c r="BC3431" s="209" t="s">
        <v>8806</v>
      </c>
      <c r="BD3431" s="210">
        <v>11186</v>
      </c>
    </row>
    <row r="3432" spans="13:56" x14ac:dyDescent="0.55000000000000004">
      <c r="M3432" s="224" t="s">
        <v>41349</v>
      </c>
      <c r="N3432" s="224"/>
      <c r="O3432" s="225">
        <v>436942</v>
      </c>
      <c r="Q3432" s="203" t="s">
        <v>4758</v>
      </c>
      <c r="R3432" s="203"/>
      <c r="S3432" s="204">
        <v>2711.7</v>
      </c>
      <c r="Y3432" t="s">
        <v>70791</v>
      </c>
      <c r="Z3432" s="284">
        <v>8756.9500000000007</v>
      </c>
      <c r="AB3432" s="276" t="s">
        <v>47944</v>
      </c>
      <c r="AC3432" s="277">
        <v>136.87</v>
      </c>
      <c r="AE3432" s="246" t="s">
        <v>60297</v>
      </c>
      <c r="AF3432" s="247">
        <v>2493.17</v>
      </c>
      <c r="AH3432" s="226" t="s">
        <v>34785</v>
      </c>
      <c r="AI3432" s="227">
        <v>27787.16</v>
      </c>
      <c r="AK3432" s="207" t="s">
        <v>17878</v>
      </c>
      <c r="AL3432" s="208">
        <v>33596</v>
      </c>
      <c r="AM3432" s="93"/>
      <c r="AN3432" s="199" t="s">
        <v>32942</v>
      </c>
      <c r="AO3432" s="200">
        <v>3196.1</v>
      </c>
      <c r="AT3432" s="263"/>
      <c r="AU3432" s="264"/>
      <c r="AZ3432" s="230" t="s">
        <v>41890</v>
      </c>
      <c r="BA3432" s="231">
        <v>436942</v>
      </c>
      <c r="BC3432" s="209" t="s">
        <v>9094</v>
      </c>
      <c r="BD3432" s="210">
        <v>23324.959999999999</v>
      </c>
    </row>
    <row r="3433" spans="13:56" x14ac:dyDescent="0.55000000000000004">
      <c r="M3433" s="224" t="s">
        <v>41350</v>
      </c>
      <c r="N3433" s="224"/>
      <c r="O3433" s="225">
        <v>10667789</v>
      </c>
      <c r="Q3433" s="203" t="s">
        <v>4851</v>
      </c>
      <c r="R3433" s="203"/>
      <c r="S3433" s="204">
        <v>1013</v>
      </c>
      <c r="Y3433" t="s">
        <v>53731</v>
      </c>
      <c r="Z3433" s="284">
        <v>141769.34</v>
      </c>
      <c r="AB3433" s="276" t="s">
        <v>63665</v>
      </c>
      <c r="AC3433" s="277">
        <v>1195</v>
      </c>
      <c r="AE3433" s="246" t="s">
        <v>60298</v>
      </c>
      <c r="AF3433" s="247">
        <v>11401.86</v>
      </c>
      <c r="AH3433" s="226" t="s">
        <v>52031</v>
      </c>
      <c r="AI3433" s="227">
        <v>23535.86</v>
      </c>
      <c r="AK3433" s="207" t="s">
        <v>17879</v>
      </c>
      <c r="AL3433" s="208">
        <v>3028.52</v>
      </c>
      <c r="AM3433" s="93"/>
      <c r="AN3433" s="199" t="s">
        <v>32943</v>
      </c>
      <c r="AO3433" s="200">
        <v>49187.9</v>
      </c>
      <c r="AT3433" s="263"/>
      <c r="AU3433" s="264"/>
      <c r="AZ3433" s="230" t="s">
        <v>41891</v>
      </c>
      <c r="BA3433" s="231">
        <v>10667789</v>
      </c>
      <c r="BC3433" s="209" t="s">
        <v>9405</v>
      </c>
      <c r="BD3433" s="210">
        <v>250703.1</v>
      </c>
    </row>
    <row r="3434" spans="13:56" x14ac:dyDescent="0.55000000000000004">
      <c r="M3434" s="224" t="s">
        <v>41351</v>
      </c>
      <c r="N3434" s="224"/>
      <c r="O3434" s="225">
        <v>110434</v>
      </c>
      <c r="Q3434" s="203" t="s">
        <v>3646</v>
      </c>
      <c r="R3434" s="203"/>
      <c r="S3434" s="204">
        <v>58256.63</v>
      </c>
      <c r="Y3434" t="s">
        <v>47260</v>
      </c>
      <c r="Z3434" s="284">
        <v>1533.58</v>
      </c>
      <c r="AB3434" s="276" t="s">
        <v>69972</v>
      </c>
      <c r="AC3434" s="277">
        <v>6000</v>
      </c>
      <c r="AE3434" s="246" t="s">
        <v>63084</v>
      </c>
      <c r="AF3434" s="247">
        <v>68972.42</v>
      </c>
      <c r="AH3434" s="226" t="s">
        <v>38973</v>
      </c>
      <c r="AI3434" s="227">
        <v>2760.16</v>
      </c>
      <c r="AK3434" s="207" t="s">
        <v>17880</v>
      </c>
      <c r="AL3434" s="208">
        <v>2826.16</v>
      </c>
      <c r="AM3434" s="93"/>
      <c r="AN3434" s="199" t="s">
        <v>14430</v>
      </c>
      <c r="AO3434" s="200">
        <v>14825.25</v>
      </c>
      <c r="AT3434" s="263"/>
      <c r="AU3434" s="264"/>
      <c r="AZ3434" s="230" t="s">
        <v>41892</v>
      </c>
      <c r="BA3434" s="231">
        <v>110434</v>
      </c>
      <c r="BC3434" s="209" t="s">
        <v>10713</v>
      </c>
      <c r="BD3434" s="210">
        <v>13972</v>
      </c>
    </row>
    <row r="3435" spans="13:56" x14ac:dyDescent="0.55000000000000004">
      <c r="M3435" s="224" t="s">
        <v>41352</v>
      </c>
      <c r="N3435" s="224"/>
      <c r="O3435" s="225">
        <v>134593.98000000001</v>
      </c>
      <c r="Q3435" s="203" t="s">
        <v>4763</v>
      </c>
      <c r="R3435" s="203"/>
      <c r="S3435" s="204">
        <v>34036.879999999997</v>
      </c>
      <c r="Y3435" t="s">
        <v>48253</v>
      </c>
      <c r="Z3435" s="284">
        <v>121291.37</v>
      </c>
      <c r="AB3435" s="276" t="s">
        <v>67489</v>
      </c>
      <c r="AC3435" s="277">
        <v>13837.5</v>
      </c>
      <c r="AE3435" s="246" t="s">
        <v>58849</v>
      </c>
      <c r="AF3435" s="247">
        <v>11190.41</v>
      </c>
      <c r="AH3435" s="226" t="s">
        <v>38974</v>
      </c>
      <c r="AI3435" s="227">
        <v>55155.9</v>
      </c>
      <c r="AK3435" s="207" t="s">
        <v>17881</v>
      </c>
      <c r="AL3435" s="208">
        <v>24217.54</v>
      </c>
      <c r="AM3435" s="93"/>
      <c r="AN3435" s="199" t="s">
        <v>14431</v>
      </c>
      <c r="AO3435" s="200">
        <v>7870.1</v>
      </c>
      <c r="AT3435" s="263"/>
      <c r="AU3435" s="264"/>
      <c r="AZ3435" s="230" t="s">
        <v>41893</v>
      </c>
      <c r="BA3435" s="231">
        <v>134593.98000000001</v>
      </c>
      <c r="BC3435" s="209" t="s">
        <v>9634</v>
      </c>
      <c r="BD3435" s="210">
        <v>87965.64</v>
      </c>
    </row>
    <row r="3436" spans="13:56" x14ac:dyDescent="0.55000000000000004">
      <c r="M3436" s="224" t="s">
        <v>41353</v>
      </c>
      <c r="N3436" s="224"/>
      <c r="O3436" s="225">
        <v>35123</v>
      </c>
      <c r="Q3436" s="203" t="s">
        <v>4856</v>
      </c>
      <c r="R3436" s="203"/>
      <c r="S3436" s="204">
        <v>5688</v>
      </c>
      <c r="Y3436" t="s">
        <v>35663</v>
      </c>
      <c r="Z3436" s="284">
        <v>704405.19</v>
      </c>
      <c r="AB3436" s="276" t="s">
        <v>63666</v>
      </c>
      <c r="AC3436" s="277">
        <v>1608.97</v>
      </c>
      <c r="AE3436" s="246" t="s">
        <v>48771</v>
      </c>
      <c r="AF3436" s="247">
        <v>31464.9</v>
      </c>
      <c r="AH3436" s="226" t="s">
        <v>38975</v>
      </c>
      <c r="AI3436" s="227">
        <v>44018.37</v>
      </c>
      <c r="AK3436" s="207" t="s">
        <v>17882</v>
      </c>
      <c r="AL3436" s="208">
        <v>767.53</v>
      </c>
      <c r="AM3436" s="93"/>
      <c r="AN3436" s="199" t="s">
        <v>14432</v>
      </c>
      <c r="AO3436" s="200">
        <v>134286.21</v>
      </c>
      <c r="AT3436" s="263"/>
      <c r="AU3436" s="264"/>
      <c r="AZ3436" s="230" t="s">
        <v>41894</v>
      </c>
      <c r="BA3436" s="231">
        <v>35123</v>
      </c>
      <c r="BC3436" s="209" t="s">
        <v>9729</v>
      </c>
      <c r="BD3436" s="210">
        <v>7462.54</v>
      </c>
    </row>
    <row r="3437" spans="13:56" x14ac:dyDescent="0.55000000000000004">
      <c r="M3437" s="224" t="s">
        <v>41354</v>
      </c>
      <c r="N3437" s="224"/>
      <c r="O3437" s="225">
        <v>53825</v>
      </c>
      <c r="Q3437" s="203" t="s">
        <v>4858</v>
      </c>
      <c r="R3437" s="203"/>
      <c r="S3437" s="204">
        <v>14985</v>
      </c>
      <c r="Y3437" t="s">
        <v>50409</v>
      </c>
      <c r="Z3437" s="284">
        <v>1126693.5900000001</v>
      </c>
      <c r="AB3437" s="276" t="s">
        <v>67490</v>
      </c>
      <c r="AC3437" s="277">
        <v>4357.99</v>
      </c>
      <c r="AE3437" s="246" t="s">
        <v>62584</v>
      </c>
      <c r="AF3437" s="247">
        <v>1563.22</v>
      </c>
      <c r="AH3437" s="226" t="s">
        <v>44623</v>
      </c>
      <c r="AI3437" s="227">
        <v>202798</v>
      </c>
      <c r="AK3437" s="207" t="s">
        <v>17883</v>
      </c>
      <c r="AL3437" s="208">
        <v>26932.13</v>
      </c>
      <c r="AM3437" s="93"/>
      <c r="AN3437" s="199" t="s">
        <v>14433</v>
      </c>
      <c r="AO3437" s="200">
        <v>22946.21</v>
      </c>
      <c r="AT3437" s="263"/>
      <c r="AU3437" s="264"/>
      <c r="AZ3437" s="230" t="s">
        <v>41895</v>
      </c>
      <c r="BA3437" s="231">
        <v>53825</v>
      </c>
      <c r="BC3437" s="209" t="s">
        <v>11673</v>
      </c>
      <c r="BD3437" s="210">
        <v>36441.19</v>
      </c>
    </row>
    <row r="3438" spans="13:56" x14ac:dyDescent="0.55000000000000004">
      <c r="M3438" s="224" t="s">
        <v>41355</v>
      </c>
      <c r="N3438" s="224"/>
      <c r="O3438" s="225">
        <v>118191</v>
      </c>
      <c r="Q3438" s="203" t="s">
        <v>3647</v>
      </c>
      <c r="R3438" s="203"/>
      <c r="S3438" s="204">
        <v>7323</v>
      </c>
      <c r="Y3438" t="s">
        <v>71678</v>
      </c>
      <c r="Z3438" s="284">
        <v>22069</v>
      </c>
      <c r="AB3438" s="276" t="s">
        <v>66573</v>
      </c>
      <c r="AC3438" s="277">
        <v>51552.5</v>
      </c>
      <c r="AE3438" s="246" t="s">
        <v>62585</v>
      </c>
      <c r="AF3438" s="247">
        <v>119.59</v>
      </c>
      <c r="AH3438" s="226" t="s">
        <v>49767</v>
      </c>
      <c r="AI3438" s="227">
        <v>93050</v>
      </c>
      <c r="AK3438" s="207" t="s">
        <v>17884</v>
      </c>
      <c r="AL3438" s="208">
        <v>2030.75</v>
      </c>
      <c r="AM3438" s="93"/>
      <c r="AN3438" s="199" t="s">
        <v>14434</v>
      </c>
      <c r="AO3438" s="200">
        <v>17535.47</v>
      </c>
      <c r="AT3438" s="263"/>
      <c r="AU3438" s="264"/>
      <c r="AZ3438" s="230" t="s">
        <v>41896</v>
      </c>
      <c r="BA3438" s="231">
        <v>118191</v>
      </c>
      <c r="BC3438" s="209" t="s">
        <v>10002</v>
      </c>
      <c r="BD3438" s="210">
        <v>731310.11</v>
      </c>
    </row>
    <row r="3439" spans="13:56" x14ac:dyDescent="0.55000000000000004">
      <c r="M3439" s="224" t="s">
        <v>41356</v>
      </c>
      <c r="N3439" s="224"/>
      <c r="O3439" s="225">
        <v>45213</v>
      </c>
      <c r="Q3439" s="203" t="s">
        <v>4859</v>
      </c>
      <c r="R3439" s="203"/>
      <c r="S3439" s="204">
        <v>2323</v>
      </c>
      <c r="Y3439" t="s">
        <v>56582</v>
      </c>
      <c r="Z3439" s="284">
        <v>834000</v>
      </c>
      <c r="AB3439" s="276" t="s">
        <v>67491</v>
      </c>
      <c r="AC3439" s="277">
        <v>-3914.74</v>
      </c>
      <c r="AE3439" s="246" t="s">
        <v>62586</v>
      </c>
      <c r="AF3439" s="247">
        <v>382.99</v>
      </c>
      <c r="AH3439" s="226" t="s">
        <v>48762</v>
      </c>
      <c r="AI3439" s="227">
        <v>60000</v>
      </c>
      <c r="AK3439" s="207" t="s">
        <v>17885</v>
      </c>
      <c r="AL3439" s="208">
        <v>2215.6799999999998</v>
      </c>
      <c r="AM3439" s="93"/>
      <c r="AN3439" s="199" t="s">
        <v>14435</v>
      </c>
      <c r="AO3439" s="200">
        <v>4677.66</v>
      </c>
      <c r="AT3439" s="263"/>
      <c r="AU3439" s="264"/>
      <c r="AZ3439" s="230" t="s">
        <v>41897</v>
      </c>
      <c r="BA3439" s="231">
        <v>45213</v>
      </c>
      <c r="BC3439" s="209" t="s">
        <v>6823</v>
      </c>
      <c r="BD3439" s="210">
        <v>16500</v>
      </c>
    </row>
    <row r="3440" spans="13:56" x14ac:dyDescent="0.55000000000000004">
      <c r="M3440" s="224" t="s">
        <v>41357</v>
      </c>
      <c r="N3440" s="224"/>
      <c r="O3440" s="225">
        <v>16147.47</v>
      </c>
      <c r="Q3440" s="203" t="s">
        <v>4765</v>
      </c>
      <c r="R3440" s="203"/>
      <c r="S3440" s="204">
        <v>391.27</v>
      </c>
      <c r="Y3440" t="s">
        <v>62237</v>
      </c>
      <c r="Z3440">
        <v>225</v>
      </c>
      <c r="AB3440" s="276" t="s">
        <v>70504</v>
      </c>
      <c r="AC3440" s="277">
        <v>15771.95</v>
      </c>
      <c r="AE3440" s="246" t="s">
        <v>63085</v>
      </c>
      <c r="AF3440" s="247">
        <v>10.7</v>
      </c>
      <c r="AH3440" s="226" t="s">
        <v>52032</v>
      </c>
      <c r="AI3440" s="227">
        <v>43.26</v>
      </c>
      <c r="AK3440" s="207" t="s">
        <v>17886</v>
      </c>
      <c r="AL3440" s="208">
        <v>716.8</v>
      </c>
      <c r="AM3440" s="93"/>
      <c r="AN3440" s="199" t="s">
        <v>14436</v>
      </c>
      <c r="AO3440" s="200">
        <v>5928.78</v>
      </c>
      <c r="AT3440" s="263"/>
      <c r="AU3440" s="264"/>
      <c r="AZ3440" s="230" t="s">
        <v>41898</v>
      </c>
      <c r="BA3440" s="231">
        <v>16147.47</v>
      </c>
      <c r="BC3440" s="209" t="s">
        <v>6997</v>
      </c>
      <c r="BD3440" s="210">
        <v>1140</v>
      </c>
    </row>
    <row r="3441" spans="13:56" x14ac:dyDescent="0.55000000000000004">
      <c r="M3441" s="224" t="s">
        <v>41358</v>
      </c>
      <c r="N3441" s="224"/>
      <c r="O3441" s="225">
        <v>51520</v>
      </c>
      <c r="Q3441" s="203" t="s">
        <v>3648</v>
      </c>
      <c r="R3441" s="203"/>
      <c r="S3441" s="204">
        <v>287878.74</v>
      </c>
      <c r="Y3441" t="s">
        <v>49157</v>
      </c>
      <c r="Z3441">
        <v>790.75</v>
      </c>
      <c r="AB3441" s="276" t="s">
        <v>64225</v>
      </c>
      <c r="AC3441" s="277">
        <v>1963.47</v>
      </c>
      <c r="AE3441" s="246" t="s">
        <v>61193</v>
      </c>
      <c r="AF3441" s="247">
        <v>29028.799999999999</v>
      </c>
      <c r="AH3441" s="226" t="s">
        <v>47880</v>
      </c>
      <c r="AI3441" s="227">
        <v>1521.22</v>
      </c>
      <c r="AK3441" s="207" t="s">
        <v>17887</v>
      </c>
      <c r="AL3441" s="208">
        <v>18000</v>
      </c>
      <c r="AM3441" s="93"/>
      <c r="AN3441" s="199" t="s">
        <v>14437</v>
      </c>
      <c r="AO3441" s="200">
        <v>8911.8799999999992</v>
      </c>
      <c r="AT3441" s="263"/>
      <c r="AU3441" s="264"/>
      <c r="AZ3441" s="230" t="s">
        <v>41899</v>
      </c>
      <c r="BA3441" s="231">
        <v>51520</v>
      </c>
      <c r="BC3441" s="209" t="s">
        <v>7219</v>
      </c>
      <c r="BD3441" s="210">
        <v>350</v>
      </c>
    </row>
    <row r="3442" spans="13:56" x14ac:dyDescent="0.55000000000000004">
      <c r="M3442" s="224" t="s">
        <v>41359</v>
      </c>
      <c r="N3442" s="224"/>
      <c r="O3442" s="225">
        <v>96344</v>
      </c>
      <c r="Q3442" s="203" t="s">
        <v>4862</v>
      </c>
      <c r="R3442" s="203"/>
      <c r="S3442" s="204">
        <v>3218.25</v>
      </c>
      <c r="Y3442" t="s">
        <v>68752</v>
      </c>
      <c r="Z3442" s="284">
        <v>503052.24</v>
      </c>
      <c r="AB3442" s="276" t="s">
        <v>67492</v>
      </c>
      <c r="AC3442" s="277">
        <v>1684.66</v>
      </c>
      <c r="AE3442" s="246" t="s">
        <v>63086</v>
      </c>
      <c r="AF3442" s="247">
        <v>1273.53</v>
      </c>
      <c r="AH3442" s="226" t="s">
        <v>44624</v>
      </c>
      <c r="AI3442" s="227">
        <v>121000</v>
      </c>
      <c r="AK3442" s="207" t="s">
        <v>17888</v>
      </c>
      <c r="AL3442" s="208">
        <v>392052.68</v>
      </c>
      <c r="AM3442" s="93"/>
      <c r="AN3442" s="199" t="s">
        <v>14438</v>
      </c>
      <c r="AO3442" s="200">
        <v>14825.25</v>
      </c>
      <c r="AT3442" s="263"/>
      <c r="AU3442" s="264"/>
      <c r="AZ3442" s="230" t="s">
        <v>41900</v>
      </c>
      <c r="BA3442" s="231">
        <v>96344</v>
      </c>
      <c r="BC3442" s="209" t="s">
        <v>7503</v>
      </c>
      <c r="BD3442" s="210">
        <v>5224</v>
      </c>
    </row>
    <row r="3443" spans="13:56" x14ac:dyDescent="0.55000000000000004">
      <c r="M3443" s="224" t="s">
        <v>41360</v>
      </c>
      <c r="N3443" s="224"/>
      <c r="O3443" s="225">
        <v>10500</v>
      </c>
      <c r="Q3443" s="203" t="s">
        <v>4863</v>
      </c>
      <c r="R3443" s="203"/>
      <c r="S3443" s="204">
        <v>246.1</v>
      </c>
      <c r="Y3443" t="s">
        <v>62238</v>
      </c>
      <c r="Z3443" s="284">
        <v>7341.3</v>
      </c>
      <c r="AB3443" s="276" t="s">
        <v>67493</v>
      </c>
      <c r="AC3443" s="277">
        <v>673.47</v>
      </c>
      <c r="AE3443" s="246" t="s">
        <v>61336</v>
      </c>
      <c r="AF3443" s="247">
        <v>1900</v>
      </c>
      <c r="AH3443" s="226" t="s">
        <v>44625</v>
      </c>
      <c r="AI3443" s="227">
        <v>9256.4699999999993</v>
      </c>
      <c r="AK3443" s="207" t="s">
        <v>17889</v>
      </c>
      <c r="AL3443" s="208">
        <v>48000</v>
      </c>
      <c r="AM3443" s="93"/>
      <c r="AN3443" s="199" t="s">
        <v>14439</v>
      </c>
      <c r="AO3443" s="200">
        <v>7870.1</v>
      </c>
      <c r="AT3443" s="263"/>
      <c r="AU3443" s="264"/>
      <c r="AZ3443" s="230" t="s">
        <v>41901</v>
      </c>
      <c r="BA3443" s="231">
        <v>10500</v>
      </c>
      <c r="BC3443" s="209" t="s">
        <v>7905</v>
      </c>
      <c r="BD3443" s="210">
        <v>3787</v>
      </c>
    </row>
    <row r="3444" spans="13:56" x14ac:dyDescent="0.55000000000000004">
      <c r="M3444" s="224" t="s">
        <v>41361</v>
      </c>
      <c r="N3444" s="224"/>
      <c r="O3444" s="225">
        <v>16155</v>
      </c>
      <c r="Q3444" s="203" t="s">
        <v>4864</v>
      </c>
      <c r="R3444" s="203"/>
      <c r="S3444" s="204">
        <v>6000</v>
      </c>
      <c r="Y3444" t="s">
        <v>45592</v>
      </c>
      <c r="Z3444" s="284">
        <v>102069.19</v>
      </c>
      <c r="AB3444" s="276" t="s">
        <v>69973</v>
      </c>
      <c r="AC3444" s="277">
        <v>2400</v>
      </c>
      <c r="AE3444" s="246" t="s">
        <v>61899</v>
      </c>
      <c r="AF3444" s="247">
        <v>78.91</v>
      </c>
      <c r="AH3444" s="226" t="s">
        <v>44626</v>
      </c>
      <c r="AI3444" s="227">
        <v>27750</v>
      </c>
      <c r="AK3444" s="207" t="s">
        <v>17890</v>
      </c>
      <c r="AL3444" s="208">
        <v>6000</v>
      </c>
      <c r="AM3444" s="93"/>
      <c r="AN3444" s="199" t="s">
        <v>14440</v>
      </c>
      <c r="AO3444" s="200">
        <v>137482.31</v>
      </c>
      <c r="AT3444" s="263"/>
      <c r="AU3444" s="264"/>
      <c r="AZ3444" s="230" t="s">
        <v>41902</v>
      </c>
      <c r="BA3444" s="231">
        <v>16155</v>
      </c>
      <c r="BC3444" s="209" t="s">
        <v>8598</v>
      </c>
      <c r="BD3444" s="210">
        <v>1080</v>
      </c>
    </row>
    <row r="3445" spans="13:56" x14ac:dyDescent="0.55000000000000004">
      <c r="M3445" s="224" t="s">
        <v>41362</v>
      </c>
      <c r="N3445" s="224"/>
      <c r="O3445" s="225">
        <v>11847</v>
      </c>
      <c r="Q3445" s="203" t="s">
        <v>4768</v>
      </c>
      <c r="R3445" s="203"/>
      <c r="S3445" s="204">
        <v>441.44</v>
      </c>
      <c r="Y3445" t="s">
        <v>45593</v>
      </c>
      <c r="Z3445" s="284">
        <v>286410.69</v>
      </c>
      <c r="AB3445" s="276" t="s">
        <v>61952</v>
      </c>
      <c r="AC3445" s="277">
        <v>28261.41</v>
      </c>
      <c r="AE3445" s="246" t="s">
        <v>61900</v>
      </c>
      <c r="AF3445" s="247">
        <v>30000</v>
      </c>
      <c r="AH3445" s="226" t="s">
        <v>44627</v>
      </c>
      <c r="AI3445" s="227">
        <v>2122.89</v>
      </c>
      <c r="AK3445" s="207" t="s">
        <v>17891</v>
      </c>
      <c r="AL3445" s="208">
        <v>56902.5</v>
      </c>
      <c r="AM3445" s="93"/>
      <c r="AN3445" s="199" t="s">
        <v>32944</v>
      </c>
      <c r="AO3445" s="200">
        <v>49187.9</v>
      </c>
      <c r="AT3445" s="263"/>
      <c r="AU3445" s="264"/>
      <c r="AZ3445" s="230" t="s">
        <v>41903</v>
      </c>
      <c r="BA3445" s="231">
        <v>11847</v>
      </c>
      <c r="BC3445" s="209" t="s">
        <v>8807</v>
      </c>
      <c r="BD3445" s="210">
        <v>2000</v>
      </c>
    </row>
    <row r="3446" spans="13:56" x14ac:dyDescent="0.55000000000000004">
      <c r="M3446" s="224" t="s">
        <v>41363</v>
      </c>
      <c r="N3446" s="224"/>
      <c r="O3446" s="225">
        <v>71789.14</v>
      </c>
      <c r="Q3446" s="203" t="s">
        <v>3649</v>
      </c>
      <c r="R3446" s="203"/>
      <c r="S3446" s="204">
        <v>37726.93</v>
      </c>
      <c r="Y3446" t="s">
        <v>47263</v>
      </c>
      <c r="Z3446" s="284">
        <v>26860</v>
      </c>
      <c r="AB3446" s="276" t="s">
        <v>61953</v>
      </c>
      <c r="AC3446" s="277">
        <v>2526.36</v>
      </c>
      <c r="AE3446" s="246" t="s">
        <v>61901</v>
      </c>
      <c r="AF3446" s="247">
        <v>2295</v>
      </c>
      <c r="AH3446" s="226" t="s">
        <v>17957</v>
      </c>
      <c r="AI3446" s="227">
        <v>25</v>
      </c>
      <c r="AK3446" s="207" t="s">
        <v>17892</v>
      </c>
      <c r="AL3446" s="208">
        <v>3000</v>
      </c>
      <c r="AM3446" s="93"/>
      <c r="AN3446" s="199" t="s">
        <v>32945</v>
      </c>
      <c r="AO3446" s="200">
        <v>483</v>
      </c>
      <c r="AT3446" s="263"/>
      <c r="AU3446" s="264"/>
      <c r="AZ3446" s="230" t="s">
        <v>41904</v>
      </c>
      <c r="BA3446" s="231">
        <v>71789.14</v>
      </c>
      <c r="BC3446" s="209" t="s">
        <v>9095</v>
      </c>
      <c r="BD3446" s="210">
        <v>2931.47</v>
      </c>
    </row>
    <row r="3447" spans="13:56" x14ac:dyDescent="0.55000000000000004">
      <c r="M3447" s="224" t="s">
        <v>41364</v>
      </c>
      <c r="N3447" s="224"/>
      <c r="O3447" s="225">
        <v>5833</v>
      </c>
      <c r="Q3447" s="203" t="s">
        <v>3650</v>
      </c>
      <c r="R3447" s="203"/>
      <c r="S3447" s="204">
        <v>53948.21</v>
      </c>
      <c r="Y3447" t="s">
        <v>50411</v>
      </c>
      <c r="Z3447" s="284">
        <v>10204.07</v>
      </c>
      <c r="AB3447" s="276" t="s">
        <v>61954</v>
      </c>
      <c r="AC3447" s="277">
        <v>8090.63</v>
      </c>
      <c r="AE3447" s="246" t="s">
        <v>62587</v>
      </c>
      <c r="AF3447" s="247">
        <v>175</v>
      </c>
      <c r="AH3447" s="226" t="s">
        <v>17958</v>
      </c>
      <c r="AI3447" s="227">
        <v>4123.9799999999996</v>
      </c>
      <c r="AK3447" s="207" t="s">
        <v>17893</v>
      </c>
      <c r="AL3447" s="208">
        <v>17475</v>
      </c>
      <c r="AM3447" s="93"/>
      <c r="AN3447" s="199" t="s">
        <v>32946</v>
      </c>
      <c r="AO3447" s="200">
        <v>4921</v>
      </c>
      <c r="AT3447" s="263"/>
      <c r="AU3447" s="264"/>
      <c r="AZ3447" s="230" t="s">
        <v>41905</v>
      </c>
      <c r="BA3447" s="231">
        <v>5833</v>
      </c>
      <c r="BC3447" s="209" t="s">
        <v>9406</v>
      </c>
      <c r="BD3447" s="210">
        <v>19328</v>
      </c>
    </row>
    <row r="3448" spans="13:56" x14ac:dyDescent="0.55000000000000004">
      <c r="M3448" s="224" t="s">
        <v>41365</v>
      </c>
      <c r="N3448" s="224"/>
      <c r="O3448" s="225">
        <v>47088</v>
      </c>
      <c r="Q3448" s="203" t="s">
        <v>3651</v>
      </c>
      <c r="R3448" s="203"/>
      <c r="S3448" s="204">
        <v>10926.79</v>
      </c>
      <c r="Y3448" t="s">
        <v>68753</v>
      </c>
      <c r="Z3448" s="284">
        <v>221372.69</v>
      </c>
      <c r="AB3448" s="276" t="s">
        <v>67494</v>
      </c>
      <c r="AC3448" s="277">
        <v>1250</v>
      </c>
      <c r="AE3448" s="246" t="s">
        <v>63087</v>
      </c>
      <c r="AF3448" s="247">
        <v>1348.48</v>
      </c>
      <c r="AH3448" s="226" t="s">
        <v>17959</v>
      </c>
      <c r="AI3448" s="227">
        <v>443.7</v>
      </c>
      <c r="AK3448" s="207" t="s">
        <v>17894</v>
      </c>
      <c r="AL3448" s="208">
        <v>4399.5</v>
      </c>
      <c r="AM3448" s="93"/>
      <c r="AN3448" s="199" t="s">
        <v>32947</v>
      </c>
      <c r="AO3448" s="200">
        <v>483</v>
      </c>
      <c r="AT3448" s="263"/>
      <c r="AU3448" s="264"/>
      <c r="AZ3448" s="230" t="s">
        <v>41906</v>
      </c>
      <c r="BA3448" s="231">
        <v>47088</v>
      </c>
      <c r="BC3448" s="209" t="s">
        <v>10980</v>
      </c>
      <c r="BD3448" s="210">
        <v>1177</v>
      </c>
    </row>
    <row r="3449" spans="13:56" x14ac:dyDescent="0.55000000000000004">
      <c r="M3449" s="224" t="s">
        <v>41366</v>
      </c>
      <c r="N3449" s="224"/>
      <c r="O3449" s="225">
        <v>4304.33</v>
      </c>
      <c r="Q3449" s="203" t="s">
        <v>3652</v>
      </c>
      <c r="R3449" s="203"/>
      <c r="S3449" s="204">
        <v>24301.55</v>
      </c>
      <c r="Y3449" t="s">
        <v>48255</v>
      </c>
      <c r="Z3449" s="284">
        <v>91395.73</v>
      </c>
      <c r="AB3449" s="276" t="s">
        <v>67495</v>
      </c>
      <c r="AC3449" s="277">
        <v>556.59</v>
      </c>
      <c r="AE3449" s="246" t="s">
        <v>59403</v>
      </c>
      <c r="AF3449" s="247">
        <v>3408</v>
      </c>
      <c r="AH3449" s="226" t="s">
        <v>17960</v>
      </c>
      <c r="AI3449" s="227">
        <v>2035.76</v>
      </c>
      <c r="AK3449" s="207" t="s">
        <v>17895</v>
      </c>
      <c r="AL3449" s="208">
        <v>8912.25</v>
      </c>
      <c r="AM3449" s="93"/>
      <c r="AN3449" s="199" t="s">
        <v>29659</v>
      </c>
      <c r="AO3449" s="200">
        <v>4921</v>
      </c>
      <c r="AT3449" s="263"/>
      <c r="AU3449" s="264"/>
      <c r="AZ3449" s="230" t="s">
        <v>41907</v>
      </c>
      <c r="BA3449" s="231">
        <v>4304.33</v>
      </c>
      <c r="BC3449" s="209" t="s">
        <v>10003</v>
      </c>
      <c r="BD3449" s="210">
        <v>53517.47</v>
      </c>
    </row>
    <row r="3450" spans="13:56" x14ac:dyDescent="0.55000000000000004">
      <c r="M3450" s="224" t="s">
        <v>41367</v>
      </c>
      <c r="N3450" s="224"/>
      <c r="O3450" s="225">
        <v>133749.66</v>
      </c>
      <c r="Q3450" s="203" t="s">
        <v>4771</v>
      </c>
      <c r="R3450" s="203"/>
      <c r="S3450" s="204">
        <v>10213.879999999999</v>
      </c>
      <c r="Y3450" t="s">
        <v>66722</v>
      </c>
      <c r="Z3450" s="284">
        <v>59699.94</v>
      </c>
      <c r="AB3450" s="276" t="s">
        <v>63126</v>
      </c>
      <c r="AC3450" s="277">
        <v>7694.08</v>
      </c>
      <c r="AE3450" s="246" t="s">
        <v>57332</v>
      </c>
      <c r="AF3450" s="247">
        <v>1231764.19</v>
      </c>
      <c r="AH3450" s="226" t="s">
        <v>17965</v>
      </c>
      <c r="AI3450" s="227">
        <v>4716.96</v>
      </c>
      <c r="AK3450" s="207" t="s">
        <v>17896</v>
      </c>
      <c r="AL3450" s="208">
        <v>8000</v>
      </c>
      <c r="AM3450" s="93"/>
      <c r="AN3450" s="199" t="s">
        <v>32948</v>
      </c>
      <c r="AO3450" s="200">
        <v>7504</v>
      </c>
      <c r="AT3450" s="263"/>
      <c r="AU3450" s="264"/>
      <c r="AZ3450" s="230" t="s">
        <v>41908</v>
      </c>
      <c r="BA3450" s="231">
        <v>133749.66</v>
      </c>
      <c r="BC3450" s="209" t="s">
        <v>6824</v>
      </c>
      <c r="BD3450" s="210">
        <v>139824.28</v>
      </c>
    </row>
    <row r="3451" spans="13:56" x14ac:dyDescent="0.55000000000000004">
      <c r="M3451" s="224" t="s">
        <v>41368</v>
      </c>
      <c r="N3451" s="224"/>
      <c r="O3451" s="225">
        <v>19314</v>
      </c>
      <c r="Q3451" s="203" t="s">
        <v>3653</v>
      </c>
      <c r="R3451" s="203"/>
      <c r="S3451" s="204">
        <v>7670.36</v>
      </c>
      <c r="Y3451" t="s">
        <v>62239</v>
      </c>
      <c r="Z3451" s="284">
        <v>2501375.6800000002</v>
      </c>
      <c r="AB3451" s="276" t="s">
        <v>67496</v>
      </c>
      <c r="AC3451" s="277">
        <v>12547.32</v>
      </c>
      <c r="AE3451" s="246" t="s">
        <v>54989</v>
      </c>
      <c r="AF3451" s="247">
        <v>-7577.05</v>
      </c>
      <c r="AH3451" s="226" t="s">
        <v>17966</v>
      </c>
      <c r="AI3451" s="227">
        <v>501.93</v>
      </c>
      <c r="AK3451" s="207" t="s">
        <v>17897</v>
      </c>
      <c r="AL3451" s="208">
        <v>43049.77</v>
      </c>
      <c r="AM3451" s="93"/>
      <c r="AN3451" s="199" t="s">
        <v>29674</v>
      </c>
      <c r="AO3451" s="200">
        <v>7504</v>
      </c>
      <c r="AT3451" s="263"/>
      <c r="AU3451" s="264"/>
      <c r="AZ3451" s="230" t="s">
        <v>41909</v>
      </c>
      <c r="BA3451" s="231">
        <v>19314</v>
      </c>
      <c r="BC3451" s="209" t="s">
        <v>6998</v>
      </c>
      <c r="BD3451" s="210">
        <v>21604</v>
      </c>
    </row>
    <row r="3452" spans="13:56" x14ac:dyDescent="0.55000000000000004">
      <c r="M3452" s="224" t="s">
        <v>41369</v>
      </c>
      <c r="N3452" s="224"/>
      <c r="O3452" s="225">
        <v>5833</v>
      </c>
      <c r="Q3452" s="203" t="s">
        <v>4774</v>
      </c>
      <c r="R3452" s="203"/>
      <c r="S3452" s="204">
        <v>758.31</v>
      </c>
      <c r="Y3452" t="s">
        <v>68757</v>
      </c>
      <c r="Z3452" s="284">
        <v>2804.44</v>
      </c>
      <c r="AB3452" s="276" t="s">
        <v>67497</v>
      </c>
      <c r="AC3452" s="277">
        <v>814.97</v>
      </c>
      <c r="AE3452" s="246" t="s">
        <v>18213</v>
      </c>
      <c r="AF3452" s="247">
        <v>-1231764.19</v>
      </c>
      <c r="AH3452" s="226" t="s">
        <v>46784</v>
      </c>
      <c r="AI3452" s="227">
        <v>9325.5</v>
      </c>
      <c r="AK3452" s="207" t="s">
        <v>17898</v>
      </c>
      <c r="AL3452" s="208">
        <v>13910.46</v>
      </c>
      <c r="AM3452" s="93"/>
      <c r="AN3452" s="199" t="s">
        <v>14441</v>
      </c>
      <c r="AO3452" s="200">
        <v>29373.439999999999</v>
      </c>
      <c r="AT3452" s="263"/>
      <c r="AU3452" s="264"/>
      <c r="AZ3452" s="230" t="s">
        <v>41910</v>
      </c>
      <c r="BA3452" s="231">
        <v>5833</v>
      </c>
      <c r="BC3452" s="209" t="s">
        <v>7220</v>
      </c>
      <c r="BD3452" s="210">
        <v>100</v>
      </c>
    </row>
    <row r="3453" spans="13:56" x14ac:dyDescent="0.55000000000000004">
      <c r="M3453" s="224" t="s">
        <v>41370</v>
      </c>
      <c r="N3453" s="224"/>
      <c r="O3453" s="225">
        <v>56087</v>
      </c>
      <c r="Q3453" s="203" t="s">
        <v>4775</v>
      </c>
      <c r="R3453" s="203"/>
      <c r="S3453" s="204">
        <v>31895.360000000001</v>
      </c>
      <c r="Y3453" t="s">
        <v>50412</v>
      </c>
      <c r="Z3453" s="284">
        <v>13538.69</v>
      </c>
      <c r="AB3453" s="276" t="s">
        <v>66574</v>
      </c>
      <c r="AC3453" s="277">
        <v>2465</v>
      </c>
      <c r="AE3453" s="246" t="s">
        <v>54990</v>
      </c>
      <c r="AF3453" s="247">
        <v>-1776.99</v>
      </c>
      <c r="AH3453" s="226" t="s">
        <v>48763</v>
      </c>
      <c r="AI3453" s="227">
        <v>791.21</v>
      </c>
      <c r="AK3453" s="207" t="s">
        <v>17899</v>
      </c>
      <c r="AL3453" s="208">
        <v>12276.25</v>
      </c>
      <c r="AM3453" s="93"/>
      <c r="AN3453" s="199" t="s">
        <v>14442</v>
      </c>
      <c r="AO3453" s="200">
        <v>745.89</v>
      </c>
      <c r="AT3453" s="263"/>
      <c r="AU3453" s="264"/>
      <c r="AZ3453" s="230" t="s">
        <v>41911</v>
      </c>
      <c r="BA3453" s="231">
        <v>56087</v>
      </c>
      <c r="BC3453" s="209" t="s">
        <v>7504</v>
      </c>
      <c r="BD3453" s="210">
        <v>70306.899999999994</v>
      </c>
    </row>
    <row r="3454" spans="13:56" x14ac:dyDescent="0.55000000000000004">
      <c r="M3454" s="224" t="s">
        <v>41371</v>
      </c>
      <c r="N3454" s="224"/>
      <c r="O3454" s="225">
        <v>54892</v>
      </c>
      <c r="Q3454" s="203" t="s">
        <v>3654</v>
      </c>
      <c r="R3454" s="203"/>
      <c r="S3454" s="204">
        <v>1141</v>
      </c>
      <c r="Y3454" t="s">
        <v>71679</v>
      </c>
      <c r="Z3454" s="284">
        <v>10515.19</v>
      </c>
      <c r="AB3454" s="276" t="s">
        <v>67498</v>
      </c>
      <c r="AC3454" s="277">
        <v>7000</v>
      </c>
      <c r="AE3454" s="246" t="s">
        <v>36153</v>
      </c>
      <c r="AF3454" s="247">
        <v>1026</v>
      </c>
      <c r="AH3454" s="226" t="s">
        <v>52033</v>
      </c>
      <c r="AI3454" s="227">
        <v>1194</v>
      </c>
      <c r="AK3454" s="207" t="s">
        <v>17900</v>
      </c>
      <c r="AL3454" s="208">
        <v>9750.9</v>
      </c>
      <c r="AM3454" s="93"/>
      <c r="AN3454" s="199" t="s">
        <v>14443</v>
      </c>
      <c r="AO3454" s="200">
        <v>788</v>
      </c>
      <c r="AT3454" s="263"/>
      <c r="AU3454" s="264"/>
      <c r="AZ3454" s="230" t="s">
        <v>41912</v>
      </c>
      <c r="BA3454" s="231">
        <v>54892</v>
      </c>
      <c r="BC3454" s="209" t="s">
        <v>7906</v>
      </c>
      <c r="BD3454" s="210">
        <v>50813.93</v>
      </c>
    </row>
    <row r="3455" spans="13:56" x14ac:dyDescent="0.55000000000000004">
      <c r="M3455" s="224" t="s">
        <v>41372</v>
      </c>
      <c r="N3455" s="224"/>
      <c r="O3455" s="225">
        <v>12372</v>
      </c>
      <c r="Q3455" s="203" t="s">
        <v>4776</v>
      </c>
      <c r="R3455" s="203"/>
      <c r="S3455" s="204">
        <v>96316.37</v>
      </c>
      <c r="Y3455" t="s">
        <v>68758</v>
      </c>
      <c r="Z3455" s="284">
        <v>2498.0100000000002</v>
      </c>
      <c r="AB3455" s="276" t="s">
        <v>67499</v>
      </c>
      <c r="AC3455" s="277">
        <v>535.49</v>
      </c>
      <c r="AE3455" s="246" t="s">
        <v>54991</v>
      </c>
      <c r="AF3455" s="247">
        <v>-0.26</v>
      </c>
      <c r="AH3455" s="226" t="s">
        <v>52034</v>
      </c>
      <c r="AI3455" s="227">
        <v>24071.54</v>
      </c>
      <c r="AK3455" s="207" t="s">
        <v>17901</v>
      </c>
      <c r="AL3455" s="208">
        <v>18000</v>
      </c>
      <c r="AM3455" s="93"/>
      <c r="AN3455" s="199" t="s">
        <v>32949</v>
      </c>
      <c r="AO3455" s="200">
        <v>13370.25</v>
      </c>
      <c r="AT3455" s="263"/>
      <c r="AU3455" s="264"/>
      <c r="AZ3455" s="230" t="s">
        <v>41913</v>
      </c>
      <c r="BA3455" s="231">
        <v>12372</v>
      </c>
      <c r="BC3455" s="209" t="s">
        <v>8146</v>
      </c>
      <c r="BD3455" s="210">
        <v>25392.39</v>
      </c>
    </row>
    <row r="3456" spans="13:56" x14ac:dyDescent="0.55000000000000004">
      <c r="M3456" s="224" t="s">
        <v>41373</v>
      </c>
      <c r="N3456" s="224"/>
      <c r="O3456" s="225">
        <v>65849</v>
      </c>
      <c r="Q3456" s="203" t="s">
        <v>4777</v>
      </c>
      <c r="R3456" s="203"/>
      <c r="S3456" s="204">
        <v>46425.36</v>
      </c>
      <c r="Y3456" t="s">
        <v>50414</v>
      </c>
      <c r="Z3456" s="284">
        <v>21425.63</v>
      </c>
      <c r="AB3456" s="276" t="s">
        <v>67500</v>
      </c>
      <c r="AC3456" s="277">
        <v>1751.4</v>
      </c>
      <c r="AE3456" s="246" t="s">
        <v>33307</v>
      </c>
      <c r="AF3456" s="247">
        <v>-20157.16</v>
      </c>
      <c r="AH3456" s="226" t="s">
        <v>52035</v>
      </c>
      <c r="AI3456" s="227">
        <v>36500.04</v>
      </c>
      <c r="AK3456" s="207" t="s">
        <v>17902</v>
      </c>
      <c r="AL3456" s="208">
        <v>34778.42</v>
      </c>
      <c r="AM3456" s="93"/>
      <c r="AN3456" s="199" t="s">
        <v>32950</v>
      </c>
      <c r="AO3456" s="200">
        <v>2988.37</v>
      </c>
      <c r="AT3456" s="263"/>
      <c r="AU3456" s="264"/>
      <c r="AZ3456" s="230" t="s">
        <v>41914</v>
      </c>
      <c r="BA3456" s="231">
        <v>65849</v>
      </c>
      <c r="BC3456" s="209" t="s">
        <v>8427</v>
      </c>
      <c r="BD3456" s="210">
        <v>74652.509999999995</v>
      </c>
    </row>
    <row r="3457" spans="13:56" x14ac:dyDescent="0.55000000000000004">
      <c r="M3457" s="224" t="s">
        <v>41374</v>
      </c>
      <c r="N3457" s="224"/>
      <c r="O3457" s="225">
        <v>21530</v>
      </c>
      <c r="Q3457" s="203" t="s">
        <v>4869</v>
      </c>
      <c r="R3457" s="203"/>
      <c r="S3457" s="204">
        <v>7154</v>
      </c>
      <c r="Y3457" t="s">
        <v>62488</v>
      </c>
      <c r="Z3457" s="284">
        <v>29906.01</v>
      </c>
      <c r="AB3457" s="276" t="s">
        <v>58235</v>
      </c>
      <c r="AC3457" s="277">
        <v>53483.51</v>
      </c>
      <c r="AE3457" s="246" t="s">
        <v>52063</v>
      </c>
      <c r="AF3457" s="247">
        <v>804</v>
      </c>
      <c r="AH3457" s="226" t="s">
        <v>52036</v>
      </c>
      <c r="AI3457" s="227">
        <v>24733.360000000001</v>
      </c>
      <c r="AK3457" s="207" t="s">
        <v>17903</v>
      </c>
      <c r="AL3457" s="208">
        <v>402552.68</v>
      </c>
      <c r="AM3457" s="93"/>
      <c r="AN3457" s="199" t="s">
        <v>32951</v>
      </c>
      <c r="AO3457" s="200">
        <v>804.9</v>
      </c>
      <c r="AT3457" s="263"/>
      <c r="AU3457" s="264"/>
      <c r="AZ3457" s="230" t="s">
        <v>41915</v>
      </c>
      <c r="BA3457" s="231">
        <v>21530</v>
      </c>
      <c r="BC3457" s="209" t="s">
        <v>8808</v>
      </c>
      <c r="BD3457" s="210">
        <v>7781</v>
      </c>
    </row>
    <row r="3458" spans="13:56" x14ac:dyDescent="0.55000000000000004">
      <c r="M3458" s="224" t="s">
        <v>41375</v>
      </c>
      <c r="N3458" s="224"/>
      <c r="O3458" s="225">
        <v>16124.09</v>
      </c>
      <c r="Q3458" s="203" t="s">
        <v>4779</v>
      </c>
      <c r="R3458" s="203"/>
      <c r="S3458" s="204">
        <v>54602</v>
      </c>
      <c r="Y3458" t="s">
        <v>68763</v>
      </c>
      <c r="Z3458" s="284">
        <v>4596.5200000000004</v>
      </c>
      <c r="AB3458" s="276" t="s">
        <v>67501</v>
      </c>
      <c r="AC3458" s="277">
        <v>1274.6300000000001</v>
      </c>
      <c r="AE3458" s="246" t="s">
        <v>52064</v>
      </c>
      <c r="AF3458" s="247">
        <v>1891.5</v>
      </c>
      <c r="AH3458" s="226" t="s">
        <v>52037</v>
      </c>
      <c r="AI3458" s="227">
        <v>21810</v>
      </c>
      <c r="AK3458" s="207" t="s">
        <v>17904</v>
      </c>
      <c r="AL3458" s="208">
        <v>48000</v>
      </c>
      <c r="AM3458" s="93"/>
      <c r="AN3458" s="199" t="s">
        <v>32952</v>
      </c>
      <c r="AO3458" s="200">
        <v>116717.48</v>
      </c>
      <c r="AT3458" s="263"/>
      <c r="AU3458" s="264"/>
      <c r="AZ3458" s="230" t="s">
        <v>41916</v>
      </c>
      <c r="BA3458" s="231">
        <v>16124.09</v>
      </c>
      <c r="BC3458" s="209" t="s">
        <v>9096</v>
      </c>
      <c r="BD3458" s="210">
        <v>62260.15</v>
      </c>
    </row>
    <row r="3459" spans="13:56" x14ac:dyDescent="0.55000000000000004">
      <c r="M3459" s="224" t="s">
        <v>41376</v>
      </c>
      <c r="N3459" s="224"/>
      <c r="O3459" s="225">
        <v>56705</v>
      </c>
      <c r="Q3459" s="203" t="s">
        <v>3655</v>
      </c>
      <c r="R3459" s="203"/>
      <c r="S3459" s="204">
        <v>12581.37</v>
      </c>
      <c r="Y3459" t="s">
        <v>66724</v>
      </c>
      <c r="Z3459" s="284">
        <v>44001.95</v>
      </c>
      <c r="AB3459" s="276" t="s">
        <v>70505</v>
      </c>
      <c r="AC3459" s="277">
        <v>950</v>
      </c>
      <c r="AE3459" s="246" t="s">
        <v>33308</v>
      </c>
      <c r="AF3459" s="247">
        <v>-972.25</v>
      </c>
      <c r="AH3459" s="226" t="s">
        <v>48764</v>
      </c>
      <c r="AI3459" s="227">
        <v>6704.33</v>
      </c>
      <c r="AK3459" s="207" t="s">
        <v>17905</v>
      </c>
      <c r="AL3459" s="208">
        <v>6000</v>
      </c>
      <c r="AM3459" s="93"/>
      <c r="AN3459" s="199" t="s">
        <v>14444</v>
      </c>
      <c r="AO3459" s="200">
        <v>29373.439999999999</v>
      </c>
      <c r="AT3459" s="263"/>
      <c r="AU3459" s="264"/>
      <c r="AZ3459" s="230" t="s">
        <v>41917</v>
      </c>
      <c r="BA3459" s="231">
        <v>56705</v>
      </c>
      <c r="BC3459" s="209" t="s">
        <v>9407</v>
      </c>
      <c r="BD3459" s="210">
        <v>715328.9</v>
      </c>
    </row>
    <row r="3460" spans="13:56" x14ac:dyDescent="0.55000000000000004">
      <c r="M3460" s="224" t="s">
        <v>41377</v>
      </c>
      <c r="N3460" s="224"/>
      <c r="O3460" s="225">
        <v>4306</v>
      </c>
      <c r="Q3460" s="203" t="s">
        <v>4870</v>
      </c>
      <c r="R3460" s="203"/>
      <c r="S3460" s="204">
        <v>5689</v>
      </c>
      <c r="Y3460" t="s">
        <v>70201</v>
      </c>
      <c r="Z3460" s="284">
        <v>14603.64</v>
      </c>
      <c r="AB3460" s="276" t="s">
        <v>60362</v>
      </c>
      <c r="AC3460" s="277">
        <v>13927.23</v>
      </c>
      <c r="AE3460" s="246" t="s">
        <v>33309</v>
      </c>
      <c r="AF3460" s="247">
        <v>-412.05</v>
      </c>
      <c r="AH3460" s="226" t="s">
        <v>52038</v>
      </c>
      <c r="AI3460" s="227">
        <v>21050.880000000001</v>
      </c>
      <c r="AK3460" s="207" t="s">
        <v>17906</v>
      </c>
      <c r="AL3460" s="208">
        <v>19616.310000000001</v>
      </c>
      <c r="AM3460" s="93"/>
      <c r="AN3460" s="199" t="s">
        <v>14445</v>
      </c>
      <c r="AO3460" s="200">
        <v>745.89</v>
      </c>
      <c r="AT3460" s="263"/>
      <c r="AU3460" s="264"/>
      <c r="AZ3460" s="230" t="s">
        <v>41918</v>
      </c>
      <c r="BA3460" s="231">
        <v>4306</v>
      </c>
      <c r="BC3460" s="209" t="s">
        <v>10981</v>
      </c>
      <c r="BD3460" s="210">
        <v>5137.84</v>
      </c>
    </row>
    <row r="3461" spans="13:56" x14ac:dyDescent="0.55000000000000004">
      <c r="M3461" s="224" t="s">
        <v>41378</v>
      </c>
      <c r="N3461" s="224"/>
      <c r="O3461" s="225">
        <v>41066</v>
      </c>
      <c r="Q3461" s="203" t="s">
        <v>4784</v>
      </c>
      <c r="R3461" s="203"/>
      <c r="S3461" s="204">
        <v>11064.9</v>
      </c>
      <c r="Y3461" t="s">
        <v>71680</v>
      </c>
      <c r="Z3461" s="284">
        <v>7098.66</v>
      </c>
      <c r="AB3461" s="276" t="s">
        <v>60363</v>
      </c>
      <c r="AC3461" s="277">
        <v>1065.4000000000001</v>
      </c>
      <c r="AE3461" s="246" t="s">
        <v>34807</v>
      </c>
      <c r="AF3461" s="247">
        <v>18845.96</v>
      </c>
      <c r="AH3461" s="226" t="s">
        <v>52039</v>
      </c>
      <c r="AI3461" s="227">
        <v>2584.1999999999998</v>
      </c>
      <c r="AK3461" s="207" t="s">
        <v>17907</v>
      </c>
      <c r="AL3461" s="208">
        <v>108211.76</v>
      </c>
      <c r="AM3461" s="93"/>
      <c r="AN3461" s="199" t="s">
        <v>14446</v>
      </c>
      <c r="AO3461" s="200">
        <v>788</v>
      </c>
      <c r="AT3461" s="263"/>
      <c r="AU3461" s="264"/>
      <c r="AZ3461" s="230" t="s">
        <v>41919</v>
      </c>
      <c r="BA3461" s="231">
        <v>41066</v>
      </c>
      <c r="BC3461" s="209" t="s">
        <v>9686</v>
      </c>
      <c r="BD3461" s="210">
        <v>12371.45</v>
      </c>
    </row>
    <row r="3462" spans="13:56" x14ac:dyDescent="0.55000000000000004">
      <c r="M3462" s="224" t="s">
        <v>41379</v>
      </c>
      <c r="N3462" s="224"/>
      <c r="O3462" s="225">
        <v>3229.5</v>
      </c>
      <c r="Q3462" s="203" t="s">
        <v>4871</v>
      </c>
      <c r="R3462" s="203"/>
      <c r="S3462" s="204">
        <v>4365.46</v>
      </c>
      <c r="Y3462" t="s">
        <v>71681</v>
      </c>
      <c r="Z3462">
        <v>614.05999999999995</v>
      </c>
      <c r="AB3462" s="276" t="s">
        <v>60364</v>
      </c>
      <c r="AC3462" s="277">
        <v>3409.53</v>
      </c>
      <c r="AE3462" s="246" t="s">
        <v>60299</v>
      </c>
      <c r="AF3462" s="247">
        <v>168929.84</v>
      </c>
      <c r="AH3462" s="226" t="s">
        <v>48765</v>
      </c>
      <c r="AI3462" s="227">
        <v>9080.26</v>
      </c>
      <c r="AK3462" s="207" t="s">
        <v>17908</v>
      </c>
      <c r="AL3462" s="208">
        <v>2030.75</v>
      </c>
      <c r="AM3462" s="93"/>
      <c r="AN3462" s="199" t="s">
        <v>29760</v>
      </c>
      <c r="AO3462" s="200">
        <v>13370.25</v>
      </c>
      <c r="AT3462" s="263"/>
      <c r="AU3462" s="264"/>
      <c r="AZ3462" s="230" t="s">
        <v>41920</v>
      </c>
      <c r="BA3462" s="231">
        <v>3229.5</v>
      </c>
      <c r="BC3462" s="209" t="s">
        <v>12273</v>
      </c>
      <c r="BD3462" s="210">
        <v>10450</v>
      </c>
    </row>
    <row r="3463" spans="13:56" x14ac:dyDescent="0.55000000000000004">
      <c r="M3463" s="224" t="s">
        <v>41380</v>
      </c>
      <c r="N3463" s="224"/>
      <c r="O3463" s="225">
        <v>46483</v>
      </c>
      <c r="Q3463" s="203" t="s">
        <v>4875</v>
      </c>
      <c r="R3463" s="203"/>
      <c r="S3463" s="204">
        <v>591.26</v>
      </c>
      <c r="Y3463" t="s">
        <v>61596</v>
      </c>
      <c r="Z3463" s="284">
        <v>5266.87</v>
      </c>
      <c r="AB3463" s="276" t="s">
        <v>67502</v>
      </c>
      <c r="AC3463" s="277">
        <v>123.95</v>
      </c>
      <c r="AE3463" s="246" t="s">
        <v>18221</v>
      </c>
      <c r="AF3463" s="247">
        <v>-5898.62</v>
      </c>
      <c r="AH3463" s="226" t="s">
        <v>47881</v>
      </c>
      <c r="AI3463" s="227">
        <v>5500</v>
      </c>
      <c r="AK3463" s="207" t="s">
        <v>17909</v>
      </c>
      <c r="AL3463" s="208">
        <v>3000</v>
      </c>
      <c r="AM3463" s="93"/>
      <c r="AN3463" s="199" t="s">
        <v>29763</v>
      </c>
      <c r="AO3463" s="200">
        <v>2988.37</v>
      </c>
      <c r="AT3463" s="263"/>
      <c r="AU3463" s="264"/>
      <c r="AZ3463" s="230" t="s">
        <v>41921</v>
      </c>
      <c r="BA3463" s="231">
        <v>46483</v>
      </c>
      <c r="BC3463" s="209" t="s">
        <v>12020</v>
      </c>
      <c r="BD3463" s="210">
        <v>76424.38</v>
      </c>
    </row>
    <row r="3464" spans="13:56" x14ac:dyDescent="0.55000000000000004">
      <c r="M3464" s="224" t="s">
        <v>41381</v>
      </c>
      <c r="N3464" s="224"/>
      <c r="O3464" s="225">
        <v>19600</v>
      </c>
      <c r="Q3464" s="203" t="s">
        <v>4878</v>
      </c>
      <c r="R3464" s="203"/>
      <c r="S3464" s="204">
        <v>2708.36</v>
      </c>
      <c r="Y3464" t="s">
        <v>71682</v>
      </c>
      <c r="Z3464" s="284">
        <v>5216.68</v>
      </c>
      <c r="AB3464" s="276" t="s">
        <v>61955</v>
      </c>
      <c r="AC3464" s="277">
        <v>8300.7000000000007</v>
      </c>
      <c r="AE3464" s="246" t="s">
        <v>18222</v>
      </c>
      <c r="AF3464" s="247">
        <v>-165909.46</v>
      </c>
      <c r="AH3464" s="226" t="s">
        <v>36141</v>
      </c>
      <c r="AI3464" s="227">
        <v>1200</v>
      </c>
      <c r="AK3464" s="207" t="s">
        <v>17910</v>
      </c>
      <c r="AL3464" s="208">
        <v>2000</v>
      </c>
      <c r="AM3464" s="93"/>
      <c r="AN3464" s="199" t="s">
        <v>29767</v>
      </c>
      <c r="AO3464" s="200">
        <v>804.9</v>
      </c>
      <c r="AT3464" s="263"/>
      <c r="AU3464" s="264"/>
      <c r="AZ3464" s="230" t="s">
        <v>41922</v>
      </c>
      <c r="BA3464" s="231">
        <v>19600</v>
      </c>
      <c r="BC3464" s="209" t="s">
        <v>10004</v>
      </c>
      <c r="BD3464" s="210">
        <v>1272447.73</v>
      </c>
    </row>
    <row r="3465" spans="13:56" x14ac:dyDescent="0.55000000000000004">
      <c r="M3465" s="224" t="s">
        <v>41382</v>
      </c>
      <c r="N3465" s="224"/>
      <c r="O3465" s="225">
        <v>285137</v>
      </c>
      <c r="Q3465" s="203" t="s">
        <v>4879</v>
      </c>
      <c r="R3465" s="203"/>
      <c r="S3465" s="204">
        <v>7263</v>
      </c>
      <c r="Y3465" t="s">
        <v>34125</v>
      </c>
      <c r="Z3465" s="284">
        <v>21161.46</v>
      </c>
      <c r="AB3465" s="276" t="s">
        <v>58237</v>
      </c>
      <c r="AC3465" s="277">
        <v>9627.35</v>
      </c>
      <c r="AE3465" s="246" t="s">
        <v>18223</v>
      </c>
      <c r="AF3465" s="247">
        <v>-220.16</v>
      </c>
      <c r="AH3465" s="226" t="s">
        <v>48766</v>
      </c>
      <c r="AI3465" s="227">
        <v>394.01</v>
      </c>
      <c r="AK3465" s="207" t="s">
        <v>17911</v>
      </c>
      <c r="AL3465" s="208">
        <v>46232.959999999999</v>
      </c>
      <c r="AM3465" s="93"/>
      <c r="AN3465" s="199" t="s">
        <v>29770</v>
      </c>
      <c r="AO3465" s="200">
        <v>116717.48</v>
      </c>
      <c r="AT3465" s="263"/>
      <c r="AU3465" s="264"/>
      <c r="AZ3465" s="230" t="s">
        <v>41923</v>
      </c>
      <c r="BA3465" s="231">
        <v>285137</v>
      </c>
      <c r="BC3465" s="209" t="s">
        <v>6825</v>
      </c>
      <c r="BD3465" s="210">
        <v>22831</v>
      </c>
    </row>
    <row r="3466" spans="13:56" x14ac:dyDescent="0.55000000000000004">
      <c r="M3466" s="224" t="s">
        <v>41383</v>
      </c>
      <c r="N3466" s="224"/>
      <c r="O3466" s="225">
        <v>7539</v>
      </c>
      <c r="Q3466" s="203" t="s">
        <v>4882</v>
      </c>
      <c r="R3466" s="203"/>
      <c r="S3466" s="204">
        <v>1478</v>
      </c>
      <c r="Y3466" t="s">
        <v>35673</v>
      </c>
      <c r="Z3466" s="284">
        <v>11854</v>
      </c>
      <c r="AB3466" s="276" t="s">
        <v>58238</v>
      </c>
      <c r="AC3466" s="277">
        <v>636.65</v>
      </c>
      <c r="AE3466" s="246" t="s">
        <v>18224</v>
      </c>
      <c r="AF3466" s="247">
        <v>3098.04</v>
      </c>
      <c r="AH3466" s="226" t="s">
        <v>48767</v>
      </c>
      <c r="AI3466" s="227">
        <v>529.98</v>
      </c>
      <c r="AK3466" s="207" t="s">
        <v>17912</v>
      </c>
      <c r="AL3466" s="208">
        <v>350</v>
      </c>
      <c r="AM3466" s="93"/>
      <c r="AN3466" s="199" t="s">
        <v>32953</v>
      </c>
      <c r="AO3466" s="200">
        <v>21.6</v>
      </c>
      <c r="AT3466" s="263"/>
      <c r="AU3466" s="264"/>
      <c r="AZ3466" s="230" t="s">
        <v>41924</v>
      </c>
      <c r="BA3466" s="231">
        <v>7539</v>
      </c>
      <c r="BC3466" s="209" t="s">
        <v>6999</v>
      </c>
      <c r="BD3466" s="210">
        <v>460</v>
      </c>
    </row>
    <row r="3467" spans="13:56" x14ac:dyDescent="0.55000000000000004">
      <c r="M3467" s="224" t="s">
        <v>41384</v>
      </c>
      <c r="N3467" s="224"/>
      <c r="O3467" s="225">
        <v>47211</v>
      </c>
      <c r="Q3467" s="203" t="s">
        <v>3656</v>
      </c>
      <c r="R3467" s="203"/>
      <c r="S3467" s="204">
        <v>70880.62</v>
      </c>
      <c r="Y3467" t="s">
        <v>34130</v>
      </c>
      <c r="Z3467" s="284">
        <v>3150</v>
      </c>
      <c r="AB3467" s="276" t="s">
        <v>67503</v>
      </c>
      <c r="AC3467" s="277">
        <v>11156.56</v>
      </c>
      <c r="AE3467" s="246" t="s">
        <v>54992</v>
      </c>
      <c r="AF3467" s="247">
        <v>-0.36</v>
      </c>
      <c r="AH3467" s="226" t="s">
        <v>49768</v>
      </c>
      <c r="AI3467" s="227">
        <v>4591.68</v>
      </c>
      <c r="AK3467" s="207" t="s">
        <v>17913</v>
      </c>
      <c r="AL3467" s="208">
        <v>162.80000000000001</v>
      </c>
      <c r="AM3467" s="93"/>
      <c r="AN3467" s="199" t="s">
        <v>32954</v>
      </c>
      <c r="AO3467" s="200">
        <v>566.5</v>
      </c>
      <c r="AT3467" s="263"/>
      <c r="AU3467" s="264"/>
      <c r="AZ3467" s="230" t="s">
        <v>41925</v>
      </c>
      <c r="BA3467" s="231">
        <v>47211</v>
      </c>
      <c r="BC3467" s="209" t="s">
        <v>7221</v>
      </c>
      <c r="BD3467" s="210">
        <v>821</v>
      </c>
    </row>
    <row r="3468" spans="13:56" x14ac:dyDescent="0.55000000000000004">
      <c r="M3468" s="224" t="s">
        <v>41385</v>
      </c>
      <c r="N3468" s="224"/>
      <c r="O3468" s="225">
        <v>17232</v>
      </c>
      <c r="Q3468" s="203" t="s">
        <v>4886</v>
      </c>
      <c r="R3468" s="203"/>
      <c r="S3468" s="204">
        <v>882.81</v>
      </c>
      <c r="Y3468" t="s">
        <v>34131</v>
      </c>
      <c r="Z3468" s="284">
        <v>11086.6</v>
      </c>
      <c r="AB3468" s="276" t="s">
        <v>61374</v>
      </c>
      <c r="AC3468" s="277">
        <v>3644.84</v>
      </c>
      <c r="AE3468" s="246" t="s">
        <v>40201</v>
      </c>
      <c r="AF3468" s="247">
        <v>98315.38</v>
      </c>
      <c r="AH3468" s="226" t="s">
        <v>49769</v>
      </c>
      <c r="AI3468" s="227">
        <v>351.32</v>
      </c>
      <c r="AK3468" s="207" t="s">
        <v>17914</v>
      </c>
      <c r="AL3468" s="208">
        <v>25049.83</v>
      </c>
      <c r="AM3468" s="93"/>
      <c r="AN3468" s="199" t="s">
        <v>32955</v>
      </c>
      <c r="AO3468" s="200">
        <v>140.22</v>
      </c>
      <c r="AT3468" s="263"/>
      <c r="AU3468" s="264"/>
      <c r="AZ3468" s="230" t="s">
        <v>41926</v>
      </c>
      <c r="BA3468" s="231">
        <v>17232</v>
      </c>
      <c r="BC3468" s="209" t="s">
        <v>7505</v>
      </c>
      <c r="BD3468" s="210">
        <v>14462.51</v>
      </c>
    </row>
    <row r="3469" spans="13:56" x14ac:dyDescent="0.55000000000000004">
      <c r="M3469" s="224" t="s">
        <v>41386</v>
      </c>
      <c r="N3469" s="224"/>
      <c r="O3469" s="225">
        <v>14001</v>
      </c>
      <c r="Q3469" s="203" t="s">
        <v>4787</v>
      </c>
      <c r="R3469" s="203"/>
      <c r="S3469" s="204">
        <v>403205.99</v>
      </c>
      <c r="Y3469" t="s">
        <v>34132</v>
      </c>
      <c r="Z3469" s="284">
        <v>3371.54</v>
      </c>
      <c r="AB3469" s="276" t="s">
        <v>60366</v>
      </c>
      <c r="AC3469" s="277">
        <v>18176.099999999999</v>
      </c>
      <c r="AE3469" s="246" t="s">
        <v>59002</v>
      </c>
      <c r="AF3469" s="247">
        <v>972.45</v>
      </c>
      <c r="AH3469" s="226" t="s">
        <v>44628</v>
      </c>
      <c r="AI3469" s="227">
        <v>7000</v>
      </c>
      <c r="AK3469" s="207" t="s">
        <v>17915</v>
      </c>
      <c r="AL3469" s="208">
        <v>29464.47</v>
      </c>
      <c r="AM3469" s="93"/>
      <c r="AN3469" s="199" t="s">
        <v>32956</v>
      </c>
      <c r="AO3469" s="200">
        <v>3649.79</v>
      </c>
      <c r="AT3469" s="263"/>
      <c r="AU3469" s="264"/>
      <c r="AZ3469" s="230" t="s">
        <v>41927</v>
      </c>
      <c r="BA3469" s="231">
        <v>14001</v>
      </c>
      <c r="BC3469" s="209" t="s">
        <v>7907</v>
      </c>
      <c r="BD3469" s="210">
        <v>1368</v>
      </c>
    </row>
    <row r="3470" spans="13:56" x14ac:dyDescent="0.55000000000000004">
      <c r="M3470" s="224" t="s">
        <v>41387</v>
      </c>
      <c r="N3470" s="224"/>
      <c r="O3470" s="225">
        <v>841064.94</v>
      </c>
      <c r="Q3470" s="203" t="s">
        <v>4788</v>
      </c>
      <c r="R3470" s="203"/>
      <c r="S3470" s="204">
        <v>3077.46</v>
      </c>
      <c r="Y3470" t="s">
        <v>34133</v>
      </c>
      <c r="Z3470" s="284">
        <v>10890.6</v>
      </c>
      <c r="AB3470" s="276" t="s">
        <v>60367</v>
      </c>
      <c r="AC3470" s="277">
        <v>1390.36</v>
      </c>
      <c r="AE3470" s="246" t="s">
        <v>38997</v>
      </c>
      <c r="AF3470" s="247">
        <v>30100</v>
      </c>
      <c r="AH3470" s="226" t="s">
        <v>44629</v>
      </c>
      <c r="AI3470" s="227">
        <v>535.5</v>
      </c>
      <c r="AK3470" s="207" t="s">
        <v>17916</v>
      </c>
      <c r="AL3470" s="208">
        <v>5451.38</v>
      </c>
      <c r="AM3470" s="93"/>
      <c r="AN3470" s="199" t="s">
        <v>32957</v>
      </c>
      <c r="AO3470" s="200">
        <v>21.6</v>
      </c>
      <c r="AT3470" s="263"/>
      <c r="AU3470" s="264"/>
      <c r="AZ3470" s="230" t="s">
        <v>41928</v>
      </c>
      <c r="BA3470" s="231">
        <v>841064.94</v>
      </c>
      <c r="BC3470" s="209" t="s">
        <v>8147</v>
      </c>
      <c r="BD3470" s="210">
        <v>1320</v>
      </c>
    </row>
    <row r="3471" spans="13:56" x14ac:dyDescent="0.55000000000000004">
      <c r="M3471" s="224" t="s">
        <v>41388</v>
      </c>
      <c r="N3471" s="224"/>
      <c r="O3471" s="225">
        <v>26925</v>
      </c>
      <c r="Q3471" s="203" t="s">
        <v>4790</v>
      </c>
      <c r="R3471" s="203"/>
      <c r="S3471" s="204">
        <v>8121.45</v>
      </c>
      <c r="Y3471" t="s">
        <v>35674</v>
      </c>
      <c r="Z3471" s="284">
        <v>5396.32</v>
      </c>
      <c r="AB3471" s="276" t="s">
        <v>60368</v>
      </c>
      <c r="AC3471" s="277">
        <v>4616.26</v>
      </c>
      <c r="AE3471" s="246" t="s">
        <v>40202</v>
      </c>
      <c r="AF3471" s="247">
        <v>33910.769999999997</v>
      </c>
      <c r="AH3471" s="226" t="s">
        <v>44630</v>
      </c>
      <c r="AI3471" s="227">
        <v>127987.5</v>
      </c>
      <c r="AK3471" s="207" t="s">
        <v>17917</v>
      </c>
      <c r="AL3471" s="208">
        <v>9551.31</v>
      </c>
      <c r="AM3471" s="93"/>
      <c r="AN3471" s="199" t="s">
        <v>29805</v>
      </c>
      <c r="AO3471" s="200">
        <v>566.5</v>
      </c>
      <c r="AT3471" s="263"/>
      <c r="AU3471" s="264"/>
      <c r="AZ3471" s="230" t="s">
        <v>41929</v>
      </c>
      <c r="BA3471" s="231">
        <v>26925</v>
      </c>
      <c r="BC3471" s="209" t="s">
        <v>8428</v>
      </c>
      <c r="BD3471" s="210">
        <v>2283</v>
      </c>
    </row>
    <row r="3472" spans="13:56" x14ac:dyDescent="0.55000000000000004">
      <c r="M3472" s="224" t="s">
        <v>41389</v>
      </c>
      <c r="N3472" s="224"/>
      <c r="O3472" s="225">
        <v>75402</v>
      </c>
      <c r="Q3472" s="203" t="s">
        <v>4892</v>
      </c>
      <c r="R3472" s="203"/>
      <c r="S3472" s="204">
        <v>5038.0200000000004</v>
      </c>
      <c r="Y3472" t="s">
        <v>34134</v>
      </c>
      <c r="Z3472" s="284">
        <v>39537.269999999997</v>
      </c>
      <c r="AB3472" s="276" t="s">
        <v>52294</v>
      </c>
      <c r="AC3472" s="277">
        <v>232234.8</v>
      </c>
      <c r="AE3472" s="246" t="s">
        <v>42301</v>
      </c>
      <c r="AF3472" s="247">
        <v>3390</v>
      </c>
      <c r="AH3472" s="226" t="s">
        <v>44631</v>
      </c>
      <c r="AI3472" s="227">
        <v>9791.07</v>
      </c>
      <c r="AK3472" s="207" t="s">
        <v>17918</v>
      </c>
      <c r="AL3472" s="208">
        <v>8000</v>
      </c>
      <c r="AM3472" s="93"/>
      <c r="AN3472" s="199" t="s">
        <v>29806</v>
      </c>
      <c r="AO3472" s="200">
        <v>140.22</v>
      </c>
      <c r="AT3472" s="263"/>
      <c r="AU3472" s="264"/>
      <c r="AZ3472" s="230" t="s">
        <v>41930</v>
      </c>
      <c r="BA3472" s="231">
        <v>75402</v>
      </c>
      <c r="BC3472" s="209" t="s">
        <v>8809</v>
      </c>
      <c r="BD3472" s="210">
        <v>2000</v>
      </c>
    </row>
    <row r="3473" spans="13:56" x14ac:dyDescent="0.55000000000000004">
      <c r="M3473" s="224" t="s">
        <v>41390</v>
      </c>
      <c r="N3473" s="224"/>
      <c r="O3473" s="225">
        <v>11841.5</v>
      </c>
      <c r="Q3473" s="203" t="s">
        <v>4791</v>
      </c>
      <c r="R3473" s="203"/>
      <c r="S3473" s="204">
        <v>56757</v>
      </c>
      <c r="Y3473" t="s">
        <v>47270</v>
      </c>
      <c r="Z3473" s="284">
        <v>521126.07</v>
      </c>
      <c r="AB3473" s="276" t="s">
        <v>46878</v>
      </c>
      <c r="AC3473" s="277">
        <v>17765.2</v>
      </c>
      <c r="AE3473" s="246" t="s">
        <v>58489</v>
      </c>
      <c r="AF3473" s="247">
        <v>508.5</v>
      </c>
      <c r="AH3473" s="226" t="s">
        <v>17993</v>
      </c>
      <c r="AI3473" s="227">
        <v>12993.14</v>
      </c>
      <c r="AK3473" s="207" t="s">
        <v>17919</v>
      </c>
      <c r="AL3473" s="208">
        <v>24400</v>
      </c>
      <c r="AM3473" s="93"/>
      <c r="AN3473" s="199" t="s">
        <v>29808</v>
      </c>
      <c r="AO3473" s="200">
        <v>3649.79</v>
      </c>
      <c r="AT3473" s="263"/>
      <c r="AU3473" s="264"/>
      <c r="AZ3473" s="230" t="s">
        <v>41931</v>
      </c>
      <c r="BA3473" s="231">
        <v>11841.5</v>
      </c>
      <c r="BC3473" s="209" t="s">
        <v>9097</v>
      </c>
      <c r="BD3473" s="210">
        <v>11715.06</v>
      </c>
    </row>
    <row r="3474" spans="13:56" x14ac:dyDescent="0.55000000000000004">
      <c r="M3474" s="224" t="s">
        <v>41391</v>
      </c>
      <c r="N3474" s="224"/>
      <c r="O3474" s="225">
        <v>1041966</v>
      </c>
      <c r="Q3474" s="203" t="s">
        <v>4792</v>
      </c>
      <c r="R3474" s="203"/>
      <c r="S3474" s="204">
        <v>14582.24</v>
      </c>
      <c r="Y3474" t="s">
        <v>42930</v>
      </c>
      <c r="Z3474">
        <v>282.07</v>
      </c>
      <c r="AB3474" s="276" t="s">
        <v>63127</v>
      </c>
      <c r="AC3474" s="277">
        <v>212500</v>
      </c>
      <c r="AE3474" s="246" t="s">
        <v>40203</v>
      </c>
      <c r="AF3474" s="247">
        <v>156843.76999999999</v>
      </c>
      <c r="AH3474" s="226" t="s">
        <v>52040</v>
      </c>
      <c r="AI3474" s="227">
        <v>546.69000000000005</v>
      </c>
      <c r="AK3474" s="207" t="s">
        <v>17920</v>
      </c>
      <c r="AL3474" s="208">
        <v>19900</v>
      </c>
      <c r="AM3474" s="93"/>
      <c r="AN3474" s="199" t="s">
        <v>14447</v>
      </c>
      <c r="AO3474" s="200">
        <v>12645</v>
      </c>
      <c r="AT3474" s="263"/>
      <c r="AU3474" s="264"/>
      <c r="AZ3474" s="230" t="s">
        <v>41932</v>
      </c>
      <c r="BA3474" s="231">
        <v>1041966</v>
      </c>
      <c r="BC3474" s="209" t="s">
        <v>9408</v>
      </c>
      <c r="BD3474" s="210">
        <v>41872</v>
      </c>
    </row>
    <row r="3475" spans="13:56" x14ac:dyDescent="0.55000000000000004">
      <c r="M3475" s="224" t="s">
        <v>41392</v>
      </c>
      <c r="N3475" s="224"/>
      <c r="O3475" s="225">
        <v>50016</v>
      </c>
      <c r="Q3475" s="203" t="s">
        <v>4893</v>
      </c>
      <c r="R3475" s="203"/>
      <c r="S3475" s="204">
        <v>824.26</v>
      </c>
      <c r="Y3475" t="s">
        <v>59219</v>
      </c>
      <c r="Z3475" s="284">
        <v>110520.69</v>
      </c>
      <c r="AB3475" s="276" t="s">
        <v>40247</v>
      </c>
      <c r="AC3475" s="277">
        <v>54859.56</v>
      </c>
      <c r="AE3475" s="246" t="s">
        <v>42302</v>
      </c>
      <c r="AF3475" s="247">
        <v>121272</v>
      </c>
      <c r="AH3475" s="226" t="s">
        <v>52041</v>
      </c>
      <c r="AI3475" s="227">
        <v>227.6</v>
      </c>
      <c r="AK3475" s="207" t="s">
        <v>17921</v>
      </c>
      <c r="AL3475" s="208">
        <v>650</v>
      </c>
      <c r="AM3475" s="93"/>
      <c r="AN3475" s="199" t="s">
        <v>14448</v>
      </c>
      <c r="AO3475" s="200">
        <v>801851.99</v>
      </c>
      <c r="AT3475" s="263"/>
      <c r="AU3475" s="264"/>
      <c r="AZ3475" s="230" t="s">
        <v>41933</v>
      </c>
      <c r="BA3475" s="231">
        <v>50016</v>
      </c>
      <c r="BC3475" s="209" t="s">
        <v>10982</v>
      </c>
      <c r="BD3475" s="210">
        <v>2049</v>
      </c>
    </row>
    <row r="3476" spans="13:56" x14ac:dyDescent="0.55000000000000004">
      <c r="M3476" s="224" t="s">
        <v>41393</v>
      </c>
      <c r="N3476" s="224"/>
      <c r="O3476" s="225">
        <v>2205837</v>
      </c>
      <c r="Q3476" s="203" t="s">
        <v>4897</v>
      </c>
      <c r="R3476" s="203"/>
      <c r="S3476" s="204">
        <v>581.91</v>
      </c>
      <c r="Y3476" t="s">
        <v>35676</v>
      </c>
      <c r="Z3476" s="284">
        <v>995512.57</v>
      </c>
      <c r="AB3476" s="276" t="s">
        <v>39111</v>
      </c>
      <c r="AC3476" s="277">
        <v>12500</v>
      </c>
      <c r="AE3476" s="246" t="s">
        <v>63088</v>
      </c>
      <c r="AF3476" s="247">
        <v>112961.03</v>
      </c>
      <c r="AH3476" s="226" t="s">
        <v>52042</v>
      </c>
      <c r="AI3476" s="227">
        <v>2164.02</v>
      </c>
      <c r="AK3476" s="207" t="s">
        <v>17922</v>
      </c>
      <c r="AL3476" s="208">
        <v>41514</v>
      </c>
      <c r="AM3476" s="93"/>
      <c r="AN3476" s="199" t="s">
        <v>14449</v>
      </c>
      <c r="AO3476" s="200">
        <v>12505.17</v>
      </c>
      <c r="AT3476" s="263"/>
      <c r="AU3476" s="264"/>
      <c r="AZ3476" s="230" t="s">
        <v>41934</v>
      </c>
      <c r="BA3476" s="231">
        <v>2205837</v>
      </c>
      <c r="BC3476" s="209" t="s">
        <v>11172</v>
      </c>
      <c r="BD3476" s="210">
        <v>10941</v>
      </c>
    </row>
    <row r="3477" spans="13:56" x14ac:dyDescent="0.55000000000000004">
      <c r="M3477" s="224" t="s">
        <v>41394</v>
      </c>
      <c r="N3477" s="224"/>
      <c r="O3477" s="225">
        <v>29079</v>
      </c>
      <c r="Q3477" s="203" t="s">
        <v>4899</v>
      </c>
      <c r="R3477" s="203"/>
      <c r="S3477" s="204">
        <v>293.57</v>
      </c>
      <c r="Y3477" t="s">
        <v>34135</v>
      </c>
      <c r="Z3477" s="284">
        <v>30368</v>
      </c>
      <c r="AB3477" s="276" t="s">
        <v>64226</v>
      </c>
      <c r="AC3477" s="277">
        <v>12579.12</v>
      </c>
      <c r="AE3477" s="246" t="s">
        <v>52065</v>
      </c>
      <c r="AF3477" s="247">
        <v>17652.61</v>
      </c>
      <c r="AH3477" s="226" t="s">
        <v>17996</v>
      </c>
      <c r="AI3477" s="227">
        <v>2025.89</v>
      </c>
      <c r="AK3477" s="207" t="s">
        <v>17923</v>
      </c>
      <c r="AL3477" s="208">
        <v>62.08</v>
      </c>
      <c r="AM3477" s="93"/>
      <c r="AN3477" s="199" t="s">
        <v>14450</v>
      </c>
      <c r="AO3477" s="200">
        <v>62150.5</v>
      </c>
      <c r="AT3477" s="263"/>
      <c r="AU3477" s="264"/>
      <c r="AZ3477" s="230" t="s">
        <v>41935</v>
      </c>
      <c r="BA3477" s="231">
        <v>29079</v>
      </c>
      <c r="BC3477" s="209" t="s">
        <v>9730</v>
      </c>
      <c r="BD3477" s="210">
        <v>5155.91</v>
      </c>
    </row>
    <row r="3478" spans="13:56" x14ac:dyDescent="0.55000000000000004">
      <c r="M3478" s="224" t="s">
        <v>41395</v>
      </c>
      <c r="N3478" s="224"/>
      <c r="O3478" s="225">
        <v>9428.7000000000007</v>
      </c>
      <c r="Q3478" s="203" t="s">
        <v>4794</v>
      </c>
      <c r="R3478" s="203"/>
      <c r="S3478" s="204">
        <v>3923.44</v>
      </c>
      <c r="Y3478" t="s">
        <v>59220</v>
      </c>
      <c r="Z3478">
        <v>37.159999999999997</v>
      </c>
      <c r="AB3478" s="276" t="s">
        <v>64227</v>
      </c>
      <c r="AC3478" s="277">
        <v>962.17</v>
      </c>
      <c r="AE3478" s="246" t="s">
        <v>42303</v>
      </c>
      <c r="AF3478" s="247">
        <v>148500</v>
      </c>
      <c r="AH3478" s="226" t="s">
        <v>17997</v>
      </c>
      <c r="AI3478" s="227">
        <v>1500</v>
      </c>
      <c r="AK3478" s="207" t="s">
        <v>17924</v>
      </c>
      <c r="AL3478" s="208">
        <v>66373.78</v>
      </c>
      <c r="AM3478" s="93"/>
      <c r="AN3478" s="199" t="s">
        <v>14451</v>
      </c>
      <c r="AO3478" s="200">
        <v>149893.72</v>
      </c>
      <c r="AT3478" s="263"/>
      <c r="AU3478" s="264"/>
      <c r="AZ3478" s="230" t="s">
        <v>41936</v>
      </c>
      <c r="BA3478" s="231">
        <v>9428.7000000000007</v>
      </c>
      <c r="BC3478" s="209" t="s">
        <v>10005</v>
      </c>
      <c r="BD3478" s="210">
        <v>117278.48</v>
      </c>
    </row>
    <row r="3479" spans="13:56" x14ac:dyDescent="0.55000000000000004">
      <c r="M3479" s="224" t="s">
        <v>41396</v>
      </c>
      <c r="N3479" s="224"/>
      <c r="O3479" s="225">
        <v>3229.5</v>
      </c>
      <c r="Q3479" s="203" t="s">
        <v>4795</v>
      </c>
      <c r="R3479" s="203"/>
      <c r="S3479" s="204">
        <v>4228.72</v>
      </c>
      <c r="Y3479" t="s">
        <v>53766</v>
      </c>
      <c r="Z3479" s="284">
        <v>8020.59</v>
      </c>
      <c r="AB3479" s="276" t="s">
        <v>56043</v>
      </c>
      <c r="AC3479" s="277">
        <v>6650</v>
      </c>
      <c r="AE3479" s="246" t="s">
        <v>62588</v>
      </c>
      <c r="AF3479" s="247">
        <v>976.73</v>
      </c>
      <c r="AH3479" s="226" t="s">
        <v>49770</v>
      </c>
      <c r="AI3479" s="227">
        <v>7875</v>
      </c>
      <c r="AK3479" s="207" t="s">
        <v>17925</v>
      </c>
      <c r="AL3479" s="208">
        <v>30926.92</v>
      </c>
      <c r="AM3479" s="93"/>
      <c r="AN3479" s="199" t="s">
        <v>14452</v>
      </c>
      <c r="AO3479" s="200">
        <v>101148.4</v>
      </c>
      <c r="AT3479" s="263"/>
      <c r="AU3479" s="264"/>
      <c r="AZ3479" s="230" t="s">
        <v>41937</v>
      </c>
      <c r="BA3479" s="231">
        <v>3229.5</v>
      </c>
      <c r="BC3479" s="209" t="s">
        <v>6826</v>
      </c>
      <c r="BD3479" s="210">
        <v>30974</v>
      </c>
    </row>
    <row r="3480" spans="13:56" x14ac:dyDescent="0.55000000000000004">
      <c r="M3480" s="224" t="s">
        <v>41397</v>
      </c>
      <c r="N3480" s="224"/>
      <c r="O3480" s="225">
        <v>12553</v>
      </c>
      <c r="Q3480" s="203" t="s">
        <v>4902</v>
      </c>
      <c r="R3480" s="203"/>
      <c r="S3480" s="204">
        <v>2848</v>
      </c>
      <c r="Y3480" t="s">
        <v>56585</v>
      </c>
      <c r="Z3480" s="284">
        <v>4210.16</v>
      </c>
      <c r="AB3480" s="276" t="s">
        <v>66575</v>
      </c>
      <c r="AC3480" s="277">
        <v>369444.29</v>
      </c>
      <c r="AE3480" s="246" t="s">
        <v>42304</v>
      </c>
      <c r="AF3480" s="247">
        <v>462.96</v>
      </c>
      <c r="AH3480" s="226" t="s">
        <v>49771</v>
      </c>
      <c r="AI3480" s="227">
        <v>584.03</v>
      </c>
      <c r="AK3480" s="207" t="s">
        <v>17926</v>
      </c>
      <c r="AL3480" s="208">
        <v>552.75</v>
      </c>
      <c r="AM3480" s="93"/>
      <c r="AN3480" s="199" t="s">
        <v>14453</v>
      </c>
      <c r="AO3480" s="200">
        <v>246.89</v>
      </c>
      <c r="AT3480" s="263"/>
      <c r="AU3480" s="264"/>
      <c r="AZ3480" s="230" t="s">
        <v>41938</v>
      </c>
      <c r="BA3480" s="231">
        <v>12553</v>
      </c>
      <c r="BC3480" s="209" t="s">
        <v>7000</v>
      </c>
      <c r="BD3480" s="210">
        <v>4051</v>
      </c>
    </row>
    <row r="3481" spans="13:56" x14ac:dyDescent="0.55000000000000004">
      <c r="M3481" s="224" t="s">
        <v>41398</v>
      </c>
      <c r="N3481" s="224"/>
      <c r="O3481" s="225">
        <v>43644</v>
      </c>
      <c r="Q3481" s="203" t="s">
        <v>4798</v>
      </c>
      <c r="R3481" s="203"/>
      <c r="S3481" s="204">
        <v>428.07</v>
      </c>
      <c r="Y3481" t="s">
        <v>55418</v>
      </c>
      <c r="Z3481">
        <v>322.08</v>
      </c>
      <c r="AB3481" s="276" t="s">
        <v>42407</v>
      </c>
      <c r="AC3481" s="277">
        <v>8189.44</v>
      </c>
      <c r="AE3481" s="246" t="s">
        <v>36157</v>
      </c>
      <c r="AF3481" s="247">
        <v>54163.99</v>
      </c>
      <c r="AH3481" s="226" t="s">
        <v>52043</v>
      </c>
      <c r="AI3481" s="227">
        <v>57.53</v>
      </c>
      <c r="AK3481" s="207" t="s">
        <v>17927</v>
      </c>
      <c r="AL3481" s="208">
        <v>87035.51</v>
      </c>
      <c r="AM3481" s="93"/>
      <c r="AN3481" s="199" t="s">
        <v>32958</v>
      </c>
      <c r="AO3481" s="200">
        <v>521982.71999999997</v>
      </c>
      <c r="AT3481" s="263"/>
      <c r="AU3481" s="264"/>
      <c r="AZ3481" s="230" t="s">
        <v>41939</v>
      </c>
      <c r="BA3481" s="231">
        <v>43644</v>
      </c>
      <c r="BC3481" s="209" t="s">
        <v>7222</v>
      </c>
      <c r="BD3481" s="210">
        <v>1294</v>
      </c>
    </row>
    <row r="3482" spans="13:56" x14ac:dyDescent="0.55000000000000004">
      <c r="M3482" s="224" t="s">
        <v>41399</v>
      </c>
      <c r="N3482" s="224"/>
      <c r="O3482" s="225">
        <v>40135</v>
      </c>
      <c r="Q3482" s="203" t="s">
        <v>4800</v>
      </c>
      <c r="R3482" s="203"/>
      <c r="S3482" s="204">
        <v>12768.09</v>
      </c>
      <c r="Y3482" t="s">
        <v>55419</v>
      </c>
      <c r="Z3482" s="284">
        <v>1012.12</v>
      </c>
      <c r="AB3482" s="276" t="s">
        <v>58514</v>
      </c>
      <c r="AC3482" s="277">
        <v>-119.5</v>
      </c>
      <c r="AE3482" s="246" t="s">
        <v>38998</v>
      </c>
      <c r="AF3482" s="247">
        <v>122839.69</v>
      </c>
      <c r="AH3482" s="226" t="s">
        <v>46785</v>
      </c>
      <c r="AI3482" s="227">
        <v>24586.28</v>
      </c>
      <c r="AK3482" s="207" t="s">
        <v>17928</v>
      </c>
      <c r="AL3482" s="208">
        <v>3000</v>
      </c>
      <c r="AM3482" s="93"/>
      <c r="AN3482" s="199" t="s">
        <v>32959</v>
      </c>
      <c r="AO3482" s="200">
        <v>39931.699999999997</v>
      </c>
      <c r="AT3482" s="263"/>
      <c r="AU3482" s="264"/>
      <c r="AZ3482" s="230" t="s">
        <v>41940</v>
      </c>
      <c r="BA3482" s="231">
        <v>40135</v>
      </c>
      <c r="BC3482" s="209" t="s">
        <v>7506</v>
      </c>
      <c r="BD3482" s="210">
        <v>14693</v>
      </c>
    </row>
    <row r="3483" spans="13:56" x14ac:dyDescent="0.55000000000000004">
      <c r="M3483" s="224" t="s">
        <v>41400</v>
      </c>
      <c r="N3483" s="224"/>
      <c r="O3483" s="225">
        <v>14001</v>
      </c>
      <c r="Q3483" s="203" t="s">
        <v>4803</v>
      </c>
      <c r="R3483" s="203"/>
      <c r="S3483" s="204">
        <v>528.12</v>
      </c>
      <c r="Y3483" t="s">
        <v>59222</v>
      </c>
      <c r="Z3483">
        <v>499.05</v>
      </c>
      <c r="AB3483" s="276" t="s">
        <v>52314</v>
      </c>
      <c r="AC3483" s="277">
        <v>7197.96</v>
      </c>
      <c r="AE3483" s="246" t="s">
        <v>38999</v>
      </c>
      <c r="AF3483" s="247">
        <v>43148.7</v>
      </c>
      <c r="AH3483" s="226" t="s">
        <v>46786</v>
      </c>
      <c r="AI3483" s="227">
        <v>379270.74</v>
      </c>
      <c r="AK3483" s="207" t="s">
        <v>17929</v>
      </c>
      <c r="AL3483" s="208">
        <v>5585</v>
      </c>
      <c r="AM3483" s="93"/>
      <c r="AN3483" s="199" t="s">
        <v>32960</v>
      </c>
      <c r="AO3483" s="200">
        <v>102830.58</v>
      </c>
      <c r="AT3483" s="263"/>
      <c r="AU3483" s="264"/>
      <c r="AZ3483" s="230" t="s">
        <v>41941</v>
      </c>
      <c r="BA3483" s="231">
        <v>14001</v>
      </c>
      <c r="BC3483" s="209" t="s">
        <v>7660</v>
      </c>
      <c r="BD3483" s="210">
        <v>1312</v>
      </c>
    </row>
    <row r="3484" spans="13:56" x14ac:dyDescent="0.55000000000000004">
      <c r="M3484" s="224" t="s">
        <v>41401</v>
      </c>
      <c r="N3484" s="224"/>
      <c r="O3484" s="225">
        <v>10734.36</v>
      </c>
      <c r="Q3484" s="203" t="s">
        <v>4909</v>
      </c>
      <c r="R3484" s="203"/>
      <c r="S3484" s="204">
        <v>12061.5</v>
      </c>
      <c r="Y3484" t="s">
        <v>58888</v>
      </c>
      <c r="Z3484">
        <v>-42.54</v>
      </c>
      <c r="AB3484" s="276" t="s">
        <v>59573</v>
      </c>
      <c r="AC3484" s="277">
        <v>-1648.03</v>
      </c>
      <c r="AE3484" s="246" t="s">
        <v>33310</v>
      </c>
      <c r="AF3484" s="247">
        <v>201860.62</v>
      </c>
      <c r="AH3484" s="226" t="s">
        <v>44632</v>
      </c>
      <c r="AI3484" s="227">
        <v>24067.74</v>
      </c>
      <c r="AK3484" s="207" t="s">
        <v>17930</v>
      </c>
      <c r="AL3484" s="208">
        <v>3028.52</v>
      </c>
      <c r="AM3484" s="93"/>
      <c r="AN3484" s="199" t="s">
        <v>32961</v>
      </c>
      <c r="AO3484" s="200">
        <v>49509.48</v>
      </c>
      <c r="AT3484" s="263"/>
      <c r="AU3484" s="264"/>
      <c r="AZ3484" s="230" t="s">
        <v>41942</v>
      </c>
      <c r="BA3484" s="231">
        <v>10734.36</v>
      </c>
      <c r="BC3484" s="209" t="s">
        <v>7908</v>
      </c>
      <c r="BD3484" s="210">
        <v>2157</v>
      </c>
    </row>
    <row r="3485" spans="13:56" x14ac:dyDescent="0.55000000000000004">
      <c r="M3485" s="224" t="s">
        <v>41402</v>
      </c>
      <c r="N3485" s="224"/>
      <c r="O3485" s="225">
        <v>78049</v>
      </c>
      <c r="Q3485" s="203" t="s">
        <v>4910</v>
      </c>
      <c r="R3485" s="203"/>
      <c r="S3485" s="204">
        <v>2098.5</v>
      </c>
      <c r="Y3485" t="s">
        <v>71683</v>
      </c>
      <c r="Z3485" s="284">
        <v>39000</v>
      </c>
      <c r="AB3485" s="276" t="s">
        <v>63128</v>
      </c>
      <c r="AC3485" s="277">
        <v>1140</v>
      </c>
      <c r="AE3485" s="246" t="s">
        <v>57333</v>
      </c>
      <c r="AF3485" s="247">
        <v>4049.65</v>
      </c>
      <c r="AH3485" s="226" t="s">
        <v>38977</v>
      </c>
      <c r="AI3485" s="227">
        <v>86301.62</v>
      </c>
      <c r="AK3485" s="207" t="s">
        <v>17931</v>
      </c>
      <c r="AL3485" s="208">
        <v>294.39999999999998</v>
      </c>
      <c r="AM3485" s="93"/>
      <c r="AN3485" s="199" t="s">
        <v>32962</v>
      </c>
      <c r="AO3485" s="200">
        <v>18114.37</v>
      </c>
      <c r="AT3485" s="263"/>
      <c r="AU3485" s="264"/>
      <c r="AZ3485" s="230" t="s">
        <v>41943</v>
      </c>
      <c r="BA3485" s="231">
        <v>78049</v>
      </c>
      <c r="BC3485" s="209" t="s">
        <v>8148</v>
      </c>
      <c r="BD3485" s="210">
        <v>9311</v>
      </c>
    </row>
    <row r="3486" spans="13:56" x14ac:dyDescent="0.55000000000000004">
      <c r="M3486" s="224" t="s">
        <v>41403</v>
      </c>
      <c r="N3486" s="224"/>
      <c r="O3486" s="225">
        <v>70005</v>
      </c>
      <c r="Q3486" s="203" t="s">
        <v>4911</v>
      </c>
      <c r="R3486" s="203"/>
      <c r="S3486" s="204">
        <v>6646.25</v>
      </c>
      <c r="Y3486" t="s">
        <v>71684</v>
      </c>
      <c r="Z3486" s="284">
        <v>2983.5</v>
      </c>
      <c r="AB3486" s="276" t="s">
        <v>36249</v>
      </c>
      <c r="AC3486" s="277">
        <v>14250</v>
      </c>
      <c r="AE3486" s="246" t="s">
        <v>61194</v>
      </c>
      <c r="AF3486" s="247">
        <v>16591.84</v>
      </c>
      <c r="AH3486" s="226" t="s">
        <v>36142</v>
      </c>
      <c r="AI3486" s="227">
        <v>3029.94</v>
      </c>
      <c r="AK3486" s="207" t="s">
        <v>17932</v>
      </c>
      <c r="AL3486" s="208">
        <v>173038.69</v>
      </c>
      <c r="AM3486" s="93"/>
      <c r="AN3486" s="199" t="s">
        <v>32963</v>
      </c>
      <c r="AO3486" s="200">
        <v>5414.15</v>
      </c>
      <c r="AT3486" s="263"/>
      <c r="AU3486" s="264"/>
      <c r="AZ3486" s="230" t="s">
        <v>41944</v>
      </c>
      <c r="BA3486" s="231">
        <v>70005</v>
      </c>
      <c r="BC3486" s="209" t="s">
        <v>8429</v>
      </c>
      <c r="BD3486" s="210">
        <v>17583</v>
      </c>
    </row>
    <row r="3487" spans="13:56" x14ac:dyDescent="0.55000000000000004">
      <c r="M3487" s="224" t="s">
        <v>41404</v>
      </c>
      <c r="N3487" s="224"/>
      <c r="O3487" s="225">
        <v>1941835</v>
      </c>
      <c r="Q3487" s="203" t="s">
        <v>4804</v>
      </c>
      <c r="R3487" s="203"/>
      <c r="S3487" s="204">
        <v>20265.27</v>
      </c>
      <c r="Y3487" t="s">
        <v>71685</v>
      </c>
      <c r="Z3487" s="284">
        <v>7692.8</v>
      </c>
      <c r="AB3487" s="276" t="s">
        <v>36250</v>
      </c>
      <c r="AC3487" s="277">
        <v>1328.98</v>
      </c>
      <c r="AE3487" s="246" t="s">
        <v>61085</v>
      </c>
      <c r="AF3487" s="247">
        <v>11653.66</v>
      </c>
      <c r="AH3487" s="226" t="s">
        <v>49772</v>
      </c>
      <c r="AI3487" s="227">
        <v>21691</v>
      </c>
      <c r="AK3487" s="207" t="s">
        <v>17933</v>
      </c>
      <c r="AL3487" s="208">
        <v>97.55</v>
      </c>
      <c r="AM3487" s="93"/>
      <c r="AN3487" s="199" t="s">
        <v>14454</v>
      </c>
      <c r="AO3487" s="200">
        <v>50718.09</v>
      </c>
      <c r="AT3487" s="263"/>
      <c r="AU3487" s="264"/>
      <c r="AZ3487" s="230" t="s">
        <v>41945</v>
      </c>
      <c r="BA3487" s="231">
        <v>1941835</v>
      </c>
      <c r="BC3487" s="209" t="s">
        <v>8599</v>
      </c>
      <c r="BD3487" s="210">
        <v>30898.31</v>
      </c>
    </row>
    <row r="3488" spans="13:56" x14ac:dyDescent="0.55000000000000004">
      <c r="M3488" s="224" t="s">
        <v>41405</v>
      </c>
      <c r="N3488" s="224"/>
      <c r="O3488" s="225">
        <v>4308</v>
      </c>
      <c r="Q3488" s="203" t="s">
        <v>4913</v>
      </c>
      <c r="R3488" s="203"/>
      <c r="S3488" s="204">
        <v>983.28</v>
      </c>
      <c r="Y3488" t="s">
        <v>71686</v>
      </c>
      <c r="Z3488" s="284">
        <v>2532.35</v>
      </c>
      <c r="AB3488" s="276" t="s">
        <v>36251</v>
      </c>
      <c r="AC3488" s="277">
        <v>2970.32</v>
      </c>
      <c r="AE3488" s="246" t="s">
        <v>34808</v>
      </c>
      <c r="AF3488" s="247">
        <v>695.5</v>
      </c>
      <c r="AH3488" s="226" t="s">
        <v>52044</v>
      </c>
      <c r="AI3488" s="227">
        <v>2415.54</v>
      </c>
      <c r="AK3488" s="207" t="s">
        <v>17934</v>
      </c>
      <c r="AL3488" s="208">
        <v>6751.94</v>
      </c>
      <c r="AM3488" s="93"/>
      <c r="AN3488" s="199" t="s">
        <v>14455</v>
      </c>
      <c r="AO3488" s="200">
        <v>181506.37</v>
      </c>
      <c r="AT3488" s="263"/>
      <c r="AU3488" s="264"/>
      <c r="AZ3488" s="230" t="s">
        <v>41946</v>
      </c>
      <c r="BA3488" s="231">
        <v>4308</v>
      </c>
      <c r="BC3488" s="209" t="s">
        <v>8810</v>
      </c>
      <c r="BD3488" s="210">
        <v>2000</v>
      </c>
    </row>
    <row r="3489" spans="13:56" x14ac:dyDescent="0.55000000000000004">
      <c r="M3489" s="224" t="s">
        <v>41406</v>
      </c>
      <c r="N3489" s="224"/>
      <c r="O3489" s="225">
        <v>529667.5</v>
      </c>
      <c r="Q3489" s="203" t="s">
        <v>4914</v>
      </c>
      <c r="R3489" s="203"/>
      <c r="S3489" s="204">
        <v>587.14</v>
      </c>
      <c r="Y3489" t="s">
        <v>68773</v>
      </c>
      <c r="Z3489" s="284">
        <v>8203.7900000000009</v>
      </c>
      <c r="AB3489" s="276" t="s">
        <v>39113</v>
      </c>
      <c r="AC3489" s="277">
        <v>189602.16</v>
      </c>
      <c r="AE3489" s="246" t="s">
        <v>34809</v>
      </c>
      <c r="AF3489" s="247">
        <v>391730.89</v>
      </c>
      <c r="AH3489" s="226" t="s">
        <v>34787</v>
      </c>
      <c r="AI3489" s="227">
        <v>240425.51</v>
      </c>
      <c r="AK3489" s="207" t="s">
        <v>17935</v>
      </c>
      <c r="AL3489" s="208">
        <v>30428.959999999999</v>
      </c>
      <c r="AM3489" s="93"/>
      <c r="AN3489" s="199" t="s">
        <v>14456</v>
      </c>
      <c r="AO3489" s="200">
        <v>12645</v>
      </c>
      <c r="AT3489" s="263"/>
      <c r="AU3489" s="264"/>
      <c r="AZ3489" s="230" t="s">
        <v>41947</v>
      </c>
      <c r="BA3489" s="231">
        <v>529667.5</v>
      </c>
      <c r="BC3489" s="209" t="s">
        <v>8848</v>
      </c>
      <c r="BD3489" s="210">
        <v>34028</v>
      </c>
    </row>
    <row r="3490" spans="13:56" x14ac:dyDescent="0.55000000000000004">
      <c r="M3490" s="224" t="s">
        <v>41407</v>
      </c>
      <c r="N3490" s="224"/>
      <c r="O3490" s="225">
        <v>803738</v>
      </c>
      <c r="Q3490" s="203" t="s">
        <v>4806</v>
      </c>
      <c r="R3490" s="203"/>
      <c r="S3490" s="204">
        <v>1516</v>
      </c>
      <c r="Y3490" t="s">
        <v>68774</v>
      </c>
      <c r="Z3490" s="284">
        <v>3021.2</v>
      </c>
      <c r="AB3490" s="276" t="s">
        <v>33448</v>
      </c>
      <c r="AC3490" s="277">
        <v>3228.34</v>
      </c>
      <c r="AE3490" s="246" t="s">
        <v>62952</v>
      </c>
      <c r="AF3490" s="247">
        <v>1738.75</v>
      </c>
      <c r="AH3490" s="226" t="s">
        <v>52045</v>
      </c>
      <c r="AI3490" s="227">
        <v>86467.5</v>
      </c>
      <c r="AK3490" s="207" t="s">
        <v>17936</v>
      </c>
      <c r="AL3490" s="208">
        <v>197052.48</v>
      </c>
      <c r="AM3490" s="93"/>
      <c r="AN3490" s="199" t="s">
        <v>29879</v>
      </c>
      <c r="AO3490" s="200">
        <v>521982.71999999997</v>
      </c>
      <c r="AT3490" s="263"/>
      <c r="AU3490" s="264"/>
      <c r="AZ3490" s="230" t="s">
        <v>41948</v>
      </c>
      <c r="BA3490" s="231">
        <v>803738</v>
      </c>
      <c r="BC3490" s="209" t="s">
        <v>9098</v>
      </c>
      <c r="BD3490" s="210">
        <v>12214</v>
      </c>
    </row>
    <row r="3491" spans="13:56" x14ac:dyDescent="0.55000000000000004">
      <c r="M3491" s="224" t="s">
        <v>41408</v>
      </c>
      <c r="N3491" s="224"/>
      <c r="O3491" s="225">
        <v>67420</v>
      </c>
      <c r="Q3491" s="203" t="s">
        <v>4915</v>
      </c>
      <c r="R3491" s="203"/>
      <c r="S3491" s="204">
        <v>4132</v>
      </c>
      <c r="Y3491" t="s">
        <v>68775</v>
      </c>
      <c r="Z3491" s="284">
        <v>48223.199999999997</v>
      </c>
      <c r="AB3491" s="276" t="s">
        <v>46881</v>
      </c>
      <c r="AC3491" s="277">
        <v>14500.9</v>
      </c>
      <c r="AE3491" s="246" t="s">
        <v>49776</v>
      </c>
      <c r="AF3491" s="247">
        <v>6200</v>
      </c>
      <c r="AH3491" s="226" t="s">
        <v>52046</v>
      </c>
      <c r="AI3491" s="227">
        <v>944.1</v>
      </c>
      <c r="AK3491" s="207" t="s">
        <v>17937</v>
      </c>
      <c r="AL3491" s="208">
        <v>45967.87</v>
      </c>
      <c r="AM3491" s="93"/>
      <c r="AN3491" s="199" t="s">
        <v>14457</v>
      </c>
      <c r="AO3491" s="200">
        <v>801851.99</v>
      </c>
      <c r="AT3491" s="263"/>
      <c r="AU3491" s="264"/>
      <c r="AZ3491" s="230" t="s">
        <v>41949</v>
      </c>
      <c r="BA3491" s="231">
        <v>67420</v>
      </c>
      <c r="BC3491" s="209" t="s">
        <v>9409</v>
      </c>
      <c r="BD3491" s="210">
        <v>185677.76</v>
      </c>
    </row>
    <row r="3492" spans="13:56" x14ac:dyDescent="0.55000000000000004">
      <c r="M3492" s="224" t="s">
        <v>41409</v>
      </c>
      <c r="N3492" s="224"/>
      <c r="O3492" s="225">
        <v>25848</v>
      </c>
      <c r="Q3492" s="203" t="s">
        <v>4917</v>
      </c>
      <c r="R3492" s="203"/>
      <c r="S3492" s="204">
        <v>1051.76</v>
      </c>
      <c r="Y3492" t="s">
        <v>68778</v>
      </c>
      <c r="Z3492" s="284">
        <v>19352.669999999998</v>
      </c>
      <c r="AB3492" s="276" t="s">
        <v>52315</v>
      </c>
      <c r="AC3492" s="277">
        <v>26737.29</v>
      </c>
      <c r="AE3492" s="246" t="s">
        <v>34810</v>
      </c>
      <c r="AF3492" s="247">
        <v>343342.79</v>
      </c>
      <c r="AH3492" s="226" t="s">
        <v>44633</v>
      </c>
      <c r="AI3492" s="227">
        <v>17300</v>
      </c>
      <c r="AK3492" s="207" t="s">
        <v>17938</v>
      </c>
      <c r="AL3492" s="208">
        <v>99.01</v>
      </c>
      <c r="AM3492" s="93"/>
      <c r="AN3492" s="199" t="s">
        <v>14458</v>
      </c>
      <c r="AO3492" s="200">
        <v>12505.17</v>
      </c>
      <c r="AT3492" s="263"/>
      <c r="AU3492" s="264"/>
      <c r="AZ3492" s="230" t="s">
        <v>41950</v>
      </c>
      <c r="BA3492" s="231">
        <v>25848</v>
      </c>
      <c r="BC3492" s="209" t="s">
        <v>9562</v>
      </c>
      <c r="BD3492" s="210">
        <v>4500</v>
      </c>
    </row>
    <row r="3493" spans="13:56" x14ac:dyDescent="0.55000000000000004">
      <c r="M3493" s="224" t="s">
        <v>41410</v>
      </c>
      <c r="N3493" s="224"/>
      <c r="O3493" s="225">
        <v>118445</v>
      </c>
      <c r="Q3493" s="203" t="s">
        <v>3657</v>
      </c>
      <c r="R3493" s="203"/>
      <c r="S3493" s="204">
        <v>127422.27</v>
      </c>
      <c r="Y3493" t="s">
        <v>55425</v>
      </c>
      <c r="Z3493" s="284">
        <v>1068.26</v>
      </c>
      <c r="AB3493" s="276" t="s">
        <v>33449</v>
      </c>
      <c r="AC3493" s="277">
        <v>976.95</v>
      </c>
      <c r="AE3493" s="246" t="s">
        <v>64117</v>
      </c>
      <c r="AF3493" s="247">
        <v>2955047.51</v>
      </c>
      <c r="AH3493" s="226" t="s">
        <v>44634</v>
      </c>
      <c r="AI3493" s="227">
        <v>1009</v>
      </c>
      <c r="AK3493" s="207" t="s">
        <v>17939</v>
      </c>
      <c r="AL3493" s="208">
        <v>156.02000000000001</v>
      </c>
      <c r="AM3493" s="93"/>
      <c r="AN3493" s="199" t="s">
        <v>14459</v>
      </c>
      <c r="AO3493" s="200">
        <v>102082.2</v>
      </c>
      <c r="AT3493" s="263"/>
      <c r="AU3493" s="264"/>
      <c r="AZ3493" s="230" t="s">
        <v>41951</v>
      </c>
      <c r="BA3493" s="231">
        <v>118445</v>
      </c>
      <c r="BC3493" s="209" t="s">
        <v>9600</v>
      </c>
      <c r="BD3493" s="210">
        <v>1785</v>
      </c>
    </row>
    <row r="3494" spans="13:56" x14ac:dyDescent="0.55000000000000004">
      <c r="M3494" s="224" t="s">
        <v>41411</v>
      </c>
      <c r="N3494" s="224"/>
      <c r="O3494" s="225">
        <v>49043</v>
      </c>
      <c r="Q3494" s="203" t="s">
        <v>4918</v>
      </c>
      <c r="R3494" s="203"/>
      <c r="S3494" s="204">
        <v>5600.66</v>
      </c>
      <c r="Y3494" t="s">
        <v>34143</v>
      </c>
      <c r="Z3494" s="284">
        <v>10412</v>
      </c>
      <c r="AB3494" s="276" t="s">
        <v>49873</v>
      </c>
      <c r="AC3494" s="277">
        <v>228354.67</v>
      </c>
      <c r="AE3494" s="246" t="s">
        <v>34811</v>
      </c>
      <c r="AF3494" s="247">
        <v>792925.58</v>
      </c>
      <c r="AH3494" s="226" t="s">
        <v>18037</v>
      </c>
      <c r="AI3494" s="227">
        <v>9025</v>
      </c>
      <c r="AK3494" s="207" t="s">
        <v>17940</v>
      </c>
      <c r="AL3494" s="208">
        <v>856.97</v>
      </c>
      <c r="AM3494" s="93"/>
      <c r="AN3494" s="199" t="s">
        <v>14460</v>
      </c>
      <c r="AO3494" s="200">
        <v>252724.3</v>
      </c>
      <c r="AT3494" s="263"/>
      <c r="AU3494" s="264"/>
      <c r="AZ3494" s="230" t="s">
        <v>41952</v>
      </c>
      <c r="BA3494" s="231">
        <v>49043</v>
      </c>
      <c r="BC3494" s="209" t="s">
        <v>9687</v>
      </c>
      <c r="BD3494" s="210">
        <v>10032.780000000001</v>
      </c>
    </row>
    <row r="3495" spans="13:56" x14ac:dyDescent="0.55000000000000004">
      <c r="M3495" s="224" t="s">
        <v>41412</v>
      </c>
      <c r="N3495" s="224"/>
      <c r="O3495" s="225">
        <v>348247</v>
      </c>
      <c r="Q3495" s="203" t="s">
        <v>4919</v>
      </c>
      <c r="R3495" s="203"/>
      <c r="S3495" s="204">
        <v>1485</v>
      </c>
      <c r="Y3495" t="s">
        <v>34145</v>
      </c>
      <c r="Z3495" s="284">
        <v>5638.71</v>
      </c>
      <c r="AB3495" s="276" t="s">
        <v>67504</v>
      </c>
      <c r="AC3495" s="277">
        <v>280970.09999999998</v>
      </c>
      <c r="AE3495" s="246" t="s">
        <v>44650</v>
      </c>
      <c r="AF3495" s="247">
        <v>725041.76</v>
      </c>
      <c r="AH3495" s="226" t="s">
        <v>44635</v>
      </c>
      <c r="AI3495" s="227">
        <v>2279175</v>
      </c>
      <c r="AK3495" s="207" t="s">
        <v>17941</v>
      </c>
      <c r="AL3495" s="208">
        <v>73018.16</v>
      </c>
      <c r="AM3495" s="93"/>
      <c r="AN3495" s="199" t="s">
        <v>14461</v>
      </c>
      <c r="AO3495" s="200">
        <v>150657.88</v>
      </c>
      <c r="AT3495" s="263"/>
      <c r="AU3495" s="264"/>
      <c r="AZ3495" s="230" t="s">
        <v>41953</v>
      </c>
      <c r="BA3495" s="231">
        <v>348247</v>
      </c>
      <c r="BC3495" s="209" t="s">
        <v>11677</v>
      </c>
      <c r="BD3495" s="210">
        <v>104803.42</v>
      </c>
    </row>
    <row r="3496" spans="13:56" x14ac:dyDescent="0.55000000000000004">
      <c r="M3496" s="224" t="s">
        <v>41413</v>
      </c>
      <c r="N3496" s="224"/>
      <c r="O3496" s="225">
        <v>35258</v>
      </c>
      <c r="Q3496" s="203" t="s">
        <v>4809</v>
      </c>
      <c r="R3496" s="203"/>
      <c r="S3496" s="204">
        <v>24425.63</v>
      </c>
      <c r="Y3496" t="s">
        <v>36722</v>
      </c>
      <c r="Z3496" s="284">
        <v>66877.679999999993</v>
      </c>
      <c r="AB3496" s="276" t="s">
        <v>63567</v>
      </c>
      <c r="AC3496" s="277">
        <v>1070</v>
      </c>
      <c r="AE3496" s="246" t="s">
        <v>34812</v>
      </c>
      <c r="AF3496" s="247">
        <v>117575.88</v>
      </c>
      <c r="AH3496" s="226" t="s">
        <v>44636</v>
      </c>
      <c r="AI3496" s="227">
        <v>174287.76</v>
      </c>
      <c r="AK3496" s="207" t="s">
        <v>17942</v>
      </c>
      <c r="AL3496" s="208">
        <v>8621.7000000000007</v>
      </c>
      <c r="AM3496" s="93"/>
      <c r="AN3496" s="199" t="s">
        <v>29885</v>
      </c>
      <c r="AO3496" s="200">
        <v>18114.37</v>
      </c>
      <c r="AT3496" s="263"/>
      <c r="AU3496" s="264"/>
      <c r="AZ3496" s="230" t="s">
        <v>41954</v>
      </c>
      <c r="BA3496" s="231">
        <v>35258</v>
      </c>
      <c r="BC3496" s="209" t="s">
        <v>12274</v>
      </c>
      <c r="BD3496" s="210">
        <v>1143.8699999999999</v>
      </c>
    </row>
    <row r="3497" spans="13:56" x14ac:dyDescent="0.55000000000000004">
      <c r="M3497" s="224" t="s">
        <v>41414</v>
      </c>
      <c r="N3497" s="224"/>
      <c r="O3497" s="225">
        <v>656674.24</v>
      </c>
      <c r="Q3497" s="203" t="s">
        <v>4810</v>
      </c>
      <c r="R3497" s="203"/>
      <c r="S3497" s="204">
        <v>32663.62</v>
      </c>
      <c r="Y3497" t="s">
        <v>34148</v>
      </c>
      <c r="Z3497" s="284">
        <v>2470</v>
      </c>
      <c r="AB3497" s="276" t="s">
        <v>56051</v>
      </c>
      <c r="AC3497" s="277">
        <v>187790</v>
      </c>
      <c r="AE3497" s="246" t="s">
        <v>59003</v>
      </c>
      <c r="AF3497" s="247">
        <v>15410.29</v>
      </c>
      <c r="AH3497" s="226" t="s">
        <v>18050</v>
      </c>
      <c r="AI3497" s="227">
        <v>34062.5</v>
      </c>
      <c r="AK3497" s="207" t="s">
        <v>17943</v>
      </c>
      <c r="AL3497" s="208">
        <v>49287.17</v>
      </c>
      <c r="AM3497" s="93"/>
      <c r="AN3497" s="199" t="s">
        <v>14462</v>
      </c>
      <c r="AO3497" s="200">
        <v>56379.13</v>
      </c>
      <c r="AT3497" s="263"/>
      <c r="AU3497" s="264"/>
      <c r="AZ3497" s="230" t="s">
        <v>41955</v>
      </c>
      <c r="BA3497" s="231">
        <v>656674.24</v>
      </c>
      <c r="BC3497" s="209" t="s">
        <v>10006</v>
      </c>
      <c r="BD3497" s="210">
        <v>468458.14</v>
      </c>
    </row>
    <row r="3498" spans="13:56" x14ac:dyDescent="0.55000000000000004">
      <c r="M3498" s="224" t="s">
        <v>41415</v>
      </c>
      <c r="N3498" s="224"/>
      <c r="O3498" s="225">
        <v>130869</v>
      </c>
      <c r="Q3498" s="203" t="s">
        <v>4920</v>
      </c>
      <c r="R3498" s="203"/>
      <c r="S3498" s="204">
        <v>5102.6400000000003</v>
      </c>
      <c r="Y3498" t="s">
        <v>62245</v>
      </c>
      <c r="Z3498" s="284">
        <v>59935.24</v>
      </c>
      <c r="AB3498" s="276" t="s">
        <v>56052</v>
      </c>
      <c r="AC3498" s="277">
        <v>14365.94</v>
      </c>
      <c r="AE3498" s="246" t="s">
        <v>44651</v>
      </c>
      <c r="AF3498" s="247">
        <v>1231764.19</v>
      </c>
      <c r="AH3498" s="226" t="s">
        <v>18051</v>
      </c>
      <c r="AI3498" s="227">
        <v>546625</v>
      </c>
      <c r="AK3498" s="207" t="s">
        <v>17944</v>
      </c>
      <c r="AL3498" s="208">
        <v>407840.55</v>
      </c>
      <c r="AM3498" s="93"/>
      <c r="AN3498" s="199" t="s">
        <v>14463</v>
      </c>
      <c r="AO3498" s="200">
        <v>181506.37</v>
      </c>
      <c r="AT3498" s="263"/>
      <c r="AU3498" s="264"/>
      <c r="AZ3498" s="230" t="s">
        <v>41956</v>
      </c>
      <c r="BA3498" s="231">
        <v>130869</v>
      </c>
      <c r="BC3498" s="209" t="s">
        <v>6827</v>
      </c>
      <c r="BD3498" s="210">
        <v>759172</v>
      </c>
    </row>
    <row r="3499" spans="13:56" x14ac:dyDescent="0.55000000000000004">
      <c r="M3499" s="224" t="s">
        <v>41416</v>
      </c>
      <c r="N3499" s="224"/>
      <c r="O3499" s="225">
        <v>316322</v>
      </c>
      <c r="Q3499" s="203" t="s">
        <v>3658</v>
      </c>
      <c r="R3499" s="203"/>
      <c r="S3499" s="204">
        <v>8351.39</v>
      </c>
      <c r="Y3499" t="s">
        <v>68780</v>
      </c>
      <c r="Z3499" s="284">
        <v>19160</v>
      </c>
      <c r="AB3499" s="276" t="s">
        <v>67505</v>
      </c>
      <c r="AC3499" s="277">
        <v>262635.90999999997</v>
      </c>
      <c r="AE3499" s="246" t="s">
        <v>46802</v>
      </c>
      <c r="AF3499" s="247">
        <v>894590.86</v>
      </c>
      <c r="AH3499" s="226" t="s">
        <v>18052</v>
      </c>
      <c r="AI3499" s="227">
        <v>34154.58</v>
      </c>
      <c r="AK3499" s="207" t="s">
        <v>17945</v>
      </c>
      <c r="AL3499" s="208">
        <v>27880.83</v>
      </c>
      <c r="AM3499" s="93"/>
      <c r="AN3499" s="199" t="s">
        <v>32964</v>
      </c>
      <c r="AO3499" s="200">
        <v>5520</v>
      </c>
      <c r="AT3499" s="263"/>
      <c r="AU3499" s="264"/>
      <c r="AZ3499" s="230" t="s">
        <v>41957</v>
      </c>
      <c r="BA3499" s="231">
        <v>316322</v>
      </c>
      <c r="BC3499" s="209" t="s">
        <v>7001</v>
      </c>
      <c r="BD3499" s="210">
        <v>224650</v>
      </c>
    </row>
    <row r="3500" spans="13:56" x14ac:dyDescent="0.55000000000000004">
      <c r="M3500" s="224" t="s">
        <v>41417</v>
      </c>
      <c r="N3500" s="224"/>
      <c r="O3500" s="225">
        <v>23694</v>
      </c>
      <c r="Q3500" s="203" t="s">
        <v>4812</v>
      </c>
      <c r="R3500" s="203"/>
      <c r="S3500" s="204">
        <v>174307.55</v>
      </c>
      <c r="Y3500" t="s">
        <v>56588</v>
      </c>
      <c r="Z3500" s="284">
        <v>1774.31</v>
      </c>
      <c r="AB3500" s="276" t="s">
        <v>52317</v>
      </c>
      <c r="AC3500" s="277">
        <v>22815.81</v>
      </c>
      <c r="AE3500" s="246" t="s">
        <v>63089</v>
      </c>
      <c r="AF3500" s="247">
        <v>10571746.15</v>
      </c>
      <c r="AH3500" s="226" t="s">
        <v>18055</v>
      </c>
      <c r="AI3500" s="227">
        <v>3072.88</v>
      </c>
      <c r="AK3500" s="207" t="s">
        <v>17946</v>
      </c>
      <c r="AL3500" s="208">
        <v>172</v>
      </c>
      <c r="AM3500" s="93"/>
      <c r="AN3500" s="199" t="s">
        <v>32965</v>
      </c>
      <c r="AO3500" s="200">
        <v>821.27</v>
      </c>
      <c r="AT3500" s="263"/>
      <c r="AU3500" s="264"/>
      <c r="AZ3500" s="230" t="s">
        <v>41958</v>
      </c>
      <c r="BA3500" s="231">
        <v>23694</v>
      </c>
      <c r="BC3500" s="209" t="s">
        <v>7223</v>
      </c>
      <c r="BD3500" s="210">
        <v>79831</v>
      </c>
    </row>
    <row r="3501" spans="13:56" x14ac:dyDescent="0.55000000000000004">
      <c r="M3501" s="224" t="s">
        <v>41418</v>
      </c>
      <c r="N3501" s="224"/>
      <c r="O3501" s="225">
        <v>51201</v>
      </c>
      <c r="Q3501" s="203" t="s">
        <v>4922</v>
      </c>
      <c r="R3501" s="203"/>
      <c r="S3501" s="204">
        <v>19244.3</v>
      </c>
      <c r="Y3501" t="s">
        <v>34150</v>
      </c>
      <c r="Z3501">
        <v>193.72</v>
      </c>
      <c r="AB3501" s="276" t="s">
        <v>52318</v>
      </c>
      <c r="AC3501" s="277">
        <v>16931.91</v>
      </c>
      <c r="AE3501" s="246" t="s">
        <v>63090</v>
      </c>
      <c r="AF3501" s="247">
        <v>146178</v>
      </c>
      <c r="AH3501" s="226" t="s">
        <v>34789</v>
      </c>
      <c r="AI3501" s="227">
        <v>599241.76</v>
      </c>
      <c r="AK3501" s="207" t="s">
        <v>17947</v>
      </c>
      <c r="AL3501" s="208">
        <v>1712</v>
      </c>
      <c r="AM3501" s="93"/>
      <c r="AN3501" s="199" t="s">
        <v>32966</v>
      </c>
      <c r="AO3501" s="200">
        <v>5423.73</v>
      </c>
      <c r="AT3501" s="263"/>
      <c r="AU3501" s="264"/>
      <c r="AZ3501" s="230" t="s">
        <v>41959</v>
      </c>
      <c r="BA3501" s="231">
        <v>51201</v>
      </c>
      <c r="BC3501" s="209" t="s">
        <v>7507</v>
      </c>
      <c r="BD3501" s="210">
        <v>1111295</v>
      </c>
    </row>
    <row r="3502" spans="13:56" x14ac:dyDescent="0.55000000000000004">
      <c r="M3502" s="224" t="s">
        <v>41419</v>
      </c>
      <c r="N3502" s="224"/>
      <c r="O3502" s="225">
        <v>1861212</v>
      </c>
      <c r="Q3502" s="203" t="s">
        <v>4924</v>
      </c>
      <c r="R3502" s="203"/>
      <c r="S3502" s="204">
        <v>2266.56</v>
      </c>
      <c r="Y3502" t="s">
        <v>34151</v>
      </c>
      <c r="Z3502" s="284">
        <v>13532.02</v>
      </c>
      <c r="AB3502" s="276" t="s">
        <v>52320</v>
      </c>
      <c r="AC3502" s="277">
        <v>366423.5</v>
      </c>
      <c r="AE3502" s="246" t="s">
        <v>39000</v>
      </c>
      <c r="AF3502" s="247">
        <v>1680249.43</v>
      </c>
      <c r="AH3502" s="226" t="s">
        <v>18062</v>
      </c>
      <c r="AI3502" s="227">
        <v>93099.3</v>
      </c>
      <c r="AK3502" s="207" t="s">
        <v>17948</v>
      </c>
      <c r="AL3502" s="208">
        <v>287</v>
      </c>
      <c r="AM3502" s="93"/>
      <c r="AN3502" s="199" t="s">
        <v>32967</v>
      </c>
      <c r="AO3502" s="200">
        <v>5520</v>
      </c>
      <c r="AT3502" s="263"/>
      <c r="AU3502" s="264"/>
      <c r="AZ3502" s="230" t="s">
        <v>41960</v>
      </c>
      <c r="BA3502" s="231">
        <v>1861212</v>
      </c>
      <c r="BC3502" s="209" t="s">
        <v>7661</v>
      </c>
      <c r="BD3502" s="210">
        <v>670211</v>
      </c>
    </row>
    <row r="3503" spans="13:56" x14ac:dyDescent="0.55000000000000004">
      <c r="M3503" s="224" t="s">
        <v>41420</v>
      </c>
      <c r="N3503" s="224"/>
      <c r="O3503" s="225">
        <v>18300.5</v>
      </c>
      <c r="Q3503" s="203" t="s">
        <v>3659</v>
      </c>
      <c r="R3503" s="203"/>
      <c r="S3503" s="204">
        <v>17987.990000000002</v>
      </c>
      <c r="Y3503" t="s">
        <v>35685</v>
      </c>
      <c r="Z3503" s="284">
        <v>43788.24</v>
      </c>
      <c r="AB3503" s="276" t="s">
        <v>52321</v>
      </c>
      <c r="AC3503" s="277">
        <v>27830.73</v>
      </c>
      <c r="AE3503" s="246" t="s">
        <v>39001</v>
      </c>
      <c r="AF3503" s="247">
        <v>9646885.8000000007</v>
      </c>
      <c r="AH3503" s="226" t="s">
        <v>18065</v>
      </c>
      <c r="AI3503" s="227">
        <v>10339.75</v>
      </c>
      <c r="AK3503" s="207" t="s">
        <v>17949</v>
      </c>
      <c r="AL3503" s="208">
        <v>700</v>
      </c>
      <c r="AM3503" s="93"/>
      <c r="AN3503" s="199" t="s">
        <v>32968</v>
      </c>
      <c r="AO3503" s="200">
        <v>821.27</v>
      </c>
      <c r="AT3503" s="263"/>
      <c r="AU3503" s="264"/>
      <c r="AZ3503" s="230" t="s">
        <v>41961</v>
      </c>
      <c r="BA3503" s="231">
        <v>18300.5</v>
      </c>
      <c r="BC3503" s="209" t="s">
        <v>7909</v>
      </c>
      <c r="BD3503" s="210">
        <v>370040</v>
      </c>
    </row>
    <row r="3504" spans="13:56" x14ac:dyDescent="0.55000000000000004">
      <c r="M3504" s="224" t="s">
        <v>41421</v>
      </c>
      <c r="N3504" s="224"/>
      <c r="O3504" s="225">
        <v>182952</v>
      </c>
      <c r="Q3504" s="203" t="s">
        <v>4926</v>
      </c>
      <c r="R3504" s="203"/>
      <c r="S3504" s="204">
        <v>3523</v>
      </c>
      <c r="Y3504" t="s">
        <v>35686</v>
      </c>
      <c r="Z3504" s="284">
        <v>19594.439999999999</v>
      </c>
      <c r="AB3504" s="276" t="s">
        <v>52323</v>
      </c>
      <c r="AC3504" s="277">
        <v>1704.44</v>
      </c>
      <c r="AE3504" s="246" t="s">
        <v>62452</v>
      </c>
      <c r="AF3504" s="247">
        <v>156427</v>
      </c>
      <c r="AH3504" s="226" t="s">
        <v>18067</v>
      </c>
      <c r="AI3504" s="227">
        <v>51558.19</v>
      </c>
      <c r="AK3504" s="207" t="s">
        <v>17950</v>
      </c>
      <c r="AL3504" s="208">
        <v>523</v>
      </c>
      <c r="AM3504" s="93"/>
      <c r="AN3504" s="199" t="s">
        <v>29927</v>
      </c>
      <c r="AO3504" s="200">
        <v>5423.73</v>
      </c>
      <c r="AT3504" s="263"/>
      <c r="AU3504" s="264"/>
      <c r="AZ3504" s="230" t="s">
        <v>41962</v>
      </c>
      <c r="BA3504" s="231">
        <v>182952</v>
      </c>
      <c r="BC3504" s="209" t="s">
        <v>7980</v>
      </c>
      <c r="BD3504" s="210">
        <v>9513</v>
      </c>
    </row>
    <row r="3505" spans="13:56" x14ac:dyDescent="0.55000000000000004">
      <c r="M3505" s="224" t="s">
        <v>41422</v>
      </c>
      <c r="N3505" s="224"/>
      <c r="O3505" s="225">
        <v>1084897.8</v>
      </c>
      <c r="Q3505" s="203" t="s">
        <v>4928</v>
      </c>
      <c r="R3505" s="203"/>
      <c r="S3505" s="204">
        <v>968.55</v>
      </c>
      <c r="Y3505" t="s">
        <v>39491</v>
      </c>
      <c r="Z3505" s="284">
        <v>61123.13</v>
      </c>
      <c r="AB3505" s="276" t="s">
        <v>67506</v>
      </c>
      <c r="AC3505" s="277">
        <v>64543.55</v>
      </c>
      <c r="AE3505" s="246" t="s">
        <v>61195</v>
      </c>
      <c r="AF3505" s="247">
        <v>321237</v>
      </c>
      <c r="AH3505" s="226" t="s">
        <v>18068</v>
      </c>
      <c r="AI3505" s="227">
        <v>362088.02</v>
      </c>
      <c r="AK3505" s="207" t="s">
        <v>17951</v>
      </c>
      <c r="AL3505" s="208">
        <v>156</v>
      </c>
      <c r="AM3505" s="93"/>
      <c r="AN3505" s="199" t="s">
        <v>32969</v>
      </c>
      <c r="AO3505" s="200">
        <v>13365</v>
      </c>
      <c r="AT3505" s="263"/>
      <c r="AU3505" s="264"/>
      <c r="AZ3505" s="230" t="s">
        <v>41963</v>
      </c>
      <c r="BA3505" s="231">
        <v>1084897.8</v>
      </c>
      <c r="BC3505" s="209" t="s">
        <v>8149</v>
      </c>
      <c r="BD3505" s="210">
        <v>210188</v>
      </c>
    </row>
    <row r="3506" spans="13:56" x14ac:dyDescent="0.55000000000000004">
      <c r="M3506" s="224" t="s">
        <v>41423</v>
      </c>
      <c r="N3506" s="224"/>
      <c r="O3506" s="225">
        <v>373814.63</v>
      </c>
      <c r="Q3506" s="203" t="s">
        <v>4929</v>
      </c>
      <c r="R3506" s="203"/>
      <c r="S3506" s="204">
        <v>1211.0899999999999</v>
      </c>
      <c r="Y3506" t="s">
        <v>45614</v>
      </c>
      <c r="Z3506">
        <v>230.23</v>
      </c>
      <c r="AB3506" s="276" t="s">
        <v>52324</v>
      </c>
      <c r="AC3506" s="277">
        <v>43144.94</v>
      </c>
      <c r="AE3506" s="246" t="s">
        <v>42305</v>
      </c>
      <c r="AF3506" s="247">
        <v>36628.22</v>
      </c>
      <c r="AH3506" s="226" t="s">
        <v>18073</v>
      </c>
      <c r="AI3506" s="227">
        <v>116655.52</v>
      </c>
      <c r="AK3506" s="207" t="s">
        <v>17952</v>
      </c>
      <c r="AL3506" s="208">
        <v>1870.76</v>
      </c>
      <c r="AM3506" s="93"/>
      <c r="AN3506" s="199" t="s">
        <v>32970</v>
      </c>
      <c r="AO3506" s="200">
        <v>20858</v>
      </c>
      <c r="AT3506" s="263"/>
      <c r="AU3506" s="264"/>
      <c r="AZ3506" s="230" t="s">
        <v>41964</v>
      </c>
      <c r="BA3506" s="231">
        <v>373814.63</v>
      </c>
      <c r="BC3506" s="209" t="s">
        <v>8232</v>
      </c>
      <c r="BD3506" s="210">
        <v>30664</v>
      </c>
    </row>
    <row r="3507" spans="13:56" x14ac:dyDescent="0.55000000000000004">
      <c r="M3507" s="224" t="s">
        <v>41424</v>
      </c>
      <c r="N3507" s="224"/>
      <c r="O3507" s="225">
        <v>98303</v>
      </c>
      <c r="Q3507" s="203" t="s">
        <v>4930</v>
      </c>
      <c r="R3507" s="203"/>
      <c r="S3507" s="204">
        <v>1647.03</v>
      </c>
      <c r="Y3507" t="s">
        <v>59225</v>
      </c>
      <c r="Z3507">
        <v>558</v>
      </c>
      <c r="AB3507" s="276" t="s">
        <v>52325</v>
      </c>
      <c r="AC3507" s="277">
        <v>13368.04</v>
      </c>
      <c r="AE3507" s="246" t="s">
        <v>42306</v>
      </c>
      <c r="AF3507" s="247">
        <v>3595.5</v>
      </c>
      <c r="AH3507" s="226" t="s">
        <v>42284</v>
      </c>
      <c r="AI3507" s="227">
        <v>-14066.59</v>
      </c>
      <c r="AK3507" s="207" t="s">
        <v>17953</v>
      </c>
      <c r="AL3507" s="208">
        <v>1531.96</v>
      </c>
      <c r="AM3507" s="93"/>
      <c r="AN3507" s="199" t="s">
        <v>32971</v>
      </c>
      <c r="AO3507" s="200">
        <v>192</v>
      </c>
      <c r="AT3507" s="263"/>
      <c r="AU3507" s="264"/>
      <c r="AZ3507" s="230" t="s">
        <v>41965</v>
      </c>
      <c r="BA3507" s="231">
        <v>98303</v>
      </c>
      <c r="BC3507" s="209" t="s">
        <v>8430</v>
      </c>
      <c r="BD3507" s="210">
        <v>783240</v>
      </c>
    </row>
    <row r="3508" spans="13:56" x14ac:dyDescent="0.55000000000000004">
      <c r="M3508" s="224" t="s">
        <v>41425</v>
      </c>
      <c r="N3508" s="224"/>
      <c r="O3508" s="225">
        <v>465420</v>
      </c>
      <c r="Q3508" s="203" t="s">
        <v>4931</v>
      </c>
      <c r="R3508" s="203"/>
      <c r="S3508" s="204">
        <v>18616</v>
      </c>
      <c r="Y3508" t="s">
        <v>58891</v>
      </c>
      <c r="Z3508">
        <v>670</v>
      </c>
      <c r="AB3508" s="276" t="s">
        <v>67507</v>
      </c>
      <c r="AC3508" s="277">
        <v>4970.51</v>
      </c>
      <c r="AE3508" s="246" t="s">
        <v>42307</v>
      </c>
      <c r="AF3508" s="247">
        <v>4410</v>
      </c>
      <c r="AH3508" s="226" t="s">
        <v>18075</v>
      </c>
      <c r="AI3508" s="227">
        <v>44508.88</v>
      </c>
      <c r="AK3508" s="207" t="s">
        <v>17954</v>
      </c>
      <c r="AL3508" s="208">
        <v>4958.28</v>
      </c>
      <c r="AM3508" s="93"/>
      <c r="AN3508" s="199" t="s">
        <v>29958</v>
      </c>
      <c r="AO3508" s="200">
        <v>13365</v>
      </c>
      <c r="AT3508" s="263"/>
      <c r="AU3508" s="264"/>
      <c r="AZ3508" s="230" t="s">
        <v>41966</v>
      </c>
      <c r="BA3508" s="231">
        <v>465420</v>
      </c>
      <c r="BC3508" s="209" t="s">
        <v>8811</v>
      </c>
      <c r="BD3508" s="210">
        <v>68757.679999999993</v>
      </c>
    </row>
    <row r="3509" spans="13:56" x14ac:dyDescent="0.55000000000000004">
      <c r="M3509" s="224" t="s">
        <v>41426</v>
      </c>
      <c r="N3509" s="224"/>
      <c r="O3509" s="225">
        <v>1488046.62</v>
      </c>
      <c r="Q3509" s="203" t="s">
        <v>4933</v>
      </c>
      <c r="R3509" s="203"/>
      <c r="S3509" s="204">
        <v>4724</v>
      </c>
      <c r="Y3509" t="s">
        <v>61122</v>
      </c>
      <c r="Z3509" s="284">
        <v>82209.919999999998</v>
      </c>
      <c r="AB3509" s="276" t="s">
        <v>34966</v>
      </c>
      <c r="AC3509" s="277">
        <v>2001239.5</v>
      </c>
      <c r="AE3509" s="246" t="s">
        <v>64118</v>
      </c>
      <c r="AF3509" s="247">
        <v>4730.28</v>
      </c>
      <c r="AH3509" s="226" t="s">
        <v>18076</v>
      </c>
      <c r="AI3509" s="227">
        <v>427.9</v>
      </c>
      <c r="AK3509" s="207" t="s">
        <v>17955</v>
      </c>
      <c r="AL3509" s="208">
        <v>2000</v>
      </c>
      <c r="AM3509" s="93"/>
      <c r="AN3509" s="199" t="s">
        <v>29959</v>
      </c>
      <c r="AO3509" s="200">
        <v>20858</v>
      </c>
      <c r="AT3509" s="263"/>
      <c r="AU3509" s="264"/>
      <c r="AZ3509" s="230" t="s">
        <v>41967</v>
      </c>
      <c r="BA3509" s="231">
        <v>1488046.62</v>
      </c>
      <c r="BC3509" s="209" t="s">
        <v>9099</v>
      </c>
      <c r="BD3509" s="210">
        <v>403274</v>
      </c>
    </row>
    <row r="3510" spans="13:56" x14ac:dyDescent="0.55000000000000004">
      <c r="M3510" s="224" t="s">
        <v>41427</v>
      </c>
      <c r="N3510" s="224"/>
      <c r="O3510" s="225">
        <v>8934.82</v>
      </c>
      <c r="Q3510" s="203" t="s">
        <v>4935</v>
      </c>
      <c r="R3510" s="203"/>
      <c r="S3510" s="204">
        <v>3125</v>
      </c>
      <c r="Y3510" t="s">
        <v>56603</v>
      </c>
      <c r="Z3510" s="284">
        <v>16472.400000000001</v>
      </c>
      <c r="AB3510" s="276" t="s">
        <v>34967</v>
      </c>
      <c r="AC3510" s="277">
        <v>1508439.43</v>
      </c>
      <c r="AE3510" s="246" t="s">
        <v>52066</v>
      </c>
      <c r="AF3510" s="247">
        <v>30797.48</v>
      </c>
      <c r="AH3510" s="226" t="s">
        <v>18077</v>
      </c>
      <c r="AI3510" s="227">
        <v>16048.99</v>
      </c>
      <c r="AK3510" s="207" t="s">
        <v>17956</v>
      </c>
      <c r="AL3510" s="208">
        <v>2434</v>
      </c>
      <c r="AM3510" s="93"/>
      <c r="AN3510" s="199" t="s">
        <v>29961</v>
      </c>
      <c r="AO3510" s="200">
        <v>192</v>
      </c>
      <c r="AT3510" s="263"/>
      <c r="AU3510" s="264"/>
      <c r="AZ3510" s="230" t="s">
        <v>41968</v>
      </c>
      <c r="BA3510" s="231">
        <v>8934.82</v>
      </c>
      <c r="BC3510" s="209" t="s">
        <v>9410</v>
      </c>
      <c r="BD3510" s="210">
        <v>1188645.42</v>
      </c>
    </row>
    <row r="3511" spans="13:56" x14ac:dyDescent="0.55000000000000004">
      <c r="M3511" s="224" t="s">
        <v>41428</v>
      </c>
      <c r="N3511" s="224"/>
      <c r="O3511" s="225">
        <v>19377</v>
      </c>
      <c r="Q3511" s="203" t="s">
        <v>4937</v>
      </c>
      <c r="R3511" s="203"/>
      <c r="S3511" s="204">
        <v>8409</v>
      </c>
      <c r="Y3511" t="s">
        <v>56604</v>
      </c>
      <c r="Z3511" s="284">
        <v>23488</v>
      </c>
      <c r="AB3511" s="276" t="s">
        <v>34968</v>
      </c>
      <c r="AC3511" s="277">
        <v>2290641.17</v>
      </c>
      <c r="AE3511" s="246" t="s">
        <v>54993</v>
      </c>
      <c r="AF3511" s="247">
        <v>57971.6</v>
      </c>
      <c r="AH3511" s="226" t="s">
        <v>42285</v>
      </c>
      <c r="AI3511" s="227">
        <v>-1440.02</v>
      </c>
      <c r="AK3511" s="207" t="s">
        <v>17957</v>
      </c>
      <c r="AL3511" s="208">
        <v>2294.2600000000002</v>
      </c>
      <c r="AM3511" s="93"/>
      <c r="AN3511" s="199" t="s">
        <v>14464</v>
      </c>
      <c r="AO3511" s="200">
        <v>34699.050000000003</v>
      </c>
      <c r="AT3511" s="263"/>
      <c r="AU3511" s="264"/>
      <c r="AZ3511" s="230" t="s">
        <v>41969</v>
      </c>
      <c r="BA3511" s="231">
        <v>19377</v>
      </c>
      <c r="BC3511" s="209" t="s">
        <v>9563</v>
      </c>
      <c r="BD3511" s="210">
        <v>13829.05</v>
      </c>
    </row>
    <row r="3512" spans="13:56" x14ac:dyDescent="0.55000000000000004">
      <c r="M3512" s="224" t="s">
        <v>41429</v>
      </c>
      <c r="N3512" s="224"/>
      <c r="O3512" s="225">
        <v>890616</v>
      </c>
      <c r="Q3512" s="203" t="s">
        <v>4940</v>
      </c>
      <c r="R3512" s="203"/>
      <c r="S3512" s="204">
        <v>294.94</v>
      </c>
      <c r="Y3512" t="s">
        <v>68787</v>
      </c>
      <c r="Z3512" s="284">
        <v>45714.84</v>
      </c>
      <c r="AB3512" s="276" t="s">
        <v>19587</v>
      </c>
      <c r="AC3512" s="277">
        <v>283370.71999999997</v>
      </c>
      <c r="AE3512" s="246" t="s">
        <v>54994</v>
      </c>
      <c r="AF3512" s="247">
        <v>11942.38</v>
      </c>
      <c r="AH3512" s="226" t="s">
        <v>36144</v>
      </c>
      <c r="AI3512" s="227">
        <v>742.27</v>
      </c>
      <c r="AK3512" s="207" t="s">
        <v>17958</v>
      </c>
      <c r="AL3512" s="208">
        <v>2355.5100000000002</v>
      </c>
      <c r="AM3512" s="93"/>
      <c r="AN3512" s="199" t="s">
        <v>14465</v>
      </c>
      <c r="AO3512" s="200">
        <v>2654.39</v>
      </c>
      <c r="AT3512" s="263"/>
      <c r="AU3512" s="264"/>
      <c r="AZ3512" s="230" t="s">
        <v>41970</v>
      </c>
      <c r="BA3512" s="231">
        <v>890616</v>
      </c>
      <c r="BC3512" s="209" t="s">
        <v>10984</v>
      </c>
      <c r="BD3512" s="210">
        <v>33378.550000000003</v>
      </c>
    </row>
    <row r="3513" spans="13:56" x14ac:dyDescent="0.55000000000000004">
      <c r="M3513" s="224" t="s">
        <v>41430</v>
      </c>
      <c r="N3513" s="224"/>
      <c r="O3513" s="225">
        <v>29065.5</v>
      </c>
      <c r="Q3513" s="203" t="s">
        <v>4941</v>
      </c>
      <c r="R3513" s="203"/>
      <c r="S3513" s="204">
        <v>2564</v>
      </c>
      <c r="Y3513" t="s">
        <v>56605</v>
      </c>
      <c r="Z3513">
        <v>498.5</v>
      </c>
      <c r="AB3513" s="276" t="s">
        <v>42408</v>
      </c>
      <c r="AC3513" s="277">
        <v>681676.89</v>
      </c>
      <c r="AE3513" s="246" t="s">
        <v>54995</v>
      </c>
      <c r="AF3513" s="247">
        <v>33802.800000000003</v>
      </c>
      <c r="AH3513" s="226" t="s">
        <v>33300</v>
      </c>
      <c r="AI3513" s="227">
        <v>25341.94</v>
      </c>
      <c r="AK3513" s="207" t="s">
        <v>17959</v>
      </c>
      <c r="AL3513" s="208">
        <v>3305.03</v>
      </c>
      <c r="AM3513" s="93"/>
      <c r="AN3513" s="199" t="s">
        <v>14466</v>
      </c>
      <c r="AO3513" s="200">
        <v>3250.33</v>
      </c>
      <c r="AT3513" s="263"/>
      <c r="AU3513" s="264"/>
      <c r="AZ3513" s="230" t="s">
        <v>41971</v>
      </c>
      <c r="BA3513" s="231">
        <v>29065.5</v>
      </c>
      <c r="BC3513" s="209" t="s">
        <v>9731</v>
      </c>
      <c r="BD3513" s="210">
        <v>268856.49</v>
      </c>
    </row>
    <row r="3514" spans="13:56" x14ac:dyDescent="0.55000000000000004">
      <c r="M3514" s="224" t="s">
        <v>41431</v>
      </c>
      <c r="N3514" s="224"/>
      <c r="O3514" s="225">
        <v>32205.65</v>
      </c>
      <c r="Q3514" s="203" t="s">
        <v>4945</v>
      </c>
      <c r="R3514" s="203"/>
      <c r="S3514" s="204">
        <v>4445</v>
      </c>
      <c r="Y3514" t="s">
        <v>53803</v>
      </c>
      <c r="Z3514" s="284">
        <v>10656</v>
      </c>
      <c r="AB3514" s="276" t="s">
        <v>34969</v>
      </c>
      <c r="AC3514" s="277">
        <v>562894.82999999996</v>
      </c>
      <c r="AE3514" s="246" t="s">
        <v>54996</v>
      </c>
      <c r="AF3514" s="247">
        <v>42661.77</v>
      </c>
      <c r="AH3514" s="226" t="s">
        <v>34790</v>
      </c>
      <c r="AI3514" s="227">
        <v>321.75</v>
      </c>
      <c r="AK3514" s="207" t="s">
        <v>17960</v>
      </c>
      <c r="AL3514" s="208">
        <v>16811.8</v>
      </c>
      <c r="AM3514" s="93"/>
      <c r="AN3514" s="199" t="s">
        <v>14467</v>
      </c>
      <c r="AO3514" s="200">
        <v>3320.64</v>
      </c>
      <c r="AT3514" s="263"/>
      <c r="AU3514" s="264"/>
      <c r="AZ3514" s="230" t="s">
        <v>41972</v>
      </c>
      <c r="BA3514" s="231">
        <v>32205.65</v>
      </c>
      <c r="BC3514" s="209" t="s">
        <v>11678</v>
      </c>
      <c r="BD3514" s="210">
        <v>2313030.2799999998</v>
      </c>
    </row>
    <row r="3515" spans="13:56" x14ac:dyDescent="0.55000000000000004">
      <c r="M3515" s="224" t="s">
        <v>41432</v>
      </c>
      <c r="N3515" s="224"/>
      <c r="O3515" s="225">
        <v>1409589</v>
      </c>
      <c r="Q3515" s="203" t="s">
        <v>4948</v>
      </c>
      <c r="R3515" s="203"/>
      <c r="S3515" s="204">
        <v>2443</v>
      </c>
      <c r="Y3515" t="s">
        <v>68788</v>
      </c>
      <c r="Z3515" s="284">
        <v>17637</v>
      </c>
      <c r="AB3515" s="276" t="s">
        <v>59041</v>
      </c>
      <c r="AC3515" s="277">
        <v>5946.96</v>
      </c>
      <c r="AE3515" s="246" t="s">
        <v>64119</v>
      </c>
      <c r="AF3515" s="247">
        <v>108500</v>
      </c>
      <c r="AH3515" s="226" t="s">
        <v>18078</v>
      </c>
      <c r="AI3515" s="227">
        <v>17500</v>
      </c>
      <c r="AK3515" s="207" t="s">
        <v>17961</v>
      </c>
      <c r="AL3515" s="208">
        <v>625.77</v>
      </c>
      <c r="AM3515" s="93"/>
      <c r="AN3515" s="199" t="s">
        <v>32972</v>
      </c>
      <c r="AO3515" s="200">
        <v>26949.26</v>
      </c>
      <c r="AT3515" s="263"/>
      <c r="AU3515" s="264"/>
      <c r="AZ3515" s="230" t="s">
        <v>41973</v>
      </c>
      <c r="BA3515" s="231">
        <v>1409589</v>
      </c>
      <c r="BC3515" s="209" t="s">
        <v>12275</v>
      </c>
      <c r="BD3515" s="210">
        <v>30786</v>
      </c>
    </row>
    <row r="3516" spans="13:56" x14ac:dyDescent="0.55000000000000004">
      <c r="M3516" s="224" t="s">
        <v>41433</v>
      </c>
      <c r="N3516" s="224"/>
      <c r="O3516" s="225">
        <v>41952</v>
      </c>
      <c r="Q3516" s="203" t="s">
        <v>4949</v>
      </c>
      <c r="R3516" s="203"/>
      <c r="S3516" s="204">
        <v>5738</v>
      </c>
      <c r="Y3516" t="s">
        <v>68789</v>
      </c>
      <c r="Z3516" s="284">
        <v>7679.7</v>
      </c>
      <c r="AB3516" s="276" t="s">
        <v>46882</v>
      </c>
      <c r="AC3516" s="277">
        <v>169031.56</v>
      </c>
      <c r="AE3516" s="246" t="s">
        <v>52067</v>
      </c>
      <c r="AF3516" s="247">
        <v>542949.93000000005</v>
      </c>
      <c r="AH3516" s="226" t="s">
        <v>18079</v>
      </c>
      <c r="AI3516" s="227">
        <v>1363.4</v>
      </c>
      <c r="AK3516" s="207" t="s">
        <v>17962</v>
      </c>
      <c r="AL3516" s="208">
        <v>9666</v>
      </c>
      <c r="AM3516" s="93"/>
      <c r="AN3516" s="199" t="s">
        <v>32973</v>
      </c>
      <c r="AO3516" s="200">
        <v>44633.57</v>
      </c>
      <c r="AT3516" s="263"/>
      <c r="AU3516" s="264"/>
      <c r="AZ3516" s="230" t="s">
        <v>41974</v>
      </c>
      <c r="BA3516" s="231">
        <v>41952</v>
      </c>
      <c r="BC3516" s="209" t="s">
        <v>10007</v>
      </c>
      <c r="BD3516" s="210">
        <v>8569361.4700000007</v>
      </c>
    </row>
    <row r="3517" spans="13:56" x14ac:dyDescent="0.55000000000000004">
      <c r="M3517" s="224" t="s">
        <v>41434</v>
      </c>
      <c r="N3517" s="224"/>
      <c r="O3517" s="225">
        <v>513534</v>
      </c>
      <c r="Q3517" s="203" t="s">
        <v>4950</v>
      </c>
      <c r="R3517" s="203"/>
      <c r="S3517" s="204">
        <v>6277.34</v>
      </c>
      <c r="Y3517" t="s">
        <v>55427</v>
      </c>
      <c r="Z3517" s="284">
        <v>25487.98</v>
      </c>
      <c r="AB3517" s="276" t="s">
        <v>64233</v>
      </c>
      <c r="AC3517" s="277">
        <v>28126.799999999999</v>
      </c>
      <c r="AE3517" s="246" t="s">
        <v>54997</v>
      </c>
      <c r="AF3517" s="247">
        <v>56.33</v>
      </c>
      <c r="AH3517" s="226" t="s">
        <v>34791</v>
      </c>
      <c r="AI3517" s="227">
        <v>69.760000000000005</v>
      </c>
      <c r="AK3517" s="207" t="s">
        <v>17963</v>
      </c>
      <c r="AL3517" s="208">
        <v>1141</v>
      </c>
      <c r="AM3517" s="93"/>
      <c r="AN3517" s="199" t="s">
        <v>32974</v>
      </c>
      <c r="AO3517" s="200">
        <v>283415.02</v>
      </c>
      <c r="AT3517" s="263"/>
      <c r="AU3517" s="264"/>
      <c r="AZ3517" s="230" t="s">
        <v>41975</v>
      </c>
      <c r="BA3517" s="231">
        <v>513534</v>
      </c>
      <c r="BC3517" s="209" t="s">
        <v>6828</v>
      </c>
      <c r="BD3517" s="210">
        <v>55368.959999999999</v>
      </c>
    </row>
    <row r="3518" spans="13:56" x14ac:dyDescent="0.55000000000000004">
      <c r="M3518" s="224" t="s">
        <v>41435</v>
      </c>
      <c r="N3518" s="224"/>
      <c r="O3518" s="225">
        <v>68896</v>
      </c>
      <c r="Q3518" s="203" t="s">
        <v>4817</v>
      </c>
      <c r="R3518" s="203"/>
      <c r="S3518" s="204">
        <v>11497.96</v>
      </c>
      <c r="Y3518" t="s">
        <v>70101</v>
      </c>
      <c r="Z3518" s="284">
        <v>2319.7399999999998</v>
      </c>
      <c r="AB3518" s="276" t="s">
        <v>69718</v>
      </c>
      <c r="AC3518" s="277">
        <v>457.44</v>
      </c>
      <c r="AE3518" s="246" t="s">
        <v>52068</v>
      </c>
      <c r="AF3518" s="247">
        <v>62091.53</v>
      </c>
      <c r="AH3518" s="226" t="s">
        <v>38978</v>
      </c>
      <c r="AI3518" s="227">
        <v>958.25</v>
      </c>
      <c r="AK3518" s="207" t="s">
        <v>17964</v>
      </c>
      <c r="AL3518" s="208">
        <v>35625.040000000001</v>
      </c>
      <c r="AM3518" s="93"/>
      <c r="AN3518" s="199" t="s">
        <v>14468</v>
      </c>
      <c r="AO3518" s="200">
        <v>24301.42</v>
      </c>
      <c r="AT3518" s="263"/>
      <c r="AU3518" s="264"/>
      <c r="AZ3518" s="230" t="s">
        <v>41976</v>
      </c>
      <c r="BA3518" s="231">
        <v>68896</v>
      </c>
      <c r="BC3518" s="209" t="s">
        <v>7002</v>
      </c>
      <c r="BD3518" s="210">
        <v>9325.6</v>
      </c>
    </row>
    <row r="3519" spans="13:56" x14ac:dyDescent="0.55000000000000004">
      <c r="M3519" s="224" t="s">
        <v>41436</v>
      </c>
      <c r="N3519" s="224"/>
      <c r="O3519" s="225">
        <v>31233</v>
      </c>
      <c r="Q3519" s="203" t="s">
        <v>4953</v>
      </c>
      <c r="R3519" s="203"/>
      <c r="S3519" s="204">
        <v>5211</v>
      </c>
      <c r="Y3519" t="s">
        <v>56608</v>
      </c>
      <c r="Z3519" s="284">
        <v>10104.56</v>
      </c>
      <c r="AB3519" s="276" t="s">
        <v>33453</v>
      </c>
      <c r="AC3519" s="277">
        <v>254689.85</v>
      </c>
      <c r="AE3519" s="246" t="s">
        <v>52069</v>
      </c>
      <c r="AF3519" s="247">
        <v>191036.34</v>
      </c>
      <c r="AH3519" s="226" t="s">
        <v>42286</v>
      </c>
      <c r="AI3519" s="227">
        <v>12756.51</v>
      </c>
      <c r="AK3519" s="207" t="s">
        <v>17965</v>
      </c>
      <c r="AL3519" s="208">
        <v>21641.69</v>
      </c>
      <c r="AM3519" s="93"/>
      <c r="AN3519" s="199" t="s">
        <v>14469</v>
      </c>
      <c r="AO3519" s="200">
        <v>50025</v>
      </c>
      <c r="AT3519" s="263"/>
      <c r="AU3519" s="264"/>
      <c r="AZ3519" s="230" t="s">
        <v>41977</v>
      </c>
      <c r="BA3519" s="231">
        <v>31233</v>
      </c>
      <c r="BC3519" s="209" t="s">
        <v>7224</v>
      </c>
      <c r="BD3519" s="210">
        <v>3823</v>
      </c>
    </row>
    <row r="3520" spans="13:56" x14ac:dyDescent="0.55000000000000004">
      <c r="M3520" s="224" t="s">
        <v>41437</v>
      </c>
      <c r="N3520" s="224"/>
      <c r="O3520" s="225">
        <v>536779</v>
      </c>
      <c r="Q3520" s="203" t="s">
        <v>4957</v>
      </c>
      <c r="R3520" s="203"/>
      <c r="S3520" s="204">
        <v>3794</v>
      </c>
      <c r="Y3520" t="s">
        <v>42946</v>
      </c>
      <c r="Z3520" s="284">
        <v>11831.87</v>
      </c>
      <c r="AB3520" s="276" t="s">
        <v>34970</v>
      </c>
      <c r="AC3520" s="277">
        <v>-1300</v>
      </c>
      <c r="AE3520" s="246" t="s">
        <v>64120</v>
      </c>
      <c r="AF3520" s="247">
        <v>1782.35</v>
      </c>
      <c r="AH3520" s="226" t="s">
        <v>36145</v>
      </c>
      <c r="AI3520" s="227">
        <v>640.30999999999995</v>
      </c>
      <c r="AK3520" s="207" t="s">
        <v>17966</v>
      </c>
      <c r="AL3520" s="208">
        <v>4353.03</v>
      </c>
      <c r="AM3520" s="93"/>
      <c r="AN3520" s="199" t="s">
        <v>14470</v>
      </c>
      <c r="AO3520" s="200">
        <v>34699.050000000003</v>
      </c>
      <c r="AT3520" s="263"/>
      <c r="AU3520" s="264"/>
      <c r="AZ3520" s="230" t="s">
        <v>41978</v>
      </c>
      <c r="BA3520" s="231">
        <v>536779</v>
      </c>
      <c r="BC3520" s="209" t="s">
        <v>7508</v>
      </c>
      <c r="BD3520" s="210">
        <v>38241</v>
      </c>
    </row>
    <row r="3521" spans="13:56" x14ac:dyDescent="0.55000000000000004">
      <c r="M3521" s="224" t="s">
        <v>41438</v>
      </c>
      <c r="N3521" s="224"/>
      <c r="O3521" s="225">
        <v>198977</v>
      </c>
      <c r="Q3521" s="203" t="s">
        <v>4958</v>
      </c>
      <c r="R3521" s="203"/>
      <c r="S3521" s="204">
        <v>1800</v>
      </c>
      <c r="Y3521" t="s">
        <v>42947</v>
      </c>
      <c r="Z3521" s="284">
        <v>38358.25</v>
      </c>
      <c r="AB3521" s="276" t="s">
        <v>34971</v>
      </c>
      <c r="AC3521" s="277">
        <v>951897.72</v>
      </c>
      <c r="AE3521" s="246" t="s">
        <v>58490</v>
      </c>
      <c r="AF3521" s="247">
        <v>44105.73</v>
      </c>
      <c r="AH3521" s="226" t="s">
        <v>47882</v>
      </c>
      <c r="AI3521" s="227">
        <v>1878.33</v>
      </c>
      <c r="AK3521" s="207" t="s">
        <v>17967</v>
      </c>
      <c r="AL3521" s="208">
        <v>35625.040000000001</v>
      </c>
      <c r="AM3521" s="93"/>
      <c r="AN3521" s="199" t="s">
        <v>14471</v>
      </c>
      <c r="AO3521" s="200">
        <v>2654.39</v>
      </c>
      <c r="AT3521" s="263"/>
      <c r="AU3521" s="264"/>
      <c r="AZ3521" s="230" t="s">
        <v>41979</v>
      </c>
      <c r="BA3521" s="231">
        <v>198977</v>
      </c>
      <c r="BC3521" s="209" t="s">
        <v>7910</v>
      </c>
      <c r="BD3521" s="210">
        <v>52023</v>
      </c>
    </row>
    <row r="3522" spans="13:56" x14ac:dyDescent="0.55000000000000004">
      <c r="M3522" s="224" t="s">
        <v>41439</v>
      </c>
      <c r="N3522" s="224"/>
      <c r="O3522" s="225">
        <v>382458.91</v>
      </c>
      <c r="Q3522" s="203" t="s">
        <v>4819</v>
      </c>
      <c r="R3522" s="203"/>
      <c r="S3522" s="204">
        <v>145539.29</v>
      </c>
      <c r="Y3522" t="s">
        <v>56609</v>
      </c>
      <c r="Z3522" s="284">
        <v>30401.56</v>
      </c>
      <c r="AB3522" s="276" t="s">
        <v>59042</v>
      </c>
      <c r="AC3522" s="277">
        <v>444.6</v>
      </c>
      <c r="AE3522" s="246" t="s">
        <v>54998</v>
      </c>
      <c r="AF3522" s="247">
        <v>1109.52</v>
      </c>
      <c r="AH3522" s="226" t="s">
        <v>18083</v>
      </c>
      <c r="AI3522" s="227">
        <v>160889.67000000001</v>
      </c>
      <c r="AK3522" s="207" t="s">
        <v>17968</v>
      </c>
      <c r="AL3522" s="208">
        <v>1141</v>
      </c>
      <c r="AM3522" s="93"/>
      <c r="AN3522" s="199" t="s">
        <v>14472</v>
      </c>
      <c r="AO3522" s="200">
        <v>3250.33</v>
      </c>
      <c r="AT3522" s="263"/>
      <c r="AU3522" s="264"/>
      <c r="AZ3522" s="230" t="s">
        <v>41980</v>
      </c>
      <c r="BA3522" s="231">
        <v>382458.91</v>
      </c>
      <c r="BC3522" s="209" t="s">
        <v>8233</v>
      </c>
      <c r="BD3522" s="210">
        <v>1683</v>
      </c>
    </row>
    <row r="3523" spans="13:56" x14ac:dyDescent="0.55000000000000004">
      <c r="M3523" s="224" t="s">
        <v>41440</v>
      </c>
      <c r="N3523" s="224"/>
      <c r="O3523" s="225">
        <v>657333</v>
      </c>
      <c r="Q3523" s="203" t="s">
        <v>4961</v>
      </c>
      <c r="R3523" s="203"/>
      <c r="S3523" s="204">
        <v>4644</v>
      </c>
      <c r="Y3523" t="s">
        <v>63386</v>
      </c>
      <c r="Z3523" s="284">
        <v>29890</v>
      </c>
      <c r="AB3523" s="276" t="s">
        <v>39114</v>
      </c>
      <c r="AC3523" s="277">
        <v>6187805.9100000001</v>
      </c>
      <c r="AE3523" s="246" t="s">
        <v>63566</v>
      </c>
      <c r="AF3523" s="247">
        <v>15750</v>
      </c>
      <c r="AH3523" s="226" t="s">
        <v>18086</v>
      </c>
      <c r="AI3523" s="227">
        <v>21520</v>
      </c>
      <c r="AK3523" s="207" t="s">
        <v>17969</v>
      </c>
      <c r="AL3523" s="208">
        <v>21641.69</v>
      </c>
      <c r="AM3523" s="93"/>
      <c r="AN3523" s="199" t="s">
        <v>14473</v>
      </c>
      <c r="AO3523" s="200">
        <v>51250.68</v>
      </c>
      <c r="AT3523" s="263"/>
      <c r="AU3523" s="264"/>
      <c r="AZ3523" s="230" t="s">
        <v>41981</v>
      </c>
      <c r="BA3523" s="231">
        <v>657333</v>
      </c>
      <c r="BC3523" s="209" t="s">
        <v>8431</v>
      </c>
      <c r="BD3523" s="210">
        <v>14932.55</v>
      </c>
    </row>
    <row r="3524" spans="13:56" x14ac:dyDescent="0.55000000000000004">
      <c r="M3524" s="224" t="s">
        <v>41441</v>
      </c>
      <c r="N3524" s="224"/>
      <c r="O3524" s="225">
        <v>53304</v>
      </c>
      <c r="Q3524" s="203" t="s">
        <v>4962</v>
      </c>
      <c r="R3524" s="203"/>
      <c r="S3524" s="204">
        <v>5824.05</v>
      </c>
      <c r="Y3524" t="s">
        <v>53806</v>
      </c>
      <c r="Z3524" s="284">
        <v>54000</v>
      </c>
      <c r="AB3524" s="276" t="s">
        <v>67508</v>
      </c>
      <c r="AC3524" s="277">
        <v>481079.7</v>
      </c>
      <c r="AE3524" s="246" t="s">
        <v>62953</v>
      </c>
      <c r="AF3524" s="247">
        <v>12921.27</v>
      </c>
      <c r="AH3524" s="226" t="s">
        <v>34792</v>
      </c>
      <c r="AI3524" s="227">
        <v>73460.289999999994</v>
      </c>
      <c r="AK3524" s="207" t="s">
        <v>17970</v>
      </c>
      <c r="AL3524" s="208">
        <v>4353.03</v>
      </c>
      <c r="AM3524" s="93"/>
      <c r="AN3524" s="199" t="s">
        <v>14474</v>
      </c>
      <c r="AO3524" s="200">
        <v>3320.64</v>
      </c>
      <c r="AT3524" s="263"/>
      <c r="AU3524" s="264"/>
      <c r="AZ3524" s="230" t="s">
        <v>41982</v>
      </c>
      <c r="BA3524" s="231">
        <v>53304</v>
      </c>
      <c r="BC3524" s="209" t="s">
        <v>8812</v>
      </c>
      <c r="BD3524" s="210">
        <v>4257</v>
      </c>
    </row>
    <row r="3525" spans="13:56" x14ac:dyDescent="0.55000000000000004">
      <c r="M3525" s="224" t="s">
        <v>41442</v>
      </c>
      <c r="N3525" s="224"/>
      <c r="O3525" s="225">
        <v>371442</v>
      </c>
      <c r="Q3525" s="203" t="s">
        <v>4823</v>
      </c>
      <c r="R3525" s="203"/>
      <c r="S3525" s="204">
        <v>9713.0400000000009</v>
      </c>
      <c r="Y3525" t="s">
        <v>64929</v>
      </c>
      <c r="Z3525" s="284">
        <v>55551.89</v>
      </c>
      <c r="AB3525" s="276" t="s">
        <v>67509</v>
      </c>
      <c r="AC3525" s="277">
        <v>100</v>
      </c>
      <c r="AE3525" s="246" t="s">
        <v>61902</v>
      </c>
      <c r="AF3525" s="247">
        <v>34424.81</v>
      </c>
      <c r="AH3525" s="226" t="s">
        <v>18091</v>
      </c>
      <c r="AI3525" s="227">
        <v>7265.6</v>
      </c>
      <c r="AK3525" s="207" t="s">
        <v>17971</v>
      </c>
      <c r="AL3525" s="208">
        <v>11666</v>
      </c>
      <c r="AM3525" s="93"/>
      <c r="AN3525" s="199" t="s">
        <v>14475</v>
      </c>
      <c r="AO3525" s="200">
        <v>94658.57</v>
      </c>
      <c r="AT3525" s="263"/>
      <c r="AU3525" s="264"/>
      <c r="AZ3525" s="230" t="s">
        <v>41983</v>
      </c>
      <c r="BA3525" s="231">
        <v>371442</v>
      </c>
      <c r="BC3525" s="209" t="s">
        <v>9100</v>
      </c>
      <c r="BD3525" s="210">
        <v>45097</v>
      </c>
    </row>
    <row r="3526" spans="13:56" x14ac:dyDescent="0.55000000000000004">
      <c r="M3526" s="224" t="s">
        <v>41443</v>
      </c>
      <c r="N3526" s="224"/>
      <c r="O3526" s="225">
        <v>447864.67</v>
      </c>
      <c r="Q3526" s="203" t="s">
        <v>3660</v>
      </c>
      <c r="R3526" s="203"/>
      <c r="S3526" s="204">
        <v>8946.5300000000007</v>
      </c>
      <c r="Y3526" t="s">
        <v>39505</v>
      </c>
      <c r="Z3526" s="284">
        <v>202172.32</v>
      </c>
      <c r="AB3526" s="276" t="s">
        <v>40250</v>
      </c>
      <c r="AC3526" s="277">
        <v>-3283.67</v>
      </c>
      <c r="AE3526" s="246" t="s">
        <v>64121</v>
      </c>
      <c r="AF3526" s="247">
        <v>93729.83</v>
      </c>
      <c r="AH3526" s="226" t="s">
        <v>18094</v>
      </c>
      <c r="AI3526" s="227">
        <v>3008.41</v>
      </c>
      <c r="AK3526" s="207" t="s">
        <v>17972</v>
      </c>
      <c r="AL3526" s="208">
        <v>2294.2600000000002</v>
      </c>
      <c r="AM3526" s="93"/>
      <c r="AN3526" s="199" t="s">
        <v>32975</v>
      </c>
      <c r="AO3526" s="200">
        <v>283415.02</v>
      </c>
      <c r="AT3526" s="263"/>
      <c r="AU3526" s="264"/>
      <c r="AZ3526" s="230" t="s">
        <v>41984</v>
      </c>
      <c r="BA3526" s="231">
        <v>447864.67</v>
      </c>
      <c r="BC3526" s="209" t="s">
        <v>9468</v>
      </c>
      <c r="BD3526" s="210">
        <v>89132</v>
      </c>
    </row>
    <row r="3527" spans="13:56" x14ac:dyDescent="0.55000000000000004">
      <c r="M3527" s="224" t="s">
        <v>41444</v>
      </c>
      <c r="N3527" s="224"/>
      <c r="O3527" s="225">
        <v>91618</v>
      </c>
      <c r="Q3527" s="203" t="s">
        <v>3661</v>
      </c>
      <c r="R3527" s="203"/>
      <c r="S3527" s="204">
        <v>16768.82</v>
      </c>
      <c r="Y3527" t="s">
        <v>42948</v>
      </c>
      <c r="Z3527" s="284">
        <v>10826.37</v>
      </c>
      <c r="AB3527" s="276" t="s">
        <v>19589</v>
      </c>
      <c r="AC3527" s="277">
        <v>1147890.08</v>
      </c>
      <c r="AE3527" s="246" t="s">
        <v>48774</v>
      </c>
      <c r="AF3527" s="247">
        <v>51751.29</v>
      </c>
      <c r="AH3527" s="226" t="s">
        <v>18096</v>
      </c>
      <c r="AI3527" s="227">
        <v>510.39</v>
      </c>
      <c r="AK3527" s="207" t="s">
        <v>17973</v>
      </c>
      <c r="AL3527" s="208">
        <v>6988.27</v>
      </c>
      <c r="AM3527" s="93"/>
      <c r="AN3527" s="199" t="s">
        <v>14476</v>
      </c>
      <c r="AO3527" s="200">
        <v>3322</v>
      </c>
      <c r="AT3527" s="263"/>
      <c r="AU3527" s="264"/>
      <c r="AZ3527" s="230" t="s">
        <v>41985</v>
      </c>
      <c r="BA3527" s="231">
        <v>91618</v>
      </c>
      <c r="BC3527" s="209" t="s">
        <v>9564</v>
      </c>
      <c r="BD3527" s="210">
        <v>14102</v>
      </c>
    </row>
    <row r="3528" spans="13:56" x14ac:dyDescent="0.55000000000000004">
      <c r="M3528" s="224" t="s">
        <v>41445</v>
      </c>
      <c r="N3528" s="224"/>
      <c r="O3528" s="225">
        <v>116484.86</v>
      </c>
      <c r="Q3528" s="203" t="s">
        <v>4963</v>
      </c>
      <c r="R3528" s="203"/>
      <c r="S3528" s="204">
        <v>5157</v>
      </c>
      <c r="Y3528" t="s">
        <v>55428</v>
      </c>
      <c r="Z3528" s="284">
        <v>944064.14</v>
      </c>
      <c r="AB3528" s="276" t="s">
        <v>34972</v>
      </c>
      <c r="AC3528" s="277">
        <v>2092476.21</v>
      </c>
      <c r="AE3528" s="246" t="s">
        <v>54999</v>
      </c>
      <c r="AF3528" s="247">
        <v>515.84</v>
      </c>
      <c r="AH3528" s="226" t="s">
        <v>42287</v>
      </c>
      <c r="AI3528" s="227">
        <v>-54.52</v>
      </c>
      <c r="AK3528" s="207" t="s">
        <v>17974</v>
      </c>
      <c r="AL3528" s="208">
        <v>7874.76</v>
      </c>
      <c r="AM3528" s="93"/>
      <c r="AN3528" s="199" t="s">
        <v>14477</v>
      </c>
      <c r="AO3528" s="200">
        <v>9659</v>
      </c>
      <c r="AT3528" s="263"/>
      <c r="AU3528" s="264"/>
      <c r="AZ3528" s="230" t="s">
        <v>41986</v>
      </c>
      <c r="BA3528" s="231">
        <v>116484.86</v>
      </c>
      <c r="BC3528" s="209" t="s">
        <v>10825</v>
      </c>
      <c r="BD3528" s="210">
        <v>7106</v>
      </c>
    </row>
    <row r="3529" spans="13:56" x14ac:dyDescent="0.55000000000000004">
      <c r="M3529" s="224" t="s">
        <v>41446</v>
      </c>
      <c r="N3529" s="224"/>
      <c r="O3529" s="225">
        <v>57592.75</v>
      </c>
      <c r="Q3529" s="203" t="s">
        <v>4964</v>
      </c>
      <c r="R3529" s="203"/>
      <c r="S3529" s="204">
        <v>9206</v>
      </c>
      <c r="Y3529" t="s">
        <v>69894</v>
      </c>
      <c r="Z3529" s="284">
        <v>6413.56</v>
      </c>
      <c r="AB3529" s="276" t="s">
        <v>34973</v>
      </c>
      <c r="AC3529" s="277">
        <v>965189.37</v>
      </c>
      <c r="AE3529" s="246" t="s">
        <v>55000</v>
      </c>
      <c r="AF3529" s="247">
        <v>171913.18</v>
      </c>
      <c r="AH3529" s="226" t="s">
        <v>34793</v>
      </c>
      <c r="AI3529" s="227">
        <v>423726.3</v>
      </c>
      <c r="AK3529" s="207" t="s">
        <v>17975</v>
      </c>
      <c r="AL3529" s="208">
        <v>22580.080000000002</v>
      </c>
      <c r="AM3529" s="93"/>
      <c r="AN3529" s="199" t="s">
        <v>14478</v>
      </c>
      <c r="AO3529" s="200">
        <v>554</v>
      </c>
      <c r="AT3529" s="263"/>
      <c r="AU3529" s="264"/>
      <c r="AZ3529" s="230" t="s">
        <v>41987</v>
      </c>
      <c r="BA3529" s="231">
        <v>57592.75</v>
      </c>
      <c r="BC3529" s="209" t="s">
        <v>11407</v>
      </c>
      <c r="BD3529" s="210">
        <v>8447.6299999999992</v>
      </c>
    </row>
    <row r="3530" spans="13:56" x14ac:dyDescent="0.55000000000000004">
      <c r="M3530" s="224" t="s">
        <v>41447</v>
      </c>
      <c r="N3530" s="224"/>
      <c r="O3530" s="225">
        <v>150710</v>
      </c>
      <c r="Q3530" s="203" t="s">
        <v>4825</v>
      </c>
      <c r="R3530" s="203"/>
      <c r="S3530" s="204">
        <v>20319.37</v>
      </c>
      <c r="Y3530" t="s">
        <v>45623</v>
      </c>
      <c r="Z3530">
        <v>92.94</v>
      </c>
      <c r="AB3530" s="276" t="s">
        <v>19590</v>
      </c>
      <c r="AC3530" s="277">
        <v>80704.92</v>
      </c>
      <c r="AE3530" s="246" t="s">
        <v>55001</v>
      </c>
      <c r="AF3530" s="247">
        <v>13190.85</v>
      </c>
      <c r="AH3530" s="226" t="s">
        <v>34794</v>
      </c>
      <c r="AI3530" s="227">
        <v>1761.5</v>
      </c>
      <c r="AK3530" s="207" t="s">
        <v>17976</v>
      </c>
      <c r="AL3530" s="208">
        <v>6500</v>
      </c>
      <c r="AM3530" s="93"/>
      <c r="AN3530" s="199" t="s">
        <v>14479</v>
      </c>
      <c r="AO3530" s="200">
        <v>1429</v>
      </c>
      <c r="AT3530" s="263"/>
      <c r="AU3530" s="264"/>
      <c r="AZ3530" s="230" t="s">
        <v>41988</v>
      </c>
      <c r="BA3530" s="231">
        <v>150710</v>
      </c>
      <c r="BC3530" s="209" t="s">
        <v>10008</v>
      </c>
      <c r="BD3530" s="210">
        <v>343538.74</v>
      </c>
    </row>
    <row r="3531" spans="13:56" x14ac:dyDescent="0.55000000000000004">
      <c r="M3531" s="224" t="s">
        <v>41448</v>
      </c>
      <c r="N3531" s="224"/>
      <c r="O3531" s="225">
        <v>15531</v>
      </c>
      <c r="Q3531" s="203" t="s">
        <v>4965</v>
      </c>
      <c r="R3531" s="203"/>
      <c r="S3531" s="204">
        <v>294.25</v>
      </c>
      <c r="Y3531" t="s">
        <v>64930</v>
      </c>
      <c r="Z3531">
        <v>501.2</v>
      </c>
      <c r="AB3531" s="276" t="s">
        <v>36254</v>
      </c>
      <c r="AC3531" s="277">
        <v>13911239.949999999</v>
      </c>
      <c r="AE3531" s="246" t="s">
        <v>55002</v>
      </c>
      <c r="AF3531" s="247">
        <v>41556.01</v>
      </c>
      <c r="AH3531" s="226" t="s">
        <v>46787</v>
      </c>
      <c r="AI3531" s="227">
        <v>1661.16</v>
      </c>
      <c r="AK3531" s="207" t="s">
        <v>17977</v>
      </c>
      <c r="AL3531" s="208">
        <v>1200</v>
      </c>
      <c r="AM3531" s="93"/>
      <c r="AN3531" s="199" t="s">
        <v>32976</v>
      </c>
      <c r="AO3531" s="200">
        <v>6709</v>
      </c>
      <c r="AT3531" s="263"/>
      <c r="AU3531" s="264"/>
      <c r="AZ3531" s="230" t="s">
        <v>41989</v>
      </c>
      <c r="BA3531" s="231">
        <v>15531</v>
      </c>
      <c r="BC3531" s="209" t="s">
        <v>6829</v>
      </c>
      <c r="BD3531" s="210">
        <v>30721.96</v>
      </c>
    </row>
    <row r="3532" spans="13:56" x14ac:dyDescent="0.55000000000000004">
      <c r="M3532" s="224" t="s">
        <v>41449</v>
      </c>
      <c r="N3532" s="224"/>
      <c r="O3532" s="225">
        <v>246112.74</v>
      </c>
      <c r="Q3532" s="203" t="s">
        <v>4966</v>
      </c>
      <c r="R3532" s="203"/>
      <c r="S3532" s="204">
        <v>7172.67</v>
      </c>
      <c r="Y3532" t="s">
        <v>64931</v>
      </c>
      <c r="Z3532">
        <v>38.35</v>
      </c>
      <c r="AB3532" s="276" t="s">
        <v>48848</v>
      </c>
      <c r="AC3532" s="277">
        <v>22785.98</v>
      </c>
      <c r="AE3532" s="246" t="s">
        <v>49777</v>
      </c>
      <c r="AF3532" s="247">
        <v>17861.580000000002</v>
      </c>
      <c r="AH3532" s="226" t="s">
        <v>34795</v>
      </c>
      <c r="AI3532" s="227">
        <v>54671.8</v>
      </c>
      <c r="AK3532" s="207" t="s">
        <v>17978</v>
      </c>
      <c r="AL3532" s="208">
        <v>21300</v>
      </c>
      <c r="AM3532" s="93"/>
      <c r="AN3532" s="199" t="s">
        <v>14480</v>
      </c>
      <c r="AO3532" s="200">
        <v>42607.89</v>
      </c>
      <c r="AT3532" s="263"/>
      <c r="AU3532" s="264"/>
      <c r="AZ3532" s="230" t="s">
        <v>41990</v>
      </c>
      <c r="BA3532" s="231">
        <v>246112.74</v>
      </c>
      <c r="BC3532" s="209" t="s">
        <v>7003</v>
      </c>
      <c r="BD3532" s="210">
        <v>2880</v>
      </c>
    </row>
    <row r="3533" spans="13:56" x14ac:dyDescent="0.55000000000000004">
      <c r="M3533" s="224" t="s">
        <v>41450</v>
      </c>
      <c r="N3533" s="224"/>
      <c r="O3533" s="225">
        <v>27989</v>
      </c>
      <c r="Q3533" s="203" t="s">
        <v>4829</v>
      </c>
      <c r="R3533" s="203"/>
      <c r="S3533" s="204">
        <v>37750</v>
      </c>
      <c r="Y3533" t="s">
        <v>64932</v>
      </c>
      <c r="Z3533">
        <v>120.48</v>
      </c>
      <c r="AB3533" s="276" t="s">
        <v>66576</v>
      </c>
      <c r="AC3533" s="277">
        <v>20138</v>
      </c>
      <c r="AE3533" s="246" t="s">
        <v>52070</v>
      </c>
      <c r="AF3533" s="247">
        <v>920.2</v>
      </c>
      <c r="AH3533" s="226" t="s">
        <v>42288</v>
      </c>
      <c r="AI3533" s="227">
        <v>97514.38</v>
      </c>
      <c r="AK3533" s="207" t="s">
        <v>17979</v>
      </c>
      <c r="AL3533" s="208">
        <v>2174.0100000000002</v>
      </c>
      <c r="AM3533" s="93"/>
      <c r="AN3533" s="199" t="s">
        <v>14481</v>
      </c>
      <c r="AO3533" s="200">
        <v>1027.03</v>
      </c>
      <c r="AT3533" s="263"/>
      <c r="AU3533" s="264"/>
      <c r="AZ3533" s="230" t="s">
        <v>41991</v>
      </c>
      <c r="BA3533" s="231">
        <v>27989</v>
      </c>
      <c r="BC3533" s="209" t="s">
        <v>7225</v>
      </c>
      <c r="BD3533" s="210">
        <v>872</v>
      </c>
    </row>
    <row r="3534" spans="13:56" x14ac:dyDescent="0.55000000000000004">
      <c r="M3534" s="224" t="s">
        <v>41451</v>
      </c>
      <c r="N3534" s="224"/>
      <c r="O3534" s="225">
        <v>63513.5</v>
      </c>
      <c r="Q3534" s="203" t="s">
        <v>4831</v>
      </c>
      <c r="R3534" s="203"/>
      <c r="S3534" s="204">
        <v>158455.20000000001</v>
      </c>
      <c r="Y3534" t="s">
        <v>64934</v>
      </c>
      <c r="Z3534" s="284">
        <v>1650</v>
      </c>
      <c r="AB3534" s="276" t="s">
        <v>46883</v>
      </c>
      <c r="AC3534" s="277">
        <v>3891.09</v>
      </c>
      <c r="AE3534" s="246" t="s">
        <v>61903</v>
      </c>
      <c r="AF3534" s="247">
        <v>60136.639999999999</v>
      </c>
      <c r="AH3534" s="226" t="s">
        <v>18097</v>
      </c>
      <c r="AI3534" s="227">
        <v>200114.67</v>
      </c>
      <c r="AK3534" s="207" t="s">
        <v>17980</v>
      </c>
      <c r="AL3534" s="208">
        <v>525</v>
      </c>
      <c r="AM3534" s="93"/>
      <c r="AN3534" s="199" t="s">
        <v>14482</v>
      </c>
      <c r="AO3534" s="200">
        <v>2684.2</v>
      </c>
      <c r="AT3534" s="263"/>
      <c r="AU3534" s="264"/>
      <c r="AZ3534" s="230" t="s">
        <v>41992</v>
      </c>
      <c r="BA3534" s="231">
        <v>63513.5</v>
      </c>
      <c r="BC3534" s="209" t="s">
        <v>7509</v>
      </c>
      <c r="BD3534" s="210">
        <v>7558</v>
      </c>
    </row>
    <row r="3535" spans="13:56" x14ac:dyDescent="0.55000000000000004">
      <c r="M3535" s="224" t="s">
        <v>41452</v>
      </c>
      <c r="N3535" s="224"/>
      <c r="O3535" s="225">
        <v>2991757.5</v>
      </c>
      <c r="Q3535" s="203" t="s">
        <v>4968</v>
      </c>
      <c r="R3535" s="203"/>
      <c r="S3535" s="204">
        <v>1424</v>
      </c>
      <c r="Y3535" t="s">
        <v>63802</v>
      </c>
      <c r="Z3535">
        <v>126.21</v>
      </c>
      <c r="AB3535" s="276" t="s">
        <v>48849</v>
      </c>
      <c r="AC3535" s="277">
        <v>276886.06</v>
      </c>
      <c r="AE3535" s="246" t="s">
        <v>57334</v>
      </c>
      <c r="AF3535" s="247">
        <v>339337.77</v>
      </c>
      <c r="AH3535" s="226" t="s">
        <v>46788</v>
      </c>
      <c r="AI3535" s="227">
        <v>4706</v>
      </c>
      <c r="AK3535" s="207" t="s">
        <v>17981</v>
      </c>
      <c r="AL3535" s="208">
        <v>713.35</v>
      </c>
      <c r="AM3535" s="93"/>
      <c r="AN3535" s="199" t="s">
        <v>14483</v>
      </c>
      <c r="AO3535" s="200">
        <v>4258.88</v>
      </c>
      <c r="AT3535" s="263"/>
      <c r="AU3535" s="264"/>
      <c r="AZ3535" s="230" t="s">
        <v>41993</v>
      </c>
      <c r="BA3535" s="231">
        <v>2991757.5</v>
      </c>
      <c r="BC3535" s="209" t="s">
        <v>7911</v>
      </c>
      <c r="BD3535" s="210">
        <v>2912</v>
      </c>
    </row>
    <row r="3536" spans="13:56" x14ac:dyDescent="0.55000000000000004">
      <c r="M3536" s="224" t="s">
        <v>41453</v>
      </c>
      <c r="N3536" s="224"/>
      <c r="O3536" s="225">
        <v>132424</v>
      </c>
      <c r="Q3536" s="203" t="s">
        <v>3662</v>
      </c>
      <c r="R3536" s="203"/>
      <c r="S3536" s="204">
        <v>96398.68</v>
      </c>
      <c r="Y3536" t="s">
        <v>63803</v>
      </c>
      <c r="Z3536">
        <v>396.66</v>
      </c>
      <c r="AB3536" s="276" t="s">
        <v>52328</v>
      </c>
      <c r="AC3536" s="277">
        <v>1786594.52</v>
      </c>
      <c r="AE3536" s="246" t="s">
        <v>61904</v>
      </c>
      <c r="AF3536" s="247">
        <v>28048.7</v>
      </c>
      <c r="AH3536" s="226" t="s">
        <v>34796</v>
      </c>
      <c r="AI3536" s="227">
        <v>22611.45</v>
      </c>
      <c r="AK3536" s="207" t="s">
        <v>17982</v>
      </c>
      <c r="AL3536" s="208">
        <v>1941.06</v>
      </c>
      <c r="AM3536" s="93"/>
      <c r="AN3536" s="199" t="s">
        <v>14484</v>
      </c>
      <c r="AO3536" s="200">
        <v>42607.89</v>
      </c>
      <c r="AT3536" s="263"/>
      <c r="AU3536" s="264"/>
      <c r="AZ3536" s="230" t="s">
        <v>41994</v>
      </c>
      <c r="BA3536" s="231">
        <v>132424</v>
      </c>
      <c r="BC3536" s="209" t="s">
        <v>8150</v>
      </c>
      <c r="BD3536" s="210">
        <v>1491.3</v>
      </c>
    </row>
    <row r="3537" spans="13:56" x14ac:dyDescent="0.55000000000000004">
      <c r="M3537" s="224" t="s">
        <v>41454</v>
      </c>
      <c r="N3537" s="224"/>
      <c r="O3537" s="225">
        <v>22617</v>
      </c>
      <c r="Q3537" s="203" t="s">
        <v>4969</v>
      </c>
      <c r="R3537" s="203"/>
      <c r="S3537" s="204">
        <v>3628.67</v>
      </c>
      <c r="Y3537" t="s">
        <v>66727</v>
      </c>
      <c r="Z3537" s="284">
        <v>50685.11</v>
      </c>
      <c r="AB3537" s="276" t="s">
        <v>19592</v>
      </c>
      <c r="AC3537" s="277">
        <v>5204216.04</v>
      </c>
      <c r="AE3537" s="246" t="s">
        <v>58215</v>
      </c>
      <c r="AF3537" s="247">
        <v>264660.3</v>
      </c>
      <c r="AH3537" s="226" t="s">
        <v>18098</v>
      </c>
      <c r="AI3537" s="227">
        <v>3850</v>
      </c>
      <c r="AK3537" s="207" t="s">
        <v>17983</v>
      </c>
      <c r="AL3537" s="208">
        <v>371.26</v>
      </c>
      <c r="AM3537" s="93"/>
      <c r="AN3537" s="199" t="s">
        <v>14485</v>
      </c>
      <c r="AO3537" s="200">
        <v>1027.03</v>
      </c>
      <c r="AT3537" s="263"/>
      <c r="AU3537" s="264"/>
      <c r="AZ3537" s="230" t="s">
        <v>41995</v>
      </c>
      <c r="BA3537" s="231">
        <v>22617</v>
      </c>
      <c r="BC3537" s="209" t="s">
        <v>8432</v>
      </c>
      <c r="BD3537" s="210">
        <v>2779</v>
      </c>
    </row>
    <row r="3538" spans="13:56" x14ac:dyDescent="0.55000000000000004">
      <c r="M3538" s="224" t="s">
        <v>41455</v>
      </c>
      <c r="N3538" s="224"/>
      <c r="O3538" s="225">
        <v>39980.75</v>
      </c>
      <c r="Q3538" s="203" t="s">
        <v>4833</v>
      </c>
      <c r="R3538" s="203"/>
      <c r="S3538" s="204">
        <v>68217.63</v>
      </c>
      <c r="Y3538" t="s">
        <v>64936</v>
      </c>
      <c r="Z3538" s="284">
        <v>1648.77</v>
      </c>
      <c r="AB3538" s="276" t="s">
        <v>58856</v>
      </c>
      <c r="AC3538" s="277">
        <v>669472.22</v>
      </c>
      <c r="AE3538" s="246" t="s">
        <v>55003</v>
      </c>
      <c r="AF3538" s="247">
        <v>375928.4</v>
      </c>
      <c r="AH3538" s="226" t="s">
        <v>18099</v>
      </c>
      <c r="AI3538" s="227">
        <v>9525.2900000000009</v>
      </c>
      <c r="AK3538" s="207" t="s">
        <v>17984</v>
      </c>
      <c r="AL3538" s="208">
        <v>1043.04</v>
      </c>
      <c r="AM3538" s="93"/>
      <c r="AN3538" s="199" t="s">
        <v>14486</v>
      </c>
      <c r="AO3538" s="200">
        <v>2684.2</v>
      </c>
      <c r="AT3538" s="263"/>
      <c r="AU3538" s="264"/>
      <c r="AZ3538" s="230" t="s">
        <v>41996</v>
      </c>
      <c r="BA3538" s="231">
        <v>39980.75</v>
      </c>
      <c r="BC3538" s="209" t="s">
        <v>10504</v>
      </c>
      <c r="BD3538" s="210">
        <v>303</v>
      </c>
    </row>
    <row r="3539" spans="13:56" x14ac:dyDescent="0.55000000000000004">
      <c r="M3539" s="224" t="s">
        <v>41456</v>
      </c>
      <c r="N3539" s="224"/>
      <c r="O3539" s="225">
        <v>8369</v>
      </c>
      <c r="Q3539" s="203" t="s">
        <v>3663</v>
      </c>
      <c r="R3539" s="203"/>
      <c r="S3539" s="204">
        <v>17067.27</v>
      </c>
      <c r="Y3539" t="s">
        <v>71687</v>
      </c>
      <c r="Z3539" s="284">
        <v>1377.51</v>
      </c>
      <c r="AB3539" s="276" t="s">
        <v>67510</v>
      </c>
      <c r="AC3539" s="277">
        <v>9542.5</v>
      </c>
      <c r="AE3539" s="246" t="s">
        <v>33311</v>
      </c>
      <c r="AF3539" s="247">
        <v>10061.719999999999</v>
      </c>
      <c r="AH3539" s="226" t="s">
        <v>42289</v>
      </c>
      <c r="AI3539" s="227">
        <v>827.8</v>
      </c>
      <c r="AK3539" s="207" t="s">
        <v>17985</v>
      </c>
      <c r="AL3539" s="208">
        <v>5480</v>
      </c>
      <c r="AM3539" s="93"/>
      <c r="AN3539" s="199" t="s">
        <v>14487</v>
      </c>
      <c r="AO3539" s="200">
        <v>4258.88</v>
      </c>
      <c r="AT3539" s="263"/>
      <c r="AU3539" s="264"/>
      <c r="AZ3539" s="230" t="s">
        <v>41997</v>
      </c>
      <c r="BA3539" s="231">
        <v>8369</v>
      </c>
      <c r="BC3539" s="209" t="s">
        <v>9101</v>
      </c>
      <c r="BD3539" s="210">
        <v>12278</v>
      </c>
    </row>
    <row r="3540" spans="13:56" x14ac:dyDescent="0.55000000000000004">
      <c r="M3540" s="224" t="s">
        <v>41457</v>
      </c>
      <c r="N3540" s="224"/>
      <c r="O3540" s="225">
        <v>16155</v>
      </c>
      <c r="Q3540" s="203" t="s">
        <v>3664</v>
      </c>
      <c r="R3540" s="203"/>
      <c r="S3540" s="204">
        <v>106772</v>
      </c>
      <c r="Y3540" t="s">
        <v>68793</v>
      </c>
      <c r="Z3540">
        <v>390</v>
      </c>
      <c r="AB3540" s="276" t="s">
        <v>48850</v>
      </c>
      <c r="AC3540" s="277">
        <v>1186.1199999999999</v>
      </c>
      <c r="AE3540" s="246" t="s">
        <v>33312</v>
      </c>
      <c r="AF3540" s="247">
        <v>1954554.43</v>
      </c>
      <c r="AH3540" s="226" t="s">
        <v>38979</v>
      </c>
      <c r="AI3540" s="227">
        <v>2097.5</v>
      </c>
      <c r="AK3540" s="207" t="s">
        <v>17986</v>
      </c>
      <c r="AL3540" s="208">
        <v>29846</v>
      </c>
      <c r="AM3540" s="93"/>
      <c r="AN3540" s="199" t="s">
        <v>14488</v>
      </c>
      <c r="AO3540" s="200">
        <v>16368</v>
      </c>
      <c r="AT3540" s="263"/>
      <c r="AU3540" s="264"/>
      <c r="AZ3540" s="230" t="s">
        <v>41998</v>
      </c>
      <c r="BA3540" s="231">
        <v>16155</v>
      </c>
      <c r="BC3540" s="209" t="s">
        <v>9469</v>
      </c>
      <c r="BD3540" s="210">
        <v>19841.68</v>
      </c>
    </row>
    <row r="3541" spans="13:56" x14ac:dyDescent="0.55000000000000004">
      <c r="M3541" s="224" t="s">
        <v>41458</v>
      </c>
      <c r="N3541" s="224"/>
      <c r="O3541" s="225">
        <v>310731.73</v>
      </c>
      <c r="Q3541" s="203" t="s">
        <v>4835</v>
      </c>
      <c r="R3541" s="203"/>
      <c r="S3541" s="204">
        <v>70800</v>
      </c>
      <c r="Y3541" t="s">
        <v>59852</v>
      </c>
      <c r="Z3541">
        <v>135.21</v>
      </c>
      <c r="AB3541" s="276" t="s">
        <v>42409</v>
      </c>
      <c r="AC3541" s="277">
        <v>3627106.33</v>
      </c>
      <c r="AE3541" s="246" t="s">
        <v>36158</v>
      </c>
      <c r="AF3541" s="247">
        <v>4859</v>
      </c>
      <c r="AH3541" s="226" t="s">
        <v>18100</v>
      </c>
      <c r="AI3541" s="227">
        <v>55100</v>
      </c>
      <c r="AK3541" s="207" t="s">
        <v>17987</v>
      </c>
      <c r="AL3541" s="208">
        <v>452.08</v>
      </c>
      <c r="AM3541" s="93"/>
      <c r="AN3541" s="199" t="s">
        <v>14489</v>
      </c>
      <c r="AO3541" s="200">
        <v>5305</v>
      </c>
      <c r="AT3541" s="263"/>
      <c r="AU3541" s="264"/>
      <c r="AZ3541" s="230" t="s">
        <v>41999</v>
      </c>
      <c r="BA3541" s="231">
        <v>310731.73</v>
      </c>
      <c r="BC3541" s="209" t="s">
        <v>9565</v>
      </c>
      <c r="BD3541" s="210">
        <v>2499</v>
      </c>
    </row>
    <row r="3542" spans="13:56" x14ac:dyDescent="0.55000000000000004">
      <c r="M3542" s="224" t="s">
        <v>41459</v>
      </c>
      <c r="N3542" s="224"/>
      <c r="O3542" s="225">
        <v>64605.1</v>
      </c>
      <c r="Q3542" s="203" t="s">
        <v>4836</v>
      </c>
      <c r="R3542" s="203"/>
      <c r="S3542" s="204">
        <v>10811.55</v>
      </c>
      <c r="Y3542" t="s">
        <v>59853</v>
      </c>
      <c r="Z3542">
        <v>93.76</v>
      </c>
      <c r="AB3542" s="276" t="s">
        <v>52329</v>
      </c>
      <c r="AC3542" s="277">
        <v>-102010.41</v>
      </c>
      <c r="AE3542" s="246" t="s">
        <v>34813</v>
      </c>
      <c r="AF3542" s="247">
        <v>191683.18</v>
      </c>
      <c r="AH3542" s="226" t="s">
        <v>18101</v>
      </c>
      <c r="AI3542" s="227">
        <v>3095.2</v>
      </c>
      <c r="AK3542" s="207" t="s">
        <v>17988</v>
      </c>
      <c r="AL3542" s="208">
        <v>44957.919999999998</v>
      </c>
      <c r="AM3542" s="93"/>
      <c r="AN3542" s="199" t="s">
        <v>14490</v>
      </c>
      <c r="AO3542" s="200">
        <v>1665.02</v>
      </c>
      <c r="AT3542" s="263"/>
      <c r="AU3542" s="264"/>
      <c r="AZ3542" s="230" t="s">
        <v>42000</v>
      </c>
      <c r="BA3542" s="231">
        <v>64605.1</v>
      </c>
      <c r="BC3542" s="209" t="s">
        <v>10986</v>
      </c>
      <c r="BD3542" s="210">
        <v>1702.51</v>
      </c>
    </row>
    <row r="3543" spans="13:56" x14ac:dyDescent="0.55000000000000004">
      <c r="M3543" s="224" t="s">
        <v>41460</v>
      </c>
      <c r="N3543" s="224"/>
      <c r="O3543" s="225">
        <v>77544</v>
      </c>
      <c r="Q3543" s="203" t="s">
        <v>3665</v>
      </c>
      <c r="R3543" s="203"/>
      <c r="S3543" s="204">
        <v>16884.330000000002</v>
      </c>
      <c r="Y3543" t="s">
        <v>71688</v>
      </c>
      <c r="Z3543" s="284">
        <v>15000</v>
      </c>
      <c r="AB3543" s="276" t="s">
        <v>66577</v>
      </c>
      <c r="AC3543" s="277">
        <v>16425.34</v>
      </c>
      <c r="AE3543" s="246" t="s">
        <v>33314</v>
      </c>
      <c r="AF3543" s="247">
        <v>2638193.0699999998</v>
      </c>
      <c r="AH3543" s="226" t="s">
        <v>18102</v>
      </c>
      <c r="AI3543" s="227">
        <v>52525</v>
      </c>
      <c r="AK3543" s="207" t="s">
        <v>17989</v>
      </c>
      <c r="AL3543" s="208">
        <v>409.8</v>
      </c>
      <c r="AM3543" s="93"/>
      <c r="AN3543" s="199" t="s">
        <v>14491</v>
      </c>
      <c r="AO3543" s="200">
        <v>85600</v>
      </c>
      <c r="AT3543" s="263"/>
      <c r="AU3543" s="264"/>
      <c r="AZ3543" s="230" t="s">
        <v>42001</v>
      </c>
      <c r="BA3543" s="231">
        <v>77544</v>
      </c>
      <c r="BC3543" s="209" t="s">
        <v>10009</v>
      </c>
      <c r="BD3543" s="210">
        <v>85838.45</v>
      </c>
    </row>
    <row r="3544" spans="13:56" x14ac:dyDescent="0.55000000000000004">
      <c r="M3544" s="224" t="s">
        <v>41461</v>
      </c>
      <c r="N3544" s="224"/>
      <c r="O3544" s="225">
        <v>10410250</v>
      </c>
      <c r="Q3544" s="203" t="s">
        <v>4972</v>
      </c>
      <c r="R3544" s="203"/>
      <c r="S3544" s="204">
        <v>10399.06</v>
      </c>
      <c r="Y3544" t="s">
        <v>57874</v>
      </c>
      <c r="Z3544" s="284">
        <v>31394.75</v>
      </c>
      <c r="AB3544" s="276" t="s">
        <v>66578</v>
      </c>
      <c r="AC3544" s="277">
        <v>22553.9</v>
      </c>
      <c r="AE3544" s="246" t="s">
        <v>34814</v>
      </c>
      <c r="AF3544" s="247">
        <v>80259.88</v>
      </c>
      <c r="AH3544" s="226" t="s">
        <v>18103</v>
      </c>
      <c r="AI3544" s="227">
        <v>14475</v>
      </c>
      <c r="AK3544" s="207" t="s">
        <v>17990</v>
      </c>
      <c r="AL3544" s="208">
        <v>70684</v>
      </c>
      <c r="AM3544" s="93"/>
      <c r="AN3544" s="199" t="s">
        <v>32977</v>
      </c>
      <c r="AO3544" s="200">
        <v>2727.08</v>
      </c>
      <c r="AT3544" s="263"/>
      <c r="AU3544" s="264"/>
      <c r="AZ3544" s="230" t="s">
        <v>42002</v>
      </c>
      <c r="BA3544" s="231">
        <v>10410250</v>
      </c>
      <c r="BC3544" s="209" t="s">
        <v>6830</v>
      </c>
      <c r="BD3544" s="210">
        <v>58698.32</v>
      </c>
    </row>
    <row r="3545" spans="13:56" x14ac:dyDescent="0.55000000000000004">
      <c r="M3545" s="224" t="s">
        <v>41462</v>
      </c>
      <c r="N3545" s="224"/>
      <c r="O3545" s="225">
        <v>40046</v>
      </c>
      <c r="Q3545" s="203" t="s">
        <v>3666</v>
      </c>
      <c r="R3545" s="203"/>
      <c r="S3545" s="204">
        <v>7462.54</v>
      </c>
      <c r="Y3545" t="s">
        <v>58336</v>
      </c>
      <c r="Z3545" s="284">
        <v>1008.09</v>
      </c>
      <c r="AB3545" s="276" t="s">
        <v>67511</v>
      </c>
      <c r="AC3545" s="277">
        <v>982.76</v>
      </c>
      <c r="AE3545" s="246" t="s">
        <v>33315</v>
      </c>
      <c r="AF3545" s="247">
        <v>436542.81</v>
      </c>
      <c r="AH3545" s="226" t="s">
        <v>18104</v>
      </c>
      <c r="AI3545" s="227">
        <v>380287.76</v>
      </c>
      <c r="AK3545" s="207" t="s">
        <v>17991</v>
      </c>
      <c r="AL3545" s="208">
        <v>2000</v>
      </c>
      <c r="AM3545" s="93"/>
      <c r="AN3545" s="199" t="s">
        <v>32978</v>
      </c>
      <c r="AO3545" s="200">
        <v>208.62</v>
      </c>
      <c r="AT3545" s="263"/>
      <c r="AU3545" s="264"/>
      <c r="AZ3545" s="230" t="s">
        <v>42003</v>
      </c>
      <c r="BA3545" s="231">
        <v>40046</v>
      </c>
      <c r="BC3545" s="209" t="s">
        <v>7662</v>
      </c>
      <c r="BD3545" s="210">
        <v>22135</v>
      </c>
    </row>
    <row r="3546" spans="13:56" x14ac:dyDescent="0.55000000000000004">
      <c r="M3546" s="224" t="s">
        <v>41463</v>
      </c>
      <c r="N3546" s="224"/>
      <c r="O3546" s="225">
        <v>32431</v>
      </c>
      <c r="Q3546" s="203" t="s">
        <v>4973</v>
      </c>
      <c r="R3546" s="203"/>
      <c r="S3546" s="204">
        <v>5155.91</v>
      </c>
      <c r="Y3546" t="s">
        <v>71689</v>
      </c>
      <c r="Z3546" s="284">
        <v>7450.64</v>
      </c>
      <c r="AB3546" s="276" t="s">
        <v>67512</v>
      </c>
      <c r="AC3546" s="277">
        <v>14184.68</v>
      </c>
      <c r="AE3546" s="246" t="s">
        <v>39002</v>
      </c>
      <c r="AF3546" s="247">
        <v>267055.14</v>
      </c>
      <c r="AH3546" s="226" t="s">
        <v>40198</v>
      </c>
      <c r="AI3546" s="227">
        <v>11545.3</v>
      </c>
      <c r="AK3546" s="207" t="s">
        <v>17992</v>
      </c>
      <c r="AL3546" s="208">
        <v>28261</v>
      </c>
      <c r="AM3546" s="93"/>
      <c r="AN3546" s="199" t="s">
        <v>32979</v>
      </c>
      <c r="AO3546" s="200">
        <v>17557.45</v>
      </c>
      <c r="AT3546" s="263"/>
      <c r="AU3546" s="264"/>
      <c r="AZ3546" s="230" t="s">
        <v>42004</v>
      </c>
      <c r="BA3546" s="231">
        <v>32431</v>
      </c>
      <c r="BC3546" s="209" t="s">
        <v>7912</v>
      </c>
      <c r="BD3546" s="210">
        <v>3110</v>
      </c>
    </row>
    <row r="3547" spans="13:56" x14ac:dyDescent="0.55000000000000004">
      <c r="M3547" s="224" t="s">
        <v>41464</v>
      </c>
      <c r="N3547" s="224"/>
      <c r="O3547" s="225">
        <v>34448</v>
      </c>
      <c r="Q3547" s="203" t="s">
        <v>3667</v>
      </c>
      <c r="R3547" s="203"/>
      <c r="S3547" s="204">
        <v>268856.49</v>
      </c>
      <c r="Y3547" t="s">
        <v>57875</v>
      </c>
      <c r="Z3547">
        <v>584.64</v>
      </c>
      <c r="AB3547" s="276" t="s">
        <v>61377</v>
      </c>
      <c r="AC3547" s="277">
        <v>48403.39</v>
      </c>
      <c r="AE3547" s="246" t="s">
        <v>33316</v>
      </c>
      <c r="AF3547" s="247">
        <v>484142.19</v>
      </c>
      <c r="AH3547" s="226" t="s">
        <v>36146</v>
      </c>
      <c r="AI3547" s="227">
        <v>3163.1</v>
      </c>
      <c r="AK3547" s="207" t="s">
        <v>17993</v>
      </c>
      <c r="AL3547" s="208">
        <v>67627.87</v>
      </c>
      <c r="AM3547" s="93"/>
      <c r="AN3547" s="199" t="s">
        <v>32980</v>
      </c>
      <c r="AO3547" s="200">
        <v>1494.48</v>
      </c>
      <c r="AT3547" s="263"/>
      <c r="AU3547" s="264"/>
      <c r="AZ3547" s="230" t="s">
        <v>42005</v>
      </c>
      <c r="BA3547" s="231">
        <v>34448</v>
      </c>
      <c r="BC3547" s="209" t="s">
        <v>8151</v>
      </c>
      <c r="BD3547" s="210">
        <v>1767.79</v>
      </c>
    </row>
    <row r="3548" spans="13:56" x14ac:dyDescent="0.55000000000000004">
      <c r="M3548" s="224" t="s">
        <v>41465</v>
      </c>
      <c r="N3548" s="224"/>
      <c r="O3548" s="225">
        <v>127372</v>
      </c>
      <c r="Q3548" s="203" t="s">
        <v>4974</v>
      </c>
      <c r="R3548" s="203"/>
      <c r="S3548" s="204">
        <v>8447.6299999999992</v>
      </c>
      <c r="Y3548" t="s">
        <v>57876</v>
      </c>
      <c r="Z3548">
        <v>44.73</v>
      </c>
      <c r="AB3548" s="276" t="s">
        <v>67513</v>
      </c>
      <c r="AC3548" s="277">
        <v>7535.56</v>
      </c>
      <c r="AE3548" s="246" t="s">
        <v>33317</v>
      </c>
      <c r="AF3548" s="247">
        <v>403127.35</v>
      </c>
      <c r="AH3548" s="226" t="s">
        <v>34797</v>
      </c>
      <c r="AI3548" s="227">
        <v>8600</v>
      </c>
      <c r="AK3548" s="207" t="s">
        <v>17994</v>
      </c>
      <c r="AL3548" s="208">
        <v>69174</v>
      </c>
      <c r="AM3548" s="93"/>
      <c r="AN3548" s="199" t="s">
        <v>32981</v>
      </c>
      <c r="AO3548" s="200">
        <v>281683.36</v>
      </c>
      <c r="AT3548" s="263"/>
      <c r="AU3548" s="264"/>
      <c r="AZ3548" s="230" t="s">
        <v>42006</v>
      </c>
      <c r="BA3548" s="231">
        <v>127372</v>
      </c>
      <c r="BC3548" s="209" t="s">
        <v>8433</v>
      </c>
      <c r="BD3548" s="210">
        <v>7942.26</v>
      </c>
    </row>
    <row r="3549" spans="13:56" x14ac:dyDescent="0.55000000000000004">
      <c r="M3549" s="224" t="s">
        <v>41466</v>
      </c>
      <c r="N3549" s="224"/>
      <c r="O3549" s="225">
        <v>89383.5</v>
      </c>
      <c r="Q3549" s="203" t="s">
        <v>4977</v>
      </c>
      <c r="R3549" s="203"/>
      <c r="S3549" s="204">
        <v>2943</v>
      </c>
      <c r="Y3549" t="s">
        <v>57877</v>
      </c>
      <c r="Z3549">
        <v>140.55000000000001</v>
      </c>
      <c r="AB3549" s="276" t="s">
        <v>61378</v>
      </c>
      <c r="AC3549" s="277">
        <v>7241.86</v>
      </c>
      <c r="AE3549" s="246" t="s">
        <v>34815</v>
      </c>
      <c r="AF3549" s="247">
        <v>128308.65</v>
      </c>
      <c r="AH3549" s="226" t="s">
        <v>18105</v>
      </c>
      <c r="AI3549" s="227">
        <v>16833.36</v>
      </c>
      <c r="AK3549" s="207" t="s">
        <v>17995</v>
      </c>
      <c r="AL3549" s="208">
        <v>5375</v>
      </c>
      <c r="AM3549" s="93"/>
      <c r="AN3549" s="199" t="s">
        <v>32982</v>
      </c>
      <c r="AO3549" s="200">
        <v>128415.01</v>
      </c>
      <c r="AT3549" s="263"/>
      <c r="AU3549" s="264"/>
      <c r="AZ3549" s="230" t="s">
        <v>42007</v>
      </c>
      <c r="BA3549" s="231">
        <v>89383.5</v>
      </c>
      <c r="BC3549" s="209" t="s">
        <v>8813</v>
      </c>
      <c r="BD3549" s="210">
        <v>2007.69</v>
      </c>
    </row>
    <row r="3550" spans="13:56" x14ac:dyDescent="0.55000000000000004">
      <c r="M3550" s="224" t="s">
        <v>41467</v>
      </c>
      <c r="N3550" s="224"/>
      <c r="O3550" s="225">
        <v>37677.5</v>
      </c>
      <c r="Q3550" s="203" t="s">
        <v>4840</v>
      </c>
      <c r="R3550" s="203"/>
      <c r="S3550" s="204">
        <v>8539.4</v>
      </c>
      <c r="Y3550" t="s">
        <v>70103</v>
      </c>
      <c r="Z3550">
        <v>392.26</v>
      </c>
      <c r="AB3550" s="276" t="s">
        <v>61379</v>
      </c>
      <c r="AC3550" s="277">
        <v>4795.63</v>
      </c>
      <c r="AE3550" s="246" t="s">
        <v>55946</v>
      </c>
      <c r="AF3550" s="247">
        <v>59422</v>
      </c>
      <c r="AH3550" s="226" t="s">
        <v>18106</v>
      </c>
      <c r="AI3550" s="227">
        <v>102701.14</v>
      </c>
      <c r="AK3550" s="207" t="s">
        <v>17996</v>
      </c>
      <c r="AL3550" s="208">
        <v>52.05</v>
      </c>
      <c r="AM3550" s="93"/>
      <c r="AN3550" s="199" t="s">
        <v>14492</v>
      </c>
      <c r="AO3550" s="200">
        <v>4200</v>
      </c>
      <c r="AT3550" s="263"/>
      <c r="AU3550" s="264"/>
      <c r="AZ3550" s="230" t="s">
        <v>42008</v>
      </c>
      <c r="BA3550" s="231">
        <v>37677.5</v>
      </c>
      <c r="BC3550" s="209" t="s">
        <v>9102</v>
      </c>
      <c r="BD3550" s="210">
        <v>21110.95</v>
      </c>
    </row>
    <row r="3551" spans="13:56" x14ac:dyDescent="0.55000000000000004">
      <c r="M3551" s="224" t="s">
        <v>41468</v>
      </c>
      <c r="N3551" s="224"/>
      <c r="O3551" s="225">
        <v>17224</v>
      </c>
      <c r="Q3551" s="203" t="s">
        <v>3668</v>
      </c>
      <c r="R3551" s="203"/>
      <c r="S3551" s="204">
        <v>127645.24</v>
      </c>
      <c r="Y3551" t="s">
        <v>68801</v>
      </c>
      <c r="Z3551" s="284">
        <v>1876.27</v>
      </c>
      <c r="AB3551" s="276" t="s">
        <v>61380</v>
      </c>
      <c r="AC3551" s="277">
        <v>9148.06</v>
      </c>
      <c r="AE3551" s="246" t="s">
        <v>36159</v>
      </c>
      <c r="AF3551" s="247">
        <v>54073.32</v>
      </c>
      <c r="AH3551" s="226" t="s">
        <v>34798</v>
      </c>
      <c r="AI3551" s="227">
        <v>154493.04</v>
      </c>
      <c r="AK3551" s="207" t="s">
        <v>17997</v>
      </c>
      <c r="AL3551" s="208">
        <v>637.5</v>
      </c>
      <c r="AM3551" s="93"/>
      <c r="AN3551" s="199" t="s">
        <v>14493</v>
      </c>
      <c r="AO3551" s="200">
        <v>2869.44</v>
      </c>
      <c r="AT3551" s="263"/>
      <c r="AU3551" s="264"/>
      <c r="AZ3551" s="230" t="s">
        <v>42009</v>
      </c>
      <c r="BA3551" s="231">
        <v>17224</v>
      </c>
      <c r="BC3551" s="209" t="s">
        <v>11176</v>
      </c>
      <c r="BD3551" s="210">
        <v>3819.21</v>
      </c>
    </row>
    <row r="3552" spans="13:56" x14ac:dyDescent="0.55000000000000004">
      <c r="M3552" s="224" t="s">
        <v>41469</v>
      </c>
      <c r="N3552" s="224"/>
      <c r="O3552" s="225">
        <v>8616</v>
      </c>
      <c r="Q3552" s="203" t="s">
        <v>4980</v>
      </c>
      <c r="R3552" s="203"/>
      <c r="S3552" s="204">
        <v>5224</v>
      </c>
      <c r="Y3552" t="s">
        <v>71690</v>
      </c>
      <c r="Z3552">
        <v>802.5</v>
      </c>
      <c r="AB3552" s="276" t="s">
        <v>61381</v>
      </c>
      <c r="AC3552" s="277">
        <v>2924.8</v>
      </c>
      <c r="AE3552" s="246" t="s">
        <v>48776</v>
      </c>
      <c r="AF3552" s="247">
        <v>1711</v>
      </c>
      <c r="AH3552" s="226" t="s">
        <v>34799</v>
      </c>
      <c r="AI3552" s="227">
        <v>45316.1</v>
      </c>
      <c r="AK3552" s="207" t="s">
        <v>17998</v>
      </c>
      <c r="AL3552" s="208">
        <v>6500</v>
      </c>
      <c r="AM3552" s="93"/>
      <c r="AN3552" s="199" t="s">
        <v>32983</v>
      </c>
      <c r="AO3552" s="200">
        <v>2727.08</v>
      </c>
      <c r="AT3552" s="263"/>
      <c r="AU3552" s="264"/>
      <c r="AZ3552" s="230" t="s">
        <v>42010</v>
      </c>
      <c r="BA3552" s="231">
        <v>8616</v>
      </c>
      <c r="BC3552" s="209" t="s">
        <v>10010</v>
      </c>
      <c r="BD3552" s="210">
        <v>120591.22</v>
      </c>
    </row>
    <row r="3553" spans="13:56" x14ac:dyDescent="0.55000000000000004">
      <c r="M3553" s="224" t="s">
        <v>41470</v>
      </c>
      <c r="N3553" s="224"/>
      <c r="O3553" s="225">
        <v>53850</v>
      </c>
      <c r="Q3553" s="203" t="s">
        <v>4982</v>
      </c>
      <c r="R3553" s="203"/>
      <c r="S3553" s="204">
        <v>9158.1200000000008</v>
      </c>
      <c r="Y3553" t="s">
        <v>71691</v>
      </c>
      <c r="Z3553">
        <v>500</v>
      </c>
      <c r="AB3553" s="276" t="s">
        <v>62627</v>
      </c>
      <c r="AC3553" s="277">
        <v>484.51</v>
      </c>
      <c r="AE3553" s="246" t="s">
        <v>34816</v>
      </c>
      <c r="AF3553" s="247">
        <v>1860288.87</v>
      </c>
      <c r="AH3553" s="226" t="s">
        <v>38980</v>
      </c>
      <c r="AI3553" s="227">
        <v>17094</v>
      </c>
      <c r="AK3553" s="207" t="s">
        <v>17999</v>
      </c>
      <c r="AL3553" s="208">
        <v>67627.87</v>
      </c>
      <c r="AM3553" s="93"/>
      <c r="AN3553" s="199" t="s">
        <v>30159</v>
      </c>
      <c r="AO3553" s="200">
        <v>208.62</v>
      </c>
      <c r="AT3553" s="263"/>
      <c r="AU3553" s="264"/>
      <c r="AZ3553" s="230" t="s">
        <v>42011</v>
      </c>
      <c r="BA3553" s="231">
        <v>53850</v>
      </c>
      <c r="BC3553" s="209" t="s">
        <v>6831</v>
      </c>
      <c r="BD3553" s="210">
        <v>5382</v>
      </c>
    </row>
    <row r="3554" spans="13:56" x14ac:dyDescent="0.55000000000000004">
      <c r="M3554" s="224" t="s">
        <v>41471</v>
      </c>
      <c r="N3554" s="224"/>
      <c r="O3554" s="225">
        <v>30658</v>
      </c>
      <c r="Q3554" s="203" t="s">
        <v>4983</v>
      </c>
      <c r="R3554" s="203"/>
      <c r="S3554" s="204">
        <v>7208</v>
      </c>
      <c r="Y3554" t="s">
        <v>71692</v>
      </c>
      <c r="Z3554" s="284">
        <v>2750</v>
      </c>
      <c r="AB3554" s="276" t="s">
        <v>64234</v>
      </c>
      <c r="AC3554" s="277">
        <v>1053</v>
      </c>
      <c r="AE3554" s="246" t="s">
        <v>39003</v>
      </c>
      <c r="AF3554" s="247">
        <v>29581</v>
      </c>
      <c r="AH3554" s="226" t="s">
        <v>18107</v>
      </c>
      <c r="AI3554" s="227">
        <v>276202.84000000003</v>
      </c>
      <c r="AK3554" s="207" t="s">
        <v>18000</v>
      </c>
      <c r="AL3554" s="208">
        <v>1200</v>
      </c>
      <c r="AM3554" s="93"/>
      <c r="AN3554" s="199" t="s">
        <v>14494</v>
      </c>
      <c r="AO3554" s="200">
        <v>4200</v>
      </c>
      <c r="AT3554" s="263"/>
      <c r="AU3554" s="264"/>
      <c r="AZ3554" s="230" t="s">
        <v>42012</v>
      </c>
      <c r="BA3554" s="231">
        <v>30658</v>
      </c>
      <c r="BC3554" s="209" t="s">
        <v>7226</v>
      </c>
      <c r="BD3554" s="210">
        <v>1354</v>
      </c>
    </row>
    <row r="3555" spans="13:56" x14ac:dyDescent="0.55000000000000004">
      <c r="M3555" s="224" t="s">
        <v>41472</v>
      </c>
      <c r="N3555" s="224"/>
      <c r="O3555" s="225">
        <v>53087</v>
      </c>
      <c r="Q3555" s="203" t="s">
        <v>4984</v>
      </c>
      <c r="R3555" s="203"/>
      <c r="S3555" s="204">
        <v>884.82</v>
      </c>
      <c r="Y3555" t="s">
        <v>69896</v>
      </c>
      <c r="Z3555" s="284">
        <v>24876.91</v>
      </c>
      <c r="AB3555" s="276" t="s">
        <v>64235</v>
      </c>
      <c r="AC3555" s="277">
        <v>66</v>
      </c>
      <c r="AE3555" s="246" t="s">
        <v>33318</v>
      </c>
      <c r="AF3555" s="247">
        <v>43975.199999999997</v>
      </c>
      <c r="AH3555" s="226" t="s">
        <v>38981</v>
      </c>
      <c r="AI3555" s="227">
        <v>68433.78</v>
      </c>
      <c r="AK3555" s="207" t="s">
        <v>18001</v>
      </c>
      <c r="AL3555" s="208">
        <v>21300</v>
      </c>
      <c r="AM3555" s="93"/>
      <c r="AN3555" s="199" t="s">
        <v>14495</v>
      </c>
      <c r="AO3555" s="200">
        <v>22091.91</v>
      </c>
      <c r="AT3555" s="263"/>
      <c r="AU3555" s="264"/>
      <c r="AZ3555" s="230" t="s">
        <v>42013</v>
      </c>
      <c r="BA3555" s="231">
        <v>53087</v>
      </c>
      <c r="BC3555" s="209" t="s">
        <v>7510</v>
      </c>
      <c r="BD3555" s="210">
        <v>10336</v>
      </c>
    </row>
    <row r="3556" spans="13:56" x14ac:dyDescent="0.55000000000000004">
      <c r="M3556" s="224" t="s">
        <v>41473</v>
      </c>
      <c r="N3556" s="224"/>
      <c r="O3556" s="225">
        <v>69209</v>
      </c>
      <c r="Q3556" s="203" t="s">
        <v>4988</v>
      </c>
      <c r="R3556" s="203"/>
      <c r="S3556" s="204">
        <v>2461.8000000000002</v>
      </c>
      <c r="Y3556" t="s">
        <v>53826</v>
      </c>
      <c r="Z3556" s="284">
        <v>1471.9</v>
      </c>
      <c r="AB3556" s="276" t="s">
        <v>61962</v>
      </c>
      <c r="AC3556" s="277">
        <v>2527.56</v>
      </c>
      <c r="AE3556" s="246" t="s">
        <v>33319</v>
      </c>
      <c r="AF3556" s="247">
        <v>19448.8</v>
      </c>
      <c r="AH3556" s="226" t="s">
        <v>52047</v>
      </c>
      <c r="AI3556" s="227">
        <v>7719</v>
      </c>
      <c r="AK3556" s="207" t="s">
        <v>18002</v>
      </c>
      <c r="AL3556" s="208">
        <v>2174.0100000000002</v>
      </c>
      <c r="AM3556" s="93"/>
      <c r="AN3556" s="199" t="s">
        <v>14496</v>
      </c>
      <c r="AO3556" s="200">
        <v>87094.48</v>
      </c>
      <c r="AT3556" s="263"/>
      <c r="AU3556" s="264"/>
      <c r="AZ3556" s="230" t="s">
        <v>42014</v>
      </c>
      <c r="BA3556" s="231">
        <v>69209</v>
      </c>
      <c r="BC3556" s="209" t="s">
        <v>7913</v>
      </c>
      <c r="BD3556" s="210">
        <v>336.9</v>
      </c>
    </row>
    <row r="3557" spans="13:56" x14ac:dyDescent="0.55000000000000004">
      <c r="M3557" s="224" t="s">
        <v>41474</v>
      </c>
      <c r="N3557" s="224"/>
      <c r="O3557" s="225">
        <v>35863</v>
      </c>
      <c r="Q3557" s="203" t="s">
        <v>4990</v>
      </c>
      <c r="R3557" s="203"/>
      <c r="S3557" s="204">
        <v>938.57</v>
      </c>
      <c r="Y3557" t="s">
        <v>53828</v>
      </c>
      <c r="Z3557" s="284">
        <v>31175</v>
      </c>
      <c r="AB3557" s="276" t="s">
        <v>58857</v>
      </c>
      <c r="AC3557" s="277">
        <v>13268.51</v>
      </c>
      <c r="AE3557" s="246" t="s">
        <v>39004</v>
      </c>
      <c r="AF3557" s="247">
        <v>1203250</v>
      </c>
      <c r="AH3557" s="226" t="s">
        <v>38982</v>
      </c>
      <c r="AI3557" s="227">
        <v>4338.3500000000004</v>
      </c>
      <c r="AK3557" s="207" t="s">
        <v>18003</v>
      </c>
      <c r="AL3557" s="208">
        <v>525</v>
      </c>
      <c r="AM3557" s="93"/>
      <c r="AN3557" s="199" t="s">
        <v>30170</v>
      </c>
      <c r="AO3557" s="200">
        <v>281683.36</v>
      </c>
      <c r="AT3557" s="263"/>
      <c r="AU3557" s="264"/>
      <c r="AZ3557" s="230" t="s">
        <v>42015</v>
      </c>
      <c r="BA3557" s="231">
        <v>35863</v>
      </c>
      <c r="BC3557" s="209" t="s">
        <v>8234</v>
      </c>
      <c r="BD3557" s="210">
        <v>5040.96</v>
      </c>
    </row>
    <row r="3558" spans="13:56" x14ac:dyDescent="0.55000000000000004">
      <c r="M3558" s="224" t="s">
        <v>41475</v>
      </c>
      <c r="N3558" s="224"/>
      <c r="O3558" s="225">
        <v>19377</v>
      </c>
      <c r="Q3558" s="203" t="s">
        <v>4993</v>
      </c>
      <c r="R3558" s="203"/>
      <c r="S3558" s="204">
        <v>576.20000000000005</v>
      </c>
      <c r="Y3558" t="s">
        <v>36736</v>
      </c>
      <c r="Z3558" s="284">
        <v>2497.5100000000002</v>
      </c>
      <c r="AB3558" s="276" t="s">
        <v>69719</v>
      </c>
      <c r="AC3558" s="277">
        <v>-132.84</v>
      </c>
      <c r="AE3558" s="246" t="s">
        <v>52071</v>
      </c>
      <c r="AF3558" s="247">
        <v>363823.73</v>
      </c>
      <c r="AH3558" s="226" t="s">
        <v>46789</v>
      </c>
      <c r="AI3558" s="227">
        <v>741.57</v>
      </c>
      <c r="AK3558" s="207" t="s">
        <v>18004</v>
      </c>
      <c r="AL3558" s="208">
        <v>713.35</v>
      </c>
      <c r="AM3558" s="93"/>
      <c r="AN3558" s="199" t="s">
        <v>32984</v>
      </c>
      <c r="AO3558" s="200">
        <v>128415.01</v>
      </c>
      <c r="AT3558" s="263"/>
      <c r="AU3558" s="264"/>
      <c r="AZ3558" s="230" t="s">
        <v>42016</v>
      </c>
      <c r="BA3558" s="231">
        <v>19377</v>
      </c>
      <c r="BC3558" s="209" t="s">
        <v>8814</v>
      </c>
      <c r="BD3558" s="210">
        <v>1147</v>
      </c>
    </row>
    <row r="3559" spans="13:56" x14ac:dyDescent="0.55000000000000004">
      <c r="M3559" s="224" t="s">
        <v>41476</v>
      </c>
      <c r="N3559" s="224"/>
      <c r="O3559" s="225">
        <v>49542</v>
      </c>
      <c r="Q3559" s="203" t="s">
        <v>4994</v>
      </c>
      <c r="R3559" s="203"/>
      <c r="S3559" s="204">
        <v>9826.8799999999992</v>
      </c>
      <c r="Y3559" t="s">
        <v>36737</v>
      </c>
      <c r="Z3559" s="284">
        <v>5572.66</v>
      </c>
      <c r="AB3559" s="276" t="s">
        <v>67514</v>
      </c>
      <c r="AC3559" s="277">
        <v>97840</v>
      </c>
      <c r="AE3559" s="246" t="s">
        <v>39005</v>
      </c>
      <c r="AF3559" s="247">
        <v>6397653.7800000003</v>
      </c>
      <c r="AH3559" s="226" t="s">
        <v>42290</v>
      </c>
      <c r="AI3559" s="227">
        <v>765</v>
      </c>
      <c r="AK3559" s="207" t="s">
        <v>18005</v>
      </c>
      <c r="AL3559" s="208">
        <v>637.5</v>
      </c>
      <c r="AM3559" s="93"/>
      <c r="AN3559" s="199" t="s">
        <v>32985</v>
      </c>
      <c r="AO3559" s="200">
        <v>17848.78</v>
      </c>
      <c r="AT3559" s="263"/>
      <c r="AU3559" s="264"/>
      <c r="AZ3559" s="230" t="s">
        <v>42017</v>
      </c>
      <c r="BA3559" s="231">
        <v>49542</v>
      </c>
      <c r="BC3559" s="209" t="s">
        <v>9103</v>
      </c>
      <c r="BD3559" s="210">
        <v>3847</v>
      </c>
    </row>
    <row r="3560" spans="13:56" x14ac:dyDescent="0.55000000000000004">
      <c r="M3560" s="224" t="s">
        <v>41477</v>
      </c>
      <c r="N3560" s="224"/>
      <c r="O3560" s="225">
        <v>61360.5</v>
      </c>
      <c r="Q3560" s="203" t="s">
        <v>4995</v>
      </c>
      <c r="R3560" s="203"/>
      <c r="S3560" s="204">
        <v>589.88</v>
      </c>
      <c r="Y3560" t="s">
        <v>58691</v>
      </c>
      <c r="Z3560" s="284">
        <v>10746.25</v>
      </c>
      <c r="AB3560" s="276" t="s">
        <v>56055</v>
      </c>
      <c r="AC3560" s="277">
        <v>277759.53999999998</v>
      </c>
      <c r="AE3560" s="246" t="s">
        <v>60300</v>
      </c>
      <c r="AF3560" s="247">
        <v>3907.86</v>
      </c>
      <c r="AH3560" s="226" t="s">
        <v>40199</v>
      </c>
      <c r="AI3560" s="227">
        <v>75830.320000000007</v>
      </c>
      <c r="AK3560" s="207" t="s">
        <v>18006</v>
      </c>
      <c r="AL3560" s="208">
        <v>106418.11</v>
      </c>
      <c r="AM3560" s="93"/>
      <c r="AN3560" s="199" t="s">
        <v>32986</v>
      </c>
      <c r="AO3560" s="200">
        <v>43.17</v>
      </c>
      <c r="AT3560" s="263"/>
      <c r="AU3560" s="264"/>
      <c r="AZ3560" s="230" t="s">
        <v>42018</v>
      </c>
      <c r="BA3560" s="231">
        <v>61360.5</v>
      </c>
      <c r="BC3560" s="209" t="s">
        <v>9412</v>
      </c>
      <c r="BD3560" s="210">
        <v>17892.43</v>
      </c>
    </row>
    <row r="3561" spans="13:56" x14ac:dyDescent="0.55000000000000004">
      <c r="M3561" s="224" t="s">
        <v>41478</v>
      </c>
      <c r="N3561" s="224"/>
      <c r="O3561" s="225">
        <v>109802.46</v>
      </c>
      <c r="Q3561" s="203" t="s">
        <v>4842</v>
      </c>
      <c r="R3561" s="203"/>
      <c r="S3561" s="204">
        <v>7917.68</v>
      </c>
      <c r="Y3561" t="s">
        <v>53829</v>
      </c>
      <c r="Z3561">
        <v>127.2</v>
      </c>
      <c r="AB3561" s="276" t="s">
        <v>67515</v>
      </c>
      <c r="AC3561" s="277">
        <v>119469.75999999999</v>
      </c>
      <c r="AE3561" s="246" t="s">
        <v>57335</v>
      </c>
      <c r="AF3561" s="247">
        <v>16969.259999999998</v>
      </c>
      <c r="AH3561" s="226" t="s">
        <v>36147</v>
      </c>
      <c r="AI3561" s="227">
        <v>4020.31</v>
      </c>
      <c r="AK3561" s="207" t="s">
        <v>18007</v>
      </c>
      <c r="AL3561" s="208">
        <v>38082.879999999997</v>
      </c>
      <c r="AM3561" s="93"/>
      <c r="AN3561" s="199" t="s">
        <v>32987</v>
      </c>
      <c r="AO3561" s="200">
        <v>1577.79</v>
      </c>
      <c r="AT3561" s="263"/>
      <c r="AU3561" s="264"/>
      <c r="AZ3561" s="230" t="s">
        <v>42019</v>
      </c>
      <c r="BA3561" s="231">
        <v>109802.46</v>
      </c>
      <c r="BC3561" s="209" t="s">
        <v>11680</v>
      </c>
      <c r="BD3561" s="210">
        <v>30000</v>
      </c>
    </row>
    <row r="3562" spans="13:56" x14ac:dyDescent="0.55000000000000004">
      <c r="M3562" s="224" t="s">
        <v>41479</v>
      </c>
      <c r="N3562" s="224"/>
      <c r="O3562" s="225">
        <v>8612</v>
      </c>
      <c r="Q3562" s="203" t="s">
        <v>5004</v>
      </c>
      <c r="R3562" s="203"/>
      <c r="S3562" s="204">
        <v>484.43</v>
      </c>
      <c r="Y3562" t="s">
        <v>53830</v>
      </c>
      <c r="Z3562" s="284">
        <v>5869.6</v>
      </c>
      <c r="AB3562" s="276" t="s">
        <v>56056</v>
      </c>
      <c r="AC3562" s="277">
        <v>58873.46</v>
      </c>
      <c r="AE3562" s="246" t="s">
        <v>55947</v>
      </c>
      <c r="AF3562" s="247">
        <v>15000</v>
      </c>
      <c r="AH3562" s="226" t="s">
        <v>38983</v>
      </c>
      <c r="AI3562" s="227">
        <v>145.26</v>
      </c>
      <c r="AK3562" s="207" t="s">
        <v>18008</v>
      </c>
      <c r="AL3562" s="208">
        <v>371.26</v>
      </c>
      <c r="AM3562" s="93"/>
      <c r="AN3562" s="199" t="s">
        <v>32988</v>
      </c>
      <c r="AO3562" s="200">
        <v>21130.26</v>
      </c>
      <c r="AT3562" s="263"/>
      <c r="AU3562" s="264"/>
      <c r="AZ3562" s="230" t="s">
        <v>42020</v>
      </c>
      <c r="BA3562" s="231">
        <v>8612</v>
      </c>
      <c r="BC3562" s="209" t="s">
        <v>12025</v>
      </c>
      <c r="BD3562" s="210">
        <v>10481.25</v>
      </c>
    </row>
    <row r="3563" spans="13:56" x14ac:dyDescent="0.55000000000000004">
      <c r="M3563" s="224" t="s">
        <v>41480</v>
      </c>
      <c r="N3563" s="224"/>
      <c r="O3563" s="225">
        <v>33371.5</v>
      </c>
      <c r="Q3563" s="203" t="s">
        <v>5000</v>
      </c>
      <c r="R3563" s="203"/>
      <c r="S3563" s="204">
        <v>2045</v>
      </c>
      <c r="Y3563" t="s">
        <v>50433</v>
      </c>
      <c r="Z3563" s="284">
        <v>3048.93</v>
      </c>
      <c r="AB3563" s="276" t="s">
        <v>58520</v>
      </c>
      <c r="AC3563" s="277">
        <v>558891.67000000004</v>
      </c>
      <c r="AE3563" s="246" t="s">
        <v>47887</v>
      </c>
      <c r="AF3563" s="247">
        <v>5656.42</v>
      </c>
      <c r="AH3563" s="226" t="s">
        <v>38984</v>
      </c>
      <c r="AI3563" s="227">
        <v>1961.81</v>
      </c>
      <c r="AK3563" s="207" t="s">
        <v>18009</v>
      </c>
      <c r="AL3563" s="208">
        <v>1043.04</v>
      </c>
      <c r="AM3563" s="93"/>
      <c r="AN3563" s="199" t="s">
        <v>30203</v>
      </c>
      <c r="AO3563" s="200">
        <v>17848.78</v>
      </c>
      <c r="AT3563" s="263"/>
      <c r="AU3563" s="264"/>
      <c r="AZ3563" s="230" t="s">
        <v>42021</v>
      </c>
      <c r="BA3563" s="231">
        <v>33371.5</v>
      </c>
      <c r="BC3563" s="209" t="s">
        <v>10011</v>
      </c>
      <c r="BD3563" s="210">
        <v>85817.54</v>
      </c>
    </row>
    <row r="3564" spans="13:56" x14ac:dyDescent="0.55000000000000004">
      <c r="M3564" s="224" t="s">
        <v>41481</v>
      </c>
      <c r="N3564" s="224"/>
      <c r="O3564" s="225">
        <v>6462</v>
      </c>
      <c r="Q3564" s="203" t="s">
        <v>3669</v>
      </c>
      <c r="R3564" s="203"/>
      <c r="S3564" s="204">
        <v>166017.18</v>
      </c>
      <c r="Y3564" t="s">
        <v>48278</v>
      </c>
      <c r="Z3564" s="284">
        <v>9513.59</v>
      </c>
      <c r="AB3564" s="276" t="s">
        <v>56057</v>
      </c>
      <c r="AC3564" s="277">
        <v>82509.440000000002</v>
      </c>
      <c r="AE3564" s="246" t="s">
        <v>44652</v>
      </c>
      <c r="AF3564" s="247">
        <v>37559.57</v>
      </c>
      <c r="AH3564" s="226" t="s">
        <v>18109</v>
      </c>
      <c r="AI3564" s="227">
        <v>107105.63</v>
      </c>
      <c r="AK3564" s="207" t="s">
        <v>18010</v>
      </c>
      <c r="AL3564" s="208">
        <v>114131.92</v>
      </c>
      <c r="AM3564" s="93"/>
      <c r="AN3564" s="199" t="s">
        <v>30204</v>
      </c>
      <c r="AO3564" s="200">
        <v>43.17</v>
      </c>
      <c r="AT3564" s="263"/>
      <c r="AU3564" s="264"/>
      <c r="AZ3564" s="230" t="s">
        <v>42022</v>
      </c>
      <c r="BA3564" s="231">
        <v>6462</v>
      </c>
      <c r="BC3564" s="209" t="s">
        <v>7511</v>
      </c>
      <c r="BD3564" s="210">
        <v>11028</v>
      </c>
    </row>
    <row r="3565" spans="13:56" x14ac:dyDescent="0.55000000000000004">
      <c r="M3565" s="224" t="s">
        <v>41482</v>
      </c>
      <c r="N3565" s="224"/>
      <c r="O3565" s="225">
        <v>25836</v>
      </c>
      <c r="Q3565" s="203" t="s">
        <v>5002</v>
      </c>
      <c r="R3565" s="203"/>
      <c r="S3565" s="204">
        <v>649.20000000000005</v>
      </c>
      <c r="Y3565" t="s">
        <v>36739</v>
      </c>
      <c r="Z3565" s="284">
        <v>31477.62</v>
      </c>
      <c r="AB3565" s="276" t="s">
        <v>56058</v>
      </c>
      <c r="AC3565" s="277">
        <v>254227.07</v>
      </c>
      <c r="AE3565" s="246" t="s">
        <v>39006</v>
      </c>
      <c r="AF3565" s="247">
        <v>5185.8100000000004</v>
      </c>
      <c r="AH3565" s="226" t="s">
        <v>18110</v>
      </c>
      <c r="AI3565" s="227">
        <v>438929.87</v>
      </c>
      <c r="AK3565" s="207" t="s">
        <v>18011</v>
      </c>
      <c r="AL3565" s="208">
        <v>32222.38</v>
      </c>
      <c r="AM3565" s="93"/>
      <c r="AN3565" s="199" t="s">
        <v>32989</v>
      </c>
      <c r="AO3565" s="200">
        <v>1577.79</v>
      </c>
      <c r="AT3565" s="263"/>
      <c r="AU3565" s="264"/>
      <c r="AZ3565" s="230" t="s">
        <v>42023</v>
      </c>
      <c r="BA3565" s="231">
        <v>25836</v>
      </c>
      <c r="BC3565" s="209" t="s">
        <v>7914</v>
      </c>
      <c r="BD3565" s="210">
        <v>734</v>
      </c>
    </row>
    <row r="3566" spans="13:56" x14ac:dyDescent="0.55000000000000004">
      <c r="M3566" s="224" t="s">
        <v>41483</v>
      </c>
      <c r="N3566" s="224"/>
      <c r="O3566" s="225">
        <v>58410</v>
      </c>
      <c r="Q3566" s="203" t="s">
        <v>4844</v>
      </c>
      <c r="R3566" s="203"/>
      <c r="S3566" s="204">
        <v>2512.0100000000002</v>
      </c>
      <c r="Y3566" t="s">
        <v>58338</v>
      </c>
      <c r="Z3566" s="284">
        <v>36597.47</v>
      </c>
      <c r="AB3566" s="276" t="s">
        <v>59043</v>
      </c>
      <c r="AC3566" s="277">
        <v>66685.440000000002</v>
      </c>
      <c r="AE3566" s="246" t="s">
        <v>64122</v>
      </c>
      <c r="AF3566" s="247">
        <v>124600</v>
      </c>
      <c r="AH3566" s="226" t="s">
        <v>18111</v>
      </c>
      <c r="AI3566" s="227">
        <v>398375.11</v>
      </c>
      <c r="AK3566" s="207" t="s">
        <v>18012</v>
      </c>
      <c r="AL3566" s="208">
        <v>3075.76</v>
      </c>
      <c r="AM3566" s="93"/>
      <c r="AN3566" s="199" t="s">
        <v>30205</v>
      </c>
      <c r="AO3566" s="200">
        <v>21130.26</v>
      </c>
      <c r="AT3566" s="263"/>
      <c r="AU3566" s="264"/>
      <c r="AZ3566" s="230" t="s">
        <v>42024</v>
      </c>
      <c r="BA3566" s="231">
        <v>58410</v>
      </c>
      <c r="BC3566" s="209" t="s">
        <v>7981</v>
      </c>
      <c r="BD3566" s="210">
        <v>1522</v>
      </c>
    </row>
    <row r="3567" spans="13:56" x14ac:dyDescent="0.55000000000000004">
      <c r="M3567" s="224" t="s">
        <v>41484</v>
      </c>
      <c r="N3567" s="224"/>
      <c r="O3567" s="225">
        <v>21530</v>
      </c>
      <c r="Q3567" s="203" t="s">
        <v>4845</v>
      </c>
      <c r="R3567" s="203"/>
      <c r="S3567" s="204">
        <v>80428.399999999994</v>
      </c>
      <c r="Y3567" t="s">
        <v>36741</v>
      </c>
      <c r="Z3567" s="284">
        <v>10000</v>
      </c>
      <c r="AB3567" s="276" t="s">
        <v>67516</v>
      </c>
      <c r="AC3567" s="277">
        <v>56503.32</v>
      </c>
      <c r="AE3567" s="246" t="s">
        <v>39007</v>
      </c>
      <c r="AF3567" s="247">
        <v>785004.63</v>
      </c>
      <c r="AH3567" s="226" t="s">
        <v>42291</v>
      </c>
      <c r="AI3567" s="227">
        <v>318597.73</v>
      </c>
      <c r="AK3567" s="207" t="s">
        <v>18013</v>
      </c>
      <c r="AL3567" s="208">
        <v>331615.44</v>
      </c>
      <c r="AM3567" s="93"/>
      <c r="AN3567" s="199" t="s">
        <v>32990</v>
      </c>
      <c r="AO3567" s="200">
        <v>22331</v>
      </c>
      <c r="AT3567" s="263"/>
      <c r="AU3567" s="264"/>
      <c r="AZ3567" s="230" t="s">
        <v>42025</v>
      </c>
      <c r="BA3567" s="231">
        <v>21530</v>
      </c>
      <c r="BC3567" s="209" t="s">
        <v>9104</v>
      </c>
      <c r="BD3567" s="210">
        <v>2078</v>
      </c>
    </row>
    <row r="3568" spans="13:56" x14ac:dyDescent="0.55000000000000004">
      <c r="M3568" s="224" t="s">
        <v>41485</v>
      </c>
      <c r="N3568" s="224"/>
      <c r="O3568" s="225">
        <v>38772</v>
      </c>
      <c r="Q3568" s="203" t="s">
        <v>4846</v>
      </c>
      <c r="R3568" s="203"/>
      <c r="S3568" s="204">
        <v>44011.85</v>
      </c>
      <c r="Y3568" t="s">
        <v>70804</v>
      </c>
      <c r="Z3568" s="284">
        <v>4900</v>
      </c>
      <c r="AB3568" s="276" t="s">
        <v>61963</v>
      </c>
      <c r="AC3568" s="277">
        <v>40559.86</v>
      </c>
      <c r="AE3568" s="246" t="s">
        <v>33320</v>
      </c>
      <c r="AF3568" s="247">
        <v>5930.63</v>
      </c>
      <c r="AH3568" s="226" t="s">
        <v>52048</v>
      </c>
      <c r="AI3568" s="227">
        <v>6595.35</v>
      </c>
      <c r="AK3568" s="207" t="s">
        <v>18014</v>
      </c>
      <c r="AL3568" s="208">
        <v>28068.89</v>
      </c>
      <c r="AM3568" s="93"/>
      <c r="AN3568" s="199" t="s">
        <v>32991</v>
      </c>
      <c r="AO3568" s="200">
        <v>12596</v>
      </c>
      <c r="AT3568" s="263"/>
      <c r="AU3568" s="264"/>
      <c r="AZ3568" s="230" t="s">
        <v>42026</v>
      </c>
      <c r="BA3568" s="231">
        <v>38772</v>
      </c>
      <c r="BC3568" s="209" t="s">
        <v>9413</v>
      </c>
      <c r="BD3568" s="210">
        <v>7859.04</v>
      </c>
    </row>
    <row r="3569" spans="13:56" x14ac:dyDescent="0.55000000000000004">
      <c r="M3569" s="224" t="s">
        <v>41486</v>
      </c>
      <c r="N3569" s="224"/>
      <c r="O3569" s="225">
        <v>26912.5</v>
      </c>
      <c r="Q3569" s="203" t="s">
        <v>4847</v>
      </c>
      <c r="R3569" s="203"/>
      <c r="S3569" s="204">
        <v>28192.48</v>
      </c>
      <c r="Y3569" t="s">
        <v>70805</v>
      </c>
      <c r="Z3569">
        <v>374.85</v>
      </c>
      <c r="AB3569" s="276" t="s">
        <v>67517</v>
      </c>
      <c r="AC3569" s="277">
        <v>194714</v>
      </c>
      <c r="AE3569" s="246" t="s">
        <v>33321</v>
      </c>
      <c r="AF3569" s="247">
        <v>1325003.2</v>
      </c>
      <c r="AH3569" s="226" t="s">
        <v>38985</v>
      </c>
      <c r="AI3569" s="227">
        <v>48836.62</v>
      </c>
      <c r="AK3569" s="207" t="s">
        <v>18015</v>
      </c>
      <c r="AL3569" s="208">
        <v>78125.740000000005</v>
      </c>
      <c r="AM3569" s="93"/>
      <c r="AN3569" s="199" t="s">
        <v>32992</v>
      </c>
      <c r="AO3569" s="200">
        <v>22331</v>
      </c>
      <c r="AT3569" s="263"/>
      <c r="AU3569" s="264"/>
      <c r="AZ3569" s="230" t="s">
        <v>42027</v>
      </c>
      <c r="BA3569" s="231">
        <v>26912.5</v>
      </c>
      <c r="BC3569" s="209" t="s">
        <v>9470</v>
      </c>
      <c r="BD3569" s="210">
        <v>1396.81</v>
      </c>
    </row>
    <row r="3570" spans="13:56" x14ac:dyDescent="0.55000000000000004">
      <c r="M3570" s="224" t="s">
        <v>41487</v>
      </c>
      <c r="N3570" s="224"/>
      <c r="O3570" s="225">
        <v>27603.75</v>
      </c>
      <c r="Q3570" s="203" t="s">
        <v>3676</v>
      </c>
      <c r="R3570" s="203"/>
      <c r="S3570" s="204">
        <v>3692823.5</v>
      </c>
      <c r="Y3570" t="s">
        <v>70806</v>
      </c>
      <c r="Z3570">
        <v>528.88</v>
      </c>
      <c r="AB3570" s="276" t="s">
        <v>67518</v>
      </c>
      <c r="AC3570" s="277">
        <v>187021</v>
      </c>
      <c r="AE3570" s="246" t="s">
        <v>33322</v>
      </c>
      <c r="AF3570" s="247">
        <v>3524967.59</v>
      </c>
      <c r="AH3570" s="226" t="s">
        <v>42292</v>
      </c>
      <c r="AI3570" s="227">
        <v>-1195.1300000000001</v>
      </c>
      <c r="AK3570" s="207" t="s">
        <v>18016</v>
      </c>
      <c r="AL3570" s="208">
        <v>111762.98</v>
      </c>
      <c r="AM3570" s="93"/>
      <c r="AN3570" s="199" t="s">
        <v>30226</v>
      </c>
      <c r="AO3570" s="200">
        <v>12596</v>
      </c>
      <c r="AT3570" s="263"/>
      <c r="AU3570" s="264"/>
      <c r="AZ3570" s="230" t="s">
        <v>42028</v>
      </c>
      <c r="BA3570" s="231">
        <v>27603.75</v>
      </c>
      <c r="BC3570" s="209" t="s">
        <v>9566</v>
      </c>
      <c r="BD3570" s="210">
        <v>1625</v>
      </c>
    </row>
    <row r="3571" spans="13:56" x14ac:dyDescent="0.55000000000000004">
      <c r="M3571" s="224" t="s">
        <v>41488</v>
      </c>
      <c r="N3571" s="224"/>
      <c r="O3571" s="225">
        <v>13188.5</v>
      </c>
      <c r="Q3571" s="203" t="s">
        <v>5247</v>
      </c>
      <c r="R3571" s="203"/>
      <c r="S3571" s="204">
        <v>329331.03000000003</v>
      </c>
      <c r="Y3571" t="s">
        <v>70204</v>
      </c>
      <c r="Z3571">
        <v>91.2</v>
      </c>
      <c r="AB3571" s="276" t="s">
        <v>67519</v>
      </c>
      <c r="AC3571" s="277">
        <v>19896</v>
      </c>
      <c r="AE3571" s="246" t="s">
        <v>34817</v>
      </c>
      <c r="AF3571" s="247">
        <v>767067.39</v>
      </c>
      <c r="AH3571" s="226" t="s">
        <v>36148</v>
      </c>
      <c r="AI3571" s="227">
        <v>948069.68</v>
      </c>
      <c r="AK3571" s="207" t="s">
        <v>18017</v>
      </c>
      <c r="AL3571" s="208">
        <v>84467.48</v>
      </c>
      <c r="AM3571" s="93"/>
      <c r="AN3571" s="199" t="s">
        <v>14497</v>
      </c>
      <c r="AO3571" s="200">
        <v>80014.759999999995</v>
      </c>
      <c r="AT3571" s="263"/>
      <c r="AU3571" s="264"/>
      <c r="AZ3571" s="230" t="s">
        <v>42029</v>
      </c>
      <c r="BA3571" s="231">
        <v>13188.5</v>
      </c>
      <c r="BC3571" s="209" t="s">
        <v>10987</v>
      </c>
      <c r="BD3571" s="210">
        <v>959</v>
      </c>
    </row>
    <row r="3572" spans="13:56" x14ac:dyDescent="0.55000000000000004">
      <c r="M3572" s="224" t="s">
        <v>41489</v>
      </c>
      <c r="N3572" s="224"/>
      <c r="O3572" s="225">
        <v>89431</v>
      </c>
      <c r="Q3572" s="203" t="s">
        <v>5249</v>
      </c>
      <c r="R3572" s="203"/>
      <c r="S3572" s="204">
        <v>5323.85</v>
      </c>
      <c r="Y3572" t="s">
        <v>70807</v>
      </c>
      <c r="Z3572">
        <v>939.61</v>
      </c>
      <c r="AB3572" s="276" t="s">
        <v>67520</v>
      </c>
      <c r="AC3572" s="277">
        <v>14022.5</v>
      </c>
      <c r="AE3572" s="246" t="s">
        <v>34818</v>
      </c>
      <c r="AF3572" s="247">
        <v>2503916.25</v>
      </c>
      <c r="AH3572" s="226" t="s">
        <v>40200</v>
      </c>
      <c r="AI3572" s="227">
        <v>84677</v>
      </c>
      <c r="AK3572" s="207" t="s">
        <v>18018</v>
      </c>
      <c r="AL3572" s="208">
        <v>55753.5</v>
      </c>
      <c r="AM3572" s="93"/>
      <c r="AN3572" s="199" t="s">
        <v>14498</v>
      </c>
      <c r="AO3572" s="200">
        <v>71050.73</v>
      </c>
      <c r="AT3572" s="263"/>
      <c r="AU3572" s="264"/>
      <c r="AZ3572" s="230" t="s">
        <v>42030</v>
      </c>
      <c r="BA3572" s="231">
        <v>89431</v>
      </c>
      <c r="BC3572" s="209" t="s">
        <v>9688</v>
      </c>
      <c r="BD3572" s="210">
        <v>9666</v>
      </c>
    </row>
    <row r="3573" spans="13:56" x14ac:dyDescent="0.55000000000000004">
      <c r="M3573" s="224" t="s">
        <v>41490</v>
      </c>
      <c r="N3573" s="224"/>
      <c r="O3573" s="225">
        <v>18885</v>
      </c>
      <c r="Q3573" s="203" t="s">
        <v>5250</v>
      </c>
      <c r="R3573" s="203"/>
      <c r="S3573" s="204">
        <v>227637.52</v>
      </c>
      <c r="Y3573" t="s">
        <v>69897</v>
      </c>
      <c r="Z3573" s="284">
        <v>15278.38</v>
      </c>
      <c r="AB3573" s="276" t="s">
        <v>67521</v>
      </c>
      <c r="AC3573" s="277">
        <v>99491.33</v>
      </c>
      <c r="AE3573" s="246" t="s">
        <v>34819</v>
      </c>
      <c r="AF3573" s="247">
        <v>660924.91</v>
      </c>
      <c r="AH3573" s="226" t="s">
        <v>42293</v>
      </c>
      <c r="AI3573" s="227">
        <v>85850</v>
      </c>
      <c r="AK3573" s="207" t="s">
        <v>18019</v>
      </c>
      <c r="AL3573" s="208">
        <v>26313.88</v>
      </c>
      <c r="AM3573" s="93"/>
      <c r="AN3573" s="199" t="s">
        <v>14499</v>
      </c>
      <c r="AO3573" s="200">
        <v>11237.08</v>
      </c>
      <c r="AT3573" s="263"/>
      <c r="AU3573" s="264"/>
      <c r="AZ3573" s="230" t="s">
        <v>42031</v>
      </c>
      <c r="BA3573" s="231">
        <v>18885</v>
      </c>
      <c r="BC3573" s="209" t="s">
        <v>9732</v>
      </c>
      <c r="BD3573" s="210">
        <v>2943</v>
      </c>
    </row>
    <row r="3574" spans="13:56" x14ac:dyDescent="0.55000000000000004">
      <c r="M3574" s="224" t="s">
        <v>41491</v>
      </c>
      <c r="N3574" s="224"/>
      <c r="O3574" s="225">
        <v>10396</v>
      </c>
      <c r="Q3574" s="203" t="s">
        <v>5252</v>
      </c>
      <c r="R3574" s="203"/>
      <c r="S3574" s="204">
        <v>714984.17</v>
      </c>
      <c r="Y3574" t="s">
        <v>70808</v>
      </c>
      <c r="Z3574">
        <v>354.57</v>
      </c>
      <c r="AB3574" s="276" t="s">
        <v>67522</v>
      </c>
      <c r="AC3574" s="277">
        <v>23758.77</v>
      </c>
      <c r="AE3574" s="246" t="s">
        <v>61086</v>
      </c>
      <c r="AF3574" s="247">
        <v>16535.939999999999</v>
      </c>
      <c r="AH3574" s="226" t="s">
        <v>42294</v>
      </c>
      <c r="AI3574" s="227">
        <v>6567.64</v>
      </c>
      <c r="AK3574" s="207" t="s">
        <v>18020</v>
      </c>
      <c r="AL3574" s="208">
        <v>297403.75</v>
      </c>
      <c r="AM3574" s="93"/>
      <c r="AN3574" s="199" t="s">
        <v>14500</v>
      </c>
      <c r="AO3574" s="200">
        <v>19444.95</v>
      </c>
      <c r="AT3574" s="263"/>
      <c r="AU3574" s="264"/>
      <c r="AZ3574" s="230" t="s">
        <v>42032</v>
      </c>
      <c r="BA3574" s="231">
        <v>10396</v>
      </c>
      <c r="BC3574" s="209" t="s">
        <v>11681</v>
      </c>
      <c r="BD3574" s="210">
        <v>53229</v>
      </c>
    </row>
    <row r="3575" spans="13:56" x14ac:dyDescent="0.55000000000000004">
      <c r="M3575" s="224" t="s">
        <v>41492</v>
      </c>
      <c r="N3575" s="224"/>
      <c r="O3575" s="225">
        <v>338678</v>
      </c>
      <c r="Q3575" s="203" t="s">
        <v>5253</v>
      </c>
      <c r="R3575" s="203"/>
      <c r="S3575" s="204">
        <v>11706.1</v>
      </c>
      <c r="Y3575" t="s">
        <v>66729</v>
      </c>
      <c r="Z3575" s="284">
        <v>7987.5</v>
      </c>
      <c r="AB3575" s="276" t="s">
        <v>67523</v>
      </c>
      <c r="AC3575" s="277">
        <v>68857.440000000002</v>
      </c>
      <c r="AE3575" s="246" t="s">
        <v>40204</v>
      </c>
      <c r="AF3575" s="247">
        <v>76265</v>
      </c>
      <c r="AH3575" s="226" t="s">
        <v>52049</v>
      </c>
      <c r="AI3575" s="227">
        <v>1100</v>
      </c>
      <c r="AK3575" s="207" t="s">
        <v>18021</v>
      </c>
      <c r="AL3575" s="208">
        <v>5565.14</v>
      </c>
      <c r="AM3575" s="93"/>
      <c r="AN3575" s="199" t="s">
        <v>14501</v>
      </c>
      <c r="AO3575" s="200">
        <v>27274.9</v>
      </c>
      <c r="AT3575" s="263"/>
      <c r="AU3575" s="264"/>
      <c r="AZ3575" s="230" t="s">
        <v>42033</v>
      </c>
      <c r="BA3575" s="231">
        <v>338678</v>
      </c>
      <c r="BC3575" s="209" t="s">
        <v>12026</v>
      </c>
      <c r="BD3575" s="210">
        <v>22500</v>
      </c>
    </row>
    <row r="3576" spans="13:56" x14ac:dyDescent="0.55000000000000004">
      <c r="M3576" s="224" t="s">
        <v>41493</v>
      </c>
      <c r="N3576" s="224"/>
      <c r="O3576" s="225">
        <v>15580</v>
      </c>
      <c r="Q3576" s="203" t="s">
        <v>5254</v>
      </c>
      <c r="R3576" s="203"/>
      <c r="S3576" s="204">
        <v>146796.29</v>
      </c>
      <c r="Y3576" t="s">
        <v>71693</v>
      </c>
      <c r="Z3576" s="284">
        <v>6000</v>
      </c>
      <c r="AB3576" s="276" t="s">
        <v>67524</v>
      </c>
      <c r="AC3576" s="277">
        <v>18718.72</v>
      </c>
      <c r="AE3576" s="246" t="s">
        <v>36161</v>
      </c>
      <c r="AF3576" s="247">
        <v>33430.86</v>
      </c>
      <c r="AH3576" s="226" t="s">
        <v>52050</v>
      </c>
      <c r="AI3576" s="227">
        <v>15000</v>
      </c>
      <c r="AK3576" s="207" t="s">
        <v>13290</v>
      </c>
      <c r="AL3576" s="208">
        <v>47004.6</v>
      </c>
      <c r="AM3576" s="93"/>
      <c r="AN3576" s="199" t="s">
        <v>32993</v>
      </c>
      <c r="AO3576" s="200">
        <v>23509.3</v>
      </c>
      <c r="AT3576" s="263"/>
      <c r="AU3576" s="264"/>
      <c r="AZ3576" s="230" t="s">
        <v>42034</v>
      </c>
      <c r="BA3576" s="231">
        <v>15580</v>
      </c>
      <c r="BC3576" s="209" t="s">
        <v>10012</v>
      </c>
      <c r="BD3576" s="210">
        <v>115539.85</v>
      </c>
    </row>
    <row r="3577" spans="13:56" x14ac:dyDescent="0.55000000000000004">
      <c r="M3577" s="224" t="s">
        <v>41494</v>
      </c>
      <c r="N3577" s="224"/>
      <c r="O3577" s="225">
        <v>1318276.17</v>
      </c>
      <c r="Q3577" s="203" t="s">
        <v>5255</v>
      </c>
      <c r="R3577" s="203"/>
      <c r="S3577" s="204">
        <v>26771</v>
      </c>
      <c r="Y3577" t="s">
        <v>71694</v>
      </c>
      <c r="Z3577">
        <v>458.99</v>
      </c>
      <c r="AB3577" s="276" t="s">
        <v>64240</v>
      </c>
      <c r="AC3577" s="277">
        <v>11046.8</v>
      </c>
      <c r="AE3577" s="246" t="s">
        <v>60301</v>
      </c>
      <c r="AF3577" s="247">
        <v>23835.79</v>
      </c>
      <c r="AH3577" s="226" t="s">
        <v>52051</v>
      </c>
      <c r="AI3577" s="227">
        <v>1231.6500000000001</v>
      </c>
      <c r="AK3577" s="207" t="s">
        <v>13291</v>
      </c>
      <c r="AL3577" s="208">
        <v>68131.100000000006</v>
      </c>
      <c r="AM3577" s="93"/>
      <c r="AN3577" s="199" t="s">
        <v>32994</v>
      </c>
      <c r="AO3577" s="200">
        <v>54278.42</v>
      </c>
      <c r="AT3577" s="263"/>
      <c r="AU3577" s="264"/>
      <c r="AZ3577" s="230" t="s">
        <v>42035</v>
      </c>
      <c r="BA3577" s="231">
        <v>1318276.17</v>
      </c>
      <c r="BC3577" s="209" t="s">
        <v>6832</v>
      </c>
      <c r="BD3577" s="210">
        <v>295649</v>
      </c>
    </row>
    <row r="3578" spans="13:56" x14ac:dyDescent="0.55000000000000004">
      <c r="M3578" s="224" t="s">
        <v>41495</v>
      </c>
      <c r="N3578" s="224"/>
      <c r="O3578" s="225">
        <v>19377</v>
      </c>
      <c r="Q3578" s="203" t="s">
        <v>5256</v>
      </c>
      <c r="R3578" s="203"/>
      <c r="S3578" s="204">
        <v>2129667.79</v>
      </c>
      <c r="Y3578" t="s">
        <v>71695</v>
      </c>
      <c r="Z3578" s="284">
        <v>1442.4</v>
      </c>
      <c r="AB3578" s="276" t="s">
        <v>70506</v>
      </c>
      <c r="AC3578" s="277">
        <v>2092.5</v>
      </c>
      <c r="AE3578" s="246" t="s">
        <v>33323</v>
      </c>
      <c r="AF3578" s="247">
        <v>168.88</v>
      </c>
      <c r="AH3578" s="226" t="s">
        <v>52052</v>
      </c>
      <c r="AI3578" s="227">
        <v>3880.1</v>
      </c>
      <c r="AK3578" s="207" t="s">
        <v>13294</v>
      </c>
      <c r="AL3578" s="208">
        <v>7378.04</v>
      </c>
      <c r="AM3578" s="93"/>
      <c r="AN3578" s="199" t="s">
        <v>32995</v>
      </c>
      <c r="AO3578" s="200">
        <v>8598.7099999999991</v>
      </c>
      <c r="AT3578" s="263"/>
      <c r="AU3578" s="264"/>
      <c r="AZ3578" s="230" t="s">
        <v>42036</v>
      </c>
      <c r="BA3578" s="231">
        <v>19377</v>
      </c>
      <c r="BC3578" s="209" t="s">
        <v>7004</v>
      </c>
      <c r="BD3578" s="210">
        <v>2243.1799999999998</v>
      </c>
    </row>
    <row r="3579" spans="13:56" x14ac:dyDescent="0.55000000000000004">
      <c r="M3579" s="224" t="s">
        <v>41496</v>
      </c>
      <c r="N3579" s="224"/>
      <c r="O3579" s="225">
        <v>63513.5</v>
      </c>
      <c r="Q3579" s="203" t="s">
        <v>5257</v>
      </c>
      <c r="R3579" s="203"/>
      <c r="S3579" s="204">
        <v>808673.63</v>
      </c>
      <c r="Y3579" t="s">
        <v>71696</v>
      </c>
      <c r="Z3579">
        <v>541.61</v>
      </c>
      <c r="AB3579" s="276" t="s">
        <v>70507</v>
      </c>
      <c r="AC3579" s="277">
        <v>160.08000000000001</v>
      </c>
      <c r="AE3579" s="246" t="s">
        <v>48777</v>
      </c>
      <c r="AF3579" s="247">
        <v>23224.400000000001</v>
      </c>
      <c r="AH3579" s="226" t="s">
        <v>52053</v>
      </c>
      <c r="AI3579" s="227">
        <v>6000</v>
      </c>
      <c r="AK3579" s="207" t="s">
        <v>13295</v>
      </c>
      <c r="AL3579" s="208">
        <v>8923.98</v>
      </c>
      <c r="AM3579" s="93"/>
      <c r="AN3579" s="199" t="s">
        <v>32996</v>
      </c>
      <c r="AO3579" s="200">
        <v>117629.57</v>
      </c>
      <c r="AT3579" s="263"/>
      <c r="AU3579" s="264"/>
      <c r="AZ3579" s="230" t="s">
        <v>42037</v>
      </c>
      <c r="BA3579" s="231">
        <v>63513.5</v>
      </c>
      <c r="BC3579" s="209" t="s">
        <v>7227</v>
      </c>
      <c r="BD3579" s="210">
        <v>10522.97</v>
      </c>
    </row>
    <row r="3580" spans="13:56" x14ac:dyDescent="0.55000000000000004">
      <c r="M3580" s="224" t="s">
        <v>41497</v>
      </c>
      <c r="N3580" s="224"/>
      <c r="O3580" s="225">
        <v>706943.07</v>
      </c>
      <c r="Q3580" s="203" t="s">
        <v>5258</v>
      </c>
      <c r="R3580" s="203"/>
      <c r="S3580" s="204">
        <v>550649.78</v>
      </c>
      <c r="Y3580" t="s">
        <v>71697</v>
      </c>
      <c r="Z3580" s="284">
        <v>4299.72</v>
      </c>
      <c r="AB3580" s="276" t="s">
        <v>69868</v>
      </c>
      <c r="AC3580" s="277">
        <v>89250</v>
      </c>
      <c r="AE3580" s="246" t="s">
        <v>49778</v>
      </c>
      <c r="AF3580" s="247">
        <v>51410.37</v>
      </c>
      <c r="AH3580" s="226" t="s">
        <v>52054</v>
      </c>
      <c r="AI3580" s="227">
        <v>2615</v>
      </c>
      <c r="AK3580" s="207" t="s">
        <v>13296</v>
      </c>
      <c r="AL3580" s="208">
        <v>26560.99</v>
      </c>
      <c r="AM3580" s="93"/>
      <c r="AN3580" s="199" t="s">
        <v>14502</v>
      </c>
      <c r="AO3580" s="200">
        <v>3481.76</v>
      </c>
      <c r="AT3580" s="263"/>
      <c r="AU3580" s="264"/>
      <c r="AZ3580" s="230" t="s">
        <v>42038</v>
      </c>
      <c r="BA3580" s="231">
        <v>706943.07</v>
      </c>
      <c r="BC3580" s="209" t="s">
        <v>7512</v>
      </c>
      <c r="BD3580" s="210">
        <v>463001</v>
      </c>
    </row>
    <row r="3581" spans="13:56" x14ac:dyDescent="0.55000000000000004">
      <c r="M3581" s="224" t="s">
        <v>41498</v>
      </c>
      <c r="N3581" s="224"/>
      <c r="O3581" s="225">
        <v>592350</v>
      </c>
      <c r="Q3581" s="203" t="s">
        <v>5259</v>
      </c>
      <c r="R3581" s="203"/>
      <c r="S3581" s="204">
        <v>31012.66</v>
      </c>
      <c r="Y3581" t="s">
        <v>71698</v>
      </c>
      <c r="Z3581" s="284">
        <v>1500</v>
      </c>
      <c r="AB3581" s="276" t="s">
        <v>67525</v>
      </c>
      <c r="AC3581" s="277">
        <v>964</v>
      </c>
      <c r="AE3581" s="246" t="s">
        <v>34820</v>
      </c>
      <c r="AF3581" s="247">
        <v>2379868.0299999998</v>
      </c>
      <c r="AH3581" s="226" t="s">
        <v>52055</v>
      </c>
      <c r="AI3581" s="227">
        <v>7020</v>
      </c>
      <c r="AK3581" s="207" t="s">
        <v>13297</v>
      </c>
      <c r="AL3581" s="208">
        <v>11745.72</v>
      </c>
      <c r="AM3581" s="93"/>
      <c r="AN3581" s="199" t="s">
        <v>14503</v>
      </c>
      <c r="AO3581" s="200">
        <v>266.35000000000002</v>
      </c>
      <c r="AT3581" s="263"/>
      <c r="AU3581" s="264"/>
      <c r="AZ3581" s="230" t="s">
        <v>42039</v>
      </c>
      <c r="BA3581" s="231">
        <v>592350</v>
      </c>
      <c r="BC3581" s="209" t="s">
        <v>7663</v>
      </c>
      <c r="BD3581" s="210">
        <v>213621.02</v>
      </c>
    </row>
    <row r="3582" spans="13:56" x14ac:dyDescent="0.55000000000000004">
      <c r="M3582" s="224" t="s">
        <v>41499</v>
      </c>
      <c r="N3582" s="224"/>
      <c r="O3582" s="225">
        <v>84699</v>
      </c>
      <c r="Q3582" s="203" t="s">
        <v>5261</v>
      </c>
      <c r="R3582" s="203"/>
      <c r="S3582" s="204">
        <v>413595.71</v>
      </c>
      <c r="Y3582" t="s">
        <v>68819</v>
      </c>
      <c r="Z3582">
        <v>114.74</v>
      </c>
      <c r="AB3582" s="276" t="s">
        <v>67526</v>
      </c>
      <c r="AC3582" s="277">
        <v>207.06</v>
      </c>
      <c r="AE3582" s="246" t="s">
        <v>63091</v>
      </c>
      <c r="AF3582" s="247">
        <v>4009512.23</v>
      </c>
      <c r="AH3582" s="226" t="s">
        <v>49773</v>
      </c>
      <c r="AI3582" s="227">
        <v>646.95000000000005</v>
      </c>
      <c r="AK3582" s="207" t="s">
        <v>18022</v>
      </c>
      <c r="AL3582" s="208">
        <v>1370.67</v>
      </c>
      <c r="AM3582" s="93"/>
      <c r="AN3582" s="199" t="s">
        <v>14504</v>
      </c>
      <c r="AO3582" s="200">
        <v>685.91</v>
      </c>
      <c r="AT3582" s="263"/>
      <c r="AU3582" s="264"/>
      <c r="AZ3582" s="230" t="s">
        <v>42040</v>
      </c>
      <c r="BA3582" s="231">
        <v>84699</v>
      </c>
      <c r="BC3582" s="209" t="s">
        <v>8152</v>
      </c>
      <c r="BD3582" s="210">
        <v>94601</v>
      </c>
    </row>
    <row r="3583" spans="13:56" x14ac:dyDescent="0.55000000000000004">
      <c r="M3583" s="224" t="s">
        <v>41500</v>
      </c>
      <c r="N3583" s="224"/>
      <c r="O3583" s="225">
        <v>44157</v>
      </c>
      <c r="Q3583" s="203" t="s">
        <v>5262</v>
      </c>
      <c r="R3583" s="203"/>
      <c r="S3583" s="204">
        <v>62021.75</v>
      </c>
      <c r="Y3583" t="s">
        <v>68820</v>
      </c>
      <c r="Z3583">
        <v>180.3</v>
      </c>
      <c r="AB3583" s="276" t="s">
        <v>66579</v>
      </c>
      <c r="AC3583" s="277">
        <v>402209.22</v>
      </c>
      <c r="AE3583" s="246" t="s">
        <v>34821</v>
      </c>
      <c r="AF3583" s="247">
        <v>612900.19999999995</v>
      </c>
      <c r="AH3583" s="226" t="s">
        <v>48768</v>
      </c>
      <c r="AI3583" s="227">
        <v>28828.83</v>
      </c>
      <c r="AK3583" s="207" t="s">
        <v>18023</v>
      </c>
      <c r="AL3583" s="208">
        <v>212.65</v>
      </c>
      <c r="AM3583" s="93"/>
      <c r="AN3583" s="199" t="s">
        <v>14505</v>
      </c>
      <c r="AO3583" s="200">
        <v>1553.83</v>
      </c>
      <c r="AT3583" s="263"/>
      <c r="AU3583" s="264"/>
      <c r="AZ3583" s="230" t="s">
        <v>42041</v>
      </c>
      <c r="BA3583" s="231">
        <v>44157</v>
      </c>
      <c r="BC3583" s="209" t="s">
        <v>8434</v>
      </c>
      <c r="BD3583" s="210">
        <v>82442.75</v>
      </c>
    </row>
    <row r="3584" spans="13:56" x14ac:dyDescent="0.55000000000000004">
      <c r="M3584" s="224" t="s">
        <v>41501</v>
      </c>
      <c r="N3584" s="224"/>
      <c r="O3584" s="225">
        <v>369388</v>
      </c>
      <c r="Q3584" s="203" t="s">
        <v>5263</v>
      </c>
      <c r="R3584" s="203"/>
      <c r="S3584" s="204">
        <v>29000</v>
      </c>
      <c r="Y3584" t="s">
        <v>71699</v>
      </c>
      <c r="Z3584" s="284">
        <v>1688</v>
      </c>
      <c r="AB3584" s="276" t="s">
        <v>70508</v>
      </c>
      <c r="AC3584" s="277">
        <v>59.92</v>
      </c>
      <c r="AE3584" s="246" t="s">
        <v>57336</v>
      </c>
      <c r="AF3584" s="247">
        <v>10151.629999999999</v>
      </c>
      <c r="AH3584" s="226" t="s">
        <v>52056</v>
      </c>
      <c r="AI3584" s="227">
        <v>1179.6500000000001</v>
      </c>
      <c r="AK3584" s="207" t="s">
        <v>18024</v>
      </c>
      <c r="AL3584" s="208">
        <v>1947.22</v>
      </c>
      <c r="AM3584" s="93"/>
      <c r="AN3584" s="199" t="s">
        <v>14506</v>
      </c>
      <c r="AO3584" s="200">
        <v>64686.61</v>
      </c>
      <c r="AT3584" s="263"/>
      <c r="AU3584" s="264"/>
      <c r="AZ3584" s="230" t="s">
        <v>42042</v>
      </c>
      <c r="BA3584" s="231">
        <v>369388</v>
      </c>
      <c r="BC3584" s="209" t="s">
        <v>8600</v>
      </c>
      <c r="BD3584" s="210">
        <v>234318.84</v>
      </c>
    </row>
    <row r="3585" spans="13:56" x14ac:dyDescent="0.55000000000000004">
      <c r="M3585" s="224" t="s">
        <v>41502</v>
      </c>
      <c r="N3585" s="224"/>
      <c r="O3585" s="225">
        <v>140010</v>
      </c>
      <c r="Q3585" s="203" t="s">
        <v>5264</v>
      </c>
      <c r="R3585" s="203"/>
      <c r="S3585" s="204">
        <v>1084714.92</v>
      </c>
      <c r="Y3585" t="s">
        <v>70809</v>
      </c>
      <c r="Z3585" s="284">
        <v>2026.11</v>
      </c>
      <c r="AB3585" s="276" t="s">
        <v>70509</v>
      </c>
      <c r="AC3585" s="277">
        <v>13735.16</v>
      </c>
      <c r="AE3585" s="246" t="s">
        <v>34822</v>
      </c>
      <c r="AF3585" s="247">
        <v>513474.82</v>
      </c>
      <c r="AH3585" s="226" t="s">
        <v>18112</v>
      </c>
      <c r="AI3585" s="227">
        <v>40326.5</v>
      </c>
      <c r="AK3585" s="207" t="s">
        <v>18025</v>
      </c>
      <c r="AL3585" s="208">
        <v>31161.08</v>
      </c>
      <c r="AM3585" s="93"/>
      <c r="AN3585" s="199" t="s">
        <v>14507</v>
      </c>
      <c r="AO3585" s="200">
        <v>3481.76</v>
      </c>
      <c r="AT3585" s="263"/>
      <c r="AU3585" s="264"/>
      <c r="AZ3585" s="230" t="s">
        <v>42043</v>
      </c>
      <c r="BA3585" s="231">
        <v>140010</v>
      </c>
      <c r="BC3585" s="209" t="s">
        <v>8815</v>
      </c>
      <c r="BD3585" s="210">
        <v>20760.849999999999</v>
      </c>
    </row>
    <row r="3586" spans="13:56" x14ac:dyDescent="0.55000000000000004">
      <c r="M3586" s="224" t="s">
        <v>43835</v>
      </c>
      <c r="N3586" s="224"/>
      <c r="O3586" s="225">
        <v>1976.24</v>
      </c>
      <c r="Q3586" s="203" t="s">
        <v>5269</v>
      </c>
      <c r="R3586" s="203"/>
      <c r="S3586" s="204">
        <v>764986.63</v>
      </c>
      <c r="Y3586" t="s">
        <v>68822</v>
      </c>
      <c r="Z3586" s="284">
        <v>39413.050000000003</v>
      </c>
      <c r="AB3586" s="276" t="s">
        <v>70510</v>
      </c>
      <c r="AC3586" s="277">
        <v>81191.23</v>
      </c>
      <c r="AE3586" s="246" t="s">
        <v>39009</v>
      </c>
      <c r="AF3586" s="247">
        <v>23817.02</v>
      </c>
      <c r="AH3586" s="226" t="s">
        <v>42295</v>
      </c>
      <c r="AI3586" s="227">
        <v>-51.77</v>
      </c>
      <c r="AK3586" s="207" t="s">
        <v>13302</v>
      </c>
      <c r="AL3586" s="208">
        <v>77570.34</v>
      </c>
      <c r="AM3586" s="93"/>
      <c r="AN3586" s="199" t="s">
        <v>14508</v>
      </c>
      <c r="AO3586" s="200">
        <v>80014.759999999995</v>
      </c>
      <c r="AT3586" s="263"/>
      <c r="AU3586" s="264"/>
      <c r="AZ3586" s="230" t="s">
        <v>44170</v>
      </c>
      <c r="BA3586" s="231">
        <v>1976.24</v>
      </c>
      <c r="BC3586" s="209" t="s">
        <v>9105</v>
      </c>
      <c r="BD3586" s="210">
        <v>50488</v>
      </c>
    </row>
    <row r="3587" spans="13:56" x14ac:dyDescent="0.55000000000000004">
      <c r="M3587" s="224" t="s">
        <v>43837</v>
      </c>
      <c r="N3587" s="224"/>
      <c r="O3587" s="225">
        <v>509</v>
      </c>
      <c r="Q3587" s="203" t="s">
        <v>5265</v>
      </c>
      <c r="R3587" s="203"/>
      <c r="S3587" s="204">
        <v>52038.32</v>
      </c>
      <c r="Y3587" t="s">
        <v>71700</v>
      </c>
      <c r="Z3587" s="284">
        <v>2747.2</v>
      </c>
      <c r="AB3587" s="276" t="s">
        <v>70511</v>
      </c>
      <c r="AC3587" s="277">
        <v>725549.82</v>
      </c>
      <c r="AE3587" s="246" t="s">
        <v>39010</v>
      </c>
      <c r="AF3587" s="247">
        <v>61414.62</v>
      </c>
      <c r="AH3587" s="226" t="s">
        <v>44637</v>
      </c>
      <c r="AI3587" s="227">
        <v>110150.27</v>
      </c>
      <c r="AK3587" s="207" t="s">
        <v>18026</v>
      </c>
      <c r="AL3587" s="208">
        <v>43618.559999999998</v>
      </c>
      <c r="AM3587" s="93"/>
      <c r="AN3587" s="199" t="s">
        <v>14509</v>
      </c>
      <c r="AO3587" s="200">
        <v>71050.73</v>
      </c>
      <c r="AT3587" s="263"/>
      <c r="AU3587" s="264"/>
      <c r="AZ3587" s="230" t="s">
        <v>44172</v>
      </c>
      <c r="BA3587" s="231">
        <v>509</v>
      </c>
      <c r="BC3587" s="209" t="s">
        <v>9191</v>
      </c>
      <c r="BD3587" s="210">
        <v>12724.6</v>
      </c>
    </row>
    <row r="3588" spans="13:56" x14ac:dyDescent="0.55000000000000004">
      <c r="M3588" s="224" t="s">
        <v>43839</v>
      </c>
      <c r="N3588" s="224"/>
      <c r="O3588" s="225">
        <v>1243</v>
      </c>
      <c r="Q3588" s="203" t="s">
        <v>5266</v>
      </c>
      <c r="R3588" s="203"/>
      <c r="S3588" s="204">
        <v>11540.31</v>
      </c>
      <c r="Y3588" t="s">
        <v>71701</v>
      </c>
      <c r="Z3588">
        <v>836.05</v>
      </c>
      <c r="AB3588" s="276" t="s">
        <v>70512</v>
      </c>
      <c r="AC3588" s="277">
        <v>63155.42</v>
      </c>
      <c r="AE3588" s="246" t="s">
        <v>34823</v>
      </c>
      <c r="AF3588" s="247">
        <v>22879.69</v>
      </c>
      <c r="AH3588" s="226" t="s">
        <v>34800</v>
      </c>
      <c r="AI3588" s="227">
        <v>469200.37</v>
      </c>
      <c r="AK3588" s="207" t="s">
        <v>18027</v>
      </c>
      <c r="AL3588" s="208">
        <v>57638.38</v>
      </c>
      <c r="AM3588" s="93"/>
      <c r="AN3588" s="199" t="s">
        <v>14510</v>
      </c>
      <c r="AO3588" s="200">
        <v>11503.43</v>
      </c>
      <c r="AT3588" s="263"/>
      <c r="AU3588" s="264"/>
      <c r="AZ3588" s="230" t="s">
        <v>44174</v>
      </c>
      <c r="BA3588" s="231">
        <v>1243</v>
      </c>
      <c r="BC3588" s="209" t="s">
        <v>9414</v>
      </c>
      <c r="BD3588" s="210">
        <v>2328077.94</v>
      </c>
    </row>
    <row r="3589" spans="13:56" x14ac:dyDescent="0.55000000000000004">
      <c r="M3589" s="224" t="s">
        <v>43840</v>
      </c>
      <c r="N3589" s="224"/>
      <c r="O3589" s="225">
        <v>7018</v>
      </c>
      <c r="Q3589" s="203" t="s">
        <v>5271</v>
      </c>
      <c r="R3589" s="203"/>
      <c r="S3589" s="204">
        <v>33621.14</v>
      </c>
      <c r="Y3589" t="s">
        <v>71702</v>
      </c>
      <c r="Z3589">
        <v>537</v>
      </c>
      <c r="AB3589" s="276" t="s">
        <v>70513</v>
      </c>
      <c r="AC3589" s="277">
        <v>169943.73</v>
      </c>
      <c r="AE3589" s="246" t="s">
        <v>39011</v>
      </c>
      <c r="AF3589" s="247">
        <v>2465548.5099999998</v>
      </c>
      <c r="AH3589" s="226" t="s">
        <v>52057</v>
      </c>
      <c r="AI3589" s="227">
        <v>450560</v>
      </c>
      <c r="AK3589" s="207" t="s">
        <v>18028</v>
      </c>
      <c r="AL3589" s="208">
        <v>141620</v>
      </c>
      <c r="AM3589" s="93"/>
      <c r="AN3589" s="199" t="s">
        <v>14511</v>
      </c>
      <c r="AO3589" s="200">
        <v>20130.86</v>
      </c>
      <c r="AT3589" s="263"/>
      <c r="AU3589" s="264"/>
      <c r="AZ3589" s="230" t="s">
        <v>44175</v>
      </c>
      <c r="BA3589" s="231">
        <v>7018</v>
      </c>
      <c r="BC3589" s="209" t="s">
        <v>9567</v>
      </c>
      <c r="BD3589" s="210">
        <v>34900.269999999997</v>
      </c>
    </row>
    <row r="3590" spans="13:56" x14ac:dyDescent="0.55000000000000004">
      <c r="M3590" s="224" t="s">
        <v>43841</v>
      </c>
      <c r="N3590" s="224"/>
      <c r="O3590" s="225">
        <v>1419</v>
      </c>
      <c r="Q3590" s="203" t="s">
        <v>5273</v>
      </c>
      <c r="R3590" s="203"/>
      <c r="S3590" s="204">
        <v>3948067.1</v>
      </c>
      <c r="Y3590" t="s">
        <v>70810</v>
      </c>
      <c r="Z3590">
        <v>60.95</v>
      </c>
      <c r="AB3590" s="276" t="s">
        <v>70514</v>
      </c>
      <c r="AC3590" s="277">
        <v>5405.17</v>
      </c>
      <c r="AE3590" s="246" t="s">
        <v>63092</v>
      </c>
      <c r="AF3590" s="247">
        <v>521301.5</v>
      </c>
      <c r="AH3590" s="226" t="s">
        <v>46790</v>
      </c>
      <c r="AI3590" s="227">
        <v>5074.28</v>
      </c>
      <c r="AK3590" s="207" t="s">
        <v>18029</v>
      </c>
      <c r="AL3590" s="208">
        <v>23986.799999999999</v>
      </c>
      <c r="AM3590" s="93"/>
      <c r="AN3590" s="199" t="s">
        <v>14512</v>
      </c>
      <c r="AO3590" s="200">
        <v>1553.83</v>
      </c>
      <c r="AT3590" s="263"/>
      <c r="AU3590" s="264"/>
      <c r="AZ3590" s="230" t="s">
        <v>44176</v>
      </c>
      <c r="BA3590" s="231">
        <v>1419</v>
      </c>
      <c r="BC3590" s="209" t="s">
        <v>10988</v>
      </c>
      <c r="BD3590" s="210">
        <v>13722.14</v>
      </c>
    </row>
    <row r="3591" spans="13:56" x14ac:dyDescent="0.55000000000000004">
      <c r="M3591" s="224" t="s">
        <v>43842</v>
      </c>
      <c r="N3591" s="224"/>
      <c r="O3591" s="225">
        <v>2941</v>
      </c>
      <c r="Q3591" s="203" t="s">
        <v>5278</v>
      </c>
      <c r="R3591" s="203"/>
      <c r="S3591" s="204">
        <v>1953919.21</v>
      </c>
      <c r="Y3591" t="s">
        <v>71703</v>
      </c>
      <c r="Z3591">
        <v>434.2</v>
      </c>
      <c r="AB3591" s="276" t="s">
        <v>70515</v>
      </c>
      <c r="AC3591" s="277">
        <v>546.5</v>
      </c>
      <c r="AE3591" s="246" t="s">
        <v>34824</v>
      </c>
      <c r="AF3591" s="247">
        <v>182958.49</v>
      </c>
      <c r="AH3591" s="226" t="s">
        <v>44638</v>
      </c>
      <c r="AI3591" s="227">
        <v>39786.04</v>
      </c>
      <c r="AK3591" s="207" t="s">
        <v>18030</v>
      </c>
      <c r="AL3591" s="208">
        <v>8595.2900000000009</v>
      </c>
      <c r="AM3591" s="93"/>
      <c r="AN3591" s="199" t="s">
        <v>14513</v>
      </c>
      <c r="AO3591" s="200">
        <v>88195.91</v>
      </c>
      <c r="AT3591" s="263"/>
      <c r="AU3591" s="264"/>
      <c r="AZ3591" s="230" t="s">
        <v>44177</v>
      </c>
      <c r="BA3591" s="231">
        <v>2941</v>
      </c>
      <c r="BC3591" s="209" t="s">
        <v>9733</v>
      </c>
      <c r="BD3591" s="210">
        <v>8539.4</v>
      </c>
    </row>
    <row r="3592" spans="13:56" x14ac:dyDescent="0.55000000000000004">
      <c r="M3592" s="224" t="s">
        <v>43843</v>
      </c>
      <c r="N3592" s="224"/>
      <c r="O3592" s="225">
        <v>9441</v>
      </c>
      <c r="Q3592" s="203" t="s">
        <v>5274</v>
      </c>
      <c r="R3592" s="203"/>
      <c r="S3592" s="204">
        <v>19569.68</v>
      </c>
      <c r="Y3592" t="s">
        <v>71704</v>
      </c>
      <c r="Z3592">
        <v>33.22</v>
      </c>
      <c r="AB3592" s="276" t="s">
        <v>69720</v>
      </c>
      <c r="AC3592" s="277">
        <v>-1425.73</v>
      </c>
      <c r="AE3592" s="246" t="s">
        <v>33324</v>
      </c>
      <c r="AF3592" s="247">
        <v>879567.97</v>
      </c>
      <c r="AH3592" s="226" t="s">
        <v>47883</v>
      </c>
      <c r="AI3592" s="227">
        <v>139010.31</v>
      </c>
      <c r="AK3592" s="207" t="s">
        <v>18031</v>
      </c>
      <c r="AL3592" s="208">
        <v>18317.330000000002</v>
      </c>
      <c r="AM3592" s="93"/>
      <c r="AN3592" s="199" t="s">
        <v>30354</v>
      </c>
      <c r="AO3592" s="200">
        <v>54278.42</v>
      </c>
      <c r="AT3592" s="263"/>
      <c r="AU3592" s="264"/>
      <c r="AZ3592" s="230" t="s">
        <v>44178</v>
      </c>
      <c r="BA3592" s="231">
        <v>9441</v>
      </c>
      <c r="BC3592" s="209" t="s">
        <v>11682</v>
      </c>
      <c r="BD3592" s="210">
        <v>13813.64</v>
      </c>
    </row>
    <row r="3593" spans="13:56" x14ac:dyDescent="0.55000000000000004">
      <c r="M3593" s="224" t="s">
        <v>43844</v>
      </c>
      <c r="N3593" s="224"/>
      <c r="O3593" s="225">
        <v>828</v>
      </c>
      <c r="Q3593" s="203" t="s">
        <v>5281</v>
      </c>
      <c r="R3593" s="203"/>
      <c r="S3593" s="204">
        <v>1082803.8</v>
      </c>
      <c r="Y3593" t="s">
        <v>71705</v>
      </c>
      <c r="Z3593">
        <v>104.38</v>
      </c>
      <c r="AB3593" s="276" t="s">
        <v>58241</v>
      </c>
      <c r="AC3593" s="277">
        <v>104498.09</v>
      </c>
      <c r="AE3593" s="246" t="s">
        <v>61905</v>
      </c>
      <c r="AF3593" s="247">
        <v>273.92</v>
      </c>
      <c r="AH3593" s="226" t="s">
        <v>36149</v>
      </c>
      <c r="AI3593" s="227">
        <v>28926.7</v>
      </c>
      <c r="AK3593" s="207" t="s">
        <v>18032</v>
      </c>
      <c r="AL3593" s="208">
        <v>3877.85</v>
      </c>
      <c r="AM3593" s="93"/>
      <c r="AN3593" s="199" t="s">
        <v>14514</v>
      </c>
      <c r="AO3593" s="200">
        <v>35873.61</v>
      </c>
      <c r="AT3593" s="263"/>
      <c r="AU3593" s="264"/>
      <c r="AZ3593" s="230" t="s">
        <v>44179</v>
      </c>
      <c r="BA3593" s="231">
        <v>828</v>
      </c>
      <c r="BC3593" s="209" t="s">
        <v>10013</v>
      </c>
      <c r="BD3593" s="210">
        <v>3879426.6</v>
      </c>
    </row>
    <row r="3594" spans="13:56" x14ac:dyDescent="0.55000000000000004">
      <c r="M3594" s="224" t="s">
        <v>43845</v>
      </c>
      <c r="N3594" s="224"/>
      <c r="O3594" s="225">
        <v>414.59</v>
      </c>
      <c r="Q3594" s="203" t="s">
        <v>5283</v>
      </c>
      <c r="R3594" s="203"/>
      <c r="S3594" s="204">
        <v>119298.13</v>
      </c>
      <c r="Y3594" t="s">
        <v>71706</v>
      </c>
      <c r="Z3594" s="284">
        <v>34186.76</v>
      </c>
      <c r="AB3594" s="276" t="s">
        <v>69721</v>
      </c>
      <c r="AC3594" s="277">
        <v>-4934.4799999999996</v>
      </c>
      <c r="AE3594" s="246" t="s">
        <v>64123</v>
      </c>
      <c r="AF3594" s="247">
        <v>172.23</v>
      </c>
      <c r="AH3594" s="226" t="s">
        <v>38986</v>
      </c>
      <c r="AI3594" s="227">
        <v>13401.5</v>
      </c>
      <c r="AK3594" s="207" t="s">
        <v>18033</v>
      </c>
      <c r="AL3594" s="208">
        <v>6976.05</v>
      </c>
      <c r="AM3594" s="93"/>
      <c r="AN3594" s="199" t="s">
        <v>32997</v>
      </c>
      <c r="AO3594" s="200">
        <v>117629.57</v>
      </c>
      <c r="AT3594" s="263"/>
      <c r="AU3594" s="264"/>
      <c r="AZ3594" s="230" t="s">
        <v>44180</v>
      </c>
      <c r="BA3594" s="231">
        <v>414.59</v>
      </c>
      <c r="BC3594" s="209" t="s">
        <v>6833</v>
      </c>
      <c r="BD3594" s="210">
        <v>32582.91</v>
      </c>
    </row>
    <row r="3595" spans="13:56" x14ac:dyDescent="0.55000000000000004">
      <c r="M3595" s="224" t="s">
        <v>43850</v>
      </c>
      <c r="N3595" s="224"/>
      <c r="O3595" s="225">
        <v>410</v>
      </c>
      <c r="Q3595" s="203" t="s">
        <v>5284</v>
      </c>
      <c r="R3595" s="203"/>
      <c r="S3595" s="204">
        <v>39677.49</v>
      </c>
      <c r="Y3595" t="s">
        <v>56623</v>
      </c>
      <c r="Z3595" s="284">
        <v>3012.14</v>
      </c>
      <c r="AB3595" s="276" t="s">
        <v>66580</v>
      </c>
      <c r="AC3595" s="277">
        <v>1147.99</v>
      </c>
      <c r="AE3595" s="246" t="s">
        <v>60073</v>
      </c>
      <c r="AF3595" s="247">
        <v>4209.8</v>
      </c>
      <c r="AH3595" s="226" t="s">
        <v>44639</v>
      </c>
      <c r="AI3595" s="227">
        <v>165635</v>
      </c>
      <c r="AK3595" s="207" t="s">
        <v>18034</v>
      </c>
      <c r="AL3595" s="208">
        <v>1597.08</v>
      </c>
      <c r="AM3595" s="93"/>
      <c r="AN3595" s="199" t="s">
        <v>14515</v>
      </c>
      <c r="AO3595" s="200">
        <v>7305.09</v>
      </c>
      <c r="AT3595" s="263"/>
      <c r="AU3595" s="264"/>
      <c r="AZ3595" s="230" t="s">
        <v>44185</v>
      </c>
      <c r="BA3595" s="231">
        <v>410</v>
      </c>
      <c r="BC3595" s="209" t="s">
        <v>7005</v>
      </c>
      <c r="BD3595" s="210">
        <v>1462</v>
      </c>
    </row>
    <row r="3596" spans="13:56" x14ac:dyDescent="0.55000000000000004">
      <c r="M3596" s="224" t="s">
        <v>43854</v>
      </c>
      <c r="N3596" s="224"/>
      <c r="O3596" s="225">
        <v>1938</v>
      </c>
      <c r="Q3596" s="203" t="s">
        <v>5285</v>
      </c>
      <c r="R3596" s="203"/>
      <c r="S3596" s="204">
        <v>111842.63</v>
      </c>
      <c r="Y3596" t="s">
        <v>71707</v>
      </c>
      <c r="Z3596" s="284">
        <v>5705.89</v>
      </c>
      <c r="AB3596" s="276" t="s">
        <v>61382</v>
      </c>
      <c r="AC3596" s="277">
        <v>-222.36</v>
      </c>
      <c r="AE3596" s="246" t="s">
        <v>60302</v>
      </c>
      <c r="AF3596" s="247">
        <v>16425</v>
      </c>
      <c r="AH3596" s="226" t="s">
        <v>48769</v>
      </c>
      <c r="AI3596" s="227">
        <v>1662.5</v>
      </c>
      <c r="AK3596" s="207" t="s">
        <v>18035</v>
      </c>
      <c r="AL3596" s="208">
        <v>19705.45</v>
      </c>
      <c r="AM3596" s="93"/>
      <c r="AN3596" s="199" t="s">
        <v>14516</v>
      </c>
      <c r="AO3596" s="200">
        <v>11669.64</v>
      </c>
      <c r="AT3596" s="263"/>
      <c r="AU3596" s="264"/>
      <c r="AZ3596" s="230" t="s">
        <v>44189</v>
      </c>
      <c r="BA3596" s="231">
        <v>1938</v>
      </c>
      <c r="BC3596" s="209" t="s">
        <v>7228</v>
      </c>
      <c r="BD3596" s="210">
        <v>6325</v>
      </c>
    </row>
    <row r="3597" spans="13:56" x14ac:dyDescent="0.55000000000000004">
      <c r="M3597" s="224" t="s">
        <v>43855</v>
      </c>
      <c r="N3597" s="224"/>
      <c r="O3597" s="225">
        <v>6676</v>
      </c>
      <c r="Q3597" s="203" t="s">
        <v>5287</v>
      </c>
      <c r="R3597" s="203"/>
      <c r="S3597" s="204">
        <v>59430</v>
      </c>
      <c r="Y3597" t="s">
        <v>57885</v>
      </c>
      <c r="Z3597" s="284">
        <v>2285.56</v>
      </c>
      <c r="AB3597" s="276" t="s">
        <v>70516</v>
      </c>
      <c r="AC3597" s="277">
        <v>31367</v>
      </c>
      <c r="AE3597" s="246" t="s">
        <v>59542</v>
      </c>
      <c r="AF3597" s="247">
        <v>25740</v>
      </c>
      <c r="AH3597" s="226" t="s">
        <v>52058</v>
      </c>
      <c r="AI3597" s="227">
        <v>34148</v>
      </c>
      <c r="AK3597" s="207" t="s">
        <v>18036</v>
      </c>
      <c r="AL3597" s="208">
        <v>186.36</v>
      </c>
      <c r="AM3597" s="93"/>
      <c r="AN3597" s="199" t="s">
        <v>14517</v>
      </c>
      <c r="AO3597" s="200">
        <v>21610.2</v>
      </c>
      <c r="AT3597" s="263"/>
      <c r="AU3597" s="264"/>
      <c r="AZ3597" s="230" t="s">
        <v>44190</v>
      </c>
      <c r="BA3597" s="231">
        <v>6676</v>
      </c>
      <c r="BC3597" s="209" t="s">
        <v>7513</v>
      </c>
      <c r="BD3597" s="210">
        <v>37800</v>
      </c>
    </row>
    <row r="3598" spans="13:56" x14ac:dyDescent="0.55000000000000004">
      <c r="M3598" s="224" t="s">
        <v>43856</v>
      </c>
      <c r="N3598" s="224"/>
      <c r="O3598" s="225">
        <v>942</v>
      </c>
      <c r="Q3598" s="203" t="s">
        <v>5288</v>
      </c>
      <c r="R3598" s="203"/>
      <c r="S3598" s="204">
        <v>132996.5</v>
      </c>
      <c r="Y3598" t="s">
        <v>71708</v>
      </c>
      <c r="Z3598" s="284">
        <v>1624.15</v>
      </c>
      <c r="AB3598" s="276" t="s">
        <v>57404</v>
      </c>
      <c r="AC3598" s="277">
        <v>32053.18</v>
      </c>
      <c r="AE3598" s="246" t="s">
        <v>64124</v>
      </c>
      <c r="AF3598" s="247">
        <v>2000</v>
      </c>
      <c r="AH3598" s="226" t="s">
        <v>52059</v>
      </c>
      <c r="AI3598" s="227">
        <v>856.8</v>
      </c>
      <c r="AK3598" s="207" t="s">
        <v>18037</v>
      </c>
      <c r="AL3598" s="208">
        <v>246918.12</v>
      </c>
      <c r="AM3598" s="93"/>
      <c r="AN3598" s="199" t="s">
        <v>14518</v>
      </c>
      <c r="AO3598" s="200">
        <v>2198.48</v>
      </c>
      <c r="AT3598" s="263"/>
      <c r="AU3598" s="264"/>
      <c r="AZ3598" s="230" t="s">
        <v>44191</v>
      </c>
      <c r="BA3598" s="231">
        <v>942</v>
      </c>
      <c r="BC3598" s="209" t="s">
        <v>7915</v>
      </c>
      <c r="BD3598" s="210">
        <v>3004</v>
      </c>
    </row>
    <row r="3599" spans="13:56" x14ac:dyDescent="0.55000000000000004">
      <c r="M3599" s="224" t="s">
        <v>43858</v>
      </c>
      <c r="N3599" s="224"/>
      <c r="O3599" s="225">
        <v>3439</v>
      </c>
      <c r="Q3599" s="203" t="s">
        <v>5289</v>
      </c>
      <c r="R3599" s="203"/>
      <c r="S3599" s="204">
        <v>10226.74</v>
      </c>
      <c r="Y3599" t="s">
        <v>35727</v>
      </c>
      <c r="Z3599" s="284">
        <v>3579.11</v>
      </c>
      <c r="AB3599" s="276" t="s">
        <v>61383</v>
      </c>
      <c r="AC3599" s="277">
        <v>34534.67</v>
      </c>
      <c r="AE3599" s="246" t="s">
        <v>59543</v>
      </c>
      <c r="AF3599" s="247">
        <v>3281.29</v>
      </c>
      <c r="AH3599" s="226" t="s">
        <v>52060</v>
      </c>
      <c r="AI3599" s="227">
        <v>29135</v>
      </c>
      <c r="AK3599" s="207" t="s">
        <v>18038</v>
      </c>
      <c r="AL3599" s="208">
        <v>67447.89</v>
      </c>
      <c r="AM3599" s="93"/>
      <c r="AN3599" s="199" t="s">
        <v>14519</v>
      </c>
      <c r="AO3599" s="200">
        <v>2814.69</v>
      </c>
      <c r="AT3599" s="263"/>
      <c r="AU3599" s="264"/>
      <c r="AZ3599" s="230" t="s">
        <v>44194</v>
      </c>
      <c r="BA3599" s="231">
        <v>3439</v>
      </c>
      <c r="BC3599" s="209" t="s">
        <v>8153</v>
      </c>
      <c r="BD3599" s="210">
        <v>12116</v>
      </c>
    </row>
    <row r="3600" spans="13:56" x14ac:dyDescent="0.55000000000000004">
      <c r="M3600" s="224" t="s">
        <v>43859</v>
      </c>
      <c r="N3600" s="224"/>
      <c r="O3600" s="225">
        <v>501</v>
      </c>
      <c r="Q3600" s="203" t="s">
        <v>5290</v>
      </c>
      <c r="R3600" s="203"/>
      <c r="S3600" s="204">
        <v>380712.3</v>
      </c>
      <c r="Y3600" t="s">
        <v>35728</v>
      </c>
      <c r="Z3600" s="284">
        <v>11254.2</v>
      </c>
      <c r="AB3600" s="276" t="s">
        <v>70517</v>
      </c>
      <c r="AC3600" s="277">
        <v>6937</v>
      </c>
      <c r="AE3600" s="246" t="s">
        <v>59544</v>
      </c>
      <c r="AF3600" s="247">
        <v>10197.14</v>
      </c>
      <c r="AH3600" s="226" t="s">
        <v>52061</v>
      </c>
      <c r="AI3600" s="227">
        <v>19675</v>
      </c>
      <c r="AK3600" s="207" t="s">
        <v>18039</v>
      </c>
      <c r="AL3600" s="208">
        <v>51439.77</v>
      </c>
      <c r="AM3600" s="93"/>
      <c r="AN3600" s="199" t="s">
        <v>14520</v>
      </c>
      <c r="AO3600" s="200">
        <v>6673.9</v>
      </c>
      <c r="AT3600" s="263"/>
      <c r="AU3600" s="264"/>
      <c r="AZ3600" s="230" t="s">
        <v>44195</v>
      </c>
      <c r="BA3600" s="231">
        <v>501</v>
      </c>
      <c r="BC3600" s="209" t="s">
        <v>8435</v>
      </c>
      <c r="BD3600" s="210">
        <v>12395</v>
      </c>
    </row>
    <row r="3601" spans="13:56" x14ac:dyDescent="0.55000000000000004">
      <c r="M3601" s="224" t="s">
        <v>43860</v>
      </c>
      <c r="N3601" s="224"/>
      <c r="O3601" s="225">
        <v>455</v>
      </c>
      <c r="Q3601" s="203" t="s">
        <v>5291</v>
      </c>
      <c r="R3601" s="203"/>
      <c r="S3601" s="204">
        <v>99086.59</v>
      </c>
      <c r="Y3601" t="s">
        <v>53854</v>
      </c>
      <c r="Z3601" s="284">
        <v>9189.6299999999992</v>
      </c>
      <c r="AB3601" s="276" t="s">
        <v>56060</v>
      </c>
      <c r="AC3601" s="277">
        <v>75823.39</v>
      </c>
      <c r="AE3601" s="246" t="s">
        <v>60303</v>
      </c>
      <c r="AF3601" s="247">
        <v>5059.8999999999996</v>
      </c>
      <c r="AH3601" s="226" t="s">
        <v>42296</v>
      </c>
      <c r="AI3601" s="227">
        <v>402157.92</v>
      </c>
      <c r="AK3601" s="207" t="s">
        <v>18040</v>
      </c>
      <c r="AL3601" s="208">
        <v>11592.78</v>
      </c>
      <c r="AM3601" s="93"/>
      <c r="AN3601" s="199" t="s">
        <v>14521</v>
      </c>
      <c r="AO3601" s="200">
        <v>6848</v>
      </c>
      <c r="AT3601" s="263"/>
      <c r="AU3601" s="264"/>
      <c r="AZ3601" s="230" t="s">
        <v>44197</v>
      </c>
      <c r="BA3601" s="231">
        <v>455</v>
      </c>
      <c r="BC3601" s="209" t="s">
        <v>8601</v>
      </c>
      <c r="BD3601" s="210">
        <v>16131</v>
      </c>
    </row>
    <row r="3602" spans="13:56" x14ac:dyDescent="0.55000000000000004">
      <c r="M3602" s="224" t="s">
        <v>43864</v>
      </c>
      <c r="N3602" s="224"/>
      <c r="O3602" s="225">
        <v>478</v>
      </c>
      <c r="Q3602" s="203" t="s">
        <v>5292</v>
      </c>
      <c r="R3602" s="203"/>
      <c r="S3602" s="204">
        <v>452513.64</v>
      </c>
      <c r="Y3602" t="s">
        <v>68831</v>
      </c>
      <c r="Z3602" s="284">
        <v>42346.3</v>
      </c>
      <c r="AB3602" s="276" t="s">
        <v>57405</v>
      </c>
      <c r="AC3602" s="277">
        <v>12738.62</v>
      </c>
      <c r="AE3602" s="246" t="s">
        <v>62589</v>
      </c>
      <c r="AF3602" s="247">
        <v>336951.27</v>
      </c>
      <c r="AH3602" s="226" t="s">
        <v>34801</v>
      </c>
      <c r="AI3602" s="227">
        <v>112364.4</v>
      </c>
      <c r="AK3602" s="207" t="s">
        <v>18041</v>
      </c>
      <c r="AL3602" s="208">
        <v>1240.83</v>
      </c>
      <c r="AM3602" s="93"/>
      <c r="AN3602" s="199" t="s">
        <v>32998</v>
      </c>
      <c r="AO3602" s="200">
        <v>12517</v>
      </c>
      <c r="AT3602" s="263"/>
      <c r="AU3602" s="264"/>
      <c r="AZ3602" s="230" t="s">
        <v>44201</v>
      </c>
      <c r="BA3602" s="231">
        <v>478</v>
      </c>
      <c r="BC3602" s="209" t="s">
        <v>8816</v>
      </c>
      <c r="BD3602" s="210">
        <v>2467</v>
      </c>
    </row>
    <row r="3603" spans="13:56" x14ac:dyDescent="0.55000000000000004">
      <c r="M3603" s="224" t="s">
        <v>43865</v>
      </c>
      <c r="N3603" s="224"/>
      <c r="O3603" s="225">
        <v>2256</v>
      </c>
      <c r="Q3603" s="203" t="s">
        <v>5294</v>
      </c>
      <c r="R3603" s="203"/>
      <c r="S3603" s="204">
        <v>655445.22</v>
      </c>
      <c r="Y3603" t="s">
        <v>68832</v>
      </c>
      <c r="Z3603" s="284">
        <v>43511.97</v>
      </c>
      <c r="AB3603" s="276" t="s">
        <v>70518</v>
      </c>
      <c r="AC3603" s="277">
        <v>1537.37</v>
      </c>
      <c r="AE3603" s="246" t="s">
        <v>61906</v>
      </c>
      <c r="AF3603" s="247">
        <v>2595.17</v>
      </c>
      <c r="AH3603" s="226" t="s">
        <v>44640</v>
      </c>
      <c r="AI3603" s="227">
        <v>218.1</v>
      </c>
      <c r="AK3603" s="207" t="s">
        <v>18042</v>
      </c>
      <c r="AL3603" s="208">
        <v>9436.66</v>
      </c>
      <c r="AM3603" s="93"/>
      <c r="AN3603" s="199" t="s">
        <v>32999</v>
      </c>
      <c r="AO3603" s="200">
        <v>942.63</v>
      </c>
      <c r="AT3603" s="263"/>
      <c r="AU3603" s="264"/>
      <c r="AZ3603" s="230" t="s">
        <v>44202</v>
      </c>
      <c r="BA3603" s="231">
        <v>2256</v>
      </c>
      <c r="BC3603" s="209" t="s">
        <v>9106</v>
      </c>
      <c r="BD3603" s="210">
        <v>20863.97</v>
      </c>
    </row>
    <row r="3604" spans="13:56" x14ac:dyDescent="0.55000000000000004">
      <c r="M3604" s="224" t="s">
        <v>43866</v>
      </c>
      <c r="N3604" s="224"/>
      <c r="O3604" s="225">
        <v>1438.99</v>
      </c>
      <c r="Q3604" s="203" t="s">
        <v>5296</v>
      </c>
      <c r="R3604" s="203"/>
      <c r="S3604" s="204">
        <v>619702.16</v>
      </c>
      <c r="Y3604" t="s">
        <v>59860</v>
      </c>
      <c r="Z3604" s="284">
        <v>-6858.25</v>
      </c>
      <c r="AB3604" s="276" t="s">
        <v>56061</v>
      </c>
      <c r="AC3604" s="277">
        <v>13998.58</v>
      </c>
      <c r="AE3604" s="246" t="s">
        <v>64125</v>
      </c>
      <c r="AF3604" s="247">
        <v>39760.22</v>
      </c>
      <c r="AH3604" s="226" t="s">
        <v>47884</v>
      </c>
      <c r="AI3604" s="227">
        <v>4145.13</v>
      </c>
      <c r="AK3604" s="207" t="s">
        <v>18043</v>
      </c>
      <c r="AL3604" s="208">
        <v>28504.16</v>
      </c>
      <c r="AM3604" s="93"/>
      <c r="AN3604" s="199" t="s">
        <v>33000</v>
      </c>
      <c r="AO3604" s="200">
        <v>2465.85</v>
      </c>
      <c r="AT3604" s="263"/>
      <c r="AU3604" s="264"/>
      <c r="AZ3604" s="230" t="s">
        <v>44203</v>
      </c>
      <c r="BA3604" s="231">
        <v>1438.99</v>
      </c>
      <c r="BC3604" s="209" t="s">
        <v>9415</v>
      </c>
      <c r="BD3604" s="210">
        <v>49387</v>
      </c>
    </row>
    <row r="3605" spans="13:56" x14ac:dyDescent="0.55000000000000004">
      <c r="M3605" s="224" t="s">
        <v>43868</v>
      </c>
      <c r="N3605" s="224"/>
      <c r="O3605" s="225">
        <v>939</v>
      </c>
      <c r="Q3605" s="203" t="s">
        <v>5295</v>
      </c>
      <c r="R3605" s="203"/>
      <c r="S3605" s="204">
        <v>61619.76</v>
      </c>
      <c r="Y3605" t="s">
        <v>48283</v>
      </c>
      <c r="Z3605" s="284">
        <v>1582634.83</v>
      </c>
      <c r="AB3605" s="276" t="s">
        <v>56062</v>
      </c>
      <c r="AC3605" s="277">
        <v>46960.31</v>
      </c>
      <c r="AE3605" s="246" t="s">
        <v>46804</v>
      </c>
      <c r="AF3605" s="247">
        <v>238279.05</v>
      </c>
      <c r="AH3605" s="226" t="s">
        <v>34802</v>
      </c>
      <c r="AI3605" s="227">
        <v>150968.51</v>
      </c>
      <c r="AK3605" s="207" t="s">
        <v>18044</v>
      </c>
      <c r="AL3605" s="208">
        <v>12495.66</v>
      </c>
      <c r="AM3605" s="93"/>
      <c r="AN3605" s="199" t="s">
        <v>33001</v>
      </c>
      <c r="AO3605" s="200">
        <v>1064.72</v>
      </c>
      <c r="AT3605" s="263"/>
      <c r="AU3605" s="264"/>
      <c r="AZ3605" s="230" t="s">
        <v>44205</v>
      </c>
      <c r="BA3605" s="231">
        <v>939</v>
      </c>
      <c r="BC3605" s="209" t="s">
        <v>10014</v>
      </c>
      <c r="BD3605" s="210">
        <v>194533.88</v>
      </c>
    </row>
    <row r="3606" spans="13:56" x14ac:dyDescent="0.55000000000000004">
      <c r="M3606" s="224" t="s">
        <v>43869</v>
      </c>
      <c r="N3606" s="224"/>
      <c r="O3606" s="225">
        <v>12226</v>
      </c>
      <c r="Q3606" s="203" t="s">
        <v>5298</v>
      </c>
      <c r="R3606" s="203"/>
      <c r="S3606" s="204">
        <v>3131561.7</v>
      </c>
      <c r="Y3606" t="s">
        <v>71709</v>
      </c>
      <c r="Z3606">
        <v>982.34</v>
      </c>
      <c r="AB3606" s="276" t="s">
        <v>57406</v>
      </c>
      <c r="AC3606" s="277">
        <v>28156.48</v>
      </c>
      <c r="AE3606" s="246" t="s">
        <v>55004</v>
      </c>
      <c r="AF3606" s="247">
        <v>15700.11</v>
      </c>
      <c r="AH3606" s="226" t="s">
        <v>34803</v>
      </c>
      <c r="AI3606" s="227">
        <v>365050.77</v>
      </c>
      <c r="AK3606" s="207" t="s">
        <v>18045</v>
      </c>
      <c r="AL3606" s="208">
        <v>536.07000000000005</v>
      </c>
      <c r="AM3606" s="93"/>
      <c r="AN3606" s="199" t="s">
        <v>33002</v>
      </c>
      <c r="AO3606" s="200">
        <v>18608.47</v>
      </c>
      <c r="AT3606" s="263"/>
      <c r="AU3606" s="264"/>
      <c r="AZ3606" s="230" t="s">
        <v>44206</v>
      </c>
      <c r="BA3606" s="231">
        <v>12226</v>
      </c>
      <c r="BC3606" s="209" t="s">
        <v>6834</v>
      </c>
      <c r="BD3606" s="210">
        <v>65996.539999999994</v>
      </c>
    </row>
    <row r="3607" spans="13:56" x14ac:dyDescent="0.55000000000000004">
      <c r="M3607" s="224" t="s">
        <v>43872</v>
      </c>
      <c r="N3607" s="224"/>
      <c r="O3607" s="225">
        <v>3441.12</v>
      </c>
      <c r="Q3607" s="203" t="s">
        <v>5303</v>
      </c>
      <c r="R3607" s="203"/>
      <c r="S3607" s="204">
        <v>150495.54999999999</v>
      </c>
      <c r="Y3607" t="s">
        <v>71710</v>
      </c>
      <c r="Z3607" s="284">
        <v>5457.95</v>
      </c>
      <c r="AB3607" s="276" t="s">
        <v>58522</v>
      </c>
      <c r="AC3607" s="277">
        <v>1683.77</v>
      </c>
      <c r="AE3607" s="246" t="s">
        <v>47888</v>
      </c>
      <c r="AF3607" s="247">
        <v>1090135.6399999999</v>
      </c>
      <c r="AH3607" s="226" t="s">
        <v>34804</v>
      </c>
      <c r="AI3607" s="227">
        <v>70954.05</v>
      </c>
      <c r="AK3607" s="207" t="s">
        <v>18046</v>
      </c>
      <c r="AL3607" s="208">
        <v>60593.53</v>
      </c>
      <c r="AM3607" s="93"/>
      <c r="AN3607" s="199" t="s">
        <v>33003</v>
      </c>
      <c r="AO3607" s="200">
        <v>40981.33</v>
      </c>
      <c r="AT3607" s="263"/>
      <c r="AU3607" s="264"/>
      <c r="AZ3607" s="230" t="s">
        <v>44209</v>
      </c>
      <c r="BA3607" s="231">
        <v>3441.12</v>
      </c>
      <c r="BC3607" s="209" t="s">
        <v>7229</v>
      </c>
      <c r="BD3607" s="210">
        <v>2571</v>
      </c>
    </row>
    <row r="3608" spans="13:56" x14ac:dyDescent="0.55000000000000004">
      <c r="M3608" s="224" t="s">
        <v>43873</v>
      </c>
      <c r="N3608" s="224"/>
      <c r="O3608" s="225">
        <v>495</v>
      </c>
      <c r="Q3608" s="203" t="s">
        <v>5304</v>
      </c>
      <c r="R3608" s="203"/>
      <c r="S3608" s="204">
        <v>668482.5</v>
      </c>
      <c r="Y3608" t="s">
        <v>71711</v>
      </c>
      <c r="Z3608">
        <v>-7.05</v>
      </c>
      <c r="AB3608" s="276" t="s">
        <v>66581</v>
      </c>
      <c r="AC3608" s="277">
        <v>49833.56</v>
      </c>
      <c r="AE3608" s="246" t="s">
        <v>46805</v>
      </c>
      <c r="AF3608" s="247">
        <v>58190</v>
      </c>
      <c r="AH3608" s="226" t="s">
        <v>38987</v>
      </c>
      <c r="AI3608" s="227">
        <v>6310.93</v>
      </c>
      <c r="AK3608" s="207" t="s">
        <v>18047</v>
      </c>
      <c r="AL3608" s="208">
        <v>33036.32</v>
      </c>
      <c r="AM3608" s="93"/>
      <c r="AN3608" s="199" t="s">
        <v>33004</v>
      </c>
      <c r="AO3608" s="200">
        <v>12517</v>
      </c>
      <c r="AT3608" s="263"/>
      <c r="AU3608" s="264"/>
      <c r="AZ3608" s="230" t="s">
        <v>44210</v>
      </c>
      <c r="BA3608" s="231">
        <v>495</v>
      </c>
      <c r="BC3608" s="209" t="s">
        <v>7514</v>
      </c>
      <c r="BD3608" s="210">
        <v>25720</v>
      </c>
    </row>
    <row r="3609" spans="13:56" x14ac:dyDescent="0.55000000000000004">
      <c r="M3609" s="224" t="s">
        <v>325</v>
      </c>
      <c r="N3609" s="224"/>
      <c r="O3609" s="225">
        <v>117564.29</v>
      </c>
      <c r="Q3609" s="203" t="s">
        <v>5306</v>
      </c>
      <c r="R3609" s="203"/>
      <c r="S3609" s="204">
        <v>282589.03999999998</v>
      </c>
      <c r="Y3609" t="s">
        <v>68837</v>
      </c>
      <c r="Z3609" s="284">
        <v>13399.49</v>
      </c>
      <c r="AB3609" s="276" t="s">
        <v>70519</v>
      </c>
      <c r="AC3609" s="277">
        <v>34765.050000000003</v>
      </c>
      <c r="AE3609" s="246" t="s">
        <v>57337</v>
      </c>
      <c r="AF3609" s="247">
        <v>1902.79</v>
      </c>
      <c r="AH3609" s="226" t="s">
        <v>44641</v>
      </c>
      <c r="AI3609" s="227">
        <v>508.7</v>
      </c>
      <c r="AK3609" s="207" t="s">
        <v>18048</v>
      </c>
      <c r="AL3609" s="208">
        <v>187420.32</v>
      </c>
      <c r="AM3609" s="93"/>
      <c r="AN3609" s="199" t="s">
        <v>14522</v>
      </c>
      <c r="AO3609" s="200">
        <v>7305.09</v>
      </c>
      <c r="AT3609" s="263"/>
      <c r="AU3609" s="264"/>
      <c r="AZ3609" s="230" t="s">
        <v>9739</v>
      </c>
      <c r="BA3609" s="231">
        <v>1459064.99</v>
      </c>
      <c r="BC3609" s="209" t="s">
        <v>7664</v>
      </c>
      <c r="BD3609" s="210">
        <v>104585</v>
      </c>
    </row>
    <row r="3610" spans="13:56" x14ac:dyDescent="0.55000000000000004">
      <c r="M3610" s="224" t="s">
        <v>2900</v>
      </c>
      <c r="N3610" s="224"/>
      <c r="O3610" s="225">
        <v>532517</v>
      </c>
      <c r="Q3610" s="203" t="s">
        <v>5307</v>
      </c>
      <c r="R3610" s="203"/>
      <c r="S3610" s="204">
        <v>21295.42</v>
      </c>
      <c r="Y3610" t="s">
        <v>71712</v>
      </c>
      <c r="Z3610">
        <v>625</v>
      </c>
      <c r="AB3610" s="276" t="s">
        <v>70520</v>
      </c>
      <c r="AC3610" s="277">
        <v>4486.9799999999996</v>
      </c>
      <c r="AE3610" s="246" t="s">
        <v>61337</v>
      </c>
      <c r="AF3610" s="247">
        <v>10124.06</v>
      </c>
      <c r="AH3610" s="226" t="s">
        <v>38988</v>
      </c>
      <c r="AI3610" s="227">
        <v>127938.03</v>
      </c>
      <c r="AK3610" s="207" t="s">
        <v>18049</v>
      </c>
      <c r="AL3610" s="208">
        <v>3679.72</v>
      </c>
      <c r="AM3610" s="93"/>
      <c r="AN3610" s="199" t="s">
        <v>14523</v>
      </c>
      <c r="AO3610" s="200">
        <v>11669.64</v>
      </c>
      <c r="AT3610" s="263"/>
      <c r="AU3610" s="264"/>
      <c r="AZ3610" s="230" t="s">
        <v>9740</v>
      </c>
      <c r="BA3610" s="231">
        <v>1801807.93</v>
      </c>
      <c r="BC3610" s="209" t="s">
        <v>7916</v>
      </c>
      <c r="BD3610" s="210">
        <v>4285</v>
      </c>
    </row>
    <row r="3611" spans="13:56" x14ac:dyDescent="0.55000000000000004">
      <c r="M3611" s="224" t="s">
        <v>2901</v>
      </c>
      <c r="N3611" s="224"/>
      <c r="O3611" s="225">
        <v>15829.46</v>
      </c>
      <c r="Q3611" s="203" t="s">
        <v>5308</v>
      </c>
      <c r="R3611" s="203"/>
      <c r="S3611" s="204">
        <v>307293.23</v>
      </c>
      <c r="Y3611" t="s">
        <v>68838</v>
      </c>
      <c r="Z3611" s="284">
        <v>1072.8599999999999</v>
      </c>
      <c r="AB3611" s="276" t="s">
        <v>70521</v>
      </c>
      <c r="AC3611" s="277">
        <v>59329.31</v>
      </c>
      <c r="AE3611" s="246" t="s">
        <v>52073</v>
      </c>
      <c r="AF3611" s="247">
        <v>14139.21</v>
      </c>
      <c r="AH3611" s="226" t="s">
        <v>34805</v>
      </c>
      <c r="AI3611" s="227">
        <v>2896794.87</v>
      </c>
      <c r="AK3611" s="207" t="s">
        <v>18050</v>
      </c>
      <c r="AL3611" s="208">
        <v>42962.5</v>
      </c>
      <c r="AM3611" s="93"/>
      <c r="AN3611" s="199" t="s">
        <v>14524</v>
      </c>
      <c r="AO3611" s="200">
        <v>21610.2</v>
      </c>
      <c r="AT3611" s="263"/>
      <c r="AU3611" s="264"/>
      <c r="AZ3611" s="230" t="s">
        <v>9741</v>
      </c>
      <c r="BA3611" s="231">
        <v>34315356.600000001</v>
      </c>
      <c r="BC3611" s="209" t="s">
        <v>8154</v>
      </c>
      <c r="BD3611" s="210">
        <v>14380</v>
      </c>
    </row>
    <row r="3612" spans="13:56" x14ac:dyDescent="0.55000000000000004">
      <c r="M3612" s="224" t="s">
        <v>263</v>
      </c>
      <c r="N3612" s="224"/>
      <c r="O3612" s="225">
        <v>1326023.1000000001</v>
      </c>
      <c r="Q3612" s="203" t="s">
        <v>5309</v>
      </c>
      <c r="R3612" s="203"/>
      <c r="S3612" s="204">
        <v>6960.04</v>
      </c>
      <c r="Y3612" t="s">
        <v>68839</v>
      </c>
      <c r="Z3612" s="284">
        <v>3341.44</v>
      </c>
      <c r="AB3612" s="276" t="s">
        <v>63667</v>
      </c>
      <c r="AC3612" s="277">
        <v>68550</v>
      </c>
      <c r="AE3612" s="246" t="s">
        <v>61338</v>
      </c>
      <c r="AF3612" s="247">
        <v>962.93</v>
      </c>
      <c r="AH3612" s="226" t="s">
        <v>46791</v>
      </c>
      <c r="AI3612" s="227">
        <v>462450.91</v>
      </c>
      <c r="AK3612" s="207" t="s">
        <v>18051</v>
      </c>
      <c r="AL3612" s="208">
        <v>837433.87</v>
      </c>
      <c r="AM3612" s="93"/>
      <c r="AN3612" s="199" t="s">
        <v>14525</v>
      </c>
      <c r="AO3612" s="200">
        <v>3141.11</v>
      </c>
      <c r="AT3612" s="263"/>
      <c r="AU3612" s="264"/>
      <c r="AZ3612" s="230" t="s">
        <v>9742</v>
      </c>
      <c r="BA3612" s="231">
        <v>488249.39</v>
      </c>
      <c r="BC3612" s="209" t="s">
        <v>8235</v>
      </c>
      <c r="BD3612" s="210">
        <v>3534</v>
      </c>
    </row>
    <row r="3613" spans="13:56" x14ac:dyDescent="0.55000000000000004">
      <c r="M3613" s="224" t="s">
        <v>264</v>
      </c>
      <c r="N3613" s="224"/>
      <c r="O3613" s="225">
        <v>592916.75</v>
      </c>
      <c r="Q3613" s="203" t="s">
        <v>5310</v>
      </c>
      <c r="R3613" s="203"/>
      <c r="S3613" s="204">
        <v>2898666.32</v>
      </c>
      <c r="Y3613" t="s">
        <v>66730</v>
      </c>
      <c r="Z3613" s="284">
        <v>5672.59</v>
      </c>
      <c r="AB3613" s="276" t="s">
        <v>69974</v>
      </c>
      <c r="AC3613" s="277">
        <v>4530.1499999999996</v>
      </c>
      <c r="AE3613" s="246" t="s">
        <v>55005</v>
      </c>
      <c r="AF3613" s="247">
        <v>11810.2</v>
      </c>
      <c r="AH3613" s="226" t="s">
        <v>36150</v>
      </c>
      <c r="AI3613" s="227">
        <v>7096.43</v>
      </c>
      <c r="AK3613" s="207" t="s">
        <v>18052</v>
      </c>
      <c r="AL3613" s="208">
        <v>53517.61</v>
      </c>
      <c r="AM3613" s="93"/>
      <c r="AN3613" s="199" t="s">
        <v>14526</v>
      </c>
      <c r="AO3613" s="200">
        <v>5280.54</v>
      </c>
      <c r="AT3613" s="263"/>
      <c r="AU3613" s="264"/>
      <c r="AZ3613" s="230" t="s">
        <v>9743</v>
      </c>
      <c r="BA3613" s="231">
        <v>469537.53</v>
      </c>
      <c r="BC3613" s="209" t="s">
        <v>8602</v>
      </c>
      <c r="BD3613" s="210">
        <v>61909.81</v>
      </c>
    </row>
    <row r="3614" spans="13:56" x14ac:dyDescent="0.55000000000000004">
      <c r="M3614" s="224" t="s">
        <v>265</v>
      </c>
      <c r="N3614" s="224"/>
      <c r="O3614" s="225">
        <v>50809.919999999998</v>
      </c>
      <c r="Q3614" s="203" t="s">
        <v>5315</v>
      </c>
      <c r="R3614" s="203"/>
      <c r="S3614" s="204">
        <v>33883.58</v>
      </c>
      <c r="Y3614" t="s">
        <v>68840</v>
      </c>
      <c r="Z3614">
        <v>220</v>
      </c>
      <c r="AB3614" s="276" t="s">
        <v>69975</v>
      </c>
      <c r="AC3614" s="277">
        <v>344.25</v>
      </c>
      <c r="AE3614" s="246" t="s">
        <v>61339</v>
      </c>
      <c r="AF3614" s="247">
        <v>3986.21</v>
      </c>
      <c r="AH3614" s="226" t="s">
        <v>38989</v>
      </c>
      <c r="AI3614" s="227">
        <v>16205.18</v>
      </c>
      <c r="AK3614" s="207" t="s">
        <v>18053</v>
      </c>
      <c r="AL3614" s="208">
        <v>7193.25</v>
      </c>
      <c r="AM3614" s="93"/>
      <c r="AN3614" s="199" t="s">
        <v>30404</v>
      </c>
      <c r="AO3614" s="200">
        <v>1064.72</v>
      </c>
      <c r="AT3614" s="263"/>
      <c r="AU3614" s="264"/>
      <c r="AZ3614" s="230" t="s">
        <v>9744</v>
      </c>
      <c r="BA3614" s="231">
        <v>177503.16</v>
      </c>
      <c r="BC3614" s="209" t="s">
        <v>8817</v>
      </c>
      <c r="BD3614" s="210">
        <v>2903</v>
      </c>
    </row>
    <row r="3615" spans="13:56" x14ac:dyDescent="0.55000000000000004">
      <c r="M3615" s="224" t="s">
        <v>2902</v>
      </c>
      <c r="N3615" s="224"/>
      <c r="O3615" s="225">
        <v>5949.68</v>
      </c>
      <c r="Q3615" s="203" t="s">
        <v>5318</v>
      </c>
      <c r="R3615" s="203"/>
      <c r="S3615" s="204">
        <v>23050.240000000002</v>
      </c>
      <c r="Y3615" t="s">
        <v>71713</v>
      </c>
      <c r="Z3615" s="284">
        <v>4426.84</v>
      </c>
      <c r="AB3615" s="276" t="s">
        <v>69976</v>
      </c>
      <c r="AC3615" s="277">
        <v>1125.9000000000001</v>
      </c>
      <c r="AE3615" s="246" t="s">
        <v>57338</v>
      </c>
      <c r="AF3615" s="247">
        <v>306.95999999999998</v>
      </c>
      <c r="AH3615" s="226" t="s">
        <v>46792</v>
      </c>
      <c r="AI3615" s="227">
        <v>75517</v>
      </c>
      <c r="AK3615" s="207" t="s">
        <v>18054</v>
      </c>
      <c r="AL3615" s="208">
        <v>7948.02</v>
      </c>
      <c r="AM3615" s="93"/>
      <c r="AN3615" s="199" t="s">
        <v>30409</v>
      </c>
      <c r="AO3615" s="200">
        <v>18608.47</v>
      </c>
      <c r="AT3615" s="263"/>
      <c r="AU3615" s="264"/>
      <c r="AZ3615" s="230" t="s">
        <v>9745</v>
      </c>
      <c r="BA3615" s="231">
        <v>826536.24</v>
      </c>
      <c r="BC3615" s="209" t="s">
        <v>9107</v>
      </c>
      <c r="BD3615" s="210">
        <v>35719</v>
      </c>
    </row>
    <row r="3616" spans="13:56" x14ac:dyDescent="0.55000000000000004">
      <c r="M3616" s="224" t="s">
        <v>266</v>
      </c>
      <c r="N3616" s="224"/>
      <c r="O3616" s="225">
        <v>303098.31</v>
      </c>
      <c r="Q3616" s="203" t="s">
        <v>5319</v>
      </c>
      <c r="R3616" s="203"/>
      <c r="S3616" s="204">
        <v>48159.27</v>
      </c>
      <c r="Y3616" t="s">
        <v>63579</v>
      </c>
      <c r="Z3616">
        <v>262.14999999999998</v>
      </c>
      <c r="AB3616" s="276" t="s">
        <v>66582</v>
      </c>
      <c r="AC3616" s="277">
        <v>6742.06</v>
      </c>
      <c r="AE3616" s="246" t="s">
        <v>64126</v>
      </c>
      <c r="AF3616" s="247">
        <v>1022.92</v>
      </c>
      <c r="AH3616" s="226" t="s">
        <v>46793</v>
      </c>
      <c r="AI3616" s="227">
        <v>1232.5</v>
      </c>
      <c r="AK3616" s="207" t="s">
        <v>18055</v>
      </c>
      <c r="AL3616" s="208">
        <v>7502.58</v>
      </c>
      <c r="AM3616" s="93"/>
      <c r="AN3616" s="199" t="s">
        <v>14527</v>
      </c>
      <c r="AO3616" s="200">
        <v>6673.9</v>
      </c>
      <c r="AT3616" s="263"/>
      <c r="AU3616" s="264"/>
      <c r="AZ3616" s="230" t="s">
        <v>9746</v>
      </c>
      <c r="BA3616" s="231">
        <v>5740765.5300000003</v>
      </c>
      <c r="BC3616" s="209" t="s">
        <v>9416</v>
      </c>
      <c r="BD3616" s="210">
        <v>257287.74</v>
      </c>
    </row>
    <row r="3617" spans="13:56" x14ac:dyDescent="0.55000000000000004">
      <c r="M3617" s="224" t="s">
        <v>2903</v>
      </c>
      <c r="N3617" s="224"/>
      <c r="O3617" s="225">
        <v>1377.87</v>
      </c>
      <c r="Q3617" s="203" t="s">
        <v>5325</v>
      </c>
      <c r="R3617" s="203"/>
      <c r="S3617" s="204">
        <v>542874.93999999994</v>
      </c>
      <c r="Y3617" t="s">
        <v>68841</v>
      </c>
      <c r="Z3617">
        <v>-158.54</v>
      </c>
      <c r="AB3617" s="276" t="s">
        <v>66583</v>
      </c>
      <c r="AC3617" s="277">
        <v>2033.59</v>
      </c>
      <c r="AE3617" s="246" t="s">
        <v>63093</v>
      </c>
      <c r="AF3617" s="247">
        <v>73.22</v>
      </c>
      <c r="AH3617" s="226" t="s">
        <v>46794</v>
      </c>
      <c r="AI3617" s="227">
        <v>7185</v>
      </c>
      <c r="AK3617" s="207" t="s">
        <v>18056</v>
      </c>
      <c r="AL3617" s="208">
        <v>10052.290000000001</v>
      </c>
      <c r="AM3617" s="93"/>
      <c r="AN3617" s="199" t="s">
        <v>14528</v>
      </c>
      <c r="AO3617" s="200">
        <v>47829.33</v>
      </c>
      <c r="AT3617" s="263"/>
      <c r="AU3617" s="264"/>
      <c r="AZ3617" s="230" t="s">
        <v>9747</v>
      </c>
      <c r="BA3617" s="231">
        <v>3888278.57</v>
      </c>
      <c r="BC3617" s="209" t="s">
        <v>11684</v>
      </c>
      <c r="BD3617" s="210">
        <v>134563.01</v>
      </c>
    </row>
    <row r="3618" spans="13:56" x14ac:dyDescent="0.55000000000000004">
      <c r="M3618" s="224" t="s">
        <v>2904</v>
      </c>
      <c r="N3618" s="224"/>
      <c r="O3618" s="225">
        <v>1567008.4</v>
      </c>
      <c r="Q3618" s="203" t="s">
        <v>5326</v>
      </c>
      <c r="R3618" s="203"/>
      <c r="S3618" s="204">
        <v>51266.63</v>
      </c>
      <c r="Y3618" t="s">
        <v>70105</v>
      </c>
      <c r="Z3618" s="284">
        <v>1425</v>
      </c>
      <c r="AB3618" s="276" t="s">
        <v>69977</v>
      </c>
      <c r="AC3618" s="277">
        <v>1236.25</v>
      </c>
      <c r="AE3618" s="246" t="s">
        <v>46806</v>
      </c>
      <c r="AF3618" s="247">
        <v>107550.52</v>
      </c>
      <c r="AH3618" s="226" t="s">
        <v>44642</v>
      </c>
      <c r="AI3618" s="227">
        <v>172340</v>
      </c>
      <c r="AK3618" s="207" t="s">
        <v>18057</v>
      </c>
      <c r="AL3618" s="208">
        <v>12130</v>
      </c>
      <c r="AM3618" s="93"/>
      <c r="AN3618" s="199" t="s">
        <v>14529</v>
      </c>
      <c r="AO3618" s="200">
        <v>35159</v>
      </c>
      <c r="AT3618" s="263"/>
      <c r="AU3618" s="264"/>
      <c r="AZ3618" s="230" t="s">
        <v>9748</v>
      </c>
      <c r="BA3618" s="231">
        <v>4682551.54</v>
      </c>
      <c r="BC3618" s="209" t="s">
        <v>10015</v>
      </c>
      <c r="BD3618" s="210">
        <v>713454.1</v>
      </c>
    </row>
    <row r="3619" spans="13:56" x14ac:dyDescent="0.55000000000000004">
      <c r="M3619" s="224" t="s">
        <v>2905</v>
      </c>
      <c r="N3619" s="224"/>
      <c r="O3619" s="225">
        <v>2152289.7200000002</v>
      </c>
      <c r="Q3619" s="203" t="s">
        <v>5328</v>
      </c>
      <c r="R3619" s="203"/>
      <c r="S3619" s="204">
        <v>20833</v>
      </c>
      <c r="Y3619" t="s">
        <v>71714</v>
      </c>
      <c r="Z3619" s="284">
        <v>5000</v>
      </c>
      <c r="AB3619" s="276" t="s">
        <v>69722</v>
      </c>
      <c r="AC3619" s="277">
        <v>2000</v>
      </c>
      <c r="AE3619" s="246" t="s">
        <v>46807</v>
      </c>
      <c r="AF3619" s="247">
        <v>347169.97</v>
      </c>
      <c r="AH3619" s="226" t="s">
        <v>46795</v>
      </c>
      <c r="AI3619" s="227">
        <v>58261.18</v>
      </c>
      <c r="AK3619" s="207" t="s">
        <v>18058</v>
      </c>
      <c r="AL3619" s="208">
        <v>596.20000000000005</v>
      </c>
      <c r="AM3619" s="93"/>
      <c r="AN3619" s="199" t="s">
        <v>14530</v>
      </c>
      <c r="AO3619" s="200">
        <v>678834.8</v>
      </c>
      <c r="AT3619" s="263"/>
      <c r="AU3619" s="264"/>
      <c r="AZ3619" s="230" t="s">
        <v>9749</v>
      </c>
      <c r="BA3619" s="231">
        <v>3203078.83</v>
      </c>
      <c r="BC3619" s="209" t="s">
        <v>6835</v>
      </c>
      <c r="BD3619" s="210">
        <v>5599192</v>
      </c>
    </row>
    <row r="3620" spans="13:56" x14ac:dyDescent="0.55000000000000004">
      <c r="M3620" s="224" t="s">
        <v>2906</v>
      </c>
      <c r="N3620" s="224"/>
      <c r="O3620" s="225">
        <v>15066.08</v>
      </c>
      <c r="Q3620" s="203" t="s">
        <v>5333</v>
      </c>
      <c r="R3620" s="203"/>
      <c r="S3620" s="204">
        <v>483958.74</v>
      </c>
      <c r="Y3620" t="s">
        <v>71715</v>
      </c>
      <c r="Z3620" s="284">
        <v>1000</v>
      </c>
      <c r="AB3620" s="276" t="s">
        <v>66584</v>
      </c>
      <c r="AC3620" s="277">
        <v>2997.17</v>
      </c>
      <c r="AE3620" s="246" t="s">
        <v>46808</v>
      </c>
      <c r="AF3620" s="247">
        <v>68075.05</v>
      </c>
      <c r="AH3620" s="226" t="s">
        <v>49774</v>
      </c>
      <c r="AI3620" s="227">
        <v>142.5</v>
      </c>
      <c r="AK3620" s="207" t="s">
        <v>18059</v>
      </c>
      <c r="AL3620" s="208">
        <v>35.75</v>
      </c>
      <c r="AM3620" s="93"/>
      <c r="AN3620" s="199" t="s">
        <v>14531</v>
      </c>
      <c r="AO3620" s="200">
        <v>83038.679999999993</v>
      </c>
      <c r="AT3620" s="263"/>
      <c r="AU3620" s="264"/>
      <c r="AZ3620" s="230" t="s">
        <v>9750</v>
      </c>
      <c r="BA3620" s="231">
        <v>3990414.37</v>
      </c>
      <c r="BC3620" s="209" t="s">
        <v>7006</v>
      </c>
      <c r="BD3620" s="210">
        <v>548690.67000000004</v>
      </c>
    </row>
    <row r="3621" spans="13:56" x14ac:dyDescent="0.55000000000000004">
      <c r="M3621" s="224" t="s">
        <v>2907</v>
      </c>
      <c r="N3621" s="224"/>
      <c r="O3621" s="225">
        <v>7059</v>
      </c>
      <c r="Q3621" s="203" t="s">
        <v>5335</v>
      </c>
      <c r="R3621" s="203"/>
      <c r="S3621" s="204">
        <v>1356964.63</v>
      </c>
      <c r="Y3621" t="s">
        <v>71716</v>
      </c>
      <c r="Z3621">
        <v>456.07</v>
      </c>
      <c r="AB3621" s="276" t="s">
        <v>69978</v>
      </c>
      <c r="AC3621" s="277">
        <v>13816.41</v>
      </c>
      <c r="AE3621" s="246" t="s">
        <v>62590</v>
      </c>
      <c r="AF3621" s="247">
        <v>153162.75</v>
      </c>
      <c r="AH3621" s="226" t="s">
        <v>48770</v>
      </c>
      <c r="AI3621" s="227">
        <v>302.29000000000002</v>
      </c>
      <c r="AK3621" s="207" t="s">
        <v>18060</v>
      </c>
      <c r="AL3621" s="208">
        <v>2200</v>
      </c>
      <c r="AM3621" s="93"/>
      <c r="AN3621" s="199" t="s">
        <v>14532</v>
      </c>
      <c r="AO3621" s="200">
        <v>724218.16</v>
      </c>
      <c r="AT3621" s="263"/>
      <c r="AU3621" s="264"/>
      <c r="AZ3621" s="230" t="s">
        <v>9751</v>
      </c>
      <c r="BA3621" s="231">
        <v>1220090.2</v>
      </c>
      <c r="BC3621" s="209" t="s">
        <v>7230</v>
      </c>
      <c r="BD3621" s="210">
        <v>314409</v>
      </c>
    </row>
    <row r="3622" spans="13:56" x14ac:dyDescent="0.55000000000000004">
      <c r="M3622" s="224" t="s">
        <v>2908</v>
      </c>
      <c r="N3622" s="224"/>
      <c r="O3622" s="225">
        <v>491174.65</v>
      </c>
      <c r="Q3622" s="203" t="s">
        <v>5338</v>
      </c>
      <c r="R3622" s="203"/>
      <c r="S3622" s="204">
        <v>4621.1099999999997</v>
      </c>
      <c r="Y3622" t="s">
        <v>71717</v>
      </c>
      <c r="Z3622">
        <v>240.4</v>
      </c>
      <c r="AB3622" s="276" t="s">
        <v>69979</v>
      </c>
      <c r="AC3622" s="277">
        <v>1069.99</v>
      </c>
      <c r="AE3622" s="246" t="s">
        <v>55948</v>
      </c>
      <c r="AF3622" s="247">
        <v>234919.02</v>
      </c>
      <c r="AH3622" s="226" t="s">
        <v>49775</v>
      </c>
      <c r="AI3622" s="227">
        <v>15084</v>
      </c>
      <c r="AK3622" s="207" t="s">
        <v>18061</v>
      </c>
      <c r="AL3622" s="208">
        <v>5523.78</v>
      </c>
      <c r="AM3622" s="93"/>
      <c r="AN3622" s="199" t="s">
        <v>14533</v>
      </c>
      <c r="AO3622" s="200">
        <v>246557.9</v>
      </c>
      <c r="AT3622" s="263"/>
      <c r="AU3622" s="264"/>
      <c r="AZ3622" s="230" t="s">
        <v>9752</v>
      </c>
      <c r="BA3622" s="231">
        <v>12156788.17</v>
      </c>
      <c r="BC3622" s="209" t="s">
        <v>7515</v>
      </c>
      <c r="BD3622" s="210">
        <v>3321872</v>
      </c>
    </row>
    <row r="3623" spans="13:56" x14ac:dyDescent="0.55000000000000004">
      <c r="M3623" s="224" t="s">
        <v>9776</v>
      </c>
      <c r="N3623" s="224"/>
      <c r="O3623" s="225">
        <v>447214.33</v>
      </c>
      <c r="Q3623" s="203" t="s">
        <v>5339</v>
      </c>
      <c r="R3623" s="203"/>
      <c r="S3623" s="204">
        <v>384139.44</v>
      </c>
      <c r="Y3623" t="s">
        <v>71718</v>
      </c>
      <c r="Z3623">
        <v>165</v>
      </c>
      <c r="AB3623" s="276" t="s">
        <v>60369</v>
      </c>
      <c r="AC3623" s="277">
        <v>35342.86</v>
      </c>
      <c r="AE3623" s="246" t="s">
        <v>61907</v>
      </c>
      <c r="AF3623" s="247">
        <v>35512</v>
      </c>
      <c r="AH3623" s="226" t="s">
        <v>46796</v>
      </c>
      <c r="AI3623" s="227">
        <v>918.53</v>
      </c>
      <c r="AK3623" s="207" t="s">
        <v>18062</v>
      </c>
      <c r="AL3623" s="208">
        <v>75791.02</v>
      </c>
      <c r="AM3623" s="93"/>
      <c r="AN3623" s="199" t="s">
        <v>14534</v>
      </c>
      <c r="AO3623" s="200">
        <v>8749.98</v>
      </c>
      <c r="AT3623" s="263"/>
      <c r="AU3623" s="264"/>
      <c r="AZ3623" s="230" t="s">
        <v>9753</v>
      </c>
      <c r="BA3623" s="231">
        <v>191892.1</v>
      </c>
      <c r="BC3623" s="209" t="s">
        <v>7665</v>
      </c>
      <c r="BD3623" s="210">
        <v>127754.2</v>
      </c>
    </row>
    <row r="3624" spans="13:56" x14ac:dyDescent="0.55000000000000004">
      <c r="M3624" s="224" t="s">
        <v>41503</v>
      </c>
      <c r="N3624" s="224"/>
      <c r="O3624" s="225">
        <v>312197516.25</v>
      </c>
      <c r="Q3624" s="203" t="s">
        <v>5340</v>
      </c>
      <c r="R3624" s="203"/>
      <c r="S3624" s="204">
        <v>194154.28</v>
      </c>
      <c r="Y3624" t="s">
        <v>71719</v>
      </c>
      <c r="Z3624" s="284">
        <v>1115.5999999999999</v>
      </c>
      <c r="AB3624" s="276" t="s">
        <v>60370</v>
      </c>
      <c r="AC3624" s="277">
        <v>2555.84</v>
      </c>
      <c r="AE3624" s="246" t="s">
        <v>49779</v>
      </c>
      <c r="AF3624" s="247">
        <v>273108.90000000002</v>
      </c>
      <c r="AH3624" s="226" t="s">
        <v>44643</v>
      </c>
      <c r="AI3624" s="227">
        <v>24178.45</v>
      </c>
      <c r="AK3624" s="207" t="s">
        <v>18063</v>
      </c>
      <c r="AL3624" s="208">
        <v>4120.7299999999996</v>
      </c>
      <c r="AM3624" s="93"/>
      <c r="AN3624" s="199" t="s">
        <v>14535</v>
      </c>
      <c r="AO3624" s="200">
        <v>46669.13</v>
      </c>
      <c r="AT3624" s="263"/>
      <c r="AU3624" s="264"/>
      <c r="AZ3624" s="230" t="s">
        <v>9754</v>
      </c>
      <c r="BA3624" s="231">
        <v>2677354.63</v>
      </c>
      <c r="BC3624" s="209" t="s">
        <v>7917</v>
      </c>
      <c r="BD3624" s="210">
        <v>586197</v>
      </c>
    </row>
    <row r="3625" spans="13:56" x14ac:dyDescent="0.55000000000000004">
      <c r="M3625" s="224" t="s">
        <v>3313</v>
      </c>
      <c r="N3625" s="224"/>
      <c r="O3625" s="225">
        <v>109269872.36</v>
      </c>
      <c r="Q3625" s="203" t="s">
        <v>5341</v>
      </c>
      <c r="R3625" s="203"/>
      <c r="S3625" s="204">
        <v>574182.06000000006</v>
      </c>
      <c r="Y3625" t="s">
        <v>28302</v>
      </c>
      <c r="Z3625" s="284">
        <v>24130</v>
      </c>
      <c r="AB3625" s="276" t="s">
        <v>60371</v>
      </c>
      <c r="AC3625" s="277">
        <v>7834.05</v>
      </c>
      <c r="AE3625" s="246" t="s">
        <v>58216</v>
      </c>
      <c r="AF3625" s="247">
        <v>90266.49</v>
      </c>
      <c r="AH3625" s="226" t="s">
        <v>44644</v>
      </c>
      <c r="AI3625" s="227">
        <v>76315.600000000006</v>
      </c>
      <c r="AK3625" s="207" t="s">
        <v>18064</v>
      </c>
      <c r="AL3625" s="208">
        <v>47.92</v>
      </c>
      <c r="AM3625" s="93"/>
      <c r="AN3625" s="199" t="s">
        <v>14536</v>
      </c>
      <c r="AO3625" s="200">
        <v>256772.78</v>
      </c>
      <c r="AT3625" s="263"/>
      <c r="AU3625" s="264"/>
      <c r="AZ3625" s="230" t="s">
        <v>9755</v>
      </c>
      <c r="BA3625" s="231">
        <v>82432.160000000003</v>
      </c>
      <c r="BC3625" s="209" t="s">
        <v>8155</v>
      </c>
      <c r="BD3625" s="210">
        <v>856949.83</v>
      </c>
    </row>
    <row r="3626" spans="13:56" x14ac:dyDescent="0.55000000000000004">
      <c r="M3626" s="224" t="s">
        <v>3670</v>
      </c>
      <c r="N3626" s="224"/>
      <c r="O3626" s="225">
        <v>417121.33</v>
      </c>
      <c r="Q3626" s="203" t="s">
        <v>5343</v>
      </c>
      <c r="R3626" s="203"/>
      <c r="S3626" s="204">
        <v>2007728.21</v>
      </c>
      <c r="Y3626" t="s">
        <v>71720</v>
      </c>
      <c r="Z3626" s="284">
        <v>2463.9</v>
      </c>
      <c r="AB3626" s="276" t="s">
        <v>67527</v>
      </c>
      <c r="AC3626" s="277">
        <v>59237.41</v>
      </c>
      <c r="AE3626" s="246" t="s">
        <v>44653</v>
      </c>
      <c r="AF3626" s="247">
        <v>63784.98</v>
      </c>
      <c r="AH3626" s="226" t="s">
        <v>44645</v>
      </c>
      <c r="AI3626" s="227">
        <v>38441.440000000002</v>
      </c>
      <c r="AK3626" s="207" t="s">
        <v>18065</v>
      </c>
      <c r="AL3626" s="208">
        <v>224.19</v>
      </c>
      <c r="AM3626" s="93"/>
      <c r="AN3626" s="199" t="s">
        <v>14537</v>
      </c>
      <c r="AO3626" s="200">
        <v>4886491.71</v>
      </c>
      <c r="AT3626" s="263"/>
      <c r="AU3626" s="264"/>
      <c r="AZ3626" s="230" t="s">
        <v>9756</v>
      </c>
      <c r="BA3626" s="231">
        <v>8144887.4800000004</v>
      </c>
      <c r="BC3626" s="209" t="s">
        <v>8436</v>
      </c>
      <c r="BD3626" s="210">
        <v>3106257.51</v>
      </c>
    </row>
    <row r="3627" spans="13:56" x14ac:dyDescent="0.55000000000000004">
      <c r="M3627" s="224" t="s">
        <v>3671</v>
      </c>
      <c r="N3627" s="224"/>
      <c r="O3627" s="225">
        <v>6592300.1299999999</v>
      </c>
      <c r="Q3627" s="203" t="s">
        <v>5344</v>
      </c>
      <c r="R3627" s="203"/>
      <c r="S3627" s="204">
        <v>2297995.48</v>
      </c>
      <c r="Y3627" t="s">
        <v>28303</v>
      </c>
      <c r="Z3627" s="284">
        <v>2034.44</v>
      </c>
      <c r="AB3627" s="276" t="s">
        <v>57410</v>
      </c>
      <c r="AC3627" s="277">
        <v>26339.59</v>
      </c>
      <c r="AE3627" s="246" t="s">
        <v>52074</v>
      </c>
      <c r="AF3627" s="247">
        <v>163</v>
      </c>
      <c r="AH3627" s="226" t="s">
        <v>47885</v>
      </c>
      <c r="AI3627" s="227">
        <v>2797.7</v>
      </c>
      <c r="AK3627" s="207" t="s">
        <v>18066</v>
      </c>
      <c r="AL3627" s="208">
        <v>318275.68</v>
      </c>
      <c r="AM3627" s="93"/>
      <c r="AN3627" s="199" t="s">
        <v>14538</v>
      </c>
      <c r="AO3627" s="200">
        <v>14779.83</v>
      </c>
      <c r="AT3627" s="263"/>
      <c r="AU3627" s="264"/>
      <c r="AZ3627" s="230" t="s">
        <v>9757</v>
      </c>
      <c r="BA3627" s="231">
        <v>382226.5</v>
      </c>
      <c r="BC3627" s="209" t="s">
        <v>8818</v>
      </c>
      <c r="BD3627" s="210">
        <v>268346</v>
      </c>
    </row>
    <row r="3628" spans="13:56" x14ac:dyDescent="0.55000000000000004">
      <c r="M3628" s="224" t="s">
        <v>3672</v>
      </c>
      <c r="N3628" s="224"/>
      <c r="O3628" s="225">
        <v>2696109.92</v>
      </c>
      <c r="Q3628" s="203" t="s">
        <v>5347</v>
      </c>
      <c r="R3628" s="203"/>
      <c r="S3628" s="204">
        <v>104007.82</v>
      </c>
      <c r="Y3628" t="s">
        <v>35737</v>
      </c>
      <c r="Z3628" s="284">
        <v>6199.15</v>
      </c>
      <c r="AB3628" s="276" t="s">
        <v>19635</v>
      </c>
      <c r="AC3628" s="277">
        <v>20000</v>
      </c>
      <c r="AE3628" s="246" t="s">
        <v>44654</v>
      </c>
      <c r="AF3628" s="247">
        <v>4892.2299999999996</v>
      </c>
      <c r="AH3628" s="226" t="s">
        <v>46797</v>
      </c>
      <c r="AI3628" s="227">
        <v>51993.75</v>
      </c>
      <c r="AK3628" s="207" t="s">
        <v>18067</v>
      </c>
      <c r="AL3628" s="208">
        <v>9917.15</v>
      </c>
      <c r="AM3628" s="93"/>
      <c r="AN3628" s="199" t="s">
        <v>14539</v>
      </c>
      <c r="AO3628" s="200">
        <v>590888.61</v>
      </c>
      <c r="AT3628" s="263"/>
      <c r="AU3628" s="264"/>
      <c r="AZ3628" s="230" t="s">
        <v>9758</v>
      </c>
      <c r="BA3628" s="231">
        <v>544622.22</v>
      </c>
      <c r="BC3628" s="209" t="s">
        <v>9108</v>
      </c>
      <c r="BD3628" s="210">
        <v>1483411</v>
      </c>
    </row>
    <row r="3629" spans="13:56" x14ac:dyDescent="0.55000000000000004">
      <c r="M3629" s="224" t="s">
        <v>3673</v>
      </c>
      <c r="N3629" s="224"/>
      <c r="O3629" s="225">
        <v>5208115.63</v>
      </c>
      <c r="Q3629" s="203" t="s">
        <v>5349</v>
      </c>
      <c r="R3629" s="203"/>
      <c r="S3629" s="204">
        <v>27202.83</v>
      </c>
      <c r="Y3629" t="s">
        <v>34191</v>
      </c>
      <c r="Z3629" s="284">
        <v>6817.5</v>
      </c>
      <c r="AB3629" s="276" t="s">
        <v>19636</v>
      </c>
      <c r="AC3629" s="277">
        <v>51578.99</v>
      </c>
      <c r="AE3629" s="246" t="s">
        <v>44655</v>
      </c>
      <c r="AF3629" s="247">
        <v>14116.91</v>
      </c>
      <c r="AH3629" s="226" t="s">
        <v>47886</v>
      </c>
      <c r="AI3629" s="227">
        <v>13777.36</v>
      </c>
      <c r="AK3629" s="207" t="s">
        <v>18068</v>
      </c>
      <c r="AL3629" s="208">
        <v>387530.14</v>
      </c>
      <c r="AM3629" s="93"/>
      <c r="AN3629" s="199" t="s">
        <v>14540</v>
      </c>
      <c r="AO3629" s="200">
        <v>8914021.4900000002</v>
      </c>
      <c r="AT3629" s="263"/>
      <c r="AU3629" s="264"/>
      <c r="AZ3629" s="230" t="s">
        <v>9759</v>
      </c>
      <c r="BA3629" s="231">
        <v>20998342.84</v>
      </c>
      <c r="BC3629" s="211" t="s">
        <v>9192</v>
      </c>
      <c r="BD3629" s="212">
        <v>132610</v>
      </c>
    </row>
    <row r="3630" spans="13:56" x14ac:dyDescent="0.55000000000000004">
      <c r="M3630" s="224" t="s">
        <v>3674</v>
      </c>
      <c r="N3630" s="224"/>
      <c r="O3630" s="225">
        <v>1953189.43</v>
      </c>
      <c r="Q3630" s="203" t="s">
        <v>5352</v>
      </c>
      <c r="R3630" s="203"/>
      <c r="S3630" s="204">
        <v>69005.06</v>
      </c>
      <c r="Y3630" t="s">
        <v>28304</v>
      </c>
      <c r="Z3630" s="284">
        <v>21142</v>
      </c>
      <c r="AB3630" s="276" t="s">
        <v>40252</v>
      </c>
      <c r="AC3630" s="277">
        <v>23333.31</v>
      </c>
      <c r="AE3630" s="246" t="s">
        <v>46809</v>
      </c>
      <c r="AF3630" s="247">
        <v>1943.58</v>
      </c>
      <c r="AH3630" s="226" t="s">
        <v>48771</v>
      </c>
      <c r="AI3630" s="227">
        <v>32617.09</v>
      </c>
      <c r="AK3630" s="207" t="s">
        <v>18069</v>
      </c>
      <c r="AL3630" s="208">
        <v>11081.62</v>
      </c>
      <c r="AM3630" s="93"/>
      <c r="AN3630" s="199" t="s">
        <v>14541</v>
      </c>
      <c r="AO3630" s="200">
        <v>232529.54</v>
      </c>
      <c r="AT3630" s="263"/>
      <c r="AU3630" s="264"/>
      <c r="AZ3630" s="230" t="s">
        <v>9760</v>
      </c>
      <c r="BA3630" s="231">
        <v>808594.52</v>
      </c>
      <c r="BC3630" s="211" t="s">
        <v>9417</v>
      </c>
      <c r="BD3630" s="212">
        <v>2858886.11</v>
      </c>
    </row>
    <row r="3631" spans="13:56" x14ac:dyDescent="0.55000000000000004">
      <c r="M3631" s="224" t="s">
        <v>3675</v>
      </c>
      <c r="N3631" s="224"/>
      <c r="O3631" s="225">
        <v>25229790.350000001</v>
      </c>
      <c r="Q3631" s="203" t="s">
        <v>5357</v>
      </c>
      <c r="R3631" s="203"/>
      <c r="S3631" s="204">
        <v>195444.75</v>
      </c>
      <c r="Y3631" t="s">
        <v>28306</v>
      </c>
      <c r="Z3631" s="284">
        <v>119990.92</v>
      </c>
      <c r="AB3631" s="276" t="s">
        <v>40253</v>
      </c>
      <c r="AC3631" s="277">
        <v>27000</v>
      </c>
      <c r="AE3631" s="246" t="s">
        <v>55949</v>
      </c>
      <c r="AF3631" s="247">
        <v>7360.62</v>
      </c>
      <c r="AH3631" s="226" t="s">
        <v>44646</v>
      </c>
      <c r="AI3631" s="227">
        <v>854900.1</v>
      </c>
      <c r="AK3631" s="207" t="s">
        <v>18070</v>
      </c>
      <c r="AL3631" s="208">
        <v>69383.31</v>
      </c>
      <c r="AM3631" s="93"/>
      <c r="AN3631" s="199" t="s">
        <v>14542</v>
      </c>
      <c r="AO3631" s="200">
        <v>3864621.19</v>
      </c>
      <c r="AT3631" s="263"/>
      <c r="AU3631" s="264"/>
      <c r="AZ3631" s="230" t="s">
        <v>9761</v>
      </c>
      <c r="BA3631" s="231">
        <v>221736.53</v>
      </c>
      <c r="BC3631" s="211" t="s">
        <v>9635</v>
      </c>
      <c r="BD3631" s="212">
        <v>117468.24</v>
      </c>
    </row>
    <row r="3632" spans="13:56" x14ac:dyDescent="0.55000000000000004">
      <c r="M3632" s="224" t="s">
        <v>3676</v>
      </c>
      <c r="N3632" s="224"/>
      <c r="O3632" s="225">
        <v>11968329.57</v>
      </c>
      <c r="Q3632" s="203" t="s">
        <v>5356</v>
      </c>
      <c r="R3632" s="203"/>
      <c r="S3632" s="204">
        <v>2063.3200000000002</v>
      </c>
      <c r="Y3632" t="s">
        <v>71721</v>
      </c>
      <c r="Z3632" s="284">
        <v>3900</v>
      </c>
      <c r="AB3632" s="276" t="s">
        <v>40254</v>
      </c>
      <c r="AC3632" s="277">
        <v>326475.55</v>
      </c>
      <c r="AE3632" s="246" t="s">
        <v>61908</v>
      </c>
      <c r="AF3632" s="247">
        <v>2484.92</v>
      </c>
      <c r="AH3632" s="226" t="s">
        <v>44647</v>
      </c>
      <c r="AI3632" s="227">
        <v>65399.86</v>
      </c>
      <c r="AK3632" s="207" t="s">
        <v>18071</v>
      </c>
      <c r="AL3632" s="208">
        <v>1593.35</v>
      </c>
      <c r="AM3632" s="93"/>
      <c r="AN3632" s="199" t="s">
        <v>14543</v>
      </c>
      <c r="AO3632" s="200">
        <v>6036.1</v>
      </c>
      <c r="AT3632" s="263"/>
      <c r="AU3632" s="264"/>
      <c r="AZ3632" s="230" t="s">
        <v>9762</v>
      </c>
      <c r="BA3632" s="231">
        <v>40348138.850000001</v>
      </c>
      <c r="BC3632" s="211" t="s">
        <v>9689</v>
      </c>
      <c r="BD3632" s="212">
        <v>2308338.1800000002</v>
      </c>
    </row>
    <row r="3633" spans="13:56" x14ac:dyDescent="0.55000000000000004">
      <c r="M3633" s="224" t="s">
        <v>5860</v>
      </c>
      <c r="N3633" s="224"/>
      <c r="O3633" s="225">
        <v>715033303.03999996</v>
      </c>
      <c r="Q3633" s="203" t="s">
        <v>5361</v>
      </c>
      <c r="R3633" s="203"/>
      <c r="S3633" s="204">
        <v>370414.15</v>
      </c>
      <c r="Y3633" t="s">
        <v>71722</v>
      </c>
      <c r="Z3633">
        <v>298.36</v>
      </c>
      <c r="AB3633" s="276" t="s">
        <v>40255</v>
      </c>
      <c r="AC3633" s="277">
        <v>28718.36</v>
      </c>
      <c r="AE3633" s="246" t="s">
        <v>52075</v>
      </c>
      <c r="AF3633" s="247">
        <v>87389.759999999995</v>
      </c>
      <c r="AH3633" s="226" t="s">
        <v>18156</v>
      </c>
      <c r="AI3633" s="227">
        <v>809.56</v>
      </c>
      <c r="AK3633" s="207" t="s">
        <v>18072</v>
      </c>
      <c r="AL3633" s="208">
        <v>2967.49</v>
      </c>
      <c r="AM3633" s="93"/>
      <c r="AN3633" s="199" t="s">
        <v>14544</v>
      </c>
      <c r="AO3633" s="200">
        <v>3899185.44</v>
      </c>
      <c r="AT3633" s="263"/>
      <c r="AU3633" s="264"/>
      <c r="AZ3633" s="230" t="s">
        <v>9763</v>
      </c>
      <c r="BA3633" s="231">
        <v>7297392.6299999999</v>
      </c>
      <c r="BC3633" s="211" t="s">
        <v>9734</v>
      </c>
      <c r="BD3633" s="212">
        <v>127645.24</v>
      </c>
    </row>
    <row r="3634" spans="13:56" x14ac:dyDescent="0.55000000000000004">
      <c r="M3634" s="224" t="s">
        <v>5861</v>
      </c>
      <c r="N3634" s="224"/>
      <c r="O3634" s="225">
        <v>5031420.74</v>
      </c>
      <c r="Q3634" s="203" t="s">
        <v>5363</v>
      </c>
      <c r="R3634" s="203"/>
      <c r="S3634" s="204">
        <v>389438.02</v>
      </c>
      <c r="Y3634" t="s">
        <v>71723</v>
      </c>
      <c r="Z3634">
        <v>937.56</v>
      </c>
      <c r="AB3634" s="276" t="s">
        <v>57411</v>
      </c>
      <c r="AC3634" s="277">
        <v>61367.199999999997</v>
      </c>
      <c r="AE3634" s="246" t="s">
        <v>64127</v>
      </c>
      <c r="AF3634" s="247">
        <v>8338.85</v>
      </c>
      <c r="AH3634" s="226" t="s">
        <v>18157</v>
      </c>
      <c r="AI3634" s="227">
        <v>3640.44</v>
      </c>
      <c r="AK3634" s="207" t="s">
        <v>18073</v>
      </c>
      <c r="AL3634" s="208">
        <v>83807.62</v>
      </c>
      <c r="AM3634" s="93"/>
      <c r="AN3634" s="199" t="s">
        <v>14545</v>
      </c>
      <c r="AO3634" s="200">
        <v>7222.68</v>
      </c>
      <c r="AT3634" s="263"/>
      <c r="AU3634" s="264"/>
      <c r="AZ3634" s="230" t="s">
        <v>9764</v>
      </c>
      <c r="BA3634" s="231">
        <v>317933.38</v>
      </c>
      <c r="BC3634" s="211" t="s">
        <v>11685</v>
      </c>
      <c r="BD3634" s="212">
        <v>62298.43</v>
      </c>
    </row>
    <row r="3635" spans="13:56" x14ac:dyDescent="0.55000000000000004">
      <c r="M3635" s="224" t="s">
        <v>12771</v>
      </c>
      <c r="N3635" s="224"/>
      <c r="O3635" s="225">
        <v>2324679.65</v>
      </c>
      <c r="Q3635" s="203" t="s">
        <v>5365</v>
      </c>
      <c r="R3635" s="203"/>
      <c r="S3635" s="204">
        <v>1091699.83</v>
      </c>
      <c r="Y3635" t="s">
        <v>64953</v>
      </c>
      <c r="Z3635" s="284">
        <v>5695.15</v>
      </c>
      <c r="AB3635" s="276" t="s">
        <v>59575</v>
      </c>
      <c r="AC3635" s="277">
        <v>183500</v>
      </c>
      <c r="AE3635" s="246" t="s">
        <v>63640</v>
      </c>
      <c r="AF3635" s="247">
        <v>637.92999999999995</v>
      </c>
      <c r="AH3635" s="226" t="s">
        <v>42297</v>
      </c>
      <c r="AI3635" s="227">
        <v>185394.85</v>
      </c>
      <c r="AK3635" s="207" t="s">
        <v>18074</v>
      </c>
      <c r="AL3635" s="208">
        <v>44990.61</v>
      </c>
      <c r="AM3635" s="93"/>
      <c r="AN3635" s="199" t="s">
        <v>14546</v>
      </c>
      <c r="AO3635" s="200">
        <v>1730390.74</v>
      </c>
      <c r="AT3635" s="263"/>
      <c r="AU3635" s="264"/>
      <c r="AZ3635" s="230" t="s">
        <v>9765</v>
      </c>
      <c r="BA3635" s="231">
        <v>335411.06</v>
      </c>
      <c r="BC3635" s="211" t="s">
        <v>10016</v>
      </c>
      <c r="BD3635" s="212">
        <v>21820325.41</v>
      </c>
    </row>
    <row r="3636" spans="13:56" x14ac:dyDescent="0.55000000000000004">
      <c r="M3636" s="224" t="s">
        <v>35935</v>
      </c>
      <c r="N3636" s="224"/>
      <c r="O3636" s="225">
        <v>8253975.7800000003</v>
      </c>
      <c r="Q3636" s="203" t="s">
        <v>5366</v>
      </c>
      <c r="R3636" s="203"/>
      <c r="S3636" s="204">
        <v>1463974.11</v>
      </c>
      <c r="Y3636" t="s">
        <v>63401</v>
      </c>
      <c r="Z3636" s="284">
        <v>35499.03</v>
      </c>
      <c r="AB3636" s="276" t="s">
        <v>59576</v>
      </c>
      <c r="AC3636" s="277">
        <v>78633.06</v>
      </c>
      <c r="AE3636" s="246" t="s">
        <v>63641</v>
      </c>
      <c r="AF3636" s="247">
        <v>2043.01</v>
      </c>
      <c r="AH3636" s="226" t="s">
        <v>44648</v>
      </c>
      <c r="AI3636" s="227">
        <v>9945160.0700000003</v>
      </c>
      <c r="AK3636" s="207" t="s">
        <v>18075</v>
      </c>
      <c r="AL3636" s="208">
        <v>63998.59</v>
      </c>
      <c r="AM3636" s="93"/>
      <c r="AN3636" s="199" t="s">
        <v>14547</v>
      </c>
      <c r="AO3636" s="200">
        <v>3586470.54</v>
      </c>
      <c r="AT3636" s="263"/>
      <c r="AU3636" s="264"/>
      <c r="AZ3636" s="230" t="s">
        <v>9766</v>
      </c>
      <c r="BA3636" s="231">
        <v>949571.92</v>
      </c>
      <c r="BC3636" s="211" t="s">
        <v>6836</v>
      </c>
      <c r="BD3636" s="212">
        <v>16126.36</v>
      </c>
    </row>
    <row r="3637" spans="13:56" x14ac:dyDescent="0.55000000000000004">
      <c r="M3637" s="224" t="s">
        <v>41504</v>
      </c>
      <c r="N3637" s="224"/>
      <c r="O3637" s="225">
        <v>2870224.18</v>
      </c>
      <c r="Q3637" s="203" t="s">
        <v>5367</v>
      </c>
      <c r="R3637" s="203"/>
      <c r="S3637" s="204">
        <v>184733.5</v>
      </c>
      <c r="Y3637" t="s">
        <v>60758</v>
      </c>
      <c r="Z3637" s="284">
        <v>7423.94</v>
      </c>
      <c r="AB3637" s="276" t="s">
        <v>67528</v>
      </c>
      <c r="AC3637" s="277">
        <v>24662.44</v>
      </c>
      <c r="AE3637" s="246" t="s">
        <v>61909</v>
      </c>
      <c r="AF3637" s="247">
        <v>96563.42</v>
      </c>
      <c r="AH3637" s="226" t="s">
        <v>44649</v>
      </c>
      <c r="AI3637" s="227">
        <v>745888.61</v>
      </c>
      <c r="AK3637" s="207" t="s">
        <v>18076</v>
      </c>
      <c r="AL3637" s="208">
        <v>1185.72</v>
      </c>
      <c r="AM3637" s="93"/>
      <c r="AN3637" s="199" t="s">
        <v>14548</v>
      </c>
      <c r="AO3637" s="200">
        <v>1237369.3600000001</v>
      </c>
      <c r="AT3637" s="263"/>
      <c r="AU3637" s="264"/>
      <c r="AZ3637" s="230" t="s">
        <v>9767</v>
      </c>
      <c r="BA3637" s="231">
        <v>292373.65999999997</v>
      </c>
      <c r="BC3637" s="211" t="s">
        <v>7231</v>
      </c>
      <c r="BD3637" s="212">
        <v>1332</v>
      </c>
    </row>
    <row r="3638" spans="13:56" x14ac:dyDescent="0.55000000000000004">
      <c r="M3638" s="224" t="s">
        <v>38791</v>
      </c>
      <c r="N3638" s="224"/>
      <c r="O3638" s="225">
        <v>5708232.0800000001</v>
      </c>
      <c r="Q3638" s="203" t="s">
        <v>5368</v>
      </c>
      <c r="R3638" s="203"/>
      <c r="S3638" s="204">
        <v>1212111.99</v>
      </c>
      <c r="Y3638" t="s">
        <v>71724</v>
      </c>
      <c r="Z3638" s="284">
        <v>54363.97</v>
      </c>
      <c r="AB3638" s="276" t="s">
        <v>33466</v>
      </c>
      <c r="AC3638" s="277">
        <v>9625</v>
      </c>
      <c r="AE3638" s="246" t="s">
        <v>64128</v>
      </c>
      <c r="AF3638" s="247">
        <v>117618</v>
      </c>
      <c r="AH3638" s="226" t="s">
        <v>18184</v>
      </c>
      <c r="AI3638" s="227">
        <v>755.06</v>
      </c>
      <c r="AK3638" s="207" t="s">
        <v>18077</v>
      </c>
      <c r="AL3638" s="208">
        <v>77195.61</v>
      </c>
      <c r="AM3638" s="93"/>
      <c r="AN3638" s="199" t="s">
        <v>14549</v>
      </c>
      <c r="AO3638" s="200">
        <v>1315.9</v>
      </c>
      <c r="AT3638" s="263"/>
      <c r="AU3638" s="264"/>
      <c r="AZ3638" s="230" t="s">
        <v>38787</v>
      </c>
      <c r="BA3638" s="231">
        <v>58359.55</v>
      </c>
      <c r="BC3638" s="211" t="s">
        <v>7516</v>
      </c>
      <c r="BD3638" s="212">
        <v>9509</v>
      </c>
    </row>
    <row r="3639" spans="13:56" x14ac:dyDescent="0.55000000000000004">
      <c r="M3639" s="224" t="s">
        <v>38792</v>
      </c>
      <c r="N3639" s="224"/>
      <c r="O3639" s="225">
        <v>3490702.11</v>
      </c>
      <c r="Q3639" s="203" t="s">
        <v>5373</v>
      </c>
      <c r="R3639" s="203"/>
      <c r="S3639" s="204">
        <v>101972</v>
      </c>
      <c r="Y3639" t="s">
        <v>56625</v>
      </c>
      <c r="Z3639" s="284">
        <v>2250</v>
      </c>
      <c r="AB3639" s="276" t="s">
        <v>33467</v>
      </c>
      <c r="AC3639" s="277">
        <v>4750</v>
      </c>
      <c r="AE3639" s="246" t="s">
        <v>58491</v>
      </c>
      <c r="AF3639" s="247">
        <v>76677.8</v>
      </c>
      <c r="AH3639" s="226" t="s">
        <v>18185</v>
      </c>
      <c r="AI3639" s="227">
        <v>49.24</v>
      </c>
      <c r="AK3639" s="207" t="s">
        <v>18078</v>
      </c>
      <c r="AL3639" s="208">
        <v>39531.25</v>
      </c>
      <c r="AM3639" s="93"/>
      <c r="AN3639" s="199" t="s">
        <v>14550</v>
      </c>
      <c r="AO3639" s="200">
        <v>21.29</v>
      </c>
      <c r="AT3639" s="263"/>
      <c r="AU3639" s="264"/>
      <c r="AZ3639" s="230" t="s">
        <v>9768</v>
      </c>
      <c r="BA3639" s="231">
        <v>225791.54</v>
      </c>
      <c r="BC3639" s="211" t="s">
        <v>7918</v>
      </c>
      <c r="BD3639" s="212">
        <v>719.8</v>
      </c>
    </row>
    <row r="3640" spans="13:56" x14ac:dyDescent="0.55000000000000004">
      <c r="M3640" s="224" t="s">
        <v>12181</v>
      </c>
      <c r="N3640" s="224"/>
      <c r="O3640" s="225">
        <v>2124245.7599999998</v>
      </c>
      <c r="Q3640" s="203" t="s">
        <v>5369</v>
      </c>
      <c r="R3640" s="203"/>
      <c r="S3640" s="204">
        <v>9805</v>
      </c>
      <c r="Y3640" t="s">
        <v>68849</v>
      </c>
      <c r="Z3640" s="284">
        <v>18686.57</v>
      </c>
      <c r="AB3640" s="276" t="s">
        <v>33469</v>
      </c>
      <c r="AC3640" s="277">
        <v>3096</v>
      </c>
      <c r="AE3640" s="246" t="s">
        <v>64129</v>
      </c>
      <c r="AF3640" s="247">
        <v>38433.81</v>
      </c>
      <c r="AH3640" s="226" t="s">
        <v>46798</v>
      </c>
      <c r="AI3640" s="227">
        <v>235</v>
      </c>
      <c r="AK3640" s="207" t="s">
        <v>18079</v>
      </c>
      <c r="AL3640" s="208">
        <v>3024.14</v>
      </c>
      <c r="AM3640" s="93"/>
      <c r="AN3640" s="199" t="s">
        <v>14551</v>
      </c>
      <c r="AO3640" s="200">
        <v>44584.35</v>
      </c>
      <c r="AT3640" s="263"/>
      <c r="AU3640" s="264"/>
      <c r="AZ3640" s="230" t="s">
        <v>9769</v>
      </c>
      <c r="BA3640" s="231">
        <v>18011151.109999999</v>
      </c>
      <c r="BC3640" s="211" t="s">
        <v>8437</v>
      </c>
      <c r="BD3640" s="212">
        <v>4469.8900000000003</v>
      </c>
    </row>
    <row r="3641" spans="13:56" x14ac:dyDescent="0.55000000000000004">
      <c r="M3641" s="224" t="s">
        <v>5862</v>
      </c>
      <c r="N3641" s="224"/>
      <c r="O3641" s="225">
        <v>699683832.47000003</v>
      </c>
      <c r="Q3641" s="203" t="s">
        <v>5374</v>
      </c>
      <c r="R3641" s="203"/>
      <c r="S3641" s="204">
        <v>305627.13</v>
      </c>
      <c r="Y3641" t="s">
        <v>47306</v>
      </c>
      <c r="Z3641">
        <v>81.25</v>
      </c>
      <c r="AB3641" s="276" t="s">
        <v>39115</v>
      </c>
      <c r="AC3641" s="277">
        <v>65083.68</v>
      </c>
      <c r="AE3641" s="246" t="s">
        <v>60304</v>
      </c>
      <c r="AF3641" s="247">
        <v>157335.97</v>
      </c>
      <c r="AH3641" s="226" t="s">
        <v>18188</v>
      </c>
      <c r="AI3641" s="227">
        <v>36235</v>
      </c>
      <c r="AK3641" s="207" t="s">
        <v>18080</v>
      </c>
      <c r="AL3641" s="208">
        <v>737</v>
      </c>
      <c r="AM3641" s="93"/>
      <c r="AN3641" s="199" t="s">
        <v>14552</v>
      </c>
      <c r="AO3641" s="200">
        <v>3224.66</v>
      </c>
      <c r="AT3641" s="263"/>
      <c r="AU3641" s="264"/>
      <c r="AZ3641" s="230" t="s">
        <v>9770</v>
      </c>
      <c r="BA3641" s="231">
        <v>428462.04</v>
      </c>
      <c r="BC3641" s="211" t="s">
        <v>9109</v>
      </c>
      <c r="BD3641" s="212">
        <v>19516</v>
      </c>
    </row>
    <row r="3642" spans="13:56" x14ac:dyDescent="0.55000000000000004">
      <c r="M3642" s="224" t="s">
        <v>9781</v>
      </c>
      <c r="N3642" s="224"/>
      <c r="O3642" s="225">
        <v>5310669.01</v>
      </c>
      <c r="Q3642" s="203" t="s">
        <v>5376</v>
      </c>
      <c r="R3642" s="203"/>
      <c r="S3642" s="204">
        <v>5125757.84</v>
      </c>
      <c r="Y3642" t="s">
        <v>70816</v>
      </c>
      <c r="Z3642" s="284">
        <v>1814</v>
      </c>
      <c r="AB3642" s="276" t="s">
        <v>55095</v>
      </c>
      <c r="AC3642" s="277">
        <v>6038.66</v>
      </c>
      <c r="AE3642" s="246" t="s">
        <v>63642</v>
      </c>
      <c r="AF3642" s="247">
        <v>23388.46</v>
      </c>
      <c r="AH3642" s="226" t="s">
        <v>18189</v>
      </c>
      <c r="AI3642" s="227">
        <v>528</v>
      </c>
      <c r="AK3642" s="207" t="s">
        <v>18081</v>
      </c>
      <c r="AL3642" s="208">
        <v>56.38</v>
      </c>
      <c r="AM3642" s="93"/>
      <c r="AN3642" s="199" t="s">
        <v>14553</v>
      </c>
      <c r="AO3642" s="200">
        <v>13685</v>
      </c>
      <c r="AT3642" s="263"/>
      <c r="AU3642" s="264"/>
      <c r="AZ3642" s="230" t="s">
        <v>9771</v>
      </c>
      <c r="BA3642" s="231">
        <v>29794868.66</v>
      </c>
      <c r="BC3642" s="211" t="s">
        <v>9193</v>
      </c>
      <c r="BD3642" s="212">
        <v>1452</v>
      </c>
    </row>
    <row r="3643" spans="13:56" x14ac:dyDescent="0.55000000000000004">
      <c r="M3643" s="224" t="s">
        <v>39871</v>
      </c>
      <c r="N3643" s="224"/>
      <c r="O3643" s="225">
        <v>671852.41</v>
      </c>
      <c r="Q3643" s="203" t="s">
        <v>5377</v>
      </c>
      <c r="R3643" s="203"/>
      <c r="S3643" s="204">
        <v>62616.25</v>
      </c>
      <c r="Y3643" t="s">
        <v>34198</v>
      </c>
      <c r="Z3643" s="284">
        <v>1510.7</v>
      </c>
      <c r="AB3643" s="276" t="s">
        <v>42414</v>
      </c>
      <c r="AC3643" s="277">
        <v>1387.5</v>
      </c>
      <c r="AE3643" s="246" t="s">
        <v>64130</v>
      </c>
      <c r="AF3643" s="247">
        <v>13300</v>
      </c>
      <c r="AH3643" s="226" t="s">
        <v>42298</v>
      </c>
      <c r="AI3643" s="227">
        <v>15121.28</v>
      </c>
      <c r="AK3643" s="207" t="s">
        <v>18082</v>
      </c>
      <c r="AL3643" s="208">
        <v>6.83</v>
      </c>
      <c r="AM3643" s="93"/>
      <c r="AN3643" s="199" t="s">
        <v>14554</v>
      </c>
      <c r="AO3643" s="200">
        <v>8566.68</v>
      </c>
      <c r="AT3643" s="263"/>
      <c r="AU3643" s="264"/>
      <c r="AZ3643" s="230" t="s">
        <v>2904</v>
      </c>
      <c r="BA3643" s="231">
        <v>7412973.6699999999</v>
      </c>
      <c r="BC3643" s="211" t="s">
        <v>9471</v>
      </c>
      <c r="BD3643" s="212">
        <v>5314.8</v>
      </c>
    </row>
    <row r="3644" spans="13:56" x14ac:dyDescent="0.55000000000000004">
      <c r="M3644" s="224" t="s">
        <v>39872</v>
      </c>
      <c r="N3644" s="224"/>
      <c r="O3644" s="225">
        <v>681429.82</v>
      </c>
      <c r="Q3644" s="203" t="s">
        <v>5378</v>
      </c>
      <c r="R3644" s="203"/>
      <c r="S3644" s="204">
        <v>321293.87</v>
      </c>
      <c r="Y3644" t="s">
        <v>34199</v>
      </c>
      <c r="Z3644" s="284">
        <v>4947.87</v>
      </c>
      <c r="AB3644" s="276" t="s">
        <v>34979</v>
      </c>
      <c r="AC3644" s="277">
        <v>103.4</v>
      </c>
      <c r="AE3644" s="246" t="s">
        <v>64131</v>
      </c>
      <c r="AF3644" s="247">
        <v>56945.06</v>
      </c>
      <c r="AH3644" s="226" t="s">
        <v>18190</v>
      </c>
      <c r="AI3644" s="227">
        <v>145849.82</v>
      </c>
      <c r="AK3644" s="207" t="s">
        <v>18083</v>
      </c>
      <c r="AL3644" s="208">
        <v>181876.42</v>
      </c>
      <c r="AM3644" s="93"/>
      <c r="AN3644" s="199" t="s">
        <v>14555</v>
      </c>
      <c r="AO3644" s="200">
        <v>10168.4</v>
      </c>
      <c r="AT3644" s="263"/>
      <c r="AU3644" s="264"/>
      <c r="AZ3644" s="230" t="s">
        <v>9772</v>
      </c>
      <c r="BA3644" s="231">
        <v>534182.09</v>
      </c>
      <c r="BC3644" s="211" t="s">
        <v>9568</v>
      </c>
      <c r="BD3644" s="212">
        <v>2300</v>
      </c>
    </row>
    <row r="3645" spans="13:56" x14ac:dyDescent="0.55000000000000004">
      <c r="M3645" s="224" t="s">
        <v>38793</v>
      </c>
      <c r="N3645" s="224"/>
      <c r="O3645" s="225">
        <v>17981786.07</v>
      </c>
      <c r="Q3645" s="203" t="s">
        <v>5379</v>
      </c>
      <c r="R3645" s="203"/>
      <c r="S3645" s="204">
        <v>1123822.69</v>
      </c>
      <c r="Y3645" t="s">
        <v>34200</v>
      </c>
      <c r="Z3645">
        <v>674.54</v>
      </c>
      <c r="AB3645" s="276" t="s">
        <v>40259</v>
      </c>
      <c r="AC3645" s="277">
        <v>134.79</v>
      </c>
      <c r="AE3645" s="246" t="s">
        <v>63643</v>
      </c>
      <c r="AF3645" s="247">
        <v>6906.33</v>
      </c>
      <c r="AH3645" s="226" t="s">
        <v>18191</v>
      </c>
      <c r="AI3645" s="227">
        <v>68930.399999999994</v>
      </c>
      <c r="AK3645" s="207" t="s">
        <v>18084</v>
      </c>
      <c r="AL3645" s="208">
        <v>12.29</v>
      </c>
      <c r="AM3645" s="93"/>
      <c r="AN3645" s="199" t="s">
        <v>14556</v>
      </c>
      <c r="AO3645" s="200">
        <v>152435.22</v>
      </c>
      <c r="AT3645" s="263"/>
      <c r="AU3645" s="264"/>
      <c r="AZ3645" s="230" t="s">
        <v>9773</v>
      </c>
      <c r="BA3645" s="231">
        <v>510297.45</v>
      </c>
      <c r="BC3645" s="211" t="s">
        <v>9618</v>
      </c>
      <c r="BD3645" s="212">
        <v>602.84</v>
      </c>
    </row>
    <row r="3646" spans="13:56" x14ac:dyDescent="0.55000000000000004">
      <c r="M3646" s="224" t="s">
        <v>38794</v>
      </c>
      <c r="N3646" s="224"/>
      <c r="O3646" s="225">
        <v>1638188.6</v>
      </c>
      <c r="Q3646" s="203" t="s">
        <v>5380</v>
      </c>
      <c r="R3646" s="203"/>
      <c r="S3646" s="204">
        <v>4380</v>
      </c>
      <c r="Y3646" t="s">
        <v>40648</v>
      </c>
      <c r="Z3646" s="284">
        <v>24000</v>
      </c>
      <c r="AB3646" s="276" t="s">
        <v>67529</v>
      </c>
      <c r="AC3646" s="277">
        <v>7.61</v>
      </c>
      <c r="AE3646" s="246" t="s">
        <v>63644</v>
      </c>
      <c r="AF3646" s="247">
        <v>20773.8</v>
      </c>
      <c r="AH3646" s="226" t="s">
        <v>18194</v>
      </c>
      <c r="AI3646" s="227">
        <v>5011</v>
      </c>
      <c r="AK3646" s="207" t="s">
        <v>18085</v>
      </c>
      <c r="AL3646" s="208">
        <v>750</v>
      </c>
      <c r="AM3646" s="93"/>
      <c r="AN3646" s="199" t="s">
        <v>14557</v>
      </c>
      <c r="AO3646" s="200">
        <v>990605.38</v>
      </c>
      <c r="AT3646" s="263"/>
      <c r="AU3646" s="264"/>
      <c r="AZ3646" s="230" t="s">
        <v>9774</v>
      </c>
      <c r="BA3646" s="231">
        <v>483808.01</v>
      </c>
      <c r="BC3646" s="211" t="s">
        <v>10017</v>
      </c>
      <c r="BD3646" s="212">
        <v>61342.69</v>
      </c>
    </row>
    <row r="3647" spans="13:56" x14ac:dyDescent="0.55000000000000004">
      <c r="M3647" s="224" t="s">
        <v>38795</v>
      </c>
      <c r="N3647" s="224"/>
      <c r="O3647" s="225">
        <v>72517</v>
      </c>
      <c r="Q3647" s="203" t="s">
        <v>5382</v>
      </c>
      <c r="R3647" s="203"/>
      <c r="S3647" s="204">
        <v>2055313.7</v>
      </c>
      <c r="Y3647" t="s">
        <v>66731</v>
      </c>
      <c r="Z3647" s="284">
        <v>6050.46</v>
      </c>
      <c r="AB3647" s="276" t="s">
        <v>67530</v>
      </c>
      <c r="AC3647" s="277">
        <v>2961.34</v>
      </c>
      <c r="AE3647" s="246" t="s">
        <v>64132</v>
      </c>
      <c r="AF3647" s="247">
        <v>12856.82</v>
      </c>
      <c r="AH3647" s="226" t="s">
        <v>52062</v>
      </c>
      <c r="AI3647" s="227">
        <v>1652845.47</v>
      </c>
      <c r="AK3647" s="207" t="s">
        <v>18086</v>
      </c>
      <c r="AL3647" s="208">
        <v>25845</v>
      </c>
      <c r="AM3647" s="93"/>
      <c r="AN3647" s="199" t="s">
        <v>14558</v>
      </c>
      <c r="AO3647" s="200">
        <v>42130</v>
      </c>
      <c r="AT3647" s="263"/>
      <c r="AU3647" s="264"/>
      <c r="AZ3647" s="230" t="s">
        <v>9775</v>
      </c>
      <c r="BA3647" s="231">
        <v>269598.28000000003</v>
      </c>
      <c r="BC3647" s="211" t="s">
        <v>6837</v>
      </c>
      <c r="BD3647" s="212">
        <v>16434</v>
      </c>
    </row>
    <row r="3648" spans="13:56" x14ac:dyDescent="0.55000000000000004">
      <c r="M3648" s="224" t="s">
        <v>46488</v>
      </c>
      <c r="N3648" s="224"/>
      <c r="O3648" s="225">
        <v>2240</v>
      </c>
      <c r="Q3648" s="203" t="s">
        <v>5383</v>
      </c>
      <c r="R3648" s="203"/>
      <c r="S3648" s="204">
        <v>64178.16</v>
      </c>
      <c r="Y3648" t="s">
        <v>36761</v>
      </c>
      <c r="Z3648" s="284">
        <v>114400</v>
      </c>
      <c r="AB3648" s="276" t="s">
        <v>49878</v>
      </c>
      <c r="AC3648" s="277">
        <v>109415</v>
      </c>
      <c r="AE3648" s="246" t="s">
        <v>61910</v>
      </c>
      <c r="AF3648" s="247">
        <v>14249.81</v>
      </c>
      <c r="AH3648" s="226" t="s">
        <v>18195</v>
      </c>
      <c r="AI3648" s="227">
        <v>3391.94</v>
      </c>
      <c r="AK3648" s="207" t="s">
        <v>18087</v>
      </c>
      <c r="AL3648" s="208">
        <v>3296.57</v>
      </c>
      <c r="AM3648" s="93"/>
      <c r="AN3648" s="199" t="s">
        <v>14559</v>
      </c>
      <c r="AO3648" s="200">
        <v>151599.48000000001</v>
      </c>
      <c r="AT3648" s="263"/>
      <c r="AU3648" s="264"/>
      <c r="AZ3648" s="230" t="s">
        <v>9776</v>
      </c>
      <c r="BA3648" s="231">
        <v>13826872.119999999</v>
      </c>
      <c r="BC3648" s="211" t="s">
        <v>7517</v>
      </c>
      <c r="BD3648" s="212">
        <v>7841</v>
      </c>
    </row>
    <row r="3649" spans="13:56" x14ac:dyDescent="0.55000000000000004">
      <c r="M3649" s="224" t="s">
        <v>43874</v>
      </c>
      <c r="N3649" s="224"/>
      <c r="O3649" s="225">
        <v>2248814.5099999998</v>
      </c>
      <c r="Q3649" s="203" t="s">
        <v>5384</v>
      </c>
      <c r="R3649" s="203"/>
      <c r="S3649" s="204">
        <v>1029105.86</v>
      </c>
      <c r="Y3649" t="s">
        <v>71725</v>
      </c>
      <c r="Z3649" s="284">
        <v>7300</v>
      </c>
      <c r="AB3649" s="276" t="s">
        <v>42418</v>
      </c>
      <c r="AC3649" s="277">
        <v>5202</v>
      </c>
      <c r="AE3649" s="246" t="s">
        <v>64133</v>
      </c>
      <c r="AF3649" s="247">
        <v>1510.19</v>
      </c>
      <c r="AH3649" s="226" t="s">
        <v>18196</v>
      </c>
      <c r="AI3649" s="227">
        <v>441.1</v>
      </c>
      <c r="AK3649" s="207" t="s">
        <v>18088</v>
      </c>
      <c r="AL3649" s="208">
        <v>156.72999999999999</v>
      </c>
      <c r="AM3649" s="93"/>
      <c r="AN3649" s="199" t="s">
        <v>14560</v>
      </c>
      <c r="AO3649" s="200">
        <v>494380.81</v>
      </c>
      <c r="AT3649" s="263"/>
      <c r="AU3649" s="264"/>
      <c r="AZ3649" s="230" t="s">
        <v>9777</v>
      </c>
      <c r="BA3649" s="231">
        <v>1674921.75</v>
      </c>
      <c r="BC3649" s="211" t="s">
        <v>7919</v>
      </c>
      <c r="BD3649" s="212">
        <v>12659</v>
      </c>
    </row>
    <row r="3650" spans="13:56" x14ac:dyDescent="0.55000000000000004">
      <c r="M3650" s="224" t="s">
        <v>43875</v>
      </c>
      <c r="N3650" s="224"/>
      <c r="O3650" s="225">
        <v>374028.68</v>
      </c>
      <c r="Q3650" s="203" t="s">
        <v>5387</v>
      </c>
      <c r="R3650" s="203"/>
      <c r="S3650" s="204">
        <v>154852.67000000001</v>
      </c>
      <c r="Y3650" t="s">
        <v>63403</v>
      </c>
      <c r="Z3650" s="284">
        <v>5111.79</v>
      </c>
      <c r="AB3650" s="276" t="s">
        <v>42420</v>
      </c>
      <c r="AC3650" s="277">
        <v>1876.84</v>
      </c>
      <c r="AE3650" s="246" t="s">
        <v>63094</v>
      </c>
      <c r="AF3650" s="247">
        <v>6650</v>
      </c>
      <c r="AH3650" s="226" t="s">
        <v>18197</v>
      </c>
      <c r="AI3650" s="227">
        <v>430.94</v>
      </c>
      <c r="AK3650" s="207" t="s">
        <v>18089</v>
      </c>
      <c r="AL3650" s="208">
        <v>45137.5</v>
      </c>
      <c r="AM3650" s="93"/>
      <c r="AN3650" s="199" t="s">
        <v>14561</v>
      </c>
      <c r="AO3650" s="200">
        <v>2675.07</v>
      </c>
      <c r="AT3650" s="263"/>
      <c r="AU3650" s="264"/>
      <c r="AZ3650" s="230" t="s">
        <v>9778</v>
      </c>
      <c r="BA3650" s="231">
        <v>11220819.720000001</v>
      </c>
      <c r="BC3650" s="211" t="s">
        <v>9110</v>
      </c>
      <c r="BD3650" s="212">
        <v>5136.75</v>
      </c>
    </row>
    <row r="3651" spans="13:56" x14ac:dyDescent="0.55000000000000004">
      <c r="M3651" s="224" t="s">
        <v>46489</v>
      </c>
      <c r="N3651" s="224"/>
      <c r="O3651" s="225">
        <v>4190.08</v>
      </c>
      <c r="Q3651" s="203" t="s">
        <v>5388</v>
      </c>
      <c r="R3651" s="203"/>
      <c r="S3651" s="204">
        <v>674342.62</v>
      </c>
      <c r="Y3651" t="s">
        <v>45660</v>
      </c>
      <c r="Z3651" s="284">
        <v>3194.21</v>
      </c>
      <c r="AB3651" s="276" t="s">
        <v>42421</v>
      </c>
      <c r="AC3651" s="277">
        <v>41313.22</v>
      </c>
      <c r="AE3651" s="246" t="s">
        <v>64134</v>
      </c>
      <c r="AF3651" s="247">
        <v>704.77</v>
      </c>
      <c r="AH3651" s="226" t="s">
        <v>18198</v>
      </c>
      <c r="AI3651" s="227">
        <v>147248.46</v>
      </c>
      <c r="AK3651" s="207" t="s">
        <v>18090</v>
      </c>
      <c r="AL3651" s="208">
        <v>6.28</v>
      </c>
      <c r="AM3651" s="93"/>
      <c r="AN3651" s="199" t="s">
        <v>14562</v>
      </c>
      <c r="AO3651" s="200">
        <v>1631367.18</v>
      </c>
      <c r="AT3651" s="263"/>
      <c r="AU3651" s="264"/>
      <c r="AZ3651" s="230" t="s">
        <v>9779</v>
      </c>
      <c r="BA3651" s="231">
        <v>313881.40000000002</v>
      </c>
      <c r="BC3651" s="211" t="s">
        <v>9472</v>
      </c>
      <c r="BD3651" s="212">
        <v>15620.3</v>
      </c>
    </row>
    <row r="3652" spans="13:56" x14ac:dyDescent="0.55000000000000004">
      <c r="M3652" s="224" t="s">
        <v>46490</v>
      </c>
      <c r="N3652" s="224"/>
      <c r="O3652" s="225">
        <v>3502.64</v>
      </c>
      <c r="Q3652" s="203" t="s">
        <v>5389</v>
      </c>
      <c r="R3652" s="203"/>
      <c r="S3652" s="204">
        <v>1264928.57</v>
      </c>
      <c r="Y3652" t="s">
        <v>62260</v>
      </c>
      <c r="Z3652" s="284">
        <v>7631.71</v>
      </c>
      <c r="AB3652" s="276" t="s">
        <v>48858</v>
      </c>
      <c r="AC3652" s="277">
        <v>84.79</v>
      </c>
      <c r="AE3652" s="246" t="s">
        <v>59545</v>
      </c>
      <c r="AF3652" s="247">
        <v>20000</v>
      </c>
      <c r="AH3652" s="226" t="s">
        <v>18199</v>
      </c>
      <c r="AI3652" s="227">
        <v>36679.99</v>
      </c>
      <c r="AK3652" s="207" t="s">
        <v>18091</v>
      </c>
      <c r="AL3652" s="208">
        <v>5741.39</v>
      </c>
      <c r="AM3652" s="93"/>
      <c r="AN3652" s="199" t="s">
        <v>14563</v>
      </c>
      <c r="AO3652" s="200">
        <v>77517.84</v>
      </c>
      <c r="AT3652" s="263"/>
      <c r="AU3652" s="264"/>
      <c r="AZ3652" s="230" t="s">
        <v>3676</v>
      </c>
      <c r="BA3652" s="231">
        <v>4682482.3600000003</v>
      </c>
      <c r="BC3652" s="211" t="s">
        <v>9569</v>
      </c>
      <c r="BD3652" s="212">
        <v>731</v>
      </c>
    </row>
    <row r="3653" spans="13:56" x14ac:dyDescent="0.55000000000000004">
      <c r="M3653" s="224" t="s">
        <v>46491</v>
      </c>
      <c r="N3653" s="224"/>
      <c r="O3653" s="225">
        <v>416276</v>
      </c>
      <c r="Q3653" s="203" t="s">
        <v>5390</v>
      </c>
      <c r="R3653" s="203"/>
      <c r="S3653" s="204">
        <v>79735.06</v>
      </c>
      <c r="Y3653" t="s">
        <v>59229</v>
      </c>
      <c r="Z3653" s="284">
        <v>8604.67</v>
      </c>
      <c r="AB3653" s="276" t="s">
        <v>42423</v>
      </c>
      <c r="AC3653" s="277">
        <v>235.19</v>
      </c>
      <c r="AE3653" s="246" t="s">
        <v>59546</v>
      </c>
      <c r="AF3653" s="247">
        <v>1530.03</v>
      </c>
      <c r="AH3653" s="226" t="s">
        <v>18200</v>
      </c>
      <c r="AI3653" s="227">
        <v>39453.67</v>
      </c>
      <c r="AK3653" s="207" t="s">
        <v>18092</v>
      </c>
      <c r="AL3653" s="208">
        <v>10331.6</v>
      </c>
      <c r="AM3653" s="93"/>
      <c r="AN3653" s="199" t="s">
        <v>14564</v>
      </c>
      <c r="AO3653" s="200">
        <v>541398.98</v>
      </c>
      <c r="AT3653" s="263"/>
      <c r="AU3653" s="264"/>
      <c r="AZ3653" s="230" t="s">
        <v>9780</v>
      </c>
      <c r="BA3653" s="231">
        <v>23284583.52</v>
      </c>
      <c r="BC3653" s="211" t="s">
        <v>11181</v>
      </c>
      <c r="BD3653" s="212">
        <v>10452</v>
      </c>
    </row>
    <row r="3654" spans="13:56" x14ac:dyDescent="0.55000000000000004">
      <c r="M3654" s="224" t="s">
        <v>43513</v>
      </c>
      <c r="N3654" s="224"/>
      <c r="O3654" s="225">
        <v>43781.83</v>
      </c>
      <c r="Q3654" s="203" t="s">
        <v>5391</v>
      </c>
      <c r="R3654" s="203"/>
      <c r="S3654" s="204">
        <v>31406.92</v>
      </c>
      <c r="Y3654" t="s">
        <v>71726</v>
      </c>
      <c r="Z3654" s="284">
        <v>5749</v>
      </c>
      <c r="AB3654" s="276" t="s">
        <v>48859</v>
      </c>
      <c r="AC3654" s="277">
        <v>22096.33</v>
      </c>
      <c r="AE3654" s="246" t="s">
        <v>59547</v>
      </c>
      <c r="AF3654" s="247">
        <v>4900</v>
      </c>
      <c r="AH3654" s="226" t="s">
        <v>18201</v>
      </c>
      <c r="AI3654" s="227">
        <v>107004.42</v>
      </c>
      <c r="AK3654" s="207" t="s">
        <v>18093</v>
      </c>
      <c r="AL3654" s="208">
        <v>413.28</v>
      </c>
      <c r="AM3654" s="93"/>
      <c r="AN3654" s="199" t="s">
        <v>14565</v>
      </c>
      <c r="AO3654" s="200">
        <v>272604.24</v>
      </c>
      <c r="AT3654" s="263"/>
      <c r="AU3654" s="264"/>
      <c r="AZ3654" s="230" t="s">
        <v>5862</v>
      </c>
      <c r="BA3654" s="231">
        <v>4655239.33</v>
      </c>
      <c r="BC3654" s="211" t="s">
        <v>11412</v>
      </c>
      <c r="BD3654" s="212">
        <v>5224</v>
      </c>
    </row>
    <row r="3655" spans="13:56" x14ac:dyDescent="0.55000000000000004">
      <c r="M3655" s="224" t="s">
        <v>41505</v>
      </c>
      <c r="N3655" s="224"/>
      <c r="O3655" s="225">
        <v>108031429.93000001</v>
      </c>
      <c r="Q3655" s="203" t="s">
        <v>5392</v>
      </c>
      <c r="R3655" s="203"/>
      <c r="S3655" s="204">
        <v>27782957.039999999</v>
      </c>
      <c r="Y3655" t="s">
        <v>64954</v>
      </c>
      <c r="Z3655" s="284">
        <v>3600</v>
      </c>
      <c r="AB3655" s="276" t="s">
        <v>48860</v>
      </c>
      <c r="AC3655" s="277">
        <v>10485</v>
      </c>
      <c r="AE3655" s="246" t="s">
        <v>61340</v>
      </c>
      <c r="AF3655" s="247">
        <v>2745.9</v>
      </c>
      <c r="AH3655" s="226" t="s">
        <v>13321</v>
      </c>
      <c r="AI3655" s="227">
        <v>11548.16</v>
      </c>
      <c r="AK3655" s="207" t="s">
        <v>18094</v>
      </c>
      <c r="AL3655" s="208">
        <v>1023.94</v>
      </c>
      <c r="AM3655" s="93"/>
      <c r="AN3655" s="199" t="s">
        <v>14566</v>
      </c>
      <c r="AO3655" s="200">
        <v>222499.29</v>
      </c>
      <c r="AT3655" s="263"/>
      <c r="AU3655" s="264"/>
      <c r="AZ3655" s="230" t="s">
        <v>9781</v>
      </c>
      <c r="BA3655" s="231">
        <v>3624911.2</v>
      </c>
      <c r="BC3655" s="211" t="s">
        <v>11776</v>
      </c>
      <c r="BD3655" s="212">
        <v>12146.01</v>
      </c>
    </row>
    <row r="3656" spans="13:56" x14ac:dyDescent="0.55000000000000004">
      <c r="M3656" s="224" t="s">
        <v>43876</v>
      </c>
      <c r="N3656" s="224"/>
      <c r="O3656" s="225">
        <v>61424.94</v>
      </c>
      <c r="Q3656" s="203" t="s">
        <v>5393</v>
      </c>
      <c r="R3656" s="203"/>
      <c r="S3656" s="204">
        <v>74602.58</v>
      </c>
      <c r="Y3656" t="s">
        <v>64955</v>
      </c>
      <c r="Z3656">
        <v>275.39999999999998</v>
      </c>
      <c r="AB3656" s="276" t="s">
        <v>49879</v>
      </c>
      <c r="AC3656" s="277">
        <v>40272.699999999997</v>
      </c>
      <c r="AE3656" s="246" t="s">
        <v>61911</v>
      </c>
      <c r="AF3656" s="247">
        <v>1225.46</v>
      </c>
      <c r="AH3656" s="226" t="s">
        <v>34806</v>
      </c>
      <c r="AI3656" s="227">
        <v>33000</v>
      </c>
      <c r="AK3656" s="207" t="s">
        <v>18095</v>
      </c>
      <c r="AL3656" s="208">
        <v>2721.69</v>
      </c>
      <c r="AM3656" s="93"/>
      <c r="AN3656" s="199" t="s">
        <v>14567</v>
      </c>
      <c r="AO3656" s="200">
        <v>911</v>
      </c>
      <c r="AT3656" s="263"/>
      <c r="AU3656" s="264"/>
      <c r="AZ3656" s="230" t="s">
        <v>9782</v>
      </c>
      <c r="BA3656" s="231">
        <v>11965395.32</v>
      </c>
      <c r="BC3656" s="211" t="s">
        <v>10018</v>
      </c>
      <c r="BD3656" s="212">
        <v>86244.06</v>
      </c>
    </row>
    <row r="3657" spans="13:56" x14ac:dyDescent="0.55000000000000004">
      <c r="Q3657" s="203" t="s">
        <v>5394</v>
      </c>
      <c r="R3657" s="203"/>
      <c r="S3657" s="204">
        <v>92503.84</v>
      </c>
      <c r="Y3657" t="s">
        <v>70818</v>
      </c>
      <c r="Z3657">
        <v>865.44</v>
      </c>
      <c r="AB3657" s="276" t="s">
        <v>64253</v>
      </c>
      <c r="AC3657" s="277">
        <v>222890.76</v>
      </c>
      <c r="AE3657" s="246" t="s">
        <v>64135</v>
      </c>
      <c r="AF3657" s="247">
        <v>1866.61</v>
      </c>
      <c r="AH3657" s="226" t="s">
        <v>18204</v>
      </c>
      <c r="AI3657" s="227">
        <v>129255.31</v>
      </c>
      <c r="AK3657" s="207" t="s">
        <v>18096</v>
      </c>
      <c r="AL3657" s="208">
        <v>892.39</v>
      </c>
      <c r="AM3657" s="93"/>
      <c r="AN3657" s="199" t="s">
        <v>14568</v>
      </c>
      <c r="AO3657" s="200">
        <v>57687.08</v>
      </c>
      <c r="AT3657" s="263"/>
      <c r="AU3657" s="264"/>
      <c r="AZ3657" s="230" t="s">
        <v>9783</v>
      </c>
      <c r="BA3657" s="231">
        <v>261829.62</v>
      </c>
      <c r="BC3657" s="211" t="s">
        <v>6838</v>
      </c>
      <c r="BD3657" s="212">
        <v>13834.69</v>
      </c>
    </row>
    <row r="3658" spans="13:56" x14ac:dyDescent="0.55000000000000004">
      <c r="Q3658" s="203" t="s">
        <v>5396</v>
      </c>
      <c r="R3658" s="203"/>
      <c r="S3658" s="204">
        <v>10416.68</v>
      </c>
      <c r="Y3658" t="s">
        <v>71727</v>
      </c>
      <c r="Z3658">
        <v>247</v>
      </c>
      <c r="AB3658" s="276" t="s">
        <v>42425</v>
      </c>
      <c r="AC3658" s="277">
        <v>17009.12</v>
      </c>
      <c r="AE3658" s="246" t="s">
        <v>60305</v>
      </c>
      <c r="AF3658" s="247">
        <v>20413.61</v>
      </c>
      <c r="AH3658" s="226" t="s">
        <v>18206</v>
      </c>
      <c r="AI3658" s="227">
        <v>9419.94</v>
      </c>
      <c r="AK3658" s="207" t="s">
        <v>18097</v>
      </c>
      <c r="AL3658" s="208">
        <v>235414.5</v>
      </c>
      <c r="AM3658" s="93"/>
      <c r="AN3658" s="199" t="s">
        <v>14569</v>
      </c>
      <c r="AO3658" s="200">
        <v>2249</v>
      </c>
      <c r="AT3658" s="263"/>
      <c r="AU3658" s="264"/>
      <c r="AZ3658" s="230" t="s">
        <v>9784</v>
      </c>
      <c r="BA3658" s="231">
        <v>278327.71000000002</v>
      </c>
      <c r="BC3658" s="211" t="s">
        <v>7232</v>
      </c>
      <c r="BD3658" s="212">
        <v>7575</v>
      </c>
    </row>
    <row r="3659" spans="13:56" x14ac:dyDescent="0.55000000000000004">
      <c r="Q3659" s="203" t="s">
        <v>5398</v>
      </c>
      <c r="R3659" s="203"/>
      <c r="S3659" s="204">
        <v>13500</v>
      </c>
      <c r="Y3659" t="s">
        <v>71728</v>
      </c>
      <c r="Z3659">
        <v>570</v>
      </c>
      <c r="AB3659" s="276" t="s">
        <v>48861</v>
      </c>
      <c r="AC3659" s="277">
        <v>5163.3999999999996</v>
      </c>
      <c r="AE3659" s="246" t="s">
        <v>60306</v>
      </c>
      <c r="AF3659" s="247">
        <v>1561.7</v>
      </c>
      <c r="AH3659" s="226" t="s">
        <v>18209</v>
      </c>
      <c r="AI3659" s="227">
        <v>8000</v>
      </c>
      <c r="AK3659" s="207" t="s">
        <v>18098</v>
      </c>
      <c r="AL3659" s="208">
        <v>8930</v>
      </c>
      <c r="AM3659" s="93"/>
      <c r="AN3659" s="199" t="s">
        <v>14570</v>
      </c>
      <c r="AO3659" s="200">
        <v>95443.27</v>
      </c>
      <c r="AT3659" s="263"/>
      <c r="AU3659" s="264"/>
      <c r="AZ3659" s="230" t="s">
        <v>9785</v>
      </c>
      <c r="BA3659" s="231">
        <v>100476.24</v>
      </c>
      <c r="BC3659" s="211" t="s">
        <v>7518</v>
      </c>
      <c r="BD3659" s="212">
        <v>11789.68</v>
      </c>
    </row>
    <row r="3660" spans="13:56" x14ac:dyDescent="0.55000000000000004">
      <c r="Q3660" s="203" t="s">
        <v>5399</v>
      </c>
      <c r="R3660" s="203"/>
      <c r="S3660" s="204">
        <v>67926.080000000002</v>
      </c>
      <c r="Y3660" t="s">
        <v>71729</v>
      </c>
      <c r="Z3660" s="284">
        <v>6062.34</v>
      </c>
      <c r="AB3660" s="276" t="s">
        <v>49881</v>
      </c>
      <c r="AC3660" s="277">
        <v>5405.33</v>
      </c>
      <c r="AE3660" s="246" t="s">
        <v>60307</v>
      </c>
      <c r="AF3660" s="247">
        <v>5001.33</v>
      </c>
      <c r="AH3660" s="226" t="s">
        <v>13322</v>
      </c>
      <c r="AI3660" s="227">
        <v>65532.18</v>
      </c>
      <c r="AK3660" s="207" t="s">
        <v>18099</v>
      </c>
      <c r="AL3660" s="208">
        <v>8738.4500000000007</v>
      </c>
      <c r="AM3660" s="93"/>
      <c r="AN3660" s="199" t="s">
        <v>33005</v>
      </c>
      <c r="AO3660" s="200">
        <v>49875.15</v>
      </c>
      <c r="AT3660" s="263"/>
      <c r="AU3660" s="264"/>
      <c r="AZ3660" s="230" t="s">
        <v>9786</v>
      </c>
      <c r="BA3660" s="231">
        <v>7718811.3700000001</v>
      </c>
      <c r="BC3660" s="211" t="s">
        <v>7920</v>
      </c>
      <c r="BD3660" s="212">
        <v>3249</v>
      </c>
    </row>
    <row r="3661" spans="13:56" x14ac:dyDescent="0.55000000000000004">
      <c r="Q3661" s="203" t="s">
        <v>5400</v>
      </c>
      <c r="R3661" s="203"/>
      <c r="S3661" s="204">
        <v>24171.59</v>
      </c>
      <c r="Y3661" t="s">
        <v>62824</v>
      </c>
      <c r="Z3661">
        <v>463.75</v>
      </c>
      <c r="AB3661" s="276" t="s">
        <v>42426</v>
      </c>
      <c r="AC3661" s="277">
        <v>810.87</v>
      </c>
      <c r="AE3661" s="246" t="s">
        <v>61341</v>
      </c>
      <c r="AF3661" s="247">
        <v>390</v>
      </c>
      <c r="AH3661" s="226" t="s">
        <v>18210</v>
      </c>
      <c r="AI3661" s="227">
        <v>41520.57</v>
      </c>
      <c r="AK3661" s="207" t="s">
        <v>18100</v>
      </c>
      <c r="AL3661" s="208">
        <v>81981.8</v>
      </c>
      <c r="AM3661" s="93"/>
      <c r="AN3661" s="199" t="s">
        <v>33006</v>
      </c>
      <c r="AO3661" s="200">
        <v>48893.82</v>
      </c>
      <c r="AT3661" s="263"/>
      <c r="AU3661" s="264"/>
      <c r="AZ3661" s="230" t="s">
        <v>9787</v>
      </c>
      <c r="BA3661" s="231">
        <v>605915.92000000004</v>
      </c>
      <c r="BC3661" s="211" t="s">
        <v>8156</v>
      </c>
      <c r="BD3661" s="212">
        <v>643</v>
      </c>
    </row>
    <row r="3662" spans="13:56" x14ac:dyDescent="0.55000000000000004">
      <c r="Q3662" s="203" t="s">
        <v>5402</v>
      </c>
      <c r="R3662" s="203"/>
      <c r="S3662" s="204">
        <v>25881</v>
      </c>
      <c r="Y3662" t="s">
        <v>62825</v>
      </c>
      <c r="Z3662" s="284">
        <v>1457.38</v>
      </c>
      <c r="AB3662" s="276" t="s">
        <v>64254</v>
      </c>
      <c r="AC3662" s="277">
        <v>410.13</v>
      </c>
      <c r="AE3662" s="246" t="s">
        <v>61912</v>
      </c>
      <c r="AF3662" s="247">
        <v>89247.5</v>
      </c>
      <c r="AH3662" s="226" t="s">
        <v>18211</v>
      </c>
      <c r="AI3662" s="227">
        <v>6577.42</v>
      </c>
      <c r="AK3662" s="207" t="s">
        <v>18101</v>
      </c>
      <c r="AL3662" s="208">
        <v>1704.7</v>
      </c>
      <c r="AM3662" s="93"/>
      <c r="AN3662" s="199" t="s">
        <v>33007</v>
      </c>
      <c r="AO3662" s="200">
        <v>600480.31999999995</v>
      </c>
      <c r="AT3662" s="263"/>
      <c r="AU3662" s="264"/>
      <c r="AZ3662" s="230" t="s">
        <v>9788</v>
      </c>
      <c r="BA3662" s="231">
        <v>2802455.58</v>
      </c>
      <c r="BC3662" s="211" t="s">
        <v>8438</v>
      </c>
      <c r="BD3662" s="212">
        <v>11459.65</v>
      </c>
    </row>
    <row r="3663" spans="13:56" x14ac:dyDescent="0.55000000000000004">
      <c r="Q3663" s="203" t="s">
        <v>5419</v>
      </c>
      <c r="R3663" s="203"/>
      <c r="S3663" s="204">
        <v>129772.67</v>
      </c>
      <c r="Y3663" t="s">
        <v>70819</v>
      </c>
      <c r="Z3663">
        <v>243.87</v>
      </c>
      <c r="AB3663" s="276" t="s">
        <v>49882</v>
      </c>
      <c r="AC3663" s="277">
        <v>345.51</v>
      </c>
      <c r="AE3663" s="246" t="s">
        <v>47889</v>
      </c>
      <c r="AF3663" s="247">
        <v>197053</v>
      </c>
      <c r="AH3663" s="226" t="s">
        <v>18213</v>
      </c>
      <c r="AI3663" s="227">
        <v>528355.51</v>
      </c>
      <c r="AK3663" s="207" t="s">
        <v>18102</v>
      </c>
      <c r="AL3663" s="208">
        <v>70120</v>
      </c>
      <c r="AM3663" s="93"/>
      <c r="AN3663" s="199" t="s">
        <v>33008</v>
      </c>
      <c r="AO3663" s="200">
        <v>4990632.9800000004</v>
      </c>
      <c r="AT3663" s="263"/>
      <c r="AU3663" s="264"/>
      <c r="AZ3663" s="230" t="s">
        <v>9789</v>
      </c>
      <c r="BA3663" s="231">
        <v>2366281.9700000002</v>
      </c>
      <c r="BC3663" s="211" t="s">
        <v>9111</v>
      </c>
      <c r="BD3663" s="212">
        <v>11666</v>
      </c>
    </row>
    <row r="3664" spans="13:56" x14ac:dyDescent="0.55000000000000004">
      <c r="Q3664" s="203" t="s">
        <v>5408</v>
      </c>
      <c r="R3664" s="203"/>
      <c r="S3664" s="204">
        <v>949.99</v>
      </c>
      <c r="Y3664" t="s">
        <v>68856</v>
      </c>
      <c r="Z3664" s="284">
        <v>18250.310000000001</v>
      </c>
      <c r="AB3664" s="276" t="s">
        <v>49883</v>
      </c>
      <c r="AC3664" s="277">
        <v>50.46</v>
      </c>
      <c r="AE3664" s="246" t="s">
        <v>63645</v>
      </c>
      <c r="AF3664" s="247">
        <v>19048</v>
      </c>
      <c r="AH3664" s="226" t="s">
        <v>18214</v>
      </c>
      <c r="AI3664" s="227">
        <v>98647.48</v>
      </c>
      <c r="AK3664" s="207" t="s">
        <v>18103</v>
      </c>
      <c r="AL3664" s="208">
        <v>18800</v>
      </c>
      <c r="AM3664" s="93"/>
      <c r="AN3664" s="199" t="s">
        <v>33009</v>
      </c>
      <c r="AO3664" s="200">
        <v>2935063.32</v>
      </c>
      <c r="AT3664" s="263"/>
      <c r="AU3664" s="264"/>
      <c r="AZ3664" s="230" t="s">
        <v>9790</v>
      </c>
      <c r="BA3664" s="231">
        <v>13438910.960000001</v>
      </c>
      <c r="BC3664" s="211" t="s">
        <v>9473</v>
      </c>
      <c r="BD3664" s="212">
        <v>27251</v>
      </c>
    </row>
    <row r="3665" spans="17:56" x14ac:dyDescent="0.55000000000000004">
      <c r="Q3665" s="203" t="s">
        <v>5410</v>
      </c>
      <c r="R3665" s="203"/>
      <c r="S3665" s="204">
        <v>172309.84</v>
      </c>
      <c r="Y3665" t="s">
        <v>57896</v>
      </c>
      <c r="Z3665" s="284">
        <v>40757.08</v>
      </c>
      <c r="AB3665" s="276" t="s">
        <v>42427</v>
      </c>
      <c r="AC3665" s="277">
        <v>3133.34</v>
      </c>
      <c r="AE3665" s="246" t="s">
        <v>47890</v>
      </c>
      <c r="AF3665" s="247">
        <v>16139.97</v>
      </c>
      <c r="AH3665" s="226" t="s">
        <v>18217</v>
      </c>
      <c r="AI3665" s="227">
        <v>7392.08</v>
      </c>
      <c r="AK3665" s="207" t="s">
        <v>18104</v>
      </c>
      <c r="AL3665" s="208">
        <v>2369000</v>
      </c>
      <c r="AM3665" s="93"/>
      <c r="AN3665" s="199" t="s">
        <v>33010</v>
      </c>
      <c r="AO3665" s="200">
        <v>442801.87</v>
      </c>
      <c r="AT3665" s="263"/>
      <c r="AU3665" s="264"/>
      <c r="AZ3665" s="230" t="s">
        <v>9791</v>
      </c>
      <c r="BA3665" s="231">
        <v>606626.74</v>
      </c>
      <c r="BC3665" s="211" t="s">
        <v>10719</v>
      </c>
      <c r="BD3665" s="212">
        <v>2507.15</v>
      </c>
    </row>
    <row r="3666" spans="17:56" x14ac:dyDescent="0.55000000000000004">
      <c r="Q3666" s="203" t="s">
        <v>5411</v>
      </c>
      <c r="R3666" s="203"/>
      <c r="S3666" s="204">
        <v>65774.45</v>
      </c>
      <c r="Y3666" t="s">
        <v>71730</v>
      </c>
      <c r="Z3666" s="284">
        <v>4644.68</v>
      </c>
      <c r="AB3666" s="276" t="s">
        <v>42428</v>
      </c>
      <c r="AC3666" s="277">
        <v>42296.43</v>
      </c>
      <c r="AE3666" s="246" t="s">
        <v>59004</v>
      </c>
      <c r="AF3666" s="247">
        <v>17900</v>
      </c>
      <c r="AH3666" s="226" t="s">
        <v>18218</v>
      </c>
      <c r="AI3666" s="227">
        <v>352675.61</v>
      </c>
      <c r="AK3666" s="207" t="s">
        <v>18105</v>
      </c>
      <c r="AL3666" s="208">
        <v>3547.8</v>
      </c>
      <c r="AM3666" s="93"/>
      <c r="AN3666" s="199" t="s">
        <v>33011</v>
      </c>
      <c r="AO3666" s="200">
        <v>101549.05</v>
      </c>
      <c r="AT3666" s="263"/>
      <c r="AU3666" s="264"/>
      <c r="AZ3666" s="230" t="s">
        <v>9792</v>
      </c>
      <c r="BA3666" s="231">
        <v>8283727.3499999996</v>
      </c>
      <c r="BC3666" s="211" t="s">
        <v>11182</v>
      </c>
      <c r="BD3666" s="212">
        <v>15575</v>
      </c>
    </row>
    <row r="3667" spans="17:56" x14ac:dyDescent="0.55000000000000004">
      <c r="Q3667" s="203" t="s">
        <v>5412</v>
      </c>
      <c r="R3667" s="203"/>
      <c r="S3667" s="204">
        <v>48583.03</v>
      </c>
      <c r="Y3667" t="s">
        <v>71731</v>
      </c>
      <c r="Z3667">
        <v>355.32</v>
      </c>
      <c r="AB3667" s="276" t="s">
        <v>49884</v>
      </c>
      <c r="AC3667" s="277">
        <v>5892.16</v>
      </c>
      <c r="AE3667" s="246" t="s">
        <v>57339</v>
      </c>
      <c r="AF3667" s="247">
        <v>250</v>
      </c>
      <c r="AH3667" s="226" t="s">
        <v>38995</v>
      </c>
      <c r="AI3667" s="227">
        <v>300.83999999999997</v>
      </c>
      <c r="AK3667" s="207" t="s">
        <v>18106</v>
      </c>
      <c r="AL3667" s="208">
        <v>213810.64</v>
      </c>
      <c r="AM3667" s="93"/>
      <c r="AN3667" s="199" t="s">
        <v>33012</v>
      </c>
      <c r="AO3667" s="200">
        <v>487853.81</v>
      </c>
      <c r="AT3667" s="263"/>
      <c r="AU3667" s="264"/>
      <c r="AZ3667" s="230" t="s">
        <v>9793</v>
      </c>
      <c r="BA3667" s="231">
        <v>4993200.01</v>
      </c>
      <c r="BC3667" s="211" t="s">
        <v>10019</v>
      </c>
      <c r="BD3667" s="212">
        <v>105550.17</v>
      </c>
    </row>
    <row r="3668" spans="17:56" x14ac:dyDescent="0.55000000000000004">
      <c r="Q3668" s="203" t="s">
        <v>5415</v>
      </c>
      <c r="R3668" s="203"/>
      <c r="S3668" s="204">
        <v>17881.98</v>
      </c>
      <c r="Y3668" t="s">
        <v>53880</v>
      </c>
      <c r="Z3668" s="284">
        <v>113266</v>
      </c>
      <c r="AB3668" s="276" t="s">
        <v>49885</v>
      </c>
      <c r="AC3668" s="277">
        <v>58829.58</v>
      </c>
      <c r="AE3668" s="246" t="s">
        <v>52076</v>
      </c>
      <c r="AF3668" s="247">
        <v>28316.51</v>
      </c>
      <c r="AH3668" s="226" t="s">
        <v>36153</v>
      </c>
      <c r="AI3668" s="227">
        <v>14353</v>
      </c>
      <c r="AK3668" s="207" t="s">
        <v>18107</v>
      </c>
      <c r="AL3668" s="208">
        <v>15452.5</v>
      </c>
      <c r="AM3668" s="93"/>
      <c r="AN3668" s="199" t="s">
        <v>33013</v>
      </c>
      <c r="AO3668" s="200">
        <v>3361.43</v>
      </c>
      <c r="AT3668" s="263"/>
      <c r="AU3668" s="264"/>
      <c r="AZ3668" s="230" t="s">
        <v>9794</v>
      </c>
      <c r="BA3668" s="231">
        <v>219668.03</v>
      </c>
      <c r="BC3668" s="211" t="s">
        <v>6839</v>
      </c>
      <c r="BD3668" s="212">
        <v>19429</v>
      </c>
    </row>
    <row r="3669" spans="17:56" x14ac:dyDescent="0.55000000000000004">
      <c r="Q3669" s="203" t="s">
        <v>5420</v>
      </c>
      <c r="R3669" s="203"/>
      <c r="S3669" s="204">
        <v>26055.67</v>
      </c>
      <c r="Y3669" t="s">
        <v>53897</v>
      </c>
      <c r="Z3669" s="284">
        <v>1910.8</v>
      </c>
      <c r="AB3669" s="276" t="s">
        <v>56064</v>
      </c>
      <c r="AC3669" s="277">
        <v>971.17</v>
      </c>
      <c r="AE3669" s="246" t="s">
        <v>61913</v>
      </c>
      <c r="AF3669" s="247">
        <v>360646.17</v>
      </c>
      <c r="AH3669" s="226" t="s">
        <v>33301</v>
      </c>
      <c r="AI3669" s="227">
        <v>70949.14</v>
      </c>
      <c r="AK3669" s="207" t="s">
        <v>18108</v>
      </c>
      <c r="AL3669" s="208">
        <v>125</v>
      </c>
      <c r="AM3669" s="93"/>
      <c r="AN3669" s="199" t="s">
        <v>33014</v>
      </c>
      <c r="AO3669" s="200">
        <v>578030.27</v>
      </c>
      <c r="AT3669" s="263"/>
      <c r="AU3669" s="264"/>
      <c r="AZ3669" s="230" t="s">
        <v>9795</v>
      </c>
      <c r="BA3669" s="231">
        <v>1053261.44</v>
      </c>
      <c r="BC3669" s="211" t="s">
        <v>7233</v>
      </c>
      <c r="BD3669" s="212">
        <v>42292</v>
      </c>
    </row>
    <row r="3670" spans="17:56" x14ac:dyDescent="0.55000000000000004">
      <c r="Q3670" s="203" t="s">
        <v>5418</v>
      </c>
      <c r="R3670" s="203"/>
      <c r="S3670" s="204">
        <v>91682.32</v>
      </c>
      <c r="Y3670" t="s">
        <v>53900</v>
      </c>
      <c r="Z3670" s="284">
        <v>133998.39999999999</v>
      </c>
      <c r="AB3670" s="276" t="s">
        <v>48866</v>
      </c>
      <c r="AC3670" s="277">
        <v>1000</v>
      </c>
      <c r="AE3670" s="246" t="s">
        <v>58850</v>
      </c>
      <c r="AF3670" s="247">
        <v>5896</v>
      </c>
      <c r="AH3670" s="226" t="s">
        <v>33302</v>
      </c>
      <c r="AI3670" s="227">
        <v>22479.18</v>
      </c>
      <c r="AK3670" s="207" t="s">
        <v>18109</v>
      </c>
      <c r="AL3670" s="208">
        <v>40147.39</v>
      </c>
      <c r="AM3670" s="93"/>
      <c r="AN3670" s="199" t="s">
        <v>33015</v>
      </c>
      <c r="AO3670" s="200">
        <v>1307474.9099999999</v>
      </c>
      <c r="AT3670" s="263"/>
      <c r="AU3670" s="264"/>
      <c r="AZ3670" s="230" t="s">
        <v>9796</v>
      </c>
      <c r="BA3670" s="231">
        <v>16987468.329999998</v>
      </c>
      <c r="BC3670" s="211" t="s">
        <v>7519</v>
      </c>
      <c r="BD3670" s="212">
        <v>31858</v>
      </c>
    </row>
    <row r="3671" spans="17:56" x14ac:dyDescent="0.55000000000000004">
      <c r="Q3671" s="203" t="s">
        <v>5422</v>
      </c>
      <c r="R3671" s="203"/>
      <c r="S3671" s="204">
        <v>1796.29</v>
      </c>
      <c r="Y3671" t="s">
        <v>50454</v>
      </c>
      <c r="Z3671" s="284">
        <v>10397.06</v>
      </c>
      <c r="AB3671" s="276" t="s">
        <v>42430</v>
      </c>
      <c r="AC3671" s="277">
        <v>22600</v>
      </c>
      <c r="AE3671" s="246" t="s">
        <v>64136</v>
      </c>
      <c r="AF3671" s="247">
        <v>18255</v>
      </c>
      <c r="AH3671" s="226" t="s">
        <v>33303</v>
      </c>
      <c r="AI3671" s="227">
        <v>29854.38</v>
      </c>
      <c r="AK3671" s="207" t="s">
        <v>18110</v>
      </c>
      <c r="AL3671" s="208">
        <v>15936.36</v>
      </c>
      <c r="AM3671" s="93"/>
      <c r="AN3671" s="199" t="s">
        <v>33016</v>
      </c>
      <c r="AO3671" s="200">
        <v>22.56</v>
      </c>
      <c r="AT3671" s="263"/>
      <c r="AU3671" s="264"/>
      <c r="AZ3671" s="230" t="s">
        <v>9797</v>
      </c>
      <c r="BA3671" s="231">
        <v>76649303.099999994</v>
      </c>
      <c r="BC3671" s="211" t="s">
        <v>7921</v>
      </c>
      <c r="BD3671" s="212">
        <v>5309</v>
      </c>
    </row>
    <row r="3672" spans="17:56" x14ac:dyDescent="0.55000000000000004">
      <c r="Q3672" s="203" t="s">
        <v>5423</v>
      </c>
      <c r="R3672" s="203"/>
      <c r="S3672" s="204">
        <v>50003.43</v>
      </c>
      <c r="Y3672" t="s">
        <v>50455</v>
      </c>
      <c r="Z3672" s="284">
        <v>32288.37</v>
      </c>
      <c r="AB3672" s="276" t="s">
        <v>42431</v>
      </c>
      <c r="AC3672" s="277">
        <v>1731.92</v>
      </c>
      <c r="AE3672" s="246" t="s">
        <v>64137</v>
      </c>
      <c r="AF3672" s="247">
        <v>1396.57</v>
      </c>
      <c r="AH3672" s="226" t="s">
        <v>36154</v>
      </c>
      <c r="AI3672" s="227">
        <v>73600</v>
      </c>
      <c r="AK3672" s="207" t="s">
        <v>18111</v>
      </c>
      <c r="AL3672" s="208">
        <v>47852.56</v>
      </c>
      <c r="AM3672" s="93"/>
      <c r="AN3672" s="199" t="s">
        <v>33017</v>
      </c>
      <c r="AO3672" s="200">
        <v>747835.71</v>
      </c>
      <c r="AT3672" s="263"/>
      <c r="AU3672" s="264"/>
      <c r="AZ3672" s="230" t="s">
        <v>9798</v>
      </c>
      <c r="BA3672" s="231">
        <v>409855.45</v>
      </c>
      <c r="BC3672" s="211" t="s">
        <v>9112</v>
      </c>
      <c r="BD3672" s="212">
        <v>34901</v>
      </c>
    </row>
    <row r="3673" spans="17:56" x14ac:dyDescent="0.55000000000000004">
      <c r="Q3673" s="203" t="s">
        <v>5424</v>
      </c>
      <c r="R3673" s="203"/>
      <c r="S3673" s="204">
        <v>2833810.79</v>
      </c>
      <c r="Y3673" t="s">
        <v>50456</v>
      </c>
      <c r="Z3673" s="284">
        <v>52614.12</v>
      </c>
      <c r="AB3673" s="276" t="s">
        <v>46886</v>
      </c>
      <c r="AC3673" s="277">
        <v>31036.36</v>
      </c>
      <c r="AE3673" s="246" t="s">
        <v>64138</v>
      </c>
      <c r="AF3673" s="247">
        <v>348.43</v>
      </c>
      <c r="AH3673" s="226" t="s">
        <v>33304</v>
      </c>
      <c r="AI3673" s="227">
        <v>15061.83</v>
      </c>
      <c r="AK3673" s="207" t="s">
        <v>18112</v>
      </c>
      <c r="AL3673" s="208">
        <v>2763.22</v>
      </c>
      <c r="AM3673" s="93"/>
      <c r="AN3673" s="199" t="s">
        <v>33018</v>
      </c>
      <c r="AO3673" s="200">
        <v>5702508.7300000004</v>
      </c>
      <c r="AT3673" s="263"/>
      <c r="AU3673" s="264"/>
      <c r="AZ3673" s="230" t="s">
        <v>9799</v>
      </c>
      <c r="BA3673" s="231">
        <v>729793.44</v>
      </c>
      <c r="BC3673" s="211" t="s">
        <v>9474</v>
      </c>
      <c r="BD3673" s="212">
        <v>74276</v>
      </c>
    </row>
    <row r="3674" spans="17:56" x14ac:dyDescent="0.55000000000000004">
      <c r="Q3674" s="203" t="s">
        <v>5426</v>
      </c>
      <c r="R3674" s="203"/>
      <c r="S3674" s="204">
        <v>3641.45</v>
      </c>
      <c r="Y3674" t="s">
        <v>55456</v>
      </c>
      <c r="Z3674" s="284">
        <v>3507.33</v>
      </c>
      <c r="AB3674" s="276" t="s">
        <v>52335</v>
      </c>
      <c r="AC3674" s="277">
        <v>20082.740000000002</v>
      </c>
      <c r="AE3674" s="246" t="s">
        <v>64139</v>
      </c>
      <c r="AF3674" s="247">
        <v>158987.01999999999</v>
      </c>
      <c r="AH3674" s="226" t="s">
        <v>36155</v>
      </c>
      <c r="AI3674" s="227">
        <v>15208.52</v>
      </c>
      <c r="AK3674" s="207" t="s">
        <v>13303</v>
      </c>
      <c r="AL3674" s="208">
        <v>50684.32</v>
      </c>
      <c r="AM3674" s="93"/>
      <c r="AN3674" s="199" t="s">
        <v>33019</v>
      </c>
      <c r="AO3674" s="200">
        <v>210205.21</v>
      </c>
      <c r="AT3674" s="263"/>
      <c r="AU3674" s="264"/>
      <c r="AZ3674" s="230" t="s">
        <v>9800</v>
      </c>
      <c r="BA3674" s="231">
        <v>4476785.5599999996</v>
      </c>
      <c r="BC3674" s="211" t="s">
        <v>11778</v>
      </c>
      <c r="BD3674" s="212">
        <v>89845.72</v>
      </c>
    </row>
    <row r="3675" spans="17:56" x14ac:dyDescent="0.55000000000000004">
      <c r="Q3675" s="203" t="s">
        <v>5427</v>
      </c>
      <c r="R3675" s="203"/>
      <c r="S3675" s="204">
        <v>13256.81</v>
      </c>
      <c r="Y3675" t="s">
        <v>58345</v>
      </c>
      <c r="Z3675" s="284">
        <v>7150.14</v>
      </c>
      <c r="AB3675" s="276" t="s">
        <v>48867</v>
      </c>
      <c r="AC3675" s="277">
        <v>852.71</v>
      </c>
      <c r="AE3675" s="246" t="s">
        <v>55006</v>
      </c>
      <c r="AF3675" s="247">
        <v>16352</v>
      </c>
      <c r="AH3675" s="226" t="s">
        <v>38996</v>
      </c>
      <c r="AI3675" s="227">
        <v>7814.15</v>
      </c>
      <c r="AK3675" s="207" t="s">
        <v>18113</v>
      </c>
      <c r="AL3675" s="208">
        <v>75184.88</v>
      </c>
      <c r="AM3675" s="93"/>
      <c r="AN3675" s="199" t="s">
        <v>33020</v>
      </c>
      <c r="AO3675" s="200">
        <v>744683.22</v>
      </c>
      <c r="AT3675" s="263"/>
      <c r="AU3675" s="264"/>
      <c r="AZ3675" s="230" t="s">
        <v>9801</v>
      </c>
      <c r="BA3675" s="231">
        <v>37654.800000000003</v>
      </c>
      <c r="BC3675" s="211" t="s">
        <v>10020</v>
      </c>
      <c r="BD3675" s="212">
        <v>297910.71999999997</v>
      </c>
    </row>
    <row r="3676" spans="17:56" x14ac:dyDescent="0.55000000000000004">
      <c r="Q3676" s="203" t="s">
        <v>5429</v>
      </c>
      <c r="R3676" s="203"/>
      <c r="S3676" s="204">
        <v>90860.18</v>
      </c>
      <c r="Y3676" t="s">
        <v>53901</v>
      </c>
      <c r="Z3676" s="284">
        <v>208139.39</v>
      </c>
      <c r="AB3676" s="276" t="s">
        <v>52336</v>
      </c>
      <c r="AC3676" s="277">
        <v>35862.54</v>
      </c>
      <c r="AE3676" s="246" t="s">
        <v>55007</v>
      </c>
      <c r="AF3676" s="247">
        <v>4559.5200000000004</v>
      </c>
      <c r="AH3676" s="226" t="s">
        <v>33305</v>
      </c>
      <c r="AI3676" s="227">
        <v>12672.5</v>
      </c>
      <c r="AK3676" s="207" t="s">
        <v>18114</v>
      </c>
      <c r="AL3676" s="208">
        <v>3075.76</v>
      </c>
      <c r="AM3676" s="93"/>
      <c r="AN3676" s="199" t="s">
        <v>33021</v>
      </c>
      <c r="AO3676" s="200">
        <v>1460.36</v>
      </c>
      <c r="AT3676" s="263"/>
      <c r="AU3676" s="264"/>
      <c r="AZ3676" s="230" t="s">
        <v>9802</v>
      </c>
      <c r="BA3676" s="231">
        <v>4936443.76</v>
      </c>
      <c r="BC3676" s="211" t="s">
        <v>6840</v>
      </c>
      <c r="BD3676" s="212">
        <v>2500</v>
      </c>
    </row>
    <row r="3677" spans="17:56" x14ac:dyDescent="0.55000000000000004">
      <c r="Q3677" s="203" t="s">
        <v>5430</v>
      </c>
      <c r="R3677" s="203"/>
      <c r="S3677" s="204">
        <v>13180</v>
      </c>
      <c r="Y3677" t="s">
        <v>68862</v>
      </c>
      <c r="Z3677" s="284">
        <v>-109568.26</v>
      </c>
      <c r="AB3677" s="276" t="s">
        <v>67531</v>
      </c>
      <c r="AC3677" s="277">
        <v>46553</v>
      </c>
      <c r="AE3677" s="246" t="s">
        <v>33330</v>
      </c>
      <c r="AF3677" s="247">
        <v>135815.84</v>
      </c>
      <c r="AH3677" s="226" t="s">
        <v>33306</v>
      </c>
      <c r="AI3677" s="227">
        <v>552.77</v>
      </c>
      <c r="AK3677" s="207" t="s">
        <v>18115</v>
      </c>
      <c r="AL3677" s="208">
        <v>331615.44</v>
      </c>
      <c r="AM3677" s="93"/>
      <c r="AN3677" s="199" t="s">
        <v>33022</v>
      </c>
      <c r="AO3677" s="200">
        <v>367123.39</v>
      </c>
      <c r="AT3677" s="263"/>
      <c r="AU3677" s="264"/>
      <c r="AZ3677" s="230" t="s">
        <v>9803</v>
      </c>
      <c r="BA3677" s="231">
        <v>25676015.109999999</v>
      </c>
      <c r="BC3677" s="211" t="s">
        <v>7234</v>
      </c>
      <c r="BD3677" s="212">
        <v>46797.64</v>
      </c>
    </row>
    <row r="3678" spans="17:56" x14ac:dyDescent="0.55000000000000004">
      <c r="Q3678" s="203" t="s">
        <v>5434</v>
      </c>
      <c r="R3678" s="203"/>
      <c r="S3678" s="204">
        <v>1379251.42</v>
      </c>
      <c r="Y3678" t="s">
        <v>70821</v>
      </c>
      <c r="Z3678" s="284">
        <v>48600</v>
      </c>
      <c r="AB3678" s="276" t="s">
        <v>67532</v>
      </c>
      <c r="AC3678" s="277">
        <v>40000</v>
      </c>
      <c r="AE3678" s="246" t="s">
        <v>33331</v>
      </c>
      <c r="AF3678" s="247">
        <v>10664.46</v>
      </c>
      <c r="AH3678" s="226" t="s">
        <v>18219</v>
      </c>
      <c r="AI3678" s="227">
        <v>64297.53</v>
      </c>
      <c r="AK3678" s="207" t="s">
        <v>18116</v>
      </c>
      <c r="AL3678" s="208">
        <v>876965.12</v>
      </c>
      <c r="AM3678" s="93"/>
      <c r="AN3678" s="199" t="s">
        <v>33023</v>
      </c>
      <c r="AO3678" s="200">
        <v>239630.73</v>
      </c>
      <c r="AT3678" s="263"/>
      <c r="AU3678" s="264"/>
      <c r="AZ3678" s="230" t="s">
        <v>9804</v>
      </c>
      <c r="BA3678" s="231">
        <v>6939005.5499999998</v>
      </c>
      <c r="BC3678" s="211" t="s">
        <v>7520</v>
      </c>
      <c r="BD3678" s="212">
        <v>23238</v>
      </c>
    </row>
    <row r="3679" spans="17:56" x14ac:dyDescent="0.55000000000000004">
      <c r="Q3679" s="203" t="s">
        <v>5435</v>
      </c>
      <c r="R3679" s="203"/>
      <c r="S3679" s="204">
        <v>9937.57</v>
      </c>
      <c r="Y3679" t="s">
        <v>70822</v>
      </c>
      <c r="Z3679" s="284">
        <v>6802.72</v>
      </c>
      <c r="AB3679" s="276" t="s">
        <v>33478</v>
      </c>
      <c r="AC3679" s="277">
        <v>90199.02</v>
      </c>
      <c r="AE3679" s="246" t="s">
        <v>34830</v>
      </c>
      <c r="AF3679" s="247">
        <v>5229.46</v>
      </c>
      <c r="AH3679" s="226" t="s">
        <v>46799</v>
      </c>
      <c r="AI3679" s="227">
        <v>3033.9</v>
      </c>
      <c r="AK3679" s="207" t="s">
        <v>18117</v>
      </c>
      <c r="AL3679" s="208">
        <v>120965.5</v>
      </c>
      <c r="AM3679" s="93"/>
      <c r="AN3679" s="199" t="s">
        <v>33024</v>
      </c>
      <c r="AO3679" s="200">
        <v>161876.01</v>
      </c>
      <c r="AT3679" s="263"/>
      <c r="AU3679" s="264"/>
      <c r="AZ3679" s="230" t="s">
        <v>9805</v>
      </c>
      <c r="BA3679" s="231">
        <v>4948177.1399999997</v>
      </c>
      <c r="BC3679" s="211" t="s">
        <v>7922</v>
      </c>
      <c r="BD3679" s="212">
        <v>4772</v>
      </c>
    </row>
    <row r="3680" spans="17:56" x14ac:dyDescent="0.55000000000000004">
      <c r="Q3680" s="203" t="s">
        <v>5436</v>
      </c>
      <c r="R3680" s="203"/>
      <c r="S3680" s="204">
        <v>661852.71</v>
      </c>
      <c r="Y3680" t="s">
        <v>70823</v>
      </c>
      <c r="Z3680" s="284">
        <v>8438</v>
      </c>
      <c r="AB3680" s="276" t="s">
        <v>39119</v>
      </c>
      <c r="AC3680" s="277">
        <v>3492</v>
      </c>
      <c r="AE3680" s="246" t="s">
        <v>34831</v>
      </c>
      <c r="AF3680" s="247">
        <v>117.35</v>
      </c>
      <c r="AH3680" s="226" t="s">
        <v>33307</v>
      </c>
      <c r="AI3680" s="227">
        <v>808668.29</v>
      </c>
      <c r="AK3680" s="207" t="s">
        <v>18118</v>
      </c>
      <c r="AL3680" s="208">
        <v>23986.799999999999</v>
      </c>
      <c r="AM3680" s="93"/>
      <c r="AN3680" s="199" t="s">
        <v>33025</v>
      </c>
      <c r="AO3680" s="200">
        <v>6662968.3300000001</v>
      </c>
      <c r="AT3680" s="263"/>
      <c r="AU3680" s="264"/>
      <c r="AZ3680" s="230" t="s">
        <v>9806</v>
      </c>
      <c r="BA3680" s="231">
        <v>1161639.3799999999</v>
      </c>
      <c r="BC3680" s="211" t="s">
        <v>8157</v>
      </c>
      <c r="BD3680" s="212">
        <v>7652</v>
      </c>
    </row>
    <row r="3681" spans="17:56" x14ac:dyDescent="0.55000000000000004">
      <c r="Q3681" s="203" t="s">
        <v>5437</v>
      </c>
      <c r="R3681" s="203"/>
      <c r="S3681" s="204">
        <v>349345.1</v>
      </c>
      <c r="Y3681" t="s">
        <v>70824</v>
      </c>
      <c r="Z3681" s="284">
        <v>1262</v>
      </c>
      <c r="AB3681" s="276" t="s">
        <v>40261</v>
      </c>
      <c r="AC3681" s="277">
        <v>46500.1</v>
      </c>
      <c r="AE3681" s="246" t="s">
        <v>52078</v>
      </c>
      <c r="AF3681" s="247">
        <v>205977</v>
      </c>
      <c r="AH3681" s="226" t="s">
        <v>48772</v>
      </c>
      <c r="AI3681" s="227">
        <v>16.12</v>
      </c>
      <c r="AK3681" s="207" t="s">
        <v>18119</v>
      </c>
      <c r="AL3681" s="208">
        <v>8595.2900000000009</v>
      </c>
      <c r="AM3681" s="93"/>
      <c r="AN3681" s="199" t="s">
        <v>33026</v>
      </c>
      <c r="AO3681" s="200">
        <v>1019407.84</v>
      </c>
      <c r="AT3681" s="263"/>
      <c r="AU3681" s="264"/>
      <c r="AZ3681" s="230" t="s">
        <v>9807</v>
      </c>
      <c r="BA3681" s="231">
        <v>466253.39</v>
      </c>
      <c r="BC3681" s="211" t="s">
        <v>8439</v>
      </c>
      <c r="BD3681" s="212">
        <v>12417</v>
      </c>
    </row>
    <row r="3682" spans="17:56" x14ac:dyDescent="0.55000000000000004">
      <c r="Q3682" s="203" t="s">
        <v>5438</v>
      </c>
      <c r="R3682" s="203"/>
      <c r="S3682" s="204">
        <v>864709.33</v>
      </c>
      <c r="Y3682" t="s">
        <v>69810</v>
      </c>
      <c r="Z3682" s="284">
        <v>4980.34</v>
      </c>
      <c r="AB3682" s="276" t="s">
        <v>67533</v>
      </c>
      <c r="AC3682" s="277">
        <v>7453.22</v>
      </c>
      <c r="AE3682" s="246" t="s">
        <v>57340</v>
      </c>
      <c r="AF3682" s="247">
        <v>117219</v>
      </c>
      <c r="AH3682" s="226" t="s">
        <v>52063</v>
      </c>
      <c r="AI3682" s="227">
        <v>31737</v>
      </c>
      <c r="AK3682" s="207" t="s">
        <v>18120</v>
      </c>
      <c r="AL3682" s="208">
        <v>242607.75</v>
      </c>
      <c r="AM3682" s="93"/>
      <c r="AN3682" s="199" t="s">
        <v>33027</v>
      </c>
      <c r="AO3682" s="200">
        <v>517227.79</v>
      </c>
      <c r="AT3682" s="263"/>
      <c r="AU3682" s="264"/>
      <c r="AZ3682" s="230" t="s">
        <v>9808</v>
      </c>
      <c r="BA3682" s="231">
        <v>5801939.29</v>
      </c>
      <c r="BC3682" s="211" t="s">
        <v>9113</v>
      </c>
      <c r="BD3682" s="212">
        <v>10285.82</v>
      </c>
    </row>
    <row r="3683" spans="17:56" x14ac:dyDescent="0.55000000000000004">
      <c r="Q3683" s="203" t="s">
        <v>5440</v>
      </c>
      <c r="R3683" s="203"/>
      <c r="S3683" s="204">
        <v>293745.83</v>
      </c>
      <c r="Y3683" t="s">
        <v>69811</v>
      </c>
      <c r="Z3683" s="284">
        <v>15471.16</v>
      </c>
      <c r="AB3683" s="276" t="s">
        <v>33479</v>
      </c>
      <c r="AC3683" s="277">
        <v>95938.59</v>
      </c>
      <c r="AE3683" s="246" t="s">
        <v>61914</v>
      </c>
      <c r="AF3683" s="247">
        <v>5000</v>
      </c>
      <c r="AH3683" s="226" t="s">
        <v>52064</v>
      </c>
      <c r="AI3683" s="227">
        <v>1818.7</v>
      </c>
      <c r="AK3683" s="207" t="s">
        <v>18121</v>
      </c>
      <c r="AL3683" s="208">
        <v>7948.02</v>
      </c>
      <c r="AM3683" s="93"/>
      <c r="AN3683" s="199" t="s">
        <v>33028</v>
      </c>
      <c r="AO3683" s="200">
        <v>618.5</v>
      </c>
      <c r="AT3683" s="263"/>
      <c r="AU3683" s="264"/>
      <c r="AZ3683" s="230" t="s">
        <v>9809</v>
      </c>
      <c r="BA3683" s="231">
        <v>11105944.59</v>
      </c>
      <c r="BC3683" s="211" t="s">
        <v>9418</v>
      </c>
      <c r="BD3683" s="212">
        <v>29705</v>
      </c>
    </row>
    <row r="3684" spans="17:56" x14ac:dyDescent="0.55000000000000004">
      <c r="Q3684" s="203" t="s">
        <v>5442</v>
      </c>
      <c r="R3684" s="203"/>
      <c r="S3684" s="204">
        <v>1831.83</v>
      </c>
      <c r="Y3684" t="s">
        <v>71732</v>
      </c>
      <c r="Z3684">
        <v>314.89999999999998</v>
      </c>
      <c r="AB3684" s="276" t="s">
        <v>57412</v>
      </c>
      <c r="AC3684" s="277">
        <v>19056.419999999998</v>
      </c>
      <c r="AE3684" s="246" t="s">
        <v>61915</v>
      </c>
      <c r="AF3684" s="247">
        <v>1739.7</v>
      </c>
      <c r="AH3684" s="226" t="s">
        <v>48773</v>
      </c>
      <c r="AI3684" s="227">
        <v>3.09</v>
      </c>
      <c r="AK3684" s="207" t="s">
        <v>18122</v>
      </c>
      <c r="AL3684" s="208">
        <v>25819.91</v>
      </c>
      <c r="AM3684" s="93"/>
      <c r="AN3684" s="199" t="s">
        <v>33029</v>
      </c>
      <c r="AO3684" s="200">
        <v>36687.08</v>
      </c>
      <c r="AT3684" s="263"/>
      <c r="AU3684" s="264"/>
      <c r="AZ3684" s="230" t="s">
        <v>9810</v>
      </c>
      <c r="BA3684" s="231">
        <v>55795630.259999998</v>
      </c>
      <c r="BC3684" s="211" t="s">
        <v>9475</v>
      </c>
      <c r="BD3684" s="212">
        <v>24585</v>
      </c>
    </row>
    <row r="3685" spans="17:56" x14ac:dyDescent="0.55000000000000004">
      <c r="Q3685" s="203" t="s">
        <v>5443</v>
      </c>
      <c r="R3685" s="203"/>
      <c r="S3685" s="204">
        <v>417320.6</v>
      </c>
      <c r="Y3685" t="s">
        <v>69898</v>
      </c>
      <c r="Z3685" s="284">
        <v>7905.13</v>
      </c>
      <c r="AB3685" s="276" t="s">
        <v>52343</v>
      </c>
      <c r="AC3685" s="277">
        <v>37082.910000000003</v>
      </c>
      <c r="AE3685" s="246" t="s">
        <v>61916</v>
      </c>
      <c r="AF3685" s="247">
        <v>27621.919999999998</v>
      </c>
      <c r="AH3685" s="226" t="s">
        <v>33308</v>
      </c>
      <c r="AI3685" s="227">
        <v>63711.89</v>
      </c>
      <c r="AK3685" s="207" t="s">
        <v>18123</v>
      </c>
      <c r="AL3685" s="208">
        <v>62242.06</v>
      </c>
      <c r="AM3685" s="93"/>
      <c r="AN3685" s="199" t="s">
        <v>33030</v>
      </c>
      <c r="AO3685" s="200">
        <v>374.63</v>
      </c>
      <c r="AT3685" s="263"/>
      <c r="AU3685" s="264"/>
      <c r="AZ3685" s="230" t="s">
        <v>9811</v>
      </c>
      <c r="BA3685" s="231">
        <v>1257270.44</v>
      </c>
      <c r="BC3685" s="211" t="s">
        <v>9570</v>
      </c>
      <c r="BD3685" s="212">
        <v>8569</v>
      </c>
    </row>
    <row r="3686" spans="17:56" x14ac:dyDescent="0.55000000000000004">
      <c r="Q3686" s="203" t="s">
        <v>5444</v>
      </c>
      <c r="R3686" s="203"/>
      <c r="S3686" s="204">
        <v>36926.93</v>
      </c>
      <c r="Y3686" t="s">
        <v>70825</v>
      </c>
      <c r="Z3686" s="284">
        <v>29007.16</v>
      </c>
      <c r="AB3686" s="276" t="s">
        <v>67534</v>
      </c>
      <c r="AC3686" s="277">
        <v>7000</v>
      </c>
      <c r="AE3686" s="246" t="s">
        <v>61917</v>
      </c>
      <c r="AF3686" s="247">
        <v>2113.08</v>
      </c>
      <c r="AH3686" s="226" t="s">
        <v>33309</v>
      </c>
      <c r="AI3686" s="227">
        <v>183698.45</v>
      </c>
      <c r="AK3686" s="207" t="s">
        <v>18124</v>
      </c>
      <c r="AL3686" s="208">
        <v>8930</v>
      </c>
      <c r="AM3686" s="93"/>
      <c r="AN3686" s="199" t="s">
        <v>33031</v>
      </c>
      <c r="AO3686" s="200">
        <v>432910.32</v>
      </c>
      <c r="AT3686" s="263"/>
      <c r="AU3686" s="264"/>
      <c r="AZ3686" s="230" t="s">
        <v>9812</v>
      </c>
      <c r="BA3686" s="231">
        <v>1424219.51</v>
      </c>
      <c r="BC3686" s="211" t="s">
        <v>10992</v>
      </c>
      <c r="BD3686" s="212">
        <v>4271</v>
      </c>
    </row>
    <row r="3687" spans="17:56" x14ac:dyDescent="0.55000000000000004">
      <c r="Q3687" s="203" t="s">
        <v>5445</v>
      </c>
      <c r="R3687" s="203"/>
      <c r="S3687" s="204">
        <v>12860.49</v>
      </c>
      <c r="Y3687" t="s">
        <v>70826</v>
      </c>
      <c r="Z3687" s="284">
        <v>21350</v>
      </c>
      <c r="AB3687" s="276" t="s">
        <v>67535</v>
      </c>
      <c r="AC3687" s="277">
        <v>4000</v>
      </c>
      <c r="AE3687" s="246" t="s">
        <v>64140</v>
      </c>
      <c r="AF3687" s="247">
        <v>5500</v>
      </c>
      <c r="AH3687" s="226" t="s">
        <v>34807</v>
      </c>
      <c r="AI3687" s="227">
        <v>74299.13</v>
      </c>
      <c r="AK3687" s="207" t="s">
        <v>18125</v>
      </c>
      <c r="AL3687" s="208">
        <v>12130</v>
      </c>
      <c r="AM3687" s="93"/>
      <c r="AN3687" s="199" t="s">
        <v>33032</v>
      </c>
      <c r="AO3687" s="200">
        <v>8855820.3900000006</v>
      </c>
      <c r="AT3687" s="263"/>
      <c r="AU3687" s="264"/>
      <c r="AZ3687" s="230" t="s">
        <v>9813</v>
      </c>
      <c r="BA3687" s="231">
        <v>835740.02</v>
      </c>
      <c r="BC3687" s="211" t="s">
        <v>9690</v>
      </c>
      <c r="BD3687" s="212">
        <v>16078.81</v>
      </c>
    </row>
    <row r="3688" spans="17:56" x14ac:dyDescent="0.55000000000000004">
      <c r="Q3688" s="203" t="s">
        <v>5446</v>
      </c>
      <c r="R3688" s="203"/>
      <c r="S3688" s="204">
        <v>295592.65999999997</v>
      </c>
      <c r="Y3688" t="s">
        <v>71733</v>
      </c>
      <c r="Z3688" s="284">
        <v>32300</v>
      </c>
      <c r="AB3688" s="276" t="s">
        <v>44823</v>
      </c>
      <c r="AC3688" s="277">
        <v>112.5</v>
      </c>
      <c r="AE3688" s="246" t="s">
        <v>64141</v>
      </c>
      <c r="AF3688" s="247">
        <v>420.45</v>
      </c>
      <c r="AH3688" s="226" t="s">
        <v>42299</v>
      </c>
      <c r="AI3688" s="227">
        <v>398.43</v>
      </c>
      <c r="AK3688" s="207" t="s">
        <v>13304</v>
      </c>
      <c r="AL3688" s="208">
        <v>94572.3</v>
      </c>
      <c r="AM3688" s="93"/>
      <c r="AN3688" s="199" t="s">
        <v>33033</v>
      </c>
      <c r="AO3688" s="200">
        <v>135.09</v>
      </c>
      <c r="AT3688" s="263"/>
      <c r="AU3688" s="264"/>
      <c r="AZ3688" s="230" t="s">
        <v>9814</v>
      </c>
      <c r="BA3688" s="231">
        <v>493042.31</v>
      </c>
      <c r="BC3688" s="211" t="s">
        <v>9735</v>
      </c>
      <c r="BD3688" s="212">
        <v>9158.1200000000008</v>
      </c>
    </row>
    <row r="3689" spans="17:56" x14ac:dyDescent="0.55000000000000004">
      <c r="Q3689" s="203" t="s">
        <v>5449</v>
      </c>
      <c r="R3689" s="203"/>
      <c r="S3689" s="204">
        <v>355408.51</v>
      </c>
      <c r="Y3689" t="s">
        <v>48314</v>
      </c>
      <c r="Z3689" s="284">
        <v>1704.79</v>
      </c>
      <c r="AB3689" s="276" t="s">
        <v>33480</v>
      </c>
      <c r="AC3689" s="277">
        <v>12051.85</v>
      </c>
      <c r="AE3689" s="246" t="s">
        <v>64142</v>
      </c>
      <c r="AF3689" s="247">
        <v>9414</v>
      </c>
      <c r="AH3689" s="226" t="s">
        <v>18221</v>
      </c>
      <c r="AI3689" s="227">
        <v>5898.62</v>
      </c>
      <c r="AK3689" s="207" t="s">
        <v>18126</v>
      </c>
      <c r="AL3689" s="208">
        <v>8738.4500000000007</v>
      </c>
      <c r="AM3689" s="93"/>
      <c r="AN3689" s="199" t="s">
        <v>33034</v>
      </c>
      <c r="AO3689" s="200">
        <v>12117148.050000001</v>
      </c>
      <c r="AT3689" s="263"/>
      <c r="AU3689" s="264"/>
      <c r="AZ3689" s="230" t="s">
        <v>9815</v>
      </c>
      <c r="BA3689" s="231">
        <v>637852.21</v>
      </c>
      <c r="BC3689" s="211" t="s">
        <v>10021</v>
      </c>
      <c r="BD3689" s="212">
        <v>200029.39</v>
      </c>
    </row>
    <row r="3690" spans="17:56" x14ac:dyDescent="0.55000000000000004">
      <c r="Q3690" s="203" t="s">
        <v>5452</v>
      </c>
      <c r="R3690" s="203"/>
      <c r="S3690" s="204">
        <v>985028.25</v>
      </c>
      <c r="Y3690" t="s">
        <v>53930</v>
      </c>
      <c r="Z3690">
        <v>823.33</v>
      </c>
      <c r="AB3690" s="276" t="s">
        <v>33481</v>
      </c>
      <c r="AC3690" s="277">
        <v>40078.230000000003</v>
      </c>
      <c r="AE3690" s="246" t="s">
        <v>64143</v>
      </c>
      <c r="AF3690" s="247">
        <v>709.33</v>
      </c>
      <c r="AH3690" s="226" t="s">
        <v>18222</v>
      </c>
      <c r="AI3690" s="227">
        <v>555146.64</v>
      </c>
      <c r="AK3690" s="207" t="s">
        <v>18127</v>
      </c>
      <c r="AL3690" s="208">
        <v>85314.12</v>
      </c>
      <c r="AM3690" s="93"/>
      <c r="AN3690" s="199" t="s">
        <v>14571</v>
      </c>
      <c r="AO3690" s="200">
        <v>15192.1</v>
      </c>
      <c r="AT3690" s="263"/>
      <c r="AU3690" s="264"/>
      <c r="AZ3690" s="230" t="s">
        <v>9816</v>
      </c>
      <c r="BA3690" s="231">
        <v>495142.27</v>
      </c>
      <c r="BC3690" s="211" t="s">
        <v>10452</v>
      </c>
      <c r="BD3690" s="212">
        <v>2045</v>
      </c>
    </row>
    <row r="3691" spans="17:56" x14ac:dyDescent="0.55000000000000004">
      <c r="Q3691" s="203" t="s">
        <v>5451</v>
      </c>
      <c r="R3691" s="203"/>
      <c r="S3691" s="204">
        <v>27408.42</v>
      </c>
      <c r="Y3691" t="s">
        <v>45691</v>
      </c>
      <c r="Z3691" s="284">
        <v>1800</v>
      </c>
      <c r="AB3691" s="276" t="s">
        <v>34983</v>
      </c>
      <c r="AC3691" s="277">
        <v>873.26</v>
      </c>
      <c r="AE3691" s="246" t="s">
        <v>34836</v>
      </c>
      <c r="AF3691" s="247">
        <v>2598.6999999999998</v>
      </c>
      <c r="AH3691" s="226" t="s">
        <v>18223</v>
      </c>
      <c r="AI3691" s="227">
        <v>42919.85</v>
      </c>
      <c r="AK3691" s="207" t="s">
        <v>18128</v>
      </c>
      <c r="AL3691" s="208">
        <v>1861.43</v>
      </c>
      <c r="AM3691" s="93"/>
      <c r="AN3691" s="199" t="s">
        <v>14572</v>
      </c>
      <c r="AO3691" s="200">
        <v>58307.89</v>
      </c>
      <c r="AT3691" s="263"/>
      <c r="AU3691" s="264"/>
      <c r="AZ3691" s="230" t="s">
        <v>9817</v>
      </c>
      <c r="BA3691" s="231">
        <v>561711.01</v>
      </c>
      <c r="BC3691" s="211" t="s">
        <v>7235</v>
      </c>
      <c r="BD3691" s="212">
        <v>1084</v>
      </c>
    </row>
    <row r="3692" spans="17:56" x14ac:dyDescent="0.55000000000000004">
      <c r="Q3692" s="203" t="s">
        <v>5453</v>
      </c>
      <c r="R3692" s="203"/>
      <c r="S3692" s="204">
        <v>2239513.5</v>
      </c>
      <c r="Y3692" t="s">
        <v>53932</v>
      </c>
      <c r="Z3692" s="284">
        <v>14607.94</v>
      </c>
      <c r="AB3692" s="276" t="s">
        <v>39121</v>
      </c>
      <c r="AC3692" s="277">
        <v>16371.34</v>
      </c>
      <c r="AE3692" s="246" t="s">
        <v>34837</v>
      </c>
      <c r="AF3692" s="247">
        <v>193.57</v>
      </c>
      <c r="AH3692" s="226" t="s">
        <v>18224</v>
      </c>
      <c r="AI3692" s="227">
        <v>36967.32</v>
      </c>
      <c r="AK3692" s="207" t="s">
        <v>13305</v>
      </c>
      <c r="AL3692" s="208">
        <v>70120</v>
      </c>
      <c r="AM3692" s="93"/>
      <c r="AN3692" s="199" t="s">
        <v>34394</v>
      </c>
      <c r="AO3692" s="200">
        <v>97.72</v>
      </c>
      <c r="AT3692" s="263"/>
      <c r="AU3692" s="264"/>
      <c r="AZ3692" s="230" t="s">
        <v>9818</v>
      </c>
      <c r="BA3692" s="231">
        <v>548042.87</v>
      </c>
      <c r="BC3692" s="211" t="s">
        <v>7521</v>
      </c>
      <c r="BD3692" s="212">
        <v>5328.9</v>
      </c>
    </row>
    <row r="3693" spans="17:56" x14ac:dyDescent="0.55000000000000004">
      <c r="Q3693" s="203" t="s">
        <v>5454</v>
      </c>
      <c r="R3693" s="203"/>
      <c r="S3693" s="204">
        <v>4185354.45</v>
      </c>
      <c r="Y3693" t="s">
        <v>63812</v>
      </c>
      <c r="Z3693" s="284">
        <v>52552.63</v>
      </c>
      <c r="AB3693" s="276" t="s">
        <v>64263</v>
      </c>
      <c r="AC3693" s="277">
        <v>610.45000000000005</v>
      </c>
      <c r="AE3693" s="246" t="s">
        <v>34838</v>
      </c>
      <c r="AF3693" s="247">
        <v>636.67999999999995</v>
      </c>
      <c r="AH3693" s="226" t="s">
        <v>42300</v>
      </c>
      <c r="AI3693" s="227">
        <v>251.57</v>
      </c>
      <c r="AK3693" s="207" t="s">
        <v>13307</v>
      </c>
      <c r="AL3693" s="208">
        <v>26178.04</v>
      </c>
      <c r="AM3693" s="93"/>
      <c r="AN3693" s="199" t="s">
        <v>14573</v>
      </c>
      <c r="AO3693" s="200">
        <v>20192</v>
      </c>
      <c r="AT3693" s="263"/>
      <c r="AU3693" s="264"/>
      <c r="AZ3693" s="230" t="s">
        <v>9819</v>
      </c>
      <c r="BA3693" s="231">
        <v>415984.03</v>
      </c>
      <c r="BC3693" s="211" t="s">
        <v>7923</v>
      </c>
      <c r="BD3693" s="212">
        <v>1806</v>
      </c>
    </row>
    <row r="3694" spans="17:56" x14ac:dyDescent="0.55000000000000004">
      <c r="Q3694" s="203" t="s">
        <v>5457</v>
      </c>
      <c r="R3694" s="203"/>
      <c r="S3694" s="204">
        <v>1166103.83</v>
      </c>
      <c r="Y3694" t="s">
        <v>45692</v>
      </c>
      <c r="Z3694" s="284">
        <v>4764.6400000000003</v>
      </c>
      <c r="AB3694" s="276" t="s">
        <v>61389</v>
      </c>
      <c r="AC3694" s="277">
        <v>163.36000000000001</v>
      </c>
      <c r="AE3694" s="246" t="s">
        <v>34839</v>
      </c>
      <c r="AF3694" s="247">
        <v>1604.3</v>
      </c>
      <c r="AH3694" s="226" t="s">
        <v>40201</v>
      </c>
      <c r="AI3694" s="227">
        <v>53665.67</v>
      </c>
      <c r="AK3694" s="207" t="s">
        <v>18129</v>
      </c>
      <c r="AL3694" s="208">
        <v>2369000</v>
      </c>
      <c r="AM3694" s="93"/>
      <c r="AN3694" s="199" t="s">
        <v>14574</v>
      </c>
      <c r="AO3694" s="200">
        <v>36351.56</v>
      </c>
      <c r="AT3694" s="263"/>
      <c r="AU3694" s="264"/>
      <c r="AZ3694" s="230" t="s">
        <v>9820</v>
      </c>
      <c r="BA3694" s="231">
        <v>190841.15</v>
      </c>
      <c r="BC3694" s="211" t="s">
        <v>8158</v>
      </c>
      <c r="BD3694" s="212">
        <v>2964</v>
      </c>
    </row>
    <row r="3695" spans="17:56" x14ac:dyDescent="0.55000000000000004">
      <c r="Q3695" s="203" t="s">
        <v>5459</v>
      </c>
      <c r="R3695" s="203"/>
      <c r="S3695" s="204">
        <v>635070</v>
      </c>
      <c r="Y3695" t="s">
        <v>50467</v>
      </c>
      <c r="Z3695" s="284">
        <v>13428.03</v>
      </c>
      <c r="AB3695" s="276" t="s">
        <v>59583</v>
      </c>
      <c r="AC3695" s="277">
        <v>96647.87</v>
      </c>
      <c r="AE3695" s="246" t="s">
        <v>36169</v>
      </c>
      <c r="AF3695" s="247">
        <v>1249.28</v>
      </c>
      <c r="AH3695" s="226" t="s">
        <v>36156</v>
      </c>
      <c r="AI3695" s="227">
        <v>4676</v>
      </c>
      <c r="AK3695" s="207" t="s">
        <v>18130</v>
      </c>
      <c r="AL3695" s="208">
        <v>13792.78</v>
      </c>
      <c r="AM3695" s="93"/>
      <c r="AN3695" s="199" t="s">
        <v>14575</v>
      </c>
      <c r="AO3695" s="200">
        <v>2494.9899999999998</v>
      </c>
      <c r="AT3695" s="263"/>
      <c r="AU3695" s="264"/>
      <c r="AZ3695" s="230" t="s">
        <v>9821</v>
      </c>
      <c r="BA3695" s="231">
        <v>115643</v>
      </c>
      <c r="BC3695" s="211" t="s">
        <v>10505</v>
      </c>
      <c r="BD3695" s="212">
        <v>1416.25</v>
      </c>
    </row>
    <row r="3696" spans="17:56" x14ac:dyDescent="0.55000000000000004">
      <c r="Q3696" s="203" t="s">
        <v>5460</v>
      </c>
      <c r="R3696" s="203"/>
      <c r="S3696" s="204">
        <v>29401.87</v>
      </c>
      <c r="Y3696" t="s">
        <v>53933</v>
      </c>
      <c r="Z3696" s="284">
        <v>7757.21</v>
      </c>
      <c r="AB3696" s="276" t="s">
        <v>69723</v>
      </c>
      <c r="AC3696" s="277">
        <v>22434.86</v>
      </c>
      <c r="AE3696" s="246" t="s">
        <v>57341</v>
      </c>
      <c r="AF3696" s="247">
        <v>1606.95</v>
      </c>
      <c r="AH3696" s="226" t="s">
        <v>46800</v>
      </c>
      <c r="AI3696" s="227">
        <v>115.32</v>
      </c>
      <c r="AK3696" s="207" t="s">
        <v>18131</v>
      </c>
      <c r="AL3696" s="208">
        <v>737</v>
      </c>
      <c r="AM3696" s="93"/>
      <c r="AN3696" s="199" t="s">
        <v>14576</v>
      </c>
      <c r="AO3696" s="200">
        <v>19431.21</v>
      </c>
      <c r="AT3696" s="263"/>
      <c r="AU3696" s="264"/>
      <c r="AZ3696" s="230" t="s">
        <v>9822</v>
      </c>
      <c r="BA3696" s="231">
        <v>298464.11</v>
      </c>
      <c r="BC3696" s="211" t="s">
        <v>9114</v>
      </c>
      <c r="BD3696" s="212">
        <v>5114</v>
      </c>
    </row>
    <row r="3697" spans="17:56" x14ac:dyDescent="0.55000000000000004">
      <c r="Q3697" s="203" t="s">
        <v>5461</v>
      </c>
      <c r="R3697" s="203"/>
      <c r="S3697" s="204">
        <v>7673.12</v>
      </c>
      <c r="Y3697" t="s">
        <v>50468</v>
      </c>
      <c r="Z3697" s="284">
        <v>40351.49</v>
      </c>
      <c r="AB3697" s="276" t="s">
        <v>60388</v>
      </c>
      <c r="AC3697" s="277">
        <v>52866.91</v>
      </c>
      <c r="AE3697" s="246" t="s">
        <v>33338</v>
      </c>
      <c r="AF3697" s="247">
        <v>10203.129999999999</v>
      </c>
      <c r="AH3697" s="226" t="s">
        <v>46801</v>
      </c>
      <c r="AI3697" s="227">
        <v>25009.21</v>
      </c>
      <c r="AK3697" s="207" t="s">
        <v>18132</v>
      </c>
      <c r="AL3697" s="208">
        <v>45137.5</v>
      </c>
      <c r="AM3697" s="93"/>
      <c r="AN3697" s="199" t="s">
        <v>14577</v>
      </c>
      <c r="AO3697" s="200">
        <v>2596.81</v>
      </c>
      <c r="AT3697" s="263"/>
      <c r="AU3697" s="264"/>
      <c r="AZ3697" s="230" t="s">
        <v>9823</v>
      </c>
      <c r="BA3697" s="231">
        <v>545336.72</v>
      </c>
      <c r="BC3697" s="211" t="s">
        <v>10720</v>
      </c>
      <c r="BD3697" s="212">
        <v>3999</v>
      </c>
    </row>
    <row r="3698" spans="17:56" x14ac:dyDescent="0.55000000000000004">
      <c r="Q3698" s="203" t="s">
        <v>5463</v>
      </c>
      <c r="R3698" s="203"/>
      <c r="S3698" s="204">
        <v>2069840.71</v>
      </c>
      <c r="Y3698" t="s">
        <v>63417</v>
      </c>
      <c r="Z3698">
        <v>91.04</v>
      </c>
      <c r="AB3698" s="276" t="s">
        <v>67536</v>
      </c>
      <c r="AC3698" s="277">
        <v>35416.959999999999</v>
      </c>
      <c r="AE3698" s="246" t="s">
        <v>64144</v>
      </c>
      <c r="AF3698" s="247">
        <v>9300</v>
      </c>
      <c r="AH3698" s="226" t="s">
        <v>38997</v>
      </c>
      <c r="AI3698" s="227">
        <v>25440.28</v>
      </c>
      <c r="AK3698" s="207" t="s">
        <v>18133</v>
      </c>
      <c r="AL3698" s="208">
        <v>10318.69</v>
      </c>
      <c r="AM3698" s="93"/>
      <c r="AN3698" s="199" t="s">
        <v>14578</v>
      </c>
      <c r="AO3698" s="200">
        <v>2337.5</v>
      </c>
      <c r="AT3698" s="263"/>
      <c r="AU3698" s="264"/>
      <c r="AZ3698" s="230" t="s">
        <v>9824</v>
      </c>
      <c r="BA3698" s="231">
        <v>259923.97</v>
      </c>
      <c r="BC3698" s="211" t="s">
        <v>10022</v>
      </c>
      <c r="BD3698" s="212">
        <v>23757.15</v>
      </c>
    </row>
    <row r="3699" spans="17:56" x14ac:dyDescent="0.55000000000000004">
      <c r="Q3699" s="203" t="s">
        <v>5464</v>
      </c>
      <c r="R3699" s="203"/>
      <c r="S3699" s="204">
        <v>240649.23</v>
      </c>
      <c r="Y3699" t="s">
        <v>53935</v>
      </c>
      <c r="Z3699" s="284">
        <v>48590.94</v>
      </c>
      <c r="AB3699" s="276" t="s">
        <v>52346</v>
      </c>
      <c r="AC3699" s="277">
        <v>35952</v>
      </c>
      <c r="AE3699" s="246" t="s">
        <v>33339</v>
      </c>
      <c r="AF3699" s="247">
        <v>1492.07</v>
      </c>
      <c r="AH3699" s="226" t="s">
        <v>40202</v>
      </c>
      <c r="AI3699" s="227">
        <v>24098.79</v>
      </c>
      <c r="AK3699" s="207" t="s">
        <v>13308</v>
      </c>
      <c r="AL3699" s="208">
        <v>348730.95</v>
      </c>
      <c r="AM3699" s="93"/>
      <c r="AN3699" s="199" t="s">
        <v>14579</v>
      </c>
      <c r="AO3699" s="200">
        <v>21757.16</v>
      </c>
      <c r="AT3699" s="263"/>
      <c r="AU3699" s="264"/>
      <c r="AZ3699" s="230" t="s">
        <v>9825</v>
      </c>
      <c r="BA3699" s="231">
        <v>9940143.0800000001</v>
      </c>
      <c r="BC3699" s="211" t="s">
        <v>6841</v>
      </c>
      <c r="BD3699" s="212">
        <v>46577</v>
      </c>
    </row>
    <row r="3700" spans="17:56" x14ac:dyDescent="0.55000000000000004">
      <c r="Q3700" s="203" t="s">
        <v>5465</v>
      </c>
      <c r="R3700" s="203"/>
      <c r="S3700" s="204">
        <v>2624203.56</v>
      </c>
      <c r="Y3700" t="s">
        <v>47314</v>
      </c>
      <c r="Z3700" s="284">
        <v>2517.4299999999998</v>
      </c>
      <c r="AB3700" s="276" t="s">
        <v>44827</v>
      </c>
      <c r="AC3700" s="277">
        <v>1754.88</v>
      </c>
      <c r="AE3700" s="246" t="s">
        <v>55950</v>
      </c>
      <c r="AF3700" s="247">
        <v>4778.2700000000004</v>
      </c>
      <c r="AH3700" s="226" t="s">
        <v>42301</v>
      </c>
      <c r="AI3700" s="227">
        <v>360</v>
      </c>
      <c r="AK3700" s="207" t="s">
        <v>13309</v>
      </c>
      <c r="AL3700" s="208">
        <v>154619.26999999999</v>
      </c>
      <c r="AM3700" s="93"/>
      <c r="AN3700" s="199" t="s">
        <v>14580</v>
      </c>
      <c r="AO3700" s="200">
        <v>69004.289999999994</v>
      </c>
      <c r="AT3700" s="263"/>
      <c r="AU3700" s="264"/>
      <c r="AZ3700" s="230" t="s">
        <v>9826</v>
      </c>
      <c r="BA3700" s="231">
        <v>1821366.43</v>
      </c>
      <c r="BC3700" s="211" t="s">
        <v>7007</v>
      </c>
      <c r="BD3700" s="212">
        <v>3592</v>
      </c>
    </row>
    <row r="3701" spans="17:56" x14ac:dyDescent="0.55000000000000004">
      <c r="Q3701" s="203" t="s">
        <v>5466</v>
      </c>
      <c r="R3701" s="203"/>
      <c r="S3701" s="204">
        <v>1093189.1599999999</v>
      </c>
      <c r="Y3701" t="s">
        <v>49198</v>
      </c>
      <c r="Z3701" s="284">
        <v>113662.24</v>
      </c>
      <c r="AB3701" s="276" t="s">
        <v>67537</v>
      </c>
      <c r="AC3701" s="277">
        <v>5885.18</v>
      </c>
      <c r="AE3701" s="246" t="s">
        <v>36170</v>
      </c>
      <c r="AF3701" s="247">
        <v>54000</v>
      </c>
      <c r="AH3701" s="226" t="s">
        <v>40203</v>
      </c>
      <c r="AI3701" s="227">
        <v>67245.539999999994</v>
      </c>
      <c r="AK3701" s="207" t="s">
        <v>13310</v>
      </c>
      <c r="AL3701" s="208">
        <v>25886.38</v>
      </c>
      <c r="AM3701" s="93"/>
      <c r="AN3701" s="199" t="s">
        <v>14581</v>
      </c>
      <c r="AO3701" s="200">
        <v>9500</v>
      </c>
      <c r="AT3701" s="263"/>
      <c r="AU3701" s="264"/>
      <c r="AZ3701" s="230" t="s">
        <v>9827</v>
      </c>
      <c r="BA3701" s="231">
        <v>99851243.579999998</v>
      </c>
      <c r="BC3701" s="211" t="s">
        <v>7236</v>
      </c>
      <c r="BD3701" s="212">
        <v>1082</v>
      </c>
    </row>
    <row r="3702" spans="17:56" x14ac:dyDescent="0.55000000000000004">
      <c r="Q3702" s="203" t="s">
        <v>5467</v>
      </c>
      <c r="R3702" s="203"/>
      <c r="S3702" s="204">
        <v>1189381.33</v>
      </c>
      <c r="Y3702" t="s">
        <v>49199</v>
      </c>
      <c r="Z3702" s="284">
        <v>170745.11</v>
      </c>
      <c r="AB3702" s="276" t="s">
        <v>67538</v>
      </c>
      <c r="AC3702" s="277">
        <v>8683.7900000000009</v>
      </c>
      <c r="AE3702" s="246" t="s">
        <v>52080</v>
      </c>
      <c r="AF3702" s="247">
        <v>5308.92</v>
      </c>
      <c r="AH3702" s="226" t="s">
        <v>42302</v>
      </c>
      <c r="AI3702" s="227">
        <v>62115.47</v>
      </c>
      <c r="AK3702" s="207" t="s">
        <v>18134</v>
      </c>
      <c r="AL3702" s="208">
        <v>644.29999999999995</v>
      </c>
      <c r="AM3702" s="93"/>
      <c r="AN3702" s="199" t="s">
        <v>14582</v>
      </c>
      <c r="AO3702" s="200">
        <v>52875</v>
      </c>
      <c r="AT3702" s="263"/>
      <c r="AU3702" s="264"/>
      <c r="AZ3702" s="230" t="s">
        <v>9828</v>
      </c>
      <c r="BA3702" s="231">
        <v>1423708.31</v>
      </c>
      <c r="BC3702" s="211" t="s">
        <v>7522</v>
      </c>
      <c r="BD3702" s="212">
        <v>10818</v>
      </c>
    </row>
    <row r="3703" spans="17:56" x14ac:dyDescent="0.55000000000000004">
      <c r="Q3703" s="203" t="s">
        <v>5468</v>
      </c>
      <c r="R3703" s="203"/>
      <c r="S3703" s="204">
        <v>891188.04</v>
      </c>
      <c r="Y3703" t="s">
        <v>63418</v>
      </c>
      <c r="Z3703" s="284">
        <v>98293.17</v>
      </c>
      <c r="AB3703" s="276" t="s">
        <v>34992</v>
      </c>
      <c r="AC3703" s="277">
        <v>389228.61</v>
      </c>
      <c r="AE3703" s="246" t="s">
        <v>34840</v>
      </c>
      <c r="AF3703" s="247">
        <v>14590.62</v>
      </c>
      <c r="AH3703" s="226" t="s">
        <v>52065</v>
      </c>
      <c r="AI3703" s="227">
        <v>9022</v>
      </c>
      <c r="AK3703" s="207" t="s">
        <v>13311</v>
      </c>
      <c r="AL3703" s="208">
        <v>624635.93999999994</v>
      </c>
      <c r="AM3703" s="93"/>
      <c r="AN3703" s="199" t="s">
        <v>14583</v>
      </c>
      <c r="AO3703" s="200">
        <v>16375.57</v>
      </c>
      <c r="AT3703" s="263"/>
      <c r="AU3703" s="264"/>
      <c r="AZ3703" s="230" t="s">
        <v>9829</v>
      </c>
      <c r="BA3703" s="231">
        <v>1132974.58</v>
      </c>
      <c r="BC3703" s="211" t="s">
        <v>7924</v>
      </c>
      <c r="BD3703" s="212">
        <v>1803</v>
      </c>
    </row>
    <row r="3704" spans="17:56" x14ac:dyDescent="0.55000000000000004">
      <c r="Q3704" s="203" t="s">
        <v>5470</v>
      </c>
      <c r="R3704" s="203"/>
      <c r="S3704" s="204">
        <v>85226.7</v>
      </c>
      <c r="Y3704" t="s">
        <v>55474</v>
      </c>
      <c r="Z3704" s="284">
        <v>47093.49</v>
      </c>
      <c r="AB3704" s="276" t="s">
        <v>34993</v>
      </c>
      <c r="AC3704" s="277">
        <v>196700.45</v>
      </c>
      <c r="AE3704" s="246" t="s">
        <v>33340</v>
      </c>
      <c r="AF3704" s="247">
        <v>4950</v>
      </c>
      <c r="AH3704" s="226" t="s">
        <v>42303</v>
      </c>
      <c r="AI3704" s="227">
        <v>7187375</v>
      </c>
      <c r="AK3704" s="207" t="s">
        <v>18135</v>
      </c>
      <c r="AL3704" s="208">
        <v>1495.67</v>
      </c>
      <c r="AM3704" s="93"/>
      <c r="AN3704" s="199" t="s">
        <v>14584</v>
      </c>
      <c r="AO3704" s="200">
        <v>26962.5</v>
      </c>
      <c r="AT3704" s="263"/>
      <c r="AU3704" s="264"/>
      <c r="AZ3704" s="230" t="s">
        <v>9830</v>
      </c>
      <c r="BA3704" s="231">
        <v>877569.19</v>
      </c>
      <c r="BC3704" s="211" t="s">
        <v>7982</v>
      </c>
      <c r="BD3704" s="212">
        <v>3805</v>
      </c>
    </row>
    <row r="3705" spans="17:56" x14ac:dyDescent="0.55000000000000004">
      <c r="Q3705" s="203" t="s">
        <v>5471</v>
      </c>
      <c r="R3705" s="203"/>
      <c r="S3705" s="204">
        <v>36441.19</v>
      </c>
      <c r="Y3705" t="s">
        <v>48315</v>
      </c>
      <c r="Z3705" s="284">
        <v>477284.6</v>
      </c>
      <c r="AB3705" s="276" t="s">
        <v>34994</v>
      </c>
      <c r="AC3705" s="277">
        <v>224246</v>
      </c>
      <c r="AE3705" s="246" t="s">
        <v>33341</v>
      </c>
      <c r="AF3705" s="247">
        <v>52186.68</v>
      </c>
      <c r="AH3705" s="226" t="s">
        <v>42304</v>
      </c>
      <c r="AI3705" s="227">
        <v>92.93</v>
      </c>
      <c r="AK3705" s="207" t="s">
        <v>18136</v>
      </c>
      <c r="AL3705" s="208">
        <v>186.36</v>
      </c>
      <c r="AM3705" s="93"/>
      <c r="AN3705" s="199" t="s">
        <v>14585</v>
      </c>
      <c r="AO3705" s="200">
        <v>22003.75</v>
      </c>
      <c r="AT3705" s="263"/>
      <c r="AU3705" s="264"/>
      <c r="AZ3705" s="230" t="s">
        <v>9831</v>
      </c>
      <c r="BA3705" s="231">
        <v>322517.98</v>
      </c>
      <c r="BC3705" s="211" t="s">
        <v>8159</v>
      </c>
      <c r="BD3705" s="212">
        <v>5021</v>
      </c>
    </row>
    <row r="3706" spans="17:56" x14ac:dyDescent="0.55000000000000004">
      <c r="Q3706" s="203" t="s">
        <v>5475</v>
      </c>
      <c r="R3706" s="203"/>
      <c r="S3706" s="204">
        <v>104803.42</v>
      </c>
      <c r="Y3706" t="s">
        <v>66734</v>
      </c>
      <c r="Z3706" s="284">
        <v>43761.81</v>
      </c>
      <c r="AB3706" s="276" t="s">
        <v>63668</v>
      </c>
      <c r="AC3706" s="277">
        <v>1753.92</v>
      </c>
      <c r="AE3706" s="246" t="s">
        <v>62591</v>
      </c>
      <c r="AF3706" s="247">
        <v>-15706.92</v>
      </c>
      <c r="AH3706" s="226" t="s">
        <v>36157</v>
      </c>
      <c r="AI3706" s="227">
        <v>558414.61</v>
      </c>
      <c r="AK3706" s="207" t="s">
        <v>18137</v>
      </c>
      <c r="AL3706" s="208">
        <v>52286.49</v>
      </c>
      <c r="AM3706" s="93"/>
      <c r="AN3706" s="199" t="s">
        <v>14586</v>
      </c>
      <c r="AO3706" s="200">
        <v>55528.27</v>
      </c>
      <c r="AT3706" s="263"/>
      <c r="AU3706" s="264"/>
      <c r="AZ3706" s="230" t="s">
        <v>9832</v>
      </c>
      <c r="BA3706" s="231">
        <v>423395.9</v>
      </c>
      <c r="BC3706" s="211" t="s">
        <v>8236</v>
      </c>
      <c r="BD3706" s="212">
        <v>7548</v>
      </c>
    </row>
    <row r="3707" spans="17:56" x14ac:dyDescent="0.55000000000000004">
      <c r="Q3707" s="203" t="s">
        <v>5476</v>
      </c>
      <c r="R3707" s="203"/>
      <c r="S3707" s="204">
        <v>2313030.2799999998</v>
      </c>
      <c r="Y3707" t="s">
        <v>71734</v>
      </c>
      <c r="Z3707" s="284">
        <v>1540</v>
      </c>
      <c r="AB3707" s="276" t="s">
        <v>56069</v>
      </c>
      <c r="AC3707" s="277">
        <v>11347.3</v>
      </c>
      <c r="AE3707" s="246" t="s">
        <v>52082</v>
      </c>
      <c r="AF3707" s="247">
        <v>556.4</v>
      </c>
      <c r="AH3707" s="226" t="s">
        <v>38998</v>
      </c>
      <c r="AI3707" s="227">
        <v>1374736.75</v>
      </c>
      <c r="AK3707" s="207" t="s">
        <v>18138</v>
      </c>
      <c r="AL3707" s="208">
        <v>978816.14</v>
      </c>
      <c r="AM3707" s="93"/>
      <c r="AN3707" s="199" t="s">
        <v>14587</v>
      </c>
      <c r="AO3707" s="200">
        <v>9582.48</v>
      </c>
      <c r="AT3707" s="263"/>
      <c r="AU3707" s="264"/>
      <c r="AZ3707" s="230" t="s">
        <v>9833</v>
      </c>
      <c r="BA3707" s="231">
        <v>665716.24</v>
      </c>
      <c r="BC3707" s="211" t="s">
        <v>8819</v>
      </c>
      <c r="BD3707" s="212">
        <v>2000</v>
      </c>
    </row>
    <row r="3708" spans="17:56" x14ac:dyDescent="0.55000000000000004">
      <c r="Q3708" s="203" t="s">
        <v>5478</v>
      </c>
      <c r="R3708" s="203"/>
      <c r="S3708" s="204">
        <v>30000</v>
      </c>
      <c r="Y3708" t="s">
        <v>63814</v>
      </c>
      <c r="Z3708" s="284">
        <v>60353.64</v>
      </c>
      <c r="AB3708" s="276" t="s">
        <v>55107</v>
      </c>
      <c r="AC3708" s="277">
        <v>34673.79</v>
      </c>
      <c r="AE3708" s="246" t="s">
        <v>52083</v>
      </c>
      <c r="AF3708" s="247">
        <v>25416.35</v>
      </c>
      <c r="AH3708" s="226" t="s">
        <v>38999</v>
      </c>
      <c r="AI3708" s="227">
        <v>32362.560000000001</v>
      </c>
      <c r="AK3708" s="207" t="s">
        <v>13313</v>
      </c>
      <c r="AL3708" s="208">
        <v>767488.72</v>
      </c>
      <c r="AM3708" s="93"/>
      <c r="AN3708" s="199" t="s">
        <v>14588</v>
      </c>
      <c r="AO3708" s="200">
        <v>562021.26</v>
      </c>
      <c r="AT3708" s="263"/>
      <c r="AU3708" s="264"/>
      <c r="AZ3708" s="230" t="s">
        <v>9834</v>
      </c>
      <c r="BA3708" s="231">
        <v>12678982.9</v>
      </c>
      <c r="BC3708" s="211" t="s">
        <v>9115</v>
      </c>
      <c r="BD3708" s="212">
        <v>5104</v>
      </c>
    </row>
    <row r="3709" spans="17:56" x14ac:dyDescent="0.55000000000000004">
      <c r="Q3709" s="203" t="s">
        <v>5479</v>
      </c>
      <c r="R3709" s="203"/>
      <c r="S3709" s="204">
        <v>53229</v>
      </c>
      <c r="Y3709" t="s">
        <v>63815</v>
      </c>
      <c r="Z3709" s="284">
        <v>4652.6000000000004</v>
      </c>
      <c r="AB3709" s="276" t="s">
        <v>63669</v>
      </c>
      <c r="AC3709" s="277">
        <v>8402.7099999999991</v>
      </c>
      <c r="AE3709" s="246" t="s">
        <v>52084</v>
      </c>
      <c r="AF3709" s="247">
        <v>1986.93</v>
      </c>
      <c r="AH3709" s="226" t="s">
        <v>33310</v>
      </c>
      <c r="AI3709" s="227">
        <v>37506.25</v>
      </c>
      <c r="AK3709" s="207" t="s">
        <v>18139</v>
      </c>
      <c r="AL3709" s="208">
        <v>69383.31</v>
      </c>
      <c r="AM3709" s="93"/>
      <c r="AN3709" s="199" t="s">
        <v>14589</v>
      </c>
      <c r="AO3709" s="200">
        <v>3182.25</v>
      </c>
      <c r="AT3709" s="263"/>
      <c r="AU3709" s="264"/>
      <c r="AZ3709" s="230" t="s">
        <v>9835</v>
      </c>
      <c r="BA3709" s="231">
        <v>309936.69</v>
      </c>
      <c r="BC3709" s="211" t="s">
        <v>9194</v>
      </c>
      <c r="BD3709" s="212">
        <v>1327</v>
      </c>
    </row>
    <row r="3710" spans="17:56" x14ac:dyDescent="0.55000000000000004">
      <c r="Q3710" s="203" t="s">
        <v>5480</v>
      </c>
      <c r="R3710" s="203"/>
      <c r="S3710" s="204">
        <v>13813.64</v>
      </c>
      <c r="Y3710" t="s">
        <v>63816</v>
      </c>
      <c r="Z3710" s="284">
        <v>12532.96</v>
      </c>
      <c r="AB3710" s="276" t="s">
        <v>64265</v>
      </c>
      <c r="AC3710" s="277">
        <v>733.95</v>
      </c>
      <c r="AE3710" s="246" t="s">
        <v>52085</v>
      </c>
      <c r="AF3710" s="247">
        <v>6363.34</v>
      </c>
      <c r="AH3710" s="226" t="s">
        <v>34808</v>
      </c>
      <c r="AI3710" s="227">
        <v>3295002.94</v>
      </c>
      <c r="AK3710" s="207" t="s">
        <v>18140</v>
      </c>
      <c r="AL3710" s="208">
        <v>3540.57</v>
      </c>
      <c r="AM3710" s="93"/>
      <c r="AN3710" s="199" t="s">
        <v>14590</v>
      </c>
      <c r="AO3710" s="200">
        <v>25508.1</v>
      </c>
      <c r="AT3710" s="263"/>
      <c r="AU3710" s="264"/>
      <c r="AZ3710" s="230" t="s">
        <v>9836</v>
      </c>
      <c r="BA3710" s="231">
        <v>210971.31</v>
      </c>
      <c r="BC3710" s="211" t="s">
        <v>10531</v>
      </c>
      <c r="BD3710" s="212">
        <v>60000</v>
      </c>
    </row>
    <row r="3711" spans="17:56" x14ac:dyDescent="0.55000000000000004">
      <c r="Q3711" s="203" t="s">
        <v>5482</v>
      </c>
      <c r="R3711" s="203"/>
      <c r="S3711" s="204">
        <v>134563.01</v>
      </c>
      <c r="Y3711" t="s">
        <v>71735</v>
      </c>
      <c r="Z3711" s="284">
        <v>9423.4500000000007</v>
      </c>
      <c r="AB3711" s="276" t="s">
        <v>67539</v>
      </c>
      <c r="AC3711" s="277">
        <v>1525.02</v>
      </c>
      <c r="AE3711" s="246" t="s">
        <v>64145</v>
      </c>
      <c r="AF3711" s="247">
        <v>1881.77</v>
      </c>
      <c r="AH3711" s="226" t="s">
        <v>34809</v>
      </c>
      <c r="AI3711" s="227">
        <v>1368513.52</v>
      </c>
      <c r="AK3711" s="207" t="s">
        <v>18141</v>
      </c>
      <c r="AL3711" s="208">
        <v>31161.08</v>
      </c>
      <c r="AM3711" s="93"/>
      <c r="AN3711" s="199" t="s">
        <v>14591</v>
      </c>
      <c r="AO3711" s="200">
        <v>27938.71</v>
      </c>
      <c r="AT3711" s="263"/>
      <c r="AU3711" s="264"/>
      <c r="AZ3711" s="230" t="s">
        <v>9837</v>
      </c>
      <c r="BA3711" s="231">
        <v>35116606.789999999</v>
      </c>
      <c r="BC3711" s="211" t="s">
        <v>11183</v>
      </c>
      <c r="BD3711" s="212">
        <v>14417</v>
      </c>
    </row>
    <row r="3712" spans="17:56" x14ac:dyDescent="0.55000000000000004">
      <c r="Q3712" s="203" t="s">
        <v>5483</v>
      </c>
      <c r="R3712" s="203"/>
      <c r="S3712" s="204">
        <v>62298.43</v>
      </c>
      <c r="Y3712" t="s">
        <v>68880</v>
      </c>
      <c r="Z3712" s="284">
        <v>2115.21</v>
      </c>
      <c r="AB3712" s="276" t="s">
        <v>44831</v>
      </c>
      <c r="AC3712" s="277">
        <v>2587546.2200000002</v>
      </c>
      <c r="AE3712" s="246" t="s">
        <v>52088</v>
      </c>
      <c r="AF3712" s="247">
        <v>236.56</v>
      </c>
      <c r="AH3712" s="226" t="s">
        <v>49776</v>
      </c>
      <c r="AI3712" s="227">
        <v>7600</v>
      </c>
      <c r="AK3712" s="207" t="s">
        <v>18142</v>
      </c>
      <c r="AL3712" s="208">
        <v>2967.49</v>
      </c>
      <c r="AM3712" s="93"/>
      <c r="AN3712" s="199" t="s">
        <v>14592</v>
      </c>
      <c r="AO3712" s="200">
        <v>17221.689999999999</v>
      </c>
      <c r="AT3712" s="263"/>
      <c r="AU3712" s="264"/>
      <c r="AZ3712" s="230" t="s">
        <v>9838</v>
      </c>
      <c r="BA3712" s="231">
        <v>1142341.21</v>
      </c>
      <c r="BC3712" s="211" t="s">
        <v>11414</v>
      </c>
      <c r="BD3712" s="212">
        <v>7208</v>
      </c>
    </row>
    <row r="3713" spans="17:56" x14ac:dyDescent="0.55000000000000004">
      <c r="Q3713" s="203" t="s">
        <v>5486</v>
      </c>
      <c r="R3713" s="203"/>
      <c r="S3713" s="204">
        <v>140146.60999999999</v>
      </c>
      <c r="Y3713" t="s">
        <v>69812</v>
      </c>
      <c r="Z3713">
        <v>372.34</v>
      </c>
      <c r="AB3713" s="276" t="s">
        <v>67540</v>
      </c>
      <c r="AC3713" s="277">
        <v>107810.65</v>
      </c>
      <c r="AE3713" s="246" t="s">
        <v>62592</v>
      </c>
      <c r="AF3713" s="247">
        <v>-0.12</v>
      </c>
      <c r="AH3713" s="226" t="s">
        <v>34810</v>
      </c>
      <c r="AI3713" s="227">
        <v>342481.74</v>
      </c>
      <c r="AK3713" s="207" t="s">
        <v>18143</v>
      </c>
      <c r="AL3713" s="208">
        <v>83807.62</v>
      </c>
      <c r="AM3713" s="93"/>
      <c r="AN3713" s="199" t="s">
        <v>14593</v>
      </c>
      <c r="AO3713" s="200">
        <v>6078.1</v>
      </c>
      <c r="AT3713" s="263"/>
      <c r="AU3713" s="264"/>
      <c r="AZ3713" s="230" t="s">
        <v>9839</v>
      </c>
      <c r="BA3713" s="231">
        <v>916411.11</v>
      </c>
      <c r="BC3713" s="211" t="s">
        <v>10023</v>
      </c>
      <c r="BD3713" s="212">
        <v>170302</v>
      </c>
    </row>
    <row r="3714" spans="17:56" x14ac:dyDescent="0.55000000000000004">
      <c r="Q3714" s="203" t="s">
        <v>5497</v>
      </c>
      <c r="R3714" s="203"/>
      <c r="S3714" s="204">
        <v>526175.59</v>
      </c>
      <c r="Y3714" t="s">
        <v>68881</v>
      </c>
      <c r="Z3714">
        <v>8.9</v>
      </c>
      <c r="AB3714" s="276" t="s">
        <v>67541</v>
      </c>
      <c r="AC3714" s="277">
        <v>2725.42</v>
      </c>
      <c r="AE3714" s="246" t="s">
        <v>52089</v>
      </c>
      <c r="AF3714" s="247">
        <v>1.6</v>
      </c>
      <c r="AH3714" s="226" t="s">
        <v>34811</v>
      </c>
      <c r="AI3714" s="227">
        <v>1895969.7</v>
      </c>
      <c r="AK3714" s="207" t="s">
        <v>18144</v>
      </c>
      <c r="AL3714" s="208">
        <v>108194.13</v>
      </c>
      <c r="AM3714" s="93"/>
      <c r="AN3714" s="199" t="s">
        <v>14594</v>
      </c>
      <c r="AO3714" s="200">
        <v>4433.96</v>
      </c>
      <c r="AT3714" s="263"/>
      <c r="AU3714" s="264"/>
      <c r="AZ3714" s="230" t="s">
        <v>9840</v>
      </c>
      <c r="BA3714" s="231">
        <v>436578.63</v>
      </c>
      <c r="BC3714" s="211" t="s">
        <v>6842</v>
      </c>
      <c r="BD3714" s="212">
        <v>5469</v>
      </c>
    </row>
    <row r="3715" spans="17:56" x14ac:dyDescent="0.55000000000000004">
      <c r="Q3715" s="203" t="s">
        <v>5499</v>
      </c>
      <c r="R3715" s="203"/>
      <c r="S3715" s="204">
        <v>29985.79</v>
      </c>
      <c r="Y3715" t="s">
        <v>59246</v>
      </c>
      <c r="Z3715" s="284">
        <v>36808.49</v>
      </c>
      <c r="AB3715" s="276" t="s">
        <v>33485</v>
      </c>
      <c r="AC3715" s="277">
        <v>159110.76999999999</v>
      </c>
      <c r="AE3715" s="246" t="s">
        <v>55008</v>
      </c>
      <c r="AF3715" s="247">
        <v>4006.18</v>
      </c>
      <c r="AH3715" s="226" t="s">
        <v>44650</v>
      </c>
      <c r="AI3715" s="227">
        <v>50020.800000000003</v>
      </c>
      <c r="AK3715" s="207" t="s">
        <v>13315</v>
      </c>
      <c r="AL3715" s="208">
        <v>141568.93</v>
      </c>
      <c r="AM3715" s="93"/>
      <c r="AN3715" s="199" t="s">
        <v>14595</v>
      </c>
      <c r="AO3715" s="200">
        <v>-14620</v>
      </c>
      <c r="AT3715" s="263"/>
      <c r="AU3715" s="264"/>
      <c r="AZ3715" s="230" t="s">
        <v>9841</v>
      </c>
      <c r="BA3715" s="231">
        <v>221665.61</v>
      </c>
      <c r="BC3715" s="211" t="s">
        <v>7523</v>
      </c>
      <c r="BD3715" s="212">
        <v>118854</v>
      </c>
    </row>
    <row r="3716" spans="17:56" x14ac:dyDescent="0.55000000000000004">
      <c r="Q3716" s="203" t="s">
        <v>5512</v>
      </c>
      <c r="R3716" s="203"/>
      <c r="S3716" s="204">
        <v>3358.68</v>
      </c>
      <c r="Y3716" t="s">
        <v>71736</v>
      </c>
      <c r="Z3716" s="284">
        <v>9939.09</v>
      </c>
      <c r="AB3716" s="276" t="s">
        <v>55108</v>
      </c>
      <c r="AC3716" s="277">
        <v>184018</v>
      </c>
      <c r="AE3716" s="246" t="s">
        <v>52090</v>
      </c>
      <c r="AF3716" s="247">
        <v>306.58</v>
      </c>
      <c r="AH3716" s="226" t="s">
        <v>34812</v>
      </c>
      <c r="AI3716" s="227">
        <v>171976.38</v>
      </c>
      <c r="AK3716" s="207" t="s">
        <v>18145</v>
      </c>
      <c r="AL3716" s="208">
        <v>34324.1</v>
      </c>
      <c r="AM3716" s="93"/>
      <c r="AN3716" s="199" t="s">
        <v>14596</v>
      </c>
      <c r="AO3716" s="200">
        <v>2060.7199999999998</v>
      </c>
      <c r="AT3716" s="263"/>
      <c r="AU3716" s="264"/>
      <c r="AZ3716" s="230" t="s">
        <v>9842</v>
      </c>
      <c r="BA3716" s="231">
        <v>2257000.5099999998</v>
      </c>
      <c r="BC3716" s="211" t="s">
        <v>7925</v>
      </c>
      <c r="BD3716" s="212">
        <v>2196</v>
      </c>
    </row>
    <row r="3717" spans="17:56" x14ac:dyDescent="0.55000000000000004">
      <c r="Q3717" s="203" t="s">
        <v>5501</v>
      </c>
      <c r="R3717" s="203"/>
      <c r="S3717" s="204">
        <v>1590247.25</v>
      </c>
      <c r="Y3717" t="s">
        <v>62270</v>
      </c>
      <c r="Z3717" s="284">
        <v>7942</v>
      </c>
      <c r="AB3717" s="276" t="s">
        <v>56070</v>
      </c>
      <c r="AC3717" s="277">
        <v>130471.87</v>
      </c>
      <c r="AE3717" s="246" t="s">
        <v>52091</v>
      </c>
      <c r="AF3717" s="247">
        <v>981.91</v>
      </c>
      <c r="AH3717" s="226" t="s">
        <v>44651</v>
      </c>
      <c r="AI3717" s="227">
        <v>7085.55</v>
      </c>
      <c r="AK3717" s="207" t="s">
        <v>18146</v>
      </c>
      <c r="AL3717" s="208">
        <v>2215.5</v>
      </c>
      <c r="AM3717" s="93"/>
      <c r="AN3717" s="199" t="s">
        <v>14597</v>
      </c>
      <c r="AO3717" s="200">
        <v>73799.17</v>
      </c>
      <c r="AT3717" s="263"/>
      <c r="AU3717" s="264"/>
      <c r="AZ3717" s="230" t="s">
        <v>9843</v>
      </c>
      <c r="BA3717" s="231">
        <v>2503966.9300000002</v>
      </c>
      <c r="BC3717" s="211" t="s">
        <v>8440</v>
      </c>
      <c r="BD3717" s="212">
        <v>21793</v>
      </c>
    </row>
    <row r="3718" spans="17:56" x14ac:dyDescent="0.55000000000000004">
      <c r="Q3718" s="203" t="s">
        <v>5503</v>
      </c>
      <c r="R3718" s="203"/>
      <c r="S3718" s="204">
        <v>1688680.46</v>
      </c>
      <c r="Y3718" t="s">
        <v>71737</v>
      </c>
      <c r="Z3718">
        <v>475</v>
      </c>
      <c r="AB3718" s="276" t="s">
        <v>56071</v>
      </c>
      <c r="AC3718" s="277">
        <v>687.17</v>
      </c>
      <c r="AE3718" s="246" t="s">
        <v>64146</v>
      </c>
      <c r="AF3718" s="247">
        <v>1004.54</v>
      </c>
      <c r="AH3718" s="226" t="s">
        <v>46802</v>
      </c>
      <c r="AI3718" s="227">
        <v>81372.42</v>
      </c>
      <c r="AK3718" s="207" t="s">
        <v>18147</v>
      </c>
      <c r="AL3718" s="208">
        <v>10732.74</v>
      </c>
      <c r="AM3718" s="93"/>
      <c r="AN3718" s="199" t="s">
        <v>14598</v>
      </c>
      <c r="AO3718" s="200">
        <v>866016.11</v>
      </c>
      <c r="AT3718" s="263"/>
      <c r="AU3718" s="264"/>
      <c r="AZ3718" s="230" t="s">
        <v>9844</v>
      </c>
      <c r="BA3718" s="231">
        <v>6950382.2199999997</v>
      </c>
      <c r="BC3718" s="211" t="s">
        <v>8820</v>
      </c>
      <c r="BD3718" s="212">
        <v>2000</v>
      </c>
    </row>
    <row r="3719" spans="17:56" x14ac:dyDescent="0.55000000000000004">
      <c r="Q3719" s="203" t="s">
        <v>5505</v>
      </c>
      <c r="R3719" s="203"/>
      <c r="S3719" s="204">
        <v>317.10000000000002</v>
      </c>
      <c r="Y3719" t="s">
        <v>70827</v>
      </c>
      <c r="Z3719" s="284">
        <v>1708</v>
      </c>
      <c r="AB3719" s="276" t="s">
        <v>33486</v>
      </c>
      <c r="AC3719" s="277">
        <v>300389.53999999998</v>
      </c>
      <c r="AE3719" s="246" t="s">
        <v>52092</v>
      </c>
      <c r="AF3719" s="247">
        <v>13152.56</v>
      </c>
      <c r="AH3719" s="226" t="s">
        <v>39000</v>
      </c>
      <c r="AI3719" s="227">
        <v>278595.49</v>
      </c>
      <c r="AK3719" s="207" t="s">
        <v>18148</v>
      </c>
      <c r="AL3719" s="208">
        <v>3616.32</v>
      </c>
      <c r="AM3719" s="93"/>
      <c r="AN3719" s="199" t="s">
        <v>14599</v>
      </c>
      <c r="AO3719" s="200">
        <v>1794.94</v>
      </c>
      <c r="AT3719" s="263"/>
      <c r="AU3719" s="264"/>
      <c r="AZ3719" s="230" t="s">
        <v>9845</v>
      </c>
      <c r="BA3719" s="231">
        <v>731327.39</v>
      </c>
      <c r="BC3719" s="211" t="s">
        <v>9116</v>
      </c>
      <c r="BD3719" s="212">
        <v>8078.21</v>
      </c>
    </row>
    <row r="3720" spans="17:56" x14ac:dyDescent="0.55000000000000004">
      <c r="Q3720" s="203" t="s">
        <v>5506</v>
      </c>
      <c r="R3720" s="203"/>
      <c r="S3720" s="204">
        <v>370040.32000000001</v>
      </c>
      <c r="Y3720" t="s">
        <v>40659</v>
      </c>
      <c r="Z3720" s="284">
        <v>236698.17</v>
      </c>
      <c r="AB3720" s="276" t="s">
        <v>33487</v>
      </c>
      <c r="AC3720" s="277">
        <v>376638.69</v>
      </c>
      <c r="AE3720" s="246" t="s">
        <v>62593</v>
      </c>
      <c r="AF3720" s="247">
        <v>-0.93</v>
      </c>
      <c r="AH3720" s="226" t="s">
        <v>39001</v>
      </c>
      <c r="AI3720" s="227">
        <v>44044.17</v>
      </c>
      <c r="AK3720" s="207" t="s">
        <v>18149</v>
      </c>
      <c r="AL3720" s="208">
        <v>9768.36</v>
      </c>
      <c r="AM3720" s="93"/>
      <c r="AN3720" s="199" t="s">
        <v>14600</v>
      </c>
      <c r="AO3720" s="200">
        <v>126006.2</v>
      </c>
      <c r="AT3720" s="263"/>
      <c r="AU3720" s="264"/>
      <c r="AZ3720" s="230" t="s">
        <v>9846</v>
      </c>
      <c r="BA3720" s="231">
        <v>468377.59</v>
      </c>
      <c r="BC3720" s="211" t="s">
        <v>9419</v>
      </c>
      <c r="BD3720" s="212">
        <v>67680.899999999994</v>
      </c>
    </row>
    <row r="3721" spans="17:56" x14ac:dyDescent="0.55000000000000004">
      <c r="Q3721" s="203" t="s">
        <v>5507</v>
      </c>
      <c r="R3721" s="203"/>
      <c r="S3721" s="204">
        <v>1627893.83</v>
      </c>
      <c r="Y3721" t="s">
        <v>34250</v>
      </c>
      <c r="Z3721">
        <v>-429.42</v>
      </c>
      <c r="AB3721" s="276" t="s">
        <v>34995</v>
      </c>
      <c r="AC3721" s="277">
        <v>116213.74</v>
      </c>
      <c r="AE3721" s="246" t="s">
        <v>55951</v>
      </c>
      <c r="AF3721" s="247">
        <v>68068</v>
      </c>
      <c r="AH3721" s="226" t="s">
        <v>42305</v>
      </c>
      <c r="AI3721" s="227">
        <v>244500</v>
      </c>
      <c r="AK3721" s="207" t="s">
        <v>18150</v>
      </c>
      <c r="AL3721" s="208">
        <v>78003</v>
      </c>
      <c r="AM3721" s="93"/>
      <c r="AN3721" s="199" t="s">
        <v>14601</v>
      </c>
      <c r="AO3721" s="200">
        <v>2495</v>
      </c>
      <c r="AT3721" s="263"/>
      <c r="AU3721" s="264"/>
      <c r="AZ3721" s="230" t="s">
        <v>9847</v>
      </c>
      <c r="BA3721" s="231">
        <v>5645840.3099999996</v>
      </c>
      <c r="BC3721" s="211" t="s">
        <v>10722</v>
      </c>
      <c r="BD3721" s="212">
        <v>4862</v>
      </c>
    </row>
    <row r="3722" spans="17:56" x14ac:dyDescent="0.55000000000000004">
      <c r="Q3722" s="203" t="s">
        <v>5509</v>
      </c>
      <c r="R3722" s="203"/>
      <c r="S3722" s="204">
        <v>91601.2</v>
      </c>
      <c r="Y3722" t="s">
        <v>35776</v>
      </c>
      <c r="Z3722" s="284">
        <v>1139854.72</v>
      </c>
      <c r="AB3722" s="276" t="s">
        <v>33488</v>
      </c>
      <c r="AC3722" s="277">
        <v>2730</v>
      </c>
      <c r="AE3722" s="246" t="s">
        <v>33343</v>
      </c>
      <c r="AF3722" s="247">
        <v>65553.91</v>
      </c>
      <c r="AH3722" s="226" t="s">
        <v>42306</v>
      </c>
      <c r="AI3722" s="227">
        <v>18704.25</v>
      </c>
      <c r="AK3722" s="207" t="s">
        <v>18151</v>
      </c>
      <c r="AL3722" s="208">
        <v>338907.65</v>
      </c>
      <c r="AM3722" s="93"/>
      <c r="AN3722" s="199" t="s">
        <v>14602</v>
      </c>
      <c r="AO3722" s="200">
        <v>17164.98</v>
      </c>
      <c r="AT3722" s="263"/>
      <c r="AU3722" s="264"/>
      <c r="AZ3722" s="230" t="s">
        <v>9848</v>
      </c>
      <c r="BA3722" s="231">
        <v>127222243.23999999</v>
      </c>
      <c r="BC3722" s="211" t="s">
        <v>11415</v>
      </c>
      <c r="BD3722" s="212">
        <v>884.82</v>
      </c>
    </row>
    <row r="3723" spans="17:56" x14ac:dyDescent="0.55000000000000004">
      <c r="Q3723" s="203" t="s">
        <v>5510</v>
      </c>
      <c r="R3723" s="203"/>
      <c r="S3723" s="204">
        <v>681696.8</v>
      </c>
      <c r="Y3723" t="s">
        <v>68922</v>
      </c>
      <c r="Z3723" s="284">
        <v>121525.4</v>
      </c>
      <c r="AB3723" s="276" t="s">
        <v>52359</v>
      </c>
      <c r="AC3723" s="277">
        <v>56781.26</v>
      </c>
      <c r="AE3723" s="246" t="s">
        <v>39020</v>
      </c>
      <c r="AF3723" s="247">
        <v>241268.83</v>
      </c>
      <c r="AH3723" s="226" t="s">
        <v>42307</v>
      </c>
      <c r="AI3723" s="227">
        <v>34262.86</v>
      </c>
      <c r="AK3723" s="207" t="s">
        <v>18152</v>
      </c>
      <c r="AL3723" s="208">
        <v>201028</v>
      </c>
      <c r="AM3723" s="93"/>
      <c r="AN3723" s="199" t="s">
        <v>14603</v>
      </c>
      <c r="AO3723" s="200">
        <v>113768.53</v>
      </c>
      <c r="AT3723" s="263"/>
      <c r="AU3723" s="264"/>
      <c r="AZ3723" s="230" t="s">
        <v>9849</v>
      </c>
      <c r="BA3723" s="231">
        <v>370104.74</v>
      </c>
      <c r="BC3723" s="211" t="s">
        <v>11688</v>
      </c>
      <c r="BD3723" s="212">
        <v>140146.60999999999</v>
      </c>
    </row>
    <row r="3724" spans="17:56" x14ac:dyDescent="0.55000000000000004">
      <c r="Q3724" s="203" t="s">
        <v>5511</v>
      </c>
      <c r="R3724" s="203"/>
      <c r="S3724" s="204">
        <v>233236.6</v>
      </c>
      <c r="Y3724" t="s">
        <v>68926</v>
      </c>
      <c r="Z3724" s="284">
        <v>935397.54</v>
      </c>
      <c r="AB3724" s="276" t="s">
        <v>67542</v>
      </c>
      <c r="AC3724" s="277">
        <v>128.85</v>
      </c>
      <c r="AE3724" s="246" t="s">
        <v>39021</v>
      </c>
      <c r="AF3724" s="247">
        <v>219469.67</v>
      </c>
      <c r="AH3724" s="226" t="s">
        <v>52066</v>
      </c>
      <c r="AI3724" s="227">
        <v>5230.45</v>
      </c>
      <c r="AK3724" s="207" t="s">
        <v>18153</v>
      </c>
      <c r="AL3724" s="208">
        <v>1031894.03</v>
      </c>
      <c r="AM3724" s="93"/>
      <c r="AN3724" s="199" t="s">
        <v>14604</v>
      </c>
      <c r="AO3724" s="200">
        <v>1463483.8</v>
      </c>
      <c r="AT3724" s="263"/>
      <c r="AU3724" s="264"/>
      <c r="AZ3724" s="230" t="s">
        <v>9850</v>
      </c>
      <c r="BA3724" s="231">
        <v>809716.47</v>
      </c>
      <c r="BC3724" s="211" t="s">
        <v>10024</v>
      </c>
      <c r="BD3724" s="212">
        <v>371964.54</v>
      </c>
    </row>
    <row r="3725" spans="17:56" x14ac:dyDescent="0.55000000000000004">
      <c r="Q3725" s="203" t="s">
        <v>5860</v>
      </c>
      <c r="R3725" s="203"/>
      <c r="S3725" s="204">
        <v>113722464.73999999</v>
      </c>
      <c r="Y3725" t="s">
        <v>34251</v>
      </c>
      <c r="Z3725" s="284">
        <v>16305</v>
      </c>
      <c r="AB3725" s="276" t="s">
        <v>66585</v>
      </c>
      <c r="AC3725" s="277">
        <v>147510.59</v>
      </c>
      <c r="AE3725" s="246" t="s">
        <v>63646</v>
      </c>
      <c r="AF3725" s="247">
        <v>6200</v>
      </c>
      <c r="AH3725" s="226" t="s">
        <v>52067</v>
      </c>
      <c r="AI3725" s="227">
        <v>8582.2900000000009</v>
      </c>
      <c r="AK3725" s="207" t="s">
        <v>13316</v>
      </c>
      <c r="AL3725" s="208">
        <v>19277.669999999998</v>
      </c>
      <c r="AM3725" s="93"/>
      <c r="AN3725" s="199" t="s">
        <v>14605</v>
      </c>
      <c r="AO3725" s="200">
        <v>4490</v>
      </c>
      <c r="AT3725" s="263"/>
      <c r="AU3725" s="264"/>
      <c r="AZ3725" s="230" t="s">
        <v>9851</v>
      </c>
      <c r="BA3725" s="231">
        <v>290800.24</v>
      </c>
      <c r="BC3725" s="211" t="s">
        <v>6843</v>
      </c>
      <c r="BD3725" s="212">
        <v>6717.35</v>
      </c>
    </row>
    <row r="3726" spans="17:56" x14ac:dyDescent="0.55000000000000004">
      <c r="Q3726" s="203" t="s">
        <v>5513</v>
      </c>
      <c r="R3726" s="203"/>
      <c r="S3726" s="204">
        <v>57853.29</v>
      </c>
      <c r="Y3726" t="s">
        <v>68927</v>
      </c>
      <c r="Z3726">
        <v>967.5</v>
      </c>
      <c r="AB3726" s="276" t="s">
        <v>34996</v>
      </c>
      <c r="AC3726" s="277">
        <v>304.10000000000002</v>
      </c>
      <c r="AE3726" s="246" t="s">
        <v>33344</v>
      </c>
      <c r="AF3726" s="247">
        <v>43020.23</v>
      </c>
      <c r="AH3726" s="226" t="s">
        <v>52068</v>
      </c>
      <c r="AI3726" s="227">
        <v>1056.69</v>
      </c>
      <c r="AK3726" s="207" t="s">
        <v>18154</v>
      </c>
      <c r="AL3726" s="208">
        <v>3.93</v>
      </c>
      <c r="AM3726" s="93"/>
      <c r="AN3726" s="199" t="s">
        <v>14606</v>
      </c>
      <c r="AO3726" s="200">
        <v>83038.679999999993</v>
      </c>
      <c r="AT3726" s="263"/>
      <c r="AU3726" s="264"/>
      <c r="AZ3726" s="230" t="s">
        <v>9852</v>
      </c>
      <c r="BA3726" s="231">
        <v>1713614.93</v>
      </c>
      <c r="BC3726" s="211" t="s">
        <v>7237</v>
      </c>
      <c r="BD3726" s="212">
        <v>2374</v>
      </c>
    </row>
    <row r="3727" spans="17:56" x14ac:dyDescent="0.55000000000000004">
      <c r="Q3727" s="203" t="s">
        <v>5521</v>
      </c>
      <c r="R3727" s="203"/>
      <c r="S3727" s="204">
        <v>554.37</v>
      </c>
      <c r="Y3727" t="s">
        <v>68928</v>
      </c>
      <c r="Z3727">
        <v>210.93</v>
      </c>
      <c r="AB3727" s="276" t="s">
        <v>57415</v>
      </c>
      <c r="AC3727" s="277">
        <v>2700</v>
      </c>
      <c r="AE3727" s="246" t="s">
        <v>33345</v>
      </c>
      <c r="AF3727" s="247">
        <v>147088.32000000001</v>
      </c>
      <c r="AH3727" s="226" t="s">
        <v>52069</v>
      </c>
      <c r="AI3727" s="227">
        <v>3054.53</v>
      </c>
      <c r="AK3727" s="207" t="s">
        <v>18155</v>
      </c>
      <c r="AL3727" s="208">
        <v>1157613.28</v>
      </c>
      <c r="AM3727" s="93"/>
      <c r="AN3727" s="199" t="s">
        <v>14607</v>
      </c>
      <c r="AO3727" s="200">
        <v>15192.1</v>
      </c>
      <c r="AT3727" s="263"/>
      <c r="AU3727" s="264"/>
      <c r="AZ3727" s="230" t="s">
        <v>9853</v>
      </c>
      <c r="BA3727" s="231">
        <v>523285.27</v>
      </c>
      <c r="BC3727" s="211" t="s">
        <v>7524</v>
      </c>
      <c r="BD3727" s="212">
        <v>8766</v>
      </c>
    </row>
    <row r="3728" spans="17:56" x14ac:dyDescent="0.55000000000000004">
      <c r="Q3728" s="203" t="s">
        <v>5525</v>
      </c>
      <c r="R3728" s="203"/>
      <c r="S3728" s="204">
        <v>46410.33</v>
      </c>
      <c r="Y3728" t="s">
        <v>34252</v>
      </c>
      <c r="Z3728" s="284">
        <v>283714.71000000002</v>
      </c>
      <c r="AB3728" s="276" t="s">
        <v>33489</v>
      </c>
      <c r="AC3728" s="277">
        <v>1047.42</v>
      </c>
      <c r="AE3728" s="246" t="s">
        <v>34841</v>
      </c>
      <c r="AF3728" s="247">
        <v>66981.16</v>
      </c>
      <c r="AH3728" s="226" t="s">
        <v>48774</v>
      </c>
      <c r="AI3728" s="227">
        <v>12896.85</v>
      </c>
      <c r="AK3728" s="207" t="s">
        <v>13318</v>
      </c>
      <c r="AL3728" s="208">
        <v>89905.64</v>
      </c>
      <c r="AM3728" s="93"/>
      <c r="AN3728" s="199" t="s">
        <v>14608</v>
      </c>
      <c r="AO3728" s="200">
        <v>58307.89</v>
      </c>
      <c r="AT3728" s="263"/>
      <c r="AU3728" s="264"/>
      <c r="AZ3728" s="230" t="s">
        <v>9854</v>
      </c>
      <c r="BA3728" s="231">
        <v>1387695.51</v>
      </c>
      <c r="BC3728" s="211" t="s">
        <v>7926</v>
      </c>
      <c r="BD3728" s="212">
        <v>460</v>
      </c>
    </row>
    <row r="3729" spans="17:56" x14ac:dyDescent="0.55000000000000004">
      <c r="Q3729" s="203" t="s">
        <v>5529</v>
      </c>
      <c r="R3729" s="203"/>
      <c r="S3729" s="204">
        <v>64853.279999999999</v>
      </c>
      <c r="Y3729" t="s">
        <v>68932</v>
      </c>
      <c r="Z3729" s="284">
        <v>47500</v>
      </c>
      <c r="AB3729" s="276" t="s">
        <v>33490</v>
      </c>
      <c r="AC3729" s="277">
        <v>343176.65</v>
      </c>
      <c r="AE3729" s="246" t="s">
        <v>52093</v>
      </c>
      <c r="AF3729" s="247">
        <v>52421.279999999999</v>
      </c>
      <c r="AH3729" s="226" t="s">
        <v>49777</v>
      </c>
      <c r="AI3729" s="227">
        <v>158012.25</v>
      </c>
      <c r="AK3729" s="207" t="s">
        <v>13319</v>
      </c>
      <c r="AL3729" s="208">
        <v>3823.34</v>
      </c>
      <c r="AM3729" s="93"/>
      <c r="AN3729" s="199" t="s">
        <v>34395</v>
      </c>
      <c r="AO3729" s="200">
        <v>97.72</v>
      </c>
      <c r="AT3729" s="263"/>
      <c r="AU3729" s="264"/>
      <c r="AZ3729" s="230" t="s">
        <v>9855</v>
      </c>
      <c r="BA3729" s="231">
        <v>360357.51</v>
      </c>
      <c r="BC3729" s="211" t="s">
        <v>9117</v>
      </c>
      <c r="BD3729" s="212">
        <v>9110.74</v>
      </c>
    </row>
    <row r="3730" spans="17:56" x14ac:dyDescent="0.55000000000000004">
      <c r="Q3730" s="203" t="s">
        <v>5530</v>
      </c>
      <c r="R3730" s="203"/>
      <c r="S3730" s="204">
        <v>20313.580000000002</v>
      </c>
      <c r="Y3730" t="s">
        <v>59902</v>
      </c>
      <c r="Z3730" s="284">
        <v>3995.12</v>
      </c>
      <c r="AB3730" s="276" t="s">
        <v>61966</v>
      </c>
      <c r="AC3730" s="277">
        <v>47783.26</v>
      </c>
      <c r="AE3730" s="246" t="s">
        <v>57342</v>
      </c>
      <c r="AF3730" s="247">
        <v>8824.64</v>
      </c>
      <c r="AH3730" s="226" t="s">
        <v>52070</v>
      </c>
      <c r="AI3730" s="227">
        <v>75685</v>
      </c>
      <c r="AK3730" s="207" t="s">
        <v>18156</v>
      </c>
      <c r="AL3730" s="208">
        <v>5056.55</v>
      </c>
      <c r="AM3730" s="93"/>
      <c r="AN3730" s="199" t="s">
        <v>14609</v>
      </c>
      <c r="AO3730" s="200">
        <v>20192</v>
      </c>
      <c r="AT3730" s="263"/>
      <c r="AU3730" s="264"/>
      <c r="AZ3730" s="230" t="s">
        <v>9856</v>
      </c>
      <c r="BA3730" s="231">
        <v>429688.1</v>
      </c>
      <c r="BC3730" s="211" t="s">
        <v>9476</v>
      </c>
      <c r="BD3730" s="212">
        <v>6441</v>
      </c>
    </row>
    <row r="3731" spans="17:56" x14ac:dyDescent="0.55000000000000004">
      <c r="Q3731" s="203" t="s">
        <v>5532</v>
      </c>
      <c r="R3731" s="203"/>
      <c r="S3731" s="204">
        <v>26922.639999999999</v>
      </c>
      <c r="Y3731" t="s">
        <v>71738</v>
      </c>
      <c r="Z3731" s="284">
        <v>2334.59</v>
      </c>
      <c r="AB3731" s="276" t="s">
        <v>33491</v>
      </c>
      <c r="AC3731" s="277">
        <v>100804.05</v>
      </c>
      <c r="AE3731" s="246" t="s">
        <v>36172</v>
      </c>
      <c r="AF3731" s="247">
        <v>96266.83</v>
      </c>
      <c r="AH3731" s="226" t="s">
        <v>48775</v>
      </c>
      <c r="AI3731" s="227">
        <v>4985.68</v>
      </c>
      <c r="AK3731" s="207" t="s">
        <v>18157</v>
      </c>
      <c r="AL3731" s="208">
        <v>398349.41</v>
      </c>
      <c r="AM3731" s="93"/>
      <c r="AN3731" s="199" t="s">
        <v>14610</v>
      </c>
      <c r="AO3731" s="200">
        <v>36351.56</v>
      </c>
      <c r="AT3731" s="263"/>
      <c r="AU3731" s="264"/>
      <c r="AZ3731" s="230" t="s">
        <v>9857</v>
      </c>
      <c r="BA3731" s="231">
        <v>789698.03</v>
      </c>
      <c r="BC3731" s="211" t="s">
        <v>9571</v>
      </c>
      <c r="BD3731" s="212">
        <v>1019</v>
      </c>
    </row>
    <row r="3732" spans="17:56" x14ac:dyDescent="0.55000000000000004">
      <c r="Q3732" s="203" t="s">
        <v>5537</v>
      </c>
      <c r="R3732" s="203"/>
      <c r="S3732" s="204">
        <v>8500.0400000000009</v>
      </c>
      <c r="Y3732" t="s">
        <v>71739</v>
      </c>
      <c r="Z3732" s="284">
        <v>151328.19</v>
      </c>
      <c r="AB3732" s="276" t="s">
        <v>33492</v>
      </c>
      <c r="AC3732" s="277">
        <v>822671.82</v>
      </c>
      <c r="AE3732" s="246" t="s">
        <v>46811</v>
      </c>
      <c r="AF3732" s="247">
        <v>420</v>
      </c>
      <c r="AH3732" s="226" t="s">
        <v>33311</v>
      </c>
      <c r="AI3732" s="227">
        <v>366486.24</v>
      </c>
      <c r="AK3732" s="207" t="s">
        <v>18158</v>
      </c>
      <c r="AL3732" s="208">
        <v>32062.639999999999</v>
      </c>
      <c r="AM3732" s="93"/>
      <c r="AN3732" s="199" t="s">
        <v>14611</v>
      </c>
      <c r="AO3732" s="200">
        <v>2494.9899999999998</v>
      </c>
      <c r="AT3732" s="263"/>
      <c r="AU3732" s="264"/>
      <c r="AZ3732" s="230" t="s">
        <v>9858</v>
      </c>
      <c r="BA3732" s="231">
        <v>1064734.46</v>
      </c>
      <c r="BC3732" s="211" t="s">
        <v>11780</v>
      </c>
      <c r="BD3732" s="212">
        <v>4912</v>
      </c>
    </row>
    <row r="3733" spans="17:56" x14ac:dyDescent="0.55000000000000004">
      <c r="Q3733" s="203" t="s">
        <v>5544</v>
      </c>
      <c r="R3733" s="203"/>
      <c r="S3733" s="204">
        <v>5852</v>
      </c>
      <c r="Y3733" t="s">
        <v>68933</v>
      </c>
      <c r="Z3733">
        <v>57.23</v>
      </c>
      <c r="AB3733" s="276" t="s">
        <v>33493</v>
      </c>
      <c r="AC3733" s="277">
        <v>2928896.87</v>
      </c>
      <c r="AE3733" s="246" t="s">
        <v>62954</v>
      </c>
      <c r="AF3733" s="247">
        <v>368.3</v>
      </c>
      <c r="AH3733" s="226" t="s">
        <v>33312</v>
      </c>
      <c r="AI3733" s="227">
        <v>1510214.34</v>
      </c>
      <c r="AK3733" s="207" t="s">
        <v>18159</v>
      </c>
      <c r="AL3733" s="208">
        <v>34493.089999999997</v>
      </c>
      <c r="AM3733" s="93"/>
      <c r="AN3733" s="199" t="s">
        <v>14612</v>
      </c>
      <c r="AO3733" s="200">
        <v>19431.21</v>
      </c>
      <c r="AT3733" s="263"/>
      <c r="AU3733" s="264"/>
      <c r="AZ3733" s="230" t="s">
        <v>9859</v>
      </c>
      <c r="BA3733" s="231">
        <v>270822.64</v>
      </c>
      <c r="BC3733" s="211" t="s">
        <v>10025</v>
      </c>
      <c r="BD3733" s="212">
        <v>39800.089999999997</v>
      </c>
    </row>
    <row r="3734" spans="17:56" x14ac:dyDescent="0.55000000000000004">
      <c r="Q3734" s="203" t="s">
        <v>5549</v>
      </c>
      <c r="R3734" s="203"/>
      <c r="S3734" s="204">
        <v>107822.48</v>
      </c>
      <c r="Y3734" t="s">
        <v>70831</v>
      </c>
      <c r="Z3734" s="284">
        <v>-5980</v>
      </c>
      <c r="AB3734" s="276" t="s">
        <v>70522</v>
      </c>
      <c r="AC3734" s="277">
        <v>15300</v>
      </c>
      <c r="AE3734" s="246" t="s">
        <v>52094</v>
      </c>
      <c r="AF3734" s="247">
        <v>20.059999999999999</v>
      </c>
      <c r="AH3734" s="226" t="s">
        <v>36158</v>
      </c>
      <c r="AI3734" s="227">
        <v>7145</v>
      </c>
      <c r="AK3734" s="207" t="s">
        <v>18160</v>
      </c>
      <c r="AL3734" s="208">
        <v>161801.72</v>
      </c>
      <c r="AM3734" s="93"/>
      <c r="AN3734" s="199" t="s">
        <v>14613</v>
      </c>
      <c r="AO3734" s="200">
        <v>2596.81</v>
      </c>
      <c r="AT3734" s="263"/>
      <c r="AU3734" s="264"/>
      <c r="AZ3734" s="230" t="s">
        <v>9860</v>
      </c>
      <c r="BA3734" s="231">
        <v>85790.86</v>
      </c>
      <c r="BC3734" s="211" t="s">
        <v>7008</v>
      </c>
      <c r="BD3734" s="212">
        <v>5145</v>
      </c>
    </row>
    <row r="3735" spans="17:56" x14ac:dyDescent="0.55000000000000004">
      <c r="Q3735" s="203" t="s">
        <v>5554</v>
      </c>
      <c r="R3735" s="203"/>
      <c r="S3735" s="204">
        <v>1871.81</v>
      </c>
      <c r="Y3735" t="s">
        <v>68935</v>
      </c>
      <c r="Z3735" s="284">
        <v>2822.24</v>
      </c>
      <c r="AB3735" s="276" t="s">
        <v>52361</v>
      </c>
      <c r="AC3735" s="277">
        <v>927.52</v>
      </c>
      <c r="AE3735" s="246" t="s">
        <v>62594</v>
      </c>
      <c r="AF3735" s="247">
        <v>-5.99</v>
      </c>
      <c r="AH3735" s="226" t="s">
        <v>34813</v>
      </c>
      <c r="AI3735" s="227">
        <v>298749.78000000003</v>
      </c>
      <c r="AK3735" s="207" t="s">
        <v>18161</v>
      </c>
      <c r="AL3735" s="208">
        <v>28692.91</v>
      </c>
      <c r="AM3735" s="93"/>
      <c r="AN3735" s="199" t="s">
        <v>14614</v>
      </c>
      <c r="AO3735" s="200">
        <v>2337.5</v>
      </c>
      <c r="AT3735" s="263"/>
      <c r="AU3735" s="264"/>
      <c r="AZ3735" s="230" t="s">
        <v>12060</v>
      </c>
      <c r="BA3735" s="231">
        <v>61831.47</v>
      </c>
      <c r="BC3735" s="211" t="s">
        <v>7238</v>
      </c>
      <c r="BD3735" s="212">
        <v>1549</v>
      </c>
    </row>
    <row r="3736" spans="17:56" x14ac:dyDescent="0.55000000000000004">
      <c r="Q3736" s="203" t="s">
        <v>5556</v>
      </c>
      <c r="R3736" s="203"/>
      <c r="S3736" s="204">
        <v>44100</v>
      </c>
      <c r="Y3736" t="s">
        <v>34253</v>
      </c>
      <c r="Z3736" s="284">
        <v>218654.27</v>
      </c>
      <c r="AB3736" s="276" t="s">
        <v>52362</v>
      </c>
      <c r="AC3736" s="277">
        <v>1237.3900000000001</v>
      </c>
      <c r="AE3736" s="246" t="s">
        <v>55009</v>
      </c>
      <c r="AF3736" s="247">
        <v>2380.9499999999998</v>
      </c>
      <c r="AH3736" s="226" t="s">
        <v>33313</v>
      </c>
      <c r="AI3736" s="227">
        <v>3308086.72</v>
      </c>
      <c r="AK3736" s="207" t="s">
        <v>18162</v>
      </c>
      <c r="AL3736" s="208">
        <v>333679</v>
      </c>
      <c r="AM3736" s="93"/>
      <c r="AN3736" s="199" t="s">
        <v>14615</v>
      </c>
      <c r="AO3736" s="200">
        <v>724218.16</v>
      </c>
      <c r="AT3736" s="263"/>
      <c r="AU3736" s="264"/>
      <c r="AZ3736" s="230" t="s">
        <v>9861</v>
      </c>
      <c r="BA3736" s="231">
        <v>6029444.7400000002</v>
      </c>
      <c r="BC3736" s="211" t="s">
        <v>7525</v>
      </c>
      <c r="BD3736" s="212">
        <v>13515.98</v>
      </c>
    </row>
    <row r="3737" spans="17:56" x14ac:dyDescent="0.55000000000000004">
      <c r="Q3737" s="203" t="s">
        <v>5557</v>
      </c>
      <c r="R3737" s="203"/>
      <c r="S3737" s="204">
        <v>56762.66</v>
      </c>
      <c r="Y3737" t="s">
        <v>34254</v>
      </c>
      <c r="Z3737" s="284">
        <v>658413.31000000006</v>
      </c>
      <c r="AB3737" s="276" t="s">
        <v>52363</v>
      </c>
      <c r="AC3737" s="277">
        <v>4060.12</v>
      </c>
      <c r="AE3737" s="246" t="s">
        <v>55010</v>
      </c>
      <c r="AF3737" s="247">
        <v>182.13</v>
      </c>
      <c r="AH3737" s="226" t="s">
        <v>46803</v>
      </c>
      <c r="AI3737" s="227">
        <v>42667.96</v>
      </c>
      <c r="AK3737" s="207" t="s">
        <v>18163</v>
      </c>
      <c r="AL3737" s="208">
        <v>223833.44</v>
      </c>
      <c r="AM3737" s="93"/>
      <c r="AN3737" s="199" t="s">
        <v>14616</v>
      </c>
      <c r="AO3737" s="200">
        <v>296433.05</v>
      </c>
      <c r="AT3737" s="263"/>
      <c r="AU3737" s="264"/>
      <c r="AZ3737" s="230" t="s">
        <v>9862</v>
      </c>
      <c r="BA3737" s="231">
        <v>4845557.08</v>
      </c>
      <c r="BC3737" s="211" t="s">
        <v>7927</v>
      </c>
      <c r="BD3737" s="212">
        <v>2284</v>
      </c>
    </row>
    <row r="3738" spans="17:56" x14ac:dyDescent="0.55000000000000004">
      <c r="Q3738" s="203" t="s">
        <v>5569</v>
      </c>
      <c r="R3738" s="203"/>
      <c r="S3738" s="204">
        <v>11965.3</v>
      </c>
      <c r="Y3738" t="s">
        <v>34255</v>
      </c>
      <c r="Z3738" s="284">
        <v>431740.72</v>
      </c>
      <c r="AB3738" s="276" t="s">
        <v>44832</v>
      </c>
      <c r="AC3738" s="277">
        <v>1500</v>
      </c>
      <c r="AE3738" s="246" t="s">
        <v>55011</v>
      </c>
      <c r="AF3738" s="247">
        <v>583.33000000000004</v>
      </c>
      <c r="AH3738" s="226" t="s">
        <v>33314</v>
      </c>
      <c r="AI3738" s="227">
        <v>895999.42</v>
      </c>
      <c r="AK3738" s="207" t="s">
        <v>18164</v>
      </c>
      <c r="AL3738" s="208">
        <v>218915.61</v>
      </c>
      <c r="AM3738" s="93"/>
      <c r="AN3738" s="199" t="s">
        <v>14617</v>
      </c>
      <c r="AO3738" s="200">
        <v>8749.98</v>
      </c>
      <c r="AT3738" s="263"/>
      <c r="AU3738" s="264"/>
      <c r="AZ3738" s="230" t="s">
        <v>9863</v>
      </c>
      <c r="BA3738" s="231">
        <v>1711345.93</v>
      </c>
      <c r="BC3738" s="211" t="s">
        <v>8160</v>
      </c>
      <c r="BD3738" s="212">
        <v>398</v>
      </c>
    </row>
    <row r="3739" spans="17:56" x14ac:dyDescent="0.55000000000000004">
      <c r="Q3739" s="203" t="s">
        <v>5573</v>
      </c>
      <c r="R3739" s="203"/>
      <c r="S3739" s="204">
        <v>12146.01</v>
      </c>
      <c r="Y3739" t="s">
        <v>34256</v>
      </c>
      <c r="Z3739" s="284">
        <v>15009.76</v>
      </c>
      <c r="AB3739" s="276" t="s">
        <v>66586</v>
      </c>
      <c r="AC3739" s="277">
        <v>20000</v>
      </c>
      <c r="AE3739" s="246" t="s">
        <v>63095</v>
      </c>
      <c r="AF3739" s="247">
        <v>8627.5</v>
      </c>
      <c r="AH3739" s="226" t="s">
        <v>34814</v>
      </c>
      <c r="AI3739" s="227">
        <v>15583.2</v>
      </c>
      <c r="AK3739" s="207" t="s">
        <v>18165</v>
      </c>
      <c r="AL3739" s="208">
        <v>392996</v>
      </c>
      <c r="AM3739" s="93"/>
      <c r="AN3739" s="199" t="s">
        <v>14618</v>
      </c>
      <c r="AO3739" s="200">
        <v>95562.95</v>
      </c>
      <c r="AT3739" s="263"/>
      <c r="AU3739" s="264"/>
      <c r="AZ3739" s="230" t="s">
        <v>9864</v>
      </c>
      <c r="BA3739" s="231">
        <v>850037.03</v>
      </c>
      <c r="BC3739" s="211" t="s">
        <v>9118</v>
      </c>
      <c r="BD3739" s="212">
        <v>18372</v>
      </c>
    </row>
    <row r="3740" spans="17:56" x14ac:dyDescent="0.55000000000000004">
      <c r="Q3740" s="203" t="s">
        <v>5575</v>
      </c>
      <c r="R3740" s="203"/>
      <c r="S3740" s="204">
        <v>89845.72</v>
      </c>
      <c r="Y3740" t="s">
        <v>34257</v>
      </c>
      <c r="Z3740" s="284">
        <v>17217.53</v>
      </c>
      <c r="AB3740" s="276" t="s">
        <v>70523</v>
      </c>
      <c r="AC3740" s="277">
        <v>668.94</v>
      </c>
      <c r="AE3740" s="246" t="s">
        <v>61918</v>
      </c>
      <c r="AF3740" s="247">
        <v>31100</v>
      </c>
      <c r="AH3740" s="226" t="s">
        <v>33315</v>
      </c>
      <c r="AI3740" s="227">
        <v>627510.43999999994</v>
      </c>
      <c r="AK3740" s="207" t="s">
        <v>18166</v>
      </c>
      <c r="AL3740" s="208">
        <v>46375.39</v>
      </c>
      <c r="AM3740" s="93"/>
      <c r="AN3740" s="199" t="s">
        <v>14619</v>
      </c>
      <c r="AO3740" s="200">
        <v>256772.78</v>
      </c>
      <c r="AT3740" s="263"/>
      <c r="AU3740" s="264"/>
      <c r="AZ3740" s="230" t="s">
        <v>9865</v>
      </c>
      <c r="BA3740" s="231">
        <v>221704.28</v>
      </c>
      <c r="BC3740" s="211" t="s">
        <v>9477</v>
      </c>
      <c r="BD3740" s="212">
        <v>33142.120000000003</v>
      </c>
    </row>
    <row r="3741" spans="17:56" x14ac:dyDescent="0.55000000000000004">
      <c r="Q3741" s="203" t="s">
        <v>5577</v>
      </c>
      <c r="R3741" s="203"/>
      <c r="S3741" s="204">
        <v>4912</v>
      </c>
      <c r="Y3741" t="s">
        <v>66738</v>
      </c>
      <c r="Z3741" s="284">
        <v>1426442.86</v>
      </c>
      <c r="AB3741" s="276" t="s">
        <v>44833</v>
      </c>
      <c r="AC3741" s="277">
        <v>3033.24</v>
      </c>
      <c r="AE3741" s="246" t="s">
        <v>61919</v>
      </c>
      <c r="AF3741" s="247">
        <v>2379.41</v>
      </c>
      <c r="AH3741" s="226" t="s">
        <v>39002</v>
      </c>
      <c r="AI3741" s="227">
        <v>412630.11</v>
      </c>
      <c r="AK3741" s="207" t="s">
        <v>18167</v>
      </c>
      <c r="AL3741" s="208">
        <v>131911.34</v>
      </c>
      <c r="AM3741" s="93"/>
      <c r="AN3741" s="199" t="s">
        <v>14620</v>
      </c>
      <c r="AO3741" s="200">
        <v>5508729.1900000004</v>
      </c>
      <c r="AT3741" s="263"/>
      <c r="AU3741" s="264"/>
      <c r="AZ3741" s="230" t="s">
        <v>9866</v>
      </c>
      <c r="BA3741" s="231">
        <v>21864689.850000001</v>
      </c>
      <c r="BC3741" s="211" t="s">
        <v>11781</v>
      </c>
      <c r="BD3741" s="212">
        <v>17500</v>
      </c>
    </row>
    <row r="3742" spans="17:56" x14ac:dyDescent="0.55000000000000004">
      <c r="Q3742" s="203" t="s">
        <v>5578</v>
      </c>
      <c r="R3742" s="203"/>
      <c r="S3742" s="204">
        <v>17500</v>
      </c>
      <c r="Y3742" t="s">
        <v>58699</v>
      </c>
      <c r="Z3742" s="284">
        <v>294815.48</v>
      </c>
      <c r="AB3742" s="276" t="s">
        <v>64266</v>
      </c>
      <c r="AC3742" s="277">
        <v>1132.8800000000001</v>
      </c>
      <c r="AE3742" s="246" t="s">
        <v>61920</v>
      </c>
      <c r="AF3742" s="247">
        <v>7301.02</v>
      </c>
      <c r="AH3742" s="226" t="s">
        <v>33316</v>
      </c>
      <c r="AI3742" s="227">
        <v>512775.42</v>
      </c>
      <c r="AK3742" s="207" t="s">
        <v>18168</v>
      </c>
      <c r="AL3742" s="208">
        <v>14373.72</v>
      </c>
      <c r="AM3742" s="93"/>
      <c r="AN3742" s="199" t="s">
        <v>14621</v>
      </c>
      <c r="AO3742" s="200">
        <v>14779.83</v>
      </c>
      <c r="AT3742" s="263"/>
      <c r="AU3742" s="264"/>
      <c r="AZ3742" s="230" t="s">
        <v>9867</v>
      </c>
      <c r="BA3742" s="231">
        <v>94649.03</v>
      </c>
      <c r="BC3742" s="211" t="s">
        <v>10026</v>
      </c>
      <c r="BD3742" s="212">
        <v>91906.1</v>
      </c>
    </row>
    <row r="3743" spans="17:56" x14ac:dyDescent="0.55000000000000004">
      <c r="Q3743" s="203" t="s">
        <v>5585</v>
      </c>
      <c r="R3743" s="203"/>
      <c r="S3743" s="204">
        <v>47776.92</v>
      </c>
      <c r="Y3743" t="s">
        <v>35777</v>
      </c>
      <c r="Z3743" s="284">
        <v>137830.49</v>
      </c>
      <c r="AB3743" s="276" t="s">
        <v>42441</v>
      </c>
      <c r="AC3743" s="277">
        <v>4986.16</v>
      </c>
      <c r="AE3743" s="246" t="s">
        <v>63096</v>
      </c>
      <c r="AF3743" s="247">
        <v>3258.34</v>
      </c>
      <c r="AH3743" s="226" t="s">
        <v>33317</v>
      </c>
      <c r="AI3743" s="227">
        <v>78254.66</v>
      </c>
      <c r="AK3743" s="207" t="s">
        <v>18169</v>
      </c>
      <c r="AL3743" s="208">
        <v>282425.77</v>
      </c>
      <c r="AM3743" s="93"/>
      <c r="AN3743" s="199" t="s">
        <v>14622</v>
      </c>
      <c r="AO3743" s="200">
        <v>5650525.8799999999</v>
      </c>
      <c r="AT3743" s="263"/>
      <c r="AU3743" s="264"/>
      <c r="AZ3743" s="230" t="s">
        <v>9868</v>
      </c>
      <c r="BA3743" s="231">
        <v>173303.25</v>
      </c>
      <c r="BC3743" s="211" t="s">
        <v>7239</v>
      </c>
      <c r="BD3743" s="212">
        <v>752</v>
      </c>
    </row>
    <row r="3744" spans="17:56" x14ac:dyDescent="0.55000000000000004">
      <c r="Q3744" s="203" t="s">
        <v>5861</v>
      </c>
      <c r="R3744" s="203"/>
      <c r="S3744" s="204">
        <v>625962.43000000005</v>
      </c>
      <c r="Y3744" t="s">
        <v>55478</v>
      </c>
      <c r="Z3744">
        <v>-420.46</v>
      </c>
      <c r="AB3744" s="276" t="s">
        <v>42442</v>
      </c>
      <c r="AC3744" s="277">
        <v>721.54</v>
      </c>
      <c r="AE3744" s="246" t="s">
        <v>61196</v>
      </c>
      <c r="AF3744" s="247">
        <v>19060.53</v>
      </c>
      <c r="AH3744" s="226" t="s">
        <v>34815</v>
      </c>
      <c r="AI3744" s="227">
        <v>84316.9</v>
      </c>
      <c r="AK3744" s="207" t="s">
        <v>18170</v>
      </c>
      <c r="AL3744" s="208">
        <v>191158.64</v>
      </c>
      <c r="AM3744" s="93"/>
      <c r="AN3744" s="199" t="s">
        <v>14623</v>
      </c>
      <c r="AO3744" s="200">
        <v>11849084.810000001</v>
      </c>
      <c r="AT3744" s="263"/>
      <c r="AU3744" s="264"/>
      <c r="AZ3744" s="230" t="s">
        <v>9869</v>
      </c>
      <c r="BA3744" s="231">
        <v>9110151.2599999998</v>
      </c>
      <c r="BC3744" s="211" t="s">
        <v>7526</v>
      </c>
      <c r="BD3744" s="212">
        <v>18760</v>
      </c>
    </row>
    <row r="3745" spans="17:56" x14ac:dyDescent="0.55000000000000004">
      <c r="Q3745" s="203" t="s">
        <v>12096</v>
      </c>
      <c r="R3745" s="203"/>
      <c r="S3745" s="204">
        <v>8021.79</v>
      </c>
      <c r="Y3745" t="s">
        <v>66740</v>
      </c>
      <c r="Z3745" s="284">
        <v>10106.200000000001</v>
      </c>
      <c r="AB3745" s="276" t="s">
        <v>42443</v>
      </c>
      <c r="AC3745" s="277">
        <v>1371.66</v>
      </c>
      <c r="AE3745" s="246" t="s">
        <v>52097</v>
      </c>
      <c r="AF3745" s="247">
        <v>6895.32</v>
      </c>
      <c r="AH3745" s="226" t="s">
        <v>36159</v>
      </c>
      <c r="AI3745" s="227">
        <v>37216.5</v>
      </c>
      <c r="AK3745" s="207" t="s">
        <v>18171</v>
      </c>
      <c r="AL3745" s="208">
        <v>62572.53</v>
      </c>
      <c r="AM3745" s="93"/>
      <c r="AN3745" s="199" t="s">
        <v>14624</v>
      </c>
      <c r="AO3745" s="200">
        <v>232529.54</v>
      </c>
      <c r="AT3745" s="263"/>
      <c r="AU3745" s="264"/>
      <c r="AZ3745" s="230" t="s">
        <v>9870</v>
      </c>
      <c r="BA3745" s="231">
        <v>561350.36</v>
      </c>
      <c r="BC3745" s="211" t="s">
        <v>7928</v>
      </c>
      <c r="BD3745" s="212">
        <v>1829</v>
      </c>
    </row>
    <row r="3746" spans="17:56" x14ac:dyDescent="0.55000000000000004">
      <c r="Q3746" s="203" t="s">
        <v>12099</v>
      </c>
      <c r="R3746" s="203"/>
      <c r="S3746" s="204">
        <v>24679</v>
      </c>
      <c r="Y3746" t="s">
        <v>53955</v>
      </c>
      <c r="Z3746" s="284">
        <v>212265.4</v>
      </c>
      <c r="AB3746" s="276" t="s">
        <v>42444</v>
      </c>
      <c r="AC3746" s="277">
        <v>1754.88</v>
      </c>
      <c r="AE3746" s="246" t="s">
        <v>61921</v>
      </c>
      <c r="AF3746" s="247">
        <v>7300.01</v>
      </c>
      <c r="AH3746" s="226" t="s">
        <v>48776</v>
      </c>
      <c r="AI3746" s="227">
        <v>1174</v>
      </c>
      <c r="AK3746" s="207" t="s">
        <v>18172</v>
      </c>
      <c r="AL3746" s="208">
        <v>978878.93</v>
      </c>
      <c r="AM3746" s="93"/>
      <c r="AN3746" s="199" t="s">
        <v>14625</v>
      </c>
      <c r="AO3746" s="200">
        <v>4307423.0599999996</v>
      </c>
      <c r="AT3746" s="263"/>
      <c r="AU3746" s="264"/>
      <c r="AZ3746" s="230" t="s">
        <v>9871</v>
      </c>
      <c r="BA3746" s="231">
        <v>14222158.060000001</v>
      </c>
      <c r="BC3746" s="211" t="s">
        <v>8821</v>
      </c>
      <c r="BD3746" s="212">
        <v>8360.75</v>
      </c>
    </row>
    <row r="3747" spans="17:56" x14ac:dyDescent="0.55000000000000004">
      <c r="Q3747" s="203" t="s">
        <v>12103</v>
      </c>
      <c r="R3747" s="203"/>
      <c r="S3747" s="204">
        <v>62862.02</v>
      </c>
      <c r="Y3747" t="s">
        <v>61231</v>
      </c>
      <c r="Z3747" s="284">
        <v>97437.06</v>
      </c>
      <c r="AB3747" s="276" t="s">
        <v>47963</v>
      </c>
      <c r="AC3747" s="277">
        <v>14023.43</v>
      </c>
      <c r="AE3747" s="246" t="s">
        <v>61922</v>
      </c>
      <c r="AF3747" s="247">
        <v>1625.01</v>
      </c>
      <c r="AH3747" s="226" t="s">
        <v>34816</v>
      </c>
      <c r="AI3747" s="227">
        <v>882123.13</v>
      </c>
      <c r="AK3747" s="207" t="s">
        <v>18173</v>
      </c>
      <c r="AL3747" s="208">
        <v>6968.56</v>
      </c>
      <c r="AM3747" s="93"/>
      <c r="AN3747" s="199" t="s">
        <v>31065</v>
      </c>
      <c r="AO3747" s="200">
        <v>101549.05</v>
      </c>
      <c r="AT3747" s="263"/>
      <c r="AU3747" s="264"/>
      <c r="AZ3747" s="230" t="s">
        <v>9872</v>
      </c>
      <c r="BA3747" s="231">
        <v>110624.56</v>
      </c>
      <c r="BC3747" s="211" t="s">
        <v>9119</v>
      </c>
      <c r="BD3747" s="212">
        <v>103.96</v>
      </c>
    </row>
    <row r="3748" spans="17:56" x14ac:dyDescent="0.55000000000000004">
      <c r="Q3748" s="203" t="s">
        <v>12105</v>
      </c>
      <c r="R3748" s="203"/>
      <c r="S3748" s="204">
        <v>10658.32</v>
      </c>
      <c r="Y3748" t="s">
        <v>50476</v>
      </c>
      <c r="Z3748" s="284">
        <v>56230.13</v>
      </c>
      <c r="AB3748" s="276" t="s">
        <v>40268</v>
      </c>
      <c r="AC3748" s="277">
        <v>25</v>
      </c>
      <c r="AE3748" s="246" t="s">
        <v>61923</v>
      </c>
      <c r="AF3748" s="247">
        <v>682.73</v>
      </c>
      <c r="AH3748" s="226" t="s">
        <v>39003</v>
      </c>
      <c r="AI3748" s="227">
        <v>55207.3</v>
      </c>
      <c r="AK3748" s="207" t="s">
        <v>18174</v>
      </c>
      <c r="AL3748" s="208">
        <v>73622.28</v>
      </c>
      <c r="AM3748" s="93"/>
      <c r="AN3748" s="199" t="s">
        <v>14626</v>
      </c>
      <c r="AO3748" s="200">
        <v>9500</v>
      </c>
      <c r="AT3748" s="263"/>
      <c r="AU3748" s="264"/>
      <c r="AZ3748" s="230" t="s">
        <v>9873</v>
      </c>
      <c r="BA3748" s="231">
        <v>301967.25</v>
      </c>
      <c r="BC3748" s="211" t="s">
        <v>9420</v>
      </c>
      <c r="BD3748" s="212">
        <v>14676</v>
      </c>
    </row>
    <row r="3749" spans="17:56" x14ac:dyDescent="0.55000000000000004">
      <c r="Q3749" s="203" t="s">
        <v>12107</v>
      </c>
      <c r="R3749" s="203"/>
      <c r="S3749" s="204">
        <v>48000</v>
      </c>
      <c r="Y3749" t="s">
        <v>60774</v>
      </c>
      <c r="Z3749" s="284">
        <v>1616.62</v>
      </c>
      <c r="AB3749" s="276" t="s">
        <v>40269</v>
      </c>
      <c r="AC3749" s="277">
        <v>-56.42</v>
      </c>
      <c r="AE3749" s="246" t="s">
        <v>61924</v>
      </c>
      <c r="AF3749" s="247">
        <v>392.25</v>
      </c>
      <c r="AH3749" s="226" t="s">
        <v>33318</v>
      </c>
      <c r="AI3749" s="227">
        <v>494628.67</v>
      </c>
      <c r="AK3749" s="207" t="s">
        <v>18175</v>
      </c>
      <c r="AL3749" s="208">
        <v>165379.01999999999</v>
      </c>
      <c r="AM3749" s="93"/>
      <c r="AN3749" s="199" t="s">
        <v>14627</v>
      </c>
      <c r="AO3749" s="200">
        <v>6036.1</v>
      </c>
      <c r="AT3749" s="263"/>
      <c r="AU3749" s="264"/>
      <c r="AZ3749" s="230" t="s">
        <v>9874</v>
      </c>
      <c r="BA3749" s="231">
        <v>2724791.88</v>
      </c>
      <c r="BC3749" s="211" t="s">
        <v>10027</v>
      </c>
      <c r="BD3749" s="212">
        <v>44481.71</v>
      </c>
    </row>
    <row r="3750" spans="17:56" x14ac:dyDescent="0.55000000000000004">
      <c r="Q3750" s="203" t="s">
        <v>12108</v>
      </c>
      <c r="R3750" s="203"/>
      <c r="S3750" s="204">
        <v>3062.98</v>
      </c>
      <c r="Y3750" t="s">
        <v>68948</v>
      </c>
      <c r="Z3750" s="284">
        <v>153579.69</v>
      </c>
      <c r="AB3750" s="276" t="s">
        <v>61967</v>
      </c>
      <c r="AC3750" s="277">
        <v>1589.09</v>
      </c>
      <c r="AE3750" s="246" t="s">
        <v>52098</v>
      </c>
      <c r="AF3750" s="247">
        <v>4912.25</v>
      </c>
      <c r="AH3750" s="226" t="s">
        <v>33319</v>
      </c>
      <c r="AI3750" s="227">
        <v>98862.720000000001</v>
      </c>
      <c r="AK3750" s="207" t="s">
        <v>18176</v>
      </c>
      <c r="AL3750" s="208">
        <v>2042979.65</v>
      </c>
      <c r="AM3750" s="93"/>
      <c r="AN3750" s="199" t="s">
        <v>14628</v>
      </c>
      <c r="AO3750" s="200">
        <v>3899185.44</v>
      </c>
      <c r="AT3750" s="263"/>
      <c r="AU3750" s="264"/>
      <c r="AZ3750" s="230" t="s">
        <v>9875</v>
      </c>
      <c r="BA3750" s="231">
        <v>14646642.689999999</v>
      </c>
      <c r="BC3750" s="211" t="s">
        <v>6844</v>
      </c>
      <c r="BD3750" s="212">
        <v>11588</v>
      </c>
    </row>
    <row r="3751" spans="17:56" x14ac:dyDescent="0.55000000000000004">
      <c r="Q3751" s="203" t="s">
        <v>12109</v>
      </c>
      <c r="R3751" s="203"/>
      <c r="S3751" s="204">
        <v>11800</v>
      </c>
      <c r="Y3751" t="s">
        <v>68949</v>
      </c>
      <c r="Z3751" s="284">
        <v>18127.060000000001</v>
      </c>
      <c r="AB3751" s="276" t="s">
        <v>61968</v>
      </c>
      <c r="AC3751" s="277">
        <v>7.54</v>
      </c>
      <c r="AE3751" s="246" t="s">
        <v>48779</v>
      </c>
      <c r="AF3751" s="247">
        <v>527</v>
      </c>
      <c r="AH3751" s="226" t="s">
        <v>36160</v>
      </c>
      <c r="AI3751" s="227">
        <v>606.24</v>
      </c>
      <c r="AK3751" s="207" t="s">
        <v>18177</v>
      </c>
      <c r="AL3751" s="208">
        <v>5125.6000000000004</v>
      </c>
      <c r="AM3751" s="93"/>
      <c r="AN3751" s="199" t="s">
        <v>14629</v>
      </c>
      <c r="AO3751" s="200">
        <v>52875</v>
      </c>
      <c r="AT3751" s="263"/>
      <c r="AU3751" s="264"/>
      <c r="AZ3751" s="230" t="s">
        <v>9876</v>
      </c>
      <c r="BA3751" s="231">
        <v>1224714.03</v>
      </c>
      <c r="BC3751" s="211" t="s">
        <v>7009</v>
      </c>
      <c r="BD3751" s="212">
        <v>3291</v>
      </c>
    </row>
    <row r="3752" spans="17:56" x14ac:dyDescent="0.55000000000000004">
      <c r="Q3752" s="203" t="s">
        <v>12110</v>
      </c>
      <c r="R3752" s="203"/>
      <c r="S3752" s="204">
        <v>13250.22</v>
      </c>
      <c r="Y3752" t="s">
        <v>68950</v>
      </c>
      <c r="Z3752">
        <v>726.23</v>
      </c>
      <c r="AB3752" s="276" t="s">
        <v>61969</v>
      </c>
      <c r="AC3752" s="277">
        <v>22.74</v>
      </c>
      <c r="AE3752" s="246" t="s">
        <v>62595</v>
      </c>
      <c r="AF3752" s="247">
        <v>262</v>
      </c>
      <c r="AH3752" s="226" t="s">
        <v>39004</v>
      </c>
      <c r="AI3752" s="227">
        <v>729411.13</v>
      </c>
      <c r="AK3752" s="207" t="s">
        <v>18178</v>
      </c>
      <c r="AL3752" s="208">
        <v>1136442.53</v>
      </c>
      <c r="AM3752" s="93"/>
      <c r="AN3752" s="199" t="s">
        <v>14630</v>
      </c>
      <c r="AO3752" s="200">
        <v>504229.38</v>
      </c>
      <c r="AT3752" s="263"/>
      <c r="AU3752" s="264"/>
      <c r="AZ3752" s="230" t="s">
        <v>9877</v>
      </c>
      <c r="BA3752" s="231">
        <v>30198008.850000001</v>
      </c>
      <c r="BC3752" s="211" t="s">
        <v>7240</v>
      </c>
      <c r="BD3752" s="212">
        <v>27442.99</v>
      </c>
    </row>
    <row r="3753" spans="17:56" x14ac:dyDescent="0.55000000000000004">
      <c r="Q3753" s="203" t="s">
        <v>12111</v>
      </c>
      <c r="R3753" s="203"/>
      <c r="S3753" s="204">
        <v>12276.25</v>
      </c>
      <c r="Y3753" t="s">
        <v>68951</v>
      </c>
      <c r="Z3753" s="284">
        <v>34621.49</v>
      </c>
      <c r="AB3753" s="276" t="s">
        <v>46893</v>
      </c>
      <c r="AC3753" s="277">
        <v>-55.51</v>
      </c>
      <c r="AE3753" s="246" t="s">
        <v>60308</v>
      </c>
      <c r="AF3753" s="247">
        <v>3445.25</v>
      </c>
      <c r="AH3753" s="226" t="s">
        <v>52071</v>
      </c>
      <c r="AI3753" s="227">
        <v>166881.14000000001</v>
      </c>
      <c r="AK3753" s="207" t="s">
        <v>18179</v>
      </c>
      <c r="AL3753" s="208">
        <v>320446.77</v>
      </c>
      <c r="AM3753" s="93"/>
      <c r="AN3753" s="199" t="s">
        <v>14631</v>
      </c>
      <c r="AO3753" s="200">
        <v>26962.5</v>
      </c>
      <c r="AT3753" s="263"/>
      <c r="AU3753" s="264"/>
      <c r="AZ3753" s="230" t="s">
        <v>9878</v>
      </c>
      <c r="BA3753" s="231">
        <v>6932342.4100000001</v>
      </c>
      <c r="BC3753" s="211" t="s">
        <v>7527</v>
      </c>
      <c r="BD3753" s="212">
        <v>9247.92</v>
      </c>
    </row>
    <row r="3754" spans="17:56" x14ac:dyDescent="0.55000000000000004">
      <c r="Q3754" s="203" t="s">
        <v>12112</v>
      </c>
      <c r="R3754" s="203"/>
      <c r="S3754" s="204">
        <v>2763.22</v>
      </c>
      <c r="Y3754" t="s">
        <v>69813</v>
      </c>
      <c r="Z3754" s="284">
        <v>-1050</v>
      </c>
      <c r="AB3754" s="276" t="s">
        <v>67543</v>
      </c>
      <c r="AC3754" s="277">
        <v>3061.83</v>
      </c>
      <c r="AE3754" s="246" t="s">
        <v>46818</v>
      </c>
      <c r="AF3754" s="247">
        <v>318.2</v>
      </c>
      <c r="AH3754" s="226" t="s">
        <v>39005</v>
      </c>
      <c r="AI3754" s="227">
        <v>12253254.529999999</v>
      </c>
      <c r="AK3754" s="207" t="s">
        <v>18180</v>
      </c>
      <c r="AL3754" s="208">
        <v>486282.72</v>
      </c>
      <c r="AM3754" s="93"/>
      <c r="AN3754" s="199" t="s">
        <v>14632</v>
      </c>
      <c r="AO3754" s="200">
        <v>10584.11</v>
      </c>
      <c r="AT3754" s="263"/>
      <c r="AU3754" s="264"/>
      <c r="AZ3754" s="230" t="s">
        <v>9879</v>
      </c>
      <c r="BA3754" s="231">
        <v>402892.87</v>
      </c>
      <c r="BC3754" s="211" t="s">
        <v>7929</v>
      </c>
      <c r="BD3754" s="212">
        <v>686</v>
      </c>
    </row>
    <row r="3755" spans="17:56" x14ac:dyDescent="0.55000000000000004">
      <c r="Q3755" s="203" t="s">
        <v>12114</v>
      </c>
      <c r="R3755" s="203"/>
      <c r="S3755" s="204">
        <v>6383.65</v>
      </c>
      <c r="Y3755" t="s">
        <v>68952</v>
      </c>
      <c r="Z3755" s="284">
        <v>15893.14</v>
      </c>
      <c r="AB3755" s="276" t="s">
        <v>67544</v>
      </c>
      <c r="AC3755" s="277">
        <v>8618</v>
      </c>
      <c r="AE3755" s="246" t="s">
        <v>47894</v>
      </c>
      <c r="AF3755" s="247">
        <v>95.84</v>
      </c>
      <c r="AH3755" s="226" t="s">
        <v>47887</v>
      </c>
      <c r="AI3755" s="227">
        <v>11312.84</v>
      </c>
      <c r="AK3755" s="207" t="s">
        <v>18181</v>
      </c>
      <c r="AL3755" s="208">
        <v>17529.939999999999</v>
      </c>
      <c r="AM3755" s="93"/>
      <c r="AN3755" s="199" t="s">
        <v>14633</v>
      </c>
      <c r="AO3755" s="200">
        <v>2330424.7599999998</v>
      </c>
      <c r="AT3755" s="263"/>
      <c r="AU3755" s="264"/>
      <c r="AZ3755" s="230" t="s">
        <v>9880</v>
      </c>
      <c r="BA3755" s="231">
        <v>426960.64000000001</v>
      </c>
      <c r="BC3755" s="211" t="s">
        <v>9120</v>
      </c>
      <c r="BD3755" s="212">
        <v>696.49</v>
      </c>
    </row>
    <row r="3756" spans="17:56" x14ac:dyDescent="0.55000000000000004">
      <c r="Q3756" s="203" t="s">
        <v>12115</v>
      </c>
      <c r="R3756" s="203"/>
      <c r="S3756" s="204">
        <v>2295.0100000000002</v>
      </c>
      <c r="Y3756" t="s">
        <v>68953</v>
      </c>
      <c r="Z3756" s="284">
        <v>50010.8</v>
      </c>
      <c r="AB3756" s="276" t="s">
        <v>67545</v>
      </c>
      <c r="AC3756" s="277">
        <v>892.85</v>
      </c>
      <c r="AE3756" s="246" t="s">
        <v>48780</v>
      </c>
      <c r="AF3756" s="247">
        <v>300</v>
      </c>
      <c r="AH3756" s="226" t="s">
        <v>44652</v>
      </c>
      <c r="AI3756" s="227">
        <v>26789.59</v>
      </c>
      <c r="AK3756" s="207" t="s">
        <v>18182</v>
      </c>
      <c r="AL3756" s="208">
        <v>111973.31</v>
      </c>
      <c r="AM3756" s="93"/>
      <c r="AN3756" s="199" t="s">
        <v>14634</v>
      </c>
      <c r="AO3756" s="200">
        <v>4949473.72</v>
      </c>
      <c r="AT3756" s="263"/>
      <c r="AU3756" s="264"/>
      <c r="AZ3756" s="230" t="s">
        <v>9881</v>
      </c>
      <c r="BA3756" s="231">
        <v>1079782.22</v>
      </c>
      <c r="BC3756" s="211" t="s">
        <v>9478</v>
      </c>
      <c r="BD3756" s="212">
        <v>23107</v>
      </c>
    </row>
    <row r="3757" spans="17:56" x14ac:dyDescent="0.55000000000000004">
      <c r="Q3757" s="203" t="s">
        <v>12116</v>
      </c>
      <c r="R3757" s="203"/>
      <c r="S3757" s="204">
        <v>39340</v>
      </c>
      <c r="Y3757" t="s">
        <v>68954</v>
      </c>
      <c r="Z3757" s="284">
        <v>1071.22</v>
      </c>
      <c r="AB3757" s="276" t="s">
        <v>67546</v>
      </c>
      <c r="AC3757" s="277">
        <v>2723.86</v>
      </c>
      <c r="AE3757" s="246" t="s">
        <v>34842</v>
      </c>
      <c r="AF3757" s="247">
        <v>3408.93</v>
      </c>
      <c r="AH3757" s="226" t="s">
        <v>39006</v>
      </c>
      <c r="AI3757" s="227">
        <v>723354</v>
      </c>
      <c r="AK3757" s="207" t="s">
        <v>18183</v>
      </c>
      <c r="AL3757" s="208">
        <v>603406.67000000004</v>
      </c>
      <c r="AM3757" s="93"/>
      <c r="AN3757" s="199" t="s">
        <v>31072</v>
      </c>
      <c r="AO3757" s="200">
        <v>22.56</v>
      </c>
      <c r="AT3757" s="263"/>
      <c r="AU3757" s="264"/>
      <c r="AZ3757" s="230" t="s">
        <v>9882</v>
      </c>
      <c r="BA3757" s="231">
        <v>497097.48</v>
      </c>
      <c r="BC3757" s="211" t="s">
        <v>9572</v>
      </c>
      <c r="BD3757" s="212">
        <v>3657</v>
      </c>
    </row>
    <row r="3758" spans="17:56" x14ac:dyDescent="0.55000000000000004">
      <c r="Q3758" s="203" t="s">
        <v>12117</v>
      </c>
      <c r="R3758" s="203"/>
      <c r="S3758" s="204">
        <v>18468</v>
      </c>
      <c r="Y3758" t="s">
        <v>62981</v>
      </c>
      <c r="Z3758" s="284">
        <v>1196225.5</v>
      </c>
      <c r="AB3758" s="276" t="s">
        <v>58858</v>
      </c>
      <c r="AC3758" s="277">
        <v>66250</v>
      </c>
      <c r="AE3758" s="246" t="s">
        <v>39024</v>
      </c>
      <c r="AF3758" s="247">
        <v>24403.81</v>
      </c>
      <c r="AH3758" s="226" t="s">
        <v>39007</v>
      </c>
      <c r="AI3758" s="227">
        <v>272475.81</v>
      </c>
      <c r="AK3758" s="207" t="s">
        <v>18184</v>
      </c>
      <c r="AL3758" s="208">
        <v>15677.33</v>
      </c>
      <c r="AM3758" s="93"/>
      <c r="AN3758" s="199" t="s">
        <v>14635</v>
      </c>
      <c r="AO3758" s="200">
        <v>1994787.55</v>
      </c>
      <c r="AT3758" s="263"/>
      <c r="AU3758" s="264"/>
      <c r="AZ3758" s="230" t="s">
        <v>9883</v>
      </c>
      <c r="BA3758" s="231">
        <v>413216.29</v>
      </c>
      <c r="BC3758" s="211" t="s">
        <v>11419</v>
      </c>
      <c r="BD3758" s="212">
        <v>2461.8000000000002</v>
      </c>
    </row>
    <row r="3759" spans="17:56" x14ac:dyDescent="0.55000000000000004">
      <c r="Q3759" s="203" t="s">
        <v>12126</v>
      </c>
      <c r="R3759" s="203"/>
      <c r="S3759" s="204">
        <v>2490.19</v>
      </c>
      <c r="Y3759" t="s">
        <v>68955</v>
      </c>
      <c r="Z3759" s="284">
        <v>-15000</v>
      </c>
      <c r="AB3759" s="276" t="s">
        <v>70524</v>
      </c>
      <c r="AC3759" s="277">
        <v>1217.45</v>
      </c>
      <c r="AE3759" s="246" t="s">
        <v>39025</v>
      </c>
      <c r="AF3759" s="247">
        <v>3744.45</v>
      </c>
      <c r="AH3759" s="226" t="s">
        <v>33320</v>
      </c>
      <c r="AI3759" s="227">
        <v>9773.06</v>
      </c>
      <c r="AK3759" s="207" t="s">
        <v>18185</v>
      </c>
      <c r="AL3759" s="208">
        <v>40673.81</v>
      </c>
      <c r="AM3759" s="93"/>
      <c r="AN3759" s="199" t="s">
        <v>14636</v>
      </c>
      <c r="AO3759" s="200">
        <v>1315.9</v>
      </c>
      <c r="AT3759" s="263"/>
      <c r="AU3759" s="264"/>
      <c r="AZ3759" s="230" t="s">
        <v>9884</v>
      </c>
      <c r="BA3759" s="231">
        <v>7378331.2000000002</v>
      </c>
      <c r="BC3759" s="211" t="s">
        <v>10028</v>
      </c>
      <c r="BD3759" s="212">
        <v>82178.2</v>
      </c>
    </row>
    <row r="3760" spans="17:56" x14ac:dyDescent="0.55000000000000004">
      <c r="Q3760" s="203" t="s">
        <v>12129</v>
      </c>
      <c r="R3760" s="203"/>
      <c r="S3760" s="204">
        <v>2250</v>
      </c>
      <c r="Y3760" t="s">
        <v>68956</v>
      </c>
      <c r="Z3760">
        <v>239.47</v>
      </c>
      <c r="AB3760" s="276" t="s">
        <v>67547</v>
      </c>
      <c r="AC3760" s="277">
        <v>9516.2199999999993</v>
      </c>
      <c r="AE3760" s="246" t="s">
        <v>39026</v>
      </c>
      <c r="AF3760" s="247">
        <v>284.06</v>
      </c>
      <c r="AH3760" s="226" t="s">
        <v>33321</v>
      </c>
      <c r="AI3760" s="227">
        <v>1781227.78</v>
      </c>
      <c r="AK3760" s="207" t="s">
        <v>18186</v>
      </c>
      <c r="AL3760" s="208">
        <v>8442.98</v>
      </c>
      <c r="AM3760" s="93"/>
      <c r="AN3760" s="199" t="s">
        <v>14637</v>
      </c>
      <c r="AO3760" s="200">
        <v>21.29</v>
      </c>
      <c r="AT3760" s="263"/>
      <c r="AU3760" s="264"/>
      <c r="AZ3760" s="230" t="s">
        <v>9885</v>
      </c>
      <c r="BA3760" s="231">
        <v>238541.2</v>
      </c>
      <c r="BC3760" s="211" t="s">
        <v>6845</v>
      </c>
      <c r="BD3760" s="212">
        <v>16500</v>
      </c>
    </row>
    <row r="3761" spans="17:56" x14ac:dyDescent="0.55000000000000004">
      <c r="Q3761" s="203" t="s">
        <v>12133</v>
      </c>
      <c r="R3761" s="203"/>
      <c r="S3761" s="204">
        <v>5290</v>
      </c>
      <c r="Y3761" t="s">
        <v>64979</v>
      </c>
      <c r="Z3761" s="284">
        <v>58046.04</v>
      </c>
      <c r="AB3761" s="276" t="s">
        <v>67548</v>
      </c>
      <c r="AC3761" s="277">
        <v>3948.9</v>
      </c>
      <c r="AE3761" s="246" t="s">
        <v>39027</v>
      </c>
      <c r="AF3761" s="247">
        <v>917.39</v>
      </c>
      <c r="AH3761" s="226" t="s">
        <v>33322</v>
      </c>
      <c r="AI3761" s="227">
        <v>3538065.07</v>
      </c>
      <c r="AK3761" s="207" t="s">
        <v>18187</v>
      </c>
      <c r="AL3761" s="208">
        <v>23255.9</v>
      </c>
      <c r="AM3761" s="93"/>
      <c r="AN3761" s="199" t="s">
        <v>14638</v>
      </c>
      <c r="AO3761" s="200">
        <v>6309114.3399999999</v>
      </c>
      <c r="AT3761" s="263"/>
      <c r="AU3761" s="264"/>
      <c r="AZ3761" s="230" t="s">
        <v>9886</v>
      </c>
      <c r="BA3761" s="231">
        <v>14861.42</v>
      </c>
      <c r="BC3761" s="211" t="s">
        <v>7528</v>
      </c>
      <c r="BD3761" s="212">
        <v>25318</v>
      </c>
    </row>
    <row r="3762" spans="17:56" x14ac:dyDescent="0.55000000000000004">
      <c r="Q3762" s="203" t="s">
        <v>12134</v>
      </c>
      <c r="R3762" s="203"/>
      <c r="S3762" s="204">
        <v>22789.25</v>
      </c>
      <c r="Y3762" t="s">
        <v>70832</v>
      </c>
      <c r="Z3762">
        <v>49.5</v>
      </c>
      <c r="AB3762" s="276" t="s">
        <v>70525</v>
      </c>
      <c r="AC3762" s="277">
        <v>1374.67</v>
      </c>
      <c r="AE3762" s="246" t="s">
        <v>33353</v>
      </c>
      <c r="AF3762" s="247">
        <v>647.86</v>
      </c>
      <c r="AH3762" s="226" t="s">
        <v>34817</v>
      </c>
      <c r="AI3762" s="227">
        <v>299157.96000000002</v>
      </c>
      <c r="AK3762" s="207" t="s">
        <v>18188</v>
      </c>
      <c r="AL3762" s="208">
        <v>17089.259999999998</v>
      </c>
      <c r="AM3762" s="93"/>
      <c r="AN3762" s="199" t="s">
        <v>14639</v>
      </c>
      <c r="AO3762" s="200">
        <v>3182.25</v>
      </c>
      <c r="AT3762" s="263"/>
      <c r="AU3762" s="264"/>
      <c r="AZ3762" s="230" t="s">
        <v>9887</v>
      </c>
      <c r="BA3762" s="231">
        <v>38201438.210000001</v>
      </c>
      <c r="BC3762" s="211" t="s">
        <v>7930</v>
      </c>
      <c r="BD3762" s="212">
        <v>296</v>
      </c>
    </row>
    <row r="3763" spans="17:56" x14ac:dyDescent="0.55000000000000004">
      <c r="Q3763" s="203" t="s">
        <v>12135</v>
      </c>
      <c r="R3763" s="203"/>
      <c r="S3763" s="204">
        <v>40188.410000000003</v>
      </c>
      <c r="Y3763" t="s">
        <v>63825</v>
      </c>
      <c r="Z3763" s="284">
        <v>12761.4</v>
      </c>
      <c r="AB3763" s="276" t="s">
        <v>67549</v>
      </c>
      <c r="AC3763" s="277">
        <v>32475</v>
      </c>
      <c r="AE3763" s="246" t="s">
        <v>62596</v>
      </c>
      <c r="AF3763" s="247">
        <v>1754.67</v>
      </c>
      <c r="AH3763" s="226" t="s">
        <v>34818</v>
      </c>
      <c r="AI3763" s="227">
        <v>410515.42</v>
      </c>
      <c r="AK3763" s="207" t="s">
        <v>18189</v>
      </c>
      <c r="AL3763" s="208">
        <v>4782.7700000000004</v>
      </c>
      <c r="AM3763" s="93"/>
      <c r="AN3763" s="199" t="s">
        <v>14640</v>
      </c>
      <c r="AO3763" s="200">
        <v>213429.87</v>
      </c>
      <c r="AT3763" s="263"/>
      <c r="AU3763" s="264"/>
      <c r="AZ3763" s="230" t="s">
        <v>9888</v>
      </c>
      <c r="BA3763" s="231">
        <v>448270.52</v>
      </c>
      <c r="BC3763" s="211" t="s">
        <v>8161</v>
      </c>
      <c r="BD3763" s="212">
        <v>4463</v>
      </c>
    </row>
    <row r="3764" spans="17:56" x14ac:dyDescent="0.55000000000000004">
      <c r="Q3764" s="203" t="s">
        <v>12136</v>
      </c>
      <c r="R3764" s="203"/>
      <c r="S3764" s="204">
        <v>3300</v>
      </c>
      <c r="Y3764" t="s">
        <v>66741</v>
      </c>
      <c r="Z3764" s="284">
        <v>107191.64</v>
      </c>
      <c r="AB3764" s="276" t="s">
        <v>58243</v>
      </c>
      <c r="AC3764" s="277">
        <v>7134</v>
      </c>
      <c r="AE3764" s="246" t="s">
        <v>39028</v>
      </c>
      <c r="AF3764" s="247">
        <v>182708.71</v>
      </c>
      <c r="AH3764" s="226" t="s">
        <v>34819</v>
      </c>
      <c r="AI3764" s="227">
        <v>239415.09</v>
      </c>
      <c r="AK3764" s="207" t="s">
        <v>18190</v>
      </c>
      <c r="AL3764" s="208">
        <v>17932.150000000001</v>
      </c>
      <c r="AM3764" s="93"/>
      <c r="AN3764" s="199" t="s">
        <v>14641</v>
      </c>
      <c r="AO3764" s="200">
        <v>770191.32</v>
      </c>
      <c r="AT3764" s="263"/>
      <c r="AU3764" s="264"/>
      <c r="AZ3764" s="230" t="s">
        <v>9889</v>
      </c>
      <c r="BA3764" s="231">
        <v>294680.08</v>
      </c>
      <c r="BC3764" s="211" t="s">
        <v>8441</v>
      </c>
      <c r="BD3764" s="212">
        <v>12056</v>
      </c>
    </row>
    <row r="3765" spans="17:56" x14ac:dyDescent="0.55000000000000004">
      <c r="Q3765" s="203" t="s">
        <v>12138</v>
      </c>
      <c r="R3765" s="203"/>
      <c r="S3765" s="204">
        <v>7907.3</v>
      </c>
      <c r="Y3765" t="s">
        <v>71740</v>
      </c>
      <c r="Z3765" s="284">
        <v>6462.43</v>
      </c>
      <c r="AB3765" s="276" t="s">
        <v>55109</v>
      </c>
      <c r="AC3765" s="277">
        <v>28438.53</v>
      </c>
      <c r="AE3765" s="246" t="s">
        <v>34845</v>
      </c>
      <c r="AF3765" s="247">
        <v>20888.5</v>
      </c>
      <c r="AH3765" s="226" t="s">
        <v>40204</v>
      </c>
      <c r="AI3765" s="227">
        <v>47300</v>
      </c>
      <c r="AK3765" s="207" t="s">
        <v>18191</v>
      </c>
      <c r="AL3765" s="208">
        <v>10293</v>
      </c>
      <c r="AM3765" s="93"/>
      <c r="AN3765" s="199" t="s">
        <v>14642</v>
      </c>
      <c r="AO3765" s="200">
        <v>27938.71</v>
      </c>
      <c r="AT3765" s="263"/>
      <c r="AU3765" s="264"/>
      <c r="AZ3765" s="230" t="s">
        <v>9890</v>
      </c>
      <c r="BA3765" s="231">
        <v>2290243.59</v>
      </c>
      <c r="BC3765" s="211" t="s">
        <v>8822</v>
      </c>
      <c r="BD3765" s="212">
        <v>2002</v>
      </c>
    </row>
    <row r="3766" spans="17:56" x14ac:dyDescent="0.55000000000000004">
      <c r="Q3766" s="203" t="s">
        <v>12140</v>
      </c>
      <c r="R3766" s="203"/>
      <c r="S3766" s="204">
        <v>1373.84</v>
      </c>
      <c r="Y3766" t="s">
        <v>68957</v>
      </c>
      <c r="Z3766" s="284">
        <v>13906</v>
      </c>
      <c r="AB3766" s="276" t="s">
        <v>60391</v>
      </c>
      <c r="AC3766" s="277">
        <v>5541.84</v>
      </c>
      <c r="AE3766" s="246" t="s">
        <v>42315</v>
      </c>
      <c r="AF3766" s="247">
        <v>801</v>
      </c>
      <c r="AH3766" s="226" t="s">
        <v>36161</v>
      </c>
      <c r="AI3766" s="227">
        <v>1639066.87</v>
      </c>
      <c r="AK3766" s="207" t="s">
        <v>18192</v>
      </c>
      <c r="AL3766" s="208">
        <v>989570.1</v>
      </c>
      <c r="AM3766" s="93"/>
      <c r="AN3766" s="199" t="s">
        <v>14643</v>
      </c>
      <c r="AO3766" s="200">
        <v>13685</v>
      </c>
      <c r="AT3766" s="263"/>
      <c r="AU3766" s="264"/>
      <c r="AZ3766" s="230" t="s">
        <v>9891</v>
      </c>
      <c r="BA3766" s="231">
        <v>14799779.92</v>
      </c>
      <c r="BC3766" s="211" t="s">
        <v>9121</v>
      </c>
      <c r="BD3766" s="212">
        <v>13977</v>
      </c>
    </row>
    <row r="3767" spans="17:56" x14ac:dyDescent="0.55000000000000004">
      <c r="Q3767" s="203" t="s">
        <v>12141</v>
      </c>
      <c r="R3767" s="203"/>
      <c r="S3767" s="204">
        <v>14100</v>
      </c>
      <c r="Y3767" t="s">
        <v>63434</v>
      </c>
      <c r="Z3767" s="284">
        <v>1935</v>
      </c>
      <c r="AB3767" s="276" t="s">
        <v>46901</v>
      </c>
      <c r="AC3767" s="277">
        <v>21562.47</v>
      </c>
      <c r="AE3767" s="246" t="s">
        <v>18410</v>
      </c>
      <c r="AF3767" s="247">
        <v>7889.29</v>
      </c>
      <c r="AH3767" s="226" t="s">
        <v>33323</v>
      </c>
      <c r="AI3767" s="227">
        <v>2940.28</v>
      </c>
      <c r="AK3767" s="207" t="s">
        <v>18193</v>
      </c>
      <c r="AL3767" s="208">
        <v>625.83000000000004</v>
      </c>
      <c r="AM3767" s="93"/>
      <c r="AN3767" s="199" t="s">
        <v>14644</v>
      </c>
      <c r="AO3767" s="200">
        <v>17221.689999999999</v>
      </c>
      <c r="AT3767" s="263"/>
      <c r="AU3767" s="264"/>
      <c r="AZ3767" s="230" t="s">
        <v>9892</v>
      </c>
      <c r="BA3767" s="231">
        <v>331379.34000000003</v>
      </c>
      <c r="BC3767" s="211" t="s">
        <v>9479</v>
      </c>
      <c r="BD3767" s="212">
        <v>40543</v>
      </c>
    </row>
    <row r="3768" spans="17:56" x14ac:dyDescent="0.55000000000000004">
      <c r="Q3768" s="203" t="s">
        <v>12145</v>
      </c>
      <c r="R3768" s="203"/>
      <c r="S3768" s="204">
        <v>8529.7000000000007</v>
      </c>
      <c r="Y3768" t="s">
        <v>63435</v>
      </c>
      <c r="Z3768">
        <v>143.6</v>
      </c>
      <c r="AB3768" s="276" t="s">
        <v>61973</v>
      </c>
      <c r="AC3768" s="277">
        <v>58370.04</v>
      </c>
      <c r="AE3768" s="246" t="s">
        <v>55952</v>
      </c>
      <c r="AF3768" s="247">
        <v>7200</v>
      </c>
      <c r="AH3768" s="226" t="s">
        <v>48777</v>
      </c>
      <c r="AI3768" s="227">
        <v>624.61</v>
      </c>
      <c r="AK3768" s="207" t="s">
        <v>18194</v>
      </c>
      <c r="AL3768" s="208">
        <v>1105</v>
      </c>
      <c r="AM3768" s="93"/>
      <c r="AN3768" s="199" t="s">
        <v>14645</v>
      </c>
      <c r="AO3768" s="200">
        <v>8566.68</v>
      </c>
      <c r="AT3768" s="263"/>
      <c r="AU3768" s="264"/>
      <c r="AZ3768" s="230" t="s">
        <v>9893</v>
      </c>
      <c r="BA3768" s="231">
        <v>565432.44999999995</v>
      </c>
      <c r="BC3768" s="211" t="s">
        <v>9573</v>
      </c>
      <c r="BD3768" s="212">
        <v>5813</v>
      </c>
    </row>
    <row r="3769" spans="17:56" x14ac:dyDescent="0.55000000000000004">
      <c r="Q3769" s="203" t="s">
        <v>12146</v>
      </c>
      <c r="R3769" s="203"/>
      <c r="S3769" s="204">
        <v>770</v>
      </c>
      <c r="Y3769" t="s">
        <v>63436</v>
      </c>
      <c r="Z3769">
        <v>465.16</v>
      </c>
      <c r="AB3769" s="276" t="s">
        <v>61974</v>
      </c>
      <c r="AC3769" s="277">
        <v>8402.76</v>
      </c>
      <c r="AE3769" s="246" t="s">
        <v>55953</v>
      </c>
      <c r="AF3769" s="247">
        <v>91366.66</v>
      </c>
      <c r="AH3769" s="226" t="s">
        <v>52072</v>
      </c>
      <c r="AI3769" s="227">
        <v>505.76</v>
      </c>
      <c r="AK3769" s="207" t="s">
        <v>18195</v>
      </c>
      <c r="AL3769" s="208">
        <v>54921.08</v>
      </c>
      <c r="AM3769" s="93"/>
      <c r="AN3769" s="199" t="s">
        <v>14646</v>
      </c>
      <c r="AO3769" s="200">
        <v>11628.76</v>
      </c>
      <c r="AT3769" s="263"/>
      <c r="AU3769" s="264"/>
      <c r="AZ3769" s="230" t="s">
        <v>9894</v>
      </c>
      <c r="BA3769" s="231">
        <v>12461491.119999999</v>
      </c>
      <c r="BC3769" s="211" t="s">
        <v>10029</v>
      </c>
      <c r="BD3769" s="212">
        <v>120968</v>
      </c>
    </row>
    <row r="3770" spans="17:56" x14ac:dyDescent="0.55000000000000004">
      <c r="Q3770" s="203" t="s">
        <v>12148</v>
      </c>
      <c r="R3770" s="203"/>
      <c r="S3770" s="204">
        <v>46235.02</v>
      </c>
      <c r="Y3770" t="s">
        <v>64980</v>
      </c>
      <c r="Z3770">
        <v>10.06</v>
      </c>
      <c r="AB3770" s="276" t="s">
        <v>46904</v>
      </c>
      <c r="AC3770" s="277">
        <v>5070.99</v>
      </c>
      <c r="AE3770" s="246" t="s">
        <v>18411</v>
      </c>
      <c r="AF3770" s="247">
        <v>22749.69</v>
      </c>
      <c r="AH3770" s="226" t="s">
        <v>49778</v>
      </c>
      <c r="AI3770" s="227">
        <v>10700</v>
      </c>
      <c r="AK3770" s="207" t="s">
        <v>18196</v>
      </c>
      <c r="AL3770" s="208">
        <v>1290026.53</v>
      </c>
      <c r="AM3770" s="93"/>
      <c r="AN3770" s="199" t="s">
        <v>14647</v>
      </c>
      <c r="AO3770" s="200">
        <v>373201.49</v>
      </c>
      <c r="AT3770" s="263"/>
      <c r="AU3770" s="264"/>
      <c r="AZ3770" s="230" t="s">
        <v>9895</v>
      </c>
      <c r="BA3770" s="231">
        <v>946265.45</v>
      </c>
      <c r="BC3770" s="211" t="s">
        <v>7010</v>
      </c>
      <c r="BD3770" s="212">
        <v>2252</v>
      </c>
    </row>
    <row r="3771" spans="17:56" x14ac:dyDescent="0.55000000000000004">
      <c r="Q3771" s="203" t="s">
        <v>12149</v>
      </c>
      <c r="R3771" s="203"/>
      <c r="S3771" s="204">
        <v>6066</v>
      </c>
      <c r="Y3771" t="s">
        <v>71741</v>
      </c>
      <c r="Z3771" s="284">
        <v>197779</v>
      </c>
      <c r="AB3771" s="276" t="s">
        <v>46905</v>
      </c>
      <c r="AC3771" s="277">
        <v>14586.93</v>
      </c>
      <c r="AE3771" s="246" t="s">
        <v>39030</v>
      </c>
      <c r="AF3771" s="247">
        <v>63390.94</v>
      </c>
      <c r="AH3771" s="226" t="s">
        <v>34820</v>
      </c>
      <c r="AI3771" s="227">
        <v>940918.28</v>
      </c>
      <c r="AK3771" s="207" t="s">
        <v>18197</v>
      </c>
      <c r="AL3771" s="208">
        <v>4833.87</v>
      </c>
      <c r="AM3771" s="93"/>
      <c r="AN3771" s="199" t="s">
        <v>14648</v>
      </c>
      <c r="AO3771" s="200">
        <v>244064.69</v>
      </c>
      <c r="AT3771" s="263"/>
      <c r="AU3771" s="264"/>
      <c r="AZ3771" s="230" t="s">
        <v>9896</v>
      </c>
      <c r="BA3771" s="231">
        <v>13480527.029999999</v>
      </c>
      <c r="BC3771" s="211" t="s">
        <v>7241</v>
      </c>
      <c r="BD3771" s="212">
        <v>2255</v>
      </c>
    </row>
    <row r="3772" spans="17:56" x14ac:dyDescent="0.55000000000000004">
      <c r="Q3772" s="203" t="s">
        <v>12151</v>
      </c>
      <c r="R3772" s="203"/>
      <c r="S3772" s="204">
        <v>85260</v>
      </c>
      <c r="Y3772" t="s">
        <v>66743</v>
      </c>
      <c r="Z3772" s="284">
        <v>1293217.52</v>
      </c>
      <c r="AB3772" s="276" t="s">
        <v>46906</v>
      </c>
      <c r="AC3772" s="277">
        <v>10107.459999999999</v>
      </c>
      <c r="AE3772" s="246" t="s">
        <v>39031</v>
      </c>
      <c r="AF3772" s="247">
        <v>22190.76</v>
      </c>
      <c r="AH3772" s="226" t="s">
        <v>34821</v>
      </c>
      <c r="AI3772" s="227">
        <v>765810.02</v>
      </c>
      <c r="AK3772" s="207" t="s">
        <v>18198</v>
      </c>
      <c r="AL3772" s="208">
        <v>183985.92000000001</v>
      </c>
      <c r="AM3772" s="93"/>
      <c r="AN3772" s="199" t="s">
        <v>14649</v>
      </c>
      <c r="AO3772" s="200">
        <v>147256.01</v>
      </c>
      <c r="AT3772" s="263"/>
      <c r="AU3772" s="264"/>
      <c r="AZ3772" s="230" t="s">
        <v>9897</v>
      </c>
      <c r="BA3772" s="231">
        <v>895835.98</v>
      </c>
      <c r="BC3772" s="211" t="s">
        <v>7529</v>
      </c>
      <c r="BD3772" s="212">
        <v>6798</v>
      </c>
    </row>
    <row r="3773" spans="17:56" x14ac:dyDescent="0.55000000000000004">
      <c r="Q3773" s="203" t="s">
        <v>12156</v>
      </c>
      <c r="R3773" s="203"/>
      <c r="S3773" s="204">
        <v>20121.71</v>
      </c>
      <c r="Y3773" t="s">
        <v>63437</v>
      </c>
      <c r="Z3773" s="284">
        <v>48439.56</v>
      </c>
      <c r="AB3773" s="276" t="s">
        <v>63137</v>
      </c>
      <c r="AC3773" s="277">
        <v>3282.89</v>
      </c>
      <c r="AE3773" s="246" t="s">
        <v>34848</v>
      </c>
      <c r="AF3773" s="247">
        <v>5478.71</v>
      </c>
      <c r="AH3773" s="226" t="s">
        <v>34822</v>
      </c>
      <c r="AI3773" s="227">
        <v>1719121.14</v>
      </c>
      <c r="AK3773" s="207" t="s">
        <v>18199</v>
      </c>
      <c r="AL3773" s="208">
        <v>435632.15</v>
      </c>
      <c r="AM3773" s="93"/>
      <c r="AN3773" s="199" t="s">
        <v>14650</v>
      </c>
      <c r="AO3773" s="200">
        <v>2060.7199999999998</v>
      </c>
      <c r="AT3773" s="263"/>
      <c r="AU3773" s="264"/>
      <c r="AZ3773" s="230" t="s">
        <v>9898</v>
      </c>
      <c r="BA3773" s="231">
        <v>168537.84</v>
      </c>
      <c r="BC3773" s="211" t="s">
        <v>7931</v>
      </c>
      <c r="BD3773" s="212">
        <v>1130</v>
      </c>
    </row>
    <row r="3774" spans="17:56" x14ac:dyDescent="0.55000000000000004">
      <c r="Q3774" s="203" t="s">
        <v>12158</v>
      </c>
      <c r="R3774" s="203"/>
      <c r="S3774" s="204">
        <v>5753.44</v>
      </c>
      <c r="Y3774" t="s">
        <v>68959</v>
      </c>
      <c r="Z3774" s="284">
        <v>389083.05</v>
      </c>
      <c r="AB3774" s="276" t="s">
        <v>67550</v>
      </c>
      <c r="AC3774" s="277">
        <v>23278.66</v>
      </c>
      <c r="AE3774" s="246" t="s">
        <v>61925</v>
      </c>
      <c r="AF3774" s="247">
        <v>90</v>
      </c>
      <c r="AH3774" s="226" t="s">
        <v>39008</v>
      </c>
      <c r="AI3774" s="227">
        <v>11228.97</v>
      </c>
      <c r="AK3774" s="207" t="s">
        <v>18200</v>
      </c>
      <c r="AL3774" s="208">
        <v>527110.87</v>
      </c>
      <c r="AM3774" s="93"/>
      <c r="AN3774" s="199" t="s">
        <v>14651</v>
      </c>
      <c r="AO3774" s="200">
        <v>226234.39</v>
      </c>
      <c r="AT3774" s="263"/>
      <c r="AU3774" s="264"/>
      <c r="AZ3774" s="230" t="s">
        <v>9899</v>
      </c>
      <c r="BA3774" s="231">
        <v>8174150.7800000003</v>
      </c>
      <c r="BC3774" s="211" t="s">
        <v>8162</v>
      </c>
      <c r="BD3774" s="212">
        <v>154</v>
      </c>
    </row>
    <row r="3775" spans="17:56" x14ac:dyDescent="0.55000000000000004">
      <c r="Q3775" s="203" t="s">
        <v>12159</v>
      </c>
      <c r="R3775" s="203"/>
      <c r="S3775" s="204">
        <v>19474</v>
      </c>
      <c r="Y3775" t="s">
        <v>59443</v>
      </c>
      <c r="Z3775" s="284">
        <v>63488</v>
      </c>
      <c r="AB3775" s="276" t="s">
        <v>40272</v>
      </c>
      <c r="AC3775" s="277">
        <v>23007.96</v>
      </c>
      <c r="AE3775" s="246" t="s">
        <v>40207</v>
      </c>
      <c r="AF3775" s="247">
        <v>334.59</v>
      </c>
      <c r="AH3775" s="226" t="s">
        <v>39009</v>
      </c>
      <c r="AI3775" s="227">
        <v>23648.38</v>
      </c>
      <c r="AK3775" s="207" t="s">
        <v>18201</v>
      </c>
      <c r="AL3775" s="208">
        <v>185693.81</v>
      </c>
      <c r="AM3775" s="93"/>
      <c r="AN3775" s="199" t="s">
        <v>14652</v>
      </c>
      <c r="AO3775" s="200">
        <v>8519589.8200000003</v>
      </c>
      <c r="AT3775" s="263"/>
      <c r="AU3775" s="264"/>
      <c r="AZ3775" s="230" t="s">
        <v>9900</v>
      </c>
      <c r="BA3775" s="231">
        <v>4339204.68</v>
      </c>
      <c r="BC3775" s="211" t="s">
        <v>9122</v>
      </c>
      <c r="BD3775" s="212">
        <v>6602</v>
      </c>
    </row>
    <row r="3776" spans="17:56" x14ac:dyDescent="0.55000000000000004">
      <c r="Q3776" s="203" t="s">
        <v>12160</v>
      </c>
      <c r="R3776" s="203"/>
      <c r="S3776" s="204">
        <v>12542.38</v>
      </c>
      <c r="Y3776" t="s">
        <v>60775</v>
      </c>
      <c r="Z3776" s="284">
        <v>107375</v>
      </c>
      <c r="AB3776" s="276" t="s">
        <v>40273</v>
      </c>
      <c r="AC3776" s="277">
        <v>1760.44</v>
      </c>
      <c r="AE3776" s="246" t="s">
        <v>18412</v>
      </c>
      <c r="AF3776" s="247">
        <v>46029.120000000003</v>
      </c>
      <c r="AH3776" s="226" t="s">
        <v>39010</v>
      </c>
      <c r="AI3776" s="227">
        <v>18931.41</v>
      </c>
      <c r="AK3776" s="207" t="s">
        <v>13321</v>
      </c>
      <c r="AL3776" s="208">
        <v>22100</v>
      </c>
      <c r="AM3776" s="93"/>
      <c r="AN3776" s="199" t="s">
        <v>14653</v>
      </c>
      <c r="AO3776" s="200">
        <v>1794.94</v>
      </c>
      <c r="AT3776" s="263"/>
      <c r="AU3776" s="264"/>
      <c r="AZ3776" s="230" t="s">
        <v>9901</v>
      </c>
      <c r="BA3776" s="231">
        <v>3703279.64</v>
      </c>
      <c r="BC3776" s="211" t="s">
        <v>9480</v>
      </c>
      <c r="BD3776" s="212">
        <v>15811</v>
      </c>
    </row>
    <row r="3777" spans="17:56" x14ac:dyDescent="0.55000000000000004">
      <c r="Q3777" s="203" t="s">
        <v>12166</v>
      </c>
      <c r="R3777" s="203"/>
      <c r="S3777" s="204">
        <v>16461.46</v>
      </c>
      <c r="Y3777" t="s">
        <v>60776</v>
      </c>
      <c r="Z3777" s="284">
        <v>3087.03</v>
      </c>
      <c r="AB3777" s="276" t="s">
        <v>66587</v>
      </c>
      <c r="AC3777" s="277">
        <v>351288.94</v>
      </c>
      <c r="AE3777" s="246" t="s">
        <v>64147</v>
      </c>
      <c r="AF3777" s="247">
        <v>300013.05</v>
      </c>
      <c r="AH3777" s="226" t="s">
        <v>34823</v>
      </c>
      <c r="AI3777" s="227">
        <v>1004986.12</v>
      </c>
      <c r="AK3777" s="207" t="s">
        <v>18202</v>
      </c>
      <c r="AL3777" s="208">
        <v>3099.75</v>
      </c>
      <c r="AM3777" s="93"/>
      <c r="AN3777" s="199" t="s">
        <v>14654</v>
      </c>
      <c r="AO3777" s="200">
        <v>1225863.04</v>
      </c>
      <c r="AT3777" s="263"/>
      <c r="AU3777" s="264"/>
      <c r="AZ3777" s="230" t="s">
        <v>9902</v>
      </c>
      <c r="BA3777" s="231">
        <v>197340.71</v>
      </c>
      <c r="BC3777" s="211" t="s">
        <v>10030</v>
      </c>
      <c r="BD3777" s="212">
        <v>35002</v>
      </c>
    </row>
    <row r="3778" spans="17:56" x14ac:dyDescent="0.55000000000000004">
      <c r="Q3778" s="203" t="s">
        <v>12168</v>
      </c>
      <c r="R3778" s="203"/>
      <c r="S3778" s="204">
        <v>32461</v>
      </c>
      <c r="Y3778" t="s">
        <v>58704</v>
      </c>
      <c r="Z3778">
        <v>30.42</v>
      </c>
      <c r="AB3778" s="276" t="s">
        <v>67551</v>
      </c>
      <c r="AC3778" s="277">
        <v>0.02</v>
      </c>
      <c r="AE3778" s="246" t="s">
        <v>64148</v>
      </c>
      <c r="AF3778" s="247">
        <v>401584.64000000001</v>
      </c>
      <c r="AH3778" s="226" t="s">
        <v>39011</v>
      </c>
      <c r="AI3778" s="227">
        <v>670036.92000000004</v>
      </c>
      <c r="AK3778" s="207" t="s">
        <v>18203</v>
      </c>
      <c r="AL3778" s="208">
        <v>211725.79</v>
      </c>
      <c r="AM3778" s="93"/>
      <c r="AN3778" s="199" t="s">
        <v>14655</v>
      </c>
      <c r="AO3778" s="200">
        <v>154094.48000000001</v>
      </c>
      <c r="AT3778" s="263"/>
      <c r="AU3778" s="264"/>
      <c r="AZ3778" s="230" t="s">
        <v>9903</v>
      </c>
      <c r="BA3778" s="231">
        <v>8645493.8699999992</v>
      </c>
      <c r="BC3778" s="211" t="s">
        <v>6846</v>
      </c>
      <c r="BD3778" s="212">
        <v>29844.19</v>
      </c>
    </row>
    <row r="3779" spans="17:56" x14ac:dyDescent="0.55000000000000004">
      <c r="Q3779" s="203" t="s">
        <v>12169</v>
      </c>
      <c r="R3779" s="203"/>
      <c r="S3779" s="204">
        <v>4173</v>
      </c>
      <c r="Y3779" t="s">
        <v>58705</v>
      </c>
      <c r="Z3779" s="284">
        <v>1058.0899999999999</v>
      </c>
      <c r="AB3779" s="276" t="s">
        <v>20010</v>
      </c>
      <c r="AC3779" s="277">
        <v>1580.66</v>
      </c>
      <c r="AE3779" s="246" t="s">
        <v>64149</v>
      </c>
      <c r="AF3779" s="247">
        <v>-407.37</v>
      </c>
      <c r="AH3779" s="226" t="s">
        <v>34824</v>
      </c>
      <c r="AI3779" s="227">
        <v>1075358.6000000001</v>
      </c>
      <c r="AK3779" s="207" t="s">
        <v>18204</v>
      </c>
      <c r="AL3779" s="208">
        <v>337500</v>
      </c>
      <c r="AM3779" s="93"/>
      <c r="AN3779" s="199" t="s">
        <v>14656</v>
      </c>
      <c r="AO3779" s="200">
        <v>511545.79</v>
      </c>
      <c r="AT3779" s="263"/>
      <c r="AU3779" s="264"/>
      <c r="AZ3779" s="230" t="s">
        <v>9904</v>
      </c>
      <c r="BA3779" s="231">
        <v>154339392.47</v>
      </c>
      <c r="BC3779" s="211" t="s">
        <v>7530</v>
      </c>
      <c r="BD3779" s="212">
        <v>45117</v>
      </c>
    </row>
    <row r="3780" spans="17:56" x14ac:dyDescent="0.55000000000000004">
      <c r="Q3780" s="203" t="s">
        <v>12170</v>
      </c>
      <c r="R3780" s="203"/>
      <c r="S3780" s="204">
        <v>10450</v>
      </c>
      <c r="Y3780" t="s">
        <v>61232</v>
      </c>
      <c r="Z3780" s="284">
        <v>2126.25</v>
      </c>
      <c r="AB3780" s="276" t="s">
        <v>20012</v>
      </c>
      <c r="AC3780" s="277">
        <v>108.66</v>
      </c>
      <c r="AE3780" s="246" t="s">
        <v>52101</v>
      </c>
      <c r="AF3780" s="247">
        <v>6467.79</v>
      </c>
      <c r="AH3780" s="226" t="s">
        <v>33324</v>
      </c>
      <c r="AI3780" s="227">
        <v>608867.52</v>
      </c>
      <c r="AK3780" s="207" t="s">
        <v>18205</v>
      </c>
      <c r="AL3780" s="208">
        <v>945.26</v>
      </c>
      <c r="AM3780" s="93"/>
      <c r="AN3780" s="199" t="s">
        <v>14657</v>
      </c>
      <c r="AO3780" s="200">
        <v>2675.07</v>
      </c>
      <c r="AT3780" s="263"/>
      <c r="AU3780" s="264"/>
      <c r="AZ3780" s="230" t="s">
        <v>9905</v>
      </c>
      <c r="BA3780" s="231">
        <v>3659469.21</v>
      </c>
      <c r="BC3780" s="211" t="s">
        <v>7932</v>
      </c>
      <c r="BD3780" s="212">
        <v>2453</v>
      </c>
    </row>
    <row r="3781" spans="17:56" x14ac:dyDescent="0.55000000000000004">
      <c r="Q3781" s="203" t="s">
        <v>12171</v>
      </c>
      <c r="R3781" s="203"/>
      <c r="S3781" s="204">
        <v>1143.8699999999999</v>
      </c>
      <c r="Y3781" t="s">
        <v>59907</v>
      </c>
      <c r="Z3781">
        <v>61.13</v>
      </c>
      <c r="AB3781" s="276" t="s">
        <v>20013</v>
      </c>
      <c r="AC3781" s="277">
        <v>319.06</v>
      </c>
      <c r="AE3781" s="246" t="s">
        <v>52102</v>
      </c>
      <c r="AF3781" s="247">
        <v>640.28</v>
      </c>
      <c r="AH3781" s="226" t="s">
        <v>46804</v>
      </c>
      <c r="AI3781" s="227">
        <v>514.85</v>
      </c>
      <c r="AK3781" s="207" t="s">
        <v>18206</v>
      </c>
      <c r="AL3781" s="208">
        <v>21667.25</v>
      </c>
      <c r="AM3781" s="93"/>
      <c r="AN3781" s="199" t="s">
        <v>14658</v>
      </c>
      <c r="AO3781" s="200">
        <v>2148594.9700000002</v>
      </c>
      <c r="AT3781" s="263"/>
      <c r="AU3781" s="264"/>
      <c r="AZ3781" s="230" t="s">
        <v>9906</v>
      </c>
      <c r="BA3781" s="231">
        <v>762330.61</v>
      </c>
      <c r="BC3781" s="211" t="s">
        <v>8442</v>
      </c>
      <c r="BD3781" s="212">
        <v>15734.26</v>
      </c>
    </row>
    <row r="3782" spans="17:56" x14ac:dyDescent="0.55000000000000004">
      <c r="Q3782" s="203" t="s">
        <v>12172</v>
      </c>
      <c r="R3782" s="203"/>
      <c r="S3782" s="204">
        <v>30786</v>
      </c>
      <c r="Y3782" t="s">
        <v>60810</v>
      </c>
      <c r="Z3782" s="284">
        <v>21904.720000000001</v>
      </c>
      <c r="AB3782" s="276" t="s">
        <v>33501</v>
      </c>
      <c r="AC3782" s="277">
        <v>-2008.38</v>
      </c>
      <c r="AE3782" s="246" t="s">
        <v>52103</v>
      </c>
      <c r="AF3782" s="247">
        <v>2135.86</v>
      </c>
      <c r="AH3782" s="226" t="s">
        <v>47888</v>
      </c>
      <c r="AI3782" s="227">
        <v>4208.6899999999996</v>
      </c>
      <c r="AK3782" s="207" t="s">
        <v>18207</v>
      </c>
      <c r="AL3782" s="208">
        <v>1590279.3</v>
      </c>
      <c r="AM3782" s="93"/>
      <c r="AN3782" s="199" t="s">
        <v>31092</v>
      </c>
      <c r="AO3782" s="200">
        <v>618.5</v>
      </c>
      <c r="AT3782" s="263"/>
      <c r="AU3782" s="264"/>
      <c r="AZ3782" s="230" t="s">
        <v>9907</v>
      </c>
      <c r="BA3782" s="231">
        <v>221604.09</v>
      </c>
      <c r="BC3782" s="211" t="s">
        <v>8823</v>
      </c>
      <c r="BD3782" s="212">
        <v>2000</v>
      </c>
    </row>
    <row r="3783" spans="17:56" x14ac:dyDescent="0.55000000000000004">
      <c r="Q3783" s="203" t="s">
        <v>12176</v>
      </c>
      <c r="R3783" s="203"/>
      <c r="S3783" s="204">
        <v>96442.31</v>
      </c>
      <c r="Y3783" t="s">
        <v>62294</v>
      </c>
      <c r="Z3783" s="284">
        <v>62471.33</v>
      </c>
      <c r="AB3783" s="276" t="s">
        <v>67552</v>
      </c>
      <c r="AC3783" s="277">
        <v>-0.06</v>
      </c>
      <c r="AE3783" s="246" t="s">
        <v>64150</v>
      </c>
      <c r="AF3783" s="247">
        <v>823.46</v>
      </c>
      <c r="AH3783" s="226" t="s">
        <v>46805</v>
      </c>
      <c r="AI3783" s="227">
        <v>31911.3</v>
      </c>
      <c r="AK3783" s="207" t="s">
        <v>18208</v>
      </c>
      <c r="AL3783" s="208">
        <v>942.78</v>
      </c>
      <c r="AM3783" s="93"/>
      <c r="AN3783" s="199" t="s">
        <v>14659</v>
      </c>
      <c r="AO3783" s="200">
        <v>114204.92</v>
      </c>
      <c r="AT3783" s="263"/>
      <c r="AU3783" s="264"/>
      <c r="AZ3783" s="230" t="s">
        <v>9908</v>
      </c>
      <c r="BA3783" s="231">
        <v>627966.18999999994</v>
      </c>
      <c r="BC3783" s="211" t="s">
        <v>9123</v>
      </c>
      <c r="BD3783" s="212">
        <v>9320.2900000000009</v>
      </c>
    </row>
    <row r="3784" spans="17:56" x14ac:dyDescent="0.55000000000000004">
      <c r="Q3784" s="203" t="s">
        <v>12178</v>
      </c>
      <c r="R3784" s="203"/>
      <c r="S3784" s="204">
        <v>5670</v>
      </c>
      <c r="Y3784" t="s">
        <v>61626</v>
      </c>
      <c r="Z3784" s="284">
        <v>23859.19</v>
      </c>
      <c r="AB3784" s="276" t="s">
        <v>67553</v>
      </c>
      <c r="AC3784" s="277">
        <v>29795.61</v>
      </c>
      <c r="AE3784" s="246" t="s">
        <v>18413</v>
      </c>
      <c r="AF3784" s="247">
        <v>20187.88</v>
      </c>
      <c r="AH3784" s="226" t="s">
        <v>52073</v>
      </c>
      <c r="AI3784" s="227">
        <v>728</v>
      </c>
      <c r="AK3784" s="207" t="s">
        <v>18209</v>
      </c>
      <c r="AL3784" s="208">
        <v>73123.5</v>
      </c>
      <c r="AM3784" s="93"/>
      <c r="AN3784" s="199" t="s">
        <v>31093</v>
      </c>
      <c r="AO3784" s="200">
        <v>374.63</v>
      </c>
      <c r="AT3784" s="263"/>
      <c r="AU3784" s="264"/>
      <c r="AZ3784" s="230" t="s">
        <v>9909</v>
      </c>
      <c r="BA3784" s="231">
        <v>776381.64</v>
      </c>
      <c r="BC3784" s="211" t="s">
        <v>9421</v>
      </c>
      <c r="BD3784" s="212">
        <v>8492.68</v>
      </c>
    </row>
    <row r="3785" spans="17:56" x14ac:dyDescent="0.55000000000000004">
      <c r="Q3785" s="203" t="s">
        <v>12181</v>
      </c>
      <c r="R3785" s="203"/>
      <c r="S3785" s="204">
        <v>765889.34</v>
      </c>
      <c r="Y3785" t="s">
        <v>63826</v>
      </c>
      <c r="Z3785" s="284">
        <v>99921.31</v>
      </c>
      <c r="AB3785" s="276" t="s">
        <v>20016</v>
      </c>
      <c r="AC3785" s="277">
        <v>405722.77</v>
      </c>
      <c r="AE3785" s="246" t="s">
        <v>64151</v>
      </c>
      <c r="AF3785" s="247">
        <v>-18.399999999999999</v>
      </c>
      <c r="AH3785" s="226" t="s">
        <v>46806</v>
      </c>
      <c r="AI3785" s="227">
        <v>2535.5700000000002</v>
      </c>
      <c r="AK3785" s="207" t="s">
        <v>13322</v>
      </c>
      <c r="AL3785" s="208">
        <v>185297.76</v>
      </c>
      <c r="AM3785" s="93"/>
      <c r="AN3785" s="199" t="s">
        <v>14660</v>
      </c>
      <c r="AO3785" s="200">
        <v>1088077.83</v>
      </c>
      <c r="AT3785" s="263"/>
      <c r="AU3785" s="264"/>
      <c r="AZ3785" s="230" t="s">
        <v>9910</v>
      </c>
      <c r="BA3785" s="231">
        <v>381235.21</v>
      </c>
      <c r="BC3785" s="211" t="s">
        <v>10553</v>
      </c>
      <c r="BD3785" s="212">
        <v>20118.2</v>
      </c>
    </row>
    <row r="3786" spans="17:56" x14ac:dyDescent="0.55000000000000004">
      <c r="Q3786" s="203" t="s">
        <v>5591</v>
      </c>
      <c r="R3786" s="203"/>
      <c r="S3786" s="204">
        <v>1128534.75</v>
      </c>
      <c r="Y3786" t="s">
        <v>57931</v>
      </c>
      <c r="Z3786" s="284">
        <v>9351.58</v>
      </c>
      <c r="AB3786" s="276" t="s">
        <v>20017</v>
      </c>
      <c r="AC3786" s="277">
        <v>963521.02</v>
      </c>
      <c r="AE3786" s="246" t="s">
        <v>39032</v>
      </c>
      <c r="AF3786" s="247">
        <v>51516.28</v>
      </c>
      <c r="AH3786" s="226" t="s">
        <v>46807</v>
      </c>
      <c r="AI3786" s="227">
        <v>9004.43</v>
      </c>
      <c r="AK3786" s="207" t="s">
        <v>18210</v>
      </c>
      <c r="AL3786" s="208">
        <v>1125351.6499999999</v>
      </c>
      <c r="AM3786" s="93"/>
      <c r="AN3786" s="199" t="s">
        <v>14661</v>
      </c>
      <c r="AO3786" s="200">
        <v>11423873.58</v>
      </c>
      <c r="AT3786" s="263"/>
      <c r="AU3786" s="264"/>
      <c r="AZ3786" s="230" t="s">
        <v>9911</v>
      </c>
      <c r="BA3786" s="231">
        <v>358857.67</v>
      </c>
      <c r="BC3786" s="211" t="s">
        <v>10726</v>
      </c>
      <c r="BD3786" s="212">
        <v>5432</v>
      </c>
    </row>
    <row r="3787" spans="17:56" x14ac:dyDescent="0.55000000000000004">
      <c r="Q3787" s="203" t="s">
        <v>5598</v>
      </c>
      <c r="R3787" s="203"/>
      <c r="S3787" s="204">
        <v>156.94</v>
      </c>
      <c r="Y3787" t="s">
        <v>62295</v>
      </c>
      <c r="Z3787" s="284">
        <v>17169.34</v>
      </c>
      <c r="AB3787" s="276" t="s">
        <v>33502</v>
      </c>
      <c r="AC3787" s="277">
        <v>-153.54</v>
      </c>
      <c r="AE3787" s="246" t="s">
        <v>34849</v>
      </c>
      <c r="AF3787" s="247">
        <v>740585.1</v>
      </c>
      <c r="AH3787" s="226" t="s">
        <v>46808</v>
      </c>
      <c r="AI3787" s="227">
        <v>7109.41</v>
      </c>
      <c r="AK3787" s="207" t="s">
        <v>18211</v>
      </c>
      <c r="AL3787" s="208">
        <v>123783.49</v>
      </c>
      <c r="AM3787" s="93"/>
      <c r="AN3787" s="199" t="s">
        <v>31094</v>
      </c>
      <c r="AO3787" s="200">
        <v>135.09</v>
      </c>
      <c r="AT3787" s="263"/>
      <c r="AU3787" s="264"/>
      <c r="AZ3787" s="230" t="s">
        <v>9912</v>
      </c>
      <c r="BA3787" s="231">
        <v>1255716.27</v>
      </c>
      <c r="BC3787" s="211" t="s">
        <v>11421</v>
      </c>
      <c r="BD3787" s="212">
        <v>938.57</v>
      </c>
    </row>
    <row r="3788" spans="17:56" x14ac:dyDescent="0.55000000000000004">
      <c r="Q3788" s="203" t="s">
        <v>5603</v>
      </c>
      <c r="R3788" s="203"/>
      <c r="S3788" s="204">
        <v>1522085.57</v>
      </c>
      <c r="Y3788" t="s">
        <v>62296</v>
      </c>
      <c r="Z3788" s="284">
        <v>2785.12</v>
      </c>
      <c r="AB3788" s="276" t="s">
        <v>59587</v>
      </c>
      <c r="AC3788" s="277">
        <v>248.83</v>
      </c>
      <c r="AE3788" s="246" t="s">
        <v>34850</v>
      </c>
      <c r="AF3788" s="247">
        <v>99917.47</v>
      </c>
      <c r="AH3788" s="226" t="s">
        <v>49779</v>
      </c>
      <c r="AI3788" s="227">
        <v>15401.58</v>
      </c>
      <c r="AK3788" s="207" t="s">
        <v>18212</v>
      </c>
      <c r="AL3788" s="208">
        <v>367961.52</v>
      </c>
      <c r="AM3788" s="93"/>
      <c r="AN3788" s="199" t="s">
        <v>14662</v>
      </c>
      <c r="AO3788" s="200">
        <v>222499.29</v>
      </c>
      <c r="AT3788" s="263"/>
      <c r="AU3788" s="264"/>
      <c r="AZ3788" s="230" t="s">
        <v>9913</v>
      </c>
      <c r="BA3788" s="231">
        <v>723192.87</v>
      </c>
      <c r="BC3788" s="211" t="s">
        <v>10031</v>
      </c>
      <c r="BD3788" s="212">
        <v>139450.19</v>
      </c>
    </row>
    <row r="3789" spans="17:56" x14ac:dyDescent="0.55000000000000004">
      <c r="Q3789" s="203" t="s">
        <v>5606</v>
      </c>
      <c r="R3789" s="203"/>
      <c r="S3789" s="204">
        <v>19550.580000000002</v>
      </c>
      <c r="Y3789" t="s">
        <v>71923</v>
      </c>
      <c r="Z3789">
        <v>188</v>
      </c>
      <c r="AB3789" s="276" t="s">
        <v>57424</v>
      </c>
      <c r="AC3789" s="277">
        <v>283446.02</v>
      </c>
      <c r="AE3789" s="246" t="s">
        <v>34851</v>
      </c>
      <c r="AF3789" s="247">
        <v>63169.48</v>
      </c>
      <c r="AH3789" s="226" t="s">
        <v>44653</v>
      </c>
      <c r="AI3789" s="227">
        <v>8771.23</v>
      </c>
      <c r="AK3789" s="207" t="s">
        <v>18213</v>
      </c>
      <c r="AL3789" s="208">
        <v>1586793.79</v>
      </c>
      <c r="AM3789" s="93"/>
      <c r="AN3789" s="199" t="s">
        <v>14663</v>
      </c>
      <c r="AO3789" s="200">
        <v>4490</v>
      </c>
      <c r="AT3789" s="263"/>
      <c r="AU3789" s="264"/>
      <c r="AZ3789" s="230" t="s">
        <v>9914</v>
      </c>
      <c r="BA3789" s="231">
        <v>257124.13</v>
      </c>
      <c r="BC3789" s="211" t="s">
        <v>10440</v>
      </c>
      <c r="BD3789" s="212">
        <v>27649.35</v>
      </c>
    </row>
    <row r="3790" spans="17:56" x14ac:dyDescent="0.55000000000000004">
      <c r="Q3790" s="203" t="s">
        <v>5610</v>
      </c>
      <c r="R3790" s="203"/>
      <c r="S3790" s="204">
        <v>40908.46</v>
      </c>
      <c r="Y3790" t="s">
        <v>62297</v>
      </c>
      <c r="Z3790">
        <v>93</v>
      </c>
      <c r="AB3790" s="276" t="s">
        <v>56087</v>
      </c>
      <c r="AC3790" s="277">
        <v>200935.7</v>
      </c>
      <c r="AE3790" s="246" t="s">
        <v>42319</v>
      </c>
      <c r="AF3790" s="247">
        <v>30333.26</v>
      </c>
      <c r="AH3790" s="226" t="s">
        <v>52074</v>
      </c>
      <c r="AI3790" s="227">
        <v>189</v>
      </c>
      <c r="AK3790" s="207" t="s">
        <v>18214</v>
      </c>
      <c r="AL3790" s="208">
        <v>1629357.35</v>
      </c>
      <c r="AM3790" s="93"/>
      <c r="AN3790" s="199" t="s">
        <v>33035</v>
      </c>
      <c r="AO3790" s="200">
        <v>12117148.050000001</v>
      </c>
      <c r="AT3790" s="263"/>
      <c r="AU3790" s="264"/>
      <c r="AZ3790" s="230" t="s">
        <v>9915</v>
      </c>
      <c r="BA3790" s="231">
        <v>220935.42</v>
      </c>
      <c r="BC3790" s="211" t="s">
        <v>10453</v>
      </c>
      <c r="BD3790" s="212">
        <v>2430</v>
      </c>
    </row>
    <row r="3791" spans="17:56" x14ac:dyDescent="0.55000000000000004">
      <c r="Q3791" s="203" t="s">
        <v>5613</v>
      </c>
      <c r="R3791" s="203"/>
      <c r="S3791" s="204">
        <v>7818.24</v>
      </c>
      <c r="Y3791" t="s">
        <v>49222</v>
      </c>
      <c r="Z3791" s="284">
        <v>24844.51</v>
      </c>
      <c r="AB3791" s="276" t="s">
        <v>63141</v>
      </c>
      <c r="AC3791" s="277">
        <v>-649.88</v>
      </c>
      <c r="AE3791" s="246" t="s">
        <v>34852</v>
      </c>
      <c r="AF3791" s="247">
        <v>22808</v>
      </c>
      <c r="AH3791" s="226" t="s">
        <v>44654</v>
      </c>
      <c r="AI3791" s="227">
        <v>659.96</v>
      </c>
      <c r="AK3791" s="207" t="s">
        <v>18215</v>
      </c>
      <c r="AL3791" s="208">
        <v>137967.79</v>
      </c>
      <c r="AM3791" s="93"/>
      <c r="AN3791" s="177"/>
      <c r="AO3791" s="178"/>
      <c r="AT3791" s="263"/>
      <c r="AU3791" s="264"/>
      <c r="AZ3791" s="230" t="s">
        <v>9916</v>
      </c>
      <c r="BA3791" s="231">
        <v>765905.22</v>
      </c>
      <c r="BC3791" s="211" t="s">
        <v>10465</v>
      </c>
      <c r="BD3791" s="212">
        <v>18509</v>
      </c>
    </row>
    <row r="3792" spans="17:56" x14ac:dyDescent="0.55000000000000004">
      <c r="Q3792" s="203" t="s">
        <v>5616</v>
      </c>
      <c r="R3792" s="203"/>
      <c r="S3792" s="204">
        <v>1673619.41</v>
      </c>
      <c r="Y3792" t="s">
        <v>58707</v>
      </c>
      <c r="Z3792" s="284">
        <v>1663.84</v>
      </c>
      <c r="AB3792" s="276" t="s">
        <v>61392</v>
      </c>
      <c r="AC3792" s="277">
        <v>18858.13</v>
      </c>
      <c r="AE3792" s="246" t="s">
        <v>36176</v>
      </c>
      <c r="AF3792" s="247">
        <v>1672.84</v>
      </c>
      <c r="AH3792" s="226" t="s">
        <v>44655</v>
      </c>
      <c r="AI3792" s="227">
        <v>2259.5</v>
      </c>
      <c r="AK3792" s="207" t="s">
        <v>18216</v>
      </c>
      <c r="AL3792" s="208">
        <v>65885.850000000006</v>
      </c>
      <c r="AM3792" s="93"/>
      <c r="AN3792" s="112"/>
      <c r="AO3792" s="113"/>
      <c r="AT3792" s="263"/>
      <c r="AU3792" s="264"/>
      <c r="AZ3792" s="230" t="s">
        <v>9917</v>
      </c>
      <c r="BA3792" s="231">
        <v>628517.64</v>
      </c>
      <c r="BC3792" s="211" t="s">
        <v>10466</v>
      </c>
      <c r="BD3792" s="212">
        <v>13556</v>
      </c>
    </row>
    <row r="3793" spans="17:56" x14ac:dyDescent="0.55000000000000004">
      <c r="Q3793" s="203" t="s">
        <v>5618</v>
      </c>
      <c r="R3793" s="203"/>
      <c r="S3793" s="204">
        <v>1425000.2</v>
      </c>
      <c r="Y3793" t="s">
        <v>70837</v>
      </c>
      <c r="Z3793">
        <v>554.6</v>
      </c>
      <c r="AB3793" s="276" t="s">
        <v>58527</v>
      </c>
      <c r="AC3793" s="277">
        <v>4896335.59</v>
      </c>
      <c r="AE3793" s="246" t="s">
        <v>58492</v>
      </c>
      <c r="AF3793" s="247">
        <v>344.18</v>
      </c>
      <c r="AH3793" s="226" t="s">
        <v>46809</v>
      </c>
      <c r="AI3793" s="227">
        <v>2591.44</v>
      </c>
      <c r="AK3793" s="207" t="s">
        <v>18217</v>
      </c>
      <c r="AL3793" s="208">
        <v>17.3</v>
      </c>
      <c r="AM3793" s="93"/>
      <c r="AN3793" s="112"/>
      <c r="AO3793" s="113"/>
      <c r="AT3793" s="263"/>
      <c r="AU3793" s="264"/>
      <c r="AZ3793" s="230" t="s">
        <v>9918</v>
      </c>
      <c r="BA3793" s="231">
        <v>487965.8</v>
      </c>
      <c r="BC3793" s="211" t="s">
        <v>10471</v>
      </c>
      <c r="BD3793" s="212">
        <v>89</v>
      </c>
    </row>
    <row r="3794" spans="17:56" x14ac:dyDescent="0.55000000000000004">
      <c r="Q3794" s="203" t="s">
        <v>5621</v>
      </c>
      <c r="R3794" s="203"/>
      <c r="S3794" s="204">
        <v>7455.64</v>
      </c>
      <c r="Y3794" t="s">
        <v>49224</v>
      </c>
      <c r="Z3794" s="284">
        <v>20072.080000000002</v>
      </c>
      <c r="AB3794" s="276" t="s">
        <v>63671</v>
      </c>
      <c r="AC3794" s="277">
        <v>17460</v>
      </c>
      <c r="AE3794" s="246" t="s">
        <v>34853</v>
      </c>
      <c r="AF3794" s="247">
        <v>72401.759999999995</v>
      </c>
      <c r="AH3794" s="226" t="s">
        <v>52075</v>
      </c>
      <c r="AI3794" s="227">
        <v>4896.47</v>
      </c>
      <c r="AK3794" s="207" t="s">
        <v>18218</v>
      </c>
      <c r="AL3794" s="208">
        <v>1018</v>
      </c>
      <c r="AM3794" s="93"/>
      <c r="AN3794" s="112"/>
      <c r="AO3794" s="113"/>
      <c r="AT3794" s="263"/>
      <c r="AU3794" s="264"/>
      <c r="AZ3794" s="230" t="s">
        <v>9919</v>
      </c>
      <c r="BA3794" s="231">
        <v>395611.74</v>
      </c>
      <c r="BC3794" s="211" t="s">
        <v>10493</v>
      </c>
      <c r="BD3794" s="212">
        <v>9051.31</v>
      </c>
    </row>
    <row r="3795" spans="17:56" x14ac:dyDescent="0.55000000000000004">
      <c r="Q3795" s="203" t="s">
        <v>5624</v>
      </c>
      <c r="R3795" s="203"/>
      <c r="S3795" s="204">
        <v>575025.57999999996</v>
      </c>
      <c r="Y3795" t="s">
        <v>57932</v>
      </c>
      <c r="Z3795" s="284">
        <v>48867.58</v>
      </c>
      <c r="AB3795" s="276" t="s">
        <v>44843</v>
      </c>
      <c r="AC3795" s="277">
        <v>1045209.8</v>
      </c>
      <c r="AE3795" s="246" t="s">
        <v>34854</v>
      </c>
      <c r="AF3795" s="247">
        <v>239892.36</v>
      </c>
      <c r="AH3795" s="226" t="s">
        <v>44656</v>
      </c>
      <c r="AI3795" s="227">
        <v>3431657</v>
      </c>
      <c r="AK3795" s="207" t="s">
        <v>18219</v>
      </c>
      <c r="AL3795" s="208">
        <v>4849.3500000000004</v>
      </c>
      <c r="AM3795" s="93"/>
      <c r="AN3795" s="112"/>
      <c r="AO3795" s="113"/>
      <c r="AT3795" s="263"/>
      <c r="AU3795" s="264"/>
      <c r="AZ3795" s="230" t="s">
        <v>9920</v>
      </c>
      <c r="BA3795" s="231">
        <v>238155.49</v>
      </c>
      <c r="BC3795" s="211" t="s">
        <v>10506</v>
      </c>
      <c r="BD3795" s="212">
        <v>698</v>
      </c>
    </row>
    <row r="3796" spans="17:56" x14ac:dyDescent="0.55000000000000004">
      <c r="Q3796" s="203" t="s">
        <v>5625</v>
      </c>
      <c r="R3796" s="203"/>
      <c r="S3796" s="204">
        <v>262.92</v>
      </c>
      <c r="Y3796" t="s">
        <v>58708</v>
      </c>
      <c r="Z3796" s="284">
        <v>43032.639999999999</v>
      </c>
      <c r="AB3796" s="276" t="s">
        <v>20018</v>
      </c>
      <c r="AC3796" s="277">
        <v>79529.16</v>
      </c>
      <c r="AE3796" s="246" t="s">
        <v>34855</v>
      </c>
      <c r="AF3796" s="247">
        <v>100445.85</v>
      </c>
      <c r="AH3796" s="226" t="s">
        <v>44657</v>
      </c>
      <c r="AI3796" s="227">
        <v>254336.26</v>
      </c>
      <c r="AK3796" s="207" t="s">
        <v>18220</v>
      </c>
      <c r="AL3796" s="208">
        <v>2902.91</v>
      </c>
      <c r="AM3796" s="93"/>
      <c r="AN3796" s="112"/>
      <c r="AO3796" s="113"/>
      <c r="AT3796" s="263"/>
      <c r="AU3796" s="264"/>
      <c r="AZ3796" s="230" t="s">
        <v>9921</v>
      </c>
      <c r="BA3796" s="231">
        <v>2475220.16</v>
      </c>
      <c r="BC3796" s="211" t="s">
        <v>10511</v>
      </c>
      <c r="BD3796" s="212">
        <v>14817.97</v>
      </c>
    </row>
    <row r="3797" spans="17:56" x14ac:dyDescent="0.55000000000000004">
      <c r="Q3797" s="203" t="s">
        <v>5629</v>
      </c>
      <c r="R3797" s="203"/>
      <c r="S3797" s="204">
        <v>34298.81</v>
      </c>
      <c r="Y3797" t="s">
        <v>65005</v>
      </c>
      <c r="Z3797" s="284">
        <v>2339.09</v>
      </c>
      <c r="AB3797" s="276" t="s">
        <v>35002</v>
      </c>
      <c r="AC3797" s="277">
        <v>4398.7299999999996</v>
      </c>
      <c r="AE3797" s="246" t="s">
        <v>36177</v>
      </c>
      <c r="AF3797" s="247">
        <v>4706.07</v>
      </c>
      <c r="AH3797" s="226" t="s">
        <v>42308</v>
      </c>
      <c r="AI3797" s="227">
        <v>5844</v>
      </c>
      <c r="AK3797" s="207" t="s">
        <v>18221</v>
      </c>
      <c r="AL3797" s="208">
        <v>6045.62</v>
      </c>
      <c r="AM3797" s="93"/>
      <c r="AN3797" s="112"/>
      <c r="AO3797" s="113"/>
      <c r="AT3797" s="263"/>
      <c r="AU3797" s="264"/>
      <c r="AZ3797" s="230" t="s">
        <v>9922</v>
      </c>
      <c r="BA3797" s="231">
        <v>125292.23</v>
      </c>
      <c r="BC3797" s="211" t="s">
        <v>9422</v>
      </c>
      <c r="BD3797" s="212">
        <v>17539</v>
      </c>
    </row>
    <row r="3798" spans="17:56" x14ac:dyDescent="0.55000000000000004">
      <c r="Q3798" s="203" t="s">
        <v>5631</v>
      </c>
      <c r="R3798" s="203"/>
      <c r="S3798" s="204">
        <v>290440.11</v>
      </c>
      <c r="Y3798" t="s">
        <v>63442</v>
      </c>
      <c r="Z3798" s="284">
        <v>108197.79</v>
      </c>
      <c r="AB3798" s="276" t="s">
        <v>67554</v>
      </c>
      <c r="AC3798" s="277">
        <v>-3687.02</v>
      </c>
      <c r="AE3798" s="246" t="s">
        <v>52106</v>
      </c>
      <c r="AF3798" s="247">
        <v>58103.01</v>
      </c>
      <c r="AH3798" s="226" t="s">
        <v>42309</v>
      </c>
      <c r="AI3798" s="227">
        <v>9382</v>
      </c>
      <c r="AK3798" s="207" t="s">
        <v>18222</v>
      </c>
      <c r="AL3798" s="208">
        <v>36844.22</v>
      </c>
      <c r="AM3798" s="93"/>
      <c r="AN3798" s="112"/>
      <c r="AO3798" s="113"/>
      <c r="AT3798" s="263"/>
      <c r="AU3798" s="264"/>
      <c r="AZ3798" s="230" t="s">
        <v>9923</v>
      </c>
      <c r="BA3798" s="231">
        <v>171276.89</v>
      </c>
      <c r="BC3798" s="211" t="s">
        <v>10554</v>
      </c>
      <c r="BD3798" s="212">
        <v>21986.01</v>
      </c>
    </row>
    <row r="3799" spans="17:56" x14ac:dyDescent="0.55000000000000004">
      <c r="Q3799" s="203" t="s">
        <v>5633</v>
      </c>
      <c r="R3799" s="203"/>
      <c r="S3799" s="204">
        <v>16015.99</v>
      </c>
      <c r="Y3799" t="s">
        <v>48336</v>
      </c>
      <c r="Z3799" s="284">
        <v>196823.46</v>
      </c>
      <c r="AB3799" s="276" t="s">
        <v>60394</v>
      </c>
      <c r="AC3799" s="277">
        <v>2149737.75</v>
      </c>
      <c r="AE3799" s="246" t="s">
        <v>47895</v>
      </c>
      <c r="AF3799" s="247">
        <v>51079.839999999997</v>
      </c>
      <c r="AH3799" s="226" t="s">
        <v>18265</v>
      </c>
      <c r="AI3799" s="227">
        <v>145</v>
      </c>
      <c r="AK3799" s="207" t="s">
        <v>18223</v>
      </c>
      <c r="AL3799" s="208">
        <v>3281.08</v>
      </c>
      <c r="AM3799" s="93"/>
      <c r="AN3799" s="112"/>
      <c r="AO3799" s="113"/>
      <c r="AT3799" s="263"/>
      <c r="AU3799" s="264"/>
      <c r="AZ3799" s="230" t="s">
        <v>9924</v>
      </c>
      <c r="BA3799" s="231">
        <v>246537.92</v>
      </c>
      <c r="BC3799" s="211" t="s">
        <v>10727</v>
      </c>
      <c r="BD3799" s="212">
        <v>6494</v>
      </c>
    </row>
    <row r="3800" spans="17:56" x14ac:dyDescent="0.55000000000000004">
      <c r="Q3800" s="203" t="s">
        <v>5636</v>
      </c>
      <c r="R3800" s="203"/>
      <c r="S3800" s="204">
        <v>152317.9</v>
      </c>
      <c r="Y3800" t="s">
        <v>48337</v>
      </c>
      <c r="Z3800" s="284">
        <v>7125</v>
      </c>
      <c r="AB3800" s="276" t="s">
        <v>33503</v>
      </c>
      <c r="AC3800" s="277">
        <v>146754.47</v>
      </c>
      <c r="AE3800" s="246" t="s">
        <v>47896</v>
      </c>
      <c r="AF3800" s="247">
        <v>27204.61</v>
      </c>
      <c r="AH3800" s="226" t="s">
        <v>18266</v>
      </c>
      <c r="AI3800" s="227">
        <v>883</v>
      </c>
      <c r="AK3800" s="207" t="s">
        <v>18224</v>
      </c>
      <c r="AL3800" s="208">
        <v>254.44</v>
      </c>
      <c r="AM3800" s="93"/>
      <c r="AN3800" s="93"/>
      <c r="AO3800" s="93"/>
      <c r="AT3800" s="263"/>
      <c r="AU3800" s="264"/>
      <c r="AZ3800" s="230" t="s">
        <v>9925</v>
      </c>
      <c r="BA3800" s="231">
        <v>563683</v>
      </c>
      <c r="BC3800" s="211" t="s">
        <v>10032</v>
      </c>
      <c r="BD3800" s="212">
        <v>132819.64000000001</v>
      </c>
    </row>
    <row r="3801" spans="17:56" x14ac:dyDescent="0.55000000000000004">
      <c r="Q3801" s="203" t="s">
        <v>5653</v>
      </c>
      <c r="R3801" s="203"/>
      <c r="S3801" s="204">
        <v>66185.740000000005</v>
      </c>
      <c r="Y3801" t="s">
        <v>71742</v>
      </c>
      <c r="Z3801" s="284">
        <v>1762.07</v>
      </c>
      <c r="AB3801" s="276" t="s">
        <v>59047</v>
      </c>
      <c r="AC3801" s="277">
        <v>290081.36</v>
      </c>
      <c r="AE3801" s="246" t="s">
        <v>47897</v>
      </c>
      <c r="AF3801" s="247">
        <v>2122.5700000000002</v>
      </c>
      <c r="AH3801" s="226" t="s">
        <v>44658</v>
      </c>
      <c r="AI3801" s="227">
        <v>160050</v>
      </c>
      <c r="AK3801" s="207" t="s">
        <v>18225</v>
      </c>
      <c r="AL3801" s="208">
        <v>15677.33</v>
      </c>
      <c r="AM3801" s="93"/>
      <c r="AN3801" s="93"/>
      <c r="AO3801" s="93"/>
      <c r="AT3801" s="263"/>
      <c r="AU3801" s="264"/>
      <c r="AZ3801" s="230" t="s">
        <v>9926</v>
      </c>
      <c r="BA3801" s="231">
        <v>552462.5</v>
      </c>
      <c r="BC3801" s="211" t="s">
        <v>6847</v>
      </c>
      <c r="BD3801" s="212">
        <v>14072</v>
      </c>
    </row>
    <row r="3802" spans="17:56" x14ac:dyDescent="0.55000000000000004">
      <c r="Q3802" s="203" t="s">
        <v>5654</v>
      </c>
      <c r="R3802" s="203"/>
      <c r="S3802" s="204">
        <v>1459835.52</v>
      </c>
      <c r="Y3802" t="s">
        <v>66746</v>
      </c>
      <c r="Z3802" s="284">
        <v>11689.29</v>
      </c>
      <c r="AB3802" s="276" t="s">
        <v>61393</v>
      </c>
      <c r="AC3802" s="277">
        <v>55951.92</v>
      </c>
      <c r="AE3802" s="246" t="s">
        <v>47898</v>
      </c>
      <c r="AF3802" s="247">
        <v>5568.1</v>
      </c>
      <c r="AH3802" s="226" t="s">
        <v>44659</v>
      </c>
      <c r="AI3802" s="227">
        <v>12243.86</v>
      </c>
      <c r="AK3802" s="207" t="s">
        <v>18226</v>
      </c>
      <c r="AL3802" s="208">
        <v>293913.52</v>
      </c>
      <c r="AM3802" s="93"/>
      <c r="AN3802" s="93"/>
      <c r="AO3802" s="93"/>
      <c r="AT3802" s="263"/>
      <c r="AU3802" s="264"/>
      <c r="AZ3802" s="230" t="s">
        <v>9927</v>
      </c>
      <c r="BA3802" s="231">
        <v>290720.23</v>
      </c>
      <c r="BC3802" s="211" t="s">
        <v>7531</v>
      </c>
      <c r="BD3802" s="212">
        <v>13066</v>
      </c>
    </row>
    <row r="3803" spans="17:56" x14ac:dyDescent="0.55000000000000004">
      <c r="Q3803" s="203" t="s">
        <v>5670</v>
      </c>
      <c r="R3803" s="203"/>
      <c r="S3803" s="204">
        <v>772326.8</v>
      </c>
      <c r="Y3803" t="s">
        <v>68987</v>
      </c>
      <c r="Z3803" s="284">
        <v>4668.87</v>
      </c>
      <c r="AB3803" s="276" t="s">
        <v>20019</v>
      </c>
      <c r="AC3803" s="277">
        <v>763313.99</v>
      </c>
      <c r="AE3803" s="246" t="s">
        <v>47899</v>
      </c>
      <c r="AF3803" s="247">
        <v>19664.46</v>
      </c>
      <c r="AH3803" s="226" t="s">
        <v>47889</v>
      </c>
      <c r="AI3803" s="227">
        <v>148856.64000000001</v>
      </c>
      <c r="AK3803" s="207" t="s">
        <v>18227</v>
      </c>
      <c r="AL3803" s="208">
        <v>10658.48</v>
      </c>
      <c r="AM3803" s="93"/>
      <c r="AN3803" s="93"/>
      <c r="AO3803" s="93"/>
      <c r="AT3803" s="263"/>
      <c r="AU3803" s="264"/>
      <c r="AZ3803" s="230" t="s">
        <v>9928</v>
      </c>
      <c r="BA3803" s="231">
        <v>718145.1</v>
      </c>
      <c r="BC3803" s="211" t="s">
        <v>7933</v>
      </c>
      <c r="BD3803" s="212">
        <v>20781</v>
      </c>
    </row>
    <row r="3804" spans="17:56" x14ac:dyDescent="0.55000000000000004">
      <c r="Q3804" s="203" t="s">
        <v>5672</v>
      </c>
      <c r="R3804" s="203"/>
      <c r="S3804" s="204">
        <v>990651.01</v>
      </c>
      <c r="Y3804" t="s">
        <v>68992</v>
      </c>
      <c r="Z3804" s="284">
        <v>12950</v>
      </c>
      <c r="AB3804" s="276" t="s">
        <v>20020</v>
      </c>
      <c r="AC3804" s="277">
        <v>2138251.54</v>
      </c>
      <c r="AE3804" s="246" t="s">
        <v>47900</v>
      </c>
      <c r="AF3804" s="247">
        <v>18924.77</v>
      </c>
      <c r="AH3804" s="226" t="s">
        <v>47890</v>
      </c>
      <c r="AI3804" s="227">
        <v>11387.53</v>
      </c>
      <c r="AK3804" s="207" t="s">
        <v>18228</v>
      </c>
      <c r="AL3804" s="208">
        <v>23255.9</v>
      </c>
      <c r="AM3804" s="93"/>
      <c r="AN3804" s="93"/>
      <c r="AO3804" s="93"/>
      <c r="AT3804" s="263"/>
      <c r="AU3804" s="264"/>
      <c r="AZ3804" s="230" t="s">
        <v>9929</v>
      </c>
      <c r="BA3804" s="231">
        <v>351687.67</v>
      </c>
      <c r="BC3804" s="211" t="s">
        <v>8163</v>
      </c>
      <c r="BD3804" s="212">
        <v>3526</v>
      </c>
    </row>
    <row r="3805" spans="17:56" x14ac:dyDescent="0.55000000000000004">
      <c r="Q3805" s="203" t="s">
        <v>5674</v>
      </c>
      <c r="R3805" s="203"/>
      <c r="S3805" s="204">
        <v>172184.4</v>
      </c>
      <c r="Y3805" t="s">
        <v>68993</v>
      </c>
      <c r="Z3805">
        <v>990.67</v>
      </c>
      <c r="AB3805" s="276" t="s">
        <v>36270</v>
      </c>
      <c r="AC3805" s="277">
        <v>1177844.03</v>
      </c>
      <c r="AE3805" s="246" t="s">
        <v>52107</v>
      </c>
      <c r="AF3805" s="247">
        <v>4646.07</v>
      </c>
      <c r="AH3805" s="226" t="s">
        <v>52076</v>
      </c>
      <c r="AI3805" s="227">
        <v>10467.870000000001</v>
      </c>
      <c r="AK3805" s="207" t="s">
        <v>18229</v>
      </c>
      <c r="AL3805" s="208">
        <v>17089.259999999998</v>
      </c>
      <c r="AM3805" s="93"/>
      <c r="AN3805" s="93"/>
      <c r="AO3805" s="93"/>
      <c r="AT3805" s="263"/>
      <c r="AU3805" s="264"/>
      <c r="AZ3805" s="230" t="s">
        <v>9930</v>
      </c>
      <c r="BA3805" s="231">
        <v>129222.75</v>
      </c>
      <c r="BC3805" s="211" t="s">
        <v>9124</v>
      </c>
      <c r="BD3805" s="212">
        <v>11194</v>
      </c>
    </row>
    <row r="3806" spans="17:56" x14ac:dyDescent="0.55000000000000004">
      <c r="Q3806" s="203" t="s">
        <v>5680</v>
      </c>
      <c r="R3806" s="203"/>
      <c r="S3806" s="204">
        <v>1158337.21</v>
      </c>
      <c r="Y3806" t="s">
        <v>68994</v>
      </c>
      <c r="Z3806" s="284">
        <v>2163.59</v>
      </c>
      <c r="AB3806" s="276" t="s">
        <v>52378</v>
      </c>
      <c r="AC3806" s="277">
        <v>335063.67999999999</v>
      </c>
      <c r="AE3806" s="246" t="s">
        <v>64152</v>
      </c>
      <c r="AF3806" s="247">
        <v>10400</v>
      </c>
      <c r="AH3806" s="226" t="s">
        <v>47891</v>
      </c>
      <c r="AI3806" s="227">
        <v>47000</v>
      </c>
      <c r="AK3806" s="207" t="s">
        <v>18230</v>
      </c>
      <c r="AL3806" s="208">
        <v>1376657.7</v>
      </c>
      <c r="AM3806" s="93"/>
      <c r="AN3806" s="93"/>
      <c r="AO3806" s="93"/>
      <c r="AT3806" s="263"/>
      <c r="AU3806" s="264"/>
      <c r="AZ3806" s="230" t="s">
        <v>9931</v>
      </c>
      <c r="BA3806" s="231">
        <v>1278239.68</v>
      </c>
      <c r="BC3806" s="211" t="s">
        <v>9481</v>
      </c>
      <c r="BD3806" s="212">
        <v>26703.02</v>
      </c>
    </row>
    <row r="3807" spans="17:56" x14ac:dyDescent="0.55000000000000004">
      <c r="Q3807" s="203" t="s">
        <v>5693</v>
      </c>
      <c r="R3807" s="203"/>
      <c r="S3807" s="204">
        <v>13225</v>
      </c>
      <c r="Y3807" t="s">
        <v>60093</v>
      </c>
      <c r="Z3807" s="284">
        <v>14000</v>
      </c>
      <c r="AB3807" s="276" t="s">
        <v>35003</v>
      </c>
      <c r="AC3807" s="277">
        <v>3052548.22</v>
      </c>
      <c r="AE3807" s="246" t="s">
        <v>59005</v>
      </c>
      <c r="AF3807" s="247">
        <v>21000</v>
      </c>
      <c r="AH3807" s="226" t="s">
        <v>47892</v>
      </c>
      <c r="AI3807" s="227">
        <v>3595.55</v>
      </c>
      <c r="AK3807" s="207" t="s">
        <v>18231</v>
      </c>
      <c r="AL3807" s="208">
        <v>23977.77</v>
      </c>
      <c r="AM3807" s="93"/>
      <c r="AN3807" s="93"/>
      <c r="AO3807" s="93"/>
      <c r="AT3807" s="263"/>
      <c r="AU3807" s="264"/>
      <c r="AZ3807" s="230" t="s">
        <v>9932</v>
      </c>
      <c r="BA3807" s="231">
        <v>537675.06999999995</v>
      </c>
      <c r="BC3807" s="211" t="s">
        <v>10728</v>
      </c>
      <c r="BD3807" s="212">
        <v>3234</v>
      </c>
    </row>
    <row r="3808" spans="17:56" x14ac:dyDescent="0.55000000000000004">
      <c r="Q3808" s="203" t="s">
        <v>5698</v>
      </c>
      <c r="R3808" s="203"/>
      <c r="S3808" s="204">
        <v>58043.58</v>
      </c>
      <c r="Y3808" t="s">
        <v>70838</v>
      </c>
      <c r="Z3808" s="284">
        <v>5554.23</v>
      </c>
      <c r="AB3808" s="276" t="s">
        <v>39136</v>
      </c>
      <c r="AC3808" s="277">
        <v>18726.04</v>
      </c>
      <c r="AE3808" s="246" t="s">
        <v>59006</v>
      </c>
      <c r="AF3808" s="247">
        <v>1523.14</v>
      </c>
      <c r="AH3808" s="226" t="s">
        <v>44660</v>
      </c>
      <c r="AI3808" s="227">
        <v>82500</v>
      </c>
      <c r="AK3808" s="207" t="s">
        <v>18232</v>
      </c>
      <c r="AL3808" s="208">
        <v>36844.22</v>
      </c>
      <c r="AM3808" s="93"/>
      <c r="AN3808" s="93"/>
      <c r="AO3808" s="93"/>
      <c r="AT3808" s="263"/>
      <c r="AU3808" s="264"/>
      <c r="AZ3808" s="230" t="s">
        <v>9933</v>
      </c>
      <c r="BA3808" s="231">
        <v>346550.41</v>
      </c>
      <c r="BC3808" s="211" t="s">
        <v>11788</v>
      </c>
      <c r="BD3808" s="212">
        <v>47776.92</v>
      </c>
    </row>
    <row r="3809" spans="17:56" x14ac:dyDescent="0.55000000000000004">
      <c r="Q3809" s="203" t="s">
        <v>5703</v>
      </c>
      <c r="R3809" s="203"/>
      <c r="S3809" s="204">
        <v>1334.86</v>
      </c>
      <c r="Y3809" t="s">
        <v>65011</v>
      </c>
      <c r="Z3809" s="284">
        <v>14544.95</v>
      </c>
      <c r="AB3809" s="276" t="s">
        <v>39137</v>
      </c>
      <c r="AC3809" s="277">
        <v>20414.91</v>
      </c>
      <c r="AE3809" s="246" t="s">
        <v>59007</v>
      </c>
      <c r="AF3809" s="247">
        <v>5145</v>
      </c>
      <c r="AH3809" s="226" t="s">
        <v>44661</v>
      </c>
      <c r="AI3809" s="227">
        <v>6311.24</v>
      </c>
      <c r="AK3809" s="207" t="s">
        <v>18233</v>
      </c>
      <c r="AL3809" s="208">
        <v>10293</v>
      </c>
      <c r="AM3809" s="93"/>
      <c r="AN3809" s="93"/>
      <c r="AO3809" s="93"/>
      <c r="AT3809" s="263"/>
      <c r="AU3809" s="264"/>
      <c r="AZ3809" s="230" t="s">
        <v>9934</v>
      </c>
      <c r="BA3809" s="231">
        <v>227138.09</v>
      </c>
      <c r="BC3809" s="211" t="s">
        <v>10033</v>
      </c>
      <c r="BD3809" s="212">
        <v>140352.94</v>
      </c>
    </row>
    <row r="3810" spans="17:56" x14ac:dyDescent="0.55000000000000004">
      <c r="Q3810" s="203" t="s">
        <v>5704</v>
      </c>
      <c r="R3810" s="203"/>
      <c r="S3810" s="204">
        <v>612477.21</v>
      </c>
      <c r="Y3810" t="s">
        <v>71743</v>
      </c>
      <c r="Z3810">
        <v>754.66</v>
      </c>
      <c r="AB3810" s="276" t="s">
        <v>35004</v>
      </c>
      <c r="AC3810" s="277">
        <v>1480119.17</v>
      </c>
      <c r="AE3810" s="246" t="s">
        <v>64153</v>
      </c>
      <c r="AF3810" s="247">
        <v>1131.49</v>
      </c>
      <c r="AH3810" s="226" t="s">
        <v>52077</v>
      </c>
      <c r="AI3810" s="227">
        <v>10304</v>
      </c>
      <c r="AK3810" s="207" t="s">
        <v>13323</v>
      </c>
      <c r="AL3810" s="208">
        <v>1008847.77</v>
      </c>
      <c r="AM3810" s="93"/>
      <c r="AN3810" s="93"/>
      <c r="AO3810" s="93"/>
      <c r="AT3810" s="263"/>
      <c r="AU3810" s="264"/>
      <c r="AZ3810" s="230" t="s">
        <v>9935</v>
      </c>
      <c r="BA3810" s="231">
        <v>379123.17</v>
      </c>
      <c r="BC3810" s="211" t="s">
        <v>6848</v>
      </c>
      <c r="BD3810" s="212">
        <v>60657.66</v>
      </c>
    </row>
    <row r="3811" spans="17:56" x14ac:dyDescent="0.55000000000000004">
      <c r="Q3811" s="203" t="s">
        <v>5712</v>
      </c>
      <c r="R3811" s="203"/>
      <c r="S3811" s="204">
        <v>44050.46</v>
      </c>
      <c r="Y3811" t="s">
        <v>71744</v>
      </c>
      <c r="Z3811">
        <v>509</v>
      </c>
      <c r="AB3811" s="276" t="s">
        <v>61979</v>
      </c>
      <c r="AC3811" s="277">
        <v>68534.210000000006</v>
      </c>
      <c r="AE3811" s="246" t="s">
        <v>61087</v>
      </c>
      <c r="AF3811" s="247">
        <v>71.33</v>
      </c>
      <c r="AH3811" s="226" t="s">
        <v>18296</v>
      </c>
      <c r="AI3811" s="227">
        <v>3265</v>
      </c>
      <c r="AK3811" s="207" t="s">
        <v>18234</v>
      </c>
      <c r="AL3811" s="208">
        <v>629.76</v>
      </c>
      <c r="AM3811" s="93"/>
      <c r="AN3811" s="93"/>
      <c r="AO3811" s="93"/>
      <c r="AT3811" s="263"/>
      <c r="AU3811" s="264"/>
      <c r="AZ3811" s="230" t="s">
        <v>9936</v>
      </c>
      <c r="BA3811" s="231">
        <v>238414.59</v>
      </c>
      <c r="BC3811" s="211" t="s">
        <v>7242</v>
      </c>
      <c r="BD3811" s="212">
        <v>2200</v>
      </c>
    </row>
    <row r="3812" spans="17:56" x14ac:dyDescent="0.55000000000000004">
      <c r="Q3812" s="203" t="s">
        <v>5713</v>
      </c>
      <c r="R3812" s="203"/>
      <c r="S3812" s="204">
        <v>29205.06</v>
      </c>
      <c r="Y3812" t="s">
        <v>69041</v>
      </c>
      <c r="Z3812" s="284">
        <v>16785</v>
      </c>
      <c r="AB3812" s="276" t="s">
        <v>67555</v>
      </c>
      <c r="AC3812" s="277">
        <v>223.51</v>
      </c>
      <c r="AE3812" s="246" t="s">
        <v>52113</v>
      </c>
      <c r="AF3812" s="247">
        <v>26559.56</v>
      </c>
      <c r="AH3812" s="226" t="s">
        <v>39018</v>
      </c>
      <c r="AI3812" s="227">
        <v>25000</v>
      </c>
      <c r="AK3812" s="207" t="s">
        <v>18235</v>
      </c>
      <c r="AL3812" s="208">
        <v>1157613.28</v>
      </c>
      <c r="AM3812" s="93"/>
      <c r="AN3812" s="93"/>
      <c r="AO3812" s="93"/>
      <c r="AT3812" s="263"/>
      <c r="AU3812" s="264"/>
      <c r="AZ3812" s="230" t="s">
        <v>9937</v>
      </c>
      <c r="BA3812" s="231">
        <v>7074273.6900000004</v>
      </c>
      <c r="BC3812" s="211" t="s">
        <v>7532</v>
      </c>
      <c r="BD3812" s="212">
        <v>23749</v>
      </c>
    </row>
    <row r="3813" spans="17:56" x14ac:dyDescent="0.55000000000000004">
      <c r="Q3813" s="203" t="s">
        <v>5714</v>
      </c>
      <c r="R3813" s="203"/>
      <c r="S3813" s="204">
        <v>29994.89</v>
      </c>
      <c r="Y3813" t="s">
        <v>45820</v>
      </c>
      <c r="Z3813" s="284">
        <v>8350</v>
      </c>
      <c r="AB3813" s="276" t="s">
        <v>63142</v>
      </c>
      <c r="AC3813" s="277">
        <v>8771.31</v>
      </c>
      <c r="AE3813" s="246" t="s">
        <v>63097</v>
      </c>
      <c r="AF3813" s="247">
        <v>311.19</v>
      </c>
      <c r="AH3813" s="226" t="s">
        <v>33327</v>
      </c>
      <c r="AI3813" s="227">
        <v>100069.84</v>
      </c>
      <c r="AK3813" s="207" t="s">
        <v>18236</v>
      </c>
      <c r="AL3813" s="208">
        <v>1105</v>
      </c>
      <c r="AM3813" s="93"/>
      <c r="AN3813" s="93"/>
      <c r="AO3813" s="93"/>
      <c r="AT3813" s="263"/>
      <c r="AU3813" s="264"/>
      <c r="AZ3813" s="230" t="s">
        <v>9938</v>
      </c>
      <c r="BA3813" s="231">
        <v>137073.23000000001</v>
      </c>
      <c r="BC3813" s="211" t="s">
        <v>7934</v>
      </c>
      <c r="BD3813" s="212">
        <v>5338</v>
      </c>
    </row>
    <row r="3814" spans="17:56" x14ac:dyDescent="0.55000000000000004">
      <c r="Q3814" s="203" t="s">
        <v>5719</v>
      </c>
      <c r="R3814" s="203"/>
      <c r="S3814" s="204">
        <v>205675.13</v>
      </c>
      <c r="Y3814" t="s">
        <v>39595</v>
      </c>
      <c r="Z3814" s="284">
        <v>1691.13</v>
      </c>
      <c r="AB3814" s="276" t="s">
        <v>36271</v>
      </c>
      <c r="AC3814" s="277">
        <v>47953.77</v>
      </c>
      <c r="AE3814" s="246" t="s">
        <v>61197</v>
      </c>
      <c r="AF3814" s="247">
        <v>29880</v>
      </c>
      <c r="AH3814" s="226" t="s">
        <v>33328</v>
      </c>
      <c r="AI3814" s="227">
        <v>51229.11</v>
      </c>
      <c r="AK3814" s="207" t="s">
        <v>18237</v>
      </c>
      <c r="AL3814" s="208">
        <v>54921.08</v>
      </c>
      <c r="AM3814" s="93"/>
      <c r="AN3814" s="93"/>
      <c r="AO3814" s="93"/>
      <c r="AT3814" s="263"/>
      <c r="AU3814" s="264"/>
      <c r="AZ3814" s="230" t="s">
        <v>9939</v>
      </c>
      <c r="BA3814" s="231">
        <v>535090.86</v>
      </c>
      <c r="BC3814" s="211" t="s">
        <v>8164</v>
      </c>
      <c r="BD3814" s="212">
        <v>20766</v>
      </c>
    </row>
    <row r="3815" spans="17:56" x14ac:dyDescent="0.55000000000000004">
      <c r="Q3815" s="203" t="s">
        <v>5720</v>
      </c>
      <c r="R3815" s="203"/>
      <c r="S3815" s="204">
        <v>55</v>
      </c>
      <c r="Y3815" t="s">
        <v>49238</v>
      </c>
      <c r="Z3815">
        <v>112.5</v>
      </c>
      <c r="AB3815" s="276" t="s">
        <v>67556</v>
      </c>
      <c r="AC3815" s="277">
        <v>2776.48</v>
      </c>
      <c r="AE3815" s="246" t="s">
        <v>55012</v>
      </c>
      <c r="AF3815" s="247">
        <v>-0.01</v>
      </c>
      <c r="AH3815" s="226" t="s">
        <v>33329</v>
      </c>
      <c r="AI3815" s="227">
        <v>151532.04999999999</v>
      </c>
      <c r="AK3815" s="207" t="s">
        <v>18238</v>
      </c>
      <c r="AL3815" s="208">
        <v>1290026.53</v>
      </c>
      <c r="AM3815" s="93"/>
      <c r="AN3815" s="93"/>
      <c r="AO3815" s="93"/>
      <c r="AT3815" s="263"/>
      <c r="AU3815" s="264"/>
      <c r="AZ3815" s="230" t="s">
        <v>9940</v>
      </c>
      <c r="BA3815" s="231">
        <v>989896.75</v>
      </c>
      <c r="BC3815" s="211" t="s">
        <v>8443</v>
      </c>
      <c r="BD3815" s="212">
        <v>14438</v>
      </c>
    </row>
    <row r="3816" spans="17:56" x14ac:dyDescent="0.55000000000000004">
      <c r="Q3816" s="203" t="s">
        <v>5725</v>
      </c>
      <c r="R3816" s="203"/>
      <c r="S3816" s="204">
        <v>100852.29</v>
      </c>
      <c r="Y3816" t="s">
        <v>43093</v>
      </c>
      <c r="Z3816">
        <v>112.5</v>
      </c>
      <c r="AB3816" s="276" t="s">
        <v>66588</v>
      </c>
      <c r="AC3816" s="277">
        <v>2266.0700000000002</v>
      </c>
      <c r="AE3816" s="246" t="s">
        <v>58493</v>
      </c>
      <c r="AF3816" s="247">
        <v>15000</v>
      </c>
      <c r="AH3816" s="226" t="s">
        <v>36164</v>
      </c>
      <c r="AI3816" s="227">
        <v>3600</v>
      </c>
      <c r="AK3816" s="207" t="s">
        <v>18239</v>
      </c>
      <c r="AL3816" s="208">
        <v>10732.74</v>
      </c>
      <c r="AM3816" s="93"/>
      <c r="AN3816" s="93"/>
      <c r="AO3816" s="93"/>
      <c r="AT3816" s="263"/>
      <c r="AU3816" s="264"/>
      <c r="AZ3816" s="230" t="s">
        <v>38788</v>
      </c>
      <c r="BA3816" s="231">
        <v>66543</v>
      </c>
      <c r="BC3816" s="211" t="s">
        <v>8603</v>
      </c>
      <c r="BD3816" s="212">
        <v>242825</v>
      </c>
    </row>
    <row r="3817" spans="17:56" x14ac:dyDescent="0.55000000000000004">
      <c r="Q3817" s="203" t="s">
        <v>5726</v>
      </c>
      <c r="R3817" s="203"/>
      <c r="S3817" s="204">
        <v>223364.14</v>
      </c>
      <c r="Y3817" t="s">
        <v>36820</v>
      </c>
      <c r="Z3817" s="284">
        <v>3564</v>
      </c>
      <c r="AB3817" s="276" t="s">
        <v>20021</v>
      </c>
      <c r="AC3817" s="277">
        <v>2450821.33</v>
      </c>
      <c r="AE3817" s="246" t="s">
        <v>58494</v>
      </c>
      <c r="AF3817" s="247">
        <v>1147.52</v>
      </c>
      <c r="AH3817" s="226" t="s">
        <v>36165</v>
      </c>
      <c r="AI3817" s="227">
        <v>271</v>
      </c>
      <c r="AK3817" s="207" t="s">
        <v>18240</v>
      </c>
      <c r="AL3817" s="208">
        <v>11802.43</v>
      </c>
      <c r="AM3817" s="93"/>
      <c r="AN3817" s="93"/>
      <c r="AO3817" s="93"/>
      <c r="AT3817" s="263"/>
      <c r="AU3817" s="264"/>
      <c r="AZ3817" s="230" t="s">
        <v>9941</v>
      </c>
      <c r="BA3817" s="231">
        <v>13626897.630000001</v>
      </c>
      <c r="BC3817" s="211" t="s">
        <v>8824</v>
      </c>
      <c r="BD3817" s="212">
        <v>375</v>
      </c>
    </row>
    <row r="3818" spans="17:56" x14ac:dyDescent="0.55000000000000004">
      <c r="Q3818" s="203" t="s">
        <v>5730</v>
      </c>
      <c r="R3818" s="203"/>
      <c r="S3818" s="204">
        <v>88568.93</v>
      </c>
      <c r="Y3818" t="s">
        <v>54050</v>
      </c>
      <c r="Z3818" s="284">
        <v>37785.75</v>
      </c>
      <c r="AB3818" s="276" t="s">
        <v>20022</v>
      </c>
      <c r="AC3818" s="277">
        <v>1209670.21</v>
      </c>
      <c r="AE3818" s="246" t="s">
        <v>64154</v>
      </c>
      <c r="AF3818" s="247">
        <v>658.66</v>
      </c>
      <c r="AH3818" s="226" t="s">
        <v>33330</v>
      </c>
      <c r="AI3818" s="227">
        <v>172168.76</v>
      </c>
      <c r="AK3818" s="207" t="s">
        <v>13325</v>
      </c>
      <c r="AL3818" s="208">
        <v>400786.63</v>
      </c>
      <c r="AM3818" s="93"/>
      <c r="AN3818" s="93"/>
      <c r="AO3818" s="93"/>
      <c r="AT3818" s="263"/>
      <c r="AU3818" s="264"/>
      <c r="AZ3818" s="230" t="s">
        <v>9942</v>
      </c>
      <c r="BA3818" s="231">
        <v>365528.27</v>
      </c>
      <c r="BC3818" s="211" t="s">
        <v>9195</v>
      </c>
      <c r="BD3818" s="212">
        <v>4843</v>
      </c>
    </row>
    <row r="3819" spans="17:56" x14ac:dyDescent="0.55000000000000004">
      <c r="Q3819" s="203" t="s">
        <v>5731</v>
      </c>
      <c r="R3819" s="203"/>
      <c r="S3819" s="204">
        <v>67468.320000000007</v>
      </c>
      <c r="Y3819" t="s">
        <v>48349</v>
      </c>
      <c r="Z3819" s="284">
        <v>3750</v>
      </c>
      <c r="AB3819" s="276" t="s">
        <v>46912</v>
      </c>
      <c r="AC3819" s="277">
        <v>251948.28</v>
      </c>
      <c r="AE3819" s="246" t="s">
        <v>60309</v>
      </c>
      <c r="AF3819" s="247">
        <v>7988.46</v>
      </c>
      <c r="AH3819" s="226" t="s">
        <v>34829</v>
      </c>
      <c r="AI3819" s="227">
        <v>56171.81</v>
      </c>
      <c r="AK3819" s="207" t="s">
        <v>13326</v>
      </c>
      <c r="AL3819" s="208">
        <v>746768.65</v>
      </c>
      <c r="AM3819" s="93"/>
      <c r="AN3819" s="93"/>
      <c r="AO3819" s="93"/>
      <c r="AT3819" s="263"/>
      <c r="AU3819" s="264"/>
      <c r="AZ3819" s="230" t="s">
        <v>9943</v>
      </c>
      <c r="BA3819" s="231">
        <v>446726.47</v>
      </c>
      <c r="BC3819" s="211" t="s">
        <v>9423</v>
      </c>
      <c r="BD3819" s="212">
        <v>744026.73</v>
      </c>
    </row>
    <row r="3820" spans="17:56" x14ac:dyDescent="0.55000000000000004">
      <c r="Q3820" s="203" t="s">
        <v>5734</v>
      </c>
      <c r="R3820" s="203"/>
      <c r="S3820" s="204">
        <v>136958.24</v>
      </c>
      <c r="Y3820" t="s">
        <v>58710</v>
      </c>
      <c r="Z3820">
        <v>162.5</v>
      </c>
      <c r="AB3820" s="276" t="s">
        <v>63143</v>
      </c>
      <c r="AC3820" s="277">
        <v>8098.91</v>
      </c>
      <c r="AE3820" s="246" t="s">
        <v>60310</v>
      </c>
      <c r="AF3820" s="247">
        <v>577.83000000000004</v>
      </c>
      <c r="AH3820" s="226" t="s">
        <v>33331</v>
      </c>
      <c r="AI3820" s="227">
        <v>17414.55</v>
      </c>
      <c r="AK3820" s="207" t="s">
        <v>18241</v>
      </c>
      <c r="AL3820" s="208">
        <v>546541.14</v>
      </c>
      <c r="AM3820" s="93"/>
      <c r="AN3820" s="93"/>
      <c r="AO3820" s="93"/>
      <c r="AT3820" s="263"/>
      <c r="AU3820" s="264"/>
      <c r="AZ3820" s="230" t="s">
        <v>9944</v>
      </c>
      <c r="BA3820" s="231">
        <v>138853.66</v>
      </c>
      <c r="BC3820" s="211" t="s">
        <v>10994</v>
      </c>
      <c r="BD3820" s="212">
        <v>6565</v>
      </c>
    </row>
    <row r="3821" spans="17:56" x14ac:dyDescent="0.55000000000000004">
      <c r="Q3821" s="203" t="s">
        <v>5735</v>
      </c>
      <c r="R3821" s="203"/>
      <c r="S3821" s="204">
        <v>14705.5</v>
      </c>
      <c r="Y3821" t="s">
        <v>36821</v>
      </c>
      <c r="Z3821" s="284">
        <v>5447.41</v>
      </c>
      <c r="AB3821" s="276" t="s">
        <v>42448</v>
      </c>
      <c r="AC3821" s="277">
        <v>1509418.28</v>
      </c>
      <c r="AE3821" s="246" t="s">
        <v>60311</v>
      </c>
      <c r="AF3821" s="247">
        <v>1957.2</v>
      </c>
      <c r="AH3821" s="226" t="s">
        <v>34830</v>
      </c>
      <c r="AI3821" s="227">
        <v>7926.12</v>
      </c>
      <c r="AK3821" s="207" t="s">
        <v>18242</v>
      </c>
      <c r="AL3821" s="208">
        <v>2701075.54</v>
      </c>
      <c r="AM3821" s="93"/>
      <c r="AN3821" s="93"/>
      <c r="AO3821" s="93"/>
      <c r="AT3821" s="263"/>
      <c r="AU3821" s="264"/>
      <c r="AZ3821" s="230" t="s">
        <v>9945</v>
      </c>
      <c r="BA3821" s="231">
        <v>24433690.629999999</v>
      </c>
      <c r="BC3821" s="211" t="s">
        <v>11699</v>
      </c>
      <c r="BD3821" s="212">
        <v>526175.59</v>
      </c>
    </row>
    <row r="3822" spans="17:56" x14ac:dyDescent="0.55000000000000004">
      <c r="Q3822" s="203" t="s">
        <v>5737</v>
      </c>
      <c r="R3822" s="203"/>
      <c r="S3822" s="204">
        <v>61563.91</v>
      </c>
      <c r="Y3822" t="s">
        <v>36822</v>
      </c>
      <c r="Z3822" s="284">
        <v>16578.8</v>
      </c>
      <c r="AB3822" s="276" t="s">
        <v>52379</v>
      </c>
      <c r="AC3822" s="277">
        <v>-144084.85</v>
      </c>
      <c r="AE3822" s="246" t="s">
        <v>33370</v>
      </c>
      <c r="AF3822" s="247">
        <v>7322.58</v>
      </c>
      <c r="AH3822" s="226" t="s">
        <v>34831</v>
      </c>
      <c r="AI3822" s="227">
        <v>626.54</v>
      </c>
      <c r="AK3822" s="207" t="s">
        <v>13327</v>
      </c>
      <c r="AL3822" s="208">
        <v>22100</v>
      </c>
      <c r="AM3822" s="93"/>
      <c r="AN3822" s="93"/>
      <c r="AO3822" s="93"/>
      <c r="AT3822" s="263"/>
      <c r="AU3822" s="264"/>
      <c r="AZ3822" s="230" t="s">
        <v>9946</v>
      </c>
      <c r="BA3822" s="231">
        <v>1299502.97</v>
      </c>
      <c r="BC3822" s="211" t="s">
        <v>10034</v>
      </c>
      <c r="BD3822" s="212">
        <v>1651958.98</v>
      </c>
    </row>
    <row r="3823" spans="17:56" x14ac:dyDescent="0.55000000000000004">
      <c r="Q3823" s="203" t="s">
        <v>5753</v>
      </c>
      <c r="R3823" s="203"/>
      <c r="S3823" s="204">
        <v>4000</v>
      </c>
      <c r="Y3823" t="s">
        <v>45822</v>
      </c>
      <c r="Z3823" s="284">
        <v>9106.2900000000009</v>
      </c>
      <c r="AB3823" s="276" t="s">
        <v>67557</v>
      </c>
      <c r="AC3823" s="277">
        <v>190.53</v>
      </c>
      <c r="AE3823" s="246" t="s">
        <v>48782</v>
      </c>
      <c r="AF3823" s="247">
        <v>20000</v>
      </c>
      <c r="AH3823" s="226" t="s">
        <v>52078</v>
      </c>
      <c r="AI3823" s="227">
        <v>7720.42</v>
      </c>
      <c r="AK3823" s="207" t="s">
        <v>18243</v>
      </c>
      <c r="AL3823" s="208">
        <v>3099.75</v>
      </c>
      <c r="AM3823" s="93"/>
      <c r="AN3823" s="93"/>
      <c r="AO3823" s="93"/>
      <c r="AT3823" s="263"/>
      <c r="AU3823" s="264"/>
      <c r="AZ3823" s="230" t="s">
        <v>9947</v>
      </c>
      <c r="BA3823" s="231">
        <v>37552179.619999997</v>
      </c>
      <c r="BC3823" s="211" t="s">
        <v>6849</v>
      </c>
      <c r="BD3823" s="212">
        <v>12369.29</v>
      </c>
    </row>
    <row r="3824" spans="17:56" x14ac:dyDescent="0.55000000000000004">
      <c r="Q3824" s="203" t="s">
        <v>5755</v>
      </c>
      <c r="R3824" s="203"/>
      <c r="S3824" s="204">
        <v>14959.33</v>
      </c>
      <c r="Y3824" t="s">
        <v>56665</v>
      </c>
      <c r="Z3824" s="284">
        <v>11119</v>
      </c>
      <c r="AB3824" s="276" t="s">
        <v>67558</v>
      </c>
      <c r="AC3824" s="277">
        <v>159.46</v>
      </c>
      <c r="AE3824" s="246" t="s">
        <v>33371</v>
      </c>
      <c r="AF3824" s="247">
        <v>39064.949999999997</v>
      </c>
      <c r="AH3824" s="226" t="s">
        <v>44662</v>
      </c>
      <c r="AI3824" s="227">
        <v>33683</v>
      </c>
      <c r="AK3824" s="207" t="s">
        <v>18244</v>
      </c>
      <c r="AL3824" s="208">
        <v>211725.79</v>
      </c>
      <c r="AM3824" s="93"/>
      <c r="AN3824" s="93"/>
      <c r="AO3824" s="93"/>
      <c r="AT3824" s="263"/>
      <c r="AU3824" s="264"/>
      <c r="AZ3824" s="230" t="s">
        <v>9948</v>
      </c>
      <c r="BA3824" s="231">
        <v>231872.95</v>
      </c>
      <c r="BC3824" s="211" t="s">
        <v>7533</v>
      </c>
      <c r="BD3824" s="212">
        <v>2897</v>
      </c>
    </row>
    <row r="3825" spans="17:56" x14ac:dyDescent="0.55000000000000004">
      <c r="Q3825" s="203" t="s">
        <v>5758</v>
      </c>
      <c r="R3825" s="203"/>
      <c r="S3825" s="204">
        <v>7197.93</v>
      </c>
      <c r="Y3825" t="s">
        <v>40678</v>
      </c>
      <c r="Z3825" s="284">
        <v>2361.85</v>
      </c>
      <c r="AB3825" s="276" t="s">
        <v>61981</v>
      </c>
      <c r="AC3825" s="277">
        <v>2165.48</v>
      </c>
      <c r="AE3825" s="246" t="s">
        <v>34862</v>
      </c>
      <c r="AF3825" s="247">
        <v>67710.720000000001</v>
      </c>
      <c r="AH3825" s="226" t="s">
        <v>44663</v>
      </c>
      <c r="AI3825" s="227">
        <v>856479.45</v>
      </c>
      <c r="AK3825" s="207" t="s">
        <v>18245</v>
      </c>
      <c r="AL3825" s="208">
        <v>337500</v>
      </c>
      <c r="AM3825" s="93"/>
      <c r="AN3825" s="93"/>
      <c r="AO3825" s="93"/>
      <c r="AT3825" s="263"/>
      <c r="AU3825" s="264"/>
      <c r="AZ3825" s="230" t="s">
        <v>9949</v>
      </c>
      <c r="BA3825" s="231">
        <v>54581.58</v>
      </c>
      <c r="BC3825" s="211" t="s">
        <v>7666</v>
      </c>
      <c r="BD3825" s="212">
        <v>4448</v>
      </c>
    </row>
    <row r="3826" spans="17:56" x14ac:dyDescent="0.55000000000000004">
      <c r="Q3826" s="203" t="s">
        <v>5767</v>
      </c>
      <c r="R3826" s="203"/>
      <c r="S3826" s="204">
        <v>191748.75</v>
      </c>
      <c r="Y3826" t="s">
        <v>35802</v>
      </c>
      <c r="Z3826" s="284">
        <v>4675.18</v>
      </c>
      <c r="AB3826" s="276" t="s">
        <v>66589</v>
      </c>
      <c r="AC3826" s="277">
        <v>16727.96</v>
      </c>
      <c r="AE3826" s="246" t="s">
        <v>33372</v>
      </c>
      <c r="AF3826" s="247">
        <v>15548.02</v>
      </c>
      <c r="AH3826" s="226" t="s">
        <v>44664</v>
      </c>
      <c r="AI3826" s="227">
        <v>65520.9</v>
      </c>
      <c r="AK3826" s="207" t="s">
        <v>18246</v>
      </c>
      <c r="AL3826" s="208">
        <v>945.26</v>
      </c>
      <c r="AM3826" s="93"/>
      <c r="AN3826" s="93"/>
      <c r="AO3826" s="93"/>
      <c r="AT3826" s="263"/>
      <c r="AU3826" s="264"/>
      <c r="AZ3826" s="230" t="s">
        <v>9950</v>
      </c>
      <c r="BA3826" s="231">
        <v>160334.48000000001</v>
      </c>
      <c r="BC3826" s="211" t="s">
        <v>7935</v>
      </c>
      <c r="BD3826" s="212">
        <v>4871</v>
      </c>
    </row>
    <row r="3827" spans="17:56" x14ac:dyDescent="0.55000000000000004">
      <c r="Q3827" s="203" t="s">
        <v>5769</v>
      </c>
      <c r="R3827" s="203"/>
      <c r="S3827" s="204">
        <v>225177.26</v>
      </c>
      <c r="Y3827" t="s">
        <v>66749</v>
      </c>
      <c r="Z3827" s="284">
        <v>61150.03</v>
      </c>
      <c r="AB3827" s="276" t="s">
        <v>67559</v>
      </c>
      <c r="AC3827" s="277">
        <v>57650</v>
      </c>
      <c r="AE3827" s="246" t="s">
        <v>33373</v>
      </c>
      <c r="AF3827" s="247">
        <v>27997.34</v>
      </c>
      <c r="AH3827" s="226" t="s">
        <v>13344</v>
      </c>
      <c r="AI3827" s="227">
        <v>2658.87</v>
      </c>
      <c r="AK3827" s="207" t="s">
        <v>18247</v>
      </c>
      <c r="AL3827" s="208">
        <v>21667.25</v>
      </c>
      <c r="AM3827" s="93"/>
      <c r="AN3827" s="93"/>
      <c r="AO3827" s="93"/>
      <c r="AT3827" s="263"/>
      <c r="AU3827" s="264"/>
      <c r="AZ3827" s="230" t="s">
        <v>9951</v>
      </c>
      <c r="BA3827" s="231">
        <v>184751.63</v>
      </c>
      <c r="BC3827" s="211" t="s">
        <v>8165</v>
      </c>
      <c r="BD3827" s="212">
        <v>9795</v>
      </c>
    </row>
    <row r="3828" spans="17:56" x14ac:dyDescent="0.55000000000000004">
      <c r="Q3828" s="203" t="s">
        <v>5770</v>
      </c>
      <c r="R3828" s="203"/>
      <c r="S3828" s="204">
        <v>63437.5</v>
      </c>
      <c r="Y3828" t="s">
        <v>54051</v>
      </c>
      <c r="Z3828" s="284">
        <v>8983.7800000000007</v>
      </c>
      <c r="AB3828" s="276" t="s">
        <v>67560</v>
      </c>
      <c r="AC3828" s="277">
        <v>4056.8</v>
      </c>
      <c r="AE3828" s="246" t="s">
        <v>33378</v>
      </c>
      <c r="AF3828" s="247">
        <v>473706.36</v>
      </c>
      <c r="AH3828" s="226" t="s">
        <v>13345</v>
      </c>
      <c r="AI3828" s="227">
        <v>33408.620000000003</v>
      </c>
      <c r="AK3828" s="207" t="s">
        <v>18248</v>
      </c>
      <c r="AL3828" s="208">
        <v>1590279.3</v>
      </c>
      <c r="AM3828" s="93"/>
      <c r="AN3828" s="93"/>
      <c r="AO3828" s="93"/>
      <c r="AT3828" s="263"/>
      <c r="AU3828" s="264"/>
      <c r="AZ3828" s="230" t="s">
        <v>9952</v>
      </c>
      <c r="BA3828" s="231">
        <v>406108.29</v>
      </c>
      <c r="BC3828" s="211" t="s">
        <v>8444</v>
      </c>
      <c r="BD3828" s="212">
        <v>3096.95</v>
      </c>
    </row>
    <row r="3829" spans="17:56" x14ac:dyDescent="0.55000000000000004">
      <c r="Q3829" s="203" t="s">
        <v>5772</v>
      </c>
      <c r="R3829" s="203"/>
      <c r="S3829" s="204">
        <v>78472.05</v>
      </c>
      <c r="Y3829" t="s">
        <v>39596</v>
      </c>
      <c r="Z3829" s="284">
        <v>111179.77</v>
      </c>
      <c r="AB3829" s="276" t="s">
        <v>52380</v>
      </c>
      <c r="AC3829" s="277">
        <v>2640</v>
      </c>
      <c r="AE3829" s="246" t="s">
        <v>40208</v>
      </c>
      <c r="AF3829" s="247">
        <v>59145.32</v>
      </c>
      <c r="AH3829" s="226" t="s">
        <v>36167</v>
      </c>
      <c r="AI3829" s="227">
        <v>35941.230000000003</v>
      </c>
      <c r="AK3829" s="207" t="s">
        <v>18249</v>
      </c>
      <c r="AL3829" s="208">
        <v>201970.78</v>
      </c>
      <c r="AM3829" s="93"/>
      <c r="AN3829" s="93"/>
      <c r="AO3829" s="93"/>
      <c r="AT3829" s="263"/>
      <c r="AU3829" s="264"/>
      <c r="AZ3829" s="230" t="s">
        <v>9953</v>
      </c>
      <c r="BA3829" s="231">
        <v>613751.27</v>
      </c>
      <c r="BC3829" s="211" t="s">
        <v>9125</v>
      </c>
      <c r="BD3829" s="212">
        <v>3670</v>
      </c>
    </row>
    <row r="3830" spans="17:56" x14ac:dyDescent="0.55000000000000004">
      <c r="Q3830" s="203" t="s">
        <v>5781</v>
      </c>
      <c r="R3830" s="203"/>
      <c r="S3830" s="204">
        <v>4253031.3499999996</v>
      </c>
      <c r="Y3830" t="s">
        <v>36824</v>
      </c>
      <c r="Z3830" s="284">
        <v>7109.5</v>
      </c>
      <c r="AB3830" s="276" t="s">
        <v>52381</v>
      </c>
      <c r="AC3830" s="277">
        <v>4783.63</v>
      </c>
      <c r="AE3830" s="246" t="s">
        <v>33379</v>
      </c>
      <c r="AF3830" s="247">
        <v>53460.83</v>
      </c>
      <c r="AH3830" s="226" t="s">
        <v>44665</v>
      </c>
      <c r="AI3830" s="227">
        <v>-8403.33</v>
      </c>
      <c r="AK3830" s="207" t="s">
        <v>18250</v>
      </c>
      <c r="AL3830" s="208">
        <v>73123.5</v>
      </c>
      <c r="AM3830" s="93"/>
      <c r="AN3830" s="93"/>
      <c r="AO3830" s="93"/>
      <c r="AT3830" s="263"/>
      <c r="AU3830" s="264"/>
      <c r="AZ3830" s="230" t="s">
        <v>9954</v>
      </c>
      <c r="BA3830" s="231">
        <v>408837.98</v>
      </c>
      <c r="BC3830" s="211" t="s">
        <v>9196</v>
      </c>
      <c r="BD3830" s="212">
        <v>325</v>
      </c>
    </row>
    <row r="3831" spans="17:56" x14ac:dyDescent="0.55000000000000004">
      <c r="Q3831" s="203" t="s">
        <v>5791</v>
      </c>
      <c r="R3831" s="203"/>
      <c r="S3831" s="204">
        <v>423473.02</v>
      </c>
      <c r="Y3831" t="s">
        <v>40679</v>
      </c>
      <c r="Z3831" s="284">
        <v>1927161.09</v>
      </c>
      <c r="AB3831" s="276" t="s">
        <v>52382</v>
      </c>
      <c r="AC3831" s="277">
        <v>15853.54</v>
      </c>
      <c r="AE3831" s="246" t="s">
        <v>33380</v>
      </c>
      <c r="AF3831" s="247">
        <v>57025.31</v>
      </c>
      <c r="AH3831" s="226" t="s">
        <v>18336</v>
      </c>
      <c r="AI3831" s="227">
        <v>220</v>
      </c>
      <c r="AK3831" s="207" t="s">
        <v>13328</v>
      </c>
      <c r="AL3831" s="208">
        <v>185315.06</v>
      </c>
      <c r="AM3831" s="93"/>
      <c r="AN3831" s="93"/>
      <c r="AO3831" s="93"/>
      <c r="AT3831" s="263"/>
      <c r="AU3831" s="264"/>
      <c r="AZ3831" s="230" t="s">
        <v>9955</v>
      </c>
      <c r="BA3831" s="231">
        <v>275383.57</v>
      </c>
      <c r="BC3831" s="211" t="s">
        <v>10532</v>
      </c>
      <c r="BD3831" s="212">
        <v>16076.74</v>
      </c>
    </row>
    <row r="3832" spans="17:56" x14ac:dyDescent="0.55000000000000004">
      <c r="Q3832" s="203" t="s">
        <v>5793</v>
      </c>
      <c r="R3832" s="203"/>
      <c r="S3832" s="204">
        <v>3981788.44</v>
      </c>
      <c r="Y3832" t="s">
        <v>47342</v>
      </c>
      <c r="Z3832">
        <v>438</v>
      </c>
      <c r="AB3832" s="276" t="s">
        <v>52383</v>
      </c>
      <c r="AC3832" s="277">
        <v>6929.58</v>
      </c>
      <c r="AE3832" s="246" t="s">
        <v>34864</v>
      </c>
      <c r="AF3832" s="247">
        <v>26540.240000000002</v>
      </c>
      <c r="AH3832" s="226" t="s">
        <v>34833</v>
      </c>
      <c r="AI3832" s="227">
        <v>3400</v>
      </c>
      <c r="AK3832" s="207" t="s">
        <v>18251</v>
      </c>
      <c r="AL3832" s="208">
        <v>2667148.9700000002</v>
      </c>
      <c r="AM3832" s="93"/>
      <c r="AN3832" s="93"/>
      <c r="AO3832" s="93"/>
      <c r="AT3832" s="263"/>
      <c r="AU3832" s="264"/>
      <c r="AZ3832" s="230" t="s">
        <v>9956</v>
      </c>
      <c r="BA3832" s="231">
        <v>4948618.4000000004</v>
      </c>
      <c r="BC3832" s="211" t="s">
        <v>10035</v>
      </c>
      <c r="BD3832" s="212">
        <v>57548.98</v>
      </c>
    </row>
    <row r="3833" spans="17:56" x14ac:dyDescent="0.55000000000000004">
      <c r="Q3833" s="203" t="s">
        <v>5796</v>
      </c>
      <c r="R3833" s="203"/>
      <c r="S3833" s="204">
        <v>126464.51</v>
      </c>
      <c r="Y3833" t="s">
        <v>48350</v>
      </c>
      <c r="Z3833" s="284">
        <v>2964.29</v>
      </c>
      <c r="AB3833" s="276" t="s">
        <v>66590</v>
      </c>
      <c r="AC3833" s="277">
        <v>14773.97</v>
      </c>
      <c r="AE3833" s="246" t="s">
        <v>39035</v>
      </c>
      <c r="AF3833" s="247">
        <v>57762.080000000002</v>
      </c>
      <c r="AH3833" s="226" t="s">
        <v>34834</v>
      </c>
      <c r="AI3833" s="227">
        <v>260.10000000000002</v>
      </c>
      <c r="AK3833" s="207" t="s">
        <v>18252</v>
      </c>
      <c r="AL3833" s="208">
        <v>1136442.53</v>
      </c>
      <c r="AM3833" s="93"/>
      <c r="AN3833" s="93"/>
      <c r="AO3833" s="93"/>
      <c r="AT3833" s="263"/>
      <c r="AU3833" s="264"/>
      <c r="AZ3833" s="230" t="s">
        <v>9957</v>
      </c>
      <c r="BA3833" s="231">
        <v>1369196.72</v>
      </c>
      <c r="BC3833" s="211" t="s">
        <v>6850</v>
      </c>
      <c r="BD3833" s="212">
        <v>57722</v>
      </c>
    </row>
    <row r="3834" spans="17:56" x14ac:dyDescent="0.55000000000000004">
      <c r="Q3834" s="203" t="s">
        <v>5800</v>
      </c>
      <c r="R3834" s="203"/>
      <c r="S3834" s="204">
        <v>33039.230000000003</v>
      </c>
      <c r="Y3834" t="s">
        <v>48351</v>
      </c>
      <c r="Z3834">
        <v>239.64</v>
      </c>
      <c r="AB3834" s="276" t="s">
        <v>70526</v>
      </c>
      <c r="AC3834" s="277">
        <v>100000</v>
      </c>
      <c r="AE3834" s="246" t="s">
        <v>42325</v>
      </c>
      <c r="AF3834" s="247">
        <v>207168.11</v>
      </c>
      <c r="AH3834" s="226" t="s">
        <v>34835</v>
      </c>
      <c r="AI3834" s="227">
        <v>737.12</v>
      </c>
      <c r="AK3834" s="207" t="s">
        <v>18253</v>
      </c>
      <c r="AL3834" s="208">
        <v>669081.69999999995</v>
      </c>
      <c r="AM3834" s="93"/>
      <c r="AN3834" s="93"/>
      <c r="AO3834" s="93"/>
      <c r="AT3834" s="263"/>
      <c r="AU3834" s="264"/>
      <c r="AZ3834" s="230" t="s">
        <v>9958</v>
      </c>
      <c r="BA3834" s="231">
        <v>30892316.5</v>
      </c>
      <c r="BC3834" s="211" t="s">
        <v>7243</v>
      </c>
      <c r="BD3834" s="212">
        <v>788</v>
      </c>
    </row>
    <row r="3835" spans="17:56" x14ac:dyDescent="0.55000000000000004">
      <c r="Q3835" s="203" t="s">
        <v>5808</v>
      </c>
      <c r="R3835" s="203"/>
      <c r="S3835" s="204">
        <v>49121.61</v>
      </c>
      <c r="Y3835" t="s">
        <v>48352</v>
      </c>
      <c r="Z3835" s="284">
        <v>4323.47</v>
      </c>
      <c r="AB3835" s="276" t="s">
        <v>61982</v>
      </c>
      <c r="AC3835" s="277">
        <v>29647.14</v>
      </c>
      <c r="AE3835" s="246" t="s">
        <v>33381</v>
      </c>
      <c r="AF3835" s="247">
        <v>26547.55</v>
      </c>
      <c r="AH3835" s="226" t="s">
        <v>36168</v>
      </c>
      <c r="AI3835" s="227">
        <v>19277.78</v>
      </c>
      <c r="AK3835" s="207" t="s">
        <v>18254</v>
      </c>
      <c r="AL3835" s="208">
        <v>367961.52</v>
      </c>
      <c r="AM3835" s="93"/>
      <c r="AN3835" s="93"/>
      <c r="AO3835" s="93"/>
      <c r="AT3835" s="263"/>
      <c r="AU3835" s="264"/>
      <c r="AZ3835" s="230" t="s">
        <v>9959</v>
      </c>
      <c r="BA3835" s="231">
        <v>513263.12</v>
      </c>
      <c r="BC3835" s="211" t="s">
        <v>7534</v>
      </c>
      <c r="BD3835" s="212">
        <v>50370</v>
      </c>
    </row>
    <row r="3836" spans="17:56" x14ac:dyDescent="0.55000000000000004">
      <c r="Q3836" s="203" t="s">
        <v>5816</v>
      </c>
      <c r="R3836" s="203"/>
      <c r="S3836" s="204">
        <v>57982.66</v>
      </c>
      <c r="Y3836" t="s">
        <v>71745</v>
      </c>
      <c r="Z3836">
        <v>75.14</v>
      </c>
      <c r="AB3836" s="276" t="s">
        <v>66591</v>
      </c>
      <c r="AC3836" s="277">
        <v>31454.79</v>
      </c>
      <c r="AE3836" s="246" t="s">
        <v>34865</v>
      </c>
      <c r="AF3836" s="247">
        <v>5046.62</v>
      </c>
      <c r="AH3836" s="226" t="s">
        <v>44666</v>
      </c>
      <c r="AI3836" s="227">
        <v>860</v>
      </c>
      <c r="AK3836" s="207" t="s">
        <v>18255</v>
      </c>
      <c r="AL3836" s="208">
        <v>1586793.79</v>
      </c>
      <c r="AM3836" s="93"/>
      <c r="AN3836" s="93"/>
      <c r="AO3836" s="93"/>
      <c r="AT3836" s="263"/>
      <c r="AU3836" s="264"/>
      <c r="AZ3836" s="230" t="s">
        <v>9960</v>
      </c>
      <c r="BA3836" s="231">
        <v>6880264.2199999997</v>
      </c>
      <c r="BC3836" s="211" t="s">
        <v>7936</v>
      </c>
      <c r="BD3836" s="212">
        <v>1314</v>
      </c>
    </row>
    <row r="3837" spans="17:56" x14ac:dyDescent="0.55000000000000004">
      <c r="Q3837" s="203" t="s">
        <v>5820</v>
      </c>
      <c r="R3837" s="203"/>
      <c r="S3837" s="204">
        <v>76424.38</v>
      </c>
      <c r="Y3837" t="s">
        <v>57946</v>
      </c>
      <c r="Z3837" s="284">
        <v>10011.61</v>
      </c>
      <c r="AB3837" s="276" t="s">
        <v>69980</v>
      </c>
      <c r="AC3837" s="277">
        <v>-1678.64</v>
      </c>
      <c r="AE3837" s="246" t="s">
        <v>34866</v>
      </c>
      <c r="AF3837" s="247">
        <v>5224.38</v>
      </c>
      <c r="AH3837" s="226" t="s">
        <v>34836</v>
      </c>
      <c r="AI3837" s="227">
        <v>55860</v>
      </c>
      <c r="AK3837" s="207" t="s">
        <v>18256</v>
      </c>
      <c r="AL3837" s="208">
        <v>3706673.28</v>
      </c>
      <c r="AM3837" s="93"/>
      <c r="AN3837" s="93"/>
      <c r="AO3837" s="93"/>
      <c r="AT3837" s="263"/>
      <c r="AU3837" s="264"/>
      <c r="AZ3837" s="230" t="s">
        <v>9961</v>
      </c>
      <c r="BA3837" s="231">
        <v>10901550.4</v>
      </c>
      <c r="BC3837" s="211" t="s">
        <v>9126</v>
      </c>
      <c r="BD3837" s="212">
        <v>3719</v>
      </c>
    </row>
    <row r="3838" spans="17:56" x14ac:dyDescent="0.55000000000000004">
      <c r="Q3838" s="203" t="s">
        <v>5825</v>
      </c>
      <c r="R3838" s="203"/>
      <c r="S3838" s="204">
        <v>10481.25</v>
      </c>
      <c r="Y3838" t="s">
        <v>57947</v>
      </c>
      <c r="Z3838" s="284">
        <v>2461.1999999999998</v>
      </c>
      <c r="AB3838" s="276" t="s">
        <v>67561</v>
      </c>
      <c r="AC3838" s="277">
        <v>3650</v>
      </c>
      <c r="AE3838" s="246" t="s">
        <v>34867</v>
      </c>
      <c r="AF3838" s="247">
        <v>18759.43</v>
      </c>
      <c r="AH3838" s="226" t="s">
        <v>34837</v>
      </c>
      <c r="AI3838" s="227">
        <v>4251.3999999999996</v>
      </c>
      <c r="AK3838" s="207" t="s">
        <v>18257</v>
      </c>
      <c r="AL3838" s="208">
        <v>235033.41</v>
      </c>
      <c r="AM3838" s="93"/>
      <c r="AN3838" s="93"/>
      <c r="AO3838" s="93"/>
      <c r="AT3838" s="263"/>
      <c r="AU3838" s="264"/>
      <c r="AZ3838" s="230" t="s">
        <v>9962</v>
      </c>
      <c r="BA3838" s="231">
        <v>201678.93</v>
      </c>
      <c r="BC3838" s="211" t="s">
        <v>9424</v>
      </c>
      <c r="BD3838" s="212">
        <v>148511</v>
      </c>
    </row>
    <row r="3839" spans="17:56" x14ac:dyDescent="0.55000000000000004">
      <c r="Q3839" s="203" t="s">
        <v>5826</v>
      </c>
      <c r="R3839" s="203"/>
      <c r="S3839" s="204">
        <v>22500</v>
      </c>
      <c r="Y3839" t="s">
        <v>71746</v>
      </c>
      <c r="Z3839" s="284">
        <v>1963.71</v>
      </c>
      <c r="AB3839" s="276" t="s">
        <v>67562</v>
      </c>
      <c r="AC3839" s="277">
        <v>11045.96</v>
      </c>
      <c r="AE3839" s="246" t="s">
        <v>34868</v>
      </c>
      <c r="AF3839" s="247">
        <v>244.8</v>
      </c>
      <c r="AH3839" s="226" t="s">
        <v>34838</v>
      </c>
      <c r="AI3839" s="227">
        <v>13004</v>
      </c>
      <c r="AK3839" s="207" t="s">
        <v>18258</v>
      </c>
      <c r="AL3839" s="208">
        <v>83415.789999999994</v>
      </c>
      <c r="AM3839" s="93"/>
      <c r="AN3839" s="93"/>
      <c r="AO3839" s="93"/>
      <c r="AT3839" s="263"/>
      <c r="AU3839" s="264"/>
      <c r="AZ3839" s="230" t="s">
        <v>9963</v>
      </c>
      <c r="BA3839" s="231">
        <v>190249.44</v>
      </c>
      <c r="BC3839" s="211" t="s">
        <v>9574</v>
      </c>
      <c r="BD3839" s="212">
        <v>2836</v>
      </c>
    </row>
    <row r="3840" spans="17:56" x14ac:dyDescent="0.55000000000000004">
      <c r="Q3840" s="203" t="s">
        <v>5862</v>
      </c>
      <c r="R3840" s="203"/>
      <c r="S3840" s="204">
        <v>22819853.57</v>
      </c>
      <c r="Y3840" t="s">
        <v>69048</v>
      </c>
      <c r="Z3840">
        <v>642</v>
      </c>
      <c r="AB3840" s="276" t="s">
        <v>66592</v>
      </c>
      <c r="AC3840" s="277">
        <v>83463.23</v>
      </c>
      <c r="AE3840" s="246" t="s">
        <v>34869</v>
      </c>
      <c r="AF3840" s="247">
        <v>1540.05</v>
      </c>
      <c r="AH3840" s="226" t="s">
        <v>34839</v>
      </c>
      <c r="AI3840" s="227">
        <v>5975</v>
      </c>
      <c r="AK3840" s="207" t="s">
        <v>18259</v>
      </c>
      <c r="AL3840" s="208">
        <v>42326.06</v>
      </c>
      <c r="AM3840" s="93"/>
      <c r="AN3840" s="93"/>
      <c r="AO3840" s="93"/>
      <c r="AT3840" s="263"/>
      <c r="AU3840" s="264"/>
      <c r="AZ3840" s="230" t="s">
        <v>9964</v>
      </c>
      <c r="BA3840" s="231">
        <v>2618059.02</v>
      </c>
      <c r="BC3840" s="211" t="s">
        <v>11190</v>
      </c>
      <c r="BD3840" s="212">
        <v>10504</v>
      </c>
    </row>
    <row r="3841" spans="17:56" x14ac:dyDescent="0.55000000000000004">
      <c r="Q3841" s="195"/>
      <c r="R3841" s="195"/>
      <c r="S3841" s="196"/>
      <c r="Y3841" t="s">
        <v>70846</v>
      </c>
      <c r="Z3841">
        <v>743.04</v>
      </c>
      <c r="AB3841" s="276" t="s">
        <v>64273</v>
      </c>
      <c r="AC3841" s="277">
        <v>353394.4</v>
      </c>
      <c r="AE3841" s="246" t="s">
        <v>18479</v>
      </c>
      <c r="AF3841" s="247">
        <v>1068930</v>
      </c>
      <c r="AH3841" s="226" t="s">
        <v>36169</v>
      </c>
      <c r="AI3841" s="227">
        <v>41938.769999999997</v>
      </c>
      <c r="AK3841" s="207" t="s">
        <v>18260</v>
      </c>
      <c r="AL3841" s="208">
        <v>4000</v>
      </c>
      <c r="AM3841" s="93"/>
      <c r="AN3841" s="93"/>
      <c r="AO3841" s="93"/>
      <c r="AT3841" s="263"/>
      <c r="AU3841" s="264"/>
      <c r="AZ3841" s="230" t="s">
        <v>9965</v>
      </c>
      <c r="BA3841" s="231">
        <v>836281.29</v>
      </c>
      <c r="BC3841" s="211" t="s">
        <v>10036</v>
      </c>
      <c r="BD3841" s="212">
        <v>275764</v>
      </c>
    </row>
    <row r="3842" spans="17:56" x14ac:dyDescent="0.55000000000000004">
      <c r="Q3842" s="180"/>
      <c r="R3842" s="180"/>
      <c r="S3842" s="181"/>
      <c r="Y3842" t="s">
        <v>69049</v>
      </c>
      <c r="Z3842">
        <v>105.94</v>
      </c>
      <c r="AB3842" s="276" t="s">
        <v>63672</v>
      </c>
      <c r="AC3842" s="277">
        <v>26560.41</v>
      </c>
      <c r="AE3842" s="246" t="s">
        <v>62597</v>
      </c>
      <c r="AF3842" s="247">
        <v>-40735.15</v>
      </c>
      <c r="AH3842" s="226" t="s">
        <v>52079</v>
      </c>
      <c r="AI3842" s="227">
        <v>3065.3</v>
      </c>
      <c r="AK3842" s="207" t="s">
        <v>18261</v>
      </c>
      <c r="AL3842" s="208">
        <v>3543.94</v>
      </c>
      <c r="AM3842" s="93"/>
      <c r="AN3842" s="93"/>
      <c r="AO3842" s="93"/>
      <c r="AT3842" s="263"/>
      <c r="AU3842" s="264"/>
      <c r="AZ3842" s="230" t="s">
        <v>9966</v>
      </c>
      <c r="BA3842" s="231">
        <v>4461547.25</v>
      </c>
      <c r="BC3842" s="211" t="s">
        <v>7535</v>
      </c>
      <c r="BD3842" s="212">
        <v>10817</v>
      </c>
    </row>
    <row r="3843" spans="17:56" x14ac:dyDescent="0.55000000000000004">
      <c r="Q3843" s="180"/>
      <c r="R3843" s="180"/>
      <c r="S3843" s="181"/>
      <c r="Y3843" t="s">
        <v>69050</v>
      </c>
      <c r="Z3843">
        <v>154.34</v>
      </c>
      <c r="AB3843" s="276" t="s">
        <v>63673</v>
      </c>
      <c r="AC3843" s="277">
        <v>76530.87</v>
      </c>
      <c r="AE3843" s="246" t="s">
        <v>42326</v>
      </c>
      <c r="AF3843" s="247">
        <v>50711.4</v>
      </c>
      <c r="AH3843" s="226" t="s">
        <v>44667</v>
      </c>
      <c r="AI3843" s="227">
        <v>32212.5</v>
      </c>
      <c r="AK3843" s="207" t="s">
        <v>18262</v>
      </c>
      <c r="AL3843" s="208">
        <v>293</v>
      </c>
      <c r="AM3843" s="93"/>
      <c r="AN3843" s="93"/>
      <c r="AO3843" s="93"/>
      <c r="AT3843" s="263"/>
      <c r="AU3843" s="264"/>
      <c r="AZ3843" s="230" t="s">
        <v>9967</v>
      </c>
      <c r="BA3843" s="231">
        <v>272682.06</v>
      </c>
      <c r="BC3843" s="211" t="s">
        <v>9425</v>
      </c>
      <c r="BD3843" s="212">
        <v>51756.68</v>
      </c>
    </row>
    <row r="3844" spans="17:56" x14ac:dyDescent="0.55000000000000004">
      <c r="Q3844" s="180"/>
      <c r="R3844" s="180"/>
      <c r="S3844" s="181"/>
      <c r="Y3844" t="s">
        <v>69051</v>
      </c>
      <c r="Z3844" s="284">
        <v>2225</v>
      </c>
      <c r="AB3844" s="276" t="s">
        <v>67563</v>
      </c>
      <c r="AC3844" s="277">
        <v>176.33</v>
      </c>
      <c r="AE3844" s="246" t="s">
        <v>60312</v>
      </c>
      <c r="AF3844" s="247">
        <v>72904.5</v>
      </c>
      <c r="AH3844" s="226" t="s">
        <v>44668</v>
      </c>
      <c r="AI3844" s="227">
        <v>2464.33</v>
      </c>
      <c r="AK3844" s="207" t="s">
        <v>18263</v>
      </c>
      <c r="AL3844" s="208">
        <v>17617</v>
      </c>
      <c r="AM3844" s="93"/>
      <c r="AN3844" s="93"/>
      <c r="AO3844" s="93"/>
      <c r="AT3844" s="263"/>
      <c r="AU3844" s="264"/>
      <c r="AZ3844" s="230" t="s">
        <v>9968</v>
      </c>
      <c r="BA3844" s="231">
        <v>9733510.9199999999</v>
      </c>
      <c r="BC3844" s="211" t="s">
        <v>10037</v>
      </c>
      <c r="BD3844" s="212">
        <v>62573.68</v>
      </c>
    </row>
    <row r="3845" spans="17:56" x14ac:dyDescent="0.55000000000000004">
      <c r="Q3845" s="180"/>
      <c r="R3845" s="180"/>
      <c r="S3845" s="181"/>
      <c r="Y3845" t="s">
        <v>65045</v>
      </c>
      <c r="Z3845">
        <v>791.32</v>
      </c>
      <c r="AB3845" s="276" t="s">
        <v>64274</v>
      </c>
      <c r="AC3845" s="277">
        <v>85080.49</v>
      </c>
      <c r="AE3845" s="246" t="s">
        <v>55013</v>
      </c>
      <c r="AF3845" s="247">
        <v>152780.93</v>
      </c>
      <c r="AH3845" s="226" t="s">
        <v>46810</v>
      </c>
      <c r="AI3845" s="227">
        <v>7382.29</v>
      </c>
      <c r="AK3845" s="207" t="s">
        <v>18264</v>
      </c>
      <c r="AL3845" s="208">
        <v>2933</v>
      </c>
      <c r="AM3845" s="93"/>
      <c r="AN3845" s="93"/>
      <c r="AO3845" s="93"/>
      <c r="AT3845" s="263"/>
      <c r="AU3845" s="264"/>
      <c r="AZ3845" s="230" t="s">
        <v>9969</v>
      </c>
      <c r="BA3845" s="231">
        <v>2606448.2400000002</v>
      </c>
      <c r="BC3845" s="211" t="s">
        <v>6851</v>
      </c>
      <c r="BD3845" s="212">
        <v>10028.44</v>
      </c>
    </row>
    <row r="3846" spans="17:56" x14ac:dyDescent="0.55000000000000004">
      <c r="Q3846" s="180"/>
      <c r="R3846" s="180"/>
      <c r="S3846" s="181"/>
      <c r="Y3846" t="s">
        <v>65046</v>
      </c>
      <c r="Z3846" s="284">
        <v>10251.6</v>
      </c>
      <c r="AB3846" s="276" t="s">
        <v>66593</v>
      </c>
      <c r="AC3846" s="277">
        <v>214543.26</v>
      </c>
      <c r="AE3846" s="246" t="s">
        <v>55014</v>
      </c>
      <c r="AF3846" s="247">
        <v>14554.78</v>
      </c>
      <c r="AH3846" s="226" t="s">
        <v>33332</v>
      </c>
      <c r="AI3846" s="227">
        <v>240035.45</v>
      </c>
      <c r="AK3846" s="207" t="s">
        <v>18265</v>
      </c>
      <c r="AL3846" s="208">
        <v>10775</v>
      </c>
      <c r="AM3846" s="93"/>
      <c r="AN3846" s="93"/>
      <c r="AO3846" s="93"/>
      <c r="AT3846" s="263"/>
      <c r="AU3846" s="264"/>
      <c r="AZ3846" s="230" t="s">
        <v>9970</v>
      </c>
      <c r="BA3846" s="231">
        <v>6104715.0899999999</v>
      </c>
      <c r="BC3846" s="211" t="s">
        <v>7536</v>
      </c>
      <c r="BD3846" s="212">
        <v>43765</v>
      </c>
    </row>
    <row r="3847" spans="17:56" x14ac:dyDescent="0.55000000000000004">
      <c r="Q3847" s="180"/>
      <c r="R3847" s="180"/>
      <c r="S3847" s="181"/>
      <c r="Y3847" t="s">
        <v>71747</v>
      </c>
      <c r="Z3847" s="284">
        <v>1224</v>
      </c>
      <c r="AB3847" s="276" t="s">
        <v>69981</v>
      </c>
      <c r="AC3847" s="277">
        <v>-223.5</v>
      </c>
      <c r="AE3847" s="246" t="s">
        <v>55015</v>
      </c>
      <c r="AF3847" s="247">
        <v>12800.97</v>
      </c>
      <c r="AH3847" s="226" t="s">
        <v>33333</v>
      </c>
      <c r="AI3847" s="227">
        <v>18000</v>
      </c>
      <c r="AK3847" s="207" t="s">
        <v>18266</v>
      </c>
      <c r="AL3847" s="208">
        <v>22274.66</v>
      </c>
      <c r="AM3847" s="93"/>
      <c r="AN3847" s="93"/>
      <c r="AO3847" s="93"/>
      <c r="AT3847" s="263"/>
      <c r="AU3847" s="264"/>
      <c r="AZ3847" s="230" t="s">
        <v>9971</v>
      </c>
      <c r="BA3847" s="231">
        <v>362469.84</v>
      </c>
      <c r="BC3847" s="211" t="s">
        <v>7937</v>
      </c>
      <c r="BD3847" s="212">
        <v>2386</v>
      </c>
    </row>
    <row r="3848" spans="17:56" x14ac:dyDescent="0.55000000000000004">
      <c r="Q3848" s="180"/>
      <c r="R3848" s="180"/>
      <c r="S3848" s="181"/>
      <c r="Y3848" t="s">
        <v>71748</v>
      </c>
      <c r="Z3848" s="284">
        <v>10752.31</v>
      </c>
      <c r="AB3848" s="276" t="s">
        <v>61983</v>
      </c>
      <c r="AC3848" s="277">
        <v>4817.83</v>
      </c>
      <c r="AE3848" s="246" t="s">
        <v>55016</v>
      </c>
      <c r="AF3848" s="247">
        <v>40699.129999999997</v>
      </c>
      <c r="AH3848" s="226" t="s">
        <v>33334</v>
      </c>
      <c r="AI3848" s="227">
        <v>6850</v>
      </c>
      <c r="AK3848" s="207" t="s">
        <v>18267</v>
      </c>
      <c r="AL3848" s="208">
        <v>4328.79</v>
      </c>
      <c r="AM3848" s="93"/>
      <c r="AN3848" s="93"/>
      <c r="AO3848" s="93"/>
      <c r="AT3848" s="263"/>
      <c r="AU3848" s="264"/>
      <c r="AZ3848" s="230" t="s">
        <v>9972</v>
      </c>
      <c r="BA3848" s="231">
        <v>355847.74</v>
      </c>
      <c r="BC3848" s="211" t="s">
        <v>8445</v>
      </c>
      <c r="BD3848" s="212">
        <v>14975</v>
      </c>
    </row>
    <row r="3849" spans="17:56" x14ac:dyDescent="0.55000000000000004">
      <c r="Q3849" s="180"/>
      <c r="R3849" s="180"/>
      <c r="S3849" s="181"/>
      <c r="Y3849" t="s">
        <v>69901</v>
      </c>
      <c r="Z3849" s="284">
        <v>3000</v>
      </c>
      <c r="AB3849" s="276" t="s">
        <v>61984</v>
      </c>
      <c r="AC3849" s="277">
        <v>110706.75</v>
      </c>
      <c r="AE3849" s="246" t="s">
        <v>64155</v>
      </c>
      <c r="AF3849" s="247">
        <v>400.61</v>
      </c>
      <c r="AH3849" s="226" t="s">
        <v>33335</v>
      </c>
      <c r="AI3849" s="227">
        <v>52171</v>
      </c>
      <c r="AK3849" s="207" t="s">
        <v>18268</v>
      </c>
      <c r="AL3849" s="208">
        <v>2024</v>
      </c>
      <c r="AM3849" s="93"/>
      <c r="AN3849" s="93"/>
      <c r="AO3849" s="93"/>
      <c r="AT3849" s="263"/>
      <c r="AU3849" s="264"/>
      <c r="AZ3849" s="230" t="s">
        <v>9973</v>
      </c>
      <c r="BA3849" s="231">
        <v>32751085.18</v>
      </c>
      <c r="BC3849" s="211" t="s">
        <v>8825</v>
      </c>
      <c r="BD3849" s="212">
        <v>2000</v>
      </c>
    </row>
    <row r="3850" spans="17:56" x14ac:dyDescent="0.55000000000000004">
      <c r="Q3850" s="180"/>
      <c r="R3850" s="180"/>
      <c r="S3850" s="181"/>
      <c r="Y3850" t="s">
        <v>71749</v>
      </c>
      <c r="Z3850" s="284">
        <v>5700</v>
      </c>
      <c r="AB3850" s="276" t="s">
        <v>59049</v>
      </c>
      <c r="AC3850" s="277">
        <v>917.31</v>
      </c>
      <c r="AE3850" s="246" t="s">
        <v>48783</v>
      </c>
      <c r="AF3850" s="247">
        <v>28472.44</v>
      </c>
      <c r="AH3850" s="226" t="s">
        <v>33336</v>
      </c>
      <c r="AI3850" s="227">
        <v>31453.8</v>
      </c>
      <c r="AK3850" s="207" t="s">
        <v>18269</v>
      </c>
      <c r="AL3850" s="208">
        <v>8304</v>
      </c>
      <c r="AM3850" s="93"/>
      <c r="AN3850" s="93"/>
      <c r="AO3850" s="93"/>
      <c r="AT3850" s="263"/>
      <c r="AU3850" s="264"/>
      <c r="AZ3850" s="230" t="s">
        <v>9974</v>
      </c>
      <c r="BA3850" s="231">
        <v>635948.91</v>
      </c>
      <c r="BC3850" s="211" t="s">
        <v>9127</v>
      </c>
      <c r="BD3850" s="212">
        <v>7686</v>
      </c>
    </row>
    <row r="3851" spans="17:56" x14ac:dyDescent="0.55000000000000004">
      <c r="Q3851" s="180"/>
      <c r="R3851" s="180"/>
      <c r="S3851" s="181"/>
      <c r="Y3851" t="s">
        <v>56680</v>
      </c>
      <c r="Z3851" s="284">
        <v>186714.61</v>
      </c>
      <c r="AB3851" s="276" t="s">
        <v>59050</v>
      </c>
      <c r="AC3851" s="277">
        <v>8016.8</v>
      </c>
      <c r="AE3851" s="246" t="s">
        <v>48784</v>
      </c>
      <c r="AF3851" s="247">
        <v>48582.42</v>
      </c>
      <c r="AH3851" s="226" t="s">
        <v>33337</v>
      </c>
      <c r="AI3851" s="227">
        <v>67300</v>
      </c>
      <c r="AK3851" s="207" t="s">
        <v>18270</v>
      </c>
      <c r="AL3851" s="208">
        <v>90000</v>
      </c>
      <c r="AM3851" s="93"/>
      <c r="AN3851" s="93"/>
      <c r="AO3851" s="93"/>
      <c r="AT3851" s="263"/>
      <c r="AU3851" s="264"/>
      <c r="AZ3851" s="230" t="s">
        <v>9975</v>
      </c>
      <c r="BA3851" s="231">
        <v>130412.28</v>
      </c>
      <c r="BC3851" s="211" t="s">
        <v>10555</v>
      </c>
      <c r="BD3851" s="212">
        <v>17728.88</v>
      </c>
    </row>
    <row r="3852" spans="17:56" x14ac:dyDescent="0.55000000000000004">
      <c r="Q3852" s="74"/>
      <c r="R3852" s="76"/>
      <c r="S3852" s="76"/>
      <c r="Y3852" t="s">
        <v>45854</v>
      </c>
      <c r="Z3852" s="284">
        <v>17289013.859999999</v>
      </c>
      <c r="AB3852" s="276" t="s">
        <v>59051</v>
      </c>
      <c r="AC3852" s="277">
        <v>24568.2</v>
      </c>
      <c r="AE3852" s="246" t="s">
        <v>62598</v>
      </c>
      <c r="AF3852" s="247">
        <v>-3742.78</v>
      </c>
      <c r="AH3852" s="226" t="s">
        <v>33338</v>
      </c>
      <c r="AI3852" s="227">
        <v>4950</v>
      </c>
      <c r="AK3852" s="207" t="s">
        <v>18271</v>
      </c>
      <c r="AL3852" s="208">
        <v>6363</v>
      </c>
      <c r="AM3852" s="93"/>
      <c r="AN3852" s="93"/>
      <c r="AO3852" s="93"/>
      <c r="AT3852" s="263"/>
      <c r="AU3852" s="264"/>
      <c r="AZ3852" s="230" t="s">
        <v>9976</v>
      </c>
      <c r="BA3852" s="231">
        <v>3429020.02</v>
      </c>
      <c r="BC3852" s="211" t="s">
        <v>10731</v>
      </c>
      <c r="BD3852" s="212">
        <v>5282</v>
      </c>
    </row>
    <row r="3853" spans="17:56" x14ac:dyDescent="0.55000000000000004">
      <c r="Q3853" s="74"/>
      <c r="R3853" s="76"/>
      <c r="S3853" s="76"/>
      <c r="Y3853" t="s">
        <v>59934</v>
      </c>
      <c r="Z3853" s="284">
        <v>-63563.51</v>
      </c>
      <c r="AB3853" s="276" t="s">
        <v>59052</v>
      </c>
      <c r="AC3853" s="277">
        <v>5947.25</v>
      </c>
      <c r="AE3853" s="246" t="s">
        <v>55954</v>
      </c>
      <c r="AF3853" s="247">
        <v>31083.21</v>
      </c>
      <c r="AH3853" s="226" t="s">
        <v>33339</v>
      </c>
      <c r="AI3853" s="227">
        <v>32050.42</v>
      </c>
      <c r="AK3853" s="207" t="s">
        <v>18272</v>
      </c>
      <c r="AL3853" s="208">
        <v>12873.71</v>
      </c>
      <c r="AM3853" s="93"/>
      <c r="AN3853" s="93"/>
      <c r="AO3853" s="93"/>
      <c r="AT3853" s="263"/>
      <c r="AU3853" s="264"/>
      <c r="AZ3853" s="230" t="s">
        <v>9977</v>
      </c>
      <c r="BA3853" s="231">
        <v>22756337.289999999</v>
      </c>
      <c r="BC3853" s="211" t="s">
        <v>11424</v>
      </c>
      <c r="BD3853" s="212">
        <v>576.20000000000005</v>
      </c>
    </row>
    <row r="3854" spans="17:56" x14ac:dyDescent="0.55000000000000004">
      <c r="Q3854" s="74"/>
      <c r="R3854" s="76"/>
      <c r="S3854" s="76"/>
      <c r="Y3854" t="s">
        <v>45856</v>
      </c>
      <c r="Z3854" s="284">
        <v>17104.46</v>
      </c>
      <c r="AB3854" s="276" t="s">
        <v>67564</v>
      </c>
      <c r="AC3854" s="277">
        <v>1369.1</v>
      </c>
      <c r="AE3854" s="246" t="s">
        <v>55955</v>
      </c>
      <c r="AF3854" s="247">
        <v>12999.3</v>
      </c>
      <c r="AH3854" s="226" t="s">
        <v>36170</v>
      </c>
      <c r="AI3854" s="227">
        <v>48300</v>
      </c>
      <c r="AK3854" s="207" t="s">
        <v>18273</v>
      </c>
      <c r="AL3854" s="208">
        <v>129404.29</v>
      </c>
      <c r="AM3854" s="93"/>
      <c r="AN3854" s="93"/>
      <c r="AO3854" s="93"/>
      <c r="AT3854" s="263"/>
      <c r="AU3854" s="264"/>
      <c r="AZ3854" s="230" t="s">
        <v>9978</v>
      </c>
      <c r="BA3854" s="231">
        <v>7631660.0599999996</v>
      </c>
      <c r="BC3854" s="211" t="s">
        <v>10038</v>
      </c>
      <c r="BD3854" s="212">
        <v>104427.52</v>
      </c>
    </row>
    <row r="3855" spans="17:56" x14ac:dyDescent="0.55000000000000004">
      <c r="Q3855" s="74"/>
      <c r="R3855" s="76"/>
      <c r="S3855" s="76"/>
      <c r="Y3855" t="s">
        <v>45857</v>
      </c>
      <c r="Z3855" s="284">
        <v>42806.75</v>
      </c>
      <c r="AB3855" s="276" t="s">
        <v>67565</v>
      </c>
      <c r="AC3855" s="277">
        <v>221.9</v>
      </c>
      <c r="AE3855" s="246" t="s">
        <v>55956</v>
      </c>
      <c r="AF3855" s="247">
        <v>1892.9</v>
      </c>
      <c r="AH3855" s="226" t="s">
        <v>39019</v>
      </c>
      <c r="AI3855" s="227">
        <v>14541.54</v>
      </c>
      <c r="AK3855" s="207" t="s">
        <v>18274</v>
      </c>
      <c r="AL3855" s="208">
        <v>132326.06</v>
      </c>
      <c r="AM3855" s="93"/>
      <c r="AN3855" s="93"/>
      <c r="AO3855" s="93"/>
      <c r="AT3855" s="263"/>
      <c r="AU3855" s="264"/>
      <c r="AZ3855" s="230" t="s">
        <v>9979</v>
      </c>
      <c r="BA3855" s="231">
        <v>1251074.3799999999</v>
      </c>
      <c r="BC3855" s="211" t="s">
        <v>6852</v>
      </c>
      <c r="BD3855" s="212">
        <v>23655</v>
      </c>
    </row>
    <row r="3856" spans="17:56" x14ac:dyDescent="0.55000000000000004">
      <c r="Q3856" s="74"/>
      <c r="R3856" s="76"/>
      <c r="S3856" s="76"/>
      <c r="Y3856" t="s">
        <v>65056</v>
      </c>
      <c r="Z3856" s="284">
        <v>1404.85</v>
      </c>
      <c r="AB3856" s="276" t="s">
        <v>63145</v>
      </c>
      <c r="AC3856" s="277">
        <v>591.07000000000005</v>
      </c>
      <c r="AE3856" s="246" t="s">
        <v>55957</v>
      </c>
      <c r="AF3856" s="247">
        <v>11067.74</v>
      </c>
      <c r="AH3856" s="226" t="s">
        <v>52080</v>
      </c>
      <c r="AI3856" s="227">
        <v>58971.65</v>
      </c>
      <c r="AK3856" s="207" t="s">
        <v>18275</v>
      </c>
      <c r="AL3856" s="208">
        <v>4000</v>
      </c>
      <c r="AM3856" s="93"/>
      <c r="AN3856" s="93"/>
      <c r="AO3856" s="93"/>
      <c r="AT3856" s="263"/>
      <c r="AU3856" s="264"/>
      <c r="AZ3856" s="230" t="s">
        <v>9980</v>
      </c>
      <c r="BA3856" s="231">
        <v>9178284.5299999993</v>
      </c>
      <c r="BC3856" s="211" t="s">
        <v>7011</v>
      </c>
      <c r="BD3856" s="212">
        <v>4901</v>
      </c>
    </row>
    <row r="3857" spans="17:56" x14ac:dyDescent="0.55000000000000004">
      <c r="Q3857" s="74"/>
      <c r="R3857" s="76"/>
      <c r="S3857" s="76"/>
      <c r="Y3857" t="s">
        <v>71750</v>
      </c>
      <c r="Z3857" s="284">
        <v>76150</v>
      </c>
      <c r="AB3857" s="276" t="s">
        <v>59589</v>
      </c>
      <c r="AC3857" s="277">
        <v>25244.99</v>
      </c>
      <c r="AE3857" s="246" t="s">
        <v>55958</v>
      </c>
      <c r="AF3857" s="247">
        <v>7275.13</v>
      </c>
      <c r="AH3857" s="226" t="s">
        <v>34840</v>
      </c>
      <c r="AI3857" s="227">
        <v>91311.28</v>
      </c>
      <c r="AK3857" s="207" t="s">
        <v>18276</v>
      </c>
      <c r="AL3857" s="208">
        <v>9906.94</v>
      </c>
      <c r="AM3857" s="93"/>
      <c r="AN3857" s="93"/>
      <c r="AO3857" s="93"/>
      <c r="AT3857" s="263"/>
      <c r="AU3857" s="264"/>
      <c r="AZ3857" s="230" t="s">
        <v>9981</v>
      </c>
      <c r="BA3857" s="231">
        <v>40200321.32</v>
      </c>
      <c r="BC3857" s="211" t="s">
        <v>7244</v>
      </c>
      <c r="BD3857" s="212">
        <v>1476</v>
      </c>
    </row>
    <row r="3858" spans="17:56" x14ac:dyDescent="0.55000000000000004">
      <c r="Q3858" s="74"/>
      <c r="R3858" s="76"/>
      <c r="S3858" s="76"/>
      <c r="Y3858" t="s">
        <v>65057</v>
      </c>
      <c r="Z3858" s="284">
        <v>5014.99</v>
      </c>
      <c r="AB3858" s="276" t="s">
        <v>66594</v>
      </c>
      <c r="AC3858" s="277">
        <v>48593.54</v>
      </c>
      <c r="AE3858" s="246" t="s">
        <v>55959</v>
      </c>
      <c r="AF3858" s="247">
        <v>13472.67</v>
      </c>
      <c r="AH3858" s="226" t="s">
        <v>33340</v>
      </c>
      <c r="AI3858" s="227">
        <v>155068.42000000001</v>
      </c>
      <c r="AK3858" s="207" t="s">
        <v>18277</v>
      </c>
      <c r="AL3858" s="208">
        <v>30871.66</v>
      </c>
      <c r="AM3858" s="93"/>
      <c r="AN3858" s="93"/>
      <c r="AO3858" s="93"/>
      <c r="AT3858" s="263"/>
      <c r="AU3858" s="264"/>
      <c r="AZ3858" s="230" t="s">
        <v>9982</v>
      </c>
      <c r="BA3858" s="231">
        <v>177901.41</v>
      </c>
      <c r="BC3858" s="211" t="s">
        <v>7537</v>
      </c>
      <c r="BD3858" s="212">
        <v>33775</v>
      </c>
    </row>
    <row r="3859" spans="17:56" x14ac:dyDescent="0.55000000000000004">
      <c r="Q3859" s="74"/>
      <c r="R3859" s="76"/>
      <c r="S3859" s="76"/>
      <c r="Y3859" t="s">
        <v>65058</v>
      </c>
      <c r="Z3859" s="284">
        <v>15759.39</v>
      </c>
      <c r="AB3859" s="276" t="s">
        <v>69982</v>
      </c>
      <c r="AC3859" s="277">
        <v>-11.33</v>
      </c>
      <c r="AE3859" s="246" t="s">
        <v>55960</v>
      </c>
      <c r="AF3859" s="247">
        <v>19658.96</v>
      </c>
      <c r="AH3859" s="226" t="s">
        <v>33341</v>
      </c>
      <c r="AI3859" s="227">
        <v>824391.34</v>
      </c>
      <c r="AK3859" s="207" t="s">
        <v>18278</v>
      </c>
      <c r="AL3859" s="208">
        <v>30001.5</v>
      </c>
      <c r="AM3859" s="93"/>
      <c r="AN3859" s="93"/>
      <c r="AO3859" s="93"/>
      <c r="AT3859" s="263"/>
      <c r="AU3859" s="264"/>
      <c r="AZ3859" s="230" t="s">
        <v>9983</v>
      </c>
      <c r="BA3859" s="231">
        <v>70145.36</v>
      </c>
      <c r="BC3859" s="211" t="s">
        <v>7938</v>
      </c>
      <c r="BD3859" s="212">
        <v>2460</v>
      </c>
    </row>
    <row r="3860" spans="17:56" x14ac:dyDescent="0.55000000000000004">
      <c r="Q3860" s="74"/>
      <c r="R3860" s="76"/>
      <c r="S3860" s="76"/>
      <c r="Y3860" t="s">
        <v>71751</v>
      </c>
      <c r="Z3860" s="284">
        <v>16781.150000000001</v>
      </c>
      <c r="AB3860" s="276" t="s">
        <v>57425</v>
      </c>
      <c r="AC3860" s="277">
        <v>219159</v>
      </c>
      <c r="AE3860" s="246" t="s">
        <v>55961</v>
      </c>
      <c r="AF3860" s="247">
        <v>2134.3000000000002</v>
      </c>
      <c r="AH3860" s="226" t="s">
        <v>42310</v>
      </c>
      <c r="AI3860" s="227">
        <v>25508.49</v>
      </c>
      <c r="AK3860" s="207" t="s">
        <v>18279</v>
      </c>
      <c r="AL3860" s="208">
        <v>149954.29</v>
      </c>
      <c r="AM3860" s="93"/>
      <c r="AN3860" s="93"/>
      <c r="AO3860" s="93"/>
      <c r="AT3860" s="263"/>
      <c r="AU3860" s="264"/>
      <c r="AZ3860" s="230" t="s">
        <v>36930</v>
      </c>
      <c r="BA3860" s="231">
        <v>95927.51</v>
      </c>
      <c r="BC3860" s="211" t="s">
        <v>8166</v>
      </c>
      <c r="BD3860" s="212">
        <v>1520.79</v>
      </c>
    </row>
    <row r="3861" spans="17:56" x14ac:dyDescent="0.55000000000000004">
      <c r="Q3861" s="74"/>
      <c r="R3861" s="76"/>
      <c r="S3861" s="76"/>
      <c r="Y3861" t="s">
        <v>70850</v>
      </c>
      <c r="Z3861" s="284">
        <v>12994.51</v>
      </c>
      <c r="AB3861" s="276" t="s">
        <v>69983</v>
      </c>
      <c r="AC3861" s="277">
        <v>-1620</v>
      </c>
      <c r="AE3861" s="246" t="s">
        <v>55962</v>
      </c>
      <c r="AF3861" s="247">
        <v>7618.06</v>
      </c>
      <c r="AH3861" s="226" t="s">
        <v>42311</v>
      </c>
      <c r="AI3861" s="227">
        <v>1951.41</v>
      </c>
      <c r="AK3861" s="207" t="s">
        <v>18280</v>
      </c>
      <c r="AL3861" s="208">
        <v>39425.78</v>
      </c>
      <c r="AM3861" s="93"/>
      <c r="AN3861" s="93"/>
      <c r="AO3861" s="93"/>
      <c r="AT3861" s="263"/>
      <c r="AU3861" s="264"/>
      <c r="AZ3861" s="230" t="s">
        <v>9984</v>
      </c>
      <c r="BA3861" s="231">
        <v>16643547.15</v>
      </c>
      <c r="BC3861" s="211" t="s">
        <v>8826</v>
      </c>
      <c r="BD3861" s="212">
        <v>2000</v>
      </c>
    </row>
    <row r="3862" spans="17:56" x14ac:dyDescent="0.55000000000000004">
      <c r="Q3862" s="74"/>
      <c r="R3862" s="76"/>
      <c r="S3862" s="76"/>
      <c r="Y3862" t="s">
        <v>61234</v>
      </c>
      <c r="Z3862" s="284">
        <v>27891.69</v>
      </c>
      <c r="AB3862" s="276" t="s">
        <v>70527</v>
      </c>
      <c r="AC3862" s="277">
        <v>4750</v>
      </c>
      <c r="AE3862" s="246" t="s">
        <v>55963</v>
      </c>
      <c r="AF3862" s="247">
        <v>21304.59</v>
      </c>
      <c r="AH3862" s="226" t="s">
        <v>42312</v>
      </c>
      <c r="AI3862" s="227">
        <v>2699.1</v>
      </c>
      <c r="AK3862" s="207" t="s">
        <v>18281</v>
      </c>
      <c r="AL3862" s="208">
        <v>2989.16</v>
      </c>
      <c r="AM3862" s="93"/>
      <c r="AN3862" s="93"/>
      <c r="AO3862" s="93"/>
      <c r="AT3862" s="263"/>
      <c r="AU3862" s="264"/>
      <c r="AZ3862" s="230" t="s">
        <v>9985</v>
      </c>
      <c r="BA3862" s="231">
        <v>125943.69</v>
      </c>
      <c r="BC3862" s="211" t="s">
        <v>9128</v>
      </c>
      <c r="BD3862" s="212">
        <v>7180.64</v>
      </c>
    </row>
    <row r="3863" spans="17:56" x14ac:dyDescent="0.55000000000000004">
      <c r="Q3863" s="74"/>
      <c r="R3863" s="76"/>
      <c r="S3863" s="76"/>
      <c r="Y3863" t="s">
        <v>71752</v>
      </c>
      <c r="Z3863" s="284">
        <v>257375.52</v>
      </c>
      <c r="AB3863" s="276" t="s">
        <v>59590</v>
      </c>
      <c r="AC3863" s="277">
        <v>470</v>
      </c>
      <c r="AE3863" s="246" t="s">
        <v>55964</v>
      </c>
      <c r="AF3863" s="247">
        <v>3000</v>
      </c>
      <c r="AH3863" s="226" t="s">
        <v>52081</v>
      </c>
      <c r="AI3863" s="227">
        <v>1320</v>
      </c>
      <c r="AK3863" s="207" t="s">
        <v>18282</v>
      </c>
      <c r="AL3863" s="208">
        <v>131.5</v>
      </c>
      <c r="AM3863" s="93"/>
      <c r="AN3863" s="93"/>
      <c r="AO3863" s="93"/>
      <c r="AT3863" s="263"/>
      <c r="AU3863" s="264"/>
      <c r="AZ3863" s="230" t="s">
        <v>9986</v>
      </c>
      <c r="BA3863" s="231">
        <v>498075.01</v>
      </c>
      <c r="BC3863" s="211" t="s">
        <v>9482</v>
      </c>
      <c r="BD3863" s="212">
        <v>34413</v>
      </c>
    </row>
    <row r="3864" spans="17:56" x14ac:dyDescent="0.55000000000000004">
      <c r="Q3864" s="74"/>
      <c r="R3864" s="76"/>
      <c r="S3864" s="76"/>
      <c r="Y3864" t="s">
        <v>61235</v>
      </c>
      <c r="Z3864" s="284">
        <v>1320.73</v>
      </c>
      <c r="AB3864" s="276" t="s">
        <v>61985</v>
      </c>
      <c r="AC3864" s="277">
        <v>59.6</v>
      </c>
      <c r="AE3864" s="246" t="s">
        <v>57343</v>
      </c>
      <c r="AF3864" s="247">
        <v>23094.06</v>
      </c>
      <c r="AH3864" s="226" t="s">
        <v>52082</v>
      </c>
      <c r="AI3864" s="227">
        <v>3058</v>
      </c>
      <c r="AK3864" s="207" t="s">
        <v>18283</v>
      </c>
      <c r="AL3864" s="208">
        <v>1748.26</v>
      </c>
      <c r="AM3864" s="93"/>
      <c r="AN3864" s="93"/>
      <c r="AO3864" s="93"/>
      <c r="AT3864" s="263"/>
      <c r="AU3864" s="264"/>
      <c r="AZ3864" s="230" t="s">
        <v>9987</v>
      </c>
      <c r="BA3864" s="231">
        <v>18075009.649999999</v>
      </c>
      <c r="BC3864" s="211" t="s">
        <v>9575</v>
      </c>
      <c r="BD3864" s="212">
        <v>5446</v>
      </c>
    </row>
    <row r="3865" spans="17:56" x14ac:dyDescent="0.55000000000000004">
      <c r="Q3865" s="74"/>
      <c r="R3865" s="76"/>
      <c r="S3865" s="76"/>
      <c r="Y3865" t="s">
        <v>71753</v>
      </c>
      <c r="Z3865" s="284">
        <v>123932.51</v>
      </c>
      <c r="AB3865" s="276" t="s">
        <v>60398</v>
      </c>
      <c r="AC3865" s="277">
        <v>73759.78</v>
      </c>
      <c r="AE3865" s="246" t="s">
        <v>48785</v>
      </c>
      <c r="AF3865" s="247">
        <v>24139.16</v>
      </c>
      <c r="AH3865" s="226" t="s">
        <v>52083</v>
      </c>
      <c r="AI3865" s="227">
        <v>800</v>
      </c>
      <c r="AK3865" s="207" t="s">
        <v>18284</v>
      </c>
      <c r="AL3865" s="208">
        <v>26164.75</v>
      </c>
      <c r="AM3865" s="93"/>
      <c r="AN3865" s="93"/>
      <c r="AO3865" s="93"/>
      <c r="AT3865" s="263"/>
      <c r="AU3865" s="264"/>
      <c r="AZ3865" s="230" t="s">
        <v>38789</v>
      </c>
      <c r="BA3865" s="231">
        <v>144331.84</v>
      </c>
      <c r="BC3865" s="211" t="s">
        <v>9691</v>
      </c>
      <c r="BD3865" s="212">
        <v>19668.96</v>
      </c>
    </row>
    <row r="3866" spans="17:56" x14ac:dyDescent="0.55000000000000004">
      <c r="Q3866" s="74"/>
      <c r="R3866" s="76"/>
      <c r="S3866" s="76"/>
      <c r="Y3866" t="s">
        <v>71754</v>
      </c>
      <c r="Z3866">
        <v>-806.99</v>
      </c>
      <c r="AB3866" s="276" t="s">
        <v>60399</v>
      </c>
      <c r="AC3866" s="277">
        <v>5473.79</v>
      </c>
      <c r="AE3866" s="246" t="s">
        <v>47901</v>
      </c>
      <c r="AF3866" s="247">
        <v>74196.47</v>
      </c>
      <c r="AH3866" s="226" t="s">
        <v>52084</v>
      </c>
      <c r="AI3866" s="227">
        <v>396.12</v>
      </c>
      <c r="AK3866" s="207" t="s">
        <v>18285</v>
      </c>
      <c r="AL3866" s="208">
        <v>16887.25</v>
      </c>
      <c r="AM3866" s="93"/>
      <c r="AN3866" s="93"/>
      <c r="AO3866" s="93"/>
      <c r="AT3866" s="263"/>
      <c r="AU3866" s="264"/>
      <c r="AZ3866" s="230" t="s">
        <v>9989</v>
      </c>
      <c r="BA3866" s="231">
        <v>16501638.68</v>
      </c>
      <c r="BC3866" s="211" t="s">
        <v>9736</v>
      </c>
      <c r="BD3866" s="212">
        <v>9826.8799999999992</v>
      </c>
    </row>
    <row r="3867" spans="17:56" x14ac:dyDescent="0.55000000000000004">
      <c r="S3867" s="82"/>
      <c r="Y3867" t="s">
        <v>69076</v>
      </c>
      <c r="Z3867">
        <v>900</v>
      </c>
      <c r="AB3867" s="276" t="s">
        <v>60400</v>
      </c>
      <c r="AC3867" s="277">
        <v>18142.82</v>
      </c>
      <c r="AE3867" s="246" t="s">
        <v>62599</v>
      </c>
      <c r="AF3867" s="247">
        <v>-555.59</v>
      </c>
      <c r="AH3867" s="226" t="s">
        <v>52085</v>
      </c>
      <c r="AI3867" s="227">
        <v>1200.18</v>
      </c>
      <c r="AK3867" s="207" t="s">
        <v>18286</v>
      </c>
      <c r="AL3867" s="208">
        <v>1790</v>
      </c>
      <c r="AM3867" s="93"/>
      <c r="AN3867" s="93"/>
      <c r="AO3867" s="93"/>
      <c r="AT3867" s="263"/>
      <c r="AU3867" s="264"/>
      <c r="AZ3867" s="230" t="s">
        <v>9990</v>
      </c>
      <c r="BA3867" s="231">
        <v>814415.2</v>
      </c>
      <c r="BC3867" s="211" t="s">
        <v>10039</v>
      </c>
      <c r="BD3867" s="212">
        <v>146323.26999999999</v>
      </c>
    </row>
    <row r="3868" spans="17:56" x14ac:dyDescent="0.55000000000000004">
      <c r="S3868" s="83"/>
      <c r="Y3868" t="s">
        <v>69078</v>
      </c>
      <c r="Z3868">
        <v>68.849999999999994</v>
      </c>
      <c r="AB3868" s="276" t="s">
        <v>59591</v>
      </c>
      <c r="AC3868" s="277">
        <v>274999.2</v>
      </c>
      <c r="AE3868" s="246" t="s">
        <v>64156</v>
      </c>
      <c r="AF3868" s="247">
        <v>28814.84</v>
      </c>
      <c r="AH3868" s="226" t="s">
        <v>52086</v>
      </c>
      <c r="AI3868" s="227">
        <v>2371.6</v>
      </c>
      <c r="AK3868" s="207" t="s">
        <v>18287</v>
      </c>
      <c r="AL3868" s="208">
        <v>3156</v>
      </c>
      <c r="AM3868" s="93"/>
      <c r="AN3868" s="93"/>
      <c r="AO3868" s="93"/>
      <c r="AT3868" s="263"/>
      <c r="AU3868" s="264"/>
      <c r="AZ3868" s="230" t="s">
        <v>9991</v>
      </c>
      <c r="BA3868" s="231">
        <v>538123.72</v>
      </c>
      <c r="BC3868" s="211" t="s">
        <v>6853</v>
      </c>
      <c r="BD3868" s="212">
        <v>19854</v>
      </c>
    </row>
    <row r="3869" spans="17:56" x14ac:dyDescent="0.55000000000000004">
      <c r="S3869" s="84"/>
      <c r="Y3869" t="s">
        <v>71018</v>
      </c>
      <c r="Z3869" s="284">
        <v>3661.24</v>
      </c>
      <c r="AB3869" s="276" t="s">
        <v>70528</v>
      </c>
      <c r="AC3869" s="277">
        <v>152150</v>
      </c>
      <c r="AE3869" s="246" t="s">
        <v>64157</v>
      </c>
      <c r="AF3869" s="247">
        <v>6240.07</v>
      </c>
      <c r="AH3869" s="226" t="s">
        <v>52087</v>
      </c>
      <c r="AI3869" s="227">
        <v>114</v>
      </c>
      <c r="AK3869" s="207" t="s">
        <v>18288</v>
      </c>
      <c r="AL3869" s="208">
        <v>917.14</v>
      </c>
      <c r="AM3869" s="93"/>
      <c r="AN3869" s="93"/>
      <c r="AO3869" s="93"/>
      <c r="AT3869" s="263"/>
      <c r="AU3869" s="264"/>
      <c r="AZ3869" s="230" t="s">
        <v>9992</v>
      </c>
      <c r="BA3869" s="231">
        <v>14936713.09</v>
      </c>
      <c r="BC3869" s="211" t="s">
        <v>7538</v>
      </c>
      <c r="BD3869" s="212">
        <v>67595</v>
      </c>
    </row>
    <row r="3870" spans="17:56" x14ac:dyDescent="0.55000000000000004">
      <c r="S3870" s="85"/>
      <c r="Y3870" t="s">
        <v>69080</v>
      </c>
      <c r="Z3870">
        <v>225.04</v>
      </c>
      <c r="AB3870" s="276" t="s">
        <v>59593</v>
      </c>
      <c r="AC3870" s="277">
        <v>31757.7</v>
      </c>
      <c r="AE3870" s="246" t="s">
        <v>18480</v>
      </c>
      <c r="AF3870" s="247">
        <v>58225.93</v>
      </c>
      <c r="AH3870" s="226" t="s">
        <v>52088</v>
      </c>
      <c r="AI3870" s="227">
        <v>25.24</v>
      </c>
      <c r="AK3870" s="207" t="s">
        <v>18289</v>
      </c>
      <c r="AL3870" s="208">
        <v>9277.86</v>
      </c>
      <c r="AM3870" s="93"/>
      <c r="AN3870" s="93"/>
      <c r="AO3870" s="93"/>
      <c r="AT3870" s="263"/>
      <c r="AU3870" s="264"/>
      <c r="AZ3870" s="230" t="s">
        <v>9993</v>
      </c>
      <c r="BA3870" s="231">
        <v>3325659.47</v>
      </c>
      <c r="BC3870" s="211" t="s">
        <v>7939</v>
      </c>
      <c r="BD3870" s="212">
        <v>2112</v>
      </c>
    </row>
    <row r="3871" spans="17:56" x14ac:dyDescent="0.55000000000000004">
      <c r="Y3871" t="s">
        <v>69081</v>
      </c>
      <c r="Z3871" s="284">
        <v>37069.589999999997</v>
      </c>
      <c r="AB3871" s="276" t="s">
        <v>60401</v>
      </c>
      <c r="AC3871" s="277">
        <v>8250</v>
      </c>
      <c r="AE3871" s="246" t="s">
        <v>40209</v>
      </c>
      <c r="AF3871" s="247">
        <v>70704.350000000006</v>
      </c>
      <c r="AH3871" s="226" t="s">
        <v>52089</v>
      </c>
      <c r="AI3871" s="227">
        <v>1688.4</v>
      </c>
      <c r="AK3871" s="207" t="s">
        <v>18290</v>
      </c>
      <c r="AL3871" s="208">
        <v>2000</v>
      </c>
      <c r="AM3871" s="93"/>
      <c r="AN3871" s="93"/>
      <c r="AO3871" s="93"/>
      <c r="AT3871" s="263"/>
      <c r="AU3871" s="264"/>
      <c r="AZ3871" s="230" t="s">
        <v>9994</v>
      </c>
      <c r="BA3871" s="231">
        <v>10239667.4</v>
      </c>
      <c r="BC3871" s="211" t="s">
        <v>8446</v>
      </c>
      <c r="BD3871" s="212">
        <v>13608</v>
      </c>
    </row>
    <row r="3872" spans="17:56" x14ac:dyDescent="0.55000000000000004">
      <c r="Q3872" s="81"/>
      <c r="R3872" s="81"/>
      <c r="S3872" s="81"/>
      <c r="Y3872" t="s">
        <v>71755</v>
      </c>
      <c r="Z3872">
        <v>-471.36</v>
      </c>
      <c r="AB3872" s="276" t="s">
        <v>59594</v>
      </c>
      <c r="AC3872" s="277">
        <v>29315.200000000001</v>
      </c>
      <c r="AE3872" s="246" t="s">
        <v>55017</v>
      </c>
      <c r="AF3872" s="247">
        <v>374405.72</v>
      </c>
      <c r="AH3872" s="226" t="s">
        <v>52090</v>
      </c>
      <c r="AI3872" s="227">
        <v>129.16</v>
      </c>
      <c r="AK3872" s="207" t="s">
        <v>18291</v>
      </c>
      <c r="AL3872" s="208">
        <v>2176.38</v>
      </c>
      <c r="AM3872" s="93"/>
      <c r="AN3872" s="93"/>
      <c r="AO3872" s="93"/>
      <c r="AT3872" s="263"/>
      <c r="AU3872" s="264"/>
      <c r="AZ3872" s="230" t="s">
        <v>9995</v>
      </c>
      <c r="BA3872" s="231">
        <v>11050326.5</v>
      </c>
      <c r="BC3872" s="211" t="s">
        <v>8827</v>
      </c>
      <c r="BD3872" s="212">
        <v>2000</v>
      </c>
    </row>
    <row r="3873" spans="17:56" x14ac:dyDescent="0.55000000000000004">
      <c r="Q3873" s="80"/>
      <c r="R3873" s="78"/>
      <c r="S3873" s="77"/>
      <c r="Y3873" t="s">
        <v>58358</v>
      </c>
      <c r="Z3873" s="284">
        <v>2030</v>
      </c>
      <c r="AB3873" s="276" t="s">
        <v>63147</v>
      </c>
      <c r="AC3873" s="277">
        <v>248.78</v>
      </c>
      <c r="AE3873" s="246" t="s">
        <v>34870</v>
      </c>
      <c r="AF3873" s="247">
        <v>310609.99</v>
      </c>
      <c r="AH3873" s="226" t="s">
        <v>52091</v>
      </c>
      <c r="AI3873" s="227">
        <v>406.9</v>
      </c>
      <c r="AK3873" s="207" t="s">
        <v>18292</v>
      </c>
      <c r="AL3873" s="208">
        <v>10198.620000000001</v>
      </c>
      <c r="AM3873" s="93"/>
      <c r="AN3873" s="93"/>
      <c r="AO3873" s="93"/>
      <c r="AT3873" s="263"/>
      <c r="AU3873" s="264"/>
      <c r="AZ3873" s="230" t="s">
        <v>9996</v>
      </c>
      <c r="BA3873" s="231">
        <v>356422.36</v>
      </c>
      <c r="BC3873" s="211" t="s">
        <v>9129</v>
      </c>
      <c r="BD3873" s="212">
        <v>5978.71</v>
      </c>
    </row>
    <row r="3874" spans="17:56" x14ac:dyDescent="0.55000000000000004">
      <c r="Y3874" t="s">
        <v>71756</v>
      </c>
      <c r="Z3874">
        <v>300</v>
      </c>
      <c r="AB3874" s="276" t="s">
        <v>63148</v>
      </c>
      <c r="AC3874" s="277">
        <v>30000</v>
      </c>
      <c r="AE3874" s="246" t="s">
        <v>55018</v>
      </c>
      <c r="AF3874" s="247">
        <v>60432.12</v>
      </c>
      <c r="AH3874" s="226" t="s">
        <v>52092</v>
      </c>
      <c r="AI3874" s="227">
        <v>106.46</v>
      </c>
      <c r="AK3874" s="207" t="s">
        <v>18293</v>
      </c>
      <c r="AL3874" s="208">
        <v>80336</v>
      </c>
      <c r="AM3874" s="93"/>
      <c r="AN3874" s="93"/>
      <c r="AO3874" s="93"/>
      <c r="AT3874" s="263"/>
      <c r="AU3874" s="264"/>
      <c r="AZ3874" s="230" t="s">
        <v>9997</v>
      </c>
      <c r="BA3874" s="231">
        <v>6484705.2599999998</v>
      </c>
      <c r="BC3874" s="211" t="s">
        <v>9426</v>
      </c>
      <c r="BD3874" s="212">
        <v>26364.37</v>
      </c>
    </row>
    <row r="3875" spans="17:56" x14ac:dyDescent="0.55000000000000004">
      <c r="Y3875" t="s">
        <v>71757</v>
      </c>
      <c r="Z3875">
        <v>22.95</v>
      </c>
      <c r="AB3875" s="276" t="s">
        <v>36276</v>
      </c>
      <c r="AC3875" s="277">
        <v>11747.37</v>
      </c>
      <c r="AE3875" s="246" t="s">
        <v>60313</v>
      </c>
      <c r="AF3875" s="247">
        <v>28631.8</v>
      </c>
      <c r="AH3875" s="226" t="s">
        <v>44669</v>
      </c>
      <c r="AI3875" s="227">
        <v>-119.6</v>
      </c>
      <c r="AK3875" s="207" t="s">
        <v>18294</v>
      </c>
      <c r="AL3875" s="208">
        <v>6625</v>
      </c>
      <c r="AM3875" s="93"/>
      <c r="AN3875" s="93"/>
      <c r="AO3875" s="93"/>
      <c r="AT3875" s="263"/>
      <c r="AU3875" s="264"/>
      <c r="AZ3875" s="230" t="s">
        <v>9998</v>
      </c>
      <c r="BA3875" s="231">
        <v>12213610.66</v>
      </c>
      <c r="BC3875" s="211" t="s">
        <v>10556</v>
      </c>
      <c r="BD3875" s="212">
        <v>294.94</v>
      </c>
    </row>
    <row r="3876" spans="17:56" x14ac:dyDescent="0.55000000000000004">
      <c r="Y3876" t="s">
        <v>71758</v>
      </c>
      <c r="Z3876">
        <v>72.12</v>
      </c>
      <c r="AB3876" s="276" t="s">
        <v>56089</v>
      </c>
      <c r="AC3876" s="277">
        <v>42670</v>
      </c>
      <c r="AE3876" s="246" t="s">
        <v>55019</v>
      </c>
      <c r="AF3876" s="247">
        <v>99.1</v>
      </c>
      <c r="AH3876" s="226" t="s">
        <v>33342</v>
      </c>
      <c r="AI3876" s="227">
        <v>50847.33</v>
      </c>
      <c r="AK3876" s="207" t="s">
        <v>18295</v>
      </c>
      <c r="AL3876" s="208">
        <v>3964</v>
      </c>
      <c r="AM3876" s="93"/>
      <c r="AN3876" s="93"/>
      <c r="AO3876" s="93"/>
      <c r="AT3876" s="263"/>
      <c r="AU3876" s="264"/>
      <c r="AZ3876" s="230" t="s">
        <v>9999</v>
      </c>
      <c r="BA3876" s="231">
        <v>1663159.8</v>
      </c>
      <c r="BC3876" s="211" t="s">
        <v>10732</v>
      </c>
      <c r="BD3876" s="212">
        <v>4676</v>
      </c>
    </row>
    <row r="3877" spans="17:56" x14ac:dyDescent="0.55000000000000004">
      <c r="Y3877" t="s">
        <v>71759</v>
      </c>
      <c r="Z3877" s="284">
        <v>40000</v>
      </c>
      <c r="AB3877" s="276" t="s">
        <v>59595</v>
      </c>
      <c r="AC3877" s="277">
        <v>2236</v>
      </c>
      <c r="AE3877" s="246" t="s">
        <v>55020</v>
      </c>
      <c r="AF3877" s="247">
        <v>47597.88</v>
      </c>
      <c r="AH3877" s="226" t="s">
        <v>33343</v>
      </c>
      <c r="AI3877" s="227">
        <v>62647.67</v>
      </c>
      <c r="AK3877" s="207" t="s">
        <v>18296</v>
      </c>
      <c r="AL3877" s="208">
        <v>745</v>
      </c>
      <c r="AM3877" s="93"/>
      <c r="AN3877" s="93"/>
      <c r="AO3877" s="93"/>
      <c r="AT3877" s="263"/>
      <c r="AU3877" s="264"/>
      <c r="AZ3877" s="230" t="s">
        <v>10000</v>
      </c>
      <c r="BA3877" s="231">
        <v>2739458.92</v>
      </c>
      <c r="BC3877" s="211" t="s">
        <v>11192</v>
      </c>
      <c r="BD3877" s="212">
        <v>3994.8</v>
      </c>
    </row>
    <row r="3878" spans="17:56" x14ac:dyDescent="0.55000000000000004">
      <c r="Y3878" t="s">
        <v>71760</v>
      </c>
      <c r="Z3878">
        <v>366.14</v>
      </c>
      <c r="AB3878" s="276" t="s">
        <v>63149</v>
      </c>
      <c r="AC3878" s="277">
        <v>332.93</v>
      </c>
      <c r="AE3878" s="246" t="s">
        <v>55021</v>
      </c>
      <c r="AF3878" s="247">
        <v>26326.5</v>
      </c>
      <c r="AH3878" s="226" t="s">
        <v>44670</v>
      </c>
      <c r="AI3878" s="227">
        <v>3095.63</v>
      </c>
      <c r="AK3878" s="207" t="s">
        <v>18297</v>
      </c>
      <c r="AL3878" s="208">
        <v>7154</v>
      </c>
      <c r="AM3878" s="93"/>
      <c r="AN3878" s="93"/>
      <c r="AO3878" s="93"/>
      <c r="AT3878" s="263"/>
      <c r="AU3878" s="264"/>
      <c r="AZ3878" s="230" t="s">
        <v>10001</v>
      </c>
      <c r="BA3878" s="231">
        <v>557331.32999999996</v>
      </c>
      <c r="BC3878" s="211" t="s">
        <v>11425</v>
      </c>
      <c r="BD3878" s="212">
        <v>589.88</v>
      </c>
    </row>
    <row r="3879" spans="17:56" x14ac:dyDescent="0.55000000000000004">
      <c r="Y3879" t="s">
        <v>71761</v>
      </c>
      <c r="Z3879" s="284">
        <v>11205.08</v>
      </c>
      <c r="AB3879" s="276" t="s">
        <v>57427</v>
      </c>
      <c r="AC3879" s="277">
        <v>12239.48</v>
      </c>
      <c r="AE3879" s="246" t="s">
        <v>55022</v>
      </c>
      <c r="AF3879" s="247">
        <v>30199.22</v>
      </c>
      <c r="AH3879" s="226" t="s">
        <v>39020</v>
      </c>
      <c r="AI3879" s="227">
        <v>211516.04</v>
      </c>
      <c r="AK3879" s="207" t="s">
        <v>18298</v>
      </c>
      <c r="AL3879" s="208">
        <v>39425.78</v>
      </c>
      <c r="AM3879" s="93"/>
      <c r="AN3879" s="93"/>
      <c r="AO3879" s="93"/>
      <c r="AT3879" s="263"/>
      <c r="AU3879" s="264"/>
      <c r="AZ3879" s="230" t="s">
        <v>10002</v>
      </c>
      <c r="BA3879" s="231">
        <v>2460878.7999999998</v>
      </c>
      <c r="BC3879" s="211" t="s">
        <v>10040</v>
      </c>
      <c r="BD3879" s="212">
        <v>147067.70000000001</v>
      </c>
    </row>
    <row r="3880" spans="17:56" x14ac:dyDescent="0.55000000000000004">
      <c r="Y3880" t="s">
        <v>71762</v>
      </c>
      <c r="Z3880" s="284">
        <v>3033.84</v>
      </c>
      <c r="AB3880" s="276" t="s">
        <v>57428</v>
      </c>
      <c r="AC3880" s="277">
        <v>2220.52</v>
      </c>
      <c r="AE3880" s="246" t="s">
        <v>44685</v>
      </c>
      <c r="AF3880" s="247">
        <v>5003951.63</v>
      </c>
      <c r="AH3880" s="226" t="s">
        <v>39021</v>
      </c>
      <c r="AI3880" s="227">
        <v>16228.47</v>
      </c>
      <c r="AK3880" s="207" t="s">
        <v>18299</v>
      </c>
      <c r="AL3880" s="208">
        <v>7154</v>
      </c>
      <c r="AM3880" s="93"/>
      <c r="AN3880" s="93"/>
      <c r="AO3880" s="93"/>
      <c r="AT3880" s="263"/>
      <c r="AU3880" s="264"/>
      <c r="AZ3880" s="230" t="s">
        <v>10003</v>
      </c>
      <c r="BA3880" s="231">
        <v>133265.71</v>
      </c>
      <c r="BC3880" s="211" t="s">
        <v>6854</v>
      </c>
      <c r="BD3880" s="212">
        <v>21061.88</v>
      </c>
    </row>
    <row r="3881" spans="17:56" x14ac:dyDescent="0.55000000000000004">
      <c r="Y3881" t="s">
        <v>55538</v>
      </c>
      <c r="Z3881" s="284">
        <v>24157.5</v>
      </c>
      <c r="AB3881" s="276" t="s">
        <v>67566</v>
      </c>
      <c r="AC3881" s="277">
        <v>900</v>
      </c>
      <c r="AE3881" s="246" t="s">
        <v>40210</v>
      </c>
      <c r="AF3881" s="247">
        <v>98173.83</v>
      </c>
      <c r="AH3881" s="226" t="s">
        <v>44671</v>
      </c>
      <c r="AI3881" s="227">
        <v>10490</v>
      </c>
      <c r="AK3881" s="207" t="s">
        <v>13335</v>
      </c>
      <c r="AL3881" s="208">
        <v>2989.16</v>
      </c>
      <c r="AM3881" s="93"/>
      <c r="AN3881" s="93"/>
      <c r="AO3881" s="93"/>
      <c r="AT3881" s="263"/>
      <c r="AU3881" s="264"/>
      <c r="AZ3881" s="230" t="s">
        <v>10004</v>
      </c>
      <c r="BA3881" s="231">
        <v>5034832</v>
      </c>
      <c r="BC3881" s="211" t="s">
        <v>7012</v>
      </c>
      <c r="BD3881" s="212">
        <v>5340</v>
      </c>
    </row>
    <row r="3882" spans="17:56" x14ac:dyDescent="0.55000000000000004">
      <c r="Y3882" t="s">
        <v>70858</v>
      </c>
      <c r="Z3882" s="284">
        <v>3714.58</v>
      </c>
      <c r="AB3882" s="276" t="s">
        <v>67567</v>
      </c>
      <c r="AC3882" s="277">
        <v>71924.37</v>
      </c>
      <c r="AE3882" s="246" t="s">
        <v>42327</v>
      </c>
      <c r="AF3882" s="247">
        <v>213515.19</v>
      </c>
      <c r="AH3882" s="226" t="s">
        <v>36171</v>
      </c>
      <c r="AI3882" s="227">
        <v>1039.24</v>
      </c>
      <c r="AK3882" s="207" t="s">
        <v>18300</v>
      </c>
      <c r="AL3882" s="208">
        <v>131.5</v>
      </c>
      <c r="AM3882" s="93"/>
      <c r="AN3882" s="93"/>
      <c r="AO3882" s="93"/>
      <c r="AT3882" s="263"/>
      <c r="AU3882" s="264"/>
      <c r="AZ3882" s="230" t="s">
        <v>10005</v>
      </c>
      <c r="BA3882" s="231">
        <v>281900.23</v>
      </c>
      <c r="BC3882" s="211" t="s">
        <v>7245</v>
      </c>
      <c r="BD3882" s="212">
        <v>3311</v>
      </c>
    </row>
    <row r="3883" spans="17:56" x14ac:dyDescent="0.55000000000000004">
      <c r="Y3883" t="s">
        <v>47361</v>
      </c>
      <c r="Z3883" s="284">
        <v>42864</v>
      </c>
      <c r="AB3883" s="276" t="s">
        <v>39145</v>
      </c>
      <c r="AC3883" s="277">
        <v>3483.38</v>
      </c>
      <c r="AE3883" s="246" t="s">
        <v>34871</v>
      </c>
      <c r="AF3883" s="247">
        <v>474281.81</v>
      </c>
      <c r="AH3883" s="226" t="s">
        <v>33344</v>
      </c>
      <c r="AI3883" s="227">
        <v>25653.47</v>
      </c>
      <c r="AK3883" s="207" t="s">
        <v>18301</v>
      </c>
      <c r="AL3883" s="208">
        <v>1748.26</v>
      </c>
      <c r="AM3883" s="93"/>
      <c r="AN3883" s="93"/>
      <c r="AO3883" s="93"/>
      <c r="AT3883" s="263"/>
      <c r="AU3883" s="264"/>
      <c r="AZ3883" s="230" t="s">
        <v>10006</v>
      </c>
      <c r="BA3883" s="231">
        <v>1102926.03</v>
      </c>
      <c r="BC3883" s="211" t="s">
        <v>7539</v>
      </c>
      <c r="BD3883" s="212">
        <v>9046.98</v>
      </c>
    </row>
    <row r="3884" spans="17:56" x14ac:dyDescent="0.55000000000000004">
      <c r="Y3884" t="s">
        <v>36864</v>
      </c>
      <c r="Z3884">
        <v>112.5</v>
      </c>
      <c r="AB3884" s="276" t="s">
        <v>39146</v>
      </c>
      <c r="AC3884" s="277">
        <v>1372.7</v>
      </c>
      <c r="AE3884" s="246" t="s">
        <v>34872</v>
      </c>
      <c r="AF3884" s="247">
        <v>290536.7</v>
      </c>
      <c r="AH3884" s="226" t="s">
        <v>33345</v>
      </c>
      <c r="AI3884" s="227">
        <v>78539.33</v>
      </c>
      <c r="AK3884" s="207" t="s">
        <v>18302</v>
      </c>
      <c r="AL3884" s="208">
        <v>84512.38</v>
      </c>
      <c r="AM3884" s="93"/>
      <c r="AN3884" s="93"/>
      <c r="AO3884" s="93"/>
      <c r="AT3884" s="263"/>
      <c r="AU3884" s="264"/>
      <c r="AZ3884" s="230" t="s">
        <v>10007</v>
      </c>
      <c r="BA3884" s="231">
        <v>35315570.140000001</v>
      </c>
      <c r="BC3884" s="211" t="s">
        <v>7940</v>
      </c>
      <c r="BD3884" s="212">
        <v>12291.62</v>
      </c>
    </row>
    <row r="3885" spans="17:56" x14ac:dyDescent="0.55000000000000004">
      <c r="Y3885" t="s">
        <v>71763</v>
      </c>
      <c r="Z3885" s="284">
        <v>1000</v>
      </c>
      <c r="AB3885" s="276" t="s">
        <v>39147</v>
      </c>
      <c r="AC3885" s="277">
        <v>4037.69</v>
      </c>
      <c r="AE3885" s="246" t="s">
        <v>34873</v>
      </c>
      <c r="AF3885" s="247">
        <v>58524.34</v>
      </c>
      <c r="AH3885" s="226" t="s">
        <v>34841</v>
      </c>
      <c r="AI3885" s="227">
        <v>26802.16</v>
      </c>
      <c r="AK3885" s="207" t="s">
        <v>18303</v>
      </c>
      <c r="AL3885" s="208">
        <v>745</v>
      </c>
      <c r="AM3885" s="93"/>
      <c r="AN3885" s="93"/>
      <c r="AO3885" s="93"/>
      <c r="AT3885" s="263"/>
      <c r="AU3885" s="264"/>
      <c r="AZ3885" s="230" t="s">
        <v>10008</v>
      </c>
      <c r="BA3885" s="231">
        <v>834580.18</v>
      </c>
      <c r="BC3885" s="211" t="s">
        <v>9130</v>
      </c>
      <c r="BD3885" s="212">
        <v>4858</v>
      </c>
    </row>
    <row r="3886" spans="17:56" x14ac:dyDescent="0.55000000000000004">
      <c r="Y3886" t="s">
        <v>71764</v>
      </c>
      <c r="Z3886" s="284">
        <v>1000</v>
      </c>
      <c r="AB3886" s="276" t="s">
        <v>67568</v>
      </c>
      <c r="AC3886" s="277">
        <v>10213.719999999999</v>
      </c>
      <c r="AE3886" s="246" t="s">
        <v>59548</v>
      </c>
      <c r="AF3886" s="247">
        <v>246997</v>
      </c>
      <c r="AH3886" s="226" t="s">
        <v>52093</v>
      </c>
      <c r="AI3886" s="227">
        <v>37882.199999999997</v>
      </c>
      <c r="AK3886" s="207" t="s">
        <v>18304</v>
      </c>
      <c r="AL3886" s="208">
        <v>15079.76</v>
      </c>
      <c r="AM3886" s="93"/>
      <c r="AN3886" s="93"/>
      <c r="AO3886" s="93"/>
      <c r="AT3886" s="263"/>
      <c r="AU3886" s="264"/>
      <c r="AZ3886" s="230" t="s">
        <v>10009</v>
      </c>
      <c r="BA3886" s="231">
        <v>312462.63</v>
      </c>
      <c r="BC3886" s="211" t="s">
        <v>10435</v>
      </c>
      <c r="BD3886" s="212">
        <v>114</v>
      </c>
    </row>
    <row r="3887" spans="17:56" x14ac:dyDescent="0.55000000000000004">
      <c r="Y3887" t="s">
        <v>36865</v>
      </c>
      <c r="Z3887" s="284">
        <v>5201.75</v>
      </c>
      <c r="AB3887" s="276" t="s">
        <v>67569</v>
      </c>
      <c r="AC3887" s="277">
        <v>892.98</v>
      </c>
      <c r="AE3887" s="246" t="s">
        <v>58495</v>
      </c>
      <c r="AF3887" s="247">
        <v>201344.96</v>
      </c>
      <c r="AH3887" s="226" t="s">
        <v>36172</v>
      </c>
      <c r="AI3887" s="227">
        <v>501200.05</v>
      </c>
      <c r="AK3887" s="207" t="s">
        <v>18305</v>
      </c>
      <c r="AL3887" s="208">
        <v>1790</v>
      </c>
      <c r="AM3887" s="93"/>
      <c r="AN3887" s="93"/>
      <c r="AO3887" s="93"/>
      <c r="AT3887" s="263"/>
      <c r="AU3887" s="264"/>
      <c r="AZ3887" s="230" t="s">
        <v>10010</v>
      </c>
      <c r="BA3887" s="231">
        <v>355773.91</v>
      </c>
      <c r="BC3887" s="211" t="s">
        <v>10996</v>
      </c>
      <c r="BD3887" s="212">
        <v>142.91</v>
      </c>
    </row>
    <row r="3888" spans="17:56" x14ac:dyDescent="0.55000000000000004">
      <c r="Y3888" t="s">
        <v>36866</v>
      </c>
      <c r="Z3888" s="284">
        <v>17485.73</v>
      </c>
      <c r="AB3888" s="276" t="s">
        <v>67570</v>
      </c>
      <c r="AC3888" s="277">
        <v>841.99</v>
      </c>
      <c r="AE3888" s="246" t="s">
        <v>60314</v>
      </c>
      <c r="AF3888" s="247">
        <v>113.2</v>
      </c>
      <c r="AH3888" s="226" t="s">
        <v>46811</v>
      </c>
      <c r="AI3888" s="227">
        <v>7161.6</v>
      </c>
      <c r="AK3888" s="207" t="s">
        <v>18306</v>
      </c>
      <c r="AL3888" s="208">
        <v>35945.75</v>
      </c>
      <c r="AM3888" s="93"/>
      <c r="AN3888" s="93"/>
      <c r="AO3888" s="93"/>
      <c r="AT3888" s="263"/>
      <c r="AU3888" s="264"/>
      <c r="AZ3888" s="230" t="s">
        <v>10011</v>
      </c>
      <c r="BA3888" s="231">
        <v>138299.6</v>
      </c>
      <c r="BC3888" s="211" t="s">
        <v>11193</v>
      </c>
      <c r="BD3888" s="212">
        <v>2682.63</v>
      </c>
    </row>
    <row r="3889" spans="25:56" x14ac:dyDescent="0.55000000000000004">
      <c r="Y3889" t="s">
        <v>47362</v>
      </c>
      <c r="Z3889" s="284">
        <v>12141.72</v>
      </c>
      <c r="AB3889" s="276" t="s">
        <v>67571</v>
      </c>
      <c r="AC3889" s="277">
        <v>195.09</v>
      </c>
      <c r="AE3889" s="246" t="s">
        <v>59549</v>
      </c>
      <c r="AF3889" s="247">
        <v>1234000.6599999999</v>
      </c>
      <c r="AH3889" s="226" t="s">
        <v>48778</v>
      </c>
      <c r="AI3889" s="227">
        <v>238.48</v>
      </c>
      <c r="AK3889" s="207" t="s">
        <v>18307</v>
      </c>
      <c r="AL3889" s="208">
        <v>9277.86</v>
      </c>
      <c r="AM3889" s="93"/>
      <c r="AN3889" s="93"/>
      <c r="AO3889" s="93"/>
      <c r="AT3889" s="263"/>
      <c r="AU3889" s="264"/>
      <c r="AZ3889" s="230" t="s">
        <v>10012</v>
      </c>
      <c r="BA3889" s="231">
        <v>162083.5</v>
      </c>
      <c r="BC3889" s="211" t="s">
        <v>10041</v>
      </c>
      <c r="BD3889" s="212">
        <v>58849.02</v>
      </c>
    </row>
    <row r="3890" spans="25:56" x14ac:dyDescent="0.55000000000000004">
      <c r="Y3890" t="s">
        <v>54103</v>
      </c>
      <c r="Z3890">
        <v>358.21</v>
      </c>
      <c r="AB3890" s="276" t="s">
        <v>67572</v>
      </c>
      <c r="AC3890" s="277">
        <v>655.56</v>
      </c>
      <c r="AE3890" s="246" t="s">
        <v>48786</v>
      </c>
      <c r="AF3890" s="247">
        <v>222240.02</v>
      </c>
      <c r="AH3890" s="226" t="s">
        <v>52094</v>
      </c>
      <c r="AI3890" s="227">
        <v>21.41</v>
      </c>
      <c r="AK3890" s="207" t="s">
        <v>18308</v>
      </c>
      <c r="AL3890" s="208">
        <v>16887.25</v>
      </c>
      <c r="AM3890" s="93"/>
      <c r="AN3890" s="93"/>
      <c r="AO3890" s="93"/>
      <c r="AT3890" s="263"/>
      <c r="AU3890" s="264"/>
      <c r="AZ3890" s="230" t="s">
        <v>10013</v>
      </c>
      <c r="BA3890" s="231">
        <v>7318479.1600000001</v>
      </c>
      <c r="BC3890" s="211" t="s">
        <v>6855</v>
      </c>
      <c r="BD3890" s="212">
        <v>4312</v>
      </c>
    </row>
    <row r="3891" spans="25:56" x14ac:dyDescent="0.55000000000000004">
      <c r="Y3891" t="s">
        <v>35830</v>
      </c>
      <c r="Z3891" s="284">
        <v>64140.36</v>
      </c>
      <c r="AB3891" s="276" t="s">
        <v>60402</v>
      </c>
      <c r="AC3891" s="277">
        <v>7576.56</v>
      </c>
      <c r="AE3891" s="246" t="s">
        <v>34874</v>
      </c>
      <c r="AF3891" s="247">
        <v>1118526.4099999999</v>
      </c>
      <c r="AH3891" s="226" t="s">
        <v>46812</v>
      </c>
      <c r="AI3891" s="227">
        <v>319.73</v>
      </c>
      <c r="AK3891" s="207" t="s">
        <v>18309</v>
      </c>
      <c r="AL3891" s="208">
        <v>51000</v>
      </c>
      <c r="AM3891" s="93"/>
      <c r="AN3891" s="93"/>
      <c r="AO3891" s="93"/>
      <c r="AT3891" s="263"/>
      <c r="AU3891" s="264"/>
      <c r="AZ3891" s="230" t="s">
        <v>10014</v>
      </c>
      <c r="BA3891" s="231">
        <v>533231.64</v>
      </c>
      <c r="BC3891" s="211" t="s">
        <v>7540</v>
      </c>
      <c r="BD3891" s="212">
        <v>16567.98</v>
      </c>
    </row>
    <row r="3892" spans="25:56" x14ac:dyDescent="0.55000000000000004">
      <c r="Y3892" t="s">
        <v>40695</v>
      </c>
      <c r="Z3892" s="284">
        <v>44248.11</v>
      </c>
      <c r="AB3892" s="276" t="s">
        <v>69724</v>
      </c>
      <c r="AC3892" s="277">
        <v>16042.25</v>
      </c>
      <c r="AE3892" s="246" t="s">
        <v>55023</v>
      </c>
      <c r="AF3892" s="247">
        <v>2842042.6</v>
      </c>
      <c r="AH3892" s="226" t="s">
        <v>46813</v>
      </c>
      <c r="AI3892" s="227">
        <v>132200</v>
      </c>
      <c r="AK3892" s="207" t="s">
        <v>18310</v>
      </c>
      <c r="AL3892" s="208">
        <v>3900.87</v>
      </c>
      <c r="AM3892" s="93"/>
      <c r="AN3892" s="93"/>
      <c r="AO3892" s="93"/>
      <c r="AT3892" s="263"/>
      <c r="AU3892" s="264"/>
      <c r="AZ3892" s="230" t="s">
        <v>10015</v>
      </c>
      <c r="BA3892" s="231">
        <v>918103.36</v>
      </c>
      <c r="BC3892" s="211" t="s">
        <v>7941</v>
      </c>
      <c r="BD3892" s="212">
        <v>17130.77</v>
      </c>
    </row>
    <row r="3893" spans="25:56" x14ac:dyDescent="0.55000000000000004">
      <c r="Y3893" t="s">
        <v>71765</v>
      </c>
      <c r="Z3893" s="284">
        <v>19744</v>
      </c>
      <c r="AB3893" s="276" t="s">
        <v>67573</v>
      </c>
      <c r="AC3893" s="277">
        <v>6186.96</v>
      </c>
      <c r="AE3893" s="246" t="s">
        <v>62600</v>
      </c>
      <c r="AF3893" s="247">
        <v>-3486.92</v>
      </c>
      <c r="AH3893" s="226" t="s">
        <v>46814</v>
      </c>
      <c r="AI3893" s="227">
        <v>1120</v>
      </c>
      <c r="AK3893" s="207" t="s">
        <v>18311</v>
      </c>
      <c r="AL3893" s="208">
        <v>11056.8</v>
      </c>
      <c r="AM3893" s="93"/>
      <c r="AN3893" s="93"/>
      <c r="AO3893" s="93"/>
      <c r="AT3893" s="263"/>
      <c r="AU3893" s="264"/>
      <c r="AZ3893" s="230" t="s">
        <v>10016</v>
      </c>
      <c r="BA3893" s="231">
        <v>214839960.44</v>
      </c>
      <c r="BC3893" s="211" t="s">
        <v>8447</v>
      </c>
      <c r="BD3893" s="212">
        <v>2893</v>
      </c>
    </row>
    <row r="3894" spans="25:56" x14ac:dyDescent="0.55000000000000004">
      <c r="Y3894" t="s">
        <v>45874</v>
      </c>
      <c r="Z3894" s="284">
        <v>65000</v>
      </c>
      <c r="AB3894" s="276" t="s">
        <v>64276</v>
      </c>
      <c r="AC3894" s="277">
        <v>1500</v>
      </c>
      <c r="AE3894" s="246" t="s">
        <v>55024</v>
      </c>
      <c r="AF3894" s="247">
        <v>81553.399999999994</v>
      </c>
      <c r="AH3894" s="226" t="s">
        <v>49780</v>
      </c>
      <c r="AI3894" s="227">
        <v>1944.97</v>
      </c>
      <c r="AK3894" s="207" t="s">
        <v>18312</v>
      </c>
      <c r="AL3894" s="208">
        <v>82666.899999999994</v>
      </c>
      <c r="AM3894" s="93"/>
      <c r="AN3894" s="93"/>
      <c r="AO3894" s="93"/>
      <c r="AT3894" s="263"/>
      <c r="AU3894" s="264"/>
      <c r="AZ3894" s="230" t="s">
        <v>10017</v>
      </c>
      <c r="BA3894" s="231">
        <v>237334.57</v>
      </c>
      <c r="BC3894" s="211" t="s">
        <v>9131</v>
      </c>
      <c r="BD3894" s="212">
        <v>8442</v>
      </c>
    </row>
    <row r="3895" spans="25:56" x14ac:dyDescent="0.55000000000000004">
      <c r="Y3895" t="s">
        <v>40696</v>
      </c>
      <c r="Z3895" s="284">
        <v>24612.639999999999</v>
      </c>
      <c r="AB3895" s="276" t="s">
        <v>57429</v>
      </c>
      <c r="AC3895" s="277">
        <v>6178.55</v>
      </c>
      <c r="AE3895" s="246" t="s">
        <v>58496</v>
      </c>
      <c r="AF3895" s="247">
        <v>18064.07</v>
      </c>
      <c r="AH3895" s="226" t="s">
        <v>47893</v>
      </c>
      <c r="AI3895" s="227">
        <v>314.93</v>
      </c>
      <c r="AK3895" s="207" t="s">
        <v>18313</v>
      </c>
      <c r="AL3895" s="208">
        <v>6800</v>
      </c>
      <c r="AM3895" s="93"/>
      <c r="AN3895" s="93"/>
      <c r="AO3895" s="93"/>
      <c r="AT3895" s="263"/>
      <c r="AU3895" s="264"/>
      <c r="AZ3895" s="230" t="s">
        <v>10018</v>
      </c>
      <c r="BA3895" s="231">
        <v>254840.76</v>
      </c>
      <c r="BC3895" s="211" t="s">
        <v>10042</v>
      </c>
      <c r="BD3895" s="212">
        <v>49345.75</v>
      </c>
    </row>
    <row r="3896" spans="25:56" x14ac:dyDescent="0.55000000000000004">
      <c r="Y3896" t="s">
        <v>65066</v>
      </c>
      <c r="Z3896" s="284">
        <v>70092.22</v>
      </c>
      <c r="AB3896" s="276" t="s">
        <v>69984</v>
      </c>
      <c r="AC3896" s="277">
        <v>14226.25</v>
      </c>
      <c r="AE3896" s="246" t="s">
        <v>59550</v>
      </c>
      <c r="AF3896" s="247">
        <v>1935.93</v>
      </c>
      <c r="AH3896" s="226" t="s">
        <v>46815</v>
      </c>
      <c r="AI3896" s="227">
        <v>9201.9599999999991</v>
      </c>
      <c r="AK3896" s="207" t="s">
        <v>18314</v>
      </c>
      <c r="AL3896" s="208">
        <v>4856.68</v>
      </c>
      <c r="AM3896" s="93"/>
      <c r="AN3896" s="93"/>
      <c r="AO3896" s="93"/>
      <c r="AT3896" s="263"/>
      <c r="AU3896" s="264"/>
      <c r="AZ3896" s="230" t="s">
        <v>10019</v>
      </c>
      <c r="BA3896" s="231">
        <v>435200.9</v>
      </c>
      <c r="BC3896" s="211" t="s">
        <v>7246</v>
      </c>
      <c r="BD3896" s="212">
        <v>1106.0999999999999</v>
      </c>
    </row>
    <row r="3897" spans="25:56" x14ac:dyDescent="0.55000000000000004">
      <c r="Y3897" t="s">
        <v>34321</v>
      </c>
      <c r="Z3897" s="284">
        <v>414043</v>
      </c>
      <c r="AB3897" s="276" t="s">
        <v>69985</v>
      </c>
      <c r="AC3897" s="277">
        <v>41315.599999999999</v>
      </c>
      <c r="AE3897" s="246" t="s">
        <v>52131</v>
      </c>
      <c r="AF3897" s="247">
        <v>10857.48</v>
      </c>
      <c r="AH3897" s="226" t="s">
        <v>46816</v>
      </c>
      <c r="AI3897" s="227">
        <v>31251.06</v>
      </c>
      <c r="AK3897" s="207" t="s">
        <v>13336</v>
      </c>
      <c r="AL3897" s="208">
        <v>194081</v>
      </c>
      <c r="AM3897" s="93"/>
      <c r="AN3897" s="93"/>
      <c r="AO3897" s="93"/>
      <c r="AT3897" s="263"/>
      <c r="AU3897" s="264"/>
      <c r="AZ3897" s="230" t="s">
        <v>10020</v>
      </c>
      <c r="BA3897" s="231">
        <v>785267.05</v>
      </c>
      <c r="BC3897" s="211" t="s">
        <v>9132</v>
      </c>
      <c r="BD3897" s="212">
        <v>5376.56</v>
      </c>
    </row>
    <row r="3898" spans="25:56" x14ac:dyDescent="0.55000000000000004">
      <c r="Y3898" t="s">
        <v>55539</v>
      </c>
      <c r="Z3898" s="284">
        <v>-73104.17</v>
      </c>
      <c r="AB3898" s="276" t="s">
        <v>40289</v>
      </c>
      <c r="AC3898" s="277">
        <v>3239.01</v>
      </c>
      <c r="AE3898" s="246" t="s">
        <v>52132</v>
      </c>
      <c r="AF3898" s="247">
        <v>830.62</v>
      </c>
      <c r="AH3898" s="226" t="s">
        <v>46817</v>
      </c>
      <c r="AI3898" s="227">
        <v>17759.09</v>
      </c>
      <c r="AK3898" s="207" t="s">
        <v>13343</v>
      </c>
      <c r="AL3898" s="208">
        <v>13412.65</v>
      </c>
      <c r="AM3898" s="93"/>
      <c r="AN3898" s="93"/>
      <c r="AO3898" s="93"/>
      <c r="AT3898" s="263"/>
      <c r="AU3898" s="264"/>
      <c r="AZ3898" s="230" t="s">
        <v>10021</v>
      </c>
      <c r="BA3898" s="231">
        <v>805920.81</v>
      </c>
      <c r="BC3898" s="211" t="s">
        <v>10533</v>
      </c>
      <c r="BD3898" s="212">
        <v>9783</v>
      </c>
    </row>
    <row r="3899" spans="25:56" x14ac:dyDescent="0.55000000000000004">
      <c r="Y3899" t="s">
        <v>61236</v>
      </c>
      <c r="Z3899" s="284">
        <v>4072785.12</v>
      </c>
      <c r="AB3899" s="276" t="s">
        <v>39150</v>
      </c>
      <c r="AC3899" s="277">
        <v>298403.76</v>
      </c>
      <c r="AE3899" s="246" t="s">
        <v>55025</v>
      </c>
      <c r="AF3899" s="247">
        <v>2523.23</v>
      </c>
      <c r="AH3899" s="226" t="s">
        <v>52095</v>
      </c>
      <c r="AI3899" s="227">
        <v>7429.99</v>
      </c>
      <c r="AK3899" s="207" t="s">
        <v>18315</v>
      </c>
      <c r="AL3899" s="208">
        <v>3780.46</v>
      </c>
      <c r="AM3899" s="93"/>
      <c r="AN3899" s="93"/>
      <c r="AO3899" s="93"/>
      <c r="AT3899" s="263"/>
      <c r="AU3899" s="264"/>
      <c r="AZ3899" s="230" t="s">
        <v>10022</v>
      </c>
      <c r="BA3899" s="231">
        <v>128134.94</v>
      </c>
      <c r="BC3899" s="211" t="s">
        <v>11195</v>
      </c>
      <c r="BD3899" s="212">
        <v>5744.83</v>
      </c>
    </row>
    <row r="3900" spans="25:56" x14ac:dyDescent="0.55000000000000004">
      <c r="Y3900" t="s">
        <v>66755</v>
      </c>
      <c r="Z3900" s="284">
        <v>242671.37</v>
      </c>
      <c r="AB3900" s="276" t="s">
        <v>39151</v>
      </c>
      <c r="AC3900" s="277">
        <v>7964.26</v>
      </c>
      <c r="AE3900" s="246" t="s">
        <v>61926</v>
      </c>
      <c r="AF3900" s="247">
        <v>300</v>
      </c>
      <c r="AH3900" s="226" t="s">
        <v>49781</v>
      </c>
      <c r="AI3900" s="227">
        <v>8510</v>
      </c>
      <c r="AK3900" s="207" t="s">
        <v>18316</v>
      </c>
      <c r="AL3900" s="208">
        <v>28130</v>
      </c>
      <c r="AM3900" s="93"/>
      <c r="AN3900" s="93"/>
      <c r="AO3900" s="93"/>
      <c r="AT3900" s="263"/>
      <c r="AU3900" s="264"/>
      <c r="AZ3900" s="230" t="s">
        <v>10023</v>
      </c>
      <c r="BA3900" s="231">
        <v>194240</v>
      </c>
      <c r="BC3900" s="211" t="s">
        <v>10043</v>
      </c>
      <c r="BD3900" s="212">
        <v>22010.49</v>
      </c>
    </row>
    <row r="3901" spans="25:56" x14ac:dyDescent="0.55000000000000004">
      <c r="Y3901" t="s">
        <v>71766</v>
      </c>
      <c r="Z3901" s="284">
        <v>443312.19</v>
      </c>
      <c r="AB3901" s="276" t="s">
        <v>59057</v>
      </c>
      <c r="AC3901" s="277">
        <v>3742.03</v>
      </c>
      <c r="AE3901" s="246" t="s">
        <v>58497</v>
      </c>
      <c r="AF3901" s="247">
        <v>6431.85</v>
      </c>
      <c r="AH3901" s="226" t="s">
        <v>49782</v>
      </c>
      <c r="AI3901" s="227">
        <v>581.88</v>
      </c>
      <c r="AK3901" s="207" t="s">
        <v>18317</v>
      </c>
      <c r="AL3901" s="208">
        <v>970.12</v>
      </c>
      <c r="AM3901" s="93"/>
      <c r="AN3901" s="93"/>
      <c r="AO3901" s="93"/>
      <c r="AT3901" s="263"/>
      <c r="AU3901" s="264"/>
      <c r="AZ3901" s="230" t="s">
        <v>10024</v>
      </c>
      <c r="BA3901" s="231">
        <v>539521.93999999994</v>
      </c>
      <c r="BC3901" s="211" t="s">
        <v>7013</v>
      </c>
      <c r="BD3901" s="212">
        <v>9452</v>
      </c>
    </row>
    <row r="3902" spans="25:56" x14ac:dyDescent="0.55000000000000004">
      <c r="Y3902" t="s">
        <v>70859</v>
      </c>
      <c r="Z3902" s="284">
        <v>6973</v>
      </c>
      <c r="AB3902" s="276" t="s">
        <v>59061</v>
      </c>
      <c r="AC3902" s="277">
        <v>448.45</v>
      </c>
      <c r="AE3902" s="246" t="s">
        <v>48787</v>
      </c>
      <c r="AF3902" s="247">
        <v>2729.39</v>
      </c>
      <c r="AH3902" s="226" t="s">
        <v>49783</v>
      </c>
      <c r="AI3902" s="227">
        <v>2050.92</v>
      </c>
      <c r="AK3902" s="207" t="s">
        <v>18318</v>
      </c>
      <c r="AL3902" s="208">
        <v>2347.4299999999998</v>
      </c>
      <c r="AM3902" s="93"/>
      <c r="AN3902" s="93"/>
      <c r="AO3902" s="93"/>
      <c r="AT3902" s="263"/>
      <c r="AU3902" s="264"/>
      <c r="AZ3902" s="230" t="s">
        <v>10025</v>
      </c>
      <c r="BA3902" s="231">
        <v>57291.66</v>
      </c>
      <c r="BC3902" s="211" t="s">
        <v>7247</v>
      </c>
      <c r="BD3902" s="212">
        <v>2642.12</v>
      </c>
    </row>
    <row r="3903" spans="25:56" x14ac:dyDescent="0.55000000000000004">
      <c r="Y3903" t="s">
        <v>70860</v>
      </c>
      <c r="Z3903">
        <v>533.42999999999995</v>
      </c>
      <c r="AB3903" s="276" t="s">
        <v>64277</v>
      </c>
      <c r="AC3903" s="277">
        <v>4000</v>
      </c>
      <c r="AE3903" s="246" t="s">
        <v>47902</v>
      </c>
      <c r="AF3903" s="247">
        <v>4552.9799999999996</v>
      </c>
      <c r="AH3903" s="226" t="s">
        <v>49784</v>
      </c>
      <c r="AI3903" s="227">
        <v>2261.29</v>
      </c>
      <c r="AK3903" s="207" t="s">
        <v>18319</v>
      </c>
      <c r="AL3903" s="208">
        <v>7128.52</v>
      </c>
      <c r="AM3903" s="93"/>
      <c r="AN3903" s="93"/>
      <c r="AO3903" s="93"/>
      <c r="AT3903" s="263"/>
      <c r="AU3903" s="264"/>
      <c r="AZ3903" s="230" t="s">
        <v>10026</v>
      </c>
      <c r="BA3903" s="231">
        <v>362439.56</v>
      </c>
      <c r="BC3903" s="211" t="s">
        <v>7542</v>
      </c>
      <c r="BD3903" s="212">
        <v>42746.97</v>
      </c>
    </row>
    <row r="3904" spans="25:56" x14ac:dyDescent="0.55000000000000004">
      <c r="Y3904" t="s">
        <v>70861</v>
      </c>
      <c r="Z3904" s="284">
        <v>1676.31</v>
      </c>
      <c r="AB3904" s="276" t="s">
        <v>64278</v>
      </c>
      <c r="AC3904" s="277">
        <v>3000</v>
      </c>
      <c r="AE3904" s="246" t="s">
        <v>62601</v>
      </c>
      <c r="AF3904" s="247">
        <v>-28.27</v>
      </c>
      <c r="AH3904" s="226" t="s">
        <v>52096</v>
      </c>
      <c r="AI3904" s="227">
        <v>513.91</v>
      </c>
      <c r="AK3904" s="207" t="s">
        <v>18320</v>
      </c>
      <c r="AL3904" s="208">
        <v>3122</v>
      </c>
      <c r="AM3904" s="93"/>
      <c r="AN3904" s="93"/>
      <c r="AO3904" s="93"/>
      <c r="AT3904" s="263"/>
      <c r="AU3904" s="264"/>
      <c r="AZ3904" s="230" t="s">
        <v>10027</v>
      </c>
      <c r="BA3904" s="231">
        <v>281074.53000000003</v>
      </c>
      <c r="BC3904" s="211" t="s">
        <v>7667</v>
      </c>
      <c r="BD3904" s="212">
        <v>60124.7</v>
      </c>
    </row>
    <row r="3905" spans="25:56" x14ac:dyDescent="0.55000000000000004">
      <c r="Y3905" t="s">
        <v>71767</v>
      </c>
      <c r="Z3905">
        <v>35.56</v>
      </c>
      <c r="AB3905" s="276" t="s">
        <v>59062</v>
      </c>
      <c r="AC3905" s="277">
        <v>15358.76</v>
      </c>
      <c r="AE3905" s="246" t="s">
        <v>48788</v>
      </c>
      <c r="AF3905" s="247">
        <v>39831.51</v>
      </c>
      <c r="AH3905" s="226" t="s">
        <v>52097</v>
      </c>
      <c r="AI3905" s="227">
        <v>27088.06</v>
      </c>
      <c r="AK3905" s="207" t="s">
        <v>18321</v>
      </c>
      <c r="AL3905" s="208">
        <v>105.69</v>
      </c>
      <c r="AM3905" s="93"/>
      <c r="AN3905" s="93"/>
      <c r="AO3905" s="93"/>
      <c r="AT3905" s="263"/>
      <c r="AU3905" s="264"/>
      <c r="AZ3905" s="230" t="s">
        <v>10028</v>
      </c>
      <c r="BA3905" s="231">
        <v>423637.12</v>
      </c>
      <c r="BC3905" s="211" t="s">
        <v>7942</v>
      </c>
      <c r="BD3905" s="212">
        <v>28541.599999999999</v>
      </c>
    </row>
    <row r="3906" spans="25:56" x14ac:dyDescent="0.55000000000000004">
      <c r="Y3906" t="s">
        <v>69102</v>
      </c>
      <c r="Z3906" s="284">
        <v>46531.68</v>
      </c>
      <c r="AB3906" s="276" t="s">
        <v>44869</v>
      </c>
      <c r="AC3906" s="277">
        <v>10692.04</v>
      </c>
      <c r="AE3906" s="246" t="s">
        <v>52134</v>
      </c>
      <c r="AF3906" s="247">
        <v>22646.57</v>
      </c>
      <c r="AH3906" s="226" t="s">
        <v>44672</v>
      </c>
      <c r="AI3906" s="227">
        <v>313510</v>
      </c>
      <c r="AK3906" s="207" t="s">
        <v>18322</v>
      </c>
      <c r="AL3906" s="208">
        <v>5530.21</v>
      </c>
      <c r="AM3906" s="93"/>
      <c r="AN3906" s="93"/>
      <c r="AO3906" s="93"/>
      <c r="AT3906" s="263"/>
      <c r="AU3906" s="264"/>
      <c r="AZ3906" s="230" t="s">
        <v>10029</v>
      </c>
      <c r="BA3906" s="231">
        <v>617190.07999999996</v>
      </c>
      <c r="BC3906" s="211" t="s">
        <v>8167</v>
      </c>
      <c r="BD3906" s="212">
        <v>4739.7</v>
      </c>
    </row>
    <row r="3907" spans="25:56" x14ac:dyDescent="0.55000000000000004">
      <c r="Y3907" t="s">
        <v>71768</v>
      </c>
      <c r="Z3907">
        <v>600</v>
      </c>
      <c r="AB3907" s="276" t="s">
        <v>67574</v>
      </c>
      <c r="AC3907" s="277">
        <v>7857.78</v>
      </c>
      <c r="AE3907" s="246" t="s">
        <v>52136</v>
      </c>
      <c r="AF3907" s="247">
        <v>1051</v>
      </c>
      <c r="AH3907" s="226" t="s">
        <v>44673</v>
      </c>
      <c r="AI3907" s="227">
        <v>23800</v>
      </c>
      <c r="AK3907" s="207" t="s">
        <v>18323</v>
      </c>
      <c r="AL3907" s="208">
        <v>1240.5</v>
      </c>
      <c r="AM3907" s="93"/>
      <c r="AN3907" s="93"/>
      <c r="AO3907" s="93"/>
      <c r="AT3907" s="263"/>
      <c r="AU3907" s="264"/>
      <c r="AZ3907" s="230" t="s">
        <v>10030</v>
      </c>
      <c r="BA3907" s="231">
        <v>190147.56</v>
      </c>
      <c r="BC3907" s="211" t="s">
        <v>8448</v>
      </c>
      <c r="BD3907" s="212">
        <v>27758.63</v>
      </c>
    </row>
    <row r="3908" spans="25:56" x14ac:dyDescent="0.55000000000000004">
      <c r="Y3908" t="s">
        <v>59283</v>
      </c>
      <c r="Z3908" s="284">
        <v>25091.599999999999</v>
      </c>
      <c r="AB3908" s="276" t="s">
        <v>67575</v>
      </c>
      <c r="AC3908" s="277">
        <v>16394.23</v>
      </c>
      <c r="AE3908" s="246" t="s">
        <v>48793</v>
      </c>
      <c r="AF3908" s="247">
        <v>5035.0200000000004</v>
      </c>
      <c r="AH3908" s="226" t="s">
        <v>44674</v>
      </c>
      <c r="AI3908" s="227">
        <v>10500</v>
      </c>
      <c r="AK3908" s="207" t="s">
        <v>18324</v>
      </c>
      <c r="AL3908" s="208">
        <v>3219.7</v>
      </c>
      <c r="AM3908" s="93"/>
      <c r="AN3908" s="93"/>
      <c r="AO3908" s="93"/>
      <c r="AT3908" s="263"/>
      <c r="AU3908" s="264"/>
      <c r="AZ3908" s="230" t="s">
        <v>10031</v>
      </c>
      <c r="BA3908" s="231">
        <v>236339.69</v>
      </c>
      <c r="BC3908" s="211" t="s">
        <v>8604</v>
      </c>
      <c r="BD3908" s="212">
        <v>110226.39</v>
      </c>
    </row>
    <row r="3909" spans="25:56" x14ac:dyDescent="0.55000000000000004">
      <c r="Y3909" t="s">
        <v>71769</v>
      </c>
      <c r="Z3909">
        <v>-42.5</v>
      </c>
      <c r="AB3909" s="276" t="s">
        <v>67576</v>
      </c>
      <c r="AC3909" s="277">
        <v>1003.28</v>
      </c>
      <c r="AE3909" s="246" t="s">
        <v>48794</v>
      </c>
      <c r="AF3909" s="247">
        <v>65167.08</v>
      </c>
      <c r="AH3909" s="226" t="s">
        <v>44675</v>
      </c>
      <c r="AI3909" s="227">
        <v>803.25</v>
      </c>
      <c r="AK3909" s="207" t="s">
        <v>18325</v>
      </c>
      <c r="AL3909" s="208">
        <v>920.93</v>
      </c>
      <c r="AM3909" s="93"/>
      <c r="AN3909" s="93"/>
      <c r="AO3909" s="93"/>
      <c r="AT3909" s="263"/>
      <c r="AU3909" s="264"/>
      <c r="AZ3909" s="230" t="s">
        <v>10032</v>
      </c>
      <c r="BA3909" s="231">
        <v>276261.8</v>
      </c>
      <c r="BC3909" s="211" t="s">
        <v>8829</v>
      </c>
      <c r="BD3909" s="212">
        <v>4560</v>
      </c>
    </row>
    <row r="3910" spans="25:56" x14ac:dyDescent="0.55000000000000004">
      <c r="Y3910" t="s">
        <v>69106</v>
      </c>
      <c r="Z3910" s="284">
        <v>3406</v>
      </c>
      <c r="AB3910" s="276" t="s">
        <v>67577</v>
      </c>
      <c r="AC3910" s="277">
        <v>2815.16</v>
      </c>
      <c r="AE3910" s="246" t="s">
        <v>48795</v>
      </c>
      <c r="AF3910" s="247">
        <v>87796.61</v>
      </c>
      <c r="AH3910" s="226" t="s">
        <v>40205</v>
      </c>
      <c r="AI3910" s="227">
        <v>9666</v>
      </c>
      <c r="AK3910" s="207" t="s">
        <v>18326</v>
      </c>
      <c r="AL3910" s="208">
        <v>8164.42</v>
      </c>
      <c r="AM3910" s="93"/>
      <c r="AN3910" s="93"/>
      <c r="AO3910" s="93"/>
      <c r="AT3910" s="263"/>
      <c r="AU3910" s="264"/>
      <c r="AZ3910" s="230" t="s">
        <v>10033</v>
      </c>
      <c r="BA3910" s="231">
        <v>415621.45</v>
      </c>
      <c r="BC3910" s="211" t="s">
        <v>8849</v>
      </c>
      <c r="BD3910" s="212">
        <v>68258</v>
      </c>
    </row>
    <row r="3911" spans="25:56" x14ac:dyDescent="0.55000000000000004">
      <c r="Y3911" t="s">
        <v>70862</v>
      </c>
      <c r="Z3911" s="284">
        <v>2948.02</v>
      </c>
      <c r="AB3911" s="276" t="s">
        <v>67578</v>
      </c>
      <c r="AC3911" s="277">
        <v>10154.969999999999</v>
      </c>
      <c r="AE3911" s="246" t="s">
        <v>58851</v>
      </c>
      <c r="AF3911" s="247">
        <v>22587.7</v>
      </c>
      <c r="AH3911" s="226" t="s">
        <v>52098</v>
      </c>
      <c r="AI3911" s="227">
        <v>1217.75</v>
      </c>
      <c r="AK3911" s="207" t="s">
        <v>18327</v>
      </c>
      <c r="AL3911" s="208">
        <v>6348.58</v>
      </c>
      <c r="AM3911" s="93"/>
      <c r="AN3911" s="93"/>
      <c r="AO3911" s="93"/>
      <c r="AT3911" s="263"/>
      <c r="AU3911" s="264"/>
      <c r="AZ3911" s="230" t="s">
        <v>10034</v>
      </c>
      <c r="BA3911" s="231">
        <v>3003398.27</v>
      </c>
      <c r="BC3911" s="211" t="s">
        <v>9133</v>
      </c>
      <c r="BD3911" s="212">
        <v>12549</v>
      </c>
    </row>
    <row r="3912" spans="25:56" x14ac:dyDescent="0.55000000000000004">
      <c r="Y3912" t="s">
        <v>70863</v>
      </c>
      <c r="Z3912" s="284">
        <v>38211.07</v>
      </c>
      <c r="AB3912" s="276" t="s">
        <v>67579</v>
      </c>
      <c r="AC3912" s="277">
        <v>1385.6</v>
      </c>
      <c r="AE3912" s="246" t="s">
        <v>59551</v>
      </c>
      <c r="AF3912" s="247">
        <v>526</v>
      </c>
      <c r="AH3912" s="226" t="s">
        <v>48779</v>
      </c>
      <c r="AI3912" s="227">
        <v>723</v>
      </c>
      <c r="AK3912" s="207" t="s">
        <v>18328</v>
      </c>
      <c r="AL3912" s="208">
        <v>4800</v>
      </c>
      <c r="AM3912" s="93"/>
      <c r="AN3912" s="93"/>
      <c r="AO3912" s="93"/>
      <c r="AT3912" s="263"/>
      <c r="AU3912" s="264"/>
      <c r="AZ3912" s="230" t="s">
        <v>10035</v>
      </c>
      <c r="BA3912" s="231">
        <v>149552.43</v>
      </c>
      <c r="BC3912" s="211" t="s">
        <v>9427</v>
      </c>
      <c r="BD3912" s="212">
        <v>454765.28</v>
      </c>
    </row>
    <row r="3913" spans="25:56" x14ac:dyDescent="0.55000000000000004">
      <c r="Y3913" t="s">
        <v>69108</v>
      </c>
      <c r="Z3913" s="284">
        <v>3409.29</v>
      </c>
      <c r="AB3913" s="276" t="s">
        <v>20220</v>
      </c>
      <c r="AC3913" s="277">
        <v>422.55</v>
      </c>
      <c r="AE3913" s="246" t="s">
        <v>59552</v>
      </c>
      <c r="AF3913" s="247">
        <v>40.24</v>
      </c>
      <c r="AH3913" s="226" t="s">
        <v>46818</v>
      </c>
      <c r="AI3913" s="227">
        <v>300</v>
      </c>
      <c r="AK3913" s="207" t="s">
        <v>18329</v>
      </c>
      <c r="AL3913" s="208">
        <v>1813.44</v>
      </c>
      <c r="AM3913" s="93"/>
      <c r="AN3913" s="93"/>
      <c r="AO3913" s="93"/>
      <c r="AT3913" s="263"/>
      <c r="AU3913" s="264"/>
      <c r="AZ3913" s="230" t="s">
        <v>10036</v>
      </c>
      <c r="BA3913" s="231">
        <v>930329.89</v>
      </c>
      <c r="BC3913" s="211" t="s">
        <v>9577</v>
      </c>
      <c r="BD3913" s="212">
        <v>9581</v>
      </c>
    </row>
    <row r="3914" spans="25:56" x14ac:dyDescent="0.55000000000000004">
      <c r="Y3914" t="s">
        <v>70864</v>
      </c>
      <c r="Z3914" s="284">
        <v>8735.7999999999993</v>
      </c>
      <c r="AB3914" s="276" t="s">
        <v>67580</v>
      </c>
      <c r="AC3914" s="277">
        <v>2600</v>
      </c>
      <c r="AE3914" s="246" t="s">
        <v>64158</v>
      </c>
      <c r="AF3914" s="247">
        <v>1500</v>
      </c>
      <c r="AH3914" s="226" t="s">
        <v>47894</v>
      </c>
      <c r="AI3914" s="227">
        <v>3494.43</v>
      </c>
      <c r="AK3914" s="207" t="s">
        <v>18330</v>
      </c>
      <c r="AL3914" s="208">
        <v>3986.08</v>
      </c>
      <c r="AM3914" s="93"/>
      <c r="AN3914" s="93"/>
      <c r="AO3914" s="93"/>
      <c r="AT3914" s="263"/>
      <c r="AU3914" s="264"/>
      <c r="AZ3914" s="230" t="s">
        <v>10037</v>
      </c>
      <c r="BA3914" s="231">
        <v>282546.93</v>
      </c>
      <c r="BC3914" s="211" t="s">
        <v>9692</v>
      </c>
      <c r="BD3914" s="212">
        <v>13906.76</v>
      </c>
    </row>
    <row r="3915" spans="25:56" x14ac:dyDescent="0.55000000000000004">
      <c r="Y3915" t="s">
        <v>69109</v>
      </c>
      <c r="Z3915">
        <v>194.88</v>
      </c>
      <c r="AB3915" s="276" t="s">
        <v>20221</v>
      </c>
      <c r="AC3915" s="277">
        <v>4475.6899999999996</v>
      </c>
      <c r="AE3915" s="246" t="s">
        <v>60315</v>
      </c>
      <c r="AF3915" s="247">
        <v>59</v>
      </c>
      <c r="AH3915" s="226" t="s">
        <v>48780</v>
      </c>
      <c r="AI3915" s="227">
        <v>3977.87</v>
      </c>
      <c r="AK3915" s="207" t="s">
        <v>18331</v>
      </c>
      <c r="AL3915" s="208">
        <v>3145</v>
      </c>
      <c r="AM3915" s="93"/>
      <c r="AN3915" s="93"/>
      <c r="AO3915" s="93"/>
      <c r="AT3915" s="263"/>
      <c r="AU3915" s="264"/>
      <c r="AZ3915" s="230" t="s">
        <v>10038</v>
      </c>
      <c r="BA3915" s="231">
        <v>300730.17</v>
      </c>
      <c r="BC3915" s="211" t="s">
        <v>11429</v>
      </c>
      <c r="BD3915" s="212">
        <v>7917.68</v>
      </c>
    </row>
    <row r="3916" spans="25:56" x14ac:dyDescent="0.55000000000000004">
      <c r="Y3916" t="s">
        <v>71770</v>
      </c>
      <c r="Z3916">
        <v>360.19</v>
      </c>
      <c r="AB3916" s="276" t="s">
        <v>20222</v>
      </c>
      <c r="AC3916" s="277">
        <v>11431.54</v>
      </c>
      <c r="AE3916" s="246" t="s">
        <v>63098</v>
      </c>
      <c r="AF3916" s="247">
        <v>1555.68</v>
      </c>
      <c r="AH3916" s="226" t="s">
        <v>46819</v>
      </c>
      <c r="AI3916" s="227">
        <v>1590</v>
      </c>
      <c r="AK3916" s="207" t="s">
        <v>18332</v>
      </c>
      <c r="AL3916" s="208">
        <v>26618.75</v>
      </c>
      <c r="AM3916" s="93"/>
      <c r="AN3916" s="93"/>
      <c r="AO3916" s="93"/>
      <c r="AT3916" s="263"/>
      <c r="AU3916" s="264"/>
      <c r="AZ3916" s="230" t="s">
        <v>10039</v>
      </c>
      <c r="BA3916" s="231">
        <v>554100.28</v>
      </c>
      <c r="BC3916" s="211" t="s">
        <v>11701</v>
      </c>
      <c r="BD3916" s="212">
        <v>29985.79</v>
      </c>
    </row>
    <row r="3917" spans="25:56" x14ac:dyDescent="0.55000000000000004">
      <c r="Y3917" t="s">
        <v>69817</v>
      </c>
      <c r="Z3917" s="284">
        <v>1368.05</v>
      </c>
      <c r="AB3917" s="276" t="s">
        <v>35006</v>
      </c>
      <c r="AC3917" s="277">
        <v>8809.7999999999993</v>
      </c>
      <c r="AE3917" s="246" t="s">
        <v>57344</v>
      </c>
      <c r="AF3917" s="247">
        <v>60936.95</v>
      </c>
      <c r="AH3917" s="226" t="s">
        <v>44676</v>
      </c>
      <c r="AI3917" s="227">
        <v>5000</v>
      </c>
      <c r="AK3917" s="207" t="s">
        <v>18333</v>
      </c>
      <c r="AL3917" s="208">
        <v>1000</v>
      </c>
      <c r="AM3917" s="93"/>
      <c r="AN3917" s="93"/>
      <c r="AO3917" s="93"/>
      <c r="AT3917" s="263"/>
      <c r="AU3917" s="264"/>
      <c r="AZ3917" s="230" t="s">
        <v>10040</v>
      </c>
      <c r="BA3917" s="231">
        <v>364904.2</v>
      </c>
      <c r="BC3917" s="211" t="s">
        <v>10044</v>
      </c>
      <c r="BD3917" s="212">
        <v>887755.62</v>
      </c>
    </row>
    <row r="3918" spans="25:56" x14ac:dyDescent="0.55000000000000004">
      <c r="Y3918" t="s">
        <v>69110</v>
      </c>
      <c r="Z3918">
        <v>364.91</v>
      </c>
      <c r="AB3918" s="276" t="s">
        <v>56107</v>
      </c>
      <c r="AC3918" s="277">
        <v>2130</v>
      </c>
      <c r="AE3918" s="246" t="s">
        <v>64159</v>
      </c>
      <c r="AF3918" s="247">
        <v>0.01</v>
      </c>
      <c r="AH3918" s="226" t="s">
        <v>44677</v>
      </c>
      <c r="AI3918" s="227">
        <v>382.5</v>
      </c>
      <c r="AK3918" s="207" t="s">
        <v>13344</v>
      </c>
      <c r="AL3918" s="208">
        <v>17248.37</v>
      </c>
      <c r="AM3918" s="93"/>
      <c r="AN3918" s="93"/>
      <c r="AO3918" s="93"/>
      <c r="AT3918" s="263"/>
      <c r="AU3918" s="264"/>
      <c r="AZ3918" s="230" t="s">
        <v>10041</v>
      </c>
      <c r="BA3918" s="231">
        <v>337250.31</v>
      </c>
      <c r="BC3918" s="211" t="s">
        <v>7248</v>
      </c>
      <c r="BD3918" s="212">
        <v>219.9</v>
      </c>
    </row>
    <row r="3919" spans="25:56" x14ac:dyDescent="0.55000000000000004">
      <c r="Y3919" t="s">
        <v>69111</v>
      </c>
      <c r="Z3919" s="284">
        <v>19351.09</v>
      </c>
      <c r="AB3919" s="276" t="s">
        <v>20223</v>
      </c>
      <c r="AC3919" s="277">
        <v>12842.54</v>
      </c>
      <c r="AE3919" s="246" t="s">
        <v>61342</v>
      </c>
      <c r="AF3919" s="247">
        <v>3184.86</v>
      </c>
      <c r="AH3919" s="226" t="s">
        <v>42313</v>
      </c>
      <c r="AI3919" s="227">
        <v>1147776.95</v>
      </c>
      <c r="AK3919" s="207" t="s">
        <v>13345</v>
      </c>
      <c r="AL3919" s="208">
        <v>145535.03</v>
      </c>
      <c r="AM3919" s="93"/>
      <c r="AN3919" s="93"/>
      <c r="AO3919" s="93"/>
      <c r="AT3919" s="263"/>
      <c r="AU3919" s="264"/>
      <c r="AZ3919" s="230" t="s">
        <v>10042</v>
      </c>
      <c r="BA3919" s="231">
        <v>247524.66</v>
      </c>
      <c r="BC3919" s="211" t="s">
        <v>7543</v>
      </c>
      <c r="BD3919" s="212">
        <v>7683.34</v>
      </c>
    </row>
    <row r="3920" spans="25:56" x14ac:dyDescent="0.55000000000000004">
      <c r="Y3920" t="s">
        <v>71771</v>
      </c>
      <c r="Z3920">
        <v>-446.79</v>
      </c>
      <c r="AB3920" s="276" t="s">
        <v>39158</v>
      </c>
      <c r="AC3920" s="277">
        <v>172.51</v>
      </c>
      <c r="AE3920" s="246" t="s">
        <v>61343</v>
      </c>
      <c r="AF3920" s="247">
        <v>413.26</v>
      </c>
      <c r="AH3920" s="226" t="s">
        <v>42314</v>
      </c>
      <c r="AI3920" s="227">
        <v>87723.44</v>
      </c>
      <c r="AK3920" s="207" t="s">
        <v>18334</v>
      </c>
      <c r="AL3920" s="208">
        <v>19943.38</v>
      </c>
      <c r="AM3920" s="93"/>
      <c r="AN3920" s="93"/>
      <c r="AO3920" s="93"/>
      <c r="AT3920" s="263"/>
      <c r="AU3920" s="264"/>
      <c r="AZ3920" s="230" t="s">
        <v>10043</v>
      </c>
      <c r="BA3920" s="231">
        <v>224095.26</v>
      </c>
      <c r="BC3920" s="211" t="s">
        <v>7943</v>
      </c>
      <c r="BD3920" s="212">
        <v>7999.93</v>
      </c>
    </row>
    <row r="3921" spans="25:56" x14ac:dyDescent="0.55000000000000004">
      <c r="Y3921" t="s">
        <v>60842</v>
      </c>
      <c r="Z3921" s="284">
        <v>3224.96</v>
      </c>
      <c r="AB3921" s="276" t="s">
        <v>59063</v>
      </c>
      <c r="AC3921" s="277">
        <v>5546.08</v>
      </c>
      <c r="AE3921" s="246" t="s">
        <v>61927</v>
      </c>
      <c r="AF3921" s="247">
        <v>1561.19</v>
      </c>
      <c r="AH3921" s="226" t="s">
        <v>18403</v>
      </c>
      <c r="AI3921" s="227">
        <v>76564.53</v>
      </c>
      <c r="AK3921" s="207" t="s">
        <v>18335</v>
      </c>
      <c r="AL3921" s="208">
        <v>148407.51999999999</v>
      </c>
      <c r="AM3921" s="93"/>
      <c r="AN3921" s="93"/>
      <c r="AO3921" s="93"/>
      <c r="AT3921" s="263"/>
      <c r="AU3921" s="264"/>
      <c r="AZ3921" s="230" t="s">
        <v>38790</v>
      </c>
      <c r="BA3921" s="231">
        <v>131482.5</v>
      </c>
      <c r="BC3921" s="211" t="s">
        <v>8237</v>
      </c>
      <c r="BD3921" s="212">
        <v>5276</v>
      </c>
    </row>
    <row r="3922" spans="25:56" x14ac:dyDescent="0.55000000000000004">
      <c r="Y3922" t="s">
        <v>60843</v>
      </c>
      <c r="Z3922">
        <v>246.76</v>
      </c>
      <c r="AB3922" s="276" t="s">
        <v>57430</v>
      </c>
      <c r="AC3922" s="277">
        <v>530.34</v>
      </c>
      <c r="AE3922" s="246" t="s">
        <v>61928</v>
      </c>
      <c r="AF3922" s="247">
        <v>677.7</v>
      </c>
      <c r="AH3922" s="226" t="s">
        <v>34842</v>
      </c>
      <c r="AI3922" s="227">
        <v>64910.44</v>
      </c>
      <c r="AK3922" s="207" t="s">
        <v>18336</v>
      </c>
      <c r="AL3922" s="208">
        <v>29250</v>
      </c>
      <c r="AM3922" s="93"/>
      <c r="AN3922" s="93"/>
      <c r="AO3922" s="93"/>
      <c r="AT3922" s="263"/>
      <c r="AU3922" s="264"/>
      <c r="AZ3922" s="230" t="s">
        <v>10044</v>
      </c>
      <c r="BA3922" s="231">
        <v>2061556.56</v>
      </c>
      <c r="BC3922" s="211" t="s">
        <v>8449</v>
      </c>
      <c r="BD3922" s="212">
        <v>7209</v>
      </c>
    </row>
    <row r="3923" spans="25:56" x14ac:dyDescent="0.55000000000000004">
      <c r="Y3923" t="s">
        <v>60844</v>
      </c>
      <c r="Z3923">
        <v>775.28</v>
      </c>
      <c r="AB3923" s="276" t="s">
        <v>56108</v>
      </c>
      <c r="AC3923" s="277">
        <v>3966.17</v>
      </c>
      <c r="AE3923" s="246" t="s">
        <v>61929</v>
      </c>
      <c r="AF3923" s="247">
        <v>24855.67</v>
      </c>
      <c r="AH3923" s="226" t="s">
        <v>39024</v>
      </c>
      <c r="AI3923" s="227">
        <v>370190.22</v>
      </c>
      <c r="AK3923" s="207" t="s">
        <v>18337</v>
      </c>
      <c r="AL3923" s="208">
        <v>10098</v>
      </c>
      <c r="AM3923" s="93"/>
      <c r="AN3923" s="93"/>
      <c r="AO3923" s="93"/>
      <c r="AT3923" s="263"/>
      <c r="AU3923" s="264"/>
      <c r="AZ3923" s="230" t="s">
        <v>10045</v>
      </c>
      <c r="BA3923" s="231">
        <v>198095.92</v>
      </c>
      <c r="BC3923" s="211" t="s">
        <v>8605</v>
      </c>
      <c r="BD3923" s="212">
        <v>1483.25</v>
      </c>
    </row>
    <row r="3924" spans="25:56" x14ac:dyDescent="0.55000000000000004">
      <c r="Y3924" t="s">
        <v>69113</v>
      </c>
      <c r="Z3924" s="284">
        <v>1349.08</v>
      </c>
      <c r="AB3924" s="276" t="s">
        <v>67581</v>
      </c>
      <c r="AC3924" s="277">
        <v>643.28</v>
      </c>
      <c r="AE3924" s="246" t="s">
        <v>61344</v>
      </c>
      <c r="AF3924" s="247">
        <v>2347.6799999999998</v>
      </c>
      <c r="AH3924" s="226" t="s">
        <v>52099</v>
      </c>
      <c r="AI3924" s="227">
        <v>1482.73</v>
      </c>
      <c r="AK3924" s="207" t="s">
        <v>18338</v>
      </c>
      <c r="AL3924" s="208">
        <v>6383.65</v>
      </c>
      <c r="AM3924" s="93"/>
      <c r="AN3924" s="93"/>
      <c r="AO3924" s="93"/>
      <c r="AT3924" s="263"/>
      <c r="AU3924" s="264"/>
      <c r="AZ3924" s="230" t="s">
        <v>10046</v>
      </c>
      <c r="BA3924" s="231">
        <v>115473.34</v>
      </c>
      <c r="BC3924" s="211" t="s">
        <v>8830</v>
      </c>
      <c r="BD3924" s="212">
        <v>2295</v>
      </c>
    </row>
    <row r="3925" spans="25:56" x14ac:dyDescent="0.55000000000000004">
      <c r="Y3925" t="s">
        <v>65070</v>
      </c>
      <c r="Z3925">
        <v>16.45</v>
      </c>
      <c r="AB3925" s="276" t="s">
        <v>55117</v>
      </c>
      <c r="AC3925" s="277">
        <v>512.54999999999995</v>
      </c>
      <c r="AE3925" s="246" t="s">
        <v>61345</v>
      </c>
      <c r="AF3925" s="247">
        <v>7301.18</v>
      </c>
      <c r="AH3925" s="226" t="s">
        <v>46820</v>
      </c>
      <c r="AI3925" s="227">
        <v>35387.269999999997</v>
      </c>
      <c r="AK3925" s="207" t="s">
        <v>18339</v>
      </c>
      <c r="AL3925" s="208">
        <v>3780.46</v>
      </c>
      <c r="AM3925" s="93"/>
      <c r="AN3925" s="93"/>
      <c r="AO3925" s="93"/>
      <c r="AT3925" s="263"/>
      <c r="AU3925" s="264"/>
      <c r="AZ3925" s="230" t="s">
        <v>10047</v>
      </c>
      <c r="BA3925" s="231">
        <v>4643362.46</v>
      </c>
      <c r="BC3925" s="211" t="s">
        <v>9134</v>
      </c>
      <c r="BD3925" s="212">
        <v>1671.56</v>
      </c>
    </row>
    <row r="3926" spans="25:56" x14ac:dyDescent="0.55000000000000004">
      <c r="Y3926" t="s">
        <v>71772</v>
      </c>
      <c r="Z3926" s="284">
        <v>5000</v>
      </c>
      <c r="AB3926" s="276" t="s">
        <v>52396</v>
      </c>
      <c r="AC3926" s="277">
        <v>405.03</v>
      </c>
      <c r="AE3926" s="246" t="s">
        <v>58852</v>
      </c>
      <c r="AF3926" s="247">
        <v>39822.14</v>
      </c>
      <c r="AH3926" s="226" t="s">
        <v>36174</v>
      </c>
      <c r="AI3926" s="227">
        <v>7915</v>
      </c>
      <c r="AK3926" s="207" t="s">
        <v>18340</v>
      </c>
      <c r="AL3926" s="208">
        <v>28130</v>
      </c>
      <c r="AM3926" s="93"/>
      <c r="AN3926" s="93"/>
      <c r="AO3926" s="93"/>
      <c r="AT3926" s="263"/>
      <c r="AU3926" s="264"/>
      <c r="AZ3926" s="230" t="s">
        <v>10048</v>
      </c>
      <c r="BA3926" s="231">
        <v>81109.570000000007</v>
      </c>
      <c r="BC3926" s="211" t="s">
        <v>10519</v>
      </c>
      <c r="BD3926" s="212">
        <v>16823</v>
      </c>
    </row>
    <row r="3927" spans="25:56" x14ac:dyDescent="0.55000000000000004">
      <c r="Y3927" t="s">
        <v>71773</v>
      </c>
      <c r="Z3927" s="284">
        <v>39113.620000000003</v>
      </c>
      <c r="AB3927" s="276" t="s">
        <v>52397</v>
      </c>
      <c r="AC3927" s="277">
        <v>1214.71</v>
      </c>
      <c r="AE3927" s="246" t="s">
        <v>63099</v>
      </c>
      <c r="AF3927" s="247">
        <v>22200.28</v>
      </c>
      <c r="AH3927" s="226" t="s">
        <v>44678</v>
      </c>
      <c r="AI3927" s="227">
        <v>2413</v>
      </c>
      <c r="AK3927" s="207" t="s">
        <v>18341</v>
      </c>
      <c r="AL3927" s="208">
        <v>1240.5</v>
      </c>
      <c r="AM3927" s="93"/>
      <c r="AN3927" s="93"/>
      <c r="AO3927" s="93"/>
      <c r="AT3927" s="263"/>
      <c r="AU3927" s="264"/>
      <c r="AZ3927" s="230" t="s">
        <v>10049</v>
      </c>
      <c r="BA3927" s="231">
        <v>38554797.43</v>
      </c>
      <c r="BC3927" s="211" t="s">
        <v>10735</v>
      </c>
      <c r="BD3927" s="212">
        <v>991</v>
      </c>
    </row>
    <row r="3928" spans="25:56" x14ac:dyDescent="0.55000000000000004">
      <c r="Y3928" t="s">
        <v>58713</v>
      </c>
      <c r="Z3928" s="284">
        <v>54146</v>
      </c>
      <c r="AB3928" s="276" t="s">
        <v>67582</v>
      </c>
      <c r="AC3928" s="277">
        <v>1122.0899999999999</v>
      </c>
      <c r="AE3928" s="246" t="s">
        <v>58217</v>
      </c>
      <c r="AF3928" s="247">
        <v>166201.76</v>
      </c>
      <c r="AH3928" s="226" t="s">
        <v>39025</v>
      </c>
      <c r="AI3928" s="227">
        <v>99572.11</v>
      </c>
      <c r="AK3928" s="207" t="s">
        <v>18342</v>
      </c>
      <c r="AL3928" s="208">
        <v>3219.7</v>
      </c>
      <c r="AM3928" s="93"/>
      <c r="AN3928" s="93"/>
      <c r="AO3928" s="93"/>
      <c r="AT3928" s="263"/>
      <c r="AU3928" s="264"/>
      <c r="AZ3928" s="230" t="s">
        <v>10050</v>
      </c>
      <c r="BA3928" s="231">
        <v>365538.8</v>
      </c>
      <c r="BC3928" s="211" t="s">
        <v>10999</v>
      </c>
      <c r="BD3928" s="212">
        <v>741</v>
      </c>
    </row>
    <row r="3929" spans="25:56" x14ac:dyDescent="0.55000000000000004">
      <c r="Y3929" t="s">
        <v>60845</v>
      </c>
      <c r="Z3929">
        <v>654.4</v>
      </c>
      <c r="AB3929" s="276" t="s">
        <v>67583</v>
      </c>
      <c r="AC3929" s="277">
        <v>663.12</v>
      </c>
      <c r="AE3929" s="246" t="s">
        <v>61346</v>
      </c>
      <c r="AF3929" s="247">
        <v>606.88</v>
      </c>
      <c r="AH3929" s="226" t="s">
        <v>40206</v>
      </c>
      <c r="AI3929" s="227">
        <v>1875</v>
      </c>
      <c r="AK3929" s="207" t="s">
        <v>18343</v>
      </c>
      <c r="AL3929" s="208">
        <v>920.93</v>
      </c>
      <c r="AM3929" s="93"/>
      <c r="AN3929" s="93"/>
      <c r="AO3929" s="93"/>
      <c r="AT3929" s="263"/>
      <c r="AU3929" s="264"/>
      <c r="AZ3929" s="230" t="s">
        <v>10051</v>
      </c>
      <c r="BA3929" s="231">
        <v>908700.42</v>
      </c>
      <c r="BC3929" s="211" t="s">
        <v>10045</v>
      </c>
      <c r="BD3929" s="212">
        <v>52392.98</v>
      </c>
    </row>
    <row r="3930" spans="25:56" x14ac:dyDescent="0.55000000000000004">
      <c r="Y3930" t="s">
        <v>71774</v>
      </c>
      <c r="Z3930">
        <v>0.89</v>
      </c>
      <c r="AB3930" s="276" t="s">
        <v>67584</v>
      </c>
      <c r="AC3930" s="277">
        <v>577.62</v>
      </c>
      <c r="AE3930" s="246" t="s">
        <v>55965</v>
      </c>
      <c r="AF3930" s="247">
        <v>117100</v>
      </c>
      <c r="AH3930" s="226" t="s">
        <v>39026</v>
      </c>
      <c r="AI3930" s="227">
        <v>7857.66</v>
      </c>
      <c r="AK3930" s="207" t="s">
        <v>18344</v>
      </c>
      <c r="AL3930" s="208">
        <v>8164.42</v>
      </c>
      <c r="AM3930" s="93"/>
      <c r="AN3930" s="93"/>
      <c r="AO3930" s="93"/>
      <c r="AT3930" s="263"/>
      <c r="AU3930" s="264"/>
      <c r="AZ3930" s="230" t="s">
        <v>10052</v>
      </c>
      <c r="BA3930" s="231">
        <v>10166086.49</v>
      </c>
      <c r="BC3930" s="211" t="s">
        <v>7014</v>
      </c>
      <c r="BD3930" s="212">
        <v>1238</v>
      </c>
    </row>
    <row r="3931" spans="25:56" x14ac:dyDescent="0.55000000000000004">
      <c r="Y3931" t="s">
        <v>55541</v>
      </c>
      <c r="Z3931" s="284">
        <v>15655.55</v>
      </c>
      <c r="AB3931" s="276" t="s">
        <v>56111</v>
      </c>
      <c r="AC3931" s="277">
        <v>1000</v>
      </c>
      <c r="AE3931" s="246" t="s">
        <v>60316</v>
      </c>
      <c r="AF3931" s="247">
        <v>5772.26</v>
      </c>
      <c r="AH3931" s="226" t="s">
        <v>39027</v>
      </c>
      <c r="AI3931" s="227">
        <v>23640.77</v>
      </c>
      <c r="AK3931" s="207" t="s">
        <v>18345</v>
      </c>
      <c r="AL3931" s="208">
        <v>6348.58</v>
      </c>
      <c r="AM3931" s="93"/>
      <c r="AN3931" s="93"/>
      <c r="AO3931" s="93"/>
      <c r="AT3931" s="263"/>
      <c r="AU3931" s="264"/>
      <c r="AZ3931" s="230" t="s">
        <v>10054</v>
      </c>
      <c r="BA3931" s="231">
        <v>12773366.560000001</v>
      </c>
      <c r="BC3931" s="211" t="s">
        <v>7544</v>
      </c>
      <c r="BD3931" s="212">
        <v>4732</v>
      </c>
    </row>
    <row r="3932" spans="25:56" x14ac:dyDescent="0.55000000000000004">
      <c r="Y3932" t="s">
        <v>36875</v>
      </c>
      <c r="Z3932" s="284">
        <v>5827</v>
      </c>
      <c r="AB3932" s="276" t="s">
        <v>56112</v>
      </c>
      <c r="AC3932" s="277">
        <v>244.04</v>
      </c>
      <c r="AE3932" s="246" t="s">
        <v>55026</v>
      </c>
      <c r="AF3932" s="247">
        <v>53860.74</v>
      </c>
      <c r="AH3932" s="226" t="s">
        <v>33353</v>
      </c>
      <c r="AI3932" s="227">
        <v>7540.88</v>
      </c>
      <c r="AK3932" s="207" t="s">
        <v>18346</v>
      </c>
      <c r="AL3932" s="208">
        <v>5770.12</v>
      </c>
      <c r="AM3932" s="93"/>
      <c r="AN3932" s="93"/>
      <c r="AO3932" s="93"/>
      <c r="AT3932" s="263"/>
      <c r="AU3932" s="264"/>
      <c r="AZ3932" s="230" t="s">
        <v>10055</v>
      </c>
      <c r="BA3932" s="231">
        <v>2317164.85</v>
      </c>
      <c r="BC3932" s="211" t="s">
        <v>8168</v>
      </c>
      <c r="BD3932" s="212">
        <v>2759</v>
      </c>
    </row>
    <row r="3933" spans="25:56" x14ac:dyDescent="0.55000000000000004">
      <c r="Y3933" t="s">
        <v>57962</v>
      </c>
      <c r="Z3933" s="284">
        <v>1827.26</v>
      </c>
      <c r="AB3933" s="276" t="s">
        <v>56113</v>
      </c>
      <c r="AC3933" s="277">
        <v>847.82</v>
      </c>
      <c r="AE3933" s="246" t="s">
        <v>60317</v>
      </c>
      <c r="AF3933" s="247">
        <v>32078.63</v>
      </c>
      <c r="AH3933" s="226" t="s">
        <v>52100</v>
      </c>
      <c r="AI3933" s="227">
        <v>5987.49</v>
      </c>
      <c r="AK3933" s="207" t="s">
        <v>18347</v>
      </c>
      <c r="AL3933" s="208">
        <v>51000</v>
      </c>
      <c r="AM3933" s="93"/>
      <c r="AN3933" s="93"/>
      <c r="AO3933" s="93"/>
      <c r="AT3933" s="263"/>
      <c r="AU3933" s="264"/>
      <c r="AZ3933" s="230" t="s">
        <v>10056</v>
      </c>
      <c r="BA3933" s="231">
        <v>263164.90999999997</v>
      </c>
      <c r="BC3933" s="211" t="s">
        <v>8831</v>
      </c>
      <c r="BD3933" s="212">
        <v>2000</v>
      </c>
    </row>
    <row r="3934" spans="25:56" x14ac:dyDescent="0.55000000000000004">
      <c r="Y3934" t="s">
        <v>63831</v>
      </c>
      <c r="Z3934" s="284">
        <v>4064.42</v>
      </c>
      <c r="AB3934" s="276" t="s">
        <v>67585</v>
      </c>
      <c r="AC3934" s="277">
        <v>10036.39</v>
      </c>
      <c r="AE3934" s="246" t="s">
        <v>60318</v>
      </c>
      <c r="AF3934" s="247">
        <v>2384.81</v>
      </c>
      <c r="AH3934" s="226" t="s">
        <v>18408</v>
      </c>
      <c r="AI3934" s="227">
        <v>283175</v>
      </c>
      <c r="AK3934" s="207" t="s">
        <v>13347</v>
      </c>
      <c r="AL3934" s="208">
        <v>8061.74</v>
      </c>
      <c r="AM3934" s="93"/>
      <c r="AN3934" s="93"/>
      <c r="AO3934" s="93"/>
      <c r="AT3934" s="263"/>
      <c r="AU3934" s="264"/>
      <c r="AZ3934" s="230" t="s">
        <v>10057</v>
      </c>
      <c r="BA3934" s="231">
        <v>6821010.4900000002</v>
      </c>
      <c r="BC3934" s="211" t="s">
        <v>9135</v>
      </c>
      <c r="BD3934" s="212">
        <v>1951</v>
      </c>
    </row>
    <row r="3935" spans="25:56" x14ac:dyDescent="0.55000000000000004">
      <c r="Y3935" t="s">
        <v>36876</v>
      </c>
      <c r="Z3935" s="284">
        <v>1325.57</v>
      </c>
      <c r="AB3935" s="276" t="s">
        <v>64279</v>
      </c>
      <c r="AC3935" s="277">
        <v>2556.33</v>
      </c>
      <c r="AE3935" s="246" t="s">
        <v>60319</v>
      </c>
      <c r="AF3935" s="247">
        <v>7859.3</v>
      </c>
      <c r="AH3935" s="226" t="s">
        <v>44679</v>
      </c>
      <c r="AI3935" s="227">
        <v>1044.8800000000001</v>
      </c>
      <c r="AK3935" s="207" t="s">
        <v>18348</v>
      </c>
      <c r="AL3935" s="208">
        <v>22171.4</v>
      </c>
      <c r="AM3935" s="93"/>
      <c r="AN3935" s="93"/>
      <c r="AO3935" s="93"/>
      <c r="AT3935" s="263"/>
      <c r="AU3935" s="264"/>
      <c r="AZ3935" s="230" t="s">
        <v>10058</v>
      </c>
      <c r="BA3935" s="231">
        <v>2803952.02</v>
      </c>
      <c r="BC3935" s="211" t="s">
        <v>10558</v>
      </c>
      <c r="BD3935" s="212">
        <v>2852.9</v>
      </c>
    </row>
    <row r="3936" spans="25:56" x14ac:dyDescent="0.55000000000000004">
      <c r="Y3936" t="s">
        <v>54107</v>
      </c>
      <c r="Z3936" s="284">
        <v>29443.02</v>
      </c>
      <c r="AB3936" s="276" t="s">
        <v>67586</v>
      </c>
      <c r="AC3936" s="277">
        <v>8501.07</v>
      </c>
      <c r="AE3936" s="246" t="s">
        <v>60320</v>
      </c>
      <c r="AF3936" s="247">
        <v>1985.37</v>
      </c>
      <c r="AH3936" s="226" t="s">
        <v>33354</v>
      </c>
      <c r="AI3936" s="227">
        <v>10025</v>
      </c>
      <c r="AK3936" s="207" t="s">
        <v>18349</v>
      </c>
      <c r="AL3936" s="208">
        <v>3122</v>
      </c>
      <c r="AM3936" s="93"/>
      <c r="AN3936" s="93"/>
      <c r="AO3936" s="93"/>
      <c r="AT3936" s="263"/>
      <c r="AU3936" s="264"/>
      <c r="AZ3936" s="230" t="s">
        <v>10059</v>
      </c>
      <c r="BA3936" s="231">
        <v>165082.25</v>
      </c>
      <c r="BC3936" s="211" t="s">
        <v>11431</v>
      </c>
      <c r="BD3936" s="212">
        <v>484.43</v>
      </c>
    </row>
    <row r="3937" spans="25:56" x14ac:dyDescent="0.55000000000000004">
      <c r="Y3937" t="s">
        <v>55542</v>
      </c>
      <c r="Z3937">
        <v>76.98</v>
      </c>
      <c r="AB3937" s="276" t="s">
        <v>35010</v>
      </c>
      <c r="AC3937" s="277">
        <v>171345.83</v>
      </c>
      <c r="AE3937" s="246" t="s">
        <v>18546</v>
      </c>
      <c r="AF3937" s="247">
        <v>2500</v>
      </c>
      <c r="AH3937" s="226" t="s">
        <v>39028</v>
      </c>
      <c r="AI3937" s="227">
        <v>160008.79999999999</v>
      </c>
      <c r="AK3937" s="207" t="s">
        <v>18350</v>
      </c>
      <c r="AL3937" s="208">
        <v>82666.899999999994</v>
      </c>
      <c r="AM3937" s="93"/>
      <c r="AN3937" s="93"/>
      <c r="AO3937" s="93"/>
      <c r="AT3937" s="263"/>
      <c r="AU3937" s="264"/>
      <c r="AZ3937" s="230" t="s">
        <v>42044</v>
      </c>
      <c r="BA3937" s="231">
        <v>315355</v>
      </c>
      <c r="BC3937" s="211" t="s">
        <v>11714</v>
      </c>
      <c r="BD3937" s="212">
        <v>3358.68</v>
      </c>
    </row>
    <row r="3938" spans="25:56" x14ac:dyDescent="0.55000000000000004">
      <c r="Y3938" t="s">
        <v>55543</v>
      </c>
      <c r="Z3938" s="284">
        <v>40673.47</v>
      </c>
      <c r="AB3938" s="276" t="s">
        <v>33537</v>
      </c>
      <c r="AC3938" s="277">
        <v>293.87</v>
      </c>
      <c r="AE3938" s="246" t="s">
        <v>18549</v>
      </c>
      <c r="AF3938" s="247">
        <v>10.49</v>
      </c>
      <c r="AH3938" s="226" t="s">
        <v>18409</v>
      </c>
      <c r="AI3938" s="227">
        <v>18587.5</v>
      </c>
      <c r="AK3938" s="207" t="s">
        <v>18351</v>
      </c>
      <c r="AL3938" s="208">
        <v>9945</v>
      </c>
      <c r="AM3938" s="93"/>
      <c r="AN3938" s="93"/>
      <c r="AO3938" s="93"/>
      <c r="AT3938" s="263"/>
      <c r="AU3938" s="264"/>
      <c r="AZ3938" s="230" t="s">
        <v>10061</v>
      </c>
      <c r="BA3938" s="231">
        <v>278570.03000000003</v>
      </c>
      <c r="BC3938" s="211" t="s">
        <v>10046</v>
      </c>
      <c r="BD3938" s="212">
        <v>19376.009999999998</v>
      </c>
    </row>
    <row r="3939" spans="25:56" x14ac:dyDescent="0.55000000000000004">
      <c r="Y3939" t="s">
        <v>54108</v>
      </c>
      <c r="Z3939" s="284">
        <v>417350.24</v>
      </c>
      <c r="AB3939" s="276" t="s">
        <v>33538</v>
      </c>
      <c r="AC3939" s="277">
        <v>600</v>
      </c>
      <c r="AE3939" s="246" t="s">
        <v>18550</v>
      </c>
      <c r="AF3939" s="247">
        <v>8152.43</v>
      </c>
      <c r="AH3939" s="226" t="s">
        <v>33355</v>
      </c>
      <c r="AI3939" s="227">
        <v>15525</v>
      </c>
      <c r="AK3939" s="207" t="s">
        <v>18352</v>
      </c>
      <c r="AL3939" s="208">
        <v>26618.75</v>
      </c>
      <c r="AM3939" s="93"/>
      <c r="AN3939" s="93"/>
      <c r="AO3939" s="93"/>
      <c r="AT3939" s="263"/>
      <c r="AU3939" s="264"/>
      <c r="AZ3939" s="230" t="s">
        <v>10064</v>
      </c>
      <c r="BA3939" s="231">
        <v>134542.14000000001</v>
      </c>
      <c r="BC3939" s="211" t="s">
        <v>6856</v>
      </c>
      <c r="BD3939" s="212">
        <v>91717.52</v>
      </c>
    </row>
    <row r="3940" spans="25:56" x14ac:dyDescent="0.55000000000000004">
      <c r="Y3940" t="s">
        <v>56699</v>
      </c>
      <c r="Z3940">
        <v>125.59</v>
      </c>
      <c r="AB3940" s="276" t="s">
        <v>44872</v>
      </c>
      <c r="AC3940" s="277">
        <v>2418.7600000000002</v>
      </c>
      <c r="AE3940" s="246" t="s">
        <v>18553</v>
      </c>
      <c r="AF3940" s="247">
        <v>209.62</v>
      </c>
      <c r="AH3940" s="226" t="s">
        <v>33356</v>
      </c>
      <c r="AI3940" s="227">
        <v>6250</v>
      </c>
      <c r="AK3940" s="207" t="s">
        <v>18353</v>
      </c>
      <c r="AL3940" s="208">
        <v>1000</v>
      </c>
      <c r="AM3940" s="93"/>
      <c r="AN3940" s="93"/>
      <c r="AO3940" s="93"/>
      <c r="AT3940" s="263"/>
      <c r="AU3940" s="264"/>
      <c r="AZ3940" s="230" t="s">
        <v>10066</v>
      </c>
      <c r="BA3940" s="231">
        <v>112730.8</v>
      </c>
      <c r="BC3940" s="211" t="s">
        <v>7015</v>
      </c>
      <c r="BD3940" s="212">
        <v>5521</v>
      </c>
    </row>
    <row r="3941" spans="25:56" x14ac:dyDescent="0.55000000000000004">
      <c r="Y3941" t="s">
        <v>36877</v>
      </c>
      <c r="Z3941" s="284">
        <v>39459.71</v>
      </c>
      <c r="AB3941" s="276" t="s">
        <v>59603</v>
      </c>
      <c r="AC3941" s="277">
        <v>2133.37</v>
      </c>
      <c r="AE3941" s="246" t="s">
        <v>18554</v>
      </c>
      <c r="AF3941" s="247">
        <v>18699</v>
      </c>
      <c r="AH3941" s="226" t="s">
        <v>34843</v>
      </c>
      <c r="AI3941" s="227">
        <v>767.61</v>
      </c>
      <c r="AK3941" s="207" t="s">
        <v>18354</v>
      </c>
      <c r="AL3941" s="208">
        <v>105.69</v>
      </c>
      <c r="AM3941" s="93"/>
      <c r="AN3941" s="93"/>
      <c r="AO3941" s="93"/>
      <c r="AT3941" s="263"/>
      <c r="AU3941" s="264"/>
      <c r="AZ3941" s="230" t="s">
        <v>42045</v>
      </c>
      <c r="BA3941" s="231">
        <v>34870.720000000001</v>
      </c>
      <c r="BC3941" s="211" t="s">
        <v>7249</v>
      </c>
      <c r="BD3941" s="212">
        <v>63322.97</v>
      </c>
    </row>
    <row r="3942" spans="25:56" x14ac:dyDescent="0.55000000000000004">
      <c r="Y3942" t="s">
        <v>36878</v>
      </c>
      <c r="Z3942" s="284">
        <v>118431.64</v>
      </c>
      <c r="AB3942" s="276" t="s">
        <v>33541</v>
      </c>
      <c r="AC3942" s="277">
        <v>6999.92</v>
      </c>
      <c r="AE3942" s="246" t="s">
        <v>55966</v>
      </c>
      <c r="AF3942" s="247">
        <v>621</v>
      </c>
      <c r="AH3942" s="226" t="s">
        <v>34844</v>
      </c>
      <c r="AI3942" s="227">
        <v>840</v>
      </c>
      <c r="AK3942" s="207" t="s">
        <v>13348</v>
      </c>
      <c r="AL3942" s="208">
        <v>17248.37</v>
      </c>
      <c r="AM3942" s="93"/>
      <c r="AN3942" s="93"/>
      <c r="AO3942" s="93"/>
      <c r="AT3942" s="263"/>
      <c r="AU3942" s="264"/>
      <c r="AZ3942" s="230" t="s">
        <v>44211</v>
      </c>
      <c r="BA3942" s="231">
        <v>75656.73</v>
      </c>
      <c r="BC3942" s="211" t="s">
        <v>7545</v>
      </c>
      <c r="BD3942" s="212">
        <v>165627</v>
      </c>
    </row>
    <row r="3943" spans="25:56" x14ac:dyDescent="0.55000000000000004">
      <c r="Y3943" t="s">
        <v>36879</v>
      </c>
      <c r="Z3943" s="284">
        <v>7419.94</v>
      </c>
      <c r="AB3943" s="276" t="s">
        <v>33542</v>
      </c>
      <c r="AC3943" s="277">
        <v>1771.63</v>
      </c>
      <c r="AE3943" s="246" t="s">
        <v>55027</v>
      </c>
      <c r="AF3943" s="247">
        <v>9000</v>
      </c>
      <c r="AH3943" s="226" t="s">
        <v>34845</v>
      </c>
      <c r="AI3943" s="227">
        <v>520.5</v>
      </c>
      <c r="AK3943" s="207" t="s">
        <v>13349</v>
      </c>
      <c r="AL3943" s="208">
        <v>179641.71</v>
      </c>
      <c r="AM3943" s="93"/>
      <c r="AN3943" s="93"/>
      <c r="AO3943" s="93"/>
      <c r="AT3943" s="263"/>
      <c r="AU3943" s="264"/>
      <c r="AZ3943" s="230" t="s">
        <v>10068</v>
      </c>
      <c r="BA3943" s="231">
        <v>413126.8</v>
      </c>
      <c r="BC3943" s="211" t="s">
        <v>7668</v>
      </c>
      <c r="BD3943" s="212">
        <v>75228.88</v>
      </c>
    </row>
    <row r="3944" spans="25:56" x14ac:dyDescent="0.55000000000000004">
      <c r="Y3944" t="s">
        <v>50557</v>
      </c>
      <c r="Z3944" s="284">
        <v>7771385.9199999999</v>
      </c>
      <c r="AB3944" s="276" t="s">
        <v>67587</v>
      </c>
      <c r="AC3944" s="277">
        <v>1451.2</v>
      </c>
      <c r="AE3944" s="246" t="s">
        <v>55028</v>
      </c>
      <c r="AF3944" s="247">
        <v>736.01</v>
      </c>
      <c r="AH3944" s="226" t="s">
        <v>42315</v>
      </c>
      <c r="AI3944" s="227">
        <v>1248</v>
      </c>
      <c r="AK3944" s="207" t="s">
        <v>18355</v>
      </c>
      <c r="AL3944" s="208">
        <v>36425.03</v>
      </c>
      <c r="AM3944" s="93"/>
      <c r="AN3944" s="93"/>
      <c r="AO3944" s="93"/>
      <c r="AT3944" s="263"/>
      <c r="AU3944" s="264"/>
      <c r="AZ3944" s="230" t="s">
        <v>10069</v>
      </c>
      <c r="BA3944" s="231">
        <v>206539.1</v>
      </c>
      <c r="BC3944" s="211" t="s">
        <v>7944</v>
      </c>
      <c r="BD3944" s="212">
        <v>25732.639999999999</v>
      </c>
    </row>
    <row r="3945" spans="25:56" x14ac:dyDescent="0.55000000000000004">
      <c r="Y3945" t="s">
        <v>61127</v>
      </c>
      <c r="Z3945" s="284">
        <v>36650</v>
      </c>
      <c r="AB3945" s="276" t="s">
        <v>33544</v>
      </c>
      <c r="AC3945" s="277">
        <v>2050.7800000000002</v>
      </c>
      <c r="AE3945" s="246" t="s">
        <v>55029</v>
      </c>
      <c r="AF3945" s="247">
        <v>2357.15</v>
      </c>
      <c r="AH3945" s="226" t="s">
        <v>18410</v>
      </c>
      <c r="AI3945" s="227">
        <v>32625.86</v>
      </c>
      <c r="AK3945" s="207" t="s">
        <v>13352</v>
      </c>
      <c r="AL3945" s="208">
        <v>361431.38</v>
      </c>
      <c r="AM3945" s="93"/>
      <c r="AN3945" s="93"/>
      <c r="AO3945" s="93"/>
      <c r="AT3945" s="263"/>
      <c r="AU3945" s="264"/>
      <c r="AZ3945" s="230" t="s">
        <v>44212</v>
      </c>
      <c r="BA3945" s="231">
        <v>150806.23000000001</v>
      </c>
      <c r="BC3945" s="211" t="s">
        <v>8169</v>
      </c>
      <c r="BD3945" s="212">
        <v>11802.07</v>
      </c>
    </row>
    <row r="3946" spans="25:56" x14ac:dyDescent="0.55000000000000004">
      <c r="Y3946" t="s">
        <v>69122</v>
      </c>
      <c r="Z3946" s="284">
        <v>10275.44</v>
      </c>
      <c r="AB3946" s="276" t="s">
        <v>33548</v>
      </c>
      <c r="AC3946" s="277">
        <v>8000</v>
      </c>
      <c r="AE3946" s="246" t="s">
        <v>55967</v>
      </c>
      <c r="AF3946" s="247">
        <v>4313.93</v>
      </c>
      <c r="AH3946" s="226" t="s">
        <v>34846</v>
      </c>
      <c r="AI3946" s="227">
        <v>231.96</v>
      </c>
      <c r="AK3946" s="207" t="s">
        <v>18356</v>
      </c>
      <c r="AL3946" s="208">
        <v>8140</v>
      </c>
      <c r="AM3946" s="93"/>
      <c r="AN3946" s="93"/>
      <c r="AO3946" s="93"/>
      <c r="AT3946" s="263"/>
      <c r="AU3946" s="264"/>
      <c r="AZ3946" s="230" t="s">
        <v>10070</v>
      </c>
      <c r="BA3946" s="231">
        <v>16368.47</v>
      </c>
      <c r="BC3946" s="211" t="s">
        <v>8450</v>
      </c>
      <c r="BD3946" s="212">
        <v>184470.8</v>
      </c>
    </row>
    <row r="3947" spans="25:56" x14ac:dyDescent="0.55000000000000004">
      <c r="Y3947" t="s">
        <v>39616</v>
      </c>
      <c r="Z3947" s="284">
        <v>43828.11</v>
      </c>
      <c r="AB3947" s="276" t="s">
        <v>35011</v>
      </c>
      <c r="AC3947" s="277">
        <v>1050</v>
      </c>
      <c r="AE3947" s="246" t="s">
        <v>55968</v>
      </c>
      <c r="AF3947" s="247">
        <v>173.75</v>
      </c>
      <c r="AH3947" s="226" t="s">
        <v>33357</v>
      </c>
      <c r="AI3947" s="227">
        <v>165595.74</v>
      </c>
      <c r="AK3947" s="207" t="s">
        <v>18357</v>
      </c>
      <c r="AL3947" s="208">
        <v>600</v>
      </c>
      <c r="AM3947" s="93"/>
      <c r="AN3947" s="93"/>
      <c r="AO3947" s="93"/>
      <c r="AT3947" s="263"/>
      <c r="AU3947" s="264"/>
      <c r="AZ3947" s="230" t="s">
        <v>10072</v>
      </c>
      <c r="BA3947" s="231">
        <v>72445.600000000006</v>
      </c>
      <c r="BC3947" s="211" t="s">
        <v>8832</v>
      </c>
      <c r="BD3947" s="212">
        <v>9734</v>
      </c>
    </row>
    <row r="3948" spans="25:56" x14ac:dyDescent="0.55000000000000004">
      <c r="Y3948" t="s">
        <v>58716</v>
      </c>
      <c r="Z3948" s="284">
        <v>11676.19</v>
      </c>
      <c r="AB3948" s="276" t="s">
        <v>62631</v>
      </c>
      <c r="AC3948" s="277">
        <v>8731.1200000000008</v>
      </c>
      <c r="AE3948" s="246" t="s">
        <v>57345</v>
      </c>
      <c r="AF3948" s="247">
        <v>587.16</v>
      </c>
      <c r="AH3948" s="226" t="s">
        <v>39029</v>
      </c>
      <c r="AI3948" s="227">
        <v>4136.1000000000004</v>
      </c>
      <c r="AK3948" s="207" t="s">
        <v>18358</v>
      </c>
      <c r="AL3948" s="208">
        <v>666.86</v>
      </c>
      <c r="AM3948" s="93"/>
      <c r="AN3948" s="93"/>
      <c r="AO3948" s="93"/>
      <c r="AT3948" s="263"/>
      <c r="AU3948" s="264"/>
      <c r="AZ3948" s="230" t="s">
        <v>10073</v>
      </c>
      <c r="BA3948" s="231">
        <v>160056.78</v>
      </c>
      <c r="BC3948" s="211" t="s">
        <v>9136</v>
      </c>
      <c r="BD3948" s="212">
        <v>106965</v>
      </c>
    </row>
    <row r="3949" spans="25:56" x14ac:dyDescent="0.55000000000000004">
      <c r="Y3949" t="s">
        <v>56700</v>
      </c>
      <c r="Z3949" s="284">
        <v>426290.41</v>
      </c>
      <c r="AB3949" s="276" t="s">
        <v>33549</v>
      </c>
      <c r="AC3949" s="277">
        <v>58686.94</v>
      </c>
      <c r="AE3949" s="246" t="s">
        <v>18555</v>
      </c>
      <c r="AF3949" s="247">
        <v>1402.11</v>
      </c>
      <c r="AH3949" s="226" t="s">
        <v>18411</v>
      </c>
      <c r="AI3949" s="227">
        <v>52532.66</v>
      </c>
      <c r="AK3949" s="207" t="s">
        <v>18359</v>
      </c>
      <c r="AL3949" s="208">
        <v>64.05</v>
      </c>
      <c r="AM3949" s="93"/>
      <c r="AN3949" s="93"/>
      <c r="AO3949" s="93"/>
      <c r="AT3949" s="263"/>
      <c r="AU3949" s="264"/>
      <c r="AZ3949" s="230" t="s">
        <v>10077</v>
      </c>
      <c r="BA3949" s="231">
        <v>51302.28</v>
      </c>
      <c r="BC3949" s="211" t="s">
        <v>9428</v>
      </c>
      <c r="BD3949" s="212">
        <v>369435.01</v>
      </c>
    </row>
    <row r="3950" spans="25:56" x14ac:dyDescent="0.55000000000000004">
      <c r="Y3950" t="s">
        <v>60853</v>
      </c>
      <c r="Z3950" s="284">
        <v>-108573.61</v>
      </c>
      <c r="AB3950" s="276" t="s">
        <v>47968</v>
      </c>
      <c r="AC3950" s="277">
        <v>40911.120000000003</v>
      </c>
      <c r="AE3950" s="246" t="s">
        <v>18556</v>
      </c>
      <c r="AF3950" s="247">
        <v>107.25</v>
      </c>
      <c r="AH3950" s="226" t="s">
        <v>39030</v>
      </c>
      <c r="AI3950" s="227">
        <v>37794.58</v>
      </c>
      <c r="AK3950" s="207" t="s">
        <v>18360</v>
      </c>
      <c r="AL3950" s="208">
        <v>3828.09</v>
      </c>
      <c r="AM3950" s="93"/>
      <c r="AN3950" s="93"/>
      <c r="AO3950" s="93"/>
      <c r="AT3950" s="263"/>
      <c r="AU3950" s="264"/>
      <c r="AZ3950" s="230" t="s">
        <v>10079</v>
      </c>
      <c r="BA3950" s="231">
        <v>127326.89</v>
      </c>
      <c r="BC3950" s="211" t="s">
        <v>10737</v>
      </c>
      <c r="BD3950" s="212">
        <v>33463</v>
      </c>
    </row>
    <row r="3951" spans="25:56" x14ac:dyDescent="0.55000000000000004">
      <c r="Y3951" t="s">
        <v>60854</v>
      </c>
      <c r="Z3951">
        <v>-207.38</v>
      </c>
      <c r="AB3951" s="276" t="s">
        <v>33550</v>
      </c>
      <c r="AC3951" s="277">
        <v>22449.06</v>
      </c>
      <c r="AE3951" s="246" t="s">
        <v>18557</v>
      </c>
      <c r="AF3951" s="247">
        <v>343.51</v>
      </c>
      <c r="AH3951" s="226" t="s">
        <v>39031</v>
      </c>
      <c r="AI3951" s="227">
        <v>17925</v>
      </c>
      <c r="AK3951" s="207" t="s">
        <v>18361</v>
      </c>
      <c r="AL3951" s="208">
        <v>73</v>
      </c>
      <c r="AM3951" s="93"/>
      <c r="AN3951" s="93"/>
      <c r="AO3951" s="93"/>
      <c r="AT3951" s="263"/>
      <c r="AU3951" s="264"/>
      <c r="AZ3951" s="230" t="s">
        <v>42046</v>
      </c>
      <c r="BA3951" s="231">
        <v>194501.29</v>
      </c>
      <c r="BC3951" s="211" t="s">
        <v>10830</v>
      </c>
      <c r="BD3951" s="212">
        <v>14327.94</v>
      </c>
    </row>
    <row r="3952" spans="25:56" x14ac:dyDescent="0.55000000000000004">
      <c r="Y3952" t="s">
        <v>70867</v>
      </c>
      <c r="Z3952" s="284">
        <v>-6178.6</v>
      </c>
      <c r="AB3952" s="276" t="s">
        <v>33551</v>
      </c>
      <c r="AC3952" s="277">
        <v>71825.83</v>
      </c>
      <c r="AE3952" s="246" t="s">
        <v>18558</v>
      </c>
      <c r="AF3952" s="247">
        <v>5820</v>
      </c>
      <c r="AH3952" s="226" t="s">
        <v>34847</v>
      </c>
      <c r="AI3952" s="227">
        <v>7100</v>
      </c>
      <c r="AK3952" s="207" t="s">
        <v>18362</v>
      </c>
      <c r="AL3952" s="208">
        <v>4078</v>
      </c>
      <c r="AM3952" s="93"/>
      <c r="AN3952" s="93"/>
      <c r="AO3952" s="93"/>
      <c r="AT3952" s="263"/>
      <c r="AU3952" s="264"/>
      <c r="AZ3952" s="230" t="s">
        <v>44213</v>
      </c>
      <c r="BA3952" s="231">
        <v>26591.29</v>
      </c>
      <c r="BC3952" s="211" t="s">
        <v>9619</v>
      </c>
      <c r="BD3952" s="212">
        <v>36003.69</v>
      </c>
    </row>
    <row r="3953" spans="25:56" x14ac:dyDescent="0.55000000000000004">
      <c r="Y3953" t="s">
        <v>69129</v>
      </c>
      <c r="Z3953">
        <v>817.1</v>
      </c>
      <c r="AB3953" s="276" t="s">
        <v>35012</v>
      </c>
      <c r="AC3953" s="277">
        <v>28317.7</v>
      </c>
      <c r="AE3953" s="246" t="s">
        <v>18559</v>
      </c>
      <c r="AF3953" s="247">
        <v>3250</v>
      </c>
      <c r="AH3953" s="226" t="s">
        <v>34848</v>
      </c>
      <c r="AI3953" s="227">
        <v>18632.599999999999</v>
      </c>
      <c r="AK3953" s="207" t="s">
        <v>18363</v>
      </c>
      <c r="AL3953" s="208">
        <v>183.9</v>
      </c>
      <c r="AM3953" s="93"/>
      <c r="AN3953" s="93"/>
      <c r="AO3953" s="93"/>
      <c r="AT3953" s="263"/>
      <c r="AU3953" s="264"/>
      <c r="AZ3953" s="230" t="s">
        <v>44214</v>
      </c>
      <c r="BA3953" s="231">
        <v>157982.42000000001</v>
      </c>
      <c r="BC3953" s="211" t="s">
        <v>9693</v>
      </c>
      <c r="BD3953" s="212">
        <v>55063.83</v>
      </c>
    </row>
    <row r="3954" spans="25:56" x14ac:dyDescent="0.55000000000000004">
      <c r="Y3954" t="s">
        <v>69130</v>
      </c>
      <c r="Z3954" s="284">
        <v>11744</v>
      </c>
      <c r="AB3954" s="276" t="s">
        <v>66595</v>
      </c>
      <c r="AC3954" s="277">
        <v>264934.52</v>
      </c>
      <c r="AE3954" s="246" t="s">
        <v>18560</v>
      </c>
      <c r="AF3954" s="247">
        <v>248.63</v>
      </c>
      <c r="AH3954" s="226" t="s">
        <v>40207</v>
      </c>
      <c r="AI3954" s="227">
        <v>121.34</v>
      </c>
      <c r="AK3954" s="207" t="s">
        <v>18364</v>
      </c>
      <c r="AL3954" s="208">
        <v>917.1</v>
      </c>
      <c r="AM3954" s="93"/>
      <c r="AN3954" s="93"/>
      <c r="AO3954" s="93"/>
      <c r="AT3954" s="263"/>
      <c r="AU3954" s="264"/>
      <c r="AZ3954" s="230" t="s">
        <v>42047</v>
      </c>
      <c r="BA3954" s="231">
        <v>176369.36</v>
      </c>
      <c r="BC3954" s="211" t="s">
        <v>11703</v>
      </c>
      <c r="BD3954" s="212">
        <v>1590247.25</v>
      </c>
    </row>
    <row r="3955" spans="25:56" x14ac:dyDescent="0.55000000000000004">
      <c r="Y3955" t="s">
        <v>71775</v>
      </c>
      <c r="Z3955" s="284">
        <v>67158.259999999995</v>
      </c>
      <c r="AB3955" s="276" t="s">
        <v>42460</v>
      </c>
      <c r="AC3955" s="277">
        <v>172.72</v>
      </c>
      <c r="AE3955" s="246" t="s">
        <v>52137</v>
      </c>
      <c r="AF3955" s="247">
        <v>796.25</v>
      </c>
      <c r="AH3955" s="226" t="s">
        <v>18412</v>
      </c>
      <c r="AI3955" s="227">
        <v>35497.919999999998</v>
      </c>
      <c r="AK3955" s="207" t="s">
        <v>18365</v>
      </c>
      <c r="AL3955" s="208">
        <v>567.44000000000005</v>
      </c>
      <c r="AM3955" s="93"/>
      <c r="AN3955" s="93"/>
      <c r="AO3955" s="93"/>
      <c r="AT3955" s="263"/>
      <c r="AU3955" s="264"/>
      <c r="BC3955" s="211" t="s">
        <v>10047</v>
      </c>
      <c r="BD3955" s="212">
        <v>2838662.6</v>
      </c>
    </row>
    <row r="3956" spans="25:56" x14ac:dyDescent="0.55000000000000004">
      <c r="Y3956" t="s">
        <v>69131</v>
      </c>
      <c r="Z3956" s="284">
        <v>6098.47</v>
      </c>
      <c r="AB3956" s="276" t="s">
        <v>35013</v>
      </c>
      <c r="AC3956" s="277">
        <v>419.84</v>
      </c>
      <c r="AE3956" s="246" t="s">
        <v>55969</v>
      </c>
      <c r="AF3956" s="247">
        <v>20000</v>
      </c>
      <c r="AH3956" s="226" t="s">
        <v>36175</v>
      </c>
      <c r="AI3956" s="227">
        <v>19617.650000000001</v>
      </c>
      <c r="AK3956" s="207" t="s">
        <v>18366</v>
      </c>
      <c r="AL3956" s="208">
        <v>293.45999999999998</v>
      </c>
      <c r="AM3956" s="93"/>
      <c r="AN3956" s="93"/>
      <c r="AO3956" s="93"/>
      <c r="AT3956" s="263"/>
      <c r="AU3956" s="264"/>
      <c r="BC3956" s="211" t="s">
        <v>6857</v>
      </c>
      <c r="BD3956" s="212">
        <v>12129.63</v>
      </c>
    </row>
    <row r="3957" spans="25:56" x14ac:dyDescent="0.55000000000000004">
      <c r="Y3957" t="s">
        <v>69132</v>
      </c>
      <c r="Z3957" s="284">
        <v>19164.57</v>
      </c>
      <c r="AB3957" s="276" t="s">
        <v>58244</v>
      </c>
      <c r="AC3957" s="277">
        <v>79539.61</v>
      </c>
      <c r="AE3957" s="246" t="s">
        <v>18562</v>
      </c>
      <c r="AF3957" s="247">
        <v>37948.720000000001</v>
      </c>
      <c r="AH3957" s="226" t="s">
        <v>42316</v>
      </c>
      <c r="AI3957" s="227">
        <v>28119</v>
      </c>
      <c r="AK3957" s="207" t="s">
        <v>18367</v>
      </c>
      <c r="AL3957" s="208">
        <v>8140</v>
      </c>
      <c r="AM3957" s="93"/>
      <c r="AN3957" s="93"/>
      <c r="AO3957" s="93"/>
      <c r="AT3957" s="263"/>
      <c r="AU3957" s="264"/>
      <c r="BC3957" s="211" t="s">
        <v>7250</v>
      </c>
      <c r="BD3957" s="212">
        <v>671.21</v>
      </c>
    </row>
    <row r="3958" spans="25:56" x14ac:dyDescent="0.55000000000000004">
      <c r="Y3958" t="s">
        <v>70868</v>
      </c>
      <c r="Z3958">
        <v>618.20000000000005</v>
      </c>
      <c r="AB3958" s="276" t="s">
        <v>35014</v>
      </c>
      <c r="AC3958" s="277">
        <v>4923.99</v>
      </c>
      <c r="AE3958" s="246" t="s">
        <v>34878</v>
      </c>
      <c r="AF3958" s="247">
        <v>55200</v>
      </c>
      <c r="AH3958" s="226" t="s">
        <v>42317</v>
      </c>
      <c r="AI3958" s="227">
        <v>2137.5300000000002</v>
      </c>
      <c r="AK3958" s="207" t="s">
        <v>18368</v>
      </c>
      <c r="AL3958" s="208">
        <v>600</v>
      </c>
      <c r="AM3958" s="93"/>
      <c r="AN3958" s="93"/>
      <c r="AO3958" s="93"/>
      <c r="AT3958" s="263"/>
      <c r="AU3958" s="264"/>
      <c r="BC3958" s="211" t="s">
        <v>7546</v>
      </c>
      <c r="BD3958" s="212">
        <v>4569</v>
      </c>
    </row>
    <row r="3959" spans="25:56" x14ac:dyDescent="0.55000000000000004">
      <c r="Y3959" t="s">
        <v>70869</v>
      </c>
      <c r="Z3959" s="284">
        <v>79684.95</v>
      </c>
      <c r="AB3959" s="276" t="s">
        <v>63568</v>
      </c>
      <c r="AC3959" s="277">
        <v>4948.95</v>
      </c>
      <c r="AE3959" s="246" t="s">
        <v>34879</v>
      </c>
      <c r="AF3959" s="247">
        <v>12879.07</v>
      </c>
      <c r="AH3959" s="226" t="s">
        <v>42318</v>
      </c>
      <c r="AI3959" s="227">
        <v>5700.31</v>
      </c>
      <c r="AK3959" s="207" t="s">
        <v>18369</v>
      </c>
      <c r="AL3959" s="208">
        <v>666.86</v>
      </c>
      <c r="AM3959" s="93"/>
      <c r="AN3959" s="93"/>
      <c r="AO3959" s="93"/>
      <c r="AT3959" s="263"/>
      <c r="AU3959" s="264"/>
      <c r="BC3959" s="211" t="s">
        <v>7945</v>
      </c>
      <c r="BD3959" s="212">
        <v>4058.22</v>
      </c>
    </row>
    <row r="3960" spans="25:56" x14ac:dyDescent="0.55000000000000004">
      <c r="Y3960" t="s">
        <v>66758</v>
      </c>
      <c r="Z3960" s="284">
        <v>1897.85</v>
      </c>
      <c r="AB3960" s="276" t="s">
        <v>67588</v>
      </c>
      <c r="AC3960" s="277">
        <v>498.52</v>
      </c>
      <c r="AE3960" s="246" t="s">
        <v>49787</v>
      </c>
      <c r="AF3960" s="247">
        <v>19278.75</v>
      </c>
      <c r="AH3960" s="226" t="s">
        <v>52101</v>
      </c>
      <c r="AI3960" s="227">
        <v>91300</v>
      </c>
      <c r="AK3960" s="207" t="s">
        <v>18370</v>
      </c>
      <c r="AL3960" s="208">
        <v>64.05</v>
      </c>
      <c r="AM3960" s="93"/>
      <c r="AN3960" s="93"/>
      <c r="AO3960" s="93"/>
      <c r="AT3960" s="263"/>
      <c r="AU3960" s="264"/>
      <c r="BC3960" s="211" t="s">
        <v>8451</v>
      </c>
      <c r="BD3960" s="212">
        <v>7443.01</v>
      </c>
    </row>
    <row r="3961" spans="25:56" x14ac:dyDescent="0.55000000000000004">
      <c r="Y3961" t="s">
        <v>69134</v>
      </c>
      <c r="Z3961" s="284">
        <v>103078.12</v>
      </c>
      <c r="AB3961" s="276" t="s">
        <v>67589</v>
      </c>
      <c r="AC3961" s="277">
        <v>6528.64</v>
      </c>
      <c r="AE3961" s="246" t="s">
        <v>57346</v>
      </c>
      <c r="AF3961" s="247">
        <v>440800</v>
      </c>
      <c r="AH3961" s="226" t="s">
        <v>52102</v>
      </c>
      <c r="AI3961" s="227">
        <v>6976.47</v>
      </c>
      <c r="AK3961" s="207" t="s">
        <v>18371</v>
      </c>
      <c r="AL3961" s="208">
        <v>4194.55</v>
      </c>
      <c r="AM3961" s="93"/>
      <c r="AN3961" s="93"/>
      <c r="AO3961" s="93"/>
      <c r="AT3961" s="263"/>
      <c r="AU3961" s="264"/>
      <c r="BC3961" s="211" t="s">
        <v>9137</v>
      </c>
      <c r="BD3961" s="212">
        <v>2714.48</v>
      </c>
    </row>
    <row r="3962" spans="25:56" x14ac:dyDescent="0.55000000000000004">
      <c r="Y3962" t="s">
        <v>58719</v>
      </c>
      <c r="Z3962" s="284">
        <v>33747</v>
      </c>
      <c r="AB3962" s="276" t="s">
        <v>67590</v>
      </c>
      <c r="AC3962" s="277">
        <v>7031.35</v>
      </c>
      <c r="AE3962" s="246" t="s">
        <v>40211</v>
      </c>
      <c r="AF3962" s="247">
        <v>5483.5</v>
      </c>
      <c r="AH3962" s="226" t="s">
        <v>52103</v>
      </c>
      <c r="AI3962" s="227">
        <v>21978.3</v>
      </c>
      <c r="AK3962" s="207" t="s">
        <v>18372</v>
      </c>
      <c r="AL3962" s="208">
        <v>4829.34</v>
      </c>
      <c r="AM3962" s="93"/>
      <c r="AN3962" s="93"/>
      <c r="AO3962" s="93"/>
      <c r="AT3962" s="263"/>
      <c r="AU3962" s="264"/>
      <c r="BC3962" s="211" t="s">
        <v>9429</v>
      </c>
      <c r="BD3962" s="212">
        <v>18612</v>
      </c>
    </row>
    <row r="3963" spans="25:56" x14ac:dyDescent="0.55000000000000004">
      <c r="Y3963" t="s">
        <v>56702</v>
      </c>
      <c r="Z3963" s="284">
        <v>32945</v>
      </c>
      <c r="AB3963" s="276" t="s">
        <v>70529</v>
      </c>
      <c r="AC3963" s="277">
        <v>2000</v>
      </c>
      <c r="AE3963" s="246" t="s">
        <v>36179</v>
      </c>
      <c r="AF3963" s="247">
        <v>1000</v>
      </c>
      <c r="AH3963" s="226" t="s">
        <v>52104</v>
      </c>
      <c r="AI3963" s="227">
        <v>5038.67</v>
      </c>
      <c r="AK3963" s="207" t="s">
        <v>18373</v>
      </c>
      <c r="AL3963" s="208">
        <v>917.1</v>
      </c>
      <c r="AM3963" s="93"/>
      <c r="AN3963" s="93"/>
      <c r="AO3963" s="93"/>
      <c r="AT3963" s="263"/>
      <c r="AU3963" s="264"/>
      <c r="BC3963" s="211" t="s">
        <v>9578</v>
      </c>
      <c r="BD3963" s="212">
        <v>1133</v>
      </c>
    </row>
    <row r="3964" spans="25:56" x14ac:dyDescent="0.55000000000000004">
      <c r="Y3964" t="s">
        <v>71776</v>
      </c>
      <c r="Z3964">
        <v>-131.18</v>
      </c>
      <c r="AB3964" s="276" t="s">
        <v>70530</v>
      </c>
      <c r="AC3964" s="277">
        <v>153.01</v>
      </c>
      <c r="AE3964" s="246" t="s">
        <v>18564</v>
      </c>
      <c r="AF3964" s="247">
        <v>20700</v>
      </c>
      <c r="AH3964" s="226" t="s">
        <v>18413</v>
      </c>
      <c r="AI3964" s="227">
        <v>982.1</v>
      </c>
      <c r="AK3964" s="207" t="s">
        <v>18374</v>
      </c>
      <c r="AL3964" s="208">
        <v>29800</v>
      </c>
      <c r="AM3964" s="93"/>
      <c r="AN3964" s="93"/>
      <c r="AO3964" s="93"/>
      <c r="AT3964" s="263"/>
      <c r="AU3964" s="264"/>
      <c r="BC3964" s="211" t="s">
        <v>11000</v>
      </c>
      <c r="BD3964" s="212">
        <v>1177</v>
      </c>
    </row>
    <row r="3965" spans="25:56" x14ac:dyDescent="0.55000000000000004">
      <c r="Y3965" t="s">
        <v>58897</v>
      </c>
      <c r="Z3965" s="284">
        <v>9517.74</v>
      </c>
      <c r="AB3965" s="276" t="s">
        <v>70531</v>
      </c>
      <c r="AC3965" s="277">
        <v>250.2</v>
      </c>
      <c r="AE3965" s="246" t="s">
        <v>46822</v>
      </c>
      <c r="AF3965" s="247">
        <v>42273.63</v>
      </c>
      <c r="AH3965" s="226" t="s">
        <v>39032</v>
      </c>
      <c r="AI3965" s="227">
        <v>50275</v>
      </c>
      <c r="AK3965" s="207" t="s">
        <v>18375</v>
      </c>
      <c r="AL3965" s="208">
        <v>2279.65</v>
      </c>
      <c r="AM3965" s="93"/>
      <c r="AN3965" s="93"/>
      <c r="AO3965" s="93"/>
      <c r="AT3965" s="263"/>
      <c r="AU3965" s="264"/>
      <c r="BC3965" s="211" t="s">
        <v>11433</v>
      </c>
      <c r="BD3965" s="212">
        <v>2045</v>
      </c>
    </row>
    <row r="3966" spans="25:56" x14ac:dyDescent="0.55000000000000004">
      <c r="Y3966" t="s">
        <v>58898</v>
      </c>
      <c r="Z3966" s="284">
        <v>46461.11</v>
      </c>
      <c r="AB3966" s="276" t="s">
        <v>66596</v>
      </c>
      <c r="AC3966" s="277">
        <v>20317.580000000002</v>
      </c>
      <c r="AE3966" s="246" t="s">
        <v>18565</v>
      </c>
      <c r="AF3966" s="247">
        <v>48424.639999999999</v>
      </c>
      <c r="AH3966" s="226" t="s">
        <v>34849</v>
      </c>
      <c r="AI3966" s="227">
        <v>645928.31999999995</v>
      </c>
      <c r="AK3966" s="207" t="s">
        <v>18376</v>
      </c>
      <c r="AL3966" s="208">
        <v>6200.48</v>
      </c>
      <c r="AM3966" s="93"/>
      <c r="AN3966" s="93"/>
      <c r="AO3966" s="93"/>
      <c r="AT3966" s="263"/>
      <c r="AU3966" s="264"/>
      <c r="BC3966" s="211" t="s">
        <v>10048</v>
      </c>
      <c r="BD3966" s="212">
        <v>54552.55</v>
      </c>
    </row>
    <row r="3967" spans="25:56" x14ac:dyDescent="0.55000000000000004">
      <c r="Y3967" t="s">
        <v>70870</v>
      </c>
      <c r="Z3967">
        <v>-308.52</v>
      </c>
      <c r="AB3967" s="276" t="s">
        <v>67591</v>
      </c>
      <c r="AC3967" s="277">
        <v>259.2</v>
      </c>
      <c r="AE3967" s="246" t="s">
        <v>18566</v>
      </c>
      <c r="AF3967" s="247">
        <v>46958.31</v>
      </c>
      <c r="AH3967" s="226" t="s">
        <v>44680</v>
      </c>
      <c r="AI3967" s="227">
        <v>8971.6200000000008</v>
      </c>
      <c r="AK3967" s="207" t="s">
        <v>18377</v>
      </c>
      <c r="AL3967" s="208">
        <v>11990</v>
      </c>
      <c r="AM3967" s="93"/>
      <c r="AN3967" s="93"/>
      <c r="AO3967" s="93"/>
      <c r="AT3967" s="263"/>
      <c r="AU3967" s="264"/>
      <c r="BC3967" s="211" t="s">
        <v>6858</v>
      </c>
      <c r="BD3967" s="212">
        <v>965280</v>
      </c>
    </row>
    <row r="3968" spans="25:56" x14ac:dyDescent="0.55000000000000004">
      <c r="Y3968" t="s">
        <v>62329</v>
      </c>
      <c r="Z3968" s="284">
        <v>21003</v>
      </c>
      <c r="AB3968" s="276" t="s">
        <v>66597</v>
      </c>
      <c r="AC3968" s="277">
        <v>922.27</v>
      </c>
      <c r="AE3968" s="246" t="s">
        <v>18567</v>
      </c>
      <c r="AF3968" s="247">
        <v>22182.33</v>
      </c>
      <c r="AH3968" s="226" t="s">
        <v>34850</v>
      </c>
      <c r="AI3968" s="227">
        <v>38524.71</v>
      </c>
      <c r="AK3968" s="207" t="s">
        <v>18378</v>
      </c>
      <c r="AL3968" s="208">
        <v>36428.449999999997</v>
      </c>
      <c r="AM3968" s="93"/>
      <c r="AN3968" s="93"/>
      <c r="AO3968" s="93"/>
      <c r="AT3968" s="263"/>
      <c r="AU3968" s="264"/>
      <c r="BC3968" s="211" t="s">
        <v>7016</v>
      </c>
      <c r="BD3968" s="212">
        <v>118823</v>
      </c>
    </row>
    <row r="3969" spans="25:56" x14ac:dyDescent="0.55000000000000004">
      <c r="Y3969" t="s">
        <v>35859</v>
      </c>
      <c r="Z3969" s="284">
        <v>12510</v>
      </c>
      <c r="AB3969" s="276" t="s">
        <v>61399</v>
      </c>
      <c r="AC3969" s="277">
        <v>5333.68</v>
      </c>
      <c r="AE3969" s="246" t="s">
        <v>18568</v>
      </c>
      <c r="AF3969" s="247">
        <v>218658.36</v>
      </c>
      <c r="AH3969" s="226" t="s">
        <v>52105</v>
      </c>
      <c r="AI3969" s="227">
        <v>2711.05</v>
      </c>
      <c r="AK3969" s="207" t="s">
        <v>18379</v>
      </c>
      <c r="AL3969" s="208">
        <v>37660</v>
      </c>
      <c r="AM3969" s="93"/>
      <c r="AN3969" s="93"/>
      <c r="AO3969" s="93"/>
      <c r="AT3969" s="263"/>
      <c r="AU3969" s="264"/>
      <c r="BC3969" s="211" t="s">
        <v>7251</v>
      </c>
      <c r="BD3969" s="212">
        <v>35866</v>
      </c>
    </row>
    <row r="3970" spans="25:56" x14ac:dyDescent="0.55000000000000004">
      <c r="Y3970" t="s">
        <v>54143</v>
      </c>
      <c r="Z3970" s="284">
        <v>3116.11</v>
      </c>
      <c r="AB3970" s="276" t="s">
        <v>61400</v>
      </c>
      <c r="AC3970" s="277">
        <v>408.08</v>
      </c>
      <c r="AE3970" s="246" t="s">
        <v>18569</v>
      </c>
      <c r="AF3970" s="247">
        <v>14489.1</v>
      </c>
      <c r="AH3970" s="226" t="s">
        <v>34851</v>
      </c>
      <c r="AI3970" s="227">
        <v>59407.67</v>
      </c>
      <c r="AK3970" s="207" t="s">
        <v>18380</v>
      </c>
      <c r="AL3970" s="208">
        <v>9189.98</v>
      </c>
      <c r="AM3970" s="93"/>
      <c r="AN3970" s="93"/>
      <c r="AO3970" s="93"/>
      <c r="AT3970" s="263"/>
      <c r="AU3970" s="264"/>
      <c r="BC3970" s="211" t="s">
        <v>7669</v>
      </c>
      <c r="BD3970" s="212">
        <v>2508</v>
      </c>
    </row>
    <row r="3971" spans="25:56" x14ac:dyDescent="0.55000000000000004">
      <c r="Y3971" t="s">
        <v>56719</v>
      </c>
      <c r="Z3971" s="284">
        <v>2730.39</v>
      </c>
      <c r="AB3971" s="276" t="s">
        <v>61401</v>
      </c>
      <c r="AC3971" s="277">
        <v>1040.21</v>
      </c>
      <c r="AE3971" s="246" t="s">
        <v>61347</v>
      </c>
      <c r="AF3971" s="247">
        <v>1195.76</v>
      </c>
      <c r="AH3971" s="226" t="s">
        <v>42319</v>
      </c>
      <c r="AI3971" s="227">
        <v>19342.23</v>
      </c>
      <c r="AK3971" s="207" t="s">
        <v>18381</v>
      </c>
      <c r="AL3971" s="208">
        <v>17198.98</v>
      </c>
      <c r="AM3971" s="93"/>
      <c r="AN3971" s="93"/>
      <c r="AO3971" s="93"/>
      <c r="AT3971" s="263"/>
      <c r="AU3971" s="264"/>
      <c r="BC3971" s="211" t="s">
        <v>8170</v>
      </c>
      <c r="BD3971" s="212">
        <v>141893</v>
      </c>
    </row>
    <row r="3972" spans="25:56" x14ac:dyDescent="0.55000000000000004">
      <c r="Y3972" t="s">
        <v>57974</v>
      </c>
      <c r="Z3972" s="284">
        <v>3200</v>
      </c>
      <c r="AB3972" s="276" t="s">
        <v>57432</v>
      </c>
      <c r="AC3972" s="277">
        <v>5100</v>
      </c>
      <c r="AE3972" s="246" t="s">
        <v>61348</v>
      </c>
      <c r="AF3972" s="247">
        <v>6348.37</v>
      </c>
      <c r="AH3972" s="226" t="s">
        <v>34852</v>
      </c>
      <c r="AI3972" s="227">
        <v>46474.13</v>
      </c>
      <c r="AK3972" s="207" t="s">
        <v>18382</v>
      </c>
      <c r="AL3972" s="208">
        <v>101.95</v>
      </c>
      <c r="AM3972" s="93"/>
      <c r="AN3972" s="93"/>
      <c r="AO3972" s="93"/>
      <c r="AT3972" s="263"/>
      <c r="AU3972" s="264"/>
      <c r="BC3972" s="211" t="s">
        <v>8238</v>
      </c>
      <c r="BD3972" s="212">
        <v>51300</v>
      </c>
    </row>
    <row r="3973" spans="25:56" x14ac:dyDescent="0.55000000000000004">
      <c r="Y3973" t="s">
        <v>54145</v>
      </c>
      <c r="Z3973" s="284">
        <v>2275</v>
      </c>
      <c r="AB3973" s="276" t="s">
        <v>57433</v>
      </c>
      <c r="AC3973" s="277">
        <v>390.19</v>
      </c>
      <c r="AE3973" s="246" t="s">
        <v>36181</v>
      </c>
      <c r="AF3973" s="247">
        <v>6737.59</v>
      </c>
      <c r="AH3973" s="226" t="s">
        <v>36176</v>
      </c>
      <c r="AI3973" s="227">
        <v>2039</v>
      </c>
      <c r="AK3973" s="207" t="s">
        <v>18383</v>
      </c>
      <c r="AL3973" s="208">
        <v>170062.36</v>
      </c>
      <c r="AM3973" s="93"/>
      <c r="AN3973" s="93"/>
      <c r="AO3973" s="93"/>
      <c r="AT3973" s="263"/>
      <c r="AU3973" s="264"/>
      <c r="BC3973" s="211" t="s">
        <v>8452</v>
      </c>
      <c r="BD3973" s="212">
        <v>119895</v>
      </c>
    </row>
    <row r="3974" spans="25:56" x14ac:dyDescent="0.55000000000000004">
      <c r="Y3974" t="s">
        <v>35860</v>
      </c>
      <c r="Z3974" s="284">
        <v>3337.93</v>
      </c>
      <c r="AB3974" s="276" t="s">
        <v>57434</v>
      </c>
      <c r="AC3974" s="277">
        <v>1276</v>
      </c>
      <c r="AE3974" s="246" t="s">
        <v>63100</v>
      </c>
      <c r="AF3974" s="247">
        <v>752.5</v>
      </c>
      <c r="AH3974" s="226" t="s">
        <v>42320</v>
      </c>
      <c r="AI3974" s="227">
        <v>2604.64</v>
      </c>
      <c r="AK3974" s="207" t="s">
        <v>13357</v>
      </c>
      <c r="AL3974" s="208">
        <v>10229.6</v>
      </c>
      <c r="AM3974" s="93"/>
      <c r="AN3974" s="93"/>
      <c r="AO3974" s="93"/>
      <c r="AT3974" s="263"/>
      <c r="AU3974" s="264"/>
      <c r="BC3974" s="211" t="s">
        <v>8606</v>
      </c>
      <c r="BD3974" s="212">
        <v>2342893</v>
      </c>
    </row>
    <row r="3975" spans="25:56" x14ac:dyDescent="0.55000000000000004">
      <c r="Y3975" t="s">
        <v>35861</v>
      </c>
      <c r="Z3975" s="284">
        <v>10636.43</v>
      </c>
      <c r="AB3975" s="276" t="s">
        <v>57435</v>
      </c>
      <c r="AC3975" s="277">
        <v>1191.33</v>
      </c>
      <c r="AE3975" s="246" t="s">
        <v>48800</v>
      </c>
      <c r="AF3975" s="247">
        <v>45361.43</v>
      </c>
      <c r="AH3975" s="226" t="s">
        <v>42321</v>
      </c>
      <c r="AI3975" s="227">
        <v>141938.78</v>
      </c>
      <c r="AK3975" s="207" t="s">
        <v>13358</v>
      </c>
      <c r="AL3975" s="208">
        <v>0.2</v>
      </c>
      <c r="AM3975" s="93"/>
      <c r="AN3975" s="93"/>
      <c r="AO3975" s="93"/>
      <c r="AT3975" s="263"/>
      <c r="AU3975" s="264"/>
      <c r="BC3975" s="211" t="s">
        <v>8833</v>
      </c>
      <c r="BD3975" s="212">
        <v>45757.07</v>
      </c>
    </row>
    <row r="3976" spans="25:56" x14ac:dyDescent="0.55000000000000004">
      <c r="Y3976" t="s">
        <v>35862</v>
      </c>
      <c r="Z3976" s="284">
        <v>5396.32</v>
      </c>
      <c r="AB3976" s="276" t="s">
        <v>60407</v>
      </c>
      <c r="AC3976" s="277">
        <v>3994.56</v>
      </c>
      <c r="AE3976" s="246" t="s">
        <v>18570</v>
      </c>
      <c r="AF3976" s="247">
        <v>66570.13</v>
      </c>
      <c r="AH3976" s="226" t="s">
        <v>34853</v>
      </c>
      <c r="AI3976" s="227">
        <v>72502.210000000006</v>
      </c>
      <c r="AK3976" s="207" t="s">
        <v>13359</v>
      </c>
      <c r="AL3976" s="208">
        <v>26977.37</v>
      </c>
      <c r="AM3976" s="93"/>
      <c r="AN3976" s="93"/>
      <c r="AO3976" s="93"/>
      <c r="AT3976" s="263"/>
      <c r="AU3976" s="264"/>
      <c r="BC3976" s="211" t="s">
        <v>9138</v>
      </c>
      <c r="BD3976" s="212">
        <v>2348.02</v>
      </c>
    </row>
    <row r="3977" spans="25:56" x14ac:dyDescent="0.55000000000000004">
      <c r="Y3977" t="s">
        <v>40709</v>
      </c>
      <c r="Z3977" s="284">
        <v>3157.45</v>
      </c>
      <c r="AB3977" s="276" t="s">
        <v>60408</v>
      </c>
      <c r="AC3977" s="277">
        <v>305.56</v>
      </c>
      <c r="AE3977" s="246" t="s">
        <v>36182</v>
      </c>
      <c r="AF3977" s="247">
        <v>31182.92</v>
      </c>
      <c r="AH3977" s="226" t="s">
        <v>34854</v>
      </c>
      <c r="AI3977" s="227">
        <v>226823.78</v>
      </c>
      <c r="AK3977" s="207" t="s">
        <v>18384</v>
      </c>
      <c r="AL3977" s="208">
        <v>19938.77</v>
      </c>
      <c r="AM3977" s="93"/>
      <c r="AN3977" s="93"/>
      <c r="AO3977" s="93"/>
      <c r="AT3977" s="263"/>
      <c r="AU3977" s="264"/>
      <c r="BC3977" s="211" t="s">
        <v>9197</v>
      </c>
      <c r="BD3977" s="212">
        <v>63030</v>
      </c>
    </row>
    <row r="3978" spans="25:56" x14ac:dyDescent="0.55000000000000004">
      <c r="Y3978" t="s">
        <v>47384</v>
      </c>
      <c r="Z3978" s="284">
        <v>48758.3</v>
      </c>
      <c r="AB3978" s="276" t="s">
        <v>60409</v>
      </c>
      <c r="AC3978" s="277">
        <v>978.96</v>
      </c>
      <c r="AE3978" s="246" t="s">
        <v>18571</v>
      </c>
      <c r="AF3978" s="247">
        <v>33414</v>
      </c>
      <c r="AH3978" s="226" t="s">
        <v>34855</v>
      </c>
      <c r="AI3978" s="227">
        <v>69033.25</v>
      </c>
      <c r="AK3978" s="207" t="s">
        <v>18385</v>
      </c>
      <c r="AL3978" s="208">
        <v>111955.15</v>
      </c>
      <c r="AM3978" s="93"/>
      <c r="AN3978" s="93"/>
      <c r="AO3978" s="93"/>
      <c r="AT3978" s="263"/>
      <c r="AU3978" s="264"/>
      <c r="BC3978" s="211" t="s">
        <v>9430</v>
      </c>
      <c r="BD3978" s="212">
        <v>4967186.72</v>
      </c>
    </row>
    <row r="3979" spans="25:56" x14ac:dyDescent="0.55000000000000004">
      <c r="Y3979" t="s">
        <v>35863</v>
      </c>
      <c r="Z3979" s="284">
        <v>201331.42</v>
      </c>
      <c r="AB3979" s="276" t="s">
        <v>35026</v>
      </c>
      <c r="AC3979" s="277">
        <v>6837.9</v>
      </c>
      <c r="AE3979" s="246" t="s">
        <v>18572</v>
      </c>
      <c r="AF3979" s="247">
        <v>33301.74</v>
      </c>
      <c r="AH3979" s="226" t="s">
        <v>36177</v>
      </c>
      <c r="AI3979" s="227">
        <v>5667.42</v>
      </c>
      <c r="AK3979" s="207" t="s">
        <v>18386</v>
      </c>
      <c r="AL3979" s="208">
        <v>6750</v>
      </c>
      <c r="AM3979" s="93"/>
      <c r="AN3979" s="93"/>
      <c r="AO3979" s="93"/>
      <c r="AT3979" s="263"/>
      <c r="AU3979" s="264"/>
      <c r="BC3979" s="211" t="s">
        <v>9579</v>
      </c>
      <c r="BD3979" s="212">
        <v>1565.6</v>
      </c>
    </row>
    <row r="3980" spans="25:56" x14ac:dyDescent="0.55000000000000004">
      <c r="Y3980" t="s">
        <v>48384</v>
      </c>
      <c r="Z3980" s="284">
        <v>58458.22</v>
      </c>
      <c r="AB3980" s="276" t="s">
        <v>20285</v>
      </c>
      <c r="AC3980" s="277">
        <v>1833.36</v>
      </c>
      <c r="AE3980" s="246" t="s">
        <v>63101</v>
      </c>
      <c r="AF3980" s="247">
        <v>15000</v>
      </c>
      <c r="AH3980" s="226" t="s">
        <v>52106</v>
      </c>
      <c r="AI3980" s="227">
        <v>21548.36</v>
      </c>
      <c r="AK3980" s="207" t="s">
        <v>18387</v>
      </c>
      <c r="AL3980" s="208">
        <v>31000</v>
      </c>
      <c r="AM3980" s="93"/>
      <c r="AN3980" s="93"/>
      <c r="AO3980" s="93"/>
      <c r="AT3980" s="263"/>
      <c r="AU3980" s="264"/>
      <c r="BC3980" s="211" t="s">
        <v>9620</v>
      </c>
      <c r="BD3980" s="212">
        <v>118961.87</v>
      </c>
    </row>
    <row r="3981" spans="25:56" x14ac:dyDescent="0.55000000000000004">
      <c r="Y3981" t="s">
        <v>56722</v>
      </c>
      <c r="Z3981" s="284">
        <v>21332.53</v>
      </c>
      <c r="AB3981" s="276" t="s">
        <v>20286</v>
      </c>
      <c r="AC3981" s="277">
        <v>150</v>
      </c>
      <c r="AE3981" s="246" t="s">
        <v>49788</v>
      </c>
      <c r="AF3981" s="247">
        <v>4913.72</v>
      </c>
      <c r="AH3981" s="226" t="s">
        <v>47895</v>
      </c>
      <c r="AI3981" s="227">
        <v>45123.48</v>
      </c>
      <c r="AK3981" s="207" t="s">
        <v>18388</v>
      </c>
      <c r="AL3981" s="208">
        <v>10514.04</v>
      </c>
      <c r="AM3981" s="93"/>
      <c r="AN3981" s="93"/>
      <c r="AO3981" s="93"/>
      <c r="AT3981" s="263"/>
      <c r="AU3981" s="264"/>
      <c r="BC3981" s="211" t="s">
        <v>9694</v>
      </c>
      <c r="BD3981" s="212">
        <v>382988.31</v>
      </c>
    </row>
    <row r="3982" spans="25:56" x14ac:dyDescent="0.55000000000000004">
      <c r="Y3982" t="s">
        <v>40710</v>
      </c>
      <c r="Z3982">
        <v>361.88</v>
      </c>
      <c r="AB3982" s="276" t="s">
        <v>20287</v>
      </c>
      <c r="AC3982" s="277">
        <v>2100.69</v>
      </c>
      <c r="AE3982" s="246" t="s">
        <v>49789</v>
      </c>
      <c r="AF3982" s="247">
        <v>375.78</v>
      </c>
      <c r="AH3982" s="226" t="s">
        <v>47896</v>
      </c>
      <c r="AI3982" s="227">
        <v>32654.86</v>
      </c>
      <c r="AK3982" s="207" t="s">
        <v>18389</v>
      </c>
      <c r="AL3982" s="208">
        <v>3090.79</v>
      </c>
      <c r="AM3982" s="93"/>
      <c r="AN3982" s="93"/>
      <c r="AO3982" s="93"/>
      <c r="AT3982" s="263"/>
      <c r="AU3982" s="264"/>
      <c r="BC3982" s="211" t="s">
        <v>9737</v>
      </c>
      <c r="BD3982" s="212">
        <v>166017.18</v>
      </c>
    </row>
    <row r="3983" spans="25:56" x14ac:dyDescent="0.55000000000000004">
      <c r="Y3983" t="s">
        <v>57975</v>
      </c>
      <c r="Z3983" s="284">
        <v>-11032.99</v>
      </c>
      <c r="AB3983" s="276" t="s">
        <v>33563</v>
      </c>
      <c r="AC3983" s="277">
        <v>16645.240000000002</v>
      </c>
      <c r="AE3983" s="246" t="s">
        <v>49790</v>
      </c>
      <c r="AF3983" s="247">
        <v>-2825.04</v>
      </c>
      <c r="AH3983" s="226" t="s">
        <v>49785</v>
      </c>
      <c r="AI3983" s="227">
        <v>288</v>
      </c>
      <c r="AK3983" s="207" t="s">
        <v>18390</v>
      </c>
      <c r="AL3983" s="208">
        <v>8737.73</v>
      </c>
      <c r="AM3983" s="93"/>
      <c r="AN3983" s="93"/>
      <c r="AO3983" s="93"/>
      <c r="AT3983" s="263"/>
      <c r="AU3983" s="264"/>
      <c r="BC3983" s="211" t="s">
        <v>11705</v>
      </c>
      <c r="BD3983" s="212">
        <v>1688680.46</v>
      </c>
    </row>
    <row r="3984" spans="25:56" x14ac:dyDescent="0.55000000000000004">
      <c r="Y3984" t="s">
        <v>66760</v>
      </c>
      <c r="Z3984" s="284">
        <v>579480.64</v>
      </c>
      <c r="AB3984" s="276" t="s">
        <v>52408</v>
      </c>
      <c r="AC3984" s="277">
        <v>6679.2</v>
      </c>
      <c r="AE3984" s="246" t="s">
        <v>61349</v>
      </c>
      <c r="AF3984" s="247">
        <v>31.56</v>
      </c>
      <c r="AH3984" s="226" t="s">
        <v>47897</v>
      </c>
      <c r="AI3984" s="227">
        <v>113.13</v>
      </c>
      <c r="AK3984" s="207" t="s">
        <v>18391</v>
      </c>
      <c r="AL3984" s="208">
        <v>2100</v>
      </c>
      <c r="AM3984" s="93"/>
      <c r="AN3984" s="93"/>
      <c r="AO3984" s="93"/>
      <c r="AT3984" s="263"/>
      <c r="AU3984" s="264"/>
      <c r="BC3984" s="211" t="s">
        <v>12280</v>
      </c>
      <c r="BD3984" s="212">
        <v>96442.31</v>
      </c>
    </row>
    <row r="3985" spans="25:56" x14ac:dyDescent="0.55000000000000004">
      <c r="Y3985" t="s">
        <v>69141</v>
      </c>
      <c r="Z3985" s="284">
        <v>13114.02</v>
      </c>
      <c r="AB3985" s="276" t="s">
        <v>52409</v>
      </c>
      <c r="AC3985" s="277">
        <v>327.35000000000002</v>
      </c>
      <c r="AE3985" s="246" t="s">
        <v>55030</v>
      </c>
      <c r="AF3985" s="247">
        <v>2838.14</v>
      </c>
      <c r="AH3985" s="226" t="s">
        <v>47898</v>
      </c>
      <c r="AI3985" s="227">
        <v>5917.91</v>
      </c>
      <c r="AK3985" s="207" t="s">
        <v>18392</v>
      </c>
      <c r="AL3985" s="208">
        <v>29287.4</v>
      </c>
      <c r="AM3985" s="93"/>
      <c r="AN3985" s="93"/>
      <c r="AO3985" s="93"/>
      <c r="AT3985" s="263"/>
      <c r="AU3985" s="264"/>
      <c r="BC3985" s="211" t="s">
        <v>10049</v>
      </c>
      <c r="BD3985" s="212">
        <v>11311435.539999999</v>
      </c>
    </row>
    <row r="3986" spans="25:56" x14ac:dyDescent="0.55000000000000004">
      <c r="Y3986" t="s">
        <v>66761</v>
      </c>
      <c r="Z3986" s="284">
        <v>93825.67</v>
      </c>
      <c r="AB3986" s="276" t="s">
        <v>52410</v>
      </c>
      <c r="AC3986" s="277">
        <v>1070.6600000000001</v>
      </c>
      <c r="AE3986" s="246" t="s">
        <v>55031</v>
      </c>
      <c r="AF3986" s="247">
        <v>13451</v>
      </c>
      <c r="AH3986" s="226" t="s">
        <v>47899</v>
      </c>
      <c r="AI3986" s="227">
        <v>18298.490000000002</v>
      </c>
      <c r="AK3986" s="207" t="s">
        <v>18393</v>
      </c>
      <c r="AL3986" s="208">
        <v>350</v>
      </c>
      <c r="AM3986" s="93"/>
      <c r="AN3986" s="93"/>
      <c r="AO3986" s="93"/>
      <c r="AT3986" s="263"/>
      <c r="AU3986" s="264"/>
      <c r="BC3986" s="211" t="s">
        <v>6859</v>
      </c>
      <c r="BD3986" s="212">
        <v>35062</v>
      </c>
    </row>
    <row r="3987" spans="25:56" x14ac:dyDescent="0.55000000000000004">
      <c r="Y3987" t="s">
        <v>71777</v>
      </c>
      <c r="Z3987">
        <v>-37.42</v>
      </c>
      <c r="AB3987" s="276" t="s">
        <v>55118</v>
      </c>
      <c r="AC3987" s="277">
        <v>72732</v>
      </c>
      <c r="AE3987" s="246" t="s">
        <v>55032</v>
      </c>
      <c r="AF3987" s="247">
        <v>1246.1500000000001</v>
      </c>
      <c r="AH3987" s="226" t="s">
        <v>47900</v>
      </c>
      <c r="AI3987" s="227">
        <v>14894.25</v>
      </c>
      <c r="AK3987" s="207" t="s">
        <v>18394</v>
      </c>
      <c r="AL3987" s="208">
        <v>11330.45</v>
      </c>
      <c r="AM3987" s="93"/>
      <c r="AN3987" s="93"/>
      <c r="AO3987" s="93"/>
      <c r="AT3987" s="263"/>
      <c r="AU3987" s="264"/>
      <c r="BC3987" s="211" t="s">
        <v>7252</v>
      </c>
      <c r="BD3987" s="212">
        <v>1313</v>
      </c>
    </row>
    <row r="3988" spans="25:56" x14ac:dyDescent="0.55000000000000004">
      <c r="Y3988" t="s">
        <v>71778</v>
      </c>
      <c r="Z3988" s="284">
        <v>2037.56</v>
      </c>
      <c r="AB3988" s="276" t="s">
        <v>35027</v>
      </c>
      <c r="AC3988" s="277">
        <v>120280</v>
      </c>
      <c r="AE3988" s="246" t="s">
        <v>55033</v>
      </c>
      <c r="AF3988" s="247">
        <v>3295.52</v>
      </c>
      <c r="AH3988" s="226" t="s">
        <v>52107</v>
      </c>
      <c r="AI3988" s="227">
        <v>4914.46</v>
      </c>
      <c r="AK3988" s="207" t="s">
        <v>18395</v>
      </c>
      <c r="AL3988" s="208">
        <v>8990</v>
      </c>
      <c r="AM3988" s="93"/>
      <c r="AN3988" s="93"/>
      <c r="AO3988" s="93"/>
      <c r="AT3988" s="263"/>
      <c r="AU3988" s="264"/>
      <c r="BC3988" s="211" t="s">
        <v>7547</v>
      </c>
      <c r="BD3988" s="212">
        <v>35098.43</v>
      </c>
    </row>
    <row r="3989" spans="25:56" x14ac:dyDescent="0.55000000000000004">
      <c r="Y3989" t="s">
        <v>71779</v>
      </c>
      <c r="Z3989">
        <v>155.86000000000001</v>
      </c>
      <c r="AB3989" s="276" t="s">
        <v>67592</v>
      </c>
      <c r="AC3989" s="277">
        <v>34243.64</v>
      </c>
      <c r="AE3989" s="246" t="s">
        <v>55970</v>
      </c>
      <c r="AF3989" s="247">
        <v>48</v>
      </c>
      <c r="AH3989" s="226" t="s">
        <v>52108</v>
      </c>
      <c r="AI3989" s="227">
        <v>11276.81</v>
      </c>
      <c r="AK3989" s="207" t="s">
        <v>18396</v>
      </c>
      <c r="AL3989" s="208">
        <v>2475</v>
      </c>
      <c r="AM3989" s="93"/>
      <c r="AN3989" s="93"/>
      <c r="AO3989" s="93"/>
      <c r="AT3989" s="263"/>
      <c r="AU3989" s="264"/>
      <c r="BC3989" s="211" t="s">
        <v>7670</v>
      </c>
      <c r="BD3989" s="212">
        <v>601.71</v>
      </c>
    </row>
    <row r="3990" spans="25:56" x14ac:dyDescent="0.55000000000000004">
      <c r="Y3990" t="s">
        <v>71780</v>
      </c>
      <c r="Z3990">
        <v>306.57</v>
      </c>
      <c r="AB3990" s="276" t="s">
        <v>55119</v>
      </c>
      <c r="AC3990" s="277">
        <v>109950</v>
      </c>
      <c r="AE3990" s="246" t="s">
        <v>59008</v>
      </c>
      <c r="AF3990" s="247">
        <v>553.86</v>
      </c>
      <c r="AH3990" s="226" t="s">
        <v>52109</v>
      </c>
      <c r="AI3990" s="227">
        <v>816.73</v>
      </c>
      <c r="AK3990" s="207" t="s">
        <v>18397</v>
      </c>
      <c r="AL3990" s="208">
        <v>71273.27</v>
      </c>
      <c r="AM3990" s="93"/>
      <c r="AN3990" s="93"/>
      <c r="AO3990" s="93"/>
      <c r="AT3990" s="263"/>
      <c r="AU3990" s="264"/>
      <c r="BC3990" s="211" t="s">
        <v>7946</v>
      </c>
      <c r="BD3990" s="212">
        <v>953</v>
      </c>
    </row>
    <row r="3991" spans="25:56" x14ac:dyDescent="0.55000000000000004">
      <c r="Y3991" t="s">
        <v>56730</v>
      </c>
      <c r="Z3991" s="284">
        <v>4930.8900000000003</v>
      </c>
      <c r="AB3991" s="276" t="s">
        <v>55120</v>
      </c>
      <c r="AC3991" s="277">
        <v>62083.92</v>
      </c>
      <c r="AE3991" s="246" t="s">
        <v>61350</v>
      </c>
      <c r="AF3991" s="247">
        <v>2990.52</v>
      </c>
      <c r="AH3991" s="226" t="s">
        <v>52110</v>
      </c>
      <c r="AI3991" s="227">
        <v>2619.85</v>
      </c>
      <c r="AK3991" s="207" t="s">
        <v>18398</v>
      </c>
      <c r="AL3991" s="208">
        <v>75571.62</v>
      </c>
      <c r="AM3991" s="93"/>
      <c r="AN3991" s="93"/>
      <c r="AO3991" s="93"/>
      <c r="AT3991" s="263"/>
      <c r="AU3991" s="264"/>
      <c r="BC3991" s="211" t="s">
        <v>7983</v>
      </c>
      <c r="BD3991" s="212">
        <v>804</v>
      </c>
    </row>
    <row r="3992" spans="25:56" x14ac:dyDescent="0.55000000000000004">
      <c r="Y3992" t="s">
        <v>71781</v>
      </c>
      <c r="Z3992" s="284">
        <v>350935.06</v>
      </c>
      <c r="AB3992" s="276" t="s">
        <v>55121</v>
      </c>
      <c r="AC3992" s="277">
        <v>44703.96</v>
      </c>
      <c r="AE3992" s="246" t="s">
        <v>55034</v>
      </c>
      <c r="AF3992" s="247">
        <v>43865.27</v>
      </c>
      <c r="AH3992" s="226" t="s">
        <v>52111</v>
      </c>
      <c r="AI3992" s="227">
        <v>3380.38</v>
      </c>
      <c r="AK3992" s="207" t="s">
        <v>18399</v>
      </c>
      <c r="AL3992" s="208">
        <v>67.180000000000007</v>
      </c>
      <c r="AM3992" s="93"/>
      <c r="AN3992" s="93"/>
      <c r="AO3992" s="93"/>
      <c r="AT3992" s="263"/>
      <c r="AU3992" s="264"/>
      <c r="BC3992" s="211" t="s">
        <v>8607</v>
      </c>
      <c r="BD3992" s="212">
        <v>18491.759999999998</v>
      </c>
    </row>
    <row r="3993" spans="25:56" x14ac:dyDescent="0.55000000000000004">
      <c r="Y3993" t="s">
        <v>58727</v>
      </c>
      <c r="Z3993" s="284">
        <v>27854.66</v>
      </c>
      <c r="AB3993" s="276" t="s">
        <v>36282</v>
      </c>
      <c r="AC3993" s="277">
        <v>1800</v>
      </c>
      <c r="AE3993" s="246" t="s">
        <v>55035</v>
      </c>
      <c r="AF3993" s="247">
        <v>223.26</v>
      </c>
      <c r="AH3993" s="226" t="s">
        <v>52112</v>
      </c>
      <c r="AI3993" s="227">
        <v>758.13</v>
      </c>
      <c r="AK3993" s="207" t="s">
        <v>18400</v>
      </c>
      <c r="AL3993" s="208">
        <v>5345.94</v>
      </c>
      <c r="AM3993" s="93"/>
      <c r="AN3993" s="93"/>
      <c r="AO3993" s="93"/>
      <c r="AT3993" s="263"/>
      <c r="AU3993" s="264"/>
      <c r="BC3993" s="211" t="s">
        <v>8834</v>
      </c>
      <c r="BD3993" s="212">
        <v>2000</v>
      </c>
    </row>
    <row r="3994" spans="25:56" x14ac:dyDescent="0.55000000000000004">
      <c r="Y3994" t="s">
        <v>40712</v>
      </c>
      <c r="Z3994" s="284">
        <v>9026.81</v>
      </c>
      <c r="AB3994" s="276" t="s">
        <v>40297</v>
      </c>
      <c r="AC3994" s="277">
        <v>1825</v>
      </c>
      <c r="AE3994" s="246" t="s">
        <v>52138</v>
      </c>
      <c r="AF3994" s="247">
        <v>24045</v>
      </c>
      <c r="AH3994" s="226" t="s">
        <v>52113</v>
      </c>
      <c r="AI3994" s="227">
        <v>26559.53</v>
      </c>
      <c r="AK3994" s="207" t="s">
        <v>18401</v>
      </c>
      <c r="AL3994" s="208">
        <v>6150.55</v>
      </c>
      <c r="AM3994" s="93"/>
      <c r="AN3994" s="93"/>
      <c r="AO3994" s="93"/>
      <c r="AT3994" s="263"/>
      <c r="AU3994" s="264"/>
      <c r="BC3994" s="211" t="s">
        <v>9139</v>
      </c>
      <c r="BD3994" s="212">
        <v>4117</v>
      </c>
    </row>
    <row r="3995" spans="25:56" x14ac:dyDescent="0.55000000000000004">
      <c r="Y3995" t="s">
        <v>14678</v>
      </c>
      <c r="Z3995">
        <v>649.20000000000005</v>
      </c>
      <c r="AB3995" s="276" t="s">
        <v>67593</v>
      </c>
      <c r="AC3995" s="277">
        <v>1452.88</v>
      </c>
      <c r="AE3995" s="246" t="s">
        <v>52139</v>
      </c>
      <c r="AF3995" s="247">
        <v>833.82</v>
      </c>
      <c r="AH3995" s="226" t="s">
        <v>44681</v>
      </c>
      <c r="AI3995" s="227">
        <v>336923.05</v>
      </c>
      <c r="AK3995" s="207" t="s">
        <v>18402</v>
      </c>
      <c r="AL3995" s="208">
        <v>300</v>
      </c>
      <c r="AM3995" s="93"/>
      <c r="AN3995" s="93"/>
      <c r="AO3995" s="93"/>
      <c r="AT3995" s="263"/>
      <c r="AU3995" s="264"/>
      <c r="BC3995" s="211" t="s">
        <v>9621</v>
      </c>
      <c r="BD3995" s="212">
        <v>600</v>
      </c>
    </row>
    <row r="3996" spans="25:56" x14ac:dyDescent="0.55000000000000004">
      <c r="Y3996" t="s">
        <v>65092</v>
      </c>
      <c r="Z3996">
        <v>565.4</v>
      </c>
      <c r="AB3996" s="276" t="s">
        <v>59605</v>
      </c>
      <c r="AC3996" s="277">
        <v>2411.2600000000002</v>
      </c>
      <c r="AE3996" s="246" t="s">
        <v>52140</v>
      </c>
      <c r="AF3996" s="247">
        <v>2658.25</v>
      </c>
      <c r="AH3996" s="226" t="s">
        <v>44682</v>
      </c>
      <c r="AI3996" s="227">
        <v>25238.959999999999</v>
      </c>
      <c r="AK3996" s="207" t="s">
        <v>18403</v>
      </c>
      <c r="AL3996" s="208">
        <v>1113.78</v>
      </c>
      <c r="AM3996" s="93"/>
      <c r="AN3996" s="93"/>
      <c r="AO3996" s="93"/>
      <c r="AT3996" s="263"/>
      <c r="AU3996" s="264"/>
      <c r="BC3996" s="211" t="s">
        <v>11199</v>
      </c>
      <c r="BD3996" s="212">
        <v>4668.3</v>
      </c>
    </row>
    <row r="3997" spans="25:56" x14ac:dyDescent="0.55000000000000004">
      <c r="Y3997" t="s">
        <v>71782</v>
      </c>
      <c r="Z3997" s="284">
        <v>5800</v>
      </c>
      <c r="AB3997" s="276" t="s">
        <v>35028</v>
      </c>
      <c r="AC3997" s="277">
        <v>12096</v>
      </c>
      <c r="AE3997" s="246" t="s">
        <v>52142</v>
      </c>
      <c r="AF3997" s="247">
        <v>1159.6500000000001</v>
      </c>
      <c r="AH3997" s="226" t="s">
        <v>42322</v>
      </c>
      <c r="AI3997" s="227">
        <v>3231435.83</v>
      </c>
      <c r="AK3997" s="207" t="s">
        <v>18404</v>
      </c>
      <c r="AL3997" s="208">
        <v>40820</v>
      </c>
      <c r="AM3997" s="93"/>
      <c r="AN3997" s="93"/>
      <c r="AO3997" s="93"/>
      <c r="AT3997" s="263"/>
      <c r="AU3997" s="264"/>
      <c r="BC3997" s="211" t="s">
        <v>10050</v>
      </c>
      <c r="BD3997" s="212">
        <v>103709.2</v>
      </c>
    </row>
    <row r="3998" spans="25:56" x14ac:dyDescent="0.55000000000000004">
      <c r="Y3998" t="s">
        <v>14680</v>
      </c>
      <c r="Z3998" s="284">
        <v>3141.95</v>
      </c>
      <c r="AB3998" s="276" t="s">
        <v>35029</v>
      </c>
      <c r="AC3998" s="277">
        <v>34227.67</v>
      </c>
      <c r="AE3998" s="246" t="s">
        <v>52143</v>
      </c>
      <c r="AF3998" s="247">
        <v>4047.36</v>
      </c>
      <c r="AH3998" s="226" t="s">
        <v>42323</v>
      </c>
      <c r="AI3998" s="227">
        <v>246197.69</v>
      </c>
      <c r="AK3998" s="207" t="s">
        <v>18405</v>
      </c>
      <c r="AL3998" s="208">
        <v>8125</v>
      </c>
      <c r="AM3998" s="93"/>
      <c r="AN3998" s="93"/>
      <c r="AO3998" s="93"/>
      <c r="AT3998" s="263"/>
      <c r="AU3998" s="264"/>
      <c r="BC3998" s="211" t="s">
        <v>6860</v>
      </c>
      <c r="BD3998" s="212">
        <v>63825.94</v>
      </c>
    </row>
    <row r="3999" spans="25:56" x14ac:dyDescent="0.55000000000000004">
      <c r="Y3999" t="s">
        <v>34420</v>
      </c>
      <c r="Z3999" s="284">
        <v>63720.6</v>
      </c>
      <c r="AB3999" s="276" t="s">
        <v>35030</v>
      </c>
      <c r="AC3999" s="277">
        <v>115080.36</v>
      </c>
      <c r="AE3999" s="246" t="s">
        <v>44690</v>
      </c>
      <c r="AF3999" s="247">
        <v>7839.2</v>
      </c>
      <c r="AH3999" s="226" t="s">
        <v>18465</v>
      </c>
      <c r="AI3999" s="227">
        <v>50505.09</v>
      </c>
      <c r="AK3999" s="207" t="s">
        <v>18406</v>
      </c>
      <c r="AL3999" s="208">
        <v>3744.38</v>
      </c>
      <c r="AM3999" s="93"/>
      <c r="AN3999" s="93"/>
      <c r="AO3999" s="93"/>
      <c r="AT3999" s="263"/>
      <c r="AU3999" s="264"/>
      <c r="BC3999" s="211" t="s">
        <v>7253</v>
      </c>
      <c r="BD3999" s="212">
        <v>1492.58</v>
      </c>
    </row>
    <row r="4000" spans="25:56" x14ac:dyDescent="0.55000000000000004">
      <c r="Y4000" t="s">
        <v>54193</v>
      </c>
      <c r="Z4000" s="284">
        <v>52204.74</v>
      </c>
      <c r="AB4000" s="276" t="s">
        <v>35031</v>
      </c>
      <c r="AC4000" s="277">
        <v>59195.76</v>
      </c>
      <c r="AE4000" s="246" t="s">
        <v>48801</v>
      </c>
      <c r="AF4000" s="247">
        <v>71280</v>
      </c>
      <c r="AH4000" s="226" t="s">
        <v>33363</v>
      </c>
      <c r="AI4000" s="227">
        <v>549177.68999999994</v>
      </c>
      <c r="AK4000" s="207" t="s">
        <v>18407</v>
      </c>
      <c r="AL4000" s="208">
        <v>1912.62</v>
      </c>
      <c r="AM4000" s="93"/>
      <c r="AN4000" s="93"/>
      <c r="AO4000" s="93"/>
      <c r="AT4000" s="263"/>
      <c r="AU4000" s="264"/>
      <c r="BC4000" s="211" t="s">
        <v>7548</v>
      </c>
      <c r="BD4000" s="212">
        <v>16714</v>
      </c>
    </row>
    <row r="4001" spans="25:56" x14ac:dyDescent="0.55000000000000004">
      <c r="Y4001" t="s">
        <v>14697</v>
      </c>
      <c r="Z4001" s="284">
        <v>8354.93</v>
      </c>
      <c r="AB4001" s="276" t="s">
        <v>35032</v>
      </c>
      <c r="AC4001" s="277">
        <v>4841.68</v>
      </c>
      <c r="AE4001" s="246" t="s">
        <v>39038</v>
      </c>
      <c r="AF4001" s="247">
        <v>193297.59</v>
      </c>
      <c r="AH4001" s="226" t="s">
        <v>33364</v>
      </c>
      <c r="AI4001" s="227">
        <v>51966.59</v>
      </c>
      <c r="AK4001" s="207" t="s">
        <v>18408</v>
      </c>
      <c r="AL4001" s="208">
        <v>109205</v>
      </c>
      <c r="AM4001" s="93"/>
      <c r="AN4001" s="93"/>
      <c r="AO4001" s="93"/>
      <c r="AT4001" s="263"/>
      <c r="AU4001" s="264"/>
      <c r="BC4001" s="211" t="s">
        <v>7947</v>
      </c>
      <c r="BD4001" s="212">
        <v>108868.96</v>
      </c>
    </row>
    <row r="4002" spans="25:56" x14ac:dyDescent="0.55000000000000004">
      <c r="Y4002" t="s">
        <v>62338</v>
      </c>
      <c r="Z4002" s="284">
        <v>1926.67</v>
      </c>
      <c r="AB4002" s="276" t="s">
        <v>42464</v>
      </c>
      <c r="AC4002" s="277">
        <v>24019.5</v>
      </c>
      <c r="AE4002" s="246" t="s">
        <v>60321</v>
      </c>
      <c r="AF4002" s="247">
        <v>2600</v>
      </c>
      <c r="AH4002" s="226" t="s">
        <v>33365</v>
      </c>
      <c r="AI4002" s="227">
        <v>8989.32</v>
      </c>
      <c r="AK4002" s="207" t="s">
        <v>18409</v>
      </c>
      <c r="AL4002" s="208">
        <v>11250</v>
      </c>
      <c r="AM4002" s="93"/>
      <c r="AN4002" s="93"/>
      <c r="AO4002" s="93"/>
      <c r="AT4002" s="263"/>
      <c r="AU4002" s="264"/>
      <c r="BC4002" s="211" t="s">
        <v>8453</v>
      </c>
      <c r="BD4002" s="212">
        <v>3065</v>
      </c>
    </row>
    <row r="4003" spans="25:56" x14ac:dyDescent="0.55000000000000004">
      <c r="Y4003" t="s">
        <v>14699</v>
      </c>
      <c r="Z4003" s="284">
        <v>12930.72</v>
      </c>
      <c r="AB4003" s="276" t="s">
        <v>35033</v>
      </c>
      <c r="AC4003" s="277">
        <v>32510.36</v>
      </c>
      <c r="AE4003" s="246" t="s">
        <v>44691</v>
      </c>
      <c r="AF4003" s="247">
        <v>25373.47</v>
      </c>
      <c r="AH4003" s="226" t="s">
        <v>33366</v>
      </c>
      <c r="AI4003" s="227">
        <v>54195.81</v>
      </c>
      <c r="AK4003" s="207" t="s">
        <v>18410</v>
      </c>
      <c r="AL4003" s="208">
        <v>14448.63</v>
      </c>
      <c r="AM4003" s="93"/>
      <c r="AN4003" s="93"/>
      <c r="AO4003" s="93"/>
      <c r="AT4003" s="263"/>
      <c r="AU4003" s="264"/>
      <c r="BC4003" s="211" t="s">
        <v>8608</v>
      </c>
      <c r="BD4003" s="212">
        <v>19340</v>
      </c>
    </row>
    <row r="4004" spans="25:56" x14ac:dyDescent="0.55000000000000004">
      <c r="Y4004" t="s">
        <v>14701</v>
      </c>
      <c r="Z4004" s="284">
        <v>10397.81</v>
      </c>
      <c r="AB4004" s="276" t="s">
        <v>58528</v>
      </c>
      <c r="AC4004" s="277">
        <v>74064.11</v>
      </c>
      <c r="AE4004" s="246" t="s">
        <v>61351</v>
      </c>
      <c r="AF4004" s="247">
        <v>744.4</v>
      </c>
      <c r="AH4004" s="226" t="s">
        <v>33367</v>
      </c>
      <c r="AI4004" s="227">
        <v>17764.919999999998</v>
      </c>
      <c r="AK4004" s="207" t="s">
        <v>18411</v>
      </c>
      <c r="AL4004" s="208">
        <v>10320.290000000001</v>
      </c>
      <c r="AM4004" s="93"/>
      <c r="AN4004" s="93"/>
      <c r="AO4004" s="93"/>
      <c r="AT4004" s="263"/>
      <c r="AU4004" s="264"/>
      <c r="BC4004" s="211" t="s">
        <v>9140</v>
      </c>
      <c r="BD4004" s="212">
        <v>23446</v>
      </c>
    </row>
    <row r="4005" spans="25:56" x14ac:dyDescent="0.55000000000000004">
      <c r="Y4005" t="s">
        <v>59298</v>
      </c>
      <c r="Z4005" s="284">
        <v>12000</v>
      </c>
      <c r="AB4005" s="276" t="s">
        <v>35034</v>
      </c>
      <c r="AC4005" s="277">
        <v>12651.15</v>
      </c>
      <c r="AE4005" s="246" t="s">
        <v>58498</v>
      </c>
      <c r="AF4005" s="247">
        <v>23500</v>
      </c>
      <c r="AH4005" s="226" t="s">
        <v>33368</v>
      </c>
      <c r="AI4005" s="227">
        <v>27180.39</v>
      </c>
      <c r="AK4005" s="207" t="s">
        <v>18412</v>
      </c>
      <c r="AL4005" s="208">
        <v>5271.63</v>
      </c>
      <c r="AM4005" s="93"/>
      <c r="AN4005" s="93"/>
      <c r="AO4005" s="93"/>
      <c r="AT4005" s="263"/>
      <c r="AU4005" s="264"/>
      <c r="BC4005" s="211" t="s">
        <v>9432</v>
      </c>
      <c r="BD4005" s="212">
        <v>2608.33</v>
      </c>
    </row>
    <row r="4006" spans="25:56" x14ac:dyDescent="0.55000000000000004">
      <c r="Y4006" t="s">
        <v>59299</v>
      </c>
      <c r="Z4006" s="284">
        <v>3000</v>
      </c>
      <c r="AB4006" s="276" t="s">
        <v>67594</v>
      </c>
      <c r="AC4006" s="277">
        <v>-833.08</v>
      </c>
      <c r="AE4006" s="246" t="s">
        <v>48802</v>
      </c>
      <c r="AF4006" s="247">
        <v>15525.94</v>
      </c>
      <c r="AH4006" s="226" t="s">
        <v>18467</v>
      </c>
      <c r="AI4006" s="227">
        <v>57922.91</v>
      </c>
      <c r="AK4006" s="207" t="s">
        <v>18413</v>
      </c>
      <c r="AL4006" s="208">
        <v>2295.0100000000002</v>
      </c>
      <c r="AM4006" s="93"/>
      <c r="AN4006" s="93"/>
      <c r="AO4006" s="93"/>
      <c r="AT4006" s="263"/>
      <c r="AU4006" s="264"/>
      <c r="BC4006" s="211" t="s">
        <v>11435</v>
      </c>
      <c r="BD4006" s="212">
        <v>649.20000000000005</v>
      </c>
    </row>
    <row r="4007" spans="25:56" x14ac:dyDescent="0.55000000000000004">
      <c r="Y4007" t="s">
        <v>15561</v>
      </c>
      <c r="Z4007" s="284">
        <v>32710.02</v>
      </c>
      <c r="AB4007" s="276" t="s">
        <v>67595</v>
      </c>
      <c r="AC4007" s="277">
        <v>-390.43</v>
      </c>
      <c r="AE4007" s="246" t="s">
        <v>39039</v>
      </c>
      <c r="AF4007" s="247">
        <v>6660</v>
      </c>
      <c r="AH4007" s="226" t="s">
        <v>18472</v>
      </c>
      <c r="AI4007" s="227">
        <v>14152.37</v>
      </c>
      <c r="AK4007" s="207" t="s">
        <v>18414</v>
      </c>
      <c r="AL4007" s="208">
        <v>150025</v>
      </c>
      <c r="AM4007" s="93"/>
      <c r="AN4007" s="93"/>
      <c r="AO4007" s="93"/>
      <c r="AT4007" s="263"/>
      <c r="AU4007" s="264"/>
      <c r="BC4007" s="211" t="s">
        <v>11707</v>
      </c>
      <c r="BD4007" s="212">
        <v>317.10000000000002</v>
      </c>
    </row>
    <row r="4008" spans="25:56" x14ac:dyDescent="0.55000000000000004">
      <c r="Y4008" t="s">
        <v>15562</v>
      </c>
      <c r="Z4008" s="284">
        <v>57313.29</v>
      </c>
      <c r="AB4008" s="276" t="s">
        <v>60410</v>
      </c>
      <c r="AC4008" s="277">
        <v>3993.96</v>
      </c>
      <c r="AE4008" s="246" t="s">
        <v>39040</v>
      </c>
      <c r="AF4008" s="247">
        <v>10250</v>
      </c>
      <c r="AH4008" s="226" t="s">
        <v>52114</v>
      </c>
      <c r="AI4008" s="227">
        <v>56797.120000000003</v>
      </c>
      <c r="AK4008" s="207" t="s">
        <v>18415</v>
      </c>
      <c r="AL4008" s="208">
        <v>19375</v>
      </c>
      <c r="AM4008" s="93"/>
      <c r="AN4008" s="93"/>
      <c r="AO4008" s="93"/>
      <c r="AT4008" s="263"/>
      <c r="AU4008" s="264"/>
      <c r="BC4008" s="211" t="s">
        <v>10051</v>
      </c>
      <c r="BD4008" s="212">
        <v>240327.11</v>
      </c>
    </row>
    <row r="4009" spans="25:56" x14ac:dyDescent="0.55000000000000004">
      <c r="Y4009" t="s">
        <v>71783</v>
      </c>
      <c r="Z4009" s="284">
        <v>33988.620000000003</v>
      </c>
      <c r="AB4009" s="276" t="s">
        <v>60411</v>
      </c>
      <c r="AC4009" s="277">
        <v>281.39</v>
      </c>
      <c r="AE4009" s="246" t="s">
        <v>55036</v>
      </c>
      <c r="AF4009" s="247">
        <v>11185.49</v>
      </c>
      <c r="AH4009" s="226" t="s">
        <v>18473</v>
      </c>
      <c r="AI4009" s="227">
        <v>34301</v>
      </c>
      <c r="AK4009" s="207" t="s">
        <v>13360</v>
      </c>
      <c r="AL4009" s="208">
        <v>14448.63</v>
      </c>
      <c r="AM4009" s="93"/>
      <c r="AN4009" s="93"/>
      <c r="AO4009" s="93"/>
      <c r="AT4009" s="263"/>
      <c r="AU4009" s="264"/>
      <c r="BC4009" s="211" t="s">
        <v>6861</v>
      </c>
      <c r="BD4009" s="212">
        <v>250468.66</v>
      </c>
    </row>
    <row r="4010" spans="25:56" x14ac:dyDescent="0.55000000000000004">
      <c r="Y4010" t="s">
        <v>15563</v>
      </c>
      <c r="Z4010" s="284">
        <v>12289.89</v>
      </c>
      <c r="AB4010" s="276" t="s">
        <v>60412</v>
      </c>
      <c r="AC4010" s="277">
        <v>999.3</v>
      </c>
      <c r="AE4010" s="246" t="s">
        <v>39041</v>
      </c>
      <c r="AF4010" s="247">
        <v>329245.21000000002</v>
      </c>
      <c r="AH4010" s="226" t="s">
        <v>18475</v>
      </c>
      <c r="AI4010" s="227">
        <v>10978.43</v>
      </c>
      <c r="AK4010" s="207" t="s">
        <v>18416</v>
      </c>
      <c r="AL4010" s="208">
        <v>75571.62</v>
      </c>
      <c r="AM4010" s="93"/>
      <c r="AN4010" s="93"/>
      <c r="AO4010" s="93"/>
      <c r="AT4010" s="263"/>
      <c r="AU4010" s="264"/>
      <c r="BC4010" s="211" t="s">
        <v>7254</v>
      </c>
      <c r="BD4010" s="212">
        <v>8289.58</v>
      </c>
    </row>
    <row r="4011" spans="25:56" x14ac:dyDescent="0.55000000000000004">
      <c r="Y4011" t="s">
        <v>59954</v>
      </c>
      <c r="Z4011" s="284">
        <v>1730.79</v>
      </c>
      <c r="AB4011" s="276" t="s">
        <v>60413</v>
      </c>
      <c r="AC4011" s="277">
        <v>374.51</v>
      </c>
      <c r="AE4011" s="246" t="s">
        <v>64160</v>
      </c>
      <c r="AF4011" s="247">
        <v>7031.5</v>
      </c>
      <c r="AH4011" s="226" t="s">
        <v>18477</v>
      </c>
      <c r="AI4011" s="227">
        <v>-83660.03</v>
      </c>
      <c r="AK4011" s="207" t="s">
        <v>18417</v>
      </c>
      <c r="AL4011" s="208">
        <v>31000</v>
      </c>
      <c r="AM4011" s="93"/>
      <c r="AN4011" s="93"/>
      <c r="AO4011" s="93"/>
      <c r="AT4011" s="263"/>
      <c r="AU4011" s="264"/>
      <c r="BC4011" s="211" t="s">
        <v>7549</v>
      </c>
      <c r="BD4011" s="212">
        <v>190835.85</v>
      </c>
    </row>
    <row r="4012" spans="25:56" x14ac:dyDescent="0.55000000000000004">
      <c r="Y4012" t="s">
        <v>33141</v>
      </c>
      <c r="Z4012" s="284">
        <v>4770.83</v>
      </c>
      <c r="AB4012" s="276" t="s">
        <v>20392</v>
      </c>
      <c r="AC4012" s="277">
        <v>650</v>
      </c>
      <c r="AE4012" s="246" t="s">
        <v>39042</v>
      </c>
      <c r="AF4012" s="247">
        <v>51773.13</v>
      </c>
      <c r="AH4012" s="226" t="s">
        <v>42324</v>
      </c>
      <c r="AI4012" s="227">
        <v>1900.44</v>
      </c>
      <c r="AK4012" s="207" t="s">
        <v>18418</v>
      </c>
      <c r="AL4012" s="208">
        <v>40314.04</v>
      </c>
      <c r="AM4012" s="93"/>
      <c r="AN4012" s="93"/>
      <c r="AO4012" s="93"/>
      <c r="AT4012" s="263"/>
      <c r="AU4012" s="264"/>
      <c r="BC4012" s="211" t="s">
        <v>7671</v>
      </c>
      <c r="BD4012" s="212">
        <v>565201.93000000005</v>
      </c>
    </row>
    <row r="4013" spans="25:56" x14ac:dyDescent="0.55000000000000004">
      <c r="Y4013" t="s">
        <v>15981</v>
      </c>
      <c r="Z4013">
        <v>348.3</v>
      </c>
      <c r="AB4013" s="276" t="s">
        <v>67596</v>
      </c>
      <c r="AC4013" s="277">
        <v>3884.14</v>
      </c>
      <c r="AE4013" s="246" t="s">
        <v>39043</v>
      </c>
      <c r="AF4013" s="247">
        <v>165094.21</v>
      </c>
      <c r="AH4013" s="226" t="s">
        <v>52115</v>
      </c>
      <c r="AI4013" s="227">
        <v>9304.68</v>
      </c>
      <c r="AK4013" s="207" t="s">
        <v>18419</v>
      </c>
      <c r="AL4013" s="208">
        <v>67.180000000000007</v>
      </c>
      <c r="AM4013" s="93"/>
      <c r="AN4013" s="93"/>
      <c r="AO4013" s="93"/>
      <c r="AT4013" s="263"/>
      <c r="AU4013" s="264"/>
      <c r="BC4013" s="211" t="s">
        <v>7948</v>
      </c>
      <c r="BD4013" s="212">
        <v>25430.48</v>
      </c>
    </row>
    <row r="4014" spans="25:56" x14ac:dyDescent="0.55000000000000004">
      <c r="Y4014" t="s">
        <v>33143</v>
      </c>
      <c r="Z4014">
        <v>247.67</v>
      </c>
      <c r="AB4014" s="276" t="s">
        <v>33567</v>
      </c>
      <c r="AC4014" s="277">
        <v>46496.37</v>
      </c>
      <c r="AE4014" s="246" t="s">
        <v>39044</v>
      </c>
      <c r="AF4014" s="247">
        <v>51063.73</v>
      </c>
      <c r="AH4014" s="226" t="s">
        <v>33369</v>
      </c>
      <c r="AI4014" s="227">
        <v>123079.88</v>
      </c>
      <c r="AK4014" s="207" t="s">
        <v>13362</v>
      </c>
      <c r="AL4014" s="208">
        <v>24781.05</v>
      </c>
      <c r="AM4014" s="93"/>
      <c r="AN4014" s="93"/>
      <c r="AO4014" s="93"/>
      <c r="AT4014" s="263"/>
      <c r="AU4014" s="264"/>
      <c r="BC4014" s="211" t="s">
        <v>7984</v>
      </c>
      <c r="BD4014" s="212">
        <v>3740.59</v>
      </c>
    </row>
    <row r="4015" spans="25:56" x14ac:dyDescent="0.55000000000000004">
      <c r="Y4015" t="s">
        <v>33144</v>
      </c>
      <c r="Z4015">
        <v>674.54</v>
      </c>
      <c r="AB4015" s="276" t="s">
        <v>33568</v>
      </c>
      <c r="AC4015" s="277">
        <v>8082</v>
      </c>
      <c r="AE4015" s="246" t="s">
        <v>40212</v>
      </c>
      <c r="AF4015" s="247">
        <v>2018805.14</v>
      </c>
      <c r="AH4015" s="226" t="s">
        <v>52116</v>
      </c>
      <c r="AI4015" s="227">
        <v>2090.92</v>
      </c>
      <c r="AK4015" s="207" t="s">
        <v>13363</v>
      </c>
      <c r="AL4015" s="208">
        <v>21088.76</v>
      </c>
      <c r="AM4015" s="93"/>
      <c r="AN4015" s="93"/>
      <c r="AO4015" s="93"/>
      <c r="AT4015" s="263"/>
      <c r="AU4015" s="264"/>
      <c r="BC4015" s="211" t="s">
        <v>8171</v>
      </c>
      <c r="BD4015" s="212">
        <v>34487.9</v>
      </c>
    </row>
    <row r="4016" spans="25:56" x14ac:dyDescent="0.55000000000000004">
      <c r="Y4016" t="s">
        <v>15983</v>
      </c>
      <c r="Z4016" s="284">
        <v>2490</v>
      </c>
      <c r="AB4016" s="276" t="s">
        <v>33570</v>
      </c>
      <c r="AC4016" s="277">
        <v>14927.98</v>
      </c>
      <c r="AE4016" s="246" t="s">
        <v>39045</v>
      </c>
      <c r="AF4016" s="247">
        <v>34839.69</v>
      </c>
      <c r="AH4016" s="226" t="s">
        <v>48781</v>
      </c>
      <c r="AI4016" s="227">
        <v>22967.08</v>
      </c>
      <c r="AK4016" s="207" t="s">
        <v>18420</v>
      </c>
      <c r="AL4016" s="208">
        <v>4575</v>
      </c>
      <c r="AM4016" s="93"/>
      <c r="AN4016" s="93"/>
      <c r="AO4016" s="93"/>
      <c r="AT4016" s="263"/>
      <c r="AU4016" s="264"/>
      <c r="BC4016" s="211" t="s">
        <v>8454</v>
      </c>
      <c r="BD4016" s="212">
        <v>102684.53</v>
      </c>
    </row>
    <row r="4017" spans="25:56" x14ac:dyDescent="0.55000000000000004">
      <c r="Y4017" t="s">
        <v>15986</v>
      </c>
      <c r="Z4017" s="284">
        <v>4070.13</v>
      </c>
      <c r="AB4017" s="276" t="s">
        <v>67597</v>
      </c>
      <c r="AC4017" s="277">
        <v>4575</v>
      </c>
      <c r="AE4017" s="246" t="s">
        <v>57347</v>
      </c>
      <c r="AF4017" s="247">
        <v>20390.21</v>
      </c>
      <c r="AH4017" s="226" t="s">
        <v>18478</v>
      </c>
      <c r="AI4017" s="227">
        <v>223341.16</v>
      </c>
      <c r="AK4017" s="207" t="s">
        <v>18421</v>
      </c>
      <c r="AL4017" s="208">
        <v>11990</v>
      </c>
      <c r="AM4017" s="93"/>
      <c r="AN4017" s="93"/>
      <c r="AO4017" s="93"/>
      <c r="AT4017" s="263"/>
      <c r="AU4017" s="264"/>
      <c r="BC4017" s="211" t="s">
        <v>8609</v>
      </c>
      <c r="BD4017" s="212">
        <v>385696.35</v>
      </c>
    </row>
    <row r="4018" spans="25:56" x14ac:dyDescent="0.55000000000000004">
      <c r="Y4018" t="s">
        <v>50599</v>
      </c>
      <c r="Z4018" s="284">
        <v>6853.67</v>
      </c>
      <c r="AB4018" s="276" t="s">
        <v>67598</v>
      </c>
      <c r="AC4018" s="277">
        <v>1667</v>
      </c>
      <c r="AE4018" s="246" t="s">
        <v>48803</v>
      </c>
      <c r="AF4018" s="247">
        <v>81207.77</v>
      </c>
      <c r="AH4018" s="226" t="s">
        <v>52117</v>
      </c>
      <c r="AI4018" s="227">
        <v>48577.9</v>
      </c>
      <c r="AK4018" s="207" t="s">
        <v>18422</v>
      </c>
      <c r="AL4018" s="208">
        <v>300</v>
      </c>
      <c r="AM4018" s="93"/>
      <c r="AN4018" s="93"/>
      <c r="AO4018" s="93"/>
      <c r="AT4018" s="263"/>
      <c r="AU4018" s="264"/>
      <c r="BC4018" s="211" t="s">
        <v>8835</v>
      </c>
      <c r="BD4018" s="212">
        <v>21134.7</v>
      </c>
    </row>
    <row r="4019" spans="25:56" x14ac:dyDescent="0.55000000000000004">
      <c r="Y4019" t="s">
        <v>16027</v>
      </c>
      <c r="Z4019">
        <v>416.76</v>
      </c>
      <c r="AB4019" s="276" t="s">
        <v>55125</v>
      </c>
      <c r="AC4019" s="277">
        <v>11725.18</v>
      </c>
      <c r="AE4019" s="246" t="s">
        <v>39046</v>
      </c>
      <c r="AF4019" s="247">
        <v>187669.47</v>
      </c>
      <c r="AH4019" s="226" t="s">
        <v>52118</v>
      </c>
      <c r="AI4019" s="227">
        <v>47485.16</v>
      </c>
      <c r="AK4019" s="207" t="s">
        <v>18423</v>
      </c>
      <c r="AL4019" s="208">
        <v>7184.25</v>
      </c>
      <c r="AM4019" s="93"/>
      <c r="AN4019" s="93"/>
      <c r="AO4019" s="93"/>
      <c r="AT4019" s="263"/>
      <c r="AU4019" s="264"/>
      <c r="BC4019" s="211" t="s">
        <v>9141</v>
      </c>
      <c r="BD4019" s="212">
        <v>447430.45</v>
      </c>
    </row>
    <row r="4020" spans="25:56" x14ac:dyDescent="0.55000000000000004">
      <c r="Y4020" t="s">
        <v>16029</v>
      </c>
      <c r="Z4020">
        <v>816.21</v>
      </c>
      <c r="AB4020" s="276" t="s">
        <v>20393</v>
      </c>
      <c r="AC4020" s="277">
        <v>6878.96</v>
      </c>
      <c r="AE4020" s="246" t="s">
        <v>55971</v>
      </c>
      <c r="AF4020" s="247">
        <v>56063.49</v>
      </c>
      <c r="AH4020" s="226" t="s">
        <v>52119</v>
      </c>
      <c r="AI4020" s="227">
        <v>47287.95</v>
      </c>
      <c r="AK4020" s="207" t="s">
        <v>13364</v>
      </c>
      <c r="AL4020" s="208">
        <v>157522.48000000001</v>
      </c>
      <c r="AM4020" s="93"/>
      <c r="AN4020" s="93"/>
      <c r="AO4020" s="93"/>
      <c r="AT4020" s="263"/>
      <c r="AU4020" s="264"/>
      <c r="BC4020" s="211" t="s">
        <v>9433</v>
      </c>
      <c r="BD4020" s="212">
        <v>751824.92</v>
      </c>
    </row>
    <row r="4021" spans="25:56" x14ac:dyDescent="0.55000000000000004">
      <c r="Y4021" t="s">
        <v>31681</v>
      </c>
      <c r="Z4021" s="284">
        <v>12663.41</v>
      </c>
      <c r="AB4021" s="276" t="s">
        <v>39165</v>
      </c>
      <c r="AC4021" s="277">
        <v>15401.6</v>
      </c>
      <c r="AE4021" s="246" t="s">
        <v>39047</v>
      </c>
      <c r="AF4021" s="247">
        <v>98631.32</v>
      </c>
      <c r="AH4021" s="226" t="s">
        <v>52120</v>
      </c>
      <c r="AI4021" s="227">
        <v>11138.32</v>
      </c>
      <c r="AK4021" s="207" t="s">
        <v>18424</v>
      </c>
      <c r="AL4021" s="208">
        <v>73243.990000000005</v>
      </c>
      <c r="AM4021" s="93"/>
      <c r="AN4021" s="93"/>
      <c r="AO4021" s="93"/>
      <c r="AT4021" s="263"/>
      <c r="AU4021" s="264"/>
      <c r="BC4021" s="211" t="s">
        <v>9580</v>
      </c>
      <c r="BD4021" s="212">
        <v>30125</v>
      </c>
    </row>
    <row r="4022" spans="25:56" x14ac:dyDescent="0.55000000000000004">
      <c r="Y4022" t="s">
        <v>16060</v>
      </c>
      <c r="Z4022">
        <v>968.75</v>
      </c>
      <c r="AB4022" s="276" t="s">
        <v>39166</v>
      </c>
      <c r="AC4022" s="277">
        <v>-55.53</v>
      </c>
      <c r="AE4022" s="246" t="s">
        <v>39048</v>
      </c>
      <c r="AF4022" s="247">
        <v>381066.66</v>
      </c>
      <c r="AH4022" s="226" t="s">
        <v>52121</v>
      </c>
      <c r="AI4022" s="227">
        <v>18823.11</v>
      </c>
      <c r="AK4022" s="207" t="s">
        <v>18425</v>
      </c>
      <c r="AL4022" s="208">
        <v>101.95</v>
      </c>
      <c r="AM4022" s="93"/>
      <c r="AN4022" s="93"/>
      <c r="AO4022" s="93"/>
      <c r="AT4022" s="263"/>
      <c r="AU4022" s="264"/>
      <c r="BC4022" s="211" t="s">
        <v>11002</v>
      </c>
      <c r="BD4022" s="212">
        <v>1735.85</v>
      </c>
    </row>
    <row r="4023" spans="25:56" x14ac:dyDescent="0.55000000000000004">
      <c r="Y4023" t="s">
        <v>16061</v>
      </c>
      <c r="Z4023" s="284">
        <v>2817.62</v>
      </c>
      <c r="AB4023" s="276" t="s">
        <v>67599</v>
      </c>
      <c r="AC4023" s="277">
        <v>398.57</v>
      </c>
      <c r="AE4023" s="246" t="s">
        <v>55037</v>
      </c>
      <c r="AF4023" s="247">
        <v>12700.61</v>
      </c>
      <c r="AH4023" s="226" t="s">
        <v>52122</v>
      </c>
      <c r="AI4023" s="227">
        <v>5453.04</v>
      </c>
      <c r="AK4023" s="207" t="s">
        <v>13365</v>
      </c>
      <c r="AL4023" s="208">
        <v>0.2</v>
      </c>
      <c r="AM4023" s="93"/>
      <c r="AN4023" s="93"/>
      <c r="AO4023" s="93"/>
      <c r="AT4023" s="263"/>
      <c r="AU4023" s="264"/>
      <c r="BC4023" s="211" t="s">
        <v>9695</v>
      </c>
      <c r="BD4023" s="212">
        <v>33469.910000000003</v>
      </c>
    </row>
    <row r="4024" spans="25:56" x14ac:dyDescent="0.55000000000000004">
      <c r="Y4024" t="s">
        <v>69203</v>
      </c>
      <c r="Z4024" s="284">
        <v>17499.990000000002</v>
      </c>
      <c r="AB4024" s="276" t="s">
        <v>58249</v>
      </c>
      <c r="AC4024" s="277">
        <v>20060.97</v>
      </c>
      <c r="AE4024" s="246" t="s">
        <v>52145</v>
      </c>
      <c r="AF4024" s="247">
        <v>971.61</v>
      </c>
      <c r="AH4024" s="226" t="s">
        <v>52123</v>
      </c>
      <c r="AI4024" s="227">
        <v>18267.91</v>
      </c>
      <c r="AK4024" s="207" t="s">
        <v>13366</v>
      </c>
      <c r="AL4024" s="208">
        <v>26977.37</v>
      </c>
      <c r="AM4024" s="93"/>
      <c r="AN4024" s="93"/>
      <c r="AO4024" s="93"/>
      <c r="AT4024" s="263"/>
      <c r="AU4024" s="264"/>
      <c r="BC4024" s="211" t="s">
        <v>11436</v>
      </c>
      <c r="BD4024" s="212">
        <v>2512.0100000000002</v>
      </c>
    </row>
    <row r="4025" spans="25:56" x14ac:dyDescent="0.55000000000000004">
      <c r="Y4025" t="s">
        <v>56764</v>
      </c>
      <c r="Z4025" s="284">
        <v>15496.88</v>
      </c>
      <c r="AB4025" s="276" t="s">
        <v>20394</v>
      </c>
      <c r="AC4025" s="277">
        <v>8686.93</v>
      </c>
      <c r="AE4025" s="246" t="s">
        <v>52146</v>
      </c>
      <c r="AF4025" s="247">
        <v>3111.64</v>
      </c>
      <c r="AH4025" s="226" t="s">
        <v>52124</v>
      </c>
      <c r="AI4025" s="227">
        <v>21892.6</v>
      </c>
      <c r="AK4025" s="207" t="s">
        <v>18426</v>
      </c>
      <c r="AL4025" s="208">
        <v>313286.73</v>
      </c>
      <c r="AM4025" s="93"/>
      <c r="AN4025" s="93"/>
      <c r="AO4025" s="93"/>
      <c r="AT4025" s="263"/>
      <c r="AU4025" s="264"/>
      <c r="BC4025" s="211" t="s">
        <v>11708</v>
      </c>
      <c r="BD4025" s="212">
        <v>370040.32000000001</v>
      </c>
    </row>
    <row r="4026" spans="25:56" x14ac:dyDescent="0.55000000000000004">
      <c r="Y4026" t="s">
        <v>16096</v>
      </c>
      <c r="Z4026" s="284">
        <v>13334.12</v>
      </c>
      <c r="AB4026" s="276" t="s">
        <v>35042</v>
      </c>
      <c r="AC4026" s="277">
        <v>53245.65</v>
      </c>
      <c r="AE4026" s="246" t="s">
        <v>52147</v>
      </c>
      <c r="AF4026" s="247">
        <v>826.22</v>
      </c>
      <c r="AH4026" s="226" t="s">
        <v>33370</v>
      </c>
      <c r="AI4026" s="227">
        <v>122324.57</v>
      </c>
      <c r="AK4026" s="207" t="s">
        <v>18427</v>
      </c>
      <c r="AL4026" s="208">
        <v>29686.7</v>
      </c>
      <c r="AM4026" s="93"/>
      <c r="AN4026" s="93"/>
      <c r="AO4026" s="93"/>
      <c r="AT4026" s="263"/>
      <c r="AU4026" s="264"/>
      <c r="BC4026" s="211" t="s">
        <v>10052</v>
      </c>
      <c r="BD4026" s="212">
        <v>3225109.03</v>
      </c>
    </row>
    <row r="4027" spans="25:56" x14ac:dyDescent="0.55000000000000004">
      <c r="Y4027" t="s">
        <v>58001</v>
      </c>
      <c r="Z4027" s="284">
        <v>2065.2199999999998</v>
      </c>
      <c r="AB4027" s="276" t="s">
        <v>20395</v>
      </c>
      <c r="AC4027" s="277">
        <v>52563.94</v>
      </c>
      <c r="AE4027" s="246" t="s">
        <v>64161</v>
      </c>
      <c r="AF4027" s="247">
        <v>827.09</v>
      </c>
      <c r="AH4027" s="226" t="s">
        <v>48782</v>
      </c>
      <c r="AI4027" s="227">
        <v>36780.06</v>
      </c>
      <c r="AK4027" s="207" t="s">
        <v>18428</v>
      </c>
      <c r="AL4027" s="208">
        <v>8011.92</v>
      </c>
      <c r="AM4027" s="93"/>
      <c r="AN4027" s="93"/>
      <c r="AO4027" s="93"/>
      <c r="AT4027" s="263"/>
      <c r="AU4027" s="264"/>
      <c r="BC4027" s="211" t="s">
        <v>6862</v>
      </c>
      <c r="BD4027" s="212">
        <v>20622</v>
      </c>
    </row>
    <row r="4028" spans="25:56" x14ac:dyDescent="0.55000000000000004">
      <c r="Y4028" t="s">
        <v>16098</v>
      </c>
      <c r="Z4028" s="284">
        <v>3836.93</v>
      </c>
      <c r="AB4028" s="276" t="s">
        <v>56123</v>
      </c>
      <c r="AC4028" s="277">
        <v>1521.26</v>
      </c>
      <c r="AE4028" s="246" t="s">
        <v>52148</v>
      </c>
      <c r="AF4028" s="247">
        <v>153</v>
      </c>
      <c r="AH4028" s="226" t="s">
        <v>33371</v>
      </c>
      <c r="AI4028" s="227">
        <v>542712.6</v>
      </c>
      <c r="AK4028" s="207" t="s">
        <v>18429</v>
      </c>
      <c r="AL4028" s="208">
        <v>279.58</v>
      </c>
      <c r="AM4028" s="93"/>
      <c r="AN4028" s="93"/>
      <c r="AO4028" s="93"/>
      <c r="AT4028" s="263"/>
      <c r="AU4028" s="264"/>
      <c r="BC4028" s="211" t="s">
        <v>7017</v>
      </c>
      <c r="BD4028" s="212">
        <v>1103</v>
      </c>
    </row>
    <row r="4029" spans="25:56" x14ac:dyDescent="0.55000000000000004">
      <c r="Y4029" t="s">
        <v>16099</v>
      </c>
      <c r="Z4029" s="284">
        <v>1480.45</v>
      </c>
      <c r="AB4029" s="276" t="s">
        <v>63155</v>
      </c>
      <c r="AC4029" s="277">
        <v>16521.64</v>
      </c>
      <c r="AE4029" s="246" t="s">
        <v>49791</v>
      </c>
      <c r="AF4029" s="247">
        <v>185.4</v>
      </c>
      <c r="AH4029" s="226" t="s">
        <v>44683</v>
      </c>
      <c r="AI4029" s="227">
        <v>3367.33</v>
      </c>
      <c r="AK4029" s="207" t="s">
        <v>18430</v>
      </c>
      <c r="AL4029" s="208">
        <v>2619.6999999999998</v>
      </c>
      <c r="AM4029" s="93"/>
      <c r="AN4029" s="93"/>
      <c r="AO4029" s="93"/>
      <c r="AT4029" s="263"/>
      <c r="AU4029" s="264"/>
      <c r="BC4029" s="211" t="s">
        <v>7255</v>
      </c>
      <c r="BD4029" s="212">
        <v>332</v>
      </c>
    </row>
    <row r="4030" spans="25:56" x14ac:dyDescent="0.55000000000000004">
      <c r="Y4030" t="s">
        <v>16100</v>
      </c>
      <c r="Z4030" s="284">
        <v>5936.18</v>
      </c>
      <c r="AB4030" s="276" t="s">
        <v>56125</v>
      </c>
      <c r="AC4030" s="277">
        <v>1380.31</v>
      </c>
      <c r="AE4030" s="246" t="s">
        <v>61930</v>
      </c>
      <c r="AF4030" s="247">
        <v>3511.17</v>
      </c>
      <c r="AH4030" s="226" t="s">
        <v>34862</v>
      </c>
      <c r="AI4030" s="227">
        <v>143385.85</v>
      </c>
      <c r="AK4030" s="207" t="s">
        <v>18431</v>
      </c>
      <c r="AL4030" s="208">
        <v>6825.35</v>
      </c>
      <c r="AM4030" s="93"/>
      <c r="AN4030" s="93"/>
      <c r="AO4030" s="93"/>
      <c r="AT4030" s="263"/>
      <c r="AU4030" s="264"/>
      <c r="BC4030" s="211" t="s">
        <v>8172</v>
      </c>
      <c r="BD4030" s="212">
        <v>633</v>
      </c>
    </row>
    <row r="4031" spans="25:56" x14ac:dyDescent="0.55000000000000004">
      <c r="Y4031" t="s">
        <v>55565</v>
      </c>
      <c r="Z4031">
        <v>0.9</v>
      </c>
      <c r="AB4031" s="276" t="s">
        <v>56126</v>
      </c>
      <c r="AC4031" s="277">
        <v>4091.5</v>
      </c>
      <c r="AE4031" s="246" t="s">
        <v>52149</v>
      </c>
      <c r="AF4031" s="247">
        <v>191.65</v>
      </c>
      <c r="AH4031" s="226" t="s">
        <v>33372</v>
      </c>
      <c r="AI4031" s="227">
        <v>33044.17</v>
      </c>
      <c r="AK4031" s="207" t="s">
        <v>18432</v>
      </c>
      <c r="AL4031" s="208">
        <v>186799.93</v>
      </c>
      <c r="AM4031" s="93"/>
      <c r="AN4031" s="93"/>
      <c r="AO4031" s="93"/>
      <c r="AT4031" s="263"/>
      <c r="AU4031" s="264"/>
      <c r="BC4031" s="211" t="s">
        <v>8455</v>
      </c>
      <c r="BD4031" s="212">
        <v>11458</v>
      </c>
    </row>
    <row r="4032" spans="25:56" x14ac:dyDescent="0.55000000000000004">
      <c r="Y4032" t="s">
        <v>16491</v>
      </c>
      <c r="Z4032" s="284">
        <v>27495.56</v>
      </c>
      <c r="AB4032" s="276" t="s">
        <v>58251</v>
      </c>
      <c r="AC4032" s="277">
        <v>353.65</v>
      </c>
      <c r="AE4032" s="246" t="s">
        <v>49792</v>
      </c>
      <c r="AF4032" s="247">
        <v>350</v>
      </c>
      <c r="AH4032" s="226" t="s">
        <v>33373</v>
      </c>
      <c r="AI4032" s="227">
        <v>5928.51</v>
      </c>
      <c r="AK4032" s="207" t="s">
        <v>18433</v>
      </c>
      <c r="AL4032" s="208">
        <v>143211.99</v>
      </c>
      <c r="AM4032" s="93"/>
      <c r="AN4032" s="93"/>
      <c r="AO4032" s="93"/>
      <c r="AT4032" s="263"/>
      <c r="AU4032" s="264"/>
      <c r="BC4032" s="211" t="s">
        <v>8610</v>
      </c>
      <c r="BD4032" s="212">
        <v>5441</v>
      </c>
    </row>
    <row r="4033" spans="25:56" x14ac:dyDescent="0.55000000000000004">
      <c r="Y4033" t="s">
        <v>16492</v>
      </c>
      <c r="Z4033" s="284">
        <v>1889.22</v>
      </c>
      <c r="AB4033" s="276" t="s">
        <v>58252</v>
      </c>
      <c r="AC4033" s="277">
        <v>5366.96</v>
      </c>
      <c r="AE4033" s="246" t="s">
        <v>55038</v>
      </c>
      <c r="AF4033" s="247">
        <v>18000</v>
      </c>
      <c r="AH4033" s="226" t="s">
        <v>33374</v>
      </c>
      <c r="AI4033" s="227">
        <v>7886.7</v>
      </c>
      <c r="AK4033" s="207" t="s">
        <v>18434</v>
      </c>
      <c r="AL4033" s="208">
        <v>31672</v>
      </c>
      <c r="AM4033" s="93"/>
      <c r="AN4033" s="93"/>
      <c r="AO4033" s="93"/>
      <c r="AT4033" s="263"/>
      <c r="AU4033" s="264"/>
      <c r="BC4033" s="211" t="s">
        <v>8836</v>
      </c>
      <c r="BD4033" s="212">
        <v>2000</v>
      </c>
    </row>
    <row r="4034" spans="25:56" x14ac:dyDescent="0.55000000000000004">
      <c r="Y4034" t="s">
        <v>16493</v>
      </c>
      <c r="Z4034" s="284">
        <v>5482.06</v>
      </c>
      <c r="AB4034" s="276" t="s">
        <v>64282</v>
      </c>
      <c r="AC4034" s="277">
        <v>4531.97</v>
      </c>
      <c r="AE4034" s="246" t="s">
        <v>55039</v>
      </c>
      <c r="AF4034" s="247">
        <v>1377.01</v>
      </c>
      <c r="AH4034" s="226" t="s">
        <v>33375</v>
      </c>
      <c r="AI4034" s="227">
        <v>32017.29</v>
      </c>
      <c r="AK4034" s="207" t="s">
        <v>18435</v>
      </c>
      <c r="AL4034" s="208">
        <v>42789.1</v>
      </c>
      <c r="AM4034" s="93"/>
      <c r="AN4034" s="93"/>
      <c r="AO4034" s="93"/>
      <c r="AT4034" s="263"/>
      <c r="AU4034" s="264"/>
      <c r="BC4034" s="211" t="s">
        <v>9142</v>
      </c>
      <c r="BD4034" s="212">
        <v>1568</v>
      </c>
    </row>
    <row r="4035" spans="25:56" x14ac:dyDescent="0.55000000000000004">
      <c r="Y4035" t="s">
        <v>16494</v>
      </c>
      <c r="Z4035" s="284">
        <v>2312.61</v>
      </c>
      <c r="AB4035" s="276" t="s">
        <v>56127</v>
      </c>
      <c r="AC4035" s="277">
        <v>3408.62</v>
      </c>
      <c r="AE4035" s="246" t="s">
        <v>55040</v>
      </c>
      <c r="AF4035" s="247">
        <v>4410</v>
      </c>
      <c r="AH4035" s="226" t="s">
        <v>33376</v>
      </c>
      <c r="AI4035" s="227">
        <v>11243.43</v>
      </c>
      <c r="AK4035" s="207" t="s">
        <v>18436</v>
      </c>
      <c r="AL4035" s="208">
        <v>1587535.58</v>
      </c>
      <c r="AM4035" s="93"/>
      <c r="AN4035" s="93"/>
      <c r="AO4035" s="93"/>
      <c r="AT4035" s="263"/>
      <c r="AU4035" s="264"/>
      <c r="BC4035" s="211" t="s">
        <v>9581</v>
      </c>
      <c r="BD4035" s="212">
        <v>453</v>
      </c>
    </row>
    <row r="4036" spans="25:56" x14ac:dyDescent="0.55000000000000004">
      <c r="Y4036" t="s">
        <v>16495</v>
      </c>
      <c r="Z4036">
        <v>60.44</v>
      </c>
      <c r="AB4036" s="276" t="s">
        <v>56128</v>
      </c>
      <c r="AC4036" s="277">
        <v>24398.55</v>
      </c>
      <c r="AE4036" s="246" t="s">
        <v>61352</v>
      </c>
      <c r="AF4036" s="247">
        <v>1105.68</v>
      </c>
      <c r="AH4036" s="226" t="s">
        <v>33377</v>
      </c>
      <c r="AI4036" s="227">
        <v>17095.64</v>
      </c>
      <c r="AK4036" s="207" t="s">
        <v>18437</v>
      </c>
      <c r="AL4036" s="208">
        <v>7134.98</v>
      </c>
      <c r="AM4036" s="93"/>
      <c r="AN4036" s="93"/>
      <c r="AO4036" s="93"/>
      <c r="AT4036" s="263"/>
      <c r="AU4036" s="264"/>
      <c r="BC4036" s="211" t="s">
        <v>10053</v>
      </c>
      <c r="BD4036" s="212">
        <v>43610</v>
      </c>
    </row>
    <row r="4037" spans="25:56" x14ac:dyDescent="0.55000000000000004">
      <c r="Y4037" t="s">
        <v>16499</v>
      </c>
      <c r="Z4037" s="284">
        <v>19910.87</v>
      </c>
      <c r="AB4037" s="276" t="s">
        <v>67600</v>
      </c>
      <c r="AC4037" s="277">
        <v>1740.36</v>
      </c>
      <c r="AE4037" s="246" t="s">
        <v>59009</v>
      </c>
      <c r="AF4037" s="247">
        <v>17280</v>
      </c>
      <c r="AH4037" s="226" t="s">
        <v>33378</v>
      </c>
      <c r="AI4037" s="227">
        <v>5141975.08</v>
      </c>
      <c r="AK4037" s="207" t="s">
        <v>18438</v>
      </c>
      <c r="AL4037" s="208">
        <v>5481.72</v>
      </c>
      <c r="AM4037" s="93"/>
      <c r="AN4037" s="93"/>
      <c r="AO4037" s="93"/>
      <c r="AT4037" s="263"/>
      <c r="AU4037" s="264"/>
      <c r="BC4037" s="211" t="s">
        <v>6863</v>
      </c>
      <c r="BD4037" s="212">
        <v>390983.62</v>
      </c>
    </row>
    <row r="4038" spans="25:56" x14ac:dyDescent="0.55000000000000004">
      <c r="Y4038" t="s">
        <v>16522</v>
      </c>
      <c r="Z4038" s="284">
        <v>11783.48</v>
      </c>
      <c r="AB4038" s="276" t="s">
        <v>56129</v>
      </c>
      <c r="AC4038" s="277">
        <v>1999.6</v>
      </c>
      <c r="AE4038" s="246" t="s">
        <v>59010</v>
      </c>
      <c r="AF4038" s="247">
        <v>1215.83</v>
      </c>
      <c r="AH4038" s="226" t="s">
        <v>40208</v>
      </c>
      <c r="AI4038" s="227">
        <v>13703.5</v>
      </c>
      <c r="AK4038" s="207" t="s">
        <v>18439</v>
      </c>
      <c r="AL4038" s="208">
        <v>192.56</v>
      </c>
      <c r="AM4038" s="93"/>
      <c r="AN4038" s="93"/>
      <c r="AO4038" s="93"/>
      <c r="AT4038" s="263"/>
      <c r="AU4038" s="264"/>
      <c r="BC4038" s="211" t="s">
        <v>7256</v>
      </c>
      <c r="BD4038" s="212">
        <v>17878.79</v>
      </c>
    </row>
    <row r="4039" spans="25:56" x14ac:dyDescent="0.55000000000000004">
      <c r="Y4039" t="s">
        <v>16523</v>
      </c>
      <c r="Z4039" s="284">
        <v>112121.82</v>
      </c>
      <c r="AB4039" s="276" t="s">
        <v>56130</v>
      </c>
      <c r="AC4039" s="277">
        <v>5755.6</v>
      </c>
      <c r="AE4039" s="246" t="s">
        <v>59011</v>
      </c>
      <c r="AF4039" s="247">
        <v>4233.6000000000004</v>
      </c>
      <c r="AH4039" s="226" t="s">
        <v>34863</v>
      </c>
      <c r="AI4039" s="227">
        <v>69.849999999999994</v>
      </c>
      <c r="AK4039" s="207" t="s">
        <v>13367</v>
      </c>
      <c r="AL4039" s="208">
        <v>5459.77</v>
      </c>
      <c r="AM4039" s="93"/>
      <c r="AN4039" s="93"/>
      <c r="AO4039" s="93"/>
      <c r="AT4039" s="263"/>
      <c r="AU4039" s="264"/>
      <c r="BC4039" s="211" t="s">
        <v>7550</v>
      </c>
      <c r="BD4039" s="212">
        <v>264452</v>
      </c>
    </row>
    <row r="4040" spans="25:56" x14ac:dyDescent="0.55000000000000004">
      <c r="Y4040" t="s">
        <v>16557</v>
      </c>
      <c r="Z4040" s="284">
        <v>4305.1000000000004</v>
      </c>
      <c r="AB4040" s="276" t="s">
        <v>63569</v>
      </c>
      <c r="AC4040" s="277">
        <v>42136.25</v>
      </c>
      <c r="AE4040" s="246" t="s">
        <v>59012</v>
      </c>
      <c r="AF4040" s="247">
        <v>2010.24</v>
      </c>
      <c r="AH4040" s="226" t="s">
        <v>33379</v>
      </c>
      <c r="AI4040" s="227">
        <v>464701.43</v>
      </c>
      <c r="AK4040" s="207" t="s">
        <v>13368</v>
      </c>
      <c r="AL4040" s="208">
        <v>6293.56</v>
      </c>
      <c r="AM4040" s="93"/>
      <c r="AN4040" s="93"/>
      <c r="AO4040" s="93"/>
      <c r="AT4040" s="263"/>
      <c r="AU4040" s="264"/>
      <c r="BC4040" s="211" t="s">
        <v>7672</v>
      </c>
      <c r="BD4040" s="212">
        <v>903426.83</v>
      </c>
    </row>
    <row r="4041" spans="25:56" x14ac:dyDescent="0.55000000000000004">
      <c r="Y4041" t="s">
        <v>69213</v>
      </c>
      <c r="Z4041" s="284">
        <v>1000</v>
      </c>
      <c r="AB4041" s="276" t="s">
        <v>52420</v>
      </c>
      <c r="AC4041" s="277">
        <v>2594.4</v>
      </c>
      <c r="AE4041" s="246" t="s">
        <v>61353</v>
      </c>
      <c r="AF4041" s="247">
        <v>124.33</v>
      </c>
      <c r="AH4041" s="226" t="s">
        <v>33380</v>
      </c>
      <c r="AI4041" s="227">
        <v>66948.67</v>
      </c>
      <c r="AK4041" s="207" t="s">
        <v>18440</v>
      </c>
      <c r="AL4041" s="208">
        <v>6642.11</v>
      </c>
      <c r="AM4041" s="93"/>
      <c r="AN4041" s="93"/>
      <c r="AO4041" s="93"/>
      <c r="AT4041" s="263"/>
      <c r="AU4041" s="264"/>
      <c r="BC4041" s="211" t="s">
        <v>7949</v>
      </c>
      <c r="BD4041" s="212">
        <v>35656.639999999999</v>
      </c>
    </row>
    <row r="4042" spans="25:56" x14ac:dyDescent="0.55000000000000004">
      <c r="Y4042" t="s">
        <v>16587</v>
      </c>
      <c r="Z4042" s="284">
        <v>42677.08</v>
      </c>
      <c r="AB4042" s="276" t="s">
        <v>52421</v>
      </c>
      <c r="AC4042" s="277">
        <v>972.89</v>
      </c>
      <c r="AE4042" s="246" t="s">
        <v>63647</v>
      </c>
      <c r="AF4042" s="247">
        <v>15437.51</v>
      </c>
      <c r="AH4042" s="226" t="s">
        <v>34864</v>
      </c>
      <c r="AI4042" s="227">
        <v>33906.42</v>
      </c>
      <c r="AK4042" s="207" t="s">
        <v>18441</v>
      </c>
      <c r="AL4042" s="208">
        <v>19242.75</v>
      </c>
      <c r="AM4042" s="93"/>
      <c r="AN4042" s="93"/>
      <c r="AO4042" s="93"/>
      <c r="AT4042" s="263"/>
      <c r="AU4042" s="264"/>
      <c r="BC4042" s="211" t="s">
        <v>8173</v>
      </c>
      <c r="BD4042" s="212">
        <v>150901.88</v>
      </c>
    </row>
    <row r="4043" spans="25:56" x14ac:dyDescent="0.55000000000000004">
      <c r="Y4043" t="s">
        <v>16588</v>
      </c>
      <c r="Z4043" s="284">
        <v>39970.22</v>
      </c>
      <c r="AB4043" s="276" t="s">
        <v>33572</v>
      </c>
      <c r="AC4043" s="277">
        <v>153553.35999999999</v>
      </c>
      <c r="AE4043" s="246" t="s">
        <v>63648</v>
      </c>
      <c r="AF4043" s="247">
        <v>1180.95</v>
      </c>
      <c r="AH4043" s="226" t="s">
        <v>39035</v>
      </c>
      <c r="AI4043" s="227">
        <v>213983.59</v>
      </c>
      <c r="AK4043" s="207" t="s">
        <v>18442</v>
      </c>
      <c r="AL4043" s="208">
        <v>254</v>
      </c>
      <c r="AM4043" s="93"/>
      <c r="AN4043" s="93"/>
      <c r="AO4043" s="93"/>
      <c r="AT4043" s="263"/>
      <c r="AU4043" s="264"/>
      <c r="BC4043" s="211" t="s">
        <v>8456</v>
      </c>
      <c r="BD4043" s="212">
        <v>194352</v>
      </c>
    </row>
    <row r="4044" spans="25:56" x14ac:dyDescent="0.55000000000000004">
      <c r="Y4044" t="s">
        <v>16590</v>
      </c>
      <c r="Z4044" s="284">
        <v>34294.449999999997</v>
      </c>
      <c r="AB4044" s="276" t="s">
        <v>56131</v>
      </c>
      <c r="AC4044" s="277">
        <v>118551</v>
      </c>
      <c r="AE4044" s="246" t="s">
        <v>63649</v>
      </c>
      <c r="AF4044" s="247">
        <v>3782.2</v>
      </c>
      <c r="AH4044" s="226" t="s">
        <v>42325</v>
      </c>
      <c r="AI4044" s="227">
        <v>810170.86</v>
      </c>
      <c r="AK4044" s="207" t="s">
        <v>13369</v>
      </c>
      <c r="AL4044" s="208">
        <v>3051.16</v>
      </c>
      <c r="AM4044" s="93"/>
      <c r="AN4044" s="93"/>
      <c r="AO4044" s="93"/>
      <c r="AT4044" s="263"/>
      <c r="AU4044" s="264"/>
      <c r="BC4044" s="211" t="s">
        <v>8611</v>
      </c>
      <c r="BD4044" s="212">
        <v>241524.35</v>
      </c>
    </row>
    <row r="4045" spans="25:56" x14ac:dyDescent="0.55000000000000004">
      <c r="Y4045" t="s">
        <v>59965</v>
      </c>
      <c r="Z4045" s="284">
        <v>9085.34</v>
      </c>
      <c r="AB4045" s="276" t="s">
        <v>67601</v>
      </c>
      <c r="AC4045" s="277">
        <v>54.4</v>
      </c>
      <c r="AE4045" s="246" t="s">
        <v>63102</v>
      </c>
      <c r="AF4045" s="247">
        <v>23000</v>
      </c>
      <c r="AH4045" s="226" t="s">
        <v>52125</v>
      </c>
      <c r="AI4045" s="227">
        <v>-19074.189999999999</v>
      </c>
      <c r="AK4045" s="207" t="s">
        <v>18443</v>
      </c>
      <c r="AL4045" s="208">
        <v>11998.93</v>
      </c>
      <c r="AM4045" s="93"/>
      <c r="AN4045" s="93"/>
      <c r="AO4045" s="93"/>
      <c r="AT4045" s="263"/>
      <c r="AU4045" s="264"/>
      <c r="BC4045" s="211" t="s">
        <v>8837</v>
      </c>
      <c r="BD4045" s="212">
        <v>28813</v>
      </c>
    </row>
    <row r="4046" spans="25:56" x14ac:dyDescent="0.55000000000000004">
      <c r="Y4046" t="s">
        <v>71784</v>
      </c>
      <c r="Z4046" s="284">
        <v>6364.14</v>
      </c>
      <c r="AB4046" s="276" t="s">
        <v>39168</v>
      </c>
      <c r="AC4046" s="277">
        <v>152958.89000000001</v>
      </c>
      <c r="AE4046" s="246" t="s">
        <v>64162</v>
      </c>
      <c r="AF4046" s="247">
        <v>929.45</v>
      </c>
      <c r="AH4046" s="226" t="s">
        <v>33381</v>
      </c>
      <c r="AI4046" s="227">
        <v>387000.17</v>
      </c>
      <c r="AK4046" s="207" t="s">
        <v>18444</v>
      </c>
      <c r="AL4046" s="208">
        <v>52544.160000000003</v>
      </c>
      <c r="AM4046" s="93"/>
      <c r="AN4046" s="93"/>
      <c r="AO4046" s="93"/>
      <c r="AT4046" s="263"/>
      <c r="AU4046" s="264"/>
      <c r="BC4046" s="211" t="s">
        <v>9143</v>
      </c>
      <c r="BD4046" s="212">
        <v>180123.15</v>
      </c>
    </row>
    <row r="4047" spans="25:56" x14ac:dyDescent="0.55000000000000004">
      <c r="Y4047" t="s">
        <v>17301</v>
      </c>
      <c r="Z4047" s="284">
        <v>1181.8900000000001</v>
      </c>
      <c r="AB4047" s="276" t="s">
        <v>55126</v>
      </c>
      <c r="AC4047" s="277">
        <v>208718.8</v>
      </c>
      <c r="AE4047" s="246" t="s">
        <v>63650</v>
      </c>
      <c r="AF4047" s="247">
        <v>1030.97</v>
      </c>
      <c r="AH4047" s="226" t="s">
        <v>34865</v>
      </c>
      <c r="AI4047" s="227">
        <v>110658.75</v>
      </c>
      <c r="AK4047" s="207" t="s">
        <v>18445</v>
      </c>
      <c r="AL4047" s="208">
        <v>15107.54</v>
      </c>
      <c r="AM4047" s="93"/>
      <c r="AN4047" s="93"/>
      <c r="AO4047" s="93"/>
      <c r="AT4047" s="263"/>
      <c r="AU4047" s="264"/>
      <c r="BC4047" s="211" t="s">
        <v>9434</v>
      </c>
      <c r="BD4047" s="212">
        <v>2557547.5699999998</v>
      </c>
    </row>
    <row r="4048" spans="25:56" x14ac:dyDescent="0.55000000000000004">
      <c r="Y4048" t="s">
        <v>54254</v>
      </c>
      <c r="Z4048" s="284">
        <v>3000</v>
      </c>
      <c r="AB4048" s="276" t="s">
        <v>39169</v>
      </c>
      <c r="AC4048" s="277">
        <v>80931.88</v>
      </c>
      <c r="AE4048" s="246" t="s">
        <v>59013</v>
      </c>
      <c r="AF4048" s="247">
        <v>1240</v>
      </c>
      <c r="AH4048" s="226" t="s">
        <v>34866</v>
      </c>
      <c r="AI4048" s="227">
        <v>16240.23</v>
      </c>
      <c r="AK4048" s="207" t="s">
        <v>18446</v>
      </c>
      <c r="AL4048" s="208">
        <v>2793.36</v>
      </c>
      <c r="AM4048" s="93"/>
      <c r="AN4048" s="93"/>
      <c r="AO4048" s="93"/>
      <c r="AT4048" s="263"/>
      <c r="AU4048" s="264"/>
      <c r="BC4048" s="211" t="s">
        <v>9622</v>
      </c>
      <c r="BD4048" s="212">
        <v>33682.370000000003</v>
      </c>
    </row>
    <row r="4049" spans="25:56" x14ac:dyDescent="0.55000000000000004">
      <c r="Y4049" t="s">
        <v>17304</v>
      </c>
      <c r="Z4049" s="284">
        <v>5238.2700000000004</v>
      </c>
      <c r="AB4049" s="276" t="s">
        <v>67602</v>
      </c>
      <c r="AC4049" s="277">
        <v>68932.34</v>
      </c>
      <c r="AE4049" s="246" t="s">
        <v>59553</v>
      </c>
      <c r="AF4049" s="247">
        <v>7905</v>
      </c>
      <c r="AH4049" s="226" t="s">
        <v>34867</v>
      </c>
      <c r="AI4049" s="227">
        <v>24379.599999999999</v>
      </c>
      <c r="AK4049" s="207" t="s">
        <v>18447</v>
      </c>
      <c r="AL4049" s="208">
        <v>5416.08</v>
      </c>
      <c r="AM4049" s="93"/>
      <c r="AN4049" s="93"/>
      <c r="AO4049" s="93"/>
      <c r="AT4049" s="263"/>
      <c r="AU4049" s="264"/>
      <c r="BC4049" s="211" t="s">
        <v>11437</v>
      </c>
      <c r="BD4049" s="212">
        <v>80428.399999999994</v>
      </c>
    </row>
    <row r="4050" spans="25:56" x14ac:dyDescent="0.55000000000000004">
      <c r="Y4050" t="s">
        <v>17734</v>
      </c>
      <c r="Z4050" s="284">
        <v>5982.28</v>
      </c>
      <c r="AB4050" s="276" t="s">
        <v>56132</v>
      </c>
      <c r="AC4050" s="277">
        <v>157092.95000000001</v>
      </c>
      <c r="AE4050" s="246" t="s">
        <v>59014</v>
      </c>
      <c r="AF4050" s="247">
        <v>688.3</v>
      </c>
      <c r="AH4050" s="226" t="s">
        <v>34868</v>
      </c>
      <c r="AI4050" s="227">
        <v>760.96</v>
      </c>
      <c r="AK4050" s="207" t="s">
        <v>18448</v>
      </c>
      <c r="AL4050" s="208">
        <v>130.88999999999999</v>
      </c>
      <c r="AM4050" s="93"/>
      <c r="AN4050" s="93"/>
      <c r="AO4050" s="93"/>
      <c r="AT4050" s="263"/>
      <c r="AU4050" s="264"/>
      <c r="BC4050" s="211" t="s">
        <v>11709</v>
      </c>
      <c r="BD4050" s="212">
        <v>1627893.83</v>
      </c>
    </row>
    <row r="4051" spans="25:56" x14ac:dyDescent="0.55000000000000004">
      <c r="Y4051" t="s">
        <v>34763</v>
      </c>
      <c r="Z4051" s="284">
        <v>7877.4</v>
      </c>
      <c r="AB4051" s="276" t="s">
        <v>46930</v>
      </c>
      <c r="AC4051" s="277">
        <v>42019.15</v>
      </c>
      <c r="AE4051" s="246" t="s">
        <v>59015</v>
      </c>
      <c r="AF4051" s="247">
        <v>2240.54</v>
      </c>
      <c r="AH4051" s="226" t="s">
        <v>34869</v>
      </c>
      <c r="AI4051" s="227">
        <v>4787.3</v>
      </c>
      <c r="AK4051" s="207" t="s">
        <v>18449</v>
      </c>
      <c r="AL4051" s="208">
        <v>183266.37</v>
      </c>
      <c r="AM4051" s="93"/>
      <c r="AN4051" s="93"/>
      <c r="AO4051" s="93"/>
      <c r="AT4051" s="263"/>
      <c r="AU4051" s="264"/>
      <c r="BC4051" s="211" t="s">
        <v>12282</v>
      </c>
      <c r="BD4051" s="212">
        <v>5670</v>
      </c>
    </row>
    <row r="4052" spans="25:56" x14ac:dyDescent="0.55000000000000004">
      <c r="Y4052" t="s">
        <v>17737</v>
      </c>
      <c r="Z4052" s="284">
        <v>1054.49</v>
      </c>
      <c r="AB4052" s="276" t="s">
        <v>56133</v>
      </c>
      <c r="AC4052" s="277">
        <v>638967.80000000005</v>
      </c>
      <c r="AE4052" s="246" t="s">
        <v>61354</v>
      </c>
      <c r="AF4052" s="247">
        <v>752.64</v>
      </c>
      <c r="AH4052" s="226" t="s">
        <v>18479</v>
      </c>
      <c r="AI4052" s="227">
        <v>1468632.36</v>
      </c>
      <c r="AK4052" s="207" t="s">
        <v>18450</v>
      </c>
      <c r="AL4052" s="208">
        <v>32856.400000000001</v>
      </c>
      <c r="AM4052" s="93"/>
      <c r="AN4052" s="93"/>
      <c r="AO4052" s="93"/>
      <c r="AT4052" s="263"/>
      <c r="AU4052" s="264"/>
      <c r="BC4052" s="211" t="s">
        <v>10054</v>
      </c>
      <c r="BD4052" s="212">
        <v>6713334.4299999997</v>
      </c>
    </row>
    <row r="4053" spans="25:56" x14ac:dyDescent="0.55000000000000004">
      <c r="Y4053" t="s">
        <v>17738</v>
      </c>
      <c r="Z4053" s="284">
        <v>2018.24</v>
      </c>
      <c r="AB4053" s="276" t="s">
        <v>67603</v>
      </c>
      <c r="AC4053" s="277">
        <v>986.52</v>
      </c>
      <c r="AE4053" s="246" t="s">
        <v>60322</v>
      </c>
      <c r="AF4053" s="247">
        <v>4311.59</v>
      </c>
      <c r="AH4053" s="226" t="s">
        <v>42326</v>
      </c>
      <c r="AI4053" s="227">
        <v>520505.77</v>
      </c>
      <c r="AK4053" s="207" t="s">
        <v>18451</v>
      </c>
      <c r="AL4053" s="208">
        <v>65109.66</v>
      </c>
      <c r="AM4053" s="93"/>
      <c r="AN4053" s="93"/>
      <c r="AO4053" s="93"/>
      <c r="AT4053" s="263"/>
      <c r="AU4053" s="264"/>
      <c r="BC4053" s="211" t="s">
        <v>6864</v>
      </c>
      <c r="BD4053" s="212">
        <v>79168</v>
      </c>
    </row>
    <row r="4054" spans="25:56" x14ac:dyDescent="0.55000000000000004">
      <c r="Y4054" t="s">
        <v>34764</v>
      </c>
      <c r="Z4054" s="284">
        <v>1349.08</v>
      </c>
      <c r="AB4054" s="276" t="s">
        <v>56134</v>
      </c>
      <c r="AC4054" s="277">
        <v>16729.86</v>
      </c>
      <c r="AE4054" s="246" t="s">
        <v>13382</v>
      </c>
      <c r="AF4054" s="247">
        <v>219.05</v>
      </c>
      <c r="AH4054" s="226" t="s">
        <v>52126</v>
      </c>
      <c r="AI4054" s="227">
        <v>110335.05</v>
      </c>
      <c r="AK4054" s="207" t="s">
        <v>18452</v>
      </c>
      <c r="AL4054" s="208">
        <v>1980</v>
      </c>
      <c r="AM4054" s="93"/>
      <c r="AN4054" s="93"/>
      <c r="AO4054" s="93"/>
      <c r="AT4054" s="263"/>
      <c r="AU4054" s="264"/>
      <c r="BC4054" s="211" t="s">
        <v>7018</v>
      </c>
      <c r="BD4054" s="212">
        <v>3966</v>
      </c>
    </row>
    <row r="4055" spans="25:56" x14ac:dyDescent="0.55000000000000004">
      <c r="Y4055" t="s">
        <v>71785</v>
      </c>
      <c r="Z4055">
        <v>955.86</v>
      </c>
      <c r="AB4055" s="276" t="s">
        <v>39170</v>
      </c>
      <c r="AC4055" s="277">
        <v>2585371.87</v>
      </c>
      <c r="AE4055" s="246" t="s">
        <v>13386</v>
      </c>
      <c r="AF4055" s="247">
        <v>16.760000000000002</v>
      </c>
      <c r="AH4055" s="226" t="s">
        <v>52127</v>
      </c>
      <c r="AI4055" s="227">
        <v>8440.6200000000008</v>
      </c>
      <c r="AK4055" s="207" t="s">
        <v>18453</v>
      </c>
      <c r="AL4055" s="208">
        <v>48957.63</v>
      </c>
      <c r="AM4055" s="93"/>
      <c r="AN4055" s="93"/>
      <c r="AO4055" s="93"/>
      <c r="AT4055" s="263"/>
      <c r="AU4055" s="264"/>
      <c r="BC4055" s="211" t="s">
        <v>7257</v>
      </c>
      <c r="BD4055" s="212">
        <v>2072.98</v>
      </c>
    </row>
    <row r="4056" spans="25:56" x14ac:dyDescent="0.55000000000000004">
      <c r="Y4056" t="s">
        <v>17742</v>
      </c>
      <c r="Z4056" s="284">
        <v>5451.91</v>
      </c>
      <c r="AB4056" s="276" t="s">
        <v>42472</v>
      </c>
      <c r="AC4056" s="277">
        <v>469558.91</v>
      </c>
      <c r="AE4056" s="246" t="s">
        <v>13387</v>
      </c>
      <c r="AF4056" s="247">
        <v>53.67</v>
      </c>
      <c r="AH4056" s="226" t="s">
        <v>52128</v>
      </c>
      <c r="AI4056" s="227">
        <v>10737.33</v>
      </c>
      <c r="AK4056" s="207" t="s">
        <v>18454</v>
      </c>
      <c r="AL4056" s="208">
        <v>76213.75</v>
      </c>
      <c r="AM4056" s="93"/>
      <c r="AN4056" s="93"/>
      <c r="AO4056" s="93"/>
      <c r="AT4056" s="263"/>
      <c r="AU4056" s="264"/>
      <c r="BC4056" s="211" t="s">
        <v>7551</v>
      </c>
      <c r="BD4056" s="212">
        <v>20270</v>
      </c>
    </row>
    <row r="4057" spans="25:56" x14ac:dyDescent="0.55000000000000004">
      <c r="Y4057" t="s">
        <v>17743</v>
      </c>
      <c r="Z4057" s="284">
        <v>20301</v>
      </c>
      <c r="AB4057" s="276" t="s">
        <v>35044</v>
      </c>
      <c r="AC4057" s="277">
        <v>6265.45</v>
      </c>
      <c r="AE4057" s="246" t="s">
        <v>18630</v>
      </c>
      <c r="AF4057" s="247">
        <v>15305.44</v>
      </c>
      <c r="AH4057" s="226" t="s">
        <v>48783</v>
      </c>
      <c r="AI4057" s="227">
        <v>16202.14</v>
      </c>
      <c r="AK4057" s="207" t="s">
        <v>18455</v>
      </c>
      <c r="AL4057" s="208">
        <v>71498.83</v>
      </c>
      <c r="AM4057" s="93"/>
      <c r="AN4057" s="93"/>
      <c r="AO4057" s="93"/>
      <c r="AT4057" s="263"/>
      <c r="AU4057" s="264"/>
      <c r="BC4057" s="211" t="s">
        <v>7673</v>
      </c>
      <c r="BD4057" s="212">
        <v>90106.55</v>
      </c>
    </row>
    <row r="4058" spans="25:56" x14ac:dyDescent="0.55000000000000004">
      <c r="Y4058" t="s">
        <v>43177</v>
      </c>
      <c r="Z4058" s="284">
        <v>53875</v>
      </c>
      <c r="AB4058" s="276" t="s">
        <v>59067</v>
      </c>
      <c r="AC4058" s="277">
        <v>6049.4</v>
      </c>
      <c r="AE4058" s="246" t="s">
        <v>55041</v>
      </c>
      <c r="AF4058" s="247">
        <v>3160</v>
      </c>
      <c r="AH4058" s="226" t="s">
        <v>52129</v>
      </c>
      <c r="AI4058" s="227">
        <v>4870.6400000000003</v>
      </c>
      <c r="AK4058" s="207" t="s">
        <v>18456</v>
      </c>
      <c r="AL4058" s="208">
        <v>15105.6</v>
      </c>
      <c r="AM4058" s="93"/>
      <c r="AN4058" s="93"/>
      <c r="AO4058" s="93"/>
      <c r="AT4058" s="263"/>
      <c r="AU4058" s="264"/>
      <c r="BC4058" s="211" t="s">
        <v>7950</v>
      </c>
      <c r="BD4058" s="212">
        <v>6095</v>
      </c>
    </row>
    <row r="4059" spans="25:56" x14ac:dyDescent="0.55000000000000004">
      <c r="Y4059" t="s">
        <v>17975</v>
      </c>
      <c r="Z4059" s="284">
        <v>4729.05</v>
      </c>
      <c r="AB4059" s="276" t="s">
        <v>56135</v>
      </c>
      <c r="AC4059" s="277">
        <v>214540.66</v>
      </c>
      <c r="AE4059" s="246" t="s">
        <v>55972</v>
      </c>
      <c r="AF4059" s="247">
        <v>875.37</v>
      </c>
      <c r="AH4059" s="226" t="s">
        <v>48784</v>
      </c>
      <c r="AI4059" s="227">
        <v>231467.22</v>
      </c>
      <c r="AK4059" s="207" t="s">
        <v>18457</v>
      </c>
      <c r="AL4059" s="208">
        <v>66068.2</v>
      </c>
      <c r="AM4059" s="93"/>
      <c r="AN4059" s="93"/>
      <c r="AO4059" s="93"/>
      <c r="AT4059" s="263"/>
      <c r="AU4059" s="264"/>
      <c r="BC4059" s="211" t="s">
        <v>8174</v>
      </c>
      <c r="BD4059" s="212">
        <v>12239</v>
      </c>
    </row>
    <row r="4060" spans="25:56" x14ac:dyDescent="0.55000000000000004">
      <c r="Y4060" t="s">
        <v>71786</v>
      </c>
      <c r="Z4060" s="284">
        <v>1140</v>
      </c>
      <c r="AB4060" s="276" t="s">
        <v>58529</v>
      </c>
      <c r="AC4060" s="277">
        <v>34446.43</v>
      </c>
      <c r="AE4060" s="246" t="s">
        <v>55973</v>
      </c>
      <c r="AF4060" s="247">
        <v>7057.82</v>
      </c>
      <c r="AH4060" s="226" t="s">
        <v>48785</v>
      </c>
      <c r="AI4060" s="227">
        <v>2405.42</v>
      </c>
      <c r="AK4060" s="207" t="s">
        <v>18458</v>
      </c>
      <c r="AL4060" s="208">
        <v>78733.899999999994</v>
      </c>
      <c r="AM4060" s="93"/>
      <c r="AN4060" s="93"/>
      <c r="AO4060" s="93"/>
      <c r="AT4060" s="263"/>
      <c r="AU4060" s="264"/>
      <c r="BC4060" s="211" t="s">
        <v>8239</v>
      </c>
      <c r="BD4060" s="212">
        <v>11830</v>
      </c>
    </row>
    <row r="4061" spans="25:56" x14ac:dyDescent="0.55000000000000004">
      <c r="Y4061" t="s">
        <v>48443</v>
      </c>
      <c r="Z4061" s="284">
        <v>48838</v>
      </c>
      <c r="AB4061" s="276" t="s">
        <v>57444</v>
      </c>
      <c r="AC4061" s="277">
        <v>18264.599999999999</v>
      </c>
      <c r="AE4061" s="246" t="s">
        <v>55974</v>
      </c>
      <c r="AF4061" s="247">
        <v>17751.21</v>
      </c>
      <c r="AH4061" s="226" t="s">
        <v>47901</v>
      </c>
      <c r="AI4061" s="227">
        <v>26421.56</v>
      </c>
      <c r="AK4061" s="207" t="s">
        <v>18459</v>
      </c>
      <c r="AL4061" s="208">
        <v>40512</v>
      </c>
      <c r="AM4061" s="93"/>
      <c r="AN4061" s="93"/>
      <c r="AO4061" s="93"/>
      <c r="AT4061" s="263"/>
      <c r="AU4061" s="264"/>
      <c r="BC4061" s="211" t="s">
        <v>8612</v>
      </c>
      <c r="BD4061" s="212">
        <v>42269</v>
      </c>
    </row>
    <row r="4062" spans="25:56" x14ac:dyDescent="0.55000000000000004">
      <c r="Y4062" t="s">
        <v>71787</v>
      </c>
      <c r="Z4062" s="284">
        <v>3360</v>
      </c>
      <c r="AB4062" s="276" t="s">
        <v>33573</v>
      </c>
      <c r="AC4062" s="277">
        <v>358708.97</v>
      </c>
      <c r="AE4062" s="246" t="s">
        <v>55042</v>
      </c>
      <c r="AF4062" s="247">
        <v>3146.77</v>
      </c>
      <c r="AH4062" s="226" t="s">
        <v>40209</v>
      </c>
      <c r="AI4062" s="227">
        <v>47999.41</v>
      </c>
      <c r="AK4062" s="207" t="s">
        <v>18460</v>
      </c>
      <c r="AL4062" s="208">
        <v>4889.8999999999996</v>
      </c>
      <c r="AM4062" s="93"/>
      <c r="AN4062" s="93"/>
      <c r="AO4062" s="93"/>
      <c r="AT4062" s="263"/>
      <c r="AU4062" s="264"/>
      <c r="BC4062" s="211" t="s">
        <v>8838</v>
      </c>
      <c r="BD4062" s="212">
        <v>21356.81</v>
      </c>
    </row>
    <row r="4063" spans="25:56" x14ac:dyDescent="0.55000000000000004">
      <c r="Y4063" t="s">
        <v>46000</v>
      </c>
      <c r="Z4063" s="284">
        <v>145000</v>
      </c>
      <c r="AB4063" s="276" t="s">
        <v>33574</v>
      </c>
      <c r="AC4063" s="277">
        <v>501974.23</v>
      </c>
      <c r="AE4063" s="246" t="s">
        <v>55043</v>
      </c>
      <c r="AF4063" s="247">
        <v>8450.83</v>
      </c>
      <c r="AH4063" s="226" t="s">
        <v>44684</v>
      </c>
      <c r="AI4063" s="227">
        <v>1715</v>
      </c>
      <c r="AK4063" s="207" t="s">
        <v>18461</v>
      </c>
      <c r="AL4063" s="208">
        <v>200000</v>
      </c>
      <c r="AM4063" s="93"/>
      <c r="AN4063" s="93"/>
      <c r="AO4063" s="93"/>
      <c r="AT4063" s="263"/>
      <c r="AU4063" s="264"/>
      <c r="BC4063" s="211" t="s">
        <v>9144</v>
      </c>
      <c r="BD4063" s="212">
        <v>5730</v>
      </c>
    </row>
    <row r="4064" spans="25:56" x14ac:dyDescent="0.55000000000000004">
      <c r="Y4064" t="s">
        <v>70903</v>
      </c>
      <c r="Z4064" s="284">
        <v>42431.4</v>
      </c>
      <c r="AB4064" s="276" t="s">
        <v>36285</v>
      </c>
      <c r="AC4064" s="277">
        <v>162657.81</v>
      </c>
      <c r="AE4064" s="246" t="s">
        <v>55975</v>
      </c>
      <c r="AF4064" s="247">
        <v>17850</v>
      </c>
      <c r="AH4064" s="226" t="s">
        <v>34870</v>
      </c>
      <c r="AI4064" s="227">
        <v>186967.06</v>
      </c>
      <c r="AK4064" s="207" t="s">
        <v>18462</v>
      </c>
      <c r="AL4064" s="208">
        <v>9656.35</v>
      </c>
      <c r="AM4064" s="93"/>
      <c r="AN4064" s="93"/>
      <c r="AO4064" s="93"/>
      <c r="AT4064" s="263"/>
      <c r="AU4064" s="264"/>
      <c r="BC4064" s="211" t="s">
        <v>9198</v>
      </c>
      <c r="BD4064" s="212">
        <v>5849</v>
      </c>
    </row>
    <row r="4065" spans="25:56" x14ac:dyDescent="0.55000000000000004">
      <c r="Y4065" t="s">
        <v>18276</v>
      </c>
      <c r="Z4065" s="284">
        <v>18284.61</v>
      </c>
      <c r="AB4065" s="276" t="s">
        <v>66598</v>
      </c>
      <c r="AC4065" s="277">
        <v>113745.25</v>
      </c>
      <c r="AE4065" s="246" t="s">
        <v>33388</v>
      </c>
      <c r="AF4065" s="247">
        <v>75427.33</v>
      </c>
      <c r="AH4065" s="226" t="s">
        <v>44685</v>
      </c>
      <c r="AI4065" s="227">
        <v>6048569.0199999996</v>
      </c>
      <c r="AK4065" s="207" t="s">
        <v>18463</v>
      </c>
      <c r="AL4065" s="208">
        <v>22826.92</v>
      </c>
      <c r="AM4065" s="93"/>
      <c r="AN4065" s="93"/>
      <c r="AO4065" s="93"/>
      <c r="AT4065" s="263"/>
      <c r="AU4065" s="264"/>
      <c r="BC4065" s="211" t="s">
        <v>9435</v>
      </c>
      <c r="BD4065" s="212">
        <v>396500</v>
      </c>
    </row>
    <row r="4066" spans="25:56" x14ac:dyDescent="0.55000000000000004">
      <c r="Y4066" t="s">
        <v>58367</v>
      </c>
      <c r="Z4066" s="284">
        <v>45530.97</v>
      </c>
      <c r="AB4066" s="276" t="s">
        <v>67604</v>
      </c>
      <c r="AC4066" s="277">
        <v>7500</v>
      </c>
      <c r="AE4066" s="246" t="s">
        <v>33389</v>
      </c>
      <c r="AF4066" s="247">
        <v>13888.42</v>
      </c>
      <c r="AH4066" s="226" t="s">
        <v>40210</v>
      </c>
      <c r="AI4066" s="227">
        <v>66223.06</v>
      </c>
      <c r="AK4066" s="207" t="s">
        <v>18464</v>
      </c>
      <c r="AL4066" s="208">
        <v>411942.24</v>
      </c>
      <c r="AM4066" s="93"/>
      <c r="AN4066" s="93"/>
      <c r="AO4066" s="93"/>
      <c r="AT4066" s="263"/>
      <c r="AU4066" s="264"/>
      <c r="BC4066" s="211" t="s">
        <v>10055</v>
      </c>
      <c r="BD4066" s="212">
        <v>697452.34</v>
      </c>
    </row>
    <row r="4067" spans="25:56" x14ac:dyDescent="0.55000000000000004">
      <c r="Y4067" t="s">
        <v>71788</v>
      </c>
      <c r="Z4067">
        <v>720</v>
      </c>
      <c r="AB4067" s="276" t="s">
        <v>69986</v>
      </c>
      <c r="AC4067" s="277">
        <v>5250</v>
      </c>
      <c r="AE4067" s="246" t="s">
        <v>55976</v>
      </c>
      <c r="AF4067" s="247">
        <v>3964.91</v>
      </c>
      <c r="AH4067" s="226" t="s">
        <v>42327</v>
      </c>
      <c r="AI4067" s="227">
        <v>91700</v>
      </c>
      <c r="AK4067" s="207" t="s">
        <v>18465</v>
      </c>
      <c r="AL4067" s="208">
        <v>9875.35</v>
      </c>
      <c r="AM4067" s="93"/>
      <c r="AN4067" s="93"/>
      <c r="AO4067" s="93"/>
      <c r="AT4067" s="263"/>
      <c r="AU4067" s="264"/>
      <c r="BC4067" s="211" t="s">
        <v>6865</v>
      </c>
      <c r="BD4067" s="212">
        <v>10537</v>
      </c>
    </row>
    <row r="4068" spans="25:56" x14ac:dyDescent="0.55000000000000004">
      <c r="Y4068" t="s">
        <v>18277</v>
      </c>
      <c r="Z4068" s="284">
        <v>134818.73000000001</v>
      </c>
      <c r="AB4068" s="276" t="s">
        <v>67605</v>
      </c>
      <c r="AC4068" s="277">
        <v>575.04999999999995</v>
      </c>
      <c r="AE4068" s="246" t="s">
        <v>18637</v>
      </c>
      <c r="AF4068" s="247">
        <v>76690.33</v>
      </c>
      <c r="AH4068" s="226" t="s">
        <v>34871</v>
      </c>
      <c r="AI4068" s="227">
        <v>491351.44</v>
      </c>
      <c r="AK4068" s="207" t="s">
        <v>18466</v>
      </c>
      <c r="AL4068" s="208">
        <v>6375</v>
      </c>
      <c r="AM4068" s="93"/>
      <c r="AN4068" s="93"/>
      <c r="AO4068" s="93"/>
      <c r="AT4068" s="263"/>
      <c r="AU4068" s="264"/>
      <c r="BC4068" s="211" t="s">
        <v>7258</v>
      </c>
      <c r="BD4068" s="212">
        <v>1743</v>
      </c>
    </row>
    <row r="4069" spans="25:56" x14ac:dyDescent="0.55000000000000004">
      <c r="Y4069" t="s">
        <v>71789</v>
      </c>
      <c r="Z4069" s="284">
        <v>9252.57</v>
      </c>
      <c r="AB4069" s="276" t="s">
        <v>52422</v>
      </c>
      <c r="AC4069" s="277">
        <v>865779.72</v>
      </c>
      <c r="AE4069" s="246" t="s">
        <v>63651</v>
      </c>
      <c r="AF4069" s="247">
        <v>61547.74</v>
      </c>
      <c r="AH4069" s="226" t="s">
        <v>34872</v>
      </c>
      <c r="AI4069" s="227">
        <v>91117.21</v>
      </c>
      <c r="AK4069" s="207" t="s">
        <v>18467</v>
      </c>
      <c r="AL4069" s="208">
        <v>1235.3900000000001</v>
      </c>
      <c r="AM4069" s="93"/>
      <c r="AN4069" s="93"/>
      <c r="AO4069" s="93"/>
      <c r="AT4069" s="263"/>
      <c r="AU4069" s="264"/>
      <c r="BC4069" s="211" t="s">
        <v>7552</v>
      </c>
      <c r="BD4069" s="212">
        <v>52280.91</v>
      </c>
    </row>
    <row r="4070" spans="25:56" x14ac:dyDescent="0.55000000000000004">
      <c r="Y4070" t="s">
        <v>18278</v>
      </c>
      <c r="Z4070" s="284">
        <v>236641.36</v>
      </c>
      <c r="AB4070" s="276" t="s">
        <v>42473</v>
      </c>
      <c r="AC4070" s="277">
        <v>40497.230000000003</v>
      </c>
      <c r="AE4070" s="246" t="s">
        <v>18638</v>
      </c>
      <c r="AF4070" s="247">
        <v>18773.509999999998</v>
      </c>
      <c r="AH4070" s="226" t="s">
        <v>34873</v>
      </c>
      <c r="AI4070" s="227">
        <v>27535.360000000001</v>
      </c>
      <c r="AK4070" s="207" t="s">
        <v>18468</v>
      </c>
      <c r="AL4070" s="208">
        <v>3523.07</v>
      </c>
      <c r="AM4070" s="93"/>
      <c r="AN4070" s="93"/>
      <c r="AO4070" s="93"/>
      <c r="AT4070" s="263"/>
      <c r="AU4070" s="264"/>
      <c r="BC4070" s="211" t="s">
        <v>7951</v>
      </c>
      <c r="BD4070" s="212">
        <v>2904</v>
      </c>
    </row>
    <row r="4071" spans="25:56" x14ac:dyDescent="0.55000000000000004">
      <c r="Y4071" t="s">
        <v>71790</v>
      </c>
      <c r="Z4071">
        <v>325.38</v>
      </c>
      <c r="AB4071" s="276" t="s">
        <v>61987</v>
      </c>
      <c r="AC4071" s="277">
        <v>169572.62</v>
      </c>
      <c r="AE4071" s="246" t="s">
        <v>18639</v>
      </c>
      <c r="AF4071" s="247">
        <v>59338.96</v>
      </c>
      <c r="AH4071" s="226" t="s">
        <v>52130</v>
      </c>
      <c r="AI4071" s="227">
        <v>679868.84</v>
      </c>
      <c r="AK4071" s="207" t="s">
        <v>18469</v>
      </c>
      <c r="AL4071" s="208">
        <v>232.5</v>
      </c>
      <c r="AM4071" s="93"/>
      <c r="AN4071" s="93"/>
      <c r="AO4071" s="93"/>
      <c r="AT4071" s="263"/>
      <c r="AU4071" s="264"/>
      <c r="BC4071" s="211" t="s">
        <v>8175</v>
      </c>
      <c r="BD4071" s="212">
        <v>1824</v>
      </c>
    </row>
    <row r="4072" spans="25:56" x14ac:dyDescent="0.55000000000000004">
      <c r="Y4072" t="s">
        <v>18279</v>
      </c>
      <c r="Z4072" s="284">
        <v>280201.13</v>
      </c>
      <c r="AB4072" s="276" t="s">
        <v>67606</v>
      </c>
      <c r="AC4072" s="277">
        <v>15151.01</v>
      </c>
      <c r="AE4072" s="246" t="s">
        <v>55977</v>
      </c>
      <c r="AF4072" s="247">
        <v>32920.26</v>
      </c>
      <c r="AH4072" s="226" t="s">
        <v>48786</v>
      </c>
      <c r="AI4072" s="227">
        <v>198639.19</v>
      </c>
      <c r="AK4072" s="207" t="s">
        <v>18470</v>
      </c>
      <c r="AL4072" s="208">
        <v>29711.99</v>
      </c>
      <c r="AM4072" s="93"/>
      <c r="AN4072" s="93"/>
      <c r="AO4072" s="93"/>
      <c r="AT4072" s="263"/>
      <c r="AU4072" s="264"/>
      <c r="BC4072" s="211" t="s">
        <v>8613</v>
      </c>
      <c r="BD4072" s="212">
        <v>41976</v>
      </c>
    </row>
    <row r="4073" spans="25:56" x14ac:dyDescent="0.55000000000000004">
      <c r="Y4073" t="s">
        <v>18367</v>
      </c>
      <c r="Z4073" s="284">
        <v>1383.2</v>
      </c>
      <c r="AB4073" s="276" t="s">
        <v>64285</v>
      </c>
      <c r="AC4073" s="277">
        <v>-18.739999999999998</v>
      </c>
      <c r="AE4073" s="246" t="s">
        <v>55044</v>
      </c>
      <c r="AF4073" s="247">
        <v>171470.7</v>
      </c>
      <c r="AH4073" s="226" t="s">
        <v>34874</v>
      </c>
      <c r="AI4073" s="227">
        <v>215986.8</v>
      </c>
      <c r="AK4073" s="207" t="s">
        <v>18471</v>
      </c>
      <c r="AL4073" s="208">
        <v>87539.67</v>
      </c>
      <c r="AM4073" s="93"/>
      <c r="AN4073" s="93"/>
      <c r="AO4073" s="93"/>
      <c r="AT4073" s="263"/>
      <c r="AU4073" s="264"/>
      <c r="BC4073" s="211" t="s">
        <v>9145</v>
      </c>
      <c r="BD4073" s="212">
        <v>6164.8</v>
      </c>
    </row>
    <row r="4074" spans="25:56" x14ac:dyDescent="0.55000000000000004">
      <c r="Y4074" t="s">
        <v>18371</v>
      </c>
      <c r="Z4074">
        <v>138.66999999999999</v>
      </c>
      <c r="AB4074" s="276" t="s">
        <v>48888</v>
      </c>
      <c r="AC4074" s="277">
        <v>2621</v>
      </c>
      <c r="AE4074" s="246" t="s">
        <v>18640</v>
      </c>
      <c r="AF4074" s="247">
        <v>93614.399999999994</v>
      </c>
      <c r="AH4074" s="226" t="s">
        <v>52131</v>
      </c>
      <c r="AI4074" s="227">
        <v>1131.6400000000001</v>
      </c>
      <c r="AK4074" s="207" t="s">
        <v>18472</v>
      </c>
      <c r="AL4074" s="208">
        <v>34546.370000000003</v>
      </c>
      <c r="AM4074" s="93"/>
      <c r="AN4074" s="93"/>
      <c r="AO4074" s="93"/>
      <c r="AT4074" s="263"/>
      <c r="AU4074" s="264"/>
      <c r="BC4074" s="211" t="s">
        <v>9436</v>
      </c>
      <c r="BD4074" s="212">
        <v>19950.669999999998</v>
      </c>
    </row>
    <row r="4075" spans="25:56" x14ac:dyDescent="0.55000000000000004">
      <c r="Y4075" t="s">
        <v>18373</v>
      </c>
      <c r="Z4075" s="284">
        <v>1951.28</v>
      </c>
      <c r="AB4075" s="276" t="s">
        <v>52423</v>
      </c>
      <c r="AC4075" s="277">
        <v>800</v>
      </c>
      <c r="AE4075" s="246" t="s">
        <v>18641</v>
      </c>
      <c r="AF4075" s="247">
        <v>69736.56</v>
      </c>
      <c r="AH4075" s="226" t="s">
        <v>52132</v>
      </c>
      <c r="AI4075" s="227">
        <v>86.58</v>
      </c>
      <c r="AK4075" s="207" t="s">
        <v>18473</v>
      </c>
      <c r="AL4075" s="208">
        <v>370590.92</v>
      </c>
      <c r="AM4075" s="93"/>
      <c r="AN4075" s="93"/>
      <c r="AO4075" s="93"/>
      <c r="AT4075" s="263"/>
      <c r="AU4075" s="264"/>
      <c r="BC4075" s="211" t="s">
        <v>10559</v>
      </c>
      <c r="BD4075" s="212">
        <v>8654.7800000000007</v>
      </c>
    </row>
    <row r="4076" spans="25:56" x14ac:dyDescent="0.55000000000000004">
      <c r="Y4076" t="s">
        <v>47481</v>
      </c>
      <c r="Z4076">
        <v>547</v>
      </c>
      <c r="AB4076" s="276" t="s">
        <v>52424</v>
      </c>
      <c r="AC4076" s="277">
        <v>141.38</v>
      </c>
      <c r="AE4076" s="246" t="s">
        <v>34887</v>
      </c>
      <c r="AF4076" s="247">
        <v>198970.48</v>
      </c>
      <c r="AH4076" s="226" t="s">
        <v>48787</v>
      </c>
      <c r="AI4076" s="227">
        <v>92.78</v>
      </c>
      <c r="AK4076" s="207" t="s">
        <v>18474</v>
      </c>
      <c r="AL4076" s="208">
        <v>7198.96</v>
      </c>
      <c r="AM4076" s="93"/>
      <c r="AN4076" s="93"/>
      <c r="AO4076" s="93"/>
      <c r="AT4076" s="263"/>
      <c r="AU4076" s="264"/>
      <c r="BC4076" s="211" t="s">
        <v>11711</v>
      </c>
      <c r="BD4076" s="212">
        <v>91601.2</v>
      </c>
    </row>
    <row r="4077" spans="25:56" x14ac:dyDescent="0.55000000000000004">
      <c r="Y4077" t="s">
        <v>65117</v>
      </c>
      <c r="Z4077" s="284">
        <v>4404.24</v>
      </c>
      <c r="AB4077" s="276" t="s">
        <v>52425</v>
      </c>
      <c r="AC4077" s="277">
        <v>493.29</v>
      </c>
      <c r="AE4077" s="246" t="s">
        <v>58218</v>
      </c>
      <c r="AF4077" s="247">
        <v>13000</v>
      </c>
      <c r="AH4077" s="226" t="s">
        <v>52133</v>
      </c>
      <c r="AI4077" s="227">
        <v>141.72999999999999</v>
      </c>
      <c r="AK4077" s="207" t="s">
        <v>18475</v>
      </c>
      <c r="AL4077" s="208">
        <v>393446.17</v>
      </c>
      <c r="AM4077" s="93"/>
      <c r="AN4077" s="93"/>
      <c r="AO4077" s="93"/>
      <c r="AT4077" s="263"/>
      <c r="AU4077" s="264"/>
      <c r="BC4077" s="211" t="s">
        <v>10056</v>
      </c>
      <c r="BD4077" s="212">
        <v>237636.36</v>
      </c>
    </row>
    <row r="4078" spans="25:56" x14ac:dyDescent="0.55000000000000004">
      <c r="Y4078" t="s">
        <v>19103</v>
      </c>
      <c r="Z4078" s="284">
        <v>24005.84</v>
      </c>
      <c r="AB4078" s="276" t="s">
        <v>64286</v>
      </c>
      <c r="AC4078" s="277">
        <v>-0.91</v>
      </c>
      <c r="AE4078" s="246" t="s">
        <v>55045</v>
      </c>
      <c r="AF4078" s="247">
        <v>17935.36</v>
      </c>
      <c r="AH4078" s="226" t="s">
        <v>47902</v>
      </c>
      <c r="AI4078" s="227">
        <v>1357.7</v>
      </c>
      <c r="AK4078" s="207" t="s">
        <v>18476</v>
      </c>
      <c r="AL4078" s="208">
        <v>1525514.79</v>
      </c>
      <c r="AM4078" s="93"/>
      <c r="AN4078" s="93"/>
      <c r="AO4078" s="93"/>
      <c r="AT4078" s="263"/>
      <c r="AU4078" s="264"/>
      <c r="BC4078" s="211" t="s">
        <v>6866</v>
      </c>
      <c r="BD4078" s="212">
        <v>110382.1</v>
      </c>
    </row>
    <row r="4079" spans="25:56" x14ac:dyDescent="0.55000000000000004">
      <c r="Y4079" t="s">
        <v>69273</v>
      </c>
      <c r="Z4079" s="284">
        <v>3150</v>
      </c>
      <c r="AB4079" s="276" t="s">
        <v>67607</v>
      </c>
      <c r="AC4079" s="277">
        <v>5343.3</v>
      </c>
      <c r="AE4079" s="246" t="s">
        <v>55046</v>
      </c>
      <c r="AF4079" s="247">
        <v>8234.68</v>
      </c>
      <c r="AH4079" s="226" t="s">
        <v>48788</v>
      </c>
      <c r="AI4079" s="227">
        <v>127169.83</v>
      </c>
      <c r="AK4079" s="207" t="s">
        <v>18477</v>
      </c>
      <c r="AL4079" s="208">
        <v>7929.21</v>
      </c>
      <c r="AM4079" s="93"/>
      <c r="AN4079" s="93"/>
      <c r="AO4079" s="93"/>
      <c r="BC4079" s="211" t="s">
        <v>7019</v>
      </c>
      <c r="BD4079" s="212">
        <v>9095</v>
      </c>
    </row>
    <row r="4080" spans="25:56" x14ac:dyDescent="0.55000000000000004">
      <c r="Y4080" t="s">
        <v>40756</v>
      </c>
      <c r="Z4080" s="284">
        <v>6123.76</v>
      </c>
      <c r="AB4080" s="276" t="s">
        <v>67608</v>
      </c>
      <c r="AC4080" s="277">
        <v>890.56</v>
      </c>
      <c r="AE4080" s="246" t="s">
        <v>55047</v>
      </c>
      <c r="AF4080" s="247">
        <v>2001.97</v>
      </c>
      <c r="AH4080" s="226" t="s">
        <v>52134</v>
      </c>
      <c r="AI4080" s="227">
        <v>12624.47</v>
      </c>
      <c r="AK4080" s="207" t="s">
        <v>18478</v>
      </c>
      <c r="AL4080" s="208">
        <v>237140.84</v>
      </c>
      <c r="AM4080" s="93"/>
      <c r="AN4080" s="93"/>
      <c r="AO4080" s="93"/>
      <c r="BC4080" s="211" t="s">
        <v>7259</v>
      </c>
      <c r="BD4080" s="212">
        <v>2546.9499999999998</v>
      </c>
    </row>
    <row r="4081" spans="25:56" x14ac:dyDescent="0.55000000000000004">
      <c r="Y4081" t="s">
        <v>49345</v>
      </c>
      <c r="Z4081" s="284">
        <v>2347.2600000000002</v>
      </c>
      <c r="AB4081" s="276" t="s">
        <v>67609</v>
      </c>
      <c r="AC4081" s="277">
        <v>462.8</v>
      </c>
      <c r="AE4081" s="246" t="s">
        <v>55048</v>
      </c>
      <c r="AF4081" s="247">
        <v>5102.68</v>
      </c>
      <c r="AH4081" s="226" t="s">
        <v>48789</v>
      </c>
      <c r="AI4081" s="227">
        <v>72262.5</v>
      </c>
      <c r="AK4081" s="207" t="s">
        <v>18479</v>
      </c>
      <c r="AL4081" s="208">
        <v>668482.5</v>
      </c>
      <c r="AM4081" s="93"/>
      <c r="AN4081" s="93"/>
      <c r="AO4081" s="93"/>
      <c r="BC4081" s="211" t="s">
        <v>7553</v>
      </c>
      <c r="BD4081" s="212">
        <v>100188</v>
      </c>
    </row>
    <row r="4082" spans="25:56" x14ac:dyDescent="0.55000000000000004">
      <c r="Y4082" t="s">
        <v>19104</v>
      </c>
      <c r="Z4082" s="284">
        <v>2722.76</v>
      </c>
      <c r="AB4082" s="276" t="s">
        <v>67610</v>
      </c>
      <c r="AC4082" s="277">
        <v>1559.68</v>
      </c>
      <c r="AE4082" s="246" t="s">
        <v>55049</v>
      </c>
      <c r="AF4082" s="247">
        <v>2728</v>
      </c>
      <c r="AH4082" s="226" t="s">
        <v>48790</v>
      </c>
      <c r="AI4082" s="227">
        <v>69313.25</v>
      </c>
      <c r="AK4082" s="207" t="s">
        <v>18480</v>
      </c>
      <c r="AL4082" s="208">
        <v>39340</v>
      </c>
      <c r="AM4082" s="93"/>
      <c r="AN4082" s="93"/>
      <c r="AO4082" s="93"/>
      <c r="BC4082" s="211" t="s">
        <v>7674</v>
      </c>
      <c r="BD4082" s="212">
        <v>133977.97</v>
      </c>
    </row>
    <row r="4083" spans="25:56" x14ac:dyDescent="0.55000000000000004">
      <c r="Y4083" t="s">
        <v>19106</v>
      </c>
      <c r="Z4083" s="284">
        <v>2347.42</v>
      </c>
      <c r="AB4083" s="276" t="s">
        <v>67611</v>
      </c>
      <c r="AC4083" s="277">
        <v>607.08000000000004</v>
      </c>
      <c r="AE4083" s="246" t="s">
        <v>63103</v>
      </c>
      <c r="AF4083" s="247">
        <v>2461.13</v>
      </c>
      <c r="AH4083" s="226" t="s">
        <v>52135</v>
      </c>
      <c r="AI4083" s="227">
        <v>541.41</v>
      </c>
      <c r="AK4083" s="207" t="s">
        <v>18481</v>
      </c>
      <c r="AL4083" s="208">
        <v>17010.330000000002</v>
      </c>
      <c r="AM4083" s="93"/>
      <c r="AN4083" s="93"/>
      <c r="AO4083" s="93"/>
      <c r="BC4083" s="211" t="s">
        <v>7952</v>
      </c>
      <c r="BD4083" s="212">
        <v>16685</v>
      </c>
    </row>
    <row r="4084" spans="25:56" x14ac:dyDescent="0.55000000000000004">
      <c r="Y4084" t="s">
        <v>19109</v>
      </c>
      <c r="Z4084" s="284">
        <v>15007.87</v>
      </c>
      <c r="AB4084" s="276" t="s">
        <v>49911</v>
      </c>
      <c r="AC4084" s="277">
        <v>756.39</v>
      </c>
      <c r="AE4084" s="246" t="s">
        <v>55978</v>
      </c>
      <c r="AF4084" s="247">
        <v>435.05</v>
      </c>
      <c r="AH4084" s="226" t="s">
        <v>48791</v>
      </c>
      <c r="AI4084" s="227">
        <v>257168.24</v>
      </c>
      <c r="AK4084" s="207" t="s">
        <v>18482</v>
      </c>
      <c r="AL4084" s="208">
        <v>29686.7</v>
      </c>
      <c r="AM4084" s="93"/>
      <c r="AN4084" s="93"/>
      <c r="AO4084" s="93"/>
      <c r="BC4084" s="211" t="s">
        <v>8176</v>
      </c>
      <c r="BD4084" s="212">
        <v>504.31</v>
      </c>
    </row>
    <row r="4085" spans="25:56" x14ac:dyDescent="0.55000000000000004">
      <c r="Y4085" t="s">
        <v>19128</v>
      </c>
      <c r="Z4085" s="284">
        <v>11877.67</v>
      </c>
      <c r="AB4085" s="276" t="s">
        <v>52427</v>
      </c>
      <c r="AC4085" s="277">
        <v>32.94</v>
      </c>
      <c r="AE4085" s="246" t="s">
        <v>55050</v>
      </c>
      <c r="AF4085" s="247">
        <v>5355</v>
      </c>
      <c r="AH4085" s="226" t="s">
        <v>48792</v>
      </c>
      <c r="AI4085" s="227">
        <v>39184.54</v>
      </c>
      <c r="AK4085" s="207" t="s">
        <v>18483</v>
      </c>
      <c r="AL4085" s="208">
        <v>8011.92</v>
      </c>
      <c r="AM4085" s="93"/>
      <c r="AN4085" s="93"/>
      <c r="AO4085" s="93"/>
      <c r="BC4085" s="211" t="s">
        <v>8457</v>
      </c>
      <c r="BD4085" s="212">
        <v>128749.17</v>
      </c>
    </row>
    <row r="4086" spans="25:56" x14ac:dyDescent="0.55000000000000004">
      <c r="Y4086" t="s">
        <v>50633</v>
      </c>
      <c r="Z4086" s="284">
        <v>7140</v>
      </c>
      <c r="AB4086" s="276" t="s">
        <v>52428</v>
      </c>
      <c r="AC4086" s="277">
        <v>348.66</v>
      </c>
      <c r="AE4086" s="246" t="s">
        <v>55051</v>
      </c>
      <c r="AF4086" s="247">
        <v>261.33</v>
      </c>
      <c r="AH4086" s="226" t="s">
        <v>52136</v>
      </c>
      <c r="AI4086" s="227">
        <v>200</v>
      </c>
      <c r="AK4086" s="207" t="s">
        <v>18484</v>
      </c>
      <c r="AL4086" s="208">
        <v>279.58</v>
      </c>
      <c r="AM4086" s="93"/>
      <c r="AN4086" s="93"/>
      <c r="AO4086" s="93"/>
      <c r="BC4086" s="211" t="s">
        <v>8614</v>
      </c>
      <c r="BD4086" s="212">
        <v>447953</v>
      </c>
    </row>
    <row r="4087" spans="25:56" x14ac:dyDescent="0.55000000000000004">
      <c r="Y4087" t="s">
        <v>50634</v>
      </c>
      <c r="Z4087" s="284">
        <v>64009.5</v>
      </c>
      <c r="AB4087" s="276" t="s">
        <v>64287</v>
      </c>
      <c r="AC4087" s="277">
        <v>-13.91</v>
      </c>
      <c r="AE4087" s="246" t="s">
        <v>55052</v>
      </c>
      <c r="AF4087" s="247">
        <v>624.83000000000004</v>
      </c>
      <c r="AH4087" s="226" t="s">
        <v>48793</v>
      </c>
      <c r="AI4087" s="227">
        <v>9342.2199999999993</v>
      </c>
      <c r="AK4087" s="207" t="s">
        <v>18485</v>
      </c>
      <c r="AL4087" s="208">
        <v>5481.72</v>
      </c>
      <c r="AM4087" s="93"/>
      <c r="AN4087" s="93"/>
      <c r="AO4087" s="93"/>
      <c r="BC4087" s="211" t="s">
        <v>8839</v>
      </c>
      <c r="BD4087" s="212">
        <v>7757.41</v>
      </c>
    </row>
    <row r="4088" spans="25:56" x14ac:dyDescent="0.55000000000000004">
      <c r="Y4088" t="s">
        <v>46017</v>
      </c>
      <c r="Z4088" s="284">
        <v>361000</v>
      </c>
      <c r="AB4088" s="276" t="s">
        <v>55127</v>
      </c>
      <c r="AC4088" s="277">
        <v>2880.83</v>
      </c>
      <c r="AE4088" s="246" t="s">
        <v>55053</v>
      </c>
      <c r="AF4088" s="247">
        <v>1354.7</v>
      </c>
      <c r="AH4088" s="226" t="s">
        <v>48794</v>
      </c>
      <c r="AI4088" s="227">
        <v>38267.699999999997</v>
      </c>
      <c r="AK4088" s="207" t="s">
        <v>18486</v>
      </c>
      <c r="AL4088" s="208">
        <v>6375</v>
      </c>
      <c r="AM4088" s="93"/>
      <c r="AN4088" s="93"/>
      <c r="AO4088" s="93"/>
      <c r="BC4088" s="211" t="s">
        <v>9146</v>
      </c>
      <c r="BD4088" s="212">
        <v>25749</v>
      </c>
    </row>
    <row r="4089" spans="25:56" x14ac:dyDescent="0.55000000000000004">
      <c r="Y4089" t="s">
        <v>19129</v>
      </c>
      <c r="Z4089" s="284">
        <v>33835.65</v>
      </c>
      <c r="AB4089" s="276" t="s">
        <v>55128</v>
      </c>
      <c r="AC4089" s="277">
        <v>220.39</v>
      </c>
      <c r="AE4089" s="246" t="s">
        <v>55054</v>
      </c>
      <c r="AF4089" s="247">
        <v>3403.48</v>
      </c>
      <c r="AH4089" s="226" t="s">
        <v>48795</v>
      </c>
      <c r="AI4089" s="227">
        <v>60759.72</v>
      </c>
      <c r="AK4089" s="207" t="s">
        <v>18487</v>
      </c>
      <c r="AL4089" s="208">
        <v>78733.899999999994</v>
      </c>
      <c r="AM4089" s="93"/>
      <c r="AN4089" s="93"/>
      <c r="AO4089" s="93"/>
      <c r="BC4089" s="211" t="s">
        <v>9437</v>
      </c>
      <c r="BD4089" s="212">
        <v>914149.15</v>
      </c>
    </row>
    <row r="4090" spans="25:56" x14ac:dyDescent="0.55000000000000004">
      <c r="Y4090" t="s">
        <v>50637</v>
      </c>
      <c r="Z4090" s="284">
        <v>7535.12</v>
      </c>
      <c r="AB4090" s="276" t="s">
        <v>55129</v>
      </c>
      <c r="AC4090" s="277">
        <v>516.78</v>
      </c>
      <c r="AE4090" s="246" t="s">
        <v>55055</v>
      </c>
      <c r="AF4090" s="247">
        <v>2551.2399999999998</v>
      </c>
      <c r="AH4090" s="226" t="s">
        <v>48796</v>
      </c>
      <c r="AI4090" s="227">
        <v>1492.65</v>
      </c>
      <c r="AK4090" s="207" t="s">
        <v>18488</v>
      </c>
      <c r="AL4090" s="208">
        <v>192.56</v>
      </c>
      <c r="AM4090" s="93"/>
      <c r="AN4090" s="93"/>
      <c r="AO4090" s="93"/>
      <c r="BC4090" s="211" t="s">
        <v>11004</v>
      </c>
      <c r="BD4090" s="212">
        <v>16437.75</v>
      </c>
    </row>
    <row r="4091" spans="25:56" x14ac:dyDescent="0.55000000000000004">
      <c r="Y4091" t="s">
        <v>43202</v>
      </c>
      <c r="Z4091">
        <v>406.41</v>
      </c>
      <c r="AB4091" s="276" t="s">
        <v>64288</v>
      </c>
      <c r="AC4091" s="277">
        <v>25039.54</v>
      </c>
      <c r="AE4091" s="246" t="s">
        <v>55979</v>
      </c>
      <c r="AF4091" s="247">
        <v>1319.17</v>
      </c>
      <c r="AH4091" s="226" t="s">
        <v>44686</v>
      </c>
      <c r="AI4091" s="227">
        <v>1191949.4099999999</v>
      </c>
      <c r="AK4091" s="207" t="s">
        <v>13370</v>
      </c>
      <c r="AL4091" s="208">
        <v>5459.77</v>
      </c>
      <c r="AM4091" s="93"/>
      <c r="AN4091" s="93"/>
      <c r="AO4091" s="93"/>
      <c r="BC4091" s="211" t="s">
        <v>11439</v>
      </c>
      <c r="BD4091" s="212">
        <v>44011.85</v>
      </c>
    </row>
    <row r="4092" spans="25:56" x14ac:dyDescent="0.55000000000000004">
      <c r="Y4092" t="s">
        <v>43203</v>
      </c>
      <c r="Z4092">
        <v>972.13</v>
      </c>
      <c r="AB4092" s="276" t="s">
        <v>58860</v>
      </c>
      <c r="AC4092" s="277">
        <v>127320</v>
      </c>
      <c r="AE4092" s="246" t="s">
        <v>61931</v>
      </c>
      <c r="AF4092" s="247">
        <v>104650.95</v>
      </c>
      <c r="AH4092" s="226" t="s">
        <v>44687</v>
      </c>
      <c r="AI4092" s="227">
        <v>89724.59</v>
      </c>
      <c r="AK4092" s="207" t="s">
        <v>13371</v>
      </c>
      <c r="AL4092" s="208">
        <v>6293.56</v>
      </c>
      <c r="AM4092" s="93"/>
      <c r="AN4092" s="93"/>
      <c r="AO4092" s="93"/>
      <c r="BC4092" s="211" t="s">
        <v>11712</v>
      </c>
      <c r="BD4092" s="212">
        <v>681696.8</v>
      </c>
    </row>
    <row r="4093" spans="25:56" x14ac:dyDescent="0.55000000000000004">
      <c r="Y4093" t="s">
        <v>60889</v>
      </c>
      <c r="Z4093">
        <v>21.46</v>
      </c>
      <c r="AB4093" s="276" t="s">
        <v>61095</v>
      </c>
      <c r="AC4093" s="277">
        <v>51860.6</v>
      </c>
      <c r="AE4093" s="246" t="s">
        <v>61932</v>
      </c>
      <c r="AF4093" s="247">
        <v>83072.34</v>
      </c>
      <c r="AH4093" s="226" t="s">
        <v>18520</v>
      </c>
      <c r="AI4093" s="227">
        <v>352.49</v>
      </c>
      <c r="AK4093" s="207" t="s">
        <v>18489</v>
      </c>
      <c r="AL4093" s="208">
        <v>6642.11</v>
      </c>
      <c r="AM4093" s="93"/>
      <c r="AN4093" s="93"/>
      <c r="AO4093" s="93"/>
      <c r="BC4093" s="211" t="s">
        <v>10057</v>
      </c>
      <c r="BD4093" s="212">
        <v>2639883.46</v>
      </c>
    </row>
    <row r="4094" spans="25:56" x14ac:dyDescent="0.55000000000000004">
      <c r="Y4094" t="s">
        <v>70131</v>
      </c>
      <c r="Z4094" s="284">
        <v>44127.77</v>
      </c>
      <c r="AB4094" s="276" t="s">
        <v>67612</v>
      </c>
      <c r="AC4094" s="277">
        <v>7658.8</v>
      </c>
      <c r="AE4094" s="246" t="s">
        <v>47903</v>
      </c>
      <c r="AF4094" s="247">
        <v>23205.040000000001</v>
      </c>
      <c r="AH4094" s="226" t="s">
        <v>18523</v>
      </c>
      <c r="AI4094" s="227">
        <v>10893</v>
      </c>
      <c r="AK4094" s="207" t="s">
        <v>18490</v>
      </c>
      <c r="AL4094" s="208">
        <v>19242.75</v>
      </c>
      <c r="AM4094" s="93"/>
      <c r="AN4094" s="93"/>
      <c r="AO4094" s="93"/>
      <c r="BC4094" s="211" t="s">
        <v>6867</v>
      </c>
      <c r="BD4094" s="212">
        <v>89077</v>
      </c>
    </row>
    <row r="4095" spans="25:56" x14ac:dyDescent="0.55000000000000004">
      <c r="Y4095" t="s">
        <v>43204</v>
      </c>
      <c r="Z4095" s="284">
        <v>9660.64</v>
      </c>
      <c r="AB4095" s="276" t="s">
        <v>67613</v>
      </c>
      <c r="AC4095" s="277">
        <v>33994.54</v>
      </c>
      <c r="AE4095" s="246" t="s">
        <v>57348</v>
      </c>
      <c r="AF4095" s="247">
        <v>10400</v>
      </c>
      <c r="AH4095" s="226" t="s">
        <v>18525</v>
      </c>
      <c r="AI4095" s="227">
        <v>3714.02</v>
      </c>
      <c r="AK4095" s="207" t="s">
        <v>18491</v>
      </c>
      <c r="AL4095" s="208">
        <v>254</v>
      </c>
      <c r="AM4095" s="93"/>
      <c r="AN4095" s="93"/>
      <c r="AO4095" s="93"/>
      <c r="BC4095" s="211" t="s">
        <v>7020</v>
      </c>
      <c r="BD4095" s="212">
        <v>13503</v>
      </c>
    </row>
    <row r="4096" spans="25:56" x14ac:dyDescent="0.55000000000000004">
      <c r="Y4096" t="s">
        <v>19132</v>
      </c>
      <c r="Z4096" s="284">
        <v>1602.4</v>
      </c>
      <c r="AB4096" s="276" t="s">
        <v>64289</v>
      </c>
      <c r="AC4096" s="277">
        <v>3426.19</v>
      </c>
      <c r="AE4096" s="246" t="s">
        <v>55980</v>
      </c>
      <c r="AF4096" s="247">
        <v>90</v>
      </c>
      <c r="AH4096" s="226" t="s">
        <v>42328</v>
      </c>
      <c r="AI4096" s="227">
        <v>3384.22</v>
      </c>
      <c r="AK4096" s="207" t="s">
        <v>13372</v>
      </c>
      <c r="AL4096" s="208">
        <v>6906.25</v>
      </c>
      <c r="AM4096" s="93"/>
      <c r="AN4096" s="93"/>
      <c r="AO4096" s="93"/>
      <c r="BC4096" s="211" t="s">
        <v>7260</v>
      </c>
      <c r="BD4096" s="212">
        <v>4106</v>
      </c>
    </row>
    <row r="4097" spans="25:56" x14ac:dyDescent="0.55000000000000004">
      <c r="Y4097" t="s">
        <v>19133</v>
      </c>
      <c r="Z4097" s="284">
        <v>3349.1</v>
      </c>
      <c r="AB4097" s="276" t="s">
        <v>60415</v>
      </c>
      <c r="AC4097" s="277">
        <v>19898.759999999998</v>
      </c>
      <c r="AE4097" s="246" t="s">
        <v>39051</v>
      </c>
      <c r="AF4097" s="247">
        <v>638891.43000000005</v>
      </c>
      <c r="AH4097" s="226" t="s">
        <v>18528</v>
      </c>
      <c r="AI4097" s="227">
        <v>251.66</v>
      </c>
      <c r="AK4097" s="207" t="s">
        <v>18492</v>
      </c>
      <c r="AL4097" s="208">
        <v>22347.35</v>
      </c>
      <c r="AM4097" s="93"/>
      <c r="AN4097" s="93"/>
      <c r="AO4097" s="93"/>
      <c r="BC4097" s="211" t="s">
        <v>7554</v>
      </c>
      <c r="BD4097" s="212">
        <v>45294</v>
      </c>
    </row>
    <row r="4098" spans="25:56" x14ac:dyDescent="0.55000000000000004">
      <c r="Y4098" t="s">
        <v>50638</v>
      </c>
      <c r="Z4098" s="284">
        <v>16862.009999999998</v>
      </c>
      <c r="AB4098" s="276" t="s">
        <v>67614</v>
      </c>
      <c r="AC4098" s="277">
        <v>5464.12</v>
      </c>
      <c r="AE4098" s="246" t="s">
        <v>39052</v>
      </c>
      <c r="AF4098" s="247">
        <v>72691.56</v>
      </c>
      <c r="AH4098" s="226" t="s">
        <v>18529</v>
      </c>
      <c r="AI4098" s="227">
        <v>733.7</v>
      </c>
      <c r="AK4098" s="207" t="s">
        <v>18493</v>
      </c>
      <c r="AL4098" s="208">
        <v>52776.66</v>
      </c>
      <c r="AM4098" s="93"/>
      <c r="AN4098" s="93"/>
      <c r="AO4098" s="93"/>
      <c r="BC4098" s="211" t="s">
        <v>7675</v>
      </c>
      <c r="BD4098" s="212">
        <v>33152</v>
      </c>
    </row>
    <row r="4099" spans="25:56" x14ac:dyDescent="0.55000000000000004">
      <c r="Y4099" t="s">
        <v>19134</v>
      </c>
      <c r="Z4099" s="284">
        <v>143645.29</v>
      </c>
      <c r="AB4099" s="276" t="s">
        <v>67615</v>
      </c>
      <c r="AC4099" s="277">
        <v>631.46</v>
      </c>
      <c r="AE4099" s="246" t="s">
        <v>39053</v>
      </c>
      <c r="AF4099" s="247">
        <v>217976.13</v>
      </c>
      <c r="AH4099" s="226" t="s">
        <v>42329</v>
      </c>
      <c r="AI4099" s="227">
        <v>647.86</v>
      </c>
      <c r="AK4099" s="207" t="s">
        <v>18494</v>
      </c>
      <c r="AL4099" s="208">
        <v>358599.56</v>
      </c>
      <c r="AM4099" s="93"/>
      <c r="AN4099" s="93"/>
      <c r="AO4099" s="93"/>
      <c r="BC4099" s="211" t="s">
        <v>8177</v>
      </c>
      <c r="BD4099" s="212">
        <v>20424</v>
      </c>
    </row>
    <row r="4100" spans="25:56" x14ac:dyDescent="0.55000000000000004">
      <c r="Y4100" t="s">
        <v>19212</v>
      </c>
      <c r="Z4100" s="284">
        <v>2018.54</v>
      </c>
      <c r="AB4100" s="276" t="s">
        <v>67616</v>
      </c>
      <c r="AC4100" s="277">
        <v>48.3</v>
      </c>
      <c r="AE4100" s="246" t="s">
        <v>57349</v>
      </c>
      <c r="AF4100" s="247">
        <v>10977.06</v>
      </c>
      <c r="AH4100" s="226" t="s">
        <v>18535</v>
      </c>
      <c r="AI4100" s="227">
        <v>1120</v>
      </c>
      <c r="AK4100" s="207" t="s">
        <v>18495</v>
      </c>
      <c r="AL4100" s="208">
        <v>76213.75</v>
      </c>
      <c r="AM4100" s="93"/>
      <c r="AN4100" s="93"/>
      <c r="AO4100" s="93"/>
      <c r="BC4100" s="211" t="s">
        <v>8458</v>
      </c>
      <c r="BD4100" s="212">
        <v>62138</v>
      </c>
    </row>
    <row r="4101" spans="25:56" x14ac:dyDescent="0.55000000000000004">
      <c r="Y4101" t="s">
        <v>19213</v>
      </c>
      <c r="Z4101">
        <v>176.3</v>
      </c>
      <c r="AB4101" s="276" t="s">
        <v>67617</v>
      </c>
      <c r="AC4101" s="277">
        <v>47.23</v>
      </c>
      <c r="AE4101" s="246" t="s">
        <v>48804</v>
      </c>
      <c r="AF4101" s="247">
        <v>98139</v>
      </c>
      <c r="AH4101" s="226" t="s">
        <v>42330</v>
      </c>
      <c r="AI4101" s="227">
        <v>613000</v>
      </c>
      <c r="AK4101" s="207" t="s">
        <v>18496</v>
      </c>
      <c r="AL4101" s="208">
        <v>71498.83</v>
      </c>
      <c r="AM4101" s="93"/>
      <c r="AN4101" s="93"/>
      <c r="AO4101" s="93"/>
      <c r="BC4101" s="211" t="s">
        <v>8840</v>
      </c>
      <c r="BD4101" s="212">
        <v>5036</v>
      </c>
    </row>
    <row r="4102" spans="25:56" x14ac:dyDescent="0.55000000000000004">
      <c r="Y4102" t="s">
        <v>19260</v>
      </c>
      <c r="Z4102" s="284">
        <v>1126.29</v>
      </c>
      <c r="AB4102" s="276" t="s">
        <v>70532</v>
      </c>
      <c r="AC4102" s="277">
        <v>286.05</v>
      </c>
      <c r="AE4102" s="246" t="s">
        <v>55981</v>
      </c>
      <c r="AF4102" s="247">
        <v>160505.92000000001</v>
      </c>
      <c r="AH4102" s="226" t="s">
        <v>42331</v>
      </c>
      <c r="AI4102" s="227">
        <v>46894.59</v>
      </c>
      <c r="AK4102" s="207" t="s">
        <v>18497</v>
      </c>
      <c r="AL4102" s="208">
        <v>15105.6</v>
      </c>
      <c r="AM4102" s="93"/>
      <c r="AN4102" s="93"/>
      <c r="AO4102" s="93"/>
      <c r="BC4102" s="211" t="s">
        <v>9147</v>
      </c>
      <c r="BD4102" s="212">
        <v>64032</v>
      </c>
    </row>
    <row r="4103" spans="25:56" x14ac:dyDescent="0.55000000000000004">
      <c r="Y4103" t="s">
        <v>46019</v>
      </c>
      <c r="Z4103" s="284">
        <v>112500</v>
      </c>
      <c r="AB4103" s="276" t="s">
        <v>67618</v>
      </c>
      <c r="AC4103" s="277">
        <v>12103.75</v>
      </c>
      <c r="AE4103" s="246" t="s">
        <v>39054</v>
      </c>
      <c r="AF4103" s="247">
        <v>25116.44</v>
      </c>
      <c r="AH4103" s="226" t="s">
        <v>44688</v>
      </c>
      <c r="AI4103" s="227">
        <v>13973.07</v>
      </c>
      <c r="AK4103" s="207" t="s">
        <v>18498</v>
      </c>
      <c r="AL4103" s="208">
        <v>87539.67</v>
      </c>
      <c r="AM4103" s="93"/>
      <c r="AN4103" s="93"/>
      <c r="AO4103" s="93"/>
      <c r="BC4103" s="211" t="s">
        <v>9438</v>
      </c>
      <c r="BD4103" s="212">
        <v>551448</v>
      </c>
    </row>
    <row r="4104" spans="25:56" x14ac:dyDescent="0.55000000000000004">
      <c r="Y4104" t="s">
        <v>43211</v>
      </c>
      <c r="Z4104" s="284">
        <v>18500</v>
      </c>
      <c r="AB4104" s="276" t="s">
        <v>70533</v>
      </c>
      <c r="AC4104" s="277">
        <v>1539.38</v>
      </c>
      <c r="AE4104" s="246" t="s">
        <v>49795</v>
      </c>
      <c r="AF4104" s="247">
        <v>303939.46999999997</v>
      </c>
      <c r="AH4104" s="226" t="s">
        <v>18537</v>
      </c>
      <c r="AI4104" s="227">
        <v>173845</v>
      </c>
      <c r="AK4104" s="207" t="s">
        <v>18499</v>
      </c>
      <c r="AL4104" s="208">
        <v>34546.370000000003</v>
      </c>
      <c r="AM4104" s="93"/>
      <c r="AN4104" s="93"/>
      <c r="AO4104" s="93"/>
      <c r="BC4104" s="211" t="s">
        <v>10744</v>
      </c>
      <c r="BD4104" s="212">
        <v>15163</v>
      </c>
    </row>
    <row r="4105" spans="25:56" x14ac:dyDescent="0.55000000000000004">
      <c r="Y4105" t="s">
        <v>19288</v>
      </c>
      <c r="Z4105" s="284">
        <v>10021.43</v>
      </c>
      <c r="AB4105" s="276" t="s">
        <v>67619</v>
      </c>
      <c r="AC4105" s="277">
        <v>29373.71</v>
      </c>
      <c r="AE4105" s="246" t="s">
        <v>36188</v>
      </c>
      <c r="AF4105" s="247">
        <v>224779.51999999999</v>
      </c>
      <c r="AH4105" s="226" t="s">
        <v>18538</v>
      </c>
      <c r="AI4105" s="227">
        <v>12863.68</v>
      </c>
      <c r="AK4105" s="207" t="s">
        <v>18500</v>
      </c>
      <c r="AL4105" s="208">
        <v>1050508.83</v>
      </c>
      <c r="AM4105" s="93"/>
      <c r="AN4105" s="93"/>
      <c r="AO4105" s="93"/>
      <c r="BC4105" s="211" t="s">
        <v>11205</v>
      </c>
      <c r="BD4105" s="212">
        <v>15375</v>
      </c>
    </row>
    <row r="4106" spans="25:56" x14ac:dyDescent="0.55000000000000004">
      <c r="Y4106" t="s">
        <v>19290</v>
      </c>
      <c r="Z4106" s="284">
        <v>72802.78</v>
      </c>
      <c r="AB4106" s="276" t="s">
        <v>67620</v>
      </c>
      <c r="AC4106" s="277">
        <v>127.91</v>
      </c>
      <c r="AE4106" s="246" t="s">
        <v>58219</v>
      </c>
      <c r="AF4106" s="247">
        <v>1248.3</v>
      </c>
      <c r="AH4106" s="226" t="s">
        <v>48797</v>
      </c>
      <c r="AI4106" s="227">
        <v>2976.33</v>
      </c>
      <c r="AK4106" s="207" t="s">
        <v>18501</v>
      </c>
      <c r="AL4106" s="208">
        <v>7198.96</v>
      </c>
      <c r="AM4106" s="93"/>
      <c r="AN4106" s="93"/>
      <c r="AO4106" s="93"/>
      <c r="BC4106" s="211" t="s">
        <v>9738</v>
      </c>
      <c r="BD4106" s="212">
        <v>28192.48</v>
      </c>
    </row>
    <row r="4107" spans="25:56" x14ac:dyDescent="0.55000000000000004">
      <c r="Y4107" t="s">
        <v>62880</v>
      </c>
      <c r="Z4107" s="284">
        <v>29300</v>
      </c>
      <c r="AB4107" s="276" t="s">
        <v>69725</v>
      </c>
      <c r="AC4107" s="277">
        <v>159390</v>
      </c>
      <c r="AE4107" s="246" t="s">
        <v>57350</v>
      </c>
      <c r="AF4107" s="247">
        <v>467376</v>
      </c>
      <c r="AH4107" s="226" t="s">
        <v>18543</v>
      </c>
      <c r="AI4107" s="227">
        <v>15462.81</v>
      </c>
      <c r="AK4107" s="207" t="s">
        <v>18502</v>
      </c>
      <c r="AL4107" s="208">
        <v>661002.91</v>
      </c>
      <c r="AM4107" s="93"/>
      <c r="AN4107" s="93"/>
      <c r="AO4107" s="93"/>
      <c r="BC4107" s="211" t="s">
        <v>11713</v>
      </c>
      <c r="BD4107" s="212">
        <v>233236.6</v>
      </c>
    </row>
    <row r="4108" spans="25:56" x14ac:dyDescent="0.55000000000000004">
      <c r="Y4108" t="s">
        <v>19291</v>
      </c>
      <c r="Z4108" s="284">
        <v>23082.16</v>
      </c>
      <c r="AB4108" s="276" t="s">
        <v>58253</v>
      </c>
      <c r="AC4108" s="277">
        <v>2750</v>
      </c>
      <c r="AE4108" s="246" t="s">
        <v>52150</v>
      </c>
      <c r="AF4108" s="247">
        <v>6294.45</v>
      </c>
      <c r="AH4108" s="226" t="s">
        <v>18544</v>
      </c>
      <c r="AI4108" s="227">
        <v>4678.03</v>
      </c>
      <c r="AK4108" s="207" t="s">
        <v>18503</v>
      </c>
      <c r="AL4108" s="208">
        <v>2793.36</v>
      </c>
      <c r="AM4108" s="93"/>
      <c r="AN4108" s="93"/>
      <c r="AO4108" s="93"/>
      <c r="BC4108" s="211" t="s">
        <v>10058</v>
      </c>
      <c r="BD4108" s="212">
        <v>1180177.08</v>
      </c>
    </row>
    <row r="4109" spans="25:56" x14ac:dyDescent="0.55000000000000004">
      <c r="Y4109" t="s">
        <v>69287</v>
      </c>
      <c r="Z4109" s="284">
        <v>108907.92</v>
      </c>
      <c r="AB4109" s="276" t="s">
        <v>70534</v>
      </c>
      <c r="AC4109" s="277">
        <v>-2252.1799999999998</v>
      </c>
      <c r="AE4109" s="246" t="s">
        <v>55982</v>
      </c>
      <c r="AF4109" s="247">
        <v>4894.17</v>
      </c>
      <c r="AH4109" s="226" t="s">
        <v>18545</v>
      </c>
      <c r="AI4109" s="227">
        <v>2567.7199999999998</v>
      </c>
      <c r="AK4109" s="207" t="s">
        <v>18504</v>
      </c>
      <c r="AL4109" s="208">
        <v>5416.08</v>
      </c>
      <c r="AM4109" s="93"/>
      <c r="AN4109" s="93"/>
      <c r="AO4109" s="93"/>
      <c r="BC4109" s="211" t="s">
        <v>8459</v>
      </c>
      <c r="BD4109" s="212">
        <v>108340.53</v>
      </c>
    </row>
    <row r="4110" spans="25:56" x14ac:dyDescent="0.55000000000000004">
      <c r="Y4110" t="s">
        <v>19292</v>
      </c>
      <c r="Z4110" s="284">
        <v>56148.62</v>
      </c>
      <c r="AB4110" s="276" t="s">
        <v>61402</v>
      </c>
      <c r="AC4110" s="277">
        <v>54989.87</v>
      </c>
      <c r="AE4110" s="246" t="s">
        <v>52151</v>
      </c>
      <c r="AF4110" s="247">
        <v>374.41</v>
      </c>
      <c r="AH4110" s="226" t="s">
        <v>18546</v>
      </c>
      <c r="AI4110" s="227">
        <v>2250</v>
      </c>
      <c r="AK4110" s="207" t="s">
        <v>18505</v>
      </c>
      <c r="AL4110" s="208">
        <v>130.88999999999999</v>
      </c>
      <c r="AM4110" s="93"/>
      <c r="AN4110" s="93"/>
      <c r="AO4110" s="93"/>
      <c r="BC4110" s="211" t="s">
        <v>10059</v>
      </c>
      <c r="BD4110" s="212">
        <v>108340.53</v>
      </c>
    </row>
    <row r="4111" spans="25:56" x14ac:dyDescent="0.55000000000000004">
      <c r="Y4111" t="s">
        <v>19294</v>
      </c>
      <c r="Z4111" s="284">
        <v>11662.2</v>
      </c>
      <c r="AB4111" s="276" t="s">
        <v>61403</v>
      </c>
      <c r="AC4111" s="277">
        <v>4206.7299999999996</v>
      </c>
      <c r="AE4111" s="246" t="s">
        <v>52152</v>
      </c>
      <c r="AF4111" s="247">
        <v>1199.07</v>
      </c>
      <c r="AH4111" s="226" t="s">
        <v>18549</v>
      </c>
      <c r="AI4111" s="227">
        <v>8001.73</v>
      </c>
      <c r="AK4111" s="207" t="s">
        <v>18506</v>
      </c>
      <c r="AL4111" s="208">
        <v>183266.37</v>
      </c>
      <c r="AM4111" s="93"/>
      <c r="AN4111" s="93"/>
      <c r="AO4111" s="93"/>
      <c r="BC4111" s="211" t="s">
        <v>8460</v>
      </c>
      <c r="BD4111" s="212">
        <v>202500</v>
      </c>
    </row>
    <row r="4112" spans="25:56" x14ac:dyDescent="0.55000000000000004">
      <c r="Y4112" t="s">
        <v>70914</v>
      </c>
      <c r="Z4112" s="284">
        <v>96175.35</v>
      </c>
      <c r="AB4112" s="276" t="s">
        <v>64291</v>
      </c>
      <c r="AC4112" s="277">
        <v>2138.1799999999998</v>
      </c>
      <c r="AE4112" s="246" t="s">
        <v>48805</v>
      </c>
      <c r="AF4112" s="247">
        <v>1781.63</v>
      </c>
      <c r="AH4112" s="226" t="s">
        <v>18550</v>
      </c>
      <c r="AI4112" s="227">
        <v>2144.08</v>
      </c>
      <c r="AK4112" s="207" t="s">
        <v>18507</v>
      </c>
      <c r="AL4112" s="208">
        <v>4889.8999999999996</v>
      </c>
      <c r="AM4112" s="93"/>
      <c r="AN4112" s="93"/>
      <c r="AO4112" s="93"/>
      <c r="BC4112" s="211" t="s">
        <v>10060</v>
      </c>
      <c r="BD4112" s="212">
        <v>202500</v>
      </c>
    </row>
    <row r="4113" spans="25:56" x14ac:dyDescent="0.55000000000000004">
      <c r="Y4113" t="s">
        <v>71791</v>
      </c>
      <c r="Z4113" s="284">
        <v>94521</v>
      </c>
      <c r="AB4113" s="276" t="s">
        <v>70535</v>
      </c>
      <c r="AC4113" s="277">
        <v>-120.3</v>
      </c>
      <c r="AE4113" s="246" t="s">
        <v>58220</v>
      </c>
      <c r="AF4113" s="247">
        <v>2182.5</v>
      </c>
      <c r="AH4113" s="226" t="s">
        <v>46821</v>
      </c>
      <c r="AI4113" s="227">
        <v>-9176.6299999999992</v>
      </c>
      <c r="AK4113" s="207" t="s">
        <v>18508</v>
      </c>
      <c r="AL4113" s="208">
        <v>4078314.53</v>
      </c>
      <c r="AM4113" s="93"/>
      <c r="AN4113" s="93"/>
      <c r="AO4113" s="93"/>
      <c r="BC4113" s="211" t="s">
        <v>8461</v>
      </c>
      <c r="BD4113" s="212">
        <v>172865.98</v>
      </c>
    </row>
    <row r="4114" spans="25:56" x14ac:dyDescent="0.55000000000000004">
      <c r="Y4114" t="s">
        <v>19311</v>
      </c>
      <c r="Z4114" s="284">
        <v>40810</v>
      </c>
      <c r="AB4114" s="276" t="s">
        <v>61404</v>
      </c>
      <c r="AC4114" s="277">
        <v>25650</v>
      </c>
      <c r="AE4114" s="246" t="s">
        <v>49796</v>
      </c>
      <c r="AF4114" s="247">
        <v>621.78</v>
      </c>
      <c r="AH4114" s="226" t="s">
        <v>49786</v>
      </c>
      <c r="AI4114" s="227">
        <v>8804.4599999999991</v>
      </c>
      <c r="AK4114" s="207" t="s">
        <v>18509</v>
      </c>
      <c r="AL4114" s="208">
        <v>7929.21</v>
      </c>
      <c r="AM4114" s="93"/>
      <c r="AN4114" s="93"/>
      <c r="AO4114" s="93"/>
      <c r="BC4114" s="211" t="s">
        <v>10061</v>
      </c>
      <c r="BD4114" s="212">
        <v>172865.98</v>
      </c>
    </row>
    <row r="4115" spans="25:56" x14ac:dyDescent="0.55000000000000004">
      <c r="Y4115" t="s">
        <v>19314</v>
      </c>
      <c r="Z4115" s="284">
        <v>3124.25</v>
      </c>
      <c r="AB4115" s="276" t="s">
        <v>64292</v>
      </c>
      <c r="AC4115" s="277">
        <v>926.48</v>
      </c>
      <c r="AE4115" s="246" t="s">
        <v>55056</v>
      </c>
      <c r="AF4115" s="247">
        <v>12276.02</v>
      </c>
      <c r="AH4115" s="226" t="s">
        <v>18555</v>
      </c>
      <c r="AI4115" s="227">
        <v>7500</v>
      </c>
      <c r="AK4115" s="207" t="s">
        <v>18510</v>
      </c>
      <c r="AL4115" s="208">
        <v>22826.92</v>
      </c>
      <c r="AM4115" s="93"/>
      <c r="AN4115" s="93"/>
      <c r="AO4115" s="93"/>
      <c r="BC4115" s="211" t="s">
        <v>8462</v>
      </c>
      <c r="BD4115" s="212">
        <v>265565.90999999997</v>
      </c>
    </row>
    <row r="4116" spans="25:56" x14ac:dyDescent="0.55000000000000004">
      <c r="Y4116" t="s">
        <v>19315</v>
      </c>
      <c r="Z4116" s="284">
        <v>19608</v>
      </c>
      <c r="AB4116" s="276" t="s">
        <v>69726</v>
      </c>
      <c r="AC4116" s="277">
        <v>78.98</v>
      </c>
      <c r="AE4116" s="246" t="s">
        <v>55057</v>
      </c>
      <c r="AF4116" s="247">
        <v>939.12</v>
      </c>
      <c r="AH4116" s="226" t="s">
        <v>18556</v>
      </c>
      <c r="AI4116" s="227">
        <v>573.76</v>
      </c>
      <c r="AK4116" s="207" t="s">
        <v>18511</v>
      </c>
      <c r="AL4116" s="208">
        <v>1350</v>
      </c>
      <c r="AM4116" s="93"/>
      <c r="AN4116" s="93"/>
      <c r="AO4116" s="93"/>
      <c r="BC4116" s="211" t="s">
        <v>10062</v>
      </c>
      <c r="BD4116" s="212">
        <v>265565.90999999997</v>
      </c>
    </row>
    <row r="4117" spans="25:56" x14ac:dyDescent="0.55000000000000004">
      <c r="Y4117" t="s">
        <v>34959</v>
      </c>
      <c r="Z4117">
        <v>250</v>
      </c>
      <c r="AB4117" s="276" t="s">
        <v>59069</v>
      </c>
      <c r="AC4117" s="277">
        <v>6.04</v>
      </c>
      <c r="AE4117" s="246" t="s">
        <v>55058</v>
      </c>
      <c r="AF4117" s="247">
        <v>2051.9499999999998</v>
      </c>
      <c r="AH4117" s="226" t="s">
        <v>18557</v>
      </c>
      <c r="AI4117" s="227">
        <v>1626</v>
      </c>
      <c r="AK4117" s="207" t="s">
        <v>18512</v>
      </c>
      <c r="AL4117" s="208">
        <v>46000</v>
      </c>
      <c r="AM4117" s="93"/>
      <c r="AN4117" s="93"/>
      <c r="AO4117" s="93"/>
      <c r="BC4117" s="211" t="s">
        <v>8463</v>
      </c>
      <c r="BD4117" s="212">
        <v>112000</v>
      </c>
    </row>
    <row r="4118" spans="25:56" x14ac:dyDescent="0.55000000000000004">
      <c r="Y4118" t="s">
        <v>47490</v>
      </c>
      <c r="Z4118">
        <v>18.399999999999999</v>
      </c>
      <c r="AB4118" s="276" t="s">
        <v>60416</v>
      </c>
      <c r="AC4118" s="277">
        <v>3994.5</v>
      </c>
      <c r="AE4118" s="246" t="s">
        <v>58221</v>
      </c>
      <c r="AF4118" s="247">
        <v>3388.29</v>
      </c>
      <c r="AH4118" s="226" t="s">
        <v>18558</v>
      </c>
      <c r="AI4118" s="227">
        <v>4123</v>
      </c>
      <c r="AK4118" s="207" t="s">
        <v>18513</v>
      </c>
      <c r="AL4118" s="208">
        <v>3438.69</v>
      </c>
      <c r="AM4118" s="93"/>
      <c r="AN4118" s="93"/>
      <c r="AO4118" s="93"/>
      <c r="BC4118" s="211" t="s">
        <v>10063</v>
      </c>
      <c r="BD4118" s="212">
        <v>112000</v>
      </c>
    </row>
    <row r="4119" spans="25:56" x14ac:dyDescent="0.55000000000000004">
      <c r="Y4119" t="s">
        <v>19638</v>
      </c>
      <c r="Z4119" s="284">
        <v>179379.96</v>
      </c>
      <c r="AB4119" s="276" t="s">
        <v>60417</v>
      </c>
      <c r="AC4119" s="277">
        <v>305.58</v>
      </c>
      <c r="AE4119" s="246" t="s">
        <v>60323</v>
      </c>
      <c r="AF4119" s="247">
        <v>2015.5</v>
      </c>
      <c r="AH4119" s="226" t="s">
        <v>48798</v>
      </c>
      <c r="AI4119" s="227">
        <v>354.24</v>
      </c>
      <c r="AK4119" s="207" t="s">
        <v>18514</v>
      </c>
      <c r="AL4119" s="208">
        <v>9745.16</v>
      </c>
      <c r="AM4119" s="93"/>
      <c r="AN4119" s="93"/>
      <c r="AO4119" s="93"/>
      <c r="BC4119" s="211" t="s">
        <v>8464</v>
      </c>
      <c r="BD4119" s="212">
        <v>110398.43</v>
      </c>
    </row>
    <row r="4120" spans="25:56" x14ac:dyDescent="0.55000000000000004">
      <c r="Y4120" t="s">
        <v>19641</v>
      </c>
      <c r="Z4120" s="284">
        <v>13025.52</v>
      </c>
      <c r="AB4120" s="276" t="s">
        <v>60418</v>
      </c>
      <c r="AC4120" s="277">
        <v>979.18</v>
      </c>
      <c r="AE4120" s="246" t="s">
        <v>63104</v>
      </c>
      <c r="AF4120" s="247">
        <v>971.83</v>
      </c>
      <c r="AH4120" s="226" t="s">
        <v>18559</v>
      </c>
      <c r="AI4120" s="227">
        <v>17568.75</v>
      </c>
      <c r="AK4120" s="207" t="s">
        <v>18515</v>
      </c>
      <c r="AL4120" s="208">
        <v>44100.53</v>
      </c>
      <c r="AM4120" s="93"/>
      <c r="AN4120" s="93"/>
      <c r="AO4120" s="93"/>
      <c r="BC4120" s="211" t="s">
        <v>10064</v>
      </c>
      <c r="BD4120" s="212">
        <v>110398.43</v>
      </c>
    </row>
    <row r="4121" spans="25:56" x14ac:dyDescent="0.55000000000000004">
      <c r="Y4121" t="s">
        <v>71792</v>
      </c>
      <c r="Z4121" s="284">
        <v>1262.92</v>
      </c>
      <c r="AB4121" s="276" t="s">
        <v>56138</v>
      </c>
      <c r="AC4121" s="277">
        <v>57596.4</v>
      </c>
      <c r="AE4121" s="246" t="s">
        <v>52153</v>
      </c>
      <c r="AF4121" s="247">
        <v>221.79</v>
      </c>
      <c r="AH4121" s="226" t="s">
        <v>48799</v>
      </c>
      <c r="AI4121" s="227">
        <v>7500</v>
      </c>
      <c r="AK4121" s="207" t="s">
        <v>18516</v>
      </c>
      <c r="AL4121" s="208">
        <v>22124.51</v>
      </c>
      <c r="AM4121" s="93"/>
      <c r="AN4121" s="93"/>
      <c r="AO4121" s="93"/>
      <c r="BC4121" s="211" t="s">
        <v>8465</v>
      </c>
      <c r="BD4121" s="212">
        <v>184818.02</v>
      </c>
    </row>
    <row r="4122" spans="25:56" x14ac:dyDescent="0.55000000000000004">
      <c r="Y4122" t="s">
        <v>58030</v>
      </c>
      <c r="Z4122" s="284">
        <v>54471.94</v>
      </c>
      <c r="AB4122" s="276" t="s">
        <v>52436</v>
      </c>
      <c r="AC4122" s="277">
        <v>4347.16</v>
      </c>
      <c r="AE4122" s="246" t="s">
        <v>61088</v>
      </c>
      <c r="AF4122" s="247">
        <v>448.33</v>
      </c>
      <c r="AH4122" s="226" t="s">
        <v>18560</v>
      </c>
      <c r="AI4122" s="227">
        <v>1917.78</v>
      </c>
      <c r="AK4122" s="207" t="s">
        <v>18517</v>
      </c>
      <c r="AL4122" s="208">
        <v>52873.1</v>
      </c>
      <c r="AM4122" s="93"/>
      <c r="AN4122" s="93"/>
      <c r="AO4122" s="93"/>
      <c r="BC4122" s="211" t="s">
        <v>10065</v>
      </c>
      <c r="BD4122" s="212">
        <v>184818.02</v>
      </c>
    </row>
    <row r="4123" spans="25:56" x14ac:dyDescent="0.55000000000000004">
      <c r="Y4123" t="s">
        <v>59976</v>
      </c>
      <c r="Z4123" s="284">
        <v>53700</v>
      </c>
      <c r="AB4123" s="276" t="s">
        <v>67621</v>
      </c>
      <c r="AC4123" s="277">
        <v>1003.26</v>
      </c>
      <c r="AE4123" s="246" t="s">
        <v>61933</v>
      </c>
      <c r="AF4123" s="247">
        <v>40040</v>
      </c>
      <c r="AH4123" s="226" t="s">
        <v>52137</v>
      </c>
      <c r="AI4123" s="227">
        <v>4234.1000000000004</v>
      </c>
      <c r="AK4123" s="207" t="s">
        <v>18518</v>
      </c>
      <c r="AL4123" s="208">
        <v>20254</v>
      </c>
      <c r="AM4123" s="93"/>
      <c r="AN4123" s="93"/>
      <c r="AO4123" s="93"/>
      <c r="BC4123" s="211" t="s">
        <v>8466</v>
      </c>
      <c r="BD4123" s="212">
        <v>224836</v>
      </c>
    </row>
    <row r="4124" spans="25:56" x14ac:dyDescent="0.55000000000000004">
      <c r="Y4124" t="s">
        <v>71793</v>
      </c>
      <c r="Z4124">
        <v>400</v>
      </c>
      <c r="AB4124" s="276" t="s">
        <v>57445</v>
      </c>
      <c r="AC4124" s="277">
        <v>4308.3500000000004</v>
      </c>
      <c r="AE4124" s="246" t="s">
        <v>55059</v>
      </c>
      <c r="AF4124" s="247">
        <v>4735.9799999999996</v>
      </c>
      <c r="AH4124" s="226" t="s">
        <v>44689</v>
      </c>
      <c r="AI4124" s="227">
        <v>14436.72</v>
      </c>
      <c r="AK4124" s="207" t="s">
        <v>18519</v>
      </c>
      <c r="AL4124" s="208">
        <v>5811.59</v>
      </c>
      <c r="AM4124" s="93"/>
      <c r="AN4124" s="93"/>
      <c r="AO4124" s="93"/>
      <c r="BC4124" s="211" t="s">
        <v>10066</v>
      </c>
      <c r="BD4124" s="212">
        <v>224836</v>
      </c>
    </row>
    <row r="4125" spans="25:56" x14ac:dyDescent="0.55000000000000004">
      <c r="Y4125" t="s">
        <v>19660</v>
      </c>
      <c r="Z4125" s="284">
        <v>3000</v>
      </c>
      <c r="AB4125" s="276" t="s">
        <v>57446</v>
      </c>
      <c r="AC4125" s="277">
        <v>322.52</v>
      </c>
      <c r="AE4125" s="246" t="s">
        <v>55060</v>
      </c>
      <c r="AF4125" s="247">
        <v>2914.57</v>
      </c>
      <c r="AH4125" s="226" t="s">
        <v>18562</v>
      </c>
      <c r="AI4125" s="227">
        <v>28194.28</v>
      </c>
      <c r="AK4125" s="207" t="s">
        <v>18520</v>
      </c>
      <c r="AL4125" s="208">
        <v>71949.740000000005</v>
      </c>
      <c r="AM4125" s="93"/>
      <c r="AN4125" s="93"/>
      <c r="AO4125" s="93"/>
      <c r="BC4125" s="211" t="s">
        <v>8467</v>
      </c>
      <c r="BD4125" s="212">
        <v>153606.85999999999</v>
      </c>
    </row>
    <row r="4126" spans="25:56" x14ac:dyDescent="0.55000000000000004">
      <c r="Y4126" t="s">
        <v>71794</v>
      </c>
      <c r="Z4126" s="284">
        <v>10200</v>
      </c>
      <c r="AB4126" s="276" t="s">
        <v>67622</v>
      </c>
      <c r="AC4126" s="277">
        <v>230.48</v>
      </c>
      <c r="AE4126" s="246" t="s">
        <v>55061</v>
      </c>
      <c r="AF4126" s="247">
        <v>10780</v>
      </c>
      <c r="AH4126" s="226" t="s">
        <v>34878</v>
      </c>
      <c r="AI4126" s="227">
        <v>259890</v>
      </c>
      <c r="AK4126" s="207" t="s">
        <v>18521</v>
      </c>
      <c r="AL4126" s="208">
        <v>78583.539999999994</v>
      </c>
      <c r="AM4126" s="93"/>
      <c r="AN4126" s="93"/>
      <c r="AO4126" s="93"/>
      <c r="BC4126" s="211" t="s">
        <v>10067</v>
      </c>
      <c r="BD4126" s="212">
        <v>153606.85999999999</v>
      </c>
    </row>
    <row r="4127" spans="25:56" x14ac:dyDescent="0.55000000000000004">
      <c r="Y4127" t="s">
        <v>33472</v>
      </c>
      <c r="Z4127" s="284">
        <v>7300</v>
      </c>
      <c r="AB4127" s="276" t="s">
        <v>57447</v>
      </c>
      <c r="AC4127" s="277">
        <v>442.94</v>
      </c>
      <c r="AE4127" s="246" t="s">
        <v>61934</v>
      </c>
      <c r="AF4127" s="247">
        <v>4409.22</v>
      </c>
      <c r="AH4127" s="226" t="s">
        <v>34879</v>
      </c>
      <c r="AI4127" s="227">
        <v>25844.720000000001</v>
      </c>
      <c r="AK4127" s="207" t="s">
        <v>18522</v>
      </c>
      <c r="AL4127" s="208">
        <v>9249.52</v>
      </c>
      <c r="AM4127" s="93"/>
      <c r="AN4127" s="93"/>
      <c r="AO4127" s="93"/>
      <c r="BC4127" s="211" t="s">
        <v>8468</v>
      </c>
      <c r="BD4127" s="212">
        <v>295000</v>
      </c>
    </row>
    <row r="4128" spans="25:56" x14ac:dyDescent="0.55000000000000004">
      <c r="Y4128" t="s">
        <v>13480</v>
      </c>
      <c r="Z4128" s="284">
        <v>1549.02</v>
      </c>
      <c r="AB4128" s="276" t="s">
        <v>59070</v>
      </c>
      <c r="AC4128" s="277">
        <v>4218.75</v>
      </c>
      <c r="AE4128" s="246" t="s">
        <v>63105</v>
      </c>
      <c r="AF4128" s="247">
        <v>5177.38</v>
      </c>
      <c r="AH4128" s="226" t="s">
        <v>49787</v>
      </c>
      <c r="AI4128" s="227">
        <v>14187.95</v>
      </c>
      <c r="AK4128" s="207" t="s">
        <v>18523</v>
      </c>
      <c r="AL4128" s="208">
        <v>38271.31</v>
      </c>
      <c r="AM4128" s="93"/>
      <c r="AN4128" s="93"/>
      <c r="AO4128" s="93"/>
      <c r="BC4128" s="211" t="s">
        <v>10068</v>
      </c>
      <c r="BD4128" s="212">
        <v>295000</v>
      </c>
    </row>
    <row r="4129" spans="25:56" x14ac:dyDescent="0.55000000000000004">
      <c r="Y4129" t="s">
        <v>33474</v>
      </c>
      <c r="Z4129">
        <v>750.86</v>
      </c>
      <c r="AB4129" s="276" t="s">
        <v>67623</v>
      </c>
      <c r="AC4129" s="277">
        <v>30384</v>
      </c>
      <c r="AE4129" s="246" t="s">
        <v>57351</v>
      </c>
      <c r="AF4129" s="247">
        <v>14400.34</v>
      </c>
      <c r="AH4129" s="226" t="s">
        <v>40211</v>
      </c>
      <c r="AI4129" s="227">
        <v>5670</v>
      </c>
      <c r="AK4129" s="207" t="s">
        <v>18524</v>
      </c>
      <c r="AL4129" s="208">
        <v>1496</v>
      </c>
      <c r="AM4129" s="93"/>
      <c r="AN4129" s="93"/>
      <c r="AO4129" s="93"/>
      <c r="BC4129" s="211" t="s">
        <v>8469</v>
      </c>
      <c r="BD4129" s="212">
        <v>229076.3</v>
      </c>
    </row>
    <row r="4130" spans="25:56" x14ac:dyDescent="0.55000000000000004">
      <c r="Y4130" t="s">
        <v>55604</v>
      </c>
      <c r="Z4130">
        <v>75.94</v>
      </c>
      <c r="AB4130" s="276" t="s">
        <v>48894</v>
      </c>
      <c r="AC4130" s="277">
        <v>8167.47</v>
      </c>
      <c r="AE4130" s="246" t="s">
        <v>59016</v>
      </c>
      <c r="AF4130" s="247">
        <v>11040</v>
      </c>
      <c r="AH4130" s="226" t="s">
        <v>36179</v>
      </c>
      <c r="AI4130" s="227">
        <v>23700</v>
      </c>
      <c r="AK4130" s="207" t="s">
        <v>18525</v>
      </c>
      <c r="AL4130" s="208">
        <v>23947.3</v>
      </c>
      <c r="AM4130" s="93"/>
      <c r="AN4130" s="93"/>
      <c r="AO4130" s="93"/>
      <c r="BC4130" s="211" t="s">
        <v>10069</v>
      </c>
      <c r="BD4130" s="212">
        <v>229076.3</v>
      </c>
    </row>
    <row r="4131" spans="25:56" x14ac:dyDescent="0.55000000000000004">
      <c r="Y4131" t="s">
        <v>69292</v>
      </c>
      <c r="Z4131">
        <v>33.93</v>
      </c>
      <c r="AB4131" s="276" t="s">
        <v>64300</v>
      </c>
      <c r="AC4131" s="277">
        <v>977.59</v>
      </c>
      <c r="AE4131" s="246" t="s">
        <v>64163</v>
      </c>
      <c r="AF4131" s="247">
        <v>231</v>
      </c>
      <c r="AH4131" s="226" t="s">
        <v>34880</v>
      </c>
      <c r="AI4131" s="227">
        <v>2000</v>
      </c>
      <c r="AK4131" s="207" t="s">
        <v>18526</v>
      </c>
      <c r="AL4131" s="208">
        <v>9349.66</v>
      </c>
      <c r="AM4131" s="93"/>
      <c r="AN4131" s="93"/>
      <c r="AO4131" s="93"/>
      <c r="BC4131" s="211" t="s">
        <v>8470</v>
      </c>
      <c r="BD4131" s="212">
        <v>192512.71</v>
      </c>
    </row>
    <row r="4132" spans="25:56" x14ac:dyDescent="0.55000000000000004">
      <c r="Y4132" t="s">
        <v>71795</v>
      </c>
      <c r="Z4132">
        <v>8.81</v>
      </c>
      <c r="AB4132" s="276" t="s">
        <v>48895</v>
      </c>
      <c r="AC4132" s="277">
        <v>167.99</v>
      </c>
      <c r="AE4132" s="246" t="s">
        <v>64164</v>
      </c>
      <c r="AF4132" s="247">
        <v>34.49</v>
      </c>
      <c r="AH4132" s="226" t="s">
        <v>18563</v>
      </c>
      <c r="AI4132" s="227">
        <v>7350</v>
      </c>
      <c r="AK4132" s="207" t="s">
        <v>18527</v>
      </c>
      <c r="AL4132" s="208">
        <v>12718.8</v>
      </c>
      <c r="AM4132" s="93"/>
      <c r="AN4132" s="93"/>
      <c r="AO4132" s="93"/>
      <c r="BC4132" s="211" t="s">
        <v>10070</v>
      </c>
      <c r="BD4132" s="212">
        <v>192512.71</v>
      </c>
    </row>
    <row r="4133" spans="25:56" x14ac:dyDescent="0.55000000000000004">
      <c r="Y4133" t="s">
        <v>19663</v>
      </c>
      <c r="Z4133" s="284">
        <v>3780</v>
      </c>
      <c r="AB4133" s="276" t="s">
        <v>67624</v>
      </c>
      <c r="AC4133" s="277">
        <v>1839.25</v>
      </c>
      <c r="AE4133" s="246" t="s">
        <v>63652</v>
      </c>
      <c r="AF4133" s="247">
        <v>968</v>
      </c>
      <c r="AH4133" s="226" t="s">
        <v>18564</v>
      </c>
      <c r="AI4133" s="227">
        <v>132348.5</v>
      </c>
      <c r="AK4133" s="207" t="s">
        <v>18528</v>
      </c>
      <c r="AL4133" s="208">
        <v>973.12</v>
      </c>
      <c r="AM4133" s="93"/>
      <c r="AN4133" s="93"/>
      <c r="AO4133" s="93"/>
      <c r="BC4133" s="211" t="s">
        <v>8471</v>
      </c>
      <c r="BD4133" s="212">
        <v>151511.85999999999</v>
      </c>
    </row>
    <row r="4134" spans="25:56" x14ac:dyDescent="0.55000000000000004">
      <c r="Y4134" t="s">
        <v>19664</v>
      </c>
      <c r="Z4134" s="284">
        <v>6697.97</v>
      </c>
      <c r="AB4134" s="276" t="s">
        <v>56141</v>
      </c>
      <c r="AC4134" s="277">
        <v>-75.959999999999994</v>
      </c>
      <c r="AE4134" s="246" t="s">
        <v>63653</v>
      </c>
      <c r="AF4134" s="247">
        <v>74.06</v>
      </c>
      <c r="AH4134" s="226" t="s">
        <v>36180</v>
      </c>
      <c r="AI4134" s="227">
        <v>2425</v>
      </c>
      <c r="AK4134" s="207" t="s">
        <v>18529</v>
      </c>
      <c r="AL4134" s="208">
        <v>2757.45</v>
      </c>
      <c r="AM4134" s="93"/>
      <c r="AN4134" s="93"/>
      <c r="AO4134" s="93"/>
      <c r="BC4134" s="211" t="s">
        <v>10071</v>
      </c>
      <c r="BD4134" s="212">
        <v>151511.85999999999</v>
      </c>
    </row>
    <row r="4135" spans="25:56" x14ac:dyDescent="0.55000000000000004">
      <c r="Y4135" t="s">
        <v>71796</v>
      </c>
      <c r="Z4135">
        <v>356.9</v>
      </c>
      <c r="AB4135" s="276" t="s">
        <v>36287</v>
      </c>
      <c r="AC4135" s="277">
        <v>279565</v>
      </c>
      <c r="AE4135" s="246" t="s">
        <v>63654</v>
      </c>
      <c r="AF4135" s="247">
        <v>237.16</v>
      </c>
      <c r="AH4135" s="226" t="s">
        <v>46822</v>
      </c>
      <c r="AI4135" s="227">
        <v>27155</v>
      </c>
      <c r="AK4135" s="207" t="s">
        <v>18530</v>
      </c>
      <c r="AL4135" s="208">
        <v>16648.25</v>
      </c>
      <c r="AM4135" s="93"/>
      <c r="AN4135" s="93"/>
      <c r="AO4135" s="93"/>
      <c r="BC4135" s="211" t="s">
        <v>8850</v>
      </c>
      <c r="BD4135" s="212">
        <v>1100000</v>
      </c>
    </row>
    <row r="4136" spans="25:56" x14ac:dyDescent="0.55000000000000004">
      <c r="Y4136" t="s">
        <v>49352</v>
      </c>
      <c r="Z4136" s="284">
        <v>19029.3</v>
      </c>
      <c r="AB4136" s="276" t="s">
        <v>56143</v>
      </c>
      <c r="AC4136" s="277">
        <v>182725.38</v>
      </c>
      <c r="AE4136" s="246" t="s">
        <v>63106</v>
      </c>
      <c r="AF4136" s="247">
        <v>258.35000000000002</v>
      </c>
      <c r="AH4136" s="226" t="s">
        <v>18565</v>
      </c>
      <c r="AI4136" s="227">
        <v>40266.089999999997</v>
      </c>
      <c r="AK4136" s="207" t="s">
        <v>18531</v>
      </c>
      <c r="AL4136" s="208">
        <v>1873.74</v>
      </c>
      <c r="AM4136" s="93"/>
      <c r="AN4136" s="93"/>
      <c r="AO4136" s="93"/>
      <c r="BC4136" s="211" t="s">
        <v>10072</v>
      </c>
      <c r="BD4136" s="212">
        <v>1100000</v>
      </c>
    </row>
    <row r="4137" spans="25:56" x14ac:dyDescent="0.55000000000000004">
      <c r="Y4137" t="s">
        <v>49353</v>
      </c>
      <c r="Z4137" s="284">
        <v>1436.29</v>
      </c>
      <c r="AB4137" s="276" t="s">
        <v>42482</v>
      </c>
      <c r="AC4137" s="277">
        <v>29823.7</v>
      </c>
      <c r="AE4137" s="246" t="s">
        <v>61935</v>
      </c>
      <c r="AF4137" s="247">
        <v>3825</v>
      </c>
      <c r="AH4137" s="226" t="s">
        <v>18566</v>
      </c>
      <c r="AI4137" s="227">
        <v>115306.12</v>
      </c>
      <c r="AK4137" s="207" t="s">
        <v>18532</v>
      </c>
      <c r="AL4137" s="208">
        <v>14322.19</v>
      </c>
      <c r="AM4137" s="93"/>
      <c r="AN4137" s="93"/>
      <c r="AO4137" s="93"/>
      <c r="BC4137" s="211" t="s">
        <v>8472</v>
      </c>
      <c r="BD4137" s="212">
        <v>179041</v>
      </c>
    </row>
    <row r="4138" spans="25:56" x14ac:dyDescent="0.55000000000000004">
      <c r="Y4138" t="s">
        <v>50645</v>
      </c>
      <c r="Z4138" s="284">
        <v>38201.870000000003</v>
      </c>
      <c r="AB4138" s="276" t="s">
        <v>56144</v>
      </c>
      <c r="AC4138" s="277">
        <v>222032.92</v>
      </c>
      <c r="AE4138" s="246" t="s">
        <v>59017</v>
      </c>
      <c r="AF4138" s="247">
        <v>4997.8599999999997</v>
      </c>
      <c r="AH4138" s="226" t="s">
        <v>18567</v>
      </c>
      <c r="AI4138" s="227">
        <v>39196.47</v>
      </c>
      <c r="AK4138" s="207" t="s">
        <v>18533</v>
      </c>
      <c r="AL4138" s="208">
        <v>34455.25</v>
      </c>
      <c r="AM4138" s="93"/>
      <c r="AN4138" s="93"/>
      <c r="AO4138" s="93"/>
      <c r="BC4138" s="211" t="s">
        <v>10073</v>
      </c>
      <c r="BD4138" s="212">
        <v>179041</v>
      </c>
    </row>
    <row r="4139" spans="25:56" x14ac:dyDescent="0.55000000000000004">
      <c r="Y4139" t="s">
        <v>71797</v>
      </c>
      <c r="Z4139" s="284">
        <v>1080</v>
      </c>
      <c r="AB4139" s="276" t="s">
        <v>44906</v>
      </c>
      <c r="AC4139" s="277">
        <v>33277.410000000003</v>
      </c>
      <c r="AE4139" s="246" t="s">
        <v>59018</v>
      </c>
      <c r="AF4139" s="247">
        <v>382.34</v>
      </c>
      <c r="AH4139" s="226" t="s">
        <v>18568</v>
      </c>
      <c r="AI4139" s="227">
        <v>888514.11</v>
      </c>
      <c r="AK4139" s="207" t="s">
        <v>18534</v>
      </c>
      <c r="AL4139" s="208">
        <v>13490.75</v>
      </c>
      <c r="AM4139" s="93"/>
      <c r="AN4139" s="93"/>
      <c r="AO4139" s="93"/>
      <c r="BC4139" s="211" t="s">
        <v>8473</v>
      </c>
      <c r="BD4139" s="212">
        <v>228698</v>
      </c>
    </row>
    <row r="4140" spans="25:56" x14ac:dyDescent="0.55000000000000004">
      <c r="Y4140" t="s">
        <v>46028</v>
      </c>
      <c r="Z4140" s="284">
        <v>192806.82</v>
      </c>
      <c r="AB4140" s="276" t="s">
        <v>56145</v>
      </c>
      <c r="AC4140" s="277">
        <v>75768</v>
      </c>
      <c r="AE4140" s="246" t="s">
        <v>59019</v>
      </c>
      <c r="AF4140" s="247">
        <v>1224.48</v>
      </c>
      <c r="AH4140" s="226" t="s">
        <v>18569</v>
      </c>
      <c r="AI4140" s="227">
        <v>20222.5</v>
      </c>
      <c r="AK4140" s="207" t="s">
        <v>18535</v>
      </c>
      <c r="AL4140" s="208">
        <v>54134.05</v>
      </c>
      <c r="AM4140" s="93"/>
      <c r="AN4140" s="93"/>
      <c r="AO4140" s="93"/>
      <c r="BC4140" s="211" t="s">
        <v>10074</v>
      </c>
      <c r="BD4140" s="212">
        <v>228698</v>
      </c>
    </row>
    <row r="4141" spans="25:56" x14ac:dyDescent="0.55000000000000004">
      <c r="Y4141" t="s">
        <v>50646</v>
      </c>
      <c r="Z4141">
        <v>400</v>
      </c>
      <c r="AB4141" s="276" t="s">
        <v>56146</v>
      </c>
      <c r="AC4141" s="277">
        <v>25261.26</v>
      </c>
      <c r="AE4141" s="246" t="s">
        <v>63107</v>
      </c>
      <c r="AF4141" s="247">
        <v>382.41</v>
      </c>
      <c r="AH4141" s="226" t="s">
        <v>46823</v>
      </c>
      <c r="AI4141" s="227">
        <v>1130</v>
      </c>
      <c r="AK4141" s="207" t="s">
        <v>18536</v>
      </c>
      <c r="AL4141" s="208">
        <v>5905.83</v>
      </c>
      <c r="AM4141" s="93"/>
      <c r="AN4141" s="93"/>
      <c r="AO4141" s="93"/>
      <c r="BC4141" s="211" t="s">
        <v>8474</v>
      </c>
      <c r="BD4141" s="212">
        <v>51062.55</v>
      </c>
    </row>
    <row r="4142" spans="25:56" x14ac:dyDescent="0.55000000000000004">
      <c r="Y4142" t="s">
        <v>19685</v>
      </c>
      <c r="Z4142" s="284">
        <v>31682.83</v>
      </c>
      <c r="AB4142" s="276" t="s">
        <v>47976</v>
      </c>
      <c r="AC4142" s="277">
        <v>44637.4</v>
      </c>
      <c r="AE4142" s="246" t="s">
        <v>58499</v>
      </c>
      <c r="AF4142" s="247">
        <v>27724</v>
      </c>
      <c r="AH4142" s="226" t="s">
        <v>36181</v>
      </c>
      <c r="AI4142" s="227">
        <v>28459.95</v>
      </c>
      <c r="AK4142" s="207" t="s">
        <v>18537</v>
      </c>
      <c r="AL4142" s="208">
        <v>98700</v>
      </c>
      <c r="AM4142" s="93"/>
      <c r="AN4142" s="93"/>
      <c r="AO4142" s="93"/>
      <c r="BC4142" s="211" t="s">
        <v>10075</v>
      </c>
      <c r="BD4142" s="212">
        <v>51062.55</v>
      </c>
    </row>
    <row r="4143" spans="25:56" x14ac:dyDescent="0.55000000000000004">
      <c r="Y4143" t="s">
        <v>49355</v>
      </c>
      <c r="Z4143" s="284">
        <v>7222.63</v>
      </c>
      <c r="AB4143" s="276" t="s">
        <v>59071</v>
      </c>
      <c r="AC4143" s="277">
        <v>918700</v>
      </c>
      <c r="AE4143" s="246" t="s">
        <v>57352</v>
      </c>
      <c r="AF4143" s="247">
        <v>6411</v>
      </c>
      <c r="AH4143" s="226" t="s">
        <v>48800</v>
      </c>
      <c r="AI4143" s="227">
        <v>52862.27</v>
      </c>
      <c r="AK4143" s="207" t="s">
        <v>18538</v>
      </c>
      <c r="AL4143" s="208">
        <v>23712.83</v>
      </c>
      <c r="AM4143" s="93"/>
      <c r="AN4143" s="93"/>
      <c r="AO4143" s="93"/>
      <c r="BC4143" s="211" t="s">
        <v>8475</v>
      </c>
      <c r="BD4143" s="212">
        <v>92037.11</v>
      </c>
    </row>
    <row r="4144" spans="25:56" x14ac:dyDescent="0.55000000000000004">
      <c r="Y4144" t="s">
        <v>50647</v>
      </c>
      <c r="Z4144" s="284">
        <v>7758.03</v>
      </c>
      <c r="AB4144" s="276" t="s">
        <v>61405</v>
      </c>
      <c r="AC4144" s="277">
        <v>3645.73</v>
      </c>
      <c r="AE4144" s="246" t="s">
        <v>57353</v>
      </c>
      <c r="AF4144" s="247">
        <v>7204</v>
      </c>
      <c r="AH4144" s="226" t="s">
        <v>18570</v>
      </c>
      <c r="AI4144" s="227">
        <v>448507.48</v>
      </c>
      <c r="AK4144" s="207" t="s">
        <v>18539</v>
      </c>
      <c r="AL4144" s="208">
        <v>7350</v>
      </c>
      <c r="AM4144" s="93"/>
      <c r="AN4144" s="93"/>
      <c r="AO4144" s="93"/>
      <c r="BC4144" s="211" t="s">
        <v>10076</v>
      </c>
      <c r="BD4144" s="212">
        <v>92037.11</v>
      </c>
    </row>
    <row r="4145" spans="25:56" x14ac:dyDescent="0.55000000000000004">
      <c r="Y4145" t="s">
        <v>43217</v>
      </c>
      <c r="Z4145">
        <v>569.98</v>
      </c>
      <c r="AB4145" s="276" t="s">
        <v>48896</v>
      </c>
      <c r="AC4145" s="277">
        <v>1018</v>
      </c>
      <c r="AE4145" s="246" t="s">
        <v>42338</v>
      </c>
      <c r="AF4145" s="247">
        <v>234.57</v>
      </c>
      <c r="AH4145" s="226" t="s">
        <v>39036</v>
      </c>
      <c r="AI4145" s="227">
        <v>3703.22</v>
      </c>
      <c r="AK4145" s="207" t="s">
        <v>18540</v>
      </c>
      <c r="AL4145" s="208">
        <v>86058.3</v>
      </c>
      <c r="AM4145" s="93"/>
      <c r="AN4145" s="93"/>
      <c r="AO4145" s="93"/>
      <c r="BC4145" s="211" t="s">
        <v>8476</v>
      </c>
      <c r="BD4145" s="212">
        <v>80025.88</v>
      </c>
    </row>
    <row r="4146" spans="25:56" x14ac:dyDescent="0.55000000000000004">
      <c r="Y4146" t="s">
        <v>60893</v>
      </c>
      <c r="Z4146" s="284">
        <v>1181.3599999999999</v>
      </c>
      <c r="AB4146" s="276" t="s">
        <v>52451</v>
      </c>
      <c r="AC4146" s="277">
        <v>4362.45</v>
      </c>
      <c r="AE4146" s="246" t="s">
        <v>52165</v>
      </c>
      <c r="AF4146" s="247">
        <v>140671.37</v>
      </c>
      <c r="AH4146" s="226" t="s">
        <v>36182</v>
      </c>
      <c r="AI4146" s="227">
        <v>41940.85</v>
      </c>
      <c r="AK4146" s="207" t="s">
        <v>18541</v>
      </c>
      <c r="AL4146" s="208">
        <v>5400</v>
      </c>
      <c r="AM4146" s="93"/>
      <c r="AN4146" s="93"/>
      <c r="AO4146" s="93"/>
      <c r="BC4146" s="211" t="s">
        <v>10077</v>
      </c>
      <c r="BD4146" s="212">
        <v>80025.88</v>
      </c>
    </row>
    <row r="4147" spans="25:56" x14ac:dyDescent="0.55000000000000004">
      <c r="Y4147" t="s">
        <v>50648</v>
      </c>
      <c r="Z4147">
        <v>458.81</v>
      </c>
      <c r="AB4147" s="276" t="s">
        <v>63156</v>
      </c>
      <c r="AC4147" s="277">
        <v>86200</v>
      </c>
      <c r="AE4147" s="246" t="s">
        <v>52166</v>
      </c>
      <c r="AF4147" s="247">
        <v>10184.879999999999</v>
      </c>
      <c r="AH4147" s="226" t="s">
        <v>18571</v>
      </c>
      <c r="AI4147" s="227">
        <v>68818.539999999994</v>
      </c>
      <c r="AK4147" s="207" t="s">
        <v>18542</v>
      </c>
      <c r="AL4147" s="208">
        <v>6950</v>
      </c>
      <c r="AM4147" s="93"/>
      <c r="AN4147" s="93"/>
      <c r="AO4147" s="93"/>
      <c r="BC4147" s="211" t="s">
        <v>8477</v>
      </c>
      <c r="BD4147" s="212">
        <v>48832.59</v>
      </c>
    </row>
    <row r="4148" spans="25:56" x14ac:dyDescent="0.55000000000000004">
      <c r="Y4148" t="s">
        <v>50649</v>
      </c>
      <c r="Z4148">
        <v>34.78</v>
      </c>
      <c r="AB4148" s="276" t="s">
        <v>56147</v>
      </c>
      <c r="AC4148" s="277">
        <v>250</v>
      </c>
      <c r="AE4148" s="246" t="s">
        <v>52167</v>
      </c>
      <c r="AF4148" s="247">
        <v>2795.02</v>
      </c>
      <c r="AH4148" s="226" t="s">
        <v>18572</v>
      </c>
      <c r="AI4148" s="227">
        <v>122836.83</v>
      </c>
      <c r="AK4148" s="207" t="s">
        <v>18543</v>
      </c>
      <c r="AL4148" s="208">
        <v>17889.189999999999</v>
      </c>
      <c r="AM4148" s="93"/>
      <c r="AN4148" s="93"/>
      <c r="AO4148" s="93"/>
      <c r="BC4148" s="211" t="s">
        <v>10078</v>
      </c>
      <c r="BD4148" s="212">
        <v>48832.59</v>
      </c>
    </row>
    <row r="4149" spans="25:56" x14ac:dyDescent="0.55000000000000004">
      <c r="Y4149" t="s">
        <v>32012</v>
      </c>
      <c r="Z4149" s="284">
        <v>35250</v>
      </c>
      <c r="AB4149" s="276" t="s">
        <v>59072</v>
      </c>
      <c r="AC4149" s="277">
        <v>909.91</v>
      </c>
      <c r="AE4149" s="246" t="s">
        <v>52168</v>
      </c>
      <c r="AF4149" s="247">
        <v>23199.45</v>
      </c>
      <c r="AH4149" s="226" t="s">
        <v>46824</v>
      </c>
      <c r="AI4149" s="227">
        <v>-1915.96</v>
      </c>
      <c r="AK4149" s="207" t="s">
        <v>18544</v>
      </c>
      <c r="AL4149" s="208">
        <v>25043.599999999999</v>
      </c>
      <c r="AM4149" s="93"/>
      <c r="AN4149" s="93"/>
      <c r="AO4149" s="93"/>
      <c r="BC4149" s="211" t="s">
        <v>8478</v>
      </c>
      <c r="BD4149" s="212">
        <v>200044.13</v>
      </c>
    </row>
    <row r="4150" spans="25:56" x14ac:dyDescent="0.55000000000000004">
      <c r="Y4150" t="s">
        <v>60894</v>
      </c>
      <c r="Z4150" s="284">
        <v>29400</v>
      </c>
      <c r="AB4150" s="276" t="s">
        <v>36289</v>
      </c>
      <c r="AC4150" s="277">
        <v>143055.95000000001</v>
      </c>
      <c r="AE4150" s="246" t="s">
        <v>52169</v>
      </c>
      <c r="AF4150" s="247">
        <v>137.16999999999999</v>
      </c>
      <c r="AH4150" s="226" t="s">
        <v>49788</v>
      </c>
      <c r="AI4150" s="227">
        <v>14833.2</v>
      </c>
      <c r="AK4150" s="207" t="s">
        <v>18545</v>
      </c>
      <c r="AL4150" s="208">
        <v>360.15</v>
      </c>
      <c r="AM4150" s="93"/>
      <c r="AN4150" s="93"/>
      <c r="AO4150" s="93"/>
      <c r="BC4150" s="211" t="s">
        <v>10079</v>
      </c>
      <c r="BD4150" s="212">
        <v>200044.13</v>
      </c>
    </row>
    <row r="4151" spans="25:56" x14ac:dyDescent="0.55000000000000004">
      <c r="Y4151" t="s">
        <v>19689</v>
      </c>
      <c r="Z4151" s="284">
        <v>5385</v>
      </c>
      <c r="AB4151" s="276" t="s">
        <v>42483</v>
      </c>
      <c r="AC4151" s="277">
        <v>448876.33</v>
      </c>
      <c r="AE4151" s="246" t="s">
        <v>52170</v>
      </c>
      <c r="AF4151" s="247">
        <v>789.11</v>
      </c>
      <c r="AH4151" s="226" t="s">
        <v>49789</v>
      </c>
      <c r="AI4151" s="227">
        <v>1134.74</v>
      </c>
      <c r="AK4151" s="207" t="s">
        <v>18546</v>
      </c>
      <c r="AL4151" s="208">
        <v>23964.47</v>
      </c>
      <c r="AM4151" s="93"/>
      <c r="AN4151" s="93"/>
      <c r="AO4151" s="93"/>
      <c r="BC4151" s="211" t="s">
        <v>8479</v>
      </c>
      <c r="BD4151" s="212">
        <v>186989.5</v>
      </c>
    </row>
    <row r="4152" spans="25:56" x14ac:dyDescent="0.55000000000000004">
      <c r="Y4152" t="s">
        <v>19690</v>
      </c>
      <c r="Z4152" s="284">
        <v>12684.88</v>
      </c>
      <c r="AB4152" s="276" t="s">
        <v>44907</v>
      </c>
      <c r="AC4152" s="277">
        <v>102545.65</v>
      </c>
      <c r="AE4152" s="246" t="s">
        <v>52171</v>
      </c>
      <c r="AF4152" s="247">
        <v>26550.799999999999</v>
      </c>
      <c r="AH4152" s="226" t="s">
        <v>49790</v>
      </c>
      <c r="AI4152" s="227">
        <v>2825.04</v>
      </c>
      <c r="AK4152" s="207" t="s">
        <v>18547</v>
      </c>
      <c r="AL4152" s="208">
        <v>26338.75</v>
      </c>
      <c r="AM4152" s="93"/>
      <c r="AN4152" s="93"/>
      <c r="AO4152" s="93"/>
      <c r="BC4152" s="211" t="s">
        <v>10080</v>
      </c>
      <c r="BD4152" s="212">
        <v>186989.5</v>
      </c>
    </row>
    <row r="4153" spans="25:56" x14ac:dyDescent="0.55000000000000004">
      <c r="Y4153" t="s">
        <v>19692</v>
      </c>
      <c r="Z4153" s="284">
        <v>28203.42</v>
      </c>
      <c r="AB4153" s="276" t="s">
        <v>35053</v>
      </c>
      <c r="AC4153" s="277">
        <v>2383777.85</v>
      </c>
      <c r="AE4153" s="246" t="s">
        <v>61936</v>
      </c>
      <c r="AF4153" s="247">
        <v>10698.8</v>
      </c>
      <c r="AH4153" s="226" t="s">
        <v>52138</v>
      </c>
      <c r="AI4153" s="227">
        <v>16700</v>
      </c>
      <c r="AK4153" s="207" t="s">
        <v>18548</v>
      </c>
      <c r="AL4153" s="208">
        <v>19619.39</v>
      </c>
      <c r="AM4153" s="93"/>
      <c r="AN4153" s="93"/>
      <c r="AO4153" s="93"/>
      <c r="BC4153" s="211" t="s">
        <v>8480</v>
      </c>
      <c r="BD4153" s="212">
        <v>79500</v>
      </c>
    </row>
    <row r="4154" spans="25:56" x14ac:dyDescent="0.55000000000000004">
      <c r="Y4154" t="s">
        <v>19770</v>
      </c>
      <c r="Z4154" s="284">
        <v>8000</v>
      </c>
      <c r="AB4154" s="276" t="s">
        <v>67625</v>
      </c>
      <c r="AC4154" s="277">
        <v>283618.96000000002</v>
      </c>
      <c r="AE4154" s="246" t="s">
        <v>61937</v>
      </c>
      <c r="AF4154" s="247">
        <v>762.2</v>
      </c>
      <c r="AH4154" s="226" t="s">
        <v>52139</v>
      </c>
      <c r="AI4154" s="227">
        <v>1277.57</v>
      </c>
      <c r="AK4154" s="207" t="s">
        <v>18549</v>
      </c>
      <c r="AL4154" s="208">
        <v>27488.38</v>
      </c>
      <c r="AM4154" s="93"/>
      <c r="AN4154" s="93"/>
      <c r="AO4154" s="93"/>
      <c r="BC4154" s="211" t="s">
        <v>10081</v>
      </c>
      <c r="BD4154" s="212">
        <v>79500</v>
      </c>
    </row>
    <row r="4155" spans="25:56" x14ac:dyDescent="0.55000000000000004">
      <c r="Y4155" t="s">
        <v>43219</v>
      </c>
      <c r="Z4155" s="284">
        <v>2160</v>
      </c>
      <c r="AB4155" s="276" t="s">
        <v>55135</v>
      </c>
      <c r="AC4155" s="277">
        <v>1164.3</v>
      </c>
      <c r="AE4155" s="246" t="s">
        <v>63108</v>
      </c>
      <c r="AF4155" s="247">
        <v>719</v>
      </c>
      <c r="AH4155" s="226" t="s">
        <v>52140</v>
      </c>
      <c r="AI4155" s="227">
        <v>4024.7</v>
      </c>
      <c r="AK4155" s="207" t="s">
        <v>18550</v>
      </c>
      <c r="AL4155" s="208">
        <v>316039.53999999998</v>
      </c>
      <c r="AM4155" s="93"/>
      <c r="AN4155" s="93"/>
      <c r="AO4155" s="93"/>
      <c r="BC4155" s="211" t="s">
        <v>8481</v>
      </c>
      <c r="BD4155" s="212">
        <v>270000</v>
      </c>
    </row>
    <row r="4156" spans="25:56" x14ac:dyDescent="0.55000000000000004">
      <c r="Y4156" t="s">
        <v>19773</v>
      </c>
      <c r="Z4156">
        <v>761.19</v>
      </c>
      <c r="AB4156" s="276" t="s">
        <v>61990</v>
      </c>
      <c r="AC4156" s="277">
        <v>285289.37</v>
      </c>
      <c r="AE4156" s="246" t="s">
        <v>55062</v>
      </c>
      <c r="AF4156" s="247">
        <v>5820</v>
      </c>
      <c r="AH4156" s="226" t="s">
        <v>52141</v>
      </c>
      <c r="AI4156" s="227">
        <v>900.73</v>
      </c>
      <c r="AK4156" s="207" t="s">
        <v>18551</v>
      </c>
      <c r="AL4156" s="208">
        <v>34270.26</v>
      </c>
      <c r="AM4156" s="93"/>
      <c r="AN4156" s="93"/>
      <c r="AO4156" s="93"/>
      <c r="BC4156" s="211" t="s">
        <v>10082</v>
      </c>
      <c r="BD4156" s="212">
        <v>270000</v>
      </c>
    </row>
    <row r="4157" spans="25:56" x14ac:dyDescent="0.55000000000000004">
      <c r="Y4157" t="s">
        <v>19774</v>
      </c>
      <c r="Z4157" s="284">
        <v>1923.21</v>
      </c>
      <c r="AB4157" s="276" t="s">
        <v>33586</v>
      </c>
      <c r="AC4157" s="277">
        <v>131626.38</v>
      </c>
      <c r="AE4157" s="246" t="s">
        <v>18756</v>
      </c>
      <c r="AF4157" s="247">
        <v>9732.92</v>
      </c>
      <c r="AH4157" s="226" t="s">
        <v>52142</v>
      </c>
      <c r="AI4157" s="227">
        <v>839.63</v>
      </c>
      <c r="AK4157" s="207" t="s">
        <v>18552</v>
      </c>
      <c r="AL4157" s="208">
        <v>228776.07</v>
      </c>
      <c r="AM4157" s="93"/>
      <c r="AN4157" s="93"/>
      <c r="AO4157" s="93"/>
      <c r="BC4157" s="211" t="s">
        <v>8482</v>
      </c>
      <c r="BD4157" s="212">
        <v>94963.56</v>
      </c>
    </row>
    <row r="4158" spans="25:56" x14ac:dyDescent="0.55000000000000004">
      <c r="Y4158" t="s">
        <v>19776</v>
      </c>
      <c r="Z4158" s="284">
        <v>44656.97</v>
      </c>
      <c r="AB4158" s="276" t="s">
        <v>35054</v>
      </c>
      <c r="AC4158" s="277">
        <v>6637.71</v>
      </c>
      <c r="AE4158" s="246" t="s">
        <v>18757</v>
      </c>
      <c r="AF4158" s="247">
        <v>744.57</v>
      </c>
      <c r="AH4158" s="226" t="s">
        <v>52143</v>
      </c>
      <c r="AI4158" s="227">
        <v>695.03</v>
      </c>
      <c r="AK4158" s="207" t="s">
        <v>18553</v>
      </c>
      <c r="AL4158" s="208">
        <v>98.38</v>
      </c>
      <c r="AM4158" s="93"/>
      <c r="AN4158" s="93"/>
      <c r="AO4158" s="93"/>
      <c r="BC4158" s="211" t="s">
        <v>10083</v>
      </c>
      <c r="BD4158" s="212">
        <v>94963.56</v>
      </c>
    </row>
    <row r="4159" spans="25:56" x14ac:dyDescent="0.55000000000000004">
      <c r="Y4159" t="s">
        <v>19777</v>
      </c>
      <c r="Z4159">
        <v>386.89</v>
      </c>
      <c r="AB4159" s="276" t="s">
        <v>33587</v>
      </c>
      <c r="AC4159" s="277">
        <v>126501.68</v>
      </c>
      <c r="AE4159" s="246" t="s">
        <v>18758</v>
      </c>
      <c r="AF4159" s="247">
        <v>2384.5700000000002</v>
      </c>
      <c r="AH4159" s="226" t="s">
        <v>39037</v>
      </c>
      <c r="AI4159" s="227">
        <v>5795</v>
      </c>
      <c r="AK4159" s="207" t="s">
        <v>18554</v>
      </c>
      <c r="AL4159" s="208">
        <v>2600</v>
      </c>
      <c r="AM4159" s="93"/>
      <c r="AN4159" s="93"/>
      <c r="AO4159" s="93"/>
      <c r="BC4159" s="211" t="s">
        <v>8483</v>
      </c>
      <c r="BD4159" s="212">
        <v>20443.41</v>
      </c>
    </row>
    <row r="4160" spans="25:56" x14ac:dyDescent="0.55000000000000004">
      <c r="Y4160" t="s">
        <v>19782</v>
      </c>
      <c r="Z4160" s="284">
        <v>16620.2</v>
      </c>
      <c r="AB4160" s="276" t="s">
        <v>67626</v>
      </c>
      <c r="AC4160" s="277">
        <v>203007.98</v>
      </c>
      <c r="AE4160" s="246" t="s">
        <v>18759</v>
      </c>
      <c r="AF4160" s="247">
        <v>336.76</v>
      </c>
      <c r="AH4160" s="226" t="s">
        <v>44690</v>
      </c>
      <c r="AI4160" s="227">
        <v>1422</v>
      </c>
      <c r="AK4160" s="207" t="s">
        <v>18555</v>
      </c>
      <c r="AL4160" s="208">
        <v>3250</v>
      </c>
      <c r="AM4160" s="93"/>
      <c r="AN4160" s="93"/>
      <c r="AO4160" s="93"/>
      <c r="BC4160" s="211" t="s">
        <v>10084</v>
      </c>
      <c r="BD4160" s="212">
        <v>20443.41</v>
      </c>
    </row>
    <row r="4161" spans="25:56" x14ac:dyDescent="0.55000000000000004">
      <c r="Y4161" t="s">
        <v>39125</v>
      </c>
      <c r="Z4161" s="284">
        <v>19625.75</v>
      </c>
      <c r="AB4161" s="276" t="s">
        <v>67627</v>
      </c>
      <c r="AC4161" s="277">
        <v>858.99</v>
      </c>
      <c r="AE4161" s="246" t="s">
        <v>62602</v>
      </c>
      <c r="AF4161" s="247">
        <v>-10564.22</v>
      </c>
      <c r="AH4161" s="226" t="s">
        <v>48801</v>
      </c>
      <c r="AI4161" s="227">
        <v>-100</v>
      </c>
      <c r="AK4161" s="207" t="s">
        <v>18556</v>
      </c>
      <c r="AL4161" s="208">
        <v>248.63</v>
      </c>
      <c r="AM4161" s="93"/>
      <c r="AN4161" s="93"/>
      <c r="AO4161" s="93"/>
      <c r="BC4161" s="211" t="s">
        <v>8484</v>
      </c>
      <c r="BD4161" s="212">
        <v>65575</v>
      </c>
    </row>
    <row r="4162" spans="25:56" x14ac:dyDescent="0.55000000000000004">
      <c r="Y4162" t="s">
        <v>47498</v>
      </c>
      <c r="Z4162" s="284">
        <v>16478.98</v>
      </c>
      <c r="AB4162" s="276" t="s">
        <v>35055</v>
      </c>
      <c r="AC4162" s="277">
        <v>54955.199999999997</v>
      </c>
      <c r="AE4162" s="246" t="s">
        <v>62603</v>
      </c>
      <c r="AF4162" s="247">
        <v>-874.42</v>
      </c>
      <c r="AH4162" s="226" t="s">
        <v>39038</v>
      </c>
      <c r="AI4162" s="227">
        <v>172780.84</v>
      </c>
      <c r="AK4162" s="207" t="s">
        <v>18557</v>
      </c>
      <c r="AL4162" s="208">
        <v>704.6</v>
      </c>
      <c r="AM4162" s="93"/>
      <c r="AN4162" s="93"/>
      <c r="AO4162" s="93"/>
      <c r="BC4162" s="211" t="s">
        <v>10085</v>
      </c>
      <c r="BD4162" s="212">
        <v>65575</v>
      </c>
    </row>
    <row r="4163" spans="25:56" x14ac:dyDescent="0.55000000000000004">
      <c r="Y4163" t="s">
        <v>19898</v>
      </c>
      <c r="Z4163">
        <v>952.29</v>
      </c>
      <c r="AB4163" s="276" t="s">
        <v>56148</v>
      </c>
      <c r="AC4163" s="277">
        <v>-13336.5</v>
      </c>
      <c r="AE4163" s="246" t="s">
        <v>52173</v>
      </c>
      <c r="AF4163" s="247">
        <v>7599.07</v>
      </c>
      <c r="AH4163" s="226" t="s">
        <v>44691</v>
      </c>
      <c r="AI4163" s="227">
        <v>26330.48</v>
      </c>
      <c r="AK4163" s="207" t="s">
        <v>18558</v>
      </c>
      <c r="AL4163" s="208">
        <v>80412.490000000005</v>
      </c>
      <c r="AM4163" s="93"/>
      <c r="AN4163" s="93"/>
      <c r="AO4163" s="93"/>
      <c r="BC4163" s="112"/>
      <c r="BD4163" s="113"/>
    </row>
    <row r="4164" spans="25:56" x14ac:dyDescent="0.55000000000000004">
      <c r="Y4164" t="s">
        <v>19899</v>
      </c>
      <c r="Z4164" s="284">
        <v>4089.27</v>
      </c>
      <c r="AB4164" s="276" t="s">
        <v>40312</v>
      </c>
      <c r="AC4164" s="277">
        <v>270863.03999999998</v>
      </c>
      <c r="AE4164" s="246" t="s">
        <v>47909</v>
      </c>
      <c r="AF4164" s="247">
        <v>581.29999999999995</v>
      </c>
      <c r="AH4164" s="226" t="s">
        <v>48802</v>
      </c>
      <c r="AI4164" s="227">
        <v>3725</v>
      </c>
      <c r="AK4164" s="207" t="s">
        <v>18559</v>
      </c>
      <c r="AL4164" s="208">
        <v>11328</v>
      </c>
      <c r="AM4164" s="93"/>
      <c r="AN4164" s="93"/>
      <c r="AO4164" s="93"/>
      <c r="BC4164" s="182"/>
      <c r="BD4164" s="183"/>
    </row>
    <row r="4165" spans="25:56" x14ac:dyDescent="0.55000000000000004">
      <c r="Y4165" t="s">
        <v>47500</v>
      </c>
      <c r="Z4165" s="284">
        <v>2579.23</v>
      </c>
      <c r="AB4165" s="276" t="s">
        <v>67628</v>
      </c>
      <c r="AC4165" s="277">
        <v>14875</v>
      </c>
      <c r="AE4165" s="246" t="s">
        <v>52174</v>
      </c>
      <c r="AF4165" s="247">
        <v>1447.59</v>
      </c>
      <c r="AH4165" s="226" t="s">
        <v>39039</v>
      </c>
      <c r="AI4165" s="227">
        <v>361000</v>
      </c>
      <c r="AK4165" s="207" t="s">
        <v>18560</v>
      </c>
      <c r="AL4165" s="208">
        <v>866.62</v>
      </c>
      <c r="AM4165" s="93"/>
      <c r="AN4165" s="93"/>
      <c r="AO4165" s="93"/>
      <c r="BC4165" s="182"/>
      <c r="BD4165" s="183"/>
    </row>
    <row r="4166" spans="25:56" x14ac:dyDescent="0.55000000000000004">
      <c r="Y4166" t="s">
        <v>20103</v>
      </c>
      <c r="Z4166" s="284">
        <v>18424.68</v>
      </c>
      <c r="AB4166" s="276" t="s">
        <v>67629</v>
      </c>
      <c r="AC4166" s="277">
        <v>1137.94</v>
      </c>
      <c r="AE4166" s="246" t="s">
        <v>52176</v>
      </c>
      <c r="AF4166" s="247">
        <v>48</v>
      </c>
      <c r="AH4166" s="226" t="s">
        <v>39040</v>
      </c>
      <c r="AI4166" s="227">
        <v>6250</v>
      </c>
      <c r="AK4166" s="207" t="s">
        <v>18561</v>
      </c>
      <c r="AL4166" s="208">
        <v>386.75</v>
      </c>
      <c r="AM4166" s="93"/>
      <c r="AN4166" s="93"/>
      <c r="AO4166" s="93"/>
      <c r="BC4166" s="182"/>
      <c r="BD4166" s="183"/>
    </row>
    <row r="4167" spans="25:56" x14ac:dyDescent="0.55000000000000004">
      <c r="Y4167" t="s">
        <v>56795</v>
      </c>
      <c r="Z4167" s="284">
        <v>3459</v>
      </c>
      <c r="AB4167" s="276" t="s">
        <v>70536</v>
      </c>
      <c r="AC4167" s="277">
        <v>375.75</v>
      </c>
      <c r="AE4167" s="246" t="s">
        <v>52177</v>
      </c>
      <c r="AF4167" s="247">
        <v>1616.37</v>
      </c>
      <c r="AH4167" s="226" t="s">
        <v>39041</v>
      </c>
      <c r="AI4167" s="227">
        <v>125809.3</v>
      </c>
      <c r="AK4167" s="207" t="s">
        <v>18562</v>
      </c>
      <c r="AL4167" s="208">
        <v>22816.67</v>
      </c>
      <c r="AM4167" s="93"/>
      <c r="AN4167" s="93"/>
      <c r="AO4167" s="93"/>
      <c r="BC4167" s="182"/>
      <c r="BD4167" s="183"/>
    </row>
    <row r="4168" spans="25:56" x14ac:dyDescent="0.55000000000000004">
      <c r="Y4168" t="s">
        <v>20121</v>
      </c>
      <c r="Z4168" s="284">
        <v>12000</v>
      </c>
      <c r="AB4168" s="276" t="s">
        <v>63159</v>
      </c>
      <c r="AC4168" s="277">
        <v>159.46</v>
      </c>
      <c r="AE4168" s="246" t="s">
        <v>62604</v>
      </c>
      <c r="AF4168" s="247">
        <v>-20.82</v>
      </c>
      <c r="AH4168" s="226" t="s">
        <v>39042</v>
      </c>
      <c r="AI4168" s="227">
        <v>52429.04</v>
      </c>
      <c r="AK4168" s="207" t="s">
        <v>18563</v>
      </c>
      <c r="AL4168" s="208">
        <v>600</v>
      </c>
      <c r="AM4168" s="93"/>
      <c r="AN4168" s="93"/>
      <c r="AO4168" s="93"/>
      <c r="BC4168" s="182"/>
      <c r="BD4168" s="183"/>
    </row>
    <row r="4169" spans="25:56" x14ac:dyDescent="0.55000000000000004">
      <c r="Y4169" t="s">
        <v>71798</v>
      </c>
      <c r="Z4169" s="284">
        <v>2746</v>
      </c>
      <c r="AB4169" s="276" t="s">
        <v>67630</v>
      </c>
      <c r="AC4169" s="277">
        <v>-12.04</v>
      </c>
      <c r="AE4169" s="246" t="s">
        <v>18778</v>
      </c>
      <c r="AF4169" s="247">
        <v>343750</v>
      </c>
      <c r="AH4169" s="226" t="s">
        <v>39043</v>
      </c>
      <c r="AI4169" s="227">
        <v>79679.08</v>
      </c>
      <c r="AK4169" s="207" t="s">
        <v>18564</v>
      </c>
      <c r="AL4169" s="208">
        <v>2272.7199999999998</v>
      </c>
      <c r="AM4169" s="93"/>
      <c r="AN4169" s="93"/>
      <c r="AO4169" s="93"/>
      <c r="BC4169" s="182"/>
      <c r="BD4169" s="183"/>
    </row>
    <row r="4170" spans="25:56" x14ac:dyDescent="0.55000000000000004">
      <c r="Y4170" t="s">
        <v>20123</v>
      </c>
      <c r="Z4170" s="284">
        <v>1392.68</v>
      </c>
      <c r="AB4170" s="276" t="s">
        <v>63674</v>
      </c>
      <c r="AC4170" s="277">
        <v>6680.91</v>
      </c>
      <c r="AE4170" s="246" t="s">
        <v>18779</v>
      </c>
      <c r="AF4170" s="247">
        <v>26266.59</v>
      </c>
      <c r="AH4170" s="226" t="s">
        <v>39044</v>
      </c>
      <c r="AI4170" s="227">
        <v>30082.31</v>
      </c>
      <c r="AK4170" s="207" t="s">
        <v>18565</v>
      </c>
      <c r="AL4170" s="208">
        <v>1933.18</v>
      </c>
      <c r="AM4170" s="93"/>
      <c r="AN4170" s="93"/>
      <c r="AO4170" s="93"/>
      <c r="BC4170" s="182"/>
      <c r="BD4170" s="183"/>
    </row>
    <row r="4171" spans="25:56" x14ac:dyDescent="0.55000000000000004">
      <c r="Y4171" t="s">
        <v>20124</v>
      </c>
      <c r="Z4171">
        <v>303.77</v>
      </c>
      <c r="AB4171" s="276" t="s">
        <v>67631</v>
      </c>
      <c r="AC4171" s="277">
        <v>589.5</v>
      </c>
      <c r="AE4171" s="246" t="s">
        <v>44711</v>
      </c>
      <c r="AF4171" s="247">
        <v>32067.599999999999</v>
      </c>
      <c r="AH4171" s="226" t="s">
        <v>40212</v>
      </c>
      <c r="AI4171" s="227">
        <v>305524.32</v>
      </c>
      <c r="AK4171" s="207" t="s">
        <v>18566</v>
      </c>
      <c r="AL4171" s="208">
        <v>5569.45</v>
      </c>
      <c r="AM4171" s="93"/>
      <c r="AN4171" s="93"/>
      <c r="AO4171" s="93"/>
      <c r="BC4171" s="182"/>
      <c r="BD4171" s="183"/>
    </row>
    <row r="4172" spans="25:56" x14ac:dyDescent="0.55000000000000004">
      <c r="Y4172" t="s">
        <v>20125</v>
      </c>
      <c r="Z4172" s="284">
        <v>1349.08</v>
      </c>
      <c r="AB4172" s="276" t="s">
        <v>63675</v>
      </c>
      <c r="AC4172" s="277">
        <v>556.19000000000005</v>
      </c>
      <c r="AE4172" s="246" t="s">
        <v>64165</v>
      </c>
      <c r="AF4172" s="247">
        <v>2105.73</v>
      </c>
      <c r="AH4172" s="226" t="s">
        <v>39045</v>
      </c>
      <c r="AI4172" s="227">
        <v>129572</v>
      </c>
      <c r="AK4172" s="207" t="s">
        <v>18567</v>
      </c>
      <c r="AL4172" s="208">
        <v>3162.96</v>
      </c>
      <c r="AM4172" s="93"/>
      <c r="AN4172" s="93"/>
      <c r="AO4172" s="93"/>
      <c r="BC4172" s="182"/>
      <c r="BD4172" s="183"/>
    </row>
    <row r="4173" spans="25:56" x14ac:dyDescent="0.55000000000000004">
      <c r="Y4173" t="s">
        <v>20128</v>
      </c>
      <c r="Z4173" s="284">
        <v>23473.62</v>
      </c>
      <c r="AB4173" s="276" t="s">
        <v>63676</v>
      </c>
      <c r="AC4173" s="277">
        <v>1695.04</v>
      </c>
      <c r="AE4173" s="246" t="s">
        <v>62605</v>
      </c>
      <c r="AF4173" s="247">
        <v>-9040.44</v>
      </c>
      <c r="AH4173" s="226" t="s">
        <v>48803</v>
      </c>
      <c r="AI4173" s="227">
        <v>104021.35</v>
      </c>
      <c r="AK4173" s="207" t="s">
        <v>18568</v>
      </c>
      <c r="AL4173" s="208">
        <v>4061.72</v>
      </c>
      <c r="AM4173" s="93"/>
      <c r="AN4173" s="93"/>
      <c r="AO4173" s="93"/>
      <c r="BC4173" s="182"/>
      <c r="BD4173" s="183"/>
    </row>
    <row r="4174" spans="25:56" x14ac:dyDescent="0.55000000000000004">
      <c r="Y4174" t="s">
        <v>71799</v>
      </c>
      <c r="Z4174" s="284">
        <v>4500</v>
      </c>
      <c r="AB4174" s="276" t="s">
        <v>63677</v>
      </c>
      <c r="AC4174" s="277">
        <v>5750.87</v>
      </c>
      <c r="AE4174" s="246" t="s">
        <v>52179</v>
      </c>
      <c r="AF4174" s="247">
        <v>1400152.66</v>
      </c>
      <c r="AH4174" s="226" t="s">
        <v>39046</v>
      </c>
      <c r="AI4174" s="227">
        <v>42176.53</v>
      </c>
      <c r="AK4174" s="207" t="s">
        <v>18569</v>
      </c>
      <c r="AL4174" s="208">
        <v>148150</v>
      </c>
      <c r="AM4174" s="93"/>
      <c r="AN4174" s="93"/>
      <c r="AO4174" s="93"/>
    </row>
    <row r="4175" spans="25:56" x14ac:dyDescent="0.55000000000000004">
      <c r="Y4175" t="s">
        <v>60903</v>
      </c>
      <c r="Z4175" s="284">
        <v>50479.8</v>
      </c>
      <c r="AB4175" s="276" t="s">
        <v>64304</v>
      </c>
      <c r="AC4175" s="277">
        <v>559.98</v>
      </c>
      <c r="AE4175" s="246" t="s">
        <v>47912</v>
      </c>
      <c r="AF4175" s="247">
        <v>360</v>
      </c>
      <c r="AH4175" s="226" t="s">
        <v>39047</v>
      </c>
      <c r="AI4175" s="227">
        <v>46387</v>
      </c>
      <c r="AK4175" s="207" t="s">
        <v>18570</v>
      </c>
      <c r="AL4175" s="208">
        <v>156.22999999999999</v>
      </c>
      <c r="AM4175" s="93"/>
      <c r="AN4175" s="93"/>
      <c r="AO4175" s="93"/>
    </row>
    <row r="4176" spans="25:56" x14ac:dyDescent="0.55000000000000004">
      <c r="Y4176" t="s">
        <v>20700</v>
      </c>
      <c r="Z4176" s="284">
        <v>4232.38</v>
      </c>
      <c r="AB4176" s="276" t="s">
        <v>63160</v>
      </c>
      <c r="AC4176" s="277">
        <v>2913.94</v>
      </c>
      <c r="AE4176" s="246" t="s">
        <v>49799</v>
      </c>
      <c r="AF4176" s="247">
        <v>40643.08</v>
      </c>
      <c r="AH4176" s="226" t="s">
        <v>46825</v>
      </c>
      <c r="AI4176" s="227">
        <v>21478.01</v>
      </c>
      <c r="AK4176" s="207" t="s">
        <v>18571</v>
      </c>
      <c r="AL4176" s="208">
        <v>18230</v>
      </c>
      <c r="AM4176" s="93"/>
      <c r="AN4176" s="93"/>
      <c r="AO4176" s="93"/>
    </row>
    <row r="4177" spans="25:41" x14ac:dyDescent="0.55000000000000004">
      <c r="Y4177" t="s">
        <v>50658</v>
      </c>
      <c r="Z4177" s="284">
        <v>1185.53</v>
      </c>
      <c r="AB4177" s="276" t="s">
        <v>67632</v>
      </c>
      <c r="AC4177" s="277">
        <v>-198.1</v>
      </c>
      <c r="AE4177" s="246" t="s">
        <v>49800</v>
      </c>
      <c r="AF4177" s="247">
        <v>3109.23</v>
      </c>
      <c r="AH4177" s="226" t="s">
        <v>39048</v>
      </c>
      <c r="AI4177" s="227">
        <v>1738601.42</v>
      </c>
      <c r="AK4177" s="207" t="s">
        <v>18572</v>
      </c>
      <c r="AL4177" s="208">
        <v>75636.11</v>
      </c>
      <c r="AM4177" s="93"/>
      <c r="AN4177" s="93"/>
      <c r="AO4177" s="93"/>
    </row>
    <row r="4178" spans="25:41" x14ac:dyDescent="0.55000000000000004">
      <c r="Y4178" t="s">
        <v>20701</v>
      </c>
      <c r="Z4178">
        <v>112.5</v>
      </c>
      <c r="AB4178" s="276" t="s">
        <v>67633</v>
      </c>
      <c r="AC4178" s="277">
        <v>188.9</v>
      </c>
      <c r="AE4178" s="246" t="s">
        <v>49801</v>
      </c>
      <c r="AF4178" s="247">
        <v>9241.5</v>
      </c>
      <c r="AH4178" s="226" t="s">
        <v>52144</v>
      </c>
      <c r="AI4178" s="227">
        <v>4335.0200000000004</v>
      </c>
      <c r="AK4178" s="207" t="s">
        <v>18573</v>
      </c>
      <c r="AL4178" s="208">
        <v>18468</v>
      </c>
      <c r="AM4178" s="93"/>
      <c r="AN4178" s="93"/>
      <c r="AO4178" s="93"/>
    </row>
    <row r="4179" spans="25:41" x14ac:dyDescent="0.55000000000000004">
      <c r="Y4179" t="s">
        <v>20702</v>
      </c>
      <c r="Z4179">
        <v>151.51</v>
      </c>
      <c r="AB4179" s="276" t="s">
        <v>67634</v>
      </c>
      <c r="AC4179" s="277">
        <v>3155.55</v>
      </c>
      <c r="AE4179" s="246" t="s">
        <v>52180</v>
      </c>
      <c r="AF4179" s="247">
        <v>2197.1</v>
      </c>
      <c r="AH4179" s="226" t="s">
        <v>52145</v>
      </c>
      <c r="AI4179" s="227">
        <v>331.63</v>
      </c>
      <c r="AK4179" s="207" t="s">
        <v>18574</v>
      </c>
      <c r="AL4179" s="208">
        <v>5905.83</v>
      </c>
      <c r="AM4179" s="93"/>
      <c r="AN4179" s="93"/>
      <c r="AO4179" s="93"/>
    </row>
    <row r="4180" spans="25:41" x14ac:dyDescent="0.55000000000000004">
      <c r="Y4180" t="s">
        <v>71800</v>
      </c>
      <c r="Z4180">
        <v>3.8</v>
      </c>
      <c r="AB4180" s="276" t="s">
        <v>67635</v>
      </c>
      <c r="AC4180" s="277">
        <v>9240</v>
      </c>
      <c r="AE4180" s="246" t="s">
        <v>55983</v>
      </c>
      <c r="AF4180" s="247">
        <v>990.53</v>
      </c>
      <c r="AH4180" s="226" t="s">
        <v>52146</v>
      </c>
      <c r="AI4180" s="227">
        <v>1044.74</v>
      </c>
      <c r="AK4180" s="207" t="s">
        <v>18575</v>
      </c>
      <c r="AL4180" s="208">
        <v>22816.67</v>
      </c>
      <c r="AM4180" s="93"/>
      <c r="AN4180" s="93"/>
      <c r="AO4180" s="93"/>
    </row>
    <row r="4181" spans="25:41" x14ac:dyDescent="0.55000000000000004">
      <c r="Y4181" t="s">
        <v>71801</v>
      </c>
      <c r="Z4181" s="284">
        <v>5928.9</v>
      </c>
      <c r="AB4181" s="276" t="s">
        <v>67636</v>
      </c>
      <c r="AC4181" s="277">
        <v>86.51</v>
      </c>
      <c r="AE4181" s="246" t="s">
        <v>55984</v>
      </c>
      <c r="AF4181" s="247">
        <v>10.5</v>
      </c>
      <c r="AH4181" s="226" t="s">
        <v>52147</v>
      </c>
      <c r="AI4181" s="227">
        <v>315.54000000000002</v>
      </c>
      <c r="AK4181" s="207" t="s">
        <v>18576</v>
      </c>
      <c r="AL4181" s="208">
        <v>110028</v>
      </c>
      <c r="AM4181" s="93"/>
      <c r="AN4181" s="93"/>
      <c r="AO4181" s="93"/>
    </row>
    <row r="4182" spans="25:41" x14ac:dyDescent="0.55000000000000004">
      <c r="Y4182" t="s">
        <v>20705</v>
      </c>
      <c r="Z4182" s="284">
        <v>4509.9799999999996</v>
      </c>
      <c r="AB4182" s="276" t="s">
        <v>67637</v>
      </c>
      <c r="AC4182" s="277">
        <v>969.33</v>
      </c>
      <c r="AE4182" s="246" t="s">
        <v>62606</v>
      </c>
      <c r="AF4182" s="247">
        <v>-10.27</v>
      </c>
      <c r="AH4182" s="226" t="s">
        <v>52148</v>
      </c>
      <c r="AI4182" s="227">
        <v>7000</v>
      </c>
      <c r="AK4182" s="207" t="s">
        <v>13377</v>
      </c>
      <c r="AL4182" s="208">
        <v>23712.83</v>
      </c>
      <c r="AM4182" s="93"/>
      <c r="AN4182" s="93"/>
      <c r="AO4182" s="93"/>
    </row>
    <row r="4183" spans="25:41" x14ac:dyDescent="0.55000000000000004">
      <c r="Y4183" t="s">
        <v>59984</v>
      </c>
      <c r="Z4183" s="284">
        <v>25000</v>
      </c>
      <c r="AB4183" s="276" t="s">
        <v>67638</v>
      </c>
      <c r="AC4183" s="277">
        <v>2498.5500000000002</v>
      </c>
      <c r="AE4183" s="246" t="s">
        <v>52181</v>
      </c>
      <c r="AF4183" s="247">
        <v>12486.38</v>
      </c>
      <c r="AH4183" s="226" t="s">
        <v>49791</v>
      </c>
      <c r="AI4183" s="227">
        <v>2217.54</v>
      </c>
      <c r="AK4183" s="207" t="s">
        <v>18577</v>
      </c>
      <c r="AL4183" s="208">
        <v>7950</v>
      </c>
      <c r="AM4183" s="93"/>
      <c r="AN4183" s="93"/>
      <c r="AO4183" s="93"/>
    </row>
    <row r="4184" spans="25:41" x14ac:dyDescent="0.55000000000000004">
      <c r="Y4184" t="s">
        <v>20719</v>
      </c>
      <c r="Z4184">
        <v>286.27</v>
      </c>
      <c r="AB4184" s="276" t="s">
        <v>67639</v>
      </c>
      <c r="AC4184" s="277">
        <v>92.43</v>
      </c>
      <c r="AE4184" s="246" t="s">
        <v>52182</v>
      </c>
      <c r="AF4184" s="247">
        <v>955.08</v>
      </c>
      <c r="AH4184" s="226" t="s">
        <v>52149</v>
      </c>
      <c r="AI4184" s="227">
        <v>425.06</v>
      </c>
      <c r="AK4184" s="207" t="s">
        <v>18578</v>
      </c>
      <c r="AL4184" s="208">
        <v>91581.02</v>
      </c>
      <c r="AM4184" s="93"/>
      <c r="AN4184" s="93"/>
      <c r="AO4184" s="93"/>
    </row>
    <row r="4185" spans="25:41" x14ac:dyDescent="0.55000000000000004">
      <c r="Y4185" t="s">
        <v>71802</v>
      </c>
      <c r="Z4185">
        <v>495</v>
      </c>
      <c r="AB4185" s="276" t="s">
        <v>67640</v>
      </c>
      <c r="AC4185" s="277">
        <v>6186.33</v>
      </c>
      <c r="AE4185" s="246" t="s">
        <v>52183</v>
      </c>
      <c r="AF4185" s="247">
        <v>3059.16</v>
      </c>
      <c r="AH4185" s="226" t="s">
        <v>49792</v>
      </c>
      <c r="AI4185" s="227">
        <v>2976.61</v>
      </c>
      <c r="AK4185" s="207" t="s">
        <v>18579</v>
      </c>
      <c r="AL4185" s="208">
        <v>6750</v>
      </c>
      <c r="AM4185" s="93"/>
      <c r="AN4185" s="93"/>
      <c r="AO4185" s="93"/>
    </row>
    <row r="4186" spans="25:41" x14ac:dyDescent="0.55000000000000004">
      <c r="Y4186" t="s">
        <v>20721</v>
      </c>
      <c r="Z4186" s="284">
        <v>4243.45</v>
      </c>
      <c r="AB4186" s="276" t="s">
        <v>69727</v>
      </c>
      <c r="AC4186" s="277">
        <v>7561.98</v>
      </c>
      <c r="AE4186" s="246" t="s">
        <v>55985</v>
      </c>
      <c r="AF4186" s="247">
        <v>1025</v>
      </c>
      <c r="AH4186" s="226" t="s">
        <v>49793</v>
      </c>
      <c r="AI4186" s="227">
        <v>30750</v>
      </c>
      <c r="AK4186" s="207" t="s">
        <v>18580</v>
      </c>
      <c r="AL4186" s="208">
        <v>65668.800000000003</v>
      </c>
      <c r="AM4186" s="93"/>
      <c r="AN4186" s="93"/>
      <c r="AO4186" s="93"/>
    </row>
    <row r="4187" spans="25:41" x14ac:dyDescent="0.55000000000000004">
      <c r="Y4187" t="s">
        <v>71803</v>
      </c>
      <c r="Z4187">
        <v>225</v>
      </c>
      <c r="AB4187" s="276" t="s">
        <v>70537</v>
      </c>
      <c r="AC4187" s="277">
        <v>4750</v>
      </c>
      <c r="AE4187" s="246" t="s">
        <v>55986</v>
      </c>
      <c r="AF4187" s="247">
        <v>20150</v>
      </c>
      <c r="AH4187" s="226" t="s">
        <v>49794</v>
      </c>
      <c r="AI4187" s="227">
        <v>9876</v>
      </c>
      <c r="AK4187" s="207" t="s">
        <v>13380</v>
      </c>
      <c r="AL4187" s="208">
        <v>25349.43</v>
      </c>
      <c r="AM4187" s="93"/>
      <c r="AN4187" s="93"/>
      <c r="AO4187" s="93"/>
    </row>
    <row r="4188" spans="25:41" x14ac:dyDescent="0.55000000000000004">
      <c r="Y4188" t="s">
        <v>71804</v>
      </c>
      <c r="Z4188" s="284">
        <v>1300</v>
      </c>
      <c r="AB4188" s="276" t="s">
        <v>67641</v>
      </c>
      <c r="AC4188" s="277">
        <v>629.87</v>
      </c>
      <c r="AE4188" s="246" t="s">
        <v>55063</v>
      </c>
      <c r="AF4188" s="247">
        <v>2000.28</v>
      </c>
      <c r="AH4188" s="226" t="s">
        <v>44692</v>
      </c>
      <c r="AI4188" s="227">
        <v>190858</v>
      </c>
      <c r="AK4188" s="207" t="s">
        <v>18581</v>
      </c>
      <c r="AL4188" s="208">
        <v>43820.26</v>
      </c>
      <c r="AM4188" s="93"/>
      <c r="AN4188" s="93"/>
      <c r="AO4188" s="93"/>
    </row>
    <row r="4189" spans="25:41" x14ac:dyDescent="0.55000000000000004">
      <c r="Y4189" t="s">
        <v>71805</v>
      </c>
      <c r="Z4189" s="284">
        <v>59921.99</v>
      </c>
      <c r="AB4189" s="276" t="s">
        <v>67642</v>
      </c>
      <c r="AC4189" s="277">
        <v>413.07</v>
      </c>
      <c r="AE4189" s="246" t="s">
        <v>55987</v>
      </c>
      <c r="AF4189" s="247">
        <v>3444.59</v>
      </c>
      <c r="AH4189" s="226" t="s">
        <v>44693</v>
      </c>
      <c r="AI4189" s="227">
        <v>14851</v>
      </c>
      <c r="AK4189" s="207" t="s">
        <v>18582</v>
      </c>
      <c r="AL4189" s="208">
        <v>3523.11</v>
      </c>
      <c r="AM4189" s="93"/>
      <c r="AN4189" s="93"/>
      <c r="AO4189" s="93"/>
    </row>
    <row r="4190" spans="25:41" x14ac:dyDescent="0.55000000000000004">
      <c r="Y4190" t="s">
        <v>71806</v>
      </c>
      <c r="Z4190" s="284">
        <v>1125</v>
      </c>
      <c r="AB4190" s="276" t="s">
        <v>60424</v>
      </c>
      <c r="AC4190" s="277">
        <v>4176</v>
      </c>
      <c r="AE4190" s="246" t="s">
        <v>55988</v>
      </c>
      <c r="AF4190" s="247">
        <v>36.53</v>
      </c>
      <c r="AH4190" s="226" t="s">
        <v>18603</v>
      </c>
      <c r="AI4190" s="227">
        <v>47.24</v>
      </c>
      <c r="AK4190" s="207" t="s">
        <v>18583</v>
      </c>
      <c r="AL4190" s="208">
        <v>163147.93</v>
      </c>
      <c r="AM4190" s="93"/>
      <c r="AN4190" s="93"/>
      <c r="AO4190" s="93"/>
    </row>
    <row r="4191" spans="25:41" x14ac:dyDescent="0.55000000000000004">
      <c r="Y4191" t="s">
        <v>43234</v>
      </c>
      <c r="Z4191" s="284">
        <v>20000</v>
      </c>
      <c r="AB4191" s="276" t="s">
        <v>60425</v>
      </c>
      <c r="AC4191" s="277">
        <v>319.45999999999998</v>
      </c>
      <c r="AE4191" s="246" t="s">
        <v>55989</v>
      </c>
      <c r="AF4191" s="247">
        <v>147.32</v>
      </c>
      <c r="AH4191" s="226" t="s">
        <v>42332</v>
      </c>
      <c r="AI4191" s="227">
        <v>1500</v>
      </c>
      <c r="AK4191" s="207" t="s">
        <v>18584</v>
      </c>
      <c r="AL4191" s="208">
        <v>174488.75</v>
      </c>
      <c r="AM4191" s="93"/>
      <c r="AN4191" s="93"/>
      <c r="AO4191" s="93"/>
    </row>
    <row r="4192" spans="25:41" x14ac:dyDescent="0.55000000000000004">
      <c r="Y4192" t="s">
        <v>20734</v>
      </c>
      <c r="Z4192" s="284">
        <v>9252.76</v>
      </c>
      <c r="AB4192" s="276" t="s">
        <v>60426</v>
      </c>
      <c r="AC4192" s="277">
        <v>1044.8399999999999</v>
      </c>
      <c r="AE4192" s="246" t="s">
        <v>55990</v>
      </c>
      <c r="AF4192" s="247">
        <v>27556.1</v>
      </c>
      <c r="AH4192" s="226" t="s">
        <v>42333</v>
      </c>
      <c r="AI4192" s="227">
        <v>3199</v>
      </c>
      <c r="AK4192" s="207" t="s">
        <v>18585</v>
      </c>
      <c r="AL4192" s="208">
        <v>19619.39</v>
      </c>
      <c r="AM4192" s="93"/>
      <c r="AN4192" s="93"/>
      <c r="AO4192" s="93"/>
    </row>
    <row r="4193" spans="25:41" x14ac:dyDescent="0.55000000000000004">
      <c r="Y4193" t="s">
        <v>69308</v>
      </c>
      <c r="Z4193" s="284">
        <v>2253.58</v>
      </c>
      <c r="AB4193" s="276" t="s">
        <v>20648</v>
      </c>
      <c r="AC4193" s="277">
        <v>8302.4599999999991</v>
      </c>
      <c r="AE4193" s="246" t="s">
        <v>48808</v>
      </c>
      <c r="AF4193" s="247">
        <v>49000</v>
      </c>
      <c r="AH4193" s="226" t="s">
        <v>42334</v>
      </c>
      <c r="AI4193" s="227">
        <v>20810</v>
      </c>
      <c r="AK4193" s="207" t="s">
        <v>18586</v>
      </c>
      <c r="AL4193" s="208">
        <v>27973.51</v>
      </c>
      <c r="AM4193" s="93"/>
      <c r="AN4193" s="93"/>
      <c r="AO4193" s="93"/>
    </row>
    <row r="4194" spans="25:41" x14ac:dyDescent="0.55000000000000004">
      <c r="Y4194" t="s">
        <v>69309</v>
      </c>
      <c r="Z4194">
        <v>111.94</v>
      </c>
      <c r="AB4194" s="276" t="s">
        <v>35062</v>
      </c>
      <c r="AC4194" s="277">
        <v>600</v>
      </c>
      <c r="AE4194" s="246" t="s">
        <v>55991</v>
      </c>
      <c r="AF4194" s="247">
        <v>40618.6</v>
      </c>
      <c r="AH4194" s="226" t="s">
        <v>18613</v>
      </c>
      <c r="AI4194" s="227">
        <v>10.68</v>
      </c>
      <c r="AK4194" s="207" t="s">
        <v>18587</v>
      </c>
      <c r="AL4194" s="208">
        <v>542021.03</v>
      </c>
      <c r="AM4194" s="93"/>
      <c r="AN4194" s="93"/>
      <c r="AO4194" s="93"/>
    </row>
    <row r="4195" spans="25:41" x14ac:dyDescent="0.55000000000000004">
      <c r="Y4195" t="s">
        <v>69310</v>
      </c>
      <c r="Z4195">
        <v>353.79</v>
      </c>
      <c r="AB4195" s="276" t="s">
        <v>20652</v>
      </c>
      <c r="AC4195" s="277">
        <v>659.16</v>
      </c>
      <c r="AE4195" s="246" t="s">
        <v>34900</v>
      </c>
      <c r="AF4195" s="247">
        <v>62083.85</v>
      </c>
      <c r="AH4195" s="226" t="s">
        <v>42335</v>
      </c>
      <c r="AI4195" s="227">
        <v>428728.25</v>
      </c>
      <c r="AK4195" s="207" t="s">
        <v>18588</v>
      </c>
      <c r="AL4195" s="208">
        <v>1873.74</v>
      </c>
      <c r="AM4195" s="93"/>
      <c r="AN4195" s="93"/>
      <c r="AO4195" s="93"/>
    </row>
    <row r="4196" spans="25:41" x14ac:dyDescent="0.55000000000000004">
      <c r="Y4196" t="s">
        <v>71807</v>
      </c>
      <c r="Z4196">
        <v>38.72</v>
      </c>
      <c r="AB4196" s="276" t="s">
        <v>20653</v>
      </c>
      <c r="AC4196" s="277">
        <v>2042.22</v>
      </c>
      <c r="AE4196" s="246" t="s">
        <v>34901</v>
      </c>
      <c r="AF4196" s="247">
        <v>268007</v>
      </c>
      <c r="AH4196" s="226" t="s">
        <v>42336</v>
      </c>
      <c r="AI4196" s="227">
        <v>32903.83</v>
      </c>
      <c r="AK4196" s="207" t="s">
        <v>18589</v>
      </c>
      <c r="AL4196" s="208">
        <v>132860.07999999999</v>
      </c>
      <c r="AM4196" s="93"/>
      <c r="AN4196" s="93"/>
      <c r="AO4196" s="93"/>
    </row>
    <row r="4197" spans="25:41" x14ac:dyDescent="0.55000000000000004">
      <c r="Y4197" t="s">
        <v>20738</v>
      </c>
      <c r="Z4197" s="284">
        <v>563198.9</v>
      </c>
      <c r="AB4197" s="276" t="s">
        <v>20654</v>
      </c>
      <c r="AC4197" s="277">
        <v>591.76</v>
      </c>
      <c r="AE4197" s="246" t="s">
        <v>57354</v>
      </c>
      <c r="AF4197" s="247">
        <v>46641.46</v>
      </c>
      <c r="AH4197" s="226" t="s">
        <v>18625</v>
      </c>
      <c r="AI4197" s="227">
        <v>170000</v>
      </c>
      <c r="AK4197" s="207" t="s">
        <v>18590</v>
      </c>
      <c r="AL4197" s="208">
        <v>462156.39</v>
      </c>
      <c r="AM4197" s="93"/>
      <c r="AN4197" s="93"/>
      <c r="AO4197" s="93"/>
    </row>
    <row r="4198" spans="25:41" x14ac:dyDescent="0.55000000000000004">
      <c r="Y4198" t="s">
        <v>59324</v>
      </c>
      <c r="Z4198" s="284">
        <v>47820.09</v>
      </c>
      <c r="AB4198" s="276" t="s">
        <v>59074</v>
      </c>
      <c r="AC4198" s="277">
        <v>2935.78</v>
      </c>
      <c r="AE4198" s="246" t="s">
        <v>55064</v>
      </c>
      <c r="AF4198" s="247">
        <v>8359.85</v>
      </c>
      <c r="AH4198" s="226" t="s">
        <v>13386</v>
      </c>
      <c r="AI4198" s="227">
        <v>13005</v>
      </c>
      <c r="AK4198" s="207" t="s">
        <v>18591</v>
      </c>
      <c r="AL4198" s="208">
        <v>13490.75</v>
      </c>
      <c r="AM4198" s="93"/>
      <c r="AN4198" s="93"/>
      <c r="AO4198" s="93"/>
    </row>
    <row r="4199" spans="25:41" x14ac:dyDescent="0.55000000000000004">
      <c r="Y4199" t="s">
        <v>56803</v>
      </c>
      <c r="Z4199" s="284">
        <v>9641.92</v>
      </c>
      <c r="AB4199" s="276" t="s">
        <v>20656</v>
      </c>
      <c r="AC4199" s="277">
        <v>70561.03</v>
      </c>
      <c r="AE4199" s="246" t="s">
        <v>47913</v>
      </c>
      <c r="AF4199" s="247">
        <v>1266.17</v>
      </c>
      <c r="AH4199" s="226" t="s">
        <v>18630</v>
      </c>
      <c r="AI4199" s="227">
        <v>27757.5</v>
      </c>
      <c r="AK4199" s="207" t="s">
        <v>18592</v>
      </c>
      <c r="AL4199" s="208">
        <v>52772.83</v>
      </c>
      <c r="AM4199" s="93"/>
      <c r="AN4199" s="93"/>
      <c r="AO4199" s="93"/>
    </row>
    <row r="4200" spans="25:41" x14ac:dyDescent="0.55000000000000004">
      <c r="Y4200" t="s">
        <v>33617</v>
      </c>
      <c r="Z4200" s="284">
        <v>15850.04</v>
      </c>
      <c r="AB4200" s="276" t="s">
        <v>20657</v>
      </c>
      <c r="AC4200" s="277">
        <v>660805.34</v>
      </c>
      <c r="AE4200" s="246" t="s">
        <v>42348</v>
      </c>
      <c r="AF4200" s="247">
        <v>550</v>
      </c>
      <c r="AH4200" s="226" t="s">
        <v>18635</v>
      </c>
      <c r="AI4200" s="227">
        <v>3782</v>
      </c>
      <c r="AK4200" s="207" t="s">
        <v>18593</v>
      </c>
      <c r="AL4200" s="208">
        <v>5050.43</v>
      </c>
      <c r="AM4200" s="93"/>
      <c r="AN4200" s="93"/>
      <c r="AO4200" s="93"/>
    </row>
    <row r="4201" spans="25:41" x14ac:dyDescent="0.55000000000000004">
      <c r="Y4201" t="s">
        <v>39180</v>
      </c>
      <c r="Z4201" s="284">
        <v>13000.16</v>
      </c>
      <c r="AB4201" s="276" t="s">
        <v>35064</v>
      </c>
      <c r="AC4201" s="277">
        <v>327439.93</v>
      </c>
      <c r="AE4201" s="246" t="s">
        <v>40218</v>
      </c>
      <c r="AF4201" s="247">
        <v>32450.54</v>
      </c>
      <c r="AH4201" s="226" t="s">
        <v>36185</v>
      </c>
      <c r="AI4201" s="227">
        <v>5303</v>
      </c>
      <c r="AK4201" s="207" t="s">
        <v>18594</v>
      </c>
      <c r="AL4201" s="208">
        <v>11095.64</v>
      </c>
      <c r="AM4201" s="93"/>
      <c r="AN4201" s="93"/>
      <c r="AO4201" s="93"/>
    </row>
    <row r="4202" spans="25:41" x14ac:dyDescent="0.55000000000000004">
      <c r="Y4202" t="s">
        <v>20758</v>
      </c>
      <c r="Z4202" s="284">
        <v>6486.42</v>
      </c>
      <c r="AB4202" s="276" t="s">
        <v>49927</v>
      </c>
      <c r="AC4202" s="277">
        <v>63345.15</v>
      </c>
      <c r="AE4202" s="246" t="s">
        <v>55065</v>
      </c>
      <c r="AF4202" s="247">
        <v>20907.28</v>
      </c>
      <c r="AH4202" s="226" t="s">
        <v>33385</v>
      </c>
      <c r="AI4202" s="227">
        <v>4732.49</v>
      </c>
      <c r="AK4202" s="207" t="s">
        <v>18595</v>
      </c>
      <c r="AL4202" s="208">
        <v>1836</v>
      </c>
      <c r="AM4202" s="93"/>
      <c r="AN4202" s="93"/>
      <c r="AO4202" s="93"/>
    </row>
    <row r="4203" spans="25:41" x14ac:dyDescent="0.55000000000000004">
      <c r="Y4203" t="s">
        <v>58036</v>
      </c>
      <c r="Z4203">
        <v>605.19000000000005</v>
      </c>
      <c r="AB4203" s="276" t="s">
        <v>59610</v>
      </c>
      <c r="AC4203" s="277">
        <v>17312</v>
      </c>
      <c r="AE4203" s="246" t="s">
        <v>61355</v>
      </c>
      <c r="AF4203" s="247">
        <v>16146.25</v>
      </c>
      <c r="AH4203" s="226" t="s">
        <v>33386</v>
      </c>
      <c r="AI4203" s="227">
        <v>362.04</v>
      </c>
      <c r="AK4203" s="207" t="s">
        <v>18596</v>
      </c>
      <c r="AL4203" s="208">
        <v>4321.08</v>
      </c>
      <c r="AM4203" s="93"/>
      <c r="AN4203" s="93"/>
      <c r="AO4203" s="93"/>
    </row>
    <row r="4204" spans="25:41" x14ac:dyDescent="0.55000000000000004">
      <c r="Y4204" t="s">
        <v>20759</v>
      </c>
      <c r="Z4204" s="284">
        <v>8091.8</v>
      </c>
      <c r="AB4204" s="276" t="s">
        <v>55137</v>
      </c>
      <c r="AC4204" s="277">
        <v>722323.7</v>
      </c>
      <c r="AE4204" s="246" t="s">
        <v>57355</v>
      </c>
      <c r="AF4204" s="247">
        <v>186.79</v>
      </c>
      <c r="AH4204" s="226" t="s">
        <v>33387</v>
      </c>
      <c r="AI4204" s="227">
        <v>1026.01</v>
      </c>
      <c r="AK4204" s="207" t="s">
        <v>18597</v>
      </c>
      <c r="AL4204" s="208">
        <v>5743.3</v>
      </c>
      <c r="AM4204" s="93"/>
      <c r="AN4204" s="93"/>
      <c r="AO4204" s="93"/>
    </row>
    <row r="4205" spans="25:41" x14ac:dyDescent="0.55000000000000004">
      <c r="Y4205" t="s">
        <v>69312</v>
      </c>
      <c r="Z4205">
        <v>347.21</v>
      </c>
      <c r="AB4205" s="276" t="s">
        <v>55138</v>
      </c>
      <c r="AC4205" s="277">
        <v>54781.04</v>
      </c>
      <c r="AE4205" s="246" t="s">
        <v>34902</v>
      </c>
      <c r="AF4205" s="247">
        <v>41619.71</v>
      </c>
      <c r="AH4205" s="226" t="s">
        <v>34885</v>
      </c>
      <c r="AI4205" s="227">
        <v>3980</v>
      </c>
      <c r="AK4205" s="207" t="s">
        <v>18598</v>
      </c>
      <c r="AL4205" s="208">
        <v>16152.04</v>
      </c>
      <c r="AM4205" s="93"/>
      <c r="AN4205" s="93"/>
      <c r="AO4205" s="93"/>
    </row>
    <row r="4206" spans="25:41" x14ac:dyDescent="0.55000000000000004">
      <c r="Y4206" t="s">
        <v>20761</v>
      </c>
      <c r="Z4206" s="284">
        <v>16413.45</v>
      </c>
      <c r="AB4206" s="276" t="s">
        <v>55139</v>
      </c>
      <c r="AC4206" s="277">
        <v>155967.41</v>
      </c>
      <c r="AE4206" s="246" t="s">
        <v>34903</v>
      </c>
      <c r="AF4206" s="247">
        <v>137929.23000000001</v>
      </c>
      <c r="AH4206" s="226" t="s">
        <v>18636</v>
      </c>
      <c r="AI4206" s="227">
        <v>52806.8</v>
      </c>
      <c r="AK4206" s="207" t="s">
        <v>18599</v>
      </c>
      <c r="AL4206" s="208">
        <v>25731.68</v>
      </c>
      <c r="AM4206" s="93"/>
      <c r="AN4206" s="93"/>
      <c r="AO4206" s="93"/>
    </row>
    <row r="4207" spans="25:41" x14ac:dyDescent="0.55000000000000004">
      <c r="Y4207" t="s">
        <v>20762</v>
      </c>
      <c r="Z4207" s="284">
        <v>36776</v>
      </c>
      <c r="AB4207" s="276" t="s">
        <v>57450</v>
      </c>
      <c r="AC4207" s="277">
        <v>97403.4</v>
      </c>
      <c r="AE4207" s="246" t="s">
        <v>34904</v>
      </c>
      <c r="AF4207" s="247">
        <v>56461.18</v>
      </c>
      <c r="AH4207" s="226" t="s">
        <v>33388</v>
      </c>
      <c r="AI4207" s="227">
        <v>381423.21</v>
      </c>
      <c r="AK4207" s="207" t="s">
        <v>18600</v>
      </c>
      <c r="AL4207" s="208">
        <v>20350</v>
      </c>
      <c r="AM4207" s="93"/>
      <c r="AN4207" s="93"/>
      <c r="AO4207" s="93"/>
    </row>
    <row r="4208" spans="25:41" x14ac:dyDescent="0.55000000000000004">
      <c r="Y4208" t="s">
        <v>54359</v>
      </c>
      <c r="Z4208" s="284">
        <v>2746.9</v>
      </c>
      <c r="AB4208" s="276" t="s">
        <v>52472</v>
      </c>
      <c r="AC4208" s="277">
        <v>52328.59</v>
      </c>
      <c r="AE4208" s="246" t="s">
        <v>46838</v>
      </c>
      <c r="AF4208" s="247">
        <v>2449676.56</v>
      </c>
      <c r="AH4208" s="226" t="s">
        <v>33389</v>
      </c>
      <c r="AI4208" s="227">
        <v>42198.400000000001</v>
      </c>
      <c r="AK4208" s="207" t="s">
        <v>18601</v>
      </c>
      <c r="AL4208" s="208">
        <v>14853</v>
      </c>
      <c r="AM4208" s="93"/>
      <c r="AN4208" s="93"/>
      <c r="AO4208" s="93"/>
    </row>
    <row r="4209" spans="25:41" x14ac:dyDescent="0.55000000000000004">
      <c r="Y4209" t="s">
        <v>54360</v>
      </c>
      <c r="Z4209" s="284">
        <v>17820.509999999998</v>
      </c>
      <c r="AB4209" s="276" t="s">
        <v>52477</v>
      </c>
      <c r="AC4209" s="277">
        <v>259076.92</v>
      </c>
      <c r="AE4209" s="246" t="s">
        <v>55066</v>
      </c>
      <c r="AF4209" s="247">
        <v>99877.77</v>
      </c>
      <c r="AH4209" s="226" t="s">
        <v>33390</v>
      </c>
      <c r="AI4209" s="227">
        <v>9062.42</v>
      </c>
      <c r="AK4209" s="207" t="s">
        <v>18602</v>
      </c>
      <c r="AL4209" s="208">
        <v>4413</v>
      </c>
      <c r="AM4209" s="93"/>
      <c r="AN4209" s="93"/>
      <c r="AO4209" s="93"/>
    </row>
    <row r="4210" spans="25:41" x14ac:dyDescent="0.55000000000000004">
      <c r="Y4210" t="s">
        <v>20790</v>
      </c>
      <c r="Z4210" s="284">
        <v>1537.8</v>
      </c>
      <c r="AB4210" s="276" t="s">
        <v>49928</v>
      </c>
      <c r="AC4210" s="277">
        <v>79302</v>
      </c>
      <c r="AE4210" s="246" t="s">
        <v>34905</v>
      </c>
      <c r="AF4210" s="247">
        <v>9006.02</v>
      </c>
      <c r="AH4210" s="226" t="s">
        <v>18637</v>
      </c>
      <c r="AI4210" s="227">
        <v>34616.25</v>
      </c>
      <c r="AK4210" s="207" t="s">
        <v>18603</v>
      </c>
      <c r="AL4210" s="208">
        <v>60646.720000000001</v>
      </c>
      <c r="AM4210" s="93"/>
      <c r="AN4210" s="93"/>
      <c r="AO4210" s="93"/>
    </row>
    <row r="4211" spans="25:41" x14ac:dyDescent="0.55000000000000004">
      <c r="Y4211" t="s">
        <v>20791</v>
      </c>
      <c r="Z4211" s="284">
        <v>4158.1899999999996</v>
      </c>
      <c r="AB4211" s="276" t="s">
        <v>49930</v>
      </c>
      <c r="AC4211" s="277">
        <v>536108.91</v>
      </c>
      <c r="AE4211" s="246" t="s">
        <v>18780</v>
      </c>
      <c r="AF4211" s="247">
        <v>171467.53</v>
      </c>
      <c r="AH4211" s="226" t="s">
        <v>18638</v>
      </c>
      <c r="AI4211" s="227">
        <v>35748.36</v>
      </c>
      <c r="AK4211" s="207" t="s">
        <v>18604</v>
      </c>
      <c r="AL4211" s="208">
        <v>32327.11</v>
      </c>
      <c r="AM4211" s="93"/>
      <c r="AN4211" s="93"/>
      <c r="AO4211" s="93"/>
    </row>
    <row r="4212" spans="25:41" x14ac:dyDescent="0.55000000000000004">
      <c r="Y4212" t="s">
        <v>60906</v>
      </c>
      <c r="Z4212" s="284">
        <v>25144.28</v>
      </c>
      <c r="AB4212" s="276" t="s">
        <v>67643</v>
      </c>
      <c r="AC4212" s="277">
        <v>389.49</v>
      </c>
      <c r="AE4212" s="246" t="s">
        <v>61938</v>
      </c>
      <c r="AF4212" s="247">
        <v>629.48</v>
      </c>
      <c r="AH4212" s="226" t="s">
        <v>18639</v>
      </c>
      <c r="AI4212" s="227">
        <v>7853.86</v>
      </c>
      <c r="AK4212" s="207" t="s">
        <v>18605</v>
      </c>
      <c r="AL4212" s="208">
        <v>136934.07</v>
      </c>
      <c r="AM4212" s="93"/>
      <c r="AN4212" s="93"/>
      <c r="AO4212" s="93"/>
    </row>
    <row r="4213" spans="25:41" x14ac:dyDescent="0.55000000000000004">
      <c r="Y4213" t="s">
        <v>20842</v>
      </c>
      <c r="Z4213">
        <v>301.13</v>
      </c>
      <c r="AB4213" s="276" t="s">
        <v>56158</v>
      </c>
      <c r="AC4213" s="277">
        <v>180590</v>
      </c>
      <c r="AE4213" s="246" t="s">
        <v>40219</v>
      </c>
      <c r="AF4213" s="247">
        <v>14874.49</v>
      </c>
      <c r="AH4213" s="226" t="s">
        <v>18640</v>
      </c>
      <c r="AI4213" s="227">
        <v>114387.56</v>
      </c>
      <c r="AK4213" s="207" t="s">
        <v>18606</v>
      </c>
      <c r="AL4213" s="208">
        <v>7489.57</v>
      </c>
      <c r="AM4213" s="93"/>
      <c r="AN4213" s="93"/>
      <c r="AO4213" s="93"/>
    </row>
    <row r="4214" spans="25:41" x14ac:dyDescent="0.55000000000000004">
      <c r="Y4214" t="s">
        <v>20843</v>
      </c>
      <c r="Z4214">
        <v>577.85</v>
      </c>
      <c r="AB4214" s="276" t="s">
        <v>56161</v>
      </c>
      <c r="AC4214" s="277">
        <v>263190.59000000003</v>
      </c>
      <c r="AE4214" s="246" t="s">
        <v>62607</v>
      </c>
      <c r="AF4214" s="247">
        <v>-6892.49</v>
      </c>
      <c r="AH4214" s="226" t="s">
        <v>18641</v>
      </c>
      <c r="AI4214" s="227">
        <v>19956.43</v>
      </c>
      <c r="AK4214" s="207" t="s">
        <v>18607</v>
      </c>
      <c r="AL4214" s="208">
        <v>17240</v>
      </c>
      <c r="AM4214" s="93"/>
      <c r="AN4214" s="93"/>
      <c r="AO4214" s="93"/>
    </row>
    <row r="4215" spans="25:41" x14ac:dyDescent="0.55000000000000004">
      <c r="Y4215" t="s">
        <v>60907</v>
      </c>
      <c r="Z4215" s="284">
        <v>8908.2999999999993</v>
      </c>
      <c r="AB4215" s="276" t="s">
        <v>57452</v>
      </c>
      <c r="AC4215" s="277">
        <v>287355.49</v>
      </c>
      <c r="AE4215" s="246" t="s">
        <v>48809</v>
      </c>
      <c r="AF4215" s="247">
        <v>3229.69</v>
      </c>
      <c r="AH4215" s="226" t="s">
        <v>34886</v>
      </c>
      <c r="AI4215" s="227">
        <v>2080.2399999999998</v>
      </c>
      <c r="AK4215" s="207" t="s">
        <v>18608</v>
      </c>
      <c r="AL4215" s="208">
        <v>13915.16</v>
      </c>
      <c r="AM4215" s="93"/>
      <c r="AN4215" s="93"/>
      <c r="AO4215" s="93"/>
    </row>
    <row r="4216" spans="25:41" x14ac:dyDescent="0.55000000000000004">
      <c r="Y4216" t="s">
        <v>43239</v>
      </c>
      <c r="Z4216">
        <v>72.89</v>
      </c>
      <c r="AB4216" s="276" t="s">
        <v>52479</v>
      </c>
      <c r="AC4216" s="277">
        <v>8226714.2300000004</v>
      </c>
      <c r="AE4216" s="246" t="s">
        <v>46839</v>
      </c>
      <c r="AF4216" s="247">
        <v>2920.45</v>
      </c>
      <c r="AH4216" s="226" t="s">
        <v>39050</v>
      </c>
      <c r="AI4216" s="227">
        <v>686221.93</v>
      </c>
      <c r="AK4216" s="207" t="s">
        <v>18609</v>
      </c>
      <c r="AL4216" s="208">
        <v>1064.92</v>
      </c>
      <c r="AM4216" s="93"/>
      <c r="AN4216" s="93"/>
      <c r="AO4216" s="93"/>
    </row>
    <row r="4217" spans="25:41" x14ac:dyDescent="0.55000000000000004">
      <c r="Y4217" t="s">
        <v>60909</v>
      </c>
      <c r="Z4217">
        <v>490.96</v>
      </c>
      <c r="AB4217" s="276" t="s">
        <v>70538</v>
      </c>
      <c r="AC4217" s="277">
        <v>15041.7</v>
      </c>
      <c r="AE4217" s="246" t="s">
        <v>63109</v>
      </c>
      <c r="AF4217" s="247">
        <v>11368.79</v>
      </c>
      <c r="AH4217" s="226" t="s">
        <v>34887</v>
      </c>
      <c r="AI4217" s="227">
        <v>349295.82</v>
      </c>
      <c r="AK4217" s="207" t="s">
        <v>18610</v>
      </c>
      <c r="AL4217" s="208">
        <v>3016.81</v>
      </c>
      <c r="AM4217" s="93"/>
      <c r="AN4217" s="93"/>
      <c r="AO4217" s="93"/>
    </row>
    <row r="4218" spans="25:41" x14ac:dyDescent="0.55000000000000004">
      <c r="Y4218" t="s">
        <v>60910</v>
      </c>
      <c r="Z4218">
        <v>13.6</v>
      </c>
      <c r="AB4218" s="276" t="s">
        <v>70539</v>
      </c>
      <c r="AC4218" s="277">
        <v>44907.37</v>
      </c>
      <c r="AE4218" s="246" t="s">
        <v>61356</v>
      </c>
      <c r="AF4218" s="247">
        <v>130361.72</v>
      </c>
      <c r="AH4218" s="226" t="s">
        <v>36186</v>
      </c>
      <c r="AI4218" s="227">
        <v>14678.2</v>
      </c>
      <c r="AK4218" s="207" t="s">
        <v>18611</v>
      </c>
      <c r="AL4218" s="208">
        <v>26689.03</v>
      </c>
      <c r="AM4218" s="93"/>
      <c r="AN4218" s="93"/>
      <c r="AO4218" s="93"/>
    </row>
    <row r="4219" spans="25:41" x14ac:dyDescent="0.55000000000000004">
      <c r="Y4219" t="s">
        <v>20845</v>
      </c>
      <c r="Z4219">
        <v>-51.73</v>
      </c>
      <c r="AB4219" s="276" t="s">
        <v>63161</v>
      </c>
      <c r="AC4219" s="277">
        <v>145497.84</v>
      </c>
      <c r="AE4219" s="246" t="s">
        <v>60324</v>
      </c>
      <c r="AF4219" s="247">
        <v>49430.02</v>
      </c>
      <c r="AH4219" s="226" t="s">
        <v>36187</v>
      </c>
      <c r="AI4219" s="227">
        <v>13510</v>
      </c>
      <c r="AK4219" s="207" t="s">
        <v>18612</v>
      </c>
      <c r="AL4219" s="208">
        <v>996.76</v>
      </c>
      <c r="AM4219" s="93"/>
      <c r="AN4219" s="93"/>
      <c r="AO4219" s="93"/>
    </row>
    <row r="4220" spans="25:41" x14ac:dyDescent="0.55000000000000004">
      <c r="Y4220" t="s">
        <v>20846</v>
      </c>
      <c r="Z4220" s="284">
        <v>-15490.09</v>
      </c>
      <c r="AB4220" s="276" t="s">
        <v>70540</v>
      </c>
      <c r="AC4220" s="277">
        <v>478446</v>
      </c>
      <c r="AE4220" s="246" t="s">
        <v>59554</v>
      </c>
      <c r="AF4220" s="247">
        <v>6947.7</v>
      </c>
      <c r="AH4220" s="226" t="s">
        <v>47903</v>
      </c>
      <c r="AI4220" s="227">
        <v>9454.42</v>
      </c>
      <c r="AK4220" s="207" t="s">
        <v>18613</v>
      </c>
      <c r="AL4220" s="208">
        <v>1422.78</v>
      </c>
      <c r="AM4220" s="93"/>
      <c r="AN4220" s="93"/>
      <c r="AO4220" s="93"/>
    </row>
    <row r="4221" spans="25:41" x14ac:dyDescent="0.55000000000000004">
      <c r="Y4221" t="s">
        <v>20847</v>
      </c>
      <c r="Z4221" s="284">
        <v>-6879.2</v>
      </c>
      <c r="AB4221" s="276" t="s">
        <v>67644</v>
      </c>
      <c r="AC4221" s="277">
        <v>1603879.99</v>
      </c>
      <c r="AE4221" s="246" t="s">
        <v>59020</v>
      </c>
      <c r="AF4221" s="247">
        <v>19849.150000000001</v>
      </c>
      <c r="AH4221" s="226" t="s">
        <v>39051</v>
      </c>
      <c r="AI4221" s="227">
        <v>1111853.72</v>
      </c>
      <c r="AK4221" s="207" t="s">
        <v>18614</v>
      </c>
      <c r="AL4221" s="208">
        <v>31792.6</v>
      </c>
      <c r="AM4221" s="93"/>
      <c r="AN4221" s="93"/>
      <c r="AO4221" s="93"/>
    </row>
    <row r="4222" spans="25:41" x14ac:dyDescent="0.55000000000000004">
      <c r="Y4222" t="s">
        <v>20848</v>
      </c>
      <c r="Z4222" s="284">
        <v>9713.32</v>
      </c>
      <c r="AB4222" s="276" t="s">
        <v>70541</v>
      </c>
      <c r="AC4222" s="277">
        <v>1023477.6</v>
      </c>
      <c r="AE4222" s="246" t="s">
        <v>59021</v>
      </c>
      <c r="AF4222" s="247">
        <v>2097.2399999999998</v>
      </c>
      <c r="AH4222" s="226" t="s">
        <v>47904</v>
      </c>
      <c r="AI4222" s="227">
        <v>21000</v>
      </c>
      <c r="AK4222" s="207" t="s">
        <v>18615</v>
      </c>
      <c r="AL4222" s="208">
        <v>1957.77</v>
      </c>
      <c r="AM4222" s="93"/>
      <c r="AN4222" s="93"/>
      <c r="AO4222" s="93"/>
    </row>
    <row r="4223" spans="25:41" x14ac:dyDescent="0.55000000000000004">
      <c r="Y4223" t="s">
        <v>33643</v>
      </c>
      <c r="Z4223" s="284">
        <v>13445.16</v>
      </c>
      <c r="AB4223" s="276" t="s">
        <v>70542</v>
      </c>
      <c r="AC4223" s="277">
        <v>604341.68999999994</v>
      </c>
      <c r="AE4223" s="246" t="s">
        <v>61357</v>
      </c>
      <c r="AF4223" s="247">
        <v>12002.92</v>
      </c>
      <c r="AH4223" s="226" t="s">
        <v>39052</v>
      </c>
      <c r="AI4223" s="227">
        <v>89424.93</v>
      </c>
      <c r="AK4223" s="207" t="s">
        <v>18616</v>
      </c>
      <c r="AL4223" s="208">
        <v>6892.64</v>
      </c>
      <c r="AM4223" s="93"/>
      <c r="AN4223" s="93"/>
      <c r="AO4223" s="93"/>
    </row>
    <row r="4224" spans="25:41" x14ac:dyDescent="0.55000000000000004">
      <c r="Y4224" t="s">
        <v>20866</v>
      </c>
      <c r="Z4224" s="284">
        <v>1028.52</v>
      </c>
      <c r="AB4224" s="276" t="s">
        <v>63162</v>
      </c>
      <c r="AC4224" s="277">
        <v>8910</v>
      </c>
      <c r="AE4224" s="246" t="s">
        <v>59555</v>
      </c>
      <c r="AF4224" s="247">
        <v>47.17</v>
      </c>
      <c r="AH4224" s="226" t="s">
        <v>39053</v>
      </c>
      <c r="AI4224" s="227">
        <v>205820.72</v>
      </c>
      <c r="AK4224" s="207" t="s">
        <v>18617</v>
      </c>
      <c r="AL4224" s="208">
        <v>4238.08</v>
      </c>
      <c r="AM4224" s="93"/>
      <c r="AN4224" s="93"/>
      <c r="AO4224" s="93"/>
    </row>
    <row r="4225" spans="25:41" x14ac:dyDescent="0.55000000000000004">
      <c r="Y4225" t="s">
        <v>20870</v>
      </c>
      <c r="Z4225" s="284">
        <v>4504.32</v>
      </c>
      <c r="AB4225" s="276" t="s">
        <v>59611</v>
      </c>
      <c r="AC4225" s="277">
        <v>680</v>
      </c>
      <c r="AE4225" s="246" t="s">
        <v>59022</v>
      </c>
      <c r="AF4225" s="247">
        <v>16659.71</v>
      </c>
      <c r="AH4225" s="226" t="s">
        <v>48804</v>
      </c>
      <c r="AI4225" s="227">
        <v>70501</v>
      </c>
      <c r="AK4225" s="207" t="s">
        <v>18618</v>
      </c>
      <c r="AL4225" s="208">
        <v>3663.61</v>
      </c>
      <c r="AM4225" s="93"/>
      <c r="AN4225" s="93"/>
      <c r="AO4225" s="93"/>
    </row>
    <row r="4226" spans="25:41" x14ac:dyDescent="0.55000000000000004">
      <c r="Y4226" t="s">
        <v>20895</v>
      </c>
      <c r="Z4226" s="284">
        <v>64534.720000000001</v>
      </c>
      <c r="AB4226" s="276" t="s">
        <v>70543</v>
      </c>
      <c r="AC4226" s="277">
        <v>266600.53000000003</v>
      </c>
      <c r="AE4226" s="246" t="s">
        <v>59023</v>
      </c>
      <c r="AF4226" s="247">
        <v>38040.730000000003</v>
      </c>
      <c r="AH4226" s="226" t="s">
        <v>39054</v>
      </c>
      <c r="AI4226" s="227">
        <v>25518.79</v>
      </c>
      <c r="AK4226" s="207" t="s">
        <v>18619</v>
      </c>
      <c r="AL4226" s="208">
        <v>21095.73</v>
      </c>
      <c r="AM4226" s="93"/>
      <c r="AN4226" s="93"/>
      <c r="AO4226" s="93"/>
    </row>
    <row r="4227" spans="25:41" x14ac:dyDescent="0.55000000000000004">
      <c r="Y4227" t="s">
        <v>50666</v>
      </c>
      <c r="Z4227" s="284">
        <v>16957.75</v>
      </c>
      <c r="AB4227" s="276" t="s">
        <v>70544</v>
      </c>
      <c r="AC4227" s="277">
        <v>9314.0400000000009</v>
      </c>
      <c r="AE4227" s="246" t="s">
        <v>59024</v>
      </c>
      <c r="AF4227" s="247">
        <v>17304</v>
      </c>
      <c r="AH4227" s="226" t="s">
        <v>49795</v>
      </c>
      <c r="AI4227" s="227">
        <v>151162.51</v>
      </c>
      <c r="AK4227" s="207" t="s">
        <v>18620</v>
      </c>
      <c r="AL4227" s="208">
        <v>18700</v>
      </c>
      <c r="AM4227" s="93"/>
      <c r="AN4227" s="93"/>
      <c r="AO4227" s="93"/>
    </row>
    <row r="4228" spans="25:41" x14ac:dyDescent="0.55000000000000004">
      <c r="Y4228" t="s">
        <v>69313</v>
      </c>
      <c r="Z4228" s="284">
        <v>18808</v>
      </c>
      <c r="AB4228" s="276" t="s">
        <v>67645</v>
      </c>
      <c r="AC4228" s="277">
        <v>100631.09</v>
      </c>
      <c r="AE4228" s="246" t="s">
        <v>59025</v>
      </c>
      <c r="AF4228" s="247">
        <v>2337.59</v>
      </c>
      <c r="AH4228" s="226" t="s">
        <v>36188</v>
      </c>
      <c r="AI4228" s="227">
        <v>61452.86</v>
      </c>
      <c r="AK4228" s="207" t="s">
        <v>18621</v>
      </c>
      <c r="AL4228" s="208">
        <v>6688.43</v>
      </c>
      <c r="AM4228" s="93"/>
      <c r="AN4228" s="93"/>
      <c r="AO4228" s="93"/>
    </row>
    <row r="4229" spans="25:41" x14ac:dyDescent="0.55000000000000004">
      <c r="Y4229" t="s">
        <v>71808</v>
      </c>
      <c r="Z4229" s="284">
        <v>6165</v>
      </c>
      <c r="AB4229" s="276" t="s">
        <v>44911</v>
      </c>
      <c r="AC4229" s="277">
        <v>9558084.25</v>
      </c>
      <c r="AE4229" s="246" t="s">
        <v>49802</v>
      </c>
      <c r="AF4229" s="247">
        <v>18889.52</v>
      </c>
      <c r="AH4229" s="226" t="s">
        <v>44694</v>
      </c>
      <c r="AI4229" s="227">
        <v>9626</v>
      </c>
      <c r="AK4229" s="207" t="s">
        <v>18622</v>
      </c>
      <c r="AL4229" s="208">
        <v>24205.24</v>
      </c>
      <c r="AM4229" s="93"/>
      <c r="AN4229" s="93"/>
      <c r="AO4229" s="93"/>
    </row>
    <row r="4230" spans="25:41" x14ac:dyDescent="0.55000000000000004">
      <c r="Y4230" t="s">
        <v>46051</v>
      </c>
      <c r="Z4230" s="284">
        <v>242885</v>
      </c>
      <c r="AB4230" s="276" t="s">
        <v>49932</v>
      </c>
      <c r="AC4230" s="277">
        <v>284138.81</v>
      </c>
      <c r="AE4230" s="246" t="s">
        <v>61939</v>
      </c>
      <c r="AF4230" s="247">
        <v>75</v>
      </c>
      <c r="AH4230" s="226" t="s">
        <v>36189</v>
      </c>
      <c r="AI4230" s="227">
        <v>351148.94</v>
      </c>
      <c r="AK4230" s="207" t="s">
        <v>18623</v>
      </c>
      <c r="AL4230" s="208">
        <v>900</v>
      </c>
      <c r="AM4230" s="93"/>
      <c r="AN4230" s="93"/>
      <c r="AO4230" s="93"/>
    </row>
    <row r="4231" spans="25:41" x14ac:dyDescent="0.55000000000000004">
      <c r="Y4231" t="s">
        <v>20896</v>
      </c>
      <c r="Z4231" s="284">
        <v>26474.67</v>
      </c>
      <c r="AB4231" s="276" t="s">
        <v>46941</v>
      </c>
      <c r="AC4231" s="277">
        <v>4693350</v>
      </c>
      <c r="AE4231" s="246" t="s">
        <v>49803</v>
      </c>
      <c r="AF4231" s="247">
        <v>29.62</v>
      </c>
      <c r="AH4231" s="226" t="s">
        <v>52150</v>
      </c>
      <c r="AI4231" s="227">
        <v>215799.75</v>
      </c>
      <c r="AK4231" s="207" t="s">
        <v>18624</v>
      </c>
      <c r="AL4231" s="208">
        <v>23171.599999999999</v>
      </c>
      <c r="AM4231" s="93"/>
      <c r="AN4231" s="93"/>
      <c r="AO4231" s="93"/>
    </row>
    <row r="4232" spans="25:41" x14ac:dyDescent="0.55000000000000004">
      <c r="Y4232" t="s">
        <v>50670</v>
      </c>
      <c r="Z4232" s="284">
        <v>6274.87</v>
      </c>
      <c r="AB4232" s="276" t="s">
        <v>67646</v>
      </c>
      <c r="AC4232" s="277">
        <v>2687.09</v>
      </c>
      <c r="AE4232" s="246" t="s">
        <v>49804</v>
      </c>
      <c r="AF4232" s="247">
        <v>1422.08</v>
      </c>
      <c r="AH4232" s="226" t="s">
        <v>52151</v>
      </c>
      <c r="AI4232" s="227">
        <v>61.21</v>
      </c>
      <c r="AK4232" s="207" t="s">
        <v>13382</v>
      </c>
      <c r="AL4232" s="208">
        <v>13192.63</v>
      </c>
      <c r="AM4232" s="93"/>
      <c r="AN4232" s="93"/>
      <c r="AO4232" s="93"/>
    </row>
    <row r="4233" spans="25:41" x14ac:dyDescent="0.55000000000000004">
      <c r="Y4233" t="s">
        <v>20898</v>
      </c>
      <c r="Z4233" s="284">
        <v>8371.08</v>
      </c>
      <c r="AB4233" s="276" t="s">
        <v>49933</v>
      </c>
      <c r="AC4233" s="277">
        <v>3600</v>
      </c>
      <c r="AE4233" s="246" t="s">
        <v>63110</v>
      </c>
      <c r="AF4233" s="247">
        <v>1263.74</v>
      </c>
      <c r="AH4233" s="226" t="s">
        <v>52152</v>
      </c>
      <c r="AI4233" s="227">
        <v>120.5</v>
      </c>
      <c r="AK4233" s="207" t="s">
        <v>13383</v>
      </c>
      <c r="AL4233" s="208">
        <v>9034.77</v>
      </c>
      <c r="AM4233" s="93"/>
      <c r="AN4233" s="93"/>
      <c r="AO4233" s="93"/>
    </row>
    <row r="4234" spans="25:41" x14ac:dyDescent="0.55000000000000004">
      <c r="Y4234" t="s">
        <v>20899</v>
      </c>
      <c r="Z4234">
        <v>389.81</v>
      </c>
      <c r="AB4234" s="276" t="s">
        <v>67647</v>
      </c>
      <c r="AC4234" s="277">
        <v>57694.21</v>
      </c>
      <c r="AE4234" s="246" t="s">
        <v>63111</v>
      </c>
      <c r="AF4234" s="247">
        <v>584.96</v>
      </c>
      <c r="AH4234" s="226" t="s">
        <v>48805</v>
      </c>
      <c r="AI4234" s="227">
        <v>7800</v>
      </c>
      <c r="AK4234" s="207" t="s">
        <v>18625</v>
      </c>
      <c r="AL4234" s="208">
        <v>17059</v>
      </c>
      <c r="AM4234" s="93"/>
      <c r="AN4234" s="93"/>
      <c r="AO4234" s="93"/>
    </row>
    <row r="4235" spans="25:41" x14ac:dyDescent="0.55000000000000004">
      <c r="Y4235" t="s">
        <v>43240</v>
      </c>
      <c r="Z4235">
        <v>737.43</v>
      </c>
      <c r="AB4235" s="276" t="s">
        <v>49934</v>
      </c>
      <c r="AC4235" s="277">
        <v>3486719.24</v>
      </c>
      <c r="AE4235" s="246" t="s">
        <v>57356</v>
      </c>
      <c r="AF4235" s="247">
        <v>22124.400000000001</v>
      </c>
      <c r="AH4235" s="226" t="s">
        <v>49796</v>
      </c>
      <c r="AI4235" s="227">
        <v>582.07000000000005</v>
      </c>
      <c r="AK4235" s="207" t="s">
        <v>18626</v>
      </c>
      <c r="AL4235" s="208">
        <v>1000</v>
      </c>
      <c r="AM4235" s="93"/>
      <c r="AN4235" s="93"/>
      <c r="AO4235" s="93"/>
    </row>
    <row r="4236" spans="25:41" x14ac:dyDescent="0.55000000000000004">
      <c r="Y4236" t="s">
        <v>50671</v>
      </c>
      <c r="Z4236" s="284">
        <v>1045.45</v>
      </c>
      <c r="AB4236" s="276" t="s">
        <v>69987</v>
      </c>
      <c r="AC4236" s="277">
        <v>72000</v>
      </c>
      <c r="AE4236" s="246" t="s">
        <v>59556</v>
      </c>
      <c r="AF4236" s="247">
        <v>2000</v>
      </c>
      <c r="AH4236" s="226" t="s">
        <v>52153</v>
      </c>
      <c r="AI4236" s="227">
        <v>1300.76</v>
      </c>
      <c r="AK4236" s="207" t="s">
        <v>18627</v>
      </c>
      <c r="AL4236" s="208">
        <v>1095.6400000000001</v>
      </c>
      <c r="AM4236" s="93"/>
      <c r="AN4236" s="93"/>
      <c r="AO4236" s="93"/>
    </row>
    <row r="4237" spans="25:41" x14ac:dyDescent="0.55000000000000004">
      <c r="Y4237" t="s">
        <v>20900</v>
      </c>
      <c r="Z4237">
        <v>50.05</v>
      </c>
      <c r="AB4237" s="276" t="s">
        <v>49935</v>
      </c>
      <c r="AC4237" s="277">
        <v>201496.53</v>
      </c>
      <c r="AE4237" s="246" t="s">
        <v>59026</v>
      </c>
      <c r="AF4237" s="247">
        <v>2000</v>
      </c>
      <c r="AH4237" s="226" t="s">
        <v>44695</v>
      </c>
      <c r="AI4237" s="227">
        <v>125076.5</v>
      </c>
      <c r="AK4237" s="207" t="s">
        <v>18628</v>
      </c>
      <c r="AL4237" s="208">
        <v>37226.69</v>
      </c>
      <c r="AM4237" s="93"/>
      <c r="AN4237" s="93"/>
      <c r="AO4237" s="93"/>
    </row>
    <row r="4238" spans="25:41" x14ac:dyDescent="0.55000000000000004">
      <c r="Y4238" t="s">
        <v>32135</v>
      </c>
      <c r="Z4238" s="284">
        <v>8400</v>
      </c>
      <c r="AB4238" s="276" t="s">
        <v>52480</v>
      </c>
      <c r="AC4238" s="277">
        <v>508812.68</v>
      </c>
      <c r="AE4238" s="246" t="s">
        <v>59027</v>
      </c>
      <c r="AF4238" s="247">
        <v>306</v>
      </c>
      <c r="AH4238" s="226" t="s">
        <v>44696</v>
      </c>
      <c r="AI4238" s="227">
        <v>9485.94</v>
      </c>
      <c r="AK4238" s="207" t="s">
        <v>18629</v>
      </c>
      <c r="AL4238" s="208">
        <v>4313.1400000000003</v>
      </c>
      <c r="AM4238" s="93"/>
      <c r="AN4238" s="93"/>
      <c r="AO4238" s="93"/>
    </row>
    <row r="4239" spans="25:41" x14ac:dyDescent="0.55000000000000004">
      <c r="Y4239" t="s">
        <v>43241</v>
      </c>
      <c r="Z4239" s="284">
        <v>1396.08</v>
      </c>
      <c r="AB4239" s="276" t="s">
        <v>67648</v>
      </c>
      <c r="AC4239" s="277">
        <v>5915.47</v>
      </c>
      <c r="AE4239" s="246" t="s">
        <v>59028</v>
      </c>
      <c r="AF4239" s="247">
        <v>980</v>
      </c>
      <c r="AH4239" s="226" t="s">
        <v>44697</v>
      </c>
      <c r="AI4239" s="227">
        <v>40000</v>
      </c>
      <c r="AK4239" s="207" t="s">
        <v>13386</v>
      </c>
      <c r="AL4239" s="208">
        <v>8014.38</v>
      </c>
      <c r="AM4239" s="93"/>
      <c r="AN4239" s="93"/>
      <c r="AO4239" s="93"/>
    </row>
    <row r="4240" spans="25:41" x14ac:dyDescent="0.55000000000000004">
      <c r="Y4240" t="s">
        <v>20903</v>
      </c>
      <c r="Z4240" s="284">
        <v>14992.08</v>
      </c>
      <c r="AB4240" s="276" t="s">
        <v>44912</v>
      </c>
      <c r="AC4240" s="277">
        <v>2464715.71</v>
      </c>
      <c r="AE4240" s="246" t="s">
        <v>60325</v>
      </c>
      <c r="AF4240" s="247">
        <v>15976.92</v>
      </c>
      <c r="AH4240" s="226" t="s">
        <v>44698</v>
      </c>
      <c r="AI4240" s="227">
        <v>2990.42</v>
      </c>
      <c r="AK4240" s="207" t="s">
        <v>13387</v>
      </c>
      <c r="AL4240" s="208">
        <v>19134.349999999999</v>
      </c>
      <c r="AM4240" s="93"/>
      <c r="AN4240" s="93"/>
      <c r="AO4240" s="93"/>
    </row>
    <row r="4241" spans="25:41" x14ac:dyDescent="0.55000000000000004">
      <c r="Y4241" t="s">
        <v>50673</v>
      </c>
      <c r="Z4241" s="284">
        <v>6119.98</v>
      </c>
      <c r="AB4241" s="276" t="s">
        <v>46942</v>
      </c>
      <c r="AC4241" s="277">
        <v>3626580.66</v>
      </c>
      <c r="AE4241" s="246" t="s">
        <v>60326</v>
      </c>
      <c r="AF4241" s="247">
        <v>1222.1400000000001</v>
      </c>
      <c r="AH4241" s="226" t="s">
        <v>18674</v>
      </c>
      <c r="AI4241" s="227">
        <v>1750</v>
      </c>
      <c r="AK4241" s="207" t="s">
        <v>13388</v>
      </c>
      <c r="AL4241" s="208">
        <v>2129.44</v>
      </c>
      <c r="AM4241" s="93"/>
      <c r="AN4241" s="93"/>
      <c r="AO4241" s="93"/>
    </row>
    <row r="4242" spans="25:41" x14ac:dyDescent="0.55000000000000004">
      <c r="Y4242" t="s">
        <v>20905</v>
      </c>
      <c r="Z4242" s="284">
        <v>9570.15</v>
      </c>
      <c r="AB4242" s="276" t="s">
        <v>49936</v>
      </c>
      <c r="AC4242" s="277">
        <v>163969.56</v>
      </c>
      <c r="AE4242" s="246" t="s">
        <v>60327</v>
      </c>
      <c r="AF4242" s="247">
        <v>3914.28</v>
      </c>
      <c r="AH4242" s="226" t="s">
        <v>52154</v>
      </c>
      <c r="AI4242" s="227">
        <v>2456.2800000000002</v>
      </c>
      <c r="AK4242" s="207" t="s">
        <v>18630</v>
      </c>
      <c r="AL4242" s="208">
        <v>97673.23</v>
      </c>
      <c r="AM4242" s="93"/>
      <c r="AN4242" s="93"/>
      <c r="AO4242" s="93"/>
    </row>
    <row r="4243" spans="25:41" x14ac:dyDescent="0.55000000000000004">
      <c r="Y4243" t="s">
        <v>71809</v>
      </c>
      <c r="Z4243" s="284">
        <v>22000</v>
      </c>
      <c r="AB4243" s="276" t="s">
        <v>44913</v>
      </c>
      <c r="AC4243" s="277">
        <v>6718184.5800000001</v>
      </c>
      <c r="AE4243" s="246" t="s">
        <v>57357</v>
      </c>
      <c r="AF4243" s="247">
        <v>223232.05</v>
      </c>
      <c r="AH4243" s="226" t="s">
        <v>46826</v>
      </c>
      <c r="AI4243" s="227">
        <v>13305.56</v>
      </c>
      <c r="AK4243" s="207" t="s">
        <v>13389</v>
      </c>
      <c r="AL4243" s="208">
        <v>47000</v>
      </c>
      <c r="AM4243" s="93"/>
      <c r="AN4243" s="93"/>
      <c r="AO4243" s="93"/>
    </row>
    <row r="4244" spans="25:41" x14ac:dyDescent="0.55000000000000004">
      <c r="Y4244" t="s">
        <v>20942</v>
      </c>
      <c r="Z4244" s="284">
        <v>4050</v>
      </c>
      <c r="AB4244" s="276" t="s">
        <v>49937</v>
      </c>
      <c r="AC4244" s="277">
        <v>1735737.41</v>
      </c>
      <c r="AE4244" s="246" t="s">
        <v>18869</v>
      </c>
      <c r="AF4244" s="247">
        <v>11500.27</v>
      </c>
      <c r="AH4244" s="226" t="s">
        <v>52155</v>
      </c>
      <c r="AI4244" s="227">
        <v>12816.71</v>
      </c>
      <c r="AK4244" s="207" t="s">
        <v>13390</v>
      </c>
      <c r="AL4244" s="208">
        <v>20113.830000000002</v>
      </c>
      <c r="AM4244" s="93"/>
      <c r="AN4244" s="93"/>
      <c r="AO4244" s="93"/>
    </row>
    <row r="4245" spans="25:41" x14ac:dyDescent="0.55000000000000004">
      <c r="Y4245" t="s">
        <v>20943</v>
      </c>
      <c r="Z4245" s="284">
        <v>1935.77</v>
      </c>
      <c r="AB4245" s="276" t="s">
        <v>66599</v>
      </c>
      <c r="AC4245" s="277">
        <v>158537.76999999999</v>
      </c>
      <c r="AE4245" s="246" t="s">
        <v>18870</v>
      </c>
      <c r="AF4245" s="247">
        <v>3189.56</v>
      </c>
      <c r="AH4245" s="226" t="s">
        <v>39057</v>
      </c>
      <c r="AI4245" s="227">
        <v>10702.05</v>
      </c>
      <c r="AK4245" s="207" t="s">
        <v>13391</v>
      </c>
      <c r="AL4245" s="208">
        <v>18986.25</v>
      </c>
      <c r="AM4245" s="93"/>
      <c r="AN4245" s="93"/>
      <c r="AO4245" s="93"/>
    </row>
    <row r="4246" spans="25:41" x14ac:dyDescent="0.55000000000000004">
      <c r="Y4246" t="s">
        <v>40797</v>
      </c>
      <c r="Z4246">
        <v>38.770000000000003</v>
      </c>
      <c r="AB4246" s="276" t="s">
        <v>61992</v>
      </c>
      <c r="AC4246" s="277">
        <v>5435.15</v>
      </c>
      <c r="AE4246" s="246" t="s">
        <v>62608</v>
      </c>
      <c r="AF4246" s="247">
        <v>-11500.27</v>
      </c>
      <c r="AH4246" s="226" t="s">
        <v>39058</v>
      </c>
      <c r="AI4246" s="227">
        <v>4338.1099999999997</v>
      </c>
      <c r="AK4246" s="207" t="s">
        <v>18631</v>
      </c>
      <c r="AL4246" s="208">
        <v>19525</v>
      </c>
      <c r="AM4246" s="93"/>
      <c r="AN4246" s="93"/>
      <c r="AO4246" s="93"/>
    </row>
    <row r="4247" spans="25:41" x14ac:dyDescent="0.55000000000000004">
      <c r="Y4247" t="s">
        <v>20944</v>
      </c>
      <c r="Z4247" s="284">
        <v>23616.54</v>
      </c>
      <c r="AB4247" s="276" t="s">
        <v>69869</v>
      </c>
      <c r="AC4247" s="277">
        <v>3746</v>
      </c>
      <c r="AE4247" s="246" t="s">
        <v>33394</v>
      </c>
      <c r="AF4247" s="247">
        <v>17.29</v>
      </c>
      <c r="AH4247" s="226" t="s">
        <v>39059</v>
      </c>
      <c r="AI4247" s="227">
        <v>1133.28</v>
      </c>
      <c r="AK4247" s="207" t="s">
        <v>13392</v>
      </c>
      <c r="AL4247" s="208">
        <v>82260.37</v>
      </c>
      <c r="AM4247" s="93"/>
      <c r="AN4247" s="93"/>
      <c r="AO4247" s="93"/>
    </row>
    <row r="4248" spans="25:41" x14ac:dyDescent="0.55000000000000004">
      <c r="Y4248" t="s">
        <v>20950</v>
      </c>
      <c r="Z4248" s="284">
        <v>19252.7</v>
      </c>
      <c r="AB4248" s="276" t="s">
        <v>66600</v>
      </c>
      <c r="AC4248" s="277">
        <v>39475.550000000003</v>
      </c>
      <c r="AE4248" s="246" t="s">
        <v>34912</v>
      </c>
      <c r="AF4248" s="247">
        <v>11895.87</v>
      </c>
      <c r="AH4248" s="226" t="s">
        <v>39060</v>
      </c>
      <c r="AI4248" s="227">
        <v>1304.49</v>
      </c>
      <c r="AK4248" s="207" t="s">
        <v>13393</v>
      </c>
      <c r="AL4248" s="208">
        <v>52004.47</v>
      </c>
      <c r="AM4248" s="93"/>
      <c r="AN4248" s="93"/>
      <c r="AO4248" s="93"/>
    </row>
    <row r="4249" spans="25:41" x14ac:dyDescent="0.55000000000000004">
      <c r="Y4249" t="s">
        <v>20955</v>
      </c>
      <c r="Z4249" s="284">
        <v>3392.82</v>
      </c>
      <c r="AB4249" s="276" t="s">
        <v>61407</v>
      </c>
      <c r="AC4249" s="277">
        <v>40689.18</v>
      </c>
      <c r="AE4249" s="246" t="s">
        <v>62609</v>
      </c>
      <c r="AF4249" s="247">
        <v>-352.67</v>
      </c>
      <c r="AH4249" s="226" t="s">
        <v>52156</v>
      </c>
      <c r="AI4249" s="227">
        <v>10000</v>
      </c>
      <c r="AK4249" s="207" t="s">
        <v>13394</v>
      </c>
      <c r="AL4249" s="208">
        <v>125359.01</v>
      </c>
      <c r="AM4249" s="93"/>
      <c r="AN4249" s="93"/>
      <c r="AO4249" s="93"/>
    </row>
    <row r="4250" spans="25:41" x14ac:dyDescent="0.55000000000000004">
      <c r="Y4250" t="s">
        <v>20976</v>
      </c>
      <c r="Z4250" s="284">
        <v>10220.56</v>
      </c>
      <c r="AB4250" s="276" t="s">
        <v>66601</v>
      </c>
      <c r="AC4250" s="277">
        <v>1428.61</v>
      </c>
      <c r="AE4250" s="246" t="s">
        <v>57358</v>
      </c>
      <c r="AF4250" s="247">
        <v>20697.71</v>
      </c>
      <c r="AH4250" s="226" t="s">
        <v>46827</v>
      </c>
      <c r="AI4250" s="227">
        <v>6449.41</v>
      </c>
      <c r="AK4250" s="207" t="s">
        <v>18632</v>
      </c>
      <c r="AL4250" s="208">
        <v>46922.44</v>
      </c>
      <c r="AM4250" s="93"/>
      <c r="AN4250" s="93"/>
      <c r="AO4250" s="93"/>
    </row>
    <row r="4251" spans="25:41" x14ac:dyDescent="0.55000000000000004">
      <c r="Y4251" t="s">
        <v>69315</v>
      </c>
      <c r="Z4251" s="284">
        <v>52686.71</v>
      </c>
      <c r="AB4251" s="276" t="s">
        <v>67649</v>
      </c>
      <c r="AC4251" s="277">
        <v>602806.96</v>
      </c>
      <c r="AE4251" s="246" t="s">
        <v>57359</v>
      </c>
      <c r="AF4251" s="247">
        <v>3253.62</v>
      </c>
      <c r="AH4251" s="226" t="s">
        <v>52157</v>
      </c>
      <c r="AI4251" s="227">
        <v>15193.86</v>
      </c>
      <c r="AK4251" s="207" t="s">
        <v>18633</v>
      </c>
      <c r="AL4251" s="208">
        <v>1882.67</v>
      </c>
      <c r="AM4251" s="93"/>
      <c r="AN4251" s="93"/>
      <c r="AO4251" s="93"/>
    </row>
    <row r="4252" spans="25:41" x14ac:dyDescent="0.55000000000000004">
      <c r="Y4252" t="s">
        <v>60911</v>
      </c>
      <c r="Z4252" s="284">
        <v>8245</v>
      </c>
      <c r="AB4252" s="276" t="s">
        <v>67650</v>
      </c>
      <c r="AC4252" s="277">
        <v>12899.3</v>
      </c>
      <c r="AE4252" s="246" t="s">
        <v>57360</v>
      </c>
      <c r="AF4252" s="247">
        <v>3887.59</v>
      </c>
      <c r="AH4252" s="226" t="s">
        <v>52158</v>
      </c>
      <c r="AI4252" s="227">
        <v>5048.2700000000004</v>
      </c>
      <c r="AK4252" s="207" t="s">
        <v>18634</v>
      </c>
      <c r="AL4252" s="208">
        <v>-536.39</v>
      </c>
      <c r="AM4252" s="93"/>
      <c r="AN4252" s="93"/>
      <c r="AO4252" s="93"/>
    </row>
    <row r="4253" spans="25:41" x14ac:dyDescent="0.55000000000000004">
      <c r="Y4253" t="s">
        <v>60912</v>
      </c>
      <c r="Z4253" s="284">
        <v>33510</v>
      </c>
      <c r="AB4253" s="276" t="s">
        <v>57453</v>
      </c>
      <c r="AC4253" s="277">
        <v>7839024.8099999996</v>
      </c>
      <c r="AE4253" s="246" t="s">
        <v>57361</v>
      </c>
      <c r="AF4253" s="247">
        <v>2469.9</v>
      </c>
      <c r="AH4253" s="226" t="s">
        <v>47905</v>
      </c>
      <c r="AI4253" s="227">
        <v>122609.64</v>
      </c>
      <c r="AK4253" s="207" t="s">
        <v>18635</v>
      </c>
      <c r="AL4253" s="208">
        <v>12500</v>
      </c>
      <c r="AM4253" s="93"/>
      <c r="AN4253" s="93"/>
      <c r="AO4253" s="93"/>
    </row>
    <row r="4254" spans="25:41" x14ac:dyDescent="0.55000000000000004">
      <c r="Y4254" t="s">
        <v>71810</v>
      </c>
      <c r="Z4254" s="284">
        <v>2520</v>
      </c>
      <c r="AB4254" s="276" t="s">
        <v>44915</v>
      </c>
      <c r="AC4254" s="277">
        <v>7827489.5999999996</v>
      </c>
      <c r="AE4254" s="246" t="s">
        <v>40221</v>
      </c>
      <c r="AF4254" s="247">
        <v>55480</v>
      </c>
      <c r="AH4254" s="226" t="s">
        <v>52159</v>
      </c>
      <c r="AI4254" s="227">
        <v>183928.85</v>
      </c>
      <c r="AK4254" s="207" t="s">
        <v>18636</v>
      </c>
      <c r="AL4254" s="208">
        <v>37003.199999999997</v>
      </c>
      <c r="AM4254" s="93"/>
      <c r="AN4254" s="93"/>
      <c r="AO4254" s="93"/>
    </row>
    <row r="4255" spans="25:41" x14ac:dyDescent="0.55000000000000004">
      <c r="Y4255" t="s">
        <v>46056</v>
      </c>
      <c r="Z4255" s="284">
        <v>216487.5</v>
      </c>
      <c r="AB4255" s="276" t="s">
        <v>52482</v>
      </c>
      <c r="AC4255" s="277">
        <v>337204.35</v>
      </c>
      <c r="AE4255" s="246" t="s">
        <v>47916</v>
      </c>
      <c r="AF4255" s="247">
        <v>248.04</v>
      </c>
      <c r="AH4255" s="226" t="s">
        <v>39061</v>
      </c>
      <c r="AI4255" s="227">
        <v>53434.48</v>
      </c>
      <c r="AK4255" s="207" t="s">
        <v>18637</v>
      </c>
      <c r="AL4255" s="208">
        <v>13718.16</v>
      </c>
      <c r="AM4255" s="93"/>
      <c r="AN4255" s="93"/>
      <c r="AO4255" s="93"/>
    </row>
    <row r="4256" spans="25:41" x14ac:dyDescent="0.55000000000000004">
      <c r="Y4256" t="s">
        <v>46057</v>
      </c>
      <c r="Z4256" s="284">
        <v>23749.279999999999</v>
      </c>
      <c r="AB4256" s="276" t="s">
        <v>61203</v>
      </c>
      <c r="AC4256" s="277">
        <v>211578.82</v>
      </c>
      <c r="AE4256" s="246" t="s">
        <v>62610</v>
      </c>
      <c r="AF4256" s="247">
        <v>-248.04</v>
      </c>
      <c r="AH4256" s="226" t="s">
        <v>44699</v>
      </c>
      <c r="AI4256" s="227">
        <v>485.89</v>
      </c>
      <c r="AK4256" s="207" t="s">
        <v>18638</v>
      </c>
      <c r="AL4256" s="208">
        <v>1049.46</v>
      </c>
      <c r="AM4256" s="93"/>
      <c r="AN4256" s="93"/>
      <c r="AO4256" s="93"/>
    </row>
    <row r="4257" spans="25:41" x14ac:dyDescent="0.55000000000000004">
      <c r="Y4257" t="s">
        <v>60914</v>
      </c>
      <c r="Z4257" s="284">
        <v>5700.57</v>
      </c>
      <c r="AB4257" s="276" t="s">
        <v>49940</v>
      </c>
      <c r="AC4257" s="277">
        <v>7247816.5199999996</v>
      </c>
      <c r="AE4257" s="246" t="s">
        <v>34913</v>
      </c>
      <c r="AF4257" s="247">
        <v>146376</v>
      </c>
      <c r="AH4257" s="226" t="s">
        <v>39062</v>
      </c>
      <c r="AI4257" s="227">
        <v>48291.64</v>
      </c>
      <c r="AK4257" s="207" t="s">
        <v>18639</v>
      </c>
      <c r="AL4257" s="208">
        <v>2974.07</v>
      </c>
      <c r="AM4257" s="93"/>
      <c r="AN4257" s="93"/>
      <c r="AO4257" s="93"/>
    </row>
    <row r="4258" spans="25:41" x14ac:dyDescent="0.55000000000000004">
      <c r="Y4258" t="s">
        <v>60915</v>
      </c>
      <c r="Z4258" s="284">
        <v>6619.76</v>
      </c>
      <c r="AB4258" s="276" t="s">
        <v>58861</v>
      </c>
      <c r="AC4258" s="277">
        <v>229804.42</v>
      </c>
      <c r="AE4258" s="246" t="s">
        <v>18877</v>
      </c>
      <c r="AF4258" s="247">
        <v>65098.720000000001</v>
      </c>
      <c r="AH4258" s="226" t="s">
        <v>52160</v>
      </c>
      <c r="AI4258" s="227">
        <v>12240</v>
      </c>
      <c r="AK4258" s="207" t="s">
        <v>18640</v>
      </c>
      <c r="AL4258" s="208">
        <v>1577.44</v>
      </c>
      <c r="AM4258" s="93"/>
      <c r="AN4258" s="93"/>
      <c r="AO4258" s="93"/>
    </row>
    <row r="4259" spans="25:41" x14ac:dyDescent="0.55000000000000004">
      <c r="Y4259" t="s">
        <v>60916</v>
      </c>
      <c r="Z4259">
        <v>418.17</v>
      </c>
      <c r="AB4259" s="276" t="s">
        <v>49941</v>
      </c>
      <c r="AC4259" s="277">
        <v>7476909.2699999996</v>
      </c>
      <c r="AE4259" s="246" t="s">
        <v>36198</v>
      </c>
      <c r="AF4259" s="247">
        <v>179993.74</v>
      </c>
      <c r="AH4259" s="226" t="s">
        <v>36191</v>
      </c>
      <c r="AI4259" s="227">
        <v>53900</v>
      </c>
      <c r="AK4259" s="207" t="s">
        <v>18641</v>
      </c>
      <c r="AL4259" s="208">
        <v>1976.29</v>
      </c>
      <c r="AM4259" s="93"/>
      <c r="AN4259" s="93"/>
      <c r="AO4259" s="93"/>
    </row>
    <row r="4260" spans="25:41" x14ac:dyDescent="0.55000000000000004">
      <c r="Y4260" t="s">
        <v>60917</v>
      </c>
      <c r="Z4260">
        <v>874.28</v>
      </c>
      <c r="AB4260" s="276" t="s">
        <v>49942</v>
      </c>
      <c r="AC4260" s="277">
        <v>9897858.8100000005</v>
      </c>
      <c r="AE4260" s="246" t="s">
        <v>61940</v>
      </c>
      <c r="AF4260" s="247">
        <v>1546.89</v>
      </c>
      <c r="AH4260" s="226" t="s">
        <v>36192</v>
      </c>
      <c r="AI4260" s="227">
        <v>12598.21</v>
      </c>
      <c r="AK4260" s="207" t="s">
        <v>18642</v>
      </c>
      <c r="AL4260" s="208">
        <v>23171.599999999999</v>
      </c>
      <c r="AM4260" s="93"/>
      <c r="AN4260" s="93"/>
      <c r="AO4260" s="93"/>
    </row>
    <row r="4261" spans="25:41" x14ac:dyDescent="0.55000000000000004">
      <c r="Y4261" t="s">
        <v>60918</v>
      </c>
      <c r="Z4261">
        <v>393.18</v>
      </c>
      <c r="AB4261" s="276" t="s">
        <v>60428</v>
      </c>
      <c r="AC4261" s="277">
        <v>-185577.44</v>
      </c>
      <c r="AE4261" s="246" t="s">
        <v>61941</v>
      </c>
      <c r="AF4261" s="247">
        <v>3645.96</v>
      </c>
      <c r="AH4261" s="226" t="s">
        <v>39063</v>
      </c>
      <c r="AI4261" s="227">
        <v>34216.92</v>
      </c>
      <c r="AK4261" s="207" t="s">
        <v>13396</v>
      </c>
      <c r="AL4261" s="208">
        <v>52772.83</v>
      </c>
      <c r="AM4261" s="93"/>
      <c r="AN4261" s="93"/>
      <c r="AO4261" s="93"/>
    </row>
    <row r="4262" spans="25:41" x14ac:dyDescent="0.55000000000000004">
      <c r="Y4262" t="s">
        <v>60919</v>
      </c>
      <c r="Z4262">
        <v>45.12</v>
      </c>
      <c r="AB4262" s="276" t="s">
        <v>59410</v>
      </c>
      <c r="AC4262" s="277">
        <v>14272025.91</v>
      </c>
      <c r="AE4262" s="246" t="s">
        <v>55067</v>
      </c>
      <c r="AF4262" s="247">
        <v>200280.08</v>
      </c>
      <c r="AH4262" s="226" t="s">
        <v>42337</v>
      </c>
      <c r="AI4262" s="227">
        <v>10134.76</v>
      </c>
      <c r="AK4262" s="207" t="s">
        <v>13397</v>
      </c>
      <c r="AL4262" s="208">
        <v>18243.060000000001</v>
      </c>
      <c r="AM4262" s="93"/>
      <c r="AN4262" s="93"/>
      <c r="AO4262" s="93"/>
    </row>
    <row r="4263" spans="25:41" x14ac:dyDescent="0.55000000000000004">
      <c r="Y4263" t="s">
        <v>60921</v>
      </c>
      <c r="Z4263" s="284">
        <v>12659.66</v>
      </c>
      <c r="AB4263" s="276" t="s">
        <v>52483</v>
      </c>
      <c r="AC4263" s="277">
        <v>4051840.41</v>
      </c>
      <c r="AE4263" s="246" t="s">
        <v>47917</v>
      </c>
      <c r="AF4263" s="247">
        <v>10000</v>
      </c>
      <c r="AH4263" s="226" t="s">
        <v>48806</v>
      </c>
      <c r="AI4263" s="227">
        <v>95914</v>
      </c>
      <c r="AK4263" s="207" t="s">
        <v>13398</v>
      </c>
      <c r="AL4263" s="208">
        <v>20130.41</v>
      </c>
      <c r="AM4263" s="93"/>
      <c r="AN4263" s="93"/>
      <c r="AO4263" s="93"/>
    </row>
    <row r="4264" spans="25:41" x14ac:dyDescent="0.55000000000000004">
      <c r="Y4264" t="s">
        <v>60922</v>
      </c>
      <c r="Z4264" s="284">
        <v>30943.63</v>
      </c>
      <c r="AB4264" s="276" t="s">
        <v>61993</v>
      </c>
      <c r="AC4264" s="277">
        <v>35191.35</v>
      </c>
      <c r="AE4264" s="246" t="s">
        <v>39074</v>
      </c>
      <c r="AF4264" s="247">
        <v>167621.72</v>
      </c>
      <c r="AH4264" s="226" t="s">
        <v>52161</v>
      </c>
      <c r="AI4264" s="227">
        <v>42491.73</v>
      </c>
      <c r="AK4264" s="207" t="s">
        <v>18643</v>
      </c>
      <c r="AL4264" s="208">
        <v>1836</v>
      </c>
      <c r="AM4264" s="93"/>
      <c r="AN4264" s="93"/>
      <c r="AO4264" s="93"/>
    </row>
    <row r="4265" spans="25:41" x14ac:dyDescent="0.55000000000000004">
      <c r="Y4265" t="s">
        <v>21335</v>
      </c>
      <c r="Z4265" s="284">
        <v>56223.19</v>
      </c>
      <c r="AB4265" s="276" t="s">
        <v>52484</v>
      </c>
      <c r="AC4265" s="277">
        <v>94524.33</v>
      </c>
      <c r="AE4265" s="246" t="s">
        <v>55992</v>
      </c>
      <c r="AF4265" s="247">
        <v>1065.51</v>
      </c>
      <c r="AH4265" s="226" t="s">
        <v>47906</v>
      </c>
      <c r="AI4265" s="227">
        <v>83212.44</v>
      </c>
      <c r="AK4265" s="207" t="s">
        <v>18644</v>
      </c>
      <c r="AL4265" s="208">
        <v>32327.11</v>
      </c>
      <c r="AM4265" s="93"/>
      <c r="AN4265" s="93"/>
      <c r="AO4265" s="93"/>
    </row>
    <row r="4266" spans="25:41" x14ac:dyDescent="0.55000000000000004">
      <c r="Y4266" t="s">
        <v>63500</v>
      </c>
      <c r="Z4266" s="284">
        <v>1029.8900000000001</v>
      </c>
      <c r="AB4266" s="276" t="s">
        <v>66602</v>
      </c>
      <c r="AC4266" s="277">
        <v>453518.79</v>
      </c>
      <c r="AE4266" s="246" t="s">
        <v>57362</v>
      </c>
      <c r="AF4266" s="247">
        <v>17510</v>
      </c>
      <c r="AH4266" s="226" t="s">
        <v>52162</v>
      </c>
      <c r="AI4266" s="227">
        <v>70752.84</v>
      </c>
      <c r="AK4266" s="207" t="s">
        <v>18645</v>
      </c>
      <c r="AL4266" s="208">
        <v>4321.08</v>
      </c>
      <c r="AM4266" s="93"/>
      <c r="AN4266" s="93"/>
      <c r="AO4266" s="93"/>
    </row>
    <row r="4267" spans="25:41" x14ac:dyDescent="0.55000000000000004">
      <c r="Y4267" t="s">
        <v>22012</v>
      </c>
      <c r="Z4267" s="284">
        <v>6173.38</v>
      </c>
      <c r="AB4267" s="276" t="s">
        <v>66603</v>
      </c>
      <c r="AC4267" s="277">
        <v>1052709.54</v>
      </c>
      <c r="AE4267" s="246" t="s">
        <v>18878</v>
      </c>
      <c r="AF4267" s="247">
        <v>60912.03</v>
      </c>
      <c r="AH4267" s="226" t="s">
        <v>36193</v>
      </c>
      <c r="AI4267" s="227">
        <v>72628.23</v>
      </c>
      <c r="AK4267" s="207" t="s">
        <v>18646</v>
      </c>
      <c r="AL4267" s="208">
        <v>31792.6</v>
      </c>
      <c r="AM4267" s="93"/>
      <c r="AN4267" s="93"/>
      <c r="AO4267" s="93"/>
    </row>
    <row r="4268" spans="25:41" x14ac:dyDescent="0.55000000000000004">
      <c r="Y4268" t="s">
        <v>13701</v>
      </c>
      <c r="Z4268" s="284">
        <v>5993.21</v>
      </c>
      <c r="AB4268" s="276" t="s">
        <v>67651</v>
      </c>
      <c r="AC4268" s="277">
        <v>4063.92</v>
      </c>
      <c r="AE4268" s="246" t="s">
        <v>18879</v>
      </c>
      <c r="AF4268" s="247">
        <v>130023.79</v>
      </c>
      <c r="AH4268" s="226" t="s">
        <v>52163</v>
      </c>
      <c r="AI4268" s="227">
        <v>121787.01</v>
      </c>
      <c r="AK4268" s="207" t="s">
        <v>18647</v>
      </c>
      <c r="AL4268" s="208">
        <v>17059</v>
      </c>
      <c r="AM4268" s="93"/>
      <c r="AN4268" s="93"/>
      <c r="AO4268" s="93"/>
    </row>
    <row r="4269" spans="25:41" x14ac:dyDescent="0.55000000000000004">
      <c r="Y4269" t="s">
        <v>22013</v>
      </c>
      <c r="Z4269" s="284">
        <v>12000</v>
      </c>
      <c r="AB4269" s="276" t="s">
        <v>67652</v>
      </c>
      <c r="AC4269" s="277">
        <v>350.9</v>
      </c>
      <c r="AE4269" s="246" t="s">
        <v>33396</v>
      </c>
      <c r="AF4269" s="247">
        <v>51526.84</v>
      </c>
      <c r="AH4269" s="226" t="s">
        <v>52164</v>
      </c>
      <c r="AI4269" s="227">
        <v>6929.95</v>
      </c>
      <c r="AK4269" s="207" t="s">
        <v>18648</v>
      </c>
      <c r="AL4269" s="208">
        <v>1000</v>
      </c>
      <c r="AM4269" s="93"/>
      <c r="AN4269" s="93"/>
      <c r="AO4269" s="93"/>
    </row>
    <row r="4270" spans="25:41" x14ac:dyDescent="0.55000000000000004">
      <c r="Y4270" t="s">
        <v>13702</v>
      </c>
      <c r="Z4270" s="284">
        <v>1799.5</v>
      </c>
      <c r="AB4270" s="276" t="s">
        <v>67653</v>
      </c>
      <c r="AC4270" s="277">
        <v>323.05</v>
      </c>
      <c r="AE4270" s="246" t="s">
        <v>57363</v>
      </c>
      <c r="AF4270" s="247">
        <v>105844.9</v>
      </c>
      <c r="AH4270" s="226" t="s">
        <v>44700</v>
      </c>
      <c r="AI4270" s="227">
        <v>8000</v>
      </c>
      <c r="AK4270" s="207" t="s">
        <v>18649</v>
      </c>
      <c r="AL4270" s="208">
        <v>1095.6400000000001</v>
      </c>
      <c r="AM4270" s="93"/>
      <c r="AN4270" s="93"/>
      <c r="AO4270" s="93"/>
    </row>
    <row r="4271" spans="25:41" x14ac:dyDescent="0.55000000000000004">
      <c r="Y4271" t="s">
        <v>13703</v>
      </c>
      <c r="Z4271" s="284">
        <v>5878.74</v>
      </c>
      <c r="AB4271" s="276" t="s">
        <v>62958</v>
      </c>
      <c r="AC4271" s="277">
        <v>11500</v>
      </c>
      <c r="AE4271" s="246" t="s">
        <v>57364</v>
      </c>
      <c r="AF4271" s="247">
        <v>8020</v>
      </c>
      <c r="AH4271" s="226" t="s">
        <v>44701</v>
      </c>
      <c r="AI4271" s="227">
        <v>594.35</v>
      </c>
      <c r="AK4271" s="207" t="s">
        <v>18650</v>
      </c>
      <c r="AL4271" s="208">
        <v>37226.69</v>
      </c>
      <c r="AM4271" s="93"/>
      <c r="AN4271" s="93"/>
      <c r="AO4271" s="93"/>
    </row>
    <row r="4272" spans="25:41" x14ac:dyDescent="0.55000000000000004">
      <c r="Y4272" t="s">
        <v>22014</v>
      </c>
      <c r="Z4272" s="284">
        <v>3691.12</v>
      </c>
      <c r="AB4272" s="276" t="s">
        <v>59076</v>
      </c>
      <c r="AC4272" s="277">
        <v>60000</v>
      </c>
      <c r="AE4272" s="246" t="s">
        <v>49813</v>
      </c>
      <c r="AF4272" s="247">
        <v>495000</v>
      </c>
      <c r="AH4272" s="226" t="s">
        <v>44702</v>
      </c>
      <c r="AI4272" s="227">
        <v>70687.5</v>
      </c>
      <c r="AK4272" s="207" t="s">
        <v>18651</v>
      </c>
      <c r="AL4272" s="208">
        <v>31946.46</v>
      </c>
      <c r="AM4272" s="93"/>
      <c r="AN4272" s="93"/>
      <c r="AO4272" s="93"/>
    </row>
    <row r="4273" spans="25:41" x14ac:dyDescent="0.55000000000000004">
      <c r="Y4273" t="s">
        <v>22015</v>
      </c>
      <c r="Z4273">
        <v>5.7</v>
      </c>
      <c r="AB4273" s="276" t="s">
        <v>63570</v>
      </c>
      <c r="AC4273" s="277">
        <v>30878.68</v>
      </c>
      <c r="AE4273" s="246" t="s">
        <v>49814</v>
      </c>
      <c r="AF4273" s="247">
        <v>14999.99</v>
      </c>
      <c r="AH4273" s="226" t="s">
        <v>44703</v>
      </c>
      <c r="AI4273" s="227">
        <v>5407.59</v>
      </c>
      <c r="AK4273" s="207" t="s">
        <v>13401</v>
      </c>
      <c r="AL4273" s="208">
        <v>17829.830000000002</v>
      </c>
      <c r="AM4273" s="93"/>
      <c r="AN4273" s="93"/>
      <c r="AO4273" s="93"/>
    </row>
    <row r="4274" spans="25:41" x14ac:dyDescent="0.55000000000000004">
      <c r="Y4274" t="s">
        <v>22016</v>
      </c>
      <c r="Z4274" s="284">
        <v>5000</v>
      </c>
      <c r="AB4274" s="276" t="s">
        <v>58533</v>
      </c>
      <c r="AC4274" s="277">
        <v>11130.09</v>
      </c>
      <c r="AE4274" s="246" t="s">
        <v>18880</v>
      </c>
      <c r="AF4274" s="247">
        <v>412087.18</v>
      </c>
      <c r="AH4274" s="226" t="s">
        <v>42338</v>
      </c>
      <c r="AI4274" s="227">
        <v>67072.52</v>
      </c>
      <c r="AK4274" s="207" t="s">
        <v>13402</v>
      </c>
      <c r="AL4274" s="208">
        <v>48169.91</v>
      </c>
      <c r="AM4274" s="93"/>
      <c r="AN4274" s="93"/>
      <c r="AO4274" s="93"/>
    </row>
    <row r="4275" spans="25:41" x14ac:dyDescent="0.55000000000000004">
      <c r="Y4275" t="s">
        <v>47530</v>
      </c>
      <c r="Z4275" s="284">
        <v>19985</v>
      </c>
      <c r="AB4275" s="276" t="s">
        <v>57454</v>
      </c>
      <c r="AC4275" s="277">
        <v>11003.73</v>
      </c>
      <c r="AE4275" s="246" t="s">
        <v>59029</v>
      </c>
      <c r="AF4275" s="247">
        <v>128530.18</v>
      </c>
      <c r="AH4275" s="226" t="s">
        <v>42339</v>
      </c>
      <c r="AI4275" s="227">
        <v>4813.68</v>
      </c>
      <c r="AK4275" s="207" t="s">
        <v>13403</v>
      </c>
      <c r="AL4275" s="208">
        <v>6367.52</v>
      </c>
      <c r="AM4275" s="93"/>
      <c r="AN4275" s="93"/>
      <c r="AO4275" s="93"/>
    </row>
    <row r="4276" spans="25:41" x14ac:dyDescent="0.55000000000000004">
      <c r="Y4276" t="s">
        <v>22018</v>
      </c>
      <c r="Z4276" s="284">
        <v>8325.68</v>
      </c>
      <c r="AB4276" s="276" t="s">
        <v>67654</v>
      </c>
      <c r="AC4276" s="277">
        <v>-166.38</v>
      </c>
      <c r="AE4276" s="246" t="s">
        <v>55993</v>
      </c>
      <c r="AF4276" s="247">
        <v>26990.39</v>
      </c>
      <c r="AH4276" s="226" t="s">
        <v>42340</v>
      </c>
      <c r="AI4276" s="227">
        <v>1497.01</v>
      </c>
      <c r="AK4276" s="207" t="s">
        <v>18652</v>
      </c>
      <c r="AL4276" s="208">
        <v>186570.5</v>
      </c>
      <c r="AM4276" s="93"/>
      <c r="AN4276" s="93"/>
      <c r="AO4276" s="93"/>
    </row>
    <row r="4277" spans="25:41" x14ac:dyDescent="0.55000000000000004">
      <c r="Y4277" t="s">
        <v>71811</v>
      </c>
      <c r="Z4277" s="284">
        <v>1262.05</v>
      </c>
      <c r="AB4277" s="276" t="s">
        <v>60429</v>
      </c>
      <c r="AC4277" s="277">
        <v>71088.350000000006</v>
      </c>
      <c r="AE4277" s="246" t="s">
        <v>33397</v>
      </c>
      <c r="AF4277" s="247">
        <v>73071.199999999997</v>
      </c>
      <c r="AH4277" s="226" t="s">
        <v>42341</v>
      </c>
      <c r="AI4277" s="227">
        <v>5372.23</v>
      </c>
      <c r="AK4277" s="207" t="s">
        <v>13404</v>
      </c>
      <c r="AL4277" s="208">
        <v>47000</v>
      </c>
      <c r="AM4277" s="93"/>
      <c r="AN4277" s="93"/>
      <c r="AO4277" s="93"/>
    </row>
    <row r="4278" spans="25:41" x14ac:dyDescent="0.55000000000000004">
      <c r="Y4278" t="s">
        <v>22079</v>
      </c>
      <c r="Z4278" s="284">
        <v>24250</v>
      </c>
      <c r="AB4278" s="276" t="s">
        <v>64306</v>
      </c>
      <c r="AC4278" s="277">
        <v>1718.75</v>
      </c>
      <c r="AE4278" s="246" t="s">
        <v>57365</v>
      </c>
      <c r="AF4278" s="247">
        <v>72090.34</v>
      </c>
      <c r="AH4278" s="226" t="s">
        <v>42342</v>
      </c>
      <c r="AI4278" s="227">
        <v>31.5</v>
      </c>
      <c r="AK4278" s="207" t="s">
        <v>13405</v>
      </c>
      <c r="AL4278" s="208">
        <v>45622.559999999998</v>
      </c>
      <c r="AM4278" s="93"/>
      <c r="AN4278" s="93"/>
      <c r="AO4278" s="93"/>
    </row>
    <row r="4279" spans="25:41" x14ac:dyDescent="0.55000000000000004">
      <c r="Y4279" t="s">
        <v>22083</v>
      </c>
      <c r="Z4279" s="284">
        <v>1855.15</v>
      </c>
      <c r="AB4279" s="276" t="s">
        <v>56162</v>
      </c>
      <c r="AC4279" s="277">
        <v>102224.56</v>
      </c>
      <c r="AE4279" s="246" t="s">
        <v>57366</v>
      </c>
      <c r="AF4279" s="247">
        <v>254691.15</v>
      </c>
      <c r="AH4279" s="226" t="s">
        <v>44704</v>
      </c>
      <c r="AI4279" s="227">
        <v>85845.06</v>
      </c>
      <c r="AK4279" s="207" t="s">
        <v>13406</v>
      </c>
      <c r="AL4279" s="208">
        <v>18986.25</v>
      </c>
      <c r="AM4279" s="93"/>
      <c r="AN4279" s="93"/>
      <c r="AO4279" s="93"/>
    </row>
    <row r="4280" spans="25:41" x14ac:dyDescent="0.55000000000000004">
      <c r="Y4280" t="s">
        <v>22084</v>
      </c>
      <c r="Z4280" s="284">
        <v>5601.32</v>
      </c>
      <c r="AB4280" s="276" t="s">
        <v>56163</v>
      </c>
      <c r="AC4280" s="277">
        <v>13149.45</v>
      </c>
      <c r="AE4280" s="246" t="s">
        <v>34914</v>
      </c>
      <c r="AF4280" s="247">
        <v>1451.99</v>
      </c>
      <c r="AH4280" s="226" t="s">
        <v>48807</v>
      </c>
      <c r="AI4280" s="227">
        <v>3399</v>
      </c>
      <c r="AK4280" s="207" t="s">
        <v>18653</v>
      </c>
      <c r="AL4280" s="208">
        <v>19525</v>
      </c>
      <c r="AM4280" s="93"/>
      <c r="AN4280" s="93"/>
      <c r="AO4280" s="93"/>
    </row>
    <row r="4281" spans="25:41" x14ac:dyDescent="0.55000000000000004">
      <c r="Y4281" t="s">
        <v>22087</v>
      </c>
      <c r="Z4281" s="284">
        <v>1140.03</v>
      </c>
      <c r="AB4281" s="276" t="s">
        <v>56164</v>
      </c>
      <c r="AC4281" s="277">
        <v>38448.410000000003</v>
      </c>
      <c r="AE4281" s="246" t="s">
        <v>62611</v>
      </c>
      <c r="AF4281" s="247">
        <v>-19455.27</v>
      </c>
      <c r="AH4281" s="226" t="s">
        <v>52165</v>
      </c>
      <c r="AI4281" s="227">
        <v>125829.55</v>
      </c>
      <c r="AK4281" s="207" t="s">
        <v>18654</v>
      </c>
      <c r="AL4281" s="208">
        <v>996.76</v>
      </c>
      <c r="AM4281" s="93"/>
      <c r="AN4281" s="93"/>
      <c r="AO4281" s="93"/>
    </row>
    <row r="4282" spans="25:41" x14ac:dyDescent="0.55000000000000004">
      <c r="Y4282" t="s">
        <v>22088</v>
      </c>
      <c r="Z4282" s="284">
        <v>35539.760000000002</v>
      </c>
      <c r="AB4282" s="276" t="s">
        <v>61408</v>
      </c>
      <c r="AC4282" s="277">
        <v>7646.58</v>
      </c>
      <c r="AE4282" s="246" t="s">
        <v>57367</v>
      </c>
      <c r="AF4282" s="247">
        <v>1055383.95</v>
      </c>
      <c r="AH4282" s="226" t="s">
        <v>52166</v>
      </c>
      <c r="AI4282" s="227">
        <v>9493.9599999999991</v>
      </c>
      <c r="AK4282" s="207" t="s">
        <v>13407</v>
      </c>
      <c r="AL4282" s="208">
        <v>82260.37</v>
      </c>
      <c r="AM4282" s="93"/>
      <c r="AN4282" s="93"/>
      <c r="AO4282" s="93"/>
    </row>
    <row r="4283" spans="25:41" x14ac:dyDescent="0.55000000000000004">
      <c r="Y4283" t="s">
        <v>22117</v>
      </c>
      <c r="Z4283" s="284">
        <v>10806.21</v>
      </c>
      <c r="AB4283" s="276" t="s">
        <v>66604</v>
      </c>
      <c r="AC4283" s="277">
        <v>2500</v>
      </c>
      <c r="AE4283" s="246" t="s">
        <v>34915</v>
      </c>
      <c r="AF4283" s="247">
        <v>3393576.3</v>
      </c>
      <c r="AH4283" s="226" t="s">
        <v>52167</v>
      </c>
      <c r="AI4283" s="227">
        <v>2088.92</v>
      </c>
      <c r="AK4283" s="207" t="s">
        <v>13408</v>
      </c>
      <c r="AL4283" s="208">
        <v>53581.91</v>
      </c>
      <c r="AM4283" s="93"/>
      <c r="AN4283" s="93"/>
      <c r="AO4283" s="93"/>
    </row>
    <row r="4284" spans="25:41" x14ac:dyDescent="0.55000000000000004">
      <c r="Y4284" t="s">
        <v>22119</v>
      </c>
      <c r="Z4284" s="284">
        <v>35913.870000000003</v>
      </c>
      <c r="AB4284" s="276" t="s">
        <v>49943</v>
      </c>
      <c r="AC4284" s="277">
        <v>31666.75</v>
      </c>
      <c r="AE4284" s="246" t="s">
        <v>36199</v>
      </c>
      <c r="AF4284" s="247">
        <v>184500.02</v>
      </c>
      <c r="AH4284" s="226" t="s">
        <v>52168</v>
      </c>
      <c r="AI4284" s="227">
        <v>19963.669999999998</v>
      </c>
      <c r="AK4284" s="207" t="s">
        <v>13409</v>
      </c>
      <c r="AL4284" s="208">
        <v>178695</v>
      </c>
      <c r="AM4284" s="93"/>
      <c r="AN4284" s="93"/>
      <c r="AO4284" s="93"/>
    </row>
    <row r="4285" spans="25:41" x14ac:dyDescent="0.55000000000000004">
      <c r="Y4285" t="s">
        <v>22140</v>
      </c>
      <c r="Z4285" s="284">
        <v>59103.47</v>
      </c>
      <c r="AB4285" s="276" t="s">
        <v>47982</v>
      </c>
      <c r="AC4285" s="277">
        <v>22850.42</v>
      </c>
      <c r="AE4285" s="246" t="s">
        <v>59030</v>
      </c>
      <c r="AF4285" s="247">
        <v>6986.89</v>
      </c>
      <c r="AH4285" s="226" t="s">
        <v>52169</v>
      </c>
      <c r="AI4285" s="227">
        <v>98.16</v>
      </c>
      <c r="AK4285" s="207" t="s">
        <v>18655</v>
      </c>
      <c r="AL4285" s="208">
        <v>99372.44</v>
      </c>
      <c r="AM4285" s="93"/>
      <c r="AN4285" s="93"/>
      <c r="AO4285" s="93"/>
    </row>
    <row r="4286" spans="25:41" x14ac:dyDescent="0.55000000000000004">
      <c r="Y4286" t="s">
        <v>46076</v>
      </c>
      <c r="Z4286">
        <v>220</v>
      </c>
      <c r="AB4286" s="276" t="s">
        <v>59077</v>
      </c>
      <c r="AC4286" s="277">
        <v>20000</v>
      </c>
      <c r="AE4286" s="246" t="s">
        <v>55994</v>
      </c>
      <c r="AF4286" s="247">
        <v>9663.8799999999992</v>
      </c>
      <c r="AH4286" s="226" t="s">
        <v>52170</v>
      </c>
      <c r="AI4286" s="227">
        <v>550.04</v>
      </c>
      <c r="AK4286" s="207" t="s">
        <v>18656</v>
      </c>
      <c r="AL4286" s="208">
        <v>138816.74</v>
      </c>
      <c r="AM4286" s="93"/>
      <c r="AN4286" s="93"/>
      <c r="AO4286" s="93"/>
    </row>
    <row r="4287" spans="25:41" x14ac:dyDescent="0.55000000000000004">
      <c r="Y4287" t="s">
        <v>40807</v>
      </c>
      <c r="Z4287" s="284">
        <v>1460</v>
      </c>
      <c r="AB4287" s="276" t="s">
        <v>61994</v>
      </c>
      <c r="AC4287" s="277">
        <v>144.1</v>
      </c>
      <c r="AE4287" s="246" t="s">
        <v>55995</v>
      </c>
      <c r="AF4287" s="247">
        <v>83701.38</v>
      </c>
      <c r="AH4287" s="226" t="s">
        <v>52171</v>
      </c>
      <c r="AI4287" s="227">
        <v>7800</v>
      </c>
      <c r="AK4287" s="207" t="s">
        <v>18657</v>
      </c>
      <c r="AL4287" s="208">
        <v>85376.29</v>
      </c>
      <c r="AM4287" s="93"/>
      <c r="AN4287" s="93"/>
      <c r="AO4287" s="93"/>
    </row>
    <row r="4288" spans="25:41" x14ac:dyDescent="0.55000000000000004">
      <c r="Y4288" t="s">
        <v>40808</v>
      </c>
      <c r="Z4288">
        <v>125.29</v>
      </c>
      <c r="AB4288" s="276" t="s">
        <v>61204</v>
      </c>
      <c r="AC4288" s="277">
        <v>7870.33</v>
      </c>
      <c r="AE4288" s="246" t="s">
        <v>55996</v>
      </c>
      <c r="AF4288" s="247">
        <v>1162.8</v>
      </c>
      <c r="AH4288" s="226" t="s">
        <v>49797</v>
      </c>
      <c r="AI4288" s="227">
        <v>24129</v>
      </c>
      <c r="AK4288" s="207" t="s">
        <v>18658</v>
      </c>
      <c r="AL4288" s="208">
        <v>-536.39</v>
      </c>
      <c r="AM4288" s="93"/>
      <c r="AN4288" s="93"/>
      <c r="AO4288" s="93"/>
    </row>
    <row r="4289" spans="25:41" x14ac:dyDescent="0.55000000000000004">
      <c r="Y4289" t="s">
        <v>40809</v>
      </c>
      <c r="Z4289">
        <v>402.99</v>
      </c>
      <c r="AB4289" s="276" t="s">
        <v>57455</v>
      </c>
      <c r="AC4289" s="277">
        <v>38283.14</v>
      </c>
      <c r="AE4289" s="246" t="s">
        <v>55997</v>
      </c>
      <c r="AF4289" s="247">
        <v>5968.29</v>
      </c>
      <c r="AH4289" s="226" t="s">
        <v>44705</v>
      </c>
      <c r="AI4289" s="227">
        <v>30000</v>
      </c>
      <c r="AK4289" s="207" t="s">
        <v>18659</v>
      </c>
      <c r="AL4289" s="208">
        <v>6825</v>
      </c>
      <c r="AM4289" s="93"/>
      <c r="AN4289" s="93"/>
      <c r="AO4289" s="93"/>
    </row>
    <row r="4290" spans="25:41" x14ac:dyDescent="0.55000000000000004">
      <c r="Y4290" t="s">
        <v>22427</v>
      </c>
      <c r="Z4290" s="284">
        <v>17397.95</v>
      </c>
      <c r="AB4290" s="276" t="s">
        <v>58256</v>
      </c>
      <c r="AC4290" s="277">
        <v>40444.199999999997</v>
      </c>
      <c r="AE4290" s="246" t="s">
        <v>55998</v>
      </c>
      <c r="AF4290" s="247">
        <v>7687.87</v>
      </c>
      <c r="AH4290" s="226" t="s">
        <v>44706</v>
      </c>
      <c r="AI4290" s="227">
        <v>2174</v>
      </c>
      <c r="AK4290" s="207" t="s">
        <v>18660</v>
      </c>
      <c r="AL4290" s="208">
        <v>522.12</v>
      </c>
      <c r="AM4290" s="93"/>
      <c r="AN4290" s="93"/>
      <c r="AO4290" s="93"/>
    </row>
    <row r="4291" spans="25:41" x14ac:dyDescent="0.55000000000000004">
      <c r="Y4291" t="s">
        <v>65153</v>
      </c>
      <c r="Z4291">
        <v>697.5</v>
      </c>
      <c r="AB4291" s="276" t="s">
        <v>67655</v>
      </c>
      <c r="AC4291" s="277">
        <v>9480</v>
      </c>
      <c r="AE4291" s="246" t="s">
        <v>55999</v>
      </c>
      <c r="AF4291" s="247">
        <v>22198.32</v>
      </c>
      <c r="AH4291" s="226" t="s">
        <v>36195</v>
      </c>
      <c r="AI4291" s="227">
        <v>23151.58</v>
      </c>
      <c r="AK4291" s="207" t="s">
        <v>18661</v>
      </c>
      <c r="AL4291" s="208">
        <v>1750</v>
      </c>
      <c r="AM4291" s="93"/>
      <c r="AN4291" s="93"/>
      <c r="AO4291" s="93"/>
    </row>
    <row r="4292" spans="25:41" x14ac:dyDescent="0.55000000000000004">
      <c r="Y4292" t="s">
        <v>65154</v>
      </c>
      <c r="Z4292" s="284">
        <v>90174.09</v>
      </c>
      <c r="AB4292" s="276" t="s">
        <v>60430</v>
      </c>
      <c r="AC4292" s="277">
        <v>-431.94</v>
      </c>
      <c r="AE4292" s="246" t="s">
        <v>56000</v>
      </c>
      <c r="AF4292" s="247">
        <v>47.8</v>
      </c>
      <c r="AH4292" s="226" t="s">
        <v>18738</v>
      </c>
      <c r="AI4292" s="227">
        <v>10387.5</v>
      </c>
      <c r="AK4292" s="207" t="s">
        <v>18662</v>
      </c>
      <c r="AL4292" s="208">
        <v>500.11</v>
      </c>
      <c r="AM4292" s="93"/>
      <c r="AN4292" s="93"/>
      <c r="AO4292" s="93"/>
    </row>
    <row r="4293" spans="25:41" x14ac:dyDescent="0.55000000000000004">
      <c r="Y4293" t="s">
        <v>22430</v>
      </c>
      <c r="Z4293" s="284">
        <v>7995.4</v>
      </c>
      <c r="AB4293" s="276" t="s">
        <v>63678</v>
      </c>
      <c r="AC4293" s="277">
        <v>94012.96</v>
      </c>
      <c r="AE4293" s="246" t="s">
        <v>52185</v>
      </c>
      <c r="AF4293" s="247">
        <v>31523.66</v>
      </c>
      <c r="AH4293" s="226" t="s">
        <v>18739</v>
      </c>
      <c r="AI4293" s="227">
        <v>13594.92</v>
      </c>
      <c r="AK4293" s="207" t="s">
        <v>18663</v>
      </c>
      <c r="AL4293" s="208">
        <v>400</v>
      </c>
      <c r="AM4293" s="93"/>
      <c r="AN4293" s="93"/>
      <c r="AO4293" s="93"/>
    </row>
    <row r="4294" spans="25:41" x14ac:dyDescent="0.55000000000000004">
      <c r="Y4294" t="s">
        <v>50692</v>
      </c>
      <c r="Z4294">
        <v>962.59</v>
      </c>
      <c r="AB4294" s="276" t="s">
        <v>63679</v>
      </c>
      <c r="AC4294" s="277">
        <v>7227.69</v>
      </c>
      <c r="AE4294" s="246" t="s">
        <v>59031</v>
      </c>
      <c r="AF4294" s="247">
        <v>2502.9899999999998</v>
      </c>
      <c r="AH4294" s="226" t="s">
        <v>18740</v>
      </c>
      <c r="AI4294" s="227">
        <v>1789.97</v>
      </c>
      <c r="AK4294" s="207" t="s">
        <v>18664</v>
      </c>
      <c r="AL4294" s="208">
        <v>1373</v>
      </c>
      <c r="AM4294" s="93"/>
      <c r="AN4294" s="93"/>
      <c r="AO4294" s="93"/>
    </row>
    <row r="4295" spans="25:41" x14ac:dyDescent="0.55000000000000004">
      <c r="Y4295" t="s">
        <v>22431</v>
      </c>
      <c r="Z4295">
        <v>5.31</v>
      </c>
      <c r="AB4295" s="276" t="s">
        <v>63680</v>
      </c>
      <c r="AC4295" s="277">
        <v>34230.620000000003</v>
      </c>
      <c r="AE4295" s="246" t="s">
        <v>48812</v>
      </c>
      <c r="AF4295" s="247">
        <v>1307.7</v>
      </c>
      <c r="AH4295" s="226" t="s">
        <v>40213</v>
      </c>
      <c r="AI4295" s="227">
        <v>6000</v>
      </c>
      <c r="AK4295" s="207" t="s">
        <v>18665</v>
      </c>
      <c r="AL4295" s="208">
        <v>413</v>
      </c>
      <c r="AM4295" s="93"/>
      <c r="AN4295" s="93"/>
      <c r="AO4295" s="93"/>
    </row>
    <row r="4296" spans="25:41" x14ac:dyDescent="0.55000000000000004">
      <c r="Y4296" t="s">
        <v>22432</v>
      </c>
      <c r="Z4296">
        <v>322.8</v>
      </c>
      <c r="AB4296" s="276" t="s">
        <v>63681</v>
      </c>
      <c r="AC4296" s="277">
        <v>193135.94</v>
      </c>
      <c r="AE4296" s="246" t="s">
        <v>57368</v>
      </c>
      <c r="AF4296" s="247">
        <v>14696.15</v>
      </c>
      <c r="AH4296" s="226" t="s">
        <v>18742</v>
      </c>
      <c r="AI4296" s="227">
        <v>595.92999999999995</v>
      </c>
      <c r="AK4296" s="207" t="s">
        <v>18666</v>
      </c>
      <c r="AL4296" s="208">
        <v>4154</v>
      </c>
      <c r="AM4296" s="93"/>
      <c r="AN4296" s="93"/>
      <c r="AO4296" s="93"/>
    </row>
    <row r="4297" spans="25:41" x14ac:dyDescent="0.55000000000000004">
      <c r="Y4297" t="s">
        <v>22433</v>
      </c>
      <c r="Z4297">
        <v>68.48</v>
      </c>
      <c r="AB4297" s="276" t="s">
        <v>67656</v>
      </c>
      <c r="AC4297" s="277">
        <v>28140</v>
      </c>
      <c r="AE4297" s="246" t="s">
        <v>62612</v>
      </c>
      <c r="AF4297" s="247">
        <v>-614.4</v>
      </c>
      <c r="AH4297" s="226" t="s">
        <v>18743</v>
      </c>
      <c r="AI4297" s="227">
        <v>1300.8</v>
      </c>
      <c r="AK4297" s="207" t="s">
        <v>18667</v>
      </c>
      <c r="AL4297" s="208">
        <v>689</v>
      </c>
      <c r="AM4297" s="93"/>
      <c r="AN4297" s="93"/>
      <c r="AO4297" s="93"/>
    </row>
    <row r="4298" spans="25:41" x14ac:dyDescent="0.55000000000000004">
      <c r="Y4298" t="s">
        <v>43276</v>
      </c>
      <c r="Z4298">
        <v>41.34</v>
      </c>
      <c r="AB4298" s="276" t="s">
        <v>64307</v>
      </c>
      <c r="AC4298" s="277">
        <v>17079.38</v>
      </c>
      <c r="AE4298" s="246" t="s">
        <v>52187</v>
      </c>
      <c r="AF4298" s="247">
        <v>701.47</v>
      </c>
      <c r="AH4298" s="226" t="s">
        <v>18745</v>
      </c>
      <c r="AI4298" s="227">
        <v>9460.9500000000007</v>
      </c>
      <c r="AK4298" s="207" t="s">
        <v>18668</v>
      </c>
      <c r="AL4298" s="208">
        <v>1100.68</v>
      </c>
      <c r="AM4298" s="93"/>
      <c r="AN4298" s="93"/>
      <c r="AO4298" s="93"/>
    </row>
    <row r="4299" spans="25:41" x14ac:dyDescent="0.55000000000000004">
      <c r="Y4299" t="s">
        <v>22435</v>
      </c>
      <c r="Z4299">
        <v>7.6</v>
      </c>
      <c r="AB4299" s="276" t="s">
        <v>67657</v>
      </c>
      <c r="AC4299" s="277">
        <v>-11015.42</v>
      </c>
      <c r="AE4299" s="246" t="s">
        <v>52188</v>
      </c>
      <c r="AF4299" s="247">
        <v>53.66</v>
      </c>
      <c r="AH4299" s="226" t="s">
        <v>18746</v>
      </c>
      <c r="AI4299" s="227">
        <v>219436.2</v>
      </c>
      <c r="AK4299" s="207" t="s">
        <v>18669</v>
      </c>
      <c r="AL4299" s="208">
        <v>1463</v>
      </c>
      <c r="AM4299" s="93"/>
      <c r="AN4299" s="93"/>
      <c r="AO4299" s="93"/>
    </row>
    <row r="4300" spans="25:41" x14ac:dyDescent="0.55000000000000004">
      <c r="Y4300" t="s">
        <v>22438</v>
      </c>
      <c r="Z4300" s="284">
        <v>7383.5</v>
      </c>
      <c r="AB4300" s="276" t="s">
        <v>69728</v>
      </c>
      <c r="AC4300" s="277">
        <v>5601.84</v>
      </c>
      <c r="AE4300" s="246" t="s">
        <v>52189</v>
      </c>
      <c r="AF4300" s="247">
        <v>132.1</v>
      </c>
      <c r="AH4300" s="226" t="s">
        <v>18748</v>
      </c>
      <c r="AI4300" s="227">
        <v>50657.15</v>
      </c>
      <c r="AK4300" s="207" t="s">
        <v>18670</v>
      </c>
      <c r="AL4300" s="208">
        <v>16775</v>
      </c>
      <c r="AM4300" s="93"/>
      <c r="AN4300" s="93"/>
      <c r="AO4300" s="93"/>
    </row>
    <row r="4301" spans="25:41" x14ac:dyDescent="0.55000000000000004">
      <c r="Y4301" t="s">
        <v>22439</v>
      </c>
      <c r="Z4301" s="284">
        <v>2450.6799999999998</v>
      </c>
      <c r="AB4301" s="276" t="s">
        <v>69729</v>
      </c>
      <c r="AC4301" s="277">
        <v>154.07</v>
      </c>
      <c r="AE4301" s="246" t="s">
        <v>52190</v>
      </c>
      <c r="AF4301" s="247">
        <v>656.31</v>
      </c>
      <c r="AH4301" s="226" t="s">
        <v>18750</v>
      </c>
      <c r="AI4301" s="227">
        <v>53388.75</v>
      </c>
      <c r="AK4301" s="207" t="s">
        <v>18671</v>
      </c>
      <c r="AL4301" s="208">
        <v>10178.64</v>
      </c>
      <c r="AM4301" s="93"/>
      <c r="AN4301" s="93"/>
      <c r="AO4301" s="93"/>
    </row>
    <row r="4302" spans="25:41" x14ac:dyDescent="0.55000000000000004">
      <c r="Y4302" t="s">
        <v>22440</v>
      </c>
      <c r="Z4302" s="284">
        <v>3586.8</v>
      </c>
      <c r="AB4302" s="276" t="s">
        <v>70545</v>
      </c>
      <c r="AC4302" s="277">
        <v>150.63</v>
      </c>
      <c r="AE4302" s="246" t="s">
        <v>52191</v>
      </c>
      <c r="AF4302" s="247">
        <v>4953.99</v>
      </c>
      <c r="AH4302" s="226" t="s">
        <v>18751</v>
      </c>
      <c r="AI4302" s="227">
        <v>2882.25</v>
      </c>
      <c r="AK4302" s="207" t="s">
        <v>18672</v>
      </c>
      <c r="AL4302" s="208">
        <v>5899.81</v>
      </c>
      <c r="AM4302" s="93"/>
      <c r="AN4302" s="93"/>
      <c r="AO4302" s="93"/>
    </row>
    <row r="4303" spans="25:41" x14ac:dyDescent="0.55000000000000004">
      <c r="Y4303" t="s">
        <v>22441</v>
      </c>
      <c r="Z4303">
        <v>814.87</v>
      </c>
      <c r="AB4303" s="276" t="s">
        <v>64309</v>
      </c>
      <c r="AC4303" s="277">
        <v>723472.01</v>
      </c>
      <c r="AE4303" s="246" t="s">
        <v>59032</v>
      </c>
      <c r="AF4303" s="247">
        <v>9704.98</v>
      </c>
      <c r="AH4303" s="226" t="s">
        <v>42343</v>
      </c>
      <c r="AI4303" s="227">
        <v>1158866.3400000001</v>
      </c>
      <c r="AK4303" s="207" t="s">
        <v>18673</v>
      </c>
      <c r="AL4303" s="208">
        <v>3265.64</v>
      </c>
      <c r="AM4303" s="93"/>
      <c r="AN4303" s="93"/>
      <c r="AO4303" s="93"/>
    </row>
    <row r="4304" spans="25:41" x14ac:dyDescent="0.55000000000000004">
      <c r="Y4304" t="s">
        <v>22656</v>
      </c>
      <c r="Z4304">
        <v>160</v>
      </c>
      <c r="AB4304" s="276" t="s">
        <v>64310</v>
      </c>
      <c r="AC4304" s="277">
        <v>75345.649999999994</v>
      </c>
      <c r="AE4304" s="246" t="s">
        <v>48816</v>
      </c>
      <c r="AF4304" s="247">
        <v>16832.28</v>
      </c>
      <c r="AH4304" s="226" t="s">
        <v>42344</v>
      </c>
      <c r="AI4304" s="227">
        <v>88591.28</v>
      </c>
      <c r="AK4304" s="207" t="s">
        <v>18674</v>
      </c>
      <c r="AL4304" s="208">
        <v>14552</v>
      </c>
      <c r="AM4304" s="93"/>
      <c r="AN4304" s="93"/>
      <c r="AO4304" s="93"/>
    </row>
    <row r="4305" spans="25:41" x14ac:dyDescent="0.55000000000000004">
      <c r="Y4305" t="s">
        <v>22941</v>
      </c>
      <c r="Z4305" s="284">
        <v>1000</v>
      </c>
      <c r="AB4305" s="276" t="s">
        <v>64311</v>
      </c>
      <c r="AC4305" s="277">
        <v>230164.57</v>
      </c>
      <c r="AE4305" s="246" t="s">
        <v>57369</v>
      </c>
      <c r="AF4305" s="247">
        <v>9146.36</v>
      </c>
      <c r="AH4305" s="226" t="s">
        <v>18752</v>
      </c>
      <c r="AI4305" s="227">
        <v>26496.25</v>
      </c>
      <c r="AK4305" s="207" t="s">
        <v>18675</v>
      </c>
      <c r="AL4305" s="208">
        <v>600</v>
      </c>
      <c r="AM4305" s="93"/>
      <c r="AN4305" s="93"/>
      <c r="AO4305" s="93"/>
    </row>
    <row r="4306" spans="25:41" x14ac:dyDescent="0.55000000000000004">
      <c r="Y4306" t="s">
        <v>71812</v>
      </c>
      <c r="Z4306">
        <v>900</v>
      </c>
      <c r="AB4306" s="276" t="s">
        <v>66605</v>
      </c>
      <c r="AC4306" s="277">
        <v>80963.66</v>
      </c>
      <c r="AE4306" s="246" t="s">
        <v>62613</v>
      </c>
      <c r="AF4306" s="247">
        <v>-499.52</v>
      </c>
      <c r="AH4306" s="226" t="s">
        <v>46828</v>
      </c>
      <c r="AI4306" s="227">
        <v>114.8</v>
      </c>
      <c r="AK4306" s="207" t="s">
        <v>18676</v>
      </c>
      <c r="AL4306" s="208">
        <v>792.57</v>
      </c>
      <c r="AM4306" s="93"/>
      <c r="AN4306" s="93"/>
      <c r="AO4306" s="93"/>
    </row>
    <row r="4307" spans="25:41" x14ac:dyDescent="0.55000000000000004">
      <c r="Y4307" t="s">
        <v>69391</v>
      </c>
      <c r="Z4307" s="284">
        <v>3806.45</v>
      </c>
      <c r="AB4307" s="276" t="s">
        <v>64312</v>
      </c>
      <c r="AC4307" s="277">
        <v>119694.27</v>
      </c>
      <c r="AE4307" s="246" t="s">
        <v>61358</v>
      </c>
      <c r="AF4307" s="247">
        <v>1634.73</v>
      </c>
      <c r="AH4307" s="226" t="s">
        <v>49798</v>
      </c>
      <c r="AI4307" s="227">
        <v>1089.8599999999999</v>
      </c>
      <c r="AK4307" s="207" t="s">
        <v>18677</v>
      </c>
      <c r="AL4307" s="208">
        <v>6825</v>
      </c>
      <c r="AM4307" s="93"/>
      <c r="AN4307" s="93"/>
      <c r="AO4307" s="93"/>
    </row>
    <row r="4308" spans="25:41" x14ac:dyDescent="0.55000000000000004">
      <c r="Y4308" t="s">
        <v>22942</v>
      </c>
      <c r="Z4308" s="284">
        <v>14321.29</v>
      </c>
      <c r="AB4308" s="276" t="s">
        <v>66606</v>
      </c>
      <c r="AC4308" s="277">
        <v>4688.55</v>
      </c>
      <c r="AE4308" s="246" t="s">
        <v>56001</v>
      </c>
      <c r="AF4308" s="247">
        <v>55584.27</v>
      </c>
      <c r="AH4308" s="226" t="s">
        <v>18756</v>
      </c>
      <c r="AI4308" s="227">
        <v>29689.37</v>
      </c>
      <c r="AK4308" s="207" t="s">
        <v>18678</v>
      </c>
      <c r="AL4308" s="208">
        <v>522.12</v>
      </c>
      <c r="AM4308" s="93"/>
      <c r="AN4308" s="93"/>
      <c r="AO4308" s="93"/>
    </row>
    <row r="4309" spans="25:41" x14ac:dyDescent="0.55000000000000004">
      <c r="Y4309" t="s">
        <v>22943</v>
      </c>
      <c r="Z4309" s="284">
        <v>13021.58</v>
      </c>
      <c r="AB4309" s="276" t="s">
        <v>66607</v>
      </c>
      <c r="AC4309" s="277">
        <v>26065.69</v>
      </c>
      <c r="AE4309" s="246" t="s">
        <v>64166</v>
      </c>
      <c r="AF4309" s="247">
        <v>2867.06</v>
      </c>
      <c r="AH4309" s="226" t="s">
        <v>18757</v>
      </c>
      <c r="AI4309" s="227">
        <v>4325.05</v>
      </c>
      <c r="AK4309" s="207" t="s">
        <v>18679</v>
      </c>
      <c r="AL4309" s="208">
        <v>29316.639999999999</v>
      </c>
      <c r="AM4309" s="93"/>
      <c r="AN4309" s="93"/>
      <c r="AO4309" s="93"/>
    </row>
    <row r="4310" spans="25:41" x14ac:dyDescent="0.55000000000000004">
      <c r="Y4310" t="s">
        <v>71813</v>
      </c>
      <c r="Z4310" s="284">
        <v>9665.98</v>
      </c>
      <c r="AB4310" s="276" t="s">
        <v>57456</v>
      </c>
      <c r="AC4310" s="277">
        <v>162225.92000000001</v>
      </c>
      <c r="AE4310" s="246" t="s">
        <v>34916</v>
      </c>
      <c r="AF4310" s="247">
        <v>219337.89</v>
      </c>
      <c r="AH4310" s="226" t="s">
        <v>18758</v>
      </c>
      <c r="AI4310" s="227">
        <v>12495.93</v>
      </c>
      <c r="AK4310" s="207" t="s">
        <v>18680</v>
      </c>
      <c r="AL4310" s="208">
        <v>17375</v>
      </c>
      <c r="AM4310" s="93"/>
      <c r="AN4310" s="93"/>
      <c r="AO4310" s="93"/>
    </row>
    <row r="4311" spans="25:41" x14ac:dyDescent="0.55000000000000004">
      <c r="Y4311" t="s">
        <v>22966</v>
      </c>
      <c r="Z4311" s="284">
        <v>10661.54</v>
      </c>
      <c r="AB4311" s="276" t="s">
        <v>59411</v>
      </c>
      <c r="AC4311" s="277">
        <v>359346.75</v>
      </c>
      <c r="AE4311" s="246" t="s">
        <v>18882</v>
      </c>
      <c r="AF4311" s="247">
        <v>13487.14</v>
      </c>
      <c r="AH4311" s="226" t="s">
        <v>18759</v>
      </c>
      <c r="AI4311" s="227">
        <v>4553.38</v>
      </c>
      <c r="AK4311" s="207" t="s">
        <v>18681</v>
      </c>
      <c r="AL4311" s="208">
        <v>6812.92</v>
      </c>
      <c r="AM4311" s="93"/>
      <c r="AN4311" s="93"/>
      <c r="AO4311" s="93"/>
    </row>
    <row r="4312" spans="25:41" x14ac:dyDescent="0.55000000000000004">
      <c r="Y4312" t="s">
        <v>23280</v>
      </c>
      <c r="Z4312" s="284">
        <v>1300</v>
      </c>
      <c r="AB4312" s="276" t="s">
        <v>67658</v>
      </c>
      <c r="AC4312" s="277">
        <v>-3878</v>
      </c>
      <c r="AE4312" s="246" t="s">
        <v>64167</v>
      </c>
      <c r="AF4312" s="247">
        <v>193.34</v>
      </c>
      <c r="AH4312" s="226" t="s">
        <v>18761</v>
      </c>
      <c r="AI4312" s="227">
        <v>10375.66</v>
      </c>
      <c r="AK4312" s="207" t="s">
        <v>18682</v>
      </c>
      <c r="AL4312" s="208">
        <v>400</v>
      </c>
      <c r="AM4312" s="93"/>
      <c r="AN4312" s="93"/>
      <c r="AO4312" s="93"/>
    </row>
    <row r="4313" spans="25:41" x14ac:dyDescent="0.55000000000000004">
      <c r="Y4313" t="s">
        <v>56822</v>
      </c>
      <c r="Z4313" s="284">
        <v>15660</v>
      </c>
      <c r="AB4313" s="276" t="s">
        <v>56165</v>
      </c>
      <c r="AC4313" s="277">
        <v>64910</v>
      </c>
      <c r="AE4313" s="246" t="s">
        <v>47921</v>
      </c>
      <c r="AF4313" s="247">
        <v>17014.34</v>
      </c>
      <c r="AH4313" s="226" t="s">
        <v>34890</v>
      </c>
      <c r="AI4313" s="227">
        <v>188.33</v>
      </c>
      <c r="AK4313" s="207" t="s">
        <v>18683</v>
      </c>
      <c r="AL4313" s="208">
        <v>3265.64</v>
      </c>
      <c r="AM4313" s="93"/>
      <c r="AN4313" s="93"/>
      <c r="AO4313" s="93"/>
    </row>
    <row r="4314" spans="25:41" x14ac:dyDescent="0.55000000000000004">
      <c r="Y4314" t="s">
        <v>39303</v>
      </c>
      <c r="Z4314" s="284">
        <v>9235.68</v>
      </c>
      <c r="AB4314" s="276" t="s">
        <v>70546</v>
      </c>
      <c r="AC4314" s="277">
        <v>5544.04</v>
      </c>
      <c r="AE4314" s="246" t="s">
        <v>18883</v>
      </c>
      <c r="AF4314" s="247">
        <v>432839.12</v>
      </c>
      <c r="AH4314" s="226" t="s">
        <v>18762</v>
      </c>
      <c r="AI4314" s="227">
        <v>5111.58</v>
      </c>
      <c r="AK4314" s="207" t="s">
        <v>18684</v>
      </c>
      <c r="AL4314" s="208">
        <v>6736.25</v>
      </c>
      <c r="AM4314" s="93"/>
      <c r="AN4314" s="93"/>
      <c r="AO4314" s="93"/>
    </row>
    <row r="4315" spans="25:41" x14ac:dyDescent="0.55000000000000004">
      <c r="Y4315" t="s">
        <v>23595</v>
      </c>
      <c r="Z4315" s="284">
        <v>1817.47</v>
      </c>
      <c r="AB4315" s="276" t="s">
        <v>61995</v>
      </c>
      <c r="AC4315" s="277">
        <v>1540</v>
      </c>
      <c r="AE4315" s="246" t="s">
        <v>56002</v>
      </c>
      <c r="AF4315" s="247">
        <v>135124</v>
      </c>
      <c r="AH4315" s="226" t="s">
        <v>18763</v>
      </c>
      <c r="AI4315" s="227">
        <v>60024</v>
      </c>
      <c r="AK4315" s="207" t="s">
        <v>18685</v>
      </c>
      <c r="AL4315" s="208">
        <v>459</v>
      </c>
      <c r="AM4315" s="93"/>
      <c r="AN4315" s="93"/>
      <c r="AO4315" s="93"/>
    </row>
    <row r="4316" spans="25:41" x14ac:dyDescent="0.55000000000000004">
      <c r="Y4316" t="s">
        <v>23596</v>
      </c>
      <c r="Z4316" s="284">
        <v>5249.24</v>
      </c>
      <c r="AB4316" s="276" t="s">
        <v>56166</v>
      </c>
      <c r="AC4316" s="277">
        <v>4922.22</v>
      </c>
      <c r="AE4316" s="246" t="s">
        <v>18884</v>
      </c>
      <c r="AF4316" s="247">
        <v>200396.5</v>
      </c>
      <c r="AH4316" s="226" t="s">
        <v>36196</v>
      </c>
      <c r="AI4316" s="227">
        <v>43721</v>
      </c>
      <c r="AK4316" s="207" t="s">
        <v>18686</v>
      </c>
      <c r="AL4316" s="208">
        <v>3040</v>
      </c>
      <c r="AM4316" s="93"/>
      <c r="AN4316" s="93"/>
      <c r="AO4316" s="93"/>
    </row>
    <row r="4317" spans="25:41" x14ac:dyDescent="0.55000000000000004">
      <c r="Y4317" t="s">
        <v>56826</v>
      </c>
      <c r="Z4317">
        <v>25.68</v>
      </c>
      <c r="AB4317" s="276" t="s">
        <v>58536</v>
      </c>
      <c r="AC4317" s="277">
        <v>1923.81</v>
      </c>
      <c r="AE4317" s="246" t="s">
        <v>36200</v>
      </c>
      <c r="AF4317" s="247">
        <v>215504.76</v>
      </c>
      <c r="AH4317" s="226" t="s">
        <v>52172</v>
      </c>
      <c r="AI4317" s="227">
        <v>264.57</v>
      </c>
      <c r="AK4317" s="207" t="s">
        <v>18687</v>
      </c>
      <c r="AL4317" s="208">
        <v>6456</v>
      </c>
      <c r="AM4317" s="93"/>
      <c r="AN4317" s="93"/>
      <c r="AO4317" s="93"/>
    </row>
    <row r="4318" spans="25:41" x14ac:dyDescent="0.55000000000000004">
      <c r="Y4318" t="s">
        <v>39304</v>
      </c>
      <c r="Z4318">
        <v>86.4</v>
      </c>
      <c r="AB4318" s="276" t="s">
        <v>70547</v>
      </c>
      <c r="AC4318" s="277">
        <v>6253.61</v>
      </c>
      <c r="AE4318" s="246" t="s">
        <v>18885</v>
      </c>
      <c r="AF4318" s="247">
        <v>97671.06</v>
      </c>
      <c r="AH4318" s="226" t="s">
        <v>47907</v>
      </c>
      <c r="AI4318" s="227">
        <v>8860.43</v>
      </c>
      <c r="AK4318" s="207" t="s">
        <v>18688</v>
      </c>
      <c r="AL4318" s="208">
        <v>15581.96</v>
      </c>
      <c r="AM4318" s="93"/>
      <c r="AN4318" s="93"/>
      <c r="AO4318" s="93"/>
    </row>
    <row r="4319" spans="25:41" x14ac:dyDescent="0.55000000000000004">
      <c r="Y4319" t="s">
        <v>23597</v>
      </c>
      <c r="Z4319" s="284">
        <v>26770</v>
      </c>
      <c r="AB4319" s="276" t="s">
        <v>67659</v>
      </c>
      <c r="AC4319" s="277">
        <v>6000</v>
      </c>
      <c r="AE4319" s="246" t="s">
        <v>52192</v>
      </c>
      <c r="AF4319" s="247">
        <v>532.42999999999995</v>
      </c>
      <c r="AH4319" s="226" t="s">
        <v>47908</v>
      </c>
      <c r="AI4319" s="227">
        <v>5305.74</v>
      </c>
      <c r="AK4319" s="207" t="s">
        <v>18689</v>
      </c>
      <c r="AL4319" s="208">
        <v>1188.75</v>
      </c>
      <c r="AM4319" s="93"/>
      <c r="AN4319" s="93"/>
      <c r="AO4319" s="93"/>
    </row>
    <row r="4320" spans="25:41" x14ac:dyDescent="0.55000000000000004">
      <c r="Y4320" t="s">
        <v>23598</v>
      </c>
      <c r="Z4320" s="284">
        <v>10148.36</v>
      </c>
      <c r="AB4320" s="276" t="s">
        <v>69988</v>
      </c>
      <c r="AC4320" s="277">
        <v>8293.0300000000007</v>
      </c>
      <c r="AE4320" s="246" t="s">
        <v>18886</v>
      </c>
      <c r="AF4320" s="247">
        <v>116978.14</v>
      </c>
      <c r="AH4320" s="226" t="s">
        <v>52173</v>
      </c>
      <c r="AI4320" s="227">
        <v>11368.46</v>
      </c>
      <c r="AK4320" s="207" t="s">
        <v>18690</v>
      </c>
      <c r="AL4320" s="208">
        <v>500</v>
      </c>
      <c r="AM4320" s="93"/>
      <c r="AN4320" s="93"/>
      <c r="AO4320" s="93"/>
    </row>
    <row r="4321" spans="25:41" x14ac:dyDescent="0.55000000000000004">
      <c r="Y4321" t="s">
        <v>23599</v>
      </c>
      <c r="Z4321" s="284">
        <v>32325.11</v>
      </c>
      <c r="AB4321" s="276" t="s">
        <v>57457</v>
      </c>
      <c r="AC4321" s="277">
        <v>12090.06</v>
      </c>
      <c r="AE4321" s="246" t="s">
        <v>36201</v>
      </c>
      <c r="AF4321" s="247">
        <v>118794.4</v>
      </c>
      <c r="AH4321" s="226" t="s">
        <v>47909</v>
      </c>
      <c r="AI4321" s="227">
        <v>1275.67</v>
      </c>
      <c r="AK4321" s="207" t="s">
        <v>18691</v>
      </c>
      <c r="AL4321" s="208">
        <v>1.29</v>
      </c>
      <c r="AM4321" s="93"/>
      <c r="AN4321" s="93"/>
      <c r="AO4321" s="93"/>
    </row>
    <row r="4322" spans="25:41" x14ac:dyDescent="0.55000000000000004">
      <c r="Y4322" t="s">
        <v>69409</v>
      </c>
      <c r="Z4322" s="284">
        <v>10213.620000000001</v>
      </c>
      <c r="AB4322" s="276" t="s">
        <v>63163</v>
      </c>
      <c r="AC4322" s="277">
        <v>18425.23</v>
      </c>
      <c r="AE4322" s="246" t="s">
        <v>36202</v>
      </c>
      <c r="AF4322" s="247">
        <v>27013.83</v>
      </c>
      <c r="AH4322" s="226" t="s">
        <v>52174</v>
      </c>
      <c r="AI4322" s="227">
        <v>2739.79</v>
      </c>
      <c r="AK4322" s="207" t="s">
        <v>18692</v>
      </c>
      <c r="AL4322" s="208">
        <v>3300</v>
      </c>
      <c r="AM4322" s="93"/>
      <c r="AN4322" s="93"/>
      <c r="AO4322" s="93"/>
    </row>
    <row r="4323" spans="25:41" x14ac:dyDescent="0.55000000000000004">
      <c r="Y4323" t="s">
        <v>23648</v>
      </c>
      <c r="Z4323">
        <v>540</v>
      </c>
      <c r="AB4323" s="276" t="s">
        <v>70548</v>
      </c>
      <c r="AC4323" s="277">
        <v>1771.74</v>
      </c>
      <c r="AE4323" s="246" t="s">
        <v>47922</v>
      </c>
      <c r="AF4323" s="247">
        <v>3037.5</v>
      </c>
      <c r="AH4323" s="226" t="s">
        <v>52175</v>
      </c>
      <c r="AI4323" s="227">
        <v>10500.75</v>
      </c>
      <c r="AK4323" s="207" t="s">
        <v>18693</v>
      </c>
      <c r="AL4323" s="208">
        <v>10711.75</v>
      </c>
      <c r="AM4323" s="93"/>
      <c r="AN4323" s="93"/>
      <c r="AO4323" s="93"/>
    </row>
    <row r="4324" spans="25:41" x14ac:dyDescent="0.55000000000000004">
      <c r="Y4324" t="s">
        <v>71814</v>
      </c>
      <c r="Z4324" s="284">
        <v>1330</v>
      </c>
      <c r="AB4324" s="276" t="s">
        <v>70549</v>
      </c>
      <c r="AC4324" s="277">
        <v>2486.21</v>
      </c>
      <c r="AE4324" s="246" t="s">
        <v>33398</v>
      </c>
      <c r="AF4324" s="247">
        <v>300.97000000000003</v>
      </c>
      <c r="AH4324" s="226" t="s">
        <v>52176</v>
      </c>
      <c r="AI4324" s="227">
        <v>50</v>
      </c>
      <c r="AK4324" s="207" t="s">
        <v>18694</v>
      </c>
      <c r="AL4324" s="208">
        <v>1057.25</v>
      </c>
      <c r="AM4324" s="93"/>
      <c r="AN4324" s="93"/>
      <c r="AO4324" s="93"/>
    </row>
    <row r="4325" spans="25:41" x14ac:dyDescent="0.55000000000000004">
      <c r="Y4325" t="s">
        <v>46094</v>
      </c>
      <c r="Z4325" s="284">
        <v>44000</v>
      </c>
      <c r="AB4325" s="276" t="s">
        <v>60431</v>
      </c>
      <c r="AC4325" s="277">
        <v>21954.98</v>
      </c>
      <c r="AE4325" s="246" t="s">
        <v>55068</v>
      </c>
      <c r="AF4325" s="247">
        <v>2.8</v>
      </c>
      <c r="AH4325" s="226" t="s">
        <v>52177</v>
      </c>
      <c r="AI4325" s="227">
        <v>1111.26</v>
      </c>
      <c r="AK4325" s="207" t="s">
        <v>18695</v>
      </c>
      <c r="AL4325" s="208">
        <v>36061.629999999997</v>
      </c>
      <c r="AM4325" s="93"/>
      <c r="AN4325" s="93"/>
      <c r="AO4325" s="93"/>
    </row>
    <row r="4326" spans="25:41" x14ac:dyDescent="0.55000000000000004">
      <c r="Y4326" t="s">
        <v>43293</v>
      </c>
      <c r="Z4326">
        <v>0.97</v>
      </c>
      <c r="AB4326" s="276" t="s">
        <v>61996</v>
      </c>
      <c r="AC4326" s="277">
        <v>2291.88</v>
      </c>
      <c r="AE4326" s="246" t="s">
        <v>33399</v>
      </c>
      <c r="AF4326" s="247">
        <v>3040.09</v>
      </c>
      <c r="AH4326" s="226" t="s">
        <v>46829</v>
      </c>
      <c r="AI4326" s="227">
        <v>1624.18</v>
      </c>
      <c r="AK4326" s="207" t="s">
        <v>18696</v>
      </c>
      <c r="AL4326" s="208">
        <v>1978.87</v>
      </c>
      <c r="AM4326" s="93"/>
      <c r="AN4326" s="93"/>
      <c r="AO4326" s="93"/>
    </row>
    <row r="4327" spans="25:41" x14ac:dyDescent="0.55000000000000004">
      <c r="Y4327" t="s">
        <v>23650</v>
      </c>
      <c r="Z4327" s="284">
        <v>3499.47</v>
      </c>
      <c r="AB4327" s="276" t="s">
        <v>69989</v>
      </c>
      <c r="AC4327" s="277">
        <v>31740</v>
      </c>
      <c r="AE4327" s="246" t="s">
        <v>33400</v>
      </c>
      <c r="AF4327" s="247">
        <v>2761.2</v>
      </c>
      <c r="AH4327" s="226" t="s">
        <v>18766</v>
      </c>
      <c r="AI4327" s="227">
        <v>63913.05</v>
      </c>
      <c r="AK4327" s="207" t="s">
        <v>18697</v>
      </c>
      <c r="AL4327" s="208">
        <v>673.75</v>
      </c>
      <c r="AM4327" s="93"/>
      <c r="AN4327" s="93"/>
      <c r="AO4327" s="93"/>
    </row>
    <row r="4328" spans="25:41" x14ac:dyDescent="0.55000000000000004">
      <c r="Y4328" t="s">
        <v>50712</v>
      </c>
      <c r="Z4328">
        <v>991.35</v>
      </c>
      <c r="AB4328" s="276" t="s">
        <v>64314</v>
      </c>
      <c r="AC4328" s="277">
        <v>2428.11</v>
      </c>
      <c r="AE4328" s="246" t="s">
        <v>18889</v>
      </c>
      <c r="AF4328" s="247">
        <v>16200</v>
      </c>
      <c r="AH4328" s="226" t="s">
        <v>18767</v>
      </c>
      <c r="AI4328" s="227">
        <v>20440.96</v>
      </c>
      <c r="AK4328" s="207" t="s">
        <v>18698</v>
      </c>
      <c r="AL4328" s="208">
        <v>3500</v>
      </c>
      <c r="AM4328" s="93"/>
      <c r="AN4328" s="93"/>
      <c r="AO4328" s="93"/>
    </row>
    <row r="4329" spans="25:41" x14ac:dyDescent="0.55000000000000004">
      <c r="Y4329" t="s">
        <v>23651</v>
      </c>
      <c r="Z4329">
        <v>2.7</v>
      </c>
      <c r="AB4329" s="276" t="s">
        <v>64315</v>
      </c>
      <c r="AC4329" s="277">
        <v>7596.08</v>
      </c>
      <c r="AE4329" s="246" t="s">
        <v>40222</v>
      </c>
      <c r="AF4329" s="247">
        <v>1810322.71</v>
      </c>
      <c r="AH4329" s="226" t="s">
        <v>46830</v>
      </c>
      <c r="AI4329" s="227">
        <v>1058.48</v>
      </c>
      <c r="AK4329" s="207" t="s">
        <v>18699</v>
      </c>
      <c r="AL4329" s="208">
        <v>15.75</v>
      </c>
      <c r="AM4329" s="93"/>
      <c r="AN4329" s="93"/>
      <c r="AO4329" s="93"/>
    </row>
    <row r="4330" spans="25:41" x14ac:dyDescent="0.55000000000000004">
      <c r="Y4330" t="s">
        <v>23652</v>
      </c>
      <c r="Z4330">
        <v>124.19</v>
      </c>
      <c r="AB4330" s="276" t="s">
        <v>66608</v>
      </c>
      <c r="AC4330" s="277">
        <v>561.27</v>
      </c>
      <c r="AE4330" s="246" t="s">
        <v>36203</v>
      </c>
      <c r="AF4330" s="247">
        <v>2217.39</v>
      </c>
      <c r="AH4330" s="226" t="s">
        <v>18768</v>
      </c>
      <c r="AI4330" s="227">
        <v>6577.99</v>
      </c>
      <c r="AK4330" s="207" t="s">
        <v>18700</v>
      </c>
      <c r="AL4330" s="208">
        <v>3158</v>
      </c>
      <c r="AM4330" s="93"/>
      <c r="AN4330" s="93"/>
      <c r="AO4330" s="93"/>
    </row>
    <row r="4331" spans="25:41" x14ac:dyDescent="0.55000000000000004">
      <c r="Y4331" t="s">
        <v>43294</v>
      </c>
      <c r="Z4331">
        <v>40.61</v>
      </c>
      <c r="AB4331" s="276" t="s">
        <v>66609</v>
      </c>
      <c r="AC4331" s="277">
        <v>1454.01</v>
      </c>
      <c r="AE4331" s="246" t="s">
        <v>61359</v>
      </c>
      <c r="AF4331" s="247">
        <v>75.66</v>
      </c>
      <c r="AH4331" s="226" t="s">
        <v>18769</v>
      </c>
      <c r="AI4331" s="227">
        <v>13568.08</v>
      </c>
      <c r="AK4331" s="207" t="s">
        <v>18701</v>
      </c>
      <c r="AL4331" s="208">
        <v>1960</v>
      </c>
      <c r="AM4331" s="93"/>
      <c r="AN4331" s="93"/>
      <c r="AO4331" s="93"/>
    </row>
    <row r="4332" spans="25:41" x14ac:dyDescent="0.55000000000000004">
      <c r="Y4332" t="s">
        <v>50715</v>
      </c>
      <c r="Z4332">
        <v>0.93</v>
      </c>
      <c r="AB4332" s="276" t="s">
        <v>64316</v>
      </c>
      <c r="AC4332" s="277">
        <v>5261.59</v>
      </c>
      <c r="AE4332" s="246" t="s">
        <v>40223</v>
      </c>
      <c r="AF4332" s="247">
        <v>37750</v>
      </c>
      <c r="AH4332" s="226" t="s">
        <v>46831</v>
      </c>
      <c r="AI4332" s="227">
        <v>5975</v>
      </c>
      <c r="AK4332" s="207" t="s">
        <v>18702</v>
      </c>
      <c r="AL4332" s="208">
        <v>1875</v>
      </c>
      <c r="AM4332" s="93"/>
      <c r="AN4332" s="93"/>
      <c r="AO4332" s="93"/>
    </row>
    <row r="4333" spans="25:41" x14ac:dyDescent="0.55000000000000004">
      <c r="Y4333" t="s">
        <v>71815</v>
      </c>
      <c r="Z4333" s="284">
        <v>3879.54</v>
      </c>
      <c r="AB4333" s="276" t="s">
        <v>66610</v>
      </c>
      <c r="AC4333" s="277">
        <v>6623.69</v>
      </c>
      <c r="AE4333" s="246" t="s">
        <v>39075</v>
      </c>
      <c r="AF4333" s="247">
        <v>1000</v>
      </c>
      <c r="AH4333" s="226" t="s">
        <v>47910</v>
      </c>
      <c r="AI4333" s="227">
        <v>22368.75</v>
      </c>
      <c r="AK4333" s="207" t="s">
        <v>18703</v>
      </c>
      <c r="AL4333" s="208">
        <v>11405</v>
      </c>
      <c r="AM4333" s="93"/>
      <c r="AN4333" s="93"/>
      <c r="AO4333" s="93"/>
    </row>
    <row r="4334" spans="25:41" x14ac:dyDescent="0.55000000000000004">
      <c r="Y4334" t="s">
        <v>23657</v>
      </c>
      <c r="Z4334">
        <v>981.84</v>
      </c>
      <c r="AB4334" s="276" t="s">
        <v>63164</v>
      </c>
      <c r="AC4334" s="277">
        <v>4850</v>
      </c>
      <c r="AE4334" s="246" t="s">
        <v>56003</v>
      </c>
      <c r="AF4334" s="247">
        <v>1525.74</v>
      </c>
      <c r="AH4334" s="226" t="s">
        <v>46832</v>
      </c>
      <c r="AI4334" s="227">
        <v>36480</v>
      </c>
      <c r="AK4334" s="207" t="s">
        <v>18704</v>
      </c>
      <c r="AL4334" s="208">
        <v>5284.8</v>
      </c>
      <c r="AM4334" s="93"/>
      <c r="AN4334" s="93"/>
      <c r="AO4334" s="93"/>
    </row>
    <row r="4335" spans="25:41" x14ac:dyDescent="0.55000000000000004">
      <c r="Y4335" t="s">
        <v>23658</v>
      </c>
      <c r="Z4335" s="284">
        <v>32368.639999999999</v>
      </c>
      <c r="AB4335" s="276" t="s">
        <v>63165</v>
      </c>
      <c r="AC4335" s="277">
        <v>371.03</v>
      </c>
      <c r="AE4335" s="246" t="s">
        <v>64168</v>
      </c>
      <c r="AF4335" s="247">
        <v>6324.25</v>
      </c>
      <c r="AH4335" s="226" t="s">
        <v>44707</v>
      </c>
      <c r="AI4335" s="227">
        <v>14977.52</v>
      </c>
      <c r="AK4335" s="207" t="s">
        <v>18705</v>
      </c>
      <c r="AL4335" s="208">
        <v>404.2</v>
      </c>
      <c r="AM4335" s="93"/>
      <c r="AN4335" s="93"/>
      <c r="AO4335" s="93"/>
    </row>
    <row r="4336" spans="25:41" x14ac:dyDescent="0.55000000000000004">
      <c r="Y4336" t="s">
        <v>23660</v>
      </c>
      <c r="Z4336" s="284">
        <v>27254.86</v>
      </c>
      <c r="AB4336" s="276" t="s">
        <v>63166</v>
      </c>
      <c r="AC4336" s="277">
        <v>1213.47</v>
      </c>
      <c r="AE4336" s="246" t="s">
        <v>48819</v>
      </c>
      <c r="AF4336" s="247">
        <v>3726.34</v>
      </c>
      <c r="AH4336" s="226" t="s">
        <v>44708</v>
      </c>
      <c r="AI4336" s="227">
        <v>3600.86</v>
      </c>
      <c r="AK4336" s="207" t="s">
        <v>18706</v>
      </c>
      <c r="AL4336" s="208">
        <v>36061.629999999997</v>
      </c>
      <c r="AM4336" s="93"/>
      <c r="AN4336" s="93"/>
      <c r="AO4336" s="93"/>
    </row>
    <row r="4337" spans="25:41" x14ac:dyDescent="0.55000000000000004">
      <c r="Y4337" t="s">
        <v>23733</v>
      </c>
      <c r="Z4337" s="284">
        <v>9930.6</v>
      </c>
      <c r="AB4337" s="276" t="s">
        <v>61205</v>
      </c>
      <c r="AC4337" s="277">
        <v>6606</v>
      </c>
      <c r="AE4337" s="246" t="s">
        <v>18890</v>
      </c>
      <c r="AF4337" s="247">
        <v>273502.82</v>
      </c>
      <c r="AH4337" s="226" t="s">
        <v>44709</v>
      </c>
      <c r="AI4337" s="227">
        <v>11686.69</v>
      </c>
      <c r="AK4337" s="207" t="s">
        <v>18707</v>
      </c>
      <c r="AL4337" s="208">
        <v>20866.759999999998</v>
      </c>
      <c r="AM4337" s="93"/>
      <c r="AN4337" s="93"/>
      <c r="AO4337" s="93"/>
    </row>
    <row r="4338" spans="25:41" x14ac:dyDescent="0.55000000000000004">
      <c r="Y4338" t="s">
        <v>54443</v>
      </c>
      <c r="Z4338" s="284">
        <v>10430.200000000001</v>
      </c>
      <c r="AB4338" s="276" t="s">
        <v>62635</v>
      </c>
      <c r="AC4338" s="277">
        <v>1361.3</v>
      </c>
      <c r="AE4338" s="246" t="s">
        <v>33401</v>
      </c>
      <c r="AF4338" s="247">
        <v>706716.54</v>
      </c>
      <c r="AH4338" s="226" t="s">
        <v>46833</v>
      </c>
      <c r="AI4338" s="227">
        <v>4628.93</v>
      </c>
      <c r="AK4338" s="207" t="s">
        <v>18708</v>
      </c>
      <c r="AL4338" s="208">
        <v>11405</v>
      </c>
      <c r="AM4338" s="93"/>
      <c r="AN4338" s="93"/>
      <c r="AO4338" s="93"/>
    </row>
    <row r="4339" spans="25:41" x14ac:dyDescent="0.55000000000000004">
      <c r="Y4339" t="s">
        <v>23735</v>
      </c>
      <c r="Z4339" s="284">
        <v>1557.6</v>
      </c>
      <c r="AB4339" s="276" t="s">
        <v>67660</v>
      </c>
      <c r="AC4339" s="277">
        <v>-12.5</v>
      </c>
      <c r="AE4339" s="246" t="s">
        <v>33402</v>
      </c>
      <c r="AF4339" s="247">
        <v>38184.230000000003</v>
      </c>
      <c r="AH4339" s="226" t="s">
        <v>18770</v>
      </c>
      <c r="AI4339" s="227">
        <v>20137.91</v>
      </c>
      <c r="AK4339" s="207" t="s">
        <v>18709</v>
      </c>
      <c r="AL4339" s="208">
        <v>3571.82</v>
      </c>
      <c r="AM4339" s="93"/>
      <c r="AN4339" s="93"/>
      <c r="AO4339" s="93"/>
    </row>
    <row r="4340" spans="25:41" x14ac:dyDescent="0.55000000000000004">
      <c r="Y4340" t="s">
        <v>23738</v>
      </c>
      <c r="Z4340" s="284">
        <v>21862.48</v>
      </c>
      <c r="AB4340" s="276" t="s">
        <v>61409</v>
      </c>
      <c r="AC4340" s="277">
        <v>80850.8</v>
      </c>
      <c r="AE4340" s="246" t="s">
        <v>47923</v>
      </c>
      <c r="AF4340" s="247">
        <v>111000</v>
      </c>
      <c r="AH4340" s="226" t="s">
        <v>18771</v>
      </c>
      <c r="AI4340" s="227">
        <v>197696.33</v>
      </c>
      <c r="AK4340" s="207" t="s">
        <v>18710</v>
      </c>
      <c r="AL4340" s="208">
        <v>673.75</v>
      </c>
      <c r="AM4340" s="93"/>
      <c r="AN4340" s="93"/>
      <c r="AO4340" s="93"/>
    </row>
    <row r="4341" spans="25:41" x14ac:dyDescent="0.55000000000000004">
      <c r="Y4341" t="s">
        <v>23757</v>
      </c>
      <c r="Z4341" s="284">
        <v>4500</v>
      </c>
      <c r="AB4341" s="276" t="s">
        <v>61410</v>
      </c>
      <c r="AC4341" s="277">
        <v>6184.96</v>
      </c>
      <c r="AE4341" s="246" t="s">
        <v>34917</v>
      </c>
      <c r="AF4341" s="247">
        <v>4249</v>
      </c>
      <c r="AH4341" s="226" t="s">
        <v>46834</v>
      </c>
      <c r="AI4341" s="227">
        <v>1194.9000000000001</v>
      </c>
      <c r="AK4341" s="207" t="s">
        <v>18711</v>
      </c>
      <c r="AL4341" s="208">
        <v>4000</v>
      </c>
      <c r="AM4341" s="93"/>
      <c r="AN4341" s="93"/>
      <c r="AO4341" s="93"/>
    </row>
    <row r="4342" spans="25:41" x14ac:dyDescent="0.55000000000000004">
      <c r="Y4342" t="s">
        <v>23759</v>
      </c>
      <c r="Z4342">
        <v>168.85</v>
      </c>
      <c r="AB4342" s="276" t="s">
        <v>61411</v>
      </c>
      <c r="AC4342" s="277">
        <v>20229</v>
      </c>
      <c r="AE4342" s="246" t="s">
        <v>64169</v>
      </c>
      <c r="AF4342" s="247">
        <v>8389.9</v>
      </c>
      <c r="AH4342" s="226" t="s">
        <v>18772</v>
      </c>
      <c r="AI4342" s="227">
        <v>13124.67</v>
      </c>
      <c r="AK4342" s="207" t="s">
        <v>18712</v>
      </c>
      <c r="AL4342" s="208">
        <v>15.75</v>
      </c>
      <c r="AM4342" s="93"/>
      <c r="AN4342" s="93"/>
      <c r="AO4342" s="93"/>
    </row>
    <row r="4343" spans="25:41" x14ac:dyDescent="0.55000000000000004">
      <c r="Y4343" t="s">
        <v>50718</v>
      </c>
      <c r="Z4343" s="284">
        <v>78712.38</v>
      </c>
      <c r="AB4343" s="276" t="s">
        <v>52490</v>
      </c>
      <c r="AC4343" s="277">
        <v>1679.52</v>
      </c>
      <c r="AE4343" s="246" t="s">
        <v>42350</v>
      </c>
      <c r="AF4343" s="247">
        <v>1573.26</v>
      </c>
      <c r="AH4343" s="226" t="s">
        <v>34891</v>
      </c>
      <c r="AI4343" s="227">
        <v>196107.64</v>
      </c>
      <c r="AK4343" s="207" t="s">
        <v>18713</v>
      </c>
      <c r="AL4343" s="208">
        <v>6456</v>
      </c>
      <c r="AM4343" s="93"/>
      <c r="AN4343" s="93"/>
      <c r="AO4343" s="93"/>
    </row>
    <row r="4344" spans="25:41" x14ac:dyDescent="0.55000000000000004">
      <c r="Y4344" t="s">
        <v>56827</v>
      </c>
      <c r="Z4344" s="284">
        <v>48427.93</v>
      </c>
      <c r="AB4344" s="276" t="s">
        <v>42498</v>
      </c>
      <c r="AC4344" s="277">
        <v>-44189.65</v>
      </c>
      <c r="AE4344" s="246" t="s">
        <v>58853</v>
      </c>
      <c r="AF4344" s="247">
        <v>5778</v>
      </c>
      <c r="AH4344" s="226" t="s">
        <v>18773</v>
      </c>
      <c r="AI4344" s="227">
        <v>34399.550000000003</v>
      </c>
      <c r="AK4344" s="207" t="s">
        <v>18714</v>
      </c>
      <c r="AL4344" s="208">
        <v>11170.75</v>
      </c>
      <c r="AM4344" s="93"/>
      <c r="AN4344" s="93"/>
      <c r="AO4344" s="93"/>
    </row>
    <row r="4345" spans="25:41" x14ac:dyDescent="0.55000000000000004">
      <c r="Y4345" t="s">
        <v>56828</v>
      </c>
      <c r="Z4345" s="284">
        <v>5037.5</v>
      </c>
      <c r="AB4345" s="276" t="s">
        <v>42499</v>
      </c>
      <c r="AC4345" s="277">
        <v>41428.720000000001</v>
      </c>
      <c r="AE4345" s="246" t="s">
        <v>52194</v>
      </c>
      <c r="AF4345" s="247">
        <v>319.93</v>
      </c>
      <c r="AH4345" s="226" t="s">
        <v>40214</v>
      </c>
      <c r="AI4345" s="227">
        <v>26219.25</v>
      </c>
      <c r="AK4345" s="207" t="s">
        <v>18715</v>
      </c>
      <c r="AL4345" s="208">
        <v>13334.29</v>
      </c>
      <c r="AM4345" s="93"/>
      <c r="AN4345" s="93"/>
      <c r="AO4345" s="93"/>
    </row>
    <row r="4346" spans="25:41" x14ac:dyDescent="0.55000000000000004">
      <c r="Y4346" t="s">
        <v>46098</v>
      </c>
      <c r="Z4346" s="284">
        <v>11226.02</v>
      </c>
      <c r="AB4346" s="276" t="s">
        <v>49952</v>
      </c>
      <c r="AC4346" s="277">
        <v>600.98</v>
      </c>
      <c r="AE4346" s="246" t="s">
        <v>18891</v>
      </c>
      <c r="AF4346" s="247">
        <v>1118311.8999999999</v>
      </c>
      <c r="AH4346" s="226" t="s">
        <v>18775</v>
      </c>
      <c r="AI4346" s="227">
        <v>3746.06</v>
      </c>
      <c r="AK4346" s="207" t="s">
        <v>18716</v>
      </c>
      <c r="AL4346" s="208">
        <v>1057.25</v>
      </c>
      <c r="AM4346" s="93"/>
      <c r="AN4346" s="93"/>
      <c r="AO4346" s="93"/>
    </row>
    <row r="4347" spans="25:41" x14ac:dyDescent="0.55000000000000004">
      <c r="Y4347" t="s">
        <v>55623</v>
      </c>
      <c r="Z4347" s="284">
        <v>1436.23</v>
      </c>
      <c r="AB4347" s="276" t="s">
        <v>42500</v>
      </c>
      <c r="AC4347" s="277">
        <v>564.42999999999995</v>
      </c>
      <c r="AE4347" s="246" t="s">
        <v>59033</v>
      </c>
      <c r="AF4347" s="247">
        <v>374582.61</v>
      </c>
      <c r="AH4347" s="226" t="s">
        <v>44710</v>
      </c>
      <c r="AI4347" s="227">
        <v>6613.83</v>
      </c>
      <c r="AK4347" s="207" t="s">
        <v>18717</v>
      </c>
      <c r="AL4347" s="208">
        <v>9081.25</v>
      </c>
      <c r="AM4347" s="93"/>
      <c r="AN4347" s="93"/>
      <c r="AO4347" s="93"/>
    </row>
    <row r="4348" spans="25:41" x14ac:dyDescent="0.55000000000000004">
      <c r="Y4348" t="s">
        <v>56830</v>
      </c>
      <c r="Z4348" s="284">
        <v>20807.89</v>
      </c>
      <c r="AB4348" s="276" t="s">
        <v>67661</v>
      </c>
      <c r="AC4348" s="277">
        <v>6481.07</v>
      </c>
      <c r="AE4348" s="246" t="s">
        <v>36204</v>
      </c>
      <c r="AF4348" s="247">
        <v>164599.70000000001</v>
      </c>
      <c r="AH4348" s="226" t="s">
        <v>47911</v>
      </c>
      <c r="AI4348" s="227">
        <v>269.41000000000003</v>
      </c>
      <c r="AK4348" s="207" t="s">
        <v>18718</v>
      </c>
      <c r="AL4348" s="208">
        <v>694.78</v>
      </c>
      <c r="AM4348" s="93"/>
      <c r="AN4348" s="93"/>
      <c r="AO4348" s="93"/>
    </row>
    <row r="4349" spans="25:41" x14ac:dyDescent="0.55000000000000004">
      <c r="Y4349" t="s">
        <v>55624</v>
      </c>
      <c r="Z4349">
        <v>269.52</v>
      </c>
      <c r="AB4349" s="276" t="s">
        <v>67662</v>
      </c>
      <c r="AC4349" s="277">
        <v>160.9</v>
      </c>
      <c r="AE4349" s="246" t="s">
        <v>58222</v>
      </c>
      <c r="AF4349" s="247">
        <v>65516.33</v>
      </c>
      <c r="AH4349" s="226" t="s">
        <v>18776</v>
      </c>
      <c r="AI4349" s="227">
        <v>8631.77</v>
      </c>
      <c r="AK4349" s="207" t="s">
        <v>18719</v>
      </c>
      <c r="AL4349" s="208">
        <v>1968.82</v>
      </c>
      <c r="AM4349" s="93"/>
      <c r="AN4349" s="93"/>
      <c r="AO4349" s="93"/>
    </row>
    <row r="4350" spans="25:41" x14ac:dyDescent="0.55000000000000004">
      <c r="Y4350" t="s">
        <v>62896</v>
      </c>
      <c r="Z4350" s="284">
        <v>1006.44</v>
      </c>
      <c r="AB4350" s="276" t="s">
        <v>67663</v>
      </c>
      <c r="AC4350" s="277">
        <v>34.200000000000003</v>
      </c>
      <c r="AE4350" s="246" t="s">
        <v>40224</v>
      </c>
      <c r="AF4350" s="247">
        <v>35076.29</v>
      </c>
      <c r="AH4350" s="226" t="s">
        <v>18777</v>
      </c>
      <c r="AI4350" s="227">
        <v>4252.5</v>
      </c>
      <c r="AK4350" s="207" t="s">
        <v>18720</v>
      </c>
      <c r="AL4350" s="208">
        <v>80250</v>
      </c>
      <c r="AM4350" s="93"/>
      <c r="AN4350" s="93"/>
      <c r="AO4350" s="93"/>
    </row>
    <row r="4351" spans="25:41" x14ac:dyDescent="0.55000000000000004">
      <c r="Y4351" t="s">
        <v>62897</v>
      </c>
      <c r="Z4351">
        <v>58.47</v>
      </c>
      <c r="AB4351" s="276" t="s">
        <v>42503</v>
      </c>
      <c r="AC4351" s="277">
        <v>-5.49</v>
      </c>
      <c r="AE4351" s="246" t="s">
        <v>34918</v>
      </c>
      <c r="AF4351" s="247">
        <v>117693.72</v>
      </c>
      <c r="AH4351" s="226" t="s">
        <v>18778</v>
      </c>
      <c r="AI4351" s="227">
        <v>311772.71999999997</v>
      </c>
      <c r="AK4351" s="207" t="s">
        <v>18721</v>
      </c>
      <c r="AL4351" s="208">
        <v>44623.05</v>
      </c>
      <c r="AM4351" s="93"/>
      <c r="AN4351" s="93"/>
      <c r="AO4351" s="93"/>
    </row>
    <row r="4352" spans="25:41" x14ac:dyDescent="0.55000000000000004">
      <c r="Y4352" t="s">
        <v>36475</v>
      </c>
      <c r="Z4352" s="284">
        <v>167767.13</v>
      </c>
      <c r="AB4352" s="276" t="s">
        <v>42506</v>
      </c>
      <c r="AC4352" s="277">
        <v>1100</v>
      </c>
      <c r="AE4352" s="246" t="s">
        <v>34919</v>
      </c>
      <c r="AF4352" s="247">
        <v>63189.84</v>
      </c>
      <c r="AH4352" s="226" t="s">
        <v>40215</v>
      </c>
      <c r="AI4352" s="227">
        <v>13258.36</v>
      </c>
      <c r="AK4352" s="207" t="s">
        <v>18722</v>
      </c>
      <c r="AL4352" s="208">
        <v>283.08</v>
      </c>
      <c r="AM4352" s="93"/>
      <c r="AN4352" s="93"/>
      <c r="AO4352" s="93"/>
    </row>
    <row r="4353" spans="25:41" x14ac:dyDescent="0.55000000000000004">
      <c r="Y4353" t="s">
        <v>13893</v>
      </c>
      <c r="Z4353" s="284">
        <v>40715.879999999997</v>
      </c>
      <c r="AB4353" s="276" t="s">
        <v>67664</v>
      </c>
      <c r="AC4353" s="277">
        <v>12.54</v>
      </c>
      <c r="AE4353" s="246" t="s">
        <v>34920</v>
      </c>
      <c r="AF4353" s="247">
        <v>117463.96</v>
      </c>
      <c r="AH4353" s="226" t="s">
        <v>42345</v>
      </c>
      <c r="AI4353" s="227">
        <v>6078.85</v>
      </c>
      <c r="AK4353" s="207" t="s">
        <v>18723</v>
      </c>
      <c r="AL4353" s="208">
        <v>25525.05</v>
      </c>
      <c r="AM4353" s="93"/>
      <c r="AN4353" s="93"/>
      <c r="AO4353" s="93"/>
    </row>
    <row r="4354" spans="25:41" x14ac:dyDescent="0.55000000000000004">
      <c r="Y4354" t="s">
        <v>23841</v>
      </c>
      <c r="Z4354" s="284">
        <v>9708.33</v>
      </c>
      <c r="AB4354" s="276" t="s">
        <v>52492</v>
      </c>
      <c r="AC4354" s="277">
        <v>-14277.34</v>
      </c>
      <c r="AE4354" s="246" t="s">
        <v>39077</v>
      </c>
      <c r="AF4354" s="247">
        <v>163626.06</v>
      </c>
      <c r="AH4354" s="226" t="s">
        <v>18779</v>
      </c>
      <c r="AI4354" s="227">
        <v>63790.34</v>
      </c>
      <c r="AK4354" s="207" t="s">
        <v>13414</v>
      </c>
      <c r="AL4354" s="208">
        <v>276354</v>
      </c>
      <c r="AM4354" s="93"/>
      <c r="AN4354" s="93"/>
      <c r="AO4354" s="93"/>
    </row>
    <row r="4355" spans="25:41" x14ac:dyDescent="0.55000000000000004">
      <c r="Y4355" t="s">
        <v>71816</v>
      </c>
      <c r="Z4355" s="284">
        <v>80000</v>
      </c>
      <c r="AB4355" s="276" t="s">
        <v>42509</v>
      </c>
      <c r="AC4355" s="277">
        <v>5.86</v>
      </c>
      <c r="AE4355" s="246" t="s">
        <v>62614</v>
      </c>
      <c r="AF4355" s="247">
        <v>-22590.61</v>
      </c>
      <c r="AH4355" s="226" t="s">
        <v>34892</v>
      </c>
      <c r="AI4355" s="227">
        <v>56210.3</v>
      </c>
      <c r="AK4355" s="207" t="s">
        <v>18724</v>
      </c>
      <c r="AL4355" s="208">
        <v>6090.19</v>
      </c>
      <c r="AM4355" s="93"/>
      <c r="AN4355" s="93"/>
      <c r="AO4355" s="93"/>
    </row>
    <row r="4356" spans="25:41" x14ac:dyDescent="0.55000000000000004">
      <c r="Y4356" t="s">
        <v>60935</v>
      </c>
      <c r="Z4356" s="284">
        <v>18273.75</v>
      </c>
      <c r="AB4356" s="276" t="s">
        <v>42511</v>
      </c>
      <c r="AC4356" s="277">
        <v>19.82</v>
      </c>
      <c r="AE4356" s="246" t="s">
        <v>42351</v>
      </c>
      <c r="AF4356" s="247">
        <v>50715.8</v>
      </c>
      <c r="AH4356" s="226" t="s">
        <v>34893</v>
      </c>
      <c r="AI4356" s="227">
        <v>18098.939999999999</v>
      </c>
      <c r="AK4356" s="207" t="s">
        <v>18725</v>
      </c>
      <c r="AL4356" s="208">
        <v>1723.69</v>
      </c>
      <c r="AM4356" s="93"/>
      <c r="AN4356" s="93"/>
      <c r="AO4356" s="93"/>
    </row>
    <row r="4357" spans="25:41" x14ac:dyDescent="0.55000000000000004">
      <c r="Y4357" t="s">
        <v>55625</v>
      </c>
      <c r="Z4357" s="284">
        <v>36866.42</v>
      </c>
      <c r="AB4357" s="276" t="s">
        <v>67665</v>
      </c>
      <c r="AC4357" s="277">
        <v>14454.15</v>
      </c>
      <c r="AE4357" s="246" t="s">
        <v>18892</v>
      </c>
      <c r="AF4357" s="247">
        <v>956374.2</v>
      </c>
      <c r="AH4357" s="226" t="s">
        <v>44711</v>
      </c>
      <c r="AI4357" s="227">
        <v>82307.460000000006</v>
      </c>
      <c r="AK4357" s="207" t="s">
        <v>13415</v>
      </c>
      <c r="AL4357" s="208">
        <v>442.8</v>
      </c>
      <c r="AM4357" s="93"/>
      <c r="AN4357" s="93"/>
      <c r="AO4357" s="93"/>
    </row>
    <row r="4358" spans="25:41" x14ac:dyDescent="0.55000000000000004">
      <c r="Y4358" t="s">
        <v>40837</v>
      </c>
      <c r="Z4358" s="284">
        <v>33102.480000000003</v>
      </c>
      <c r="AB4358" s="276" t="s">
        <v>60435</v>
      </c>
      <c r="AC4358" s="277">
        <v>51520</v>
      </c>
      <c r="AE4358" s="246" t="s">
        <v>34921</v>
      </c>
      <c r="AF4358" s="247">
        <v>209608.8</v>
      </c>
      <c r="AH4358" s="226" t="s">
        <v>46835</v>
      </c>
      <c r="AI4358" s="227">
        <v>519.38</v>
      </c>
      <c r="AK4358" s="207" t="s">
        <v>18726</v>
      </c>
      <c r="AL4358" s="208">
        <v>8968.6</v>
      </c>
      <c r="AM4358" s="93"/>
      <c r="AN4358" s="93"/>
      <c r="AO4358" s="93"/>
    </row>
    <row r="4359" spans="25:41" x14ac:dyDescent="0.55000000000000004">
      <c r="Y4359" t="s">
        <v>40838</v>
      </c>
      <c r="Z4359" s="284">
        <v>10733.83</v>
      </c>
      <c r="AB4359" s="276" t="s">
        <v>67666</v>
      </c>
      <c r="AC4359" s="277">
        <v>3912.61</v>
      </c>
      <c r="AE4359" s="246" t="s">
        <v>57370</v>
      </c>
      <c r="AF4359" s="247">
        <v>77142.929999999993</v>
      </c>
      <c r="AH4359" s="226" t="s">
        <v>34894</v>
      </c>
      <c r="AI4359" s="227">
        <v>12060.52</v>
      </c>
      <c r="AK4359" s="207" t="s">
        <v>18727</v>
      </c>
      <c r="AL4359" s="208">
        <v>200.69</v>
      </c>
      <c r="AM4359" s="93"/>
      <c r="AN4359" s="93"/>
      <c r="AO4359" s="93"/>
    </row>
    <row r="4360" spans="25:41" x14ac:dyDescent="0.55000000000000004">
      <c r="Y4360" t="s">
        <v>69413</v>
      </c>
      <c r="Z4360" s="284">
        <v>15552.83</v>
      </c>
      <c r="AB4360" s="276" t="s">
        <v>67667</v>
      </c>
      <c r="AC4360" s="277">
        <v>62.11</v>
      </c>
      <c r="AE4360" s="246" t="s">
        <v>61089</v>
      </c>
      <c r="AF4360" s="247">
        <v>29274</v>
      </c>
      <c r="AH4360" s="226" t="s">
        <v>40216</v>
      </c>
      <c r="AI4360" s="227">
        <v>27837.9</v>
      </c>
      <c r="AK4360" s="207" t="s">
        <v>18728</v>
      </c>
      <c r="AL4360" s="208">
        <v>300.86</v>
      </c>
      <c r="AM4360" s="93"/>
      <c r="AN4360" s="93"/>
      <c r="AO4360" s="93"/>
    </row>
    <row r="4361" spans="25:41" x14ac:dyDescent="0.55000000000000004">
      <c r="Y4361" t="s">
        <v>23953</v>
      </c>
      <c r="Z4361" s="284">
        <v>61305</v>
      </c>
      <c r="AB4361" s="276" t="s">
        <v>67668</v>
      </c>
      <c r="AC4361" s="277">
        <v>533.98</v>
      </c>
      <c r="AE4361" s="246" t="s">
        <v>61090</v>
      </c>
      <c r="AF4361" s="247">
        <v>935.35</v>
      </c>
      <c r="AH4361" s="226" t="s">
        <v>34895</v>
      </c>
      <c r="AI4361" s="227">
        <v>157992.07</v>
      </c>
      <c r="AK4361" s="207" t="s">
        <v>18729</v>
      </c>
      <c r="AL4361" s="208">
        <v>6478.4</v>
      </c>
      <c r="AM4361" s="93"/>
      <c r="AN4361" s="93"/>
      <c r="AO4361" s="93"/>
    </row>
    <row r="4362" spans="25:41" x14ac:dyDescent="0.55000000000000004">
      <c r="Y4362" t="s">
        <v>23954</v>
      </c>
      <c r="Z4362" s="284">
        <v>5899.97</v>
      </c>
      <c r="AB4362" s="276" t="s">
        <v>42512</v>
      </c>
      <c r="AC4362" s="277">
        <v>-367.02</v>
      </c>
      <c r="AE4362" s="246" t="s">
        <v>52195</v>
      </c>
      <c r="AF4362" s="247">
        <v>15</v>
      </c>
      <c r="AH4362" s="226" t="s">
        <v>34896</v>
      </c>
      <c r="AI4362" s="227">
        <v>1706.63</v>
      </c>
      <c r="AK4362" s="207" t="s">
        <v>18730</v>
      </c>
      <c r="AL4362" s="208">
        <v>2752.02</v>
      </c>
      <c r="AM4362" s="93"/>
      <c r="AN4362" s="93"/>
      <c r="AO4362" s="93"/>
    </row>
    <row r="4363" spans="25:41" x14ac:dyDescent="0.55000000000000004">
      <c r="Y4363" t="s">
        <v>63511</v>
      </c>
      <c r="Z4363" s="284">
        <v>108205.9</v>
      </c>
      <c r="AB4363" s="276" t="s">
        <v>49954</v>
      </c>
      <c r="AC4363" s="277">
        <v>533.75</v>
      </c>
      <c r="AE4363" s="246" t="s">
        <v>52196</v>
      </c>
      <c r="AF4363" s="247">
        <v>28.77</v>
      </c>
      <c r="AH4363" s="226" t="s">
        <v>34897</v>
      </c>
      <c r="AI4363" s="227">
        <v>9309.7199999999993</v>
      </c>
      <c r="AK4363" s="207" t="s">
        <v>18731</v>
      </c>
      <c r="AL4363" s="208">
        <v>19747</v>
      </c>
      <c r="AM4363" s="93"/>
      <c r="AN4363" s="93"/>
      <c r="AO4363" s="93"/>
    </row>
    <row r="4364" spans="25:41" x14ac:dyDescent="0.55000000000000004">
      <c r="Y4364" t="s">
        <v>54452</v>
      </c>
      <c r="Z4364" s="284">
        <v>100000</v>
      </c>
      <c r="AB4364" s="276" t="s">
        <v>64320</v>
      </c>
      <c r="AC4364" s="277">
        <v>1278.1600000000001</v>
      </c>
      <c r="AE4364" s="246" t="s">
        <v>59034</v>
      </c>
      <c r="AF4364" s="247">
        <v>21.41</v>
      </c>
      <c r="AH4364" s="226" t="s">
        <v>34898</v>
      </c>
      <c r="AI4364" s="227">
        <v>127.57</v>
      </c>
      <c r="AK4364" s="207" t="s">
        <v>18732</v>
      </c>
      <c r="AL4364" s="208">
        <v>6178.2</v>
      </c>
      <c r="AM4364" s="93"/>
      <c r="AN4364" s="93"/>
      <c r="AO4364" s="93"/>
    </row>
    <row r="4365" spans="25:41" x14ac:dyDescent="0.55000000000000004">
      <c r="Y4365" t="s">
        <v>23955</v>
      </c>
      <c r="Z4365" s="284">
        <v>100000</v>
      </c>
      <c r="AB4365" s="276" t="s">
        <v>64321</v>
      </c>
      <c r="AC4365" s="277">
        <v>97.78</v>
      </c>
      <c r="AE4365" s="246" t="s">
        <v>59035</v>
      </c>
      <c r="AF4365" s="247">
        <v>510</v>
      </c>
      <c r="AH4365" s="226" t="s">
        <v>34899</v>
      </c>
      <c r="AI4365" s="227">
        <v>874.58</v>
      </c>
      <c r="AK4365" s="207" t="s">
        <v>18733</v>
      </c>
      <c r="AL4365" s="208">
        <v>15558</v>
      </c>
      <c r="AM4365" s="93"/>
      <c r="AN4365" s="93"/>
      <c r="AO4365" s="93"/>
    </row>
    <row r="4366" spans="25:41" x14ac:dyDescent="0.55000000000000004">
      <c r="Y4366" t="s">
        <v>40844</v>
      </c>
      <c r="Z4366" s="284">
        <v>3487.98</v>
      </c>
      <c r="AB4366" s="276" t="s">
        <v>64322</v>
      </c>
      <c r="AC4366" s="277">
        <v>29.94</v>
      </c>
      <c r="AE4366" s="246" t="s">
        <v>61360</v>
      </c>
      <c r="AF4366" s="247">
        <v>17.3</v>
      </c>
      <c r="AH4366" s="226" t="s">
        <v>40217</v>
      </c>
      <c r="AI4366" s="227">
        <v>436.71</v>
      </c>
      <c r="AK4366" s="207" t="s">
        <v>18734</v>
      </c>
      <c r="AL4366" s="208">
        <v>56</v>
      </c>
      <c r="AM4366" s="93"/>
      <c r="AN4366" s="93"/>
      <c r="AO4366" s="93"/>
    </row>
    <row r="4367" spans="25:41" x14ac:dyDescent="0.55000000000000004">
      <c r="Y4367" t="s">
        <v>40845</v>
      </c>
      <c r="Z4367">
        <v>298.54000000000002</v>
      </c>
      <c r="AB4367" s="276" t="s">
        <v>64324</v>
      </c>
      <c r="AC4367" s="277">
        <v>3.92</v>
      </c>
      <c r="AE4367" s="246" t="s">
        <v>56004</v>
      </c>
      <c r="AF4367" s="247">
        <v>38018.61</v>
      </c>
      <c r="AH4367" s="226" t="s">
        <v>52178</v>
      </c>
      <c r="AI4367" s="227">
        <v>197178</v>
      </c>
      <c r="AK4367" s="207" t="s">
        <v>18735</v>
      </c>
      <c r="AL4367" s="208">
        <v>28691.82</v>
      </c>
      <c r="AM4367" s="93"/>
      <c r="AN4367" s="93"/>
      <c r="AO4367" s="93"/>
    </row>
    <row r="4368" spans="25:41" x14ac:dyDescent="0.55000000000000004">
      <c r="Y4368" t="s">
        <v>69419</v>
      </c>
      <c r="Z4368">
        <v>772.4</v>
      </c>
      <c r="AB4368" s="276" t="s">
        <v>56168</v>
      </c>
      <c r="AC4368" s="277">
        <v>114714.03</v>
      </c>
      <c r="AE4368" s="246" t="s">
        <v>64170</v>
      </c>
      <c r="AF4368" s="247">
        <v>4254.88</v>
      </c>
      <c r="AH4368" s="226" t="s">
        <v>52179</v>
      </c>
      <c r="AI4368" s="227">
        <v>22381.65</v>
      </c>
      <c r="AK4368" s="207" t="s">
        <v>18736</v>
      </c>
      <c r="AL4368" s="208">
        <v>2194.92</v>
      </c>
      <c r="AM4368" s="93"/>
      <c r="AN4368" s="93"/>
      <c r="AO4368" s="93"/>
    </row>
    <row r="4369" spans="25:41" x14ac:dyDescent="0.55000000000000004">
      <c r="Y4369" t="s">
        <v>46110</v>
      </c>
      <c r="Z4369" s="284">
        <v>11700</v>
      </c>
      <c r="AB4369" s="276" t="s">
        <v>67669</v>
      </c>
      <c r="AC4369" s="277">
        <v>59537.34</v>
      </c>
      <c r="AE4369" s="246" t="s">
        <v>59036</v>
      </c>
      <c r="AF4369" s="247">
        <v>900</v>
      </c>
      <c r="AH4369" s="226" t="s">
        <v>47912</v>
      </c>
      <c r="AI4369" s="227">
        <v>37250</v>
      </c>
      <c r="AK4369" s="207" t="s">
        <v>18737</v>
      </c>
      <c r="AL4369" s="208">
        <v>6046.98</v>
      </c>
      <c r="AM4369" s="93"/>
      <c r="AN4369" s="93"/>
      <c r="AO4369" s="93"/>
    </row>
    <row r="4370" spans="25:41" x14ac:dyDescent="0.55000000000000004">
      <c r="Y4370" t="s">
        <v>71817</v>
      </c>
      <c r="Z4370" s="284">
        <v>2300</v>
      </c>
      <c r="AB4370" s="276" t="s">
        <v>59613</v>
      </c>
      <c r="AC4370" s="277">
        <v>63004.61</v>
      </c>
      <c r="AE4370" s="246" t="s">
        <v>62615</v>
      </c>
      <c r="AF4370" s="247">
        <v>225</v>
      </c>
      <c r="AH4370" s="226" t="s">
        <v>46836</v>
      </c>
      <c r="AI4370" s="227">
        <v>1368</v>
      </c>
      <c r="AK4370" s="207" t="s">
        <v>18738</v>
      </c>
      <c r="AL4370" s="208">
        <v>50006.25</v>
      </c>
      <c r="AM4370" s="93"/>
      <c r="AN4370" s="93"/>
      <c r="AO4370" s="93"/>
    </row>
    <row r="4371" spans="25:41" x14ac:dyDescent="0.55000000000000004">
      <c r="Y4371" t="s">
        <v>24170</v>
      </c>
      <c r="Z4371">
        <v>900</v>
      </c>
      <c r="AB4371" s="276" t="s">
        <v>52514</v>
      </c>
      <c r="AC4371" s="277">
        <v>17752.03</v>
      </c>
      <c r="AE4371" s="246" t="s">
        <v>56005</v>
      </c>
      <c r="AF4371" s="247">
        <v>3236.17</v>
      </c>
      <c r="AH4371" s="226" t="s">
        <v>42346</v>
      </c>
      <c r="AI4371" s="227">
        <v>39448.839999999997</v>
      </c>
      <c r="AK4371" s="207" t="s">
        <v>18739</v>
      </c>
      <c r="AL4371" s="208">
        <v>55966.99</v>
      </c>
      <c r="AM4371" s="93"/>
      <c r="AN4371" s="93"/>
      <c r="AO4371" s="93"/>
    </row>
    <row r="4372" spans="25:41" x14ac:dyDescent="0.55000000000000004">
      <c r="Y4372" t="s">
        <v>70143</v>
      </c>
      <c r="Z4372">
        <v>250</v>
      </c>
      <c r="AB4372" s="276" t="s">
        <v>52515</v>
      </c>
      <c r="AC4372" s="277">
        <v>121000</v>
      </c>
      <c r="AE4372" s="246" t="s">
        <v>56006</v>
      </c>
      <c r="AF4372" s="247">
        <v>10356.98</v>
      </c>
      <c r="AH4372" s="226" t="s">
        <v>42347</v>
      </c>
      <c r="AI4372" s="227">
        <v>3033.16</v>
      </c>
      <c r="AK4372" s="207" t="s">
        <v>18740</v>
      </c>
      <c r="AL4372" s="208">
        <v>2624.72</v>
      </c>
      <c r="AM4372" s="93"/>
      <c r="AN4372" s="93"/>
      <c r="AO4372" s="93"/>
    </row>
    <row r="4373" spans="25:41" x14ac:dyDescent="0.55000000000000004">
      <c r="Y4373" t="s">
        <v>24172</v>
      </c>
      <c r="Z4373">
        <v>107.7</v>
      </c>
      <c r="AB4373" s="276" t="s">
        <v>70550</v>
      </c>
      <c r="AC4373" s="277">
        <v>6503</v>
      </c>
      <c r="AE4373" s="246" t="s">
        <v>59037</v>
      </c>
      <c r="AF4373" s="247">
        <v>4157.62</v>
      </c>
      <c r="AH4373" s="226" t="s">
        <v>49799</v>
      </c>
      <c r="AI4373" s="227">
        <v>3913.24</v>
      </c>
      <c r="AK4373" s="207" t="s">
        <v>18741</v>
      </c>
      <c r="AL4373" s="208">
        <v>19568.7</v>
      </c>
      <c r="AM4373" s="93"/>
      <c r="AN4373" s="93"/>
      <c r="AO4373" s="93"/>
    </row>
    <row r="4374" spans="25:41" x14ac:dyDescent="0.55000000000000004">
      <c r="Y4374" t="s">
        <v>24175</v>
      </c>
      <c r="Z4374" s="284">
        <v>11750</v>
      </c>
      <c r="AB4374" s="276" t="s">
        <v>70551</v>
      </c>
      <c r="AC4374" s="277">
        <v>497</v>
      </c>
      <c r="AE4374" s="246" t="s">
        <v>62453</v>
      </c>
      <c r="AF4374" s="247">
        <v>32937.660000000003</v>
      </c>
      <c r="AH4374" s="226" t="s">
        <v>49800</v>
      </c>
      <c r="AI4374" s="227">
        <v>299.37</v>
      </c>
      <c r="AK4374" s="207" t="s">
        <v>18742</v>
      </c>
      <c r="AL4374" s="208">
        <v>1697.78</v>
      </c>
      <c r="AM4374" s="93"/>
      <c r="AN4374" s="93"/>
      <c r="AO4374" s="93"/>
    </row>
    <row r="4375" spans="25:41" x14ac:dyDescent="0.55000000000000004">
      <c r="Y4375" t="s">
        <v>24188</v>
      </c>
      <c r="Z4375" s="284">
        <v>5332.5</v>
      </c>
      <c r="AB4375" s="276" t="s">
        <v>63168</v>
      </c>
      <c r="AC4375" s="277">
        <v>435</v>
      </c>
      <c r="AE4375" s="246" t="s">
        <v>61361</v>
      </c>
      <c r="AF4375" s="247">
        <v>9966.9599999999991</v>
      </c>
      <c r="AH4375" s="226" t="s">
        <v>49801</v>
      </c>
      <c r="AI4375" s="227">
        <v>726.19</v>
      </c>
      <c r="AK4375" s="207" t="s">
        <v>18743</v>
      </c>
      <c r="AL4375" s="208">
        <v>4096.18</v>
      </c>
      <c r="AM4375" s="93"/>
      <c r="AN4375" s="93"/>
      <c r="AO4375" s="93"/>
    </row>
    <row r="4376" spans="25:41" x14ac:dyDescent="0.55000000000000004">
      <c r="Y4376" t="s">
        <v>24189</v>
      </c>
      <c r="Z4376">
        <v>407.94</v>
      </c>
      <c r="AB4376" s="276" t="s">
        <v>63169</v>
      </c>
      <c r="AC4376" s="277">
        <v>4490</v>
      </c>
      <c r="AE4376" s="246" t="s">
        <v>62616</v>
      </c>
      <c r="AF4376" s="247">
        <v>282.41000000000003</v>
      </c>
      <c r="AH4376" s="226" t="s">
        <v>52180</v>
      </c>
      <c r="AI4376" s="227">
        <v>547.55999999999995</v>
      </c>
      <c r="AK4376" s="207" t="s">
        <v>18744</v>
      </c>
      <c r="AL4376" s="208">
        <v>265.23</v>
      </c>
      <c r="AM4376" s="93"/>
      <c r="AN4376" s="93"/>
      <c r="AO4376" s="93"/>
    </row>
    <row r="4377" spans="25:41" x14ac:dyDescent="0.55000000000000004">
      <c r="Y4377" t="s">
        <v>24191</v>
      </c>
      <c r="Z4377">
        <v>600</v>
      </c>
      <c r="AB4377" s="276" t="s">
        <v>63170</v>
      </c>
      <c r="AC4377" s="277">
        <v>343.47</v>
      </c>
      <c r="AE4377" s="246" t="s">
        <v>52197</v>
      </c>
      <c r="AF4377" s="247">
        <v>3453.53</v>
      </c>
      <c r="AH4377" s="226" t="s">
        <v>52181</v>
      </c>
      <c r="AI4377" s="227">
        <v>1164.96</v>
      </c>
      <c r="AK4377" s="207" t="s">
        <v>18745</v>
      </c>
      <c r="AL4377" s="208">
        <v>5762.51</v>
      </c>
      <c r="AM4377" s="93"/>
      <c r="AN4377" s="93"/>
      <c r="AO4377" s="93"/>
    </row>
    <row r="4378" spans="25:41" x14ac:dyDescent="0.55000000000000004">
      <c r="Y4378" t="s">
        <v>24192</v>
      </c>
      <c r="Z4378" s="284">
        <v>17497.22</v>
      </c>
      <c r="AB4378" s="276" t="s">
        <v>70552</v>
      </c>
      <c r="AC4378" s="277">
        <v>1662.48</v>
      </c>
      <c r="AE4378" s="246" t="s">
        <v>57371</v>
      </c>
      <c r="AF4378" s="247">
        <v>34551.43</v>
      </c>
      <c r="AH4378" s="226" t="s">
        <v>52182</v>
      </c>
      <c r="AI4378" s="227">
        <v>89.15</v>
      </c>
      <c r="AK4378" s="207" t="s">
        <v>18746</v>
      </c>
      <c r="AL4378" s="208">
        <v>2401.86</v>
      </c>
      <c r="AM4378" s="93"/>
      <c r="AN4378" s="93"/>
      <c r="AO4378" s="93"/>
    </row>
    <row r="4379" spans="25:41" x14ac:dyDescent="0.55000000000000004">
      <c r="Y4379" t="s">
        <v>24267</v>
      </c>
      <c r="Z4379" s="284">
        <v>4275</v>
      </c>
      <c r="AB4379" s="276" t="s">
        <v>67670</v>
      </c>
      <c r="AC4379" s="277">
        <v>264000</v>
      </c>
      <c r="AE4379" s="246" t="s">
        <v>58223</v>
      </c>
      <c r="AF4379" s="247">
        <v>6653.01</v>
      </c>
      <c r="AH4379" s="226" t="s">
        <v>52183</v>
      </c>
      <c r="AI4379" s="227">
        <v>280.76</v>
      </c>
      <c r="AK4379" s="207" t="s">
        <v>18747</v>
      </c>
      <c r="AL4379" s="208">
        <v>3142.59</v>
      </c>
      <c r="AM4379" s="93"/>
      <c r="AN4379" s="93"/>
      <c r="AO4379" s="93"/>
    </row>
    <row r="4380" spans="25:41" x14ac:dyDescent="0.55000000000000004">
      <c r="Y4380" t="s">
        <v>46112</v>
      </c>
      <c r="Z4380" s="284">
        <v>3760.41</v>
      </c>
      <c r="AB4380" s="276" t="s">
        <v>67671</v>
      </c>
      <c r="AC4380" s="277">
        <v>20189.349999999999</v>
      </c>
      <c r="AE4380" s="246" t="s">
        <v>58224</v>
      </c>
      <c r="AF4380" s="247">
        <v>3201.44</v>
      </c>
      <c r="AH4380" s="226" t="s">
        <v>44712</v>
      </c>
      <c r="AI4380" s="227">
        <v>34982</v>
      </c>
      <c r="AK4380" s="207" t="s">
        <v>18748</v>
      </c>
      <c r="AL4380" s="208">
        <v>2760</v>
      </c>
      <c r="AM4380" s="93"/>
      <c r="AN4380" s="93"/>
      <c r="AO4380" s="93"/>
    </row>
    <row r="4381" spans="25:41" x14ac:dyDescent="0.55000000000000004">
      <c r="Y4381" t="s">
        <v>50729</v>
      </c>
      <c r="Z4381" s="284">
        <v>14328</v>
      </c>
      <c r="AB4381" s="276" t="s">
        <v>67672</v>
      </c>
      <c r="AC4381" s="277">
        <v>5293.34</v>
      </c>
      <c r="AE4381" s="246" t="s">
        <v>62617</v>
      </c>
      <c r="AF4381" s="247">
        <v>-78.73</v>
      </c>
      <c r="AH4381" s="226" t="s">
        <v>48808</v>
      </c>
      <c r="AI4381" s="227">
        <v>9320</v>
      </c>
      <c r="AK4381" s="207" t="s">
        <v>18749</v>
      </c>
      <c r="AL4381" s="208">
        <v>15884.4</v>
      </c>
      <c r="AM4381" s="93"/>
      <c r="AN4381" s="93"/>
      <c r="AO4381" s="93"/>
    </row>
    <row r="4382" spans="25:41" x14ac:dyDescent="0.55000000000000004">
      <c r="Y4382" t="s">
        <v>24268</v>
      </c>
      <c r="Z4382" s="284">
        <v>1736.02</v>
      </c>
      <c r="AB4382" s="276" t="s">
        <v>67673</v>
      </c>
      <c r="AC4382" s="277">
        <v>739.87</v>
      </c>
      <c r="AE4382" s="246" t="s">
        <v>61362</v>
      </c>
      <c r="AF4382" s="247">
        <v>392.61</v>
      </c>
      <c r="AH4382" s="226" t="s">
        <v>46837</v>
      </c>
      <c r="AI4382" s="227">
        <v>3265.24</v>
      </c>
      <c r="AK4382" s="207" t="s">
        <v>18750</v>
      </c>
      <c r="AL4382" s="208">
        <v>87794.01</v>
      </c>
      <c r="AM4382" s="93"/>
      <c r="AN4382" s="93"/>
      <c r="AO4382" s="93"/>
    </row>
    <row r="4383" spans="25:41" x14ac:dyDescent="0.55000000000000004">
      <c r="Y4383" t="s">
        <v>50730</v>
      </c>
      <c r="Z4383">
        <v>343.77</v>
      </c>
      <c r="AB4383" s="276" t="s">
        <v>67674</v>
      </c>
      <c r="AC4383" s="277">
        <v>327.49</v>
      </c>
      <c r="AE4383" s="246" t="s">
        <v>64171</v>
      </c>
      <c r="AF4383" s="247">
        <v>17.239999999999998</v>
      </c>
      <c r="AH4383" s="226" t="s">
        <v>34900</v>
      </c>
      <c r="AI4383" s="227">
        <v>57488.56</v>
      </c>
      <c r="AK4383" s="207" t="s">
        <v>18751</v>
      </c>
      <c r="AL4383" s="208">
        <v>23642.93</v>
      </c>
      <c r="AM4383" s="93"/>
      <c r="AN4383" s="93"/>
      <c r="AO4383" s="93"/>
    </row>
    <row r="4384" spans="25:41" x14ac:dyDescent="0.55000000000000004">
      <c r="Y4384" t="s">
        <v>24269</v>
      </c>
      <c r="Z4384">
        <v>416.22</v>
      </c>
      <c r="AB4384" s="276" t="s">
        <v>67675</v>
      </c>
      <c r="AC4384" s="277">
        <v>7604.15</v>
      </c>
      <c r="AE4384" s="246" t="s">
        <v>61363</v>
      </c>
      <c r="AF4384" s="247">
        <v>193.52</v>
      </c>
      <c r="AH4384" s="226" t="s">
        <v>34901</v>
      </c>
      <c r="AI4384" s="227">
        <v>60932</v>
      </c>
      <c r="AK4384" s="207" t="s">
        <v>18752</v>
      </c>
      <c r="AL4384" s="208">
        <v>9700</v>
      </c>
      <c r="AM4384" s="93"/>
      <c r="AN4384" s="93"/>
      <c r="AO4384" s="93"/>
    </row>
    <row r="4385" spans="25:41" x14ac:dyDescent="0.55000000000000004">
      <c r="Y4385" t="s">
        <v>54463</v>
      </c>
      <c r="Z4385" s="284">
        <v>2917.89</v>
      </c>
      <c r="AB4385" s="276" t="s">
        <v>46945</v>
      </c>
      <c r="AC4385" s="277">
        <v>57.29</v>
      </c>
      <c r="AE4385" s="246" t="s">
        <v>64172</v>
      </c>
      <c r="AF4385" s="247">
        <v>1084.8399999999999</v>
      </c>
      <c r="AH4385" s="226" t="s">
        <v>47913</v>
      </c>
      <c r="AI4385" s="227">
        <v>903.9</v>
      </c>
      <c r="AK4385" s="207" t="s">
        <v>18753</v>
      </c>
      <c r="AL4385" s="208">
        <v>72772.460000000006</v>
      </c>
      <c r="AM4385" s="93"/>
      <c r="AN4385" s="93"/>
      <c r="AO4385" s="93"/>
    </row>
    <row r="4386" spans="25:41" x14ac:dyDescent="0.55000000000000004">
      <c r="Y4386" t="s">
        <v>24270</v>
      </c>
      <c r="Z4386">
        <v>44</v>
      </c>
      <c r="AB4386" s="276" t="s">
        <v>56169</v>
      </c>
      <c r="AC4386" s="277">
        <v>4800</v>
      </c>
      <c r="AE4386" s="246" t="s">
        <v>64173</v>
      </c>
      <c r="AF4386" s="247">
        <v>5731.72</v>
      </c>
      <c r="AH4386" s="226" t="s">
        <v>42348</v>
      </c>
      <c r="AI4386" s="227">
        <v>770494.36</v>
      </c>
      <c r="AK4386" s="207" t="s">
        <v>18754</v>
      </c>
      <c r="AL4386" s="208">
        <v>9134.01</v>
      </c>
      <c r="AM4386" s="93"/>
      <c r="AN4386" s="93"/>
      <c r="AO4386" s="93"/>
    </row>
    <row r="4387" spans="25:41" x14ac:dyDescent="0.55000000000000004">
      <c r="Y4387" t="s">
        <v>54464</v>
      </c>
      <c r="Z4387">
        <v>82</v>
      </c>
      <c r="AB4387" s="276" t="s">
        <v>61412</v>
      </c>
      <c r="AC4387" s="277">
        <v>6400</v>
      </c>
      <c r="AE4387" s="246" t="s">
        <v>64174</v>
      </c>
      <c r="AF4387" s="247">
        <v>1135.8399999999999</v>
      </c>
      <c r="AH4387" s="226" t="s">
        <v>40218</v>
      </c>
      <c r="AI4387" s="227">
        <v>11277.36</v>
      </c>
      <c r="AK4387" s="207" t="s">
        <v>18755</v>
      </c>
      <c r="AL4387" s="208">
        <v>1950</v>
      </c>
      <c r="AM4387" s="93"/>
      <c r="AN4387" s="93"/>
      <c r="AO4387" s="93"/>
    </row>
    <row r="4388" spans="25:41" x14ac:dyDescent="0.55000000000000004">
      <c r="Y4388" t="s">
        <v>54465</v>
      </c>
      <c r="Z4388">
        <v>149.31</v>
      </c>
      <c r="AB4388" s="276" t="s">
        <v>40324</v>
      </c>
      <c r="AC4388" s="277">
        <v>40099.17</v>
      </c>
      <c r="AE4388" s="246" t="s">
        <v>63655</v>
      </c>
      <c r="AF4388" s="247">
        <v>612.4</v>
      </c>
      <c r="AH4388" s="226" t="s">
        <v>34902</v>
      </c>
      <c r="AI4388" s="227">
        <v>69131.899999999994</v>
      </c>
      <c r="AK4388" s="207" t="s">
        <v>18756</v>
      </c>
      <c r="AL4388" s="208">
        <v>115793.17</v>
      </c>
      <c r="AM4388" s="93"/>
      <c r="AN4388" s="93"/>
      <c r="AO4388" s="93"/>
    </row>
    <row r="4389" spans="25:41" x14ac:dyDescent="0.55000000000000004">
      <c r="Y4389" t="s">
        <v>54466</v>
      </c>
      <c r="Z4389">
        <v>14.33</v>
      </c>
      <c r="AB4389" s="276" t="s">
        <v>35070</v>
      </c>
      <c r="AC4389" s="277">
        <v>17624</v>
      </c>
      <c r="AE4389" s="246" t="s">
        <v>63656</v>
      </c>
      <c r="AF4389" s="247">
        <v>655.19000000000005</v>
      </c>
      <c r="AH4389" s="226" t="s">
        <v>34903</v>
      </c>
      <c r="AI4389" s="227">
        <v>32961.22</v>
      </c>
      <c r="AK4389" s="207" t="s">
        <v>18757</v>
      </c>
      <c r="AL4389" s="208">
        <v>15683</v>
      </c>
      <c r="AM4389" s="93"/>
      <c r="AN4389" s="93"/>
      <c r="AO4389" s="93"/>
    </row>
    <row r="4390" spans="25:41" x14ac:dyDescent="0.55000000000000004">
      <c r="Y4390" t="s">
        <v>24271</v>
      </c>
      <c r="Z4390" s="284">
        <v>24268.49</v>
      </c>
      <c r="AB4390" s="276" t="s">
        <v>44929</v>
      </c>
      <c r="AC4390" s="277">
        <v>6840</v>
      </c>
      <c r="AE4390" s="246" t="s">
        <v>63657</v>
      </c>
      <c r="AF4390" s="247">
        <v>2098.4</v>
      </c>
      <c r="AH4390" s="226" t="s">
        <v>34904</v>
      </c>
      <c r="AI4390" s="227">
        <v>7270.72</v>
      </c>
      <c r="AK4390" s="207" t="s">
        <v>18758</v>
      </c>
      <c r="AL4390" s="208">
        <v>43674.32</v>
      </c>
      <c r="AM4390" s="93"/>
      <c r="AN4390" s="93"/>
      <c r="AO4390" s="93"/>
    </row>
    <row r="4391" spans="25:41" x14ac:dyDescent="0.55000000000000004">
      <c r="Y4391" t="s">
        <v>60939</v>
      </c>
      <c r="Z4391" s="284">
        <v>34500</v>
      </c>
      <c r="AB4391" s="276" t="s">
        <v>59079</v>
      </c>
      <c r="AC4391" s="277">
        <v>165447.54</v>
      </c>
      <c r="AE4391" s="246" t="s">
        <v>61091</v>
      </c>
      <c r="AF4391" s="247">
        <v>39250</v>
      </c>
      <c r="AH4391" s="226" t="s">
        <v>46838</v>
      </c>
      <c r="AI4391" s="227">
        <v>245025.66</v>
      </c>
      <c r="AK4391" s="207" t="s">
        <v>18759</v>
      </c>
      <c r="AL4391" s="208">
        <v>6044.14</v>
      </c>
      <c r="AM4391" s="93"/>
      <c r="AN4391" s="93"/>
      <c r="AO4391" s="93"/>
    </row>
    <row r="4392" spans="25:41" x14ac:dyDescent="0.55000000000000004">
      <c r="Y4392" t="s">
        <v>24274</v>
      </c>
      <c r="Z4392">
        <v>922.94</v>
      </c>
      <c r="AB4392" s="276" t="s">
        <v>56170</v>
      </c>
      <c r="AC4392" s="277">
        <v>175220.73</v>
      </c>
      <c r="AE4392" s="246" t="s">
        <v>64175</v>
      </c>
      <c r="AF4392" s="247">
        <v>2398.6999999999998</v>
      </c>
      <c r="AH4392" s="226" t="s">
        <v>34905</v>
      </c>
      <c r="AI4392" s="227">
        <v>6831.67</v>
      </c>
      <c r="AK4392" s="207" t="s">
        <v>18760</v>
      </c>
      <c r="AL4392" s="208">
        <v>100</v>
      </c>
      <c r="AM4392" s="93"/>
      <c r="AN4392" s="93"/>
      <c r="AO4392" s="93"/>
    </row>
    <row r="4393" spans="25:41" x14ac:dyDescent="0.55000000000000004">
      <c r="Y4393" t="s">
        <v>24275</v>
      </c>
      <c r="Z4393" s="284">
        <v>16215.06</v>
      </c>
      <c r="AB4393" s="276" t="s">
        <v>35071</v>
      </c>
      <c r="AC4393" s="277">
        <v>239385.46</v>
      </c>
      <c r="AE4393" s="246" t="s">
        <v>64176</v>
      </c>
      <c r="AF4393" s="247">
        <v>2007.72</v>
      </c>
      <c r="AH4393" s="226" t="s">
        <v>18780</v>
      </c>
      <c r="AI4393" s="227">
        <v>1409.68</v>
      </c>
      <c r="AK4393" s="207" t="s">
        <v>18761</v>
      </c>
      <c r="AL4393" s="208">
        <v>47952.5</v>
      </c>
      <c r="AM4393" s="93"/>
      <c r="AN4393" s="93"/>
      <c r="AO4393" s="93"/>
    </row>
    <row r="4394" spans="25:41" x14ac:dyDescent="0.55000000000000004">
      <c r="Y4394" t="s">
        <v>24276</v>
      </c>
      <c r="Z4394" s="284">
        <v>6850.61</v>
      </c>
      <c r="AB4394" s="276" t="s">
        <v>39179</v>
      </c>
      <c r="AC4394" s="277">
        <v>142835.07999999999</v>
      </c>
      <c r="AE4394" s="246" t="s">
        <v>60328</v>
      </c>
      <c r="AF4394" s="247">
        <v>13400</v>
      </c>
      <c r="AH4394" s="226" t="s">
        <v>40219</v>
      </c>
      <c r="AI4394" s="227">
        <v>293887.89</v>
      </c>
      <c r="AK4394" s="207" t="s">
        <v>18762</v>
      </c>
      <c r="AL4394" s="208">
        <v>12073.34</v>
      </c>
      <c r="AM4394" s="93"/>
      <c r="AN4394" s="93"/>
      <c r="AO4394" s="93"/>
    </row>
    <row r="4395" spans="25:41" x14ac:dyDescent="0.55000000000000004">
      <c r="Y4395" t="s">
        <v>24277</v>
      </c>
      <c r="Z4395" s="284">
        <v>21631.51</v>
      </c>
      <c r="AB4395" s="276" t="s">
        <v>35072</v>
      </c>
      <c r="AC4395" s="277">
        <v>54102.98</v>
      </c>
      <c r="AE4395" s="246" t="s">
        <v>60329</v>
      </c>
      <c r="AF4395" s="247">
        <v>52612.81</v>
      </c>
      <c r="AH4395" s="226" t="s">
        <v>48809</v>
      </c>
      <c r="AI4395" s="227">
        <v>1518.61</v>
      </c>
      <c r="AK4395" s="207" t="s">
        <v>18763</v>
      </c>
      <c r="AL4395" s="208">
        <v>25040.81</v>
      </c>
      <c r="AM4395" s="93"/>
      <c r="AN4395" s="93"/>
      <c r="AO4395" s="93"/>
    </row>
    <row r="4396" spans="25:41" x14ac:dyDescent="0.55000000000000004">
      <c r="Y4396" t="s">
        <v>24326</v>
      </c>
      <c r="Z4396" s="284">
        <v>11254.56</v>
      </c>
      <c r="AB4396" s="276" t="s">
        <v>57459</v>
      </c>
      <c r="AC4396" s="277">
        <v>8506.99</v>
      </c>
      <c r="AE4396" s="246" t="s">
        <v>60330</v>
      </c>
      <c r="AF4396" s="247">
        <v>5049.87</v>
      </c>
      <c r="AH4396" s="226" t="s">
        <v>46839</v>
      </c>
      <c r="AI4396" s="227">
        <v>898.6</v>
      </c>
      <c r="AK4396" s="207" t="s">
        <v>18764</v>
      </c>
      <c r="AL4396" s="208">
        <v>9032.33</v>
      </c>
      <c r="AM4396" s="93"/>
      <c r="AN4396" s="93"/>
      <c r="AO4396" s="93"/>
    </row>
    <row r="4397" spans="25:41" x14ac:dyDescent="0.55000000000000004">
      <c r="Y4397" t="s">
        <v>62899</v>
      </c>
      <c r="Z4397">
        <v>462.68</v>
      </c>
      <c r="AB4397" s="276" t="s">
        <v>35073</v>
      </c>
      <c r="AC4397" s="277">
        <v>110173.57</v>
      </c>
      <c r="AE4397" s="246" t="s">
        <v>60331</v>
      </c>
      <c r="AF4397" s="247">
        <v>16173.18</v>
      </c>
      <c r="AH4397" s="226" t="s">
        <v>49802</v>
      </c>
      <c r="AI4397" s="227">
        <v>1617.96</v>
      </c>
      <c r="AK4397" s="207" t="s">
        <v>18765</v>
      </c>
      <c r="AL4397" s="208">
        <v>436737.89</v>
      </c>
      <c r="AM4397" s="93"/>
      <c r="AN4397" s="93"/>
      <c r="AO4397" s="93"/>
    </row>
    <row r="4398" spans="25:41" x14ac:dyDescent="0.55000000000000004">
      <c r="Y4398" t="s">
        <v>24373</v>
      </c>
      <c r="Z4398" s="284">
        <v>16730.18</v>
      </c>
      <c r="AB4398" s="276" t="s">
        <v>67676</v>
      </c>
      <c r="AC4398" s="277">
        <v>5092.22</v>
      </c>
      <c r="AE4398" s="246" t="s">
        <v>61364</v>
      </c>
      <c r="AF4398" s="247">
        <v>29115.42</v>
      </c>
      <c r="AH4398" s="226" t="s">
        <v>49803</v>
      </c>
      <c r="AI4398" s="227">
        <v>11.21</v>
      </c>
      <c r="AK4398" s="207" t="s">
        <v>18766</v>
      </c>
      <c r="AL4398" s="208">
        <v>27286</v>
      </c>
      <c r="AM4398" s="93"/>
      <c r="AN4398" s="93"/>
      <c r="AO4398" s="93"/>
    </row>
    <row r="4399" spans="25:41" x14ac:dyDescent="0.55000000000000004">
      <c r="Y4399" t="s">
        <v>24374</v>
      </c>
      <c r="Z4399" s="284">
        <v>9200</v>
      </c>
      <c r="AB4399" s="276" t="s">
        <v>33613</v>
      </c>
      <c r="AC4399" s="277">
        <v>15489.15</v>
      </c>
      <c r="AE4399" s="246" t="s">
        <v>59404</v>
      </c>
      <c r="AF4399" s="247">
        <v>59230.16</v>
      </c>
      <c r="AH4399" s="226" t="s">
        <v>49804</v>
      </c>
      <c r="AI4399" s="227">
        <v>124.62</v>
      </c>
      <c r="AK4399" s="207" t="s">
        <v>18767</v>
      </c>
      <c r="AL4399" s="208">
        <v>8582.81</v>
      </c>
      <c r="AM4399" s="93"/>
      <c r="AN4399" s="93"/>
      <c r="AO4399" s="93"/>
    </row>
    <row r="4400" spans="25:41" x14ac:dyDescent="0.55000000000000004">
      <c r="Y4400" t="s">
        <v>54469</v>
      </c>
      <c r="Z4400" s="284">
        <v>63441.52</v>
      </c>
      <c r="AB4400" s="276" t="s">
        <v>20756</v>
      </c>
      <c r="AC4400" s="277">
        <v>51058</v>
      </c>
      <c r="AE4400" s="246" t="s">
        <v>60332</v>
      </c>
      <c r="AF4400" s="247">
        <v>12580.44</v>
      </c>
      <c r="AH4400" s="226" t="s">
        <v>49805</v>
      </c>
      <c r="AI4400" s="227">
        <v>3611.25</v>
      </c>
      <c r="AK4400" s="207" t="s">
        <v>18768</v>
      </c>
      <c r="AL4400" s="208">
        <v>2743.94</v>
      </c>
      <c r="AM4400" s="93"/>
      <c r="AN4400" s="93"/>
      <c r="AO4400" s="93"/>
    </row>
    <row r="4401" spans="25:41" x14ac:dyDescent="0.55000000000000004">
      <c r="Y4401" t="s">
        <v>24429</v>
      </c>
      <c r="Z4401" s="284">
        <v>6469.12</v>
      </c>
      <c r="AB4401" s="276" t="s">
        <v>36299</v>
      </c>
      <c r="AC4401" s="277">
        <v>77069.240000000005</v>
      </c>
      <c r="AE4401" s="246" t="s">
        <v>49817</v>
      </c>
      <c r="AF4401" s="247">
        <v>56257.22</v>
      </c>
      <c r="AH4401" s="226" t="s">
        <v>52184</v>
      </c>
      <c r="AI4401" s="227">
        <v>61548.14</v>
      </c>
      <c r="AK4401" s="207" t="s">
        <v>18769</v>
      </c>
      <c r="AL4401" s="208">
        <v>1860.76</v>
      </c>
      <c r="AM4401" s="93"/>
      <c r="AN4401" s="93"/>
      <c r="AO4401" s="93"/>
    </row>
    <row r="4402" spans="25:41" x14ac:dyDescent="0.55000000000000004">
      <c r="Y4402" t="s">
        <v>70144</v>
      </c>
      <c r="Z4402" s="284">
        <v>34917.910000000003</v>
      </c>
      <c r="AB4402" s="276" t="s">
        <v>69730</v>
      </c>
      <c r="AC4402" s="277">
        <v>29755</v>
      </c>
      <c r="AE4402" s="246" t="s">
        <v>49818</v>
      </c>
      <c r="AF4402" s="247">
        <v>5143.0600000000004</v>
      </c>
      <c r="AH4402" s="226" t="s">
        <v>44713</v>
      </c>
      <c r="AI4402" s="227">
        <v>425477</v>
      </c>
      <c r="AK4402" s="207" t="s">
        <v>18770</v>
      </c>
      <c r="AL4402" s="208">
        <v>38597.519999999997</v>
      </c>
      <c r="AM4402" s="93"/>
      <c r="AN4402" s="93"/>
      <c r="AO4402" s="93"/>
    </row>
    <row r="4403" spans="25:41" x14ac:dyDescent="0.55000000000000004">
      <c r="Y4403" t="s">
        <v>24430</v>
      </c>
      <c r="Z4403" s="284">
        <v>17890.25</v>
      </c>
      <c r="AB4403" s="276" t="s">
        <v>69731</v>
      </c>
      <c r="AC4403" s="277">
        <v>2275</v>
      </c>
      <c r="AE4403" s="246" t="s">
        <v>62618</v>
      </c>
      <c r="AF4403" s="247">
        <v>-2009.92</v>
      </c>
      <c r="AH4403" s="226" t="s">
        <v>44714</v>
      </c>
      <c r="AI4403" s="227">
        <v>32827</v>
      </c>
      <c r="AK4403" s="207" t="s">
        <v>18771</v>
      </c>
      <c r="AL4403" s="208">
        <v>193036.57</v>
      </c>
      <c r="AM4403" s="93"/>
      <c r="AN4403" s="93"/>
      <c r="AO4403" s="93"/>
    </row>
    <row r="4404" spans="25:41" x14ac:dyDescent="0.55000000000000004">
      <c r="Y4404" t="s">
        <v>24431</v>
      </c>
      <c r="Z4404" s="284">
        <v>9388</v>
      </c>
      <c r="AB4404" s="276" t="s">
        <v>52519</v>
      </c>
      <c r="AC4404" s="277">
        <v>87765.06</v>
      </c>
      <c r="AE4404" s="246" t="s">
        <v>49819</v>
      </c>
      <c r="AF4404" s="247">
        <v>694.1</v>
      </c>
      <c r="AH4404" s="226" t="s">
        <v>44715</v>
      </c>
      <c r="AI4404" s="227">
        <v>1735281.95</v>
      </c>
      <c r="AK4404" s="207" t="s">
        <v>18772</v>
      </c>
      <c r="AL4404" s="208">
        <v>4331.97</v>
      </c>
      <c r="AM4404" s="93"/>
      <c r="AN4404" s="93"/>
      <c r="AO4404" s="93"/>
    </row>
    <row r="4405" spans="25:41" x14ac:dyDescent="0.55000000000000004">
      <c r="Y4405" t="s">
        <v>54471</v>
      </c>
      <c r="Z4405" s="284">
        <v>28635.48</v>
      </c>
      <c r="AB4405" s="276" t="s">
        <v>52520</v>
      </c>
      <c r="AC4405" s="277">
        <v>33056.49</v>
      </c>
      <c r="AE4405" s="246" t="s">
        <v>62619</v>
      </c>
      <c r="AF4405" s="247">
        <v>-694.1</v>
      </c>
      <c r="AH4405" s="226" t="s">
        <v>44716</v>
      </c>
      <c r="AI4405" s="227">
        <v>132688.69</v>
      </c>
      <c r="AK4405" s="207" t="s">
        <v>18773</v>
      </c>
      <c r="AL4405" s="208">
        <v>32143.5</v>
      </c>
      <c r="AM4405" s="93"/>
      <c r="AN4405" s="93"/>
      <c r="AO4405" s="93"/>
    </row>
    <row r="4406" spans="25:41" x14ac:dyDescent="0.55000000000000004">
      <c r="Y4406" t="s">
        <v>61697</v>
      </c>
      <c r="Z4406" s="284">
        <v>2640</v>
      </c>
      <c r="AB4406" s="276" t="s">
        <v>52521</v>
      </c>
      <c r="AC4406" s="277">
        <v>8764.74</v>
      </c>
      <c r="AE4406" s="246" t="s">
        <v>64177</v>
      </c>
      <c r="AF4406" s="247">
        <v>1890</v>
      </c>
      <c r="AH4406" s="226" t="s">
        <v>18862</v>
      </c>
      <c r="AI4406" s="227">
        <v>4168.33</v>
      </c>
      <c r="AK4406" s="207" t="s">
        <v>18774</v>
      </c>
      <c r="AL4406" s="208">
        <v>4385.6400000000003</v>
      </c>
      <c r="AM4406" s="93"/>
      <c r="AN4406" s="93"/>
      <c r="AO4406" s="93"/>
    </row>
    <row r="4407" spans="25:41" x14ac:dyDescent="0.55000000000000004">
      <c r="Y4407" t="s">
        <v>24432</v>
      </c>
      <c r="Z4407" s="284">
        <v>161152.04</v>
      </c>
      <c r="AB4407" s="276" t="s">
        <v>52522</v>
      </c>
      <c r="AC4407" s="277">
        <v>23003.759999999998</v>
      </c>
      <c r="AE4407" s="246" t="s">
        <v>64178</v>
      </c>
      <c r="AF4407" s="247">
        <v>607</v>
      </c>
      <c r="AH4407" s="226" t="s">
        <v>18864</v>
      </c>
      <c r="AI4407" s="227">
        <v>235839.98</v>
      </c>
      <c r="AK4407" s="207" t="s">
        <v>18775</v>
      </c>
      <c r="AL4407" s="208">
        <v>3377.21</v>
      </c>
      <c r="AM4407" s="93"/>
      <c r="AN4407" s="93"/>
      <c r="AO4407" s="93"/>
    </row>
    <row r="4408" spans="25:41" x14ac:dyDescent="0.55000000000000004">
      <c r="Y4408" t="s">
        <v>24433</v>
      </c>
      <c r="Z4408" s="284">
        <v>145248.07</v>
      </c>
      <c r="AB4408" s="276" t="s">
        <v>67677</v>
      </c>
      <c r="AC4408" s="277">
        <v>7646.58</v>
      </c>
      <c r="AE4408" s="246" t="s">
        <v>64179</v>
      </c>
      <c r="AF4408" s="247">
        <v>-380.9</v>
      </c>
      <c r="AH4408" s="226" t="s">
        <v>49806</v>
      </c>
      <c r="AI4408" s="227">
        <v>96770.8</v>
      </c>
      <c r="AK4408" s="207" t="s">
        <v>18776</v>
      </c>
      <c r="AL4408" s="208">
        <v>6317.41</v>
      </c>
      <c r="AM4408" s="93"/>
      <c r="AN4408" s="93"/>
      <c r="AO4408" s="93"/>
    </row>
    <row r="4409" spans="25:41" x14ac:dyDescent="0.55000000000000004">
      <c r="Y4409" t="s">
        <v>24434</v>
      </c>
      <c r="Z4409" s="284">
        <v>263532.95</v>
      </c>
      <c r="AB4409" s="276" t="s">
        <v>69732</v>
      </c>
      <c r="AC4409" s="277">
        <v>108.18</v>
      </c>
      <c r="AE4409" s="246" t="s">
        <v>64180</v>
      </c>
      <c r="AF4409" s="247">
        <v>380.9</v>
      </c>
      <c r="AH4409" s="226" t="s">
        <v>42349</v>
      </c>
      <c r="AI4409" s="227">
        <v>18328.52</v>
      </c>
      <c r="AK4409" s="207" t="s">
        <v>18777</v>
      </c>
      <c r="AL4409" s="208">
        <v>2741.25</v>
      </c>
      <c r="AM4409" s="93"/>
      <c r="AN4409" s="93"/>
      <c r="AO4409" s="93"/>
    </row>
    <row r="4410" spans="25:41" x14ac:dyDescent="0.55000000000000004">
      <c r="Y4410" t="s">
        <v>71818</v>
      </c>
      <c r="Z4410" s="284">
        <v>84368.45</v>
      </c>
      <c r="AB4410" s="276" t="s">
        <v>69733</v>
      </c>
      <c r="AC4410" s="277">
        <v>7.5</v>
      </c>
      <c r="AE4410" s="246" t="s">
        <v>61365</v>
      </c>
      <c r="AF4410" s="247">
        <v>20878.02</v>
      </c>
      <c r="AH4410" s="226" t="s">
        <v>18865</v>
      </c>
      <c r="AI4410" s="227">
        <v>27677.49</v>
      </c>
      <c r="AK4410" s="207" t="s">
        <v>18778</v>
      </c>
      <c r="AL4410" s="208">
        <v>525</v>
      </c>
      <c r="AM4410" s="93"/>
      <c r="AN4410" s="93"/>
      <c r="AO4410" s="93"/>
    </row>
    <row r="4411" spans="25:41" x14ac:dyDescent="0.55000000000000004">
      <c r="Y4411" t="s">
        <v>24558</v>
      </c>
      <c r="Z4411" s="284">
        <v>7710.51</v>
      </c>
      <c r="AB4411" s="276" t="s">
        <v>48907</v>
      </c>
      <c r="AC4411" s="277">
        <v>3230</v>
      </c>
      <c r="AE4411" s="246" t="s">
        <v>61366</v>
      </c>
      <c r="AF4411" s="247">
        <v>1583.34</v>
      </c>
      <c r="AH4411" s="226" t="s">
        <v>18866</v>
      </c>
      <c r="AI4411" s="227">
        <v>54085.24</v>
      </c>
      <c r="AK4411" s="207" t="s">
        <v>18779</v>
      </c>
      <c r="AL4411" s="208">
        <v>21837.16</v>
      </c>
      <c r="AM4411" s="93"/>
      <c r="AN4411" s="93"/>
      <c r="AO4411" s="93"/>
    </row>
    <row r="4412" spans="25:41" x14ac:dyDescent="0.55000000000000004">
      <c r="Y4412" t="s">
        <v>24573</v>
      </c>
      <c r="Z4412" s="284">
        <v>2244.4699999999998</v>
      </c>
      <c r="AB4412" s="276" t="s">
        <v>48908</v>
      </c>
      <c r="AC4412" s="277">
        <v>53869.38</v>
      </c>
      <c r="AE4412" s="246" t="s">
        <v>61367</v>
      </c>
      <c r="AF4412" s="247">
        <v>5115.12</v>
      </c>
      <c r="AH4412" s="226" t="s">
        <v>18867</v>
      </c>
      <c r="AI4412" s="227">
        <v>49082.080000000002</v>
      </c>
      <c r="AK4412" s="207" t="s">
        <v>18780</v>
      </c>
      <c r="AL4412" s="208">
        <v>66185.740000000005</v>
      </c>
      <c r="AM4412" s="93"/>
      <c r="AN4412" s="93"/>
      <c r="AO4412" s="93"/>
    </row>
    <row r="4413" spans="25:41" x14ac:dyDescent="0.55000000000000004">
      <c r="Y4413" t="s">
        <v>33907</v>
      </c>
      <c r="Z4413">
        <v>337.27</v>
      </c>
      <c r="AB4413" s="276" t="s">
        <v>55142</v>
      </c>
      <c r="AC4413" s="277">
        <v>22524.47</v>
      </c>
      <c r="AE4413" s="246" t="s">
        <v>18954</v>
      </c>
      <c r="AF4413" s="247">
        <v>81365.64</v>
      </c>
      <c r="AH4413" s="226" t="s">
        <v>49807</v>
      </c>
      <c r="AI4413" s="227">
        <v>26507.09</v>
      </c>
      <c r="AK4413" s="207" t="s">
        <v>18781</v>
      </c>
      <c r="AL4413" s="208">
        <v>48297.52</v>
      </c>
      <c r="AM4413" s="93"/>
      <c r="AN4413" s="93"/>
      <c r="AO4413" s="93"/>
    </row>
    <row r="4414" spans="25:41" x14ac:dyDescent="0.55000000000000004">
      <c r="Y4414" t="s">
        <v>71819</v>
      </c>
      <c r="Z4414" s="284">
        <v>1150</v>
      </c>
      <c r="AB4414" s="276" t="s">
        <v>67678</v>
      </c>
      <c r="AC4414" s="277">
        <v>2270</v>
      </c>
      <c r="AE4414" s="246" t="s">
        <v>57372</v>
      </c>
      <c r="AF4414" s="247">
        <v>19494.939999999999</v>
      </c>
      <c r="AH4414" s="226" t="s">
        <v>36197</v>
      </c>
      <c r="AI4414" s="227">
        <v>1202.8800000000001</v>
      </c>
      <c r="AK4414" s="207" t="s">
        <v>18782</v>
      </c>
      <c r="AL4414" s="208">
        <v>72772.460000000006</v>
      </c>
      <c r="AM4414" s="93"/>
      <c r="AN4414" s="93"/>
      <c r="AO4414" s="93"/>
    </row>
    <row r="4415" spans="25:41" x14ac:dyDescent="0.55000000000000004">
      <c r="Y4415" t="s">
        <v>24765</v>
      </c>
      <c r="Z4415" s="284">
        <v>5200</v>
      </c>
      <c r="AB4415" s="276" t="s">
        <v>52523</v>
      </c>
      <c r="AC4415" s="277">
        <v>989.36</v>
      </c>
      <c r="AE4415" s="246" t="s">
        <v>18955</v>
      </c>
      <c r="AF4415" s="247">
        <v>2398.7199999999998</v>
      </c>
      <c r="AH4415" s="226" t="s">
        <v>49808</v>
      </c>
      <c r="AI4415" s="227">
        <v>73953.22</v>
      </c>
      <c r="AK4415" s="207" t="s">
        <v>18783</v>
      </c>
      <c r="AL4415" s="208">
        <v>193036.57</v>
      </c>
      <c r="AM4415" s="93"/>
      <c r="AN4415" s="93"/>
      <c r="AO4415" s="93"/>
    </row>
    <row r="4416" spans="25:41" x14ac:dyDescent="0.55000000000000004">
      <c r="Y4416" t="s">
        <v>24767</v>
      </c>
      <c r="Z4416" s="284">
        <v>1704.79</v>
      </c>
      <c r="AB4416" s="276" t="s">
        <v>33633</v>
      </c>
      <c r="AC4416" s="277">
        <v>12416.66</v>
      </c>
      <c r="AE4416" s="246" t="s">
        <v>18956</v>
      </c>
      <c r="AF4416" s="247">
        <v>500441.23</v>
      </c>
      <c r="AH4416" s="226" t="s">
        <v>49809</v>
      </c>
      <c r="AI4416" s="227">
        <v>60000</v>
      </c>
      <c r="AK4416" s="207" t="s">
        <v>18784</v>
      </c>
      <c r="AL4416" s="208">
        <v>40751.980000000003</v>
      </c>
      <c r="AM4416" s="93"/>
      <c r="AN4416" s="93"/>
      <c r="AO4416" s="93"/>
    </row>
    <row r="4417" spans="25:41" x14ac:dyDescent="0.55000000000000004">
      <c r="Y4417" t="s">
        <v>24769</v>
      </c>
      <c r="Z4417" s="284">
        <v>14380.91</v>
      </c>
      <c r="AB4417" s="276" t="s">
        <v>33634</v>
      </c>
      <c r="AC4417" s="277">
        <v>506892.2</v>
      </c>
      <c r="AE4417" s="246" t="s">
        <v>18960</v>
      </c>
      <c r="AF4417" s="247">
        <v>90.45</v>
      </c>
      <c r="AH4417" s="226" t="s">
        <v>49810</v>
      </c>
      <c r="AI4417" s="227">
        <v>30000</v>
      </c>
      <c r="AK4417" s="207" t="s">
        <v>18785</v>
      </c>
      <c r="AL4417" s="208">
        <v>56</v>
      </c>
      <c r="AM4417" s="93"/>
      <c r="AN4417" s="93"/>
      <c r="AO4417" s="93"/>
    </row>
    <row r="4418" spans="25:41" x14ac:dyDescent="0.55000000000000004">
      <c r="Y4418" t="s">
        <v>24903</v>
      </c>
      <c r="Z4418" s="284">
        <v>69682.78</v>
      </c>
      <c r="AB4418" s="276" t="s">
        <v>33635</v>
      </c>
      <c r="AC4418" s="277">
        <v>38844.51</v>
      </c>
      <c r="AE4418" s="246" t="s">
        <v>18961</v>
      </c>
      <c r="AF4418" s="247">
        <v>2710.38</v>
      </c>
      <c r="AH4418" s="226" t="s">
        <v>18868</v>
      </c>
      <c r="AI4418" s="227">
        <v>35668.730000000003</v>
      </c>
      <c r="AK4418" s="207" t="s">
        <v>18786</v>
      </c>
      <c r="AL4418" s="208">
        <v>34768.22</v>
      </c>
      <c r="AM4418" s="93"/>
      <c r="AN4418" s="93"/>
      <c r="AO4418" s="93"/>
    </row>
    <row r="4419" spans="25:41" x14ac:dyDescent="0.55000000000000004">
      <c r="Y4419" t="s">
        <v>47565</v>
      </c>
      <c r="Z4419" s="284">
        <v>29675.62</v>
      </c>
      <c r="AB4419" s="276" t="s">
        <v>33636</v>
      </c>
      <c r="AC4419" s="277">
        <v>27680.53</v>
      </c>
      <c r="AE4419" s="246" t="s">
        <v>52198</v>
      </c>
      <c r="AF4419" s="247">
        <v>136351.17000000001</v>
      </c>
      <c r="AH4419" s="226" t="s">
        <v>18869</v>
      </c>
      <c r="AI4419" s="227">
        <v>459811.7</v>
      </c>
      <c r="AK4419" s="207" t="s">
        <v>18787</v>
      </c>
      <c r="AL4419" s="208">
        <v>12968.45</v>
      </c>
      <c r="AM4419" s="93"/>
      <c r="AN4419" s="93"/>
      <c r="AO4419" s="93"/>
    </row>
    <row r="4420" spans="25:41" x14ac:dyDescent="0.55000000000000004">
      <c r="Y4420" t="s">
        <v>47566</v>
      </c>
      <c r="Z4420" s="284">
        <v>4339.13</v>
      </c>
      <c r="AB4420" s="276" t="s">
        <v>61999</v>
      </c>
      <c r="AC4420" s="277">
        <v>3019.04</v>
      </c>
      <c r="AE4420" s="246" t="s">
        <v>52199</v>
      </c>
      <c r="AF4420" s="247">
        <v>10430.86</v>
      </c>
      <c r="AH4420" s="226" t="s">
        <v>18870</v>
      </c>
      <c r="AI4420" s="227">
        <v>50582.28</v>
      </c>
      <c r="AK4420" s="207" t="s">
        <v>18788</v>
      </c>
      <c r="AL4420" s="208">
        <v>3377.21</v>
      </c>
      <c r="AM4420" s="93"/>
      <c r="AN4420" s="93"/>
      <c r="AO4420" s="93"/>
    </row>
    <row r="4421" spans="25:41" x14ac:dyDescent="0.55000000000000004">
      <c r="Y4421" t="s">
        <v>49397</v>
      </c>
      <c r="Z4421">
        <v>171.03</v>
      </c>
      <c r="AB4421" s="276" t="s">
        <v>62000</v>
      </c>
      <c r="AC4421" s="277">
        <v>230.96</v>
      </c>
      <c r="AE4421" s="246" t="s">
        <v>52200</v>
      </c>
      <c r="AF4421" s="247">
        <v>32634.27</v>
      </c>
      <c r="AH4421" s="226" t="s">
        <v>49811</v>
      </c>
      <c r="AI4421" s="227">
        <v>70058.649999999994</v>
      </c>
      <c r="AK4421" s="207" t="s">
        <v>18789</v>
      </c>
      <c r="AL4421" s="208">
        <v>6317.41</v>
      </c>
      <c r="AM4421" s="93"/>
      <c r="AN4421" s="93"/>
      <c r="AO4421" s="93"/>
    </row>
    <row r="4422" spans="25:41" x14ac:dyDescent="0.55000000000000004">
      <c r="Y4422" t="s">
        <v>13976</v>
      </c>
      <c r="Z4422" s="284">
        <v>8205.81</v>
      </c>
      <c r="AB4422" s="276" t="s">
        <v>64332</v>
      </c>
      <c r="AC4422" s="277">
        <v>923.36</v>
      </c>
      <c r="AE4422" s="246" t="s">
        <v>56007</v>
      </c>
      <c r="AF4422" s="247">
        <v>299.86</v>
      </c>
      <c r="AH4422" s="226" t="s">
        <v>40220</v>
      </c>
      <c r="AI4422" s="227">
        <v>151672.03</v>
      </c>
      <c r="AK4422" s="207" t="s">
        <v>18790</v>
      </c>
      <c r="AL4422" s="208">
        <v>2741.25</v>
      </c>
      <c r="AM4422" s="93"/>
      <c r="AN4422" s="93"/>
      <c r="AO4422" s="93"/>
    </row>
    <row r="4423" spans="25:41" x14ac:dyDescent="0.55000000000000004">
      <c r="Y4423" t="s">
        <v>25043</v>
      </c>
      <c r="Z4423">
        <v>541</v>
      </c>
      <c r="AB4423" s="276" t="s">
        <v>64333</v>
      </c>
      <c r="AC4423" s="277">
        <v>70.64</v>
      </c>
      <c r="AE4423" s="246" t="s">
        <v>36211</v>
      </c>
      <c r="AF4423" s="247">
        <v>27000</v>
      </c>
      <c r="AH4423" s="226" t="s">
        <v>33393</v>
      </c>
      <c r="AI4423" s="227">
        <v>6522.22</v>
      </c>
      <c r="AK4423" s="207" t="s">
        <v>18791</v>
      </c>
      <c r="AL4423" s="208">
        <v>6090.19</v>
      </c>
      <c r="AM4423" s="93"/>
      <c r="AN4423" s="93"/>
      <c r="AO4423" s="93"/>
    </row>
    <row r="4424" spans="25:41" x14ac:dyDescent="0.55000000000000004">
      <c r="Y4424" t="s">
        <v>25146</v>
      </c>
      <c r="Z4424" s="284">
        <v>1388.86</v>
      </c>
      <c r="AB4424" s="276" t="s">
        <v>61413</v>
      </c>
      <c r="AC4424" s="277">
        <v>8813.9699999999993</v>
      </c>
      <c r="AE4424" s="246" t="s">
        <v>39079</v>
      </c>
      <c r="AF4424" s="247">
        <v>6664.3</v>
      </c>
      <c r="AH4424" s="226" t="s">
        <v>39068</v>
      </c>
      <c r="AI4424" s="227">
        <v>25527.06</v>
      </c>
      <c r="AK4424" s="207" t="s">
        <v>18792</v>
      </c>
      <c r="AL4424" s="208">
        <v>1723.69</v>
      </c>
      <c r="AM4424" s="93"/>
      <c r="AN4424" s="93"/>
      <c r="AO4424" s="93"/>
    </row>
    <row r="4425" spans="25:41" x14ac:dyDescent="0.55000000000000004">
      <c r="Y4425" t="s">
        <v>25148</v>
      </c>
      <c r="Z4425" s="284">
        <v>2124</v>
      </c>
      <c r="AB4425" s="276" t="s">
        <v>61414</v>
      </c>
      <c r="AC4425" s="277">
        <v>674.27</v>
      </c>
      <c r="AE4425" s="246" t="s">
        <v>36212</v>
      </c>
      <c r="AF4425" s="247">
        <v>6565.35</v>
      </c>
      <c r="AH4425" s="226" t="s">
        <v>39069</v>
      </c>
      <c r="AI4425" s="227">
        <v>435193.01</v>
      </c>
      <c r="AK4425" s="207" t="s">
        <v>18793</v>
      </c>
      <c r="AL4425" s="208">
        <v>525</v>
      </c>
      <c r="AM4425" s="93"/>
      <c r="AN4425" s="93"/>
      <c r="AO4425" s="93"/>
    </row>
    <row r="4426" spans="25:41" x14ac:dyDescent="0.55000000000000004">
      <c r="Y4426" t="s">
        <v>25149</v>
      </c>
      <c r="Z4426" s="284">
        <v>29905.360000000001</v>
      </c>
      <c r="AB4426" s="276" t="s">
        <v>60446</v>
      </c>
      <c r="AC4426" s="277">
        <v>448.35</v>
      </c>
      <c r="AE4426" s="246" t="s">
        <v>18962</v>
      </c>
      <c r="AF4426" s="247">
        <v>73324.160000000003</v>
      </c>
      <c r="AH4426" s="226" t="s">
        <v>18872</v>
      </c>
      <c r="AI4426" s="227">
        <v>1491.49</v>
      </c>
      <c r="AK4426" s="207" t="s">
        <v>18794</v>
      </c>
      <c r="AL4426" s="208">
        <v>1950</v>
      </c>
      <c r="AM4426" s="93"/>
      <c r="AN4426" s="93"/>
      <c r="AO4426" s="93"/>
    </row>
    <row r="4427" spans="25:41" x14ac:dyDescent="0.55000000000000004">
      <c r="Y4427" t="s">
        <v>56839</v>
      </c>
      <c r="Z4427" s="284">
        <v>16068.16</v>
      </c>
      <c r="AB4427" s="276" t="s">
        <v>60447</v>
      </c>
      <c r="AC4427" s="277">
        <v>34.299999999999997</v>
      </c>
      <c r="AE4427" s="246" t="s">
        <v>18963</v>
      </c>
      <c r="AF4427" s="247">
        <v>8186.38</v>
      </c>
      <c r="AH4427" s="226" t="s">
        <v>46840</v>
      </c>
      <c r="AI4427" s="227">
        <v>48190.19</v>
      </c>
      <c r="AK4427" s="207" t="s">
        <v>18795</v>
      </c>
      <c r="AL4427" s="208">
        <v>144484.99</v>
      </c>
      <c r="AM4427" s="93"/>
      <c r="AN4427" s="93"/>
      <c r="AO4427" s="93"/>
    </row>
    <row r="4428" spans="25:41" x14ac:dyDescent="0.55000000000000004">
      <c r="Y4428" t="s">
        <v>71820</v>
      </c>
      <c r="Z4428" s="284">
        <v>1500</v>
      </c>
      <c r="AB4428" s="276" t="s">
        <v>60448</v>
      </c>
      <c r="AC4428" s="277">
        <v>13.45</v>
      </c>
      <c r="AE4428" s="246" t="s">
        <v>18964</v>
      </c>
      <c r="AF4428" s="247">
        <v>27281.72</v>
      </c>
      <c r="AH4428" s="226" t="s">
        <v>47914</v>
      </c>
      <c r="AI4428" s="227">
        <v>558.6</v>
      </c>
      <c r="AK4428" s="207" t="s">
        <v>18796</v>
      </c>
      <c r="AL4428" s="208">
        <v>28649.95</v>
      </c>
      <c r="AM4428" s="93"/>
      <c r="AN4428" s="93"/>
      <c r="AO4428" s="93"/>
    </row>
    <row r="4429" spans="25:41" x14ac:dyDescent="0.55000000000000004">
      <c r="Y4429" t="s">
        <v>66786</v>
      </c>
      <c r="Z4429" s="284">
        <v>16201.78</v>
      </c>
      <c r="AB4429" s="276" t="s">
        <v>60449</v>
      </c>
      <c r="AC4429" s="277">
        <v>1.49</v>
      </c>
      <c r="AE4429" s="246" t="s">
        <v>39080</v>
      </c>
      <c r="AF4429" s="247">
        <v>3905.08</v>
      </c>
      <c r="AH4429" s="226" t="s">
        <v>33394</v>
      </c>
      <c r="AI4429" s="227">
        <v>18031.11</v>
      </c>
      <c r="AK4429" s="207" t="s">
        <v>18797</v>
      </c>
      <c r="AL4429" s="208">
        <v>44851.58</v>
      </c>
      <c r="AM4429" s="93"/>
      <c r="AN4429" s="93"/>
      <c r="AO4429" s="93"/>
    </row>
    <row r="4430" spans="25:41" x14ac:dyDescent="0.55000000000000004">
      <c r="Y4430" t="s">
        <v>25186</v>
      </c>
      <c r="Z4430" s="284">
        <v>13725.25</v>
      </c>
      <c r="AB4430" s="276" t="s">
        <v>20838</v>
      </c>
      <c r="AC4430" s="277">
        <v>0.72</v>
      </c>
      <c r="AE4430" s="246" t="s">
        <v>42354</v>
      </c>
      <c r="AF4430" s="247">
        <v>8811.7999999999993</v>
      </c>
      <c r="AH4430" s="226" t="s">
        <v>18874</v>
      </c>
      <c r="AI4430" s="227">
        <v>1355</v>
      </c>
      <c r="AK4430" s="207" t="s">
        <v>18798</v>
      </c>
      <c r="AL4430" s="208">
        <v>57647.06</v>
      </c>
      <c r="AM4430" s="93"/>
      <c r="AN4430" s="93"/>
      <c r="AO4430" s="93"/>
    </row>
    <row r="4431" spans="25:41" x14ac:dyDescent="0.55000000000000004">
      <c r="Y4431" t="s">
        <v>36556</v>
      </c>
      <c r="Z4431" s="284">
        <v>3555.18</v>
      </c>
      <c r="AB4431" s="276" t="s">
        <v>60450</v>
      </c>
      <c r="AC4431" s="277">
        <v>14.87</v>
      </c>
      <c r="AE4431" s="246" t="s">
        <v>18965</v>
      </c>
      <c r="AF4431" s="247">
        <v>5103.46</v>
      </c>
      <c r="AH4431" s="226" t="s">
        <v>46841</v>
      </c>
      <c r="AI4431" s="227">
        <v>225</v>
      </c>
      <c r="AK4431" s="207" t="s">
        <v>18799</v>
      </c>
      <c r="AL4431" s="208">
        <v>6044.14</v>
      </c>
      <c r="AM4431" s="93"/>
      <c r="AN4431" s="93"/>
      <c r="AO4431" s="93"/>
    </row>
    <row r="4432" spans="25:41" x14ac:dyDescent="0.55000000000000004">
      <c r="Y4432" t="s">
        <v>40864</v>
      </c>
      <c r="Z4432" s="284">
        <v>7967.08</v>
      </c>
      <c r="AB4432" s="276" t="s">
        <v>20840</v>
      </c>
      <c r="AC4432" s="277">
        <v>111.63</v>
      </c>
      <c r="AE4432" s="246" t="s">
        <v>56008</v>
      </c>
      <c r="AF4432" s="247">
        <v>238532.87</v>
      </c>
      <c r="AH4432" s="226" t="s">
        <v>48810</v>
      </c>
      <c r="AI4432" s="227">
        <v>425</v>
      </c>
      <c r="AK4432" s="207" t="s">
        <v>18800</v>
      </c>
      <c r="AL4432" s="208">
        <v>80350</v>
      </c>
      <c r="AM4432" s="93"/>
      <c r="AN4432" s="93"/>
      <c r="AO4432" s="93"/>
    </row>
    <row r="4433" spans="25:41" x14ac:dyDescent="0.55000000000000004">
      <c r="Y4433" t="s">
        <v>40865</v>
      </c>
      <c r="Z4433" s="284">
        <v>6745.4</v>
      </c>
      <c r="AB4433" s="276" t="s">
        <v>60457</v>
      </c>
      <c r="AC4433" s="277">
        <v>2810.75</v>
      </c>
      <c r="AE4433" s="246" t="s">
        <v>18967</v>
      </c>
      <c r="AF4433" s="247">
        <v>18247.77</v>
      </c>
      <c r="AH4433" s="226" t="s">
        <v>18875</v>
      </c>
      <c r="AI4433" s="227">
        <v>180.93</v>
      </c>
      <c r="AK4433" s="207" t="s">
        <v>18801</v>
      </c>
      <c r="AL4433" s="208">
        <v>92840.78</v>
      </c>
      <c r="AM4433" s="93"/>
      <c r="AN4433" s="93"/>
      <c r="AO4433" s="93"/>
    </row>
    <row r="4434" spans="25:41" x14ac:dyDescent="0.55000000000000004">
      <c r="Y4434" t="s">
        <v>25187</v>
      </c>
      <c r="Z4434" s="284">
        <v>21170.39</v>
      </c>
      <c r="AB4434" s="276" t="s">
        <v>60458</v>
      </c>
      <c r="AC4434" s="277">
        <v>13.59</v>
      </c>
      <c r="AE4434" s="246" t="s">
        <v>18968</v>
      </c>
      <c r="AF4434" s="247">
        <v>58440.55</v>
      </c>
      <c r="AH4434" s="226" t="s">
        <v>33395</v>
      </c>
      <c r="AI4434" s="227">
        <v>16899.509999999998</v>
      </c>
      <c r="AK4434" s="207" t="s">
        <v>18802</v>
      </c>
      <c r="AL4434" s="208">
        <v>50006.25</v>
      </c>
      <c r="AM4434" s="93"/>
      <c r="AN4434" s="93"/>
      <c r="AO4434" s="93"/>
    </row>
    <row r="4435" spans="25:41" x14ac:dyDescent="0.55000000000000004">
      <c r="Y4435" t="s">
        <v>25190</v>
      </c>
      <c r="Z4435" s="284">
        <v>3736.5</v>
      </c>
      <c r="AB4435" s="276" t="s">
        <v>67679</v>
      </c>
      <c r="AC4435" s="277">
        <v>32.04</v>
      </c>
      <c r="AE4435" s="246" t="s">
        <v>18969</v>
      </c>
      <c r="AF4435" s="247">
        <v>10770</v>
      </c>
      <c r="AH4435" s="226" t="s">
        <v>18876</v>
      </c>
      <c r="AI4435" s="227">
        <v>740.15</v>
      </c>
      <c r="AK4435" s="207" t="s">
        <v>13416</v>
      </c>
      <c r="AL4435" s="208">
        <v>442.8</v>
      </c>
      <c r="AM4435" s="93"/>
      <c r="AN4435" s="93"/>
      <c r="AO4435" s="93"/>
    </row>
    <row r="4436" spans="25:41" x14ac:dyDescent="0.55000000000000004">
      <c r="Y4436" t="s">
        <v>25191</v>
      </c>
      <c r="Z4436" s="284">
        <v>8116.75</v>
      </c>
      <c r="AB4436" s="276" t="s">
        <v>60460</v>
      </c>
      <c r="AC4436" s="277">
        <v>504.35</v>
      </c>
      <c r="AE4436" s="246" t="s">
        <v>46843</v>
      </c>
      <c r="AF4436" s="247">
        <v>7523.66</v>
      </c>
      <c r="AH4436" s="226" t="s">
        <v>34912</v>
      </c>
      <c r="AI4436" s="227">
        <v>20745.759999999998</v>
      </c>
      <c r="AK4436" s="207" t="s">
        <v>18803</v>
      </c>
      <c r="AL4436" s="208">
        <v>170848.53</v>
      </c>
      <c r="AM4436" s="93"/>
      <c r="AN4436" s="93"/>
      <c r="AO4436" s="93"/>
    </row>
    <row r="4437" spans="25:41" x14ac:dyDescent="0.55000000000000004">
      <c r="Y4437" t="s">
        <v>25247</v>
      </c>
      <c r="Z4437" s="284">
        <v>9363</v>
      </c>
      <c r="AB4437" s="276" t="s">
        <v>60461</v>
      </c>
      <c r="AC4437" s="277">
        <v>3.28</v>
      </c>
      <c r="AE4437" s="246" t="s">
        <v>61368</v>
      </c>
      <c r="AF4437" s="247">
        <v>70253.2</v>
      </c>
      <c r="AH4437" s="226" t="s">
        <v>39070</v>
      </c>
      <c r="AI4437" s="227">
        <v>3296.7</v>
      </c>
      <c r="AK4437" s="207" t="s">
        <v>18804</v>
      </c>
      <c r="AL4437" s="208">
        <v>150595.85999999999</v>
      </c>
      <c r="AM4437" s="93"/>
      <c r="AN4437" s="93"/>
      <c r="AO4437" s="93"/>
    </row>
    <row r="4438" spans="25:41" x14ac:dyDescent="0.55000000000000004">
      <c r="Y4438" t="s">
        <v>25394</v>
      </c>
      <c r="Z4438" s="284">
        <v>1099</v>
      </c>
      <c r="AB4438" s="276" t="s">
        <v>60462</v>
      </c>
      <c r="AC4438" s="277">
        <v>29.62</v>
      </c>
      <c r="AE4438" s="246" t="s">
        <v>33406</v>
      </c>
      <c r="AF4438" s="247">
        <v>69314.89</v>
      </c>
      <c r="AH4438" s="226" t="s">
        <v>40221</v>
      </c>
      <c r="AI4438" s="227">
        <v>166482.18</v>
      </c>
      <c r="AK4438" s="207" t="s">
        <v>18805</v>
      </c>
      <c r="AL4438" s="208">
        <v>200.69</v>
      </c>
      <c r="AM4438" s="93"/>
      <c r="AN4438" s="93"/>
      <c r="AO4438" s="93"/>
    </row>
    <row r="4439" spans="25:41" x14ac:dyDescent="0.55000000000000004">
      <c r="Y4439" t="s">
        <v>54511</v>
      </c>
      <c r="Z4439">
        <v>602.54999999999995</v>
      </c>
      <c r="AB4439" s="276" t="s">
        <v>60463</v>
      </c>
      <c r="AC4439" s="277">
        <v>0.8</v>
      </c>
      <c r="AE4439" s="246" t="s">
        <v>18970</v>
      </c>
      <c r="AF4439" s="247">
        <v>720517.31</v>
      </c>
      <c r="AH4439" s="226" t="s">
        <v>39071</v>
      </c>
      <c r="AI4439" s="227">
        <v>14672.07</v>
      </c>
      <c r="AK4439" s="207" t="s">
        <v>18806</v>
      </c>
      <c r="AL4439" s="208">
        <v>300.86</v>
      </c>
      <c r="AM4439" s="93"/>
      <c r="AN4439" s="93"/>
      <c r="AO4439" s="93"/>
    </row>
    <row r="4440" spans="25:41" x14ac:dyDescent="0.55000000000000004">
      <c r="Y4440" t="s">
        <v>14086</v>
      </c>
      <c r="Z4440" s="284">
        <v>1117.1500000000001</v>
      </c>
      <c r="AB4440" s="276" t="s">
        <v>67680</v>
      </c>
      <c r="AC4440" s="277">
        <v>2588.69</v>
      </c>
      <c r="AE4440" s="246" t="s">
        <v>33407</v>
      </c>
      <c r="AF4440" s="247">
        <v>270296.77</v>
      </c>
      <c r="AH4440" s="226" t="s">
        <v>49812</v>
      </c>
      <c r="AI4440" s="227">
        <v>100066.91</v>
      </c>
      <c r="AK4440" s="207" t="s">
        <v>18807</v>
      </c>
      <c r="AL4440" s="208">
        <v>42296.25</v>
      </c>
      <c r="AM4440" s="93"/>
      <c r="AN4440" s="93"/>
      <c r="AO4440" s="93"/>
    </row>
    <row r="4441" spans="25:41" x14ac:dyDescent="0.55000000000000004">
      <c r="Y4441" t="s">
        <v>71821</v>
      </c>
      <c r="Z4441">
        <v>354.72</v>
      </c>
      <c r="AB4441" s="276" t="s">
        <v>42537</v>
      </c>
      <c r="AC4441" s="277">
        <v>30374.04</v>
      </c>
      <c r="AE4441" s="246" t="s">
        <v>33408</v>
      </c>
      <c r="AF4441" s="247">
        <v>270433.95</v>
      </c>
      <c r="AH4441" s="226" t="s">
        <v>39072</v>
      </c>
      <c r="AI4441" s="227">
        <v>8855.0300000000007</v>
      </c>
      <c r="AK4441" s="207" t="s">
        <v>13417</v>
      </c>
      <c r="AL4441" s="208">
        <v>741777.09</v>
      </c>
      <c r="AM4441" s="93"/>
      <c r="AN4441" s="93"/>
      <c r="AO4441" s="93"/>
    </row>
    <row r="4442" spans="25:41" x14ac:dyDescent="0.55000000000000004">
      <c r="Y4442" t="s">
        <v>63855</v>
      </c>
      <c r="Z4442" s="284">
        <v>8233.65</v>
      </c>
      <c r="AB4442" s="276" t="s">
        <v>64337</v>
      </c>
      <c r="AC4442" s="277">
        <v>-1289.8499999999999</v>
      </c>
      <c r="AE4442" s="246" t="s">
        <v>18971</v>
      </c>
      <c r="AF4442" s="247">
        <v>249305.71</v>
      </c>
      <c r="AH4442" s="226" t="s">
        <v>39073</v>
      </c>
      <c r="AI4442" s="227">
        <v>3694.55</v>
      </c>
      <c r="AK4442" s="207" t="s">
        <v>18808</v>
      </c>
      <c r="AL4442" s="208">
        <v>2752.02</v>
      </c>
      <c r="AM4442" s="93"/>
      <c r="AN4442" s="93"/>
      <c r="AO4442" s="93"/>
    </row>
    <row r="4443" spans="25:41" x14ac:dyDescent="0.55000000000000004">
      <c r="Y4443" t="s">
        <v>32611</v>
      </c>
      <c r="Z4443" s="284">
        <v>1892.8</v>
      </c>
      <c r="AB4443" s="276" t="s">
        <v>70553</v>
      </c>
      <c r="AC4443" s="277">
        <v>18165.29</v>
      </c>
      <c r="AE4443" s="246" t="s">
        <v>42356</v>
      </c>
      <c r="AF4443" s="247">
        <v>182599.8</v>
      </c>
      <c r="AH4443" s="226" t="s">
        <v>47915</v>
      </c>
      <c r="AI4443" s="227">
        <v>4304.63</v>
      </c>
      <c r="AK4443" s="207" t="s">
        <v>18809</v>
      </c>
      <c r="AL4443" s="208">
        <v>171412.31</v>
      </c>
      <c r="AM4443" s="93"/>
      <c r="AN4443" s="93"/>
      <c r="AO4443" s="93"/>
    </row>
    <row r="4444" spans="25:41" x14ac:dyDescent="0.55000000000000004">
      <c r="Y4444" t="s">
        <v>25780</v>
      </c>
      <c r="Z4444" s="284">
        <v>54628</v>
      </c>
      <c r="AB4444" s="276" t="s">
        <v>56171</v>
      </c>
      <c r="AC4444" s="277">
        <v>4555.68</v>
      </c>
      <c r="AE4444" s="246" t="s">
        <v>18972</v>
      </c>
      <c r="AF4444" s="247">
        <v>229870.4</v>
      </c>
      <c r="AH4444" s="226" t="s">
        <v>47916</v>
      </c>
      <c r="AI4444" s="227">
        <v>11794.81</v>
      </c>
      <c r="AK4444" s="207" t="s">
        <v>18810</v>
      </c>
      <c r="AL4444" s="208">
        <v>3325.85</v>
      </c>
      <c r="AM4444" s="93"/>
      <c r="AN4444" s="93"/>
      <c r="AO4444" s="93"/>
    </row>
    <row r="4445" spans="25:41" x14ac:dyDescent="0.55000000000000004">
      <c r="Y4445" t="s">
        <v>25781</v>
      </c>
      <c r="Z4445" s="284">
        <v>5578.9</v>
      </c>
      <c r="AB4445" s="276" t="s">
        <v>56172</v>
      </c>
      <c r="AC4445" s="277">
        <v>348.44</v>
      </c>
      <c r="AE4445" s="246" t="s">
        <v>55069</v>
      </c>
      <c r="AF4445" s="247">
        <v>8900.0499999999993</v>
      </c>
      <c r="AH4445" s="226" t="s">
        <v>48811</v>
      </c>
      <c r="AI4445" s="227">
        <v>2786</v>
      </c>
      <c r="AK4445" s="207" t="s">
        <v>18811</v>
      </c>
      <c r="AL4445" s="208">
        <v>19936.96</v>
      </c>
      <c r="AM4445" s="93"/>
      <c r="AN4445" s="93"/>
      <c r="AO4445" s="93"/>
    </row>
    <row r="4446" spans="25:41" x14ac:dyDescent="0.55000000000000004">
      <c r="Y4446" t="s">
        <v>25782</v>
      </c>
      <c r="Z4446" s="284">
        <v>1216.3</v>
      </c>
      <c r="AB4446" s="276" t="s">
        <v>39181</v>
      </c>
      <c r="AC4446" s="277">
        <v>51663.48</v>
      </c>
      <c r="AE4446" s="246" t="s">
        <v>18973</v>
      </c>
      <c r="AF4446" s="247">
        <v>19145.68</v>
      </c>
      <c r="AH4446" s="226" t="s">
        <v>34913</v>
      </c>
      <c r="AI4446" s="227">
        <v>121683</v>
      </c>
      <c r="AK4446" s="207" t="s">
        <v>18812</v>
      </c>
      <c r="AL4446" s="208">
        <v>6770.66</v>
      </c>
      <c r="AM4446" s="93"/>
      <c r="AN4446" s="93"/>
      <c r="AO4446" s="93"/>
    </row>
    <row r="4447" spans="25:41" x14ac:dyDescent="0.55000000000000004">
      <c r="Y4447" t="s">
        <v>69457</v>
      </c>
      <c r="Z4447">
        <v>188.54</v>
      </c>
      <c r="AB4447" s="276" t="s">
        <v>67681</v>
      </c>
      <c r="AC4447" s="277">
        <v>34181.160000000003</v>
      </c>
      <c r="AE4447" s="246" t="s">
        <v>44721</v>
      </c>
      <c r="AF4447" s="247">
        <v>291672.68</v>
      </c>
      <c r="AH4447" s="226" t="s">
        <v>18877</v>
      </c>
      <c r="AI4447" s="227">
        <v>66381.45</v>
      </c>
      <c r="AK4447" s="207" t="s">
        <v>18813</v>
      </c>
      <c r="AL4447" s="208">
        <v>15410.49</v>
      </c>
      <c r="AM4447" s="93"/>
      <c r="AN4447" s="93"/>
      <c r="AO4447" s="93"/>
    </row>
    <row r="4448" spans="25:41" x14ac:dyDescent="0.55000000000000004">
      <c r="Y4448" t="s">
        <v>25783</v>
      </c>
      <c r="Z4448" s="284">
        <v>1949</v>
      </c>
      <c r="AB4448" s="276" t="s">
        <v>39182</v>
      </c>
      <c r="AC4448" s="277">
        <v>4826.79</v>
      </c>
      <c r="AE4448" s="246" t="s">
        <v>49820</v>
      </c>
      <c r="AF4448" s="247">
        <v>380</v>
      </c>
      <c r="AH4448" s="226" t="s">
        <v>36198</v>
      </c>
      <c r="AI4448" s="227">
        <v>221130</v>
      </c>
      <c r="AK4448" s="207" t="s">
        <v>18814</v>
      </c>
      <c r="AL4448" s="208">
        <v>42997.42</v>
      </c>
      <c r="AM4448" s="93"/>
      <c r="AN4448" s="93"/>
      <c r="AO4448" s="93"/>
    </row>
    <row r="4449" spans="25:41" x14ac:dyDescent="0.55000000000000004">
      <c r="Y4449" t="s">
        <v>69458</v>
      </c>
      <c r="Z4449" s="284">
        <v>5000</v>
      </c>
      <c r="AB4449" s="276" t="s">
        <v>56173</v>
      </c>
      <c r="AC4449" s="277">
        <v>68</v>
      </c>
      <c r="AE4449" s="246" t="s">
        <v>33409</v>
      </c>
      <c r="AF4449" s="247">
        <v>30914</v>
      </c>
      <c r="AH4449" s="226" t="s">
        <v>47917</v>
      </c>
      <c r="AI4449" s="227">
        <v>21900</v>
      </c>
      <c r="AK4449" s="207" t="s">
        <v>18815</v>
      </c>
      <c r="AL4449" s="208">
        <v>321146.59999999998</v>
      </c>
      <c r="AM4449" s="93"/>
      <c r="AN4449" s="93"/>
      <c r="AO4449" s="93"/>
    </row>
    <row r="4450" spans="25:41" x14ac:dyDescent="0.55000000000000004">
      <c r="Y4450" t="s">
        <v>25788</v>
      </c>
      <c r="Z4450" s="284">
        <v>12507.01</v>
      </c>
      <c r="AB4450" s="276" t="s">
        <v>67682</v>
      </c>
      <c r="AC4450" s="277">
        <v>1365.32</v>
      </c>
      <c r="AE4450" s="246" t="s">
        <v>47927</v>
      </c>
      <c r="AF4450" s="247">
        <v>173219.36</v>
      </c>
      <c r="AH4450" s="226" t="s">
        <v>39074</v>
      </c>
      <c r="AI4450" s="227">
        <v>259171</v>
      </c>
      <c r="AK4450" s="207" t="s">
        <v>18816</v>
      </c>
      <c r="AL4450" s="208">
        <v>10606.36</v>
      </c>
      <c r="AM4450" s="93"/>
      <c r="AN4450" s="93"/>
      <c r="AO4450" s="93"/>
    </row>
    <row r="4451" spans="25:41" x14ac:dyDescent="0.55000000000000004">
      <c r="Y4451" t="s">
        <v>25789</v>
      </c>
      <c r="Z4451" s="284">
        <v>4001.98</v>
      </c>
      <c r="AB4451" s="276" t="s">
        <v>42542</v>
      </c>
      <c r="AC4451" s="277">
        <v>6.89</v>
      </c>
      <c r="AE4451" s="246" t="s">
        <v>33410</v>
      </c>
      <c r="AF4451" s="247">
        <v>103997.54</v>
      </c>
      <c r="AH4451" s="226" t="s">
        <v>18878</v>
      </c>
      <c r="AI4451" s="227">
        <v>52097.06</v>
      </c>
      <c r="AK4451" s="207" t="s">
        <v>18817</v>
      </c>
      <c r="AL4451" s="208">
        <v>310.42</v>
      </c>
      <c r="AM4451" s="93"/>
      <c r="AN4451" s="93"/>
      <c r="AO4451" s="93"/>
    </row>
    <row r="4452" spans="25:41" x14ac:dyDescent="0.55000000000000004">
      <c r="Y4452" t="s">
        <v>69459</v>
      </c>
      <c r="Z4452">
        <v>555.22</v>
      </c>
      <c r="AB4452" s="276" t="s">
        <v>42543</v>
      </c>
      <c r="AC4452" s="277">
        <v>23680.62</v>
      </c>
      <c r="AE4452" s="246" t="s">
        <v>48820</v>
      </c>
      <c r="AF4452" s="247">
        <v>1403.38</v>
      </c>
      <c r="AH4452" s="226" t="s">
        <v>18879</v>
      </c>
      <c r="AI4452" s="227">
        <v>76752.92</v>
      </c>
      <c r="AK4452" s="207" t="s">
        <v>18818</v>
      </c>
      <c r="AL4452" s="208">
        <v>127478.61</v>
      </c>
      <c r="AM4452" s="93"/>
      <c r="AN4452" s="93"/>
      <c r="AO4452" s="93"/>
    </row>
    <row r="4453" spans="25:41" x14ac:dyDescent="0.55000000000000004">
      <c r="Y4453" t="s">
        <v>25790</v>
      </c>
      <c r="Z4453" s="284">
        <v>33595.449999999997</v>
      </c>
      <c r="AB4453" s="276" t="s">
        <v>49975</v>
      </c>
      <c r="AC4453" s="277">
        <v>-6.89</v>
      </c>
      <c r="AE4453" s="246" t="s">
        <v>33411</v>
      </c>
      <c r="AF4453" s="247">
        <v>33346.78</v>
      </c>
      <c r="AH4453" s="226" t="s">
        <v>33396</v>
      </c>
      <c r="AI4453" s="227">
        <v>20633.439999999999</v>
      </c>
      <c r="AK4453" s="207" t="s">
        <v>18819</v>
      </c>
      <c r="AL4453" s="208">
        <v>1560</v>
      </c>
      <c r="AM4453" s="93"/>
      <c r="AN4453" s="93"/>
      <c r="AO4453" s="93"/>
    </row>
    <row r="4454" spans="25:41" x14ac:dyDescent="0.55000000000000004">
      <c r="Y4454" t="s">
        <v>32629</v>
      </c>
      <c r="Z4454" s="284">
        <v>1033.75</v>
      </c>
      <c r="AB4454" s="276" t="s">
        <v>49976</v>
      </c>
      <c r="AC4454" s="277">
        <v>-1742.16</v>
      </c>
      <c r="AE4454" s="246" t="s">
        <v>46845</v>
      </c>
      <c r="AF4454" s="247">
        <v>14212.5</v>
      </c>
      <c r="AH4454" s="226" t="s">
        <v>49813</v>
      </c>
      <c r="AI4454" s="227">
        <v>495000</v>
      </c>
      <c r="AK4454" s="207" t="s">
        <v>18820</v>
      </c>
      <c r="AL4454" s="208">
        <v>58467.58</v>
      </c>
      <c r="AM4454" s="93"/>
      <c r="AN4454" s="93"/>
      <c r="AO4454" s="93"/>
    </row>
    <row r="4455" spans="25:41" x14ac:dyDescent="0.55000000000000004">
      <c r="Y4455" t="s">
        <v>26085</v>
      </c>
      <c r="Z4455" s="284">
        <v>8177.41</v>
      </c>
      <c r="AB4455" s="276" t="s">
        <v>60473</v>
      </c>
      <c r="AC4455" s="277">
        <v>12312.22</v>
      </c>
      <c r="AE4455" s="246" t="s">
        <v>52201</v>
      </c>
      <c r="AF4455" s="247">
        <v>316455.96999999997</v>
      </c>
      <c r="AH4455" s="226" t="s">
        <v>49814</v>
      </c>
      <c r="AI4455" s="227">
        <v>15000</v>
      </c>
      <c r="AK4455" s="207" t="s">
        <v>18821</v>
      </c>
      <c r="AL4455" s="208">
        <v>33347.86</v>
      </c>
      <c r="AM4455" s="93"/>
      <c r="AN4455" s="93"/>
      <c r="AO4455" s="93"/>
    </row>
    <row r="4456" spans="25:41" x14ac:dyDescent="0.55000000000000004">
      <c r="Y4456" t="s">
        <v>26088</v>
      </c>
      <c r="Z4456" s="284">
        <v>1589.95</v>
      </c>
      <c r="AB4456" s="276" t="s">
        <v>49977</v>
      </c>
      <c r="AC4456" s="277">
        <v>3894</v>
      </c>
      <c r="AE4456" s="246" t="s">
        <v>55070</v>
      </c>
      <c r="AF4456" s="247">
        <v>38490.400000000001</v>
      </c>
      <c r="AH4456" s="226" t="s">
        <v>18880</v>
      </c>
      <c r="AI4456" s="227">
        <v>106609.48</v>
      </c>
      <c r="AK4456" s="207" t="s">
        <v>18822</v>
      </c>
      <c r="AL4456" s="208">
        <v>3139.36</v>
      </c>
      <c r="AM4456" s="93"/>
      <c r="AN4456" s="93"/>
      <c r="AO4456" s="93"/>
    </row>
    <row r="4457" spans="25:41" x14ac:dyDescent="0.55000000000000004">
      <c r="Y4457" t="s">
        <v>26089</v>
      </c>
      <c r="Z4457" s="284">
        <v>25632.639999999999</v>
      </c>
      <c r="AB4457" s="276" t="s">
        <v>67683</v>
      </c>
      <c r="AC4457" s="277">
        <v>8190</v>
      </c>
      <c r="AE4457" s="246" t="s">
        <v>46846</v>
      </c>
      <c r="AF4457" s="247">
        <v>96748.160000000003</v>
      </c>
      <c r="AH4457" s="226" t="s">
        <v>33397</v>
      </c>
      <c r="AI4457" s="227">
        <v>233060.17</v>
      </c>
      <c r="AK4457" s="207" t="s">
        <v>18823</v>
      </c>
      <c r="AL4457" s="208">
        <v>19363.34</v>
      </c>
      <c r="AM4457" s="93"/>
      <c r="AN4457" s="93"/>
      <c r="AO4457" s="93"/>
    </row>
    <row r="4458" spans="25:41" x14ac:dyDescent="0.55000000000000004">
      <c r="Y4458" t="s">
        <v>50749</v>
      </c>
      <c r="Z4458" s="284">
        <v>5310.85</v>
      </c>
      <c r="AB4458" s="276" t="s">
        <v>49979</v>
      </c>
      <c r="AC4458" s="277">
        <v>-37246.44</v>
      </c>
      <c r="AE4458" s="246" t="s">
        <v>39083</v>
      </c>
      <c r="AF4458" s="247">
        <v>3688.03</v>
      </c>
      <c r="AH4458" s="226" t="s">
        <v>34914</v>
      </c>
      <c r="AI4458" s="227">
        <v>422999.89</v>
      </c>
      <c r="AK4458" s="207" t="s">
        <v>18824</v>
      </c>
      <c r="AL4458" s="208">
        <v>2651.4</v>
      </c>
      <c r="AM4458" s="93"/>
      <c r="AN4458" s="93"/>
      <c r="AO4458" s="93"/>
    </row>
    <row r="4459" spans="25:41" x14ac:dyDescent="0.55000000000000004">
      <c r="Y4459" t="s">
        <v>46156</v>
      </c>
      <c r="Z4459" s="284">
        <v>36656.230000000003</v>
      </c>
      <c r="AB4459" s="276" t="s">
        <v>42546</v>
      </c>
      <c r="AC4459" s="277">
        <v>-151.19</v>
      </c>
      <c r="AE4459" s="246" t="s">
        <v>18974</v>
      </c>
      <c r="AF4459" s="247">
        <v>237179.8</v>
      </c>
      <c r="AH4459" s="226" t="s">
        <v>34915</v>
      </c>
      <c r="AI4459" s="227">
        <v>104639.96</v>
      </c>
      <c r="AK4459" s="207" t="s">
        <v>18825</v>
      </c>
      <c r="AL4459" s="208">
        <v>273.7</v>
      </c>
      <c r="AM4459" s="93"/>
      <c r="AN4459" s="93"/>
      <c r="AO4459" s="93"/>
    </row>
    <row r="4460" spans="25:41" x14ac:dyDescent="0.55000000000000004">
      <c r="Y4460" t="s">
        <v>26264</v>
      </c>
      <c r="Z4460" s="284">
        <v>3225.68</v>
      </c>
      <c r="AB4460" s="276" t="s">
        <v>49980</v>
      </c>
      <c r="AC4460" s="277">
        <v>414.38</v>
      </c>
      <c r="AE4460" s="246" t="s">
        <v>33412</v>
      </c>
      <c r="AF4460" s="247">
        <v>648491</v>
      </c>
      <c r="AH4460" s="226" t="s">
        <v>36199</v>
      </c>
      <c r="AI4460" s="227">
        <v>177154.49</v>
      </c>
      <c r="AK4460" s="207" t="s">
        <v>18826</v>
      </c>
      <c r="AL4460" s="208">
        <v>55510.6</v>
      </c>
      <c r="AM4460" s="93"/>
      <c r="AN4460" s="93"/>
      <c r="AO4460" s="93"/>
    </row>
    <row r="4461" spans="25:41" x14ac:dyDescent="0.55000000000000004">
      <c r="Y4461" t="s">
        <v>50752</v>
      </c>
      <c r="Z4461">
        <v>804.35</v>
      </c>
      <c r="AB4461" s="276" t="s">
        <v>49981</v>
      </c>
      <c r="AC4461" s="277">
        <v>2783.54</v>
      </c>
      <c r="AE4461" s="246" t="s">
        <v>34927</v>
      </c>
      <c r="AF4461" s="247">
        <v>150715.79999999999</v>
      </c>
      <c r="AH4461" s="226" t="s">
        <v>47918</v>
      </c>
      <c r="AI4461" s="227">
        <v>45900</v>
      </c>
      <c r="AK4461" s="207" t="s">
        <v>18827</v>
      </c>
      <c r="AL4461" s="208">
        <v>8662.66</v>
      </c>
      <c r="AM4461" s="93"/>
      <c r="AN4461" s="93"/>
      <c r="AO4461" s="93"/>
    </row>
    <row r="4462" spans="25:41" x14ac:dyDescent="0.55000000000000004">
      <c r="Y4462" t="s">
        <v>43344</v>
      </c>
      <c r="Z4462">
        <v>58.03</v>
      </c>
      <c r="AB4462" s="276" t="s">
        <v>42547</v>
      </c>
      <c r="AC4462" s="277">
        <v>50.08</v>
      </c>
      <c r="AE4462" s="246" t="s">
        <v>39084</v>
      </c>
      <c r="AF4462" s="247">
        <v>577135.84</v>
      </c>
      <c r="AH4462" s="226" t="s">
        <v>47919</v>
      </c>
      <c r="AI4462" s="227">
        <v>3511.35</v>
      </c>
      <c r="AK4462" s="207" t="s">
        <v>18828</v>
      </c>
      <c r="AL4462" s="208">
        <v>20930.29</v>
      </c>
      <c r="AM4462" s="93"/>
      <c r="AN4462" s="93"/>
      <c r="AO4462" s="93"/>
    </row>
    <row r="4463" spans="25:41" x14ac:dyDescent="0.55000000000000004">
      <c r="Y4463" t="s">
        <v>50755</v>
      </c>
      <c r="Z4463">
        <v>3.44</v>
      </c>
      <c r="AB4463" s="276" t="s">
        <v>49982</v>
      </c>
      <c r="AC4463" s="277">
        <v>-23.03</v>
      </c>
      <c r="AE4463" s="246" t="s">
        <v>48821</v>
      </c>
      <c r="AF4463" s="247">
        <v>7921.97</v>
      </c>
      <c r="AH4463" s="226" t="s">
        <v>47920</v>
      </c>
      <c r="AI4463" s="227">
        <v>10506.51</v>
      </c>
      <c r="AK4463" s="207" t="s">
        <v>18829</v>
      </c>
      <c r="AL4463" s="208">
        <v>160609.82</v>
      </c>
      <c r="AM4463" s="93"/>
      <c r="AN4463" s="93"/>
      <c r="AO4463" s="93"/>
    </row>
    <row r="4464" spans="25:41" x14ac:dyDescent="0.55000000000000004">
      <c r="Y4464" t="s">
        <v>43345</v>
      </c>
      <c r="Z4464">
        <v>461.86</v>
      </c>
      <c r="AB4464" s="276" t="s">
        <v>49983</v>
      </c>
      <c r="AC4464" s="277">
        <v>222.27</v>
      </c>
      <c r="AE4464" s="246" t="s">
        <v>39085</v>
      </c>
      <c r="AF4464" s="247">
        <v>49910.18</v>
      </c>
      <c r="AH4464" s="226" t="s">
        <v>52185</v>
      </c>
      <c r="AI4464" s="227">
        <v>904.38</v>
      </c>
      <c r="AK4464" s="207" t="s">
        <v>18830</v>
      </c>
      <c r="AL4464" s="208">
        <v>64638.61</v>
      </c>
      <c r="AM4464" s="93"/>
      <c r="AN4464" s="93"/>
      <c r="AO4464" s="93"/>
    </row>
    <row r="4465" spans="25:41" x14ac:dyDescent="0.55000000000000004">
      <c r="Y4465" t="s">
        <v>26271</v>
      </c>
      <c r="Z4465" s="284">
        <v>9777.7000000000007</v>
      </c>
      <c r="AB4465" s="276" t="s">
        <v>49984</v>
      </c>
      <c r="AC4465" s="277">
        <v>6.98</v>
      </c>
      <c r="AE4465" s="246" t="s">
        <v>58225</v>
      </c>
      <c r="AF4465" s="247">
        <v>179190.74</v>
      </c>
      <c r="AH4465" s="226" t="s">
        <v>48812</v>
      </c>
      <c r="AI4465" s="227">
        <v>14161.11</v>
      </c>
      <c r="AK4465" s="207" t="s">
        <v>18831</v>
      </c>
      <c r="AL4465" s="208">
        <v>3699.98</v>
      </c>
      <c r="AM4465" s="93"/>
      <c r="AN4465" s="93"/>
      <c r="AO4465" s="93"/>
    </row>
    <row r="4466" spans="25:41" x14ac:dyDescent="0.55000000000000004">
      <c r="Y4466" t="s">
        <v>71822</v>
      </c>
      <c r="Z4466" s="284">
        <v>1602</v>
      </c>
      <c r="AB4466" s="276" t="s">
        <v>60474</v>
      </c>
      <c r="AC4466" s="277">
        <v>7665</v>
      </c>
      <c r="AE4466" s="246" t="s">
        <v>44722</v>
      </c>
      <c r="AF4466" s="247">
        <v>57983.61</v>
      </c>
      <c r="AH4466" s="226" t="s">
        <v>48813</v>
      </c>
      <c r="AI4466" s="227">
        <v>915.34</v>
      </c>
      <c r="AK4466" s="207" t="s">
        <v>18832</v>
      </c>
      <c r="AL4466" s="208">
        <v>96871</v>
      </c>
      <c r="AM4466" s="93"/>
      <c r="AN4466" s="93"/>
      <c r="AO4466" s="93"/>
    </row>
    <row r="4467" spans="25:41" x14ac:dyDescent="0.55000000000000004">
      <c r="Y4467" t="s">
        <v>47580</v>
      </c>
      <c r="Z4467" s="284">
        <v>12816</v>
      </c>
      <c r="AB4467" s="276" t="s">
        <v>42548</v>
      </c>
      <c r="AC4467" s="277">
        <v>50.66</v>
      </c>
      <c r="AE4467" s="246" t="s">
        <v>47928</v>
      </c>
      <c r="AF4467" s="247">
        <v>52.12</v>
      </c>
      <c r="AH4467" s="226" t="s">
        <v>49815</v>
      </c>
      <c r="AI4467" s="227">
        <v>14144.37</v>
      </c>
      <c r="AK4467" s="207" t="s">
        <v>18833</v>
      </c>
      <c r="AL4467" s="208">
        <v>3095.13</v>
      </c>
      <c r="AM4467" s="93"/>
      <c r="AN4467" s="93"/>
      <c r="AO4467" s="93"/>
    </row>
    <row r="4468" spans="25:41" x14ac:dyDescent="0.55000000000000004">
      <c r="Y4468" t="s">
        <v>50757</v>
      </c>
      <c r="Z4468" s="284">
        <v>3204</v>
      </c>
      <c r="AB4468" s="276" t="s">
        <v>42549</v>
      </c>
      <c r="AC4468" s="277">
        <v>27495.43</v>
      </c>
      <c r="AE4468" s="246" t="s">
        <v>36213</v>
      </c>
      <c r="AF4468" s="247">
        <v>266088.05</v>
      </c>
      <c r="AH4468" s="226" t="s">
        <v>52186</v>
      </c>
      <c r="AI4468" s="227">
        <v>57271.27</v>
      </c>
      <c r="AK4468" s="207" t="s">
        <v>18834</v>
      </c>
      <c r="AL4468" s="208">
        <v>153.80000000000001</v>
      </c>
      <c r="AM4468" s="93"/>
      <c r="AN4468" s="93"/>
      <c r="AO4468" s="93"/>
    </row>
    <row r="4469" spans="25:41" x14ac:dyDescent="0.55000000000000004">
      <c r="Y4469" t="s">
        <v>62909</v>
      </c>
      <c r="Z4469" s="284">
        <v>8010</v>
      </c>
      <c r="AB4469" s="276" t="s">
        <v>64340</v>
      </c>
      <c r="AC4469" s="277">
        <v>-4537.41</v>
      </c>
      <c r="AE4469" s="246" t="s">
        <v>39086</v>
      </c>
      <c r="AF4469" s="247">
        <v>815755.46</v>
      </c>
      <c r="AH4469" s="226" t="s">
        <v>52187</v>
      </c>
      <c r="AI4469" s="227">
        <v>2312.54</v>
      </c>
      <c r="AK4469" s="207" t="s">
        <v>18835</v>
      </c>
      <c r="AL4469" s="208">
        <v>7559.72</v>
      </c>
      <c r="AM4469" s="93"/>
      <c r="AN4469" s="93"/>
      <c r="AO4469" s="93"/>
    </row>
    <row r="4470" spans="25:41" x14ac:dyDescent="0.55000000000000004">
      <c r="Y4470" t="s">
        <v>26283</v>
      </c>
      <c r="Z4470" s="284">
        <v>1915.21</v>
      </c>
      <c r="AB4470" s="276" t="s">
        <v>60475</v>
      </c>
      <c r="AC4470" s="277">
        <v>113.37</v>
      </c>
      <c r="AE4470" s="246" t="s">
        <v>64181</v>
      </c>
      <c r="AF4470" s="247">
        <v>3995.4</v>
      </c>
      <c r="AH4470" s="226" t="s">
        <v>52188</v>
      </c>
      <c r="AI4470" s="227">
        <v>4558.09</v>
      </c>
      <c r="AK4470" s="207" t="s">
        <v>18836</v>
      </c>
      <c r="AL4470" s="208">
        <v>96643.99</v>
      </c>
      <c r="AM4470" s="93"/>
      <c r="AN4470" s="93"/>
      <c r="AO4470" s="93"/>
    </row>
    <row r="4471" spans="25:41" x14ac:dyDescent="0.55000000000000004">
      <c r="Y4471" t="s">
        <v>26284</v>
      </c>
      <c r="Z4471" s="284">
        <v>6161.93</v>
      </c>
      <c r="AB4471" s="276" t="s">
        <v>67684</v>
      </c>
      <c r="AC4471" s="277">
        <v>4996.91</v>
      </c>
      <c r="AE4471" s="246" t="s">
        <v>61198</v>
      </c>
      <c r="AF4471" s="247">
        <v>28125.7</v>
      </c>
      <c r="AH4471" s="226" t="s">
        <v>52189</v>
      </c>
      <c r="AI4471" s="227">
        <v>14041.04</v>
      </c>
      <c r="AK4471" s="207" t="s">
        <v>18837</v>
      </c>
      <c r="AL4471" s="208">
        <v>15390</v>
      </c>
      <c r="AM4471" s="93"/>
      <c r="AN4471" s="93"/>
      <c r="AO4471" s="93"/>
    </row>
    <row r="4472" spans="25:41" x14ac:dyDescent="0.55000000000000004">
      <c r="Y4472" t="s">
        <v>70993</v>
      </c>
      <c r="Z4472" s="284">
        <v>11297</v>
      </c>
      <c r="AB4472" s="276" t="s">
        <v>67685</v>
      </c>
      <c r="AC4472" s="277">
        <v>349.54</v>
      </c>
      <c r="AE4472" s="246" t="s">
        <v>44723</v>
      </c>
      <c r="AF4472" s="247">
        <v>341385.72</v>
      </c>
      <c r="AH4472" s="226" t="s">
        <v>49816</v>
      </c>
      <c r="AI4472" s="227">
        <v>10396.879999999999</v>
      </c>
      <c r="AK4472" s="207" t="s">
        <v>18838</v>
      </c>
      <c r="AL4472" s="208">
        <v>227.61</v>
      </c>
      <c r="AM4472" s="93"/>
      <c r="AN4472" s="93"/>
      <c r="AO4472" s="93"/>
    </row>
    <row r="4473" spans="25:41" x14ac:dyDescent="0.55000000000000004">
      <c r="Y4473" t="s">
        <v>26629</v>
      </c>
      <c r="Z4473" s="284">
        <v>21168.799999999999</v>
      </c>
      <c r="AB4473" s="276" t="s">
        <v>67686</v>
      </c>
      <c r="AC4473" s="277">
        <v>2653.55</v>
      </c>
      <c r="AE4473" s="246" t="s">
        <v>62454</v>
      </c>
      <c r="AF4473" s="247">
        <v>165782</v>
      </c>
      <c r="AH4473" s="226" t="s">
        <v>48814</v>
      </c>
      <c r="AI4473" s="227">
        <v>414.63</v>
      </c>
      <c r="AK4473" s="207" t="s">
        <v>18839</v>
      </c>
      <c r="AL4473" s="208">
        <v>43682.71</v>
      </c>
      <c r="AM4473" s="93"/>
      <c r="AN4473" s="93"/>
      <c r="AO4473" s="93"/>
    </row>
    <row r="4474" spans="25:41" x14ac:dyDescent="0.55000000000000004">
      <c r="Y4474" t="s">
        <v>70955</v>
      </c>
      <c r="Z4474" s="284">
        <v>12408.64</v>
      </c>
      <c r="AB4474" s="276" t="s">
        <v>70554</v>
      </c>
      <c r="AC4474" s="277">
        <v>10060.030000000001</v>
      </c>
      <c r="AE4474" s="246" t="s">
        <v>47929</v>
      </c>
      <c r="AF4474" s="247">
        <v>1710534.35</v>
      </c>
      <c r="AH4474" s="226" t="s">
        <v>52190</v>
      </c>
      <c r="AI4474" s="227">
        <v>390.55</v>
      </c>
      <c r="AK4474" s="207" t="s">
        <v>18840</v>
      </c>
      <c r="AL4474" s="208">
        <v>34320</v>
      </c>
      <c r="AM4474" s="93"/>
      <c r="AN4474" s="93"/>
      <c r="AO4474" s="93"/>
    </row>
    <row r="4475" spans="25:41" x14ac:dyDescent="0.55000000000000004">
      <c r="Y4475" t="s">
        <v>54545</v>
      </c>
      <c r="Z4475" s="284">
        <v>2360.64</v>
      </c>
      <c r="AB4475" s="276" t="s">
        <v>47990</v>
      </c>
      <c r="AC4475" s="277">
        <v>563.97</v>
      </c>
      <c r="AE4475" s="246" t="s">
        <v>52202</v>
      </c>
      <c r="AF4475" s="247">
        <v>391114.03</v>
      </c>
      <c r="AH4475" s="226" t="s">
        <v>48815</v>
      </c>
      <c r="AI4475" s="227">
        <v>4721.92</v>
      </c>
      <c r="AK4475" s="207" t="s">
        <v>18841</v>
      </c>
      <c r="AL4475" s="208">
        <v>19634.169999999998</v>
      </c>
      <c r="AM4475" s="93"/>
      <c r="AN4475" s="93"/>
      <c r="AO4475" s="93"/>
    </row>
    <row r="4476" spans="25:41" x14ac:dyDescent="0.55000000000000004">
      <c r="Y4476" t="s">
        <v>27291</v>
      </c>
      <c r="Z4476" s="284">
        <v>1336.58</v>
      </c>
      <c r="AB4476" s="276" t="s">
        <v>52559</v>
      </c>
      <c r="AC4476" s="277">
        <v>1760.2</v>
      </c>
      <c r="AE4476" s="246" t="s">
        <v>64182</v>
      </c>
      <c r="AF4476" s="247">
        <v>-70895.520000000004</v>
      </c>
      <c r="AH4476" s="226" t="s">
        <v>52191</v>
      </c>
      <c r="AI4476" s="227">
        <v>3505.01</v>
      </c>
      <c r="AK4476" s="207" t="s">
        <v>18842</v>
      </c>
      <c r="AL4476" s="208">
        <v>6213.16</v>
      </c>
      <c r="AM4476" s="93"/>
      <c r="AN4476" s="93"/>
      <c r="AO4476" s="93"/>
    </row>
    <row r="4477" spans="25:41" x14ac:dyDescent="0.55000000000000004">
      <c r="Y4477" t="s">
        <v>27315</v>
      </c>
      <c r="Z4477" s="284">
        <v>3585.36</v>
      </c>
      <c r="AB4477" s="276" t="s">
        <v>59080</v>
      </c>
      <c r="AC4477" s="277">
        <v>12862.93</v>
      </c>
      <c r="AE4477" s="246" t="s">
        <v>36214</v>
      </c>
      <c r="AF4477" s="247">
        <v>1430103.35</v>
      </c>
      <c r="AH4477" s="226" t="s">
        <v>48816</v>
      </c>
      <c r="AI4477" s="227">
        <v>18267.32</v>
      </c>
      <c r="AK4477" s="207" t="s">
        <v>18843</v>
      </c>
      <c r="AL4477" s="208">
        <v>753.6</v>
      </c>
      <c r="AM4477" s="93"/>
      <c r="AN4477" s="93"/>
      <c r="AO4477" s="93"/>
    </row>
    <row r="4478" spans="25:41" x14ac:dyDescent="0.55000000000000004">
      <c r="Y4478" t="s">
        <v>27316</v>
      </c>
      <c r="Z4478" s="284">
        <v>1020.24</v>
      </c>
      <c r="AB4478" s="276" t="s">
        <v>59081</v>
      </c>
      <c r="AC4478" s="277">
        <v>44640.03</v>
      </c>
      <c r="AE4478" s="246" t="s">
        <v>59405</v>
      </c>
      <c r="AF4478" s="247">
        <v>192020.63</v>
      </c>
      <c r="AH4478" s="226" t="s">
        <v>48817</v>
      </c>
      <c r="AI4478" s="227">
        <v>233.26</v>
      </c>
      <c r="AK4478" s="207" t="s">
        <v>18844</v>
      </c>
      <c r="AL4478" s="208">
        <v>21272.48</v>
      </c>
      <c r="AM4478" s="93"/>
      <c r="AN4478" s="93"/>
      <c r="AO4478" s="93"/>
    </row>
    <row r="4479" spans="25:41" x14ac:dyDescent="0.55000000000000004">
      <c r="Y4479" t="s">
        <v>60026</v>
      </c>
      <c r="Z4479">
        <v>31.8</v>
      </c>
      <c r="AB4479" s="276" t="s">
        <v>59620</v>
      </c>
      <c r="AC4479" s="277">
        <v>839.93</v>
      </c>
      <c r="AE4479" s="246" t="s">
        <v>58226</v>
      </c>
      <c r="AF4479" s="247">
        <v>357444</v>
      </c>
      <c r="AH4479" s="226" t="s">
        <v>48818</v>
      </c>
      <c r="AI4479" s="227">
        <v>639.86</v>
      </c>
      <c r="AK4479" s="207" t="s">
        <v>18845</v>
      </c>
      <c r="AL4479" s="208">
        <v>2717.54</v>
      </c>
      <c r="AM4479" s="93"/>
      <c r="AN4479" s="93"/>
      <c r="AO4479" s="93"/>
    </row>
    <row r="4480" spans="25:41" x14ac:dyDescent="0.55000000000000004">
      <c r="Y4480" t="s">
        <v>27319</v>
      </c>
      <c r="Z4480">
        <v>352.48</v>
      </c>
      <c r="AB4480" s="276" t="s">
        <v>59621</v>
      </c>
      <c r="AC4480" s="277">
        <v>391.39</v>
      </c>
      <c r="AE4480" s="246" t="s">
        <v>49823</v>
      </c>
      <c r="AF4480" s="247">
        <v>1427284.34</v>
      </c>
      <c r="AH4480" s="226" t="s">
        <v>18881</v>
      </c>
      <c r="AI4480" s="227">
        <v>22842.12</v>
      </c>
      <c r="AK4480" s="207" t="s">
        <v>18846</v>
      </c>
      <c r="AL4480" s="208">
        <v>1235.1600000000001</v>
      </c>
      <c r="AM4480" s="93"/>
      <c r="AN4480" s="93"/>
      <c r="AO4480" s="93"/>
    </row>
    <row r="4481" spans="25:41" x14ac:dyDescent="0.55000000000000004">
      <c r="Y4481" t="s">
        <v>27322</v>
      </c>
      <c r="Z4481">
        <v>707.85</v>
      </c>
      <c r="AB4481" s="276" t="s">
        <v>56177</v>
      </c>
      <c r="AC4481" s="277">
        <v>12874.37</v>
      </c>
      <c r="AE4481" s="246" t="s">
        <v>52203</v>
      </c>
      <c r="AF4481" s="247">
        <v>472950</v>
      </c>
      <c r="AH4481" s="226" t="s">
        <v>34916</v>
      </c>
      <c r="AI4481" s="227">
        <v>295400.84000000003</v>
      </c>
      <c r="AK4481" s="207" t="s">
        <v>18847</v>
      </c>
      <c r="AL4481" s="208">
        <v>6148.96</v>
      </c>
      <c r="AM4481" s="93"/>
      <c r="AN4481" s="93"/>
      <c r="AO4481" s="93"/>
    </row>
    <row r="4482" spans="25:41" x14ac:dyDescent="0.55000000000000004">
      <c r="Y4482" t="s">
        <v>71823</v>
      </c>
      <c r="Z4482" s="284">
        <v>1044.1500000000001</v>
      </c>
      <c r="AB4482" s="276" t="s">
        <v>69734</v>
      </c>
      <c r="AC4482" s="277">
        <v>4000</v>
      </c>
      <c r="AE4482" s="246" t="s">
        <v>39087</v>
      </c>
      <c r="AF4482" s="247">
        <v>57053.9</v>
      </c>
      <c r="AH4482" s="226" t="s">
        <v>18882</v>
      </c>
      <c r="AI4482" s="227">
        <v>217935.02</v>
      </c>
      <c r="AK4482" s="207" t="s">
        <v>18848</v>
      </c>
      <c r="AL4482" s="208">
        <v>2000.25</v>
      </c>
      <c r="AM4482" s="93"/>
      <c r="AN4482" s="93"/>
      <c r="AO4482" s="93"/>
    </row>
    <row r="4483" spans="25:41" x14ac:dyDescent="0.55000000000000004">
      <c r="Y4483" t="s">
        <v>54560</v>
      </c>
      <c r="Z4483" s="284">
        <v>17000</v>
      </c>
      <c r="AB4483" s="276" t="s">
        <v>60480</v>
      </c>
      <c r="AC4483" s="277">
        <v>-22100</v>
      </c>
      <c r="AE4483" s="246" t="s">
        <v>62455</v>
      </c>
      <c r="AF4483" s="247">
        <v>15255.51</v>
      </c>
      <c r="AH4483" s="226" t="s">
        <v>47921</v>
      </c>
      <c r="AI4483" s="227">
        <v>10260.09</v>
      </c>
      <c r="AK4483" s="207" t="s">
        <v>18849</v>
      </c>
      <c r="AL4483" s="208">
        <v>6485.52</v>
      </c>
      <c r="AM4483" s="93"/>
      <c r="AN4483" s="93"/>
      <c r="AO4483" s="93"/>
    </row>
    <row r="4484" spans="25:41" x14ac:dyDescent="0.55000000000000004">
      <c r="Y4484" t="s">
        <v>27712</v>
      </c>
      <c r="Z4484" s="284">
        <v>1300.48</v>
      </c>
      <c r="AB4484" s="276" t="s">
        <v>60481</v>
      </c>
      <c r="AC4484" s="277">
        <v>-3000</v>
      </c>
      <c r="AE4484" s="246" t="s">
        <v>52204</v>
      </c>
      <c r="AF4484" s="247">
        <v>311253.68</v>
      </c>
      <c r="AH4484" s="226" t="s">
        <v>18883</v>
      </c>
      <c r="AI4484" s="227">
        <v>292709.40999999997</v>
      </c>
      <c r="AK4484" s="207" t="s">
        <v>18850</v>
      </c>
      <c r="AL4484" s="208">
        <v>11875.3</v>
      </c>
      <c r="AM4484" s="93"/>
      <c r="AN4484" s="93"/>
      <c r="AO4484" s="93"/>
    </row>
    <row r="4485" spans="25:41" x14ac:dyDescent="0.55000000000000004">
      <c r="Y4485" t="s">
        <v>27713</v>
      </c>
      <c r="Z4485" s="284">
        <v>4086.8</v>
      </c>
      <c r="AB4485" s="276" t="s">
        <v>67687</v>
      </c>
      <c r="AC4485" s="277">
        <v>10376.48</v>
      </c>
      <c r="AE4485" s="246" t="s">
        <v>58227</v>
      </c>
      <c r="AF4485" s="247">
        <v>119295.88</v>
      </c>
      <c r="AH4485" s="226" t="s">
        <v>18884</v>
      </c>
      <c r="AI4485" s="227">
        <v>69480.53</v>
      </c>
      <c r="AK4485" s="207" t="s">
        <v>18851</v>
      </c>
      <c r="AL4485" s="208">
        <v>6433.78</v>
      </c>
      <c r="AM4485" s="93"/>
      <c r="AN4485" s="93"/>
      <c r="AO4485" s="93"/>
    </row>
    <row r="4486" spans="25:41" x14ac:dyDescent="0.55000000000000004">
      <c r="Y4486" t="s">
        <v>27715</v>
      </c>
      <c r="Z4486">
        <v>966.87</v>
      </c>
      <c r="AB4486" s="276" t="s">
        <v>67688</v>
      </c>
      <c r="AC4486" s="277">
        <v>59049.02</v>
      </c>
      <c r="AE4486" s="246" t="s">
        <v>58500</v>
      </c>
      <c r="AF4486" s="247">
        <v>674684</v>
      </c>
      <c r="AH4486" s="226" t="s">
        <v>36200</v>
      </c>
      <c r="AI4486" s="227">
        <v>71064.09</v>
      </c>
      <c r="AK4486" s="207" t="s">
        <v>18852</v>
      </c>
      <c r="AL4486" s="208">
        <v>648.45000000000005</v>
      </c>
      <c r="AM4486" s="93"/>
      <c r="AN4486" s="93"/>
      <c r="AO4486" s="93"/>
    </row>
    <row r="4487" spans="25:41" x14ac:dyDescent="0.55000000000000004">
      <c r="Y4487" t="s">
        <v>28146</v>
      </c>
      <c r="Z4487" s="284">
        <v>36233.97</v>
      </c>
      <c r="AB4487" s="276" t="s">
        <v>67689</v>
      </c>
      <c r="AC4487" s="277">
        <v>45826.66</v>
      </c>
      <c r="AE4487" s="246" t="s">
        <v>55071</v>
      </c>
      <c r="AF4487" s="247">
        <v>49807.94</v>
      </c>
      <c r="AH4487" s="226" t="s">
        <v>18885</v>
      </c>
      <c r="AI4487" s="227">
        <v>92828.32</v>
      </c>
      <c r="AK4487" s="207" t="s">
        <v>18853</v>
      </c>
      <c r="AL4487" s="208">
        <v>1988.6</v>
      </c>
      <c r="AM4487" s="93"/>
      <c r="AN4487" s="93"/>
      <c r="AO4487" s="93"/>
    </row>
    <row r="4488" spans="25:41" x14ac:dyDescent="0.55000000000000004">
      <c r="Y4488" t="s">
        <v>28363</v>
      </c>
      <c r="Z4488" s="284">
        <v>3360.76</v>
      </c>
      <c r="AB4488" s="276" t="s">
        <v>60482</v>
      </c>
      <c r="AC4488" s="277">
        <v>16827.71</v>
      </c>
      <c r="AE4488" s="246" t="s">
        <v>55072</v>
      </c>
      <c r="AF4488" s="247">
        <v>155399.57999999999</v>
      </c>
      <c r="AH4488" s="226" t="s">
        <v>52192</v>
      </c>
      <c r="AI4488" s="227">
        <v>455</v>
      </c>
      <c r="AK4488" s="207" t="s">
        <v>18854</v>
      </c>
      <c r="AL4488" s="208">
        <v>299996.95</v>
      </c>
      <c r="AM4488" s="93"/>
      <c r="AN4488" s="93"/>
      <c r="AO4488" s="93"/>
    </row>
    <row r="4489" spans="25:41" x14ac:dyDescent="0.55000000000000004">
      <c r="Y4489" t="s">
        <v>28569</v>
      </c>
      <c r="Z4489" s="284">
        <v>4860</v>
      </c>
      <c r="AB4489" s="276" t="s">
        <v>60483</v>
      </c>
      <c r="AC4489" s="277">
        <v>43070.73</v>
      </c>
      <c r="AE4489" s="246" t="s">
        <v>58501</v>
      </c>
      <c r="AF4489" s="247">
        <v>29361.98</v>
      </c>
      <c r="AH4489" s="226" t="s">
        <v>18886</v>
      </c>
      <c r="AI4489" s="227">
        <v>79998.39</v>
      </c>
      <c r="AK4489" s="207" t="s">
        <v>18855</v>
      </c>
      <c r="AL4489" s="208">
        <v>177043.20000000001</v>
      </c>
      <c r="AM4489" s="93"/>
      <c r="AN4489" s="93"/>
      <c r="AO4489" s="93"/>
    </row>
    <row r="4490" spans="25:41" x14ac:dyDescent="0.55000000000000004">
      <c r="Y4490" t="s">
        <v>28572</v>
      </c>
      <c r="Z4490" s="284">
        <v>2912.14</v>
      </c>
      <c r="AB4490" s="276" t="s">
        <v>69990</v>
      </c>
      <c r="AC4490" s="277">
        <v>97000</v>
      </c>
      <c r="AE4490" s="246" t="s">
        <v>52205</v>
      </c>
      <c r="AF4490" s="247">
        <v>51826.3</v>
      </c>
      <c r="AH4490" s="226" t="s">
        <v>36201</v>
      </c>
      <c r="AI4490" s="227">
        <v>71445.759999999995</v>
      </c>
      <c r="AK4490" s="207" t="s">
        <v>18856</v>
      </c>
      <c r="AL4490" s="208">
        <v>14926.4</v>
      </c>
      <c r="AM4490" s="93"/>
      <c r="AN4490" s="93"/>
      <c r="AO4490" s="93"/>
    </row>
    <row r="4491" spans="25:41" x14ac:dyDescent="0.55000000000000004">
      <c r="Y4491" t="s">
        <v>28573</v>
      </c>
      <c r="Z4491">
        <v>594.61</v>
      </c>
      <c r="AB4491" s="276" t="s">
        <v>60484</v>
      </c>
      <c r="AC4491" s="277">
        <v>15670.97</v>
      </c>
      <c r="AE4491" s="246" t="s">
        <v>52206</v>
      </c>
      <c r="AF4491" s="247">
        <v>3964.73</v>
      </c>
      <c r="AH4491" s="226" t="s">
        <v>36202</v>
      </c>
      <c r="AI4491" s="227">
        <v>19184.82</v>
      </c>
      <c r="AK4491" s="207" t="s">
        <v>18857</v>
      </c>
      <c r="AL4491" s="208">
        <v>438475.8</v>
      </c>
      <c r="AM4491" s="93"/>
      <c r="AN4491" s="93"/>
      <c r="AO4491" s="93"/>
    </row>
    <row r="4492" spans="25:41" x14ac:dyDescent="0.55000000000000004">
      <c r="Y4492" t="s">
        <v>49424</v>
      </c>
      <c r="Z4492">
        <v>347.19</v>
      </c>
      <c r="AB4492" s="276" t="s">
        <v>60485</v>
      </c>
      <c r="AC4492" s="277">
        <v>3412.95</v>
      </c>
      <c r="AE4492" s="246" t="s">
        <v>52207</v>
      </c>
      <c r="AF4492" s="247">
        <v>11913.46</v>
      </c>
      <c r="AH4492" s="226" t="s">
        <v>47922</v>
      </c>
      <c r="AI4492" s="227">
        <v>195</v>
      </c>
      <c r="AK4492" s="207" t="s">
        <v>18858</v>
      </c>
      <c r="AL4492" s="208">
        <v>23395.84</v>
      </c>
      <c r="AM4492" s="93"/>
      <c r="AN4492" s="93"/>
      <c r="AO4492" s="93"/>
    </row>
    <row r="4493" spans="25:41" x14ac:dyDescent="0.55000000000000004">
      <c r="Y4493" t="s">
        <v>28574</v>
      </c>
      <c r="Z4493" s="284">
        <v>3075.03</v>
      </c>
      <c r="AB4493" s="276" t="s">
        <v>60486</v>
      </c>
      <c r="AC4493" s="277">
        <v>12654.29</v>
      </c>
      <c r="AE4493" s="246" t="s">
        <v>64183</v>
      </c>
      <c r="AF4493" s="247">
        <v>33500</v>
      </c>
      <c r="AH4493" s="226" t="s">
        <v>52193</v>
      </c>
      <c r="AI4493" s="227">
        <v>21.14</v>
      </c>
      <c r="AK4493" s="207" t="s">
        <v>18859</v>
      </c>
      <c r="AL4493" s="208">
        <v>217371</v>
      </c>
      <c r="AM4493" s="93"/>
      <c r="AN4493" s="93"/>
      <c r="AO4493" s="93"/>
    </row>
    <row r="4494" spans="25:41" x14ac:dyDescent="0.55000000000000004">
      <c r="Y4494" t="s">
        <v>28608</v>
      </c>
      <c r="Z4494" s="284">
        <v>10548.93</v>
      </c>
      <c r="AB4494" s="276" t="s">
        <v>60487</v>
      </c>
      <c r="AC4494" s="277">
        <v>589.94000000000005</v>
      </c>
      <c r="AE4494" s="246" t="s">
        <v>52208</v>
      </c>
      <c r="AF4494" s="247">
        <v>4196.18</v>
      </c>
      <c r="AH4494" s="226" t="s">
        <v>33398</v>
      </c>
      <c r="AI4494" s="227">
        <v>50540.13</v>
      </c>
      <c r="AK4494" s="207" t="s">
        <v>18860</v>
      </c>
      <c r="AL4494" s="208">
        <v>16405</v>
      </c>
      <c r="AM4494" s="93"/>
      <c r="AN4494" s="93"/>
      <c r="AO4494" s="93"/>
    </row>
    <row r="4495" spans="25:41" x14ac:dyDescent="0.55000000000000004">
      <c r="Y4495" t="s">
        <v>71824</v>
      </c>
      <c r="Z4495" s="284">
        <v>1231.9000000000001</v>
      </c>
      <c r="AB4495" s="276" t="s">
        <v>60488</v>
      </c>
      <c r="AC4495" s="277">
        <v>576.45000000000005</v>
      </c>
      <c r="AE4495" s="246" t="s">
        <v>64184</v>
      </c>
      <c r="AF4495" s="247">
        <v>69944.88</v>
      </c>
      <c r="AH4495" s="226" t="s">
        <v>33399</v>
      </c>
      <c r="AI4495" s="227">
        <v>16842.02</v>
      </c>
      <c r="AK4495" s="207" t="s">
        <v>18861</v>
      </c>
      <c r="AL4495" s="208">
        <v>40746.080000000002</v>
      </c>
      <c r="AM4495" s="93"/>
      <c r="AN4495" s="93"/>
      <c r="AO4495" s="93"/>
    </row>
    <row r="4496" spans="25:41" x14ac:dyDescent="0.55000000000000004">
      <c r="Y4496" t="s">
        <v>28610</v>
      </c>
      <c r="Z4496" s="284">
        <v>2105.89</v>
      </c>
      <c r="AB4496" s="276" t="s">
        <v>60489</v>
      </c>
      <c r="AC4496" s="277">
        <v>704.09</v>
      </c>
      <c r="AE4496" s="246" t="s">
        <v>60333</v>
      </c>
      <c r="AF4496" s="247">
        <v>2755.53</v>
      </c>
      <c r="AH4496" s="226" t="s">
        <v>18887</v>
      </c>
      <c r="AI4496" s="227">
        <v>26940.45</v>
      </c>
      <c r="AK4496" s="207" t="s">
        <v>18862</v>
      </c>
      <c r="AL4496" s="208">
        <v>2950.5</v>
      </c>
      <c r="AM4496" s="93"/>
      <c r="AN4496" s="93"/>
      <c r="AO4496" s="93"/>
    </row>
    <row r="4497" spans="25:41" x14ac:dyDescent="0.55000000000000004">
      <c r="Y4497" t="s">
        <v>28631</v>
      </c>
      <c r="Z4497" s="284">
        <v>37686.99</v>
      </c>
      <c r="AB4497" s="276" t="s">
        <v>60490</v>
      </c>
      <c r="AC4497" s="277">
        <v>65.84</v>
      </c>
      <c r="AE4497" s="246" t="s">
        <v>58854</v>
      </c>
      <c r="AF4497" s="247">
        <v>82574.92</v>
      </c>
      <c r="AH4497" s="226" t="s">
        <v>33400</v>
      </c>
      <c r="AI4497" s="227">
        <v>2655</v>
      </c>
      <c r="AK4497" s="207" t="s">
        <v>18863</v>
      </c>
      <c r="AL4497" s="208">
        <v>42588.77</v>
      </c>
      <c r="AM4497" s="93"/>
      <c r="AN4497" s="93"/>
      <c r="AO4497" s="93"/>
    </row>
    <row r="4498" spans="25:41" x14ac:dyDescent="0.55000000000000004">
      <c r="Y4498" t="s">
        <v>28656</v>
      </c>
      <c r="Z4498">
        <v>125.59</v>
      </c>
      <c r="AB4498" s="276" t="s">
        <v>64346</v>
      </c>
      <c r="AC4498" s="277">
        <v>-19600</v>
      </c>
      <c r="AE4498" s="246" t="s">
        <v>57373</v>
      </c>
      <c r="AF4498" s="247">
        <v>56740.32</v>
      </c>
      <c r="AH4498" s="226" t="s">
        <v>18888</v>
      </c>
      <c r="AI4498" s="227">
        <v>8090.55</v>
      </c>
      <c r="AK4498" s="207" t="s">
        <v>18864</v>
      </c>
      <c r="AL4498" s="208">
        <v>95291.85</v>
      </c>
      <c r="AM4498" s="93"/>
      <c r="AN4498" s="93"/>
      <c r="AO4498" s="93"/>
    </row>
    <row r="4499" spans="25:41" x14ac:dyDescent="0.55000000000000004">
      <c r="Y4499" t="s">
        <v>28811</v>
      </c>
      <c r="Z4499" s="284">
        <v>29336.720000000001</v>
      </c>
      <c r="AB4499" s="276" t="s">
        <v>60491</v>
      </c>
      <c r="AC4499" s="277">
        <v>8642.19</v>
      </c>
      <c r="AE4499" s="246" t="s">
        <v>55073</v>
      </c>
      <c r="AF4499" s="247">
        <v>1703549.76</v>
      </c>
      <c r="AH4499" s="226" t="s">
        <v>18889</v>
      </c>
      <c r="AI4499" s="227">
        <v>28216.95</v>
      </c>
      <c r="AK4499" s="207" t="s">
        <v>18865</v>
      </c>
      <c r="AL4499" s="208">
        <v>12914.66</v>
      </c>
      <c r="AM4499" s="93"/>
      <c r="AN4499" s="93"/>
      <c r="AO4499" s="93"/>
    </row>
    <row r="4500" spans="25:41" x14ac:dyDescent="0.55000000000000004">
      <c r="Y4500" t="s">
        <v>28814</v>
      </c>
      <c r="Z4500" s="284">
        <v>29429.84</v>
      </c>
      <c r="AB4500" s="276" t="s">
        <v>67690</v>
      </c>
      <c r="AC4500" s="277">
        <v>5720</v>
      </c>
      <c r="AE4500" s="246" t="s">
        <v>55074</v>
      </c>
      <c r="AF4500" s="247">
        <v>217074.42</v>
      </c>
      <c r="AH4500" s="226" t="s">
        <v>40222</v>
      </c>
      <c r="AI4500" s="227">
        <v>32721.94</v>
      </c>
      <c r="AK4500" s="207" t="s">
        <v>18866</v>
      </c>
      <c r="AL4500" s="208">
        <v>37687.29</v>
      </c>
      <c r="AM4500" s="93"/>
      <c r="AN4500" s="93"/>
      <c r="AO4500" s="93"/>
    </row>
    <row r="4501" spans="25:41" x14ac:dyDescent="0.55000000000000004">
      <c r="Y4501" t="s">
        <v>69520</v>
      </c>
      <c r="Z4501" s="284">
        <v>28806.31</v>
      </c>
      <c r="AB4501" s="276" t="s">
        <v>60492</v>
      </c>
      <c r="AC4501" s="277">
        <v>-5420.56</v>
      </c>
      <c r="AE4501" s="246" t="s">
        <v>60334</v>
      </c>
      <c r="AF4501" s="247">
        <v>639190</v>
      </c>
      <c r="AH4501" s="226" t="s">
        <v>36203</v>
      </c>
      <c r="AI4501" s="227">
        <v>742.68</v>
      </c>
      <c r="AK4501" s="207" t="s">
        <v>18867</v>
      </c>
      <c r="AL4501" s="208">
        <v>25980</v>
      </c>
      <c r="AM4501" s="93"/>
      <c r="AN4501" s="93"/>
      <c r="AO4501" s="93"/>
    </row>
    <row r="4502" spans="25:41" x14ac:dyDescent="0.55000000000000004">
      <c r="Y4502" t="s">
        <v>28818</v>
      </c>
      <c r="Z4502" s="284">
        <v>163750</v>
      </c>
      <c r="AB4502" s="276" t="s">
        <v>64347</v>
      </c>
      <c r="AC4502" s="277">
        <v>3275</v>
      </c>
      <c r="AE4502" s="246" t="s">
        <v>56009</v>
      </c>
      <c r="AF4502" s="247">
        <v>400017.66</v>
      </c>
      <c r="AH4502" s="226" t="s">
        <v>40223</v>
      </c>
      <c r="AI4502" s="227">
        <v>23776.01</v>
      </c>
      <c r="AK4502" s="207" t="s">
        <v>18868</v>
      </c>
      <c r="AL4502" s="208">
        <v>15172.33</v>
      </c>
      <c r="AM4502" s="93"/>
      <c r="AN4502" s="93"/>
      <c r="AO4502" s="93"/>
    </row>
    <row r="4503" spans="25:41" x14ac:dyDescent="0.55000000000000004">
      <c r="Y4503" t="s">
        <v>28819</v>
      </c>
      <c r="Z4503" s="284">
        <v>15728.93</v>
      </c>
      <c r="AB4503" s="276" t="s">
        <v>40333</v>
      </c>
      <c r="AC4503" s="277">
        <v>-576.51</v>
      </c>
      <c r="AE4503" s="246" t="s">
        <v>55075</v>
      </c>
      <c r="AF4503" s="247">
        <v>960445.38</v>
      </c>
      <c r="AH4503" s="226" t="s">
        <v>39075</v>
      </c>
      <c r="AI4503" s="227">
        <v>4000</v>
      </c>
      <c r="AK4503" s="207" t="s">
        <v>18869</v>
      </c>
      <c r="AL4503" s="208">
        <v>453203.55</v>
      </c>
      <c r="AM4503" s="93"/>
      <c r="AN4503" s="93"/>
      <c r="AO4503" s="93"/>
    </row>
    <row r="4504" spans="25:41" x14ac:dyDescent="0.55000000000000004">
      <c r="Y4504" t="s">
        <v>28822</v>
      </c>
      <c r="Z4504" s="284">
        <v>40093.79</v>
      </c>
      <c r="AB4504" s="276" t="s">
        <v>67691</v>
      </c>
      <c r="AC4504" s="277">
        <v>2812</v>
      </c>
      <c r="AE4504" s="246" t="s">
        <v>60335</v>
      </c>
      <c r="AF4504" s="247">
        <v>25249.14</v>
      </c>
      <c r="AH4504" s="226" t="s">
        <v>48819</v>
      </c>
      <c r="AI4504" s="227">
        <v>229.22</v>
      </c>
      <c r="AK4504" s="207" t="s">
        <v>18870</v>
      </c>
      <c r="AL4504" s="208">
        <v>20297</v>
      </c>
      <c r="AM4504" s="93"/>
      <c r="AN4504" s="93"/>
      <c r="AO4504" s="93"/>
    </row>
    <row r="4505" spans="25:41" x14ac:dyDescent="0.55000000000000004">
      <c r="Y4505" t="s">
        <v>28825</v>
      </c>
      <c r="Z4505" s="284">
        <v>69799.789999999994</v>
      </c>
      <c r="AB4505" s="276" t="s">
        <v>52562</v>
      </c>
      <c r="AC4505" s="277">
        <v>2973.6</v>
      </c>
      <c r="AE4505" s="246" t="s">
        <v>56010</v>
      </c>
      <c r="AF4505" s="247">
        <v>18243.669999999998</v>
      </c>
      <c r="AH4505" s="226" t="s">
        <v>18890</v>
      </c>
      <c r="AI4505" s="227">
        <v>106748.57</v>
      </c>
      <c r="AK4505" s="207" t="s">
        <v>18871</v>
      </c>
      <c r="AL4505" s="208">
        <v>123601.05</v>
      </c>
      <c r="AM4505" s="93"/>
      <c r="AN4505" s="93"/>
      <c r="AO4505" s="93"/>
    </row>
    <row r="4506" spans="25:41" x14ac:dyDescent="0.55000000000000004">
      <c r="Y4506" t="s">
        <v>28826</v>
      </c>
      <c r="Z4506" s="284">
        <v>11580.62</v>
      </c>
      <c r="AB4506" s="276" t="s">
        <v>33649</v>
      </c>
      <c r="AC4506" s="277">
        <v>-1371.38</v>
      </c>
      <c r="AE4506" s="246" t="s">
        <v>57374</v>
      </c>
      <c r="AF4506" s="247">
        <v>201612.75</v>
      </c>
      <c r="AH4506" s="226" t="s">
        <v>33401</v>
      </c>
      <c r="AI4506" s="227">
        <v>163903.43</v>
      </c>
      <c r="AK4506" s="207" t="s">
        <v>18872</v>
      </c>
      <c r="AL4506" s="208">
        <v>319.32</v>
      </c>
      <c r="AM4506" s="93"/>
      <c r="AN4506" s="93"/>
      <c r="AO4506" s="93"/>
    </row>
    <row r="4507" spans="25:41" x14ac:dyDescent="0.55000000000000004">
      <c r="Y4507" t="s">
        <v>70968</v>
      </c>
      <c r="Z4507" s="284">
        <v>1703.39</v>
      </c>
      <c r="AB4507" s="276" t="s">
        <v>33650</v>
      </c>
      <c r="AC4507" s="277">
        <v>201.99</v>
      </c>
      <c r="AE4507" s="246" t="s">
        <v>58502</v>
      </c>
      <c r="AF4507" s="247">
        <v>69093.13</v>
      </c>
      <c r="AH4507" s="226" t="s">
        <v>33402</v>
      </c>
      <c r="AI4507" s="227">
        <v>59923.89</v>
      </c>
      <c r="AK4507" s="207" t="s">
        <v>18873</v>
      </c>
      <c r="AL4507" s="208">
        <v>18000</v>
      </c>
      <c r="AM4507" s="93"/>
      <c r="AN4507" s="93"/>
      <c r="AO4507" s="93"/>
    </row>
    <row r="4508" spans="25:41" x14ac:dyDescent="0.55000000000000004">
      <c r="Y4508" t="s">
        <v>28962</v>
      </c>
      <c r="Z4508" s="284">
        <v>2332.84</v>
      </c>
      <c r="AB4508" s="276" t="s">
        <v>46962</v>
      </c>
      <c r="AC4508" s="277">
        <v>830.74</v>
      </c>
      <c r="AE4508" s="246" t="s">
        <v>56011</v>
      </c>
      <c r="AF4508" s="247">
        <v>577486.46</v>
      </c>
      <c r="AH4508" s="226" t="s">
        <v>47923</v>
      </c>
      <c r="AI4508" s="227">
        <v>12036.05</v>
      </c>
      <c r="AK4508" s="207" t="s">
        <v>18874</v>
      </c>
      <c r="AL4508" s="208">
        <v>2790</v>
      </c>
      <c r="AM4508" s="93"/>
      <c r="AN4508" s="93"/>
      <c r="AO4508" s="93"/>
    </row>
    <row r="4509" spans="25:41" x14ac:dyDescent="0.55000000000000004">
      <c r="Y4509" t="s">
        <v>29007</v>
      </c>
      <c r="Z4509" s="284">
        <v>3716</v>
      </c>
      <c r="AB4509" s="276" t="s">
        <v>36306</v>
      </c>
      <c r="AC4509" s="277">
        <v>19736.36</v>
      </c>
      <c r="AE4509" s="246" t="s">
        <v>61369</v>
      </c>
      <c r="AF4509" s="247">
        <v>28579.200000000001</v>
      </c>
      <c r="AH4509" s="226" t="s">
        <v>34917</v>
      </c>
      <c r="AI4509" s="227">
        <v>12596.05</v>
      </c>
      <c r="AK4509" s="207" t="s">
        <v>18875</v>
      </c>
      <c r="AL4509" s="208">
        <v>213.47</v>
      </c>
      <c r="AM4509" s="93"/>
      <c r="AN4509" s="93"/>
      <c r="AO4509" s="93"/>
    </row>
    <row r="4510" spans="25:41" x14ac:dyDescent="0.55000000000000004">
      <c r="Y4510" t="s">
        <v>71825</v>
      </c>
      <c r="Z4510" s="284">
        <v>30831.23</v>
      </c>
      <c r="AB4510" s="276" t="s">
        <v>67692</v>
      </c>
      <c r="AC4510" s="277">
        <v>14785</v>
      </c>
      <c r="AE4510" s="246" t="s">
        <v>63112</v>
      </c>
      <c r="AF4510" s="247">
        <v>27050</v>
      </c>
      <c r="AH4510" s="226" t="s">
        <v>42350</v>
      </c>
      <c r="AI4510" s="227">
        <v>994.13</v>
      </c>
      <c r="AK4510" s="207" t="s">
        <v>18876</v>
      </c>
      <c r="AL4510" s="208">
        <v>53.28</v>
      </c>
      <c r="AM4510" s="93"/>
      <c r="AN4510" s="93"/>
      <c r="AO4510" s="93"/>
    </row>
    <row r="4511" spans="25:41" x14ac:dyDescent="0.55000000000000004">
      <c r="Y4511" t="s">
        <v>29034</v>
      </c>
      <c r="Z4511" s="284">
        <v>12581</v>
      </c>
      <c r="AB4511" s="276" t="s">
        <v>42553</v>
      </c>
      <c r="AC4511" s="277">
        <v>1645.04</v>
      </c>
      <c r="AE4511" s="246" t="s">
        <v>63113</v>
      </c>
      <c r="AF4511" s="247">
        <v>168</v>
      </c>
      <c r="AH4511" s="226" t="s">
        <v>52194</v>
      </c>
      <c r="AI4511" s="227">
        <v>319.93</v>
      </c>
      <c r="AK4511" s="207" t="s">
        <v>18877</v>
      </c>
      <c r="AL4511" s="208">
        <v>5289.58</v>
      </c>
      <c r="AM4511" s="93"/>
      <c r="AN4511" s="93"/>
      <c r="AO4511" s="93"/>
    </row>
    <row r="4512" spans="25:41" x14ac:dyDescent="0.55000000000000004">
      <c r="Y4512" t="s">
        <v>71826</v>
      </c>
      <c r="Z4512">
        <v>475</v>
      </c>
      <c r="AB4512" s="276" t="s">
        <v>42554</v>
      </c>
      <c r="AC4512" s="277">
        <v>91.52</v>
      </c>
      <c r="AE4512" s="246" t="s">
        <v>63658</v>
      </c>
      <c r="AF4512" s="247">
        <v>4814.05</v>
      </c>
      <c r="AH4512" s="226" t="s">
        <v>18891</v>
      </c>
      <c r="AI4512" s="227">
        <v>141279.01</v>
      </c>
      <c r="AK4512" s="207" t="s">
        <v>18878</v>
      </c>
      <c r="AL4512" s="208">
        <v>402.36</v>
      </c>
      <c r="AM4512" s="93"/>
      <c r="AN4512" s="93"/>
      <c r="AO4512" s="93"/>
    </row>
    <row r="4513" spans="25:41" x14ac:dyDescent="0.55000000000000004">
      <c r="Y4513" t="s">
        <v>29104</v>
      </c>
      <c r="Z4513" s="284">
        <v>7615</v>
      </c>
      <c r="AB4513" s="276" t="s">
        <v>42555</v>
      </c>
      <c r="AC4513" s="277">
        <v>411.6</v>
      </c>
      <c r="AE4513" s="246" t="s">
        <v>56012</v>
      </c>
      <c r="AF4513" s="247">
        <v>308256.21000000002</v>
      </c>
      <c r="AH4513" s="226" t="s">
        <v>36204</v>
      </c>
      <c r="AI4513" s="227">
        <v>164890.47</v>
      </c>
      <c r="AK4513" s="207" t="s">
        <v>18879</v>
      </c>
      <c r="AL4513" s="208">
        <v>1146.78</v>
      </c>
      <c r="AM4513" s="93"/>
      <c r="AN4513" s="93"/>
      <c r="AO4513" s="93"/>
    </row>
    <row r="4514" spans="25:41" x14ac:dyDescent="0.55000000000000004">
      <c r="Y4514" t="s">
        <v>50777</v>
      </c>
      <c r="Z4514" s="284">
        <v>1750</v>
      </c>
      <c r="AB4514" s="276" t="s">
        <v>67693</v>
      </c>
      <c r="AC4514" s="277">
        <v>13535</v>
      </c>
      <c r="AE4514" s="246" t="s">
        <v>64185</v>
      </c>
      <c r="AF4514" s="247">
        <v>31783.85</v>
      </c>
      <c r="AH4514" s="226" t="s">
        <v>40224</v>
      </c>
      <c r="AI4514" s="227">
        <v>12929.93</v>
      </c>
      <c r="AK4514" s="207" t="s">
        <v>18880</v>
      </c>
      <c r="AL4514" s="208">
        <v>121.32</v>
      </c>
      <c r="AM4514" s="93"/>
      <c r="AN4514" s="93"/>
      <c r="AO4514" s="93"/>
    </row>
    <row r="4515" spans="25:41" x14ac:dyDescent="0.55000000000000004">
      <c r="Y4515" t="s">
        <v>50778</v>
      </c>
      <c r="Z4515" s="284">
        <v>29455</v>
      </c>
      <c r="AB4515" s="276" t="s">
        <v>60494</v>
      </c>
      <c r="AC4515" s="277">
        <v>337999.2</v>
      </c>
      <c r="AE4515" s="246" t="s">
        <v>40226</v>
      </c>
      <c r="AF4515" s="247">
        <v>8237786.5499999998</v>
      </c>
      <c r="AH4515" s="226" t="s">
        <v>34918</v>
      </c>
      <c r="AI4515" s="227">
        <v>122001.34</v>
      </c>
      <c r="AK4515" s="207" t="s">
        <v>18881</v>
      </c>
      <c r="AL4515" s="208">
        <v>51901.23</v>
      </c>
      <c r="AM4515" s="93"/>
      <c r="AN4515" s="93"/>
      <c r="AO4515" s="93"/>
    </row>
    <row r="4516" spans="25:41" x14ac:dyDescent="0.55000000000000004">
      <c r="Y4516" t="s">
        <v>71827</v>
      </c>
      <c r="Z4516" s="284">
        <v>2139.75</v>
      </c>
      <c r="AB4516" s="276" t="s">
        <v>62002</v>
      </c>
      <c r="AC4516" s="277">
        <v>2039.59</v>
      </c>
      <c r="AE4516" s="246" t="s">
        <v>55076</v>
      </c>
      <c r="AF4516" s="247">
        <v>583821.17000000004</v>
      </c>
      <c r="AH4516" s="226" t="s">
        <v>39076</v>
      </c>
      <c r="AI4516" s="227">
        <v>1451.76</v>
      </c>
      <c r="AK4516" s="207" t="s">
        <v>18882</v>
      </c>
      <c r="AL4516" s="208">
        <v>540750.39</v>
      </c>
      <c r="AM4516" s="93"/>
      <c r="AN4516" s="93"/>
      <c r="AO4516" s="93"/>
    </row>
    <row r="4517" spans="25:41" x14ac:dyDescent="0.55000000000000004">
      <c r="Y4517" t="s">
        <v>46193</v>
      </c>
      <c r="Z4517" s="284">
        <v>387600</v>
      </c>
      <c r="AB4517" s="276" t="s">
        <v>59622</v>
      </c>
      <c r="AC4517" s="277">
        <v>816416.44</v>
      </c>
      <c r="AE4517" s="246" t="s">
        <v>58503</v>
      </c>
      <c r="AF4517" s="247">
        <v>1935.05</v>
      </c>
      <c r="AH4517" s="226" t="s">
        <v>34919</v>
      </c>
      <c r="AI4517" s="227">
        <v>170628.54</v>
      </c>
      <c r="AK4517" s="207" t="s">
        <v>18883</v>
      </c>
      <c r="AL4517" s="208">
        <v>86005.05</v>
      </c>
      <c r="AM4517" s="93"/>
      <c r="AN4517" s="93"/>
      <c r="AO4517" s="93"/>
    </row>
    <row r="4518" spans="25:41" x14ac:dyDescent="0.55000000000000004">
      <c r="Y4518" t="s">
        <v>29105</v>
      </c>
      <c r="Z4518" s="284">
        <v>32894.07</v>
      </c>
      <c r="AB4518" s="276" t="s">
        <v>62003</v>
      </c>
      <c r="AC4518" s="277">
        <v>23367.08</v>
      </c>
      <c r="AE4518" s="246" t="s">
        <v>55077</v>
      </c>
      <c r="AF4518" s="247">
        <v>12459.57</v>
      </c>
      <c r="AH4518" s="226" t="s">
        <v>40225</v>
      </c>
      <c r="AI4518" s="227">
        <v>2453.16</v>
      </c>
      <c r="AK4518" s="207" t="s">
        <v>18884</v>
      </c>
      <c r="AL4518" s="208">
        <v>76890.39</v>
      </c>
      <c r="AM4518" s="93"/>
      <c r="AN4518" s="93"/>
      <c r="AO4518" s="93"/>
    </row>
    <row r="4519" spans="25:41" x14ac:dyDescent="0.55000000000000004">
      <c r="Y4519" t="s">
        <v>50780</v>
      </c>
      <c r="Z4519" s="284">
        <v>6786.12</v>
      </c>
      <c r="AB4519" s="276" t="s">
        <v>59623</v>
      </c>
      <c r="AC4519" s="277">
        <v>63923.49</v>
      </c>
      <c r="AE4519" s="246" t="s">
        <v>60336</v>
      </c>
      <c r="AF4519" s="247">
        <v>78434.210000000006</v>
      </c>
      <c r="AH4519" s="226" t="s">
        <v>34920</v>
      </c>
      <c r="AI4519" s="227">
        <v>200836.04</v>
      </c>
      <c r="AK4519" s="207" t="s">
        <v>18885</v>
      </c>
      <c r="AL4519" s="208">
        <v>16327.96</v>
      </c>
      <c r="AM4519" s="93"/>
      <c r="AN4519" s="93"/>
      <c r="AO4519" s="93"/>
    </row>
    <row r="4520" spans="25:41" x14ac:dyDescent="0.55000000000000004">
      <c r="Y4520" t="s">
        <v>29107</v>
      </c>
      <c r="Z4520">
        <v>371.43</v>
      </c>
      <c r="AB4520" s="276" t="s">
        <v>59624</v>
      </c>
      <c r="AC4520" s="277">
        <v>169548.51</v>
      </c>
      <c r="AE4520" s="246" t="s">
        <v>61370</v>
      </c>
      <c r="AF4520" s="247">
        <v>6042.06</v>
      </c>
      <c r="AH4520" s="226" t="s">
        <v>39077</v>
      </c>
      <c r="AI4520" s="227">
        <v>36906.370000000003</v>
      </c>
      <c r="AK4520" s="207" t="s">
        <v>18886</v>
      </c>
      <c r="AL4520" s="208">
        <v>1813.31</v>
      </c>
      <c r="AM4520" s="93"/>
      <c r="AN4520" s="93"/>
      <c r="AO4520" s="93"/>
    </row>
    <row r="4521" spans="25:41" x14ac:dyDescent="0.55000000000000004">
      <c r="Y4521" t="s">
        <v>60960</v>
      </c>
      <c r="Z4521">
        <v>812</v>
      </c>
      <c r="AB4521" s="276" t="s">
        <v>62004</v>
      </c>
      <c r="AC4521" s="277">
        <v>29279.34</v>
      </c>
      <c r="AE4521" s="246" t="s">
        <v>56013</v>
      </c>
      <c r="AF4521" s="247">
        <v>426.1</v>
      </c>
      <c r="AH4521" s="226" t="s">
        <v>42351</v>
      </c>
      <c r="AI4521" s="227">
        <v>98395.01</v>
      </c>
      <c r="AK4521" s="207" t="s">
        <v>18887</v>
      </c>
      <c r="AL4521" s="208">
        <v>37904.71</v>
      </c>
      <c r="AM4521" s="93"/>
      <c r="AN4521" s="93"/>
      <c r="AO4521" s="93"/>
    </row>
    <row r="4522" spans="25:41" x14ac:dyDescent="0.55000000000000004">
      <c r="Y4522" t="s">
        <v>60962</v>
      </c>
      <c r="Z4522">
        <v>13.09</v>
      </c>
      <c r="AB4522" s="276" t="s">
        <v>62005</v>
      </c>
      <c r="AC4522" s="277">
        <v>541324</v>
      </c>
      <c r="AE4522" s="246" t="s">
        <v>40227</v>
      </c>
      <c r="AF4522" s="247">
        <v>1036698.84</v>
      </c>
      <c r="AH4522" s="226" t="s">
        <v>18892</v>
      </c>
      <c r="AI4522" s="227">
        <v>740407.78</v>
      </c>
      <c r="AK4522" s="207" t="s">
        <v>18888</v>
      </c>
      <c r="AL4522" s="208">
        <v>18703.080000000002</v>
      </c>
      <c r="AM4522" s="93"/>
      <c r="AN4522" s="93"/>
      <c r="AO4522" s="93"/>
    </row>
    <row r="4523" spans="25:41" x14ac:dyDescent="0.55000000000000004">
      <c r="Y4523" t="s">
        <v>29108</v>
      </c>
      <c r="Z4523" s="284">
        <v>50504</v>
      </c>
      <c r="AB4523" s="276" t="s">
        <v>67694</v>
      </c>
      <c r="AC4523" s="277">
        <v>36825.85</v>
      </c>
      <c r="AE4523" s="246" t="s">
        <v>55078</v>
      </c>
      <c r="AF4523" s="247">
        <v>1236676.8400000001</v>
      </c>
      <c r="AH4523" s="226" t="s">
        <v>34921</v>
      </c>
      <c r="AI4523" s="227">
        <v>10357.39</v>
      </c>
      <c r="AK4523" s="207" t="s">
        <v>18889</v>
      </c>
      <c r="AL4523" s="208">
        <v>492550</v>
      </c>
      <c r="AM4523" s="93"/>
      <c r="AN4523" s="93"/>
      <c r="AO4523" s="93"/>
    </row>
    <row r="4524" spans="25:41" x14ac:dyDescent="0.55000000000000004">
      <c r="Y4524" t="s">
        <v>29111</v>
      </c>
      <c r="Z4524" s="284">
        <v>4591.97</v>
      </c>
      <c r="AB4524" s="276" t="s">
        <v>62638</v>
      </c>
      <c r="AC4524" s="277">
        <v>48946.38</v>
      </c>
      <c r="AE4524" s="246" t="s">
        <v>56014</v>
      </c>
      <c r="AF4524" s="247">
        <v>486890.69</v>
      </c>
      <c r="AH4524" s="226" t="s">
        <v>52195</v>
      </c>
      <c r="AI4524" s="227">
        <v>250</v>
      </c>
      <c r="AK4524" s="207" t="s">
        <v>18890</v>
      </c>
      <c r="AL4524" s="208">
        <v>101200</v>
      </c>
      <c r="AM4524" s="93"/>
      <c r="AN4524" s="93"/>
      <c r="AO4524" s="93"/>
    </row>
    <row r="4525" spans="25:41" x14ac:dyDescent="0.55000000000000004">
      <c r="Y4525" t="s">
        <v>29112</v>
      </c>
      <c r="Z4525" s="284">
        <v>10442.81</v>
      </c>
      <c r="AB4525" s="276" t="s">
        <v>62459</v>
      </c>
      <c r="AC4525" s="277">
        <v>118360.2</v>
      </c>
      <c r="AE4525" s="246" t="s">
        <v>49824</v>
      </c>
      <c r="AF4525" s="247">
        <v>982911.04</v>
      </c>
      <c r="AH4525" s="226" t="s">
        <v>52196</v>
      </c>
      <c r="AI4525" s="227">
        <v>7.74</v>
      </c>
      <c r="AK4525" s="207" t="s">
        <v>18891</v>
      </c>
      <c r="AL4525" s="208">
        <v>25269.16</v>
      </c>
      <c r="AM4525" s="93"/>
      <c r="AN4525" s="93"/>
      <c r="AO4525" s="93"/>
    </row>
    <row r="4526" spans="25:41" x14ac:dyDescent="0.55000000000000004">
      <c r="Y4526" t="s">
        <v>29113</v>
      </c>
      <c r="Z4526" s="284">
        <v>15230.41</v>
      </c>
      <c r="AB4526" s="276" t="s">
        <v>60077</v>
      </c>
      <c r="AC4526" s="277">
        <v>3537.5</v>
      </c>
      <c r="AE4526" s="246" t="s">
        <v>61942</v>
      </c>
      <c r="AF4526" s="247">
        <v>7375.13</v>
      </c>
      <c r="AH4526" s="226" t="s">
        <v>47924</v>
      </c>
      <c r="AI4526" s="227">
        <v>3743.93</v>
      </c>
      <c r="AK4526" s="207" t="s">
        <v>18892</v>
      </c>
      <c r="AL4526" s="208">
        <v>10520.24</v>
      </c>
      <c r="AM4526" s="93"/>
      <c r="AN4526" s="93"/>
      <c r="AO4526" s="93"/>
    </row>
    <row r="4527" spans="25:41" x14ac:dyDescent="0.55000000000000004">
      <c r="Y4527" t="s">
        <v>29115</v>
      </c>
      <c r="Z4527" s="284">
        <v>10153.59</v>
      </c>
      <c r="AB4527" s="276" t="s">
        <v>66611</v>
      </c>
      <c r="AC4527" s="277">
        <v>147199.95000000001</v>
      </c>
      <c r="AE4527" s="246" t="s">
        <v>58855</v>
      </c>
      <c r="AF4527" s="247">
        <v>19122.03</v>
      </c>
      <c r="AH4527" s="226" t="s">
        <v>52197</v>
      </c>
      <c r="AI4527" s="227">
        <v>115.87</v>
      </c>
      <c r="AK4527" s="207" t="s">
        <v>18893</v>
      </c>
      <c r="AL4527" s="208">
        <v>51901.23</v>
      </c>
      <c r="AM4527" s="93"/>
      <c r="AN4527" s="93"/>
      <c r="AO4527" s="93"/>
    </row>
    <row r="4528" spans="25:41" x14ac:dyDescent="0.55000000000000004">
      <c r="Y4528" t="s">
        <v>47618</v>
      </c>
      <c r="Z4528">
        <v>640</v>
      </c>
      <c r="AB4528" s="276" t="s">
        <v>58862</v>
      </c>
      <c r="AC4528" s="277">
        <v>3688421.44</v>
      </c>
      <c r="AE4528" s="246" t="s">
        <v>58228</v>
      </c>
      <c r="AF4528" s="247">
        <v>46389.48</v>
      </c>
      <c r="AH4528" s="226" t="s">
        <v>49817</v>
      </c>
      <c r="AI4528" s="227">
        <v>2240</v>
      </c>
      <c r="AK4528" s="207" t="s">
        <v>18894</v>
      </c>
      <c r="AL4528" s="208">
        <v>212158.39</v>
      </c>
      <c r="AM4528" s="93"/>
      <c r="AN4528" s="93"/>
      <c r="AO4528" s="93"/>
    </row>
    <row r="4529" spans="25:41" x14ac:dyDescent="0.55000000000000004">
      <c r="Y4529" t="s">
        <v>29130</v>
      </c>
      <c r="Z4529" s="284">
        <v>4427.67</v>
      </c>
      <c r="AB4529" s="276" t="s">
        <v>61206</v>
      </c>
      <c r="AC4529" s="277">
        <v>749231.05</v>
      </c>
      <c r="AE4529" s="246" t="s">
        <v>44724</v>
      </c>
      <c r="AF4529" s="247">
        <v>733032.49</v>
      </c>
      <c r="AH4529" s="226" t="s">
        <v>49818</v>
      </c>
      <c r="AI4529" s="227">
        <v>95582.86</v>
      </c>
      <c r="AK4529" s="207" t="s">
        <v>18895</v>
      </c>
      <c r="AL4529" s="208">
        <v>543540.39</v>
      </c>
      <c r="AM4529" s="93"/>
      <c r="AN4529" s="93"/>
      <c r="AO4529" s="93"/>
    </row>
    <row r="4530" spans="25:41" x14ac:dyDescent="0.55000000000000004">
      <c r="Y4530" t="s">
        <v>29131</v>
      </c>
      <c r="Z4530" s="284">
        <v>9706.44</v>
      </c>
      <c r="AB4530" s="276" t="s">
        <v>69735</v>
      </c>
      <c r="AC4530" s="277">
        <v>10500</v>
      </c>
      <c r="AE4530" s="246" t="s">
        <v>52209</v>
      </c>
      <c r="AF4530" s="247">
        <v>1485292.04</v>
      </c>
      <c r="AH4530" s="226" t="s">
        <v>49819</v>
      </c>
      <c r="AI4530" s="227">
        <v>30849</v>
      </c>
      <c r="AK4530" s="207" t="s">
        <v>18896</v>
      </c>
      <c r="AL4530" s="208">
        <v>123650.9</v>
      </c>
      <c r="AM4530" s="93"/>
      <c r="AN4530" s="93"/>
      <c r="AO4530" s="93"/>
    </row>
    <row r="4531" spans="25:41" x14ac:dyDescent="0.55000000000000004">
      <c r="Y4531" t="s">
        <v>29189</v>
      </c>
      <c r="Z4531">
        <v>594.79</v>
      </c>
      <c r="AB4531" s="276" t="s">
        <v>69991</v>
      </c>
      <c r="AC4531" s="277">
        <v>191.22</v>
      </c>
      <c r="AE4531" s="246" t="s">
        <v>52210</v>
      </c>
      <c r="AF4531" s="247">
        <v>213484.26</v>
      </c>
      <c r="AH4531" s="226" t="s">
        <v>44717</v>
      </c>
      <c r="AI4531" s="227">
        <v>622000</v>
      </c>
      <c r="AK4531" s="207" t="s">
        <v>18897</v>
      </c>
      <c r="AL4531" s="208">
        <v>19936.96</v>
      </c>
      <c r="AM4531" s="93"/>
      <c r="AN4531" s="93"/>
      <c r="AO4531" s="93"/>
    </row>
    <row r="4532" spans="25:41" x14ac:dyDescent="0.55000000000000004">
      <c r="Y4532" t="s">
        <v>71828</v>
      </c>
      <c r="Z4532" s="284">
        <v>6000</v>
      </c>
      <c r="AB4532" s="276" t="s">
        <v>69736</v>
      </c>
      <c r="AC4532" s="277">
        <v>2627.1</v>
      </c>
      <c r="AE4532" s="246" t="s">
        <v>62456</v>
      </c>
      <c r="AF4532" s="247">
        <v>200361.11</v>
      </c>
      <c r="AH4532" s="226" t="s">
        <v>44718</v>
      </c>
      <c r="AI4532" s="227">
        <v>47095</v>
      </c>
      <c r="AK4532" s="207" t="s">
        <v>18898</v>
      </c>
      <c r="AL4532" s="208">
        <v>96524.56</v>
      </c>
      <c r="AM4532" s="93"/>
      <c r="AN4532" s="93"/>
      <c r="AO4532" s="93"/>
    </row>
    <row r="4533" spans="25:41" x14ac:dyDescent="0.55000000000000004">
      <c r="Y4533" t="s">
        <v>29205</v>
      </c>
      <c r="Z4533" s="284">
        <v>2620</v>
      </c>
      <c r="AB4533" s="276" t="s">
        <v>70555</v>
      </c>
      <c r="AC4533" s="277">
        <v>373.45</v>
      </c>
      <c r="AE4533" s="246" t="s">
        <v>52211</v>
      </c>
      <c r="AF4533" s="247">
        <v>92674.5</v>
      </c>
      <c r="AH4533" s="226" t="s">
        <v>42352</v>
      </c>
      <c r="AI4533" s="227">
        <v>7281005.96</v>
      </c>
      <c r="AK4533" s="207" t="s">
        <v>18899</v>
      </c>
      <c r="AL4533" s="208">
        <v>2950.5</v>
      </c>
      <c r="AM4533" s="93"/>
      <c r="AN4533" s="93"/>
      <c r="AO4533" s="93"/>
    </row>
    <row r="4534" spans="25:41" x14ac:dyDescent="0.55000000000000004">
      <c r="Y4534" t="s">
        <v>29206</v>
      </c>
      <c r="Z4534">
        <v>656.3</v>
      </c>
      <c r="AB4534" s="276" t="s">
        <v>63171</v>
      </c>
      <c r="AC4534" s="277">
        <v>584.96</v>
      </c>
      <c r="AE4534" s="246" t="s">
        <v>62457</v>
      </c>
      <c r="AF4534" s="247">
        <v>199938</v>
      </c>
      <c r="AH4534" s="226" t="s">
        <v>42353</v>
      </c>
      <c r="AI4534" s="227">
        <v>550568.97</v>
      </c>
      <c r="AK4534" s="207" t="s">
        <v>18900</v>
      </c>
      <c r="AL4534" s="208">
        <v>55572.59</v>
      </c>
      <c r="AM4534" s="93"/>
      <c r="AN4534" s="93"/>
      <c r="AO4534" s="93"/>
    </row>
    <row r="4535" spans="25:41" x14ac:dyDescent="0.55000000000000004">
      <c r="Y4535" t="s">
        <v>47622</v>
      </c>
      <c r="Z4535" s="284">
        <v>6435</v>
      </c>
      <c r="AB4535" s="276" t="s">
        <v>62009</v>
      </c>
      <c r="AC4535" s="277">
        <v>21471.99</v>
      </c>
      <c r="AE4535" s="246" t="s">
        <v>52213</v>
      </c>
      <c r="AF4535" s="247">
        <v>2825051.21</v>
      </c>
      <c r="AH4535" s="226" t="s">
        <v>18953</v>
      </c>
      <c r="AI4535" s="227">
        <v>528631.5</v>
      </c>
      <c r="AK4535" s="207" t="s">
        <v>18901</v>
      </c>
      <c r="AL4535" s="208">
        <v>17081.560000000001</v>
      </c>
      <c r="AM4535" s="93"/>
      <c r="AN4535" s="93"/>
      <c r="AO4535" s="93"/>
    </row>
    <row r="4536" spans="25:41" x14ac:dyDescent="0.55000000000000004">
      <c r="Y4536" t="s">
        <v>29208</v>
      </c>
      <c r="Z4536" s="284">
        <v>5112.01</v>
      </c>
      <c r="AB4536" s="276" t="s">
        <v>67695</v>
      </c>
      <c r="AC4536" s="277">
        <v>126775.14</v>
      </c>
      <c r="AE4536" s="246" t="s">
        <v>64186</v>
      </c>
      <c r="AF4536" s="247">
        <v>-37834.65</v>
      </c>
      <c r="AH4536" s="226" t="s">
        <v>18954</v>
      </c>
      <c r="AI4536" s="227">
        <v>650876.79</v>
      </c>
      <c r="AK4536" s="207" t="s">
        <v>18902</v>
      </c>
      <c r="AL4536" s="208">
        <v>24645.79</v>
      </c>
      <c r="AM4536" s="93"/>
      <c r="AN4536" s="93"/>
      <c r="AO4536" s="93"/>
    </row>
    <row r="4537" spans="25:41" x14ac:dyDescent="0.55000000000000004">
      <c r="Y4537" t="s">
        <v>71829</v>
      </c>
      <c r="Z4537" s="284">
        <v>19012.47</v>
      </c>
      <c r="AB4537" s="276" t="s">
        <v>67696</v>
      </c>
      <c r="AC4537" s="277">
        <v>23440</v>
      </c>
      <c r="AE4537" s="246" t="s">
        <v>60074</v>
      </c>
      <c r="AF4537" s="247">
        <v>1260453.51</v>
      </c>
      <c r="AH4537" s="226" t="s">
        <v>18955</v>
      </c>
      <c r="AI4537" s="227">
        <v>268937.46000000002</v>
      </c>
      <c r="AK4537" s="207" t="s">
        <v>18903</v>
      </c>
      <c r="AL4537" s="208">
        <v>8007.12</v>
      </c>
      <c r="AM4537" s="93"/>
      <c r="AN4537" s="93"/>
      <c r="AO4537" s="93"/>
    </row>
    <row r="4538" spans="25:41" x14ac:dyDescent="0.55000000000000004">
      <c r="Y4538" t="s">
        <v>29211</v>
      </c>
      <c r="Z4538">
        <v>674.08</v>
      </c>
      <c r="AB4538" s="276" t="s">
        <v>66612</v>
      </c>
      <c r="AC4538" s="277">
        <v>9750</v>
      </c>
      <c r="AE4538" s="246" t="s">
        <v>60075</v>
      </c>
      <c r="AF4538" s="247">
        <v>45500</v>
      </c>
      <c r="AH4538" s="226" t="s">
        <v>18956</v>
      </c>
      <c r="AI4538" s="227">
        <v>1124547.43</v>
      </c>
      <c r="AK4538" s="207" t="s">
        <v>18904</v>
      </c>
      <c r="AL4538" s="208">
        <v>1235.1600000000001</v>
      </c>
      <c r="AM4538" s="93"/>
      <c r="AN4538" s="93"/>
      <c r="AO4538" s="93"/>
    </row>
    <row r="4539" spans="25:41" x14ac:dyDescent="0.55000000000000004">
      <c r="Y4539" t="s">
        <v>29247</v>
      </c>
      <c r="Z4539" s="284">
        <v>21508</v>
      </c>
      <c r="AB4539" s="276" t="s">
        <v>67697</v>
      </c>
      <c r="AC4539" s="277">
        <v>19500</v>
      </c>
      <c r="AE4539" s="246" t="s">
        <v>58229</v>
      </c>
      <c r="AF4539" s="247">
        <v>8932</v>
      </c>
      <c r="AH4539" s="226" t="s">
        <v>18958</v>
      </c>
      <c r="AI4539" s="227">
        <v>768731.69</v>
      </c>
      <c r="AK4539" s="207" t="s">
        <v>18905</v>
      </c>
      <c r="AL4539" s="208">
        <v>101440.81</v>
      </c>
      <c r="AM4539" s="93"/>
      <c r="AN4539" s="93"/>
      <c r="AO4539" s="93"/>
    </row>
    <row r="4540" spans="25:41" x14ac:dyDescent="0.55000000000000004">
      <c r="Y4540" t="s">
        <v>71830</v>
      </c>
      <c r="Z4540" s="284">
        <v>2060</v>
      </c>
      <c r="AB4540" s="276" t="s">
        <v>63174</v>
      </c>
      <c r="AC4540" s="277">
        <v>3600</v>
      </c>
      <c r="AE4540" s="246" t="s">
        <v>59406</v>
      </c>
      <c r="AF4540" s="247">
        <v>285000</v>
      </c>
      <c r="AH4540" s="226" t="s">
        <v>47925</v>
      </c>
      <c r="AI4540" s="227">
        <v>-217354.76</v>
      </c>
      <c r="AK4540" s="207" t="s">
        <v>18906</v>
      </c>
      <c r="AL4540" s="208">
        <v>96372.29</v>
      </c>
      <c r="AM4540" s="93"/>
      <c r="AN4540" s="93"/>
      <c r="AO4540" s="93"/>
    </row>
    <row r="4541" spans="25:41" x14ac:dyDescent="0.55000000000000004">
      <c r="Y4541" t="s">
        <v>60965</v>
      </c>
      <c r="Z4541" s="284">
        <v>72515.55</v>
      </c>
      <c r="AB4541" s="276" t="s">
        <v>63176</v>
      </c>
      <c r="AC4541" s="277">
        <v>30.59</v>
      </c>
      <c r="AE4541" s="246" t="s">
        <v>52214</v>
      </c>
      <c r="AF4541" s="247">
        <v>70900.11</v>
      </c>
      <c r="AH4541" s="226" t="s">
        <v>18960</v>
      </c>
      <c r="AI4541" s="227">
        <v>3263.83</v>
      </c>
      <c r="AK4541" s="207" t="s">
        <v>18907</v>
      </c>
      <c r="AL4541" s="208">
        <v>52050.94</v>
      </c>
      <c r="AM4541" s="93"/>
      <c r="AN4541" s="93"/>
      <c r="AO4541" s="93"/>
    </row>
    <row r="4542" spans="25:41" x14ac:dyDescent="0.55000000000000004">
      <c r="Y4542" t="s">
        <v>29249</v>
      </c>
      <c r="Z4542" s="284">
        <v>10820.72</v>
      </c>
      <c r="AB4542" s="276" t="s">
        <v>63177</v>
      </c>
      <c r="AC4542" s="277">
        <v>50.04</v>
      </c>
      <c r="AE4542" s="246" t="s">
        <v>58230</v>
      </c>
      <c r="AF4542" s="247">
        <v>21123.91</v>
      </c>
      <c r="AH4542" s="226" t="s">
        <v>18961</v>
      </c>
      <c r="AI4542" s="227">
        <v>115902.97</v>
      </c>
      <c r="AK4542" s="207" t="s">
        <v>18908</v>
      </c>
      <c r="AL4542" s="208">
        <v>492550</v>
      </c>
      <c r="AM4542" s="93"/>
      <c r="AN4542" s="93"/>
      <c r="AO4542" s="93"/>
    </row>
    <row r="4543" spans="25:41" x14ac:dyDescent="0.55000000000000004">
      <c r="Y4543" t="s">
        <v>50782</v>
      </c>
      <c r="Z4543" s="284">
        <v>2433.59</v>
      </c>
      <c r="AB4543" s="276" t="s">
        <v>66613</v>
      </c>
      <c r="AC4543" s="277">
        <v>11386.32</v>
      </c>
      <c r="AE4543" s="246" t="s">
        <v>52215</v>
      </c>
      <c r="AF4543" s="247">
        <v>25306.400000000001</v>
      </c>
      <c r="AH4543" s="226" t="s">
        <v>47926</v>
      </c>
      <c r="AI4543" s="227">
        <v>-2800.83</v>
      </c>
      <c r="AK4543" s="207" t="s">
        <v>18909</v>
      </c>
      <c r="AL4543" s="208">
        <v>2000.25</v>
      </c>
      <c r="AM4543" s="93"/>
      <c r="AN4543" s="93"/>
      <c r="AO4543" s="93"/>
    </row>
    <row r="4544" spans="25:41" x14ac:dyDescent="0.55000000000000004">
      <c r="Y4544" t="s">
        <v>29250</v>
      </c>
      <c r="Z4544">
        <v>274.54000000000002</v>
      </c>
      <c r="AB4544" s="276" t="s">
        <v>64360</v>
      </c>
      <c r="AC4544" s="277">
        <v>419.46</v>
      </c>
      <c r="AE4544" s="246" t="s">
        <v>48823</v>
      </c>
      <c r="AF4544" s="247">
        <v>844.47</v>
      </c>
      <c r="AH4544" s="226" t="s">
        <v>36209</v>
      </c>
      <c r="AI4544" s="227">
        <v>635.30999999999995</v>
      </c>
      <c r="AK4544" s="207" t="s">
        <v>18910</v>
      </c>
      <c r="AL4544" s="208">
        <v>139765.85999999999</v>
      </c>
      <c r="AM4544" s="93"/>
      <c r="AN4544" s="93"/>
      <c r="AO4544" s="93"/>
    </row>
    <row r="4545" spans="25:41" x14ac:dyDescent="0.55000000000000004">
      <c r="Y4545" t="s">
        <v>29252</v>
      </c>
      <c r="Z4545">
        <v>84.93</v>
      </c>
      <c r="AB4545" s="276" t="s">
        <v>69737</v>
      </c>
      <c r="AC4545" s="277">
        <v>597</v>
      </c>
      <c r="AE4545" s="246" t="s">
        <v>58504</v>
      </c>
      <c r="AF4545" s="247">
        <v>28829.75</v>
      </c>
      <c r="AH4545" s="226" t="s">
        <v>36210</v>
      </c>
      <c r="AI4545" s="227">
        <v>22552.69</v>
      </c>
      <c r="AK4545" s="207" t="s">
        <v>18911</v>
      </c>
      <c r="AL4545" s="208">
        <v>113070.13</v>
      </c>
      <c r="AM4545" s="93"/>
      <c r="AN4545" s="93"/>
      <c r="AO4545" s="93"/>
    </row>
    <row r="4546" spans="25:41" x14ac:dyDescent="0.55000000000000004">
      <c r="Y4546" t="s">
        <v>60966</v>
      </c>
      <c r="Z4546">
        <v>61.27</v>
      </c>
      <c r="AB4546" s="276" t="s">
        <v>67698</v>
      </c>
      <c r="AC4546" s="277">
        <v>339.36</v>
      </c>
      <c r="AE4546" s="246" t="s">
        <v>63659</v>
      </c>
      <c r="AF4546" s="247">
        <v>1300</v>
      </c>
      <c r="AH4546" s="226" t="s">
        <v>52198</v>
      </c>
      <c r="AI4546" s="227">
        <v>21801.32</v>
      </c>
      <c r="AK4546" s="207" t="s">
        <v>18912</v>
      </c>
      <c r="AL4546" s="208">
        <v>35065.18</v>
      </c>
      <c r="AM4546" s="93"/>
      <c r="AN4546" s="93"/>
      <c r="AO4546" s="93"/>
    </row>
    <row r="4547" spans="25:41" x14ac:dyDescent="0.55000000000000004">
      <c r="Y4547" t="s">
        <v>29254</v>
      </c>
      <c r="Z4547">
        <v>15.71</v>
      </c>
      <c r="AB4547" s="276" t="s">
        <v>21094</v>
      </c>
      <c r="AC4547" s="277">
        <v>2866</v>
      </c>
      <c r="AE4547" s="246" t="s">
        <v>58505</v>
      </c>
      <c r="AF4547" s="247">
        <v>2242.7800000000002</v>
      </c>
      <c r="AH4547" s="226" t="s">
        <v>52199</v>
      </c>
      <c r="AI4547" s="227">
        <v>1667.8</v>
      </c>
      <c r="AK4547" s="207" t="s">
        <v>18913</v>
      </c>
      <c r="AL4547" s="208">
        <v>648.45000000000005</v>
      </c>
      <c r="AM4547" s="93"/>
      <c r="AN4547" s="93"/>
      <c r="AO4547" s="93"/>
    </row>
    <row r="4548" spans="25:41" x14ac:dyDescent="0.55000000000000004">
      <c r="Y4548" t="s">
        <v>29257</v>
      </c>
      <c r="Z4548" s="284">
        <v>11309.89</v>
      </c>
      <c r="AB4548" s="276" t="s">
        <v>21096</v>
      </c>
      <c r="AC4548" s="277">
        <v>2610.96</v>
      </c>
      <c r="AE4548" s="246" t="s">
        <v>58506</v>
      </c>
      <c r="AF4548" s="247">
        <v>7381.8</v>
      </c>
      <c r="AH4548" s="226" t="s">
        <v>52200</v>
      </c>
      <c r="AI4548" s="227">
        <v>5091.72</v>
      </c>
      <c r="AK4548" s="207" t="s">
        <v>18914</v>
      </c>
      <c r="AL4548" s="208">
        <v>12594.96</v>
      </c>
      <c r="AM4548" s="93"/>
      <c r="AN4548" s="93"/>
      <c r="AO4548" s="93"/>
    </row>
    <row r="4549" spans="25:41" x14ac:dyDescent="0.55000000000000004">
      <c r="Y4549" t="s">
        <v>29258</v>
      </c>
      <c r="Z4549" s="284">
        <v>2118.1999999999998</v>
      </c>
      <c r="AB4549" s="276" t="s">
        <v>21097</v>
      </c>
      <c r="AC4549" s="277">
        <v>24025.01</v>
      </c>
      <c r="AE4549" s="246" t="s">
        <v>59557</v>
      </c>
      <c r="AF4549" s="247">
        <v>3509.76</v>
      </c>
      <c r="AH4549" s="226" t="s">
        <v>44719</v>
      </c>
      <c r="AI4549" s="227">
        <v>124.28</v>
      </c>
      <c r="AK4549" s="207" t="s">
        <v>18915</v>
      </c>
      <c r="AL4549" s="208">
        <v>501.31</v>
      </c>
      <c r="AM4549" s="93"/>
      <c r="AN4549" s="93"/>
      <c r="AO4549" s="93"/>
    </row>
    <row r="4550" spans="25:41" x14ac:dyDescent="0.55000000000000004">
      <c r="Y4550" t="s">
        <v>29259</v>
      </c>
      <c r="Z4550" s="284">
        <v>12914.32</v>
      </c>
      <c r="AB4550" s="276" t="s">
        <v>67699</v>
      </c>
      <c r="AC4550" s="277">
        <v>8296</v>
      </c>
      <c r="AE4550" s="246" t="s">
        <v>58231</v>
      </c>
      <c r="AF4550" s="247">
        <v>40516</v>
      </c>
      <c r="AH4550" s="226" t="s">
        <v>36211</v>
      </c>
      <c r="AI4550" s="227">
        <v>7649.56</v>
      </c>
      <c r="AK4550" s="207" t="s">
        <v>18916</v>
      </c>
      <c r="AL4550" s="208">
        <v>40935.410000000003</v>
      </c>
      <c r="AM4550" s="93"/>
      <c r="AN4550" s="93"/>
      <c r="AO4550" s="93"/>
    </row>
    <row r="4551" spans="25:41" x14ac:dyDescent="0.55000000000000004">
      <c r="Y4551" t="s">
        <v>29304</v>
      </c>
      <c r="Z4551" s="284">
        <v>10943.77</v>
      </c>
      <c r="AB4551" s="276" t="s">
        <v>67700</v>
      </c>
      <c r="AC4551" s="277">
        <v>31403.82</v>
      </c>
      <c r="AE4551" s="246" t="s">
        <v>57375</v>
      </c>
      <c r="AF4551" s="247">
        <v>1986.44</v>
      </c>
      <c r="AH4551" s="226" t="s">
        <v>39079</v>
      </c>
      <c r="AI4551" s="227">
        <v>76896</v>
      </c>
      <c r="AK4551" s="207" t="s">
        <v>18917</v>
      </c>
      <c r="AL4551" s="208">
        <v>1088075.23</v>
      </c>
      <c r="AM4551" s="93"/>
      <c r="AN4551" s="93"/>
      <c r="AO4551" s="93"/>
    </row>
    <row r="4552" spans="25:41" x14ac:dyDescent="0.55000000000000004">
      <c r="Y4552" t="s">
        <v>29308</v>
      </c>
      <c r="Z4552" s="284">
        <v>2521.71</v>
      </c>
      <c r="AB4552" s="276" t="s">
        <v>67701</v>
      </c>
      <c r="AC4552" s="277">
        <v>22.96</v>
      </c>
      <c r="AE4552" s="246" t="s">
        <v>63114</v>
      </c>
      <c r="AF4552" s="247">
        <v>39893.599999999999</v>
      </c>
      <c r="AH4552" s="226" t="s">
        <v>36212</v>
      </c>
      <c r="AI4552" s="227">
        <v>1196.52</v>
      </c>
      <c r="AK4552" s="207" t="s">
        <v>18918</v>
      </c>
      <c r="AL4552" s="208">
        <v>658687.29</v>
      </c>
      <c r="AM4552" s="93"/>
      <c r="AN4552" s="93"/>
      <c r="AO4552" s="93"/>
    </row>
    <row r="4553" spans="25:41" x14ac:dyDescent="0.55000000000000004">
      <c r="Y4553" t="s">
        <v>69532</v>
      </c>
      <c r="Z4553" s="284">
        <v>15681.83</v>
      </c>
      <c r="AB4553" s="276" t="s">
        <v>59082</v>
      </c>
      <c r="AC4553" s="277">
        <v>486.47</v>
      </c>
      <c r="AE4553" s="246" t="s">
        <v>58507</v>
      </c>
      <c r="AF4553" s="247">
        <v>2902.33</v>
      </c>
      <c r="AH4553" s="226" t="s">
        <v>46842</v>
      </c>
      <c r="AI4553" s="227">
        <v>60.82</v>
      </c>
      <c r="AK4553" s="207" t="s">
        <v>18919</v>
      </c>
      <c r="AL4553" s="208">
        <v>41227.29</v>
      </c>
      <c r="AM4553" s="93"/>
      <c r="AN4553" s="93"/>
      <c r="AO4553" s="93"/>
    </row>
    <row r="4554" spans="25:41" x14ac:dyDescent="0.55000000000000004">
      <c r="Y4554" t="s">
        <v>29396</v>
      </c>
      <c r="Z4554" s="284">
        <v>1165.71</v>
      </c>
      <c r="AB4554" s="276" t="s">
        <v>35082</v>
      </c>
      <c r="AC4554" s="277">
        <v>265180.15000000002</v>
      </c>
      <c r="AE4554" s="246" t="s">
        <v>60076</v>
      </c>
      <c r="AF4554" s="247">
        <v>1829.97</v>
      </c>
      <c r="AH4554" s="226" t="s">
        <v>18962</v>
      </c>
      <c r="AI4554" s="227">
        <v>125437.5</v>
      </c>
      <c r="AK4554" s="207" t="s">
        <v>18920</v>
      </c>
      <c r="AL4554" s="208">
        <v>160609.82</v>
      </c>
      <c r="AM4554" s="93"/>
      <c r="AN4554" s="93"/>
      <c r="AO4554" s="93"/>
    </row>
    <row r="4555" spans="25:41" x14ac:dyDescent="0.55000000000000004">
      <c r="Y4555" t="s">
        <v>29397</v>
      </c>
      <c r="Z4555" s="284">
        <v>3769.91</v>
      </c>
      <c r="AB4555" s="276" t="s">
        <v>21098</v>
      </c>
      <c r="AC4555" s="277">
        <v>33166.31</v>
      </c>
      <c r="AE4555" s="246" t="s">
        <v>46847</v>
      </c>
      <c r="AF4555" s="247">
        <v>393078.68</v>
      </c>
      <c r="AH4555" s="226" t="s">
        <v>18963</v>
      </c>
      <c r="AI4555" s="227">
        <v>16115.66</v>
      </c>
      <c r="AK4555" s="207" t="s">
        <v>18921</v>
      </c>
      <c r="AL4555" s="208">
        <v>64638.61</v>
      </c>
      <c r="AM4555" s="93"/>
      <c r="AN4555" s="93"/>
      <c r="AO4555" s="93"/>
    </row>
    <row r="4556" spans="25:41" x14ac:dyDescent="0.55000000000000004">
      <c r="Y4556" t="s">
        <v>29398</v>
      </c>
      <c r="Z4556" s="284">
        <v>2023.62</v>
      </c>
      <c r="AB4556" s="276" t="s">
        <v>35083</v>
      </c>
      <c r="AC4556" s="277">
        <v>14637.98</v>
      </c>
      <c r="AE4556" s="246" t="s">
        <v>63115</v>
      </c>
      <c r="AF4556" s="247">
        <v>11320</v>
      </c>
      <c r="AH4556" s="226" t="s">
        <v>18964</v>
      </c>
      <c r="AI4556" s="227">
        <v>45736.89</v>
      </c>
      <c r="AK4556" s="207" t="s">
        <v>18922</v>
      </c>
      <c r="AL4556" s="208">
        <v>18626.38</v>
      </c>
      <c r="AM4556" s="93"/>
      <c r="AN4556" s="93"/>
      <c r="AO4556" s="93"/>
    </row>
    <row r="4557" spans="25:41" x14ac:dyDescent="0.55000000000000004">
      <c r="Y4557" t="s">
        <v>14421</v>
      </c>
      <c r="Z4557" s="284">
        <v>16084.52</v>
      </c>
      <c r="AB4557" s="276" t="s">
        <v>52588</v>
      </c>
      <c r="AC4557" s="277">
        <v>16275</v>
      </c>
      <c r="AE4557" s="246" t="s">
        <v>52216</v>
      </c>
      <c r="AF4557" s="247">
        <v>2501.79</v>
      </c>
      <c r="AH4557" s="226" t="s">
        <v>39080</v>
      </c>
      <c r="AI4557" s="227">
        <v>7018.98</v>
      </c>
      <c r="AK4557" s="207" t="s">
        <v>18923</v>
      </c>
      <c r="AL4557" s="208">
        <v>697268.98</v>
      </c>
      <c r="AM4557" s="93"/>
      <c r="AN4557" s="93"/>
      <c r="AO4557" s="93"/>
    </row>
    <row r="4558" spans="25:41" x14ac:dyDescent="0.55000000000000004">
      <c r="Y4558" t="s">
        <v>71831</v>
      </c>
      <c r="Z4558">
        <v>132.22999999999999</v>
      </c>
      <c r="AB4558" s="276" t="s">
        <v>67702</v>
      </c>
      <c r="AC4558" s="277">
        <v>451.12</v>
      </c>
      <c r="AE4558" s="246" t="s">
        <v>46848</v>
      </c>
      <c r="AF4558" s="247">
        <v>29536.66</v>
      </c>
      <c r="AH4558" s="226" t="s">
        <v>42354</v>
      </c>
      <c r="AI4558" s="227">
        <v>223134.98</v>
      </c>
      <c r="AK4558" s="207" t="s">
        <v>18924</v>
      </c>
      <c r="AL4558" s="208">
        <v>10520.24</v>
      </c>
      <c r="AM4558" s="93"/>
      <c r="AN4558" s="93"/>
      <c r="AO4558" s="93"/>
    </row>
    <row r="4559" spans="25:41" x14ac:dyDescent="0.55000000000000004">
      <c r="Y4559" t="s">
        <v>71832</v>
      </c>
      <c r="Z4559" s="284">
        <v>19314</v>
      </c>
      <c r="AB4559" s="276" t="s">
        <v>21099</v>
      </c>
      <c r="AC4559" s="277">
        <v>24464.41</v>
      </c>
      <c r="AE4559" s="246" t="s">
        <v>46849</v>
      </c>
      <c r="AF4559" s="247">
        <v>96917.19</v>
      </c>
      <c r="AH4559" s="226" t="s">
        <v>18965</v>
      </c>
      <c r="AI4559" s="227">
        <v>9334.14</v>
      </c>
      <c r="AK4559" s="207" t="s">
        <v>18925</v>
      </c>
      <c r="AL4559" s="208">
        <v>96871</v>
      </c>
      <c r="AM4559" s="93"/>
      <c r="AN4559" s="93"/>
      <c r="AO4559" s="93"/>
    </row>
    <row r="4560" spans="25:41" x14ac:dyDescent="0.55000000000000004">
      <c r="Y4560" t="s">
        <v>29427</v>
      </c>
      <c r="Z4560" s="284">
        <v>6330.88</v>
      </c>
      <c r="AB4560" s="276" t="s">
        <v>35084</v>
      </c>
      <c r="AC4560" s="277">
        <v>76511.92</v>
      </c>
      <c r="AE4560" s="246" t="s">
        <v>46850</v>
      </c>
      <c r="AF4560" s="247">
        <v>87468.02</v>
      </c>
      <c r="AH4560" s="226" t="s">
        <v>39081</v>
      </c>
      <c r="AI4560" s="227">
        <v>59044.95</v>
      </c>
      <c r="AK4560" s="207" t="s">
        <v>18926</v>
      </c>
      <c r="AL4560" s="208">
        <v>3095.13</v>
      </c>
      <c r="AM4560" s="93"/>
      <c r="AN4560" s="93"/>
      <c r="AO4560" s="93"/>
    </row>
    <row r="4561" spans="25:41" x14ac:dyDescent="0.55000000000000004">
      <c r="Y4561" t="s">
        <v>29448</v>
      </c>
      <c r="Z4561" s="284">
        <v>12532.5</v>
      </c>
      <c r="AB4561" s="276" t="s">
        <v>36310</v>
      </c>
      <c r="AC4561" s="277">
        <v>34912.269999999997</v>
      </c>
      <c r="AE4561" s="246" t="s">
        <v>58232</v>
      </c>
      <c r="AF4561" s="247">
        <v>160990.07999999999</v>
      </c>
      <c r="AH4561" s="226" t="s">
        <v>18966</v>
      </c>
      <c r="AI4561" s="227">
        <v>66015.12</v>
      </c>
      <c r="AK4561" s="207" t="s">
        <v>18927</v>
      </c>
      <c r="AL4561" s="208">
        <v>74375.990000000005</v>
      </c>
      <c r="AM4561" s="93"/>
      <c r="AN4561" s="93"/>
      <c r="AO4561" s="93"/>
    </row>
    <row r="4562" spans="25:41" x14ac:dyDescent="0.55000000000000004">
      <c r="Y4562" t="s">
        <v>50789</v>
      </c>
      <c r="Z4562" s="284">
        <v>103948</v>
      </c>
      <c r="AB4562" s="276" t="s">
        <v>33655</v>
      </c>
      <c r="AC4562" s="277">
        <v>1290.98</v>
      </c>
      <c r="AE4562" s="246" t="s">
        <v>48824</v>
      </c>
      <c r="AF4562" s="247">
        <v>22344.73</v>
      </c>
      <c r="AH4562" s="226" t="s">
        <v>18967</v>
      </c>
      <c r="AI4562" s="227">
        <v>9567.32</v>
      </c>
      <c r="AK4562" s="207" t="s">
        <v>18928</v>
      </c>
      <c r="AL4562" s="208">
        <v>3107.5</v>
      </c>
      <c r="AM4562" s="93"/>
      <c r="AN4562" s="93"/>
      <c r="AO4562" s="93"/>
    </row>
    <row r="4563" spans="25:41" x14ac:dyDescent="0.55000000000000004">
      <c r="Y4563" t="s">
        <v>29450</v>
      </c>
      <c r="Z4563" s="284">
        <v>9375.74</v>
      </c>
      <c r="AB4563" s="276" t="s">
        <v>67703</v>
      </c>
      <c r="AC4563" s="277">
        <v>258.02999999999997</v>
      </c>
      <c r="AE4563" s="246" t="s">
        <v>59407</v>
      </c>
      <c r="AF4563" s="247">
        <v>57706.54</v>
      </c>
      <c r="AH4563" s="226" t="s">
        <v>18968</v>
      </c>
      <c r="AI4563" s="227">
        <v>15345.51</v>
      </c>
      <c r="AK4563" s="207" t="s">
        <v>18929</v>
      </c>
      <c r="AL4563" s="208">
        <v>5722.64</v>
      </c>
      <c r="AM4563" s="93"/>
      <c r="AN4563" s="93"/>
      <c r="AO4563" s="93"/>
    </row>
    <row r="4564" spans="25:41" x14ac:dyDescent="0.55000000000000004">
      <c r="Y4564" t="s">
        <v>50790</v>
      </c>
      <c r="Z4564" s="284">
        <v>2454.84</v>
      </c>
      <c r="AB4564" s="276" t="s">
        <v>59083</v>
      </c>
      <c r="AC4564" s="277">
        <v>8411</v>
      </c>
      <c r="AE4564" s="246" t="s">
        <v>64187</v>
      </c>
      <c r="AF4564" s="247">
        <v>-241.73</v>
      </c>
      <c r="AH4564" s="226" t="s">
        <v>18969</v>
      </c>
      <c r="AI4564" s="227">
        <v>7769.5</v>
      </c>
      <c r="AK4564" s="207" t="s">
        <v>18930</v>
      </c>
      <c r="AL4564" s="208">
        <v>6365.25</v>
      </c>
      <c r="AM4564" s="93"/>
      <c r="AN4564" s="93"/>
      <c r="AO4564" s="93"/>
    </row>
    <row r="4565" spans="25:41" x14ac:dyDescent="0.55000000000000004">
      <c r="Y4565" t="s">
        <v>29451</v>
      </c>
      <c r="Z4565">
        <v>12</v>
      </c>
      <c r="AB4565" s="276" t="s">
        <v>60500</v>
      </c>
      <c r="AC4565" s="277">
        <v>186437.24</v>
      </c>
      <c r="AE4565" s="246" t="s">
        <v>47932</v>
      </c>
      <c r="AF4565" s="247">
        <v>1200</v>
      </c>
      <c r="AH4565" s="226" t="s">
        <v>46843</v>
      </c>
      <c r="AI4565" s="227">
        <v>8167.85</v>
      </c>
      <c r="AK4565" s="207" t="s">
        <v>18931</v>
      </c>
      <c r="AL4565" s="208">
        <v>17365.39</v>
      </c>
      <c r="AM4565" s="93"/>
      <c r="AN4565" s="93"/>
      <c r="AO4565" s="93"/>
    </row>
    <row r="4566" spans="25:41" x14ac:dyDescent="0.55000000000000004">
      <c r="Y4566" t="s">
        <v>29453</v>
      </c>
      <c r="Z4566">
        <v>233.1</v>
      </c>
      <c r="AB4566" s="276" t="s">
        <v>48914</v>
      </c>
      <c r="AC4566" s="277">
        <v>755610.69</v>
      </c>
      <c r="AE4566" s="246" t="s">
        <v>48825</v>
      </c>
      <c r="AF4566" s="247">
        <v>1727.04</v>
      </c>
      <c r="AH4566" s="226" t="s">
        <v>42355</v>
      </c>
      <c r="AI4566" s="227">
        <v>9800</v>
      </c>
      <c r="AK4566" s="207" t="s">
        <v>18932</v>
      </c>
      <c r="AL4566" s="208">
        <v>49930</v>
      </c>
      <c r="AM4566" s="93"/>
      <c r="AN4566" s="93"/>
      <c r="AO4566" s="93"/>
    </row>
    <row r="4567" spans="25:41" x14ac:dyDescent="0.55000000000000004">
      <c r="Y4567" t="s">
        <v>50791</v>
      </c>
      <c r="Z4567">
        <v>60.93</v>
      </c>
      <c r="AB4567" s="276" t="s">
        <v>35085</v>
      </c>
      <c r="AC4567" s="277">
        <v>58663.92</v>
      </c>
      <c r="AE4567" s="246" t="s">
        <v>48826</v>
      </c>
      <c r="AF4567" s="247">
        <v>302.82</v>
      </c>
      <c r="AH4567" s="226" t="s">
        <v>33406</v>
      </c>
      <c r="AI4567" s="227">
        <v>1635830.34</v>
      </c>
      <c r="AK4567" s="207" t="s">
        <v>18933</v>
      </c>
      <c r="AL4567" s="208">
        <v>2257.5</v>
      </c>
      <c r="AM4567" s="93"/>
      <c r="AN4567" s="93"/>
      <c r="AO4567" s="93"/>
    </row>
    <row r="4568" spans="25:41" x14ac:dyDescent="0.55000000000000004">
      <c r="Y4568" t="s">
        <v>29455</v>
      </c>
      <c r="Z4568">
        <v>5.7</v>
      </c>
      <c r="AB4568" s="276" t="s">
        <v>70178</v>
      </c>
      <c r="AC4568" s="277">
        <v>224904.68</v>
      </c>
      <c r="AE4568" s="246" t="s">
        <v>52218</v>
      </c>
      <c r="AF4568" s="247">
        <v>6921.9</v>
      </c>
      <c r="AH4568" s="226" t="s">
        <v>34924</v>
      </c>
      <c r="AI4568" s="227">
        <v>115669.6</v>
      </c>
      <c r="AK4568" s="207" t="s">
        <v>18934</v>
      </c>
      <c r="AL4568" s="208">
        <v>845216.43</v>
      </c>
      <c r="AM4568" s="93"/>
      <c r="AN4568" s="93"/>
      <c r="AO4568" s="93"/>
    </row>
    <row r="4569" spans="25:41" x14ac:dyDescent="0.55000000000000004">
      <c r="Y4569" t="s">
        <v>71833</v>
      </c>
      <c r="Z4569" s="284">
        <v>23205.5</v>
      </c>
      <c r="AB4569" s="276" t="s">
        <v>67704</v>
      </c>
      <c r="AC4569" s="277">
        <v>-212.8</v>
      </c>
      <c r="AE4569" s="246" t="s">
        <v>64188</v>
      </c>
      <c r="AF4569" s="247">
        <v>-0.55000000000000004</v>
      </c>
      <c r="AH4569" s="226" t="s">
        <v>18970</v>
      </c>
      <c r="AI4569" s="227">
        <v>3637922.62</v>
      </c>
      <c r="AK4569" s="207" t="s">
        <v>18935</v>
      </c>
      <c r="AL4569" s="208">
        <v>303088.3</v>
      </c>
      <c r="AM4569" s="93"/>
      <c r="AN4569" s="93"/>
      <c r="AO4569" s="93"/>
    </row>
    <row r="4570" spans="25:41" x14ac:dyDescent="0.55000000000000004">
      <c r="Y4570" t="s">
        <v>29456</v>
      </c>
      <c r="Z4570" s="284">
        <v>3613.64</v>
      </c>
      <c r="AB4570" s="276" t="s">
        <v>56180</v>
      </c>
      <c r="AC4570" s="277">
        <v>100980.11</v>
      </c>
      <c r="AE4570" s="246" t="s">
        <v>63116</v>
      </c>
      <c r="AF4570" s="247">
        <v>1750</v>
      </c>
      <c r="AH4570" s="226" t="s">
        <v>34925</v>
      </c>
      <c r="AI4570" s="227">
        <v>264186.43</v>
      </c>
      <c r="AK4570" s="207" t="s">
        <v>18936</v>
      </c>
      <c r="AL4570" s="208">
        <v>37512.239999999998</v>
      </c>
      <c r="AM4570" s="93"/>
      <c r="AN4570" s="93"/>
      <c r="AO4570" s="93"/>
    </row>
    <row r="4571" spans="25:41" x14ac:dyDescent="0.55000000000000004">
      <c r="Y4571" t="s">
        <v>50792</v>
      </c>
      <c r="Z4571" s="284">
        <v>6829.68</v>
      </c>
      <c r="AB4571" s="276" t="s">
        <v>70556</v>
      </c>
      <c r="AC4571" s="277">
        <v>5412.48</v>
      </c>
      <c r="AE4571" s="246" t="s">
        <v>61943</v>
      </c>
      <c r="AF4571" s="247">
        <v>185490</v>
      </c>
      <c r="AH4571" s="226" t="s">
        <v>44720</v>
      </c>
      <c r="AI4571" s="227">
        <v>45820.66</v>
      </c>
      <c r="AK4571" s="207" t="s">
        <v>18937</v>
      </c>
      <c r="AL4571" s="208">
        <v>2842.74</v>
      </c>
      <c r="AM4571" s="93"/>
      <c r="AN4571" s="93"/>
      <c r="AO4571" s="93"/>
    </row>
    <row r="4572" spans="25:41" x14ac:dyDescent="0.55000000000000004">
      <c r="Y4572" t="s">
        <v>29458</v>
      </c>
      <c r="Z4572" s="284">
        <v>4014.64</v>
      </c>
      <c r="AB4572" s="276" t="s">
        <v>70557</v>
      </c>
      <c r="AC4572" s="277">
        <v>1800.64</v>
      </c>
      <c r="AE4572" s="246" t="s">
        <v>61944</v>
      </c>
      <c r="AF4572" s="247">
        <v>14268.8</v>
      </c>
      <c r="AH4572" s="226" t="s">
        <v>33407</v>
      </c>
      <c r="AI4572" s="227">
        <v>927650.32</v>
      </c>
      <c r="AK4572" s="207" t="s">
        <v>18938</v>
      </c>
      <c r="AL4572" s="208">
        <v>8132.64</v>
      </c>
      <c r="AM4572" s="93"/>
      <c r="AN4572" s="93"/>
      <c r="AO4572" s="93"/>
    </row>
    <row r="4573" spans="25:41" x14ac:dyDescent="0.55000000000000004">
      <c r="Y4573" t="s">
        <v>50793</v>
      </c>
      <c r="Z4573" s="284">
        <v>23734.83</v>
      </c>
      <c r="AB4573" s="276" t="s">
        <v>70558</v>
      </c>
      <c r="AC4573" s="277">
        <v>551.80999999999995</v>
      </c>
      <c r="AE4573" s="246" t="s">
        <v>61945</v>
      </c>
      <c r="AF4573" s="247">
        <v>38474.81</v>
      </c>
      <c r="AH4573" s="226" t="s">
        <v>33408</v>
      </c>
      <c r="AI4573" s="227">
        <v>249756</v>
      </c>
      <c r="AK4573" s="207" t="s">
        <v>18939</v>
      </c>
      <c r="AL4573" s="208">
        <v>2651.4</v>
      </c>
      <c r="AM4573" s="93"/>
      <c r="AN4573" s="93"/>
      <c r="AO4573" s="93"/>
    </row>
    <row r="4574" spans="25:41" x14ac:dyDescent="0.55000000000000004">
      <c r="Y4574" t="s">
        <v>29507</v>
      </c>
      <c r="Z4574">
        <v>832.7</v>
      </c>
      <c r="AB4574" s="276" t="s">
        <v>70559</v>
      </c>
      <c r="AC4574" s="277">
        <v>1804.72</v>
      </c>
      <c r="AE4574" s="246" t="s">
        <v>61199</v>
      </c>
      <c r="AF4574" s="247">
        <v>60000</v>
      </c>
      <c r="AH4574" s="226" t="s">
        <v>39082</v>
      </c>
      <c r="AI4574" s="227">
        <v>51750.43</v>
      </c>
      <c r="AK4574" s="207" t="s">
        <v>18940</v>
      </c>
      <c r="AL4574" s="208">
        <v>39467.980000000003</v>
      </c>
      <c r="AM4574" s="93"/>
      <c r="AN4574" s="93"/>
      <c r="AO4574" s="93"/>
    </row>
    <row r="4575" spans="25:41" x14ac:dyDescent="0.55000000000000004">
      <c r="Y4575" t="s">
        <v>50794</v>
      </c>
      <c r="Z4575">
        <v>629.85</v>
      </c>
      <c r="AB4575" s="276" t="s">
        <v>67705</v>
      </c>
      <c r="AC4575" s="277">
        <v>6202</v>
      </c>
      <c r="AE4575" s="246" t="s">
        <v>63117</v>
      </c>
      <c r="AF4575" s="247">
        <v>16186.63</v>
      </c>
      <c r="AH4575" s="226" t="s">
        <v>18971</v>
      </c>
      <c r="AI4575" s="227">
        <v>370437.26</v>
      </c>
      <c r="AK4575" s="207" t="s">
        <v>18941</v>
      </c>
      <c r="AL4575" s="208">
        <v>61641.67</v>
      </c>
      <c r="AM4575" s="93"/>
      <c r="AN4575" s="93"/>
      <c r="AO4575" s="93"/>
    </row>
    <row r="4576" spans="25:41" x14ac:dyDescent="0.55000000000000004">
      <c r="Y4576" t="s">
        <v>29509</v>
      </c>
      <c r="Z4576">
        <v>42.98</v>
      </c>
      <c r="AB4576" s="276" t="s">
        <v>67706</v>
      </c>
      <c r="AC4576" s="277">
        <v>238</v>
      </c>
      <c r="AE4576" s="246" t="s">
        <v>61092</v>
      </c>
      <c r="AF4576" s="247">
        <v>220720.91</v>
      </c>
      <c r="AH4576" s="226" t="s">
        <v>42356</v>
      </c>
      <c r="AI4576" s="227">
        <v>85975.56</v>
      </c>
      <c r="AK4576" s="207" t="s">
        <v>18942</v>
      </c>
      <c r="AL4576" s="208">
        <v>2224577</v>
      </c>
      <c r="AM4576" s="93"/>
      <c r="AN4576" s="93"/>
      <c r="AO4576" s="93"/>
    </row>
    <row r="4577" spans="25:41" x14ac:dyDescent="0.55000000000000004">
      <c r="Y4577" t="s">
        <v>29511</v>
      </c>
      <c r="Z4577">
        <v>199.51</v>
      </c>
      <c r="AB4577" s="276" t="s">
        <v>67707</v>
      </c>
      <c r="AC4577" s="277">
        <v>1790</v>
      </c>
      <c r="AE4577" s="246" t="s">
        <v>61093</v>
      </c>
      <c r="AF4577" s="247">
        <v>52387.1</v>
      </c>
      <c r="AH4577" s="226" t="s">
        <v>18972</v>
      </c>
      <c r="AI4577" s="227">
        <v>626680.85</v>
      </c>
      <c r="AK4577" s="207" t="s">
        <v>13418</v>
      </c>
      <c r="AL4577" s="208">
        <v>9962.5400000000009</v>
      </c>
      <c r="AM4577" s="93"/>
      <c r="AN4577" s="93"/>
      <c r="AO4577" s="93"/>
    </row>
    <row r="4578" spans="25:41" x14ac:dyDescent="0.55000000000000004">
      <c r="Y4578" t="s">
        <v>29513</v>
      </c>
      <c r="Z4578" s="284">
        <v>32747.19</v>
      </c>
      <c r="AB4578" s="276" t="s">
        <v>52590</v>
      </c>
      <c r="AC4578" s="277">
        <v>547.29</v>
      </c>
      <c r="AE4578" s="246" t="s">
        <v>58233</v>
      </c>
      <c r="AF4578" s="247">
        <v>221781</v>
      </c>
      <c r="AH4578" s="226" t="s">
        <v>18973</v>
      </c>
      <c r="AI4578" s="227">
        <v>36228.6</v>
      </c>
      <c r="AK4578" s="207" t="s">
        <v>13419</v>
      </c>
      <c r="AL4578" s="208">
        <v>403221.37</v>
      </c>
      <c r="AM4578" s="93"/>
      <c r="AN4578" s="93"/>
      <c r="AO4578" s="93"/>
    </row>
    <row r="4579" spans="25:41" x14ac:dyDescent="0.55000000000000004">
      <c r="Y4579" t="s">
        <v>29537</v>
      </c>
      <c r="Z4579" s="284">
        <v>3790.03</v>
      </c>
      <c r="AB4579" s="276" t="s">
        <v>62011</v>
      </c>
      <c r="AC4579" s="277">
        <v>7129</v>
      </c>
      <c r="AE4579" s="246" t="s">
        <v>62955</v>
      </c>
      <c r="AF4579" s="247">
        <v>3199.42</v>
      </c>
      <c r="AH4579" s="226" t="s">
        <v>44721</v>
      </c>
      <c r="AI4579" s="227">
        <v>59708.32</v>
      </c>
      <c r="AK4579" s="207" t="s">
        <v>13420</v>
      </c>
      <c r="AL4579" s="208">
        <v>181743.91</v>
      </c>
      <c r="AM4579" s="93"/>
      <c r="AN4579" s="93"/>
      <c r="AO4579" s="93"/>
    </row>
    <row r="4580" spans="25:41" x14ac:dyDescent="0.55000000000000004">
      <c r="Y4580" t="s">
        <v>71834</v>
      </c>
      <c r="Z4580" s="284">
        <v>5657.22</v>
      </c>
      <c r="AB4580" s="276" t="s">
        <v>52592</v>
      </c>
      <c r="AC4580" s="277">
        <v>545.36</v>
      </c>
      <c r="AE4580" s="246" t="s">
        <v>64189</v>
      </c>
      <c r="AF4580" s="247">
        <v>6000</v>
      </c>
      <c r="AH4580" s="226" t="s">
        <v>49820</v>
      </c>
      <c r="AI4580" s="227">
        <v>21096.18</v>
      </c>
      <c r="AK4580" s="207" t="s">
        <v>13421</v>
      </c>
      <c r="AL4580" s="208">
        <v>44358.13</v>
      </c>
      <c r="AM4580" s="93"/>
      <c r="AN4580" s="93"/>
      <c r="AO4580" s="93"/>
    </row>
    <row r="4581" spans="25:41" x14ac:dyDescent="0.55000000000000004">
      <c r="Y4581" t="s">
        <v>46207</v>
      </c>
      <c r="Z4581">
        <v>432.78</v>
      </c>
      <c r="AB4581" s="276" t="s">
        <v>52593</v>
      </c>
      <c r="AC4581" s="277">
        <v>985.03</v>
      </c>
      <c r="AE4581" s="246" t="s">
        <v>63660</v>
      </c>
      <c r="AF4581" s="247">
        <v>459</v>
      </c>
      <c r="AH4581" s="226" t="s">
        <v>49821</v>
      </c>
      <c r="AI4581" s="227">
        <v>1450</v>
      </c>
      <c r="AK4581" s="207" t="s">
        <v>13422</v>
      </c>
      <c r="AL4581" s="208">
        <v>112527.51</v>
      </c>
      <c r="AM4581" s="93"/>
      <c r="AN4581" s="93"/>
      <c r="AO4581" s="93"/>
    </row>
    <row r="4582" spans="25:41" x14ac:dyDescent="0.55000000000000004">
      <c r="Y4582" t="s">
        <v>43399</v>
      </c>
      <c r="Z4582" s="284">
        <v>24217.759999999998</v>
      </c>
      <c r="AB4582" s="276" t="s">
        <v>46966</v>
      </c>
      <c r="AC4582" s="277">
        <v>822.69</v>
      </c>
      <c r="AE4582" s="246" t="s">
        <v>56015</v>
      </c>
      <c r="AF4582" s="247">
        <v>20193.009999999998</v>
      </c>
      <c r="AH4582" s="226" t="s">
        <v>49822</v>
      </c>
      <c r="AI4582" s="227">
        <v>2176.73</v>
      </c>
      <c r="AK4582" s="207" t="s">
        <v>13423</v>
      </c>
      <c r="AL4582" s="208">
        <v>58073.54</v>
      </c>
      <c r="AM4582" s="93"/>
      <c r="AN4582" s="93"/>
      <c r="AO4582" s="93"/>
    </row>
    <row r="4583" spans="25:41" x14ac:dyDescent="0.55000000000000004">
      <c r="Y4583" t="s">
        <v>71835</v>
      </c>
      <c r="Z4583">
        <v>269.24</v>
      </c>
      <c r="AB4583" s="276" t="s">
        <v>63179</v>
      </c>
      <c r="AC4583" s="277">
        <v>5382.6</v>
      </c>
      <c r="AE4583" s="246" t="s">
        <v>61200</v>
      </c>
      <c r="AF4583" s="247">
        <v>2561.1799999999998</v>
      </c>
      <c r="AH4583" s="226" t="s">
        <v>33409</v>
      </c>
      <c r="AI4583" s="227">
        <v>87390.7</v>
      </c>
      <c r="AK4583" s="207" t="s">
        <v>18943</v>
      </c>
      <c r="AL4583" s="208">
        <v>207604</v>
      </c>
      <c r="AM4583" s="93"/>
      <c r="AN4583" s="93"/>
      <c r="AO4583" s="93"/>
    </row>
    <row r="4584" spans="25:41" x14ac:dyDescent="0.55000000000000004">
      <c r="Y4584" t="s">
        <v>39607</v>
      </c>
      <c r="Z4584">
        <v>827.2</v>
      </c>
      <c r="AB4584" s="276" t="s">
        <v>48915</v>
      </c>
      <c r="AC4584" s="277">
        <v>685.16</v>
      </c>
      <c r="AE4584" s="246" t="s">
        <v>58508</v>
      </c>
      <c r="AF4584" s="247">
        <v>974.84</v>
      </c>
      <c r="AH4584" s="226" t="s">
        <v>47927</v>
      </c>
      <c r="AI4584" s="227">
        <v>1074130.51</v>
      </c>
      <c r="AK4584" s="207" t="s">
        <v>18944</v>
      </c>
      <c r="AL4584" s="208">
        <v>41356</v>
      </c>
      <c r="AM4584" s="93"/>
      <c r="AN4584" s="93"/>
      <c r="AO4584" s="93"/>
    </row>
    <row r="4585" spans="25:41" x14ac:dyDescent="0.55000000000000004">
      <c r="Y4585" t="s">
        <v>69542</v>
      </c>
      <c r="Z4585">
        <v>85.05</v>
      </c>
      <c r="AB4585" s="276" t="s">
        <v>58863</v>
      </c>
      <c r="AC4585" s="277">
        <v>168.57</v>
      </c>
      <c r="AE4585" s="246" t="s">
        <v>59558</v>
      </c>
      <c r="AF4585" s="247">
        <v>11266.25</v>
      </c>
      <c r="AH4585" s="226" t="s">
        <v>34926</v>
      </c>
      <c r="AI4585" s="227">
        <v>1696671.48</v>
      </c>
      <c r="AK4585" s="207" t="s">
        <v>18945</v>
      </c>
      <c r="AL4585" s="208">
        <v>9405</v>
      </c>
      <c r="AM4585" s="93"/>
      <c r="AN4585" s="93"/>
      <c r="AO4585" s="93"/>
    </row>
    <row r="4586" spans="25:41" x14ac:dyDescent="0.55000000000000004">
      <c r="Y4586" t="s">
        <v>46213</v>
      </c>
      <c r="Z4586" s="284">
        <v>10560.86</v>
      </c>
      <c r="AB4586" s="276" t="s">
        <v>67708</v>
      </c>
      <c r="AC4586" s="277">
        <v>-3.56</v>
      </c>
      <c r="AE4586" s="246" t="s">
        <v>59559</v>
      </c>
      <c r="AF4586" s="247">
        <v>861.87</v>
      </c>
      <c r="AH4586" s="226" t="s">
        <v>33410</v>
      </c>
      <c r="AI4586" s="227">
        <v>517742.58</v>
      </c>
      <c r="AK4586" s="207" t="s">
        <v>18946</v>
      </c>
      <c r="AL4586" s="208">
        <v>115192</v>
      </c>
      <c r="AM4586" s="93"/>
      <c r="AN4586" s="93"/>
      <c r="AO4586" s="93"/>
    </row>
    <row r="4587" spans="25:41" x14ac:dyDescent="0.55000000000000004">
      <c r="Y4587" t="s">
        <v>29803</v>
      </c>
      <c r="Z4587" s="284">
        <v>8556.8799999999992</v>
      </c>
      <c r="AB4587" s="276" t="s">
        <v>55148</v>
      </c>
      <c r="AC4587" s="277">
        <v>12025.86</v>
      </c>
      <c r="AE4587" s="246" t="s">
        <v>60337</v>
      </c>
      <c r="AF4587" s="247">
        <v>23418.42</v>
      </c>
      <c r="AH4587" s="226" t="s">
        <v>48820</v>
      </c>
      <c r="AI4587" s="227">
        <v>935.99</v>
      </c>
      <c r="AK4587" s="207" t="s">
        <v>18947</v>
      </c>
      <c r="AL4587" s="208">
        <v>132000</v>
      </c>
      <c r="AM4587" s="93"/>
      <c r="AN4587" s="93"/>
      <c r="AO4587" s="93"/>
    </row>
    <row r="4588" spans="25:41" x14ac:dyDescent="0.55000000000000004">
      <c r="Y4588" t="s">
        <v>62416</v>
      </c>
      <c r="Z4588" s="284">
        <v>1700</v>
      </c>
      <c r="AB4588" s="276" t="s">
        <v>55149</v>
      </c>
      <c r="AC4588" s="277">
        <v>898.38</v>
      </c>
      <c r="AE4588" s="246" t="s">
        <v>60338</v>
      </c>
      <c r="AF4588" s="247">
        <v>1791.47</v>
      </c>
      <c r="AH4588" s="226" t="s">
        <v>33411</v>
      </c>
      <c r="AI4588" s="227">
        <v>21267.29</v>
      </c>
      <c r="AK4588" s="207" t="s">
        <v>18948</v>
      </c>
      <c r="AL4588" s="208">
        <v>225396</v>
      </c>
      <c r="AM4588" s="93"/>
      <c r="AN4588" s="93"/>
      <c r="AO4588" s="93"/>
    </row>
    <row r="4589" spans="25:41" x14ac:dyDescent="0.55000000000000004">
      <c r="Y4589" t="s">
        <v>29805</v>
      </c>
      <c r="Z4589" s="284">
        <v>1212.08</v>
      </c>
      <c r="AB4589" s="276" t="s">
        <v>55150</v>
      </c>
      <c r="AC4589" s="277">
        <v>3008.94</v>
      </c>
      <c r="AE4589" s="246" t="s">
        <v>60339</v>
      </c>
      <c r="AF4589" s="247">
        <v>5737.48</v>
      </c>
      <c r="AH4589" s="226" t="s">
        <v>46844</v>
      </c>
      <c r="AI4589" s="227">
        <v>1368.67</v>
      </c>
      <c r="AK4589" s="207" t="s">
        <v>18949</v>
      </c>
      <c r="AL4589" s="208">
        <v>12556.35</v>
      </c>
      <c r="AM4589" s="93"/>
      <c r="AN4589" s="93"/>
      <c r="AO4589" s="93"/>
    </row>
    <row r="4590" spans="25:41" x14ac:dyDescent="0.55000000000000004">
      <c r="Y4590" t="s">
        <v>29806</v>
      </c>
      <c r="Z4590" s="284">
        <v>5882.21</v>
      </c>
      <c r="AB4590" s="276" t="s">
        <v>61096</v>
      </c>
      <c r="AC4590" s="277">
        <v>4647.5600000000004</v>
      </c>
      <c r="AE4590" s="246" t="s">
        <v>57376</v>
      </c>
      <c r="AF4590" s="247">
        <v>109794.89</v>
      </c>
      <c r="AH4590" s="226" t="s">
        <v>46845</v>
      </c>
      <c r="AI4590" s="227">
        <v>11063.85</v>
      </c>
      <c r="AK4590" s="207" t="s">
        <v>18950</v>
      </c>
      <c r="AL4590" s="208">
        <v>72007.649999999994</v>
      </c>
      <c r="AM4590" s="93"/>
      <c r="AN4590" s="93"/>
      <c r="AO4590" s="93"/>
    </row>
    <row r="4591" spans="25:41" x14ac:dyDescent="0.55000000000000004">
      <c r="Y4591" t="s">
        <v>71836</v>
      </c>
      <c r="Z4591" s="284">
        <v>151144.26</v>
      </c>
      <c r="AB4591" s="276" t="s">
        <v>56181</v>
      </c>
      <c r="AC4591" s="277">
        <v>4731.28</v>
      </c>
      <c r="AE4591" s="246" t="s">
        <v>46852</v>
      </c>
      <c r="AF4591" s="247">
        <v>60608.2</v>
      </c>
      <c r="AH4591" s="226" t="s">
        <v>52201</v>
      </c>
      <c r="AI4591" s="227">
        <v>8593.5</v>
      </c>
      <c r="AK4591" s="207" t="s">
        <v>18951</v>
      </c>
      <c r="AL4591" s="208">
        <v>296070.63</v>
      </c>
      <c r="AM4591" s="93"/>
      <c r="AN4591" s="93"/>
      <c r="AO4591" s="93"/>
    </row>
    <row r="4592" spans="25:41" x14ac:dyDescent="0.55000000000000004">
      <c r="Y4592" t="s">
        <v>29923</v>
      </c>
      <c r="Z4592" s="284">
        <v>11562.49</v>
      </c>
      <c r="AB4592" s="276" t="s">
        <v>58258</v>
      </c>
      <c r="AC4592" s="277">
        <v>7606.87</v>
      </c>
      <c r="AE4592" s="246" t="s">
        <v>57377</v>
      </c>
      <c r="AF4592" s="247">
        <v>135239.81</v>
      </c>
      <c r="AH4592" s="226" t="s">
        <v>46846</v>
      </c>
      <c r="AI4592" s="227">
        <v>198939.44</v>
      </c>
      <c r="AK4592" s="207" t="s">
        <v>18952</v>
      </c>
      <c r="AL4592" s="208">
        <v>143270</v>
      </c>
      <c r="AM4592" s="93"/>
      <c r="AN4592" s="93"/>
      <c r="AO4592" s="93"/>
    </row>
    <row r="4593" spans="25:41" x14ac:dyDescent="0.55000000000000004">
      <c r="Y4593" t="s">
        <v>29924</v>
      </c>
      <c r="Z4593" s="284">
        <v>94390.25</v>
      </c>
      <c r="AB4593" s="276" t="s">
        <v>67709</v>
      </c>
      <c r="AC4593" s="277">
        <v>38523.919999999998</v>
      </c>
      <c r="AE4593" s="246" t="s">
        <v>57378</v>
      </c>
      <c r="AF4593" s="247">
        <v>36992.720000000001</v>
      </c>
      <c r="AH4593" s="226" t="s">
        <v>39083</v>
      </c>
      <c r="AI4593" s="227">
        <v>20354.400000000001</v>
      </c>
      <c r="AK4593" s="207" t="s">
        <v>18953</v>
      </c>
      <c r="AL4593" s="208">
        <v>4000</v>
      </c>
      <c r="AM4593" s="93"/>
      <c r="AN4593" s="93"/>
      <c r="AO4593" s="93"/>
    </row>
    <row r="4594" spans="25:41" x14ac:dyDescent="0.55000000000000004">
      <c r="Y4594" t="s">
        <v>29927</v>
      </c>
      <c r="Z4594" s="284">
        <v>52690.9</v>
      </c>
      <c r="AB4594" s="276" t="s">
        <v>67710</v>
      </c>
      <c r="AC4594" s="277">
        <v>-191.88</v>
      </c>
      <c r="AE4594" s="246" t="s">
        <v>57379</v>
      </c>
      <c r="AF4594" s="247">
        <v>42459.11</v>
      </c>
      <c r="AH4594" s="226" t="s">
        <v>18974</v>
      </c>
      <c r="AI4594" s="227">
        <v>869581.93</v>
      </c>
      <c r="AK4594" s="207" t="s">
        <v>18954</v>
      </c>
      <c r="AL4594" s="208">
        <v>1577426.4</v>
      </c>
      <c r="AM4594" s="93"/>
      <c r="AN4594" s="93"/>
      <c r="AO4594" s="93"/>
    </row>
    <row r="4595" spans="25:41" x14ac:dyDescent="0.55000000000000004">
      <c r="Y4595" t="s">
        <v>69546</v>
      </c>
      <c r="Z4595" s="284">
        <v>11902.53</v>
      </c>
      <c r="AB4595" s="276" t="s">
        <v>63181</v>
      </c>
      <c r="AC4595" s="277">
        <v>3500</v>
      </c>
      <c r="AE4595" s="246" t="s">
        <v>46853</v>
      </c>
      <c r="AF4595" s="247">
        <v>22364.3</v>
      </c>
      <c r="AH4595" s="226" t="s">
        <v>33412</v>
      </c>
      <c r="AI4595" s="227">
        <v>1261893.51</v>
      </c>
      <c r="AK4595" s="207" t="s">
        <v>18955</v>
      </c>
      <c r="AL4595" s="208">
        <v>745769.23</v>
      </c>
      <c r="AM4595" s="93"/>
      <c r="AN4595" s="93"/>
      <c r="AO4595" s="93"/>
    </row>
    <row r="4596" spans="25:41" x14ac:dyDescent="0.55000000000000004">
      <c r="Y4596" t="s">
        <v>29928</v>
      </c>
      <c r="Z4596" s="284">
        <v>56271.86</v>
      </c>
      <c r="AB4596" s="276" t="s">
        <v>67711</v>
      </c>
      <c r="AC4596" s="277">
        <v>3384.36</v>
      </c>
      <c r="AE4596" s="246" t="s">
        <v>57380</v>
      </c>
      <c r="AF4596" s="247">
        <v>11055.32</v>
      </c>
      <c r="AH4596" s="226" t="s">
        <v>34927</v>
      </c>
      <c r="AI4596" s="227">
        <v>443339.84</v>
      </c>
      <c r="AK4596" s="207" t="s">
        <v>18956</v>
      </c>
      <c r="AL4596" s="208">
        <v>42212.03</v>
      </c>
      <c r="AM4596" s="93"/>
      <c r="AN4596" s="93"/>
      <c r="AO4596" s="93"/>
    </row>
    <row r="4597" spans="25:41" x14ac:dyDescent="0.55000000000000004">
      <c r="Y4597" t="s">
        <v>29929</v>
      </c>
      <c r="Z4597" s="284">
        <v>22759.01</v>
      </c>
      <c r="AB4597" s="276" t="s">
        <v>63182</v>
      </c>
      <c r="AC4597" s="277">
        <v>40000</v>
      </c>
      <c r="AE4597" s="246" t="s">
        <v>42363</v>
      </c>
      <c r="AF4597" s="247">
        <v>459</v>
      </c>
      <c r="AH4597" s="226" t="s">
        <v>39084</v>
      </c>
      <c r="AI4597" s="227">
        <v>720515.94</v>
      </c>
      <c r="AK4597" s="207" t="s">
        <v>18957</v>
      </c>
      <c r="AL4597" s="208">
        <v>37439.57</v>
      </c>
      <c r="AM4597" s="93"/>
      <c r="AN4597" s="93"/>
      <c r="AO4597" s="93"/>
    </row>
    <row r="4598" spans="25:41" x14ac:dyDescent="0.55000000000000004">
      <c r="Y4598" t="s">
        <v>29930</v>
      </c>
      <c r="Z4598" s="284">
        <v>78135.86</v>
      </c>
      <c r="AB4598" s="276" t="s">
        <v>67712</v>
      </c>
      <c r="AC4598" s="277">
        <v>168.3</v>
      </c>
      <c r="AE4598" s="246" t="s">
        <v>42364</v>
      </c>
      <c r="AF4598" s="247">
        <v>1.0900000000000001</v>
      </c>
      <c r="AH4598" s="226" t="s">
        <v>48821</v>
      </c>
      <c r="AI4598" s="227">
        <v>841.61</v>
      </c>
      <c r="AK4598" s="207" t="s">
        <v>18958</v>
      </c>
      <c r="AL4598" s="208">
        <v>5768559.5</v>
      </c>
      <c r="AM4598" s="93"/>
      <c r="AN4598" s="93"/>
      <c r="AO4598" s="93"/>
    </row>
    <row r="4599" spans="25:41" x14ac:dyDescent="0.55000000000000004">
      <c r="Y4599" t="s">
        <v>65218</v>
      </c>
      <c r="Z4599" s="284">
        <v>8303.56</v>
      </c>
      <c r="AB4599" s="276" t="s">
        <v>67713</v>
      </c>
      <c r="AC4599" s="277">
        <v>3236.97</v>
      </c>
      <c r="AE4599" s="246" t="s">
        <v>46854</v>
      </c>
      <c r="AF4599" s="247">
        <v>78412.289999999994</v>
      </c>
      <c r="AH4599" s="226" t="s">
        <v>39085</v>
      </c>
      <c r="AI4599" s="227">
        <v>92988.72</v>
      </c>
      <c r="AK4599" s="207" t="s">
        <v>18959</v>
      </c>
      <c r="AL4599" s="208">
        <v>23961.63</v>
      </c>
      <c r="AM4599" s="93"/>
      <c r="AN4599" s="93"/>
      <c r="AO4599" s="93"/>
    </row>
    <row r="4600" spans="25:41" x14ac:dyDescent="0.55000000000000004">
      <c r="Y4600" t="s">
        <v>71837</v>
      </c>
      <c r="Z4600" s="284">
        <v>65664</v>
      </c>
      <c r="AB4600" s="276" t="s">
        <v>67714</v>
      </c>
      <c r="AC4600" s="277">
        <v>247.6</v>
      </c>
      <c r="AE4600" s="246" t="s">
        <v>46855</v>
      </c>
      <c r="AF4600" s="247">
        <v>370379.63</v>
      </c>
      <c r="AH4600" s="226" t="s">
        <v>42357</v>
      </c>
      <c r="AI4600" s="227">
        <v>3642.62</v>
      </c>
      <c r="AK4600" s="207" t="s">
        <v>18960</v>
      </c>
      <c r="AL4600" s="208">
        <v>2967.1</v>
      </c>
      <c r="AM4600" s="93"/>
      <c r="AN4600" s="93"/>
      <c r="AO4600" s="93"/>
    </row>
    <row r="4601" spans="25:41" x14ac:dyDescent="0.55000000000000004">
      <c r="Y4601" t="s">
        <v>29958</v>
      </c>
      <c r="Z4601" s="284">
        <v>2800</v>
      </c>
      <c r="AB4601" s="276" t="s">
        <v>67715</v>
      </c>
      <c r="AC4601" s="277">
        <v>809.89</v>
      </c>
      <c r="AE4601" s="246" t="s">
        <v>46857</v>
      </c>
      <c r="AF4601" s="247">
        <v>8750.02</v>
      </c>
      <c r="AH4601" s="226" t="s">
        <v>44722</v>
      </c>
      <c r="AI4601" s="227">
        <v>147269.29</v>
      </c>
      <c r="AK4601" s="207" t="s">
        <v>18961</v>
      </c>
      <c r="AL4601" s="208">
        <v>109487.1</v>
      </c>
      <c r="AM4601" s="93"/>
      <c r="AN4601" s="93"/>
      <c r="AO4601" s="93"/>
    </row>
    <row r="4602" spans="25:41" x14ac:dyDescent="0.55000000000000004">
      <c r="Y4602" t="s">
        <v>71838</v>
      </c>
      <c r="Z4602" s="284">
        <v>6765.12</v>
      </c>
      <c r="AB4602" s="276" t="s">
        <v>62640</v>
      </c>
      <c r="AC4602" s="277">
        <v>592.57000000000005</v>
      </c>
      <c r="AE4602" s="246" t="s">
        <v>46858</v>
      </c>
      <c r="AF4602" s="247">
        <v>29211.58</v>
      </c>
      <c r="AH4602" s="226" t="s">
        <v>47928</v>
      </c>
      <c r="AI4602" s="227">
        <v>271.95</v>
      </c>
      <c r="AK4602" s="207" t="s">
        <v>18962</v>
      </c>
      <c r="AL4602" s="208">
        <v>65350</v>
      </c>
      <c r="AM4602" s="93"/>
      <c r="AN4602" s="93"/>
      <c r="AO4602" s="93"/>
    </row>
    <row r="4603" spans="25:41" x14ac:dyDescent="0.55000000000000004">
      <c r="Y4603" t="s">
        <v>29961</v>
      </c>
      <c r="Z4603" s="284">
        <v>140684.09</v>
      </c>
      <c r="AB4603" s="276" t="s">
        <v>59412</v>
      </c>
      <c r="AC4603" s="277">
        <v>8937.7000000000007</v>
      </c>
      <c r="AE4603" s="246" t="s">
        <v>61946</v>
      </c>
      <c r="AF4603" s="247">
        <v>35978.199999999997</v>
      </c>
      <c r="AH4603" s="226" t="s">
        <v>36213</v>
      </c>
      <c r="AI4603" s="227">
        <v>487850.38</v>
      </c>
      <c r="AK4603" s="207" t="s">
        <v>18963</v>
      </c>
      <c r="AL4603" s="208">
        <v>4999.29</v>
      </c>
      <c r="AM4603" s="93"/>
      <c r="AN4603" s="93"/>
      <c r="AO4603" s="93"/>
    </row>
    <row r="4604" spans="25:41" x14ac:dyDescent="0.55000000000000004">
      <c r="Y4604" t="s">
        <v>29964</v>
      </c>
      <c r="Z4604" s="284">
        <v>88841.55</v>
      </c>
      <c r="AB4604" s="276" t="s">
        <v>67716</v>
      </c>
      <c r="AC4604" s="277">
        <v>-675</v>
      </c>
      <c r="AE4604" s="246" t="s">
        <v>49828</v>
      </c>
      <c r="AF4604" s="247">
        <v>16693.36</v>
      </c>
      <c r="AH4604" s="226" t="s">
        <v>39086</v>
      </c>
      <c r="AI4604" s="227">
        <v>977261.97</v>
      </c>
      <c r="AK4604" s="207" t="s">
        <v>18964</v>
      </c>
      <c r="AL4604" s="208">
        <v>14167.88</v>
      </c>
      <c r="AM4604" s="93"/>
      <c r="AN4604" s="93"/>
      <c r="AO4604" s="93"/>
    </row>
    <row r="4605" spans="25:41" x14ac:dyDescent="0.55000000000000004">
      <c r="Y4605" t="s">
        <v>30199</v>
      </c>
      <c r="Z4605" s="284">
        <v>31007.360000000001</v>
      </c>
      <c r="AB4605" s="276" t="s">
        <v>70560</v>
      </c>
      <c r="AC4605" s="277">
        <v>1900</v>
      </c>
      <c r="AE4605" s="246" t="s">
        <v>49829</v>
      </c>
      <c r="AF4605" s="247">
        <v>701.24</v>
      </c>
      <c r="AH4605" s="226" t="s">
        <v>44723</v>
      </c>
      <c r="AI4605" s="227">
        <v>449374.65</v>
      </c>
      <c r="AK4605" s="207" t="s">
        <v>18965</v>
      </c>
      <c r="AL4605" s="208">
        <v>2171.25</v>
      </c>
      <c r="AM4605" s="93"/>
      <c r="AN4605" s="93"/>
      <c r="AO4605" s="93"/>
    </row>
    <row r="4606" spans="25:41" x14ac:dyDescent="0.55000000000000004">
      <c r="Y4606" t="s">
        <v>47632</v>
      </c>
      <c r="Z4606" s="284">
        <v>3570.35</v>
      </c>
      <c r="AB4606" s="276" t="s">
        <v>69992</v>
      </c>
      <c r="AC4606" s="277">
        <v>1500</v>
      </c>
      <c r="AE4606" s="246" t="s">
        <v>57381</v>
      </c>
      <c r="AF4606" s="247">
        <v>2000</v>
      </c>
      <c r="AH4606" s="226" t="s">
        <v>48822</v>
      </c>
      <c r="AI4606" s="227">
        <v>1379.58</v>
      </c>
      <c r="AK4606" s="207" t="s">
        <v>18966</v>
      </c>
      <c r="AL4606" s="208">
        <v>8329.81</v>
      </c>
      <c r="AM4606" s="93"/>
      <c r="AN4606" s="93"/>
      <c r="AO4606" s="93"/>
    </row>
    <row r="4607" spans="25:41" x14ac:dyDescent="0.55000000000000004">
      <c r="Y4607" t="s">
        <v>30204</v>
      </c>
      <c r="Z4607" s="284">
        <v>27454.82</v>
      </c>
      <c r="AB4607" s="276" t="s">
        <v>67717</v>
      </c>
      <c r="AC4607" s="277">
        <v>5149.54</v>
      </c>
      <c r="AE4607" s="246" t="s">
        <v>55079</v>
      </c>
      <c r="AF4607" s="247">
        <v>4800</v>
      </c>
      <c r="AH4607" s="226" t="s">
        <v>47929</v>
      </c>
      <c r="AI4607" s="227">
        <v>351761.24</v>
      </c>
      <c r="AK4607" s="207" t="s">
        <v>18967</v>
      </c>
      <c r="AL4607" s="208">
        <v>637.24</v>
      </c>
      <c r="AM4607" s="93"/>
      <c r="AN4607" s="93"/>
      <c r="AO4607" s="93"/>
    </row>
    <row r="4608" spans="25:41" x14ac:dyDescent="0.55000000000000004">
      <c r="Y4608" t="s">
        <v>30222</v>
      </c>
      <c r="Z4608" s="284">
        <v>21133.01</v>
      </c>
      <c r="AB4608" s="276" t="s">
        <v>69738</v>
      </c>
      <c r="AC4608" s="277">
        <v>2000</v>
      </c>
      <c r="AE4608" s="246" t="s">
        <v>57382</v>
      </c>
      <c r="AF4608" s="247">
        <v>2000</v>
      </c>
      <c r="AH4608" s="226" t="s">
        <v>52202</v>
      </c>
      <c r="AI4608" s="227">
        <v>1020379.69</v>
      </c>
      <c r="AK4608" s="207" t="s">
        <v>18968</v>
      </c>
      <c r="AL4608" s="208">
        <v>1805.9</v>
      </c>
      <c r="AM4608" s="93"/>
      <c r="AN4608" s="93"/>
      <c r="AO4608" s="93"/>
    </row>
    <row r="4609" spans="25:41" x14ac:dyDescent="0.55000000000000004">
      <c r="Y4609" t="s">
        <v>71839</v>
      </c>
      <c r="Z4609" s="284">
        <v>13466.91</v>
      </c>
      <c r="AB4609" s="276" t="s">
        <v>67718</v>
      </c>
      <c r="AC4609" s="277">
        <v>4644.2299999999996</v>
      </c>
      <c r="AE4609" s="246" t="s">
        <v>55080</v>
      </c>
      <c r="AF4609" s="247">
        <v>122</v>
      </c>
      <c r="AH4609" s="226" t="s">
        <v>36214</v>
      </c>
      <c r="AI4609" s="227">
        <v>3436099.89</v>
      </c>
      <c r="AK4609" s="207" t="s">
        <v>18969</v>
      </c>
      <c r="AL4609" s="208">
        <v>291.95</v>
      </c>
      <c r="AM4609" s="93"/>
      <c r="AN4609" s="93"/>
      <c r="AO4609" s="93"/>
    </row>
    <row r="4610" spans="25:41" x14ac:dyDescent="0.55000000000000004">
      <c r="Y4610" t="s">
        <v>30223</v>
      </c>
      <c r="Z4610" s="284">
        <v>1453.08</v>
      </c>
      <c r="AB4610" s="276" t="s">
        <v>67719</v>
      </c>
      <c r="AC4610" s="277">
        <v>7353.1</v>
      </c>
      <c r="AE4610" s="246" t="s">
        <v>64190</v>
      </c>
      <c r="AF4610" s="247">
        <v>15800</v>
      </c>
      <c r="AH4610" s="226" t="s">
        <v>49823</v>
      </c>
      <c r="AI4610" s="227">
        <v>175125.66</v>
      </c>
      <c r="AK4610" s="207" t="s">
        <v>18970</v>
      </c>
      <c r="AL4610" s="208">
        <v>2455142.4300000002</v>
      </c>
      <c r="AM4610" s="93"/>
      <c r="AN4610" s="93"/>
      <c r="AO4610" s="93"/>
    </row>
    <row r="4611" spans="25:41" x14ac:dyDescent="0.55000000000000004">
      <c r="Y4611" t="s">
        <v>32992</v>
      </c>
      <c r="Z4611" s="284">
        <v>3000</v>
      </c>
      <c r="AB4611" s="276" t="s">
        <v>67720</v>
      </c>
      <c r="AC4611" s="277">
        <v>4600</v>
      </c>
      <c r="AE4611" s="246" t="s">
        <v>64191</v>
      </c>
      <c r="AF4611" s="247">
        <v>114.76</v>
      </c>
      <c r="AH4611" s="226" t="s">
        <v>52203</v>
      </c>
      <c r="AI4611" s="227">
        <v>23932.97</v>
      </c>
      <c r="AK4611" s="207" t="s">
        <v>18971</v>
      </c>
      <c r="AL4611" s="208">
        <v>168004</v>
      </c>
      <c r="AM4611" s="93"/>
      <c r="AN4611" s="93"/>
      <c r="AO4611" s="93"/>
    </row>
    <row r="4612" spans="25:41" x14ac:dyDescent="0.55000000000000004">
      <c r="Y4612" t="s">
        <v>14776</v>
      </c>
      <c r="Z4612" s="284">
        <v>91400</v>
      </c>
      <c r="AB4612" s="276" t="s">
        <v>63684</v>
      </c>
      <c r="AC4612" s="277">
        <v>9120</v>
      </c>
      <c r="AE4612" s="246" t="s">
        <v>60340</v>
      </c>
      <c r="AF4612" s="247">
        <v>6668</v>
      </c>
      <c r="AH4612" s="226" t="s">
        <v>39087</v>
      </c>
      <c r="AI4612" s="227">
        <v>428464.99</v>
      </c>
      <c r="AK4612" s="207" t="s">
        <v>18972</v>
      </c>
      <c r="AL4612" s="208">
        <v>44690</v>
      </c>
      <c r="AM4612" s="93"/>
      <c r="AN4612" s="93"/>
      <c r="AO4612" s="93"/>
    </row>
    <row r="4613" spans="25:41" x14ac:dyDescent="0.55000000000000004">
      <c r="Y4613" t="s">
        <v>14777</v>
      </c>
      <c r="Z4613" s="284">
        <v>259944.4</v>
      </c>
      <c r="AB4613" s="276" t="s">
        <v>63685</v>
      </c>
      <c r="AC4613" s="277">
        <v>1596.8</v>
      </c>
      <c r="AE4613" s="246" t="s">
        <v>36217</v>
      </c>
      <c r="AF4613" s="247">
        <v>1002</v>
      </c>
      <c r="AH4613" s="226" t="s">
        <v>52204</v>
      </c>
      <c r="AI4613" s="227">
        <v>177180.08</v>
      </c>
      <c r="AK4613" s="207" t="s">
        <v>18973</v>
      </c>
      <c r="AL4613" s="208">
        <v>24840</v>
      </c>
      <c r="AM4613" s="93"/>
      <c r="AN4613" s="93"/>
      <c r="AO4613" s="93"/>
    </row>
    <row r="4614" spans="25:41" x14ac:dyDescent="0.55000000000000004">
      <c r="Y4614" t="s">
        <v>12958</v>
      </c>
      <c r="Z4614" s="284">
        <v>26877.89</v>
      </c>
      <c r="AB4614" s="276" t="s">
        <v>63686</v>
      </c>
      <c r="AC4614" s="277">
        <v>4285.92</v>
      </c>
      <c r="AE4614" s="246" t="s">
        <v>36218</v>
      </c>
      <c r="AF4614" s="247">
        <v>76.25</v>
      </c>
      <c r="AH4614" s="226" t="s">
        <v>42358</v>
      </c>
      <c r="AI4614" s="227">
        <v>216351</v>
      </c>
      <c r="AK4614" s="207" t="s">
        <v>18974</v>
      </c>
      <c r="AL4614" s="208">
        <v>205989.89</v>
      </c>
      <c r="AM4614" s="93"/>
      <c r="AN4614" s="93"/>
      <c r="AO4614" s="93"/>
    </row>
    <row r="4615" spans="25:41" x14ac:dyDescent="0.55000000000000004">
      <c r="Y4615" t="s">
        <v>12959</v>
      </c>
      <c r="Z4615" s="284">
        <v>84463.2</v>
      </c>
      <c r="AB4615" s="276" t="s">
        <v>63687</v>
      </c>
      <c r="AC4615" s="277">
        <v>2716.96</v>
      </c>
      <c r="AE4615" s="246" t="s">
        <v>52221</v>
      </c>
      <c r="AF4615" s="247">
        <v>464175.35999999999</v>
      </c>
      <c r="AH4615" s="226" t="s">
        <v>42359</v>
      </c>
      <c r="AI4615" s="227">
        <v>16549.41</v>
      </c>
      <c r="AK4615" s="207" t="s">
        <v>18975</v>
      </c>
      <c r="AL4615" s="208">
        <v>74375.990000000005</v>
      </c>
      <c r="AM4615" s="93"/>
      <c r="AN4615" s="93"/>
      <c r="AO4615" s="93"/>
    </row>
    <row r="4616" spans="25:41" x14ac:dyDescent="0.55000000000000004">
      <c r="Y4616" t="s">
        <v>14779</v>
      </c>
      <c r="Z4616" s="284">
        <v>63400</v>
      </c>
      <c r="AB4616" s="276" t="s">
        <v>67721</v>
      </c>
      <c r="AC4616" s="277">
        <v>7348.76</v>
      </c>
      <c r="AE4616" s="246" t="s">
        <v>46859</v>
      </c>
      <c r="AF4616" s="247">
        <v>284423.40000000002</v>
      </c>
      <c r="AH4616" s="226" t="s">
        <v>52205</v>
      </c>
      <c r="AI4616" s="227">
        <v>1840</v>
      </c>
      <c r="AK4616" s="207" t="s">
        <v>18976</v>
      </c>
      <c r="AL4616" s="208">
        <v>3107.5</v>
      </c>
      <c r="AM4616" s="93"/>
      <c r="AN4616" s="93"/>
      <c r="AO4616" s="93"/>
    </row>
    <row r="4617" spans="25:41" x14ac:dyDescent="0.55000000000000004">
      <c r="Y4617" t="s">
        <v>34437</v>
      </c>
      <c r="Z4617" s="284">
        <v>5845.35</v>
      </c>
      <c r="AB4617" s="276" t="s">
        <v>36312</v>
      </c>
      <c r="AC4617" s="277">
        <v>3332.63</v>
      </c>
      <c r="AE4617" s="246" t="s">
        <v>46862</v>
      </c>
      <c r="AF4617" s="247">
        <v>57193.14</v>
      </c>
      <c r="AH4617" s="226" t="s">
        <v>52206</v>
      </c>
      <c r="AI4617" s="227">
        <v>140.76</v>
      </c>
      <c r="AK4617" s="207" t="s">
        <v>18977</v>
      </c>
      <c r="AL4617" s="208">
        <v>2455142.4300000002</v>
      </c>
      <c r="AM4617" s="93"/>
      <c r="AN4617" s="93"/>
      <c r="AO4617" s="93"/>
    </row>
    <row r="4618" spans="25:41" x14ac:dyDescent="0.55000000000000004">
      <c r="Y4618" t="s">
        <v>14783</v>
      </c>
      <c r="Z4618">
        <v>557.29999999999995</v>
      </c>
      <c r="AB4618" s="276" t="s">
        <v>62460</v>
      </c>
      <c r="AC4618" s="277">
        <v>6600</v>
      </c>
      <c r="AE4618" s="246" t="s">
        <v>49832</v>
      </c>
      <c r="AF4618" s="247">
        <v>100000</v>
      </c>
      <c r="AH4618" s="226" t="s">
        <v>52207</v>
      </c>
      <c r="AI4618" s="227">
        <v>221.72</v>
      </c>
      <c r="AK4618" s="207" t="s">
        <v>18978</v>
      </c>
      <c r="AL4618" s="208">
        <v>168004</v>
      </c>
      <c r="AM4618" s="93"/>
      <c r="AN4618" s="93"/>
      <c r="AO4618" s="93"/>
    </row>
    <row r="4619" spans="25:41" x14ac:dyDescent="0.55000000000000004">
      <c r="Y4619" t="s">
        <v>14784</v>
      </c>
      <c r="Z4619" s="284">
        <v>620521.63</v>
      </c>
      <c r="AB4619" s="276" t="s">
        <v>63186</v>
      </c>
      <c r="AC4619" s="277">
        <v>1221.02</v>
      </c>
      <c r="AE4619" s="246" t="s">
        <v>64192</v>
      </c>
      <c r="AF4619" s="247">
        <v>19649.240000000002</v>
      </c>
      <c r="AH4619" s="226" t="s">
        <v>52208</v>
      </c>
      <c r="AI4619" s="227">
        <v>62.04</v>
      </c>
      <c r="AK4619" s="207" t="s">
        <v>18979</v>
      </c>
      <c r="AL4619" s="208">
        <v>82202.240000000005</v>
      </c>
      <c r="AM4619" s="93"/>
      <c r="AN4619" s="93"/>
      <c r="AO4619" s="93"/>
    </row>
    <row r="4620" spans="25:41" x14ac:dyDescent="0.55000000000000004">
      <c r="Y4620" t="s">
        <v>56754</v>
      </c>
      <c r="Z4620" s="284">
        <v>4937.2</v>
      </c>
      <c r="AB4620" s="276" t="s">
        <v>58261</v>
      </c>
      <c r="AC4620" s="277">
        <v>3811.44</v>
      </c>
      <c r="AE4620" s="246" t="s">
        <v>64193</v>
      </c>
      <c r="AF4620" s="247">
        <v>98878.14</v>
      </c>
      <c r="AH4620" s="226" t="s">
        <v>40226</v>
      </c>
      <c r="AI4620" s="227">
        <v>14498369.08</v>
      </c>
      <c r="AK4620" s="207" t="s">
        <v>18980</v>
      </c>
      <c r="AL4620" s="208">
        <v>30562.639999999999</v>
      </c>
      <c r="AM4620" s="93"/>
      <c r="AN4620" s="93"/>
      <c r="AO4620" s="93"/>
    </row>
    <row r="4621" spans="25:41" x14ac:dyDescent="0.55000000000000004">
      <c r="Y4621" t="s">
        <v>59448</v>
      </c>
      <c r="Z4621" s="284">
        <v>5934628.9299999997</v>
      </c>
      <c r="AB4621" s="276" t="s">
        <v>56182</v>
      </c>
      <c r="AC4621" s="277">
        <v>14290.23</v>
      </c>
      <c r="AE4621" s="246" t="s">
        <v>46863</v>
      </c>
      <c r="AF4621" s="247">
        <v>79217.070000000007</v>
      </c>
      <c r="AH4621" s="226" t="s">
        <v>40227</v>
      </c>
      <c r="AI4621" s="227">
        <v>1102211.3600000001</v>
      </c>
      <c r="AK4621" s="207" t="s">
        <v>13424</v>
      </c>
      <c r="AL4621" s="208">
        <v>9962.5400000000009</v>
      </c>
      <c r="AM4621" s="93"/>
      <c r="AN4621" s="93"/>
      <c r="AO4621" s="93"/>
    </row>
    <row r="4622" spans="25:41" x14ac:dyDescent="0.55000000000000004">
      <c r="Y4622" t="s">
        <v>14950</v>
      </c>
      <c r="Z4622" s="284">
        <v>8236.26</v>
      </c>
      <c r="AB4622" s="276" t="s">
        <v>67722</v>
      </c>
      <c r="AC4622" s="277">
        <v>5376</v>
      </c>
      <c r="AE4622" s="246" t="s">
        <v>64194</v>
      </c>
      <c r="AF4622" s="247">
        <v>1595</v>
      </c>
      <c r="AH4622" s="226" t="s">
        <v>49824</v>
      </c>
      <c r="AI4622" s="227">
        <v>23293.03</v>
      </c>
      <c r="AK4622" s="207" t="s">
        <v>13425</v>
      </c>
      <c r="AL4622" s="208">
        <v>403221.37</v>
      </c>
      <c r="AM4622" s="93"/>
      <c r="AN4622" s="93"/>
      <c r="AO4622" s="93"/>
    </row>
    <row r="4623" spans="25:41" x14ac:dyDescent="0.55000000000000004">
      <c r="Y4623" t="s">
        <v>14960</v>
      </c>
      <c r="Z4623">
        <v>241.57</v>
      </c>
      <c r="AB4623" s="276" t="s">
        <v>67723</v>
      </c>
      <c r="AC4623" s="277">
        <v>4400</v>
      </c>
      <c r="AE4623" s="246" t="s">
        <v>49834</v>
      </c>
      <c r="AF4623" s="247">
        <v>17532.759999999998</v>
      </c>
      <c r="AH4623" s="226" t="s">
        <v>44724</v>
      </c>
      <c r="AI4623" s="227">
        <v>433418.04</v>
      </c>
      <c r="AK4623" s="207" t="s">
        <v>13426</v>
      </c>
      <c r="AL4623" s="208">
        <v>181743.91</v>
      </c>
      <c r="AM4623" s="93"/>
      <c r="AN4623" s="93"/>
      <c r="AO4623" s="93"/>
    </row>
    <row r="4624" spans="25:41" x14ac:dyDescent="0.55000000000000004">
      <c r="Y4624" t="s">
        <v>43143</v>
      </c>
      <c r="Z4624" s="284">
        <v>1400</v>
      </c>
      <c r="AB4624" s="276" t="s">
        <v>67724</v>
      </c>
      <c r="AC4624" s="277">
        <v>336.6</v>
      </c>
      <c r="AE4624" s="246" t="s">
        <v>49835</v>
      </c>
      <c r="AF4624" s="247">
        <v>1543.18</v>
      </c>
      <c r="AH4624" s="226" t="s">
        <v>52209</v>
      </c>
      <c r="AI4624" s="227">
        <v>299578.32</v>
      </c>
      <c r="AK4624" s="207" t="s">
        <v>18981</v>
      </c>
      <c r="AL4624" s="208">
        <v>65350</v>
      </c>
      <c r="AM4624" s="93"/>
      <c r="AN4624" s="93"/>
      <c r="AO4624" s="93"/>
    </row>
    <row r="4625" spans="25:41" x14ac:dyDescent="0.55000000000000004">
      <c r="Y4625" t="s">
        <v>12975</v>
      </c>
      <c r="Z4625">
        <v>755.62</v>
      </c>
      <c r="AB4625" s="276" t="s">
        <v>67725</v>
      </c>
      <c r="AC4625" s="277">
        <v>1009.36</v>
      </c>
      <c r="AE4625" s="246" t="s">
        <v>57383</v>
      </c>
      <c r="AF4625" s="247">
        <v>959</v>
      </c>
      <c r="AH4625" s="226" t="s">
        <v>52210</v>
      </c>
      <c r="AI4625" s="227">
        <v>569963.24</v>
      </c>
      <c r="AK4625" s="207" t="s">
        <v>18982</v>
      </c>
      <c r="AL4625" s="208">
        <v>8329.81</v>
      </c>
      <c r="AM4625" s="93"/>
      <c r="AN4625" s="93"/>
      <c r="AO4625" s="93"/>
    </row>
    <row r="4626" spans="25:41" x14ac:dyDescent="0.55000000000000004">
      <c r="Y4626" t="s">
        <v>12976</v>
      </c>
      <c r="Z4626" s="284">
        <v>2319.52</v>
      </c>
      <c r="AB4626" s="276" t="s">
        <v>35088</v>
      </c>
      <c r="AC4626" s="277">
        <v>311398.28000000003</v>
      </c>
      <c r="AE4626" s="246" t="s">
        <v>19073</v>
      </c>
      <c r="AF4626" s="247">
        <v>11810.29</v>
      </c>
      <c r="AH4626" s="226" t="s">
        <v>52211</v>
      </c>
      <c r="AI4626" s="227">
        <v>108537.39</v>
      </c>
      <c r="AK4626" s="207" t="s">
        <v>13427</v>
      </c>
      <c r="AL4626" s="208">
        <v>265192.53999999998</v>
      </c>
      <c r="AM4626" s="93"/>
      <c r="AN4626" s="93"/>
      <c r="AO4626" s="93"/>
    </row>
    <row r="4627" spans="25:41" x14ac:dyDescent="0.55000000000000004">
      <c r="Y4627" t="s">
        <v>54196</v>
      </c>
      <c r="Z4627">
        <v>232.13</v>
      </c>
      <c r="AB4627" s="276" t="s">
        <v>42560</v>
      </c>
      <c r="AC4627" s="277">
        <v>112246.54</v>
      </c>
      <c r="AE4627" s="246" t="s">
        <v>52225</v>
      </c>
      <c r="AF4627" s="247">
        <v>86338.08</v>
      </c>
      <c r="AH4627" s="226" t="s">
        <v>52212</v>
      </c>
      <c r="AI4627" s="227">
        <v>41305.68</v>
      </c>
      <c r="AK4627" s="207" t="s">
        <v>13428</v>
      </c>
      <c r="AL4627" s="208">
        <v>153999.32</v>
      </c>
      <c r="AM4627" s="93"/>
      <c r="AN4627" s="93"/>
      <c r="AO4627" s="93"/>
    </row>
    <row r="4628" spans="25:41" x14ac:dyDescent="0.55000000000000004">
      <c r="Y4628" t="s">
        <v>14966</v>
      </c>
      <c r="Z4628" s="284">
        <v>16345</v>
      </c>
      <c r="AB4628" s="276" t="s">
        <v>61417</v>
      </c>
      <c r="AC4628" s="277">
        <v>26530</v>
      </c>
      <c r="AE4628" s="246" t="s">
        <v>56016</v>
      </c>
      <c r="AF4628" s="247">
        <v>42400</v>
      </c>
      <c r="AH4628" s="226" t="s">
        <v>52213</v>
      </c>
      <c r="AI4628" s="227">
        <v>162534.63</v>
      </c>
      <c r="AK4628" s="207" t="s">
        <v>13429</v>
      </c>
      <c r="AL4628" s="208">
        <v>60724.94</v>
      </c>
      <c r="AM4628" s="93"/>
      <c r="AN4628" s="93"/>
      <c r="AO4628" s="93"/>
    </row>
    <row r="4629" spans="25:41" x14ac:dyDescent="0.55000000000000004">
      <c r="Y4629" t="s">
        <v>14967</v>
      </c>
      <c r="Z4629" s="284">
        <v>2202.16</v>
      </c>
      <c r="AB4629" s="276" t="s">
        <v>69993</v>
      </c>
      <c r="AC4629" s="277">
        <v>70044</v>
      </c>
      <c r="AE4629" s="246" t="s">
        <v>36222</v>
      </c>
      <c r="AF4629" s="247">
        <v>9848.16</v>
      </c>
      <c r="AH4629" s="226" t="s">
        <v>52214</v>
      </c>
      <c r="AI4629" s="227">
        <v>18733.78</v>
      </c>
      <c r="AK4629" s="207" t="s">
        <v>18983</v>
      </c>
      <c r="AL4629" s="208">
        <v>188024.33</v>
      </c>
      <c r="AM4629" s="93"/>
      <c r="AN4629" s="93"/>
      <c r="AO4629" s="93"/>
    </row>
    <row r="4630" spans="25:41" x14ac:dyDescent="0.55000000000000004">
      <c r="Y4630" t="s">
        <v>14969</v>
      </c>
      <c r="Z4630">
        <v>348.19</v>
      </c>
      <c r="AB4630" s="276" t="s">
        <v>44982</v>
      </c>
      <c r="AC4630" s="277">
        <v>9040</v>
      </c>
      <c r="AE4630" s="246" t="s">
        <v>52226</v>
      </c>
      <c r="AF4630" s="247">
        <v>11804.14</v>
      </c>
      <c r="AH4630" s="226" t="s">
        <v>47930</v>
      </c>
      <c r="AI4630" s="227">
        <v>300</v>
      </c>
      <c r="AK4630" s="207" t="s">
        <v>18984</v>
      </c>
      <c r="AL4630" s="208">
        <v>49930</v>
      </c>
      <c r="AM4630" s="93"/>
      <c r="AN4630" s="93"/>
      <c r="AO4630" s="93"/>
    </row>
    <row r="4631" spans="25:41" x14ac:dyDescent="0.55000000000000004">
      <c r="Y4631" t="s">
        <v>58737</v>
      </c>
      <c r="Z4631" s="284">
        <v>3637.4</v>
      </c>
      <c r="AB4631" s="276" t="s">
        <v>21166</v>
      </c>
      <c r="AC4631" s="277">
        <v>14240.25</v>
      </c>
      <c r="AE4631" s="246" t="s">
        <v>63118</v>
      </c>
      <c r="AF4631" s="247">
        <v>61000</v>
      </c>
      <c r="AH4631" s="226" t="s">
        <v>47931</v>
      </c>
      <c r="AI4631" s="227">
        <v>22.95</v>
      </c>
      <c r="AK4631" s="207" t="s">
        <v>18985</v>
      </c>
      <c r="AL4631" s="208">
        <v>1577426.4</v>
      </c>
      <c r="AM4631" s="93"/>
      <c r="AN4631" s="93"/>
      <c r="AO4631" s="93"/>
    </row>
    <row r="4632" spans="25:41" x14ac:dyDescent="0.55000000000000004">
      <c r="Y4632" t="s">
        <v>59295</v>
      </c>
      <c r="Z4632" s="284">
        <v>7963</v>
      </c>
      <c r="AB4632" s="276" t="s">
        <v>57471</v>
      </c>
      <c r="AC4632" s="277">
        <v>20863.240000000002</v>
      </c>
      <c r="AE4632" s="246" t="s">
        <v>61371</v>
      </c>
      <c r="AF4632" s="247">
        <v>19150</v>
      </c>
      <c r="AH4632" s="226" t="s">
        <v>52215</v>
      </c>
      <c r="AI4632" s="227">
        <v>9600</v>
      </c>
      <c r="AK4632" s="207" t="s">
        <v>18986</v>
      </c>
      <c r="AL4632" s="208">
        <v>5430.3</v>
      </c>
      <c r="AM4632" s="93"/>
      <c r="AN4632" s="93"/>
      <c r="AO4632" s="93"/>
    </row>
    <row r="4633" spans="25:41" x14ac:dyDescent="0.55000000000000004">
      <c r="Y4633" t="s">
        <v>14970</v>
      </c>
      <c r="Z4633" s="284">
        <v>1293.68</v>
      </c>
      <c r="AB4633" s="276" t="s">
        <v>70561</v>
      </c>
      <c r="AC4633" s="277">
        <v>3040</v>
      </c>
      <c r="AE4633" s="246" t="s">
        <v>49837</v>
      </c>
      <c r="AF4633" s="247">
        <v>1550</v>
      </c>
      <c r="AH4633" s="226" t="s">
        <v>48823</v>
      </c>
      <c r="AI4633" s="227">
        <v>279.52999999999997</v>
      </c>
      <c r="AK4633" s="207" t="s">
        <v>18987</v>
      </c>
      <c r="AL4633" s="208">
        <v>1331135.03</v>
      </c>
      <c r="AM4633" s="93"/>
      <c r="AN4633" s="93"/>
      <c r="AO4633" s="93"/>
    </row>
    <row r="4634" spans="25:41" x14ac:dyDescent="0.55000000000000004">
      <c r="Y4634" t="s">
        <v>57987</v>
      </c>
      <c r="Z4634">
        <v>400.96</v>
      </c>
      <c r="AB4634" s="276" t="s">
        <v>42561</v>
      </c>
      <c r="AC4634" s="277">
        <v>25219.08</v>
      </c>
      <c r="AE4634" s="246" t="s">
        <v>61947</v>
      </c>
      <c r="AF4634" s="247">
        <v>7562</v>
      </c>
      <c r="AH4634" s="226" t="s">
        <v>46847</v>
      </c>
      <c r="AI4634" s="227">
        <v>403467.82</v>
      </c>
      <c r="AK4634" s="207" t="s">
        <v>18988</v>
      </c>
      <c r="AL4634" s="208">
        <v>845216.43</v>
      </c>
      <c r="AM4634" s="93"/>
      <c r="AN4634" s="93"/>
      <c r="AO4634" s="93"/>
    </row>
    <row r="4635" spans="25:41" x14ac:dyDescent="0.55000000000000004">
      <c r="Y4635" t="s">
        <v>14971</v>
      </c>
      <c r="Z4635" s="284">
        <v>6277.24</v>
      </c>
      <c r="AB4635" s="276" t="s">
        <v>46971</v>
      </c>
      <c r="AC4635" s="277">
        <v>2565</v>
      </c>
      <c r="AE4635" s="246" t="s">
        <v>57384</v>
      </c>
      <c r="AF4635" s="247">
        <v>2660</v>
      </c>
      <c r="AH4635" s="226" t="s">
        <v>52216</v>
      </c>
      <c r="AI4635" s="227">
        <v>403.35</v>
      </c>
      <c r="AK4635" s="207" t="s">
        <v>18989</v>
      </c>
      <c r="AL4635" s="208">
        <v>785257.08</v>
      </c>
      <c r="AM4635" s="93"/>
      <c r="AN4635" s="93"/>
      <c r="AO4635" s="93"/>
    </row>
    <row r="4636" spans="25:41" x14ac:dyDescent="0.55000000000000004">
      <c r="Y4636" t="s">
        <v>15024</v>
      </c>
      <c r="Z4636" s="284">
        <v>5500</v>
      </c>
      <c r="AB4636" s="276" t="s">
        <v>21167</v>
      </c>
      <c r="AC4636" s="277">
        <v>2160</v>
      </c>
      <c r="AE4636" s="246" t="s">
        <v>39096</v>
      </c>
      <c r="AF4636" s="247">
        <v>398</v>
      </c>
      <c r="AH4636" s="226" t="s">
        <v>46848</v>
      </c>
      <c r="AI4636" s="227">
        <v>29056.87</v>
      </c>
      <c r="AK4636" s="207" t="s">
        <v>18990</v>
      </c>
      <c r="AL4636" s="208">
        <v>37439.57</v>
      </c>
      <c r="AM4636" s="93"/>
      <c r="AN4636" s="93"/>
      <c r="AO4636" s="93"/>
    </row>
    <row r="4637" spans="25:41" x14ac:dyDescent="0.55000000000000004">
      <c r="Y4637" t="s">
        <v>15026</v>
      </c>
      <c r="Z4637">
        <v>420.74</v>
      </c>
      <c r="AB4637" s="276" t="s">
        <v>21168</v>
      </c>
      <c r="AC4637" s="277">
        <v>440</v>
      </c>
      <c r="AE4637" s="246" t="s">
        <v>61948</v>
      </c>
      <c r="AF4637" s="247">
        <v>12230</v>
      </c>
      <c r="AH4637" s="226" t="s">
        <v>46849</v>
      </c>
      <c r="AI4637" s="227">
        <v>92469.09</v>
      </c>
      <c r="AK4637" s="207" t="s">
        <v>18991</v>
      </c>
      <c r="AL4637" s="208">
        <v>8251501.5</v>
      </c>
      <c r="AM4637" s="93"/>
      <c r="AN4637" s="93"/>
      <c r="AO4637" s="93"/>
    </row>
    <row r="4638" spans="25:41" x14ac:dyDescent="0.55000000000000004">
      <c r="Y4638" t="s">
        <v>15027</v>
      </c>
      <c r="Z4638" s="284">
        <v>1322.2</v>
      </c>
      <c r="AB4638" s="276" t="s">
        <v>39190</v>
      </c>
      <c r="AC4638" s="277">
        <v>33900</v>
      </c>
      <c r="AE4638" s="246" t="s">
        <v>64195</v>
      </c>
      <c r="AF4638" s="247">
        <v>3375</v>
      </c>
      <c r="AH4638" s="226" t="s">
        <v>46850</v>
      </c>
      <c r="AI4638" s="227">
        <v>74544.02</v>
      </c>
      <c r="AK4638" s="207" t="s">
        <v>18992</v>
      </c>
      <c r="AL4638" s="208">
        <v>23961.63</v>
      </c>
      <c r="AM4638" s="93"/>
      <c r="AN4638" s="93"/>
      <c r="AO4638" s="93"/>
    </row>
    <row r="4639" spans="25:41" x14ac:dyDescent="0.55000000000000004">
      <c r="Y4639" t="s">
        <v>34464</v>
      </c>
      <c r="Z4639" s="284">
        <v>1000</v>
      </c>
      <c r="AB4639" s="276" t="s">
        <v>33658</v>
      </c>
      <c r="AC4639" s="277">
        <v>5500</v>
      </c>
      <c r="AE4639" s="246" t="s">
        <v>34935</v>
      </c>
      <c r="AF4639" s="247">
        <v>29037.89</v>
      </c>
      <c r="AH4639" s="226" t="s">
        <v>48824</v>
      </c>
      <c r="AI4639" s="227">
        <v>17166.53</v>
      </c>
      <c r="AK4639" s="207" t="s">
        <v>18993</v>
      </c>
      <c r="AL4639" s="208">
        <v>21000</v>
      </c>
      <c r="AM4639" s="93"/>
      <c r="AN4639" s="93"/>
      <c r="AO4639" s="93"/>
    </row>
    <row r="4640" spans="25:41" x14ac:dyDescent="0.55000000000000004">
      <c r="Y4640" t="s">
        <v>12983</v>
      </c>
      <c r="Z4640" s="284">
        <v>19827.45</v>
      </c>
      <c r="AB4640" s="276" t="s">
        <v>42562</v>
      </c>
      <c r="AC4640" s="277">
        <v>380000</v>
      </c>
      <c r="AE4640" s="246" t="s">
        <v>48827</v>
      </c>
      <c r="AF4640" s="247">
        <v>51750</v>
      </c>
      <c r="AH4640" s="226" t="s">
        <v>52217</v>
      </c>
      <c r="AI4640" s="227">
        <v>9449.26</v>
      </c>
      <c r="AK4640" s="207" t="s">
        <v>18994</v>
      </c>
      <c r="AL4640" s="208">
        <v>1606.5</v>
      </c>
      <c r="AM4640" s="93"/>
      <c r="AN4640" s="93"/>
      <c r="AO4640" s="93"/>
    </row>
    <row r="4641" spans="25:41" x14ac:dyDescent="0.55000000000000004">
      <c r="Y4641" t="s">
        <v>15102</v>
      </c>
      <c r="Z4641">
        <v>369.56</v>
      </c>
      <c r="AB4641" s="276" t="s">
        <v>67726</v>
      </c>
      <c r="AC4641" s="277">
        <v>3346.75</v>
      </c>
      <c r="AE4641" s="246" t="s">
        <v>33421</v>
      </c>
      <c r="AF4641" s="247">
        <v>5680.1</v>
      </c>
      <c r="AH4641" s="226" t="s">
        <v>47932</v>
      </c>
      <c r="AI4641" s="227">
        <v>430</v>
      </c>
      <c r="AK4641" s="207" t="s">
        <v>18995</v>
      </c>
      <c r="AL4641" s="208">
        <v>3000</v>
      </c>
      <c r="AM4641" s="93"/>
      <c r="AN4641" s="93"/>
      <c r="AO4641" s="93"/>
    </row>
    <row r="4642" spans="25:41" x14ac:dyDescent="0.55000000000000004">
      <c r="Y4642" t="s">
        <v>61658</v>
      </c>
      <c r="Z4642" s="284">
        <v>1262.26</v>
      </c>
      <c r="AB4642" s="276" t="s">
        <v>42563</v>
      </c>
      <c r="AC4642" s="277">
        <v>102032.5</v>
      </c>
      <c r="AE4642" s="246" t="s">
        <v>34936</v>
      </c>
      <c r="AF4642" s="247">
        <v>4903.34</v>
      </c>
      <c r="AH4642" s="226" t="s">
        <v>48825</v>
      </c>
      <c r="AI4642" s="227">
        <v>266.47000000000003</v>
      </c>
      <c r="AK4642" s="207" t="s">
        <v>18996</v>
      </c>
      <c r="AL4642" s="208">
        <v>13036.5</v>
      </c>
      <c r="AM4642" s="93"/>
      <c r="AN4642" s="93"/>
      <c r="AO4642" s="93"/>
    </row>
    <row r="4643" spans="25:41" x14ac:dyDescent="0.55000000000000004">
      <c r="Y4643" t="s">
        <v>15104</v>
      </c>
      <c r="Z4643" s="284">
        <v>137419.98000000001</v>
      </c>
      <c r="AB4643" s="276" t="s">
        <v>21170</v>
      </c>
      <c r="AC4643" s="277">
        <v>83042.679999999993</v>
      </c>
      <c r="AE4643" s="246" t="s">
        <v>33422</v>
      </c>
      <c r="AF4643" s="247">
        <v>10000</v>
      </c>
      <c r="AH4643" s="226" t="s">
        <v>48826</v>
      </c>
      <c r="AI4643" s="227">
        <v>20.22</v>
      </c>
      <c r="AK4643" s="207" t="s">
        <v>18997</v>
      </c>
      <c r="AL4643" s="208">
        <v>4106</v>
      </c>
      <c r="AM4643" s="93"/>
      <c r="AN4643" s="93"/>
      <c r="AO4643" s="93"/>
    </row>
    <row r="4644" spans="25:41" x14ac:dyDescent="0.55000000000000004">
      <c r="Y4644" t="s">
        <v>65094</v>
      </c>
      <c r="Z4644" s="284">
        <v>712713.05</v>
      </c>
      <c r="AB4644" s="276" t="s">
        <v>21171</v>
      </c>
      <c r="AC4644" s="277">
        <v>178925.61</v>
      </c>
      <c r="AE4644" s="246" t="s">
        <v>33423</v>
      </c>
      <c r="AF4644" s="247">
        <v>5541.18</v>
      </c>
      <c r="AH4644" s="226" t="s">
        <v>52218</v>
      </c>
      <c r="AI4644" s="227">
        <v>21.42</v>
      </c>
      <c r="AK4644" s="207" t="s">
        <v>18998</v>
      </c>
      <c r="AL4644" s="208">
        <v>1236</v>
      </c>
      <c r="AM4644" s="93"/>
      <c r="AN4644" s="93"/>
      <c r="AO4644" s="93"/>
    </row>
    <row r="4645" spans="25:41" x14ac:dyDescent="0.55000000000000004">
      <c r="Y4645" t="s">
        <v>15155</v>
      </c>
      <c r="Z4645" s="284">
        <v>25350</v>
      </c>
      <c r="AB4645" s="276" t="s">
        <v>42564</v>
      </c>
      <c r="AC4645" s="277">
        <v>65804.84</v>
      </c>
      <c r="AE4645" s="246" t="s">
        <v>59560</v>
      </c>
      <c r="AF4645" s="247">
        <v>1602</v>
      </c>
      <c r="AH4645" s="226" t="s">
        <v>44725</v>
      </c>
      <c r="AI4645" s="227">
        <v>2802060.38</v>
      </c>
      <c r="AK4645" s="207" t="s">
        <v>18999</v>
      </c>
      <c r="AL4645" s="208">
        <v>50633.82</v>
      </c>
      <c r="AM4645" s="93"/>
      <c r="AN4645" s="93"/>
      <c r="AO4645" s="93"/>
    </row>
    <row r="4646" spans="25:41" x14ac:dyDescent="0.55000000000000004">
      <c r="Y4646" t="s">
        <v>34480</v>
      </c>
      <c r="Z4646" s="284">
        <v>8091.47</v>
      </c>
      <c r="AB4646" s="276" t="s">
        <v>52600</v>
      </c>
      <c r="AC4646" s="277">
        <v>59251.16</v>
      </c>
      <c r="AE4646" s="246" t="s">
        <v>34938</v>
      </c>
      <c r="AF4646" s="247">
        <v>4583.33</v>
      </c>
      <c r="AH4646" s="226" t="s">
        <v>44726</v>
      </c>
      <c r="AI4646" s="227">
        <v>210532.62</v>
      </c>
      <c r="AK4646" s="207" t="s">
        <v>19000</v>
      </c>
      <c r="AL4646" s="208">
        <v>6589.68</v>
      </c>
      <c r="AM4646" s="93"/>
      <c r="AN4646" s="93"/>
      <c r="AO4646" s="93"/>
    </row>
    <row r="4647" spans="25:41" x14ac:dyDescent="0.55000000000000004">
      <c r="Y4647" t="s">
        <v>34481</v>
      </c>
      <c r="Z4647" s="284">
        <v>9852.5300000000007</v>
      </c>
      <c r="AB4647" s="276" t="s">
        <v>39191</v>
      </c>
      <c r="AC4647" s="277">
        <v>6946.57</v>
      </c>
      <c r="AE4647" s="246" t="s">
        <v>40229</v>
      </c>
      <c r="AF4647" s="247">
        <v>21591</v>
      </c>
      <c r="AH4647" s="226" t="s">
        <v>42360</v>
      </c>
      <c r="AI4647" s="227">
        <v>156501</v>
      </c>
      <c r="AK4647" s="207" t="s">
        <v>19001</v>
      </c>
      <c r="AL4647" s="208">
        <v>2061</v>
      </c>
      <c r="AM4647" s="93"/>
      <c r="AN4647" s="93"/>
      <c r="AO4647" s="93"/>
    </row>
    <row r="4648" spans="25:41" x14ac:dyDescent="0.55000000000000004">
      <c r="Y4648" t="s">
        <v>15158</v>
      </c>
      <c r="Z4648">
        <v>369.39</v>
      </c>
      <c r="AB4648" s="276" t="s">
        <v>67727</v>
      </c>
      <c r="AC4648" s="277">
        <v>400</v>
      </c>
      <c r="AE4648" s="246" t="s">
        <v>34939</v>
      </c>
      <c r="AF4648" s="247">
        <v>1839.1</v>
      </c>
      <c r="AH4648" s="226" t="s">
        <v>42361</v>
      </c>
      <c r="AI4648" s="227">
        <v>11972</v>
      </c>
      <c r="AK4648" s="207" t="s">
        <v>19002</v>
      </c>
      <c r="AL4648" s="208">
        <v>6195</v>
      </c>
      <c r="AM4648" s="93"/>
      <c r="AN4648" s="93"/>
      <c r="AO4648" s="93"/>
    </row>
    <row r="4649" spans="25:41" x14ac:dyDescent="0.55000000000000004">
      <c r="Y4649" t="s">
        <v>58739</v>
      </c>
      <c r="Z4649" s="284">
        <v>5686</v>
      </c>
      <c r="AB4649" s="276" t="s">
        <v>61418</v>
      </c>
      <c r="AC4649" s="277">
        <v>2100</v>
      </c>
      <c r="AE4649" s="246" t="s">
        <v>34941</v>
      </c>
      <c r="AF4649" s="247">
        <v>3264</v>
      </c>
      <c r="AH4649" s="226" t="s">
        <v>49825</v>
      </c>
      <c r="AI4649" s="227">
        <v>4562</v>
      </c>
      <c r="AK4649" s="207" t="s">
        <v>19003</v>
      </c>
      <c r="AL4649" s="208">
        <v>2000</v>
      </c>
      <c r="AM4649" s="93"/>
      <c r="AN4649" s="93"/>
      <c r="AO4649" s="93"/>
    </row>
    <row r="4650" spans="25:41" x14ac:dyDescent="0.55000000000000004">
      <c r="Y4650" t="s">
        <v>12992</v>
      </c>
      <c r="Z4650">
        <v>630.98</v>
      </c>
      <c r="AB4650" s="276" t="s">
        <v>66614</v>
      </c>
      <c r="AC4650" s="277">
        <v>1764.09</v>
      </c>
      <c r="AE4650" s="246" t="s">
        <v>48828</v>
      </c>
      <c r="AF4650" s="247">
        <v>66212</v>
      </c>
      <c r="AH4650" s="226" t="s">
        <v>39093</v>
      </c>
      <c r="AI4650" s="227">
        <v>3314</v>
      </c>
      <c r="AK4650" s="207" t="s">
        <v>19004</v>
      </c>
      <c r="AL4650" s="208">
        <v>5834</v>
      </c>
      <c r="AM4650" s="93"/>
      <c r="AN4650" s="93"/>
      <c r="AO4650" s="93"/>
    </row>
    <row r="4651" spans="25:41" x14ac:dyDescent="0.55000000000000004">
      <c r="Y4651" t="s">
        <v>55559</v>
      </c>
      <c r="Z4651" s="284">
        <v>25885.14</v>
      </c>
      <c r="AB4651" s="276" t="s">
        <v>49995</v>
      </c>
      <c r="AC4651" s="277">
        <v>50</v>
      </c>
      <c r="AE4651" s="246" t="s">
        <v>39097</v>
      </c>
      <c r="AF4651" s="247">
        <v>1947.22</v>
      </c>
      <c r="AH4651" s="226" t="s">
        <v>49826</v>
      </c>
      <c r="AI4651" s="227">
        <v>3593.63</v>
      </c>
      <c r="AK4651" s="207" t="s">
        <v>19005</v>
      </c>
      <c r="AL4651" s="208">
        <v>1607</v>
      </c>
      <c r="AM4651" s="93"/>
      <c r="AN4651" s="93"/>
      <c r="AO4651" s="93"/>
    </row>
    <row r="4652" spans="25:41" x14ac:dyDescent="0.55000000000000004">
      <c r="Y4652" t="s">
        <v>34482</v>
      </c>
      <c r="Z4652">
        <v>600</v>
      </c>
      <c r="AB4652" s="276" t="s">
        <v>67728</v>
      </c>
      <c r="AC4652" s="277">
        <v>360412.04</v>
      </c>
      <c r="AE4652" s="246" t="s">
        <v>49839</v>
      </c>
      <c r="AF4652" s="247">
        <v>7299.9</v>
      </c>
      <c r="AH4652" s="226" t="s">
        <v>49827</v>
      </c>
      <c r="AI4652" s="227">
        <v>274.91000000000003</v>
      </c>
      <c r="AK4652" s="207" t="s">
        <v>19006</v>
      </c>
      <c r="AL4652" s="208">
        <v>102274.08</v>
      </c>
      <c r="AM4652" s="93"/>
      <c r="AN4652" s="93"/>
      <c r="AO4652" s="93"/>
    </row>
    <row r="4653" spans="25:41" x14ac:dyDescent="0.55000000000000004">
      <c r="Y4653" t="s">
        <v>40714</v>
      </c>
      <c r="Z4653" s="284">
        <v>3655.97</v>
      </c>
      <c r="AB4653" s="276" t="s">
        <v>21173</v>
      </c>
      <c r="AC4653" s="277">
        <v>55727.37</v>
      </c>
      <c r="AE4653" s="246" t="s">
        <v>61949</v>
      </c>
      <c r="AF4653" s="247">
        <v>14000</v>
      </c>
      <c r="AH4653" s="226" t="s">
        <v>46851</v>
      </c>
      <c r="AI4653" s="227">
        <v>49228.24</v>
      </c>
      <c r="AK4653" s="207" t="s">
        <v>19007</v>
      </c>
      <c r="AL4653" s="208">
        <v>31125.54</v>
      </c>
      <c r="AM4653" s="93"/>
      <c r="AN4653" s="93"/>
      <c r="AO4653" s="93"/>
    </row>
    <row r="4654" spans="25:41" x14ac:dyDescent="0.55000000000000004">
      <c r="Y4654" t="s">
        <v>70884</v>
      </c>
      <c r="Z4654" s="284">
        <v>6511.63</v>
      </c>
      <c r="AB4654" s="276" t="s">
        <v>36313</v>
      </c>
      <c r="AC4654" s="277">
        <v>6450.79</v>
      </c>
      <c r="AE4654" s="246" t="s">
        <v>55081</v>
      </c>
      <c r="AF4654" s="247">
        <v>4445</v>
      </c>
      <c r="AH4654" s="226" t="s">
        <v>46852</v>
      </c>
      <c r="AI4654" s="227">
        <v>269985.03000000003</v>
      </c>
      <c r="AK4654" s="207" t="s">
        <v>19008</v>
      </c>
      <c r="AL4654" s="208">
        <v>54087.6</v>
      </c>
      <c r="AM4654" s="93"/>
      <c r="AN4654" s="93"/>
      <c r="AO4654" s="93"/>
    </row>
    <row r="4655" spans="25:41" x14ac:dyDescent="0.55000000000000004">
      <c r="Y4655" t="s">
        <v>15160</v>
      </c>
      <c r="Z4655" s="284">
        <v>4640.66</v>
      </c>
      <c r="AB4655" s="276" t="s">
        <v>67729</v>
      </c>
      <c r="AC4655" s="277">
        <v>1037.93</v>
      </c>
      <c r="AE4655" s="246" t="s">
        <v>63119</v>
      </c>
      <c r="AF4655" s="247">
        <v>1244</v>
      </c>
      <c r="AH4655" s="226" t="s">
        <v>46853</v>
      </c>
      <c r="AI4655" s="227">
        <v>24419.81</v>
      </c>
      <c r="AK4655" s="207" t="s">
        <v>19009</v>
      </c>
      <c r="AL4655" s="208">
        <v>14342.78</v>
      </c>
      <c r="AM4655" s="93"/>
      <c r="AN4655" s="93"/>
      <c r="AO4655" s="93"/>
    </row>
    <row r="4656" spans="25:41" x14ac:dyDescent="0.55000000000000004">
      <c r="Y4656" t="s">
        <v>12996</v>
      </c>
      <c r="Z4656" s="284">
        <v>6905.13</v>
      </c>
      <c r="AB4656" s="276" t="s">
        <v>36315</v>
      </c>
      <c r="AC4656" s="277">
        <v>1294.67</v>
      </c>
      <c r="AE4656" s="246" t="s">
        <v>60341</v>
      </c>
      <c r="AF4656" s="247">
        <v>2371.5</v>
      </c>
      <c r="AH4656" s="226" t="s">
        <v>42362</v>
      </c>
      <c r="AI4656" s="227">
        <v>19611.740000000002</v>
      </c>
      <c r="AK4656" s="207" t="s">
        <v>19010</v>
      </c>
      <c r="AL4656" s="208">
        <v>16476</v>
      </c>
      <c r="AM4656" s="93"/>
      <c r="AN4656" s="93"/>
      <c r="AO4656" s="93"/>
    </row>
    <row r="4657" spans="25:41" x14ac:dyDescent="0.55000000000000004">
      <c r="Y4657" t="s">
        <v>12997</v>
      </c>
      <c r="Z4657" s="284">
        <v>19150.099999999999</v>
      </c>
      <c r="AB4657" s="276" t="s">
        <v>47994</v>
      </c>
      <c r="AC4657" s="277">
        <v>1366.39</v>
      </c>
      <c r="AE4657" s="246" t="s">
        <v>60342</v>
      </c>
      <c r="AF4657" s="247">
        <v>1728</v>
      </c>
      <c r="AH4657" s="226" t="s">
        <v>39094</v>
      </c>
      <c r="AI4657" s="227">
        <v>4127</v>
      </c>
      <c r="AK4657" s="207" t="s">
        <v>19011</v>
      </c>
      <c r="AL4657" s="208">
        <v>4365.46</v>
      </c>
      <c r="AM4657" s="93"/>
      <c r="AN4657" s="93"/>
      <c r="AO4657" s="93"/>
    </row>
    <row r="4658" spans="25:41" x14ac:dyDescent="0.55000000000000004">
      <c r="Y4658" t="s">
        <v>12998</v>
      </c>
      <c r="Z4658" s="284">
        <v>14165.34</v>
      </c>
      <c r="AB4658" s="276" t="s">
        <v>52601</v>
      </c>
      <c r="AC4658" s="277">
        <v>274411.82</v>
      </c>
      <c r="AE4658" s="246" t="s">
        <v>64196</v>
      </c>
      <c r="AF4658" s="247">
        <v>-18620.57</v>
      </c>
      <c r="AH4658" s="226" t="s">
        <v>42363</v>
      </c>
      <c r="AI4658" s="227">
        <v>3750</v>
      </c>
      <c r="AK4658" s="207" t="s">
        <v>19012</v>
      </c>
      <c r="AL4658" s="208">
        <v>21000</v>
      </c>
      <c r="AM4658" s="93"/>
      <c r="AN4658" s="93"/>
      <c r="AO4658" s="93"/>
    </row>
    <row r="4659" spans="25:41" x14ac:dyDescent="0.55000000000000004">
      <c r="Y4659" t="s">
        <v>15161</v>
      </c>
      <c r="Z4659" s="284">
        <v>23000</v>
      </c>
      <c r="AB4659" s="276" t="s">
        <v>67730</v>
      </c>
      <c r="AC4659" s="277">
        <v>13986</v>
      </c>
      <c r="AE4659" s="246" t="s">
        <v>19123</v>
      </c>
      <c r="AF4659" s="247">
        <v>14521.07</v>
      </c>
      <c r="AH4659" s="226" t="s">
        <v>42364</v>
      </c>
      <c r="AI4659" s="227">
        <v>286.91000000000003</v>
      </c>
      <c r="AK4659" s="207" t="s">
        <v>19013</v>
      </c>
      <c r="AL4659" s="208">
        <v>102274.08</v>
      </c>
      <c r="AM4659" s="93"/>
      <c r="AN4659" s="93"/>
      <c r="AO4659" s="93"/>
    </row>
    <row r="4660" spans="25:41" x14ac:dyDescent="0.55000000000000004">
      <c r="Y4660" t="s">
        <v>34483</v>
      </c>
      <c r="Z4660" s="284">
        <v>34248.94</v>
      </c>
      <c r="AB4660" s="276" t="s">
        <v>67731</v>
      </c>
      <c r="AC4660" s="277">
        <v>1041.74</v>
      </c>
      <c r="AE4660" s="246" t="s">
        <v>60343</v>
      </c>
      <c r="AF4660" s="247">
        <v>1710.24</v>
      </c>
      <c r="AH4660" s="226" t="s">
        <v>46854</v>
      </c>
      <c r="AI4660" s="227">
        <v>89610.48</v>
      </c>
      <c r="AK4660" s="207" t="s">
        <v>19014</v>
      </c>
      <c r="AL4660" s="208">
        <v>31125.54</v>
      </c>
      <c r="AM4660" s="93"/>
      <c r="AN4660" s="93"/>
      <c r="AO4660" s="93"/>
    </row>
    <row r="4661" spans="25:41" x14ac:dyDescent="0.55000000000000004">
      <c r="Y4661" t="s">
        <v>55560</v>
      </c>
      <c r="Z4661" s="284">
        <v>3672.74</v>
      </c>
      <c r="AB4661" s="276" t="s">
        <v>67732</v>
      </c>
      <c r="AC4661" s="277">
        <v>3499.29</v>
      </c>
      <c r="AE4661" s="246" t="s">
        <v>60344</v>
      </c>
      <c r="AF4661" s="247">
        <v>130.83000000000001</v>
      </c>
      <c r="AH4661" s="226" t="s">
        <v>52219</v>
      </c>
      <c r="AI4661" s="227">
        <v>54832.49</v>
      </c>
      <c r="AK4661" s="207" t="s">
        <v>19015</v>
      </c>
      <c r="AL4661" s="208">
        <v>54087.6</v>
      </c>
      <c r="AM4661" s="93"/>
      <c r="AN4661" s="93"/>
      <c r="AO4661" s="93"/>
    </row>
    <row r="4662" spans="25:41" x14ac:dyDescent="0.55000000000000004">
      <c r="Y4662" t="s">
        <v>15164</v>
      </c>
      <c r="Z4662" s="284">
        <v>19037.650000000001</v>
      </c>
      <c r="AB4662" s="276" t="s">
        <v>52602</v>
      </c>
      <c r="AC4662" s="277">
        <v>641.32000000000005</v>
      </c>
      <c r="AE4662" s="246" t="s">
        <v>60345</v>
      </c>
      <c r="AF4662" s="247">
        <v>5.25</v>
      </c>
      <c r="AH4662" s="226" t="s">
        <v>46855</v>
      </c>
      <c r="AI4662" s="227">
        <v>245764.88</v>
      </c>
      <c r="AK4662" s="207" t="s">
        <v>19016</v>
      </c>
      <c r="AL4662" s="208">
        <v>15949.28</v>
      </c>
      <c r="AM4662" s="93"/>
      <c r="AN4662" s="93"/>
      <c r="AO4662" s="93"/>
    </row>
    <row r="4663" spans="25:41" x14ac:dyDescent="0.55000000000000004">
      <c r="Y4663" t="s">
        <v>12999</v>
      </c>
      <c r="Z4663" s="284">
        <v>132328.42000000001</v>
      </c>
      <c r="AB4663" s="276" t="s">
        <v>70562</v>
      </c>
      <c r="AC4663" s="277">
        <v>3195</v>
      </c>
      <c r="AE4663" s="246" t="s">
        <v>60346</v>
      </c>
      <c r="AF4663" s="247">
        <v>19.489999999999998</v>
      </c>
      <c r="AH4663" s="226" t="s">
        <v>46856</v>
      </c>
      <c r="AI4663" s="227">
        <v>57324.88</v>
      </c>
      <c r="AK4663" s="207" t="s">
        <v>19017</v>
      </c>
      <c r="AL4663" s="208">
        <v>29947.46</v>
      </c>
      <c r="AM4663" s="93"/>
      <c r="AN4663" s="93"/>
      <c r="AO4663" s="93"/>
    </row>
    <row r="4664" spans="25:41" x14ac:dyDescent="0.55000000000000004">
      <c r="Y4664" t="s">
        <v>15165</v>
      </c>
      <c r="Z4664" s="284">
        <v>173392.54</v>
      </c>
      <c r="AB4664" s="276" t="s">
        <v>64371</v>
      </c>
      <c r="AC4664" s="277">
        <v>244.42</v>
      </c>
      <c r="AE4664" s="246" t="s">
        <v>60347</v>
      </c>
      <c r="AF4664" s="247">
        <v>17.350000000000001</v>
      </c>
      <c r="AH4664" s="226" t="s">
        <v>46857</v>
      </c>
      <c r="AI4664" s="227">
        <v>23776.94</v>
      </c>
      <c r="AK4664" s="207" t="s">
        <v>19018</v>
      </c>
      <c r="AL4664" s="208">
        <v>7070</v>
      </c>
      <c r="AM4664" s="93"/>
      <c r="AN4664" s="93"/>
      <c r="AO4664" s="93"/>
    </row>
    <row r="4665" spans="25:41" x14ac:dyDescent="0.55000000000000004">
      <c r="Y4665" t="s">
        <v>15167</v>
      </c>
      <c r="Z4665" s="284">
        <v>13633.37</v>
      </c>
      <c r="AB4665" s="276" t="s">
        <v>64372</v>
      </c>
      <c r="AC4665" s="277">
        <v>799.39</v>
      </c>
      <c r="AE4665" s="246" t="s">
        <v>64197</v>
      </c>
      <c r="AF4665" s="247">
        <v>-1883.16</v>
      </c>
      <c r="AH4665" s="226" t="s">
        <v>46858</v>
      </c>
      <c r="AI4665" s="227">
        <v>36055.199999999997</v>
      </c>
      <c r="AK4665" s="207" t="s">
        <v>19019</v>
      </c>
      <c r="AL4665" s="208">
        <v>1607</v>
      </c>
      <c r="AM4665" s="93"/>
      <c r="AN4665" s="93"/>
      <c r="AO4665" s="93"/>
    </row>
    <row r="4666" spans="25:41" x14ac:dyDescent="0.55000000000000004">
      <c r="Y4666" t="s">
        <v>59297</v>
      </c>
      <c r="Z4666" s="284">
        <v>390060.85</v>
      </c>
      <c r="AB4666" s="276" t="s">
        <v>59627</v>
      </c>
      <c r="AC4666" s="277">
        <v>1407.55</v>
      </c>
      <c r="AE4666" s="246" t="s">
        <v>49843</v>
      </c>
      <c r="AF4666" s="247">
        <v>102036.96</v>
      </c>
      <c r="AH4666" s="226" t="s">
        <v>52220</v>
      </c>
      <c r="AI4666" s="227">
        <v>125622.9</v>
      </c>
      <c r="AK4666" s="207" t="s">
        <v>19020</v>
      </c>
      <c r="AL4666" s="208">
        <v>6589.68</v>
      </c>
      <c r="AM4666" s="93"/>
      <c r="AN4666" s="93"/>
      <c r="AO4666" s="93"/>
    </row>
    <row r="4667" spans="25:41" x14ac:dyDescent="0.55000000000000004">
      <c r="Y4667" t="s">
        <v>15225</v>
      </c>
      <c r="Z4667" s="284">
        <v>34387.800000000003</v>
      </c>
      <c r="AB4667" s="276" t="s">
        <v>69994</v>
      </c>
      <c r="AC4667" s="277">
        <v>1099.07</v>
      </c>
      <c r="AE4667" s="246" t="s">
        <v>42371</v>
      </c>
      <c r="AF4667" s="247">
        <v>6273</v>
      </c>
      <c r="AH4667" s="226" t="s">
        <v>49828</v>
      </c>
      <c r="AI4667" s="227">
        <v>10356.85</v>
      </c>
      <c r="AK4667" s="207" t="s">
        <v>19021</v>
      </c>
      <c r="AL4667" s="208">
        <v>71926.320000000007</v>
      </c>
      <c r="AM4667" s="93"/>
      <c r="AN4667" s="93"/>
      <c r="AO4667" s="93"/>
    </row>
    <row r="4668" spans="25:41" x14ac:dyDescent="0.55000000000000004">
      <c r="Y4668" t="s">
        <v>71904</v>
      </c>
      <c r="Z4668" s="284">
        <v>4250</v>
      </c>
      <c r="AB4668" s="276" t="s">
        <v>59628</v>
      </c>
      <c r="AC4668" s="277">
        <v>1827.09</v>
      </c>
      <c r="AE4668" s="246" t="s">
        <v>64198</v>
      </c>
      <c r="AF4668" s="247">
        <v>89.3</v>
      </c>
      <c r="AH4668" s="226" t="s">
        <v>49829</v>
      </c>
      <c r="AI4668" s="227">
        <v>791.55</v>
      </c>
      <c r="AK4668" s="207" t="s">
        <v>19022</v>
      </c>
      <c r="AL4668" s="208">
        <v>32112.6</v>
      </c>
      <c r="AM4668" s="93"/>
      <c r="AN4668" s="93"/>
      <c r="AO4668" s="93"/>
    </row>
    <row r="4669" spans="25:41" x14ac:dyDescent="0.55000000000000004">
      <c r="Y4669" t="s">
        <v>15227</v>
      </c>
      <c r="Z4669" s="284">
        <v>4324.9399999999996</v>
      </c>
      <c r="AB4669" s="276" t="s">
        <v>67733</v>
      </c>
      <c r="AC4669" s="277">
        <v>20.14</v>
      </c>
      <c r="AE4669" s="246" t="s">
        <v>52228</v>
      </c>
      <c r="AF4669" s="247">
        <v>581.16</v>
      </c>
      <c r="AH4669" s="226" t="s">
        <v>44727</v>
      </c>
      <c r="AI4669" s="227">
        <v>57137.02</v>
      </c>
      <c r="AK4669" s="207" t="s">
        <v>19023</v>
      </c>
      <c r="AL4669" s="208">
        <v>2429</v>
      </c>
      <c r="AM4669" s="93"/>
      <c r="AN4669" s="93"/>
      <c r="AO4669" s="93"/>
    </row>
    <row r="4670" spans="25:41" x14ac:dyDescent="0.55000000000000004">
      <c r="Y4670" t="s">
        <v>33064</v>
      </c>
      <c r="Z4670" s="284">
        <v>5000</v>
      </c>
      <c r="AB4670" s="276" t="s">
        <v>67734</v>
      </c>
      <c r="AC4670" s="277">
        <v>1.54</v>
      </c>
      <c r="AE4670" s="246" t="s">
        <v>42374</v>
      </c>
      <c r="AF4670" s="247">
        <v>389.87</v>
      </c>
      <c r="AH4670" s="226" t="s">
        <v>44728</v>
      </c>
      <c r="AI4670" s="227">
        <v>4370.9799999999996</v>
      </c>
      <c r="AK4670" s="207" t="s">
        <v>19024</v>
      </c>
      <c r="AL4670" s="208">
        <v>6883.4</v>
      </c>
      <c r="AM4670" s="93"/>
      <c r="AN4670" s="93"/>
      <c r="AO4670" s="93"/>
    </row>
    <row r="4671" spans="25:41" x14ac:dyDescent="0.55000000000000004">
      <c r="Y4671" t="s">
        <v>15243</v>
      </c>
      <c r="Z4671" s="284">
        <v>3568.42</v>
      </c>
      <c r="AB4671" s="276" t="s">
        <v>70563</v>
      </c>
      <c r="AC4671" s="277">
        <v>12000.72</v>
      </c>
      <c r="AE4671" s="246" t="s">
        <v>42375</v>
      </c>
      <c r="AF4671" s="247">
        <v>5868.4</v>
      </c>
      <c r="AH4671" s="226" t="s">
        <v>42365</v>
      </c>
      <c r="AI4671" s="227">
        <v>89448.83</v>
      </c>
      <c r="AK4671" s="207" t="s">
        <v>19025</v>
      </c>
      <c r="AL4671" s="208">
        <v>17847.88</v>
      </c>
      <c r="AM4671" s="93"/>
      <c r="AN4671" s="93"/>
      <c r="AO4671" s="93"/>
    </row>
    <row r="4672" spans="25:41" x14ac:dyDescent="0.55000000000000004">
      <c r="Y4672" t="s">
        <v>15244</v>
      </c>
      <c r="Z4672" s="284">
        <v>10328.24</v>
      </c>
      <c r="AB4672" s="276" t="s">
        <v>67735</v>
      </c>
      <c r="AC4672" s="277">
        <v>1480</v>
      </c>
      <c r="AE4672" s="246" t="s">
        <v>49845</v>
      </c>
      <c r="AF4672" s="247">
        <v>3752.31</v>
      </c>
      <c r="AH4672" s="226" t="s">
        <v>42366</v>
      </c>
      <c r="AI4672" s="227">
        <v>6925.17</v>
      </c>
      <c r="AK4672" s="207" t="s">
        <v>19026</v>
      </c>
      <c r="AL4672" s="208">
        <v>546</v>
      </c>
      <c r="AM4672" s="93"/>
      <c r="AN4672" s="93"/>
      <c r="AO4672" s="93"/>
    </row>
    <row r="4673" spans="25:41" x14ac:dyDescent="0.55000000000000004">
      <c r="Y4673" t="s">
        <v>15245</v>
      </c>
      <c r="Z4673" s="284">
        <v>2675.53</v>
      </c>
      <c r="AB4673" s="276" t="s">
        <v>67736</v>
      </c>
      <c r="AC4673" s="277">
        <v>7410</v>
      </c>
      <c r="AE4673" s="246" t="s">
        <v>64199</v>
      </c>
      <c r="AF4673" s="247">
        <v>4907.0600000000004</v>
      </c>
      <c r="AH4673" s="226" t="s">
        <v>36216</v>
      </c>
      <c r="AI4673" s="227">
        <v>3329</v>
      </c>
      <c r="AK4673" s="207" t="s">
        <v>19027</v>
      </c>
      <c r="AL4673" s="208">
        <v>6106</v>
      </c>
      <c r="AM4673" s="93"/>
      <c r="AN4673" s="93"/>
      <c r="AO4673" s="93"/>
    </row>
    <row r="4674" spans="25:41" x14ac:dyDescent="0.55000000000000004">
      <c r="Y4674" t="s">
        <v>15248</v>
      </c>
      <c r="Z4674" s="284">
        <v>1280.0999999999999</v>
      </c>
      <c r="AB4674" s="276" t="s">
        <v>67737</v>
      </c>
      <c r="AC4674" s="277">
        <v>680.09</v>
      </c>
      <c r="AE4674" s="246" t="s">
        <v>42377</v>
      </c>
      <c r="AF4674" s="247">
        <v>31298.79</v>
      </c>
      <c r="AH4674" s="226" t="s">
        <v>49830</v>
      </c>
      <c r="AI4674" s="227">
        <v>5554.2</v>
      </c>
      <c r="AK4674" s="207" t="s">
        <v>19028</v>
      </c>
      <c r="AL4674" s="208">
        <v>23076</v>
      </c>
      <c r="AM4674" s="93"/>
      <c r="AN4674" s="93"/>
      <c r="AO4674" s="93"/>
    </row>
    <row r="4675" spans="25:41" x14ac:dyDescent="0.55000000000000004">
      <c r="Y4675" t="s">
        <v>33065</v>
      </c>
      <c r="Z4675" s="284">
        <v>2186.1799999999998</v>
      </c>
      <c r="AB4675" s="276" t="s">
        <v>67738</v>
      </c>
      <c r="AC4675" s="277">
        <v>1628.81</v>
      </c>
      <c r="AE4675" s="246" t="s">
        <v>49846</v>
      </c>
      <c r="AF4675" s="247">
        <v>385</v>
      </c>
      <c r="AH4675" s="226" t="s">
        <v>49831</v>
      </c>
      <c r="AI4675" s="227">
        <v>459.8</v>
      </c>
      <c r="AK4675" s="207" t="s">
        <v>19029</v>
      </c>
      <c r="AL4675" s="208">
        <v>3878.83</v>
      </c>
      <c r="AM4675" s="93"/>
      <c r="AN4675" s="93"/>
      <c r="AO4675" s="93"/>
    </row>
    <row r="4676" spans="25:41" x14ac:dyDescent="0.55000000000000004">
      <c r="Y4676" t="s">
        <v>15249</v>
      </c>
      <c r="Z4676" s="284">
        <v>14786.3</v>
      </c>
      <c r="AB4676" s="276" t="s">
        <v>67739</v>
      </c>
      <c r="AC4676" s="277">
        <v>1626.49</v>
      </c>
      <c r="AE4676" s="246" t="s">
        <v>49847</v>
      </c>
      <c r="AF4676" s="247">
        <v>45304.5</v>
      </c>
      <c r="AH4676" s="226" t="s">
        <v>36217</v>
      </c>
      <c r="AI4676" s="227">
        <v>701650.6</v>
      </c>
      <c r="AK4676" s="207" t="s">
        <v>19030</v>
      </c>
      <c r="AL4676" s="208">
        <v>1798</v>
      </c>
      <c r="AM4676" s="93"/>
      <c r="AN4676" s="93"/>
      <c r="AO4676" s="93"/>
    </row>
    <row r="4677" spans="25:41" x14ac:dyDescent="0.55000000000000004">
      <c r="Y4677" t="s">
        <v>15250</v>
      </c>
      <c r="Z4677" s="284">
        <v>8248.94</v>
      </c>
      <c r="AB4677" s="276" t="s">
        <v>67740</v>
      </c>
      <c r="AC4677" s="277">
        <v>2940</v>
      </c>
      <c r="AE4677" s="246" t="s">
        <v>60348</v>
      </c>
      <c r="AF4677" s="247">
        <v>90504.28</v>
      </c>
      <c r="AH4677" s="226" t="s">
        <v>36218</v>
      </c>
      <c r="AI4677" s="227">
        <v>53674.400000000001</v>
      </c>
      <c r="AK4677" s="207" t="s">
        <v>19031</v>
      </c>
      <c r="AL4677" s="208">
        <v>2801</v>
      </c>
      <c r="AM4677" s="93"/>
      <c r="AN4677" s="93"/>
      <c r="AO4677" s="93"/>
    </row>
    <row r="4678" spans="25:41" x14ac:dyDescent="0.55000000000000004">
      <c r="Y4678" t="s">
        <v>34513</v>
      </c>
      <c r="Z4678" s="284">
        <v>4021.68</v>
      </c>
      <c r="AB4678" s="276" t="s">
        <v>67741</v>
      </c>
      <c r="AC4678" s="277">
        <v>224.91</v>
      </c>
      <c r="AE4678" s="246" t="s">
        <v>42378</v>
      </c>
      <c r="AF4678" s="247">
        <v>11565.53</v>
      </c>
      <c r="AH4678" s="226" t="s">
        <v>52221</v>
      </c>
      <c r="AI4678" s="227">
        <v>27234.42</v>
      </c>
      <c r="AK4678" s="207" t="s">
        <v>19032</v>
      </c>
      <c r="AL4678" s="208">
        <v>10942</v>
      </c>
      <c r="AM4678" s="93"/>
      <c r="AN4678" s="93"/>
      <c r="AO4678" s="93"/>
    </row>
    <row r="4679" spans="25:41" x14ac:dyDescent="0.55000000000000004">
      <c r="Y4679" t="s">
        <v>13028</v>
      </c>
      <c r="Z4679">
        <v>307.66000000000003</v>
      </c>
      <c r="AB4679" s="276" t="s">
        <v>67742</v>
      </c>
      <c r="AC4679" s="277">
        <v>585.48</v>
      </c>
      <c r="AE4679" s="246" t="s">
        <v>49849</v>
      </c>
      <c r="AF4679" s="247">
        <v>1640.32</v>
      </c>
      <c r="AH4679" s="226" t="s">
        <v>46859</v>
      </c>
      <c r="AI4679" s="227">
        <v>78978.210000000006</v>
      </c>
      <c r="AK4679" s="207" t="s">
        <v>19033</v>
      </c>
      <c r="AL4679" s="208">
        <v>772.27</v>
      </c>
      <c r="AM4679" s="93"/>
      <c r="AN4679" s="93"/>
      <c r="AO4679" s="93"/>
    </row>
    <row r="4680" spans="25:41" x14ac:dyDescent="0.55000000000000004">
      <c r="Y4680" t="s">
        <v>13029</v>
      </c>
      <c r="Z4680">
        <v>-250.2</v>
      </c>
      <c r="AB4680" s="276" t="s">
        <v>70564</v>
      </c>
      <c r="AC4680" s="277">
        <v>5710.57</v>
      </c>
      <c r="AE4680" s="246" t="s">
        <v>60349</v>
      </c>
      <c r="AF4680" s="247">
        <v>3007.24</v>
      </c>
      <c r="AH4680" s="226" t="s">
        <v>46860</v>
      </c>
      <c r="AI4680" s="227">
        <v>44328</v>
      </c>
      <c r="AK4680" s="207" t="s">
        <v>19034</v>
      </c>
      <c r="AL4680" s="208">
        <v>53899.66</v>
      </c>
      <c r="AM4680" s="93"/>
      <c r="AN4680" s="93"/>
      <c r="AO4680" s="93"/>
    </row>
    <row r="4681" spans="25:41" x14ac:dyDescent="0.55000000000000004">
      <c r="Y4681" t="s">
        <v>13031</v>
      </c>
      <c r="Z4681" s="284">
        <v>7903.73</v>
      </c>
      <c r="AB4681" s="276" t="s">
        <v>62012</v>
      </c>
      <c r="AC4681" s="277">
        <v>27974.97</v>
      </c>
      <c r="AE4681" s="246" t="s">
        <v>42380</v>
      </c>
      <c r="AF4681" s="247">
        <v>218.63</v>
      </c>
      <c r="AH4681" s="226" t="s">
        <v>46861</v>
      </c>
      <c r="AI4681" s="227">
        <v>65818.37</v>
      </c>
      <c r="AK4681" s="207" t="s">
        <v>19035</v>
      </c>
      <c r="AL4681" s="208">
        <v>795</v>
      </c>
      <c r="AM4681" s="93"/>
      <c r="AN4681" s="93"/>
      <c r="AO4681" s="93"/>
    </row>
    <row r="4682" spans="25:41" x14ac:dyDescent="0.55000000000000004">
      <c r="Y4682" t="s">
        <v>15345</v>
      </c>
      <c r="Z4682" s="284">
        <v>46942.29</v>
      </c>
      <c r="AB4682" s="276" t="s">
        <v>56185</v>
      </c>
      <c r="AC4682" s="277">
        <v>245885.45</v>
      </c>
      <c r="AE4682" s="246" t="s">
        <v>49850</v>
      </c>
      <c r="AF4682" s="247">
        <v>789.86</v>
      </c>
      <c r="AH4682" s="226" t="s">
        <v>52222</v>
      </c>
      <c r="AI4682" s="227">
        <v>112650</v>
      </c>
      <c r="AK4682" s="207" t="s">
        <v>19036</v>
      </c>
      <c r="AL4682" s="208">
        <v>17307.39</v>
      </c>
      <c r="AM4682" s="93"/>
      <c r="AN4682" s="93"/>
      <c r="AO4682" s="93"/>
    </row>
    <row r="4683" spans="25:41" x14ac:dyDescent="0.55000000000000004">
      <c r="Y4683" t="s">
        <v>15348</v>
      </c>
      <c r="Z4683">
        <v>-416.62</v>
      </c>
      <c r="AB4683" s="276" t="s">
        <v>56186</v>
      </c>
      <c r="AC4683" s="277">
        <v>36365.199999999997</v>
      </c>
      <c r="AE4683" s="246" t="s">
        <v>60350</v>
      </c>
      <c r="AF4683" s="247">
        <v>245.6</v>
      </c>
      <c r="AH4683" s="226" t="s">
        <v>46862</v>
      </c>
      <c r="AI4683" s="227">
        <v>22965.599999999999</v>
      </c>
      <c r="AK4683" s="207" t="s">
        <v>19037</v>
      </c>
      <c r="AL4683" s="208">
        <v>93986.68</v>
      </c>
      <c r="AM4683" s="93"/>
      <c r="AN4683" s="93"/>
      <c r="AO4683" s="93"/>
    </row>
    <row r="4684" spans="25:41" x14ac:dyDescent="0.55000000000000004">
      <c r="Y4684" t="s">
        <v>34523</v>
      </c>
      <c r="Z4684" s="284">
        <v>16189</v>
      </c>
      <c r="AB4684" s="276" t="s">
        <v>56187</v>
      </c>
      <c r="AC4684" s="277">
        <v>12510.2</v>
      </c>
      <c r="AE4684" s="246" t="s">
        <v>60351</v>
      </c>
      <c r="AF4684" s="247">
        <v>12.19</v>
      </c>
      <c r="AH4684" s="226" t="s">
        <v>49832</v>
      </c>
      <c r="AI4684" s="227">
        <v>53318.05</v>
      </c>
      <c r="AK4684" s="207" t="s">
        <v>19038</v>
      </c>
      <c r="AL4684" s="208">
        <v>12023</v>
      </c>
      <c r="AM4684" s="93"/>
      <c r="AN4684" s="93"/>
      <c r="AO4684" s="93"/>
    </row>
    <row r="4685" spans="25:41" x14ac:dyDescent="0.55000000000000004">
      <c r="Y4685" t="s">
        <v>15413</v>
      </c>
      <c r="Z4685" s="284">
        <v>1158.07</v>
      </c>
      <c r="AB4685" s="276" t="s">
        <v>56188</v>
      </c>
      <c r="AC4685" s="277">
        <v>22236.06</v>
      </c>
      <c r="AE4685" s="246" t="s">
        <v>42381</v>
      </c>
      <c r="AF4685" s="247">
        <v>1832.84</v>
      </c>
      <c r="AH4685" s="226" t="s">
        <v>49833</v>
      </c>
      <c r="AI4685" s="227">
        <v>83506.3</v>
      </c>
      <c r="AK4685" s="207" t="s">
        <v>19039</v>
      </c>
      <c r="AL4685" s="208">
        <v>32112.6</v>
      </c>
      <c r="AM4685" s="93"/>
      <c r="AN4685" s="93"/>
      <c r="AO4685" s="93"/>
    </row>
    <row r="4686" spans="25:41" x14ac:dyDescent="0.55000000000000004">
      <c r="Y4686" t="s">
        <v>15414</v>
      </c>
      <c r="Z4686" s="284">
        <v>3891.84</v>
      </c>
      <c r="AB4686" s="276" t="s">
        <v>56189</v>
      </c>
      <c r="AC4686" s="277">
        <v>609.21</v>
      </c>
      <c r="AE4686" s="246" t="s">
        <v>52229</v>
      </c>
      <c r="AF4686" s="247">
        <v>-269.85000000000002</v>
      </c>
      <c r="AH4686" s="226" t="s">
        <v>46863</v>
      </c>
      <c r="AI4686" s="227">
        <v>32900</v>
      </c>
      <c r="AK4686" s="207" t="s">
        <v>19040</v>
      </c>
      <c r="AL4686" s="208">
        <v>2429</v>
      </c>
      <c r="AM4686" s="93"/>
      <c r="AN4686" s="93"/>
      <c r="AO4686" s="93"/>
    </row>
    <row r="4687" spans="25:41" x14ac:dyDescent="0.55000000000000004">
      <c r="Y4687" t="s">
        <v>34524</v>
      </c>
      <c r="Z4687" s="284">
        <v>8696.7900000000009</v>
      </c>
      <c r="AB4687" s="276" t="s">
        <v>56190</v>
      </c>
      <c r="AC4687" s="277">
        <v>17587.580000000002</v>
      </c>
      <c r="AE4687" s="246" t="s">
        <v>60352</v>
      </c>
      <c r="AF4687" s="247">
        <v>28210.86</v>
      </c>
      <c r="AH4687" s="226" t="s">
        <v>49834</v>
      </c>
      <c r="AI4687" s="227">
        <v>7718.48</v>
      </c>
      <c r="AK4687" s="207" t="s">
        <v>19041</v>
      </c>
      <c r="AL4687" s="208">
        <v>6883.4</v>
      </c>
      <c r="AM4687" s="93"/>
      <c r="AN4687" s="93"/>
      <c r="AO4687" s="93"/>
    </row>
    <row r="4688" spans="25:41" x14ac:dyDescent="0.55000000000000004">
      <c r="Y4688" t="s">
        <v>13038</v>
      </c>
      <c r="Z4688" s="284">
        <v>25000</v>
      </c>
      <c r="AB4688" s="276" t="s">
        <v>56191</v>
      </c>
      <c r="AC4688" s="277">
        <v>1773.26</v>
      </c>
      <c r="AE4688" s="246" t="s">
        <v>64200</v>
      </c>
      <c r="AF4688" s="247">
        <v>33020.550000000003</v>
      </c>
      <c r="AH4688" s="226" t="s">
        <v>49835</v>
      </c>
      <c r="AI4688" s="227">
        <v>388.58</v>
      </c>
      <c r="AK4688" s="207" t="s">
        <v>19042</v>
      </c>
      <c r="AL4688" s="208">
        <v>12569</v>
      </c>
      <c r="AM4688" s="93"/>
      <c r="AN4688" s="93"/>
      <c r="AO4688" s="93"/>
    </row>
    <row r="4689" spans="25:41" x14ac:dyDescent="0.55000000000000004">
      <c r="Y4689" t="s">
        <v>15415</v>
      </c>
      <c r="Z4689" s="284">
        <v>2300</v>
      </c>
      <c r="AB4689" s="276" t="s">
        <v>62641</v>
      </c>
      <c r="AC4689" s="277">
        <v>2087.31</v>
      </c>
      <c r="AE4689" s="246" t="s">
        <v>55082</v>
      </c>
      <c r="AF4689" s="247">
        <v>6297</v>
      </c>
      <c r="AH4689" s="226" t="s">
        <v>44729</v>
      </c>
      <c r="AI4689" s="227">
        <v>31000</v>
      </c>
      <c r="AK4689" s="207" t="s">
        <v>19043</v>
      </c>
      <c r="AL4689" s="208">
        <v>35668.15</v>
      </c>
      <c r="AM4689" s="93"/>
      <c r="AN4689" s="93"/>
      <c r="AO4689" s="93"/>
    </row>
    <row r="4690" spans="25:41" x14ac:dyDescent="0.55000000000000004">
      <c r="Y4690" t="s">
        <v>61129</v>
      </c>
      <c r="Z4690" s="284">
        <v>27142.16</v>
      </c>
      <c r="AB4690" s="276" t="s">
        <v>62642</v>
      </c>
      <c r="AC4690" s="277">
        <v>85.78</v>
      </c>
      <c r="AE4690" s="246" t="s">
        <v>55083</v>
      </c>
      <c r="AF4690" s="247">
        <v>400</v>
      </c>
      <c r="AH4690" s="226" t="s">
        <v>44730</v>
      </c>
      <c r="AI4690" s="227">
        <v>2371.5</v>
      </c>
      <c r="AK4690" s="207" t="s">
        <v>19044</v>
      </c>
      <c r="AL4690" s="208">
        <v>53899.66</v>
      </c>
      <c r="AM4690" s="93"/>
      <c r="AN4690" s="93"/>
      <c r="AO4690" s="93"/>
    </row>
    <row r="4691" spans="25:41" x14ac:dyDescent="0.55000000000000004">
      <c r="Y4691" t="s">
        <v>71840</v>
      </c>
      <c r="Z4691">
        <v>44.55</v>
      </c>
      <c r="AB4691" s="276" t="s">
        <v>56192</v>
      </c>
      <c r="AC4691" s="277">
        <v>447930.86</v>
      </c>
      <c r="AE4691" s="246" t="s">
        <v>55084</v>
      </c>
      <c r="AF4691" s="247">
        <v>192.8</v>
      </c>
      <c r="AH4691" s="226" t="s">
        <v>42367</v>
      </c>
      <c r="AI4691" s="227">
        <v>44622.1</v>
      </c>
      <c r="AK4691" s="207" t="s">
        <v>19045</v>
      </c>
      <c r="AL4691" s="208">
        <v>795</v>
      </c>
      <c r="AM4691" s="93"/>
      <c r="AN4691" s="93"/>
      <c r="AO4691" s="93"/>
    </row>
    <row r="4692" spans="25:41" x14ac:dyDescent="0.55000000000000004">
      <c r="Y4692" t="s">
        <v>15417</v>
      </c>
      <c r="Z4692" s="284">
        <v>33975.74</v>
      </c>
      <c r="AB4692" s="276" t="s">
        <v>56193</v>
      </c>
      <c r="AC4692" s="277">
        <v>82238.92</v>
      </c>
      <c r="AE4692" s="246" t="s">
        <v>42385</v>
      </c>
      <c r="AF4692" s="247">
        <v>47408.37</v>
      </c>
      <c r="AH4692" s="226" t="s">
        <v>42368</v>
      </c>
      <c r="AI4692" s="227">
        <v>3497.9</v>
      </c>
      <c r="AK4692" s="207" t="s">
        <v>19046</v>
      </c>
      <c r="AL4692" s="208">
        <v>21186.22</v>
      </c>
      <c r="AM4692" s="93"/>
      <c r="AN4692" s="93"/>
      <c r="AO4692" s="93"/>
    </row>
    <row r="4693" spans="25:41" x14ac:dyDescent="0.55000000000000004">
      <c r="Y4693" t="s">
        <v>13039</v>
      </c>
      <c r="Z4693" s="284">
        <v>37071.769999999997</v>
      </c>
      <c r="AB4693" s="276" t="s">
        <v>52613</v>
      </c>
      <c r="AC4693" s="277">
        <v>108.22</v>
      </c>
      <c r="AE4693" s="246" t="s">
        <v>52234</v>
      </c>
      <c r="AF4693" s="247">
        <v>7900</v>
      </c>
      <c r="AH4693" s="226" t="s">
        <v>19069</v>
      </c>
      <c r="AI4693" s="227">
        <v>118</v>
      </c>
      <c r="AK4693" s="207" t="s">
        <v>19047</v>
      </c>
      <c r="AL4693" s="208">
        <v>121661.68</v>
      </c>
      <c r="AM4693" s="93"/>
      <c r="AN4693" s="93"/>
      <c r="AO4693" s="93"/>
    </row>
    <row r="4694" spans="25:41" x14ac:dyDescent="0.55000000000000004">
      <c r="Y4694" t="s">
        <v>56760</v>
      </c>
      <c r="Z4694" s="284">
        <v>97201.75</v>
      </c>
      <c r="AB4694" s="276" t="s">
        <v>66615</v>
      </c>
      <c r="AC4694" s="277">
        <v>207757.62</v>
      </c>
      <c r="AE4694" s="246" t="s">
        <v>52236</v>
      </c>
      <c r="AF4694" s="247">
        <v>604.35</v>
      </c>
      <c r="AH4694" s="226" t="s">
        <v>52223</v>
      </c>
      <c r="AI4694" s="227">
        <v>9666</v>
      </c>
      <c r="AK4694" s="207" t="s">
        <v>19048</v>
      </c>
      <c r="AL4694" s="208">
        <v>2010</v>
      </c>
      <c r="AM4694" s="93"/>
      <c r="AN4694" s="93"/>
      <c r="AO4694" s="93"/>
    </row>
    <row r="4695" spans="25:41" x14ac:dyDescent="0.55000000000000004">
      <c r="Y4695" t="s">
        <v>71841</v>
      </c>
      <c r="Z4695" s="284">
        <v>32868.28</v>
      </c>
      <c r="AB4695" s="276" t="s">
        <v>67743</v>
      </c>
      <c r="AC4695" s="277">
        <v>140617.59</v>
      </c>
      <c r="AE4695" s="246" t="s">
        <v>52237</v>
      </c>
      <c r="AF4695" s="247">
        <v>1935.5</v>
      </c>
      <c r="AH4695" s="226" t="s">
        <v>49836</v>
      </c>
      <c r="AI4695" s="227">
        <v>2908</v>
      </c>
      <c r="AK4695" s="207" t="s">
        <v>19049</v>
      </c>
      <c r="AL4695" s="208">
        <v>6945</v>
      </c>
      <c r="AM4695" s="93"/>
      <c r="AN4695" s="93"/>
      <c r="AO4695" s="93"/>
    </row>
    <row r="4696" spans="25:41" x14ac:dyDescent="0.55000000000000004">
      <c r="Y4696" t="s">
        <v>71842</v>
      </c>
      <c r="Z4696" s="284">
        <v>108521.71</v>
      </c>
      <c r="AB4696" s="276" t="s">
        <v>35099</v>
      </c>
      <c r="AC4696" s="277">
        <v>10142.969999999999</v>
      </c>
      <c r="AE4696" s="246" t="s">
        <v>64201</v>
      </c>
      <c r="AF4696" s="247">
        <v>208.78</v>
      </c>
      <c r="AH4696" s="226" t="s">
        <v>36219</v>
      </c>
      <c r="AI4696" s="227">
        <v>63815</v>
      </c>
      <c r="AK4696" s="207" t="s">
        <v>19050</v>
      </c>
      <c r="AL4696" s="208">
        <v>1825</v>
      </c>
      <c r="AM4696" s="93"/>
      <c r="AN4696" s="93"/>
      <c r="AO4696" s="93"/>
    </row>
    <row r="4697" spans="25:41" x14ac:dyDescent="0.55000000000000004">
      <c r="Y4697" t="s">
        <v>71843</v>
      </c>
      <c r="Z4697" s="284">
        <v>9038.2900000000009</v>
      </c>
      <c r="AB4697" s="276" t="s">
        <v>35100</v>
      </c>
      <c r="AC4697" s="277">
        <v>31913.58</v>
      </c>
      <c r="AE4697" s="246" t="s">
        <v>49851</v>
      </c>
      <c r="AF4697" s="247">
        <v>98963.63</v>
      </c>
      <c r="AH4697" s="226" t="s">
        <v>52224</v>
      </c>
      <c r="AI4697" s="227">
        <v>99129.86</v>
      </c>
      <c r="AK4697" s="207" t="s">
        <v>19051</v>
      </c>
      <c r="AL4697" s="208">
        <v>500</v>
      </c>
      <c r="AM4697" s="93"/>
      <c r="AN4697" s="93"/>
      <c r="AO4697" s="93"/>
    </row>
    <row r="4698" spans="25:41" x14ac:dyDescent="0.55000000000000004">
      <c r="Y4698" t="s">
        <v>71844</v>
      </c>
      <c r="Z4698" s="284">
        <v>36751.46</v>
      </c>
      <c r="AB4698" s="276" t="s">
        <v>36324</v>
      </c>
      <c r="AC4698" s="277">
        <v>93046.99</v>
      </c>
      <c r="AE4698" s="246" t="s">
        <v>63120</v>
      </c>
      <c r="AF4698" s="247">
        <v>6650</v>
      </c>
      <c r="AH4698" s="226" t="s">
        <v>19071</v>
      </c>
      <c r="AI4698" s="227">
        <v>12385.95</v>
      </c>
      <c r="AK4698" s="207" t="s">
        <v>19052</v>
      </c>
      <c r="AL4698" s="208">
        <v>862.88</v>
      </c>
      <c r="AM4698" s="93"/>
      <c r="AN4698" s="93"/>
      <c r="AO4698" s="93"/>
    </row>
    <row r="4699" spans="25:41" x14ac:dyDescent="0.55000000000000004">
      <c r="Y4699" t="s">
        <v>57992</v>
      </c>
      <c r="Z4699" s="284">
        <v>937563.85</v>
      </c>
      <c r="AB4699" s="276" t="s">
        <v>36325</v>
      </c>
      <c r="AC4699" s="277">
        <v>38881.67</v>
      </c>
      <c r="AE4699" s="246" t="s">
        <v>49852</v>
      </c>
      <c r="AF4699" s="247">
        <v>24174.720000000001</v>
      </c>
      <c r="AH4699" s="226" t="s">
        <v>19072</v>
      </c>
      <c r="AI4699" s="227">
        <v>26116.5</v>
      </c>
      <c r="AK4699" s="207" t="s">
        <v>19053</v>
      </c>
      <c r="AL4699" s="208">
        <v>8000</v>
      </c>
      <c r="AM4699" s="93"/>
      <c r="AN4699" s="93"/>
      <c r="AO4699" s="93"/>
    </row>
    <row r="4700" spans="25:41" x14ac:dyDescent="0.55000000000000004">
      <c r="Y4700" t="s">
        <v>13056</v>
      </c>
      <c r="Z4700" s="284">
        <v>71873.240000000005</v>
      </c>
      <c r="AB4700" s="276" t="s">
        <v>36326</v>
      </c>
      <c r="AC4700" s="277">
        <v>41357.64</v>
      </c>
      <c r="AE4700" s="246" t="s">
        <v>59038</v>
      </c>
      <c r="AF4700" s="247">
        <v>5949.96</v>
      </c>
      <c r="AH4700" s="226" t="s">
        <v>34930</v>
      </c>
      <c r="AI4700" s="227">
        <v>43261.57</v>
      </c>
      <c r="AK4700" s="207" t="s">
        <v>19054</v>
      </c>
      <c r="AL4700" s="208">
        <v>5232.96</v>
      </c>
      <c r="AM4700" s="93"/>
      <c r="AN4700" s="93"/>
      <c r="AO4700" s="93"/>
    </row>
    <row r="4701" spans="25:41" x14ac:dyDescent="0.55000000000000004">
      <c r="Y4701" t="s">
        <v>13057</v>
      </c>
      <c r="Z4701" s="284">
        <v>213724.32</v>
      </c>
      <c r="AB4701" s="276" t="s">
        <v>36327</v>
      </c>
      <c r="AC4701" s="277">
        <v>272750.09000000003</v>
      </c>
      <c r="AE4701" s="246" t="s">
        <v>52238</v>
      </c>
      <c r="AF4701" s="247">
        <v>9656.09</v>
      </c>
      <c r="AH4701" s="226" t="s">
        <v>34931</v>
      </c>
      <c r="AI4701" s="227">
        <v>15000</v>
      </c>
      <c r="AK4701" s="207" t="s">
        <v>19055</v>
      </c>
      <c r="AL4701" s="208">
        <v>8199.16</v>
      </c>
      <c r="AM4701" s="93"/>
      <c r="AN4701" s="93"/>
      <c r="AO4701" s="93"/>
    </row>
    <row r="4702" spans="25:41" x14ac:dyDescent="0.55000000000000004">
      <c r="Y4702" t="s">
        <v>15530</v>
      </c>
      <c r="Z4702" s="284">
        <v>9341.6200000000008</v>
      </c>
      <c r="AB4702" s="276" t="s">
        <v>36328</v>
      </c>
      <c r="AC4702" s="277">
        <v>228236.71</v>
      </c>
      <c r="AE4702" s="246" t="s">
        <v>49853</v>
      </c>
      <c r="AF4702" s="247">
        <v>21328.62</v>
      </c>
      <c r="AH4702" s="226" t="s">
        <v>19073</v>
      </c>
      <c r="AI4702" s="227">
        <v>42335.7</v>
      </c>
      <c r="AK4702" s="207" t="s">
        <v>19056</v>
      </c>
      <c r="AL4702" s="208">
        <v>932.02</v>
      </c>
      <c r="AM4702" s="93"/>
      <c r="AN4702" s="93"/>
      <c r="AO4702" s="93"/>
    </row>
    <row r="4703" spans="25:41" x14ac:dyDescent="0.55000000000000004">
      <c r="Y4703" t="s">
        <v>15531</v>
      </c>
      <c r="Z4703" s="284">
        <v>33961.839999999997</v>
      </c>
      <c r="AB4703" s="276" t="s">
        <v>67744</v>
      </c>
      <c r="AC4703" s="277">
        <v>803362.63</v>
      </c>
      <c r="AE4703" s="246" t="s">
        <v>52239</v>
      </c>
      <c r="AF4703" s="247">
        <v>10208.99</v>
      </c>
      <c r="AH4703" s="226" t="s">
        <v>36220</v>
      </c>
      <c r="AI4703" s="227">
        <v>63000</v>
      </c>
      <c r="AK4703" s="207" t="s">
        <v>19057</v>
      </c>
      <c r="AL4703" s="208">
        <v>58.98</v>
      </c>
      <c r="AM4703" s="93"/>
      <c r="AN4703" s="93"/>
      <c r="AO4703" s="93"/>
    </row>
    <row r="4704" spans="25:41" x14ac:dyDescent="0.55000000000000004">
      <c r="Y4704" t="s">
        <v>13061</v>
      </c>
      <c r="Z4704" s="284">
        <v>5687.54</v>
      </c>
      <c r="AB4704" s="276" t="s">
        <v>40342</v>
      </c>
      <c r="AC4704" s="277">
        <v>4514187.66</v>
      </c>
      <c r="AE4704" s="246" t="s">
        <v>63121</v>
      </c>
      <c r="AF4704" s="247">
        <v>23438.6</v>
      </c>
      <c r="AH4704" s="226" t="s">
        <v>52225</v>
      </c>
      <c r="AI4704" s="227">
        <v>142305.07999999999</v>
      </c>
      <c r="AK4704" s="207" t="s">
        <v>19058</v>
      </c>
      <c r="AL4704" s="208">
        <v>2295</v>
      </c>
      <c r="AM4704" s="93"/>
      <c r="AN4704" s="93"/>
      <c r="AO4704" s="93"/>
    </row>
    <row r="4705" spans="25:41" x14ac:dyDescent="0.55000000000000004">
      <c r="Y4705" t="s">
        <v>15645</v>
      </c>
      <c r="Z4705" s="284">
        <v>13247.31</v>
      </c>
      <c r="AB4705" s="276" t="s">
        <v>52614</v>
      </c>
      <c r="AC4705" s="277">
        <v>22578.75</v>
      </c>
      <c r="AE4705" s="246" t="s">
        <v>60353</v>
      </c>
      <c r="AF4705" s="247">
        <v>9386.75</v>
      </c>
      <c r="AH4705" s="226" t="s">
        <v>36221</v>
      </c>
      <c r="AI4705" s="227">
        <v>41750.080000000002</v>
      </c>
      <c r="AK4705" s="207" t="s">
        <v>19059</v>
      </c>
      <c r="AL4705" s="208">
        <v>4365</v>
      </c>
      <c r="AM4705" s="93"/>
      <c r="AN4705" s="93"/>
      <c r="AO4705" s="93"/>
    </row>
    <row r="4706" spans="25:41" x14ac:dyDescent="0.55000000000000004">
      <c r="Y4706" t="s">
        <v>15646</v>
      </c>
      <c r="Z4706" s="284">
        <v>2932.33</v>
      </c>
      <c r="AB4706" s="276" t="s">
        <v>46978</v>
      </c>
      <c r="AC4706" s="277">
        <v>226670</v>
      </c>
      <c r="AE4706" s="246" t="s">
        <v>60354</v>
      </c>
      <c r="AF4706" s="247">
        <v>718.1</v>
      </c>
      <c r="AH4706" s="226" t="s">
        <v>36222</v>
      </c>
      <c r="AI4706" s="227">
        <v>13838.74</v>
      </c>
      <c r="AK4706" s="207" t="s">
        <v>19060</v>
      </c>
      <c r="AL4706" s="208">
        <v>96.01</v>
      </c>
      <c r="AM4706" s="93"/>
      <c r="AN4706" s="93"/>
      <c r="AO4706" s="93"/>
    </row>
    <row r="4707" spans="25:41" x14ac:dyDescent="0.55000000000000004">
      <c r="Y4707" t="s">
        <v>70889</v>
      </c>
      <c r="Z4707" s="284">
        <v>11235.45</v>
      </c>
      <c r="AB4707" s="276" t="s">
        <v>55157</v>
      </c>
      <c r="AC4707" s="277">
        <v>14398.08</v>
      </c>
      <c r="AE4707" s="246" t="s">
        <v>60355</v>
      </c>
      <c r="AF4707" s="247">
        <v>1850.4</v>
      </c>
      <c r="AH4707" s="226" t="s">
        <v>47933</v>
      </c>
      <c r="AI4707" s="227">
        <v>22808.6</v>
      </c>
      <c r="AK4707" s="207" t="s">
        <v>19061</v>
      </c>
      <c r="AL4707" s="208">
        <v>11633.99</v>
      </c>
      <c r="AM4707" s="93"/>
      <c r="AN4707" s="93"/>
      <c r="AO4707" s="93"/>
    </row>
    <row r="4708" spans="25:41" x14ac:dyDescent="0.55000000000000004">
      <c r="Y4708" t="s">
        <v>13072</v>
      </c>
      <c r="Z4708" s="284">
        <v>2097.25</v>
      </c>
      <c r="AB4708" s="276" t="s">
        <v>55158</v>
      </c>
      <c r="AC4708" s="277">
        <v>78660.759999999995</v>
      </c>
      <c r="AE4708" s="246" t="s">
        <v>64202</v>
      </c>
      <c r="AF4708" s="247">
        <v>3004</v>
      </c>
      <c r="AH4708" s="226" t="s">
        <v>52226</v>
      </c>
      <c r="AI4708" s="227">
        <v>17969.939999999999</v>
      </c>
      <c r="AK4708" s="207" t="s">
        <v>19062</v>
      </c>
      <c r="AL4708" s="208">
        <v>1351</v>
      </c>
      <c r="AM4708" s="93"/>
      <c r="AN4708" s="93"/>
      <c r="AO4708" s="93"/>
    </row>
    <row r="4709" spans="25:41" x14ac:dyDescent="0.55000000000000004">
      <c r="Y4709" t="s">
        <v>13073</v>
      </c>
      <c r="Z4709" s="284">
        <v>6548.1</v>
      </c>
      <c r="AB4709" s="276" t="s">
        <v>67745</v>
      </c>
      <c r="AC4709" s="277">
        <v>4724.47</v>
      </c>
      <c r="AE4709" s="246" t="s">
        <v>48829</v>
      </c>
      <c r="AF4709" s="247">
        <v>2019.62</v>
      </c>
      <c r="AH4709" s="226" t="s">
        <v>40228</v>
      </c>
      <c r="AI4709" s="227">
        <v>60000</v>
      </c>
      <c r="AK4709" s="207" t="s">
        <v>19063</v>
      </c>
      <c r="AL4709" s="208">
        <v>5865</v>
      </c>
      <c r="AM4709" s="93"/>
      <c r="AN4709" s="93"/>
      <c r="AO4709" s="93"/>
    </row>
    <row r="4710" spans="25:41" x14ac:dyDescent="0.55000000000000004">
      <c r="Y4710" t="s">
        <v>13074</v>
      </c>
      <c r="Z4710" s="284">
        <v>40525.43</v>
      </c>
      <c r="AB4710" s="276" t="s">
        <v>55159</v>
      </c>
      <c r="AC4710" s="277">
        <v>6152.25</v>
      </c>
      <c r="AE4710" s="246" t="s">
        <v>56017</v>
      </c>
      <c r="AF4710" s="247">
        <v>1810</v>
      </c>
      <c r="AH4710" s="226" t="s">
        <v>36223</v>
      </c>
      <c r="AI4710" s="227">
        <v>91752</v>
      </c>
      <c r="AK4710" s="207" t="s">
        <v>19064</v>
      </c>
      <c r="AL4710" s="208">
        <v>2145</v>
      </c>
      <c r="AM4710" s="93"/>
      <c r="AN4710" s="93"/>
      <c r="AO4710" s="93"/>
    </row>
    <row r="4711" spans="25:41" x14ac:dyDescent="0.55000000000000004">
      <c r="Y4711" t="s">
        <v>48420</v>
      </c>
      <c r="Z4711" s="284">
        <v>5600</v>
      </c>
      <c r="AB4711" s="276" t="s">
        <v>55160</v>
      </c>
      <c r="AC4711" s="277">
        <v>4009.46</v>
      </c>
      <c r="AE4711" s="246" t="s">
        <v>33431</v>
      </c>
      <c r="AF4711" s="247">
        <v>25674.41</v>
      </c>
      <c r="AH4711" s="226" t="s">
        <v>49837</v>
      </c>
      <c r="AI4711" s="227">
        <v>430</v>
      </c>
      <c r="AK4711" s="207" t="s">
        <v>19065</v>
      </c>
      <c r="AL4711" s="208">
        <v>32763</v>
      </c>
      <c r="AM4711" s="93"/>
      <c r="AN4711" s="93"/>
      <c r="AO4711" s="93"/>
    </row>
    <row r="4712" spans="25:41" x14ac:dyDescent="0.55000000000000004">
      <c r="Y4712" t="s">
        <v>15662</v>
      </c>
      <c r="Z4712" s="284">
        <v>45825.95</v>
      </c>
      <c r="AB4712" s="276" t="s">
        <v>55161</v>
      </c>
      <c r="AC4712" s="277">
        <v>5388.21</v>
      </c>
      <c r="AE4712" s="246" t="s">
        <v>57385</v>
      </c>
      <c r="AF4712" s="247">
        <v>720.52</v>
      </c>
      <c r="AH4712" s="226" t="s">
        <v>47934</v>
      </c>
      <c r="AI4712" s="227">
        <v>720</v>
      </c>
      <c r="AK4712" s="207" t="s">
        <v>19066</v>
      </c>
      <c r="AL4712" s="208">
        <v>13066</v>
      </c>
      <c r="AM4712" s="93"/>
      <c r="AN4712" s="93"/>
      <c r="AO4712" s="93"/>
    </row>
    <row r="4713" spans="25:41" x14ac:dyDescent="0.55000000000000004">
      <c r="Y4713" t="s">
        <v>71845</v>
      </c>
      <c r="Z4713" s="284">
        <v>5100</v>
      </c>
      <c r="AB4713" s="276" t="s">
        <v>55162</v>
      </c>
      <c r="AC4713" s="277">
        <v>5420.61</v>
      </c>
      <c r="AE4713" s="246" t="s">
        <v>42388</v>
      </c>
      <c r="AF4713" s="247">
        <v>38272</v>
      </c>
      <c r="AH4713" s="226" t="s">
        <v>44731</v>
      </c>
      <c r="AI4713" s="227">
        <v>17001.36</v>
      </c>
      <c r="AK4713" s="207" t="s">
        <v>19067</v>
      </c>
      <c r="AL4713" s="208">
        <v>6237.5</v>
      </c>
      <c r="AM4713" s="93"/>
      <c r="AN4713" s="93"/>
      <c r="AO4713" s="93"/>
    </row>
    <row r="4714" spans="25:41" x14ac:dyDescent="0.55000000000000004">
      <c r="Y4714" t="s">
        <v>58363</v>
      </c>
      <c r="Z4714" s="284">
        <v>10059.36</v>
      </c>
      <c r="AB4714" s="276" t="s">
        <v>56199</v>
      </c>
      <c r="AC4714" s="277">
        <v>1055.8800000000001</v>
      </c>
      <c r="AE4714" s="246" t="s">
        <v>40231</v>
      </c>
      <c r="AF4714" s="247">
        <v>19444.650000000001</v>
      </c>
      <c r="AH4714" s="226" t="s">
        <v>44732</v>
      </c>
      <c r="AI4714" s="227">
        <v>1307.6400000000001</v>
      </c>
      <c r="AK4714" s="207" t="s">
        <v>19068</v>
      </c>
      <c r="AL4714" s="208">
        <v>50999.5</v>
      </c>
      <c r="AM4714" s="93"/>
      <c r="AN4714" s="93"/>
      <c r="AO4714" s="93"/>
    </row>
    <row r="4715" spans="25:41" x14ac:dyDescent="0.55000000000000004">
      <c r="Y4715" t="s">
        <v>15665</v>
      </c>
      <c r="Z4715" s="284">
        <v>30208.43</v>
      </c>
      <c r="AB4715" s="276" t="s">
        <v>55163</v>
      </c>
      <c r="AC4715" s="277">
        <v>6146.78</v>
      </c>
      <c r="AE4715" s="246" t="s">
        <v>64203</v>
      </c>
      <c r="AF4715" s="247">
        <v>104</v>
      </c>
      <c r="AH4715" s="226" t="s">
        <v>33417</v>
      </c>
      <c r="AI4715" s="227">
        <v>2000</v>
      </c>
      <c r="AK4715" s="207" t="s">
        <v>19069</v>
      </c>
      <c r="AL4715" s="208">
        <v>1500</v>
      </c>
      <c r="AM4715" s="93"/>
      <c r="AN4715" s="93"/>
      <c r="AO4715" s="93"/>
    </row>
    <row r="4716" spans="25:41" x14ac:dyDescent="0.55000000000000004">
      <c r="Y4716" t="s">
        <v>15666</v>
      </c>
      <c r="Z4716" s="284">
        <v>92258.12</v>
      </c>
      <c r="AB4716" s="276" t="s">
        <v>55164</v>
      </c>
      <c r="AC4716" s="277">
        <v>9784.4599999999991</v>
      </c>
      <c r="AE4716" s="246" t="s">
        <v>57386</v>
      </c>
      <c r="AF4716" s="247">
        <v>25200</v>
      </c>
      <c r="AH4716" s="226" t="s">
        <v>33418</v>
      </c>
      <c r="AI4716" s="227">
        <v>153</v>
      </c>
      <c r="AK4716" s="207" t="s">
        <v>19070</v>
      </c>
      <c r="AL4716" s="208">
        <v>21350</v>
      </c>
      <c r="AM4716" s="93"/>
      <c r="AN4716" s="93"/>
      <c r="AO4716" s="93"/>
    </row>
    <row r="4717" spans="25:41" x14ac:dyDescent="0.55000000000000004">
      <c r="Y4717" t="s">
        <v>15667</v>
      </c>
      <c r="Z4717" s="284">
        <v>38510.730000000003</v>
      </c>
      <c r="AB4717" s="276" t="s">
        <v>67746</v>
      </c>
      <c r="AC4717" s="277">
        <v>390.6</v>
      </c>
      <c r="AE4717" s="246" t="s">
        <v>44747</v>
      </c>
      <c r="AF4717" s="247">
        <v>20.16</v>
      </c>
      <c r="AH4717" s="226" t="s">
        <v>42369</v>
      </c>
      <c r="AI4717" s="227">
        <v>263</v>
      </c>
      <c r="AK4717" s="207" t="s">
        <v>19071</v>
      </c>
      <c r="AL4717" s="208">
        <v>1633.25</v>
      </c>
      <c r="AM4717" s="93"/>
      <c r="AN4717" s="93"/>
      <c r="AO4717" s="93"/>
    </row>
    <row r="4718" spans="25:41" x14ac:dyDescent="0.55000000000000004">
      <c r="Y4718" t="s">
        <v>15670</v>
      </c>
      <c r="Z4718" s="284">
        <v>149123.23000000001</v>
      </c>
      <c r="AB4718" s="276" t="s">
        <v>67747</v>
      </c>
      <c r="AC4718" s="277">
        <v>3741.78</v>
      </c>
      <c r="AE4718" s="246" t="s">
        <v>46866</v>
      </c>
      <c r="AF4718" s="247">
        <v>2591.44</v>
      </c>
      <c r="AH4718" s="226" t="s">
        <v>44733</v>
      </c>
      <c r="AI4718" s="227">
        <v>77400</v>
      </c>
      <c r="AK4718" s="207" t="s">
        <v>19072</v>
      </c>
      <c r="AL4718" s="208">
        <v>9750</v>
      </c>
      <c r="AM4718" s="93"/>
      <c r="AN4718" s="93"/>
      <c r="AO4718" s="93"/>
    </row>
    <row r="4719" spans="25:41" x14ac:dyDescent="0.55000000000000004">
      <c r="Y4719" t="s">
        <v>15671</v>
      </c>
      <c r="Z4719" s="284">
        <v>18206.57</v>
      </c>
      <c r="AB4719" s="276" t="s">
        <v>67748</v>
      </c>
      <c r="AC4719" s="277">
        <v>1137.26</v>
      </c>
      <c r="AE4719" s="246" t="s">
        <v>57387</v>
      </c>
      <c r="AF4719" s="247">
        <v>4022.45</v>
      </c>
      <c r="AH4719" s="226" t="s">
        <v>44734</v>
      </c>
      <c r="AI4719" s="227">
        <v>5806.34</v>
      </c>
      <c r="AK4719" s="207" t="s">
        <v>19073</v>
      </c>
      <c r="AL4719" s="208">
        <v>1150.33</v>
      </c>
      <c r="AM4719" s="93"/>
      <c r="AN4719" s="93"/>
      <c r="AO4719" s="93"/>
    </row>
    <row r="4720" spans="25:41" x14ac:dyDescent="0.55000000000000004">
      <c r="Y4720" t="s">
        <v>15840</v>
      </c>
      <c r="Z4720" s="284">
        <v>51962.7</v>
      </c>
      <c r="AB4720" s="276" t="s">
        <v>67749</v>
      </c>
      <c r="AC4720" s="277">
        <v>57.34</v>
      </c>
      <c r="AE4720" s="246" t="s">
        <v>59039</v>
      </c>
      <c r="AF4720" s="247">
        <v>27647.360000000001</v>
      </c>
      <c r="AH4720" s="226" t="s">
        <v>19101</v>
      </c>
      <c r="AI4720" s="227">
        <v>30341.8</v>
      </c>
      <c r="AK4720" s="207" t="s">
        <v>19074</v>
      </c>
      <c r="AL4720" s="208">
        <v>2010</v>
      </c>
      <c r="AM4720" s="93"/>
      <c r="AN4720" s="93"/>
      <c r="AO4720" s="93"/>
    </row>
    <row r="4721" spans="25:41" x14ac:dyDescent="0.55000000000000004">
      <c r="Y4721" t="s">
        <v>15841</v>
      </c>
      <c r="Z4721" s="284">
        <v>228732.15</v>
      </c>
      <c r="AB4721" s="276" t="s">
        <v>55166</v>
      </c>
      <c r="AC4721" s="277">
        <v>10253.75</v>
      </c>
      <c r="AE4721" s="246" t="s">
        <v>60356</v>
      </c>
      <c r="AF4721" s="247">
        <v>136753.21</v>
      </c>
      <c r="AH4721" s="226" t="s">
        <v>33419</v>
      </c>
      <c r="AI4721" s="227">
        <v>3572</v>
      </c>
      <c r="AK4721" s="207" t="s">
        <v>19075</v>
      </c>
      <c r="AL4721" s="208">
        <v>6945</v>
      </c>
      <c r="AM4721" s="93"/>
      <c r="AN4721" s="93"/>
      <c r="AO4721" s="93"/>
    </row>
    <row r="4722" spans="25:41" x14ac:dyDescent="0.55000000000000004">
      <c r="Y4722" t="s">
        <v>15842</v>
      </c>
      <c r="Z4722" s="284">
        <v>162013.98000000001</v>
      </c>
      <c r="AB4722" s="276" t="s">
        <v>55167</v>
      </c>
      <c r="AC4722" s="277">
        <v>30418.81</v>
      </c>
      <c r="AE4722" s="246" t="s">
        <v>56018</v>
      </c>
      <c r="AF4722" s="247">
        <v>17259.7</v>
      </c>
      <c r="AH4722" s="226" t="s">
        <v>39096</v>
      </c>
      <c r="AI4722" s="227">
        <v>12500</v>
      </c>
      <c r="AK4722" s="207" t="s">
        <v>19076</v>
      </c>
      <c r="AL4722" s="208">
        <v>1825</v>
      </c>
      <c r="AM4722" s="93"/>
      <c r="AN4722" s="93"/>
      <c r="AO4722" s="93"/>
    </row>
    <row r="4723" spans="25:41" x14ac:dyDescent="0.55000000000000004">
      <c r="Y4723" t="s">
        <v>15843</v>
      </c>
      <c r="Z4723" s="284">
        <v>204049.53</v>
      </c>
      <c r="AB4723" s="276" t="s">
        <v>52616</v>
      </c>
      <c r="AC4723" s="277">
        <v>5659.22</v>
      </c>
      <c r="AE4723" s="246" t="s">
        <v>47935</v>
      </c>
      <c r="AF4723" s="247">
        <v>668.03</v>
      </c>
      <c r="AH4723" s="226" t="s">
        <v>49838</v>
      </c>
      <c r="AI4723" s="227">
        <v>6000</v>
      </c>
      <c r="AK4723" s="207" t="s">
        <v>19077</v>
      </c>
      <c r="AL4723" s="208">
        <v>500</v>
      </c>
      <c r="AM4723" s="93"/>
      <c r="AN4723" s="93"/>
      <c r="AO4723" s="93"/>
    </row>
    <row r="4724" spans="25:41" x14ac:dyDescent="0.55000000000000004">
      <c r="Y4724" t="s">
        <v>15849</v>
      </c>
      <c r="Z4724" s="284">
        <v>5146.33</v>
      </c>
      <c r="AB4724" s="276" t="s">
        <v>56200</v>
      </c>
      <c r="AC4724" s="277">
        <v>38270.589999999997</v>
      </c>
      <c r="AE4724" s="246" t="s">
        <v>55085</v>
      </c>
      <c r="AF4724" s="247">
        <v>2215.75</v>
      </c>
      <c r="AH4724" s="226" t="s">
        <v>34934</v>
      </c>
      <c r="AI4724" s="227">
        <v>459</v>
      </c>
      <c r="AK4724" s="207" t="s">
        <v>19078</v>
      </c>
      <c r="AL4724" s="208">
        <v>21350</v>
      </c>
      <c r="AM4724" s="93"/>
      <c r="AN4724" s="93"/>
      <c r="AO4724" s="93"/>
    </row>
    <row r="4725" spans="25:41" x14ac:dyDescent="0.55000000000000004">
      <c r="Y4725" t="s">
        <v>15851</v>
      </c>
      <c r="Z4725" s="284">
        <v>4709.51</v>
      </c>
      <c r="AB4725" s="276" t="s">
        <v>67750</v>
      </c>
      <c r="AC4725" s="277">
        <v>7057.01</v>
      </c>
      <c r="AE4725" s="246" t="s">
        <v>40232</v>
      </c>
      <c r="AF4725" s="247">
        <v>7451.68</v>
      </c>
      <c r="AH4725" s="226" t="s">
        <v>34935</v>
      </c>
      <c r="AI4725" s="227">
        <v>59162.720000000001</v>
      </c>
      <c r="AK4725" s="207" t="s">
        <v>19079</v>
      </c>
      <c r="AL4725" s="208">
        <v>2496.13</v>
      </c>
      <c r="AM4725" s="93"/>
      <c r="AN4725" s="93"/>
      <c r="AO4725" s="93"/>
    </row>
    <row r="4726" spans="25:41" x14ac:dyDescent="0.55000000000000004">
      <c r="Y4726" t="s">
        <v>15853</v>
      </c>
      <c r="Z4726" s="284">
        <v>2965.51</v>
      </c>
      <c r="AB4726" s="276" t="s">
        <v>67751</v>
      </c>
      <c r="AC4726" s="277">
        <v>118.48</v>
      </c>
      <c r="AE4726" s="246" t="s">
        <v>40233</v>
      </c>
      <c r="AF4726" s="247">
        <v>9054.57</v>
      </c>
      <c r="AH4726" s="226" t="s">
        <v>48827</v>
      </c>
      <c r="AI4726" s="227">
        <v>50000</v>
      </c>
      <c r="AK4726" s="207" t="s">
        <v>19080</v>
      </c>
      <c r="AL4726" s="208">
        <v>19895</v>
      </c>
      <c r="AM4726" s="93"/>
      <c r="AN4726" s="93"/>
      <c r="AO4726" s="93"/>
    </row>
    <row r="4727" spans="25:41" x14ac:dyDescent="0.55000000000000004">
      <c r="Y4727" t="s">
        <v>15854</v>
      </c>
      <c r="Z4727" s="284">
        <v>8298.76</v>
      </c>
      <c r="AB4727" s="276" t="s">
        <v>52617</v>
      </c>
      <c r="AC4727" s="277">
        <v>15132.9</v>
      </c>
      <c r="AE4727" s="246" t="s">
        <v>49855</v>
      </c>
      <c r="AF4727" s="247">
        <v>13907.29</v>
      </c>
      <c r="AH4727" s="226" t="s">
        <v>33420</v>
      </c>
      <c r="AI4727" s="227">
        <v>18400</v>
      </c>
      <c r="AK4727" s="207" t="s">
        <v>19081</v>
      </c>
      <c r="AL4727" s="208">
        <v>932.02</v>
      </c>
      <c r="AM4727" s="93"/>
      <c r="AN4727" s="93"/>
      <c r="AO4727" s="93"/>
    </row>
    <row r="4728" spans="25:41" x14ac:dyDescent="0.55000000000000004">
      <c r="Y4728" t="s">
        <v>33129</v>
      </c>
      <c r="Z4728" s="284">
        <v>22262.61</v>
      </c>
      <c r="AB4728" s="276" t="s">
        <v>52618</v>
      </c>
      <c r="AC4728" s="277">
        <v>1157.6400000000001</v>
      </c>
      <c r="AE4728" s="246" t="s">
        <v>56019</v>
      </c>
      <c r="AF4728" s="247">
        <v>3782</v>
      </c>
      <c r="AH4728" s="226" t="s">
        <v>33421</v>
      </c>
      <c r="AI4728" s="227">
        <v>5916.44</v>
      </c>
      <c r="AK4728" s="207" t="s">
        <v>19082</v>
      </c>
      <c r="AL4728" s="208">
        <v>32763</v>
      </c>
      <c r="AM4728" s="93"/>
      <c r="AN4728" s="93"/>
      <c r="AO4728" s="93"/>
    </row>
    <row r="4729" spans="25:41" x14ac:dyDescent="0.55000000000000004">
      <c r="Y4729" t="s">
        <v>15855</v>
      </c>
      <c r="Z4729" s="284">
        <v>1132.5</v>
      </c>
      <c r="AB4729" s="276" t="s">
        <v>52619</v>
      </c>
      <c r="AC4729" s="277">
        <v>3471.49</v>
      </c>
      <c r="AE4729" s="246" t="s">
        <v>59561</v>
      </c>
      <c r="AF4729" s="247">
        <v>5022.5</v>
      </c>
      <c r="AH4729" s="226" t="s">
        <v>46864</v>
      </c>
      <c r="AI4729" s="227">
        <v>142.12</v>
      </c>
      <c r="AK4729" s="207" t="s">
        <v>19083</v>
      </c>
      <c r="AL4729" s="208">
        <v>13066</v>
      </c>
      <c r="AM4729" s="93"/>
      <c r="AN4729" s="93"/>
      <c r="AO4729" s="93"/>
    </row>
    <row r="4730" spans="25:41" x14ac:dyDescent="0.55000000000000004">
      <c r="Y4730" t="s">
        <v>36031</v>
      </c>
      <c r="Z4730" s="284">
        <v>4272.5</v>
      </c>
      <c r="AB4730" s="276" t="s">
        <v>48918</v>
      </c>
      <c r="AC4730" s="277">
        <v>30310</v>
      </c>
      <c r="AE4730" s="246" t="s">
        <v>49856</v>
      </c>
      <c r="AF4730" s="247">
        <v>4697.8999999999996</v>
      </c>
      <c r="AH4730" s="226" t="s">
        <v>34936</v>
      </c>
      <c r="AI4730" s="227">
        <v>8158.6</v>
      </c>
      <c r="AK4730" s="207" t="s">
        <v>19084</v>
      </c>
      <c r="AL4730" s="208">
        <v>11156.94</v>
      </c>
      <c r="AM4730" s="93"/>
      <c r="AN4730" s="93"/>
      <c r="AO4730" s="93"/>
    </row>
    <row r="4731" spans="25:41" x14ac:dyDescent="0.55000000000000004">
      <c r="Y4731" t="s">
        <v>59300</v>
      </c>
      <c r="Z4731">
        <v>190.7</v>
      </c>
      <c r="AB4731" s="276" t="s">
        <v>67752</v>
      </c>
      <c r="AC4731" s="277">
        <v>3000</v>
      </c>
      <c r="AE4731" s="246" t="s">
        <v>33433</v>
      </c>
      <c r="AF4731" s="247">
        <v>112833.4</v>
      </c>
      <c r="AH4731" s="226" t="s">
        <v>33422</v>
      </c>
      <c r="AI4731" s="227">
        <v>3375</v>
      </c>
      <c r="AK4731" s="207" t="s">
        <v>19085</v>
      </c>
      <c r="AL4731" s="208">
        <v>8199.16</v>
      </c>
      <c r="AM4731" s="93"/>
      <c r="AN4731" s="93"/>
      <c r="AO4731" s="93"/>
    </row>
    <row r="4732" spans="25:41" x14ac:dyDescent="0.55000000000000004">
      <c r="Y4732" t="s">
        <v>49320</v>
      </c>
      <c r="Z4732">
        <v>190.7</v>
      </c>
      <c r="AB4732" s="276" t="s">
        <v>61419</v>
      </c>
      <c r="AC4732" s="277">
        <v>4652.9399999999996</v>
      </c>
      <c r="AE4732" s="246" t="s">
        <v>33434</v>
      </c>
      <c r="AF4732" s="247">
        <v>8493.7000000000007</v>
      </c>
      <c r="AH4732" s="226" t="s">
        <v>34937</v>
      </c>
      <c r="AI4732" s="227">
        <v>4735</v>
      </c>
      <c r="AK4732" s="207" t="s">
        <v>19086</v>
      </c>
      <c r="AL4732" s="208">
        <v>11278.84</v>
      </c>
      <c r="AM4732" s="93"/>
      <c r="AN4732" s="93"/>
      <c r="AO4732" s="93"/>
    </row>
    <row r="4733" spans="25:41" x14ac:dyDescent="0.55000000000000004">
      <c r="Y4733" t="s">
        <v>15856</v>
      </c>
      <c r="Z4733" s="284">
        <v>24374.560000000001</v>
      </c>
      <c r="AB4733" s="276" t="s">
        <v>56201</v>
      </c>
      <c r="AC4733" s="277">
        <v>147150.01999999999</v>
      </c>
      <c r="AE4733" s="246" t="s">
        <v>57388</v>
      </c>
      <c r="AF4733" s="247">
        <v>1691.25</v>
      </c>
      <c r="AH4733" s="226" t="s">
        <v>33423</v>
      </c>
      <c r="AI4733" s="227">
        <v>1175.6199999999999</v>
      </c>
      <c r="AK4733" s="207" t="s">
        <v>19087</v>
      </c>
      <c r="AL4733" s="208">
        <v>68349.490000000005</v>
      </c>
      <c r="AM4733" s="93"/>
      <c r="AN4733" s="93"/>
      <c r="AO4733" s="93"/>
    </row>
    <row r="4734" spans="25:41" x14ac:dyDescent="0.55000000000000004">
      <c r="Y4734" t="s">
        <v>15857</v>
      </c>
      <c r="Z4734">
        <v>372.2</v>
      </c>
      <c r="AB4734" s="276" t="s">
        <v>67753</v>
      </c>
      <c r="AC4734" s="277">
        <v>224.7</v>
      </c>
      <c r="AE4734" s="246" t="s">
        <v>59040</v>
      </c>
      <c r="AF4734" s="247">
        <v>5481.76</v>
      </c>
      <c r="AH4734" s="226" t="s">
        <v>34938</v>
      </c>
      <c r="AI4734" s="227">
        <v>119504.98</v>
      </c>
      <c r="AK4734" s="207" t="s">
        <v>19088</v>
      </c>
      <c r="AL4734" s="208">
        <v>13260</v>
      </c>
      <c r="AM4734" s="93"/>
      <c r="AN4734" s="93"/>
      <c r="AO4734" s="93"/>
    </row>
    <row r="4735" spans="25:41" x14ac:dyDescent="0.55000000000000004">
      <c r="Y4735" t="s">
        <v>15858</v>
      </c>
      <c r="Z4735">
        <v>375.25</v>
      </c>
      <c r="AB4735" s="276" t="s">
        <v>67754</v>
      </c>
      <c r="AC4735" s="277">
        <v>16653.48</v>
      </c>
      <c r="AE4735" s="246" t="s">
        <v>55086</v>
      </c>
      <c r="AF4735" s="247">
        <v>482.79</v>
      </c>
      <c r="AH4735" s="226" t="s">
        <v>40229</v>
      </c>
      <c r="AI4735" s="227">
        <v>21978.16</v>
      </c>
      <c r="AK4735" s="207" t="s">
        <v>19089</v>
      </c>
      <c r="AL4735" s="208">
        <v>654.36</v>
      </c>
      <c r="AM4735" s="93"/>
      <c r="AN4735" s="93"/>
      <c r="AO4735" s="93"/>
    </row>
    <row r="4736" spans="25:41" x14ac:dyDescent="0.55000000000000004">
      <c r="Y4736" t="s">
        <v>15860</v>
      </c>
      <c r="Z4736" s="284">
        <v>12836.08</v>
      </c>
      <c r="AB4736" s="276" t="s">
        <v>67755</v>
      </c>
      <c r="AC4736" s="277">
        <v>22867.21</v>
      </c>
      <c r="AE4736" s="246" t="s">
        <v>63122</v>
      </c>
      <c r="AF4736" s="247">
        <v>18917.7</v>
      </c>
      <c r="AH4736" s="226" t="s">
        <v>34939</v>
      </c>
      <c r="AI4736" s="227">
        <v>10103.67</v>
      </c>
      <c r="AK4736" s="207" t="s">
        <v>19090</v>
      </c>
      <c r="AL4736" s="208">
        <v>375</v>
      </c>
      <c r="AM4736" s="93"/>
      <c r="AN4736" s="93"/>
      <c r="AO4736" s="93"/>
    </row>
    <row r="4737" spans="25:41" x14ac:dyDescent="0.55000000000000004">
      <c r="Y4737" t="s">
        <v>15861</v>
      </c>
      <c r="Z4737" s="284">
        <v>59083.44</v>
      </c>
      <c r="AB4737" s="276" t="s">
        <v>70565</v>
      </c>
      <c r="AC4737" s="277">
        <v>1114.23</v>
      </c>
      <c r="AE4737" s="246" t="s">
        <v>64204</v>
      </c>
      <c r="AF4737" s="247">
        <v>1324.24</v>
      </c>
      <c r="AH4737" s="226" t="s">
        <v>34940</v>
      </c>
      <c r="AI4737" s="227">
        <v>853.42</v>
      </c>
      <c r="AK4737" s="207" t="s">
        <v>19091</v>
      </c>
      <c r="AL4737" s="208">
        <v>208.11</v>
      </c>
      <c r="AM4737" s="93"/>
      <c r="AN4737" s="93"/>
      <c r="AO4737" s="93"/>
    </row>
    <row r="4738" spans="25:41" x14ac:dyDescent="0.55000000000000004">
      <c r="Y4738" t="s">
        <v>15862</v>
      </c>
      <c r="Z4738" s="284">
        <v>3848.69</v>
      </c>
      <c r="AB4738" s="276" t="s">
        <v>67756</v>
      </c>
      <c r="AC4738" s="277">
        <v>110619.49</v>
      </c>
      <c r="AE4738" s="246" t="s">
        <v>39098</v>
      </c>
      <c r="AF4738" s="247">
        <v>29667.9</v>
      </c>
      <c r="AH4738" s="226" t="s">
        <v>34941</v>
      </c>
      <c r="AI4738" s="227">
        <v>15878</v>
      </c>
      <c r="AK4738" s="207" t="s">
        <v>19092</v>
      </c>
      <c r="AL4738" s="208">
        <v>20798.53</v>
      </c>
      <c r="AM4738" s="93"/>
      <c r="AN4738" s="93"/>
      <c r="AO4738" s="93"/>
    </row>
    <row r="4739" spans="25:41" x14ac:dyDescent="0.55000000000000004">
      <c r="Y4739" t="s">
        <v>63845</v>
      </c>
      <c r="Z4739" s="284">
        <v>34127.11</v>
      </c>
      <c r="AB4739" s="276" t="s">
        <v>67757</v>
      </c>
      <c r="AC4739" s="277">
        <v>16359.53</v>
      </c>
      <c r="AE4739" s="246" t="s">
        <v>33435</v>
      </c>
      <c r="AF4739" s="247">
        <v>1755</v>
      </c>
      <c r="AH4739" s="226" t="s">
        <v>48828</v>
      </c>
      <c r="AI4739" s="227">
        <v>2440</v>
      </c>
      <c r="AK4739" s="207" t="s">
        <v>19093</v>
      </c>
      <c r="AL4739" s="208">
        <v>1600</v>
      </c>
      <c r="AM4739" s="93"/>
      <c r="AN4739" s="93"/>
      <c r="AO4739" s="93"/>
    </row>
    <row r="4740" spans="25:41" x14ac:dyDescent="0.55000000000000004">
      <c r="Y4740" t="s">
        <v>15864</v>
      </c>
      <c r="Z4740" s="284">
        <v>42141.64</v>
      </c>
      <c r="AB4740" s="276" t="s">
        <v>67758</v>
      </c>
      <c r="AC4740" s="277">
        <v>6859.75</v>
      </c>
      <c r="AE4740" s="246" t="s">
        <v>34946</v>
      </c>
      <c r="AF4740" s="247">
        <v>56819.58</v>
      </c>
      <c r="AH4740" s="226" t="s">
        <v>39097</v>
      </c>
      <c r="AI4740" s="227">
        <v>4482.75</v>
      </c>
      <c r="AK4740" s="207" t="s">
        <v>19094</v>
      </c>
      <c r="AL4740" s="208">
        <v>898.7</v>
      </c>
      <c r="AM4740" s="93"/>
      <c r="AN4740" s="93"/>
      <c r="AO4740" s="93"/>
    </row>
    <row r="4741" spans="25:41" x14ac:dyDescent="0.55000000000000004">
      <c r="Y4741" t="s">
        <v>15865</v>
      </c>
      <c r="Z4741" s="284">
        <v>30300</v>
      </c>
      <c r="AB4741" s="276" t="s">
        <v>67759</v>
      </c>
      <c r="AC4741" s="277">
        <v>27.77</v>
      </c>
      <c r="AE4741" s="246" t="s">
        <v>48832</v>
      </c>
      <c r="AF4741" s="247">
        <v>59330.04</v>
      </c>
      <c r="AH4741" s="226" t="s">
        <v>49839</v>
      </c>
      <c r="AI4741" s="227">
        <v>739.57</v>
      </c>
      <c r="AK4741" s="207" t="s">
        <v>19095</v>
      </c>
      <c r="AL4741" s="208">
        <v>17768</v>
      </c>
      <c r="AM4741" s="93"/>
      <c r="AN4741" s="93"/>
      <c r="AO4741" s="93"/>
    </row>
    <row r="4742" spans="25:41" x14ac:dyDescent="0.55000000000000004">
      <c r="Y4742" t="s">
        <v>15867</v>
      </c>
      <c r="Z4742" s="284">
        <v>1585.13</v>
      </c>
      <c r="AB4742" s="276" t="s">
        <v>67760</v>
      </c>
      <c r="AC4742" s="277">
        <v>2124.15</v>
      </c>
      <c r="AE4742" s="246" t="s">
        <v>33437</v>
      </c>
      <c r="AF4742" s="247">
        <v>4499.2299999999996</v>
      </c>
      <c r="AH4742" s="226" t="s">
        <v>52227</v>
      </c>
      <c r="AI4742" s="227">
        <v>778.12</v>
      </c>
      <c r="AK4742" s="207" t="s">
        <v>19096</v>
      </c>
      <c r="AL4742" s="208">
        <v>105.63</v>
      </c>
      <c r="AM4742" s="93"/>
      <c r="AN4742" s="93"/>
      <c r="AO4742" s="93"/>
    </row>
    <row r="4743" spans="25:41" x14ac:dyDescent="0.55000000000000004">
      <c r="Y4743" t="s">
        <v>15868</v>
      </c>
      <c r="Z4743" s="284">
        <v>67338.48</v>
      </c>
      <c r="AB4743" s="276" t="s">
        <v>67761</v>
      </c>
      <c r="AC4743" s="277">
        <v>2.36</v>
      </c>
      <c r="AE4743" s="246" t="s">
        <v>56020</v>
      </c>
      <c r="AF4743" s="247">
        <v>1631.63</v>
      </c>
      <c r="AH4743" s="226" t="s">
        <v>44735</v>
      </c>
      <c r="AI4743" s="227">
        <v>25000</v>
      </c>
      <c r="AK4743" s="207" t="s">
        <v>19097</v>
      </c>
      <c r="AL4743" s="208">
        <v>5194.37</v>
      </c>
      <c r="AM4743" s="93"/>
      <c r="AN4743" s="93"/>
      <c r="AO4743" s="93"/>
    </row>
    <row r="4744" spans="25:41" x14ac:dyDescent="0.55000000000000004">
      <c r="Y4744" t="s">
        <v>15869</v>
      </c>
      <c r="Z4744" s="284">
        <v>210896.98</v>
      </c>
      <c r="AB4744" s="276" t="s">
        <v>67762</v>
      </c>
      <c r="AC4744" s="277">
        <v>10519.46</v>
      </c>
      <c r="AE4744" s="246" t="s">
        <v>39099</v>
      </c>
      <c r="AF4744" s="247">
        <v>6227</v>
      </c>
      <c r="AH4744" s="226" t="s">
        <v>44736</v>
      </c>
      <c r="AI4744" s="227">
        <v>1723</v>
      </c>
      <c r="AK4744" s="207" t="s">
        <v>19098</v>
      </c>
      <c r="AL4744" s="208">
        <v>10471.790000000001</v>
      </c>
      <c r="AM4744" s="93"/>
      <c r="AN4744" s="93"/>
      <c r="AO4744" s="93"/>
    </row>
    <row r="4745" spans="25:41" x14ac:dyDescent="0.55000000000000004">
      <c r="Y4745" t="s">
        <v>15870</v>
      </c>
      <c r="Z4745" s="284">
        <v>128430.1</v>
      </c>
      <c r="AB4745" s="276" t="s">
        <v>67763</v>
      </c>
      <c r="AC4745" s="277">
        <v>35393.660000000003</v>
      </c>
      <c r="AE4745" s="246" t="s">
        <v>55087</v>
      </c>
      <c r="AF4745" s="247">
        <v>345.47</v>
      </c>
      <c r="AH4745" s="226" t="s">
        <v>44737</v>
      </c>
      <c r="AI4745" s="227">
        <v>75250</v>
      </c>
      <c r="AK4745" s="207" t="s">
        <v>19099</v>
      </c>
      <c r="AL4745" s="208">
        <v>2000</v>
      </c>
      <c r="AM4745" s="93"/>
      <c r="AN4745" s="93"/>
      <c r="AO4745" s="93"/>
    </row>
    <row r="4746" spans="25:41" x14ac:dyDescent="0.55000000000000004">
      <c r="Y4746" t="s">
        <v>15872</v>
      </c>
      <c r="Z4746" s="284">
        <v>327596.23</v>
      </c>
      <c r="AB4746" s="276" t="s">
        <v>63187</v>
      </c>
      <c r="AC4746" s="277">
        <v>40406.58</v>
      </c>
      <c r="AE4746" s="246" t="s">
        <v>57389</v>
      </c>
      <c r="AF4746" s="247">
        <v>192.2</v>
      </c>
      <c r="AH4746" s="226" t="s">
        <v>44738</v>
      </c>
      <c r="AI4746" s="227">
        <v>5756.63</v>
      </c>
      <c r="AK4746" s="207" t="s">
        <v>19100</v>
      </c>
      <c r="AL4746" s="208">
        <v>4566.12</v>
      </c>
      <c r="AM4746" s="93"/>
      <c r="AN4746" s="93"/>
      <c r="AO4746" s="93"/>
    </row>
    <row r="4747" spans="25:41" x14ac:dyDescent="0.55000000000000004">
      <c r="Y4747" t="s">
        <v>15873</v>
      </c>
      <c r="Z4747" s="284">
        <v>174548.01</v>
      </c>
      <c r="AB4747" s="276" t="s">
        <v>67764</v>
      </c>
      <c r="AC4747" s="277">
        <v>150.97</v>
      </c>
      <c r="AE4747" s="246" t="s">
        <v>40236</v>
      </c>
      <c r="AF4747" s="247">
        <v>130458.51</v>
      </c>
      <c r="AH4747" s="226" t="s">
        <v>49840</v>
      </c>
      <c r="AI4747" s="227">
        <v>31000</v>
      </c>
      <c r="AK4747" s="207" t="s">
        <v>19101</v>
      </c>
      <c r="AL4747" s="208">
        <v>2937.6</v>
      </c>
      <c r="AM4747" s="93"/>
      <c r="AN4747" s="93"/>
      <c r="AO4747" s="93"/>
    </row>
    <row r="4748" spans="25:41" x14ac:dyDescent="0.55000000000000004">
      <c r="Y4748" t="s">
        <v>71846</v>
      </c>
      <c r="Z4748" s="284">
        <v>77629.11</v>
      </c>
      <c r="AB4748" s="276" t="s">
        <v>70566</v>
      </c>
      <c r="AC4748" s="277">
        <v>801.98</v>
      </c>
      <c r="AE4748" s="246" t="s">
        <v>40237</v>
      </c>
      <c r="AF4748" s="247">
        <v>6850</v>
      </c>
      <c r="AH4748" s="226" t="s">
        <v>19123</v>
      </c>
      <c r="AI4748" s="227">
        <v>4530.04</v>
      </c>
      <c r="AK4748" s="207" t="s">
        <v>19102</v>
      </c>
      <c r="AL4748" s="208">
        <v>36450</v>
      </c>
      <c r="AM4748" s="93"/>
      <c r="AN4748" s="93"/>
      <c r="AO4748" s="93"/>
    </row>
    <row r="4749" spans="25:41" x14ac:dyDescent="0.55000000000000004">
      <c r="Y4749" t="s">
        <v>15876</v>
      </c>
      <c r="Z4749" s="284">
        <v>43131.62</v>
      </c>
      <c r="AB4749" s="276" t="s">
        <v>67765</v>
      </c>
      <c r="AC4749" s="277">
        <v>744.81</v>
      </c>
      <c r="AE4749" s="246" t="s">
        <v>33438</v>
      </c>
      <c r="AF4749" s="247">
        <v>6703.52</v>
      </c>
      <c r="AH4749" s="226" t="s">
        <v>49841</v>
      </c>
      <c r="AI4749" s="227">
        <v>3223.69</v>
      </c>
      <c r="AK4749" s="207" t="s">
        <v>19103</v>
      </c>
      <c r="AL4749" s="208">
        <v>13260</v>
      </c>
      <c r="AM4749" s="93"/>
      <c r="AN4749" s="93"/>
      <c r="AO4749" s="93"/>
    </row>
    <row r="4750" spans="25:41" x14ac:dyDescent="0.55000000000000004">
      <c r="Y4750" t="s">
        <v>54218</v>
      </c>
      <c r="Z4750" s="284">
        <v>5155.38</v>
      </c>
      <c r="AB4750" s="276" t="s">
        <v>67766</v>
      </c>
      <c r="AC4750" s="277">
        <v>3395.68</v>
      </c>
      <c r="AE4750" s="246" t="s">
        <v>59562</v>
      </c>
      <c r="AF4750" s="247">
        <v>1507.23</v>
      </c>
      <c r="AH4750" s="226" t="s">
        <v>49842</v>
      </c>
      <c r="AI4750" s="227">
        <v>6699.4</v>
      </c>
      <c r="AK4750" s="207" t="s">
        <v>19104</v>
      </c>
      <c r="AL4750" s="208">
        <v>654.36</v>
      </c>
      <c r="AM4750" s="93"/>
      <c r="AN4750" s="93"/>
      <c r="AO4750" s="93"/>
    </row>
    <row r="4751" spans="25:41" x14ac:dyDescent="0.55000000000000004">
      <c r="Y4751" t="s">
        <v>15880</v>
      </c>
      <c r="Z4751" s="284">
        <v>308217.95</v>
      </c>
      <c r="AB4751" s="276" t="s">
        <v>67767</v>
      </c>
      <c r="AC4751" s="277">
        <v>90.7</v>
      </c>
      <c r="AE4751" s="246" t="s">
        <v>48833</v>
      </c>
      <c r="AF4751" s="247">
        <v>3011.4</v>
      </c>
      <c r="AH4751" s="226" t="s">
        <v>19124</v>
      </c>
      <c r="AI4751" s="227">
        <v>5959.82</v>
      </c>
      <c r="AK4751" s="207" t="s">
        <v>19105</v>
      </c>
      <c r="AL4751" s="208">
        <v>375</v>
      </c>
      <c r="AM4751" s="93"/>
      <c r="AN4751" s="93"/>
      <c r="AO4751" s="93"/>
    </row>
    <row r="4752" spans="25:41" x14ac:dyDescent="0.55000000000000004">
      <c r="Y4752" t="s">
        <v>15881</v>
      </c>
      <c r="Z4752" s="284">
        <v>573101.27</v>
      </c>
      <c r="AB4752" s="276" t="s">
        <v>67768</v>
      </c>
      <c r="AC4752" s="277">
        <v>2734.9</v>
      </c>
      <c r="AE4752" s="246" t="s">
        <v>61372</v>
      </c>
      <c r="AF4752" s="247">
        <v>3756</v>
      </c>
      <c r="AH4752" s="226" t="s">
        <v>42370</v>
      </c>
      <c r="AI4752" s="227">
        <v>2.74</v>
      </c>
      <c r="AK4752" s="207" t="s">
        <v>19106</v>
      </c>
      <c r="AL4752" s="208">
        <v>208.11</v>
      </c>
      <c r="AM4752" s="93"/>
      <c r="AN4752" s="93"/>
      <c r="AO4752" s="93"/>
    </row>
    <row r="4753" spans="25:41" x14ac:dyDescent="0.55000000000000004">
      <c r="Y4753" t="s">
        <v>15885</v>
      </c>
      <c r="Z4753" s="284">
        <v>7327.64</v>
      </c>
      <c r="AB4753" s="276" t="s">
        <v>67769</v>
      </c>
      <c r="AC4753" s="277">
        <v>544.20000000000005</v>
      </c>
      <c r="AE4753" s="246" t="s">
        <v>56021</v>
      </c>
      <c r="AF4753" s="247">
        <v>17292</v>
      </c>
      <c r="AH4753" s="226" t="s">
        <v>19126</v>
      </c>
      <c r="AI4753" s="227">
        <v>295.63</v>
      </c>
      <c r="AK4753" s="207" t="s">
        <v>19107</v>
      </c>
      <c r="AL4753" s="208">
        <v>1600</v>
      </c>
      <c r="AM4753" s="93"/>
      <c r="AN4753" s="93"/>
      <c r="AO4753" s="93"/>
    </row>
    <row r="4754" spans="25:41" x14ac:dyDescent="0.55000000000000004">
      <c r="Y4754" t="s">
        <v>36034</v>
      </c>
      <c r="Z4754" s="284">
        <v>209407.7</v>
      </c>
      <c r="AB4754" s="276" t="s">
        <v>62643</v>
      </c>
      <c r="AC4754" s="277">
        <v>18568.060000000001</v>
      </c>
      <c r="AE4754" s="246" t="s">
        <v>48834</v>
      </c>
      <c r="AF4754" s="247">
        <v>18956.580000000002</v>
      </c>
      <c r="AH4754" s="226" t="s">
        <v>49843</v>
      </c>
      <c r="AI4754" s="227">
        <v>173312.58</v>
      </c>
      <c r="AK4754" s="207" t="s">
        <v>19108</v>
      </c>
      <c r="AL4754" s="208">
        <v>8402.42</v>
      </c>
      <c r="AM4754" s="93"/>
      <c r="AN4754" s="93"/>
      <c r="AO4754" s="93"/>
    </row>
    <row r="4755" spans="25:41" x14ac:dyDescent="0.55000000000000004">
      <c r="Y4755" t="s">
        <v>34589</v>
      </c>
      <c r="Z4755" s="284">
        <v>5654.68</v>
      </c>
      <c r="AB4755" s="276" t="s">
        <v>62644</v>
      </c>
      <c r="AC4755" s="277">
        <v>518.29</v>
      </c>
      <c r="AE4755" s="246" t="s">
        <v>46868</v>
      </c>
      <c r="AF4755" s="247">
        <v>71371.44</v>
      </c>
      <c r="AH4755" s="226" t="s">
        <v>42371</v>
      </c>
      <c r="AI4755" s="227">
        <v>8280.18</v>
      </c>
      <c r="AK4755" s="207" t="s">
        <v>19109</v>
      </c>
      <c r="AL4755" s="208">
        <v>28345.42</v>
      </c>
      <c r="AM4755" s="93"/>
      <c r="AN4755" s="93"/>
      <c r="AO4755" s="93"/>
    </row>
    <row r="4756" spans="25:41" x14ac:dyDescent="0.55000000000000004">
      <c r="Y4756" t="s">
        <v>15931</v>
      </c>
      <c r="Z4756">
        <v>685.03</v>
      </c>
      <c r="AB4756" s="276" t="s">
        <v>59629</v>
      </c>
      <c r="AC4756" s="277">
        <v>9000</v>
      </c>
      <c r="AE4756" s="246" t="s">
        <v>19283</v>
      </c>
      <c r="AF4756" s="247">
        <v>12285.82</v>
      </c>
      <c r="AH4756" s="226" t="s">
        <v>49844</v>
      </c>
      <c r="AI4756" s="227">
        <v>1986.39</v>
      </c>
      <c r="AK4756" s="207" t="s">
        <v>19110</v>
      </c>
      <c r="AL4756" s="208">
        <v>25992.9</v>
      </c>
      <c r="AM4756" s="93"/>
      <c r="AN4756" s="93"/>
      <c r="AO4756" s="93"/>
    </row>
    <row r="4757" spans="25:41" x14ac:dyDescent="0.55000000000000004">
      <c r="Y4757" t="s">
        <v>34591</v>
      </c>
      <c r="Z4757" s="284">
        <v>33371.339999999997</v>
      </c>
      <c r="AB4757" s="276" t="s">
        <v>60507</v>
      </c>
      <c r="AC4757" s="277">
        <v>2700</v>
      </c>
      <c r="AE4757" s="246" t="s">
        <v>48836</v>
      </c>
      <c r="AF4757" s="247">
        <v>839.85</v>
      </c>
      <c r="AH4757" s="226" t="s">
        <v>42372</v>
      </c>
      <c r="AI4757" s="227">
        <v>395.83</v>
      </c>
      <c r="AK4757" s="207" t="s">
        <v>19111</v>
      </c>
      <c r="AL4757" s="208">
        <v>36450</v>
      </c>
      <c r="AM4757" s="93"/>
      <c r="AN4757" s="93"/>
      <c r="AO4757" s="93"/>
    </row>
    <row r="4758" spans="25:41" x14ac:dyDescent="0.55000000000000004">
      <c r="Y4758" t="s">
        <v>34592</v>
      </c>
      <c r="Z4758" s="284">
        <v>10000</v>
      </c>
      <c r="AB4758" s="276" t="s">
        <v>70567</v>
      </c>
      <c r="AC4758" s="277">
        <v>43906.43</v>
      </c>
      <c r="AE4758" s="246" t="s">
        <v>62620</v>
      </c>
      <c r="AF4758" s="247">
        <v>3900</v>
      </c>
      <c r="AH4758" s="226" t="s">
        <v>42373</v>
      </c>
      <c r="AI4758" s="227">
        <v>19393.310000000001</v>
      </c>
      <c r="AK4758" s="207" t="s">
        <v>19112</v>
      </c>
      <c r="AL4758" s="208">
        <v>2000</v>
      </c>
      <c r="AM4758" s="93"/>
      <c r="AN4758" s="93"/>
      <c r="AO4758" s="93"/>
    </row>
    <row r="4759" spans="25:41" x14ac:dyDescent="0.55000000000000004">
      <c r="Y4759" t="s">
        <v>48424</v>
      </c>
      <c r="Z4759" s="284">
        <v>4907.78</v>
      </c>
      <c r="AB4759" s="276" t="s">
        <v>67770</v>
      </c>
      <c r="AC4759" s="277">
        <v>61645.42</v>
      </c>
      <c r="AE4759" s="246" t="s">
        <v>64205</v>
      </c>
      <c r="AF4759" s="247">
        <v>9560.15</v>
      </c>
      <c r="AH4759" s="226" t="s">
        <v>52228</v>
      </c>
      <c r="AI4759" s="227">
        <v>1743.48</v>
      </c>
      <c r="AK4759" s="207" t="s">
        <v>19113</v>
      </c>
      <c r="AL4759" s="208">
        <v>23766.5</v>
      </c>
      <c r="AM4759" s="93"/>
      <c r="AN4759" s="93"/>
      <c r="AO4759" s="93"/>
    </row>
    <row r="4760" spans="25:41" x14ac:dyDescent="0.55000000000000004">
      <c r="Y4760" t="s">
        <v>13098</v>
      </c>
      <c r="Z4760" s="284">
        <v>16560</v>
      </c>
      <c r="AB4760" s="276" t="s">
        <v>62645</v>
      </c>
      <c r="AC4760" s="277">
        <v>82483.94</v>
      </c>
      <c r="AE4760" s="246" t="s">
        <v>36229</v>
      </c>
      <c r="AF4760" s="247">
        <v>5100</v>
      </c>
      <c r="AH4760" s="226" t="s">
        <v>42374</v>
      </c>
      <c r="AI4760" s="227">
        <v>2718.7</v>
      </c>
      <c r="AK4760" s="207" t="s">
        <v>19114</v>
      </c>
      <c r="AL4760" s="208">
        <v>4355</v>
      </c>
      <c r="AM4760" s="93"/>
      <c r="AN4760" s="93"/>
      <c r="AO4760" s="93"/>
    </row>
    <row r="4761" spans="25:41" x14ac:dyDescent="0.55000000000000004">
      <c r="Y4761" t="s">
        <v>15938</v>
      </c>
      <c r="Z4761" s="284">
        <v>476679.53</v>
      </c>
      <c r="AB4761" s="276" t="s">
        <v>70568</v>
      </c>
      <c r="AC4761" s="277">
        <v>528.26</v>
      </c>
      <c r="AE4761" s="246" t="s">
        <v>64206</v>
      </c>
      <c r="AF4761" s="247">
        <v>5800</v>
      </c>
      <c r="AH4761" s="226" t="s">
        <v>42375</v>
      </c>
      <c r="AI4761" s="227">
        <v>16951.16</v>
      </c>
      <c r="AK4761" s="207" t="s">
        <v>19115</v>
      </c>
      <c r="AL4761" s="208">
        <v>2103.13</v>
      </c>
      <c r="AM4761" s="93"/>
      <c r="AN4761" s="93"/>
      <c r="AO4761" s="93"/>
    </row>
    <row r="4762" spans="25:41" x14ac:dyDescent="0.55000000000000004">
      <c r="Y4762" t="s">
        <v>13100</v>
      </c>
      <c r="Z4762">
        <v>546.88</v>
      </c>
      <c r="AB4762" s="276" t="s">
        <v>59630</v>
      </c>
      <c r="AC4762" s="277">
        <v>35279.11</v>
      </c>
      <c r="AE4762" s="246" t="s">
        <v>63661</v>
      </c>
      <c r="AF4762" s="247">
        <v>10399.959999999999</v>
      </c>
      <c r="AH4762" s="226" t="s">
        <v>49845</v>
      </c>
      <c r="AI4762" s="227">
        <v>111968.19</v>
      </c>
      <c r="AK4762" s="207" t="s">
        <v>19116</v>
      </c>
      <c r="AL4762" s="208">
        <v>515.19000000000005</v>
      </c>
      <c r="AM4762" s="93"/>
      <c r="AN4762" s="93"/>
      <c r="AO4762" s="93"/>
    </row>
    <row r="4763" spans="25:41" x14ac:dyDescent="0.55000000000000004">
      <c r="Y4763" t="s">
        <v>13101</v>
      </c>
      <c r="Z4763" s="284">
        <v>14312.47</v>
      </c>
      <c r="AB4763" s="276" t="s">
        <v>60508</v>
      </c>
      <c r="AC4763" s="277">
        <v>102440.33</v>
      </c>
      <c r="AE4763" s="246" t="s">
        <v>59563</v>
      </c>
      <c r="AF4763" s="247">
        <v>83804.210000000006</v>
      </c>
      <c r="AH4763" s="226" t="s">
        <v>42376</v>
      </c>
      <c r="AI4763" s="227">
        <v>32225.01</v>
      </c>
      <c r="AK4763" s="207" t="s">
        <v>19117</v>
      </c>
      <c r="AL4763" s="208">
        <v>57.9</v>
      </c>
      <c r="AM4763" s="93"/>
      <c r="AN4763" s="93"/>
      <c r="AO4763" s="93"/>
    </row>
    <row r="4764" spans="25:41" x14ac:dyDescent="0.55000000000000004">
      <c r="Y4764" t="s">
        <v>13102</v>
      </c>
      <c r="Z4764" s="284">
        <v>41955.93</v>
      </c>
      <c r="AB4764" s="276" t="s">
        <v>62646</v>
      </c>
      <c r="AC4764" s="277">
        <v>274.61</v>
      </c>
      <c r="AE4764" s="246" t="s">
        <v>59564</v>
      </c>
      <c r="AF4764" s="247">
        <v>6819.03</v>
      </c>
      <c r="AH4764" s="226" t="s">
        <v>42377</v>
      </c>
      <c r="AI4764" s="227">
        <v>13920.35</v>
      </c>
      <c r="AK4764" s="207" t="s">
        <v>19118</v>
      </c>
      <c r="AL4764" s="208">
        <v>88888.99</v>
      </c>
      <c r="AM4764" s="93"/>
      <c r="AN4764" s="93"/>
      <c r="AO4764" s="93"/>
    </row>
    <row r="4765" spans="25:41" x14ac:dyDescent="0.55000000000000004">
      <c r="Y4765" t="s">
        <v>13103</v>
      </c>
      <c r="Z4765" s="284">
        <v>4721.78</v>
      </c>
      <c r="AB4765" s="276" t="s">
        <v>70569</v>
      </c>
      <c r="AC4765" s="277">
        <v>3990.22</v>
      </c>
      <c r="AE4765" s="246" t="s">
        <v>59565</v>
      </c>
      <c r="AF4765" s="247">
        <v>8122.04</v>
      </c>
      <c r="AH4765" s="226" t="s">
        <v>49846</v>
      </c>
      <c r="AI4765" s="227">
        <v>21440</v>
      </c>
      <c r="AK4765" s="207" t="s">
        <v>19119</v>
      </c>
      <c r="AL4765" s="208">
        <v>1608.09</v>
      </c>
      <c r="AM4765" s="93"/>
      <c r="AN4765" s="93"/>
      <c r="AO4765" s="93"/>
    </row>
    <row r="4766" spans="25:41" x14ac:dyDescent="0.55000000000000004">
      <c r="Y4766" t="s">
        <v>15939</v>
      </c>
      <c r="Z4766" s="284">
        <v>37603.660000000003</v>
      </c>
      <c r="AB4766" s="276" t="s">
        <v>57476</v>
      </c>
      <c r="AC4766" s="277">
        <v>399468.12</v>
      </c>
      <c r="AE4766" s="246" t="s">
        <v>57390</v>
      </c>
      <c r="AF4766" s="247">
        <v>2091.13</v>
      </c>
      <c r="AH4766" s="226" t="s">
        <v>49847</v>
      </c>
      <c r="AI4766" s="227">
        <v>68767.240000000005</v>
      </c>
      <c r="AK4766" s="207" t="s">
        <v>19120</v>
      </c>
      <c r="AL4766" s="208">
        <v>16064.59</v>
      </c>
      <c r="AM4766" s="93"/>
      <c r="AN4766" s="93"/>
      <c r="AO4766" s="93"/>
    </row>
    <row r="4767" spans="25:41" x14ac:dyDescent="0.55000000000000004">
      <c r="Y4767" t="s">
        <v>15941</v>
      </c>
      <c r="Z4767">
        <v>558.6</v>
      </c>
      <c r="AB4767" s="276" t="s">
        <v>36330</v>
      </c>
      <c r="AC4767" s="277">
        <v>159602.07999999999</v>
      </c>
      <c r="AE4767" s="246" t="s">
        <v>55088</v>
      </c>
      <c r="AF4767" s="247">
        <v>525</v>
      </c>
      <c r="AH4767" s="226" t="s">
        <v>49848</v>
      </c>
      <c r="AI4767" s="227">
        <v>7500</v>
      </c>
      <c r="AK4767" s="207" t="s">
        <v>19121</v>
      </c>
      <c r="AL4767" s="208">
        <v>2000</v>
      </c>
      <c r="AM4767" s="93"/>
      <c r="AN4767" s="93"/>
      <c r="AO4767" s="93"/>
    </row>
    <row r="4768" spans="25:41" x14ac:dyDescent="0.55000000000000004">
      <c r="Y4768" t="s">
        <v>13104</v>
      </c>
      <c r="Z4768" s="284">
        <v>110821.58</v>
      </c>
      <c r="AB4768" s="276" t="s">
        <v>70570</v>
      </c>
      <c r="AC4768" s="277">
        <v>282.74</v>
      </c>
      <c r="AE4768" s="246" t="s">
        <v>63662</v>
      </c>
      <c r="AF4768" s="247">
        <v>22000</v>
      </c>
      <c r="AH4768" s="226" t="s">
        <v>42378</v>
      </c>
      <c r="AI4768" s="227">
        <v>8433.1200000000008</v>
      </c>
      <c r="AK4768" s="207" t="s">
        <v>19122</v>
      </c>
      <c r="AL4768" s="208">
        <v>12207.08</v>
      </c>
      <c r="AM4768" s="93"/>
      <c r="AN4768" s="93"/>
      <c r="AO4768" s="93"/>
    </row>
    <row r="4769" spans="25:41" x14ac:dyDescent="0.55000000000000004">
      <c r="Y4769" t="s">
        <v>13105</v>
      </c>
      <c r="Z4769" s="284">
        <v>5721.47</v>
      </c>
      <c r="AB4769" s="276" t="s">
        <v>36331</v>
      </c>
      <c r="AC4769" s="277">
        <v>134030.73000000001</v>
      </c>
      <c r="AE4769" s="246" t="s">
        <v>55089</v>
      </c>
      <c r="AF4769" s="247">
        <v>29250</v>
      </c>
      <c r="AH4769" s="226" t="s">
        <v>49849</v>
      </c>
      <c r="AI4769" s="227">
        <v>1908.11</v>
      </c>
      <c r="AK4769" s="207" t="s">
        <v>19123</v>
      </c>
      <c r="AL4769" s="208">
        <v>18097.45</v>
      </c>
      <c r="AM4769" s="93"/>
      <c r="AN4769" s="93"/>
      <c r="AO4769" s="93"/>
    </row>
    <row r="4770" spans="25:41" x14ac:dyDescent="0.55000000000000004">
      <c r="Y4770" t="s">
        <v>15945</v>
      </c>
      <c r="Z4770" s="284">
        <v>3419.34</v>
      </c>
      <c r="AB4770" s="276" t="s">
        <v>58262</v>
      </c>
      <c r="AC4770" s="277">
        <v>126454.56</v>
      </c>
      <c r="AE4770" s="246" t="s">
        <v>49862</v>
      </c>
      <c r="AF4770" s="247">
        <v>205</v>
      </c>
      <c r="AH4770" s="226" t="s">
        <v>42379</v>
      </c>
      <c r="AI4770" s="227">
        <v>54.6</v>
      </c>
      <c r="AK4770" s="207" t="s">
        <v>19124</v>
      </c>
      <c r="AL4770" s="208">
        <v>52865.03</v>
      </c>
      <c r="AM4770" s="93"/>
      <c r="AN4770" s="93"/>
      <c r="AO4770" s="93"/>
    </row>
    <row r="4771" spans="25:41" x14ac:dyDescent="0.55000000000000004">
      <c r="Y4771" t="s">
        <v>45964</v>
      </c>
      <c r="Z4771" s="284">
        <v>-9064.44</v>
      </c>
      <c r="AB4771" s="276" t="s">
        <v>66616</v>
      </c>
      <c r="AC4771" s="277">
        <v>2222966.89</v>
      </c>
      <c r="AE4771" s="246" t="s">
        <v>49864</v>
      </c>
      <c r="AF4771" s="247">
        <v>146.69</v>
      </c>
      <c r="AH4771" s="226" t="s">
        <v>42380</v>
      </c>
      <c r="AI4771" s="227">
        <v>373.3</v>
      </c>
      <c r="AK4771" s="207" t="s">
        <v>19125</v>
      </c>
      <c r="AL4771" s="208">
        <v>5190</v>
      </c>
      <c r="AM4771" s="93"/>
      <c r="AN4771" s="93"/>
      <c r="AO4771" s="93"/>
    </row>
    <row r="4772" spans="25:41" x14ac:dyDescent="0.55000000000000004">
      <c r="Y4772" t="s">
        <v>16212</v>
      </c>
      <c r="Z4772" s="284">
        <v>2423.06</v>
      </c>
      <c r="AB4772" s="276" t="s">
        <v>35102</v>
      </c>
      <c r="AC4772" s="277">
        <v>638024.34</v>
      </c>
      <c r="AE4772" s="246" t="s">
        <v>57391</v>
      </c>
      <c r="AF4772" s="247">
        <v>1668</v>
      </c>
      <c r="AH4772" s="226" t="s">
        <v>49850</v>
      </c>
      <c r="AI4772" s="227">
        <v>7.26</v>
      </c>
      <c r="AK4772" s="207" t="s">
        <v>19126</v>
      </c>
      <c r="AL4772" s="208">
        <v>591.26</v>
      </c>
      <c r="AM4772" s="93"/>
      <c r="AN4772" s="93"/>
      <c r="AO4772" s="93"/>
    </row>
    <row r="4773" spans="25:41" x14ac:dyDescent="0.55000000000000004">
      <c r="Y4773" t="s">
        <v>16215</v>
      </c>
      <c r="Z4773" s="284">
        <v>78000</v>
      </c>
      <c r="AB4773" s="276" t="s">
        <v>66617</v>
      </c>
      <c r="AC4773" s="277">
        <v>1584867.81</v>
      </c>
      <c r="AE4773" s="246" t="s">
        <v>57392</v>
      </c>
      <c r="AF4773" s="247">
        <v>903</v>
      </c>
      <c r="AH4773" s="226" t="s">
        <v>42381</v>
      </c>
      <c r="AI4773" s="227">
        <v>1166.77</v>
      </c>
      <c r="AK4773" s="207" t="s">
        <v>19127</v>
      </c>
      <c r="AL4773" s="208">
        <v>23766.5</v>
      </c>
      <c r="AM4773" s="93"/>
      <c r="AN4773" s="93"/>
      <c r="AO4773" s="93"/>
    </row>
    <row r="4774" spans="25:41" x14ac:dyDescent="0.55000000000000004">
      <c r="Y4774" t="s">
        <v>16218</v>
      </c>
      <c r="Z4774" s="284">
        <v>6152.21</v>
      </c>
      <c r="AB4774" s="276" t="s">
        <v>39201</v>
      </c>
      <c r="AC4774" s="277">
        <v>41594.26</v>
      </c>
      <c r="AE4774" s="246" t="s">
        <v>56022</v>
      </c>
      <c r="AF4774" s="247">
        <v>70916.69</v>
      </c>
      <c r="AH4774" s="226" t="s">
        <v>42382</v>
      </c>
      <c r="AI4774" s="227">
        <v>618.34</v>
      </c>
      <c r="AK4774" s="207" t="s">
        <v>19128</v>
      </c>
      <c r="AL4774" s="208">
        <v>4355</v>
      </c>
      <c r="AM4774" s="93"/>
      <c r="AN4774" s="93"/>
      <c r="AO4774" s="93"/>
    </row>
    <row r="4775" spans="25:41" x14ac:dyDescent="0.55000000000000004">
      <c r="Y4775" t="s">
        <v>16219</v>
      </c>
      <c r="Z4775" s="284">
        <v>19226.23</v>
      </c>
      <c r="AB4775" s="276" t="s">
        <v>60509</v>
      </c>
      <c r="AC4775" s="277">
        <v>-35331.15</v>
      </c>
      <c r="AE4775" s="246" t="s">
        <v>56023</v>
      </c>
      <c r="AF4775" s="247">
        <v>5277.98</v>
      </c>
      <c r="AH4775" s="226" t="s">
        <v>52229</v>
      </c>
      <c r="AI4775" s="227">
        <v>2281.84</v>
      </c>
      <c r="AK4775" s="207" t="s">
        <v>19129</v>
      </c>
      <c r="AL4775" s="208">
        <v>2103.13</v>
      </c>
      <c r="AM4775" s="93"/>
      <c r="AN4775" s="93"/>
      <c r="AO4775" s="93"/>
    </row>
    <row r="4776" spans="25:41" x14ac:dyDescent="0.55000000000000004">
      <c r="Y4776" t="s">
        <v>54224</v>
      </c>
      <c r="Z4776" s="284">
        <v>5454.73</v>
      </c>
      <c r="AB4776" s="276" t="s">
        <v>40343</v>
      </c>
      <c r="AC4776" s="277">
        <v>12812370.449999999</v>
      </c>
      <c r="AE4776" s="246" t="s">
        <v>60357</v>
      </c>
      <c r="AF4776" s="247">
        <v>3509.76</v>
      </c>
      <c r="AH4776" s="226" t="s">
        <v>44739</v>
      </c>
      <c r="AI4776" s="227">
        <v>9000</v>
      </c>
      <c r="AK4776" s="207" t="s">
        <v>19130</v>
      </c>
      <c r="AL4776" s="208">
        <v>515.19000000000005</v>
      </c>
      <c r="AM4776" s="93"/>
      <c r="AN4776" s="93"/>
      <c r="AO4776" s="93"/>
    </row>
    <row r="4777" spans="25:41" x14ac:dyDescent="0.55000000000000004">
      <c r="Y4777" t="s">
        <v>16222</v>
      </c>
      <c r="Z4777" s="284">
        <v>7714.61</v>
      </c>
      <c r="AB4777" s="276" t="s">
        <v>59631</v>
      </c>
      <c r="AC4777" s="277">
        <v>112133.19</v>
      </c>
      <c r="AE4777" s="246" t="s">
        <v>63123</v>
      </c>
      <c r="AF4777" s="247">
        <v>61796.5</v>
      </c>
      <c r="AH4777" s="226" t="s">
        <v>44740</v>
      </c>
      <c r="AI4777" s="227">
        <v>688.5</v>
      </c>
      <c r="AK4777" s="207" t="s">
        <v>19131</v>
      </c>
      <c r="AL4777" s="208">
        <v>57.9</v>
      </c>
      <c r="AM4777" s="93"/>
      <c r="AN4777" s="93"/>
      <c r="AO4777" s="93"/>
    </row>
    <row r="4778" spans="25:41" x14ac:dyDescent="0.55000000000000004">
      <c r="Y4778" t="s">
        <v>13111</v>
      </c>
      <c r="Z4778" s="284">
        <v>8571.2999999999993</v>
      </c>
      <c r="AB4778" s="276" t="s">
        <v>59413</v>
      </c>
      <c r="AC4778" s="277">
        <v>585</v>
      </c>
      <c r="AE4778" s="246" t="s">
        <v>56024</v>
      </c>
      <c r="AF4778" s="247">
        <v>133832.51</v>
      </c>
      <c r="AH4778" s="226" t="s">
        <v>42383</v>
      </c>
      <c r="AI4778" s="227">
        <v>120029.85</v>
      </c>
      <c r="AK4778" s="207" t="s">
        <v>19132</v>
      </c>
      <c r="AL4778" s="208">
        <v>51559.12</v>
      </c>
      <c r="AM4778" s="93"/>
      <c r="AN4778" s="93"/>
      <c r="AO4778" s="93"/>
    </row>
    <row r="4779" spans="25:41" x14ac:dyDescent="0.55000000000000004">
      <c r="Y4779" t="s">
        <v>16223</v>
      </c>
      <c r="Z4779">
        <v>239</v>
      </c>
      <c r="AB4779" s="276" t="s">
        <v>47997</v>
      </c>
      <c r="AC4779" s="277">
        <v>68.099999999999994</v>
      </c>
      <c r="AE4779" s="246" t="s">
        <v>56025</v>
      </c>
      <c r="AF4779" s="247">
        <v>51498.37</v>
      </c>
      <c r="AH4779" s="226" t="s">
        <v>42384</v>
      </c>
      <c r="AI4779" s="227">
        <v>9120.4</v>
      </c>
      <c r="AK4779" s="207" t="s">
        <v>19133</v>
      </c>
      <c r="AL4779" s="208">
        <v>2000</v>
      </c>
      <c r="AM4779" s="93"/>
      <c r="AN4779" s="93"/>
      <c r="AO4779" s="93"/>
    </row>
    <row r="4780" spans="25:41" x14ac:dyDescent="0.55000000000000004">
      <c r="Y4780" t="s">
        <v>33173</v>
      </c>
      <c r="Z4780" s="284">
        <v>1215.22</v>
      </c>
      <c r="AB4780" s="276" t="s">
        <v>46981</v>
      </c>
      <c r="AC4780" s="277">
        <v>2149.02</v>
      </c>
      <c r="AE4780" s="246" t="s">
        <v>56026</v>
      </c>
      <c r="AF4780" s="247">
        <v>13645.44</v>
      </c>
      <c r="AH4780" s="226" t="s">
        <v>52230</v>
      </c>
      <c r="AI4780" s="227">
        <v>10631.24</v>
      </c>
      <c r="AK4780" s="207" t="s">
        <v>19134</v>
      </c>
      <c r="AL4780" s="208">
        <v>143953.37</v>
      </c>
      <c r="AM4780" s="93"/>
      <c r="AN4780" s="93"/>
      <c r="AO4780" s="93"/>
    </row>
    <row r="4781" spans="25:41" x14ac:dyDescent="0.55000000000000004">
      <c r="Y4781" t="s">
        <v>16226</v>
      </c>
      <c r="Z4781">
        <v>8.3000000000000007</v>
      </c>
      <c r="AB4781" s="276" t="s">
        <v>60510</v>
      </c>
      <c r="AC4781" s="277">
        <v>-13.5</v>
      </c>
      <c r="AE4781" s="246" t="s">
        <v>56027</v>
      </c>
      <c r="AF4781" s="247">
        <v>5536.56</v>
      </c>
      <c r="AH4781" s="226" t="s">
        <v>52231</v>
      </c>
      <c r="AI4781" s="227">
        <v>813.28</v>
      </c>
      <c r="AK4781" s="207" t="s">
        <v>19135</v>
      </c>
      <c r="AL4781" s="208">
        <v>14995</v>
      </c>
      <c r="AM4781" s="93"/>
      <c r="AN4781" s="93"/>
      <c r="AO4781" s="93"/>
    </row>
    <row r="4782" spans="25:41" x14ac:dyDescent="0.55000000000000004">
      <c r="Y4782" t="s">
        <v>59308</v>
      </c>
      <c r="Z4782">
        <v>-250</v>
      </c>
      <c r="AB4782" s="276" t="s">
        <v>52620</v>
      </c>
      <c r="AC4782" s="277">
        <v>474.53</v>
      </c>
      <c r="AE4782" s="246" t="s">
        <v>56028</v>
      </c>
      <c r="AF4782" s="247">
        <v>19556.669999999998</v>
      </c>
      <c r="AH4782" s="226" t="s">
        <v>42385</v>
      </c>
      <c r="AI4782" s="227">
        <v>48592.36</v>
      </c>
      <c r="AK4782" s="207" t="s">
        <v>19136</v>
      </c>
      <c r="AL4782" s="208">
        <v>3219.13</v>
      </c>
      <c r="AM4782" s="93"/>
      <c r="AN4782" s="93"/>
      <c r="AO4782" s="93"/>
    </row>
    <row r="4783" spans="25:41" x14ac:dyDescent="0.55000000000000004">
      <c r="Y4783" t="s">
        <v>16354</v>
      </c>
      <c r="Z4783" s="284">
        <v>2300</v>
      </c>
      <c r="AB4783" s="276" t="s">
        <v>63688</v>
      </c>
      <c r="AC4783" s="277">
        <v>65600.87</v>
      </c>
      <c r="AE4783" s="246" t="s">
        <v>63124</v>
      </c>
      <c r="AF4783" s="247">
        <v>5085.8599999999997</v>
      </c>
      <c r="AH4783" s="226" t="s">
        <v>19154</v>
      </c>
      <c r="AI4783" s="227">
        <v>9250</v>
      </c>
      <c r="AK4783" s="207" t="s">
        <v>19137</v>
      </c>
      <c r="AL4783" s="208">
        <v>2959.34</v>
      </c>
      <c r="AM4783" s="93"/>
      <c r="AN4783" s="93"/>
      <c r="AO4783" s="93"/>
    </row>
    <row r="4784" spans="25:41" x14ac:dyDescent="0.55000000000000004">
      <c r="Y4784" t="s">
        <v>16355</v>
      </c>
      <c r="Z4784" s="284">
        <v>86294.24</v>
      </c>
      <c r="AB4784" s="276" t="s">
        <v>67771</v>
      </c>
      <c r="AC4784" s="277">
        <v>123.07</v>
      </c>
      <c r="AE4784" s="246" t="s">
        <v>56029</v>
      </c>
      <c r="AF4784" s="247">
        <v>34467</v>
      </c>
      <c r="AH4784" s="226" t="s">
        <v>19155</v>
      </c>
      <c r="AI4784" s="227">
        <v>300</v>
      </c>
      <c r="AK4784" s="207" t="s">
        <v>19138</v>
      </c>
      <c r="AL4784" s="208">
        <v>1851.26</v>
      </c>
      <c r="AM4784" s="93"/>
      <c r="AN4784" s="93"/>
      <c r="AO4784" s="93"/>
    </row>
    <row r="4785" spans="25:41" x14ac:dyDescent="0.55000000000000004">
      <c r="Y4785" t="s">
        <v>13131</v>
      </c>
      <c r="Z4785" s="284">
        <v>6777.52</v>
      </c>
      <c r="AB4785" s="276" t="s">
        <v>67772</v>
      </c>
      <c r="AC4785" s="277">
        <v>4441.91</v>
      </c>
      <c r="AE4785" s="246" t="s">
        <v>60358</v>
      </c>
      <c r="AF4785" s="247">
        <v>7700</v>
      </c>
      <c r="AH4785" s="226" t="s">
        <v>42386</v>
      </c>
      <c r="AI4785" s="227">
        <v>17760.72</v>
      </c>
      <c r="AK4785" s="207" t="s">
        <v>19139</v>
      </c>
      <c r="AL4785" s="208">
        <v>3915.27</v>
      </c>
      <c r="AM4785" s="93"/>
      <c r="AN4785" s="93"/>
      <c r="AO4785" s="93"/>
    </row>
    <row r="4786" spans="25:41" x14ac:dyDescent="0.55000000000000004">
      <c r="Y4786" t="s">
        <v>13132</v>
      </c>
      <c r="Z4786" s="284">
        <v>21298.03</v>
      </c>
      <c r="AB4786" s="276" t="s">
        <v>67773</v>
      </c>
      <c r="AC4786" s="277">
        <v>100</v>
      </c>
      <c r="AE4786" s="246" t="s">
        <v>62621</v>
      </c>
      <c r="AF4786" s="247">
        <v>286.55</v>
      </c>
      <c r="AH4786" s="226" t="s">
        <v>19156</v>
      </c>
      <c r="AI4786" s="227">
        <v>730.6</v>
      </c>
      <c r="AK4786" s="207" t="s">
        <v>19140</v>
      </c>
      <c r="AL4786" s="208">
        <v>800</v>
      </c>
      <c r="AM4786" s="93"/>
      <c r="AN4786" s="93"/>
      <c r="AO4786" s="93"/>
    </row>
    <row r="4787" spans="25:41" x14ac:dyDescent="0.55000000000000004">
      <c r="Y4787" t="s">
        <v>13133</v>
      </c>
      <c r="Z4787" s="284">
        <v>56587.19</v>
      </c>
      <c r="AB4787" s="276" t="s">
        <v>67774</v>
      </c>
      <c r="AC4787" s="277">
        <v>200</v>
      </c>
      <c r="AE4787" s="246" t="s">
        <v>61950</v>
      </c>
      <c r="AF4787" s="247">
        <v>3031</v>
      </c>
      <c r="AH4787" s="226" t="s">
        <v>19157</v>
      </c>
      <c r="AI4787" s="227">
        <v>337.73</v>
      </c>
      <c r="AK4787" s="207" t="s">
        <v>19141</v>
      </c>
      <c r="AL4787" s="208">
        <v>611.74</v>
      </c>
      <c r="AM4787" s="93"/>
      <c r="AN4787" s="93"/>
      <c r="AO4787" s="93"/>
    </row>
    <row r="4788" spans="25:41" x14ac:dyDescent="0.55000000000000004">
      <c r="Y4788" t="s">
        <v>16357</v>
      </c>
      <c r="Z4788" s="284">
        <v>251345</v>
      </c>
      <c r="AB4788" s="276" t="s">
        <v>63689</v>
      </c>
      <c r="AC4788" s="277">
        <v>5393.99</v>
      </c>
      <c r="AE4788" s="246" t="s">
        <v>61951</v>
      </c>
      <c r="AF4788" s="247">
        <v>3218</v>
      </c>
      <c r="AH4788" s="226" t="s">
        <v>36227</v>
      </c>
      <c r="AI4788" s="227">
        <v>14546.5</v>
      </c>
      <c r="AK4788" s="207" t="s">
        <v>19142</v>
      </c>
      <c r="AL4788" s="208">
        <v>1186</v>
      </c>
      <c r="AM4788" s="93"/>
      <c r="AN4788" s="93"/>
      <c r="AO4788" s="93"/>
    </row>
    <row r="4789" spans="25:41" x14ac:dyDescent="0.55000000000000004">
      <c r="Y4789" t="s">
        <v>16358</v>
      </c>
      <c r="Z4789" s="284">
        <v>16797.61</v>
      </c>
      <c r="AB4789" s="276" t="s">
        <v>63690</v>
      </c>
      <c r="AC4789" s="277">
        <v>16172.85</v>
      </c>
      <c r="AE4789" s="246" t="s">
        <v>19365</v>
      </c>
      <c r="AF4789" s="247">
        <v>6153.45</v>
      </c>
      <c r="AH4789" s="226" t="s">
        <v>52232</v>
      </c>
      <c r="AI4789" s="227">
        <v>4268.46</v>
      </c>
      <c r="AK4789" s="207" t="s">
        <v>19143</v>
      </c>
      <c r="AL4789" s="208">
        <v>11852</v>
      </c>
      <c r="AM4789" s="93"/>
      <c r="AN4789" s="93"/>
      <c r="AO4789" s="93"/>
    </row>
    <row r="4790" spans="25:41" x14ac:dyDescent="0.55000000000000004">
      <c r="Y4790" t="s">
        <v>59959</v>
      </c>
      <c r="Z4790">
        <v>59</v>
      </c>
      <c r="AB4790" s="276" t="s">
        <v>50005</v>
      </c>
      <c r="AC4790" s="277">
        <v>16374.45</v>
      </c>
      <c r="AE4790" s="246" t="s">
        <v>52256</v>
      </c>
      <c r="AF4790" s="247">
        <v>115665.28</v>
      </c>
      <c r="AH4790" s="226" t="s">
        <v>52233</v>
      </c>
      <c r="AI4790" s="227">
        <v>326.52</v>
      </c>
      <c r="AK4790" s="207" t="s">
        <v>19144</v>
      </c>
      <c r="AL4790" s="208">
        <v>11663.19</v>
      </c>
      <c r="AM4790" s="93"/>
      <c r="AN4790" s="93"/>
      <c r="AO4790" s="93"/>
    </row>
    <row r="4791" spans="25:41" x14ac:dyDescent="0.55000000000000004">
      <c r="Y4791" t="s">
        <v>13134</v>
      </c>
      <c r="Z4791" s="284">
        <v>73469.25</v>
      </c>
      <c r="AB4791" s="276" t="s">
        <v>47999</v>
      </c>
      <c r="AC4791" s="277">
        <v>307621.32</v>
      </c>
      <c r="AE4791" s="246" t="s">
        <v>52258</v>
      </c>
      <c r="AF4791" s="247">
        <v>8317.74</v>
      </c>
      <c r="AH4791" s="226" t="s">
        <v>52234</v>
      </c>
      <c r="AI4791" s="227">
        <v>5600</v>
      </c>
      <c r="AK4791" s="207" t="s">
        <v>19145</v>
      </c>
      <c r="AL4791" s="208">
        <v>2984.25</v>
      </c>
      <c r="AM4791" s="93"/>
      <c r="AN4791" s="93"/>
      <c r="AO4791" s="93"/>
    </row>
    <row r="4792" spans="25:41" x14ac:dyDescent="0.55000000000000004">
      <c r="Y4792" t="s">
        <v>13135</v>
      </c>
      <c r="Z4792" s="284">
        <v>503138.45</v>
      </c>
      <c r="AB4792" s="276" t="s">
        <v>48000</v>
      </c>
      <c r="AC4792" s="277">
        <v>135127.29</v>
      </c>
      <c r="AE4792" s="246" t="s">
        <v>52260</v>
      </c>
      <c r="AF4792" s="247">
        <v>10777.68</v>
      </c>
      <c r="AH4792" s="226" t="s">
        <v>52235</v>
      </c>
      <c r="AI4792" s="227">
        <v>1050</v>
      </c>
      <c r="AK4792" s="207" t="s">
        <v>19146</v>
      </c>
      <c r="AL4792" s="208">
        <v>47.96</v>
      </c>
      <c r="AM4792" s="93"/>
      <c r="AN4792" s="93"/>
      <c r="AO4792" s="93"/>
    </row>
    <row r="4793" spans="25:41" x14ac:dyDescent="0.55000000000000004">
      <c r="Y4793" t="s">
        <v>16362</v>
      </c>
      <c r="Z4793" s="284">
        <v>83428.22</v>
      </c>
      <c r="AB4793" s="276" t="s">
        <v>67775</v>
      </c>
      <c r="AC4793" s="277">
        <v>62109.95</v>
      </c>
      <c r="AE4793" s="246" t="s">
        <v>55090</v>
      </c>
      <c r="AF4793" s="247">
        <v>556.85</v>
      </c>
      <c r="AH4793" s="226" t="s">
        <v>52236</v>
      </c>
      <c r="AI4793" s="227">
        <v>508.72</v>
      </c>
      <c r="AK4793" s="207" t="s">
        <v>19147</v>
      </c>
      <c r="AL4793" s="208">
        <v>323.60000000000002</v>
      </c>
      <c r="AM4793" s="93"/>
      <c r="AN4793" s="93"/>
      <c r="AO4793" s="93"/>
    </row>
    <row r="4794" spans="25:41" x14ac:dyDescent="0.55000000000000004">
      <c r="Y4794" t="s">
        <v>13139</v>
      </c>
      <c r="Z4794" s="284">
        <v>104114.77</v>
      </c>
      <c r="AB4794" s="276" t="s">
        <v>48001</v>
      </c>
      <c r="AC4794" s="277">
        <v>60453.11</v>
      </c>
      <c r="AE4794" s="246" t="s">
        <v>62622</v>
      </c>
      <c r="AF4794" s="247">
        <v>85.62</v>
      </c>
      <c r="AH4794" s="226" t="s">
        <v>52237</v>
      </c>
      <c r="AI4794" s="227">
        <v>1602.65</v>
      </c>
      <c r="AK4794" s="207" t="s">
        <v>19148</v>
      </c>
      <c r="AL4794" s="208">
        <v>1977</v>
      </c>
      <c r="AM4794" s="93"/>
      <c r="AN4794" s="93"/>
      <c r="AO4794" s="93"/>
    </row>
    <row r="4795" spans="25:41" x14ac:dyDescent="0.55000000000000004">
      <c r="Y4795" t="s">
        <v>13140</v>
      </c>
      <c r="Z4795" s="284">
        <v>11329.38</v>
      </c>
      <c r="AB4795" s="276" t="s">
        <v>61421</v>
      </c>
      <c r="AC4795" s="277">
        <v>341.19</v>
      </c>
      <c r="AE4795" s="246" t="s">
        <v>62623</v>
      </c>
      <c r="AF4795" s="247">
        <v>8.3000000000000007</v>
      </c>
      <c r="AH4795" s="226" t="s">
        <v>49851</v>
      </c>
      <c r="AI4795" s="227">
        <v>84523.98</v>
      </c>
      <c r="AK4795" s="207" t="s">
        <v>19149</v>
      </c>
      <c r="AL4795" s="208">
        <v>5940</v>
      </c>
      <c r="AM4795" s="93"/>
      <c r="AN4795" s="93"/>
      <c r="AO4795" s="93"/>
    </row>
    <row r="4796" spans="25:41" x14ac:dyDescent="0.55000000000000004">
      <c r="Y4796" t="s">
        <v>50603</v>
      </c>
      <c r="Z4796" s="284">
        <v>-9362.35</v>
      </c>
      <c r="AB4796" s="276" t="s">
        <v>57479</v>
      </c>
      <c r="AC4796" s="277">
        <v>2695.75</v>
      </c>
      <c r="AE4796" s="246" t="s">
        <v>52261</v>
      </c>
      <c r="AF4796" s="247">
        <v>1150</v>
      </c>
      <c r="AH4796" s="226" t="s">
        <v>49852</v>
      </c>
      <c r="AI4796" s="227">
        <v>26806.75</v>
      </c>
      <c r="AK4796" s="207" t="s">
        <v>19150</v>
      </c>
      <c r="AL4796" s="208">
        <v>12543</v>
      </c>
      <c r="AM4796" s="93"/>
      <c r="AN4796" s="93"/>
      <c r="AO4796" s="93"/>
    </row>
    <row r="4797" spans="25:41" x14ac:dyDescent="0.55000000000000004">
      <c r="Y4797" t="s">
        <v>16438</v>
      </c>
      <c r="Z4797" s="284">
        <v>14723.87</v>
      </c>
      <c r="AB4797" s="276" t="s">
        <v>67776</v>
      </c>
      <c r="AC4797" s="277">
        <v>2398.2399999999998</v>
      </c>
      <c r="AE4797" s="246" t="s">
        <v>56030</v>
      </c>
      <c r="AF4797" s="247">
        <v>143071.14000000001</v>
      </c>
      <c r="AH4797" s="226" t="s">
        <v>52238</v>
      </c>
      <c r="AI4797" s="227">
        <v>5572.29</v>
      </c>
      <c r="AK4797" s="207" t="s">
        <v>19151</v>
      </c>
      <c r="AL4797" s="208">
        <v>44377</v>
      </c>
      <c r="AM4797" s="93"/>
      <c r="AN4797" s="93"/>
      <c r="AO4797" s="93"/>
    </row>
    <row r="4798" spans="25:41" x14ac:dyDescent="0.55000000000000004">
      <c r="Y4798" t="s">
        <v>34616</v>
      </c>
      <c r="Z4798" s="284">
        <v>4325</v>
      </c>
      <c r="AB4798" s="276" t="s">
        <v>61100</v>
      </c>
      <c r="AC4798" s="277">
        <v>8603.0400000000009</v>
      </c>
      <c r="AE4798" s="246" t="s">
        <v>56031</v>
      </c>
      <c r="AF4798" s="247">
        <v>54304.37</v>
      </c>
      <c r="AH4798" s="226" t="s">
        <v>49853</v>
      </c>
      <c r="AI4798" s="227">
        <v>24504.26</v>
      </c>
      <c r="AK4798" s="207" t="s">
        <v>19152</v>
      </c>
      <c r="AL4798" s="208">
        <v>4377</v>
      </c>
      <c r="AM4798" s="93"/>
      <c r="AN4798" s="93"/>
      <c r="AO4798" s="93"/>
    </row>
    <row r="4799" spans="25:41" x14ac:dyDescent="0.55000000000000004">
      <c r="Y4799" t="s">
        <v>16440</v>
      </c>
      <c r="Z4799" s="284">
        <v>4680.18</v>
      </c>
      <c r="AB4799" s="276" t="s">
        <v>70571</v>
      </c>
      <c r="AC4799" s="277">
        <v>3988.86</v>
      </c>
      <c r="AE4799" s="246" t="s">
        <v>56032</v>
      </c>
      <c r="AF4799" s="247">
        <v>18702.669999999998</v>
      </c>
      <c r="AH4799" s="226" t="s">
        <v>52239</v>
      </c>
      <c r="AI4799" s="227">
        <v>13392.31</v>
      </c>
      <c r="AK4799" s="207" t="s">
        <v>19153</v>
      </c>
      <c r="AL4799" s="208">
        <v>5363</v>
      </c>
      <c r="AM4799" s="93"/>
      <c r="AN4799" s="93"/>
      <c r="AO4799" s="93"/>
    </row>
    <row r="4800" spans="25:41" x14ac:dyDescent="0.55000000000000004">
      <c r="Y4800" t="s">
        <v>16441</v>
      </c>
      <c r="Z4800" s="284">
        <v>1548.63</v>
      </c>
      <c r="AB4800" s="276" t="s">
        <v>70572</v>
      </c>
      <c r="AC4800" s="277">
        <v>305.14</v>
      </c>
      <c r="AE4800" s="246" t="s">
        <v>56033</v>
      </c>
      <c r="AF4800" s="247">
        <v>16330.09</v>
      </c>
      <c r="AH4800" s="226" t="s">
        <v>52240</v>
      </c>
      <c r="AI4800" s="227">
        <v>8493.65</v>
      </c>
      <c r="AK4800" s="207" t="s">
        <v>19154</v>
      </c>
      <c r="AL4800" s="208">
        <v>15210</v>
      </c>
      <c r="AM4800" s="93"/>
      <c r="AN4800" s="93"/>
      <c r="AO4800" s="93"/>
    </row>
    <row r="4801" spans="25:41" x14ac:dyDescent="0.55000000000000004">
      <c r="Y4801" t="s">
        <v>16442</v>
      </c>
      <c r="Z4801">
        <v>812.98</v>
      </c>
      <c r="AB4801" s="276" t="s">
        <v>70573</v>
      </c>
      <c r="AC4801" s="277">
        <v>998.02</v>
      </c>
      <c r="AE4801" s="246" t="s">
        <v>56034</v>
      </c>
      <c r="AF4801" s="247">
        <v>19364.060000000001</v>
      </c>
      <c r="AH4801" s="226" t="s">
        <v>52241</v>
      </c>
      <c r="AI4801" s="227">
        <v>25446</v>
      </c>
      <c r="AK4801" s="207" t="s">
        <v>19155</v>
      </c>
      <c r="AL4801" s="208">
        <v>3000</v>
      </c>
      <c r="AM4801" s="93"/>
      <c r="AN4801" s="93"/>
      <c r="AO4801" s="93"/>
    </row>
    <row r="4802" spans="25:41" x14ac:dyDescent="0.55000000000000004">
      <c r="Y4802" t="s">
        <v>31712</v>
      </c>
      <c r="Z4802" s="284">
        <v>8281.8799999999992</v>
      </c>
      <c r="AB4802" s="276" t="s">
        <v>66618</v>
      </c>
      <c r="AC4802" s="277">
        <v>3000</v>
      </c>
      <c r="AE4802" s="246" t="s">
        <v>56035</v>
      </c>
      <c r="AF4802" s="247">
        <v>1131.4100000000001</v>
      </c>
      <c r="AH4802" s="226" t="s">
        <v>44741</v>
      </c>
      <c r="AI4802" s="227">
        <v>56603.81</v>
      </c>
      <c r="AK4802" s="207" t="s">
        <v>19156</v>
      </c>
      <c r="AL4802" s="208">
        <v>1393.12</v>
      </c>
      <c r="AM4802" s="93"/>
      <c r="AN4802" s="93"/>
      <c r="AO4802" s="93"/>
    </row>
    <row r="4803" spans="25:41" x14ac:dyDescent="0.55000000000000004">
      <c r="Y4803" t="s">
        <v>16457</v>
      </c>
      <c r="Z4803" s="284">
        <v>1800</v>
      </c>
      <c r="AB4803" s="276" t="s">
        <v>66619</v>
      </c>
      <c r="AC4803" s="277">
        <v>3000</v>
      </c>
      <c r="AE4803" s="246" t="s">
        <v>62624</v>
      </c>
      <c r="AF4803" s="247">
        <v>245.15</v>
      </c>
      <c r="AH4803" s="226" t="s">
        <v>44742</v>
      </c>
      <c r="AI4803" s="227">
        <v>4330.1899999999996</v>
      </c>
      <c r="AK4803" s="207" t="s">
        <v>19157</v>
      </c>
      <c r="AL4803" s="208">
        <v>3447.12</v>
      </c>
      <c r="AM4803" s="93"/>
      <c r="AN4803" s="93"/>
      <c r="AO4803" s="93"/>
    </row>
    <row r="4804" spans="25:41" x14ac:dyDescent="0.55000000000000004">
      <c r="Y4804" t="s">
        <v>16459</v>
      </c>
      <c r="Z4804" s="284">
        <v>14239.78</v>
      </c>
      <c r="AB4804" s="276" t="s">
        <v>70574</v>
      </c>
      <c r="AC4804" s="277">
        <v>6000</v>
      </c>
      <c r="AE4804" s="246" t="s">
        <v>62625</v>
      </c>
      <c r="AF4804" s="247">
        <v>13.68</v>
      </c>
      <c r="AH4804" s="226" t="s">
        <v>44743</v>
      </c>
      <c r="AI4804" s="227">
        <v>197743.75</v>
      </c>
      <c r="AK4804" s="207" t="s">
        <v>19158</v>
      </c>
      <c r="AL4804" s="208">
        <v>35568</v>
      </c>
      <c r="AM4804" s="93"/>
      <c r="AN4804" s="93"/>
      <c r="AO4804" s="93"/>
    </row>
    <row r="4805" spans="25:41" x14ac:dyDescent="0.55000000000000004">
      <c r="Y4805" t="s">
        <v>16461</v>
      </c>
      <c r="Z4805" s="284">
        <v>3835.38</v>
      </c>
      <c r="AB4805" s="276" t="s">
        <v>67777</v>
      </c>
      <c r="AC4805" s="277">
        <v>7251.6</v>
      </c>
      <c r="AE4805" s="246" t="s">
        <v>56036</v>
      </c>
      <c r="AF4805" s="247">
        <v>426753.64</v>
      </c>
      <c r="AH4805" s="226" t="s">
        <v>44744</v>
      </c>
      <c r="AI4805" s="227">
        <v>14897.92</v>
      </c>
      <c r="AK4805" s="207" t="s">
        <v>19159</v>
      </c>
      <c r="AL4805" s="208">
        <v>3000</v>
      </c>
      <c r="AM4805" s="93"/>
      <c r="AN4805" s="93"/>
      <c r="AO4805" s="93"/>
    </row>
    <row r="4806" spans="25:41" x14ac:dyDescent="0.55000000000000004">
      <c r="Y4806" t="s">
        <v>16462</v>
      </c>
      <c r="Z4806" s="284">
        <v>11058.53</v>
      </c>
      <c r="AB4806" s="276" t="s">
        <v>66620</v>
      </c>
      <c r="AC4806" s="277">
        <v>152626.56</v>
      </c>
      <c r="AE4806" s="246" t="s">
        <v>56037</v>
      </c>
      <c r="AF4806" s="247">
        <v>59470.63</v>
      </c>
      <c r="AH4806" s="226" t="s">
        <v>19197</v>
      </c>
      <c r="AI4806" s="227">
        <v>240</v>
      </c>
      <c r="AK4806" s="207" t="s">
        <v>19160</v>
      </c>
      <c r="AL4806" s="208">
        <v>3219.13</v>
      </c>
      <c r="AM4806" s="93"/>
      <c r="AN4806" s="93"/>
      <c r="AO4806" s="93"/>
    </row>
    <row r="4807" spans="25:41" x14ac:dyDescent="0.55000000000000004">
      <c r="Y4807" t="s">
        <v>16463</v>
      </c>
      <c r="Z4807" s="284">
        <v>1912.32</v>
      </c>
      <c r="AB4807" s="276" t="s">
        <v>69870</v>
      </c>
      <c r="AC4807" s="277">
        <v>2180.52</v>
      </c>
      <c r="AE4807" s="246" t="s">
        <v>64207</v>
      </c>
      <c r="AF4807" s="247">
        <v>14672.49</v>
      </c>
      <c r="AH4807" s="226" t="s">
        <v>42387</v>
      </c>
      <c r="AI4807" s="227">
        <v>2169</v>
      </c>
      <c r="AK4807" s="207" t="s">
        <v>19161</v>
      </c>
      <c r="AL4807" s="208">
        <v>11663.19</v>
      </c>
      <c r="AM4807" s="93"/>
      <c r="AN4807" s="93"/>
      <c r="AO4807" s="93"/>
    </row>
    <row r="4808" spans="25:41" x14ac:dyDescent="0.55000000000000004">
      <c r="Y4808" t="s">
        <v>16464</v>
      </c>
      <c r="Z4808" s="284">
        <v>23110.22</v>
      </c>
      <c r="AB4808" s="276" t="s">
        <v>66621</v>
      </c>
      <c r="AC4808" s="277">
        <v>91871.06</v>
      </c>
      <c r="AE4808" s="246" t="s">
        <v>64208</v>
      </c>
      <c r="AF4808" s="247">
        <v>4167.3500000000004</v>
      </c>
      <c r="AH4808" s="226" t="s">
        <v>33426</v>
      </c>
      <c r="AI4808" s="227">
        <v>524.70000000000005</v>
      </c>
      <c r="AK4808" s="207" t="s">
        <v>19162</v>
      </c>
      <c r="AL4808" s="208">
        <v>2984.25</v>
      </c>
      <c r="AM4808" s="93"/>
      <c r="AN4808" s="93"/>
      <c r="AO4808" s="93"/>
    </row>
    <row r="4809" spans="25:41" x14ac:dyDescent="0.55000000000000004">
      <c r="Y4809" t="s">
        <v>58006</v>
      </c>
      <c r="Z4809" s="284">
        <v>93691.66</v>
      </c>
      <c r="AB4809" s="276" t="s">
        <v>66622</v>
      </c>
      <c r="AC4809" s="277">
        <v>42979.46</v>
      </c>
      <c r="AE4809" s="246" t="s">
        <v>64209</v>
      </c>
      <c r="AF4809" s="247">
        <v>1416.16</v>
      </c>
      <c r="AH4809" s="226" t="s">
        <v>33427</v>
      </c>
      <c r="AI4809" s="227">
        <v>5880</v>
      </c>
      <c r="AK4809" s="207" t="s">
        <v>19163</v>
      </c>
      <c r="AL4809" s="208">
        <v>2959.34</v>
      </c>
      <c r="AM4809" s="93"/>
      <c r="AN4809" s="93"/>
      <c r="AO4809" s="93"/>
    </row>
    <row r="4810" spans="25:41" x14ac:dyDescent="0.55000000000000004">
      <c r="Y4810" t="s">
        <v>16466</v>
      </c>
      <c r="Z4810" s="284">
        <v>7563.53</v>
      </c>
      <c r="AB4810" s="276" t="s">
        <v>67778</v>
      </c>
      <c r="AC4810" s="277">
        <v>1400</v>
      </c>
      <c r="AE4810" s="246" t="s">
        <v>47938</v>
      </c>
      <c r="AF4810" s="247">
        <v>21856.65</v>
      </c>
      <c r="AH4810" s="226" t="s">
        <v>33428</v>
      </c>
      <c r="AI4810" s="227">
        <v>378.9</v>
      </c>
      <c r="AK4810" s="207" t="s">
        <v>19164</v>
      </c>
      <c r="AL4810" s="208">
        <v>3244.38</v>
      </c>
      <c r="AM4810" s="93"/>
      <c r="AN4810" s="93"/>
      <c r="AO4810" s="93"/>
    </row>
    <row r="4811" spans="25:41" x14ac:dyDescent="0.55000000000000004">
      <c r="Y4811" t="s">
        <v>16467</v>
      </c>
      <c r="Z4811" s="284">
        <v>2491.5</v>
      </c>
      <c r="AB4811" s="276" t="s">
        <v>60512</v>
      </c>
      <c r="AC4811" s="277">
        <v>59611.81</v>
      </c>
      <c r="AE4811" s="246" t="s">
        <v>34950</v>
      </c>
      <c r="AF4811" s="247">
        <v>2707.48</v>
      </c>
      <c r="AH4811" s="226" t="s">
        <v>33429</v>
      </c>
      <c r="AI4811" s="227">
        <v>1162.77</v>
      </c>
      <c r="AK4811" s="207" t="s">
        <v>19165</v>
      </c>
      <c r="AL4811" s="208">
        <v>7362.39</v>
      </c>
      <c r="AM4811" s="93"/>
      <c r="AN4811" s="93"/>
      <c r="AO4811" s="93"/>
    </row>
    <row r="4812" spans="25:41" x14ac:dyDescent="0.55000000000000004">
      <c r="Y4812" t="s">
        <v>31713</v>
      </c>
      <c r="Z4812">
        <v>621.91999999999996</v>
      </c>
      <c r="AB4812" s="276" t="s">
        <v>60513</v>
      </c>
      <c r="AC4812" s="277">
        <v>4674.55</v>
      </c>
      <c r="AE4812" s="246" t="s">
        <v>44775</v>
      </c>
      <c r="AF4812" s="247">
        <v>4931.28</v>
      </c>
      <c r="AH4812" s="226" t="s">
        <v>33430</v>
      </c>
      <c r="AI4812" s="227">
        <v>293.62</v>
      </c>
      <c r="AK4812" s="207" t="s">
        <v>19166</v>
      </c>
      <c r="AL4812" s="208">
        <v>800</v>
      </c>
      <c r="AM4812" s="93"/>
      <c r="AN4812" s="93"/>
      <c r="AO4812" s="93"/>
    </row>
    <row r="4813" spans="25:41" x14ac:dyDescent="0.55000000000000004">
      <c r="Y4813" t="s">
        <v>16469</v>
      </c>
      <c r="Z4813" s="284">
        <v>567207</v>
      </c>
      <c r="AB4813" s="276" t="s">
        <v>60514</v>
      </c>
      <c r="AC4813" s="277">
        <v>10877.44</v>
      </c>
      <c r="AE4813" s="246" t="s">
        <v>52262</v>
      </c>
      <c r="AF4813" s="247">
        <v>2000</v>
      </c>
      <c r="AH4813" s="226" t="s">
        <v>40230</v>
      </c>
      <c r="AI4813" s="227">
        <v>3600</v>
      </c>
      <c r="AK4813" s="207" t="s">
        <v>19167</v>
      </c>
      <c r="AL4813" s="208">
        <v>47.96</v>
      </c>
      <c r="AM4813" s="93"/>
      <c r="AN4813" s="93"/>
      <c r="AO4813" s="93"/>
    </row>
    <row r="4814" spans="25:41" x14ac:dyDescent="0.55000000000000004">
      <c r="Y4814" t="s">
        <v>16654</v>
      </c>
      <c r="Z4814" s="284">
        <v>368194.32</v>
      </c>
      <c r="AB4814" s="276" t="s">
        <v>62648</v>
      </c>
      <c r="AC4814" s="277">
        <v>306.39</v>
      </c>
      <c r="AE4814" s="246" t="s">
        <v>52263</v>
      </c>
      <c r="AF4814" s="247">
        <v>1162</v>
      </c>
      <c r="AH4814" s="226" t="s">
        <v>52242</v>
      </c>
      <c r="AI4814" s="227">
        <v>31206</v>
      </c>
      <c r="AK4814" s="207" t="s">
        <v>19168</v>
      </c>
      <c r="AL4814" s="208">
        <v>1186</v>
      </c>
      <c r="AM4814" s="93"/>
      <c r="AN4814" s="93"/>
      <c r="AO4814" s="93"/>
    </row>
    <row r="4815" spans="25:41" x14ac:dyDescent="0.55000000000000004">
      <c r="Y4815" t="s">
        <v>16657</v>
      </c>
      <c r="Z4815" s="284">
        <v>4012.54</v>
      </c>
      <c r="AB4815" s="276" t="s">
        <v>70575</v>
      </c>
      <c r="AC4815" s="277">
        <v>681.39</v>
      </c>
      <c r="AE4815" s="246" t="s">
        <v>64210</v>
      </c>
      <c r="AF4815" s="247">
        <v>3100</v>
      </c>
      <c r="AH4815" s="226" t="s">
        <v>48829</v>
      </c>
      <c r="AI4815" s="227">
        <v>15395.38</v>
      </c>
      <c r="AK4815" s="207" t="s">
        <v>19169</v>
      </c>
      <c r="AL4815" s="208">
        <v>13478.34</v>
      </c>
      <c r="AM4815" s="93"/>
      <c r="AN4815" s="93"/>
      <c r="AO4815" s="93"/>
    </row>
    <row r="4816" spans="25:41" x14ac:dyDescent="0.55000000000000004">
      <c r="Y4816" t="s">
        <v>16658</v>
      </c>
      <c r="Z4816" s="284">
        <v>107532</v>
      </c>
      <c r="AB4816" s="276" t="s">
        <v>62649</v>
      </c>
      <c r="AC4816" s="277">
        <v>2114.31</v>
      </c>
      <c r="AE4816" s="246" t="s">
        <v>34954</v>
      </c>
      <c r="AF4816" s="247">
        <v>96500</v>
      </c>
      <c r="AH4816" s="226" t="s">
        <v>34944</v>
      </c>
      <c r="AI4816" s="227">
        <v>2450.1</v>
      </c>
      <c r="AK4816" s="207" t="s">
        <v>19170</v>
      </c>
      <c r="AL4816" s="208">
        <v>10317</v>
      </c>
      <c r="AM4816" s="93"/>
      <c r="AN4816" s="93"/>
      <c r="AO4816" s="93"/>
    </row>
    <row r="4817" spans="25:41" x14ac:dyDescent="0.55000000000000004">
      <c r="Y4817" t="s">
        <v>16659</v>
      </c>
      <c r="Z4817" s="284">
        <v>1281.25</v>
      </c>
      <c r="AB4817" s="276" t="s">
        <v>70179</v>
      </c>
      <c r="AC4817" s="277">
        <v>5148.58</v>
      </c>
      <c r="AE4817" s="246" t="s">
        <v>34955</v>
      </c>
      <c r="AF4817" s="247">
        <v>7160.8</v>
      </c>
      <c r="AH4817" s="226" t="s">
        <v>49854</v>
      </c>
      <c r="AI4817" s="227">
        <v>4400</v>
      </c>
      <c r="AK4817" s="207" t="s">
        <v>19171</v>
      </c>
      <c r="AL4817" s="208">
        <v>58206</v>
      </c>
      <c r="AM4817" s="93"/>
      <c r="AN4817" s="93"/>
      <c r="AO4817" s="93"/>
    </row>
    <row r="4818" spans="25:41" x14ac:dyDescent="0.55000000000000004">
      <c r="Y4818" t="s">
        <v>58007</v>
      </c>
      <c r="Z4818" s="284">
        <v>2693.75</v>
      </c>
      <c r="AB4818" s="276" t="s">
        <v>63190</v>
      </c>
      <c r="AC4818" s="277">
        <v>1441.58</v>
      </c>
      <c r="AE4818" s="246" t="s">
        <v>34956</v>
      </c>
      <c r="AF4818" s="247">
        <v>23256.5</v>
      </c>
      <c r="AH4818" s="226" t="s">
        <v>44745</v>
      </c>
      <c r="AI4818" s="227">
        <v>24700</v>
      </c>
      <c r="AK4818" s="207" t="s">
        <v>19172</v>
      </c>
      <c r="AL4818" s="208">
        <v>29450</v>
      </c>
      <c r="AM4818" s="93"/>
      <c r="AN4818" s="93"/>
      <c r="AO4818" s="93"/>
    </row>
    <row r="4819" spans="25:41" x14ac:dyDescent="0.55000000000000004">
      <c r="Y4819" t="s">
        <v>33204</v>
      </c>
      <c r="Z4819" s="284">
        <v>6364.72</v>
      </c>
      <c r="AB4819" s="276" t="s">
        <v>63191</v>
      </c>
      <c r="AC4819" s="277">
        <v>651.16999999999996</v>
      </c>
      <c r="AE4819" s="246" t="s">
        <v>44776</v>
      </c>
      <c r="AF4819" s="247">
        <v>12724.46</v>
      </c>
      <c r="AH4819" s="226" t="s">
        <v>48830</v>
      </c>
      <c r="AI4819" s="227">
        <v>11700</v>
      </c>
      <c r="AK4819" s="207" t="s">
        <v>19173</v>
      </c>
      <c r="AL4819" s="208">
        <v>2237.31</v>
      </c>
      <c r="AM4819" s="93"/>
      <c r="AN4819" s="93"/>
      <c r="AO4819" s="93"/>
    </row>
    <row r="4820" spans="25:41" x14ac:dyDescent="0.55000000000000004">
      <c r="Y4820" t="s">
        <v>16663</v>
      </c>
      <c r="Z4820" s="284">
        <v>1384.83</v>
      </c>
      <c r="AB4820" s="276" t="s">
        <v>63192</v>
      </c>
      <c r="AC4820" s="277">
        <v>26.62</v>
      </c>
      <c r="AE4820" s="246" t="s">
        <v>34957</v>
      </c>
      <c r="AF4820" s="247">
        <v>881.9</v>
      </c>
      <c r="AH4820" s="226" t="s">
        <v>19199</v>
      </c>
      <c r="AI4820" s="227">
        <v>13.72</v>
      </c>
      <c r="AK4820" s="207" t="s">
        <v>19174</v>
      </c>
      <c r="AL4820" s="208">
        <v>5242.13</v>
      </c>
      <c r="AM4820" s="93"/>
      <c r="AN4820" s="93"/>
      <c r="AO4820" s="93"/>
    </row>
    <row r="4821" spans="25:41" x14ac:dyDescent="0.55000000000000004">
      <c r="Y4821" t="s">
        <v>16664</v>
      </c>
      <c r="Z4821" s="284">
        <v>7050</v>
      </c>
      <c r="AB4821" s="276" t="s">
        <v>63193</v>
      </c>
      <c r="AC4821" s="277">
        <v>58.57</v>
      </c>
      <c r="AE4821" s="246" t="s">
        <v>64211</v>
      </c>
      <c r="AF4821" s="247">
        <v>3000</v>
      </c>
      <c r="AH4821" s="226" t="s">
        <v>19202</v>
      </c>
      <c r="AI4821" s="227">
        <v>2520</v>
      </c>
      <c r="AK4821" s="207" t="s">
        <v>19175</v>
      </c>
      <c r="AL4821" s="208">
        <v>361.56</v>
      </c>
      <c r="AM4821" s="93"/>
      <c r="AN4821" s="93"/>
      <c r="AO4821" s="93"/>
    </row>
    <row r="4822" spans="25:41" x14ac:dyDescent="0.55000000000000004">
      <c r="Y4822" t="s">
        <v>49329</v>
      </c>
      <c r="Z4822" s="284">
        <v>40726.949999999997</v>
      </c>
      <c r="AB4822" s="276" t="s">
        <v>56202</v>
      </c>
      <c r="AC4822" s="277">
        <v>123600</v>
      </c>
      <c r="AE4822" s="246" t="s">
        <v>64212</v>
      </c>
      <c r="AF4822" s="247">
        <v>6078</v>
      </c>
      <c r="AH4822" s="226" t="s">
        <v>33431</v>
      </c>
      <c r="AI4822" s="227">
        <v>24408.5</v>
      </c>
      <c r="AK4822" s="207" t="s">
        <v>19176</v>
      </c>
      <c r="AL4822" s="208">
        <v>5150</v>
      </c>
      <c r="AM4822" s="93"/>
      <c r="AN4822" s="93"/>
      <c r="AO4822" s="93"/>
    </row>
    <row r="4823" spans="25:41" x14ac:dyDescent="0.55000000000000004">
      <c r="Y4823" t="s">
        <v>13153</v>
      </c>
      <c r="Z4823" s="284">
        <v>39557.67</v>
      </c>
      <c r="AB4823" s="276" t="s">
        <v>50006</v>
      </c>
      <c r="AC4823" s="277">
        <v>211500</v>
      </c>
      <c r="AE4823" s="246" t="s">
        <v>64213</v>
      </c>
      <c r="AF4823" s="247">
        <v>760</v>
      </c>
      <c r="AH4823" s="226" t="s">
        <v>42388</v>
      </c>
      <c r="AI4823" s="227">
        <v>37890.36</v>
      </c>
      <c r="AK4823" s="207" t="s">
        <v>19177</v>
      </c>
      <c r="AL4823" s="208">
        <v>2955</v>
      </c>
      <c r="AM4823" s="93"/>
      <c r="AN4823" s="93"/>
      <c r="AO4823" s="93"/>
    </row>
    <row r="4824" spans="25:41" x14ac:dyDescent="0.55000000000000004">
      <c r="Y4824" t="s">
        <v>13154</v>
      </c>
      <c r="Z4824" s="284">
        <v>128677.79</v>
      </c>
      <c r="AB4824" s="276" t="s">
        <v>70576</v>
      </c>
      <c r="AC4824" s="277">
        <v>26600</v>
      </c>
      <c r="AE4824" s="246" t="s">
        <v>59566</v>
      </c>
      <c r="AF4824" s="247">
        <v>3300</v>
      </c>
      <c r="AH4824" s="226" t="s">
        <v>52243</v>
      </c>
      <c r="AI4824" s="227">
        <v>5000</v>
      </c>
      <c r="AK4824" s="207" t="s">
        <v>19178</v>
      </c>
      <c r="AL4824" s="208">
        <v>36773</v>
      </c>
      <c r="AM4824" s="93"/>
      <c r="AN4824" s="93"/>
      <c r="AO4824" s="93"/>
    </row>
    <row r="4825" spans="25:41" x14ac:dyDescent="0.55000000000000004">
      <c r="Y4825" t="s">
        <v>16667</v>
      </c>
      <c r="Z4825" s="284">
        <v>131535.29999999999</v>
      </c>
      <c r="AB4825" s="276" t="s">
        <v>70577</v>
      </c>
      <c r="AC4825" s="277">
        <v>4000</v>
      </c>
      <c r="AE4825" s="246" t="s">
        <v>59567</v>
      </c>
      <c r="AF4825" s="247">
        <v>248.65</v>
      </c>
      <c r="AH4825" s="226" t="s">
        <v>40231</v>
      </c>
      <c r="AI4825" s="227">
        <v>327.98</v>
      </c>
      <c r="AK4825" s="207" t="s">
        <v>19179</v>
      </c>
      <c r="AL4825" s="208">
        <v>4739</v>
      </c>
      <c r="AM4825" s="93"/>
      <c r="AN4825" s="93"/>
      <c r="AO4825" s="93"/>
    </row>
    <row r="4826" spans="25:41" x14ac:dyDescent="0.55000000000000004">
      <c r="Y4826" t="s">
        <v>16669</v>
      </c>
      <c r="Z4826" s="284">
        <v>72707</v>
      </c>
      <c r="AB4826" s="276" t="s">
        <v>70578</v>
      </c>
      <c r="AC4826" s="277">
        <v>306.01</v>
      </c>
      <c r="AE4826" s="246" t="s">
        <v>59568</v>
      </c>
      <c r="AF4826" s="247">
        <v>795.3</v>
      </c>
      <c r="AH4826" s="226" t="s">
        <v>48831</v>
      </c>
      <c r="AI4826" s="227">
        <v>350</v>
      </c>
      <c r="AK4826" s="207" t="s">
        <v>19180</v>
      </c>
      <c r="AL4826" s="208">
        <v>8092</v>
      </c>
      <c r="AM4826" s="93"/>
      <c r="AN4826" s="93"/>
      <c r="AO4826" s="93"/>
    </row>
    <row r="4827" spans="25:41" x14ac:dyDescent="0.55000000000000004">
      <c r="Y4827" t="s">
        <v>34630</v>
      </c>
      <c r="Z4827" s="284">
        <v>77388.53</v>
      </c>
      <c r="AB4827" s="276" t="s">
        <v>70579</v>
      </c>
      <c r="AC4827" s="277">
        <v>1000.8</v>
      </c>
      <c r="AE4827" s="246" t="s">
        <v>59569</v>
      </c>
      <c r="AF4827" s="247">
        <v>122.06</v>
      </c>
      <c r="AH4827" s="226" t="s">
        <v>52244</v>
      </c>
      <c r="AI4827" s="227">
        <v>33000</v>
      </c>
      <c r="AK4827" s="207" t="s">
        <v>19181</v>
      </c>
      <c r="AL4827" s="208">
        <v>3975</v>
      </c>
      <c r="AM4827" s="93"/>
      <c r="AN4827" s="93"/>
      <c r="AO4827" s="93"/>
    </row>
    <row r="4828" spans="25:41" x14ac:dyDescent="0.55000000000000004">
      <c r="Y4828" t="s">
        <v>54240</v>
      </c>
      <c r="Z4828" s="284">
        <v>5090.63</v>
      </c>
      <c r="AB4828" s="276" t="s">
        <v>66623</v>
      </c>
      <c r="AC4828" s="277">
        <v>3000</v>
      </c>
      <c r="AE4828" s="246" t="s">
        <v>59570</v>
      </c>
      <c r="AF4828" s="247">
        <v>35.54</v>
      </c>
      <c r="AH4828" s="226" t="s">
        <v>52245</v>
      </c>
      <c r="AI4828" s="227">
        <v>3750</v>
      </c>
      <c r="AK4828" s="207" t="s">
        <v>19182</v>
      </c>
      <c r="AL4828" s="208">
        <v>1850</v>
      </c>
      <c r="AM4828" s="93"/>
      <c r="AN4828" s="93"/>
      <c r="AO4828" s="93"/>
    </row>
    <row r="4829" spans="25:41" x14ac:dyDescent="0.55000000000000004">
      <c r="Y4829" t="s">
        <v>59310</v>
      </c>
      <c r="Z4829" s="284">
        <v>19008.919999999998</v>
      </c>
      <c r="AB4829" s="276" t="s">
        <v>69871</v>
      </c>
      <c r="AC4829" s="277">
        <v>2000</v>
      </c>
      <c r="AE4829" s="246" t="s">
        <v>59571</v>
      </c>
      <c r="AF4829" s="247">
        <v>710</v>
      </c>
      <c r="AH4829" s="226" t="s">
        <v>52246</v>
      </c>
      <c r="AI4829" s="227">
        <v>3495</v>
      </c>
      <c r="AK4829" s="207" t="s">
        <v>19183</v>
      </c>
      <c r="AL4829" s="208">
        <v>3275</v>
      </c>
      <c r="AM4829" s="93"/>
      <c r="AN4829" s="93"/>
      <c r="AO4829" s="93"/>
    </row>
    <row r="4830" spans="25:41" x14ac:dyDescent="0.55000000000000004">
      <c r="Y4830" t="s">
        <v>54241</v>
      </c>
      <c r="Z4830" s="284">
        <v>146249.78</v>
      </c>
      <c r="AB4830" s="276" t="s">
        <v>70580</v>
      </c>
      <c r="AC4830" s="277">
        <v>595.97</v>
      </c>
      <c r="AE4830" s="246" t="s">
        <v>56038</v>
      </c>
      <c r="AF4830" s="247">
        <v>2709</v>
      </c>
      <c r="AH4830" s="226" t="s">
        <v>44746</v>
      </c>
      <c r="AI4830" s="227">
        <v>12890.64</v>
      </c>
      <c r="AK4830" s="207" t="s">
        <v>19184</v>
      </c>
      <c r="AL4830" s="208">
        <v>62.5</v>
      </c>
      <c r="AM4830" s="93"/>
      <c r="AN4830" s="93"/>
      <c r="AO4830" s="93"/>
    </row>
    <row r="4831" spans="25:41" x14ac:dyDescent="0.55000000000000004">
      <c r="Y4831" t="s">
        <v>13156</v>
      </c>
      <c r="Z4831" s="284">
        <v>335987.5</v>
      </c>
      <c r="AB4831" s="276" t="s">
        <v>69872</v>
      </c>
      <c r="AC4831" s="277">
        <v>7907.83</v>
      </c>
      <c r="AE4831" s="246" t="s">
        <v>56039</v>
      </c>
      <c r="AF4831" s="247">
        <v>845</v>
      </c>
      <c r="AH4831" s="226" t="s">
        <v>52247</v>
      </c>
      <c r="AI4831" s="227">
        <v>210</v>
      </c>
      <c r="AK4831" s="207" t="s">
        <v>19185</v>
      </c>
      <c r="AL4831" s="208">
        <v>380.29</v>
      </c>
      <c r="AM4831" s="93"/>
      <c r="AN4831" s="93"/>
      <c r="AO4831" s="93"/>
    </row>
    <row r="4832" spans="25:41" x14ac:dyDescent="0.55000000000000004">
      <c r="Y4832" t="s">
        <v>16672</v>
      </c>
      <c r="Z4832" s="284">
        <v>14153.8</v>
      </c>
      <c r="AB4832" s="276" t="s">
        <v>69873</v>
      </c>
      <c r="AC4832" s="277">
        <v>4969.24</v>
      </c>
      <c r="AE4832" s="246" t="s">
        <v>13451</v>
      </c>
      <c r="AF4832" s="247">
        <v>22603.31</v>
      </c>
      <c r="AH4832" s="226" t="s">
        <v>44747</v>
      </c>
      <c r="AI4832" s="227">
        <v>1001.99</v>
      </c>
      <c r="AK4832" s="207" t="s">
        <v>19186</v>
      </c>
      <c r="AL4832" s="208">
        <v>1076.82</v>
      </c>
      <c r="AM4832" s="93"/>
      <c r="AN4832" s="93"/>
      <c r="AO4832" s="93"/>
    </row>
    <row r="4833" spans="25:41" x14ac:dyDescent="0.55000000000000004">
      <c r="Y4833" t="s">
        <v>16673</v>
      </c>
      <c r="Z4833" s="284">
        <v>212105.36</v>
      </c>
      <c r="AB4833" s="276" t="s">
        <v>69874</v>
      </c>
      <c r="AC4833" s="277">
        <v>740.92</v>
      </c>
      <c r="AE4833" s="246" t="s">
        <v>57393</v>
      </c>
      <c r="AF4833" s="247">
        <v>163893.31</v>
      </c>
      <c r="AH4833" s="226" t="s">
        <v>46865</v>
      </c>
      <c r="AI4833" s="227">
        <v>50.61</v>
      </c>
      <c r="AK4833" s="207" t="s">
        <v>19187</v>
      </c>
      <c r="AL4833" s="208">
        <v>336.74</v>
      </c>
      <c r="AM4833" s="93"/>
      <c r="AN4833" s="93"/>
      <c r="AO4833" s="93"/>
    </row>
    <row r="4834" spans="25:41" x14ac:dyDescent="0.55000000000000004">
      <c r="Y4834" t="s">
        <v>16674</v>
      </c>
      <c r="Z4834" s="284">
        <v>-30211.16</v>
      </c>
      <c r="AB4834" s="276" t="s">
        <v>58264</v>
      </c>
      <c r="AC4834" s="277">
        <v>1855</v>
      </c>
      <c r="AE4834" s="246" t="s">
        <v>13452</v>
      </c>
      <c r="AF4834" s="247">
        <v>57154.09</v>
      </c>
      <c r="AH4834" s="226" t="s">
        <v>46866</v>
      </c>
      <c r="AI4834" s="227">
        <v>669.77</v>
      </c>
      <c r="AK4834" s="207" t="s">
        <v>19188</v>
      </c>
      <c r="AL4834" s="208">
        <v>1500</v>
      </c>
      <c r="AM4834" s="93"/>
      <c r="AN4834" s="93"/>
      <c r="AO4834" s="93"/>
    </row>
    <row r="4835" spans="25:41" x14ac:dyDescent="0.55000000000000004">
      <c r="Y4835" t="s">
        <v>62868</v>
      </c>
      <c r="Z4835" s="284">
        <v>298162.78999999998</v>
      </c>
      <c r="AB4835" s="276" t="s">
        <v>61422</v>
      </c>
      <c r="AC4835" s="277">
        <v>46.21</v>
      </c>
      <c r="AE4835" s="246" t="s">
        <v>19436</v>
      </c>
      <c r="AF4835" s="247">
        <v>88673.73</v>
      </c>
      <c r="AH4835" s="226" t="s">
        <v>47935</v>
      </c>
      <c r="AI4835" s="227">
        <v>276.69</v>
      </c>
      <c r="AK4835" s="207" t="s">
        <v>19189</v>
      </c>
      <c r="AL4835" s="208">
        <v>15179.65</v>
      </c>
      <c r="AM4835" s="93"/>
      <c r="AN4835" s="93"/>
      <c r="AO4835" s="93"/>
    </row>
    <row r="4836" spans="25:41" x14ac:dyDescent="0.55000000000000004">
      <c r="Y4836" t="s">
        <v>38904</v>
      </c>
      <c r="Z4836" s="284">
        <v>24141.52</v>
      </c>
      <c r="AB4836" s="276" t="s">
        <v>60515</v>
      </c>
      <c r="AC4836" s="277">
        <v>15794.46</v>
      </c>
      <c r="AE4836" s="246" t="s">
        <v>19437</v>
      </c>
      <c r="AF4836" s="247">
        <v>7668.85</v>
      </c>
      <c r="AH4836" s="226" t="s">
        <v>40232</v>
      </c>
      <c r="AI4836" s="227">
        <v>2273.08</v>
      </c>
      <c r="AK4836" s="207" t="s">
        <v>19190</v>
      </c>
      <c r="AL4836" s="208">
        <v>2217</v>
      </c>
      <c r="AM4836" s="93"/>
      <c r="AN4836" s="93"/>
      <c r="AO4836" s="93"/>
    </row>
    <row r="4837" spans="25:41" x14ac:dyDescent="0.55000000000000004">
      <c r="Y4837" t="s">
        <v>55573</v>
      </c>
      <c r="Z4837" s="284">
        <v>36912.5</v>
      </c>
      <c r="AB4837" s="276" t="s">
        <v>60516</v>
      </c>
      <c r="AC4837" s="277">
        <v>1176.45</v>
      </c>
      <c r="AE4837" s="246" t="s">
        <v>36232</v>
      </c>
      <c r="AF4837" s="247">
        <v>34528.94</v>
      </c>
      <c r="AH4837" s="226" t="s">
        <v>40233</v>
      </c>
      <c r="AI4837" s="227">
        <v>5894.77</v>
      </c>
      <c r="AK4837" s="207" t="s">
        <v>19191</v>
      </c>
      <c r="AL4837" s="208">
        <v>12914</v>
      </c>
      <c r="AM4837" s="93"/>
      <c r="AN4837" s="93"/>
      <c r="AO4837" s="93"/>
    </row>
    <row r="4838" spans="25:41" x14ac:dyDescent="0.55000000000000004">
      <c r="Y4838" t="s">
        <v>34650</v>
      </c>
      <c r="Z4838" s="284">
        <v>1239.5</v>
      </c>
      <c r="AB4838" s="276" t="s">
        <v>60517</v>
      </c>
      <c r="AC4838" s="277">
        <v>3951.76</v>
      </c>
      <c r="AE4838" s="246" t="s">
        <v>57394</v>
      </c>
      <c r="AF4838" s="247">
        <v>845.99</v>
      </c>
      <c r="AH4838" s="226" t="s">
        <v>49855</v>
      </c>
      <c r="AI4838" s="227">
        <v>6161.86</v>
      </c>
      <c r="AK4838" s="207" t="s">
        <v>19192</v>
      </c>
      <c r="AL4838" s="208">
        <v>3903.75</v>
      </c>
      <c r="AM4838" s="93"/>
      <c r="AN4838" s="93"/>
      <c r="AO4838" s="93"/>
    </row>
    <row r="4839" spans="25:41" x14ac:dyDescent="0.55000000000000004">
      <c r="Y4839" t="s">
        <v>16717</v>
      </c>
      <c r="Z4839" s="284">
        <v>2918.6</v>
      </c>
      <c r="AB4839" s="276" t="s">
        <v>42570</v>
      </c>
      <c r="AC4839" s="277">
        <v>4141.33</v>
      </c>
      <c r="AE4839" s="246" t="s">
        <v>19440</v>
      </c>
      <c r="AF4839" s="247">
        <v>3144.44</v>
      </c>
      <c r="AH4839" s="226" t="s">
        <v>40234</v>
      </c>
      <c r="AI4839" s="227">
        <v>2486</v>
      </c>
      <c r="AK4839" s="207" t="s">
        <v>19193</v>
      </c>
      <c r="AL4839" s="208">
        <v>15690.09</v>
      </c>
      <c r="AM4839" s="93"/>
      <c r="AN4839" s="93"/>
      <c r="AO4839" s="93"/>
    </row>
    <row r="4840" spans="25:41" x14ac:dyDescent="0.55000000000000004">
      <c r="Y4840" t="s">
        <v>54243</v>
      </c>
      <c r="Z4840">
        <v>77.95</v>
      </c>
      <c r="AB4840" s="276" t="s">
        <v>67779</v>
      </c>
      <c r="AC4840" s="277">
        <v>65749.09</v>
      </c>
      <c r="AE4840" s="246" t="s">
        <v>19441</v>
      </c>
      <c r="AF4840" s="247">
        <v>10358.15</v>
      </c>
      <c r="AH4840" s="226" t="s">
        <v>49856</v>
      </c>
      <c r="AI4840" s="227">
        <v>4697.8999999999996</v>
      </c>
      <c r="AK4840" s="207" t="s">
        <v>19194</v>
      </c>
      <c r="AL4840" s="208">
        <v>9070.36</v>
      </c>
      <c r="AM4840" s="93"/>
      <c r="AN4840" s="93"/>
      <c r="AO4840" s="93"/>
    </row>
    <row r="4841" spans="25:41" x14ac:dyDescent="0.55000000000000004">
      <c r="Y4841" t="s">
        <v>69219</v>
      </c>
      <c r="Z4841">
        <v>500</v>
      </c>
      <c r="AB4841" s="276" t="s">
        <v>56204</v>
      </c>
      <c r="AC4841" s="277">
        <v>1010</v>
      </c>
      <c r="AE4841" s="246" t="s">
        <v>19442</v>
      </c>
      <c r="AF4841" s="247">
        <v>9843.23</v>
      </c>
      <c r="AH4841" s="226" t="s">
        <v>44748</v>
      </c>
      <c r="AI4841" s="227">
        <v>97600</v>
      </c>
      <c r="AK4841" s="207" t="s">
        <v>19195</v>
      </c>
      <c r="AL4841" s="208">
        <v>32141.55</v>
      </c>
      <c r="AM4841" s="93"/>
      <c r="AN4841" s="93"/>
      <c r="AO4841" s="93"/>
    </row>
    <row r="4842" spans="25:41" x14ac:dyDescent="0.55000000000000004">
      <c r="Y4842" t="s">
        <v>16721</v>
      </c>
      <c r="Z4842">
        <v>425.8</v>
      </c>
      <c r="AB4842" s="276" t="s">
        <v>35109</v>
      </c>
      <c r="AC4842" s="277">
        <v>-7334.89</v>
      </c>
      <c r="AE4842" s="246" t="s">
        <v>52264</v>
      </c>
      <c r="AF4842" s="247">
        <v>2162</v>
      </c>
      <c r="AH4842" s="226" t="s">
        <v>44749</v>
      </c>
      <c r="AI4842" s="227">
        <v>52500</v>
      </c>
      <c r="AK4842" s="207" t="s">
        <v>19196</v>
      </c>
      <c r="AL4842" s="208">
        <v>4263</v>
      </c>
      <c r="AM4842" s="93"/>
      <c r="AN4842" s="93"/>
      <c r="AO4842" s="93"/>
    </row>
    <row r="4843" spans="25:41" x14ac:dyDescent="0.55000000000000004">
      <c r="Y4843" t="s">
        <v>16722</v>
      </c>
      <c r="Z4843" s="284">
        <v>23209.119999999999</v>
      </c>
      <c r="AB4843" s="276" t="s">
        <v>21406</v>
      </c>
      <c r="AC4843" s="277">
        <v>-556.02</v>
      </c>
      <c r="AE4843" s="246" t="s">
        <v>19444</v>
      </c>
      <c r="AF4843" s="247">
        <v>1951.32</v>
      </c>
      <c r="AH4843" s="226" t="s">
        <v>44750</v>
      </c>
      <c r="AI4843" s="227">
        <v>3411</v>
      </c>
      <c r="AK4843" s="207" t="s">
        <v>19197</v>
      </c>
      <c r="AL4843" s="208">
        <v>9398</v>
      </c>
      <c r="AM4843" s="93"/>
      <c r="AN4843" s="93"/>
      <c r="AO4843" s="93"/>
    </row>
    <row r="4844" spans="25:41" x14ac:dyDescent="0.55000000000000004">
      <c r="Y4844" t="s">
        <v>16723</v>
      </c>
      <c r="Z4844" s="284">
        <v>74675.429999999993</v>
      </c>
      <c r="AB4844" s="276" t="s">
        <v>35112</v>
      </c>
      <c r="AC4844" s="277">
        <v>-1797.05</v>
      </c>
      <c r="AE4844" s="246" t="s">
        <v>19445</v>
      </c>
      <c r="AF4844" s="247">
        <v>6003.33</v>
      </c>
      <c r="AH4844" s="226" t="s">
        <v>19234</v>
      </c>
      <c r="AI4844" s="227">
        <v>348</v>
      </c>
      <c r="AK4844" s="207" t="s">
        <v>19198</v>
      </c>
      <c r="AL4844" s="208">
        <v>34085</v>
      </c>
      <c r="AM4844" s="93"/>
      <c r="AN4844" s="93"/>
      <c r="AO4844" s="93"/>
    </row>
    <row r="4845" spans="25:41" x14ac:dyDescent="0.55000000000000004">
      <c r="Y4845" t="s">
        <v>16780</v>
      </c>
      <c r="Z4845" s="284">
        <v>21184.38</v>
      </c>
      <c r="AB4845" s="276" t="s">
        <v>35113</v>
      </c>
      <c r="AC4845" s="277">
        <v>-1169.92</v>
      </c>
      <c r="AE4845" s="246" t="s">
        <v>36233</v>
      </c>
      <c r="AF4845" s="247">
        <v>13200</v>
      </c>
      <c r="AH4845" s="226" t="s">
        <v>52248</v>
      </c>
      <c r="AI4845" s="227">
        <v>1511</v>
      </c>
      <c r="AK4845" s="207" t="s">
        <v>19199</v>
      </c>
      <c r="AL4845" s="208">
        <v>2507.9299999999998</v>
      </c>
      <c r="AM4845" s="93"/>
      <c r="AN4845" s="93"/>
      <c r="AO4845" s="93"/>
    </row>
    <row r="4846" spans="25:41" x14ac:dyDescent="0.55000000000000004">
      <c r="Y4846" t="s">
        <v>16783</v>
      </c>
      <c r="Z4846" s="284">
        <v>10200.44</v>
      </c>
      <c r="AB4846" s="276" t="s">
        <v>21407</v>
      </c>
      <c r="AC4846" s="277">
        <v>-1379.17</v>
      </c>
      <c r="AE4846" s="246" t="s">
        <v>52265</v>
      </c>
      <c r="AF4846" s="247">
        <v>2800</v>
      </c>
      <c r="AH4846" s="226" t="s">
        <v>52249</v>
      </c>
      <c r="AI4846" s="227">
        <v>784</v>
      </c>
      <c r="AK4846" s="207" t="s">
        <v>19200</v>
      </c>
      <c r="AL4846" s="208">
        <v>6253.6</v>
      </c>
      <c r="AM4846" s="93"/>
      <c r="AN4846" s="93"/>
      <c r="AO4846" s="93"/>
    </row>
    <row r="4847" spans="25:41" x14ac:dyDescent="0.55000000000000004">
      <c r="Y4847" t="s">
        <v>16784</v>
      </c>
      <c r="Z4847" s="284">
        <v>10992.23</v>
      </c>
      <c r="AB4847" s="276" t="s">
        <v>48011</v>
      </c>
      <c r="AC4847" s="277">
        <v>12237.05</v>
      </c>
      <c r="AE4847" s="246" t="s">
        <v>40241</v>
      </c>
      <c r="AF4847" s="247">
        <v>1631.88</v>
      </c>
      <c r="AH4847" s="226" t="s">
        <v>19242</v>
      </c>
      <c r="AI4847" s="227">
        <v>17.64</v>
      </c>
      <c r="AK4847" s="207" t="s">
        <v>19201</v>
      </c>
      <c r="AL4847" s="208">
        <v>2288.7399999999998</v>
      </c>
      <c r="AM4847" s="93"/>
      <c r="AN4847" s="93"/>
      <c r="AO4847" s="93"/>
    </row>
    <row r="4848" spans="25:41" x14ac:dyDescent="0.55000000000000004">
      <c r="Y4848" t="s">
        <v>33210</v>
      </c>
      <c r="Z4848" s="284">
        <v>1929.87</v>
      </c>
      <c r="AB4848" s="276" t="s">
        <v>63691</v>
      </c>
      <c r="AC4848" s="277">
        <v>113919.6</v>
      </c>
      <c r="AE4848" s="246" t="s">
        <v>19447</v>
      </c>
      <c r="AF4848" s="247">
        <v>13300</v>
      </c>
      <c r="AH4848" s="226" t="s">
        <v>33433</v>
      </c>
      <c r="AI4848" s="227">
        <v>75162.77</v>
      </c>
      <c r="AK4848" s="207" t="s">
        <v>19202</v>
      </c>
      <c r="AL4848" s="208">
        <v>3024</v>
      </c>
      <c r="AM4848" s="93"/>
      <c r="AN4848" s="93"/>
      <c r="AO4848" s="93"/>
    </row>
    <row r="4849" spans="25:41" x14ac:dyDescent="0.55000000000000004">
      <c r="Y4849" t="s">
        <v>54245</v>
      </c>
      <c r="Z4849" s="284">
        <v>1045.79</v>
      </c>
      <c r="AB4849" s="276" t="s">
        <v>63692</v>
      </c>
      <c r="AC4849" s="277">
        <v>8714.86</v>
      </c>
      <c r="AE4849" s="246" t="s">
        <v>19448</v>
      </c>
      <c r="AF4849" s="247">
        <v>2324.4</v>
      </c>
      <c r="AH4849" s="226" t="s">
        <v>33434</v>
      </c>
      <c r="AI4849" s="227">
        <v>6108.33</v>
      </c>
      <c r="AK4849" s="207" t="s">
        <v>19203</v>
      </c>
      <c r="AL4849" s="208">
        <v>554.37</v>
      </c>
      <c r="AM4849" s="93"/>
      <c r="AN4849" s="93"/>
      <c r="AO4849" s="93"/>
    </row>
    <row r="4850" spans="25:41" x14ac:dyDescent="0.55000000000000004">
      <c r="Y4850" t="s">
        <v>16786</v>
      </c>
      <c r="Z4850">
        <v>813.28</v>
      </c>
      <c r="AB4850" s="276" t="s">
        <v>63693</v>
      </c>
      <c r="AC4850" s="277">
        <v>25582.6</v>
      </c>
      <c r="AE4850" s="246" t="s">
        <v>19449</v>
      </c>
      <c r="AF4850" s="247">
        <v>6794.32</v>
      </c>
      <c r="AH4850" s="226" t="s">
        <v>40235</v>
      </c>
      <c r="AI4850" s="227">
        <v>1774.86</v>
      </c>
      <c r="AK4850" s="207" t="s">
        <v>19204</v>
      </c>
      <c r="AL4850" s="208">
        <v>65385</v>
      </c>
      <c r="AM4850" s="93"/>
      <c r="AN4850" s="93"/>
      <c r="AO4850" s="93"/>
    </row>
    <row r="4851" spans="25:41" x14ac:dyDescent="0.55000000000000004">
      <c r="Y4851" t="s">
        <v>45979</v>
      </c>
      <c r="Z4851">
        <v>500</v>
      </c>
      <c r="AB4851" s="276" t="s">
        <v>64381</v>
      </c>
      <c r="AC4851" s="277">
        <v>19382.22</v>
      </c>
      <c r="AE4851" s="246" t="s">
        <v>36234</v>
      </c>
      <c r="AF4851" s="247">
        <v>2591.44</v>
      </c>
      <c r="AH4851" s="226" t="s">
        <v>39098</v>
      </c>
      <c r="AI4851" s="227">
        <v>22379.93</v>
      </c>
      <c r="AK4851" s="207" t="s">
        <v>19205</v>
      </c>
      <c r="AL4851" s="208">
        <v>3275</v>
      </c>
      <c r="AM4851" s="93"/>
      <c r="AN4851" s="93"/>
      <c r="AO4851" s="93"/>
    </row>
    <row r="4852" spans="25:41" x14ac:dyDescent="0.55000000000000004">
      <c r="Y4852" t="s">
        <v>45980</v>
      </c>
      <c r="Z4852">
        <v>249.25</v>
      </c>
      <c r="AB4852" s="276" t="s">
        <v>63694</v>
      </c>
      <c r="AC4852" s="277">
        <v>63275.4</v>
      </c>
      <c r="AE4852" s="246" t="s">
        <v>52266</v>
      </c>
      <c r="AF4852" s="247">
        <v>5850</v>
      </c>
      <c r="AH4852" s="226" t="s">
        <v>33435</v>
      </c>
      <c r="AI4852" s="227">
        <v>5692.77</v>
      </c>
      <c r="AK4852" s="207" t="s">
        <v>19206</v>
      </c>
      <c r="AL4852" s="208">
        <v>62.5</v>
      </c>
      <c r="AM4852" s="93"/>
      <c r="AN4852" s="93"/>
      <c r="AO4852" s="93"/>
    </row>
    <row r="4853" spans="25:41" x14ac:dyDescent="0.55000000000000004">
      <c r="Y4853" t="s">
        <v>63847</v>
      </c>
      <c r="Z4853" s="284">
        <v>13879.87</v>
      </c>
      <c r="AB4853" s="276" t="s">
        <v>67780</v>
      </c>
      <c r="AC4853" s="277">
        <v>962.83</v>
      </c>
      <c r="AE4853" s="246" t="s">
        <v>19450</v>
      </c>
      <c r="AF4853" s="247">
        <v>3205.59</v>
      </c>
      <c r="AH4853" s="226" t="s">
        <v>34946</v>
      </c>
      <c r="AI4853" s="227">
        <v>14425.56</v>
      </c>
      <c r="AK4853" s="207" t="s">
        <v>19207</v>
      </c>
      <c r="AL4853" s="208">
        <v>5125.53</v>
      </c>
      <c r="AM4853" s="93"/>
      <c r="AN4853" s="93"/>
      <c r="AO4853" s="93"/>
    </row>
    <row r="4854" spans="25:41" x14ac:dyDescent="0.55000000000000004">
      <c r="Y4854" t="s">
        <v>13170</v>
      </c>
      <c r="Z4854" s="284">
        <v>62800</v>
      </c>
      <c r="AB4854" s="276" t="s">
        <v>62960</v>
      </c>
      <c r="AC4854" s="277">
        <v>3049.17</v>
      </c>
      <c r="AE4854" s="246" t="s">
        <v>52267</v>
      </c>
      <c r="AF4854" s="247">
        <v>12390</v>
      </c>
      <c r="AH4854" s="226" t="s">
        <v>42389</v>
      </c>
      <c r="AI4854" s="227">
        <v>1500</v>
      </c>
      <c r="AK4854" s="207" t="s">
        <v>19208</v>
      </c>
      <c r="AL4854" s="208">
        <v>12572.55</v>
      </c>
      <c r="AM4854" s="93"/>
      <c r="AN4854" s="93"/>
      <c r="AO4854" s="93"/>
    </row>
    <row r="4855" spans="25:41" x14ac:dyDescent="0.55000000000000004">
      <c r="Y4855" t="s">
        <v>62869</v>
      </c>
      <c r="Z4855">
        <v>400</v>
      </c>
      <c r="AB4855" s="276" t="s">
        <v>67781</v>
      </c>
      <c r="AC4855" s="277">
        <v>4280</v>
      </c>
      <c r="AE4855" s="246" t="s">
        <v>52268</v>
      </c>
      <c r="AF4855" s="247">
        <v>947.84</v>
      </c>
      <c r="AH4855" s="226" t="s">
        <v>42390</v>
      </c>
      <c r="AI4855" s="227">
        <v>67</v>
      </c>
      <c r="AK4855" s="207" t="s">
        <v>19209</v>
      </c>
      <c r="AL4855" s="208">
        <v>2625.48</v>
      </c>
      <c r="AM4855" s="93"/>
      <c r="AN4855" s="93"/>
      <c r="AO4855" s="93"/>
    </row>
    <row r="4856" spans="25:41" x14ac:dyDescent="0.55000000000000004">
      <c r="Y4856" t="s">
        <v>16788</v>
      </c>
      <c r="Z4856" s="284">
        <v>1730.37</v>
      </c>
      <c r="AB4856" s="276" t="s">
        <v>56210</v>
      </c>
      <c r="AC4856" s="277">
        <v>669443.31000000006</v>
      </c>
      <c r="AE4856" s="246" t="s">
        <v>52269</v>
      </c>
      <c r="AF4856" s="247">
        <v>1330.35</v>
      </c>
      <c r="AH4856" s="226" t="s">
        <v>48832</v>
      </c>
      <c r="AI4856" s="227">
        <v>16250.01</v>
      </c>
      <c r="AK4856" s="207" t="s">
        <v>19210</v>
      </c>
      <c r="AL4856" s="208">
        <v>11004</v>
      </c>
      <c r="AM4856" s="93"/>
      <c r="AN4856" s="93"/>
      <c r="AO4856" s="93"/>
    </row>
    <row r="4857" spans="25:41" x14ac:dyDescent="0.55000000000000004">
      <c r="Y4857" t="s">
        <v>13171</v>
      </c>
      <c r="Z4857" s="284">
        <v>9423.3799999999992</v>
      </c>
      <c r="AB4857" s="276" t="s">
        <v>67782</v>
      </c>
      <c r="AC4857" s="277">
        <v>1088.3800000000001</v>
      </c>
      <c r="AE4857" s="246" t="s">
        <v>58509</v>
      </c>
      <c r="AF4857" s="247">
        <v>2273.5700000000002</v>
      </c>
      <c r="AH4857" s="226" t="s">
        <v>33436</v>
      </c>
      <c r="AI4857" s="227">
        <v>29333.35</v>
      </c>
      <c r="AK4857" s="207" t="s">
        <v>19211</v>
      </c>
      <c r="AL4857" s="208">
        <v>5150</v>
      </c>
      <c r="AM4857" s="93"/>
      <c r="AN4857" s="93"/>
      <c r="AO4857" s="93"/>
    </row>
    <row r="4858" spans="25:41" x14ac:dyDescent="0.55000000000000004">
      <c r="Y4858" t="s">
        <v>13172</v>
      </c>
      <c r="Z4858" s="284">
        <v>27793.96</v>
      </c>
      <c r="AB4858" s="276" t="s">
        <v>56211</v>
      </c>
      <c r="AC4858" s="277">
        <v>85014.15</v>
      </c>
      <c r="AE4858" s="246" t="s">
        <v>57395</v>
      </c>
      <c r="AF4858" s="247">
        <v>9594.64</v>
      </c>
      <c r="AH4858" s="226" t="s">
        <v>34947</v>
      </c>
      <c r="AI4858" s="227">
        <v>22394.46</v>
      </c>
      <c r="AK4858" s="207" t="s">
        <v>19212</v>
      </c>
      <c r="AL4858" s="208">
        <v>56691.11</v>
      </c>
      <c r="AM4858" s="93"/>
      <c r="AN4858" s="93"/>
      <c r="AO4858" s="93"/>
    </row>
    <row r="4859" spans="25:41" x14ac:dyDescent="0.55000000000000004">
      <c r="Y4859" t="s">
        <v>16789</v>
      </c>
      <c r="Z4859" s="284">
        <v>27506.18</v>
      </c>
      <c r="AB4859" s="276" t="s">
        <v>62650</v>
      </c>
      <c r="AC4859" s="277">
        <v>256380</v>
      </c>
      <c r="AE4859" s="246" t="s">
        <v>33441</v>
      </c>
      <c r="AF4859" s="247">
        <v>16422</v>
      </c>
      <c r="AH4859" s="226" t="s">
        <v>33437</v>
      </c>
      <c r="AI4859" s="227">
        <v>5206.3100000000004</v>
      </c>
      <c r="AK4859" s="207" t="s">
        <v>19213</v>
      </c>
      <c r="AL4859" s="208">
        <v>17310.669999999998</v>
      </c>
      <c r="AM4859" s="93"/>
      <c r="AN4859" s="93"/>
      <c r="AO4859" s="93"/>
    </row>
    <row r="4860" spans="25:41" x14ac:dyDescent="0.55000000000000004">
      <c r="Y4860" t="s">
        <v>16790</v>
      </c>
      <c r="Z4860" s="284">
        <v>35223.919999999998</v>
      </c>
      <c r="AB4860" s="276" t="s">
        <v>40344</v>
      </c>
      <c r="AC4860" s="277">
        <v>120521.42</v>
      </c>
      <c r="AE4860" s="246" t="s">
        <v>42399</v>
      </c>
      <c r="AF4860" s="247">
        <v>478996.71</v>
      </c>
      <c r="AH4860" s="226" t="s">
        <v>34948</v>
      </c>
      <c r="AI4860" s="227">
        <v>470.16</v>
      </c>
      <c r="AK4860" s="207" t="s">
        <v>19214</v>
      </c>
      <c r="AL4860" s="208">
        <v>81745.55</v>
      </c>
      <c r="AM4860" s="93"/>
      <c r="AN4860" s="93"/>
      <c r="AO4860" s="93"/>
    </row>
    <row r="4861" spans="25:41" x14ac:dyDescent="0.55000000000000004">
      <c r="Y4861" t="s">
        <v>16791</v>
      </c>
      <c r="Z4861" s="284">
        <v>127922.17</v>
      </c>
      <c r="AB4861" s="276" t="s">
        <v>48012</v>
      </c>
      <c r="AC4861" s="277">
        <v>36357.379999999997</v>
      </c>
      <c r="AE4861" s="246" t="s">
        <v>19451</v>
      </c>
      <c r="AF4861" s="247">
        <v>58943.91</v>
      </c>
      <c r="AH4861" s="226" t="s">
        <v>39099</v>
      </c>
      <c r="AI4861" s="227">
        <v>6356</v>
      </c>
      <c r="AK4861" s="207" t="s">
        <v>19215</v>
      </c>
      <c r="AL4861" s="208">
        <v>5475.75</v>
      </c>
      <c r="AM4861" s="93"/>
      <c r="AN4861" s="93"/>
      <c r="AO4861" s="93"/>
    </row>
    <row r="4862" spans="25:41" x14ac:dyDescent="0.55000000000000004">
      <c r="Y4862" t="s">
        <v>60094</v>
      </c>
      <c r="Z4862" s="284">
        <v>1165.6600000000001</v>
      </c>
      <c r="AB4862" s="276" t="s">
        <v>67783</v>
      </c>
      <c r="AC4862" s="277">
        <v>362.8</v>
      </c>
      <c r="AE4862" s="246" t="s">
        <v>19452</v>
      </c>
      <c r="AF4862" s="247">
        <v>60260.33</v>
      </c>
      <c r="AH4862" s="226" t="s">
        <v>39100</v>
      </c>
      <c r="AI4862" s="227">
        <v>263.77</v>
      </c>
      <c r="AK4862" s="207" t="s">
        <v>19216</v>
      </c>
      <c r="AL4862" s="208">
        <v>3020</v>
      </c>
      <c r="AM4862" s="93"/>
      <c r="AN4862" s="93"/>
      <c r="AO4862" s="93"/>
    </row>
    <row r="4863" spans="25:41" x14ac:dyDescent="0.55000000000000004">
      <c r="Y4863" t="s">
        <v>54246</v>
      </c>
      <c r="Z4863" s="284">
        <v>11500</v>
      </c>
      <c r="AB4863" s="276" t="s">
        <v>40345</v>
      </c>
      <c r="AC4863" s="277">
        <v>7200</v>
      </c>
      <c r="AE4863" s="246" t="s">
        <v>44781</v>
      </c>
      <c r="AF4863" s="247">
        <v>12724.83</v>
      </c>
      <c r="AH4863" s="226" t="s">
        <v>40236</v>
      </c>
      <c r="AI4863" s="227">
        <v>156449.01</v>
      </c>
      <c r="AK4863" s="207" t="s">
        <v>19217</v>
      </c>
      <c r="AL4863" s="208">
        <v>642.16</v>
      </c>
      <c r="AM4863" s="93"/>
      <c r="AN4863" s="93"/>
      <c r="AO4863" s="93"/>
    </row>
    <row r="4864" spans="25:41" x14ac:dyDescent="0.55000000000000004">
      <c r="Y4864" t="s">
        <v>69222</v>
      </c>
      <c r="Z4864">
        <v>464.9</v>
      </c>
      <c r="AB4864" s="276" t="s">
        <v>52633</v>
      </c>
      <c r="AC4864" s="277">
        <v>1878.27</v>
      </c>
      <c r="AE4864" s="246" t="s">
        <v>57396</v>
      </c>
      <c r="AF4864" s="247">
        <v>88156.25</v>
      </c>
      <c r="AH4864" s="226" t="s">
        <v>40237</v>
      </c>
      <c r="AI4864" s="227">
        <v>41925</v>
      </c>
      <c r="AK4864" s="207" t="s">
        <v>19218</v>
      </c>
      <c r="AL4864" s="208">
        <v>67.540000000000006</v>
      </c>
      <c r="AM4864" s="93"/>
      <c r="AN4864" s="93"/>
      <c r="AO4864" s="93"/>
    </row>
    <row r="4865" spans="25:41" x14ac:dyDescent="0.55000000000000004">
      <c r="Y4865" t="s">
        <v>13173</v>
      </c>
      <c r="Z4865" s="284">
        <v>12866.89</v>
      </c>
      <c r="AB4865" s="276" t="s">
        <v>59632</v>
      </c>
      <c r="AC4865" s="277">
        <v>1264.3800000000001</v>
      </c>
      <c r="AE4865" s="246" t="s">
        <v>44782</v>
      </c>
      <c r="AF4865" s="247">
        <v>14738.68</v>
      </c>
      <c r="AH4865" s="226" t="s">
        <v>33438</v>
      </c>
      <c r="AI4865" s="227">
        <v>33627.660000000003</v>
      </c>
      <c r="AK4865" s="207" t="s">
        <v>19219</v>
      </c>
      <c r="AL4865" s="208">
        <v>293.33999999999997</v>
      </c>
      <c r="AM4865" s="93"/>
      <c r="AN4865" s="93"/>
      <c r="AO4865" s="93"/>
    </row>
    <row r="4866" spans="25:41" x14ac:dyDescent="0.55000000000000004">
      <c r="Y4866" t="s">
        <v>16794</v>
      </c>
      <c r="Z4866" s="284">
        <v>447490.84</v>
      </c>
      <c r="AB4866" s="276" t="s">
        <v>67784</v>
      </c>
      <c r="AC4866" s="277">
        <v>871.8</v>
      </c>
      <c r="AE4866" s="246" t="s">
        <v>58510</v>
      </c>
      <c r="AF4866" s="247">
        <v>745</v>
      </c>
      <c r="AH4866" s="226" t="s">
        <v>42391</v>
      </c>
      <c r="AI4866" s="227">
        <v>1580.15</v>
      </c>
      <c r="AK4866" s="207" t="s">
        <v>19220</v>
      </c>
      <c r="AL4866" s="208">
        <v>2500</v>
      </c>
      <c r="AM4866" s="93"/>
      <c r="AN4866" s="93"/>
      <c r="AO4866" s="93"/>
    </row>
    <row r="4867" spans="25:41" x14ac:dyDescent="0.55000000000000004">
      <c r="Y4867" t="s">
        <v>16795</v>
      </c>
      <c r="Z4867" s="284">
        <v>25955</v>
      </c>
      <c r="AB4867" s="276" t="s">
        <v>48926</v>
      </c>
      <c r="AC4867" s="277">
        <v>14560</v>
      </c>
      <c r="AE4867" s="246" t="s">
        <v>46872</v>
      </c>
      <c r="AF4867" s="247">
        <v>5162.7299999999996</v>
      </c>
      <c r="AH4867" s="226" t="s">
        <v>42392</v>
      </c>
      <c r="AI4867" s="227">
        <v>12808.13</v>
      </c>
      <c r="AK4867" s="207" t="s">
        <v>19221</v>
      </c>
      <c r="AL4867" s="208">
        <v>355.69</v>
      </c>
      <c r="AM4867" s="93"/>
      <c r="AN4867" s="93"/>
      <c r="AO4867" s="93"/>
    </row>
    <row r="4868" spans="25:41" x14ac:dyDescent="0.55000000000000004">
      <c r="Y4868" t="s">
        <v>16796</v>
      </c>
      <c r="Z4868" s="284">
        <v>150150.85999999999</v>
      </c>
      <c r="AB4868" s="276" t="s">
        <v>67785</v>
      </c>
      <c r="AC4868" s="277">
        <v>32515</v>
      </c>
      <c r="AE4868" s="246" t="s">
        <v>19454</v>
      </c>
      <c r="AF4868" s="247">
        <v>41381.86</v>
      </c>
      <c r="AH4868" s="226" t="s">
        <v>44751</v>
      </c>
      <c r="AI4868" s="227">
        <v>33054.19</v>
      </c>
      <c r="AK4868" s="207" t="s">
        <v>19222</v>
      </c>
      <c r="AL4868" s="208">
        <v>4289.5200000000004</v>
      </c>
      <c r="AM4868" s="93"/>
      <c r="AN4868" s="93"/>
      <c r="AO4868" s="93"/>
    </row>
    <row r="4869" spans="25:41" x14ac:dyDescent="0.55000000000000004">
      <c r="Y4869" t="s">
        <v>16797</v>
      </c>
      <c r="Z4869">
        <v>303.62</v>
      </c>
      <c r="AB4869" s="276" t="s">
        <v>40346</v>
      </c>
      <c r="AC4869" s="277">
        <v>87986.9</v>
      </c>
      <c r="AE4869" s="246" t="s">
        <v>52270</v>
      </c>
      <c r="AF4869" s="247">
        <v>11376.93</v>
      </c>
      <c r="AH4869" s="226" t="s">
        <v>44752</v>
      </c>
      <c r="AI4869" s="227">
        <v>2641.81</v>
      </c>
      <c r="AK4869" s="207" t="s">
        <v>13430</v>
      </c>
      <c r="AL4869" s="208">
        <v>11314</v>
      </c>
      <c r="AM4869" s="93"/>
      <c r="AN4869" s="93"/>
      <c r="AO4869" s="93"/>
    </row>
    <row r="4870" spans="25:41" x14ac:dyDescent="0.55000000000000004">
      <c r="Y4870" t="s">
        <v>16875</v>
      </c>
      <c r="Z4870" s="284">
        <v>214391.95</v>
      </c>
      <c r="AB4870" s="276" t="s">
        <v>40347</v>
      </c>
      <c r="AC4870" s="277">
        <v>296143.21999999997</v>
      </c>
      <c r="AE4870" s="246" t="s">
        <v>52271</v>
      </c>
      <c r="AF4870" s="247">
        <v>5209.6099999999997</v>
      </c>
      <c r="AH4870" s="226" t="s">
        <v>42393</v>
      </c>
      <c r="AI4870" s="227">
        <v>80250</v>
      </c>
      <c r="AK4870" s="207" t="s">
        <v>19223</v>
      </c>
      <c r="AL4870" s="208">
        <v>12325.45</v>
      </c>
      <c r="AM4870" s="93"/>
      <c r="AN4870" s="93"/>
      <c r="AO4870" s="93"/>
    </row>
    <row r="4871" spans="25:41" x14ac:dyDescent="0.55000000000000004">
      <c r="Y4871" t="s">
        <v>16883</v>
      </c>
      <c r="Z4871" s="284">
        <v>24097.16</v>
      </c>
      <c r="AB4871" s="276" t="s">
        <v>42574</v>
      </c>
      <c r="AC4871" s="277">
        <v>198262.26</v>
      </c>
      <c r="AE4871" s="246" t="s">
        <v>33442</v>
      </c>
      <c r="AF4871" s="247">
        <v>138905</v>
      </c>
      <c r="AH4871" s="226" t="s">
        <v>42394</v>
      </c>
      <c r="AI4871" s="227">
        <v>6139.22</v>
      </c>
      <c r="AK4871" s="207" t="s">
        <v>19224</v>
      </c>
      <c r="AL4871" s="208">
        <v>942.9</v>
      </c>
      <c r="AM4871" s="93"/>
      <c r="AN4871" s="93"/>
      <c r="AO4871" s="93"/>
    </row>
    <row r="4872" spans="25:41" x14ac:dyDescent="0.55000000000000004">
      <c r="Y4872" t="s">
        <v>16885</v>
      </c>
      <c r="Z4872" s="284">
        <v>11144.5</v>
      </c>
      <c r="AB4872" s="276" t="s">
        <v>52634</v>
      </c>
      <c r="AC4872" s="277">
        <v>5953.57</v>
      </c>
      <c r="AE4872" s="246" t="s">
        <v>47941</v>
      </c>
      <c r="AF4872" s="247">
        <v>147804.59</v>
      </c>
      <c r="AH4872" s="226" t="s">
        <v>13436</v>
      </c>
      <c r="AI4872" s="227">
        <v>708.23</v>
      </c>
      <c r="AK4872" s="207" t="s">
        <v>19225</v>
      </c>
      <c r="AL4872" s="208">
        <v>361.73</v>
      </c>
      <c r="AM4872" s="93"/>
      <c r="AN4872" s="93"/>
      <c r="AO4872" s="93"/>
    </row>
    <row r="4873" spans="25:41" x14ac:dyDescent="0.55000000000000004">
      <c r="Y4873" t="s">
        <v>16887</v>
      </c>
      <c r="Z4873" s="284">
        <v>140040</v>
      </c>
      <c r="AB4873" s="276" t="s">
        <v>57483</v>
      </c>
      <c r="AC4873" s="277">
        <v>355851.37</v>
      </c>
      <c r="AE4873" s="246" t="s">
        <v>63663</v>
      </c>
      <c r="AF4873" s="247">
        <v>1500</v>
      </c>
      <c r="AH4873" s="226" t="s">
        <v>48833</v>
      </c>
      <c r="AI4873" s="227">
        <v>11508.6</v>
      </c>
      <c r="AK4873" s="207" t="s">
        <v>19226</v>
      </c>
      <c r="AL4873" s="208">
        <v>5417</v>
      </c>
      <c r="AM4873" s="93"/>
      <c r="AN4873" s="93"/>
      <c r="AO4873" s="93"/>
    </row>
    <row r="4874" spans="25:41" x14ac:dyDescent="0.55000000000000004">
      <c r="Y4874" t="s">
        <v>43169</v>
      </c>
      <c r="Z4874">
        <v>818.9</v>
      </c>
      <c r="AB4874" s="276" t="s">
        <v>66624</v>
      </c>
      <c r="AC4874" s="277">
        <v>12065.82</v>
      </c>
      <c r="AE4874" s="246" t="s">
        <v>58511</v>
      </c>
      <c r="AF4874" s="247">
        <v>155.76</v>
      </c>
      <c r="AH4874" s="226" t="s">
        <v>46867</v>
      </c>
      <c r="AI4874" s="227">
        <v>85532.7</v>
      </c>
      <c r="AK4874" s="207" t="s">
        <v>19227</v>
      </c>
      <c r="AL4874" s="208">
        <v>1636</v>
      </c>
      <c r="AM4874" s="93"/>
      <c r="AN4874" s="93"/>
      <c r="AO4874" s="93"/>
    </row>
    <row r="4875" spans="25:41" x14ac:dyDescent="0.55000000000000004">
      <c r="Y4875" t="s">
        <v>16889</v>
      </c>
      <c r="Z4875" s="284">
        <v>30451.09</v>
      </c>
      <c r="AB4875" s="276" t="s">
        <v>67786</v>
      </c>
      <c r="AC4875" s="277">
        <v>25480.63</v>
      </c>
      <c r="AE4875" s="246" t="s">
        <v>52272</v>
      </c>
      <c r="AF4875" s="247">
        <v>500</v>
      </c>
      <c r="AH4875" s="226" t="s">
        <v>44753</v>
      </c>
      <c r="AI4875" s="227">
        <v>13000</v>
      </c>
      <c r="AK4875" s="207" t="s">
        <v>19228</v>
      </c>
      <c r="AL4875" s="208">
        <v>2000</v>
      </c>
      <c r="AM4875" s="93"/>
      <c r="AN4875" s="93"/>
      <c r="AO4875" s="93"/>
    </row>
    <row r="4876" spans="25:41" x14ac:dyDescent="0.55000000000000004">
      <c r="Y4876" t="s">
        <v>16890</v>
      </c>
      <c r="Z4876" s="284">
        <v>2052.75</v>
      </c>
      <c r="AB4876" s="276" t="s">
        <v>62651</v>
      </c>
      <c r="AC4876" s="277">
        <v>753006.98</v>
      </c>
      <c r="AE4876" s="246" t="s">
        <v>58512</v>
      </c>
      <c r="AF4876" s="247">
        <v>34500</v>
      </c>
      <c r="AH4876" s="226" t="s">
        <v>44754</v>
      </c>
      <c r="AI4876" s="227">
        <v>7307.3</v>
      </c>
      <c r="AK4876" s="207" t="s">
        <v>19229</v>
      </c>
      <c r="AL4876" s="208">
        <v>1932</v>
      </c>
      <c r="AM4876" s="93"/>
      <c r="AN4876" s="93"/>
      <c r="AO4876" s="93"/>
    </row>
    <row r="4877" spans="25:41" x14ac:dyDescent="0.55000000000000004">
      <c r="Y4877" t="s">
        <v>13180</v>
      </c>
      <c r="Z4877" s="284">
        <v>32449.38</v>
      </c>
      <c r="AB4877" s="276" t="s">
        <v>57484</v>
      </c>
      <c r="AC4877" s="277">
        <v>105855.74</v>
      </c>
      <c r="AE4877" s="246" t="s">
        <v>64214</v>
      </c>
      <c r="AF4877" s="247">
        <v>3900</v>
      </c>
      <c r="AH4877" s="226" t="s">
        <v>48834</v>
      </c>
      <c r="AI4877" s="227">
        <v>31874.99</v>
      </c>
      <c r="AK4877" s="207" t="s">
        <v>19230</v>
      </c>
      <c r="AL4877" s="208">
        <v>641</v>
      </c>
      <c r="AM4877" s="93"/>
      <c r="AN4877" s="93"/>
      <c r="AO4877" s="93"/>
    </row>
    <row r="4878" spans="25:41" x14ac:dyDescent="0.55000000000000004">
      <c r="Y4878" t="s">
        <v>13181</v>
      </c>
      <c r="Z4878" s="284">
        <v>88639.95</v>
      </c>
      <c r="AB4878" s="276" t="s">
        <v>56212</v>
      </c>
      <c r="AC4878" s="277">
        <v>752733.4</v>
      </c>
      <c r="AE4878" s="246" t="s">
        <v>52273</v>
      </c>
      <c r="AF4878" s="247">
        <v>84654.75</v>
      </c>
      <c r="AH4878" s="226" t="s">
        <v>46868</v>
      </c>
      <c r="AI4878" s="227">
        <v>53597.59</v>
      </c>
      <c r="AK4878" s="207" t="s">
        <v>19231</v>
      </c>
      <c r="AL4878" s="208">
        <v>11000</v>
      </c>
      <c r="AM4878" s="93"/>
      <c r="AN4878" s="93"/>
      <c r="AO4878" s="93"/>
    </row>
    <row r="4879" spans="25:41" x14ac:dyDescent="0.55000000000000004">
      <c r="Y4879" t="s">
        <v>16894</v>
      </c>
      <c r="Z4879" s="284">
        <v>22174.83</v>
      </c>
      <c r="AB4879" s="276" t="s">
        <v>70180</v>
      </c>
      <c r="AC4879" s="277">
        <v>80885.58</v>
      </c>
      <c r="AE4879" s="246" t="s">
        <v>19457</v>
      </c>
      <c r="AF4879" s="247">
        <v>90478.49</v>
      </c>
      <c r="AH4879" s="226" t="s">
        <v>46869</v>
      </c>
      <c r="AI4879" s="227">
        <v>59399.4</v>
      </c>
      <c r="AK4879" s="207" t="s">
        <v>19232</v>
      </c>
      <c r="AL4879" s="208">
        <v>4380.79</v>
      </c>
      <c r="AM4879" s="93"/>
      <c r="AN4879" s="93"/>
      <c r="AO4879" s="93"/>
    </row>
    <row r="4880" spans="25:41" x14ac:dyDescent="0.55000000000000004">
      <c r="Y4880" t="s">
        <v>13182</v>
      </c>
      <c r="Z4880" s="284">
        <v>25887.45</v>
      </c>
      <c r="AB4880" s="276" t="s">
        <v>52636</v>
      </c>
      <c r="AC4880" s="277">
        <v>1486872.55</v>
      </c>
      <c r="AE4880" s="246" t="s">
        <v>42400</v>
      </c>
      <c r="AF4880" s="247">
        <v>244413.87</v>
      </c>
      <c r="AH4880" s="226" t="s">
        <v>48835</v>
      </c>
      <c r="AI4880" s="227">
        <v>21453</v>
      </c>
      <c r="AK4880" s="207" t="s">
        <v>19233</v>
      </c>
      <c r="AL4880" s="208">
        <v>1500</v>
      </c>
      <c r="AM4880" s="93"/>
      <c r="AN4880" s="93"/>
      <c r="AO4880" s="93"/>
    </row>
    <row r="4881" spans="25:41" x14ac:dyDescent="0.55000000000000004">
      <c r="Y4881" t="s">
        <v>16895</v>
      </c>
      <c r="Z4881" s="284">
        <v>183495.86</v>
      </c>
      <c r="AB4881" s="276" t="s">
        <v>61208</v>
      </c>
      <c r="AC4881" s="277">
        <v>753728.53</v>
      </c>
      <c r="AE4881" s="246" t="s">
        <v>42401</v>
      </c>
      <c r="AF4881" s="247">
        <v>105730.98</v>
      </c>
      <c r="AH4881" s="226" t="s">
        <v>44755</v>
      </c>
      <c r="AI4881" s="227">
        <v>42000</v>
      </c>
      <c r="AK4881" s="207" t="s">
        <v>19234</v>
      </c>
      <c r="AL4881" s="208">
        <v>26147.26</v>
      </c>
      <c r="AM4881" s="93"/>
      <c r="AN4881" s="93"/>
      <c r="AO4881" s="93"/>
    </row>
    <row r="4882" spans="25:41" x14ac:dyDescent="0.55000000000000004">
      <c r="Y4882" t="s">
        <v>16897</v>
      </c>
      <c r="Z4882" s="284">
        <v>74570.350000000006</v>
      </c>
      <c r="AB4882" s="276" t="s">
        <v>69995</v>
      </c>
      <c r="AC4882" s="277">
        <v>45351.92</v>
      </c>
      <c r="AE4882" s="246" t="s">
        <v>40242</v>
      </c>
      <c r="AF4882" s="247">
        <v>276519.88</v>
      </c>
      <c r="AH4882" s="226" t="s">
        <v>44756</v>
      </c>
      <c r="AI4882" s="227">
        <v>3213</v>
      </c>
      <c r="AK4882" s="207" t="s">
        <v>19235</v>
      </c>
      <c r="AL4882" s="208">
        <v>6109.66</v>
      </c>
      <c r="AM4882" s="93"/>
      <c r="AN4882" s="93"/>
      <c r="AO4882" s="93"/>
    </row>
    <row r="4883" spans="25:41" x14ac:dyDescent="0.55000000000000004">
      <c r="Y4883" t="s">
        <v>16974</v>
      </c>
      <c r="Z4883" s="284">
        <v>26198.39</v>
      </c>
      <c r="AB4883" s="276" t="s">
        <v>60078</v>
      </c>
      <c r="AC4883" s="277">
        <v>235881.5</v>
      </c>
      <c r="AE4883" s="246" t="s">
        <v>58513</v>
      </c>
      <c r="AF4883" s="247">
        <v>81908.100000000006</v>
      </c>
      <c r="AH4883" s="226" t="s">
        <v>44757</v>
      </c>
      <c r="AI4883" s="227">
        <v>45908.26</v>
      </c>
      <c r="AK4883" s="207" t="s">
        <v>19236</v>
      </c>
      <c r="AL4883" s="208">
        <v>12068.29</v>
      </c>
      <c r="AM4883" s="93"/>
      <c r="AN4883" s="93"/>
      <c r="AO4883" s="93"/>
    </row>
    <row r="4884" spans="25:41" x14ac:dyDescent="0.55000000000000004">
      <c r="Y4884" t="s">
        <v>13189</v>
      </c>
      <c r="Z4884">
        <v>125</v>
      </c>
      <c r="AB4884" s="276" t="s">
        <v>67787</v>
      </c>
      <c r="AC4884" s="277">
        <v>1857.46</v>
      </c>
      <c r="AE4884" s="246" t="s">
        <v>19458</v>
      </c>
      <c r="AF4884" s="247">
        <v>335958.26</v>
      </c>
      <c r="AH4884" s="226" t="s">
        <v>44758</v>
      </c>
      <c r="AI4884" s="227">
        <v>4149.74</v>
      </c>
      <c r="AK4884" s="207" t="s">
        <v>19237</v>
      </c>
      <c r="AL4884" s="208">
        <v>1337.34</v>
      </c>
      <c r="AM4884" s="93"/>
      <c r="AN4884" s="93"/>
      <c r="AO4884" s="93"/>
    </row>
    <row r="4885" spans="25:41" x14ac:dyDescent="0.55000000000000004">
      <c r="Y4885" t="s">
        <v>16985</v>
      </c>
      <c r="Z4885" s="284">
        <v>2451</v>
      </c>
      <c r="AB4885" s="276" t="s">
        <v>48013</v>
      </c>
      <c r="AC4885" s="277">
        <v>2501.02</v>
      </c>
      <c r="AE4885" s="246" t="s">
        <v>19459</v>
      </c>
      <c r="AF4885" s="247">
        <v>17758.97</v>
      </c>
      <c r="AH4885" s="226" t="s">
        <v>19283</v>
      </c>
      <c r="AI4885" s="227">
        <v>2800.07</v>
      </c>
      <c r="AK4885" s="207" t="s">
        <v>19238</v>
      </c>
      <c r="AL4885" s="208">
        <v>144.66</v>
      </c>
      <c r="AM4885" s="93"/>
      <c r="AN4885" s="93"/>
      <c r="AO4885" s="93"/>
    </row>
    <row r="4886" spans="25:41" x14ac:dyDescent="0.55000000000000004">
      <c r="Y4886" t="s">
        <v>16987</v>
      </c>
      <c r="Z4886" s="284">
        <v>4000</v>
      </c>
      <c r="AB4886" s="276" t="s">
        <v>50007</v>
      </c>
      <c r="AC4886" s="277">
        <v>833.66</v>
      </c>
      <c r="AE4886" s="246" t="s">
        <v>47942</v>
      </c>
      <c r="AF4886" s="247">
        <v>4556.25</v>
      </c>
      <c r="AH4886" s="226" t="s">
        <v>48836</v>
      </c>
      <c r="AI4886" s="227">
        <v>1669.15</v>
      </c>
      <c r="AK4886" s="207" t="s">
        <v>19239</v>
      </c>
      <c r="AL4886" s="208">
        <v>8642.09</v>
      </c>
      <c r="AM4886" s="93"/>
      <c r="AN4886" s="93"/>
      <c r="AO4886" s="93"/>
    </row>
    <row r="4887" spans="25:41" x14ac:dyDescent="0.55000000000000004">
      <c r="Y4887" t="s">
        <v>60880</v>
      </c>
      <c r="Z4887" s="284">
        <v>3093.01</v>
      </c>
      <c r="AB4887" s="276" t="s">
        <v>45007</v>
      </c>
      <c r="AC4887" s="277">
        <v>1987.39</v>
      </c>
      <c r="AE4887" s="246" t="s">
        <v>48841</v>
      </c>
      <c r="AF4887" s="247">
        <v>-5488.38</v>
      </c>
      <c r="AH4887" s="226" t="s">
        <v>46870</v>
      </c>
      <c r="AI4887" s="227">
        <v>1092.5</v>
      </c>
      <c r="AK4887" s="207" t="s">
        <v>19240</v>
      </c>
      <c r="AL4887" s="208">
        <v>735.49</v>
      </c>
      <c r="AM4887" s="93"/>
      <c r="AN4887" s="93"/>
      <c r="AO4887" s="93"/>
    </row>
    <row r="4888" spans="25:41" x14ac:dyDescent="0.55000000000000004">
      <c r="Y4888" t="s">
        <v>13191</v>
      </c>
      <c r="Z4888" s="284">
        <v>2782.88</v>
      </c>
      <c r="AB4888" s="276" t="s">
        <v>63695</v>
      </c>
      <c r="AC4888" s="277">
        <v>15011.79</v>
      </c>
      <c r="AE4888" s="246" t="s">
        <v>47943</v>
      </c>
      <c r="AF4888" s="247">
        <v>115422.61</v>
      </c>
      <c r="AH4888" s="226" t="s">
        <v>33439</v>
      </c>
      <c r="AI4888" s="227">
        <v>35208.339999999997</v>
      </c>
      <c r="AK4888" s="207" t="s">
        <v>19241</v>
      </c>
      <c r="AL4888" s="208">
        <v>288.42</v>
      </c>
      <c r="AM4888" s="93"/>
      <c r="AN4888" s="93"/>
      <c r="AO4888" s="93"/>
    </row>
    <row r="4889" spans="25:41" x14ac:dyDescent="0.55000000000000004">
      <c r="Y4889" t="s">
        <v>16991</v>
      </c>
      <c r="Z4889" s="284">
        <v>8322.92</v>
      </c>
      <c r="AB4889" s="276" t="s">
        <v>63696</v>
      </c>
      <c r="AC4889" s="277">
        <v>1148.42</v>
      </c>
      <c r="AE4889" s="246" t="s">
        <v>64215</v>
      </c>
      <c r="AF4889" s="247">
        <v>-3744.26</v>
      </c>
      <c r="AH4889" s="226" t="s">
        <v>36228</v>
      </c>
      <c r="AI4889" s="227">
        <v>30677.08</v>
      </c>
      <c r="AK4889" s="207" t="s">
        <v>19242</v>
      </c>
      <c r="AL4889" s="208">
        <v>207.17</v>
      </c>
      <c r="AM4889" s="93"/>
      <c r="AN4889" s="93"/>
      <c r="AO4889" s="93"/>
    </row>
    <row r="4890" spans="25:41" x14ac:dyDescent="0.55000000000000004">
      <c r="Y4890" t="s">
        <v>13192</v>
      </c>
      <c r="Z4890">
        <v>9.4499999999999993</v>
      </c>
      <c r="AB4890" s="276" t="s">
        <v>63697</v>
      </c>
      <c r="AC4890" s="277">
        <v>3755.95</v>
      </c>
      <c r="AE4890" s="246" t="s">
        <v>40244</v>
      </c>
      <c r="AF4890" s="247">
        <v>1493380.08</v>
      </c>
      <c r="AH4890" s="226" t="s">
        <v>42395</v>
      </c>
      <c r="AI4890" s="227">
        <v>30000</v>
      </c>
      <c r="AK4890" s="207" t="s">
        <v>19243</v>
      </c>
      <c r="AL4890" s="208">
        <v>625.95000000000005</v>
      </c>
      <c r="AM4890" s="93"/>
      <c r="AN4890" s="93"/>
      <c r="AO4890" s="93"/>
    </row>
    <row r="4891" spans="25:41" x14ac:dyDescent="0.55000000000000004">
      <c r="Y4891" t="s">
        <v>34671</v>
      </c>
      <c r="Z4891" s="284">
        <v>9319.2800000000007</v>
      </c>
      <c r="AB4891" s="276" t="s">
        <v>58265</v>
      </c>
      <c r="AC4891" s="277">
        <v>4909.1400000000003</v>
      </c>
      <c r="AE4891" s="246" t="s">
        <v>52275</v>
      </c>
      <c r="AF4891" s="247">
        <v>14850</v>
      </c>
      <c r="AH4891" s="226" t="s">
        <v>33440</v>
      </c>
      <c r="AI4891" s="227">
        <v>5475.26</v>
      </c>
      <c r="AK4891" s="207" t="s">
        <v>19244</v>
      </c>
      <c r="AL4891" s="208">
        <v>251.7</v>
      </c>
      <c r="AM4891" s="93"/>
      <c r="AN4891" s="93"/>
      <c r="AO4891" s="93"/>
    </row>
    <row r="4892" spans="25:41" x14ac:dyDescent="0.55000000000000004">
      <c r="Y4892" t="s">
        <v>56769</v>
      </c>
      <c r="Z4892">
        <v>17.13</v>
      </c>
      <c r="AB4892" s="276" t="s">
        <v>67788</v>
      </c>
      <c r="AC4892" s="277">
        <v>1412.7</v>
      </c>
      <c r="AE4892" s="246" t="s">
        <v>55091</v>
      </c>
      <c r="AF4892" s="247">
        <v>840</v>
      </c>
      <c r="AH4892" s="226" t="s">
        <v>36229</v>
      </c>
      <c r="AI4892" s="227">
        <v>11719.75</v>
      </c>
      <c r="AK4892" s="207" t="s">
        <v>19245</v>
      </c>
      <c r="AL4892" s="208">
        <v>1565.88</v>
      </c>
      <c r="AM4892" s="93"/>
      <c r="AN4892" s="93"/>
      <c r="AO4892" s="93"/>
    </row>
    <row r="4893" spans="25:41" x14ac:dyDescent="0.55000000000000004">
      <c r="Y4893" t="s">
        <v>16996</v>
      </c>
      <c r="Z4893" s="284">
        <v>15123.71</v>
      </c>
      <c r="AB4893" s="276" t="s">
        <v>58266</v>
      </c>
      <c r="AC4893" s="277">
        <v>10933.91</v>
      </c>
      <c r="AE4893" s="246" t="s">
        <v>52276</v>
      </c>
      <c r="AF4893" s="247">
        <v>61740</v>
      </c>
      <c r="AH4893" s="226" t="s">
        <v>40238</v>
      </c>
      <c r="AI4893" s="227">
        <v>2755</v>
      </c>
      <c r="AK4893" s="207" t="s">
        <v>19246</v>
      </c>
      <c r="AL4893" s="208">
        <v>57.66</v>
      </c>
      <c r="AM4893" s="93"/>
      <c r="AN4893" s="93"/>
      <c r="AO4893" s="93"/>
    </row>
    <row r="4894" spans="25:41" x14ac:dyDescent="0.55000000000000004">
      <c r="Y4894" t="s">
        <v>13193</v>
      </c>
      <c r="Z4894" s="284">
        <v>60940.83</v>
      </c>
      <c r="AB4894" s="276" t="s">
        <v>50008</v>
      </c>
      <c r="AC4894" s="277">
        <v>5556.22</v>
      </c>
      <c r="AE4894" s="246" t="s">
        <v>52277</v>
      </c>
      <c r="AF4894" s="247">
        <v>4787.3500000000004</v>
      </c>
      <c r="AH4894" s="226" t="s">
        <v>44759</v>
      </c>
      <c r="AI4894" s="227">
        <v>17856</v>
      </c>
      <c r="AK4894" s="207" t="s">
        <v>19247</v>
      </c>
      <c r="AL4894" s="208">
        <v>5475.75</v>
      </c>
      <c r="AM4894" s="93"/>
      <c r="AN4894" s="93"/>
      <c r="AO4894" s="93"/>
    </row>
    <row r="4895" spans="25:41" x14ac:dyDescent="0.55000000000000004">
      <c r="Y4895" t="s">
        <v>17000</v>
      </c>
      <c r="Z4895" s="284">
        <v>10869.54</v>
      </c>
      <c r="AB4895" s="276" t="s">
        <v>46988</v>
      </c>
      <c r="AC4895" s="277">
        <v>5122.55</v>
      </c>
      <c r="AE4895" s="246" t="s">
        <v>52278</v>
      </c>
      <c r="AF4895" s="247">
        <v>14714.7</v>
      </c>
      <c r="AH4895" s="226" t="s">
        <v>44760</v>
      </c>
      <c r="AI4895" s="227">
        <v>1530</v>
      </c>
      <c r="AK4895" s="207" t="s">
        <v>19248</v>
      </c>
      <c r="AL4895" s="208">
        <v>11662.09</v>
      </c>
      <c r="AM4895" s="93"/>
      <c r="AN4895" s="93"/>
      <c r="AO4895" s="93"/>
    </row>
    <row r="4896" spans="25:41" x14ac:dyDescent="0.55000000000000004">
      <c r="Y4896" t="s">
        <v>17001</v>
      </c>
      <c r="Z4896" s="284">
        <v>79355.570000000007</v>
      </c>
      <c r="AB4896" s="276" t="s">
        <v>48930</v>
      </c>
      <c r="AC4896" s="277">
        <v>2230.79</v>
      </c>
      <c r="AE4896" s="246" t="s">
        <v>64216</v>
      </c>
      <c r="AF4896" s="247">
        <v>11844</v>
      </c>
      <c r="AH4896" s="226" t="s">
        <v>44761</v>
      </c>
      <c r="AI4896" s="227">
        <v>66500</v>
      </c>
      <c r="AK4896" s="207" t="s">
        <v>19249</v>
      </c>
      <c r="AL4896" s="208">
        <v>207.17</v>
      </c>
      <c r="AM4896" s="93"/>
      <c r="AN4896" s="93"/>
      <c r="AO4896" s="93"/>
    </row>
    <row r="4897" spans="25:41" x14ac:dyDescent="0.55000000000000004">
      <c r="Y4897" t="s">
        <v>54249</v>
      </c>
      <c r="Z4897" s="284">
        <v>-84438.61</v>
      </c>
      <c r="AB4897" s="276" t="s">
        <v>70581</v>
      </c>
      <c r="AC4897" s="277">
        <v>795.6</v>
      </c>
      <c r="AE4897" s="246" t="s">
        <v>64217</v>
      </c>
      <c r="AF4897" s="247">
        <v>-131.77000000000001</v>
      </c>
      <c r="AH4897" s="226" t="s">
        <v>44762</v>
      </c>
      <c r="AI4897" s="227">
        <v>5088</v>
      </c>
      <c r="AK4897" s="207" t="s">
        <v>19250</v>
      </c>
      <c r="AL4897" s="208">
        <v>1337.34</v>
      </c>
      <c r="AM4897" s="93"/>
      <c r="AN4897" s="93"/>
      <c r="AO4897" s="93"/>
    </row>
    <row r="4898" spans="25:41" x14ac:dyDescent="0.55000000000000004">
      <c r="Y4898" t="s">
        <v>69225</v>
      </c>
      <c r="Z4898" s="284">
        <v>52221.120000000003</v>
      </c>
      <c r="AB4898" s="276" t="s">
        <v>70582</v>
      </c>
      <c r="AC4898" s="277">
        <v>60.87</v>
      </c>
      <c r="AE4898" s="246" t="s">
        <v>52280</v>
      </c>
      <c r="AF4898" s="247">
        <v>21360</v>
      </c>
      <c r="AH4898" s="226" t="s">
        <v>48837</v>
      </c>
      <c r="AI4898" s="227">
        <v>1750</v>
      </c>
      <c r="AK4898" s="207" t="s">
        <v>19251</v>
      </c>
      <c r="AL4898" s="208">
        <v>12325.45</v>
      </c>
      <c r="AM4898" s="93"/>
      <c r="AN4898" s="93"/>
      <c r="AO4898" s="93"/>
    </row>
    <row r="4899" spans="25:41" x14ac:dyDescent="0.55000000000000004">
      <c r="Y4899" t="s">
        <v>69226</v>
      </c>
      <c r="Z4899" s="284">
        <v>29993.61</v>
      </c>
      <c r="AB4899" s="276" t="s">
        <v>70583</v>
      </c>
      <c r="AC4899" s="277">
        <v>199.06</v>
      </c>
      <c r="AE4899" s="246" t="s">
        <v>52281</v>
      </c>
      <c r="AF4899" s="247">
        <v>1634.04</v>
      </c>
      <c r="AH4899" s="226" t="s">
        <v>49857</v>
      </c>
      <c r="AI4899" s="227">
        <v>9666</v>
      </c>
      <c r="AK4899" s="207" t="s">
        <v>19252</v>
      </c>
      <c r="AL4899" s="208">
        <v>3091.16</v>
      </c>
      <c r="AM4899" s="93"/>
      <c r="AN4899" s="93"/>
      <c r="AO4899" s="93"/>
    </row>
    <row r="4900" spans="25:41" x14ac:dyDescent="0.55000000000000004">
      <c r="Y4900" t="s">
        <v>17060</v>
      </c>
      <c r="Z4900" s="284">
        <v>107698.55</v>
      </c>
      <c r="AB4900" s="276" t="s">
        <v>70584</v>
      </c>
      <c r="AC4900" s="277">
        <v>25740.06</v>
      </c>
      <c r="AE4900" s="246" t="s">
        <v>52282</v>
      </c>
      <c r="AF4900" s="247">
        <v>4821.6000000000004</v>
      </c>
      <c r="AH4900" s="226" t="s">
        <v>49858</v>
      </c>
      <c r="AI4900" s="227">
        <v>4373</v>
      </c>
      <c r="AK4900" s="207" t="s">
        <v>19253</v>
      </c>
      <c r="AL4900" s="208">
        <v>607.66</v>
      </c>
      <c r="AM4900" s="93"/>
      <c r="AN4900" s="93"/>
      <c r="AO4900" s="93"/>
    </row>
    <row r="4901" spans="25:41" x14ac:dyDescent="0.55000000000000004">
      <c r="Y4901" t="s">
        <v>56770</v>
      </c>
      <c r="Z4901" s="284">
        <v>2007.59</v>
      </c>
      <c r="AB4901" s="276" t="s">
        <v>67789</v>
      </c>
      <c r="AC4901" s="277">
        <v>181.4</v>
      </c>
      <c r="AE4901" s="246" t="s">
        <v>64218</v>
      </c>
      <c r="AF4901" s="247">
        <v>3115.97</v>
      </c>
      <c r="AH4901" s="226" t="s">
        <v>47936</v>
      </c>
      <c r="AI4901" s="227">
        <v>1341</v>
      </c>
      <c r="AK4901" s="207" t="s">
        <v>19254</v>
      </c>
      <c r="AL4901" s="208">
        <v>1859.22</v>
      </c>
      <c r="AM4901" s="93"/>
      <c r="AN4901" s="93"/>
      <c r="AO4901" s="93"/>
    </row>
    <row r="4902" spans="25:41" x14ac:dyDescent="0.55000000000000004">
      <c r="Y4902" t="s">
        <v>17061</v>
      </c>
      <c r="Z4902" s="284">
        <v>12680.18</v>
      </c>
      <c r="AB4902" s="276" t="s">
        <v>69996</v>
      </c>
      <c r="AC4902" s="277">
        <v>15870</v>
      </c>
      <c r="AE4902" s="246" t="s">
        <v>64219</v>
      </c>
      <c r="AF4902" s="247">
        <v>30147</v>
      </c>
      <c r="AH4902" s="226" t="s">
        <v>44763</v>
      </c>
      <c r="AI4902" s="227">
        <v>24936</v>
      </c>
      <c r="AK4902" s="207" t="s">
        <v>19255</v>
      </c>
      <c r="AL4902" s="208">
        <v>57.66</v>
      </c>
      <c r="AM4902" s="93"/>
      <c r="AN4902" s="93"/>
      <c r="AO4902" s="93"/>
    </row>
    <row r="4903" spans="25:41" x14ac:dyDescent="0.55000000000000004">
      <c r="Y4903" t="s">
        <v>17062</v>
      </c>
      <c r="Z4903" s="284">
        <v>44716</v>
      </c>
      <c r="AB4903" s="276" t="s">
        <v>67790</v>
      </c>
      <c r="AC4903" s="277">
        <v>2327.5</v>
      </c>
      <c r="AE4903" s="246" t="s">
        <v>34960</v>
      </c>
      <c r="AF4903" s="247">
        <v>130907.78</v>
      </c>
      <c r="AH4903" s="226" t="s">
        <v>44764</v>
      </c>
      <c r="AI4903" s="227">
        <v>1989</v>
      </c>
      <c r="AK4903" s="207" t="s">
        <v>19256</v>
      </c>
      <c r="AL4903" s="208">
        <v>11000</v>
      </c>
      <c r="AM4903" s="93"/>
      <c r="AN4903" s="93"/>
      <c r="AO4903" s="93"/>
    </row>
    <row r="4904" spans="25:41" x14ac:dyDescent="0.55000000000000004">
      <c r="Y4904" t="s">
        <v>17063</v>
      </c>
      <c r="Z4904">
        <v>237.08</v>
      </c>
      <c r="AB4904" s="276" t="s">
        <v>67791</v>
      </c>
      <c r="AC4904" s="277">
        <v>1406.06</v>
      </c>
      <c r="AE4904" s="246" t="s">
        <v>56040</v>
      </c>
      <c r="AF4904" s="247">
        <v>5339.92</v>
      </c>
      <c r="AH4904" s="226" t="s">
        <v>44765</v>
      </c>
      <c r="AI4904" s="227">
        <v>151861.26999999999</v>
      </c>
      <c r="AK4904" s="207" t="s">
        <v>19257</v>
      </c>
      <c r="AL4904" s="208">
        <v>6880.79</v>
      </c>
      <c r="AM4904" s="93"/>
      <c r="AN4904" s="93"/>
      <c r="AO4904" s="93"/>
    </row>
    <row r="4905" spans="25:41" x14ac:dyDescent="0.55000000000000004">
      <c r="Y4905" t="s">
        <v>17064</v>
      </c>
      <c r="Z4905" s="284">
        <v>23176.55</v>
      </c>
      <c r="AB4905" s="276" t="s">
        <v>67792</v>
      </c>
      <c r="AC4905" s="277">
        <v>4223.09</v>
      </c>
      <c r="AE4905" s="246" t="s">
        <v>64220</v>
      </c>
      <c r="AF4905" s="247">
        <v>3613.32</v>
      </c>
      <c r="AH4905" s="226" t="s">
        <v>44766</v>
      </c>
      <c r="AI4905" s="227">
        <v>11982.73</v>
      </c>
      <c r="AK4905" s="207" t="s">
        <v>19258</v>
      </c>
      <c r="AL4905" s="208">
        <v>1500</v>
      </c>
      <c r="AM4905" s="93"/>
      <c r="AN4905" s="93"/>
      <c r="AO4905" s="93"/>
    </row>
    <row r="4906" spans="25:41" x14ac:dyDescent="0.55000000000000004">
      <c r="Y4906" t="s">
        <v>17066</v>
      </c>
      <c r="Z4906" s="284">
        <v>4240.21</v>
      </c>
      <c r="AB4906" s="276" t="s">
        <v>66625</v>
      </c>
      <c r="AC4906" s="277">
        <v>44800</v>
      </c>
      <c r="AE4906" s="246" t="s">
        <v>36236</v>
      </c>
      <c r="AF4906" s="247">
        <v>124878.5</v>
      </c>
      <c r="AH4906" s="226" t="s">
        <v>49859</v>
      </c>
      <c r="AI4906" s="227">
        <v>17649.72</v>
      </c>
      <c r="AK4906" s="207" t="s">
        <v>19259</v>
      </c>
      <c r="AL4906" s="208">
        <v>30070.95</v>
      </c>
      <c r="AM4906" s="93"/>
      <c r="AN4906" s="93"/>
      <c r="AO4906" s="93"/>
    </row>
    <row r="4907" spans="25:41" x14ac:dyDescent="0.55000000000000004">
      <c r="Y4907" t="s">
        <v>69227</v>
      </c>
      <c r="Z4907" s="284">
        <v>32286</v>
      </c>
      <c r="AB4907" s="276" t="s">
        <v>67793</v>
      </c>
      <c r="AC4907" s="277">
        <v>18871.810000000001</v>
      </c>
      <c r="AE4907" s="246" t="s">
        <v>60359</v>
      </c>
      <c r="AF4907" s="247">
        <v>18236.71</v>
      </c>
      <c r="AH4907" s="226" t="s">
        <v>49860</v>
      </c>
      <c r="AI4907" s="227">
        <v>1350.18</v>
      </c>
      <c r="AK4907" s="207" t="s">
        <v>19260</v>
      </c>
      <c r="AL4907" s="208">
        <v>18457.18</v>
      </c>
      <c r="AM4907" s="93"/>
      <c r="AN4907" s="93"/>
      <c r="AO4907" s="93"/>
    </row>
    <row r="4908" spans="25:41" x14ac:dyDescent="0.55000000000000004">
      <c r="Y4908" t="s">
        <v>71847</v>
      </c>
      <c r="Z4908" s="284">
        <v>8250</v>
      </c>
      <c r="AB4908" s="276" t="s">
        <v>69875</v>
      </c>
      <c r="AC4908" s="277">
        <v>132.34</v>
      </c>
      <c r="AE4908" s="246" t="s">
        <v>63664</v>
      </c>
      <c r="AF4908" s="247">
        <v>545.66</v>
      </c>
      <c r="AH4908" s="226" t="s">
        <v>49861</v>
      </c>
      <c r="AI4908" s="227">
        <v>1570</v>
      </c>
      <c r="AK4908" s="207" t="s">
        <v>19261</v>
      </c>
      <c r="AL4908" s="208">
        <v>361.73</v>
      </c>
      <c r="AM4908" s="93"/>
      <c r="AN4908" s="93"/>
      <c r="AO4908" s="93"/>
    </row>
    <row r="4909" spans="25:41" x14ac:dyDescent="0.55000000000000004">
      <c r="Y4909" t="s">
        <v>45983</v>
      </c>
      <c r="Z4909">
        <v>190.7</v>
      </c>
      <c r="AB4909" s="276" t="s">
        <v>67794</v>
      </c>
      <c r="AC4909" s="277">
        <v>7039.22</v>
      </c>
      <c r="AE4909" s="246" t="s">
        <v>64221</v>
      </c>
      <c r="AF4909" s="247">
        <v>68100</v>
      </c>
      <c r="AH4909" s="226" t="s">
        <v>49862</v>
      </c>
      <c r="AI4909" s="227">
        <v>1795</v>
      </c>
      <c r="AK4909" s="207" t="s">
        <v>13433</v>
      </c>
      <c r="AL4909" s="208">
        <v>23382.29</v>
      </c>
      <c r="AM4909" s="93"/>
      <c r="AN4909" s="93"/>
      <c r="AO4909" s="93"/>
    </row>
    <row r="4910" spans="25:41" x14ac:dyDescent="0.55000000000000004">
      <c r="Y4910" t="s">
        <v>13201</v>
      </c>
      <c r="Z4910">
        <v>474</v>
      </c>
      <c r="AB4910" s="276" t="s">
        <v>67795</v>
      </c>
      <c r="AC4910" s="277">
        <v>61608.58</v>
      </c>
      <c r="AE4910" s="246" t="s">
        <v>39103</v>
      </c>
      <c r="AF4910" s="247">
        <v>13622.78</v>
      </c>
      <c r="AH4910" s="226" t="s">
        <v>49863</v>
      </c>
      <c r="AI4910" s="227">
        <v>7788.1</v>
      </c>
      <c r="AK4910" s="207" t="s">
        <v>19262</v>
      </c>
      <c r="AL4910" s="208">
        <v>11230</v>
      </c>
      <c r="AM4910" s="93"/>
      <c r="AN4910" s="93"/>
      <c r="AO4910" s="93"/>
    </row>
    <row r="4911" spans="25:41" x14ac:dyDescent="0.55000000000000004">
      <c r="Y4911" t="s">
        <v>69228</v>
      </c>
      <c r="Z4911" s="284">
        <v>63106.39</v>
      </c>
      <c r="AB4911" s="276" t="s">
        <v>58267</v>
      </c>
      <c r="AC4911" s="277">
        <v>24845</v>
      </c>
      <c r="AE4911" s="246" t="s">
        <v>34961</v>
      </c>
      <c r="AF4911" s="247">
        <v>46739.14</v>
      </c>
      <c r="AH4911" s="226" t="s">
        <v>49864</v>
      </c>
      <c r="AI4911" s="227">
        <v>1118.31</v>
      </c>
      <c r="AK4911" s="207" t="s">
        <v>19263</v>
      </c>
      <c r="AL4911" s="208">
        <v>4607</v>
      </c>
      <c r="AM4911" s="93"/>
      <c r="AN4911" s="93"/>
      <c r="AO4911" s="93"/>
    </row>
    <row r="4912" spans="25:41" x14ac:dyDescent="0.55000000000000004">
      <c r="Y4912" t="s">
        <v>40727</v>
      </c>
      <c r="Z4912" s="284">
        <v>3300</v>
      </c>
      <c r="AB4912" s="276" t="s">
        <v>70585</v>
      </c>
      <c r="AC4912" s="277">
        <v>8550</v>
      </c>
      <c r="AE4912" s="246" t="s">
        <v>36238</v>
      </c>
      <c r="AF4912" s="247">
        <v>13896.5</v>
      </c>
      <c r="AH4912" s="226" t="s">
        <v>52250</v>
      </c>
      <c r="AI4912" s="227">
        <v>3336</v>
      </c>
      <c r="AK4912" s="207" t="s">
        <v>19264</v>
      </c>
      <c r="AL4912" s="208">
        <v>5780</v>
      </c>
      <c r="AM4912" s="93"/>
      <c r="AN4912" s="93"/>
      <c r="AO4912" s="93"/>
    </row>
    <row r="4913" spans="25:41" x14ac:dyDescent="0.55000000000000004">
      <c r="Y4913" t="s">
        <v>62346</v>
      </c>
      <c r="Z4913" s="284">
        <v>16843.740000000002</v>
      </c>
      <c r="AB4913" s="276" t="s">
        <v>69997</v>
      </c>
      <c r="AC4913" s="277">
        <v>2250</v>
      </c>
      <c r="AE4913" s="246" t="s">
        <v>57397</v>
      </c>
      <c r="AF4913" s="247">
        <v>800</v>
      </c>
      <c r="AH4913" s="226" t="s">
        <v>52251</v>
      </c>
      <c r="AI4913" s="227">
        <v>2479</v>
      </c>
      <c r="AK4913" s="207" t="s">
        <v>19265</v>
      </c>
      <c r="AL4913" s="208">
        <v>1841</v>
      </c>
      <c r="AM4913" s="93"/>
      <c r="AN4913" s="93"/>
      <c r="AO4913" s="93"/>
    </row>
    <row r="4914" spans="25:41" x14ac:dyDescent="0.55000000000000004">
      <c r="Y4914" t="s">
        <v>71848</v>
      </c>
      <c r="Z4914" s="284">
        <v>7000</v>
      </c>
      <c r="AB4914" s="276" t="s">
        <v>69998</v>
      </c>
      <c r="AC4914" s="277">
        <v>172.13</v>
      </c>
      <c r="AE4914" s="246" t="s">
        <v>36240</v>
      </c>
      <c r="AF4914" s="247">
        <v>173810.8</v>
      </c>
      <c r="AH4914" s="226" t="s">
        <v>49865</v>
      </c>
      <c r="AI4914" s="227">
        <v>950</v>
      </c>
      <c r="AK4914" s="207" t="s">
        <v>19266</v>
      </c>
      <c r="AL4914" s="208">
        <v>6566</v>
      </c>
      <c r="AM4914" s="93"/>
      <c r="AN4914" s="93"/>
      <c r="AO4914" s="93"/>
    </row>
    <row r="4915" spans="25:41" x14ac:dyDescent="0.55000000000000004">
      <c r="Y4915" t="s">
        <v>17071</v>
      </c>
      <c r="Z4915">
        <v>33.159999999999997</v>
      </c>
      <c r="AB4915" s="276" t="s">
        <v>69999</v>
      </c>
      <c r="AC4915" s="277">
        <v>562.95000000000005</v>
      </c>
      <c r="AE4915" s="246" t="s">
        <v>60360</v>
      </c>
      <c r="AF4915" s="247">
        <v>43.9</v>
      </c>
      <c r="AH4915" s="226" t="s">
        <v>47937</v>
      </c>
      <c r="AI4915" s="227">
        <v>2276</v>
      </c>
      <c r="AK4915" s="207" t="s">
        <v>19267</v>
      </c>
      <c r="AL4915" s="208">
        <v>7380</v>
      </c>
      <c r="AM4915" s="93"/>
      <c r="AN4915" s="93"/>
      <c r="AO4915" s="93"/>
    </row>
    <row r="4916" spans="25:41" x14ac:dyDescent="0.55000000000000004">
      <c r="Y4916" t="s">
        <v>56771</v>
      </c>
      <c r="Z4916">
        <v>149.08000000000001</v>
      </c>
      <c r="AB4916" s="276" t="s">
        <v>66626</v>
      </c>
      <c r="AC4916" s="277">
        <v>3303.7</v>
      </c>
      <c r="AE4916" s="246" t="s">
        <v>34962</v>
      </c>
      <c r="AF4916" s="247">
        <v>45142.23</v>
      </c>
      <c r="AH4916" s="226" t="s">
        <v>49866</v>
      </c>
      <c r="AI4916" s="227">
        <v>16788.66</v>
      </c>
      <c r="AK4916" s="207" t="s">
        <v>19268</v>
      </c>
      <c r="AL4916" s="208">
        <v>10901</v>
      </c>
      <c r="AM4916" s="93"/>
      <c r="AN4916" s="93"/>
      <c r="AO4916" s="93"/>
    </row>
    <row r="4917" spans="25:41" x14ac:dyDescent="0.55000000000000004">
      <c r="Y4917" t="s">
        <v>13203</v>
      </c>
      <c r="Z4917" s="284">
        <v>30256.29</v>
      </c>
      <c r="AB4917" s="276" t="s">
        <v>69739</v>
      </c>
      <c r="AC4917" s="277">
        <v>8420</v>
      </c>
      <c r="AE4917" s="246" t="s">
        <v>34963</v>
      </c>
      <c r="AF4917" s="247">
        <v>94707.89</v>
      </c>
      <c r="AH4917" s="226" t="s">
        <v>49867</v>
      </c>
      <c r="AI4917" s="227">
        <v>1284.3399999999999</v>
      </c>
      <c r="AK4917" s="207" t="s">
        <v>19269</v>
      </c>
      <c r="AL4917" s="208">
        <v>4021</v>
      </c>
      <c r="AM4917" s="93"/>
      <c r="AN4917" s="93"/>
      <c r="AO4917" s="93"/>
    </row>
    <row r="4918" spans="25:41" x14ac:dyDescent="0.55000000000000004">
      <c r="Y4918" t="s">
        <v>13204</v>
      </c>
      <c r="Z4918" s="284">
        <v>95740.71</v>
      </c>
      <c r="AB4918" s="276" t="s">
        <v>70586</v>
      </c>
      <c r="AC4918" s="277">
        <v>536.16</v>
      </c>
      <c r="AE4918" s="246" t="s">
        <v>34964</v>
      </c>
      <c r="AF4918" s="247">
        <v>23456.6</v>
      </c>
      <c r="AH4918" s="226" t="s">
        <v>52252</v>
      </c>
      <c r="AI4918" s="227">
        <v>7278.03</v>
      </c>
      <c r="AK4918" s="207" t="s">
        <v>19270</v>
      </c>
      <c r="AL4918" s="208">
        <v>7263</v>
      </c>
      <c r="AM4918" s="93"/>
      <c r="AN4918" s="93"/>
      <c r="AO4918" s="93"/>
    </row>
    <row r="4919" spans="25:41" x14ac:dyDescent="0.55000000000000004">
      <c r="Y4919" t="s">
        <v>13205</v>
      </c>
      <c r="Z4919" s="284">
        <v>56220.71</v>
      </c>
      <c r="AB4919" s="276" t="s">
        <v>66627</v>
      </c>
      <c r="AC4919" s="277">
        <v>3796.86</v>
      </c>
      <c r="AE4919" s="246" t="s">
        <v>40245</v>
      </c>
      <c r="AF4919" s="247">
        <v>114190.3</v>
      </c>
      <c r="AH4919" s="226" t="s">
        <v>52253</v>
      </c>
      <c r="AI4919" s="227">
        <v>528.6</v>
      </c>
      <c r="AK4919" s="207" t="s">
        <v>19271</v>
      </c>
      <c r="AL4919" s="208">
        <v>7380</v>
      </c>
      <c r="AM4919" s="93"/>
      <c r="AN4919" s="93"/>
      <c r="AO4919" s="93"/>
    </row>
    <row r="4920" spans="25:41" x14ac:dyDescent="0.55000000000000004">
      <c r="Y4920" t="s">
        <v>17072</v>
      </c>
      <c r="Z4920" s="284">
        <v>12266.25</v>
      </c>
      <c r="AB4920" s="276" t="s">
        <v>69876</v>
      </c>
      <c r="AC4920" s="277">
        <v>11384.86</v>
      </c>
      <c r="AE4920" s="246" t="s">
        <v>46873</v>
      </c>
      <c r="AF4920" s="247">
        <v>29900</v>
      </c>
      <c r="AH4920" s="226" t="s">
        <v>49868</v>
      </c>
      <c r="AI4920" s="227">
        <v>13662.5</v>
      </c>
      <c r="AK4920" s="207" t="s">
        <v>19272</v>
      </c>
      <c r="AL4920" s="208">
        <v>7263</v>
      </c>
      <c r="AM4920" s="93"/>
      <c r="AN4920" s="93"/>
      <c r="AO4920" s="93"/>
    </row>
    <row r="4921" spans="25:41" x14ac:dyDescent="0.55000000000000004">
      <c r="Y4921" t="s">
        <v>47451</v>
      </c>
      <c r="Z4921" s="284">
        <v>87765.03</v>
      </c>
      <c r="AB4921" s="276" t="s">
        <v>66628</v>
      </c>
      <c r="AC4921" s="277">
        <v>2564.8000000000002</v>
      </c>
      <c r="AE4921" s="246" t="s">
        <v>60361</v>
      </c>
      <c r="AF4921" s="247">
        <v>45.5</v>
      </c>
      <c r="AH4921" s="226" t="s">
        <v>44767</v>
      </c>
      <c r="AI4921" s="227">
        <v>51000</v>
      </c>
      <c r="AK4921" s="207" t="s">
        <v>19273</v>
      </c>
      <c r="AL4921" s="208">
        <v>10587</v>
      </c>
      <c r="AM4921" s="93"/>
      <c r="AN4921" s="93"/>
      <c r="AO4921" s="93"/>
    </row>
    <row r="4922" spans="25:41" x14ac:dyDescent="0.55000000000000004">
      <c r="Y4922" t="s">
        <v>38930</v>
      </c>
      <c r="Z4922">
        <v>219.5</v>
      </c>
      <c r="AB4922" s="276" t="s">
        <v>70587</v>
      </c>
      <c r="AC4922" s="277">
        <v>1500</v>
      </c>
      <c r="AE4922" s="246" t="s">
        <v>19460</v>
      </c>
      <c r="AF4922" s="247">
        <v>358444.89</v>
      </c>
      <c r="AH4922" s="226" t="s">
        <v>44768</v>
      </c>
      <c r="AI4922" s="227">
        <v>3765.67</v>
      </c>
      <c r="AK4922" s="207" t="s">
        <v>19274</v>
      </c>
      <c r="AL4922" s="208">
        <v>10901</v>
      </c>
      <c r="AM4922" s="93"/>
      <c r="AN4922" s="93"/>
      <c r="AO4922" s="93"/>
    </row>
    <row r="4923" spans="25:41" x14ac:dyDescent="0.55000000000000004">
      <c r="Y4923" t="s">
        <v>69229</v>
      </c>
      <c r="Z4923" s="284">
        <v>18382</v>
      </c>
      <c r="AB4923" s="276" t="s">
        <v>59634</v>
      </c>
      <c r="AC4923" s="277">
        <v>114.75</v>
      </c>
      <c r="AE4923" s="246" t="s">
        <v>39105</v>
      </c>
      <c r="AF4923" s="247">
        <v>467713.55</v>
      </c>
      <c r="AH4923" s="226" t="s">
        <v>44769</v>
      </c>
      <c r="AI4923" s="227">
        <v>62230.12</v>
      </c>
      <c r="AK4923" s="207" t="s">
        <v>13438</v>
      </c>
      <c r="AL4923" s="208">
        <v>1841</v>
      </c>
      <c r="AM4923" s="93"/>
      <c r="AN4923" s="93"/>
      <c r="AO4923" s="93"/>
    </row>
    <row r="4924" spans="25:41" x14ac:dyDescent="0.55000000000000004">
      <c r="Y4924" t="s">
        <v>17074</v>
      </c>
      <c r="Z4924" s="284">
        <v>59862.400000000001</v>
      </c>
      <c r="AB4924" s="276" t="s">
        <v>70588</v>
      </c>
      <c r="AC4924" s="277">
        <v>375.3</v>
      </c>
      <c r="AE4924" s="246" t="s">
        <v>19461</v>
      </c>
      <c r="AF4924" s="247">
        <v>199138.97</v>
      </c>
      <c r="AH4924" s="226" t="s">
        <v>44770</v>
      </c>
      <c r="AI4924" s="227">
        <v>5000.88</v>
      </c>
      <c r="AK4924" s="207" t="s">
        <v>13439</v>
      </c>
      <c r="AL4924" s="208">
        <v>21617</v>
      </c>
      <c r="AM4924" s="93"/>
      <c r="AN4924" s="93"/>
      <c r="AO4924" s="93"/>
    </row>
    <row r="4925" spans="25:41" x14ac:dyDescent="0.55000000000000004">
      <c r="Y4925" t="s">
        <v>13206</v>
      </c>
      <c r="Z4925" s="284">
        <v>60236.85</v>
      </c>
      <c r="AB4925" s="276" t="s">
        <v>58269</v>
      </c>
      <c r="AC4925" s="277">
        <v>10623.25</v>
      </c>
      <c r="AE4925" s="246" t="s">
        <v>19462</v>
      </c>
      <c r="AF4925" s="247">
        <v>228510.41</v>
      </c>
      <c r="AH4925" s="226" t="s">
        <v>19360</v>
      </c>
      <c r="AI4925" s="227">
        <v>10392.11</v>
      </c>
      <c r="AK4925" s="207" t="s">
        <v>19275</v>
      </c>
      <c r="AL4925" s="208">
        <v>25604.17</v>
      </c>
      <c r="AM4925" s="93"/>
      <c r="AN4925" s="93"/>
      <c r="AO4925" s="93"/>
    </row>
    <row r="4926" spans="25:41" x14ac:dyDescent="0.55000000000000004">
      <c r="Y4926" t="s">
        <v>17075</v>
      </c>
      <c r="Z4926" s="284">
        <v>247368.32000000001</v>
      </c>
      <c r="AB4926" s="276" t="s">
        <v>58270</v>
      </c>
      <c r="AC4926" s="277">
        <v>1011.3</v>
      </c>
      <c r="AE4926" s="246" t="s">
        <v>64222</v>
      </c>
      <c r="AF4926" s="247">
        <v>-25188.74</v>
      </c>
      <c r="AH4926" s="226" t="s">
        <v>19361</v>
      </c>
      <c r="AI4926" s="227">
        <v>3800.22</v>
      </c>
      <c r="AK4926" s="207" t="s">
        <v>19276</v>
      </c>
      <c r="AL4926" s="208">
        <v>1919.24</v>
      </c>
      <c r="AM4926" s="93"/>
      <c r="AN4926" s="93"/>
      <c r="AO4926" s="93"/>
    </row>
    <row r="4927" spans="25:41" x14ac:dyDescent="0.55000000000000004">
      <c r="Y4927" t="s">
        <v>17077</v>
      </c>
      <c r="Z4927" s="284">
        <v>62655.32</v>
      </c>
      <c r="AB4927" s="276" t="s">
        <v>62020</v>
      </c>
      <c r="AC4927" s="277">
        <v>1567.98</v>
      </c>
      <c r="AE4927" s="246" t="s">
        <v>33443</v>
      </c>
      <c r="AF4927" s="247">
        <v>508182.46</v>
      </c>
      <c r="AH4927" s="226" t="s">
        <v>19363</v>
      </c>
      <c r="AI4927" s="227">
        <v>2214.4</v>
      </c>
      <c r="AK4927" s="207" t="s">
        <v>19277</v>
      </c>
      <c r="AL4927" s="208">
        <v>403.59</v>
      </c>
      <c r="AM4927" s="93"/>
      <c r="AN4927" s="93"/>
      <c r="AO4927" s="93"/>
    </row>
    <row r="4928" spans="25:41" x14ac:dyDescent="0.55000000000000004">
      <c r="Y4928" t="s">
        <v>48438</v>
      </c>
      <c r="Z4928" s="284">
        <v>-33280.519999999997</v>
      </c>
      <c r="AB4928" s="276" t="s">
        <v>59635</v>
      </c>
      <c r="AC4928" s="277">
        <v>64539.199999999997</v>
      </c>
      <c r="AE4928" s="246" t="s">
        <v>42402</v>
      </c>
      <c r="AF4928" s="247">
        <v>2815210.28</v>
      </c>
      <c r="AH4928" s="226" t="s">
        <v>19365</v>
      </c>
      <c r="AI4928" s="227">
        <v>15343.1</v>
      </c>
      <c r="AK4928" s="207" t="s">
        <v>19278</v>
      </c>
      <c r="AL4928" s="208">
        <v>900</v>
      </c>
      <c r="AM4928" s="93"/>
      <c r="AN4928" s="93"/>
      <c r="AO4928" s="93"/>
    </row>
    <row r="4929" spans="25:41" x14ac:dyDescent="0.55000000000000004">
      <c r="Y4929" t="s">
        <v>60095</v>
      </c>
      <c r="Z4929" s="284">
        <v>643049.49</v>
      </c>
      <c r="AB4929" s="276" t="s">
        <v>21534</v>
      </c>
      <c r="AC4929" s="277">
        <v>24577.59</v>
      </c>
      <c r="AE4929" s="246" t="s">
        <v>57398</v>
      </c>
      <c r="AF4929" s="247">
        <v>4815.68</v>
      </c>
      <c r="AH4929" s="226" t="s">
        <v>52254</v>
      </c>
      <c r="AI4929" s="227">
        <v>3598.48</v>
      </c>
      <c r="AK4929" s="207" t="s">
        <v>19279</v>
      </c>
      <c r="AL4929" s="208">
        <v>680</v>
      </c>
      <c r="AM4929" s="93"/>
      <c r="AN4929" s="93"/>
      <c r="AO4929" s="93"/>
    </row>
    <row r="4930" spans="25:41" x14ac:dyDescent="0.55000000000000004">
      <c r="Y4930" t="s">
        <v>33241</v>
      </c>
      <c r="Z4930" s="284">
        <v>2700</v>
      </c>
      <c r="AB4930" s="276" t="s">
        <v>21542</v>
      </c>
      <c r="AC4930" s="277">
        <v>7485.56</v>
      </c>
      <c r="AE4930" s="246" t="s">
        <v>64223</v>
      </c>
      <c r="AF4930" s="247">
        <v>601</v>
      </c>
      <c r="AH4930" s="226" t="s">
        <v>52255</v>
      </c>
      <c r="AI4930" s="227">
        <v>275.31</v>
      </c>
      <c r="AK4930" s="207" t="s">
        <v>19280</v>
      </c>
      <c r="AL4930" s="208">
        <v>1485</v>
      </c>
      <c r="AM4930" s="93"/>
      <c r="AN4930" s="93"/>
      <c r="AO4930" s="93"/>
    </row>
    <row r="4931" spans="25:41" x14ac:dyDescent="0.55000000000000004">
      <c r="Y4931" t="s">
        <v>17160</v>
      </c>
      <c r="Z4931" s="284">
        <v>3600</v>
      </c>
      <c r="AB4931" s="276" t="s">
        <v>42579</v>
      </c>
      <c r="AC4931" s="277">
        <v>14472.96</v>
      </c>
      <c r="AE4931" s="246" t="s">
        <v>52283</v>
      </c>
      <c r="AF4931" s="247">
        <v>1791.53</v>
      </c>
      <c r="AH4931" s="226" t="s">
        <v>52256</v>
      </c>
      <c r="AI4931" s="227">
        <v>187316.22</v>
      </c>
      <c r="AK4931" s="207" t="s">
        <v>19281</v>
      </c>
      <c r="AL4931" s="208">
        <v>36629</v>
      </c>
      <c r="AM4931" s="93"/>
      <c r="AN4931" s="93"/>
      <c r="AO4931" s="93"/>
    </row>
    <row r="4932" spans="25:41" x14ac:dyDescent="0.55000000000000004">
      <c r="Y4932" t="s">
        <v>13213</v>
      </c>
      <c r="Z4932">
        <v>481.95</v>
      </c>
      <c r="AB4932" s="276" t="s">
        <v>46991</v>
      </c>
      <c r="AC4932" s="277">
        <v>3975.19</v>
      </c>
      <c r="AE4932" s="246" t="s">
        <v>57399</v>
      </c>
      <c r="AF4932" s="247">
        <v>102.67</v>
      </c>
      <c r="AH4932" s="226" t="s">
        <v>52257</v>
      </c>
      <c r="AI4932" s="227">
        <v>95855.93</v>
      </c>
      <c r="AK4932" s="207" t="s">
        <v>19282</v>
      </c>
      <c r="AL4932" s="208">
        <v>2901</v>
      </c>
      <c r="AM4932" s="93"/>
      <c r="AN4932" s="93"/>
      <c r="AO4932" s="93"/>
    </row>
    <row r="4933" spans="25:41" x14ac:dyDescent="0.55000000000000004">
      <c r="Y4933" t="s">
        <v>17162</v>
      </c>
      <c r="Z4933">
        <v>865.44</v>
      </c>
      <c r="AB4933" s="276" t="s">
        <v>46992</v>
      </c>
      <c r="AC4933" s="277">
        <v>16075.94</v>
      </c>
      <c r="AE4933" s="246" t="s">
        <v>52286</v>
      </c>
      <c r="AF4933" s="247">
        <v>71.45</v>
      </c>
      <c r="AH4933" s="226" t="s">
        <v>52258</v>
      </c>
      <c r="AI4933" s="227">
        <v>21701.27</v>
      </c>
      <c r="AK4933" s="207" t="s">
        <v>19283</v>
      </c>
      <c r="AL4933" s="208">
        <v>1302.48</v>
      </c>
      <c r="AM4933" s="93"/>
      <c r="AN4933" s="93"/>
      <c r="AO4933" s="93"/>
    </row>
    <row r="4934" spans="25:41" x14ac:dyDescent="0.55000000000000004">
      <c r="Y4934" t="s">
        <v>38934</v>
      </c>
      <c r="Z4934" s="284">
        <v>8044.83</v>
      </c>
      <c r="AB4934" s="276" t="s">
        <v>21544</v>
      </c>
      <c r="AC4934" s="277">
        <v>16594.830000000002</v>
      </c>
      <c r="AE4934" s="246" t="s">
        <v>52287</v>
      </c>
      <c r="AF4934" s="247">
        <v>660.67</v>
      </c>
      <c r="AH4934" s="226" t="s">
        <v>52259</v>
      </c>
      <c r="AI4934" s="227">
        <v>1136.1099999999999</v>
      </c>
      <c r="AK4934" s="207" t="s">
        <v>19284</v>
      </c>
      <c r="AL4934" s="208">
        <v>1498.99</v>
      </c>
      <c r="AM4934" s="93"/>
      <c r="AN4934" s="93"/>
      <c r="AO4934" s="93"/>
    </row>
    <row r="4935" spans="25:41" x14ac:dyDescent="0.55000000000000004">
      <c r="Y4935" t="s">
        <v>17170</v>
      </c>
      <c r="Z4935" s="284">
        <v>6110.6</v>
      </c>
      <c r="AB4935" s="276" t="s">
        <v>36342</v>
      </c>
      <c r="AC4935" s="277">
        <v>63000</v>
      </c>
      <c r="AE4935" s="246" t="s">
        <v>56041</v>
      </c>
      <c r="AF4935" s="247">
        <v>1105.1199999999999</v>
      </c>
      <c r="AH4935" s="226" t="s">
        <v>52260</v>
      </c>
      <c r="AI4935" s="227">
        <v>28009.39</v>
      </c>
      <c r="AK4935" s="207" t="s">
        <v>19285</v>
      </c>
      <c r="AL4935" s="208">
        <v>94716</v>
      </c>
      <c r="AM4935" s="93"/>
      <c r="AN4935" s="93"/>
      <c r="AO4935" s="93"/>
    </row>
    <row r="4936" spans="25:41" x14ac:dyDescent="0.55000000000000004">
      <c r="Y4936" t="s">
        <v>33243</v>
      </c>
      <c r="Z4936" s="284">
        <v>1450.65</v>
      </c>
      <c r="AB4936" s="276" t="s">
        <v>46993</v>
      </c>
      <c r="AC4936" s="277">
        <v>35700</v>
      </c>
      <c r="AE4936" s="246" t="s">
        <v>57400</v>
      </c>
      <c r="AF4936" s="247">
        <v>5.32</v>
      </c>
      <c r="AH4936" s="226" t="s">
        <v>40239</v>
      </c>
      <c r="AI4936" s="227">
        <v>83239.179999999993</v>
      </c>
      <c r="AK4936" s="207" t="s">
        <v>19286</v>
      </c>
      <c r="AL4936" s="208">
        <v>1700</v>
      </c>
      <c r="AM4936" s="93"/>
      <c r="AN4936" s="93"/>
      <c r="AO4936" s="93"/>
    </row>
    <row r="4937" spans="25:41" x14ac:dyDescent="0.55000000000000004">
      <c r="Y4937" t="s">
        <v>45984</v>
      </c>
      <c r="Z4937" s="284">
        <v>-7003.47</v>
      </c>
      <c r="AB4937" s="276" t="s">
        <v>57485</v>
      </c>
      <c r="AC4937" s="277">
        <v>69.900000000000006</v>
      </c>
      <c r="AE4937" s="246" t="s">
        <v>52290</v>
      </c>
      <c r="AF4937" s="247">
        <v>263.25</v>
      </c>
      <c r="AH4937" s="226" t="s">
        <v>52261</v>
      </c>
      <c r="AI4937" s="227">
        <v>600</v>
      </c>
      <c r="AK4937" s="207" t="s">
        <v>19287</v>
      </c>
      <c r="AL4937" s="208">
        <v>27304.17</v>
      </c>
      <c r="AM4937" s="93"/>
      <c r="AN4937" s="93"/>
      <c r="AO4937" s="93"/>
    </row>
    <row r="4938" spans="25:41" x14ac:dyDescent="0.55000000000000004">
      <c r="Y4938" t="s">
        <v>17226</v>
      </c>
      <c r="Z4938" s="284">
        <v>29382.6</v>
      </c>
      <c r="AB4938" s="276" t="s">
        <v>63698</v>
      </c>
      <c r="AC4938" s="277">
        <v>9470.52</v>
      </c>
      <c r="AE4938" s="246" t="s">
        <v>52291</v>
      </c>
      <c r="AF4938" s="247">
        <v>845.92</v>
      </c>
      <c r="AH4938" s="226" t="s">
        <v>46871</v>
      </c>
      <c r="AI4938" s="227">
        <v>3084</v>
      </c>
      <c r="AK4938" s="207" t="s">
        <v>19288</v>
      </c>
      <c r="AL4938" s="208">
        <v>1919.24</v>
      </c>
      <c r="AM4938" s="93"/>
      <c r="AN4938" s="93"/>
      <c r="AO4938" s="93"/>
    </row>
    <row r="4939" spans="25:41" x14ac:dyDescent="0.55000000000000004">
      <c r="Y4939" t="s">
        <v>33258</v>
      </c>
      <c r="Z4939" s="284">
        <v>1662.3</v>
      </c>
      <c r="AB4939" s="276" t="s">
        <v>39208</v>
      </c>
      <c r="AC4939" s="277">
        <v>2072.67</v>
      </c>
      <c r="AE4939" s="246" t="s">
        <v>52293</v>
      </c>
      <c r="AF4939" s="247">
        <v>4172.6899999999996</v>
      </c>
      <c r="AH4939" s="226" t="s">
        <v>44771</v>
      </c>
      <c r="AI4939" s="227">
        <v>20000</v>
      </c>
      <c r="AK4939" s="207" t="s">
        <v>19289</v>
      </c>
      <c r="AL4939" s="208">
        <v>403.59</v>
      </c>
      <c r="AM4939" s="93"/>
      <c r="AN4939" s="93"/>
      <c r="AO4939" s="93"/>
    </row>
    <row r="4940" spans="25:41" x14ac:dyDescent="0.55000000000000004">
      <c r="Y4940" t="s">
        <v>31780</v>
      </c>
      <c r="Z4940" s="284">
        <v>11876.64</v>
      </c>
      <c r="AB4940" s="276" t="s">
        <v>21548</v>
      </c>
      <c r="AC4940" s="277">
        <v>14512.93</v>
      </c>
      <c r="AE4940" s="246" t="s">
        <v>58234</v>
      </c>
      <c r="AF4940" s="247">
        <v>14070.42</v>
      </c>
      <c r="AH4940" s="226" t="s">
        <v>44772</v>
      </c>
      <c r="AI4940" s="227">
        <v>1540</v>
      </c>
      <c r="AK4940" s="207" t="s">
        <v>19290</v>
      </c>
      <c r="AL4940" s="208">
        <v>900</v>
      </c>
      <c r="AM4940" s="93"/>
      <c r="AN4940" s="93"/>
      <c r="AO4940" s="93"/>
    </row>
    <row r="4941" spans="25:41" x14ac:dyDescent="0.55000000000000004">
      <c r="Y4941" t="s">
        <v>31781</v>
      </c>
      <c r="Z4941" s="284">
        <v>1567.2</v>
      </c>
      <c r="AB4941" s="276" t="s">
        <v>33665</v>
      </c>
      <c r="AC4941" s="277">
        <v>25841.040000000001</v>
      </c>
      <c r="AE4941" s="246" t="s">
        <v>63125</v>
      </c>
      <c r="AF4941" s="247">
        <v>3667.85</v>
      </c>
      <c r="AH4941" s="226" t="s">
        <v>44773</v>
      </c>
      <c r="AI4941" s="227">
        <v>37375</v>
      </c>
      <c r="AK4941" s="207" t="s">
        <v>19291</v>
      </c>
      <c r="AL4941" s="208">
        <v>4883.4799999999996</v>
      </c>
      <c r="AM4941" s="93"/>
      <c r="AN4941" s="93"/>
      <c r="AO4941" s="93"/>
    </row>
    <row r="4942" spans="25:41" x14ac:dyDescent="0.55000000000000004">
      <c r="Y4942" t="s">
        <v>17233</v>
      </c>
      <c r="Z4942" s="284">
        <v>3000</v>
      </c>
      <c r="AB4942" s="276" t="s">
        <v>33666</v>
      </c>
      <c r="AC4942" s="277">
        <v>12869.12</v>
      </c>
      <c r="AE4942" s="246" t="s">
        <v>47944</v>
      </c>
      <c r="AF4942" s="247">
        <v>20602.46</v>
      </c>
      <c r="AH4942" s="226" t="s">
        <v>44774</v>
      </c>
      <c r="AI4942" s="227">
        <v>2859.18</v>
      </c>
      <c r="AK4942" s="207" t="s">
        <v>19292</v>
      </c>
      <c r="AL4942" s="208">
        <v>1485</v>
      </c>
      <c r="AM4942" s="93"/>
      <c r="AN4942" s="93"/>
      <c r="AO4942" s="93"/>
    </row>
    <row r="4943" spans="25:41" x14ac:dyDescent="0.55000000000000004">
      <c r="Y4943" t="s">
        <v>13218</v>
      </c>
      <c r="Z4943" s="284">
        <v>3472.32</v>
      </c>
      <c r="AB4943" s="276" t="s">
        <v>45017</v>
      </c>
      <c r="AC4943" s="277">
        <v>15400</v>
      </c>
      <c r="AE4943" s="246" t="s">
        <v>48843</v>
      </c>
      <c r="AF4943" s="247">
        <v>1318.4</v>
      </c>
      <c r="AH4943" s="226" t="s">
        <v>36231</v>
      </c>
      <c r="AI4943" s="227">
        <v>8969.68</v>
      </c>
      <c r="AK4943" s="207" t="s">
        <v>19293</v>
      </c>
      <c r="AL4943" s="208">
        <v>1498.99</v>
      </c>
      <c r="AM4943" s="93"/>
      <c r="AN4943" s="93"/>
      <c r="AO4943" s="93"/>
    </row>
    <row r="4944" spans="25:41" x14ac:dyDescent="0.55000000000000004">
      <c r="Y4944" t="s">
        <v>17235</v>
      </c>
      <c r="Z4944" s="284">
        <v>11416.29</v>
      </c>
      <c r="AB4944" s="276" t="s">
        <v>45018</v>
      </c>
      <c r="AC4944" s="277">
        <v>10400</v>
      </c>
      <c r="AE4944" s="246" t="s">
        <v>64224</v>
      </c>
      <c r="AF4944" s="247">
        <v>-215.93</v>
      </c>
      <c r="AH4944" s="226" t="s">
        <v>48838</v>
      </c>
      <c r="AI4944" s="227">
        <v>820</v>
      </c>
      <c r="AK4944" s="207" t="s">
        <v>19294</v>
      </c>
      <c r="AL4944" s="208">
        <v>131345</v>
      </c>
      <c r="AM4944" s="93"/>
      <c r="AN4944" s="93"/>
      <c r="AO4944" s="93"/>
    </row>
    <row r="4945" spans="25:41" x14ac:dyDescent="0.55000000000000004">
      <c r="Y4945" t="s">
        <v>17236</v>
      </c>
      <c r="Z4945" s="284">
        <v>2023.74</v>
      </c>
      <c r="AB4945" s="276" t="s">
        <v>21549</v>
      </c>
      <c r="AC4945" s="277">
        <v>60489.32</v>
      </c>
      <c r="AE4945" s="246" t="s">
        <v>63665</v>
      </c>
      <c r="AF4945" s="247">
        <v>2078.33</v>
      </c>
      <c r="AH4945" s="226" t="s">
        <v>19385</v>
      </c>
      <c r="AI4945" s="227">
        <v>4491.95</v>
      </c>
      <c r="AK4945" s="207" t="s">
        <v>19295</v>
      </c>
      <c r="AL4945" s="208">
        <v>5022.28</v>
      </c>
      <c r="AM4945" s="93"/>
      <c r="AN4945" s="93"/>
      <c r="AO4945" s="93"/>
    </row>
    <row r="4946" spans="25:41" x14ac:dyDescent="0.55000000000000004">
      <c r="Y4946" t="s">
        <v>17238</v>
      </c>
      <c r="Z4946" s="284">
        <v>102569.89</v>
      </c>
      <c r="AB4946" s="276" t="s">
        <v>58541</v>
      </c>
      <c r="AC4946" s="277">
        <v>32981.01</v>
      </c>
      <c r="AE4946" s="246" t="s">
        <v>63666</v>
      </c>
      <c r="AF4946" s="247">
        <v>158.97999999999999</v>
      </c>
      <c r="AH4946" s="226" t="s">
        <v>47938</v>
      </c>
      <c r="AI4946" s="227">
        <v>46893</v>
      </c>
      <c r="AK4946" s="207" t="s">
        <v>19296</v>
      </c>
      <c r="AL4946" s="208">
        <v>36878.300000000003</v>
      </c>
      <c r="AM4946" s="93"/>
      <c r="AN4946" s="93"/>
      <c r="AO4946" s="93"/>
    </row>
    <row r="4947" spans="25:41" x14ac:dyDescent="0.55000000000000004">
      <c r="Y4947" t="s">
        <v>17239</v>
      </c>
      <c r="Z4947" s="284">
        <v>7159.61</v>
      </c>
      <c r="AB4947" s="276" t="s">
        <v>60518</v>
      </c>
      <c r="AC4947" s="277">
        <v>11887.5</v>
      </c>
      <c r="AE4947" s="246" t="s">
        <v>64225</v>
      </c>
      <c r="AF4947" s="247">
        <v>14547.13</v>
      </c>
      <c r="AH4947" s="226" t="s">
        <v>34950</v>
      </c>
      <c r="AI4947" s="227">
        <v>3542.91</v>
      </c>
      <c r="AK4947" s="207" t="s">
        <v>19297</v>
      </c>
      <c r="AL4947" s="208">
        <v>2300</v>
      </c>
      <c r="AM4947" s="93"/>
      <c r="AN4947" s="93"/>
      <c r="AO4947" s="93"/>
    </row>
    <row r="4948" spans="25:41" x14ac:dyDescent="0.55000000000000004">
      <c r="Y4948" t="s">
        <v>54253</v>
      </c>
      <c r="Z4948" s="284">
        <v>9804.18</v>
      </c>
      <c r="AB4948" s="276" t="s">
        <v>67796</v>
      </c>
      <c r="AC4948" s="277">
        <v>37042.25</v>
      </c>
      <c r="AE4948" s="246" t="s">
        <v>61952</v>
      </c>
      <c r="AF4948" s="247">
        <v>5309.83</v>
      </c>
      <c r="AH4948" s="226" t="s">
        <v>34951</v>
      </c>
      <c r="AI4948" s="227">
        <v>10760.85</v>
      </c>
      <c r="AK4948" s="207" t="s">
        <v>19298</v>
      </c>
      <c r="AL4948" s="208">
        <v>1800</v>
      </c>
      <c r="AM4948" s="93"/>
      <c r="AN4948" s="93"/>
      <c r="AO4948" s="93"/>
    </row>
    <row r="4949" spans="25:41" x14ac:dyDescent="0.55000000000000004">
      <c r="Y4949" t="s">
        <v>59449</v>
      </c>
      <c r="Z4949" s="284">
        <v>6370</v>
      </c>
      <c r="AB4949" s="276" t="s">
        <v>67797</v>
      </c>
      <c r="AC4949" s="277">
        <v>210018.54</v>
      </c>
      <c r="AE4949" s="246" t="s">
        <v>61953</v>
      </c>
      <c r="AF4949" s="247">
        <v>406.19</v>
      </c>
      <c r="AH4949" s="226" t="s">
        <v>44775</v>
      </c>
      <c r="AI4949" s="227">
        <v>3887.16</v>
      </c>
      <c r="AK4949" s="207" t="s">
        <v>19299</v>
      </c>
      <c r="AL4949" s="208">
        <v>3447.42</v>
      </c>
      <c r="AM4949" s="93"/>
      <c r="AN4949" s="93"/>
      <c r="AO4949" s="93"/>
    </row>
    <row r="4950" spans="25:41" x14ac:dyDescent="0.55000000000000004">
      <c r="Y4950" t="s">
        <v>17241</v>
      </c>
      <c r="Z4950" s="284">
        <v>4691.91</v>
      </c>
      <c r="AB4950" s="276" t="s">
        <v>67798</v>
      </c>
      <c r="AC4950" s="277">
        <v>211384.03</v>
      </c>
      <c r="AE4950" s="246" t="s">
        <v>61954</v>
      </c>
      <c r="AF4950" s="247">
        <v>1259.49</v>
      </c>
      <c r="AH4950" s="226" t="s">
        <v>34952</v>
      </c>
      <c r="AI4950" s="227">
        <v>493.44</v>
      </c>
      <c r="AK4950" s="207" t="s">
        <v>19300</v>
      </c>
      <c r="AL4950" s="208">
        <v>2181</v>
      </c>
      <c r="AM4950" s="93"/>
      <c r="AN4950" s="93"/>
      <c r="AO4950" s="93"/>
    </row>
    <row r="4951" spans="25:41" x14ac:dyDescent="0.55000000000000004">
      <c r="Y4951" t="s">
        <v>69235</v>
      </c>
      <c r="Z4951" s="284">
        <v>19254.62</v>
      </c>
      <c r="AB4951" s="276" t="s">
        <v>67799</v>
      </c>
      <c r="AC4951" s="277">
        <v>19907</v>
      </c>
      <c r="AE4951" s="246" t="s">
        <v>63126</v>
      </c>
      <c r="AF4951" s="247">
        <v>11170.35</v>
      </c>
      <c r="AH4951" s="226" t="s">
        <v>34953</v>
      </c>
      <c r="AI4951" s="227">
        <v>10498.5</v>
      </c>
      <c r="AK4951" s="207" t="s">
        <v>19301</v>
      </c>
      <c r="AL4951" s="208">
        <v>657</v>
      </c>
      <c r="AM4951" s="93"/>
      <c r="AN4951" s="93"/>
      <c r="AO4951" s="93"/>
    </row>
    <row r="4952" spans="25:41" x14ac:dyDescent="0.55000000000000004">
      <c r="Y4952" t="s">
        <v>13219</v>
      </c>
      <c r="Z4952" s="284">
        <v>91023.43</v>
      </c>
      <c r="AB4952" s="276" t="s">
        <v>67800</v>
      </c>
      <c r="AC4952" s="277">
        <v>126909.18</v>
      </c>
      <c r="AE4952" s="246" t="s">
        <v>58235</v>
      </c>
      <c r="AF4952" s="247">
        <v>39802.97</v>
      </c>
      <c r="AH4952" s="226" t="s">
        <v>48839</v>
      </c>
      <c r="AI4952" s="227">
        <v>1195</v>
      </c>
      <c r="AK4952" s="207" t="s">
        <v>19302</v>
      </c>
      <c r="AL4952" s="208">
        <v>6603</v>
      </c>
      <c r="AM4952" s="93"/>
      <c r="AN4952" s="93"/>
      <c r="AO4952" s="93"/>
    </row>
    <row r="4953" spans="25:41" x14ac:dyDescent="0.55000000000000004">
      <c r="Y4953" t="s">
        <v>17242</v>
      </c>
      <c r="Z4953" s="284">
        <v>113489.96</v>
      </c>
      <c r="AB4953" s="276" t="s">
        <v>55173</v>
      </c>
      <c r="AC4953" s="277">
        <v>9286.33</v>
      </c>
      <c r="AE4953" s="246" t="s">
        <v>58236</v>
      </c>
      <c r="AF4953" s="247">
        <v>27000</v>
      </c>
      <c r="AH4953" s="226" t="s">
        <v>52262</v>
      </c>
      <c r="AI4953" s="227">
        <v>2563.75</v>
      </c>
      <c r="AK4953" s="207" t="s">
        <v>19303</v>
      </c>
      <c r="AL4953" s="208">
        <v>1095</v>
      </c>
      <c r="AM4953" s="93"/>
      <c r="AN4953" s="93"/>
      <c r="AO4953" s="93"/>
    </row>
    <row r="4954" spans="25:41" x14ac:dyDescent="0.55000000000000004">
      <c r="Y4954" t="s">
        <v>17243</v>
      </c>
      <c r="Z4954" s="284">
        <v>5479.47</v>
      </c>
      <c r="AB4954" s="276" t="s">
        <v>55174</v>
      </c>
      <c r="AC4954" s="277">
        <v>648.41</v>
      </c>
      <c r="AE4954" s="246" t="s">
        <v>60362</v>
      </c>
      <c r="AF4954" s="247">
        <v>15744.67</v>
      </c>
      <c r="AH4954" s="226" t="s">
        <v>52263</v>
      </c>
      <c r="AI4954" s="227">
        <v>1500</v>
      </c>
      <c r="AK4954" s="207" t="s">
        <v>19304</v>
      </c>
      <c r="AL4954" s="208">
        <v>1294</v>
      </c>
      <c r="AM4954" s="93"/>
      <c r="AN4954" s="93"/>
      <c r="AO4954" s="93"/>
    </row>
    <row r="4955" spans="25:41" x14ac:dyDescent="0.55000000000000004">
      <c r="Y4955" t="s">
        <v>54255</v>
      </c>
      <c r="Z4955" s="284">
        <v>12900</v>
      </c>
      <c r="AB4955" s="276" t="s">
        <v>63699</v>
      </c>
      <c r="AC4955" s="277">
        <v>1753.34</v>
      </c>
      <c r="AE4955" s="246" t="s">
        <v>60363</v>
      </c>
      <c r="AF4955" s="247">
        <v>1204.47</v>
      </c>
      <c r="AH4955" s="226" t="s">
        <v>34954</v>
      </c>
      <c r="AI4955" s="227">
        <v>50550</v>
      </c>
      <c r="AK4955" s="207" t="s">
        <v>19305</v>
      </c>
      <c r="AL4955" s="208">
        <v>3051.09</v>
      </c>
      <c r="AM4955" s="93"/>
      <c r="AN4955" s="93"/>
      <c r="AO4955" s="93"/>
    </row>
    <row r="4956" spans="25:41" x14ac:dyDescent="0.55000000000000004">
      <c r="Y4956" t="s">
        <v>17374</v>
      </c>
      <c r="Z4956" s="284">
        <v>200146.34</v>
      </c>
      <c r="AB4956" s="276" t="s">
        <v>55175</v>
      </c>
      <c r="AC4956" s="277">
        <v>894.1</v>
      </c>
      <c r="AE4956" s="246" t="s">
        <v>60364</v>
      </c>
      <c r="AF4956" s="247">
        <v>3201.95</v>
      </c>
      <c r="AH4956" s="226" t="s">
        <v>34955</v>
      </c>
      <c r="AI4956" s="227">
        <v>3762.35</v>
      </c>
      <c r="AK4956" s="207" t="s">
        <v>19306</v>
      </c>
      <c r="AL4956" s="208">
        <v>6232.31</v>
      </c>
      <c r="AM4956" s="93"/>
      <c r="AN4956" s="93"/>
      <c r="AO4956" s="93"/>
    </row>
    <row r="4957" spans="25:41" x14ac:dyDescent="0.55000000000000004">
      <c r="Y4957" t="s">
        <v>17375</v>
      </c>
      <c r="Z4957" s="284">
        <v>6381</v>
      </c>
      <c r="AB4957" s="276" t="s">
        <v>55176</v>
      </c>
      <c r="AC4957" s="277">
        <v>2681.25</v>
      </c>
      <c r="AE4957" s="246" t="s">
        <v>61955</v>
      </c>
      <c r="AF4957" s="247">
        <v>4738.4799999999996</v>
      </c>
      <c r="AH4957" s="226" t="s">
        <v>34956</v>
      </c>
      <c r="AI4957" s="227">
        <v>11598.12</v>
      </c>
      <c r="AK4957" s="207" t="s">
        <v>19307</v>
      </c>
      <c r="AL4957" s="208">
        <v>859.6</v>
      </c>
      <c r="AM4957" s="93"/>
      <c r="AN4957" s="93"/>
      <c r="AO4957" s="93"/>
    </row>
    <row r="4958" spans="25:41" x14ac:dyDescent="0.55000000000000004">
      <c r="Y4958" t="s">
        <v>17378</v>
      </c>
      <c r="Z4958" s="284">
        <v>17111</v>
      </c>
      <c r="AB4958" s="276" t="s">
        <v>67801</v>
      </c>
      <c r="AC4958" s="277">
        <v>267.24</v>
      </c>
      <c r="AE4958" s="246" t="s">
        <v>58237</v>
      </c>
      <c r="AF4958" s="247">
        <v>10425</v>
      </c>
      <c r="AH4958" s="226" t="s">
        <v>44776</v>
      </c>
      <c r="AI4958" s="227">
        <v>3887.16</v>
      </c>
      <c r="AK4958" s="207" t="s">
        <v>19308</v>
      </c>
      <c r="AL4958" s="208">
        <v>700</v>
      </c>
      <c r="AM4958" s="93"/>
      <c r="AN4958" s="93"/>
      <c r="AO4958" s="93"/>
    </row>
    <row r="4959" spans="25:41" x14ac:dyDescent="0.55000000000000004">
      <c r="Y4959" t="s">
        <v>17379</v>
      </c>
      <c r="Z4959" s="284">
        <v>1815</v>
      </c>
      <c r="AB4959" s="276" t="s">
        <v>55177</v>
      </c>
      <c r="AC4959" s="277">
        <v>1341</v>
      </c>
      <c r="AE4959" s="246" t="s">
        <v>58238</v>
      </c>
      <c r="AF4959" s="247">
        <v>6666.26</v>
      </c>
      <c r="AH4959" s="226" t="s">
        <v>34957</v>
      </c>
      <c r="AI4959" s="227">
        <v>467.92</v>
      </c>
      <c r="AK4959" s="207" t="s">
        <v>19309</v>
      </c>
      <c r="AL4959" s="208">
        <v>33284</v>
      </c>
      <c r="AM4959" s="93"/>
      <c r="AN4959" s="93"/>
      <c r="AO4959" s="93"/>
    </row>
    <row r="4960" spans="25:41" x14ac:dyDescent="0.55000000000000004">
      <c r="Y4960" t="s">
        <v>13225</v>
      </c>
      <c r="Z4960">
        <v>104</v>
      </c>
      <c r="AB4960" s="276" t="s">
        <v>52647</v>
      </c>
      <c r="AC4960" s="277">
        <v>1813.47</v>
      </c>
      <c r="AE4960" s="246" t="s">
        <v>58239</v>
      </c>
      <c r="AF4960" s="247">
        <v>5203.3</v>
      </c>
      <c r="AH4960" s="226" t="s">
        <v>34958</v>
      </c>
      <c r="AI4960" s="227">
        <v>6795</v>
      </c>
      <c r="AK4960" s="207" t="s">
        <v>19310</v>
      </c>
      <c r="AL4960" s="208">
        <v>5022.28</v>
      </c>
      <c r="AM4960" s="93"/>
      <c r="AN4960" s="93"/>
      <c r="AO4960" s="93"/>
    </row>
    <row r="4961" spans="25:41" x14ac:dyDescent="0.55000000000000004">
      <c r="Y4961" t="s">
        <v>17388</v>
      </c>
      <c r="Z4961">
        <v>300</v>
      </c>
      <c r="AB4961" s="276" t="s">
        <v>52648</v>
      </c>
      <c r="AC4961" s="277">
        <v>5796.67</v>
      </c>
      <c r="AE4961" s="246" t="s">
        <v>61094</v>
      </c>
      <c r="AF4961" s="247">
        <v>5912.14</v>
      </c>
      <c r="AH4961" s="226" t="s">
        <v>48840</v>
      </c>
      <c r="AI4961" s="227">
        <v>13252</v>
      </c>
      <c r="AK4961" s="207" t="s">
        <v>19311</v>
      </c>
      <c r="AL4961" s="208">
        <v>36878.300000000003</v>
      </c>
      <c r="AM4961" s="93"/>
      <c r="AN4961" s="93"/>
      <c r="AO4961" s="93"/>
    </row>
    <row r="4962" spans="25:41" x14ac:dyDescent="0.55000000000000004">
      <c r="Y4962" t="s">
        <v>17389</v>
      </c>
      <c r="Z4962" s="284">
        <v>155227.68</v>
      </c>
      <c r="AB4962" s="276" t="s">
        <v>67802</v>
      </c>
      <c r="AC4962" s="277">
        <v>79277.97</v>
      </c>
      <c r="AE4962" s="246" t="s">
        <v>61373</v>
      </c>
      <c r="AF4962" s="247">
        <v>20000</v>
      </c>
      <c r="AH4962" s="226" t="s">
        <v>49869</v>
      </c>
      <c r="AI4962" s="227">
        <v>12600</v>
      </c>
      <c r="AK4962" s="207" t="s">
        <v>19312</v>
      </c>
      <c r="AL4962" s="208">
        <v>2300</v>
      </c>
      <c r="AM4962" s="93"/>
      <c r="AN4962" s="93"/>
      <c r="AO4962" s="93"/>
    </row>
    <row r="4963" spans="25:41" x14ac:dyDescent="0.55000000000000004">
      <c r="Y4963" t="s">
        <v>55579</v>
      </c>
      <c r="Z4963">
        <v>464.02</v>
      </c>
      <c r="AB4963" s="276" t="s">
        <v>52649</v>
      </c>
      <c r="AC4963" s="277">
        <v>22190.12</v>
      </c>
      <c r="AE4963" s="246" t="s">
        <v>61374</v>
      </c>
      <c r="AF4963" s="247">
        <v>1530</v>
      </c>
      <c r="AH4963" s="226" t="s">
        <v>44777</v>
      </c>
      <c r="AI4963" s="227">
        <v>20000</v>
      </c>
      <c r="AK4963" s="207" t="s">
        <v>19313</v>
      </c>
      <c r="AL4963" s="208">
        <v>1800</v>
      </c>
      <c r="AM4963" s="93"/>
      <c r="AN4963" s="93"/>
      <c r="AO4963" s="93"/>
    </row>
    <row r="4964" spans="25:41" x14ac:dyDescent="0.55000000000000004">
      <c r="Y4964" t="s">
        <v>13226</v>
      </c>
      <c r="Z4964" s="284">
        <v>30175.279999999999</v>
      </c>
      <c r="AB4964" s="276" t="s">
        <v>67803</v>
      </c>
      <c r="AC4964" s="277">
        <v>193196.4</v>
      </c>
      <c r="AE4964" s="246" t="s">
        <v>60365</v>
      </c>
      <c r="AF4964" s="247">
        <v>1859.95</v>
      </c>
      <c r="AH4964" s="226" t="s">
        <v>44778</v>
      </c>
      <c r="AI4964" s="227">
        <v>1161</v>
      </c>
      <c r="AK4964" s="207" t="s">
        <v>19314</v>
      </c>
      <c r="AL4964" s="208">
        <v>3447.42</v>
      </c>
      <c r="AM4964" s="93"/>
      <c r="AN4964" s="93"/>
      <c r="AO4964" s="93"/>
    </row>
    <row r="4965" spans="25:41" x14ac:dyDescent="0.55000000000000004">
      <c r="Y4965" t="s">
        <v>13227</v>
      </c>
      <c r="Z4965" s="284">
        <v>85364.04</v>
      </c>
      <c r="AB4965" s="276" t="s">
        <v>40349</v>
      </c>
      <c r="AC4965" s="277">
        <v>622054.56000000006</v>
      </c>
      <c r="AE4965" s="246" t="s">
        <v>60366</v>
      </c>
      <c r="AF4965" s="247">
        <v>19789.5</v>
      </c>
      <c r="AH4965" s="226" t="s">
        <v>42396</v>
      </c>
      <c r="AI4965" s="227">
        <v>30467.83</v>
      </c>
      <c r="AK4965" s="207" t="s">
        <v>19315</v>
      </c>
      <c r="AL4965" s="208">
        <v>5232.09</v>
      </c>
      <c r="AM4965" s="93"/>
      <c r="AN4965" s="93"/>
      <c r="AO4965" s="93"/>
    </row>
    <row r="4966" spans="25:41" x14ac:dyDescent="0.55000000000000004">
      <c r="Y4966" t="s">
        <v>17391</v>
      </c>
      <c r="Z4966" s="284">
        <v>1689.52</v>
      </c>
      <c r="AB4966" s="276" t="s">
        <v>67804</v>
      </c>
      <c r="AC4966" s="277">
        <v>1179.0899999999999</v>
      </c>
      <c r="AE4966" s="246" t="s">
        <v>60367</v>
      </c>
      <c r="AF4966" s="247">
        <v>1513.82</v>
      </c>
      <c r="AH4966" s="226" t="s">
        <v>19416</v>
      </c>
      <c r="AI4966" s="227">
        <v>6409.17</v>
      </c>
      <c r="AK4966" s="207" t="s">
        <v>19316</v>
      </c>
      <c r="AL4966" s="208">
        <v>6889.31</v>
      </c>
      <c r="AM4966" s="93"/>
      <c r="AN4966" s="93"/>
      <c r="AO4966" s="93"/>
    </row>
    <row r="4967" spans="25:41" x14ac:dyDescent="0.55000000000000004">
      <c r="Y4967" t="s">
        <v>17392</v>
      </c>
      <c r="Z4967">
        <v>288</v>
      </c>
      <c r="AB4967" s="276" t="s">
        <v>55178</v>
      </c>
      <c r="AC4967" s="277">
        <v>279217.49</v>
      </c>
      <c r="AE4967" s="246" t="s">
        <v>60368</v>
      </c>
      <c r="AF4967" s="247">
        <v>4848.4799999999996</v>
      </c>
      <c r="AH4967" s="226" t="s">
        <v>19422</v>
      </c>
      <c r="AI4967" s="227">
        <v>176346.52</v>
      </c>
      <c r="AK4967" s="207" t="s">
        <v>19317</v>
      </c>
      <c r="AL4967" s="208">
        <v>700</v>
      </c>
      <c r="AM4967" s="93"/>
      <c r="AN4967" s="93"/>
      <c r="AO4967" s="93"/>
    </row>
    <row r="4968" spans="25:41" x14ac:dyDescent="0.55000000000000004">
      <c r="Y4968" t="s">
        <v>17393</v>
      </c>
      <c r="Z4968">
        <v>989.59</v>
      </c>
      <c r="AB4968" s="276" t="s">
        <v>55179</v>
      </c>
      <c r="AC4968" s="277">
        <v>405217.25</v>
      </c>
      <c r="AE4968" s="246" t="s">
        <v>48844</v>
      </c>
      <c r="AF4968" s="247">
        <v>1080.31</v>
      </c>
      <c r="AH4968" s="226" t="s">
        <v>39664</v>
      </c>
      <c r="AI4968" s="227">
        <v>516.48</v>
      </c>
      <c r="AK4968" s="207" t="s">
        <v>19318</v>
      </c>
      <c r="AL4968" s="208">
        <v>859.6</v>
      </c>
      <c r="AM4968" s="93"/>
      <c r="AN4968" s="93"/>
      <c r="AO4968" s="93"/>
    </row>
    <row r="4969" spans="25:41" x14ac:dyDescent="0.55000000000000004">
      <c r="Y4969" t="s">
        <v>17394</v>
      </c>
      <c r="Z4969" s="284">
        <v>5259.13</v>
      </c>
      <c r="AB4969" s="276" t="s">
        <v>67805</v>
      </c>
      <c r="AC4969" s="277">
        <v>63142.81</v>
      </c>
      <c r="AE4969" s="246" t="s">
        <v>62626</v>
      </c>
      <c r="AF4969" s="247">
        <v>846</v>
      </c>
      <c r="AH4969" s="226" t="s">
        <v>42397</v>
      </c>
      <c r="AI4969" s="227">
        <v>1123248.1499999999</v>
      </c>
      <c r="AK4969" s="207" t="s">
        <v>19319</v>
      </c>
      <c r="AL4969" s="208">
        <v>42276</v>
      </c>
      <c r="AM4969" s="93"/>
      <c r="AN4969" s="93"/>
      <c r="AO4969" s="93"/>
    </row>
    <row r="4970" spans="25:41" x14ac:dyDescent="0.55000000000000004">
      <c r="Y4970" t="s">
        <v>17395</v>
      </c>
      <c r="Z4970" s="284">
        <v>154755.93</v>
      </c>
      <c r="AB4970" s="276" t="s">
        <v>55181</v>
      </c>
      <c r="AC4970" s="277">
        <v>26140</v>
      </c>
      <c r="AE4970" s="246" t="s">
        <v>52294</v>
      </c>
      <c r="AF4970" s="247">
        <v>131858</v>
      </c>
      <c r="AH4970" s="226" t="s">
        <v>42398</v>
      </c>
      <c r="AI4970" s="227">
        <v>85406.25</v>
      </c>
      <c r="AK4970" s="207" t="s">
        <v>19320</v>
      </c>
      <c r="AL4970" s="208">
        <v>3000</v>
      </c>
      <c r="AM4970" s="93"/>
      <c r="AN4970" s="93"/>
      <c r="AO4970" s="93"/>
    </row>
    <row r="4971" spans="25:41" x14ac:dyDescent="0.55000000000000004">
      <c r="Y4971" t="s">
        <v>17396</v>
      </c>
      <c r="Z4971" s="284">
        <v>52465.36</v>
      </c>
      <c r="AB4971" s="276" t="s">
        <v>39209</v>
      </c>
      <c r="AC4971" s="277">
        <v>465099.74</v>
      </c>
      <c r="AE4971" s="246" t="s">
        <v>48845</v>
      </c>
      <c r="AF4971" s="247">
        <v>39520.9</v>
      </c>
      <c r="AH4971" s="226" t="s">
        <v>19428</v>
      </c>
      <c r="AI4971" s="227">
        <v>20130.43</v>
      </c>
      <c r="AK4971" s="207" t="s">
        <v>19321</v>
      </c>
      <c r="AL4971" s="208">
        <v>14400</v>
      </c>
      <c r="AM4971" s="93"/>
      <c r="AN4971" s="93"/>
      <c r="AO4971" s="93"/>
    </row>
    <row r="4972" spans="25:41" x14ac:dyDescent="0.55000000000000004">
      <c r="Y4972" t="s">
        <v>34703</v>
      </c>
      <c r="Z4972" s="284">
        <v>61546.46</v>
      </c>
      <c r="AB4972" s="276" t="s">
        <v>62654</v>
      </c>
      <c r="AC4972" s="277">
        <v>13556.5</v>
      </c>
      <c r="AE4972" s="246" t="s">
        <v>46878</v>
      </c>
      <c r="AF4972" s="247">
        <v>12974.16</v>
      </c>
      <c r="AH4972" s="226" t="s">
        <v>19430</v>
      </c>
      <c r="AI4972" s="227">
        <v>5384.92</v>
      </c>
      <c r="AK4972" s="207" t="s">
        <v>19322</v>
      </c>
      <c r="AL4972" s="208">
        <v>1000</v>
      </c>
      <c r="AM4972" s="93"/>
      <c r="AN4972" s="93"/>
      <c r="AO4972" s="93"/>
    </row>
    <row r="4973" spans="25:41" x14ac:dyDescent="0.55000000000000004">
      <c r="Y4973" t="s">
        <v>17397</v>
      </c>
      <c r="Z4973" s="284">
        <v>227373.66</v>
      </c>
      <c r="AB4973" s="276" t="s">
        <v>55182</v>
      </c>
      <c r="AC4973" s="277">
        <v>109464.18</v>
      </c>
      <c r="AE4973" s="246" t="s">
        <v>46879</v>
      </c>
      <c r="AF4973" s="247">
        <v>23053.18</v>
      </c>
      <c r="AH4973" s="226" t="s">
        <v>19431</v>
      </c>
      <c r="AI4973" s="227">
        <v>1952.1</v>
      </c>
      <c r="AK4973" s="207" t="s">
        <v>19323</v>
      </c>
      <c r="AL4973" s="208">
        <v>500</v>
      </c>
      <c r="AM4973" s="93"/>
      <c r="AN4973" s="93"/>
      <c r="AO4973" s="93"/>
    </row>
    <row r="4974" spans="25:41" x14ac:dyDescent="0.55000000000000004">
      <c r="Y4974" t="s">
        <v>17398</v>
      </c>
      <c r="Z4974">
        <v>49.2</v>
      </c>
      <c r="AB4974" s="276" t="s">
        <v>70589</v>
      </c>
      <c r="AC4974" s="277">
        <v>802.5</v>
      </c>
      <c r="AE4974" s="246" t="s">
        <v>40246</v>
      </c>
      <c r="AF4974" s="247">
        <v>50548.83</v>
      </c>
      <c r="AH4974" s="226" t="s">
        <v>19432</v>
      </c>
      <c r="AI4974" s="227">
        <v>1670.46</v>
      </c>
      <c r="AK4974" s="207" t="s">
        <v>19324</v>
      </c>
      <c r="AL4974" s="208">
        <v>1364.52</v>
      </c>
      <c r="AM4974" s="93"/>
      <c r="AN4974" s="93"/>
      <c r="AO4974" s="93"/>
    </row>
    <row r="4975" spans="25:41" x14ac:dyDescent="0.55000000000000004">
      <c r="Y4975" t="s">
        <v>17502</v>
      </c>
      <c r="Z4975" s="284">
        <v>1893.36</v>
      </c>
      <c r="AB4975" s="276" t="s">
        <v>52650</v>
      </c>
      <c r="AC4975" s="277">
        <v>34954.79</v>
      </c>
      <c r="AE4975" s="246" t="s">
        <v>63127</v>
      </c>
      <c r="AF4975" s="247">
        <v>5000</v>
      </c>
      <c r="AH4975" s="226" t="s">
        <v>40240</v>
      </c>
      <c r="AI4975" s="227">
        <v>16300</v>
      </c>
      <c r="AK4975" s="207" t="s">
        <v>19325</v>
      </c>
      <c r="AL4975" s="208">
        <v>474</v>
      </c>
      <c r="AM4975" s="93"/>
      <c r="AN4975" s="93"/>
      <c r="AO4975" s="93"/>
    </row>
    <row r="4976" spans="25:41" x14ac:dyDescent="0.55000000000000004">
      <c r="Y4976" t="s">
        <v>17513</v>
      </c>
      <c r="Z4976">
        <v>547.29999999999995</v>
      </c>
      <c r="AB4976" s="276" t="s">
        <v>67806</v>
      </c>
      <c r="AC4976" s="277">
        <v>46637.760000000002</v>
      </c>
      <c r="AE4976" s="246" t="s">
        <v>40247</v>
      </c>
      <c r="AF4976" s="247">
        <v>44425.53</v>
      </c>
      <c r="AH4976" s="226" t="s">
        <v>19433</v>
      </c>
      <c r="AI4976" s="227">
        <v>45000</v>
      </c>
      <c r="AK4976" s="207" t="s">
        <v>19326</v>
      </c>
      <c r="AL4976" s="208">
        <v>1112.08</v>
      </c>
      <c r="AM4976" s="93"/>
      <c r="AN4976" s="93"/>
      <c r="AO4976" s="93"/>
    </row>
    <row r="4977" spans="25:41" x14ac:dyDescent="0.55000000000000004">
      <c r="Y4977" t="s">
        <v>17516</v>
      </c>
      <c r="Z4977" s="284">
        <v>5265.04</v>
      </c>
      <c r="AB4977" s="276" t="s">
        <v>42581</v>
      </c>
      <c r="AC4977" s="277">
        <v>10213.81</v>
      </c>
      <c r="AE4977" s="246" t="s">
        <v>39111</v>
      </c>
      <c r="AF4977" s="247">
        <v>37534.379999999997</v>
      </c>
      <c r="AH4977" s="226" t="s">
        <v>13451</v>
      </c>
      <c r="AI4977" s="227">
        <v>12562.65</v>
      </c>
      <c r="AK4977" s="207" t="s">
        <v>19327</v>
      </c>
      <c r="AL4977" s="208">
        <v>13239.99</v>
      </c>
      <c r="AM4977" s="93"/>
      <c r="AN4977" s="93"/>
      <c r="AO4977" s="93"/>
    </row>
    <row r="4978" spans="25:41" x14ac:dyDescent="0.55000000000000004">
      <c r="Y4978" t="s">
        <v>17518</v>
      </c>
      <c r="Z4978" s="284">
        <v>2657.5</v>
      </c>
      <c r="AB4978" s="276" t="s">
        <v>67807</v>
      </c>
      <c r="AC4978" s="277">
        <v>58783.15</v>
      </c>
      <c r="AE4978" s="246" t="s">
        <v>61956</v>
      </c>
      <c r="AF4978" s="247">
        <v>33623.040000000001</v>
      </c>
      <c r="AH4978" s="226" t="s">
        <v>13452</v>
      </c>
      <c r="AI4978" s="227">
        <v>109612.31</v>
      </c>
      <c r="AK4978" s="207" t="s">
        <v>19328</v>
      </c>
      <c r="AL4978" s="208">
        <v>1914.77</v>
      </c>
      <c r="AM4978" s="93"/>
      <c r="AN4978" s="93"/>
      <c r="AO4978" s="93"/>
    </row>
    <row r="4979" spans="25:41" x14ac:dyDescent="0.55000000000000004">
      <c r="Y4979" t="s">
        <v>17519</v>
      </c>
      <c r="Z4979">
        <v>778.4</v>
      </c>
      <c r="AB4979" s="276" t="s">
        <v>52651</v>
      </c>
      <c r="AC4979" s="277">
        <v>7444.44</v>
      </c>
      <c r="AE4979" s="246" t="s">
        <v>61957</v>
      </c>
      <c r="AF4979" s="247">
        <v>2571.79</v>
      </c>
      <c r="AH4979" s="226" t="s">
        <v>19434</v>
      </c>
      <c r="AI4979" s="227">
        <v>163393.72</v>
      </c>
      <c r="AK4979" s="207" t="s">
        <v>19329</v>
      </c>
      <c r="AL4979" s="208">
        <v>14078</v>
      </c>
      <c r="AM4979" s="93"/>
      <c r="AN4979" s="93"/>
      <c r="AO4979" s="93"/>
    </row>
    <row r="4980" spans="25:41" x14ac:dyDescent="0.55000000000000004">
      <c r="Y4980" t="s">
        <v>17520</v>
      </c>
      <c r="Z4980" s="284">
        <v>2491.31</v>
      </c>
      <c r="AB4980" s="276" t="s">
        <v>67808</v>
      </c>
      <c r="AC4980" s="277">
        <v>135885.95000000001</v>
      </c>
      <c r="AE4980" s="246" t="s">
        <v>59572</v>
      </c>
      <c r="AF4980" s="247">
        <v>5000</v>
      </c>
      <c r="AH4980" s="226" t="s">
        <v>47939</v>
      </c>
      <c r="AI4980" s="227">
        <v>11352.7</v>
      </c>
      <c r="AK4980" s="207" t="s">
        <v>19330</v>
      </c>
      <c r="AL4980" s="208">
        <v>3291.07</v>
      </c>
      <c r="AM4980" s="93"/>
      <c r="AN4980" s="93"/>
      <c r="AO4980" s="93"/>
    </row>
    <row r="4981" spans="25:41" x14ac:dyDescent="0.55000000000000004">
      <c r="Y4981" t="s">
        <v>17522</v>
      </c>
      <c r="Z4981" s="284">
        <v>2100</v>
      </c>
      <c r="AB4981" s="276" t="s">
        <v>55184</v>
      </c>
      <c r="AC4981" s="277">
        <v>2130.29</v>
      </c>
      <c r="AE4981" s="246" t="s">
        <v>57401</v>
      </c>
      <c r="AF4981" s="247">
        <v>5000</v>
      </c>
      <c r="AH4981" s="226" t="s">
        <v>19437</v>
      </c>
      <c r="AI4981" s="227">
        <v>-26678.18</v>
      </c>
      <c r="AK4981" s="207" t="s">
        <v>19331</v>
      </c>
      <c r="AL4981" s="208">
        <v>8585</v>
      </c>
      <c r="AM4981" s="93"/>
      <c r="AN4981" s="93"/>
      <c r="AO4981" s="93"/>
    </row>
    <row r="4982" spans="25:41" x14ac:dyDescent="0.55000000000000004">
      <c r="Y4982" t="s">
        <v>71849</v>
      </c>
      <c r="Z4982" s="284">
        <v>12064</v>
      </c>
      <c r="AB4982" s="276" t="s">
        <v>67809</v>
      </c>
      <c r="AC4982" s="277">
        <v>65250</v>
      </c>
      <c r="AE4982" s="246" t="s">
        <v>57402</v>
      </c>
      <c r="AF4982" s="247">
        <v>139</v>
      </c>
      <c r="AH4982" s="226" t="s">
        <v>36232</v>
      </c>
      <c r="AI4982" s="227">
        <v>109142</v>
      </c>
      <c r="AK4982" s="207" t="s">
        <v>19332</v>
      </c>
      <c r="AL4982" s="208">
        <v>622</v>
      </c>
      <c r="AM4982" s="93"/>
      <c r="AN4982" s="93"/>
      <c r="AO4982" s="93"/>
    </row>
    <row r="4983" spans="25:41" x14ac:dyDescent="0.55000000000000004">
      <c r="Y4983" t="s">
        <v>58751</v>
      </c>
      <c r="Z4983">
        <v>75</v>
      </c>
      <c r="AB4983" s="276" t="s">
        <v>39210</v>
      </c>
      <c r="AC4983" s="277">
        <v>175723.76</v>
      </c>
      <c r="AE4983" s="246" t="s">
        <v>56042</v>
      </c>
      <c r="AF4983" s="247">
        <v>3054.17</v>
      </c>
      <c r="AH4983" s="226" t="s">
        <v>19438</v>
      </c>
      <c r="AI4983" s="227">
        <v>-845.97</v>
      </c>
      <c r="AK4983" s="207" t="s">
        <v>19333</v>
      </c>
      <c r="AL4983" s="208">
        <v>3658</v>
      </c>
      <c r="AM4983" s="93"/>
      <c r="AN4983" s="93"/>
      <c r="AO4983" s="93"/>
    </row>
    <row r="4984" spans="25:41" x14ac:dyDescent="0.55000000000000004">
      <c r="Y4984" t="s">
        <v>71850</v>
      </c>
      <c r="Z4984">
        <v>47.05</v>
      </c>
      <c r="AB4984" s="276" t="s">
        <v>52652</v>
      </c>
      <c r="AC4984" s="277">
        <v>596006.15</v>
      </c>
      <c r="AE4984" s="246" t="s">
        <v>64226</v>
      </c>
      <c r="AF4984" s="247">
        <v>9800</v>
      </c>
      <c r="AH4984" s="226" t="s">
        <v>19440</v>
      </c>
      <c r="AI4984" s="227">
        <v>232.56</v>
      </c>
      <c r="AK4984" s="207" t="s">
        <v>19334</v>
      </c>
      <c r="AL4984" s="208">
        <v>15709</v>
      </c>
      <c r="AM4984" s="93"/>
      <c r="AN4984" s="93"/>
      <c r="AO4984" s="93"/>
    </row>
    <row r="4985" spans="25:41" x14ac:dyDescent="0.55000000000000004">
      <c r="Y4985" t="s">
        <v>17524</v>
      </c>
      <c r="Z4985" s="284">
        <v>3489.24</v>
      </c>
      <c r="AB4985" s="276" t="s">
        <v>42582</v>
      </c>
      <c r="AC4985" s="277">
        <v>7446.79</v>
      </c>
      <c r="AE4985" s="246" t="s">
        <v>64227</v>
      </c>
      <c r="AF4985" s="247">
        <v>749.71</v>
      </c>
      <c r="AH4985" s="226" t="s">
        <v>19441</v>
      </c>
      <c r="AI4985" s="227">
        <v>6642.28</v>
      </c>
      <c r="AK4985" s="207" t="s">
        <v>19335</v>
      </c>
      <c r="AL4985" s="208">
        <v>12337</v>
      </c>
      <c r="AM4985" s="93"/>
      <c r="AN4985" s="93"/>
      <c r="AO4985" s="93"/>
    </row>
    <row r="4986" spans="25:41" x14ac:dyDescent="0.55000000000000004">
      <c r="Y4986" t="s">
        <v>17525</v>
      </c>
      <c r="Z4986" s="284">
        <v>13582.24</v>
      </c>
      <c r="AB4986" s="276" t="s">
        <v>55185</v>
      </c>
      <c r="AC4986" s="277">
        <v>6035</v>
      </c>
      <c r="AE4986" s="246" t="s">
        <v>56043</v>
      </c>
      <c r="AF4986" s="247">
        <v>3131.6</v>
      </c>
      <c r="AH4986" s="226" t="s">
        <v>19442</v>
      </c>
      <c r="AI4986" s="227">
        <v>3581.76</v>
      </c>
      <c r="AK4986" s="207" t="s">
        <v>19336</v>
      </c>
      <c r="AL4986" s="208">
        <v>6375</v>
      </c>
      <c r="AM4986" s="93"/>
      <c r="AN4986" s="93"/>
      <c r="AO4986" s="93"/>
    </row>
    <row r="4987" spans="25:41" x14ac:dyDescent="0.55000000000000004">
      <c r="Y4987" t="s">
        <v>71851</v>
      </c>
      <c r="Z4987" s="284">
        <v>54792.800000000003</v>
      </c>
      <c r="AB4987" s="276" t="s">
        <v>61431</v>
      </c>
      <c r="AC4987" s="277">
        <v>7653.99</v>
      </c>
      <c r="AE4987" s="246" t="s">
        <v>57403</v>
      </c>
      <c r="AF4987" s="247">
        <v>3063</v>
      </c>
      <c r="AH4987" s="226" t="s">
        <v>19443</v>
      </c>
      <c r="AI4987" s="227">
        <v>1143</v>
      </c>
      <c r="AK4987" s="207" t="s">
        <v>19337</v>
      </c>
      <c r="AL4987" s="208">
        <v>482.21</v>
      </c>
      <c r="AM4987" s="93"/>
      <c r="AN4987" s="93"/>
      <c r="AO4987" s="93"/>
    </row>
    <row r="4988" spans="25:41" x14ac:dyDescent="0.55000000000000004">
      <c r="Y4988" t="s">
        <v>17528</v>
      </c>
      <c r="Z4988">
        <v>467.27</v>
      </c>
      <c r="AB4988" s="276" t="s">
        <v>67810</v>
      </c>
      <c r="AC4988" s="277">
        <v>9947.8799999999992</v>
      </c>
      <c r="AE4988" s="246" t="s">
        <v>19544</v>
      </c>
      <c r="AF4988" s="247">
        <v>266986.34999999998</v>
      </c>
      <c r="AH4988" s="226" t="s">
        <v>52264</v>
      </c>
      <c r="AI4988" s="227">
        <v>20504.95</v>
      </c>
      <c r="AK4988" s="207" t="s">
        <v>19338</v>
      </c>
      <c r="AL4988" s="208">
        <v>60.5</v>
      </c>
      <c r="AM4988" s="93"/>
      <c r="AN4988" s="93"/>
      <c r="AO4988" s="93"/>
    </row>
    <row r="4989" spans="25:41" x14ac:dyDescent="0.55000000000000004">
      <c r="Y4989" t="s">
        <v>17531</v>
      </c>
      <c r="Z4989" s="284">
        <v>10085.08</v>
      </c>
      <c r="AB4989" s="276" t="s">
        <v>45019</v>
      </c>
      <c r="AC4989" s="277">
        <v>180776.06</v>
      </c>
      <c r="AE4989" s="246" t="s">
        <v>44792</v>
      </c>
      <c r="AF4989" s="247">
        <v>30400.19</v>
      </c>
      <c r="AH4989" s="226" t="s">
        <v>19444</v>
      </c>
      <c r="AI4989" s="227">
        <v>2855.3</v>
      </c>
      <c r="AK4989" s="207" t="s">
        <v>19339</v>
      </c>
      <c r="AL4989" s="208">
        <v>137.47</v>
      </c>
      <c r="AM4989" s="93"/>
      <c r="AN4989" s="93"/>
      <c r="AO4989" s="93"/>
    </row>
    <row r="4990" spans="25:41" x14ac:dyDescent="0.55000000000000004">
      <c r="Y4990" t="s">
        <v>58015</v>
      </c>
      <c r="Z4990" s="284">
        <v>103468.66</v>
      </c>
      <c r="AB4990" s="276" t="s">
        <v>67811</v>
      </c>
      <c r="AC4990" s="277">
        <v>10551.05</v>
      </c>
      <c r="AE4990" s="246" t="s">
        <v>44793</v>
      </c>
      <c r="AF4990" s="247">
        <v>5646</v>
      </c>
      <c r="AH4990" s="226" t="s">
        <v>19445</v>
      </c>
      <c r="AI4990" s="227">
        <v>8743.2199999999993</v>
      </c>
      <c r="AK4990" s="207" t="s">
        <v>19340</v>
      </c>
      <c r="AL4990" s="208">
        <v>2236.3200000000002</v>
      </c>
      <c r="AM4990" s="93"/>
      <c r="AN4990" s="93"/>
      <c r="AO4990" s="93"/>
    </row>
    <row r="4991" spans="25:41" x14ac:dyDescent="0.55000000000000004">
      <c r="Y4991" t="s">
        <v>65104</v>
      </c>
      <c r="Z4991" s="284">
        <v>25333.69</v>
      </c>
      <c r="AB4991" s="276" t="s">
        <v>39211</v>
      </c>
      <c r="AC4991" s="277">
        <v>271305.27</v>
      </c>
      <c r="AE4991" s="246" t="s">
        <v>19545</v>
      </c>
      <c r="AF4991" s="247">
        <v>3036.06</v>
      </c>
      <c r="AH4991" s="226" t="s">
        <v>44779</v>
      </c>
      <c r="AI4991" s="227">
        <v>150.54</v>
      </c>
      <c r="AK4991" s="207" t="s">
        <v>19341</v>
      </c>
      <c r="AL4991" s="208">
        <v>6528</v>
      </c>
      <c r="AM4991" s="93"/>
      <c r="AN4991" s="93"/>
      <c r="AO4991" s="93"/>
    </row>
    <row r="4992" spans="25:41" x14ac:dyDescent="0.55000000000000004">
      <c r="Y4992" t="s">
        <v>33285</v>
      </c>
      <c r="Z4992" s="284">
        <v>4070.95</v>
      </c>
      <c r="AB4992" s="276" t="s">
        <v>39212</v>
      </c>
      <c r="AC4992" s="277">
        <v>837493.24</v>
      </c>
      <c r="AE4992" s="246" t="s">
        <v>19546</v>
      </c>
      <c r="AF4992" s="247">
        <v>54924</v>
      </c>
      <c r="AH4992" s="226" t="s">
        <v>36233</v>
      </c>
      <c r="AI4992" s="227">
        <v>38008.910000000003</v>
      </c>
      <c r="AK4992" s="207" t="s">
        <v>19342</v>
      </c>
      <c r="AL4992" s="208">
        <v>3000</v>
      </c>
      <c r="AM4992" s="93"/>
      <c r="AN4992" s="93"/>
      <c r="AO4992" s="93"/>
    </row>
    <row r="4993" spans="25:41" x14ac:dyDescent="0.55000000000000004">
      <c r="Y4993" t="s">
        <v>13246</v>
      </c>
      <c r="Z4993">
        <v>263.37</v>
      </c>
      <c r="AB4993" s="276" t="s">
        <v>39213</v>
      </c>
      <c r="AC4993" s="277">
        <v>295500.68</v>
      </c>
      <c r="AE4993" s="246" t="s">
        <v>19548</v>
      </c>
      <c r="AF4993" s="247">
        <v>35184</v>
      </c>
      <c r="AH4993" s="226" t="s">
        <v>52265</v>
      </c>
      <c r="AI4993" s="227">
        <v>2200</v>
      </c>
      <c r="AK4993" s="207" t="s">
        <v>19343</v>
      </c>
      <c r="AL4993" s="208">
        <v>20775</v>
      </c>
      <c r="AM4993" s="93"/>
      <c r="AN4993" s="93"/>
      <c r="AO4993" s="93"/>
    </row>
    <row r="4994" spans="25:41" x14ac:dyDescent="0.55000000000000004">
      <c r="Y4994" t="s">
        <v>13247</v>
      </c>
      <c r="Z4994">
        <v>978.66</v>
      </c>
      <c r="AB4994" s="276" t="s">
        <v>48935</v>
      </c>
      <c r="AC4994" s="277">
        <v>490727.92</v>
      </c>
      <c r="AE4994" s="246" t="s">
        <v>19552</v>
      </c>
      <c r="AF4994" s="247">
        <v>9430</v>
      </c>
      <c r="AH4994" s="226" t="s">
        <v>40241</v>
      </c>
      <c r="AI4994" s="227">
        <v>30201</v>
      </c>
      <c r="AK4994" s="207" t="s">
        <v>19344</v>
      </c>
      <c r="AL4994" s="208">
        <v>1000</v>
      </c>
      <c r="AM4994" s="93"/>
      <c r="AN4994" s="93"/>
      <c r="AO4994" s="93"/>
    </row>
    <row r="4995" spans="25:41" x14ac:dyDescent="0.55000000000000004">
      <c r="Y4995" t="s">
        <v>17581</v>
      </c>
      <c r="Z4995" s="284">
        <v>10040.23</v>
      </c>
      <c r="AB4995" s="276" t="s">
        <v>70000</v>
      </c>
      <c r="AC4995" s="277">
        <v>10000</v>
      </c>
      <c r="AE4995" s="246" t="s">
        <v>56044</v>
      </c>
      <c r="AF4995" s="247">
        <v>14881.5</v>
      </c>
      <c r="AH4995" s="226" t="s">
        <v>19447</v>
      </c>
      <c r="AI4995" s="227">
        <v>7793.04</v>
      </c>
      <c r="AK4995" s="207" t="s">
        <v>19345</v>
      </c>
      <c r="AL4995" s="208">
        <v>500</v>
      </c>
      <c r="AM4995" s="93"/>
      <c r="AN4995" s="93"/>
      <c r="AO4995" s="93"/>
    </row>
    <row r="4996" spans="25:41" x14ac:dyDescent="0.55000000000000004">
      <c r="Y4996" t="s">
        <v>13248</v>
      </c>
      <c r="Z4996" s="284">
        <v>4319.82</v>
      </c>
      <c r="AB4996" s="276" t="s">
        <v>57486</v>
      </c>
      <c r="AC4996" s="277">
        <v>18323.080000000002</v>
      </c>
      <c r="AE4996" s="246" t="s">
        <v>56045</v>
      </c>
      <c r="AF4996" s="247">
        <v>63169.93</v>
      </c>
      <c r="AH4996" s="226" t="s">
        <v>19448</v>
      </c>
      <c r="AI4996" s="227">
        <v>5872.69</v>
      </c>
      <c r="AK4996" s="207" t="s">
        <v>19346</v>
      </c>
      <c r="AL4996" s="208">
        <v>1846.73</v>
      </c>
      <c r="AM4996" s="93"/>
      <c r="AN4996" s="93"/>
      <c r="AO4996" s="93"/>
    </row>
    <row r="4997" spans="25:41" x14ac:dyDescent="0.55000000000000004">
      <c r="Y4997" t="s">
        <v>13249</v>
      </c>
      <c r="Z4997" s="284">
        <v>19068.830000000002</v>
      </c>
      <c r="AB4997" s="276" t="s">
        <v>46995</v>
      </c>
      <c r="AC4997" s="277">
        <v>19.8</v>
      </c>
      <c r="AE4997" s="246" t="s">
        <v>56046</v>
      </c>
      <c r="AF4997" s="247">
        <v>34067.93</v>
      </c>
      <c r="AH4997" s="226" t="s">
        <v>19449</v>
      </c>
      <c r="AI4997" s="227">
        <v>17383.490000000002</v>
      </c>
      <c r="AK4997" s="207" t="s">
        <v>19347</v>
      </c>
      <c r="AL4997" s="208">
        <v>534.5</v>
      </c>
      <c r="AM4997" s="93"/>
      <c r="AN4997" s="93"/>
      <c r="AO4997" s="93"/>
    </row>
    <row r="4998" spans="25:41" x14ac:dyDescent="0.55000000000000004">
      <c r="Y4998" t="s">
        <v>17688</v>
      </c>
      <c r="Z4998" s="284">
        <v>15514.42</v>
      </c>
      <c r="AB4998" s="276" t="s">
        <v>66629</v>
      </c>
      <c r="AC4998" s="277">
        <v>13163.13</v>
      </c>
      <c r="AE4998" s="246" t="s">
        <v>19553</v>
      </c>
      <c r="AF4998" s="247">
        <v>43487.29</v>
      </c>
      <c r="AH4998" s="226" t="s">
        <v>36234</v>
      </c>
      <c r="AI4998" s="227">
        <v>5129.46</v>
      </c>
      <c r="AK4998" s="207" t="s">
        <v>19348</v>
      </c>
      <c r="AL4998" s="208">
        <v>1249.55</v>
      </c>
      <c r="AM4998" s="93"/>
      <c r="AN4998" s="93"/>
      <c r="AO4998" s="93"/>
    </row>
    <row r="4999" spans="25:41" x14ac:dyDescent="0.55000000000000004">
      <c r="Y4999" t="s">
        <v>17690</v>
      </c>
      <c r="Z4999" s="284">
        <v>102762.05</v>
      </c>
      <c r="AB4999" s="276" t="s">
        <v>46996</v>
      </c>
      <c r="AC4999" s="277">
        <v>472312.47</v>
      </c>
      <c r="AE4999" s="246" t="s">
        <v>56047</v>
      </c>
      <c r="AF4999" s="247">
        <v>4065.8</v>
      </c>
      <c r="AH4999" s="226" t="s">
        <v>52266</v>
      </c>
      <c r="AI4999" s="227">
        <v>4125</v>
      </c>
      <c r="AK4999" s="207" t="s">
        <v>19349</v>
      </c>
      <c r="AL4999" s="208">
        <v>13239.99</v>
      </c>
      <c r="AM4999" s="93"/>
      <c r="AN4999" s="93"/>
      <c r="AO4999" s="93"/>
    </row>
    <row r="5000" spans="25:41" x14ac:dyDescent="0.55000000000000004">
      <c r="Y5000" t="s">
        <v>40736</v>
      </c>
      <c r="Z5000" s="284">
        <v>13675.6</v>
      </c>
      <c r="AB5000" s="276" t="s">
        <v>40350</v>
      </c>
      <c r="AC5000" s="277">
        <v>63112.4</v>
      </c>
      <c r="AE5000" s="246" t="s">
        <v>19554</v>
      </c>
      <c r="AF5000" s="247">
        <v>193968.2</v>
      </c>
      <c r="AH5000" s="226" t="s">
        <v>52267</v>
      </c>
      <c r="AI5000" s="227">
        <v>55310</v>
      </c>
      <c r="AK5000" s="207" t="s">
        <v>19350</v>
      </c>
      <c r="AL5000" s="208">
        <v>8585</v>
      </c>
      <c r="AM5000" s="93"/>
      <c r="AN5000" s="93"/>
      <c r="AO5000" s="93"/>
    </row>
    <row r="5001" spans="25:41" x14ac:dyDescent="0.55000000000000004">
      <c r="Y5001" t="s">
        <v>17694</v>
      </c>
      <c r="Z5001" s="284">
        <v>3368.7</v>
      </c>
      <c r="AB5001" s="276" t="s">
        <v>39214</v>
      </c>
      <c r="AC5001" s="277">
        <v>457627.81</v>
      </c>
      <c r="AE5001" s="246" t="s">
        <v>19555</v>
      </c>
      <c r="AF5001" s="247">
        <v>624484.63</v>
      </c>
      <c r="AH5001" s="226" t="s">
        <v>52268</v>
      </c>
      <c r="AI5001" s="227">
        <v>4231.22</v>
      </c>
      <c r="AK5001" s="207" t="s">
        <v>19351</v>
      </c>
      <c r="AL5001" s="208">
        <v>622</v>
      </c>
      <c r="AM5001" s="93"/>
      <c r="AN5001" s="93"/>
      <c r="AO5001" s="93"/>
    </row>
    <row r="5002" spans="25:41" x14ac:dyDescent="0.55000000000000004">
      <c r="Y5002" t="s">
        <v>54266</v>
      </c>
      <c r="Z5002" s="284">
        <v>5920.84</v>
      </c>
      <c r="AB5002" s="276" t="s">
        <v>66630</v>
      </c>
      <c r="AC5002" s="277">
        <v>49569.42</v>
      </c>
      <c r="AE5002" s="246" t="s">
        <v>19556</v>
      </c>
      <c r="AF5002" s="247">
        <v>101054.15</v>
      </c>
      <c r="AH5002" s="226" t="s">
        <v>52269</v>
      </c>
      <c r="AI5002" s="227">
        <v>11189.63</v>
      </c>
      <c r="AK5002" s="207" t="s">
        <v>19352</v>
      </c>
      <c r="AL5002" s="208">
        <v>10679.09</v>
      </c>
      <c r="AM5002" s="93"/>
      <c r="AN5002" s="93"/>
      <c r="AO5002" s="93"/>
    </row>
    <row r="5003" spans="25:41" x14ac:dyDescent="0.55000000000000004">
      <c r="Y5003" t="s">
        <v>59315</v>
      </c>
      <c r="Z5003">
        <v>2.16</v>
      </c>
      <c r="AB5003" s="276" t="s">
        <v>52653</v>
      </c>
      <c r="AC5003" s="277">
        <v>174439.96</v>
      </c>
      <c r="AE5003" s="246" t="s">
        <v>19557</v>
      </c>
      <c r="AF5003" s="247">
        <v>156676.01</v>
      </c>
      <c r="AH5003" s="226" t="s">
        <v>33441</v>
      </c>
      <c r="AI5003" s="227">
        <v>28227.85</v>
      </c>
      <c r="AK5003" s="207" t="s">
        <v>19353</v>
      </c>
      <c r="AL5003" s="208">
        <v>14078</v>
      </c>
      <c r="AM5003" s="93"/>
      <c r="AN5003" s="93"/>
      <c r="AO5003" s="93"/>
    </row>
    <row r="5004" spans="25:41" x14ac:dyDescent="0.55000000000000004">
      <c r="Y5004" t="s">
        <v>58753</v>
      </c>
      <c r="Z5004">
        <v>735</v>
      </c>
      <c r="AB5004" s="276" t="s">
        <v>56224</v>
      </c>
      <c r="AC5004" s="277">
        <v>71846.39</v>
      </c>
      <c r="AE5004" s="246" t="s">
        <v>19558</v>
      </c>
      <c r="AF5004" s="247">
        <v>119854.1</v>
      </c>
      <c r="AH5004" s="226" t="s">
        <v>42399</v>
      </c>
      <c r="AI5004" s="227">
        <v>410212.23</v>
      </c>
      <c r="AK5004" s="207" t="s">
        <v>19354</v>
      </c>
      <c r="AL5004" s="208">
        <v>12337</v>
      </c>
      <c r="AM5004" s="93"/>
      <c r="AN5004" s="93"/>
      <c r="AO5004" s="93"/>
    </row>
    <row r="5005" spans="25:41" x14ac:dyDescent="0.55000000000000004">
      <c r="Y5005" t="s">
        <v>17695</v>
      </c>
      <c r="Z5005" s="284">
        <v>15300.92</v>
      </c>
      <c r="AB5005" s="276" t="s">
        <v>59091</v>
      </c>
      <c r="AC5005" s="277">
        <v>-31226.6</v>
      </c>
      <c r="AE5005" s="246" t="s">
        <v>19561</v>
      </c>
      <c r="AF5005" s="247">
        <v>43.44</v>
      </c>
      <c r="AH5005" s="226" t="s">
        <v>19451</v>
      </c>
      <c r="AI5005" s="227">
        <v>32559.67</v>
      </c>
      <c r="AK5005" s="207" t="s">
        <v>19355</v>
      </c>
      <c r="AL5005" s="208">
        <v>22658.07</v>
      </c>
      <c r="AM5005" s="93"/>
      <c r="AN5005" s="93"/>
      <c r="AO5005" s="93"/>
    </row>
    <row r="5006" spans="25:41" x14ac:dyDescent="0.55000000000000004">
      <c r="Y5006" t="s">
        <v>13269</v>
      </c>
      <c r="Z5006" s="284">
        <v>126187.58</v>
      </c>
      <c r="AB5006" s="276" t="s">
        <v>66631</v>
      </c>
      <c r="AC5006" s="277">
        <v>57240</v>
      </c>
      <c r="AE5006" s="246" t="s">
        <v>19566</v>
      </c>
      <c r="AF5006" s="247">
        <v>-721.74</v>
      </c>
      <c r="AH5006" s="226" t="s">
        <v>44780</v>
      </c>
      <c r="AI5006" s="227">
        <v>8110.06</v>
      </c>
      <c r="AK5006" s="207" t="s">
        <v>19356</v>
      </c>
      <c r="AL5006" s="208">
        <v>55309.25</v>
      </c>
      <c r="AM5006" s="93"/>
      <c r="AN5006" s="93"/>
      <c r="AO5006" s="93"/>
    </row>
    <row r="5007" spans="25:41" x14ac:dyDescent="0.55000000000000004">
      <c r="Y5007" t="s">
        <v>17696</v>
      </c>
      <c r="Z5007" s="284">
        <v>2016.62</v>
      </c>
      <c r="AB5007" s="276" t="s">
        <v>69877</v>
      </c>
      <c r="AC5007" s="277">
        <v>94379.3</v>
      </c>
      <c r="AE5007" s="246" t="s">
        <v>19571</v>
      </c>
      <c r="AF5007" s="247">
        <v>130319.61</v>
      </c>
      <c r="AH5007" s="226" t="s">
        <v>19452</v>
      </c>
      <c r="AI5007" s="227">
        <v>60926.85</v>
      </c>
      <c r="AK5007" s="207" t="s">
        <v>19357</v>
      </c>
      <c r="AL5007" s="208">
        <v>2087.75</v>
      </c>
      <c r="AM5007" s="93"/>
      <c r="AN5007" s="93"/>
      <c r="AO5007" s="93"/>
    </row>
    <row r="5008" spans="25:41" x14ac:dyDescent="0.55000000000000004">
      <c r="Y5008" t="s">
        <v>54267</v>
      </c>
      <c r="Z5008" s="284">
        <v>9425.0499999999993</v>
      </c>
      <c r="AB5008" s="276" t="s">
        <v>67812</v>
      </c>
      <c r="AC5008" s="277">
        <v>729.62</v>
      </c>
      <c r="AE5008" s="246" t="s">
        <v>19572</v>
      </c>
      <c r="AF5008" s="247">
        <v>73852.009999999995</v>
      </c>
      <c r="AH5008" s="226" t="s">
        <v>47940</v>
      </c>
      <c r="AI5008" s="227">
        <v>16045.11</v>
      </c>
      <c r="AK5008" s="207" t="s">
        <v>19358</v>
      </c>
      <c r="AL5008" s="208">
        <v>2000</v>
      </c>
      <c r="AM5008" s="93"/>
      <c r="AN5008" s="93"/>
      <c r="AO5008" s="93"/>
    </row>
    <row r="5009" spans="25:41" x14ac:dyDescent="0.55000000000000004">
      <c r="Y5009" t="s">
        <v>13270</v>
      </c>
      <c r="Z5009" s="284">
        <v>1995.7</v>
      </c>
      <c r="AB5009" s="276" t="s">
        <v>67813</v>
      </c>
      <c r="AC5009" s="277">
        <v>55.81</v>
      </c>
      <c r="AE5009" s="246" t="s">
        <v>19573</v>
      </c>
      <c r="AF5009" s="247">
        <v>5590.92</v>
      </c>
      <c r="AH5009" s="226" t="s">
        <v>44781</v>
      </c>
      <c r="AI5009" s="227">
        <v>20743.2</v>
      </c>
      <c r="AK5009" s="207" t="s">
        <v>19359</v>
      </c>
      <c r="AL5009" s="208">
        <v>6944.2</v>
      </c>
      <c r="AM5009" s="93"/>
      <c r="AN5009" s="93"/>
      <c r="AO5009" s="93"/>
    </row>
    <row r="5010" spans="25:41" x14ac:dyDescent="0.55000000000000004">
      <c r="Y5010" t="s">
        <v>17697</v>
      </c>
      <c r="Z5010" s="284">
        <v>2626116.63</v>
      </c>
      <c r="AB5010" s="276" t="s">
        <v>67814</v>
      </c>
      <c r="AC5010" s="277">
        <v>182.55</v>
      </c>
      <c r="AE5010" s="246" t="s">
        <v>19574</v>
      </c>
      <c r="AF5010" s="247">
        <v>20215.5</v>
      </c>
      <c r="AH5010" s="226" t="s">
        <v>19453</v>
      </c>
      <c r="AI5010" s="227">
        <v>1541.69</v>
      </c>
      <c r="AK5010" s="207" t="s">
        <v>19360</v>
      </c>
      <c r="AL5010" s="208">
        <v>17318.38</v>
      </c>
      <c r="AM5010" s="93"/>
      <c r="AN5010" s="93"/>
      <c r="AO5010" s="93"/>
    </row>
    <row r="5011" spans="25:41" x14ac:dyDescent="0.55000000000000004">
      <c r="Y5011" t="s">
        <v>66766</v>
      </c>
      <c r="Z5011" s="284">
        <v>103273.15</v>
      </c>
      <c r="AB5011" s="276" t="s">
        <v>64391</v>
      </c>
      <c r="AC5011" s="277">
        <v>16995.75</v>
      </c>
      <c r="AE5011" s="246" t="s">
        <v>19577</v>
      </c>
      <c r="AF5011" s="247">
        <v>159600</v>
      </c>
      <c r="AH5011" s="226" t="s">
        <v>44782</v>
      </c>
      <c r="AI5011" s="227">
        <v>3250.79</v>
      </c>
      <c r="AK5011" s="207" t="s">
        <v>19361</v>
      </c>
      <c r="AL5011" s="208">
        <v>47955.98</v>
      </c>
      <c r="AM5011" s="93"/>
      <c r="AN5011" s="93"/>
      <c r="AO5011" s="93"/>
    </row>
    <row r="5012" spans="25:41" x14ac:dyDescent="0.55000000000000004">
      <c r="Y5012" t="s">
        <v>36137</v>
      </c>
      <c r="Z5012" s="284">
        <v>4306</v>
      </c>
      <c r="AB5012" s="276" t="s">
        <v>67815</v>
      </c>
      <c r="AC5012" s="277">
        <v>51.01</v>
      </c>
      <c r="AE5012" s="246" t="s">
        <v>52303</v>
      </c>
      <c r="AF5012" s="247">
        <v>520</v>
      </c>
      <c r="AH5012" s="226" t="s">
        <v>46872</v>
      </c>
      <c r="AI5012" s="227">
        <v>2144.11</v>
      </c>
      <c r="AK5012" s="207" t="s">
        <v>19362</v>
      </c>
      <c r="AL5012" s="208">
        <v>58.31</v>
      </c>
      <c r="AM5012" s="93"/>
      <c r="AN5012" s="93"/>
      <c r="AO5012" s="93"/>
    </row>
    <row r="5013" spans="25:41" x14ac:dyDescent="0.55000000000000004">
      <c r="Y5013" t="s">
        <v>31839</v>
      </c>
      <c r="Z5013" s="284">
        <v>116898.16</v>
      </c>
      <c r="AB5013" s="276" t="s">
        <v>64392</v>
      </c>
      <c r="AC5013" s="277">
        <v>1627.74</v>
      </c>
      <c r="AE5013" s="246" t="s">
        <v>19578</v>
      </c>
      <c r="AF5013" s="247">
        <v>6813.97</v>
      </c>
      <c r="AH5013" s="226" t="s">
        <v>19454</v>
      </c>
      <c r="AI5013" s="227">
        <v>35140.47</v>
      </c>
      <c r="AK5013" s="207" t="s">
        <v>19363</v>
      </c>
      <c r="AL5013" s="208">
        <v>5653.68</v>
      </c>
      <c r="AM5013" s="93"/>
      <c r="AN5013" s="93"/>
      <c r="AO5013" s="93"/>
    </row>
    <row r="5014" spans="25:41" x14ac:dyDescent="0.55000000000000004">
      <c r="Y5014" t="s">
        <v>17803</v>
      </c>
      <c r="Z5014" s="284">
        <v>5000</v>
      </c>
      <c r="AB5014" s="276" t="s">
        <v>67816</v>
      </c>
      <c r="AC5014" s="277">
        <v>2332.06</v>
      </c>
      <c r="AE5014" s="246" t="s">
        <v>19579</v>
      </c>
      <c r="AF5014" s="247">
        <v>130</v>
      </c>
      <c r="AH5014" s="226" t="s">
        <v>19455</v>
      </c>
      <c r="AI5014" s="227">
        <v>67.14</v>
      </c>
      <c r="AK5014" s="207" t="s">
        <v>19364</v>
      </c>
      <c r="AL5014" s="208">
        <v>6100</v>
      </c>
      <c r="AM5014" s="93"/>
      <c r="AN5014" s="93"/>
      <c r="AO5014" s="93"/>
    </row>
    <row r="5015" spans="25:41" x14ac:dyDescent="0.55000000000000004">
      <c r="Y5015" t="s">
        <v>17805</v>
      </c>
      <c r="Z5015" s="284">
        <v>1908.98</v>
      </c>
      <c r="AB5015" s="276" t="s">
        <v>67817</v>
      </c>
      <c r="AC5015" s="277">
        <v>5786.51</v>
      </c>
      <c r="AE5015" s="246" t="s">
        <v>52306</v>
      </c>
      <c r="AF5015" s="247">
        <v>-500</v>
      </c>
      <c r="AH5015" s="226" t="s">
        <v>52270</v>
      </c>
      <c r="AI5015" s="227">
        <v>10890.2</v>
      </c>
      <c r="AK5015" s="207" t="s">
        <v>19365</v>
      </c>
      <c r="AL5015" s="208">
        <v>21567.17</v>
      </c>
      <c r="AM5015" s="93"/>
      <c r="AN5015" s="93"/>
      <c r="AO5015" s="93"/>
    </row>
    <row r="5016" spans="25:41" x14ac:dyDescent="0.55000000000000004">
      <c r="Y5016" t="s">
        <v>45995</v>
      </c>
      <c r="Z5016">
        <v>384.08</v>
      </c>
      <c r="AB5016" s="276" t="s">
        <v>57487</v>
      </c>
      <c r="AC5016" s="277">
        <v>7518.75</v>
      </c>
      <c r="AE5016" s="246" t="s">
        <v>52307</v>
      </c>
      <c r="AF5016" s="247">
        <v>2767.47</v>
      </c>
      <c r="AH5016" s="226" t="s">
        <v>52271</v>
      </c>
      <c r="AI5016" s="227">
        <v>3590.72</v>
      </c>
      <c r="AK5016" s="207" t="s">
        <v>19366</v>
      </c>
      <c r="AL5016" s="208">
        <v>2631</v>
      </c>
      <c r="AM5016" s="93"/>
      <c r="AN5016" s="93"/>
      <c r="AO5016" s="93"/>
    </row>
    <row r="5017" spans="25:41" x14ac:dyDescent="0.55000000000000004">
      <c r="Y5017" t="s">
        <v>13286</v>
      </c>
      <c r="Z5017" s="284">
        <v>9616.19</v>
      </c>
      <c r="AB5017" s="276" t="s">
        <v>59092</v>
      </c>
      <c r="AC5017" s="277">
        <v>520.79</v>
      </c>
      <c r="AE5017" s="246" t="s">
        <v>52308</v>
      </c>
      <c r="AF5017" s="247">
        <v>161.69999999999999</v>
      </c>
      <c r="AH5017" s="226" t="s">
        <v>33442</v>
      </c>
      <c r="AI5017" s="227">
        <v>459648.22</v>
      </c>
      <c r="AK5017" s="207" t="s">
        <v>19367</v>
      </c>
      <c r="AL5017" s="208">
        <v>62253.45</v>
      </c>
      <c r="AM5017" s="93"/>
      <c r="AN5017" s="93"/>
      <c r="AO5017" s="93"/>
    </row>
    <row r="5018" spans="25:41" x14ac:dyDescent="0.55000000000000004">
      <c r="Y5018" t="s">
        <v>13287</v>
      </c>
      <c r="Z5018" s="284">
        <v>30079.23</v>
      </c>
      <c r="AB5018" s="276" t="s">
        <v>57488</v>
      </c>
      <c r="AC5018" s="277">
        <v>1057.68</v>
      </c>
      <c r="AE5018" s="246" t="s">
        <v>52309</v>
      </c>
      <c r="AF5018" s="247">
        <v>563.6</v>
      </c>
      <c r="AH5018" s="226" t="s">
        <v>47941</v>
      </c>
      <c r="AI5018" s="227">
        <v>68432.399999999994</v>
      </c>
      <c r="AK5018" s="207" t="s">
        <v>19368</v>
      </c>
      <c r="AL5018" s="208">
        <v>17318.38</v>
      </c>
      <c r="AM5018" s="93"/>
      <c r="AN5018" s="93"/>
      <c r="AO5018" s="93"/>
    </row>
    <row r="5019" spans="25:41" x14ac:dyDescent="0.55000000000000004">
      <c r="Y5019" t="s">
        <v>13288</v>
      </c>
      <c r="Z5019" s="284">
        <v>28598.74</v>
      </c>
      <c r="AB5019" s="276" t="s">
        <v>58543</v>
      </c>
      <c r="AC5019" s="277">
        <v>2153.5</v>
      </c>
      <c r="AE5019" s="246" t="s">
        <v>56048</v>
      </c>
      <c r="AF5019" s="247">
        <v>204.53</v>
      </c>
      <c r="AH5019" s="226" t="s">
        <v>52272</v>
      </c>
      <c r="AI5019" s="227">
        <v>3000</v>
      </c>
      <c r="AK5019" s="207" t="s">
        <v>19369</v>
      </c>
      <c r="AL5019" s="208">
        <v>47955.98</v>
      </c>
      <c r="AM5019" s="93"/>
      <c r="AN5019" s="93"/>
      <c r="AO5019" s="93"/>
    </row>
    <row r="5020" spans="25:41" x14ac:dyDescent="0.55000000000000004">
      <c r="Y5020" t="s">
        <v>17806</v>
      </c>
      <c r="Z5020" s="284">
        <v>32695.91</v>
      </c>
      <c r="AB5020" s="276" t="s">
        <v>67818</v>
      </c>
      <c r="AC5020" s="277">
        <v>689.24</v>
      </c>
      <c r="AE5020" s="246" t="s">
        <v>19581</v>
      </c>
      <c r="AF5020" s="247">
        <v>32009.51</v>
      </c>
      <c r="AH5020" s="226" t="s">
        <v>52273</v>
      </c>
      <c r="AI5020" s="227">
        <v>151300</v>
      </c>
      <c r="AK5020" s="207" t="s">
        <v>19370</v>
      </c>
      <c r="AL5020" s="208">
        <v>4689.3100000000004</v>
      </c>
      <c r="AM5020" s="93"/>
      <c r="AN5020" s="93"/>
      <c r="AO5020" s="93"/>
    </row>
    <row r="5021" spans="25:41" x14ac:dyDescent="0.55000000000000004">
      <c r="Y5021" t="s">
        <v>17807</v>
      </c>
      <c r="Z5021" s="284">
        <v>79049.100000000006</v>
      </c>
      <c r="AB5021" s="276" t="s">
        <v>57489</v>
      </c>
      <c r="AC5021" s="277">
        <v>289.44</v>
      </c>
      <c r="AE5021" s="246" t="s">
        <v>56049</v>
      </c>
      <c r="AF5021" s="247">
        <v>2805.3</v>
      </c>
      <c r="AH5021" s="226" t="s">
        <v>19456</v>
      </c>
      <c r="AI5021" s="227">
        <v>142.87</v>
      </c>
      <c r="AK5021" s="207" t="s">
        <v>19371</v>
      </c>
      <c r="AL5021" s="208">
        <v>5653.68</v>
      </c>
      <c r="AM5021" s="93"/>
      <c r="AN5021" s="93"/>
      <c r="AO5021" s="93"/>
    </row>
    <row r="5022" spans="25:41" x14ac:dyDescent="0.55000000000000004">
      <c r="Y5022" t="s">
        <v>58754</v>
      </c>
      <c r="Z5022">
        <v>144</v>
      </c>
      <c r="AB5022" s="276" t="s">
        <v>58544</v>
      </c>
      <c r="AC5022" s="277">
        <v>343.25</v>
      </c>
      <c r="AE5022" s="246" t="s">
        <v>19582</v>
      </c>
      <c r="AF5022" s="247">
        <v>23429.78</v>
      </c>
      <c r="AH5022" s="226" t="s">
        <v>19457</v>
      </c>
      <c r="AI5022" s="227">
        <v>99033.7</v>
      </c>
      <c r="AK5022" s="207" t="s">
        <v>19372</v>
      </c>
      <c r="AL5022" s="208">
        <v>2087.75</v>
      </c>
      <c r="AM5022" s="93"/>
      <c r="AN5022" s="93"/>
      <c r="AO5022" s="93"/>
    </row>
    <row r="5023" spans="25:41" x14ac:dyDescent="0.55000000000000004">
      <c r="Y5023" t="s">
        <v>17809</v>
      </c>
      <c r="Z5023" s="284">
        <v>232819.72</v>
      </c>
      <c r="AB5023" s="276" t="s">
        <v>69740</v>
      </c>
      <c r="AC5023" s="277">
        <v>350</v>
      </c>
      <c r="AE5023" s="246" t="s">
        <v>19583</v>
      </c>
      <c r="AF5023" s="247">
        <v>25081.14</v>
      </c>
      <c r="AH5023" s="226" t="s">
        <v>42400</v>
      </c>
      <c r="AI5023" s="227">
        <v>172743.25</v>
      </c>
      <c r="AK5023" s="207" t="s">
        <v>19373</v>
      </c>
      <c r="AL5023" s="208">
        <v>6100</v>
      </c>
      <c r="AM5023" s="93"/>
      <c r="AN5023" s="93"/>
      <c r="AO5023" s="93"/>
    </row>
    <row r="5024" spans="25:41" x14ac:dyDescent="0.55000000000000004">
      <c r="Y5024" t="s">
        <v>63475</v>
      </c>
      <c r="Z5024">
        <v>930.22</v>
      </c>
      <c r="AB5024" s="276" t="s">
        <v>57490</v>
      </c>
      <c r="AC5024" s="277">
        <v>1583.41</v>
      </c>
      <c r="AE5024" s="246" t="s">
        <v>42407</v>
      </c>
      <c r="AF5024" s="247">
        <v>22568.16</v>
      </c>
      <c r="AH5024" s="226" t="s">
        <v>42401</v>
      </c>
      <c r="AI5024" s="227">
        <v>68198.960000000006</v>
      </c>
      <c r="AK5024" s="207" t="s">
        <v>19374</v>
      </c>
      <c r="AL5024" s="208">
        <v>21567.17</v>
      </c>
      <c r="AM5024" s="93"/>
      <c r="AN5024" s="93"/>
      <c r="AO5024" s="93"/>
    </row>
    <row r="5025" spans="25:41" x14ac:dyDescent="0.55000000000000004">
      <c r="Y5025" t="s">
        <v>13289</v>
      </c>
      <c r="Z5025" s="284">
        <v>39397.449999999997</v>
      </c>
      <c r="AB5025" s="276" t="s">
        <v>67819</v>
      </c>
      <c r="AC5025" s="277">
        <v>1083.52</v>
      </c>
      <c r="AE5025" s="246" t="s">
        <v>19585</v>
      </c>
      <c r="AF5025" s="247">
        <v>3841</v>
      </c>
      <c r="AH5025" s="226" t="s">
        <v>40242</v>
      </c>
      <c r="AI5025" s="227">
        <v>47025</v>
      </c>
      <c r="AK5025" s="207" t="s">
        <v>19375</v>
      </c>
      <c r="AL5025" s="208">
        <v>222</v>
      </c>
      <c r="AM5025" s="93"/>
      <c r="AN5025" s="93"/>
      <c r="AO5025" s="93"/>
    </row>
    <row r="5026" spans="25:41" x14ac:dyDescent="0.55000000000000004">
      <c r="Y5026" t="s">
        <v>17810</v>
      </c>
      <c r="Z5026" s="284">
        <v>428070.32</v>
      </c>
      <c r="AB5026" s="276" t="s">
        <v>67820</v>
      </c>
      <c r="AC5026" s="277">
        <v>-12.37</v>
      </c>
      <c r="AE5026" s="246" t="s">
        <v>58514</v>
      </c>
      <c r="AF5026" s="247">
        <v>564557.41</v>
      </c>
      <c r="AH5026" s="226" t="s">
        <v>40243</v>
      </c>
      <c r="AI5026" s="227">
        <v>42111.76</v>
      </c>
      <c r="AK5026" s="207" t="s">
        <v>19376</v>
      </c>
      <c r="AL5026" s="208">
        <v>8955</v>
      </c>
      <c r="AM5026" s="93"/>
      <c r="AN5026" s="93"/>
      <c r="AO5026" s="93"/>
    </row>
    <row r="5027" spans="25:41" x14ac:dyDescent="0.55000000000000004">
      <c r="Y5027" t="s">
        <v>17811</v>
      </c>
      <c r="Z5027">
        <v>30.96</v>
      </c>
      <c r="AB5027" s="276" t="s">
        <v>55186</v>
      </c>
      <c r="AC5027" s="277">
        <v>32766.5</v>
      </c>
      <c r="AE5027" s="246" t="s">
        <v>52314</v>
      </c>
      <c r="AF5027" s="247">
        <v>131301.09</v>
      </c>
      <c r="AH5027" s="226" t="s">
        <v>19458</v>
      </c>
      <c r="AI5027" s="227">
        <v>-52.05</v>
      </c>
      <c r="AK5027" s="207" t="s">
        <v>19377</v>
      </c>
      <c r="AL5027" s="208">
        <v>370</v>
      </c>
      <c r="AM5027" s="93"/>
      <c r="AN5027" s="93"/>
      <c r="AO5027" s="93"/>
    </row>
    <row r="5028" spans="25:41" x14ac:dyDescent="0.55000000000000004">
      <c r="Y5028" t="s">
        <v>54270</v>
      </c>
      <c r="Z5028" s="284">
        <v>4588.05</v>
      </c>
      <c r="AB5028" s="276" t="s">
        <v>67821</v>
      </c>
      <c r="AC5028" s="277">
        <v>10355.18</v>
      </c>
      <c r="AE5028" s="246" t="s">
        <v>59573</v>
      </c>
      <c r="AF5028" s="247">
        <v>1379266.42</v>
      </c>
      <c r="AH5028" s="226" t="s">
        <v>52274</v>
      </c>
      <c r="AI5028" s="227">
        <v>237186.8</v>
      </c>
      <c r="AK5028" s="207" t="s">
        <v>19378</v>
      </c>
      <c r="AL5028" s="208">
        <v>249.99</v>
      </c>
      <c r="AM5028" s="93"/>
      <c r="AN5028" s="93"/>
      <c r="AO5028" s="93"/>
    </row>
    <row r="5029" spans="25:41" x14ac:dyDescent="0.55000000000000004">
      <c r="Y5029" t="s">
        <v>17812</v>
      </c>
      <c r="Z5029" s="284">
        <v>1744885.56</v>
      </c>
      <c r="AB5029" s="276" t="s">
        <v>67822</v>
      </c>
      <c r="AC5029" s="277">
        <v>11005.25</v>
      </c>
      <c r="AE5029" s="246" t="s">
        <v>58515</v>
      </c>
      <c r="AF5029" s="247">
        <v>263137.23</v>
      </c>
      <c r="AH5029" s="226" t="s">
        <v>19459</v>
      </c>
      <c r="AI5029" s="227">
        <v>20132.330000000002</v>
      </c>
      <c r="AK5029" s="207" t="s">
        <v>19379</v>
      </c>
      <c r="AL5029" s="208">
        <v>637.32000000000005</v>
      </c>
      <c r="AM5029" s="93"/>
      <c r="AN5029" s="93"/>
      <c r="AO5029" s="93"/>
    </row>
    <row r="5030" spans="25:41" x14ac:dyDescent="0.55000000000000004">
      <c r="Y5030" t="s">
        <v>58755</v>
      </c>
      <c r="Z5030" s="284">
        <v>335706.06</v>
      </c>
      <c r="AB5030" s="276" t="s">
        <v>57491</v>
      </c>
      <c r="AC5030" s="277">
        <v>12.62</v>
      </c>
      <c r="AE5030" s="246" t="s">
        <v>61375</v>
      </c>
      <c r="AF5030" s="247">
        <v>294375.34999999998</v>
      </c>
      <c r="AH5030" s="226" t="s">
        <v>47942</v>
      </c>
      <c r="AI5030" s="227">
        <v>14100.9</v>
      </c>
      <c r="AK5030" s="207" t="s">
        <v>19380</v>
      </c>
      <c r="AL5030" s="208">
        <v>1926</v>
      </c>
      <c r="AM5030" s="93"/>
      <c r="AN5030" s="93"/>
      <c r="AO5030" s="93"/>
    </row>
    <row r="5031" spans="25:41" x14ac:dyDescent="0.55000000000000004">
      <c r="Y5031" t="s">
        <v>17900</v>
      </c>
      <c r="Z5031" s="284">
        <v>22668.09</v>
      </c>
      <c r="AB5031" s="276" t="s">
        <v>67823</v>
      </c>
      <c r="AC5031" s="277">
        <v>8551.6</v>
      </c>
      <c r="AE5031" s="246" t="s">
        <v>63128</v>
      </c>
      <c r="AF5031" s="247">
        <v>120031.4</v>
      </c>
      <c r="AH5031" s="226" t="s">
        <v>48841</v>
      </c>
      <c r="AI5031" s="227">
        <v>3411.16</v>
      </c>
      <c r="AK5031" s="207" t="s">
        <v>19381</v>
      </c>
      <c r="AL5031" s="208">
        <v>1000</v>
      </c>
      <c r="AM5031" s="93"/>
      <c r="AN5031" s="93"/>
      <c r="AO5031" s="93"/>
    </row>
    <row r="5032" spans="25:41" x14ac:dyDescent="0.55000000000000004">
      <c r="Y5032" t="s">
        <v>17902</v>
      </c>
      <c r="Z5032" s="284">
        <v>85911.5</v>
      </c>
      <c r="AB5032" s="276" t="s">
        <v>64393</v>
      </c>
      <c r="AC5032" s="277">
        <v>284.87</v>
      </c>
      <c r="AE5032" s="246" t="s">
        <v>44795</v>
      </c>
      <c r="AF5032" s="247">
        <v>55070.21</v>
      </c>
      <c r="AH5032" s="226" t="s">
        <v>47943</v>
      </c>
      <c r="AI5032" s="227">
        <v>12866.85</v>
      </c>
      <c r="AK5032" s="207" t="s">
        <v>19382</v>
      </c>
      <c r="AL5032" s="208">
        <v>152.71</v>
      </c>
      <c r="AM5032" s="93"/>
      <c r="AN5032" s="93"/>
      <c r="AO5032" s="93"/>
    </row>
    <row r="5033" spans="25:41" x14ac:dyDescent="0.55000000000000004">
      <c r="Y5033" t="s">
        <v>17904</v>
      </c>
      <c r="Z5033" s="284">
        <v>1688.4</v>
      </c>
      <c r="AB5033" s="276" t="s">
        <v>67824</v>
      </c>
      <c r="AC5033" s="277">
        <v>5348.79</v>
      </c>
      <c r="AE5033" s="246" t="s">
        <v>64228</v>
      </c>
      <c r="AF5033" s="247">
        <v>10617110</v>
      </c>
      <c r="AH5033" s="226" t="s">
        <v>40244</v>
      </c>
      <c r="AI5033" s="227">
        <v>353830.07</v>
      </c>
      <c r="AK5033" s="207" t="s">
        <v>19383</v>
      </c>
      <c r="AL5033" s="208">
        <v>634.36</v>
      </c>
      <c r="AM5033" s="93"/>
      <c r="AN5033" s="93"/>
      <c r="AO5033" s="93"/>
    </row>
    <row r="5034" spans="25:41" x14ac:dyDescent="0.55000000000000004">
      <c r="Y5034" t="s">
        <v>17905</v>
      </c>
      <c r="Z5034" s="284">
        <v>27304</v>
      </c>
      <c r="AB5034" s="276" t="s">
        <v>55187</v>
      </c>
      <c r="AC5034" s="277">
        <v>4940.53</v>
      </c>
      <c r="AE5034" s="246" t="s">
        <v>58516</v>
      </c>
      <c r="AF5034" s="247">
        <v>310916.08</v>
      </c>
      <c r="AH5034" s="226" t="s">
        <v>52275</v>
      </c>
      <c r="AI5034" s="227">
        <v>18000</v>
      </c>
      <c r="AK5034" s="207" t="s">
        <v>19384</v>
      </c>
      <c r="AL5034" s="208">
        <v>260.98</v>
      </c>
      <c r="AM5034" s="93"/>
      <c r="AN5034" s="93"/>
      <c r="AO5034" s="93"/>
    </row>
    <row r="5035" spans="25:41" x14ac:dyDescent="0.55000000000000004">
      <c r="Y5035" t="s">
        <v>17907</v>
      </c>
      <c r="Z5035" s="284">
        <v>1001.28</v>
      </c>
      <c r="AB5035" s="276" t="s">
        <v>55188</v>
      </c>
      <c r="AC5035" s="277">
        <v>15673.71</v>
      </c>
      <c r="AE5035" s="246" t="s">
        <v>59574</v>
      </c>
      <c r="AF5035" s="247">
        <v>787.88</v>
      </c>
      <c r="AH5035" s="226" t="s">
        <v>44783</v>
      </c>
      <c r="AI5035" s="227">
        <v>30030</v>
      </c>
      <c r="AK5035" s="207" t="s">
        <v>19385</v>
      </c>
      <c r="AL5035" s="208">
        <v>1200</v>
      </c>
      <c r="AM5035" s="93"/>
      <c r="AN5035" s="93"/>
      <c r="AO5035" s="93"/>
    </row>
    <row r="5036" spans="25:41" x14ac:dyDescent="0.55000000000000004">
      <c r="Y5036" t="s">
        <v>17908</v>
      </c>
      <c r="Z5036">
        <v>844.2</v>
      </c>
      <c r="AB5036" s="276" t="s">
        <v>55189</v>
      </c>
      <c r="AC5036" s="277">
        <v>10635.6</v>
      </c>
      <c r="AE5036" s="246" t="s">
        <v>48847</v>
      </c>
      <c r="AF5036" s="247">
        <v>67892</v>
      </c>
      <c r="AH5036" s="226" t="s">
        <v>44784</v>
      </c>
      <c r="AI5036" s="227">
        <v>2297.5300000000002</v>
      </c>
      <c r="AK5036" s="207" t="s">
        <v>19386</v>
      </c>
      <c r="AL5036" s="208">
        <v>1130.2</v>
      </c>
      <c r="AM5036" s="93"/>
      <c r="AN5036" s="93"/>
      <c r="AO5036" s="93"/>
    </row>
    <row r="5037" spans="25:41" x14ac:dyDescent="0.55000000000000004">
      <c r="Y5037" t="s">
        <v>33299</v>
      </c>
      <c r="Z5037" s="284">
        <v>10996.59</v>
      </c>
      <c r="AB5037" s="276" t="s">
        <v>48936</v>
      </c>
      <c r="AC5037" s="277">
        <v>8439.4699999999993</v>
      </c>
      <c r="AE5037" s="246" t="s">
        <v>40248</v>
      </c>
      <c r="AF5037" s="247">
        <v>296839.14</v>
      </c>
      <c r="AH5037" s="226" t="s">
        <v>44785</v>
      </c>
      <c r="AI5037" s="227">
        <v>6056.33</v>
      </c>
      <c r="AK5037" s="207" t="s">
        <v>19387</v>
      </c>
      <c r="AL5037" s="208">
        <v>86.46</v>
      </c>
      <c r="AM5037" s="93"/>
      <c r="AN5037" s="93"/>
      <c r="AO5037" s="93"/>
    </row>
    <row r="5038" spans="25:41" x14ac:dyDescent="0.55000000000000004">
      <c r="Y5038" t="s">
        <v>17911</v>
      </c>
      <c r="Z5038">
        <v>207</v>
      </c>
      <c r="AB5038" s="276" t="s">
        <v>58272</v>
      </c>
      <c r="AC5038" s="277">
        <v>6125.23</v>
      </c>
      <c r="AE5038" s="246" t="s">
        <v>36249</v>
      </c>
      <c r="AF5038" s="247">
        <v>1732865</v>
      </c>
      <c r="AH5038" s="226" t="s">
        <v>52276</v>
      </c>
      <c r="AI5038" s="227">
        <v>35100</v>
      </c>
      <c r="AK5038" s="207" t="s">
        <v>19388</v>
      </c>
      <c r="AL5038" s="208">
        <v>11.31</v>
      </c>
      <c r="AM5038" s="93"/>
      <c r="AN5038" s="93"/>
      <c r="AO5038" s="93"/>
    </row>
    <row r="5039" spans="25:41" x14ac:dyDescent="0.55000000000000004">
      <c r="Y5039" t="s">
        <v>17914</v>
      </c>
      <c r="Z5039" s="284">
        <v>3036.2</v>
      </c>
      <c r="AB5039" s="276" t="s">
        <v>48019</v>
      </c>
      <c r="AC5039" s="277">
        <v>6444.7</v>
      </c>
      <c r="AE5039" s="246" t="s">
        <v>58517</v>
      </c>
      <c r="AF5039" s="247">
        <v>3600</v>
      </c>
      <c r="AH5039" s="226" t="s">
        <v>52277</v>
      </c>
      <c r="AI5039" s="227">
        <v>2685.18</v>
      </c>
      <c r="AK5039" s="207" t="s">
        <v>19389</v>
      </c>
      <c r="AL5039" s="208">
        <v>250.03</v>
      </c>
      <c r="AM5039" s="93"/>
      <c r="AN5039" s="93"/>
      <c r="AO5039" s="93"/>
    </row>
    <row r="5040" spans="25:41" x14ac:dyDescent="0.55000000000000004">
      <c r="Y5040" t="s">
        <v>17918</v>
      </c>
      <c r="Z5040" s="284">
        <v>9619.99</v>
      </c>
      <c r="AB5040" s="276" t="s">
        <v>67825</v>
      </c>
      <c r="AC5040" s="277">
        <v>6987.43</v>
      </c>
      <c r="AE5040" s="246" t="s">
        <v>61376</v>
      </c>
      <c r="AF5040" s="247">
        <v>129801.34</v>
      </c>
      <c r="AH5040" s="226" t="s">
        <v>52278</v>
      </c>
      <c r="AI5040" s="227">
        <v>8227.74</v>
      </c>
      <c r="AK5040" s="207" t="s">
        <v>19390</v>
      </c>
      <c r="AL5040" s="208">
        <v>1926</v>
      </c>
      <c r="AM5040" s="93"/>
      <c r="AN5040" s="93"/>
      <c r="AO5040" s="93"/>
    </row>
    <row r="5041" spans="25:41" x14ac:dyDescent="0.55000000000000004">
      <c r="Y5041" t="s">
        <v>40743</v>
      </c>
      <c r="Z5041" s="284">
        <v>4268.92</v>
      </c>
      <c r="AB5041" s="276" t="s">
        <v>67826</v>
      </c>
      <c r="AC5041" s="277">
        <v>33199.25</v>
      </c>
      <c r="AE5041" s="246" t="s">
        <v>36250</v>
      </c>
      <c r="AF5041" s="247">
        <v>1194138.83</v>
      </c>
      <c r="AH5041" s="226" t="s">
        <v>52279</v>
      </c>
      <c r="AI5041" s="227">
        <v>6265.64</v>
      </c>
      <c r="AK5041" s="207" t="s">
        <v>19391</v>
      </c>
      <c r="AL5041" s="208">
        <v>1130.2</v>
      </c>
      <c r="AM5041" s="93"/>
      <c r="AN5041" s="93"/>
      <c r="AO5041" s="93"/>
    </row>
    <row r="5042" spans="25:41" x14ac:dyDescent="0.55000000000000004">
      <c r="Y5042" t="s">
        <v>71852</v>
      </c>
      <c r="Z5042">
        <v>783.11</v>
      </c>
      <c r="AB5042" s="276" t="s">
        <v>48937</v>
      </c>
      <c r="AC5042" s="277">
        <v>4.04</v>
      </c>
      <c r="AE5042" s="246" t="s">
        <v>36251</v>
      </c>
      <c r="AF5042" s="247">
        <v>1147262.3400000001</v>
      </c>
      <c r="AH5042" s="226" t="s">
        <v>52280</v>
      </c>
      <c r="AI5042" s="227">
        <v>12480</v>
      </c>
      <c r="AK5042" s="207" t="s">
        <v>19392</v>
      </c>
      <c r="AL5042" s="208">
        <v>1000</v>
      </c>
      <c r="AM5042" s="93"/>
      <c r="AN5042" s="93"/>
      <c r="AO5042" s="93"/>
    </row>
    <row r="5043" spans="25:41" x14ac:dyDescent="0.55000000000000004">
      <c r="Y5043" t="s">
        <v>17919</v>
      </c>
      <c r="Z5043" s="284">
        <v>16060</v>
      </c>
      <c r="AB5043" s="276" t="s">
        <v>46997</v>
      </c>
      <c r="AC5043" s="277">
        <v>50.49</v>
      </c>
      <c r="AE5043" s="246" t="s">
        <v>56050</v>
      </c>
      <c r="AF5043" s="247">
        <v>226729.92</v>
      </c>
      <c r="AH5043" s="226" t="s">
        <v>52281</v>
      </c>
      <c r="AI5043" s="227">
        <v>954.72</v>
      </c>
      <c r="AK5043" s="207" t="s">
        <v>19393</v>
      </c>
      <c r="AL5043" s="208">
        <v>239.17</v>
      </c>
      <c r="AM5043" s="93"/>
      <c r="AN5043" s="93"/>
      <c r="AO5043" s="93"/>
    </row>
    <row r="5044" spans="25:41" x14ac:dyDescent="0.55000000000000004">
      <c r="Y5044" t="s">
        <v>17922</v>
      </c>
      <c r="Z5044" s="284">
        <v>32567.15</v>
      </c>
      <c r="AB5044" s="276" t="s">
        <v>70001</v>
      </c>
      <c r="AC5044" s="277">
        <v>2478.02</v>
      </c>
      <c r="AE5044" s="246" t="s">
        <v>40249</v>
      </c>
      <c r="AF5044" s="247">
        <v>35848.120000000003</v>
      </c>
      <c r="AH5044" s="226" t="s">
        <v>52282</v>
      </c>
      <c r="AI5044" s="227">
        <v>2776.32</v>
      </c>
      <c r="AK5044" s="207" t="s">
        <v>19394</v>
      </c>
      <c r="AL5044" s="208">
        <v>634.36</v>
      </c>
      <c r="AM5044" s="93"/>
      <c r="AN5044" s="93"/>
      <c r="AO5044" s="93"/>
    </row>
    <row r="5045" spans="25:41" x14ac:dyDescent="0.55000000000000004">
      <c r="Y5045" t="s">
        <v>17923</v>
      </c>
      <c r="Z5045">
        <v>3.3</v>
      </c>
      <c r="AB5045" s="276" t="s">
        <v>70002</v>
      </c>
      <c r="AC5045" s="277">
        <v>189.57</v>
      </c>
      <c r="AE5045" s="246" t="s">
        <v>64229</v>
      </c>
      <c r="AF5045" s="247">
        <v>82694.960000000006</v>
      </c>
      <c r="AH5045" s="226" t="s">
        <v>36235</v>
      </c>
      <c r="AI5045" s="227">
        <v>55409.72</v>
      </c>
      <c r="AK5045" s="207" t="s">
        <v>19395</v>
      </c>
      <c r="AL5045" s="208">
        <v>260.98</v>
      </c>
      <c r="AM5045" s="93"/>
      <c r="AN5045" s="93"/>
      <c r="AO5045" s="93"/>
    </row>
    <row r="5046" spans="25:41" x14ac:dyDescent="0.55000000000000004">
      <c r="Y5046" t="s">
        <v>17924</v>
      </c>
      <c r="Z5046" s="284">
        <v>15479.09</v>
      </c>
      <c r="AB5046" s="276" t="s">
        <v>67827</v>
      </c>
      <c r="AC5046" s="277">
        <v>863.1</v>
      </c>
      <c r="AE5046" s="246" t="s">
        <v>64230</v>
      </c>
      <c r="AF5046" s="247">
        <v>5148</v>
      </c>
      <c r="AH5046" s="226" t="s">
        <v>34960</v>
      </c>
      <c r="AI5046" s="227">
        <v>152745</v>
      </c>
      <c r="AK5046" s="207" t="s">
        <v>19396</v>
      </c>
      <c r="AL5046" s="208">
        <v>11.31</v>
      </c>
      <c r="AM5046" s="93"/>
      <c r="AN5046" s="93"/>
      <c r="AO5046" s="93"/>
    </row>
    <row r="5047" spans="25:41" x14ac:dyDescent="0.55000000000000004">
      <c r="Y5047" t="s">
        <v>17925</v>
      </c>
      <c r="Z5047" s="284">
        <v>49480.72</v>
      </c>
      <c r="AB5047" s="276" t="s">
        <v>67828</v>
      </c>
      <c r="AC5047" s="277">
        <v>11500</v>
      </c>
      <c r="AE5047" s="246" t="s">
        <v>39113</v>
      </c>
      <c r="AF5047" s="247">
        <v>996242.58</v>
      </c>
      <c r="AH5047" s="226" t="s">
        <v>44786</v>
      </c>
      <c r="AI5047" s="227">
        <v>1848.85</v>
      </c>
      <c r="AK5047" s="207" t="s">
        <v>19397</v>
      </c>
      <c r="AL5047" s="208">
        <v>222</v>
      </c>
      <c r="AM5047" s="93"/>
      <c r="AN5047" s="93"/>
      <c r="AO5047" s="93"/>
    </row>
    <row r="5048" spans="25:41" x14ac:dyDescent="0.55000000000000004">
      <c r="Y5048" t="s">
        <v>17926</v>
      </c>
      <c r="Z5048" s="284">
        <v>45868.72</v>
      </c>
      <c r="AB5048" s="276" t="s">
        <v>69741</v>
      </c>
      <c r="AC5048" s="277">
        <v>600</v>
      </c>
      <c r="AE5048" s="246" t="s">
        <v>33448</v>
      </c>
      <c r="AF5048" s="247">
        <v>76550.13</v>
      </c>
      <c r="AH5048" s="226" t="s">
        <v>36236</v>
      </c>
      <c r="AI5048" s="227">
        <v>108387</v>
      </c>
      <c r="AK5048" s="207" t="s">
        <v>19398</v>
      </c>
      <c r="AL5048" s="208">
        <v>1200</v>
      </c>
      <c r="AM5048" s="93"/>
      <c r="AN5048" s="93"/>
      <c r="AO5048" s="93"/>
    </row>
    <row r="5049" spans="25:41" x14ac:dyDescent="0.55000000000000004">
      <c r="Y5049" t="s">
        <v>17927</v>
      </c>
      <c r="Z5049" s="284">
        <v>8735.07</v>
      </c>
      <c r="AB5049" s="276" t="s">
        <v>70181</v>
      </c>
      <c r="AC5049" s="277">
        <v>1696</v>
      </c>
      <c r="AE5049" s="246" t="s">
        <v>61958</v>
      </c>
      <c r="AF5049" s="247">
        <v>161.99</v>
      </c>
      <c r="AH5049" s="226" t="s">
        <v>39102</v>
      </c>
      <c r="AI5049" s="227">
        <v>63000</v>
      </c>
      <c r="AK5049" s="207" t="s">
        <v>19399</v>
      </c>
      <c r="AL5049" s="208">
        <v>10462.34</v>
      </c>
      <c r="AM5049" s="93"/>
      <c r="AN5049" s="93"/>
      <c r="AO5049" s="93"/>
    </row>
    <row r="5050" spans="25:41" x14ac:dyDescent="0.55000000000000004">
      <c r="Y5050" t="s">
        <v>17928</v>
      </c>
      <c r="Z5050" s="284">
        <v>3500</v>
      </c>
      <c r="AB5050" s="276" t="s">
        <v>67829</v>
      </c>
      <c r="AC5050" s="277">
        <v>2030.18</v>
      </c>
      <c r="AE5050" s="246" t="s">
        <v>46881</v>
      </c>
      <c r="AF5050" s="247">
        <v>209375.38</v>
      </c>
      <c r="AH5050" s="226" t="s">
        <v>44787</v>
      </c>
      <c r="AI5050" s="227">
        <v>400</v>
      </c>
      <c r="AK5050" s="207" t="s">
        <v>19400</v>
      </c>
      <c r="AL5050" s="208">
        <v>14983.76</v>
      </c>
      <c r="AM5050" s="93"/>
      <c r="AN5050" s="93"/>
      <c r="AO5050" s="93"/>
    </row>
    <row r="5051" spans="25:41" x14ac:dyDescent="0.55000000000000004">
      <c r="Y5051" t="s">
        <v>17930</v>
      </c>
      <c r="Z5051" s="284">
        <v>6992.18</v>
      </c>
      <c r="AB5051" s="276" t="s">
        <v>66632</v>
      </c>
      <c r="AC5051" s="277">
        <v>19550.59</v>
      </c>
      <c r="AE5051" s="246" t="s">
        <v>52315</v>
      </c>
      <c r="AF5051" s="247">
        <v>3507240.12</v>
      </c>
      <c r="AH5051" s="226" t="s">
        <v>36237</v>
      </c>
      <c r="AI5051" s="227">
        <v>15950.56</v>
      </c>
      <c r="AK5051" s="207" t="s">
        <v>19401</v>
      </c>
      <c r="AL5051" s="208">
        <v>3060.4</v>
      </c>
      <c r="AM5051" s="93"/>
      <c r="AN5051" s="93"/>
      <c r="AO5051" s="93"/>
    </row>
    <row r="5052" spans="25:41" x14ac:dyDescent="0.55000000000000004">
      <c r="Y5052" t="s">
        <v>17935</v>
      </c>
      <c r="Z5052" s="284">
        <v>91552</v>
      </c>
      <c r="AB5052" s="276" t="s">
        <v>58546</v>
      </c>
      <c r="AC5052" s="277">
        <v>32466.65</v>
      </c>
      <c r="AE5052" s="246" t="s">
        <v>33449</v>
      </c>
      <c r="AF5052" s="247">
        <v>7919816.1399999997</v>
      </c>
      <c r="AH5052" s="226" t="s">
        <v>39103</v>
      </c>
      <c r="AI5052" s="227">
        <v>768300.86</v>
      </c>
      <c r="AK5052" s="207" t="s">
        <v>19402</v>
      </c>
      <c r="AL5052" s="208">
        <v>212.48</v>
      </c>
      <c r="AM5052" s="93"/>
      <c r="AN5052" s="93"/>
      <c r="AO5052" s="93"/>
    </row>
    <row r="5053" spans="25:41" x14ac:dyDescent="0.55000000000000004">
      <c r="Y5053" t="s">
        <v>17936</v>
      </c>
      <c r="Z5053" s="284">
        <v>9281.07</v>
      </c>
      <c r="AB5053" s="276" t="s">
        <v>58547</v>
      </c>
      <c r="AC5053" s="277">
        <v>2483.64</v>
      </c>
      <c r="AE5053" s="246" t="s">
        <v>59408</v>
      </c>
      <c r="AF5053" s="247">
        <v>797934.07999999996</v>
      </c>
      <c r="AH5053" s="226" t="s">
        <v>34961</v>
      </c>
      <c r="AI5053" s="227">
        <v>39000</v>
      </c>
      <c r="AK5053" s="207" t="s">
        <v>19403</v>
      </c>
      <c r="AL5053" s="208">
        <v>6.97</v>
      </c>
      <c r="AM5053" s="93"/>
      <c r="AN5053" s="93"/>
      <c r="AO5053" s="93"/>
    </row>
    <row r="5054" spans="25:41" x14ac:dyDescent="0.55000000000000004">
      <c r="Y5054" t="s">
        <v>55581</v>
      </c>
      <c r="Z5054" s="284">
        <v>75453.39</v>
      </c>
      <c r="AB5054" s="276" t="s">
        <v>58548</v>
      </c>
      <c r="AC5054" s="277">
        <v>8123.14</v>
      </c>
      <c r="AE5054" s="246" t="s">
        <v>49873</v>
      </c>
      <c r="AF5054" s="247">
        <v>9412239.7400000002</v>
      </c>
      <c r="AH5054" s="226" t="s">
        <v>36238</v>
      </c>
      <c r="AI5054" s="227">
        <v>19181.060000000001</v>
      </c>
      <c r="AK5054" s="207" t="s">
        <v>19404</v>
      </c>
      <c r="AL5054" s="208">
        <v>71798.48</v>
      </c>
      <c r="AM5054" s="93"/>
      <c r="AN5054" s="93"/>
      <c r="AO5054" s="93"/>
    </row>
    <row r="5055" spans="25:41" x14ac:dyDescent="0.55000000000000004">
      <c r="Y5055" t="s">
        <v>17937</v>
      </c>
      <c r="Z5055" s="284">
        <v>189890.62</v>
      </c>
      <c r="AB5055" s="276" t="s">
        <v>61434</v>
      </c>
      <c r="AC5055" s="277">
        <v>3478.01</v>
      </c>
      <c r="AE5055" s="246" t="s">
        <v>61959</v>
      </c>
      <c r="AF5055" s="247">
        <v>-357360.26</v>
      </c>
      <c r="AH5055" s="226" t="s">
        <v>36239</v>
      </c>
      <c r="AI5055" s="227">
        <v>7420.1</v>
      </c>
      <c r="AK5055" s="207" t="s">
        <v>19405</v>
      </c>
      <c r="AL5055" s="208">
        <v>6889.88</v>
      </c>
      <c r="AM5055" s="93"/>
      <c r="AN5055" s="93"/>
      <c r="AO5055" s="93"/>
    </row>
    <row r="5056" spans="25:41" x14ac:dyDescent="0.55000000000000004">
      <c r="Y5056" t="s">
        <v>18120</v>
      </c>
      <c r="Z5056">
        <v>-425</v>
      </c>
      <c r="AB5056" s="276" t="s">
        <v>59637</v>
      </c>
      <c r="AC5056" s="277">
        <v>401.73</v>
      </c>
      <c r="AE5056" s="246" t="s">
        <v>63567</v>
      </c>
      <c r="AF5056" s="247">
        <v>693.75</v>
      </c>
      <c r="AH5056" s="226" t="s">
        <v>39104</v>
      </c>
      <c r="AI5056" s="227">
        <v>10500</v>
      </c>
      <c r="AK5056" s="207" t="s">
        <v>19406</v>
      </c>
      <c r="AL5056" s="208">
        <v>17507.47</v>
      </c>
      <c r="AM5056" s="93"/>
      <c r="AN5056" s="93"/>
      <c r="AO5056" s="93"/>
    </row>
    <row r="5057" spans="25:41" x14ac:dyDescent="0.55000000000000004">
      <c r="Y5057" t="s">
        <v>18129</v>
      </c>
      <c r="Z5057" s="284">
        <v>14640</v>
      </c>
      <c r="AB5057" s="276" t="s">
        <v>67830</v>
      </c>
      <c r="AC5057" s="277">
        <v>-3.94</v>
      </c>
      <c r="AE5057" s="246" t="s">
        <v>56051</v>
      </c>
      <c r="AF5057" s="247">
        <v>167630</v>
      </c>
      <c r="AH5057" s="226" t="s">
        <v>36240</v>
      </c>
      <c r="AI5057" s="227">
        <v>45607.88</v>
      </c>
      <c r="AK5057" s="207" t="s">
        <v>19407</v>
      </c>
      <c r="AL5057" s="208">
        <v>57600</v>
      </c>
      <c r="AM5057" s="93"/>
      <c r="AN5057" s="93"/>
      <c r="AO5057" s="93"/>
    </row>
    <row r="5058" spans="25:41" x14ac:dyDescent="0.55000000000000004">
      <c r="Y5058" t="s">
        <v>18131</v>
      </c>
      <c r="Z5058" s="284">
        <v>18340.599999999999</v>
      </c>
      <c r="AB5058" s="276" t="s">
        <v>58273</v>
      </c>
      <c r="AC5058" s="277">
        <v>52245</v>
      </c>
      <c r="AE5058" s="246" t="s">
        <v>56052</v>
      </c>
      <c r="AF5058" s="247">
        <v>12823.7</v>
      </c>
      <c r="AH5058" s="226" t="s">
        <v>34962</v>
      </c>
      <c r="AI5058" s="227">
        <v>97624.9</v>
      </c>
      <c r="AK5058" s="207" t="s">
        <v>19408</v>
      </c>
      <c r="AL5058" s="208">
        <v>42159.519999999997</v>
      </c>
      <c r="AM5058" s="93"/>
      <c r="AN5058" s="93"/>
      <c r="AO5058" s="93"/>
    </row>
    <row r="5059" spans="25:41" x14ac:dyDescent="0.55000000000000004">
      <c r="Y5059" t="s">
        <v>13308</v>
      </c>
      <c r="Z5059" s="284">
        <v>2493.2199999999998</v>
      </c>
      <c r="AB5059" s="276" t="s">
        <v>59638</v>
      </c>
      <c r="AC5059" s="277">
        <v>4750</v>
      </c>
      <c r="AE5059" s="246" t="s">
        <v>58518</v>
      </c>
      <c r="AF5059" s="247">
        <v>1123.1199999999999</v>
      </c>
      <c r="AH5059" s="226" t="s">
        <v>34963</v>
      </c>
      <c r="AI5059" s="227">
        <v>248877.38</v>
      </c>
      <c r="AK5059" s="207" t="s">
        <v>19409</v>
      </c>
      <c r="AL5059" s="208">
        <v>67101.539999999994</v>
      </c>
      <c r="AM5059" s="93"/>
      <c r="AN5059" s="93"/>
      <c r="AO5059" s="93"/>
    </row>
    <row r="5060" spans="25:41" x14ac:dyDescent="0.55000000000000004">
      <c r="Y5060" t="s">
        <v>13309</v>
      </c>
      <c r="Z5060" s="284">
        <v>4315.18</v>
      </c>
      <c r="AB5060" s="276" t="s">
        <v>60519</v>
      </c>
      <c r="AC5060" s="277">
        <v>13000</v>
      </c>
      <c r="AE5060" s="246" t="s">
        <v>56053</v>
      </c>
      <c r="AF5060" s="247">
        <v>984.56</v>
      </c>
      <c r="AH5060" s="226" t="s">
        <v>34964</v>
      </c>
      <c r="AI5060" s="227">
        <v>26085</v>
      </c>
      <c r="AK5060" s="207" t="s">
        <v>19410</v>
      </c>
      <c r="AL5060" s="208">
        <v>35400</v>
      </c>
      <c r="AM5060" s="93"/>
      <c r="AN5060" s="93"/>
      <c r="AO5060" s="93"/>
    </row>
    <row r="5061" spans="25:41" x14ac:dyDescent="0.55000000000000004">
      <c r="Y5061" t="s">
        <v>13310</v>
      </c>
      <c r="Z5061">
        <v>34.4</v>
      </c>
      <c r="AB5061" s="276" t="s">
        <v>60520</v>
      </c>
      <c r="AC5061" s="277">
        <v>994.52</v>
      </c>
      <c r="AE5061" s="246" t="s">
        <v>52317</v>
      </c>
      <c r="AF5061" s="247">
        <v>18964.259999999998</v>
      </c>
      <c r="AH5061" s="226" t="s">
        <v>40245</v>
      </c>
      <c r="AI5061" s="227">
        <v>314911.90000000002</v>
      </c>
      <c r="AK5061" s="207" t="s">
        <v>19411</v>
      </c>
      <c r="AL5061" s="208">
        <v>62066.1</v>
      </c>
      <c r="AM5061" s="93"/>
      <c r="AN5061" s="93"/>
      <c r="AO5061" s="93"/>
    </row>
    <row r="5062" spans="25:41" x14ac:dyDescent="0.55000000000000004">
      <c r="Y5062" t="s">
        <v>18134</v>
      </c>
      <c r="Z5062">
        <v>228.02</v>
      </c>
      <c r="AB5062" s="276" t="s">
        <v>60521</v>
      </c>
      <c r="AC5062" s="277">
        <v>3252.6</v>
      </c>
      <c r="AE5062" s="246" t="s">
        <v>52318</v>
      </c>
      <c r="AF5062" s="247">
        <v>28404.66</v>
      </c>
      <c r="AH5062" s="226" t="s">
        <v>46873</v>
      </c>
      <c r="AI5062" s="227">
        <v>106100</v>
      </c>
      <c r="AK5062" s="207" t="s">
        <v>19412</v>
      </c>
      <c r="AL5062" s="208">
        <v>20146.98</v>
      </c>
      <c r="AM5062" s="93"/>
      <c r="AN5062" s="93"/>
      <c r="AO5062" s="93"/>
    </row>
    <row r="5063" spans="25:41" x14ac:dyDescent="0.55000000000000004">
      <c r="Y5063" t="s">
        <v>13311</v>
      </c>
      <c r="Z5063" s="284">
        <v>346996.74</v>
      </c>
      <c r="AB5063" s="276" t="s">
        <v>59095</v>
      </c>
      <c r="AC5063" s="277">
        <v>6734.39</v>
      </c>
      <c r="AE5063" s="246" t="s">
        <v>61960</v>
      </c>
      <c r="AF5063" s="247">
        <v>-12678.05</v>
      </c>
      <c r="AH5063" s="226" t="s">
        <v>19460</v>
      </c>
      <c r="AI5063" s="227">
        <v>90569.81</v>
      </c>
      <c r="AK5063" s="207" t="s">
        <v>13443</v>
      </c>
      <c r="AL5063" s="208">
        <v>8243.85</v>
      </c>
      <c r="AM5063" s="93"/>
      <c r="AN5063" s="93"/>
      <c r="AO5063" s="93"/>
    </row>
    <row r="5064" spans="25:41" x14ac:dyDescent="0.55000000000000004">
      <c r="Y5064" t="s">
        <v>38991</v>
      </c>
      <c r="Z5064" s="284">
        <v>39747.58</v>
      </c>
      <c r="AB5064" s="276" t="s">
        <v>61435</v>
      </c>
      <c r="AC5064" s="277">
        <v>2353.48</v>
      </c>
      <c r="AE5064" s="246" t="s">
        <v>55092</v>
      </c>
      <c r="AF5064" s="247">
        <v>79680</v>
      </c>
      <c r="AH5064" s="226" t="s">
        <v>39105</v>
      </c>
      <c r="AI5064" s="227">
        <v>653893.4</v>
      </c>
      <c r="AK5064" s="207" t="s">
        <v>13444</v>
      </c>
      <c r="AL5064" s="208">
        <v>520</v>
      </c>
      <c r="AM5064" s="93"/>
      <c r="AN5064" s="93"/>
      <c r="AO5064" s="93"/>
    </row>
    <row r="5065" spans="25:41" x14ac:dyDescent="0.55000000000000004">
      <c r="Y5065" t="s">
        <v>54277</v>
      </c>
      <c r="Z5065">
        <v>321.39999999999998</v>
      </c>
      <c r="AB5065" s="276" t="s">
        <v>58864</v>
      </c>
      <c r="AC5065" s="277">
        <v>4873.43</v>
      </c>
      <c r="AE5065" s="246" t="s">
        <v>64231</v>
      </c>
      <c r="AF5065" s="247">
        <v>498.5</v>
      </c>
      <c r="AH5065" s="226" t="s">
        <v>19461</v>
      </c>
      <c r="AI5065" s="227">
        <v>252136.8</v>
      </c>
      <c r="AK5065" s="207" t="s">
        <v>13445</v>
      </c>
      <c r="AL5065" s="208">
        <v>39.78</v>
      </c>
      <c r="AM5065" s="93"/>
      <c r="AN5065" s="93"/>
      <c r="AO5065" s="93"/>
    </row>
    <row r="5066" spans="25:41" x14ac:dyDescent="0.55000000000000004">
      <c r="Y5066" t="s">
        <v>18137</v>
      </c>
      <c r="Z5066" s="284">
        <v>11887.38</v>
      </c>
      <c r="AB5066" s="276" t="s">
        <v>58865</v>
      </c>
      <c r="AC5066" s="277">
        <v>563.59</v>
      </c>
      <c r="AE5066" s="246" t="s">
        <v>56054</v>
      </c>
      <c r="AF5066" s="247">
        <v>695</v>
      </c>
      <c r="AH5066" s="226" t="s">
        <v>48842</v>
      </c>
      <c r="AI5066" s="227">
        <v>1859.53</v>
      </c>
      <c r="AK5066" s="207" t="s">
        <v>13446</v>
      </c>
      <c r="AL5066" s="208">
        <v>4498.82</v>
      </c>
      <c r="AM5066" s="93"/>
      <c r="AN5066" s="93"/>
      <c r="AO5066" s="93"/>
    </row>
    <row r="5067" spans="25:41" x14ac:dyDescent="0.55000000000000004">
      <c r="Y5067" t="s">
        <v>18138</v>
      </c>
      <c r="Z5067" s="284">
        <v>71621.67</v>
      </c>
      <c r="AB5067" s="276" t="s">
        <v>60522</v>
      </c>
      <c r="AC5067" s="277">
        <v>23964.48</v>
      </c>
      <c r="AE5067" s="246" t="s">
        <v>52320</v>
      </c>
      <c r="AF5067" s="247">
        <v>25200</v>
      </c>
      <c r="AH5067" s="226" t="s">
        <v>39106</v>
      </c>
      <c r="AI5067" s="227">
        <v>3014.4</v>
      </c>
      <c r="AK5067" s="207" t="s">
        <v>19413</v>
      </c>
      <c r="AL5067" s="208">
        <v>24993.15</v>
      </c>
      <c r="AM5067" s="93"/>
      <c r="AN5067" s="93"/>
      <c r="AO5067" s="93"/>
    </row>
    <row r="5068" spans="25:41" x14ac:dyDescent="0.55000000000000004">
      <c r="Y5068" t="s">
        <v>13313</v>
      </c>
      <c r="Z5068" s="284">
        <v>175030.74</v>
      </c>
      <c r="AB5068" s="276" t="s">
        <v>60523</v>
      </c>
      <c r="AC5068" s="277">
        <v>1833.31</v>
      </c>
      <c r="AE5068" s="246" t="s">
        <v>52321</v>
      </c>
      <c r="AF5068" s="247">
        <v>8104.25</v>
      </c>
      <c r="AH5068" s="226" t="s">
        <v>19462</v>
      </c>
      <c r="AI5068" s="227">
        <v>107860.28</v>
      </c>
      <c r="AK5068" s="207" t="s">
        <v>13447</v>
      </c>
      <c r="AL5068" s="208">
        <v>5020.0600000000004</v>
      </c>
      <c r="AM5068" s="93"/>
      <c r="AN5068" s="93"/>
      <c r="AO5068" s="93"/>
    </row>
    <row r="5069" spans="25:41" x14ac:dyDescent="0.55000000000000004">
      <c r="Y5069" t="s">
        <v>18143</v>
      </c>
      <c r="Z5069" s="284">
        <v>28422.080000000002</v>
      </c>
      <c r="AB5069" s="276" t="s">
        <v>60524</v>
      </c>
      <c r="AC5069" s="277">
        <v>5872.02</v>
      </c>
      <c r="AE5069" s="246" t="s">
        <v>52322</v>
      </c>
      <c r="AF5069" s="247">
        <v>17613.66</v>
      </c>
      <c r="AH5069" s="226" t="s">
        <v>33443</v>
      </c>
      <c r="AI5069" s="227">
        <v>618597.21</v>
      </c>
      <c r="AK5069" s="207" t="s">
        <v>13448</v>
      </c>
      <c r="AL5069" s="208">
        <v>10086.459999999999</v>
      </c>
      <c r="AM5069" s="93"/>
      <c r="AN5069" s="93"/>
      <c r="AO5069" s="93"/>
    </row>
    <row r="5070" spans="25:41" x14ac:dyDescent="0.55000000000000004">
      <c r="Y5070" t="s">
        <v>36152</v>
      </c>
      <c r="Z5070" s="284">
        <v>255397.59</v>
      </c>
      <c r="AB5070" s="276" t="s">
        <v>42587</v>
      </c>
      <c r="AC5070" s="277">
        <v>24853.94</v>
      </c>
      <c r="AE5070" s="246" t="s">
        <v>58519</v>
      </c>
      <c r="AF5070" s="247">
        <v>647.86</v>
      </c>
      <c r="AH5070" s="226" t="s">
        <v>42402</v>
      </c>
      <c r="AI5070" s="227">
        <v>831044.96</v>
      </c>
      <c r="AK5070" s="207" t="s">
        <v>13449</v>
      </c>
      <c r="AL5070" s="208">
        <v>278.89</v>
      </c>
      <c r="AM5070" s="93"/>
      <c r="AN5070" s="93"/>
      <c r="AO5070" s="93"/>
    </row>
    <row r="5071" spans="25:41" x14ac:dyDescent="0.55000000000000004">
      <c r="Y5071" t="s">
        <v>13315</v>
      </c>
      <c r="Z5071" s="284">
        <v>5870.18</v>
      </c>
      <c r="AB5071" s="276" t="s">
        <v>42588</v>
      </c>
      <c r="AC5071" s="277">
        <v>1693.83</v>
      </c>
      <c r="AE5071" s="246" t="s">
        <v>52323</v>
      </c>
      <c r="AF5071" s="247">
        <v>710.7</v>
      </c>
      <c r="AH5071" s="226" t="s">
        <v>52283</v>
      </c>
      <c r="AI5071" s="227">
        <v>66983.75</v>
      </c>
      <c r="AK5071" s="207" t="s">
        <v>13450</v>
      </c>
      <c r="AL5071" s="208">
        <v>161766.01999999999</v>
      </c>
      <c r="AM5071" s="93"/>
      <c r="AN5071" s="93"/>
      <c r="AO5071" s="93"/>
    </row>
    <row r="5072" spans="25:41" x14ac:dyDescent="0.55000000000000004">
      <c r="Y5072" t="s">
        <v>55584</v>
      </c>
      <c r="Z5072" s="284">
        <v>32623.74</v>
      </c>
      <c r="AB5072" s="276" t="s">
        <v>42589</v>
      </c>
      <c r="AC5072" s="277">
        <v>5743.99</v>
      </c>
      <c r="AE5072" s="246" t="s">
        <v>58240</v>
      </c>
      <c r="AF5072" s="247">
        <v>53593.07</v>
      </c>
      <c r="AH5072" s="226" t="s">
        <v>52284</v>
      </c>
      <c r="AI5072" s="227">
        <v>108740</v>
      </c>
      <c r="AK5072" s="207" t="s">
        <v>19414</v>
      </c>
      <c r="AL5072" s="208">
        <v>1986.99</v>
      </c>
      <c r="AM5072" s="93"/>
      <c r="AN5072" s="93"/>
      <c r="AO5072" s="93"/>
    </row>
    <row r="5073" spans="25:41" x14ac:dyDescent="0.55000000000000004">
      <c r="Y5073" t="s">
        <v>18225</v>
      </c>
      <c r="Z5073">
        <v>858.01</v>
      </c>
      <c r="AB5073" s="276" t="s">
        <v>42590</v>
      </c>
      <c r="AC5073" s="277">
        <v>6202.63</v>
      </c>
      <c r="AE5073" s="246" t="s">
        <v>52324</v>
      </c>
      <c r="AF5073" s="247">
        <v>27795.83</v>
      </c>
      <c r="AH5073" s="226" t="s">
        <v>52285</v>
      </c>
      <c r="AI5073" s="227">
        <v>5990</v>
      </c>
      <c r="AK5073" s="207" t="s">
        <v>19415</v>
      </c>
      <c r="AL5073" s="208">
        <v>58661.68</v>
      </c>
      <c r="AM5073" s="93"/>
      <c r="AN5073" s="93"/>
      <c r="AO5073" s="93"/>
    </row>
    <row r="5074" spans="25:41" x14ac:dyDescent="0.55000000000000004">
      <c r="Y5074" t="s">
        <v>18229</v>
      </c>
      <c r="Z5074" s="284">
        <v>4933.5200000000004</v>
      </c>
      <c r="AB5074" s="276" t="s">
        <v>63201</v>
      </c>
      <c r="AC5074" s="277">
        <v>3975.38</v>
      </c>
      <c r="AE5074" s="246" t="s">
        <v>52325</v>
      </c>
      <c r="AF5074" s="247">
        <v>103911.55</v>
      </c>
      <c r="AH5074" s="226" t="s">
        <v>52286</v>
      </c>
      <c r="AI5074" s="227">
        <v>10080</v>
      </c>
      <c r="AK5074" s="207" t="s">
        <v>19416</v>
      </c>
      <c r="AL5074" s="208">
        <v>90503.039999999994</v>
      </c>
      <c r="AM5074" s="93"/>
      <c r="AN5074" s="93"/>
      <c r="AO5074" s="93"/>
    </row>
    <row r="5075" spans="25:41" x14ac:dyDescent="0.55000000000000004">
      <c r="Y5075" t="s">
        <v>34825</v>
      </c>
      <c r="Z5075" s="284">
        <v>5927</v>
      </c>
      <c r="AB5075" s="276" t="s">
        <v>52660</v>
      </c>
      <c r="AC5075" s="277">
        <v>50724.54</v>
      </c>
      <c r="AE5075" s="246" t="s">
        <v>61961</v>
      </c>
      <c r="AF5075" s="247">
        <v>-24.87</v>
      </c>
      <c r="AH5075" s="226" t="s">
        <v>52287</v>
      </c>
      <c r="AI5075" s="227">
        <v>2965</v>
      </c>
      <c r="AK5075" s="207" t="s">
        <v>19417</v>
      </c>
      <c r="AL5075" s="208">
        <v>2859.03</v>
      </c>
      <c r="AM5075" s="93"/>
      <c r="AN5075" s="93"/>
      <c r="AO5075" s="93"/>
    </row>
    <row r="5076" spans="25:41" x14ac:dyDescent="0.55000000000000004">
      <c r="Y5076" t="s">
        <v>18230</v>
      </c>
      <c r="Z5076">
        <v>142.26</v>
      </c>
      <c r="AB5076" s="276" t="s">
        <v>67831</v>
      </c>
      <c r="AC5076" s="277">
        <v>-41643.019999999997</v>
      </c>
      <c r="AE5076" s="246" t="s">
        <v>64232</v>
      </c>
      <c r="AF5076" s="247">
        <v>309580</v>
      </c>
      <c r="AH5076" s="226" t="s">
        <v>52288</v>
      </c>
      <c r="AI5076" s="227">
        <v>3788.68</v>
      </c>
      <c r="AK5076" s="207" t="s">
        <v>19418</v>
      </c>
      <c r="AL5076" s="208">
        <v>648.91</v>
      </c>
      <c r="AM5076" s="93"/>
      <c r="AN5076" s="93"/>
      <c r="AO5076" s="93"/>
    </row>
    <row r="5077" spans="25:41" x14ac:dyDescent="0.55000000000000004">
      <c r="Y5077" t="s">
        <v>39012</v>
      </c>
      <c r="Z5077" s="284">
        <v>1212.25</v>
      </c>
      <c r="AB5077" s="276" t="s">
        <v>67832</v>
      </c>
      <c r="AC5077" s="277">
        <v>17000</v>
      </c>
      <c r="AE5077" s="246" t="s">
        <v>34966</v>
      </c>
      <c r="AF5077" s="247">
        <v>4468278.99</v>
      </c>
      <c r="AH5077" s="226" t="s">
        <v>52289</v>
      </c>
      <c r="AI5077" s="227">
        <v>15340</v>
      </c>
      <c r="AK5077" s="207" t="s">
        <v>19419</v>
      </c>
      <c r="AL5077" s="208">
        <v>70.180000000000007</v>
      </c>
      <c r="AM5077" s="93"/>
      <c r="AN5077" s="93"/>
      <c r="AO5077" s="93"/>
    </row>
    <row r="5078" spans="25:41" x14ac:dyDescent="0.55000000000000004">
      <c r="Y5078" t="s">
        <v>33325</v>
      </c>
      <c r="Z5078" s="284">
        <v>2193.9899999999998</v>
      </c>
      <c r="AB5078" s="276" t="s">
        <v>67833</v>
      </c>
      <c r="AC5078" s="277">
        <v>680.58</v>
      </c>
      <c r="AE5078" s="246" t="s">
        <v>19586</v>
      </c>
      <c r="AF5078" s="247">
        <v>734035.84</v>
      </c>
      <c r="AH5078" s="226" t="s">
        <v>52290</v>
      </c>
      <c r="AI5078" s="227">
        <v>15358.69</v>
      </c>
      <c r="AK5078" s="207" t="s">
        <v>19420</v>
      </c>
      <c r="AL5078" s="208">
        <v>55.08</v>
      </c>
      <c r="AM5078" s="93"/>
      <c r="AN5078" s="93"/>
      <c r="AO5078" s="93"/>
    </row>
    <row r="5079" spans="25:41" x14ac:dyDescent="0.55000000000000004">
      <c r="Y5079" t="s">
        <v>18231</v>
      </c>
      <c r="Z5079" s="284">
        <v>24917.91</v>
      </c>
      <c r="AB5079" s="276" t="s">
        <v>67834</v>
      </c>
      <c r="AC5079" s="277">
        <v>3422</v>
      </c>
      <c r="AE5079" s="246" t="s">
        <v>47947</v>
      </c>
      <c r="AF5079" s="247">
        <v>82</v>
      </c>
      <c r="AH5079" s="226" t="s">
        <v>52291</v>
      </c>
      <c r="AI5079" s="227">
        <v>48774.74</v>
      </c>
      <c r="AK5079" s="207" t="s">
        <v>19421</v>
      </c>
      <c r="AL5079" s="208">
        <v>155.9</v>
      </c>
      <c r="AM5079" s="93"/>
      <c r="AN5079" s="93"/>
      <c r="AO5079" s="93"/>
    </row>
    <row r="5080" spans="25:41" x14ac:dyDescent="0.55000000000000004">
      <c r="Y5080" t="s">
        <v>34826</v>
      </c>
      <c r="Z5080">
        <v>35.729999999999997</v>
      </c>
      <c r="AB5080" s="276" t="s">
        <v>52665</v>
      </c>
      <c r="AC5080" s="277">
        <v>-7.69</v>
      </c>
      <c r="AE5080" s="246" t="s">
        <v>34967</v>
      </c>
      <c r="AF5080" s="247">
        <v>1028928.71</v>
      </c>
      <c r="AH5080" s="226" t="s">
        <v>52292</v>
      </c>
      <c r="AI5080" s="227">
        <v>19418.77</v>
      </c>
      <c r="AK5080" s="207" t="s">
        <v>19422</v>
      </c>
      <c r="AL5080" s="208">
        <v>235084.24</v>
      </c>
      <c r="AM5080" s="93"/>
      <c r="AN5080" s="93"/>
      <c r="AO5080" s="93"/>
    </row>
    <row r="5081" spans="25:41" x14ac:dyDescent="0.55000000000000004">
      <c r="Y5081" t="s">
        <v>13323</v>
      </c>
      <c r="Z5081" s="284">
        <v>21372.42</v>
      </c>
      <c r="AB5081" s="276" t="s">
        <v>67835</v>
      </c>
      <c r="AC5081" s="277">
        <v>-42.7</v>
      </c>
      <c r="AE5081" s="246" t="s">
        <v>34968</v>
      </c>
      <c r="AF5081" s="247">
        <v>2128357.75</v>
      </c>
      <c r="AH5081" s="226" t="s">
        <v>52293</v>
      </c>
      <c r="AI5081" s="227">
        <v>8898.32</v>
      </c>
      <c r="AK5081" s="207" t="s">
        <v>19423</v>
      </c>
      <c r="AL5081" s="208">
        <v>7291.64</v>
      </c>
      <c r="AM5081" s="93"/>
      <c r="AN5081" s="93"/>
      <c r="AO5081" s="93"/>
    </row>
    <row r="5082" spans="25:41" x14ac:dyDescent="0.55000000000000004">
      <c r="Y5082" t="s">
        <v>13324</v>
      </c>
      <c r="Z5082" s="284">
        <v>27116.3</v>
      </c>
      <c r="AB5082" s="276" t="s">
        <v>52666</v>
      </c>
      <c r="AC5082" s="277">
        <v>7603.56</v>
      </c>
      <c r="AE5082" s="246" t="s">
        <v>19587</v>
      </c>
      <c r="AF5082" s="247">
        <v>166910</v>
      </c>
      <c r="AH5082" s="226" t="s">
        <v>47944</v>
      </c>
      <c r="AI5082" s="227">
        <v>9679.59</v>
      </c>
      <c r="AK5082" s="207" t="s">
        <v>19424</v>
      </c>
      <c r="AL5082" s="208">
        <v>40392.5</v>
      </c>
      <c r="AM5082" s="93"/>
      <c r="AN5082" s="93"/>
      <c r="AO5082" s="93"/>
    </row>
    <row r="5083" spans="25:41" x14ac:dyDescent="0.55000000000000004">
      <c r="Y5083" t="s">
        <v>39014</v>
      </c>
      <c r="Z5083" s="284">
        <v>157550</v>
      </c>
      <c r="AB5083" s="276" t="s">
        <v>52667</v>
      </c>
      <c r="AC5083" s="277">
        <v>581.69000000000005</v>
      </c>
      <c r="AE5083" s="246" t="s">
        <v>42408</v>
      </c>
      <c r="AF5083" s="247">
        <v>256618.46</v>
      </c>
      <c r="AH5083" s="226" t="s">
        <v>48843</v>
      </c>
      <c r="AI5083" s="227">
        <v>589.41</v>
      </c>
      <c r="AK5083" s="207" t="s">
        <v>19425</v>
      </c>
      <c r="AL5083" s="208">
        <v>14280.22</v>
      </c>
      <c r="AM5083" s="93"/>
      <c r="AN5083" s="93"/>
      <c r="AO5083" s="93"/>
    </row>
    <row r="5084" spans="25:41" x14ac:dyDescent="0.55000000000000004">
      <c r="Y5084" t="s">
        <v>39015</v>
      </c>
      <c r="Z5084" s="284">
        <v>3456336</v>
      </c>
      <c r="AB5084" s="276" t="s">
        <v>52668</v>
      </c>
      <c r="AC5084" s="277">
        <v>1678.89</v>
      </c>
      <c r="AE5084" s="246" t="s">
        <v>55093</v>
      </c>
      <c r="AF5084" s="247">
        <v>4600</v>
      </c>
      <c r="AH5084" s="226" t="s">
        <v>44788</v>
      </c>
      <c r="AI5084" s="227">
        <v>330153.42</v>
      </c>
      <c r="AK5084" s="207" t="s">
        <v>19426</v>
      </c>
      <c r="AL5084" s="208">
        <v>83862.61</v>
      </c>
      <c r="AM5084" s="93"/>
      <c r="AN5084" s="93"/>
      <c r="AO5084" s="93"/>
    </row>
    <row r="5085" spans="25:41" x14ac:dyDescent="0.55000000000000004">
      <c r="Y5085" t="s">
        <v>54279</v>
      </c>
      <c r="Z5085" s="284">
        <v>1240.2</v>
      </c>
      <c r="AB5085" s="276" t="s">
        <v>52669</v>
      </c>
      <c r="AC5085" s="277">
        <v>1684.74</v>
      </c>
      <c r="AE5085" s="246" t="s">
        <v>34969</v>
      </c>
      <c r="AF5085" s="247">
        <v>505393.2</v>
      </c>
      <c r="AH5085" s="226" t="s">
        <v>44789</v>
      </c>
      <c r="AI5085" s="227">
        <v>24950.75</v>
      </c>
      <c r="AK5085" s="207" t="s">
        <v>19427</v>
      </c>
      <c r="AL5085" s="208">
        <v>51137.39</v>
      </c>
      <c r="AM5085" s="93"/>
      <c r="AN5085" s="93"/>
      <c r="AO5085" s="93"/>
    </row>
    <row r="5086" spans="25:41" x14ac:dyDescent="0.55000000000000004">
      <c r="Y5086" t="s">
        <v>18238</v>
      </c>
      <c r="Z5086" s="284">
        <v>315536.03000000003</v>
      </c>
      <c r="AB5086" s="276" t="s">
        <v>67836</v>
      </c>
      <c r="AC5086" s="277">
        <v>-8.41</v>
      </c>
      <c r="AE5086" s="246" t="s">
        <v>59041</v>
      </c>
      <c r="AF5086" s="247">
        <v>112263</v>
      </c>
      <c r="AH5086" s="226" t="s">
        <v>42403</v>
      </c>
      <c r="AI5086" s="227">
        <v>163500</v>
      </c>
      <c r="AK5086" s="207" t="s">
        <v>19428</v>
      </c>
      <c r="AL5086" s="208">
        <v>27979</v>
      </c>
      <c r="AM5086" s="93"/>
      <c r="AN5086" s="93"/>
      <c r="AO5086" s="93"/>
    </row>
    <row r="5087" spans="25:41" x14ac:dyDescent="0.55000000000000004">
      <c r="Y5087" t="s">
        <v>18239</v>
      </c>
      <c r="Z5087" s="284">
        <v>93449.37</v>
      </c>
      <c r="AB5087" s="276" t="s">
        <v>67837</v>
      </c>
      <c r="AC5087" s="277">
        <v>8980.2999999999993</v>
      </c>
      <c r="AE5087" s="246" t="s">
        <v>46882</v>
      </c>
      <c r="AF5087" s="247">
        <v>208131.6</v>
      </c>
      <c r="AH5087" s="226" t="s">
        <v>42404</v>
      </c>
      <c r="AI5087" s="227">
        <v>12507.52</v>
      </c>
      <c r="AK5087" s="207" t="s">
        <v>19429</v>
      </c>
      <c r="AL5087" s="208">
        <v>812</v>
      </c>
      <c r="AM5087" s="93"/>
      <c r="AN5087" s="93"/>
      <c r="AO5087" s="93"/>
    </row>
    <row r="5088" spans="25:41" x14ac:dyDescent="0.55000000000000004">
      <c r="Y5088" t="s">
        <v>18240</v>
      </c>
      <c r="Z5088">
        <v>406.04</v>
      </c>
      <c r="AB5088" s="276" t="s">
        <v>62021</v>
      </c>
      <c r="AC5088" s="277">
        <v>90840</v>
      </c>
      <c r="AE5088" s="246" t="s">
        <v>64233</v>
      </c>
      <c r="AF5088" s="247">
        <v>268052.40000000002</v>
      </c>
      <c r="AH5088" s="226" t="s">
        <v>19504</v>
      </c>
      <c r="AI5088" s="227">
        <v>1975.02</v>
      </c>
      <c r="AK5088" s="207" t="s">
        <v>19430</v>
      </c>
      <c r="AL5088" s="208">
        <v>1305.49</v>
      </c>
      <c r="AM5088" s="93"/>
      <c r="AN5088" s="93"/>
      <c r="AO5088" s="93"/>
    </row>
    <row r="5089" spans="25:41" x14ac:dyDescent="0.55000000000000004">
      <c r="Y5089" t="s">
        <v>13325</v>
      </c>
      <c r="Z5089" s="284">
        <v>303073.99</v>
      </c>
      <c r="AB5089" s="276" t="s">
        <v>67838</v>
      </c>
      <c r="AC5089" s="277">
        <v>62400</v>
      </c>
      <c r="AE5089" s="246" t="s">
        <v>33451</v>
      </c>
      <c r="AF5089" s="247">
        <v>228412</v>
      </c>
      <c r="AH5089" s="226" t="s">
        <v>36245</v>
      </c>
      <c r="AI5089" s="227">
        <v>4294.08</v>
      </c>
      <c r="AK5089" s="207" t="s">
        <v>19431</v>
      </c>
      <c r="AL5089" s="208">
        <v>2302.4</v>
      </c>
      <c r="AM5089" s="93"/>
      <c r="AN5089" s="93"/>
      <c r="AO5089" s="93"/>
    </row>
    <row r="5090" spans="25:41" x14ac:dyDescent="0.55000000000000004">
      <c r="Y5090" t="s">
        <v>13326</v>
      </c>
      <c r="Z5090" s="284">
        <v>818728.4</v>
      </c>
      <c r="AB5090" s="276" t="s">
        <v>67839</v>
      </c>
      <c r="AC5090" s="277">
        <v>28981.35</v>
      </c>
      <c r="AE5090" s="246" t="s">
        <v>33452</v>
      </c>
      <c r="AF5090" s="247">
        <v>11691</v>
      </c>
      <c r="AH5090" s="226" t="s">
        <v>36246</v>
      </c>
      <c r="AI5090" s="227">
        <v>327.92</v>
      </c>
      <c r="AK5090" s="207" t="s">
        <v>19432</v>
      </c>
      <c r="AL5090" s="208">
        <v>283.02999999999997</v>
      </c>
      <c r="AM5090" s="93"/>
      <c r="AN5090" s="93"/>
      <c r="AO5090" s="93"/>
    </row>
    <row r="5091" spans="25:41" x14ac:dyDescent="0.55000000000000004">
      <c r="Y5091" t="s">
        <v>18241</v>
      </c>
      <c r="Z5091" s="284">
        <v>107733.27</v>
      </c>
      <c r="AB5091" s="276" t="s">
        <v>62022</v>
      </c>
      <c r="AC5091" s="277">
        <v>42792</v>
      </c>
      <c r="AE5091" s="246" t="s">
        <v>33453</v>
      </c>
      <c r="AF5091" s="247">
        <v>135291.97</v>
      </c>
      <c r="AH5091" s="226" t="s">
        <v>19505</v>
      </c>
      <c r="AI5091" s="227">
        <v>16443.84</v>
      </c>
      <c r="AK5091" s="207" t="s">
        <v>19433</v>
      </c>
      <c r="AL5091" s="208">
        <v>18961.400000000001</v>
      </c>
      <c r="AM5091" s="93"/>
      <c r="AN5091" s="93"/>
      <c r="AO5091" s="93"/>
    </row>
    <row r="5092" spans="25:41" x14ac:dyDescent="0.55000000000000004">
      <c r="Y5092" t="s">
        <v>18242</v>
      </c>
      <c r="Z5092" s="284">
        <v>875040.04</v>
      </c>
      <c r="AB5092" s="276" t="s">
        <v>69742</v>
      </c>
      <c r="AC5092" s="277">
        <v>351</v>
      </c>
      <c r="AE5092" s="246" t="s">
        <v>55094</v>
      </c>
      <c r="AF5092" s="247">
        <v>87313.22</v>
      </c>
      <c r="AH5092" s="226" t="s">
        <v>19506</v>
      </c>
      <c r="AI5092" s="227">
        <v>1257.6099999999999</v>
      </c>
      <c r="AK5092" s="207" t="s">
        <v>13451</v>
      </c>
      <c r="AL5092" s="208">
        <v>46817.2</v>
      </c>
      <c r="AM5092" s="93"/>
      <c r="AN5092" s="93"/>
      <c r="AO5092" s="93"/>
    </row>
    <row r="5093" spans="25:41" x14ac:dyDescent="0.55000000000000004">
      <c r="Y5093" t="s">
        <v>13327</v>
      </c>
      <c r="Z5093" s="284">
        <v>382360.88</v>
      </c>
      <c r="AB5093" s="276" t="s">
        <v>67840</v>
      </c>
      <c r="AC5093" s="277">
        <v>12009.95</v>
      </c>
      <c r="AE5093" s="246" t="s">
        <v>34970</v>
      </c>
      <c r="AF5093" s="247">
        <v>9027807.8499999996</v>
      </c>
      <c r="AH5093" s="226" t="s">
        <v>46874</v>
      </c>
      <c r="AI5093" s="227">
        <v>11499.12</v>
      </c>
      <c r="AK5093" s="207" t="s">
        <v>13452</v>
      </c>
      <c r="AL5093" s="208">
        <v>314983.14</v>
      </c>
      <c r="AM5093" s="93"/>
      <c r="AN5093" s="93"/>
      <c r="AO5093" s="93"/>
    </row>
    <row r="5094" spans="25:41" x14ac:dyDescent="0.55000000000000004">
      <c r="Y5094" t="s">
        <v>34827</v>
      </c>
      <c r="Z5094" s="284">
        <v>8435</v>
      </c>
      <c r="AB5094" s="276" t="s">
        <v>67841</v>
      </c>
      <c r="AC5094" s="277">
        <v>6.81</v>
      </c>
      <c r="AE5094" s="246" t="s">
        <v>34971</v>
      </c>
      <c r="AF5094" s="247">
        <v>1214134.78</v>
      </c>
      <c r="AH5094" s="226" t="s">
        <v>46875</v>
      </c>
      <c r="AI5094" s="227">
        <v>879.88</v>
      </c>
      <c r="AK5094" s="207" t="s">
        <v>19434</v>
      </c>
      <c r="AL5094" s="208">
        <v>317570.21999999997</v>
      </c>
      <c r="AM5094" s="93"/>
      <c r="AN5094" s="93"/>
      <c r="AO5094" s="93"/>
    </row>
    <row r="5095" spans="25:41" x14ac:dyDescent="0.55000000000000004">
      <c r="Y5095" t="s">
        <v>18244</v>
      </c>
      <c r="Z5095" s="284">
        <v>474732.29</v>
      </c>
      <c r="AB5095" s="276" t="s">
        <v>67842</v>
      </c>
      <c r="AC5095" s="277">
        <v>3192.89</v>
      </c>
      <c r="AE5095" s="246" t="s">
        <v>59042</v>
      </c>
      <c r="AF5095" s="247">
        <v>9588.06</v>
      </c>
      <c r="AH5095" s="226" t="s">
        <v>48844</v>
      </c>
      <c r="AI5095" s="227">
        <v>705502.37</v>
      </c>
      <c r="AK5095" s="207" t="s">
        <v>19435</v>
      </c>
      <c r="AL5095" s="208">
        <v>48699.85</v>
      </c>
      <c r="AM5095" s="93"/>
      <c r="AN5095" s="93"/>
      <c r="AO5095" s="93"/>
    </row>
    <row r="5096" spans="25:41" x14ac:dyDescent="0.55000000000000004">
      <c r="Y5096" t="s">
        <v>18245</v>
      </c>
      <c r="Z5096" s="284">
        <v>140504.14000000001</v>
      </c>
      <c r="AB5096" s="276" t="s">
        <v>63204</v>
      </c>
      <c r="AC5096" s="277">
        <v>1944427.9</v>
      </c>
      <c r="AE5096" s="246" t="s">
        <v>39114</v>
      </c>
      <c r="AF5096" s="247">
        <v>1495554.43</v>
      </c>
      <c r="AH5096" s="226" t="s">
        <v>46876</v>
      </c>
      <c r="AI5096" s="227">
        <v>5300</v>
      </c>
      <c r="AK5096" s="207" t="s">
        <v>19436</v>
      </c>
      <c r="AL5096" s="208">
        <v>631379.32999999996</v>
      </c>
      <c r="AM5096" s="93"/>
      <c r="AN5096" s="93"/>
      <c r="AO5096" s="93"/>
    </row>
    <row r="5097" spans="25:41" x14ac:dyDescent="0.55000000000000004">
      <c r="Y5097" t="s">
        <v>33326</v>
      </c>
      <c r="Z5097" s="284">
        <v>1575</v>
      </c>
      <c r="AB5097" s="276" t="s">
        <v>63205</v>
      </c>
      <c r="AC5097" s="277">
        <v>5478.54</v>
      </c>
      <c r="AE5097" s="246" t="s">
        <v>40250</v>
      </c>
      <c r="AF5097" s="247">
        <v>861145.48</v>
      </c>
      <c r="AH5097" s="226" t="s">
        <v>49870</v>
      </c>
      <c r="AI5097" s="227">
        <v>6221.88</v>
      </c>
      <c r="AK5097" s="207" t="s">
        <v>19437</v>
      </c>
      <c r="AL5097" s="208">
        <v>-138.37</v>
      </c>
      <c r="AM5097" s="93"/>
      <c r="AN5097" s="93"/>
      <c r="AO5097" s="93"/>
    </row>
    <row r="5098" spans="25:41" x14ac:dyDescent="0.55000000000000004">
      <c r="Y5098" t="s">
        <v>18246</v>
      </c>
      <c r="Z5098">
        <v>516.58000000000004</v>
      </c>
      <c r="AB5098" s="276" t="s">
        <v>67843</v>
      </c>
      <c r="AC5098" s="277">
        <v>15405</v>
      </c>
      <c r="AE5098" s="246" t="s">
        <v>19589</v>
      </c>
      <c r="AF5098" s="247">
        <v>1721984.58</v>
      </c>
      <c r="AH5098" s="226" t="s">
        <v>49871</v>
      </c>
      <c r="AI5098" s="227">
        <v>475.92</v>
      </c>
      <c r="AK5098" s="207" t="s">
        <v>19438</v>
      </c>
      <c r="AL5098" s="208">
        <v>1380.47</v>
      </c>
      <c r="AM5098" s="93"/>
      <c r="AN5098" s="93"/>
      <c r="AO5098" s="93"/>
    </row>
    <row r="5099" spans="25:41" x14ac:dyDescent="0.55000000000000004">
      <c r="Y5099" t="s">
        <v>71853</v>
      </c>
      <c r="Z5099" s="284">
        <v>279086.96999999997</v>
      </c>
      <c r="AB5099" s="276" t="s">
        <v>67844</v>
      </c>
      <c r="AC5099" s="277">
        <v>151177.41</v>
      </c>
      <c r="AE5099" s="246" t="s">
        <v>34972</v>
      </c>
      <c r="AF5099" s="247">
        <v>2541243.9</v>
      </c>
      <c r="AH5099" s="226" t="s">
        <v>52294</v>
      </c>
      <c r="AI5099" s="227">
        <v>50000</v>
      </c>
      <c r="AK5099" s="207" t="s">
        <v>19439</v>
      </c>
      <c r="AL5099" s="208">
        <v>40223.51</v>
      </c>
      <c r="AM5099" s="93"/>
      <c r="AN5099" s="93"/>
      <c r="AO5099" s="93"/>
    </row>
    <row r="5100" spans="25:41" x14ac:dyDescent="0.55000000000000004">
      <c r="Y5100" t="s">
        <v>71854</v>
      </c>
      <c r="Z5100" s="284">
        <v>1300</v>
      </c>
      <c r="AB5100" s="276" t="s">
        <v>39218</v>
      </c>
      <c r="AC5100" s="277">
        <v>176324.16</v>
      </c>
      <c r="AE5100" s="246" t="s">
        <v>34973</v>
      </c>
      <c r="AF5100" s="247">
        <v>1049506.74</v>
      </c>
      <c r="AH5100" s="226" t="s">
        <v>48845</v>
      </c>
      <c r="AI5100" s="227">
        <v>101132.68</v>
      </c>
      <c r="AK5100" s="207" t="s">
        <v>19440</v>
      </c>
      <c r="AL5100" s="208">
        <v>1395.36</v>
      </c>
      <c r="AM5100" s="93"/>
      <c r="AN5100" s="93"/>
      <c r="AO5100" s="93"/>
    </row>
    <row r="5101" spans="25:41" x14ac:dyDescent="0.55000000000000004">
      <c r="Y5101" t="s">
        <v>63476</v>
      </c>
      <c r="Z5101" s="284">
        <v>11004.17</v>
      </c>
      <c r="AB5101" s="276" t="s">
        <v>39219</v>
      </c>
      <c r="AC5101" s="277">
        <v>507420.67</v>
      </c>
      <c r="AE5101" s="246" t="s">
        <v>19590</v>
      </c>
      <c r="AF5101" s="247">
        <v>92163.07</v>
      </c>
      <c r="AH5101" s="226" t="s">
        <v>48846</v>
      </c>
      <c r="AI5101" s="227">
        <v>45726.14</v>
      </c>
      <c r="AK5101" s="207" t="s">
        <v>19441</v>
      </c>
      <c r="AL5101" s="208">
        <v>8449.2999999999993</v>
      </c>
      <c r="AM5101" s="93"/>
      <c r="AN5101" s="93"/>
      <c r="AO5101" s="93"/>
    </row>
    <row r="5102" spans="25:41" x14ac:dyDescent="0.55000000000000004">
      <c r="Y5102" t="s">
        <v>18250</v>
      </c>
      <c r="Z5102" s="284">
        <v>103200</v>
      </c>
      <c r="AB5102" s="276" t="s">
        <v>39220</v>
      </c>
      <c r="AC5102" s="277">
        <v>27303.200000000001</v>
      </c>
      <c r="AE5102" s="246" t="s">
        <v>52326</v>
      </c>
      <c r="AF5102" s="247">
        <v>119004.6</v>
      </c>
      <c r="AH5102" s="226" t="s">
        <v>52295</v>
      </c>
      <c r="AI5102" s="227">
        <v>2400</v>
      </c>
      <c r="AK5102" s="207" t="s">
        <v>19442</v>
      </c>
      <c r="AL5102" s="208">
        <v>4745.88</v>
      </c>
      <c r="AM5102" s="93"/>
      <c r="AN5102" s="93"/>
      <c r="AO5102" s="93"/>
    </row>
    <row r="5103" spans="25:41" x14ac:dyDescent="0.55000000000000004">
      <c r="Y5103" t="s">
        <v>13328</v>
      </c>
      <c r="Z5103" s="284">
        <v>1016.02</v>
      </c>
      <c r="AB5103" s="276" t="s">
        <v>45034</v>
      </c>
      <c r="AC5103" s="277">
        <v>202306.95</v>
      </c>
      <c r="AE5103" s="246" t="s">
        <v>52327</v>
      </c>
      <c r="AF5103" s="247">
        <v>7254</v>
      </c>
      <c r="AH5103" s="226" t="s">
        <v>46877</v>
      </c>
      <c r="AI5103" s="227">
        <v>20200</v>
      </c>
      <c r="AK5103" s="207" t="s">
        <v>19443</v>
      </c>
      <c r="AL5103" s="208">
        <v>1221.8</v>
      </c>
      <c r="AM5103" s="93"/>
      <c r="AN5103" s="93"/>
      <c r="AO5103" s="93"/>
    </row>
    <row r="5104" spans="25:41" x14ac:dyDescent="0.55000000000000004">
      <c r="Y5104" t="s">
        <v>58019</v>
      </c>
      <c r="Z5104" s="284">
        <v>1488195.07</v>
      </c>
      <c r="AB5104" s="276" t="s">
        <v>58549</v>
      </c>
      <c r="AC5104" s="277">
        <v>59922.17</v>
      </c>
      <c r="AE5104" s="246" t="s">
        <v>36254</v>
      </c>
      <c r="AF5104" s="247">
        <v>14344617.039999999</v>
      </c>
      <c r="AH5104" s="226" t="s">
        <v>49872</v>
      </c>
      <c r="AI5104" s="227">
        <v>90008.68</v>
      </c>
      <c r="AK5104" s="207" t="s">
        <v>19444</v>
      </c>
      <c r="AL5104" s="208">
        <v>1209.6099999999999</v>
      </c>
      <c r="AM5104" s="93"/>
      <c r="AN5104" s="93"/>
      <c r="AO5104" s="93"/>
    </row>
    <row r="5105" spans="25:41" x14ac:dyDescent="0.55000000000000004">
      <c r="Y5105" t="s">
        <v>18251</v>
      </c>
      <c r="Z5105" s="284">
        <v>1416509.21</v>
      </c>
      <c r="AB5105" s="276" t="s">
        <v>63206</v>
      </c>
      <c r="AC5105" s="277">
        <v>651584.4</v>
      </c>
      <c r="AE5105" s="246" t="s">
        <v>48848</v>
      </c>
      <c r="AF5105" s="247">
        <v>107263.7</v>
      </c>
      <c r="AH5105" s="226" t="s">
        <v>46878</v>
      </c>
      <c r="AI5105" s="227">
        <v>23651.200000000001</v>
      </c>
      <c r="AK5105" s="207" t="s">
        <v>19445</v>
      </c>
      <c r="AL5105" s="208">
        <v>3428.13</v>
      </c>
      <c r="AM5105" s="93"/>
      <c r="AN5105" s="93"/>
      <c r="AO5105" s="93"/>
    </row>
    <row r="5106" spans="25:41" x14ac:dyDescent="0.55000000000000004">
      <c r="Y5106" t="s">
        <v>18253</v>
      </c>
      <c r="Z5106" s="284">
        <v>1973429.64</v>
      </c>
      <c r="AB5106" s="276" t="s">
        <v>48026</v>
      </c>
      <c r="AC5106" s="277">
        <v>120097.29</v>
      </c>
      <c r="AE5106" s="246" t="s">
        <v>46883</v>
      </c>
      <c r="AF5106" s="247">
        <v>7977.21</v>
      </c>
      <c r="AH5106" s="226" t="s">
        <v>52296</v>
      </c>
      <c r="AI5106" s="227">
        <v>3198.4</v>
      </c>
      <c r="AK5106" s="207" t="s">
        <v>19446</v>
      </c>
      <c r="AL5106" s="208">
        <v>701.85</v>
      </c>
      <c r="AM5106" s="93"/>
      <c r="AN5106" s="93"/>
      <c r="AO5106" s="93"/>
    </row>
    <row r="5107" spans="25:41" x14ac:dyDescent="0.55000000000000004">
      <c r="Y5107" t="s">
        <v>18255</v>
      </c>
      <c r="Z5107" s="284">
        <v>4877.0600000000004</v>
      </c>
      <c r="AB5107" s="276" t="s">
        <v>40353</v>
      </c>
      <c r="AC5107" s="277">
        <v>309606.25</v>
      </c>
      <c r="AE5107" s="246" t="s">
        <v>52328</v>
      </c>
      <c r="AF5107" s="247">
        <v>3083709.37</v>
      </c>
      <c r="AH5107" s="226" t="s">
        <v>46879</v>
      </c>
      <c r="AI5107" s="227">
        <v>34800</v>
      </c>
      <c r="AK5107" s="207" t="s">
        <v>19447</v>
      </c>
      <c r="AL5107" s="208">
        <v>4558.17</v>
      </c>
      <c r="AM5107" s="93"/>
      <c r="AN5107" s="93"/>
      <c r="AO5107" s="93"/>
    </row>
    <row r="5108" spans="25:41" x14ac:dyDescent="0.55000000000000004">
      <c r="Y5108" t="s">
        <v>18256</v>
      </c>
      <c r="Z5108" s="284">
        <v>43894.09</v>
      </c>
      <c r="AB5108" s="276" t="s">
        <v>66633</v>
      </c>
      <c r="AC5108" s="277">
        <v>45036.3</v>
      </c>
      <c r="AE5108" s="246" t="s">
        <v>19592</v>
      </c>
      <c r="AF5108" s="247">
        <v>718380</v>
      </c>
      <c r="AH5108" s="226" t="s">
        <v>40246</v>
      </c>
      <c r="AI5108" s="227">
        <v>16000</v>
      </c>
      <c r="AK5108" s="207" t="s">
        <v>19448</v>
      </c>
      <c r="AL5108" s="208">
        <v>348.7</v>
      </c>
      <c r="AM5108" s="93"/>
      <c r="AN5108" s="93"/>
      <c r="AO5108" s="93"/>
    </row>
    <row r="5109" spans="25:41" x14ac:dyDescent="0.55000000000000004">
      <c r="Y5109" t="s">
        <v>70902</v>
      </c>
      <c r="Z5109" s="284">
        <v>-479678.24</v>
      </c>
      <c r="AB5109" s="276" t="s">
        <v>66634</v>
      </c>
      <c r="AC5109" s="277">
        <v>33610.68</v>
      </c>
      <c r="AE5109" s="246" t="s">
        <v>58856</v>
      </c>
      <c r="AF5109" s="247">
        <v>2145682.9300000002</v>
      </c>
      <c r="AH5109" s="226" t="s">
        <v>46880</v>
      </c>
      <c r="AI5109" s="227">
        <v>20013.46</v>
      </c>
      <c r="AK5109" s="207" t="s">
        <v>19449</v>
      </c>
      <c r="AL5109" s="208">
        <v>988.21</v>
      </c>
      <c r="AM5109" s="93"/>
      <c r="AN5109" s="93"/>
      <c r="AO5109" s="93"/>
    </row>
    <row r="5110" spans="25:41" x14ac:dyDescent="0.55000000000000004">
      <c r="Y5110" t="s">
        <v>39017</v>
      </c>
      <c r="Z5110" s="284">
        <v>1917758.46</v>
      </c>
      <c r="AB5110" s="276" t="s">
        <v>67845</v>
      </c>
      <c r="AC5110" s="277">
        <v>-15276.83</v>
      </c>
      <c r="AE5110" s="246" t="s">
        <v>48850</v>
      </c>
      <c r="AF5110" s="247">
        <v>2628.75</v>
      </c>
      <c r="AH5110" s="226" t="s">
        <v>40247</v>
      </c>
      <c r="AI5110" s="227">
        <v>71061.08</v>
      </c>
      <c r="AK5110" s="207" t="s">
        <v>19450</v>
      </c>
      <c r="AL5110" s="208">
        <v>202.32</v>
      </c>
      <c r="AM5110" s="93"/>
      <c r="AN5110" s="93"/>
      <c r="AO5110" s="93"/>
    </row>
    <row r="5111" spans="25:41" x14ac:dyDescent="0.55000000000000004">
      <c r="Y5111" t="s">
        <v>63477</v>
      </c>
      <c r="Z5111" s="284">
        <v>2328698.5099999998</v>
      </c>
      <c r="AB5111" s="276" t="s">
        <v>58275</v>
      </c>
      <c r="AC5111" s="277">
        <v>16886.05</v>
      </c>
      <c r="AE5111" s="246" t="s">
        <v>42409</v>
      </c>
      <c r="AF5111" s="247">
        <v>839863.87</v>
      </c>
      <c r="AH5111" s="226" t="s">
        <v>39111</v>
      </c>
      <c r="AI5111" s="227">
        <v>348399.63</v>
      </c>
      <c r="AK5111" s="207" t="s">
        <v>19451</v>
      </c>
      <c r="AL5111" s="208">
        <v>393676.03</v>
      </c>
      <c r="AM5111" s="93"/>
      <c r="AN5111" s="93"/>
      <c r="AO5111" s="93"/>
    </row>
    <row r="5112" spans="25:41" x14ac:dyDescent="0.55000000000000004">
      <c r="Y5112" t="s">
        <v>18257</v>
      </c>
      <c r="Z5112" s="284">
        <v>470585.22</v>
      </c>
      <c r="AB5112" s="276" t="s">
        <v>59414</v>
      </c>
      <c r="AC5112" s="277">
        <v>13500</v>
      </c>
      <c r="AE5112" s="246" t="s">
        <v>52329</v>
      </c>
      <c r="AF5112" s="247">
        <v>-39538.480000000003</v>
      </c>
      <c r="AH5112" s="226" t="s">
        <v>44790</v>
      </c>
      <c r="AI5112" s="227">
        <v>60000</v>
      </c>
      <c r="AK5112" s="207" t="s">
        <v>19452</v>
      </c>
      <c r="AL5112" s="208">
        <v>59569.91</v>
      </c>
      <c r="AM5112" s="93"/>
      <c r="AN5112" s="93"/>
      <c r="AO5112" s="93"/>
    </row>
    <row r="5113" spans="25:41" x14ac:dyDescent="0.55000000000000004">
      <c r="Y5113" t="s">
        <v>18343</v>
      </c>
      <c r="Z5113">
        <v>820.76</v>
      </c>
      <c r="AB5113" s="276" t="s">
        <v>48943</v>
      </c>
      <c r="AC5113" s="277">
        <v>321</v>
      </c>
      <c r="AE5113" s="246" t="s">
        <v>61377</v>
      </c>
      <c r="AF5113" s="247">
        <v>58519.32</v>
      </c>
      <c r="AH5113" s="226" t="s">
        <v>44791</v>
      </c>
      <c r="AI5113" s="227">
        <v>4590</v>
      </c>
      <c r="AK5113" s="207" t="s">
        <v>19453</v>
      </c>
      <c r="AL5113" s="208">
        <v>2317.4</v>
      </c>
      <c r="AM5113" s="93"/>
      <c r="AN5113" s="93"/>
      <c r="AO5113" s="93"/>
    </row>
    <row r="5114" spans="25:41" x14ac:dyDescent="0.55000000000000004">
      <c r="Y5114" t="s">
        <v>13347</v>
      </c>
      <c r="Z5114">
        <v>62.8</v>
      </c>
      <c r="AB5114" s="276" t="s">
        <v>67846</v>
      </c>
      <c r="AC5114" s="277">
        <v>-372.41</v>
      </c>
      <c r="AE5114" s="246" t="s">
        <v>61378</v>
      </c>
      <c r="AF5114" s="247">
        <v>5172.59</v>
      </c>
      <c r="AH5114" s="226" t="s">
        <v>19539</v>
      </c>
      <c r="AI5114" s="227">
        <v>73033.48</v>
      </c>
      <c r="AK5114" s="207" t="s">
        <v>19454</v>
      </c>
      <c r="AL5114" s="208">
        <v>25764.75</v>
      </c>
      <c r="AM5114" s="93"/>
      <c r="AN5114" s="93"/>
      <c r="AO5114" s="93"/>
    </row>
    <row r="5115" spans="25:41" x14ac:dyDescent="0.55000000000000004">
      <c r="Y5115" t="s">
        <v>18348</v>
      </c>
      <c r="Z5115">
        <v>197.31</v>
      </c>
      <c r="AB5115" s="276" t="s">
        <v>66635</v>
      </c>
      <c r="AC5115" s="277">
        <v>2250</v>
      </c>
      <c r="AE5115" s="246" t="s">
        <v>61379</v>
      </c>
      <c r="AF5115" s="247">
        <v>4665.24</v>
      </c>
      <c r="AH5115" s="226" t="s">
        <v>42405</v>
      </c>
      <c r="AI5115" s="227">
        <v>10071697</v>
      </c>
      <c r="AK5115" s="207" t="s">
        <v>19455</v>
      </c>
      <c r="AL5115" s="208">
        <v>677.69</v>
      </c>
      <c r="AM5115" s="93"/>
      <c r="AN5115" s="93"/>
      <c r="AO5115" s="93"/>
    </row>
    <row r="5116" spans="25:41" x14ac:dyDescent="0.55000000000000004">
      <c r="Y5116" t="s">
        <v>18350</v>
      </c>
      <c r="Z5116" s="284">
        <v>9642.6200000000008</v>
      </c>
      <c r="AB5116" s="276" t="s">
        <v>67847</v>
      </c>
      <c r="AC5116" s="277">
        <v>1478.11</v>
      </c>
      <c r="AE5116" s="246" t="s">
        <v>61380</v>
      </c>
      <c r="AF5116" s="247">
        <v>10400.61</v>
      </c>
      <c r="AH5116" s="226" t="s">
        <v>42406</v>
      </c>
      <c r="AI5116" s="227">
        <v>770304.55</v>
      </c>
      <c r="AK5116" s="207" t="s">
        <v>19456</v>
      </c>
      <c r="AL5116" s="208">
        <v>1591.35</v>
      </c>
      <c r="AM5116" s="93"/>
      <c r="AN5116" s="93"/>
      <c r="AO5116" s="93"/>
    </row>
    <row r="5117" spans="25:41" x14ac:dyDescent="0.55000000000000004">
      <c r="Y5117" t="s">
        <v>18351</v>
      </c>
      <c r="Z5117">
        <v>544</v>
      </c>
      <c r="AB5117" s="276" t="s">
        <v>70182</v>
      </c>
      <c r="AC5117" s="277">
        <v>1046.19</v>
      </c>
      <c r="AE5117" s="246" t="s">
        <v>61381</v>
      </c>
      <c r="AF5117" s="247">
        <v>4157.62</v>
      </c>
      <c r="AH5117" s="226" t="s">
        <v>19544</v>
      </c>
      <c r="AI5117" s="227">
        <v>1066249.72</v>
      </c>
      <c r="AK5117" s="207" t="s">
        <v>19457</v>
      </c>
      <c r="AL5117" s="208">
        <v>36765.760000000002</v>
      </c>
      <c r="AM5117" s="93"/>
      <c r="AN5117" s="93"/>
      <c r="AO5117" s="93"/>
    </row>
    <row r="5118" spans="25:41" x14ac:dyDescent="0.55000000000000004">
      <c r="Y5118" t="s">
        <v>69255</v>
      </c>
      <c r="Z5118" s="284">
        <v>9489</v>
      </c>
      <c r="AB5118" s="276" t="s">
        <v>67848</v>
      </c>
      <c r="AC5118" s="277">
        <v>18740.25</v>
      </c>
      <c r="AE5118" s="246" t="s">
        <v>62627</v>
      </c>
      <c r="AF5118" s="247">
        <v>426.73</v>
      </c>
      <c r="AH5118" s="226" t="s">
        <v>47945</v>
      </c>
      <c r="AI5118" s="227">
        <v>6644.33</v>
      </c>
      <c r="AK5118" s="207" t="s">
        <v>19458</v>
      </c>
      <c r="AL5118" s="208">
        <v>19205.939999999999</v>
      </c>
      <c r="AM5118" s="93"/>
      <c r="AN5118" s="93"/>
      <c r="AO5118" s="93"/>
    </row>
    <row r="5119" spans="25:41" x14ac:dyDescent="0.55000000000000004">
      <c r="Y5119" t="s">
        <v>13348</v>
      </c>
      <c r="Z5119" s="284">
        <v>35635.46</v>
      </c>
      <c r="AB5119" s="276" t="s">
        <v>67849</v>
      </c>
      <c r="AC5119" s="277">
        <v>1333.9</v>
      </c>
      <c r="AE5119" s="246" t="s">
        <v>64234</v>
      </c>
      <c r="AF5119" s="247">
        <v>1052.25</v>
      </c>
      <c r="AH5119" s="226" t="s">
        <v>44792</v>
      </c>
      <c r="AI5119" s="227">
        <v>65253.16</v>
      </c>
      <c r="AK5119" s="207" t="s">
        <v>19459</v>
      </c>
      <c r="AL5119" s="208">
        <v>3306.11</v>
      </c>
      <c r="AM5119" s="93"/>
      <c r="AN5119" s="93"/>
      <c r="AO5119" s="93"/>
    </row>
    <row r="5120" spans="25:41" x14ac:dyDescent="0.55000000000000004">
      <c r="Y5120" t="s">
        <v>18355</v>
      </c>
      <c r="Z5120" s="284">
        <v>258463.51</v>
      </c>
      <c r="AB5120" s="276" t="s">
        <v>67850</v>
      </c>
      <c r="AC5120" s="277">
        <v>3439.08</v>
      </c>
      <c r="AE5120" s="246" t="s">
        <v>64235</v>
      </c>
      <c r="AF5120" s="247">
        <v>65.52</v>
      </c>
      <c r="AH5120" s="226" t="s">
        <v>44793</v>
      </c>
      <c r="AI5120" s="227">
        <v>26585.86</v>
      </c>
      <c r="AK5120" s="207" t="s">
        <v>19460</v>
      </c>
      <c r="AL5120" s="208">
        <v>25626.75</v>
      </c>
      <c r="AM5120" s="93"/>
      <c r="AN5120" s="93"/>
      <c r="AO5120" s="93"/>
    </row>
    <row r="5121" spans="25:41" x14ac:dyDescent="0.55000000000000004">
      <c r="Y5121" t="s">
        <v>13350</v>
      </c>
      <c r="Z5121" s="284">
        <v>1117.98</v>
      </c>
      <c r="AB5121" s="276" t="s">
        <v>69743</v>
      </c>
      <c r="AC5121" s="277">
        <v>4232.38</v>
      </c>
      <c r="AE5121" s="246" t="s">
        <v>61962</v>
      </c>
      <c r="AF5121" s="247">
        <v>2761.01</v>
      </c>
      <c r="AH5121" s="226" t="s">
        <v>19545</v>
      </c>
      <c r="AI5121" s="227">
        <v>54625.62</v>
      </c>
      <c r="AK5121" s="207" t="s">
        <v>19461</v>
      </c>
      <c r="AL5121" s="208">
        <v>89988.65</v>
      </c>
      <c r="AM5121" s="93"/>
      <c r="AN5121" s="93"/>
      <c r="AO5121" s="93"/>
    </row>
    <row r="5122" spans="25:41" x14ac:dyDescent="0.55000000000000004">
      <c r="Y5122" t="s">
        <v>13352</v>
      </c>
      <c r="Z5122" s="284">
        <v>5301.21</v>
      </c>
      <c r="AB5122" s="276" t="s">
        <v>67851</v>
      </c>
      <c r="AC5122" s="277">
        <v>852.67</v>
      </c>
      <c r="AE5122" s="246" t="s">
        <v>58857</v>
      </c>
      <c r="AF5122" s="247">
        <v>9292.5499999999993</v>
      </c>
      <c r="AH5122" s="226" t="s">
        <v>19546</v>
      </c>
      <c r="AI5122" s="227">
        <v>488655.55</v>
      </c>
      <c r="AK5122" s="207" t="s">
        <v>19462</v>
      </c>
      <c r="AL5122" s="208">
        <v>656711.4</v>
      </c>
      <c r="AM5122" s="93"/>
      <c r="AN5122" s="93"/>
      <c r="AO5122" s="93"/>
    </row>
    <row r="5123" spans="25:41" x14ac:dyDescent="0.55000000000000004">
      <c r="Y5123" t="s">
        <v>71855</v>
      </c>
      <c r="Z5123" s="284">
        <v>59882.96</v>
      </c>
      <c r="AB5123" s="276" t="s">
        <v>52676</v>
      </c>
      <c r="AC5123" s="277">
        <v>3348.21</v>
      </c>
      <c r="AE5123" s="246" t="s">
        <v>56055</v>
      </c>
      <c r="AF5123" s="247">
        <v>37430.699999999997</v>
      </c>
      <c r="AH5123" s="226" t="s">
        <v>19548</v>
      </c>
      <c r="AI5123" s="227">
        <v>227116.39</v>
      </c>
      <c r="AK5123" s="207" t="s">
        <v>19463</v>
      </c>
      <c r="AL5123" s="208">
        <v>14983.76</v>
      </c>
      <c r="AM5123" s="93"/>
      <c r="AN5123" s="93"/>
      <c r="AO5123" s="93"/>
    </row>
    <row r="5124" spans="25:41" x14ac:dyDescent="0.55000000000000004">
      <c r="Y5124" t="s">
        <v>34856</v>
      </c>
      <c r="Z5124" s="284">
        <v>23500</v>
      </c>
      <c r="AB5124" s="276" t="s">
        <v>66636</v>
      </c>
      <c r="AC5124" s="277">
        <v>17748.5</v>
      </c>
      <c r="AE5124" s="246" t="s">
        <v>56056</v>
      </c>
      <c r="AF5124" s="247">
        <v>5810.26</v>
      </c>
      <c r="AH5124" s="226" t="s">
        <v>19553</v>
      </c>
      <c r="AI5124" s="227">
        <v>217884.2</v>
      </c>
      <c r="AK5124" s="207" t="s">
        <v>19464</v>
      </c>
      <c r="AL5124" s="208">
        <v>1395.36</v>
      </c>
      <c r="AM5124" s="93"/>
      <c r="AN5124" s="93"/>
      <c r="AO5124" s="93"/>
    </row>
    <row r="5125" spans="25:41" x14ac:dyDescent="0.55000000000000004">
      <c r="Y5125" t="s">
        <v>34857</v>
      </c>
      <c r="Z5125" s="284">
        <v>22630</v>
      </c>
      <c r="AB5125" s="276" t="s">
        <v>21757</v>
      </c>
      <c r="AC5125" s="277">
        <v>0.04</v>
      </c>
      <c r="AE5125" s="246" t="s">
        <v>58520</v>
      </c>
      <c r="AF5125" s="247">
        <v>14299.52</v>
      </c>
      <c r="AH5125" s="226" t="s">
        <v>19554</v>
      </c>
      <c r="AI5125" s="227">
        <v>1325792.8</v>
      </c>
      <c r="AK5125" s="207" t="s">
        <v>19465</v>
      </c>
      <c r="AL5125" s="208">
        <v>393676.03</v>
      </c>
      <c r="AM5125" s="93"/>
      <c r="AN5125" s="93"/>
      <c r="AO5125" s="93"/>
    </row>
    <row r="5126" spans="25:41" x14ac:dyDescent="0.55000000000000004">
      <c r="Y5126" t="s">
        <v>34860</v>
      </c>
      <c r="Z5126" s="284">
        <v>1180</v>
      </c>
      <c r="AB5126" s="276" t="s">
        <v>42604</v>
      </c>
      <c r="AC5126" s="277">
        <v>46.62</v>
      </c>
      <c r="AE5126" s="246" t="s">
        <v>56057</v>
      </c>
      <c r="AF5126" s="247">
        <v>4114.0600000000004</v>
      </c>
      <c r="AH5126" s="226" t="s">
        <v>19556</v>
      </c>
      <c r="AI5126" s="227">
        <v>260774.19</v>
      </c>
      <c r="AK5126" s="207" t="s">
        <v>19466</v>
      </c>
      <c r="AL5126" s="208">
        <v>8449.2999999999993</v>
      </c>
      <c r="AM5126" s="93"/>
      <c r="AN5126" s="93"/>
      <c r="AO5126" s="93"/>
    </row>
    <row r="5127" spans="25:41" x14ac:dyDescent="0.55000000000000004">
      <c r="Y5127" t="s">
        <v>13360</v>
      </c>
      <c r="Z5127" s="284">
        <v>10740.24</v>
      </c>
      <c r="AB5127" s="276" t="s">
        <v>52685</v>
      </c>
      <c r="AC5127" s="277">
        <v>91203.839999999997</v>
      </c>
      <c r="AE5127" s="246" t="s">
        <v>56058</v>
      </c>
      <c r="AF5127" s="247">
        <v>13944.58</v>
      </c>
      <c r="AH5127" s="226" t="s">
        <v>19557</v>
      </c>
      <c r="AI5127" s="227">
        <v>816982.53</v>
      </c>
      <c r="AK5127" s="207" t="s">
        <v>19467</v>
      </c>
      <c r="AL5127" s="208">
        <v>4745.88</v>
      </c>
      <c r="AM5127" s="93"/>
      <c r="AN5127" s="93"/>
      <c r="AO5127" s="93"/>
    </row>
    <row r="5128" spans="25:41" x14ac:dyDescent="0.55000000000000004">
      <c r="Y5128" t="s">
        <v>34861</v>
      </c>
      <c r="Z5128">
        <v>1.61</v>
      </c>
      <c r="AB5128" s="276" t="s">
        <v>35135</v>
      </c>
      <c r="AC5128" s="277">
        <v>27844.67</v>
      </c>
      <c r="AE5128" s="246" t="s">
        <v>59043</v>
      </c>
      <c r="AF5128" s="247">
        <v>4157.62</v>
      </c>
      <c r="AH5128" s="226" t="s">
        <v>19558</v>
      </c>
      <c r="AI5128" s="227">
        <v>306837.11</v>
      </c>
      <c r="AK5128" s="207" t="s">
        <v>19468</v>
      </c>
      <c r="AL5128" s="208">
        <v>3060.4</v>
      </c>
      <c r="AM5128" s="93"/>
      <c r="AN5128" s="93"/>
      <c r="AO5128" s="93"/>
    </row>
    <row r="5129" spans="25:41" x14ac:dyDescent="0.55000000000000004">
      <c r="Y5129" t="s">
        <v>18417</v>
      </c>
      <c r="Z5129" s="284">
        <v>21720.36</v>
      </c>
      <c r="AB5129" s="276" t="s">
        <v>21760</v>
      </c>
      <c r="AC5129" s="277">
        <v>1231031.55</v>
      </c>
      <c r="AE5129" s="246" t="s">
        <v>58521</v>
      </c>
      <c r="AF5129" s="247">
        <v>459.45</v>
      </c>
      <c r="AH5129" s="226" t="s">
        <v>19559</v>
      </c>
      <c r="AI5129" s="227">
        <v>23308.080000000002</v>
      </c>
      <c r="AK5129" s="207" t="s">
        <v>19469</v>
      </c>
      <c r="AL5129" s="208">
        <v>59569.91</v>
      </c>
      <c r="AM5129" s="93"/>
      <c r="AN5129" s="93"/>
      <c r="AO5129" s="93"/>
    </row>
    <row r="5130" spans="25:41" x14ac:dyDescent="0.55000000000000004">
      <c r="Y5130" t="s">
        <v>13362</v>
      </c>
      <c r="Z5130" s="284">
        <v>5596.26</v>
      </c>
      <c r="AB5130" s="276" t="s">
        <v>67852</v>
      </c>
      <c r="AC5130" s="277">
        <v>84849.18</v>
      </c>
      <c r="AE5130" s="246" t="s">
        <v>64236</v>
      </c>
      <c r="AF5130" s="247">
        <v>12382.74</v>
      </c>
      <c r="AH5130" s="226" t="s">
        <v>52297</v>
      </c>
      <c r="AI5130" s="227">
        <v>41275</v>
      </c>
      <c r="AK5130" s="207" t="s">
        <v>19470</v>
      </c>
      <c r="AL5130" s="208">
        <v>1221.8</v>
      </c>
      <c r="AM5130" s="93"/>
      <c r="AN5130" s="93"/>
      <c r="AO5130" s="93"/>
    </row>
    <row r="5131" spans="25:41" x14ac:dyDescent="0.55000000000000004">
      <c r="Y5131" t="s">
        <v>13363</v>
      </c>
      <c r="Z5131" s="284">
        <v>18168.59</v>
      </c>
      <c r="AB5131" s="276" t="s">
        <v>67853</v>
      </c>
      <c r="AC5131" s="277">
        <v>-23538.639999999999</v>
      </c>
      <c r="AE5131" s="246" t="s">
        <v>64237</v>
      </c>
      <c r="AF5131" s="247">
        <v>771.03</v>
      </c>
      <c r="AH5131" s="226" t="s">
        <v>52298</v>
      </c>
      <c r="AI5131" s="227">
        <v>3006.9</v>
      </c>
      <c r="AK5131" s="207" t="s">
        <v>19471</v>
      </c>
      <c r="AL5131" s="208">
        <v>2317.4</v>
      </c>
      <c r="AM5131" s="93"/>
      <c r="AN5131" s="93"/>
      <c r="AO5131" s="93"/>
    </row>
    <row r="5132" spans="25:41" x14ac:dyDescent="0.55000000000000004">
      <c r="Y5132" t="s">
        <v>33362</v>
      </c>
      <c r="Z5132" s="284">
        <v>35984.29</v>
      </c>
      <c r="AB5132" s="276" t="s">
        <v>62023</v>
      </c>
      <c r="AC5132" s="277">
        <v>1560</v>
      </c>
      <c r="AE5132" s="246" t="s">
        <v>61963</v>
      </c>
      <c r="AF5132" s="247">
        <v>13333.13</v>
      </c>
      <c r="AH5132" s="226" t="s">
        <v>19560</v>
      </c>
      <c r="AI5132" s="227">
        <v>219793.27</v>
      </c>
      <c r="AK5132" s="207" t="s">
        <v>19472</v>
      </c>
      <c r="AL5132" s="208">
        <v>27979</v>
      </c>
      <c r="AM5132" s="93"/>
      <c r="AN5132" s="93"/>
      <c r="AO5132" s="93"/>
    </row>
    <row r="5133" spans="25:41" x14ac:dyDescent="0.55000000000000004">
      <c r="Y5133" t="s">
        <v>18420</v>
      </c>
      <c r="Z5133" s="284">
        <v>27586.33</v>
      </c>
      <c r="AB5133" s="276" t="s">
        <v>67854</v>
      </c>
      <c r="AC5133" s="277">
        <v>-0.4</v>
      </c>
      <c r="AE5133" s="246" t="s">
        <v>62956</v>
      </c>
      <c r="AF5133" s="247">
        <v>359367.88</v>
      </c>
      <c r="AH5133" s="226" t="s">
        <v>33446</v>
      </c>
      <c r="AI5133" s="227">
        <v>15624.48</v>
      </c>
      <c r="AK5133" s="207" t="s">
        <v>19473</v>
      </c>
      <c r="AL5133" s="208">
        <v>812</v>
      </c>
      <c r="AM5133" s="93"/>
      <c r="AN5133" s="93"/>
      <c r="AO5133" s="93"/>
    </row>
    <row r="5134" spans="25:41" x14ac:dyDescent="0.55000000000000004">
      <c r="Y5134" t="s">
        <v>18421</v>
      </c>
      <c r="Z5134">
        <v>337.38</v>
      </c>
      <c r="AB5134" s="276" t="s">
        <v>21761</v>
      </c>
      <c r="AC5134" s="277">
        <v>12927.7</v>
      </c>
      <c r="AE5134" s="246" t="s">
        <v>56059</v>
      </c>
      <c r="AF5134" s="247">
        <v>206713</v>
      </c>
      <c r="AH5134" s="226" t="s">
        <v>19561</v>
      </c>
      <c r="AI5134" s="227">
        <v>1388.4</v>
      </c>
      <c r="AK5134" s="207" t="s">
        <v>19474</v>
      </c>
      <c r="AL5134" s="208">
        <v>1305.49</v>
      </c>
      <c r="AM5134" s="93"/>
      <c r="AN5134" s="93"/>
      <c r="AO5134" s="93"/>
    </row>
    <row r="5135" spans="25:41" x14ac:dyDescent="0.55000000000000004">
      <c r="Y5135" t="s">
        <v>18423</v>
      </c>
      <c r="Z5135" s="284">
        <v>29621.9</v>
      </c>
      <c r="AB5135" s="276" t="s">
        <v>67855</v>
      </c>
      <c r="AC5135" s="277">
        <v>52728</v>
      </c>
      <c r="AE5135" s="246" t="s">
        <v>64238</v>
      </c>
      <c r="AF5135" s="247">
        <v>2975.12</v>
      </c>
      <c r="AH5135" s="226" t="s">
        <v>52299</v>
      </c>
      <c r="AI5135" s="227">
        <v>339891.33</v>
      </c>
      <c r="AK5135" s="207" t="s">
        <v>13453</v>
      </c>
      <c r="AL5135" s="208">
        <v>26626.14</v>
      </c>
      <c r="AM5135" s="93"/>
      <c r="AN5135" s="93"/>
      <c r="AO5135" s="93"/>
    </row>
    <row r="5136" spans="25:41" x14ac:dyDescent="0.55000000000000004">
      <c r="Y5136" t="s">
        <v>13364</v>
      </c>
      <c r="Z5136" s="284">
        <v>68112.509999999995</v>
      </c>
      <c r="AB5136" s="276" t="s">
        <v>35136</v>
      </c>
      <c r="AC5136" s="277">
        <v>23184.05</v>
      </c>
      <c r="AE5136" s="246" t="s">
        <v>64239</v>
      </c>
      <c r="AF5136" s="247">
        <v>185.25</v>
      </c>
      <c r="AH5136" s="226" t="s">
        <v>19563</v>
      </c>
      <c r="AI5136" s="227">
        <v>14282.48</v>
      </c>
      <c r="AK5136" s="207" t="s">
        <v>19475</v>
      </c>
      <c r="AL5136" s="208">
        <v>754.84</v>
      </c>
      <c r="AM5136" s="93"/>
      <c r="AN5136" s="93"/>
      <c r="AO5136" s="93"/>
    </row>
    <row r="5137" spans="25:41" x14ac:dyDescent="0.55000000000000004">
      <c r="Y5137" t="s">
        <v>18424</v>
      </c>
      <c r="Z5137">
        <v>102.35</v>
      </c>
      <c r="AB5137" s="276" t="s">
        <v>33672</v>
      </c>
      <c r="AC5137" s="277">
        <v>326680.90999999997</v>
      </c>
      <c r="AE5137" s="246" t="s">
        <v>64240</v>
      </c>
      <c r="AF5137" s="247">
        <v>93.07</v>
      </c>
      <c r="AH5137" s="226" t="s">
        <v>19565</v>
      </c>
      <c r="AI5137" s="227">
        <v>1953.2</v>
      </c>
      <c r="AK5137" s="207" t="s">
        <v>19476</v>
      </c>
      <c r="AL5137" s="208">
        <v>20146.98</v>
      </c>
      <c r="AM5137" s="93"/>
      <c r="AN5137" s="93"/>
      <c r="AO5137" s="93"/>
    </row>
    <row r="5138" spans="25:41" x14ac:dyDescent="0.55000000000000004">
      <c r="Y5138" t="s">
        <v>33382</v>
      </c>
      <c r="Z5138" s="284">
        <v>188226.75</v>
      </c>
      <c r="AB5138" s="276" t="s">
        <v>35137</v>
      </c>
      <c r="AC5138" s="277">
        <v>131553.44</v>
      </c>
      <c r="AE5138" s="246" t="s">
        <v>64241</v>
      </c>
      <c r="AF5138" s="247">
        <v>6485.03</v>
      </c>
      <c r="AH5138" s="226" t="s">
        <v>19566</v>
      </c>
      <c r="AI5138" s="227">
        <v>6480.21</v>
      </c>
      <c r="AK5138" s="207" t="s">
        <v>13454</v>
      </c>
      <c r="AL5138" s="208">
        <v>8243.85</v>
      </c>
      <c r="AM5138" s="93"/>
      <c r="AN5138" s="93"/>
      <c r="AO5138" s="93"/>
    </row>
    <row r="5139" spans="25:41" x14ac:dyDescent="0.55000000000000004">
      <c r="Y5139" t="s">
        <v>34875</v>
      </c>
      <c r="Z5139" s="284">
        <v>77538.259999999995</v>
      </c>
      <c r="AB5139" s="276" t="s">
        <v>69744</v>
      </c>
      <c r="AC5139" s="277">
        <v>483842.73</v>
      </c>
      <c r="AE5139" s="246" t="s">
        <v>62957</v>
      </c>
      <c r="AF5139" s="247">
        <v>67806.63</v>
      </c>
      <c r="AH5139" s="226" t="s">
        <v>19567</v>
      </c>
      <c r="AI5139" s="227">
        <v>1072.47</v>
      </c>
      <c r="AK5139" s="207" t="s">
        <v>13455</v>
      </c>
      <c r="AL5139" s="208">
        <v>520</v>
      </c>
      <c r="AM5139" s="93"/>
      <c r="AN5139" s="93"/>
      <c r="AO5139" s="93"/>
    </row>
    <row r="5140" spans="25:41" x14ac:dyDescent="0.55000000000000004">
      <c r="Y5140" t="s">
        <v>70908</v>
      </c>
      <c r="Z5140" s="284">
        <v>12521.79</v>
      </c>
      <c r="AB5140" s="276" t="s">
        <v>60526</v>
      </c>
      <c r="AC5140" s="277">
        <v>6733.73</v>
      </c>
      <c r="AE5140" s="246" t="s">
        <v>58241</v>
      </c>
      <c r="AF5140" s="247">
        <v>246490</v>
      </c>
      <c r="AH5140" s="226" t="s">
        <v>52300</v>
      </c>
      <c r="AI5140" s="227">
        <v>-40113.519999999997</v>
      </c>
      <c r="AK5140" s="207" t="s">
        <v>19477</v>
      </c>
      <c r="AL5140" s="208">
        <v>4558.17</v>
      </c>
      <c r="AM5140" s="93"/>
      <c r="AN5140" s="93"/>
      <c r="AO5140" s="93"/>
    </row>
    <row r="5141" spans="25:41" x14ac:dyDescent="0.55000000000000004">
      <c r="Y5141" t="s">
        <v>33383</v>
      </c>
      <c r="Z5141" s="284">
        <v>41377.32</v>
      </c>
      <c r="AB5141" s="276" t="s">
        <v>40354</v>
      </c>
      <c r="AC5141" s="277">
        <v>30133.94</v>
      </c>
      <c r="AE5141" s="246" t="s">
        <v>58242</v>
      </c>
      <c r="AF5141" s="247">
        <v>234683</v>
      </c>
      <c r="AH5141" s="226" t="s">
        <v>52301</v>
      </c>
      <c r="AI5141" s="227">
        <v>13872.07</v>
      </c>
      <c r="AK5141" s="207" t="s">
        <v>19478</v>
      </c>
      <c r="AL5141" s="208">
        <v>71798.48</v>
      </c>
      <c r="AM5141" s="93"/>
      <c r="AN5141" s="93"/>
      <c r="AO5141" s="93"/>
    </row>
    <row r="5142" spans="25:41" x14ac:dyDescent="0.55000000000000004">
      <c r="Y5142" t="s">
        <v>18487</v>
      </c>
      <c r="Z5142" s="284">
        <v>6340.6</v>
      </c>
      <c r="AB5142" s="276" t="s">
        <v>67856</v>
      </c>
      <c r="AC5142" s="277">
        <v>75000.12</v>
      </c>
      <c r="AE5142" s="246" t="s">
        <v>61382</v>
      </c>
      <c r="AF5142" s="247">
        <v>29466.35</v>
      </c>
      <c r="AH5142" s="226" t="s">
        <v>19571</v>
      </c>
      <c r="AI5142" s="227">
        <v>201277.89</v>
      </c>
      <c r="AK5142" s="207" t="s">
        <v>19479</v>
      </c>
      <c r="AL5142" s="208">
        <v>1591.35</v>
      </c>
      <c r="AM5142" s="93"/>
      <c r="AN5142" s="93"/>
      <c r="AO5142" s="93"/>
    </row>
    <row r="5143" spans="25:41" x14ac:dyDescent="0.55000000000000004">
      <c r="Y5143" t="s">
        <v>13370</v>
      </c>
      <c r="Z5143" s="284">
        <v>36209.379999999997</v>
      </c>
      <c r="AB5143" s="276" t="s">
        <v>40355</v>
      </c>
      <c r="AC5143" s="277">
        <v>3882.19</v>
      </c>
      <c r="AE5143" s="246" t="s">
        <v>57404</v>
      </c>
      <c r="AF5143" s="247">
        <v>48311.63</v>
      </c>
      <c r="AH5143" s="226" t="s">
        <v>44794</v>
      </c>
      <c r="AI5143" s="227">
        <v>3585.47</v>
      </c>
      <c r="AK5143" s="207" t="s">
        <v>13456</v>
      </c>
      <c r="AL5143" s="208">
        <v>47611.21</v>
      </c>
      <c r="AM5143" s="93"/>
      <c r="AN5143" s="93"/>
      <c r="AO5143" s="93"/>
    </row>
    <row r="5144" spans="25:41" x14ac:dyDescent="0.55000000000000004">
      <c r="Y5144" t="s">
        <v>61672</v>
      </c>
      <c r="Z5144">
        <v>202.6</v>
      </c>
      <c r="AB5144" s="276" t="s">
        <v>35138</v>
      </c>
      <c r="AC5144" s="277">
        <v>17385</v>
      </c>
      <c r="AE5144" s="246" t="s">
        <v>61383</v>
      </c>
      <c r="AF5144" s="247">
        <v>1813.9</v>
      </c>
      <c r="AH5144" s="226" t="s">
        <v>36247</v>
      </c>
      <c r="AI5144" s="227">
        <v>208094.53</v>
      </c>
      <c r="AK5144" s="207" t="s">
        <v>13457</v>
      </c>
      <c r="AL5144" s="208">
        <v>26861.56</v>
      </c>
      <c r="AM5144" s="93"/>
      <c r="AN5144" s="93"/>
      <c r="AO5144" s="93"/>
    </row>
    <row r="5145" spans="25:41" x14ac:dyDescent="0.55000000000000004">
      <c r="Y5145" t="s">
        <v>13371</v>
      </c>
      <c r="Z5145" s="284">
        <v>16218.38</v>
      </c>
      <c r="AB5145" s="276" t="s">
        <v>62024</v>
      </c>
      <c r="AC5145" s="277">
        <v>12000</v>
      </c>
      <c r="AE5145" s="246" t="s">
        <v>56060</v>
      </c>
      <c r="AF5145" s="247">
        <v>41081.4</v>
      </c>
      <c r="AH5145" s="226" t="s">
        <v>19572</v>
      </c>
      <c r="AI5145" s="227">
        <v>137910.82999999999</v>
      </c>
      <c r="AK5145" s="207" t="s">
        <v>19480</v>
      </c>
      <c r="AL5145" s="208">
        <v>49680.22</v>
      </c>
      <c r="AM5145" s="93"/>
      <c r="AN5145" s="93"/>
      <c r="AO5145" s="93"/>
    </row>
    <row r="5146" spans="25:41" x14ac:dyDescent="0.55000000000000004">
      <c r="Y5146" t="s">
        <v>18490</v>
      </c>
      <c r="Z5146" s="284">
        <v>20594.88</v>
      </c>
      <c r="AB5146" s="276" t="s">
        <v>63700</v>
      </c>
      <c r="AC5146" s="277">
        <v>37523.599999999999</v>
      </c>
      <c r="AE5146" s="246" t="s">
        <v>57405</v>
      </c>
      <c r="AF5146" s="247">
        <v>13085.15</v>
      </c>
      <c r="AH5146" s="226" t="s">
        <v>19573</v>
      </c>
      <c r="AI5146" s="227">
        <v>10549.07</v>
      </c>
      <c r="AK5146" s="207" t="s">
        <v>19481</v>
      </c>
      <c r="AL5146" s="208">
        <v>76561.399999999994</v>
      </c>
      <c r="AM5146" s="93"/>
      <c r="AN5146" s="93"/>
      <c r="AO5146" s="93"/>
    </row>
    <row r="5147" spans="25:41" x14ac:dyDescent="0.55000000000000004">
      <c r="Y5147" t="s">
        <v>33384</v>
      </c>
      <c r="Z5147" s="284">
        <v>3000</v>
      </c>
      <c r="AB5147" s="276" t="s">
        <v>33673</v>
      </c>
      <c r="AC5147" s="277">
        <v>88368.24</v>
      </c>
      <c r="AE5147" s="246" t="s">
        <v>56061</v>
      </c>
      <c r="AF5147" s="247">
        <v>8940.43</v>
      </c>
      <c r="AH5147" s="226" t="s">
        <v>19574</v>
      </c>
      <c r="AI5147" s="227">
        <v>30231.35</v>
      </c>
      <c r="AK5147" s="207" t="s">
        <v>13458</v>
      </c>
      <c r="AL5147" s="208">
        <v>93934.53</v>
      </c>
      <c r="AM5147" s="93"/>
      <c r="AN5147" s="93"/>
      <c r="AO5147" s="93"/>
    </row>
    <row r="5148" spans="25:41" x14ac:dyDescent="0.55000000000000004">
      <c r="Y5148" t="s">
        <v>40747</v>
      </c>
      <c r="Z5148">
        <v>755.8</v>
      </c>
      <c r="AB5148" s="276" t="s">
        <v>33674</v>
      </c>
      <c r="AC5148" s="277">
        <v>268253.94</v>
      </c>
      <c r="AE5148" s="246" t="s">
        <v>56062</v>
      </c>
      <c r="AF5148" s="247">
        <v>31474.880000000001</v>
      </c>
      <c r="AH5148" s="226" t="s">
        <v>36248</v>
      </c>
      <c r="AI5148" s="227">
        <v>19.809999999999999</v>
      </c>
      <c r="AK5148" s="207" t="s">
        <v>13459</v>
      </c>
      <c r="AL5148" s="208">
        <v>835115.32</v>
      </c>
      <c r="AM5148" s="93"/>
      <c r="AN5148" s="93"/>
      <c r="AO5148" s="93"/>
    </row>
    <row r="5149" spans="25:41" x14ac:dyDescent="0.55000000000000004">
      <c r="Y5149" t="s">
        <v>43190</v>
      </c>
      <c r="Z5149" s="284">
        <v>34985.67</v>
      </c>
      <c r="AB5149" s="276" t="s">
        <v>33675</v>
      </c>
      <c r="AC5149" s="277">
        <v>78266.350000000006</v>
      </c>
      <c r="AE5149" s="246" t="s">
        <v>57406</v>
      </c>
      <c r="AF5149" s="247">
        <v>14455.7</v>
      </c>
      <c r="AH5149" s="226" t="s">
        <v>19575</v>
      </c>
      <c r="AI5149" s="227">
        <v>924</v>
      </c>
      <c r="AK5149" s="207" t="s">
        <v>19482</v>
      </c>
      <c r="AL5149" s="208">
        <v>474660.41</v>
      </c>
      <c r="AM5149" s="93"/>
      <c r="AN5149" s="93"/>
      <c r="AO5149" s="93"/>
    </row>
    <row r="5150" spans="25:41" x14ac:dyDescent="0.55000000000000004">
      <c r="Y5150" t="s">
        <v>54285</v>
      </c>
      <c r="Z5150" s="284">
        <v>1820.09</v>
      </c>
      <c r="AB5150" s="276" t="s">
        <v>33676</v>
      </c>
      <c r="AC5150" s="277">
        <v>16484.22</v>
      </c>
      <c r="AE5150" s="246" t="s">
        <v>58522</v>
      </c>
      <c r="AF5150" s="247">
        <v>710.26</v>
      </c>
      <c r="AH5150" s="226" t="s">
        <v>33447</v>
      </c>
      <c r="AI5150" s="227">
        <v>13057</v>
      </c>
      <c r="AK5150" s="207" t="s">
        <v>13460</v>
      </c>
      <c r="AL5150" s="208">
        <v>5020.0600000000004</v>
      </c>
      <c r="AM5150" s="93"/>
      <c r="AN5150" s="93"/>
      <c r="AO5150" s="93"/>
    </row>
    <row r="5151" spans="25:41" x14ac:dyDescent="0.55000000000000004">
      <c r="Y5151" t="s">
        <v>34876</v>
      </c>
      <c r="Z5151">
        <v>571.15</v>
      </c>
      <c r="AB5151" s="276" t="s">
        <v>67857</v>
      </c>
      <c r="AC5151" s="277">
        <v>467364.95</v>
      </c>
      <c r="AE5151" s="246" t="s">
        <v>64242</v>
      </c>
      <c r="AF5151" s="247">
        <v>5445.19</v>
      </c>
      <c r="AH5151" s="226" t="s">
        <v>52302</v>
      </c>
      <c r="AI5151" s="227">
        <v>12380.45</v>
      </c>
      <c r="AK5151" s="207" t="s">
        <v>13461</v>
      </c>
      <c r="AL5151" s="208">
        <v>10086.459999999999</v>
      </c>
      <c r="AM5151" s="93"/>
      <c r="AN5151" s="93"/>
      <c r="AO5151" s="93"/>
    </row>
    <row r="5152" spans="25:41" x14ac:dyDescent="0.55000000000000004">
      <c r="Y5152" t="s">
        <v>13372</v>
      </c>
      <c r="Z5152" s="284">
        <v>32508.240000000002</v>
      </c>
      <c r="AB5152" s="276" t="s">
        <v>66637</v>
      </c>
      <c r="AC5152" s="277">
        <v>3029</v>
      </c>
      <c r="AE5152" s="246" t="s">
        <v>64243</v>
      </c>
      <c r="AF5152" s="247">
        <v>346.3</v>
      </c>
      <c r="AH5152" s="226" t="s">
        <v>19577</v>
      </c>
      <c r="AI5152" s="227">
        <v>109535.09</v>
      </c>
      <c r="AK5152" s="207" t="s">
        <v>13462</v>
      </c>
      <c r="AL5152" s="208">
        <v>278.89</v>
      </c>
      <c r="AM5152" s="93"/>
      <c r="AN5152" s="93"/>
      <c r="AO5152" s="93"/>
    </row>
    <row r="5153" spans="25:41" x14ac:dyDescent="0.55000000000000004">
      <c r="Y5153" t="s">
        <v>18492</v>
      </c>
      <c r="Z5153" s="284">
        <v>94568.01</v>
      </c>
      <c r="AB5153" s="276" t="s">
        <v>67858</v>
      </c>
      <c r="AC5153" s="277">
        <v>132.31</v>
      </c>
      <c r="AE5153" s="246" t="s">
        <v>63667</v>
      </c>
      <c r="AF5153" s="247">
        <v>23750</v>
      </c>
      <c r="AH5153" s="226" t="s">
        <v>52303</v>
      </c>
      <c r="AI5153" s="227">
        <v>21230</v>
      </c>
      <c r="AK5153" s="207" t="s">
        <v>13463</v>
      </c>
      <c r="AL5153" s="208">
        <v>161766.01999999999</v>
      </c>
      <c r="AM5153" s="93"/>
      <c r="AN5153" s="93"/>
      <c r="AO5153" s="93"/>
    </row>
    <row r="5154" spans="25:41" x14ac:dyDescent="0.55000000000000004">
      <c r="Y5154" t="s">
        <v>18493</v>
      </c>
      <c r="Z5154" s="284">
        <v>27114.94</v>
      </c>
      <c r="AB5154" s="276" t="s">
        <v>21762</v>
      </c>
      <c r="AC5154" s="277">
        <v>355065.45</v>
      </c>
      <c r="AE5154" s="246" t="s">
        <v>60369</v>
      </c>
      <c r="AF5154" s="247">
        <v>45887.93</v>
      </c>
      <c r="AH5154" s="226" t="s">
        <v>52304</v>
      </c>
      <c r="AI5154" s="227">
        <v>2514.98</v>
      </c>
      <c r="AK5154" s="207" t="s">
        <v>19483</v>
      </c>
      <c r="AL5154" s="208">
        <v>109115.87</v>
      </c>
      <c r="AM5154" s="93"/>
      <c r="AN5154" s="93"/>
      <c r="AO5154" s="93"/>
    </row>
    <row r="5155" spans="25:41" x14ac:dyDescent="0.55000000000000004">
      <c r="Y5155" t="s">
        <v>18494</v>
      </c>
      <c r="Z5155" s="284">
        <v>301575.46000000002</v>
      </c>
      <c r="AB5155" s="276" t="s">
        <v>45040</v>
      </c>
      <c r="AC5155" s="277">
        <v>118771.69</v>
      </c>
      <c r="AE5155" s="246" t="s">
        <v>60370</v>
      </c>
      <c r="AF5155" s="247">
        <v>3496.49</v>
      </c>
      <c r="AH5155" s="226" t="s">
        <v>19578</v>
      </c>
      <c r="AI5155" s="227">
        <v>10754.96</v>
      </c>
      <c r="AK5155" s="207" t="s">
        <v>19484</v>
      </c>
      <c r="AL5155" s="208">
        <v>1452070.04</v>
      </c>
      <c r="AM5155" s="93"/>
      <c r="AN5155" s="93"/>
      <c r="AO5155" s="93"/>
    </row>
    <row r="5156" spans="25:41" x14ac:dyDescent="0.55000000000000004">
      <c r="Y5156" t="s">
        <v>54286</v>
      </c>
      <c r="Z5156" s="284">
        <v>6000</v>
      </c>
      <c r="AB5156" s="276" t="s">
        <v>35140</v>
      </c>
      <c r="AC5156" s="277">
        <v>313606.55</v>
      </c>
      <c r="AE5156" s="246" t="s">
        <v>60371</v>
      </c>
      <c r="AF5156" s="247">
        <v>10464.17</v>
      </c>
      <c r="AH5156" s="226" t="s">
        <v>19579</v>
      </c>
      <c r="AI5156" s="227">
        <v>4610</v>
      </c>
      <c r="AK5156" s="207" t="s">
        <v>19485</v>
      </c>
      <c r="AL5156" s="208">
        <v>-138.37</v>
      </c>
      <c r="AM5156" s="93"/>
      <c r="AN5156" s="93"/>
      <c r="AO5156" s="93"/>
    </row>
    <row r="5157" spans="25:41" x14ac:dyDescent="0.55000000000000004">
      <c r="Y5157" t="s">
        <v>18496</v>
      </c>
      <c r="Z5157" s="284">
        <v>22135.74</v>
      </c>
      <c r="AB5157" s="276" t="s">
        <v>39224</v>
      </c>
      <c r="AC5157" s="277">
        <v>99773.43</v>
      </c>
      <c r="AE5157" s="246" t="s">
        <v>19633</v>
      </c>
      <c r="AF5157" s="247">
        <v>15387.59</v>
      </c>
      <c r="AH5157" s="226" t="s">
        <v>52305</v>
      </c>
      <c r="AI5157" s="227">
        <v>-103.73</v>
      </c>
      <c r="AK5157" s="207" t="s">
        <v>19486</v>
      </c>
      <c r="AL5157" s="208">
        <v>14263.63</v>
      </c>
      <c r="AM5157" s="93"/>
      <c r="AN5157" s="93"/>
      <c r="AO5157" s="93"/>
    </row>
    <row r="5158" spans="25:41" x14ac:dyDescent="0.55000000000000004">
      <c r="Y5158" t="s">
        <v>55590</v>
      </c>
      <c r="Z5158">
        <v>176.24</v>
      </c>
      <c r="AB5158" s="276" t="s">
        <v>36354</v>
      </c>
      <c r="AC5158" s="277">
        <v>5672.21</v>
      </c>
      <c r="AE5158" s="246" t="s">
        <v>57407</v>
      </c>
      <c r="AF5158" s="247">
        <v>14546</v>
      </c>
      <c r="AH5158" s="226" t="s">
        <v>52306</v>
      </c>
      <c r="AI5158" s="227">
        <v>418682.37</v>
      </c>
      <c r="AK5158" s="207" t="s">
        <v>19487</v>
      </c>
      <c r="AL5158" s="208">
        <v>1091.17</v>
      </c>
      <c r="AM5158" s="93"/>
      <c r="AN5158" s="93"/>
      <c r="AO5158" s="93"/>
    </row>
    <row r="5159" spans="25:41" x14ac:dyDescent="0.55000000000000004">
      <c r="Y5159" t="s">
        <v>18499</v>
      </c>
      <c r="Z5159" s="284">
        <v>313063.75</v>
      </c>
      <c r="AB5159" s="276" t="s">
        <v>67859</v>
      </c>
      <c r="AC5159" s="277">
        <v>-34171.49</v>
      </c>
      <c r="AE5159" s="246" t="s">
        <v>57408</v>
      </c>
      <c r="AF5159" s="247">
        <v>6542</v>
      </c>
      <c r="AH5159" s="226" t="s">
        <v>52307</v>
      </c>
      <c r="AI5159" s="227">
        <v>60145</v>
      </c>
      <c r="AK5159" s="207" t="s">
        <v>19488</v>
      </c>
      <c r="AL5159" s="208">
        <v>2389.4899999999998</v>
      </c>
      <c r="AM5159" s="93"/>
      <c r="AN5159" s="93"/>
      <c r="AO5159" s="93"/>
    </row>
    <row r="5160" spans="25:41" x14ac:dyDescent="0.55000000000000004">
      <c r="Y5160" t="s">
        <v>18500</v>
      </c>
      <c r="Z5160" s="284">
        <v>390445.92</v>
      </c>
      <c r="AB5160" s="276" t="s">
        <v>21763</v>
      </c>
      <c r="AC5160" s="277">
        <v>13736.12</v>
      </c>
      <c r="AE5160" s="246" t="s">
        <v>57409</v>
      </c>
      <c r="AF5160" s="247">
        <v>727</v>
      </c>
      <c r="AH5160" s="226" t="s">
        <v>52308</v>
      </c>
      <c r="AI5160" s="227">
        <v>34464.839999999997</v>
      </c>
      <c r="AK5160" s="207" t="s">
        <v>19489</v>
      </c>
      <c r="AL5160" s="208">
        <v>18613.71</v>
      </c>
      <c r="AM5160" s="93"/>
      <c r="AN5160" s="93"/>
      <c r="AO5160" s="93"/>
    </row>
    <row r="5161" spans="25:41" x14ac:dyDescent="0.55000000000000004">
      <c r="Y5161" t="s">
        <v>18502</v>
      </c>
      <c r="Z5161" s="284">
        <v>1187610.8799999999</v>
      </c>
      <c r="AB5161" s="276" t="s">
        <v>67860</v>
      </c>
      <c r="AC5161" s="277">
        <v>1359.71</v>
      </c>
      <c r="AE5161" s="246" t="s">
        <v>57410</v>
      </c>
      <c r="AF5161" s="247">
        <v>10213.01</v>
      </c>
      <c r="AH5161" s="226" t="s">
        <v>52309</v>
      </c>
      <c r="AI5161" s="227">
        <v>114084.5</v>
      </c>
      <c r="AK5161" s="207" t="s">
        <v>19490</v>
      </c>
      <c r="AL5161" s="208">
        <v>2451</v>
      </c>
      <c r="AM5161" s="93"/>
      <c r="AN5161" s="93"/>
      <c r="AO5161" s="93"/>
    </row>
    <row r="5162" spans="25:41" x14ac:dyDescent="0.55000000000000004">
      <c r="Y5162" t="s">
        <v>18508</v>
      </c>
      <c r="Z5162" s="284">
        <v>679811.31</v>
      </c>
      <c r="AB5162" s="276" t="s">
        <v>57497</v>
      </c>
      <c r="AC5162" s="277">
        <v>284.66000000000003</v>
      </c>
      <c r="AE5162" s="246" t="s">
        <v>19635</v>
      </c>
      <c r="AF5162" s="247">
        <v>32460</v>
      </c>
      <c r="AH5162" s="226" t="s">
        <v>52310</v>
      </c>
      <c r="AI5162" s="227">
        <v>48589.5</v>
      </c>
      <c r="AK5162" s="207" t="s">
        <v>19491</v>
      </c>
      <c r="AL5162" s="208">
        <v>198</v>
      </c>
      <c r="AM5162" s="93"/>
      <c r="AN5162" s="93"/>
      <c r="AO5162" s="93"/>
    </row>
    <row r="5163" spans="25:41" x14ac:dyDescent="0.55000000000000004">
      <c r="Y5163" t="s">
        <v>43191</v>
      </c>
      <c r="Z5163" s="284">
        <v>149099.29</v>
      </c>
      <c r="AB5163" s="276" t="s">
        <v>58866</v>
      </c>
      <c r="AC5163" s="277">
        <v>973.95</v>
      </c>
      <c r="AE5163" s="246" t="s">
        <v>19636</v>
      </c>
      <c r="AF5163" s="247">
        <v>104001.33</v>
      </c>
      <c r="AH5163" s="226" t="s">
        <v>52311</v>
      </c>
      <c r="AI5163" s="227">
        <v>3106.39</v>
      </c>
      <c r="AK5163" s="207" t="s">
        <v>19492</v>
      </c>
      <c r="AL5163" s="208">
        <v>1364.01</v>
      </c>
      <c r="AM5163" s="93"/>
      <c r="AN5163" s="93"/>
      <c r="AO5163" s="93"/>
    </row>
    <row r="5164" spans="25:41" x14ac:dyDescent="0.55000000000000004">
      <c r="Y5164" t="s">
        <v>18574</v>
      </c>
      <c r="Z5164" s="284">
        <v>17674.8</v>
      </c>
      <c r="AB5164" s="276" t="s">
        <v>69745</v>
      </c>
      <c r="AC5164" s="277">
        <v>5346.25</v>
      </c>
      <c r="AE5164" s="246" t="s">
        <v>34977</v>
      </c>
      <c r="AF5164" s="247">
        <v>23903.8</v>
      </c>
      <c r="AH5164" s="226" t="s">
        <v>19580</v>
      </c>
      <c r="AI5164" s="227">
        <v>64777.66</v>
      </c>
      <c r="AK5164" s="207" t="s">
        <v>19493</v>
      </c>
      <c r="AL5164" s="208">
        <v>17213.990000000002</v>
      </c>
      <c r="AM5164" s="93"/>
      <c r="AN5164" s="93"/>
      <c r="AO5164" s="93"/>
    </row>
    <row r="5165" spans="25:41" x14ac:dyDescent="0.55000000000000004">
      <c r="Y5165" t="s">
        <v>46007</v>
      </c>
      <c r="Z5165" s="284">
        <v>1415.86</v>
      </c>
      <c r="AB5165" s="276" t="s">
        <v>69746</v>
      </c>
      <c r="AC5165" s="277">
        <v>408.99</v>
      </c>
      <c r="AE5165" s="246" t="s">
        <v>64244</v>
      </c>
      <c r="AF5165" s="247">
        <v>4440</v>
      </c>
      <c r="AH5165" s="226" t="s">
        <v>52312</v>
      </c>
      <c r="AI5165" s="227">
        <v>21009.74</v>
      </c>
      <c r="AK5165" s="207" t="s">
        <v>19494</v>
      </c>
      <c r="AL5165" s="208">
        <v>3097</v>
      </c>
      <c r="AM5165" s="93"/>
      <c r="AN5165" s="93"/>
      <c r="AO5165" s="93"/>
    </row>
    <row r="5166" spans="25:41" x14ac:dyDescent="0.55000000000000004">
      <c r="Y5166" t="s">
        <v>18575</v>
      </c>
      <c r="Z5166" s="284">
        <v>8350</v>
      </c>
      <c r="AB5166" s="276" t="s">
        <v>67861</v>
      </c>
      <c r="AC5166" s="277">
        <v>20000</v>
      </c>
      <c r="AE5166" s="246" t="s">
        <v>40252</v>
      </c>
      <c r="AF5166" s="247">
        <v>38697.68</v>
      </c>
      <c r="AH5166" s="226" t="s">
        <v>19581</v>
      </c>
      <c r="AI5166" s="227">
        <v>233678.64</v>
      </c>
      <c r="AK5166" s="207" t="s">
        <v>19495</v>
      </c>
      <c r="AL5166" s="208">
        <v>6702.79</v>
      </c>
      <c r="AM5166" s="93"/>
      <c r="AN5166" s="93"/>
      <c r="AO5166" s="93"/>
    </row>
    <row r="5167" spans="25:41" x14ac:dyDescent="0.55000000000000004">
      <c r="Y5167" t="s">
        <v>34882</v>
      </c>
      <c r="Z5167" s="284">
        <v>25035</v>
      </c>
      <c r="AB5167" s="276" t="s">
        <v>67862</v>
      </c>
      <c r="AC5167" s="277">
        <v>1498.5</v>
      </c>
      <c r="AE5167" s="246" t="s">
        <v>40253</v>
      </c>
      <c r="AF5167" s="247">
        <v>10700</v>
      </c>
      <c r="AH5167" s="226" t="s">
        <v>19582</v>
      </c>
      <c r="AI5167" s="227">
        <v>17734.650000000001</v>
      </c>
      <c r="AK5167" s="207" t="s">
        <v>19496</v>
      </c>
      <c r="AL5167" s="208">
        <v>30474.29</v>
      </c>
      <c r="AM5167" s="93"/>
      <c r="AN5167" s="93"/>
      <c r="AO5167" s="93"/>
    </row>
    <row r="5168" spans="25:41" x14ac:dyDescent="0.55000000000000004">
      <c r="Y5168" t="s">
        <v>13377</v>
      </c>
      <c r="Z5168" s="284">
        <v>2215.2600000000002</v>
      </c>
      <c r="AB5168" s="276" t="s">
        <v>59642</v>
      </c>
      <c r="AC5168" s="277">
        <v>3757.7</v>
      </c>
      <c r="AE5168" s="246" t="s">
        <v>40254</v>
      </c>
      <c r="AF5168" s="247">
        <v>250100</v>
      </c>
      <c r="AH5168" s="226" t="s">
        <v>19583</v>
      </c>
      <c r="AI5168" s="227">
        <v>36843.86</v>
      </c>
      <c r="AK5168" s="207" t="s">
        <v>19497</v>
      </c>
      <c r="AL5168" s="208">
        <v>57483.34</v>
      </c>
      <c r="AM5168" s="93"/>
      <c r="AN5168" s="93"/>
      <c r="AO5168" s="93"/>
    </row>
    <row r="5169" spans="25:41" x14ac:dyDescent="0.55000000000000004">
      <c r="Y5169" t="s">
        <v>43193</v>
      </c>
      <c r="Z5169" s="284">
        <v>436000</v>
      </c>
      <c r="AB5169" s="276" t="s">
        <v>67863</v>
      </c>
      <c r="AC5169" s="277">
        <v>11576.58</v>
      </c>
      <c r="AE5169" s="246" t="s">
        <v>40255</v>
      </c>
      <c r="AF5169" s="247">
        <v>22688.9</v>
      </c>
      <c r="AH5169" s="226" t="s">
        <v>42407</v>
      </c>
      <c r="AI5169" s="227">
        <v>15548.64</v>
      </c>
      <c r="AK5169" s="207" t="s">
        <v>19498</v>
      </c>
      <c r="AL5169" s="208">
        <v>16873.27</v>
      </c>
      <c r="AM5169" s="93"/>
      <c r="AN5169" s="93"/>
      <c r="AO5169" s="93"/>
    </row>
    <row r="5170" spans="25:41" x14ac:dyDescent="0.55000000000000004">
      <c r="Y5170" t="s">
        <v>40748</v>
      </c>
      <c r="Z5170" s="284">
        <v>4666.68</v>
      </c>
      <c r="AB5170" s="276" t="s">
        <v>64403</v>
      </c>
      <c r="AC5170" s="277">
        <v>1482.75</v>
      </c>
      <c r="AE5170" s="246" t="s">
        <v>57411</v>
      </c>
      <c r="AF5170" s="247">
        <v>45982</v>
      </c>
      <c r="AH5170" s="226" t="s">
        <v>19584</v>
      </c>
      <c r="AI5170" s="227">
        <v>1565.65</v>
      </c>
      <c r="AK5170" s="207" t="s">
        <v>19499</v>
      </c>
      <c r="AL5170" s="208">
        <v>134.97</v>
      </c>
      <c r="AM5170" s="93"/>
      <c r="AN5170" s="93"/>
      <c r="AO5170" s="93"/>
    </row>
    <row r="5171" spans="25:41" x14ac:dyDescent="0.55000000000000004">
      <c r="Y5171" t="s">
        <v>34884</v>
      </c>
      <c r="Z5171" s="284">
        <v>10000</v>
      </c>
      <c r="AB5171" s="276" t="s">
        <v>61102</v>
      </c>
      <c r="AC5171" s="277">
        <v>10938.71</v>
      </c>
      <c r="AE5171" s="246" t="s">
        <v>56063</v>
      </c>
      <c r="AF5171" s="247">
        <v>15456.54</v>
      </c>
      <c r="AH5171" s="226" t="s">
        <v>52313</v>
      </c>
      <c r="AI5171" s="227">
        <v>21046.2</v>
      </c>
      <c r="AK5171" s="207" t="s">
        <v>19500</v>
      </c>
      <c r="AL5171" s="208">
        <v>14261.14</v>
      </c>
      <c r="AM5171" s="93"/>
      <c r="AN5171" s="93"/>
      <c r="AO5171" s="93"/>
    </row>
    <row r="5172" spans="25:41" x14ac:dyDescent="0.55000000000000004">
      <c r="Y5172" t="s">
        <v>18578</v>
      </c>
      <c r="Z5172" s="284">
        <v>214150</v>
      </c>
      <c r="AB5172" s="276" t="s">
        <v>64404</v>
      </c>
      <c r="AC5172" s="277">
        <v>2221.4299999999998</v>
      </c>
      <c r="AE5172" s="246" t="s">
        <v>59575</v>
      </c>
      <c r="AF5172" s="247">
        <v>40500</v>
      </c>
      <c r="AH5172" s="226" t="s">
        <v>52314</v>
      </c>
      <c r="AI5172" s="227">
        <v>51508.14</v>
      </c>
      <c r="AK5172" s="207" t="s">
        <v>19501</v>
      </c>
      <c r="AL5172" s="208">
        <v>8650.66</v>
      </c>
      <c r="AM5172" s="93"/>
      <c r="AN5172" s="93"/>
      <c r="AO5172" s="93"/>
    </row>
    <row r="5173" spans="25:41" x14ac:dyDescent="0.55000000000000004">
      <c r="Y5173" t="s">
        <v>18580</v>
      </c>
      <c r="Z5173" s="284">
        <v>31116.67</v>
      </c>
      <c r="AB5173" s="276" t="s">
        <v>64405</v>
      </c>
      <c r="AC5173" s="277">
        <v>20706.84</v>
      </c>
      <c r="AE5173" s="246" t="s">
        <v>59576</v>
      </c>
      <c r="AF5173" s="247">
        <v>20102.82</v>
      </c>
      <c r="AH5173" s="226" t="s">
        <v>44795</v>
      </c>
      <c r="AI5173" s="227">
        <v>25398.240000000002</v>
      </c>
      <c r="AK5173" s="207" t="s">
        <v>19502</v>
      </c>
      <c r="AL5173" s="208">
        <v>15422</v>
      </c>
      <c r="AM5173" s="93"/>
      <c r="AN5173" s="93"/>
      <c r="AO5173" s="93"/>
    </row>
    <row r="5174" spans="25:41" x14ac:dyDescent="0.55000000000000004">
      <c r="Y5174" t="s">
        <v>13380</v>
      </c>
      <c r="Z5174" s="284">
        <v>57853.91</v>
      </c>
      <c r="AB5174" s="276" t="s">
        <v>61210</v>
      </c>
      <c r="AC5174" s="277">
        <v>6053.37</v>
      </c>
      <c r="AE5174" s="246" t="s">
        <v>64245</v>
      </c>
      <c r="AF5174" s="247">
        <v>32820</v>
      </c>
      <c r="AH5174" s="226" t="s">
        <v>48847</v>
      </c>
      <c r="AI5174" s="227">
        <v>52500</v>
      </c>
      <c r="AK5174" s="207" t="s">
        <v>19503</v>
      </c>
      <c r="AL5174" s="208">
        <v>7998</v>
      </c>
      <c r="AM5174" s="93"/>
      <c r="AN5174" s="93"/>
      <c r="AO5174" s="93"/>
    </row>
    <row r="5175" spans="25:41" x14ac:dyDescent="0.55000000000000004">
      <c r="Y5175" t="s">
        <v>18581</v>
      </c>
      <c r="Z5175" s="284">
        <v>77281.94</v>
      </c>
      <c r="AB5175" s="276" t="s">
        <v>64406</v>
      </c>
      <c r="AC5175" s="277">
        <v>277.26</v>
      </c>
      <c r="AE5175" s="246" t="s">
        <v>64246</v>
      </c>
      <c r="AF5175" s="247">
        <v>2510.73</v>
      </c>
      <c r="AH5175" s="226" t="s">
        <v>40248</v>
      </c>
      <c r="AI5175" s="227">
        <v>786240</v>
      </c>
      <c r="AK5175" s="207" t="s">
        <v>19504</v>
      </c>
      <c r="AL5175" s="208">
        <v>168364.98</v>
      </c>
      <c r="AM5175" s="93"/>
      <c r="AN5175" s="93"/>
      <c r="AO5175" s="93"/>
    </row>
    <row r="5176" spans="25:41" x14ac:dyDescent="0.55000000000000004">
      <c r="Y5176" t="s">
        <v>18582</v>
      </c>
      <c r="Z5176" s="284">
        <v>9611.5300000000007</v>
      </c>
      <c r="AB5176" s="276" t="s">
        <v>61103</v>
      </c>
      <c r="AC5176" s="277">
        <v>2267.4699999999998</v>
      </c>
      <c r="AE5176" s="246" t="s">
        <v>64247</v>
      </c>
      <c r="AF5176" s="247">
        <v>56.27</v>
      </c>
      <c r="AH5176" s="226" t="s">
        <v>36249</v>
      </c>
      <c r="AI5176" s="227">
        <v>1334335.5</v>
      </c>
      <c r="AK5176" s="207" t="s">
        <v>19505</v>
      </c>
      <c r="AL5176" s="208">
        <v>6562.5</v>
      </c>
      <c r="AM5176" s="93"/>
      <c r="AN5176" s="93"/>
      <c r="AO5176" s="93"/>
    </row>
    <row r="5177" spans="25:41" x14ac:dyDescent="0.55000000000000004">
      <c r="Y5177" t="s">
        <v>18583</v>
      </c>
      <c r="Z5177" s="284">
        <v>341162.69</v>
      </c>
      <c r="AB5177" s="276" t="s">
        <v>70590</v>
      </c>
      <c r="AC5177" s="277">
        <v>2511</v>
      </c>
      <c r="AE5177" s="246" t="s">
        <v>33466</v>
      </c>
      <c r="AF5177" s="247">
        <v>20749</v>
      </c>
      <c r="AH5177" s="226" t="s">
        <v>36250</v>
      </c>
      <c r="AI5177" s="227">
        <v>171770.05</v>
      </c>
      <c r="AK5177" s="207" t="s">
        <v>19506</v>
      </c>
      <c r="AL5177" s="208">
        <v>502.05</v>
      </c>
      <c r="AM5177" s="93"/>
      <c r="AN5177" s="93"/>
      <c r="AO5177" s="93"/>
    </row>
    <row r="5178" spans="25:41" x14ac:dyDescent="0.55000000000000004">
      <c r="Y5178" t="s">
        <v>18584</v>
      </c>
      <c r="Z5178" s="284">
        <v>15176.86</v>
      </c>
      <c r="AB5178" s="276" t="s">
        <v>64411</v>
      </c>
      <c r="AC5178" s="277">
        <v>192.1</v>
      </c>
      <c r="AE5178" s="246" t="s">
        <v>48852</v>
      </c>
      <c r="AF5178" s="247">
        <v>72331.649999999994</v>
      </c>
      <c r="AH5178" s="226" t="s">
        <v>36251</v>
      </c>
      <c r="AI5178" s="227">
        <v>498604.88</v>
      </c>
      <c r="AK5178" s="207" t="s">
        <v>19507</v>
      </c>
      <c r="AL5178" s="208">
        <v>47623.45</v>
      </c>
      <c r="AM5178" s="93"/>
      <c r="AN5178" s="93"/>
      <c r="AO5178" s="93"/>
    </row>
    <row r="5179" spans="25:41" x14ac:dyDescent="0.55000000000000004">
      <c r="Y5179" t="s">
        <v>50622</v>
      </c>
      <c r="Z5179">
        <v>896.13</v>
      </c>
      <c r="AB5179" s="276" t="s">
        <v>64412</v>
      </c>
      <c r="AC5179" s="277">
        <v>628.26</v>
      </c>
      <c r="AE5179" s="246" t="s">
        <v>33468</v>
      </c>
      <c r="AF5179" s="247">
        <v>3220</v>
      </c>
      <c r="AH5179" s="226" t="s">
        <v>40249</v>
      </c>
      <c r="AI5179" s="227">
        <v>15059.84</v>
      </c>
      <c r="AK5179" s="207" t="s">
        <v>19508</v>
      </c>
      <c r="AL5179" s="208">
        <v>3643.18</v>
      </c>
      <c r="AM5179" s="93"/>
      <c r="AN5179" s="93"/>
      <c r="AO5179" s="93"/>
    </row>
    <row r="5180" spans="25:41" x14ac:dyDescent="0.55000000000000004">
      <c r="Y5180" t="s">
        <v>56780</v>
      </c>
      <c r="Z5180" s="284">
        <v>2999.69</v>
      </c>
      <c r="AB5180" s="276" t="s">
        <v>64415</v>
      </c>
      <c r="AC5180" s="277">
        <v>460.78</v>
      </c>
      <c r="AE5180" s="246" t="s">
        <v>60372</v>
      </c>
      <c r="AF5180" s="247">
        <v>1240</v>
      </c>
      <c r="AH5180" s="226" t="s">
        <v>39113</v>
      </c>
      <c r="AI5180" s="227">
        <v>1142395</v>
      </c>
      <c r="AK5180" s="207" t="s">
        <v>19509</v>
      </c>
      <c r="AL5180" s="208">
        <v>61887.08</v>
      </c>
      <c r="AM5180" s="93"/>
      <c r="AN5180" s="93"/>
      <c r="AO5180" s="93"/>
    </row>
    <row r="5181" spans="25:41" x14ac:dyDescent="0.55000000000000004">
      <c r="Y5181" t="s">
        <v>54290</v>
      </c>
      <c r="Z5181">
        <v>315.16000000000003</v>
      </c>
      <c r="AB5181" s="276" t="s">
        <v>64416</v>
      </c>
      <c r="AC5181" s="277">
        <v>446.18</v>
      </c>
      <c r="AE5181" s="246" t="s">
        <v>33470</v>
      </c>
      <c r="AF5181" s="247">
        <v>6986.51</v>
      </c>
      <c r="AH5181" s="226" t="s">
        <v>33448</v>
      </c>
      <c r="AI5181" s="227">
        <v>144865.74</v>
      </c>
      <c r="AK5181" s="207" t="s">
        <v>19510</v>
      </c>
      <c r="AL5181" s="208">
        <v>6562.5</v>
      </c>
      <c r="AM5181" s="93"/>
      <c r="AN5181" s="93"/>
      <c r="AO5181" s="93"/>
    </row>
    <row r="5182" spans="25:41" x14ac:dyDescent="0.55000000000000004">
      <c r="Y5182" t="s">
        <v>63479</v>
      </c>
      <c r="Z5182" s="284">
        <v>2885</v>
      </c>
      <c r="AB5182" s="276" t="s">
        <v>59098</v>
      </c>
      <c r="AC5182" s="277">
        <v>36038.93</v>
      </c>
      <c r="AE5182" s="246" t="s">
        <v>33471</v>
      </c>
      <c r="AF5182" s="247">
        <v>7071.16</v>
      </c>
      <c r="AH5182" s="226" t="s">
        <v>46881</v>
      </c>
      <c r="AI5182" s="227">
        <v>91280.93</v>
      </c>
      <c r="AK5182" s="207" t="s">
        <v>19511</v>
      </c>
      <c r="AL5182" s="208">
        <v>5236.3999999999996</v>
      </c>
      <c r="AM5182" s="93"/>
      <c r="AN5182" s="93"/>
      <c r="AO5182" s="93"/>
    </row>
    <row r="5183" spans="25:41" x14ac:dyDescent="0.55000000000000004">
      <c r="Y5183" t="s">
        <v>18586</v>
      </c>
      <c r="Z5183" s="284">
        <v>149682.28</v>
      </c>
      <c r="AB5183" s="276" t="s">
        <v>59099</v>
      </c>
      <c r="AC5183" s="277">
        <v>2757.09</v>
      </c>
      <c r="AE5183" s="246" t="s">
        <v>63129</v>
      </c>
      <c r="AF5183" s="247">
        <v>64.61</v>
      </c>
      <c r="AH5183" s="226" t="s">
        <v>52315</v>
      </c>
      <c r="AI5183" s="227">
        <v>1514538.77</v>
      </c>
      <c r="AK5183" s="207" t="s">
        <v>19512</v>
      </c>
      <c r="AL5183" s="208">
        <v>2451</v>
      </c>
      <c r="AM5183" s="93"/>
      <c r="AN5183" s="93"/>
      <c r="AO5183" s="93"/>
    </row>
    <row r="5184" spans="25:41" x14ac:dyDescent="0.55000000000000004">
      <c r="Y5184" t="s">
        <v>18587</v>
      </c>
      <c r="Z5184" s="284">
        <v>82500.09</v>
      </c>
      <c r="AB5184" s="276" t="s">
        <v>59100</v>
      </c>
      <c r="AC5184" s="277">
        <v>8897.5499999999993</v>
      </c>
      <c r="AE5184" s="246" t="s">
        <v>40256</v>
      </c>
      <c r="AF5184" s="247">
        <v>103660.5</v>
      </c>
      <c r="AH5184" s="226" t="s">
        <v>33449</v>
      </c>
      <c r="AI5184" s="227">
        <v>10820086.630000001</v>
      </c>
      <c r="AK5184" s="207" t="s">
        <v>19513</v>
      </c>
      <c r="AL5184" s="208">
        <v>168364.98</v>
      </c>
      <c r="AM5184" s="93"/>
      <c r="AN5184" s="93"/>
      <c r="AO5184" s="93"/>
    </row>
    <row r="5185" spans="25:41" x14ac:dyDescent="0.55000000000000004">
      <c r="Y5185" t="s">
        <v>18589</v>
      </c>
      <c r="Z5185" s="284">
        <v>44178.91</v>
      </c>
      <c r="AB5185" s="276" t="s">
        <v>70003</v>
      </c>
      <c r="AC5185" s="277">
        <v>1322.46</v>
      </c>
      <c r="AE5185" s="246" t="s">
        <v>34978</v>
      </c>
      <c r="AF5185" s="247">
        <v>27894.53</v>
      </c>
      <c r="AH5185" s="226" t="s">
        <v>47946</v>
      </c>
      <c r="AI5185" s="227">
        <v>43225.47</v>
      </c>
      <c r="AK5185" s="207" t="s">
        <v>19514</v>
      </c>
      <c r="AL5185" s="208">
        <v>48483.78</v>
      </c>
      <c r="AM5185" s="93"/>
      <c r="AN5185" s="93"/>
      <c r="AO5185" s="93"/>
    </row>
    <row r="5186" spans="25:41" x14ac:dyDescent="0.55000000000000004">
      <c r="Y5186" t="s">
        <v>18590</v>
      </c>
      <c r="Z5186" s="284">
        <v>27049.35</v>
      </c>
      <c r="AB5186" s="276" t="s">
        <v>61442</v>
      </c>
      <c r="AC5186" s="277">
        <v>6656.15</v>
      </c>
      <c r="AE5186" s="246" t="s">
        <v>39115</v>
      </c>
      <c r="AF5186" s="247">
        <v>12270.05</v>
      </c>
      <c r="AH5186" s="226" t="s">
        <v>49873</v>
      </c>
      <c r="AI5186" s="227">
        <v>361650.1</v>
      </c>
      <c r="AK5186" s="207" t="s">
        <v>19515</v>
      </c>
      <c r="AL5186" s="208">
        <v>57483.34</v>
      </c>
      <c r="AM5186" s="93"/>
      <c r="AN5186" s="93"/>
      <c r="AO5186" s="93"/>
    </row>
    <row r="5187" spans="25:41" x14ac:dyDescent="0.55000000000000004">
      <c r="Y5187" t="s">
        <v>71856</v>
      </c>
      <c r="Z5187" s="284">
        <v>102635.35</v>
      </c>
      <c r="AB5187" s="276" t="s">
        <v>50036</v>
      </c>
      <c r="AC5187" s="277">
        <v>64780.5</v>
      </c>
      <c r="AE5187" s="246" t="s">
        <v>36258</v>
      </c>
      <c r="AF5187" s="247">
        <v>115514.89</v>
      </c>
      <c r="AH5187" s="226" t="s">
        <v>36252</v>
      </c>
      <c r="AI5187" s="227">
        <v>2116094.9500000002</v>
      </c>
      <c r="AK5187" s="207" t="s">
        <v>19516</v>
      </c>
      <c r="AL5187" s="208">
        <v>36850.99</v>
      </c>
      <c r="AM5187" s="93"/>
      <c r="AN5187" s="93"/>
      <c r="AO5187" s="93"/>
    </row>
    <row r="5188" spans="25:41" x14ac:dyDescent="0.55000000000000004">
      <c r="Y5188" t="s">
        <v>71857</v>
      </c>
      <c r="Z5188" s="284">
        <v>1697.8</v>
      </c>
      <c r="AB5188" s="276" t="s">
        <v>63207</v>
      </c>
      <c r="AC5188" s="277">
        <v>3000</v>
      </c>
      <c r="AE5188" s="246" t="s">
        <v>49875</v>
      </c>
      <c r="AF5188" s="247">
        <v>1335.6</v>
      </c>
      <c r="AH5188" s="226" t="s">
        <v>33450</v>
      </c>
      <c r="AI5188" s="227">
        <v>5463032.7199999997</v>
      </c>
      <c r="AK5188" s="207" t="s">
        <v>19517</v>
      </c>
      <c r="AL5188" s="208">
        <v>8132.97</v>
      </c>
      <c r="AM5188" s="93"/>
      <c r="AN5188" s="93"/>
      <c r="AO5188" s="93"/>
    </row>
    <row r="5189" spans="25:41" x14ac:dyDescent="0.55000000000000004">
      <c r="Y5189" t="s">
        <v>18642</v>
      </c>
      <c r="Z5189" s="284">
        <v>79606.16</v>
      </c>
      <c r="AB5189" s="276" t="s">
        <v>63208</v>
      </c>
      <c r="AC5189" s="277">
        <v>229.5</v>
      </c>
      <c r="AE5189" s="246" t="s">
        <v>44804</v>
      </c>
      <c r="AF5189" s="247">
        <v>107.36</v>
      </c>
      <c r="AH5189" s="226" t="s">
        <v>44796</v>
      </c>
      <c r="AI5189" s="227">
        <v>260600</v>
      </c>
      <c r="AK5189" s="207" t="s">
        <v>19518</v>
      </c>
      <c r="AL5189" s="208">
        <v>41274.92</v>
      </c>
      <c r="AM5189" s="93"/>
      <c r="AN5189" s="93"/>
      <c r="AO5189" s="93"/>
    </row>
    <row r="5190" spans="25:41" x14ac:dyDescent="0.55000000000000004">
      <c r="Y5190" t="s">
        <v>13399</v>
      </c>
      <c r="Z5190" s="284">
        <v>46164.23</v>
      </c>
      <c r="AB5190" s="276" t="s">
        <v>63209</v>
      </c>
      <c r="AC5190" s="277">
        <v>750.6</v>
      </c>
      <c r="AE5190" s="246" t="s">
        <v>55095</v>
      </c>
      <c r="AF5190" s="247">
        <v>5100</v>
      </c>
      <c r="AH5190" s="226" t="s">
        <v>44797</v>
      </c>
      <c r="AI5190" s="227">
        <v>19935.900000000001</v>
      </c>
      <c r="AK5190" s="207" t="s">
        <v>19519</v>
      </c>
      <c r="AL5190" s="208">
        <v>8650.66</v>
      </c>
      <c r="AM5190" s="93"/>
      <c r="AN5190" s="93"/>
      <c r="AO5190" s="93"/>
    </row>
    <row r="5191" spans="25:41" x14ac:dyDescent="0.55000000000000004">
      <c r="Y5191" t="s">
        <v>48445</v>
      </c>
      <c r="Z5191" s="284">
        <v>1159.5899999999999</v>
      </c>
      <c r="AB5191" s="276" t="s">
        <v>70004</v>
      </c>
      <c r="AC5191" s="277">
        <v>860.85</v>
      </c>
      <c r="AE5191" s="246" t="s">
        <v>55096</v>
      </c>
      <c r="AF5191" s="247">
        <v>380.83</v>
      </c>
      <c r="AH5191" s="226" t="s">
        <v>52316</v>
      </c>
      <c r="AI5191" s="227">
        <v>19334.53</v>
      </c>
      <c r="AK5191" s="207" t="s">
        <v>19520</v>
      </c>
      <c r="AL5191" s="208">
        <v>714335.94</v>
      </c>
      <c r="AM5191" s="93"/>
      <c r="AN5191" s="93"/>
      <c r="AO5191" s="93"/>
    </row>
    <row r="5192" spans="25:41" x14ac:dyDescent="0.55000000000000004">
      <c r="Y5192" t="s">
        <v>18645</v>
      </c>
      <c r="Z5192" s="284">
        <v>70106.429999999993</v>
      </c>
      <c r="AB5192" s="276" t="s">
        <v>61443</v>
      </c>
      <c r="AC5192" s="277">
        <v>590.5</v>
      </c>
      <c r="AE5192" s="246" t="s">
        <v>55097</v>
      </c>
      <c r="AF5192" s="247">
        <v>376.51</v>
      </c>
      <c r="AH5192" s="226" t="s">
        <v>52317</v>
      </c>
      <c r="AI5192" s="227">
        <v>41556.36</v>
      </c>
      <c r="AK5192" s="207" t="s">
        <v>19521</v>
      </c>
      <c r="AL5192" s="208">
        <v>54027.05</v>
      </c>
      <c r="AM5192" s="93"/>
      <c r="AN5192" s="93"/>
      <c r="AO5192" s="93"/>
    </row>
    <row r="5193" spans="25:41" x14ac:dyDescent="0.55000000000000004">
      <c r="Y5193" t="s">
        <v>13400</v>
      </c>
      <c r="Z5193" s="284">
        <v>44931.45</v>
      </c>
      <c r="AB5193" s="276" t="s">
        <v>58278</v>
      </c>
      <c r="AC5193" s="277">
        <v>354.34</v>
      </c>
      <c r="AE5193" s="246" t="s">
        <v>55098</v>
      </c>
      <c r="AF5193" s="247">
        <v>4995</v>
      </c>
      <c r="AH5193" s="226" t="s">
        <v>52318</v>
      </c>
      <c r="AI5193" s="227">
        <v>602965.18999999994</v>
      </c>
      <c r="AK5193" s="207" t="s">
        <v>19522</v>
      </c>
      <c r="AL5193" s="208">
        <v>143940.57999999999</v>
      </c>
      <c r="AM5193" s="93"/>
      <c r="AN5193" s="93"/>
      <c r="AO5193" s="93"/>
    </row>
    <row r="5194" spans="25:41" x14ac:dyDescent="0.55000000000000004">
      <c r="Y5194" t="s">
        <v>39055</v>
      </c>
      <c r="Z5194" s="284">
        <v>378372.69</v>
      </c>
      <c r="AB5194" s="276" t="s">
        <v>21811</v>
      </c>
      <c r="AC5194" s="277">
        <v>3900</v>
      </c>
      <c r="AE5194" s="246" t="s">
        <v>55099</v>
      </c>
      <c r="AF5194" s="247">
        <v>364.93</v>
      </c>
      <c r="AH5194" s="226" t="s">
        <v>52319</v>
      </c>
      <c r="AI5194" s="227">
        <v>35520</v>
      </c>
      <c r="AK5194" s="207" t="s">
        <v>19523</v>
      </c>
      <c r="AL5194" s="208">
        <v>391650.29</v>
      </c>
      <c r="AM5194" s="93"/>
      <c r="AN5194" s="93"/>
      <c r="AO5194" s="93"/>
    </row>
    <row r="5195" spans="25:41" x14ac:dyDescent="0.55000000000000004">
      <c r="Y5195" t="s">
        <v>18651</v>
      </c>
      <c r="Z5195" s="284">
        <v>5465.99</v>
      </c>
      <c r="AB5195" s="276" t="s">
        <v>67864</v>
      </c>
      <c r="AC5195" s="277">
        <v>10087.5</v>
      </c>
      <c r="AE5195" s="246" t="s">
        <v>55100</v>
      </c>
      <c r="AF5195" s="247">
        <v>300</v>
      </c>
      <c r="AH5195" s="226" t="s">
        <v>52320</v>
      </c>
      <c r="AI5195" s="227">
        <v>9360</v>
      </c>
      <c r="AK5195" s="207" t="s">
        <v>19524</v>
      </c>
      <c r="AL5195" s="208">
        <v>157348.95000000001</v>
      </c>
      <c r="AM5195" s="93"/>
      <c r="AN5195" s="93"/>
      <c r="AO5195" s="93"/>
    </row>
    <row r="5196" spans="25:41" x14ac:dyDescent="0.55000000000000004">
      <c r="Y5196" t="s">
        <v>55591</v>
      </c>
      <c r="Z5196" s="284">
        <v>183900</v>
      </c>
      <c r="AB5196" s="276" t="s">
        <v>21812</v>
      </c>
      <c r="AC5196" s="277">
        <v>6325</v>
      </c>
      <c r="AE5196" s="246" t="s">
        <v>64248</v>
      </c>
      <c r="AF5196" s="247">
        <v>1591.07</v>
      </c>
      <c r="AH5196" s="226" t="s">
        <v>52321</v>
      </c>
      <c r="AI5196" s="227">
        <v>3433.32</v>
      </c>
      <c r="AK5196" s="207" t="s">
        <v>19525</v>
      </c>
      <c r="AL5196" s="208">
        <v>7548.67</v>
      </c>
      <c r="AM5196" s="93"/>
      <c r="AN5196" s="93"/>
      <c r="AO5196" s="93"/>
    </row>
    <row r="5197" spans="25:41" x14ac:dyDescent="0.55000000000000004">
      <c r="Y5197" t="s">
        <v>13401</v>
      </c>
      <c r="Z5197" s="284">
        <v>69260.600000000006</v>
      </c>
      <c r="AB5197" s="276" t="s">
        <v>21813</v>
      </c>
      <c r="AC5197" s="277">
        <v>1520.7</v>
      </c>
      <c r="AE5197" s="246" t="s">
        <v>40257</v>
      </c>
      <c r="AF5197" s="247">
        <v>3762.36</v>
      </c>
      <c r="AH5197" s="226" t="s">
        <v>52322</v>
      </c>
      <c r="AI5197" s="227">
        <v>9051.9599999999991</v>
      </c>
      <c r="AK5197" s="207" t="s">
        <v>19526</v>
      </c>
      <c r="AL5197" s="208">
        <v>2397823.7999999998</v>
      </c>
      <c r="AM5197" s="93"/>
      <c r="AN5197" s="93"/>
      <c r="AO5197" s="93"/>
    </row>
    <row r="5198" spans="25:41" x14ac:dyDescent="0.55000000000000004">
      <c r="Y5198" t="s">
        <v>13402</v>
      </c>
      <c r="Z5198" s="284">
        <v>212572.12</v>
      </c>
      <c r="AB5198" s="276" t="s">
        <v>33687</v>
      </c>
      <c r="AC5198" s="277">
        <v>3298.1</v>
      </c>
      <c r="AE5198" s="246" t="s">
        <v>42414</v>
      </c>
      <c r="AF5198" s="247">
        <v>27674.68</v>
      </c>
      <c r="AH5198" s="226" t="s">
        <v>52323</v>
      </c>
      <c r="AI5198" s="227">
        <v>302.72000000000003</v>
      </c>
      <c r="AK5198" s="207" t="s">
        <v>19527</v>
      </c>
      <c r="AL5198" s="208">
        <v>232.83</v>
      </c>
      <c r="AM5198" s="93"/>
      <c r="AN5198" s="93"/>
      <c r="AO5198" s="93"/>
    </row>
    <row r="5199" spans="25:41" x14ac:dyDescent="0.55000000000000004">
      <c r="Y5199" t="s">
        <v>13403</v>
      </c>
      <c r="Z5199" s="284">
        <v>40297.040000000001</v>
      </c>
      <c r="AB5199" s="276" t="s">
        <v>58551</v>
      </c>
      <c r="AC5199" s="277">
        <v>106801.14</v>
      </c>
      <c r="AE5199" s="246" t="s">
        <v>40258</v>
      </c>
      <c r="AF5199" s="247">
        <v>20060</v>
      </c>
      <c r="AH5199" s="226" t="s">
        <v>52324</v>
      </c>
      <c r="AI5199" s="227">
        <v>4053.83</v>
      </c>
      <c r="AK5199" s="207" t="s">
        <v>19528</v>
      </c>
      <c r="AL5199" s="208">
        <v>334153.59999999998</v>
      </c>
      <c r="AM5199" s="93"/>
      <c r="AN5199" s="93"/>
      <c r="AO5199" s="93"/>
    </row>
    <row r="5200" spans="25:41" x14ac:dyDescent="0.55000000000000004">
      <c r="Y5200" t="s">
        <v>18652</v>
      </c>
      <c r="Z5200" s="284">
        <v>108066</v>
      </c>
      <c r="AB5200" s="276" t="s">
        <v>56229</v>
      </c>
      <c r="AC5200" s="277">
        <v>2265</v>
      </c>
      <c r="AE5200" s="246" t="s">
        <v>34979</v>
      </c>
      <c r="AF5200" s="247">
        <v>3837.6</v>
      </c>
      <c r="AH5200" s="226" t="s">
        <v>52325</v>
      </c>
      <c r="AI5200" s="227">
        <v>1182.69</v>
      </c>
      <c r="AK5200" s="207" t="s">
        <v>13466</v>
      </c>
      <c r="AL5200" s="208">
        <v>24118.39</v>
      </c>
      <c r="AM5200" s="93"/>
      <c r="AN5200" s="93"/>
      <c r="AO5200" s="93"/>
    </row>
    <row r="5201" spans="25:41" x14ac:dyDescent="0.55000000000000004">
      <c r="Y5201" t="s">
        <v>13404</v>
      </c>
      <c r="Z5201" s="284">
        <v>3805.1</v>
      </c>
      <c r="AB5201" s="276" t="s">
        <v>56230</v>
      </c>
      <c r="AC5201" s="277">
        <v>155.26</v>
      </c>
      <c r="AE5201" s="246" t="s">
        <v>40259</v>
      </c>
      <c r="AF5201" s="247">
        <v>2072.19</v>
      </c>
      <c r="AH5201" s="226" t="s">
        <v>34966</v>
      </c>
      <c r="AI5201" s="227">
        <v>2972977.7</v>
      </c>
      <c r="AK5201" s="207" t="s">
        <v>13467</v>
      </c>
      <c r="AL5201" s="208">
        <v>60301.279999999999</v>
      </c>
      <c r="AM5201" s="93"/>
      <c r="AN5201" s="93"/>
      <c r="AO5201" s="93"/>
    </row>
    <row r="5202" spans="25:41" x14ac:dyDescent="0.55000000000000004">
      <c r="Y5202" t="s">
        <v>66768</v>
      </c>
      <c r="Z5202" s="284">
        <v>130790.54</v>
      </c>
      <c r="AB5202" s="276" t="s">
        <v>56231</v>
      </c>
      <c r="AC5202" s="277">
        <v>566.70000000000005</v>
      </c>
      <c r="AE5202" s="246" t="s">
        <v>61384</v>
      </c>
      <c r="AF5202" s="247">
        <v>392.55</v>
      </c>
      <c r="AH5202" s="226" t="s">
        <v>19586</v>
      </c>
      <c r="AI5202" s="227">
        <v>2347007.2000000002</v>
      </c>
      <c r="AK5202" s="207" t="s">
        <v>19529</v>
      </c>
      <c r="AL5202" s="208">
        <v>47363.33</v>
      </c>
      <c r="AM5202" s="93"/>
      <c r="AN5202" s="93"/>
      <c r="AO5202" s="93"/>
    </row>
    <row r="5203" spans="25:41" x14ac:dyDescent="0.55000000000000004">
      <c r="Y5203" t="s">
        <v>39056</v>
      </c>
      <c r="Z5203" s="284">
        <v>15850</v>
      </c>
      <c r="AB5203" s="276" t="s">
        <v>64418</v>
      </c>
      <c r="AC5203" s="277">
        <v>238.96</v>
      </c>
      <c r="AE5203" s="246" t="s">
        <v>34980</v>
      </c>
      <c r="AF5203" s="247">
        <v>18937.8</v>
      </c>
      <c r="AH5203" s="226" t="s">
        <v>47947</v>
      </c>
      <c r="AI5203" s="227">
        <v>39826.559999999998</v>
      </c>
      <c r="AK5203" s="207" t="s">
        <v>19530</v>
      </c>
      <c r="AL5203" s="208">
        <v>113418.13</v>
      </c>
      <c r="AM5203" s="93"/>
      <c r="AN5203" s="93"/>
      <c r="AO5203" s="93"/>
    </row>
    <row r="5204" spans="25:41" x14ac:dyDescent="0.55000000000000004">
      <c r="Y5204" t="s">
        <v>55593</v>
      </c>
      <c r="Z5204" s="284">
        <v>6251</v>
      </c>
      <c r="AB5204" s="276" t="s">
        <v>55194</v>
      </c>
      <c r="AC5204" s="277">
        <v>420</v>
      </c>
      <c r="AE5204" s="246" t="s">
        <v>19659</v>
      </c>
      <c r="AF5204" s="247">
        <v>5794.05</v>
      </c>
      <c r="AH5204" s="226" t="s">
        <v>34967</v>
      </c>
      <c r="AI5204" s="227">
        <v>740886.71</v>
      </c>
      <c r="AK5204" s="207" t="s">
        <v>19531</v>
      </c>
      <c r="AL5204" s="208">
        <v>839863.87</v>
      </c>
      <c r="AM5204" s="93"/>
      <c r="AN5204" s="93"/>
      <c r="AO5204" s="93"/>
    </row>
    <row r="5205" spans="25:41" x14ac:dyDescent="0.55000000000000004">
      <c r="Y5205" t="s">
        <v>13408</v>
      </c>
      <c r="Z5205" s="284">
        <v>322958.64</v>
      </c>
      <c r="AB5205" s="276" t="s">
        <v>55195</v>
      </c>
      <c r="AC5205" s="277">
        <v>31.17</v>
      </c>
      <c r="AE5205" s="246" t="s">
        <v>64249</v>
      </c>
      <c r="AF5205" s="247">
        <v>7030</v>
      </c>
      <c r="AH5205" s="226" t="s">
        <v>34968</v>
      </c>
      <c r="AI5205" s="227">
        <v>888648.49</v>
      </c>
      <c r="AK5205" s="207" t="s">
        <v>19532</v>
      </c>
      <c r="AL5205" s="208">
        <v>5708</v>
      </c>
      <c r="AM5205" s="93"/>
      <c r="AN5205" s="93"/>
      <c r="AO5205" s="93"/>
    </row>
    <row r="5206" spans="25:41" x14ac:dyDescent="0.55000000000000004">
      <c r="Y5206" t="s">
        <v>13409</v>
      </c>
      <c r="Z5206" s="284">
        <v>255555.3</v>
      </c>
      <c r="AB5206" s="276" t="s">
        <v>55196</v>
      </c>
      <c r="AC5206" s="277">
        <v>105.08</v>
      </c>
      <c r="AE5206" s="246" t="s">
        <v>48853</v>
      </c>
      <c r="AF5206" s="247">
        <v>385697</v>
      </c>
      <c r="AH5206" s="226" t="s">
        <v>19587</v>
      </c>
      <c r="AI5206" s="227">
        <v>527925.65</v>
      </c>
      <c r="AK5206" s="207" t="s">
        <v>19533</v>
      </c>
      <c r="AL5206" s="208">
        <v>380620.07</v>
      </c>
      <c r="AM5206" s="93"/>
      <c r="AN5206" s="93"/>
      <c r="AO5206" s="93"/>
    </row>
    <row r="5207" spans="25:41" x14ac:dyDescent="0.55000000000000004">
      <c r="Y5207" t="s">
        <v>71858</v>
      </c>
      <c r="Z5207" s="284">
        <v>19790.189999999999</v>
      </c>
      <c r="AB5207" s="276" t="s">
        <v>64419</v>
      </c>
      <c r="AC5207" s="277">
        <v>44.5</v>
      </c>
      <c r="AE5207" s="246" t="s">
        <v>63130</v>
      </c>
      <c r="AF5207" s="247">
        <v>22500</v>
      </c>
      <c r="AH5207" s="226" t="s">
        <v>42408</v>
      </c>
      <c r="AI5207" s="227">
        <v>238599.5</v>
      </c>
      <c r="AK5207" s="207" t="s">
        <v>19534</v>
      </c>
      <c r="AL5207" s="208">
        <v>211680</v>
      </c>
      <c r="AM5207" s="93"/>
      <c r="AN5207" s="93"/>
      <c r="AO5207" s="93"/>
    </row>
    <row r="5208" spans="25:41" x14ac:dyDescent="0.55000000000000004">
      <c r="Y5208" t="s">
        <v>18655</v>
      </c>
      <c r="Z5208" s="284">
        <v>26021.5</v>
      </c>
      <c r="AB5208" s="276" t="s">
        <v>67865</v>
      </c>
      <c r="AC5208" s="277">
        <v>3311</v>
      </c>
      <c r="AE5208" s="246" t="s">
        <v>63131</v>
      </c>
      <c r="AF5208" s="247">
        <v>1666</v>
      </c>
      <c r="AH5208" s="226" t="s">
        <v>34969</v>
      </c>
      <c r="AI5208" s="227">
        <v>112758.99</v>
      </c>
      <c r="AK5208" s="207" t="s">
        <v>19535</v>
      </c>
      <c r="AL5208" s="208">
        <v>52425</v>
      </c>
      <c r="AM5208" s="93"/>
      <c r="AN5208" s="93"/>
      <c r="AO5208" s="93"/>
    </row>
    <row r="5209" spans="25:41" x14ac:dyDescent="0.55000000000000004">
      <c r="Y5209" t="s">
        <v>18657</v>
      </c>
      <c r="Z5209" s="284">
        <v>105666.49</v>
      </c>
      <c r="AB5209" s="276" t="s">
        <v>33689</v>
      </c>
      <c r="AC5209" s="277">
        <v>43844.28</v>
      </c>
      <c r="AE5209" s="246" t="s">
        <v>61385</v>
      </c>
      <c r="AF5209" s="247">
        <v>9100.6200000000008</v>
      </c>
      <c r="AH5209" s="226" t="s">
        <v>46882</v>
      </c>
      <c r="AI5209" s="227">
        <v>165157.1</v>
      </c>
      <c r="AK5209" s="207" t="s">
        <v>19536</v>
      </c>
      <c r="AL5209" s="208">
        <v>4011.21</v>
      </c>
      <c r="AM5209" s="93"/>
      <c r="AN5209" s="93"/>
      <c r="AO5209" s="93"/>
    </row>
    <row r="5210" spans="25:41" x14ac:dyDescent="0.55000000000000004">
      <c r="Y5210" t="s">
        <v>34889</v>
      </c>
      <c r="Z5210" s="284">
        <v>455347.75</v>
      </c>
      <c r="AB5210" s="276" t="s">
        <v>21818</v>
      </c>
      <c r="AC5210" s="277">
        <v>26273.1</v>
      </c>
      <c r="AE5210" s="246" t="s">
        <v>61386</v>
      </c>
      <c r="AF5210" s="247">
        <v>1015.94</v>
      </c>
      <c r="AH5210" s="226" t="s">
        <v>36253</v>
      </c>
      <c r="AI5210" s="227">
        <v>57.38</v>
      </c>
      <c r="AK5210" s="207" t="s">
        <v>19537</v>
      </c>
      <c r="AL5210" s="208">
        <v>11203.14</v>
      </c>
      <c r="AM5210" s="93"/>
      <c r="AN5210" s="93"/>
      <c r="AO5210" s="93"/>
    </row>
    <row r="5211" spans="25:41" x14ac:dyDescent="0.55000000000000004">
      <c r="Y5211" t="s">
        <v>18785</v>
      </c>
      <c r="Z5211" s="284">
        <v>22510</v>
      </c>
      <c r="AB5211" s="276" t="s">
        <v>42611</v>
      </c>
      <c r="AC5211" s="277">
        <v>993.97</v>
      </c>
      <c r="AE5211" s="246" t="s">
        <v>61964</v>
      </c>
      <c r="AF5211" s="247">
        <v>789.55</v>
      </c>
      <c r="AH5211" s="226" t="s">
        <v>33451</v>
      </c>
      <c r="AI5211" s="227">
        <v>251351.32</v>
      </c>
      <c r="AK5211" s="207" t="s">
        <v>19538</v>
      </c>
      <c r="AL5211" s="208">
        <v>540</v>
      </c>
      <c r="AM5211" s="93"/>
      <c r="AN5211" s="93"/>
      <c r="AO5211" s="93"/>
    </row>
    <row r="5212" spans="25:41" x14ac:dyDescent="0.55000000000000004">
      <c r="Y5212" t="s">
        <v>46012</v>
      </c>
      <c r="Z5212" s="284">
        <v>6560.51</v>
      </c>
      <c r="AB5212" s="276" t="s">
        <v>61445</v>
      </c>
      <c r="AC5212" s="277">
        <v>585.55999999999995</v>
      </c>
      <c r="AE5212" s="246" t="s">
        <v>61387</v>
      </c>
      <c r="AF5212" s="247">
        <v>101.89</v>
      </c>
      <c r="AH5212" s="226" t="s">
        <v>33452</v>
      </c>
      <c r="AI5212" s="227">
        <v>3402.11</v>
      </c>
      <c r="AK5212" s="207" t="s">
        <v>19539</v>
      </c>
      <c r="AL5212" s="208">
        <v>1245977.9099999999</v>
      </c>
      <c r="AM5212" s="93"/>
      <c r="AN5212" s="93"/>
      <c r="AO5212" s="93"/>
    </row>
    <row r="5213" spans="25:41" x14ac:dyDescent="0.55000000000000004">
      <c r="Y5213" t="s">
        <v>71859</v>
      </c>
      <c r="Z5213" s="284">
        <v>2407.5100000000002</v>
      </c>
      <c r="AB5213" s="276" t="s">
        <v>21819</v>
      </c>
      <c r="AC5213" s="277">
        <v>5301.21</v>
      </c>
      <c r="AE5213" s="246" t="s">
        <v>60373</v>
      </c>
      <c r="AF5213" s="247">
        <v>229.5</v>
      </c>
      <c r="AH5213" s="226" t="s">
        <v>33453</v>
      </c>
      <c r="AI5213" s="227">
        <v>64688.59</v>
      </c>
      <c r="AK5213" s="207" t="s">
        <v>19540</v>
      </c>
      <c r="AL5213" s="208">
        <v>128345.7</v>
      </c>
      <c r="AM5213" s="93"/>
      <c r="AN5213" s="93"/>
      <c r="AO5213" s="93"/>
    </row>
    <row r="5214" spans="25:41" x14ac:dyDescent="0.55000000000000004">
      <c r="Y5214" t="s">
        <v>18794</v>
      </c>
      <c r="Z5214" s="284">
        <v>13332.02</v>
      </c>
      <c r="AB5214" s="276" t="s">
        <v>21820</v>
      </c>
      <c r="AC5214" s="277">
        <v>17930.37</v>
      </c>
      <c r="AE5214" s="246" t="s">
        <v>42417</v>
      </c>
      <c r="AF5214" s="247">
        <v>-1176.58</v>
      </c>
      <c r="AH5214" s="226" t="s">
        <v>34970</v>
      </c>
      <c r="AI5214" s="227">
        <v>28535022.629999999</v>
      </c>
      <c r="AK5214" s="207" t="s">
        <v>19541</v>
      </c>
      <c r="AL5214" s="208">
        <v>10336.200000000001</v>
      </c>
      <c r="AM5214" s="93"/>
      <c r="AN5214" s="93"/>
      <c r="AO5214" s="93"/>
    </row>
    <row r="5215" spans="25:41" x14ac:dyDescent="0.55000000000000004">
      <c r="Y5215" t="s">
        <v>18795</v>
      </c>
      <c r="Z5215" s="284">
        <v>88523.15</v>
      </c>
      <c r="AB5215" s="276" t="s">
        <v>35146</v>
      </c>
      <c r="AC5215" s="277">
        <v>6972.04</v>
      </c>
      <c r="AE5215" s="246" t="s">
        <v>60374</v>
      </c>
      <c r="AF5215" s="247">
        <v>3071.28</v>
      </c>
      <c r="AH5215" s="226" t="s">
        <v>34971</v>
      </c>
      <c r="AI5215" s="227">
        <v>751125.25</v>
      </c>
      <c r="AK5215" s="207" t="s">
        <v>19542</v>
      </c>
      <c r="AL5215" s="208">
        <v>681780.24</v>
      </c>
      <c r="AM5215" s="93"/>
      <c r="AN5215" s="93"/>
      <c r="AO5215" s="93"/>
    </row>
    <row r="5216" spans="25:41" x14ac:dyDescent="0.55000000000000004">
      <c r="Y5216" t="s">
        <v>18797</v>
      </c>
      <c r="Z5216" s="284">
        <v>10520.73</v>
      </c>
      <c r="AB5216" s="276" t="s">
        <v>48033</v>
      </c>
      <c r="AC5216" s="277">
        <v>8380.56</v>
      </c>
      <c r="AE5216" s="246" t="s">
        <v>19678</v>
      </c>
      <c r="AF5216" s="247">
        <v>139.43</v>
      </c>
      <c r="AH5216" s="226" t="s">
        <v>19588</v>
      </c>
      <c r="AI5216" s="227">
        <v>46450</v>
      </c>
      <c r="AK5216" s="207" t="s">
        <v>19543</v>
      </c>
      <c r="AL5216" s="208">
        <v>863519.56</v>
      </c>
      <c r="AM5216" s="93"/>
      <c r="AN5216" s="93"/>
      <c r="AO5216" s="93"/>
    </row>
    <row r="5217" spans="25:41" x14ac:dyDescent="0.55000000000000004">
      <c r="Y5217" t="s">
        <v>18798</v>
      </c>
      <c r="Z5217" s="284">
        <v>30704.13</v>
      </c>
      <c r="AB5217" s="276" t="s">
        <v>57508</v>
      </c>
      <c r="AC5217" s="277">
        <v>15608.14</v>
      </c>
      <c r="AE5217" s="246" t="s">
        <v>64250</v>
      </c>
      <c r="AF5217" s="247">
        <v>-14523.54</v>
      </c>
      <c r="AH5217" s="226" t="s">
        <v>39114</v>
      </c>
      <c r="AI5217" s="227">
        <v>54491.1</v>
      </c>
      <c r="AK5217" s="207" t="s">
        <v>19544</v>
      </c>
      <c r="AL5217" s="208">
        <v>2525144.0499999998</v>
      </c>
      <c r="AM5217" s="93"/>
      <c r="AN5217" s="93"/>
      <c r="AO5217" s="93"/>
    </row>
    <row r="5218" spans="25:41" x14ac:dyDescent="0.55000000000000004">
      <c r="Y5218" t="s">
        <v>18799</v>
      </c>
      <c r="Z5218" s="284">
        <v>15465.51</v>
      </c>
      <c r="AB5218" s="276" t="s">
        <v>33691</v>
      </c>
      <c r="AC5218" s="277">
        <v>165220.82999999999</v>
      </c>
      <c r="AE5218" s="246" t="s">
        <v>19679</v>
      </c>
      <c r="AF5218" s="247">
        <v>8434.83</v>
      </c>
      <c r="AH5218" s="226" t="s">
        <v>40250</v>
      </c>
      <c r="AI5218" s="227">
        <v>380609.81</v>
      </c>
      <c r="AK5218" s="207" t="s">
        <v>19545</v>
      </c>
      <c r="AL5218" s="208">
        <v>458464.39</v>
      </c>
      <c r="AM5218" s="93"/>
      <c r="AN5218" s="93"/>
      <c r="AO5218" s="93"/>
    </row>
    <row r="5219" spans="25:41" x14ac:dyDescent="0.55000000000000004">
      <c r="Y5219" t="s">
        <v>18800</v>
      </c>
      <c r="Z5219" s="284">
        <v>10112.5</v>
      </c>
      <c r="AB5219" s="276" t="s">
        <v>21821</v>
      </c>
      <c r="AC5219" s="277">
        <v>21549.19</v>
      </c>
      <c r="AE5219" s="246" t="s">
        <v>49877</v>
      </c>
      <c r="AF5219" s="247">
        <v>-13569.91</v>
      </c>
      <c r="AH5219" s="226" t="s">
        <v>19589</v>
      </c>
      <c r="AI5219" s="227">
        <v>2893308.82</v>
      </c>
      <c r="AK5219" s="207" t="s">
        <v>19546</v>
      </c>
      <c r="AL5219" s="208">
        <v>396040.93</v>
      </c>
      <c r="AM5219" s="93"/>
      <c r="AN5219" s="93"/>
      <c r="AO5219" s="93"/>
    </row>
    <row r="5220" spans="25:41" x14ac:dyDescent="0.55000000000000004">
      <c r="Y5220" t="s">
        <v>18801</v>
      </c>
      <c r="Z5220" s="284">
        <v>52412.78</v>
      </c>
      <c r="AB5220" s="276" t="s">
        <v>61446</v>
      </c>
      <c r="AC5220" s="277">
        <v>-4329.2700000000004</v>
      </c>
      <c r="AE5220" s="246" t="s">
        <v>19680</v>
      </c>
      <c r="AF5220" s="247">
        <v>17394.990000000002</v>
      </c>
      <c r="AH5220" s="226" t="s">
        <v>34972</v>
      </c>
      <c r="AI5220" s="227">
        <v>1511688.43</v>
      </c>
      <c r="AK5220" s="207" t="s">
        <v>19547</v>
      </c>
      <c r="AL5220" s="208">
        <v>332743.83</v>
      </c>
      <c r="AM5220" s="93"/>
      <c r="AN5220" s="93"/>
      <c r="AO5220" s="93"/>
    </row>
    <row r="5221" spans="25:41" x14ac:dyDescent="0.55000000000000004">
      <c r="Y5221" t="s">
        <v>54299</v>
      </c>
      <c r="Z5221" s="284">
        <v>1722.75</v>
      </c>
      <c r="AB5221" s="276" t="s">
        <v>63211</v>
      </c>
      <c r="AC5221" s="277">
        <v>86000</v>
      </c>
      <c r="AE5221" s="246" t="s">
        <v>60375</v>
      </c>
      <c r="AF5221" s="247">
        <v>9447.89</v>
      </c>
      <c r="AH5221" s="226" t="s">
        <v>34973</v>
      </c>
      <c r="AI5221" s="227">
        <v>553361.06000000006</v>
      </c>
      <c r="AK5221" s="207" t="s">
        <v>19548</v>
      </c>
      <c r="AL5221" s="208">
        <v>93211.02</v>
      </c>
      <c r="AM5221" s="93"/>
      <c r="AN5221" s="93"/>
      <c r="AO5221" s="93"/>
    </row>
    <row r="5222" spans="25:41" x14ac:dyDescent="0.55000000000000004">
      <c r="Y5222" t="s">
        <v>56782</v>
      </c>
      <c r="Z5222" s="284">
        <v>16601</v>
      </c>
      <c r="AB5222" s="276" t="s">
        <v>58553</v>
      </c>
      <c r="AC5222" s="277">
        <v>385000</v>
      </c>
      <c r="AE5222" s="246" t="s">
        <v>61388</v>
      </c>
      <c r="AF5222" s="247">
        <v>167752.66</v>
      </c>
      <c r="AH5222" s="226" t="s">
        <v>19590</v>
      </c>
      <c r="AI5222" s="227">
        <v>64345.71</v>
      </c>
      <c r="AK5222" s="207" t="s">
        <v>19549</v>
      </c>
      <c r="AL5222" s="208">
        <v>55470</v>
      </c>
      <c r="AM5222" s="93"/>
      <c r="AN5222" s="93"/>
      <c r="AO5222" s="93"/>
    </row>
    <row r="5223" spans="25:41" x14ac:dyDescent="0.55000000000000004">
      <c r="Y5223" t="s">
        <v>69267</v>
      </c>
      <c r="Z5223">
        <v>85.34</v>
      </c>
      <c r="AB5223" s="276" t="s">
        <v>64420</v>
      </c>
      <c r="AC5223" s="277">
        <v>234.24</v>
      </c>
      <c r="AE5223" s="246" t="s">
        <v>60376</v>
      </c>
      <c r="AF5223" s="247">
        <v>218.62</v>
      </c>
      <c r="AH5223" s="226" t="s">
        <v>52326</v>
      </c>
      <c r="AI5223" s="227">
        <v>50107.199999999997</v>
      </c>
      <c r="AK5223" s="207" t="s">
        <v>19550</v>
      </c>
      <c r="AL5223" s="208">
        <v>537387.39</v>
      </c>
      <c r="AM5223" s="93"/>
      <c r="AN5223" s="93"/>
      <c r="AO5223" s="93"/>
    </row>
    <row r="5224" spans="25:41" x14ac:dyDescent="0.55000000000000004">
      <c r="Y5224" t="s">
        <v>71860</v>
      </c>
      <c r="Z5224" s="284">
        <v>44744.42</v>
      </c>
      <c r="AB5224" s="276" t="s">
        <v>58280</v>
      </c>
      <c r="AC5224" s="277">
        <v>4193.66</v>
      </c>
      <c r="AE5224" s="246" t="s">
        <v>60377</v>
      </c>
      <c r="AF5224" s="247">
        <v>29.01</v>
      </c>
      <c r="AH5224" s="226" t="s">
        <v>52327</v>
      </c>
      <c r="AI5224" s="227">
        <v>3120</v>
      </c>
      <c r="AK5224" s="207" t="s">
        <v>19551</v>
      </c>
      <c r="AL5224" s="208">
        <v>134.01</v>
      </c>
      <c r="AM5224" s="93"/>
      <c r="AN5224" s="93"/>
      <c r="AO5224" s="93"/>
    </row>
    <row r="5225" spans="25:41" x14ac:dyDescent="0.55000000000000004">
      <c r="Y5225" t="s">
        <v>18803</v>
      </c>
      <c r="Z5225" s="284">
        <v>180677.29</v>
      </c>
      <c r="AB5225" s="276" t="s">
        <v>64421</v>
      </c>
      <c r="AC5225" s="277">
        <v>51.84</v>
      </c>
      <c r="AE5225" s="246" t="s">
        <v>60378</v>
      </c>
      <c r="AF5225" s="247">
        <v>1.66</v>
      </c>
      <c r="AH5225" s="226" t="s">
        <v>36254</v>
      </c>
      <c r="AI5225" s="227">
        <v>2798851.07</v>
      </c>
      <c r="AK5225" s="207" t="s">
        <v>19552</v>
      </c>
      <c r="AL5225" s="208">
        <v>8881.35</v>
      </c>
      <c r="AM5225" s="93"/>
      <c r="AN5225" s="93"/>
      <c r="AO5225" s="93"/>
    </row>
    <row r="5226" spans="25:41" x14ac:dyDescent="0.55000000000000004">
      <c r="Y5226" t="s">
        <v>18804</v>
      </c>
      <c r="Z5226" s="284">
        <v>15816.84</v>
      </c>
      <c r="AB5226" s="276" t="s">
        <v>62962</v>
      </c>
      <c r="AC5226" s="277">
        <v>1267.4100000000001</v>
      </c>
      <c r="AE5226" s="246" t="s">
        <v>60379</v>
      </c>
      <c r="AF5226" s="247">
        <v>94.93</v>
      </c>
      <c r="AH5226" s="226" t="s">
        <v>48848</v>
      </c>
      <c r="AI5226" s="227">
        <v>14836.55</v>
      </c>
      <c r="AK5226" s="207" t="s">
        <v>19553</v>
      </c>
      <c r="AL5226" s="208">
        <v>309760.69</v>
      </c>
      <c r="AM5226" s="93"/>
      <c r="AN5226" s="93"/>
      <c r="AO5226" s="93"/>
    </row>
    <row r="5227" spans="25:41" x14ac:dyDescent="0.55000000000000004">
      <c r="Y5227" t="s">
        <v>18805</v>
      </c>
      <c r="Z5227">
        <v>565.29</v>
      </c>
      <c r="AB5227" s="276" t="s">
        <v>70591</v>
      </c>
      <c r="AC5227" s="277">
        <v>1054.5</v>
      </c>
      <c r="AE5227" s="246" t="s">
        <v>60380</v>
      </c>
      <c r="AF5227" s="247">
        <v>5.57</v>
      </c>
      <c r="AH5227" s="226" t="s">
        <v>46883</v>
      </c>
      <c r="AI5227" s="227">
        <v>2064.79</v>
      </c>
      <c r="AK5227" s="207" t="s">
        <v>19554</v>
      </c>
      <c r="AL5227" s="208">
        <v>444010.99</v>
      </c>
      <c r="AM5227" s="93"/>
      <c r="AN5227" s="93"/>
      <c r="AO5227" s="93"/>
    </row>
    <row r="5228" spans="25:41" x14ac:dyDescent="0.55000000000000004">
      <c r="Y5228" t="s">
        <v>34909</v>
      </c>
      <c r="Z5228" s="284">
        <v>3058.22</v>
      </c>
      <c r="AB5228" s="276" t="s">
        <v>70592</v>
      </c>
      <c r="AC5228" s="277">
        <v>80.680000000000007</v>
      </c>
      <c r="AE5228" s="246" t="s">
        <v>60381</v>
      </c>
      <c r="AF5228" s="247">
        <v>98.4</v>
      </c>
      <c r="AH5228" s="226" t="s">
        <v>48849</v>
      </c>
      <c r="AI5228" s="227">
        <v>700</v>
      </c>
      <c r="AK5228" s="207" t="s">
        <v>19555</v>
      </c>
      <c r="AL5228" s="208">
        <v>415853.7</v>
      </c>
      <c r="AM5228" s="93"/>
      <c r="AN5228" s="93"/>
      <c r="AO5228" s="93"/>
    </row>
    <row r="5229" spans="25:41" x14ac:dyDescent="0.55000000000000004">
      <c r="Y5229" t="s">
        <v>34910</v>
      </c>
      <c r="Z5229">
        <v>101.75</v>
      </c>
      <c r="AB5229" s="276" t="s">
        <v>62025</v>
      </c>
      <c r="AC5229" s="277">
        <v>2673.28</v>
      </c>
      <c r="AE5229" s="246" t="s">
        <v>64251</v>
      </c>
      <c r="AF5229" s="247">
        <v>-177648.74</v>
      </c>
      <c r="AH5229" s="226" t="s">
        <v>52328</v>
      </c>
      <c r="AI5229" s="227">
        <v>3191086.09</v>
      </c>
      <c r="AK5229" s="207" t="s">
        <v>19556</v>
      </c>
      <c r="AL5229" s="208">
        <v>414619.81</v>
      </c>
      <c r="AM5229" s="93"/>
      <c r="AN5229" s="93"/>
      <c r="AO5229" s="93"/>
    </row>
    <row r="5230" spans="25:41" x14ac:dyDescent="0.55000000000000004">
      <c r="Y5230" t="s">
        <v>34911</v>
      </c>
      <c r="Z5230">
        <v>300.23</v>
      </c>
      <c r="AB5230" s="276" t="s">
        <v>57509</v>
      </c>
      <c r="AC5230" s="277">
        <v>5600</v>
      </c>
      <c r="AE5230" s="246" t="s">
        <v>60382</v>
      </c>
      <c r="AF5230" s="247">
        <v>5486.96</v>
      </c>
      <c r="AH5230" s="226" t="s">
        <v>19592</v>
      </c>
      <c r="AI5230" s="227">
        <v>1928498.9</v>
      </c>
      <c r="AK5230" s="207" t="s">
        <v>19557</v>
      </c>
      <c r="AL5230" s="208">
        <v>899907.6</v>
      </c>
      <c r="AM5230" s="93"/>
      <c r="AN5230" s="93"/>
      <c r="AO5230" s="93"/>
    </row>
    <row r="5231" spans="25:41" x14ac:dyDescent="0.55000000000000004">
      <c r="Y5231" t="s">
        <v>40752</v>
      </c>
      <c r="Z5231">
        <v>541.51</v>
      </c>
      <c r="AB5231" s="276" t="s">
        <v>59101</v>
      </c>
      <c r="AC5231" s="277">
        <v>675</v>
      </c>
      <c r="AE5231" s="246" t="s">
        <v>60383</v>
      </c>
      <c r="AF5231" s="247">
        <v>406.84</v>
      </c>
      <c r="AH5231" s="226" t="s">
        <v>40251</v>
      </c>
      <c r="AI5231" s="227">
        <v>62500</v>
      </c>
      <c r="AK5231" s="207" t="s">
        <v>19558</v>
      </c>
      <c r="AL5231" s="208">
        <v>312287.8</v>
      </c>
      <c r="AM5231" s="93"/>
      <c r="AN5231" s="93"/>
      <c r="AO5231" s="93"/>
    </row>
    <row r="5232" spans="25:41" x14ac:dyDescent="0.55000000000000004">
      <c r="Y5232" t="s">
        <v>18807</v>
      </c>
      <c r="Z5232" s="284">
        <v>13407.27</v>
      </c>
      <c r="AB5232" s="276" t="s">
        <v>59103</v>
      </c>
      <c r="AC5232" s="277">
        <v>15783.71</v>
      </c>
      <c r="AE5232" s="246" t="s">
        <v>60384</v>
      </c>
      <c r="AF5232" s="247">
        <v>70.44</v>
      </c>
      <c r="AH5232" s="226" t="s">
        <v>48850</v>
      </c>
      <c r="AI5232" s="227">
        <v>1090</v>
      </c>
      <c r="AK5232" s="207" t="s">
        <v>19559</v>
      </c>
      <c r="AL5232" s="208">
        <v>37192.6</v>
      </c>
      <c r="AM5232" s="93"/>
      <c r="AN5232" s="93"/>
      <c r="AO5232" s="93"/>
    </row>
    <row r="5233" spans="25:41" x14ac:dyDescent="0.55000000000000004">
      <c r="Y5233" t="s">
        <v>13417</v>
      </c>
      <c r="Z5233" s="284">
        <v>10686.53</v>
      </c>
      <c r="AB5233" s="276" t="s">
        <v>62027</v>
      </c>
      <c r="AC5233" s="277">
        <v>775888.91</v>
      </c>
      <c r="AE5233" s="246" t="s">
        <v>60385</v>
      </c>
      <c r="AF5233" s="247">
        <v>462.53</v>
      </c>
      <c r="AH5233" s="226" t="s">
        <v>42409</v>
      </c>
      <c r="AI5233" s="227">
        <v>1093449.6200000001</v>
      </c>
      <c r="AK5233" s="207" t="s">
        <v>19560</v>
      </c>
      <c r="AL5233" s="208">
        <v>874431.58</v>
      </c>
      <c r="AM5233" s="93"/>
      <c r="AN5233" s="93"/>
      <c r="AO5233" s="93"/>
    </row>
    <row r="5234" spans="25:41" x14ac:dyDescent="0.55000000000000004">
      <c r="Y5234" t="s">
        <v>62878</v>
      </c>
      <c r="Z5234" s="284">
        <v>-7653.07</v>
      </c>
      <c r="AB5234" s="276" t="s">
        <v>62028</v>
      </c>
      <c r="AC5234" s="277">
        <v>24616.74</v>
      </c>
      <c r="AE5234" s="246" t="s">
        <v>60386</v>
      </c>
      <c r="AF5234" s="247">
        <v>24.48</v>
      </c>
      <c r="AH5234" s="226" t="s">
        <v>52329</v>
      </c>
      <c r="AI5234" s="227">
        <v>-53.22</v>
      </c>
      <c r="AK5234" s="207" t="s">
        <v>19561</v>
      </c>
      <c r="AL5234" s="208">
        <v>1882.63</v>
      </c>
      <c r="AM5234" s="93"/>
      <c r="AN5234" s="93"/>
      <c r="AO5234" s="93"/>
    </row>
    <row r="5235" spans="25:41" x14ac:dyDescent="0.55000000000000004">
      <c r="Y5235" t="s">
        <v>18894</v>
      </c>
      <c r="Z5235" s="284">
        <v>24293</v>
      </c>
      <c r="AB5235" s="276" t="s">
        <v>56234</v>
      </c>
      <c r="AC5235" s="277">
        <v>181878.11</v>
      </c>
      <c r="AE5235" s="246" t="s">
        <v>19682</v>
      </c>
      <c r="AF5235" s="247">
        <v>60.49</v>
      </c>
      <c r="AH5235" s="226" t="s">
        <v>47948</v>
      </c>
      <c r="AI5235" s="227">
        <v>245</v>
      </c>
      <c r="AK5235" s="207" t="s">
        <v>19562</v>
      </c>
      <c r="AL5235" s="208">
        <v>137284.74</v>
      </c>
      <c r="AM5235" s="93"/>
      <c r="AN5235" s="93"/>
      <c r="AO5235" s="93"/>
    </row>
    <row r="5236" spans="25:41" x14ac:dyDescent="0.55000000000000004">
      <c r="Y5236" t="s">
        <v>18897</v>
      </c>
      <c r="Z5236" s="284">
        <v>3492.86</v>
      </c>
      <c r="AB5236" s="276" t="s">
        <v>33700</v>
      </c>
      <c r="AC5236" s="277">
        <v>229148.98</v>
      </c>
      <c r="AE5236" s="246" t="s">
        <v>64252</v>
      </c>
      <c r="AF5236" s="247">
        <v>-6511.74</v>
      </c>
      <c r="AH5236" s="226" t="s">
        <v>52330</v>
      </c>
      <c r="AI5236" s="227">
        <v>16.89</v>
      </c>
      <c r="AK5236" s="207" t="s">
        <v>19563</v>
      </c>
      <c r="AL5236" s="208">
        <v>347745.22</v>
      </c>
      <c r="AM5236" s="93"/>
      <c r="AN5236" s="93"/>
      <c r="AO5236" s="93"/>
    </row>
    <row r="5237" spans="25:41" x14ac:dyDescent="0.55000000000000004">
      <c r="Y5237" t="s">
        <v>18898</v>
      </c>
      <c r="Z5237" s="284">
        <v>2672.88</v>
      </c>
      <c r="AB5237" s="276" t="s">
        <v>33701</v>
      </c>
      <c r="AC5237" s="277">
        <v>45306.36</v>
      </c>
      <c r="AE5237" s="246" t="s">
        <v>49878</v>
      </c>
      <c r="AF5237" s="247">
        <v>52755.19</v>
      </c>
      <c r="AH5237" s="226" t="s">
        <v>44798</v>
      </c>
      <c r="AI5237" s="227">
        <v>3384149.48</v>
      </c>
      <c r="AK5237" s="207" t="s">
        <v>19564</v>
      </c>
      <c r="AL5237" s="208">
        <v>522044.38</v>
      </c>
      <c r="AM5237" s="93"/>
      <c r="AN5237" s="93"/>
      <c r="AO5237" s="93"/>
    </row>
    <row r="5238" spans="25:41" x14ac:dyDescent="0.55000000000000004">
      <c r="Y5238" t="s">
        <v>18901</v>
      </c>
      <c r="Z5238">
        <v>16.920000000000002</v>
      </c>
      <c r="AB5238" s="276" t="s">
        <v>39228</v>
      </c>
      <c r="AC5238" s="277">
        <v>20667.41</v>
      </c>
      <c r="AE5238" s="246" t="s">
        <v>42418</v>
      </c>
      <c r="AF5238" s="247">
        <v>11245.5</v>
      </c>
      <c r="AH5238" s="226" t="s">
        <v>44799</v>
      </c>
      <c r="AI5238" s="227">
        <v>258887.44</v>
      </c>
      <c r="AK5238" s="207" t="s">
        <v>19565</v>
      </c>
      <c r="AL5238" s="208">
        <v>416.25</v>
      </c>
      <c r="AM5238" s="93"/>
      <c r="AN5238" s="93"/>
      <c r="AO5238" s="93"/>
    </row>
    <row r="5239" spans="25:41" x14ac:dyDescent="0.55000000000000004">
      <c r="Y5239" t="s">
        <v>65115</v>
      </c>
      <c r="Z5239" s="284">
        <v>-3395.01</v>
      </c>
      <c r="AB5239" s="276" t="s">
        <v>39229</v>
      </c>
      <c r="AC5239" s="277">
        <v>40815.15</v>
      </c>
      <c r="AE5239" s="246" t="s">
        <v>52331</v>
      </c>
      <c r="AF5239" s="247">
        <v>1935.85</v>
      </c>
      <c r="AH5239" s="226" t="s">
        <v>44800</v>
      </c>
      <c r="AI5239" s="227">
        <v>156000</v>
      </c>
      <c r="AK5239" s="207" t="s">
        <v>19566</v>
      </c>
      <c r="AL5239" s="208">
        <v>530628.37</v>
      </c>
      <c r="AM5239" s="93"/>
      <c r="AN5239" s="93"/>
      <c r="AO5239" s="93"/>
    </row>
    <row r="5240" spans="25:41" x14ac:dyDescent="0.55000000000000004">
      <c r="Y5240" t="s">
        <v>36205</v>
      </c>
      <c r="Z5240">
        <v>60</v>
      </c>
      <c r="AB5240" s="276" t="s">
        <v>62029</v>
      </c>
      <c r="AC5240" s="277">
        <v>14503.41</v>
      </c>
      <c r="AE5240" s="246" t="s">
        <v>42420</v>
      </c>
      <c r="AF5240" s="247">
        <v>48.65</v>
      </c>
      <c r="AH5240" s="226" t="s">
        <v>19633</v>
      </c>
      <c r="AI5240" s="227">
        <v>29637.43</v>
      </c>
      <c r="AK5240" s="207" t="s">
        <v>19567</v>
      </c>
      <c r="AL5240" s="208">
        <v>17645.810000000001</v>
      </c>
      <c r="AM5240" s="93"/>
      <c r="AN5240" s="93"/>
      <c r="AO5240" s="93"/>
    </row>
    <row r="5241" spans="25:41" x14ac:dyDescent="0.55000000000000004">
      <c r="Y5241" t="s">
        <v>33403</v>
      </c>
      <c r="Z5241">
        <v>-21.46</v>
      </c>
      <c r="AB5241" s="276" t="s">
        <v>36359</v>
      </c>
      <c r="AC5241" s="277">
        <v>1204.6400000000001</v>
      </c>
      <c r="AE5241" s="246" t="s">
        <v>42423</v>
      </c>
      <c r="AF5241" s="247">
        <v>-7984.89</v>
      </c>
      <c r="AH5241" s="226" t="s">
        <v>33455</v>
      </c>
      <c r="AI5241" s="227">
        <v>5500</v>
      </c>
      <c r="AK5241" s="207" t="s">
        <v>19568</v>
      </c>
      <c r="AL5241" s="208">
        <v>5833.79</v>
      </c>
      <c r="AM5241" s="93"/>
      <c r="AN5241" s="93"/>
      <c r="AO5241" s="93"/>
    </row>
    <row r="5242" spans="25:41" x14ac:dyDescent="0.55000000000000004">
      <c r="Y5242" t="s">
        <v>18905</v>
      </c>
      <c r="Z5242" s="284">
        <v>14350.04</v>
      </c>
      <c r="AB5242" s="276" t="s">
        <v>40365</v>
      </c>
      <c r="AC5242" s="277">
        <v>4826.3500000000004</v>
      </c>
      <c r="AE5242" s="246" t="s">
        <v>48860</v>
      </c>
      <c r="AF5242" s="247">
        <v>1059.75</v>
      </c>
      <c r="AH5242" s="226" t="s">
        <v>33456</v>
      </c>
      <c r="AI5242" s="227">
        <v>128475</v>
      </c>
      <c r="AK5242" s="207" t="s">
        <v>19569</v>
      </c>
      <c r="AL5242" s="208">
        <v>1926</v>
      </c>
      <c r="AM5242" s="93"/>
      <c r="AN5242" s="93"/>
      <c r="AO5242" s="93"/>
    </row>
    <row r="5243" spans="25:41" x14ac:dyDescent="0.55000000000000004">
      <c r="Y5243" t="s">
        <v>18909</v>
      </c>
      <c r="Z5243" s="284">
        <v>5000</v>
      </c>
      <c r="AB5243" s="276" t="s">
        <v>62030</v>
      </c>
      <c r="AC5243" s="277">
        <v>3200.18</v>
      </c>
      <c r="AE5243" s="246" t="s">
        <v>49879</v>
      </c>
      <c r="AF5243" s="247">
        <v>7972</v>
      </c>
      <c r="AH5243" s="226" t="s">
        <v>33457</v>
      </c>
      <c r="AI5243" s="227">
        <v>16000</v>
      </c>
      <c r="AK5243" s="207" t="s">
        <v>19570</v>
      </c>
      <c r="AL5243" s="208">
        <v>635.42999999999995</v>
      </c>
      <c r="AM5243" s="93"/>
      <c r="AN5243" s="93"/>
      <c r="AO5243" s="93"/>
    </row>
    <row r="5244" spans="25:41" x14ac:dyDescent="0.55000000000000004">
      <c r="Y5244" t="s">
        <v>36206</v>
      </c>
      <c r="Z5244" s="284">
        <v>1141.3699999999999</v>
      </c>
      <c r="AB5244" s="276" t="s">
        <v>35156</v>
      </c>
      <c r="AC5244" s="277">
        <v>46.59</v>
      </c>
      <c r="AE5244" s="246" t="s">
        <v>64253</v>
      </c>
      <c r="AF5244" s="247">
        <v>315713.58</v>
      </c>
      <c r="AH5244" s="226" t="s">
        <v>33458</v>
      </c>
      <c r="AI5244" s="227">
        <v>40000</v>
      </c>
      <c r="AK5244" s="207" t="s">
        <v>19571</v>
      </c>
      <c r="AL5244" s="208">
        <v>40090</v>
      </c>
      <c r="AM5244" s="93"/>
      <c r="AN5244" s="93"/>
      <c r="AO5244" s="93"/>
    </row>
    <row r="5245" spans="25:41" x14ac:dyDescent="0.55000000000000004">
      <c r="Y5245" t="s">
        <v>40753</v>
      </c>
      <c r="Z5245" s="284">
        <v>6259.29</v>
      </c>
      <c r="AB5245" s="276" t="s">
        <v>33703</v>
      </c>
      <c r="AC5245" s="277">
        <v>40343.839999999997</v>
      </c>
      <c r="AE5245" s="246" t="s">
        <v>42425</v>
      </c>
      <c r="AF5245" s="247">
        <v>12025.22</v>
      </c>
      <c r="AH5245" s="226" t="s">
        <v>33459</v>
      </c>
      <c r="AI5245" s="227">
        <v>19500</v>
      </c>
      <c r="AK5245" s="207" t="s">
        <v>19572</v>
      </c>
      <c r="AL5245" s="208">
        <v>14221.52</v>
      </c>
      <c r="AM5245" s="93"/>
      <c r="AN5245" s="93"/>
      <c r="AO5245" s="93"/>
    </row>
    <row r="5246" spans="25:41" x14ac:dyDescent="0.55000000000000004">
      <c r="Y5246" t="s">
        <v>18910</v>
      </c>
      <c r="Z5246" s="284">
        <v>3830.29</v>
      </c>
      <c r="AB5246" s="276" t="s">
        <v>33704</v>
      </c>
      <c r="AC5246" s="277">
        <v>114129.61</v>
      </c>
      <c r="AE5246" s="246" t="s">
        <v>48861</v>
      </c>
      <c r="AF5246" s="247">
        <v>166.67</v>
      </c>
      <c r="AH5246" s="226" t="s">
        <v>33460</v>
      </c>
      <c r="AI5246" s="227">
        <v>6100</v>
      </c>
      <c r="AK5246" s="207" t="s">
        <v>19573</v>
      </c>
      <c r="AL5246" s="208">
        <v>1087.96</v>
      </c>
      <c r="AM5246" s="93"/>
      <c r="AN5246" s="93"/>
      <c r="AO5246" s="93"/>
    </row>
    <row r="5247" spans="25:41" x14ac:dyDescent="0.55000000000000004">
      <c r="Y5247" t="s">
        <v>18911</v>
      </c>
      <c r="Z5247" s="284">
        <v>13757.19</v>
      </c>
      <c r="AB5247" s="276" t="s">
        <v>33705</v>
      </c>
      <c r="AC5247" s="277">
        <v>100321.25</v>
      </c>
      <c r="AE5247" s="246" t="s">
        <v>49881</v>
      </c>
      <c r="AF5247" s="247">
        <v>1237.31</v>
      </c>
      <c r="AH5247" s="226" t="s">
        <v>33461</v>
      </c>
      <c r="AI5247" s="227">
        <v>16491.43</v>
      </c>
      <c r="AK5247" s="207" t="s">
        <v>19574</v>
      </c>
      <c r="AL5247" s="208">
        <v>3083.25</v>
      </c>
      <c r="AM5247" s="93"/>
      <c r="AN5247" s="93"/>
      <c r="AO5247" s="93"/>
    </row>
    <row r="5248" spans="25:41" x14ac:dyDescent="0.55000000000000004">
      <c r="Y5248" t="s">
        <v>18912</v>
      </c>
      <c r="Z5248" s="284">
        <v>27069.84</v>
      </c>
      <c r="AB5248" s="276" t="s">
        <v>21894</v>
      </c>
      <c r="AC5248" s="277">
        <v>17866.37</v>
      </c>
      <c r="AE5248" s="246" t="s">
        <v>42426</v>
      </c>
      <c r="AF5248" s="247">
        <v>27.94</v>
      </c>
      <c r="AH5248" s="226" t="s">
        <v>19636</v>
      </c>
      <c r="AI5248" s="227">
        <v>18593.89</v>
      </c>
      <c r="AK5248" s="207" t="s">
        <v>19575</v>
      </c>
      <c r="AL5248" s="208">
        <v>95.29</v>
      </c>
      <c r="AM5248" s="93"/>
      <c r="AN5248" s="93"/>
      <c r="AO5248" s="93"/>
    </row>
    <row r="5249" spans="25:41" x14ac:dyDescent="0.55000000000000004">
      <c r="Y5249" t="s">
        <v>33405</v>
      </c>
      <c r="Z5249" s="284">
        <v>34830</v>
      </c>
      <c r="AB5249" s="276" t="s">
        <v>21895</v>
      </c>
      <c r="AC5249" s="277">
        <v>6788.12</v>
      </c>
      <c r="AE5249" s="246" t="s">
        <v>64254</v>
      </c>
      <c r="AF5249" s="247">
        <v>730.48</v>
      </c>
      <c r="AH5249" s="226" t="s">
        <v>34977</v>
      </c>
      <c r="AI5249" s="227">
        <v>322154.73</v>
      </c>
      <c r="AK5249" s="207" t="s">
        <v>19576</v>
      </c>
      <c r="AL5249" s="208">
        <v>293.04000000000002</v>
      </c>
      <c r="AM5249" s="93"/>
      <c r="AN5249" s="93"/>
      <c r="AO5249" s="93"/>
    </row>
    <row r="5250" spans="25:41" x14ac:dyDescent="0.55000000000000004">
      <c r="Y5250" t="s">
        <v>18913</v>
      </c>
      <c r="Z5250" s="284">
        <v>12693.06</v>
      </c>
      <c r="AB5250" s="276" t="s">
        <v>35157</v>
      </c>
      <c r="AC5250" s="277">
        <v>2000</v>
      </c>
      <c r="AE5250" s="246" t="s">
        <v>49882</v>
      </c>
      <c r="AF5250" s="247">
        <v>111.49</v>
      </c>
      <c r="AH5250" s="226" t="s">
        <v>42410</v>
      </c>
      <c r="AI5250" s="227">
        <v>4492.5</v>
      </c>
      <c r="AK5250" s="207" t="s">
        <v>19577</v>
      </c>
      <c r="AL5250" s="208">
        <v>82141.289999999994</v>
      </c>
      <c r="AM5250" s="93"/>
      <c r="AN5250" s="93"/>
      <c r="AO5250" s="93"/>
    </row>
    <row r="5251" spans="25:41" x14ac:dyDescent="0.55000000000000004">
      <c r="Y5251" t="s">
        <v>54304</v>
      </c>
      <c r="Z5251" s="284">
        <v>3963.85</v>
      </c>
      <c r="AB5251" s="276" t="s">
        <v>39230</v>
      </c>
      <c r="AC5251" s="277">
        <v>316.32</v>
      </c>
      <c r="AE5251" s="246" t="s">
        <v>49883</v>
      </c>
      <c r="AF5251" s="247">
        <v>4.3899999999999997</v>
      </c>
      <c r="AH5251" s="226" t="s">
        <v>42411</v>
      </c>
      <c r="AI5251" s="227">
        <v>343.71</v>
      </c>
      <c r="AK5251" s="207" t="s">
        <v>19578</v>
      </c>
      <c r="AL5251" s="208">
        <v>7349.1</v>
      </c>
      <c r="AM5251" s="93"/>
      <c r="AN5251" s="93"/>
      <c r="AO5251" s="93"/>
    </row>
    <row r="5252" spans="25:41" x14ac:dyDescent="0.55000000000000004">
      <c r="Y5252" t="s">
        <v>49343</v>
      </c>
      <c r="Z5252" s="284">
        <v>21807.65</v>
      </c>
      <c r="AB5252" s="276" t="s">
        <v>21896</v>
      </c>
      <c r="AC5252" s="277">
        <v>212086.26</v>
      </c>
      <c r="AE5252" s="246" t="s">
        <v>60387</v>
      </c>
      <c r="AF5252" s="247">
        <v>6250</v>
      </c>
      <c r="AH5252" s="226" t="s">
        <v>40252</v>
      </c>
      <c r="AI5252" s="227">
        <v>27749.97</v>
      </c>
      <c r="AK5252" s="207" t="s">
        <v>19579</v>
      </c>
      <c r="AL5252" s="208">
        <v>2994.52</v>
      </c>
      <c r="AM5252" s="93"/>
      <c r="AN5252" s="93"/>
      <c r="AO5252" s="93"/>
    </row>
    <row r="5253" spans="25:41" x14ac:dyDescent="0.55000000000000004">
      <c r="Y5253" t="s">
        <v>18916</v>
      </c>
      <c r="Z5253">
        <v>926.88</v>
      </c>
      <c r="AB5253" s="276" t="s">
        <v>21897</v>
      </c>
      <c r="AC5253" s="277">
        <v>690033.65</v>
      </c>
      <c r="AE5253" s="246" t="s">
        <v>42427</v>
      </c>
      <c r="AF5253" s="247">
        <v>3038.82</v>
      </c>
      <c r="AH5253" s="226" t="s">
        <v>40253</v>
      </c>
      <c r="AI5253" s="227">
        <v>35000</v>
      </c>
      <c r="AK5253" s="207" t="s">
        <v>19580</v>
      </c>
      <c r="AL5253" s="208">
        <v>479989.67</v>
      </c>
      <c r="AM5253" s="93"/>
      <c r="AN5253" s="93"/>
      <c r="AO5253" s="93"/>
    </row>
    <row r="5254" spans="25:41" x14ac:dyDescent="0.55000000000000004">
      <c r="Y5254" t="s">
        <v>18917</v>
      </c>
      <c r="Z5254" s="284">
        <v>211890.95</v>
      </c>
      <c r="AB5254" s="276" t="s">
        <v>67866</v>
      </c>
      <c r="AC5254" s="277">
        <v>122.94</v>
      </c>
      <c r="AE5254" s="246" t="s">
        <v>42428</v>
      </c>
      <c r="AF5254" s="247">
        <v>1039.46</v>
      </c>
      <c r="AH5254" s="226" t="s">
        <v>40254</v>
      </c>
      <c r="AI5254" s="227">
        <v>485000</v>
      </c>
      <c r="AK5254" s="207" t="s">
        <v>19581</v>
      </c>
      <c r="AL5254" s="208">
        <v>63320.22</v>
      </c>
      <c r="AM5254" s="93"/>
      <c r="AN5254" s="93"/>
      <c r="AO5254" s="93"/>
    </row>
    <row r="5255" spans="25:41" x14ac:dyDescent="0.55000000000000004">
      <c r="Y5255" t="s">
        <v>40754</v>
      </c>
      <c r="Z5255" s="284">
        <v>1179.24</v>
      </c>
      <c r="AB5255" s="276" t="s">
        <v>47005</v>
      </c>
      <c r="AC5255" s="277">
        <v>1003.33</v>
      </c>
      <c r="AE5255" s="246" t="s">
        <v>49884</v>
      </c>
      <c r="AF5255" s="247">
        <v>7491.86</v>
      </c>
      <c r="AH5255" s="226" t="s">
        <v>40255</v>
      </c>
      <c r="AI5255" s="227">
        <v>41833.65</v>
      </c>
      <c r="AK5255" s="207" t="s">
        <v>19582</v>
      </c>
      <c r="AL5255" s="208">
        <v>4844.03</v>
      </c>
      <c r="AM5255" s="93"/>
      <c r="AN5255" s="93"/>
      <c r="AO5255" s="93"/>
    </row>
    <row r="5256" spans="25:41" x14ac:dyDescent="0.55000000000000004">
      <c r="Y5256" t="s">
        <v>34922</v>
      </c>
      <c r="Z5256" s="284">
        <v>2058.98</v>
      </c>
      <c r="AB5256" s="276" t="s">
        <v>55202</v>
      </c>
      <c r="AC5256" s="277">
        <v>1101.5999999999999</v>
      </c>
      <c r="AE5256" s="246" t="s">
        <v>49885</v>
      </c>
      <c r="AF5256" s="247">
        <v>143439.54999999999</v>
      </c>
      <c r="AH5256" s="226" t="s">
        <v>44801</v>
      </c>
      <c r="AI5256" s="227">
        <v>69000</v>
      </c>
      <c r="AK5256" s="207" t="s">
        <v>19583</v>
      </c>
      <c r="AL5256" s="208">
        <v>675.12</v>
      </c>
      <c r="AM5256" s="93"/>
      <c r="AN5256" s="93"/>
      <c r="AO5256" s="93"/>
    </row>
    <row r="5257" spans="25:41" x14ac:dyDescent="0.55000000000000004">
      <c r="Y5257" t="s">
        <v>18922</v>
      </c>
      <c r="Z5257" s="284">
        <v>63113.31</v>
      </c>
      <c r="AB5257" s="276" t="s">
        <v>63701</v>
      </c>
      <c r="AC5257" s="277">
        <v>138610.82999999999</v>
      </c>
      <c r="AE5257" s="246" t="s">
        <v>64255</v>
      </c>
      <c r="AF5257" s="247">
        <v>36155</v>
      </c>
      <c r="AH5257" s="226" t="s">
        <v>49874</v>
      </c>
      <c r="AI5257" s="227">
        <v>1836</v>
      </c>
      <c r="AK5257" s="207" t="s">
        <v>19584</v>
      </c>
      <c r="AL5257" s="208">
        <v>424.25</v>
      </c>
      <c r="AM5257" s="93"/>
      <c r="AN5257" s="93"/>
      <c r="AO5257" s="93"/>
    </row>
    <row r="5258" spans="25:41" x14ac:dyDescent="0.55000000000000004">
      <c r="Y5258" t="s">
        <v>18923</v>
      </c>
      <c r="Z5258" s="284">
        <v>35140.29</v>
      </c>
      <c r="AB5258" s="276" t="s">
        <v>55203</v>
      </c>
      <c r="AC5258" s="277">
        <v>33857.370000000003</v>
      </c>
      <c r="AE5258" s="246" t="s">
        <v>47950</v>
      </c>
      <c r="AF5258" s="247">
        <v>947.46</v>
      </c>
      <c r="AH5258" s="226" t="s">
        <v>44802</v>
      </c>
      <c r="AI5258" s="227">
        <v>83500</v>
      </c>
      <c r="AK5258" s="207" t="s">
        <v>19585</v>
      </c>
      <c r="AL5258" s="208">
        <v>1617</v>
      </c>
      <c r="AM5258" s="93"/>
      <c r="AN5258" s="93"/>
      <c r="AO5258" s="93"/>
    </row>
    <row r="5259" spans="25:41" x14ac:dyDescent="0.55000000000000004">
      <c r="Y5259" t="s">
        <v>40755</v>
      </c>
      <c r="Z5259" s="284">
        <v>896680.8</v>
      </c>
      <c r="AB5259" s="276" t="s">
        <v>67867</v>
      </c>
      <c r="AC5259" s="277">
        <v>13.93</v>
      </c>
      <c r="AE5259" s="246" t="s">
        <v>47951</v>
      </c>
      <c r="AF5259" s="247">
        <v>72.33</v>
      </c>
      <c r="AH5259" s="226" t="s">
        <v>44803</v>
      </c>
      <c r="AI5259" s="227">
        <v>6247.79</v>
      </c>
      <c r="AK5259" s="207" t="s">
        <v>19586</v>
      </c>
      <c r="AL5259" s="208">
        <v>716693.2</v>
      </c>
      <c r="AM5259" s="93"/>
      <c r="AN5259" s="93"/>
      <c r="AO5259" s="93"/>
    </row>
    <row r="5260" spans="25:41" x14ac:dyDescent="0.55000000000000004">
      <c r="Y5260" t="s">
        <v>18924</v>
      </c>
      <c r="Z5260" s="284">
        <v>5949551.0999999996</v>
      </c>
      <c r="AB5260" s="276" t="s">
        <v>55204</v>
      </c>
      <c r="AC5260" s="277">
        <v>13278.93</v>
      </c>
      <c r="AE5260" s="246" t="s">
        <v>59577</v>
      </c>
      <c r="AF5260" s="247">
        <v>791</v>
      </c>
      <c r="AH5260" s="226" t="s">
        <v>19657</v>
      </c>
      <c r="AI5260" s="227">
        <v>38108.07</v>
      </c>
      <c r="AK5260" s="207" t="s">
        <v>19587</v>
      </c>
      <c r="AL5260" s="208">
        <v>151852.5</v>
      </c>
      <c r="AM5260" s="93"/>
      <c r="AN5260" s="93"/>
      <c r="AO5260" s="93"/>
    </row>
    <row r="5261" spans="25:41" x14ac:dyDescent="0.55000000000000004">
      <c r="Y5261" t="s">
        <v>66769</v>
      </c>
      <c r="Z5261">
        <v>100</v>
      </c>
      <c r="AB5261" s="276" t="s">
        <v>55205</v>
      </c>
      <c r="AC5261" s="277">
        <v>37477.58</v>
      </c>
      <c r="AE5261" s="246" t="s">
        <v>64256</v>
      </c>
      <c r="AF5261" s="247">
        <v>3348</v>
      </c>
      <c r="AH5261" s="226" t="s">
        <v>36257</v>
      </c>
      <c r="AI5261" s="227">
        <v>9666</v>
      </c>
      <c r="AK5261" s="207" t="s">
        <v>19588</v>
      </c>
      <c r="AL5261" s="208">
        <v>26000</v>
      </c>
      <c r="AM5261" s="93"/>
      <c r="AN5261" s="93"/>
      <c r="AO5261" s="93"/>
    </row>
    <row r="5262" spans="25:41" x14ac:dyDescent="0.55000000000000004">
      <c r="Y5262" t="s">
        <v>61677</v>
      </c>
      <c r="Z5262" s="284">
        <v>5217.88</v>
      </c>
      <c r="AB5262" s="276" t="s">
        <v>67868</v>
      </c>
      <c r="AC5262" s="277">
        <v>78516.56</v>
      </c>
      <c r="AE5262" s="246" t="s">
        <v>64257</v>
      </c>
      <c r="AF5262" s="247">
        <v>14315.04</v>
      </c>
      <c r="AH5262" s="226" t="s">
        <v>48851</v>
      </c>
      <c r="AI5262" s="227">
        <v>4657</v>
      </c>
      <c r="AK5262" s="207" t="s">
        <v>19589</v>
      </c>
      <c r="AL5262" s="208">
        <v>68432.86</v>
      </c>
      <c r="AM5262" s="93"/>
      <c r="AN5262" s="93"/>
      <c r="AO5262" s="93"/>
    </row>
    <row r="5263" spans="25:41" x14ac:dyDescent="0.55000000000000004">
      <c r="Y5263" t="s">
        <v>18975</v>
      </c>
      <c r="Z5263" s="284">
        <v>12198.08</v>
      </c>
      <c r="AB5263" s="276" t="s">
        <v>52709</v>
      </c>
      <c r="AC5263" s="277">
        <v>32663.5</v>
      </c>
      <c r="AE5263" s="246" t="s">
        <v>64258</v>
      </c>
      <c r="AF5263" s="247">
        <v>1094.96</v>
      </c>
      <c r="AH5263" s="226" t="s">
        <v>33466</v>
      </c>
      <c r="AI5263" s="227">
        <v>5600</v>
      </c>
      <c r="AK5263" s="207" t="s">
        <v>19590</v>
      </c>
      <c r="AL5263" s="208">
        <v>5993.46</v>
      </c>
      <c r="AM5263" s="93"/>
      <c r="AN5263" s="93"/>
      <c r="AO5263" s="93"/>
    </row>
    <row r="5264" spans="25:41" x14ac:dyDescent="0.55000000000000004">
      <c r="Y5264" t="s">
        <v>18977</v>
      </c>
      <c r="Z5264" s="284">
        <v>2800</v>
      </c>
      <c r="AB5264" s="276" t="s">
        <v>50040</v>
      </c>
      <c r="AC5264" s="277">
        <v>8571.2000000000007</v>
      </c>
      <c r="AE5264" s="246" t="s">
        <v>64259</v>
      </c>
      <c r="AF5264" s="247">
        <v>5000</v>
      </c>
      <c r="AH5264" s="226" t="s">
        <v>48852</v>
      </c>
      <c r="AI5264" s="227">
        <v>40592.03</v>
      </c>
      <c r="AK5264" s="207" t="s">
        <v>19591</v>
      </c>
      <c r="AL5264" s="208">
        <v>18557.04</v>
      </c>
      <c r="AM5264" s="93"/>
      <c r="AN5264" s="93"/>
      <c r="AO5264" s="93"/>
    </row>
    <row r="5265" spans="25:41" x14ac:dyDescent="0.55000000000000004">
      <c r="Y5265" t="s">
        <v>34928</v>
      </c>
      <c r="Z5265" s="284">
        <v>5465.18</v>
      </c>
      <c r="AB5265" s="276" t="s">
        <v>67869</v>
      </c>
      <c r="AC5265" s="277">
        <v>39200</v>
      </c>
      <c r="AE5265" s="246" t="s">
        <v>59578</v>
      </c>
      <c r="AF5265" s="247">
        <v>88422.6</v>
      </c>
      <c r="AH5265" s="226" t="s">
        <v>33467</v>
      </c>
      <c r="AI5265" s="227">
        <v>1500</v>
      </c>
      <c r="AK5265" s="207" t="s">
        <v>19592</v>
      </c>
      <c r="AL5265" s="208">
        <v>3121.95</v>
      </c>
      <c r="AM5265" s="93"/>
      <c r="AN5265" s="93"/>
      <c r="AO5265" s="93"/>
    </row>
    <row r="5266" spans="25:41" x14ac:dyDescent="0.55000000000000004">
      <c r="Y5266" t="s">
        <v>33413</v>
      </c>
      <c r="Z5266" s="284">
        <v>12600.83</v>
      </c>
      <c r="AB5266" s="276" t="s">
        <v>55208</v>
      </c>
      <c r="AC5266" s="277">
        <v>2998.79</v>
      </c>
      <c r="AE5266" s="246" t="s">
        <v>46885</v>
      </c>
      <c r="AF5266" s="247">
        <v>6764.34</v>
      </c>
      <c r="AH5266" s="226" t="s">
        <v>33468</v>
      </c>
      <c r="AI5266" s="227">
        <v>2356</v>
      </c>
      <c r="AK5266" s="207" t="s">
        <v>19593</v>
      </c>
      <c r="AL5266" s="208">
        <v>2525144.0499999998</v>
      </c>
      <c r="AM5266" s="93"/>
      <c r="AN5266" s="93"/>
      <c r="AO5266" s="93"/>
    </row>
    <row r="5267" spans="25:41" x14ac:dyDescent="0.55000000000000004">
      <c r="Y5267" t="s">
        <v>33414</v>
      </c>
      <c r="Z5267" s="284">
        <v>2603</v>
      </c>
      <c r="AB5267" s="276" t="s">
        <v>55209</v>
      </c>
      <c r="AC5267" s="277">
        <v>7799.6</v>
      </c>
      <c r="AE5267" s="246" t="s">
        <v>59579</v>
      </c>
      <c r="AF5267" s="247">
        <v>15257.6</v>
      </c>
      <c r="AH5267" s="226" t="s">
        <v>33469</v>
      </c>
      <c r="AI5267" s="227">
        <v>1500</v>
      </c>
      <c r="AK5267" s="207" t="s">
        <v>19594</v>
      </c>
      <c r="AL5267" s="208">
        <v>716693.2</v>
      </c>
      <c r="AM5267" s="93"/>
      <c r="AN5267" s="93"/>
      <c r="AO5267" s="93"/>
    </row>
    <row r="5268" spans="25:41" x14ac:dyDescent="0.55000000000000004">
      <c r="Y5268" t="s">
        <v>18978</v>
      </c>
      <c r="Z5268" s="284">
        <v>3606.35</v>
      </c>
      <c r="AB5268" s="276" t="s">
        <v>58556</v>
      </c>
      <c r="AC5268" s="277">
        <v>223.96</v>
      </c>
      <c r="AE5268" s="246" t="s">
        <v>59580</v>
      </c>
      <c r="AF5268" s="247">
        <v>6227</v>
      </c>
      <c r="AH5268" s="226" t="s">
        <v>33470</v>
      </c>
      <c r="AI5268" s="227">
        <v>3906.35</v>
      </c>
      <c r="AK5268" s="207" t="s">
        <v>19595</v>
      </c>
      <c r="AL5268" s="208">
        <v>151852.5</v>
      </c>
      <c r="AM5268" s="93"/>
      <c r="AN5268" s="93"/>
      <c r="AO5268" s="93"/>
    </row>
    <row r="5269" spans="25:41" x14ac:dyDescent="0.55000000000000004">
      <c r="Y5269" t="s">
        <v>18980</v>
      </c>
      <c r="Z5269" s="284">
        <v>7003.92</v>
      </c>
      <c r="AB5269" s="276" t="s">
        <v>52710</v>
      </c>
      <c r="AC5269" s="277">
        <v>7119.97</v>
      </c>
      <c r="AE5269" s="246" t="s">
        <v>59044</v>
      </c>
      <c r="AF5269" s="247">
        <v>3419.94</v>
      </c>
      <c r="AH5269" s="226" t="s">
        <v>33471</v>
      </c>
      <c r="AI5269" s="227">
        <v>1491.9</v>
      </c>
      <c r="AK5269" s="207" t="s">
        <v>19596</v>
      </c>
      <c r="AL5269" s="208">
        <v>521784.61</v>
      </c>
      <c r="AM5269" s="93"/>
      <c r="AN5269" s="93"/>
      <c r="AO5269" s="93"/>
    </row>
    <row r="5270" spans="25:41" x14ac:dyDescent="0.55000000000000004">
      <c r="Y5270" t="s">
        <v>50628</v>
      </c>
      <c r="Z5270" s="284">
        <v>133278</v>
      </c>
      <c r="AB5270" s="276" t="s">
        <v>50041</v>
      </c>
      <c r="AC5270" s="277">
        <v>547.54999999999995</v>
      </c>
      <c r="AE5270" s="246" t="s">
        <v>48863</v>
      </c>
      <c r="AF5270" s="247">
        <v>6714</v>
      </c>
      <c r="AH5270" s="226" t="s">
        <v>40256</v>
      </c>
      <c r="AI5270" s="227">
        <v>70400</v>
      </c>
      <c r="AK5270" s="207" t="s">
        <v>19597</v>
      </c>
      <c r="AL5270" s="208">
        <v>396040.93</v>
      </c>
      <c r="AM5270" s="93"/>
      <c r="AN5270" s="93"/>
      <c r="AO5270" s="93"/>
    </row>
    <row r="5271" spans="25:41" x14ac:dyDescent="0.55000000000000004">
      <c r="Y5271" t="s">
        <v>34929</v>
      </c>
      <c r="Z5271" s="284">
        <v>5000</v>
      </c>
      <c r="AB5271" s="276" t="s">
        <v>67870</v>
      </c>
      <c r="AC5271" s="277">
        <v>52187.46</v>
      </c>
      <c r="AE5271" s="246" t="s">
        <v>64260</v>
      </c>
      <c r="AF5271" s="247">
        <v>11109</v>
      </c>
      <c r="AH5271" s="226" t="s">
        <v>34978</v>
      </c>
      <c r="AI5271" s="227">
        <v>16454</v>
      </c>
      <c r="AK5271" s="207" t="s">
        <v>19598</v>
      </c>
      <c r="AL5271" s="208">
        <v>332743.83</v>
      </c>
      <c r="AM5271" s="93"/>
      <c r="AN5271" s="93"/>
      <c r="AO5271" s="93"/>
    </row>
    <row r="5272" spans="25:41" x14ac:dyDescent="0.55000000000000004">
      <c r="Y5272" t="s">
        <v>33415</v>
      </c>
      <c r="Z5272" s="284">
        <v>5826.07</v>
      </c>
      <c r="AB5272" s="276" t="s">
        <v>35159</v>
      </c>
      <c r="AC5272" s="277">
        <v>815939.68</v>
      </c>
      <c r="AE5272" s="246" t="s">
        <v>64261</v>
      </c>
      <c r="AF5272" s="247">
        <v>850</v>
      </c>
      <c r="AH5272" s="226" t="s">
        <v>39115</v>
      </c>
      <c r="AI5272" s="227">
        <v>5604.15</v>
      </c>
      <c r="AK5272" s="207" t="s">
        <v>19599</v>
      </c>
      <c r="AL5272" s="208">
        <v>93211.02</v>
      </c>
      <c r="AM5272" s="93"/>
      <c r="AN5272" s="93"/>
      <c r="AO5272" s="93"/>
    </row>
    <row r="5273" spans="25:41" x14ac:dyDescent="0.55000000000000004">
      <c r="Y5273" t="s">
        <v>47478</v>
      </c>
      <c r="Z5273" s="284">
        <v>1603.98</v>
      </c>
      <c r="AB5273" s="276" t="s">
        <v>33708</v>
      </c>
      <c r="AC5273" s="277">
        <v>982478.87</v>
      </c>
      <c r="AE5273" s="246" t="s">
        <v>64262</v>
      </c>
      <c r="AF5273" s="247">
        <v>3500</v>
      </c>
      <c r="AH5273" s="226" t="s">
        <v>36258</v>
      </c>
      <c r="AI5273" s="227">
        <v>50754.14</v>
      </c>
      <c r="AK5273" s="207" t="s">
        <v>19600</v>
      </c>
      <c r="AL5273" s="208">
        <v>55470</v>
      </c>
      <c r="AM5273" s="93"/>
      <c r="AN5273" s="93"/>
      <c r="AO5273" s="93"/>
    </row>
    <row r="5274" spans="25:41" x14ac:dyDescent="0.55000000000000004">
      <c r="Y5274" t="s">
        <v>47479</v>
      </c>
      <c r="Z5274">
        <v>298.47000000000003</v>
      </c>
      <c r="AB5274" s="276" t="s">
        <v>67871</v>
      </c>
      <c r="AC5274" s="277">
        <v>291623.15000000002</v>
      </c>
      <c r="AE5274" s="246" t="s">
        <v>56064</v>
      </c>
      <c r="AF5274" s="247">
        <v>4445.83</v>
      </c>
      <c r="AH5274" s="226" t="s">
        <v>42412</v>
      </c>
      <c r="AI5274" s="227">
        <v>2773</v>
      </c>
      <c r="AK5274" s="207" t="s">
        <v>19601</v>
      </c>
      <c r="AL5274" s="208">
        <v>537387.39</v>
      </c>
      <c r="AM5274" s="93"/>
      <c r="AN5274" s="93"/>
      <c r="AO5274" s="93"/>
    </row>
    <row r="5275" spans="25:41" x14ac:dyDescent="0.55000000000000004">
      <c r="Y5275" t="s">
        <v>18981</v>
      </c>
      <c r="Z5275" s="284">
        <v>348613.18</v>
      </c>
      <c r="AB5275" s="276" t="s">
        <v>67872</v>
      </c>
      <c r="AC5275" s="277">
        <v>403261.62</v>
      </c>
      <c r="AE5275" s="246" t="s">
        <v>59045</v>
      </c>
      <c r="AF5275" s="247">
        <v>1692.5</v>
      </c>
      <c r="AH5275" s="226" t="s">
        <v>49875</v>
      </c>
      <c r="AI5275" s="227">
        <v>1498.8</v>
      </c>
      <c r="AK5275" s="207" t="s">
        <v>19602</v>
      </c>
      <c r="AL5275" s="208">
        <v>232.83</v>
      </c>
      <c r="AM5275" s="93"/>
      <c r="AN5275" s="93"/>
      <c r="AO5275" s="93"/>
    </row>
    <row r="5276" spans="25:41" x14ac:dyDescent="0.55000000000000004">
      <c r="Y5276" t="s">
        <v>18982</v>
      </c>
      <c r="Z5276" s="284">
        <v>52640</v>
      </c>
      <c r="AB5276" s="276" t="s">
        <v>67873</v>
      </c>
      <c r="AC5276" s="277">
        <v>140619.78</v>
      </c>
      <c r="AE5276" s="246" t="s">
        <v>48864</v>
      </c>
      <c r="AF5276" s="247">
        <v>4955.17</v>
      </c>
      <c r="AH5276" s="226" t="s">
        <v>44804</v>
      </c>
      <c r="AI5276" s="227">
        <v>80.239999999999995</v>
      </c>
      <c r="AK5276" s="207" t="s">
        <v>19603</v>
      </c>
      <c r="AL5276" s="208">
        <v>134.01</v>
      </c>
      <c r="AM5276" s="93"/>
      <c r="AN5276" s="93"/>
      <c r="AO5276" s="93"/>
    </row>
    <row r="5277" spans="25:41" x14ac:dyDescent="0.55000000000000004">
      <c r="Y5277" t="s">
        <v>39090</v>
      </c>
      <c r="Z5277">
        <v>943.37</v>
      </c>
      <c r="AB5277" s="276" t="s">
        <v>33709</v>
      </c>
      <c r="AC5277" s="277">
        <v>47699.28</v>
      </c>
      <c r="AE5277" s="246" t="s">
        <v>48865</v>
      </c>
      <c r="AF5277" s="247">
        <v>635.9</v>
      </c>
      <c r="AH5277" s="226" t="s">
        <v>39116</v>
      </c>
      <c r="AI5277" s="227">
        <v>34229.18</v>
      </c>
      <c r="AK5277" s="207" t="s">
        <v>19604</v>
      </c>
      <c r="AL5277" s="208">
        <v>343034.95</v>
      </c>
      <c r="AM5277" s="93"/>
      <c r="AN5277" s="93"/>
      <c r="AO5277" s="93"/>
    </row>
    <row r="5278" spans="25:41" x14ac:dyDescent="0.55000000000000004">
      <c r="Y5278" t="s">
        <v>13427</v>
      </c>
      <c r="Z5278" s="284">
        <v>45365.64</v>
      </c>
      <c r="AB5278" s="276" t="s">
        <v>67874</v>
      </c>
      <c r="AC5278" s="277">
        <v>44230.16</v>
      </c>
      <c r="AE5278" s="246" t="s">
        <v>19738</v>
      </c>
      <c r="AF5278" s="247">
        <v>32083.49</v>
      </c>
      <c r="AH5278" s="226" t="s">
        <v>42413</v>
      </c>
      <c r="AI5278" s="227">
        <v>525</v>
      </c>
      <c r="AK5278" s="207" t="s">
        <v>19605</v>
      </c>
      <c r="AL5278" s="208">
        <v>309760.69</v>
      </c>
      <c r="AM5278" s="93"/>
      <c r="AN5278" s="93"/>
      <c r="AO5278" s="93"/>
    </row>
    <row r="5279" spans="25:41" x14ac:dyDescent="0.55000000000000004">
      <c r="Y5279" t="s">
        <v>13428</v>
      </c>
      <c r="Z5279" s="284">
        <v>105980.05</v>
      </c>
      <c r="AB5279" s="276" t="s">
        <v>67875</v>
      </c>
      <c r="AC5279" s="277">
        <v>181.4</v>
      </c>
      <c r="AE5279" s="246" t="s">
        <v>19739</v>
      </c>
      <c r="AF5279" s="247">
        <v>2370.09</v>
      </c>
      <c r="AH5279" s="226" t="s">
        <v>40257</v>
      </c>
      <c r="AI5279" s="227">
        <v>9144.32</v>
      </c>
      <c r="AK5279" s="207" t="s">
        <v>19606</v>
      </c>
      <c r="AL5279" s="208">
        <v>26000</v>
      </c>
      <c r="AM5279" s="93"/>
      <c r="AN5279" s="93"/>
      <c r="AO5279" s="93"/>
    </row>
    <row r="5280" spans="25:41" x14ac:dyDescent="0.55000000000000004">
      <c r="Y5280" t="s">
        <v>13429</v>
      </c>
      <c r="Z5280" s="284">
        <v>200132.01</v>
      </c>
      <c r="AB5280" s="276" t="s">
        <v>67876</v>
      </c>
      <c r="AC5280" s="277">
        <v>13116.67</v>
      </c>
      <c r="AE5280" s="246" t="s">
        <v>19741</v>
      </c>
      <c r="AF5280" s="247">
        <v>10900.1</v>
      </c>
      <c r="AH5280" s="226" t="s">
        <v>42414</v>
      </c>
      <c r="AI5280" s="227">
        <v>11520</v>
      </c>
      <c r="AK5280" s="207" t="s">
        <v>19607</v>
      </c>
      <c r="AL5280" s="208">
        <v>510657.51</v>
      </c>
      <c r="AM5280" s="93"/>
      <c r="AN5280" s="93"/>
      <c r="AO5280" s="93"/>
    </row>
    <row r="5281" spans="25:41" x14ac:dyDescent="0.55000000000000004">
      <c r="Y5281" t="s">
        <v>18983</v>
      </c>
      <c r="Z5281" s="284">
        <v>1604737.05</v>
      </c>
      <c r="AB5281" s="276" t="s">
        <v>40366</v>
      </c>
      <c r="AC5281" s="277">
        <v>217479.73</v>
      </c>
      <c r="AE5281" s="246" t="s">
        <v>59581</v>
      </c>
      <c r="AF5281" s="247">
        <v>22061.07</v>
      </c>
      <c r="AH5281" s="226" t="s">
        <v>40258</v>
      </c>
      <c r="AI5281" s="227">
        <v>8475</v>
      </c>
      <c r="AK5281" s="207" t="s">
        <v>19608</v>
      </c>
      <c r="AL5281" s="208">
        <v>1130189.6399999999</v>
      </c>
      <c r="AM5281" s="93"/>
      <c r="AN5281" s="93"/>
      <c r="AO5281" s="93"/>
    </row>
    <row r="5282" spans="25:41" x14ac:dyDescent="0.55000000000000004">
      <c r="Y5282" t="s">
        <v>71861</v>
      </c>
      <c r="Z5282" s="284">
        <v>4320</v>
      </c>
      <c r="AB5282" s="276" t="s">
        <v>56235</v>
      </c>
      <c r="AC5282" s="277">
        <v>538749.35</v>
      </c>
      <c r="AE5282" s="246" t="s">
        <v>56065</v>
      </c>
      <c r="AF5282" s="247">
        <v>4000</v>
      </c>
      <c r="AH5282" s="226" t="s">
        <v>34979</v>
      </c>
      <c r="AI5282" s="227">
        <v>4736.8999999999996</v>
      </c>
      <c r="AK5282" s="207" t="s">
        <v>13470</v>
      </c>
      <c r="AL5282" s="208">
        <v>571141.31000000006</v>
      </c>
      <c r="AM5282" s="93"/>
      <c r="AN5282" s="93"/>
      <c r="AO5282" s="93"/>
    </row>
    <row r="5283" spans="25:41" x14ac:dyDescent="0.55000000000000004">
      <c r="Y5283" t="s">
        <v>54305</v>
      </c>
      <c r="Z5283" s="284">
        <v>19990</v>
      </c>
      <c r="AB5283" s="276" t="s">
        <v>67877</v>
      </c>
      <c r="AC5283" s="277">
        <v>452.06</v>
      </c>
      <c r="AE5283" s="246" t="s">
        <v>56066</v>
      </c>
      <c r="AF5283" s="247">
        <v>1949.93</v>
      </c>
      <c r="AH5283" s="226" t="s">
        <v>40259</v>
      </c>
      <c r="AI5283" s="227">
        <v>4366.7299999999996</v>
      </c>
      <c r="AK5283" s="207" t="s">
        <v>13471</v>
      </c>
      <c r="AL5283" s="208">
        <v>1119110.97</v>
      </c>
      <c r="AM5283" s="93"/>
      <c r="AN5283" s="93"/>
      <c r="AO5283" s="93"/>
    </row>
    <row r="5284" spans="25:41" x14ac:dyDescent="0.55000000000000004">
      <c r="Y5284" t="s">
        <v>43196</v>
      </c>
      <c r="Z5284">
        <v>162.21</v>
      </c>
      <c r="AB5284" s="276" t="s">
        <v>40367</v>
      </c>
      <c r="AC5284" s="277">
        <v>162270</v>
      </c>
      <c r="AE5284" s="246" t="s">
        <v>48866</v>
      </c>
      <c r="AF5284" s="247">
        <v>1325</v>
      </c>
      <c r="AH5284" s="226" t="s">
        <v>34980</v>
      </c>
      <c r="AI5284" s="227">
        <v>61980</v>
      </c>
      <c r="AK5284" s="207" t="s">
        <v>19609</v>
      </c>
      <c r="AL5284" s="208">
        <v>312287.8</v>
      </c>
      <c r="AM5284" s="93"/>
      <c r="AN5284" s="93"/>
      <c r="AO5284" s="93"/>
    </row>
    <row r="5285" spans="25:41" x14ac:dyDescent="0.55000000000000004">
      <c r="Y5285" t="s">
        <v>46015</v>
      </c>
      <c r="Z5285" s="284">
        <v>176040</v>
      </c>
      <c r="AB5285" s="276" t="s">
        <v>67878</v>
      </c>
      <c r="AC5285" s="277">
        <v>57653.87</v>
      </c>
      <c r="AE5285" s="246" t="s">
        <v>42430</v>
      </c>
      <c r="AF5285" s="247">
        <v>45313.93</v>
      </c>
      <c r="AH5285" s="226" t="s">
        <v>42415</v>
      </c>
      <c r="AI5285" s="227">
        <v>36382.550000000003</v>
      </c>
      <c r="AK5285" s="207" t="s">
        <v>19610</v>
      </c>
      <c r="AL5285" s="208">
        <v>43705.599999999999</v>
      </c>
      <c r="AM5285" s="93"/>
      <c r="AN5285" s="93"/>
      <c r="AO5285" s="93"/>
    </row>
    <row r="5286" spans="25:41" x14ac:dyDescent="0.55000000000000004">
      <c r="Y5286" t="s">
        <v>71862</v>
      </c>
      <c r="Z5286">
        <v>950</v>
      </c>
      <c r="AB5286" s="276" t="s">
        <v>33711</v>
      </c>
      <c r="AC5286" s="277">
        <v>603.36</v>
      </c>
      <c r="AE5286" s="246" t="s">
        <v>42431</v>
      </c>
      <c r="AF5286" s="247">
        <v>3372.06</v>
      </c>
      <c r="AH5286" s="226" t="s">
        <v>19659</v>
      </c>
      <c r="AI5286" s="227">
        <v>15335.33</v>
      </c>
      <c r="AK5286" s="207" t="s">
        <v>19611</v>
      </c>
      <c r="AL5286" s="208">
        <v>1605864.69</v>
      </c>
      <c r="AM5286" s="93"/>
      <c r="AN5286" s="93"/>
      <c r="AO5286" s="93"/>
    </row>
    <row r="5287" spans="25:41" x14ac:dyDescent="0.55000000000000004">
      <c r="Y5287" t="s">
        <v>18986</v>
      </c>
      <c r="Z5287" s="284">
        <v>637692.52</v>
      </c>
      <c r="AB5287" s="276" t="s">
        <v>33712</v>
      </c>
      <c r="AC5287" s="277">
        <v>275389.42</v>
      </c>
      <c r="AE5287" s="246" t="s">
        <v>46886</v>
      </c>
      <c r="AF5287" s="247">
        <v>34339.050000000003</v>
      </c>
      <c r="AH5287" s="226" t="s">
        <v>36259</v>
      </c>
      <c r="AI5287" s="227">
        <v>11066.66</v>
      </c>
      <c r="AK5287" s="207" t="s">
        <v>19612</v>
      </c>
      <c r="AL5287" s="208">
        <v>540</v>
      </c>
      <c r="AM5287" s="93"/>
      <c r="AN5287" s="93"/>
      <c r="AO5287" s="93"/>
    </row>
    <row r="5288" spans="25:41" x14ac:dyDescent="0.55000000000000004">
      <c r="Y5288" t="s">
        <v>18987</v>
      </c>
      <c r="Z5288" s="284">
        <v>1288196.3400000001</v>
      </c>
      <c r="AB5288" s="276" t="s">
        <v>35162</v>
      </c>
      <c r="AC5288" s="277">
        <v>767272.83</v>
      </c>
      <c r="AE5288" s="246" t="s">
        <v>52335</v>
      </c>
      <c r="AF5288" s="247">
        <v>8500</v>
      </c>
      <c r="AH5288" s="226" t="s">
        <v>48853</v>
      </c>
      <c r="AI5288" s="227">
        <v>483069.44</v>
      </c>
      <c r="AK5288" s="207" t="s">
        <v>19613</v>
      </c>
      <c r="AL5288" s="208">
        <v>1882.63</v>
      </c>
      <c r="AM5288" s="93"/>
      <c r="AN5288" s="93"/>
      <c r="AO5288" s="93"/>
    </row>
    <row r="5289" spans="25:41" x14ac:dyDescent="0.55000000000000004">
      <c r="Y5289" t="s">
        <v>18988</v>
      </c>
      <c r="Z5289" s="284">
        <v>1182471.28</v>
      </c>
      <c r="AB5289" s="276" t="s">
        <v>35163</v>
      </c>
      <c r="AC5289" s="277">
        <v>242462.44</v>
      </c>
      <c r="AE5289" s="246" t="s">
        <v>48867</v>
      </c>
      <c r="AF5289" s="247">
        <v>3826.21</v>
      </c>
      <c r="AH5289" s="226" t="s">
        <v>42416</v>
      </c>
      <c r="AI5289" s="227">
        <v>98566</v>
      </c>
      <c r="AK5289" s="207" t="s">
        <v>19614</v>
      </c>
      <c r="AL5289" s="208">
        <v>156770.25</v>
      </c>
      <c r="AM5289" s="93"/>
      <c r="AN5289" s="93"/>
      <c r="AO5289" s="93"/>
    </row>
    <row r="5290" spans="25:41" x14ac:dyDescent="0.55000000000000004">
      <c r="Y5290" t="s">
        <v>61239</v>
      </c>
      <c r="Z5290">
        <v>976.07</v>
      </c>
      <c r="AB5290" s="276" t="s">
        <v>62035</v>
      </c>
      <c r="AC5290" s="277">
        <v>17415.02</v>
      </c>
      <c r="AE5290" s="246" t="s">
        <v>59582</v>
      </c>
      <c r="AF5290" s="247">
        <v>55000</v>
      </c>
      <c r="AH5290" s="226" t="s">
        <v>44805</v>
      </c>
      <c r="AI5290" s="227">
        <v>6462</v>
      </c>
      <c r="AK5290" s="207" t="s">
        <v>19615</v>
      </c>
      <c r="AL5290" s="208">
        <v>2732536.71</v>
      </c>
      <c r="AM5290" s="93"/>
      <c r="AN5290" s="93"/>
      <c r="AO5290" s="93"/>
    </row>
    <row r="5291" spans="25:41" x14ac:dyDescent="0.55000000000000004">
      <c r="Y5291" t="s">
        <v>18989</v>
      </c>
      <c r="Z5291" s="284">
        <v>519637.15</v>
      </c>
      <c r="AB5291" s="276" t="s">
        <v>59645</v>
      </c>
      <c r="AC5291" s="277">
        <v>1095.29</v>
      </c>
      <c r="AE5291" s="246" t="s">
        <v>63132</v>
      </c>
      <c r="AF5291" s="247">
        <v>50282.52</v>
      </c>
      <c r="AH5291" s="226" t="s">
        <v>44806</v>
      </c>
      <c r="AI5291" s="227">
        <v>426</v>
      </c>
      <c r="AK5291" s="207" t="s">
        <v>19616</v>
      </c>
      <c r="AL5291" s="208">
        <v>902160.08</v>
      </c>
      <c r="AM5291" s="93"/>
      <c r="AN5291" s="93"/>
      <c r="AO5291" s="93"/>
    </row>
    <row r="5292" spans="25:41" x14ac:dyDescent="0.55000000000000004">
      <c r="Y5292" t="s">
        <v>49344</v>
      </c>
      <c r="Z5292" s="284">
        <v>60709.55</v>
      </c>
      <c r="AB5292" s="276" t="s">
        <v>33713</v>
      </c>
      <c r="AC5292" s="277">
        <v>220371.47</v>
      </c>
      <c r="AE5292" s="246" t="s">
        <v>47955</v>
      </c>
      <c r="AF5292" s="247">
        <v>1857.91</v>
      </c>
      <c r="AH5292" s="226" t="s">
        <v>44807</v>
      </c>
      <c r="AI5292" s="227">
        <v>83500</v>
      </c>
      <c r="AK5292" s="207" t="s">
        <v>19617</v>
      </c>
      <c r="AL5292" s="208">
        <v>2994.52</v>
      </c>
      <c r="AM5292" s="93"/>
      <c r="AN5292" s="93"/>
      <c r="AO5292" s="93"/>
    </row>
    <row r="5293" spans="25:41" x14ac:dyDescent="0.55000000000000004">
      <c r="Y5293" t="s">
        <v>18990</v>
      </c>
      <c r="Z5293" s="284">
        <v>218292.96</v>
      </c>
      <c r="AB5293" s="276" t="s">
        <v>36362</v>
      </c>
      <c r="AC5293" s="277">
        <v>281343.99</v>
      </c>
      <c r="AE5293" s="246" t="s">
        <v>46887</v>
      </c>
      <c r="AF5293" s="247">
        <v>2624.65</v>
      </c>
      <c r="AH5293" s="226" t="s">
        <v>44808</v>
      </c>
      <c r="AI5293" s="227">
        <v>6387.75</v>
      </c>
      <c r="AK5293" s="207" t="s">
        <v>19618</v>
      </c>
      <c r="AL5293" s="208">
        <v>416.25</v>
      </c>
      <c r="AM5293" s="93"/>
      <c r="AN5293" s="93"/>
      <c r="AO5293" s="93"/>
    </row>
    <row r="5294" spans="25:41" x14ac:dyDescent="0.55000000000000004">
      <c r="Y5294" t="s">
        <v>36215</v>
      </c>
      <c r="Z5294" s="284">
        <v>2679570.09</v>
      </c>
      <c r="AB5294" s="276" t="s">
        <v>67879</v>
      </c>
      <c r="AC5294" s="277">
        <v>18253.16</v>
      </c>
      <c r="AE5294" s="246" t="s">
        <v>46888</v>
      </c>
      <c r="AF5294" s="247">
        <v>15744</v>
      </c>
      <c r="AH5294" s="226" t="s">
        <v>49876</v>
      </c>
      <c r="AI5294" s="227">
        <v>3000</v>
      </c>
      <c r="AK5294" s="207" t="s">
        <v>19619</v>
      </c>
      <c r="AL5294" s="208">
        <v>1507566.06</v>
      </c>
      <c r="AM5294" s="93"/>
      <c r="AN5294" s="93"/>
      <c r="AO5294" s="93"/>
    </row>
    <row r="5295" spans="25:41" x14ac:dyDescent="0.55000000000000004">
      <c r="Y5295" t="s">
        <v>59450</v>
      </c>
      <c r="Z5295" s="284">
        <v>623257.75</v>
      </c>
      <c r="AB5295" s="276" t="s">
        <v>67880</v>
      </c>
      <c r="AC5295" s="277">
        <v>105067.92</v>
      </c>
      <c r="AE5295" s="246" t="s">
        <v>33475</v>
      </c>
      <c r="AF5295" s="247">
        <v>2000</v>
      </c>
      <c r="AH5295" s="226" t="s">
        <v>42417</v>
      </c>
      <c r="AI5295" s="227">
        <v>7067.48</v>
      </c>
      <c r="AK5295" s="207" t="s">
        <v>19620</v>
      </c>
      <c r="AL5295" s="208">
        <v>3641661.55</v>
      </c>
      <c r="AM5295" s="93"/>
      <c r="AN5295" s="93"/>
      <c r="AO5295" s="93"/>
    </row>
    <row r="5296" spans="25:41" x14ac:dyDescent="0.55000000000000004">
      <c r="Y5296" t="s">
        <v>58370</v>
      </c>
      <c r="Z5296" s="284">
        <v>182495</v>
      </c>
      <c r="AB5296" s="276" t="s">
        <v>33714</v>
      </c>
      <c r="AC5296" s="277">
        <v>777.23</v>
      </c>
      <c r="AE5296" s="246" t="s">
        <v>33476</v>
      </c>
      <c r="AF5296" s="247">
        <v>151.63999999999999</v>
      </c>
      <c r="AH5296" s="226" t="s">
        <v>48854</v>
      </c>
      <c r="AI5296" s="227">
        <v>8683.24</v>
      </c>
      <c r="AK5296" s="207" t="s">
        <v>19621</v>
      </c>
      <c r="AL5296" s="208">
        <v>5833.79</v>
      </c>
      <c r="AM5296" s="93"/>
      <c r="AN5296" s="93"/>
      <c r="AO5296" s="93"/>
    </row>
    <row r="5297" spans="25:41" x14ac:dyDescent="0.55000000000000004">
      <c r="Y5297" t="s">
        <v>50631</v>
      </c>
      <c r="Z5297" s="284">
        <v>954358.67</v>
      </c>
      <c r="AB5297" s="276" t="s">
        <v>21900</v>
      </c>
      <c r="AC5297" s="277">
        <v>869817.63</v>
      </c>
      <c r="AE5297" s="246" t="s">
        <v>33477</v>
      </c>
      <c r="AF5297" s="247">
        <v>490</v>
      </c>
      <c r="AH5297" s="226" t="s">
        <v>19678</v>
      </c>
      <c r="AI5297" s="227">
        <v>615.38</v>
      </c>
      <c r="AK5297" s="207" t="s">
        <v>19622</v>
      </c>
      <c r="AL5297" s="208">
        <v>1926</v>
      </c>
      <c r="AM5297" s="93"/>
      <c r="AN5297" s="93"/>
      <c r="AO5297" s="93"/>
    </row>
    <row r="5298" spans="25:41" x14ac:dyDescent="0.55000000000000004">
      <c r="Y5298" t="s">
        <v>39092</v>
      </c>
      <c r="Z5298" s="284">
        <v>5370.42</v>
      </c>
      <c r="AB5298" s="276" t="s">
        <v>36363</v>
      </c>
      <c r="AC5298" s="277">
        <v>791929.09</v>
      </c>
      <c r="AE5298" s="246" t="s">
        <v>34981</v>
      </c>
      <c r="AF5298" s="247">
        <v>0.6</v>
      </c>
      <c r="AH5298" s="226" t="s">
        <v>19679</v>
      </c>
      <c r="AI5298" s="227">
        <v>32533.85</v>
      </c>
      <c r="AK5298" s="207" t="s">
        <v>19623</v>
      </c>
      <c r="AL5298" s="208">
        <v>9000</v>
      </c>
      <c r="AM5298" s="93"/>
      <c r="AN5298" s="93"/>
      <c r="AO5298" s="93"/>
    </row>
    <row r="5299" spans="25:41" x14ac:dyDescent="0.55000000000000004">
      <c r="Y5299" t="s">
        <v>18992</v>
      </c>
      <c r="Z5299" s="284">
        <v>50559.63</v>
      </c>
      <c r="AB5299" s="276" t="s">
        <v>61211</v>
      </c>
      <c r="AC5299" s="277">
        <v>47250</v>
      </c>
      <c r="AE5299" s="246" t="s">
        <v>36262</v>
      </c>
      <c r="AF5299" s="247">
        <v>32638.34</v>
      </c>
      <c r="AH5299" s="226" t="s">
        <v>49877</v>
      </c>
      <c r="AI5299" s="227">
        <v>15968.68</v>
      </c>
      <c r="AK5299" s="207" t="s">
        <v>19624</v>
      </c>
      <c r="AL5299" s="208">
        <v>2000</v>
      </c>
      <c r="AM5299" s="93"/>
      <c r="AN5299" s="93"/>
      <c r="AO5299" s="93"/>
    </row>
    <row r="5300" spans="25:41" x14ac:dyDescent="0.55000000000000004">
      <c r="Y5300" t="s">
        <v>19465</v>
      </c>
      <c r="Z5300" s="284">
        <v>2039.13</v>
      </c>
      <c r="AB5300" s="276" t="s">
        <v>62036</v>
      </c>
      <c r="AC5300" s="277">
        <v>-106542.37</v>
      </c>
      <c r="AE5300" s="246" t="s">
        <v>46889</v>
      </c>
      <c r="AF5300" s="247">
        <v>19279.02</v>
      </c>
      <c r="AH5300" s="226" t="s">
        <v>19680</v>
      </c>
      <c r="AI5300" s="227">
        <v>12650.98</v>
      </c>
      <c r="AK5300" s="207" t="s">
        <v>19625</v>
      </c>
      <c r="AL5300" s="208">
        <v>3000</v>
      </c>
      <c r="AM5300" s="93"/>
      <c r="AN5300" s="93"/>
      <c r="AO5300" s="93"/>
    </row>
    <row r="5301" spans="25:41" x14ac:dyDescent="0.55000000000000004">
      <c r="Y5301" t="s">
        <v>58758</v>
      </c>
      <c r="Z5301">
        <v>335.35</v>
      </c>
      <c r="AB5301" s="276" t="s">
        <v>60531</v>
      </c>
      <c r="AC5301" s="277">
        <v>9.6199999999999992</v>
      </c>
      <c r="AE5301" s="246" t="s">
        <v>52340</v>
      </c>
      <c r="AF5301" s="247">
        <v>213.84</v>
      </c>
      <c r="AH5301" s="226" t="s">
        <v>49878</v>
      </c>
      <c r="AI5301" s="227">
        <v>145750</v>
      </c>
      <c r="AK5301" s="207" t="s">
        <v>19626</v>
      </c>
      <c r="AL5301" s="208">
        <v>1070.98</v>
      </c>
      <c r="AM5301" s="93"/>
      <c r="AN5301" s="93"/>
      <c r="AO5301" s="93"/>
    </row>
    <row r="5302" spans="25:41" x14ac:dyDescent="0.55000000000000004">
      <c r="Y5302" t="s">
        <v>13453</v>
      </c>
      <c r="Z5302">
        <v>285.5</v>
      </c>
      <c r="AB5302" s="276" t="s">
        <v>57510</v>
      </c>
      <c r="AC5302" s="277">
        <v>313</v>
      </c>
      <c r="AE5302" s="246" t="s">
        <v>44821</v>
      </c>
      <c r="AF5302" s="247">
        <v>5201.93</v>
      </c>
      <c r="AH5302" s="226" t="s">
        <v>48855</v>
      </c>
      <c r="AI5302" s="227">
        <v>123071.96</v>
      </c>
      <c r="AK5302" s="207" t="s">
        <v>19627</v>
      </c>
      <c r="AL5302" s="208">
        <v>23510</v>
      </c>
      <c r="AM5302" s="93"/>
      <c r="AN5302" s="93"/>
      <c r="AO5302" s="93"/>
    </row>
    <row r="5303" spans="25:41" x14ac:dyDescent="0.55000000000000004">
      <c r="Y5303" t="s">
        <v>58028</v>
      </c>
      <c r="Z5303">
        <v>900</v>
      </c>
      <c r="AB5303" s="276" t="s">
        <v>70005</v>
      </c>
      <c r="AC5303" s="277">
        <v>-60.44</v>
      </c>
      <c r="AE5303" s="246" t="s">
        <v>48871</v>
      </c>
      <c r="AF5303" s="247">
        <v>862.89</v>
      </c>
      <c r="AH5303" s="226" t="s">
        <v>42418</v>
      </c>
      <c r="AI5303" s="227">
        <v>9169.1200000000008</v>
      </c>
      <c r="AK5303" s="207" t="s">
        <v>19628</v>
      </c>
      <c r="AL5303" s="208">
        <v>55807.25</v>
      </c>
      <c r="AM5303" s="93"/>
      <c r="AN5303" s="93"/>
      <c r="AO5303" s="93"/>
    </row>
    <row r="5304" spans="25:41" x14ac:dyDescent="0.55000000000000004">
      <c r="Y5304" t="s">
        <v>19478</v>
      </c>
      <c r="Z5304" s="284">
        <v>147270.79</v>
      </c>
      <c r="AB5304" s="276" t="s">
        <v>52715</v>
      </c>
      <c r="AC5304" s="277">
        <v>445.38</v>
      </c>
      <c r="AE5304" s="246" t="s">
        <v>33478</v>
      </c>
      <c r="AF5304" s="247">
        <v>61909.34</v>
      </c>
      <c r="AH5304" s="226" t="s">
        <v>48856</v>
      </c>
      <c r="AI5304" s="227">
        <v>2295.2399999999998</v>
      </c>
      <c r="AK5304" s="207" t="s">
        <v>19629</v>
      </c>
      <c r="AL5304" s="208">
        <v>1800</v>
      </c>
      <c r="AM5304" s="93"/>
      <c r="AN5304" s="93"/>
      <c r="AO5304" s="93"/>
    </row>
    <row r="5305" spans="25:41" x14ac:dyDescent="0.55000000000000004">
      <c r="Y5305" t="s">
        <v>13456</v>
      </c>
      <c r="Z5305" s="284">
        <v>11539.85</v>
      </c>
      <c r="AB5305" s="276" t="s">
        <v>59105</v>
      </c>
      <c r="AC5305" s="277">
        <v>11900.07</v>
      </c>
      <c r="AE5305" s="246" t="s">
        <v>39119</v>
      </c>
      <c r="AF5305" s="247">
        <v>5575.2</v>
      </c>
      <c r="AH5305" s="226" t="s">
        <v>42419</v>
      </c>
      <c r="AI5305" s="227">
        <v>438.77</v>
      </c>
      <c r="AK5305" s="207" t="s">
        <v>19630</v>
      </c>
      <c r="AL5305" s="208">
        <v>1069.9000000000001</v>
      </c>
      <c r="AM5305" s="93"/>
      <c r="AN5305" s="93"/>
      <c r="AO5305" s="93"/>
    </row>
    <row r="5306" spans="25:41" x14ac:dyDescent="0.55000000000000004">
      <c r="Y5306" t="s">
        <v>13457</v>
      </c>
      <c r="Z5306">
        <v>447.05</v>
      </c>
      <c r="AB5306" s="276" t="s">
        <v>70006</v>
      </c>
      <c r="AC5306" s="277">
        <v>-111.36</v>
      </c>
      <c r="AE5306" s="246" t="s">
        <v>40261</v>
      </c>
      <c r="AF5306" s="247">
        <v>41023.339999999997</v>
      </c>
      <c r="AH5306" s="226" t="s">
        <v>48857</v>
      </c>
      <c r="AI5306" s="227">
        <v>3318.6</v>
      </c>
      <c r="AK5306" s="207" t="s">
        <v>19631</v>
      </c>
      <c r="AL5306" s="208">
        <v>10000</v>
      </c>
      <c r="AM5306" s="93"/>
      <c r="AN5306" s="93"/>
      <c r="AO5306" s="93"/>
    </row>
    <row r="5307" spans="25:41" x14ac:dyDescent="0.55000000000000004">
      <c r="Y5307" t="s">
        <v>31996</v>
      </c>
      <c r="Z5307" s="284">
        <v>1349.08</v>
      </c>
      <c r="AB5307" s="276" t="s">
        <v>58562</v>
      </c>
      <c r="AC5307" s="277">
        <v>-584.96</v>
      </c>
      <c r="AE5307" s="246" t="s">
        <v>47956</v>
      </c>
      <c r="AF5307" s="247">
        <v>4373</v>
      </c>
      <c r="AH5307" s="226" t="s">
        <v>52331</v>
      </c>
      <c r="AI5307" s="227">
        <v>276.55</v>
      </c>
      <c r="AK5307" s="207" t="s">
        <v>19632</v>
      </c>
      <c r="AL5307" s="208">
        <v>7705.79</v>
      </c>
      <c r="AM5307" s="93"/>
      <c r="AN5307" s="93"/>
      <c r="AO5307" s="93"/>
    </row>
    <row r="5308" spans="25:41" x14ac:dyDescent="0.55000000000000004">
      <c r="Y5308" t="s">
        <v>19480</v>
      </c>
      <c r="Z5308" s="284">
        <v>13531.11</v>
      </c>
      <c r="AB5308" s="276" t="s">
        <v>58563</v>
      </c>
      <c r="AC5308" s="277">
        <v>6060.58</v>
      </c>
      <c r="AE5308" s="246" t="s">
        <v>44822</v>
      </c>
      <c r="AF5308" s="247">
        <v>12561.86</v>
      </c>
      <c r="AH5308" s="226" t="s">
        <v>42420</v>
      </c>
      <c r="AI5308" s="227">
        <v>3114.26</v>
      </c>
      <c r="AK5308" s="207" t="s">
        <v>19633</v>
      </c>
      <c r="AL5308" s="208">
        <v>16318.98</v>
      </c>
      <c r="AM5308" s="93"/>
      <c r="AN5308" s="93"/>
      <c r="AO5308" s="93"/>
    </row>
    <row r="5309" spans="25:41" x14ac:dyDescent="0.55000000000000004">
      <c r="Y5309" t="s">
        <v>19481</v>
      </c>
      <c r="Z5309" s="284">
        <v>31222.29</v>
      </c>
      <c r="AB5309" s="276" t="s">
        <v>63213</v>
      </c>
      <c r="AC5309" s="277">
        <v>266.41000000000003</v>
      </c>
      <c r="AE5309" s="246" t="s">
        <v>33479</v>
      </c>
      <c r="AF5309" s="247">
        <v>114493.22</v>
      </c>
      <c r="AH5309" s="226" t="s">
        <v>42421</v>
      </c>
      <c r="AI5309" s="227">
        <v>32582.55</v>
      </c>
      <c r="AK5309" s="207" t="s">
        <v>19634</v>
      </c>
      <c r="AL5309" s="208">
        <v>152295</v>
      </c>
      <c r="AM5309" s="93"/>
      <c r="AN5309" s="93"/>
      <c r="AO5309" s="93"/>
    </row>
    <row r="5310" spans="25:41" x14ac:dyDescent="0.55000000000000004">
      <c r="Y5310" t="s">
        <v>40760</v>
      </c>
      <c r="Z5310" s="284">
        <v>126153.52</v>
      </c>
      <c r="AB5310" s="276" t="s">
        <v>62042</v>
      </c>
      <c r="AC5310" s="277">
        <v>5956.52</v>
      </c>
      <c r="AE5310" s="246" t="s">
        <v>57412</v>
      </c>
      <c r="AF5310" s="247">
        <v>48902.27</v>
      </c>
      <c r="AH5310" s="226" t="s">
        <v>48858</v>
      </c>
      <c r="AI5310" s="227">
        <v>102665.21</v>
      </c>
      <c r="AK5310" s="207" t="s">
        <v>19635</v>
      </c>
      <c r="AL5310" s="208">
        <v>12833</v>
      </c>
      <c r="AM5310" s="93"/>
      <c r="AN5310" s="93"/>
      <c r="AO5310" s="93"/>
    </row>
    <row r="5311" spans="25:41" x14ac:dyDescent="0.55000000000000004">
      <c r="Y5311" t="s">
        <v>58371</v>
      </c>
      <c r="Z5311" s="284">
        <v>2514.81</v>
      </c>
      <c r="AB5311" s="276" t="s">
        <v>62043</v>
      </c>
      <c r="AC5311" s="277">
        <v>1095.0899999999999</v>
      </c>
      <c r="AE5311" s="246" t="s">
        <v>52343</v>
      </c>
      <c r="AF5311" s="247">
        <v>37890.639999999999</v>
      </c>
      <c r="AH5311" s="226" t="s">
        <v>42422</v>
      </c>
      <c r="AI5311" s="227">
        <v>6832</v>
      </c>
      <c r="AK5311" s="207" t="s">
        <v>19636</v>
      </c>
      <c r="AL5311" s="208">
        <v>1500</v>
      </c>
      <c r="AM5311" s="93"/>
      <c r="AN5311" s="93"/>
      <c r="AO5311" s="93"/>
    </row>
    <row r="5312" spans="25:41" x14ac:dyDescent="0.55000000000000004">
      <c r="Y5312" t="s">
        <v>13458</v>
      </c>
      <c r="Z5312" s="284">
        <v>321608.77</v>
      </c>
      <c r="AB5312" s="276" t="s">
        <v>67881</v>
      </c>
      <c r="AC5312" s="277">
        <v>7678.67</v>
      </c>
      <c r="AE5312" s="246" t="s">
        <v>59046</v>
      </c>
      <c r="AF5312" s="247">
        <v>10530</v>
      </c>
      <c r="AH5312" s="226" t="s">
        <v>42423</v>
      </c>
      <c r="AI5312" s="227">
        <v>54353.34</v>
      </c>
      <c r="AK5312" s="207" t="s">
        <v>19637</v>
      </c>
      <c r="AL5312" s="208">
        <v>6500</v>
      </c>
      <c r="AM5312" s="93"/>
      <c r="AN5312" s="93"/>
      <c r="AO5312" s="93"/>
    </row>
    <row r="5313" spans="25:41" x14ac:dyDescent="0.55000000000000004">
      <c r="Y5313" t="s">
        <v>13459</v>
      </c>
      <c r="Z5313" s="284">
        <v>832630.13</v>
      </c>
      <c r="AB5313" s="276" t="s">
        <v>67882</v>
      </c>
      <c r="AC5313" s="277">
        <v>41650</v>
      </c>
      <c r="AE5313" s="246" t="s">
        <v>44823</v>
      </c>
      <c r="AF5313" s="247">
        <v>212.89</v>
      </c>
      <c r="AH5313" s="226" t="s">
        <v>42424</v>
      </c>
      <c r="AI5313" s="227">
        <v>74150</v>
      </c>
      <c r="AK5313" s="207" t="s">
        <v>19638</v>
      </c>
      <c r="AL5313" s="208">
        <v>9000</v>
      </c>
      <c r="AM5313" s="93"/>
      <c r="AN5313" s="93"/>
      <c r="AO5313" s="93"/>
    </row>
    <row r="5314" spans="25:41" x14ac:dyDescent="0.55000000000000004">
      <c r="Y5314" t="s">
        <v>19482</v>
      </c>
      <c r="Z5314" s="284">
        <v>760947.78</v>
      </c>
      <c r="AB5314" s="276" t="s">
        <v>67883</v>
      </c>
      <c r="AC5314" s="277">
        <v>3773.68</v>
      </c>
      <c r="AE5314" s="246" t="s">
        <v>33480</v>
      </c>
      <c r="AF5314" s="247">
        <v>16415.64</v>
      </c>
      <c r="AH5314" s="226" t="s">
        <v>48859</v>
      </c>
      <c r="AI5314" s="227">
        <v>12240</v>
      </c>
      <c r="AK5314" s="207" t="s">
        <v>19639</v>
      </c>
      <c r="AL5314" s="208">
        <v>2000</v>
      </c>
      <c r="AM5314" s="93"/>
      <c r="AN5314" s="93"/>
      <c r="AO5314" s="93"/>
    </row>
    <row r="5315" spans="25:41" x14ac:dyDescent="0.55000000000000004">
      <c r="Y5315" t="s">
        <v>19483</v>
      </c>
      <c r="Z5315" s="284">
        <v>42865.85</v>
      </c>
      <c r="AB5315" s="276" t="s">
        <v>67884</v>
      </c>
      <c r="AC5315" s="277">
        <v>12006.12</v>
      </c>
      <c r="AE5315" s="246" t="s">
        <v>33481</v>
      </c>
      <c r="AF5315" s="247">
        <v>48852.74</v>
      </c>
      <c r="AH5315" s="226" t="s">
        <v>48860</v>
      </c>
      <c r="AI5315" s="227">
        <v>50620</v>
      </c>
      <c r="AK5315" s="207" t="s">
        <v>19640</v>
      </c>
      <c r="AL5315" s="208">
        <v>3000</v>
      </c>
      <c r="AM5315" s="93"/>
      <c r="AN5315" s="93"/>
      <c r="AO5315" s="93"/>
    </row>
    <row r="5316" spans="25:41" x14ac:dyDescent="0.55000000000000004">
      <c r="Y5316" t="s">
        <v>19484</v>
      </c>
      <c r="Z5316" s="284">
        <v>104550.21</v>
      </c>
      <c r="AB5316" s="276" t="s">
        <v>67885</v>
      </c>
      <c r="AC5316" s="277">
        <v>110</v>
      </c>
      <c r="AE5316" s="246" t="s">
        <v>34983</v>
      </c>
      <c r="AF5316" s="247">
        <v>482.13</v>
      </c>
      <c r="AH5316" s="226" t="s">
        <v>49879</v>
      </c>
      <c r="AI5316" s="227">
        <v>5010</v>
      </c>
      <c r="AK5316" s="207" t="s">
        <v>19641</v>
      </c>
      <c r="AL5316" s="208">
        <v>1070.98</v>
      </c>
      <c r="AM5316" s="93"/>
      <c r="AN5316" s="93"/>
      <c r="AO5316" s="93"/>
    </row>
    <row r="5317" spans="25:41" x14ac:dyDescent="0.55000000000000004">
      <c r="Y5317" t="s">
        <v>36244</v>
      </c>
      <c r="Z5317" s="284">
        <v>37449.620000000003</v>
      </c>
      <c r="AB5317" s="276" t="s">
        <v>64430</v>
      </c>
      <c r="AC5317" s="277">
        <v>18676.45</v>
      </c>
      <c r="AE5317" s="246" t="s">
        <v>39121</v>
      </c>
      <c r="AF5317" s="247">
        <v>24510.1</v>
      </c>
      <c r="AH5317" s="226" t="s">
        <v>42425</v>
      </c>
      <c r="AI5317" s="227">
        <v>10713.82</v>
      </c>
      <c r="AK5317" s="207" t="s">
        <v>19642</v>
      </c>
      <c r="AL5317" s="208">
        <v>12833</v>
      </c>
      <c r="AM5317" s="93"/>
      <c r="AN5317" s="93"/>
      <c r="AO5317" s="93"/>
    </row>
    <row r="5318" spans="25:41" x14ac:dyDescent="0.55000000000000004">
      <c r="Y5318" t="s">
        <v>34974</v>
      </c>
      <c r="Z5318" s="284">
        <v>1095.27</v>
      </c>
      <c r="AB5318" s="276" t="s">
        <v>63214</v>
      </c>
      <c r="AC5318" s="277">
        <v>40518.410000000003</v>
      </c>
      <c r="AE5318" s="246" t="s">
        <v>64263</v>
      </c>
      <c r="AF5318" s="247">
        <v>654.59</v>
      </c>
      <c r="AH5318" s="226" t="s">
        <v>48861</v>
      </c>
      <c r="AI5318" s="227">
        <v>2625.22</v>
      </c>
      <c r="AK5318" s="207" t="s">
        <v>13473</v>
      </c>
      <c r="AL5318" s="208">
        <v>49034.77</v>
      </c>
      <c r="AM5318" s="93"/>
      <c r="AN5318" s="93"/>
      <c r="AO5318" s="93"/>
    </row>
    <row r="5319" spans="25:41" x14ac:dyDescent="0.55000000000000004">
      <c r="Y5319" t="s">
        <v>19607</v>
      </c>
      <c r="Z5319" s="284">
        <v>238312.5</v>
      </c>
      <c r="AB5319" s="276" t="s">
        <v>64431</v>
      </c>
      <c r="AC5319" s="277">
        <v>26143.96</v>
      </c>
      <c r="AE5319" s="246" t="s">
        <v>61389</v>
      </c>
      <c r="AF5319" s="247">
        <v>137.1</v>
      </c>
      <c r="AH5319" s="226" t="s">
        <v>49880</v>
      </c>
      <c r="AI5319" s="227">
        <v>90.7</v>
      </c>
      <c r="AK5319" s="207" t="s">
        <v>19643</v>
      </c>
      <c r="AL5319" s="208">
        <v>75177.149999999994</v>
      </c>
      <c r="AM5319" s="93"/>
      <c r="AN5319" s="93"/>
      <c r="AO5319" s="93"/>
    </row>
    <row r="5320" spans="25:41" x14ac:dyDescent="0.55000000000000004">
      <c r="Y5320" t="s">
        <v>13470</v>
      </c>
      <c r="Z5320" s="284">
        <v>16325.79</v>
      </c>
      <c r="AB5320" s="276" t="s">
        <v>70007</v>
      </c>
      <c r="AC5320" s="277">
        <v>-1191.55</v>
      </c>
      <c r="AE5320" s="246" t="s">
        <v>59583</v>
      </c>
      <c r="AF5320" s="247">
        <v>16800</v>
      </c>
      <c r="AH5320" s="226" t="s">
        <v>49881</v>
      </c>
      <c r="AI5320" s="227">
        <v>577.66999999999996</v>
      </c>
      <c r="AK5320" s="207" t="s">
        <v>19644</v>
      </c>
      <c r="AL5320" s="208">
        <v>152295</v>
      </c>
      <c r="AM5320" s="93"/>
      <c r="AN5320" s="93"/>
      <c r="AO5320" s="93"/>
    </row>
    <row r="5321" spans="25:41" x14ac:dyDescent="0.55000000000000004">
      <c r="Y5321" t="s">
        <v>19609</v>
      </c>
      <c r="Z5321" s="284">
        <v>19885.439999999999</v>
      </c>
      <c r="AB5321" s="276" t="s">
        <v>70183</v>
      </c>
      <c r="AC5321" s="277">
        <v>99307.85</v>
      </c>
      <c r="AE5321" s="246" t="s">
        <v>60388</v>
      </c>
      <c r="AF5321" s="247">
        <v>352.2</v>
      </c>
      <c r="AH5321" s="226" t="s">
        <v>42426</v>
      </c>
      <c r="AI5321" s="227">
        <v>469.36</v>
      </c>
      <c r="AK5321" s="207" t="s">
        <v>19645</v>
      </c>
      <c r="AL5321" s="208">
        <v>21540</v>
      </c>
      <c r="AM5321" s="93"/>
      <c r="AN5321" s="93"/>
      <c r="AO5321" s="93"/>
    </row>
    <row r="5322" spans="25:41" x14ac:dyDescent="0.55000000000000004">
      <c r="Y5322" t="s">
        <v>19611</v>
      </c>
      <c r="Z5322" s="284">
        <v>1246521.83</v>
      </c>
      <c r="AB5322" s="276" t="s">
        <v>61447</v>
      </c>
      <c r="AC5322" s="277">
        <v>49152.44</v>
      </c>
      <c r="AE5322" s="246" t="s">
        <v>52345</v>
      </c>
      <c r="AF5322" s="247">
        <v>193.4</v>
      </c>
      <c r="AH5322" s="226" t="s">
        <v>49882</v>
      </c>
      <c r="AI5322" s="227">
        <v>36.44</v>
      </c>
      <c r="AK5322" s="207" t="s">
        <v>19646</v>
      </c>
      <c r="AL5322" s="208">
        <v>4374.83</v>
      </c>
      <c r="AM5322" s="93"/>
      <c r="AN5322" s="93"/>
      <c r="AO5322" s="93"/>
    </row>
    <row r="5323" spans="25:41" x14ac:dyDescent="0.55000000000000004">
      <c r="Y5323" t="s">
        <v>33454</v>
      </c>
      <c r="Z5323" s="284">
        <v>3181.88</v>
      </c>
      <c r="AB5323" s="276" t="s">
        <v>61448</v>
      </c>
      <c r="AC5323" s="277">
        <v>3739.2</v>
      </c>
      <c r="AE5323" s="246" t="s">
        <v>57413</v>
      </c>
      <c r="AF5323" s="247">
        <v>7215</v>
      </c>
      <c r="AH5323" s="226" t="s">
        <v>49883</v>
      </c>
      <c r="AI5323" s="227">
        <v>2.62</v>
      </c>
      <c r="AK5323" s="207" t="s">
        <v>19647</v>
      </c>
      <c r="AL5323" s="208">
        <v>2056.17</v>
      </c>
      <c r="AM5323" s="93"/>
      <c r="AN5323" s="93"/>
      <c r="AO5323" s="93"/>
    </row>
    <row r="5324" spans="25:41" x14ac:dyDescent="0.55000000000000004">
      <c r="Y5324" t="s">
        <v>19612</v>
      </c>
      <c r="Z5324" s="284">
        <v>57265.39</v>
      </c>
      <c r="AB5324" s="276" t="s">
        <v>61449</v>
      </c>
      <c r="AC5324" s="277">
        <v>12195.69</v>
      </c>
      <c r="AE5324" s="246" t="s">
        <v>48872</v>
      </c>
      <c r="AF5324" s="247">
        <v>551.95000000000005</v>
      </c>
      <c r="AH5324" s="226" t="s">
        <v>42427</v>
      </c>
      <c r="AI5324" s="227">
        <v>1734.57</v>
      </c>
      <c r="AK5324" s="207" t="s">
        <v>19648</v>
      </c>
      <c r="AL5324" s="208">
        <v>1709.5</v>
      </c>
      <c r="AM5324" s="93"/>
      <c r="AN5324" s="93"/>
      <c r="AO5324" s="93"/>
    </row>
    <row r="5325" spans="25:41" x14ac:dyDescent="0.55000000000000004">
      <c r="Y5325" t="s">
        <v>47492</v>
      </c>
      <c r="Z5325">
        <v>797.38</v>
      </c>
      <c r="AB5325" s="276" t="s">
        <v>70008</v>
      </c>
      <c r="AC5325" s="277">
        <v>71.56</v>
      </c>
      <c r="AE5325" s="246" t="s">
        <v>61390</v>
      </c>
      <c r="AF5325" s="247">
        <v>14.5</v>
      </c>
      <c r="AH5325" s="226" t="s">
        <v>42428</v>
      </c>
      <c r="AI5325" s="227">
        <v>19583.23</v>
      </c>
      <c r="AK5325" s="207" t="s">
        <v>19649</v>
      </c>
      <c r="AL5325" s="208">
        <v>6990</v>
      </c>
      <c r="AM5325" s="93"/>
      <c r="AN5325" s="93"/>
      <c r="AO5325" s="93"/>
    </row>
    <row r="5326" spans="25:41" x14ac:dyDescent="0.55000000000000004">
      <c r="Y5326" t="s">
        <v>63849</v>
      </c>
      <c r="Z5326" s="284">
        <v>70537.53</v>
      </c>
      <c r="AB5326" s="276" t="s">
        <v>70009</v>
      </c>
      <c r="AC5326" s="277">
        <v>308763.63</v>
      </c>
      <c r="AE5326" s="246" t="s">
        <v>19843</v>
      </c>
      <c r="AF5326" s="247">
        <v>181081.25</v>
      </c>
      <c r="AH5326" s="226" t="s">
        <v>49884</v>
      </c>
      <c r="AI5326" s="227">
        <v>1102.69</v>
      </c>
      <c r="AK5326" s="207" t="s">
        <v>19650</v>
      </c>
      <c r="AL5326" s="208">
        <v>13086</v>
      </c>
      <c r="AM5326" s="93"/>
      <c r="AN5326" s="93"/>
      <c r="AO5326" s="93"/>
    </row>
    <row r="5327" spans="25:41" x14ac:dyDescent="0.55000000000000004">
      <c r="Y5327" t="s">
        <v>19614</v>
      </c>
      <c r="Z5327" s="284">
        <v>2491.17</v>
      </c>
      <c r="AB5327" s="276" t="s">
        <v>67886</v>
      </c>
      <c r="AC5327" s="277">
        <v>954</v>
      </c>
      <c r="AE5327" s="246" t="s">
        <v>19844</v>
      </c>
      <c r="AF5327" s="247">
        <v>9514.31</v>
      </c>
      <c r="AH5327" s="226" t="s">
        <v>49885</v>
      </c>
      <c r="AI5327" s="227">
        <v>7736.91</v>
      </c>
      <c r="AK5327" s="207" t="s">
        <v>19651</v>
      </c>
      <c r="AL5327" s="208">
        <v>105</v>
      </c>
      <c r="AM5327" s="93"/>
      <c r="AN5327" s="93"/>
      <c r="AO5327" s="93"/>
    </row>
    <row r="5328" spans="25:41" x14ac:dyDescent="0.55000000000000004">
      <c r="Y5328" t="s">
        <v>19615</v>
      </c>
      <c r="Z5328" s="284">
        <v>169210.16</v>
      </c>
      <c r="AB5328" s="276" t="s">
        <v>67887</v>
      </c>
      <c r="AC5328" s="277">
        <v>12027.9</v>
      </c>
      <c r="AE5328" s="246" t="s">
        <v>19845</v>
      </c>
      <c r="AF5328" s="247">
        <v>2263.5</v>
      </c>
      <c r="AH5328" s="226" t="s">
        <v>44809</v>
      </c>
      <c r="AI5328" s="227">
        <v>34000</v>
      </c>
      <c r="AK5328" s="207" t="s">
        <v>19652</v>
      </c>
      <c r="AL5328" s="208">
        <v>14062</v>
      </c>
      <c r="AM5328" s="93"/>
      <c r="AN5328" s="93"/>
      <c r="AO5328" s="93"/>
    </row>
    <row r="5329" spans="25:41" x14ac:dyDescent="0.55000000000000004">
      <c r="Y5329" t="s">
        <v>19616</v>
      </c>
      <c r="Z5329" s="284">
        <v>1339503.54</v>
      </c>
      <c r="AB5329" s="276" t="s">
        <v>61105</v>
      </c>
      <c r="AC5329" s="277">
        <v>19662.87</v>
      </c>
      <c r="AE5329" s="246" t="s">
        <v>40266</v>
      </c>
      <c r="AF5329" s="247">
        <v>161605.82999999999</v>
      </c>
      <c r="AH5329" s="226" t="s">
        <v>44810</v>
      </c>
      <c r="AI5329" s="227">
        <v>2601</v>
      </c>
      <c r="AK5329" s="207" t="s">
        <v>19653</v>
      </c>
      <c r="AL5329" s="208">
        <v>10634.6</v>
      </c>
      <c r="AM5329" s="93"/>
      <c r="AN5329" s="93"/>
      <c r="AO5329" s="93"/>
    </row>
    <row r="5330" spans="25:41" x14ac:dyDescent="0.55000000000000004">
      <c r="Y5330" t="s">
        <v>19619</v>
      </c>
      <c r="Z5330" s="284">
        <v>34552.339999999997</v>
      </c>
      <c r="AB5330" s="276" t="s">
        <v>70010</v>
      </c>
      <c r="AC5330" s="277">
        <v>-9.2200000000000006</v>
      </c>
      <c r="AE5330" s="246" t="s">
        <v>19846</v>
      </c>
      <c r="AF5330" s="247">
        <v>46665</v>
      </c>
      <c r="AH5330" s="226" t="s">
        <v>44811</v>
      </c>
      <c r="AI5330" s="227">
        <v>79005</v>
      </c>
      <c r="AK5330" s="207" t="s">
        <v>19654</v>
      </c>
      <c r="AL5330" s="208">
        <v>813.58</v>
      </c>
      <c r="AM5330" s="93"/>
      <c r="AN5330" s="93"/>
      <c r="AO5330" s="93"/>
    </row>
    <row r="5331" spans="25:41" x14ac:dyDescent="0.55000000000000004">
      <c r="Y5331" t="s">
        <v>19620</v>
      </c>
      <c r="Z5331" s="284">
        <v>257649.58</v>
      </c>
      <c r="AB5331" s="276" t="s">
        <v>58565</v>
      </c>
      <c r="AC5331" s="277">
        <v>92199.05</v>
      </c>
      <c r="AE5331" s="246" t="s">
        <v>62628</v>
      </c>
      <c r="AF5331" s="247">
        <v>14763.35</v>
      </c>
      <c r="AH5331" s="226" t="s">
        <v>44812</v>
      </c>
      <c r="AI5331" s="227">
        <v>6043.88</v>
      </c>
      <c r="AK5331" s="207" t="s">
        <v>19655</v>
      </c>
      <c r="AL5331" s="208">
        <v>20893.75</v>
      </c>
      <c r="AM5331" s="93"/>
      <c r="AN5331" s="93"/>
      <c r="AO5331" s="93"/>
    </row>
    <row r="5332" spans="25:41" x14ac:dyDescent="0.55000000000000004">
      <c r="Y5332" t="s">
        <v>58760</v>
      </c>
      <c r="Z5332">
        <v>258.76</v>
      </c>
      <c r="AB5332" s="276" t="s">
        <v>70011</v>
      </c>
      <c r="AC5332" s="277">
        <v>-231.87</v>
      </c>
      <c r="AE5332" s="246" t="s">
        <v>55101</v>
      </c>
      <c r="AF5332" s="247">
        <v>1440</v>
      </c>
      <c r="AH5332" s="226" t="s">
        <v>47949</v>
      </c>
      <c r="AI5332" s="227">
        <v>3714</v>
      </c>
      <c r="AK5332" s="207" t="s">
        <v>19656</v>
      </c>
      <c r="AL5332" s="208">
        <v>46714</v>
      </c>
      <c r="AM5332" s="93"/>
      <c r="AN5332" s="93"/>
      <c r="AO5332" s="93"/>
    </row>
    <row r="5333" spans="25:41" x14ac:dyDescent="0.55000000000000004">
      <c r="Y5333" t="s">
        <v>19862</v>
      </c>
      <c r="Z5333" s="284">
        <v>4788.99</v>
      </c>
      <c r="AB5333" s="276" t="s">
        <v>70012</v>
      </c>
      <c r="AC5333" s="277">
        <v>563.86</v>
      </c>
      <c r="AE5333" s="246" t="s">
        <v>19847</v>
      </c>
      <c r="AF5333" s="247">
        <v>19764.189999999999</v>
      </c>
      <c r="AH5333" s="226" t="s">
        <v>49886</v>
      </c>
      <c r="AI5333" s="227">
        <v>3183</v>
      </c>
      <c r="AK5333" s="207" t="s">
        <v>19657</v>
      </c>
      <c r="AL5333" s="208">
        <v>48166</v>
      </c>
      <c r="AM5333" s="93"/>
      <c r="AN5333" s="93"/>
      <c r="AO5333" s="93"/>
    </row>
    <row r="5334" spans="25:41" x14ac:dyDescent="0.55000000000000004">
      <c r="Y5334" t="s">
        <v>19866</v>
      </c>
      <c r="Z5334" s="284">
        <v>15171.13</v>
      </c>
      <c r="AB5334" s="276" t="s">
        <v>60533</v>
      </c>
      <c r="AC5334" s="277">
        <v>3572.62</v>
      </c>
      <c r="AE5334" s="246" t="s">
        <v>56067</v>
      </c>
      <c r="AF5334" s="247">
        <v>5426.95</v>
      </c>
      <c r="AH5334" s="226" t="s">
        <v>19708</v>
      </c>
      <c r="AI5334" s="227">
        <v>163.4</v>
      </c>
      <c r="AK5334" s="207" t="s">
        <v>19658</v>
      </c>
      <c r="AL5334" s="208">
        <v>2581</v>
      </c>
      <c r="AM5334" s="93"/>
      <c r="AN5334" s="93"/>
      <c r="AO5334" s="93"/>
    </row>
    <row r="5335" spans="25:41" x14ac:dyDescent="0.55000000000000004">
      <c r="Y5335" t="s">
        <v>55605</v>
      </c>
      <c r="Z5335" s="284">
        <v>7200</v>
      </c>
      <c r="AB5335" s="276" t="s">
        <v>56236</v>
      </c>
      <c r="AC5335" s="277">
        <v>25273.599999999999</v>
      </c>
      <c r="AE5335" s="246" t="s">
        <v>19848</v>
      </c>
      <c r="AF5335" s="247">
        <v>18653.580000000002</v>
      </c>
      <c r="AH5335" s="226" t="s">
        <v>47950</v>
      </c>
      <c r="AI5335" s="227">
        <v>68010.42</v>
      </c>
      <c r="AK5335" s="207" t="s">
        <v>19659</v>
      </c>
      <c r="AL5335" s="208">
        <v>172184.4</v>
      </c>
      <c r="AM5335" s="93"/>
      <c r="AN5335" s="93"/>
      <c r="AO5335" s="93"/>
    </row>
    <row r="5336" spans="25:41" x14ac:dyDescent="0.55000000000000004">
      <c r="Y5336" t="s">
        <v>19867</v>
      </c>
      <c r="Z5336" s="284">
        <v>23829.32</v>
      </c>
      <c r="AB5336" s="276" t="s">
        <v>70013</v>
      </c>
      <c r="AC5336" s="277">
        <v>-362.43</v>
      </c>
      <c r="AE5336" s="246" t="s">
        <v>19849</v>
      </c>
      <c r="AF5336" s="247">
        <v>2369547.48</v>
      </c>
      <c r="AH5336" s="226" t="s">
        <v>47951</v>
      </c>
      <c r="AI5336" s="227">
        <v>5203.2700000000004</v>
      </c>
      <c r="AK5336" s="207" t="s">
        <v>19660</v>
      </c>
      <c r="AL5336" s="208">
        <v>21540</v>
      </c>
      <c r="AM5336" s="93"/>
      <c r="AN5336" s="93"/>
      <c r="AO5336" s="93"/>
    </row>
    <row r="5337" spans="25:41" x14ac:dyDescent="0.55000000000000004">
      <c r="Y5337" t="s">
        <v>13491</v>
      </c>
      <c r="Z5337" s="284">
        <v>3340.59</v>
      </c>
      <c r="AB5337" s="276" t="s">
        <v>67888</v>
      </c>
      <c r="AC5337" s="277">
        <v>100</v>
      </c>
      <c r="AE5337" s="246" t="s">
        <v>34989</v>
      </c>
      <c r="AF5337" s="247">
        <v>242884.52</v>
      </c>
      <c r="AH5337" s="226" t="s">
        <v>47952</v>
      </c>
      <c r="AI5337" s="227">
        <v>11924</v>
      </c>
      <c r="AK5337" s="207" t="s">
        <v>19661</v>
      </c>
      <c r="AL5337" s="208">
        <v>10634.6</v>
      </c>
      <c r="AM5337" s="93"/>
      <c r="AN5337" s="93"/>
      <c r="AO5337" s="93"/>
    </row>
    <row r="5338" spans="25:41" x14ac:dyDescent="0.55000000000000004">
      <c r="Y5338" t="s">
        <v>13492</v>
      </c>
      <c r="Z5338" s="284">
        <v>12330</v>
      </c>
      <c r="AB5338" s="276" t="s">
        <v>58869</v>
      </c>
      <c r="AC5338" s="277">
        <v>400.01</v>
      </c>
      <c r="AE5338" s="246" t="s">
        <v>61965</v>
      </c>
      <c r="AF5338" s="247">
        <v>465.43</v>
      </c>
      <c r="AH5338" s="226" t="s">
        <v>47953</v>
      </c>
      <c r="AI5338" s="227">
        <v>6263.52</v>
      </c>
      <c r="AK5338" s="207" t="s">
        <v>19662</v>
      </c>
      <c r="AL5338" s="208">
        <v>4374.83</v>
      </c>
      <c r="AM5338" s="93"/>
      <c r="AN5338" s="93"/>
      <c r="AO5338" s="93"/>
    </row>
    <row r="5339" spans="25:41" x14ac:dyDescent="0.55000000000000004">
      <c r="Y5339" t="s">
        <v>19868</v>
      </c>
      <c r="Z5339" s="284">
        <v>54132.86</v>
      </c>
      <c r="AB5339" s="276" t="s">
        <v>70014</v>
      </c>
      <c r="AC5339" s="277">
        <v>-374.88</v>
      </c>
      <c r="AE5339" s="246" t="s">
        <v>34990</v>
      </c>
      <c r="AF5339" s="247">
        <v>268418.38</v>
      </c>
      <c r="AH5339" s="226" t="s">
        <v>46884</v>
      </c>
      <c r="AI5339" s="227">
        <v>56000</v>
      </c>
      <c r="AK5339" s="207" t="s">
        <v>13480</v>
      </c>
      <c r="AL5339" s="208">
        <v>2869.75</v>
      </c>
      <c r="AM5339" s="93"/>
      <c r="AN5339" s="93"/>
      <c r="AO5339" s="93"/>
    </row>
    <row r="5340" spans="25:41" x14ac:dyDescent="0.55000000000000004">
      <c r="Y5340" t="s">
        <v>54333</v>
      </c>
      <c r="Z5340" s="284">
        <v>51533.69</v>
      </c>
      <c r="AB5340" s="276" t="s">
        <v>60535</v>
      </c>
      <c r="AC5340" s="277">
        <v>61606.080000000002</v>
      </c>
      <c r="AE5340" s="246" t="s">
        <v>48874</v>
      </c>
      <c r="AF5340" s="247">
        <v>26944.36</v>
      </c>
      <c r="AH5340" s="226" t="s">
        <v>46885</v>
      </c>
      <c r="AI5340" s="227">
        <v>4280.6400000000003</v>
      </c>
      <c r="AK5340" s="207" t="s">
        <v>19663</v>
      </c>
      <c r="AL5340" s="208">
        <v>22603.25</v>
      </c>
      <c r="AM5340" s="93"/>
      <c r="AN5340" s="93"/>
      <c r="AO5340" s="93"/>
    </row>
    <row r="5341" spans="25:41" x14ac:dyDescent="0.55000000000000004">
      <c r="Y5341" t="s">
        <v>19873</v>
      </c>
      <c r="Z5341">
        <v>475.23</v>
      </c>
      <c r="AB5341" s="276" t="s">
        <v>60536</v>
      </c>
      <c r="AC5341" s="277">
        <v>4712.9399999999996</v>
      </c>
      <c r="AE5341" s="246" t="s">
        <v>42438</v>
      </c>
      <c r="AF5341" s="247">
        <v>462.21</v>
      </c>
      <c r="AH5341" s="226" t="s">
        <v>49887</v>
      </c>
      <c r="AI5341" s="227">
        <v>27442.85</v>
      </c>
      <c r="AK5341" s="207" t="s">
        <v>19664</v>
      </c>
      <c r="AL5341" s="208">
        <v>188827.4</v>
      </c>
      <c r="AM5341" s="93"/>
      <c r="AN5341" s="93"/>
      <c r="AO5341" s="93"/>
    </row>
    <row r="5342" spans="25:41" x14ac:dyDescent="0.55000000000000004">
      <c r="Y5342" t="s">
        <v>71863</v>
      </c>
      <c r="Z5342">
        <v>-0.28999999999999998</v>
      </c>
      <c r="AB5342" s="276" t="s">
        <v>60537</v>
      </c>
      <c r="AC5342" s="277">
        <v>15413.82</v>
      </c>
      <c r="AE5342" s="246" t="s">
        <v>19850</v>
      </c>
      <c r="AF5342" s="247">
        <v>257023.76</v>
      </c>
      <c r="AH5342" s="226" t="s">
        <v>48862</v>
      </c>
      <c r="AI5342" s="227">
        <v>84</v>
      </c>
      <c r="AK5342" s="207" t="s">
        <v>19665</v>
      </c>
      <c r="AL5342" s="208">
        <v>46714</v>
      </c>
      <c r="AM5342" s="93"/>
      <c r="AN5342" s="93"/>
      <c r="AO5342" s="93"/>
    </row>
    <row r="5343" spans="25:41" x14ac:dyDescent="0.55000000000000004">
      <c r="Y5343" t="s">
        <v>60896</v>
      </c>
      <c r="Z5343" s="284">
        <v>1583.16</v>
      </c>
      <c r="AB5343" s="276" t="s">
        <v>52729</v>
      </c>
      <c r="AC5343" s="277">
        <v>863.43</v>
      </c>
      <c r="AE5343" s="246" t="s">
        <v>34991</v>
      </c>
      <c r="AF5343" s="247">
        <v>199890.37</v>
      </c>
      <c r="AH5343" s="226" t="s">
        <v>48863</v>
      </c>
      <c r="AI5343" s="227">
        <v>12814</v>
      </c>
      <c r="AK5343" s="207" t="s">
        <v>19666</v>
      </c>
      <c r="AL5343" s="208">
        <v>68347</v>
      </c>
      <c r="AM5343" s="93"/>
      <c r="AN5343" s="93"/>
      <c r="AO5343" s="93"/>
    </row>
    <row r="5344" spans="25:41" x14ac:dyDescent="0.55000000000000004">
      <c r="Y5344" t="s">
        <v>54334</v>
      </c>
      <c r="Z5344" s="284">
        <v>4999.6099999999997</v>
      </c>
      <c r="AB5344" s="276" t="s">
        <v>33720</v>
      </c>
      <c r="AC5344" s="277">
        <v>26426.89</v>
      </c>
      <c r="AE5344" s="246" t="s">
        <v>44827</v>
      </c>
      <c r="AF5344" s="247">
        <v>30651.98</v>
      </c>
      <c r="AH5344" s="226" t="s">
        <v>44813</v>
      </c>
      <c r="AI5344" s="227">
        <v>35657.279999999999</v>
      </c>
      <c r="AK5344" s="207" t="s">
        <v>19667</v>
      </c>
      <c r="AL5344" s="208">
        <v>9469.18</v>
      </c>
      <c r="AM5344" s="93"/>
      <c r="AN5344" s="93"/>
      <c r="AO5344" s="93"/>
    </row>
    <row r="5345" spans="25:41" x14ac:dyDescent="0.55000000000000004">
      <c r="Y5345" t="s">
        <v>19876</v>
      </c>
      <c r="Z5345" s="284">
        <v>2982.99</v>
      </c>
      <c r="AB5345" s="276" t="s">
        <v>58567</v>
      </c>
      <c r="AC5345" s="277">
        <v>28782.03</v>
      </c>
      <c r="AE5345" s="246" t="s">
        <v>49888</v>
      </c>
      <c r="AF5345" s="247">
        <v>77439.47</v>
      </c>
      <c r="AH5345" s="226" t="s">
        <v>44814</v>
      </c>
      <c r="AI5345" s="227">
        <v>2728.72</v>
      </c>
      <c r="AK5345" s="207" t="s">
        <v>19668</v>
      </c>
      <c r="AL5345" s="208">
        <v>696.05</v>
      </c>
      <c r="AM5345" s="93"/>
      <c r="AN5345" s="93"/>
      <c r="AO5345" s="93"/>
    </row>
    <row r="5346" spans="25:41" x14ac:dyDescent="0.55000000000000004">
      <c r="Y5346" t="s">
        <v>19878</v>
      </c>
      <c r="Z5346" s="284">
        <v>65419.56</v>
      </c>
      <c r="AB5346" s="276" t="s">
        <v>33721</v>
      </c>
      <c r="AC5346" s="277">
        <v>7348</v>
      </c>
      <c r="AE5346" s="246" t="s">
        <v>42439</v>
      </c>
      <c r="AF5346" s="247">
        <v>9899.36</v>
      </c>
      <c r="AH5346" s="226" t="s">
        <v>44815</v>
      </c>
      <c r="AI5346" s="227">
        <v>115229.01</v>
      </c>
      <c r="AK5346" s="207" t="s">
        <v>19669</v>
      </c>
      <c r="AL5346" s="208">
        <v>209.59</v>
      </c>
      <c r="AM5346" s="93"/>
      <c r="AN5346" s="93"/>
      <c r="AO5346" s="93"/>
    </row>
    <row r="5347" spans="25:41" x14ac:dyDescent="0.55000000000000004">
      <c r="Y5347" t="s">
        <v>58761</v>
      </c>
      <c r="Z5347" s="284">
        <v>10720.45</v>
      </c>
      <c r="AB5347" s="276" t="s">
        <v>57511</v>
      </c>
      <c r="AC5347" s="277">
        <v>11941.54</v>
      </c>
      <c r="AE5347" s="246" t="s">
        <v>49889</v>
      </c>
      <c r="AF5347" s="247">
        <v>27076.34</v>
      </c>
      <c r="AH5347" s="226" t="s">
        <v>44816</v>
      </c>
      <c r="AI5347" s="227">
        <v>9573.99</v>
      </c>
      <c r="AK5347" s="207" t="s">
        <v>19670</v>
      </c>
      <c r="AL5347" s="208">
        <v>35971.839999999997</v>
      </c>
      <c r="AM5347" s="93"/>
      <c r="AN5347" s="93"/>
      <c r="AO5347" s="93"/>
    </row>
    <row r="5348" spans="25:41" x14ac:dyDescent="0.55000000000000004">
      <c r="Y5348" t="s">
        <v>33494</v>
      </c>
      <c r="Z5348" s="284">
        <v>2682.16</v>
      </c>
      <c r="AB5348" s="276" t="s">
        <v>33723</v>
      </c>
      <c r="AC5348" s="277">
        <v>3852.22</v>
      </c>
      <c r="AE5348" s="246" t="s">
        <v>60389</v>
      </c>
      <c r="AF5348" s="247">
        <v>123.2</v>
      </c>
      <c r="AH5348" s="226" t="s">
        <v>19733</v>
      </c>
      <c r="AI5348" s="227">
        <v>4465.66</v>
      </c>
      <c r="AK5348" s="207" t="s">
        <v>19671</v>
      </c>
      <c r="AL5348" s="208">
        <v>77084</v>
      </c>
      <c r="AM5348" s="93"/>
      <c r="AN5348" s="93"/>
      <c r="AO5348" s="93"/>
    </row>
    <row r="5349" spans="25:41" x14ac:dyDescent="0.55000000000000004">
      <c r="Y5349" t="s">
        <v>19880</v>
      </c>
      <c r="Z5349" s="284">
        <v>6244.88</v>
      </c>
      <c r="AB5349" s="276" t="s">
        <v>52732</v>
      </c>
      <c r="AC5349" s="277">
        <v>916.06</v>
      </c>
      <c r="AE5349" s="246" t="s">
        <v>52350</v>
      </c>
      <c r="AF5349" s="247">
        <v>175830.78</v>
      </c>
      <c r="AH5349" s="226" t="s">
        <v>19734</v>
      </c>
      <c r="AI5349" s="227">
        <v>5858.5</v>
      </c>
      <c r="AK5349" s="207" t="s">
        <v>19672</v>
      </c>
      <c r="AL5349" s="208">
        <v>2328</v>
      </c>
      <c r="AM5349" s="93"/>
      <c r="AN5349" s="93"/>
      <c r="AO5349" s="93"/>
    </row>
    <row r="5350" spans="25:41" x14ac:dyDescent="0.55000000000000004">
      <c r="Y5350" t="s">
        <v>33495</v>
      </c>
      <c r="Z5350" s="284">
        <v>79363.83</v>
      </c>
      <c r="AB5350" s="276" t="s">
        <v>33724</v>
      </c>
      <c r="AC5350" s="277">
        <v>12060.16</v>
      </c>
      <c r="AE5350" s="246" t="s">
        <v>19852</v>
      </c>
      <c r="AF5350" s="247">
        <v>3954.57</v>
      </c>
      <c r="AH5350" s="226" t="s">
        <v>47954</v>
      </c>
      <c r="AI5350" s="227">
        <v>6611.53</v>
      </c>
      <c r="AK5350" s="207" t="s">
        <v>19673</v>
      </c>
      <c r="AL5350" s="208">
        <v>19104.63</v>
      </c>
      <c r="AM5350" s="93"/>
      <c r="AN5350" s="93"/>
      <c r="AO5350" s="93"/>
    </row>
    <row r="5351" spans="25:41" x14ac:dyDescent="0.55000000000000004">
      <c r="Y5351" t="s">
        <v>20030</v>
      </c>
      <c r="Z5351" s="284">
        <v>2653</v>
      </c>
      <c r="AB5351" s="276" t="s">
        <v>33725</v>
      </c>
      <c r="AC5351" s="277">
        <v>2250</v>
      </c>
      <c r="AE5351" s="246" t="s">
        <v>48875</v>
      </c>
      <c r="AF5351" s="247">
        <v>-15.74</v>
      </c>
      <c r="AH5351" s="226" t="s">
        <v>52332</v>
      </c>
      <c r="AI5351" s="227">
        <v>2830</v>
      </c>
      <c r="AK5351" s="207" t="s">
        <v>19674</v>
      </c>
      <c r="AL5351" s="208">
        <v>2000</v>
      </c>
      <c r="AM5351" s="93"/>
      <c r="AN5351" s="93"/>
      <c r="AO5351" s="93"/>
    </row>
    <row r="5352" spans="25:41" x14ac:dyDescent="0.55000000000000004">
      <c r="Y5352" t="s">
        <v>20042</v>
      </c>
      <c r="Z5352" s="284">
        <v>6497.25</v>
      </c>
      <c r="AB5352" s="276" t="s">
        <v>67889</v>
      </c>
      <c r="AC5352" s="277">
        <v>23250</v>
      </c>
      <c r="AE5352" s="246" t="s">
        <v>33484</v>
      </c>
      <c r="AF5352" s="247">
        <v>177687.13</v>
      </c>
      <c r="AH5352" s="226" t="s">
        <v>40260</v>
      </c>
      <c r="AI5352" s="227">
        <v>15700</v>
      </c>
      <c r="AK5352" s="207" t="s">
        <v>19675</v>
      </c>
      <c r="AL5352" s="208">
        <v>7865.43</v>
      </c>
      <c r="AM5352" s="93"/>
      <c r="AN5352" s="93"/>
      <c r="AO5352" s="93"/>
    </row>
    <row r="5353" spans="25:41" x14ac:dyDescent="0.55000000000000004">
      <c r="Y5353" t="s">
        <v>20045</v>
      </c>
      <c r="Z5353">
        <v>699.98</v>
      </c>
      <c r="AB5353" s="276" t="s">
        <v>33726</v>
      </c>
      <c r="AC5353" s="277">
        <v>8791.0499999999993</v>
      </c>
      <c r="AE5353" s="246" t="s">
        <v>39130</v>
      </c>
      <c r="AF5353" s="247">
        <v>63883.46</v>
      </c>
      <c r="AH5353" s="226" t="s">
        <v>19737</v>
      </c>
      <c r="AI5353" s="227">
        <v>1156.55</v>
      </c>
      <c r="AK5353" s="207" t="s">
        <v>19676</v>
      </c>
      <c r="AL5353" s="208">
        <v>2488.9499999999998</v>
      </c>
      <c r="AM5353" s="93"/>
      <c r="AN5353" s="93"/>
      <c r="AO5353" s="93"/>
    </row>
    <row r="5354" spans="25:41" x14ac:dyDescent="0.55000000000000004">
      <c r="Y5354" t="s">
        <v>20046</v>
      </c>
      <c r="Z5354" s="284">
        <v>2080.1799999999998</v>
      </c>
      <c r="AB5354" s="276" t="s">
        <v>52733</v>
      </c>
      <c r="AC5354" s="277">
        <v>24802.31</v>
      </c>
      <c r="AE5354" s="246" t="s">
        <v>42440</v>
      </c>
      <c r="AF5354" s="247">
        <v>813018.24</v>
      </c>
      <c r="AH5354" s="226" t="s">
        <v>52333</v>
      </c>
      <c r="AI5354" s="227">
        <v>-885.3</v>
      </c>
      <c r="AK5354" s="207" t="s">
        <v>19677</v>
      </c>
      <c r="AL5354" s="208">
        <v>14272.18</v>
      </c>
      <c r="AM5354" s="93"/>
      <c r="AN5354" s="93"/>
      <c r="AO5354" s="93"/>
    </row>
    <row r="5355" spans="25:41" x14ac:dyDescent="0.55000000000000004">
      <c r="Y5355" t="s">
        <v>20049</v>
      </c>
      <c r="Z5355" s="284">
        <v>626711.05000000005</v>
      </c>
      <c r="AB5355" s="276" t="s">
        <v>57512</v>
      </c>
      <c r="AC5355" s="277">
        <v>10529.28</v>
      </c>
      <c r="AE5355" s="246" t="s">
        <v>46892</v>
      </c>
      <c r="AF5355" s="247">
        <v>18091.060000000001</v>
      </c>
      <c r="AH5355" s="226" t="s">
        <v>48864</v>
      </c>
      <c r="AI5355" s="227">
        <v>2750</v>
      </c>
      <c r="AK5355" s="207" t="s">
        <v>19678</v>
      </c>
      <c r="AL5355" s="208">
        <v>776.2</v>
      </c>
      <c r="AM5355" s="93"/>
      <c r="AN5355" s="93"/>
      <c r="AO5355" s="93"/>
    </row>
    <row r="5356" spans="25:41" x14ac:dyDescent="0.55000000000000004">
      <c r="Y5356" t="s">
        <v>20062</v>
      </c>
      <c r="Z5356">
        <v>0.46</v>
      </c>
      <c r="AB5356" s="276" t="s">
        <v>67890</v>
      </c>
      <c r="AC5356" s="277">
        <v>42828</v>
      </c>
      <c r="AE5356" s="246" t="s">
        <v>56068</v>
      </c>
      <c r="AF5356" s="247">
        <v>8025.64</v>
      </c>
      <c r="AH5356" s="226" t="s">
        <v>48865</v>
      </c>
      <c r="AI5356" s="227">
        <v>176.47</v>
      </c>
      <c r="AK5356" s="207" t="s">
        <v>19679</v>
      </c>
      <c r="AL5356" s="208">
        <v>2465.34</v>
      </c>
      <c r="AM5356" s="93"/>
      <c r="AN5356" s="93"/>
      <c r="AO5356" s="93"/>
    </row>
    <row r="5357" spans="25:41" x14ac:dyDescent="0.55000000000000004">
      <c r="Y5357" t="s">
        <v>20063</v>
      </c>
      <c r="Z5357" s="284">
        <v>238491.31</v>
      </c>
      <c r="AB5357" s="276" t="s">
        <v>21964</v>
      </c>
      <c r="AC5357" s="277">
        <v>27729.81</v>
      </c>
      <c r="AE5357" s="246" t="s">
        <v>44828</v>
      </c>
      <c r="AF5357" s="247">
        <v>10267.549999999999</v>
      </c>
      <c r="AH5357" s="226" t="s">
        <v>19738</v>
      </c>
      <c r="AI5357" s="227">
        <v>22050</v>
      </c>
      <c r="AK5357" s="207" t="s">
        <v>19680</v>
      </c>
      <c r="AL5357" s="208">
        <v>63524.18</v>
      </c>
      <c r="AM5357" s="93"/>
      <c r="AN5357" s="93"/>
      <c r="AO5357" s="93"/>
    </row>
    <row r="5358" spans="25:41" x14ac:dyDescent="0.55000000000000004">
      <c r="Y5358" t="s">
        <v>20225</v>
      </c>
      <c r="Z5358" s="284">
        <v>9506</v>
      </c>
      <c r="AB5358" s="276" t="s">
        <v>55211</v>
      </c>
      <c r="AC5358" s="277">
        <v>7525.41</v>
      </c>
      <c r="AE5358" s="246" t="s">
        <v>44829</v>
      </c>
      <c r="AF5358" s="247">
        <v>931.49</v>
      </c>
      <c r="AH5358" s="226" t="s">
        <v>19739</v>
      </c>
      <c r="AI5358" s="227">
        <v>1686.86</v>
      </c>
      <c r="AK5358" s="207" t="s">
        <v>19681</v>
      </c>
      <c r="AL5358" s="208">
        <v>5154</v>
      </c>
      <c r="AM5358" s="93"/>
      <c r="AN5358" s="93"/>
      <c r="AO5358" s="93"/>
    </row>
    <row r="5359" spans="25:41" x14ac:dyDescent="0.55000000000000004">
      <c r="Y5359" t="s">
        <v>20228</v>
      </c>
      <c r="Z5359" s="284">
        <v>1249.98</v>
      </c>
      <c r="AB5359" s="276" t="s">
        <v>67891</v>
      </c>
      <c r="AC5359" s="277">
        <v>37842.379999999997</v>
      </c>
      <c r="AE5359" s="246" t="s">
        <v>44830</v>
      </c>
      <c r="AF5359" s="247">
        <v>49</v>
      </c>
      <c r="AH5359" s="226" t="s">
        <v>19740</v>
      </c>
      <c r="AI5359" s="227">
        <v>33861.879999999997</v>
      </c>
      <c r="AK5359" s="207" t="s">
        <v>19682</v>
      </c>
      <c r="AL5359" s="208">
        <v>0.06</v>
      </c>
      <c r="AM5359" s="93"/>
      <c r="AN5359" s="93"/>
      <c r="AO5359" s="93"/>
    </row>
    <row r="5360" spans="25:41" x14ac:dyDescent="0.55000000000000004">
      <c r="Y5360" t="s">
        <v>13501</v>
      </c>
      <c r="Z5360" s="284">
        <v>6417.27</v>
      </c>
      <c r="AB5360" s="276" t="s">
        <v>42621</v>
      </c>
      <c r="AC5360" s="277">
        <v>651</v>
      </c>
      <c r="AE5360" s="246" t="s">
        <v>52351</v>
      </c>
      <c r="AF5360" s="247">
        <v>5251.8</v>
      </c>
      <c r="AH5360" s="226" t="s">
        <v>19741</v>
      </c>
      <c r="AI5360" s="227">
        <v>34597.25</v>
      </c>
      <c r="AK5360" s="207" t="s">
        <v>19683</v>
      </c>
      <c r="AL5360" s="208">
        <v>882.75</v>
      </c>
      <c r="AM5360" s="93"/>
      <c r="AN5360" s="93"/>
      <c r="AO5360" s="93"/>
    </row>
    <row r="5361" spans="25:41" x14ac:dyDescent="0.55000000000000004">
      <c r="Y5361" t="s">
        <v>32069</v>
      </c>
      <c r="Z5361" s="284">
        <v>8074.82</v>
      </c>
      <c r="AB5361" s="276" t="s">
        <v>42622</v>
      </c>
      <c r="AC5361" s="277">
        <v>49.73</v>
      </c>
      <c r="AE5361" s="246" t="s">
        <v>52352</v>
      </c>
      <c r="AF5361" s="247">
        <v>606.94000000000005</v>
      </c>
      <c r="AH5361" s="226" t="s">
        <v>42429</v>
      </c>
      <c r="AI5361" s="227">
        <v>7204.4</v>
      </c>
      <c r="AK5361" s="207" t="s">
        <v>19684</v>
      </c>
      <c r="AL5361" s="208">
        <v>9469.18</v>
      </c>
      <c r="AM5361" s="93"/>
      <c r="AN5361" s="93"/>
      <c r="AO5361" s="93"/>
    </row>
    <row r="5362" spans="25:41" x14ac:dyDescent="0.55000000000000004">
      <c r="Y5362" t="s">
        <v>62883</v>
      </c>
      <c r="Z5362">
        <v>470.52</v>
      </c>
      <c r="AB5362" s="276" t="s">
        <v>63702</v>
      </c>
      <c r="AC5362" s="277">
        <v>4512.25</v>
      </c>
      <c r="AE5362" s="246" t="s">
        <v>52355</v>
      </c>
      <c r="AF5362" s="247">
        <v>2198.6999999999998</v>
      </c>
      <c r="AH5362" s="226" t="s">
        <v>52334</v>
      </c>
      <c r="AI5362" s="227">
        <v>-675.4</v>
      </c>
      <c r="AK5362" s="207" t="s">
        <v>19685</v>
      </c>
      <c r="AL5362" s="208">
        <v>696.05</v>
      </c>
      <c r="AM5362" s="93"/>
      <c r="AN5362" s="93"/>
      <c r="AO5362" s="93"/>
    </row>
    <row r="5363" spans="25:41" x14ac:dyDescent="0.55000000000000004">
      <c r="Y5363" t="s">
        <v>20231</v>
      </c>
      <c r="Z5363" s="284">
        <v>92484.72</v>
      </c>
      <c r="AB5363" s="276" t="s">
        <v>52736</v>
      </c>
      <c r="AC5363" s="277">
        <v>2397.84</v>
      </c>
      <c r="AE5363" s="246" t="s">
        <v>52356</v>
      </c>
      <c r="AF5363" s="247">
        <v>438.59</v>
      </c>
      <c r="AH5363" s="226" t="s">
        <v>44817</v>
      </c>
      <c r="AI5363" s="227">
        <v>7500</v>
      </c>
      <c r="AK5363" s="207" t="s">
        <v>19686</v>
      </c>
      <c r="AL5363" s="208">
        <v>209.59</v>
      </c>
      <c r="AM5363" s="93"/>
      <c r="AN5363" s="93"/>
      <c r="AO5363" s="93"/>
    </row>
    <row r="5364" spans="25:41" x14ac:dyDescent="0.55000000000000004">
      <c r="Y5364" t="s">
        <v>20234</v>
      </c>
      <c r="Z5364" s="284">
        <v>17710.09</v>
      </c>
      <c r="AB5364" s="276" t="s">
        <v>52737</v>
      </c>
      <c r="AC5364" s="277">
        <v>528.62</v>
      </c>
      <c r="AE5364" s="246" t="s">
        <v>52357</v>
      </c>
      <c r="AF5364" s="247">
        <v>686.47</v>
      </c>
      <c r="AH5364" s="226" t="s">
        <v>48866</v>
      </c>
      <c r="AI5364" s="227">
        <v>4000</v>
      </c>
      <c r="AK5364" s="207" t="s">
        <v>19687</v>
      </c>
      <c r="AL5364" s="208">
        <v>2488.9499999999998</v>
      </c>
      <c r="AM5364" s="93"/>
      <c r="AN5364" s="93"/>
      <c r="AO5364" s="93"/>
    </row>
    <row r="5365" spans="25:41" x14ac:dyDescent="0.55000000000000004">
      <c r="Y5365" t="s">
        <v>13502</v>
      </c>
      <c r="Z5365" s="284">
        <v>10190.84</v>
      </c>
      <c r="AB5365" s="276" t="s">
        <v>52738</v>
      </c>
      <c r="AC5365" s="277">
        <v>1585.18</v>
      </c>
      <c r="AE5365" s="246" t="s">
        <v>52358</v>
      </c>
      <c r="AF5365" s="247">
        <v>-1269.67</v>
      </c>
      <c r="AH5365" s="226" t="s">
        <v>42430</v>
      </c>
      <c r="AI5365" s="227">
        <v>4200</v>
      </c>
      <c r="AK5365" s="207" t="s">
        <v>19688</v>
      </c>
      <c r="AL5365" s="208">
        <v>14272.18</v>
      </c>
      <c r="AM5365" s="93"/>
      <c r="AN5365" s="93"/>
      <c r="AO5365" s="93"/>
    </row>
    <row r="5366" spans="25:41" x14ac:dyDescent="0.55000000000000004">
      <c r="Y5366" t="s">
        <v>20235</v>
      </c>
      <c r="Z5366" s="284">
        <v>30086.7</v>
      </c>
      <c r="AB5366" s="276" t="s">
        <v>64432</v>
      </c>
      <c r="AC5366" s="277">
        <v>1179.42</v>
      </c>
      <c r="AE5366" s="246" t="s">
        <v>49890</v>
      </c>
      <c r="AF5366" s="247">
        <v>468.45</v>
      </c>
      <c r="AH5366" s="226" t="s">
        <v>42431</v>
      </c>
      <c r="AI5366" s="227">
        <v>1148.74</v>
      </c>
      <c r="AK5366" s="207" t="s">
        <v>19689</v>
      </c>
      <c r="AL5366" s="208">
        <v>776.26</v>
      </c>
      <c r="AM5366" s="93"/>
      <c r="AN5366" s="93"/>
      <c r="AO5366" s="93"/>
    </row>
    <row r="5367" spans="25:41" x14ac:dyDescent="0.55000000000000004">
      <c r="Y5367" t="s">
        <v>20236</v>
      </c>
      <c r="Z5367" s="284">
        <v>4047.24</v>
      </c>
      <c r="AB5367" s="276" t="s">
        <v>67892</v>
      </c>
      <c r="AC5367" s="277">
        <v>8801.2999999999993</v>
      </c>
      <c r="AE5367" s="246" t="s">
        <v>55102</v>
      </c>
      <c r="AF5367" s="247">
        <v>11460</v>
      </c>
      <c r="AH5367" s="226" t="s">
        <v>46886</v>
      </c>
      <c r="AI5367" s="227">
        <v>44194.28</v>
      </c>
      <c r="AK5367" s="207" t="s">
        <v>19690</v>
      </c>
      <c r="AL5367" s="208">
        <v>70561.240000000005</v>
      </c>
      <c r="AM5367" s="93"/>
      <c r="AN5367" s="93"/>
      <c r="AO5367" s="93"/>
    </row>
    <row r="5368" spans="25:41" x14ac:dyDescent="0.55000000000000004">
      <c r="Y5368" t="s">
        <v>20237</v>
      </c>
      <c r="Z5368" s="284">
        <v>12115.71</v>
      </c>
      <c r="AB5368" s="276" t="s">
        <v>66638</v>
      </c>
      <c r="AC5368" s="277">
        <v>67339.69</v>
      </c>
      <c r="AE5368" s="246" t="s">
        <v>55103</v>
      </c>
      <c r="AF5368" s="247">
        <v>1633.34</v>
      </c>
      <c r="AH5368" s="226" t="s">
        <v>52335</v>
      </c>
      <c r="AI5368" s="227">
        <v>3750</v>
      </c>
      <c r="AK5368" s="207" t="s">
        <v>19691</v>
      </c>
      <c r="AL5368" s="208">
        <v>2000</v>
      </c>
      <c r="AM5368" s="93"/>
      <c r="AN5368" s="93"/>
      <c r="AO5368" s="93"/>
    </row>
    <row r="5369" spans="25:41" x14ac:dyDescent="0.55000000000000004">
      <c r="Y5369" t="s">
        <v>20241</v>
      </c>
      <c r="Z5369" s="284">
        <v>38405.879999999997</v>
      </c>
      <c r="AB5369" s="276" t="s">
        <v>35170</v>
      </c>
      <c r="AC5369" s="277">
        <v>208134.24</v>
      </c>
      <c r="AE5369" s="246" t="s">
        <v>55104</v>
      </c>
      <c r="AF5369" s="247">
        <v>1001.65</v>
      </c>
      <c r="AH5369" s="226" t="s">
        <v>48867</v>
      </c>
      <c r="AI5369" s="227">
        <v>2085.94</v>
      </c>
      <c r="AK5369" s="207" t="s">
        <v>19692</v>
      </c>
      <c r="AL5369" s="208">
        <v>143818.93</v>
      </c>
      <c r="AM5369" s="93"/>
      <c r="AN5369" s="93"/>
      <c r="AO5369" s="93"/>
    </row>
    <row r="5370" spans="25:41" x14ac:dyDescent="0.55000000000000004">
      <c r="Y5370" t="s">
        <v>35019</v>
      </c>
      <c r="Z5370" s="284">
        <v>11827.6</v>
      </c>
      <c r="AB5370" s="276" t="s">
        <v>40368</v>
      </c>
      <c r="AC5370" s="277">
        <v>20813.400000000001</v>
      </c>
      <c r="AE5370" s="246" t="s">
        <v>55105</v>
      </c>
      <c r="AF5370" s="247">
        <v>3207.87</v>
      </c>
      <c r="AH5370" s="226" t="s">
        <v>52336</v>
      </c>
      <c r="AI5370" s="227">
        <v>26796</v>
      </c>
      <c r="AK5370" s="207" t="s">
        <v>19693</v>
      </c>
      <c r="AL5370" s="208">
        <v>23903</v>
      </c>
      <c r="AM5370" s="93"/>
      <c r="AN5370" s="93"/>
      <c r="AO5370" s="93"/>
    </row>
    <row r="5371" spans="25:41" x14ac:dyDescent="0.55000000000000004">
      <c r="Y5371" t="s">
        <v>33565</v>
      </c>
      <c r="Z5371" s="284">
        <v>18465</v>
      </c>
      <c r="AB5371" s="276" t="s">
        <v>36370</v>
      </c>
      <c r="AC5371" s="277">
        <v>8646.69</v>
      </c>
      <c r="AE5371" s="246" t="s">
        <v>49891</v>
      </c>
      <c r="AF5371" s="247">
        <v>26178.07</v>
      </c>
      <c r="AH5371" s="226" t="s">
        <v>47955</v>
      </c>
      <c r="AI5371" s="227">
        <v>11501.54</v>
      </c>
      <c r="AK5371" s="207" t="s">
        <v>19694</v>
      </c>
      <c r="AL5371" s="208">
        <v>1828.62</v>
      </c>
      <c r="AM5371" s="93"/>
      <c r="AN5371" s="93"/>
      <c r="AO5371" s="93"/>
    </row>
    <row r="5372" spans="25:41" x14ac:dyDescent="0.55000000000000004">
      <c r="Y5372" t="s">
        <v>35036</v>
      </c>
      <c r="Z5372" s="284">
        <v>12214</v>
      </c>
      <c r="AB5372" s="276" t="s">
        <v>21966</v>
      </c>
      <c r="AC5372" s="277">
        <v>363375</v>
      </c>
      <c r="AE5372" s="246" t="s">
        <v>64264</v>
      </c>
      <c r="AF5372" s="247">
        <v>612</v>
      </c>
      <c r="AH5372" s="226" t="s">
        <v>46887</v>
      </c>
      <c r="AI5372" s="227">
        <v>3151.56</v>
      </c>
      <c r="AK5372" s="207" t="s">
        <v>19695</v>
      </c>
      <c r="AL5372" s="208">
        <v>5360.38</v>
      </c>
      <c r="AM5372" s="93"/>
      <c r="AN5372" s="93"/>
      <c r="AO5372" s="93"/>
    </row>
    <row r="5373" spans="25:41" x14ac:dyDescent="0.55000000000000004">
      <c r="Y5373" t="s">
        <v>20293</v>
      </c>
      <c r="Z5373" s="284">
        <v>10657.74</v>
      </c>
      <c r="AB5373" s="276" t="s">
        <v>21967</v>
      </c>
      <c r="AC5373" s="277">
        <v>31053.58</v>
      </c>
      <c r="AE5373" s="246" t="s">
        <v>34992</v>
      </c>
      <c r="AF5373" s="247">
        <v>422608.37</v>
      </c>
      <c r="AH5373" s="226" t="s">
        <v>46888</v>
      </c>
      <c r="AI5373" s="227">
        <v>7639.44</v>
      </c>
      <c r="AK5373" s="207" t="s">
        <v>19696</v>
      </c>
      <c r="AL5373" s="208">
        <v>1105</v>
      </c>
      <c r="AM5373" s="93"/>
      <c r="AN5373" s="93"/>
      <c r="AO5373" s="93"/>
    </row>
    <row r="5374" spans="25:41" x14ac:dyDescent="0.55000000000000004">
      <c r="Y5374" t="s">
        <v>33566</v>
      </c>
      <c r="Z5374" s="284">
        <v>4052.02</v>
      </c>
      <c r="AB5374" s="276" t="s">
        <v>67893</v>
      </c>
      <c r="AC5374" s="277">
        <v>2221.89</v>
      </c>
      <c r="AE5374" s="246" t="s">
        <v>34993</v>
      </c>
      <c r="AF5374" s="247">
        <v>159104.93</v>
      </c>
      <c r="AH5374" s="226" t="s">
        <v>44818</v>
      </c>
      <c r="AI5374" s="227">
        <v>40264.5</v>
      </c>
      <c r="AK5374" s="207" t="s">
        <v>19697</v>
      </c>
      <c r="AL5374" s="208">
        <v>1007</v>
      </c>
      <c r="AM5374" s="93"/>
      <c r="AN5374" s="93"/>
      <c r="AO5374" s="93"/>
    </row>
    <row r="5375" spans="25:41" x14ac:dyDescent="0.55000000000000004">
      <c r="Y5375" t="s">
        <v>36283</v>
      </c>
      <c r="Z5375" s="284">
        <v>9825</v>
      </c>
      <c r="AB5375" s="276" t="s">
        <v>67894</v>
      </c>
      <c r="AC5375" s="277">
        <v>2125</v>
      </c>
      <c r="AE5375" s="246" t="s">
        <v>34994</v>
      </c>
      <c r="AF5375" s="247">
        <v>213895</v>
      </c>
      <c r="AH5375" s="226" t="s">
        <v>44819</v>
      </c>
      <c r="AI5375" s="227">
        <v>4972.5</v>
      </c>
      <c r="AK5375" s="207" t="s">
        <v>19698</v>
      </c>
      <c r="AL5375" s="208">
        <v>2411.5100000000002</v>
      </c>
      <c r="AM5375" s="93"/>
      <c r="AN5375" s="93"/>
      <c r="AO5375" s="93"/>
    </row>
    <row r="5376" spans="25:41" x14ac:dyDescent="0.55000000000000004">
      <c r="Y5376" t="s">
        <v>13513</v>
      </c>
      <c r="Z5376" s="284">
        <v>4123.8599999999997</v>
      </c>
      <c r="AB5376" s="276" t="s">
        <v>66639</v>
      </c>
      <c r="AC5376" s="277">
        <v>16613.91</v>
      </c>
      <c r="AE5376" s="246" t="s">
        <v>63668</v>
      </c>
      <c r="AF5376" s="247">
        <v>5605.32</v>
      </c>
      <c r="AH5376" s="226" t="s">
        <v>52337</v>
      </c>
      <c r="AI5376" s="227">
        <v>1996</v>
      </c>
      <c r="AK5376" s="207" t="s">
        <v>19699</v>
      </c>
      <c r="AL5376" s="208">
        <v>2629.89</v>
      </c>
      <c r="AM5376" s="93"/>
      <c r="AN5376" s="93"/>
      <c r="AO5376" s="93"/>
    </row>
    <row r="5377" spans="25:41" x14ac:dyDescent="0.55000000000000004">
      <c r="Y5377" t="s">
        <v>13514</v>
      </c>
      <c r="Z5377" s="284">
        <v>10911.49</v>
      </c>
      <c r="AB5377" s="276" t="s">
        <v>70593</v>
      </c>
      <c r="AC5377" s="277">
        <v>2579.08</v>
      </c>
      <c r="AE5377" s="246" t="s">
        <v>55106</v>
      </c>
      <c r="AF5377" s="247">
        <v>14376.51</v>
      </c>
      <c r="AH5377" s="226" t="s">
        <v>36261</v>
      </c>
      <c r="AI5377" s="227">
        <v>1221</v>
      </c>
      <c r="AK5377" s="207" t="s">
        <v>19700</v>
      </c>
      <c r="AL5377" s="208">
        <v>6058.11</v>
      </c>
      <c r="AM5377" s="93"/>
      <c r="AN5377" s="93"/>
      <c r="AO5377" s="93"/>
    </row>
    <row r="5378" spans="25:41" x14ac:dyDescent="0.55000000000000004">
      <c r="Y5378" t="s">
        <v>13515</v>
      </c>
      <c r="Z5378" s="284">
        <v>12522.39</v>
      </c>
      <c r="AB5378" s="276" t="s">
        <v>66640</v>
      </c>
      <c r="AC5378" s="277">
        <v>3118.88</v>
      </c>
      <c r="AE5378" s="246" t="s">
        <v>56069</v>
      </c>
      <c r="AF5378" s="247">
        <v>9353.5300000000007</v>
      </c>
      <c r="AH5378" s="226" t="s">
        <v>48868</v>
      </c>
      <c r="AI5378" s="227">
        <v>9605</v>
      </c>
      <c r="AK5378" s="207" t="s">
        <v>19701</v>
      </c>
      <c r="AL5378" s="208">
        <v>13690</v>
      </c>
      <c r="AM5378" s="93"/>
      <c r="AN5378" s="93"/>
      <c r="AO5378" s="93"/>
    </row>
    <row r="5379" spans="25:41" x14ac:dyDescent="0.55000000000000004">
      <c r="Y5379" t="s">
        <v>13516</v>
      </c>
      <c r="Z5379" s="284">
        <v>27633.03</v>
      </c>
      <c r="AB5379" s="276" t="s">
        <v>52750</v>
      </c>
      <c r="AC5379" s="277">
        <v>11004</v>
      </c>
      <c r="AE5379" s="246" t="s">
        <v>55107</v>
      </c>
      <c r="AF5379" s="247">
        <v>31283.66</v>
      </c>
      <c r="AH5379" s="226" t="s">
        <v>48869</v>
      </c>
      <c r="AI5379" s="227">
        <v>60.02</v>
      </c>
      <c r="AK5379" s="207" t="s">
        <v>19702</v>
      </c>
      <c r="AL5379" s="208">
        <v>3501</v>
      </c>
      <c r="AM5379" s="93"/>
      <c r="AN5379" s="93"/>
      <c r="AO5379" s="93"/>
    </row>
    <row r="5380" spans="25:41" x14ac:dyDescent="0.55000000000000004">
      <c r="Y5380" t="s">
        <v>20300</v>
      </c>
      <c r="Z5380" s="284">
        <v>12275.04</v>
      </c>
      <c r="AB5380" s="276" t="s">
        <v>52751</v>
      </c>
      <c r="AC5380" s="277">
        <v>826.5</v>
      </c>
      <c r="AE5380" s="246" t="s">
        <v>58523</v>
      </c>
      <c r="AF5380" s="247">
        <v>724.25</v>
      </c>
      <c r="AH5380" s="226" t="s">
        <v>52338</v>
      </c>
      <c r="AI5380" s="227">
        <v>3334.88</v>
      </c>
      <c r="AK5380" s="207" t="s">
        <v>19703</v>
      </c>
      <c r="AL5380" s="208">
        <v>25.64</v>
      </c>
      <c r="AM5380" s="93"/>
      <c r="AN5380" s="93"/>
      <c r="AO5380" s="93"/>
    </row>
    <row r="5381" spans="25:41" x14ac:dyDescent="0.55000000000000004">
      <c r="Y5381" t="s">
        <v>13517</v>
      </c>
      <c r="Z5381" s="284">
        <v>38952.620000000003</v>
      </c>
      <c r="AB5381" s="276" t="s">
        <v>52752</v>
      </c>
      <c r="AC5381" s="277">
        <v>2524.3200000000002</v>
      </c>
      <c r="AE5381" s="246" t="s">
        <v>63669</v>
      </c>
      <c r="AF5381" s="247">
        <v>4622.04</v>
      </c>
      <c r="AH5381" s="226" t="s">
        <v>52339</v>
      </c>
      <c r="AI5381" s="227">
        <v>255.12</v>
      </c>
      <c r="AK5381" s="207" t="s">
        <v>19704</v>
      </c>
      <c r="AL5381" s="208">
        <v>2058.36</v>
      </c>
      <c r="AM5381" s="93"/>
      <c r="AN5381" s="93"/>
      <c r="AO5381" s="93"/>
    </row>
    <row r="5382" spans="25:41" x14ac:dyDescent="0.55000000000000004">
      <c r="Y5382" t="s">
        <v>20399</v>
      </c>
      <c r="Z5382" s="284">
        <v>1808.1</v>
      </c>
      <c r="AB5382" s="276" t="s">
        <v>52753</v>
      </c>
      <c r="AC5382" s="277">
        <v>2339.84</v>
      </c>
      <c r="AE5382" s="246" t="s">
        <v>64265</v>
      </c>
      <c r="AF5382" s="247">
        <v>1866.85</v>
      </c>
      <c r="AH5382" s="226" t="s">
        <v>44820</v>
      </c>
      <c r="AI5382" s="227">
        <v>33600</v>
      </c>
      <c r="AK5382" s="207" t="s">
        <v>19705</v>
      </c>
      <c r="AL5382" s="208">
        <v>6285</v>
      </c>
      <c r="AM5382" s="93"/>
      <c r="AN5382" s="93"/>
      <c r="AO5382" s="93"/>
    </row>
    <row r="5383" spans="25:41" x14ac:dyDescent="0.55000000000000004">
      <c r="Y5383" t="s">
        <v>20400</v>
      </c>
      <c r="Z5383" s="284">
        <v>1313.33</v>
      </c>
      <c r="AB5383" s="276" t="s">
        <v>52754</v>
      </c>
      <c r="AC5383" s="277">
        <v>776.16</v>
      </c>
      <c r="AE5383" s="246" t="s">
        <v>44831</v>
      </c>
      <c r="AF5383" s="247">
        <v>205600.75</v>
      </c>
      <c r="AH5383" s="226" t="s">
        <v>33475</v>
      </c>
      <c r="AI5383" s="227">
        <v>53331.9</v>
      </c>
      <c r="AK5383" s="207" t="s">
        <v>19706</v>
      </c>
      <c r="AL5383" s="208">
        <v>1074.8599999999999</v>
      </c>
      <c r="AM5383" s="93"/>
      <c r="AN5383" s="93"/>
      <c r="AO5383" s="93"/>
    </row>
    <row r="5384" spans="25:41" x14ac:dyDescent="0.55000000000000004">
      <c r="Y5384" t="s">
        <v>20404</v>
      </c>
      <c r="Z5384" s="284">
        <v>12238.22</v>
      </c>
      <c r="AB5384" s="276" t="s">
        <v>62462</v>
      </c>
      <c r="AC5384" s="277">
        <v>8241.44</v>
      </c>
      <c r="AE5384" s="246" t="s">
        <v>57414</v>
      </c>
      <c r="AF5384" s="247">
        <v>4708.8</v>
      </c>
      <c r="AH5384" s="226" t="s">
        <v>48870</v>
      </c>
      <c r="AI5384" s="227">
        <v>1500</v>
      </c>
      <c r="AK5384" s="207" t="s">
        <v>19707</v>
      </c>
      <c r="AL5384" s="208">
        <v>23622</v>
      </c>
      <c r="AM5384" s="93"/>
      <c r="AN5384" s="93"/>
      <c r="AO5384" s="93"/>
    </row>
    <row r="5385" spans="25:41" x14ac:dyDescent="0.55000000000000004">
      <c r="Y5385" t="s">
        <v>20405</v>
      </c>
      <c r="Z5385" s="284">
        <v>8775.9</v>
      </c>
      <c r="AB5385" s="276" t="s">
        <v>50046</v>
      </c>
      <c r="AC5385" s="277">
        <v>7363.13</v>
      </c>
      <c r="AE5385" s="246" t="s">
        <v>33485</v>
      </c>
      <c r="AF5385" s="247">
        <v>14288.5</v>
      </c>
      <c r="AH5385" s="226" t="s">
        <v>33476</v>
      </c>
      <c r="AI5385" s="227">
        <v>6495.25</v>
      </c>
      <c r="AK5385" s="207" t="s">
        <v>19708</v>
      </c>
      <c r="AL5385" s="208">
        <v>13249.6</v>
      </c>
      <c r="AM5385" s="93"/>
      <c r="AN5385" s="93"/>
      <c r="AO5385" s="93"/>
    </row>
    <row r="5386" spans="25:41" x14ac:dyDescent="0.55000000000000004">
      <c r="Y5386" t="s">
        <v>20408</v>
      </c>
      <c r="Z5386" s="284">
        <v>16081.23</v>
      </c>
      <c r="AB5386" s="276" t="s">
        <v>64433</v>
      </c>
      <c r="AC5386" s="277">
        <v>14.72</v>
      </c>
      <c r="AE5386" s="246" t="s">
        <v>55108</v>
      </c>
      <c r="AF5386" s="247">
        <v>192084.27</v>
      </c>
      <c r="AH5386" s="226" t="s">
        <v>33477</v>
      </c>
      <c r="AI5386" s="227">
        <v>6018.67</v>
      </c>
      <c r="AK5386" s="207" t="s">
        <v>19709</v>
      </c>
      <c r="AL5386" s="208">
        <v>23903</v>
      </c>
      <c r="AM5386" s="93"/>
      <c r="AN5386" s="93"/>
      <c r="AO5386" s="93"/>
    </row>
    <row r="5387" spans="25:41" x14ac:dyDescent="0.55000000000000004">
      <c r="Y5387" t="s">
        <v>39171</v>
      </c>
      <c r="Z5387" s="284">
        <v>6523.8</v>
      </c>
      <c r="AB5387" s="276" t="s">
        <v>56237</v>
      </c>
      <c r="AC5387" s="277">
        <v>612.75</v>
      </c>
      <c r="AE5387" s="246" t="s">
        <v>56070</v>
      </c>
      <c r="AF5387" s="247">
        <v>30527</v>
      </c>
      <c r="AH5387" s="226" t="s">
        <v>34981</v>
      </c>
      <c r="AI5387" s="227">
        <v>72.37</v>
      </c>
      <c r="AK5387" s="207" t="s">
        <v>19710</v>
      </c>
      <c r="AL5387" s="208">
        <v>1828.62</v>
      </c>
      <c r="AM5387" s="93"/>
      <c r="AN5387" s="93"/>
      <c r="AO5387" s="93"/>
    </row>
    <row r="5388" spans="25:41" x14ac:dyDescent="0.55000000000000004">
      <c r="Y5388" t="s">
        <v>33577</v>
      </c>
      <c r="Z5388" s="284">
        <v>187978.25</v>
      </c>
      <c r="AB5388" s="276" t="s">
        <v>63703</v>
      </c>
      <c r="AC5388" s="277">
        <v>17844.8</v>
      </c>
      <c r="AE5388" s="246" t="s">
        <v>56071</v>
      </c>
      <c r="AF5388" s="247">
        <v>379.78</v>
      </c>
      <c r="AH5388" s="226" t="s">
        <v>36262</v>
      </c>
      <c r="AI5388" s="227">
        <v>36505.839999999997</v>
      </c>
      <c r="AK5388" s="207" t="s">
        <v>19711</v>
      </c>
      <c r="AL5388" s="208">
        <v>5360.38</v>
      </c>
      <c r="AM5388" s="93"/>
      <c r="AN5388" s="93"/>
      <c r="AO5388" s="93"/>
    </row>
    <row r="5389" spans="25:41" x14ac:dyDescent="0.55000000000000004">
      <c r="Y5389" t="s">
        <v>20411</v>
      </c>
      <c r="Z5389" s="284">
        <v>1997.25</v>
      </c>
      <c r="AB5389" s="276" t="s">
        <v>63704</v>
      </c>
      <c r="AC5389" s="277">
        <v>1365.16</v>
      </c>
      <c r="AE5389" s="246" t="s">
        <v>33486</v>
      </c>
      <c r="AF5389" s="247">
        <v>97300.35</v>
      </c>
      <c r="AH5389" s="226" t="s">
        <v>46889</v>
      </c>
      <c r="AI5389" s="227">
        <v>11250</v>
      </c>
      <c r="AK5389" s="207" t="s">
        <v>19712</v>
      </c>
      <c r="AL5389" s="208">
        <v>13249.6</v>
      </c>
      <c r="AM5389" s="93"/>
      <c r="AN5389" s="93"/>
      <c r="AO5389" s="93"/>
    </row>
    <row r="5390" spans="25:41" x14ac:dyDescent="0.55000000000000004">
      <c r="Y5390" t="s">
        <v>47509</v>
      </c>
      <c r="Z5390">
        <v>263.39999999999998</v>
      </c>
      <c r="AB5390" s="276" t="s">
        <v>63705</v>
      </c>
      <c r="AC5390" s="277">
        <v>4464.78</v>
      </c>
      <c r="AE5390" s="246" t="s">
        <v>33487</v>
      </c>
      <c r="AF5390" s="247">
        <v>268381.38</v>
      </c>
      <c r="AH5390" s="226" t="s">
        <v>52340</v>
      </c>
      <c r="AI5390" s="227">
        <v>400</v>
      </c>
      <c r="AK5390" s="207" t="s">
        <v>19713</v>
      </c>
      <c r="AL5390" s="208">
        <v>1007</v>
      </c>
      <c r="AM5390" s="93"/>
      <c r="AN5390" s="93"/>
      <c r="AO5390" s="93"/>
    </row>
    <row r="5391" spans="25:41" x14ac:dyDescent="0.55000000000000004">
      <c r="Y5391" t="s">
        <v>20413</v>
      </c>
      <c r="Z5391" s="284">
        <v>6522.19</v>
      </c>
      <c r="AB5391" s="276" t="s">
        <v>64435</v>
      </c>
      <c r="AC5391" s="277">
        <v>13562.09</v>
      </c>
      <c r="AE5391" s="246" t="s">
        <v>34995</v>
      </c>
      <c r="AF5391" s="247">
        <v>96508.89</v>
      </c>
      <c r="AH5391" s="226" t="s">
        <v>52341</v>
      </c>
      <c r="AI5391" s="227">
        <v>615.95000000000005</v>
      </c>
      <c r="AK5391" s="207" t="s">
        <v>19714</v>
      </c>
      <c r="AL5391" s="208">
        <v>4617.01</v>
      </c>
      <c r="AM5391" s="93"/>
      <c r="AN5391" s="93"/>
      <c r="AO5391" s="93"/>
    </row>
    <row r="5392" spans="25:41" x14ac:dyDescent="0.55000000000000004">
      <c r="Y5392" t="s">
        <v>20415</v>
      </c>
      <c r="Z5392" s="284">
        <v>164538.68</v>
      </c>
      <c r="AB5392" s="276" t="s">
        <v>63571</v>
      </c>
      <c r="AC5392" s="277">
        <v>9940.01</v>
      </c>
      <c r="AE5392" s="246" t="s">
        <v>34996</v>
      </c>
      <c r="AF5392" s="247">
        <v>155.94</v>
      </c>
      <c r="AH5392" s="226" t="s">
        <v>44821</v>
      </c>
      <c r="AI5392" s="227">
        <v>25</v>
      </c>
      <c r="AK5392" s="207" t="s">
        <v>19715</v>
      </c>
      <c r="AL5392" s="208">
        <v>4688.25</v>
      </c>
      <c r="AM5392" s="93"/>
      <c r="AN5392" s="93"/>
      <c r="AO5392" s="93"/>
    </row>
    <row r="5393" spans="25:41" x14ac:dyDescent="0.55000000000000004">
      <c r="Y5393" t="s">
        <v>20416</v>
      </c>
      <c r="Z5393">
        <v>13.61</v>
      </c>
      <c r="AB5393" s="276" t="s">
        <v>67895</v>
      </c>
      <c r="AC5393" s="277">
        <v>70360.77</v>
      </c>
      <c r="AE5393" s="246" t="s">
        <v>57415</v>
      </c>
      <c r="AF5393" s="247">
        <v>25695.84</v>
      </c>
      <c r="AH5393" s="226" t="s">
        <v>48871</v>
      </c>
      <c r="AI5393" s="227">
        <v>763</v>
      </c>
      <c r="AK5393" s="207" t="s">
        <v>19716</v>
      </c>
      <c r="AL5393" s="208">
        <v>15844.11</v>
      </c>
      <c r="AM5393" s="93"/>
      <c r="AN5393" s="93"/>
      <c r="AO5393" s="93"/>
    </row>
    <row r="5394" spans="25:41" x14ac:dyDescent="0.55000000000000004">
      <c r="Y5394" t="s">
        <v>13522</v>
      </c>
      <c r="Z5394" s="284">
        <v>27234.05</v>
      </c>
      <c r="AB5394" s="276" t="s">
        <v>70015</v>
      </c>
      <c r="AC5394" s="277">
        <v>-210.52</v>
      </c>
      <c r="AE5394" s="246" t="s">
        <v>52360</v>
      </c>
      <c r="AF5394" s="247">
        <v>182829.84</v>
      </c>
      <c r="AH5394" s="226" t="s">
        <v>39117</v>
      </c>
      <c r="AI5394" s="227">
        <v>161.04</v>
      </c>
      <c r="AK5394" s="207" t="s">
        <v>19717</v>
      </c>
      <c r="AL5394" s="208">
        <v>23622</v>
      </c>
      <c r="AM5394" s="93"/>
      <c r="AN5394" s="93"/>
      <c r="AO5394" s="93"/>
    </row>
    <row r="5395" spans="25:41" x14ac:dyDescent="0.55000000000000004">
      <c r="Y5395" t="s">
        <v>13523</v>
      </c>
      <c r="Z5395" s="284">
        <v>46047.199999999997</v>
      </c>
      <c r="AB5395" s="276" t="s">
        <v>62662</v>
      </c>
      <c r="AC5395" s="277">
        <v>26784.31</v>
      </c>
      <c r="AE5395" s="246" t="s">
        <v>33489</v>
      </c>
      <c r="AF5395" s="247">
        <v>752461.16</v>
      </c>
      <c r="AH5395" s="226" t="s">
        <v>36263</v>
      </c>
      <c r="AI5395" s="227">
        <v>570</v>
      </c>
      <c r="AK5395" s="207" t="s">
        <v>19718</v>
      </c>
      <c r="AL5395" s="208">
        <v>13690</v>
      </c>
      <c r="AM5395" s="93"/>
      <c r="AN5395" s="93"/>
      <c r="AO5395" s="93"/>
    </row>
    <row r="5396" spans="25:41" x14ac:dyDescent="0.55000000000000004">
      <c r="Y5396" t="s">
        <v>20417</v>
      </c>
      <c r="Z5396" s="284">
        <v>29949.58</v>
      </c>
      <c r="AB5396" s="276" t="s">
        <v>62663</v>
      </c>
      <c r="AC5396" s="277">
        <v>1922.78</v>
      </c>
      <c r="AE5396" s="246" t="s">
        <v>33490</v>
      </c>
      <c r="AF5396" s="247">
        <v>280581.59999999998</v>
      </c>
      <c r="AH5396" s="226" t="s">
        <v>39118</v>
      </c>
      <c r="AI5396" s="227">
        <v>270</v>
      </c>
      <c r="AK5396" s="207" t="s">
        <v>19719</v>
      </c>
      <c r="AL5396" s="208">
        <v>6175</v>
      </c>
      <c r="AM5396" s="93"/>
      <c r="AN5396" s="93"/>
      <c r="AO5396" s="93"/>
    </row>
    <row r="5397" spans="25:41" x14ac:dyDescent="0.55000000000000004">
      <c r="Y5397" t="s">
        <v>20418</v>
      </c>
      <c r="Z5397" s="284">
        <v>19918.28</v>
      </c>
      <c r="AB5397" s="276" t="s">
        <v>62664</v>
      </c>
      <c r="AC5397" s="277">
        <v>6288.83</v>
      </c>
      <c r="AE5397" s="246" t="s">
        <v>61966</v>
      </c>
      <c r="AF5397" s="247">
        <v>118918.57</v>
      </c>
      <c r="AH5397" s="226" t="s">
        <v>33478</v>
      </c>
      <c r="AI5397" s="227">
        <v>32326.03</v>
      </c>
      <c r="AK5397" s="207" t="s">
        <v>19720</v>
      </c>
      <c r="AL5397" s="208">
        <v>449.27</v>
      </c>
      <c r="AM5397" s="93"/>
      <c r="AN5397" s="93"/>
      <c r="AO5397" s="93"/>
    </row>
    <row r="5398" spans="25:41" x14ac:dyDescent="0.55000000000000004">
      <c r="Y5398" t="s">
        <v>20419</v>
      </c>
      <c r="Z5398" s="284">
        <v>2350</v>
      </c>
      <c r="AB5398" s="276" t="s">
        <v>70594</v>
      </c>
      <c r="AC5398" s="277">
        <v>5110.01</v>
      </c>
      <c r="AE5398" s="246" t="s">
        <v>33491</v>
      </c>
      <c r="AF5398" s="247">
        <v>20037.21</v>
      </c>
      <c r="AH5398" s="226" t="s">
        <v>39119</v>
      </c>
      <c r="AI5398" s="227">
        <v>5131.2</v>
      </c>
      <c r="AK5398" s="207" t="s">
        <v>19721</v>
      </c>
      <c r="AL5398" s="208">
        <v>450.73</v>
      </c>
      <c r="AM5398" s="93"/>
      <c r="AN5398" s="93"/>
      <c r="AO5398" s="93"/>
    </row>
    <row r="5399" spans="25:41" x14ac:dyDescent="0.55000000000000004">
      <c r="Y5399" t="s">
        <v>49367</v>
      </c>
      <c r="Z5399" s="284">
        <v>31290.41</v>
      </c>
      <c r="AB5399" s="276" t="s">
        <v>58282</v>
      </c>
      <c r="AC5399" s="277">
        <v>4331.17</v>
      </c>
      <c r="AE5399" s="246" t="s">
        <v>33492</v>
      </c>
      <c r="AF5399" s="247">
        <v>721361.31</v>
      </c>
      <c r="AH5399" s="226" t="s">
        <v>40261</v>
      </c>
      <c r="AI5399" s="227">
        <v>45886.77</v>
      </c>
      <c r="AK5399" s="207" t="s">
        <v>19722</v>
      </c>
      <c r="AL5399" s="208">
        <v>258</v>
      </c>
      <c r="AM5399" s="93"/>
      <c r="AN5399" s="93"/>
      <c r="AO5399" s="93"/>
    </row>
    <row r="5400" spans="25:41" x14ac:dyDescent="0.55000000000000004">
      <c r="Y5400" t="s">
        <v>20422</v>
      </c>
      <c r="Z5400">
        <v>160.59</v>
      </c>
      <c r="AB5400" s="276" t="s">
        <v>70016</v>
      </c>
      <c r="AC5400" s="277">
        <v>-229.85</v>
      </c>
      <c r="AE5400" s="246" t="s">
        <v>33493</v>
      </c>
      <c r="AF5400" s="247">
        <v>1474106.03</v>
      </c>
      <c r="AH5400" s="226" t="s">
        <v>47956</v>
      </c>
      <c r="AI5400" s="227">
        <v>20997.52</v>
      </c>
      <c r="AK5400" s="207" t="s">
        <v>19723</v>
      </c>
      <c r="AL5400" s="208">
        <v>21373.21</v>
      </c>
      <c r="AM5400" s="93"/>
      <c r="AN5400" s="93"/>
      <c r="AO5400" s="93"/>
    </row>
    <row r="5401" spans="25:41" x14ac:dyDescent="0.55000000000000004">
      <c r="Y5401" t="s">
        <v>54342</v>
      </c>
      <c r="Z5401" s="284">
        <v>64000</v>
      </c>
      <c r="AB5401" s="276" t="s">
        <v>58283</v>
      </c>
      <c r="AC5401" s="277">
        <v>6368.75</v>
      </c>
      <c r="AE5401" s="246" t="s">
        <v>52361</v>
      </c>
      <c r="AF5401" s="247">
        <v>948.5</v>
      </c>
      <c r="AH5401" s="226" t="s">
        <v>52342</v>
      </c>
      <c r="AI5401" s="227">
        <v>937.33</v>
      </c>
      <c r="AK5401" s="207" t="s">
        <v>19724</v>
      </c>
      <c r="AL5401" s="208">
        <v>14032.79</v>
      </c>
      <c r="AM5401" s="93"/>
      <c r="AN5401" s="93"/>
      <c r="AO5401" s="93"/>
    </row>
    <row r="5402" spans="25:41" x14ac:dyDescent="0.55000000000000004">
      <c r="Y5402" t="s">
        <v>61682</v>
      </c>
      <c r="Z5402" s="284">
        <v>23750</v>
      </c>
      <c r="AB5402" s="276" t="s">
        <v>60538</v>
      </c>
      <c r="AC5402" s="277">
        <v>3994.5</v>
      </c>
      <c r="AE5402" s="246" t="s">
        <v>52362</v>
      </c>
      <c r="AF5402" s="247">
        <v>72.45</v>
      </c>
      <c r="AH5402" s="226" t="s">
        <v>44822</v>
      </c>
      <c r="AI5402" s="227">
        <v>36555.660000000003</v>
      </c>
      <c r="AK5402" s="207" t="s">
        <v>19725</v>
      </c>
      <c r="AL5402" s="208">
        <v>1585.23</v>
      </c>
      <c r="AM5402" s="93"/>
      <c r="AN5402" s="93"/>
      <c r="AO5402" s="93"/>
    </row>
    <row r="5403" spans="25:41" x14ac:dyDescent="0.55000000000000004">
      <c r="Y5403" t="s">
        <v>20423</v>
      </c>
      <c r="Z5403" s="284">
        <v>34661.589999999997</v>
      </c>
      <c r="AB5403" s="276" t="s">
        <v>60539</v>
      </c>
      <c r="AC5403" s="277">
        <v>305.58</v>
      </c>
      <c r="AE5403" s="246" t="s">
        <v>52363</v>
      </c>
      <c r="AF5403" s="247">
        <v>229.8</v>
      </c>
      <c r="AH5403" s="226" t="s">
        <v>33479</v>
      </c>
      <c r="AI5403" s="227">
        <v>93411.13</v>
      </c>
      <c r="AK5403" s="207" t="s">
        <v>19726</v>
      </c>
      <c r="AL5403" s="208">
        <v>836.58</v>
      </c>
      <c r="AM5403" s="93"/>
      <c r="AN5403" s="93"/>
      <c r="AO5403" s="93"/>
    </row>
    <row r="5404" spans="25:41" x14ac:dyDescent="0.55000000000000004">
      <c r="Y5404" t="s">
        <v>20424</v>
      </c>
      <c r="Z5404" s="284">
        <v>3462.33</v>
      </c>
      <c r="AB5404" s="276" t="s">
        <v>60540</v>
      </c>
      <c r="AC5404" s="277">
        <v>979.13</v>
      </c>
      <c r="AE5404" s="246" t="s">
        <v>57416</v>
      </c>
      <c r="AF5404" s="247">
        <v>840</v>
      </c>
      <c r="AH5404" s="226" t="s">
        <v>52343</v>
      </c>
      <c r="AI5404" s="227">
        <v>48914.400000000001</v>
      </c>
      <c r="AK5404" s="207" t="s">
        <v>19727</v>
      </c>
      <c r="AL5404" s="208">
        <v>34285</v>
      </c>
      <c r="AM5404" s="93"/>
      <c r="AN5404" s="93"/>
      <c r="AO5404" s="93"/>
    </row>
    <row r="5405" spans="25:41" x14ac:dyDescent="0.55000000000000004">
      <c r="Y5405" t="s">
        <v>48461</v>
      </c>
      <c r="Z5405" s="284">
        <v>8672.7999999999993</v>
      </c>
      <c r="AB5405" s="276" t="s">
        <v>70017</v>
      </c>
      <c r="AC5405" s="277">
        <v>1100</v>
      </c>
      <c r="AE5405" s="246" t="s">
        <v>57417</v>
      </c>
      <c r="AF5405" s="247">
        <v>37926.76</v>
      </c>
      <c r="AH5405" s="226" t="s">
        <v>39120</v>
      </c>
      <c r="AI5405" s="227">
        <v>590</v>
      </c>
      <c r="AK5405" s="207" t="s">
        <v>19728</v>
      </c>
      <c r="AL5405" s="208">
        <v>1284</v>
      </c>
      <c r="AM5405" s="93"/>
      <c r="AN5405" s="93"/>
      <c r="AO5405" s="93"/>
    </row>
    <row r="5406" spans="25:41" x14ac:dyDescent="0.55000000000000004">
      <c r="Y5406" t="s">
        <v>20425</v>
      </c>
      <c r="Z5406" s="284">
        <v>84637.5</v>
      </c>
      <c r="AB5406" s="276" t="s">
        <v>52756</v>
      </c>
      <c r="AC5406" s="277">
        <v>81.67</v>
      </c>
      <c r="AE5406" s="246" t="s">
        <v>48876</v>
      </c>
      <c r="AF5406" s="247">
        <v>1680</v>
      </c>
      <c r="AH5406" s="226" t="s">
        <v>42432</v>
      </c>
      <c r="AI5406" s="227">
        <v>9191.2199999999993</v>
      </c>
      <c r="AK5406" s="207" t="s">
        <v>19729</v>
      </c>
      <c r="AL5406" s="208">
        <v>5893.94</v>
      </c>
      <c r="AM5406" s="93"/>
      <c r="AN5406" s="93"/>
      <c r="AO5406" s="93"/>
    </row>
    <row r="5407" spans="25:41" x14ac:dyDescent="0.55000000000000004">
      <c r="Y5407" t="s">
        <v>69303</v>
      </c>
      <c r="Z5407" s="284">
        <v>1544.15</v>
      </c>
      <c r="AB5407" s="276" t="s">
        <v>69747</v>
      </c>
      <c r="AC5407" s="277">
        <v>9100.83</v>
      </c>
      <c r="AE5407" s="246" t="s">
        <v>44833</v>
      </c>
      <c r="AF5407" s="247">
        <v>17094.57</v>
      </c>
      <c r="AH5407" s="226" t="s">
        <v>40262</v>
      </c>
      <c r="AI5407" s="227">
        <v>75200</v>
      </c>
      <c r="AK5407" s="207" t="s">
        <v>19730</v>
      </c>
      <c r="AL5407" s="208">
        <v>5565.06</v>
      </c>
      <c r="AM5407" s="93"/>
      <c r="AN5407" s="93"/>
      <c r="AO5407" s="93"/>
    </row>
    <row r="5408" spans="25:41" x14ac:dyDescent="0.55000000000000004">
      <c r="Y5408" t="s">
        <v>20565</v>
      </c>
      <c r="Z5408" s="284">
        <v>3101.28</v>
      </c>
      <c r="AB5408" s="276" t="s">
        <v>36373</v>
      </c>
      <c r="AC5408" s="277">
        <v>17841.64</v>
      </c>
      <c r="AE5408" s="246" t="s">
        <v>57418</v>
      </c>
      <c r="AF5408" s="247">
        <v>7040</v>
      </c>
      <c r="AH5408" s="226" t="s">
        <v>34982</v>
      </c>
      <c r="AI5408" s="227">
        <v>700</v>
      </c>
      <c r="AK5408" s="207" t="s">
        <v>19731</v>
      </c>
      <c r="AL5408" s="208">
        <v>4048.5</v>
      </c>
      <c r="AM5408" s="93"/>
      <c r="AN5408" s="93"/>
      <c r="AO5408" s="93"/>
    </row>
    <row r="5409" spans="25:41" x14ac:dyDescent="0.55000000000000004">
      <c r="Y5409" t="s">
        <v>20566</v>
      </c>
      <c r="Z5409" s="284">
        <v>14986.88</v>
      </c>
      <c r="AB5409" s="276" t="s">
        <v>36374</v>
      </c>
      <c r="AC5409" s="277">
        <v>2224.96</v>
      </c>
      <c r="AE5409" s="246" t="s">
        <v>64266</v>
      </c>
      <c r="AF5409" s="247">
        <v>932.94</v>
      </c>
      <c r="AH5409" s="226" t="s">
        <v>44823</v>
      </c>
      <c r="AI5409" s="227">
        <v>60</v>
      </c>
      <c r="AK5409" s="207" t="s">
        <v>19732</v>
      </c>
      <c r="AL5409" s="208">
        <v>1125.29</v>
      </c>
      <c r="AM5409" s="93"/>
      <c r="AN5409" s="93"/>
      <c r="AO5409" s="93"/>
    </row>
    <row r="5410" spans="25:41" x14ac:dyDescent="0.55000000000000004">
      <c r="Y5410" t="s">
        <v>20570</v>
      </c>
      <c r="Z5410" s="284">
        <v>9002.17</v>
      </c>
      <c r="AB5410" s="276" t="s">
        <v>36375</v>
      </c>
      <c r="AC5410" s="277">
        <v>6433.43</v>
      </c>
      <c r="AE5410" s="246" t="s">
        <v>57419</v>
      </c>
      <c r="AF5410" s="247">
        <v>28666.51</v>
      </c>
      <c r="AH5410" s="226" t="s">
        <v>33480</v>
      </c>
      <c r="AI5410" s="227">
        <v>19826.400000000001</v>
      </c>
      <c r="AK5410" s="207" t="s">
        <v>19733</v>
      </c>
      <c r="AL5410" s="208">
        <v>9338.9599999999991</v>
      </c>
      <c r="AM5410" s="93"/>
      <c r="AN5410" s="93"/>
      <c r="AO5410" s="93"/>
    </row>
    <row r="5411" spans="25:41" x14ac:dyDescent="0.55000000000000004">
      <c r="Y5411" t="s">
        <v>56801</v>
      </c>
      <c r="Z5411" s="284">
        <v>6412</v>
      </c>
      <c r="AB5411" s="276" t="s">
        <v>36376</v>
      </c>
      <c r="AC5411" s="277">
        <v>6070.86</v>
      </c>
      <c r="AE5411" s="246" t="s">
        <v>59584</v>
      </c>
      <c r="AF5411" s="247">
        <v>650.52</v>
      </c>
      <c r="AH5411" s="226" t="s">
        <v>33481</v>
      </c>
      <c r="AI5411" s="227">
        <v>39537.85</v>
      </c>
      <c r="AK5411" s="207" t="s">
        <v>19734</v>
      </c>
      <c r="AL5411" s="208">
        <v>3521.68</v>
      </c>
      <c r="AM5411" s="93"/>
      <c r="AN5411" s="93"/>
      <c r="AO5411" s="93"/>
    </row>
    <row r="5412" spans="25:41" x14ac:dyDescent="0.55000000000000004">
      <c r="Y5412" t="s">
        <v>13539</v>
      </c>
      <c r="Z5412" s="284">
        <v>6397.39</v>
      </c>
      <c r="AB5412" s="276" t="s">
        <v>36377</v>
      </c>
      <c r="AC5412" s="277">
        <v>15.2</v>
      </c>
      <c r="AE5412" s="246" t="s">
        <v>42441</v>
      </c>
      <c r="AF5412" s="247">
        <v>38961.050000000003</v>
      </c>
      <c r="AH5412" s="226" t="s">
        <v>34983</v>
      </c>
      <c r="AI5412" s="227">
        <v>188.29</v>
      </c>
      <c r="AK5412" s="207" t="s">
        <v>19735</v>
      </c>
      <c r="AL5412" s="208">
        <v>13715.41</v>
      </c>
      <c r="AM5412" s="93"/>
      <c r="AN5412" s="93"/>
      <c r="AO5412" s="93"/>
    </row>
    <row r="5413" spans="25:41" x14ac:dyDescent="0.55000000000000004">
      <c r="Y5413" t="s">
        <v>40787</v>
      </c>
      <c r="Z5413" s="284">
        <v>3000</v>
      </c>
      <c r="AB5413" s="276" t="s">
        <v>35173</v>
      </c>
      <c r="AC5413" s="277">
        <v>20000</v>
      </c>
      <c r="AE5413" s="246" t="s">
        <v>42442</v>
      </c>
      <c r="AF5413" s="247">
        <v>6834.17</v>
      </c>
      <c r="AH5413" s="226" t="s">
        <v>39121</v>
      </c>
      <c r="AI5413" s="227">
        <v>8107.43</v>
      </c>
      <c r="AK5413" s="207" t="s">
        <v>19736</v>
      </c>
      <c r="AL5413" s="208">
        <v>7500</v>
      </c>
      <c r="AM5413" s="93"/>
      <c r="AN5413" s="93"/>
      <c r="AO5413" s="93"/>
    </row>
    <row r="5414" spans="25:41" x14ac:dyDescent="0.55000000000000004">
      <c r="Y5414" t="s">
        <v>61683</v>
      </c>
      <c r="Z5414" s="284">
        <v>1731.24</v>
      </c>
      <c r="AB5414" s="276" t="s">
        <v>47010</v>
      </c>
      <c r="AC5414" s="277">
        <v>138</v>
      </c>
      <c r="AE5414" s="246" t="s">
        <v>42443</v>
      </c>
      <c r="AF5414" s="247">
        <v>19472.14</v>
      </c>
      <c r="AH5414" s="226" t="s">
        <v>52344</v>
      </c>
      <c r="AI5414" s="227">
        <v>50</v>
      </c>
      <c r="AK5414" s="207" t="s">
        <v>19737</v>
      </c>
      <c r="AL5414" s="208">
        <v>573.75</v>
      </c>
      <c r="AM5414" s="93"/>
      <c r="AN5414" s="93"/>
      <c r="AO5414" s="93"/>
    </row>
    <row r="5415" spans="25:41" x14ac:dyDescent="0.55000000000000004">
      <c r="Y5415" t="s">
        <v>54346</v>
      </c>
      <c r="Z5415" s="284">
        <v>1893.22</v>
      </c>
      <c r="AB5415" s="276" t="s">
        <v>70018</v>
      </c>
      <c r="AC5415" s="277">
        <v>6205.98</v>
      </c>
      <c r="AE5415" s="246" t="s">
        <v>42444</v>
      </c>
      <c r="AF5415" s="247">
        <v>18410.54</v>
      </c>
      <c r="AH5415" s="226" t="s">
        <v>52345</v>
      </c>
      <c r="AI5415" s="227">
        <v>367.12</v>
      </c>
      <c r="AK5415" s="207" t="s">
        <v>19738</v>
      </c>
      <c r="AL5415" s="208">
        <v>885</v>
      </c>
      <c r="AM5415" s="93"/>
      <c r="AN5415" s="93"/>
      <c r="AO5415" s="93"/>
    </row>
    <row r="5416" spans="25:41" x14ac:dyDescent="0.55000000000000004">
      <c r="Y5416" t="s">
        <v>20577</v>
      </c>
      <c r="Z5416" s="284">
        <v>3280</v>
      </c>
      <c r="AB5416" s="276" t="s">
        <v>70019</v>
      </c>
      <c r="AC5416" s="277">
        <v>2020</v>
      </c>
      <c r="AE5416" s="246" t="s">
        <v>47963</v>
      </c>
      <c r="AF5416" s="247">
        <v>81131.399999999994</v>
      </c>
      <c r="AH5416" s="226" t="s">
        <v>52346</v>
      </c>
      <c r="AI5416" s="227">
        <v>39618</v>
      </c>
      <c r="AK5416" s="207" t="s">
        <v>19739</v>
      </c>
      <c r="AL5416" s="208">
        <v>67.709999999999994</v>
      </c>
      <c r="AM5416" s="93"/>
      <c r="AN5416" s="93"/>
      <c r="AO5416" s="93"/>
    </row>
    <row r="5417" spans="25:41" x14ac:dyDescent="0.55000000000000004">
      <c r="Y5417" t="s">
        <v>63485</v>
      </c>
      <c r="Z5417" s="284">
        <v>6250</v>
      </c>
      <c r="AB5417" s="276" t="s">
        <v>70020</v>
      </c>
      <c r="AC5417" s="277">
        <v>150.13</v>
      </c>
      <c r="AE5417" s="246" t="s">
        <v>40268</v>
      </c>
      <c r="AF5417" s="247">
        <v>18458.82</v>
      </c>
      <c r="AH5417" s="226" t="s">
        <v>52347</v>
      </c>
      <c r="AI5417" s="227">
        <v>4665</v>
      </c>
      <c r="AK5417" s="207" t="s">
        <v>19740</v>
      </c>
      <c r="AL5417" s="208">
        <v>42857.62</v>
      </c>
      <c r="AM5417" s="93"/>
      <c r="AN5417" s="93"/>
      <c r="AO5417" s="93"/>
    </row>
    <row r="5418" spans="25:41" x14ac:dyDescent="0.55000000000000004">
      <c r="Y5418" t="s">
        <v>20579</v>
      </c>
      <c r="Z5418">
        <v>325.56</v>
      </c>
      <c r="AB5418" s="276" t="s">
        <v>70021</v>
      </c>
      <c r="AC5418" s="277">
        <v>505.41</v>
      </c>
      <c r="AE5418" s="246" t="s">
        <v>40269</v>
      </c>
      <c r="AF5418" s="247">
        <v>16806.689999999999</v>
      </c>
      <c r="AH5418" s="226" t="s">
        <v>48872</v>
      </c>
      <c r="AI5418" s="227">
        <v>356.86</v>
      </c>
      <c r="AK5418" s="207" t="s">
        <v>19741</v>
      </c>
      <c r="AL5418" s="208">
        <v>2600</v>
      </c>
      <c r="AM5418" s="93"/>
      <c r="AN5418" s="93"/>
      <c r="AO5418" s="93"/>
    </row>
    <row r="5419" spans="25:41" x14ac:dyDescent="0.55000000000000004">
      <c r="Y5419" t="s">
        <v>13542</v>
      </c>
      <c r="Z5419" s="284">
        <v>4929.7700000000004</v>
      </c>
      <c r="AB5419" s="276" t="s">
        <v>69748</v>
      </c>
      <c r="AC5419" s="277">
        <v>12000</v>
      </c>
      <c r="AE5419" s="246" t="s">
        <v>61391</v>
      </c>
      <c r="AF5419" s="247">
        <v>17245.189999999999</v>
      </c>
      <c r="AH5419" s="226" t="s">
        <v>44824</v>
      </c>
      <c r="AI5419" s="227">
        <v>14000</v>
      </c>
      <c r="AK5419" s="207" t="s">
        <v>19742</v>
      </c>
      <c r="AL5419" s="208">
        <v>6175</v>
      </c>
      <c r="AM5419" s="93"/>
      <c r="AN5419" s="93"/>
      <c r="AO5419" s="93"/>
    </row>
    <row r="5420" spans="25:41" x14ac:dyDescent="0.55000000000000004">
      <c r="Y5420" t="s">
        <v>13543</v>
      </c>
      <c r="Z5420" s="284">
        <v>14431.18</v>
      </c>
      <c r="AB5420" s="276" t="s">
        <v>69749</v>
      </c>
      <c r="AC5420" s="277">
        <v>895.62</v>
      </c>
      <c r="AE5420" s="246" t="s">
        <v>61967</v>
      </c>
      <c r="AF5420" s="247">
        <v>14349.56</v>
      </c>
      <c r="AH5420" s="226" t="s">
        <v>44825</v>
      </c>
      <c r="AI5420" s="227">
        <v>1046.99</v>
      </c>
      <c r="AK5420" s="207" t="s">
        <v>19743</v>
      </c>
      <c r="AL5420" s="208">
        <v>885</v>
      </c>
      <c r="AM5420" s="93"/>
      <c r="AN5420" s="93"/>
      <c r="AO5420" s="93"/>
    </row>
    <row r="5421" spans="25:41" x14ac:dyDescent="0.55000000000000004">
      <c r="Y5421" t="s">
        <v>13544</v>
      </c>
      <c r="Z5421" s="284">
        <v>10118.1</v>
      </c>
      <c r="AB5421" s="276" t="s">
        <v>69750</v>
      </c>
      <c r="AC5421" s="277">
        <v>3002.4</v>
      </c>
      <c r="AE5421" s="246" t="s">
        <v>61968</v>
      </c>
      <c r="AF5421" s="247">
        <v>1057.96</v>
      </c>
      <c r="AH5421" s="226" t="s">
        <v>19795</v>
      </c>
      <c r="AI5421" s="227">
        <v>765.82</v>
      </c>
      <c r="AK5421" s="207" t="s">
        <v>19744</v>
      </c>
      <c r="AL5421" s="208">
        <v>7500</v>
      </c>
      <c r="AM5421" s="93"/>
      <c r="AN5421" s="93"/>
      <c r="AO5421" s="93"/>
    </row>
    <row r="5422" spans="25:41" x14ac:dyDescent="0.55000000000000004">
      <c r="Y5422" t="s">
        <v>13545</v>
      </c>
      <c r="Z5422" s="284">
        <v>146969.10999999999</v>
      </c>
      <c r="AB5422" s="276" t="s">
        <v>70595</v>
      </c>
      <c r="AC5422" s="277">
        <v>502</v>
      </c>
      <c r="AE5422" s="246" t="s">
        <v>61969</v>
      </c>
      <c r="AF5422" s="247">
        <v>3515.65</v>
      </c>
      <c r="AH5422" s="226" t="s">
        <v>19796</v>
      </c>
      <c r="AI5422" s="227">
        <v>56.15</v>
      </c>
      <c r="AK5422" s="207" t="s">
        <v>19745</v>
      </c>
      <c r="AL5422" s="208">
        <v>1090.73</v>
      </c>
      <c r="AM5422" s="93"/>
      <c r="AN5422" s="93"/>
      <c r="AO5422" s="93"/>
    </row>
    <row r="5423" spans="25:41" x14ac:dyDescent="0.55000000000000004">
      <c r="Y5423" t="s">
        <v>20583</v>
      </c>
      <c r="Z5423">
        <v>253.41</v>
      </c>
      <c r="AB5423" s="276" t="s">
        <v>67896</v>
      </c>
      <c r="AC5423" s="277">
        <v>3863</v>
      </c>
      <c r="AE5423" s="246" t="s">
        <v>46893</v>
      </c>
      <c r="AF5423" s="247">
        <v>9272.4500000000007</v>
      </c>
      <c r="AH5423" s="226" t="s">
        <v>19797</v>
      </c>
      <c r="AI5423" s="227">
        <v>166.03</v>
      </c>
      <c r="AK5423" s="207" t="s">
        <v>19746</v>
      </c>
      <c r="AL5423" s="208">
        <v>450.73</v>
      </c>
      <c r="AM5423" s="93"/>
      <c r="AN5423" s="93"/>
      <c r="AO5423" s="93"/>
    </row>
    <row r="5424" spans="25:41" x14ac:dyDescent="0.55000000000000004">
      <c r="Y5424" t="s">
        <v>49369</v>
      </c>
      <c r="Z5424" s="284">
        <v>1112.95</v>
      </c>
      <c r="AB5424" s="276" t="s">
        <v>67897</v>
      </c>
      <c r="AC5424" s="277">
        <v>1080</v>
      </c>
      <c r="AE5424" s="246" t="s">
        <v>58858</v>
      </c>
      <c r="AF5424" s="247">
        <v>73821.929999999993</v>
      </c>
      <c r="AH5424" s="226" t="s">
        <v>42433</v>
      </c>
      <c r="AI5424" s="227">
        <v>1486838.25</v>
      </c>
      <c r="AK5424" s="207" t="s">
        <v>19747</v>
      </c>
      <c r="AL5424" s="208">
        <v>9942.44</v>
      </c>
      <c r="AM5424" s="93"/>
      <c r="AN5424" s="93"/>
      <c r="AO5424" s="93"/>
    </row>
    <row r="5425" spans="25:41" x14ac:dyDescent="0.55000000000000004">
      <c r="Y5425" t="s">
        <v>20585</v>
      </c>
      <c r="Z5425" s="284">
        <v>23837.71</v>
      </c>
      <c r="AB5425" s="276" t="s">
        <v>67898</v>
      </c>
      <c r="AC5425" s="277">
        <v>16018.32</v>
      </c>
      <c r="AE5425" s="246" t="s">
        <v>64267</v>
      </c>
      <c r="AF5425" s="247">
        <v>12.15</v>
      </c>
      <c r="AH5425" s="226" t="s">
        <v>42434</v>
      </c>
      <c r="AI5425" s="227">
        <v>113341.59</v>
      </c>
      <c r="AK5425" s="207" t="s">
        <v>19748</v>
      </c>
      <c r="AL5425" s="208">
        <v>1125.29</v>
      </c>
      <c r="AM5425" s="93"/>
      <c r="AN5425" s="93"/>
      <c r="AO5425" s="93"/>
    </row>
    <row r="5426" spans="25:41" x14ac:dyDescent="0.55000000000000004">
      <c r="Y5426" t="s">
        <v>13546</v>
      </c>
      <c r="Z5426" s="284">
        <v>99937.57</v>
      </c>
      <c r="AB5426" s="276" t="s">
        <v>39236</v>
      </c>
      <c r="AC5426" s="277">
        <v>1326.92</v>
      </c>
      <c r="AE5426" s="246" t="s">
        <v>61970</v>
      </c>
      <c r="AF5426" s="247">
        <v>425</v>
      </c>
      <c r="AH5426" s="226" t="s">
        <v>47957</v>
      </c>
      <c r="AI5426" s="227">
        <v>30.9</v>
      </c>
      <c r="AK5426" s="207" t="s">
        <v>19749</v>
      </c>
      <c r="AL5426" s="208">
        <v>58019.64</v>
      </c>
      <c r="AM5426" s="93"/>
      <c r="AN5426" s="93"/>
      <c r="AO5426" s="93"/>
    </row>
    <row r="5427" spans="25:41" x14ac:dyDescent="0.55000000000000004">
      <c r="Y5427" t="s">
        <v>20586</v>
      </c>
      <c r="Z5427" s="284">
        <v>1460.45</v>
      </c>
      <c r="AB5427" s="276" t="s">
        <v>67899</v>
      </c>
      <c r="AC5427" s="277">
        <v>426</v>
      </c>
      <c r="AE5427" s="246" t="s">
        <v>61971</v>
      </c>
      <c r="AF5427" s="247">
        <v>31.05</v>
      </c>
      <c r="AH5427" s="226" t="s">
        <v>19816</v>
      </c>
      <c r="AI5427" s="227">
        <v>31641.13</v>
      </c>
      <c r="AK5427" s="207" t="s">
        <v>19750</v>
      </c>
      <c r="AL5427" s="208">
        <v>63365.120000000003</v>
      </c>
      <c r="AM5427" s="93"/>
      <c r="AN5427" s="93"/>
      <c r="AO5427" s="93"/>
    </row>
    <row r="5428" spans="25:41" x14ac:dyDescent="0.55000000000000004">
      <c r="Y5428" t="s">
        <v>20587</v>
      </c>
      <c r="Z5428" s="284">
        <v>209219.01</v>
      </c>
      <c r="AB5428" s="276" t="s">
        <v>56243</v>
      </c>
      <c r="AC5428" s="277">
        <v>13050</v>
      </c>
      <c r="AE5428" s="246" t="s">
        <v>61972</v>
      </c>
      <c r="AF5428" s="247">
        <v>104.12</v>
      </c>
      <c r="AH5428" s="226" t="s">
        <v>19820</v>
      </c>
      <c r="AI5428" s="227">
        <v>23379.43</v>
      </c>
      <c r="AK5428" s="207" t="s">
        <v>19751</v>
      </c>
      <c r="AL5428" s="208">
        <v>1284</v>
      </c>
      <c r="AM5428" s="93"/>
      <c r="AN5428" s="93"/>
      <c r="AO5428" s="93"/>
    </row>
    <row r="5429" spans="25:41" x14ac:dyDescent="0.55000000000000004">
      <c r="Y5429" t="s">
        <v>13548</v>
      </c>
      <c r="Z5429" s="284">
        <v>9922.7099999999991</v>
      </c>
      <c r="AB5429" s="276" t="s">
        <v>56244</v>
      </c>
      <c r="AC5429" s="277">
        <v>998.33</v>
      </c>
      <c r="AE5429" s="246" t="s">
        <v>60390</v>
      </c>
      <c r="AF5429" s="247">
        <v>79678.2</v>
      </c>
      <c r="AH5429" s="226" t="s">
        <v>19821</v>
      </c>
      <c r="AI5429" s="227">
        <v>16375.75</v>
      </c>
      <c r="AK5429" s="207" t="s">
        <v>19752</v>
      </c>
      <c r="AL5429" s="208">
        <v>28584.78</v>
      </c>
      <c r="AM5429" s="93"/>
      <c r="AN5429" s="93"/>
      <c r="AO5429" s="93"/>
    </row>
    <row r="5430" spans="25:41" x14ac:dyDescent="0.55000000000000004">
      <c r="Y5430" t="s">
        <v>40789</v>
      </c>
      <c r="Z5430" s="284">
        <v>2146</v>
      </c>
      <c r="AB5430" s="276" t="s">
        <v>56245</v>
      </c>
      <c r="AC5430" s="277">
        <v>2993.67</v>
      </c>
      <c r="AE5430" s="246" t="s">
        <v>58243</v>
      </c>
      <c r="AF5430" s="247">
        <v>11484</v>
      </c>
      <c r="AH5430" s="226" t="s">
        <v>52348</v>
      </c>
      <c r="AI5430" s="227">
        <v>5632.96</v>
      </c>
      <c r="AK5430" s="207" t="s">
        <v>19753</v>
      </c>
      <c r="AL5430" s="208">
        <v>1796</v>
      </c>
      <c r="AM5430" s="93"/>
      <c r="AN5430" s="93"/>
      <c r="AO5430" s="93"/>
    </row>
    <row r="5431" spans="25:41" x14ac:dyDescent="0.55000000000000004">
      <c r="Y5431" t="s">
        <v>20658</v>
      </c>
      <c r="Z5431" s="284">
        <v>30187.02</v>
      </c>
      <c r="AB5431" s="276" t="s">
        <v>42627</v>
      </c>
      <c r="AC5431" s="277">
        <v>142.91999999999999</v>
      </c>
      <c r="AE5431" s="246" t="s">
        <v>55109</v>
      </c>
      <c r="AF5431" s="247">
        <v>28449.63</v>
      </c>
      <c r="AH5431" s="226" t="s">
        <v>46890</v>
      </c>
      <c r="AI5431" s="227">
        <v>114.58</v>
      </c>
      <c r="AK5431" s="207" t="s">
        <v>19754</v>
      </c>
      <c r="AL5431" s="208">
        <v>3897</v>
      </c>
      <c r="AM5431" s="93"/>
      <c r="AN5431" s="93"/>
      <c r="AO5431" s="93"/>
    </row>
    <row r="5432" spans="25:41" x14ac:dyDescent="0.55000000000000004">
      <c r="Y5432" t="s">
        <v>35065</v>
      </c>
      <c r="Z5432" s="284">
        <v>6340.51</v>
      </c>
      <c r="AB5432" s="276" t="s">
        <v>56247</v>
      </c>
      <c r="AC5432" s="277">
        <v>46500</v>
      </c>
      <c r="AE5432" s="246" t="s">
        <v>56072</v>
      </c>
      <c r="AF5432" s="247">
        <v>620.75</v>
      </c>
      <c r="AH5432" s="226" t="s">
        <v>19824</v>
      </c>
      <c r="AI5432" s="227">
        <v>8626.85</v>
      </c>
      <c r="AK5432" s="207" t="s">
        <v>19755</v>
      </c>
      <c r="AL5432" s="208">
        <v>5104</v>
      </c>
      <c r="AM5432" s="93"/>
      <c r="AN5432" s="93"/>
      <c r="AO5432" s="93"/>
    </row>
    <row r="5433" spans="25:41" x14ac:dyDescent="0.55000000000000004">
      <c r="Y5433" t="s">
        <v>20664</v>
      </c>
      <c r="Z5433" s="284">
        <v>107752.05</v>
      </c>
      <c r="AB5433" s="276" t="s">
        <v>45075</v>
      </c>
      <c r="AC5433" s="277">
        <v>3557.25</v>
      </c>
      <c r="AE5433" s="246" t="s">
        <v>58859</v>
      </c>
      <c r="AF5433" s="247">
        <v>536</v>
      </c>
      <c r="AH5433" s="226" t="s">
        <v>19825</v>
      </c>
      <c r="AI5433" s="227">
        <v>19570</v>
      </c>
      <c r="AK5433" s="207" t="s">
        <v>19756</v>
      </c>
      <c r="AL5433" s="208">
        <v>1125</v>
      </c>
      <c r="AM5433" s="93"/>
      <c r="AN5433" s="93"/>
      <c r="AO5433" s="93"/>
    </row>
    <row r="5434" spans="25:41" x14ac:dyDescent="0.55000000000000004">
      <c r="Y5434" t="s">
        <v>33605</v>
      </c>
      <c r="Z5434" s="284">
        <v>45505.599999999999</v>
      </c>
      <c r="AB5434" s="276" t="s">
        <v>56250</v>
      </c>
      <c r="AC5434" s="277">
        <v>11392.5</v>
      </c>
      <c r="AE5434" s="246" t="s">
        <v>57420</v>
      </c>
      <c r="AF5434" s="247">
        <v>43500</v>
      </c>
      <c r="AH5434" s="226" t="s">
        <v>19826</v>
      </c>
      <c r="AI5434" s="227">
        <v>7911.32</v>
      </c>
      <c r="AK5434" s="207" t="s">
        <v>19757</v>
      </c>
      <c r="AL5434" s="208">
        <v>725</v>
      </c>
      <c r="AM5434" s="93"/>
      <c r="AN5434" s="93"/>
      <c r="AO5434" s="93"/>
    </row>
    <row r="5435" spans="25:41" x14ac:dyDescent="0.55000000000000004">
      <c r="Y5435" t="s">
        <v>40790</v>
      </c>
      <c r="Z5435">
        <v>638.88</v>
      </c>
      <c r="AB5435" s="276" t="s">
        <v>56251</v>
      </c>
      <c r="AC5435" s="277">
        <v>7334.02</v>
      </c>
      <c r="AE5435" s="246" t="s">
        <v>60391</v>
      </c>
      <c r="AF5435" s="247">
        <v>6700</v>
      </c>
      <c r="AH5435" s="226" t="s">
        <v>19827</v>
      </c>
      <c r="AI5435" s="227">
        <v>13895.02</v>
      </c>
      <c r="AK5435" s="207" t="s">
        <v>19758</v>
      </c>
      <c r="AL5435" s="208">
        <v>175</v>
      </c>
      <c r="AM5435" s="93"/>
      <c r="AN5435" s="93"/>
      <c r="AO5435" s="93"/>
    </row>
    <row r="5436" spans="25:41" x14ac:dyDescent="0.55000000000000004">
      <c r="Y5436" t="s">
        <v>20667</v>
      </c>
      <c r="Z5436" s="284">
        <v>14549.92</v>
      </c>
      <c r="AB5436" s="276" t="s">
        <v>42628</v>
      </c>
      <c r="AC5436" s="277">
        <v>20119.21</v>
      </c>
      <c r="AE5436" s="246" t="s">
        <v>62629</v>
      </c>
      <c r="AF5436" s="247">
        <v>2139</v>
      </c>
      <c r="AH5436" s="226" t="s">
        <v>40263</v>
      </c>
      <c r="AI5436" s="227">
        <v>2025.81</v>
      </c>
      <c r="AK5436" s="207" t="s">
        <v>19759</v>
      </c>
      <c r="AL5436" s="208">
        <v>149.09</v>
      </c>
      <c r="AM5436" s="93"/>
      <c r="AN5436" s="93"/>
      <c r="AO5436" s="93"/>
    </row>
    <row r="5437" spans="25:41" x14ac:dyDescent="0.55000000000000004">
      <c r="Y5437" t="s">
        <v>35067</v>
      </c>
      <c r="Z5437" s="284">
        <v>43251.6</v>
      </c>
      <c r="AB5437" s="276" t="s">
        <v>67900</v>
      </c>
      <c r="AC5437" s="277">
        <v>7350</v>
      </c>
      <c r="AE5437" s="246" t="s">
        <v>19894</v>
      </c>
      <c r="AF5437" s="247">
        <v>5624.23</v>
      </c>
      <c r="AH5437" s="226" t="s">
        <v>19828</v>
      </c>
      <c r="AI5437" s="227">
        <v>274671.68</v>
      </c>
      <c r="AK5437" s="207" t="s">
        <v>19760</v>
      </c>
      <c r="AL5437" s="208">
        <v>401.08</v>
      </c>
      <c r="AM5437" s="93"/>
      <c r="AN5437" s="93"/>
      <c r="AO5437" s="93"/>
    </row>
    <row r="5438" spans="25:41" x14ac:dyDescent="0.55000000000000004">
      <c r="Y5438" t="s">
        <v>20668</v>
      </c>
      <c r="Z5438" s="284">
        <v>42639.87</v>
      </c>
      <c r="AB5438" s="276" t="s">
        <v>67901</v>
      </c>
      <c r="AC5438" s="277">
        <v>562.29999999999995</v>
      </c>
      <c r="AE5438" s="246" t="s">
        <v>61973</v>
      </c>
      <c r="AF5438" s="247">
        <v>117702.52</v>
      </c>
      <c r="AH5438" s="226" t="s">
        <v>19829</v>
      </c>
      <c r="AI5438" s="227">
        <v>2895.1</v>
      </c>
      <c r="AK5438" s="207" t="s">
        <v>19761</v>
      </c>
      <c r="AL5438" s="208">
        <v>2.56</v>
      </c>
      <c r="AM5438" s="93"/>
      <c r="AN5438" s="93"/>
      <c r="AO5438" s="93"/>
    </row>
    <row r="5439" spans="25:41" x14ac:dyDescent="0.55000000000000004">
      <c r="Y5439" t="s">
        <v>20669</v>
      </c>
      <c r="Z5439" s="284">
        <v>453000</v>
      </c>
      <c r="AB5439" s="276" t="s">
        <v>67902</v>
      </c>
      <c r="AC5439" s="277">
        <v>1686.09</v>
      </c>
      <c r="AE5439" s="246" t="s">
        <v>61974</v>
      </c>
      <c r="AF5439" s="247">
        <v>7195.25</v>
      </c>
      <c r="AH5439" s="226" t="s">
        <v>19833</v>
      </c>
      <c r="AI5439" s="227">
        <v>212.17</v>
      </c>
      <c r="AK5439" s="207" t="s">
        <v>19762</v>
      </c>
      <c r="AL5439" s="208">
        <v>15687.35</v>
      </c>
      <c r="AM5439" s="93"/>
      <c r="AN5439" s="93"/>
      <c r="AO5439" s="93"/>
    </row>
    <row r="5440" spans="25:41" x14ac:dyDescent="0.55000000000000004">
      <c r="Y5440" t="s">
        <v>13565</v>
      </c>
      <c r="Z5440">
        <v>771.43</v>
      </c>
      <c r="AB5440" s="276" t="s">
        <v>70596</v>
      </c>
      <c r="AC5440" s="277">
        <v>560.58000000000004</v>
      </c>
      <c r="AE5440" s="246" t="s">
        <v>46904</v>
      </c>
      <c r="AF5440" s="247">
        <v>9244.99</v>
      </c>
      <c r="AH5440" s="226" t="s">
        <v>19835</v>
      </c>
      <c r="AI5440" s="227">
        <v>198879.43</v>
      </c>
      <c r="AK5440" s="207" t="s">
        <v>19763</v>
      </c>
      <c r="AL5440" s="208">
        <v>14388.25</v>
      </c>
      <c r="AM5440" s="93"/>
      <c r="AN5440" s="93"/>
      <c r="AO5440" s="93"/>
    </row>
    <row r="5441" spans="25:41" x14ac:dyDescent="0.55000000000000004">
      <c r="Y5441" t="s">
        <v>20670</v>
      </c>
      <c r="Z5441" s="284">
        <v>28300</v>
      </c>
      <c r="AB5441" s="276" t="s">
        <v>67903</v>
      </c>
      <c r="AC5441" s="277">
        <v>12875</v>
      </c>
      <c r="AE5441" s="246" t="s">
        <v>46905</v>
      </c>
      <c r="AF5441" s="247">
        <v>28438.23</v>
      </c>
      <c r="AH5441" s="226" t="s">
        <v>19838</v>
      </c>
      <c r="AI5441" s="227">
        <v>2201.4299999999998</v>
      </c>
      <c r="AK5441" s="207" t="s">
        <v>19764</v>
      </c>
      <c r="AL5441" s="208">
        <v>198</v>
      </c>
      <c r="AM5441" s="93"/>
      <c r="AN5441" s="93"/>
      <c r="AO5441" s="93"/>
    </row>
    <row r="5442" spans="25:41" x14ac:dyDescent="0.55000000000000004">
      <c r="Y5442" t="s">
        <v>20671</v>
      </c>
      <c r="Z5442" s="284">
        <v>1274756.56</v>
      </c>
      <c r="AB5442" s="276" t="s">
        <v>67904</v>
      </c>
      <c r="AC5442" s="277">
        <v>984.88</v>
      </c>
      <c r="AE5442" s="246" t="s">
        <v>46906</v>
      </c>
      <c r="AF5442" s="247">
        <v>18068.560000000001</v>
      </c>
      <c r="AH5442" s="226" t="s">
        <v>19839</v>
      </c>
      <c r="AI5442" s="227">
        <v>4622.3100000000004</v>
      </c>
      <c r="AK5442" s="207" t="s">
        <v>19765</v>
      </c>
      <c r="AL5442" s="208">
        <v>174.28</v>
      </c>
      <c r="AM5442" s="93"/>
      <c r="AN5442" s="93"/>
      <c r="AO5442" s="93"/>
    </row>
    <row r="5443" spans="25:41" x14ac:dyDescent="0.55000000000000004">
      <c r="Y5443" t="s">
        <v>20672</v>
      </c>
      <c r="Z5443" s="284">
        <v>7090</v>
      </c>
      <c r="AB5443" s="276" t="s">
        <v>67905</v>
      </c>
      <c r="AC5443" s="277">
        <v>3006.89</v>
      </c>
      <c r="AE5443" s="246" t="s">
        <v>46907</v>
      </c>
      <c r="AF5443" s="247">
        <v>14079.23</v>
      </c>
      <c r="AH5443" s="226" t="s">
        <v>48873</v>
      </c>
      <c r="AI5443" s="227">
        <v>42589.07</v>
      </c>
      <c r="AK5443" s="207" t="s">
        <v>19766</v>
      </c>
      <c r="AL5443" s="208">
        <v>3077.75</v>
      </c>
      <c r="AM5443" s="93"/>
      <c r="AN5443" s="93"/>
      <c r="AO5443" s="93"/>
    </row>
    <row r="5444" spans="25:41" x14ac:dyDescent="0.55000000000000004">
      <c r="Y5444" t="s">
        <v>13566</v>
      </c>
      <c r="Z5444" s="284">
        <v>156418.10999999999</v>
      </c>
      <c r="AB5444" s="276" t="s">
        <v>67906</v>
      </c>
      <c r="AC5444" s="277">
        <v>12370.81</v>
      </c>
      <c r="AE5444" s="246" t="s">
        <v>63133</v>
      </c>
      <c r="AF5444" s="247">
        <v>12981.52</v>
      </c>
      <c r="AH5444" s="226" t="s">
        <v>40264</v>
      </c>
      <c r="AI5444" s="227">
        <v>58299</v>
      </c>
      <c r="AK5444" s="207" t="s">
        <v>19767</v>
      </c>
      <c r="AL5444" s="208">
        <v>1260.3399999999999</v>
      </c>
      <c r="AM5444" s="93"/>
      <c r="AN5444" s="93"/>
      <c r="AO5444" s="93"/>
    </row>
    <row r="5445" spans="25:41" x14ac:dyDescent="0.55000000000000004">
      <c r="Y5445" t="s">
        <v>13567</v>
      </c>
      <c r="Z5445" s="284">
        <v>456700.88</v>
      </c>
      <c r="AB5445" s="276" t="s">
        <v>52763</v>
      </c>
      <c r="AC5445" s="277">
        <v>36870</v>
      </c>
      <c r="AE5445" s="246" t="s">
        <v>63134</v>
      </c>
      <c r="AF5445" s="247">
        <v>913.8</v>
      </c>
      <c r="AH5445" s="226" t="s">
        <v>40265</v>
      </c>
      <c r="AI5445" s="227">
        <v>20196</v>
      </c>
      <c r="AK5445" s="207" t="s">
        <v>19768</v>
      </c>
      <c r="AL5445" s="208">
        <v>51718.91</v>
      </c>
      <c r="AM5445" s="93"/>
      <c r="AN5445" s="93"/>
      <c r="AO5445" s="93"/>
    </row>
    <row r="5446" spans="25:41" x14ac:dyDescent="0.55000000000000004">
      <c r="Y5446" t="s">
        <v>13568</v>
      </c>
      <c r="Z5446" s="284">
        <v>24011.279999999999</v>
      </c>
      <c r="AB5446" s="276" t="s">
        <v>52765</v>
      </c>
      <c r="AC5446" s="277">
        <v>7</v>
      </c>
      <c r="AE5446" s="246" t="s">
        <v>63135</v>
      </c>
      <c r="AF5446" s="247">
        <v>2980.84</v>
      </c>
      <c r="AH5446" s="226" t="s">
        <v>47958</v>
      </c>
      <c r="AI5446" s="227">
        <v>882.1</v>
      </c>
      <c r="AK5446" s="207" t="s">
        <v>19769</v>
      </c>
      <c r="AL5446" s="208">
        <v>56565.39</v>
      </c>
      <c r="AM5446" s="93"/>
      <c r="AN5446" s="93"/>
      <c r="AO5446" s="93"/>
    </row>
    <row r="5447" spans="25:41" x14ac:dyDescent="0.55000000000000004">
      <c r="Y5447" t="s">
        <v>20674</v>
      </c>
      <c r="Z5447" s="284">
        <v>1702562.93</v>
      </c>
      <c r="AB5447" s="276" t="s">
        <v>61456</v>
      </c>
      <c r="AC5447" s="277">
        <v>10142.01</v>
      </c>
      <c r="AE5447" s="246" t="s">
        <v>63136</v>
      </c>
      <c r="AF5447" s="247">
        <v>2682.84</v>
      </c>
      <c r="AH5447" s="226" t="s">
        <v>34984</v>
      </c>
      <c r="AI5447" s="227">
        <v>22723.61</v>
      </c>
      <c r="AK5447" s="207" t="s">
        <v>19770</v>
      </c>
      <c r="AL5447" s="208">
        <v>1125</v>
      </c>
      <c r="AM5447" s="93"/>
      <c r="AN5447" s="93"/>
      <c r="AO5447" s="93"/>
    </row>
    <row r="5448" spans="25:41" x14ac:dyDescent="0.55000000000000004">
      <c r="Y5448" t="s">
        <v>33607</v>
      </c>
      <c r="Z5448" s="284">
        <v>49974.239999999998</v>
      </c>
      <c r="AB5448" s="276" t="s">
        <v>70022</v>
      </c>
      <c r="AC5448" s="277">
        <v>775.82</v>
      </c>
      <c r="AE5448" s="246" t="s">
        <v>63137</v>
      </c>
      <c r="AF5448" s="247">
        <v>7220</v>
      </c>
      <c r="AH5448" s="226" t="s">
        <v>36265</v>
      </c>
      <c r="AI5448" s="227">
        <v>57663.41</v>
      </c>
      <c r="AK5448" s="207" t="s">
        <v>19771</v>
      </c>
      <c r="AL5448" s="208">
        <v>725</v>
      </c>
      <c r="AM5448" s="93"/>
      <c r="AN5448" s="93"/>
      <c r="AO5448" s="93"/>
    </row>
    <row r="5449" spans="25:41" x14ac:dyDescent="0.55000000000000004">
      <c r="Y5449" t="s">
        <v>20675</v>
      </c>
      <c r="Z5449" s="284">
        <v>96386.6</v>
      </c>
      <c r="AB5449" s="276" t="s">
        <v>70597</v>
      </c>
      <c r="AC5449" s="277">
        <v>264.08999999999997</v>
      </c>
      <c r="AE5449" s="246" t="s">
        <v>63138</v>
      </c>
      <c r="AF5449" s="247">
        <v>552.21</v>
      </c>
      <c r="AH5449" s="226" t="s">
        <v>39126</v>
      </c>
      <c r="AI5449" s="227">
        <v>103</v>
      </c>
      <c r="AK5449" s="207" t="s">
        <v>19772</v>
      </c>
      <c r="AL5449" s="208">
        <v>175</v>
      </c>
      <c r="AM5449" s="93"/>
      <c r="AN5449" s="93"/>
      <c r="AO5449" s="93"/>
    </row>
    <row r="5450" spans="25:41" x14ac:dyDescent="0.55000000000000004">
      <c r="Y5450" t="s">
        <v>62358</v>
      </c>
      <c r="Z5450" s="284">
        <v>4478.4399999999996</v>
      </c>
      <c r="AB5450" s="276" t="s">
        <v>67907</v>
      </c>
      <c r="AC5450" s="277">
        <v>28883.360000000001</v>
      </c>
      <c r="AE5450" s="246" t="s">
        <v>63139</v>
      </c>
      <c r="AF5450" s="247">
        <v>1768.9</v>
      </c>
      <c r="AH5450" s="226" t="s">
        <v>39127</v>
      </c>
      <c r="AI5450" s="227">
        <v>1571.54</v>
      </c>
      <c r="AK5450" s="207" t="s">
        <v>19773</v>
      </c>
      <c r="AL5450" s="208">
        <v>149.09</v>
      </c>
      <c r="AM5450" s="93"/>
      <c r="AN5450" s="93"/>
      <c r="AO5450" s="93"/>
    </row>
    <row r="5451" spans="25:41" x14ac:dyDescent="0.55000000000000004">
      <c r="Y5451" t="s">
        <v>39177</v>
      </c>
      <c r="Z5451" s="284">
        <v>488064.44</v>
      </c>
      <c r="AB5451" s="276" t="s">
        <v>67908</v>
      </c>
      <c r="AC5451" s="277">
        <v>54098</v>
      </c>
      <c r="AE5451" s="246" t="s">
        <v>57421</v>
      </c>
      <c r="AF5451" s="247">
        <v>2780</v>
      </c>
      <c r="AH5451" s="226" t="s">
        <v>34985</v>
      </c>
      <c r="AI5451" s="227">
        <v>11743.5</v>
      </c>
      <c r="AK5451" s="207" t="s">
        <v>19774</v>
      </c>
      <c r="AL5451" s="208">
        <v>401.08</v>
      </c>
      <c r="AM5451" s="93"/>
      <c r="AN5451" s="93"/>
      <c r="AO5451" s="93"/>
    </row>
    <row r="5452" spans="25:41" x14ac:dyDescent="0.55000000000000004">
      <c r="Y5452" t="s">
        <v>54349</v>
      </c>
      <c r="Z5452" s="284">
        <v>11336.53</v>
      </c>
      <c r="AB5452" s="276" t="s">
        <v>70023</v>
      </c>
      <c r="AC5452" s="277">
        <v>86763.54</v>
      </c>
      <c r="AE5452" s="246" t="s">
        <v>40270</v>
      </c>
      <c r="AF5452" s="247">
        <v>30062.400000000001</v>
      </c>
      <c r="AH5452" s="226" t="s">
        <v>39128</v>
      </c>
      <c r="AI5452" s="227">
        <v>173.43</v>
      </c>
      <c r="AK5452" s="207" t="s">
        <v>19775</v>
      </c>
      <c r="AL5452" s="208">
        <v>2.56</v>
      </c>
      <c r="AM5452" s="93"/>
      <c r="AN5452" s="93"/>
      <c r="AO5452" s="93"/>
    </row>
    <row r="5453" spans="25:41" x14ac:dyDescent="0.55000000000000004">
      <c r="Y5453" t="s">
        <v>46046</v>
      </c>
      <c r="Z5453" s="284">
        <v>41714.25</v>
      </c>
      <c r="AB5453" s="276" t="s">
        <v>59652</v>
      </c>
      <c r="AC5453" s="277">
        <v>6637.39</v>
      </c>
      <c r="AE5453" s="246" t="s">
        <v>40271</v>
      </c>
      <c r="AF5453" s="247">
        <v>2299.88</v>
      </c>
      <c r="AH5453" s="226" t="s">
        <v>34986</v>
      </c>
      <c r="AI5453" s="227">
        <v>6987.08</v>
      </c>
      <c r="AK5453" s="207" t="s">
        <v>19776</v>
      </c>
      <c r="AL5453" s="208">
        <v>21380.35</v>
      </c>
      <c r="AM5453" s="93"/>
      <c r="AN5453" s="93"/>
      <c r="AO5453" s="93"/>
    </row>
    <row r="5454" spans="25:41" x14ac:dyDescent="0.55000000000000004">
      <c r="Y5454" t="s">
        <v>60901</v>
      </c>
      <c r="Z5454" s="284">
        <v>54191.46</v>
      </c>
      <c r="AB5454" s="276" t="s">
        <v>70024</v>
      </c>
      <c r="AC5454" s="277">
        <v>18000</v>
      </c>
      <c r="AE5454" s="246" t="s">
        <v>40272</v>
      </c>
      <c r="AF5454" s="247">
        <v>50953.120000000003</v>
      </c>
      <c r="AH5454" s="226" t="s">
        <v>34987</v>
      </c>
      <c r="AI5454" s="227">
        <v>19623.84</v>
      </c>
      <c r="AK5454" s="207" t="s">
        <v>19777</v>
      </c>
      <c r="AL5454" s="208">
        <v>14388.25</v>
      </c>
      <c r="AM5454" s="93"/>
      <c r="AN5454" s="93"/>
      <c r="AO5454" s="93"/>
    </row>
    <row r="5455" spans="25:41" x14ac:dyDescent="0.55000000000000004">
      <c r="Y5455" t="s">
        <v>49370</v>
      </c>
      <c r="Z5455" s="284">
        <v>11579.28</v>
      </c>
      <c r="AB5455" s="276" t="s">
        <v>67909</v>
      </c>
      <c r="AC5455" s="277">
        <v>296545.27</v>
      </c>
      <c r="AE5455" s="246" t="s">
        <v>40273</v>
      </c>
      <c r="AF5455" s="247">
        <v>3556.57</v>
      </c>
      <c r="AH5455" s="226" t="s">
        <v>34988</v>
      </c>
      <c r="AI5455" s="227">
        <v>16433.77</v>
      </c>
      <c r="AK5455" s="207" t="s">
        <v>19778</v>
      </c>
      <c r="AL5455" s="208">
        <v>198</v>
      </c>
      <c r="AM5455" s="93"/>
      <c r="AN5455" s="93"/>
      <c r="AO5455" s="93"/>
    </row>
    <row r="5456" spans="25:41" x14ac:dyDescent="0.55000000000000004">
      <c r="Y5456" t="s">
        <v>20678</v>
      </c>
      <c r="Z5456" s="284">
        <v>768676.5</v>
      </c>
      <c r="AB5456" s="276" t="s">
        <v>62046</v>
      </c>
      <c r="AC5456" s="277">
        <v>27858.73</v>
      </c>
      <c r="AE5456" s="246" t="s">
        <v>47964</v>
      </c>
      <c r="AF5456" s="247">
        <v>13055.16</v>
      </c>
      <c r="AH5456" s="226" t="s">
        <v>19841</v>
      </c>
      <c r="AI5456" s="227">
        <v>62162.32</v>
      </c>
      <c r="AK5456" s="207" t="s">
        <v>19779</v>
      </c>
      <c r="AL5456" s="208">
        <v>174.28</v>
      </c>
      <c r="AM5456" s="93"/>
      <c r="AN5456" s="93"/>
      <c r="AO5456" s="93"/>
    </row>
    <row r="5457" spans="25:41" x14ac:dyDescent="0.55000000000000004">
      <c r="Y5457" t="s">
        <v>13569</v>
      </c>
      <c r="Z5457" s="284">
        <v>1250751.29</v>
      </c>
      <c r="AB5457" s="276" t="s">
        <v>62047</v>
      </c>
      <c r="AC5457" s="277">
        <v>2131.19</v>
      </c>
      <c r="AE5457" s="246" t="s">
        <v>61975</v>
      </c>
      <c r="AF5457" s="247">
        <v>18268.080000000002</v>
      </c>
      <c r="AH5457" s="226" t="s">
        <v>19842</v>
      </c>
      <c r="AI5457" s="227">
        <v>8221.59</v>
      </c>
      <c r="AK5457" s="207" t="s">
        <v>19780</v>
      </c>
      <c r="AL5457" s="208">
        <v>3077.75</v>
      </c>
      <c r="AM5457" s="93"/>
      <c r="AN5457" s="93"/>
      <c r="AO5457" s="93"/>
    </row>
    <row r="5458" spans="25:41" x14ac:dyDescent="0.55000000000000004">
      <c r="Y5458" t="s">
        <v>20679</v>
      </c>
      <c r="Z5458" s="284">
        <v>3363702.66</v>
      </c>
      <c r="AB5458" s="276" t="s">
        <v>52773</v>
      </c>
      <c r="AC5458" s="277">
        <v>3114</v>
      </c>
      <c r="AE5458" s="246" t="s">
        <v>61976</v>
      </c>
      <c r="AF5458" s="247">
        <v>1397.92</v>
      </c>
      <c r="AH5458" s="226" t="s">
        <v>44826</v>
      </c>
      <c r="AI5458" s="227">
        <v>5000</v>
      </c>
      <c r="AK5458" s="207" t="s">
        <v>19781</v>
      </c>
      <c r="AL5458" s="208">
        <v>1260.3399999999999</v>
      </c>
      <c r="AM5458" s="93"/>
      <c r="AN5458" s="93"/>
      <c r="AO5458" s="93"/>
    </row>
    <row r="5459" spans="25:41" x14ac:dyDescent="0.55000000000000004">
      <c r="Y5459" t="s">
        <v>20680</v>
      </c>
      <c r="Z5459" s="284">
        <v>3793.33</v>
      </c>
      <c r="AB5459" s="276" t="s">
        <v>67910</v>
      </c>
      <c r="AC5459" s="277">
        <v>918.75</v>
      </c>
      <c r="AE5459" s="246" t="s">
        <v>19975</v>
      </c>
      <c r="AF5459" s="247">
        <v>0.02</v>
      </c>
      <c r="AH5459" s="226" t="s">
        <v>42435</v>
      </c>
      <c r="AI5459" s="227">
        <v>89066.21</v>
      </c>
      <c r="AK5459" s="207" t="s">
        <v>19782</v>
      </c>
      <c r="AL5459" s="208">
        <v>56822.91</v>
      </c>
      <c r="AM5459" s="93"/>
      <c r="AN5459" s="93"/>
      <c r="AO5459" s="93"/>
    </row>
    <row r="5460" spans="25:41" x14ac:dyDescent="0.55000000000000004">
      <c r="Y5460" t="s">
        <v>13571</v>
      </c>
      <c r="Z5460" s="284">
        <v>857749.93</v>
      </c>
      <c r="AB5460" s="276" t="s">
        <v>67911</v>
      </c>
      <c r="AC5460" s="277">
        <v>148657.39000000001</v>
      </c>
      <c r="AE5460" s="246" t="s">
        <v>19987</v>
      </c>
      <c r="AF5460" s="247">
        <v>3425.58</v>
      </c>
      <c r="AH5460" s="226" t="s">
        <v>42436</v>
      </c>
      <c r="AI5460" s="227">
        <v>7089.36</v>
      </c>
      <c r="AK5460" s="207" t="s">
        <v>19783</v>
      </c>
      <c r="AL5460" s="208">
        <v>56565.39</v>
      </c>
      <c r="AM5460" s="93"/>
      <c r="AN5460" s="93"/>
      <c r="AO5460" s="93"/>
    </row>
    <row r="5461" spans="25:41" x14ac:dyDescent="0.55000000000000004">
      <c r="Y5461" t="s">
        <v>20681</v>
      </c>
      <c r="Z5461" s="284">
        <v>9624.43</v>
      </c>
      <c r="AB5461" s="276" t="s">
        <v>59653</v>
      </c>
      <c r="AC5461" s="277">
        <v>41597.910000000003</v>
      </c>
      <c r="AE5461" s="246" t="s">
        <v>19988</v>
      </c>
      <c r="AF5461" s="247">
        <v>102775.03999999999</v>
      </c>
      <c r="AH5461" s="226" t="s">
        <v>42437</v>
      </c>
      <c r="AI5461" s="227">
        <v>22252.59</v>
      </c>
      <c r="AK5461" s="207" t="s">
        <v>19784</v>
      </c>
      <c r="AL5461" s="208">
        <v>1246</v>
      </c>
      <c r="AM5461" s="93"/>
      <c r="AN5461" s="93"/>
      <c r="AO5461" s="93"/>
    </row>
    <row r="5462" spans="25:41" x14ac:dyDescent="0.55000000000000004">
      <c r="Y5462" t="s">
        <v>35069</v>
      </c>
      <c r="Z5462" s="284">
        <v>1546624.78</v>
      </c>
      <c r="AB5462" s="276" t="s">
        <v>70598</v>
      </c>
      <c r="AC5462" s="277">
        <v>49433.53</v>
      </c>
      <c r="AE5462" s="246" t="s">
        <v>19996</v>
      </c>
      <c r="AF5462" s="247">
        <v>400</v>
      </c>
      <c r="AH5462" s="226" t="s">
        <v>47959</v>
      </c>
      <c r="AI5462" s="227">
        <v>1100</v>
      </c>
      <c r="AK5462" s="207" t="s">
        <v>19785</v>
      </c>
      <c r="AL5462" s="208">
        <v>253229</v>
      </c>
      <c r="AM5462" s="93"/>
      <c r="AN5462" s="93"/>
      <c r="AO5462" s="93"/>
    </row>
    <row r="5463" spans="25:41" x14ac:dyDescent="0.55000000000000004">
      <c r="Y5463" t="s">
        <v>39178</v>
      </c>
      <c r="Z5463" s="284">
        <v>76371</v>
      </c>
      <c r="AB5463" s="276" t="s">
        <v>59654</v>
      </c>
      <c r="AC5463" s="277">
        <v>18299.78</v>
      </c>
      <c r="AE5463" s="246" t="s">
        <v>34998</v>
      </c>
      <c r="AF5463" s="247">
        <v>0.01</v>
      </c>
      <c r="AH5463" s="226" t="s">
        <v>52349</v>
      </c>
      <c r="AI5463" s="227">
        <v>-181.16</v>
      </c>
      <c r="AK5463" s="207" t="s">
        <v>19786</v>
      </c>
      <c r="AL5463" s="208">
        <v>18884.419999999998</v>
      </c>
      <c r="AM5463" s="93"/>
      <c r="AN5463" s="93"/>
      <c r="AO5463" s="93"/>
    </row>
    <row r="5464" spans="25:41" x14ac:dyDescent="0.55000000000000004">
      <c r="Y5464" t="s">
        <v>66772</v>
      </c>
      <c r="Z5464" s="284">
        <v>267987.96999999997</v>
      </c>
      <c r="AB5464" s="276" t="s">
        <v>70599</v>
      </c>
      <c r="AC5464" s="277">
        <v>18934.919999999998</v>
      </c>
      <c r="AE5464" s="246" t="s">
        <v>19997</v>
      </c>
      <c r="AF5464" s="247">
        <v>-38.14</v>
      </c>
      <c r="AH5464" s="226" t="s">
        <v>33483</v>
      </c>
      <c r="AI5464" s="227">
        <v>60158.85</v>
      </c>
      <c r="AK5464" s="207" t="s">
        <v>19787</v>
      </c>
      <c r="AL5464" s="208">
        <v>52477.57</v>
      </c>
      <c r="AM5464" s="93"/>
      <c r="AN5464" s="93"/>
      <c r="AO5464" s="93"/>
    </row>
    <row r="5465" spans="25:41" x14ac:dyDescent="0.55000000000000004">
      <c r="Y5465" t="s">
        <v>60923</v>
      </c>
      <c r="Z5465" s="284">
        <v>8400.4</v>
      </c>
      <c r="AB5465" s="276" t="s">
        <v>67912</v>
      </c>
      <c r="AC5465" s="277">
        <v>153.94999999999999</v>
      </c>
      <c r="AE5465" s="246" t="s">
        <v>19998</v>
      </c>
      <c r="AF5465" s="247">
        <v>-2465.64</v>
      </c>
      <c r="AH5465" s="226" t="s">
        <v>19843</v>
      </c>
      <c r="AI5465" s="227">
        <v>399461.4</v>
      </c>
      <c r="AK5465" s="207" t="s">
        <v>19788</v>
      </c>
      <c r="AL5465" s="208">
        <v>4673.53</v>
      </c>
      <c r="AM5465" s="93"/>
      <c r="AN5465" s="93"/>
      <c r="AO5465" s="93"/>
    </row>
    <row r="5466" spans="25:41" x14ac:dyDescent="0.55000000000000004">
      <c r="Y5466" t="s">
        <v>21044</v>
      </c>
      <c r="Z5466" s="284">
        <v>1000</v>
      </c>
      <c r="AB5466" s="276" t="s">
        <v>62053</v>
      </c>
      <c r="AC5466" s="277">
        <v>57217.57</v>
      </c>
      <c r="AE5466" s="246" t="s">
        <v>19999</v>
      </c>
      <c r="AF5466" s="247">
        <v>1943.58</v>
      </c>
      <c r="AH5466" s="226" t="s">
        <v>19844</v>
      </c>
      <c r="AI5466" s="227">
        <v>15060.4</v>
      </c>
      <c r="AK5466" s="207" t="s">
        <v>19789</v>
      </c>
      <c r="AL5466" s="208">
        <v>9185</v>
      </c>
      <c r="AM5466" s="93"/>
      <c r="AN5466" s="93"/>
      <c r="AO5466" s="93"/>
    </row>
    <row r="5467" spans="25:41" x14ac:dyDescent="0.55000000000000004">
      <c r="Y5467" t="s">
        <v>21047</v>
      </c>
      <c r="Z5467">
        <v>704.01</v>
      </c>
      <c r="AB5467" s="276" t="s">
        <v>67913</v>
      </c>
      <c r="AC5467" s="277">
        <v>10957.44</v>
      </c>
      <c r="AE5467" s="246" t="s">
        <v>20000</v>
      </c>
      <c r="AF5467" s="247">
        <v>83427.11</v>
      </c>
      <c r="AH5467" s="226" t="s">
        <v>19845</v>
      </c>
      <c r="AI5467" s="227">
        <v>17174.25</v>
      </c>
      <c r="AK5467" s="207" t="s">
        <v>19790</v>
      </c>
      <c r="AL5467" s="208">
        <v>13771.33</v>
      </c>
      <c r="AM5467" s="93"/>
      <c r="AN5467" s="93"/>
      <c r="AO5467" s="93"/>
    </row>
    <row r="5468" spans="25:41" x14ac:dyDescent="0.55000000000000004">
      <c r="Y5468" t="s">
        <v>21048</v>
      </c>
      <c r="Z5468">
        <v>240.4</v>
      </c>
      <c r="AB5468" s="276" t="s">
        <v>67914</v>
      </c>
      <c r="AC5468" s="277">
        <v>838.26</v>
      </c>
      <c r="AE5468" s="246" t="s">
        <v>56073</v>
      </c>
      <c r="AF5468" s="247">
        <v>301716.43</v>
      </c>
      <c r="AH5468" s="226" t="s">
        <v>40266</v>
      </c>
      <c r="AI5468" s="227">
        <v>51318.16</v>
      </c>
      <c r="AK5468" s="207" t="s">
        <v>19791</v>
      </c>
      <c r="AL5468" s="208">
        <v>186584.19</v>
      </c>
      <c r="AM5468" s="93"/>
      <c r="AN5468" s="93"/>
      <c r="AO5468" s="93"/>
    </row>
    <row r="5469" spans="25:41" x14ac:dyDescent="0.55000000000000004">
      <c r="Y5469" t="s">
        <v>21049</v>
      </c>
      <c r="Z5469" s="284">
        <v>4721.78</v>
      </c>
      <c r="AB5469" s="276" t="s">
        <v>36388</v>
      </c>
      <c r="AC5469" s="277">
        <v>584.98</v>
      </c>
      <c r="AE5469" s="246" t="s">
        <v>56074</v>
      </c>
      <c r="AF5469" s="247">
        <v>23081.31</v>
      </c>
      <c r="AH5469" s="226" t="s">
        <v>19846</v>
      </c>
      <c r="AI5469" s="227">
        <v>111036.3</v>
      </c>
      <c r="AK5469" s="207" t="s">
        <v>19792</v>
      </c>
      <c r="AL5469" s="208">
        <v>26107.42</v>
      </c>
      <c r="AM5469" s="93"/>
      <c r="AN5469" s="93"/>
      <c r="AO5469" s="93"/>
    </row>
    <row r="5470" spans="25:41" x14ac:dyDescent="0.55000000000000004">
      <c r="Y5470" t="s">
        <v>21050</v>
      </c>
      <c r="Z5470" s="284">
        <v>66583.92</v>
      </c>
      <c r="AB5470" s="276" t="s">
        <v>50055</v>
      </c>
      <c r="AC5470" s="277">
        <v>1405.99</v>
      </c>
      <c r="AE5470" s="246" t="s">
        <v>56075</v>
      </c>
      <c r="AF5470" s="247">
        <v>73920.53</v>
      </c>
      <c r="AH5470" s="226" t="s">
        <v>19847</v>
      </c>
      <c r="AI5470" s="227">
        <v>43515.38</v>
      </c>
      <c r="AK5470" s="207" t="s">
        <v>19793</v>
      </c>
      <c r="AL5470" s="208">
        <v>62643</v>
      </c>
      <c r="AM5470" s="93"/>
      <c r="AN5470" s="93"/>
      <c r="AO5470" s="93"/>
    </row>
    <row r="5471" spans="25:41" x14ac:dyDescent="0.55000000000000004">
      <c r="Y5471" t="s">
        <v>13578</v>
      </c>
      <c r="Z5471" s="284">
        <v>120049.5</v>
      </c>
      <c r="AB5471" s="276" t="s">
        <v>35189</v>
      </c>
      <c r="AC5471" s="277">
        <v>254017.36</v>
      </c>
      <c r="AE5471" s="246" t="s">
        <v>20002</v>
      </c>
      <c r="AF5471" s="247">
        <v>-398718.27</v>
      </c>
      <c r="AH5471" s="226" t="s">
        <v>19848</v>
      </c>
      <c r="AI5471" s="227">
        <v>33983.550000000003</v>
      </c>
      <c r="AK5471" s="207" t="s">
        <v>19794</v>
      </c>
      <c r="AL5471" s="208">
        <v>101.71</v>
      </c>
      <c r="AM5471" s="93"/>
      <c r="AN5471" s="93"/>
      <c r="AO5471" s="93"/>
    </row>
    <row r="5472" spans="25:41" x14ac:dyDescent="0.55000000000000004">
      <c r="Y5472" t="s">
        <v>35079</v>
      </c>
      <c r="Z5472" s="284">
        <v>5257307.54</v>
      </c>
      <c r="AB5472" s="276" t="s">
        <v>67915</v>
      </c>
      <c r="AC5472" s="277">
        <v>105983.08</v>
      </c>
      <c r="AE5472" s="246" t="s">
        <v>20003</v>
      </c>
      <c r="AF5472" s="247">
        <v>613.15</v>
      </c>
      <c r="AH5472" s="226" t="s">
        <v>19849</v>
      </c>
      <c r="AI5472" s="227">
        <v>184192.52</v>
      </c>
      <c r="AK5472" s="207" t="s">
        <v>19795</v>
      </c>
      <c r="AL5472" s="208">
        <v>16742.580000000002</v>
      </c>
      <c r="AM5472" s="93"/>
      <c r="AN5472" s="93"/>
      <c r="AO5472" s="93"/>
    </row>
    <row r="5473" spans="25:41" x14ac:dyDescent="0.55000000000000004">
      <c r="Y5473" t="s">
        <v>71864</v>
      </c>
      <c r="Z5473" s="284">
        <v>6412</v>
      </c>
      <c r="AB5473" s="276" t="s">
        <v>57517</v>
      </c>
      <c r="AC5473" s="277">
        <v>141748.35</v>
      </c>
      <c r="AE5473" s="246" t="s">
        <v>20004</v>
      </c>
      <c r="AF5473" s="247">
        <v>13657.61</v>
      </c>
      <c r="AH5473" s="226" t="s">
        <v>34989</v>
      </c>
      <c r="AI5473" s="227">
        <v>243695.23</v>
      </c>
      <c r="AK5473" s="207" t="s">
        <v>19796</v>
      </c>
      <c r="AL5473" s="208">
        <v>1215.77</v>
      </c>
      <c r="AM5473" s="93"/>
      <c r="AN5473" s="93"/>
      <c r="AO5473" s="93"/>
    </row>
    <row r="5474" spans="25:41" x14ac:dyDescent="0.55000000000000004">
      <c r="Y5474" t="s">
        <v>21101</v>
      </c>
      <c r="Z5474" s="284">
        <v>1774.53</v>
      </c>
      <c r="AB5474" s="276" t="s">
        <v>62666</v>
      </c>
      <c r="AC5474" s="277">
        <v>1400</v>
      </c>
      <c r="AE5474" s="246" t="s">
        <v>34999</v>
      </c>
      <c r="AF5474" s="247">
        <v>12124.5</v>
      </c>
      <c r="AH5474" s="226" t="s">
        <v>47960</v>
      </c>
      <c r="AI5474" s="227">
        <v>200</v>
      </c>
      <c r="AK5474" s="207" t="s">
        <v>19797</v>
      </c>
      <c r="AL5474" s="208">
        <v>3440.45</v>
      </c>
      <c r="AM5474" s="93"/>
      <c r="AN5474" s="93"/>
      <c r="AO5474" s="93"/>
    </row>
    <row r="5475" spans="25:41" x14ac:dyDescent="0.55000000000000004">
      <c r="Y5475" t="s">
        <v>21102</v>
      </c>
      <c r="Z5475">
        <v>900.55</v>
      </c>
      <c r="AB5475" s="276" t="s">
        <v>67916</v>
      </c>
      <c r="AC5475" s="277">
        <v>119205.08</v>
      </c>
      <c r="AE5475" s="246" t="s">
        <v>33496</v>
      </c>
      <c r="AF5475" s="247">
        <v>599114.11</v>
      </c>
      <c r="AH5475" s="226" t="s">
        <v>34990</v>
      </c>
      <c r="AI5475" s="227">
        <v>373456.7</v>
      </c>
      <c r="AK5475" s="207" t="s">
        <v>19798</v>
      </c>
      <c r="AL5475" s="208">
        <v>546</v>
      </c>
      <c r="AM5475" s="93"/>
      <c r="AN5475" s="93"/>
      <c r="AO5475" s="93"/>
    </row>
    <row r="5476" spans="25:41" x14ac:dyDescent="0.55000000000000004">
      <c r="Y5476" t="s">
        <v>21103</v>
      </c>
      <c r="Z5476" s="284">
        <v>1707.3</v>
      </c>
      <c r="AB5476" s="276" t="s">
        <v>33748</v>
      </c>
      <c r="AC5476" s="277">
        <v>72543.23</v>
      </c>
      <c r="AE5476" s="246" t="s">
        <v>20006</v>
      </c>
      <c r="AF5476" s="247">
        <v>608.55999999999995</v>
      </c>
      <c r="AH5476" s="226" t="s">
        <v>48874</v>
      </c>
      <c r="AI5476" s="227">
        <v>621.25</v>
      </c>
      <c r="AK5476" s="207" t="s">
        <v>19799</v>
      </c>
      <c r="AL5476" s="208">
        <v>59000</v>
      </c>
      <c r="AM5476" s="93"/>
      <c r="AN5476" s="93"/>
      <c r="AO5476" s="93"/>
    </row>
    <row r="5477" spans="25:41" x14ac:dyDescent="0.55000000000000004">
      <c r="Y5477" t="s">
        <v>13588</v>
      </c>
      <c r="Z5477">
        <v>825.79</v>
      </c>
      <c r="AB5477" s="276" t="s">
        <v>64443</v>
      </c>
      <c r="AC5477" s="277">
        <v>2224.4</v>
      </c>
      <c r="AE5477" s="246" t="s">
        <v>36268</v>
      </c>
      <c r="AF5477" s="247">
        <v>315163.68</v>
      </c>
      <c r="AH5477" s="226" t="s">
        <v>42438</v>
      </c>
      <c r="AI5477" s="227">
        <v>629.26</v>
      </c>
      <c r="AK5477" s="207" t="s">
        <v>19800</v>
      </c>
      <c r="AL5477" s="208">
        <v>956.55</v>
      </c>
      <c r="AM5477" s="93"/>
      <c r="AN5477" s="93"/>
      <c r="AO5477" s="93"/>
    </row>
    <row r="5478" spans="25:41" x14ac:dyDescent="0.55000000000000004">
      <c r="Y5478" t="s">
        <v>13589</v>
      </c>
      <c r="Z5478" s="284">
        <v>2378.48</v>
      </c>
      <c r="AB5478" s="276" t="s">
        <v>62054</v>
      </c>
      <c r="AC5478" s="277">
        <v>101999.41</v>
      </c>
      <c r="AE5478" s="246" t="s">
        <v>60392</v>
      </c>
      <c r="AF5478" s="247">
        <v>86697.95</v>
      </c>
      <c r="AH5478" s="226" t="s">
        <v>19850</v>
      </c>
      <c r="AI5478" s="227">
        <v>113682.43</v>
      </c>
      <c r="AK5478" s="207" t="s">
        <v>19801</v>
      </c>
      <c r="AL5478" s="208">
        <v>892.46</v>
      </c>
      <c r="AM5478" s="93"/>
      <c r="AN5478" s="93"/>
      <c r="AO5478" s="93"/>
    </row>
    <row r="5479" spans="25:41" x14ac:dyDescent="0.55000000000000004">
      <c r="Y5479" t="s">
        <v>21112</v>
      </c>
      <c r="Z5479" s="284">
        <v>33056.44</v>
      </c>
      <c r="AB5479" s="276" t="s">
        <v>33749</v>
      </c>
      <c r="AC5479" s="277">
        <v>98652.6</v>
      </c>
      <c r="AE5479" s="246" t="s">
        <v>40277</v>
      </c>
      <c r="AF5479" s="247">
        <v>1.42</v>
      </c>
      <c r="AH5479" s="226" t="s">
        <v>34991</v>
      </c>
      <c r="AI5479" s="227">
        <v>134376.74</v>
      </c>
      <c r="AK5479" s="207" t="s">
        <v>19802</v>
      </c>
      <c r="AL5479" s="208">
        <v>14345.25</v>
      </c>
      <c r="AM5479" s="93"/>
      <c r="AN5479" s="93"/>
      <c r="AO5479" s="93"/>
    </row>
    <row r="5480" spans="25:41" x14ac:dyDescent="0.55000000000000004">
      <c r="Y5480" t="s">
        <v>56805</v>
      </c>
      <c r="Z5480" s="284">
        <v>8077.21</v>
      </c>
      <c r="AB5480" s="276" t="s">
        <v>45086</v>
      </c>
      <c r="AC5480" s="277">
        <v>50500</v>
      </c>
      <c r="AE5480" s="246" t="s">
        <v>20010</v>
      </c>
      <c r="AF5480" s="247">
        <v>3614923.12</v>
      </c>
      <c r="AH5480" s="226" t="s">
        <v>44827</v>
      </c>
      <c r="AI5480" s="227">
        <v>6295.8</v>
      </c>
      <c r="AK5480" s="207" t="s">
        <v>19803</v>
      </c>
      <c r="AL5480" s="208">
        <v>11230.73</v>
      </c>
      <c r="AM5480" s="93"/>
      <c r="AN5480" s="93"/>
      <c r="AO5480" s="93"/>
    </row>
    <row r="5481" spans="25:41" x14ac:dyDescent="0.55000000000000004">
      <c r="Y5481" t="s">
        <v>50676</v>
      </c>
      <c r="Z5481" s="284">
        <v>2245.8000000000002</v>
      </c>
      <c r="AB5481" s="276" t="s">
        <v>36390</v>
      </c>
      <c r="AC5481" s="277">
        <v>2329.7600000000002</v>
      </c>
      <c r="AE5481" s="246" t="s">
        <v>60393</v>
      </c>
      <c r="AF5481" s="247">
        <v>3556060.68</v>
      </c>
      <c r="AH5481" s="226" t="s">
        <v>49888</v>
      </c>
      <c r="AI5481" s="227">
        <v>16923.91</v>
      </c>
      <c r="AK5481" s="207" t="s">
        <v>19804</v>
      </c>
      <c r="AL5481" s="208">
        <v>12021.35</v>
      </c>
      <c r="AM5481" s="93"/>
      <c r="AN5481" s="93"/>
      <c r="AO5481" s="93"/>
    </row>
    <row r="5482" spans="25:41" x14ac:dyDescent="0.55000000000000004">
      <c r="Y5482" t="s">
        <v>39188</v>
      </c>
      <c r="Z5482" s="284">
        <v>1950</v>
      </c>
      <c r="AB5482" s="276" t="s">
        <v>63707</v>
      </c>
      <c r="AC5482" s="277">
        <v>1189.46</v>
      </c>
      <c r="AE5482" s="246" t="s">
        <v>35000</v>
      </c>
      <c r="AF5482" s="247">
        <v>29712.3</v>
      </c>
      <c r="AH5482" s="226" t="s">
        <v>42439</v>
      </c>
      <c r="AI5482" s="227">
        <v>84471.06</v>
      </c>
      <c r="AK5482" s="207" t="s">
        <v>19805</v>
      </c>
      <c r="AL5482" s="208">
        <v>15624.91</v>
      </c>
      <c r="AM5482" s="93"/>
      <c r="AN5482" s="93"/>
      <c r="AO5482" s="93"/>
    </row>
    <row r="5483" spans="25:41" x14ac:dyDescent="0.55000000000000004">
      <c r="Y5483" t="s">
        <v>69833</v>
      </c>
      <c r="Z5483" s="284">
        <v>6905.02</v>
      </c>
      <c r="AB5483" s="276" t="s">
        <v>35190</v>
      </c>
      <c r="AC5483" s="277">
        <v>12807.19</v>
      </c>
      <c r="AE5483" s="246" t="s">
        <v>33498</v>
      </c>
      <c r="AF5483" s="247">
        <v>449500</v>
      </c>
      <c r="AH5483" s="226" t="s">
        <v>49889</v>
      </c>
      <c r="AI5483" s="227">
        <v>7180.59</v>
      </c>
      <c r="AK5483" s="207" t="s">
        <v>19806</v>
      </c>
      <c r="AL5483" s="208">
        <v>68297.490000000005</v>
      </c>
      <c r="AM5483" s="93"/>
      <c r="AN5483" s="93"/>
      <c r="AO5483" s="93"/>
    </row>
    <row r="5484" spans="25:41" x14ac:dyDescent="0.55000000000000004">
      <c r="Y5484" t="s">
        <v>21116</v>
      </c>
      <c r="Z5484" s="284">
        <v>7438.05</v>
      </c>
      <c r="AB5484" s="276" t="s">
        <v>52793</v>
      </c>
      <c r="AC5484" s="277">
        <v>6639.13</v>
      </c>
      <c r="AE5484" s="246" t="s">
        <v>33499</v>
      </c>
      <c r="AF5484" s="247">
        <v>996.05</v>
      </c>
      <c r="AH5484" s="226" t="s">
        <v>19851</v>
      </c>
      <c r="AI5484" s="227">
        <v>102.38</v>
      </c>
      <c r="AK5484" s="207" t="s">
        <v>19807</v>
      </c>
      <c r="AL5484" s="208">
        <v>7914.47</v>
      </c>
      <c r="AM5484" s="93"/>
      <c r="AN5484" s="93"/>
      <c r="AO5484" s="93"/>
    </row>
    <row r="5485" spans="25:41" x14ac:dyDescent="0.55000000000000004">
      <c r="Y5485" t="s">
        <v>13590</v>
      </c>
      <c r="Z5485" s="284">
        <v>18889.97</v>
      </c>
      <c r="AB5485" s="276" t="s">
        <v>47017</v>
      </c>
      <c r="AC5485" s="277">
        <v>50658.6</v>
      </c>
      <c r="AE5485" s="246" t="s">
        <v>36269</v>
      </c>
      <c r="AF5485" s="247">
        <v>1559032.7</v>
      </c>
      <c r="AH5485" s="226" t="s">
        <v>52350</v>
      </c>
      <c r="AI5485" s="227">
        <v>116797.85</v>
      </c>
      <c r="AK5485" s="207" t="s">
        <v>19808</v>
      </c>
      <c r="AL5485" s="208">
        <v>18142.05</v>
      </c>
      <c r="AM5485" s="93"/>
      <c r="AN5485" s="93"/>
      <c r="AO5485" s="93"/>
    </row>
    <row r="5486" spans="25:41" x14ac:dyDescent="0.55000000000000004">
      <c r="Y5486" t="s">
        <v>13591</v>
      </c>
      <c r="Z5486" s="284">
        <v>8935</v>
      </c>
      <c r="AB5486" s="276" t="s">
        <v>64445</v>
      </c>
      <c r="AC5486" s="277">
        <v>151.5</v>
      </c>
      <c r="AE5486" s="246" t="s">
        <v>20011</v>
      </c>
      <c r="AF5486" s="247">
        <v>1750</v>
      </c>
      <c r="AH5486" s="226" t="s">
        <v>19852</v>
      </c>
      <c r="AI5486" s="227">
        <v>68380.86</v>
      </c>
      <c r="AK5486" s="207" t="s">
        <v>19809</v>
      </c>
      <c r="AL5486" s="208">
        <v>14683.6</v>
      </c>
      <c r="AM5486" s="93"/>
      <c r="AN5486" s="93"/>
      <c r="AO5486" s="93"/>
    </row>
    <row r="5487" spans="25:41" x14ac:dyDescent="0.55000000000000004">
      <c r="Y5487" t="s">
        <v>56806</v>
      </c>
      <c r="Z5487">
        <v>335.65</v>
      </c>
      <c r="AB5487" s="276" t="s">
        <v>33750</v>
      </c>
      <c r="AC5487" s="277">
        <v>73990.48</v>
      </c>
      <c r="AE5487" s="246" t="s">
        <v>33500</v>
      </c>
      <c r="AF5487" s="247">
        <v>17798.919999999998</v>
      </c>
      <c r="AH5487" s="226" t="s">
        <v>48875</v>
      </c>
      <c r="AI5487" s="227">
        <v>39521.699999999997</v>
      </c>
      <c r="AK5487" s="207" t="s">
        <v>19810</v>
      </c>
      <c r="AL5487" s="208">
        <v>30082</v>
      </c>
      <c r="AM5487" s="93"/>
      <c r="AN5487" s="93"/>
      <c r="AO5487" s="93"/>
    </row>
    <row r="5488" spans="25:41" x14ac:dyDescent="0.55000000000000004">
      <c r="Y5488" t="s">
        <v>69322</v>
      </c>
      <c r="Z5488" s="284">
        <v>29858.27</v>
      </c>
      <c r="AB5488" s="276" t="s">
        <v>33751</v>
      </c>
      <c r="AC5488" s="277">
        <v>207771.18</v>
      </c>
      <c r="AE5488" s="246" t="s">
        <v>20012</v>
      </c>
      <c r="AF5488" s="247">
        <v>763355.18</v>
      </c>
      <c r="AH5488" s="226" t="s">
        <v>33484</v>
      </c>
      <c r="AI5488" s="227">
        <v>583238.07999999996</v>
      </c>
      <c r="AK5488" s="207" t="s">
        <v>19811</v>
      </c>
      <c r="AL5488" s="208">
        <v>256887.4</v>
      </c>
      <c r="AM5488" s="93"/>
      <c r="AN5488" s="93"/>
      <c r="AO5488" s="93"/>
    </row>
    <row r="5489" spans="25:41" x14ac:dyDescent="0.55000000000000004">
      <c r="Y5489" t="s">
        <v>56807</v>
      </c>
      <c r="Z5489" s="284">
        <v>661504.15</v>
      </c>
      <c r="AB5489" s="276" t="s">
        <v>36391</v>
      </c>
      <c r="AC5489" s="277">
        <v>121186.9</v>
      </c>
      <c r="AE5489" s="246" t="s">
        <v>20013</v>
      </c>
      <c r="AF5489" s="247">
        <v>1331196.47</v>
      </c>
      <c r="AH5489" s="226" t="s">
        <v>46891</v>
      </c>
      <c r="AI5489" s="227">
        <v>36735.550000000003</v>
      </c>
      <c r="AK5489" s="207" t="s">
        <v>19812</v>
      </c>
      <c r="AL5489" s="208">
        <v>44170.48</v>
      </c>
      <c r="AM5489" s="93"/>
      <c r="AN5489" s="93"/>
      <c r="AO5489" s="93"/>
    </row>
    <row r="5490" spans="25:41" x14ac:dyDescent="0.55000000000000004">
      <c r="Y5490" t="s">
        <v>71865</v>
      </c>
      <c r="Z5490" s="284">
        <v>23484.89</v>
      </c>
      <c r="AB5490" s="276" t="s">
        <v>22203</v>
      </c>
      <c r="AC5490" s="277">
        <v>17444</v>
      </c>
      <c r="AE5490" s="246" t="s">
        <v>33501</v>
      </c>
      <c r="AF5490" s="247">
        <v>682450.73</v>
      </c>
      <c r="AH5490" s="226" t="s">
        <v>39129</v>
      </c>
      <c r="AI5490" s="227">
        <v>36387.730000000003</v>
      </c>
      <c r="AK5490" s="207" t="s">
        <v>19813</v>
      </c>
      <c r="AL5490" s="208">
        <v>20260</v>
      </c>
      <c r="AM5490" s="93"/>
      <c r="AN5490" s="93"/>
      <c r="AO5490" s="93"/>
    </row>
    <row r="5491" spans="25:41" x14ac:dyDescent="0.55000000000000004">
      <c r="Y5491" t="s">
        <v>35089</v>
      </c>
      <c r="Z5491" s="284">
        <v>38721.69</v>
      </c>
      <c r="AB5491" s="276" t="s">
        <v>67917</v>
      </c>
      <c r="AC5491" s="277">
        <v>112.95</v>
      </c>
      <c r="AE5491" s="246" t="s">
        <v>20014</v>
      </c>
      <c r="AF5491" s="247">
        <v>12515</v>
      </c>
      <c r="AH5491" s="226" t="s">
        <v>39130</v>
      </c>
      <c r="AI5491" s="227">
        <v>405454.82</v>
      </c>
      <c r="AK5491" s="207" t="s">
        <v>19814</v>
      </c>
      <c r="AL5491" s="208">
        <v>149086</v>
      </c>
      <c r="AM5491" s="93"/>
      <c r="AN5491" s="93"/>
      <c r="AO5491" s="93"/>
    </row>
    <row r="5492" spans="25:41" x14ac:dyDescent="0.55000000000000004">
      <c r="Y5492" t="s">
        <v>21175</v>
      </c>
      <c r="Z5492" s="284">
        <v>5595</v>
      </c>
      <c r="AB5492" s="276" t="s">
        <v>67918</v>
      </c>
      <c r="AC5492" s="277">
        <v>13.86</v>
      </c>
      <c r="AE5492" s="246" t="s">
        <v>46911</v>
      </c>
      <c r="AF5492" s="247">
        <v>900441.42</v>
      </c>
      <c r="AH5492" s="226" t="s">
        <v>42440</v>
      </c>
      <c r="AI5492" s="227">
        <v>58371.58</v>
      </c>
      <c r="AK5492" s="207" t="s">
        <v>19815</v>
      </c>
      <c r="AL5492" s="208">
        <v>26563.78</v>
      </c>
      <c r="AM5492" s="93"/>
      <c r="AN5492" s="93"/>
      <c r="AO5492" s="93"/>
    </row>
    <row r="5493" spans="25:41" x14ac:dyDescent="0.55000000000000004">
      <c r="Y5493" t="s">
        <v>70134</v>
      </c>
      <c r="Z5493" s="284">
        <v>11854</v>
      </c>
      <c r="AB5493" s="276" t="s">
        <v>40375</v>
      </c>
      <c r="AC5493" s="277">
        <v>78507.679999999993</v>
      </c>
      <c r="AE5493" s="246" t="s">
        <v>20015</v>
      </c>
      <c r="AF5493" s="247">
        <v>1272811.8700000001</v>
      </c>
      <c r="AH5493" s="226" t="s">
        <v>46892</v>
      </c>
      <c r="AI5493" s="227">
        <v>79421.08</v>
      </c>
      <c r="AK5493" s="207" t="s">
        <v>19816</v>
      </c>
      <c r="AL5493" s="208">
        <v>4888.1000000000004</v>
      </c>
      <c r="AM5493" s="93"/>
      <c r="AN5493" s="93"/>
      <c r="AO5493" s="93"/>
    </row>
    <row r="5494" spans="25:41" x14ac:dyDescent="0.55000000000000004">
      <c r="Y5494" t="s">
        <v>46060</v>
      </c>
      <c r="Z5494" s="284">
        <v>2640</v>
      </c>
      <c r="AB5494" s="276" t="s">
        <v>36392</v>
      </c>
      <c r="AC5494" s="277">
        <v>30368.35</v>
      </c>
      <c r="AE5494" s="246" t="s">
        <v>35001</v>
      </c>
      <c r="AF5494" s="247">
        <v>1107349.1299999999</v>
      </c>
      <c r="AH5494" s="226" t="s">
        <v>36266</v>
      </c>
      <c r="AI5494" s="227">
        <v>44393.36</v>
      </c>
      <c r="AK5494" s="207" t="s">
        <v>19817</v>
      </c>
      <c r="AL5494" s="208">
        <v>110</v>
      </c>
      <c r="AM5494" s="93"/>
      <c r="AN5494" s="93"/>
      <c r="AO5494" s="93"/>
    </row>
    <row r="5495" spans="25:41" x14ac:dyDescent="0.55000000000000004">
      <c r="Y5495" t="s">
        <v>58038</v>
      </c>
      <c r="Z5495" s="284">
        <v>1840.72</v>
      </c>
      <c r="AB5495" s="276" t="s">
        <v>67919</v>
      </c>
      <c r="AC5495" s="277">
        <v>17978.46</v>
      </c>
      <c r="AE5495" s="246" t="s">
        <v>61977</v>
      </c>
      <c r="AF5495" s="247">
        <v>234813.45</v>
      </c>
      <c r="AH5495" s="226" t="s">
        <v>44828</v>
      </c>
      <c r="AI5495" s="227">
        <v>41550</v>
      </c>
      <c r="AK5495" s="207" t="s">
        <v>19818</v>
      </c>
      <c r="AL5495" s="208">
        <v>3438.27</v>
      </c>
      <c r="AM5495" s="93"/>
      <c r="AN5495" s="93"/>
      <c r="AO5495" s="93"/>
    </row>
    <row r="5496" spans="25:41" x14ac:dyDescent="0.55000000000000004">
      <c r="Y5496" t="s">
        <v>33659</v>
      </c>
      <c r="Z5496">
        <v>720</v>
      </c>
      <c r="AB5496" s="276" t="s">
        <v>52794</v>
      </c>
      <c r="AC5496" s="277">
        <v>265293.73</v>
      </c>
      <c r="AE5496" s="246" t="s">
        <v>56076</v>
      </c>
      <c r="AF5496" s="247">
        <v>258696.05</v>
      </c>
      <c r="AH5496" s="226" t="s">
        <v>44829</v>
      </c>
      <c r="AI5496" s="227">
        <v>3176.41</v>
      </c>
      <c r="AK5496" s="207" t="s">
        <v>19819</v>
      </c>
      <c r="AL5496" s="208">
        <v>9777.86</v>
      </c>
      <c r="AM5496" s="93"/>
      <c r="AN5496" s="93"/>
      <c r="AO5496" s="93"/>
    </row>
    <row r="5497" spans="25:41" x14ac:dyDescent="0.55000000000000004">
      <c r="Y5497" t="s">
        <v>39192</v>
      </c>
      <c r="Z5497" s="284">
        <v>5967.14</v>
      </c>
      <c r="AB5497" s="276" t="s">
        <v>33752</v>
      </c>
      <c r="AC5497" s="277">
        <v>112918.63</v>
      </c>
      <c r="AE5497" s="246" t="s">
        <v>58524</v>
      </c>
      <c r="AF5497" s="247">
        <v>197581</v>
      </c>
      <c r="AH5497" s="226" t="s">
        <v>44830</v>
      </c>
      <c r="AI5497" s="227">
        <v>132.55000000000001</v>
      </c>
      <c r="AK5497" s="207" t="s">
        <v>19820</v>
      </c>
      <c r="AL5497" s="208">
        <v>10653.97</v>
      </c>
      <c r="AM5497" s="93"/>
      <c r="AN5497" s="93"/>
      <c r="AO5497" s="93"/>
    </row>
    <row r="5498" spans="25:41" x14ac:dyDescent="0.55000000000000004">
      <c r="Y5498" t="s">
        <v>21180</v>
      </c>
      <c r="Z5498">
        <v>660</v>
      </c>
      <c r="AB5498" s="276" t="s">
        <v>66641</v>
      </c>
      <c r="AC5498" s="277">
        <v>192087.69</v>
      </c>
      <c r="AE5498" s="246" t="s">
        <v>56077</v>
      </c>
      <c r="AF5498" s="247">
        <v>159840</v>
      </c>
      <c r="AH5498" s="226" t="s">
        <v>52351</v>
      </c>
      <c r="AI5498" s="227">
        <v>42265.5</v>
      </c>
      <c r="AK5498" s="207" t="s">
        <v>19821</v>
      </c>
      <c r="AL5498" s="208">
        <v>5402.5</v>
      </c>
      <c r="AM5498" s="93"/>
      <c r="AN5498" s="93"/>
      <c r="AO5498" s="93"/>
    </row>
    <row r="5499" spans="25:41" x14ac:dyDescent="0.55000000000000004">
      <c r="Y5499" t="s">
        <v>50677</v>
      </c>
      <c r="Z5499" s="284">
        <v>10000</v>
      </c>
      <c r="AB5499" s="276" t="s">
        <v>36393</v>
      </c>
      <c r="AC5499" s="277">
        <v>87455.69</v>
      </c>
      <c r="AE5499" s="246" t="s">
        <v>56078</v>
      </c>
      <c r="AF5499" s="247">
        <v>12227.76</v>
      </c>
      <c r="AH5499" s="226" t="s">
        <v>52352</v>
      </c>
      <c r="AI5499" s="227">
        <v>14655</v>
      </c>
      <c r="AK5499" s="207" t="s">
        <v>19822</v>
      </c>
      <c r="AL5499" s="208">
        <v>1250</v>
      </c>
      <c r="AM5499" s="93"/>
      <c r="AN5499" s="93"/>
      <c r="AO5499" s="93"/>
    </row>
    <row r="5500" spans="25:41" x14ac:dyDescent="0.55000000000000004">
      <c r="Y5500" t="s">
        <v>69324</v>
      </c>
      <c r="Z5500" s="284">
        <v>14000</v>
      </c>
      <c r="AB5500" s="276" t="s">
        <v>64446</v>
      </c>
      <c r="AC5500" s="277">
        <v>-5688.4</v>
      </c>
      <c r="AE5500" s="246" t="s">
        <v>56079</v>
      </c>
      <c r="AF5500" s="247">
        <v>21168</v>
      </c>
      <c r="AH5500" s="226" t="s">
        <v>52353</v>
      </c>
      <c r="AI5500" s="227">
        <v>51737.2</v>
      </c>
      <c r="AK5500" s="207" t="s">
        <v>19823</v>
      </c>
      <c r="AL5500" s="208">
        <v>8995.2000000000007</v>
      </c>
      <c r="AM5500" s="93"/>
      <c r="AN5500" s="93"/>
      <c r="AO5500" s="93"/>
    </row>
    <row r="5501" spans="25:41" x14ac:dyDescent="0.55000000000000004">
      <c r="Y5501" t="s">
        <v>21183</v>
      </c>
      <c r="Z5501" s="284">
        <v>13470</v>
      </c>
      <c r="AB5501" s="276" t="s">
        <v>52795</v>
      </c>
      <c r="AC5501" s="277">
        <v>3970</v>
      </c>
      <c r="AE5501" s="246" t="s">
        <v>59585</v>
      </c>
      <c r="AF5501" s="247">
        <v>22411.24</v>
      </c>
      <c r="AH5501" s="226" t="s">
        <v>52354</v>
      </c>
      <c r="AI5501" s="227">
        <v>5186.1400000000003</v>
      </c>
      <c r="AK5501" s="207" t="s">
        <v>19824</v>
      </c>
      <c r="AL5501" s="208">
        <v>72717.45</v>
      </c>
      <c r="AM5501" s="93"/>
      <c r="AN5501" s="93"/>
      <c r="AO5501" s="93"/>
    </row>
    <row r="5502" spans="25:41" x14ac:dyDescent="0.55000000000000004">
      <c r="Y5502" t="s">
        <v>13598</v>
      </c>
      <c r="Z5502" s="284">
        <v>8063.09</v>
      </c>
      <c r="AB5502" s="276" t="s">
        <v>52796</v>
      </c>
      <c r="AC5502" s="277">
        <v>303.70999999999998</v>
      </c>
      <c r="AE5502" s="246" t="s">
        <v>49893</v>
      </c>
      <c r="AF5502" s="247">
        <v>112758.51</v>
      </c>
      <c r="AH5502" s="226" t="s">
        <v>52355</v>
      </c>
      <c r="AI5502" s="227">
        <v>5426.96</v>
      </c>
      <c r="AK5502" s="207" t="s">
        <v>19825</v>
      </c>
      <c r="AL5502" s="208">
        <v>725</v>
      </c>
      <c r="AM5502" s="93"/>
      <c r="AN5502" s="93"/>
      <c r="AO5502" s="93"/>
    </row>
    <row r="5503" spans="25:41" x14ac:dyDescent="0.55000000000000004">
      <c r="Y5503" t="s">
        <v>13599</v>
      </c>
      <c r="Z5503" s="284">
        <v>21604.41</v>
      </c>
      <c r="AB5503" s="276" t="s">
        <v>52797</v>
      </c>
      <c r="AC5503" s="277">
        <v>972.65</v>
      </c>
      <c r="AE5503" s="246" t="s">
        <v>49894</v>
      </c>
      <c r="AF5503" s="247">
        <v>8626.0300000000007</v>
      </c>
      <c r="AH5503" s="226" t="s">
        <v>52356</v>
      </c>
      <c r="AI5503" s="227">
        <v>17450</v>
      </c>
      <c r="AK5503" s="207" t="s">
        <v>19826</v>
      </c>
      <c r="AL5503" s="208">
        <v>10782.94</v>
      </c>
      <c r="AM5503" s="93"/>
      <c r="AN5503" s="93"/>
      <c r="AO5503" s="93"/>
    </row>
    <row r="5504" spans="25:41" x14ac:dyDescent="0.55000000000000004">
      <c r="Y5504" t="s">
        <v>43247</v>
      </c>
      <c r="Z5504" s="284">
        <v>14421.67</v>
      </c>
      <c r="AB5504" s="276" t="s">
        <v>52798</v>
      </c>
      <c r="AC5504" s="277">
        <v>625.35</v>
      </c>
      <c r="AE5504" s="246" t="s">
        <v>49895</v>
      </c>
      <c r="AF5504" s="247">
        <v>27625.83</v>
      </c>
      <c r="AH5504" s="226" t="s">
        <v>52357</v>
      </c>
      <c r="AI5504" s="227">
        <v>10387.39</v>
      </c>
      <c r="AK5504" s="207" t="s">
        <v>19827</v>
      </c>
      <c r="AL5504" s="208">
        <v>28021.11</v>
      </c>
      <c r="AM5504" s="93"/>
      <c r="AN5504" s="93"/>
      <c r="AO5504" s="93"/>
    </row>
    <row r="5505" spans="25:41" x14ac:dyDescent="0.55000000000000004">
      <c r="Y5505" t="s">
        <v>21184</v>
      </c>
      <c r="Z5505" s="284">
        <v>23752.66</v>
      </c>
      <c r="AB5505" s="276" t="s">
        <v>67920</v>
      </c>
      <c r="AC5505" s="277">
        <v>1534.78</v>
      </c>
      <c r="AE5505" s="246" t="s">
        <v>64268</v>
      </c>
      <c r="AF5505" s="247">
        <v>10.96</v>
      </c>
      <c r="AH5505" s="226" t="s">
        <v>52358</v>
      </c>
      <c r="AI5505" s="227">
        <v>32936.300000000003</v>
      </c>
      <c r="AK5505" s="207" t="s">
        <v>19828</v>
      </c>
      <c r="AL5505" s="208">
        <v>212103.05</v>
      </c>
      <c r="AM5505" s="93"/>
      <c r="AN5505" s="93"/>
      <c r="AO5505" s="93"/>
    </row>
    <row r="5506" spans="25:41" x14ac:dyDescent="0.55000000000000004">
      <c r="Y5506" t="s">
        <v>21185</v>
      </c>
      <c r="Z5506">
        <v>524.70000000000005</v>
      </c>
      <c r="AB5506" s="276" t="s">
        <v>70025</v>
      </c>
      <c r="AC5506" s="277">
        <v>13674.25</v>
      </c>
      <c r="AE5506" s="246" t="s">
        <v>56080</v>
      </c>
      <c r="AF5506" s="247">
        <v>101941.25</v>
      </c>
      <c r="AH5506" s="226" t="s">
        <v>49890</v>
      </c>
      <c r="AI5506" s="227">
        <v>32448.080000000002</v>
      </c>
      <c r="AK5506" s="207" t="s">
        <v>19829</v>
      </c>
      <c r="AL5506" s="208">
        <v>4840.28</v>
      </c>
      <c r="AM5506" s="93"/>
      <c r="AN5506" s="93"/>
      <c r="AO5506" s="93"/>
    </row>
    <row r="5507" spans="25:41" x14ac:dyDescent="0.55000000000000004">
      <c r="Y5507" t="s">
        <v>71924</v>
      </c>
      <c r="Z5507">
        <v>113.5</v>
      </c>
      <c r="AB5507" s="276" t="s">
        <v>67921</v>
      </c>
      <c r="AC5507" s="277">
        <v>2330</v>
      </c>
      <c r="AE5507" s="246" t="s">
        <v>58525</v>
      </c>
      <c r="AF5507" s="247">
        <v>53577.66</v>
      </c>
      <c r="AH5507" s="226" t="s">
        <v>49891</v>
      </c>
      <c r="AI5507" s="227">
        <v>108480</v>
      </c>
      <c r="AK5507" s="207" t="s">
        <v>19830</v>
      </c>
      <c r="AL5507" s="208">
        <v>134158.81</v>
      </c>
      <c r="AM5507" s="93"/>
      <c r="AN5507" s="93"/>
      <c r="AO5507" s="93"/>
    </row>
    <row r="5508" spans="25:41" x14ac:dyDescent="0.55000000000000004">
      <c r="Y5508" t="s">
        <v>69327</v>
      </c>
      <c r="Z5508" s="284">
        <v>46295.6</v>
      </c>
      <c r="AB5508" s="276" t="s">
        <v>67922</v>
      </c>
      <c r="AC5508" s="277">
        <v>1157.9100000000001</v>
      </c>
      <c r="AE5508" s="246" t="s">
        <v>52374</v>
      </c>
      <c r="AF5508" s="247">
        <v>91564.94</v>
      </c>
      <c r="AH5508" s="226" t="s">
        <v>40267</v>
      </c>
      <c r="AI5508" s="227">
        <v>44898</v>
      </c>
      <c r="AK5508" s="207" t="s">
        <v>19831</v>
      </c>
      <c r="AL5508" s="208">
        <v>11939.33</v>
      </c>
      <c r="AM5508" s="93"/>
      <c r="AN5508" s="93"/>
      <c r="AO5508" s="93"/>
    </row>
    <row r="5509" spans="25:41" x14ac:dyDescent="0.55000000000000004">
      <c r="Y5509" t="s">
        <v>13600</v>
      </c>
      <c r="Z5509" s="284">
        <v>168523.29</v>
      </c>
      <c r="AB5509" s="276" t="s">
        <v>67923</v>
      </c>
      <c r="AC5509" s="277">
        <v>3889.45</v>
      </c>
      <c r="AE5509" s="246" t="s">
        <v>52375</v>
      </c>
      <c r="AF5509" s="247">
        <v>406997.28</v>
      </c>
      <c r="AH5509" s="226" t="s">
        <v>34992</v>
      </c>
      <c r="AI5509" s="227">
        <v>145950</v>
      </c>
      <c r="AK5509" s="207" t="s">
        <v>19832</v>
      </c>
      <c r="AL5509" s="208">
        <v>262.64</v>
      </c>
      <c r="AM5509" s="93"/>
      <c r="AN5509" s="93"/>
      <c r="AO5509" s="93"/>
    </row>
    <row r="5510" spans="25:41" x14ac:dyDescent="0.55000000000000004">
      <c r="Y5510" t="s">
        <v>21192</v>
      </c>
      <c r="Z5510" s="284">
        <v>3423.25</v>
      </c>
      <c r="AB5510" s="276" t="s">
        <v>70026</v>
      </c>
      <c r="AC5510" s="277">
        <v>1807.76</v>
      </c>
      <c r="AE5510" s="246" t="s">
        <v>55110</v>
      </c>
      <c r="AF5510" s="247">
        <v>4068.26</v>
      </c>
      <c r="AH5510" s="226" t="s">
        <v>47961</v>
      </c>
      <c r="AI5510" s="227">
        <v>3583.27</v>
      </c>
      <c r="AK5510" s="207" t="s">
        <v>19833</v>
      </c>
      <c r="AL5510" s="208">
        <v>4644.07</v>
      </c>
      <c r="AM5510" s="93"/>
      <c r="AN5510" s="93"/>
      <c r="AO5510" s="93"/>
    </row>
    <row r="5511" spans="25:41" x14ac:dyDescent="0.55000000000000004">
      <c r="Y5511" t="s">
        <v>21300</v>
      </c>
      <c r="Z5511" s="284">
        <v>1298.58</v>
      </c>
      <c r="AB5511" s="276" t="s">
        <v>70027</v>
      </c>
      <c r="AC5511" s="277">
        <v>50.2</v>
      </c>
      <c r="AE5511" s="246" t="s">
        <v>57422</v>
      </c>
      <c r="AF5511" s="247">
        <v>363483.96</v>
      </c>
      <c r="AH5511" s="226" t="s">
        <v>34993</v>
      </c>
      <c r="AI5511" s="227">
        <v>52565.440000000002</v>
      </c>
      <c r="AK5511" s="207" t="s">
        <v>19834</v>
      </c>
      <c r="AL5511" s="208">
        <v>4106.91</v>
      </c>
      <c r="AM5511" s="93"/>
      <c r="AN5511" s="93"/>
      <c r="AO5511" s="93"/>
    </row>
    <row r="5512" spans="25:41" x14ac:dyDescent="0.55000000000000004">
      <c r="Y5512" t="s">
        <v>21302</v>
      </c>
      <c r="Z5512" s="284">
        <v>9269.51</v>
      </c>
      <c r="AB5512" s="276" t="s">
        <v>70028</v>
      </c>
      <c r="AC5512" s="277">
        <v>6.16</v>
      </c>
      <c r="AE5512" s="246" t="s">
        <v>56081</v>
      </c>
      <c r="AF5512" s="247">
        <v>2754</v>
      </c>
      <c r="AH5512" s="226" t="s">
        <v>34994</v>
      </c>
      <c r="AI5512" s="227">
        <v>215038.34</v>
      </c>
      <c r="AK5512" s="207" t="s">
        <v>19835</v>
      </c>
      <c r="AL5512" s="208">
        <v>750167.22</v>
      </c>
      <c r="AM5512" s="93"/>
      <c r="AN5512" s="93"/>
      <c r="AO5512" s="93"/>
    </row>
    <row r="5513" spans="25:41" x14ac:dyDescent="0.55000000000000004">
      <c r="Y5513" t="s">
        <v>21303</v>
      </c>
      <c r="Z5513" s="284">
        <v>8264.09</v>
      </c>
      <c r="AB5513" s="276" t="s">
        <v>59656</v>
      </c>
      <c r="AC5513" s="277">
        <v>2400</v>
      </c>
      <c r="AE5513" s="246" t="s">
        <v>56082</v>
      </c>
      <c r="AF5513" s="247">
        <v>28017.21</v>
      </c>
      <c r="AH5513" s="226" t="s">
        <v>44831</v>
      </c>
      <c r="AI5513" s="227">
        <v>2428925</v>
      </c>
      <c r="AK5513" s="207" t="s">
        <v>19836</v>
      </c>
      <c r="AL5513" s="208">
        <v>24256.98</v>
      </c>
      <c r="AM5513" s="93"/>
      <c r="AN5513" s="93"/>
      <c r="AO5513" s="93"/>
    </row>
    <row r="5514" spans="25:41" x14ac:dyDescent="0.55000000000000004">
      <c r="Y5514" t="s">
        <v>21304</v>
      </c>
      <c r="Z5514" s="284">
        <v>53235.21</v>
      </c>
      <c r="AB5514" s="276" t="s">
        <v>52799</v>
      </c>
      <c r="AC5514" s="277">
        <v>1333.59</v>
      </c>
      <c r="AE5514" s="246" t="s">
        <v>56083</v>
      </c>
      <c r="AF5514" s="247">
        <v>89728.33</v>
      </c>
      <c r="AH5514" s="226" t="s">
        <v>33485</v>
      </c>
      <c r="AI5514" s="227">
        <v>6000</v>
      </c>
      <c r="AK5514" s="207" t="s">
        <v>19837</v>
      </c>
      <c r="AL5514" s="208">
        <v>14085.03</v>
      </c>
      <c r="AM5514" s="93"/>
      <c r="AN5514" s="93"/>
      <c r="AO5514" s="93"/>
    </row>
    <row r="5515" spans="25:41" x14ac:dyDescent="0.55000000000000004">
      <c r="Y5515" t="s">
        <v>35103</v>
      </c>
      <c r="Z5515" s="284">
        <v>8570.69</v>
      </c>
      <c r="AB5515" s="276" t="s">
        <v>50058</v>
      </c>
      <c r="AC5515" s="277">
        <v>4736.3100000000004</v>
      </c>
      <c r="AE5515" s="246" t="s">
        <v>56084</v>
      </c>
      <c r="AF5515" s="247">
        <v>194.59</v>
      </c>
      <c r="AH5515" s="226" t="s">
        <v>33486</v>
      </c>
      <c r="AI5515" s="227">
        <v>215859.3</v>
      </c>
      <c r="AK5515" s="207" t="s">
        <v>19838</v>
      </c>
      <c r="AL5515" s="208">
        <v>5855.69</v>
      </c>
      <c r="AM5515" s="93"/>
      <c r="AN5515" s="93"/>
      <c r="AO5515" s="93"/>
    </row>
    <row r="5516" spans="25:41" x14ac:dyDescent="0.55000000000000004">
      <c r="Y5516" t="s">
        <v>21306</v>
      </c>
      <c r="Z5516" s="284">
        <v>2459.9899999999998</v>
      </c>
      <c r="AB5516" s="276" t="s">
        <v>67924</v>
      </c>
      <c r="AC5516" s="277">
        <v>-59.03</v>
      </c>
      <c r="AE5516" s="246" t="s">
        <v>55111</v>
      </c>
      <c r="AF5516" s="247">
        <v>7750</v>
      </c>
      <c r="AH5516" s="226" t="s">
        <v>33487</v>
      </c>
      <c r="AI5516" s="227">
        <v>97340.94</v>
      </c>
      <c r="AK5516" s="207" t="s">
        <v>19839</v>
      </c>
      <c r="AL5516" s="208">
        <v>55027.82</v>
      </c>
      <c r="AM5516" s="93"/>
      <c r="AN5516" s="93"/>
      <c r="AO5516" s="93"/>
    </row>
    <row r="5517" spans="25:41" x14ac:dyDescent="0.55000000000000004">
      <c r="Y5517" t="s">
        <v>21307</v>
      </c>
      <c r="Z5517">
        <v>804.9</v>
      </c>
      <c r="AB5517" s="276" t="s">
        <v>60542</v>
      </c>
      <c r="AC5517" s="277">
        <v>0.01</v>
      </c>
      <c r="AE5517" s="246" t="s">
        <v>57423</v>
      </c>
      <c r="AF5517" s="247">
        <v>376.05</v>
      </c>
      <c r="AH5517" s="226" t="s">
        <v>34995</v>
      </c>
      <c r="AI5517" s="227">
        <v>41428.94</v>
      </c>
      <c r="AK5517" s="207" t="s">
        <v>19840</v>
      </c>
      <c r="AL5517" s="208">
        <v>249864.05</v>
      </c>
      <c r="AM5517" s="93"/>
      <c r="AN5517" s="93"/>
      <c r="AO5517" s="93"/>
    </row>
    <row r="5518" spans="25:41" x14ac:dyDescent="0.55000000000000004">
      <c r="Y5518" t="s">
        <v>21308</v>
      </c>
      <c r="Z5518" s="284">
        <v>1509.02</v>
      </c>
      <c r="AB5518" s="276" t="s">
        <v>64448</v>
      </c>
      <c r="AC5518" s="277">
        <v>5200</v>
      </c>
      <c r="AE5518" s="246" t="s">
        <v>58526</v>
      </c>
      <c r="AF5518" s="247">
        <v>41958.11</v>
      </c>
      <c r="AH5518" s="226" t="s">
        <v>33488</v>
      </c>
      <c r="AI5518" s="227">
        <v>8241.2999999999993</v>
      </c>
      <c r="AK5518" s="207" t="s">
        <v>19841</v>
      </c>
      <c r="AL5518" s="208">
        <v>5790.25</v>
      </c>
      <c r="AM5518" s="93"/>
      <c r="AN5518" s="93"/>
      <c r="AO5518" s="93"/>
    </row>
    <row r="5519" spans="25:41" x14ac:dyDescent="0.55000000000000004">
      <c r="Y5519" t="s">
        <v>56812</v>
      </c>
      <c r="Z5519">
        <v>210.74</v>
      </c>
      <c r="AB5519" s="276" t="s">
        <v>64449</v>
      </c>
      <c r="AC5519" s="277">
        <v>397.82</v>
      </c>
      <c r="AE5519" s="246" t="s">
        <v>55112</v>
      </c>
      <c r="AF5519" s="247">
        <v>1200</v>
      </c>
      <c r="AH5519" s="226" t="s">
        <v>52359</v>
      </c>
      <c r="AI5519" s="227">
        <v>929.9</v>
      </c>
      <c r="AK5519" s="207" t="s">
        <v>19842</v>
      </c>
      <c r="AL5519" s="208">
        <v>7714.56</v>
      </c>
      <c r="AM5519" s="93"/>
      <c r="AN5519" s="93"/>
      <c r="AO5519" s="93"/>
    </row>
    <row r="5520" spans="25:41" x14ac:dyDescent="0.55000000000000004">
      <c r="Y5520" t="s">
        <v>13617</v>
      </c>
      <c r="Z5520">
        <v>982.87</v>
      </c>
      <c r="AB5520" s="276" t="s">
        <v>64450</v>
      </c>
      <c r="AC5520" s="277">
        <v>1050.8499999999999</v>
      </c>
      <c r="AE5520" s="246" t="s">
        <v>59586</v>
      </c>
      <c r="AF5520" s="247">
        <v>24510.48</v>
      </c>
      <c r="AH5520" s="226" t="s">
        <v>34996</v>
      </c>
      <c r="AI5520" s="227">
        <v>609.94000000000005</v>
      </c>
      <c r="AK5520" s="207" t="s">
        <v>19843</v>
      </c>
      <c r="AL5520" s="208">
        <v>265348.78000000003</v>
      </c>
      <c r="AM5520" s="93"/>
      <c r="AN5520" s="93"/>
      <c r="AO5520" s="93"/>
    </row>
    <row r="5521" spans="25:41" x14ac:dyDescent="0.55000000000000004">
      <c r="Y5521" t="s">
        <v>13618</v>
      </c>
      <c r="Z5521" s="284">
        <v>2065.0100000000002</v>
      </c>
      <c r="AB5521" s="276" t="s">
        <v>63219</v>
      </c>
      <c r="AC5521" s="277">
        <v>6750</v>
      </c>
      <c r="AE5521" s="246" t="s">
        <v>56085</v>
      </c>
      <c r="AF5521" s="247">
        <v>292.95999999999998</v>
      </c>
      <c r="AH5521" s="226" t="s">
        <v>52360</v>
      </c>
      <c r="AI5521" s="227">
        <v>194010.07</v>
      </c>
      <c r="AK5521" s="207" t="s">
        <v>19844</v>
      </c>
      <c r="AL5521" s="208">
        <v>3915</v>
      </c>
      <c r="AM5521" s="93"/>
      <c r="AN5521" s="93"/>
      <c r="AO5521" s="93"/>
    </row>
    <row r="5522" spans="25:41" x14ac:dyDescent="0.55000000000000004">
      <c r="Y5522" t="s">
        <v>56813</v>
      </c>
      <c r="Z5522">
        <v>211.99</v>
      </c>
      <c r="AB5522" s="276" t="s">
        <v>64451</v>
      </c>
      <c r="AC5522" s="277">
        <v>4155.0600000000004</v>
      </c>
      <c r="AE5522" s="246" t="s">
        <v>56086</v>
      </c>
      <c r="AF5522" s="247">
        <v>2818.37</v>
      </c>
      <c r="AH5522" s="226" t="s">
        <v>33489</v>
      </c>
      <c r="AI5522" s="227">
        <v>15259.27</v>
      </c>
      <c r="AK5522" s="207" t="s">
        <v>19845</v>
      </c>
      <c r="AL5522" s="208">
        <v>11025</v>
      </c>
      <c r="AM5522" s="93"/>
      <c r="AN5522" s="93"/>
      <c r="AO5522" s="93"/>
    </row>
    <row r="5523" spans="25:41" x14ac:dyDescent="0.55000000000000004">
      <c r="Y5523" t="s">
        <v>33662</v>
      </c>
      <c r="Z5523" s="284">
        <v>2959785.57</v>
      </c>
      <c r="AB5523" s="276" t="s">
        <v>62463</v>
      </c>
      <c r="AC5523" s="277">
        <v>22699.66</v>
      </c>
      <c r="AE5523" s="246" t="s">
        <v>20016</v>
      </c>
      <c r="AF5523" s="247">
        <v>282987.13</v>
      </c>
      <c r="AH5523" s="226" t="s">
        <v>33490</v>
      </c>
      <c r="AI5523" s="227">
        <v>56032.83</v>
      </c>
      <c r="AK5523" s="207" t="s">
        <v>19846</v>
      </c>
      <c r="AL5523" s="208">
        <v>94758.1</v>
      </c>
      <c r="AM5523" s="93"/>
      <c r="AN5523" s="93"/>
      <c r="AO5523" s="93"/>
    </row>
    <row r="5524" spans="25:41" x14ac:dyDescent="0.55000000000000004">
      <c r="Y5524" t="s">
        <v>21312</v>
      </c>
      <c r="Z5524" s="284">
        <v>86368.29</v>
      </c>
      <c r="AB5524" s="276" t="s">
        <v>67925</v>
      </c>
      <c r="AC5524" s="277">
        <v>-424.65</v>
      </c>
      <c r="AE5524" s="246" t="s">
        <v>20017</v>
      </c>
      <c r="AF5524" s="247">
        <v>390785.11</v>
      </c>
      <c r="AH5524" s="226" t="s">
        <v>49892</v>
      </c>
      <c r="AI5524" s="227">
        <v>84.75</v>
      </c>
      <c r="AK5524" s="207" t="s">
        <v>19847</v>
      </c>
      <c r="AL5524" s="208">
        <v>40838.44</v>
      </c>
      <c r="AM5524" s="93"/>
      <c r="AN5524" s="93"/>
      <c r="AO5524" s="93"/>
    </row>
    <row r="5525" spans="25:41" x14ac:dyDescent="0.55000000000000004">
      <c r="Y5525" t="s">
        <v>21313</v>
      </c>
      <c r="Z5525" s="284">
        <v>152301.4</v>
      </c>
      <c r="AB5525" s="276" t="s">
        <v>50059</v>
      </c>
      <c r="AC5525" s="277">
        <v>606.95000000000005</v>
      </c>
      <c r="AE5525" s="246" t="s">
        <v>33502</v>
      </c>
      <c r="AF5525" s="247">
        <v>44016.93</v>
      </c>
      <c r="AH5525" s="226" t="s">
        <v>33491</v>
      </c>
      <c r="AI5525" s="227">
        <v>134419.48000000001</v>
      </c>
      <c r="AK5525" s="207" t="s">
        <v>19848</v>
      </c>
      <c r="AL5525" s="208">
        <v>7076.31</v>
      </c>
      <c r="AM5525" s="93"/>
      <c r="AN5525" s="93"/>
      <c r="AO5525" s="93"/>
    </row>
    <row r="5526" spans="25:41" x14ac:dyDescent="0.55000000000000004">
      <c r="Y5526" t="s">
        <v>55609</v>
      </c>
      <c r="Z5526" s="284">
        <v>9462.35</v>
      </c>
      <c r="AB5526" s="276" t="s">
        <v>64452</v>
      </c>
      <c r="AC5526" s="277">
        <v>-174.55</v>
      </c>
      <c r="AE5526" s="246" t="s">
        <v>59587</v>
      </c>
      <c r="AF5526" s="247">
        <v>203348.97</v>
      </c>
      <c r="AH5526" s="226" t="s">
        <v>33492</v>
      </c>
      <c r="AI5526" s="227">
        <v>1089091.6399999999</v>
      </c>
      <c r="AK5526" s="207" t="s">
        <v>19849</v>
      </c>
      <c r="AL5526" s="208">
        <v>50</v>
      </c>
      <c r="AM5526" s="93"/>
      <c r="AN5526" s="93"/>
      <c r="AO5526" s="93"/>
    </row>
    <row r="5527" spans="25:41" x14ac:dyDescent="0.55000000000000004">
      <c r="Y5527" t="s">
        <v>40800</v>
      </c>
      <c r="Z5527" s="284">
        <v>13402.42</v>
      </c>
      <c r="AB5527" s="276" t="s">
        <v>60543</v>
      </c>
      <c r="AC5527" s="277">
        <v>9234.98</v>
      </c>
      <c r="AE5527" s="246" t="s">
        <v>63140</v>
      </c>
      <c r="AF5527" s="247">
        <v>251.26</v>
      </c>
      <c r="AH5527" s="226" t="s">
        <v>33493</v>
      </c>
      <c r="AI5527" s="227">
        <v>553788.82999999996</v>
      </c>
      <c r="AK5527" s="207" t="s">
        <v>19850</v>
      </c>
      <c r="AL5527" s="208">
        <v>32141.71</v>
      </c>
      <c r="AM5527" s="93"/>
      <c r="AN5527" s="93"/>
      <c r="AO5527" s="93"/>
    </row>
    <row r="5528" spans="25:41" x14ac:dyDescent="0.55000000000000004">
      <c r="Y5528" t="s">
        <v>21314</v>
      </c>
      <c r="Z5528">
        <v>141.59</v>
      </c>
      <c r="AB5528" s="276" t="s">
        <v>70029</v>
      </c>
      <c r="AC5528" s="277">
        <v>2500</v>
      </c>
      <c r="AE5528" s="246" t="s">
        <v>57424</v>
      </c>
      <c r="AF5528" s="247">
        <v>181107.97</v>
      </c>
      <c r="AH5528" s="226" t="s">
        <v>39131</v>
      </c>
      <c r="AI5528" s="227">
        <v>229469.8</v>
      </c>
      <c r="AK5528" s="207" t="s">
        <v>19851</v>
      </c>
      <c r="AL5528" s="208">
        <v>55.44</v>
      </c>
      <c r="AM5528" s="93"/>
      <c r="AN5528" s="93"/>
      <c r="AO5528" s="93"/>
    </row>
    <row r="5529" spans="25:41" x14ac:dyDescent="0.55000000000000004">
      <c r="Y5529" t="s">
        <v>13622</v>
      </c>
      <c r="Z5529" s="284">
        <v>245300.72</v>
      </c>
      <c r="AB5529" s="276" t="s">
        <v>70030</v>
      </c>
      <c r="AC5529" s="277">
        <v>191.24</v>
      </c>
      <c r="AE5529" s="246" t="s">
        <v>63670</v>
      </c>
      <c r="AF5529" s="247">
        <v>31735.52</v>
      </c>
      <c r="AH5529" s="226" t="s">
        <v>52361</v>
      </c>
      <c r="AI5529" s="227">
        <v>5208.17</v>
      </c>
      <c r="AK5529" s="207" t="s">
        <v>19852</v>
      </c>
      <c r="AL5529" s="208">
        <v>28749.96</v>
      </c>
      <c r="AM5529" s="93"/>
      <c r="AN5529" s="93"/>
      <c r="AO5529" s="93"/>
    </row>
    <row r="5530" spans="25:41" x14ac:dyDescent="0.55000000000000004">
      <c r="Y5530" t="s">
        <v>13623</v>
      </c>
      <c r="Z5530" s="284">
        <v>80029.89</v>
      </c>
      <c r="AB5530" s="276" t="s">
        <v>70031</v>
      </c>
      <c r="AC5530" s="277">
        <v>625.5</v>
      </c>
      <c r="AE5530" s="246" t="s">
        <v>64269</v>
      </c>
      <c r="AF5530" s="247">
        <v>8680</v>
      </c>
      <c r="AH5530" s="226" t="s">
        <v>52362</v>
      </c>
      <c r="AI5530" s="227">
        <v>397.65</v>
      </c>
      <c r="AK5530" s="207" t="s">
        <v>19853</v>
      </c>
      <c r="AL5530" s="208">
        <v>26563.78</v>
      </c>
      <c r="AM5530" s="93"/>
      <c r="AN5530" s="93"/>
      <c r="AO5530" s="93"/>
    </row>
    <row r="5531" spans="25:41" x14ac:dyDescent="0.55000000000000004">
      <c r="Y5531" t="s">
        <v>13624</v>
      </c>
      <c r="Z5531">
        <v>413.24</v>
      </c>
      <c r="AB5531" s="276" t="s">
        <v>69878</v>
      </c>
      <c r="AC5531" s="277">
        <v>2500</v>
      </c>
      <c r="AE5531" s="246" t="s">
        <v>56087</v>
      </c>
      <c r="AF5531" s="247">
        <v>3118463.65</v>
      </c>
      <c r="AH5531" s="226" t="s">
        <v>52363</v>
      </c>
      <c r="AI5531" s="227">
        <v>1204.4000000000001</v>
      </c>
      <c r="AK5531" s="207" t="s">
        <v>19854</v>
      </c>
      <c r="AL5531" s="208">
        <v>265348.78000000003</v>
      </c>
      <c r="AM5531" s="93"/>
      <c r="AN5531" s="93"/>
      <c r="AO5531" s="93"/>
    </row>
    <row r="5532" spans="25:41" x14ac:dyDescent="0.55000000000000004">
      <c r="Y5532" t="s">
        <v>21315</v>
      </c>
      <c r="Z5532" s="284">
        <v>21504</v>
      </c>
      <c r="AB5532" s="276" t="s">
        <v>69751</v>
      </c>
      <c r="AC5532" s="277">
        <v>174.2</v>
      </c>
      <c r="AE5532" s="246" t="s">
        <v>63141</v>
      </c>
      <c r="AF5532" s="247">
        <v>21877.46</v>
      </c>
      <c r="AH5532" s="226" t="s">
        <v>44832</v>
      </c>
      <c r="AI5532" s="227">
        <v>6037.5</v>
      </c>
      <c r="AK5532" s="207" t="s">
        <v>19855</v>
      </c>
      <c r="AL5532" s="208">
        <v>20033.830000000002</v>
      </c>
      <c r="AM5532" s="93"/>
      <c r="AN5532" s="93"/>
      <c r="AO5532" s="93"/>
    </row>
    <row r="5533" spans="25:41" x14ac:dyDescent="0.55000000000000004">
      <c r="Y5533" t="s">
        <v>36333</v>
      </c>
      <c r="Z5533" s="284">
        <v>44734.74</v>
      </c>
      <c r="AB5533" s="276" t="s">
        <v>69752</v>
      </c>
      <c r="AC5533" s="277">
        <v>11610.64</v>
      </c>
      <c r="AE5533" s="246" t="s">
        <v>61392</v>
      </c>
      <c r="AF5533" s="247">
        <v>12529.28</v>
      </c>
      <c r="AH5533" s="226" t="s">
        <v>52364</v>
      </c>
      <c r="AI5533" s="227">
        <v>-1163.98</v>
      </c>
      <c r="AK5533" s="207" t="s">
        <v>19856</v>
      </c>
      <c r="AL5533" s="208">
        <v>110</v>
      </c>
      <c r="AM5533" s="93"/>
      <c r="AN5533" s="93"/>
      <c r="AO5533" s="93"/>
    </row>
    <row r="5534" spans="25:41" x14ac:dyDescent="0.55000000000000004">
      <c r="Y5534" t="s">
        <v>70924</v>
      </c>
      <c r="Z5534" s="284">
        <v>1143.8900000000001</v>
      </c>
      <c r="AB5534" s="276" t="s">
        <v>70600</v>
      </c>
      <c r="AC5534" s="277">
        <v>860.09</v>
      </c>
      <c r="AE5534" s="246" t="s">
        <v>64270</v>
      </c>
      <c r="AF5534" s="247">
        <v>176.22</v>
      </c>
      <c r="AH5534" s="226" t="s">
        <v>48876</v>
      </c>
      <c r="AI5534" s="227">
        <v>1904.08</v>
      </c>
      <c r="AK5534" s="207" t="s">
        <v>19857</v>
      </c>
      <c r="AL5534" s="208">
        <v>14463.27</v>
      </c>
      <c r="AM5534" s="93"/>
      <c r="AN5534" s="93"/>
      <c r="AO5534" s="93"/>
    </row>
    <row r="5535" spans="25:41" x14ac:dyDescent="0.55000000000000004">
      <c r="Y5535" t="s">
        <v>35104</v>
      </c>
      <c r="Z5535" s="284">
        <v>34089.93</v>
      </c>
      <c r="AB5535" s="276" t="s">
        <v>69879</v>
      </c>
      <c r="AC5535" s="277">
        <v>4392.7299999999996</v>
      </c>
      <c r="AE5535" s="246" t="s">
        <v>58527</v>
      </c>
      <c r="AF5535" s="247">
        <v>852725.55</v>
      </c>
      <c r="AH5535" s="226" t="s">
        <v>44833</v>
      </c>
      <c r="AI5535" s="227">
        <v>41242.720000000001</v>
      </c>
      <c r="AK5535" s="207" t="s">
        <v>19858</v>
      </c>
      <c r="AL5535" s="208">
        <v>94859.81</v>
      </c>
      <c r="AM5535" s="93"/>
      <c r="AN5535" s="93"/>
      <c r="AO5535" s="93"/>
    </row>
    <row r="5536" spans="25:41" x14ac:dyDescent="0.55000000000000004">
      <c r="Y5536" t="s">
        <v>21317</v>
      </c>
      <c r="Z5536" s="284">
        <v>28366.25</v>
      </c>
      <c r="AB5536" s="276" t="s">
        <v>63220</v>
      </c>
      <c r="AC5536" s="277">
        <v>314</v>
      </c>
      <c r="AE5536" s="246" t="s">
        <v>63671</v>
      </c>
      <c r="AF5536" s="247">
        <v>34875</v>
      </c>
      <c r="AH5536" s="226" t="s">
        <v>47962</v>
      </c>
      <c r="AI5536" s="227">
        <v>632.74</v>
      </c>
      <c r="AK5536" s="207" t="s">
        <v>19859</v>
      </c>
      <c r="AL5536" s="208">
        <v>9777.86</v>
      </c>
      <c r="AM5536" s="93"/>
      <c r="AN5536" s="93"/>
      <c r="AO5536" s="93"/>
    </row>
    <row r="5537" spans="25:41" x14ac:dyDescent="0.55000000000000004">
      <c r="Y5537" t="s">
        <v>21318</v>
      </c>
      <c r="Z5537" s="284">
        <v>844739.19</v>
      </c>
      <c r="AB5537" s="276" t="s">
        <v>59658</v>
      </c>
      <c r="AC5537" s="277">
        <v>402.27</v>
      </c>
      <c r="AE5537" s="246" t="s">
        <v>44843</v>
      </c>
      <c r="AF5537" s="247">
        <v>7259204.5199999996</v>
      </c>
      <c r="AH5537" s="226" t="s">
        <v>42441</v>
      </c>
      <c r="AI5537" s="227">
        <v>13127.05</v>
      </c>
      <c r="AK5537" s="207" t="s">
        <v>13488</v>
      </c>
      <c r="AL5537" s="208">
        <v>23921.32</v>
      </c>
      <c r="AM5537" s="93"/>
      <c r="AN5537" s="93"/>
      <c r="AO5537" s="93"/>
    </row>
    <row r="5538" spans="25:41" x14ac:dyDescent="0.55000000000000004">
      <c r="Y5538" t="s">
        <v>66774</v>
      </c>
      <c r="Z5538" s="284">
        <v>582736.81000000006</v>
      </c>
      <c r="AB5538" s="276" t="s">
        <v>59659</v>
      </c>
      <c r="AC5538" s="277">
        <v>29.92</v>
      </c>
      <c r="AE5538" s="246" t="s">
        <v>20018</v>
      </c>
      <c r="AF5538" s="247">
        <v>44042.75</v>
      </c>
      <c r="AH5538" s="226" t="s">
        <v>42442</v>
      </c>
      <c r="AI5538" s="227">
        <v>3938.4</v>
      </c>
      <c r="AK5538" s="207" t="s">
        <v>19860</v>
      </c>
      <c r="AL5538" s="208">
        <v>5402.5</v>
      </c>
      <c r="AM5538" s="93"/>
      <c r="AN5538" s="93"/>
      <c r="AO5538" s="93"/>
    </row>
    <row r="5539" spans="25:41" x14ac:dyDescent="0.55000000000000004">
      <c r="Y5539" t="s">
        <v>21319</v>
      </c>
      <c r="Z5539" s="284">
        <v>2182915.04</v>
      </c>
      <c r="AB5539" s="276" t="s">
        <v>67926</v>
      </c>
      <c r="AC5539" s="277">
        <v>98.57</v>
      </c>
      <c r="AE5539" s="246" t="s">
        <v>42447</v>
      </c>
      <c r="AF5539" s="247">
        <v>55000</v>
      </c>
      <c r="AH5539" s="226" t="s">
        <v>42443</v>
      </c>
      <c r="AI5539" s="227">
        <v>11876.38</v>
      </c>
      <c r="AK5539" s="207" t="s">
        <v>19861</v>
      </c>
      <c r="AL5539" s="208">
        <v>15624.91</v>
      </c>
      <c r="AM5539" s="93"/>
      <c r="AN5539" s="93"/>
      <c r="AO5539" s="93"/>
    </row>
    <row r="5540" spans="25:41" x14ac:dyDescent="0.55000000000000004">
      <c r="Y5540" t="s">
        <v>69904</v>
      </c>
      <c r="Z5540" s="284">
        <v>3358.93</v>
      </c>
      <c r="AB5540" s="276" t="s">
        <v>40376</v>
      </c>
      <c r="AC5540" s="277">
        <v>317.47000000000003</v>
      </c>
      <c r="AE5540" s="246" t="s">
        <v>35002</v>
      </c>
      <c r="AF5540" s="247">
        <v>102.33</v>
      </c>
      <c r="AH5540" s="226" t="s">
        <v>42444</v>
      </c>
      <c r="AI5540" s="227">
        <v>6506.76</v>
      </c>
      <c r="AK5540" s="207" t="s">
        <v>19862</v>
      </c>
      <c r="AL5540" s="208">
        <v>40838.44</v>
      </c>
      <c r="AM5540" s="93"/>
      <c r="AN5540" s="93"/>
      <c r="AO5540" s="93"/>
    </row>
    <row r="5541" spans="25:41" x14ac:dyDescent="0.55000000000000004">
      <c r="Y5541" t="s">
        <v>21320</v>
      </c>
      <c r="Z5541" s="284">
        <v>19703.98</v>
      </c>
      <c r="AB5541" s="276" t="s">
        <v>40377</v>
      </c>
      <c r="AC5541" s="277">
        <v>23.87</v>
      </c>
      <c r="AE5541" s="246" t="s">
        <v>60394</v>
      </c>
      <c r="AF5541" s="247">
        <v>361961.32</v>
      </c>
      <c r="AH5541" s="226" t="s">
        <v>47963</v>
      </c>
      <c r="AI5541" s="227">
        <v>32212.65</v>
      </c>
      <c r="AK5541" s="207" t="s">
        <v>13489</v>
      </c>
      <c r="AL5541" s="208">
        <v>7076.31</v>
      </c>
      <c r="AM5541" s="93"/>
      <c r="AN5541" s="93"/>
      <c r="AO5541" s="93"/>
    </row>
    <row r="5542" spans="25:41" x14ac:dyDescent="0.55000000000000004">
      <c r="Y5542" t="s">
        <v>21321</v>
      </c>
      <c r="Z5542" s="284">
        <v>818620.94</v>
      </c>
      <c r="AB5542" s="276" t="s">
        <v>40378</v>
      </c>
      <c r="AC5542" s="277">
        <v>77.78</v>
      </c>
      <c r="AE5542" s="246" t="s">
        <v>33503</v>
      </c>
      <c r="AF5542" s="247">
        <v>1245411.2</v>
      </c>
      <c r="AH5542" s="226" t="s">
        <v>40268</v>
      </c>
      <c r="AI5542" s="227">
        <v>11520.5</v>
      </c>
      <c r="AK5542" s="207" t="s">
        <v>19863</v>
      </c>
      <c r="AL5542" s="208">
        <v>50</v>
      </c>
      <c r="AM5542" s="93"/>
      <c r="AN5542" s="93"/>
      <c r="AO5542" s="93"/>
    </row>
    <row r="5543" spans="25:41" x14ac:dyDescent="0.55000000000000004">
      <c r="Y5543" t="s">
        <v>47518</v>
      </c>
      <c r="Z5543" s="284">
        <v>-189398.44</v>
      </c>
      <c r="AB5543" s="276" t="s">
        <v>52803</v>
      </c>
      <c r="AC5543" s="277">
        <v>1440.04</v>
      </c>
      <c r="AE5543" s="246" t="s">
        <v>59047</v>
      </c>
      <c r="AF5543" s="247">
        <v>83939.26</v>
      </c>
      <c r="AH5543" s="226" t="s">
        <v>40269</v>
      </c>
      <c r="AI5543" s="227">
        <v>2572.89</v>
      </c>
      <c r="AK5543" s="207" t="s">
        <v>19864</v>
      </c>
      <c r="AL5543" s="208">
        <v>69547.490000000005</v>
      </c>
      <c r="AM5543" s="93"/>
      <c r="AN5543" s="93"/>
      <c r="AO5543" s="93"/>
    </row>
    <row r="5544" spans="25:41" x14ac:dyDescent="0.55000000000000004">
      <c r="Y5544" t="s">
        <v>40801</v>
      </c>
      <c r="Z5544" s="284">
        <v>422790.23</v>
      </c>
      <c r="AB5544" s="276" t="s">
        <v>48041</v>
      </c>
      <c r="AC5544" s="277">
        <v>106.75</v>
      </c>
      <c r="AE5544" s="246" t="s">
        <v>61393</v>
      </c>
      <c r="AF5544" s="247">
        <v>7298.37</v>
      </c>
      <c r="AH5544" s="226" t="s">
        <v>46893</v>
      </c>
      <c r="AI5544" s="227">
        <v>1135.68</v>
      </c>
      <c r="AK5544" s="207" t="s">
        <v>19865</v>
      </c>
      <c r="AL5544" s="208">
        <v>8995.2000000000007</v>
      </c>
      <c r="AM5544" s="93"/>
      <c r="AN5544" s="93"/>
      <c r="AO5544" s="93"/>
    </row>
    <row r="5545" spans="25:41" x14ac:dyDescent="0.55000000000000004">
      <c r="Y5545" t="s">
        <v>71866</v>
      </c>
      <c r="Z5545" s="284">
        <v>84507</v>
      </c>
      <c r="AB5545" s="276" t="s">
        <v>67927</v>
      </c>
      <c r="AC5545" s="277">
        <v>364.17</v>
      </c>
      <c r="AE5545" s="246" t="s">
        <v>20019</v>
      </c>
      <c r="AF5545" s="247">
        <v>1064718.73</v>
      </c>
      <c r="AH5545" s="226" t="s">
        <v>44834</v>
      </c>
      <c r="AI5545" s="227">
        <v>563339.77</v>
      </c>
      <c r="AK5545" s="207" t="s">
        <v>19866</v>
      </c>
      <c r="AL5545" s="208">
        <v>89460.03</v>
      </c>
      <c r="AM5545" s="93"/>
      <c r="AN5545" s="93"/>
      <c r="AO5545" s="93"/>
    </row>
    <row r="5546" spans="25:41" x14ac:dyDescent="0.55000000000000004">
      <c r="Y5546" t="s">
        <v>21410</v>
      </c>
      <c r="Z5546" s="284">
        <v>113004.82</v>
      </c>
      <c r="AB5546" s="276" t="s">
        <v>67928</v>
      </c>
      <c r="AC5546" s="277">
        <v>54.83</v>
      </c>
      <c r="AE5546" s="246" t="s">
        <v>20020</v>
      </c>
      <c r="AF5546" s="247">
        <v>999506.53</v>
      </c>
      <c r="AH5546" s="226" t="s">
        <v>44835</v>
      </c>
      <c r="AI5546" s="227">
        <v>44138.23</v>
      </c>
      <c r="AK5546" s="207" t="s">
        <v>19867</v>
      </c>
      <c r="AL5546" s="208">
        <v>253954</v>
      </c>
      <c r="AM5546" s="93"/>
      <c r="AN5546" s="93"/>
      <c r="AO5546" s="93"/>
    </row>
    <row r="5547" spans="25:41" x14ac:dyDescent="0.55000000000000004">
      <c r="Y5547" t="s">
        <v>21412</v>
      </c>
      <c r="Z5547" s="284">
        <v>37624.019999999997</v>
      </c>
      <c r="AB5547" s="276" t="s">
        <v>67929</v>
      </c>
      <c r="AC5547" s="277">
        <v>720.02</v>
      </c>
      <c r="AE5547" s="246" t="s">
        <v>36270</v>
      </c>
      <c r="AF5547" s="247">
        <v>410920.48</v>
      </c>
      <c r="AH5547" s="226" t="s">
        <v>44836</v>
      </c>
      <c r="AI5547" s="227">
        <v>64187.5</v>
      </c>
      <c r="AK5547" s="207" t="s">
        <v>13491</v>
      </c>
      <c r="AL5547" s="208">
        <v>70939.31</v>
      </c>
      <c r="AM5547" s="93"/>
      <c r="AN5547" s="93"/>
      <c r="AO5547" s="93"/>
    </row>
    <row r="5548" spans="25:41" x14ac:dyDescent="0.55000000000000004">
      <c r="Y5548" t="s">
        <v>21415</v>
      </c>
      <c r="Z5548" s="284">
        <v>45835.88</v>
      </c>
      <c r="AB5548" s="276" t="s">
        <v>67930</v>
      </c>
      <c r="AC5548" s="277">
        <v>53.92</v>
      </c>
      <c r="AE5548" s="246" t="s">
        <v>52378</v>
      </c>
      <c r="AF5548" s="247">
        <v>54117.98</v>
      </c>
      <c r="AH5548" s="226" t="s">
        <v>44837</v>
      </c>
      <c r="AI5548" s="227">
        <v>4868.62</v>
      </c>
      <c r="AK5548" s="207" t="s">
        <v>13492</v>
      </c>
      <c r="AL5548" s="208">
        <v>102081.18</v>
      </c>
      <c r="AM5548" s="93"/>
      <c r="AN5548" s="93"/>
      <c r="AO5548" s="93"/>
    </row>
    <row r="5549" spans="25:41" x14ac:dyDescent="0.55000000000000004">
      <c r="Y5549" t="s">
        <v>21416</v>
      </c>
      <c r="Z5549" s="284">
        <v>12382.62</v>
      </c>
      <c r="AB5549" s="276" t="s">
        <v>67931</v>
      </c>
      <c r="AC5549" s="277">
        <v>181.96</v>
      </c>
      <c r="AE5549" s="246" t="s">
        <v>60395</v>
      </c>
      <c r="AF5549" s="247">
        <v>443.03</v>
      </c>
      <c r="AH5549" s="226" t="s">
        <v>13494</v>
      </c>
      <c r="AI5549" s="227">
        <v>4483.7700000000004</v>
      </c>
      <c r="AK5549" s="207" t="s">
        <v>19868</v>
      </c>
      <c r="AL5549" s="208">
        <v>227624.3</v>
      </c>
      <c r="AM5549" s="93"/>
      <c r="AN5549" s="93"/>
      <c r="AO5549" s="93"/>
    </row>
    <row r="5550" spans="25:41" x14ac:dyDescent="0.55000000000000004">
      <c r="Y5550" t="s">
        <v>21420</v>
      </c>
      <c r="Z5550" s="284">
        <v>191395.19</v>
      </c>
      <c r="AB5550" s="276" t="s">
        <v>57525</v>
      </c>
      <c r="AC5550" s="277">
        <v>799725.76</v>
      </c>
      <c r="AE5550" s="246" t="s">
        <v>35003</v>
      </c>
      <c r="AF5550" s="247">
        <v>3851131.18</v>
      </c>
      <c r="AH5550" s="226" t="s">
        <v>19894</v>
      </c>
      <c r="AI5550" s="227">
        <v>10108</v>
      </c>
      <c r="AK5550" s="207" t="s">
        <v>19869</v>
      </c>
      <c r="AL5550" s="208">
        <v>4840.28</v>
      </c>
      <c r="AM5550" s="93"/>
      <c r="AN5550" s="93"/>
      <c r="AO5550" s="93"/>
    </row>
    <row r="5551" spans="25:41" x14ac:dyDescent="0.55000000000000004">
      <c r="Y5551" t="s">
        <v>35116</v>
      </c>
      <c r="Z5551" s="284">
        <v>5400</v>
      </c>
      <c r="AB5551" s="276" t="s">
        <v>67932</v>
      </c>
      <c r="AC5551" s="277">
        <v>425543.19</v>
      </c>
      <c r="AE5551" s="246" t="s">
        <v>39136</v>
      </c>
      <c r="AF5551" s="247">
        <v>161961.28</v>
      </c>
      <c r="AH5551" s="226" t="s">
        <v>46894</v>
      </c>
      <c r="AI5551" s="227">
        <v>10000</v>
      </c>
      <c r="AK5551" s="207" t="s">
        <v>19870</v>
      </c>
      <c r="AL5551" s="208">
        <v>134158.81</v>
      </c>
      <c r="AM5551" s="93"/>
      <c r="AN5551" s="93"/>
      <c r="AO5551" s="93"/>
    </row>
    <row r="5552" spans="25:41" x14ac:dyDescent="0.55000000000000004">
      <c r="Y5552" t="s">
        <v>54384</v>
      </c>
      <c r="Z5552" s="284">
        <v>1058.24</v>
      </c>
      <c r="AB5552" s="276" t="s">
        <v>33756</v>
      </c>
      <c r="AC5552" s="277">
        <v>30654</v>
      </c>
      <c r="AE5552" s="246" t="s">
        <v>61978</v>
      </c>
      <c r="AF5552" s="247">
        <v>5640</v>
      </c>
      <c r="AH5552" s="226" t="s">
        <v>46895</v>
      </c>
      <c r="AI5552" s="227">
        <v>54000</v>
      </c>
      <c r="AK5552" s="207" t="s">
        <v>19871</v>
      </c>
      <c r="AL5552" s="208">
        <v>66714.559999999998</v>
      </c>
      <c r="AM5552" s="93"/>
      <c r="AN5552" s="93"/>
      <c r="AO5552" s="93"/>
    </row>
    <row r="5553" spans="25:41" x14ac:dyDescent="0.55000000000000004">
      <c r="Y5553" t="s">
        <v>21426</v>
      </c>
      <c r="Z5553" s="284">
        <v>5458.24</v>
      </c>
      <c r="AB5553" s="276" t="s">
        <v>22318</v>
      </c>
      <c r="AC5553" s="277">
        <v>50722</v>
      </c>
      <c r="AE5553" s="246" t="s">
        <v>39137</v>
      </c>
      <c r="AF5553" s="247">
        <v>24</v>
      </c>
      <c r="AH5553" s="226" t="s">
        <v>46896</v>
      </c>
      <c r="AI5553" s="227">
        <v>5160</v>
      </c>
      <c r="AK5553" s="207" t="s">
        <v>19872</v>
      </c>
      <c r="AL5553" s="208">
        <v>11939.33</v>
      </c>
      <c r="AM5553" s="93"/>
      <c r="AN5553" s="93"/>
      <c r="AO5553" s="93"/>
    </row>
    <row r="5554" spans="25:41" x14ac:dyDescent="0.55000000000000004">
      <c r="Y5554" t="s">
        <v>21427</v>
      </c>
      <c r="Z5554" s="284">
        <v>79684.100000000006</v>
      </c>
      <c r="AB5554" s="276" t="s">
        <v>42639</v>
      </c>
      <c r="AC5554" s="277">
        <v>126133</v>
      </c>
      <c r="AE5554" s="246" t="s">
        <v>64271</v>
      </c>
      <c r="AF5554" s="247">
        <v>-0.01</v>
      </c>
      <c r="AH5554" s="226" t="s">
        <v>46897</v>
      </c>
      <c r="AI5554" s="227">
        <v>11340</v>
      </c>
      <c r="AK5554" s="207" t="s">
        <v>19873</v>
      </c>
      <c r="AL5554" s="208">
        <v>1274.6300000000001</v>
      </c>
      <c r="AM5554" s="93"/>
      <c r="AN5554" s="93"/>
      <c r="AO5554" s="93"/>
    </row>
    <row r="5555" spans="25:41" x14ac:dyDescent="0.55000000000000004">
      <c r="Y5555" t="s">
        <v>21428</v>
      </c>
      <c r="Z5555" s="284">
        <v>41216.800000000003</v>
      </c>
      <c r="AB5555" s="276" t="s">
        <v>22319</v>
      </c>
      <c r="AC5555" s="277">
        <v>1463.4</v>
      </c>
      <c r="AE5555" s="246" t="s">
        <v>35004</v>
      </c>
      <c r="AF5555" s="247">
        <v>364369.27</v>
      </c>
      <c r="AH5555" s="226" t="s">
        <v>46898</v>
      </c>
      <c r="AI5555" s="227">
        <v>7106.9</v>
      </c>
      <c r="AK5555" s="207" t="s">
        <v>19874</v>
      </c>
      <c r="AL5555" s="208">
        <v>4644.07</v>
      </c>
      <c r="AM5555" s="93"/>
      <c r="AN5555" s="93"/>
      <c r="AO5555" s="93"/>
    </row>
    <row r="5556" spans="25:41" x14ac:dyDescent="0.55000000000000004">
      <c r="Y5556" t="s">
        <v>21429</v>
      </c>
      <c r="Z5556" s="284">
        <v>136383.73000000001</v>
      </c>
      <c r="AB5556" s="276" t="s">
        <v>39245</v>
      </c>
      <c r="AC5556" s="277">
        <v>3959.3</v>
      </c>
      <c r="AE5556" s="246" t="s">
        <v>61979</v>
      </c>
      <c r="AF5556" s="247">
        <v>2456.65</v>
      </c>
      <c r="AH5556" s="226" t="s">
        <v>46899</v>
      </c>
      <c r="AI5556" s="227">
        <v>16433.41</v>
      </c>
      <c r="AK5556" s="207" t="s">
        <v>19875</v>
      </c>
      <c r="AL5556" s="208">
        <v>4999.37</v>
      </c>
      <c r="AM5556" s="93"/>
      <c r="AN5556" s="93"/>
      <c r="AO5556" s="93"/>
    </row>
    <row r="5557" spans="25:41" x14ac:dyDescent="0.55000000000000004">
      <c r="Y5557" t="s">
        <v>35117</v>
      </c>
      <c r="Z5557" s="284">
        <v>107582.62</v>
      </c>
      <c r="AB5557" s="276" t="s">
        <v>67933</v>
      </c>
      <c r="AC5557" s="277">
        <v>221.95</v>
      </c>
      <c r="AE5557" s="246" t="s">
        <v>63142</v>
      </c>
      <c r="AF5557" s="247">
        <v>2697.22</v>
      </c>
      <c r="AH5557" s="226" t="s">
        <v>46900</v>
      </c>
      <c r="AI5557" s="227">
        <v>1000</v>
      </c>
      <c r="AK5557" s="207" t="s">
        <v>19876</v>
      </c>
      <c r="AL5557" s="208">
        <v>975476.89</v>
      </c>
      <c r="AM5557" s="93"/>
      <c r="AN5557" s="93"/>
      <c r="AO5557" s="93"/>
    </row>
    <row r="5558" spans="25:41" x14ac:dyDescent="0.55000000000000004">
      <c r="Y5558" t="s">
        <v>21430</v>
      </c>
      <c r="Z5558" s="284">
        <v>259060.6</v>
      </c>
      <c r="AB5558" s="276" t="s">
        <v>22320</v>
      </c>
      <c r="AC5558" s="277">
        <v>3800</v>
      </c>
      <c r="AE5558" s="246" t="s">
        <v>36271</v>
      </c>
      <c r="AF5558" s="247">
        <v>48079.3</v>
      </c>
      <c r="AH5558" s="226" t="s">
        <v>46901</v>
      </c>
      <c r="AI5558" s="227">
        <v>36567</v>
      </c>
      <c r="AK5558" s="207" t="s">
        <v>19877</v>
      </c>
      <c r="AL5558" s="208">
        <v>54338.98</v>
      </c>
      <c r="AM5558" s="93"/>
      <c r="AN5558" s="93"/>
      <c r="AO5558" s="93"/>
    </row>
    <row r="5559" spans="25:41" x14ac:dyDescent="0.55000000000000004">
      <c r="Y5559" t="s">
        <v>49375</v>
      </c>
      <c r="Z5559" s="284">
        <v>19422.580000000002</v>
      </c>
      <c r="AB5559" s="276" t="s">
        <v>67934</v>
      </c>
      <c r="AC5559" s="277">
        <v>11102.58</v>
      </c>
      <c r="AE5559" s="246" t="s">
        <v>60396</v>
      </c>
      <c r="AF5559" s="247">
        <v>36880</v>
      </c>
      <c r="AH5559" s="226" t="s">
        <v>46902</v>
      </c>
      <c r="AI5559" s="227">
        <v>673.9</v>
      </c>
      <c r="AK5559" s="207" t="s">
        <v>19878</v>
      </c>
      <c r="AL5559" s="208">
        <v>291232.43</v>
      </c>
      <c r="AM5559" s="93"/>
      <c r="AN5559" s="93"/>
      <c r="AO5559" s="93"/>
    </row>
    <row r="5560" spans="25:41" x14ac:dyDescent="0.55000000000000004">
      <c r="Y5560" t="s">
        <v>69334</v>
      </c>
      <c r="Z5560" s="284">
        <v>28670.37</v>
      </c>
      <c r="AB5560" s="276" t="s">
        <v>40380</v>
      </c>
      <c r="AC5560" s="277">
        <v>975</v>
      </c>
      <c r="AE5560" s="246" t="s">
        <v>20021</v>
      </c>
      <c r="AF5560" s="247">
        <v>2905309.57</v>
      </c>
      <c r="AH5560" s="226" t="s">
        <v>46903</v>
      </c>
      <c r="AI5560" s="227">
        <v>20458.28</v>
      </c>
      <c r="AK5560" s="207" t="s">
        <v>19879</v>
      </c>
      <c r="AL5560" s="208">
        <v>5855.69</v>
      </c>
      <c r="AM5560" s="93"/>
      <c r="AN5560" s="93"/>
      <c r="AO5560" s="93"/>
    </row>
    <row r="5561" spans="25:41" x14ac:dyDescent="0.55000000000000004">
      <c r="Y5561" t="s">
        <v>71867</v>
      </c>
      <c r="Z5561" s="284">
        <v>25412.5</v>
      </c>
      <c r="AB5561" s="276" t="s">
        <v>67935</v>
      </c>
      <c r="AC5561" s="277">
        <v>2999.49</v>
      </c>
      <c r="AE5561" s="246" t="s">
        <v>20022</v>
      </c>
      <c r="AF5561" s="247">
        <v>3363810.51</v>
      </c>
      <c r="AH5561" s="226" t="s">
        <v>46904</v>
      </c>
      <c r="AI5561" s="227">
        <v>1445.53</v>
      </c>
      <c r="AK5561" s="207" t="s">
        <v>19880</v>
      </c>
      <c r="AL5561" s="208">
        <v>99198.3</v>
      </c>
      <c r="AM5561" s="93"/>
      <c r="AN5561" s="93"/>
      <c r="AO5561" s="93"/>
    </row>
    <row r="5562" spans="25:41" x14ac:dyDescent="0.55000000000000004">
      <c r="Y5562" t="s">
        <v>58373</v>
      </c>
      <c r="Z5562" s="284">
        <v>8420</v>
      </c>
      <c r="AB5562" s="276" t="s">
        <v>36400</v>
      </c>
      <c r="AC5562" s="277">
        <v>630</v>
      </c>
      <c r="AE5562" s="246" t="s">
        <v>61980</v>
      </c>
      <c r="AF5562" s="247">
        <v>993.49</v>
      </c>
      <c r="AH5562" s="226" t="s">
        <v>46905</v>
      </c>
      <c r="AI5562" s="227">
        <v>4737.87</v>
      </c>
      <c r="AK5562" s="207" t="s">
        <v>19881</v>
      </c>
      <c r="AL5562" s="208">
        <v>525198.66</v>
      </c>
      <c r="AM5562" s="93"/>
      <c r="AN5562" s="93"/>
      <c r="AO5562" s="93"/>
    </row>
    <row r="5563" spans="25:41" x14ac:dyDescent="0.55000000000000004">
      <c r="Y5563" t="s">
        <v>21433</v>
      </c>
      <c r="Z5563" s="284">
        <v>417888.69</v>
      </c>
      <c r="AB5563" s="276" t="s">
        <v>39246</v>
      </c>
      <c r="AC5563" s="277">
        <v>15972.43</v>
      </c>
      <c r="AE5563" s="246" t="s">
        <v>63143</v>
      </c>
      <c r="AF5563" s="247">
        <v>15821.25</v>
      </c>
      <c r="AH5563" s="226" t="s">
        <v>46906</v>
      </c>
      <c r="AI5563" s="227">
        <v>4268.9799999999996</v>
      </c>
      <c r="AK5563" s="207" t="s">
        <v>19882</v>
      </c>
      <c r="AL5563" s="208">
        <v>12000</v>
      </c>
      <c r="AM5563" s="93"/>
      <c r="AN5563" s="93"/>
      <c r="AO5563" s="93"/>
    </row>
    <row r="5564" spans="25:41" x14ac:dyDescent="0.55000000000000004">
      <c r="Y5564" t="s">
        <v>21434</v>
      </c>
      <c r="Z5564" s="284">
        <v>184618.65</v>
      </c>
      <c r="AB5564" s="276" t="s">
        <v>22323</v>
      </c>
      <c r="AC5564" s="277">
        <v>19779.02</v>
      </c>
      <c r="AE5564" s="246" t="s">
        <v>20023</v>
      </c>
      <c r="AF5564" s="247">
        <v>101167.39</v>
      </c>
      <c r="AH5564" s="226" t="s">
        <v>46907</v>
      </c>
      <c r="AI5564" s="227">
        <v>15053.52</v>
      </c>
      <c r="AK5564" s="207" t="s">
        <v>19883</v>
      </c>
      <c r="AL5564" s="208">
        <v>600</v>
      </c>
      <c r="AM5564" s="93"/>
      <c r="AN5564" s="93"/>
      <c r="AO5564" s="93"/>
    </row>
    <row r="5565" spans="25:41" x14ac:dyDescent="0.55000000000000004">
      <c r="Y5565" t="s">
        <v>21435</v>
      </c>
      <c r="Z5565" s="284">
        <v>717123.24</v>
      </c>
      <c r="AB5565" s="276" t="s">
        <v>33758</v>
      </c>
      <c r="AC5565" s="277">
        <v>54782.5</v>
      </c>
      <c r="AE5565" s="246" t="s">
        <v>42448</v>
      </c>
      <c r="AF5565" s="247">
        <v>3949330.87</v>
      </c>
      <c r="AH5565" s="226" t="s">
        <v>46908</v>
      </c>
      <c r="AI5565" s="227">
        <v>38043.410000000003</v>
      </c>
      <c r="AK5565" s="207" t="s">
        <v>19884</v>
      </c>
      <c r="AL5565" s="208">
        <v>963.91</v>
      </c>
      <c r="AM5565" s="93"/>
      <c r="AN5565" s="93"/>
      <c r="AO5565" s="93"/>
    </row>
    <row r="5566" spans="25:41" x14ac:dyDescent="0.55000000000000004">
      <c r="Y5566" t="s">
        <v>21438</v>
      </c>
      <c r="Z5566" s="284">
        <v>5023.6499999999996</v>
      </c>
      <c r="AB5566" s="276" t="s">
        <v>33759</v>
      </c>
      <c r="AC5566" s="277">
        <v>37561.360000000001</v>
      </c>
      <c r="AE5566" s="246" t="s">
        <v>59588</v>
      </c>
      <c r="AF5566" s="247">
        <v>1084.23</v>
      </c>
      <c r="AH5566" s="226" t="s">
        <v>44838</v>
      </c>
      <c r="AI5566" s="227">
        <v>61000</v>
      </c>
      <c r="AK5566" s="207" t="s">
        <v>19885</v>
      </c>
      <c r="AL5566" s="208">
        <v>2731.68</v>
      </c>
      <c r="AM5566" s="93"/>
      <c r="AN5566" s="93"/>
      <c r="AO5566" s="93"/>
    </row>
    <row r="5567" spans="25:41" x14ac:dyDescent="0.55000000000000004">
      <c r="Y5567" t="s">
        <v>21439</v>
      </c>
      <c r="Z5567" s="284">
        <v>1159306.79</v>
      </c>
      <c r="AB5567" s="276" t="s">
        <v>67936</v>
      </c>
      <c r="AC5567" s="277">
        <v>153636</v>
      </c>
      <c r="AE5567" s="246" t="s">
        <v>61981</v>
      </c>
      <c r="AF5567" s="247">
        <v>161.78</v>
      </c>
      <c r="AH5567" s="226" t="s">
        <v>44839</v>
      </c>
      <c r="AI5567" s="227">
        <v>4666.5</v>
      </c>
      <c r="AK5567" s="207" t="s">
        <v>19886</v>
      </c>
      <c r="AL5567" s="208">
        <v>6654</v>
      </c>
      <c r="AM5567" s="93"/>
      <c r="AN5567" s="93"/>
      <c r="AO5567" s="93"/>
    </row>
    <row r="5568" spans="25:41" x14ac:dyDescent="0.55000000000000004">
      <c r="Y5568" t="s">
        <v>49376</v>
      </c>
      <c r="Z5568" s="284">
        <v>-120510.77</v>
      </c>
      <c r="AB5568" s="276" t="s">
        <v>58284</v>
      </c>
      <c r="AC5568" s="277">
        <v>267177.11</v>
      </c>
      <c r="AE5568" s="246" t="s">
        <v>52381</v>
      </c>
      <c r="AF5568" s="247">
        <v>275.39999999999998</v>
      </c>
      <c r="AH5568" s="226" t="s">
        <v>40270</v>
      </c>
      <c r="AI5568" s="227">
        <v>23556.5</v>
      </c>
      <c r="AK5568" s="207" t="s">
        <v>19887</v>
      </c>
      <c r="AL5568" s="208">
        <v>1111</v>
      </c>
      <c r="AM5568" s="93"/>
      <c r="AN5568" s="93"/>
      <c r="AO5568" s="93"/>
    </row>
    <row r="5569" spans="25:41" x14ac:dyDescent="0.55000000000000004">
      <c r="Y5569" t="s">
        <v>21551</v>
      </c>
      <c r="Z5569" s="284">
        <v>26855.46</v>
      </c>
      <c r="AB5569" s="276" t="s">
        <v>22324</v>
      </c>
      <c r="AC5569" s="277">
        <v>325882.13</v>
      </c>
      <c r="AE5569" s="246" t="s">
        <v>52382</v>
      </c>
      <c r="AF5569" s="247">
        <v>870.16</v>
      </c>
      <c r="AH5569" s="226" t="s">
        <v>40271</v>
      </c>
      <c r="AI5569" s="227">
        <v>1802.56</v>
      </c>
      <c r="AK5569" s="207" t="s">
        <v>19888</v>
      </c>
      <c r="AL5569" s="208">
        <v>1773.96</v>
      </c>
      <c r="AM5569" s="93"/>
      <c r="AN5569" s="93"/>
      <c r="AO5569" s="93"/>
    </row>
    <row r="5570" spans="25:41" x14ac:dyDescent="0.55000000000000004">
      <c r="Y5570" t="s">
        <v>21552</v>
      </c>
      <c r="Z5570" s="284">
        <v>21238.799999999999</v>
      </c>
      <c r="AB5570" s="276" t="s">
        <v>35200</v>
      </c>
      <c r="AC5570" s="277">
        <v>120408.71</v>
      </c>
      <c r="AE5570" s="246" t="s">
        <v>52383</v>
      </c>
      <c r="AF5570" s="247">
        <v>1367.88</v>
      </c>
      <c r="AH5570" s="226" t="s">
        <v>40272</v>
      </c>
      <c r="AI5570" s="227">
        <v>51722.54</v>
      </c>
      <c r="AK5570" s="207" t="s">
        <v>19889</v>
      </c>
      <c r="AL5570" s="208">
        <v>5847</v>
      </c>
      <c r="AM5570" s="93"/>
      <c r="AN5570" s="93"/>
      <c r="AO5570" s="93"/>
    </row>
    <row r="5571" spans="25:41" x14ac:dyDescent="0.55000000000000004">
      <c r="Y5571" t="s">
        <v>69336</v>
      </c>
      <c r="Z5571" s="284">
        <v>51043.67</v>
      </c>
      <c r="AB5571" s="276" t="s">
        <v>67937</v>
      </c>
      <c r="AC5571" s="277">
        <v>81711.789999999994</v>
      </c>
      <c r="AE5571" s="246" t="s">
        <v>64272</v>
      </c>
      <c r="AF5571" s="247">
        <v>8.77</v>
      </c>
      <c r="AH5571" s="226" t="s">
        <v>40273</v>
      </c>
      <c r="AI5571" s="227">
        <v>3847.39</v>
      </c>
      <c r="AK5571" s="207" t="s">
        <v>19890</v>
      </c>
      <c r="AL5571" s="208">
        <v>1656</v>
      </c>
      <c r="AM5571" s="93"/>
      <c r="AN5571" s="93"/>
      <c r="AO5571" s="93"/>
    </row>
    <row r="5572" spans="25:41" x14ac:dyDescent="0.55000000000000004">
      <c r="Y5572" t="s">
        <v>21553</v>
      </c>
      <c r="Z5572" s="284">
        <v>112542.5</v>
      </c>
      <c r="AB5572" s="276" t="s">
        <v>35201</v>
      </c>
      <c r="AC5572" s="277">
        <v>427023.04</v>
      </c>
      <c r="AE5572" s="246" t="s">
        <v>61982</v>
      </c>
      <c r="AF5572" s="247">
        <v>376.34</v>
      </c>
      <c r="AH5572" s="226" t="s">
        <v>47964</v>
      </c>
      <c r="AI5572" s="227">
        <v>8771.94</v>
      </c>
      <c r="AK5572" s="207" t="s">
        <v>19891</v>
      </c>
      <c r="AL5572" s="208">
        <v>3126.22</v>
      </c>
      <c r="AM5572" s="93"/>
      <c r="AN5572" s="93"/>
      <c r="AO5572" s="93"/>
    </row>
    <row r="5573" spans="25:41" x14ac:dyDescent="0.55000000000000004">
      <c r="Y5573" t="s">
        <v>69337</v>
      </c>
      <c r="Z5573">
        <v>572.16</v>
      </c>
      <c r="AB5573" s="276" t="s">
        <v>39247</v>
      </c>
      <c r="AC5573" s="277">
        <v>2333998.7999999998</v>
      </c>
      <c r="AE5573" s="246" t="s">
        <v>42449</v>
      </c>
      <c r="AF5573" s="247">
        <v>1392966.32</v>
      </c>
      <c r="AH5573" s="226" t="s">
        <v>48877</v>
      </c>
      <c r="AI5573" s="227">
        <v>23324.880000000001</v>
      </c>
      <c r="AK5573" s="207" t="s">
        <v>19892</v>
      </c>
      <c r="AL5573" s="208">
        <v>2000</v>
      </c>
      <c r="AM5573" s="93"/>
      <c r="AN5573" s="93"/>
      <c r="AO5573" s="93"/>
    </row>
    <row r="5574" spans="25:41" x14ac:dyDescent="0.55000000000000004">
      <c r="Y5574" t="s">
        <v>21554</v>
      </c>
      <c r="Z5574" s="284">
        <v>391887.6</v>
      </c>
      <c r="AB5574" s="276" t="s">
        <v>62464</v>
      </c>
      <c r="AC5574" s="277">
        <v>397645.75</v>
      </c>
      <c r="AE5574" s="246" t="s">
        <v>64273</v>
      </c>
      <c r="AF5574" s="247">
        <v>26200</v>
      </c>
      <c r="AH5574" s="226" t="s">
        <v>44840</v>
      </c>
      <c r="AI5574" s="227">
        <v>29985</v>
      </c>
      <c r="AK5574" s="207" t="s">
        <v>19893</v>
      </c>
      <c r="AL5574" s="208">
        <v>5324.89</v>
      </c>
      <c r="AM5574" s="93"/>
      <c r="AN5574" s="93"/>
      <c r="AO5574" s="93"/>
    </row>
    <row r="5575" spans="25:41" x14ac:dyDescent="0.55000000000000004">
      <c r="Y5575" t="s">
        <v>21555</v>
      </c>
      <c r="Z5575" s="284">
        <v>62247.79</v>
      </c>
      <c r="AB5575" s="276" t="s">
        <v>58285</v>
      </c>
      <c r="AC5575" s="277">
        <v>134000</v>
      </c>
      <c r="AE5575" s="246" t="s">
        <v>63672</v>
      </c>
      <c r="AF5575" s="247">
        <v>1990.92</v>
      </c>
      <c r="AH5575" s="226" t="s">
        <v>44841</v>
      </c>
      <c r="AI5575" s="227">
        <v>2294</v>
      </c>
      <c r="AK5575" s="207" t="s">
        <v>13494</v>
      </c>
      <c r="AL5575" s="208">
        <v>2005.31</v>
      </c>
      <c r="AM5575" s="93"/>
      <c r="AN5575" s="93"/>
      <c r="AO5575" s="93"/>
    </row>
    <row r="5576" spans="25:41" x14ac:dyDescent="0.55000000000000004">
      <c r="Y5576" t="s">
        <v>69338</v>
      </c>
      <c r="Z5576" s="284">
        <v>13060</v>
      </c>
      <c r="AB5576" s="276" t="s">
        <v>42641</v>
      </c>
      <c r="AC5576" s="277">
        <v>22804.2</v>
      </c>
      <c r="AE5576" s="246" t="s">
        <v>63673</v>
      </c>
      <c r="AF5576" s="247">
        <v>7050.92</v>
      </c>
      <c r="AH5576" s="226" t="s">
        <v>44842</v>
      </c>
      <c r="AI5576" s="227">
        <v>5506236.9400000004</v>
      </c>
      <c r="AK5576" s="207" t="s">
        <v>19894</v>
      </c>
      <c r="AL5576" s="208">
        <v>20235</v>
      </c>
      <c r="AM5576" s="93"/>
      <c r="AN5576" s="93"/>
      <c r="AO5576" s="93"/>
    </row>
    <row r="5577" spans="25:41" x14ac:dyDescent="0.55000000000000004">
      <c r="Y5577" t="s">
        <v>21557</v>
      </c>
      <c r="Z5577" s="284">
        <v>5429</v>
      </c>
      <c r="AB5577" s="276" t="s">
        <v>48045</v>
      </c>
      <c r="AC5577" s="277">
        <v>14346.36</v>
      </c>
      <c r="AE5577" s="246" t="s">
        <v>64274</v>
      </c>
      <c r="AF5577" s="247">
        <v>2893.11</v>
      </c>
      <c r="AH5577" s="226" t="s">
        <v>46909</v>
      </c>
      <c r="AI5577" s="227">
        <v>455276.32</v>
      </c>
      <c r="AK5577" s="207" t="s">
        <v>19895</v>
      </c>
      <c r="AL5577" s="208">
        <v>2459</v>
      </c>
      <c r="AM5577" s="93"/>
      <c r="AN5577" s="93"/>
      <c r="AO5577" s="93"/>
    </row>
    <row r="5578" spans="25:41" x14ac:dyDescent="0.55000000000000004">
      <c r="Y5578" t="s">
        <v>21558</v>
      </c>
      <c r="Z5578" s="284">
        <v>53142.81</v>
      </c>
      <c r="AB5578" s="276" t="s">
        <v>48046</v>
      </c>
      <c r="AC5578" s="277">
        <v>1093.04</v>
      </c>
      <c r="AE5578" s="246" t="s">
        <v>63144</v>
      </c>
      <c r="AF5578" s="247">
        <v>-15852.32</v>
      </c>
      <c r="AH5578" s="226" t="s">
        <v>19961</v>
      </c>
      <c r="AI5578" s="227">
        <v>5950</v>
      </c>
      <c r="AK5578" s="207" t="s">
        <v>19896</v>
      </c>
      <c r="AL5578" s="208">
        <v>12000</v>
      </c>
      <c r="AM5578" s="93"/>
      <c r="AN5578" s="93"/>
      <c r="AO5578" s="93"/>
    </row>
    <row r="5579" spans="25:41" x14ac:dyDescent="0.55000000000000004">
      <c r="Y5579" t="s">
        <v>21560</v>
      </c>
      <c r="Z5579" s="284">
        <v>24865.69</v>
      </c>
      <c r="AB5579" s="276" t="s">
        <v>50072</v>
      </c>
      <c r="AC5579" s="277">
        <v>2079.0300000000002</v>
      </c>
      <c r="AE5579" s="246" t="s">
        <v>59048</v>
      </c>
      <c r="AF5579" s="247">
        <v>86914.33</v>
      </c>
      <c r="AH5579" s="226" t="s">
        <v>19965</v>
      </c>
      <c r="AI5579" s="227">
        <v>2.69</v>
      </c>
      <c r="AK5579" s="207" t="s">
        <v>19897</v>
      </c>
      <c r="AL5579" s="208">
        <v>600</v>
      </c>
      <c r="AM5579" s="93"/>
      <c r="AN5579" s="93"/>
      <c r="AO5579" s="93"/>
    </row>
    <row r="5580" spans="25:41" x14ac:dyDescent="0.55000000000000004">
      <c r="Y5580" t="s">
        <v>58042</v>
      </c>
      <c r="Z5580" s="284">
        <v>10560.71</v>
      </c>
      <c r="AB5580" s="276" t="s">
        <v>63708</v>
      </c>
      <c r="AC5580" s="277">
        <v>19206</v>
      </c>
      <c r="AE5580" s="246" t="s">
        <v>61983</v>
      </c>
      <c r="AF5580" s="247">
        <v>1239.71</v>
      </c>
      <c r="AH5580" s="226" t="s">
        <v>19966</v>
      </c>
      <c r="AI5580" s="227">
        <v>46713.21</v>
      </c>
      <c r="AK5580" s="207" t="s">
        <v>19898</v>
      </c>
      <c r="AL5580" s="208">
        <v>963.91</v>
      </c>
      <c r="AM5580" s="93"/>
      <c r="AN5580" s="93"/>
      <c r="AO5580" s="93"/>
    </row>
    <row r="5581" spans="25:41" x14ac:dyDescent="0.55000000000000004">
      <c r="Y5581" t="s">
        <v>21562</v>
      </c>
      <c r="Z5581" s="284">
        <v>31384.44</v>
      </c>
      <c r="AB5581" s="276" t="s">
        <v>63709</v>
      </c>
      <c r="AC5581" s="277">
        <v>8886</v>
      </c>
      <c r="AE5581" s="246" t="s">
        <v>61984</v>
      </c>
      <c r="AF5581" s="247">
        <v>22431.69</v>
      </c>
      <c r="AH5581" s="226" t="s">
        <v>19968</v>
      </c>
      <c r="AI5581" s="227">
        <v>18646.5</v>
      </c>
      <c r="AK5581" s="207" t="s">
        <v>19899</v>
      </c>
      <c r="AL5581" s="208">
        <v>2731.68</v>
      </c>
      <c r="AM5581" s="93"/>
      <c r="AN5581" s="93"/>
      <c r="AO5581" s="93"/>
    </row>
    <row r="5582" spans="25:41" x14ac:dyDescent="0.55000000000000004">
      <c r="Y5582" t="s">
        <v>21563</v>
      </c>
      <c r="Z5582" s="284">
        <v>16052.49</v>
      </c>
      <c r="AB5582" s="276" t="s">
        <v>63710</v>
      </c>
      <c r="AC5582" s="277">
        <v>303421.09000000003</v>
      </c>
      <c r="AE5582" s="246" t="s">
        <v>59049</v>
      </c>
      <c r="AF5582" s="247">
        <v>79316.179999999993</v>
      </c>
      <c r="AH5582" s="226" t="s">
        <v>46910</v>
      </c>
      <c r="AI5582" s="227">
        <v>3708.74</v>
      </c>
      <c r="AK5582" s="207" t="s">
        <v>13495</v>
      </c>
      <c r="AL5582" s="208">
        <v>13177.2</v>
      </c>
      <c r="AM5582" s="93"/>
      <c r="AN5582" s="93"/>
      <c r="AO5582" s="93"/>
    </row>
    <row r="5583" spans="25:41" x14ac:dyDescent="0.55000000000000004">
      <c r="Y5583" t="s">
        <v>21565</v>
      </c>
      <c r="Z5583" s="284">
        <v>13277.64</v>
      </c>
      <c r="AB5583" s="276" t="s">
        <v>63711</v>
      </c>
      <c r="AC5583" s="277">
        <v>23529.21</v>
      </c>
      <c r="AE5583" s="246" t="s">
        <v>59050</v>
      </c>
      <c r="AF5583" s="247">
        <v>14205.1</v>
      </c>
      <c r="AH5583" s="226" t="s">
        <v>19973</v>
      </c>
      <c r="AI5583" s="227">
        <v>68102.86</v>
      </c>
      <c r="AK5583" s="207" t="s">
        <v>19900</v>
      </c>
      <c r="AL5583" s="208">
        <v>26350</v>
      </c>
      <c r="AM5583" s="93"/>
      <c r="AN5583" s="93"/>
      <c r="AO5583" s="93"/>
    </row>
    <row r="5584" spans="25:41" x14ac:dyDescent="0.55000000000000004">
      <c r="Y5584" t="s">
        <v>21566</v>
      </c>
      <c r="Z5584">
        <v>658.5</v>
      </c>
      <c r="AB5584" s="276" t="s">
        <v>63712</v>
      </c>
      <c r="AC5584" s="277">
        <v>4389.7299999999996</v>
      </c>
      <c r="AE5584" s="246" t="s">
        <v>59051</v>
      </c>
      <c r="AF5584" s="247">
        <v>14442.99</v>
      </c>
      <c r="AH5584" s="226" t="s">
        <v>19975</v>
      </c>
      <c r="AI5584" s="227">
        <v>10710.74</v>
      </c>
      <c r="AK5584" s="207" t="s">
        <v>19901</v>
      </c>
      <c r="AL5584" s="208">
        <v>12665.18</v>
      </c>
      <c r="AM5584" s="93"/>
      <c r="AN5584" s="93"/>
      <c r="AO5584" s="93"/>
    </row>
    <row r="5585" spans="25:41" x14ac:dyDescent="0.55000000000000004">
      <c r="Y5585" t="s">
        <v>21567</v>
      </c>
      <c r="Z5585" s="284">
        <v>2728.58</v>
      </c>
      <c r="AB5585" s="276" t="s">
        <v>64459</v>
      </c>
      <c r="AC5585" s="277">
        <v>72324.56</v>
      </c>
      <c r="AE5585" s="246" t="s">
        <v>59052</v>
      </c>
      <c r="AF5585" s="247">
        <v>2189.23</v>
      </c>
      <c r="AH5585" s="226" t="s">
        <v>19976</v>
      </c>
      <c r="AI5585" s="227">
        <v>16677.03</v>
      </c>
      <c r="AK5585" s="207" t="s">
        <v>19902</v>
      </c>
      <c r="AL5585" s="208">
        <v>753</v>
      </c>
      <c r="AM5585" s="93"/>
      <c r="AN5585" s="93"/>
      <c r="AO5585" s="93"/>
    </row>
    <row r="5586" spans="25:41" x14ac:dyDescent="0.55000000000000004">
      <c r="Y5586" t="s">
        <v>36343</v>
      </c>
      <c r="Z5586">
        <v>750</v>
      </c>
      <c r="AB5586" s="276" t="s">
        <v>64460</v>
      </c>
      <c r="AC5586" s="277">
        <v>58265.55</v>
      </c>
      <c r="AE5586" s="246" t="s">
        <v>63145</v>
      </c>
      <c r="AF5586" s="247">
        <v>558.45000000000005</v>
      </c>
      <c r="AH5586" s="226" t="s">
        <v>19977</v>
      </c>
      <c r="AI5586" s="227">
        <v>1243.28</v>
      </c>
      <c r="AK5586" s="207" t="s">
        <v>19903</v>
      </c>
      <c r="AL5586" s="208">
        <v>7515</v>
      </c>
      <c r="AM5586" s="93"/>
      <c r="AN5586" s="93"/>
      <c r="AO5586" s="93"/>
    </row>
    <row r="5587" spans="25:41" x14ac:dyDescent="0.55000000000000004">
      <c r="Y5587" t="s">
        <v>21568</v>
      </c>
      <c r="Z5587" s="284">
        <v>23450</v>
      </c>
      <c r="AB5587" s="276" t="s">
        <v>63713</v>
      </c>
      <c r="AC5587" s="277">
        <v>21540</v>
      </c>
      <c r="AE5587" s="246" t="s">
        <v>59589</v>
      </c>
      <c r="AF5587" s="247">
        <v>33256.54</v>
      </c>
      <c r="AH5587" s="226" t="s">
        <v>52365</v>
      </c>
      <c r="AI5587" s="227">
        <v>95.72</v>
      </c>
      <c r="AK5587" s="207" t="s">
        <v>19904</v>
      </c>
      <c r="AL5587" s="208">
        <v>2691</v>
      </c>
      <c r="AM5587" s="93"/>
      <c r="AN5587" s="93"/>
      <c r="AO5587" s="93"/>
    </row>
    <row r="5588" spans="25:41" x14ac:dyDescent="0.55000000000000004">
      <c r="Y5588" t="s">
        <v>47524</v>
      </c>
      <c r="Z5588" s="284">
        <v>181122.75</v>
      </c>
      <c r="AB5588" s="276" t="s">
        <v>52811</v>
      </c>
      <c r="AC5588" s="277">
        <v>1647.78</v>
      </c>
      <c r="AE5588" s="246" t="s">
        <v>59053</v>
      </c>
      <c r="AF5588" s="247">
        <v>1586.46</v>
      </c>
      <c r="AH5588" s="226" t="s">
        <v>19978</v>
      </c>
      <c r="AI5588" s="227">
        <v>225632.72</v>
      </c>
      <c r="AK5588" s="207" t="s">
        <v>19905</v>
      </c>
      <c r="AL5588" s="208">
        <v>28365.56</v>
      </c>
      <c r="AM5588" s="93"/>
      <c r="AN5588" s="93"/>
      <c r="AO5588" s="93"/>
    </row>
    <row r="5589" spans="25:41" x14ac:dyDescent="0.55000000000000004">
      <c r="Y5589" t="s">
        <v>43252</v>
      </c>
      <c r="Z5589" s="284">
        <v>2083.6</v>
      </c>
      <c r="AB5589" s="276" t="s">
        <v>52812</v>
      </c>
      <c r="AC5589" s="277">
        <v>4721.03</v>
      </c>
      <c r="AE5589" s="246" t="s">
        <v>57425</v>
      </c>
      <c r="AF5589" s="247">
        <v>103224</v>
      </c>
      <c r="AH5589" s="226" t="s">
        <v>19982</v>
      </c>
      <c r="AI5589" s="227">
        <v>61157.83</v>
      </c>
      <c r="AK5589" s="207" t="s">
        <v>19906</v>
      </c>
      <c r="AL5589" s="208">
        <v>4074</v>
      </c>
      <c r="AM5589" s="93"/>
      <c r="AN5589" s="93"/>
      <c r="AO5589" s="93"/>
    </row>
    <row r="5590" spans="25:41" x14ac:dyDescent="0.55000000000000004">
      <c r="Y5590" t="s">
        <v>13633</v>
      </c>
      <c r="Z5590">
        <v>592</v>
      </c>
      <c r="AB5590" s="276" t="s">
        <v>50073</v>
      </c>
      <c r="AC5590" s="277">
        <v>7478</v>
      </c>
      <c r="AE5590" s="246" t="s">
        <v>57426</v>
      </c>
      <c r="AF5590" s="247">
        <v>100238</v>
      </c>
      <c r="AH5590" s="226" t="s">
        <v>19987</v>
      </c>
      <c r="AI5590" s="227">
        <v>30313.42</v>
      </c>
      <c r="AK5590" s="207" t="s">
        <v>19907</v>
      </c>
      <c r="AL5590" s="208">
        <v>4827</v>
      </c>
      <c r="AM5590" s="93"/>
      <c r="AN5590" s="93"/>
      <c r="AO5590" s="93"/>
    </row>
    <row r="5591" spans="25:41" x14ac:dyDescent="0.55000000000000004">
      <c r="Y5591" t="s">
        <v>58043</v>
      </c>
      <c r="Z5591" s="284">
        <v>1279.22</v>
      </c>
      <c r="AB5591" s="276" t="s">
        <v>67938</v>
      </c>
      <c r="AC5591" s="277">
        <v>3495</v>
      </c>
      <c r="AE5591" s="246" t="s">
        <v>59054</v>
      </c>
      <c r="AF5591" s="247">
        <v>152280</v>
      </c>
      <c r="AH5591" s="226" t="s">
        <v>19988</v>
      </c>
      <c r="AI5591" s="227">
        <v>14861.23</v>
      </c>
      <c r="AK5591" s="207" t="s">
        <v>19908</v>
      </c>
      <c r="AL5591" s="208">
        <v>28365.56</v>
      </c>
      <c r="AM5591" s="93"/>
      <c r="AN5591" s="93"/>
      <c r="AO5591" s="93"/>
    </row>
    <row r="5592" spans="25:41" x14ac:dyDescent="0.55000000000000004">
      <c r="Y5592" t="s">
        <v>63850</v>
      </c>
      <c r="Z5592" s="284">
        <v>9842.56</v>
      </c>
      <c r="AB5592" s="276" t="s">
        <v>64462</v>
      </c>
      <c r="AC5592" s="277">
        <v>2667.3</v>
      </c>
      <c r="AE5592" s="246" t="s">
        <v>55113</v>
      </c>
      <c r="AF5592" s="247">
        <v>-0.02</v>
      </c>
      <c r="AH5592" s="226" t="s">
        <v>42445</v>
      </c>
      <c r="AI5592" s="227">
        <v>4319.5200000000004</v>
      </c>
      <c r="AK5592" s="207" t="s">
        <v>19909</v>
      </c>
      <c r="AL5592" s="208">
        <v>10206</v>
      </c>
      <c r="AM5592" s="93"/>
      <c r="AN5592" s="93"/>
      <c r="AO5592" s="93"/>
    </row>
    <row r="5593" spans="25:41" x14ac:dyDescent="0.55000000000000004">
      <c r="Y5593" t="s">
        <v>21569</v>
      </c>
      <c r="Z5593" s="284">
        <v>6518.5</v>
      </c>
      <c r="AB5593" s="276" t="s">
        <v>52813</v>
      </c>
      <c r="AC5593" s="277">
        <v>4775.01</v>
      </c>
      <c r="AE5593" s="246" t="s">
        <v>61394</v>
      </c>
      <c r="AF5593" s="247">
        <v>2925</v>
      </c>
      <c r="AH5593" s="226" t="s">
        <v>19990</v>
      </c>
      <c r="AI5593" s="227">
        <v>339727.33</v>
      </c>
      <c r="AK5593" s="207" t="s">
        <v>19910</v>
      </c>
      <c r="AL5593" s="208">
        <v>359.39</v>
      </c>
      <c r="AM5593" s="93"/>
      <c r="AN5593" s="93"/>
      <c r="AO5593" s="93"/>
    </row>
    <row r="5594" spans="25:41" x14ac:dyDescent="0.55000000000000004">
      <c r="Y5594" t="s">
        <v>21572</v>
      </c>
      <c r="Z5594">
        <v>11.5</v>
      </c>
      <c r="AB5594" s="276" t="s">
        <v>52814</v>
      </c>
      <c r="AC5594" s="277">
        <v>96.38</v>
      </c>
      <c r="AE5594" s="246" t="s">
        <v>61395</v>
      </c>
      <c r="AF5594" s="247">
        <v>1000</v>
      </c>
      <c r="AH5594" s="226" t="s">
        <v>52366</v>
      </c>
      <c r="AI5594" s="227">
        <v>-72523.179999999993</v>
      </c>
      <c r="AK5594" s="207" t="s">
        <v>19911</v>
      </c>
      <c r="AL5594" s="208">
        <v>8150</v>
      </c>
      <c r="AM5594" s="93"/>
      <c r="AN5594" s="93"/>
      <c r="AO5594" s="93"/>
    </row>
    <row r="5595" spans="25:41" x14ac:dyDescent="0.55000000000000004">
      <c r="Y5595" t="s">
        <v>13634</v>
      </c>
      <c r="Z5595" s="284">
        <v>80095.58</v>
      </c>
      <c r="AB5595" s="276" t="s">
        <v>67939</v>
      </c>
      <c r="AC5595" s="277">
        <v>1216</v>
      </c>
      <c r="AE5595" s="246" t="s">
        <v>61396</v>
      </c>
      <c r="AF5595" s="247">
        <v>299.70999999999998</v>
      </c>
      <c r="AH5595" s="226" t="s">
        <v>19992</v>
      </c>
      <c r="AI5595" s="227">
        <v>538.45000000000005</v>
      </c>
      <c r="AK5595" s="207" t="s">
        <v>19912</v>
      </c>
      <c r="AL5595" s="208">
        <v>220916.1</v>
      </c>
      <c r="AM5595" s="93"/>
      <c r="AN5595" s="93"/>
      <c r="AO5595" s="93"/>
    </row>
    <row r="5596" spans="25:41" x14ac:dyDescent="0.55000000000000004">
      <c r="Y5596" t="s">
        <v>13635</v>
      </c>
      <c r="Z5596" s="284">
        <v>250276.3</v>
      </c>
      <c r="AB5596" s="276" t="s">
        <v>45098</v>
      </c>
      <c r="AC5596" s="277">
        <v>103710</v>
      </c>
      <c r="AE5596" s="246" t="s">
        <v>61397</v>
      </c>
      <c r="AF5596" s="247">
        <v>961.69</v>
      </c>
      <c r="AH5596" s="226" t="s">
        <v>19993</v>
      </c>
      <c r="AI5596" s="227">
        <v>12642.73</v>
      </c>
      <c r="AK5596" s="207" t="s">
        <v>19913</v>
      </c>
      <c r="AL5596" s="208">
        <v>17547.810000000001</v>
      </c>
      <c r="AM5596" s="93"/>
      <c r="AN5596" s="93"/>
      <c r="AO5596" s="93"/>
    </row>
    <row r="5597" spans="25:41" x14ac:dyDescent="0.55000000000000004">
      <c r="Y5597" t="s">
        <v>21573</v>
      </c>
      <c r="Z5597" s="284">
        <v>86456.33</v>
      </c>
      <c r="AB5597" s="276" t="s">
        <v>57529</v>
      </c>
      <c r="AC5597" s="277">
        <v>257738.69</v>
      </c>
      <c r="AE5597" s="246" t="s">
        <v>60397</v>
      </c>
      <c r="AF5597" s="247">
        <v>525</v>
      </c>
      <c r="AH5597" s="226" t="s">
        <v>40274</v>
      </c>
      <c r="AI5597" s="227">
        <v>65867.95</v>
      </c>
      <c r="AK5597" s="207" t="s">
        <v>19914</v>
      </c>
      <c r="AL5597" s="208">
        <v>37238.47</v>
      </c>
      <c r="AM5597" s="93"/>
      <c r="AN5597" s="93"/>
      <c r="AO5597" s="93"/>
    </row>
    <row r="5598" spans="25:41" x14ac:dyDescent="0.55000000000000004">
      <c r="Y5598" t="s">
        <v>21574</v>
      </c>
      <c r="Z5598" s="284">
        <v>133909.70000000001</v>
      </c>
      <c r="AB5598" s="276" t="s">
        <v>39248</v>
      </c>
      <c r="AC5598" s="277">
        <v>411542.87</v>
      </c>
      <c r="AE5598" s="246" t="s">
        <v>59590</v>
      </c>
      <c r="AF5598" s="247">
        <v>990</v>
      </c>
      <c r="AH5598" s="226" t="s">
        <v>40275</v>
      </c>
      <c r="AI5598" s="227">
        <v>4843.29</v>
      </c>
      <c r="AK5598" s="207" t="s">
        <v>19915</v>
      </c>
      <c r="AL5598" s="208">
        <v>49500</v>
      </c>
      <c r="AM5598" s="93"/>
      <c r="AN5598" s="93"/>
      <c r="AO5598" s="93"/>
    </row>
    <row r="5599" spans="25:41" x14ac:dyDescent="0.55000000000000004">
      <c r="Y5599" t="s">
        <v>21575</v>
      </c>
      <c r="Z5599" s="284">
        <v>68218.990000000005</v>
      </c>
      <c r="AB5599" s="276" t="s">
        <v>52816</v>
      </c>
      <c r="AC5599" s="277">
        <v>66526.990000000005</v>
      </c>
      <c r="AE5599" s="246" t="s">
        <v>61985</v>
      </c>
      <c r="AF5599" s="247">
        <v>999.92</v>
      </c>
      <c r="AH5599" s="226" t="s">
        <v>40276</v>
      </c>
      <c r="AI5599" s="227">
        <v>17093.759999999998</v>
      </c>
      <c r="AK5599" s="207" t="s">
        <v>19916</v>
      </c>
      <c r="AL5599" s="208">
        <v>1240813.23</v>
      </c>
      <c r="AM5599" s="93"/>
      <c r="AN5599" s="93"/>
      <c r="AO5599" s="93"/>
    </row>
    <row r="5600" spans="25:41" x14ac:dyDescent="0.55000000000000004">
      <c r="Y5600" t="s">
        <v>46068</v>
      </c>
      <c r="Z5600" s="284">
        <v>10000</v>
      </c>
      <c r="AB5600" s="276" t="s">
        <v>57531</v>
      </c>
      <c r="AC5600" s="277">
        <v>389193.19</v>
      </c>
      <c r="AE5600" s="246" t="s">
        <v>60398</v>
      </c>
      <c r="AF5600" s="247">
        <v>76465.440000000002</v>
      </c>
      <c r="AH5600" s="226" t="s">
        <v>47965</v>
      </c>
      <c r="AI5600" s="227">
        <v>6314.84</v>
      </c>
      <c r="AK5600" s="207" t="s">
        <v>19917</v>
      </c>
      <c r="AL5600" s="208">
        <v>30821</v>
      </c>
      <c r="AM5600" s="93"/>
      <c r="AN5600" s="93"/>
      <c r="AO5600" s="93"/>
    </row>
    <row r="5601" spans="25:41" x14ac:dyDescent="0.55000000000000004">
      <c r="Y5601" t="s">
        <v>69339</v>
      </c>
      <c r="Z5601">
        <v>389.61</v>
      </c>
      <c r="AB5601" s="276" t="s">
        <v>67940</v>
      </c>
      <c r="AC5601" s="277">
        <v>46320.26</v>
      </c>
      <c r="AE5601" s="246" t="s">
        <v>60399</v>
      </c>
      <c r="AF5601" s="247">
        <v>5612.87</v>
      </c>
      <c r="AH5601" s="226" t="s">
        <v>52367</v>
      </c>
      <c r="AI5601" s="227">
        <v>113488.86</v>
      </c>
      <c r="AK5601" s="207" t="s">
        <v>19918</v>
      </c>
      <c r="AL5601" s="208">
        <v>59993</v>
      </c>
      <c r="AM5601" s="93"/>
      <c r="AN5601" s="93"/>
      <c r="AO5601" s="93"/>
    </row>
    <row r="5602" spans="25:41" x14ac:dyDescent="0.55000000000000004">
      <c r="Y5602" t="s">
        <v>21576</v>
      </c>
      <c r="Z5602" s="284">
        <v>39255</v>
      </c>
      <c r="AB5602" s="276" t="s">
        <v>52817</v>
      </c>
      <c r="AC5602" s="277">
        <v>5320</v>
      </c>
      <c r="AE5602" s="246" t="s">
        <v>60400</v>
      </c>
      <c r="AF5602" s="247">
        <v>18738.73</v>
      </c>
      <c r="AH5602" s="226" t="s">
        <v>48878</v>
      </c>
      <c r="AI5602" s="227">
        <v>2459.41</v>
      </c>
      <c r="AK5602" s="207" t="s">
        <v>19919</v>
      </c>
      <c r="AL5602" s="208">
        <v>84717</v>
      </c>
      <c r="AM5602" s="93"/>
      <c r="AN5602" s="93"/>
      <c r="AO5602" s="93"/>
    </row>
    <row r="5603" spans="25:41" x14ac:dyDescent="0.55000000000000004">
      <c r="Y5603" t="s">
        <v>47526</v>
      </c>
      <c r="Z5603" s="284">
        <v>2535.79</v>
      </c>
      <c r="AB5603" s="276" t="s">
        <v>67941</v>
      </c>
      <c r="AC5603" s="277">
        <v>120</v>
      </c>
      <c r="AE5603" s="246" t="s">
        <v>61398</v>
      </c>
      <c r="AF5603" s="247">
        <v>5744.57</v>
      </c>
      <c r="AH5603" s="226" t="s">
        <v>48879</v>
      </c>
      <c r="AI5603" s="227">
        <v>495.95</v>
      </c>
      <c r="AK5603" s="207" t="s">
        <v>19920</v>
      </c>
      <c r="AL5603" s="208">
        <v>541848</v>
      </c>
      <c r="AM5603" s="93"/>
      <c r="AN5603" s="93"/>
      <c r="AO5603" s="93"/>
    </row>
    <row r="5604" spans="25:41" x14ac:dyDescent="0.55000000000000004">
      <c r="Y5604" t="s">
        <v>58765</v>
      </c>
      <c r="Z5604">
        <v>116.7</v>
      </c>
      <c r="AB5604" s="276" t="s">
        <v>67942</v>
      </c>
      <c r="AC5604" s="277">
        <v>4088.52</v>
      </c>
      <c r="AE5604" s="246" t="s">
        <v>40278</v>
      </c>
      <c r="AF5604" s="247">
        <v>1550</v>
      </c>
      <c r="AH5604" s="226" t="s">
        <v>19996</v>
      </c>
      <c r="AI5604" s="227">
        <v>243490.01</v>
      </c>
      <c r="AK5604" s="207" t="s">
        <v>19921</v>
      </c>
      <c r="AL5604" s="208">
        <v>7594.42</v>
      </c>
      <c r="AM5604" s="93"/>
      <c r="AN5604" s="93"/>
      <c r="AO5604" s="93"/>
    </row>
    <row r="5605" spans="25:41" x14ac:dyDescent="0.55000000000000004">
      <c r="Y5605" t="s">
        <v>58044</v>
      </c>
      <c r="Z5605" s="284">
        <v>6014.23</v>
      </c>
      <c r="AB5605" s="276" t="s">
        <v>57532</v>
      </c>
      <c r="AC5605" s="277">
        <v>486420.97</v>
      </c>
      <c r="AE5605" s="246" t="s">
        <v>33507</v>
      </c>
      <c r="AF5605" s="247">
        <v>29548.49</v>
      </c>
      <c r="AH5605" s="226" t="s">
        <v>34998</v>
      </c>
      <c r="AI5605" s="227">
        <v>14158.02</v>
      </c>
      <c r="AK5605" s="207" t="s">
        <v>19922</v>
      </c>
      <c r="AL5605" s="208">
        <v>7664.09</v>
      </c>
      <c r="AM5605" s="93"/>
      <c r="AN5605" s="93"/>
      <c r="AO5605" s="93"/>
    </row>
    <row r="5606" spans="25:41" x14ac:dyDescent="0.55000000000000004">
      <c r="Y5606" t="s">
        <v>13636</v>
      </c>
      <c r="Z5606" s="284">
        <v>197644.7</v>
      </c>
      <c r="AB5606" s="276" t="s">
        <v>67943</v>
      </c>
      <c r="AC5606" s="277">
        <v>133.66</v>
      </c>
      <c r="AE5606" s="246" t="s">
        <v>33508</v>
      </c>
      <c r="AF5606" s="247">
        <v>2260.4699999999998</v>
      </c>
      <c r="AH5606" s="226" t="s">
        <v>19997</v>
      </c>
      <c r="AI5606" s="227">
        <v>19240.080000000002</v>
      </c>
      <c r="AK5606" s="207" t="s">
        <v>19923</v>
      </c>
      <c r="AL5606" s="208">
        <v>1123258.32</v>
      </c>
      <c r="AM5606" s="93"/>
      <c r="AN5606" s="93"/>
      <c r="AO5606" s="93"/>
    </row>
    <row r="5607" spans="25:41" x14ac:dyDescent="0.55000000000000004">
      <c r="Y5607" t="s">
        <v>21578</v>
      </c>
      <c r="Z5607" s="284">
        <v>1214238.8700000001</v>
      </c>
      <c r="AB5607" s="276" t="s">
        <v>67944</v>
      </c>
      <c r="AC5607" s="277">
        <v>457.05</v>
      </c>
      <c r="AE5607" s="246" t="s">
        <v>33509</v>
      </c>
      <c r="AF5607" s="247">
        <v>233.3</v>
      </c>
      <c r="AH5607" s="226" t="s">
        <v>19998</v>
      </c>
      <c r="AI5607" s="227">
        <v>58533.46</v>
      </c>
      <c r="AK5607" s="207" t="s">
        <v>19924</v>
      </c>
      <c r="AL5607" s="208">
        <v>30660.94</v>
      </c>
      <c r="AM5607" s="93"/>
      <c r="AN5607" s="93"/>
      <c r="AO5607" s="93"/>
    </row>
    <row r="5608" spans="25:41" x14ac:dyDescent="0.55000000000000004">
      <c r="Y5608" t="s">
        <v>21579</v>
      </c>
      <c r="Z5608" s="284">
        <v>303255.43</v>
      </c>
      <c r="AB5608" s="276" t="s">
        <v>40381</v>
      </c>
      <c r="AC5608" s="277">
        <v>2350000</v>
      </c>
      <c r="AE5608" s="246" t="s">
        <v>33510</v>
      </c>
      <c r="AF5608" s="247">
        <v>2052.8000000000002</v>
      </c>
      <c r="AH5608" s="226" t="s">
        <v>19999</v>
      </c>
      <c r="AI5608" s="227">
        <v>16986.349999999999</v>
      </c>
      <c r="AK5608" s="207" t="s">
        <v>19925</v>
      </c>
      <c r="AL5608" s="208">
        <v>3499.99</v>
      </c>
      <c r="AM5608" s="93"/>
      <c r="AN5608" s="93"/>
      <c r="AO5608" s="93"/>
    </row>
    <row r="5609" spans="25:41" x14ac:dyDescent="0.55000000000000004">
      <c r="Y5609" t="s">
        <v>21580</v>
      </c>
      <c r="Z5609" s="284">
        <v>2188.38</v>
      </c>
      <c r="AB5609" s="276" t="s">
        <v>48956</v>
      </c>
      <c r="AC5609" s="277">
        <v>119681.59</v>
      </c>
      <c r="AE5609" s="246" t="s">
        <v>56088</v>
      </c>
      <c r="AF5609" s="247">
        <v>16279.58</v>
      </c>
      <c r="AH5609" s="226" t="s">
        <v>52368</v>
      </c>
      <c r="AI5609" s="227">
        <v>2.39</v>
      </c>
      <c r="AK5609" s="207" t="s">
        <v>19926</v>
      </c>
      <c r="AL5609" s="208">
        <v>103443.34</v>
      </c>
      <c r="AM5609" s="93"/>
      <c r="AN5609" s="93"/>
      <c r="AO5609" s="93"/>
    </row>
    <row r="5610" spans="25:41" x14ac:dyDescent="0.55000000000000004">
      <c r="Y5610" t="s">
        <v>21581</v>
      </c>
      <c r="Z5610" s="284">
        <v>1836032.19</v>
      </c>
      <c r="AB5610" s="276" t="s">
        <v>57533</v>
      </c>
      <c r="AC5610" s="277">
        <v>5502.66</v>
      </c>
      <c r="AE5610" s="246" t="s">
        <v>36275</v>
      </c>
      <c r="AF5610" s="247">
        <v>15423.4</v>
      </c>
      <c r="AH5610" s="226" t="s">
        <v>20000</v>
      </c>
      <c r="AI5610" s="227">
        <v>7149.3</v>
      </c>
      <c r="AK5610" s="207" t="s">
        <v>19927</v>
      </c>
      <c r="AL5610" s="208">
        <v>242193.44</v>
      </c>
      <c r="AM5610" s="93"/>
      <c r="AN5610" s="93"/>
      <c r="AO5610" s="93"/>
    </row>
    <row r="5611" spans="25:41" x14ac:dyDescent="0.55000000000000004">
      <c r="Y5611" t="s">
        <v>43253</v>
      </c>
      <c r="Z5611" s="284">
        <v>-15656.57</v>
      </c>
      <c r="AB5611" s="276" t="s">
        <v>67945</v>
      </c>
      <c r="AC5611" s="277">
        <v>7959.6</v>
      </c>
      <c r="AE5611" s="246" t="s">
        <v>63146</v>
      </c>
      <c r="AF5611" s="247">
        <v>11557</v>
      </c>
      <c r="AH5611" s="226" t="s">
        <v>20001</v>
      </c>
      <c r="AI5611" s="227">
        <v>15771.67</v>
      </c>
      <c r="AK5611" s="207" t="s">
        <v>19928</v>
      </c>
      <c r="AL5611" s="208">
        <v>21219.05</v>
      </c>
      <c r="AM5611" s="93"/>
      <c r="AN5611" s="93"/>
      <c r="AO5611" s="93"/>
    </row>
    <row r="5612" spans="25:41" x14ac:dyDescent="0.55000000000000004">
      <c r="Y5612" t="s">
        <v>69341</v>
      </c>
      <c r="Z5612" s="284">
        <v>1531489</v>
      </c>
      <c r="AB5612" s="276" t="s">
        <v>36403</v>
      </c>
      <c r="AC5612" s="277">
        <v>264100.33</v>
      </c>
      <c r="AE5612" s="246" t="s">
        <v>59591</v>
      </c>
      <c r="AF5612" s="247">
        <v>245878.01</v>
      </c>
      <c r="AH5612" s="226" t="s">
        <v>20003</v>
      </c>
      <c r="AI5612" s="227">
        <v>272.02999999999997</v>
      </c>
      <c r="AK5612" s="207" t="s">
        <v>19929</v>
      </c>
      <c r="AL5612" s="208">
        <v>6240.23</v>
      </c>
      <c r="AM5612" s="93"/>
      <c r="AN5612" s="93"/>
      <c r="AO5612" s="93"/>
    </row>
    <row r="5613" spans="25:41" x14ac:dyDescent="0.55000000000000004">
      <c r="Y5613" t="s">
        <v>66776</v>
      </c>
      <c r="Z5613" s="284">
        <v>30821</v>
      </c>
      <c r="AB5613" s="276" t="s">
        <v>52820</v>
      </c>
      <c r="AC5613" s="277">
        <v>2445391.83</v>
      </c>
      <c r="AE5613" s="246" t="s">
        <v>59592</v>
      </c>
      <c r="AF5613" s="247">
        <v>94988.41</v>
      </c>
      <c r="AH5613" s="226" t="s">
        <v>20004</v>
      </c>
      <c r="AI5613" s="227">
        <v>-149.66</v>
      </c>
      <c r="AK5613" s="207" t="s">
        <v>19930</v>
      </c>
      <c r="AL5613" s="208">
        <v>2762.38</v>
      </c>
      <c r="AM5613" s="93"/>
      <c r="AN5613" s="93"/>
      <c r="AO5613" s="93"/>
    </row>
    <row r="5614" spans="25:41" x14ac:dyDescent="0.55000000000000004">
      <c r="Y5614" t="s">
        <v>49377</v>
      </c>
      <c r="Z5614" s="284">
        <v>407580.93</v>
      </c>
      <c r="AB5614" s="276" t="s">
        <v>57534</v>
      </c>
      <c r="AC5614" s="277">
        <v>921.28</v>
      </c>
      <c r="AE5614" s="246" t="s">
        <v>59593</v>
      </c>
      <c r="AF5614" s="247">
        <v>25235.34</v>
      </c>
      <c r="AH5614" s="226" t="s">
        <v>52369</v>
      </c>
      <c r="AI5614" s="227">
        <v>-91.1</v>
      </c>
      <c r="AK5614" s="207" t="s">
        <v>19931</v>
      </c>
      <c r="AL5614" s="208">
        <v>3558.08</v>
      </c>
      <c r="AM5614" s="93"/>
      <c r="AN5614" s="93"/>
      <c r="AO5614" s="93"/>
    </row>
    <row r="5615" spans="25:41" x14ac:dyDescent="0.55000000000000004">
      <c r="Y5615" t="s">
        <v>69343</v>
      </c>
      <c r="Z5615" s="284">
        <v>12525</v>
      </c>
      <c r="AB5615" s="276" t="s">
        <v>36404</v>
      </c>
      <c r="AC5615" s="277">
        <v>533059.81999999995</v>
      </c>
      <c r="AE5615" s="246" t="s">
        <v>61986</v>
      </c>
      <c r="AF5615" s="247">
        <v>6437.83</v>
      </c>
      <c r="AH5615" s="226" t="s">
        <v>34999</v>
      </c>
      <c r="AI5615" s="227">
        <v>573617.99</v>
      </c>
      <c r="AK5615" s="207" t="s">
        <v>19932</v>
      </c>
      <c r="AL5615" s="208">
        <v>2441</v>
      </c>
      <c r="AM5615" s="93"/>
      <c r="AN5615" s="93"/>
      <c r="AO5615" s="93"/>
    </row>
    <row r="5616" spans="25:41" x14ac:dyDescent="0.55000000000000004">
      <c r="Y5616" t="s">
        <v>69344</v>
      </c>
      <c r="Z5616">
        <v>675</v>
      </c>
      <c r="AB5616" s="276" t="s">
        <v>36405</v>
      </c>
      <c r="AC5616" s="277">
        <v>390144.16</v>
      </c>
      <c r="AE5616" s="246" t="s">
        <v>60401</v>
      </c>
      <c r="AF5616" s="247">
        <v>3445.1</v>
      </c>
      <c r="AH5616" s="226" t="s">
        <v>20005</v>
      </c>
      <c r="AI5616" s="227">
        <v>1406921.66</v>
      </c>
      <c r="AK5616" s="207" t="s">
        <v>19933</v>
      </c>
      <c r="AL5616" s="208">
        <v>637.52</v>
      </c>
      <c r="AM5616" s="93"/>
      <c r="AN5616" s="93"/>
      <c r="AO5616" s="93"/>
    </row>
    <row r="5617" spans="25:41" x14ac:dyDescent="0.55000000000000004">
      <c r="Y5617" t="s">
        <v>21676</v>
      </c>
      <c r="Z5617" s="284">
        <v>11019</v>
      </c>
      <c r="AB5617" s="276" t="s">
        <v>39249</v>
      </c>
      <c r="AC5617" s="277">
        <v>103372.87</v>
      </c>
      <c r="AE5617" s="246" t="s">
        <v>59594</v>
      </c>
      <c r="AF5617" s="247">
        <v>48584.76</v>
      </c>
      <c r="AH5617" s="226" t="s">
        <v>42446</v>
      </c>
      <c r="AI5617" s="227">
        <v>8139.31</v>
      </c>
      <c r="AK5617" s="207" t="s">
        <v>19934</v>
      </c>
      <c r="AL5617" s="208">
        <v>1350.41</v>
      </c>
      <c r="AM5617" s="93"/>
      <c r="AN5617" s="93"/>
      <c r="AO5617" s="93"/>
    </row>
    <row r="5618" spans="25:41" x14ac:dyDescent="0.55000000000000004">
      <c r="Y5618" t="s">
        <v>21677</v>
      </c>
      <c r="Z5618" s="284">
        <v>3308.91</v>
      </c>
      <c r="AB5618" s="276" t="s">
        <v>66642</v>
      </c>
      <c r="AC5618" s="277">
        <v>1933553.67</v>
      </c>
      <c r="AE5618" s="246" t="s">
        <v>63147</v>
      </c>
      <c r="AF5618" s="247">
        <v>80.099999999999994</v>
      </c>
      <c r="AH5618" s="226" t="s">
        <v>52370</v>
      </c>
      <c r="AI5618" s="227">
        <v>-1865.61</v>
      </c>
      <c r="AK5618" s="207" t="s">
        <v>19935</v>
      </c>
      <c r="AL5618" s="208">
        <v>571.83000000000004</v>
      </c>
      <c r="AM5618" s="93"/>
      <c r="AN5618" s="93"/>
      <c r="AO5618" s="93"/>
    </row>
    <row r="5619" spans="25:41" x14ac:dyDescent="0.55000000000000004">
      <c r="Y5619" t="s">
        <v>49378</v>
      </c>
      <c r="Z5619" s="284">
        <v>28025</v>
      </c>
      <c r="AB5619" s="276" t="s">
        <v>58571</v>
      </c>
      <c r="AC5619" s="277">
        <v>40396.410000000003</v>
      </c>
      <c r="AE5619" s="246" t="s">
        <v>63148</v>
      </c>
      <c r="AF5619" s="247">
        <v>6850</v>
      </c>
      <c r="AH5619" s="226" t="s">
        <v>33496</v>
      </c>
      <c r="AI5619" s="227">
        <v>824265</v>
      </c>
      <c r="AK5619" s="207" t="s">
        <v>19936</v>
      </c>
      <c r="AL5619" s="208">
        <v>140</v>
      </c>
      <c r="AM5619" s="93"/>
      <c r="AN5619" s="93"/>
      <c r="AO5619" s="93"/>
    </row>
    <row r="5620" spans="25:41" x14ac:dyDescent="0.55000000000000004">
      <c r="Y5620" t="s">
        <v>21681</v>
      </c>
      <c r="Z5620" s="284">
        <v>3012.45</v>
      </c>
      <c r="AB5620" s="276" t="s">
        <v>58870</v>
      </c>
      <c r="AC5620" s="277">
        <v>43452</v>
      </c>
      <c r="AE5620" s="246" t="s">
        <v>36276</v>
      </c>
      <c r="AF5620" s="247">
        <v>12845.36</v>
      </c>
      <c r="AH5620" s="226" t="s">
        <v>20006</v>
      </c>
      <c r="AI5620" s="227">
        <v>96691.54</v>
      </c>
      <c r="AK5620" s="207" t="s">
        <v>19937</v>
      </c>
      <c r="AL5620" s="208">
        <v>37443.29</v>
      </c>
      <c r="AM5620" s="93"/>
      <c r="AN5620" s="93"/>
      <c r="AO5620" s="93"/>
    </row>
    <row r="5621" spans="25:41" x14ac:dyDescent="0.55000000000000004">
      <c r="Y5621" t="s">
        <v>21682</v>
      </c>
      <c r="Z5621" s="284">
        <v>4374.45</v>
      </c>
      <c r="AB5621" s="276" t="s">
        <v>66643</v>
      </c>
      <c r="AC5621" s="277">
        <v>1492078.38</v>
      </c>
      <c r="AE5621" s="246" t="s">
        <v>56089</v>
      </c>
      <c r="AF5621" s="247">
        <v>55286.5</v>
      </c>
      <c r="AH5621" s="226" t="s">
        <v>33497</v>
      </c>
      <c r="AI5621" s="227">
        <v>10378.89</v>
      </c>
      <c r="AK5621" s="207" t="s">
        <v>19938</v>
      </c>
      <c r="AL5621" s="208">
        <v>3370.5</v>
      </c>
      <c r="AM5621" s="93"/>
      <c r="AN5621" s="93"/>
      <c r="AO5621" s="93"/>
    </row>
    <row r="5622" spans="25:41" x14ac:dyDescent="0.55000000000000004">
      <c r="Y5622" t="s">
        <v>21683</v>
      </c>
      <c r="Z5622" s="284">
        <v>12796.86</v>
      </c>
      <c r="AB5622" s="276" t="s">
        <v>52821</v>
      </c>
      <c r="AC5622" s="277">
        <v>52575.09</v>
      </c>
      <c r="AE5622" s="246" t="s">
        <v>59595</v>
      </c>
      <c r="AF5622" s="247">
        <v>32853.26</v>
      </c>
      <c r="AH5622" s="226" t="s">
        <v>20007</v>
      </c>
      <c r="AI5622" s="227">
        <v>89620</v>
      </c>
      <c r="AK5622" s="207" t="s">
        <v>19939</v>
      </c>
      <c r="AL5622" s="208">
        <v>5533.28</v>
      </c>
      <c r="AM5622" s="93"/>
      <c r="AN5622" s="93"/>
      <c r="AO5622" s="93"/>
    </row>
    <row r="5623" spans="25:41" x14ac:dyDescent="0.55000000000000004">
      <c r="Y5623" t="s">
        <v>21684</v>
      </c>
      <c r="Z5623" s="284">
        <v>8769.02</v>
      </c>
      <c r="AB5623" s="276" t="s">
        <v>50074</v>
      </c>
      <c r="AC5623" s="277">
        <v>1391509.73</v>
      </c>
      <c r="AE5623" s="246" t="s">
        <v>59596</v>
      </c>
      <c r="AF5623" s="247">
        <v>2468.91</v>
      </c>
      <c r="AH5623" s="226" t="s">
        <v>20008</v>
      </c>
      <c r="AI5623" s="227">
        <v>19040</v>
      </c>
      <c r="AK5623" s="207" t="s">
        <v>19940</v>
      </c>
      <c r="AL5623" s="208">
        <v>282233.32</v>
      </c>
      <c r="AM5623" s="93"/>
      <c r="AN5623" s="93"/>
      <c r="AO5623" s="93"/>
    </row>
    <row r="5624" spans="25:41" x14ac:dyDescent="0.55000000000000004">
      <c r="Y5624" t="s">
        <v>21685</v>
      </c>
      <c r="Z5624" s="284">
        <v>35000</v>
      </c>
      <c r="AB5624" s="276" t="s">
        <v>48957</v>
      </c>
      <c r="AC5624" s="277">
        <v>608840.85</v>
      </c>
      <c r="AE5624" s="246" t="s">
        <v>59597</v>
      </c>
      <c r="AF5624" s="247">
        <v>1044.8599999999999</v>
      </c>
      <c r="AH5624" s="226" t="s">
        <v>36268</v>
      </c>
      <c r="AI5624" s="227">
        <v>138360.04999999999</v>
      </c>
      <c r="AK5624" s="207" t="s">
        <v>19941</v>
      </c>
      <c r="AL5624" s="208">
        <v>5419.06</v>
      </c>
      <c r="AM5624" s="93"/>
      <c r="AN5624" s="93"/>
      <c r="AO5624" s="93"/>
    </row>
    <row r="5625" spans="25:41" x14ac:dyDescent="0.55000000000000004">
      <c r="Y5625" t="s">
        <v>21686</v>
      </c>
      <c r="Z5625" s="284">
        <v>24230.33</v>
      </c>
      <c r="AB5625" s="276" t="s">
        <v>66644</v>
      </c>
      <c r="AC5625" s="277">
        <v>65642.89</v>
      </c>
      <c r="AE5625" s="246" t="s">
        <v>59598</v>
      </c>
      <c r="AF5625" s="247">
        <v>657.8</v>
      </c>
      <c r="AH5625" s="226" t="s">
        <v>40277</v>
      </c>
      <c r="AI5625" s="227">
        <v>569.77</v>
      </c>
      <c r="AK5625" s="207" t="s">
        <v>19942</v>
      </c>
      <c r="AL5625" s="208">
        <v>91200.06</v>
      </c>
      <c r="AM5625" s="93"/>
      <c r="AN5625" s="93"/>
      <c r="AO5625" s="93"/>
    </row>
    <row r="5626" spans="25:41" x14ac:dyDescent="0.55000000000000004">
      <c r="Y5626" t="s">
        <v>71868</v>
      </c>
      <c r="Z5626" s="284">
        <v>81567.12</v>
      </c>
      <c r="AB5626" s="276" t="s">
        <v>67946</v>
      </c>
      <c r="AC5626" s="277">
        <v>75551.25</v>
      </c>
      <c r="AE5626" s="246" t="s">
        <v>59599</v>
      </c>
      <c r="AF5626" s="247">
        <v>4513</v>
      </c>
      <c r="AH5626" s="226" t="s">
        <v>20009</v>
      </c>
      <c r="AI5626" s="227">
        <v>79242.899999999994</v>
      </c>
      <c r="AK5626" s="207" t="s">
        <v>19943</v>
      </c>
      <c r="AL5626" s="208">
        <v>99168.74</v>
      </c>
      <c r="AM5626" s="93"/>
      <c r="AN5626" s="93"/>
      <c r="AO5626" s="93"/>
    </row>
    <row r="5627" spans="25:41" x14ac:dyDescent="0.55000000000000004">
      <c r="Y5627" t="s">
        <v>60925</v>
      </c>
      <c r="Z5627" s="284">
        <v>15000</v>
      </c>
      <c r="AB5627" s="276" t="s">
        <v>52822</v>
      </c>
      <c r="AC5627" s="277">
        <v>1523593.12</v>
      </c>
      <c r="AE5627" s="246" t="s">
        <v>59600</v>
      </c>
      <c r="AF5627" s="247">
        <v>56.7</v>
      </c>
      <c r="AH5627" s="226" t="s">
        <v>20010</v>
      </c>
      <c r="AI5627" s="227">
        <v>3511544.9</v>
      </c>
      <c r="AK5627" s="207" t="s">
        <v>19944</v>
      </c>
      <c r="AL5627" s="208">
        <v>1554.71</v>
      </c>
      <c r="AM5627" s="93"/>
      <c r="AN5627" s="93"/>
      <c r="AO5627" s="93"/>
    </row>
    <row r="5628" spans="25:41" x14ac:dyDescent="0.55000000000000004">
      <c r="Y5628" t="s">
        <v>21687</v>
      </c>
      <c r="Z5628" s="284">
        <v>55340.95</v>
      </c>
      <c r="AB5628" s="276" t="s">
        <v>61464</v>
      </c>
      <c r="AC5628" s="277">
        <v>-47007.59</v>
      </c>
      <c r="AE5628" s="246" t="s">
        <v>63149</v>
      </c>
      <c r="AF5628" s="247">
        <v>430.77</v>
      </c>
      <c r="AH5628" s="226" t="s">
        <v>52371</v>
      </c>
      <c r="AI5628" s="227">
        <v>437.46</v>
      </c>
      <c r="AK5628" s="207" t="s">
        <v>19945</v>
      </c>
      <c r="AL5628" s="208">
        <v>10646.5</v>
      </c>
      <c r="AM5628" s="93"/>
      <c r="AN5628" s="93"/>
      <c r="AO5628" s="93"/>
    </row>
    <row r="5629" spans="25:41" x14ac:dyDescent="0.55000000000000004">
      <c r="Y5629" t="s">
        <v>21688</v>
      </c>
      <c r="Z5629" s="284">
        <v>197330.82</v>
      </c>
      <c r="AB5629" s="276" t="s">
        <v>66645</v>
      </c>
      <c r="AC5629" s="277">
        <v>10415627.369999999</v>
      </c>
      <c r="AE5629" s="246" t="s">
        <v>57427</v>
      </c>
      <c r="AF5629" s="247">
        <v>7226.52</v>
      </c>
      <c r="AH5629" s="226" t="s">
        <v>35000</v>
      </c>
      <c r="AI5629" s="227">
        <v>149863.72</v>
      </c>
      <c r="AK5629" s="207" t="s">
        <v>19946</v>
      </c>
      <c r="AL5629" s="208">
        <v>89655.5</v>
      </c>
      <c r="AM5629" s="93"/>
      <c r="AN5629" s="93"/>
      <c r="AO5629" s="93"/>
    </row>
    <row r="5630" spans="25:41" x14ac:dyDescent="0.55000000000000004">
      <c r="Y5630" t="s">
        <v>21689</v>
      </c>
      <c r="Z5630" s="284">
        <v>462638.01</v>
      </c>
      <c r="AB5630" s="276" t="s">
        <v>66646</v>
      </c>
      <c r="AC5630" s="277">
        <v>6548949.9500000002</v>
      </c>
      <c r="AE5630" s="246" t="s">
        <v>57428</v>
      </c>
      <c r="AF5630" s="247">
        <v>2258.2399999999998</v>
      </c>
      <c r="AH5630" s="226" t="s">
        <v>33498</v>
      </c>
      <c r="AI5630" s="227">
        <v>686618.45</v>
      </c>
      <c r="AK5630" s="207" t="s">
        <v>19947</v>
      </c>
      <c r="AL5630" s="208">
        <v>227446</v>
      </c>
      <c r="AM5630" s="93"/>
      <c r="AN5630" s="93"/>
      <c r="AO5630" s="93"/>
    </row>
    <row r="5631" spans="25:41" x14ac:dyDescent="0.55000000000000004">
      <c r="Y5631" t="s">
        <v>54392</v>
      </c>
      <c r="Z5631" s="284">
        <v>397086.75</v>
      </c>
      <c r="AB5631" s="276" t="s">
        <v>58871</v>
      </c>
      <c r="AC5631" s="277">
        <v>36000</v>
      </c>
      <c r="AE5631" s="246" t="s">
        <v>46914</v>
      </c>
      <c r="AF5631" s="247">
        <v>150.21</v>
      </c>
      <c r="AH5631" s="226" t="s">
        <v>33499</v>
      </c>
      <c r="AI5631" s="227">
        <v>18228.419999999998</v>
      </c>
      <c r="AK5631" s="207" t="s">
        <v>19948</v>
      </c>
      <c r="AL5631" s="208">
        <v>60027</v>
      </c>
      <c r="AM5631" s="93"/>
      <c r="AN5631" s="93"/>
      <c r="AO5631" s="93"/>
    </row>
    <row r="5632" spans="25:41" x14ac:dyDescent="0.55000000000000004">
      <c r="Y5632" t="s">
        <v>21767</v>
      </c>
      <c r="Z5632" s="284">
        <v>1447.91</v>
      </c>
      <c r="AB5632" s="276" t="s">
        <v>62670</v>
      </c>
      <c r="AC5632" s="277">
        <v>4858.2</v>
      </c>
      <c r="AE5632" s="246" t="s">
        <v>40282</v>
      </c>
      <c r="AF5632" s="247">
        <v>7005</v>
      </c>
      <c r="AH5632" s="226" t="s">
        <v>36269</v>
      </c>
      <c r="AI5632" s="227">
        <v>125580</v>
      </c>
      <c r="AK5632" s="207" t="s">
        <v>19949</v>
      </c>
      <c r="AL5632" s="208">
        <v>204210</v>
      </c>
      <c r="AM5632" s="93"/>
      <c r="AN5632" s="93"/>
      <c r="AO5632" s="93"/>
    </row>
    <row r="5633" spans="25:41" x14ac:dyDescent="0.55000000000000004">
      <c r="Y5633" t="s">
        <v>21776</v>
      </c>
      <c r="Z5633" s="284">
        <v>23200</v>
      </c>
      <c r="AB5633" s="276" t="s">
        <v>63714</v>
      </c>
      <c r="AC5633" s="277">
        <v>25479.38</v>
      </c>
      <c r="AE5633" s="246" t="s">
        <v>59055</v>
      </c>
      <c r="AF5633" s="247">
        <v>78129.72</v>
      </c>
      <c r="AH5633" s="226" t="s">
        <v>20011</v>
      </c>
      <c r="AI5633" s="227">
        <v>51000</v>
      </c>
      <c r="AK5633" s="207" t="s">
        <v>19950</v>
      </c>
      <c r="AL5633" s="208">
        <v>15622.3</v>
      </c>
      <c r="AM5633" s="93"/>
      <c r="AN5633" s="93"/>
      <c r="AO5633" s="93"/>
    </row>
    <row r="5634" spans="25:41" x14ac:dyDescent="0.55000000000000004">
      <c r="Y5634" t="s">
        <v>43260</v>
      </c>
      <c r="Z5634" s="284">
        <v>12199.17</v>
      </c>
      <c r="AB5634" s="276" t="s">
        <v>59114</v>
      </c>
      <c r="AC5634" s="277">
        <v>15617.44</v>
      </c>
      <c r="AE5634" s="246" t="s">
        <v>44852</v>
      </c>
      <c r="AF5634" s="247">
        <v>5554</v>
      </c>
      <c r="AH5634" s="226" t="s">
        <v>52372</v>
      </c>
      <c r="AI5634" s="227">
        <v>36600</v>
      </c>
      <c r="AK5634" s="207" t="s">
        <v>19951</v>
      </c>
      <c r="AL5634" s="208">
        <v>43468.38</v>
      </c>
      <c r="AM5634" s="93"/>
      <c r="AN5634" s="93"/>
      <c r="AO5634" s="93"/>
    </row>
    <row r="5635" spans="25:41" x14ac:dyDescent="0.55000000000000004">
      <c r="Y5635" t="s">
        <v>21778</v>
      </c>
      <c r="Z5635" s="284">
        <v>30841.17</v>
      </c>
      <c r="AB5635" s="276" t="s">
        <v>59115</v>
      </c>
      <c r="AC5635" s="277">
        <v>3144.05</v>
      </c>
      <c r="AE5635" s="246" t="s">
        <v>42451</v>
      </c>
      <c r="AF5635" s="247">
        <v>5925</v>
      </c>
      <c r="AH5635" s="226" t="s">
        <v>33500</v>
      </c>
      <c r="AI5635" s="227">
        <v>10965.86</v>
      </c>
      <c r="AK5635" s="207" t="s">
        <v>19952</v>
      </c>
      <c r="AL5635" s="208">
        <v>94989.52</v>
      </c>
      <c r="AM5635" s="93"/>
      <c r="AN5635" s="93"/>
      <c r="AO5635" s="93"/>
    </row>
    <row r="5636" spans="25:41" x14ac:dyDescent="0.55000000000000004">
      <c r="Y5636" t="s">
        <v>13649</v>
      </c>
      <c r="Z5636" s="284">
        <v>5139.78</v>
      </c>
      <c r="AB5636" s="276" t="s">
        <v>59116</v>
      </c>
      <c r="AC5636" s="277">
        <v>3102.11</v>
      </c>
      <c r="AE5636" s="246" t="s">
        <v>42452</v>
      </c>
      <c r="AF5636" s="247">
        <v>453.26</v>
      </c>
      <c r="AH5636" s="226" t="s">
        <v>20012</v>
      </c>
      <c r="AI5636" s="227">
        <v>574391.36</v>
      </c>
      <c r="AK5636" s="207" t="s">
        <v>19953</v>
      </c>
      <c r="AL5636" s="208">
        <v>454253.72</v>
      </c>
      <c r="AM5636" s="93"/>
      <c r="AN5636" s="93"/>
      <c r="AO5636" s="93"/>
    </row>
    <row r="5637" spans="25:41" x14ac:dyDescent="0.55000000000000004">
      <c r="Y5637" t="s">
        <v>13650</v>
      </c>
      <c r="Z5637" s="284">
        <v>16071.86</v>
      </c>
      <c r="AB5637" s="276" t="s">
        <v>70032</v>
      </c>
      <c r="AC5637" s="277">
        <v>7674.47</v>
      </c>
      <c r="AE5637" s="246" t="s">
        <v>42453</v>
      </c>
      <c r="AF5637" s="247">
        <v>84.21</v>
      </c>
      <c r="AH5637" s="226" t="s">
        <v>20013</v>
      </c>
      <c r="AI5637" s="227">
        <v>1068095.7</v>
      </c>
      <c r="AK5637" s="207" t="s">
        <v>19954</v>
      </c>
      <c r="AL5637" s="208">
        <v>7449.08</v>
      </c>
      <c r="AM5637" s="93"/>
      <c r="AN5637" s="93"/>
      <c r="AO5637" s="93"/>
    </row>
    <row r="5638" spans="25:41" x14ac:dyDescent="0.55000000000000004">
      <c r="Y5638" t="s">
        <v>33679</v>
      </c>
      <c r="Z5638" s="284">
        <v>7498</v>
      </c>
      <c r="AB5638" s="276" t="s">
        <v>58872</v>
      </c>
      <c r="AC5638" s="277">
        <v>4244</v>
      </c>
      <c r="AE5638" s="246" t="s">
        <v>56090</v>
      </c>
      <c r="AF5638" s="247">
        <v>6608</v>
      </c>
      <c r="AH5638" s="226" t="s">
        <v>33501</v>
      </c>
      <c r="AI5638" s="227">
        <v>980547</v>
      </c>
      <c r="AK5638" s="207" t="s">
        <v>19955</v>
      </c>
      <c r="AL5638" s="208">
        <v>1769.39</v>
      </c>
      <c r="AM5638" s="93"/>
      <c r="AN5638" s="93"/>
      <c r="AO5638" s="93"/>
    </row>
    <row r="5639" spans="25:41" x14ac:dyDescent="0.55000000000000004">
      <c r="Y5639" t="s">
        <v>21780</v>
      </c>
      <c r="Z5639" s="284">
        <v>161320</v>
      </c>
      <c r="AB5639" s="276" t="s">
        <v>62964</v>
      </c>
      <c r="AC5639" s="277">
        <v>65000</v>
      </c>
      <c r="AE5639" s="246" t="s">
        <v>56091</v>
      </c>
      <c r="AF5639" s="247">
        <v>25570.2</v>
      </c>
      <c r="AH5639" s="226" t="s">
        <v>52373</v>
      </c>
      <c r="AI5639" s="227">
        <v>6818.19</v>
      </c>
      <c r="AK5639" s="207" t="s">
        <v>19956</v>
      </c>
      <c r="AL5639" s="208">
        <v>112749.17</v>
      </c>
      <c r="AM5639" s="93"/>
      <c r="AN5639" s="93"/>
      <c r="AO5639" s="93"/>
    </row>
    <row r="5640" spans="25:41" x14ac:dyDescent="0.55000000000000004">
      <c r="Y5640" t="s">
        <v>50685</v>
      </c>
      <c r="Z5640" s="284">
        <v>3929.27</v>
      </c>
      <c r="AB5640" s="276" t="s">
        <v>59660</v>
      </c>
      <c r="AC5640" s="277">
        <v>16196.36</v>
      </c>
      <c r="AE5640" s="246" t="s">
        <v>62630</v>
      </c>
      <c r="AF5640" s="247">
        <v>2137.02</v>
      </c>
      <c r="AH5640" s="226" t="s">
        <v>20014</v>
      </c>
      <c r="AI5640" s="227">
        <v>1943913.82</v>
      </c>
      <c r="AK5640" s="207" t="s">
        <v>19957</v>
      </c>
      <c r="AL5640" s="208">
        <v>240140.44</v>
      </c>
      <c r="AM5640" s="93"/>
      <c r="AN5640" s="93"/>
      <c r="AO5640" s="93"/>
    </row>
    <row r="5641" spans="25:41" x14ac:dyDescent="0.55000000000000004">
      <c r="Y5641" t="s">
        <v>13652</v>
      </c>
      <c r="Z5641" s="284">
        <v>187493.88</v>
      </c>
      <c r="AB5641" s="276" t="s">
        <v>62671</v>
      </c>
      <c r="AC5641" s="277">
        <v>185252</v>
      </c>
      <c r="AE5641" s="246" t="s">
        <v>56092</v>
      </c>
      <c r="AF5641" s="247">
        <v>6002.7</v>
      </c>
      <c r="AH5641" s="226" t="s">
        <v>46911</v>
      </c>
      <c r="AI5641" s="227">
        <v>5104.2</v>
      </c>
      <c r="AK5641" s="207" t="s">
        <v>19958</v>
      </c>
      <c r="AL5641" s="208">
        <v>67956</v>
      </c>
      <c r="AM5641" s="93"/>
      <c r="AN5641" s="93"/>
      <c r="AO5641" s="93"/>
    </row>
    <row r="5642" spans="25:41" x14ac:dyDescent="0.55000000000000004">
      <c r="Y5642" t="s">
        <v>13653</v>
      </c>
      <c r="Z5642" s="284">
        <v>200906.59</v>
      </c>
      <c r="AB5642" s="276" t="s">
        <v>67947</v>
      </c>
      <c r="AC5642" s="277">
        <v>3213.79</v>
      </c>
      <c r="AE5642" s="246" t="s">
        <v>56093</v>
      </c>
      <c r="AF5642" s="247">
        <v>2968.45</v>
      </c>
      <c r="AH5642" s="226" t="s">
        <v>20015</v>
      </c>
      <c r="AI5642" s="227">
        <v>472006.65</v>
      </c>
      <c r="AK5642" s="207" t="s">
        <v>19959</v>
      </c>
      <c r="AL5642" s="208">
        <v>18989.07</v>
      </c>
      <c r="AM5642" s="93"/>
      <c r="AN5642" s="93"/>
      <c r="AO5642" s="93"/>
    </row>
    <row r="5643" spans="25:41" x14ac:dyDescent="0.55000000000000004">
      <c r="Y5643" t="s">
        <v>21784</v>
      </c>
      <c r="Z5643" s="284">
        <v>161254.88</v>
      </c>
      <c r="AB5643" s="276" t="s">
        <v>62672</v>
      </c>
      <c r="AC5643" s="277">
        <v>380</v>
      </c>
      <c r="AE5643" s="246" t="s">
        <v>56094</v>
      </c>
      <c r="AF5643" s="247">
        <v>946.6</v>
      </c>
      <c r="AH5643" s="226" t="s">
        <v>35001</v>
      </c>
      <c r="AI5643" s="227">
        <v>22906.37</v>
      </c>
      <c r="AK5643" s="207" t="s">
        <v>19960</v>
      </c>
      <c r="AL5643" s="208">
        <v>918231.93</v>
      </c>
      <c r="AM5643" s="93"/>
      <c r="AN5643" s="93"/>
      <c r="AO5643" s="93"/>
    </row>
    <row r="5644" spans="25:41" x14ac:dyDescent="0.55000000000000004">
      <c r="Y5644" t="s">
        <v>13654</v>
      </c>
      <c r="Z5644" s="284">
        <v>75452.36</v>
      </c>
      <c r="AB5644" s="276" t="s">
        <v>67948</v>
      </c>
      <c r="AC5644" s="277">
        <v>96.18</v>
      </c>
      <c r="AE5644" s="246" t="s">
        <v>56095</v>
      </c>
      <c r="AF5644" s="247">
        <v>3408.03</v>
      </c>
      <c r="AH5644" s="226" t="s">
        <v>49893</v>
      </c>
      <c r="AI5644" s="227">
        <v>1600</v>
      </c>
      <c r="AK5644" s="207" t="s">
        <v>19961</v>
      </c>
      <c r="AL5644" s="208">
        <v>5950</v>
      </c>
      <c r="AM5644" s="93"/>
      <c r="AN5644" s="93"/>
      <c r="AO5644" s="93"/>
    </row>
    <row r="5645" spans="25:41" x14ac:dyDescent="0.55000000000000004">
      <c r="Y5645" t="s">
        <v>21785</v>
      </c>
      <c r="Z5645" s="284">
        <v>849473.82</v>
      </c>
      <c r="AB5645" s="276" t="s">
        <v>67949</v>
      </c>
      <c r="AC5645" s="277">
        <v>300</v>
      </c>
      <c r="AE5645" s="246" t="s">
        <v>56096</v>
      </c>
      <c r="AF5645" s="247">
        <v>5076.8999999999996</v>
      </c>
      <c r="AH5645" s="226" t="s">
        <v>49894</v>
      </c>
      <c r="AI5645" s="227">
        <v>116.14</v>
      </c>
      <c r="AK5645" s="207" t="s">
        <v>19962</v>
      </c>
      <c r="AL5645" s="208">
        <v>161059.29999999999</v>
      </c>
      <c r="AM5645" s="93"/>
      <c r="AN5645" s="93"/>
      <c r="AO5645" s="93"/>
    </row>
    <row r="5646" spans="25:41" x14ac:dyDescent="0.55000000000000004">
      <c r="Y5646" t="s">
        <v>71869</v>
      </c>
      <c r="Z5646" s="284">
        <v>5355.68</v>
      </c>
      <c r="AB5646" s="276" t="s">
        <v>62673</v>
      </c>
      <c r="AC5646" s="277">
        <v>13399.05</v>
      </c>
      <c r="AE5646" s="246" t="s">
        <v>56097</v>
      </c>
      <c r="AF5646" s="247">
        <v>16930.310000000001</v>
      </c>
      <c r="AH5646" s="226" t="s">
        <v>49895</v>
      </c>
      <c r="AI5646" s="227">
        <v>385.6</v>
      </c>
      <c r="AK5646" s="207" t="s">
        <v>19963</v>
      </c>
      <c r="AL5646" s="208">
        <v>487.81</v>
      </c>
      <c r="AM5646" s="93"/>
      <c r="AN5646" s="93"/>
      <c r="AO5646" s="93"/>
    </row>
    <row r="5647" spans="25:41" x14ac:dyDescent="0.55000000000000004">
      <c r="Y5647" t="s">
        <v>33693</v>
      </c>
      <c r="Z5647" s="284">
        <v>7485.04</v>
      </c>
      <c r="AB5647" s="276" t="s">
        <v>62674</v>
      </c>
      <c r="AC5647" s="277">
        <v>41712.720000000001</v>
      </c>
      <c r="AE5647" s="246" t="s">
        <v>56098</v>
      </c>
      <c r="AF5647" s="247">
        <v>4401.5200000000004</v>
      </c>
      <c r="AH5647" s="226" t="s">
        <v>49896</v>
      </c>
      <c r="AI5647" s="227">
        <v>118.67</v>
      </c>
      <c r="AK5647" s="207" t="s">
        <v>19964</v>
      </c>
      <c r="AL5647" s="208">
        <v>228321.93</v>
      </c>
      <c r="AM5647" s="93"/>
      <c r="AN5647" s="93"/>
      <c r="AO5647" s="93"/>
    </row>
    <row r="5648" spans="25:41" x14ac:dyDescent="0.55000000000000004">
      <c r="Y5648" t="s">
        <v>21825</v>
      </c>
      <c r="Z5648" s="284">
        <v>7831.84</v>
      </c>
      <c r="AB5648" s="276" t="s">
        <v>62675</v>
      </c>
      <c r="AC5648" s="277">
        <v>25851.86</v>
      </c>
      <c r="AE5648" s="246" t="s">
        <v>56099</v>
      </c>
      <c r="AF5648" s="247">
        <v>1474.72</v>
      </c>
      <c r="AH5648" s="226" t="s">
        <v>52374</v>
      </c>
      <c r="AI5648" s="227">
        <v>1723.93</v>
      </c>
      <c r="AK5648" s="207" t="s">
        <v>19965</v>
      </c>
      <c r="AL5648" s="208">
        <v>23186.71</v>
      </c>
      <c r="AM5648" s="93"/>
      <c r="AN5648" s="93"/>
      <c r="AO5648" s="93"/>
    </row>
    <row r="5649" spans="25:41" x14ac:dyDescent="0.55000000000000004">
      <c r="Y5649" t="s">
        <v>71870</v>
      </c>
      <c r="Z5649" s="284">
        <v>1969</v>
      </c>
      <c r="AB5649" s="276" t="s">
        <v>62059</v>
      </c>
      <c r="AC5649" s="277">
        <v>36161.769999999997</v>
      </c>
      <c r="AE5649" s="246" t="s">
        <v>56100</v>
      </c>
      <c r="AF5649" s="247">
        <v>2176.4699999999998</v>
      </c>
      <c r="AH5649" s="226" t="s">
        <v>52375</v>
      </c>
      <c r="AI5649" s="227">
        <v>37867.58</v>
      </c>
      <c r="AK5649" s="207" t="s">
        <v>19966</v>
      </c>
      <c r="AL5649" s="208">
        <v>62538.37</v>
      </c>
      <c r="AM5649" s="93"/>
      <c r="AN5649" s="93"/>
      <c r="AO5649" s="93"/>
    </row>
    <row r="5650" spans="25:41" x14ac:dyDescent="0.55000000000000004">
      <c r="Y5650" t="s">
        <v>21826</v>
      </c>
      <c r="Z5650" s="284">
        <v>7000</v>
      </c>
      <c r="AB5650" s="276" t="s">
        <v>52823</v>
      </c>
      <c r="AC5650" s="277">
        <v>168.9</v>
      </c>
      <c r="AE5650" s="246" t="s">
        <v>56101</v>
      </c>
      <c r="AF5650" s="247">
        <v>504.61</v>
      </c>
      <c r="AH5650" s="226" t="s">
        <v>52376</v>
      </c>
      <c r="AI5650" s="227">
        <v>0.97</v>
      </c>
      <c r="AK5650" s="207" t="s">
        <v>19967</v>
      </c>
      <c r="AL5650" s="208">
        <v>1000</v>
      </c>
      <c r="AM5650" s="93"/>
      <c r="AN5650" s="93"/>
      <c r="AO5650" s="93"/>
    </row>
    <row r="5651" spans="25:41" x14ac:dyDescent="0.55000000000000004">
      <c r="Y5651" t="s">
        <v>21827</v>
      </c>
      <c r="Z5651">
        <v>180</v>
      </c>
      <c r="AB5651" s="276" t="s">
        <v>45099</v>
      </c>
      <c r="AC5651" s="277">
        <v>1462.7</v>
      </c>
      <c r="AE5651" s="246" t="s">
        <v>56102</v>
      </c>
      <c r="AF5651" s="247">
        <v>2471.4699999999998</v>
      </c>
      <c r="AH5651" s="226" t="s">
        <v>52377</v>
      </c>
      <c r="AI5651" s="227">
        <v>177330.02</v>
      </c>
      <c r="AK5651" s="207" t="s">
        <v>19968</v>
      </c>
      <c r="AL5651" s="208">
        <v>91669.51</v>
      </c>
      <c r="AM5651" s="93"/>
      <c r="AN5651" s="93"/>
      <c r="AO5651" s="93"/>
    </row>
    <row r="5652" spans="25:41" x14ac:dyDescent="0.55000000000000004">
      <c r="Y5652" t="s">
        <v>61689</v>
      </c>
      <c r="Z5652">
        <v>239.14</v>
      </c>
      <c r="AB5652" s="276" t="s">
        <v>61465</v>
      </c>
      <c r="AC5652" s="277">
        <v>-211.13</v>
      </c>
      <c r="AE5652" s="246" t="s">
        <v>39143</v>
      </c>
      <c r="AF5652" s="247">
        <v>33530.22</v>
      </c>
      <c r="AH5652" s="226" t="s">
        <v>20016</v>
      </c>
      <c r="AI5652" s="227">
        <v>157720.10999999999</v>
      </c>
      <c r="AK5652" s="207" t="s">
        <v>19969</v>
      </c>
      <c r="AL5652" s="208">
        <v>9737.85</v>
      </c>
      <c r="AM5652" s="93"/>
      <c r="AN5652" s="93"/>
      <c r="AO5652" s="93"/>
    </row>
    <row r="5653" spans="25:41" x14ac:dyDescent="0.55000000000000004">
      <c r="Y5653" t="s">
        <v>13665</v>
      </c>
      <c r="Z5653" s="284">
        <v>2226.84</v>
      </c>
      <c r="AB5653" s="276" t="s">
        <v>70601</v>
      </c>
      <c r="AC5653" s="277">
        <v>12240</v>
      </c>
      <c r="AE5653" s="246" t="s">
        <v>39144</v>
      </c>
      <c r="AF5653" s="247">
        <v>41142.36</v>
      </c>
      <c r="AH5653" s="226" t="s">
        <v>33502</v>
      </c>
      <c r="AI5653" s="227">
        <v>78580.259999999995</v>
      </c>
      <c r="AK5653" s="207" t="s">
        <v>19970</v>
      </c>
      <c r="AL5653" s="208">
        <v>36912.61</v>
      </c>
      <c r="AM5653" s="93"/>
      <c r="AN5653" s="93"/>
      <c r="AO5653" s="93"/>
    </row>
    <row r="5654" spans="25:41" x14ac:dyDescent="0.55000000000000004">
      <c r="Y5654" t="s">
        <v>13666</v>
      </c>
      <c r="Z5654" s="284">
        <v>4809.5600000000004</v>
      </c>
      <c r="AB5654" s="276" t="s">
        <v>70602</v>
      </c>
      <c r="AC5654" s="277">
        <v>936.34</v>
      </c>
      <c r="AE5654" s="246" t="s">
        <v>39145</v>
      </c>
      <c r="AF5654" s="247">
        <v>5216.3599999999997</v>
      </c>
      <c r="AH5654" s="226" t="s">
        <v>44843</v>
      </c>
      <c r="AI5654" s="227">
        <v>3619290.31</v>
      </c>
      <c r="AK5654" s="207" t="s">
        <v>19971</v>
      </c>
      <c r="AL5654" s="208">
        <v>125000</v>
      </c>
      <c r="AM5654" s="93"/>
      <c r="AN5654" s="93"/>
      <c r="AO5654" s="93"/>
    </row>
    <row r="5655" spans="25:41" x14ac:dyDescent="0.55000000000000004">
      <c r="Y5655" t="s">
        <v>13667</v>
      </c>
      <c r="Z5655" s="284">
        <v>1349.08</v>
      </c>
      <c r="AB5655" s="276" t="s">
        <v>70603</v>
      </c>
      <c r="AC5655" s="277">
        <v>3062.43</v>
      </c>
      <c r="AE5655" s="246" t="s">
        <v>39146</v>
      </c>
      <c r="AF5655" s="247">
        <v>2240.31</v>
      </c>
      <c r="AH5655" s="226" t="s">
        <v>20018</v>
      </c>
      <c r="AI5655" s="227">
        <v>17550.45</v>
      </c>
      <c r="AK5655" s="207" t="s">
        <v>19972</v>
      </c>
      <c r="AL5655" s="208">
        <v>1984.45</v>
      </c>
      <c r="AM5655" s="93"/>
      <c r="AN5655" s="93"/>
      <c r="AO5655" s="93"/>
    </row>
    <row r="5656" spans="25:41" x14ac:dyDescent="0.55000000000000004">
      <c r="Y5656" t="s">
        <v>40804</v>
      </c>
      <c r="Z5656">
        <v>493.72</v>
      </c>
      <c r="AB5656" s="276" t="s">
        <v>66647</v>
      </c>
      <c r="AC5656" s="277">
        <v>139050</v>
      </c>
      <c r="AE5656" s="246" t="s">
        <v>39147</v>
      </c>
      <c r="AF5656" s="247">
        <v>8838.66</v>
      </c>
      <c r="AH5656" s="226" t="s">
        <v>42447</v>
      </c>
      <c r="AI5656" s="227">
        <v>3743062.5</v>
      </c>
      <c r="AK5656" s="207" t="s">
        <v>19973</v>
      </c>
      <c r="AL5656" s="208">
        <v>1111029.1200000001</v>
      </c>
      <c r="AM5656" s="93"/>
      <c r="AN5656" s="93"/>
      <c r="AO5656" s="93"/>
    </row>
    <row r="5657" spans="25:41" x14ac:dyDescent="0.55000000000000004">
      <c r="Y5657" t="s">
        <v>33696</v>
      </c>
      <c r="Z5657" s="284">
        <v>6356.4</v>
      </c>
      <c r="AB5657" s="276" t="s">
        <v>66648</v>
      </c>
      <c r="AC5657" s="277">
        <v>9567.5</v>
      </c>
      <c r="AE5657" s="246" t="s">
        <v>39148</v>
      </c>
      <c r="AF5657" s="247">
        <v>132.91</v>
      </c>
      <c r="AH5657" s="226" t="s">
        <v>35002</v>
      </c>
      <c r="AI5657" s="227">
        <v>1164.1500000000001</v>
      </c>
      <c r="AK5657" s="207" t="s">
        <v>19974</v>
      </c>
      <c r="AL5657" s="208">
        <v>87099.69</v>
      </c>
      <c r="AM5657" s="93"/>
      <c r="AN5657" s="93"/>
      <c r="AO5657" s="93"/>
    </row>
    <row r="5658" spans="25:41" x14ac:dyDescent="0.55000000000000004">
      <c r="Y5658" t="s">
        <v>58046</v>
      </c>
      <c r="Z5658">
        <v>171.59</v>
      </c>
      <c r="AB5658" s="276" t="s">
        <v>66649</v>
      </c>
      <c r="AC5658" s="277">
        <v>73</v>
      </c>
      <c r="AE5658" s="246" t="s">
        <v>56103</v>
      </c>
      <c r="AF5658" s="247">
        <v>41559.68</v>
      </c>
      <c r="AH5658" s="226" t="s">
        <v>33503</v>
      </c>
      <c r="AI5658" s="227">
        <v>282400</v>
      </c>
      <c r="AK5658" s="207" t="s">
        <v>19975</v>
      </c>
      <c r="AL5658" s="208">
        <v>146965.99</v>
      </c>
      <c r="AM5658" s="93"/>
      <c r="AN5658" s="93"/>
      <c r="AO5658" s="93"/>
    </row>
    <row r="5659" spans="25:41" x14ac:dyDescent="0.55000000000000004">
      <c r="Y5659" t="s">
        <v>21830</v>
      </c>
      <c r="Z5659" s="284">
        <v>10098.08</v>
      </c>
      <c r="AB5659" s="276" t="s">
        <v>70604</v>
      </c>
      <c r="AC5659" s="277">
        <v>60606</v>
      </c>
      <c r="AE5659" s="246" t="s">
        <v>44853</v>
      </c>
      <c r="AF5659" s="247">
        <v>31942.13</v>
      </c>
      <c r="AH5659" s="226" t="s">
        <v>20019</v>
      </c>
      <c r="AI5659" s="227">
        <v>597163.88</v>
      </c>
      <c r="AK5659" s="207" t="s">
        <v>19976</v>
      </c>
      <c r="AL5659" s="208">
        <v>335318.03000000003</v>
      </c>
      <c r="AM5659" s="93"/>
      <c r="AN5659" s="93"/>
      <c r="AO5659" s="93"/>
    </row>
    <row r="5660" spans="25:41" x14ac:dyDescent="0.55000000000000004">
      <c r="Y5660" t="s">
        <v>21831</v>
      </c>
      <c r="Z5660" s="284">
        <v>77841.06</v>
      </c>
      <c r="AB5660" s="276" t="s">
        <v>70033</v>
      </c>
      <c r="AC5660" s="277">
        <v>67555.199999999997</v>
      </c>
      <c r="AE5660" s="246" t="s">
        <v>44854</v>
      </c>
      <c r="AF5660" s="247">
        <v>5530.34</v>
      </c>
      <c r="AH5660" s="226" t="s">
        <v>20020</v>
      </c>
      <c r="AI5660" s="227">
        <v>802272.96</v>
      </c>
      <c r="AK5660" s="207" t="s">
        <v>19977</v>
      </c>
      <c r="AL5660" s="208">
        <v>28477.48</v>
      </c>
      <c r="AM5660" s="93"/>
      <c r="AN5660" s="93"/>
      <c r="AO5660" s="93"/>
    </row>
    <row r="5661" spans="25:41" x14ac:dyDescent="0.55000000000000004">
      <c r="Y5661" t="s">
        <v>21902</v>
      </c>
      <c r="Z5661" s="284">
        <v>17750</v>
      </c>
      <c r="AB5661" s="276" t="s">
        <v>69753</v>
      </c>
      <c r="AC5661" s="277">
        <v>58795.33</v>
      </c>
      <c r="AE5661" s="246" t="s">
        <v>44855</v>
      </c>
      <c r="AF5661" s="247">
        <v>958.28</v>
      </c>
      <c r="AH5661" s="226" t="s">
        <v>36270</v>
      </c>
      <c r="AI5661" s="227">
        <v>28810.12</v>
      </c>
      <c r="AK5661" s="207" t="s">
        <v>19978</v>
      </c>
      <c r="AL5661" s="208">
        <v>285420.63</v>
      </c>
      <c r="AM5661" s="93"/>
      <c r="AN5661" s="93"/>
      <c r="AO5661" s="93"/>
    </row>
    <row r="5662" spans="25:41" x14ac:dyDescent="0.55000000000000004">
      <c r="Y5662" t="s">
        <v>21905</v>
      </c>
      <c r="Z5662" s="284">
        <v>216033.4</v>
      </c>
      <c r="AB5662" s="276" t="s">
        <v>66650</v>
      </c>
      <c r="AC5662" s="277">
        <v>124086.67</v>
      </c>
      <c r="AE5662" s="246" t="s">
        <v>44856</v>
      </c>
      <c r="AF5662" s="247">
        <v>10174.32</v>
      </c>
      <c r="AH5662" s="226" t="s">
        <v>52378</v>
      </c>
      <c r="AI5662" s="227">
        <v>51.66</v>
      </c>
      <c r="AK5662" s="207" t="s">
        <v>19979</v>
      </c>
      <c r="AL5662" s="208">
        <v>3743.3</v>
      </c>
      <c r="AM5662" s="93"/>
      <c r="AN5662" s="93"/>
      <c r="AO5662" s="93"/>
    </row>
    <row r="5663" spans="25:41" x14ac:dyDescent="0.55000000000000004">
      <c r="Y5663" t="s">
        <v>33717</v>
      </c>
      <c r="Z5663" s="284">
        <v>4152.7</v>
      </c>
      <c r="AB5663" s="276" t="s">
        <v>66651</v>
      </c>
      <c r="AC5663" s="277">
        <v>85622.88</v>
      </c>
      <c r="AE5663" s="246" t="s">
        <v>44857</v>
      </c>
      <c r="AF5663" s="247">
        <v>170.37</v>
      </c>
      <c r="AH5663" s="226" t="s">
        <v>35003</v>
      </c>
      <c r="AI5663" s="227">
        <v>22249.29</v>
      </c>
      <c r="AK5663" s="207" t="s">
        <v>19980</v>
      </c>
      <c r="AL5663" s="208">
        <v>18743.77</v>
      </c>
      <c r="AM5663" s="93"/>
      <c r="AN5663" s="93"/>
      <c r="AO5663" s="93"/>
    </row>
    <row r="5664" spans="25:41" x14ac:dyDescent="0.55000000000000004">
      <c r="Y5664" t="s">
        <v>21906</v>
      </c>
      <c r="Z5664" s="284">
        <v>32085.45</v>
      </c>
      <c r="AB5664" s="276" t="s">
        <v>66652</v>
      </c>
      <c r="AC5664" s="277">
        <v>4046.38</v>
      </c>
      <c r="AE5664" s="246" t="s">
        <v>63150</v>
      </c>
      <c r="AF5664" s="247">
        <v>1992.64</v>
      </c>
      <c r="AH5664" s="226" t="s">
        <v>39136</v>
      </c>
      <c r="AI5664" s="227">
        <v>152144.5</v>
      </c>
      <c r="AK5664" s="207" t="s">
        <v>19981</v>
      </c>
      <c r="AL5664" s="208">
        <v>26545</v>
      </c>
      <c r="AM5664" s="93"/>
      <c r="AN5664" s="93"/>
      <c r="AO5664" s="93"/>
    </row>
    <row r="5665" spans="25:41" x14ac:dyDescent="0.55000000000000004">
      <c r="Y5665" t="s">
        <v>33719</v>
      </c>
      <c r="Z5665" s="284">
        <v>12505.02</v>
      </c>
      <c r="AB5665" s="276" t="s">
        <v>66653</v>
      </c>
      <c r="AC5665" s="277">
        <v>67885.919999999998</v>
      </c>
      <c r="AE5665" s="246" t="s">
        <v>56104</v>
      </c>
      <c r="AF5665" s="247">
        <v>50278.5</v>
      </c>
      <c r="AH5665" s="226" t="s">
        <v>39137</v>
      </c>
      <c r="AI5665" s="227">
        <v>43864.54</v>
      </c>
      <c r="AK5665" s="207" t="s">
        <v>19982</v>
      </c>
      <c r="AL5665" s="208">
        <v>158798.6</v>
      </c>
      <c r="AM5665" s="93"/>
      <c r="AN5665" s="93"/>
      <c r="AO5665" s="93"/>
    </row>
    <row r="5666" spans="25:41" x14ac:dyDescent="0.55000000000000004">
      <c r="Y5666" t="s">
        <v>62364</v>
      </c>
      <c r="Z5666" s="284">
        <v>15837.42</v>
      </c>
      <c r="AB5666" s="276" t="s">
        <v>67950</v>
      </c>
      <c r="AC5666" s="277">
        <v>59108.23</v>
      </c>
      <c r="AE5666" s="246" t="s">
        <v>44858</v>
      </c>
      <c r="AF5666" s="247">
        <v>87315.31</v>
      </c>
      <c r="AH5666" s="226" t="s">
        <v>35004</v>
      </c>
      <c r="AI5666" s="227">
        <v>490553.7</v>
      </c>
      <c r="AK5666" s="207" t="s">
        <v>19983</v>
      </c>
      <c r="AL5666" s="208">
        <v>1757</v>
      </c>
      <c r="AM5666" s="93"/>
      <c r="AN5666" s="93"/>
      <c r="AO5666" s="93"/>
    </row>
    <row r="5667" spans="25:41" x14ac:dyDescent="0.55000000000000004">
      <c r="Y5667" t="s">
        <v>40805</v>
      </c>
      <c r="Z5667" s="284">
        <v>2858.95</v>
      </c>
      <c r="AB5667" s="276" t="s">
        <v>67951</v>
      </c>
      <c r="AC5667" s="277">
        <v>4354.59</v>
      </c>
      <c r="AE5667" s="246" t="s">
        <v>60402</v>
      </c>
      <c r="AF5667" s="247">
        <v>4471.87</v>
      </c>
      <c r="AH5667" s="226" t="s">
        <v>39138</v>
      </c>
      <c r="AI5667" s="227">
        <v>2950</v>
      </c>
      <c r="AK5667" s="207" t="s">
        <v>19984</v>
      </c>
      <c r="AL5667" s="208">
        <v>37800</v>
      </c>
      <c r="AM5667" s="93"/>
      <c r="AN5667" s="93"/>
      <c r="AO5667" s="93"/>
    </row>
    <row r="5668" spans="25:41" x14ac:dyDescent="0.55000000000000004">
      <c r="Y5668" t="s">
        <v>21912</v>
      </c>
      <c r="Z5668" s="284">
        <v>58600</v>
      </c>
      <c r="AB5668" s="276" t="s">
        <v>67952</v>
      </c>
      <c r="AC5668" s="277">
        <v>10933.01</v>
      </c>
      <c r="AE5668" s="246" t="s">
        <v>60403</v>
      </c>
      <c r="AF5668" s="247">
        <v>338.54</v>
      </c>
      <c r="AH5668" s="226" t="s">
        <v>36271</v>
      </c>
      <c r="AI5668" s="227">
        <v>17742.12</v>
      </c>
      <c r="AK5668" s="207" t="s">
        <v>19985</v>
      </c>
      <c r="AL5668" s="208">
        <v>6021.4</v>
      </c>
      <c r="AM5668" s="93"/>
      <c r="AN5668" s="93"/>
      <c r="AO5668" s="93"/>
    </row>
    <row r="5669" spans="25:41" x14ac:dyDescent="0.55000000000000004">
      <c r="Y5669" t="s">
        <v>13680</v>
      </c>
      <c r="Z5669" s="284">
        <v>25819.55</v>
      </c>
      <c r="AB5669" s="276" t="s">
        <v>66654</v>
      </c>
      <c r="AC5669" s="277">
        <v>304557.75</v>
      </c>
      <c r="AE5669" s="246" t="s">
        <v>64275</v>
      </c>
      <c r="AF5669" s="247">
        <v>23.41</v>
      </c>
      <c r="AH5669" s="226" t="s">
        <v>20021</v>
      </c>
      <c r="AI5669" s="227">
        <v>492234.7</v>
      </c>
      <c r="AK5669" s="207" t="s">
        <v>19986</v>
      </c>
      <c r="AL5669" s="208">
        <v>66374.05</v>
      </c>
      <c r="AM5669" s="93"/>
      <c r="AN5669" s="93"/>
      <c r="AO5669" s="93"/>
    </row>
    <row r="5670" spans="25:41" x14ac:dyDescent="0.55000000000000004">
      <c r="Y5670" t="s">
        <v>13681</v>
      </c>
      <c r="Z5670" s="284">
        <v>86252.02</v>
      </c>
      <c r="AB5670" s="276" t="s">
        <v>66655</v>
      </c>
      <c r="AC5670" s="277">
        <v>296470.93</v>
      </c>
      <c r="AE5670" s="246" t="s">
        <v>60404</v>
      </c>
      <c r="AF5670" s="247">
        <v>376.41</v>
      </c>
      <c r="AH5670" s="226" t="s">
        <v>20022</v>
      </c>
      <c r="AI5670" s="227">
        <v>276121.15999999997</v>
      </c>
      <c r="AK5670" s="207" t="s">
        <v>19987</v>
      </c>
      <c r="AL5670" s="208">
        <v>234528.96</v>
      </c>
      <c r="AM5670" s="93"/>
      <c r="AN5670" s="93"/>
      <c r="AO5670" s="93"/>
    </row>
    <row r="5671" spans="25:41" x14ac:dyDescent="0.55000000000000004">
      <c r="Y5671" t="s">
        <v>13682</v>
      </c>
      <c r="Z5671" s="284">
        <v>91229.47</v>
      </c>
      <c r="AB5671" s="276" t="s">
        <v>67953</v>
      </c>
      <c r="AC5671" s="277">
        <v>56648.160000000003</v>
      </c>
      <c r="AE5671" s="246" t="s">
        <v>55114</v>
      </c>
      <c r="AF5671" s="247">
        <v>17574</v>
      </c>
      <c r="AH5671" s="226" t="s">
        <v>46912</v>
      </c>
      <c r="AI5671" s="227">
        <v>221753.49</v>
      </c>
      <c r="AK5671" s="207" t="s">
        <v>19988</v>
      </c>
      <c r="AL5671" s="208">
        <v>1670478.35</v>
      </c>
      <c r="AM5671" s="93"/>
      <c r="AN5671" s="93"/>
      <c r="AO5671" s="93"/>
    </row>
    <row r="5672" spans="25:41" x14ac:dyDescent="0.55000000000000004">
      <c r="Y5672" t="s">
        <v>21917</v>
      </c>
      <c r="Z5672" s="284">
        <v>107591</v>
      </c>
      <c r="AB5672" s="276" t="s">
        <v>67954</v>
      </c>
      <c r="AC5672" s="277">
        <v>40762.15</v>
      </c>
      <c r="AE5672" s="246" t="s">
        <v>55115</v>
      </c>
      <c r="AF5672" s="247">
        <v>5492</v>
      </c>
      <c r="AH5672" s="226" t="s">
        <v>20023</v>
      </c>
      <c r="AI5672" s="227">
        <v>219089.93</v>
      </c>
      <c r="AK5672" s="207" t="s">
        <v>19989</v>
      </c>
      <c r="AL5672" s="208">
        <v>359733.88</v>
      </c>
      <c r="AM5672" s="93"/>
      <c r="AN5672" s="93"/>
      <c r="AO5672" s="93"/>
    </row>
    <row r="5673" spans="25:41" x14ac:dyDescent="0.55000000000000004">
      <c r="Y5673" t="s">
        <v>21918</v>
      </c>
      <c r="Z5673" s="284">
        <v>30090</v>
      </c>
      <c r="AB5673" s="276" t="s">
        <v>66656</v>
      </c>
      <c r="AC5673" s="277">
        <v>8142.48</v>
      </c>
      <c r="AE5673" s="246" t="s">
        <v>64276</v>
      </c>
      <c r="AF5673" s="247">
        <v>1500</v>
      </c>
      <c r="AH5673" s="226" t="s">
        <v>42448</v>
      </c>
      <c r="AI5673" s="227">
        <v>764328.5</v>
      </c>
      <c r="AK5673" s="207" t="s">
        <v>19990</v>
      </c>
      <c r="AL5673" s="208">
        <v>219134.71</v>
      </c>
      <c r="AM5673" s="93"/>
      <c r="AN5673" s="93"/>
      <c r="AO5673" s="93"/>
    </row>
    <row r="5674" spans="25:41" x14ac:dyDescent="0.55000000000000004">
      <c r="Y5674" t="s">
        <v>69353</v>
      </c>
      <c r="Z5674" s="284">
        <v>14305.76</v>
      </c>
      <c r="AB5674" s="276" t="s">
        <v>67955</v>
      </c>
      <c r="AC5674" s="277">
        <v>1650</v>
      </c>
      <c r="AE5674" s="246" t="s">
        <v>57429</v>
      </c>
      <c r="AF5674" s="247">
        <v>11963.09</v>
      </c>
      <c r="AH5674" s="226" t="s">
        <v>52379</v>
      </c>
      <c r="AI5674" s="227">
        <v>-9464.2099999999991</v>
      </c>
      <c r="AK5674" s="207" t="s">
        <v>19991</v>
      </c>
      <c r="AL5674" s="208">
        <v>1512434.89</v>
      </c>
      <c r="AM5674" s="93"/>
      <c r="AN5674" s="93"/>
      <c r="AO5674" s="93"/>
    </row>
    <row r="5675" spans="25:41" x14ac:dyDescent="0.55000000000000004">
      <c r="Y5675" t="s">
        <v>71871</v>
      </c>
      <c r="Z5675" s="284">
        <v>18050</v>
      </c>
      <c r="AB5675" s="276" t="s">
        <v>67956</v>
      </c>
      <c r="AC5675" s="277">
        <v>565.80999999999995</v>
      </c>
      <c r="AE5675" s="246" t="s">
        <v>55116</v>
      </c>
      <c r="AF5675" s="247">
        <v>135004.81</v>
      </c>
      <c r="AH5675" s="226" t="s">
        <v>46913</v>
      </c>
      <c r="AI5675" s="227">
        <v>21756.23</v>
      </c>
      <c r="AK5675" s="207" t="s">
        <v>19992</v>
      </c>
      <c r="AL5675" s="208">
        <v>7236.77</v>
      </c>
      <c r="AM5675" s="93"/>
      <c r="AN5675" s="93"/>
      <c r="AO5675" s="93"/>
    </row>
    <row r="5676" spans="25:41" x14ac:dyDescent="0.55000000000000004">
      <c r="Y5676" t="s">
        <v>21923</v>
      </c>
      <c r="Z5676" s="284">
        <v>139875.88</v>
      </c>
      <c r="AB5676" s="276" t="s">
        <v>67957</v>
      </c>
      <c r="AC5676" s="277">
        <v>2610</v>
      </c>
      <c r="AE5676" s="246" t="s">
        <v>52386</v>
      </c>
      <c r="AF5676" s="247">
        <v>2220</v>
      </c>
      <c r="AH5676" s="226" t="s">
        <v>52380</v>
      </c>
      <c r="AI5676" s="227">
        <v>1280</v>
      </c>
      <c r="AK5676" s="207" t="s">
        <v>19993</v>
      </c>
      <c r="AL5676" s="208">
        <v>201750</v>
      </c>
      <c r="AM5676" s="93"/>
      <c r="AN5676" s="93"/>
      <c r="AO5676" s="93"/>
    </row>
    <row r="5677" spans="25:41" x14ac:dyDescent="0.55000000000000004">
      <c r="Y5677" t="s">
        <v>21924</v>
      </c>
      <c r="Z5677" s="284">
        <v>660883.48</v>
      </c>
      <c r="AB5677" s="276" t="s">
        <v>67958</v>
      </c>
      <c r="AC5677" s="277">
        <v>369.2</v>
      </c>
      <c r="AE5677" s="246" t="s">
        <v>47966</v>
      </c>
      <c r="AF5677" s="247">
        <v>13144.92</v>
      </c>
      <c r="AH5677" s="226" t="s">
        <v>52381</v>
      </c>
      <c r="AI5677" s="227">
        <v>97.92</v>
      </c>
      <c r="AK5677" s="207" t="s">
        <v>19994</v>
      </c>
      <c r="AL5677" s="208">
        <v>1870</v>
      </c>
      <c r="AM5677" s="93"/>
      <c r="AN5677" s="93"/>
      <c r="AO5677" s="93"/>
    </row>
    <row r="5678" spans="25:41" x14ac:dyDescent="0.55000000000000004">
      <c r="Y5678" t="s">
        <v>21925</v>
      </c>
      <c r="Z5678" s="284">
        <v>73636</v>
      </c>
      <c r="AB5678" s="276" t="s">
        <v>67959</v>
      </c>
      <c r="AC5678" s="277">
        <v>740.27</v>
      </c>
      <c r="AE5678" s="246" t="s">
        <v>33530</v>
      </c>
      <c r="AF5678" s="247">
        <v>8813.2000000000007</v>
      </c>
      <c r="AH5678" s="226" t="s">
        <v>52382</v>
      </c>
      <c r="AI5678" s="227">
        <v>308.48</v>
      </c>
      <c r="AK5678" s="207" t="s">
        <v>19995</v>
      </c>
      <c r="AL5678" s="208">
        <v>7500</v>
      </c>
      <c r="AM5678" s="93"/>
      <c r="AN5678" s="93"/>
      <c r="AO5678" s="93"/>
    </row>
    <row r="5679" spans="25:41" x14ac:dyDescent="0.55000000000000004">
      <c r="Y5679" t="s">
        <v>43264</v>
      </c>
      <c r="Z5679" s="284">
        <v>-6657.45</v>
      </c>
      <c r="AB5679" s="276" t="s">
        <v>64468</v>
      </c>
      <c r="AC5679" s="277">
        <v>2303.19</v>
      </c>
      <c r="AE5679" s="246" t="s">
        <v>59056</v>
      </c>
      <c r="AF5679" s="247">
        <v>353.71</v>
      </c>
      <c r="AH5679" s="226" t="s">
        <v>52383</v>
      </c>
      <c r="AI5679" s="227">
        <v>647.86</v>
      </c>
      <c r="AK5679" s="207" t="s">
        <v>19996</v>
      </c>
      <c r="AL5679" s="208">
        <v>123340.78</v>
      </c>
      <c r="AM5679" s="93"/>
      <c r="AN5679" s="93"/>
      <c r="AO5679" s="93"/>
    </row>
    <row r="5680" spans="25:41" x14ac:dyDescent="0.55000000000000004">
      <c r="Y5680" t="s">
        <v>54397</v>
      </c>
      <c r="Z5680" s="284">
        <v>17500</v>
      </c>
      <c r="AB5680" s="276" t="s">
        <v>64469</v>
      </c>
      <c r="AC5680" s="277">
        <v>2041.9</v>
      </c>
      <c r="AE5680" s="246" t="s">
        <v>52387</v>
      </c>
      <c r="AF5680" s="247">
        <v>8110.32</v>
      </c>
      <c r="AH5680" s="226" t="s">
        <v>52384</v>
      </c>
      <c r="AI5680" s="227">
        <v>-297.7</v>
      </c>
      <c r="AK5680" s="207" t="s">
        <v>19997</v>
      </c>
      <c r="AL5680" s="208">
        <v>9085.15</v>
      </c>
      <c r="AM5680" s="93"/>
      <c r="AN5680" s="93"/>
      <c r="AO5680" s="93"/>
    </row>
    <row r="5681" spans="25:41" x14ac:dyDescent="0.55000000000000004">
      <c r="Y5681" t="s">
        <v>21972</v>
      </c>
      <c r="Z5681" s="284">
        <v>4731.8100000000004</v>
      </c>
      <c r="AB5681" s="276" t="s">
        <v>66657</v>
      </c>
      <c r="AC5681" s="277">
        <v>25551.53</v>
      </c>
      <c r="AE5681" s="246" t="s">
        <v>56105</v>
      </c>
      <c r="AF5681" s="247">
        <v>173597.45</v>
      </c>
      <c r="AH5681" s="226" t="s">
        <v>42449</v>
      </c>
      <c r="AI5681" s="227">
        <v>199885.21</v>
      </c>
      <c r="AK5681" s="207" t="s">
        <v>19998</v>
      </c>
      <c r="AL5681" s="208">
        <v>26740.28</v>
      </c>
      <c r="AM5681" s="93"/>
      <c r="AN5681" s="93"/>
      <c r="AO5681" s="93"/>
    </row>
    <row r="5682" spans="25:41" x14ac:dyDescent="0.55000000000000004">
      <c r="Y5682" t="s">
        <v>13695</v>
      </c>
      <c r="Z5682">
        <v>362</v>
      </c>
      <c r="AB5682" s="276" t="s">
        <v>67960</v>
      </c>
      <c r="AC5682" s="277">
        <v>100491</v>
      </c>
      <c r="AE5682" s="246" t="s">
        <v>60405</v>
      </c>
      <c r="AF5682" s="247">
        <v>39867.11</v>
      </c>
      <c r="AH5682" s="226" t="s">
        <v>42450</v>
      </c>
      <c r="AI5682" s="227">
        <v>94082.5</v>
      </c>
      <c r="AK5682" s="207" t="s">
        <v>19999</v>
      </c>
      <c r="AL5682" s="208">
        <v>14761.04</v>
      </c>
      <c r="AM5682" s="93"/>
      <c r="AN5682" s="93"/>
      <c r="AO5682" s="93"/>
    </row>
    <row r="5683" spans="25:41" x14ac:dyDescent="0.55000000000000004">
      <c r="Y5683" t="s">
        <v>13696</v>
      </c>
      <c r="Z5683" s="284">
        <v>1137.52</v>
      </c>
      <c r="AB5683" s="276" t="s">
        <v>67961</v>
      </c>
      <c r="AC5683" s="277">
        <v>378231</v>
      </c>
      <c r="AE5683" s="246" t="s">
        <v>39150</v>
      </c>
      <c r="AF5683" s="247">
        <v>108795.68</v>
      </c>
      <c r="AH5683" s="226" t="s">
        <v>48880</v>
      </c>
      <c r="AI5683" s="227">
        <v>7828.95</v>
      </c>
      <c r="AK5683" s="207" t="s">
        <v>20000</v>
      </c>
      <c r="AL5683" s="208">
        <v>97013.83</v>
      </c>
      <c r="AM5683" s="93"/>
      <c r="AN5683" s="93"/>
      <c r="AO5683" s="93"/>
    </row>
    <row r="5684" spans="25:41" x14ac:dyDescent="0.55000000000000004">
      <c r="Y5684" t="s">
        <v>21980</v>
      </c>
      <c r="Z5684">
        <v>44.16</v>
      </c>
      <c r="AB5684" s="276" t="s">
        <v>67962</v>
      </c>
      <c r="AC5684" s="277">
        <v>61710</v>
      </c>
      <c r="AE5684" s="246" t="s">
        <v>39151</v>
      </c>
      <c r="AF5684" s="247">
        <v>59788.39</v>
      </c>
      <c r="AH5684" s="226" t="s">
        <v>44844</v>
      </c>
      <c r="AI5684" s="227">
        <v>2137897.35</v>
      </c>
      <c r="AK5684" s="207" t="s">
        <v>20001</v>
      </c>
      <c r="AL5684" s="208">
        <v>6238.77</v>
      </c>
      <c r="AM5684" s="93"/>
      <c r="AN5684" s="93"/>
      <c r="AO5684" s="93"/>
    </row>
    <row r="5685" spans="25:41" x14ac:dyDescent="0.55000000000000004">
      <c r="Y5685" t="s">
        <v>36372</v>
      </c>
      <c r="Z5685" s="284">
        <v>2831.56</v>
      </c>
      <c r="AB5685" s="276" t="s">
        <v>67963</v>
      </c>
      <c r="AC5685" s="277">
        <v>32740</v>
      </c>
      <c r="AE5685" s="246" t="s">
        <v>52392</v>
      </c>
      <c r="AF5685" s="247">
        <v>10996</v>
      </c>
      <c r="AH5685" s="226" t="s">
        <v>44845</v>
      </c>
      <c r="AI5685" s="227">
        <v>166778.67000000001</v>
      </c>
      <c r="AK5685" s="207" t="s">
        <v>20002</v>
      </c>
      <c r="AL5685" s="208">
        <v>398718.27</v>
      </c>
      <c r="AM5685" s="93"/>
      <c r="AN5685" s="93"/>
      <c r="AO5685" s="93"/>
    </row>
    <row r="5686" spans="25:41" x14ac:dyDescent="0.55000000000000004">
      <c r="Y5686" t="s">
        <v>13697</v>
      </c>
      <c r="Z5686" s="284">
        <v>1663.04</v>
      </c>
      <c r="AB5686" s="276" t="s">
        <v>67964</v>
      </c>
      <c r="AC5686" s="277">
        <v>9447.9599999999991</v>
      </c>
      <c r="AE5686" s="246" t="s">
        <v>59057</v>
      </c>
      <c r="AF5686" s="247">
        <v>775</v>
      </c>
      <c r="AH5686" s="226" t="s">
        <v>44846</v>
      </c>
      <c r="AI5686" s="227">
        <v>284976.25</v>
      </c>
      <c r="AK5686" s="207" t="s">
        <v>20003</v>
      </c>
      <c r="AL5686" s="208">
        <v>155.4</v>
      </c>
      <c r="AM5686" s="93"/>
      <c r="AN5686" s="93"/>
      <c r="AO5686" s="93"/>
    </row>
    <row r="5687" spans="25:41" x14ac:dyDescent="0.55000000000000004">
      <c r="Y5687" t="s">
        <v>55614</v>
      </c>
      <c r="Z5687">
        <v>176.22</v>
      </c>
      <c r="AB5687" s="276" t="s">
        <v>67965</v>
      </c>
      <c r="AC5687" s="277">
        <v>7061.69</v>
      </c>
      <c r="AE5687" s="246" t="s">
        <v>59058</v>
      </c>
      <c r="AF5687" s="247">
        <v>65.81</v>
      </c>
      <c r="AH5687" s="226" t="s">
        <v>44847</v>
      </c>
      <c r="AI5687" s="227">
        <v>21800.71</v>
      </c>
      <c r="AK5687" s="207" t="s">
        <v>20004</v>
      </c>
      <c r="AL5687" s="208">
        <v>4332.32</v>
      </c>
      <c r="AM5687" s="93"/>
      <c r="AN5687" s="93"/>
      <c r="AO5687" s="93"/>
    </row>
    <row r="5688" spans="25:41" x14ac:dyDescent="0.55000000000000004">
      <c r="Y5688" t="s">
        <v>22218</v>
      </c>
      <c r="Z5688" s="284">
        <v>1864.2</v>
      </c>
      <c r="AB5688" s="276" t="s">
        <v>67966</v>
      </c>
      <c r="AC5688" s="277">
        <v>25607.02</v>
      </c>
      <c r="AE5688" s="246" t="s">
        <v>59059</v>
      </c>
      <c r="AF5688" s="247">
        <v>13.46</v>
      </c>
      <c r="AH5688" s="226" t="s">
        <v>20090</v>
      </c>
      <c r="AI5688" s="227">
        <v>32357</v>
      </c>
      <c r="AK5688" s="207" t="s">
        <v>20005</v>
      </c>
      <c r="AL5688" s="208">
        <v>839904.4</v>
      </c>
      <c r="AM5688" s="93"/>
      <c r="AN5688" s="93"/>
      <c r="AO5688" s="93"/>
    </row>
    <row r="5689" spans="25:41" x14ac:dyDescent="0.55000000000000004">
      <c r="Y5689" t="s">
        <v>13723</v>
      </c>
      <c r="Z5689" s="284">
        <v>8221.0499999999993</v>
      </c>
      <c r="AB5689" s="276" t="s">
        <v>67967</v>
      </c>
      <c r="AC5689" s="277">
        <v>11019.28</v>
      </c>
      <c r="AE5689" s="246" t="s">
        <v>59060</v>
      </c>
      <c r="AF5689" s="247">
        <v>87.7</v>
      </c>
      <c r="AH5689" s="226" t="s">
        <v>20093</v>
      </c>
      <c r="AI5689" s="227">
        <v>2575</v>
      </c>
      <c r="AK5689" s="207" t="s">
        <v>20006</v>
      </c>
      <c r="AL5689" s="208">
        <v>115993.36</v>
      </c>
      <c r="AM5689" s="93"/>
      <c r="AN5689" s="93"/>
      <c r="AO5689" s="93"/>
    </row>
    <row r="5690" spans="25:41" x14ac:dyDescent="0.55000000000000004">
      <c r="Y5690" t="s">
        <v>22220</v>
      </c>
      <c r="Z5690" s="284">
        <v>2500</v>
      </c>
      <c r="AB5690" s="276" t="s">
        <v>67968</v>
      </c>
      <c r="AC5690" s="277">
        <v>12834.05</v>
      </c>
      <c r="AE5690" s="246" t="s">
        <v>59061</v>
      </c>
      <c r="AF5690" s="247">
        <v>29999.97</v>
      </c>
      <c r="AH5690" s="226" t="s">
        <v>40278</v>
      </c>
      <c r="AI5690" s="227">
        <v>28225</v>
      </c>
      <c r="AK5690" s="207" t="s">
        <v>20007</v>
      </c>
      <c r="AL5690" s="208">
        <v>83753.2</v>
      </c>
      <c r="AM5690" s="93"/>
      <c r="AN5690" s="93"/>
      <c r="AO5690" s="93"/>
    </row>
    <row r="5691" spans="25:41" x14ac:dyDescent="0.55000000000000004">
      <c r="Y5691" t="s">
        <v>35191</v>
      </c>
      <c r="Z5691">
        <v>666.41</v>
      </c>
      <c r="AB5691" s="276" t="s">
        <v>61466</v>
      </c>
      <c r="AC5691" s="277">
        <v>15311.2</v>
      </c>
      <c r="AE5691" s="246" t="s">
        <v>64277</v>
      </c>
      <c r="AF5691" s="247">
        <v>4400</v>
      </c>
      <c r="AH5691" s="226" t="s">
        <v>40279</v>
      </c>
      <c r="AI5691" s="227">
        <v>14810.33</v>
      </c>
      <c r="AK5691" s="207" t="s">
        <v>20008</v>
      </c>
      <c r="AL5691" s="208">
        <v>15229.28</v>
      </c>
      <c r="AM5691" s="93"/>
      <c r="AN5691" s="93"/>
      <c r="AO5691" s="93"/>
    </row>
    <row r="5692" spans="25:41" x14ac:dyDescent="0.55000000000000004">
      <c r="Y5692" t="s">
        <v>13725</v>
      </c>
      <c r="Z5692">
        <v>995.38</v>
      </c>
      <c r="AB5692" s="276" t="s">
        <v>64471</v>
      </c>
      <c r="AC5692" s="277">
        <v>168.38</v>
      </c>
      <c r="AE5692" s="246" t="s">
        <v>64278</v>
      </c>
      <c r="AF5692" s="247">
        <v>2900</v>
      </c>
      <c r="AH5692" s="226" t="s">
        <v>40280</v>
      </c>
      <c r="AI5692" s="227">
        <v>1470.41</v>
      </c>
      <c r="AK5692" s="207" t="s">
        <v>20009</v>
      </c>
      <c r="AL5692" s="208">
        <v>41846.550000000003</v>
      </c>
      <c r="AM5692" s="93"/>
      <c r="AN5692" s="93"/>
      <c r="AO5692" s="93"/>
    </row>
    <row r="5693" spans="25:41" x14ac:dyDescent="0.55000000000000004">
      <c r="Y5693" t="s">
        <v>13726</v>
      </c>
      <c r="Z5693" s="284">
        <v>2584.69</v>
      </c>
      <c r="AB5693" s="276" t="s">
        <v>70605</v>
      </c>
      <c r="AC5693" s="277">
        <v>4522.5</v>
      </c>
      <c r="AE5693" s="246" t="s">
        <v>44865</v>
      </c>
      <c r="AF5693" s="247">
        <v>38126.160000000003</v>
      </c>
      <c r="AH5693" s="226" t="s">
        <v>40281</v>
      </c>
      <c r="AI5693" s="227">
        <v>1153.26</v>
      </c>
      <c r="AK5693" s="207" t="s">
        <v>20010</v>
      </c>
      <c r="AL5693" s="208">
        <v>9914.4599999999991</v>
      </c>
      <c r="AM5693" s="93"/>
      <c r="AN5693" s="93"/>
      <c r="AO5693" s="93"/>
    </row>
    <row r="5694" spans="25:41" x14ac:dyDescent="0.55000000000000004">
      <c r="Y5694" t="s">
        <v>22223</v>
      </c>
      <c r="Z5694" s="284">
        <v>20600.439999999999</v>
      </c>
      <c r="AB5694" s="276" t="s">
        <v>70606</v>
      </c>
      <c r="AC5694" s="277">
        <v>345.97</v>
      </c>
      <c r="AE5694" s="246" t="s">
        <v>59062</v>
      </c>
      <c r="AF5694" s="247">
        <v>52500.03</v>
      </c>
      <c r="AH5694" s="226" t="s">
        <v>33507</v>
      </c>
      <c r="AI5694" s="227">
        <v>229131.43</v>
      </c>
      <c r="AK5694" s="207" t="s">
        <v>20011</v>
      </c>
      <c r="AL5694" s="208">
        <v>85700</v>
      </c>
      <c r="AM5694" s="93"/>
      <c r="AN5694" s="93"/>
      <c r="AO5694" s="93"/>
    </row>
    <row r="5695" spans="25:41" x14ac:dyDescent="0.55000000000000004">
      <c r="Y5695" t="s">
        <v>59329</v>
      </c>
      <c r="Z5695">
        <v>600</v>
      </c>
      <c r="AB5695" s="276" t="s">
        <v>70607</v>
      </c>
      <c r="AC5695" s="277">
        <v>1131.53</v>
      </c>
      <c r="AE5695" s="246" t="s">
        <v>63151</v>
      </c>
      <c r="AF5695" s="247">
        <v>10743.02</v>
      </c>
      <c r="AH5695" s="226" t="s">
        <v>33508</v>
      </c>
      <c r="AI5695" s="227">
        <v>24163.77</v>
      </c>
      <c r="AK5695" s="207" t="s">
        <v>20012</v>
      </c>
      <c r="AL5695" s="208">
        <v>91195.839999999997</v>
      </c>
      <c r="AM5695" s="93"/>
      <c r="AN5695" s="93"/>
      <c r="AO5695" s="93"/>
    </row>
    <row r="5696" spans="25:41" x14ac:dyDescent="0.55000000000000004">
      <c r="Y5696" t="s">
        <v>54408</v>
      </c>
      <c r="Z5696">
        <v>714.68</v>
      </c>
      <c r="AB5696" s="276" t="s">
        <v>66658</v>
      </c>
      <c r="AC5696" s="277">
        <v>9798.3700000000008</v>
      </c>
      <c r="AE5696" s="246" t="s">
        <v>59601</v>
      </c>
      <c r="AF5696" s="247">
        <v>4894.5600000000004</v>
      </c>
      <c r="AH5696" s="226" t="s">
        <v>33509</v>
      </c>
      <c r="AI5696" s="227">
        <v>9196.1</v>
      </c>
      <c r="AK5696" s="207" t="s">
        <v>20013</v>
      </c>
      <c r="AL5696" s="208">
        <v>20227.16</v>
      </c>
      <c r="AM5696" s="93"/>
      <c r="AN5696" s="93"/>
      <c r="AO5696" s="93"/>
    </row>
    <row r="5697" spans="25:41" x14ac:dyDescent="0.55000000000000004">
      <c r="Y5697" t="s">
        <v>13727</v>
      </c>
      <c r="Z5697" s="284">
        <v>29980.5</v>
      </c>
      <c r="AB5697" s="276" t="s">
        <v>70608</v>
      </c>
      <c r="AC5697" s="277">
        <v>260.95</v>
      </c>
      <c r="AE5697" s="246" t="s">
        <v>48883</v>
      </c>
      <c r="AF5697" s="247">
        <v>3042.76</v>
      </c>
      <c r="AH5697" s="226" t="s">
        <v>33510</v>
      </c>
      <c r="AI5697" s="227">
        <v>3.9</v>
      </c>
      <c r="AK5697" s="207" t="s">
        <v>20014</v>
      </c>
      <c r="AL5697" s="208">
        <v>6434.36</v>
      </c>
      <c r="AM5697" s="93"/>
      <c r="AN5697" s="93"/>
      <c r="AO5697" s="93"/>
    </row>
    <row r="5698" spans="25:41" x14ac:dyDescent="0.55000000000000004">
      <c r="Y5698" t="s">
        <v>66778</v>
      </c>
      <c r="Z5698" s="284">
        <v>40843.089999999997</v>
      </c>
      <c r="AB5698" s="276" t="s">
        <v>66659</v>
      </c>
      <c r="AC5698" s="277">
        <v>3278.91</v>
      </c>
      <c r="AE5698" s="246" t="s">
        <v>56106</v>
      </c>
      <c r="AF5698" s="247">
        <v>450</v>
      </c>
      <c r="AH5698" s="226" t="s">
        <v>33511</v>
      </c>
      <c r="AI5698" s="227">
        <v>35811.96</v>
      </c>
      <c r="AK5698" s="207" t="s">
        <v>20015</v>
      </c>
      <c r="AL5698" s="208">
        <v>46766.02</v>
      </c>
      <c r="AM5698" s="93"/>
      <c r="AN5698" s="93"/>
      <c r="AO5698" s="93"/>
    </row>
    <row r="5699" spans="25:41" x14ac:dyDescent="0.55000000000000004">
      <c r="Y5699" t="s">
        <v>33761</v>
      </c>
      <c r="Z5699" s="284">
        <v>26787</v>
      </c>
      <c r="AB5699" s="276" t="s">
        <v>67969</v>
      </c>
      <c r="AC5699" s="277">
        <v>10427.41</v>
      </c>
      <c r="AE5699" s="246" t="s">
        <v>20221</v>
      </c>
      <c r="AF5699" s="247">
        <v>267.17</v>
      </c>
      <c r="AH5699" s="226" t="s">
        <v>36273</v>
      </c>
      <c r="AI5699" s="227">
        <v>120785.59</v>
      </c>
      <c r="AK5699" s="207" t="s">
        <v>20016</v>
      </c>
      <c r="AL5699" s="208">
        <v>3681.75</v>
      </c>
      <c r="AM5699" s="93"/>
      <c r="AN5699" s="93"/>
      <c r="AO5699" s="93"/>
    </row>
    <row r="5700" spans="25:41" x14ac:dyDescent="0.55000000000000004">
      <c r="Y5700" t="s">
        <v>22330</v>
      </c>
      <c r="Z5700" s="284">
        <v>38654.1</v>
      </c>
      <c r="AB5700" s="276" t="s">
        <v>70609</v>
      </c>
      <c r="AC5700" s="277">
        <v>1619.1</v>
      </c>
      <c r="AE5700" s="246" t="s">
        <v>20222</v>
      </c>
      <c r="AF5700" s="247">
        <v>110.25</v>
      </c>
      <c r="AH5700" s="226" t="s">
        <v>36274</v>
      </c>
      <c r="AI5700" s="227">
        <v>41620</v>
      </c>
      <c r="AK5700" s="207" t="s">
        <v>20017</v>
      </c>
      <c r="AL5700" s="208">
        <v>3821.71</v>
      </c>
      <c r="AM5700" s="93"/>
      <c r="AN5700" s="93"/>
      <c r="AO5700" s="93"/>
    </row>
    <row r="5701" spans="25:41" x14ac:dyDescent="0.55000000000000004">
      <c r="Y5701" t="s">
        <v>22335</v>
      </c>
      <c r="Z5701" s="284">
        <v>249473.64</v>
      </c>
      <c r="AB5701" s="276" t="s">
        <v>67970</v>
      </c>
      <c r="AC5701" s="277">
        <v>1625.68</v>
      </c>
      <c r="AE5701" s="246" t="s">
        <v>56107</v>
      </c>
      <c r="AF5701" s="247">
        <v>8665</v>
      </c>
      <c r="AH5701" s="226" t="s">
        <v>33512</v>
      </c>
      <c r="AI5701" s="227">
        <v>3882</v>
      </c>
      <c r="AK5701" s="207" t="s">
        <v>20018</v>
      </c>
      <c r="AL5701" s="208">
        <v>1145.52</v>
      </c>
      <c r="AM5701" s="93"/>
      <c r="AN5701" s="93"/>
      <c r="AO5701" s="93"/>
    </row>
    <row r="5702" spans="25:41" x14ac:dyDescent="0.55000000000000004">
      <c r="Y5702" t="s">
        <v>22339</v>
      </c>
      <c r="Z5702" s="284">
        <v>25477.48</v>
      </c>
      <c r="AB5702" s="276" t="s">
        <v>67971</v>
      </c>
      <c r="AC5702" s="277">
        <v>6469.36</v>
      </c>
      <c r="AE5702" s="246" t="s">
        <v>35008</v>
      </c>
      <c r="AF5702" s="247">
        <v>14077.25</v>
      </c>
      <c r="AH5702" s="226" t="s">
        <v>35005</v>
      </c>
      <c r="AI5702" s="227">
        <v>7333.86</v>
      </c>
      <c r="AK5702" s="207" t="s">
        <v>20019</v>
      </c>
      <c r="AL5702" s="208">
        <v>638.32000000000005</v>
      </c>
      <c r="AM5702" s="93"/>
      <c r="AN5702" s="93"/>
      <c r="AO5702" s="93"/>
    </row>
    <row r="5703" spans="25:41" x14ac:dyDescent="0.55000000000000004">
      <c r="Y5703" t="s">
        <v>22340</v>
      </c>
      <c r="Z5703" s="284">
        <v>125406.6</v>
      </c>
      <c r="AB5703" s="276" t="s">
        <v>67972</v>
      </c>
      <c r="AC5703" s="277">
        <v>494.91</v>
      </c>
      <c r="AE5703" s="246" t="s">
        <v>20223</v>
      </c>
      <c r="AF5703" s="247">
        <v>3511.94</v>
      </c>
      <c r="AH5703" s="226" t="s">
        <v>36275</v>
      </c>
      <c r="AI5703" s="227">
        <v>17641.57</v>
      </c>
      <c r="AK5703" s="207" t="s">
        <v>20020</v>
      </c>
      <c r="AL5703" s="208">
        <v>828.55</v>
      </c>
      <c r="AM5703" s="93"/>
      <c r="AN5703" s="93"/>
      <c r="AO5703" s="93"/>
    </row>
    <row r="5704" spans="25:41" x14ac:dyDescent="0.55000000000000004">
      <c r="Y5704" t="s">
        <v>22342</v>
      </c>
      <c r="Z5704" s="284">
        <v>35331.660000000003</v>
      </c>
      <c r="AB5704" s="276" t="s">
        <v>67973</v>
      </c>
      <c r="AC5704" s="277">
        <v>1584.99</v>
      </c>
      <c r="AE5704" s="246" t="s">
        <v>39158</v>
      </c>
      <c r="AF5704" s="247">
        <v>7343.33</v>
      </c>
      <c r="AH5704" s="226" t="s">
        <v>36276</v>
      </c>
      <c r="AI5704" s="227">
        <v>508.88</v>
      </c>
      <c r="AK5704" s="207" t="s">
        <v>20021</v>
      </c>
      <c r="AL5704" s="208">
        <v>40110.78</v>
      </c>
      <c r="AM5704" s="93"/>
      <c r="AN5704" s="93"/>
      <c r="AO5704" s="93"/>
    </row>
    <row r="5705" spans="25:41" x14ac:dyDescent="0.55000000000000004">
      <c r="Y5705" t="s">
        <v>22343</v>
      </c>
      <c r="Z5705" s="284">
        <v>102857.32</v>
      </c>
      <c r="AB5705" s="276" t="s">
        <v>67974</v>
      </c>
      <c r="AC5705" s="277">
        <v>1153.72</v>
      </c>
      <c r="AE5705" s="246" t="s">
        <v>59063</v>
      </c>
      <c r="AF5705" s="247">
        <v>204.08</v>
      </c>
      <c r="AH5705" s="226" t="s">
        <v>36277</v>
      </c>
      <c r="AI5705" s="227">
        <v>53680</v>
      </c>
      <c r="AK5705" s="207" t="s">
        <v>20022</v>
      </c>
      <c r="AL5705" s="208">
        <v>1084838.08</v>
      </c>
      <c r="AM5705" s="93"/>
      <c r="AN5705" s="93"/>
      <c r="AO5705" s="93"/>
    </row>
    <row r="5706" spans="25:41" x14ac:dyDescent="0.55000000000000004">
      <c r="Y5706" t="s">
        <v>22344</v>
      </c>
      <c r="Z5706" s="284">
        <v>32377.919999999998</v>
      </c>
      <c r="AB5706" s="276" t="s">
        <v>60544</v>
      </c>
      <c r="AC5706" s="277">
        <v>9319.8700000000008</v>
      </c>
      <c r="AE5706" s="246" t="s">
        <v>35009</v>
      </c>
      <c r="AF5706" s="247">
        <v>1597.92</v>
      </c>
      <c r="AH5706" s="226" t="s">
        <v>52385</v>
      </c>
      <c r="AI5706" s="227">
        <v>95928.19</v>
      </c>
      <c r="AK5706" s="207" t="s">
        <v>20023</v>
      </c>
      <c r="AL5706" s="208">
        <v>23272.5</v>
      </c>
      <c r="AM5706" s="93"/>
      <c r="AN5706" s="93"/>
      <c r="AO5706" s="93"/>
    </row>
    <row r="5707" spans="25:41" x14ac:dyDescent="0.55000000000000004">
      <c r="Y5707" t="s">
        <v>22345</v>
      </c>
      <c r="Z5707" s="284">
        <v>909980.38</v>
      </c>
      <c r="AB5707" s="276" t="s">
        <v>60545</v>
      </c>
      <c r="AC5707" s="277">
        <v>712.99</v>
      </c>
      <c r="AE5707" s="246" t="s">
        <v>57430</v>
      </c>
      <c r="AF5707" s="247">
        <v>241.26</v>
      </c>
      <c r="AH5707" s="226" t="s">
        <v>44848</v>
      </c>
      <c r="AI5707" s="227">
        <v>107000</v>
      </c>
      <c r="AK5707" s="207" t="s">
        <v>20024</v>
      </c>
      <c r="AL5707" s="208">
        <v>5950</v>
      </c>
      <c r="AM5707" s="93"/>
      <c r="AN5707" s="93"/>
      <c r="AO5707" s="93"/>
    </row>
    <row r="5708" spans="25:41" x14ac:dyDescent="0.55000000000000004">
      <c r="Y5708" t="s">
        <v>71872</v>
      </c>
      <c r="Z5708" s="284">
        <v>1533746.74</v>
      </c>
      <c r="AB5708" s="276" t="s">
        <v>60546</v>
      </c>
      <c r="AC5708" s="277">
        <v>2248.77</v>
      </c>
      <c r="AE5708" s="246" t="s">
        <v>44871</v>
      </c>
      <c r="AF5708" s="247">
        <v>47150.44</v>
      </c>
      <c r="AH5708" s="226" t="s">
        <v>44849</v>
      </c>
      <c r="AI5708" s="227">
        <v>8286</v>
      </c>
      <c r="AK5708" s="207" t="s">
        <v>20025</v>
      </c>
      <c r="AL5708" s="208">
        <v>164741.04999999999</v>
      </c>
      <c r="AM5708" s="93"/>
      <c r="AN5708" s="93"/>
      <c r="AO5708" s="93"/>
    </row>
    <row r="5709" spans="25:41" x14ac:dyDescent="0.55000000000000004">
      <c r="Y5709" t="s">
        <v>22347</v>
      </c>
      <c r="Z5709" s="284">
        <v>25199</v>
      </c>
      <c r="AB5709" s="276" t="s">
        <v>70610</v>
      </c>
      <c r="AC5709" s="277">
        <v>67705.039999999994</v>
      </c>
      <c r="AE5709" s="246" t="s">
        <v>59602</v>
      </c>
      <c r="AF5709" s="247">
        <v>-1285.0999999999999</v>
      </c>
      <c r="AH5709" s="226" t="s">
        <v>44850</v>
      </c>
      <c r="AI5709" s="227">
        <v>249900</v>
      </c>
      <c r="AK5709" s="207" t="s">
        <v>20026</v>
      </c>
      <c r="AL5709" s="208">
        <v>839904.4</v>
      </c>
      <c r="AM5709" s="93"/>
      <c r="AN5709" s="93"/>
      <c r="AO5709" s="93"/>
    </row>
    <row r="5710" spans="25:41" x14ac:dyDescent="0.55000000000000004">
      <c r="Y5710" t="s">
        <v>35205</v>
      </c>
      <c r="Z5710" s="284">
        <v>49602.17</v>
      </c>
      <c r="AB5710" s="276" t="s">
        <v>67975</v>
      </c>
      <c r="AC5710" s="277">
        <v>11354.77</v>
      </c>
      <c r="AE5710" s="246" t="s">
        <v>42459</v>
      </c>
      <c r="AF5710" s="247">
        <v>1168</v>
      </c>
      <c r="AH5710" s="226" t="s">
        <v>44851</v>
      </c>
      <c r="AI5710" s="227">
        <v>19117.36</v>
      </c>
      <c r="AK5710" s="207" t="s">
        <v>20027</v>
      </c>
      <c r="AL5710" s="208">
        <v>487.81</v>
      </c>
      <c r="AM5710" s="93"/>
      <c r="AN5710" s="93"/>
      <c r="AO5710" s="93"/>
    </row>
    <row r="5711" spans="25:41" x14ac:dyDescent="0.55000000000000004">
      <c r="Y5711" t="s">
        <v>22348</v>
      </c>
      <c r="Z5711">
        <v>202.07</v>
      </c>
      <c r="AB5711" s="276" t="s">
        <v>67976</v>
      </c>
      <c r="AC5711" s="277">
        <v>9372</v>
      </c>
      <c r="AE5711" s="246" t="s">
        <v>56108</v>
      </c>
      <c r="AF5711" s="247">
        <v>6249.57</v>
      </c>
      <c r="AH5711" s="226" t="s">
        <v>39140</v>
      </c>
      <c r="AI5711" s="227">
        <v>17711.669999999998</v>
      </c>
      <c r="AK5711" s="207" t="s">
        <v>20028</v>
      </c>
      <c r="AL5711" s="208">
        <v>355484.42</v>
      </c>
      <c r="AM5711" s="93"/>
      <c r="AN5711" s="93"/>
      <c r="AO5711" s="93"/>
    </row>
    <row r="5712" spans="25:41" x14ac:dyDescent="0.55000000000000004">
      <c r="Y5712" t="s">
        <v>65152</v>
      </c>
      <c r="Z5712">
        <v>-40.799999999999997</v>
      </c>
      <c r="AB5712" s="276" t="s">
        <v>70034</v>
      </c>
      <c r="AC5712" s="277">
        <v>9372</v>
      </c>
      <c r="AE5712" s="246" t="s">
        <v>52395</v>
      </c>
      <c r="AF5712" s="247">
        <v>11579.94</v>
      </c>
      <c r="AH5712" s="226" t="s">
        <v>39141</v>
      </c>
      <c r="AI5712" s="227">
        <v>1326.55</v>
      </c>
      <c r="AK5712" s="207" t="s">
        <v>20029</v>
      </c>
      <c r="AL5712" s="208">
        <v>139180.07</v>
      </c>
      <c r="AM5712" s="93"/>
      <c r="AN5712" s="93"/>
      <c r="AO5712" s="93"/>
    </row>
    <row r="5713" spans="25:41" x14ac:dyDescent="0.55000000000000004">
      <c r="Y5713" t="s">
        <v>70928</v>
      </c>
      <c r="Z5713">
        <v>750.75</v>
      </c>
      <c r="AB5713" s="276" t="s">
        <v>67977</v>
      </c>
      <c r="AC5713" s="277">
        <v>7457.85</v>
      </c>
      <c r="AE5713" s="246" t="s">
        <v>55117</v>
      </c>
      <c r="AF5713" s="247">
        <v>1012.5</v>
      </c>
      <c r="AH5713" s="226" t="s">
        <v>39142</v>
      </c>
      <c r="AI5713" s="227">
        <v>933.78</v>
      </c>
      <c r="AK5713" s="207" t="s">
        <v>20030</v>
      </c>
      <c r="AL5713" s="208">
        <v>146291.57</v>
      </c>
      <c r="AM5713" s="93"/>
      <c r="AN5713" s="93"/>
      <c r="AO5713" s="93"/>
    </row>
    <row r="5714" spans="25:41" x14ac:dyDescent="0.55000000000000004">
      <c r="Y5714" t="s">
        <v>22351</v>
      </c>
      <c r="Z5714" s="284">
        <v>120061.99</v>
      </c>
      <c r="AB5714" s="276" t="s">
        <v>70611</v>
      </c>
      <c r="AC5714" s="277">
        <v>5512.09</v>
      </c>
      <c r="AE5714" s="246" t="s">
        <v>56109</v>
      </c>
      <c r="AF5714" s="247">
        <v>1880.7</v>
      </c>
      <c r="AH5714" s="226" t="s">
        <v>33517</v>
      </c>
      <c r="AI5714" s="227">
        <v>75958.600000000006</v>
      </c>
      <c r="AK5714" s="207" t="s">
        <v>20031</v>
      </c>
      <c r="AL5714" s="208">
        <v>23823.7</v>
      </c>
      <c r="AM5714" s="93"/>
      <c r="AN5714" s="93"/>
      <c r="AO5714" s="93"/>
    </row>
    <row r="5715" spans="25:41" x14ac:dyDescent="0.55000000000000004">
      <c r="Y5715" t="s">
        <v>13739</v>
      </c>
      <c r="Z5715" s="284">
        <v>59143.839999999997</v>
      </c>
      <c r="AB5715" s="276" t="s">
        <v>35206</v>
      </c>
      <c r="AC5715" s="277">
        <v>117678.6</v>
      </c>
      <c r="AE5715" s="246" t="s">
        <v>56110</v>
      </c>
      <c r="AF5715" s="247">
        <v>5300</v>
      </c>
      <c r="AH5715" s="226" t="s">
        <v>33518</v>
      </c>
      <c r="AI5715" s="227">
        <v>5778.64</v>
      </c>
      <c r="AK5715" s="207" t="s">
        <v>20032</v>
      </c>
      <c r="AL5715" s="208">
        <v>7664.09</v>
      </c>
      <c r="AM5715" s="93"/>
      <c r="AN5715" s="93"/>
      <c r="AO5715" s="93"/>
    </row>
    <row r="5716" spans="25:41" x14ac:dyDescent="0.55000000000000004">
      <c r="Y5716" t="s">
        <v>22352</v>
      </c>
      <c r="Z5716" s="284">
        <v>347900.75</v>
      </c>
      <c r="AB5716" s="276" t="s">
        <v>67978</v>
      </c>
      <c r="AC5716" s="277">
        <v>1570.99</v>
      </c>
      <c r="AE5716" s="246" t="s">
        <v>52396</v>
      </c>
      <c r="AF5716" s="247">
        <v>1990.83</v>
      </c>
      <c r="AH5716" s="226" t="s">
        <v>33519</v>
      </c>
      <c r="AI5716" s="227">
        <v>1280.48</v>
      </c>
      <c r="AK5716" s="207" t="s">
        <v>20033</v>
      </c>
      <c r="AL5716" s="208">
        <v>91669.51</v>
      </c>
      <c r="AM5716" s="93"/>
      <c r="AN5716" s="93"/>
      <c r="AO5716" s="93"/>
    </row>
    <row r="5717" spans="25:41" x14ac:dyDescent="0.55000000000000004">
      <c r="Y5717" t="s">
        <v>46079</v>
      </c>
      <c r="Z5717" s="284">
        <v>6265.4</v>
      </c>
      <c r="AB5717" s="276" t="s">
        <v>33764</v>
      </c>
      <c r="AC5717" s="277">
        <v>116845.75999999999</v>
      </c>
      <c r="AE5717" s="246" t="s">
        <v>52397</v>
      </c>
      <c r="AF5717" s="247">
        <v>5594.09</v>
      </c>
      <c r="AH5717" s="226" t="s">
        <v>33520</v>
      </c>
      <c r="AI5717" s="227">
        <v>2317.27</v>
      </c>
      <c r="AK5717" s="207" t="s">
        <v>20034</v>
      </c>
      <c r="AL5717" s="208">
        <v>42205.94</v>
      </c>
      <c r="AM5717" s="93"/>
      <c r="AN5717" s="93"/>
      <c r="AO5717" s="93"/>
    </row>
    <row r="5718" spans="25:41" x14ac:dyDescent="0.55000000000000004">
      <c r="Y5718" t="s">
        <v>13740</v>
      </c>
      <c r="Z5718" s="284">
        <v>23408.68</v>
      </c>
      <c r="AB5718" s="276" t="s">
        <v>63225</v>
      </c>
      <c r="AC5718" s="277">
        <v>143.56</v>
      </c>
      <c r="AE5718" s="246" t="s">
        <v>52398</v>
      </c>
      <c r="AF5718" s="247">
        <v>1584.6</v>
      </c>
      <c r="AH5718" s="226" t="s">
        <v>33521</v>
      </c>
      <c r="AI5718" s="227">
        <v>98.62</v>
      </c>
      <c r="AK5718" s="207" t="s">
        <v>20035</v>
      </c>
      <c r="AL5718" s="208">
        <v>19652.310000000001</v>
      </c>
      <c r="AM5718" s="93"/>
      <c r="AN5718" s="93"/>
      <c r="AO5718" s="93"/>
    </row>
    <row r="5719" spans="25:41" x14ac:dyDescent="0.55000000000000004">
      <c r="Y5719" t="s">
        <v>62500</v>
      </c>
      <c r="Z5719" s="284">
        <v>14762895.33</v>
      </c>
      <c r="AB5719" s="276" t="s">
        <v>67979</v>
      </c>
      <c r="AC5719" s="277">
        <v>123172</v>
      </c>
      <c r="AE5719" s="246" t="s">
        <v>56111</v>
      </c>
      <c r="AF5719" s="247">
        <v>1900</v>
      </c>
      <c r="AH5719" s="226" t="s">
        <v>46914</v>
      </c>
      <c r="AI5719" s="227">
        <v>19985.39</v>
      </c>
      <c r="AK5719" s="207" t="s">
        <v>20036</v>
      </c>
      <c r="AL5719" s="208">
        <v>1123258.32</v>
      </c>
      <c r="AM5719" s="93"/>
      <c r="AN5719" s="93"/>
      <c r="AO5719" s="93"/>
    </row>
    <row r="5720" spans="25:41" x14ac:dyDescent="0.55000000000000004">
      <c r="Y5720" t="s">
        <v>58374</v>
      </c>
      <c r="Z5720" s="284">
        <v>2721788.37</v>
      </c>
      <c r="AB5720" s="276" t="s">
        <v>67980</v>
      </c>
      <c r="AC5720" s="277">
        <v>2261</v>
      </c>
      <c r="AE5720" s="246" t="s">
        <v>56112</v>
      </c>
      <c r="AF5720" s="247">
        <v>145.37</v>
      </c>
      <c r="AH5720" s="226" t="s">
        <v>33522</v>
      </c>
      <c r="AI5720" s="227">
        <v>2737.94</v>
      </c>
      <c r="AK5720" s="207" t="s">
        <v>20037</v>
      </c>
      <c r="AL5720" s="208">
        <v>30660.94</v>
      </c>
      <c r="AM5720" s="93"/>
      <c r="AN5720" s="93"/>
      <c r="AO5720" s="93"/>
    </row>
    <row r="5721" spans="25:41" x14ac:dyDescent="0.55000000000000004">
      <c r="Y5721" t="s">
        <v>22504</v>
      </c>
      <c r="Z5721" s="284">
        <v>2128</v>
      </c>
      <c r="AB5721" s="276" t="s">
        <v>67981</v>
      </c>
      <c r="AC5721" s="277">
        <v>4987.8</v>
      </c>
      <c r="AE5721" s="246" t="s">
        <v>56113</v>
      </c>
      <c r="AF5721" s="247">
        <v>465.5</v>
      </c>
      <c r="AH5721" s="226" t="s">
        <v>33523</v>
      </c>
      <c r="AI5721" s="227">
        <v>206.4</v>
      </c>
      <c r="AK5721" s="207" t="s">
        <v>20038</v>
      </c>
      <c r="AL5721" s="208">
        <v>38058.129999999997</v>
      </c>
      <c r="AM5721" s="93"/>
      <c r="AN5721" s="93"/>
      <c r="AO5721" s="93"/>
    </row>
    <row r="5722" spans="25:41" x14ac:dyDescent="0.55000000000000004">
      <c r="Y5722" t="s">
        <v>13754</v>
      </c>
      <c r="Z5722">
        <v>162.78</v>
      </c>
      <c r="AB5722" s="276" t="s">
        <v>67982</v>
      </c>
      <c r="AC5722" s="277">
        <v>6662.46</v>
      </c>
      <c r="AE5722" s="246" t="s">
        <v>64279</v>
      </c>
      <c r="AF5722" s="247">
        <v>230.61</v>
      </c>
      <c r="AH5722" s="226" t="s">
        <v>33524</v>
      </c>
      <c r="AI5722" s="227">
        <v>15.5</v>
      </c>
      <c r="AK5722" s="207" t="s">
        <v>20039</v>
      </c>
      <c r="AL5722" s="208">
        <v>125000</v>
      </c>
      <c r="AM5722" s="93"/>
      <c r="AN5722" s="93"/>
      <c r="AO5722" s="93"/>
    </row>
    <row r="5723" spans="25:41" x14ac:dyDescent="0.55000000000000004">
      <c r="Y5723" t="s">
        <v>13755</v>
      </c>
      <c r="Z5723">
        <v>511.57</v>
      </c>
      <c r="AB5723" s="276" t="s">
        <v>67983</v>
      </c>
      <c r="AC5723" s="277">
        <v>639.79999999999995</v>
      </c>
      <c r="AE5723" s="246" t="s">
        <v>64280</v>
      </c>
      <c r="AF5723" s="247">
        <v>220.27</v>
      </c>
      <c r="AH5723" s="226" t="s">
        <v>33525</v>
      </c>
      <c r="AI5723" s="227">
        <v>106.14</v>
      </c>
      <c r="AK5723" s="207" t="s">
        <v>20040</v>
      </c>
      <c r="AL5723" s="208">
        <v>3499.99</v>
      </c>
      <c r="AM5723" s="93"/>
      <c r="AN5723" s="93"/>
      <c r="AO5723" s="93"/>
    </row>
    <row r="5724" spans="25:41" x14ac:dyDescent="0.55000000000000004">
      <c r="Y5724" t="s">
        <v>13756</v>
      </c>
      <c r="Z5724" s="284">
        <v>4047.24</v>
      </c>
      <c r="AB5724" s="276" t="s">
        <v>67984</v>
      </c>
      <c r="AC5724" s="277">
        <v>59182.21</v>
      </c>
      <c r="AE5724" s="246" t="s">
        <v>57431</v>
      </c>
      <c r="AF5724" s="247">
        <v>2159.77</v>
      </c>
      <c r="AH5724" s="226" t="s">
        <v>33526</v>
      </c>
      <c r="AI5724" s="227">
        <v>10.8</v>
      </c>
      <c r="AK5724" s="207" t="s">
        <v>20041</v>
      </c>
      <c r="AL5724" s="208">
        <v>1984.45</v>
      </c>
      <c r="AM5724" s="93"/>
      <c r="AN5724" s="93"/>
      <c r="AO5724" s="93"/>
    </row>
    <row r="5725" spans="25:41" x14ac:dyDescent="0.55000000000000004">
      <c r="Y5725" t="s">
        <v>22508</v>
      </c>
      <c r="Z5725" s="284">
        <v>164844.23000000001</v>
      </c>
      <c r="AB5725" s="276" t="s">
        <v>67985</v>
      </c>
      <c r="AC5725" s="277">
        <v>831.61</v>
      </c>
      <c r="AE5725" s="246" t="s">
        <v>20224</v>
      </c>
      <c r="AF5725" s="247">
        <v>6740.31</v>
      </c>
      <c r="AH5725" s="226" t="s">
        <v>40282</v>
      </c>
      <c r="AI5725" s="227">
        <v>98347.5</v>
      </c>
      <c r="AK5725" s="207" t="s">
        <v>20042</v>
      </c>
      <c r="AL5725" s="208">
        <v>1315239.1200000001</v>
      </c>
      <c r="AM5725" s="93"/>
      <c r="AN5725" s="93"/>
      <c r="AO5725" s="93"/>
    </row>
    <row r="5726" spans="25:41" x14ac:dyDescent="0.55000000000000004">
      <c r="Y5726" t="s">
        <v>22511</v>
      </c>
      <c r="Z5726" s="284">
        <v>1100.5899999999999</v>
      </c>
      <c r="AB5726" s="276" t="s">
        <v>67986</v>
      </c>
      <c r="AC5726" s="277">
        <v>4804</v>
      </c>
      <c r="AE5726" s="246" t="s">
        <v>35010</v>
      </c>
      <c r="AF5726" s="247">
        <v>168033.32</v>
      </c>
      <c r="AH5726" s="226" t="s">
        <v>44852</v>
      </c>
      <c r="AI5726" s="227">
        <v>4795</v>
      </c>
      <c r="AK5726" s="207" t="s">
        <v>20043</v>
      </c>
      <c r="AL5726" s="208">
        <v>93850</v>
      </c>
      <c r="AM5726" s="93"/>
      <c r="AN5726" s="93"/>
      <c r="AO5726" s="93"/>
    </row>
    <row r="5727" spans="25:41" x14ac:dyDescent="0.55000000000000004">
      <c r="Y5727" t="s">
        <v>13757</v>
      </c>
      <c r="Z5727" s="284">
        <v>3328.7</v>
      </c>
      <c r="AB5727" s="276" t="s">
        <v>64475</v>
      </c>
      <c r="AC5727" s="277">
        <v>37.11</v>
      </c>
      <c r="AE5727" s="246" t="s">
        <v>33537</v>
      </c>
      <c r="AF5727" s="247">
        <v>45252.35</v>
      </c>
      <c r="AH5727" s="226" t="s">
        <v>42451</v>
      </c>
      <c r="AI5727" s="227">
        <v>4360</v>
      </c>
      <c r="AK5727" s="207" t="s">
        <v>20044</v>
      </c>
      <c r="AL5727" s="208">
        <v>308015.78999999998</v>
      </c>
      <c r="AM5727" s="93"/>
      <c r="AN5727" s="93"/>
      <c r="AO5727" s="93"/>
    </row>
    <row r="5728" spans="25:41" x14ac:dyDescent="0.55000000000000004">
      <c r="Y5728" t="s">
        <v>22513</v>
      </c>
      <c r="Z5728" s="284">
        <v>6578.53</v>
      </c>
      <c r="AB5728" s="276" t="s">
        <v>67987</v>
      </c>
      <c r="AC5728" s="277">
        <v>1804.53</v>
      </c>
      <c r="AE5728" s="246" t="s">
        <v>33538</v>
      </c>
      <c r="AF5728" s="247">
        <v>86290.1</v>
      </c>
      <c r="AH5728" s="226" t="s">
        <v>42452</v>
      </c>
      <c r="AI5728" s="227">
        <v>332.5</v>
      </c>
      <c r="AK5728" s="207" t="s">
        <v>20045</v>
      </c>
      <c r="AL5728" s="208">
        <v>384498.75</v>
      </c>
      <c r="AM5728" s="93"/>
      <c r="AN5728" s="93"/>
      <c r="AO5728" s="93"/>
    </row>
    <row r="5729" spans="25:41" x14ac:dyDescent="0.55000000000000004">
      <c r="Y5729" t="s">
        <v>58768</v>
      </c>
      <c r="Z5729" s="284">
        <v>220157.72</v>
      </c>
      <c r="AB5729" s="276" t="s">
        <v>67988</v>
      </c>
      <c r="AC5729" s="277">
        <v>2917</v>
      </c>
      <c r="AE5729" s="246" t="s">
        <v>44872</v>
      </c>
      <c r="AF5729" s="247">
        <v>32084.2</v>
      </c>
      <c r="AH5729" s="226" t="s">
        <v>42453</v>
      </c>
      <c r="AI5729" s="227">
        <v>87.55</v>
      </c>
      <c r="AK5729" s="207" t="s">
        <v>20046</v>
      </c>
      <c r="AL5729" s="208">
        <v>706014.31</v>
      </c>
      <c r="AM5729" s="93"/>
      <c r="AN5729" s="93"/>
      <c r="AO5729" s="93"/>
    </row>
    <row r="5730" spans="25:41" x14ac:dyDescent="0.55000000000000004">
      <c r="Y5730" t="s">
        <v>22516</v>
      </c>
      <c r="Z5730" s="284">
        <v>78521.95</v>
      </c>
      <c r="AB5730" s="276" t="s">
        <v>70612</v>
      </c>
      <c r="AC5730" s="277">
        <v>11.49</v>
      </c>
      <c r="AE5730" s="246" t="s">
        <v>33539</v>
      </c>
      <c r="AF5730" s="247">
        <v>40834.36</v>
      </c>
      <c r="AH5730" s="226" t="s">
        <v>39143</v>
      </c>
      <c r="AI5730" s="227">
        <v>23776.43</v>
      </c>
      <c r="AK5730" s="207" t="s">
        <v>20047</v>
      </c>
      <c r="AL5730" s="208">
        <v>64457.57</v>
      </c>
      <c r="AM5730" s="93"/>
      <c r="AN5730" s="93"/>
      <c r="AO5730" s="93"/>
    </row>
    <row r="5731" spans="25:41" x14ac:dyDescent="0.55000000000000004">
      <c r="Y5731" t="s">
        <v>22517</v>
      </c>
      <c r="Z5731" s="284">
        <v>35566.800000000003</v>
      </c>
      <c r="AB5731" s="276" t="s">
        <v>50092</v>
      </c>
      <c r="AC5731" s="277">
        <v>186.23</v>
      </c>
      <c r="AE5731" s="246" t="s">
        <v>59603</v>
      </c>
      <c r="AF5731" s="247">
        <v>15829.72</v>
      </c>
      <c r="AH5731" s="226" t="s">
        <v>39144</v>
      </c>
      <c r="AI5731" s="227">
        <v>29331.9</v>
      </c>
      <c r="AK5731" s="207" t="s">
        <v>20048</v>
      </c>
      <c r="AL5731" s="208">
        <v>6240.23</v>
      </c>
      <c r="AM5731" s="93"/>
      <c r="AN5731" s="93"/>
      <c r="AO5731" s="93"/>
    </row>
    <row r="5732" spans="25:41" x14ac:dyDescent="0.55000000000000004">
      <c r="Y5732" t="s">
        <v>22709</v>
      </c>
      <c r="Z5732" s="284">
        <v>162965</v>
      </c>
      <c r="AB5732" s="276" t="s">
        <v>40384</v>
      </c>
      <c r="AC5732" s="277">
        <v>6043.4</v>
      </c>
      <c r="AE5732" s="246" t="s">
        <v>33540</v>
      </c>
      <c r="AF5732" s="247">
        <v>371.25</v>
      </c>
      <c r="AH5732" s="226" t="s">
        <v>39145</v>
      </c>
      <c r="AI5732" s="227">
        <v>3643.75</v>
      </c>
      <c r="AK5732" s="207" t="s">
        <v>20049</v>
      </c>
      <c r="AL5732" s="208">
        <v>952835.07</v>
      </c>
      <c r="AM5732" s="93"/>
      <c r="AN5732" s="93"/>
      <c r="AO5732" s="93"/>
    </row>
    <row r="5733" spans="25:41" x14ac:dyDescent="0.55000000000000004">
      <c r="Y5733" t="s">
        <v>22710</v>
      </c>
      <c r="Z5733">
        <v>450.89</v>
      </c>
      <c r="AB5733" s="276" t="s">
        <v>35209</v>
      </c>
      <c r="AC5733" s="277">
        <v>87958.21</v>
      </c>
      <c r="AE5733" s="246" t="s">
        <v>33541</v>
      </c>
      <c r="AF5733" s="247">
        <v>3500</v>
      </c>
      <c r="AH5733" s="226" t="s">
        <v>39146</v>
      </c>
      <c r="AI5733" s="227">
        <v>1593.32</v>
      </c>
      <c r="AK5733" s="207" t="s">
        <v>20050</v>
      </c>
      <c r="AL5733" s="208">
        <v>3743.3</v>
      </c>
      <c r="AM5733" s="93"/>
      <c r="AN5733" s="93"/>
      <c r="AO5733" s="93"/>
    </row>
    <row r="5734" spans="25:41" x14ac:dyDescent="0.55000000000000004">
      <c r="Y5734" t="s">
        <v>22711</v>
      </c>
      <c r="Z5734" s="284">
        <v>39352.5</v>
      </c>
      <c r="AB5734" s="276" t="s">
        <v>70613</v>
      </c>
      <c r="AC5734" s="277">
        <v>11520</v>
      </c>
      <c r="AE5734" s="246" t="s">
        <v>33542</v>
      </c>
      <c r="AF5734" s="247">
        <v>2080.38</v>
      </c>
      <c r="AH5734" s="226" t="s">
        <v>39147</v>
      </c>
      <c r="AI5734" s="227">
        <v>6619.26</v>
      </c>
      <c r="AK5734" s="207" t="s">
        <v>20051</v>
      </c>
      <c r="AL5734" s="208">
        <v>21506.15</v>
      </c>
      <c r="AM5734" s="93"/>
      <c r="AN5734" s="93"/>
      <c r="AO5734" s="93"/>
    </row>
    <row r="5735" spans="25:41" x14ac:dyDescent="0.55000000000000004">
      <c r="Y5735" t="s">
        <v>39260</v>
      </c>
      <c r="Z5735" s="284">
        <v>6975</v>
      </c>
      <c r="AB5735" s="276" t="s">
        <v>35210</v>
      </c>
      <c r="AC5735" s="277">
        <v>60610</v>
      </c>
      <c r="AE5735" s="246" t="s">
        <v>33543</v>
      </c>
      <c r="AF5735" s="247">
        <v>18050</v>
      </c>
      <c r="AH5735" s="226" t="s">
        <v>39148</v>
      </c>
      <c r="AI5735" s="227">
        <v>148.33000000000001</v>
      </c>
      <c r="AK5735" s="207" t="s">
        <v>20052</v>
      </c>
      <c r="AL5735" s="208">
        <v>26545</v>
      </c>
      <c r="AM5735" s="93"/>
      <c r="AN5735" s="93"/>
      <c r="AO5735" s="93"/>
    </row>
    <row r="5736" spans="25:41" x14ac:dyDescent="0.55000000000000004">
      <c r="Y5736" t="s">
        <v>22713</v>
      </c>
      <c r="Z5736" s="284">
        <v>35400</v>
      </c>
      <c r="AB5736" s="276" t="s">
        <v>36409</v>
      </c>
      <c r="AC5736" s="277">
        <v>34326.01</v>
      </c>
      <c r="AE5736" s="246" t="s">
        <v>33544</v>
      </c>
      <c r="AF5736" s="247">
        <v>13972.59</v>
      </c>
      <c r="AH5736" s="226" t="s">
        <v>44853</v>
      </c>
      <c r="AI5736" s="227">
        <v>13404.94</v>
      </c>
      <c r="AK5736" s="207" t="s">
        <v>20053</v>
      </c>
      <c r="AL5736" s="208">
        <v>158798.6</v>
      </c>
      <c r="AM5736" s="93"/>
      <c r="AN5736" s="93"/>
      <c r="AO5736" s="93"/>
    </row>
    <row r="5737" spans="25:41" x14ac:dyDescent="0.55000000000000004">
      <c r="Y5737" t="s">
        <v>32302</v>
      </c>
      <c r="Z5737" s="284">
        <v>6952.5</v>
      </c>
      <c r="AB5737" s="276" t="s">
        <v>67989</v>
      </c>
      <c r="AC5737" s="277">
        <v>136452.43</v>
      </c>
      <c r="AE5737" s="246" t="s">
        <v>33547</v>
      </c>
      <c r="AF5737" s="247">
        <v>750</v>
      </c>
      <c r="AH5737" s="226" t="s">
        <v>44854</v>
      </c>
      <c r="AI5737" s="227">
        <v>1015.91</v>
      </c>
      <c r="AK5737" s="207" t="s">
        <v>20054</v>
      </c>
      <c r="AL5737" s="208">
        <v>1757</v>
      </c>
      <c r="AM5737" s="93"/>
      <c r="AN5737" s="93"/>
      <c r="AO5737" s="93"/>
    </row>
    <row r="5738" spans="25:41" x14ac:dyDescent="0.55000000000000004">
      <c r="Y5738" t="s">
        <v>22715</v>
      </c>
      <c r="Z5738" s="284">
        <v>19233.72</v>
      </c>
      <c r="AB5738" s="276" t="s">
        <v>67990</v>
      </c>
      <c r="AC5738" s="277">
        <v>73319.740000000005</v>
      </c>
      <c r="AE5738" s="246" t="s">
        <v>33548</v>
      </c>
      <c r="AF5738" s="247">
        <v>18000</v>
      </c>
      <c r="AH5738" s="226" t="s">
        <v>44855</v>
      </c>
      <c r="AI5738" s="227">
        <v>346.91</v>
      </c>
      <c r="AK5738" s="207" t="s">
        <v>20055</v>
      </c>
      <c r="AL5738" s="208">
        <v>3558.08</v>
      </c>
      <c r="AM5738" s="93"/>
      <c r="AN5738" s="93"/>
      <c r="AO5738" s="93"/>
    </row>
    <row r="5739" spans="25:41" x14ac:dyDescent="0.55000000000000004">
      <c r="Y5739" t="s">
        <v>22716</v>
      </c>
      <c r="Z5739" s="284">
        <v>4695</v>
      </c>
      <c r="AB5739" s="276" t="s">
        <v>50093</v>
      </c>
      <c r="AC5739" s="277">
        <v>17338.04</v>
      </c>
      <c r="AE5739" s="246" t="s">
        <v>35011</v>
      </c>
      <c r="AF5739" s="247">
        <v>750</v>
      </c>
      <c r="AH5739" s="226" t="s">
        <v>44856</v>
      </c>
      <c r="AI5739" s="227">
        <v>1893.73</v>
      </c>
      <c r="AK5739" s="207" t="s">
        <v>20056</v>
      </c>
      <c r="AL5739" s="208">
        <v>40241</v>
      </c>
      <c r="AM5739" s="93"/>
      <c r="AN5739" s="93"/>
      <c r="AO5739" s="93"/>
    </row>
    <row r="5740" spans="25:41" x14ac:dyDescent="0.55000000000000004">
      <c r="Y5740" t="s">
        <v>43277</v>
      </c>
      <c r="Z5740" s="284">
        <v>91374.59</v>
      </c>
      <c r="AB5740" s="276" t="s">
        <v>35211</v>
      </c>
      <c r="AC5740" s="277">
        <v>31008.34</v>
      </c>
      <c r="AE5740" s="246" t="s">
        <v>62631</v>
      </c>
      <c r="AF5740" s="247">
        <v>489.32</v>
      </c>
      <c r="AH5740" s="226" t="s">
        <v>44857</v>
      </c>
      <c r="AI5740" s="227">
        <v>16.829999999999998</v>
      </c>
      <c r="AK5740" s="207" t="s">
        <v>20057</v>
      </c>
      <c r="AL5740" s="208">
        <v>6021.4</v>
      </c>
      <c r="AM5740" s="93"/>
      <c r="AN5740" s="93"/>
      <c r="AO5740" s="93"/>
    </row>
    <row r="5741" spans="25:41" x14ac:dyDescent="0.55000000000000004">
      <c r="Y5741" t="s">
        <v>13784</v>
      </c>
      <c r="Z5741" s="284">
        <v>6107.5</v>
      </c>
      <c r="AB5741" s="276" t="s">
        <v>67991</v>
      </c>
      <c r="AC5741" s="277">
        <v>13483.88</v>
      </c>
      <c r="AE5741" s="246" t="s">
        <v>33549</v>
      </c>
      <c r="AF5741" s="247">
        <v>28000</v>
      </c>
      <c r="AH5741" s="226" t="s">
        <v>44858</v>
      </c>
      <c r="AI5741" s="227">
        <v>166095.10999999999</v>
      </c>
      <c r="AK5741" s="207" t="s">
        <v>20058</v>
      </c>
      <c r="AL5741" s="208">
        <v>67011.570000000007</v>
      </c>
      <c r="AM5741" s="93"/>
      <c r="AN5741" s="93"/>
      <c r="AO5741" s="93"/>
    </row>
    <row r="5742" spans="25:41" x14ac:dyDescent="0.55000000000000004">
      <c r="Y5742" t="s">
        <v>43278</v>
      </c>
      <c r="Z5742" s="284">
        <v>3000</v>
      </c>
      <c r="AB5742" s="276" t="s">
        <v>40385</v>
      </c>
      <c r="AC5742" s="277">
        <v>600</v>
      </c>
      <c r="AE5742" s="246" t="s">
        <v>47968</v>
      </c>
      <c r="AF5742" s="247">
        <v>2374.54</v>
      </c>
      <c r="AH5742" s="226" t="s">
        <v>40283</v>
      </c>
      <c r="AI5742" s="227">
        <v>53193.78</v>
      </c>
      <c r="AK5742" s="207" t="s">
        <v>20059</v>
      </c>
      <c r="AL5742" s="208">
        <v>1350.41</v>
      </c>
      <c r="AM5742" s="93"/>
      <c r="AN5742" s="93"/>
      <c r="AO5742" s="93"/>
    </row>
    <row r="5743" spans="25:41" x14ac:dyDescent="0.55000000000000004">
      <c r="Y5743" t="s">
        <v>13785</v>
      </c>
      <c r="Z5743" s="284">
        <v>28803.09</v>
      </c>
      <c r="AB5743" s="276" t="s">
        <v>35212</v>
      </c>
      <c r="AC5743" s="277">
        <v>1129.74</v>
      </c>
      <c r="AE5743" s="246" t="s">
        <v>33550</v>
      </c>
      <c r="AF5743" s="247">
        <v>34682.29</v>
      </c>
      <c r="AH5743" s="226" t="s">
        <v>40284</v>
      </c>
      <c r="AI5743" s="227">
        <v>3900.05</v>
      </c>
      <c r="AK5743" s="207" t="s">
        <v>20060</v>
      </c>
      <c r="AL5743" s="208">
        <v>571.83000000000004</v>
      </c>
      <c r="AM5743" s="93"/>
      <c r="AN5743" s="93"/>
      <c r="AO5743" s="93"/>
    </row>
    <row r="5744" spans="25:41" x14ac:dyDescent="0.55000000000000004">
      <c r="Y5744" t="s">
        <v>13786</v>
      </c>
      <c r="Z5744" s="284">
        <v>87104.89</v>
      </c>
      <c r="AB5744" s="276" t="s">
        <v>35213</v>
      </c>
      <c r="AC5744" s="277">
        <v>2400</v>
      </c>
      <c r="AE5744" s="246" t="s">
        <v>33551</v>
      </c>
      <c r="AF5744" s="247">
        <v>92838.99</v>
      </c>
      <c r="AH5744" s="226" t="s">
        <v>40285</v>
      </c>
      <c r="AI5744" s="227">
        <v>4346.17</v>
      </c>
      <c r="AK5744" s="207" t="s">
        <v>20061</v>
      </c>
      <c r="AL5744" s="208">
        <v>140</v>
      </c>
      <c r="AM5744" s="93"/>
      <c r="AN5744" s="93"/>
      <c r="AO5744" s="93"/>
    </row>
    <row r="5745" spans="25:41" x14ac:dyDescent="0.55000000000000004">
      <c r="Y5745" t="s">
        <v>13787</v>
      </c>
      <c r="Z5745">
        <v>88.35</v>
      </c>
      <c r="AB5745" s="276" t="s">
        <v>36410</v>
      </c>
      <c r="AC5745" s="277">
        <v>4228.83</v>
      </c>
      <c r="AE5745" s="246" t="s">
        <v>35012</v>
      </c>
      <c r="AF5745" s="247">
        <v>47934.2</v>
      </c>
      <c r="AH5745" s="226" t="s">
        <v>40286</v>
      </c>
      <c r="AI5745" s="227">
        <v>3593.13</v>
      </c>
      <c r="AK5745" s="207" t="s">
        <v>20062</v>
      </c>
      <c r="AL5745" s="208">
        <v>335036.7</v>
      </c>
      <c r="AM5745" s="93"/>
      <c r="AN5745" s="93"/>
      <c r="AO5745" s="93"/>
    </row>
    <row r="5746" spans="25:41" x14ac:dyDescent="0.55000000000000004">
      <c r="Y5746" t="s">
        <v>22719</v>
      </c>
      <c r="Z5746" s="284">
        <v>218708.96</v>
      </c>
      <c r="AB5746" s="276" t="s">
        <v>35214</v>
      </c>
      <c r="AC5746" s="277">
        <v>36177.51</v>
      </c>
      <c r="AE5746" s="246" t="s">
        <v>42460</v>
      </c>
      <c r="AF5746" s="247">
        <v>7218.83</v>
      </c>
      <c r="AH5746" s="226" t="s">
        <v>40287</v>
      </c>
      <c r="AI5746" s="227">
        <v>273.87</v>
      </c>
      <c r="AK5746" s="207" t="s">
        <v>20063</v>
      </c>
      <c r="AL5746" s="208">
        <v>5679633.9199999999</v>
      </c>
      <c r="AM5746" s="93"/>
      <c r="AN5746" s="93"/>
      <c r="AO5746" s="93"/>
    </row>
    <row r="5747" spans="25:41" x14ac:dyDescent="0.55000000000000004">
      <c r="Y5747" t="s">
        <v>22720</v>
      </c>
      <c r="Z5747" s="284">
        <v>69827.45</v>
      </c>
      <c r="AB5747" s="276" t="s">
        <v>35215</v>
      </c>
      <c r="AC5747" s="277">
        <v>106060.88</v>
      </c>
      <c r="AE5747" s="246" t="s">
        <v>35013</v>
      </c>
      <c r="AF5747" s="247">
        <v>853.71</v>
      </c>
      <c r="AH5747" s="226" t="s">
        <v>44859</v>
      </c>
      <c r="AI5747" s="227">
        <v>90882.15</v>
      </c>
      <c r="AK5747" s="207" t="s">
        <v>20064</v>
      </c>
      <c r="AL5747" s="208">
        <v>112749.17</v>
      </c>
      <c r="AM5747" s="93"/>
      <c r="AN5747" s="93"/>
      <c r="AO5747" s="93"/>
    </row>
    <row r="5748" spans="25:41" x14ac:dyDescent="0.55000000000000004">
      <c r="Y5748" t="s">
        <v>71873</v>
      </c>
      <c r="Z5748" s="284">
        <v>7416.25</v>
      </c>
      <c r="AB5748" s="276" t="s">
        <v>36411</v>
      </c>
      <c r="AC5748" s="277">
        <v>57692.09</v>
      </c>
      <c r="AE5748" s="246" t="s">
        <v>62632</v>
      </c>
      <c r="AF5748" s="247">
        <v>199</v>
      </c>
      <c r="AH5748" s="226" t="s">
        <v>44860</v>
      </c>
      <c r="AI5748" s="227">
        <v>6927.85</v>
      </c>
      <c r="AK5748" s="207" t="s">
        <v>20065</v>
      </c>
      <c r="AL5748" s="208">
        <v>866731.4</v>
      </c>
      <c r="AM5748" s="93"/>
      <c r="AN5748" s="93"/>
      <c r="AO5748" s="93"/>
    </row>
    <row r="5749" spans="25:41" x14ac:dyDescent="0.55000000000000004">
      <c r="Y5749" t="s">
        <v>39261</v>
      </c>
      <c r="Z5749" s="284">
        <v>24369.71</v>
      </c>
      <c r="AB5749" s="276" t="s">
        <v>35216</v>
      </c>
      <c r="AC5749" s="277">
        <v>7717.5</v>
      </c>
      <c r="AE5749" s="246" t="s">
        <v>52399</v>
      </c>
      <c r="AF5749" s="247">
        <v>36820.75</v>
      </c>
      <c r="AH5749" s="226" t="s">
        <v>44861</v>
      </c>
      <c r="AI5749" s="227">
        <v>30950</v>
      </c>
      <c r="AK5749" s="207" t="s">
        <v>20066</v>
      </c>
      <c r="AL5749" s="208">
        <v>5533.28</v>
      </c>
      <c r="AM5749" s="93"/>
      <c r="AN5749" s="93"/>
      <c r="AO5749" s="93"/>
    </row>
    <row r="5750" spans="25:41" x14ac:dyDescent="0.55000000000000004">
      <c r="Y5750" t="s">
        <v>22723</v>
      </c>
      <c r="Z5750">
        <v>48.84</v>
      </c>
      <c r="AB5750" s="276" t="s">
        <v>70614</v>
      </c>
      <c r="AC5750" s="277">
        <v>977.5</v>
      </c>
      <c r="AE5750" s="246" t="s">
        <v>58244</v>
      </c>
      <c r="AF5750" s="247">
        <v>93226.03</v>
      </c>
      <c r="AH5750" s="226" t="s">
        <v>44862</v>
      </c>
      <c r="AI5750" s="227">
        <v>2368</v>
      </c>
      <c r="AK5750" s="207" t="s">
        <v>20067</v>
      </c>
      <c r="AL5750" s="208">
        <v>282233.32</v>
      </c>
      <c r="AM5750" s="93"/>
      <c r="AN5750" s="93"/>
      <c r="AO5750" s="93"/>
    </row>
    <row r="5751" spans="25:41" x14ac:dyDescent="0.55000000000000004">
      <c r="Y5751" t="s">
        <v>69380</v>
      </c>
      <c r="Z5751">
        <v>564.14</v>
      </c>
      <c r="AB5751" s="276" t="s">
        <v>67992</v>
      </c>
      <c r="AC5751" s="277">
        <v>33060.74</v>
      </c>
      <c r="AE5751" s="246" t="s">
        <v>36281</v>
      </c>
      <c r="AF5751" s="247">
        <v>3295</v>
      </c>
      <c r="AH5751" s="226" t="s">
        <v>20140</v>
      </c>
      <c r="AI5751" s="227">
        <v>5166</v>
      </c>
      <c r="AK5751" s="207" t="s">
        <v>20068</v>
      </c>
      <c r="AL5751" s="208">
        <v>5419.06</v>
      </c>
      <c r="AM5751" s="93"/>
      <c r="AN5751" s="93"/>
      <c r="AO5751" s="93"/>
    </row>
    <row r="5752" spans="25:41" x14ac:dyDescent="0.55000000000000004">
      <c r="Y5752" t="s">
        <v>22724</v>
      </c>
      <c r="Z5752" s="284">
        <v>1130.74</v>
      </c>
      <c r="AB5752" s="276" t="s">
        <v>45113</v>
      </c>
      <c r="AC5752" s="277">
        <v>6451.42</v>
      </c>
      <c r="AE5752" s="246" t="s">
        <v>35014</v>
      </c>
      <c r="AF5752" s="247">
        <v>9443.7999999999993</v>
      </c>
      <c r="AH5752" s="226" t="s">
        <v>48881</v>
      </c>
      <c r="AI5752" s="227">
        <v>2007.5</v>
      </c>
      <c r="AK5752" s="207" t="s">
        <v>20069</v>
      </c>
      <c r="AL5752" s="208">
        <v>91200.06</v>
      </c>
      <c r="AM5752" s="93"/>
      <c r="AN5752" s="93"/>
      <c r="AO5752" s="93"/>
    </row>
    <row r="5753" spans="25:41" x14ac:dyDescent="0.55000000000000004">
      <c r="Y5753" t="s">
        <v>54417</v>
      </c>
      <c r="Z5753" s="284">
        <v>270930.43</v>
      </c>
      <c r="AB5753" s="276" t="s">
        <v>48960</v>
      </c>
      <c r="AC5753" s="277">
        <v>53779.35</v>
      </c>
      <c r="AE5753" s="246" t="s">
        <v>63568</v>
      </c>
      <c r="AF5753" s="247">
        <v>14573.82</v>
      </c>
      <c r="AH5753" s="226" t="s">
        <v>48882</v>
      </c>
      <c r="AI5753" s="227">
        <v>138.5</v>
      </c>
      <c r="AK5753" s="207" t="s">
        <v>20070</v>
      </c>
      <c r="AL5753" s="208">
        <v>341575.95</v>
      </c>
      <c r="AM5753" s="93"/>
      <c r="AN5753" s="93"/>
      <c r="AO5753" s="93"/>
    </row>
    <row r="5754" spans="25:41" x14ac:dyDescent="0.55000000000000004">
      <c r="Y5754" t="s">
        <v>22725</v>
      </c>
      <c r="Z5754" s="284">
        <v>270524.39</v>
      </c>
      <c r="AB5754" s="276" t="s">
        <v>70035</v>
      </c>
      <c r="AC5754" s="277">
        <v>782.43</v>
      </c>
      <c r="AE5754" s="246" t="s">
        <v>59604</v>
      </c>
      <c r="AF5754" s="247">
        <v>-6.96</v>
      </c>
      <c r="AH5754" s="226" t="s">
        <v>52386</v>
      </c>
      <c r="AI5754" s="227">
        <v>1500</v>
      </c>
      <c r="AK5754" s="207" t="s">
        <v>20071</v>
      </c>
      <c r="AL5754" s="208">
        <v>2372939.1</v>
      </c>
      <c r="AM5754" s="93"/>
      <c r="AN5754" s="93"/>
      <c r="AO5754" s="93"/>
    </row>
    <row r="5755" spans="25:41" x14ac:dyDescent="0.55000000000000004">
      <c r="Y5755" t="s">
        <v>22726</v>
      </c>
      <c r="Z5755" s="284">
        <v>873146.94</v>
      </c>
      <c r="AB5755" s="276" t="s">
        <v>22496</v>
      </c>
      <c r="AC5755" s="277">
        <v>17950</v>
      </c>
      <c r="AE5755" s="246" t="s">
        <v>59064</v>
      </c>
      <c r="AF5755" s="247">
        <v>3263.8</v>
      </c>
      <c r="AH5755" s="226" t="s">
        <v>47966</v>
      </c>
      <c r="AI5755" s="227">
        <v>10573.72</v>
      </c>
      <c r="AK5755" s="207" t="s">
        <v>20072</v>
      </c>
      <c r="AL5755" s="208">
        <v>5343.81</v>
      </c>
      <c r="AM5755" s="93"/>
      <c r="AN5755" s="93"/>
      <c r="AO5755" s="93"/>
    </row>
    <row r="5756" spans="25:41" x14ac:dyDescent="0.55000000000000004">
      <c r="Y5756" t="s">
        <v>47539</v>
      </c>
      <c r="Z5756" s="284">
        <v>13492.14</v>
      </c>
      <c r="AB5756" s="276" t="s">
        <v>67993</v>
      </c>
      <c r="AC5756" s="277">
        <v>1040.6400000000001</v>
      </c>
      <c r="AE5756" s="246" t="s">
        <v>59065</v>
      </c>
      <c r="AF5756" s="247">
        <v>249.73</v>
      </c>
      <c r="AH5756" s="226" t="s">
        <v>33529</v>
      </c>
      <c r="AI5756" s="227">
        <v>816</v>
      </c>
      <c r="AK5756" s="207" t="s">
        <v>20073</v>
      </c>
      <c r="AL5756" s="208">
        <v>403.81</v>
      </c>
      <c r="AM5756" s="93"/>
      <c r="AN5756" s="93"/>
      <c r="AO5756" s="93"/>
    </row>
    <row r="5757" spans="25:41" x14ac:dyDescent="0.55000000000000004">
      <c r="Y5757" t="s">
        <v>22729</v>
      </c>
      <c r="Z5757" s="284">
        <v>460751.55</v>
      </c>
      <c r="AB5757" s="276" t="s">
        <v>50095</v>
      </c>
      <c r="AC5757" s="277">
        <v>132652.79</v>
      </c>
      <c r="AE5757" s="246" t="s">
        <v>59066</v>
      </c>
      <c r="AF5757" s="247">
        <v>799.64</v>
      </c>
      <c r="AH5757" s="226" t="s">
        <v>33530</v>
      </c>
      <c r="AI5757" s="227">
        <v>983.75</v>
      </c>
      <c r="AK5757" s="207" t="s">
        <v>20074</v>
      </c>
      <c r="AL5757" s="208">
        <v>308.92</v>
      </c>
      <c r="AM5757" s="93"/>
      <c r="AN5757" s="93"/>
      <c r="AO5757" s="93"/>
    </row>
    <row r="5758" spans="25:41" x14ac:dyDescent="0.55000000000000004">
      <c r="Y5758" t="s">
        <v>70140</v>
      </c>
      <c r="Z5758" s="284">
        <v>-40673.21</v>
      </c>
      <c r="AB5758" s="276" t="s">
        <v>48053</v>
      </c>
      <c r="AC5758" s="277">
        <v>-1638.18</v>
      </c>
      <c r="AE5758" s="246" t="s">
        <v>63152</v>
      </c>
      <c r="AF5758" s="247">
        <v>203.37</v>
      </c>
      <c r="AH5758" s="226" t="s">
        <v>52387</v>
      </c>
      <c r="AI5758" s="227">
        <v>124.97</v>
      </c>
      <c r="AK5758" s="207" t="s">
        <v>20075</v>
      </c>
      <c r="AL5758" s="208">
        <v>9300</v>
      </c>
      <c r="AM5758" s="93"/>
      <c r="AN5758" s="93"/>
      <c r="AO5758" s="93"/>
    </row>
    <row r="5759" spans="25:41" x14ac:dyDescent="0.55000000000000004">
      <c r="Y5759" t="s">
        <v>48486</v>
      </c>
      <c r="Z5759" s="284">
        <v>5369416.7999999998</v>
      </c>
      <c r="AB5759" s="276" t="s">
        <v>58573</v>
      </c>
      <c r="AC5759" s="277">
        <v>138178.29999999999</v>
      </c>
      <c r="AE5759" s="246" t="s">
        <v>61399</v>
      </c>
      <c r="AF5759" s="247">
        <v>1597.13</v>
      </c>
      <c r="AH5759" s="226" t="s">
        <v>52388</v>
      </c>
      <c r="AI5759" s="227">
        <v>2436</v>
      </c>
      <c r="AK5759" s="207" t="s">
        <v>20076</v>
      </c>
      <c r="AL5759" s="208">
        <v>5875.57</v>
      </c>
      <c r="AM5759" s="93"/>
      <c r="AN5759" s="93"/>
      <c r="AO5759" s="93"/>
    </row>
    <row r="5760" spans="25:41" x14ac:dyDescent="0.55000000000000004">
      <c r="Y5760" t="s">
        <v>50696</v>
      </c>
      <c r="Z5760" s="284">
        <v>2296194.4</v>
      </c>
      <c r="AB5760" s="276" t="s">
        <v>67994</v>
      </c>
      <c r="AC5760" s="277">
        <v>800.81</v>
      </c>
      <c r="AE5760" s="246" t="s">
        <v>61400</v>
      </c>
      <c r="AF5760" s="247">
        <v>122.23</v>
      </c>
      <c r="AH5760" s="226" t="s">
        <v>20141</v>
      </c>
      <c r="AI5760" s="227">
        <v>3962.67</v>
      </c>
      <c r="AK5760" s="207" t="s">
        <v>20077</v>
      </c>
      <c r="AL5760" s="208">
        <v>6217.89</v>
      </c>
      <c r="AM5760" s="93"/>
      <c r="AN5760" s="93"/>
      <c r="AO5760" s="93"/>
    </row>
    <row r="5761" spans="25:41" x14ac:dyDescent="0.55000000000000004">
      <c r="Y5761" t="s">
        <v>22878</v>
      </c>
      <c r="Z5761" s="284">
        <v>217777.46</v>
      </c>
      <c r="AB5761" s="276" t="s">
        <v>62060</v>
      </c>
      <c r="AC5761" s="277">
        <v>962.02</v>
      </c>
      <c r="AE5761" s="246" t="s">
        <v>61401</v>
      </c>
      <c r="AF5761" s="247">
        <v>391.32</v>
      </c>
      <c r="AH5761" s="226" t="s">
        <v>20142</v>
      </c>
      <c r="AI5761" s="227">
        <v>8203.06</v>
      </c>
      <c r="AK5761" s="207" t="s">
        <v>20078</v>
      </c>
      <c r="AL5761" s="208">
        <v>26164</v>
      </c>
      <c r="AM5761" s="93"/>
      <c r="AN5761" s="93"/>
      <c r="AO5761" s="93"/>
    </row>
    <row r="5762" spans="25:41" x14ac:dyDescent="0.55000000000000004">
      <c r="Y5762" t="s">
        <v>22879</v>
      </c>
      <c r="Z5762" s="284">
        <v>8350</v>
      </c>
      <c r="AB5762" s="276" t="s">
        <v>58874</v>
      </c>
      <c r="AC5762" s="277">
        <v>14796.1</v>
      </c>
      <c r="AE5762" s="246" t="s">
        <v>63153</v>
      </c>
      <c r="AF5762" s="247">
        <v>99.52</v>
      </c>
      <c r="AH5762" s="226" t="s">
        <v>49897</v>
      </c>
      <c r="AI5762" s="227">
        <v>5084</v>
      </c>
      <c r="AK5762" s="207" t="s">
        <v>20079</v>
      </c>
      <c r="AL5762" s="208">
        <v>25515</v>
      </c>
      <c r="AM5762" s="93"/>
      <c r="AN5762" s="93"/>
      <c r="AO5762" s="93"/>
    </row>
    <row r="5763" spans="25:41" x14ac:dyDescent="0.55000000000000004">
      <c r="Y5763" t="s">
        <v>22881</v>
      </c>
      <c r="Z5763">
        <v>542.98</v>
      </c>
      <c r="AB5763" s="276" t="s">
        <v>67995</v>
      </c>
      <c r="AC5763" s="277">
        <v>-5.09</v>
      </c>
      <c r="AE5763" s="246" t="s">
        <v>58245</v>
      </c>
      <c r="AF5763" s="247">
        <v>16164.68</v>
      </c>
      <c r="AH5763" s="226" t="s">
        <v>42454</v>
      </c>
      <c r="AI5763" s="227">
        <v>1246</v>
      </c>
      <c r="AK5763" s="207" t="s">
        <v>20080</v>
      </c>
      <c r="AL5763" s="208">
        <v>1604</v>
      </c>
      <c r="AM5763" s="93"/>
      <c r="AN5763" s="93"/>
      <c r="AO5763" s="93"/>
    </row>
    <row r="5764" spans="25:41" x14ac:dyDescent="0.55000000000000004">
      <c r="Y5764" t="s">
        <v>22883</v>
      </c>
      <c r="Z5764" s="284">
        <v>3543.19</v>
      </c>
      <c r="AB5764" s="276" t="s">
        <v>64494</v>
      </c>
      <c r="AC5764" s="277">
        <v>3360</v>
      </c>
      <c r="AE5764" s="246" t="s">
        <v>57432</v>
      </c>
      <c r="AF5764" s="247">
        <v>19399.82</v>
      </c>
      <c r="AH5764" s="226" t="s">
        <v>42455</v>
      </c>
      <c r="AI5764" s="227">
        <v>1260.57</v>
      </c>
      <c r="AK5764" s="207" t="s">
        <v>20081</v>
      </c>
      <c r="AL5764" s="208">
        <v>1023.75</v>
      </c>
      <c r="AM5764" s="93"/>
      <c r="AN5764" s="93"/>
      <c r="AO5764" s="93"/>
    </row>
    <row r="5765" spans="25:41" x14ac:dyDescent="0.55000000000000004">
      <c r="Y5765" t="s">
        <v>33796</v>
      </c>
      <c r="Z5765" s="284">
        <v>7500</v>
      </c>
      <c r="AB5765" s="276" t="s">
        <v>64495</v>
      </c>
      <c r="AC5765" s="277">
        <v>130</v>
      </c>
      <c r="AE5765" s="246" t="s">
        <v>57433</v>
      </c>
      <c r="AF5765" s="247">
        <v>1484.1</v>
      </c>
      <c r="AH5765" s="226" t="s">
        <v>42456</v>
      </c>
      <c r="AI5765" s="227">
        <v>96.43</v>
      </c>
      <c r="AK5765" s="207" t="s">
        <v>20082</v>
      </c>
      <c r="AL5765" s="208">
        <v>5250</v>
      </c>
      <c r="AM5765" s="93"/>
      <c r="AN5765" s="93"/>
      <c r="AO5765" s="93"/>
    </row>
    <row r="5766" spans="25:41" x14ac:dyDescent="0.55000000000000004">
      <c r="Y5766" t="s">
        <v>22892</v>
      </c>
      <c r="Z5766">
        <v>237.4</v>
      </c>
      <c r="AB5766" s="276" t="s">
        <v>64496</v>
      </c>
      <c r="AC5766" s="277">
        <v>9.94</v>
      </c>
      <c r="AE5766" s="246" t="s">
        <v>57434</v>
      </c>
      <c r="AF5766" s="247">
        <v>4752.6400000000003</v>
      </c>
      <c r="AH5766" s="226" t="s">
        <v>52389</v>
      </c>
      <c r="AI5766" s="227">
        <v>5346.06</v>
      </c>
      <c r="AK5766" s="207" t="s">
        <v>20083</v>
      </c>
      <c r="AL5766" s="208">
        <v>1884.6</v>
      </c>
      <c r="AM5766" s="93"/>
      <c r="AN5766" s="93"/>
      <c r="AO5766" s="93"/>
    </row>
    <row r="5767" spans="25:41" x14ac:dyDescent="0.55000000000000004">
      <c r="Y5767" t="s">
        <v>13816</v>
      </c>
      <c r="Z5767" s="284">
        <v>16836.27</v>
      </c>
      <c r="AB5767" s="276" t="s">
        <v>67996</v>
      </c>
      <c r="AC5767" s="277">
        <v>426.27</v>
      </c>
      <c r="AE5767" s="246" t="s">
        <v>60406</v>
      </c>
      <c r="AF5767" s="247">
        <v>1129.46</v>
      </c>
      <c r="AH5767" s="226" t="s">
        <v>52390</v>
      </c>
      <c r="AI5767" s="227">
        <v>387.94</v>
      </c>
      <c r="AK5767" s="207" t="s">
        <v>20084</v>
      </c>
      <c r="AL5767" s="208">
        <v>1442.65</v>
      </c>
      <c r="AM5767" s="93"/>
      <c r="AN5767" s="93"/>
      <c r="AO5767" s="93"/>
    </row>
    <row r="5768" spans="25:41" x14ac:dyDescent="0.55000000000000004">
      <c r="Y5768" t="s">
        <v>13817</v>
      </c>
      <c r="Z5768" s="284">
        <v>55400.38</v>
      </c>
      <c r="AB5768" s="276" t="s">
        <v>64499</v>
      </c>
      <c r="AC5768" s="277">
        <v>751.45</v>
      </c>
      <c r="AE5768" s="246" t="s">
        <v>57435</v>
      </c>
      <c r="AF5768" s="247">
        <v>5632.8</v>
      </c>
      <c r="AH5768" s="226" t="s">
        <v>40288</v>
      </c>
      <c r="AI5768" s="227">
        <v>25784.240000000002</v>
      </c>
      <c r="AK5768" s="207" t="s">
        <v>20085</v>
      </c>
      <c r="AL5768" s="208">
        <v>10375</v>
      </c>
      <c r="AM5768" s="93"/>
      <c r="AN5768" s="93"/>
      <c r="AO5768" s="93"/>
    </row>
    <row r="5769" spans="25:41" x14ac:dyDescent="0.55000000000000004">
      <c r="Y5769" t="s">
        <v>22895</v>
      </c>
      <c r="Z5769" s="284">
        <v>12816.26</v>
      </c>
      <c r="AB5769" s="276" t="s">
        <v>63715</v>
      </c>
      <c r="AC5769" s="277">
        <v>8254.83</v>
      </c>
      <c r="AE5769" s="246" t="s">
        <v>63154</v>
      </c>
      <c r="AF5769" s="247">
        <v>1876.97</v>
      </c>
      <c r="AH5769" s="226" t="s">
        <v>40289</v>
      </c>
      <c r="AI5769" s="227">
        <v>1889.65</v>
      </c>
      <c r="AK5769" s="207" t="s">
        <v>20086</v>
      </c>
      <c r="AL5769" s="208">
        <v>16196</v>
      </c>
      <c r="AM5769" s="93"/>
      <c r="AN5769" s="93"/>
      <c r="AO5769" s="93"/>
    </row>
    <row r="5770" spans="25:41" x14ac:dyDescent="0.55000000000000004">
      <c r="Y5770" t="s">
        <v>35240</v>
      </c>
      <c r="Z5770" s="284">
        <v>22655.439999999999</v>
      </c>
      <c r="AB5770" s="276" t="s">
        <v>70036</v>
      </c>
      <c r="AC5770" s="277">
        <v>1561.36</v>
      </c>
      <c r="AE5770" s="246" t="s">
        <v>57436</v>
      </c>
      <c r="AF5770" s="247">
        <v>7409.65</v>
      </c>
      <c r="AH5770" s="226" t="s">
        <v>40290</v>
      </c>
      <c r="AI5770" s="227">
        <v>773.56</v>
      </c>
      <c r="AK5770" s="207" t="s">
        <v>20087</v>
      </c>
      <c r="AL5770" s="208">
        <v>2470</v>
      </c>
      <c r="AM5770" s="93"/>
      <c r="AN5770" s="93"/>
      <c r="AO5770" s="93"/>
    </row>
    <row r="5771" spans="25:41" x14ac:dyDescent="0.55000000000000004">
      <c r="Y5771" t="s">
        <v>49382</v>
      </c>
      <c r="Z5771">
        <v>113.26</v>
      </c>
      <c r="AB5771" s="276" t="s">
        <v>62063</v>
      </c>
      <c r="AC5771" s="277">
        <v>119.45</v>
      </c>
      <c r="AE5771" s="246" t="s">
        <v>60407</v>
      </c>
      <c r="AF5771" s="247">
        <v>3994.56</v>
      </c>
      <c r="AH5771" s="226" t="s">
        <v>40291</v>
      </c>
      <c r="AI5771" s="227">
        <v>2266.7399999999998</v>
      </c>
      <c r="AK5771" s="207" t="s">
        <v>20088</v>
      </c>
      <c r="AL5771" s="208">
        <v>484</v>
      </c>
      <c r="AM5771" s="93"/>
      <c r="AN5771" s="93"/>
      <c r="AO5771" s="93"/>
    </row>
    <row r="5772" spans="25:41" x14ac:dyDescent="0.55000000000000004">
      <c r="Y5772" t="s">
        <v>71874</v>
      </c>
      <c r="Z5772" s="284">
        <v>15675</v>
      </c>
      <c r="AB5772" s="276" t="s">
        <v>62064</v>
      </c>
      <c r="AC5772" s="277">
        <v>390.66</v>
      </c>
      <c r="AE5772" s="246" t="s">
        <v>60408</v>
      </c>
      <c r="AF5772" s="247">
        <v>305.64</v>
      </c>
      <c r="AH5772" s="226" t="s">
        <v>39150</v>
      </c>
      <c r="AI5772" s="227">
        <v>250146.08</v>
      </c>
      <c r="AK5772" s="207" t="s">
        <v>20089</v>
      </c>
      <c r="AL5772" s="208">
        <v>63663</v>
      </c>
      <c r="AM5772" s="93"/>
      <c r="AN5772" s="93"/>
      <c r="AO5772" s="93"/>
    </row>
    <row r="5773" spans="25:41" x14ac:dyDescent="0.55000000000000004">
      <c r="Y5773" t="s">
        <v>69389</v>
      </c>
      <c r="Z5773">
        <v>443.15</v>
      </c>
      <c r="AB5773" s="276" t="s">
        <v>62066</v>
      </c>
      <c r="AC5773" s="277">
        <v>394.85</v>
      </c>
      <c r="AE5773" s="246" t="s">
        <v>60409</v>
      </c>
      <c r="AF5773" s="247">
        <v>978.72</v>
      </c>
      <c r="AH5773" s="226" t="s">
        <v>40292</v>
      </c>
      <c r="AI5773" s="227">
        <v>25885.91</v>
      </c>
      <c r="AK5773" s="207" t="s">
        <v>20090</v>
      </c>
      <c r="AL5773" s="208">
        <v>107566</v>
      </c>
      <c r="AM5773" s="93"/>
      <c r="AN5773" s="93"/>
      <c r="AO5773" s="93"/>
    </row>
    <row r="5774" spans="25:41" x14ac:dyDescent="0.55000000000000004">
      <c r="Y5774" t="s">
        <v>13818</v>
      </c>
      <c r="Z5774" s="284">
        <v>9947.16</v>
      </c>
      <c r="AB5774" s="276" t="s">
        <v>61107</v>
      </c>
      <c r="AC5774" s="277">
        <v>4351.99</v>
      </c>
      <c r="AE5774" s="246" t="s">
        <v>42461</v>
      </c>
      <c r="AF5774" s="247">
        <v>2812.5</v>
      </c>
      <c r="AH5774" s="226" t="s">
        <v>40293</v>
      </c>
      <c r="AI5774" s="227">
        <v>1964</v>
      </c>
      <c r="AK5774" s="207" t="s">
        <v>20091</v>
      </c>
      <c r="AL5774" s="208">
        <v>9659</v>
      </c>
      <c r="AM5774" s="93"/>
      <c r="AN5774" s="93"/>
      <c r="AO5774" s="93"/>
    </row>
    <row r="5775" spans="25:41" x14ac:dyDescent="0.55000000000000004">
      <c r="Y5775" t="s">
        <v>43279</v>
      </c>
      <c r="Z5775" s="284">
        <v>235218</v>
      </c>
      <c r="AB5775" s="276" t="s">
        <v>67997</v>
      </c>
      <c r="AC5775" s="277">
        <v>-23.17</v>
      </c>
      <c r="AE5775" s="246" t="s">
        <v>20283</v>
      </c>
      <c r="AF5775" s="247">
        <v>215.09</v>
      </c>
      <c r="AH5775" s="226" t="s">
        <v>39151</v>
      </c>
      <c r="AI5775" s="227">
        <v>38290.980000000003</v>
      </c>
      <c r="AK5775" s="207" t="s">
        <v>20092</v>
      </c>
      <c r="AL5775" s="208">
        <v>954</v>
      </c>
      <c r="AM5775" s="93"/>
      <c r="AN5775" s="93"/>
      <c r="AO5775" s="93"/>
    </row>
    <row r="5776" spans="25:41" x14ac:dyDescent="0.55000000000000004">
      <c r="Y5776" t="s">
        <v>23077</v>
      </c>
      <c r="Z5776" s="284">
        <v>8940</v>
      </c>
      <c r="AB5776" s="276" t="s">
        <v>67998</v>
      </c>
      <c r="AC5776" s="277">
        <v>0.06</v>
      </c>
      <c r="AE5776" s="246" t="s">
        <v>33562</v>
      </c>
      <c r="AF5776" s="247">
        <v>6749.18</v>
      </c>
      <c r="AH5776" s="226" t="s">
        <v>40294</v>
      </c>
      <c r="AI5776" s="227">
        <v>361</v>
      </c>
      <c r="AK5776" s="207" t="s">
        <v>20093</v>
      </c>
      <c r="AL5776" s="208">
        <v>2575</v>
      </c>
      <c r="AM5776" s="93"/>
      <c r="AN5776" s="93"/>
      <c r="AO5776" s="93"/>
    </row>
    <row r="5777" spans="25:41" x14ac:dyDescent="0.55000000000000004">
      <c r="Y5777" t="s">
        <v>13830</v>
      </c>
      <c r="Z5777">
        <v>249.61</v>
      </c>
      <c r="AB5777" s="276" t="s">
        <v>55216</v>
      </c>
      <c r="AC5777" s="277">
        <v>2337.0500000000002</v>
      </c>
      <c r="AE5777" s="246" t="s">
        <v>35026</v>
      </c>
      <c r="AF5777" s="247">
        <v>15460.43</v>
      </c>
      <c r="AH5777" s="226" t="s">
        <v>52391</v>
      </c>
      <c r="AI5777" s="227">
        <v>899.36</v>
      </c>
      <c r="AK5777" s="207" t="s">
        <v>20094</v>
      </c>
      <c r="AL5777" s="208">
        <v>6297.81</v>
      </c>
      <c r="AM5777" s="93"/>
      <c r="AN5777" s="93"/>
      <c r="AO5777" s="93"/>
    </row>
    <row r="5778" spans="25:41" x14ac:dyDescent="0.55000000000000004">
      <c r="Y5778" t="s">
        <v>13831</v>
      </c>
      <c r="Z5778" s="284">
        <v>6955.27</v>
      </c>
      <c r="AB5778" s="276" t="s">
        <v>33772</v>
      </c>
      <c r="AC5778" s="277">
        <v>1194.08</v>
      </c>
      <c r="AE5778" s="246" t="s">
        <v>20285</v>
      </c>
      <c r="AF5778" s="247">
        <v>7207.84</v>
      </c>
      <c r="AH5778" s="226" t="s">
        <v>52392</v>
      </c>
      <c r="AI5778" s="227">
        <v>1359.94</v>
      </c>
      <c r="AK5778" s="207" t="s">
        <v>20095</v>
      </c>
      <c r="AL5778" s="208">
        <v>403.81</v>
      </c>
      <c r="AM5778" s="93"/>
      <c r="AN5778" s="93"/>
      <c r="AO5778" s="93"/>
    </row>
    <row r="5779" spans="25:41" x14ac:dyDescent="0.55000000000000004">
      <c r="Y5779" t="s">
        <v>23089</v>
      </c>
      <c r="Z5779">
        <v>-910.45</v>
      </c>
      <c r="AB5779" s="276" t="s">
        <v>36421</v>
      </c>
      <c r="AC5779" s="277">
        <v>804.23</v>
      </c>
      <c r="AE5779" s="246" t="s">
        <v>52406</v>
      </c>
      <c r="AF5779" s="247">
        <v>17121</v>
      </c>
      <c r="AH5779" s="226" t="s">
        <v>44863</v>
      </c>
      <c r="AI5779" s="227">
        <v>4000</v>
      </c>
      <c r="AK5779" s="207" t="s">
        <v>20096</v>
      </c>
      <c r="AL5779" s="208">
        <v>308.92</v>
      </c>
      <c r="AM5779" s="93"/>
      <c r="AN5779" s="93"/>
      <c r="AO5779" s="93"/>
    </row>
    <row r="5780" spans="25:41" x14ac:dyDescent="0.55000000000000004">
      <c r="Y5780" t="s">
        <v>23150</v>
      </c>
      <c r="Z5780" s="284">
        <v>31178.99</v>
      </c>
      <c r="AB5780" s="276" t="s">
        <v>40388</v>
      </c>
      <c r="AC5780" s="277">
        <v>416.66</v>
      </c>
      <c r="AE5780" s="246" t="s">
        <v>20287</v>
      </c>
      <c r="AF5780" s="247">
        <v>4763.62</v>
      </c>
      <c r="AH5780" s="226" t="s">
        <v>44864</v>
      </c>
      <c r="AI5780" s="227">
        <v>306</v>
      </c>
      <c r="AK5780" s="207" t="s">
        <v>20097</v>
      </c>
      <c r="AL5780" s="208">
        <v>3493.75</v>
      </c>
      <c r="AM5780" s="93"/>
      <c r="AN5780" s="93"/>
      <c r="AO5780" s="93"/>
    </row>
    <row r="5781" spans="25:41" x14ac:dyDescent="0.55000000000000004">
      <c r="Y5781" t="s">
        <v>54433</v>
      </c>
      <c r="Z5781" s="284">
        <v>5656.01</v>
      </c>
      <c r="AB5781" s="276" t="s">
        <v>36422</v>
      </c>
      <c r="AC5781" s="277">
        <v>-69.36</v>
      </c>
      <c r="AE5781" s="246" t="s">
        <v>33563</v>
      </c>
      <c r="AF5781" s="247">
        <v>48913.25</v>
      </c>
      <c r="AH5781" s="226" t="s">
        <v>42457</v>
      </c>
      <c r="AI5781" s="227">
        <v>78047</v>
      </c>
      <c r="AK5781" s="207" t="s">
        <v>20098</v>
      </c>
      <c r="AL5781" s="208">
        <v>9300</v>
      </c>
      <c r="AM5781" s="93"/>
      <c r="AN5781" s="93"/>
      <c r="AO5781" s="93"/>
    </row>
    <row r="5782" spans="25:41" x14ac:dyDescent="0.55000000000000004">
      <c r="Y5782" t="s">
        <v>58770</v>
      </c>
      <c r="Z5782" s="284">
        <v>9239.1</v>
      </c>
      <c r="AB5782" s="276" t="s">
        <v>33775</v>
      </c>
      <c r="AC5782" s="277">
        <v>346.35</v>
      </c>
      <c r="AE5782" s="246" t="s">
        <v>20288</v>
      </c>
      <c r="AF5782" s="247">
        <v>5893.07</v>
      </c>
      <c r="AH5782" s="226" t="s">
        <v>39152</v>
      </c>
      <c r="AI5782" s="227">
        <v>1690</v>
      </c>
      <c r="AK5782" s="207" t="s">
        <v>20099</v>
      </c>
      <c r="AL5782" s="208">
        <v>5250</v>
      </c>
      <c r="AM5782" s="93"/>
      <c r="AN5782" s="93"/>
      <c r="AO5782" s="93"/>
    </row>
    <row r="5783" spans="25:41" x14ac:dyDescent="0.55000000000000004">
      <c r="Y5783" t="s">
        <v>23225</v>
      </c>
      <c r="Z5783" s="284">
        <v>4379.8</v>
      </c>
      <c r="AB5783" s="276" t="s">
        <v>33776</v>
      </c>
      <c r="AC5783" s="277">
        <v>1253.42</v>
      </c>
      <c r="AE5783" s="246" t="s">
        <v>33564</v>
      </c>
      <c r="AF5783" s="247">
        <v>3106.73</v>
      </c>
      <c r="AH5783" s="226" t="s">
        <v>39153</v>
      </c>
      <c r="AI5783" s="227">
        <v>9666</v>
      </c>
      <c r="AK5783" s="207" t="s">
        <v>20100</v>
      </c>
      <c r="AL5783" s="208">
        <v>1884.6</v>
      </c>
      <c r="AM5783" s="93"/>
      <c r="AN5783" s="93"/>
      <c r="AO5783" s="93"/>
    </row>
    <row r="5784" spans="25:41" x14ac:dyDescent="0.55000000000000004">
      <c r="Y5784" t="s">
        <v>23234</v>
      </c>
      <c r="Z5784" s="284">
        <v>49856.31</v>
      </c>
      <c r="AB5784" s="276" t="s">
        <v>36424</v>
      </c>
      <c r="AC5784" s="277">
        <v>6705.29</v>
      </c>
      <c r="AE5784" s="246" t="s">
        <v>56114</v>
      </c>
      <c r="AF5784" s="247">
        <v>11065</v>
      </c>
      <c r="AH5784" s="226" t="s">
        <v>39154</v>
      </c>
      <c r="AI5784" s="227">
        <v>3058</v>
      </c>
      <c r="AK5784" s="207" t="s">
        <v>20101</v>
      </c>
      <c r="AL5784" s="208">
        <v>70981.22</v>
      </c>
      <c r="AM5784" s="93"/>
      <c r="AN5784" s="93"/>
      <c r="AO5784" s="93"/>
    </row>
    <row r="5785" spans="25:41" x14ac:dyDescent="0.55000000000000004">
      <c r="Y5785" t="s">
        <v>23237</v>
      </c>
      <c r="Z5785" s="284">
        <v>95000</v>
      </c>
      <c r="AB5785" s="276" t="s">
        <v>22581</v>
      </c>
      <c r="AC5785" s="277">
        <v>1097.95</v>
      </c>
      <c r="AE5785" s="246" t="s">
        <v>56115</v>
      </c>
      <c r="AF5785" s="247">
        <v>846.46</v>
      </c>
      <c r="AH5785" s="226" t="s">
        <v>40295</v>
      </c>
      <c r="AI5785" s="227">
        <v>33631.58</v>
      </c>
      <c r="AK5785" s="207" t="s">
        <v>20102</v>
      </c>
      <c r="AL5785" s="208">
        <v>6217.89</v>
      </c>
      <c r="AM5785" s="93"/>
      <c r="AN5785" s="93"/>
      <c r="AO5785" s="93"/>
    </row>
    <row r="5786" spans="25:41" x14ac:dyDescent="0.55000000000000004">
      <c r="Y5786" t="s">
        <v>23238</v>
      </c>
      <c r="Z5786">
        <v>-292.98</v>
      </c>
      <c r="AB5786" s="276" t="s">
        <v>57559</v>
      </c>
      <c r="AC5786" s="277">
        <v>23758.36</v>
      </c>
      <c r="AE5786" s="246" t="s">
        <v>56116</v>
      </c>
      <c r="AF5786" s="247">
        <v>2367.9299999999998</v>
      </c>
      <c r="AH5786" s="226" t="s">
        <v>47967</v>
      </c>
      <c r="AI5786" s="227">
        <v>2274</v>
      </c>
      <c r="AK5786" s="207" t="s">
        <v>20103</v>
      </c>
      <c r="AL5786" s="208">
        <v>23093</v>
      </c>
      <c r="AM5786" s="93"/>
      <c r="AN5786" s="93"/>
      <c r="AO5786" s="93"/>
    </row>
    <row r="5787" spans="25:41" x14ac:dyDescent="0.55000000000000004">
      <c r="Y5787" t="s">
        <v>58771</v>
      </c>
      <c r="Z5787" s="284">
        <v>21523.24</v>
      </c>
      <c r="AB5787" s="276" t="s">
        <v>57560</v>
      </c>
      <c r="AC5787" s="277">
        <v>1813.09</v>
      </c>
      <c r="AE5787" s="246" t="s">
        <v>57437</v>
      </c>
      <c r="AF5787" s="247">
        <v>99</v>
      </c>
      <c r="AH5787" s="226" t="s">
        <v>44865</v>
      </c>
      <c r="AI5787" s="227">
        <v>30515.05</v>
      </c>
      <c r="AK5787" s="207" t="s">
        <v>20104</v>
      </c>
      <c r="AL5787" s="208">
        <v>177045</v>
      </c>
      <c r="AM5787" s="93"/>
      <c r="AN5787" s="93"/>
      <c r="AO5787" s="93"/>
    </row>
    <row r="5788" spans="25:41" x14ac:dyDescent="0.55000000000000004">
      <c r="Y5788" t="s">
        <v>13848</v>
      </c>
      <c r="Z5788" s="284">
        <v>13022.18</v>
      </c>
      <c r="AB5788" s="276" t="s">
        <v>56264</v>
      </c>
      <c r="AC5788" s="277">
        <v>2083.2399999999998</v>
      </c>
      <c r="AE5788" s="246" t="s">
        <v>56117</v>
      </c>
      <c r="AF5788" s="247">
        <v>12238.92</v>
      </c>
      <c r="AH5788" s="226" t="s">
        <v>52393</v>
      </c>
      <c r="AI5788" s="227">
        <v>10030.98</v>
      </c>
      <c r="AK5788" s="207" t="s">
        <v>20105</v>
      </c>
      <c r="AL5788" s="208">
        <v>27091.62</v>
      </c>
      <c r="AM5788" s="93"/>
      <c r="AN5788" s="93"/>
      <c r="AO5788" s="93"/>
    </row>
    <row r="5789" spans="25:41" x14ac:dyDescent="0.55000000000000004">
      <c r="Y5789" t="s">
        <v>23242</v>
      </c>
      <c r="Z5789" s="284">
        <v>19433.22</v>
      </c>
      <c r="AB5789" s="276" t="s">
        <v>52849</v>
      </c>
      <c r="AC5789" s="277">
        <v>10600</v>
      </c>
      <c r="AE5789" s="246" t="s">
        <v>56118</v>
      </c>
      <c r="AF5789" s="247">
        <v>1323.4</v>
      </c>
      <c r="AH5789" s="226" t="s">
        <v>49898</v>
      </c>
      <c r="AI5789" s="227">
        <v>13000</v>
      </c>
      <c r="AK5789" s="207" t="s">
        <v>20106</v>
      </c>
      <c r="AL5789" s="208">
        <v>2004.27</v>
      </c>
      <c r="AM5789" s="93"/>
      <c r="AN5789" s="93"/>
      <c r="AO5789" s="93"/>
    </row>
    <row r="5790" spans="25:41" x14ac:dyDescent="0.55000000000000004">
      <c r="Y5790" t="s">
        <v>23243</v>
      </c>
      <c r="Z5790" s="284">
        <v>25536.22</v>
      </c>
      <c r="AB5790" s="276" t="s">
        <v>67999</v>
      </c>
      <c r="AC5790" s="277">
        <v>473.28</v>
      </c>
      <c r="AE5790" s="246" t="s">
        <v>52408</v>
      </c>
      <c r="AF5790" s="247">
        <v>6754.2</v>
      </c>
      <c r="AH5790" s="226" t="s">
        <v>44866</v>
      </c>
      <c r="AI5790" s="227">
        <v>39753</v>
      </c>
      <c r="AK5790" s="207" t="s">
        <v>20107</v>
      </c>
      <c r="AL5790" s="208">
        <v>496.7</v>
      </c>
      <c r="AM5790" s="93"/>
      <c r="AN5790" s="93"/>
      <c r="AO5790" s="93"/>
    </row>
    <row r="5791" spans="25:41" x14ac:dyDescent="0.55000000000000004">
      <c r="Y5791" t="s">
        <v>23245</v>
      </c>
      <c r="Z5791" s="284">
        <v>60003.46</v>
      </c>
      <c r="AB5791" s="276" t="s">
        <v>22584</v>
      </c>
      <c r="AC5791" s="277">
        <v>675.89</v>
      </c>
      <c r="AE5791" s="246" t="s">
        <v>52409</v>
      </c>
      <c r="AF5791" s="247">
        <v>333.1</v>
      </c>
      <c r="AH5791" s="226" t="s">
        <v>44867</v>
      </c>
      <c r="AI5791" s="227">
        <v>419140</v>
      </c>
      <c r="AK5791" s="207" t="s">
        <v>20108</v>
      </c>
      <c r="AL5791" s="208">
        <v>1610.41</v>
      </c>
      <c r="AM5791" s="93"/>
      <c r="AN5791" s="93"/>
      <c r="AO5791" s="93"/>
    </row>
    <row r="5792" spans="25:41" x14ac:dyDescent="0.55000000000000004">
      <c r="Y5792" t="s">
        <v>69398</v>
      </c>
      <c r="Z5792" s="284">
        <v>50435</v>
      </c>
      <c r="AB5792" s="276" t="s">
        <v>68000</v>
      </c>
      <c r="AC5792" s="277">
        <v>48484.31</v>
      </c>
      <c r="AE5792" s="246" t="s">
        <v>52410</v>
      </c>
      <c r="AF5792" s="247">
        <v>1066.78</v>
      </c>
      <c r="AH5792" s="226" t="s">
        <v>44868</v>
      </c>
      <c r="AI5792" s="227">
        <v>32064.29</v>
      </c>
      <c r="AK5792" s="207" t="s">
        <v>20109</v>
      </c>
      <c r="AL5792" s="208">
        <v>4211</v>
      </c>
      <c r="AM5792" s="93"/>
      <c r="AN5792" s="93"/>
      <c r="AO5792" s="93"/>
    </row>
    <row r="5793" spans="25:41" x14ac:dyDescent="0.55000000000000004">
      <c r="Y5793" t="s">
        <v>23248</v>
      </c>
      <c r="Z5793" s="284">
        <v>268916.52</v>
      </c>
      <c r="AB5793" s="276" t="s">
        <v>62067</v>
      </c>
      <c r="AC5793" s="277">
        <v>241207.13</v>
      </c>
      <c r="AE5793" s="246" t="s">
        <v>55118</v>
      </c>
      <c r="AF5793" s="247">
        <v>68640</v>
      </c>
      <c r="AH5793" s="226" t="s">
        <v>33532</v>
      </c>
      <c r="AI5793" s="227">
        <v>46199.76</v>
      </c>
      <c r="AK5793" s="207" t="s">
        <v>20110</v>
      </c>
      <c r="AL5793" s="208">
        <v>80795</v>
      </c>
      <c r="AM5793" s="93"/>
      <c r="AN5793" s="93"/>
      <c r="AO5793" s="93"/>
    </row>
    <row r="5794" spans="25:41" x14ac:dyDescent="0.55000000000000004">
      <c r="Y5794" t="s">
        <v>23249</v>
      </c>
      <c r="Z5794" s="284">
        <v>1134049.58</v>
      </c>
      <c r="AB5794" s="276" t="s">
        <v>62068</v>
      </c>
      <c r="AC5794" s="277">
        <v>383584.17</v>
      </c>
      <c r="AE5794" s="246" t="s">
        <v>35027</v>
      </c>
      <c r="AF5794" s="247">
        <v>117880</v>
      </c>
      <c r="AH5794" s="226" t="s">
        <v>33533</v>
      </c>
      <c r="AI5794" s="227">
        <v>10000</v>
      </c>
      <c r="AK5794" s="207" t="s">
        <v>20111</v>
      </c>
      <c r="AL5794" s="208">
        <v>38898.22</v>
      </c>
      <c r="AM5794" s="93"/>
      <c r="AN5794" s="93"/>
      <c r="AO5794" s="93"/>
    </row>
    <row r="5795" spans="25:41" x14ac:dyDescent="0.55000000000000004">
      <c r="Y5795" t="s">
        <v>23250</v>
      </c>
      <c r="Z5795" s="284">
        <v>322003.77</v>
      </c>
      <c r="AB5795" s="276" t="s">
        <v>64510</v>
      </c>
      <c r="AC5795" s="277">
        <v>52613.8</v>
      </c>
      <c r="AE5795" s="246" t="s">
        <v>55119</v>
      </c>
      <c r="AF5795" s="247">
        <v>108700.6</v>
      </c>
      <c r="AH5795" s="226" t="s">
        <v>33534</v>
      </c>
      <c r="AI5795" s="227">
        <v>454.01</v>
      </c>
      <c r="AK5795" s="207" t="s">
        <v>20112</v>
      </c>
      <c r="AL5795" s="208">
        <v>3194.84</v>
      </c>
      <c r="AM5795" s="93"/>
      <c r="AN5795" s="93"/>
      <c r="AO5795" s="93"/>
    </row>
    <row r="5796" spans="25:41" x14ac:dyDescent="0.55000000000000004">
      <c r="Y5796" t="s">
        <v>23252</v>
      </c>
      <c r="Z5796" s="284">
        <v>11061.38</v>
      </c>
      <c r="AB5796" s="276" t="s">
        <v>62069</v>
      </c>
      <c r="AC5796" s="277">
        <v>79899.08</v>
      </c>
      <c r="AE5796" s="246" t="s">
        <v>56119</v>
      </c>
      <c r="AF5796" s="247">
        <v>26000</v>
      </c>
      <c r="AH5796" s="226" t="s">
        <v>20200</v>
      </c>
      <c r="AI5796" s="227">
        <v>4336.34</v>
      </c>
      <c r="AK5796" s="207" t="s">
        <v>20113</v>
      </c>
      <c r="AL5796" s="208">
        <v>6799.94</v>
      </c>
      <c r="AM5796" s="93"/>
      <c r="AN5796" s="93"/>
      <c r="AO5796" s="93"/>
    </row>
    <row r="5797" spans="25:41" x14ac:dyDescent="0.55000000000000004">
      <c r="Y5797" t="s">
        <v>60098</v>
      </c>
      <c r="Z5797" s="284">
        <v>37115.949999999997</v>
      </c>
      <c r="AB5797" s="276" t="s">
        <v>68001</v>
      </c>
      <c r="AC5797" s="277">
        <v>8207.07</v>
      </c>
      <c r="AE5797" s="246" t="s">
        <v>55120</v>
      </c>
      <c r="AF5797" s="247">
        <v>59696.04</v>
      </c>
      <c r="AH5797" s="226" t="s">
        <v>39155</v>
      </c>
      <c r="AI5797" s="227">
        <v>2415.88</v>
      </c>
      <c r="AK5797" s="207" t="s">
        <v>20114</v>
      </c>
      <c r="AL5797" s="208">
        <v>13012.49</v>
      </c>
      <c r="AM5797" s="93"/>
      <c r="AN5797" s="93"/>
      <c r="AO5797" s="93"/>
    </row>
    <row r="5798" spans="25:41" x14ac:dyDescent="0.55000000000000004">
      <c r="Y5798" t="s">
        <v>50701</v>
      </c>
      <c r="Z5798" s="284">
        <v>326170.8</v>
      </c>
      <c r="AB5798" s="276" t="s">
        <v>68002</v>
      </c>
      <c r="AC5798" s="277">
        <v>47090.76</v>
      </c>
      <c r="AE5798" s="246" t="s">
        <v>55121</v>
      </c>
      <c r="AF5798" s="247">
        <v>37810.480000000003</v>
      </c>
      <c r="AH5798" s="226" t="s">
        <v>20202</v>
      </c>
      <c r="AI5798" s="227">
        <v>2631.35</v>
      </c>
      <c r="AK5798" s="207" t="s">
        <v>20115</v>
      </c>
      <c r="AL5798" s="208">
        <v>17299</v>
      </c>
      <c r="AM5798" s="93"/>
      <c r="AN5798" s="93"/>
      <c r="AO5798" s="93"/>
    </row>
    <row r="5799" spans="25:41" x14ac:dyDescent="0.55000000000000004">
      <c r="Y5799" t="s">
        <v>23352</v>
      </c>
      <c r="Z5799" s="284">
        <v>31893.14</v>
      </c>
      <c r="AB5799" s="276" t="s">
        <v>56266</v>
      </c>
      <c r="AC5799" s="277">
        <v>15000</v>
      </c>
      <c r="AE5799" s="246" t="s">
        <v>36282</v>
      </c>
      <c r="AF5799" s="247">
        <v>2587.5</v>
      </c>
      <c r="AH5799" s="226" t="s">
        <v>39156</v>
      </c>
      <c r="AI5799" s="227">
        <v>-3059.65</v>
      </c>
      <c r="AK5799" s="207" t="s">
        <v>20116</v>
      </c>
      <c r="AL5799" s="208">
        <v>26843</v>
      </c>
      <c r="AM5799" s="93"/>
      <c r="AN5799" s="93"/>
      <c r="AO5799" s="93"/>
    </row>
    <row r="5800" spans="25:41" x14ac:dyDescent="0.55000000000000004">
      <c r="Y5800" t="s">
        <v>33831</v>
      </c>
      <c r="Z5800" s="284">
        <v>76354.149999999994</v>
      </c>
      <c r="AB5800" s="276" t="s">
        <v>40389</v>
      </c>
      <c r="AC5800" s="277">
        <v>69058.02</v>
      </c>
      <c r="AE5800" s="246" t="s">
        <v>59605</v>
      </c>
      <c r="AF5800" s="247">
        <v>1092.55</v>
      </c>
      <c r="AH5800" s="226" t="s">
        <v>20207</v>
      </c>
      <c r="AI5800" s="227">
        <v>4292.8100000000004</v>
      </c>
      <c r="AK5800" s="207" t="s">
        <v>20117</v>
      </c>
      <c r="AL5800" s="208">
        <v>43154</v>
      </c>
      <c r="AM5800" s="93"/>
      <c r="AN5800" s="93"/>
      <c r="AO5800" s="93"/>
    </row>
    <row r="5801" spans="25:41" x14ac:dyDescent="0.55000000000000004">
      <c r="Y5801" t="s">
        <v>23356</v>
      </c>
      <c r="Z5801" s="284">
        <v>11543.97</v>
      </c>
      <c r="AB5801" s="276" t="s">
        <v>68003</v>
      </c>
      <c r="AC5801" s="277">
        <v>738.62</v>
      </c>
      <c r="AE5801" s="246" t="s">
        <v>35028</v>
      </c>
      <c r="AF5801" s="247">
        <v>11628</v>
      </c>
      <c r="AH5801" s="226" t="s">
        <v>36279</v>
      </c>
      <c r="AI5801" s="227">
        <v>1931.62</v>
      </c>
      <c r="AK5801" s="207" t="s">
        <v>20118</v>
      </c>
      <c r="AL5801" s="208">
        <v>11057</v>
      </c>
      <c r="AM5801" s="93"/>
      <c r="AN5801" s="93"/>
      <c r="AO5801" s="93"/>
    </row>
    <row r="5802" spans="25:41" x14ac:dyDescent="0.55000000000000004">
      <c r="Y5802" t="s">
        <v>23357</v>
      </c>
      <c r="Z5802" s="284">
        <v>1634.54</v>
      </c>
      <c r="AB5802" s="276" t="s">
        <v>60552</v>
      </c>
      <c r="AC5802" s="277">
        <v>2589.5</v>
      </c>
      <c r="AE5802" s="246" t="s">
        <v>35029</v>
      </c>
      <c r="AF5802" s="247">
        <v>31263.759999999998</v>
      </c>
      <c r="AH5802" s="226" t="s">
        <v>20208</v>
      </c>
      <c r="AI5802" s="227">
        <v>18020</v>
      </c>
      <c r="AK5802" s="207" t="s">
        <v>20119</v>
      </c>
      <c r="AL5802" s="208">
        <v>4186</v>
      </c>
      <c r="AM5802" s="93"/>
      <c r="AN5802" s="93"/>
      <c r="AO5802" s="93"/>
    </row>
    <row r="5803" spans="25:41" x14ac:dyDescent="0.55000000000000004">
      <c r="Y5803" t="s">
        <v>13862</v>
      </c>
      <c r="Z5803" s="284">
        <v>9460.7000000000007</v>
      </c>
      <c r="AB5803" s="276" t="s">
        <v>68004</v>
      </c>
      <c r="AC5803" s="277">
        <v>471070.39</v>
      </c>
      <c r="AE5803" s="246" t="s">
        <v>35030</v>
      </c>
      <c r="AF5803" s="247">
        <v>104969.54</v>
      </c>
      <c r="AH5803" s="226" t="s">
        <v>20209</v>
      </c>
      <c r="AI5803" s="227">
        <v>1210.2</v>
      </c>
      <c r="AK5803" s="207" t="s">
        <v>20120</v>
      </c>
      <c r="AL5803" s="208">
        <v>39930</v>
      </c>
      <c r="AM5803" s="93"/>
      <c r="AN5803" s="93"/>
      <c r="AO5803" s="93"/>
    </row>
    <row r="5804" spans="25:41" x14ac:dyDescent="0.55000000000000004">
      <c r="Y5804" t="s">
        <v>13863</v>
      </c>
      <c r="Z5804" s="284">
        <v>3830.68</v>
      </c>
      <c r="AB5804" s="276" t="s">
        <v>62070</v>
      </c>
      <c r="AC5804" s="277">
        <v>60853.58</v>
      </c>
      <c r="AE5804" s="246" t="s">
        <v>35031</v>
      </c>
      <c r="AF5804" s="247">
        <v>51182.45</v>
      </c>
      <c r="AH5804" s="226" t="s">
        <v>20210</v>
      </c>
      <c r="AI5804" s="227">
        <v>3906.74</v>
      </c>
      <c r="AK5804" s="207" t="s">
        <v>20121</v>
      </c>
      <c r="AL5804" s="208">
        <v>27091.62</v>
      </c>
      <c r="AM5804" s="93"/>
      <c r="AN5804" s="93"/>
      <c r="AO5804" s="93"/>
    </row>
    <row r="5805" spans="25:41" x14ac:dyDescent="0.55000000000000004">
      <c r="Y5805" t="s">
        <v>13867</v>
      </c>
      <c r="Z5805" s="284">
        <v>10295.86</v>
      </c>
      <c r="AB5805" s="276" t="s">
        <v>36426</v>
      </c>
      <c r="AC5805" s="277">
        <v>48506.81</v>
      </c>
      <c r="AE5805" s="246" t="s">
        <v>42464</v>
      </c>
      <c r="AF5805" s="247">
        <v>12928</v>
      </c>
      <c r="AH5805" s="226" t="s">
        <v>20211</v>
      </c>
      <c r="AI5805" s="227">
        <v>2189.5500000000002</v>
      </c>
      <c r="AK5805" s="207" t="s">
        <v>20122</v>
      </c>
      <c r="AL5805" s="208">
        <v>52942.49</v>
      </c>
      <c r="AM5805" s="93"/>
      <c r="AN5805" s="93"/>
      <c r="AO5805" s="93"/>
    </row>
    <row r="5806" spans="25:41" x14ac:dyDescent="0.55000000000000004">
      <c r="Y5806" t="s">
        <v>13868</v>
      </c>
      <c r="Z5806" s="284">
        <v>32262.68</v>
      </c>
      <c r="AB5806" s="276" t="s">
        <v>68005</v>
      </c>
      <c r="AC5806" s="277">
        <v>7191.54</v>
      </c>
      <c r="AE5806" s="246" t="s">
        <v>47969</v>
      </c>
      <c r="AF5806" s="247">
        <v>15387.47</v>
      </c>
      <c r="AH5806" s="226" t="s">
        <v>20212</v>
      </c>
      <c r="AI5806" s="227">
        <v>1051.05</v>
      </c>
      <c r="AK5806" s="207" t="s">
        <v>20123</v>
      </c>
      <c r="AL5806" s="208">
        <v>2004.27</v>
      </c>
      <c r="AM5806" s="93"/>
      <c r="AN5806" s="93"/>
      <c r="AO5806" s="93"/>
    </row>
    <row r="5807" spans="25:41" x14ac:dyDescent="0.55000000000000004">
      <c r="Y5807" t="s">
        <v>23361</v>
      </c>
      <c r="Z5807">
        <v>337.27</v>
      </c>
      <c r="AB5807" s="276" t="s">
        <v>36427</v>
      </c>
      <c r="AC5807" s="277">
        <v>113056.25</v>
      </c>
      <c r="AE5807" s="246" t="s">
        <v>52413</v>
      </c>
      <c r="AF5807" s="247">
        <v>117501</v>
      </c>
      <c r="AH5807" s="226" t="s">
        <v>33535</v>
      </c>
      <c r="AI5807" s="227">
        <v>14296</v>
      </c>
      <c r="AK5807" s="207" t="s">
        <v>20124</v>
      </c>
      <c r="AL5807" s="208">
        <v>496.7</v>
      </c>
      <c r="AM5807" s="93"/>
      <c r="AN5807" s="93"/>
      <c r="AO5807" s="93"/>
    </row>
    <row r="5808" spans="25:41" x14ac:dyDescent="0.55000000000000004">
      <c r="Y5808" t="s">
        <v>23362</v>
      </c>
      <c r="Z5808" s="284">
        <v>60208</v>
      </c>
      <c r="AB5808" s="276" t="s">
        <v>36428</v>
      </c>
      <c r="AC5808" s="277">
        <v>360550.22</v>
      </c>
      <c r="AE5808" s="246" t="s">
        <v>35033</v>
      </c>
      <c r="AF5808" s="247">
        <v>28249.82</v>
      </c>
      <c r="AH5808" s="226" t="s">
        <v>36280</v>
      </c>
      <c r="AI5808" s="227">
        <v>1182.19</v>
      </c>
      <c r="AK5808" s="207" t="s">
        <v>20125</v>
      </c>
      <c r="AL5808" s="208">
        <v>1610.41</v>
      </c>
      <c r="AM5808" s="93"/>
      <c r="AN5808" s="93"/>
      <c r="AO5808" s="93"/>
    </row>
    <row r="5809" spans="25:41" x14ac:dyDescent="0.55000000000000004">
      <c r="Y5809" t="s">
        <v>23363</v>
      </c>
      <c r="Z5809" s="284">
        <v>69500</v>
      </c>
      <c r="AB5809" s="276" t="s">
        <v>62071</v>
      </c>
      <c r="AC5809" s="277">
        <v>94376.85</v>
      </c>
      <c r="AE5809" s="246" t="s">
        <v>58528</v>
      </c>
      <c r="AF5809" s="247">
        <v>8189.78</v>
      </c>
      <c r="AH5809" s="226" t="s">
        <v>20213</v>
      </c>
      <c r="AI5809" s="227">
        <v>428.46</v>
      </c>
      <c r="AK5809" s="207" t="s">
        <v>20126</v>
      </c>
      <c r="AL5809" s="208">
        <v>43084.22</v>
      </c>
      <c r="AM5809" s="93"/>
      <c r="AN5809" s="93"/>
      <c r="AO5809" s="93"/>
    </row>
    <row r="5810" spans="25:41" x14ac:dyDescent="0.55000000000000004">
      <c r="Y5810" t="s">
        <v>23365</v>
      </c>
      <c r="Z5810" s="284">
        <v>1860.6</v>
      </c>
      <c r="AB5810" s="276" t="s">
        <v>50099</v>
      </c>
      <c r="AC5810" s="277">
        <v>30228.080000000002</v>
      </c>
      <c r="AE5810" s="246" t="s">
        <v>44881</v>
      </c>
      <c r="AF5810" s="247">
        <v>10400</v>
      </c>
      <c r="AH5810" s="226" t="s">
        <v>20215</v>
      </c>
      <c r="AI5810" s="227">
        <v>1216.6099999999999</v>
      </c>
      <c r="AK5810" s="207" t="s">
        <v>20127</v>
      </c>
      <c r="AL5810" s="208">
        <v>3194.84</v>
      </c>
      <c r="AM5810" s="93"/>
      <c r="AN5810" s="93"/>
      <c r="AO5810" s="93"/>
    </row>
    <row r="5811" spans="25:41" x14ac:dyDescent="0.55000000000000004">
      <c r="Y5811" t="s">
        <v>13869</v>
      </c>
      <c r="Z5811" s="284">
        <v>70317.69</v>
      </c>
      <c r="AB5811" s="276" t="s">
        <v>59417</v>
      </c>
      <c r="AC5811" s="277">
        <v>198810.26</v>
      </c>
      <c r="AE5811" s="246" t="s">
        <v>44882</v>
      </c>
      <c r="AF5811" s="247">
        <v>24337.5</v>
      </c>
      <c r="AH5811" s="226" t="s">
        <v>20216</v>
      </c>
      <c r="AI5811" s="227">
        <v>329.01</v>
      </c>
      <c r="AK5811" s="207" t="s">
        <v>20128</v>
      </c>
      <c r="AL5811" s="208">
        <v>22067.94</v>
      </c>
      <c r="AM5811" s="93"/>
      <c r="AN5811" s="93"/>
      <c r="AO5811" s="93"/>
    </row>
    <row r="5812" spans="25:41" x14ac:dyDescent="0.55000000000000004">
      <c r="Y5812" t="s">
        <v>13870</v>
      </c>
      <c r="Z5812" s="284">
        <v>30874.05</v>
      </c>
      <c r="AB5812" s="276" t="s">
        <v>48058</v>
      </c>
      <c r="AC5812" s="277">
        <v>15641.95</v>
      </c>
      <c r="AE5812" s="246" t="s">
        <v>44883</v>
      </c>
      <c r="AF5812" s="247">
        <v>2649.8</v>
      </c>
      <c r="AH5812" s="226" t="s">
        <v>20217</v>
      </c>
      <c r="AI5812" s="227">
        <v>724.27</v>
      </c>
      <c r="AK5812" s="207" t="s">
        <v>20129</v>
      </c>
      <c r="AL5812" s="208">
        <v>80795</v>
      </c>
      <c r="AM5812" s="93"/>
      <c r="AN5812" s="93"/>
      <c r="AO5812" s="93"/>
    </row>
    <row r="5813" spans="25:41" x14ac:dyDescent="0.55000000000000004">
      <c r="Y5813" t="s">
        <v>65163</v>
      </c>
      <c r="Z5813" s="284">
        <v>191863.18</v>
      </c>
      <c r="AB5813" s="276" t="s">
        <v>35222</v>
      </c>
      <c r="AC5813" s="277">
        <v>12446.49</v>
      </c>
      <c r="AE5813" s="246" t="s">
        <v>44884</v>
      </c>
      <c r="AF5813" s="247">
        <v>2548</v>
      </c>
      <c r="AH5813" s="226" t="s">
        <v>39157</v>
      </c>
      <c r="AI5813" s="227">
        <v>-0.24</v>
      </c>
      <c r="AK5813" s="207" t="s">
        <v>20130</v>
      </c>
      <c r="AL5813" s="208">
        <v>69997</v>
      </c>
      <c r="AM5813" s="93"/>
      <c r="AN5813" s="93"/>
      <c r="AO5813" s="93"/>
    </row>
    <row r="5814" spans="25:41" x14ac:dyDescent="0.55000000000000004">
      <c r="Y5814" t="s">
        <v>23367</v>
      </c>
      <c r="Z5814" s="284">
        <v>63168.95</v>
      </c>
      <c r="AB5814" s="276" t="s">
        <v>68006</v>
      </c>
      <c r="AC5814" s="277">
        <v>1040.6199999999999</v>
      </c>
      <c r="AE5814" s="246" t="s">
        <v>44885</v>
      </c>
      <c r="AF5814" s="247">
        <v>3239.3</v>
      </c>
      <c r="AH5814" s="226" t="s">
        <v>44869</v>
      </c>
      <c r="AI5814" s="227">
        <v>36740</v>
      </c>
      <c r="AK5814" s="207" t="s">
        <v>20131</v>
      </c>
      <c r="AL5814" s="208">
        <v>17299</v>
      </c>
      <c r="AM5814" s="93"/>
      <c r="AN5814" s="93"/>
      <c r="AO5814" s="93"/>
    </row>
    <row r="5815" spans="25:41" x14ac:dyDescent="0.55000000000000004">
      <c r="Y5815" t="s">
        <v>36459</v>
      </c>
      <c r="Z5815" s="284">
        <v>3480</v>
      </c>
      <c r="AB5815" s="276" t="s">
        <v>66660</v>
      </c>
      <c r="AC5815" s="277">
        <v>2225.89</v>
      </c>
      <c r="AE5815" s="246" t="s">
        <v>44886</v>
      </c>
      <c r="AF5815" s="247">
        <v>2204.0300000000002</v>
      </c>
      <c r="AH5815" s="226" t="s">
        <v>46915</v>
      </c>
      <c r="AI5815" s="227">
        <v>740</v>
      </c>
      <c r="AK5815" s="207" t="s">
        <v>20132</v>
      </c>
      <c r="AL5815" s="208">
        <v>15600</v>
      </c>
      <c r="AM5815" s="93"/>
      <c r="AN5815" s="93"/>
      <c r="AO5815" s="93"/>
    </row>
    <row r="5816" spans="25:41" x14ac:dyDescent="0.55000000000000004">
      <c r="Y5816" t="s">
        <v>23368</v>
      </c>
      <c r="Z5816" s="284">
        <v>14209.68</v>
      </c>
      <c r="AB5816" s="276" t="s">
        <v>57566</v>
      </c>
      <c r="AC5816" s="277">
        <v>223177.59</v>
      </c>
      <c r="AE5816" s="246" t="s">
        <v>44887</v>
      </c>
      <c r="AF5816" s="247">
        <v>149.94</v>
      </c>
      <c r="AH5816" s="226" t="s">
        <v>48883</v>
      </c>
      <c r="AI5816" s="227">
        <v>5306.28</v>
      </c>
      <c r="AK5816" s="207" t="s">
        <v>20133</v>
      </c>
      <c r="AL5816" s="208">
        <v>397.8</v>
      </c>
      <c r="AM5816" s="93"/>
      <c r="AN5816" s="93"/>
      <c r="AO5816" s="93"/>
    </row>
    <row r="5817" spans="25:41" x14ac:dyDescent="0.55000000000000004">
      <c r="Y5817" t="s">
        <v>23369</v>
      </c>
      <c r="Z5817" s="284">
        <v>1822.22</v>
      </c>
      <c r="AB5817" s="276" t="s">
        <v>39252</v>
      </c>
      <c r="AC5817" s="277">
        <v>8038.85</v>
      </c>
      <c r="AE5817" s="246" t="s">
        <v>44888</v>
      </c>
      <c r="AF5817" s="247">
        <v>539.98</v>
      </c>
      <c r="AH5817" s="226" t="s">
        <v>42458</v>
      </c>
      <c r="AI5817" s="227">
        <v>154.5</v>
      </c>
      <c r="AK5817" s="207" t="s">
        <v>20134</v>
      </c>
      <c r="AL5817" s="208">
        <v>10197</v>
      </c>
      <c r="AM5817" s="93"/>
      <c r="AN5817" s="93"/>
      <c r="AO5817" s="93"/>
    </row>
    <row r="5818" spans="25:41" x14ac:dyDescent="0.55000000000000004">
      <c r="Y5818" t="s">
        <v>23370</v>
      </c>
      <c r="Z5818" s="284">
        <v>-37104.74</v>
      </c>
      <c r="AB5818" s="276" t="s">
        <v>22586</v>
      </c>
      <c r="AC5818" s="277">
        <v>52820.58</v>
      </c>
      <c r="AE5818" s="246" t="s">
        <v>44889</v>
      </c>
      <c r="AF5818" s="247">
        <v>1036.57</v>
      </c>
      <c r="AH5818" s="226" t="s">
        <v>44870</v>
      </c>
      <c r="AI5818" s="227">
        <v>20550</v>
      </c>
      <c r="AK5818" s="207" t="s">
        <v>20135</v>
      </c>
      <c r="AL5818" s="208">
        <v>285.68</v>
      </c>
      <c r="AM5818" s="93"/>
      <c r="AN5818" s="93"/>
      <c r="AO5818" s="93"/>
    </row>
    <row r="5819" spans="25:41" x14ac:dyDescent="0.55000000000000004">
      <c r="Y5819" t="s">
        <v>36460</v>
      </c>
      <c r="Z5819" s="284">
        <v>1320398.53</v>
      </c>
      <c r="AB5819" s="276" t="s">
        <v>64513</v>
      </c>
      <c r="AC5819" s="277">
        <v>328.48</v>
      </c>
      <c r="AE5819" s="246" t="s">
        <v>47970</v>
      </c>
      <c r="AF5819" s="247">
        <v>6748.99</v>
      </c>
      <c r="AH5819" s="226" t="s">
        <v>20220</v>
      </c>
      <c r="AI5819" s="227">
        <v>4200</v>
      </c>
      <c r="AK5819" s="207" t="s">
        <v>20136</v>
      </c>
      <c r="AL5819" s="208">
        <v>1233</v>
      </c>
      <c r="AM5819" s="93"/>
      <c r="AN5819" s="93"/>
      <c r="AO5819" s="93"/>
    </row>
    <row r="5820" spans="25:41" x14ac:dyDescent="0.55000000000000004">
      <c r="Y5820" t="s">
        <v>47544</v>
      </c>
      <c r="Z5820" s="284">
        <v>1231274.56</v>
      </c>
      <c r="AB5820" s="276" t="s">
        <v>39254</v>
      </c>
      <c r="AC5820" s="277">
        <v>14343.08</v>
      </c>
      <c r="AE5820" s="246" t="s">
        <v>60410</v>
      </c>
      <c r="AF5820" s="247">
        <v>3993.96</v>
      </c>
      <c r="AH5820" s="226" t="s">
        <v>20221</v>
      </c>
      <c r="AI5820" s="227">
        <v>5074.22</v>
      </c>
      <c r="AK5820" s="207" t="s">
        <v>20137</v>
      </c>
      <c r="AL5820" s="208">
        <v>10523</v>
      </c>
      <c r="AM5820" s="93"/>
      <c r="AN5820" s="93"/>
      <c r="AO5820" s="93"/>
    </row>
    <row r="5821" spans="25:41" x14ac:dyDescent="0.55000000000000004">
      <c r="Y5821" t="s">
        <v>33837</v>
      </c>
      <c r="Z5821" s="284">
        <v>51364.04</v>
      </c>
      <c r="AB5821" s="276" t="s">
        <v>58288</v>
      </c>
      <c r="AC5821" s="277">
        <v>641667.91</v>
      </c>
      <c r="AE5821" s="246" t="s">
        <v>60411</v>
      </c>
      <c r="AF5821" s="247">
        <v>280.56</v>
      </c>
      <c r="AH5821" s="226" t="s">
        <v>20222</v>
      </c>
      <c r="AI5821" s="227">
        <v>9562.08</v>
      </c>
      <c r="AK5821" s="207" t="s">
        <v>13496</v>
      </c>
      <c r="AL5821" s="208">
        <v>183</v>
      </c>
      <c r="AM5821" s="93"/>
      <c r="AN5821" s="93"/>
      <c r="AO5821" s="93"/>
    </row>
    <row r="5822" spans="25:41" x14ac:dyDescent="0.55000000000000004">
      <c r="Y5822" t="s">
        <v>35274</v>
      </c>
      <c r="Z5822" s="284">
        <v>697534.61</v>
      </c>
      <c r="AB5822" s="276" t="s">
        <v>57567</v>
      </c>
      <c r="AC5822" s="277">
        <v>661435.94999999995</v>
      </c>
      <c r="AE5822" s="246" t="s">
        <v>60412</v>
      </c>
      <c r="AF5822" s="247">
        <v>978.54</v>
      </c>
      <c r="AH5822" s="226" t="s">
        <v>33536</v>
      </c>
      <c r="AI5822" s="227">
        <v>7018.92</v>
      </c>
      <c r="AK5822" s="207" t="s">
        <v>20138</v>
      </c>
      <c r="AL5822" s="208">
        <v>1183</v>
      </c>
      <c r="AM5822" s="93"/>
      <c r="AN5822" s="93"/>
      <c r="AO5822" s="93"/>
    </row>
    <row r="5823" spans="25:41" x14ac:dyDescent="0.55000000000000004">
      <c r="Y5823" t="s">
        <v>23484</v>
      </c>
      <c r="Z5823" s="284">
        <v>146289.03</v>
      </c>
      <c r="AB5823" s="276" t="s">
        <v>60556</v>
      </c>
      <c r="AC5823" s="277">
        <v>219.7</v>
      </c>
      <c r="AE5823" s="246" t="s">
        <v>60413</v>
      </c>
      <c r="AF5823" s="247">
        <v>265.89999999999998</v>
      </c>
      <c r="AH5823" s="226" t="s">
        <v>49899</v>
      </c>
      <c r="AI5823" s="227">
        <v>25839.15</v>
      </c>
      <c r="AK5823" s="207" t="s">
        <v>20139</v>
      </c>
      <c r="AL5823" s="208">
        <v>741</v>
      </c>
      <c r="AM5823" s="93"/>
      <c r="AN5823" s="93"/>
      <c r="AO5823" s="93"/>
    </row>
    <row r="5824" spans="25:41" x14ac:dyDescent="0.55000000000000004">
      <c r="Y5824" t="s">
        <v>23485</v>
      </c>
      <c r="Z5824" s="284">
        <v>1293.4100000000001</v>
      </c>
      <c r="AB5824" s="276" t="s">
        <v>64515</v>
      </c>
      <c r="AC5824" s="277">
        <v>616.72</v>
      </c>
      <c r="AE5824" s="246" t="s">
        <v>56120</v>
      </c>
      <c r="AF5824" s="247">
        <v>22980.2</v>
      </c>
      <c r="AH5824" s="226" t="s">
        <v>35006</v>
      </c>
      <c r="AI5824" s="227">
        <v>4800</v>
      </c>
      <c r="AK5824" s="207" t="s">
        <v>20140</v>
      </c>
      <c r="AL5824" s="208">
        <v>4500</v>
      </c>
      <c r="AM5824" s="93"/>
      <c r="AN5824" s="93"/>
      <c r="AO5824" s="93"/>
    </row>
    <row r="5825" spans="25:41" x14ac:dyDescent="0.55000000000000004">
      <c r="Y5825" t="s">
        <v>23486</v>
      </c>
      <c r="Z5825" s="284">
        <v>53527.199999999997</v>
      </c>
      <c r="AB5825" s="276" t="s">
        <v>68007</v>
      </c>
      <c r="AC5825" s="277">
        <v>20235</v>
      </c>
      <c r="AE5825" s="246" t="s">
        <v>39162</v>
      </c>
      <c r="AF5825" s="247">
        <v>4022.7</v>
      </c>
      <c r="AH5825" s="226" t="s">
        <v>35007</v>
      </c>
      <c r="AI5825" s="227">
        <v>384760</v>
      </c>
      <c r="AK5825" s="207" t="s">
        <v>20141</v>
      </c>
      <c r="AL5825" s="208">
        <v>630.86</v>
      </c>
      <c r="AM5825" s="93"/>
      <c r="AN5825" s="93"/>
      <c r="AO5825" s="93"/>
    </row>
    <row r="5826" spans="25:41" x14ac:dyDescent="0.55000000000000004">
      <c r="Y5826" t="s">
        <v>23488</v>
      </c>
      <c r="Z5826" s="284">
        <v>317690.07</v>
      </c>
      <c r="AB5826" s="276" t="s">
        <v>59121</v>
      </c>
      <c r="AC5826" s="277">
        <v>1383.89</v>
      </c>
      <c r="AE5826" s="246" t="s">
        <v>39163</v>
      </c>
      <c r="AF5826" s="247">
        <v>1034.5</v>
      </c>
      <c r="AH5826" s="226" t="s">
        <v>35008</v>
      </c>
      <c r="AI5826" s="227">
        <v>12902.72</v>
      </c>
      <c r="AK5826" s="207" t="s">
        <v>20142</v>
      </c>
      <c r="AL5826" s="208">
        <v>3990.25</v>
      </c>
      <c r="AM5826" s="93"/>
      <c r="AN5826" s="93"/>
      <c r="AO5826" s="93"/>
    </row>
    <row r="5827" spans="25:41" x14ac:dyDescent="0.55000000000000004">
      <c r="Y5827" t="s">
        <v>23490</v>
      </c>
      <c r="Z5827" s="284">
        <v>10000</v>
      </c>
      <c r="AB5827" s="276" t="s">
        <v>59122</v>
      </c>
      <c r="AC5827" s="277">
        <v>1640.46</v>
      </c>
      <c r="AE5827" s="246" t="s">
        <v>57438</v>
      </c>
      <c r="AF5827" s="247">
        <v>27500</v>
      </c>
      <c r="AH5827" s="226" t="s">
        <v>20223</v>
      </c>
      <c r="AI5827" s="227">
        <v>22986.12</v>
      </c>
      <c r="AK5827" s="207" t="s">
        <v>20143</v>
      </c>
      <c r="AL5827" s="208">
        <v>15600</v>
      </c>
      <c r="AM5827" s="93"/>
      <c r="AN5827" s="93"/>
      <c r="AO5827" s="93"/>
    </row>
    <row r="5828" spans="25:41" x14ac:dyDescent="0.55000000000000004">
      <c r="Y5828" t="s">
        <v>23491</v>
      </c>
      <c r="Z5828" s="284">
        <v>110130.07</v>
      </c>
      <c r="AB5828" s="276" t="s">
        <v>59123</v>
      </c>
      <c r="AC5828" s="277">
        <v>5409.06</v>
      </c>
      <c r="AE5828" s="246" t="s">
        <v>55122</v>
      </c>
      <c r="AF5828" s="247">
        <v>188988.04</v>
      </c>
      <c r="AH5828" s="226" t="s">
        <v>39158</v>
      </c>
      <c r="AI5828" s="227">
        <v>9253.36</v>
      </c>
      <c r="AK5828" s="207" t="s">
        <v>20144</v>
      </c>
      <c r="AL5828" s="208">
        <v>397.8</v>
      </c>
      <c r="AM5828" s="93"/>
      <c r="AN5828" s="93"/>
      <c r="AO5828" s="93"/>
    </row>
    <row r="5829" spans="25:41" x14ac:dyDescent="0.55000000000000004">
      <c r="Y5829" t="s">
        <v>40824</v>
      </c>
      <c r="Z5829" s="284">
        <v>20103.34</v>
      </c>
      <c r="AB5829" s="276" t="s">
        <v>68008</v>
      </c>
      <c r="AC5829" s="277">
        <v>2924.8</v>
      </c>
      <c r="AE5829" s="246" t="s">
        <v>20358</v>
      </c>
      <c r="AF5829" s="247">
        <v>17860.66</v>
      </c>
      <c r="AH5829" s="226" t="s">
        <v>35009</v>
      </c>
      <c r="AI5829" s="227">
        <v>6385</v>
      </c>
      <c r="AK5829" s="207" t="s">
        <v>20145</v>
      </c>
      <c r="AL5829" s="208">
        <v>5241</v>
      </c>
      <c r="AM5829" s="93"/>
      <c r="AN5829" s="93"/>
      <c r="AO5829" s="93"/>
    </row>
    <row r="5830" spans="25:41" x14ac:dyDescent="0.55000000000000004">
      <c r="Y5830" t="s">
        <v>23493</v>
      </c>
      <c r="Z5830" s="284">
        <v>103359.7</v>
      </c>
      <c r="AB5830" s="276" t="s">
        <v>64518</v>
      </c>
      <c r="AC5830" s="277">
        <v>312.08</v>
      </c>
      <c r="AE5830" s="246" t="s">
        <v>20359</v>
      </c>
      <c r="AF5830" s="247">
        <v>46618.41</v>
      </c>
      <c r="AH5830" s="226" t="s">
        <v>44871</v>
      </c>
      <c r="AI5830" s="227">
        <v>46435.21</v>
      </c>
      <c r="AK5830" s="207" t="s">
        <v>20146</v>
      </c>
      <c r="AL5830" s="208">
        <v>12336.86</v>
      </c>
      <c r="AM5830" s="93"/>
      <c r="AN5830" s="93"/>
      <c r="AO5830" s="93"/>
    </row>
    <row r="5831" spans="25:41" x14ac:dyDescent="0.55000000000000004">
      <c r="Y5831" t="s">
        <v>23495</v>
      </c>
      <c r="Z5831" s="284">
        <v>43443.31</v>
      </c>
      <c r="AB5831" s="276" t="s">
        <v>59418</v>
      </c>
      <c r="AC5831" s="277">
        <v>15000</v>
      </c>
      <c r="AE5831" s="246" t="s">
        <v>35040</v>
      </c>
      <c r="AF5831" s="247">
        <v>537.33000000000004</v>
      </c>
      <c r="AH5831" s="226" t="s">
        <v>42459</v>
      </c>
      <c r="AI5831" s="227">
        <v>9585</v>
      </c>
      <c r="AK5831" s="207" t="s">
        <v>20147</v>
      </c>
      <c r="AL5831" s="208">
        <v>285.68</v>
      </c>
      <c r="AM5831" s="93"/>
      <c r="AN5831" s="93"/>
      <c r="AO5831" s="93"/>
    </row>
    <row r="5832" spans="25:41" x14ac:dyDescent="0.55000000000000004">
      <c r="Y5832" t="s">
        <v>40825</v>
      </c>
      <c r="Z5832">
        <v>125</v>
      </c>
      <c r="AB5832" s="276" t="s">
        <v>59663</v>
      </c>
      <c r="AC5832" s="277">
        <v>1551.08</v>
      </c>
      <c r="AE5832" s="246" t="s">
        <v>20362</v>
      </c>
      <c r="AF5832" s="247">
        <v>25693.7</v>
      </c>
      <c r="AH5832" s="226" t="s">
        <v>46916</v>
      </c>
      <c r="AI5832" s="227">
        <v>8590</v>
      </c>
      <c r="AK5832" s="207" t="s">
        <v>20148</v>
      </c>
      <c r="AL5832" s="208">
        <v>3990.25</v>
      </c>
      <c r="AM5832" s="93"/>
      <c r="AN5832" s="93"/>
      <c r="AO5832" s="93"/>
    </row>
    <row r="5833" spans="25:41" x14ac:dyDescent="0.55000000000000004">
      <c r="Y5833" t="s">
        <v>13879</v>
      </c>
      <c r="Z5833" s="284">
        <v>5215370.9400000004</v>
      </c>
      <c r="AB5833" s="276" t="s">
        <v>60557</v>
      </c>
      <c r="AC5833" s="277">
        <v>30740</v>
      </c>
      <c r="AE5833" s="246" t="s">
        <v>20364</v>
      </c>
      <c r="AF5833" s="247">
        <v>12500</v>
      </c>
      <c r="AH5833" s="226" t="s">
        <v>46917</v>
      </c>
      <c r="AI5833" s="227">
        <v>656.62</v>
      </c>
      <c r="AK5833" s="207" t="s">
        <v>13497</v>
      </c>
      <c r="AL5833" s="208">
        <v>11613</v>
      </c>
      <c r="AM5833" s="93"/>
      <c r="AN5833" s="93"/>
      <c r="AO5833" s="93"/>
    </row>
    <row r="5834" spans="25:41" x14ac:dyDescent="0.55000000000000004">
      <c r="Y5834" t="s">
        <v>23498</v>
      </c>
      <c r="Z5834" s="284">
        <v>6329.98</v>
      </c>
      <c r="AB5834" s="276" t="s">
        <v>62679</v>
      </c>
      <c r="AC5834" s="277">
        <v>5590.67</v>
      </c>
      <c r="AE5834" s="246" t="s">
        <v>20365</v>
      </c>
      <c r="AF5834" s="247">
        <v>17400.25</v>
      </c>
      <c r="AH5834" s="226" t="s">
        <v>46918</v>
      </c>
      <c r="AI5834" s="227">
        <v>1415.89</v>
      </c>
      <c r="AK5834" s="207" t="s">
        <v>20149</v>
      </c>
      <c r="AL5834" s="208">
        <v>23387.200000000001</v>
      </c>
      <c r="AM5834" s="93"/>
      <c r="AN5834" s="93"/>
      <c r="AO5834" s="93"/>
    </row>
    <row r="5835" spans="25:41" x14ac:dyDescent="0.55000000000000004">
      <c r="Y5835" t="s">
        <v>33838</v>
      </c>
      <c r="Z5835" s="284">
        <v>267157.09999999998</v>
      </c>
      <c r="AB5835" s="276" t="s">
        <v>62681</v>
      </c>
      <c r="AC5835" s="277">
        <v>231.54</v>
      </c>
      <c r="AE5835" s="246" t="s">
        <v>20370</v>
      </c>
      <c r="AF5835" s="247">
        <v>27286.34</v>
      </c>
      <c r="AH5835" s="226" t="s">
        <v>52394</v>
      </c>
      <c r="AI5835" s="227">
        <v>442.49</v>
      </c>
      <c r="AK5835" s="207" t="s">
        <v>20150</v>
      </c>
      <c r="AL5835" s="208">
        <v>1789.2</v>
      </c>
      <c r="AM5835" s="93"/>
      <c r="AN5835" s="93"/>
      <c r="AO5835" s="93"/>
    </row>
    <row r="5836" spans="25:41" x14ac:dyDescent="0.55000000000000004">
      <c r="Y5836" t="s">
        <v>23500</v>
      </c>
      <c r="Z5836" s="284">
        <v>1550.62</v>
      </c>
      <c r="AB5836" s="276" t="s">
        <v>68009</v>
      </c>
      <c r="AC5836" s="277">
        <v>6539.49</v>
      </c>
      <c r="AE5836" s="246" t="s">
        <v>20371</v>
      </c>
      <c r="AF5836" s="247">
        <v>2087.39</v>
      </c>
      <c r="AH5836" s="226" t="s">
        <v>52395</v>
      </c>
      <c r="AI5836" s="227">
        <v>3624.2</v>
      </c>
      <c r="AK5836" s="207" t="s">
        <v>20151</v>
      </c>
      <c r="AL5836" s="208">
        <v>2999.6</v>
      </c>
      <c r="AM5836" s="93"/>
      <c r="AN5836" s="93"/>
      <c r="AO5836" s="93"/>
    </row>
    <row r="5837" spans="25:41" x14ac:dyDescent="0.55000000000000004">
      <c r="Y5837" t="s">
        <v>58060</v>
      </c>
      <c r="Z5837" s="284">
        <v>3150</v>
      </c>
      <c r="AB5837" s="276" t="s">
        <v>68010</v>
      </c>
      <c r="AC5837" s="277">
        <v>2297.87</v>
      </c>
      <c r="AE5837" s="246" t="s">
        <v>20372</v>
      </c>
      <c r="AF5837" s="247">
        <v>6685.17</v>
      </c>
      <c r="AH5837" s="226" t="s">
        <v>52396</v>
      </c>
      <c r="AI5837" s="227">
        <v>277.24</v>
      </c>
      <c r="AK5837" s="207" t="s">
        <v>20152</v>
      </c>
      <c r="AL5837" s="208">
        <v>1520</v>
      </c>
      <c r="AM5837" s="93"/>
      <c r="AN5837" s="93"/>
      <c r="AO5837" s="93"/>
    </row>
    <row r="5838" spans="25:41" x14ac:dyDescent="0.55000000000000004">
      <c r="Y5838" t="s">
        <v>23501</v>
      </c>
      <c r="Z5838" s="284">
        <v>4842</v>
      </c>
      <c r="AB5838" s="276" t="s">
        <v>68011</v>
      </c>
      <c r="AC5838" s="277">
        <v>15487.5</v>
      </c>
      <c r="AE5838" s="246" t="s">
        <v>57439</v>
      </c>
      <c r="AF5838" s="247">
        <v>274.35000000000002</v>
      </c>
      <c r="AH5838" s="226" t="s">
        <v>52397</v>
      </c>
      <c r="AI5838" s="227">
        <v>873.43</v>
      </c>
      <c r="AK5838" s="207" t="s">
        <v>20153</v>
      </c>
      <c r="AL5838" s="208">
        <v>458</v>
      </c>
      <c r="AM5838" s="93"/>
      <c r="AN5838" s="93"/>
      <c r="AO5838" s="93"/>
    </row>
    <row r="5839" spans="25:41" x14ac:dyDescent="0.55000000000000004">
      <c r="Y5839" t="s">
        <v>23503</v>
      </c>
      <c r="Z5839" s="284">
        <v>123189.09</v>
      </c>
      <c r="AB5839" s="276" t="s">
        <v>62683</v>
      </c>
      <c r="AC5839" s="277">
        <v>836.24</v>
      </c>
      <c r="AE5839" s="246" t="s">
        <v>57440</v>
      </c>
      <c r="AF5839" s="247">
        <v>16476.46</v>
      </c>
      <c r="AH5839" s="226" t="s">
        <v>52398</v>
      </c>
      <c r="AI5839" s="227">
        <v>198.16</v>
      </c>
      <c r="AK5839" s="207" t="s">
        <v>20154</v>
      </c>
      <c r="AL5839" s="208">
        <v>11127.26</v>
      </c>
      <c r="AM5839" s="93"/>
      <c r="AN5839" s="93"/>
      <c r="AO5839" s="93"/>
    </row>
    <row r="5840" spans="25:41" x14ac:dyDescent="0.55000000000000004">
      <c r="Y5840" t="s">
        <v>23504</v>
      </c>
      <c r="Z5840" s="284">
        <v>30388.98</v>
      </c>
      <c r="AB5840" s="276" t="s">
        <v>60559</v>
      </c>
      <c r="AC5840" s="277">
        <v>4413.32</v>
      </c>
      <c r="AE5840" s="246" t="s">
        <v>58246</v>
      </c>
      <c r="AF5840" s="247">
        <v>12809.98</v>
      </c>
      <c r="AH5840" s="226" t="s">
        <v>39159</v>
      </c>
      <c r="AI5840" s="227">
        <v>-4.5</v>
      </c>
      <c r="AK5840" s="207" t="s">
        <v>20155</v>
      </c>
      <c r="AL5840" s="208">
        <v>763</v>
      </c>
      <c r="AM5840" s="93"/>
      <c r="AN5840" s="93"/>
      <c r="AO5840" s="93"/>
    </row>
    <row r="5841" spans="25:41" x14ac:dyDescent="0.55000000000000004">
      <c r="Y5841" t="s">
        <v>43288</v>
      </c>
      <c r="Z5841" s="284">
        <v>623712.67000000004</v>
      </c>
      <c r="AB5841" s="276" t="s">
        <v>60560</v>
      </c>
      <c r="AC5841" s="277">
        <v>14405.43</v>
      </c>
      <c r="AE5841" s="246" t="s">
        <v>52416</v>
      </c>
      <c r="AF5841" s="247">
        <v>3427.5</v>
      </c>
      <c r="AH5841" s="226" t="s">
        <v>35010</v>
      </c>
      <c r="AI5841" s="227">
        <v>209680.07</v>
      </c>
      <c r="AK5841" s="207" t="s">
        <v>20156</v>
      </c>
      <c r="AL5841" s="208">
        <v>1728</v>
      </c>
      <c r="AM5841" s="93"/>
      <c r="AN5841" s="93"/>
      <c r="AO5841" s="93"/>
    </row>
    <row r="5842" spans="25:41" x14ac:dyDescent="0.55000000000000004">
      <c r="Y5842" t="s">
        <v>69406</v>
      </c>
      <c r="Z5842" s="284">
        <v>62335</v>
      </c>
      <c r="AB5842" s="276" t="s">
        <v>60561</v>
      </c>
      <c r="AC5842" s="277">
        <v>8903.2900000000009</v>
      </c>
      <c r="AE5842" s="246" t="s">
        <v>55123</v>
      </c>
      <c r="AF5842" s="247">
        <v>19703.41</v>
      </c>
      <c r="AH5842" s="226" t="s">
        <v>33537</v>
      </c>
      <c r="AI5842" s="227">
        <v>94334.71</v>
      </c>
      <c r="AK5842" s="207" t="s">
        <v>20157</v>
      </c>
      <c r="AL5842" s="208">
        <v>1240.51</v>
      </c>
      <c r="AM5842" s="93"/>
      <c r="AN5842" s="93"/>
      <c r="AO5842" s="93"/>
    </row>
    <row r="5843" spans="25:41" x14ac:dyDescent="0.55000000000000004">
      <c r="Y5843" t="s">
        <v>47545</v>
      </c>
      <c r="Z5843">
        <v>910.37</v>
      </c>
      <c r="AB5843" s="276" t="s">
        <v>62684</v>
      </c>
      <c r="AC5843" s="277">
        <v>141162.96</v>
      </c>
      <c r="AE5843" s="246" t="s">
        <v>48885</v>
      </c>
      <c r="AF5843" s="247">
        <v>3865.76</v>
      </c>
      <c r="AH5843" s="226" t="s">
        <v>46919</v>
      </c>
      <c r="AI5843" s="227">
        <v>3625</v>
      </c>
      <c r="AK5843" s="207" t="s">
        <v>20158</v>
      </c>
      <c r="AL5843" s="208">
        <v>235.65</v>
      </c>
      <c r="AM5843" s="93"/>
      <c r="AN5843" s="93"/>
      <c r="AO5843" s="93"/>
    </row>
    <row r="5844" spans="25:41" x14ac:dyDescent="0.55000000000000004">
      <c r="Y5844" t="s">
        <v>13881</v>
      </c>
      <c r="Z5844" s="284">
        <v>706867.45</v>
      </c>
      <c r="AB5844" s="276" t="s">
        <v>62073</v>
      </c>
      <c r="AC5844" s="277">
        <v>1111.4100000000001</v>
      </c>
      <c r="AE5844" s="246" t="s">
        <v>20374</v>
      </c>
      <c r="AF5844" s="247">
        <v>956.56</v>
      </c>
      <c r="AH5844" s="226" t="s">
        <v>33538</v>
      </c>
      <c r="AI5844" s="227">
        <v>36612.050000000003</v>
      </c>
      <c r="AK5844" s="207" t="s">
        <v>20159</v>
      </c>
      <c r="AL5844" s="208">
        <v>2429.35</v>
      </c>
      <c r="AM5844" s="93"/>
      <c r="AN5844" s="93"/>
      <c r="AO5844" s="93"/>
    </row>
    <row r="5845" spans="25:41" x14ac:dyDescent="0.55000000000000004">
      <c r="Y5845" t="s">
        <v>13882</v>
      </c>
      <c r="Z5845" s="284">
        <v>2155794.46</v>
      </c>
      <c r="AB5845" s="276" t="s">
        <v>60562</v>
      </c>
      <c r="AC5845" s="277">
        <v>4658.38</v>
      </c>
      <c r="AE5845" s="246" t="s">
        <v>20375</v>
      </c>
      <c r="AF5845" s="247">
        <v>789.66</v>
      </c>
      <c r="AH5845" s="226" t="s">
        <v>44872</v>
      </c>
      <c r="AI5845" s="227">
        <v>5554.78</v>
      </c>
      <c r="AK5845" s="207" t="s">
        <v>20160</v>
      </c>
      <c r="AL5845" s="208">
        <v>1364.89</v>
      </c>
      <c r="AM5845" s="93"/>
      <c r="AN5845" s="93"/>
      <c r="AO5845" s="93"/>
    </row>
    <row r="5846" spans="25:41" x14ac:dyDescent="0.55000000000000004">
      <c r="Y5846" t="s">
        <v>23506</v>
      </c>
      <c r="Z5846" s="284">
        <v>1485561.05</v>
      </c>
      <c r="AB5846" s="276" t="s">
        <v>61108</v>
      </c>
      <c r="AC5846" s="277">
        <v>13161.9</v>
      </c>
      <c r="AE5846" s="246" t="s">
        <v>20376</v>
      </c>
      <c r="AF5846" s="247">
        <v>2242.75</v>
      </c>
      <c r="AH5846" s="226" t="s">
        <v>33539</v>
      </c>
      <c r="AI5846" s="227">
        <v>58037.94</v>
      </c>
      <c r="AK5846" s="207" t="s">
        <v>20161</v>
      </c>
      <c r="AL5846" s="208">
        <v>1725</v>
      </c>
      <c r="AM5846" s="93"/>
      <c r="AN5846" s="93"/>
      <c r="AO5846" s="93"/>
    </row>
    <row r="5847" spans="25:41" x14ac:dyDescent="0.55000000000000004">
      <c r="Y5847" t="s">
        <v>23507</v>
      </c>
      <c r="Z5847" s="284">
        <v>13219.5</v>
      </c>
      <c r="AB5847" s="276" t="s">
        <v>68012</v>
      </c>
      <c r="AC5847" s="277">
        <v>14157.27</v>
      </c>
      <c r="AE5847" s="246" t="s">
        <v>20377</v>
      </c>
      <c r="AF5847" s="247">
        <v>3750.62</v>
      </c>
      <c r="AH5847" s="226" t="s">
        <v>33540</v>
      </c>
      <c r="AI5847" s="227">
        <v>1648.05</v>
      </c>
      <c r="AK5847" s="207" t="s">
        <v>20162</v>
      </c>
      <c r="AL5847" s="208">
        <v>3382</v>
      </c>
      <c r="AM5847" s="93"/>
      <c r="AN5847" s="93"/>
      <c r="AO5847" s="93"/>
    </row>
    <row r="5848" spans="25:41" x14ac:dyDescent="0.55000000000000004">
      <c r="Y5848" t="s">
        <v>23508</v>
      </c>
      <c r="Z5848" s="284">
        <v>1988.27</v>
      </c>
      <c r="AB5848" s="276" t="s">
        <v>63231</v>
      </c>
      <c r="AC5848" s="277">
        <v>2831.22</v>
      </c>
      <c r="AE5848" s="246" t="s">
        <v>20378</v>
      </c>
      <c r="AF5848" s="247">
        <v>717.91</v>
      </c>
      <c r="AH5848" s="226" t="s">
        <v>33541</v>
      </c>
      <c r="AI5848" s="227">
        <v>8000.04</v>
      </c>
      <c r="AK5848" s="207" t="s">
        <v>20163</v>
      </c>
      <c r="AL5848" s="208">
        <v>12824</v>
      </c>
      <c r="AM5848" s="93"/>
      <c r="AN5848" s="93"/>
      <c r="AO5848" s="93"/>
    </row>
    <row r="5849" spans="25:41" x14ac:dyDescent="0.55000000000000004">
      <c r="Y5849" t="s">
        <v>23509</v>
      </c>
      <c r="Z5849" s="284">
        <v>1563901.23</v>
      </c>
      <c r="AB5849" s="276" t="s">
        <v>68013</v>
      </c>
      <c r="AC5849" s="277">
        <v>2580.2399999999998</v>
      </c>
      <c r="AE5849" s="246" t="s">
        <v>58247</v>
      </c>
      <c r="AF5849" s="247">
        <v>9043.83</v>
      </c>
      <c r="AH5849" s="226" t="s">
        <v>33542</v>
      </c>
      <c r="AI5849" s="227">
        <v>1984.38</v>
      </c>
      <c r="AK5849" s="207" t="s">
        <v>20164</v>
      </c>
      <c r="AL5849" s="208">
        <v>36211.199999999997</v>
      </c>
      <c r="AM5849" s="93"/>
      <c r="AN5849" s="93"/>
      <c r="AO5849" s="93"/>
    </row>
    <row r="5850" spans="25:41" x14ac:dyDescent="0.55000000000000004">
      <c r="Y5850" t="s">
        <v>23510</v>
      </c>
      <c r="Z5850" s="284">
        <v>432155.62</v>
      </c>
      <c r="AB5850" s="276" t="s">
        <v>68014</v>
      </c>
      <c r="AC5850" s="277">
        <v>4150</v>
      </c>
      <c r="AE5850" s="246" t="s">
        <v>40299</v>
      </c>
      <c r="AF5850" s="247">
        <v>1350</v>
      </c>
      <c r="AH5850" s="226" t="s">
        <v>33543</v>
      </c>
      <c r="AI5850" s="227">
        <v>349.07</v>
      </c>
      <c r="AK5850" s="207" t="s">
        <v>20165</v>
      </c>
      <c r="AL5850" s="208">
        <v>1789.2</v>
      </c>
      <c r="AM5850" s="93"/>
      <c r="AN5850" s="93"/>
      <c r="AO5850" s="93"/>
    </row>
    <row r="5851" spans="25:41" x14ac:dyDescent="0.55000000000000004">
      <c r="Y5851" t="s">
        <v>23511</v>
      </c>
      <c r="Z5851" s="284">
        <v>2634.58</v>
      </c>
      <c r="AB5851" s="276" t="s">
        <v>68015</v>
      </c>
      <c r="AC5851" s="277">
        <v>511.81</v>
      </c>
      <c r="AE5851" s="246" t="s">
        <v>20380</v>
      </c>
      <c r="AF5851" s="247">
        <v>7802.05</v>
      </c>
      <c r="AH5851" s="226" t="s">
        <v>33544</v>
      </c>
      <c r="AI5851" s="227">
        <v>38900.370000000003</v>
      </c>
      <c r="AK5851" s="207" t="s">
        <v>20166</v>
      </c>
      <c r="AL5851" s="208">
        <v>1725</v>
      </c>
      <c r="AM5851" s="93"/>
      <c r="AN5851" s="93"/>
      <c r="AO5851" s="93"/>
    </row>
    <row r="5852" spans="25:41" x14ac:dyDescent="0.55000000000000004">
      <c r="Y5852" t="s">
        <v>23513</v>
      </c>
      <c r="Z5852" s="284">
        <v>5586393.54</v>
      </c>
      <c r="AB5852" s="276" t="s">
        <v>68016</v>
      </c>
      <c r="AC5852" s="277">
        <v>1591.5</v>
      </c>
      <c r="AE5852" s="246" t="s">
        <v>20381</v>
      </c>
      <c r="AF5852" s="247">
        <v>7813.31</v>
      </c>
      <c r="AH5852" s="226" t="s">
        <v>33545</v>
      </c>
      <c r="AI5852" s="227">
        <v>28216.51</v>
      </c>
      <c r="AK5852" s="207" t="s">
        <v>20167</v>
      </c>
      <c r="AL5852" s="208">
        <v>2999.6</v>
      </c>
      <c r="AM5852" s="93"/>
      <c r="AN5852" s="93"/>
      <c r="AO5852" s="93"/>
    </row>
    <row r="5853" spans="25:41" x14ac:dyDescent="0.55000000000000004">
      <c r="Y5853" t="s">
        <v>23514</v>
      </c>
      <c r="Z5853" s="284">
        <v>715668.07</v>
      </c>
      <c r="AB5853" s="276" t="s">
        <v>64525</v>
      </c>
      <c r="AC5853" s="277">
        <v>18025.189999999999</v>
      </c>
      <c r="AE5853" s="246" t="s">
        <v>58248</v>
      </c>
      <c r="AF5853" s="247">
        <v>8846.4500000000007</v>
      </c>
      <c r="AH5853" s="226" t="s">
        <v>33546</v>
      </c>
      <c r="AI5853" s="227">
        <v>13423.1</v>
      </c>
      <c r="AK5853" s="207" t="s">
        <v>20168</v>
      </c>
      <c r="AL5853" s="208">
        <v>1520</v>
      </c>
      <c r="AM5853" s="93"/>
      <c r="AN5853" s="93"/>
      <c r="AO5853" s="93"/>
    </row>
    <row r="5854" spans="25:41" x14ac:dyDescent="0.55000000000000004">
      <c r="Y5854" t="s">
        <v>63507</v>
      </c>
      <c r="Z5854" s="284">
        <v>1102.01</v>
      </c>
      <c r="AB5854" s="276" t="s">
        <v>61214</v>
      </c>
      <c r="AC5854" s="277">
        <v>9350.34</v>
      </c>
      <c r="AE5854" s="246" t="s">
        <v>57441</v>
      </c>
      <c r="AF5854" s="247">
        <v>1500</v>
      </c>
      <c r="AH5854" s="226" t="s">
        <v>33547</v>
      </c>
      <c r="AI5854" s="227">
        <v>14400</v>
      </c>
      <c r="AK5854" s="207" t="s">
        <v>20169</v>
      </c>
      <c r="AL5854" s="208">
        <v>5316.16</v>
      </c>
      <c r="AM5854" s="93"/>
      <c r="AN5854" s="93"/>
      <c r="AO5854" s="93"/>
    </row>
    <row r="5855" spans="25:41" x14ac:dyDescent="0.55000000000000004">
      <c r="Y5855" t="s">
        <v>66784</v>
      </c>
      <c r="Z5855" s="284">
        <v>-23849.18</v>
      </c>
      <c r="AB5855" s="276" t="s">
        <v>64527</v>
      </c>
      <c r="AC5855" s="277">
        <v>1575</v>
      </c>
      <c r="AE5855" s="246" t="s">
        <v>55124</v>
      </c>
      <c r="AF5855" s="247">
        <v>96018.26</v>
      </c>
      <c r="AH5855" s="226" t="s">
        <v>33548</v>
      </c>
      <c r="AI5855" s="227">
        <v>23000</v>
      </c>
      <c r="AK5855" s="207" t="s">
        <v>20170</v>
      </c>
      <c r="AL5855" s="208">
        <v>6285.24</v>
      </c>
      <c r="AM5855" s="93"/>
      <c r="AN5855" s="93"/>
      <c r="AO5855" s="93"/>
    </row>
    <row r="5856" spans="25:41" x14ac:dyDescent="0.55000000000000004">
      <c r="Y5856" t="s">
        <v>60932</v>
      </c>
      <c r="Z5856" s="284">
        <v>4074.75</v>
      </c>
      <c r="AB5856" s="276" t="s">
        <v>70615</v>
      </c>
      <c r="AC5856" s="277">
        <v>5806.5</v>
      </c>
      <c r="AE5856" s="246" t="s">
        <v>20385</v>
      </c>
      <c r="AF5856" s="247">
        <v>7466.6</v>
      </c>
      <c r="AH5856" s="226" t="s">
        <v>35011</v>
      </c>
      <c r="AI5856" s="227">
        <v>2250</v>
      </c>
      <c r="AK5856" s="207" t="s">
        <v>20171</v>
      </c>
      <c r="AL5856" s="208">
        <v>11127.26</v>
      </c>
      <c r="AM5856" s="93"/>
      <c r="AN5856" s="93"/>
      <c r="AO5856" s="93"/>
    </row>
    <row r="5857" spans="25:41" x14ac:dyDescent="0.55000000000000004">
      <c r="Y5857" t="s">
        <v>71875</v>
      </c>
      <c r="Z5857" s="284">
        <v>4000</v>
      </c>
      <c r="AB5857" s="276" t="s">
        <v>68017</v>
      </c>
      <c r="AC5857" s="277">
        <v>600</v>
      </c>
      <c r="AE5857" s="246" t="s">
        <v>20386</v>
      </c>
      <c r="AF5857" s="247">
        <v>23545.06</v>
      </c>
      <c r="AH5857" s="226" t="s">
        <v>33549</v>
      </c>
      <c r="AI5857" s="227">
        <v>40700</v>
      </c>
      <c r="AK5857" s="207" t="s">
        <v>20172</v>
      </c>
      <c r="AL5857" s="208">
        <v>21374.55</v>
      </c>
      <c r="AM5857" s="93"/>
      <c r="AN5857" s="93"/>
      <c r="AO5857" s="93"/>
    </row>
    <row r="5858" spans="25:41" x14ac:dyDescent="0.55000000000000004">
      <c r="Y5858" t="s">
        <v>23516</v>
      </c>
      <c r="Z5858" s="284">
        <v>3264919.09</v>
      </c>
      <c r="AB5858" s="276" t="s">
        <v>63716</v>
      </c>
      <c r="AC5858" s="277">
        <v>12528.36</v>
      </c>
      <c r="AE5858" s="246" t="s">
        <v>20387</v>
      </c>
      <c r="AF5858" s="247">
        <v>1263.72</v>
      </c>
      <c r="AH5858" s="226" t="s">
        <v>47968</v>
      </c>
      <c r="AI5858" s="227">
        <v>1043.74</v>
      </c>
      <c r="AK5858" s="207" t="s">
        <v>20173</v>
      </c>
      <c r="AL5858" s="208">
        <v>5537.84</v>
      </c>
      <c r="AM5858" s="93"/>
      <c r="AN5858" s="93"/>
      <c r="AO5858" s="93"/>
    </row>
    <row r="5859" spans="25:41" x14ac:dyDescent="0.55000000000000004">
      <c r="Y5859" t="s">
        <v>65164</v>
      </c>
      <c r="Z5859" s="284">
        <v>103572.57</v>
      </c>
      <c r="AB5859" s="276" t="s">
        <v>63717</v>
      </c>
      <c r="AC5859" s="277">
        <v>1553.1</v>
      </c>
      <c r="AE5859" s="246" t="s">
        <v>20388</v>
      </c>
      <c r="AF5859" s="247">
        <v>2641.21</v>
      </c>
      <c r="AH5859" s="226" t="s">
        <v>33550</v>
      </c>
      <c r="AI5859" s="227">
        <v>42221.15</v>
      </c>
      <c r="AK5859" s="207" t="s">
        <v>20174</v>
      </c>
      <c r="AL5859" s="208">
        <v>6100</v>
      </c>
      <c r="AM5859" s="93"/>
      <c r="AN5859" s="93"/>
      <c r="AO5859" s="93"/>
    </row>
    <row r="5860" spans="25:41" x14ac:dyDescent="0.55000000000000004">
      <c r="Y5860" t="s">
        <v>23517</v>
      </c>
      <c r="Z5860" s="284">
        <v>627567.38</v>
      </c>
      <c r="AB5860" s="276" t="s">
        <v>63718</v>
      </c>
      <c r="AC5860" s="277">
        <v>4301.42</v>
      </c>
      <c r="AE5860" s="246" t="s">
        <v>20389</v>
      </c>
      <c r="AF5860" s="247">
        <v>202.06</v>
      </c>
      <c r="AH5860" s="226" t="s">
        <v>33551</v>
      </c>
      <c r="AI5860" s="227">
        <v>87610.05</v>
      </c>
      <c r="AK5860" s="207" t="s">
        <v>20175</v>
      </c>
      <c r="AL5860" s="208">
        <v>2000</v>
      </c>
      <c r="AM5860" s="93"/>
      <c r="AN5860" s="93"/>
      <c r="AO5860" s="93"/>
    </row>
    <row r="5861" spans="25:41" x14ac:dyDescent="0.55000000000000004">
      <c r="Y5861" t="s">
        <v>23518</v>
      </c>
      <c r="Z5861" s="284">
        <v>254639.8</v>
      </c>
      <c r="AB5861" s="276" t="s">
        <v>70037</v>
      </c>
      <c r="AC5861" s="277">
        <v>106.13</v>
      </c>
      <c r="AE5861" s="246" t="s">
        <v>20390</v>
      </c>
      <c r="AF5861" s="247">
        <v>578.77</v>
      </c>
      <c r="AH5861" s="226" t="s">
        <v>35012</v>
      </c>
      <c r="AI5861" s="227">
        <v>44560.35</v>
      </c>
      <c r="AK5861" s="207" t="s">
        <v>20176</v>
      </c>
      <c r="AL5861" s="208">
        <v>6225.81</v>
      </c>
      <c r="AM5861" s="93"/>
      <c r="AN5861" s="93"/>
      <c r="AO5861" s="93"/>
    </row>
    <row r="5862" spans="25:41" x14ac:dyDescent="0.55000000000000004">
      <c r="Y5862" t="s">
        <v>23519</v>
      </c>
      <c r="Z5862" s="284">
        <v>3069302.2</v>
      </c>
      <c r="AB5862" s="276" t="s">
        <v>64528</v>
      </c>
      <c r="AC5862" s="277">
        <v>3300</v>
      </c>
      <c r="AE5862" s="246" t="s">
        <v>57442</v>
      </c>
      <c r="AF5862" s="247">
        <v>5417.9</v>
      </c>
      <c r="AH5862" s="226" t="s">
        <v>42460</v>
      </c>
      <c r="AI5862" s="227">
        <v>2217.7600000000002</v>
      </c>
      <c r="AK5862" s="207" t="s">
        <v>20177</v>
      </c>
      <c r="AL5862" s="208">
        <v>3651.9</v>
      </c>
      <c r="AM5862" s="93"/>
      <c r="AN5862" s="93"/>
      <c r="AO5862" s="93"/>
    </row>
    <row r="5863" spans="25:41" x14ac:dyDescent="0.55000000000000004">
      <c r="Y5863" t="s">
        <v>58774</v>
      </c>
      <c r="Z5863" s="284">
        <v>21684</v>
      </c>
      <c r="AB5863" s="276" t="s">
        <v>63232</v>
      </c>
      <c r="AC5863" s="277">
        <v>9065.68</v>
      </c>
      <c r="AE5863" s="246" t="s">
        <v>48887</v>
      </c>
      <c r="AF5863" s="247">
        <v>3655.21</v>
      </c>
      <c r="AH5863" s="226" t="s">
        <v>35013</v>
      </c>
      <c r="AI5863" s="227">
        <v>170.4</v>
      </c>
      <c r="AK5863" s="207" t="s">
        <v>20178</v>
      </c>
      <c r="AL5863" s="208">
        <v>9955.6299999999992</v>
      </c>
      <c r="AM5863" s="93"/>
      <c r="AN5863" s="93"/>
      <c r="AO5863" s="93"/>
    </row>
    <row r="5864" spans="25:41" x14ac:dyDescent="0.55000000000000004">
      <c r="Y5864" t="s">
        <v>23520</v>
      </c>
      <c r="Z5864" s="284">
        <v>70574.86</v>
      </c>
      <c r="AB5864" s="276" t="s">
        <v>63876</v>
      </c>
      <c r="AC5864" s="277">
        <v>5222.51</v>
      </c>
      <c r="AE5864" s="246" t="s">
        <v>20391</v>
      </c>
      <c r="AF5864" s="247">
        <v>11370.23</v>
      </c>
      <c r="AH5864" s="226" t="s">
        <v>52399</v>
      </c>
      <c r="AI5864" s="227">
        <v>32867.97</v>
      </c>
      <c r="AK5864" s="207" t="s">
        <v>20179</v>
      </c>
      <c r="AL5864" s="208">
        <v>6500</v>
      </c>
      <c r="AM5864" s="93"/>
      <c r="AN5864" s="93"/>
      <c r="AO5864" s="93"/>
    </row>
    <row r="5865" spans="25:41" x14ac:dyDescent="0.55000000000000004">
      <c r="Y5865" t="s">
        <v>23521</v>
      </c>
      <c r="Z5865" s="284">
        <v>22847.42</v>
      </c>
      <c r="AB5865" s="276" t="s">
        <v>70616</v>
      </c>
      <c r="AC5865" s="277">
        <v>19290.169999999998</v>
      </c>
      <c r="AE5865" s="246" t="s">
        <v>39164</v>
      </c>
      <c r="AF5865" s="247">
        <v>240291.16</v>
      </c>
      <c r="AH5865" s="226" t="s">
        <v>36281</v>
      </c>
      <c r="AI5865" s="227">
        <v>8821.8799999999992</v>
      </c>
      <c r="AK5865" s="207" t="s">
        <v>20180</v>
      </c>
      <c r="AL5865" s="208">
        <v>750</v>
      </c>
      <c r="AM5865" s="93"/>
      <c r="AN5865" s="93"/>
      <c r="AO5865" s="93"/>
    </row>
    <row r="5866" spans="25:41" x14ac:dyDescent="0.55000000000000004">
      <c r="Y5866" t="s">
        <v>58775</v>
      </c>
      <c r="Z5866" s="284">
        <v>5700</v>
      </c>
      <c r="AB5866" s="276" t="s">
        <v>70617</v>
      </c>
      <c r="AC5866" s="277">
        <v>29500</v>
      </c>
      <c r="AE5866" s="246" t="s">
        <v>20392</v>
      </c>
      <c r="AF5866" s="247">
        <v>26253.33</v>
      </c>
      <c r="AH5866" s="226" t="s">
        <v>35014</v>
      </c>
      <c r="AI5866" s="227">
        <v>24637.8</v>
      </c>
      <c r="AK5866" s="207" t="s">
        <v>20181</v>
      </c>
      <c r="AL5866" s="208">
        <v>16146.1</v>
      </c>
      <c r="AM5866" s="93"/>
      <c r="AN5866" s="93"/>
      <c r="AO5866" s="93"/>
    </row>
    <row r="5867" spans="25:41" x14ac:dyDescent="0.55000000000000004">
      <c r="Y5867" t="s">
        <v>24510</v>
      </c>
      <c r="Z5867" s="284">
        <v>36359.01</v>
      </c>
      <c r="AB5867" s="276" t="s">
        <v>69754</v>
      </c>
      <c r="AC5867" s="277">
        <v>494.36</v>
      </c>
      <c r="AE5867" s="246" t="s">
        <v>57443</v>
      </c>
      <c r="AF5867" s="247">
        <v>1649.58</v>
      </c>
      <c r="AH5867" s="226" t="s">
        <v>49900</v>
      </c>
      <c r="AI5867" s="227">
        <v>3994.24</v>
      </c>
      <c r="AK5867" s="207" t="s">
        <v>20182</v>
      </c>
      <c r="AL5867" s="208">
        <v>8123.17</v>
      </c>
      <c r="AM5867" s="93"/>
      <c r="AN5867" s="93"/>
      <c r="AO5867" s="93"/>
    </row>
    <row r="5868" spans="25:41" x14ac:dyDescent="0.55000000000000004">
      <c r="Y5868" t="s">
        <v>24516</v>
      </c>
      <c r="Z5868">
        <v>597.30999999999995</v>
      </c>
      <c r="AB5868" s="276" t="s">
        <v>62685</v>
      </c>
      <c r="AC5868" s="277">
        <v>7999.98</v>
      </c>
      <c r="AE5868" s="246" t="s">
        <v>33571</v>
      </c>
      <c r="AF5868" s="247">
        <v>1882600.01</v>
      </c>
      <c r="AH5868" s="226" t="s">
        <v>49901</v>
      </c>
      <c r="AI5868" s="227">
        <v>273.07</v>
      </c>
      <c r="AK5868" s="207" t="s">
        <v>20183</v>
      </c>
      <c r="AL5868" s="208">
        <v>10802</v>
      </c>
      <c r="AM5868" s="93"/>
      <c r="AN5868" s="93"/>
      <c r="AO5868" s="93"/>
    </row>
    <row r="5869" spans="25:41" x14ac:dyDescent="0.55000000000000004">
      <c r="Y5869" t="s">
        <v>13932</v>
      </c>
      <c r="Z5869" s="284">
        <v>1067.94</v>
      </c>
      <c r="AB5869" s="276" t="s">
        <v>70618</v>
      </c>
      <c r="AC5869" s="277">
        <v>1500</v>
      </c>
      <c r="AE5869" s="246" t="s">
        <v>42469</v>
      </c>
      <c r="AF5869" s="247">
        <v>279910.13</v>
      </c>
      <c r="AH5869" s="226" t="s">
        <v>49902</v>
      </c>
      <c r="AI5869" s="227">
        <v>962.6</v>
      </c>
      <c r="AK5869" s="207" t="s">
        <v>20184</v>
      </c>
      <c r="AL5869" s="208">
        <v>3296</v>
      </c>
      <c r="AM5869" s="93"/>
      <c r="AN5869" s="93"/>
      <c r="AO5869" s="93"/>
    </row>
    <row r="5870" spans="25:41" x14ac:dyDescent="0.55000000000000004">
      <c r="Y5870" t="s">
        <v>33897</v>
      </c>
      <c r="Z5870" s="284">
        <v>4075</v>
      </c>
      <c r="AB5870" s="276" t="s">
        <v>61469</v>
      </c>
      <c r="AC5870" s="277">
        <v>52055.64</v>
      </c>
      <c r="AE5870" s="246" t="s">
        <v>55125</v>
      </c>
      <c r="AF5870" s="247">
        <v>13405.21</v>
      </c>
      <c r="AH5870" s="226" t="s">
        <v>49903</v>
      </c>
      <c r="AI5870" s="227">
        <v>510.89</v>
      </c>
      <c r="AK5870" s="207" t="s">
        <v>20185</v>
      </c>
      <c r="AL5870" s="208">
        <v>29420</v>
      </c>
      <c r="AM5870" s="93"/>
      <c r="AN5870" s="93"/>
      <c r="AO5870" s="93"/>
    </row>
    <row r="5871" spans="25:41" x14ac:dyDescent="0.55000000000000004">
      <c r="Y5871" t="s">
        <v>33898</v>
      </c>
      <c r="Z5871" s="284">
        <v>3220.3</v>
      </c>
      <c r="AB5871" s="276" t="s">
        <v>61470</v>
      </c>
      <c r="AC5871" s="277">
        <v>8356.91</v>
      </c>
      <c r="AE5871" s="246" t="s">
        <v>20393</v>
      </c>
      <c r="AF5871" s="247">
        <v>185426.54</v>
      </c>
      <c r="AH5871" s="226" t="s">
        <v>44873</v>
      </c>
      <c r="AI5871" s="227">
        <v>78745.11</v>
      </c>
      <c r="AK5871" s="207" t="s">
        <v>20186</v>
      </c>
      <c r="AL5871" s="208">
        <v>31769</v>
      </c>
      <c r="AM5871" s="93"/>
      <c r="AN5871" s="93"/>
      <c r="AO5871" s="93"/>
    </row>
    <row r="5872" spans="25:41" x14ac:dyDescent="0.55000000000000004">
      <c r="Y5872" t="s">
        <v>24525</v>
      </c>
      <c r="Z5872" s="284">
        <v>11756.16</v>
      </c>
      <c r="AB5872" s="276" t="s">
        <v>61471</v>
      </c>
      <c r="AC5872" s="277">
        <v>27467.8</v>
      </c>
      <c r="AE5872" s="246" t="s">
        <v>39165</v>
      </c>
      <c r="AF5872" s="247">
        <v>127788.36</v>
      </c>
      <c r="AH5872" s="226" t="s">
        <v>44874</v>
      </c>
      <c r="AI5872" s="227">
        <v>359.91</v>
      </c>
      <c r="AK5872" s="207" t="s">
        <v>20187</v>
      </c>
      <c r="AL5872" s="208">
        <v>1575</v>
      </c>
      <c r="AM5872" s="93"/>
      <c r="AN5872" s="93"/>
      <c r="AO5872" s="93"/>
    </row>
    <row r="5873" spans="25:41" x14ac:dyDescent="0.55000000000000004">
      <c r="Y5873" t="s">
        <v>13935</v>
      </c>
      <c r="Z5873" s="284">
        <v>4297.8900000000003</v>
      </c>
      <c r="AB5873" s="276" t="s">
        <v>64533</v>
      </c>
      <c r="AC5873" s="277">
        <v>98.83</v>
      </c>
      <c r="AE5873" s="246" t="s">
        <v>39166</v>
      </c>
      <c r="AF5873" s="247">
        <v>39631.57</v>
      </c>
      <c r="AH5873" s="226" t="s">
        <v>52400</v>
      </c>
      <c r="AI5873" s="227">
        <v>253.18</v>
      </c>
      <c r="AK5873" s="207" t="s">
        <v>20188</v>
      </c>
      <c r="AL5873" s="208">
        <v>120.47</v>
      </c>
      <c r="AM5873" s="93"/>
      <c r="AN5873" s="93"/>
      <c r="AO5873" s="93"/>
    </row>
    <row r="5874" spans="25:41" x14ac:dyDescent="0.55000000000000004">
      <c r="Y5874" t="s">
        <v>13936</v>
      </c>
      <c r="Z5874" s="284">
        <v>12326.95</v>
      </c>
      <c r="AB5874" s="276" t="s">
        <v>62075</v>
      </c>
      <c r="AC5874" s="277">
        <v>875</v>
      </c>
      <c r="AE5874" s="246" t="s">
        <v>58249</v>
      </c>
      <c r="AF5874" s="247">
        <v>75949.649999999994</v>
      </c>
      <c r="AH5874" s="226" t="s">
        <v>49904</v>
      </c>
      <c r="AI5874" s="227">
        <v>8600.2800000000007</v>
      </c>
      <c r="AK5874" s="207" t="s">
        <v>20189</v>
      </c>
      <c r="AL5874" s="208">
        <v>337.2</v>
      </c>
      <c r="AM5874" s="93"/>
      <c r="AN5874" s="93"/>
      <c r="AO5874" s="93"/>
    </row>
    <row r="5875" spans="25:41" x14ac:dyDescent="0.55000000000000004">
      <c r="Y5875" t="s">
        <v>13937</v>
      </c>
      <c r="Z5875" s="284">
        <v>7419.94</v>
      </c>
      <c r="AB5875" s="276" t="s">
        <v>64534</v>
      </c>
      <c r="AC5875" s="277">
        <v>5456.35</v>
      </c>
      <c r="AE5875" s="246" t="s">
        <v>20394</v>
      </c>
      <c r="AF5875" s="247">
        <v>118946.45</v>
      </c>
      <c r="AH5875" s="226" t="s">
        <v>49905</v>
      </c>
      <c r="AI5875" s="227">
        <v>587.55999999999995</v>
      </c>
      <c r="AK5875" s="207" t="s">
        <v>20190</v>
      </c>
      <c r="AL5875" s="208">
        <v>44037.86</v>
      </c>
      <c r="AM5875" s="93"/>
      <c r="AN5875" s="93"/>
      <c r="AO5875" s="93"/>
    </row>
    <row r="5876" spans="25:41" x14ac:dyDescent="0.55000000000000004">
      <c r="Y5876" t="s">
        <v>24526</v>
      </c>
      <c r="Z5876" s="284">
        <v>559555.66</v>
      </c>
      <c r="AB5876" s="276" t="s">
        <v>69755</v>
      </c>
      <c r="AC5876" s="277">
        <v>15.55</v>
      </c>
      <c r="AE5876" s="246" t="s">
        <v>35042</v>
      </c>
      <c r="AF5876" s="247">
        <v>25706.89</v>
      </c>
      <c r="AH5876" s="226" t="s">
        <v>49906</v>
      </c>
      <c r="AI5876" s="227">
        <v>1982.02</v>
      </c>
      <c r="AK5876" s="207" t="s">
        <v>20191</v>
      </c>
      <c r="AL5876" s="208">
        <v>5899.47</v>
      </c>
      <c r="AM5876" s="93"/>
      <c r="AN5876" s="93"/>
      <c r="AO5876" s="93"/>
    </row>
    <row r="5877" spans="25:41" x14ac:dyDescent="0.55000000000000004">
      <c r="Y5877" t="s">
        <v>36512</v>
      </c>
      <c r="Z5877" s="284">
        <v>106302.17</v>
      </c>
      <c r="AB5877" s="276" t="s">
        <v>68018</v>
      </c>
      <c r="AC5877" s="277">
        <v>31469.31</v>
      </c>
      <c r="AE5877" s="246" t="s">
        <v>58250</v>
      </c>
      <c r="AF5877" s="247">
        <v>61988.639999999999</v>
      </c>
      <c r="AH5877" s="226" t="s">
        <v>49907</v>
      </c>
      <c r="AI5877" s="227">
        <v>1054.82</v>
      </c>
      <c r="AK5877" s="207" t="s">
        <v>20192</v>
      </c>
      <c r="AL5877" s="208">
        <v>1819.58</v>
      </c>
      <c r="AM5877" s="93"/>
      <c r="AN5877" s="93"/>
      <c r="AO5877" s="93"/>
    </row>
    <row r="5878" spans="25:41" x14ac:dyDescent="0.55000000000000004">
      <c r="Y5878" t="s">
        <v>58070</v>
      </c>
      <c r="Z5878" s="284">
        <v>7167.22</v>
      </c>
      <c r="AB5878" s="276" t="s">
        <v>61215</v>
      </c>
      <c r="AC5878" s="277">
        <v>1768.51</v>
      </c>
      <c r="AE5878" s="246" t="s">
        <v>20395</v>
      </c>
      <c r="AF5878" s="247">
        <v>301416.94</v>
      </c>
      <c r="AH5878" s="226" t="s">
        <v>52401</v>
      </c>
      <c r="AI5878" s="227">
        <v>507.32</v>
      </c>
      <c r="AK5878" s="207" t="s">
        <v>20193</v>
      </c>
      <c r="AL5878" s="208">
        <v>15298.77</v>
      </c>
      <c r="AM5878" s="93"/>
      <c r="AN5878" s="93"/>
      <c r="AO5878" s="93"/>
    </row>
    <row r="5879" spans="25:41" x14ac:dyDescent="0.55000000000000004">
      <c r="Y5879" t="s">
        <v>24531</v>
      </c>
      <c r="Z5879">
        <v>757.43</v>
      </c>
      <c r="AB5879" s="276" t="s">
        <v>59420</v>
      </c>
      <c r="AC5879" s="277">
        <v>19379.36</v>
      </c>
      <c r="AE5879" s="246" t="s">
        <v>59409</v>
      </c>
      <c r="AF5879" s="247">
        <v>64715.66</v>
      </c>
      <c r="AH5879" s="226" t="s">
        <v>49908</v>
      </c>
      <c r="AI5879" s="227">
        <v>201.34</v>
      </c>
      <c r="AK5879" s="207" t="s">
        <v>20194</v>
      </c>
      <c r="AL5879" s="208">
        <v>3055.72</v>
      </c>
      <c r="AM5879" s="93"/>
      <c r="AN5879" s="93"/>
      <c r="AO5879" s="93"/>
    </row>
    <row r="5880" spans="25:41" x14ac:dyDescent="0.55000000000000004">
      <c r="Y5880" t="s">
        <v>13938</v>
      </c>
      <c r="Z5880" s="284">
        <v>29241.16</v>
      </c>
      <c r="AB5880" s="276" t="s">
        <v>70619</v>
      </c>
      <c r="AC5880" s="277">
        <v>5700</v>
      </c>
      <c r="AE5880" s="246" t="s">
        <v>64281</v>
      </c>
      <c r="AF5880" s="247">
        <v>-4893.24</v>
      </c>
      <c r="AH5880" s="226" t="s">
        <v>48884</v>
      </c>
      <c r="AI5880" s="227">
        <v>4851.66</v>
      </c>
      <c r="AK5880" s="207" t="s">
        <v>20195</v>
      </c>
      <c r="AL5880" s="208">
        <v>44344.93</v>
      </c>
      <c r="AM5880" s="93"/>
      <c r="AN5880" s="93"/>
      <c r="AO5880" s="93"/>
    </row>
    <row r="5881" spans="25:41" x14ac:dyDescent="0.55000000000000004">
      <c r="Y5881" t="s">
        <v>13939</v>
      </c>
      <c r="Z5881" s="284">
        <v>47776.38</v>
      </c>
      <c r="AB5881" s="276" t="s">
        <v>52851</v>
      </c>
      <c r="AC5881" s="277">
        <v>8678.9</v>
      </c>
      <c r="AE5881" s="246" t="s">
        <v>56121</v>
      </c>
      <c r="AF5881" s="247">
        <v>47043</v>
      </c>
      <c r="AH5881" s="226" t="s">
        <v>44875</v>
      </c>
      <c r="AI5881" s="227">
        <v>125882.93</v>
      </c>
      <c r="AK5881" s="207" t="s">
        <v>20196</v>
      </c>
      <c r="AL5881" s="208">
        <v>3573</v>
      </c>
      <c r="AM5881" s="93"/>
      <c r="AN5881" s="93"/>
      <c r="AO5881" s="93"/>
    </row>
    <row r="5882" spans="25:41" x14ac:dyDescent="0.55000000000000004">
      <c r="Y5882" t="s">
        <v>54474</v>
      </c>
      <c r="Z5882" s="284">
        <v>-1897.94</v>
      </c>
      <c r="AB5882" s="276" t="s">
        <v>68019</v>
      </c>
      <c r="AC5882" s="277">
        <v>655.57</v>
      </c>
      <c r="AE5882" s="246" t="s">
        <v>56122</v>
      </c>
      <c r="AF5882" s="247">
        <v>3417.31</v>
      </c>
      <c r="AH5882" s="226" t="s">
        <v>44876</v>
      </c>
      <c r="AI5882" s="227">
        <v>9630.07</v>
      </c>
      <c r="AK5882" s="207" t="s">
        <v>20197</v>
      </c>
      <c r="AL5882" s="208">
        <v>15550</v>
      </c>
      <c r="AM5882" s="93"/>
      <c r="AN5882" s="93"/>
      <c r="AO5882" s="93"/>
    </row>
    <row r="5883" spans="25:41" x14ac:dyDescent="0.55000000000000004">
      <c r="Y5883" t="s">
        <v>60004</v>
      </c>
      <c r="Z5883" s="284">
        <v>73169.11</v>
      </c>
      <c r="AB5883" s="276" t="s">
        <v>68020</v>
      </c>
      <c r="AC5883" s="277">
        <v>370.74</v>
      </c>
      <c r="AE5883" s="246" t="s">
        <v>56123</v>
      </c>
      <c r="AF5883" s="247">
        <v>6229.92</v>
      </c>
      <c r="AH5883" s="226" t="s">
        <v>52402</v>
      </c>
      <c r="AI5883" s="227">
        <v>300</v>
      </c>
      <c r="AK5883" s="207" t="s">
        <v>20198</v>
      </c>
      <c r="AL5883" s="208">
        <v>3500</v>
      </c>
      <c r="AM5883" s="93"/>
      <c r="AN5883" s="93"/>
      <c r="AO5883" s="93"/>
    </row>
    <row r="5884" spans="25:41" x14ac:dyDescent="0.55000000000000004">
      <c r="Y5884" t="s">
        <v>24674</v>
      </c>
      <c r="Z5884" s="284">
        <v>39908.03</v>
      </c>
      <c r="AB5884" s="276" t="s">
        <v>68021</v>
      </c>
      <c r="AC5884" s="277">
        <v>165.71</v>
      </c>
      <c r="AE5884" s="246" t="s">
        <v>56124</v>
      </c>
      <c r="AF5884" s="247">
        <v>78958.42</v>
      </c>
      <c r="AH5884" s="226" t="s">
        <v>52403</v>
      </c>
      <c r="AI5884" s="227">
        <v>21.36</v>
      </c>
      <c r="AK5884" s="207" t="s">
        <v>20199</v>
      </c>
      <c r="AL5884" s="208">
        <v>20000</v>
      </c>
      <c r="AM5884" s="93"/>
      <c r="AN5884" s="93"/>
      <c r="AO5884" s="93"/>
    </row>
    <row r="5885" spans="25:41" x14ac:dyDescent="0.55000000000000004">
      <c r="Y5885" t="s">
        <v>61699</v>
      </c>
      <c r="Z5885" s="284">
        <v>9000</v>
      </c>
      <c r="AB5885" s="276" t="s">
        <v>68022</v>
      </c>
      <c r="AC5885" s="277">
        <v>1237</v>
      </c>
      <c r="AE5885" s="246" t="s">
        <v>63155</v>
      </c>
      <c r="AF5885" s="247">
        <v>2972.92</v>
      </c>
      <c r="AH5885" s="226" t="s">
        <v>52404</v>
      </c>
      <c r="AI5885" s="227">
        <v>72.3</v>
      </c>
      <c r="AK5885" s="207" t="s">
        <v>20200</v>
      </c>
      <c r="AL5885" s="208">
        <v>1797.76</v>
      </c>
      <c r="AM5885" s="93"/>
      <c r="AN5885" s="93"/>
      <c r="AO5885" s="93"/>
    </row>
    <row r="5886" spans="25:41" x14ac:dyDescent="0.55000000000000004">
      <c r="Y5886" t="s">
        <v>24684</v>
      </c>
      <c r="Z5886" s="284">
        <v>1847.03</v>
      </c>
      <c r="AB5886" s="276" t="s">
        <v>70038</v>
      </c>
      <c r="AC5886" s="277">
        <v>6750</v>
      </c>
      <c r="AE5886" s="246" t="s">
        <v>56125</v>
      </c>
      <c r="AF5886" s="247">
        <v>6621.99</v>
      </c>
      <c r="AH5886" s="226" t="s">
        <v>52405</v>
      </c>
      <c r="AI5886" s="227">
        <v>16.34</v>
      </c>
      <c r="AK5886" s="207" t="s">
        <v>20201</v>
      </c>
      <c r="AL5886" s="208">
        <v>5094.8</v>
      </c>
      <c r="AM5886" s="93"/>
      <c r="AN5886" s="93"/>
      <c r="AO5886" s="93"/>
    </row>
    <row r="5887" spans="25:41" x14ac:dyDescent="0.55000000000000004">
      <c r="Y5887" t="s">
        <v>13949</v>
      </c>
      <c r="Z5887" s="284">
        <v>3882.69</v>
      </c>
      <c r="AB5887" s="276" t="s">
        <v>70039</v>
      </c>
      <c r="AC5887" s="277">
        <v>411013.6</v>
      </c>
      <c r="AE5887" s="246" t="s">
        <v>56126</v>
      </c>
      <c r="AF5887" s="247">
        <v>19449.490000000002</v>
      </c>
      <c r="AH5887" s="226" t="s">
        <v>20252</v>
      </c>
      <c r="AI5887" s="227">
        <v>2000</v>
      </c>
      <c r="AK5887" s="207" t="s">
        <v>20202</v>
      </c>
      <c r="AL5887" s="208">
        <v>8788.9500000000007</v>
      </c>
      <c r="AM5887" s="93"/>
      <c r="AN5887" s="93"/>
      <c r="AO5887" s="93"/>
    </row>
    <row r="5888" spans="25:41" x14ac:dyDescent="0.55000000000000004">
      <c r="Y5888" t="s">
        <v>13950</v>
      </c>
      <c r="Z5888" s="284">
        <v>12163.91</v>
      </c>
      <c r="AB5888" s="276" t="s">
        <v>68023</v>
      </c>
      <c r="AC5888" s="277">
        <v>110492.56</v>
      </c>
      <c r="AE5888" s="246" t="s">
        <v>58251</v>
      </c>
      <c r="AF5888" s="247">
        <v>110.28</v>
      </c>
      <c r="AH5888" s="226" t="s">
        <v>20253</v>
      </c>
      <c r="AI5888" s="227">
        <v>153.01</v>
      </c>
      <c r="AK5888" s="207" t="s">
        <v>20203</v>
      </c>
      <c r="AL5888" s="208">
        <v>11075.51</v>
      </c>
      <c r="AM5888" s="93"/>
      <c r="AN5888" s="93"/>
      <c r="AO5888" s="93"/>
    </row>
    <row r="5889" spans="25:41" x14ac:dyDescent="0.55000000000000004">
      <c r="Y5889" t="s">
        <v>24685</v>
      </c>
      <c r="Z5889" s="284">
        <v>28603</v>
      </c>
      <c r="AB5889" s="276" t="s">
        <v>70184</v>
      </c>
      <c r="AC5889" s="277">
        <v>58477.48</v>
      </c>
      <c r="AE5889" s="246" t="s">
        <v>58252</v>
      </c>
      <c r="AF5889" s="247">
        <v>17352.64</v>
      </c>
      <c r="AH5889" s="226" t="s">
        <v>20254</v>
      </c>
      <c r="AI5889" s="227">
        <v>433.6</v>
      </c>
      <c r="AK5889" s="207" t="s">
        <v>20204</v>
      </c>
      <c r="AL5889" s="208">
        <v>67597.91</v>
      </c>
      <c r="AM5889" s="93"/>
      <c r="AN5889" s="93"/>
      <c r="AO5889" s="93"/>
    </row>
    <row r="5890" spans="25:41" x14ac:dyDescent="0.55000000000000004">
      <c r="Y5890" t="s">
        <v>55635</v>
      </c>
      <c r="Z5890">
        <v>77.14</v>
      </c>
      <c r="AB5890" s="276" t="s">
        <v>68024</v>
      </c>
      <c r="AC5890" s="277">
        <v>1706.15</v>
      </c>
      <c r="AE5890" s="246" t="s">
        <v>64282</v>
      </c>
      <c r="AF5890" s="247">
        <v>5045.8500000000004</v>
      </c>
      <c r="AH5890" s="226" t="s">
        <v>20255</v>
      </c>
      <c r="AI5890" s="227">
        <v>8587.36</v>
      </c>
      <c r="AK5890" s="207" t="s">
        <v>20205</v>
      </c>
      <c r="AL5890" s="208">
        <v>118332.38</v>
      </c>
      <c r="AM5890" s="93"/>
      <c r="AN5890" s="93"/>
      <c r="AO5890" s="93"/>
    </row>
    <row r="5891" spans="25:41" x14ac:dyDescent="0.55000000000000004">
      <c r="Y5891" t="s">
        <v>32500</v>
      </c>
      <c r="Z5891" s="284">
        <v>20711.77</v>
      </c>
      <c r="AB5891" s="276" t="s">
        <v>68025</v>
      </c>
      <c r="AC5891" s="277">
        <v>86269</v>
      </c>
      <c r="AE5891" s="246" t="s">
        <v>56127</v>
      </c>
      <c r="AF5891" s="247">
        <v>6267.06</v>
      </c>
      <c r="AH5891" s="226" t="s">
        <v>44877</v>
      </c>
      <c r="AI5891" s="227">
        <v>308630</v>
      </c>
      <c r="AK5891" s="207" t="s">
        <v>20206</v>
      </c>
      <c r="AL5891" s="208">
        <v>2618</v>
      </c>
      <c r="AM5891" s="93"/>
      <c r="AN5891" s="93"/>
      <c r="AO5891" s="93"/>
    </row>
    <row r="5892" spans="25:41" x14ac:dyDescent="0.55000000000000004">
      <c r="Y5892" t="s">
        <v>24689</v>
      </c>
      <c r="Z5892" s="284">
        <v>66166.83</v>
      </c>
      <c r="AB5892" s="276" t="s">
        <v>22696</v>
      </c>
      <c r="AC5892" s="277">
        <v>96805.39</v>
      </c>
      <c r="AE5892" s="246" t="s">
        <v>56128</v>
      </c>
      <c r="AF5892" s="247">
        <v>11839</v>
      </c>
      <c r="AH5892" s="226" t="s">
        <v>44878</v>
      </c>
      <c r="AI5892" s="227">
        <v>23610.2</v>
      </c>
      <c r="AK5892" s="207" t="s">
        <v>20207</v>
      </c>
      <c r="AL5892" s="208">
        <v>12022.57</v>
      </c>
      <c r="AM5892" s="93"/>
      <c r="AN5892" s="93"/>
      <c r="AO5892" s="93"/>
    </row>
    <row r="5893" spans="25:41" x14ac:dyDescent="0.55000000000000004">
      <c r="Y5893" t="s">
        <v>24690</v>
      </c>
      <c r="Z5893" s="284">
        <v>184489.64</v>
      </c>
      <c r="AB5893" s="276" t="s">
        <v>22697</v>
      </c>
      <c r="AC5893" s="277">
        <v>19062</v>
      </c>
      <c r="AE5893" s="246" t="s">
        <v>56129</v>
      </c>
      <c r="AF5893" s="247">
        <v>905.69</v>
      </c>
      <c r="AH5893" s="226" t="s">
        <v>20265</v>
      </c>
      <c r="AI5893" s="227">
        <v>-125.69</v>
      </c>
      <c r="AK5893" s="207" t="s">
        <v>20208</v>
      </c>
      <c r="AL5893" s="208">
        <v>35207.54</v>
      </c>
      <c r="AM5893" s="93"/>
      <c r="AN5893" s="93"/>
      <c r="AO5893" s="93"/>
    </row>
    <row r="5894" spans="25:41" x14ac:dyDescent="0.55000000000000004">
      <c r="Y5894" t="s">
        <v>24691</v>
      </c>
      <c r="Z5894" s="284">
        <v>286172.56</v>
      </c>
      <c r="AB5894" s="276" t="s">
        <v>22699</v>
      </c>
      <c r="AC5894" s="277">
        <v>23012.5</v>
      </c>
      <c r="AE5894" s="246" t="s">
        <v>56130</v>
      </c>
      <c r="AF5894" s="247">
        <v>2900.56</v>
      </c>
      <c r="AH5894" s="226" t="s">
        <v>20266</v>
      </c>
      <c r="AI5894" s="227">
        <v>-9.48</v>
      </c>
      <c r="AK5894" s="207" t="s">
        <v>20209</v>
      </c>
      <c r="AL5894" s="208">
        <v>2638.34</v>
      </c>
      <c r="AM5894" s="93"/>
      <c r="AN5894" s="93"/>
      <c r="AO5894" s="93"/>
    </row>
    <row r="5895" spans="25:41" x14ac:dyDescent="0.55000000000000004">
      <c r="Y5895" t="s">
        <v>24692</v>
      </c>
      <c r="Z5895" s="284">
        <v>479316.93</v>
      </c>
      <c r="AB5895" s="276" t="s">
        <v>68026</v>
      </c>
      <c r="AC5895" s="277">
        <v>3380.94</v>
      </c>
      <c r="AE5895" s="246" t="s">
        <v>63569</v>
      </c>
      <c r="AF5895" s="247">
        <v>1948.2</v>
      </c>
      <c r="AH5895" s="226" t="s">
        <v>20267</v>
      </c>
      <c r="AI5895" s="227">
        <v>-27.25</v>
      </c>
      <c r="AK5895" s="207" t="s">
        <v>20210</v>
      </c>
      <c r="AL5895" s="208">
        <v>7633.02</v>
      </c>
      <c r="AM5895" s="93"/>
      <c r="AN5895" s="93"/>
      <c r="AO5895" s="93"/>
    </row>
    <row r="5896" spans="25:41" x14ac:dyDescent="0.55000000000000004">
      <c r="Y5896" t="s">
        <v>24693</v>
      </c>
      <c r="Z5896" s="284">
        <v>312287.99</v>
      </c>
      <c r="AB5896" s="276" t="s">
        <v>55221</v>
      </c>
      <c r="AC5896" s="277">
        <v>8750</v>
      </c>
      <c r="AE5896" s="246" t="s">
        <v>52420</v>
      </c>
      <c r="AF5896" s="247">
        <v>1581.4</v>
      </c>
      <c r="AH5896" s="226" t="s">
        <v>20268</v>
      </c>
      <c r="AI5896" s="227">
        <v>214.78</v>
      </c>
      <c r="AK5896" s="207" t="s">
        <v>20211</v>
      </c>
      <c r="AL5896" s="208">
        <v>3131.76</v>
      </c>
      <c r="AM5896" s="93"/>
      <c r="AN5896" s="93"/>
      <c r="AO5896" s="93"/>
    </row>
    <row r="5897" spans="25:41" x14ac:dyDescent="0.55000000000000004">
      <c r="Y5897" t="s">
        <v>36525</v>
      </c>
      <c r="Z5897" s="284">
        <v>3182371.65</v>
      </c>
      <c r="AB5897" s="276" t="s">
        <v>22700</v>
      </c>
      <c r="AC5897" s="277">
        <v>1775</v>
      </c>
      <c r="AE5897" s="246" t="s">
        <v>52421</v>
      </c>
      <c r="AF5897" s="247">
        <v>26135.86</v>
      </c>
      <c r="AH5897" s="226" t="s">
        <v>35020</v>
      </c>
      <c r="AI5897" s="227">
        <v>7991</v>
      </c>
      <c r="AK5897" s="207" t="s">
        <v>20212</v>
      </c>
      <c r="AL5897" s="208">
        <v>1878.8</v>
      </c>
      <c r="AM5897" s="93"/>
      <c r="AN5897" s="93"/>
      <c r="AO5897" s="93"/>
    </row>
    <row r="5898" spans="25:41" x14ac:dyDescent="0.55000000000000004">
      <c r="Y5898" t="s">
        <v>50739</v>
      </c>
      <c r="Z5898" s="284">
        <v>126330.25</v>
      </c>
      <c r="AB5898" s="276" t="s">
        <v>22701</v>
      </c>
      <c r="AC5898" s="277">
        <v>19103.759999999998</v>
      </c>
      <c r="AE5898" s="246" t="s">
        <v>64283</v>
      </c>
      <c r="AF5898" s="247">
        <v>580.03</v>
      </c>
      <c r="AH5898" s="226" t="s">
        <v>20274</v>
      </c>
      <c r="AI5898" s="227">
        <v>260.98</v>
      </c>
      <c r="AK5898" s="207" t="s">
        <v>20213</v>
      </c>
      <c r="AL5898" s="208">
        <v>1515.1</v>
      </c>
      <c r="AM5898" s="93"/>
      <c r="AN5898" s="93"/>
      <c r="AO5898" s="93"/>
    </row>
    <row r="5899" spans="25:41" x14ac:dyDescent="0.55000000000000004">
      <c r="Y5899" t="s">
        <v>46122</v>
      </c>
      <c r="Z5899" s="284">
        <v>305210</v>
      </c>
      <c r="AB5899" s="276" t="s">
        <v>55222</v>
      </c>
      <c r="AC5899" s="277">
        <v>4914</v>
      </c>
      <c r="AE5899" s="246" t="s">
        <v>64284</v>
      </c>
      <c r="AF5899" s="247">
        <v>-13.18</v>
      </c>
      <c r="AH5899" s="226" t="s">
        <v>35021</v>
      </c>
      <c r="AI5899" s="227">
        <v>9862.18</v>
      </c>
      <c r="AK5899" s="207" t="s">
        <v>20214</v>
      </c>
      <c r="AL5899" s="208">
        <v>765.99</v>
      </c>
      <c r="AM5899" s="93"/>
      <c r="AN5899" s="93"/>
      <c r="AO5899" s="93"/>
    </row>
    <row r="5900" spans="25:41" x14ac:dyDescent="0.55000000000000004">
      <c r="Y5900" t="s">
        <v>48505</v>
      </c>
      <c r="Z5900" s="284">
        <v>141890.57</v>
      </c>
      <c r="AB5900" s="276" t="s">
        <v>22703</v>
      </c>
      <c r="AC5900" s="277">
        <v>-10500</v>
      </c>
      <c r="AE5900" s="246" t="s">
        <v>33572</v>
      </c>
      <c r="AF5900" s="247">
        <v>181301.6</v>
      </c>
      <c r="AH5900" s="226" t="s">
        <v>40296</v>
      </c>
      <c r="AI5900" s="227">
        <v>656.25</v>
      </c>
      <c r="AK5900" s="207" t="s">
        <v>20215</v>
      </c>
      <c r="AL5900" s="208">
        <v>174.5</v>
      </c>
      <c r="AM5900" s="93"/>
      <c r="AN5900" s="93"/>
      <c r="AO5900" s="93"/>
    </row>
    <row r="5901" spans="25:41" x14ac:dyDescent="0.55000000000000004">
      <c r="Y5901" t="s">
        <v>24855</v>
      </c>
      <c r="Z5901" s="284">
        <v>15891</v>
      </c>
      <c r="AB5901" s="276" t="s">
        <v>22705</v>
      </c>
      <c r="AC5901" s="277">
        <v>12784.49</v>
      </c>
      <c r="AE5901" s="246" t="s">
        <v>56131</v>
      </c>
      <c r="AF5901" s="247">
        <v>112217</v>
      </c>
      <c r="AH5901" s="226" t="s">
        <v>35022</v>
      </c>
      <c r="AI5901" s="227">
        <v>791.6</v>
      </c>
      <c r="AK5901" s="207" t="s">
        <v>20216</v>
      </c>
      <c r="AL5901" s="208">
        <v>494.57</v>
      </c>
      <c r="AM5901" s="93"/>
      <c r="AN5901" s="93"/>
      <c r="AO5901" s="93"/>
    </row>
    <row r="5902" spans="25:41" x14ac:dyDescent="0.55000000000000004">
      <c r="Y5902" t="s">
        <v>13962</v>
      </c>
      <c r="Z5902" s="284">
        <v>7760</v>
      </c>
      <c r="AB5902" s="276" t="s">
        <v>22706</v>
      </c>
      <c r="AC5902" s="277">
        <v>37797.910000000003</v>
      </c>
      <c r="AE5902" s="246" t="s">
        <v>39168</v>
      </c>
      <c r="AF5902" s="247">
        <v>189534.48</v>
      </c>
      <c r="AH5902" s="226" t="s">
        <v>35023</v>
      </c>
      <c r="AI5902" s="227">
        <v>2250.39</v>
      </c>
      <c r="AK5902" s="207" t="s">
        <v>20217</v>
      </c>
      <c r="AL5902" s="208">
        <v>114.52</v>
      </c>
      <c r="AM5902" s="93"/>
      <c r="AN5902" s="93"/>
      <c r="AO5902" s="93"/>
    </row>
    <row r="5903" spans="25:41" x14ac:dyDescent="0.55000000000000004">
      <c r="Y5903" t="s">
        <v>24864</v>
      </c>
      <c r="Z5903" s="284">
        <v>4518.5200000000004</v>
      </c>
      <c r="AB5903" s="276" t="s">
        <v>68027</v>
      </c>
      <c r="AC5903" s="277">
        <v>800</v>
      </c>
      <c r="AE5903" s="246" t="s">
        <v>55126</v>
      </c>
      <c r="AF5903" s="247">
        <v>233218.17</v>
      </c>
      <c r="AH5903" s="226" t="s">
        <v>35024</v>
      </c>
      <c r="AI5903" s="227">
        <v>2903.28</v>
      </c>
      <c r="AK5903" s="207" t="s">
        <v>20218</v>
      </c>
      <c r="AL5903" s="208">
        <v>12.78</v>
      </c>
      <c r="AM5903" s="93"/>
      <c r="AN5903" s="93"/>
      <c r="AO5903" s="93"/>
    </row>
    <row r="5904" spans="25:41" x14ac:dyDescent="0.55000000000000004">
      <c r="Y5904" t="s">
        <v>24866</v>
      </c>
      <c r="Z5904" s="284">
        <v>5845</v>
      </c>
      <c r="AB5904" s="276" t="s">
        <v>52865</v>
      </c>
      <c r="AC5904" s="277">
        <v>37074.35</v>
      </c>
      <c r="AE5904" s="246" t="s">
        <v>39169</v>
      </c>
      <c r="AF5904" s="247">
        <v>49927.77</v>
      </c>
      <c r="AH5904" s="226" t="s">
        <v>33558</v>
      </c>
      <c r="AI5904" s="227">
        <v>66432</v>
      </c>
      <c r="AK5904" s="207" t="s">
        <v>20219</v>
      </c>
      <c r="AL5904" s="208">
        <v>9000</v>
      </c>
      <c r="AM5904" s="93"/>
      <c r="AN5904" s="93"/>
      <c r="AO5904" s="93"/>
    </row>
    <row r="5905" spans="25:41" x14ac:dyDescent="0.55000000000000004">
      <c r="Y5905" t="s">
        <v>24867</v>
      </c>
      <c r="Z5905" s="284">
        <v>25065.78</v>
      </c>
      <c r="AB5905" s="276" t="s">
        <v>22707</v>
      </c>
      <c r="AC5905" s="277">
        <v>839.79</v>
      </c>
      <c r="AE5905" s="246" t="s">
        <v>56132</v>
      </c>
      <c r="AF5905" s="247">
        <v>151029.20000000001</v>
      </c>
      <c r="AH5905" s="226" t="s">
        <v>39161</v>
      </c>
      <c r="AI5905" s="227">
        <v>62635</v>
      </c>
      <c r="AK5905" s="207" t="s">
        <v>20220</v>
      </c>
      <c r="AL5905" s="208">
        <v>285000</v>
      </c>
      <c r="AM5905" s="93"/>
      <c r="AN5905" s="93"/>
      <c r="AO5905" s="93"/>
    </row>
    <row r="5906" spans="25:41" x14ac:dyDescent="0.55000000000000004">
      <c r="Y5906" t="s">
        <v>13967</v>
      </c>
      <c r="Z5906" s="284">
        <v>4415.96</v>
      </c>
      <c r="AB5906" s="276" t="s">
        <v>48062</v>
      </c>
      <c r="AC5906" s="277">
        <v>20271.599999999999</v>
      </c>
      <c r="AE5906" s="246" t="s">
        <v>46930</v>
      </c>
      <c r="AF5906" s="247">
        <v>45196.800000000003</v>
      </c>
      <c r="AH5906" s="226" t="s">
        <v>20275</v>
      </c>
      <c r="AI5906" s="227">
        <v>59909</v>
      </c>
      <c r="AK5906" s="207" t="s">
        <v>20221</v>
      </c>
      <c r="AL5906" s="208">
        <v>22487.46</v>
      </c>
      <c r="AM5906" s="93"/>
      <c r="AN5906" s="93"/>
      <c r="AO5906" s="93"/>
    </row>
    <row r="5907" spans="25:41" x14ac:dyDescent="0.55000000000000004">
      <c r="Y5907" t="s">
        <v>13968</v>
      </c>
      <c r="Z5907" s="284">
        <v>14248.39</v>
      </c>
      <c r="AB5907" s="276" t="s">
        <v>50101</v>
      </c>
      <c r="AC5907" s="277">
        <v>10168.14</v>
      </c>
      <c r="AE5907" s="246" t="s">
        <v>56133</v>
      </c>
      <c r="AF5907" s="247">
        <v>312912.2</v>
      </c>
      <c r="AH5907" s="226" t="s">
        <v>44879</v>
      </c>
      <c r="AI5907" s="227">
        <v>3814</v>
      </c>
      <c r="AK5907" s="207" t="s">
        <v>20222</v>
      </c>
      <c r="AL5907" s="208">
        <v>53766.400000000001</v>
      </c>
      <c r="AM5907" s="93"/>
      <c r="AN5907" s="93"/>
      <c r="AO5907" s="93"/>
    </row>
    <row r="5908" spans="25:41" x14ac:dyDescent="0.55000000000000004">
      <c r="Y5908" t="s">
        <v>13969</v>
      </c>
      <c r="Z5908" s="284">
        <v>20236.2</v>
      </c>
      <c r="AB5908" s="276" t="s">
        <v>68028</v>
      </c>
      <c r="AC5908" s="277">
        <v>-14</v>
      </c>
      <c r="AE5908" s="246" t="s">
        <v>56134</v>
      </c>
      <c r="AF5908" s="247">
        <v>20329.98</v>
      </c>
      <c r="AH5908" s="226" t="s">
        <v>20276</v>
      </c>
      <c r="AI5908" s="227">
        <v>3000.48</v>
      </c>
      <c r="AK5908" s="207" t="s">
        <v>20223</v>
      </c>
      <c r="AL5908" s="208">
        <v>13885.58</v>
      </c>
      <c r="AM5908" s="93"/>
      <c r="AN5908" s="93"/>
      <c r="AO5908" s="93"/>
    </row>
    <row r="5909" spans="25:41" x14ac:dyDescent="0.55000000000000004">
      <c r="Y5909" t="s">
        <v>24868</v>
      </c>
      <c r="Z5909" s="284">
        <v>270292.28000000003</v>
      </c>
      <c r="AB5909" s="276" t="s">
        <v>40395</v>
      </c>
      <c r="AC5909" s="277">
        <v>4778.88</v>
      </c>
      <c r="AE5909" s="246" t="s">
        <v>39170</v>
      </c>
      <c r="AF5909" s="247">
        <v>882053</v>
      </c>
      <c r="AH5909" s="226" t="s">
        <v>20277</v>
      </c>
      <c r="AI5909" s="227">
        <v>99097</v>
      </c>
      <c r="AK5909" s="207" t="s">
        <v>20224</v>
      </c>
      <c r="AL5909" s="208">
        <v>2490.19</v>
      </c>
      <c r="AM5909" s="93"/>
      <c r="AN5909" s="93"/>
      <c r="AO5909" s="93"/>
    </row>
    <row r="5910" spans="25:41" x14ac:dyDescent="0.55000000000000004">
      <c r="Y5910" t="s">
        <v>24869</v>
      </c>
      <c r="Z5910" s="284">
        <v>1655.28</v>
      </c>
      <c r="AB5910" s="276" t="s">
        <v>40396</v>
      </c>
      <c r="AC5910" s="277">
        <v>365.56</v>
      </c>
      <c r="AE5910" s="246" t="s">
        <v>42472</v>
      </c>
      <c r="AF5910" s="247">
        <v>62888.54</v>
      </c>
      <c r="AH5910" s="226" t="s">
        <v>20278</v>
      </c>
      <c r="AI5910" s="227">
        <v>35067.47</v>
      </c>
      <c r="AK5910" s="207" t="s">
        <v>20225</v>
      </c>
      <c r="AL5910" s="208">
        <v>21374.55</v>
      </c>
      <c r="AM5910" s="93"/>
      <c r="AN5910" s="93"/>
      <c r="AO5910" s="93"/>
    </row>
    <row r="5911" spans="25:41" x14ac:dyDescent="0.55000000000000004">
      <c r="Y5911" t="s">
        <v>70146</v>
      </c>
      <c r="Z5911" s="284">
        <v>5470.37</v>
      </c>
      <c r="AB5911" s="276" t="s">
        <v>55224</v>
      </c>
      <c r="AC5911" s="277">
        <v>41947.5</v>
      </c>
      <c r="AE5911" s="246" t="s">
        <v>35044</v>
      </c>
      <c r="AF5911" s="247">
        <v>7822.33</v>
      </c>
      <c r="AH5911" s="226" t="s">
        <v>20279</v>
      </c>
      <c r="AI5911" s="227">
        <v>57400.08</v>
      </c>
      <c r="AK5911" s="207" t="s">
        <v>20226</v>
      </c>
      <c r="AL5911" s="208">
        <v>40745.379999999997</v>
      </c>
      <c r="AM5911" s="93"/>
      <c r="AN5911" s="93"/>
      <c r="AO5911" s="93"/>
    </row>
    <row r="5912" spans="25:41" x14ac:dyDescent="0.55000000000000004">
      <c r="Y5912" t="s">
        <v>24872</v>
      </c>
      <c r="Z5912" s="284">
        <v>3039.19</v>
      </c>
      <c r="AB5912" s="276" t="s">
        <v>63719</v>
      </c>
      <c r="AC5912" s="277">
        <v>13195</v>
      </c>
      <c r="AE5912" s="246" t="s">
        <v>59067</v>
      </c>
      <c r="AF5912" s="247">
        <v>328.66</v>
      </c>
      <c r="AH5912" s="226" t="s">
        <v>20280</v>
      </c>
      <c r="AI5912" s="227">
        <v>1400</v>
      </c>
      <c r="AK5912" s="207" t="s">
        <v>20227</v>
      </c>
      <c r="AL5912" s="208">
        <v>1515.1</v>
      </c>
      <c r="AM5912" s="93"/>
      <c r="AN5912" s="93"/>
      <c r="AO5912" s="93"/>
    </row>
    <row r="5913" spans="25:41" x14ac:dyDescent="0.55000000000000004">
      <c r="Y5913" t="s">
        <v>54479</v>
      </c>
      <c r="Z5913" s="284">
        <v>9045.2199999999993</v>
      </c>
      <c r="AB5913" s="276" t="s">
        <v>55226</v>
      </c>
      <c r="AC5913" s="277">
        <v>4218.46</v>
      </c>
      <c r="AE5913" s="246" t="s">
        <v>56135</v>
      </c>
      <c r="AF5913" s="247">
        <v>181724.6</v>
      </c>
      <c r="AH5913" s="226" t="s">
        <v>33559</v>
      </c>
      <c r="AI5913" s="227">
        <v>33116.06</v>
      </c>
      <c r="AK5913" s="207" t="s">
        <v>20228</v>
      </c>
      <c r="AL5913" s="208">
        <v>3500</v>
      </c>
      <c r="AM5913" s="93"/>
      <c r="AN5913" s="93"/>
      <c r="AO5913" s="93"/>
    </row>
    <row r="5914" spans="25:41" x14ac:dyDescent="0.55000000000000004">
      <c r="Y5914" t="s">
        <v>24875</v>
      </c>
      <c r="Z5914" s="284">
        <v>7202.43</v>
      </c>
      <c r="AB5914" s="276" t="s">
        <v>55227</v>
      </c>
      <c r="AC5914" s="277">
        <v>12172.91</v>
      </c>
      <c r="AE5914" s="246" t="s">
        <v>58529</v>
      </c>
      <c r="AF5914" s="247">
        <v>14704.33</v>
      </c>
      <c r="AH5914" s="226" t="s">
        <v>42461</v>
      </c>
      <c r="AI5914" s="227">
        <v>735</v>
      </c>
      <c r="AK5914" s="207" t="s">
        <v>20229</v>
      </c>
      <c r="AL5914" s="208">
        <v>9000</v>
      </c>
      <c r="AM5914" s="93"/>
      <c r="AN5914" s="93"/>
      <c r="AO5914" s="93"/>
    </row>
    <row r="5915" spans="25:41" x14ac:dyDescent="0.55000000000000004">
      <c r="Y5915" t="s">
        <v>60005</v>
      </c>
      <c r="Z5915" s="284">
        <v>110497.26</v>
      </c>
      <c r="AB5915" s="276" t="s">
        <v>64539</v>
      </c>
      <c r="AC5915" s="277">
        <v>3437.84</v>
      </c>
      <c r="AE5915" s="246" t="s">
        <v>57444</v>
      </c>
      <c r="AF5915" s="247">
        <v>17844.66</v>
      </c>
      <c r="AH5915" s="226" t="s">
        <v>33560</v>
      </c>
      <c r="AI5915" s="227">
        <v>5347.19</v>
      </c>
      <c r="AK5915" s="207" t="s">
        <v>20230</v>
      </c>
      <c r="AL5915" s="208">
        <v>285000</v>
      </c>
      <c r="AM5915" s="93"/>
      <c r="AN5915" s="93"/>
      <c r="AO5915" s="93"/>
    </row>
    <row r="5916" spans="25:41" x14ac:dyDescent="0.55000000000000004">
      <c r="Y5916" t="s">
        <v>24876</v>
      </c>
      <c r="Z5916" s="284">
        <v>83611.62</v>
      </c>
      <c r="AB5916" s="276" t="s">
        <v>55228</v>
      </c>
      <c r="AC5916" s="277">
        <v>2092.04</v>
      </c>
      <c r="AE5916" s="246" t="s">
        <v>33573</v>
      </c>
      <c r="AF5916" s="247">
        <v>183217.83</v>
      </c>
      <c r="AH5916" s="226" t="s">
        <v>20281</v>
      </c>
      <c r="AI5916" s="227">
        <v>4600</v>
      </c>
      <c r="AK5916" s="207" t="s">
        <v>20231</v>
      </c>
      <c r="AL5916" s="208">
        <v>20000</v>
      </c>
      <c r="AM5916" s="93"/>
      <c r="AN5916" s="93"/>
      <c r="AO5916" s="93"/>
    </row>
    <row r="5917" spans="25:41" x14ac:dyDescent="0.55000000000000004">
      <c r="Y5917" t="s">
        <v>36547</v>
      </c>
      <c r="Z5917" s="284">
        <v>144958.99</v>
      </c>
      <c r="AB5917" s="276" t="s">
        <v>52868</v>
      </c>
      <c r="AC5917" s="277">
        <v>17761.39</v>
      </c>
      <c r="AE5917" s="246" t="s">
        <v>33574</v>
      </c>
      <c r="AF5917" s="247">
        <v>354131.05</v>
      </c>
      <c r="AH5917" s="226" t="s">
        <v>20282</v>
      </c>
      <c r="AI5917" s="227">
        <v>14450</v>
      </c>
      <c r="AK5917" s="207" t="s">
        <v>20232</v>
      </c>
      <c r="AL5917" s="208">
        <v>6100</v>
      </c>
      <c r="AM5917" s="93"/>
      <c r="AN5917" s="93"/>
      <c r="AO5917" s="93"/>
    </row>
    <row r="5918" spans="25:41" x14ac:dyDescent="0.55000000000000004">
      <c r="Y5918" t="s">
        <v>24877</v>
      </c>
      <c r="Z5918" s="284">
        <v>150111.12</v>
      </c>
      <c r="AB5918" s="276" t="s">
        <v>68029</v>
      </c>
      <c r="AC5918" s="277">
        <v>5985</v>
      </c>
      <c r="AE5918" s="246" t="s">
        <v>36285</v>
      </c>
      <c r="AF5918" s="247">
        <v>143661.01</v>
      </c>
      <c r="AH5918" s="226" t="s">
        <v>35025</v>
      </c>
      <c r="AI5918" s="227">
        <v>63100</v>
      </c>
      <c r="AK5918" s="207" t="s">
        <v>20233</v>
      </c>
      <c r="AL5918" s="208">
        <v>2000</v>
      </c>
      <c r="AM5918" s="93"/>
      <c r="AN5918" s="93"/>
      <c r="AO5918" s="93"/>
    </row>
    <row r="5919" spans="25:41" x14ac:dyDescent="0.55000000000000004">
      <c r="Y5919" t="s">
        <v>71876</v>
      </c>
      <c r="Z5919" s="284">
        <v>4276.38</v>
      </c>
      <c r="AB5919" s="276" t="s">
        <v>52869</v>
      </c>
      <c r="AC5919" s="277">
        <v>1827.21</v>
      </c>
      <c r="AE5919" s="246" t="s">
        <v>52422</v>
      </c>
      <c r="AF5919" s="247">
        <v>117196.21</v>
      </c>
      <c r="AH5919" s="226" t="s">
        <v>33561</v>
      </c>
      <c r="AI5919" s="227">
        <v>10302</v>
      </c>
      <c r="AK5919" s="207" t="s">
        <v>20234</v>
      </c>
      <c r="AL5919" s="208">
        <v>8566.7999999999993</v>
      </c>
      <c r="AM5919" s="93"/>
      <c r="AN5919" s="93"/>
      <c r="AO5919" s="93"/>
    </row>
    <row r="5920" spans="25:41" x14ac:dyDescent="0.55000000000000004">
      <c r="Y5920" t="s">
        <v>24880</v>
      </c>
      <c r="Z5920" s="284">
        <v>100847.67999999999</v>
      </c>
      <c r="AB5920" s="276" t="s">
        <v>52870</v>
      </c>
      <c r="AC5920" s="277">
        <v>5166.07</v>
      </c>
      <c r="AE5920" s="246" t="s">
        <v>42473</v>
      </c>
      <c r="AF5920" s="247">
        <v>1000.12</v>
      </c>
      <c r="AH5920" s="226" t="s">
        <v>20283</v>
      </c>
      <c r="AI5920" s="227">
        <v>38712.870000000003</v>
      </c>
      <c r="AK5920" s="207" t="s">
        <v>13502</v>
      </c>
      <c r="AL5920" s="208">
        <v>30870.43</v>
      </c>
      <c r="AM5920" s="93"/>
      <c r="AN5920" s="93"/>
      <c r="AO5920" s="93"/>
    </row>
    <row r="5921" spans="25:41" x14ac:dyDescent="0.55000000000000004">
      <c r="Y5921" t="s">
        <v>24881</v>
      </c>
      <c r="Z5921" s="284">
        <v>299811.71000000002</v>
      </c>
      <c r="AB5921" s="276" t="s">
        <v>52871</v>
      </c>
      <c r="AC5921" s="277">
        <v>5721.14</v>
      </c>
      <c r="AE5921" s="246" t="s">
        <v>61987</v>
      </c>
      <c r="AF5921" s="247">
        <v>143625.17000000001</v>
      </c>
      <c r="AH5921" s="226" t="s">
        <v>20284</v>
      </c>
      <c r="AI5921" s="227">
        <v>80939.289999999994</v>
      </c>
      <c r="AK5921" s="207" t="s">
        <v>20235</v>
      </c>
      <c r="AL5921" s="208">
        <v>77281.62</v>
      </c>
      <c r="AM5921" s="93"/>
      <c r="AN5921" s="93"/>
      <c r="AO5921" s="93"/>
    </row>
    <row r="5922" spans="25:41" x14ac:dyDescent="0.55000000000000004">
      <c r="Y5922" t="s">
        <v>46130</v>
      </c>
      <c r="Z5922" s="284">
        <v>-245100.3</v>
      </c>
      <c r="AB5922" s="276" t="s">
        <v>52872</v>
      </c>
      <c r="AC5922" s="277">
        <v>2858.77</v>
      </c>
      <c r="AE5922" s="246" t="s">
        <v>64285</v>
      </c>
      <c r="AF5922" s="247">
        <v>-26.59</v>
      </c>
      <c r="AH5922" s="226" t="s">
        <v>33562</v>
      </c>
      <c r="AI5922" s="227">
        <v>42528.71</v>
      </c>
      <c r="AK5922" s="207" t="s">
        <v>20236</v>
      </c>
      <c r="AL5922" s="208">
        <v>3131.76</v>
      </c>
      <c r="AM5922" s="93"/>
      <c r="AN5922" s="93"/>
      <c r="AO5922" s="93"/>
    </row>
    <row r="5923" spans="25:41" x14ac:dyDescent="0.55000000000000004">
      <c r="Y5923" t="s">
        <v>24984</v>
      </c>
      <c r="Z5923" s="284">
        <v>4250</v>
      </c>
      <c r="AB5923" s="276" t="s">
        <v>68030</v>
      </c>
      <c r="AC5923" s="277">
        <v>340092.47</v>
      </c>
      <c r="AE5923" s="246" t="s">
        <v>48888</v>
      </c>
      <c r="AF5923" s="247">
        <v>827</v>
      </c>
      <c r="AH5923" s="226" t="s">
        <v>35026</v>
      </c>
      <c r="AI5923" s="227">
        <v>5000</v>
      </c>
      <c r="AK5923" s="207" t="s">
        <v>20237</v>
      </c>
      <c r="AL5923" s="208">
        <v>64380.01</v>
      </c>
      <c r="AM5923" s="93"/>
      <c r="AN5923" s="93"/>
      <c r="AO5923" s="93"/>
    </row>
    <row r="5924" spans="25:41" x14ac:dyDescent="0.55000000000000004">
      <c r="Y5924" t="s">
        <v>24985</v>
      </c>
      <c r="Z5924" s="284">
        <v>119814.93</v>
      </c>
      <c r="AB5924" s="276" t="s">
        <v>68031</v>
      </c>
      <c r="AC5924" s="277">
        <v>22437</v>
      </c>
      <c r="AE5924" s="246" t="s">
        <v>52423</v>
      </c>
      <c r="AF5924" s="247">
        <v>1167.5</v>
      </c>
      <c r="AH5924" s="226" t="s">
        <v>20285</v>
      </c>
      <c r="AI5924" s="227">
        <v>15796.14</v>
      </c>
      <c r="AK5924" s="207" t="s">
        <v>20238</v>
      </c>
      <c r="AL5924" s="208">
        <v>750</v>
      </c>
      <c r="AM5924" s="93"/>
      <c r="AN5924" s="93"/>
      <c r="AO5924" s="93"/>
    </row>
    <row r="5925" spans="25:41" x14ac:dyDescent="0.55000000000000004">
      <c r="Y5925" t="s">
        <v>33945</v>
      </c>
      <c r="Z5925" s="284">
        <v>2616.79</v>
      </c>
      <c r="AB5925" s="276" t="s">
        <v>39258</v>
      </c>
      <c r="AC5925" s="277">
        <v>1541366.11</v>
      </c>
      <c r="AE5925" s="246" t="s">
        <v>52424</v>
      </c>
      <c r="AF5925" s="247">
        <v>73.290000000000006</v>
      </c>
      <c r="AH5925" s="226" t="s">
        <v>20286</v>
      </c>
      <c r="AI5925" s="227">
        <v>588</v>
      </c>
      <c r="AK5925" s="207" t="s">
        <v>20239</v>
      </c>
      <c r="AL5925" s="208">
        <v>10802</v>
      </c>
      <c r="AM5925" s="93"/>
      <c r="AN5925" s="93"/>
      <c r="AO5925" s="93"/>
    </row>
    <row r="5926" spans="25:41" x14ac:dyDescent="0.55000000000000004">
      <c r="Y5926" t="s">
        <v>24987</v>
      </c>
      <c r="Z5926" s="284">
        <v>5697</v>
      </c>
      <c r="AB5926" s="276" t="s">
        <v>68032</v>
      </c>
      <c r="AC5926" s="277">
        <v>196.56</v>
      </c>
      <c r="AE5926" s="246" t="s">
        <v>52425</v>
      </c>
      <c r="AF5926" s="247">
        <v>59</v>
      </c>
      <c r="AH5926" s="226" t="s">
        <v>52406</v>
      </c>
      <c r="AI5926" s="227">
        <v>139778.66</v>
      </c>
      <c r="AK5926" s="207" t="s">
        <v>20240</v>
      </c>
      <c r="AL5926" s="208">
        <v>24667.85</v>
      </c>
      <c r="AM5926" s="93"/>
      <c r="AN5926" s="93"/>
      <c r="AO5926" s="93"/>
    </row>
    <row r="5927" spans="25:41" x14ac:dyDescent="0.55000000000000004">
      <c r="Y5927" t="s">
        <v>24989</v>
      </c>
      <c r="Z5927" s="284">
        <v>10225.870000000001</v>
      </c>
      <c r="AB5927" s="276" t="s">
        <v>68033</v>
      </c>
      <c r="AC5927" s="277">
        <v>38312.269999999997</v>
      </c>
      <c r="AE5927" s="246" t="s">
        <v>64286</v>
      </c>
      <c r="AF5927" s="247">
        <v>-180.01</v>
      </c>
      <c r="AH5927" s="226" t="s">
        <v>20287</v>
      </c>
      <c r="AI5927" s="227">
        <v>34616.550000000003</v>
      </c>
      <c r="AK5927" s="207" t="s">
        <v>20241</v>
      </c>
      <c r="AL5927" s="208">
        <v>67278.63</v>
      </c>
      <c r="AM5927" s="93"/>
      <c r="AN5927" s="93"/>
      <c r="AO5927" s="93"/>
    </row>
    <row r="5928" spans="25:41" x14ac:dyDescent="0.55000000000000004">
      <c r="Y5928" t="s">
        <v>24993</v>
      </c>
      <c r="Z5928" s="284">
        <v>21647.67</v>
      </c>
      <c r="AB5928" s="276" t="s">
        <v>68034</v>
      </c>
      <c r="AC5928" s="277">
        <v>8235</v>
      </c>
      <c r="AE5928" s="246" t="s">
        <v>49911</v>
      </c>
      <c r="AF5928" s="247">
        <v>300</v>
      </c>
      <c r="AH5928" s="226" t="s">
        <v>33563</v>
      </c>
      <c r="AI5928" s="227">
        <v>27631.68</v>
      </c>
      <c r="AK5928" s="207" t="s">
        <v>20242</v>
      </c>
      <c r="AL5928" s="208">
        <v>115653.99</v>
      </c>
      <c r="AM5928" s="93"/>
      <c r="AN5928" s="93"/>
      <c r="AO5928" s="93"/>
    </row>
    <row r="5929" spans="25:41" x14ac:dyDescent="0.55000000000000004">
      <c r="Y5929" t="s">
        <v>35389</v>
      </c>
      <c r="Z5929" s="284">
        <v>1283.18</v>
      </c>
      <c r="AB5929" s="276" t="s">
        <v>68035</v>
      </c>
      <c r="AC5929" s="277">
        <v>1700</v>
      </c>
      <c r="AE5929" s="246" t="s">
        <v>52427</v>
      </c>
      <c r="AF5929" s="247">
        <v>456.12</v>
      </c>
      <c r="AH5929" s="226" t="s">
        <v>20288</v>
      </c>
      <c r="AI5929" s="227">
        <v>9338.23</v>
      </c>
      <c r="AK5929" s="207" t="s">
        <v>20243</v>
      </c>
      <c r="AL5929" s="208">
        <v>195670.31</v>
      </c>
      <c r="AM5929" s="93"/>
      <c r="AN5929" s="93"/>
      <c r="AO5929" s="93"/>
    </row>
    <row r="5930" spans="25:41" x14ac:dyDescent="0.55000000000000004">
      <c r="Y5930" t="s">
        <v>58074</v>
      </c>
      <c r="Z5930">
        <v>950</v>
      </c>
      <c r="AB5930" s="276" t="s">
        <v>68036</v>
      </c>
      <c r="AC5930" s="277">
        <v>23761.8</v>
      </c>
      <c r="AE5930" s="246" t="s">
        <v>52428</v>
      </c>
      <c r="AF5930" s="247">
        <v>53.54</v>
      </c>
      <c r="AH5930" s="226" t="s">
        <v>33564</v>
      </c>
      <c r="AI5930" s="227">
        <v>6008.07</v>
      </c>
      <c r="AK5930" s="207" t="s">
        <v>20244</v>
      </c>
      <c r="AL5930" s="208">
        <v>1460.4</v>
      </c>
      <c r="AM5930" s="93"/>
      <c r="AN5930" s="93"/>
      <c r="AO5930" s="93"/>
    </row>
    <row r="5931" spans="25:41" x14ac:dyDescent="0.55000000000000004">
      <c r="Y5931" t="s">
        <v>24994</v>
      </c>
      <c r="Z5931" s="284">
        <v>137885.70000000001</v>
      </c>
      <c r="AB5931" s="276" t="s">
        <v>68037</v>
      </c>
      <c r="AC5931" s="277">
        <v>32368.25</v>
      </c>
      <c r="AE5931" s="246" t="s">
        <v>62458</v>
      </c>
      <c r="AF5931" s="247">
        <v>743.97</v>
      </c>
      <c r="AH5931" s="226" t="s">
        <v>49909</v>
      </c>
      <c r="AI5931" s="227">
        <v>1680</v>
      </c>
      <c r="AK5931" s="207" t="s">
        <v>20245</v>
      </c>
      <c r="AL5931" s="208">
        <v>16246</v>
      </c>
      <c r="AM5931" s="93"/>
      <c r="AN5931" s="93"/>
      <c r="AO5931" s="93"/>
    </row>
    <row r="5932" spans="25:41" x14ac:dyDescent="0.55000000000000004">
      <c r="Y5932" t="s">
        <v>69428</v>
      </c>
      <c r="Z5932" s="284">
        <v>6489.21</v>
      </c>
      <c r="AB5932" s="276" t="s">
        <v>40397</v>
      </c>
      <c r="AC5932" s="277">
        <v>391000.39</v>
      </c>
      <c r="AE5932" s="246" t="s">
        <v>64287</v>
      </c>
      <c r="AF5932" s="247">
        <v>-8.39</v>
      </c>
      <c r="AH5932" s="226" t="s">
        <v>46920</v>
      </c>
      <c r="AI5932" s="227">
        <v>6131</v>
      </c>
      <c r="AK5932" s="207" t="s">
        <v>20246</v>
      </c>
      <c r="AL5932" s="208">
        <v>1354.51</v>
      </c>
      <c r="AM5932" s="93"/>
      <c r="AN5932" s="93"/>
      <c r="AO5932" s="93"/>
    </row>
    <row r="5933" spans="25:41" x14ac:dyDescent="0.55000000000000004">
      <c r="Y5933" t="s">
        <v>24995</v>
      </c>
      <c r="Z5933">
        <v>215.55</v>
      </c>
      <c r="AB5933" s="276" t="s">
        <v>59666</v>
      </c>
      <c r="AC5933" s="277">
        <v>2381.25</v>
      </c>
      <c r="AE5933" s="246" t="s">
        <v>58530</v>
      </c>
      <c r="AF5933" s="247">
        <v>17581.8</v>
      </c>
      <c r="AH5933" s="226" t="s">
        <v>46921</v>
      </c>
      <c r="AI5933" s="227">
        <v>469.04</v>
      </c>
      <c r="AK5933" s="207" t="s">
        <v>20247</v>
      </c>
      <c r="AL5933" s="208">
        <v>3412.49</v>
      </c>
      <c r="AM5933" s="93"/>
      <c r="AN5933" s="93"/>
      <c r="AO5933" s="93"/>
    </row>
    <row r="5934" spans="25:41" x14ac:dyDescent="0.55000000000000004">
      <c r="Y5934" t="s">
        <v>13991</v>
      </c>
      <c r="Z5934" s="284">
        <v>23167.68</v>
      </c>
      <c r="AB5934" s="276" t="s">
        <v>63720</v>
      </c>
      <c r="AC5934" s="277">
        <v>2091324.82</v>
      </c>
      <c r="AE5934" s="246" t="s">
        <v>55127</v>
      </c>
      <c r="AF5934" s="247">
        <v>13548.89</v>
      </c>
      <c r="AH5934" s="226" t="s">
        <v>46922</v>
      </c>
      <c r="AI5934" s="227">
        <v>1207.9100000000001</v>
      </c>
      <c r="AK5934" s="207" t="s">
        <v>20248</v>
      </c>
      <c r="AL5934" s="208">
        <v>7710.31</v>
      </c>
      <c r="AM5934" s="93"/>
      <c r="AN5934" s="93"/>
      <c r="AO5934" s="93"/>
    </row>
    <row r="5935" spans="25:41" x14ac:dyDescent="0.55000000000000004">
      <c r="Y5935" t="s">
        <v>13992</v>
      </c>
      <c r="Z5935" s="284">
        <v>74897.23</v>
      </c>
      <c r="AB5935" s="276" t="s">
        <v>70620</v>
      </c>
      <c r="AC5935" s="277">
        <v>1688.75</v>
      </c>
      <c r="AE5935" s="246" t="s">
        <v>55128</v>
      </c>
      <c r="AF5935" s="247">
        <v>2395.84</v>
      </c>
      <c r="AH5935" s="226" t="s">
        <v>52407</v>
      </c>
      <c r="AI5935" s="227">
        <v>117</v>
      </c>
      <c r="AK5935" s="207" t="s">
        <v>20249</v>
      </c>
      <c r="AL5935" s="208">
        <v>12117.75</v>
      </c>
      <c r="AM5935" s="93"/>
      <c r="AN5935" s="93"/>
      <c r="AO5935" s="93"/>
    </row>
    <row r="5936" spans="25:41" x14ac:dyDescent="0.55000000000000004">
      <c r="Y5936" t="s">
        <v>24996</v>
      </c>
      <c r="Z5936" s="284">
        <v>19955.849999999999</v>
      </c>
      <c r="AB5936" s="276" t="s">
        <v>39259</v>
      </c>
      <c r="AC5936" s="277">
        <v>343711.27</v>
      </c>
      <c r="AE5936" s="246" t="s">
        <v>55129</v>
      </c>
      <c r="AF5936" s="247">
        <v>7672.78</v>
      </c>
      <c r="AH5936" s="226" t="s">
        <v>52408</v>
      </c>
      <c r="AI5936" s="227">
        <v>2650</v>
      </c>
      <c r="AK5936" s="207" t="s">
        <v>20250</v>
      </c>
      <c r="AL5936" s="208">
        <v>24609.96</v>
      </c>
      <c r="AM5936" s="93"/>
      <c r="AN5936" s="93"/>
      <c r="AO5936" s="93"/>
    </row>
    <row r="5937" spans="25:41" x14ac:dyDescent="0.55000000000000004">
      <c r="Y5937" t="s">
        <v>24998</v>
      </c>
      <c r="Z5937" s="284">
        <v>78206.25</v>
      </c>
      <c r="AB5937" s="276" t="s">
        <v>42660</v>
      </c>
      <c r="AC5937" s="277">
        <v>619498.23</v>
      </c>
      <c r="AE5937" s="246" t="s">
        <v>61201</v>
      </c>
      <c r="AF5937" s="247">
        <v>54120</v>
      </c>
      <c r="AH5937" s="226" t="s">
        <v>52409</v>
      </c>
      <c r="AI5937" s="227">
        <v>211.69</v>
      </c>
      <c r="AK5937" s="207" t="s">
        <v>13509</v>
      </c>
      <c r="AL5937" s="208">
        <v>13029.66</v>
      </c>
      <c r="AM5937" s="93"/>
      <c r="AN5937" s="93"/>
      <c r="AO5937" s="93"/>
    </row>
    <row r="5938" spans="25:41" x14ac:dyDescent="0.55000000000000004">
      <c r="Y5938" t="s">
        <v>24999</v>
      </c>
      <c r="Z5938">
        <v>393.47</v>
      </c>
      <c r="AB5938" s="276" t="s">
        <v>68038</v>
      </c>
      <c r="AC5938" s="277">
        <v>494.21</v>
      </c>
      <c r="AE5938" s="246" t="s">
        <v>60414</v>
      </c>
      <c r="AF5938" s="247">
        <v>1458.36</v>
      </c>
      <c r="AH5938" s="226" t="s">
        <v>52410</v>
      </c>
      <c r="AI5938" s="227">
        <v>638.66</v>
      </c>
      <c r="AK5938" s="207" t="s">
        <v>20251</v>
      </c>
      <c r="AL5938" s="208">
        <v>3325.56</v>
      </c>
      <c r="AM5938" s="93"/>
      <c r="AN5938" s="93"/>
      <c r="AO5938" s="93"/>
    </row>
    <row r="5939" spans="25:41" x14ac:dyDescent="0.55000000000000004">
      <c r="Y5939" t="s">
        <v>48510</v>
      </c>
      <c r="Z5939" s="284">
        <v>714001</v>
      </c>
      <c r="AB5939" s="276" t="s">
        <v>58578</v>
      </c>
      <c r="AC5939" s="277">
        <v>53572.56</v>
      </c>
      <c r="AE5939" s="246" t="s">
        <v>64288</v>
      </c>
      <c r="AF5939" s="247">
        <v>2068.17</v>
      </c>
      <c r="AH5939" s="226" t="s">
        <v>52411</v>
      </c>
      <c r="AI5939" s="227">
        <v>1000</v>
      </c>
      <c r="AK5939" s="207" t="s">
        <v>20252</v>
      </c>
      <c r="AL5939" s="208">
        <v>9530</v>
      </c>
      <c r="AM5939" s="93"/>
      <c r="AN5939" s="93"/>
      <c r="AO5939" s="93"/>
    </row>
    <row r="5940" spans="25:41" x14ac:dyDescent="0.55000000000000004">
      <c r="Y5940" t="s">
        <v>58075</v>
      </c>
      <c r="Z5940" s="284">
        <v>33985.9</v>
      </c>
      <c r="AB5940" s="276" t="s">
        <v>58579</v>
      </c>
      <c r="AC5940" s="277">
        <v>115798.82</v>
      </c>
      <c r="AE5940" s="246" t="s">
        <v>58860</v>
      </c>
      <c r="AF5940" s="247">
        <v>11901.07</v>
      </c>
      <c r="AH5940" s="226" t="s">
        <v>52412</v>
      </c>
      <c r="AI5940" s="227">
        <v>249.33</v>
      </c>
      <c r="AK5940" s="207" t="s">
        <v>20253</v>
      </c>
      <c r="AL5940" s="208">
        <v>729.04</v>
      </c>
      <c r="AM5940" s="93"/>
      <c r="AN5940" s="93"/>
      <c r="AO5940" s="93"/>
    </row>
    <row r="5941" spans="25:41" x14ac:dyDescent="0.55000000000000004">
      <c r="Y5941" t="s">
        <v>60009</v>
      </c>
      <c r="Z5941" s="284">
        <v>2925</v>
      </c>
      <c r="AB5941" s="276" t="s">
        <v>68039</v>
      </c>
      <c r="AC5941" s="277">
        <v>126313.1</v>
      </c>
      <c r="AE5941" s="246" t="s">
        <v>61095</v>
      </c>
      <c r="AF5941" s="247">
        <v>3389.5</v>
      </c>
      <c r="AH5941" s="226" t="s">
        <v>42462</v>
      </c>
      <c r="AI5941" s="227">
        <v>6347</v>
      </c>
      <c r="AK5941" s="207" t="s">
        <v>20254</v>
      </c>
      <c r="AL5941" s="208">
        <v>2001.07</v>
      </c>
      <c r="AM5941" s="93"/>
      <c r="AN5941" s="93"/>
      <c r="AO5941" s="93"/>
    </row>
    <row r="5942" spans="25:41" x14ac:dyDescent="0.55000000000000004">
      <c r="Y5942" t="s">
        <v>25003</v>
      </c>
      <c r="Z5942" s="284">
        <v>177441.26</v>
      </c>
      <c r="AB5942" s="276" t="s">
        <v>68040</v>
      </c>
      <c r="AC5942" s="277">
        <v>313.68</v>
      </c>
      <c r="AE5942" s="246" t="s">
        <v>59606</v>
      </c>
      <c r="AF5942" s="247">
        <v>110</v>
      </c>
      <c r="AH5942" s="226" t="s">
        <v>35027</v>
      </c>
      <c r="AI5942" s="227">
        <v>50325</v>
      </c>
      <c r="AK5942" s="207" t="s">
        <v>20255</v>
      </c>
      <c r="AL5942" s="208">
        <v>1848.66</v>
      </c>
      <c r="AM5942" s="93"/>
      <c r="AN5942" s="93"/>
      <c r="AO5942" s="93"/>
    </row>
    <row r="5943" spans="25:41" x14ac:dyDescent="0.55000000000000004">
      <c r="Y5943" t="s">
        <v>25004</v>
      </c>
      <c r="Z5943" s="284">
        <v>26282.82</v>
      </c>
      <c r="AB5943" s="276" t="s">
        <v>58580</v>
      </c>
      <c r="AC5943" s="277">
        <v>4740.41</v>
      </c>
      <c r="AE5943" s="246" t="s">
        <v>59607</v>
      </c>
      <c r="AF5943" s="247">
        <v>8.42</v>
      </c>
      <c r="AH5943" s="226" t="s">
        <v>44880</v>
      </c>
      <c r="AI5943" s="227">
        <v>325</v>
      </c>
      <c r="AK5943" s="207" t="s">
        <v>20256</v>
      </c>
      <c r="AL5943" s="208">
        <v>7672.97</v>
      </c>
      <c r="AM5943" s="93"/>
      <c r="AN5943" s="93"/>
      <c r="AO5943" s="93"/>
    </row>
    <row r="5944" spans="25:41" x14ac:dyDescent="0.55000000000000004">
      <c r="Y5944" t="s">
        <v>25006</v>
      </c>
      <c r="Z5944" s="284">
        <v>14043.75</v>
      </c>
      <c r="AB5944" s="276" t="s">
        <v>52873</v>
      </c>
      <c r="AC5944" s="277">
        <v>1282035.33</v>
      </c>
      <c r="AE5944" s="246" t="s">
        <v>62633</v>
      </c>
      <c r="AF5944" s="247">
        <v>274.17</v>
      </c>
      <c r="AH5944" s="226" t="s">
        <v>36282</v>
      </c>
      <c r="AI5944" s="227">
        <v>2034</v>
      </c>
      <c r="AK5944" s="207" t="s">
        <v>20257</v>
      </c>
      <c r="AL5944" s="208">
        <v>5418.75</v>
      </c>
      <c r="AM5944" s="93"/>
      <c r="AN5944" s="93"/>
      <c r="AO5944" s="93"/>
    </row>
    <row r="5945" spans="25:41" x14ac:dyDescent="0.55000000000000004">
      <c r="Y5945" t="s">
        <v>55638</v>
      </c>
      <c r="Z5945" s="284">
        <v>1277.8900000000001</v>
      </c>
      <c r="AB5945" s="276" t="s">
        <v>47036</v>
      </c>
      <c r="AC5945" s="277">
        <v>219789.66</v>
      </c>
      <c r="AE5945" s="246" t="s">
        <v>64289</v>
      </c>
      <c r="AF5945" s="247">
        <v>169.63</v>
      </c>
      <c r="AH5945" s="226" t="s">
        <v>40297</v>
      </c>
      <c r="AI5945" s="227">
        <v>88.75</v>
      </c>
      <c r="AK5945" s="207" t="s">
        <v>20258</v>
      </c>
      <c r="AL5945" s="208">
        <v>402.52</v>
      </c>
      <c r="AM5945" s="93"/>
      <c r="AN5945" s="93"/>
      <c r="AO5945" s="93"/>
    </row>
    <row r="5946" spans="25:41" x14ac:dyDescent="0.55000000000000004">
      <c r="Y5946" t="s">
        <v>58378</v>
      </c>
      <c r="Z5946" s="284">
        <v>18363.240000000002</v>
      </c>
      <c r="AB5946" s="276" t="s">
        <v>66661</v>
      </c>
      <c r="AC5946" s="277">
        <v>952301.53</v>
      </c>
      <c r="AE5946" s="246" t="s">
        <v>60415</v>
      </c>
      <c r="AF5946" s="247">
        <v>4360.32</v>
      </c>
      <c r="AH5946" s="226" t="s">
        <v>42463</v>
      </c>
      <c r="AI5946" s="227">
        <v>310001.68</v>
      </c>
      <c r="AK5946" s="207" t="s">
        <v>20259</v>
      </c>
      <c r="AL5946" s="208">
        <v>1174.79</v>
      </c>
      <c r="AM5946" s="93"/>
      <c r="AN5946" s="93"/>
      <c r="AO5946" s="93"/>
    </row>
    <row r="5947" spans="25:41" x14ac:dyDescent="0.55000000000000004">
      <c r="Y5947" t="s">
        <v>69440</v>
      </c>
      <c r="Z5947" s="284">
        <v>4435.95</v>
      </c>
      <c r="AB5947" s="276" t="s">
        <v>40398</v>
      </c>
      <c r="AC5947" s="277">
        <v>761097.22</v>
      </c>
      <c r="AE5947" s="246" t="s">
        <v>61202</v>
      </c>
      <c r="AF5947" s="247">
        <v>50000</v>
      </c>
      <c r="AH5947" s="226" t="s">
        <v>35028</v>
      </c>
      <c r="AI5947" s="227">
        <v>28800</v>
      </c>
      <c r="AK5947" s="207" t="s">
        <v>20260</v>
      </c>
      <c r="AL5947" s="208">
        <v>452.51</v>
      </c>
      <c r="AM5947" s="93"/>
      <c r="AN5947" s="93"/>
      <c r="AO5947" s="93"/>
    </row>
    <row r="5948" spans="25:41" x14ac:dyDescent="0.55000000000000004">
      <c r="Y5948" t="s">
        <v>25219</v>
      </c>
      <c r="Z5948" s="284">
        <v>117856.4</v>
      </c>
      <c r="AB5948" s="276" t="s">
        <v>68041</v>
      </c>
      <c r="AC5948" s="277">
        <v>16365.61</v>
      </c>
      <c r="AE5948" s="246" t="s">
        <v>58253</v>
      </c>
      <c r="AF5948" s="247">
        <v>55072.32</v>
      </c>
      <c r="AH5948" s="226" t="s">
        <v>35029</v>
      </c>
      <c r="AI5948" s="227">
        <v>29404.59</v>
      </c>
      <c r="AK5948" s="207" t="s">
        <v>20261</v>
      </c>
      <c r="AL5948" s="208">
        <v>2799</v>
      </c>
      <c r="AM5948" s="93"/>
      <c r="AN5948" s="93"/>
      <c r="AO5948" s="93"/>
    </row>
    <row r="5949" spans="25:41" x14ac:dyDescent="0.55000000000000004">
      <c r="Y5949" t="s">
        <v>33958</v>
      </c>
      <c r="Z5949" s="284">
        <v>41022.9</v>
      </c>
      <c r="AB5949" s="276" t="s">
        <v>70040</v>
      </c>
      <c r="AC5949" s="277">
        <v>-799.1</v>
      </c>
      <c r="AE5949" s="246" t="s">
        <v>64290</v>
      </c>
      <c r="AF5949" s="247">
        <v>784.4</v>
      </c>
      <c r="AH5949" s="226" t="s">
        <v>35030</v>
      </c>
      <c r="AI5949" s="227">
        <v>17986.91</v>
      </c>
      <c r="AK5949" s="207" t="s">
        <v>20262</v>
      </c>
      <c r="AL5949" s="208">
        <v>16900.810000000001</v>
      </c>
      <c r="AM5949" s="93"/>
      <c r="AN5949" s="93"/>
      <c r="AO5949" s="93"/>
    </row>
    <row r="5950" spans="25:41" x14ac:dyDescent="0.55000000000000004">
      <c r="Y5950" t="s">
        <v>33960</v>
      </c>
      <c r="Z5950" s="284">
        <v>3232</v>
      </c>
      <c r="AB5950" s="276" t="s">
        <v>68042</v>
      </c>
      <c r="AC5950" s="277">
        <v>5393078.1500000004</v>
      </c>
      <c r="AE5950" s="246" t="s">
        <v>56136</v>
      </c>
      <c r="AF5950" s="247">
        <v>21978.25</v>
      </c>
      <c r="AH5950" s="226" t="s">
        <v>35031</v>
      </c>
      <c r="AI5950" s="227">
        <v>5975</v>
      </c>
      <c r="AK5950" s="207" t="s">
        <v>20263</v>
      </c>
      <c r="AL5950" s="208">
        <v>2937.15</v>
      </c>
      <c r="AM5950" s="93"/>
      <c r="AN5950" s="93"/>
      <c r="AO5950" s="93"/>
    </row>
    <row r="5951" spans="25:41" x14ac:dyDescent="0.55000000000000004">
      <c r="Y5951" t="s">
        <v>54490</v>
      </c>
      <c r="Z5951" s="284">
        <v>1808.4</v>
      </c>
      <c r="AB5951" s="276" t="s">
        <v>68043</v>
      </c>
      <c r="AC5951" s="277">
        <v>1779687.25</v>
      </c>
      <c r="AE5951" s="246" t="s">
        <v>61402</v>
      </c>
      <c r="AF5951" s="247">
        <v>15125.83</v>
      </c>
      <c r="AH5951" s="226" t="s">
        <v>35032</v>
      </c>
      <c r="AI5951" s="227">
        <v>15314.08</v>
      </c>
      <c r="AK5951" s="207" t="s">
        <v>20264</v>
      </c>
      <c r="AL5951" s="208">
        <v>13750</v>
      </c>
      <c r="AM5951" s="93"/>
      <c r="AN5951" s="93"/>
      <c r="AO5951" s="93"/>
    </row>
    <row r="5952" spans="25:41" x14ac:dyDescent="0.55000000000000004">
      <c r="Y5952" t="s">
        <v>33962</v>
      </c>
      <c r="Z5952" s="284">
        <v>2560.23</v>
      </c>
      <c r="AB5952" s="276" t="s">
        <v>68044</v>
      </c>
      <c r="AC5952" s="277">
        <v>11586.2</v>
      </c>
      <c r="AE5952" s="246" t="s">
        <v>61403</v>
      </c>
      <c r="AF5952" s="247">
        <v>1157.1300000000001</v>
      </c>
      <c r="AH5952" s="226" t="s">
        <v>42464</v>
      </c>
      <c r="AI5952" s="227">
        <v>2404.88</v>
      </c>
      <c r="AK5952" s="207" t="s">
        <v>20265</v>
      </c>
      <c r="AL5952" s="208">
        <v>9447.84</v>
      </c>
      <c r="AM5952" s="93"/>
      <c r="AN5952" s="93"/>
      <c r="AO5952" s="93"/>
    </row>
    <row r="5953" spans="25:41" x14ac:dyDescent="0.55000000000000004">
      <c r="Y5953" t="s">
        <v>14009</v>
      </c>
      <c r="Z5953" s="284">
        <v>3379.5</v>
      </c>
      <c r="AB5953" s="276" t="s">
        <v>52875</v>
      </c>
      <c r="AC5953" s="277">
        <v>2175.89</v>
      </c>
      <c r="AE5953" s="246" t="s">
        <v>58254</v>
      </c>
      <c r="AF5953" s="247">
        <v>5531.42</v>
      </c>
      <c r="AH5953" s="226" t="s">
        <v>47969</v>
      </c>
      <c r="AI5953" s="227">
        <v>9115.3700000000008</v>
      </c>
      <c r="AK5953" s="207" t="s">
        <v>20266</v>
      </c>
      <c r="AL5953" s="208">
        <v>1755.59</v>
      </c>
      <c r="AM5953" s="93"/>
      <c r="AN5953" s="93"/>
      <c r="AO5953" s="93"/>
    </row>
    <row r="5954" spans="25:41" x14ac:dyDescent="0.55000000000000004">
      <c r="Y5954" t="s">
        <v>33963</v>
      </c>
      <c r="Z5954" s="284">
        <v>2811.72</v>
      </c>
      <c r="AB5954" s="276" t="s">
        <v>68045</v>
      </c>
      <c r="AC5954" s="277">
        <v>1192.0899999999999</v>
      </c>
      <c r="AE5954" s="246" t="s">
        <v>64291</v>
      </c>
      <c r="AF5954" s="247">
        <v>778.56</v>
      </c>
      <c r="AH5954" s="226" t="s">
        <v>52413</v>
      </c>
      <c r="AI5954" s="227">
        <v>137779.07999999999</v>
      </c>
      <c r="AK5954" s="207" t="s">
        <v>20267</v>
      </c>
      <c r="AL5954" s="208">
        <v>5029.29</v>
      </c>
      <c r="AM5954" s="93"/>
      <c r="AN5954" s="93"/>
      <c r="AO5954" s="93"/>
    </row>
    <row r="5955" spans="25:41" x14ac:dyDescent="0.55000000000000004">
      <c r="Y5955" t="s">
        <v>43325</v>
      </c>
      <c r="Z5955" s="284">
        <v>154000</v>
      </c>
      <c r="AB5955" s="276" t="s">
        <v>68046</v>
      </c>
      <c r="AC5955" s="277">
        <v>24420.19</v>
      </c>
      <c r="AE5955" s="246" t="s">
        <v>61404</v>
      </c>
      <c r="AF5955" s="247">
        <v>3350</v>
      </c>
      <c r="AH5955" s="226" t="s">
        <v>35033</v>
      </c>
      <c r="AI5955" s="227">
        <v>3830.17</v>
      </c>
      <c r="AK5955" s="207" t="s">
        <v>20268</v>
      </c>
      <c r="AL5955" s="208">
        <v>3444.74</v>
      </c>
      <c r="AM5955" s="93"/>
      <c r="AN5955" s="93"/>
      <c r="AO5955" s="93"/>
    </row>
    <row r="5956" spans="25:41" x14ac:dyDescent="0.55000000000000004">
      <c r="Y5956" t="s">
        <v>35398</v>
      </c>
      <c r="Z5956" s="284">
        <v>14317.92</v>
      </c>
      <c r="AB5956" s="276" t="s">
        <v>68047</v>
      </c>
      <c r="AC5956" s="277">
        <v>1868.15</v>
      </c>
      <c r="AE5956" s="246" t="s">
        <v>64292</v>
      </c>
      <c r="AF5956" s="247">
        <v>119.56</v>
      </c>
      <c r="AH5956" s="226" t="s">
        <v>35034</v>
      </c>
      <c r="AI5956" s="227">
        <v>309148</v>
      </c>
      <c r="AK5956" s="207" t="s">
        <v>20269</v>
      </c>
      <c r="AL5956" s="208">
        <v>179117.74</v>
      </c>
      <c r="AM5956" s="93"/>
      <c r="AN5956" s="93"/>
      <c r="AO5956" s="93"/>
    </row>
    <row r="5957" spans="25:41" x14ac:dyDescent="0.55000000000000004">
      <c r="Y5957" t="s">
        <v>14010</v>
      </c>
      <c r="Z5957" s="284">
        <v>26377.25</v>
      </c>
      <c r="AB5957" s="276" t="s">
        <v>52876</v>
      </c>
      <c r="AC5957" s="277">
        <v>4693.95</v>
      </c>
      <c r="AE5957" s="246" t="s">
        <v>59068</v>
      </c>
      <c r="AF5957" s="247">
        <v>2207.13</v>
      </c>
      <c r="AH5957" s="226" t="s">
        <v>35035</v>
      </c>
      <c r="AI5957" s="227">
        <v>132795.07999999999</v>
      </c>
      <c r="AK5957" s="207" t="s">
        <v>20270</v>
      </c>
      <c r="AL5957" s="208">
        <v>106495</v>
      </c>
      <c r="AM5957" s="93"/>
      <c r="AN5957" s="93"/>
      <c r="AO5957" s="93"/>
    </row>
    <row r="5958" spans="25:41" x14ac:dyDescent="0.55000000000000004">
      <c r="Y5958" t="s">
        <v>25221</v>
      </c>
      <c r="Z5958" s="284">
        <v>41899.25</v>
      </c>
      <c r="AB5958" s="276" t="s">
        <v>50103</v>
      </c>
      <c r="AC5958" s="277">
        <v>6171.21</v>
      </c>
      <c r="AE5958" s="246" t="s">
        <v>59069</v>
      </c>
      <c r="AF5958" s="247">
        <v>168.85</v>
      </c>
      <c r="AH5958" s="226" t="s">
        <v>44881</v>
      </c>
      <c r="AI5958" s="227">
        <v>5555.61</v>
      </c>
      <c r="AK5958" s="207" t="s">
        <v>20271</v>
      </c>
      <c r="AL5958" s="208">
        <v>16500</v>
      </c>
      <c r="AM5958" s="93"/>
      <c r="AN5958" s="93"/>
      <c r="AO5958" s="93"/>
    </row>
    <row r="5959" spans="25:41" x14ac:dyDescent="0.55000000000000004">
      <c r="Y5959" t="s">
        <v>14011</v>
      </c>
      <c r="Z5959" s="284">
        <v>89638.99</v>
      </c>
      <c r="AB5959" s="276" t="s">
        <v>60566</v>
      </c>
      <c r="AC5959" s="277">
        <v>25782.89</v>
      </c>
      <c r="AE5959" s="246" t="s">
        <v>60416</v>
      </c>
      <c r="AF5959" s="247">
        <v>3994.5</v>
      </c>
      <c r="AH5959" s="226" t="s">
        <v>44882</v>
      </c>
      <c r="AI5959" s="227">
        <v>10383.75</v>
      </c>
      <c r="AK5959" s="207" t="s">
        <v>20272</v>
      </c>
      <c r="AL5959" s="208">
        <v>1250.8</v>
      </c>
      <c r="AM5959" s="93"/>
      <c r="AN5959" s="93"/>
      <c r="AO5959" s="93"/>
    </row>
    <row r="5960" spans="25:41" x14ac:dyDescent="0.55000000000000004">
      <c r="Y5960" t="s">
        <v>49398</v>
      </c>
      <c r="Z5960" s="284">
        <v>12503.66</v>
      </c>
      <c r="AB5960" s="276" t="s">
        <v>63721</v>
      </c>
      <c r="AC5960" s="277">
        <v>121826.25</v>
      </c>
      <c r="AE5960" s="246" t="s">
        <v>60417</v>
      </c>
      <c r="AF5960" s="247">
        <v>305.58</v>
      </c>
      <c r="AH5960" s="226" t="s">
        <v>44883</v>
      </c>
      <c r="AI5960" s="227">
        <v>1214.3499999999999</v>
      </c>
      <c r="AK5960" s="207" t="s">
        <v>20273</v>
      </c>
      <c r="AL5960" s="208">
        <v>3577.2</v>
      </c>
      <c r="AM5960" s="93"/>
      <c r="AN5960" s="93"/>
      <c r="AO5960" s="93"/>
    </row>
    <row r="5961" spans="25:41" x14ac:dyDescent="0.55000000000000004">
      <c r="Y5961" t="s">
        <v>60099</v>
      </c>
      <c r="Z5961">
        <v>914.34</v>
      </c>
      <c r="AB5961" s="276" t="s">
        <v>63722</v>
      </c>
      <c r="AC5961" s="277">
        <v>6201</v>
      </c>
      <c r="AE5961" s="246" t="s">
        <v>60418</v>
      </c>
      <c r="AF5961" s="247">
        <v>978.66</v>
      </c>
      <c r="AH5961" s="226" t="s">
        <v>44884</v>
      </c>
      <c r="AI5961" s="227">
        <v>1338.9</v>
      </c>
      <c r="AK5961" s="207" t="s">
        <v>20274</v>
      </c>
      <c r="AL5961" s="208">
        <v>1304.9000000000001</v>
      </c>
      <c r="AM5961" s="93"/>
      <c r="AN5961" s="93"/>
      <c r="AO5961" s="93"/>
    </row>
    <row r="5962" spans="25:41" x14ac:dyDescent="0.55000000000000004">
      <c r="Y5962" t="s">
        <v>54493</v>
      </c>
      <c r="Z5962" s="284">
        <v>38755.040000000001</v>
      </c>
      <c r="AB5962" s="276" t="s">
        <v>48064</v>
      </c>
      <c r="AC5962" s="277">
        <v>11755.15</v>
      </c>
      <c r="AE5962" s="246" t="s">
        <v>62634</v>
      </c>
      <c r="AF5962" s="247">
        <v>26258.31</v>
      </c>
      <c r="AH5962" s="226" t="s">
        <v>44885</v>
      </c>
      <c r="AI5962" s="227">
        <v>1703.87</v>
      </c>
      <c r="AK5962" s="207" t="s">
        <v>20275</v>
      </c>
      <c r="AL5962" s="208">
        <v>96851.28</v>
      </c>
      <c r="AM5962" s="93"/>
      <c r="AN5962" s="93"/>
      <c r="AO5962" s="93"/>
    </row>
    <row r="5963" spans="25:41" x14ac:dyDescent="0.55000000000000004">
      <c r="Y5963" t="s">
        <v>14012</v>
      </c>
      <c r="Z5963" s="284">
        <v>964640.03</v>
      </c>
      <c r="AB5963" s="276" t="s">
        <v>48065</v>
      </c>
      <c r="AC5963" s="277">
        <v>37534.58</v>
      </c>
      <c r="AE5963" s="246" t="s">
        <v>35048</v>
      </c>
      <c r="AF5963" s="247">
        <v>277.20999999999998</v>
      </c>
      <c r="AH5963" s="226" t="s">
        <v>44886</v>
      </c>
      <c r="AI5963" s="227">
        <v>4668.1000000000004</v>
      </c>
      <c r="AK5963" s="207" t="s">
        <v>20276</v>
      </c>
      <c r="AL5963" s="208">
        <v>1546.16</v>
      </c>
      <c r="AM5963" s="93"/>
      <c r="AN5963" s="93"/>
      <c r="AO5963" s="93"/>
    </row>
    <row r="5964" spans="25:41" x14ac:dyDescent="0.55000000000000004">
      <c r="Y5964" t="s">
        <v>25226</v>
      </c>
      <c r="Z5964" s="284">
        <v>2550</v>
      </c>
      <c r="AB5964" s="276" t="s">
        <v>60567</v>
      </c>
      <c r="AC5964" s="277">
        <v>4184.3</v>
      </c>
      <c r="AE5964" s="246" t="s">
        <v>52433</v>
      </c>
      <c r="AF5964" s="247">
        <v>4690.3900000000003</v>
      </c>
      <c r="AH5964" s="226" t="s">
        <v>44887</v>
      </c>
      <c r="AI5964" s="227">
        <v>350.11</v>
      </c>
      <c r="AK5964" s="207" t="s">
        <v>20277</v>
      </c>
      <c r="AL5964" s="208">
        <v>5593</v>
      </c>
      <c r="AM5964" s="93"/>
      <c r="AN5964" s="93"/>
      <c r="AO5964" s="93"/>
    </row>
    <row r="5965" spans="25:41" x14ac:dyDescent="0.55000000000000004">
      <c r="Y5965" t="s">
        <v>49400</v>
      </c>
      <c r="Z5965" s="284">
        <v>208000</v>
      </c>
      <c r="AB5965" s="276" t="s">
        <v>59667</v>
      </c>
      <c r="AC5965" s="277">
        <v>23370.43</v>
      </c>
      <c r="AE5965" s="246" t="s">
        <v>64293</v>
      </c>
      <c r="AF5965" s="247">
        <v>3000</v>
      </c>
      <c r="AH5965" s="226" t="s">
        <v>44888</v>
      </c>
      <c r="AI5965" s="227">
        <v>1125</v>
      </c>
      <c r="AK5965" s="207" t="s">
        <v>20278</v>
      </c>
      <c r="AL5965" s="208">
        <v>27500</v>
      </c>
      <c r="AM5965" s="93"/>
      <c r="AN5965" s="93"/>
      <c r="AO5965" s="93"/>
    </row>
    <row r="5966" spans="25:41" x14ac:dyDescent="0.55000000000000004">
      <c r="Y5966" t="s">
        <v>25341</v>
      </c>
      <c r="Z5966" s="284">
        <v>1422.75</v>
      </c>
      <c r="AB5966" s="276" t="s">
        <v>52877</v>
      </c>
      <c r="AC5966" s="277">
        <v>35295.660000000003</v>
      </c>
      <c r="AE5966" s="246" t="s">
        <v>64294</v>
      </c>
      <c r="AF5966" s="247">
        <v>1340</v>
      </c>
      <c r="AH5966" s="226" t="s">
        <v>44889</v>
      </c>
      <c r="AI5966" s="227">
        <v>1295.7</v>
      </c>
      <c r="AK5966" s="207" t="s">
        <v>20279</v>
      </c>
      <c r="AL5966" s="208">
        <v>4666.67</v>
      </c>
      <c r="AM5966" s="93"/>
      <c r="AN5966" s="93"/>
      <c r="AO5966" s="93"/>
    </row>
    <row r="5967" spans="25:41" x14ac:dyDescent="0.55000000000000004">
      <c r="Y5967" t="s">
        <v>25342</v>
      </c>
      <c r="Z5967" s="284">
        <v>1440</v>
      </c>
      <c r="AB5967" s="276" t="s">
        <v>68048</v>
      </c>
      <c r="AC5967" s="277">
        <v>42930</v>
      </c>
      <c r="AE5967" s="246" t="s">
        <v>64295</v>
      </c>
      <c r="AF5967" s="247">
        <v>6126.07</v>
      </c>
      <c r="AH5967" s="226" t="s">
        <v>47970</v>
      </c>
      <c r="AI5967" s="227">
        <v>4849.03</v>
      </c>
      <c r="AK5967" s="207" t="s">
        <v>20280</v>
      </c>
      <c r="AL5967" s="208">
        <v>3800</v>
      </c>
      <c r="AM5967" s="93"/>
      <c r="AN5967" s="93"/>
      <c r="AO5967" s="93"/>
    </row>
    <row r="5968" spans="25:41" x14ac:dyDescent="0.55000000000000004">
      <c r="Y5968" t="s">
        <v>14032</v>
      </c>
      <c r="Z5968" s="284">
        <v>21204.95</v>
      </c>
      <c r="AB5968" s="276" t="s">
        <v>68049</v>
      </c>
      <c r="AC5968" s="277">
        <v>3284.16</v>
      </c>
      <c r="AE5968" s="246" t="s">
        <v>40303</v>
      </c>
      <c r="AF5968" s="247">
        <v>69862.789999999994</v>
      </c>
      <c r="AH5968" s="226" t="s">
        <v>44890</v>
      </c>
      <c r="AI5968" s="227">
        <v>98400</v>
      </c>
      <c r="AK5968" s="207" t="s">
        <v>20281</v>
      </c>
      <c r="AL5968" s="208">
        <v>5400</v>
      </c>
      <c r="AM5968" s="93"/>
      <c r="AN5968" s="93"/>
      <c r="AO5968" s="93"/>
    </row>
    <row r="5969" spans="25:41" x14ac:dyDescent="0.55000000000000004">
      <c r="Y5969" t="s">
        <v>25345</v>
      </c>
      <c r="Z5969" s="284">
        <v>9878</v>
      </c>
      <c r="AB5969" s="276" t="s">
        <v>68050</v>
      </c>
      <c r="AC5969" s="277">
        <v>10741</v>
      </c>
      <c r="AE5969" s="246" t="s">
        <v>40304</v>
      </c>
      <c r="AF5969" s="247">
        <v>5824.15</v>
      </c>
      <c r="AH5969" s="226" t="s">
        <v>44891</v>
      </c>
      <c r="AI5969" s="227">
        <v>7527.6</v>
      </c>
      <c r="AK5969" s="207" t="s">
        <v>20282</v>
      </c>
      <c r="AL5969" s="208">
        <v>23312.5</v>
      </c>
      <c r="AM5969" s="93"/>
      <c r="AN5969" s="93"/>
      <c r="AO5969" s="93"/>
    </row>
    <row r="5970" spans="25:41" x14ac:dyDescent="0.55000000000000004">
      <c r="Y5970" t="s">
        <v>25346</v>
      </c>
      <c r="Z5970" s="284">
        <v>7360</v>
      </c>
      <c r="AB5970" s="276" t="s">
        <v>68051</v>
      </c>
      <c r="AC5970" s="277">
        <v>10000</v>
      </c>
      <c r="AE5970" s="246" t="s">
        <v>64296</v>
      </c>
      <c r="AF5970" s="247">
        <v>4169.2</v>
      </c>
      <c r="AH5970" s="226" t="s">
        <v>42465</v>
      </c>
      <c r="AI5970" s="227">
        <v>1256820.51</v>
      </c>
      <c r="AK5970" s="207" t="s">
        <v>20283</v>
      </c>
      <c r="AL5970" s="208">
        <v>12882.66</v>
      </c>
      <c r="AM5970" s="93"/>
      <c r="AN5970" s="93"/>
      <c r="AO5970" s="93"/>
    </row>
    <row r="5971" spans="25:41" x14ac:dyDescent="0.55000000000000004">
      <c r="Y5971" t="s">
        <v>35408</v>
      </c>
      <c r="Z5971" s="284">
        <v>5449500</v>
      </c>
      <c r="AB5971" s="276" t="s">
        <v>68052</v>
      </c>
      <c r="AC5971" s="277">
        <v>96</v>
      </c>
      <c r="AE5971" s="246" t="s">
        <v>56137</v>
      </c>
      <c r="AF5971" s="247">
        <v>7950.1</v>
      </c>
      <c r="AH5971" s="226" t="s">
        <v>42466</v>
      </c>
      <c r="AI5971" s="227">
        <v>95907.12</v>
      </c>
      <c r="AK5971" s="207" t="s">
        <v>20284</v>
      </c>
      <c r="AL5971" s="208">
        <v>2224.29</v>
      </c>
      <c r="AM5971" s="93"/>
      <c r="AN5971" s="93"/>
      <c r="AO5971" s="93"/>
    </row>
    <row r="5972" spans="25:41" x14ac:dyDescent="0.55000000000000004">
      <c r="Y5972" t="s">
        <v>25349</v>
      </c>
      <c r="Z5972" s="284">
        <v>113732.5</v>
      </c>
      <c r="AB5972" s="276" t="s">
        <v>64545</v>
      </c>
      <c r="AC5972" s="277">
        <v>11442.68</v>
      </c>
      <c r="AE5972" s="246" t="s">
        <v>40306</v>
      </c>
      <c r="AF5972" s="247">
        <v>123.28</v>
      </c>
      <c r="AH5972" s="226" t="s">
        <v>46923</v>
      </c>
      <c r="AI5972" s="227">
        <v>140243</v>
      </c>
      <c r="AK5972" s="207" t="s">
        <v>20285</v>
      </c>
      <c r="AL5972" s="208">
        <v>85</v>
      </c>
      <c r="AM5972" s="93"/>
      <c r="AN5972" s="93"/>
      <c r="AO5972" s="93"/>
    </row>
    <row r="5973" spans="25:41" x14ac:dyDescent="0.55000000000000004">
      <c r="Y5973" t="s">
        <v>25351</v>
      </c>
      <c r="Z5973" s="284">
        <v>469419.9</v>
      </c>
      <c r="AB5973" s="276" t="s">
        <v>63723</v>
      </c>
      <c r="AC5973" s="277">
        <v>225.56</v>
      </c>
      <c r="AE5973" s="246" t="s">
        <v>56138</v>
      </c>
      <c r="AF5973" s="247">
        <v>67470.960000000006</v>
      </c>
      <c r="AH5973" s="226" t="s">
        <v>20349</v>
      </c>
      <c r="AI5973" s="227">
        <v>39760</v>
      </c>
      <c r="AK5973" s="207" t="s">
        <v>20286</v>
      </c>
      <c r="AL5973" s="208">
        <v>260</v>
      </c>
      <c r="AM5973" s="93"/>
      <c r="AN5973" s="93"/>
      <c r="AO5973" s="93"/>
    </row>
    <row r="5974" spans="25:41" x14ac:dyDescent="0.55000000000000004">
      <c r="Y5974" t="s">
        <v>14035</v>
      </c>
      <c r="Z5974" s="284">
        <v>459965.37</v>
      </c>
      <c r="AB5974" s="276" t="s">
        <v>70041</v>
      </c>
      <c r="AC5974" s="277">
        <v>-77.53</v>
      </c>
      <c r="AE5974" s="246" t="s">
        <v>52435</v>
      </c>
      <c r="AF5974" s="247">
        <v>3125</v>
      </c>
      <c r="AH5974" s="226" t="s">
        <v>46924</v>
      </c>
      <c r="AI5974" s="227">
        <v>1572</v>
      </c>
      <c r="AK5974" s="207" t="s">
        <v>20287</v>
      </c>
      <c r="AL5974" s="208">
        <v>57.81</v>
      </c>
      <c r="AM5974" s="93"/>
      <c r="AN5974" s="93"/>
      <c r="AO5974" s="93"/>
    </row>
    <row r="5975" spans="25:41" x14ac:dyDescent="0.55000000000000004">
      <c r="Y5975" t="s">
        <v>14036</v>
      </c>
      <c r="Z5975" s="284">
        <v>144981.60999999999</v>
      </c>
      <c r="AB5975" s="276" t="s">
        <v>63234</v>
      </c>
      <c r="AC5975" s="277">
        <v>171.29</v>
      </c>
      <c r="AE5975" s="246" t="s">
        <v>52436</v>
      </c>
      <c r="AF5975" s="247">
        <v>5261.34</v>
      </c>
      <c r="AH5975" s="226" t="s">
        <v>44892</v>
      </c>
      <c r="AI5975" s="227">
        <v>760</v>
      </c>
      <c r="AK5975" s="207" t="s">
        <v>20288</v>
      </c>
      <c r="AL5975" s="208">
        <v>9974.91</v>
      </c>
      <c r="AM5975" s="93"/>
      <c r="AN5975" s="93"/>
      <c r="AO5975" s="93"/>
    </row>
    <row r="5976" spans="25:41" x14ac:dyDescent="0.55000000000000004">
      <c r="Y5976" t="s">
        <v>25353</v>
      </c>
      <c r="Z5976" s="284">
        <v>84196</v>
      </c>
      <c r="AB5976" s="276" t="s">
        <v>63235</v>
      </c>
      <c r="AC5976" s="277">
        <v>2713.57</v>
      </c>
      <c r="AE5976" s="246" t="s">
        <v>64297</v>
      </c>
      <c r="AF5976" s="247">
        <v>3620.58</v>
      </c>
      <c r="AH5976" s="226" t="s">
        <v>46925</v>
      </c>
      <c r="AI5976" s="227">
        <v>20604.919999999998</v>
      </c>
      <c r="AK5976" s="207" t="s">
        <v>20289</v>
      </c>
      <c r="AL5976" s="208">
        <v>96851.28</v>
      </c>
      <c r="AM5976" s="93"/>
      <c r="AN5976" s="93"/>
      <c r="AO5976" s="93"/>
    </row>
    <row r="5977" spans="25:41" x14ac:dyDescent="0.55000000000000004">
      <c r="Y5977" t="s">
        <v>25357</v>
      </c>
      <c r="Z5977" s="284">
        <v>37015.79</v>
      </c>
      <c r="AB5977" s="276" t="s">
        <v>63236</v>
      </c>
      <c r="AC5977" s="277">
        <v>169.72</v>
      </c>
      <c r="AE5977" s="246" t="s">
        <v>57445</v>
      </c>
      <c r="AF5977" s="247">
        <v>11181.34</v>
      </c>
      <c r="AH5977" s="226" t="s">
        <v>46926</v>
      </c>
      <c r="AI5977" s="227">
        <v>15533.03</v>
      </c>
      <c r="AK5977" s="207" t="s">
        <v>20290</v>
      </c>
      <c r="AL5977" s="208">
        <v>31796.16</v>
      </c>
      <c r="AM5977" s="93"/>
      <c r="AN5977" s="93"/>
      <c r="AO5977" s="93"/>
    </row>
    <row r="5978" spans="25:41" x14ac:dyDescent="0.55000000000000004">
      <c r="Y5978" t="s">
        <v>50743</v>
      </c>
      <c r="Z5978" s="284">
        <v>1317.22</v>
      </c>
      <c r="AB5978" s="276" t="s">
        <v>63237</v>
      </c>
      <c r="AC5978" s="277">
        <v>9016.35</v>
      </c>
      <c r="AE5978" s="246" t="s">
        <v>57446</v>
      </c>
      <c r="AF5978" s="247">
        <v>788.63</v>
      </c>
      <c r="AH5978" s="226" t="s">
        <v>20350</v>
      </c>
      <c r="AI5978" s="227">
        <v>21435.86</v>
      </c>
      <c r="AK5978" s="207" t="s">
        <v>20291</v>
      </c>
      <c r="AL5978" s="208">
        <v>5593</v>
      </c>
      <c r="AM5978" s="93"/>
      <c r="AN5978" s="93"/>
      <c r="AO5978" s="93"/>
    </row>
    <row r="5979" spans="25:41" x14ac:dyDescent="0.55000000000000004">
      <c r="Y5979" t="s">
        <v>55643</v>
      </c>
      <c r="Z5979" s="284">
        <v>2985</v>
      </c>
      <c r="AB5979" s="276" t="s">
        <v>68053</v>
      </c>
      <c r="AC5979" s="277">
        <v>50.25</v>
      </c>
      <c r="AE5979" s="246" t="s">
        <v>64298</v>
      </c>
      <c r="AF5979" s="247">
        <v>585.05999999999995</v>
      </c>
      <c r="AH5979" s="226" t="s">
        <v>20351</v>
      </c>
      <c r="AI5979" s="227">
        <v>4455</v>
      </c>
      <c r="AK5979" s="207" t="s">
        <v>20292</v>
      </c>
      <c r="AL5979" s="208">
        <v>27500</v>
      </c>
      <c r="AM5979" s="93"/>
      <c r="AN5979" s="93"/>
      <c r="AO5979" s="93"/>
    </row>
    <row r="5980" spans="25:41" x14ac:dyDescent="0.55000000000000004">
      <c r="Y5980" t="s">
        <v>69449</v>
      </c>
      <c r="Z5980" s="284">
        <v>43238</v>
      </c>
      <c r="AB5980" s="276" t="s">
        <v>63238</v>
      </c>
      <c r="AC5980" s="277">
        <v>919.55</v>
      </c>
      <c r="AE5980" s="246" t="s">
        <v>57447</v>
      </c>
      <c r="AF5980" s="247">
        <v>1036.8499999999999</v>
      </c>
      <c r="AH5980" s="226" t="s">
        <v>39162</v>
      </c>
      <c r="AI5980" s="227">
        <v>60967.5</v>
      </c>
      <c r="AK5980" s="207" t="s">
        <v>20293</v>
      </c>
      <c r="AL5980" s="208">
        <v>10085.42</v>
      </c>
      <c r="AM5980" s="93"/>
      <c r="AN5980" s="93"/>
      <c r="AO5980" s="93"/>
    </row>
    <row r="5981" spans="25:41" x14ac:dyDescent="0.55000000000000004">
      <c r="Y5981" t="s">
        <v>25358</v>
      </c>
      <c r="Z5981" s="284">
        <v>1384532.55</v>
      </c>
      <c r="AB5981" s="276" t="s">
        <v>63239</v>
      </c>
      <c r="AC5981" s="277">
        <v>2899.26</v>
      </c>
      <c r="AE5981" s="246" t="s">
        <v>20474</v>
      </c>
      <c r="AF5981" s="247">
        <v>2291.3000000000002</v>
      </c>
      <c r="AH5981" s="226" t="s">
        <v>20352</v>
      </c>
      <c r="AI5981" s="227">
        <v>3991.85</v>
      </c>
      <c r="AK5981" s="207" t="s">
        <v>20294</v>
      </c>
      <c r="AL5981" s="208">
        <v>3800</v>
      </c>
      <c r="AM5981" s="93"/>
      <c r="AN5981" s="93"/>
      <c r="AO5981" s="93"/>
    </row>
    <row r="5982" spans="25:41" x14ac:dyDescent="0.55000000000000004">
      <c r="Y5982" t="s">
        <v>14038</v>
      </c>
      <c r="Z5982" s="284">
        <v>194514.1</v>
      </c>
      <c r="AB5982" s="276" t="s">
        <v>63240</v>
      </c>
      <c r="AC5982" s="277">
        <v>435.61</v>
      </c>
      <c r="AE5982" s="246" t="s">
        <v>64299</v>
      </c>
      <c r="AF5982" s="247">
        <v>4702</v>
      </c>
      <c r="AH5982" s="226" t="s">
        <v>20353</v>
      </c>
      <c r="AI5982" s="227">
        <v>40441.769999999997</v>
      </c>
      <c r="AK5982" s="207" t="s">
        <v>13511</v>
      </c>
      <c r="AL5982" s="208">
        <v>1460.4</v>
      </c>
      <c r="AM5982" s="93"/>
      <c r="AN5982" s="93"/>
      <c r="AO5982" s="93"/>
    </row>
    <row r="5983" spans="25:41" x14ac:dyDescent="0.55000000000000004">
      <c r="Y5983" t="s">
        <v>62501</v>
      </c>
      <c r="Z5983" s="284">
        <v>26117.73</v>
      </c>
      <c r="AB5983" s="276" t="s">
        <v>64547</v>
      </c>
      <c r="AC5983" s="277">
        <v>5725.56</v>
      </c>
      <c r="AE5983" s="246" t="s">
        <v>56139</v>
      </c>
      <c r="AF5983" s="247">
        <v>2544</v>
      </c>
      <c r="AH5983" s="226" t="s">
        <v>46927</v>
      </c>
      <c r="AI5983" s="227">
        <v>210</v>
      </c>
      <c r="AK5983" s="207" t="s">
        <v>20295</v>
      </c>
      <c r="AL5983" s="208">
        <v>14847.84</v>
      </c>
      <c r="AM5983" s="93"/>
      <c r="AN5983" s="93"/>
      <c r="AO5983" s="93"/>
    </row>
    <row r="5984" spans="25:41" x14ac:dyDescent="0.55000000000000004">
      <c r="Y5984" t="s">
        <v>25361</v>
      </c>
      <c r="Z5984" s="284">
        <v>17689.14</v>
      </c>
      <c r="AB5984" s="276" t="s">
        <v>57571</v>
      </c>
      <c r="AC5984" s="277">
        <v>19215.98</v>
      </c>
      <c r="AE5984" s="246" t="s">
        <v>52443</v>
      </c>
      <c r="AF5984" s="247">
        <v>194.62</v>
      </c>
      <c r="AH5984" s="226" t="s">
        <v>46928</v>
      </c>
      <c r="AI5984" s="227">
        <v>157.5</v>
      </c>
      <c r="AK5984" s="207" t="s">
        <v>13512</v>
      </c>
      <c r="AL5984" s="208">
        <v>23312.5</v>
      </c>
      <c r="AM5984" s="93"/>
      <c r="AN5984" s="93"/>
      <c r="AO5984" s="93"/>
    </row>
    <row r="5985" spans="25:41" x14ac:dyDescent="0.55000000000000004">
      <c r="Y5985" t="s">
        <v>25362</v>
      </c>
      <c r="Z5985" s="284">
        <v>3894901</v>
      </c>
      <c r="AB5985" s="276" t="s">
        <v>70042</v>
      </c>
      <c r="AC5985" s="277">
        <v>-1967.19</v>
      </c>
      <c r="AE5985" s="246" t="s">
        <v>40308</v>
      </c>
      <c r="AF5985" s="247">
        <v>134339.04</v>
      </c>
      <c r="AH5985" s="226" t="s">
        <v>20354</v>
      </c>
      <c r="AI5985" s="227">
        <v>329.86</v>
      </c>
      <c r="AK5985" s="207" t="s">
        <v>20296</v>
      </c>
      <c r="AL5985" s="208">
        <v>9530</v>
      </c>
      <c r="AM5985" s="93"/>
      <c r="AN5985" s="93"/>
      <c r="AO5985" s="93"/>
    </row>
    <row r="5986" spans="25:41" x14ac:dyDescent="0.55000000000000004">
      <c r="Y5986" t="s">
        <v>25445</v>
      </c>
      <c r="Z5986" s="284">
        <v>22231.68</v>
      </c>
      <c r="AB5986" s="276" t="s">
        <v>50104</v>
      </c>
      <c r="AC5986" s="277">
        <v>12307.5</v>
      </c>
      <c r="AE5986" s="246" t="s">
        <v>40309</v>
      </c>
      <c r="AF5986" s="247">
        <v>10182.58</v>
      </c>
      <c r="AH5986" s="226" t="s">
        <v>39163</v>
      </c>
      <c r="AI5986" s="227">
        <v>22444.89</v>
      </c>
      <c r="AK5986" s="207" t="s">
        <v>20297</v>
      </c>
      <c r="AL5986" s="208">
        <v>16246</v>
      </c>
      <c r="AM5986" s="93"/>
      <c r="AN5986" s="93"/>
      <c r="AO5986" s="93"/>
    </row>
    <row r="5987" spans="25:41" x14ac:dyDescent="0.55000000000000004">
      <c r="Y5987" t="s">
        <v>47571</v>
      </c>
      <c r="Z5987">
        <v>646.55999999999995</v>
      </c>
      <c r="AB5987" s="276" t="s">
        <v>64548</v>
      </c>
      <c r="AC5987" s="277">
        <v>3997.38</v>
      </c>
      <c r="AE5987" s="246" t="s">
        <v>61988</v>
      </c>
      <c r="AF5987" s="247">
        <v>30821.279999999999</v>
      </c>
      <c r="AH5987" s="226" t="s">
        <v>20355</v>
      </c>
      <c r="AI5987" s="227">
        <v>12678.16</v>
      </c>
      <c r="AK5987" s="207" t="s">
        <v>13513</v>
      </c>
      <c r="AL5987" s="208">
        <v>18375.12</v>
      </c>
      <c r="AM5987" s="93"/>
      <c r="AN5987" s="93"/>
      <c r="AO5987" s="93"/>
    </row>
    <row r="5988" spans="25:41" x14ac:dyDescent="0.55000000000000004">
      <c r="Y5988" t="s">
        <v>25448</v>
      </c>
      <c r="Z5988" s="284">
        <v>29942.6</v>
      </c>
      <c r="AB5988" s="276" t="s">
        <v>56277</v>
      </c>
      <c r="AC5988" s="277">
        <v>23499.35</v>
      </c>
      <c r="AE5988" s="246" t="s">
        <v>61989</v>
      </c>
      <c r="AF5988" s="247">
        <v>2357.7199999999998</v>
      </c>
      <c r="AH5988" s="226" t="s">
        <v>52414</v>
      </c>
      <c r="AI5988" s="227">
        <v>87.64</v>
      </c>
      <c r="AK5988" s="207" t="s">
        <v>13514</v>
      </c>
      <c r="AL5988" s="208">
        <v>17419.13</v>
      </c>
      <c r="AM5988" s="93"/>
      <c r="AN5988" s="93"/>
      <c r="AO5988" s="93"/>
    </row>
    <row r="5989" spans="25:41" x14ac:dyDescent="0.55000000000000004">
      <c r="Y5989" t="s">
        <v>35432</v>
      </c>
      <c r="Z5989" s="284">
        <v>46379.7</v>
      </c>
      <c r="AB5989" s="276" t="s">
        <v>70043</v>
      </c>
      <c r="AC5989" s="277">
        <v>-24</v>
      </c>
      <c r="AE5989" s="246" t="s">
        <v>59070</v>
      </c>
      <c r="AF5989" s="247">
        <v>4218.75</v>
      </c>
      <c r="AH5989" s="226" t="s">
        <v>46929</v>
      </c>
      <c r="AI5989" s="227">
        <v>979.8</v>
      </c>
      <c r="AK5989" s="207" t="s">
        <v>13515</v>
      </c>
      <c r="AL5989" s="208">
        <v>5202.1499999999996</v>
      </c>
      <c r="AM5989" s="93"/>
      <c r="AN5989" s="93"/>
      <c r="AO5989" s="93"/>
    </row>
    <row r="5990" spans="25:41" x14ac:dyDescent="0.55000000000000004">
      <c r="Y5990" t="s">
        <v>25453</v>
      </c>
      <c r="Z5990" s="284">
        <v>35600</v>
      </c>
      <c r="AB5990" s="276" t="s">
        <v>68054</v>
      </c>
      <c r="AC5990" s="277">
        <v>42150</v>
      </c>
      <c r="AE5990" s="246" t="s">
        <v>56140</v>
      </c>
      <c r="AF5990" s="247">
        <v>2756</v>
      </c>
      <c r="AH5990" s="226" t="s">
        <v>20356</v>
      </c>
      <c r="AI5990" s="227">
        <v>3360</v>
      </c>
      <c r="AK5990" s="207" t="s">
        <v>20298</v>
      </c>
      <c r="AL5990" s="208">
        <v>85</v>
      </c>
      <c r="AM5990" s="93"/>
      <c r="AN5990" s="93"/>
      <c r="AO5990" s="93"/>
    </row>
    <row r="5991" spans="25:41" x14ac:dyDescent="0.55000000000000004">
      <c r="Y5991" t="s">
        <v>36575</v>
      </c>
      <c r="Z5991" s="284">
        <v>117100</v>
      </c>
      <c r="AB5991" s="276" t="s">
        <v>68055</v>
      </c>
      <c r="AC5991" s="277">
        <v>115</v>
      </c>
      <c r="AE5991" s="246" t="s">
        <v>20550</v>
      </c>
      <c r="AF5991" s="247">
        <v>17389.25</v>
      </c>
      <c r="AH5991" s="226" t="s">
        <v>20357</v>
      </c>
      <c r="AI5991" s="227">
        <v>1701.64</v>
      </c>
      <c r="AK5991" s="207" t="s">
        <v>20299</v>
      </c>
      <c r="AL5991" s="208">
        <v>260</v>
      </c>
      <c r="AM5991" s="93"/>
      <c r="AN5991" s="93"/>
      <c r="AO5991" s="93"/>
    </row>
    <row r="5992" spans="25:41" x14ac:dyDescent="0.55000000000000004">
      <c r="Y5992" t="s">
        <v>35433</v>
      </c>
      <c r="Z5992" s="284">
        <v>11188.32</v>
      </c>
      <c r="AB5992" s="276" t="s">
        <v>68056</v>
      </c>
      <c r="AC5992" s="277">
        <v>800</v>
      </c>
      <c r="AE5992" s="246" t="s">
        <v>20551</v>
      </c>
      <c r="AF5992" s="247">
        <v>8231.94</v>
      </c>
      <c r="AH5992" s="226" t="s">
        <v>20358</v>
      </c>
      <c r="AI5992" s="227">
        <v>29164.17</v>
      </c>
      <c r="AK5992" s="207" t="s">
        <v>13516</v>
      </c>
      <c r="AL5992" s="208">
        <v>218664.99</v>
      </c>
      <c r="AM5992" s="93"/>
      <c r="AN5992" s="93"/>
      <c r="AO5992" s="93"/>
    </row>
    <row r="5993" spans="25:41" x14ac:dyDescent="0.55000000000000004">
      <c r="Y5993" t="s">
        <v>48518</v>
      </c>
      <c r="Z5993" s="284">
        <v>3744.6</v>
      </c>
      <c r="AB5993" s="276" t="s">
        <v>68057</v>
      </c>
      <c r="AC5993" s="277">
        <v>61.2</v>
      </c>
      <c r="AE5993" s="246" t="s">
        <v>20555</v>
      </c>
      <c r="AF5993" s="247">
        <v>16382.98</v>
      </c>
      <c r="AH5993" s="226" t="s">
        <v>20359</v>
      </c>
      <c r="AI5993" s="227">
        <v>75794.84</v>
      </c>
      <c r="AK5993" s="207" t="s">
        <v>20300</v>
      </c>
      <c r="AL5993" s="208">
        <v>14916.75</v>
      </c>
      <c r="AM5993" s="93"/>
      <c r="AN5993" s="93"/>
      <c r="AO5993" s="93"/>
    </row>
    <row r="5994" spans="25:41" x14ac:dyDescent="0.55000000000000004">
      <c r="Y5994" t="s">
        <v>25456</v>
      </c>
      <c r="Z5994" s="284">
        <v>208959.72</v>
      </c>
      <c r="AB5994" s="276" t="s">
        <v>68058</v>
      </c>
      <c r="AC5994" s="277">
        <v>200.16</v>
      </c>
      <c r="AE5994" s="246" t="s">
        <v>33584</v>
      </c>
      <c r="AF5994" s="247">
        <v>750</v>
      </c>
      <c r="AH5994" s="226" t="s">
        <v>20360</v>
      </c>
      <c r="AI5994" s="227">
        <v>43636.959999999999</v>
      </c>
      <c r="AK5994" s="207" t="s">
        <v>13517</v>
      </c>
      <c r="AL5994" s="208">
        <v>12912.06</v>
      </c>
      <c r="AM5994" s="93"/>
      <c r="AN5994" s="93"/>
      <c r="AO5994" s="93"/>
    </row>
    <row r="5995" spans="25:41" x14ac:dyDescent="0.55000000000000004">
      <c r="Y5995" t="s">
        <v>14058</v>
      </c>
      <c r="Z5995" s="284">
        <v>36235.47</v>
      </c>
      <c r="AB5995" s="276" t="s">
        <v>70044</v>
      </c>
      <c r="AC5995" s="277">
        <v>910.17</v>
      </c>
      <c r="AE5995" s="246" t="s">
        <v>40310</v>
      </c>
      <c r="AF5995" s="247">
        <v>14000</v>
      </c>
      <c r="AH5995" s="226" t="s">
        <v>40298</v>
      </c>
      <c r="AI5995" s="227">
        <v>12000</v>
      </c>
      <c r="AK5995" s="207" t="s">
        <v>20301</v>
      </c>
      <c r="AL5995" s="208">
        <v>142103.49</v>
      </c>
      <c r="AM5995" s="93"/>
      <c r="AN5995" s="93"/>
      <c r="AO5995" s="93"/>
    </row>
    <row r="5996" spans="25:41" x14ac:dyDescent="0.55000000000000004">
      <c r="Y5996" t="s">
        <v>14059</v>
      </c>
      <c r="Z5996" s="284">
        <v>79685.759999999995</v>
      </c>
      <c r="AB5996" s="276" t="s">
        <v>66662</v>
      </c>
      <c r="AC5996" s="277">
        <v>1540.69</v>
      </c>
      <c r="AE5996" s="246" t="s">
        <v>55130</v>
      </c>
      <c r="AF5996" s="247">
        <v>2500</v>
      </c>
      <c r="AH5996" s="226" t="s">
        <v>35040</v>
      </c>
      <c r="AI5996" s="227">
        <v>2435.54</v>
      </c>
      <c r="AK5996" s="207" t="s">
        <v>20302</v>
      </c>
      <c r="AL5996" s="208">
        <v>6.25</v>
      </c>
      <c r="AM5996" s="93"/>
      <c r="AN5996" s="93"/>
      <c r="AO5996" s="93"/>
    </row>
    <row r="5997" spans="25:41" x14ac:dyDescent="0.55000000000000004">
      <c r="Y5997" t="s">
        <v>25457</v>
      </c>
      <c r="Z5997" s="284">
        <v>15851.69</v>
      </c>
      <c r="AB5997" s="276" t="s">
        <v>70185</v>
      </c>
      <c r="AC5997" s="277">
        <v>2743.07</v>
      </c>
      <c r="AE5997" s="246" t="s">
        <v>40311</v>
      </c>
      <c r="AF5997" s="247">
        <v>105133.66</v>
      </c>
      <c r="AH5997" s="226" t="s">
        <v>20362</v>
      </c>
      <c r="AI5997" s="227">
        <v>30125.06</v>
      </c>
      <c r="AK5997" s="207" t="s">
        <v>20303</v>
      </c>
      <c r="AL5997" s="208">
        <v>1856.25</v>
      </c>
      <c r="AM5997" s="93"/>
      <c r="AN5997" s="93"/>
      <c r="AO5997" s="93"/>
    </row>
    <row r="5998" spans="25:41" x14ac:dyDescent="0.55000000000000004">
      <c r="Y5998" t="s">
        <v>25458</v>
      </c>
      <c r="Z5998" s="284">
        <v>698885.71</v>
      </c>
      <c r="AB5998" s="276" t="s">
        <v>60568</v>
      </c>
      <c r="AC5998" s="277">
        <v>8170.02</v>
      </c>
      <c r="AE5998" s="246" t="s">
        <v>20556</v>
      </c>
      <c r="AF5998" s="247">
        <v>200.67</v>
      </c>
      <c r="AH5998" s="226" t="s">
        <v>20363</v>
      </c>
      <c r="AI5998" s="227">
        <v>27051.21</v>
      </c>
      <c r="AK5998" s="207" t="s">
        <v>20304</v>
      </c>
      <c r="AL5998" s="208">
        <v>571.58000000000004</v>
      </c>
      <c r="AM5998" s="93"/>
      <c r="AN5998" s="93"/>
      <c r="AO5998" s="93"/>
    </row>
    <row r="5999" spans="25:41" x14ac:dyDescent="0.55000000000000004">
      <c r="Y5999" t="s">
        <v>54500</v>
      </c>
      <c r="Z5999" s="284">
        <v>49416.21</v>
      </c>
      <c r="AB5999" s="276" t="s">
        <v>60569</v>
      </c>
      <c r="AC5999" s="277">
        <v>625.02</v>
      </c>
      <c r="AE5999" s="246" t="s">
        <v>20557</v>
      </c>
      <c r="AF5999" s="247">
        <v>12590.9</v>
      </c>
      <c r="AH5999" s="226" t="s">
        <v>47971</v>
      </c>
      <c r="AI5999" s="227">
        <v>26428.79</v>
      </c>
      <c r="AK5999" s="207" t="s">
        <v>20305</v>
      </c>
      <c r="AL5999" s="208">
        <v>1035.23</v>
      </c>
      <c r="AM5999" s="93"/>
      <c r="AN5999" s="93"/>
      <c r="AO5999" s="93"/>
    </row>
    <row r="6000" spans="25:41" x14ac:dyDescent="0.55000000000000004">
      <c r="Y6000" t="s">
        <v>35434</v>
      </c>
      <c r="Z6000">
        <v>626.78</v>
      </c>
      <c r="AB6000" s="276" t="s">
        <v>60570</v>
      </c>
      <c r="AC6000" s="277">
        <v>2044.14</v>
      </c>
      <c r="AE6000" s="246" t="s">
        <v>35052</v>
      </c>
      <c r="AF6000" s="247">
        <v>33029.94</v>
      </c>
      <c r="AH6000" s="226" t="s">
        <v>20364</v>
      </c>
      <c r="AI6000" s="227">
        <v>6750</v>
      </c>
      <c r="AK6000" s="207" t="s">
        <v>20306</v>
      </c>
      <c r="AL6000" s="208">
        <v>10.96</v>
      </c>
      <c r="AM6000" s="93"/>
      <c r="AN6000" s="93"/>
      <c r="AO6000" s="93"/>
    </row>
    <row r="6001" spans="25:41" x14ac:dyDescent="0.55000000000000004">
      <c r="Y6001" t="s">
        <v>54501</v>
      </c>
      <c r="Z6001">
        <v>248.16</v>
      </c>
      <c r="AB6001" s="276" t="s">
        <v>68059</v>
      </c>
      <c r="AC6001" s="277">
        <v>18000</v>
      </c>
      <c r="AE6001" s="246" t="s">
        <v>20559</v>
      </c>
      <c r="AF6001" s="247">
        <v>20714.330000000002</v>
      </c>
      <c r="AH6001" s="226" t="s">
        <v>49910</v>
      </c>
      <c r="AI6001" s="227">
        <v>99853.29</v>
      </c>
      <c r="AK6001" s="207" t="s">
        <v>20307</v>
      </c>
      <c r="AL6001" s="208">
        <v>6665.03</v>
      </c>
      <c r="AM6001" s="93"/>
      <c r="AN6001" s="93"/>
      <c r="AO6001" s="93"/>
    </row>
    <row r="6002" spans="25:41" x14ac:dyDescent="0.55000000000000004">
      <c r="Y6002" t="s">
        <v>71877</v>
      </c>
      <c r="Z6002" s="284">
        <v>13300</v>
      </c>
      <c r="AB6002" s="276" t="s">
        <v>68060</v>
      </c>
      <c r="AC6002" s="277">
        <v>154</v>
      </c>
      <c r="AE6002" s="246" t="s">
        <v>48892</v>
      </c>
      <c r="AF6002" s="247">
        <v>36536.67</v>
      </c>
      <c r="AH6002" s="226" t="s">
        <v>52415</v>
      </c>
      <c r="AI6002" s="227">
        <v>-16106.91</v>
      </c>
      <c r="AK6002" s="207" t="s">
        <v>20308</v>
      </c>
      <c r="AL6002" s="208">
        <v>34200</v>
      </c>
      <c r="AM6002" s="93"/>
      <c r="AN6002" s="93"/>
      <c r="AO6002" s="93"/>
    </row>
    <row r="6003" spans="25:41" x14ac:dyDescent="0.55000000000000004">
      <c r="Y6003" t="s">
        <v>25460</v>
      </c>
      <c r="Z6003" s="284">
        <v>128168.58</v>
      </c>
      <c r="AB6003" s="276" t="s">
        <v>22781</v>
      </c>
      <c r="AC6003" s="277">
        <v>-18000</v>
      </c>
      <c r="AE6003" s="246" t="s">
        <v>33585</v>
      </c>
      <c r="AF6003" s="247">
        <v>-16046.81</v>
      </c>
      <c r="AH6003" s="226" t="s">
        <v>36284</v>
      </c>
      <c r="AI6003" s="227">
        <v>1024.68</v>
      </c>
      <c r="AK6003" s="207" t="s">
        <v>20309</v>
      </c>
      <c r="AL6003" s="208">
        <v>4156.25</v>
      </c>
      <c r="AM6003" s="93"/>
      <c r="AN6003" s="93"/>
      <c r="AO6003" s="93"/>
    </row>
    <row r="6004" spans="25:41" x14ac:dyDescent="0.55000000000000004">
      <c r="Y6004" t="s">
        <v>25461</v>
      </c>
      <c r="Z6004" s="284">
        <v>5859.01</v>
      </c>
      <c r="AB6004" s="276" t="s">
        <v>68061</v>
      </c>
      <c r="AC6004" s="277">
        <v>18000</v>
      </c>
      <c r="AE6004" s="246" t="s">
        <v>42478</v>
      </c>
      <c r="AF6004" s="247">
        <v>138365.98000000001</v>
      </c>
      <c r="AH6004" s="226" t="s">
        <v>20370</v>
      </c>
      <c r="AI6004" s="227">
        <v>3751.9</v>
      </c>
      <c r="AK6004" s="207" t="s">
        <v>20310</v>
      </c>
      <c r="AL6004" s="208">
        <v>3665.07</v>
      </c>
      <c r="AM6004" s="93"/>
      <c r="AN6004" s="93"/>
      <c r="AO6004" s="93"/>
    </row>
    <row r="6005" spans="25:41" x14ac:dyDescent="0.55000000000000004">
      <c r="Y6005" t="s">
        <v>25463</v>
      </c>
      <c r="Z6005" s="284">
        <v>344924.94</v>
      </c>
      <c r="AB6005" s="276" t="s">
        <v>59670</v>
      </c>
      <c r="AC6005" s="277">
        <v>158</v>
      </c>
      <c r="AE6005" s="246" t="s">
        <v>39172</v>
      </c>
      <c r="AF6005" s="247">
        <v>6181</v>
      </c>
      <c r="AH6005" s="226" t="s">
        <v>20371</v>
      </c>
      <c r="AI6005" s="227">
        <v>365.42</v>
      </c>
      <c r="AK6005" s="207" t="s">
        <v>20311</v>
      </c>
      <c r="AL6005" s="208">
        <v>10302.42</v>
      </c>
      <c r="AM6005" s="93"/>
      <c r="AN6005" s="93"/>
      <c r="AO6005" s="93"/>
    </row>
    <row r="6006" spans="25:41" x14ac:dyDescent="0.55000000000000004">
      <c r="Y6006" t="s">
        <v>25498</v>
      </c>
      <c r="Z6006" s="284">
        <v>2712.78</v>
      </c>
      <c r="AB6006" s="276" t="s">
        <v>35236</v>
      </c>
      <c r="AC6006" s="277">
        <v>3240</v>
      </c>
      <c r="AE6006" s="246" t="s">
        <v>55131</v>
      </c>
      <c r="AF6006" s="247">
        <v>8661.17</v>
      </c>
      <c r="AH6006" s="226" t="s">
        <v>20372</v>
      </c>
      <c r="AI6006" s="227">
        <v>796.74</v>
      </c>
      <c r="AK6006" s="207" t="s">
        <v>20312</v>
      </c>
      <c r="AL6006" s="208">
        <v>41900</v>
      </c>
      <c r="AM6006" s="93"/>
      <c r="AN6006" s="93"/>
      <c r="AO6006" s="93"/>
    </row>
    <row r="6007" spans="25:41" x14ac:dyDescent="0.55000000000000004">
      <c r="Y6007" t="s">
        <v>70944</v>
      </c>
      <c r="Z6007" s="284">
        <v>11377.5</v>
      </c>
      <c r="AB6007" s="276" t="s">
        <v>22868</v>
      </c>
      <c r="AC6007" s="277">
        <v>2314.33</v>
      </c>
      <c r="AE6007" s="246" t="s">
        <v>55132</v>
      </c>
      <c r="AF6007" s="247">
        <v>662.58</v>
      </c>
      <c r="AH6007" s="226" t="s">
        <v>42467</v>
      </c>
      <c r="AI6007" s="227">
        <v>10882.25</v>
      </c>
      <c r="AK6007" s="207" t="s">
        <v>20313</v>
      </c>
      <c r="AL6007" s="208">
        <v>58658.74</v>
      </c>
      <c r="AM6007" s="93"/>
      <c r="AN6007" s="93"/>
      <c r="AO6007" s="93"/>
    </row>
    <row r="6008" spans="25:41" x14ac:dyDescent="0.55000000000000004">
      <c r="Y6008" t="s">
        <v>25505</v>
      </c>
      <c r="Z6008">
        <v>870.44</v>
      </c>
      <c r="AB6008" s="276" t="s">
        <v>40401</v>
      </c>
      <c r="AC6008" s="277">
        <v>87911.2</v>
      </c>
      <c r="AE6008" s="246" t="s">
        <v>55133</v>
      </c>
      <c r="AF6008" s="247">
        <v>2121.9899999999998</v>
      </c>
      <c r="AH6008" s="226" t="s">
        <v>52416</v>
      </c>
      <c r="AI6008" s="227">
        <v>53209.3</v>
      </c>
      <c r="AK6008" s="207" t="s">
        <v>20314</v>
      </c>
      <c r="AL6008" s="208">
        <v>16662.61</v>
      </c>
      <c r="AM6008" s="93"/>
      <c r="AN6008" s="93"/>
      <c r="AO6008" s="93"/>
    </row>
    <row r="6009" spans="25:41" x14ac:dyDescent="0.55000000000000004">
      <c r="Y6009" t="s">
        <v>25506</v>
      </c>
      <c r="Z6009" s="284">
        <v>3352.72</v>
      </c>
      <c r="AB6009" s="276" t="s">
        <v>42663</v>
      </c>
      <c r="AC6009" s="277">
        <v>87735.02</v>
      </c>
      <c r="AE6009" s="246" t="s">
        <v>48894</v>
      </c>
      <c r="AF6009" s="247">
        <v>3185.5</v>
      </c>
      <c r="AH6009" s="226" t="s">
        <v>52417</v>
      </c>
      <c r="AI6009" s="227">
        <v>4285.1000000000004</v>
      </c>
      <c r="AK6009" s="207" t="s">
        <v>20315</v>
      </c>
      <c r="AL6009" s="208">
        <v>47000</v>
      </c>
      <c r="AM6009" s="93"/>
      <c r="AN6009" s="93"/>
      <c r="AO6009" s="93"/>
    </row>
    <row r="6010" spans="25:41" x14ac:dyDescent="0.55000000000000004">
      <c r="Y6010" t="s">
        <v>33976</v>
      </c>
      <c r="Z6010">
        <v>378.42</v>
      </c>
      <c r="AB6010" s="276" t="s">
        <v>68062</v>
      </c>
      <c r="AC6010" s="277">
        <v>41249.24</v>
      </c>
      <c r="AE6010" s="246" t="s">
        <v>64300</v>
      </c>
      <c r="AF6010" s="247">
        <v>1562.67</v>
      </c>
      <c r="AH6010" s="226" t="s">
        <v>48885</v>
      </c>
      <c r="AI6010" s="227">
        <v>79072.460000000006</v>
      </c>
      <c r="AK6010" s="207" t="s">
        <v>20316</v>
      </c>
      <c r="AL6010" s="208">
        <v>12745.98</v>
      </c>
      <c r="AM6010" s="93"/>
      <c r="AN6010" s="93"/>
      <c r="AO6010" s="93"/>
    </row>
    <row r="6011" spans="25:41" x14ac:dyDescent="0.55000000000000004">
      <c r="Y6011" t="s">
        <v>25509</v>
      </c>
      <c r="Z6011" s="284">
        <v>2525.37</v>
      </c>
      <c r="AB6011" s="276" t="s">
        <v>48965</v>
      </c>
      <c r="AC6011" s="277">
        <v>3155.85</v>
      </c>
      <c r="AE6011" s="246" t="s">
        <v>48895</v>
      </c>
      <c r="AF6011" s="247">
        <v>3983.09</v>
      </c>
      <c r="AH6011" s="226" t="s">
        <v>20374</v>
      </c>
      <c r="AI6011" s="227">
        <v>27682.6</v>
      </c>
      <c r="AK6011" s="207" t="s">
        <v>20317</v>
      </c>
      <c r="AL6011" s="208">
        <v>581946</v>
      </c>
      <c r="AM6011" s="93"/>
      <c r="AN6011" s="93"/>
      <c r="AO6011" s="93"/>
    </row>
    <row r="6012" spans="25:41" x14ac:dyDescent="0.55000000000000004">
      <c r="Y6012" t="s">
        <v>39393</v>
      </c>
      <c r="Z6012" s="284">
        <v>2740.52</v>
      </c>
      <c r="AB6012" s="276" t="s">
        <v>48966</v>
      </c>
      <c r="AC6012" s="277">
        <v>8916.67</v>
      </c>
      <c r="AE6012" s="246" t="s">
        <v>56141</v>
      </c>
      <c r="AF6012" s="247">
        <v>-164.26</v>
      </c>
      <c r="AH6012" s="226" t="s">
        <v>20375</v>
      </c>
      <c r="AI6012" s="227">
        <v>16941.46</v>
      </c>
      <c r="AK6012" s="207" t="s">
        <v>20318</v>
      </c>
      <c r="AL6012" s="208">
        <v>44861.8</v>
      </c>
      <c r="AM6012" s="93"/>
      <c r="AN6012" s="93"/>
      <c r="AO6012" s="93"/>
    </row>
    <row r="6013" spans="25:41" x14ac:dyDescent="0.55000000000000004">
      <c r="Y6013" t="s">
        <v>25608</v>
      </c>
      <c r="Z6013" s="284">
        <v>2498.7600000000002</v>
      </c>
      <c r="AB6013" s="276" t="s">
        <v>68063</v>
      </c>
      <c r="AC6013" s="277">
        <v>1353.84</v>
      </c>
      <c r="AE6013" s="246" t="s">
        <v>55134</v>
      </c>
      <c r="AF6013" s="247">
        <v>892.63</v>
      </c>
      <c r="AH6013" s="226" t="s">
        <v>20376</v>
      </c>
      <c r="AI6013" s="227">
        <v>14681.26</v>
      </c>
      <c r="AK6013" s="207" t="s">
        <v>20319</v>
      </c>
      <c r="AL6013" s="208">
        <v>0.01</v>
      </c>
      <c r="AM6013" s="93"/>
      <c r="AN6013" s="93"/>
      <c r="AO6013" s="93"/>
    </row>
    <row r="6014" spans="25:41" x14ac:dyDescent="0.55000000000000004">
      <c r="Y6014" t="s">
        <v>25614</v>
      </c>
      <c r="Z6014">
        <v>981</v>
      </c>
      <c r="AB6014" s="276" t="s">
        <v>63724</v>
      </c>
      <c r="AC6014" s="277">
        <v>6479.26</v>
      </c>
      <c r="AE6014" s="246" t="s">
        <v>52446</v>
      </c>
      <c r="AF6014" s="247">
        <v>14847</v>
      </c>
      <c r="AH6014" s="226" t="s">
        <v>20377</v>
      </c>
      <c r="AI6014" s="227">
        <v>34128.300000000003</v>
      </c>
      <c r="AK6014" s="207" t="s">
        <v>20320</v>
      </c>
      <c r="AL6014" s="208">
        <v>6070.32</v>
      </c>
      <c r="AM6014" s="93"/>
      <c r="AN6014" s="93"/>
      <c r="AO6014" s="93"/>
    </row>
    <row r="6015" spans="25:41" x14ac:dyDescent="0.55000000000000004">
      <c r="Y6015" t="s">
        <v>14069</v>
      </c>
      <c r="Z6015">
        <v>266.2</v>
      </c>
      <c r="AB6015" s="276" t="s">
        <v>52894</v>
      </c>
      <c r="AC6015" s="277">
        <v>495.71</v>
      </c>
      <c r="AE6015" s="246" t="s">
        <v>52447</v>
      </c>
      <c r="AF6015" s="247">
        <v>1204.07</v>
      </c>
      <c r="AH6015" s="226" t="s">
        <v>20378</v>
      </c>
      <c r="AI6015" s="227">
        <v>2594.37</v>
      </c>
      <c r="AK6015" s="207" t="s">
        <v>13519</v>
      </c>
      <c r="AL6015" s="208">
        <v>3843.03</v>
      </c>
      <c r="AM6015" s="93"/>
      <c r="AN6015" s="93"/>
      <c r="AO6015" s="93"/>
    </row>
    <row r="6016" spans="25:41" x14ac:dyDescent="0.55000000000000004">
      <c r="Y6016" t="s">
        <v>14070</v>
      </c>
      <c r="Z6016">
        <v>836.53</v>
      </c>
      <c r="AB6016" s="276" t="s">
        <v>52895</v>
      </c>
      <c r="AC6016" s="277">
        <v>1486.34</v>
      </c>
      <c r="AE6016" s="246" t="s">
        <v>52448</v>
      </c>
      <c r="AF6016" s="247">
        <v>3637.52</v>
      </c>
      <c r="AH6016" s="226" t="s">
        <v>20379</v>
      </c>
      <c r="AI6016" s="227">
        <v>70267.02</v>
      </c>
      <c r="AK6016" s="207" t="s">
        <v>13520</v>
      </c>
      <c r="AL6016" s="208">
        <v>2369.46</v>
      </c>
      <c r="AM6016" s="93"/>
      <c r="AN6016" s="93"/>
      <c r="AO6016" s="93"/>
    </row>
    <row r="6017" spans="25:41" x14ac:dyDescent="0.55000000000000004">
      <c r="Y6017" t="s">
        <v>14071</v>
      </c>
      <c r="Z6017" s="284">
        <v>6961.8</v>
      </c>
      <c r="AB6017" s="276" t="s">
        <v>52896</v>
      </c>
      <c r="AC6017" s="277">
        <v>332.77</v>
      </c>
      <c r="AE6017" s="246" t="s">
        <v>52449</v>
      </c>
      <c r="AF6017" s="247">
        <v>7862.85</v>
      </c>
      <c r="AH6017" s="226" t="s">
        <v>40299</v>
      </c>
      <c r="AI6017" s="227">
        <v>4662.7299999999996</v>
      </c>
      <c r="AK6017" s="207" t="s">
        <v>20321</v>
      </c>
      <c r="AL6017" s="208">
        <v>532.36</v>
      </c>
      <c r="AM6017" s="93"/>
      <c r="AN6017" s="93"/>
      <c r="AO6017" s="93"/>
    </row>
    <row r="6018" spans="25:41" x14ac:dyDescent="0.55000000000000004">
      <c r="Y6018" t="s">
        <v>25617</v>
      </c>
      <c r="Z6018">
        <v>111.9</v>
      </c>
      <c r="AB6018" s="276" t="s">
        <v>57574</v>
      </c>
      <c r="AC6018" s="277">
        <v>868.5</v>
      </c>
      <c r="AE6018" s="246" t="s">
        <v>64301</v>
      </c>
      <c r="AF6018" s="247">
        <v>2447.96</v>
      </c>
      <c r="AH6018" s="226" t="s">
        <v>20380</v>
      </c>
      <c r="AI6018" s="227">
        <v>11963.63</v>
      </c>
      <c r="AK6018" s="207" t="s">
        <v>20322</v>
      </c>
      <c r="AL6018" s="208">
        <v>31171</v>
      </c>
      <c r="AM6018" s="93"/>
      <c r="AN6018" s="93"/>
      <c r="AO6018" s="93"/>
    </row>
    <row r="6019" spans="25:41" x14ac:dyDescent="0.55000000000000004">
      <c r="Y6019" t="s">
        <v>71878</v>
      </c>
      <c r="Z6019" s="284">
        <v>3200</v>
      </c>
      <c r="AB6019" s="276" t="s">
        <v>52897</v>
      </c>
      <c r="AC6019" s="277">
        <v>1875.5</v>
      </c>
      <c r="AE6019" s="246" t="s">
        <v>49914</v>
      </c>
      <c r="AF6019" s="247">
        <v>715.62</v>
      </c>
      <c r="AH6019" s="226" t="s">
        <v>20381</v>
      </c>
      <c r="AI6019" s="227">
        <v>29245.53</v>
      </c>
      <c r="AK6019" s="207" t="s">
        <v>20323</v>
      </c>
      <c r="AL6019" s="208">
        <v>5103</v>
      </c>
      <c r="AM6019" s="93"/>
      <c r="AN6019" s="93"/>
      <c r="AO6019" s="93"/>
    </row>
    <row r="6020" spans="25:41" x14ac:dyDescent="0.55000000000000004">
      <c r="Y6020" t="s">
        <v>71879</v>
      </c>
      <c r="Z6020">
        <v>164</v>
      </c>
      <c r="AB6020" s="276" t="s">
        <v>52898</v>
      </c>
      <c r="AC6020" s="277">
        <v>5372.86</v>
      </c>
      <c r="AE6020" s="246" t="s">
        <v>56142</v>
      </c>
      <c r="AF6020" s="247">
        <v>-221.52</v>
      </c>
      <c r="AH6020" s="226" t="s">
        <v>52418</v>
      </c>
      <c r="AI6020" s="227">
        <v>-166.55</v>
      </c>
      <c r="AK6020" s="207" t="s">
        <v>20324</v>
      </c>
      <c r="AL6020" s="208">
        <v>6778.68</v>
      </c>
      <c r="AM6020" s="93"/>
      <c r="AN6020" s="93"/>
      <c r="AO6020" s="93"/>
    </row>
    <row r="6021" spans="25:41" x14ac:dyDescent="0.55000000000000004">
      <c r="Y6021" t="s">
        <v>25619</v>
      </c>
      <c r="Z6021">
        <v>377.44</v>
      </c>
      <c r="AB6021" s="276" t="s">
        <v>68064</v>
      </c>
      <c r="AC6021" s="277">
        <v>59165.05</v>
      </c>
      <c r="AE6021" s="246" t="s">
        <v>58531</v>
      </c>
      <c r="AF6021" s="247">
        <v>72000</v>
      </c>
      <c r="AH6021" s="226" t="s">
        <v>44893</v>
      </c>
      <c r="AI6021" s="227">
        <v>882</v>
      </c>
      <c r="AK6021" s="207" t="s">
        <v>20325</v>
      </c>
      <c r="AL6021" s="208">
        <v>1901.22</v>
      </c>
      <c r="AM6021" s="93"/>
      <c r="AN6021" s="93"/>
      <c r="AO6021" s="93"/>
    </row>
    <row r="6022" spans="25:41" x14ac:dyDescent="0.55000000000000004">
      <c r="Y6022" t="s">
        <v>14072</v>
      </c>
      <c r="Z6022" s="284">
        <v>25477.08</v>
      </c>
      <c r="AB6022" s="276" t="s">
        <v>33790</v>
      </c>
      <c r="AC6022" s="277">
        <v>292144.7</v>
      </c>
      <c r="AE6022" s="246" t="s">
        <v>36287</v>
      </c>
      <c r="AF6022" s="247">
        <v>762470.64</v>
      </c>
      <c r="AH6022" s="226" t="s">
        <v>20383</v>
      </c>
      <c r="AI6022" s="227">
        <v>42882</v>
      </c>
      <c r="AK6022" s="207" t="s">
        <v>20326</v>
      </c>
      <c r="AL6022" s="208">
        <v>74.91</v>
      </c>
      <c r="AM6022" s="93"/>
      <c r="AN6022" s="93"/>
      <c r="AO6022" s="93"/>
    </row>
    <row r="6023" spans="25:41" x14ac:dyDescent="0.55000000000000004">
      <c r="Y6023" t="s">
        <v>25620</v>
      </c>
      <c r="Z6023" s="284">
        <v>33501.300000000003</v>
      </c>
      <c r="AB6023" s="276" t="s">
        <v>35237</v>
      </c>
      <c r="AC6023" s="277">
        <v>417036.51</v>
      </c>
      <c r="AE6023" s="246" t="s">
        <v>56143</v>
      </c>
      <c r="AF6023" s="247">
        <v>47447.08</v>
      </c>
      <c r="AH6023" s="226" t="s">
        <v>20384</v>
      </c>
      <c r="AI6023" s="227">
        <v>4376.3999999999996</v>
      </c>
      <c r="AK6023" s="207" t="s">
        <v>20327</v>
      </c>
      <c r="AL6023" s="208">
        <v>14880.95</v>
      </c>
      <c r="AM6023" s="93"/>
      <c r="AN6023" s="93"/>
      <c r="AO6023" s="93"/>
    </row>
    <row r="6024" spans="25:41" x14ac:dyDescent="0.55000000000000004">
      <c r="Y6024" t="s">
        <v>25731</v>
      </c>
      <c r="Z6024" s="284">
        <v>5123</v>
      </c>
      <c r="AB6024" s="276" t="s">
        <v>22870</v>
      </c>
      <c r="AC6024" s="277">
        <v>84435.12</v>
      </c>
      <c r="AE6024" s="246" t="s">
        <v>42482</v>
      </c>
      <c r="AF6024" s="247">
        <v>39035</v>
      </c>
      <c r="AH6024" s="226" t="s">
        <v>20385</v>
      </c>
      <c r="AI6024" s="227">
        <v>3624.47</v>
      </c>
      <c r="AK6024" s="207" t="s">
        <v>20328</v>
      </c>
      <c r="AL6024" s="208">
        <v>21414.01</v>
      </c>
      <c r="AM6024" s="93"/>
      <c r="AN6024" s="93"/>
      <c r="AO6024" s="93"/>
    </row>
    <row r="6025" spans="25:41" x14ac:dyDescent="0.55000000000000004">
      <c r="Y6025" t="s">
        <v>55645</v>
      </c>
      <c r="Z6025" s="284">
        <v>26456</v>
      </c>
      <c r="AB6025" s="276" t="s">
        <v>33791</v>
      </c>
      <c r="AC6025" s="277">
        <v>4562.2299999999996</v>
      </c>
      <c r="AE6025" s="246" t="s">
        <v>56144</v>
      </c>
      <c r="AF6025" s="247">
        <v>126556.48</v>
      </c>
      <c r="AH6025" s="226" t="s">
        <v>20386</v>
      </c>
      <c r="AI6025" s="227">
        <v>11042.86</v>
      </c>
      <c r="AK6025" s="207" t="s">
        <v>20329</v>
      </c>
      <c r="AL6025" s="208">
        <v>17653.25</v>
      </c>
      <c r="AM6025" s="93"/>
      <c r="AN6025" s="93"/>
      <c r="AO6025" s="93"/>
    </row>
    <row r="6026" spans="25:41" x14ac:dyDescent="0.55000000000000004">
      <c r="Y6026" t="s">
        <v>25738</v>
      </c>
      <c r="Z6026" s="284">
        <v>84741.75</v>
      </c>
      <c r="AB6026" s="276" t="s">
        <v>56279</v>
      </c>
      <c r="AC6026" s="277">
        <v>5470.69</v>
      </c>
      <c r="AE6026" s="246" t="s">
        <v>44906</v>
      </c>
      <c r="AF6026" s="247">
        <v>31159.05</v>
      </c>
      <c r="AH6026" s="226" t="s">
        <v>42468</v>
      </c>
      <c r="AI6026" s="227">
        <v>3887.16</v>
      </c>
      <c r="AK6026" s="207" t="s">
        <v>20330</v>
      </c>
      <c r="AL6026" s="208">
        <v>167213.20000000001</v>
      </c>
      <c r="AM6026" s="93"/>
      <c r="AN6026" s="93"/>
      <c r="AO6026" s="93"/>
    </row>
    <row r="6027" spans="25:41" x14ac:dyDescent="0.55000000000000004">
      <c r="Y6027" t="s">
        <v>25739</v>
      </c>
      <c r="Z6027" s="284">
        <v>1100</v>
      </c>
      <c r="AB6027" s="276" t="s">
        <v>22871</v>
      </c>
      <c r="AC6027" s="277">
        <v>237472.95</v>
      </c>
      <c r="AE6027" s="246" t="s">
        <v>56145</v>
      </c>
      <c r="AF6027" s="247">
        <v>68068</v>
      </c>
      <c r="AH6027" s="226" t="s">
        <v>47972</v>
      </c>
      <c r="AI6027" s="227">
        <v>1152.4100000000001</v>
      </c>
      <c r="AK6027" s="207" t="s">
        <v>20331</v>
      </c>
      <c r="AL6027" s="208">
        <v>56144.95</v>
      </c>
      <c r="AM6027" s="93"/>
      <c r="AN6027" s="93"/>
      <c r="AO6027" s="93"/>
    </row>
    <row r="6028" spans="25:41" x14ac:dyDescent="0.55000000000000004">
      <c r="Y6028" t="s">
        <v>25740</v>
      </c>
      <c r="Z6028" s="284">
        <v>41164.519999999997</v>
      </c>
      <c r="AB6028" s="276" t="s">
        <v>63242</v>
      </c>
      <c r="AC6028" s="277">
        <v>81109.289999999994</v>
      </c>
      <c r="AE6028" s="246" t="s">
        <v>56146</v>
      </c>
      <c r="AF6028" s="247">
        <v>14674.37</v>
      </c>
      <c r="AH6028" s="226" t="s">
        <v>20387</v>
      </c>
      <c r="AI6028" s="227">
        <v>2926.25</v>
      </c>
      <c r="AK6028" s="207" t="s">
        <v>20332</v>
      </c>
      <c r="AL6028" s="208">
        <v>784</v>
      </c>
      <c r="AM6028" s="93"/>
      <c r="AN6028" s="93"/>
      <c r="AO6028" s="93"/>
    </row>
    <row r="6029" spans="25:41" x14ac:dyDescent="0.55000000000000004">
      <c r="Y6029" t="s">
        <v>25742</v>
      </c>
      <c r="Z6029" s="284">
        <v>12131.95</v>
      </c>
      <c r="AB6029" s="276" t="s">
        <v>22872</v>
      </c>
      <c r="AC6029" s="277">
        <v>2846.75</v>
      </c>
      <c r="AE6029" s="246" t="s">
        <v>47976</v>
      </c>
      <c r="AF6029" s="247">
        <v>49884.56</v>
      </c>
      <c r="AH6029" s="226" t="s">
        <v>20388</v>
      </c>
      <c r="AI6029" s="227">
        <v>39214.65</v>
      </c>
      <c r="AK6029" s="207" t="s">
        <v>20333</v>
      </c>
      <c r="AL6029" s="208">
        <v>233.16</v>
      </c>
      <c r="AM6029" s="93"/>
      <c r="AN6029" s="93"/>
      <c r="AO6029" s="93"/>
    </row>
    <row r="6030" spans="25:41" x14ac:dyDescent="0.55000000000000004">
      <c r="Y6030" t="s">
        <v>25743</v>
      </c>
      <c r="Z6030" s="284">
        <v>33573.86</v>
      </c>
      <c r="AB6030" s="276" t="s">
        <v>58581</v>
      </c>
      <c r="AC6030" s="277">
        <v>50951.71</v>
      </c>
      <c r="AE6030" s="246" t="s">
        <v>59071</v>
      </c>
      <c r="AF6030" s="247">
        <v>977000</v>
      </c>
      <c r="AH6030" s="226" t="s">
        <v>48886</v>
      </c>
      <c r="AI6030" s="227">
        <v>525</v>
      </c>
      <c r="AK6030" s="207" t="s">
        <v>20334</v>
      </c>
      <c r="AL6030" s="208">
        <v>17.850000000000001</v>
      </c>
      <c r="AM6030" s="93"/>
      <c r="AN6030" s="93"/>
      <c r="AO6030" s="93"/>
    </row>
    <row r="6031" spans="25:41" x14ac:dyDescent="0.55000000000000004">
      <c r="Y6031" t="s">
        <v>25745</v>
      </c>
      <c r="Z6031" s="284">
        <v>34671.9</v>
      </c>
      <c r="AB6031" s="276" t="s">
        <v>22873</v>
      </c>
      <c r="AC6031" s="277">
        <v>16147.8</v>
      </c>
      <c r="AE6031" s="246" t="s">
        <v>61405</v>
      </c>
      <c r="AF6031" s="247">
        <v>629.59</v>
      </c>
      <c r="AH6031" s="226" t="s">
        <v>20389</v>
      </c>
      <c r="AI6031" s="227">
        <v>3040.09</v>
      </c>
      <c r="AK6031" s="207" t="s">
        <v>20335</v>
      </c>
      <c r="AL6031" s="208">
        <v>50.55</v>
      </c>
      <c r="AM6031" s="93"/>
      <c r="AN6031" s="93"/>
      <c r="AO6031" s="93"/>
    </row>
    <row r="6032" spans="25:41" x14ac:dyDescent="0.55000000000000004">
      <c r="Y6032" t="s">
        <v>25746</v>
      </c>
      <c r="Z6032" s="284">
        <v>6722.13</v>
      </c>
      <c r="AB6032" s="276" t="s">
        <v>33792</v>
      </c>
      <c r="AC6032" s="277">
        <v>77.56</v>
      </c>
      <c r="AE6032" s="246" t="s">
        <v>48896</v>
      </c>
      <c r="AF6032" s="247">
        <v>8880</v>
      </c>
      <c r="AH6032" s="226" t="s">
        <v>20390</v>
      </c>
      <c r="AI6032" s="227">
        <v>1926.58</v>
      </c>
      <c r="AK6032" s="207" t="s">
        <v>20336</v>
      </c>
      <c r="AL6032" s="208">
        <v>24180</v>
      </c>
      <c r="AM6032" s="93"/>
      <c r="AN6032" s="93"/>
      <c r="AO6032" s="93"/>
    </row>
    <row r="6033" spans="25:41" x14ac:dyDescent="0.55000000000000004">
      <c r="Y6033" t="s">
        <v>60945</v>
      </c>
      <c r="Z6033" s="284">
        <v>5377.2</v>
      </c>
      <c r="AB6033" s="276" t="s">
        <v>22874</v>
      </c>
      <c r="AC6033" s="277">
        <v>4023.25</v>
      </c>
      <c r="AE6033" s="246" t="s">
        <v>63156</v>
      </c>
      <c r="AF6033" s="247">
        <v>88800</v>
      </c>
      <c r="AH6033" s="226" t="s">
        <v>48887</v>
      </c>
      <c r="AI6033" s="227">
        <v>1889.3</v>
      </c>
      <c r="AK6033" s="207" t="s">
        <v>20337</v>
      </c>
      <c r="AL6033" s="208">
        <v>29744.03</v>
      </c>
      <c r="AM6033" s="93"/>
      <c r="AN6033" s="93"/>
      <c r="AO6033" s="93"/>
    </row>
    <row r="6034" spans="25:41" x14ac:dyDescent="0.55000000000000004">
      <c r="Y6034" t="s">
        <v>58082</v>
      </c>
      <c r="Z6034" s="284">
        <v>16400</v>
      </c>
      <c r="AB6034" s="276" t="s">
        <v>33793</v>
      </c>
      <c r="AC6034" s="277">
        <v>279459.7</v>
      </c>
      <c r="AE6034" s="246" t="s">
        <v>56147</v>
      </c>
      <c r="AF6034" s="247">
        <v>688.34</v>
      </c>
      <c r="AH6034" s="226" t="s">
        <v>20391</v>
      </c>
      <c r="AI6034" s="227">
        <v>33202.28</v>
      </c>
      <c r="AK6034" s="207" t="s">
        <v>20338</v>
      </c>
      <c r="AL6034" s="208">
        <v>152712.41</v>
      </c>
      <c r="AM6034" s="93"/>
      <c r="AN6034" s="93"/>
      <c r="AO6034" s="93"/>
    </row>
    <row r="6035" spans="25:41" x14ac:dyDescent="0.55000000000000004">
      <c r="Y6035" t="s">
        <v>25750</v>
      </c>
      <c r="Z6035" s="284">
        <v>94394.29</v>
      </c>
      <c r="AB6035" s="276" t="s">
        <v>40402</v>
      </c>
      <c r="AC6035" s="277">
        <v>75245.61</v>
      </c>
      <c r="AE6035" s="246" t="s">
        <v>59072</v>
      </c>
      <c r="AF6035" s="247">
        <v>546.27</v>
      </c>
      <c r="AH6035" s="226" t="s">
        <v>39164</v>
      </c>
      <c r="AI6035" s="227">
        <v>423596.22</v>
      </c>
      <c r="AK6035" s="207" t="s">
        <v>20339</v>
      </c>
      <c r="AL6035" s="208">
        <v>9386.35</v>
      </c>
      <c r="AM6035" s="93"/>
      <c r="AN6035" s="93"/>
      <c r="AO6035" s="93"/>
    </row>
    <row r="6036" spans="25:41" x14ac:dyDescent="0.55000000000000004">
      <c r="Y6036" t="s">
        <v>25751</v>
      </c>
      <c r="Z6036" s="284">
        <v>27833.14</v>
      </c>
      <c r="AB6036" s="276" t="s">
        <v>48968</v>
      </c>
      <c r="AC6036" s="277">
        <v>38380</v>
      </c>
      <c r="AE6036" s="246" t="s">
        <v>36289</v>
      </c>
      <c r="AF6036" s="247">
        <v>171226.45</v>
      </c>
      <c r="AH6036" s="226" t="s">
        <v>20392</v>
      </c>
      <c r="AI6036" s="227">
        <v>560517.72</v>
      </c>
      <c r="AK6036" s="207" t="s">
        <v>20340</v>
      </c>
      <c r="AL6036" s="208">
        <v>4182.25</v>
      </c>
      <c r="AM6036" s="93"/>
      <c r="AN6036" s="93"/>
      <c r="AO6036" s="93"/>
    </row>
    <row r="6037" spans="25:41" x14ac:dyDescent="0.55000000000000004">
      <c r="Y6037" t="s">
        <v>25752</v>
      </c>
      <c r="Z6037" s="284">
        <v>321787.56</v>
      </c>
      <c r="AB6037" s="276" t="s">
        <v>68065</v>
      </c>
      <c r="AC6037" s="277">
        <v>26041.599999999999</v>
      </c>
      <c r="AE6037" s="246" t="s">
        <v>42483</v>
      </c>
      <c r="AF6037" s="247">
        <v>506556.17</v>
      </c>
      <c r="AH6037" s="226" t="s">
        <v>44894</v>
      </c>
      <c r="AI6037" s="227">
        <v>4041.19</v>
      </c>
      <c r="AK6037" s="207" t="s">
        <v>20341</v>
      </c>
      <c r="AL6037" s="208">
        <v>531.38</v>
      </c>
      <c r="AM6037" s="93"/>
      <c r="AN6037" s="93"/>
      <c r="AO6037" s="93"/>
    </row>
    <row r="6038" spans="25:41" x14ac:dyDescent="0.55000000000000004">
      <c r="Y6038" t="s">
        <v>14088</v>
      </c>
      <c r="Z6038" s="284">
        <v>1047065.73</v>
      </c>
      <c r="AB6038" s="276" t="s">
        <v>61475</v>
      </c>
      <c r="AC6038" s="277">
        <v>51792.45</v>
      </c>
      <c r="AE6038" s="246" t="s">
        <v>44907</v>
      </c>
      <c r="AF6038" s="247">
        <v>120495.48</v>
      </c>
      <c r="AH6038" s="226" t="s">
        <v>33567</v>
      </c>
      <c r="AI6038" s="227">
        <v>23303.79</v>
      </c>
      <c r="AK6038" s="207" t="s">
        <v>20342</v>
      </c>
      <c r="AL6038" s="208">
        <v>1078.6500000000001</v>
      </c>
      <c r="AM6038" s="93"/>
      <c r="AN6038" s="93"/>
      <c r="AO6038" s="93"/>
    </row>
    <row r="6039" spans="25:41" x14ac:dyDescent="0.55000000000000004">
      <c r="Y6039" t="s">
        <v>66787</v>
      </c>
      <c r="Z6039" s="284">
        <v>877009.32</v>
      </c>
      <c r="AB6039" s="276" t="s">
        <v>50112</v>
      </c>
      <c r="AC6039" s="277">
        <v>184011.81</v>
      </c>
      <c r="AE6039" s="246" t="s">
        <v>35053</v>
      </c>
      <c r="AF6039" s="247">
        <v>317725.86</v>
      </c>
      <c r="AH6039" s="226" t="s">
        <v>33568</v>
      </c>
      <c r="AI6039" s="227">
        <v>7127.53</v>
      </c>
      <c r="AK6039" s="207" t="s">
        <v>20343</v>
      </c>
      <c r="AL6039" s="208">
        <v>2543.77</v>
      </c>
      <c r="AM6039" s="93"/>
      <c r="AN6039" s="93"/>
      <c r="AO6039" s="93"/>
    </row>
    <row r="6040" spans="25:41" x14ac:dyDescent="0.55000000000000004">
      <c r="Y6040" t="s">
        <v>25842</v>
      </c>
      <c r="Z6040" s="284">
        <v>72034.559999999998</v>
      </c>
      <c r="AB6040" s="276" t="s">
        <v>57576</v>
      </c>
      <c r="AC6040" s="277">
        <v>38260</v>
      </c>
      <c r="AE6040" s="246" t="s">
        <v>52452</v>
      </c>
      <c r="AF6040" s="247">
        <v>1380</v>
      </c>
      <c r="AH6040" s="226" t="s">
        <v>33569</v>
      </c>
      <c r="AI6040" s="227">
        <v>9037</v>
      </c>
      <c r="AK6040" s="207" t="s">
        <v>20344</v>
      </c>
      <c r="AL6040" s="208">
        <v>16305.58</v>
      </c>
      <c r="AM6040" s="93"/>
      <c r="AN6040" s="93"/>
      <c r="AO6040" s="93"/>
    </row>
    <row r="6041" spans="25:41" x14ac:dyDescent="0.55000000000000004">
      <c r="Y6041" t="s">
        <v>33996</v>
      </c>
      <c r="Z6041" s="284">
        <v>30614.86</v>
      </c>
      <c r="AB6041" s="276" t="s">
        <v>68066</v>
      </c>
      <c r="AC6041" s="277">
        <v>29991.06</v>
      </c>
      <c r="AE6041" s="246" t="s">
        <v>63157</v>
      </c>
      <c r="AF6041" s="247">
        <v>1500</v>
      </c>
      <c r="AH6041" s="226" t="s">
        <v>40300</v>
      </c>
      <c r="AI6041" s="227">
        <v>2994.55</v>
      </c>
      <c r="AK6041" s="207" t="s">
        <v>20345</v>
      </c>
      <c r="AL6041" s="208">
        <v>14550.03</v>
      </c>
      <c r="AM6041" s="93"/>
      <c r="AN6041" s="93"/>
      <c r="AO6041" s="93"/>
    </row>
    <row r="6042" spans="25:41" x14ac:dyDescent="0.55000000000000004">
      <c r="Y6042" t="s">
        <v>33997</v>
      </c>
      <c r="Z6042" s="284">
        <v>53446.35</v>
      </c>
      <c r="AB6042" s="276" t="s">
        <v>33794</v>
      </c>
      <c r="AC6042" s="277">
        <v>139.24</v>
      </c>
      <c r="AE6042" s="246" t="s">
        <v>63158</v>
      </c>
      <c r="AF6042" s="247">
        <v>47394.82</v>
      </c>
      <c r="AH6042" s="226" t="s">
        <v>33570</v>
      </c>
      <c r="AI6042" s="227">
        <v>12860.41</v>
      </c>
      <c r="AK6042" s="207" t="s">
        <v>20346</v>
      </c>
      <c r="AL6042" s="208">
        <v>170422.23</v>
      </c>
      <c r="AM6042" s="93"/>
      <c r="AN6042" s="93"/>
      <c r="AO6042" s="93"/>
    </row>
    <row r="6043" spans="25:41" x14ac:dyDescent="0.55000000000000004">
      <c r="Y6043" t="s">
        <v>56847</v>
      </c>
      <c r="Z6043" s="284">
        <v>17513</v>
      </c>
      <c r="AB6043" s="276" t="s">
        <v>22875</v>
      </c>
      <c r="AC6043" s="277">
        <v>179638.43</v>
      </c>
      <c r="AE6043" s="246" t="s">
        <v>55135</v>
      </c>
      <c r="AF6043" s="247">
        <v>4844.4799999999996</v>
      </c>
      <c r="AH6043" s="226" t="s">
        <v>35041</v>
      </c>
      <c r="AI6043" s="227">
        <v>147.22</v>
      </c>
      <c r="AK6043" s="207" t="s">
        <v>20347</v>
      </c>
      <c r="AL6043" s="208">
        <v>28779.81</v>
      </c>
      <c r="AM6043" s="93"/>
      <c r="AN6043" s="93"/>
      <c r="AO6043" s="93"/>
    </row>
    <row r="6044" spans="25:41" x14ac:dyDescent="0.55000000000000004">
      <c r="Y6044" t="s">
        <v>35484</v>
      </c>
      <c r="Z6044" s="284">
        <v>133050</v>
      </c>
      <c r="AB6044" s="276" t="s">
        <v>35238</v>
      </c>
      <c r="AC6044" s="277">
        <v>356804.42</v>
      </c>
      <c r="AE6044" s="246" t="s">
        <v>61990</v>
      </c>
      <c r="AF6044" s="247">
        <v>313557.59000000003</v>
      </c>
      <c r="AH6044" s="226" t="s">
        <v>33571</v>
      </c>
      <c r="AI6044" s="227">
        <v>188240</v>
      </c>
      <c r="AK6044" s="207" t="s">
        <v>20348</v>
      </c>
      <c r="AL6044" s="208">
        <v>5145</v>
      </c>
      <c r="AM6044" s="93"/>
      <c r="AN6044" s="93"/>
      <c r="AO6044" s="93"/>
    </row>
    <row r="6045" spans="25:41" x14ac:dyDescent="0.55000000000000004">
      <c r="Y6045" t="s">
        <v>33998</v>
      </c>
      <c r="Z6045" s="284">
        <v>2735.23</v>
      </c>
      <c r="AB6045" s="276" t="s">
        <v>36439</v>
      </c>
      <c r="AC6045" s="277">
        <v>129826.98</v>
      </c>
      <c r="AE6045" s="246" t="s">
        <v>33586</v>
      </c>
      <c r="AF6045" s="247">
        <v>417093.86</v>
      </c>
      <c r="AH6045" s="226" t="s">
        <v>42469</v>
      </c>
      <c r="AI6045" s="227">
        <v>42763.75</v>
      </c>
      <c r="AK6045" s="207" t="s">
        <v>20349</v>
      </c>
      <c r="AL6045" s="208">
        <v>40000</v>
      </c>
      <c r="AM6045" s="93"/>
      <c r="AN6045" s="93"/>
      <c r="AO6045" s="93"/>
    </row>
    <row r="6046" spans="25:41" x14ac:dyDescent="0.55000000000000004">
      <c r="Y6046" t="s">
        <v>25843</v>
      </c>
      <c r="Z6046" s="284">
        <v>3370</v>
      </c>
      <c r="AB6046" s="276" t="s">
        <v>55237</v>
      </c>
      <c r="AC6046" s="277">
        <v>564138.62</v>
      </c>
      <c r="AE6046" s="246" t="s">
        <v>35054</v>
      </c>
      <c r="AF6046" s="247">
        <v>23165.73</v>
      </c>
      <c r="AH6046" s="226" t="s">
        <v>20393</v>
      </c>
      <c r="AI6046" s="227">
        <v>97936.53</v>
      </c>
      <c r="AK6046" s="207" t="s">
        <v>20350</v>
      </c>
      <c r="AL6046" s="208">
        <v>26669.05</v>
      </c>
      <c r="AM6046" s="93"/>
      <c r="AN6046" s="93"/>
      <c r="AO6046" s="93"/>
    </row>
    <row r="6047" spans="25:41" x14ac:dyDescent="0.55000000000000004">
      <c r="Y6047" t="s">
        <v>36614</v>
      </c>
      <c r="Z6047" s="284">
        <v>41372</v>
      </c>
      <c r="AB6047" s="276" t="s">
        <v>62078</v>
      </c>
      <c r="AC6047" s="277">
        <v>5818.05</v>
      </c>
      <c r="AE6047" s="246" t="s">
        <v>33587</v>
      </c>
      <c r="AF6047" s="247">
        <v>134316.71</v>
      </c>
      <c r="AH6047" s="226" t="s">
        <v>39165</v>
      </c>
      <c r="AI6047" s="227">
        <v>108458.93</v>
      </c>
      <c r="AK6047" s="207" t="s">
        <v>20351</v>
      </c>
      <c r="AL6047" s="208">
        <v>1077.6500000000001</v>
      </c>
      <c r="AM6047" s="93"/>
      <c r="AN6047" s="93"/>
      <c r="AO6047" s="93"/>
    </row>
    <row r="6048" spans="25:41" x14ac:dyDescent="0.55000000000000004">
      <c r="Y6048" t="s">
        <v>36615</v>
      </c>
      <c r="Z6048" s="284">
        <v>10730.28</v>
      </c>
      <c r="AB6048" s="276" t="s">
        <v>68067</v>
      </c>
      <c r="AC6048" s="277">
        <v>1170</v>
      </c>
      <c r="AE6048" s="246" t="s">
        <v>35055</v>
      </c>
      <c r="AF6048" s="247">
        <v>19238.599999999999</v>
      </c>
      <c r="AH6048" s="226" t="s">
        <v>39166</v>
      </c>
      <c r="AI6048" s="227">
        <v>43489.24</v>
      </c>
      <c r="AK6048" s="207" t="s">
        <v>20352</v>
      </c>
      <c r="AL6048" s="208">
        <v>1535.28</v>
      </c>
      <c r="AM6048" s="93"/>
      <c r="AN6048" s="93"/>
      <c r="AO6048" s="93"/>
    </row>
    <row r="6049" spans="25:41" x14ac:dyDescent="0.55000000000000004">
      <c r="Y6049" t="s">
        <v>60946</v>
      </c>
      <c r="Z6049" s="284">
        <v>115000</v>
      </c>
      <c r="AB6049" s="276" t="s">
        <v>22876</v>
      </c>
      <c r="AC6049" s="277">
        <v>108031.94</v>
      </c>
      <c r="AE6049" s="246" t="s">
        <v>56148</v>
      </c>
      <c r="AF6049" s="247">
        <v>-5071.95</v>
      </c>
      <c r="AH6049" s="226" t="s">
        <v>20394</v>
      </c>
      <c r="AI6049" s="227">
        <v>69675.960000000006</v>
      </c>
      <c r="AK6049" s="207" t="s">
        <v>20353</v>
      </c>
      <c r="AL6049" s="208">
        <v>325.58</v>
      </c>
      <c r="AM6049" s="93"/>
      <c r="AN6049" s="93"/>
      <c r="AO6049" s="93"/>
    </row>
    <row r="6050" spans="25:41" x14ac:dyDescent="0.55000000000000004">
      <c r="Y6050" t="s">
        <v>71880</v>
      </c>
      <c r="Z6050" s="284">
        <v>95525</v>
      </c>
      <c r="AB6050" s="276" t="s">
        <v>48068</v>
      </c>
      <c r="AC6050" s="277">
        <v>610248.74</v>
      </c>
      <c r="AE6050" s="246" t="s">
        <v>56149</v>
      </c>
      <c r="AF6050" s="247">
        <v>89852.18</v>
      </c>
      <c r="AH6050" s="226" t="s">
        <v>35042</v>
      </c>
      <c r="AI6050" s="227">
        <v>57860.37</v>
      </c>
      <c r="AK6050" s="207" t="s">
        <v>20354</v>
      </c>
      <c r="AL6050" s="208">
        <v>162.79</v>
      </c>
      <c r="AM6050" s="93"/>
      <c r="AN6050" s="93"/>
      <c r="AO6050" s="93"/>
    </row>
    <row r="6051" spans="25:41" x14ac:dyDescent="0.55000000000000004">
      <c r="Y6051" t="s">
        <v>69460</v>
      </c>
      <c r="Z6051" s="284">
        <v>1294</v>
      </c>
      <c r="AB6051" s="276" t="s">
        <v>35239</v>
      </c>
      <c r="AC6051" s="277">
        <v>341833</v>
      </c>
      <c r="AE6051" s="246" t="s">
        <v>40312</v>
      </c>
      <c r="AF6051" s="247">
        <v>469828.17</v>
      </c>
      <c r="AH6051" s="226" t="s">
        <v>20395</v>
      </c>
      <c r="AI6051" s="227">
        <v>-0.03</v>
      </c>
      <c r="AK6051" s="207" t="s">
        <v>20355</v>
      </c>
      <c r="AL6051" s="208">
        <v>4808.3100000000004</v>
      </c>
      <c r="AM6051" s="93"/>
      <c r="AN6051" s="93"/>
      <c r="AO6051" s="93"/>
    </row>
    <row r="6052" spans="25:41" x14ac:dyDescent="0.55000000000000004">
      <c r="Y6052" t="s">
        <v>25846</v>
      </c>
      <c r="Z6052" s="284">
        <v>17692.59</v>
      </c>
      <c r="AB6052" s="276" t="s">
        <v>62079</v>
      </c>
      <c r="AC6052" s="277">
        <v>8233.33</v>
      </c>
      <c r="AE6052" s="246" t="s">
        <v>63159</v>
      </c>
      <c r="AF6052" s="247">
        <v>445.4</v>
      </c>
      <c r="AH6052" s="226" t="s">
        <v>42470</v>
      </c>
      <c r="AI6052" s="227">
        <v>44220</v>
      </c>
      <c r="AK6052" s="207" t="s">
        <v>20356</v>
      </c>
      <c r="AL6052" s="208">
        <v>775</v>
      </c>
      <c r="AM6052" s="93"/>
      <c r="AN6052" s="93"/>
      <c r="AO6052" s="93"/>
    </row>
    <row r="6053" spans="25:41" x14ac:dyDescent="0.55000000000000004">
      <c r="Y6053" t="s">
        <v>60012</v>
      </c>
      <c r="Z6053" s="284">
        <v>26199.66</v>
      </c>
      <c r="AB6053" s="276" t="s">
        <v>62080</v>
      </c>
      <c r="AC6053" s="277">
        <v>316.31</v>
      </c>
      <c r="AE6053" s="246" t="s">
        <v>61991</v>
      </c>
      <c r="AF6053" s="247">
        <v>37.39</v>
      </c>
      <c r="AH6053" s="226" t="s">
        <v>42471</v>
      </c>
      <c r="AI6053" s="227">
        <v>3382.84</v>
      </c>
      <c r="AK6053" s="207" t="s">
        <v>20357</v>
      </c>
      <c r="AL6053" s="208">
        <v>229.64</v>
      </c>
      <c r="AM6053" s="93"/>
      <c r="AN6053" s="93"/>
      <c r="AO6053" s="93"/>
    </row>
    <row r="6054" spans="25:41" x14ac:dyDescent="0.55000000000000004">
      <c r="Y6054" t="s">
        <v>25847</v>
      </c>
      <c r="Z6054">
        <v>613.15</v>
      </c>
      <c r="AB6054" s="276" t="s">
        <v>68068</v>
      </c>
      <c r="AC6054" s="277">
        <v>2027.16</v>
      </c>
      <c r="AE6054" s="246" t="s">
        <v>59073</v>
      </c>
      <c r="AF6054" s="247">
        <v>18243.29</v>
      </c>
      <c r="AH6054" s="226" t="s">
        <v>52419</v>
      </c>
      <c r="AI6054" s="227">
        <v>1237.79</v>
      </c>
      <c r="AK6054" s="207" t="s">
        <v>20358</v>
      </c>
      <c r="AL6054" s="208">
        <v>5484.94</v>
      </c>
      <c r="AM6054" s="93"/>
      <c r="AN6054" s="93"/>
      <c r="AO6054" s="93"/>
    </row>
    <row r="6055" spans="25:41" x14ac:dyDescent="0.55000000000000004">
      <c r="Y6055" t="s">
        <v>25848</v>
      </c>
      <c r="Z6055">
        <v>153.12</v>
      </c>
      <c r="AB6055" s="276" t="s">
        <v>57577</v>
      </c>
      <c r="AC6055" s="277">
        <v>173229.8</v>
      </c>
      <c r="AE6055" s="246" t="s">
        <v>61406</v>
      </c>
      <c r="AF6055" s="247">
        <v>5913.86</v>
      </c>
      <c r="AH6055" s="226" t="s">
        <v>52420</v>
      </c>
      <c r="AI6055" s="227">
        <v>30.35</v>
      </c>
      <c r="AK6055" s="207" t="s">
        <v>20359</v>
      </c>
      <c r="AL6055" s="208">
        <v>15659.31</v>
      </c>
      <c r="AM6055" s="93"/>
      <c r="AN6055" s="93"/>
      <c r="AO6055" s="93"/>
    </row>
    <row r="6056" spans="25:41" x14ac:dyDescent="0.55000000000000004">
      <c r="Y6056" t="s">
        <v>14095</v>
      </c>
      <c r="Z6056" s="284">
        <v>44816.5</v>
      </c>
      <c r="AB6056" s="276" t="s">
        <v>58289</v>
      </c>
      <c r="AC6056" s="277">
        <v>25459.65</v>
      </c>
      <c r="AE6056" s="246" t="s">
        <v>59608</v>
      </c>
      <c r="AF6056" s="247">
        <v>2062.5</v>
      </c>
      <c r="AH6056" s="226" t="s">
        <v>52421</v>
      </c>
      <c r="AI6056" s="227">
        <v>703.69</v>
      </c>
      <c r="AK6056" s="207" t="s">
        <v>20360</v>
      </c>
      <c r="AL6056" s="208">
        <v>11508.48</v>
      </c>
      <c r="AM6056" s="93"/>
      <c r="AN6056" s="93"/>
      <c r="AO6056" s="93"/>
    </row>
    <row r="6057" spans="25:41" x14ac:dyDescent="0.55000000000000004">
      <c r="Y6057" t="s">
        <v>14096</v>
      </c>
      <c r="Z6057" s="284">
        <v>126151.43</v>
      </c>
      <c r="AB6057" s="276" t="s">
        <v>59674</v>
      </c>
      <c r="AC6057" s="277">
        <v>500</v>
      </c>
      <c r="AE6057" s="246" t="s">
        <v>52454</v>
      </c>
      <c r="AF6057" s="247">
        <v>2430</v>
      </c>
      <c r="AH6057" s="226" t="s">
        <v>39167</v>
      </c>
      <c r="AI6057" s="227">
        <v>40622</v>
      </c>
      <c r="AK6057" s="207" t="s">
        <v>20361</v>
      </c>
      <c r="AL6057" s="208">
        <v>1018.05</v>
      </c>
      <c r="AM6057" s="93"/>
      <c r="AN6057" s="93"/>
      <c r="AO6057" s="93"/>
    </row>
    <row r="6058" spans="25:41" x14ac:dyDescent="0.55000000000000004">
      <c r="Y6058" t="s">
        <v>35485</v>
      </c>
      <c r="Z6058" s="284">
        <v>48771.54</v>
      </c>
      <c r="AB6058" s="276" t="s">
        <v>45145</v>
      </c>
      <c r="AC6058" s="277">
        <v>38.25</v>
      </c>
      <c r="AE6058" s="246" t="s">
        <v>52455</v>
      </c>
      <c r="AF6058" s="247">
        <v>2185.5</v>
      </c>
      <c r="AH6058" s="226" t="s">
        <v>33572</v>
      </c>
      <c r="AI6058" s="227">
        <v>123621.6</v>
      </c>
      <c r="AK6058" s="207" t="s">
        <v>20362</v>
      </c>
      <c r="AL6058" s="208">
        <v>12215.75</v>
      </c>
      <c r="AM6058" s="93"/>
      <c r="AN6058" s="93"/>
      <c r="AO6058" s="93"/>
    </row>
    <row r="6059" spans="25:41" x14ac:dyDescent="0.55000000000000004">
      <c r="Y6059" t="s">
        <v>25849</v>
      </c>
      <c r="Z6059" s="284">
        <v>377124.84</v>
      </c>
      <c r="AB6059" s="276" t="s">
        <v>52903</v>
      </c>
      <c r="AC6059" s="277">
        <v>2076.29</v>
      </c>
      <c r="AE6059" s="246" t="s">
        <v>52456</v>
      </c>
      <c r="AF6059" s="247">
        <v>5501.05</v>
      </c>
      <c r="AH6059" s="226" t="s">
        <v>44895</v>
      </c>
      <c r="AI6059" s="227">
        <v>602.01</v>
      </c>
      <c r="AK6059" s="207" t="s">
        <v>20363</v>
      </c>
      <c r="AL6059" s="208">
        <v>177914.57</v>
      </c>
      <c r="AM6059" s="93"/>
      <c r="AN6059" s="93"/>
      <c r="AO6059" s="93"/>
    </row>
    <row r="6060" spans="25:41" x14ac:dyDescent="0.55000000000000004">
      <c r="Y6060" t="s">
        <v>50745</v>
      </c>
      <c r="Z6060" s="284">
        <v>19469.28</v>
      </c>
      <c r="AB6060" s="276" t="s">
        <v>47046</v>
      </c>
      <c r="AC6060" s="277">
        <v>77801.179999999993</v>
      </c>
      <c r="AE6060" s="246" t="s">
        <v>44908</v>
      </c>
      <c r="AF6060" s="247">
        <v>56796.54</v>
      </c>
      <c r="AH6060" s="226" t="s">
        <v>39168</v>
      </c>
      <c r="AI6060" s="227">
        <v>48600</v>
      </c>
      <c r="AK6060" s="207" t="s">
        <v>20364</v>
      </c>
      <c r="AL6060" s="208">
        <v>13562.54</v>
      </c>
      <c r="AM6060" s="93"/>
      <c r="AN6060" s="93"/>
      <c r="AO6060" s="93"/>
    </row>
    <row r="6061" spans="25:41" x14ac:dyDescent="0.55000000000000004">
      <c r="Y6061" t="s">
        <v>56848</v>
      </c>
      <c r="Z6061" s="284">
        <v>83208.31</v>
      </c>
      <c r="AB6061" s="276" t="s">
        <v>47047</v>
      </c>
      <c r="AC6061" s="277">
        <v>3364.89</v>
      </c>
      <c r="AE6061" s="246" t="s">
        <v>57448</v>
      </c>
      <c r="AF6061" s="247">
        <v>10485.24</v>
      </c>
      <c r="AH6061" s="226" t="s">
        <v>39169</v>
      </c>
      <c r="AI6061" s="227">
        <v>21724.29</v>
      </c>
      <c r="AK6061" s="207" t="s">
        <v>20365</v>
      </c>
      <c r="AL6061" s="208">
        <v>7358.28</v>
      </c>
      <c r="AM6061" s="93"/>
      <c r="AN6061" s="93"/>
      <c r="AO6061" s="93"/>
    </row>
    <row r="6062" spans="25:41" x14ac:dyDescent="0.55000000000000004">
      <c r="Y6062" t="s">
        <v>54513</v>
      </c>
      <c r="Z6062" s="284">
        <v>12687.76</v>
      </c>
      <c r="AB6062" s="276" t="s">
        <v>68069</v>
      </c>
      <c r="AC6062" s="277">
        <v>600</v>
      </c>
      <c r="AE6062" s="246" t="s">
        <v>64302</v>
      </c>
      <c r="AF6062" s="247">
        <v>6055</v>
      </c>
      <c r="AH6062" s="226" t="s">
        <v>46930</v>
      </c>
      <c r="AI6062" s="227">
        <v>11430.2</v>
      </c>
      <c r="AK6062" s="207" t="s">
        <v>20366</v>
      </c>
      <c r="AL6062" s="208">
        <v>2006.74</v>
      </c>
      <c r="AM6062" s="93"/>
      <c r="AN6062" s="93"/>
      <c r="AO6062" s="93"/>
    </row>
    <row r="6063" spans="25:41" x14ac:dyDescent="0.55000000000000004">
      <c r="Y6063" t="s">
        <v>54514</v>
      </c>
      <c r="Z6063" s="284">
        <v>59752.2</v>
      </c>
      <c r="AB6063" s="276" t="s">
        <v>52907</v>
      </c>
      <c r="AC6063" s="277">
        <v>482.95</v>
      </c>
      <c r="AE6063" s="246" t="s">
        <v>52457</v>
      </c>
      <c r="AF6063" s="247">
        <v>2959.37</v>
      </c>
      <c r="AH6063" s="226" t="s">
        <v>39170</v>
      </c>
      <c r="AI6063" s="227">
        <v>1577316.21</v>
      </c>
      <c r="AK6063" s="207" t="s">
        <v>20367</v>
      </c>
      <c r="AL6063" s="208">
        <v>50611.26</v>
      </c>
      <c r="AM6063" s="93"/>
      <c r="AN6063" s="93"/>
      <c r="AO6063" s="93"/>
    </row>
    <row r="6064" spans="25:41" x14ac:dyDescent="0.55000000000000004">
      <c r="Y6064" t="s">
        <v>58904</v>
      </c>
      <c r="Z6064" s="284">
        <v>37015.68</v>
      </c>
      <c r="AB6064" s="276" t="s">
        <v>52908</v>
      </c>
      <c r="AC6064" s="277">
        <v>9721.7999999999993</v>
      </c>
      <c r="AE6064" s="246" t="s">
        <v>56150</v>
      </c>
      <c r="AF6064" s="247">
        <v>46488.49</v>
      </c>
      <c r="AH6064" s="226" t="s">
        <v>42472</v>
      </c>
      <c r="AI6064" s="227">
        <v>16660.02</v>
      </c>
      <c r="AK6064" s="207" t="s">
        <v>20368</v>
      </c>
      <c r="AL6064" s="208">
        <v>44.76</v>
      </c>
      <c r="AM6064" s="93"/>
      <c r="AN6064" s="93"/>
      <c r="AO6064" s="93"/>
    </row>
    <row r="6065" spans="25:41" x14ac:dyDescent="0.55000000000000004">
      <c r="Y6065" t="s">
        <v>25851</v>
      </c>
      <c r="Z6065" s="284">
        <v>45805.69</v>
      </c>
      <c r="AB6065" s="276" t="s">
        <v>56282</v>
      </c>
      <c r="AC6065" s="277">
        <v>3943.36</v>
      </c>
      <c r="AE6065" s="246" t="s">
        <v>60419</v>
      </c>
      <c r="AF6065" s="247">
        <v>12428.61</v>
      </c>
      <c r="AH6065" s="226" t="s">
        <v>35043</v>
      </c>
      <c r="AI6065" s="227">
        <v>29250</v>
      </c>
      <c r="AK6065" s="207" t="s">
        <v>20369</v>
      </c>
      <c r="AL6065" s="208">
        <v>1128.8800000000001</v>
      </c>
      <c r="AM6065" s="93"/>
      <c r="AN6065" s="93"/>
      <c r="AO6065" s="93"/>
    </row>
    <row r="6066" spans="25:41" x14ac:dyDescent="0.55000000000000004">
      <c r="Y6066" t="s">
        <v>25852</v>
      </c>
      <c r="Z6066" s="284">
        <v>377763.97</v>
      </c>
      <c r="AB6066" s="276" t="s">
        <v>68070</v>
      </c>
      <c r="AC6066" s="277">
        <v>896.66</v>
      </c>
      <c r="AE6066" s="246" t="s">
        <v>64303</v>
      </c>
      <c r="AF6066" s="247">
        <v>125</v>
      </c>
      <c r="AH6066" s="226" t="s">
        <v>35044</v>
      </c>
      <c r="AI6066" s="227">
        <v>3587.47</v>
      </c>
      <c r="AK6066" s="207" t="s">
        <v>20370</v>
      </c>
      <c r="AL6066" s="208">
        <v>1562.8</v>
      </c>
      <c r="AM6066" s="93"/>
      <c r="AN6066" s="93"/>
      <c r="AO6066" s="93"/>
    </row>
    <row r="6067" spans="25:41" x14ac:dyDescent="0.55000000000000004">
      <c r="Y6067" t="s">
        <v>62503</v>
      </c>
      <c r="Z6067" s="284">
        <v>183377.29</v>
      </c>
      <c r="AB6067" s="276" t="s">
        <v>70621</v>
      </c>
      <c r="AC6067" s="277">
        <v>38158.53</v>
      </c>
      <c r="AE6067" s="246" t="s">
        <v>60420</v>
      </c>
      <c r="AF6067" s="247">
        <v>917.95</v>
      </c>
      <c r="AH6067" s="226" t="s">
        <v>33573</v>
      </c>
      <c r="AI6067" s="227">
        <v>138584.56</v>
      </c>
      <c r="AK6067" s="207" t="s">
        <v>20371</v>
      </c>
      <c r="AL6067" s="208">
        <v>119.55</v>
      </c>
      <c r="AM6067" s="93"/>
      <c r="AN6067" s="93"/>
      <c r="AO6067" s="93"/>
    </row>
    <row r="6068" spans="25:41" x14ac:dyDescent="0.55000000000000004">
      <c r="Y6068" t="s">
        <v>43333</v>
      </c>
      <c r="Z6068" s="284">
        <v>98822.77</v>
      </c>
      <c r="AB6068" s="276" t="s">
        <v>68071</v>
      </c>
      <c r="AC6068" s="277">
        <v>21600</v>
      </c>
      <c r="AE6068" s="246" t="s">
        <v>60421</v>
      </c>
      <c r="AF6068" s="247">
        <v>3045.01</v>
      </c>
      <c r="AH6068" s="226" t="s">
        <v>33574</v>
      </c>
      <c r="AI6068" s="227">
        <v>49535.18</v>
      </c>
      <c r="AK6068" s="207" t="s">
        <v>20372</v>
      </c>
      <c r="AL6068" s="208">
        <v>65.040000000000006</v>
      </c>
      <c r="AM6068" s="93"/>
      <c r="AN6068" s="93"/>
      <c r="AO6068" s="93"/>
    </row>
    <row r="6069" spans="25:41" x14ac:dyDescent="0.55000000000000004">
      <c r="Y6069" t="s">
        <v>25853</v>
      </c>
      <c r="Z6069" s="284">
        <v>386689.28000000003</v>
      </c>
      <c r="AB6069" s="276" t="s">
        <v>68072</v>
      </c>
      <c r="AC6069" s="277">
        <v>4571.51</v>
      </c>
      <c r="AE6069" s="246" t="s">
        <v>60422</v>
      </c>
      <c r="AF6069" s="247">
        <v>2924.8</v>
      </c>
      <c r="AH6069" s="226" t="s">
        <v>36285</v>
      </c>
      <c r="AI6069" s="227">
        <v>14605.98</v>
      </c>
      <c r="AK6069" s="207" t="s">
        <v>20373</v>
      </c>
      <c r="AL6069" s="208">
        <v>2351.0500000000002</v>
      </c>
      <c r="AM6069" s="93"/>
      <c r="AN6069" s="93"/>
      <c r="AO6069" s="93"/>
    </row>
    <row r="6070" spans="25:41" x14ac:dyDescent="0.55000000000000004">
      <c r="Y6070" t="s">
        <v>25854</v>
      </c>
      <c r="Z6070">
        <v>117.43</v>
      </c>
      <c r="AB6070" s="276" t="s">
        <v>68073</v>
      </c>
      <c r="AC6070" s="277">
        <v>14721.94</v>
      </c>
      <c r="AE6070" s="246" t="s">
        <v>60423</v>
      </c>
      <c r="AF6070" s="247">
        <v>652.55999999999995</v>
      </c>
      <c r="AH6070" s="226" t="s">
        <v>52422</v>
      </c>
      <c r="AI6070" s="227">
        <v>87982.16</v>
      </c>
      <c r="AK6070" s="207" t="s">
        <v>20374</v>
      </c>
      <c r="AL6070" s="208">
        <v>37276.69</v>
      </c>
      <c r="AM6070" s="93"/>
      <c r="AN6070" s="93"/>
      <c r="AO6070" s="93"/>
    </row>
    <row r="6071" spans="25:41" x14ac:dyDescent="0.55000000000000004">
      <c r="Y6071" t="s">
        <v>25855</v>
      </c>
      <c r="Z6071" s="284">
        <v>29719.200000000001</v>
      </c>
      <c r="AB6071" s="276" t="s">
        <v>69880</v>
      </c>
      <c r="AC6071" s="277">
        <v>6015.15</v>
      </c>
      <c r="AE6071" s="246" t="s">
        <v>58532</v>
      </c>
      <c r="AF6071" s="247">
        <v>1521.07</v>
      </c>
      <c r="AH6071" s="226" t="s">
        <v>42473</v>
      </c>
      <c r="AI6071" s="227">
        <v>1419.39</v>
      </c>
      <c r="AK6071" s="207" t="s">
        <v>20375</v>
      </c>
      <c r="AL6071" s="208">
        <v>3687.01</v>
      </c>
      <c r="AM6071" s="93"/>
      <c r="AN6071" s="93"/>
      <c r="AO6071" s="93"/>
    </row>
    <row r="6072" spans="25:41" x14ac:dyDescent="0.55000000000000004">
      <c r="Y6072" t="s">
        <v>25856</v>
      </c>
      <c r="Z6072" s="284">
        <v>50828.42</v>
      </c>
      <c r="AB6072" s="276" t="s">
        <v>66663</v>
      </c>
      <c r="AC6072" s="277">
        <v>21500</v>
      </c>
      <c r="AE6072" s="246" t="s">
        <v>63674</v>
      </c>
      <c r="AF6072" s="247">
        <v>587.41</v>
      </c>
      <c r="AH6072" s="226" t="s">
        <v>48888</v>
      </c>
      <c r="AI6072" s="227">
        <v>7956</v>
      </c>
      <c r="AK6072" s="207" t="s">
        <v>20376</v>
      </c>
      <c r="AL6072" s="208">
        <v>3296.54</v>
      </c>
      <c r="AM6072" s="93"/>
      <c r="AN6072" s="93"/>
      <c r="AO6072" s="93"/>
    </row>
    <row r="6073" spans="25:41" x14ac:dyDescent="0.55000000000000004">
      <c r="Y6073" t="s">
        <v>71881</v>
      </c>
      <c r="Z6073">
        <v>905.64</v>
      </c>
      <c r="AB6073" s="276" t="s">
        <v>70186</v>
      </c>
      <c r="AC6073" s="277">
        <v>2119.66</v>
      </c>
      <c r="AE6073" s="246" t="s">
        <v>63675</v>
      </c>
      <c r="AF6073" s="247">
        <v>44.94</v>
      </c>
      <c r="AH6073" s="226" t="s">
        <v>52423</v>
      </c>
      <c r="AI6073" s="227">
        <v>120</v>
      </c>
      <c r="AK6073" s="207" t="s">
        <v>20377</v>
      </c>
      <c r="AL6073" s="208">
        <v>7457.13</v>
      </c>
      <c r="AM6073" s="93"/>
      <c r="AN6073" s="93"/>
      <c r="AO6073" s="93"/>
    </row>
    <row r="6074" spans="25:41" x14ac:dyDescent="0.55000000000000004">
      <c r="Y6074" t="s">
        <v>25857</v>
      </c>
      <c r="Z6074" s="284">
        <v>29988</v>
      </c>
      <c r="AB6074" s="276" t="s">
        <v>64552</v>
      </c>
      <c r="AC6074" s="277">
        <v>3203.75</v>
      </c>
      <c r="AE6074" s="246" t="s">
        <v>63676</v>
      </c>
      <c r="AF6074" s="247">
        <v>143.91999999999999</v>
      </c>
      <c r="AH6074" s="226" t="s">
        <v>52424</v>
      </c>
      <c r="AI6074" s="227">
        <v>762.73</v>
      </c>
      <c r="AK6074" s="207" t="s">
        <v>20378</v>
      </c>
      <c r="AL6074" s="208">
        <v>176.55</v>
      </c>
      <c r="AM6074" s="93"/>
      <c r="AN6074" s="93"/>
      <c r="AO6074" s="93"/>
    </row>
    <row r="6075" spans="25:41" x14ac:dyDescent="0.55000000000000004">
      <c r="Y6075" t="s">
        <v>50746</v>
      </c>
      <c r="Z6075" s="284">
        <v>13721.7</v>
      </c>
      <c r="AB6075" s="276" t="s">
        <v>68074</v>
      </c>
      <c r="AC6075" s="277">
        <v>14657.65</v>
      </c>
      <c r="AE6075" s="246" t="s">
        <v>63677</v>
      </c>
      <c r="AF6075" s="247">
        <v>25063.78</v>
      </c>
      <c r="AH6075" s="226" t="s">
        <v>52425</v>
      </c>
      <c r="AI6075" s="227">
        <v>5163.37</v>
      </c>
      <c r="AK6075" s="207" t="s">
        <v>20379</v>
      </c>
      <c r="AL6075" s="208">
        <v>3081.05</v>
      </c>
      <c r="AM6075" s="93"/>
      <c r="AN6075" s="93"/>
      <c r="AO6075" s="93"/>
    </row>
    <row r="6076" spans="25:41" x14ac:dyDescent="0.55000000000000004">
      <c r="Y6076" t="s">
        <v>25948</v>
      </c>
      <c r="Z6076" s="284">
        <v>7669.44</v>
      </c>
      <c r="AB6076" s="276" t="s">
        <v>61109</v>
      </c>
      <c r="AC6076" s="277">
        <v>8346</v>
      </c>
      <c r="AE6076" s="246" t="s">
        <v>64304</v>
      </c>
      <c r="AF6076" s="247">
        <v>2558.1799999999998</v>
      </c>
      <c r="AH6076" s="226" t="s">
        <v>52426</v>
      </c>
      <c r="AI6076" s="227">
        <v>4445.07</v>
      </c>
      <c r="AK6076" s="207" t="s">
        <v>20380</v>
      </c>
      <c r="AL6076" s="208">
        <v>1798.98</v>
      </c>
      <c r="AM6076" s="93"/>
      <c r="AN6076" s="93"/>
      <c r="AO6076" s="93"/>
    </row>
    <row r="6077" spans="25:41" x14ac:dyDescent="0.55000000000000004">
      <c r="Y6077" t="s">
        <v>34022</v>
      </c>
      <c r="Z6077" s="284">
        <v>11456</v>
      </c>
      <c r="AB6077" s="276" t="s">
        <v>69881</v>
      </c>
      <c r="AC6077" s="277">
        <v>506.13</v>
      </c>
      <c r="AE6077" s="246" t="s">
        <v>63160</v>
      </c>
      <c r="AF6077" s="247">
        <v>4632.6499999999996</v>
      </c>
      <c r="AH6077" s="226" t="s">
        <v>49911</v>
      </c>
      <c r="AI6077" s="227">
        <v>849.69</v>
      </c>
      <c r="AK6077" s="207" t="s">
        <v>20381</v>
      </c>
      <c r="AL6077" s="208">
        <v>8885.18</v>
      </c>
      <c r="AM6077" s="93"/>
      <c r="AN6077" s="93"/>
      <c r="AO6077" s="93"/>
    </row>
    <row r="6078" spans="25:41" x14ac:dyDescent="0.55000000000000004">
      <c r="Y6078" t="s">
        <v>40878</v>
      </c>
      <c r="Z6078" s="284">
        <v>3278.5</v>
      </c>
      <c r="AB6078" s="276" t="s">
        <v>68075</v>
      </c>
      <c r="AC6078" s="277">
        <v>-1031.19</v>
      </c>
      <c r="AE6078" s="246" t="s">
        <v>60424</v>
      </c>
      <c r="AF6078" s="247">
        <v>6273.12</v>
      </c>
      <c r="AH6078" s="226" t="s">
        <v>52427</v>
      </c>
      <c r="AI6078" s="227">
        <v>145.46</v>
      </c>
      <c r="AK6078" s="207" t="s">
        <v>20382</v>
      </c>
      <c r="AL6078" s="208">
        <v>1932.24</v>
      </c>
      <c r="AM6078" s="93"/>
      <c r="AN6078" s="93"/>
      <c r="AO6078" s="93"/>
    </row>
    <row r="6079" spans="25:41" x14ac:dyDescent="0.55000000000000004">
      <c r="Y6079" t="s">
        <v>36625</v>
      </c>
      <c r="Z6079">
        <v>71.67</v>
      </c>
      <c r="AB6079" s="276" t="s">
        <v>64553</v>
      </c>
      <c r="AC6079" s="277">
        <v>5400</v>
      </c>
      <c r="AE6079" s="246" t="s">
        <v>60425</v>
      </c>
      <c r="AF6079" s="247">
        <v>479.87</v>
      </c>
      <c r="AH6079" s="226" t="s">
        <v>52428</v>
      </c>
      <c r="AI6079" s="227">
        <v>138.11000000000001</v>
      </c>
      <c r="AK6079" s="207" t="s">
        <v>20383</v>
      </c>
      <c r="AL6079" s="208">
        <v>1113.6500000000001</v>
      </c>
      <c r="AM6079" s="93"/>
      <c r="AN6079" s="93"/>
      <c r="AO6079" s="93"/>
    </row>
    <row r="6080" spans="25:41" x14ac:dyDescent="0.55000000000000004">
      <c r="Y6080" t="s">
        <v>25951</v>
      </c>
      <c r="Z6080" s="284">
        <v>4165.03</v>
      </c>
      <c r="AB6080" s="276" t="s">
        <v>64554</v>
      </c>
      <c r="AC6080" s="277">
        <v>413.1</v>
      </c>
      <c r="AE6080" s="246" t="s">
        <v>60426</v>
      </c>
      <c r="AF6080" s="247">
        <v>1536.92</v>
      </c>
      <c r="AH6080" s="226" t="s">
        <v>52429</v>
      </c>
      <c r="AI6080" s="227">
        <v>448.02</v>
      </c>
      <c r="AK6080" s="207" t="s">
        <v>20384</v>
      </c>
      <c r="AL6080" s="208">
        <v>1400</v>
      </c>
      <c r="AM6080" s="93"/>
      <c r="AN6080" s="93"/>
      <c r="AO6080" s="93"/>
    </row>
    <row r="6081" spans="25:41" x14ac:dyDescent="0.55000000000000004">
      <c r="Y6081" t="s">
        <v>25952</v>
      </c>
      <c r="Z6081">
        <v>374.94</v>
      </c>
      <c r="AB6081" s="276" t="s">
        <v>68076</v>
      </c>
      <c r="AC6081" s="277">
        <v>2241.36</v>
      </c>
      <c r="AE6081" s="246" t="s">
        <v>20627</v>
      </c>
      <c r="AF6081" s="247">
        <v>-1547889.87</v>
      </c>
      <c r="AH6081" s="226" t="s">
        <v>44896</v>
      </c>
      <c r="AI6081" s="227">
        <v>433201.56</v>
      </c>
      <c r="AK6081" s="207" t="s">
        <v>20385</v>
      </c>
      <c r="AL6081" s="208">
        <v>192.3</v>
      </c>
      <c r="AM6081" s="93"/>
      <c r="AN6081" s="93"/>
      <c r="AO6081" s="93"/>
    </row>
    <row r="6082" spans="25:41" x14ac:dyDescent="0.55000000000000004">
      <c r="Y6082" t="s">
        <v>65185</v>
      </c>
      <c r="Z6082" s="284">
        <v>1206.05</v>
      </c>
      <c r="AB6082" s="276" t="s">
        <v>68077</v>
      </c>
      <c r="AC6082" s="277">
        <v>443.37</v>
      </c>
      <c r="AE6082" s="246" t="s">
        <v>52458</v>
      </c>
      <c r="AF6082" s="247">
        <v>1547889.87</v>
      </c>
      <c r="AH6082" s="226" t="s">
        <v>44897</v>
      </c>
      <c r="AI6082" s="227">
        <v>32451.439999999999</v>
      </c>
      <c r="AK6082" s="207" t="s">
        <v>20386</v>
      </c>
      <c r="AL6082" s="208">
        <v>544.96</v>
      </c>
      <c r="AM6082" s="93"/>
      <c r="AN6082" s="93"/>
      <c r="AO6082" s="93"/>
    </row>
    <row r="6083" spans="25:41" x14ac:dyDescent="0.55000000000000004">
      <c r="Y6083" t="s">
        <v>54516</v>
      </c>
      <c r="Z6083" s="284">
        <v>2106</v>
      </c>
      <c r="AB6083" s="276" t="s">
        <v>70622</v>
      </c>
      <c r="AC6083" s="277">
        <v>215.76</v>
      </c>
      <c r="AE6083" s="246" t="s">
        <v>52463</v>
      </c>
      <c r="AF6083" s="247">
        <v>63969.95</v>
      </c>
      <c r="AH6083" s="226" t="s">
        <v>44898</v>
      </c>
      <c r="AI6083" s="227">
        <v>184000</v>
      </c>
      <c r="AK6083" s="207" t="s">
        <v>20387</v>
      </c>
      <c r="AL6083" s="208">
        <v>128.9</v>
      </c>
      <c r="AM6083" s="93"/>
      <c r="AN6083" s="93"/>
      <c r="AO6083" s="93"/>
    </row>
    <row r="6084" spans="25:41" x14ac:dyDescent="0.55000000000000004">
      <c r="Y6084" t="s">
        <v>25959</v>
      </c>
      <c r="Z6084" s="284">
        <v>3350.17</v>
      </c>
      <c r="AB6084" s="276" t="s">
        <v>60572</v>
      </c>
      <c r="AC6084" s="277">
        <v>21422.86</v>
      </c>
      <c r="AE6084" s="246" t="s">
        <v>49915</v>
      </c>
      <c r="AF6084" s="247">
        <v>7979.63</v>
      </c>
      <c r="AH6084" s="226" t="s">
        <v>44899</v>
      </c>
      <c r="AI6084" s="227">
        <v>14075.99</v>
      </c>
      <c r="AK6084" s="207" t="s">
        <v>20388</v>
      </c>
      <c r="AL6084" s="208">
        <v>7256.59</v>
      </c>
      <c r="AM6084" s="93"/>
      <c r="AN6084" s="93"/>
      <c r="AO6084" s="93"/>
    </row>
    <row r="6085" spans="25:41" x14ac:dyDescent="0.55000000000000004">
      <c r="Y6085" t="s">
        <v>25960</v>
      </c>
      <c r="Z6085" s="284">
        <v>5601.59</v>
      </c>
      <c r="AB6085" s="276" t="s">
        <v>60573</v>
      </c>
      <c r="AC6085" s="277">
        <v>1638.89</v>
      </c>
      <c r="AE6085" s="246" t="s">
        <v>49916</v>
      </c>
      <c r="AF6085" s="247">
        <v>130044.48</v>
      </c>
      <c r="AH6085" s="226" t="s">
        <v>20453</v>
      </c>
      <c r="AI6085" s="227">
        <v>19361.580000000002</v>
      </c>
      <c r="AK6085" s="207" t="s">
        <v>20389</v>
      </c>
      <c r="AL6085" s="208">
        <v>555.13</v>
      </c>
      <c r="AM6085" s="93"/>
      <c r="AN6085" s="93"/>
      <c r="AO6085" s="93"/>
    </row>
    <row r="6086" spans="25:41" x14ac:dyDescent="0.55000000000000004">
      <c r="Y6086" t="s">
        <v>25961</v>
      </c>
      <c r="Z6086" s="284">
        <v>3043.08</v>
      </c>
      <c r="AB6086" s="276" t="s">
        <v>60574</v>
      </c>
      <c r="AC6086" s="277">
        <v>5360</v>
      </c>
      <c r="AE6086" s="246" t="s">
        <v>49917</v>
      </c>
      <c r="AF6086" s="247">
        <v>15097.99</v>
      </c>
      <c r="AH6086" s="226" t="s">
        <v>47973</v>
      </c>
      <c r="AI6086" s="227">
        <v>7778</v>
      </c>
      <c r="AK6086" s="207" t="s">
        <v>20390</v>
      </c>
      <c r="AL6086" s="208">
        <v>309.73</v>
      </c>
      <c r="AM6086" s="93"/>
      <c r="AN6086" s="93"/>
      <c r="AO6086" s="93"/>
    </row>
    <row r="6087" spans="25:41" x14ac:dyDescent="0.55000000000000004">
      <c r="Y6087" t="s">
        <v>25962</v>
      </c>
      <c r="Z6087" s="284">
        <v>11690.64</v>
      </c>
      <c r="AB6087" s="276" t="s">
        <v>55239</v>
      </c>
      <c r="AC6087" s="277">
        <v>5311.59</v>
      </c>
      <c r="AE6087" s="246" t="s">
        <v>49918</v>
      </c>
      <c r="AF6087" s="247">
        <v>48408.45</v>
      </c>
      <c r="AH6087" s="226" t="s">
        <v>40301</v>
      </c>
      <c r="AI6087" s="227">
        <v>5361.25</v>
      </c>
      <c r="AK6087" s="207" t="s">
        <v>20391</v>
      </c>
      <c r="AL6087" s="208">
        <v>13841.03</v>
      </c>
      <c r="AM6087" s="93"/>
      <c r="AN6087" s="93"/>
      <c r="AO6087" s="93"/>
    </row>
    <row r="6088" spans="25:41" x14ac:dyDescent="0.55000000000000004">
      <c r="Y6088" t="s">
        <v>25963</v>
      </c>
      <c r="Z6088" s="284">
        <v>4317.99</v>
      </c>
      <c r="AB6088" s="276" t="s">
        <v>55240</v>
      </c>
      <c r="AC6088" s="277">
        <v>458.96</v>
      </c>
      <c r="AE6088" s="246" t="s">
        <v>49919</v>
      </c>
      <c r="AF6088" s="247">
        <v>10365.76</v>
      </c>
      <c r="AH6088" s="226" t="s">
        <v>52430</v>
      </c>
      <c r="AI6088" s="227">
        <v>13034.83</v>
      </c>
      <c r="AK6088" s="207" t="s">
        <v>20392</v>
      </c>
      <c r="AL6088" s="208">
        <v>490283.4</v>
      </c>
      <c r="AM6088" s="93"/>
      <c r="AN6088" s="93"/>
      <c r="AO6088" s="93"/>
    </row>
    <row r="6089" spans="25:41" x14ac:dyDescent="0.55000000000000004">
      <c r="Y6089" t="s">
        <v>25967</v>
      </c>
      <c r="Z6089">
        <v>142.44999999999999</v>
      </c>
      <c r="AB6089" s="276" t="s">
        <v>55241</v>
      </c>
      <c r="AC6089" s="277">
        <v>6188.41</v>
      </c>
      <c r="AE6089" s="246" t="s">
        <v>42488</v>
      </c>
      <c r="AF6089" s="247">
        <v>448594.34</v>
      </c>
      <c r="AH6089" s="226" t="s">
        <v>52431</v>
      </c>
      <c r="AI6089" s="227">
        <v>997.17</v>
      </c>
      <c r="AK6089" s="207" t="s">
        <v>20393</v>
      </c>
      <c r="AL6089" s="208">
        <v>38167.57</v>
      </c>
      <c r="AM6089" s="93"/>
      <c r="AN6089" s="93"/>
      <c r="AO6089" s="93"/>
    </row>
    <row r="6090" spans="25:41" x14ac:dyDescent="0.55000000000000004">
      <c r="Y6090" t="s">
        <v>55648</v>
      </c>
      <c r="Z6090" s="284">
        <v>12073.02</v>
      </c>
      <c r="AB6090" s="276" t="s">
        <v>55242</v>
      </c>
      <c r="AC6090" s="277">
        <v>420.54</v>
      </c>
      <c r="AE6090" s="246" t="s">
        <v>57449</v>
      </c>
      <c r="AF6090" s="247">
        <v>32199.11</v>
      </c>
      <c r="AH6090" s="226" t="s">
        <v>35048</v>
      </c>
      <c r="AI6090" s="227">
        <v>48661.47</v>
      </c>
      <c r="AK6090" s="207" t="s">
        <v>20394</v>
      </c>
      <c r="AL6090" s="208">
        <v>21898.06</v>
      </c>
      <c r="AM6090" s="93"/>
      <c r="AN6090" s="93"/>
      <c r="AO6090" s="93"/>
    </row>
    <row r="6091" spans="25:41" x14ac:dyDescent="0.55000000000000004">
      <c r="Y6091" t="s">
        <v>25972</v>
      </c>
      <c r="Z6091" s="284">
        <v>28814.86</v>
      </c>
      <c r="AB6091" s="276" t="s">
        <v>68078</v>
      </c>
      <c r="AC6091" s="277">
        <v>10103.61</v>
      </c>
      <c r="AE6091" s="246" t="s">
        <v>20646</v>
      </c>
      <c r="AF6091" s="247">
        <v>193.88</v>
      </c>
      <c r="AH6091" s="226" t="s">
        <v>20455</v>
      </c>
      <c r="AI6091" s="227">
        <v>32618.78</v>
      </c>
      <c r="AK6091" s="207" t="s">
        <v>20395</v>
      </c>
      <c r="AL6091" s="208">
        <v>9992</v>
      </c>
      <c r="AM6091" s="93"/>
      <c r="AN6091" s="93"/>
      <c r="AO6091" s="93"/>
    </row>
    <row r="6092" spans="25:41" x14ac:dyDescent="0.55000000000000004">
      <c r="Y6092" t="s">
        <v>25975</v>
      </c>
      <c r="Z6092" s="284">
        <v>87504.960000000006</v>
      </c>
      <c r="AB6092" s="276" t="s">
        <v>68079</v>
      </c>
      <c r="AC6092" s="277">
        <v>18531.66</v>
      </c>
      <c r="AE6092" s="246" t="s">
        <v>20647</v>
      </c>
      <c r="AF6092" s="247">
        <v>1661.1</v>
      </c>
      <c r="AH6092" s="226" t="s">
        <v>52432</v>
      </c>
      <c r="AI6092" s="227">
        <v>5769</v>
      </c>
      <c r="AK6092" s="207" t="s">
        <v>20396</v>
      </c>
      <c r="AL6092" s="208">
        <v>13841.03</v>
      </c>
      <c r="AM6092" s="93"/>
      <c r="AN6092" s="93"/>
      <c r="AO6092" s="93"/>
    </row>
    <row r="6093" spans="25:41" x14ac:dyDescent="0.55000000000000004">
      <c r="Y6093" t="s">
        <v>43338</v>
      </c>
      <c r="Z6093" s="284">
        <v>-2870.29</v>
      </c>
      <c r="AB6093" s="276" t="s">
        <v>68080</v>
      </c>
      <c r="AC6093" s="277">
        <v>135000</v>
      </c>
      <c r="AE6093" s="246" t="s">
        <v>20648</v>
      </c>
      <c r="AF6093" s="247">
        <v>111849.52</v>
      </c>
      <c r="AH6093" s="226" t="s">
        <v>33578</v>
      </c>
      <c r="AI6093" s="227">
        <v>6393.76</v>
      </c>
      <c r="AK6093" s="207" t="s">
        <v>20397</v>
      </c>
      <c r="AL6093" s="208">
        <v>40000</v>
      </c>
      <c r="AM6093" s="93"/>
      <c r="AN6093" s="93"/>
      <c r="AO6093" s="93"/>
    </row>
    <row r="6094" spans="25:41" x14ac:dyDescent="0.55000000000000004">
      <c r="Y6094" t="s">
        <v>46149</v>
      </c>
      <c r="Z6094" s="284">
        <v>287521.73</v>
      </c>
      <c r="AB6094" s="276" t="s">
        <v>40411</v>
      </c>
      <c r="AC6094" s="277">
        <v>10327.5</v>
      </c>
      <c r="AE6094" s="246" t="s">
        <v>35057</v>
      </c>
      <c r="AF6094" s="247">
        <v>813617.48</v>
      </c>
      <c r="AH6094" s="226" t="s">
        <v>33579</v>
      </c>
      <c r="AI6094" s="227">
        <v>4559.2</v>
      </c>
      <c r="AK6094" s="207" t="s">
        <v>20398</v>
      </c>
      <c r="AL6094" s="208">
        <v>490283.4</v>
      </c>
      <c r="AM6094" s="93"/>
      <c r="AN6094" s="93"/>
      <c r="AO6094" s="93"/>
    </row>
    <row r="6095" spans="25:41" x14ac:dyDescent="0.55000000000000004">
      <c r="Y6095" t="s">
        <v>69463</v>
      </c>
      <c r="Z6095" s="284">
        <v>22626.959999999999</v>
      </c>
      <c r="AB6095" s="276" t="s">
        <v>69756</v>
      </c>
      <c r="AC6095" s="277">
        <v>10774.72</v>
      </c>
      <c r="AE6095" s="246" t="s">
        <v>49922</v>
      </c>
      <c r="AF6095" s="247">
        <v>74354.100000000006</v>
      </c>
      <c r="AH6095" s="226" t="s">
        <v>40302</v>
      </c>
      <c r="AI6095" s="227">
        <v>6928.98</v>
      </c>
      <c r="AK6095" s="207" t="s">
        <v>20399</v>
      </c>
      <c r="AL6095" s="208">
        <v>10500</v>
      </c>
      <c r="AM6095" s="93"/>
      <c r="AN6095" s="93"/>
      <c r="AO6095" s="93"/>
    </row>
    <row r="6096" spans="25:41" x14ac:dyDescent="0.55000000000000004">
      <c r="Y6096" t="s">
        <v>34036</v>
      </c>
      <c r="Z6096" s="284">
        <v>21392.49</v>
      </c>
      <c r="AB6096" s="276" t="s">
        <v>68081</v>
      </c>
      <c r="AC6096" s="277">
        <v>99000.48</v>
      </c>
      <c r="AE6096" s="246" t="s">
        <v>36291</v>
      </c>
      <c r="AF6096" s="247">
        <v>25862.33</v>
      </c>
      <c r="AH6096" s="226" t="s">
        <v>44900</v>
      </c>
      <c r="AI6096" s="227">
        <v>436</v>
      </c>
      <c r="AK6096" s="207" t="s">
        <v>20400</v>
      </c>
      <c r="AL6096" s="208">
        <v>26669.05</v>
      </c>
      <c r="AM6096" s="93"/>
      <c r="AN6096" s="93"/>
      <c r="AO6096" s="93"/>
    </row>
    <row r="6097" spans="25:41" x14ac:dyDescent="0.55000000000000004">
      <c r="Y6097" t="s">
        <v>34037</v>
      </c>
      <c r="Z6097" s="284">
        <v>43810</v>
      </c>
      <c r="AB6097" s="276" t="s">
        <v>59126</v>
      </c>
      <c r="AC6097" s="277">
        <v>58333.87</v>
      </c>
      <c r="AE6097" s="246" t="s">
        <v>49923</v>
      </c>
      <c r="AF6097" s="247">
        <v>47715.61</v>
      </c>
      <c r="AH6097" s="226" t="s">
        <v>48889</v>
      </c>
      <c r="AI6097" s="227">
        <v>6970</v>
      </c>
      <c r="AK6097" s="207" t="s">
        <v>20401</v>
      </c>
      <c r="AL6097" s="208">
        <v>10685.29</v>
      </c>
      <c r="AM6097" s="93"/>
      <c r="AN6097" s="93"/>
      <c r="AO6097" s="93"/>
    </row>
    <row r="6098" spans="25:41" x14ac:dyDescent="0.55000000000000004">
      <c r="Y6098" t="s">
        <v>26032</v>
      </c>
      <c r="Z6098" s="284">
        <v>30022</v>
      </c>
      <c r="AB6098" s="276" t="s">
        <v>68082</v>
      </c>
      <c r="AC6098" s="277">
        <v>4791.82</v>
      </c>
      <c r="AE6098" s="246" t="s">
        <v>33591</v>
      </c>
      <c r="AF6098" s="247">
        <v>64584.32</v>
      </c>
      <c r="AH6098" s="226" t="s">
        <v>52433</v>
      </c>
      <c r="AI6098" s="227">
        <v>12564.54</v>
      </c>
      <c r="AK6098" s="207" t="s">
        <v>20402</v>
      </c>
      <c r="AL6098" s="208">
        <v>6.25</v>
      </c>
      <c r="AM6098" s="93"/>
      <c r="AN6098" s="93"/>
      <c r="AO6098" s="93"/>
    </row>
    <row r="6099" spans="25:41" x14ac:dyDescent="0.55000000000000004">
      <c r="Y6099" t="s">
        <v>35493</v>
      </c>
      <c r="Z6099" s="284">
        <v>53333.21</v>
      </c>
      <c r="AB6099" s="276" t="s">
        <v>68083</v>
      </c>
      <c r="AC6099" s="277">
        <v>10080</v>
      </c>
      <c r="AE6099" s="246" t="s">
        <v>49924</v>
      </c>
      <c r="AF6099" s="247">
        <v>20107.11</v>
      </c>
      <c r="AH6099" s="226" t="s">
        <v>52434</v>
      </c>
      <c r="AI6099" s="227">
        <v>17567.310000000001</v>
      </c>
      <c r="AK6099" s="207" t="s">
        <v>20403</v>
      </c>
      <c r="AL6099" s="208">
        <v>1856.25</v>
      </c>
      <c r="AM6099" s="93"/>
      <c r="AN6099" s="93"/>
      <c r="AO6099" s="93"/>
    </row>
    <row r="6100" spans="25:41" x14ac:dyDescent="0.55000000000000004">
      <c r="Y6100" t="s">
        <v>14113</v>
      </c>
      <c r="Z6100" s="284">
        <v>37603.199999999997</v>
      </c>
      <c r="AB6100" s="276" t="s">
        <v>48071</v>
      </c>
      <c r="AC6100" s="277">
        <v>13173.76</v>
      </c>
      <c r="AE6100" s="246" t="s">
        <v>49925</v>
      </c>
      <c r="AF6100" s="247">
        <v>2852.71</v>
      </c>
      <c r="AH6100" s="226" t="s">
        <v>40303</v>
      </c>
      <c r="AI6100" s="227">
        <v>73982.39</v>
      </c>
      <c r="AK6100" s="207" t="s">
        <v>20404</v>
      </c>
      <c r="AL6100" s="208">
        <v>571.58000000000004</v>
      </c>
      <c r="AM6100" s="93"/>
      <c r="AN6100" s="93"/>
      <c r="AO6100" s="93"/>
    </row>
    <row r="6101" spans="25:41" x14ac:dyDescent="0.55000000000000004">
      <c r="Y6101" t="s">
        <v>26035</v>
      </c>
      <c r="Z6101" s="284">
        <v>17222.48</v>
      </c>
      <c r="AB6101" s="276" t="s">
        <v>68084</v>
      </c>
      <c r="AC6101" s="277">
        <v>53482.66</v>
      </c>
      <c r="AE6101" s="246" t="s">
        <v>49926</v>
      </c>
      <c r="AF6101" s="247">
        <v>3599.8</v>
      </c>
      <c r="AH6101" s="226" t="s">
        <v>40304</v>
      </c>
      <c r="AI6101" s="227">
        <v>3952.49</v>
      </c>
      <c r="AK6101" s="207" t="s">
        <v>20405</v>
      </c>
      <c r="AL6101" s="208">
        <v>1535.28</v>
      </c>
      <c r="AM6101" s="93"/>
      <c r="AN6101" s="93"/>
      <c r="AO6101" s="93"/>
    </row>
    <row r="6102" spans="25:41" x14ac:dyDescent="0.55000000000000004">
      <c r="Y6102" t="s">
        <v>36630</v>
      </c>
      <c r="Z6102">
        <v>900</v>
      </c>
      <c r="AB6102" s="276" t="s">
        <v>70623</v>
      </c>
      <c r="AC6102" s="277">
        <v>22942.28</v>
      </c>
      <c r="AE6102" s="246" t="s">
        <v>20650</v>
      </c>
      <c r="AF6102" s="247">
        <v>59366.47</v>
      </c>
      <c r="AH6102" s="226" t="s">
        <v>40305</v>
      </c>
      <c r="AI6102" s="227">
        <v>2749.38</v>
      </c>
      <c r="AK6102" s="207" t="s">
        <v>20406</v>
      </c>
      <c r="AL6102" s="208">
        <v>325.58</v>
      </c>
      <c r="AM6102" s="93"/>
      <c r="AN6102" s="93"/>
      <c r="AO6102" s="93"/>
    </row>
    <row r="6103" spans="25:41" x14ac:dyDescent="0.55000000000000004">
      <c r="Y6103" t="s">
        <v>26037</v>
      </c>
      <c r="Z6103" s="284">
        <v>34299.03</v>
      </c>
      <c r="AB6103" s="276" t="s">
        <v>55243</v>
      </c>
      <c r="AC6103" s="277">
        <v>77340.52</v>
      </c>
      <c r="AE6103" s="246" t="s">
        <v>33592</v>
      </c>
      <c r="AF6103" s="247">
        <v>216347.15</v>
      </c>
      <c r="AH6103" s="226" t="s">
        <v>40306</v>
      </c>
      <c r="AI6103" s="227">
        <v>233.97</v>
      </c>
      <c r="AK6103" s="207" t="s">
        <v>20407</v>
      </c>
      <c r="AL6103" s="208">
        <v>162.79</v>
      </c>
      <c r="AM6103" s="93"/>
      <c r="AN6103" s="93"/>
      <c r="AO6103" s="93"/>
    </row>
    <row r="6104" spans="25:41" x14ac:dyDescent="0.55000000000000004">
      <c r="Y6104" t="s">
        <v>14116</v>
      </c>
      <c r="Z6104" s="284">
        <v>19284.77</v>
      </c>
      <c r="AB6104" s="276" t="s">
        <v>68085</v>
      </c>
      <c r="AC6104" s="277">
        <v>29784.28</v>
      </c>
      <c r="AE6104" s="246" t="s">
        <v>33593</v>
      </c>
      <c r="AF6104" s="247">
        <v>3185.5</v>
      </c>
      <c r="AH6104" s="226" t="s">
        <v>52435</v>
      </c>
      <c r="AI6104" s="227">
        <v>4466.63</v>
      </c>
      <c r="AK6104" s="207" t="s">
        <v>20408</v>
      </c>
      <c r="AL6104" s="208">
        <v>45897.03</v>
      </c>
      <c r="AM6104" s="93"/>
      <c r="AN6104" s="93"/>
      <c r="AO6104" s="93"/>
    </row>
    <row r="6105" spans="25:41" x14ac:dyDescent="0.55000000000000004">
      <c r="Y6105" t="s">
        <v>14117</v>
      </c>
      <c r="Z6105" s="284">
        <v>55931.27</v>
      </c>
      <c r="AB6105" s="276" t="s">
        <v>68086</v>
      </c>
      <c r="AC6105" s="277">
        <v>40506.400000000001</v>
      </c>
      <c r="AE6105" s="246" t="s">
        <v>35059</v>
      </c>
      <c r="AF6105" s="247">
        <v>13044.56</v>
      </c>
      <c r="AH6105" s="226" t="s">
        <v>44901</v>
      </c>
      <c r="AI6105" s="227">
        <v>121300</v>
      </c>
      <c r="AK6105" s="207" t="s">
        <v>20409</v>
      </c>
      <c r="AL6105" s="208">
        <v>10.97</v>
      </c>
      <c r="AM6105" s="93"/>
      <c r="AN6105" s="93"/>
      <c r="AO6105" s="93"/>
    </row>
    <row r="6106" spans="25:41" x14ac:dyDescent="0.55000000000000004">
      <c r="Y6106" t="s">
        <v>14118</v>
      </c>
      <c r="Z6106" s="284">
        <v>49916.12</v>
      </c>
      <c r="AB6106" s="276" t="s">
        <v>68087</v>
      </c>
      <c r="AC6106" s="277">
        <v>3098.6</v>
      </c>
      <c r="AE6106" s="246" t="s">
        <v>33595</v>
      </c>
      <c r="AF6106" s="247">
        <v>103964.84</v>
      </c>
      <c r="AH6106" s="226" t="s">
        <v>52436</v>
      </c>
      <c r="AI6106" s="227">
        <v>341.69</v>
      </c>
      <c r="AK6106" s="207" t="s">
        <v>20410</v>
      </c>
      <c r="AL6106" s="208">
        <v>6070.32</v>
      </c>
      <c r="AM6106" s="93"/>
      <c r="AN6106" s="93"/>
      <c r="AO6106" s="93"/>
    </row>
    <row r="6107" spans="25:41" x14ac:dyDescent="0.55000000000000004">
      <c r="Y6107" t="s">
        <v>26039</v>
      </c>
      <c r="Z6107" s="284">
        <v>33385.279999999999</v>
      </c>
      <c r="AB6107" s="276" t="s">
        <v>68088</v>
      </c>
      <c r="AC6107" s="277">
        <v>10500</v>
      </c>
      <c r="AE6107" s="246" t="s">
        <v>33596</v>
      </c>
      <c r="AF6107" s="247">
        <v>1675.55</v>
      </c>
      <c r="AH6107" s="226" t="s">
        <v>52437</v>
      </c>
      <c r="AI6107" s="227">
        <v>267.98</v>
      </c>
      <c r="AK6107" s="207" t="s">
        <v>20411</v>
      </c>
      <c r="AL6107" s="208">
        <v>6208.31</v>
      </c>
      <c r="AM6107" s="93"/>
      <c r="AN6107" s="93"/>
      <c r="AO6107" s="93"/>
    </row>
    <row r="6108" spans="25:41" x14ac:dyDescent="0.55000000000000004">
      <c r="Y6108" t="s">
        <v>69466</v>
      </c>
      <c r="Z6108" s="284">
        <v>177592.21</v>
      </c>
      <c r="AB6108" s="276" t="s">
        <v>64560</v>
      </c>
      <c r="AC6108" s="277">
        <v>1929</v>
      </c>
      <c r="AE6108" s="246" t="s">
        <v>33597</v>
      </c>
      <c r="AF6108" s="247">
        <v>463.38</v>
      </c>
      <c r="AH6108" s="226" t="s">
        <v>52438</v>
      </c>
      <c r="AI6108" s="227">
        <v>46345</v>
      </c>
      <c r="AK6108" s="207" t="s">
        <v>20412</v>
      </c>
      <c r="AL6108" s="208">
        <v>6665.03</v>
      </c>
      <c r="AM6108" s="93"/>
      <c r="AN6108" s="93"/>
      <c r="AO6108" s="93"/>
    </row>
    <row r="6109" spans="25:41" x14ac:dyDescent="0.55000000000000004">
      <c r="Y6109" t="s">
        <v>26043</v>
      </c>
      <c r="Z6109" s="284">
        <v>2268.61</v>
      </c>
      <c r="AB6109" s="276" t="s">
        <v>68089</v>
      </c>
      <c r="AC6109" s="277">
        <v>7920.48</v>
      </c>
      <c r="AE6109" s="246" t="s">
        <v>33598</v>
      </c>
      <c r="AF6109" s="247">
        <v>53177.7</v>
      </c>
      <c r="AH6109" s="226" t="s">
        <v>44902</v>
      </c>
      <c r="AI6109" s="227">
        <v>86000</v>
      </c>
      <c r="AK6109" s="207" t="s">
        <v>20413</v>
      </c>
      <c r="AL6109" s="208">
        <v>775</v>
      </c>
      <c r="AM6109" s="93"/>
      <c r="AN6109" s="93"/>
      <c r="AO6109" s="93"/>
    </row>
    <row r="6110" spans="25:41" x14ac:dyDescent="0.55000000000000004">
      <c r="Y6110" t="s">
        <v>26044</v>
      </c>
      <c r="Z6110" s="284">
        <v>289684.21999999997</v>
      </c>
      <c r="AB6110" s="276" t="s">
        <v>52917</v>
      </c>
      <c r="AC6110" s="277">
        <v>605.91999999999996</v>
      </c>
      <c r="AE6110" s="246" t="s">
        <v>35060</v>
      </c>
      <c r="AF6110" s="247">
        <v>1466802</v>
      </c>
      <c r="AH6110" s="226" t="s">
        <v>44903</v>
      </c>
      <c r="AI6110" s="227">
        <v>4610</v>
      </c>
      <c r="AK6110" s="207" t="s">
        <v>20414</v>
      </c>
      <c r="AL6110" s="208">
        <v>34200</v>
      </c>
      <c r="AM6110" s="93"/>
      <c r="AN6110" s="93"/>
      <c r="AO6110" s="93"/>
    </row>
    <row r="6111" spans="25:41" x14ac:dyDescent="0.55000000000000004">
      <c r="Y6111" t="s">
        <v>26045</v>
      </c>
      <c r="Z6111" s="284">
        <v>2308.36</v>
      </c>
      <c r="AB6111" s="276" t="s">
        <v>68090</v>
      </c>
      <c r="AC6111" s="277">
        <v>3640</v>
      </c>
      <c r="AE6111" s="246" t="s">
        <v>20651</v>
      </c>
      <c r="AF6111" s="247">
        <v>166666.04</v>
      </c>
      <c r="AH6111" s="226" t="s">
        <v>42474</v>
      </c>
      <c r="AI6111" s="227">
        <v>117019.7</v>
      </c>
      <c r="AK6111" s="207" t="s">
        <v>20415</v>
      </c>
      <c r="AL6111" s="208">
        <v>47411.15</v>
      </c>
      <c r="AM6111" s="93"/>
      <c r="AN6111" s="93"/>
      <c r="AO6111" s="93"/>
    </row>
    <row r="6112" spans="25:41" x14ac:dyDescent="0.55000000000000004">
      <c r="Y6112" t="s">
        <v>26046</v>
      </c>
      <c r="Z6112" s="284">
        <v>11100.96</v>
      </c>
      <c r="AB6112" s="276" t="s">
        <v>68091</v>
      </c>
      <c r="AC6112" s="277">
        <v>683.5</v>
      </c>
      <c r="AE6112" s="246" t="s">
        <v>35061</v>
      </c>
      <c r="AF6112" s="247">
        <v>1189592.52</v>
      </c>
      <c r="AH6112" s="226" t="s">
        <v>42475</v>
      </c>
      <c r="AI6112" s="227">
        <v>8931.2999999999993</v>
      </c>
      <c r="AK6112" s="207" t="s">
        <v>20416</v>
      </c>
      <c r="AL6112" s="208">
        <v>4448.03</v>
      </c>
      <c r="AM6112" s="93"/>
      <c r="AN6112" s="93"/>
      <c r="AO6112" s="93"/>
    </row>
    <row r="6113" spans="25:41" x14ac:dyDescent="0.55000000000000004">
      <c r="Y6113" t="s">
        <v>63518</v>
      </c>
      <c r="Z6113">
        <v>-32.58</v>
      </c>
      <c r="AB6113" s="276" t="s">
        <v>68092</v>
      </c>
      <c r="AC6113" s="277">
        <v>52.29</v>
      </c>
      <c r="AE6113" s="246" t="s">
        <v>36292</v>
      </c>
      <c r="AF6113" s="247">
        <v>4483.33</v>
      </c>
      <c r="AH6113" s="226" t="s">
        <v>46931</v>
      </c>
      <c r="AI6113" s="227">
        <v>3621</v>
      </c>
      <c r="AK6113" s="207" t="s">
        <v>13522</v>
      </c>
      <c r="AL6113" s="208">
        <v>56420.63</v>
      </c>
      <c r="AM6113" s="93"/>
      <c r="AN6113" s="93"/>
      <c r="AO6113" s="93"/>
    </row>
    <row r="6114" spans="25:41" x14ac:dyDescent="0.55000000000000004">
      <c r="Y6114" t="s">
        <v>26047</v>
      </c>
      <c r="Z6114" s="284">
        <v>273750.48</v>
      </c>
      <c r="AB6114" s="276" t="s">
        <v>68093</v>
      </c>
      <c r="AC6114" s="277">
        <v>43160.04</v>
      </c>
      <c r="AE6114" s="246" t="s">
        <v>35062</v>
      </c>
      <c r="AF6114" s="247">
        <v>3102549.07</v>
      </c>
      <c r="AH6114" s="226" t="s">
        <v>20479</v>
      </c>
      <c r="AI6114" s="227">
        <v>12100.99</v>
      </c>
      <c r="AK6114" s="207" t="s">
        <v>13523</v>
      </c>
      <c r="AL6114" s="208">
        <v>38992.639999999999</v>
      </c>
      <c r="AM6114" s="93"/>
      <c r="AN6114" s="93"/>
      <c r="AO6114" s="93"/>
    </row>
    <row r="6115" spans="25:41" x14ac:dyDescent="0.55000000000000004">
      <c r="Y6115" t="s">
        <v>35513</v>
      </c>
      <c r="Z6115" s="284">
        <v>14566.12</v>
      </c>
      <c r="AB6115" s="276" t="s">
        <v>59679</v>
      </c>
      <c r="AC6115" s="277">
        <v>38838.46</v>
      </c>
      <c r="AE6115" s="246" t="s">
        <v>64305</v>
      </c>
      <c r="AF6115" s="247">
        <v>25000</v>
      </c>
      <c r="AH6115" s="226" t="s">
        <v>20480</v>
      </c>
      <c r="AI6115" s="227">
        <v>925.25</v>
      </c>
      <c r="AK6115" s="207" t="s">
        <v>20417</v>
      </c>
      <c r="AL6115" s="208">
        <v>12217.39</v>
      </c>
      <c r="AM6115" s="93"/>
      <c r="AN6115" s="93"/>
      <c r="AO6115" s="93"/>
    </row>
    <row r="6116" spans="25:41" x14ac:dyDescent="0.55000000000000004">
      <c r="Y6116" t="s">
        <v>26218</v>
      </c>
      <c r="Z6116" s="284">
        <v>5388</v>
      </c>
      <c r="AB6116" s="276" t="s">
        <v>59681</v>
      </c>
      <c r="AC6116" s="277">
        <v>4526.9799999999996</v>
      </c>
      <c r="AE6116" s="246" t="s">
        <v>39174</v>
      </c>
      <c r="AF6116" s="247">
        <v>62045</v>
      </c>
      <c r="AH6116" s="226" t="s">
        <v>40307</v>
      </c>
      <c r="AI6116" s="227">
        <v>20000</v>
      </c>
      <c r="AK6116" s="207" t="s">
        <v>20418</v>
      </c>
      <c r="AL6116" s="208">
        <v>136287.66</v>
      </c>
      <c r="AM6116" s="93"/>
      <c r="AN6116" s="93"/>
      <c r="AO6116" s="93"/>
    </row>
    <row r="6117" spans="25:41" x14ac:dyDescent="0.55000000000000004">
      <c r="Y6117" t="s">
        <v>26221</v>
      </c>
      <c r="Z6117" s="284">
        <v>7210</v>
      </c>
      <c r="AB6117" s="276" t="s">
        <v>68094</v>
      </c>
      <c r="AC6117" s="277">
        <v>7574</v>
      </c>
      <c r="AE6117" s="246" t="s">
        <v>39175</v>
      </c>
      <c r="AF6117" s="247">
        <v>323270.75</v>
      </c>
      <c r="AH6117" s="226" t="s">
        <v>33580</v>
      </c>
      <c r="AI6117" s="227">
        <v>79140.179999999993</v>
      </c>
      <c r="AK6117" s="207" t="s">
        <v>20419</v>
      </c>
      <c r="AL6117" s="208">
        <v>41900</v>
      </c>
      <c r="AM6117" s="93"/>
      <c r="AN6117" s="93"/>
      <c r="AO6117" s="93"/>
    </row>
    <row r="6118" spans="25:41" x14ac:dyDescent="0.55000000000000004">
      <c r="Y6118" t="s">
        <v>26222</v>
      </c>
      <c r="Z6118" s="284">
        <v>27131.8</v>
      </c>
      <c r="AB6118" s="276" t="s">
        <v>68095</v>
      </c>
      <c r="AC6118" s="277">
        <v>16817.46</v>
      </c>
      <c r="AE6118" s="246" t="s">
        <v>20652</v>
      </c>
      <c r="AF6118" s="247">
        <v>588717.66</v>
      </c>
      <c r="AH6118" s="226" t="s">
        <v>52439</v>
      </c>
      <c r="AI6118" s="227">
        <v>11020</v>
      </c>
      <c r="AK6118" s="207" t="s">
        <v>20420</v>
      </c>
      <c r="AL6118" s="208">
        <v>29744.03</v>
      </c>
      <c r="AM6118" s="93"/>
      <c r="AN6118" s="93"/>
      <c r="AO6118" s="93"/>
    </row>
    <row r="6119" spans="25:41" x14ac:dyDescent="0.55000000000000004">
      <c r="Y6119" t="s">
        <v>26224</v>
      </c>
      <c r="Z6119">
        <v>290.48</v>
      </c>
      <c r="AB6119" s="276" t="s">
        <v>68096</v>
      </c>
      <c r="AC6119" s="277">
        <v>1286.54</v>
      </c>
      <c r="AE6119" s="246" t="s">
        <v>20653</v>
      </c>
      <c r="AF6119" s="247">
        <v>1420082.05</v>
      </c>
      <c r="AH6119" s="226" t="s">
        <v>52440</v>
      </c>
      <c r="AI6119" s="227">
        <v>5068</v>
      </c>
      <c r="AK6119" s="207" t="s">
        <v>20421</v>
      </c>
      <c r="AL6119" s="208">
        <v>5103</v>
      </c>
      <c r="AM6119" s="93"/>
      <c r="AN6119" s="93"/>
      <c r="AO6119" s="93"/>
    </row>
    <row r="6120" spans="25:41" x14ac:dyDescent="0.55000000000000004">
      <c r="Y6120" t="s">
        <v>34048</v>
      </c>
      <c r="Z6120">
        <v>219.19</v>
      </c>
      <c r="AB6120" s="276" t="s">
        <v>68097</v>
      </c>
      <c r="AC6120" s="277">
        <v>934</v>
      </c>
      <c r="AE6120" s="246" t="s">
        <v>20654</v>
      </c>
      <c r="AF6120" s="247">
        <v>48325.06</v>
      </c>
      <c r="AH6120" s="226" t="s">
        <v>52441</v>
      </c>
      <c r="AI6120" s="227">
        <v>1230.74</v>
      </c>
      <c r="AK6120" s="207" t="s">
        <v>20422</v>
      </c>
      <c r="AL6120" s="208">
        <v>1018.05</v>
      </c>
      <c r="AM6120" s="93"/>
      <c r="AN6120" s="93"/>
      <c r="AO6120" s="93"/>
    </row>
    <row r="6121" spans="25:41" x14ac:dyDescent="0.55000000000000004">
      <c r="Y6121" t="s">
        <v>34049</v>
      </c>
      <c r="Z6121" s="284">
        <v>8500</v>
      </c>
      <c r="AB6121" s="276" t="s">
        <v>23042</v>
      </c>
      <c r="AC6121" s="277">
        <v>12599.38</v>
      </c>
      <c r="AE6121" s="246" t="s">
        <v>59609</v>
      </c>
      <c r="AF6121" s="247">
        <v>24737.759999999998</v>
      </c>
      <c r="AH6121" s="226" t="s">
        <v>52442</v>
      </c>
      <c r="AI6121" s="227">
        <v>3360</v>
      </c>
      <c r="AK6121" s="207" t="s">
        <v>20423</v>
      </c>
      <c r="AL6121" s="208">
        <v>38402.92</v>
      </c>
      <c r="AM6121" s="93"/>
      <c r="AN6121" s="93"/>
      <c r="AO6121" s="93"/>
    </row>
    <row r="6122" spans="25:41" x14ac:dyDescent="0.55000000000000004">
      <c r="Y6122" t="s">
        <v>26226</v>
      </c>
      <c r="Z6122" s="284">
        <v>6869.25</v>
      </c>
      <c r="AB6122" s="276" t="s">
        <v>23043</v>
      </c>
      <c r="AC6122" s="277">
        <v>1621.88</v>
      </c>
      <c r="AE6122" s="246" t="s">
        <v>35063</v>
      </c>
      <c r="AF6122" s="247">
        <v>635335.18999999994</v>
      </c>
      <c r="AH6122" s="226" t="s">
        <v>52443</v>
      </c>
      <c r="AI6122" s="227">
        <v>257.05</v>
      </c>
      <c r="AK6122" s="207" t="s">
        <v>20424</v>
      </c>
      <c r="AL6122" s="208">
        <v>588117.79</v>
      </c>
      <c r="AM6122" s="93"/>
      <c r="AN6122" s="93"/>
      <c r="AO6122" s="93"/>
    </row>
    <row r="6123" spans="25:41" x14ac:dyDescent="0.55000000000000004">
      <c r="Y6123" t="s">
        <v>26228</v>
      </c>
      <c r="Z6123" s="284">
        <v>14106</v>
      </c>
      <c r="AB6123" s="276" t="s">
        <v>56284</v>
      </c>
      <c r="AC6123" s="277">
        <v>200</v>
      </c>
      <c r="AE6123" s="246" t="s">
        <v>33600</v>
      </c>
      <c r="AF6123" s="247">
        <v>1477333.03</v>
      </c>
      <c r="AH6123" s="226" t="s">
        <v>49912</v>
      </c>
      <c r="AI6123" s="227">
        <v>6306</v>
      </c>
      <c r="AK6123" s="207" t="s">
        <v>20425</v>
      </c>
      <c r="AL6123" s="208">
        <v>81223.679999999993</v>
      </c>
      <c r="AM6123" s="93"/>
      <c r="AN6123" s="93"/>
      <c r="AO6123" s="93"/>
    </row>
    <row r="6124" spans="25:41" x14ac:dyDescent="0.55000000000000004">
      <c r="Y6124" t="s">
        <v>14130</v>
      </c>
      <c r="Z6124" s="284">
        <v>6171.16</v>
      </c>
      <c r="AB6124" s="276" t="s">
        <v>33804</v>
      </c>
      <c r="AC6124" s="277">
        <v>6813.6</v>
      </c>
      <c r="AE6124" s="246" t="s">
        <v>20655</v>
      </c>
      <c r="AF6124" s="247">
        <v>6352.23</v>
      </c>
      <c r="AH6124" s="226" t="s">
        <v>40308</v>
      </c>
      <c r="AI6124" s="227">
        <v>75795.199999999997</v>
      </c>
      <c r="AK6124" s="207" t="s">
        <v>20426</v>
      </c>
      <c r="AL6124" s="208">
        <v>1901.22</v>
      </c>
      <c r="AM6124" s="93"/>
      <c r="AN6124" s="93"/>
      <c r="AO6124" s="93"/>
    </row>
    <row r="6125" spans="25:41" x14ac:dyDescent="0.55000000000000004">
      <c r="Y6125" t="s">
        <v>14131</v>
      </c>
      <c r="Z6125" s="284">
        <v>18304.830000000002</v>
      </c>
      <c r="AB6125" s="276" t="s">
        <v>23048</v>
      </c>
      <c r="AC6125" s="277">
        <v>1624.19</v>
      </c>
      <c r="AE6125" s="246" t="s">
        <v>46940</v>
      </c>
      <c r="AF6125" s="247">
        <v>146414.39000000001</v>
      </c>
      <c r="AH6125" s="226" t="s">
        <v>46932</v>
      </c>
      <c r="AI6125" s="227">
        <v>63514</v>
      </c>
      <c r="AK6125" s="207" t="s">
        <v>20427</v>
      </c>
      <c r="AL6125" s="208">
        <v>1932.24</v>
      </c>
      <c r="AM6125" s="93"/>
      <c r="AN6125" s="93"/>
      <c r="AO6125" s="93"/>
    </row>
    <row r="6126" spans="25:41" x14ac:dyDescent="0.55000000000000004">
      <c r="Y6126" t="s">
        <v>14132</v>
      </c>
      <c r="Z6126" s="284">
        <v>12574.19</v>
      </c>
      <c r="AB6126" s="276" t="s">
        <v>42669</v>
      </c>
      <c r="AC6126" s="277">
        <v>4678.1099999999997</v>
      </c>
      <c r="AE6126" s="246" t="s">
        <v>33602</v>
      </c>
      <c r="AF6126" s="247">
        <v>26707.07</v>
      </c>
      <c r="AH6126" s="226" t="s">
        <v>40309</v>
      </c>
      <c r="AI6126" s="227">
        <v>10569.18</v>
      </c>
      <c r="AK6126" s="207" t="s">
        <v>20428</v>
      </c>
      <c r="AL6126" s="208">
        <v>74.91</v>
      </c>
      <c r="AM6126" s="93"/>
      <c r="AN6126" s="93"/>
      <c r="AO6126" s="93"/>
    </row>
    <row r="6127" spans="25:41" x14ac:dyDescent="0.55000000000000004">
      <c r="Y6127" t="s">
        <v>26230</v>
      </c>
      <c r="Z6127" s="284">
        <v>73642.09</v>
      </c>
      <c r="AB6127" s="276" t="s">
        <v>52927</v>
      </c>
      <c r="AC6127" s="277">
        <v>13984.75</v>
      </c>
      <c r="AE6127" s="246" t="s">
        <v>59074</v>
      </c>
      <c r="AF6127" s="247">
        <v>13989.89</v>
      </c>
      <c r="AH6127" s="226" t="s">
        <v>44904</v>
      </c>
      <c r="AI6127" s="227">
        <v>46000</v>
      </c>
      <c r="AK6127" s="207" t="s">
        <v>20429</v>
      </c>
      <c r="AL6127" s="208">
        <v>43660.76</v>
      </c>
      <c r="AM6127" s="93"/>
      <c r="AN6127" s="93"/>
      <c r="AO6127" s="93"/>
    </row>
    <row r="6128" spans="25:41" x14ac:dyDescent="0.55000000000000004">
      <c r="Y6128" t="s">
        <v>26231</v>
      </c>
      <c r="Z6128" s="284">
        <v>24202.94</v>
      </c>
      <c r="AB6128" s="276" t="s">
        <v>55244</v>
      </c>
      <c r="AC6128" s="277">
        <v>736.56</v>
      </c>
      <c r="AE6128" s="246" t="s">
        <v>20656</v>
      </c>
      <c r="AF6128" s="247">
        <v>1809851.84</v>
      </c>
      <c r="AH6128" s="226" t="s">
        <v>44905</v>
      </c>
      <c r="AI6128" s="227">
        <v>3519</v>
      </c>
      <c r="AK6128" s="207" t="s">
        <v>20430</v>
      </c>
      <c r="AL6128" s="208">
        <v>850739.05</v>
      </c>
      <c r="AM6128" s="93"/>
      <c r="AN6128" s="93"/>
      <c r="AO6128" s="93"/>
    </row>
    <row r="6129" spans="25:41" x14ac:dyDescent="0.55000000000000004">
      <c r="Y6129" t="s">
        <v>36641</v>
      </c>
      <c r="Z6129" s="284">
        <v>755873.73</v>
      </c>
      <c r="AB6129" s="276" t="s">
        <v>23049</v>
      </c>
      <c r="AC6129" s="277">
        <v>4962.4399999999996</v>
      </c>
      <c r="AE6129" s="246" t="s">
        <v>52467</v>
      </c>
      <c r="AF6129" s="247">
        <v>215933.01</v>
      </c>
      <c r="AH6129" s="226" t="s">
        <v>42476</v>
      </c>
      <c r="AI6129" s="227">
        <v>622750</v>
      </c>
      <c r="AK6129" s="207" t="s">
        <v>20431</v>
      </c>
      <c r="AL6129" s="208">
        <v>17653.25</v>
      </c>
      <c r="AM6129" s="93"/>
      <c r="AN6129" s="93"/>
      <c r="AO6129" s="93"/>
    </row>
    <row r="6130" spans="25:41" x14ac:dyDescent="0.55000000000000004">
      <c r="Y6130" t="s">
        <v>71882</v>
      </c>
      <c r="Z6130" s="284">
        <v>1149.71</v>
      </c>
      <c r="AB6130" s="276" t="s">
        <v>35241</v>
      </c>
      <c r="AC6130" s="277">
        <v>411.5</v>
      </c>
      <c r="AE6130" s="246" t="s">
        <v>20657</v>
      </c>
      <c r="AF6130" s="247">
        <v>1918790.79</v>
      </c>
      <c r="AH6130" s="226" t="s">
        <v>42477</v>
      </c>
      <c r="AI6130" s="227">
        <v>47529</v>
      </c>
      <c r="AK6130" s="207" t="s">
        <v>20432</v>
      </c>
      <c r="AL6130" s="208">
        <v>14435</v>
      </c>
      <c r="AM6130" s="93"/>
      <c r="AN6130" s="93"/>
      <c r="AO6130" s="93"/>
    </row>
    <row r="6131" spans="25:41" x14ac:dyDescent="0.55000000000000004">
      <c r="Y6131" t="s">
        <v>26234</v>
      </c>
      <c r="Z6131" s="284">
        <v>11324.44</v>
      </c>
      <c r="AB6131" s="276" t="s">
        <v>58291</v>
      </c>
      <c r="AC6131" s="277">
        <v>19360.509999999998</v>
      </c>
      <c r="AE6131" s="246" t="s">
        <v>36294</v>
      </c>
      <c r="AF6131" s="247">
        <v>3949669.11</v>
      </c>
      <c r="AH6131" s="226" t="s">
        <v>35049</v>
      </c>
      <c r="AI6131" s="227">
        <v>1500</v>
      </c>
      <c r="AK6131" s="207" t="s">
        <v>20433</v>
      </c>
      <c r="AL6131" s="208">
        <v>996.22</v>
      </c>
      <c r="AM6131" s="93"/>
      <c r="AN6131" s="93"/>
      <c r="AO6131" s="93"/>
    </row>
    <row r="6132" spans="25:41" x14ac:dyDescent="0.55000000000000004">
      <c r="Y6132" t="s">
        <v>34050</v>
      </c>
      <c r="Z6132" s="284">
        <v>3146.71</v>
      </c>
      <c r="AB6132" s="276" t="s">
        <v>55246</v>
      </c>
      <c r="AC6132" s="277">
        <v>15796.4</v>
      </c>
      <c r="AE6132" s="246" t="s">
        <v>47980</v>
      </c>
      <c r="AF6132" s="247">
        <v>208843.47</v>
      </c>
      <c r="AH6132" s="226" t="s">
        <v>20531</v>
      </c>
      <c r="AI6132" s="227">
        <v>114.75</v>
      </c>
      <c r="AK6132" s="207" t="s">
        <v>20434</v>
      </c>
      <c r="AL6132" s="208">
        <v>846.44</v>
      </c>
      <c r="AM6132" s="93"/>
      <c r="AN6132" s="93"/>
      <c r="AO6132" s="93"/>
    </row>
    <row r="6133" spans="25:41" x14ac:dyDescent="0.55000000000000004">
      <c r="Y6133" t="s">
        <v>69470</v>
      </c>
      <c r="Z6133">
        <v>517.71</v>
      </c>
      <c r="AB6133" s="276" t="s">
        <v>68098</v>
      </c>
      <c r="AC6133" s="277">
        <v>1218.75</v>
      </c>
      <c r="AE6133" s="246" t="s">
        <v>58255</v>
      </c>
      <c r="AF6133" s="247">
        <v>9468.81</v>
      </c>
      <c r="AH6133" s="226" t="s">
        <v>35050</v>
      </c>
      <c r="AI6133" s="227">
        <v>361.5</v>
      </c>
      <c r="AK6133" s="207" t="s">
        <v>20435</v>
      </c>
      <c r="AL6133" s="208">
        <v>2419.12</v>
      </c>
      <c r="AM6133" s="93"/>
      <c r="AN6133" s="93"/>
      <c r="AO6133" s="93"/>
    </row>
    <row r="6134" spans="25:41" x14ac:dyDescent="0.55000000000000004">
      <c r="Y6134" t="s">
        <v>58783</v>
      </c>
      <c r="Z6134" s="284">
        <v>3077.32</v>
      </c>
      <c r="AB6134" s="276" t="s">
        <v>63726</v>
      </c>
      <c r="AC6134" s="277">
        <v>2962.76</v>
      </c>
      <c r="AE6134" s="246" t="s">
        <v>47981</v>
      </c>
      <c r="AF6134" s="247">
        <v>-330323.21999999997</v>
      </c>
      <c r="AH6134" s="226" t="s">
        <v>49913</v>
      </c>
      <c r="AI6134" s="227">
        <v>27270</v>
      </c>
      <c r="AK6134" s="207" t="s">
        <v>20436</v>
      </c>
      <c r="AL6134" s="208">
        <v>13425.22</v>
      </c>
      <c r="AM6134" s="93"/>
      <c r="AN6134" s="93"/>
      <c r="AO6134" s="93"/>
    </row>
    <row r="6135" spans="25:41" x14ac:dyDescent="0.55000000000000004">
      <c r="Y6135" t="s">
        <v>26237</v>
      </c>
      <c r="Z6135" s="284">
        <v>396405.17</v>
      </c>
      <c r="AB6135" s="276" t="s">
        <v>55247</v>
      </c>
      <c r="AC6135" s="277">
        <v>4171.88</v>
      </c>
      <c r="AE6135" s="246" t="s">
        <v>49927</v>
      </c>
      <c r="AF6135" s="247">
        <v>215117.1</v>
      </c>
      <c r="AH6135" s="226" t="s">
        <v>20532</v>
      </c>
      <c r="AI6135" s="227">
        <v>5327.38</v>
      </c>
      <c r="AK6135" s="207" t="s">
        <v>20437</v>
      </c>
      <c r="AL6135" s="208">
        <v>11497</v>
      </c>
      <c r="AM6135" s="93"/>
      <c r="AN6135" s="93"/>
      <c r="AO6135" s="93"/>
    </row>
    <row r="6136" spans="25:41" x14ac:dyDescent="0.55000000000000004">
      <c r="Y6136" t="s">
        <v>14133</v>
      </c>
      <c r="Z6136" s="284">
        <v>105652.91</v>
      </c>
      <c r="AB6136" s="276" t="s">
        <v>55248</v>
      </c>
      <c r="AC6136" s="277">
        <v>1847.45</v>
      </c>
      <c r="AE6136" s="246" t="s">
        <v>48899</v>
      </c>
      <c r="AF6136" s="247">
        <v>135358.26</v>
      </c>
      <c r="AH6136" s="226" t="s">
        <v>20533</v>
      </c>
      <c r="AI6136" s="227">
        <v>384640.68</v>
      </c>
      <c r="AK6136" s="207" t="s">
        <v>20438</v>
      </c>
      <c r="AL6136" s="208">
        <v>3399.9</v>
      </c>
      <c r="AM6136" s="93"/>
      <c r="AN6136" s="93"/>
      <c r="AO6136" s="93"/>
    </row>
    <row r="6137" spans="25:41" x14ac:dyDescent="0.55000000000000004">
      <c r="Y6137" t="s">
        <v>70213</v>
      </c>
      <c r="Z6137" s="284">
        <v>144462.98000000001</v>
      </c>
      <c r="AB6137" s="276" t="s">
        <v>63727</v>
      </c>
      <c r="AC6137" s="277">
        <v>4790.59</v>
      </c>
      <c r="AE6137" s="246" t="s">
        <v>59610</v>
      </c>
      <c r="AF6137" s="247">
        <v>438333</v>
      </c>
      <c r="AH6137" s="226" t="s">
        <v>48890</v>
      </c>
      <c r="AI6137" s="227">
        <v>20500</v>
      </c>
      <c r="AK6137" s="207" t="s">
        <v>13524</v>
      </c>
      <c r="AL6137" s="208">
        <v>8549.6200000000008</v>
      </c>
      <c r="AM6137" s="93"/>
      <c r="AN6137" s="93"/>
      <c r="AO6137" s="93"/>
    </row>
    <row r="6138" spans="25:41" x14ac:dyDescent="0.55000000000000004">
      <c r="Y6138" t="s">
        <v>26238</v>
      </c>
      <c r="Z6138" s="284">
        <v>2004404.77</v>
      </c>
      <c r="AB6138" s="276" t="s">
        <v>68099</v>
      </c>
      <c r="AC6138" s="277">
        <v>865.2</v>
      </c>
      <c r="AE6138" s="246" t="s">
        <v>40319</v>
      </c>
      <c r="AF6138" s="247">
        <v>140061.1</v>
      </c>
      <c r="AH6138" s="226" t="s">
        <v>33582</v>
      </c>
      <c r="AI6138" s="227">
        <v>-255863.67</v>
      </c>
      <c r="AK6138" s="207" t="s">
        <v>20439</v>
      </c>
      <c r="AL6138" s="208">
        <v>4919.9399999999996</v>
      </c>
      <c r="AM6138" s="93"/>
      <c r="AN6138" s="93"/>
      <c r="AO6138" s="93"/>
    </row>
    <row r="6139" spans="25:41" x14ac:dyDescent="0.55000000000000004">
      <c r="Y6139" t="s">
        <v>14134</v>
      </c>
      <c r="Z6139" s="284">
        <v>168837.93</v>
      </c>
      <c r="AB6139" s="276" t="s">
        <v>68100</v>
      </c>
      <c r="AC6139" s="277">
        <v>110</v>
      </c>
      <c r="AE6139" s="246" t="s">
        <v>40320</v>
      </c>
      <c r="AF6139" s="247">
        <v>10719.12</v>
      </c>
      <c r="AH6139" s="226" t="s">
        <v>20535</v>
      </c>
      <c r="AI6139" s="227">
        <v>99.49</v>
      </c>
      <c r="AK6139" s="207" t="s">
        <v>20440</v>
      </c>
      <c r="AL6139" s="208">
        <v>1988</v>
      </c>
      <c r="AM6139" s="93"/>
      <c r="AN6139" s="93"/>
      <c r="AO6139" s="93"/>
    </row>
    <row r="6140" spans="25:41" x14ac:dyDescent="0.55000000000000004">
      <c r="Y6140" t="s">
        <v>26241</v>
      </c>
      <c r="Z6140" s="284">
        <v>1129698.75</v>
      </c>
      <c r="AB6140" s="276" t="s">
        <v>50117</v>
      </c>
      <c r="AC6140" s="277">
        <v>-2422.65</v>
      </c>
      <c r="AE6140" s="246" t="s">
        <v>40321</v>
      </c>
      <c r="AF6140" s="247">
        <v>18720.72</v>
      </c>
      <c r="AH6140" s="226" t="s">
        <v>20536</v>
      </c>
      <c r="AI6140" s="227">
        <v>3575.04</v>
      </c>
      <c r="AK6140" s="207" t="s">
        <v>20441</v>
      </c>
      <c r="AL6140" s="208">
        <v>4950</v>
      </c>
      <c r="AM6140" s="93"/>
      <c r="AN6140" s="93"/>
      <c r="AO6140" s="93"/>
    </row>
    <row r="6141" spans="25:41" x14ac:dyDescent="0.55000000000000004">
      <c r="Y6141" t="s">
        <v>56851</v>
      </c>
      <c r="Z6141" s="284">
        <v>8296.1</v>
      </c>
      <c r="AB6141" s="276" t="s">
        <v>48974</v>
      </c>
      <c r="AC6141" s="277">
        <v>1625.07</v>
      </c>
      <c r="AE6141" s="246" t="s">
        <v>59075</v>
      </c>
      <c r="AF6141" s="247">
        <v>19784.150000000001</v>
      </c>
      <c r="AH6141" s="226" t="s">
        <v>48891</v>
      </c>
      <c r="AI6141" s="227">
        <v>578.46</v>
      </c>
      <c r="AK6141" s="207" t="s">
        <v>20442</v>
      </c>
      <c r="AL6141" s="208">
        <v>369.19</v>
      </c>
      <c r="AM6141" s="93"/>
      <c r="AN6141" s="93"/>
      <c r="AO6141" s="93"/>
    </row>
    <row r="6142" spans="25:41" x14ac:dyDescent="0.55000000000000004">
      <c r="Y6142" t="s">
        <v>26243</v>
      </c>
      <c r="Z6142" s="284">
        <v>49619.37</v>
      </c>
      <c r="AB6142" s="276" t="s">
        <v>56286</v>
      </c>
      <c r="AC6142" s="277">
        <v>45427.199999999997</v>
      </c>
      <c r="AE6142" s="246" t="s">
        <v>56151</v>
      </c>
      <c r="AF6142" s="247">
        <v>56100</v>
      </c>
      <c r="AH6142" s="226" t="s">
        <v>46933</v>
      </c>
      <c r="AI6142" s="227">
        <v>20785.54</v>
      </c>
      <c r="AK6142" s="207" t="s">
        <v>20443</v>
      </c>
      <c r="AL6142" s="208">
        <v>90.91</v>
      </c>
      <c r="AM6142" s="93"/>
      <c r="AN6142" s="93"/>
      <c r="AO6142" s="93"/>
    </row>
    <row r="6143" spans="25:41" x14ac:dyDescent="0.55000000000000004">
      <c r="Y6143" t="s">
        <v>26356</v>
      </c>
      <c r="Z6143" s="284">
        <v>17794</v>
      </c>
      <c r="AB6143" s="276" t="s">
        <v>35245</v>
      </c>
      <c r="AC6143" s="277">
        <v>674216.12</v>
      </c>
      <c r="AE6143" s="246" t="s">
        <v>55136</v>
      </c>
      <c r="AF6143" s="247">
        <v>287.5</v>
      </c>
      <c r="AH6143" s="226" t="s">
        <v>47974</v>
      </c>
      <c r="AI6143" s="227">
        <v>63582.96</v>
      </c>
      <c r="AK6143" s="207" t="s">
        <v>20444</v>
      </c>
      <c r="AL6143" s="208">
        <v>206.16</v>
      </c>
      <c r="AM6143" s="93"/>
      <c r="AN6143" s="93"/>
      <c r="AO6143" s="93"/>
    </row>
    <row r="6144" spans="25:41" x14ac:dyDescent="0.55000000000000004">
      <c r="Y6144" t="s">
        <v>69473</v>
      </c>
      <c r="Z6144" s="284">
        <v>4268.24</v>
      </c>
      <c r="AB6144" s="276" t="s">
        <v>52935</v>
      </c>
      <c r="AC6144" s="277">
        <v>31164.66</v>
      </c>
      <c r="AE6144" s="246" t="s">
        <v>55137</v>
      </c>
      <c r="AF6144" s="247">
        <v>667343.4</v>
      </c>
      <c r="AH6144" s="226" t="s">
        <v>20541</v>
      </c>
      <c r="AI6144" s="227">
        <v>4699.7299999999996</v>
      </c>
      <c r="AK6144" s="207" t="s">
        <v>20445</v>
      </c>
      <c r="AL6144" s="208">
        <v>8200</v>
      </c>
      <c r="AM6144" s="93"/>
      <c r="AN6144" s="93"/>
      <c r="AO6144" s="93"/>
    </row>
    <row r="6145" spans="25:41" x14ac:dyDescent="0.55000000000000004">
      <c r="Y6145" t="s">
        <v>26360</v>
      </c>
      <c r="Z6145" s="284">
        <v>29341.58</v>
      </c>
      <c r="AB6145" s="276" t="s">
        <v>48976</v>
      </c>
      <c r="AC6145" s="277">
        <v>420</v>
      </c>
      <c r="AE6145" s="246" t="s">
        <v>55138</v>
      </c>
      <c r="AF6145" s="247">
        <v>55297.57</v>
      </c>
      <c r="AH6145" s="226" t="s">
        <v>20542</v>
      </c>
      <c r="AI6145" s="227">
        <v>13842.35</v>
      </c>
      <c r="AK6145" s="207" t="s">
        <v>20446</v>
      </c>
      <c r="AL6145" s="208">
        <v>9722.8700000000008</v>
      </c>
      <c r="AM6145" s="93"/>
      <c r="AN6145" s="93"/>
      <c r="AO6145" s="93"/>
    </row>
    <row r="6146" spans="25:41" x14ac:dyDescent="0.55000000000000004">
      <c r="Y6146" t="s">
        <v>26362</v>
      </c>
      <c r="Z6146" s="284">
        <v>9924.48</v>
      </c>
      <c r="AB6146" s="276" t="s">
        <v>35246</v>
      </c>
      <c r="AC6146" s="277">
        <v>33064.699999999997</v>
      </c>
      <c r="AE6146" s="246" t="s">
        <v>55139</v>
      </c>
      <c r="AF6146" s="247">
        <v>170591.95</v>
      </c>
      <c r="AH6146" s="226" t="s">
        <v>47975</v>
      </c>
      <c r="AI6146" s="227">
        <v>5003.7</v>
      </c>
      <c r="AK6146" s="207" t="s">
        <v>20447</v>
      </c>
      <c r="AL6146" s="208">
        <v>15515.01</v>
      </c>
      <c r="AM6146" s="93"/>
      <c r="AN6146" s="93"/>
      <c r="AO6146" s="93"/>
    </row>
    <row r="6147" spans="25:41" x14ac:dyDescent="0.55000000000000004">
      <c r="Y6147" t="s">
        <v>55650</v>
      </c>
      <c r="Z6147" s="284">
        <v>17619.599999999999</v>
      </c>
      <c r="AB6147" s="276" t="s">
        <v>70624</v>
      </c>
      <c r="AC6147" s="277">
        <v>16530</v>
      </c>
      <c r="AE6147" s="246" t="s">
        <v>56152</v>
      </c>
      <c r="AF6147" s="247">
        <v>6101.2</v>
      </c>
      <c r="AH6147" s="226" t="s">
        <v>20543</v>
      </c>
      <c r="AI6147" s="227">
        <v>2424.79</v>
      </c>
      <c r="AK6147" s="207" t="s">
        <v>20448</v>
      </c>
      <c r="AL6147" s="208">
        <v>26624.99</v>
      </c>
      <c r="AM6147" s="93"/>
      <c r="AN6147" s="93"/>
      <c r="AO6147" s="93"/>
    </row>
    <row r="6148" spans="25:41" x14ac:dyDescent="0.55000000000000004">
      <c r="Y6148" t="s">
        <v>39427</v>
      </c>
      <c r="Z6148">
        <v>225.01</v>
      </c>
      <c r="AB6148" s="276" t="s">
        <v>35248</v>
      </c>
      <c r="AC6148" s="277">
        <v>282873.51</v>
      </c>
      <c r="AE6148" s="246" t="s">
        <v>57450</v>
      </c>
      <c r="AF6148" s="247">
        <v>111551.83</v>
      </c>
      <c r="AH6148" s="226" t="s">
        <v>35051</v>
      </c>
      <c r="AI6148" s="227">
        <v>196984.42</v>
      </c>
      <c r="AK6148" s="207" t="s">
        <v>20449</v>
      </c>
      <c r="AL6148" s="208">
        <v>2401</v>
      </c>
      <c r="AM6148" s="93"/>
      <c r="AN6148" s="93"/>
      <c r="AO6148" s="93"/>
    </row>
    <row r="6149" spans="25:41" x14ac:dyDescent="0.55000000000000004">
      <c r="Y6149" t="s">
        <v>69475</v>
      </c>
      <c r="Z6149">
        <v>135.66</v>
      </c>
      <c r="AB6149" s="276" t="s">
        <v>52938</v>
      </c>
      <c r="AC6149" s="277">
        <v>883976.52</v>
      </c>
      <c r="AE6149" s="246" t="s">
        <v>55140</v>
      </c>
      <c r="AF6149" s="247">
        <v>10644.58</v>
      </c>
      <c r="AH6149" s="226" t="s">
        <v>20550</v>
      </c>
      <c r="AI6149" s="227">
        <v>346069.36</v>
      </c>
      <c r="AK6149" s="207" t="s">
        <v>20450</v>
      </c>
      <c r="AL6149" s="208">
        <v>26715</v>
      </c>
      <c r="AM6149" s="93"/>
      <c r="AN6149" s="93"/>
      <c r="AO6149" s="93"/>
    </row>
    <row r="6150" spans="25:41" x14ac:dyDescent="0.55000000000000004">
      <c r="Y6150" t="s">
        <v>26367</v>
      </c>
      <c r="Z6150">
        <v>83.52</v>
      </c>
      <c r="AB6150" s="276" t="s">
        <v>68101</v>
      </c>
      <c r="AC6150" s="277">
        <v>58052.94</v>
      </c>
      <c r="AE6150" s="246" t="s">
        <v>55141</v>
      </c>
      <c r="AF6150" s="247">
        <v>20674.34</v>
      </c>
      <c r="AH6150" s="226" t="s">
        <v>46934</v>
      </c>
      <c r="AI6150" s="227">
        <v>3043.25</v>
      </c>
      <c r="AK6150" s="207" t="s">
        <v>20451</v>
      </c>
      <c r="AL6150" s="208">
        <v>21500</v>
      </c>
      <c r="AM6150" s="93"/>
      <c r="AN6150" s="93"/>
      <c r="AO6150" s="93"/>
    </row>
    <row r="6151" spans="25:41" x14ac:dyDescent="0.55000000000000004">
      <c r="Y6151" t="s">
        <v>14148</v>
      </c>
      <c r="Z6151" s="284">
        <v>5910.57</v>
      </c>
      <c r="AB6151" s="276" t="s">
        <v>36443</v>
      </c>
      <c r="AC6151" s="277">
        <v>16812.509999999998</v>
      </c>
      <c r="AE6151" s="246" t="s">
        <v>52469</v>
      </c>
      <c r="AF6151" s="247">
        <v>126465.75</v>
      </c>
      <c r="AH6151" s="226" t="s">
        <v>33583</v>
      </c>
      <c r="AI6151" s="227">
        <v>1148</v>
      </c>
      <c r="AK6151" s="207" t="s">
        <v>20452</v>
      </c>
      <c r="AL6151" s="208">
        <v>22191</v>
      </c>
      <c r="AM6151" s="93"/>
      <c r="AN6151" s="93"/>
      <c r="AO6151" s="93"/>
    </row>
    <row r="6152" spans="25:41" x14ac:dyDescent="0.55000000000000004">
      <c r="Y6152" t="s">
        <v>14149</v>
      </c>
      <c r="Z6152" s="284">
        <v>19031.740000000002</v>
      </c>
      <c r="AB6152" s="276" t="s">
        <v>68102</v>
      </c>
      <c r="AC6152" s="277">
        <v>23950.799999999999</v>
      </c>
      <c r="AE6152" s="246" t="s">
        <v>52470</v>
      </c>
      <c r="AF6152" s="247">
        <v>12070.62</v>
      </c>
      <c r="AH6152" s="226" t="s">
        <v>20551</v>
      </c>
      <c r="AI6152" s="227">
        <v>43591.01</v>
      </c>
      <c r="AK6152" s="207" t="s">
        <v>20453</v>
      </c>
      <c r="AL6152" s="208">
        <v>7698.42</v>
      </c>
      <c r="AM6152" s="93"/>
      <c r="AN6152" s="93"/>
      <c r="AO6152" s="93"/>
    </row>
    <row r="6153" spans="25:41" x14ac:dyDescent="0.55000000000000004">
      <c r="Y6153" t="s">
        <v>14150</v>
      </c>
      <c r="Z6153" s="284">
        <v>24957.98</v>
      </c>
      <c r="AB6153" s="276" t="s">
        <v>42670</v>
      </c>
      <c r="AC6153" s="277">
        <v>737860</v>
      </c>
      <c r="AE6153" s="246" t="s">
        <v>52471</v>
      </c>
      <c r="AF6153" s="247">
        <v>36759.699999999997</v>
      </c>
      <c r="AH6153" s="226" t="s">
        <v>20552</v>
      </c>
      <c r="AI6153" s="227">
        <v>1114.75</v>
      </c>
      <c r="AK6153" s="207" t="s">
        <v>20454</v>
      </c>
      <c r="AL6153" s="208">
        <v>393.75</v>
      </c>
      <c r="AM6153" s="93"/>
      <c r="AN6153" s="93"/>
      <c r="AO6153" s="93"/>
    </row>
    <row r="6154" spans="25:41" x14ac:dyDescent="0.55000000000000004">
      <c r="Y6154" t="s">
        <v>26369</v>
      </c>
      <c r="Z6154" s="284">
        <v>9322.27</v>
      </c>
      <c r="AB6154" s="276" t="s">
        <v>68103</v>
      </c>
      <c r="AC6154" s="277">
        <v>16643</v>
      </c>
      <c r="AE6154" s="246" t="s">
        <v>52472</v>
      </c>
      <c r="AF6154" s="247">
        <v>83965</v>
      </c>
      <c r="AH6154" s="226" t="s">
        <v>20553</v>
      </c>
      <c r="AI6154" s="227">
        <v>1993.72</v>
      </c>
      <c r="AK6154" s="207" t="s">
        <v>20455</v>
      </c>
      <c r="AL6154" s="208">
        <v>64853.279999999999</v>
      </c>
      <c r="AM6154" s="93"/>
      <c r="AN6154" s="93"/>
      <c r="AO6154" s="93"/>
    </row>
    <row r="6155" spans="25:41" x14ac:dyDescent="0.55000000000000004">
      <c r="Y6155" t="s">
        <v>26370</v>
      </c>
      <c r="Z6155" s="284">
        <v>4967.5</v>
      </c>
      <c r="AB6155" s="276" t="s">
        <v>68104</v>
      </c>
      <c r="AC6155" s="277">
        <v>7250.05</v>
      </c>
      <c r="AE6155" s="246" t="s">
        <v>56153</v>
      </c>
      <c r="AF6155" s="247">
        <v>7825.33</v>
      </c>
      <c r="AH6155" s="226" t="s">
        <v>20554</v>
      </c>
      <c r="AI6155" s="227">
        <v>2250</v>
      </c>
      <c r="AK6155" s="207" t="s">
        <v>20456</v>
      </c>
      <c r="AL6155" s="208">
        <v>84632.03</v>
      </c>
      <c r="AM6155" s="93"/>
      <c r="AN6155" s="93"/>
      <c r="AO6155" s="93"/>
    </row>
    <row r="6156" spans="25:41" x14ac:dyDescent="0.55000000000000004">
      <c r="Y6156" t="s">
        <v>26372</v>
      </c>
      <c r="Z6156" s="284">
        <v>18946.57</v>
      </c>
      <c r="AB6156" s="276" t="s">
        <v>68105</v>
      </c>
      <c r="AC6156" s="277">
        <v>329.98</v>
      </c>
      <c r="AE6156" s="246" t="s">
        <v>57451</v>
      </c>
      <c r="AF6156" s="247">
        <v>104803.82</v>
      </c>
      <c r="AH6156" s="226" t="s">
        <v>20555</v>
      </c>
      <c r="AI6156" s="227">
        <v>40586.01</v>
      </c>
      <c r="AK6156" s="207" t="s">
        <v>20457</v>
      </c>
      <c r="AL6156" s="208">
        <v>1365.41</v>
      </c>
      <c r="AM6156" s="93"/>
      <c r="AN6156" s="93"/>
      <c r="AO6156" s="93"/>
    </row>
    <row r="6157" spans="25:41" x14ac:dyDescent="0.55000000000000004">
      <c r="Y6157" t="s">
        <v>26373</v>
      </c>
      <c r="Z6157">
        <v>895.92</v>
      </c>
      <c r="AB6157" s="276" t="s">
        <v>23054</v>
      </c>
      <c r="AC6157" s="277">
        <v>209251.64</v>
      </c>
      <c r="AE6157" s="246" t="s">
        <v>56154</v>
      </c>
      <c r="AF6157" s="247">
        <v>683467.65</v>
      </c>
      <c r="AH6157" s="226" t="s">
        <v>33584</v>
      </c>
      <c r="AI6157" s="227">
        <v>76106.899999999994</v>
      </c>
      <c r="AK6157" s="207" t="s">
        <v>20458</v>
      </c>
      <c r="AL6157" s="208">
        <v>90.91</v>
      </c>
      <c r="AM6157" s="93"/>
      <c r="AN6157" s="93"/>
      <c r="AO6157" s="93"/>
    </row>
    <row r="6158" spans="25:41" x14ac:dyDescent="0.55000000000000004">
      <c r="Y6158" t="s">
        <v>26374</v>
      </c>
      <c r="Z6158" s="284">
        <v>17293.5</v>
      </c>
      <c r="AB6158" s="276" t="s">
        <v>35250</v>
      </c>
      <c r="AC6158" s="277">
        <v>694575.61</v>
      </c>
      <c r="AE6158" s="246" t="s">
        <v>60427</v>
      </c>
      <c r="AF6158" s="247">
        <v>-330.21</v>
      </c>
      <c r="AH6158" s="226" t="s">
        <v>40310</v>
      </c>
      <c r="AI6158" s="227">
        <v>933500</v>
      </c>
      <c r="AK6158" s="207" t="s">
        <v>20459</v>
      </c>
      <c r="AL6158" s="208">
        <v>846.44</v>
      </c>
      <c r="AM6158" s="93"/>
      <c r="AN6158" s="93"/>
      <c r="AO6158" s="93"/>
    </row>
    <row r="6159" spans="25:41" x14ac:dyDescent="0.55000000000000004">
      <c r="Y6159" t="s">
        <v>48522</v>
      </c>
      <c r="Z6159" s="284">
        <v>-1710.51</v>
      </c>
      <c r="AB6159" s="276" t="s">
        <v>35251</v>
      </c>
      <c r="AC6159" s="277">
        <v>315819.40000000002</v>
      </c>
      <c r="AE6159" s="246" t="s">
        <v>52477</v>
      </c>
      <c r="AF6159" s="247">
        <v>68760.92</v>
      </c>
      <c r="AH6159" s="226" t="s">
        <v>40311</v>
      </c>
      <c r="AI6159" s="227">
        <v>70680.509999999995</v>
      </c>
      <c r="AK6159" s="207" t="s">
        <v>20460</v>
      </c>
      <c r="AL6159" s="208">
        <v>2625.28</v>
      </c>
      <c r="AM6159" s="93"/>
      <c r="AN6159" s="93"/>
      <c r="AO6159" s="93"/>
    </row>
    <row r="6160" spans="25:41" x14ac:dyDescent="0.55000000000000004">
      <c r="Y6160" t="s">
        <v>26467</v>
      </c>
      <c r="Z6160" s="284">
        <v>21946.29</v>
      </c>
      <c r="AB6160" s="276" t="s">
        <v>23055</v>
      </c>
      <c r="AC6160" s="277">
        <v>71632.45</v>
      </c>
      <c r="AE6160" s="246" t="s">
        <v>49930</v>
      </c>
      <c r="AF6160" s="247">
        <v>103359.91</v>
      </c>
      <c r="AH6160" s="226" t="s">
        <v>20556</v>
      </c>
      <c r="AI6160" s="227">
        <v>406.21</v>
      </c>
      <c r="AK6160" s="207" t="s">
        <v>20461</v>
      </c>
      <c r="AL6160" s="208">
        <v>8200</v>
      </c>
      <c r="AM6160" s="93"/>
      <c r="AN6160" s="93"/>
      <c r="AO6160" s="93"/>
    </row>
    <row r="6161" spans="25:41" x14ac:dyDescent="0.55000000000000004">
      <c r="Y6161" t="s">
        <v>34056</v>
      </c>
      <c r="Z6161" s="284">
        <v>23337.51</v>
      </c>
      <c r="AB6161" s="276" t="s">
        <v>39279</v>
      </c>
      <c r="AC6161" s="277">
        <v>77.099999999999994</v>
      </c>
      <c r="AE6161" s="246" t="s">
        <v>56155</v>
      </c>
      <c r="AF6161" s="247">
        <v>15528.55</v>
      </c>
      <c r="AH6161" s="226" t="s">
        <v>20557</v>
      </c>
      <c r="AI6161" s="227">
        <v>130569.55</v>
      </c>
      <c r="AK6161" s="207" t="s">
        <v>20462</v>
      </c>
      <c r="AL6161" s="208">
        <v>87569.1</v>
      </c>
      <c r="AM6161" s="93"/>
      <c r="AN6161" s="93"/>
      <c r="AO6161" s="93"/>
    </row>
    <row r="6162" spans="25:41" x14ac:dyDescent="0.55000000000000004">
      <c r="Y6162" t="s">
        <v>26471</v>
      </c>
      <c r="Z6162" s="284">
        <v>31751.98</v>
      </c>
      <c r="AB6162" s="276" t="s">
        <v>33806</v>
      </c>
      <c r="AC6162" s="277">
        <v>271.18</v>
      </c>
      <c r="AE6162" s="246" t="s">
        <v>56156</v>
      </c>
      <c r="AF6162" s="247">
        <v>20999.98</v>
      </c>
      <c r="AH6162" s="226" t="s">
        <v>35052</v>
      </c>
      <c r="AI6162" s="227">
        <v>244568.55</v>
      </c>
      <c r="AK6162" s="207" t="s">
        <v>20463</v>
      </c>
      <c r="AL6162" s="208">
        <v>19285.900000000001</v>
      </c>
      <c r="AM6162" s="93"/>
      <c r="AN6162" s="93"/>
      <c r="AO6162" s="93"/>
    </row>
    <row r="6163" spans="25:41" x14ac:dyDescent="0.55000000000000004">
      <c r="Y6163" t="s">
        <v>26474</v>
      </c>
      <c r="Z6163" s="284">
        <v>9870</v>
      </c>
      <c r="AB6163" s="276" t="s">
        <v>68106</v>
      </c>
      <c r="AC6163" s="277">
        <v>16.600000000000001</v>
      </c>
      <c r="AE6163" s="246" t="s">
        <v>56157</v>
      </c>
      <c r="AF6163" s="247">
        <v>36254.449999999997</v>
      </c>
      <c r="AH6163" s="226" t="s">
        <v>36286</v>
      </c>
      <c r="AI6163" s="227">
        <v>15063.4</v>
      </c>
      <c r="AK6163" s="207" t="s">
        <v>20464</v>
      </c>
      <c r="AL6163" s="208">
        <v>7698.42</v>
      </c>
      <c r="AM6163" s="93"/>
      <c r="AN6163" s="93"/>
      <c r="AO6163" s="93"/>
    </row>
    <row r="6164" spans="25:41" x14ac:dyDescent="0.55000000000000004">
      <c r="Y6164" t="s">
        <v>39429</v>
      </c>
      <c r="Z6164" s="284">
        <v>8368.48</v>
      </c>
      <c r="AB6164" s="276" t="s">
        <v>68107</v>
      </c>
      <c r="AC6164" s="277">
        <v>3680.3</v>
      </c>
      <c r="AE6164" s="246" t="s">
        <v>49931</v>
      </c>
      <c r="AF6164" s="247">
        <v>-147</v>
      </c>
      <c r="AH6164" s="226" t="s">
        <v>20558</v>
      </c>
      <c r="AI6164" s="227">
        <v>67966.460000000006</v>
      </c>
      <c r="AK6164" s="207" t="s">
        <v>13525</v>
      </c>
      <c r="AL6164" s="208">
        <v>40094.550000000003</v>
      </c>
      <c r="AM6164" s="93"/>
      <c r="AN6164" s="93"/>
      <c r="AO6164" s="93"/>
    </row>
    <row r="6165" spans="25:41" x14ac:dyDescent="0.55000000000000004">
      <c r="Y6165" t="s">
        <v>26476</v>
      </c>
      <c r="Z6165" s="284">
        <v>27977</v>
      </c>
      <c r="AB6165" s="276" t="s">
        <v>70045</v>
      </c>
      <c r="AC6165" s="277">
        <v>100</v>
      </c>
      <c r="AE6165" s="246" t="s">
        <v>56158</v>
      </c>
      <c r="AF6165" s="247">
        <v>51154.41</v>
      </c>
      <c r="AH6165" s="226" t="s">
        <v>52444</v>
      </c>
      <c r="AI6165" s="227">
        <v>289106.88</v>
      </c>
      <c r="AK6165" s="207" t="s">
        <v>20465</v>
      </c>
      <c r="AL6165" s="208">
        <v>21500</v>
      </c>
      <c r="AM6165" s="93"/>
      <c r="AN6165" s="93"/>
      <c r="AO6165" s="93"/>
    </row>
    <row r="6166" spans="25:41" x14ac:dyDescent="0.55000000000000004">
      <c r="Y6166" t="s">
        <v>26478</v>
      </c>
      <c r="Z6166" s="284">
        <v>5321.33</v>
      </c>
      <c r="AB6166" s="276" t="s">
        <v>23056</v>
      </c>
      <c r="AC6166" s="277">
        <v>365667.23</v>
      </c>
      <c r="AE6166" s="246" t="s">
        <v>56159</v>
      </c>
      <c r="AF6166" s="247">
        <v>16381.8</v>
      </c>
      <c r="AH6166" s="226" t="s">
        <v>20560</v>
      </c>
      <c r="AI6166" s="227">
        <v>75089.84</v>
      </c>
      <c r="AK6166" s="207" t="s">
        <v>20466</v>
      </c>
      <c r="AL6166" s="208">
        <v>3259</v>
      </c>
      <c r="AM6166" s="93"/>
      <c r="AN6166" s="93"/>
      <c r="AO6166" s="93"/>
    </row>
    <row r="6167" spans="25:41" x14ac:dyDescent="0.55000000000000004">
      <c r="Y6167" t="s">
        <v>26479</v>
      </c>
      <c r="Z6167" s="284">
        <v>24087.69</v>
      </c>
      <c r="AB6167" s="276" t="s">
        <v>36444</v>
      </c>
      <c r="AC6167" s="277">
        <v>92771.15</v>
      </c>
      <c r="AE6167" s="246" t="s">
        <v>56160</v>
      </c>
      <c r="AF6167" s="247">
        <v>9558.08</v>
      </c>
      <c r="AH6167" s="226" t="s">
        <v>48892</v>
      </c>
      <c r="AI6167" s="227">
        <v>40898</v>
      </c>
      <c r="AK6167" s="207" t="s">
        <v>20467</v>
      </c>
      <c r="AL6167" s="208">
        <v>981</v>
      </c>
      <c r="AM6167" s="93"/>
      <c r="AN6167" s="93"/>
      <c r="AO6167" s="93"/>
    </row>
    <row r="6168" spans="25:41" x14ac:dyDescent="0.55000000000000004">
      <c r="Y6168" t="s">
        <v>58087</v>
      </c>
      <c r="Z6168" s="284">
        <v>18201.5</v>
      </c>
      <c r="AB6168" s="276" t="s">
        <v>33807</v>
      </c>
      <c r="AC6168" s="277">
        <v>4433</v>
      </c>
      <c r="AE6168" s="246" t="s">
        <v>56161</v>
      </c>
      <c r="AF6168" s="247">
        <v>10474.280000000001</v>
      </c>
      <c r="AH6168" s="226" t="s">
        <v>20563</v>
      </c>
      <c r="AI6168" s="227">
        <v>155912.91</v>
      </c>
      <c r="AK6168" s="207" t="s">
        <v>20468</v>
      </c>
      <c r="AL6168" s="208">
        <v>9805</v>
      </c>
      <c r="AM6168" s="93"/>
      <c r="AN6168" s="93"/>
      <c r="AO6168" s="93"/>
    </row>
    <row r="6169" spans="25:41" x14ac:dyDescent="0.55000000000000004">
      <c r="Y6169" t="s">
        <v>26486</v>
      </c>
      <c r="Z6169" s="284">
        <v>5072.82</v>
      </c>
      <c r="AB6169" s="276" t="s">
        <v>68108</v>
      </c>
      <c r="AC6169" s="277">
        <v>4988</v>
      </c>
      <c r="AE6169" s="246" t="s">
        <v>57452</v>
      </c>
      <c r="AF6169" s="247">
        <v>12392.91</v>
      </c>
      <c r="AH6169" s="226" t="s">
        <v>33585</v>
      </c>
      <c r="AI6169" s="227">
        <v>-29838.39</v>
      </c>
      <c r="AK6169" s="207" t="s">
        <v>20469</v>
      </c>
      <c r="AL6169" s="208">
        <v>1636</v>
      </c>
      <c r="AM6169" s="93"/>
      <c r="AN6169" s="93"/>
      <c r="AO6169" s="93"/>
    </row>
    <row r="6170" spans="25:41" x14ac:dyDescent="0.55000000000000004">
      <c r="Y6170" t="s">
        <v>26487</v>
      </c>
      <c r="Z6170" s="284">
        <v>1378.53</v>
      </c>
      <c r="AB6170" s="276" t="s">
        <v>58591</v>
      </c>
      <c r="AC6170" s="277">
        <v>-1635.18</v>
      </c>
      <c r="AE6170" s="246" t="s">
        <v>52479</v>
      </c>
      <c r="AF6170" s="247">
        <v>5547715.75</v>
      </c>
      <c r="AH6170" s="226" t="s">
        <v>42478</v>
      </c>
      <c r="AI6170" s="227">
        <v>578170.22</v>
      </c>
      <c r="AK6170" s="207" t="s">
        <v>20470</v>
      </c>
      <c r="AL6170" s="208">
        <v>7237.8</v>
      </c>
      <c r="AM6170" s="93"/>
      <c r="AN6170" s="93"/>
      <c r="AO6170" s="93"/>
    </row>
    <row r="6171" spans="25:41" x14ac:dyDescent="0.55000000000000004">
      <c r="Y6171" t="s">
        <v>35536</v>
      </c>
      <c r="Z6171">
        <v>858.26</v>
      </c>
      <c r="AB6171" s="276" t="s">
        <v>62086</v>
      </c>
      <c r="AC6171" s="277">
        <v>346287.19</v>
      </c>
      <c r="AE6171" s="246" t="s">
        <v>63161</v>
      </c>
      <c r="AF6171" s="247">
        <v>32601.49</v>
      </c>
      <c r="AH6171" s="226" t="s">
        <v>39172</v>
      </c>
      <c r="AI6171" s="227">
        <v>12636</v>
      </c>
      <c r="AK6171" s="207" t="s">
        <v>20471</v>
      </c>
      <c r="AL6171" s="208">
        <v>31934.799999999999</v>
      </c>
      <c r="AM6171" s="93"/>
      <c r="AN6171" s="93"/>
      <c r="AO6171" s="93"/>
    </row>
    <row r="6172" spans="25:41" x14ac:dyDescent="0.55000000000000004">
      <c r="Y6172" t="s">
        <v>71883</v>
      </c>
      <c r="Z6172" s="284">
        <v>5000</v>
      </c>
      <c r="AB6172" s="276" t="s">
        <v>68109</v>
      </c>
      <c r="AC6172" s="277">
        <v>65</v>
      </c>
      <c r="AE6172" s="246" t="s">
        <v>63162</v>
      </c>
      <c r="AF6172" s="247">
        <v>610</v>
      </c>
      <c r="AH6172" s="226" t="s">
        <v>42479</v>
      </c>
      <c r="AI6172" s="227">
        <v>15924.67</v>
      </c>
      <c r="AK6172" s="207" t="s">
        <v>20472</v>
      </c>
      <c r="AL6172" s="208">
        <v>2000</v>
      </c>
      <c r="AM6172" s="93"/>
      <c r="AN6172" s="93"/>
      <c r="AO6172" s="93"/>
    </row>
    <row r="6173" spans="25:41" x14ac:dyDescent="0.55000000000000004">
      <c r="Y6173" t="s">
        <v>35537</v>
      </c>
      <c r="Z6173" s="284">
        <v>6240</v>
      </c>
      <c r="AB6173" s="276" t="s">
        <v>69757</v>
      </c>
      <c r="AC6173" s="277">
        <v>38.1</v>
      </c>
      <c r="AE6173" s="246" t="s">
        <v>59611</v>
      </c>
      <c r="AF6173" s="247">
        <v>4970</v>
      </c>
      <c r="AH6173" s="226" t="s">
        <v>42480</v>
      </c>
      <c r="AI6173" s="227">
        <v>1205.72</v>
      </c>
      <c r="AK6173" s="207" t="s">
        <v>20473</v>
      </c>
      <c r="AL6173" s="208">
        <v>11218</v>
      </c>
      <c r="AM6173" s="93"/>
      <c r="AN6173" s="93"/>
      <c r="AO6173" s="93"/>
    </row>
    <row r="6174" spans="25:41" x14ac:dyDescent="0.55000000000000004">
      <c r="Y6174" t="s">
        <v>26489</v>
      </c>
      <c r="Z6174" s="284">
        <v>13820.23</v>
      </c>
      <c r="AB6174" s="276" t="s">
        <v>50121</v>
      </c>
      <c r="AC6174" s="277">
        <v>22.57</v>
      </c>
      <c r="AE6174" s="246" t="s">
        <v>44911</v>
      </c>
      <c r="AF6174" s="247">
        <v>4384507.5</v>
      </c>
      <c r="AH6174" s="226" t="s">
        <v>42481</v>
      </c>
      <c r="AI6174" s="227">
        <v>2926.61</v>
      </c>
      <c r="AK6174" s="207" t="s">
        <v>20474</v>
      </c>
      <c r="AL6174" s="208">
        <v>20589.7</v>
      </c>
      <c r="AM6174" s="93"/>
      <c r="AN6174" s="93"/>
      <c r="AO6174" s="93"/>
    </row>
    <row r="6175" spans="25:41" x14ac:dyDescent="0.55000000000000004">
      <c r="Y6175" t="s">
        <v>26490</v>
      </c>
      <c r="Z6175" s="284">
        <v>39879.67</v>
      </c>
      <c r="AB6175" s="276" t="s">
        <v>50122</v>
      </c>
      <c r="AC6175" s="277">
        <v>200</v>
      </c>
      <c r="AE6175" s="246" t="s">
        <v>49932</v>
      </c>
      <c r="AF6175" s="247">
        <v>42495.65</v>
      </c>
      <c r="AH6175" s="226" t="s">
        <v>48893</v>
      </c>
      <c r="AI6175" s="227">
        <v>5700</v>
      </c>
      <c r="AK6175" s="207" t="s">
        <v>20475</v>
      </c>
      <c r="AL6175" s="208">
        <v>12149.04</v>
      </c>
      <c r="AM6175" s="93"/>
      <c r="AN6175" s="93"/>
      <c r="AO6175" s="93"/>
    </row>
    <row r="6176" spans="25:41" x14ac:dyDescent="0.55000000000000004">
      <c r="Y6176" t="s">
        <v>26491</v>
      </c>
      <c r="Z6176" s="284">
        <v>27845.01</v>
      </c>
      <c r="AB6176" s="276" t="s">
        <v>58592</v>
      </c>
      <c r="AC6176" s="277">
        <v>-21.01</v>
      </c>
      <c r="AE6176" s="246" t="s">
        <v>46941</v>
      </c>
      <c r="AF6176" s="247">
        <v>4982744.66</v>
      </c>
      <c r="AH6176" s="226" t="s">
        <v>48894</v>
      </c>
      <c r="AI6176" s="227">
        <v>30681.21</v>
      </c>
      <c r="AK6176" s="207" t="s">
        <v>20476</v>
      </c>
      <c r="AL6176" s="208">
        <v>928.96</v>
      </c>
      <c r="AM6176" s="93"/>
      <c r="AN6176" s="93"/>
      <c r="AO6176" s="93"/>
    </row>
    <row r="6177" spans="25:41" x14ac:dyDescent="0.55000000000000004">
      <c r="Y6177" t="s">
        <v>26492</v>
      </c>
      <c r="Z6177" s="284">
        <v>1288949.46</v>
      </c>
      <c r="AB6177" s="276" t="s">
        <v>45157</v>
      </c>
      <c r="AC6177" s="277">
        <v>11.67</v>
      </c>
      <c r="AE6177" s="246" t="s">
        <v>49933</v>
      </c>
      <c r="AF6177" s="247">
        <v>1230</v>
      </c>
      <c r="AH6177" s="226" t="s">
        <v>52445</v>
      </c>
      <c r="AI6177" s="227">
        <v>3678.26</v>
      </c>
      <c r="AK6177" s="207" t="s">
        <v>20477</v>
      </c>
      <c r="AL6177" s="208">
        <v>4680</v>
      </c>
      <c r="AM6177" s="93"/>
      <c r="AN6177" s="93"/>
      <c r="AO6177" s="93"/>
    </row>
    <row r="6178" spans="25:41" x14ac:dyDescent="0.55000000000000004">
      <c r="Y6178" t="s">
        <v>35538</v>
      </c>
      <c r="Z6178" s="284">
        <v>16169.36</v>
      </c>
      <c r="AB6178" s="276" t="s">
        <v>42671</v>
      </c>
      <c r="AC6178" s="277">
        <v>178.63</v>
      </c>
      <c r="AE6178" s="246" t="s">
        <v>49934</v>
      </c>
      <c r="AF6178" s="247">
        <v>245967</v>
      </c>
      <c r="AH6178" s="226" t="s">
        <v>48895</v>
      </c>
      <c r="AI6178" s="227">
        <v>7814.45</v>
      </c>
      <c r="AK6178" s="207" t="s">
        <v>20478</v>
      </c>
      <c r="AL6178" s="208">
        <v>358.02</v>
      </c>
      <c r="AM6178" s="93"/>
      <c r="AN6178" s="93"/>
      <c r="AO6178" s="93"/>
    </row>
    <row r="6179" spans="25:41" x14ac:dyDescent="0.55000000000000004">
      <c r="Y6179" t="s">
        <v>35540</v>
      </c>
      <c r="Z6179" s="284">
        <v>174999.45</v>
      </c>
      <c r="AB6179" s="276" t="s">
        <v>58593</v>
      </c>
      <c r="AC6179" s="277">
        <v>-32.76</v>
      </c>
      <c r="AE6179" s="246" t="s">
        <v>49935</v>
      </c>
      <c r="AF6179" s="247">
        <v>358952.5</v>
      </c>
      <c r="AH6179" s="226" t="s">
        <v>52446</v>
      </c>
      <c r="AI6179" s="227">
        <v>300.42</v>
      </c>
      <c r="AK6179" s="207" t="s">
        <v>20479</v>
      </c>
      <c r="AL6179" s="208">
        <v>18870</v>
      </c>
      <c r="AM6179" s="93"/>
      <c r="AN6179" s="93"/>
      <c r="AO6179" s="93"/>
    </row>
    <row r="6180" spans="25:41" x14ac:dyDescent="0.55000000000000004">
      <c r="Y6180" t="s">
        <v>26494</v>
      </c>
      <c r="Z6180">
        <v>535.32000000000005</v>
      </c>
      <c r="AB6180" s="276" t="s">
        <v>68110</v>
      </c>
      <c r="AC6180" s="277">
        <v>28669.79</v>
      </c>
      <c r="AE6180" s="246" t="s">
        <v>52480</v>
      </c>
      <c r="AF6180" s="247">
        <v>669664.02</v>
      </c>
      <c r="AH6180" s="226" t="s">
        <v>52447</v>
      </c>
      <c r="AI6180" s="227">
        <v>22.99</v>
      </c>
      <c r="AK6180" s="207" t="s">
        <v>20480</v>
      </c>
      <c r="AL6180" s="208">
        <v>1443.58</v>
      </c>
      <c r="AM6180" s="93"/>
      <c r="AN6180" s="93"/>
      <c r="AO6180" s="93"/>
    </row>
    <row r="6181" spans="25:41" x14ac:dyDescent="0.55000000000000004">
      <c r="Y6181" t="s">
        <v>26496</v>
      </c>
      <c r="Z6181">
        <v>465</v>
      </c>
      <c r="AB6181" s="276" t="s">
        <v>70625</v>
      </c>
      <c r="AC6181" s="277">
        <v>1202.9000000000001</v>
      </c>
      <c r="AE6181" s="246" t="s">
        <v>44912</v>
      </c>
      <c r="AF6181" s="247">
        <v>1251868.97</v>
      </c>
      <c r="AH6181" s="226" t="s">
        <v>52448</v>
      </c>
      <c r="AI6181" s="227">
        <v>72.400000000000006</v>
      </c>
      <c r="AK6181" s="207" t="s">
        <v>20481</v>
      </c>
      <c r="AL6181" s="208">
        <v>18870</v>
      </c>
      <c r="AM6181" s="93"/>
      <c r="AN6181" s="93"/>
      <c r="AO6181" s="93"/>
    </row>
    <row r="6182" spans="25:41" x14ac:dyDescent="0.55000000000000004">
      <c r="Y6182" t="s">
        <v>54530</v>
      </c>
      <c r="Z6182" s="284">
        <v>342046.44</v>
      </c>
      <c r="AB6182" s="276" t="s">
        <v>68111</v>
      </c>
      <c r="AC6182" s="277">
        <v>150</v>
      </c>
      <c r="AE6182" s="246" t="s">
        <v>46942</v>
      </c>
      <c r="AF6182" s="247">
        <v>1492373.3</v>
      </c>
      <c r="AH6182" s="226" t="s">
        <v>52449</v>
      </c>
      <c r="AI6182" s="227">
        <v>9628.06</v>
      </c>
      <c r="AK6182" s="207" t="s">
        <v>20482</v>
      </c>
      <c r="AL6182" s="208">
        <v>12149.04</v>
      </c>
      <c r="AM6182" s="93"/>
      <c r="AN6182" s="93"/>
      <c r="AO6182" s="93"/>
    </row>
    <row r="6183" spans="25:41" x14ac:dyDescent="0.55000000000000004">
      <c r="Y6183" t="s">
        <v>26498</v>
      </c>
      <c r="Z6183" s="284">
        <v>1101469.69</v>
      </c>
      <c r="AB6183" s="276" t="s">
        <v>68112</v>
      </c>
      <c r="AC6183" s="277">
        <v>2296.7800000000002</v>
      </c>
      <c r="AE6183" s="246" t="s">
        <v>49936</v>
      </c>
      <c r="AF6183" s="247">
        <v>185610.7</v>
      </c>
      <c r="AH6183" s="226" t="s">
        <v>52450</v>
      </c>
      <c r="AI6183" s="227">
        <v>1941.51</v>
      </c>
      <c r="AK6183" s="207" t="s">
        <v>20483</v>
      </c>
      <c r="AL6183" s="208">
        <v>4680</v>
      </c>
      <c r="AM6183" s="93"/>
      <c r="AN6183" s="93"/>
      <c r="AO6183" s="93"/>
    </row>
    <row r="6184" spans="25:41" x14ac:dyDescent="0.55000000000000004">
      <c r="Y6184" t="s">
        <v>26499</v>
      </c>
      <c r="Z6184" s="284">
        <v>149835.25</v>
      </c>
      <c r="AB6184" s="276" t="s">
        <v>68113</v>
      </c>
      <c r="AC6184" s="277">
        <v>7511.67</v>
      </c>
      <c r="AE6184" s="246" t="s">
        <v>44913</v>
      </c>
      <c r="AF6184" s="247">
        <v>3751575.36</v>
      </c>
      <c r="AH6184" s="226" t="s">
        <v>49914</v>
      </c>
      <c r="AI6184" s="227">
        <v>10295.49</v>
      </c>
      <c r="AK6184" s="207" t="s">
        <v>20484</v>
      </c>
      <c r="AL6184" s="208">
        <v>2730.56</v>
      </c>
      <c r="AM6184" s="93"/>
      <c r="AN6184" s="93"/>
      <c r="AO6184" s="93"/>
    </row>
    <row r="6185" spans="25:41" x14ac:dyDescent="0.55000000000000004">
      <c r="Y6185" t="s">
        <v>26500</v>
      </c>
      <c r="Z6185" s="284">
        <v>161985.84</v>
      </c>
      <c r="AB6185" s="276" t="s">
        <v>68114</v>
      </c>
      <c r="AC6185" s="277">
        <v>13500</v>
      </c>
      <c r="AE6185" s="246" t="s">
        <v>49937</v>
      </c>
      <c r="AF6185" s="247">
        <v>4539349.59</v>
      </c>
      <c r="AH6185" s="226" t="s">
        <v>20564</v>
      </c>
      <c r="AI6185" s="227">
        <v>14197</v>
      </c>
      <c r="AK6185" s="207" t="s">
        <v>20485</v>
      </c>
      <c r="AL6185" s="208">
        <v>3259</v>
      </c>
      <c r="AM6185" s="93"/>
      <c r="AN6185" s="93"/>
      <c r="AO6185" s="93"/>
    </row>
    <row r="6186" spans="25:41" x14ac:dyDescent="0.55000000000000004">
      <c r="Y6186" t="s">
        <v>26505</v>
      </c>
      <c r="Z6186" s="284">
        <v>20428.12</v>
      </c>
      <c r="AB6186" s="276" t="s">
        <v>68115</v>
      </c>
      <c r="AC6186" s="277">
        <v>11545</v>
      </c>
      <c r="AE6186" s="246" t="s">
        <v>49938</v>
      </c>
      <c r="AF6186" s="247">
        <v>125681.21</v>
      </c>
      <c r="AH6186" s="226" t="s">
        <v>36287</v>
      </c>
      <c r="AI6186" s="227">
        <v>18362.09</v>
      </c>
      <c r="AK6186" s="207" t="s">
        <v>20486</v>
      </c>
      <c r="AL6186" s="208">
        <v>12199</v>
      </c>
      <c r="AM6186" s="93"/>
      <c r="AN6186" s="93"/>
      <c r="AO6186" s="93"/>
    </row>
    <row r="6187" spans="25:41" x14ac:dyDescent="0.55000000000000004">
      <c r="Y6187" t="s">
        <v>26506</v>
      </c>
      <c r="Z6187" s="284">
        <v>1340392.42</v>
      </c>
      <c r="AB6187" s="276" t="s">
        <v>64566</v>
      </c>
      <c r="AC6187" s="277">
        <v>5966.4</v>
      </c>
      <c r="AE6187" s="246" t="s">
        <v>49939</v>
      </c>
      <c r="AF6187" s="247">
        <v>236539.99</v>
      </c>
      <c r="AH6187" s="226" t="s">
        <v>46935</v>
      </c>
      <c r="AI6187" s="227">
        <v>317.54000000000002</v>
      </c>
      <c r="AK6187" s="207" t="s">
        <v>20487</v>
      </c>
      <c r="AL6187" s="208">
        <v>7237.8</v>
      </c>
      <c r="AM6187" s="93"/>
      <c r="AN6187" s="93"/>
      <c r="AO6187" s="93"/>
    </row>
    <row r="6188" spans="25:41" x14ac:dyDescent="0.55000000000000004">
      <c r="Y6188" t="s">
        <v>69477</v>
      </c>
      <c r="Z6188" s="284">
        <v>22652.46</v>
      </c>
      <c r="AB6188" s="276" t="s">
        <v>64567</v>
      </c>
      <c r="AC6188" s="277">
        <v>9703.9</v>
      </c>
      <c r="AE6188" s="246" t="s">
        <v>61992</v>
      </c>
      <c r="AF6188" s="247">
        <v>35209.11</v>
      </c>
      <c r="AH6188" s="226" t="s">
        <v>42482</v>
      </c>
      <c r="AI6188" s="227">
        <v>41300.480000000003</v>
      </c>
      <c r="AK6188" s="207" t="s">
        <v>20488</v>
      </c>
      <c r="AL6188" s="208">
        <v>31934.799999999999</v>
      </c>
      <c r="AM6188" s="93"/>
      <c r="AN6188" s="93"/>
      <c r="AO6188" s="93"/>
    </row>
    <row r="6189" spans="25:41" x14ac:dyDescent="0.55000000000000004">
      <c r="Y6189" t="s">
        <v>49407</v>
      </c>
      <c r="Z6189">
        <v>994.8</v>
      </c>
      <c r="AB6189" s="276" t="s">
        <v>68116</v>
      </c>
      <c r="AC6189" s="277">
        <v>29828.17</v>
      </c>
      <c r="AE6189" s="246" t="s">
        <v>61407</v>
      </c>
      <c r="AF6189" s="247">
        <v>8357.43</v>
      </c>
      <c r="AH6189" s="226" t="s">
        <v>36288</v>
      </c>
      <c r="AI6189" s="227">
        <v>23375.1</v>
      </c>
      <c r="AK6189" s="207" t="s">
        <v>20489</v>
      </c>
      <c r="AL6189" s="208">
        <v>34030.699999999997</v>
      </c>
      <c r="AM6189" s="93"/>
      <c r="AN6189" s="93"/>
      <c r="AO6189" s="93"/>
    </row>
    <row r="6190" spans="25:41" x14ac:dyDescent="0.55000000000000004">
      <c r="Y6190" t="s">
        <v>71884</v>
      </c>
      <c r="Z6190">
        <v>33.340000000000003</v>
      </c>
      <c r="AB6190" s="276" t="s">
        <v>68117</v>
      </c>
      <c r="AC6190" s="277">
        <v>1621.88</v>
      </c>
      <c r="AE6190" s="246" t="s">
        <v>57453</v>
      </c>
      <c r="AF6190" s="247">
        <v>3800299.75</v>
      </c>
      <c r="AH6190" s="226" t="s">
        <v>44906</v>
      </c>
      <c r="AI6190" s="227">
        <v>14528.16</v>
      </c>
      <c r="AK6190" s="207" t="s">
        <v>20490</v>
      </c>
      <c r="AL6190" s="208">
        <v>10400</v>
      </c>
      <c r="AM6190" s="93"/>
      <c r="AN6190" s="93"/>
      <c r="AO6190" s="93"/>
    </row>
    <row r="6191" spans="25:41" x14ac:dyDescent="0.55000000000000004">
      <c r="Y6191" t="s">
        <v>26580</v>
      </c>
      <c r="Z6191" s="284">
        <v>11300</v>
      </c>
      <c r="AB6191" s="276" t="s">
        <v>70046</v>
      </c>
      <c r="AC6191" s="277">
        <v>1975.5</v>
      </c>
      <c r="AE6191" s="246" t="s">
        <v>44915</v>
      </c>
      <c r="AF6191" s="247">
        <v>1886078.22</v>
      </c>
      <c r="AH6191" s="226" t="s">
        <v>47976</v>
      </c>
      <c r="AI6191" s="227">
        <v>43469.25</v>
      </c>
      <c r="AK6191" s="207" t="s">
        <v>20491</v>
      </c>
      <c r="AL6191" s="208">
        <v>5500</v>
      </c>
      <c r="AM6191" s="93"/>
      <c r="AN6191" s="93"/>
      <c r="AO6191" s="93"/>
    </row>
    <row r="6192" spans="25:41" x14ac:dyDescent="0.55000000000000004">
      <c r="Y6192" t="s">
        <v>69479</v>
      </c>
      <c r="Z6192">
        <v>989.23</v>
      </c>
      <c r="AB6192" s="276" t="s">
        <v>68118</v>
      </c>
      <c r="AC6192" s="277">
        <v>1078.25</v>
      </c>
      <c r="AE6192" s="246" t="s">
        <v>52482</v>
      </c>
      <c r="AF6192" s="247">
        <v>1519315.09</v>
      </c>
      <c r="AH6192" s="226" t="s">
        <v>48896</v>
      </c>
      <c r="AI6192" s="227">
        <v>2071.81</v>
      </c>
      <c r="AK6192" s="207" t="s">
        <v>20492</v>
      </c>
      <c r="AL6192" s="208">
        <v>33856.67</v>
      </c>
      <c r="AM6192" s="93"/>
      <c r="AN6192" s="93"/>
      <c r="AO6192" s="93"/>
    </row>
    <row r="6193" spans="25:41" x14ac:dyDescent="0.55000000000000004">
      <c r="Y6193" t="s">
        <v>26581</v>
      </c>
      <c r="Z6193" s="284">
        <v>2739.5</v>
      </c>
      <c r="AB6193" s="276" t="s">
        <v>68119</v>
      </c>
      <c r="AC6193" s="277">
        <v>568.28</v>
      </c>
      <c r="AE6193" s="246" t="s">
        <v>61203</v>
      </c>
      <c r="AF6193" s="247">
        <v>173723.36</v>
      </c>
      <c r="AH6193" s="226" t="s">
        <v>52451</v>
      </c>
      <c r="AI6193" s="227">
        <v>176.22</v>
      </c>
      <c r="AK6193" s="207" t="s">
        <v>20493</v>
      </c>
      <c r="AL6193" s="208">
        <v>3708.83</v>
      </c>
      <c r="AM6193" s="93"/>
      <c r="AN6193" s="93"/>
      <c r="AO6193" s="93"/>
    </row>
    <row r="6194" spans="25:41" x14ac:dyDescent="0.55000000000000004">
      <c r="Y6194" t="s">
        <v>26582</v>
      </c>
      <c r="Z6194" s="284">
        <v>8450.3799999999992</v>
      </c>
      <c r="AB6194" s="276" t="s">
        <v>59130</v>
      </c>
      <c r="AC6194" s="277">
        <v>2683.02</v>
      </c>
      <c r="AE6194" s="246" t="s">
        <v>49940</v>
      </c>
      <c r="AF6194" s="247">
        <v>2440754.54</v>
      </c>
      <c r="AH6194" s="226" t="s">
        <v>36289</v>
      </c>
      <c r="AI6194" s="227">
        <v>10784.54</v>
      </c>
      <c r="AK6194" s="207" t="s">
        <v>20494</v>
      </c>
      <c r="AL6194" s="208">
        <v>10296.780000000001</v>
      </c>
      <c r="AM6194" s="93"/>
      <c r="AN6194" s="93"/>
      <c r="AO6194" s="93"/>
    </row>
    <row r="6195" spans="25:41" x14ac:dyDescent="0.55000000000000004">
      <c r="Y6195" t="s">
        <v>26583</v>
      </c>
      <c r="Z6195" s="284">
        <v>2023.86</v>
      </c>
      <c r="AB6195" s="276" t="s">
        <v>59131</v>
      </c>
      <c r="AC6195" s="277">
        <v>8280.76</v>
      </c>
      <c r="AE6195" s="246" t="s">
        <v>58861</v>
      </c>
      <c r="AF6195" s="247">
        <v>382674.98</v>
      </c>
      <c r="AH6195" s="226" t="s">
        <v>42483</v>
      </c>
      <c r="AI6195" s="227">
        <v>24373.17</v>
      </c>
      <c r="AK6195" s="207" t="s">
        <v>20495</v>
      </c>
      <c r="AL6195" s="208">
        <v>532.36</v>
      </c>
      <c r="AM6195" s="93"/>
      <c r="AN6195" s="93"/>
      <c r="AO6195" s="93"/>
    </row>
    <row r="6196" spans="25:41" x14ac:dyDescent="0.55000000000000004">
      <c r="Y6196" t="s">
        <v>26584</v>
      </c>
      <c r="Z6196" s="284">
        <v>19566</v>
      </c>
      <c r="AB6196" s="276" t="s">
        <v>59685</v>
      </c>
      <c r="AC6196" s="277">
        <v>6991.24</v>
      </c>
      <c r="AE6196" s="246" t="s">
        <v>49942</v>
      </c>
      <c r="AF6196" s="247">
        <v>1665400.31</v>
      </c>
      <c r="AH6196" s="226" t="s">
        <v>44907</v>
      </c>
      <c r="AI6196" s="227">
        <v>5298.38</v>
      </c>
      <c r="AK6196" s="207" t="s">
        <v>20496</v>
      </c>
      <c r="AL6196" s="208">
        <v>23066.11</v>
      </c>
      <c r="AM6196" s="93"/>
      <c r="AN6196" s="93"/>
      <c r="AO6196" s="93"/>
    </row>
    <row r="6197" spans="25:41" x14ac:dyDescent="0.55000000000000004">
      <c r="Y6197" t="s">
        <v>26585</v>
      </c>
      <c r="Z6197" s="284">
        <v>25700</v>
      </c>
      <c r="AB6197" s="276" t="s">
        <v>68120</v>
      </c>
      <c r="AC6197" s="277">
        <v>13361.69</v>
      </c>
      <c r="AE6197" s="246" t="s">
        <v>60428</v>
      </c>
      <c r="AF6197" s="247">
        <v>-39279.480000000003</v>
      </c>
      <c r="AH6197" s="226" t="s">
        <v>35053</v>
      </c>
      <c r="AI6197" s="227">
        <v>209400</v>
      </c>
      <c r="AK6197" s="207" t="s">
        <v>20497</v>
      </c>
      <c r="AL6197" s="208">
        <v>85459.4</v>
      </c>
      <c r="AM6197" s="93"/>
      <c r="AN6197" s="93"/>
      <c r="AO6197" s="93"/>
    </row>
    <row r="6198" spans="25:41" x14ac:dyDescent="0.55000000000000004">
      <c r="Y6198" t="s">
        <v>56855</v>
      </c>
      <c r="Z6198" s="284">
        <v>1958.7</v>
      </c>
      <c r="AB6198" s="276" t="s">
        <v>68121</v>
      </c>
      <c r="AC6198" s="277">
        <v>27993</v>
      </c>
      <c r="AE6198" s="246" t="s">
        <v>59410</v>
      </c>
      <c r="AF6198" s="247">
        <v>4220838.3899999997</v>
      </c>
      <c r="AH6198" s="226" t="s">
        <v>52452</v>
      </c>
      <c r="AI6198" s="227">
        <v>2800</v>
      </c>
      <c r="AK6198" s="207" t="s">
        <v>20498</v>
      </c>
      <c r="AL6198" s="208">
        <v>13968.85</v>
      </c>
      <c r="AM6198" s="93"/>
      <c r="AN6198" s="93"/>
      <c r="AO6198" s="93"/>
    </row>
    <row r="6199" spans="25:41" x14ac:dyDescent="0.55000000000000004">
      <c r="Y6199" t="s">
        <v>55651</v>
      </c>
      <c r="Z6199" s="284">
        <v>34522.5</v>
      </c>
      <c r="AB6199" s="276" t="s">
        <v>60575</v>
      </c>
      <c r="AC6199" s="277">
        <v>667</v>
      </c>
      <c r="AE6199" s="246" t="s">
        <v>52483</v>
      </c>
      <c r="AF6199" s="247">
        <v>371864.08</v>
      </c>
      <c r="AH6199" s="226" t="s">
        <v>52453</v>
      </c>
      <c r="AI6199" s="227">
        <v>65519.81</v>
      </c>
      <c r="AK6199" s="207" t="s">
        <v>20499</v>
      </c>
      <c r="AL6199" s="208">
        <v>2834</v>
      </c>
      <c r="AM6199" s="93"/>
      <c r="AN6199" s="93"/>
      <c r="AO6199" s="93"/>
    </row>
    <row r="6200" spans="25:41" x14ac:dyDescent="0.55000000000000004">
      <c r="Y6200" t="s">
        <v>71885</v>
      </c>
      <c r="Z6200" s="284">
        <v>1710</v>
      </c>
      <c r="AB6200" s="276" t="s">
        <v>70047</v>
      </c>
      <c r="AC6200" s="277">
        <v>46045</v>
      </c>
      <c r="AE6200" s="246" t="s">
        <v>61993</v>
      </c>
      <c r="AF6200" s="247">
        <v>336069.84</v>
      </c>
      <c r="AH6200" s="226" t="s">
        <v>33586</v>
      </c>
      <c r="AI6200" s="227">
        <v>352139.41</v>
      </c>
      <c r="AK6200" s="207" t="s">
        <v>20500</v>
      </c>
      <c r="AL6200" s="208">
        <v>13440</v>
      </c>
      <c r="AM6200" s="93"/>
      <c r="AN6200" s="93"/>
      <c r="AO6200" s="93"/>
    </row>
    <row r="6201" spans="25:41" x14ac:dyDescent="0.55000000000000004">
      <c r="Y6201" t="s">
        <v>54533</v>
      </c>
      <c r="Z6201" s="284">
        <v>18375.12</v>
      </c>
      <c r="AB6201" s="276" t="s">
        <v>59686</v>
      </c>
      <c r="AC6201" s="277">
        <v>3280</v>
      </c>
      <c r="AE6201" s="246" t="s">
        <v>52484</v>
      </c>
      <c r="AF6201" s="247">
        <v>3850</v>
      </c>
      <c r="AH6201" s="226" t="s">
        <v>47977</v>
      </c>
      <c r="AI6201" s="227">
        <v>4514.99</v>
      </c>
      <c r="AK6201" s="207" t="s">
        <v>20501</v>
      </c>
      <c r="AL6201" s="208">
        <v>4072.35</v>
      </c>
      <c r="AM6201" s="93"/>
      <c r="AN6201" s="93"/>
      <c r="AO6201" s="93"/>
    </row>
    <row r="6202" spans="25:41" x14ac:dyDescent="0.55000000000000004">
      <c r="Y6202" t="s">
        <v>26589</v>
      </c>
      <c r="Z6202" s="284">
        <v>20957.93</v>
      </c>
      <c r="AB6202" s="276" t="s">
        <v>60576</v>
      </c>
      <c r="AC6202" s="277">
        <v>262.39999999999998</v>
      </c>
      <c r="AE6202" s="246" t="s">
        <v>62958</v>
      </c>
      <c r="AF6202" s="247">
        <v>6230</v>
      </c>
      <c r="AH6202" s="226" t="s">
        <v>35054</v>
      </c>
      <c r="AI6202" s="227">
        <v>11202.77</v>
      </c>
      <c r="AK6202" s="207" t="s">
        <v>20502</v>
      </c>
      <c r="AL6202" s="208">
        <v>1599.65</v>
      </c>
      <c r="AM6202" s="93"/>
      <c r="AN6202" s="93"/>
      <c r="AO6202" s="93"/>
    </row>
    <row r="6203" spans="25:41" x14ac:dyDescent="0.55000000000000004">
      <c r="Y6203" t="s">
        <v>26591</v>
      </c>
      <c r="Z6203" s="284">
        <v>27660.52</v>
      </c>
      <c r="AB6203" s="276" t="s">
        <v>60577</v>
      </c>
      <c r="AC6203" s="277">
        <v>1744.3</v>
      </c>
      <c r="AE6203" s="246" t="s">
        <v>59076</v>
      </c>
      <c r="AF6203" s="247">
        <v>4768.4399999999996</v>
      </c>
      <c r="AH6203" s="226" t="s">
        <v>33587</v>
      </c>
      <c r="AI6203" s="227">
        <v>90398.3</v>
      </c>
      <c r="AK6203" s="207" t="s">
        <v>20503</v>
      </c>
      <c r="AL6203" s="208">
        <v>3671.34</v>
      </c>
      <c r="AM6203" s="93"/>
      <c r="AN6203" s="93"/>
      <c r="AO6203" s="93"/>
    </row>
    <row r="6204" spans="25:41" x14ac:dyDescent="0.55000000000000004">
      <c r="Y6204" t="s">
        <v>32675</v>
      </c>
      <c r="Z6204" s="284">
        <v>274609.08</v>
      </c>
      <c r="AB6204" s="276" t="s">
        <v>59687</v>
      </c>
      <c r="AC6204" s="277">
        <v>1702.1</v>
      </c>
      <c r="AE6204" s="246" t="s">
        <v>63570</v>
      </c>
      <c r="AF6204" s="247">
        <v>5.17</v>
      </c>
      <c r="AH6204" s="226" t="s">
        <v>35055</v>
      </c>
      <c r="AI6204" s="227">
        <v>40600.080000000002</v>
      </c>
      <c r="AK6204" s="207" t="s">
        <v>20504</v>
      </c>
      <c r="AL6204" s="208">
        <v>14237.78</v>
      </c>
      <c r="AM6204" s="93"/>
      <c r="AN6204" s="93"/>
      <c r="AO6204" s="93"/>
    </row>
    <row r="6205" spans="25:41" x14ac:dyDescent="0.55000000000000004">
      <c r="Y6205" t="s">
        <v>26717</v>
      </c>
      <c r="Z6205" s="284">
        <v>123322.22</v>
      </c>
      <c r="AB6205" s="276" t="s">
        <v>70626</v>
      </c>
      <c r="AC6205" s="277">
        <v>210</v>
      </c>
      <c r="AE6205" s="246" t="s">
        <v>58533</v>
      </c>
      <c r="AF6205" s="247">
        <v>1534.99</v>
      </c>
      <c r="AH6205" s="226" t="s">
        <v>40312</v>
      </c>
      <c r="AI6205" s="227">
        <v>65493</v>
      </c>
      <c r="AK6205" s="207" t="s">
        <v>20505</v>
      </c>
      <c r="AL6205" s="208">
        <v>67270.880000000005</v>
      </c>
      <c r="AM6205" s="93"/>
      <c r="AN6205" s="93"/>
      <c r="AO6205" s="93"/>
    </row>
    <row r="6206" spans="25:41" x14ac:dyDescent="0.55000000000000004">
      <c r="Y6206" t="s">
        <v>26718</v>
      </c>
      <c r="Z6206" s="284">
        <v>18721.849999999999</v>
      </c>
      <c r="AB6206" s="276" t="s">
        <v>60578</v>
      </c>
      <c r="AC6206" s="277">
        <v>292.51</v>
      </c>
      <c r="AE6206" s="246" t="s">
        <v>57454</v>
      </c>
      <c r="AF6206" s="247">
        <v>8377.41</v>
      </c>
      <c r="AH6206" s="226" t="s">
        <v>52454</v>
      </c>
      <c r="AI6206" s="227">
        <v>3387.45</v>
      </c>
      <c r="AK6206" s="207" t="s">
        <v>20506</v>
      </c>
      <c r="AL6206" s="208">
        <v>1690.15</v>
      </c>
      <c r="AM6206" s="93"/>
      <c r="AN6206" s="93"/>
      <c r="AO6206" s="93"/>
    </row>
    <row r="6207" spans="25:41" x14ac:dyDescent="0.55000000000000004">
      <c r="Y6207" t="s">
        <v>26724</v>
      </c>
      <c r="Z6207" s="284">
        <v>3316.16</v>
      </c>
      <c r="AB6207" s="276" t="s">
        <v>60579</v>
      </c>
      <c r="AC6207" s="277">
        <v>4629.38</v>
      </c>
      <c r="AE6207" s="246" t="s">
        <v>60429</v>
      </c>
      <c r="AF6207" s="247">
        <v>41117.33</v>
      </c>
      <c r="AH6207" s="226" t="s">
        <v>52455</v>
      </c>
      <c r="AI6207" s="227">
        <v>259.14</v>
      </c>
      <c r="AK6207" s="207" t="s">
        <v>20507</v>
      </c>
      <c r="AL6207" s="208">
        <v>7762.85</v>
      </c>
      <c r="AM6207" s="93"/>
      <c r="AN6207" s="93"/>
      <c r="AO6207" s="93"/>
    </row>
    <row r="6208" spans="25:41" x14ac:dyDescent="0.55000000000000004">
      <c r="Y6208" t="s">
        <v>26726</v>
      </c>
      <c r="Z6208" s="284">
        <v>14338.55</v>
      </c>
      <c r="AB6208" s="276" t="s">
        <v>60580</v>
      </c>
      <c r="AC6208" s="277">
        <v>354.04</v>
      </c>
      <c r="AE6208" s="246" t="s">
        <v>64306</v>
      </c>
      <c r="AF6208" s="247">
        <v>1328.75</v>
      </c>
      <c r="AH6208" s="226" t="s">
        <v>52456</v>
      </c>
      <c r="AI6208" s="227">
        <v>816.38</v>
      </c>
      <c r="AK6208" s="207" t="s">
        <v>20508</v>
      </c>
      <c r="AL6208" s="208">
        <v>34642</v>
      </c>
      <c r="AM6208" s="93"/>
      <c r="AN6208" s="93"/>
      <c r="AO6208" s="93"/>
    </row>
    <row r="6209" spans="25:41" x14ac:dyDescent="0.55000000000000004">
      <c r="Y6209" t="s">
        <v>26728</v>
      </c>
      <c r="Z6209" s="284">
        <v>2764.04</v>
      </c>
      <c r="AB6209" s="276" t="s">
        <v>60581</v>
      </c>
      <c r="AC6209" s="277">
        <v>1158.28</v>
      </c>
      <c r="AE6209" s="246" t="s">
        <v>56162</v>
      </c>
      <c r="AF6209" s="247">
        <v>28209.22</v>
      </c>
      <c r="AH6209" s="226" t="s">
        <v>44908</v>
      </c>
      <c r="AI6209" s="227">
        <v>18308.75</v>
      </c>
      <c r="AK6209" s="207" t="s">
        <v>20509</v>
      </c>
      <c r="AL6209" s="208">
        <v>15684</v>
      </c>
      <c r="AM6209" s="93"/>
      <c r="AN6209" s="93"/>
      <c r="AO6209" s="93"/>
    </row>
    <row r="6210" spans="25:41" x14ac:dyDescent="0.55000000000000004">
      <c r="Y6210" t="s">
        <v>56856</v>
      </c>
      <c r="Z6210" s="284">
        <v>7535.4</v>
      </c>
      <c r="AB6210" s="276" t="s">
        <v>64571</v>
      </c>
      <c r="AC6210" s="277">
        <v>10329.08</v>
      </c>
      <c r="AE6210" s="246" t="s">
        <v>56163</v>
      </c>
      <c r="AF6210" s="247">
        <v>5356.63</v>
      </c>
      <c r="AH6210" s="226" t="s">
        <v>52457</v>
      </c>
      <c r="AI6210" s="227">
        <v>426.44</v>
      </c>
      <c r="AK6210" s="207" t="s">
        <v>20510</v>
      </c>
      <c r="AL6210" s="208">
        <v>1166.6400000000001</v>
      </c>
      <c r="AM6210" s="93"/>
      <c r="AN6210" s="93"/>
      <c r="AO6210" s="93"/>
    </row>
    <row r="6211" spans="25:41" x14ac:dyDescent="0.55000000000000004">
      <c r="Y6211" t="s">
        <v>26734</v>
      </c>
      <c r="Z6211" s="284">
        <v>49388.9</v>
      </c>
      <c r="AB6211" s="276" t="s">
        <v>48981</v>
      </c>
      <c r="AC6211" s="277">
        <v>143205</v>
      </c>
      <c r="AE6211" s="246" t="s">
        <v>56164</v>
      </c>
      <c r="AF6211" s="247">
        <v>12494.35</v>
      </c>
      <c r="AH6211" s="226" t="s">
        <v>48897</v>
      </c>
      <c r="AI6211" s="227">
        <v>4200</v>
      </c>
      <c r="AK6211" s="207" t="s">
        <v>20511</v>
      </c>
      <c r="AL6211" s="208">
        <v>3400.29</v>
      </c>
      <c r="AM6211" s="93"/>
      <c r="AN6211" s="93"/>
      <c r="AO6211" s="93"/>
    </row>
    <row r="6212" spans="25:41" x14ac:dyDescent="0.55000000000000004">
      <c r="Y6212" t="s">
        <v>54535</v>
      </c>
      <c r="Z6212" s="284">
        <v>11240.58</v>
      </c>
      <c r="AB6212" s="276" t="s">
        <v>56290</v>
      </c>
      <c r="AC6212" s="277">
        <v>41334</v>
      </c>
      <c r="AE6212" s="246" t="s">
        <v>61408</v>
      </c>
      <c r="AF6212" s="247">
        <v>3509.76</v>
      </c>
      <c r="AH6212" s="226" t="s">
        <v>44909</v>
      </c>
      <c r="AI6212" s="227">
        <v>205857.5</v>
      </c>
      <c r="AK6212" s="207" t="s">
        <v>20512</v>
      </c>
      <c r="AL6212" s="208">
        <v>1503.48</v>
      </c>
      <c r="AM6212" s="93"/>
      <c r="AN6212" s="93"/>
      <c r="AO6212" s="93"/>
    </row>
    <row r="6213" spans="25:41" x14ac:dyDescent="0.55000000000000004">
      <c r="Y6213" t="s">
        <v>14162</v>
      </c>
      <c r="Z6213" s="284">
        <v>17642.419999999998</v>
      </c>
      <c r="AB6213" s="276" t="s">
        <v>48982</v>
      </c>
      <c r="AC6213" s="277">
        <v>55683</v>
      </c>
      <c r="AE6213" s="246" t="s">
        <v>49943</v>
      </c>
      <c r="AF6213" s="247">
        <v>31215.85</v>
      </c>
      <c r="AH6213" s="226" t="s">
        <v>44910</v>
      </c>
      <c r="AI6213" s="227">
        <v>15731.5</v>
      </c>
      <c r="AK6213" s="207" t="s">
        <v>20513</v>
      </c>
      <c r="AL6213" s="208">
        <v>387.5</v>
      </c>
      <c r="AM6213" s="93"/>
      <c r="AN6213" s="93"/>
      <c r="AO6213" s="93"/>
    </row>
    <row r="6214" spans="25:41" x14ac:dyDescent="0.55000000000000004">
      <c r="Y6214" t="s">
        <v>14163</v>
      </c>
      <c r="Z6214" s="284">
        <v>48784.5</v>
      </c>
      <c r="AB6214" s="276" t="s">
        <v>56291</v>
      </c>
      <c r="AC6214" s="277">
        <v>195943</v>
      </c>
      <c r="AE6214" s="246" t="s">
        <v>47982</v>
      </c>
      <c r="AF6214" s="247">
        <v>4772.7700000000004</v>
      </c>
      <c r="AH6214" s="226" t="s">
        <v>40313</v>
      </c>
      <c r="AI6214" s="227">
        <v>159243.35</v>
      </c>
      <c r="AK6214" s="207" t="s">
        <v>20514</v>
      </c>
      <c r="AL6214" s="208">
        <v>1090</v>
      </c>
      <c r="AM6214" s="93"/>
      <c r="AN6214" s="93"/>
      <c r="AO6214" s="93"/>
    </row>
    <row r="6215" spans="25:41" x14ac:dyDescent="0.55000000000000004">
      <c r="Y6215" t="s">
        <v>26736</v>
      </c>
      <c r="Z6215" s="284">
        <v>12141.72</v>
      </c>
      <c r="AB6215" s="276" t="s">
        <v>35255</v>
      </c>
      <c r="AC6215" s="277">
        <v>50857.1</v>
      </c>
      <c r="AE6215" s="246" t="s">
        <v>59077</v>
      </c>
      <c r="AF6215" s="247">
        <v>18045</v>
      </c>
      <c r="AH6215" s="226" t="s">
        <v>20598</v>
      </c>
      <c r="AI6215" s="227">
        <v>1045563.65</v>
      </c>
      <c r="AK6215" s="207" t="s">
        <v>20515</v>
      </c>
      <c r="AL6215" s="208">
        <v>70.84</v>
      </c>
      <c r="AM6215" s="93"/>
      <c r="AN6215" s="93"/>
      <c r="AO6215" s="93"/>
    </row>
    <row r="6216" spans="25:41" x14ac:dyDescent="0.55000000000000004">
      <c r="Y6216" t="s">
        <v>26737</v>
      </c>
      <c r="Z6216" s="284">
        <v>3687.46</v>
      </c>
      <c r="AB6216" s="276" t="s">
        <v>59688</v>
      </c>
      <c r="AC6216" s="277">
        <v>17050</v>
      </c>
      <c r="AE6216" s="246" t="s">
        <v>61994</v>
      </c>
      <c r="AF6216" s="247">
        <v>178.24</v>
      </c>
      <c r="AH6216" s="226" t="s">
        <v>20602</v>
      </c>
      <c r="AI6216" s="227">
        <v>9780.58</v>
      </c>
      <c r="AK6216" s="207" t="s">
        <v>20516</v>
      </c>
      <c r="AL6216" s="208">
        <v>29692.25</v>
      </c>
      <c r="AM6216" s="93"/>
      <c r="AN6216" s="93"/>
      <c r="AO6216" s="93"/>
    </row>
    <row r="6217" spans="25:41" x14ac:dyDescent="0.55000000000000004">
      <c r="Y6217" t="s">
        <v>36663</v>
      </c>
      <c r="Z6217" s="284">
        <v>3444.19</v>
      </c>
      <c r="AB6217" s="276" t="s">
        <v>36445</v>
      </c>
      <c r="AC6217" s="277">
        <v>4089.95</v>
      </c>
      <c r="AE6217" s="246" t="s">
        <v>61204</v>
      </c>
      <c r="AF6217" s="247">
        <v>40118.480000000003</v>
      </c>
      <c r="AH6217" s="226" t="s">
        <v>20606</v>
      </c>
      <c r="AI6217" s="227">
        <v>748.2</v>
      </c>
      <c r="AK6217" s="207" t="s">
        <v>20517</v>
      </c>
      <c r="AL6217" s="208">
        <v>53555.41</v>
      </c>
      <c r="AM6217" s="93"/>
      <c r="AN6217" s="93"/>
      <c r="AO6217" s="93"/>
    </row>
    <row r="6218" spans="25:41" x14ac:dyDescent="0.55000000000000004">
      <c r="Y6218" t="s">
        <v>71886</v>
      </c>
      <c r="Z6218">
        <v>950.02</v>
      </c>
      <c r="AB6218" s="276" t="s">
        <v>35256</v>
      </c>
      <c r="AC6218" s="277">
        <v>37325.9</v>
      </c>
      <c r="AE6218" s="246" t="s">
        <v>57455</v>
      </c>
      <c r="AF6218" s="247">
        <v>23631.49</v>
      </c>
      <c r="AH6218" s="226" t="s">
        <v>20607</v>
      </c>
      <c r="AI6218" s="227">
        <v>1825.8</v>
      </c>
      <c r="AK6218" s="207" t="s">
        <v>20518</v>
      </c>
      <c r="AL6218" s="208">
        <v>18357.509999999998</v>
      </c>
      <c r="AM6218" s="93"/>
      <c r="AN6218" s="93"/>
      <c r="AO6218" s="93"/>
    </row>
    <row r="6219" spans="25:41" x14ac:dyDescent="0.55000000000000004">
      <c r="Y6219" t="s">
        <v>70952</v>
      </c>
      <c r="Z6219">
        <v>349.93</v>
      </c>
      <c r="AB6219" s="276" t="s">
        <v>35257</v>
      </c>
      <c r="AC6219" s="277">
        <v>124747.29</v>
      </c>
      <c r="AE6219" s="246" t="s">
        <v>58256</v>
      </c>
      <c r="AF6219" s="247">
        <v>16116.68</v>
      </c>
      <c r="AH6219" s="226" t="s">
        <v>20608</v>
      </c>
      <c r="AI6219" s="227">
        <v>36811.18</v>
      </c>
      <c r="AK6219" s="207" t="s">
        <v>20519</v>
      </c>
      <c r="AL6219" s="208">
        <v>52932.68</v>
      </c>
      <c r="AM6219" s="93"/>
      <c r="AN6219" s="93"/>
      <c r="AO6219" s="93"/>
    </row>
    <row r="6220" spans="25:41" x14ac:dyDescent="0.55000000000000004">
      <c r="Y6220" t="s">
        <v>26739</v>
      </c>
      <c r="Z6220" s="284">
        <v>96656.7</v>
      </c>
      <c r="AB6220" s="276" t="s">
        <v>36446</v>
      </c>
      <c r="AC6220" s="277">
        <v>72955.199999999997</v>
      </c>
      <c r="AE6220" s="246" t="s">
        <v>60430</v>
      </c>
      <c r="AF6220" s="247">
        <v>-92.7</v>
      </c>
      <c r="AH6220" s="226" t="s">
        <v>20609</v>
      </c>
      <c r="AI6220" s="227">
        <v>23395.91</v>
      </c>
      <c r="AK6220" s="207" t="s">
        <v>20520</v>
      </c>
      <c r="AL6220" s="208">
        <v>3750</v>
      </c>
      <c r="AM6220" s="93"/>
      <c r="AN6220" s="93"/>
      <c r="AO6220" s="93"/>
    </row>
    <row r="6221" spans="25:41" x14ac:dyDescent="0.55000000000000004">
      <c r="Y6221" t="s">
        <v>14164</v>
      </c>
      <c r="Z6221" s="284">
        <v>43740.47</v>
      </c>
      <c r="AB6221" s="276" t="s">
        <v>36447</v>
      </c>
      <c r="AC6221" s="277">
        <v>106957.63</v>
      </c>
      <c r="AE6221" s="246" t="s">
        <v>63678</v>
      </c>
      <c r="AF6221" s="247">
        <v>9635.23</v>
      </c>
      <c r="AH6221" s="226" t="s">
        <v>20610</v>
      </c>
      <c r="AI6221" s="227">
        <v>123815.33</v>
      </c>
      <c r="AK6221" s="207" t="s">
        <v>20521</v>
      </c>
      <c r="AL6221" s="208">
        <v>9566.06</v>
      </c>
      <c r="AM6221" s="93"/>
      <c r="AN6221" s="93"/>
      <c r="AO6221" s="93"/>
    </row>
    <row r="6222" spans="25:41" x14ac:dyDescent="0.55000000000000004">
      <c r="Y6222" t="s">
        <v>26740</v>
      </c>
      <c r="Z6222" s="284">
        <v>368412.78</v>
      </c>
      <c r="AB6222" s="276" t="s">
        <v>33814</v>
      </c>
      <c r="AC6222" s="277">
        <v>11299.74</v>
      </c>
      <c r="AE6222" s="246" t="s">
        <v>63679</v>
      </c>
      <c r="AF6222" s="247">
        <v>526.29999999999995</v>
      </c>
      <c r="AH6222" s="226" t="s">
        <v>42484</v>
      </c>
      <c r="AI6222" s="227">
        <v>13974542.539999999</v>
      </c>
      <c r="AK6222" s="207" t="s">
        <v>20522</v>
      </c>
      <c r="AL6222" s="208">
        <v>26956.5</v>
      </c>
      <c r="AM6222" s="93"/>
      <c r="AN6222" s="93"/>
      <c r="AO6222" s="93"/>
    </row>
    <row r="6223" spans="25:41" x14ac:dyDescent="0.55000000000000004">
      <c r="Y6223" t="s">
        <v>14165</v>
      </c>
      <c r="Z6223" s="284">
        <v>11961.6</v>
      </c>
      <c r="AB6223" s="276" t="s">
        <v>42672</v>
      </c>
      <c r="AC6223" s="277">
        <v>10017.42</v>
      </c>
      <c r="AE6223" s="246" t="s">
        <v>63680</v>
      </c>
      <c r="AF6223" s="247">
        <v>1124.24</v>
      </c>
      <c r="AH6223" s="226" t="s">
        <v>42485</v>
      </c>
      <c r="AI6223" s="227">
        <v>1061623.72</v>
      </c>
      <c r="AK6223" s="207" t="s">
        <v>20523</v>
      </c>
      <c r="AL6223" s="208">
        <v>10114.84</v>
      </c>
      <c r="AM6223" s="93"/>
      <c r="AN6223" s="93"/>
      <c r="AO6223" s="93"/>
    </row>
    <row r="6224" spans="25:41" x14ac:dyDescent="0.55000000000000004">
      <c r="Y6224" t="s">
        <v>70953</v>
      </c>
      <c r="Z6224" s="284">
        <v>3008.73</v>
      </c>
      <c r="AB6224" s="276" t="s">
        <v>23140</v>
      </c>
      <c r="AC6224" s="277">
        <v>9632</v>
      </c>
      <c r="AE6224" s="246" t="s">
        <v>63681</v>
      </c>
      <c r="AF6224" s="247">
        <v>533498.39</v>
      </c>
      <c r="AH6224" s="226" t="s">
        <v>46936</v>
      </c>
      <c r="AI6224" s="227">
        <v>241.74</v>
      </c>
      <c r="AK6224" s="207" t="s">
        <v>20524</v>
      </c>
      <c r="AL6224" s="208">
        <v>617</v>
      </c>
      <c r="AM6224" s="93"/>
      <c r="AN6224" s="93"/>
      <c r="AO6224" s="93"/>
    </row>
    <row r="6225" spans="25:41" x14ac:dyDescent="0.55000000000000004">
      <c r="Y6225" t="s">
        <v>48528</v>
      </c>
      <c r="Z6225" s="284">
        <v>9117638.3399999999</v>
      </c>
      <c r="AB6225" s="276" t="s">
        <v>52970</v>
      </c>
      <c r="AC6225" s="277">
        <v>-3679.71</v>
      </c>
      <c r="AE6225" s="246" t="s">
        <v>64307</v>
      </c>
      <c r="AF6225" s="247">
        <v>69942.55</v>
      </c>
      <c r="AH6225" s="226" t="s">
        <v>20614</v>
      </c>
      <c r="AI6225" s="227">
        <v>6320</v>
      </c>
      <c r="AK6225" s="207" t="s">
        <v>20525</v>
      </c>
      <c r="AL6225" s="208">
        <v>4100</v>
      </c>
      <c r="AM6225" s="93"/>
      <c r="AN6225" s="93"/>
      <c r="AO6225" s="93"/>
    </row>
    <row r="6226" spans="25:41" x14ac:dyDescent="0.55000000000000004">
      <c r="Y6226" t="s">
        <v>35574</v>
      </c>
      <c r="Z6226" s="284">
        <v>377191</v>
      </c>
      <c r="AB6226" s="276" t="s">
        <v>68122</v>
      </c>
      <c r="AC6226" s="277">
        <v>17800</v>
      </c>
      <c r="AE6226" s="246" t="s">
        <v>64308</v>
      </c>
      <c r="AF6226" s="247">
        <v>266730.84999999998</v>
      </c>
      <c r="AH6226" s="226" t="s">
        <v>20615</v>
      </c>
      <c r="AI6226" s="227">
        <v>389.55</v>
      </c>
      <c r="AK6226" s="207" t="s">
        <v>20526</v>
      </c>
      <c r="AL6226" s="208">
        <v>5241</v>
      </c>
      <c r="AM6226" s="93"/>
      <c r="AN6226" s="93"/>
      <c r="AO6226" s="93"/>
    </row>
    <row r="6227" spans="25:41" x14ac:dyDescent="0.55000000000000004">
      <c r="Y6227" t="s">
        <v>35575</v>
      </c>
      <c r="Z6227" s="284">
        <v>37174</v>
      </c>
      <c r="AB6227" s="276" t="s">
        <v>70627</v>
      </c>
      <c r="AC6227" s="277">
        <v>1997.5</v>
      </c>
      <c r="AE6227" s="246" t="s">
        <v>62959</v>
      </c>
      <c r="AF6227" s="247">
        <v>321217.03999999998</v>
      </c>
      <c r="AH6227" s="226" t="s">
        <v>20616</v>
      </c>
      <c r="AI6227" s="227">
        <v>52421.79</v>
      </c>
      <c r="AK6227" s="207" t="s">
        <v>20527</v>
      </c>
      <c r="AL6227" s="208">
        <v>47280</v>
      </c>
      <c r="AM6227" s="93"/>
      <c r="AN6227" s="93"/>
      <c r="AO6227" s="93"/>
    </row>
    <row r="6228" spans="25:41" x14ac:dyDescent="0.55000000000000004">
      <c r="Y6228" t="s">
        <v>26803</v>
      </c>
      <c r="Z6228">
        <v>-275.82</v>
      </c>
      <c r="AB6228" s="276" t="s">
        <v>70628</v>
      </c>
      <c r="AC6228" s="277">
        <v>865.83</v>
      </c>
      <c r="AE6228" s="246" t="s">
        <v>64309</v>
      </c>
      <c r="AF6228" s="247">
        <v>259932.45</v>
      </c>
      <c r="AH6228" s="226" t="s">
        <v>20617</v>
      </c>
      <c r="AI6228" s="227">
        <v>74.64</v>
      </c>
      <c r="AK6228" s="207" t="s">
        <v>20528</v>
      </c>
      <c r="AL6228" s="208">
        <v>33005</v>
      </c>
      <c r="AM6228" s="93"/>
      <c r="AN6228" s="93"/>
      <c r="AO6228" s="93"/>
    </row>
    <row r="6229" spans="25:41" x14ac:dyDescent="0.55000000000000004">
      <c r="Y6229" t="s">
        <v>35576</v>
      </c>
      <c r="Z6229">
        <v>324</v>
      </c>
      <c r="AB6229" s="276" t="s">
        <v>69758</v>
      </c>
      <c r="AC6229" s="277">
        <v>3217.51</v>
      </c>
      <c r="AE6229" s="246" t="s">
        <v>64310</v>
      </c>
      <c r="AF6229" s="247">
        <v>19774.84</v>
      </c>
      <c r="AH6229" s="226" t="s">
        <v>20619</v>
      </c>
      <c r="AI6229" s="227">
        <v>963.8</v>
      </c>
      <c r="AK6229" s="207" t="s">
        <v>20529</v>
      </c>
      <c r="AL6229" s="208">
        <v>5145</v>
      </c>
      <c r="AM6229" s="93"/>
      <c r="AN6229" s="93"/>
      <c r="AO6229" s="93"/>
    </row>
    <row r="6230" spans="25:41" x14ac:dyDescent="0.55000000000000004">
      <c r="Y6230" t="s">
        <v>26805</v>
      </c>
      <c r="Z6230" s="284">
        <v>82116.490000000005</v>
      </c>
      <c r="AB6230" s="276" t="s">
        <v>69759</v>
      </c>
      <c r="AC6230" s="277">
        <v>465.22</v>
      </c>
      <c r="AE6230" s="246" t="s">
        <v>64311</v>
      </c>
      <c r="AF6230" s="247">
        <v>14236.35</v>
      </c>
      <c r="AH6230" s="226" t="s">
        <v>48898</v>
      </c>
      <c r="AI6230" s="227">
        <v>991.59</v>
      </c>
      <c r="AK6230" s="207" t="s">
        <v>20530</v>
      </c>
      <c r="AL6230" s="208">
        <v>2719.99</v>
      </c>
      <c r="AM6230" s="93"/>
      <c r="AN6230" s="93"/>
      <c r="AO6230" s="93"/>
    </row>
    <row r="6231" spans="25:41" x14ac:dyDescent="0.55000000000000004">
      <c r="Y6231" t="s">
        <v>35577</v>
      </c>
      <c r="Z6231" s="284">
        <v>300778</v>
      </c>
      <c r="AB6231" s="276" t="s">
        <v>69760</v>
      </c>
      <c r="AC6231" s="277">
        <v>1521.44</v>
      </c>
      <c r="AE6231" s="246" t="s">
        <v>64312</v>
      </c>
      <c r="AF6231" s="247">
        <v>34309.1</v>
      </c>
      <c r="AH6231" s="226" t="s">
        <v>20621</v>
      </c>
      <c r="AI6231" s="227">
        <v>223087.82</v>
      </c>
      <c r="AK6231" s="207" t="s">
        <v>20531</v>
      </c>
      <c r="AL6231" s="208">
        <v>208.08</v>
      </c>
      <c r="AM6231" s="93"/>
      <c r="AN6231" s="93"/>
      <c r="AO6231" s="93"/>
    </row>
    <row r="6232" spans="25:41" x14ac:dyDescent="0.55000000000000004">
      <c r="Y6232" t="s">
        <v>26806</v>
      </c>
      <c r="Z6232" s="284">
        <v>665030.97</v>
      </c>
      <c r="AB6232" s="276" t="s">
        <v>68123</v>
      </c>
      <c r="AC6232" s="277">
        <v>3150</v>
      </c>
      <c r="AE6232" s="246" t="s">
        <v>57456</v>
      </c>
      <c r="AF6232" s="247">
        <v>294250</v>
      </c>
      <c r="AH6232" s="226" t="s">
        <v>20624</v>
      </c>
      <c r="AI6232" s="227">
        <v>21636.04</v>
      </c>
      <c r="AK6232" s="207" t="s">
        <v>13537</v>
      </c>
      <c r="AL6232" s="208">
        <v>314929.76</v>
      </c>
      <c r="AM6232" s="93"/>
      <c r="AN6232" s="93"/>
      <c r="AO6232" s="93"/>
    </row>
    <row r="6233" spans="25:41" x14ac:dyDescent="0.55000000000000004">
      <c r="Y6233" t="s">
        <v>26808</v>
      </c>
      <c r="Z6233" s="284">
        <v>210015.83</v>
      </c>
      <c r="AB6233" s="276" t="s">
        <v>63246</v>
      </c>
      <c r="AC6233" s="277">
        <v>32091.18</v>
      </c>
      <c r="AE6233" s="246" t="s">
        <v>59411</v>
      </c>
      <c r="AF6233" s="247">
        <v>376038.25</v>
      </c>
      <c r="AH6233" s="226" t="s">
        <v>20625</v>
      </c>
      <c r="AI6233" s="227">
        <v>60965.86</v>
      </c>
      <c r="AK6233" s="207" t="s">
        <v>20532</v>
      </c>
      <c r="AL6233" s="208">
        <v>17406.169999999998</v>
      </c>
      <c r="AM6233" s="93"/>
      <c r="AN6233" s="93"/>
      <c r="AO6233" s="93"/>
    </row>
    <row r="6234" spans="25:41" x14ac:dyDescent="0.55000000000000004">
      <c r="Y6234" t="s">
        <v>26810</v>
      </c>
      <c r="Z6234" s="284">
        <v>10680.81</v>
      </c>
      <c r="AB6234" s="276" t="s">
        <v>70629</v>
      </c>
      <c r="AC6234" s="277">
        <v>9975</v>
      </c>
      <c r="AE6234" s="246" t="s">
        <v>58534</v>
      </c>
      <c r="AF6234" s="247">
        <v>27918</v>
      </c>
      <c r="AH6234" s="226" t="s">
        <v>20626</v>
      </c>
      <c r="AI6234" s="227">
        <v>10084.9</v>
      </c>
      <c r="AK6234" s="207" t="s">
        <v>20533</v>
      </c>
      <c r="AL6234" s="208">
        <v>31071.59</v>
      </c>
      <c r="AM6234" s="93"/>
      <c r="AN6234" s="93"/>
      <c r="AO6234" s="93"/>
    </row>
    <row r="6235" spans="25:41" x14ac:dyDescent="0.55000000000000004">
      <c r="Y6235" t="s">
        <v>50761</v>
      </c>
      <c r="Z6235" s="284">
        <v>18180</v>
      </c>
      <c r="AB6235" s="276" t="s">
        <v>62689</v>
      </c>
      <c r="AC6235" s="277">
        <v>3812.52</v>
      </c>
      <c r="AE6235" s="246" t="s">
        <v>56165</v>
      </c>
      <c r="AF6235" s="247">
        <v>190392.82</v>
      </c>
      <c r="AH6235" s="226" t="s">
        <v>20627</v>
      </c>
      <c r="AI6235" s="227">
        <v>24303.34</v>
      </c>
      <c r="AK6235" s="207" t="s">
        <v>20534</v>
      </c>
      <c r="AL6235" s="208">
        <v>586320.01</v>
      </c>
      <c r="AM6235" s="93"/>
      <c r="AN6235" s="93"/>
      <c r="AO6235" s="93"/>
    </row>
    <row r="6236" spans="25:41" x14ac:dyDescent="0.55000000000000004">
      <c r="Y6236" t="s">
        <v>26815</v>
      </c>
      <c r="Z6236" s="284">
        <v>28400</v>
      </c>
      <c r="AB6236" s="276" t="s">
        <v>62690</v>
      </c>
      <c r="AC6236" s="277">
        <v>291.64999999999998</v>
      </c>
      <c r="AE6236" s="246" t="s">
        <v>58535</v>
      </c>
      <c r="AF6236" s="247">
        <v>9524.1200000000008</v>
      </c>
      <c r="AH6236" s="226" t="s">
        <v>52458</v>
      </c>
      <c r="AI6236" s="227">
        <v>161141.07999999999</v>
      </c>
      <c r="AK6236" s="207" t="s">
        <v>20535</v>
      </c>
      <c r="AL6236" s="208">
        <v>470.97</v>
      </c>
      <c r="AM6236" s="93"/>
      <c r="AN6236" s="93"/>
      <c r="AO6236" s="93"/>
    </row>
    <row r="6237" spans="25:41" x14ac:dyDescent="0.55000000000000004">
      <c r="Y6237" t="s">
        <v>26817</v>
      </c>
      <c r="Z6237" s="284">
        <v>125605.83</v>
      </c>
      <c r="AB6237" s="276" t="s">
        <v>62691</v>
      </c>
      <c r="AC6237" s="277">
        <v>963.79</v>
      </c>
      <c r="AE6237" s="246" t="s">
        <v>61995</v>
      </c>
      <c r="AF6237" s="247">
        <v>11030</v>
      </c>
      <c r="AH6237" s="226" t="s">
        <v>20632</v>
      </c>
      <c r="AI6237" s="227">
        <v>785739.44</v>
      </c>
      <c r="AK6237" s="207" t="s">
        <v>20536</v>
      </c>
      <c r="AL6237" s="208">
        <v>16784.5</v>
      </c>
      <c r="AM6237" s="93"/>
      <c r="AN6237" s="93"/>
      <c r="AO6237" s="93"/>
    </row>
    <row r="6238" spans="25:41" x14ac:dyDescent="0.55000000000000004">
      <c r="Y6238" t="s">
        <v>26818</v>
      </c>
      <c r="Z6238" s="284">
        <v>414730.65</v>
      </c>
      <c r="AB6238" s="276" t="s">
        <v>60081</v>
      </c>
      <c r="AC6238" s="277">
        <v>92681.2</v>
      </c>
      <c r="AE6238" s="246" t="s">
        <v>56166</v>
      </c>
      <c r="AF6238" s="247">
        <v>18651.14</v>
      </c>
      <c r="AH6238" s="226" t="s">
        <v>20633</v>
      </c>
      <c r="AI6238" s="227">
        <v>132103.13</v>
      </c>
      <c r="AK6238" s="207" t="s">
        <v>20537</v>
      </c>
      <c r="AL6238" s="208">
        <v>353.7</v>
      </c>
      <c r="AM6238" s="93"/>
      <c r="AN6238" s="93"/>
      <c r="AO6238" s="93"/>
    </row>
    <row r="6239" spans="25:41" x14ac:dyDescent="0.55000000000000004">
      <c r="Y6239" t="s">
        <v>26819</v>
      </c>
      <c r="Z6239" s="284">
        <v>383138.72</v>
      </c>
      <c r="AB6239" s="276" t="s">
        <v>47056</v>
      </c>
      <c r="AC6239" s="277">
        <v>29914.04</v>
      </c>
      <c r="AE6239" s="246" t="s">
        <v>58536</v>
      </c>
      <c r="AF6239" s="247">
        <v>12594.66</v>
      </c>
      <c r="AH6239" s="226" t="s">
        <v>20634</v>
      </c>
      <c r="AI6239" s="227">
        <v>1358.64</v>
      </c>
      <c r="AK6239" s="207" t="s">
        <v>20538</v>
      </c>
      <c r="AL6239" s="208">
        <v>12605.3</v>
      </c>
      <c r="AM6239" s="93"/>
      <c r="AN6239" s="93"/>
      <c r="AO6239" s="93"/>
    </row>
    <row r="6240" spans="25:41" x14ac:dyDescent="0.55000000000000004">
      <c r="Y6240" t="s">
        <v>26820</v>
      </c>
      <c r="Z6240" s="284">
        <v>68644</v>
      </c>
      <c r="AB6240" s="276" t="s">
        <v>63732</v>
      </c>
      <c r="AC6240" s="277">
        <v>89.61</v>
      </c>
      <c r="AE6240" s="246" t="s">
        <v>58537</v>
      </c>
      <c r="AF6240" s="247">
        <v>4805.4799999999996</v>
      </c>
      <c r="AH6240" s="226" t="s">
        <v>42486</v>
      </c>
      <c r="AI6240" s="227">
        <v>-102153.09</v>
      </c>
      <c r="AK6240" s="207" t="s">
        <v>20539</v>
      </c>
      <c r="AL6240" s="208">
        <v>7417.07</v>
      </c>
      <c r="AM6240" s="93"/>
      <c r="AN6240" s="93"/>
      <c r="AO6240" s="93"/>
    </row>
    <row r="6241" spans="25:41" x14ac:dyDescent="0.55000000000000004">
      <c r="Y6241" t="s">
        <v>26821</v>
      </c>
      <c r="Z6241" s="284">
        <v>8451.77</v>
      </c>
      <c r="AB6241" s="276" t="s">
        <v>56294</v>
      </c>
      <c r="AC6241" s="277">
        <v>6.86</v>
      </c>
      <c r="AE6241" s="246" t="s">
        <v>57457</v>
      </c>
      <c r="AF6241" s="247">
        <v>32344.36</v>
      </c>
      <c r="AH6241" s="226" t="s">
        <v>52459</v>
      </c>
      <c r="AI6241" s="227">
        <v>364.23</v>
      </c>
      <c r="AK6241" s="207" t="s">
        <v>20540</v>
      </c>
      <c r="AL6241" s="208">
        <v>5000</v>
      </c>
      <c r="AM6241" s="93"/>
      <c r="AN6241" s="93"/>
      <c r="AO6241" s="93"/>
    </row>
    <row r="6242" spans="25:41" x14ac:dyDescent="0.55000000000000004">
      <c r="Y6242" t="s">
        <v>69841</v>
      </c>
      <c r="Z6242" s="284">
        <v>2476226.59</v>
      </c>
      <c r="AB6242" s="276" t="s">
        <v>56295</v>
      </c>
      <c r="AC6242" s="277">
        <v>23.3</v>
      </c>
      <c r="AE6242" s="246" t="s">
        <v>63163</v>
      </c>
      <c r="AF6242" s="247">
        <v>2194.4699999999998</v>
      </c>
      <c r="AH6242" s="226" t="s">
        <v>20639</v>
      </c>
      <c r="AI6242" s="227">
        <v>2927.68</v>
      </c>
      <c r="AK6242" s="207" t="s">
        <v>20541</v>
      </c>
      <c r="AL6242" s="208">
        <v>949.91</v>
      </c>
      <c r="AM6242" s="93"/>
      <c r="AN6242" s="93"/>
      <c r="AO6242" s="93"/>
    </row>
    <row r="6243" spans="25:41" x14ac:dyDescent="0.55000000000000004">
      <c r="Y6243" t="s">
        <v>26823</v>
      </c>
      <c r="Z6243" s="284">
        <v>52517.599999999999</v>
      </c>
      <c r="AB6243" s="276" t="s">
        <v>52988</v>
      </c>
      <c r="AC6243" s="277">
        <v>24.44</v>
      </c>
      <c r="AE6243" s="246" t="s">
        <v>60431</v>
      </c>
      <c r="AF6243" s="247">
        <v>54555.02</v>
      </c>
      <c r="AH6243" s="226" t="s">
        <v>42487</v>
      </c>
      <c r="AI6243" s="227">
        <v>-1358.95</v>
      </c>
      <c r="AK6243" s="207" t="s">
        <v>20542</v>
      </c>
      <c r="AL6243" s="208">
        <v>1084</v>
      </c>
      <c r="AM6243" s="93"/>
      <c r="AN6243" s="93"/>
      <c r="AO6243" s="93"/>
    </row>
    <row r="6244" spans="25:41" x14ac:dyDescent="0.55000000000000004">
      <c r="Y6244" t="s">
        <v>58787</v>
      </c>
      <c r="Z6244" s="284">
        <v>3505.7</v>
      </c>
      <c r="AB6244" s="276" t="s">
        <v>68124</v>
      </c>
      <c r="AC6244" s="277">
        <v>95159.98</v>
      </c>
      <c r="AE6244" s="246" t="s">
        <v>61996</v>
      </c>
      <c r="AF6244" s="247">
        <v>6367.66</v>
      </c>
      <c r="AH6244" s="226" t="s">
        <v>52460</v>
      </c>
      <c r="AI6244" s="227">
        <v>24437.33</v>
      </c>
      <c r="AK6244" s="207" t="s">
        <v>20543</v>
      </c>
      <c r="AL6244" s="208">
        <v>405.49</v>
      </c>
      <c r="AM6244" s="93"/>
      <c r="AN6244" s="93"/>
      <c r="AO6244" s="93"/>
    </row>
    <row r="6245" spans="25:41" x14ac:dyDescent="0.55000000000000004">
      <c r="Y6245" t="s">
        <v>26825</v>
      </c>
      <c r="Z6245" s="284">
        <v>3902.25</v>
      </c>
      <c r="AB6245" s="276" t="s">
        <v>70630</v>
      </c>
      <c r="AC6245" s="277">
        <v>91213.16</v>
      </c>
      <c r="AE6245" s="246" t="s">
        <v>64313</v>
      </c>
      <c r="AF6245" s="247">
        <v>9700</v>
      </c>
      <c r="AH6245" s="226" t="s">
        <v>20641</v>
      </c>
      <c r="AI6245" s="227">
        <v>196425.78</v>
      </c>
      <c r="AK6245" s="207" t="s">
        <v>20544</v>
      </c>
      <c r="AL6245" s="208">
        <v>6915.78</v>
      </c>
      <c r="AM6245" s="93"/>
      <c r="AN6245" s="93"/>
      <c r="AO6245" s="93"/>
    </row>
    <row r="6246" spans="25:41" x14ac:dyDescent="0.55000000000000004">
      <c r="Y6246" t="s">
        <v>71887</v>
      </c>
      <c r="Z6246" s="284">
        <v>6175</v>
      </c>
      <c r="AB6246" s="276" t="s">
        <v>40416</v>
      </c>
      <c r="AC6246" s="277">
        <v>62131.4</v>
      </c>
      <c r="AE6246" s="246" t="s">
        <v>64314</v>
      </c>
      <c r="AF6246" s="247">
        <v>742.05</v>
      </c>
      <c r="AH6246" s="226" t="s">
        <v>20642</v>
      </c>
      <c r="AI6246" s="227">
        <v>78033.56</v>
      </c>
      <c r="AK6246" s="207" t="s">
        <v>20545</v>
      </c>
      <c r="AL6246" s="208">
        <v>36749.97</v>
      </c>
      <c r="AM6246" s="93"/>
      <c r="AN6246" s="93"/>
      <c r="AO6246" s="93"/>
    </row>
    <row r="6247" spans="25:41" x14ac:dyDescent="0.55000000000000004">
      <c r="Y6247" t="s">
        <v>66789</v>
      </c>
      <c r="Z6247" s="284">
        <v>8962.32</v>
      </c>
      <c r="AB6247" s="276" t="s">
        <v>68125</v>
      </c>
      <c r="AC6247" s="277">
        <v>81923.88</v>
      </c>
      <c r="AE6247" s="246" t="s">
        <v>64315</v>
      </c>
      <c r="AF6247" s="247">
        <v>2376.5</v>
      </c>
      <c r="AH6247" s="226" t="s">
        <v>47978</v>
      </c>
      <c r="AI6247" s="227">
        <v>153.63</v>
      </c>
      <c r="AK6247" s="207" t="s">
        <v>20546</v>
      </c>
      <c r="AL6247" s="208">
        <v>3346.78</v>
      </c>
      <c r="AM6247" s="93"/>
      <c r="AN6247" s="93"/>
      <c r="AO6247" s="93"/>
    </row>
    <row r="6248" spans="25:41" x14ac:dyDescent="0.55000000000000004">
      <c r="Y6248" t="s">
        <v>26826</v>
      </c>
      <c r="Z6248" s="284">
        <v>955691.7</v>
      </c>
      <c r="AB6248" s="276" t="s">
        <v>68126</v>
      </c>
      <c r="AC6248" s="277">
        <v>25315.16</v>
      </c>
      <c r="AE6248" s="246" t="s">
        <v>64316</v>
      </c>
      <c r="AF6248" s="247">
        <v>1496.18</v>
      </c>
      <c r="AH6248" s="226" t="s">
        <v>35056</v>
      </c>
      <c r="AI6248" s="227">
        <v>17280</v>
      </c>
      <c r="AK6248" s="207" t="s">
        <v>20547</v>
      </c>
      <c r="AL6248" s="208">
        <v>7967.43</v>
      </c>
      <c r="AM6248" s="93"/>
      <c r="AN6248" s="93"/>
      <c r="AO6248" s="93"/>
    </row>
    <row r="6249" spans="25:41" x14ac:dyDescent="0.55000000000000004">
      <c r="Y6249" t="s">
        <v>26827</v>
      </c>
      <c r="Z6249" s="284">
        <v>3474299.25</v>
      </c>
      <c r="AB6249" s="276" t="s">
        <v>68127</v>
      </c>
      <c r="AC6249" s="277">
        <v>293016.89</v>
      </c>
      <c r="AE6249" s="246" t="s">
        <v>63164</v>
      </c>
      <c r="AF6249" s="247">
        <v>13500</v>
      </c>
      <c r="AH6249" s="226" t="s">
        <v>20644</v>
      </c>
      <c r="AI6249" s="227">
        <v>7303.39</v>
      </c>
      <c r="AK6249" s="207" t="s">
        <v>20548</v>
      </c>
      <c r="AL6249" s="208">
        <v>1549.13</v>
      </c>
      <c r="AM6249" s="93"/>
      <c r="AN6249" s="93"/>
      <c r="AO6249" s="93"/>
    </row>
    <row r="6250" spans="25:41" x14ac:dyDescent="0.55000000000000004">
      <c r="Y6250" t="s">
        <v>26828</v>
      </c>
      <c r="Z6250" s="284">
        <v>303130.52</v>
      </c>
      <c r="AB6250" s="276" t="s">
        <v>68128</v>
      </c>
      <c r="AC6250" s="277">
        <v>65000</v>
      </c>
      <c r="AE6250" s="246" t="s">
        <v>63165</v>
      </c>
      <c r="AF6250" s="247">
        <v>1032.75</v>
      </c>
      <c r="AH6250" s="226" t="s">
        <v>20645</v>
      </c>
      <c r="AI6250" s="227">
        <v>17309.349999999999</v>
      </c>
      <c r="AK6250" s="207" t="s">
        <v>20549</v>
      </c>
      <c r="AL6250" s="208">
        <v>227.91</v>
      </c>
      <c r="AM6250" s="93"/>
      <c r="AN6250" s="93"/>
      <c r="AO6250" s="93"/>
    </row>
    <row r="6251" spans="25:41" x14ac:dyDescent="0.55000000000000004">
      <c r="Y6251" t="s">
        <v>54541</v>
      </c>
      <c r="Z6251" s="284">
        <v>1337758.42</v>
      </c>
      <c r="AB6251" s="276" t="s">
        <v>48984</v>
      </c>
      <c r="AC6251" s="277">
        <v>24830.48</v>
      </c>
      <c r="AE6251" s="246" t="s">
        <v>63166</v>
      </c>
      <c r="AF6251" s="247">
        <v>3307.5</v>
      </c>
      <c r="AH6251" s="226" t="s">
        <v>52461</v>
      </c>
      <c r="AI6251" s="227">
        <v>36236.68</v>
      </c>
      <c r="AK6251" s="207" t="s">
        <v>20550</v>
      </c>
      <c r="AL6251" s="208">
        <v>284931.55</v>
      </c>
      <c r="AM6251" s="93"/>
      <c r="AN6251" s="93"/>
      <c r="AO6251" s="93"/>
    </row>
    <row r="6252" spans="25:41" x14ac:dyDescent="0.55000000000000004">
      <c r="Y6252" t="s">
        <v>26829</v>
      </c>
      <c r="Z6252" s="284">
        <v>1451109.11</v>
      </c>
      <c r="AB6252" s="276" t="s">
        <v>68129</v>
      </c>
      <c r="AC6252" s="277">
        <v>4976.33</v>
      </c>
      <c r="AE6252" s="246" t="s">
        <v>59078</v>
      </c>
      <c r="AF6252" s="247">
        <v>555</v>
      </c>
      <c r="AH6252" s="226" t="s">
        <v>40314</v>
      </c>
      <c r="AI6252" s="227">
        <v>117402.04</v>
      </c>
      <c r="AK6252" s="207" t="s">
        <v>20551</v>
      </c>
      <c r="AL6252" s="208">
        <v>34282.57</v>
      </c>
      <c r="AM6252" s="93"/>
      <c r="AN6252" s="93"/>
      <c r="AO6252" s="93"/>
    </row>
    <row r="6253" spans="25:41" x14ac:dyDescent="0.55000000000000004">
      <c r="Y6253" t="s">
        <v>69489</v>
      </c>
      <c r="Z6253" s="284">
        <v>5925690.9199999999</v>
      </c>
      <c r="AB6253" s="276" t="s">
        <v>68130</v>
      </c>
      <c r="AC6253" s="277">
        <v>7000</v>
      </c>
      <c r="AE6253" s="246" t="s">
        <v>61205</v>
      </c>
      <c r="AF6253" s="247">
        <v>897.19</v>
      </c>
      <c r="AH6253" s="226" t="s">
        <v>46937</v>
      </c>
      <c r="AI6253" s="227">
        <v>28148.13</v>
      </c>
      <c r="AK6253" s="207" t="s">
        <v>20552</v>
      </c>
      <c r="AL6253" s="208">
        <v>2225.42</v>
      </c>
      <c r="AM6253" s="93"/>
      <c r="AN6253" s="93"/>
      <c r="AO6253" s="93"/>
    </row>
    <row r="6254" spans="25:41" x14ac:dyDescent="0.55000000000000004">
      <c r="Y6254" t="s">
        <v>62390</v>
      </c>
      <c r="Z6254" s="284">
        <v>8416234.2300000004</v>
      </c>
      <c r="AB6254" s="276" t="s">
        <v>68131</v>
      </c>
      <c r="AC6254" s="277">
        <v>9687.5</v>
      </c>
      <c r="AE6254" s="246" t="s">
        <v>62635</v>
      </c>
      <c r="AF6254" s="247">
        <v>2251.81</v>
      </c>
      <c r="AH6254" s="226" t="s">
        <v>40315</v>
      </c>
      <c r="AI6254" s="227">
        <v>24792.69</v>
      </c>
      <c r="AK6254" s="207" t="s">
        <v>20553</v>
      </c>
      <c r="AL6254" s="208">
        <v>1885.6</v>
      </c>
      <c r="AM6254" s="93"/>
      <c r="AN6254" s="93"/>
      <c r="AO6254" s="93"/>
    </row>
    <row r="6255" spans="25:41" x14ac:dyDescent="0.55000000000000004">
      <c r="Y6255" t="s">
        <v>35595</v>
      </c>
      <c r="Z6255" s="284">
        <v>24138.79</v>
      </c>
      <c r="AB6255" s="276" t="s">
        <v>68132</v>
      </c>
      <c r="AC6255" s="277">
        <v>21.76</v>
      </c>
      <c r="AE6255" s="246" t="s">
        <v>58257</v>
      </c>
      <c r="AF6255" s="247">
        <v>20771</v>
      </c>
      <c r="AH6255" s="226" t="s">
        <v>46938</v>
      </c>
      <c r="AI6255" s="227">
        <v>845.46</v>
      </c>
      <c r="AK6255" s="207" t="s">
        <v>20554</v>
      </c>
      <c r="AL6255" s="208">
        <v>80</v>
      </c>
      <c r="AM6255" s="93"/>
      <c r="AN6255" s="93"/>
      <c r="AO6255" s="93"/>
    </row>
    <row r="6256" spans="25:41" x14ac:dyDescent="0.55000000000000004">
      <c r="Y6256" t="s">
        <v>36670</v>
      </c>
      <c r="Z6256" s="284">
        <v>5000</v>
      </c>
      <c r="AB6256" s="276" t="s">
        <v>68133</v>
      </c>
      <c r="AC6256" s="277">
        <v>6890.85</v>
      </c>
      <c r="AE6256" s="246" t="s">
        <v>61409</v>
      </c>
      <c r="AF6256" s="247">
        <v>93361.12</v>
      </c>
      <c r="AH6256" s="226" t="s">
        <v>52462</v>
      </c>
      <c r="AI6256" s="227">
        <v>4984.5</v>
      </c>
      <c r="AK6256" s="207" t="s">
        <v>20555</v>
      </c>
      <c r="AL6256" s="208">
        <v>23244.03</v>
      </c>
      <c r="AM6256" s="93"/>
      <c r="AN6256" s="93"/>
      <c r="AO6256" s="93"/>
    </row>
    <row r="6257" spans="25:41" x14ac:dyDescent="0.55000000000000004">
      <c r="Y6257" t="s">
        <v>26925</v>
      </c>
      <c r="Z6257" s="284">
        <v>17292.34</v>
      </c>
      <c r="AB6257" s="276" t="s">
        <v>40418</v>
      </c>
      <c r="AC6257" s="277">
        <v>56430.59</v>
      </c>
      <c r="AE6257" s="246" t="s">
        <v>61410</v>
      </c>
      <c r="AF6257" s="247">
        <v>7083.95</v>
      </c>
      <c r="AH6257" s="226" t="s">
        <v>52463</v>
      </c>
      <c r="AI6257" s="227">
        <v>227269.53</v>
      </c>
      <c r="AK6257" s="207" t="s">
        <v>20556</v>
      </c>
      <c r="AL6257" s="208">
        <v>477.59</v>
      </c>
      <c r="AM6257" s="93"/>
      <c r="AN6257" s="93"/>
      <c r="AO6257" s="93"/>
    </row>
    <row r="6258" spans="25:41" x14ac:dyDescent="0.55000000000000004">
      <c r="Y6258" t="s">
        <v>43354</v>
      </c>
      <c r="Z6258" s="284">
        <v>5128.37</v>
      </c>
      <c r="AB6258" s="276" t="s">
        <v>40419</v>
      </c>
      <c r="AC6258" s="277">
        <v>171011.88</v>
      </c>
      <c r="AE6258" s="246" t="s">
        <v>61411</v>
      </c>
      <c r="AF6258" s="247">
        <v>22873.599999999999</v>
      </c>
      <c r="AH6258" s="226" t="s">
        <v>49915</v>
      </c>
      <c r="AI6258" s="227">
        <v>26257.279999999999</v>
      </c>
      <c r="AK6258" s="207" t="s">
        <v>20557</v>
      </c>
      <c r="AL6258" s="208">
        <v>26555.37</v>
      </c>
      <c r="AM6258" s="93"/>
      <c r="AN6258" s="93"/>
      <c r="AO6258" s="93"/>
    </row>
    <row r="6259" spans="25:41" x14ac:dyDescent="0.55000000000000004">
      <c r="Y6259" t="s">
        <v>69493</v>
      </c>
      <c r="Z6259" s="284">
        <v>2750</v>
      </c>
      <c r="AB6259" s="276" t="s">
        <v>40420</v>
      </c>
      <c r="AC6259" s="277">
        <v>100351.56</v>
      </c>
      <c r="AE6259" s="246" t="s">
        <v>64317</v>
      </c>
      <c r="AF6259" s="247">
        <v>-3155.44</v>
      </c>
      <c r="AH6259" s="226" t="s">
        <v>52464</v>
      </c>
      <c r="AI6259" s="227">
        <v>15700.45</v>
      </c>
      <c r="AK6259" s="207" t="s">
        <v>20558</v>
      </c>
      <c r="AL6259" s="208">
        <v>35600</v>
      </c>
      <c r="AM6259" s="93"/>
      <c r="AN6259" s="93"/>
      <c r="AO6259" s="93"/>
    </row>
    <row r="6260" spans="25:41" x14ac:dyDescent="0.55000000000000004">
      <c r="Y6260" t="s">
        <v>26926</v>
      </c>
      <c r="Z6260" s="284">
        <v>3907.17</v>
      </c>
      <c r="AB6260" s="276" t="s">
        <v>45173</v>
      </c>
      <c r="AC6260" s="277">
        <v>2403.12</v>
      </c>
      <c r="AE6260" s="246" t="s">
        <v>20694</v>
      </c>
      <c r="AF6260" s="247">
        <v>3155.44</v>
      </c>
      <c r="AH6260" s="226" t="s">
        <v>49916</v>
      </c>
      <c r="AI6260" s="227">
        <v>18883.34</v>
      </c>
      <c r="AK6260" s="207" t="s">
        <v>20559</v>
      </c>
      <c r="AL6260" s="208">
        <v>54798.51</v>
      </c>
      <c r="AM6260" s="93"/>
      <c r="AN6260" s="93"/>
      <c r="AO6260" s="93"/>
    </row>
    <row r="6261" spans="25:41" x14ac:dyDescent="0.55000000000000004">
      <c r="Y6261" t="s">
        <v>14173</v>
      </c>
      <c r="Z6261" s="284">
        <v>3308.92</v>
      </c>
      <c r="AB6261" s="276" t="s">
        <v>40421</v>
      </c>
      <c r="AC6261" s="277">
        <v>172384.54</v>
      </c>
      <c r="AE6261" s="246" t="s">
        <v>64318</v>
      </c>
      <c r="AF6261" s="247">
        <v>-19851</v>
      </c>
      <c r="AH6261" s="226" t="s">
        <v>49917</v>
      </c>
      <c r="AI6261" s="227">
        <v>22234.82</v>
      </c>
      <c r="AK6261" s="207" t="s">
        <v>20560</v>
      </c>
      <c r="AL6261" s="208">
        <v>212021.29</v>
      </c>
      <c r="AM6261" s="93"/>
      <c r="AN6261" s="93"/>
      <c r="AO6261" s="93"/>
    </row>
    <row r="6262" spans="25:41" x14ac:dyDescent="0.55000000000000004">
      <c r="Y6262" t="s">
        <v>14174</v>
      </c>
      <c r="Z6262" s="284">
        <v>13905.36</v>
      </c>
      <c r="AB6262" s="276" t="s">
        <v>68134</v>
      </c>
      <c r="AC6262" s="277">
        <v>54837.04</v>
      </c>
      <c r="AE6262" s="246" t="s">
        <v>61997</v>
      </c>
      <c r="AF6262" s="247">
        <v>19851</v>
      </c>
      <c r="AH6262" s="226" t="s">
        <v>49918</v>
      </c>
      <c r="AI6262" s="227">
        <v>63089.52</v>
      </c>
      <c r="AK6262" s="207" t="s">
        <v>20561</v>
      </c>
      <c r="AL6262" s="208">
        <v>1024.03</v>
      </c>
      <c r="AM6262" s="93"/>
      <c r="AN6262" s="93"/>
      <c r="AO6262" s="93"/>
    </row>
    <row r="6263" spans="25:41" x14ac:dyDescent="0.55000000000000004">
      <c r="Y6263" t="s">
        <v>26927</v>
      </c>
      <c r="Z6263" s="284">
        <v>50939.34</v>
      </c>
      <c r="AB6263" s="276" t="s">
        <v>68135</v>
      </c>
      <c r="AC6263" s="277">
        <v>422.51</v>
      </c>
      <c r="AE6263" s="246" t="s">
        <v>60432</v>
      </c>
      <c r="AF6263" s="247">
        <v>6288.18</v>
      </c>
      <c r="AH6263" s="226" t="s">
        <v>49919</v>
      </c>
      <c r="AI6263" s="227">
        <v>4535.0200000000004</v>
      </c>
      <c r="AK6263" s="207" t="s">
        <v>20562</v>
      </c>
      <c r="AL6263" s="208">
        <v>32635</v>
      </c>
      <c r="AM6263" s="93"/>
      <c r="AN6263" s="93"/>
      <c r="AO6263" s="93"/>
    </row>
    <row r="6264" spans="25:41" x14ac:dyDescent="0.55000000000000004">
      <c r="Y6264" t="s">
        <v>43355</v>
      </c>
      <c r="Z6264" s="284">
        <v>135656.78</v>
      </c>
      <c r="AB6264" s="276" t="s">
        <v>68136</v>
      </c>
      <c r="AC6264" s="277">
        <v>290</v>
      </c>
      <c r="AE6264" s="246" t="s">
        <v>42494</v>
      </c>
      <c r="AF6264" s="247">
        <v>481.04</v>
      </c>
      <c r="AH6264" s="226" t="s">
        <v>42488</v>
      </c>
      <c r="AI6264" s="227">
        <v>458536</v>
      </c>
      <c r="AK6264" s="207" t="s">
        <v>20563</v>
      </c>
      <c r="AL6264" s="208">
        <v>1297967.25</v>
      </c>
      <c r="AM6264" s="93"/>
      <c r="AN6264" s="93"/>
      <c r="AO6264" s="93"/>
    </row>
    <row r="6265" spans="25:41" x14ac:dyDescent="0.55000000000000004">
      <c r="Y6265" t="s">
        <v>26928</v>
      </c>
      <c r="Z6265" s="284">
        <v>2803.05</v>
      </c>
      <c r="AB6265" s="276" t="s">
        <v>50133</v>
      </c>
      <c r="AC6265" s="277">
        <v>390598.78</v>
      </c>
      <c r="AE6265" s="246" t="s">
        <v>60433</v>
      </c>
      <c r="AF6265" s="247">
        <v>113.83</v>
      </c>
      <c r="AH6265" s="226" t="s">
        <v>52465</v>
      </c>
      <c r="AI6265" s="227">
        <v>47643.360000000001</v>
      </c>
      <c r="AK6265" s="207" t="s">
        <v>20564</v>
      </c>
      <c r="AL6265" s="208">
        <v>2250</v>
      </c>
      <c r="AM6265" s="93"/>
      <c r="AN6265" s="93"/>
      <c r="AO6265" s="93"/>
    </row>
    <row r="6266" spans="25:41" x14ac:dyDescent="0.55000000000000004">
      <c r="Y6266" t="s">
        <v>49411</v>
      </c>
      <c r="Z6266" s="284">
        <v>3970.7</v>
      </c>
      <c r="AB6266" s="276" t="s">
        <v>57583</v>
      </c>
      <c r="AC6266" s="277">
        <v>551002.15</v>
      </c>
      <c r="AE6266" s="246" t="s">
        <v>42496</v>
      </c>
      <c r="AF6266" s="247">
        <v>14.5</v>
      </c>
      <c r="AH6266" s="226" t="s">
        <v>42489</v>
      </c>
      <c r="AI6266" s="227">
        <v>2013.6</v>
      </c>
      <c r="AK6266" s="207" t="s">
        <v>20565</v>
      </c>
      <c r="AL6266" s="208">
        <v>26084</v>
      </c>
      <c r="AM6266" s="93"/>
      <c r="AN6266" s="93"/>
      <c r="AO6266" s="93"/>
    </row>
    <row r="6267" spans="25:41" x14ac:dyDescent="0.55000000000000004">
      <c r="Y6267" t="s">
        <v>26929</v>
      </c>
      <c r="Z6267" s="284">
        <v>8156.41</v>
      </c>
      <c r="AB6267" s="276" t="s">
        <v>52990</v>
      </c>
      <c r="AC6267" s="277">
        <v>457450.92</v>
      </c>
      <c r="AE6267" s="246" t="s">
        <v>60434</v>
      </c>
      <c r="AF6267" s="247">
        <v>71.67</v>
      </c>
      <c r="AH6267" s="226" t="s">
        <v>42490</v>
      </c>
      <c r="AI6267" s="227">
        <v>154.04</v>
      </c>
      <c r="AK6267" s="207" t="s">
        <v>20566</v>
      </c>
      <c r="AL6267" s="208">
        <v>284931.55</v>
      </c>
      <c r="AM6267" s="93"/>
      <c r="AN6267" s="93"/>
      <c r="AO6267" s="93"/>
    </row>
    <row r="6268" spans="25:41" x14ac:dyDescent="0.55000000000000004">
      <c r="Y6268" t="s">
        <v>69494</v>
      </c>
      <c r="Z6268">
        <v>149.61000000000001</v>
      </c>
      <c r="AB6268" s="276" t="s">
        <v>58293</v>
      </c>
      <c r="AC6268" s="277">
        <v>334152</v>
      </c>
      <c r="AE6268" s="246" t="s">
        <v>42497</v>
      </c>
      <c r="AF6268" s="247">
        <v>63.86</v>
      </c>
      <c r="AH6268" s="226" t="s">
        <v>39173</v>
      </c>
      <c r="AI6268" s="227">
        <v>784600.44</v>
      </c>
      <c r="AK6268" s="207" t="s">
        <v>20567</v>
      </c>
      <c r="AL6268" s="208">
        <v>59055.41</v>
      </c>
      <c r="AM6268" s="93"/>
      <c r="AN6268" s="93"/>
      <c r="AO6268" s="93"/>
    </row>
    <row r="6269" spans="25:41" x14ac:dyDescent="0.55000000000000004">
      <c r="Y6269" t="s">
        <v>43356</v>
      </c>
      <c r="Z6269">
        <v>385.13</v>
      </c>
      <c r="AB6269" s="276" t="s">
        <v>66664</v>
      </c>
      <c r="AC6269" s="277">
        <v>603901.31000000006</v>
      </c>
      <c r="AE6269" s="246" t="s">
        <v>64319</v>
      </c>
      <c r="AF6269" s="247">
        <v>-7033.08</v>
      </c>
      <c r="AH6269" s="226" t="s">
        <v>52466</v>
      </c>
      <c r="AI6269" s="227">
        <v>97881.82</v>
      </c>
      <c r="AK6269" s="207" t="s">
        <v>20568</v>
      </c>
      <c r="AL6269" s="208">
        <v>34282.57</v>
      </c>
      <c r="AM6269" s="93"/>
      <c r="AN6269" s="93"/>
      <c r="AO6269" s="93"/>
    </row>
    <row r="6270" spans="25:41" x14ac:dyDescent="0.55000000000000004">
      <c r="Y6270" t="s">
        <v>60100</v>
      </c>
      <c r="Z6270" s="284">
        <v>2850</v>
      </c>
      <c r="AB6270" s="276" t="s">
        <v>50134</v>
      </c>
      <c r="AC6270" s="277">
        <v>136392.38</v>
      </c>
      <c r="AE6270" s="246" t="s">
        <v>52490</v>
      </c>
      <c r="AF6270" s="247">
        <v>255.35</v>
      </c>
      <c r="AH6270" s="226" t="s">
        <v>42491</v>
      </c>
      <c r="AI6270" s="227">
        <v>-266.12</v>
      </c>
      <c r="AK6270" s="207" t="s">
        <v>20569</v>
      </c>
      <c r="AL6270" s="208">
        <v>2225.42</v>
      </c>
      <c r="AM6270" s="93"/>
      <c r="AN6270" s="93"/>
      <c r="AO6270" s="93"/>
    </row>
    <row r="6271" spans="25:41" x14ac:dyDescent="0.55000000000000004">
      <c r="Y6271" t="s">
        <v>26930</v>
      </c>
      <c r="Z6271" s="284">
        <v>71571.839999999997</v>
      </c>
      <c r="AB6271" s="276" t="s">
        <v>68137</v>
      </c>
      <c r="AC6271" s="277">
        <v>10935.66</v>
      </c>
      <c r="AE6271" s="246" t="s">
        <v>49952</v>
      </c>
      <c r="AF6271" s="247">
        <v>293.56</v>
      </c>
      <c r="AH6271" s="226" t="s">
        <v>20648</v>
      </c>
      <c r="AI6271" s="227">
        <v>244936.75</v>
      </c>
      <c r="AK6271" s="207" t="s">
        <v>20570</v>
      </c>
      <c r="AL6271" s="208">
        <v>32690.36</v>
      </c>
      <c r="AM6271" s="93"/>
      <c r="AN6271" s="93"/>
      <c r="AO6271" s="93"/>
    </row>
    <row r="6272" spans="25:41" x14ac:dyDescent="0.55000000000000004">
      <c r="Y6272" t="s">
        <v>14175</v>
      </c>
      <c r="Z6272" s="284">
        <v>1800248.67</v>
      </c>
      <c r="AB6272" s="276" t="s">
        <v>68138</v>
      </c>
      <c r="AC6272" s="277">
        <v>98214.05</v>
      </c>
      <c r="AE6272" s="246" t="s">
        <v>60435</v>
      </c>
      <c r="AF6272" s="247">
        <v>45537.919999999998</v>
      </c>
      <c r="AH6272" s="226" t="s">
        <v>49920</v>
      </c>
      <c r="AI6272" s="227">
        <v>46836</v>
      </c>
      <c r="AK6272" s="207" t="s">
        <v>20571</v>
      </c>
      <c r="AL6272" s="208">
        <v>1885.6</v>
      </c>
      <c r="AM6272" s="93"/>
      <c r="AN6272" s="93"/>
      <c r="AO6272" s="93"/>
    </row>
    <row r="6273" spans="25:41" x14ac:dyDescent="0.55000000000000004">
      <c r="Y6273" t="s">
        <v>26931</v>
      </c>
      <c r="Z6273" s="284">
        <v>822652.37</v>
      </c>
      <c r="AB6273" s="276" t="s">
        <v>61476</v>
      </c>
      <c r="AC6273" s="277">
        <v>56.89</v>
      </c>
      <c r="AE6273" s="246" t="s">
        <v>42512</v>
      </c>
      <c r="AF6273" s="247">
        <v>238.98</v>
      </c>
      <c r="AH6273" s="226" t="s">
        <v>49921</v>
      </c>
      <c r="AI6273" s="227">
        <v>26096.97</v>
      </c>
      <c r="AK6273" s="207" t="s">
        <v>20572</v>
      </c>
      <c r="AL6273" s="208">
        <v>52932.68</v>
      </c>
      <c r="AM6273" s="93"/>
      <c r="AN6273" s="93"/>
      <c r="AO6273" s="93"/>
    </row>
    <row r="6274" spans="25:41" x14ac:dyDescent="0.55000000000000004">
      <c r="Y6274" t="s">
        <v>14176</v>
      </c>
      <c r="Z6274" s="284">
        <v>103177.85</v>
      </c>
      <c r="AB6274" s="276" t="s">
        <v>62092</v>
      </c>
      <c r="AC6274" s="277">
        <v>380.39</v>
      </c>
      <c r="AE6274" s="246" t="s">
        <v>52494</v>
      </c>
      <c r="AF6274" s="247">
        <v>1113.32</v>
      </c>
      <c r="AH6274" s="226" t="s">
        <v>35057</v>
      </c>
      <c r="AI6274" s="227">
        <v>2106166.8199999998</v>
      </c>
      <c r="AK6274" s="207" t="s">
        <v>20573</v>
      </c>
      <c r="AL6274" s="208">
        <v>80</v>
      </c>
      <c r="AM6274" s="93"/>
      <c r="AN6274" s="93"/>
      <c r="AO6274" s="93"/>
    </row>
    <row r="6275" spans="25:41" x14ac:dyDescent="0.55000000000000004">
      <c r="Y6275" t="s">
        <v>26932</v>
      </c>
      <c r="Z6275" s="284">
        <v>120543.49</v>
      </c>
      <c r="AB6275" s="276" t="s">
        <v>62093</v>
      </c>
      <c r="AC6275" s="277">
        <v>1566.21</v>
      </c>
      <c r="AE6275" s="246" t="s">
        <v>49954</v>
      </c>
      <c r="AF6275" s="247">
        <v>-1116.5</v>
      </c>
      <c r="AH6275" s="226" t="s">
        <v>49922</v>
      </c>
      <c r="AI6275" s="227">
        <v>24141.98</v>
      </c>
      <c r="AK6275" s="207" t="s">
        <v>20574</v>
      </c>
      <c r="AL6275" s="208">
        <v>2719.99</v>
      </c>
      <c r="AM6275" s="93"/>
      <c r="AN6275" s="93"/>
      <c r="AO6275" s="93"/>
    </row>
    <row r="6276" spans="25:41" x14ac:dyDescent="0.55000000000000004">
      <c r="Y6276" t="s">
        <v>48531</v>
      </c>
      <c r="Z6276" s="284">
        <v>-18771.689999999999</v>
      </c>
      <c r="AB6276" s="276" t="s">
        <v>62095</v>
      </c>
      <c r="AC6276" s="277">
        <v>106.91</v>
      </c>
      <c r="AE6276" s="246" t="s">
        <v>64320</v>
      </c>
      <c r="AF6276" s="247">
        <v>21195.919999999998</v>
      </c>
      <c r="AH6276" s="226" t="s">
        <v>36291</v>
      </c>
      <c r="AI6276" s="227">
        <v>112642.47</v>
      </c>
      <c r="AK6276" s="207" t="s">
        <v>13539</v>
      </c>
      <c r="AL6276" s="208">
        <v>23244.03</v>
      </c>
      <c r="AM6276" s="93"/>
      <c r="AN6276" s="93"/>
      <c r="AO6276" s="93"/>
    </row>
    <row r="6277" spans="25:41" x14ac:dyDescent="0.55000000000000004">
      <c r="Y6277" t="s">
        <v>40891</v>
      </c>
      <c r="Z6277" s="284">
        <v>412004</v>
      </c>
      <c r="AB6277" s="276" t="s">
        <v>62096</v>
      </c>
      <c r="AC6277" s="277">
        <v>359.29</v>
      </c>
      <c r="AE6277" s="246" t="s">
        <v>64321</v>
      </c>
      <c r="AF6277" s="247">
        <v>1432.19</v>
      </c>
      <c r="AH6277" s="226" t="s">
        <v>35058</v>
      </c>
      <c r="AI6277" s="227">
        <v>976.74</v>
      </c>
      <c r="AK6277" s="207" t="s">
        <v>20575</v>
      </c>
      <c r="AL6277" s="208">
        <v>3750</v>
      </c>
      <c r="AM6277" s="93"/>
      <c r="AN6277" s="93"/>
      <c r="AO6277" s="93"/>
    </row>
    <row r="6278" spans="25:41" x14ac:dyDescent="0.55000000000000004">
      <c r="Y6278" t="s">
        <v>27060</v>
      </c>
      <c r="Z6278" s="284">
        <v>1896.96</v>
      </c>
      <c r="AB6278" s="276" t="s">
        <v>62097</v>
      </c>
      <c r="AC6278" s="277">
        <v>13.06</v>
      </c>
      <c r="AE6278" s="246" t="s">
        <v>64322</v>
      </c>
      <c r="AF6278" s="247">
        <v>498.82</v>
      </c>
      <c r="AH6278" s="226" t="s">
        <v>20649</v>
      </c>
      <c r="AI6278" s="227">
        <v>7939609.7599999998</v>
      </c>
      <c r="AK6278" s="207" t="s">
        <v>20576</v>
      </c>
      <c r="AL6278" s="208">
        <v>33856.67</v>
      </c>
      <c r="AM6278" s="93"/>
      <c r="AN6278" s="93"/>
      <c r="AO6278" s="93"/>
    </row>
    <row r="6279" spans="25:41" x14ac:dyDescent="0.55000000000000004">
      <c r="Y6279" t="s">
        <v>27077</v>
      </c>
      <c r="Z6279" s="284">
        <v>47447.58</v>
      </c>
      <c r="AB6279" s="276" t="s">
        <v>64577</v>
      </c>
      <c r="AC6279" s="277">
        <v>60.46</v>
      </c>
      <c r="AE6279" s="246" t="s">
        <v>64323</v>
      </c>
      <c r="AF6279" s="247">
        <v>6436.26</v>
      </c>
      <c r="AH6279" s="226" t="s">
        <v>49923</v>
      </c>
      <c r="AI6279" s="227">
        <v>73709.240000000005</v>
      </c>
      <c r="AK6279" s="207" t="s">
        <v>20577</v>
      </c>
      <c r="AL6279" s="208">
        <v>5000</v>
      </c>
      <c r="AM6279" s="93"/>
      <c r="AN6279" s="93"/>
      <c r="AO6279" s="93"/>
    </row>
    <row r="6280" spans="25:41" x14ac:dyDescent="0.55000000000000004">
      <c r="Y6280" t="s">
        <v>14183</v>
      </c>
      <c r="Z6280" s="284">
        <v>3838.83</v>
      </c>
      <c r="AB6280" s="276" t="s">
        <v>68139</v>
      </c>
      <c r="AC6280" s="277">
        <v>18868.73</v>
      </c>
      <c r="AE6280" s="246" t="s">
        <v>64324</v>
      </c>
      <c r="AF6280" s="247">
        <v>65.05</v>
      </c>
      <c r="AH6280" s="226" t="s">
        <v>46939</v>
      </c>
      <c r="AI6280" s="227">
        <v>5108.72</v>
      </c>
      <c r="AK6280" s="207" t="s">
        <v>20578</v>
      </c>
      <c r="AL6280" s="208">
        <v>36749.97</v>
      </c>
      <c r="AM6280" s="93"/>
      <c r="AN6280" s="93"/>
      <c r="AO6280" s="93"/>
    </row>
    <row r="6281" spans="25:41" x14ac:dyDescent="0.55000000000000004">
      <c r="Y6281" t="s">
        <v>14184</v>
      </c>
      <c r="Z6281" s="284">
        <v>10738.52</v>
      </c>
      <c r="AB6281" s="276" t="s">
        <v>68140</v>
      </c>
      <c r="AC6281" s="277">
        <v>1413.32</v>
      </c>
      <c r="AE6281" s="246" t="s">
        <v>64325</v>
      </c>
      <c r="AF6281" s="247">
        <v>352.64</v>
      </c>
      <c r="AH6281" s="226" t="s">
        <v>33591</v>
      </c>
      <c r="AI6281" s="227">
        <v>263584.63</v>
      </c>
      <c r="AK6281" s="207" t="s">
        <v>20579</v>
      </c>
      <c r="AL6281" s="208">
        <v>477.59</v>
      </c>
      <c r="AM6281" s="93"/>
      <c r="AN6281" s="93"/>
      <c r="AO6281" s="93"/>
    </row>
    <row r="6282" spans="25:41" x14ac:dyDescent="0.55000000000000004">
      <c r="Y6282" t="s">
        <v>27081</v>
      </c>
      <c r="Z6282" s="284">
        <v>703632.65</v>
      </c>
      <c r="AB6282" s="276" t="s">
        <v>68141</v>
      </c>
      <c r="AC6282" s="277">
        <v>4328.4799999999996</v>
      </c>
      <c r="AE6282" s="246" t="s">
        <v>52501</v>
      </c>
      <c r="AF6282" s="247">
        <v>74890.080000000002</v>
      </c>
      <c r="AH6282" s="226" t="s">
        <v>49924</v>
      </c>
      <c r="AI6282" s="227">
        <v>24973.95</v>
      </c>
      <c r="AK6282" s="207" t="s">
        <v>13542</v>
      </c>
      <c r="AL6282" s="208">
        <v>45501.67</v>
      </c>
      <c r="AM6282" s="93"/>
      <c r="AN6282" s="93"/>
      <c r="AO6282" s="93"/>
    </row>
    <row r="6283" spans="25:41" x14ac:dyDescent="0.55000000000000004">
      <c r="Y6283" t="s">
        <v>27082</v>
      </c>
      <c r="Z6283" s="284">
        <v>9663.9</v>
      </c>
      <c r="AB6283" s="276" t="s">
        <v>68142</v>
      </c>
      <c r="AC6283" s="277">
        <v>2148.64</v>
      </c>
      <c r="AE6283" s="246" t="s">
        <v>56167</v>
      </c>
      <c r="AF6283" s="247">
        <v>159788.4</v>
      </c>
      <c r="AH6283" s="226" t="s">
        <v>49925</v>
      </c>
      <c r="AI6283" s="227">
        <v>10512.48</v>
      </c>
      <c r="AK6283" s="207" t="s">
        <v>13543</v>
      </c>
      <c r="AL6283" s="208">
        <v>49705</v>
      </c>
      <c r="AM6283" s="93"/>
      <c r="AN6283" s="93"/>
      <c r="AO6283" s="93"/>
    </row>
    <row r="6284" spans="25:41" x14ac:dyDescent="0.55000000000000004">
      <c r="Y6284" t="s">
        <v>58093</v>
      </c>
      <c r="Z6284" s="284">
        <v>1522885.12</v>
      </c>
      <c r="AB6284" s="276" t="s">
        <v>68143</v>
      </c>
      <c r="AC6284" s="277">
        <v>4001.83</v>
      </c>
      <c r="AE6284" s="246" t="s">
        <v>52503</v>
      </c>
      <c r="AF6284" s="247">
        <v>17639.21</v>
      </c>
      <c r="AH6284" s="226" t="s">
        <v>49926</v>
      </c>
      <c r="AI6284" s="227">
        <v>12570.35</v>
      </c>
      <c r="AK6284" s="207" t="s">
        <v>13544</v>
      </c>
      <c r="AL6284" s="208">
        <v>12150.68</v>
      </c>
      <c r="AM6284" s="93"/>
      <c r="AN6284" s="93"/>
      <c r="AO6284" s="93"/>
    </row>
    <row r="6285" spans="25:41" x14ac:dyDescent="0.55000000000000004">
      <c r="Y6285" t="s">
        <v>27085</v>
      </c>
      <c r="Z6285" s="284">
        <v>23189.95</v>
      </c>
      <c r="AB6285" s="276" t="s">
        <v>68144</v>
      </c>
      <c r="AC6285" s="277">
        <v>13842</v>
      </c>
      <c r="AE6285" s="246" t="s">
        <v>52504</v>
      </c>
      <c r="AF6285" s="247">
        <v>915</v>
      </c>
      <c r="AH6285" s="226" t="s">
        <v>20650</v>
      </c>
      <c r="AI6285" s="227">
        <v>359065.59999999998</v>
      </c>
      <c r="AK6285" s="207" t="s">
        <v>13545</v>
      </c>
      <c r="AL6285" s="208">
        <v>369531.26</v>
      </c>
      <c r="AM6285" s="93"/>
      <c r="AN6285" s="93"/>
      <c r="AO6285" s="93"/>
    </row>
    <row r="6286" spans="25:41" x14ac:dyDescent="0.55000000000000004">
      <c r="Y6286" t="s">
        <v>27087</v>
      </c>
      <c r="Z6286" s="284">
        <v>240312.6</v>
      </c>
      <c r="AB6286" s="276" t="s">
        <v>68145</v>
      </c>
      <c r="AC6286" s="277">
        <v>3150</v>
      </c>
      <c r="AE6286" s="246" t="s">
        <v>59612</v>
      </c>
      <c r="AF6286" s="247">
        <v>2516.91</v>
      </c>
      <c r="AH6286" s="226" t="s">
        <v>33592</v>
      </c>
      <c r="AI6286" s="227">
        <v>247921.52</v>
      </c>
      <c r="AK6286" s="207" t="s">
        <v>20580</v>
      </c>
      <c r="AL6286" s="208">
        <v>14530</v>
      </c>
      <c r="AM6286" s="93"/>
      <c r="AN6286" s="93"/>
      <c r="AO6286" s="93"/>
    </row>
    <row r="6287" spans="25:41" x14ac:dyDescent="0.55000000000000004">
      <c r="Y6287" t="s">
        <v>27088</v>
      </c>
      <c r="Z6287" s="284">
        <v>197506.15</v>
      </c>
      <c r="AB6287" s="276" t="s">
        <v>64583</v>
      </c>
      <c r="AC6287" s="277">
        <v>1989</v>
      </c>
      <c r="AE6287" s="246" t="s">
        <v>60436</v>
      </c>
      <c r="AF6287" s="247">
        <v>23203.9</v>
      </c>
      <c r="AH6287" s="226" t="s">
        <v>33593</v>
      </c>
      <c r="AI6287" s="227">
        <v>99219.78</v>
      </c>
      <c r="AK6287" s="207" t="s">
        <v>20581</v>
      </c>
      <c r="AL6287" s="208">
        <v>3671.34</v>
      </c>
      <c r="AM6287" s="93"/>
      <c r="AN6287" s="93"/>
      <c r="AO6287" s="93"/>
    </row>
    <row r="6288" spans="25:41" x14ac:dyDescent="0.55000000000000004">
      <c r="Y6288" t="s">
        <v>63524</v>
      </c>
      <c r="Z6288" s="284">
        <v>6510447.6799999997</v>
      </c>
      <c r="AB6288" s="276" t="s">
        <v>63572</v>
      </c>
      <c r="AC6288" s="277">
        <v>11086.83</v>
      </c>
      <c r="AE6288" s="246" t="s">
        <v>48903</v>
      </c>
      <c r="AF6288" s="247">
        <v>30467.74</v>
      </c>
      <c r="AH6288" s="226" t="s">
        <v>33594</v>
      </c>
      <c r="AI6288" s="227">
        <v>44100</v>
      </c>
      <c r="AK6288" s="207" t="s">
        <v>20582</v>
      </c>
      <c r="AL6288" s="208">
        <v>35600</v>
      </c>
      <c r="AM6288" s="93"/>
      <c r="AN6288" s="93"/>
      <c r="AO6288" s="93"/>
    </row>
    <row r="6289" spans="25:41" x14ac:dyDescent="0.55000000000000004">
      <c r="Y6289" t="s">
        <v>27223</v>
      </c>
      <c r="Z6289" s="284">
        <v>1265852.57</v>
      </c>
      <c r="AB6289" s="276" t="s">
        <v>68146</v>
      </c>
      <c r="AC6289" s="277">
        <v>2213.0700000000002</v>
      </c>
      <c r="AE6289" s="246" t="s">
        <v>52505</v>
      </c>
      <c r="AF6289" s="247">
        <v>13000</v>
      </c>
      <c r="AH6289" s="226" t="s">
        <v>35059</v>
      </c>
      <c r="AI6289" s="227">
        <v>11218.51</v>
      </c>
      <c r="AK6289" s="207" t="s">
        <v>20583</v>
      </c>
      <c r="AL6289" s="208">
        <v>70.84</v>
      </c>
      <c r="AM6289" s="93"/>
      <c r="AN6289" s="93"/>
      <c r="AO6289" s="93"/>
    </row>
    <row r="6290" spans="25:41" x14ac:dyDescent="0.55000000000000004">
      <c r="Y6290" t="s">
        <v>27225</v>
      </c>
      <c r="Z6290" s="284">
        <v>157707.68</v>
      </c>
      <c r="AB6290" s="276" t="s">
        <v>62098</v>
      </c>
      <c r="AC6290" s="277">
        <v>645.6</v>
      </c>
      <c r="AE6290" s="246" t="s">
        <v>56168</v>
      </c>
      <c r="AF6290" s="247">
        <v>131314.44</v>
      </c>
      <c r="AH6290" s="226" t="s">
        <v>33595</v>
      </c>
      <c r="AI6290" s="227">
        <v>211749.88</v>
      </c>
      <c r="AK6290" s="207" t="s">
        <v>20584</v>
      </c>
      <c r="AL6290" s="208">
        <v>4072.35</v>
      </c>
      <c r="AM6290" s="93"/>
      <c r="AN6290" s="93"/>
      <c r="AO6290" s="93"/>
    </row>
    <row r="6291" spans="25:41" x14ac:dyDescent="0.55000000000000004">
      <c r="Y6291" t="s">
        <v>27226</v>
      </c>
      <c r="Z6291" s="284">
        <v>73757.56</v>
      </c>
      <c r="AB6291" s="276" t="s">
        <v>62099</v>
      </c>
      <c r="AC6291" s="277">
        <v>49.4</v>
      </c>
      <c r="AE6291" s="246" t="s">
        <v>59613</v>
      </c>
      <c r="AF6291" s="247">
        <v>66229</v>
      </c>
      <c r="AH6291" s="226" t="s">
        <v>40316</v>
      </c>
      <c r="AI6291" s="227">
        <v>46774.14</v>
      </c>
      <c r="AK6291" s="207" t="s">
        <v>20585</v>
      </c>
      <c r="AL6291" s="208">
        <v>74983.97</v>
      </c>
      <c r="AM6291" s="93"/>
      <c r="AN6291" s="93"/>
      <c r="AO6291" s="93"/>
    </row>
    <row r="6292" spans="25:41" x14ac:dyDescent="0.55000000000000004">
      <c r="Y6292" t="s">
        <v>27228</v>
      </c>
      <c r="Z6292" s="284">
        <v>24077.97</v>
      </c>
      <c r="AB6292" s="276" t="s">
        <v>62100</v>
      </c>
      <c r="AC6292" s="277">
        <v>161.52000000000001</v>
      </c>
      <c r="AE6292" s="246" t="s">
        <v>63167</v>
      </c>
      <c r="AF6292" s="247">
        <v>7000</v>
      </c>
      <c r="AH6292" s="226" t="s">
        <v>33596</v>
      </c>
      <c r="AI6292" s="227">
        <v>54127.839999999997</v>
      </c>
      <c r="AK6292" s="207" t="s">
        <v>13546</v>
      </c>
      <c r="AL6292" s="208">
        <v>330683.8</v>
      </c>
      <c r="AM6292" s="93"/>
      <c r="AN6292" s="93"/>
      <c r="AO6292" s="93"/>
    </row>
    <row r="6293" spans="25:41" x14ac:dyDescent="0.55000000000000004">
      <c r="Y6293" t="s">
        <v>27232</v>
      </c>
      <c r="Z6293" s="284">
        <v>6485.08</v>
      </c>
      <c r="AB6293" s="276" t="s">
        <v>64584</v>
      </c>
      <c r="AC6293" s="277">
        <v>3678.46</v>
      </c>
      <c r="AE6293" s="246" t="s">
        <v>52514</v>
      </c>
      <c r="AF6293" s="247">
        <v>15327.69</v>
      </c>
      <c r="AH6293" s="226" t="s">
        <v>33597</v>
      </c>
      <c r="AI6293" s="227">
        <v>887759.84</v>
      </c>
      <c r="AK6293" s="207" t="s">
        <v>20586</v>
      </c>
      <c r="AL6293" s="208">
        <v>1024.03</v>
      </c>
      <c r="AM6293" s="93"/>
      <c r="AN6293" s="93"/>
      <c r="AO6293" s="93"/>
    </row>
    <row r="6294" spans="25:41" x14ac:dyDescent="0.55000000000000004">
      <c r="Y6294" t="s">
        <v>27235</v>
      </c>
      <c r="Z6294" s="284">
        <v>18759.830000000002</v>
      </c>
      <c r="AB6294" s="276" t="s">
        <v>69882</v>
      </c>
      <c r="AC6294" s="277">
        <v>23740.31</v>
      </c>
      <c r="AE6294" s="246" t="s">
        <v>52515</v>
      </c>
      <c r="AF6294" s="247">
        <v>116472.61</v>
      </c>
      <c r="AH6294" s="226" t="s">
        <v>33598</v>
      </c>
      <c r="AI6294" s="227">
        <v>154181.24</v>
      </c>
      <c r="AK6294" s="207" t="s">
        <v>20587</v>
      </c>
      <c r="AL6294" s="208">
        <v>178672.13</v>
      </c>
      <c r="AM6294" s="93"/>
      <c r="AN6294" s="93"/>
      <c r="AO6294" s="93"/>
    </row>
    <row r="6295" spans="25:41" x14ac:dyDescent="0.55000000000000004">
      <c r="Y6295" t="s">
        <v>35629</v>
      </c>
      <c r="Z6295" s="284">
        <v>75981.3</v>
      </c>
      <c r="AB6295" s="276" t="s">
        <v>58597</v>
      </c>
      <c r="AC6295" s="277">
        <v>15299.11</v>
      </c>
      <c r="AE6295" s="246" t="s">
        <v>64326</v>
      </c>
      <c r="AF6295" s="247">
        <v>2588</v>
      </c>
      <c r="AH6295" s="226" t="s">
        <v>35060</v>
      </c>
      <c r="AI6295" s="227">
        <v>19929980.329999998</v>
      </c>
      <c r="AK6295" s="207" t="s">
        <v>20588</v>
      </c>
      <c r="AL6295" s="208">
        <v>32635</v>
      </c>
      <c r="AM6295" s="93"/>
      <c r="AN6295" s="93"/>
      <c r="AO6295" s="93"/>
    </row>
    <row r="6296" spans="25:41" x14ac:dyDescent="0.55000000000000004">
      <c r="Y6296" t="s">
        <v>34111</v>
      </c>
      <c r="Z6296" s="284">
        <v>11991.34</v>
      </c>
      <c r="AB6296" s="276" t="s">
        <v>58598</v>
      </c>
      <c r="AC6296" s="277">
        <v>1170.3800000000001</v>
      </c>
      <c r="AE6296" s="246" t="s">
        <v>59614</v>
      </c>
      <c r="AF6296" s="247">
        <v>20180.16</v>
      </c>
      <c r="AH6296" s="226" t="s">
        <v>20651</v>
      </c>
      <c r="AI6296" s="227">
        <v>335622.91</v>
      </c>
      <c r="AK6296" s="207" t="s">
        <v>20589</v>
      </c>
      <c r="AL6296" s="208">
        <v>1973289.84</v>
      </c>
      <c r="AM6296" s="93"/>
      <c r="AN6296" s="93"/>
      <c r="AO6296" s="93"/>
    </row>
    <row r="6297" spans="25:41" x14ac:dyDescent="0.55000000000000004">
      <c r="Y6297" t="s">
        <v>27236</v>
      </c>
      <c r="Z6297" s="284">
        <v>1357.85</v>
      </c>
      <c r="AB6297" s="276" t="s">
        <v>61477</v>
      </c>
      <c r="AC6297" s="277">
        <v>486.84</v>
      </c>
      <c r="AE6297" s="246" t="s">
        <v>59615</v>
      </c>
      <c r="AF6297" s="247">
        <v>1543.84</v>
      </c>
      <c r="AH6297" s="226" t="s">
        <v>35061</v>
      </c>
      <c r="AI6297" s="227">
        <v>6800972.5099999998</v>
      </c>
      <c r="AK6297" s="207" t="s">
        <v>20590</v>
      </c>
      <c r="AL6297" s="208">
        <v>101690</v>
      </c>
      <c r="AM6297" s="93"/>
      <c r="AN6297" s="93"/>
      <c r="AO6297" s="93"/>
    </row>
    <row r="6298" spans="25:41" x14ac:dyDescent="0.55000000000000004">
      <c r="Y6298" t="s">
        <v>27237</v>
      </c>
      <c r="Z6298">
        <v>681.55</v>
      </c>
      <c r="AB6298" s="276" t="s">
        <v>70631</v>
      </c>
      <c r="AC6298" s="277">
        <v>475</v>
      </c>
      <c r="AE6298" s="246" t="s">
        <v>63168</v>
      </c>
      <c r="AF6298" s="247">
        <v>600</v>
      </c>
      <c r="AH6298" s="226" t="s">
        <v>36292</v>
      </c>
      <c r="AI6298" s="227">
        <v>3671.25</v>
      </c>
      <c r="AK6298" s="207" t="s">
        <v>20591</v>
      </c>
      <c r="AL6298" s="208">
        <v>7779.35</v>
      </c>
      <c r="AM6298" s="93"/>
      <c r="AN6298" s="93"/>
      <c r="AO6298" s="93"/>
    </row>
    <row r="6299" spans="25:41" x14ac:dyDescent="0.55000000000000004">
      <c r="Y6299" t="s">
        <v>14193</v>
      </c>
      <c r="Z6299">
        <v>314.61</v>
      </c>
      <c r="AB6299" s="276" t="s">
        <v>70632</v>
      </c>
      <c r="AC6299" s="277">
        <v>2125</v>
      </c>
      <c r="AE6299" s="246" t="s">
        <v>63169</v>
      </c>
      <c r="AF6299" s="247">
        <v>5145</v>
      </c>
      <c r="AH6299" s="226" t="s">
        <v>33599</v>
      </c>
      <c r="AI6299" s="227">
        <v>41351.550000000003</v>
      </c>
      <c r="AK6299" s="207" t="s">
        <v>20592</v>
      </c>
      <c r="AL6299" s="208">
        <v>22046.38</v>
      </c>
      <c r="AM6299" s="93"/>
      <c r="AN6299" s="93"/>
      <c r="AO6299" s="93"/>
    </row>
    <row r="6300" spans="25:41" x14ac:dyDescent="0.55000000000000004">
      <c r="Y6300" t="s">
        <v>34112</v>
      </c>
      <c r="Z6300">
        <v>23.34</v>
      </c>
      <c r="AB6300" s="276" t="s">
        <v>69761</v>
      </c>
      <c r="AC6300" s="277">
        <v>155.38999999999999</v>
      </c>
      <c r="AE6300" s="246" t="s">
        <v>63170</v>
      </c>
      <c r="AF6300" s="247">
        <v>393.6</v>
      </c>
      <c r="AH6300" s="226" t="s">
        <v>35062</v>
      </c>
      <c r="AI6300" s="227">
        <v>36894.629999999997</v>
      </c>
      <c r="AK6300" s="207" t="s">
        <v>20593</v>
      </c>
      <c r="AL6300" s="208">
        <v>897981.17</v>
      </c>
      <c r="AM6300" s="93"/>
      <c r="AN6300" s="93"/>
      <c r="AO6300" s="93"/>
    </row>
    <row r="6301" spans="25:41" x14ac:dyDescent="0.55000000000000004">
      <c r="Y6301" t="s">
        <v>35630</v>
      </c>
      <c r="Z6301" s="284">
        <v>4800</v>
      </c>
      <c r="AB6301" s="276" t="s">
        <v>69762</v>
      </c>
      <c r="AC6301" s="277">
        <v>469.12</v>
      </c>
      <c r="AE6301" s="246" t="s">
        <v>57458</v>
      </c>
      <c r="AF6301" s="247">
        <v>4983</v>
      </c>
      <c r="AH6301" s="226" t="s">
        <v>39174</v>
      </c>
      <c r="AI6301" s="227">
        <v>37395</v>
      </c>
      <c r="AK6301" s="207" t="s">
        <v>20594</v>
      </c>
      <c r="AL6301" s="208">
        <v>300299.03999999998</v>
      </c>
      <c r="AM6301" s="93"/>
      <c r="AN6301" s="93"/>
      <c r="AO6301" s="93"/>
    </row>
    <row r="6302" spans="25:41" x14ac:dyDescent="0.55000000000000004">
      <c r="Y6302" t="s">
        <v>35631</v>
      </c>
      <c r="Z6302" s="284">
        <v>1909.98</v>
      </c>
      <c r="AB6302" s="276" t="s">
        <v>68147</v>
      </c>
      <c r="AC6302" s="277">
        <v>3269.75</v>
      </c>
      <c r="AE6302" s="246" t="s">
        <v>64327</v>
      </c>
      <c r="AF6302" s="247">
        <v>3448.52</v>
      </c>
      <c r="AH6302" s="226" t="s">
        <v>40317</v>
      </c>
      <c r="AI6302" s="227">
        <v>42800</v>
      </c>
      <c r="AK6302" s="207" t="s">
        <v>20595</v>
      </c>
      <c r="AL6302" s="208">
        <v>479615</v>
      </c>
      <c r="AM6302" s="93"/>
      <c r="AN6302" s="93"/>
      <c r="AO6302" s="93"/>
    </row>
    <row r="6303" spans="25:41" x14ac:dyDescent="0.55000000000000004">
      <c r="Y6303" t="s">
        <v>58789</v>
      </c>
      <c r="Z6303" s="284">
        <v>6071.5</v>
      </c>
      <c r="AB6303" s="276" t="s">
        <v>66665</v>
      </c>
      <c r="AC6303" s="277">
        <v>347.75</v>
      </c>
      <c r="AE6303" s="246" t="s">
        <v>64328</v>
      </c>
      <c r="AF6303" s="247">
        <v>32177.42</v>
      </c>
      <c r="AH6303" s="226" t="s">
        <v>39175</v>
      </c>
      <c r="AI6303" s="227">
        <v>234810</v>
      </c>
      <c r="AK6303" s="207" t="s">
        <v>20596</v>
      </c>
      <c r="AL6303" s="208">
        <v>1499569.06</v>
      </c>
      <c r="AM6303" s="93"/>
      <c r="AN6303" s="93"/>
      <c r="AO6303" s="93"/>
    </row>
    <row r="6304" spans="25:41" x14ac:dyDescent="0.55000000000000004">
      <c r="Y6304" t="s">
        <v>27244</v>
      </c>
      <c r="Z6304" s="284">
        <v>6626.5</v>
      </c>
      <c r="AB6304" s="276" t="s">
        <v>69883</v>
      </c>
      <c r="AC6304" s="277">
        <v>8420</v>
      </c>
      <c r="AE6304" s="246" t="s">
        <v>56169</v>
      </c>
      <c r="AF6304" s="247">
        <v>64882.92</v>
      </c>
      <c r="AH6304" s="226" t="s">
        <v>20652</v>
      </c>
      <c r="AI6304" s="227">
        <v>3065992.91</v>
      </c>
      <c r="AK6304" s="207" t="s">
        <v>20597</v>
      </c>
      <c r="AL6304" s="208">
        <v>177382</v>
      </c>
      <c r="AM6304" s="93"/>
      <c r="AN6304" s="93"/>
      <c r="AO6304" s="93"/>
    </row>
    <row r="6305" spans="25:41" x14ac:dyDescent="0.55000000000000004">
      <c r="Y6305" t="s">
        <v>27246</v>
      </c>
      <c r="Z6305" s="284">
        <v>35382.44</v>
      </c>
      <c r="AB6305" s="276" t="s">
        <v>70633</v>
      </c>
      <c r="AC6305" s="277">
        <v>405.15</v>
      </c>
      <c r="AE6305" s="246" t="s">
        <v>61412</v>
      </c>
      <c r="AF6305" s="247">
        <v>763.95</v>
      </c>
      <c r="AH6305" s="226" t="s">
        <v>20653</v>
      </c>
      <c r="AI6305" s="227">
        <v>2001304.45</v>
      </c>
      <c r="AK6305" s="207" t="s">
        <v>20598</v>
      </c>
      <c r="AL6305" s="208">
        <v>2740831.65</v>
      </c>
      <c r="AM6305" s="93"/>
      <c r="AN6305" s="93"/>
      <c r="AO6305" s="93"/>
    </row>
    <row r="6306" spans="25:41" x14ac:dyDescent="0.55000000000000004">
      <c r="Y6306" t="s">
        <v>27247</v>
      </c>
      <c r="Z6306" s="284">
        <v>1089.81</v>
      </c>
      <c r="AB6306" s="276" t="s">
        <v>69763</v>
      </c>
      <c r="AC6306" s="277">
        <v>1113.69</v>
      </c>
      <c r="AE6306" s="246" t="s">
        <v>40324</v>
      </c>
      <c r="AF6306" s="247">
        <v>25717</v>
      </c>
      <c r="AH6306" s="226" t="s">
        <v>20654</v>
      </c>
      <c r="AI6306" s="227">
        <v>176925.67</v>
      </c>
      <c r="AK6306" s="207" t="s">
        <v>20599</v>
      </c>
      <c r="AL6306" s="208">
        <v>872718</v>
      </c>
      <c r="AM6306" s="93"/>
      <c r="AN6306" s="93"/>
      <c r="AO6306" s="93"/>
    </row>
    <row r="6307" spans="25:41" x14ac:dyDescent="0.55000000000000004">
      <c r="Y6307" t="s">
        <v>14194</v>
      </c>
      <c r="Z6307" s="284">
        <v>68413.740000000005</v>
      </c>
      <c r="AB6307" s="276" t="s">
        <v>60587</v>
      </c>
      <c r="AC6307" s="277">
        <v>3965.04</v>
      </c>
      <c r="AE6307" s="246" t="s">
        <v>46947</v>
      </c>
      <c r="AF6307" s="247">
        <v>43469.59</v>
      </c>
      <c r="AH6307" s="226" t="s">
        <v>35063</v>
      </c>
      <c r="AI6307" s="227">
        <v>1469815.5</v>
      </c>
      <c r="AK6307" s="207" t="s">
        <v>20600</v>
      </c>
      <c r="AL6307" s="208">
        <v>388500</v>
      </c>
      <c r="AM6307" s="93"/>
      <c r="AN6307" s="93"/>
      <c r="AO6307" s="93"/>
    </row>
    <row r="6308" spans="25:41" x14ac:dyDescent="0.55000000000000004">
      <c r="Y6308" t="s">
        <v>14195</v>
      </c>
      <c r="Z6308" s="284">
        <v>215127.55</v>
      </c>
      <c r="AB6308" s="276" t="s">
        <v>60588</v>
      </c>
      <c r="AC6308" s="277">
        <v>284.38</v>
      </c>
      <c r="AE6308" s="246" t="s">
        <v>35070</v>
      </c>
      <c r="AF6308" s="247">
        <v>74320.45</v>
      </c>
      <c r="AH6308" s="226" t="s">
        <v>33600</v>
      </c>
      <c r="AI6308" s="227">
        <v>1126566.97</v>
      </c>
      <c r="AK6308" s="207" t="s">
        <v>20601</v>
      </c>
      <c r="AL6308" s="208">
        <v>156800</v>
      </c>
      <c r="AM6308" s="93"/>
      <c r="AN6308" s="93"/>
      <c r="AO6308" s="93"/>
    </row>
    <row r="6309" spans="25:41" x14ac:dyDescent="0.55000000000000004">
      <c r="Y6309" t="s">
        <v>27248</v>
      </c>
      <c r="Z6309" s="284">
        <v>343794.6</v>
      </c>
      <c r="AB6309" s="276" t="s">
        <v>60589</v>
      </c>
      <c r="AC6309" s="277">
        <v>992.04</v>
      </c>
      <c r="AE6309" s="246" t="s">
        <v>61998</v>
      </c>
      <c r="AF6309" s="247">
        <v>8139</v>
      </c>
      <c r="AH6309" s="226" t="s">
        <v>40318</v>
      </c>
      <c r="AI6309" s="227">
        <v>395.24</v>
      </c>
      <c r="AK6309" s="207" t="s">
        <v>20602</v>
      </c>
      <c r="AL6309" s="208">
        <v>45251.31</v>
      </c>
      <c r="AM6309" s="93"/>
      <c r="AN6309" s="93"/>
      <c r="AO6309" s="93"/>
    </row>
    <row r="6310" spans="25:41" x14ac:dyDescent="0.55000000000000004">
      <c r="Y6310" t="s">
        <v>27249</v>
      </c>
      <c r="Z6310" s="284">
        <v>23490</v>
      </c>
      <c r="AB6310" s="276" t="s">
        <v>68148</v>
      </c>
      <c r="AC6310" s="277">
        <v>30843</v>
      </c>
      <c r="AE6310" s="246" t="s">
        <v>44929</v>
      </c>
      <c r="AF6310" s="247">
        <v>70401.289999999994</v>
      </c>
      <c r="AH6310" s="226" t="s">
        <v>46940</v>
      </c>
      <c r="AI6310" s="227">
        <v>146085.60999999999</v>
      </c>
      <c r="AK6310" s="207" t="s">
        <v>20603</v>
      </c>
      <c r="AL6310" s="208">
        <v>6482.66</v>
      </c>
      <c r="AM6310" s="93"/>
      <c r="AN6310" s="93"/>
      <c r="AO6310" s="93"/>
    </row>
    <row r="6311" spans="25:41" x14ac:dyDescent="0.55000000000000004">
      <c r="Y6311" t="s">
        <v>34113</v>
      </c>
      <c r="Z6311" s="284">
        <v>57442.66</v>
      </c>
      <c r="AB6311" s="276" t="s">
        <v>47060</v>
      </c>
      <c r="AC6311" s="277">
        <v>2359.33</v>
      </c>
      <c r="AE6311" s="246" t="s">
        <v>59079</v>
      </c>
      <c r="AF6311" s="247">
        <v>91728.95</v>
      </c>
      <c r="AH6311" s="226" t="s">
        <v>33601</v>
      </c>
      <c r="AI6311" s="227">
        <v>5793.6</v>
      </c>
      <c r="AK6311" s="207" t="s">
        <v>20604</v>
      </c>
      <c r="AL6311" s="208">
        <v>2445.12</v>
      </c>
      <c r="AM6311" s="93"/>
      <c r="AN6311" s="93"/>
      <c r="AO6311" s="93"/>
    </row>
    <row r="6312" spans="25:41" x14ac:dyDescent="0.55000000000000004">
      <c r="Y6312" t="s">
        <v>27254</v>
      </c>
      <c r="Z6312">
        <v>325.91000000000003</v>
      </c>
      <c r="AB6312" s="276" t="s">
        <v>57585</v>
      </c>
      <c r="AC6312" s="277">
        <v>2250</v>
      </c>
      <c r="AE6312" s="246" t="s">
        <v>56170</v>
      </c>
      <c r="AF6312" s="247">
        <v>104452.7</v>
      </c>
      <c r="AH6312" s="226" t="s">
        <v>47979</v>
      </c>
      <c r="AI6312" s="227">
        <v>264311.76</v>
      </c>
      <c r="AK6312" s="207" t="s">
        <v>20605</v>
      </c>
      <c r="AL6312" s="208">
        <v>1062.21</v>
      </c>
      <c r="AM6312" s="93"/>
      <c r="AN6312" s="93"/>
      <c r="AO6312" s="93"/>
    </row>
    <row r="6313" spans="25:41" x14ac:dyDescent="0.55000000000000004">
      <c r="Y6313" t="s">
        <v>54552</v>
      </c>
      <c r="Z6313" s="284">
        <v>395465.01</v>
      </c>
      <c r="AB6313" s="276" t="s">
        <v>33830</v>
      </c>
      <c r="AC6313" s="277">
        <v>16149.75</v>
      </c>
      <c r="AE6313" s="246" t="s">
        <v>35071</v>
      </c>
      <c r="AF6313" s="247">
        <v>162847.71</v>
      </c>
      <c r="AH6313" s="226" t="s">
        <v>33602</v>
      </c>
      <c r="AI6313" s="227">
        <v>19608.09</v>
      </c>
      <c r="AK6313" s="207" t="s">
        <v>20606</v>
      </c>
      <c r="AL6313" s="208">
        <v>4225.95</v>
      </c>
      <c r="AM6313" s="93"/>
      <c r="AN6313" s="93"/>
      <c r="AO6313" s="93"/>
    </row>
    <row r="6314" spans="25:41" x14ac:dyDescent="0.55000000000000004">
      <c r="Y6314" t="s">
        <v>27256</v>
      </c>
      <c r="Z6314" s="284">
        <v>3888.65</v>
      </c>
      <c r="AB6314" s="276" t="s">
        <v>23349</v>
      </c>
      <c r="AC6314" s="277">
        <v>10340.98</v>
      </c>
      <c r="AE6314" s="246" t="s">
        <v>39179</v>
      </c>
      <c r="AF6314" s="247">
        <v>35182.699999999997</v>
      </c>
      <c r="AH6314" s="226" t="s">
        <v>52467</v>
      </c>
      <c r="AI6314" s="227">
        <v>6851532.7300000004</v>
      </c>
      <c r="AK6314" s="207" t="s">
        <v>20607</v>
      </c>
      <c r="AL6314" s="208">
        <v>11976.31</v>
      </c>
      <c r="AM6314" s="93"/>
      <c r="AN6314" s="93"/>
      <c r="AO6314" s="93"/>
    </row>
    <row r="6315" spans="25:41" x14ac:dyDescent="0.55000000000000004">
      <c r="Y6315" t="s">
        <v>69501</v>
      </c>
      <c r="Z6315" s="284">
        <v>218972.05</v>
      </c>
      <c r="AB6315" s="276" t="s">
        <v>64585</v>
      </c>
      <c r="AC6315" s="277">
        <v>1341.36</v>
      </c>
      <c r="AE6315" s="246" t="s">
        <v>35072</v>
      </c>
      <c r="AF6315" s="247">
        <v>36076.51</v>
      </c>
      <c r="AH6315" s="226" t="s">
        <v>20657</v>
      </c>
      <c r="AI6315" s="227">
        <v>5425114.9299999997</v>
      </c>
      <c r="AK6315" s="207" t="s">
        <v>20608</v>
      </c>
      <c r="AL6315" s="208">
        <v>1165749.19</v>
      </c>
      <c r="AM6315" s="93"/>
      <c r="AN6315" s="93"/>
      <c r="AO6315" s="93"/>
    </row>
    <row r="6316" spans="25:41" x14ac:dyDescent="0.55000000000000004">
      <c r="Y6316" t="s">
        <v>27412</v>
      </c>
      <c r="Z6316" s="284">
        <v>30634.25</v>
      </c>
      <c r="AB6316" s="276" t="s">
        <v>42683</v>
      </c>
      <c r="AC6316" s="277">
        <v>111379.71</v>
      </c>
      <c r="AE6316" s="246" t="s">
        <v>57459</v>
      </c>
      <c r="AF6316" s="247">
        <v>4381.4399999999996</v>
      </c>
      <c r="AH6316" s="226" t="s">
        <v>36293</v>
      </c>
      <c r="AI6316" s="227">
        <v>1744269.5</v>
      </c>
      <c r="AK6316" s="207" t="s">
        <v>20609</v>
      </c>
      <c r="AL6316" s="208">
        <v>95605.1</v>
      </c>
      <c r="AM6316" s="93"/>
      <c r="AN6316" s="93"/>
      <c r="AO6316" s="93"/>
    </row>
    <row r="6317" spans="25:41" x14ac:dyDescent="0.55000000000000004">
      <c r="Y6317" t="s">
        <v>27413</v>
      </c>
      <c r="Z6317" s="284">
        <v>2343.4299999999998</v>
      </c>
      <c r="AB6317" s="276" t="s">
        <v>36454</v>
      </c>
      <c r="AC6317" s="277">
        <v>113885.47</v>
      </c>
      <c r="AE6317" s="246" t="s">
        <v>35073</v>
      </c>
      <c r="AF6317" s="247">
        <v>70823.73</v>
      </c>
      <c r="AH6317" s="226" t="s">
        <v>36294</v>
      </c>
      <c r="AI6317" s="227">
        <v>464259.7</v>
      </c>
      <c r="AK6317" s="207" t="s">
        <v>20610</v>
      </c>
      <c r="AL6317" s="208">
        <v>346458</v>
      </c>
      <c r="AM6317" s="93"/>
      <c r="AN6317" s="93"/>
      <c r="AO6317" s="93"/>
    </row>
    <row r="6318" spans="25:41" x14ac:dyDescent="0.55000000000000004">
      <c r="Y6318" t="s">
        <v>27414</v>
      </c>
      <c r="Z6318" s="284">
        <v>7364.48</v>
      </c>
      <c r="AB6318" s="276" t="s">
        <v>68149</v>
      </c>
      <c r="AC6318" s="277">
        <v>15369.87</v>
      </c>
      <c r="AE6318" s="246" t="s">
        <v>33613</v>
      </c>
      <c r="AF6318" s="247">
        <v>4536.8900000000003</v>
      </c>
      <c r="AH6318" s="226" t="s">
        <v>47980</v>
      </c>
      <c r="AI6318" s="227">
        <v>160139.94</v>
      </c>
      <c r="AK6318" s="207" t="s">
        <v>20611</v>
      </c>
      <c r="AL6318" s="208">
        <v>160590</v>
      </c>
      <c r="AM6318" s="93"/>
      <c r="AN6318" s="93"/>
      <c r="AO6318" s="93"/>
    </row>
    <row r="6319" spans="25:41" x14ac:dyDescent="0.55000000000000004">
      <c r="Y6319" t="s">
        <v>27416</v>
      </c>
      <c r="Z6319" s="284">
        <v>67365</v>
      </c>
      <c r="AB6319" s="276" t="s">
        <v>58599</v>
      </c>
      <c r="AC6319" s="277">
        <v>25120.91</v>
      </c>
      <c r="AE6319" s="246" t="s">
        <v>35074</v>
      </c>
      <c r="AF6319" s="247">
        <v>78.599999999999994</v>
      </c>
      <c r="AH6319" s="226" t="s">
        <v>47981</v>
      </c>
      <c r="AI6319" s="227">
        <v>-12661.33</v>
      </c>
      <c r="AK6319" s="207" t="s">
        <v>20612</v>
      </c>
      <c r="AL6319" s="208">
        <v>1311220</v>
      </c>
      <c r="AM6319" s="93"/>
      <c r="AN6319" s="93"/>
      <c r="AO6319" s="93"/>
    </row>
    <row r="6320" spans="25:41" x14ac:dyDescent="0.55000000000000004">
      <c r="Y6320" t="s">
        <v>60953</v>
      </c>
      <c r="Z6320" s="284">
        <v>28569.84</v>
      </c>
      <c r="AB6320" s="276" t="s">
        <v>58600</v>
      </c>
      <c r="AC6320" s="277">
        <v>1921.8</v>
      </c>
      <c r="AE6320" s="246" t="s">
        <v>20756</v>
      </c>
      <c r="AF6320" s="247">
        <v>22251.54</v>
      </c>
      <c r="AH6320" s="226" t="s">
        <v>35064</v>
      </c>
      <c r="AI6320" s="227">
        <v>14700</v>
      </c>
      <c r="AK6320" s="207" t="s">
        <v>20613</v>
      </c>
      <c r="AL6320" s="208">
        <v>4275.87</v>
      </c>
      <c r="AM6320" s="93"/>
      <c r="AN6320" s="93"/>
      <c r="AO6320" s="93"/>
    </row>
    <row r="6321" spans="25:41" x14ac:dyDescent="0.55000000000000004">
      <c r="Y6321" t="s">
        <v>54555</v>
      </c>
      <c r="Z6321" s="284">
        <v>31924.26</v>
      </c>
      <c r="AB6321" s="276" t="s">
        <v>64586</v>
      </c>
      <c r="AC6321" s="277">
        <v>2480.9</v>
      </c>
      <c r="AE6321" s="246" t="s">
        <v>36299</v>
      </c>
      <c r="AF6321" s="247">
        <v>304865.46999999997</v>
      </c>
      <c r="AH6321" s="226" t="s">
        <v>39176</v>
      </c>
      <c r="AI6321" s="227">
        <v>384341.64</v>
      </c>
      <c r="AK6321" s="207" t="s">
        <v>20614</v>
      </c>
      <c r="AL6321" s="208">
        <v>9802.4</v>
      </c>
      <c r="AM6321" s="93"/>
      <c r="AN6321" s="93"/>
      <c r="AO6321" s="93"/>
    </row>
    <row r="6322" spans="25:41" x14ac:dyDescent="0.55000000000000004">
      <c r="Y6322" t="s">
        <v>27422</v>
      </c>
      <c r="Z6322">
        <v>845.31</v>
      </c>
      <c r="AB6322" s="276" t="s">
        <v>68150</v>
      </c>
      <c r="AC6322" s="277">
        <v>34194.160000000003</v>
      </c>
      <c r="AE6322" s="246" t="s">
        <v>59616</v>
      </c>
      <c r="AF6322" s="247">
        <v>13181</v>
      </c>
      <c r="AH6322" s="226" t="s">
        <v>49927</v>
      </c>
      <c r="AI6322" s="227">
        <v>275026.40000000002</v>
      </c>
      <c r="AK6322" s="207" t="s">
        <v>20615</v>
      </c>
      <c r="AL6322" s="208">
        <v>21605.4</v>
      </c>
      <c r="AM6322" s="93"/>
      <c r="AN6322" s="93"/>
      <c r="AO6322" s="93"/>
    </row>
    <row r="6323" spans="25:41" x14ac:dyDescent="0.55000000000000004">
      <c r="Y6323" t="s">
        <v>27423</v>
      </c>
      <c r="Z6323" s="284">
        <v>57419.62</v>
      </c>
      <c r="AB6323" s="276" t="s">
        <v>68151</v>
      </c>
      <c r="AC6323" s="277">
        <v>2385.4299999999998</v>
      </c>
      <c r="AE6323" s="246" t="s">
        <v>20785</v>
      </c>
      <c r="AF6323" s="247">
        <v>4030</v>
      </c>
      <c r="AH6323" s="226" t="s">
        <v>48899</v>
      </c>
      <c r="AI6323" s="227">
        <v>807981.07</v>
      </c>
      <c r="AK6323" s="207" t="s">
        <v>20616</v>
      </c>
      <c r="AL6323" s="208">
        <v>7358.14</v>
      </c>
      <c r="AM6323" s="93"/>
      <c r="AN6323" s="93"/>
      <c r="AO6323" s="93"/>
    </row>
    <row r="6324" spans="25:41" x14ac:dyDescent="0.55000000000000004">
      <c r="Y6324" t="s">
        <v>27424</v>
      </c>
      <c r="Z6324" s="284">
        <v>255967.81</v>
      </c>
      <c r="AB6324" s="276" t="s">
        <v>56303</v>
      </c>
      <c r="AC6324" s="277">
        <v>1406.17</v>
      </c>
      <c r="AE6324" s="246" t="s">
        <v>36300</v>
      </c>
      <c r="AF6324" s="247">
        <v>4970.62</v>
      </c>
      <c r="AH6324" s="226" t="s">
        <v>40319</v>
      </c>
      <c r="AI6324" s="227">
        <v>227550</v>
      </c>
      <c r="AK6324" s="207" t="s">
        <v>20617</v>
      </c>
      <c r="AL6324" s="208">
        <v>5808.77</v>
      </c>
      <c r="AM6324" s="93"/>
      <c r="AN6324" s="93"/>
      <c r="AO6324" s="93"/>
    </row>
    <row r="6325" spans="25:41" x14ac:dyDescent="0.55000000000000004">
      <c r="Y6325" t="s">
        <v>27431</v>
      </c>
      <c r="Z6325" s="284">
        <v>-59163.12</v>
      </c>
      <c r="AB6325" s="276" t="s">
        <v>68152</v>
      </c>
      <c r="AC6325" s="277">
        <v>1645.5</v>
      </c>
      <c r="AE6325" s="246" t="s">
        <v>20786</v>
      </c>
      <c r="AF6325" s="247">
        <v>688.54</v>
      </c>
      <c r="AH6325" s="226" t="s">
        <v>40320</v>
      </c>
      <c r="AI6325" s="227">
        <v>17414.990000000002</v>
      </c>
      <c r="AK6325" s="207" t="s">
        <v>20618</v>
      </c>
      <c r="AL6325" s="208">
        <v>2937.13</v>
      </c>
      <c r="AM6325" s="93"/>
      <c r="AN6325" s="93"/>
      <c r="AO6325" s="93"/>
    </row>
    <row r="6326" spans="25:41" x14ac:dyDescent="0.55000000000000004">
      <c r="Y6326" t="s">
        <v>48533</v>
      </c>
      <c r="Z6326" s="284">
        <v>398347.2</v>
      </c>
      <c r="AB6326" s="276" t="s">
        <v>56304</v>
      </c>
      <c r="AC6326" s="277">
        <v>993.33</v>
      </c>
      <c r="AE6326" s="246" t="s">
        <v>52519</v>
      </c>
      <c r="AF6326" s="247">
        <v>27219.02</v>
      </c>
      <c r="AH6326" s="226" t="s">
        <v>40321</v>
      </c>
      <c r="AI6326" s="227">
        <v>28349.82</v>
      </c>
      <c r="AK6326" s="207" t="s">
        <v>20619</v>
      </c>
      <c r="AL6326" s="208">
        <v>1417.44</v>
      </c>
      <c r="AM6326" s="93"/>
      <c r="AN6326" s="93"/>
      <c r="AO6326" s="93"/>
    </row>
    <row r="6327" spans="25:41" x14ac:dyDescent="0.55000000000000004">
      <c r="Y6327" t="s">
        <v>48534</v>
      </c>
      <c r="Z6327" s="284">
        <v>10076.959999999999</v>
      </c>
      <c r="AB6327" s="276" t="s">
        <v>56305</v>
      </c>
      <c r="AC6327" s="277">
        <v>3108.45</v>
      </c>
      <c r="AE6327" s="246" t="s">
        <v>52520</v>
      </c>
      <c r="AF6327" s="247">
        <v>21560.07</v>
      </c>
      <c r="AH6327" s="226" t="s">
        <v>52468</v>
      </c>
      <c r="AI6327" s="227">
        <v>34003.1</v>
      </c>
      <c r="AK6327" s="207" t="s">
        <v>20620</v>
      </c>
      <c r="AL6327" s="208">
        <v>425000</v>
      </c>
      <c r="AM6327" s="93"/>
      <c r="AN6327" s="93"/>
      <c r="AO6327" s="93"/>
    </row>
    <row r="6328" spans="25:41" x14ac:dyDescent="0.55000000000000004">
      <c r="Y6328" t="s">
        <v>66791</v>
      </c>
      <c r="Z6328" s="284">
        <v>47978.92</v>
      </c>
      <c r="AB6328" s="276" t="s">
        <v>56306</v>
      </c>
      <c r="AC6328" s="277">
        <v>9189.4599999999991</v>
      </c>
      <c r="AE6328" s="246" t="s">
        <v>52521</v>
      </c>
      <c r="AF6328" s="247">
        <v>3668.84</v>
      </c>
      <c r="AH6328" s="226" t="s">
        <v>52469</v>
      </c>
      <c r="AI6328" s="227">
        <v>76500</v>
      </c>
      <c r="AK6328" s="207" t="s">
        <v>20621</v>
      </c>
      <c r="AL6328" s="208">
        <v>374634.75</v>
      </c>
      <c r="AM6328" s="93"/>
      <c r="AN6328" s="93"/>
      <c r="AO6328" s="93"/>
    </row>
    <row r="6329" spans="25:41" x14ac:dyDescent="0.55000000000000004">
      <c r="Y6329" t="s">
        <v>46169</v>
      </c>
      <c r="Z6329" s="284">
        <v>2000</v>
      </c>
      <c r="AB6329" s="276" t="s">
        <v>68153</v>
      </c>
      <c r="AC6329" s="277">
        <v>1774.15</v>
      </c>
      <c r="AE6329" s="246" t="s">
        <v>52522</v>
      </c>
      <c r="AF6329" s="247">
        <v>5272.18</v>
      </c>
      <c r="AH6329" s="226" t="s">
        <v>52470</v>
      </c>
      <c r="AI6329" s="227">
        <v>5852.25</v>
      </c>
      <c r="AK6329" s="207" t="s">
        <v>20622</v>
      </c>
      <c r="AL6329" s="208">
        <v>345986.38</v>
      </c>
      <c r="AM6329" s="93"/>
      <c r="AN6329" s="93"/>
      <c r="AO6329" s="93"/>
    </row>
    <row r="6330" spans="25:41" x14ac:dyDescent="0.55000000000000004">
      <c r="Y6330" t="s">
        <v>43362</v>
      </c>
      <c r="Z6330" s="284">
        <v>1000</v>
      </c>
      <c r="AB6330" s="276" t="s">
        <v>64587</v>
      </c>
      <c r="AC6330" s="277">
        <v>5180.8500000000004</v>
      </c>
      <c r="AE6330" s="246" t="s">
        <v>48907</v>
      </c>
      <c r="AF6330" s="247">
        <v>30525</v>
      </c>
      <c r="AH6330" s="226" t="s">
        <v>52471</v>
      </c>
      <c r="AI6330" s="227">
        <v>18436.5</v>
      </c>
      <c r="AK6330" s="207" t="s">
        <v>20623</v>
      </c>
      <c r="AL6330" s="208">
        <v>1620</v>
      </c>
      <c r="AM6330" s="93"/>
      <c r="AN6330" s="93"/>
      <c r="AO6330" s="93"/>
    </row>
    <row r="6331" spans="25:41" x14ac:dyDescent="0.55000000000000004">
      <c r="Y6331" t="s">
        <v>65193</v>
      </c>
      <c r="Z6331" s="284">
        <v>6300.14</v>
      </c>
      <c r="AB6331" s="276" t="s">
        <v>56307</v>
      </c>
      <c r="AC6331" s="277">
        <v>1776.54</v>
      </c>
      <c r="AE6331" s="246" t="s">
        <v>42522</v>
      </c>
      <c r="AF6331" s="247">
        <v>12398.71</v>
      </c>
      <c r="AH6331" s="226" t="s">
        <v>52472</v>
      </c>
      <c r="AI6331" s="227">
        <v>83760</v>
      </c>
      <c r="AK6331" s="207" t="s">
        <v>20624</v>
      </c>
      <c r="AL6331" s="208">
        <v>91226.06</v>
      </c>
      <c r="AM6331" s="93"/>
      <c r="AN6331" s="93"/>
      <c r="AO6331" s="93"/>
    </row>
    <row r="6332" spans="25:41" x14ac:dyDescent="0.55000000000000004">
      <c r="Y6332" t="s">
        <v>27506</v>
      </c>
      <c r="Z6332">
        <v>711.44</v>
      </c>
      <c r="AB6332" s="276" t="s">
        <v>53003</v>
      </c>
      <c r="AC6332" s="277">
        <v>18657.22</v>
      </c>
      <c r="AE6332" s="246" t="s">
        <v>48908</v>
      </c>
      <c r="AF6332" s="247">
        <v>7680</v>
      </c>
      <c r="AH6332" s="226" t="s">
        <v>52473</v>
      </c>
      <c r="AI6332" s="227">
        <v>1187.32</v>
      </c>
      <c r="AK6332" s="207" t="s">
        <v>20625</v>
      </c>
      <c r="AL6332" s="208">
        <v>122491.57</v>
      </c>
      <c r="AM6332" s="93"/>
      <c r="AN6332" s="93"/>
      <c r="AO6332" s="93"/>
    </row>
    <row r="6333" spans="25:41" x14ac:dyDescent="0.55000000000000004">
      <c r="Y6333" t="s">
        <v>27507</v>
      </c>
      <c r="Z6333" s="284">
        <v>2235.75</v>
      </c>
      <c r="AB6333" s="276" t="s">
        <v>53005</v>
      </c>
      <c r="AC6333" s="277">
        <v>1427.18</v>
      </c>
      <c r="AE6333" s="246" t="s">
        <v>55142</v>
      </c>
      <c r="AF6333" s="247">
        <v>81706.990000000005</v>
      </c>
      <c r="AH6333" s="226" t="s">
        <v>52474</v>
      </c>
      <c r="AI6333" s="227">
        <v>17334.91</v>
      </c>
      <c r="AK6333" s="207" t="s">
        <v>20626</v>
      </c>
      <c r="AL6333" s="208">
        <v>1398.84</v>
      </c>
      <c r="AM6333" s="93"/>
      <c r="AN6333" s="93"/>
      <c r="AO6333" s="93"/>
    </row>
    <row r="6334" spans="25:41" x14ac:dyDescent="0.55000000000000004">
      <c r="Y6334" t="s">
        <v>27508</v>
      </c>
      <c r="Z6334" s="284">
        <v>9443.56</v>
      </c>
      <c r="AB6334" s="276" t="s">
        <v>53006</v>
      </c>
      <c r="AC6334" s="277">
        <v>4279.99</v>
      </c>
      <c r="AE6334" s="246" t="s">
        <v>55143</v>
      </c>
      <c r="AF6334" s="247">
        <v>1467.86</v>
      </c>
      <c r="AH6334" s="226" t="s">
        <v>52475</v>
      </c>
      <c r="AI6334" s="227">
        <v>37360.85</v>
      </c>
      <c r="AK6334" s="207" t="s">
        <v>20627</v>
      </c>
      <c r="AL6334" s="208">
        <v>3067227.86</v>
      </c>
      <c r="AM6334" s="93"/>
      <c r="AN6334" s="93"/>
      <c r="AO6334" s="93"/>
    </row>
    <row r="6335" spans="25:41" x14ac:dyDescent="0.55000000000000004">
      <c r="Y6335" t="s">
        <v>27509</v>
      </c>
      <c r="Z6335" s="284">
        <v>22069</v>
      </c>
      <c r="AB6335" s="276" t="s">
        <v>68154</v>
      </c>
      <c r="AC6335" s="277">
        <v>80</v>
      </c>
      <c r="AE6335" s="246" t="s">
        <v>55144</v>
      </c>
      <c r="AF6335" s="247">
        <v>112.28</v>
      </c>
      <c r="AH6335" s="226" t="s">
        <v>52476</v>
      </c>
      <c r="AI6335" s="227">
        <v>44613.27</v>
      </c>
      <c r="AK6335" s="207" t="s">
        <v>20628</v>
      </c>
      <c r="AL6335" s="208">
        <v>97895.14</v>
      </c>
      <c r="AM6335" s="93"/>
      <c r="AN6335" s="93"/>
      <c r="AO6335" s="93"/>
    </row>
    <row r="6336" spans="25:41" x14ac:dyDescent="0.55000000000000004">
      <c r="Y6336" t="s">
        <v>70959</v>
      </c>
      <c r="Z6336" s="284">
        <v>8756.9500000000007</v>
      </c>
      <c r="AB6336" s="276" t="s">
        <v>64588</v>
      </c>
      <c r="AC6336" s="277">
        <v>2983.17</v>
      </c>
      <c r="AE6336" s="246" t="s">
        <v>55145</v>
      </c>
      <c r="AF6336" s="247">
        <v>353.76</v>
      </c>
      <c r="AH6336" s="226" t="s">
        <v>40322</v>
      </c>
      <c r="AI6336" s="227">
        <v>358598.73</v>
      </c>
      <c r="AK6336" s="207" t="s">
        <v>20629</v>
      </c>
      <c r="AL6336" s="208">
        <v>1929.4</v>
      </c>
      <c r="AM6336" s="93"/>
      <c r="AN6336" s="93"/>
      <c r="AO6336" s="93"/>
    </row>
    <row r="6337" spans="25:41" x14ac:dyDescent="0.55000000000000004">
      <c r="Y6337" t="s">
        <v>27516</v>
      </c>
      <c r="Z6337" s="284">
        <v>141769.34</v>
      </c>
      <c r="AB6337" s="276" t="s">
        <v>56308</v>
      </c>
      <c r="AC6337" s="277">
        <v>1185.55</v>
      </c>
      <c r="AE6337" s="246" t="s">
        <v>55146</v>
      </c>
      <c r="AF6337" s="247">
        <v>755.4</v>
      </c>
      <c r="AH6337" s="226" t="s">
        <v>52477</v>
      </c>
      <c r="AI6337" s="227">
        <v>9061.64</v>
      </c>
      <c r="AK6337" s="207" t="s">
        <v>20630</v>
      </c>
      <c r="AL6337" s="208">
        <v>2000</v>
      </c>
      <c r="AM6337" s="93"/>
      <c r="AN6337" s="93"/>
      <c r="AO6337" s="93"/>
    </row>
    <row r="6338" spans="25:41" x14ac:dyDescent="0.55000000000000004">
      <c r="Y6338" t="s">
        <v>27517</v>
      </c>
      <c r="Z6338" s="284">
        <v>1533.58</v>
      </c>
      <c r="AB6338" s="276" t="s">
        <v>68155</v>
      </c>
      <c r="AC6338" s="277">
        <v>1324.91</v>
      </c>
      <c r="AE6338" s="246" t="s">
        <v>49957</v>
      </c>
      <c r="AF6338" s="247">
        <v>17187</v>
      </c>
      <c r="AH6338" s="226" t="s">
        <v>49928</v>
      </c>
      <c r="AI6338" s="227">
        <v>26767.32</v>
      </c>
      <c r="AK6338" s="207" t="s">
        <v>20631</v>
      </c>
      <c r="AL6338" s="208">
        <v>427607.18</v>
      </c>
      <c r="AM6338" s="93"/>
      <c r="AN6338" s="93"/>
      <c r="AO6338" s="93"/>
    </row>
    <row r="6339" spans="25:41" x14ac:dyDescent="0.55000000000000004">
      <c r="Y6339" t="s">
        <v>27518</v>
      </c>
      <c r="Z6339" s="284">
        <v>121291.37</v>
      </c>
      <c r="AB6339" s="276" t="s">
        <v>63573</v>
      </c>
      <c r="AC6339" s="277">
        <v>6724.29</v>
      </c>
      <c r="AE6339" s="246" t="s">
        <v>49958</v>
      </c>
      <c r="AF6339" s="247">
        <v>16462.2</v>
      </c>
      <c r="AH6339" s="226" t="s">
        <v>49929</v>
      </c>
      <c r="AI6339" s="227">
        <v>6959.83</v>
      </c>
      <c r="AK6339" s="207" t="s">
        <v>20632</v>
      </c>
      <c r="AL6339" s="208">
        <v>3668616.19</v>
      </c>
      <c r="AM6339" s="93"/>
      <c r="AN6339" s="93"/>
      <c r="AO6339" s="93"/>
    </row>
    <row r="6340" spans="25:41" x14ac:dyDescent="0.55000000000000004">
      <c r="Y6340" t="s">
        <v>27520</v>
      </c>
      <c r="Z6340" s="284">
        <v>704405.19</v>
      </c>
      <c r="AB6340" s="276" t="s">
        <v>40422</v>
      </c>
      <c r="AC6340" s="277">
        <v>309261.08</v>
      </c>
      <c r="AE6340" s="246" t="s">
        <v>52523</v>
      </c>
      <c r="AF6340" s="247">
        <v>8104.64</v>
      </c>
      <c r="AH6340" s="226" t="s">
        <v>49930</v>
      </c>
      <c r="AI6340" s="227">
        <v>926965.25</v>
      </c>
      <c r="AK6340" s="207" t="s">
        <v>20633</v>
      </c>
      <c r="AL6340" s="208">
        <v>132103.13</v>
      </c>
      <c r="AM6340" s="93"/>
      <c r="AN6340" s="93"/>
      <c r="AO6340" s="93"/>
    </row>
    <row r="6341" spans="25:41" x14ac:dyDescent="0.55000000000000004">
      <c r="Y6341" t="s">
        <v>27521</v>
      </c>
      <c r="Z6341" s="284">
        <v>1269196.5900000001</v>
      </c>
      <c r="AB6341" s="276" t="s">
        <v>58601</v>
      </c>
      <c r="AC6341" s="277">
        <v>138727.13</v>
      </c>
      <c r="AE6341" s="246" t="s">
        <v>57460</v>
      </c>
      <c r="AF6341" s="247">
        <v>4248</v>
      </c>
      <c r="AH6341" s="226" t="s">
        <v>52478</v>
      </c>
      <c r="AI6341" s="227">
        <v>968.94</v>
      </c>
      <c r="AK6341" s="207" t="s">
        <v>20634</v>
      </c>
      <c r="AL6341" s="208">
        <v>44610.87</v>
      </c>
      <c r="AM6341" s="93"/>
      <c r="AN6341" s="93"/>
      <c r="AO6341" s="93"/>
    </row>
    <row r="6342" spans="25:41" x14ac:dyDescent="0.55000000000000004">
      <c r="Y6342" t="s">
        <v>35667</v>
      </c>
      <c r="Z6342" s="284">
        <v>834000</v>
      </c>
      <c r="AB6342" s="276" t="s">
        <v>68156</v>
      </c>
      <c r="AC6342" s="277">
        <v>47060</v>
      </c>
      <c r="AE6342" s="246" t="s">
        <v>57461</v>
      </c>
      <c r="AF6342" s="247">
        <v>5503</v>
      </c>
      <c r="AH6342" s="226" t="s">
        <v>49931</v>
      </c>
      <c r="AI6342" s="227">
        <v>29549.93</v>
      </c>
      <c r="AK6342" s="207" t="s">
        <v>20635</v>
      </c>
      <c r="AL6342" s="208">
        <v>1673096.25</v>
      </c>
      <c r="AM6342" s="93"/>
      <c r="AN6342" s="93"/>
      <c r="AO6342" s="93"/>
    </row>
    <row r="6343" spans="25:41" x14ac:dyDescent="0.55000000000000004">
      <c r="Y6343" t="s">
        <v>55659</v>
      </c>
      <c r="Z6343">
        <v>225</v>
      </c>
      <c r="AB6343" s="276" t="s">
        <v>68157</v>
      </c>
      <c r="AC6343" s="277">
        <v>70044</v>
      </c>
      <c r="AE6343" s="246" t="s">
        <v>57462</v>
      </c>
      <c r="AF6343" s="247">
        <v>246339.08</v>
      </c>
      <c r="AH6343" s="226" t="s">
        <v>52479</v>
      </c>
      <c r="AI6343" s="227">
        <v>1035046.95</v>
      </c>
      <c r="AK6343" s="207" t="s">
        <v>20636</v>
      </c>
      <c r="AL6343" s="208">
        <v>9009483.9600000009</v>
      </c>
      <c r="AM6343" s="93"/>
      <c r="AN6343" s="93"/>
      <c r="AO6343" s="93"/>
    </row>
    <row r="6344" spans="25:41" x14ac:dyDescent="0.55000000000000004">
      <c r="Y6344" t="s">
        <v>27588</v>
      </c>
      <c r="Z6344">
        <v>790.75</v>
      </c>
      <c r="AB6344" s="276" t="s">
        <v>40423</v>
      </c>
      <c r="AC6344" s="277">
        <v>58924.11</v>
      </c>
      <c r="AE6344" s="246" t="s">
        <v>33629</v>
      </c>
      <c r="AF6344" s="247">
        <v>341783.64</v>
      </c>
      <c r="AH6344" s="226" t="s">
        <v>44911</v>
      </c>
      <c r="AI6344" s="227">
        <v>-107186.63</v>
      </c>
      <c r="AK6344" s="207" t="s">
        <v>20637</v>
      </c>
      <c r="AL6344" s="208">
        <v>13100</v>
      </c>
      <c r="AM6344" s="93"/>
      <c r="AN6344" s="93"/>
      <c r="AO6344" s="93"/>
    </row>
    <row r="6345" spans="25:41" x14ac:dyDescent="0.55000000000000004">
      <c r="Y6345" t="s">
        <v>69505</v>
      </c>
      <c r="Z6345" s="284">
        <v>503052.24</v>
      </c>
      <c r="AB6345" s="276" t="s">
        <v>59695</v>
      </c>
      <c r="AC6345" s="277">
        <v>156599.53</v>
      </c>
      <c r="AE6345" s="246" t="s">
        <v>33631</v>
      </c>
      <c r="AF6345" s="247">
        <v>43634.59</v>
      </c>
      <c r="AH6345" s="226" t="s">
        <v>49932</v>
      </c>
      <c r="AI6345" s="227">
        <v>120107.93</v>
      </c>
      <c r="AK6345" s="207" t="s">
        <v>20638</v>
      </c>
      <c r="AL6345" s="208">
        <v>492084.91</v>
      </c>
      <c r="AM6345" s="93"/>
      <c r="AN6345" s="93"/>
      <c r="AO6345" s="93"/>
    </row>
    <row r="6346" spans="25:41" x14ac:dyDescent="0.55000000000000004">
      <c r="Y6346" t="s">
        <v>27589</v>
      </c>
      <c r="Z6346" s="284">
        <v>7341.3</v>
      </c>
      <c r="AB6346" s="276" t="s">
        <v>39281</v>
      </c>
      <c r="AC6346" s="277">
        <v>238534.62</v>
      </c>
      <c r="AE6346" s="246" t="s">
        <v>33632</v>
      </c>
      <c r="AF6346" s="247">
        <v>40798.06</v>
      </c>
      <c r="AH6346" s="226" t="s">
        <v>46941</v>
      </c>
      <c r="AI6346" s="227">
        <v>2104800</v>
      </c>
      <c r="AK6346" s="207" t="s">
        <v>20639</v>
      </c>
      <c r="AL6346" s="208">
        <v>5627.13</v>
      </c>
      <c r="AM6346" s="93"/>
      <c r="AN6346" s="93"/>
      <c r="AO6346" s="93"/>
    </row>
    <row r="6347" spans="25:41" x14ac:dyDescent="0.55000000000000004">
      <c r="Y6347" t="s">
        <v>14216</v>
      </c>
      <c r="Z6347" s="284">
        <v>102069.19</v>
      </c>
      <c r="AB6347" s="276" t="s">
        <v>39282</v>
      </c>
      <c r="AC6347" s="277">
        <v>53798.09</v>
      </c>
      <c r="AE6347" s="246" t="s">
        <v>60437</v>
      </c>
      <c r="AF6347" s="247">
        <v>53804.43</v>
      </c>
      <c r="AH6347" s="226" t="s">
        <v>49933</v>
      </c>
      <c r="AI6347" s="227">
        <v>7934.72</v>
      </c>
      <c r="AK6347" s="207" t="s">
        <v>20640</v>
      </c>
      <c r="AL6347" s="208">
        <v>16.010000000000002</v>
      </c>
      <c r="AM6347" s="93"/>
      <c r="AN6347" s="93"/>
      <c r="AO6347" s="93"/>
    </row>
    <row r="6348" spans="25:41" x14ac:dyDescent="0.55000000000000004">
      <c r="Y6348" t="s">
        <v>14217</v>
      </c>
      <c r="Z6348" s="284">
        <v>286410.69</v>
      </c>
      <c r="AB6348" s="276" t="s">
        <v>48989</v>
      </c>
      <c r="AC6348" s="277">
        <v>37095.19</v>
      </c>
      <c r="AE6348" s="246" t="s">
        <v>64329</v>
      </c>
      <c r="AF6348" s="247">
        <v>5302</v>
      </c>
      <c r="AH6348" s="226" t="s">
        <v>49934</v>
      </c>
      <c r="AI6348" s="227">
        <v>520284.35</v>
      </c>
      <c r="AK6348" s="207" t="s">
        <v>20641</v>
      </c>
      <c r="AL6348" s="208">
        <v>600.88</v>
      </c>
      <c r="AM6348" s="93"/>
      <c r="AN6348" s="93"/>
      <c r="AO6348" s="93"/>
    </row>
    <row r="6349" spans="25:41" x14ac:dyDescent="0.55000000000000004">
      <c r="Y6349" t="s">
        <v>14218</v>
      </c>
      <c r="Z6349" s="284">
        <v>26860</v>
      </c>
      <c r="AB6349" s="276" t="s">
        <v>40424</v>
      </c>
      <c r="AC6349" s="277">
        <v>5231.22</v>
      </c>
      <c r="AE6349" s="246" t="s">
        <v>33633</v>
      </c>
      <c r="AF6349" s="247">
        <v>19059</v>
      </c>
      <c r="AH6349" s="226" t="s">
        <v>49935</v>
      </c>
      <c r="AI6349" s="227">
        <v>238327.74</v>
      </c>
      <c r="AK6349" s="207" t="s">
        <v>20642</v>
      </c>
      <c r="AL6349" s="208">
        <v>37612.44</v>
      </c>
      <c r="AM6349" s="93"/>
      <c r="AN6349" s="93"/>
      <c r="AO6349" s="93"/>
    </row>
    <row r="6350" spans="25:41" x14ac:dyDescent="0.55000000000000004">
      <c r="Y6350" t="s">
        <v>14219</v>
      </c>
      <c r="Z6350" s="284">
        <v>10204.07</v>
      </c>
      <c r="AB6350" s="276" t="s">
        <v>39283</v>
      </c>
      <c r="AC6350" s="277">
        <v>9117.5</v>
      </c>
      <c r="AE6350" s="246" t="s">
        <v>33634</v>
      </c>
      <c r="AF6350" s="247">
        <v>1123346.01</v>
      </c>
      <c r="AH6350" s="226" t="s">
        <v>52480</v>
      </c>
      <c r="AI6350" s="227">
        <v>64859.25</v>
      </c>
      <c r="AK6350" s="207" t="s">
        <v>20643</v>
      </c>
      <c r="AL6350" s="208">
        <v>48629.45</v>
      </c>
      <c r="AM6350" s="93"/>
      <c r="AN6350" s="93"/>
      <c r="AO6350" s="93"/>
    </row>
    <row r="6351" spans="25:41" x14ac:dyDescent="0.55000000000000004">
      <c r="Y6351" t="s">
        <v>71888</v>
      </c>
      <c r="Z6351" s="284">
        <v>5216.68</v>
      </c>
      <c r="AB6351" s="276" t="s">
        <v>60590</v>
      </c>
      <c r="AC6351" s="277">
        <v>5701.79</v>
      </c>
      <c r="AE6351" s="246" t="s">
        <v>33635</v>
      </c>
      <c r="AF6351" s="247">
        <v>84898.77</v>
      </c>
      <c r="AH6351" s="226" t="s">
        <v>44912</v>
      </c>
      <c r="AI6351" s="227">
        <v>375708.57</v>
      </c>
      <c r="AK6351" s="207" t="s">
        <v>20644</v>
      </c>
      <c r="AL6351" s="208">
        <v>6597.49</v>
      </c>
      <c r="AM6351" s="93"/>
      <c r="AN6351" s="93"/>
      <c r="AO6351" s="93"/>
    </row>
    <row r="6352" spans="25:41" x14ac:dyDescent="0.55000000000000004">
      <c r="Y6352" t="s">
        <v>14220</v>
      </c>
      <c r="Z6352" s="284">
        <v>231885.72</v>
      </c>
      <c r="AB6352" s="276" t="s">
        <v>56309</v>
      </c>
      <c r="AC6352" s="277">
        <v>1813.33</v>
      </c>
      <c r="AE6352" s="246" t="s">
        <v>33636</v>
      </c>
      <c r="AF6352" s="247">
        <v>92504.71</v>
      </c>
      <c r="AH6352" s="226" t="s">
        <v>46942</v>
      </c>
      <c r="AI6352" s="227">
        <v>939648.29</v>
      </c>
      <c r="AK6352" s="207" t="s">
        <v>20645</v>
      </c>
      <c r="AL6352" s="208">
        <v>18358.689999999999</v>
      </c>
      <c r="AM6352" s="93"/>
      <c r="AN6352" s="93"/>
      <c r="AO6352" s="93"/>
    </row>
    <row r="6353" spans="25:41" x14ac:dyDescent="0.55000000000000004">
      <c r="Y6353" t="s">
        <v>14221</v>
      </c>
      <c r="Z6353" s="284">
        <v>205534.88</v>
      </c>
      <c r="AB6353" s="276" t="s">
        <v>40425</v>
      </c>
      <c r="AC6353" s="277">
        <v>1800</v>
      </c>
      <c r="AE6353" s="246" t="s">
        <v>60438</v>
      </c>
      <c r="AF6353" s="247">
        <v>78663.8</v>
      </c>
      <c r="AH6353" s="226" t="s">
        <v>49936</v>
      </c>
      <c r="AI6353" s="227">
        <v>115966.94</v>
      </c>
      <c r="AK6353" s="207" t="s">
        <v>20646</v>
      </c>
      <c r="AL6353" s="208">
        <v>378.53</v>
      </c>
      <c r="AM6353" s="93"/>
      <c r="AN6353" s="93"/>
      <c r="AO6353" s="93"/>
    </row>
    <row r="6354" spans="25:41" x14ac:dyDescent="0.55000000000000004">
      <c r="Y6354" t="s">
        <v>14222</v>
      </c>
      <c r="Z6354" s="284">
        <v>14603.64</v>
      </c>
      <c r="AB6354" s="276" t="s">
        <v>50140</v>
      </c>
      <c r="AC6354" s="277">
        <v>31638.52</v>
      </c>
      <c r="AE6354" s="246" t="s">
        <v>64330</v>
      </c>
      <c r="AF6354" s="247">
        <v>7431.49</v>
      </c>
      <c r="AH6354" s="226" t="s">
        <v>44913</v>
      </c>
      <c r="AI6354" s="227">
        <v>1973404.49</v>
      </c>
      <c r="AK6354" s="207" t="s">
        <v>20647</v>
      </c>
      <c r="AL6354" s="208">
        <v>14203.71</v>
      </c>
      <c r="AM6354" s="93"/>
      <c r="AN6354" s="93"/>
      <c r="AO6354" s="93"/>
    </row>
    <row r="6355" spans="25:41" x14ac:dyDescent="0.55000000000000004">
      <c r="Y6355" t="s">
        <v>27597</v>
      </c>
      <c r="Z6355" s="284">
        <v>59699.94</v>
      </c>
      <c r="AB6355" s="276" t="s">
        <v>50141</v>
      </c>
      <c r="AC6355" s="277">
        <v>4396.47</v>
      </c>
      <c r="AE6355" s="246" t="s">
        <v>64331</v>
      </c>
      <c r="AF6355" s="247">
        <v>568.51</v>
      </c>
      <c r="AH6355" s="226" t="s">
        <v>49937</v>
      </c>
      <c r="AI6355" s="227">
        <v>3603014.57</v>
      </c>
      <c r="AK6355" s="207" t="s">
        <v>20648</v>
      </c>
      <c r="AL6355" s="208">
        <v>22695</v>
      </c>
      <c r="AM6355" s="93"/>
      <c r="AN6355" s="93"/>
      <c r="AO6355" s="93"/>
    </row>
    <row r="6356" spans="25:41" x14ac:dyDescent="0.55000000000000004">
      <c r="Y6356" t="s">
        <v>14223</v>
      </c>
      <c r="Z6356" s="284">
        <v>17613.849999999999</v>
      </c>
      <c r="AB6356" s="276" t="s">
        <v>68158</v>
      </c>
      <c r="AC6356" s="277">
        <v>3365.3</v>
      </c>
      <c r="AE6356" s="246" t="s">
        <v>61999</v>
      </c>
      <c r="AF6356" s="247">
        <v>17816.86</v>
      </c>
      <c r="AH6356" s="226" t="s">
        <v>49938</v>
      </c>
      <c r="AI6356" s="227">
        <v>6343.73</v>
      </c>
      <c r="AK6356" s="207" t="s">
        <v>20649</v>
      </c>
      <c r="AL6356" s="208">
        <v>1367870.98</v>
      </c>
      <c r="AM6356" s="93"/>
      <c r="AN6356" s="93"/>
      <c r="AO6356" s="93"/>
    </row>
    <row r="6357" spans="25:41" x14ac:dyDescent="0.55000000000000004">
      <c r="Y6357" t="s">
        <v>40896</v>
      </c>
      <c r="Z6357" s="284">
        <v>2501375.6800000002</v>
      </c>
      <c r="AB6357" s="276" t="s">
        <v>42684</v>
      </c>
      <c r="AC6357" s="277">
        <v>39000</v>
      </c>
      <c r="AE6357" s="246" t="s">
        <v>62000</v>
      </c>
      <c r="AF6357" s="247">
        <v>1295.56</v>
      </c>
      <c r="AH6357" s="226" t="s">
        <v>49939</v>
      </c>
      <c r="AI6357" s="227">
        <v>45196.54</v>
      </c>
      <c r="AK6357" s="207" t="s">
        <v>20650</v>
      </c>
      <c r="AL6357" s="208">
        <v>31154.01</v>
      </c>
      <c r="AM6357" s="93"/>
      <c r="AN6357" s="93"/>
      <c r="AO6357" s="93"/>
    </row>
    <row r="6358" spans="25:41" x14ac:dyDescent="0.55000000000000004">
      <c r="Y6358" t="s">
        <v>34136</v>
      </c>
      <c r="Z6358" s="284">
        <v>21161.46</v>
      </c>
      <c r="AB6358" s="276" t="s">
        <v>42685</v>
      </c>
      <c r="AC6358" s="277">
        <v>2885.77</v>
      </c>
      <c r="AE6358" s="246" t="s">
        <v>62001</v>
      </c>
      <c r="AF6358" s="247">
        <v>5727.57</v>
      </c>
      <c r="AH6358" s="226" t="s">
        <v>44914</v>
      </c>
      <c r="AI6358" s="227">
        <v>1770</v>
      </c>
      <c r="AK6358" s="207" t="s">
        <v>20651</v>
      </c>
      <c r="AL6358" s="208">
        <v>1344.99</v>
      </c>
      <c r="AM6358" s="93"/>
      <c r="AN6358" s="93"/>
      <c r="AO6358" s="93"/>
    </row>
    <row r="6359" spans="25:41" x14ac:dyDescent="0.55000000000000004">
      <c r="Y6359" t="s">
        <v>35677</v>
      </c>
      <c r="Z6359" s="284">
        <v>11854</v>
      </c>
      <c r="AB6359" s="276" t="s">
        <v>39284</v>
      </c>
      <c r="AC6359" s="277">
        <v>88945.66</v>
      </c>
      <c r="AE6359" s="246" t="s">
        <v>64332</v>
      </c>
      <c r="AF6359" s="247">
        <v>14378.4</v>
      </c>
      <c r="AH6359" s="226" t="s">
        <v>52481</v>
      </c>
      <c r="AI6359" s="227">
        <v>3348559.86</v>
      </c>
      <c r="AK6359" s="207" t="s">
        <v>20652</v>
      </c>
      <c r="AL6359" s="208">
        <v>108803.95</v>
      </c>
      <c r="AM6359" s="93"/>
      <c r="AN6359" s="93"/>
      <c r="AO6359" s="93"/>
    </row>
    <row r="6360" spans="25:41" x14ac:dyDescent="0.55000000000000004">
      <c r="Y6360" t="s">
        <v>34139</v>
      </c>
      <c r="Z6360" s="284">
        <v>3150</v>
      </c>
      <c r="AB6360" s="276" t="s">
        <v>39285</v>
      </c>
      <c r="AC6360" s="277">
        <v>231733.97</v>
      </c>
      <c r="AE6360" s="246" t="s">
        <v>64333</v>
      </c>
      <c r="AF6360" s="247">
        <v>1083.74</v>
      </c>
      <c r="AH6360" s="226" t="s">
        <v>44915</v>
      </c>
      <c r="AI6360" s="227">
        <v>12562619.359999999</v>
      </c>
      <c r="AK6360" s="207" t="s">
        <v>20653</v>
      </c>
      <c r="AL6360" s="208">
        <v>5211.87</v>
      </c>
      <c r="AM6360" s="93"/>
      <c r="AN6360" s="93"/>
      <c r="AO6360" s="93"/>
    </row>
    <row r="6361" spans="25:41" x14ac:dyDescent="0.55000000000000004">
      <c r="Y6361" t="s">
        <v>27677</v>
      </c>
      <c r="Z6361" s="284">
        <v>15296.76</v>
      </c>
      <c r="AB6361" s="276" t="s">
        <v>39286</v>
      </c>
      <c r="AC6361" s="277">
        <v>110566.81</v>
      </c>
      <c r="AE6361" s="246" t="s">
        <v>64334</v>
      </c>
      <c r="AF6361" s="247">
        <v>816.86</v>
      </c>
      <c r="AH6361" s="226" t="s">
        <v>52482</v>
      </c>
      <c r="AI6361" s="227">
        <v>15685.79</v>
      </c>
      <c r="AK6361" s="207" t="s">
        <v>20654</v>
      </c>
      <c r="AL6361" s="208">
        <v>1565.88</v>
      </c>
      <c r="AM6361" s="93"/>
      <c r="AN6361" s="93"/>
      <c r="AO6361" s="93"/>
    </row>
    <row r="6362" spans="25:41" x14ac:dyDescent="0.55000000000000004">
      <c r="Y6362" t="s">
        <v>27678</v>
      </c>
      <c r="Z6362" s="284">
        <v>39000</v>
      </c>
      <c r="AB6362" s="276" t="s">
        <v>59421</v>
      </c>
      <c r="AC6362" s="277">
        <v>5794.03</v>
      </c>
      <c r="AE6362" s="246" t="s">
        <v>61413</v>
      </c>
      <c r="AF6362" s="247">
        <v>13066.66</v>
      </c>
      <c r="AH6362" s="226" t="s">
        <v>49940</v>
      </c>
      <c r="AI6362" s="227">
        <v>1218546.83</v>
      </c>
      <c r="AK6362" s="207" t="s">
        <v>20655</v>
      </c>
      <c r="AL6362" s="208">
        <v>50299.39</v>
      </c>
      <c r="AM6362" s="93"/>
      <c r="AN6362" s="93"/>
      <c r="AO6362" s="93"/>
    </row>
    <row r="6363" spans="25:41" x14ac:dyDescent="0.55000000000000004">
      <c r="Y6363" t="s">
        <v>14232</v>
      </c>
      <c r="Z6363" s="284">
        <v>6677.12</v>
      </c>
      <c r="AB6363" s="276" t="s">
        <v>36455</v>
      </c>
      <c r="AC6363" s="277">
        <v>250</v>
      </c>
      <c r="AE6363" s="246" t="s">
        <v>61414</v>
      </c>
      <c r="AF6363" s="247">
        <v>984.1</v>
      </c>
      <c r="AH6363" s="226" t="s">
        <v>49941</v>
      </c>
      <c r="AI6363" s="227">
        <v>53155.64</v>
      </c>
      <c r="AK6363" s="207" t="s">
        <v>20656</v>
      </c>
      <c r="AL6363" s="208">
        <v>59651.86</v>
      </c>
      <c r="AM6363" s="93"/>
      <c r="AN6363" s="93"/>
      <c r="AO6363" s="93"/>
    </row>
    <row r="6364" spans="25:41" x14ac:dyDescent="0.55000000000000004">
      <c r="Y6364" t="s">
        <v>14233</v>
      </c>
      <c r="Z6364" s="284">
        <v>19595.52</v>
      </c>
      <c r="AB6364" s="276" t="s">
        <v>66666</v>
      </c>
      <c r="AC6364" s="277">
        <v>79.459999999999994</v>
      </c>
      <c r="AE6364" s="246" t="s">
        <v>60439</v>
      </c>
      <c r="AF6364" s="247">
        <v>5873.17</v>
      </c>
      <c r="AH6364" s="226" t="s">
        <v>49942</v>
      </c>
      <c r="AI6364" s="227">
        <v>2993416.67</v>
      </c>
      <c r="AK6364" s="207" t="s">
        <v>20657</v>
      </c>
      <c r="AL6364" s="208">
        <v>649397.55000000005</v>
      </c>
      <c r="AM6364" s="93"/>
      <c r="AN6364" s="93"/>
      <c r="AO6364" s="93"/>
    </row>
    <row r="6365" spans="25:41" x14ac:dyDescent="0.55000000000000004">
      <c r="Y6365" t="s">
        <v>27680</v>
      </c>
      <c r="Z6365" s="284">
        <v>5396.32</v>
      </c>
      <c r="AB6365" s="276" t="s">
        <v>56310</v>
      </c>
      <c r="AC6365" s="277">
        <v>6484.33</v>
      </c>
      <c r="AE6365" s="246" t="s">
        <v>60440</v>
      </c>
      <c r="AF6365" s="247">
        <v>428.4</v>
      </c>
      <c r="AH6365" s="226" t="s">
        <v>52483</v>
      </c>
      <c r="AI6365" s="227">
        <v>81228.929999999993</v>
      </c>
      <c r="AK6365" s="207" t="s">
        <v>20658</v>
      </c>
      <c r="AL6365" s="208">
        <v>26970.87</v>
      </c>
      <c r="AM6365" s="93"/>
      <c r="AN6365" s="93"/>
      <c r="AO6365" s="93"/>
    </row>
    <row r="6366" spans="25:41" x14ac:dyDescent="0.55000000000000004">
      <c r="Y6366" t="s">
        <v>27681</v>
      </c>
      <c r="Z6366" s="284">
        <v>48223.199999999997</v>
      </c>
      <c r="AB6366" s="276" t="s">
        <v>64589</v>
      </c>
      <c r="AC6366" s="277">
        <v>254600.58</v>
      </c>
      <c r="AE6366" s="246" t="s">
        <v>64335</v>
      </c>
      <c r="AF6366" s="247">
        <v>-10608.94</v>
      </c>
      <c r="AH6366" s="226" t="s">
        <v>52484</v>
      </c>
      <c r="AI6366" s="227">
        <v>43591.11</v>
      </c>
      <c r="AK6366" s="207" t="s">
        <v>20659</v>
      </c>
      <c r="AL6366" s="208">
        <v>1450734.73</v>
      </c>
      <c r="AM6366" s="93"/>
      <c r="AN6366" s="93"/>
      <c r="AO6366" s="93"/>
    </row>
    <row r="6367" spans="25:41" x14ac:dyDescent="0.55000000000000004">
      <c r="Y6367" t="s">
        <v>14234</v>
      </c>
      <c r="Z6367" s="284">
        <v>39537.269999999997</v>
      </c>
      <c r="AB6367" s="276" t="s">
        <v>36456</v>
      </c>
      <c r="AC6367" s="277">
        <v>24135.55</v>
      </c>
      <c r="AE6367" s="246" t="s">
        <v>20833</v>
      </c>
      <c r="AF6367" s="247">
        <v>4307.37</v>
      </c>
      <c r="AH6367" s="226" t="s">
        <v>49943</v>
      </c>
      <c r="AI6367" s="227">
        <v>4153.6400000000003</v>
      </c>
      <c r="AK6367" s="207" t="s">
        <v>20660</v>
      </c>
      <c r="AL6367" s="208">
        <v>6482.66</v>
      </c>
      <c r="AM6367" s="93"/>
      <c r="AN6367" s="93"/>
      <c r="AO6367" s="93"/>
    </row>
    <row r="6368" spans="25:41" x14ac:dyDescent="0.55000000000000004">
      <c r="Y6368" t="s">
        <v>47599</v>
      </c>
      <c r="Z6368" s="284">
        <v>521126.07</v>
      </c>
      <c r="AB6368" s="276" t="s">
        <v>64590</v>
      </c>
      <c r="AC6368" s="277">
        <v>447445.72</v>
      </c>
      <c r="AE6368" s="246" t="s">
        <v>60441</v>
      </c>
      <c r="AF6368" s="247">
        <v>527.07000000000005</v>
      </c>
      <c r="AH6368" s="226" t="s">
        <v>47982</v>
      </c>
      <c r="AI6368" s="227">
        <v>821.47</v>
      </c>
      <c r="AK6368" s="207" t="s">
        <v>20661</v>
      </c>
      <c r="AL6368" s="208">
        <v>2445.12</v>
      </c>
      <c r="AM6368" s="93"/>
      <c r="AN6368" s="93"/>
      <c r="AO6368" s="93"/>
    </row>
    <row r="6369" spans="25:41" x14ac:dyDescent="0.55000000000000004">
      <c r="Y6369" t="s">
        <v>36708</v>
      </c>
      <c r="Z6369">
        <v>282.07</v>
      </c>
      <c r="AB6369" s="276" t="s">
        <v>35267</v>
      </c>
      <c r="AC6369" s="277">
        <v>101687.4</v>
      </c>
      <c r="AE6369" s="246" t="s">
        <v>60442</v>
      </c>
      <c r="AF6369" s="247">
        <v>39.94</v>
      </c>
      <c r="AH6369" s="226" t="s">
        <v>52485</v>
      </c>
      <c r="AI6369" s="227">
        <v>618.95000000000005</v>
      </c>
      <c r="AK6369" s="207" t="s">
        <v>20662</v>
      </c>
      <c r="AL6369" s="208">
        <v>9802.4</v>
      </c>
      <c r="AM6369" s="93"/>
      <c r="AN6369" s="93"/>
      <c r="AO6369" s="93"/>
    </row>
    <row r="6370" spans="25:41" x14ac:dyDescent="0.55000000000000004">
      <c r="Y6370" t="s">
        <v>54559</v>
      </c>
      <c r="Z6370" s="284">
        <v>2532.35</v>
      </c>
      <c r="AB6370" s="276" t="s">
        <v>39287</v>
      </c>
      <c r="AC6370" s="277">
        <v>548918.16</v>
      </c>
      <c r="AE6370" s="246" t="s">
        <v>60443</v>
      </c>
      <c r="AF6370" s="247">
        <v>2.64</v>
      </c>
      <c r="AH6370" s="226" t="s">
        <v>47983</v>
      </c>
      <c r="AI6370" s="227">
        <v>784.08</v>
      </c>
      <c r="AK6370" s="207" t="s">
        <v>20663</v>
      </c>
      <c r="AL6370" s="208">
        <v>31154.01</v>
      </c>
      <c r="AM6370" s="93"/>
      <c r="AN6370" s="93"/>
      <c r="AO6370" s="93"/>
    </row>
    <row r="6371" spans="25:41" x14ac:dyDescent="0.55000000000000004">
      <c r="Y6371" t="s">
        <v>58099</v>
      </c>
      <c r="Z6371" s="284">
        <v>119260.69</v>
      </c>
      <c r="AB6371" s="276" t="s">
        <v>59696</v>
      </c>
      <c r="AC6371" s="277">
        <v>-6512.09</v>
      </c>
      <c r="AE6371" s="246" t="s">
        <v>60444</v>
      </c>
      <c r="AF6371" s="247">
        <v>10.96</v>
      </c>
      <c r="AH6371" s="226" t="s">
        <v>49944</v>
      </c>
      <c r="AI6371" s="227">
        <v>2106042.09</v>
      </c>
      <c r="AK6371" s="207" t="s">
        <v>20664</v>
      </c>
      <c r="AL6371" s="208">
        <v>21605.4</v>
      </c>
      <c r="AM6371" s="93"/>
      <c r="AN6371" s="93"/>
      <c r="AO6371" s="93"/>
    </row>
    <row r="6372" spans="25:41" x14ac:dyDescent="0.55000000000000004">
      <c r="Y6372" t="s">
        <v>14236</v>
      </c>
      <c r="Z6372" s="284">
        <v>1006511.82</v>
      </c>
      <c r="AB6372" s="276" t="s">
        <v>66667</v>
      </c>
      <c r="AC6372" s="277">
        <v>356533.41</v>
      </c>
      <c r="AE6372" s="246" t="s">
        <v>60445</v>
      </c>
      <c r="AF6372" s="247">
        <v>2.81</v>
      </c>
      <c r="AH6372" s="226" t="s">
        <v>48900</v>
      </c>
      <c r="AI6372" s="227">
        <v>154.77000000000001</v>
      </c>
      <c r="AK6372" s="207" t="s">
        <v>20665</v>
      </c>
      <c r="AL6372" s="208">
        <v>1062.21</v>
      </c>
      <c r="AM6372" s="93"/>
      <c r="AN6372" s="93"/>
      <c r="AO6372" s="93"/>
    </row>
    <row r="6373" spans="25:41" x14ac:dyDescent="0.55000000000000004">
      <c r="Y6373" t="s">
        <v>27685</v>
      </c>
      <c r="Z6373" s="284">
        <v>30368</v>
      </c>
      <c r="AB6373" s="276" t="s">
        <v>66668</v>
      </c>
      <c r="AC6373" s="277">
        <v>357773</v>
      </c>
      <c r="AE6373" s="246" t="s">
        <v>20835</v>
      </c>
      <c r="AF6373" s="247">
        <v>4.38</v>
      </c>
      <c r="AH6373" s="226" t="s">
        <v>49945</v>
      </c>
      <c r="AI6373" s="227">
        <v>836.84</v>
      </c>
      <c r="AK6373" s="207" t="s">
        <v>20666</v>
      </c>
      <c r="AL6373" s="208">
        <v>7358.14</v>
      </c>
      <c r="AM6373" s="93"/>
      <c r="AN6373" s="93"/>
      <c r="AO6373" s="93"/>
    </row>
    <row r="6374" spans="25:41" x14ac:dyDescent="0.55000000000000004">
      <c r="Y6374" t="s">
        <v>14248</v>
      </c>
      <c r="Z6374" s="284">
        <v>19352.669999999998</v>
      </c>
      <c r="AB6374" s="276" t="s">
        <v>61478</v>
      </c>
      <c r="AC6374" s="277">
        <v>14536.17</v>
      </c>
      <c r="AE6374" s="246" t="s">
        <v>64336</v>
      </c>
      <c r="AF6374" s="247">
        <v>-587.79999999999995</v>
      </c>
      <c r="AH6374" s="226" t="s">
        <v>47984</v>
      </c>
      <c r="AI6374" s="227">
        <v>141859.31</v>
      </c>
      <c r="AK6374" s="207" t="s">
        <v>20667</v>
      </c>
      <c r="AL6374" s="208">
        <v>5808.77</v>
      </c>
      <c r="AM6374" s="93"/>
      <c r="AN6374" s="93"/>
      <c r="AO6374" s="93"/>
    </row>
    <row r="6375" spans="25:41" x14ac:dyDescent="0.55000000000000004">
      <c r="Y6375" t="s">
        <v>27784</v>
      </c>
      <c r="Z6375" s="284">
        <v>1068.26</v>
      </c>
      <c r="AB6375" s="276" t="s">
        <v>68159</v>
      </c>
      <c r="AC6375" s="277">
        <v>501.56</v>
      </c>
      <c r="AE6375" s="246" t="s">
        <v>60446</v>
      </c>
      <c r="AF6375" s="247">
        <v>-448.35</v>
      </c>
      <c r="AH6375" s="226" t="s">
        <v>49946</v>
      </c>
      <c r="AI6375" s="227">
        <v>465259.21</v>
      </c>
      <c r="AK6375" s="207" t="s">
        <v>13563</v>
      </c>
      <c r="AL6375" s="208">
        <v>2937.13</v>
      </c>
      <c r="AM6375" s="93"/>
      <c r="AN6375" s="93"/>
      <c r="AO6375" s="93"/>
    </row>
    <row r="6376" spans="25:41" x14ac:dyDescent="0.55000000000000004">
      <c r="Y6376" t="s">
        <v>34152</v>
      </c>
      <c r="Z6376" s="284">
        <v>10412</v>
      </c>
      <c r="AB6376" s="276" t="s">
        <v>68160</v>
      </c>
      <c r="AC6376" s="277">
        <v>32.369999999999997</v>
      </c>
      <c r="AE6376" s="246" t="s">
        <v>60447</v>
      </c>
      <c r="AF6376" s="247">
        <v>-34.299999999999997</v>
      </c>
      <c r="AH6376" s="226" t="s">
        <v>52486</v>
      </c>
      <c r="AI6376" s="227">
        <v>741.77</v>
      </c>
      <c r="AK6376" s="207" t="s">
        <v>20668</v>
      </c>
      <c r="AL6376" s="208">
        <v>2762.43</v>
      </c>
      <c r="AM6376" s="93"/>
      <c r="AN6376" s="93"/>
      <c r="AO6376" s="93"/>
    </row>
    <row r="6377" spans="25:41" x14ac:dyDescent="0.55000000000000004">
      <c r="Y6377" t="s">
        <v>27789</v>
      </c>
      <c r="Z6377" s="284">
        <v>5638.71</v>
      </c>
      <c r="AB6377" s="276" t="s">
        <v>61479</v>
      </c>
      <c r="AC6377" s="277">
        <v>1105.47</v>
      </c>
      <c r="AE6377" s="246" t="s">
        <v>60448</v>
      </c>
      <c r="AF6377" s="247">
        <v>-13.45</v>
      </c>
      <c r="AH6377" s="226" t="s">
        <v>44916</v>
      </c>
      <c r="AI6377" s="227">
        <v>207930</v>
      </c>
      <c r="AK6377" s="207" t="s">
        <v>20669</v>
      </c>
      <c r="AL6377" s="208">
        <v>425000</v>
      </c>
      <c r="AM6377" s="93"/>
      <c r="AN6377" s="93"/>
      <c r="AO6377" s="93"/>
    </row>
    <row r="6378" spans="25:41" x14ac:dyDescent="0.55000000000000004">
      <c r="Y6378" t="s">
        <v>27792</v>
      </c>
      <c r="Z6378" s="284">
        <v>66877.679999999993</v>
      </c>
      <c r="AB6378" s="276" t="s">
        <v>61480</v>
      </c>
      <c r="AC6378" s="277">
        <v>3770.54</v>
      </c>
      <c r="AE6378" s="246" t="s">
        <v>60449</v>
      </c>
      <c r="AF6378" s="247">
        <v>-1.49</v>
      </c>
      <c r="AH6378" s="226" t="s">
        <v>48901</v>
      </c>
      <c r="AI6378" s="227">
        <v>2398</v>
      </c>
      <c r="AK6378" s="207" t="s">
        <v>20670</v>
      </c>
      <c r="AL6378" s="208">
        <v>101690</v>
      </c>
      <c r="AM6378" s="93"/>
      <c r="AN6378" s="93"/>
      <c r="AO6378" s="93"/>
    </row>
    <row r="6379" spans="25:41" x14ac:dyDescent="0.55000000000000004">
      <c r="Y6379" t="s">
        <v>27793</v>
      </c>
      <c r="Z6379" s="284">
        <v>2470</v>
      </c>
      <c r="AB6379" s="276" t="s">
        <v>68161</v>
      </c>
      <c r="AC6379" s="277">
        <v>2766.09</v>
      </c>
      <c r="AE6379" s="246" t="s">
        <v>20838</v>
      </c>
      <c r="AF6379" s="247">
        <v>-1.55</v>
      </c>
      <c r="AH6379" s="226" t="s">
        <v>44917</v>
      </c>
      <c r="AI6379" s="227">
        <v>114419.48</v>
      </c>
      <c r="AK6379" s="207" t="s">
        <v>20671</v>
      </c>
      <c r="AL6379" s="208">
        <v>423264.2</v>
      </c>
      <c r="AM6379" s="93"/>
      <c r="AN6379" s="93"/>
      <c r="AO6379" s="93"/>
    </row>
    <row r="6380" spans="25:41" x14ac:dyDescent="0.55000000000000004">
      <c r="Y6380" t="s">
        <v>27794</v>
      </c>
      <c r="Z6380" s="284">
        <v>59935.24</v>
      </c>
      <c r="AB6380" s="276" t="s">
        <v>68162</v>
      </c>
      <c r="AC6380" s="277">
        <v>20000</v>
      </c>
      <c r="AE6380" s="246" t="s">
        <v>60450</v>
      </c>
      <c r="AF6380" s="247">
        <v>499.14</v>
      </c>
      <c r="AH6380" s="226" t="s">
        <v>46943</v>
      </c>
      <c r="AI6380" s="227">
        <v>561753.44999999995</v>
      </c>
      <c r="AK6380" s="207" t="s">
        <v>20672</v>
      </c>
      <c r="AL6380" s="208">
        <v>345986.38</v>
      </c>
      <c r="AM6380" s="93"/>
      <c r="AN6380" s="93"/>
      <c r="AO6380" s="93"/>
    </row>
    <row r="6381" spans="25:41" x14ac:dyDescent="0.55000000000000004">
      <c r="Y6381" t="s">
        <v>54561</v>
      </c>
      <c r="Z6381" s="284">
        <v>19160</v>
      </c>
      <c r="AB6381" s="276" t="s">
        <v>64591</v>
      </c>
      <c r="AC6381" s="277">
        <v>3918.42</v>
      </c>
      <c r="AE6381" s="246" t="s">
        <v>49961</v>
      </c>
      <c r="AF6381" s="247">
        <v>6336.74</v>
      </c>
      <c r="AH6381" s="226" t="s">
        <v>44918</v>
      </c>
      <c r="AI6381" s="227">
        <v>223755.5</v>
      </c>
      <c r="AK6381" s="207" t="s">
        <v>20673</v>
      </c>
      <c r="AL6381" s="208">
        <v>1620</v>
      </c>
      <c r="AM6381" s="93"/>
      <c r="AN6381" s="93"/>
      <c r="AO6381" s="93"/>
    </row>
    <row r="6382" spans="25:41" x14ac:dyDescent="0.55000000000000004">
      <c r="Y6382" t="s">
        <v>27796</v>
      </c>
      <c r="Z6382" s="284">
        <v>1774.31</v>
      </c>
      <c r="AB6382" s="276" t="s">
        <v>63249</v>
      </c>
      <c r="AC6382" s="277">
        <v>353.76</v>
      </c>
      <c r="AE6382" s="246" t="s">
        <v>49962</v>
      </c>
      <c r="AF6382" s="247">
        <v>-6698.63</v>
      </c>
      <c r="AH6382" s="226" t="s">
        <v>42492</v>
      </c>
      <c r="AI6382" s="227">
        <v>114033.5</v>
      </c>
      <c r="AK6382" s="207" t="s">
        <v>13566</v>
      </c>
      <c r="AL6382" s="208">
        <v>218632.8</v>
      </c>
      <c r="AM6382" s="93"/>
      <c r="AN6382" s="93"/>
      <c r="AO6382" s="93"/>
    </row>
    <row r="6383" spans="25:41" x14ac:dyDescent="0.55000000000000004">
      <c r="Y6383" t="s">
        <v>27800</v>
      </c>
      <c r="Z6383">
        <v>193.72</v>
      </c>
      <c r="AB6383" s="276" t="s">
        <v>64592</v>
      </c>
      <c r="AC6383" s="277">
        <v>1021.7</v>
      </c>
      <c r="AE6383" s="246" t="s">
        <v>42532</v>
      </c>
      <c r="AF6383" s="247">
        <v>463.09</v>
      </c>
      <c r="AH6383" s="226" t="s">
        <v>49947</v>
      </c>
      <c r="AI6383" s="227">
        <v>91835.4</v>
      </c>
      <c r="AK6383" s="207" t="s">
        <v>13567</v>
      </c>
      <c r="AL6383" s="208">
        <v>180084.82</v>
      </c>
      <c r="AM6383" s="93"/>
      <c r="AN6383" s="93"/>
      <c r="AO6383" s="93"/>
    </row>
    <row r="6384" spans="25:41" x14ac:dyDescent="0.55000000000000004">
      <c r="Y6384" t="s">
        <v>14253</v>
      </c>
      <c r="Z6384" s="284">
        <v>13532.02</v>
      </c>
      <c r="AB6384" s="276" t="s">
        <v>70048</v>
      </c>
      <c r="AC6384" s="277">
        <v>10783.13</v>
      </c>
      <c r="AE6384" s="246" t="s">
        <v>49964</v>
      </c>
      <c r="AF6384" s="247">
        <v>114.57</v>
      </c>
      <c r="AH6384" s="226" t="s">
        <v>49948</v>
      </c>
      <c r="AI6384" s="227">
        <v>7257.02</v>
      </c>
      <c r="AK6384" s="207" t="s">
        <v>13568</v>
      </c>
      <c r="AL6384" s="208">
        <v>2964.72</v>
      </c>
      <c r="AM6384" s="93"/>
      <c r="AN6384" s="93"/>
      <c r="AO6384" s="93"/>
    </row>
    <row r="6385" spans="25:41" x14ac:dyDescent="0.55000000000000004">
      <c r="Y6385" t="s">
        <v>14254</v>
      </c>
      <c r="Z6385" s="284">
        <v>43788.24</v>
      </c>
      <c r="AB6385" s="276" t="s">
        <v>57590</v>
      </c>
      <c r="AC6385" s="277">
        <v>9734.23</v>
      </c>
      <c r="AE6385" s="246" t="s">
        <v>60451</v>
      </c>
      <c r="AF6385" s="247">
        <v>516.36</v>
      </c>
      <c r="AH6385" s="226" t="s">
        <v>49949</v>
      </c>
      <c r="AI6385" s="227">
        <v>21714.14</v>
      </c>
      <c r="AK6385" s="207" t="s">
        <v>20674</v>
      </c>
      <c r="AL6385" s="208">
        <v>4125799.03</v>
      </c>
      <c r="AM6385" s="93"/>
      <c r="AN6385" s="93"/>
      <c r="AO6385" s="93"/>
    </row>
    <row r="6386" spans="25:41" x14ac:dyDescent="0.55000000000000004">
      <c r="Y6386" t="s">
        <v>14255</v>
      </c>
      <c r="Z6386" s="284">
        <v>19594.439999999999</v>
      </c>
      <c r="AB6386" s="276" t="s">
        <v>68163</v>
      </c>
      <c r="AC6386" s="277">
        <v>1236.5</v>
      </c>
      <c r="AE6386" s="246" t="s">
        <v>42534</v>
      </c>
      <c r="AF6386" s="247">
        <v>19.670000000000002</v>
      </c>
      <c r="AH6386" s="226" t="s">
        <v>49950</v>
      </c>
      <c r="AI6386" s="227">
        <v>7186.61</v>
      </c>
      <c r="AK6386" s="207" t="s">
        <v>20675</v>
      </c>
      <c r="AL6386" s="208">
        <v>148194.53</v>
      </c>
      <c r="AM6386" s="93"/>
      <c r="AN6386" s="93"/>
      <c r="AO6386" s="93"/>
    </row>
    <row r="6387" spans="25:41" x14ac:dyDescent="0.55000000000000004">
      <c r="Y6387" t="s">
        <v>27802</v>
      </c>
      <c r="Z6387">
        <v>558</v>
      </c>
      <c r="AB6387" s="276" t="s">
        <v>59134</v>
      </c>
      <c r="AC6387" s="277">
        <v>372.01</v>
      </c>
      <c r="AE6387" s="246" t="s">
        <v>60452</v>
      </c>
      <c r="AF6387" s="247">
        <v>10.86</v>
      </c>
      <c r="AH6387" s="226" t="s">
        <v>48902</v>
      </c>
      <c r="AI6387" s="227">
        <v>4760.1099999999997</v>
      </c>
      <c r="AK6387" s="207" t="s">
        <v>20676</v>
      </c>
      <c r="AL6387" s="208">
        <v>1929.4</v>
      </c>
      <c r="AM6387" s="93"/>
      <c r="AN6387" s="93"/>
      <c r="AO6387" s="93"/>
    </row>
    <row r="6388" spans="25:41" x14ac:dyDescent="0.55000000000000004">
      <c r="Y6388" t="s">
        <v>58905</v>
      </c>
      <c r="Z6388">
        <v>670</v>
      </c>
      <c r="AB6388" s="276" t="s">
        <v>57591</v>
      </c>
      <c r="AC6388" s="277">
        <v>848.42</v>
      </c>
      <c r="AE6388" s="246" t="s">
        <v>60453</v>
      </c>
      <c r="AF6388" s="247">
        <v>35.49</v>
      </c>
      <c r="AH6388" s="226" t="s">
        <v>49951</v>
      </c>
      <c r="AI6388" s="227">
        <v>113111.72</v>
      </c>
      <c r="AK6388" s="207" t="s">
        <v>20677</v>
      </c>
      <c r="AL6388" s="208">
        <v>2000</v>
      </c>
      <c r="AM6388" s="93"/>
      <c r="AN6388" s="93"/>
      <c r="AO6388" s="93"/>
    </row>
    <row r="6389" spans="25:41" x14ac:dyDescent="0.55000000000000004">
      <c r="Y6389" t="s">
        <v>27804</v>
      </c>
      <c r="Z6389" s="284">
        <v>61353.36</v>
      </c>
      <c r="AB6389" s="276" t="s">
        <v>57592</v>
      </c>
      <c r="AC6389" s="277">
        <v>2318.38</v>
      </c>
      <c r="AE6389" s="246" t="s">
        <v>60454</v>
      </c>
      <c r="AF6389" s="247">
        <v>3.39</v>
      </c>
      <c r="AH6389" s="226" t="s">
        <v>44919</v>
      </c>
      <c r="AI6389" s="227">
        <v>4382798.71</v>
      </c>
      <c r="AK6389" s="207" t="s">
        <v>20678</v>
      </c>
      <c r="AL6389" s="208">
        <v>500753.58</v>
      </c>
      <c r="AM6389" s="93"/>
      <c r="AN6389" s="93"/>
      <c r="AO6389" s="93"/>
    </row>
    <row r="6390" spans="25:41" x14ac:dyDescent="0.55000000000000004">
      <c r="Y6390" t="s">
        <v>48540</v>
      </c>
      <c r="Z6390" s="284">
        <v>16472.400000000001</v>
      </c>
      <c r="AB6390" s="276" t="s">
        <v>57593</v>
      </c>
      <c r="AC6390" s="277">
        <v>9663.52</v>
      </c>
      <c r="AE6390" s="246" t="s">
        <v>42535</v>
      </c>
      <c r="AF6390" s="247">
        <v>78.09</v>
      </c>
      <c r="AH6390" s="226" t="s">
        <v>44920</v>
      </c>
      <c r="AI6390" s="227">
        <v>330924.28999999998</v>
      </c>
      <c r="AK6390" s="207" t="s">
        <v>13569</v>
      </c>
      <c r="AL6390" s="208">
        <v>7778952.5899999999</v>
      </c>
      <c r="AM6390" s="93"/>
      <c r="AN6390" s="93"/>
      <c r="AO6390" s="93"/>
    </row>
    <row r="6391" spans="25:41" x14ac:dyDescent="0.55000000000000004">
      <c r="Y6391" t="s">
        <v>34162</v>
      </c>
      <c r="Z6391" s="284">
        <v>23488</v>
      </c>
      <c r="AB6391" s="276" t="s">
        <v>62468</v>
      </c>
      <c r="AC6391" s="277">
        <v>1811.25</v>
      </c>
      <c r="AE6391" s="246" t="s">
        <v>60455</v>
      </c>
      <c r="AF6391" s="247">
        <v>-18.079999999999998</v>
      </c>
      <c r="AH6391" s="226" t="s">
        <v>44921</v>
      </c>
      <c r="AI6391" s="227">
        <v>71250.11</v>
      </c>
      <c r="AK6391" s="207" t="s">
        <v>20679</v>
      </c>
      <c r="AL6391" s="208">
        <v>870351.24</v>
      </c>
      <c r="AM6391" s="93"/>
      <c r="AN6391" s="93"/>
      <c r="AO6391" s="93"/>
    </row>
    <row r="6392" spans="25:41" x14ac:dyDescent="0.55000000000000004">
      <c r="Y6392" t="s">
        <v>34163</v>
      </c>
      <c r="Z6392" s="284">
        <v>45714.84</v>
      </c>
      <c r="AB6392" s="276" t="s">
        <v>59135</v>
      </c>
      <c r="AC6392" s="277">
        <v>21126.17</v>
      </c>
      <c r="AE6392" s="246" t="s">
        <v>60456</v>
      </c>
      <c r="AF6392" s="247">
        <v>5827.5</v>
      </c>
      <c r="AH6392" s="226" t="s">
        <v>44922</v>
      </c>
      <c r="AI6392" s="227">
        <v>5450.65</v>
      </c>
      <c r="AK6392" s="207" t="s">
        <v>20680</v>
      </c>
      <c r="AL6392" s="208">
        <v>44610.87</v>
      </c>
      <c r="AM6392" s="93"/>
      <c r="AN6392" s="93"/>
      <c r="AO6392" s="93"/>
    </row>
    <row r="6393" spans="25:41" x14ac:dyDescent="0.55000000000000004">
      <c r="Y6393" t="s">
        <v>27905</v>
      </c>
      <c r="Z6393">
        <v>498.5</v>
      </c>
      <c r="AB6393" s="276" t="s">
        <v>58603</v>
      </c>
      <c r="AC6393" s="277">
        <v>13187.03</v>
      </c>
      <c r="AE6393" s="246" t="s">
        <v>60457</v>
      </c>
      <c r="AF6393" s="247">
        <v>93128.13</v>
      </c>
      <c r="AH6393" s="226" t="s">
        <v>42493</v>
      </c>
      <c r="AI6393" s="227">
        <v>1280</v>
      </c>
      <c r="AK6393" s="207" t="s">
        <v>13571</v>
      </c>
      <c r="AL6393" s="208">
        <v>1673096.25</v>
      </c>
      <c r="AM6393" s="93"/>
      <c r="AN6393" s="93"/>
      <c r="AO6393" s="93"/>
    </row>
    <row r="6394" spans="25:41" x14ac:dyDescent="0.55000000000000004">
      <c r="Y6394" t="s">
        <v>27907</v>
      </c>
      <c r="Z6394">
        <v>584.64</v>
      </c>
      <c r="AB6394" s="276" t="s">
        <v>64593</v>
      </c>
      <c r="AC6394" s="277">
        <v>3717.47</v>
      </c>
      <c r="AE6394" s="246" t="s">
        <v>60458</v>
      </c>
      <c r="AF6394" s="247">
        <v>4054.31</v>
      </c>
      <c r="AH6394" s="226" t="s">
        <v>42494</v>
      </c>
      <c r="AI6394" s="227">
        <v>97.92</v>
      </c>
      <c r="AK6394" s="207" t="s">
        <v>20681</v>
      </c>
      <c r="AL6394" s="208">
        <v>14857560.67</v>
      </c>
      <c r="AM6394" s="93"/>
      <c r="AN6394" s="93"/>
      <c r="AO6394" s="93"/>
    </row>
    <row r="6395" spans="25:41" x14ac:dyDescent="0.55000000000000004">
      <c r="Y6395" t="s">
        <v>27908</v>
      </c>
      <c r="Z6395" s="284">
        <v>10656</v>
      </c>
      <c r="AB6395" s="276" t="s">
        <v>58604</v>
      </c>
      <c r="AC6395" s="277">
        <v>66276.28</v>
      </c>
      <c r="AE6395" s="246" t="s">
        <v>60459</v>
      </c>
      <c r="AF6395" s="247">
        <v>87.31</v>
      </c>
      <c r="AH6395" s="226" t="s">
        <v>42495</v>
      </c>
      <c r="AI6395" s="227">
        <v>19.2</v>
      </c>
      <c r="AK6395" s="207" t="s">
        <v>20682</v>
      </c>
      <c r="AL6395" s="208">
        <v>6620</v>
      </c>
      <c r="AM6395" s="93"/>
      <c r="AN6395" s="93"/>
      <c r="AO6395" s="93"/>
    </row>
    <row r="6396" spans="25:41" x14ac:dyDescent="0.55000000000000004">
      <c r="Y6396" t="s">
        <v>27909</v>
      </c>
      <c r="Z6396" s="284">
        <v>17637</v>
      </c>
      <c r="AB6396" s="276" t="s">
        <v>68164</v>
      </c>
      <c r="AC6396" s="277">
        <v>1326.28</v>
      </c>
      <c r="AE6396" s="246" t="s">
        <v>60460</v>
      </c>
      <c r="AF6396" s="247">
        <v>331.09</v>
      </c>
      <c r="AH6396" s="226" t="s">
        <v>42496</v>
      </c>
      <c r="AI6396" s="227">
        <v>4.24</v>
      </c>
      <c r="AK6396" s="207" t="s">
        <v>20683</v>
      </c>
      <c r="AL6396" s="208">
        <v>455.86</v>
      </c>
      <c r="AM6396" s="93"/>
      <c r="AN6396" s="93"/>
      <c r="AO6396" s="93"/>
    </row>
    <row r="6397" spans="25:41" x14ac:dyDescent="0.55000000000000004">
      <c r="Y6397" t="s">
        <v>34164</v>
      </c>
      <c r="Z6397" s="284">
        <v>7679.7</v>
      </c>
      <c r="AB6397" s="276" t="s">
        <v>68165</v>
      </c>
      <c r="AC6397" s="277">
        <v>9785.64</v>
      </c>
      <c r="AE6397" s="246" t="s">
        <v>60461</v>
      </c>
      <c r="AF6397" s="247">
        <v>7.31</v>
      </c>
      <c r="AH6397" s="226" t="s">
        <v>42497</v>
      </c>
      <c r="AI6397" s="227">
        <v>12.84</v>
      </c>
      <c r="AK6397" s="207" t="s">
        <v>20684</v>
      </c>
      <c r="AL6397" s="208">
        <v>192.6</v>
      </c>
      <c r="AM6397" s="93"/>
      <c r="AN6397" s="93"/>
      <c r="AO6397" s="93"/>
    </row>
    <row r="6398" spans="25:41" x14ac:dyDescent="0.55000000000000004">
      <c r="Y6398" t="s">
        <v>49419</v>
      </c>
      <c r="Z6398" s="284">
        <v>1377.51</v>
      </c>
      <c r="AB6398" s="276" t="s">
        <v>68166</v>
      </c>
      <c r="AC6398" s="277">
        <v>14144.37</v>
      </c>
      <c r="AE6398" s="246" t="s">
        <v>60462</v>
      </c>
      <c r="AF6398" s="247">
        <v>12.29</v>
      </c>
      <c r="AH6398" s="226" t="s">
        <v>52487</v>
      </c>
      <c r="AI6398" s="227">
        <v>-45.57</v>
      </c>
      <c r="AK6398" s="207" t="s">
        <v>20685</v>
      </c>
      <c r="AL6398" s="208">
        <v>39524</v>
      </c>
      <c r="AM6398" s="93"/>
      <c r="AN6398" s="93"/>
      <c r="AO6398" s="93"/>
    </row>
    <row r="6399" spans="25:41" x14ac:dyDescent="0.55000000000000004">
      <c r="Y6399" t="s">
        <v>27914</v>
      </c>
      <c r="Z6399" s="284">
        <v>25487.98</v>
      </c>
      <c r="AB6399" s="276" t="s">
        <v>53014</v>
      </c>
      <c r="AC6399" s="277">
        <v>5317.65</v>
      </c>
      <c r="AE6399" s="246" t="s">
        <v>60463</v>
      </c>
      <c r="AF6399" s="247">
        <v>2.5099999999999998</v>
      </c>
      <c r="AH6399" s="226" t="s">
        <v>52488</v>
      </c>
      <c r="AI6399" s="227">
        <v>-17.87</v>
      </c>
      <c r="AK6399" s="207" t="s">
        <v>20686</v>
      </c>
      <c r="AL6399" s="208">
        <v>3191.48</v>
      </c>
      <c r="AM6399" s="93"/>
      <c r="AN6399" s="93"/>
      <c r="AO6399" s="93"/>
    </row>
    <row r="6400" spans="25:41" x14ac:dyDescent="0.55000000000000004">
      <c r="Y6400" t="s">
        <v>70157</v>
      </c>
      <c r="Z6400" s="284">
        <v>2319.7399999999998</v>
      </c>
      <c r="AB6400" s="276" t="s">
        <v>53015</v>
      </c>
      <c r="AC6400" s="277">
        <v>279.01</v>
      </c>
      <c r="AE6400" s="246" t="s">
        <v>42537</v>
      </c>
      <c r="AF6400" s="247">
        <v>2555.56</v>
      </c>
      <c r="AH6400" s="226" t="s">
        <v>52489</v>
      </c>
      <c r="AI6400" s="227">
        <v>-1.98</v>
      </c>
      <c r="AK6400" s="207" t="s">
        <v>20687</v>
      </c>
      <c r="AL6400" s="208">
        <v>10665</v>
      </c>
      <c r="AM6400" s="93"/>
      <c r="AN6400" s="93"/>
      <c r="AO6400" s="93"/>
    </row>
    <row r="6401" spans="25:41" x14ac:dyDescent="0.55000000000000004">
      <c r="Y6401" t="s">
        <v>65197</v>
      </c>
      <c r="Z6401" s="284">
        <v>1650</v>
      </c>
      <c r="AB6401" s="276" t="s">
        <v>61111</v>
      </c>
      <c r="AC6401" s="277">
        <v>12202.57</v>
      </c>
      <c r="AE6401" s="246" t="s">
        <v>64337</v>
      </c>
      <c r="AF6401" s="247">
        <v>34039</v>
      </c>
      <c r="AH6401" s="226" t="s">
        <v>52490</v>
      </c>
      <c r="AI6401" s="227">
        <v>276.41000000000003</v>
      </c>
      <c r="AK6401" s="207" t="s">
        <v>20688</v>
      </c>
      <c r="AL6401" s="208">
        <v>2000</v>
      </c>
      <c r="AM6401" s="93"/>
      <c r="AN6401" s="93"/>
      <c r="AO6401" s="93"/>
    </row>
    <row r="6402" spans="25:41" x14ac:dyDescent="0.55000000000000004">
      <c r="Y6402" t="s">
        <v>27918</v>
      </c>
      <c r="Z6402">
        <v>390</v>
      </c>
      <c r="AB6402" s="276" t="s">
        <v>68167</v>
      </c>
      <c r="AC6402" s="277">
        <v>13973.06</v>
      </c>
      <c r="AE6402" s="246" t="s">
        <v>40325</v>
      </c>
      <c r="AF6402" s="247">
        <v>48999.96</v>
      </c>
      <c r="AH6402" s="226" t="s">
        <v>42498</v>
      </c>
      <c r="AI6402" s="227">
        <v>532.36</v>
      </c>
      <c r="AK6402" s="207" t="s">
        <v>20689</v>
      </c>
      <c r="AL6402" s="208">
        <v>6025.33</v>
      </c>
      <c r="AM6402" s="93"/>
      <c r="AN6402" s="93"/>
      <c r="AO6402" s="93"/>
    </row>
    <row r="6403" spans="25:41" x14ac:dyDescent="0.55000000000000004">
      <c r="Y6403" t="s">
        <v>27921</v>
      </c>
      <c r="Z6403" s="284">
        <v>10605.76</v>
      </c>
      <c r="AB6403" s="276" t="s">
        <v>70634</v>
      </c>
      <c r="AC6403" s="277">
        <v>1373.09</v>
      </c>
      <c r="AE6403" s="246" t="s">
        <v>40326</v>
      </c>
      <c r="AF6403" s="247">
        <v>20280</v>
      </c>
      <c r="AH6403" s="226" t="s">
        <v>42499</v>
      </c>
      <c r="AI6403" s="227">
        <v>1690.51</v>
      </c>
      <c r="AK6403" s="207" t="s">
        <v>20690</v>
      </c>
      <c r="AL6403" s="208">
        <v>2250</v>
      </c>
      <c r="AM6403" s="93"/>
      <c r="AN6403" s="93"/>
      <c r="AO6403" s="93"/>
    </row>
    <row r="6404" spans="25:41" x14ac:dyDescent="0.55000000000000004">
      <c r="Y6404" t="s">
        <v>27923</v>
      </c>
      <c r="Z6404" s="284">
        <v>12176.37</v>
      </c>
      <c r="AB6404" s="276" t="s">
        <v>70635</v>
      </c>
      <c r="AC6404" s="277">
        <v>1000</v>
      </c>
      <c r="AE6404" s="246" t="s">
        <v>33642</v>
      </c>
      <c r="AF6404" s="247">
        <v>5299.88</v>
      </c>
      <c r="AH6404" s="226" t="s">
        <v>49952</v>
      </c>
      <c r="AI6404" s="227">
        <v>53488.46</v>
      </c>
      <c r="AK6404" s="207" t="s">
        <v>20691</v>
      </c>
      <c r="AL6404" s="208">
        <v>162.16</v>
      </c>
      <c r="AM6404" s="93"/>
      <c r="AN6404" s="93"/>
      <c r="AO6404" s="93"/>
    </row>
    <row r="6405" spans="25:41" x14ac:dyDescent="0.55000000000000004">
      <c r="Y6405" t="s">
        <v>27924</v>
      </c>
      <c r="Z6405" s="284">
        <v>39109.699999999997</v>
      </c>
      <c r="AB6405" s="276" t="s">
        <v>68168</v>
      </c>
      <c r="AC6405" s="277">
        <v>1250.53</v>
      </c>
      <c r="AE6405" s="246" t="s">
        <v>52547</v>
      </c>
      <c r="AF6405" s="247">
        <v>9856.9599999999991</v>
      </c>
      <c r="AH6405" s="226" t="s">
        <v>42500</v>
      </c>
      <c r="AI6405" s="227">
        <v>2731.77</v>
      </c>
      <c r="AK6405" s="207" t="s">
        <v>20692</v>
      </c>
      <c r="AL6405" s="208">
        <v>57.38</v>
      </c>
      <c r="AM6405" s="93"/>
      <c r="AN6405" s="93"/>
      <c r="AO6405" s="93"/>
    </row>
    <row r="6406" spans="25:41" x14ac:dyDescent="0.55000000000000004">
      <c r="Y6406" t="s">
        <v>27925</v>
      </c>
      <c r="Z6406" s="284">
        <v>30401.56</v>
      </c>
      <c r="AB6406" s="276" t="s">
        <v>68169</v>
      </c>
      <c r="AC6406" s="277">
        <v>4063.65</v>
      </c>
      <c r="AE6406" s="246" t="s">
        <v>52548</v>
      </c>
      <c r="AF6406" s="247">
        <v>756.55</v>
      </c>
      <c r="AH6406" s="226" t="s">
        <v>42501</v>
      </c>
      <c r="AI6406" s="227">
        <v>26984.43</v>
      </c>
      <c r="AK6406" s="207" t="s">
        <v>20693</v>
      </c>
      <c r="AL6406" s="208">
        <v>7.44</v>
      </c>
      <c r="AM6406" s="93"/>
      <c r="AN6406" s="93"/>
      <c r="AO6406" s="93"/>
    </row>
    <row r="6407" spans="25:41" x14ac:dyDescent="0.55000000000000004">
      <c r="Y6407" t="s">
        <v>27926</v>
      </c>
      <c r="Z6407" s="284">
        <v>127099.92</v>
      </c>
      <c r="AB6407" s="276" t="s">
        <v>70636</v>
      </c>
      <c r="AC6407" s="277">
        <v>5133.72</v>
      </c>
      <c r="AE6407" s="246" t="s">
        <v>56171</v>
      </c>
      <c r="AF6407" s="247">
        <v>9494.2199999999993</v>
      </c>
      <c r="AH6407" s="226" t="s">
        <v>42502</v>
      </c>
      <c r="AI6407" s="227">
        <v>1172.93</v>
      </c>
      <c r="AK6407" s="207" t="s">
        <v>20694</v>
      </c>
      <c r="AL6407" s="208">
        <v>8289.34</v>
      </c>
      <c r="AM6407" s="93"/>
      <c r="AN6407" s="93"/>
      <c r="AO6407" s="93"/>
    </row>
    <row r="6408" spans="25:41" x14ac:dyDescent="0.55000000000000004">
      <c r="Y6408" t="s">
        <v>27927</v>
      </c>
      <c r="Z6408" s="284">
        <v>54000</v>
      </c>
      <c r="AB6408" s="276" t="s">
        <v>66669</v>
      </c>
      <c r="AC6408" s="277">
        <v>13339.31</v>
      </c>
      <c r="AE6408" s="246" t="s">
        <v>56172</v>
      </c>
      <c r="AF6408" s="247">
        <v>709.66</v>
      </c>
      <c r="AH6408" s="226" t="s">
        <v>42503</v>
      </c>
      <c r="AI6408" s="227">
        <v>1640.29</v>
      </c>
      <c r="AK6408" s="207" t="s">
        <v>20695</v>
      </c>
      <c r="AL6408" s="208">
        <v>5396</v>
      </c>
      <c r="AM6408" s="93"/>
      <c r="AN6408" s="93"/>
      <c r="AO6408" s="93"/>
    </row>
    <row r="6409" spans="25:41" x14ac:dyDescent="0.55000000000000004">
      <c r="Y6409" t="s">
        <v>32782</v>
      </c>
      <c r="Z6409" s="284">
        <v>50685.11</v>
      </c>
      <c r="AB6409" s="276" t="s">
        <v>70187</v>
      </c>
      <c r="AC6409" s="277">
        <v>15559.85</v>
      </c>
      <c r="AE6409" s="246" t="s">
        <v>39181</v>
      </c>
      <c r="AF6409" s="247">
        <v>73999.92</v>
      </c>
      <c r="AH6409" s="226" t="s">
        <v>42504</v>
      </c>
      <c r="AI6409" s="227">
        <v>11645.98</v>
      </c>
      <c r="AK6409" s="207" t="s">
        <v>20696</v>
      </c>
      <c r="AL6409" s="208">
        <v>667.19</v>
      </c>
      <c r="AM6409" s="93"/>
      <c r="AN6409" s="93"/>
      <c r="AO6409" s="93"/>
    </row>
    <row r="6410" spans="25:41" x14ac:dyDescent="0.55000000000000004">
      <c r="Y6410" t="s">
        <v>27931</v>
      </c>
      <c r="Z6410" s="284">
        <v>57200.66</v>
      </c>
      <c r="AB6410" s="276" t="s">
        <v>68170</v>
      </c>
      <c r="AC6410" s="277">
        <v>1970.17</v>
      </c>
      <c r="AE6410" s="246" t="s">
        <v>46950</v>
      </c>
      <c r="AF6410" s="247">
        <v>24500</v>
      </c>
      <c r="AH6410" s="226" t="s">
        <v>42505</v>
      </c>
      <c r="AI6410" s="227">
        <v>382.47</v>
      </c>
      <c r="AK6410" s="207" t="s">
        <v>20697</v>
      </c>
      <c r="AL6410" s="208">
        <v>157.07</v>
      </c>
      <c r="AM6410" s="93"/>
      <c r="AN6410" s="93"/>
      <c r="AO6410" s="93"/>
    </row>
    <row r="6411" spans="25:41" x14ac:dyDescent="0.55000000000000004">
      <c r="Y6411" t="s">
        <v>27932</v>
      </c>
      <c r="Z6411" s="284">
        <v>233660.01</v>
      </c>
      <c r="AB6411" s="276" t="s">
        <v>68171</v>
      </c>
      <c r="AC6411" s="277">
        <v>3429.83</v>
      </c>
      <c r="AE6411" s="246" t="s">
        <v>39182</v>
      </c>
      <c r="AF6411" s="247">
        <v>7217.37</v>
      </c>
      <c r="AH6411" s="226" t="s">
        <v>42506</v>
      </c>
      <c r="AI6411" s="227">
        <v>28213.74</v>
      </c>
      <c r="AK6411" s="207" t="s">
        <v>20698</v>
      </c>
      <c r="AL6411" s="208">
        <v>6620</v>
      </c>
      <c r="AM6411" s="93"/>
      <c r="AN6411" s="93"/>
      <c r="AO6411" s="93"/>
    </row>
    <row r="6412" spans="25:41" x14ac:dyDescent="0.55000000000000004">
      <c r="Y6412" t="s">
        <v>35696</v>
      </c>
      <c r="Z6412" s="284">
        <v>1008.09</v>
      </c>
      <c r="AB6412" s="276" t="s">
        <v>70188</v>
      </c>
      <c r="AC6412" s="277">
        <v>31853</v>
      </c>
      <c r="AE6412" s="246" t="s">
        <v>49967</v>
      </c>
      <c r="AF6412" s="247">
        <v>8000</v>
      </c>
      <c r="AH6412" s="226" t="s">
        <v>42507</v>
      </c>
      <c r="AI6412" s="227">
        <v>22006.02</v>
      </c>
      <c r="AK6412" s="207" t="s">
        <v>20699</v>
      </c>
      <c r="AL6412" s="208">
        <v>2250</v>
      </c>
      <c r="AM6412" s="93"/>
      <c r="AN6412" s="93"/>
      <c r="AO6412" s="93"/>
    </row>
    <row r="6413" spans="25:41" x14ac:dyDescent="0.55000000000000004">
      <c r="Y6413" t="s">
        <v>27940</v>
      </c>
      <c r="Z6413" s="284">
        <v>18277.009999999998</v>
      </c>
      <c r="AB6413" s="276" t="s">
        <v>62102</v>
      </c>
      <c r="AC6413" s="277">
        <v>34374.82</v>
      </c>
      <c r="AE6413" s="246" t="s">
        <v>39183</v>
      </c>
      <c r="AF6413" s="247">
        <v>599.98</v>
      </c>
      <c r="AH6413" s="226" t="s">
        <v>52491</v>
      </c>
      <c r="AI6413" s="227">
        <v>-654.4</v>
      </c>
      <c r="AK6413" s="207" t="s">
        <v>20700</v>
      </c>
      <c r="AL6413" s="208">
        <v>618.02</v>
      </c>
      <c r="AM6413" s="93"/>
      <c r="AN6413" s="93"/>
      <c r="AO6413" s="93"/>
    </row>
    <row r="6414" spans="25:41" x14ac:dyDescent="0.55000000000000004">
      <c r="Y6414" t="s">
        <v>55660</v>
      </c>
      <c r="Z6414" s="284">
        <v>944064.14</v>
      </c>
      <c r="AB6414" s="276" t="s">
        <v>69764</v>
      </c>
      <c r="AC6414" s="277">
        <v>15110.5</v>
      </c>
      <c r="AE6414" s="246" t="s">
        <v>56173</v>
      </c>
      <c r="AF6414" s="247">
        <v>4305</v>
      </c>
      <c r="AH6414" s="226" t="s">
        <v>52492</v>
      </c>
      <c r="AI6414" s="227">
        <v>14277.34</v>
      </c>
      <c r="AK6414" s="207" t="s">
        <v>20701</v>
      </c>
      <c r="AL6414" s="208">
        <v>249.98</v>
      </c>
      <c r="AM6414" s="93"/>
      <c r="AN6414" s="93"/>
      <c r="AO6414" s="93"/>
    </row>
    <row r="6415" spans="25:41" x14ac:dyDescent="0.55000000000000004">
      <c r="Y6415" t="s">
        <v>27941</v>
      </c>
      <c r="Z6415" s="284">
        <v>6413.56</v>
      </c>
      <c r="AB6415" s="276" t="s">
        <v>62103</v>
      </c>
      <c r="AC6415" s="277">
        <v>3768.93</v>
      </c>
      <c r="AE6415" s="246" t="s">
        <v>49968</v>
      </c>
      <c r="AF6415" s="247">
        <v>42180.07</v>
      </c>
      <c r="AH6415" s="226" t="s">
        <v>42508</v>
      </c>
      <c r="AI6415" s="227">
        <v>81632.740000000005</v>
      </c>
      <c r="AK6415" s="207" t="s">
        <v>20702</v>
      </c>
      <c r="AL6415" s="208">
        <v>7.44</v>
      </c>
      <c r="AM6415" s="93"/>
      <c r="AN6415" s="93"/>
      <c r="AO6415" s="93"/>
    </row>
    <row r="6416" spans="25:41" x14ac:dyDescent="0.55000000000000004">
      <c r="Y6416" t="s">
        <v>28004</v>
      </c>
      <c r="Z6416" s="284">
        <v>3142.26</v>
      </c>
      <c r="AB6416" s="276" t="s">
        <v>62104</v>
      </c>
      <c r="AC6416" s="277">
        <v>11297.54</v>
      </c>
      <c r="AE6416" s="246" t="s">
        <v>20883</v>
      </c>
      <c r="AF6416" s="247">
        <v>3710.25</v>
      </c>
      <c r="AH6416" s="226" t="s">
        <v>42509</v>
      </c>
      <c r="AI6416" s="227">
        <v>7565.35</v>
      </c>
      <c r="AK6416" s="207" t="s">
        <v>20703</v>
      </c>
      <c r="AL6416" s="208">
        <v>22086.33</v>
      </c>
      <c r="AM6416" s="93"/>
      <c r="AN6416" s="93"/>
      <c r="AO6416" s="93"/>
    </row>
    <row r="6417" spans="25:41" x14ac:dyDescent="0.55000000000000004">
      <c r="Y6417" t="s">
        <v>71889</v>
      </c>
      <c r="Z6417">
        <v>802.5</v>
      </c>
      <c r="AB6417" s="276" t="s">
        <v>64594</v>
      </c>
      <c r="AC6417" s="277">
        <v>6113.86</v>
      </c>
      <c r="AE6417" s="246" t="s">
        <v>64338</v>
      </c>
      <c r="AF6417" s="247">
        <v>-45890.32</v>
      </c>
      <c r="AH6417" s="226" t="s">
        <v>49953</v>
      </c>
      <c r="AI6417" s="227">
        <v>2559.38</v>
      </c>
      <c r="AK6417" s="207" t="s">
        <v>20704</v>
      </c>
      <c r="AL6417" s="208">
        <v>2667.19</v>
      </c>
      <c r="AM6417" s="93"/>
      <c r="AN6417" s="93"/>
      <c r="AO6417" s="93"/>
    </row>
    <row r="6418" spans="25:41" x14ac:dyDescent="0.55000000000000004">
      <c r="Y6418" t="s">
        <v>54567</v>
      </c>
      <c r="Z6418">
        <v>500</v>
      </c>
      <c r="AB6418" s="276" t="s">
        <v>63250</v>
      </c>
      <c r="AC6418" s="277">
        <v>1609.02</v>
      </c>
      <c r="AE6418" s="246" t="s">
        <v>60464</v>
      </c>
      <c r="AF6418" s="247">
        <v>8211.7000000000007</v>
      </c>
      <c r="AH6418" s="226" t="s">
        <v>42510</v>
      </c>
      <c r="AI6418" s="227">
        <v>378.09</v>
      </c>
      <c r="AK6418" s="207" t="s">
        <v>20705</v>
      </c>
      <c r="AL6418" s="208">
        <v>51161.89</v>
      </c>
      <c r="AM6418" s="93"/>
      <c r="AN6418" s="93"/>
      <c r="AO6418" s="93"/>
    </row>
    <row r="6419" spans="25:41" x14ac:dyDescent="0.55000000000000004">
      <c r="Y6419" t="s">
        <v>28008</v>
      </c>
      <c r="Z6419" s="284">
        <v>26753.18</v>
      </c>
      <c r="AB6419" s="276" t="s">
        <v>61481</v>
      </c>
      <c r="AC6419" s="277">
        <v>482.49</v>
      </c>
      <c r="AE6419" s="246" t="s">
        <v>60465</v>
      </c>
      <c r="AF6419" s="247">
        <v>604.80999999999995</v>
      </c>
      <c r="AH6419" s="226" t="s">
        <v>42511</v>
      </c>
      <c r="AI6419" s="227">
        <v>1076.6500000000001</v>
      </c>
      <c r="AK6419" s="207" t="s">
        <v>20706</v>
      </c>
      <c r="AL6419" s="208">
        <v>9800</v>
      </c>
      <c r="AM6419" s="93"/>
      <c r="AN6419" s="93"/>
      <c r="AO6419" s="93"/>
    </row>
    <row r="6420" spans="25:41" x14ac:dyDescent="0.55000000000000004">
      <c r="Y6420" t="s">
        <v>36743</v>
      </c>
      <c r="Z6420">
        <v>434.2</v>
      </c>
      <c r="AB6420" s="276" t="s">
        <v>68172</v>
      </c>
      <c r="AC6420" s="277">
        <v>-52.66</v>
      </c>
      <c r="AE6420" s="246" t="s">
        <v>60466</v>
      </c>
      <c r="AF6420" s="247">
        <v>70.72</v>
      </c>
      <c r="AH6420" s="226" t="s">
        <v>52493</v>
      </c>
      <c r="AI6420" s="227">
        <v>4075.83</v>
      </c>
      <c r="AK6420" s="207" t="s">
        <v>20707</v>
      </c>
      <c r="AL6420" s="208">
        <v>749.71</v>
      </c>
      <c r="AM6420" s="93"/>
      <c r="AN6420" s="93"/>
      <c r="AO6420" s="93"/>
    </row>
    <row r="6421" spans="25:41" x14ac:dyDescent="0.55000000000000004">
      <c r="Y6421" t="s">
        <v>28089</v>
      </c>
      <c r="Z6421" s="284">
        <v>1471.9</v>
      </c>
      <c r="AB6421" s="276" t="s">
        <v>58605</v>
      </c>
      <c r="AC6421" s="277">
        <v>2394.65</v>
      </c>
      <c r="AE6421" s="246" t="s">
        <v>60467</v>
      </c>
      <c r="AF6421" s="247">
        <v>661.32</v>
      </c>
      <c r="AH6421" s="226" t="s">
        <v>42512</v>
      </c>
      <c r="AI6421" s="227">
        <v>2385.3000000000002</v>
      </c>
      <c r="AK6421" s="207" t="s">
        <v>20708</v>
      </c>
      <c r="AL6421" s="208">
        <v>944.29</v>
      </c>
      <c r="AM6421" s="93"/>
      <c r="AN6421" s="93"/>
      <c r="AO6421" s="93"/>
    </row>
    <row r="6422" spans="25:41" x14ac:dyDescent="0.55000000000000004">
      <c r="Y6422" t="s">
        <v>47607</v>
      </c>
      <c r="Z6422" s="284">
        <v>6000</v>
      </c>
      <c r="AB6422" s="276" t="s">
        <v>64596</v>
      </c>
      <c r="AC6422" s="277">
        <v>219.69</v>
      </c>
      <c r="AE6422" s="246" t="s">
        <v>60468</v>
      </c>
      <c r="AF6422" s="247">
        <v>25.43</v>
      </c>
      <c r="AH6422" s="226" t="s">
        <v>52494</v>
      </c>
      <c r="AI6422" s="227">
        <v>2117.5500000000002</v>
      </c>
      <c r="AK6422" s="207" t="s">
        <v>20709</v>
      </c>
      <c r="AL6422" s="208">
        <v>27910</v>
      </c>
      <c r="AM6422" s="93"/>
      <c r="AN6422" s="93"/>
      <c r="AO6422" s="93"/>
    </row>
    <row r="6423" spans="25:41" x14ac:dyDescent="0.55000000000000004">
      <c r="Y6423" t="s">
        <v>65199</v>
      </c>
      <c r="Z6423" s="284">
        <v>1500</v>
      </c>
      <c r="AB6423" s="276" t="s">
        <v>59698</v>
      </c>
      <c r="AC6423" s="277">
        <v>14250</v>
      </c>
      <c r="AE6423" s="246" t="s">
        <v>60469</v>
      </c>
      <c r="AF6423" s="247">
        <v>65.61</v>
      </c>
      <c r="AH6423" s="226" t="s">
        <v>49954</v>
      </c>
      <c r="AI6423" s="227">
        <v>1116.5</v>
      </c>
      <c r="AK6423" s="207" t="s">
        <v>20710</v>
      </c>
      <c r="AL6423" s="208">
        <v>231.2</v>
      </c>
      <c r="AM6423" s="93"/>
      <c r="AN6423" s="93"/>
      <c r="AO6423" s="93"/>
    </row>
    <row r="6424" spans="25:41" x14ac:dyDescent="0.55000000000000004">
      <c r="Y6424" t="s">
        <v>14266</v>
      </c>
      <c r="Z6424" s="284">
        <v>36075</v>
      </c>
      <c r="AB6424" s="276" t="s">
        <v>61482</v>
      </c>
      <c r="AC6424" s="277">
        <v>3802.59</v>
      </c>
      <c r="AE6424" s="246" t="s">
        <v>60470</v>
      </c>
      <c r="AF6424" s="247">
        <v>16.899999999999999</v>
      </c>
      <c r="AH6424" s="226" t="s">
        <v>44923</v>
      </c>
      <c r="AI6424" s="227">
        <v>23000</v>
      </c>
      <c r="AK6424" s="207" t="s">
        <v>20711</v>
      </c>
      <c r="AL6424" s="208">
        <v>427.8</v>
      </c>
      <c r="AM6424" s="93"/>
      <c r="AN6424" s="93"/>
      <c r="AO6424" s="93"/>
    </row>
    <row r="6425" spans="25:41" x14ac:dyDescent="0.55000000000000004">
      <c r="Y6425" t="s">
        <v>14267</v>
      </c>
      <c r="Z6425" s="284">
        <v>3479.31</v>
      </c>
      <c r="AB6425" s="276" t="s">
        <v>61483</v>
      </c>
      <c r="AC6425" s="277">
        <v>290.89999999999998</v>
      </c>
      <c r="AE6425" s="246" t="s">
        <v>60471</v>
      </c>
      <c r="AF6425" s="247">
        <v>4.3099999999999996</v>
      </c>
      <c r="AH6425" s="226" t="s">
        <v>44924</v>
      </c>
      <c r="AI6425" s="227">
        <v>1759.5</v>
      </c>
      <c r="AK6425" s="207" t="s">
        <v>20712</v>
      </c>
      <c r="AL6425" s="208">
        <v>31795.83</v>
      </c>
      <c r="AM6425" s="93"/>
      <c r="AN6425" s="93"/>
      <c r="AO6425" s="93"/>
    </row>
    <row r="6426" spans="25:41" x14ac:dyDescent="0.55000000000000004">
      <c r="Y6426" t="s">
        <v>14268</v>
      </c>
      <c r="Z6426" s="284">
        <v>7828.62</v>
      </c>
      <c r="AB6426" s="276" t="s">
        <v>61484</v>
      </c>
      <c r="AC6426" s="277">
        <v>951.41</v>
      </c>
      <c r="AE6426" s="246" t="s">
        <v>60472</v>
      </c>
      <c r="AF6426" s="247">
        <v>31.66</v>
      </c>
      <c r="AH6426" s="226" t="s">
        <v>42513</v>
      </c>
      <c r="AI6426" s="227">
        <v>75000</v>
      </c>
      <c r="AK6426" s="207" t="s">
        <v>20713</v>
      </c>
      <c r="AL6426" s="208">
        <v>1098</v>
      </c>
      <c r="AM6426" s="93"/>
      <c r="AN6426" s="93"/>
      <c r="AO6426" s="93"/>
    </row>
    <row r="6427" spans="25:41" x14ac:dyDescent="0.55000000000000004">
      <c r="Y6427" t="s">
        <v>58104</v>
      </c>
      <c r="Z6427" s="284">
        <v>13270.3</v>
      </c>
      <c r="AB6427" s="276" t="s">
        <v>35271</v>
      </c>
      <c r="AC6427" s="277">
        <v>1432.54</v>
      </c>
      <c r="AE6427" s="246" t="s">
        <v>64339</v>
      </c>
      <c r="AF6427" s="247">
        <v>-9692.4599999999991</v>
      </c>
      <c r="AH6427" s="226" t="s">
        <v>42514</v>
      </c>
      <c r="AI6427" s="227">
        <v>5737.53</v>
      </c>
      <c r="AK6427" s="207" t="s">
        <v>20714</v>
      </c>
      <c r="AL6427" s="208">
        <v>1123.5899999999999</v>
      </c>
      <c r="AM6427" s="93"/>
      <c r="AN6427" s="93"/>
      <c r="AO6427" s="93"/>
    </row>
    <row r="6428" spans="25:41" x14ac:dyDescent="0.55000000000000004">
      <c r="Y6428" t="s">
        <v>28095</v>
      </c>
      <c r="Z6428">
        <v>127.2</v>
      </c>
      <c r="AB6428" s="276" t="s">
        <v>23456</v>
      </c>
      <c r="AC6428" s="277">
        <v>100</v>
      </c>
      <c r="AE6428" s="246" t="s">
        <v>49970</v>
      </c>
      <c r="AF6428" s="247">
        <v>-2548.6</v>
      </c>
      <c r="AH6428" s="226" t="s">
        <v>52495</v>
      </c>
      <c r="AI6428" s="227">
        <v>2431</v>
      </c>
      <c r="AK6428" s="207" t="s">
        <v>20715</v>
      </c>
      <c r="AL6428" s="208">
        <v>55139.28</v>
      </c>
      <c r="AM6428" s="93"/>
      <c r="AN6428" s="93"/>
      <c r="AO6428" s="93"/>
    </row>
    <row r="6429" spans="25:41" x14ac:dyDescent="0.55000000000000004">
      <c r="Y6429" t="s">
        <v>70214</v>
      </c>
      <c r="Z6429">
        <v>91.2</v>
      </c>
      <c r="AB6429" s="276" t="s">
        <v>35273</v>
      </c>
      <c r="AC6429" s="277">
        <v>192.85</v>
      </c>
      <c r="AE6429" s="246" t="s">
        <v>42540</v>
      </c>
      <c r="AF6429" s="247">
        <v>1644.75</v>
      </c>
      <c r="AH6429" s="226" t="s">
        <v>52496</v>
      </c>
      <c r="AI6429" s="227">
        <v>6674.88</v>
      </c>
      <c r="AK6429" s="207" t="s">
        <v>20716</v>
      </c>
      <c r="AL6429" s="208">
        <v>4218.0600000000004</v>
      </c>
      <c r="AM6429" s="93"/>
      <c r="AN6429" s="93"/>
      <c r="AO6429" s="93"/>
    </row>
    <row r="6430" spans="25:41" x14ac:dyDescent="0.55000000000000004">
      <c r="Y6430" t="s">
        <v>70215</v>
      </c>
      <c r="Z6430">
        <v>537</v>
      </c>
      <c r="AB6430" s="276" t="s">
        <v>23472</v>
      </c>
      <c r="AC6430" s="277">
        <v>81449.67</v>
      </c>
      <c r="AE6430" s="246" t="s">
        <v>52549</v>
      </c>
      <c r="AF6430" s="247">
        <v>2203.12</v>
      </c>
      <c r="AH6430" s="226" t="s">
        <v>52497</v>
      </c>
      <c r="AI6430" s="227">
        <v>510.64</v>
      </c>
      <c r="AK6430" s="207" t="s">
        <v>13572</v>
      </c>
      <c r="AL6430" s="208">
        <v>18358.66</v>
      </c>
      <c r="AM6430" s="93"/>
      <c r="AN6430" s="93"/>
      <c r="AO6430" s="93"/>
    </row>
    <row r="6431" spans="25:41" x14ac:dyDescent="0.55000000000000004">
      <c r="Y6431" t="s">
        <v>28096</v>
      </c>
      <c r="Z6431" s="284">
        <v>9792.4500000000007</v>
      </c>
      <c r="AB6431" s="276" t="s">
        <v>42686</v>
      </c>
      <c r="AC6431" s="277">
        <v>352110.46</v>
      </c>
      <c r="AE6431" s="246" t="s">
        <v>42542</v>
      </c>
      <c r="AF6431" s="247">
        <v>115.04</v>
      </c>
      <c r="AH6431" s="226" t="s">
        <v>52498</v>
      </c>
      <c r="AI6431" s="227">
        <v>2480.48</v>
      </c>
      <c r="AK6431" s="207" t="s">
        <v>20717</v>
      </c>
      <c r="AL6431" s="208">
        <v>9800</v>
      </c>
      <c r="AM6431" s="93"/>
      <c r="AN6431" s="93"/>
      <c r="AO6431" s="93"/>
    </row>
    <row r="6432" spans="25:41" x14ac:dyDescent="0.55000000000000004">
      <c r="Y6432" t="s">
        <v>14269</v>
      </c>
      <c r="Z6432" s="284">
        <v>70027.58</v>
      </c>
      <c r="AB6432" s="276" t="s">
        <v>58607</v>
      </c>
      <c r="AC6432" s="277">
        <v>2211.9699999999998</v>
      </c>
      <c r="AE6432" s="246" t="s">
        <v>49975</v>
      </c>
      <c r="AF6432" s="247">
        <v>52160.1</v>
      </c>
      <c r="AH6432" s="226" t="s">
        <v>52499</v>
      </c>
      <c r="AI6432" s="227">
        <v>4044.96</v>
      </c>
      <c r="AK6432" s="207" t="s">
        <v>20718</v>
      </c>
      <c r="AL6432" s="208">
        <v>55139.28</v>
      </c>
      <c r="AM6432" s="93"/>
      <c r="AN6432" s="93"/>
      <c r="AO6432" s="93"/>
    </row>
    <row r="6433" spans="25:41" x14ac:dyDescent="0.55000000000000004">
      <c r="Y6433" t="s">
        <v>48542</v>
      </c>
      <c r="Z6433" s="284">
        <v>9513.59</v>
      </c>
      <c r="AB6433" s="276" t="s">
        <v>23474</v>
      </c>
      <c r="AC6433" s="277">
        <v>32735.68</v>
      </c>
      <c r="AE6433" s="246" t="s">
        <v>42544</v>
      </c>
      <c r="AF6433" s="247">
        <v>232.02</v>
      </c>
      <c r="AH6433" s="226" t="s">
        <v>52500</v>
      </c>
      <c r="AI6433" s="227">
        <v>335.04</v>
      </c>
      <c r="AK6433" s="207" t="s">
        <v>20719</v>
      </c>
      <c r="AL6433" s="208">
        <v>4967.7700000000004</v>
      </c>
      <c r="AM6433" s="93"/>
      <c r="AN6433" s="93"/>
      <c r="AO6433" s="93"/>
    </row>
    <row r="6434" spans="25:41" x14ac:dyDescent="0.55000000000000004">
      <c r="Y6434" t="s">
        <v>71890</v>
      </c>
      <c r="Z6434" s="284">
        <v>2747.2</v>
      </c>
      <c r="AB6434" s="276" t="s">
        <v>23475</v>
      </c>
      <c r="AC6434" s="277">
        <v>104299.65</v>
      </c>
      <c r="AE6434" s="246" t="s">
        <v>60473</v>
      </c>
      <c r="AF6434" s="247">
        <v>18199.400000000001</v>
      </c>
      <c r="AH6434" s="226" t="s">
        <v>52501</v>
      </c>
      <c r="AI6434" s="227">
        <v>34375.050000000003</v>
      </c>
      <c r="AK6434" s="207" t="s">
        <v>20720</v>
      </c>
      <c r="AL6434" s="208">
        <v>231.2</v>
      </c>
      <c r="AM6434" s="93"/>
      <c r="AN6434" s="93"/>
      <c r="AO6434" s="93"/>
    </row>
    <row r="6435" spans="25:41" x14ac:dyDescent="0.55000000000000004">
      <c r="Y6435" t="s">
        <v>28097</v>
      </c>
      <c r="Z6435" s="284">
        <v>31477.62</v>
      </c>
      <c r="AB6435" s="276" t="s">
        <v>23476</v>
      </c>
      <c r="AC6435" s="277">
        <v>37144.959999999999</v>
      </c>
      <c r="AE6435" s="246" t="s">
        <v>49977</v>
      </c>
      <c r="AF6435" s="247">
        <v>22873</v>
      </c>
      <c r="AH6435" s="226" t="s">
        <v>52502</v>
      </c>
      <c r="AI6435" s="227">
        <v>5000</v>
      </c>
      <c r="AK6435" s="207" t="s">
        <v>20721</v>
      </c>
      <c r="AL6435" s="208">
        <v>2495.6799999999998</v>
      </c>
      <c r="AM6435" s="93"/>
      <c r="AN6435" s="93"/>
      <c r="AO6435" s="93"/>
    </row>
    <row r="6436" spans="25:41" x14ac:dyDescent="0.55000000000000004">
      <c r="Y6436" t="s">
        <v>39514</v>
      </c>
      <c r="Z6436" s="284">
        <v>36597.47</v>
      </c>
      <c r="AB6436" s="276" t="s">
        <v>23477</v>
      </c>
      <c r="AC6436" s="277">
        <v>414.93</v>
      </c>
      <c r="AE6436" s="246" t="s">
        <v>49979</v>
      </c>
      <c r="AF6436" s="247">
        <v>228907.5</v>
      </c>
      <c r="AH6436" s="226" t="s">
        <v>52503</v>
      </c>
      <c r="AI6436" s="227">
        <v>3187.49</v>
      </c>
      <c r="AK6436" s="207" t="s">
        <v>20722</v>
      </c>
      <c r="AL6436" s="208">
        <v>27910</v>
      </c>
      <c r="AM6436" s="93"/>
      <c r="AN6436" s="93"/>
      <c r="AO6436" s="93"/>
    </row>
    <row r="6437" spans="25:41" x14ac:dyDescent="0.55000000000000004">
      <c r="Y6437" t="s">
        <v>28102</v>
      </c>
      <c r="Z6437" s="284">
        <v>10000</v>
      </c>
      <c r="AB6437" s="276" t="s">
        <v>39292</v>
      </c>
      <c r="AC6437" s="277">
        <v>41.1</v>
      </c>
      <c r="AE6437" s="246" t="s">
        <v>42546</v>
      </c>
      <c r="AF6437" s="247">
        <v>15298.82</v>
      </c>
      <c r="AH6437" s="226" t="s">
        <v>52504</v>
      </c>
      <c r="AI6437" s="227">
        <v>3316.11</v>
      </c>
      <c r="AK6437" s="207" t="s">
        <v>13573</v>
      </c>
      <c r="AL6437" s="208">
        <v>51252.49</v>
      </c>
      <c r="AM6437" s="93"/>
      <c r="AN6437" s="93"/>
      <c r="AO6437" s="93"/>
    </row>
    <row r="6438" spans="25:41" x14ac:dyDescent="0.55000000000000004">
      <c r="Y6438" t="s">
        <v>34183</v>
      </c>
      <c r="Z6438" s="284">
        <v>47586.25</v>
      </c>
      <c r="AB6438" s="276" t="s">
        <v>23478</v>
      </c>
      <c r="AC6438" s="277">
        <v>1253095.48</v>
      </c>
      <c r="AE6438" s="246" t="s">
        <v>49980</v>
      </c>
      <c r="AF6438" s="247">
        <v>561.53</v>
      </c>
      <c r="AH6438" s="226" t="s">
        <v>48903</v>
      </c>
      <c r="AI6438" s="227">
        <v>23360</v>
      </c>
      <c r="AK6438" s="207" t="s">
        <v>20723</v>
      </c>
      <c r="AL6438" s="208">
        <v>4000</v>
      </c>
      <c r="AM6438" s="93"/>
      <c r="AN6438" s="93"/>
      <c r="AO6438" s="93"/>
    </row>
    <row r="6439" spans="25:41" x14ac:dyDescent="0.55000000000000004">
      <c r="Y6439" t="s">
        <v>28211</v>
      </c>
      <c r="Z6439" s="284">
        <v>3012.14</v>
      </c>
      <c r="AB6439" s="276" t="s">
        <v>36464</v>
      </c>
      <c r="AC6439" s="277">
        <v>102467.52</v>
      </c>
      <c r="AE6439" s="246" t="s">
        <v>49981</v>
      </c>
      <c r="AF6439" s="247">
        <v>8165.97</v>
      </c>
      <c r="AH6439" s="226" t="s">
        <v>52505</v>
      </c>
      <c r="AI6439" s="227">
        <v>139121.35</v>
      </c>
      <c r="AK6439" s="207" t="s">
        <v>20724</v>
      </c>
      <c r="AL6439" s="208">
        <v>306</v>
      </c>
      <c r="AM6439" s="93"/>
      <c r="AN6439" s="93"/>
      <c r="AO6439" s="93"/>
    </row>
    <row r="6440" spans="25:41" x14ac:dyDescent="0.55000000000000004">
      <c r="Y6440" t="s">
        <v>34184</v>
      </c>
      <c r="Z6440" s="284">
        <v>5705.89</v>
      </c>
      <c r="AB6440" s="276" t="s">
        <v>47066</v>
      </c>
      <c r="AC6440" s="277">
        <v>2685275.77</v>
      </c>
      <c r="AE6440" s="246" t="s">
        <v>42547</v>
      </c>
      <c r="AF6440" s="247">
        <v>123.66</v>
      </c>
      <c r="AH6440" s="226" t="s">
        <v>47985</v>
      </c>
      <c r="AI6440" s="227">
        <v>2613</v>
      </c>
      <c r="AK6440" s="207" t="s">
        <v>20725</v>
      </c>
      <c r="AL6440" s="208">
        <v>2000</v>
      </c>
      <c r="AM6440" s="93"/>
      <c r="AN6440" s="93"/>
      <c r="AO6440" s="93"/>
    </row>
    <row r="6441" spans="25:41" x14ac:dyDescent="0.55000000000000004">
      <c r="Y6441" t="s">
        <v>28213</v>
      </c>
      <c r="Z6441" s="284">
        <v>2285.56</v>
      </c>
      <c r="AB6441" s="276" t="s">
        <v>23480</v>
      </c>
      <c r="AC6441" s="277">
        <v>922572.84</v>
      </c>
      <c r="AE6441" s="246" t="s">
        <v>49982</v>
      </c>
      <c r="AF6441" s="247">
        <v>909.48</v>
      </c>
      <c r="AH6441" s="226" t="s">
        <v>52506</v>
      </c>
      <c r="AI6441" s="227">
        <v>8633</v>
      </c>
      <c r="AK6441" s="207" t="s">
        <v>20726</v>
      </c>
      <c r="AL6441" s="208">
        <v>15856.7</v>
      </c>
      <c r="AM6441" s="93"/>
      <c r="AN6441" s="93"/>
      <c r="AO6441" s="93"/>
    </row>
    <row r="6442" spans="25:41" x14ac:dyDescent="0.55000000000000004">
      <c r="Y6442" t="s">
        <v>14276</v>
      </c>
      <c r="Z6442" s="284">
        <v>1624.15</v>
      </c>
      <c r="AB6442" s="276" t="s">
        <v>23481</v>
      </c>
      <c r="AC6442" s="277">
        <v>2208094.0299999998</v>
      </c>
      <c r="AE6442" s="246" t="s">
        <v>49983</v>
      </c>
      <c r="AF6442" s="247">
        <v>536.63</v>
      </c>
      <c r="AH6442" s="226" t="s">
        <v>52507</v>
      </c>
      <c r="AI6442" s="227">
        <v>660.04</v>
      </c>
      <c r="AK6442" s="207" t="s">
        <v>20727</v>
      </c>
      <c r="AL6442" s="208">
        <v>5599</v>
      </c>
      <c r="AM6442" s="93"/>
      <c r="AN6442" s="93"/>
      <c r="AO6442" s="93"/>
    </row>
    <row r="6443" spans="25:41" x14ac:dyDescent="0.55000000000000004">
      <c r="Y6443" t="s">
        <v>34186</v>
      </c>
      <c r="Z6443" s="284">
        <v>5000</v>
      </c>
      <c r="AB6443" s="276" t="s">
        <v>62967</v>
      </c>
      <c r="AC6443" s="277">
        <v>1466066.02</v>
      </c>
      <c r="AE6443" s="246" t="s">
        <v>49984</v>
      </c>
      <c r="AF6443" s="247">
        <v>24.86</v>
      </c>
      <c r="AH6443" s="226" t="s">
        <v>52508</v>
      </c>
      <c r="AI6443" s="227">
        <v>2734.96</v>
      </c>
      <c r="AK6443" s="207" t="s">
        <v>20728</v>
      </c>
      <c r="AL6443" s="208">
        <v>74227</v>
      </c>
      <c r="AM6443" s="93"/>
      <c r="AN6443" s="93"/>
      <c r="AO6443" s="93"/>
    </row>
    <row r="6444" spans="25:41" x14ac:dyDescent="0.55000000000000004">
      <c r="Y6444" t="s">
        <v>28215</v>
      </c>
      <c r="Z6444">
        <v>625</v>
      </c>
      <c r="AB6444" s="276" t="s">
        <v>48993</v>
      </c>
      <c r="AC6444" s="277">
        <v>574719.54</v>
      </c>
      <c r="AE6444" s="246" t="s">
        <v>60474</v>
      </c>
      <c r="AF6444" s="247">
        <v>26730</v>
      </c>
      <c r="AH6444" s="226" t="s">
        <v>52509</v>
      </c>
      <c r="AI6444" s="227">
        <v>4948</v>
      </c>
      <c r="AK6444" s="207" t="s">
        <v>20729</v>
      </c>
      <c r="AL6444" s="208">
        <v>3213</v>
      </c>
      <c r="AM6444" s="93"/>
      <c r="AN6444" s="93"/>
      <c r="AO6444" s="93"/>
    </row>
    <row r="6445" spans="25:41" x14ac:dyDescent="0.55000000000000004">
      <c r="Y6445" t="s">
        <v>71891</v>
      </c>
      <c r="Z6445" s="284">
        <v>1000</v>
      </c>
      <c r="AB6445" s="276" t="s">
        <v>58608</v>
      </c>
      <c r="AC6445" s="277">
        <v>6148.76</v>
      </c>
      <c r="AE6445" s="246" t="s">
        <v>42548</v>
      </c>
      <c r="AF6445" s="247">
        <v>802.1</v>
      </c>
      <c r="AH6445" s="226" t="s">
        <v>52510</v>
      </c>
      <c r="AI6445" s="227">
        <v>378</v>
      </c>
      <c r="AK6445" s="207" t="s">
        <v>20730</v>
      </c>
      <c r="AL6445" s="208">
        <v>15092</v>
      </c>
      <c r="AM6445" s="93"/>
      <c r="AN6445" s="93"/>
      <c r="AO6445" s="93"/>
    </row>
    <row r="6446" spans="25:41" x14ac:dyDescent="0.55000000000000004">
      <c r="Y6446" t="s">
        <v>14279</v>
      </c>
      <c r="Z6446" s="284">
        <v>5108.04</v>
      </c>
      <c r="AB6446" s="276" t="s">
        <v>47067</v>
      </c>
      <c r="AC6446" s="277">
        <v>329619.44</v>
      </c>
      <c r="AE6446" s="246" t="s">
        <v>42549</v>
      </c>
      <c r="AF6446" s="247">
        <v>2000</v>
      </c>
      <c r="AH6446" s="226" t="s">
        <v>52511</v>
      </c>
      <c r="AI6446" s="227">
        <v>64551.92</v>
      </c>
      <c r="AK6446" s="207" t="s">
        <v>20731</v>
      </c>
      <c r="AL6446" s="208">
        <v>80162</v>
      </c>
      <c r="AM6446" s="93"/>
      <c r="AN6446" s="93"/>
      <c r="AO6446" s="93"/>
    </row>
    <row r="6447" spans="25:41" x14ac:dyDescent="0.55000000000000004">
      <c r="Y6447" t="s">
        <v>14280</v>
      </c>
      <c r="Z6447" s="284">
        <v>14836.04</v>
      </c>
      <c r="AB6447" s="276" t="s">
        <v>42687</v>
      </c>
      <c r="AC6447" s="277">
        <v>5750</v>
      </c>
      <c r="AE6447" s="246" t="s">
        <v>49985</v>
      </c>
      <c r="AF6447" s="247">
        <v>6166.76</v>
      </c>
      <c r="AH6447" s="226" t="s">
        <v>52512</v>
      </c>
      <c r="AI6447" s="227">
        <v>158904.31</v>
      </c>
      <c r="AK6447" s="207" t="s">
        <v>20732</v>
      </c>
      <c r="AL6447" s="208">
        <v>7115</v>
      </c>
      <c r="AM6447" s="93"/>
      <c r="AN6447" s="93"/>
      <c r="AO6447" s="93"/>
    </row>
    <row r="6448" spans="25:41" x14ac:dyDescent="0.55000000000000004">
      <c r="Y6448" t="s">
        <v>55661</v>
      </c>
      <c r="Z6448" s="284">
        <v>5672.59</v>
      </c>
      <c r="AB6448" s="276" t="s">
        <v>42688</v>
      </c>
      <c r="AC6448" s="277">
        <v>435.17</v>
      </c>
      <c r="AE6448" s="246" t="s">
        <v>64340</v>
      </c>
      <c r="AF6448" s="247">
        <v>17409.080000000002</v>
      </c>
      <c r="AH6448" s="226" t="s">
        <v>52513</v>
      </c>
      <c r="AI6448" s="227">
        <v>83767.95</v>
      </c>
      <c r="AK6448" s="207" t="s">
        <v>20733</v>
      </c>
      <c r="AL6448" s="208">
        <v>4000</v>
      </c>
      <c r="AM6448" s="93"/>
      <c r="AN6448" s="93"/>
      <c r="AO6448" s="93"/>
    </row>
    <row r="6449" spans="25:41" x14ac:dyDescent="0.55000000000000004">
      <c r="Y6449" t="s">
        <v>69510</v>
      </c>
      <c r="Z6449">
        <v>220</v>
      </c>
      <c r="AB6449" s="276" t="s">
        <v>42689</v>
      </c>
      <c r="AC6449" s="277">
        <v>882.31</v>
      </c>
      <c r="AE6449" s="246" t="s">
        <v>60475</v>
      </c>
      <c r="AF6449" s="247">
        <v>34521.64</v>
      </c>
      <c r="AH6449" s="226" t="s">
        <v>52514</v>
      </c>
      <c r="AI6449" s="227">
        <v>23615.83</v>
      </c>
      <c r="AK6449" s="207" t="s">
        <v>20734</v>
      </c>
      <c r="AL6449" s="208">
        <v>306</v>
      </c>
      <c r="AM6449" s="93"/>
      <c r="AN6449" s="93"/>
      <c r="AO6449" s="93"/>
    </row>
    <row r="6450" spans="25:41" x14ac:dyDescent="0.55000000000000004">
      <c r="Y6450" t="s">
        <v>70158</v>
      </c>
      <c r="Z6450" s="284">
        <v>1425</v>
      </c>
      <c r="AB6450" s="276" t="s">
        <v>68173</v>
      </c>
      <c r="AC6450" s="277">
        <v>30929.08</v>
      </c>
      <c r="AE6450" s="246" t="s">
        <v>60476</v>
      </c>
      <c r="AF6450" s="247">
        <v>2669.72</v>
      </c>
      <c r="AH6450" s="226" t="s">
        <v>52515</v>
      </c>
      <c r="AI6450" s="227">
        <v>120544.93</v>
      </c>
      <c r="AK6450" s="207" t="s">
        <v>20735</v>
      </c>
      <c r="AL6450" s="208">
        <v>80162</v>
      </c>
      <c r="AM6450" s="93"/>
      <c r="AN6450" s="93"/>
      <c r="AO6450" s="93"/>
    </row>
    <row r="6451" spans="25:41" x14ac:dyDescent="0.55000000000000004">
      <c r="Y6451" t="s">
        <v>71892</v>
      </c>
      <c r="Z6451">
        <v>165</v>
      </c>
      <c r="AB6451" s="276" t="s">
        <v>68174</v>
      </c>
      <c r="AC6451" s="277">
        <v>20472</v>
      </c>
      <c r="AE6451" s="246" t="s">
        <v>60477</v>
      </c>
      <c r="AF6451" s="247">
        <v>458.6</v>
      </c>
      <c r="AH6451" s="226" t="s">
        <v>52516</v>
      </c>
      <c r="AI6451" s="227">
        <v>1557</v>
      </c>
      <c r="AK6451" s="207" t="s">
        <v>20736</v>
      </c>
      <c r="AL6451" s="208">
        <v>2000</v>
      </c>
      <c r="AM6451" s="93"/>
      <c r="AN6451" s="93"/>
      <c r="AO6451" s="93"/>
    </row>
    <row r="6452" spans="25:41" x14ac:dyDescent="0.55000000000000004">
      <c r="Y6452" t="s">
        <v>28224</v>
      </c>
      <c r="Z6452" s="284">
        <v>9189.6299999999992</v>
      </c>
      <c r="AB6452" s="276" t="s">
        <v>53018</v>
      </c>
      <c r="AC6452" s="277">
        <v>339811.74</v>
      </c>
      <c r="AE6452" s="246" t="s">
        <v>60478</v>
      </c>
      <c r="AF6452" s="247">
        <v>90.77</v>
      </c>
      <c r="AH6452" s="226" t="s">
        <v>44925</v>
      </c>
      <c r="AI6452" s="227">
        <v>29000</v>
      </c>
      <c r="AK6452" s="207" t="s">
        <v>20737</v>
      </c>
      <c r="AL6452" s="208">
        <v>20691</v>
      </c>
      <c r="AM6452" s="93"/>
      <c r="AN6452" s="93"/>
      <c r="AO6452" s="93"/>
    </row>
    <row r="6453" spans="25:41" x14ac:dyDescent="0.55000000000000004">
      <c r="Y6453" t="s">
        <v>69511</v>
      </c>
      <c r="Z6453" s="284">
        <v>6524.78</v>
      </c>
      <c r="AB6453" s="276" t="s">
        <v>53020</v>
      </c>
      <c r="AC6453" s="277">
        <v>50087.67</v>
      </c>
      <c r="AE6453" s="246" t="s">
        <v>60479</v>
      </c>
      <c r="AF6453" s="247">
        <v>17.899999999999999</v>
      </c>
      <c r="AH6453" s="226" t="s">
        <v>44926</v>
      </c>
      <c r="AI6453" s="227">
        <v>2233</v>
      </c>
      <c r="AK6453" s="207" t="s">
        <v>20738</v>
      </c>
      <c r="AL6453" s="208">
        <v>22971.7</v>
      </c>
      <c r="AM6453" s="93"/>
      <c r="AN6453" s="93"/>
      <c r="AO6453" s="93"/>
    </row>
    <row r="6454" spans="25:41" x14ac:dyDescent="0.55000000000000004">
      <c r="Y6454" t="s">
        <v>14281</v>
      </c>
      <c r="Z6454" s="284">
        <v>48066.400000000001</v>
      </c>
      <c r="AB6454" s="276" t="s">
        <v>53021</v>
      </c>
      <c r="AC6454" s="277">
        <v>48546.32</v>
      </c>
      <c r="AE6454" s="246" t="s">
        <v>56174</v>
      </c>
      <c r="AF6454" s="247">
        <v>1480</v>
      </c>
      <c r="AH6454" s="226" t="s">
        <v>42515</v>
      </c>
      <c r="AI6454" s="227">
        <v>125150</v>
      </c>
      <c r="AK6454" s="207" t="s">
        <v>20739</v>
      </c>
      <c r="AL6454" s="208">
        <v>77440</v>
      </c>
      <c r="AM6454" s="93"/>
      <c r="AN6454" s="93"/>
      <c r="AO6454" s="93"/>
    </row>
    <row r="6455" spans="25:41" x14ac:dyDescent="0.55000000000000004">
      <c r="Y6455" t="s">
        <v>28225</v>
      </c>
      <c r="Z6455" s="284">
        <v>43511.97</v>
      </c>
      <c r="AB6455" s="276" t="s">
        <v>55255</v>
      </c>
      <c r="AC6455" s="277">
        <v>76922.179999999993</v>
      </c>
      <c r="AE6455" s="246" t="s">
        <v>52550</v>
      </c>
      <c r="AF6455" s="247">
        <v>3178.38</v>
      </c>
      <c r="AH6455" s="226" t="s">
        <v>42516</v>
      </c>
      <c r="AI6455" s="227">
        <v>9573.9699999999993</v>
      </c>
      <c r="AK6455" s="207" t="s">
        <v>20740</v>
      </c>
      <c r="AL6455" s="208">
        <v>14460.96</v>
      </c>
      <c r="AM6455" s="93"/>
      <c r="AN6455" s="93"/>
      <c r="AO6455" s="93"/>
    </row>
    <row r="6456" spans="25:41" x14ac:dyDescent="0.55000000000000004">
      <c r="Y6456" t="s">
        <v>28230</v>
      </c>
      <c r="Z6456" s="284">
        <v>-7023.84</v>
      </c>
      <c r="AB6456" s="276" t="s">
        <v>53022</v>
      </c>
      <c r="AC6456" s="277">
        <v>23111.55</v>
      </c>
      <c r="AE6456" s="246" t="s">
        <v>52551</v>
      </c>
      <c r="AF6456" s="247">
        <v>390.35</v>
      </c>
      <c r="AH6456" s="226" t="s">
        <v>49955</v>
      </c>
      <c r="AI6456" s="227">
        <v>5319</v>
      </c>
      <c r="AK6456" s="207" t="s">
        <v>20741</v>
      </c>
      <c r="AL6456" s="208">
        <v>1042.73</v>
      </c>
      <c r="AM6456" s="93"/>
      <c r="AN6456" s="93"/>
      <c r="AO6456" s="93"/>
    </row>
    <row r="6457" spans="25:41" x14ac:dyDescent="0.55000000000000004">
      <c r="Y6457" t="s">
        <v>48544</v>
      </c>
      <c r="Z6457" s="284">
        <v>1582634.83</v>
      </c>
      <c r="AB6457" s="276" t="s">
        <v>55256</v>
      </c>
      <c r="AC6457" s="277">
        <v>1400</v>
      </c>
      <c r="AE6457" s="246" t="s">
        <v>48911</v>
      </c>
      <c r="AF6457" s="247">
        <v>908.5</v>
      </c>
      <c r="AH6457" s="226" t="s">
        <v>49956</v>
      </c>
      <c r="AI6457" s="227">
        <v>16685.25</v>
      </c>
      <c r="AK6457" s="207" t="s">
        <v>20742</v>
      </c>
      <c r="AL6457" s="208">
        <v>170.31</v>
      </c>
      <c r="AM6457" s="93"/>
      <c r="AN6457" s="93"/>
      <c r="AO6457" s="93"/>
    </row>
    <row r="6458" spans="25:41" x14ac:dyDescent="0.55000000000000004">
      <c r="Y6458" t="s">
        <v>28312</v>
      </c>
      <c r="Z6458" s="284">
        <v>28030</v>
      </c>
      <c r="AB6458" s="276" t="s">
        <v>56311</v>
      </c>
      <c r="AC6458" s="277">
        <v>80779.039999999994</v>
      </c>
      <c r="AE6458" s="246" t="s">
        <v>46954</v>
      </c>
      <c r="AF6458" s="247">
        <v>71999.98</v>
      </c>
      <c r="AH6458" s="226" t="s">
        <v>52517</v>
      </c>
      <c r="AI6458" s="227">
        <v>11925</v>
      </c>
      <c r="AK6458" s="207" t="s">
        <v>20743</v>
      </c>
      <c r="AL6458" s="208">
        <v>4500</v>
      </c>
      <c r="AM6458" s="93"/>
      <c r="AN6458" s="93"/>
      <c r="AO6458" s="93"/>
    </row>
    <row r="6459" spans="25:41" x14ac:dyDescent="0.55000000000000004">
      <c r="Y6459" t="s">
        <v>14289</v>
      </c>
      <c r="Z6459" s="284">
        <v>2463.9</v>
      </c>
      <c r="AB6459" s="276" t="s">
        <v>63733</v>
      </c>
      <c r="AC6459" s="277">
        <v>276123.71000000002</v>
      </c>
      <c r="AE6459" s="246" t="s">
        <v>40329</v>
      </c>
      <c r="AF6459" s="247">
        <v>1125</v>
      </c>
      <c r="AH6459" s="226" t="s">
        <v>52518</v>
      </c>
      <c r="AI6459" s="227">
        <v>912</v>
      </c>
      <c r="AK6459" s="207" t="s">
        <v>20744</v>
      </c>
      <c r="AL6459" s="208">
        <v>24200</v>
      </c>
      <c r="AM6459" s="93"/>
      <c r="AN6459" s="93"/>
      <c r="AO6459" s="93"/>
    </row>
    <row r="6460" spans="25:41" x14ac:dyDescent="0.55000000000000004">
      <c r="Y6460" t="s">
        <v>14293</v>
      </c>
      <c r="Z6460" s="284">
        <v>2332.8000000000002</v>
      </c>
      <c r="AB6460" s="276" t="s">
        <v>53023</v>
      </c>
      <c r="AC6460" s="277">
        <v>68532.19</v>
      </c>
      <c r="AE6460" s="246" t="s">
        <v>33645</v>
      </c>
      <c r="AF6460" s="247">
        <v>77266.69</v>
      </c>
      <c r="AH6460" s="226" t="s">
        <v>40323</v>
      </c>
      <c r="AI6460" s="227">
        <v>6951</v>
      </c>
      <c r="AK6460" s="207" t="s">
        <v>20745</v>
      </c>
      <c r="AL6460" s="208">
        <v>80883.990000000005</v>
      </c>
      <c r="AM6460" s="93"/>
      <c r="AN6460" s="93"/>
      <c r="AO6460" s="93"/>
    </row>
    <row r="6461" spans="25:41" x14ac:dyDescent="0.55000000000000004">
      <c r="Y6461" t="s">
        <v>14294</v>
      </c>
      <c r="Z6461" s="284">
        <v>7136.71</v>
      </c>
      <c r="AB6461" s="276" t="s">
        <v>53024</v>
      </c>
      <c r="AC6461" s="277">
        <v>224121.18</v>
      </c>
      <c r="AE6461" s="246" t="s">
        <v>44952</v>
      </c>
      <c r="AF6461" s="247">
        <v>3020.5</v>
      </c>
      <c r="AH6461" s="226" t="s">
        <v>46944</v>
      </c>
      <c r="AI6461" s="227">
        <v>9289</v>
      </c>
      <c r="AK6461" s="207" t="s">
        <v>20746</v>
      </c>
      <c r="AL6461" s="208">
        <v>3719</v>
      </c>
      <c r="AM6461" s="93"/>
      <c r="AN6461" s="93"/>
      <c r="AO6461" s="93"/>
    </row>
    <row r="6462" spans="25:41" x14ac:dyDescent="0.55000000000000004">
      <c r="Y6462" t="s">
        <v>28319</v>
      </c>
      <c r="Z6462" s="284">
        <v>9067.5</v>
      </c>
      <c r="AB6462" s="276" t="s">
        <v>53025</v>
      </c>
      <c r="AC6462" s="277">
        <v>4585.58</v>
      </c>
      <c r="AE6462" s="246" t="s">
        <v>20937</v>
      </c>
      <c r="AF6462" s="247">
        <v>11442.93</v>
      </c>
      <c r="AH6462" s="226" t="s">
        <v>46945</v>
      </c>
      <c r="AI6462" s="227">
        <v>711</v>
      </c>
      <c r="AK6462" s="207" t="s">
        <v>20747</v>
      </c>
      <c r="AL6462" s="208">
        <v>22205</v>
      </c>
      <c r="AM6462" s="93"/>
      <c r="AN6462" s="93"/>
      <c r="AO6462" s="93"/>
    </row>
    <row r="6463" spans="25:41" x14ac:dyDescent="0.55000000000000004">
      <c r="Y6463" t="s">
        <v>28322</v>
      </c>
      <c r="Z6463" s="284">
        <v>34261.089999999997</v>
      </c>
      <c r="AB6463" s="276" t="s">
        <v>68175</v>
      </c>
      <c r="AC6463" s="277">
        <v>394395.96</v>
      </c>
      <c r="AE6463" s="246" t="s">
        <v>40330</v>
      </c>
      <c r="AF6463" s="247">
        <v>3478.92</v>
      </c>
      <c r="AH6463" s="226" t="s">
        <v>36298</v>
      </c>
      <c r="AI6463" s="227">
        <v>45049.02</v>
      </c>
      <c r="AK6463" s="207" t="s">
        <v>20748</v>
      </c>
      <c r="AL6463" s="208">
        <v>2739</v>
      </c>
      <c r="AM6463" s="93"/>
      <c r="AN6463" s="93"/>
      <c r="AO6463" s="93"/>
    </row>
    <row r="6464" spans="25:41" x14ac:dyDescent="0.55000000000000004">
      <c r="Y6464" t="s">
        <v>28323</v>
      </c>
      <c r="Z6464" s="284">
        <v>89863</v>
      </c>
      <c r="AB6464" s="276" t="s">
        <v>68176</v>
      </c>
      <c r="AC6464" s="277">
        <v>20448.62</v>
      </c>
      <c r="AE6464" s="246" t="s">
        <v>20938</v>
      </c>
      <c r="AF6464" s="247">
        <v>65569.5</v>
      </c>
      <c r="AH6464" s="226" t="s">
        <v>44927</v>
      </c>
      <c r="AI6464" s="227">
        <v>55000</v>
      </c>
      <c r="AK6464" s="207" t="s">
        <v>20749</v>
      </c>
      <c r="AL6464" s="208">
        <v>13103</v>
      </c>
      <c r="AM6464" s="93"/>
      <c r="AN6464" s="93"/>
      <c r="AO6464" s="93"/>
    </row>
    <row r="6465" spans="25:41" x14ac:dyDescent="0.55000000000000004">
      <c r="Y6465" t="s">
        <v>28324</v>
      </c>
      <c r="Z6465" s="284">
        <v>119990.92</v>
      </c>
      <c r="AB6465" s="276" t="s">
        <v>53026</v>
      </c>
      <c r="AC6465" s="277">
        <v>268153.06</v>
      </c>
      <c r="AE6465" s="246" t="s">
        <v>57463</v>
      </c>
      <c r="AF6465" s="247">
        <v>837.41</v>
      </c>
      <c r="AH6465" s="226" t="s">
        <v>44928</v>
      </c>
      <c r="AI6465" s="227">
        <v>4235</v>
      </c>
      <c r="AK6465" s="207" t="s">
        <v>20750</v>
      </c>
      <c r="AL6465" s="208">
        <v>33131.019999999997</v>
      </c>
      <c r="AM6465" s="93"/>
      <c r="AN6465" s="93"/>
      <c r="AO6465" s="93"/>
    </row>
    <row r="6466" spans="25:41" x14ac:dyDescent="0.55000000000000004">
      <c r="Y6466" t="s">
        <v>69514</v>
      </c>
      <c r="Z6466" s="284">
        <v>18686.57</v>
      </c>
      <c r="AB6466" s="276" t="s">
        <v>56314</v>
      </c>
      <c r="AC6466" s="277">
        <v>240227.98</v>
      </c>
      <c r="AE6466" s="246" t="s">
        <v>20939</v>
      </c>
      <c r="AF6466" s="247">
        <v>31131.86</v>
      </c>
      <c r="AH6466" s="226" t="s">
        <v>42517</v>
      </c>
      <c r="AI6466" s="227">
        <v>188188</v>
      </c>
      <c r="AK6466" s="207" t="s">
        <v>20751</v>
      </c>
      <c r="AL6466" s="208">
        <v>42953.27</v>
      </c>
      <c r="AM6466" s="93"/>
      <c r="AN6466" s="93"/>
      <c r="AO6466" s="93"/>
    </row>
    <row r="6467" spans="25:41" x14ac:dyDescent="0.55000000000000004">
      <c r="Y6467" t="s">
        <v>28417</v>
      </c>
      <c r="Z6467" s="284">
        <v>4644.68</v>
      </c>
      <c r="AB6467" s="276" t="s">
        <v>68177</v>
      </c>
      <c r="AC6467" s="277">
        <v>14982.96</v>
      </c>
      <c r="AE6467" s="246" t="s">
        <v>46955</v>
      </c>
      <c r="AF6467" s="247">
        <v>9320.25</v>
      </c>
      <c r="AH6467" s="226" t="s">
        <v>42518</v>
      </c>
      <c r="AI6467" s="227">
        <v>14195</v>
      </c>
      <c r="AK6467" s="207" t="s">
        <v>20752</v>
      </c>
      <c r="AL6467" s="208">
        <v>56962.8</v>
      </c>
      <c r="AM6467" s="93"/>
      <c r="AN6467" s="93"/>
      <c r="AO6467" s="93"/>
    </row>
    <row r="6468" spans="25:41" x14ac:dyDescent="0.55000000000000004">
      <c r="Y6468" t="s">
        <v>47612</v>
      </c>
      <c r="Z6468">
        <v>81.25</v>
      </c>
      <c r="AB6468" s="276" t="s">
        <v>63574</v>
      </c>
      <c r="AC6468" s="277">
        <v>29800</v>
      </c>
      <c r="AE6468" s="246" t="s">
        <v>52554</v>
      </c>
      <c r="AF6468" s="247">
        <v>9770.2099999999991</v>
      </c>
      <c r="AH6468" s="226" t="s">
        <v>33609</v>
      </c>
      <c r="AI6468" s="227">
        <v>188282.64</v>
      </c>
      <c r="AK6468" s="207" t="s">
        <v>20753</v>
      </c>
      <c r="AL6468" s="208">
        <v>105641.91</v>
      </c>
      <c r="AM6468" s="93"/>
      <c r="AN6468" s="93"/>
      <c r="AO6468" s="93"/>
    </row>
    <row r="6469" spans="25:41" x14ac:dyDescent="0.55000000000000004">
      <c r="Y6469" t="s">
        <v>54570</v>
      </c>
      <c r="Z6469" s="284">
        <v>3600</v>
      </c>
      <c r="AB6469" s="276" t="s">
        <v>68178</v>
      </c>
      <c r="AC6469" s="277">
        <v>15342.25</v>
      </c>
      <c r="AE6469" s="246" t="s">
        <v>62636</v>
      </c>
      <c r="AF6469" s="247">
        <v>11499.99</v>
      </c>
      <c r="AH6469" s="226" t="s">
        <v>33610</v>
      </c>
      <c r="AI6469" s="227">
        <v>6150</v>
      </c>
      <c r="AK6469" s="207" t="s">
        <v>20754</v>
      </c>
      <c r="AL6469" s="208">
        <v>8932</v>
      </c>
      <c r="AM6469" s="93"/>
      <c r="AN6469" s="93"/>
      <c r="AO6469" s="93"/>
    </row>
    <row r="6470" spans="25:41" x14ac:dyDescent="0.55000000000000004">
      <c r="Y6470" t="s">
        <v>70966</v>
      </c>
      <c r="Z6470" s="284">
        <v>7876.34</v>
      </c>
      <c r="AB6470" s="276" t="s">
        <v>53027</v>
      </c>
      <c r="AC6470" s="277">
        <v>438797.76</v>
      </c>
      <c r="AE6470" s="246" t="s">
        <v>62637</v>
      </c>
      <c r="AF6470" s="247">
        <v>879.75</v>
      </c>
      <c r="AH6470" s="226" t="s">
        <v>33611</v>
      </c>
      <c r="AI6470" s="227">
        <v>4200</v>
      </c>
      <c r="AK6470" s="207" t="s">
        <v>20755</v>
      </c>
      <c r="AL6470" s="208">
        <v>104007.82</v>
      </c>
      <c r="AM6470" s="93"/>
      <c r="AN6470" s="93"/>
      <c r="AO6470" s="93"/>
    </row>
    <row r="6471" spans="25:41" x14ac:dyDescent="0.55000000000000004">
      <c r="Y6471" t="s">
        <v>14308</v>
      </c>
      <c r="Z6471" s="284">
        <v>2605.17</v>
      </c>
      <c r="AB6471" s="276" t="s">
        <v>63734</v>
      </c>
      <c r="AC6471" s="277">
        <v>63156.3</v>
      </c>
      <c r="AE6471" s="246" t="s">
        <v>52557</v>
      </c>
      <c r="AF6471" s="247">
        <v>259.25</v>
      </c>
      <c r="AH6471" s="226" t="s">
        <v>33612</v>
      </c>
      <c r="AI6471" s="227">
        <v>15194.09</v>
      </c>
      <c r="AK6471" s="207" t="s">
        <v>20756</v>
      </c>
      <c r="AL6471" s="208">
        <v>13225</v>
      </c>
      <c r="AM6471" s="93"/>
      <c r="AN6471" s="93"/>
      <c r="AO6471" s="93"/>
    </row>
    <row r="6472" spans="25:41" x14ac:dyDescent="0.55000000000000004">
      <c r="Y6472" t="s">
        <v>14309</v>
      </c>
      <c r="Z6472" s="284">
        <v>7270.69</v>
      </c>
      <c r="AB6472" s="276" t="s">
        <v>68179</v>
      </c>
      <c r="AC6472" s="277">
        <v>5141.3</v>
      </c>
      <c r="AE6472" s="246" t="s">
        <v>47989</v>
      </c>
      <c r="AF6472" s="247">
        <v>2932.5</v>
      </c>
      <c r="AH6472" s="226" t="s">
        <v>46946</v>
      </c>
      <c r="AI6472" s="227">
        <v>17125</v>
      </c>
      <c r="AK6472" s="207" t="s">
        <v>20757</v>
      </c>
      <c r="AL6472" s="208">
        <v>14460.96</v>
      </c>
      <c r="AM6472" s="93"/>
      <c r="AN6472" s="93"/>
      <c r="AO6472" s="93"/>
    </row>
    <row r="6473" spans="25:41" x14ac:dyDescent="0.55000000000000004">
      <c r="Y6473" t="s">
        <v>28421</v>
      </c>
      <c r="Z6473">
        <v>674.54</v>
      </c>
      <c r="AB6473" s="276" t="s">
        <v>63735</v>
      </c>
      <c r="AC6473" s="277">
        <v>83312.17</v>
      </c>
      <c r="AE6473" s="246" t="s">
        <v>47990</v>
      </c>
      <c r="AF6473" s="247">
        <v>224.33</v>
      </c>
      <c r="AH6473" s="226" t="s">
        <v>40324</v>
      </c>
      <c r="AI6473" s="227">
        <v>82924.2</v>
      </c>
      <c r="AK6473" s="207" t="s">
        <v>20758</v>
      </c>
      <c r="AL6473" s="208">
        <v>1042.73</v>
      </c>
      <c r="AM6473" s="93"/>
      <c r="AN6473" s="93"/>
      <c r="AO6473" s="93"/>
    </row>
    <row r="6474" spans="25:41" x14ac:dyDescent="0.55000000000000004">
      <c r="Y6474" t="s">
        <v>28422</v>
      </c>
      <c r="Z6474" s="284">
        <v>24000</v>
      </c>
      <c r="AB6474" s="276" t="s">
        <v>63736</v>
      </c>
      <c r="AC6474" s="277">
        <v>1966.97</v>
      </c>
      <c r="AE6474" s="246" t="s">
        <v>47991</v>
      </c>
      <c r="AF6474" s="247">
        <v>3573.48</v>
      </c>
      <c r="AH6474" s="226" t="s">
        <v>46947</v>
      </c>
      <c r="AI6474" s="227">
        <v>25177.46</v>
      </c>
      <c r="AK6474" s="207" t="s">
        <v>20759</v>
      </c>
      <c r="AL6474" s="208">
        <v>170.31</v>
      </c>
      <c r="AM6474" s="93"/>
      <c r="AN6474" s="93"/>
      <c r="AO6474" s="93"/>
    </row>
    <row r="6475" spans="25:41" x14ac:dyDescent="0.55000000000000004">
      <c r="Y6475" t="s">
        <v>58792</v>
      </c>
      <c r="Z6475" s="284">
        <v>6050.46</v>
      </c>
      <c r="AB6475" s="276" t="s">
        <v>63737</v>
      </c>
      <c r="AC6475" s="277">
        <v>22528.82</v>
      </c>
      <c r="AE6475" s="246" t="s">
        <v>59617</v>
      </c>
      <c r="AF6475" s="247">
        <v>14811</v>
      </c>
      <c r="AH6475" s="226" t="s">
        <v>35070</v>
      </c>
      <c r="AI6475" s="227">
        <v>77691.89</v>
      </c>
      <c r="AK6475" s="207" t="s">
        <v>20760</v>
      </c>
      <c r="AL6475" s="208">
        <v>22205</v>
      </c>
      <c r="AM6475" s="93"/>
      <c r="AN6475" s="93"/>
      <c r="AO6475" s="93"/>
    </row>
    <row r="6476" spans="25:41" x14ac:dyDescent="0.55000000000000004">
      <c r="Y6476" t="s">
        <v>36762</v>
      </c>
      <c r="Z6476" s="284">
        <v>114400</v>
      </c>
      <c r="AB6476" s="276" t="s">
        <v>68180</v>
      </c>
      <c r="AC6476" s="277">
        <v>6500</v>
      </c>
      <c r="AE6476" s="246" t="s">
        <v>59618</v>
      </c>
      <c r="AF6476" s="247">
        <v>1133</v>
      </c>
      <c r="AH6476" s="226" t="s">
        <v>20755</v>
      </c>
      <c r="AI6476" s="227">
        <v>395801.62</v>
      </c>
      <c r="AK6476" s="207" t="s">
        <v>20761</v>
      </c>
      <c r="AL6476" s="208">
        <v>46234.02</v>
      </c>
      <c r="AM6476" s="93"/>
      <c r="AN6476" s="93"/>
      <c r="AO6476" s="93"/>
    </row>
    <row r="6477" spans="25:41" x14ac:dyDescent="0.55000000000000004">
      <c r="Y6477" t="s">
        <v>71893</v>
      </c>
      <c r="Z6477" s="284">
        <v>7870</v>
      </c>
      <c r="AB6477" s="276" t="s">
        <v>53028</v>
      </c>
      <c r="AC6477" s="277">
        <v>47245.61</v>
      </c>
      <c r="AE6477" s="246" t="s">
        <v>61415</v>
      </c>
      <c r="AF6477" s="247">
        <v>11216</v>
      </c>
      <c r="AH6477" s="226" t="s">
        <v>44929</v>
      </c>
      <c r="AI6477" s="227">
        <v>185124.14</v>
      </c>
      <c r="AK6477" s="207" t="s">
        <v>20762</v>
      </c>
      <c r="AL6477" s="208">
        <v>95768.27</v>
      </c>
      <c r="AM6477" s="93"/>
      <c r="AN6477" s="93"/>
      <c r="AO6477" s="93"/>
    </row>
    <row r="6478" spans="25:41" x14ac:dyDescent="0.55000000000000004">
      <c r="Y6478" t="s">
        <v>28425</v>
      </c>
      <c r="Z6478" s="284">
        <v>5355.66</v>
      </c>
      <c r="AB6478" s="276" t="s">
        <v>53029</v>
      </c>
      <c r="AC6478" s="277">
        <v>142276.24</v>
      </c>
      <c r="AE6478" s="246" t="s">
        <v>52559</v>
      </c>
      <c r="AF6478" s="247">
        <v>29630.12</v>
      </c>
      <c r="AH6478" s="226" t="s">
        <v>35071</v>
      </c>
      <c r="AI6478" s="227">
        <v>31077.119999999999</v>
      </c>
      <c r="AK6478" s="207" t="s">
        <v>20763</v>
      </c>
      <c r="AL6478" s="208">
        <v>4500</v>
      </c>
      <c r="AM6478" s="93"/>
      <c r="AN6478" s="93"/>
      <c r="AO6478" s="93"/>
    </row>
    <row r="6479" spans="25:41" x14ac:dyDescent="0.55000000000000004">
      <c r="Y6479" t="s">
        <v>14310</v>
      </c>
      <c r="Z6479" s="284">
        <v>36045.19</v>
      </c>
      <c r="AB6479" s="276" t="s">
        <v>53030</v>
      </c>
      <c r="AC6479" s="277">
        <v>3189.91</v>
      </c>
      <c r="AE6479" s="246" t="s">
        <v>59080</v>
      </c>
      <c r="AF6479" s="247">
        <v>9297.07</v>
      </c>
      <c r="AH6479" s="226" t="s">
        <v>39179</v>
      </c>
      <c r="AI6479" s="227">
        <v>18930.25</v>
      </c>
      <c r="AK6479" s="207" t="s">
        <v>20764</v>
      </c>
      <c r="AL6479" s="208">
        <v>56962.8</v>
      </c>
      <c r="AM6479" s="93"/>
      <c r="AN6479" s="93"/>
      <c r="AO6479" s="93"/>
    </row>
    <row r="6480" spans="25:41" x14ac:dyDescent="0.55000000000000004">
      <c r="Y6480" t="s">
        <v>28426</v>
      </c>
      <c r="Z6480" s="284">
        <v>7631.71</v>
      </c>
      <c r="AB6480" s="276" t="s">
        <v>56315</v>
      </c>
      <c r="AC6480" s="277">
        <v>323835.71000000002</v>
      </c>
      <c r="AE6480" s="246" t="s">
        <v>59619</v>
      </c>
      <c r="AF6480" s="247">
        <v>40800</v>
      </c>
      <c r="AH6480" s="226" t="s">
        <v>46948</v>
      </c>
      <c r="AI6480" s="227">
        <v>2541.52</v>
      </c>
      <c r="AK6480" s="207" t="s">
        <v>20765</v>
      </c>
      <c r="AL6480" s="208">
        <v>290533.71999999997</v>
      </c>
      <c r="AM6480" s="93"/>
      <c r="AN6480" s="93"/>
      <c r="AO6480" s="93"/>
    </row>
    <row r="6481" spans="25:41" x14ac:dyDescent="0.55000000000000004">
      <c r="Y6481" t="s">
        <v>28427</v>
      </c>
      <c r="Z6481" s="284">
        <v>40757.08</v>
      </c>
      <c r="AB6481" s="276" t="s">
        <v>68181</v>
      </c>
      <c r="AC6481" s="277">
        <v>66750</v>
      </c>
      <c r="AE6481" s="246" t="s">
        <v>59081</v>
      </c>
      <c r="AF6481" s="247">
        <v>59359.97</v>
      </c>
      <c r="AH6481" s="226" t="s">
        <v>35072</v>
      </c>
      <c r="AI6481" s="227">
        <v>18020.86</v>
      </c>
      <c r="AK6481" s="207" t="s">
        <v>20766</v>
      </c>
      <c r="AL6481" s="208">
        <v>8930</v>
      </c>
      <c r="AM6481" s="93"/>
      <c r="AN6481" s="93"/>
      <c r="AO6481" s="93"/>
    </row>
    <row r="6482" spans="25:41" x14ac:dyDescent="0.55000000000000004">
      <c r="Y6482" t="s">
        <v>28515</v>
      </c>
      <c r="Z6482" s="284">
        <v>48600</v>
      </c>
      <c r="AB6482" s="276" t="s">
        <v>53031</v>
      </c>
      <c r="AC6482" s="277">
        <v>141462.29</v>
      </c>
      <c r="AE6482" s="246" t="s">
        <v>57464</v>
      </c>
      <c r="AF6482" s="247">
        <v>25056</v>
      </c>
      <c r="AH6482" s="226" t="s">
        <v>35073</v>
      </c>
      <c r="AI6482" s="227">
        <v>18213.45</v>
      </c>
      <c r="AK6482" s="207" t="s">
        <v>20767</v>
      </c>
      <c r="AL6482" s="208">
        <v>2500</v>
      </c>
      <c r="AM6482" s="93"/>
      <c r="AN6482" s="93"/>
      <c r="AO6482" s="93"/>
    </row>
    <row r="6483" spans="25:41" x14ac:dyDescent="0.55000000000000004">
      <c r="Y6483" t="s">
        <v>28516</v>
      </c>
      <c r="Z6483" s="284">
        <v>6802.72</v>
      </c>
      <c r="AB6483" s="276" t="s">
        <v>57597</v>
      </c>
      <c r="AC6483" s="277">
        <v>110397.64</v>
      </c>
      <c r="AE6483" s="246" t="s">
        <v>57465</v>
      </c>
      <c r="AF6483" s="247">
        <v>6327</v>
      </c>
      <c r="AH6483" s="226" t="s">
        <v>48904</v>
      </c>
      <c r="AI6483" s="227">
        <v>25235.200000000001</v>
      </c>
      <c r="AK6483" s="207" t="s">
        <v>20768</v>
      </c>
      <c r="AL6483" s="208">
        <v>874.41</v>
      </c>
      <c r="AM6483" s="93"/>
      <c r="AN6483" s="93"/>
      <c r="AO6483" s="93"/>
    </row>
    <row r="6484" spans="25:41" x14ac:dyDescent="0.55000000000000004">
      <c r="Y6484" t="s">
        <v>28519</v>
      </c>
      <c r="Z6484" s="284">
        <v>8438</v>
      </c>
      <c r="AB6484" s="276" t="s">
        <v>68182</v>
      </c>
      <c r="AC6484" s="277">
        <v>82.19</v>
      </c>
      <c r="AE6484" s="246" t="s">
        <v>56175</v>
      </c>
      <c r="AF6484" s="247">
        <v>18578.88</v>
      </c>
      <c r="AH6484" s="226" t="s">
        <v>33613</v>
      </c>
      <c r="AI6484" s="227">
        <v>69613.63</v>
      </c>
      <c r="AK6484" s="207" t="s">
        <v>20769</v>
      </c>
      <c r="AL6484" s="208">
        <v>2478</v>
      </c>
      <c r="AM6484" s="93"/>
      <c r="AN6484" s="93"/>
      <c r="AO6484" s="93"/>
    </row>
    <row r="6485" spans="25:41" x14ac:dyDescent="0.55000000000000004">
      <c r="Y6485" t="s">
        <v>14322</v>
      </c>
      <c r="Z6485" s="284">
        <v>3172.8</v>
      </c>
      <c r="AB6485" s="276" t="s">
        <v>40430</v>
      </c>
      <c r="AC6485" s="277">
        <v>146049.64000000001</v>
      </c>
      <c r="AE6485" s="246" t="s">
        <v>56176</v>
      </c>
      <c r="AF6485" s="247">
        <v>1421.12</v>
      </c>
      <c r="AH6485" s="226" t="s">
        <v>33614</v>
      </c>
      <c r="AI6485" s="227">
        <v>10560</v>
      </c>
      <c r="AK6485" s="207" t="s">
        <v>20770</v>
      </c>
      <c r="AL6485" s="208">
        <v>689.86</v>
      </c>
      <c r="AM6485" s="93"/>
      <c r="AN6485" s="93"/>
      <c r="AO6485" s="93"/>
    </row>
    <row r="6486" spans="25:41" x14ac:dyDescent="0.55000000000000004">
      <c r="Y6486" t="s">
        <v>28534</v>
      </c>
      <c r="Z6486" s="284">
        <v>133998.39999999999</v>
      </c>
      <c r="AB6486" s="276" t="s">
        <v>68183</v>
      </c>
      <c r="AC6486" s="277">
        <v>17580.09</v>
      </c>
      <c r="AE6486" s="246" t="s">
        <v>59620</v>
      </c>
      <c r="AF6486" s="247">
        <v>38000</v>
      </c>
      <c r="AH6486" s="226" t="s">
        <v>35074</v>
      </c>
      <c r="AI6486" s="227">
        <v>28098.07</v>
      </c>
      <c r="AK6486" s="207" t="s">
        <v>20771</v>
      </c>
      <c r="AL6486" s="208">
        <v>30</v>
      </c>
      <c r="AM6486" s="93"/>
      <c r="AN6486" s="93"/>
      <c r="AO6486" s="93"/>
    </row>
    <row r="6487" spans="25:41" x14ac:dyDescent="0.55000000000000004">
      <c r="Y6487" t="s">
        <v>14325</v>
      </c>
      <c r="Z6487" s="284">
        <v>15377.4</v>
      </c>
      <c r="AB6487" s="276" t="s">
        <v>47068</v>
      </c>
      <c r="AC6487" s="277">
        <v>4939212.32</v>
      </c>
      <c r="AE6487" s="246" t="s">
        <v>59621</v>
      </c>
      <c r="AF6487" s="247">
        <v>3608.61</v>
      </c>
      <c r="AH6487" s="226" t="s">
        <v>33615</v>
      </c>
      <c r="AI6487" s="227">
        <v>42809.24</v>
      </c>
      <c r="AK6487" s="207" t="s">
        <v>20772</v>
      </c>
      <c r="AL6487" s="208">
        <v>7500</v>
      </c>
      <c r="AM6487" s="93"/>
      <c r="AN6487" s="93"/>
      <c r="AO6487" s="93"/>
    </row>
    <row r="6488" spans="25:41" x14ac:dyDescent="0.55000000000000004">
      <c r="Y6488" t="s">
        <v>14326</v>
      </c>
      <c r="Z6488" s="284">
        <v>47759.53</v>
      </c>
      <c r="AB6488" s="276" t="s">
        <v>42690</v>
      </c>
      <c r="AC6488" s="277">
        <v>3051388.72</v>
      </c>
      <c r="AE6488" s="246" t="s">
        <v>56177</v>
      </c>
      <c r="AF6488" s="247">
        <v>56485.7</v>
      </c>
      <c r="AH6488" s="226" t="s">
        <v>20756</v>
      </c>
      <c r="AI6488" s="227">
        <v>35694.39</v>
      </c>
      <c r="AK6488" s="207" t="s">
        <v>20773</v>
      </c>
      <c r="AL6488" s="208">
        <v>4634.7299999999996</v>
      </c>
      <c r="AM6488" s="93"/>
      <c r="AN6488" s="93"/>
      <c r="AO6488" s="93"/>
    </row>
    <row r="6489" spans="25:41" x14ac:dyDescent="0.55000000000000004">
      <c r="Y6489" t="s">
        <v>28535</v>
      </c>
      <c r="Z6489" s="284">
        <v>52614.12</v>
      </c>
      <c r="AB6489" s="276" t="s">
        <v>56316</v>
      </c>
      <c r="AC6489" s="277">
        <v>199146.94</v>
      </c>
      <c r="AE6489" s="246" t="s">
        <v>60480</v>
      </c>
      <c r="AF6489" s="247">
        <v>222991.86</v>
      </c>
      <c r="AH6489" s="226" t="s">
        <v>36299</v>
      </c>
      <c r="AI6489" s="227">
        <v>14022.68</v>
      </c>
      <c r="AK6489" s="207" t="s">
        <v>20774</v>
      </c>
      <c r="AL6489" s="208">
        <v>745.37</v>
      </c>
      <c r="AM6489" s="93"/>
      <c r="AN6489" s="93"/>
      <c r="AO6489" s="93"/>
    </row>
    <row r="6490" spans="25:41" x14ac:dyDescent="0.55000000000000004">
      <c r="Y6490" t="s">
        <v>14327</v>
      </c>
      <c r="Z6490" s="284">
        <v>116773.33</v>
      </c>
      <c r="AB6490" s="276" t="s">
        <v>56317</v>
      </c>
      <c r="AC6490" s="277">
        <v>1211994.73</v>
      </c>
      <c r="AE6490" s="246" t="s">
        <v>64341</v>
      </c>
      <c r="AF6490" s="247">
        <v>6426</v>
      </c>
      <c r="AH6490" s="226" t="s">
        <v>44930</v>
      </c>
      <c r="AI6490" s="227">
        <v>54873.48</v>
      </c>
      <c r="AK6490" s="207" t="s">
        <v>20775</v>
      </c>
      <c r="AL6490" s="208">
        <v>1515.63</v>
      </c>
      <c r="AM6490" s="93"/>
      <c r="AN6490" s="93"/>
      <c r="AO6490" s="93"/>
    </row>
    <row r="6491" spans="25:41" x14ac:dyDescent="0.55000000000000004">
      <c r="Y6491" t="s">
        <v>28537</v>
      </c>
      <c r="Z6491" s="284">
        <v>7150.14</v>
      </c>
      <c r="AB6491" s="276" t="s">
        <v>47069</v>
      </c>
      <c r="AC6491" s="277">
        <v>568143.30000000005</v>
      </c>
      <c r="AE6491" s="246" t="s">
        <v>64342</v>
      </c>
      <c r="AF6491" s="247">
        <v>180</v>
      </c>
      <c r="AH6491" s="226" t="s">
        <v>47986</v>
      </c>
      <c r="AI6491" s="227">
        <v>25912.5</v>
      </c>
      <c r="AK6491" s="207" t="s">
        <v>20776</v>
      </c>
      <c r="AL6491" s="208">
        <v>23946</v>
      </c>
      <c r="AM6491" s="93"/>
      <c r="AN6491" s="93"/>
      <c r="AO6491" s="93"/>
    </row>
    <row r="6492" spans="25:41" x14ac:dyDescent="0.55000000000000004">
      <c r="Y6492" t="s">
        <v>28538</v>
      </c>
      <c r="Z6492">
        <v>314.89999999999998</v>
      </c>
      <c r="AB6492" s="276" t="s">
        <v>57598</v>
      </c>
      <c r="AC6492" s="277">
        <v>49098.59</v>
      </c>
      <c r="AE6492" s="246" t="s">
        <v>64343</v>
      </c>
      <c r="AF6492" s="247">
        <v>24.56</v>
      </c>
      <c r="AH6492" s="226" t="s">
        <v>47987</v>
      </c>
      <c r="AI6492" s="227">
        <v>29379.5</v>
      </c>
      <c r="AK6492" s="207" t="s">
        <v>20777</v>
      </c>
      <c r="AL6492" s="208">
        <v>2842.06</v>
      </c>
      <c r="AM6492" s="93"/>
      <c r="AN6492" s="93"/>
      <c r="AO6492" s="93"/>
    </row>
    <row r="6493" spans="25:41" x14ac:dyDescent="0.55000000000000004">
      <c r="Y6493" t="s">
        <v>35751</v>
      </c>
      <c r="Z6493" s="284">
        <v>7905.13</v>
      </c>
      <c r="AB6493" s="276" t="s">
        <v>59137</v>
      </c>
      <c r="AC6493" s="277">
        <v>23280.61</v>
      </c>
      <c r="AE6493" s="246" t="s">
        <v>64344</v>
      </c>
      <c r="AF6493" s="247">
        <v>394.8</v>
      </c>
      <c r="AH6493" s="226" t="s">
        <v>44931</v>
      </c>
      <c r="AI6493" s="227">
        <v>82158.48</v>
      </c>
      <c r="AK6493" s="207" t="s">
        <v>20778</v>
      </c>
      <c r="AL6493" s="208">
        <v>1133.94</v>
      </c>
      <c r="AM6493" s="93"/>
      <c r="AN6493" s="93"/>
      <c r="AO6493" s="93"/>
    </row>
    <row r="6494" spans="25:41" x14ac:dyDescent="0.55000000000000004">
      <c r="Y6494" t="s">
        <v>71894</v>
      </c>
      <c r="Z6494" s="284">
        <v>32300</v>
      </c>
      <c r="AB6494" s="276" t="s">
        <v>39293</v>
      </c>
      <c r="AC6494" s="277">
        <v>1650586.21</v>
      </c>
      <c r="AE6494" s="246" t="s">
        <v>60481</v>
      </c>
      <c r="AF6494" s="247">
        <v>3000</v>
      </c>
      <c r="AH6494" s="226" t="s">
        <v>44932</v>
      </c>
      <c r="AI6494" s="227">
        <v>6420.52</v>
      </c>
      <c r="AK6494" s="207" t="s">
        <v>20779</v>
      </c>
      <c r="AL6494" s="208">
        <v>6222.62</v>
      </c>
      <c r="AM6494" s="93"/>
      <c r="AN6494" s="93"/>
      <c r="AO6494" s="93"/>
    </row>
    <row r="6495" spans="25:41" x14ac:dyDescent="0.55000000000000004">
      <c r="Y6495" t="s">
        <v>14328</v>
      </c>
      <c r="Z6495" s="284">
        <v>237146.55</v>
      </c>
      <c r="AB6495" s="276" t="s">
        <v>68184</v>
      </c>
      <c r="AC6495" s="277">
        <v>25907.16</v>
      </c>
      <c r="AE6495" s="246" t="s">
        <v>64345</v>
      </c>
      <c r="AF6495" s="247">
        <v>16448.12</v>
      </c>
      <c r="AH6495" s="226" t="s">
        <v>42519</v>
      </c>
      <c r="AI6495" s="227">
        <v>152875</v>
      </c>
      <c r="AK6495" s="207" t="s">
        <v>20780</v>
      </c>
      <c r="AL6495" s="208">
        <v>10625.38</v>
      </c>
      <c r="AM6495" s="93"/>
      <c r="AN6495" s="93"/>
      <c r="AO6495" s="93"/>
    </row>
    <row r="6496" spans="25:41" x14ac:dyDescent="0.55000000000000004">
      <c r="Y6496" t="s">
        <v>28541</v>
      </c>
      <c r="Z6496" s="284">
        <v>21350</v>
      </c>
      <c r="AB6496" s="276" t="s">
        <v>40431</v>
      </c>
      <c r="AC6496" s="277">
        <v>15040904.6</v>
      </c>
      <c r="AE6496" s="246" t="s">
        <v>60482</v>
      </c>
      <c r="AF6496" s="247">
        <v>24151.79</v>
      </c>
      <c r="AH6496" s="226" t="s">
        <v>42520</v>
      </c>
      <c r="AI6496" s="227">
        <v>11694.94</v>
      </c>
      <c r="AK6496" s="207" t="s">
        <v>20781</v>
      </c>
      <c r="AL6496" s="208">
        <v>2713</v>
      </c>
      <c r="AM6496" s="93"/>
      <c r="AN6496" s="93"/>
      <c r="AO6496" s="93"/>
    </row>
    <row r="6497" spans="25:41" x14ac:dyDescent="0.55000000000000004">
      <c r="Y6497" t="s">
        <v>48550</v>
      </c>
      <c r="Z6497" s="284">
        <v>-109568.26</v>
      </c>
      <c r="AB6497" s="276" t="s">
        <v>45186</v>
      </c>
      <c r="AC6497" s="277">
        <v>162576.98000000001</v>
      </c>
      <c r="AE6497" s="246" t="s">
        <v>60483</v>
      </c>
      <c r="AF6497" s="247">
        <v>12456.16</v>
      </c>
      <c r="AH6497" s="226" t="s">
        <v>48905</v>
      </c>
      <c r="AI6497" s="227">
        <v>8840</v>
      </c>
      <c r="AK6497" s="207" t="s">
        <v>20782</v>
      </c>
      <c r="AL6497" s="208">
        <v>18262.599999999999</v>
      </c>
      <c r="AM6497" s="93"/>
      <c r="AN6497" s="93"/>
      <c r="AO6497" s="93"/>
    </row>
    <row r="6498" spans="25:41" x14ac:dyDescent="0.55000000000000004">
      <c r="Y6498" t="s">
        <v>34221</v>
      </c>
      <c r="Z6498" s="284">
        <v>1704.79</v>
      </c>
      <c r="AB6498" s="276" t="s">
        <v>45187</v>
      </c>
      <c r="AC6498" s="277">
        <v>1317180.3700000001</v>
      </c>
      <c r="AE6498" s="246" t="s">
        <v>60484</v>
      </c>
      <c r="AF6498" s="247">
        <v>2776.09</v>
      </c>
      <c r="AH6498" s="226" t="s">
        <v>20785</v>
      </c>
      <c r="AI6498" s="227">
        <v>93324.05</v>
      </c>
      <c r="AK6498" s="207" t="s">
        <v>20783</v>
      </c>
      <c r="AL6498" s="208">
        <v>13436.4</v>
      </c>
      <c r="AM6498" s="93"/>
      <c r="AN6498" s="93"/>
      <c r="AO6498" s="93"/>
    </row>
    <row r="6499" spans="25:41" x14ac:dyDescent="0.55000000000000004">
      <c r="Y6499" t="s">
        <v>14349</v>
      </c>
      <c r="Z6499">
        <v>823.33</v>
      </c>
      <c r="AB6499" s="276" t="s">
        <v>47070</v>
      </c>
      <c r="AC6499" s="277">
        <v>2336</v>
      </c>
      <c r="AE6499" s="246" t="s">
        <v>60485</v>
      </c>
      <c r="AF6499" s="247">
        <v>371.78</v>
      </c>
      <c r="AH6499" s="226" t="s">
        <v>33622</v>
      </c>
      <c r="AI6499" s="227">
        <v>2200</v>
      </c>
      <c r="AK6499" s="207" t="s">
        <v>20784</v>
      </c>
      <c r="AL6499" s="208">
        <v>8820</v>
      </c>
      <c r="AM6499" s="93"/>
      <c r="AN6499" s="93"/>
      <c r="AO6499" s="93"/>
    </row>
    <row r="6500" spans="25:41" x14ac:dyDescent="0.55000000000000004">
      <c r="Y6500" t="s">
        <v>36781</v>
      </c>
      <c r="Z6500" s="284">
        <v>1800</v>
      </c>
      <c r="AB6500" s="276" t="s">
        <v>40432</v>
      </c>
      <c r="AC6500" s="277">
        <v>19664.5</v>
      </c>
      <c r="AE6500" s="246" t="s">
        <v>60486</v>
      </c>
      <c r="AF6500" s="247">
        <v>1306.58</v>
      </c>
      <c r="AH6500" s="226" t="s">
        <v>36300</v>
      </c>
      <c r="AI6500" s="227">
        <v>19759.2</v>
      </c>
      <c r="AK6500" s="207" t="s">
        <v>20785</v>
      </c>
      <c r="AL6500" s="208">
        <v>21191.31</v>
      </c>
      <c r="AM6500" s="93"/>
      <c r="AN6500" s="93"/>
      <c r="AO6500" s="93"/>
    </row>
    <row r="6501" spans="25:41" x14ac:dyDescent="0.55000000000000004">
      <c r="Y6501" t="s">
        <v>28737</v>
      </c>
      <c r="Z6501" s="284">
        <v>16147.94</v>
      </c>
      <c r="AB6501" s="276" t="s">
        <v>40433</v>
      </c>
      <c r="AC6501" s="277">
        <v>4274.47</v>
      </c>
      <c r="AE6501" s="246" t="s">
        <v>60487</v>
      </c>
      <c r="AF6501" s="247">
        <v>112.57</v>
      </c>
      <c r="AH6501" s="226" t="s">
        <v>33623</v>
      </c>
      <c r="AI6501" s="227">
        <v>6000</v>
      </c>
      <c r="AK6501" s="207" t="s">
        <v>20786</v>
      </c>
      <c r="AL6501" s="208">
        <v>1614.03</v>
      </c>
      <c r="AM6501" s="93"/>
      <c r="AN6501" s="93"/>
      <c r="AO6501" s="93"/>
    </row>
    <row r="6502" spans="25:41" x14ac:dyDescent="0.55000000000000004">
      <c r="Y6502" t="s">
        <v>40903</v>
      </c>
      <c r="Z6502" s="284">
        <v>112906.27</v>
      </c>
      <c r="AB6502" s="276" t="s">
        <v>40434</v>
      </c>
      <c r="AC6502" s="277">
        <v>453.47</v>
      </c>
      <c r="AE6502" s="246" t="s">
        <v>60488</v>
      </c>
      <c r="AF6502" s="247">
        <v>316.26</v>
      </c>
      <c r="AH6502" s="226" t="s">
        <v>33624</v>
      </c>
      <c r="AI6502" s="227">
        <v>3009.34</v>
      </c>
      <c r="AK6502" s="207" t="s">
        <v>20787</v>
      </c>
      <c r="AL6502" s="208">
        <v>4117.3</v>
      </c>
      <c r="AM6502" s="93"/>
      <c r="AN6502" s="93"/>
      <c r="AO6502" s="93"/>
    </row>
    <row r="6503" spans="25:41" x14ac:dyDescent="0.55000000000000004">
      <c r="Y6503" t="s">
        <v>14352</v>
      </c>
      <c r="Z6503" s="284">
        <v>9417.24</v>
      </c>
      <c r="AB6503" s="276" t="s">
        <v>63739</v>
      </c>
      <c r="AC6503" s="277">
        <v>259918.99</v>
      </c>
      <c r="AE6503" s="246" t="s">
        <v>60489</v>
      </c>
      <c r="AF6503" s="247">
        <v>62.88</v>
      </c>
      <c r="AH6503" s="226" t="s">
        <v>20786</v>
      </c>
      <c r="AI6503" s="227">
        <v>9472.94</v>
      </c>
      <c r="AK6503" s="207" t="s">
        <v>20788</v>
      </c>
      <c r="AL6503" s="208">
        <v>30121.31</v>
      </c>
      <c r="AM6503" s="93"/>
      <c r="AN6503" s="93"/>
      <c r="AO6503" s="93"/>
    </row>
    <row r="6504" spans="25:41" x14ac:dyDescent="0.55000000000000004">
      <c r="Y6504" t="s">
        <v>14353</v>
      </c>
      <c r="Z6504" s="284">
        <v>25960.99</v>
      </c>
      <c r="AB6504" s="276" t="s">
        <v>63740</v>
      </c>
      <c r="AC6504" s="277">
        <v>916.14</v>
      </c>
      <c r="AE6504" s="246" t="s">
        <v>60490</v>
      </c>
      <c r="AF6504" s="247">
        <v>22.67</v>
      </c>
      <c r="AH6504" s="226" t="s">
        <v>20787</v>
      </c>
      <c r="AI6504" s="227">
        <v>17382.48</v>
      </c>
      <c r="AK6504" s="207" t="s">
        <v>20789</v>
      </c>
      <c r="AL6504" s="208">
        <v>2500</v>
      </c>
      <c r="AM6504" s="93"/>
      <c r="AN6504" s="93"/>
      <c r="AO6504" s="93"/>
    </row>
    <row r="6505" spans="25:41" x14ac:dyDescent="0.55000000000000004">
      <c r="Y6505" t="s">
        <v>14354</v>
      </c>
      <c r="Z6505" s="284">
        <v>7757.21</v>
      </c>
      <c r="AB6505" s="276" t="s">
        <v>63741</v>
      </c>
      <c r="AC6505" s="277">
        <v>5731.25</v>
      </c>
      <c r="AE6505" s="246" t="s">
        <v>64346</v>
      </c>
      <c r="AF6505" s="247">
        <v>19600</v>
      </c>
      <c r="AH6505" s="226" t="s">
        <v>48906</v>
      </c>
      <c r="AI6505" s="227">
        <v>6496.96</v>
      </c>
      <c r="AK6505" s="207" t="s">
        <v>20790</v>
      </c>
      <c r="AL6505" s="208">
        <v>2488.44</v>
      </c>
      <c r="AM6505" s="93"/>
      <c r="AN6505" s="93"/>
      <c r="AO6505" s="93"/>
    </row>
    <row r="6506" spans="25:41" x14ac:dyDescent="0.55000000000000004">
      <c r="Y6506" t="s">
        <v>28739</v>
      </c>
      <c r="Z6506" s="284">
        <v>50001.49</v>
      </c>
      <c r="AB6506" s="276" t="s">
        <v>40435</v>
      </c>
      <c r="AC6506" s="277">
        <v>6482563.96</v>
      </c>
      <c r="AE6506" s="246" t="s">
        <v>60491</v>
      </c>
      <c r="AF6506" s="247">
        <v>11193.64</v>
      </c>
      <c r="AH6506" s="226" t="s">
        <v>42521</v>
      </c>
      <c r="AI6506" s="227">
        <v>15000</v>
      </c>
      <c r="AK6506" s="207" t="s">
        <v>20791</v>
      </c>
      <c r="AL6506" s="208">
        <v>6595.3</v>
      </c>
      <c r="AM6506" s="93"/>
      <c r="AN6506" s="93"/>
      <c r="AO6506" s="93"/>
    </row>
    <row r="6507" spans="25:41" x14ac:dyDescent="0.55000000000000004">
      <c r="Y6507" t="s">
        <v>28740</v>
      </c>
      <c r="Z6507" s="284">
        <v>36899.53</v>
      </c>
      <c r="AB6507" s="276" t="s">
        <v>42691</v>
      </c>
      <c r="AC6507" s="277">
        <v>1671292.92</v>
      </c>
      <c r="AE6507" s="246" t="s">
        <v>60492</v>
      </c>
      <c r="AF6507" s="247">
        <v>5937.44</v>
      </c>
      <c r="AH6507" s="226" t="s">
        <v>46949</v>
      </c>
      <c r="AI6507" s="227">
        <v>26543.23</v>
      </c>
      <c r="AK6507" s="207" t="s">
        <v>20792</v>
      </c>
      <c r="AL6507" s="208">
        <v>18262.599999999999</v>
      </c>
      <c r="AM6507" s="93"/>
      <c r="AN6507" s="93"/>
      <c r="AO6507" s="93"/>
    </row>
    <row r="6508" spans="25:41" x14ac:dyDescent="0.55000000000000004">
      <c r="Y6508" t="s">
        <v>54577</v>
      </c>
      <c r="Z6508" s="284">
        <v>58386.73</v>
      </c>
      <c r="AB6508" s="276" t="s">
        <v>57599</v>
      </c>
      <c r="AC6508" s="277">
        <v>6812079.7300000004</v>
      </c>
      <c r="AE6508" s="246" t="s">
        <v>64347</v>
      </c>
      <c r="AF6508" s="247">
        <v>17182</v>
      </c>
      <c r="AH6508" s="226" t="s">
        <v>52519</v>
      </c>
      <c r="AI6508" s="227">
        <v>7100</v>
      </c>
      <c r="AK6508" s="207" t="s">
        <v>20793</v>
      </c>
      <c r="AL6508" s="208">
        <v>689.86</v>
      </c>
      <c r="AM6508" s="93"/>
      <c r="AN6508" s="93"/>
      <c r="AO6508" s="93"/>
    </row>
    <row r="6509" spans="25:41" x14ac:dyDescent="0.55000000000000004">
      <c r="Y6509" t="s">
        <v>71895</v>
      </c>
      <c r="Z6509">
        <v>475</v>
      </c>
      <c r="AB6509" s="276" t="s">
        <v>47071</v>
      </c>
      <c r="AC6509" s="277">
        <v>68138.12</v>
      </c>
      <c r="AE6509" s="246" t="s">
        <v>21030</v>
      </c>
      <c r="AF6509" s="247">
        <v>218.7</v>
      </c>
      <c r="AH6509" s="226" t="s">
        <v>52520</v>
      </c>
      <c r="AI6509" s="227">
        <v>4543.6000000000004</v>
      </c>
      <c r="AK6509" s="207" t="s">
        <v>20794</v>
      </c>
      <c r="AL6509" s="208">
        <v>745.37</v>
      </c>
      <c r="AM6509" s="93"/>
      <c r="AN6509" s="93"/>
      <c r="AO6509" s="93"/>
    </row>
    <row r="6510" spans="25:41" x14ac:dyDescent="0.55000000000000004">
      <c r="Y6510" t="s">
        <v>28744</v>
      </c>
      <c r="Z6510" s="284">
        <v>4641.54</v>
      </c>
      <c r="AB6510" s="276" t="s">
        <v>57601</v>
      </c>
      <c r="AC6510" s="277">
        <v>84060.11</v>
      </c>
      <c r="AE6510" s="246" t="s">
        <v>57466</v>
      </c>
      <c r="AF6510" s="247">
        <v>1560.72</v>
      </c>
      <c r="AH6510" s="226" t="s">
        <v>52521</v>
      </c>
      <c r="AI6510" s="227">
        <v>850.26</v>
      </c>
      <c r="AK6510" s="207" t="s">
        <v>20795</v>
      </c>
      <c r="AL6510" s="208">
        <v>14982.03</v>
      </c>
      <c r="AM6510" s="93"/>
      <c r="AN6510" s="93"/>
      <c r="AO6510" s="93"/>
    </row>
    <row r="6511" spans="25:41" x14ac:dyDescent="0.55000000000000004">
      <c r="Y6511" t="s">
        <v>14355</v>
      </c>
      <c r="Z6511" s="284">
        <v>123601.33</v>
      </c>
      <c r="AB6511" s="276" t="s">
        <v>53032</v>
      </c>
      <c r="AC6511" s="277">
        <v>4070347.25</v>
      </c>
      <c r="AE6511" s="246" t="s">
        <v>58538</v>
      </c>
      <c r="AF6511" s="247">
        <v>4838.62</v>
      </c>
      <c r="AH6511" s="226" t="s">
        <v>52522</v>
      </c>
      <c r="AI6511" s="227">
        <v>1095</v>
      </c>
      <c r="AK6511" s="207" t="s">
        <v>20796</v>
      </c>
      <c r="AL6511" s="208">
        <v>16564.68</v>
      </c>
      <c r="AM6511" s="93"/>
      <c r="AN6511" s="93"/>
      <c r="AO6511" s="93"/>
    </row>
    <row r="6512" spans="25:41" x14ac:dyDescent="0.55000000000000004">
      <c r="Y6512" t="s">
        <v>28745</v>
      </c>
      <c r="Z6512" s="284">
        <v>170745.11</v>
      </c>
      <c r="AB6512" s="276" t="s">
        <v>42692</v>
      </c>
      <c r="AC6512" s="277">
        <v>730069.26</v>
      </c>
      <c r="AE6512" s="246" t="s">
        <v>57467</v>
      </c>
      <c r="AF6512" s="247">
        <v>498.04</v>
      </c>
      <c r="AH6512" s="226" t="s">
        <v>48907</v>
      </c>
      <c r="AI6512" s="227">
        <v>16875</v>
      </c>
      <c r="AK6512" s="207" t="s">
        <v>20797</v>
      </c>
      <c r="AL6512" s="208">
        <v>8820</v>
      </c>
      <c r="AM6512" s="93"/>
      <c r="AN6512" s="93"/>
      <c r="AO6512" s="93"/>
    </row>
    <row r="6513" spans="25:41" x14ac:dyDescent="0.55000000000000004">
      <c r="Y6513" t="s">
        <v>14360</v>
      </c>
      <c r="Z6513" s="284">
        <v>98293.17</v>
      </c>
      <c r="AB6513" s="276" t="s">
        <v>68185</v>
      </c>
      <c r="AC6513" s="277">
        <v>1366282.62</v>
      </c>
      <c r="AE6513" s="246" t="s">
        <v>57468</v>
      </c>
      <c r="AF6513" s="247">
        <v>1600.26</v>
      </c>
      <c r="AH6513" s="226" t="s">
        <v>42522</v>
      </c>
      <c r="AI6513" s="227">
        <v>6915.77</v>
      </c>
      <c r="AK6513" s="207" t="s">
        <v>20798</v>
      </c>
      <c r="AL6513" s="208">
        <v>43053.05</v>
      </c>
      <c r="AM6513" s="93"/>
      <c r="AN6513" s="93"/>
      <c r="AO6513" s="93"/>
    </row>
    <row r="6514" spans="25:41" x14ac:dyDescent="0.55000000000000004">
      <c r="Y6514" t="s">
        <v>35765</v>
      </c>
      <c r="Z6514" s="284">
        <v>47093.49</v>
      </c>
      <c r="AB6514" s="276" t="s">
        <v>40436</v>
      </c>
      <c r="AC6514" s="277">
        <v>-2133.85</v>
      </c>
      <c r="AE6514" s="246" t="s">
        <v>57469</v>
      </c>
      <c r="AF6514" s="247">
        <v>194.36</v>
      </c>
      <c r="AH6514" s="226" t="s">
        <v>48908</v>
      </c>
      <c r="AI6514" s="227">
        <v>30350</v>
      </c>
      <c r="AK6514" s="207" t="s">
        <v>20799</v>
      </c>
      <c r="AL6514" s="208">
        <v>7750</v>
      </c>
      <c r="AM6514" s="93"/>
      <c r="AN6514" s="93"/>
      <c r="AO6514" s="93"/>
    </row>
    <row r="6515" spans="25:41" x14ac:dyDescent="0.55000000000000004">
      <c r="Y6515" t="s">
        <v>48554</v>
      </c>
      <c r="Z6515" s="284">
        <v>477284.6</v>
      </c>
      <c r="AB6515" s="276" t="s">
        <v>39294</v>
      </c>
      <c r="AC6515" s="277">
        <v>3677145.15</v>
      </c>
      <c r="AE6515" s="246" t="s">
        <v>33648</v>
      </c>
      <c r="AF6515" s="247">
        <v>19830.099999999999</v>
      </c>
      <c r="AH6515" s="226" t="s">
        <v>49957</v>
      </c>
      <c r="AI6515" s="227">
        <v>1699</v>
      </c>
      <c r="AK6515" s="207" t="s">
        <v>20800</v>
      </c>
      <c r="AL6515" s="208">
        <v>19100.04</v>
      </c>
      <c r="AM6515" s="93"/>
      <c r="AN6515" s="93"/>
      <c r="AO6515" s="93"/>
    </row>
    <row r="6516" spans="25:41" x14ac:dyDescent="0.55000000000000004">
      <c r="Y6516" t="s">
        <v>48555</v>
      </c>
      <c r="Z6516" s="284">
        <v>43761.81</v>
      </c>
      <c r="AB6516" s="276" t="s">
        <v>40437</v>
      </c>
      <c r="AC6516" s="277">
        <v>10599230.73</v>
      </c>
      <c r="AE6516" s="246" t="s">
        <v>46961</v>
      </c>
      <c r="AF6516" s="247">
        <v>5531.19</v>
      </c>
      <c r="AH6516" s="226" t="s">
        <v>49958</v>
      </c>
      <c r="AI6516" s="227">
        <v>10015.5</v>
      </c>
      <c r="AK6516" s="207" t="s">
        <v>20801</v>
      </c>
      <c r="AL6516" s="208">
        <v>2054.1799999999998</v>
      </c>
      <c r="AM6516" s="93"/>
      <c r="AN6516" s="93"/>
      <c r="AO6516" s="93"/>
    </row>
    <row r="6517" spans="25:41" x14ac:dyDescent="0.55000000000000004">
      <c r="Y6517" t="s">
        <v>35778</v>
      </c>
      <c r="Z6517" s="284">
        <v>236698.17</v>
      </c>
      <c r="AB6517" s="276" t="s">
        <v>40438</v>
      </c>
      <c r="AC6517" s="277">
        <v>3266522.48</v>
      </c>
      <c r="AE6517" s="246" t="s">
        <v>40334</v>
      </c>
      <c r="AF6517" s="247">
        <v>1495.33</v>
      </c>
      <c r="AH6517" s="226" t="s">
        <v>52523</v>
      </c>
      <c r="AI6517" s="227">
        <v>4500</v>
      </c>
      <c r="AK6517" s="207" t="s">
        <v>20802</v>
      </c>
      <c r="AL6517" s="208">
        <v>1722.36</v>
      </c>
      <c r="AM6517" s="93"/>
      <c r="AN6517" s="93"/>
      <c r="AO6517" s="93"/>
    </row>
    <row r="6518" spans="25:41" x14ac:dyDescent="0.55000000000000004">
      <c r="Y6518" t="s">
        <v>28893</v>
      </c>
      <c r="Z6518">
        <v>-429.42</v>
      </c>
      <c r="AB6518" s="276" t="s">
        <v>48994</v>
      </c>
      <c r="AC6518" s="277">
        <v>211748.1</v>
      </c>
      <c r="AE6518" s="246" t="s">
        <v>52564</v>
      </c>
      <c r="AF6518" s="247">
        <v>1500</v>
      </c>
      <c r="AH6518" s="226" t="s">
        <v>44933</v>
      </c>
      <c r="AI6518" s="227">
        <v>62000</v>
      </c>
      <c r="AK6518" s="207" t="s">
        <v>20803</v>
      </c>
      <c r="AL6518" s="208">
        <v>4897</v>
      </c>
      <c r="AM6518" s="93"/>
      <c r="AN6518" s="93"/>
      <c r="AO6518" s="93"/>
    </row>
    <row r="6519" spans="25:41" x14ac:dyDescent="0.55000000000000004">
      <c r="Y6519" t="s">
        <v>28895</v>
      </c>
      <c r="Z6519" s="284">
        <v>153579.69</v>
      </c>
      <c r="AB6519" s="276" t="s">
        <v>40439</v>
      </c>
      <c r="AC6519" s="277">
        <v>4047.62</v>
      </c>
      <c r="AE6519" s="246" t="s">
        <v>52565</v>
      </c>
      <c r="AF6519" s="247">
        <v>36996.03</v>
      </c>
      <c r="AH6519" s="226" t="s">
        <v>44934</v>
      </c>
      <c r="AI6519" s="227">
        <v>4743</v>
      </c>
      <c r="AK6519" s="207" t="s">
        <v>20804</v>
      </c>
      <c r="AL6519" s="208">
        <v>4221</v>
      </c>
      <c r="AM6519" s="93"/>
      <c r="AN6519" s="93"/>
      <c r="AO6519" s="93"/>
    </row>
    <row r="6520" spans="25:41" x14ac:dyDescent="0.55000000000000004">
      <c r="Y6520" t="s">
        <v>28896</v>
      </c>
      <c r="Z6520" s="284">
        <v>1139854.72</v>
      </c>
      <c r="AB6520" s="276" t="s">
        <v>40440</v>
      </c>
      <c r="AC6520" s="277">
        <v>27251250.510000002</v>
      </c>
      <c r="AE6520" s="246" t="s">
        <v>33649</v>
      </c>
      <c r="AF6520" s="247">
        <v>4619.1099999999997</v>
      </c>
      <c r="AH6520" s="226" t="s">
        <v>42523</v>
      </c>
      <c r="AI6520" s="227">
        <v>144531.25</v>
      </c>
      <c r="AK6520" s="207" t="s">
        <v>20805</v>
      </c>
      <c r="AL6520" s="208">
        <v>77789.69</v>
      </c>
      <c r="AM6520" s="93"/>
      <c r="AN6520" s="93"/>
      <c r="AO6520" s="93"/>
    </row>
    <row r="6521" spans="25:41" x14ac:dyDescent="0.55000000000000004">
      <c r="Y6521" t="s">
        <v>34259</v>
      </c>
      <c r="Z6521" s="284">
        <v>121525.4</v>
      </c>
      <c r="AB6521" s="276" t="s">
        <v>45188</v>
      </c>
      <c r="AC6521" s="277">
        <v>6799273.5599999996</v>
      </c>
      <c r="AE6521" s="246" t="s">
        <v>33650</v>
      </c>
      <c r="AF6521" s="247">
        <v>12585.93</v>
      </c>
      <c r="AH6521" s="226" t="s">
        <v>42524</v>
      </c>
      <c r="AI6521" s="227">
        <v>2949.25</v>
      </c>
      <c r="AK6521" s="207" t="s">
        <v>20806</v>
      </c>
      <c r="AL6521" s="208">
        <v>2539.69</v>
      </c>
      <c r="AM6521" s="93"/>
      <c r="AN6521" s="93"/>
      <c r="AO6521" s="93"/>
    </row>
    <row r="6522" spans="25:41" x14ac:dyDescent="0.55000000000000004">
      <c r="Y6522" t="s">
        <v>36790</v>
      </c>
      <c r="Z6522" s="284">
        <v>935397.54</v>
      </c>
      <c r="AB6522" s="276" t="s">
        <v>66670</v>
      </c>
      <c r="AC6522" s="277">
        <v>19983.47</v>
      </c>
      <c r="AE6522" s="246" t="s">
        <v>35076</v>
      </c>
      <c r="AF6522" s="247">
        <v>4535.0200000000004</v>
      </c>
      <c r="AH6522" s="226" t="s">
        <v>49959</v>
      </c>
      <c r="AI6522" s="227">
        <v>30029.4</v>
      </c>
      <c r="AK6522" s="207" t="s">
        <v>20807</v>
      </c>
      <c r="AL6522" s="208">
        <v>500</v>
      </c>
      <c r="AM6522" s="93"/>
      <c r="AN6522" s="93"/>
      <c r="AO6522" s="93"/>
    </row>
    <row r="6523" spans="25:41" x14ac:dyDescent="0.55000000000000004">
      <c r="Y6523" t="s">
        <v>34261</v>
      </c>
      <c r="Z6523" s="284">
        <v>16305</v>
      </c>
      <c r="AB6523" s="276" t="s">
        <v>68186</v>
      </c>
      <c r="AC6523" s="277">
        <v>6423.98</v>
      </c>
      <c r="AE6523" s="246" t="s">
        <v>35077</v>
      </c>
      <c r="AF6523" s="247">
        <v>106607.94</v>
      </c>
      <c r="AH6523" s="226" t="s">
        <v>20813</v>
      </c>
      <c r="AI6523" s="227">
        <v>2297.25</v>
      </c>
      <c r="AK6523" s="207" t="s">
        <v>20808</v>
      </c>
      <c r="AL6523" s="208">
        <v>38.270000000000003</v>
      </c>
      <c r="AM6523" s="93"/>
      <c r="AN6523" s="93"/>
      <c r="AO6523" s="93"/>
    </row>
    <row r="6524" spans="25:41" x14ac:dyDescent="0.55000000000000004">
      <c r="Y6524" t="s">
        <v>58794</v>
      </c>
      <c r="Z6524">
        <v>967.5</v>
      </c>
      <c r="AB6524" s="276" t="s">
        <v>58296</v>
      </c>
      <c r="AC6524" s="277">
        <v>8070860.6900000004</v>
      </c>
      <c r="AE6524" s="246" t="s">
        <v>52566</v>
      </c>
      <c r="AF6524" s="247">
        <v>4107.5</v>
      </c>
      <c r="AH6524" s="226" t="s">
        <v>52524</v>
      </c>
      <c r="AI6524" s="227">
        <v>111.26</v>
      </c>
      <c r="AK6524" s="207" t="s">
        <v>20809</v>
      </c>
      <c r="AL6524" s="208">
        <v>980.73</v>
      </c>
      <c r="AM6524" s="93"/>
      <c r="AN6524" s="93"/>
      <c r="AO6524" s="93"/>
    </row>
    <row r="6525" spans="25:41" x14ac:dyDescent="0.55000000000000004">
      <c r="Y6525" t="s">
        <v>69525</v>
      </c>
      <c r="Z6525">
        <v>210.93</v>
      </c>
      <c r="AB6525" s="276" t="s">
        <v>68187</v>
      </c>
      <c r="AC6525" s="277">
        <v>535039.85</v>
      </c>
      <c r="AE6525" s="246" t="s">
        <v>46962</v>
      </c>
      <c r="AF6525" s="247">
        <v>27015.02</v>
      </c>
      <c r="AH6525" s="226" t="s">
        <v>52525</v>
      </c>
      <c r="AI6525" s="227">
        <v>18458.330000000002</v>
      </c>
      <c r="AK6525" s="207" t="s">
        <v>20810</v>
      </c>
      <c r="AL6525" s="208">
        <v>9846</v>
      </c>
      <c r="AM6525" s="93"/>
      <c r="AN6525" s="93"/>
      <c r="AO6525" s="93"/>
    </row>
    <row r="6526" spans="25:41" x14ac:dyDescent="0.55000000000000004">
      <c r="Y6526" t="s">
        <v>14380</v>
      </c>
      <c r="Z6526" s="284">
        <v>18127.060000000001</v>
      </c>
      <c r="AB6526" s="276" t="s">
        <v>63251</v>
      </c>
      <c r="AC6526" s="277">
        <v>15344.45</v>
      </c>
      <c r="AE6526" s="246" t="s">
        <v>36306</v>
      </c>
      <c r="AF6526" s="247">
        <v>6059.71</v>
      </c>
      <c r="AH6526" s="226" t="s">
        <v>52526</v>
      </c>
      <c r="AI6526" s="227">
        <v>1412.06</v>
      </c>
      <c r="AK6526" s="207" t="s">
        <v>20811</v>
      </c>
      <c r="AL6526" s="208">
        <v>7650</v>
      </c>
      <c r="AM6526" s="93"/>
      <c r="AN6526" s="93"/>
      <c r="AO6526" s="93"/>
    </row>
    <row r="6527" spans="25:41" x14ac:dyDescent="0.55000000000000004">
      <c r="Y6527" t="s">
        <v>34262</v>
      </c>
      <c r="Z6527">
        <v>726.23</v>
      </c>
      <c r="AB6527" s="276" t="s">
        <v>47072</v>
      </c>
      <c r="AC6527" s="277">
        <v>148.35</v>
      </c>
      <c r="AE6527" s="246" t="s">
        <v>36307</v>
      </c>
      <c r="AF6527" s="247">
        <v>15085.57</v>
      </c>
      <c r="AH6527" s="226" t="s">
        <v>52527</v>
      </c>
      <c r="AI6527" s="227">
        <v>4.6100000000000003</v>
      </c>
      <c r="AK6527" s="207" t="s">
        <v>20812</v>
      </c>
      <c r="AL6527" s="208">
        <v>6900</v>
      </c>
      <c r="AM6527" s="93"/>
      <c r="AN6527" s="93"/>
      <c r="AO6527" s="93"/>
    </row>
    <row r="6528" spans="25:41" x14ac:dyDescent="0.55000000000000004">
      <c r="Y6528" t="s">
        <v>28901</v>
      </c>
      <c r="Z6528" s="284">
        <v>318336.2</v>
      </c>
      <c r="AB6528" s="276" t="s">
        <v>39295</v>
      </c>
      <c r="AC6528" s="277">
        <v>12092848.300000001</v>
      </c>
      <c r="AE6528" s="246" t="s">
        <v>64348</v>
      </c>
      <c r="AF6528" s="247">
        <v>-24317.25</v>
      </c>
      <c r="AH6528" s="226" t="s">
        <v>52528</v>
      </c>
      <c r="AI6528" s="227">
        <v>9226.7999999999993</v>
      </c>
      <c r="AK6528" s="207" t="s">
        <v>20813</v>
      </c>
      <c r="AL6528" s="208">
        <v>1113.3499999999999</v>
      </c>
      <c r="AM6528" s="93"/>
      <c r="AN6528" s="93"/>
      <c r="AO6528" s="93"/>
    </row>
    <row r="6529" spans="25:41" x14ac:dyDescent="0.55000000000000004">
      <c r="Y6529" t="s">
        <v>59356</v>
      </c>
      <c r="Z6529" s="284">
        <v>47500</v>
      </c>
      <c r="AB6529" s="276" t="s">
        <v>45189</v>
      </c>
      <c r="AC6529" s="277">
        <v>5956510.6600000001</v>
      </c>
      <c r="AE6529" s="246" t="s">
        <v>35078</v>
      </c>
      <c r="AF6529" s="247">
        <v>682069.36</v>
      </c>
      <c r="AH6529" s="226" t="s">
        <v>52529</v>
      </c>
      <c r="AI6529" s="227">
        <v>705.85</v>
      </c>
      <c r="AK6529" s="207" t="s">
        <v>20814</v>
      </c>
      <c r="AL6529" s="208">
        <v>194523.74</v>
      </c>
      <c r="AM6529" s="93"/>
      <c r="AN6529" s="93"/>
      <c r="AO6529" s="93"/>
    </row>
    <row r="6530" spans="25:41" x14ac:dyDescent="0.55000000000000004">
      <c r="Y6530" t="s">
        <v>14383</v>
      </c>
      <c r="Z6530" s="284">
        <v>3995.12</v>
      </c>
      <c r="AB6530" s="276" t="s">
        <v>68188</v>
      </c>
      <c r="AC6530" s="277">
        <v>1398870.64</v>
      </c>
      <c r="AE6530" s="246" t="s">
        <v>36308</v>
      </c>
      <c r="AF6530" s="247">
        <v>889774.72</v>
      </c>
      <c r="AH6530" s="226" t="s">
        <v>52530</v>
      </c>
      <c r="AI6530" s="227">
        <v>3.35</v>
      </c>
      <c r="AK6530" s="207" t="s">
        <v>20815</v>
      </c>
      <c r="AL6530" s="208">
        <v>15400</v>
      </c>
      <c r="AM6530" s="93"/>
      <c r="AN6530" s="93"/>
      <c r="AO6530" s="93"/>
    </row>
    <row r="6531" spans="25:41" x14ac:dyDescent="0.55000000000000004">
      <c r="Y6531" t="s">
        <v>71896</v>
      </c>
      <c r="Z6531" s="284">
        <v>2334.59</v>
      </c>
      <c r="AB6531" s="276" t="s">
        <v>66671</v>
      </c>
      <c r="AC6531" s="277">
        <v>258575.39</v>
      </c>
      <c r="AE6531" s="246" t="s">
        <v>63682</v>
      </c>
      <c r="AF6531" s="247">
        <v>52556.57</v>
      </c>
      <c r="AH6531" s="226" t="s">
        <v>33627</v>
      </c>
      <c r="AI6531" s="227">
        <v>137051.01</v>
      </c>
      <c r="AK6531" s="207" t="s">
        <v>20816</v>
      </c>
      <c r="AL6531" s="208">
        <v>19100.04</v>
      </c>
      <c r="AM6531" s="93"/>
      <c r="AN6531" s="93"/>
      <c r="AO6531" s="93"/>
    </row>
    <row r="6532" spans="25:41" x14ac:dyDescent="0.55000000000000004">
      <c r="Y6532" t="s">
        <v>71897</v>
      </c>
      <c r="Z6532" s="284">
        <v>151328.19</v>
      </c>
      <c r="AB6532" s="276" t="s">
        <v>68189</v>
      </c>
      <c r="AC6532" s="277">
        <v>94975.51</v>
      </c>
      <c r="AE6532" s="246" t="s">
        <v>63683</v>
      </c>
      <c r="AF6532" s="247">
        <v>3442.3</v>
      </c>
      <c r="AH6532" s="226" t="s">
        <v>33628</v>
      </c>
      <c r="AI6532" s="227">
        <v>28559.61</v>
      </c>
      <c r="AK6532" s="207" t="s">
        <v>20817</v>
      </c>
      <c r="AL6532" s="208">
        <v>500</v>
      </c>
      <c r="AM6532" s="93"/>
      <c r="AN6532" s="93"/>
      <c r="AO6532" s="93"/>
    </row>
    <row r="6533" spans="25:41" x14ac:dyDescent="0.55000000000000004">
      <c r="Y6533" t="s">
        <v>28903</v>
      </c>
      <c r="Z6533">
        <v>57.23</v>
      </c>
      <c r="AB6533" s="276" t="s">
        <v>66672</v>
      </c>
      <c r="AC6533" s="277">
        <v>786504.53</v>
      </c>
      <c r="AE6533" s="246" t="s">
        <v>64349</v>
      </c>
      <c r="AF6533" s="247">
        <v>8524.11</v>
      </c>
      <c r="AH6533" s="226" t="s">
        <v>33629</v>
      </c>
      <c r="AI6533" s="227">
        <v>178167.84</v>
      </c>
      <c r="AK6533" s="207" t="s">
        <v>20818</v>
      </c>
      <c r="AL6533" s="208">
        <v>6900</v>
      </c>
      <c r="AM6533" s="93"/>
      <c r="AN6533" s="93"/>
      <c r="AO6533" s="93"/>
    </row>
    <row r="6534" spans="25:41" x14ac:dyDescent="0.55000000000000004">
      <c r="Y6534" t="s">
        <v>28904</v>
      </c>
      <c r="Z6534" s="284">
        <v>-7030</v>
      </c>
      <c r="AB6534" s="276" t="s">
        <v>48995</v>
      </c>
      <c r="AC6534" s="277">
        <v>450517.22</v>
      </c>
      <c r="AE6534" s="246" t="s">
        <v>64350</v>
      </c>
      <c r="AF6534" s="247">
        <v>761.25</v>
      </c>
      <c r="AH6534" s="226" t="s">
        <v>33630</v>
      </c>
      <c r="AI6534" s="227">
        <v>49500</v>
      </c>
      <c r="AK6534" s="207" t="s">
        <v>20819</v>
      </c>
      <c r="AL6534" s="208">
        <v>3205.8</v>
      </c>
      <c r="AM6534" s="93"/>
      <c r="AN6534" s="93"/>
      <c r="AO6534" s="93"/>
    </row>
    <row r="6535" spans="25:41" x14ac:dyDescent="0.55000000000000004">
      <c r="Y6535" t="s">
        <v>34263</v>
      </c>
      <c r="Z6535" s="284">
        <v>1935</v>
      </c>
      <c r="AB6535" s="276" t="s">
        <v>66673</v>
      </c>
      <c r="AC6535" s="277">
        <v>6831011.8399999999</v>
      </c>
      <c r="AE6535" s="246" t="s">
        <v>52571</v>
      </c>
      <c r="AF6535" s="247">
        <v>58.23</v>
      </c>
      <c r="AH6535" s="226" t="s">
        <v>33631</v>
      </c>
      <c r="AI6535" s="227">
        <v>28097.78</v>
      </c>
      <c r="AK6535" s="207" t="s">
        <v>20820</v>
      </c>
      <c r="AL6535" s="208">
        <v>15723.73</v>
      </c>
      <c r="AM6535" s="93"/>
      <c r="AN6535" s="93"/>
      <c r="AO6535" s="93"/>
    </row>
    <row r="6536" spans="25:41" x14ac:dyDescent="0.55000000000000004">
      <c r="Y6536" t="s">
        <v>14385</v>
      </c>
      <c r="Z6536" s="284">
        <v>2822.24</v>
      </c>
      <c r="AB6536" s="276" t="s">
        <v>57602</v>
      </c>
      <c r="AC6536" s="277">
        <v>118077.01</v>
      </c>
      <c r="AE6536" s="246" t="s">
        <v>52574</v>
      </c>
      <c r="AF6536" s="247">
        <v>1067.8399999999999</v>
      </c>
      <c r="AH6536" s="226" t="s">
        <v>33632</v>
      </c>
      <c r="AI6536" s="227">
        <v>41108.480000000003</v>
      </c>
      <c r="AK6536" s="207" t="s">
        <v>20821</v>
      </c>
      <c r="AL6536" s="208">
        <v>196246.1</v>
      </c>
      <c r="AM6536" s="93"/>
      <c r="AN6536" s="93"/>
      <c r="AO6536" s="93"/>
    </row>
    <row r="6537" spans="25:41" x14ac:dyDescent="0.55000000000000004">
      <c r="Y6537" t="s">
        <v>14386</v>
      </c>
      <c r="Z6537" s="284">
        <v>234691.01</v>
      </c>
      <c r="AB6537" s="276" t="s">
        <v>68190</v>
      </c>
      <c r="AC6537" s="277">
        <v>120240</v>
      </c>
      <c r="AE6537" s="246" t="s">
        <v>64351</v>
      </c>
      <c r="AF6537" s="247">
        <v>-12.32</v>
      </c>
      <c r="AH6537" s="226" t="s">
        <v>52531</v>
      </c>
      <c r="AI6537" s="227">
        <v>4234.5</v>
      </c>
      <c r="AK6537" s="207" t="s">
        <v>20822</v>
      </c>
      <c r="AL6537" s="208">
        <v>4221</v>
      </c>
      <c r="AM6537" s="93"/>
      <c r="AN6537" s="93"/>
      <c r="AO6537" s="93"/>
    </row>
    <row r="6538" spans="25:41" x14ac:dyDescent="0.55000000000000004">
      <c r="Y6538" t="s">
        <v>14387</v>
      </c>
      <c r="Z6538" s="284">
        <v>708889.27</v>
      </c>
      <c r="AB6538" s="276" t="s">
        <v>61485</v>
      </c>
      <c r="AC6538" s="277">
        <v>267610.74</v>
      </c>
      <c r="AE6538" s="246" t="s">
        <v>60493</v>
      </c>
      <c r="AF6538" s="247">
        <v>24212.6</v>
      </c>
      <c r="AH6538" s="226" t="s">
        <v>52532</v>
      </c>
      <c r="AI6538" s="227">
        <v>14245</v>
      </c>
      <c r="AK6538" s="207" t="s">
        <v>20823</v>
      </c>
      <c r="AL6538" s="208">
        <v>77789.69</v>
      </c>
      <c r="AM6538" s="93"/>
      <c r="AN6538" s="93"/>
      <c r="AO6538" s="93"/>
    </row>
    <row r="6539" spans="25:41" x14ac:dyDescent="0.55000000000000004">
      <c r="Y6539" t="s">
        <v>14388</v>
      </c>
      <c r="Z6539" s="284">
        <v>431740.72</v>
      </c>
      <c r="AB6539" s="276" t="s">
        <v>68191</v>
      </c>
      <c r="AC6539" s="277">
        <v>20646.87</v>
      </c>
      <c r="AE6539" s="246" t="s">
        <v>60494</v>
      </c>
      <c r="AF6539" s="247">
        <v>184081.73</v>
      </c>
      <c r="AH6539" s="226" t="s">
        <v>52533</v>
      </c>
      <c r="AI6539" s="227">
        <v>1300</v>
      </c>
      <c r="AK6539" s="207" t="s">
        <v>20824</v>
      </c>
      <c r="AL6539" s="208">
        <v>2539.69</v>
      </c>
      <c r="AM6539" s="93"/>
      <c r="AN6539" s="93"/>
      <c r="AO6539" s="93"/>
    </row>
    <row r="6540" spans="25:41" x14ac:dyDescent="0.55000000000000004">
      <c r="Y6540" t="s">
        <v>28906</v>
      </c>
      <c r="Z6540" s="284">
        <v>16091.04</v>
      </c>
      <c r="AB6540" s="276" t="s">
        <v>62105</v>
      </c>
      <c r="AC6540" s="277">
        <v>41294.14</v>
      </c>
      <c r="AE6540" s="246" t="s">
        <v>62002</v>
      </c>
      <c r="AF6540" s="247">
        <v>24020</v>
      </c>
      <c r="AH6540" s="226" t="s">
        <v>52534</v>
      </c>
      <c r="AI6540" s="227">
        <v>1375</v>
      </c>
      <c r="AK6540" s="207" t="s">
        <v>20825</v>
      </c>
      <c r="AL6540" s="208">
        <v>9271.5</v>
      </c>
      <c r="AM6540" s="93"/>
      <c r="AN6540" s="93"/>
      <c r="AO6540" s="93"/>
    </row>
    <row r="6541" spans="25:41" x14ac:dyDescent="0.55000000000000004">
      <c r="Y6541" t="s">
        <v>28907</v>
      </c>
      <c r="Z6541" s="284">
        <v>17217.53</v>
      </c>
      <c r="AB6541" s="276" t="s">
        <v>68192</v>
      </c>
      <c r="AC6541" s="277">
        <v>24432.85</v>
      </c>
      <c r="AE6541" s="246" t="s">
        <v>59622</v>
      </c>
      <c r="AF6541" s="247">
        <v>810581.02</v>
      </c>
      <c r="AH6541" s="226" t="s">
        <v>52535</v>
      </c>
      <c r="AI6541" s="227">
        <v>1594.5</v>
      </c>
      <c r="AK6541" s="207" t="s">
        <v>20826</v>
      </c>
      <c r="AL6541" s="208">
        <v>673.89</v>
      </c>
      <c r="AM6541" s="93"/>
      <c r="AN6541" s="93"/>
      <c r="AO6541" s="93"/>
    </row>
    <row r="6542" spans="25:41" x14ac:dyDescent="0.55000000000000004">
      <c r="Y6542" t="s">
        <v>14389</v>
      </c>
      <c r="Z6542" s="284">
        <v>2981372.42</v>
      </c>
      <c r="AB6542" s="276" t="s">
        <v>70049</v>
      </c>
      <c r="AC6542" s="277">
        <v>998.4</v>
      </c>
      <c r="AE6542" s="246" t="s">
        <v>60495</v>
      </c>
      <c r="AF6542" s="247">
        <v>133.07</v>
      </c>
      <c r="AH6542" s="226" t="s">
        <v>52536</v>
      </c>
      <c r="AI6542" s="227">
        <v>3651.5</v>
      </c>
      <c r="AK6542" s="207" t="s">
        <v>20827</v>
      </c>
      <c r="AL6542" s="208">
        <v>172.25</v>
      </c>
      <c r="AM6542" s="93"/>
      <c r="AN6542" s="93"/>
      <c r="AO6542" s="93"/>
    </row>
    <row r="6543" spans="25:41" x14ac:dyDescent="0.55000000000000004">
      <c r="Y6543" t="s">
        <v>28908</v>
      </c>
      <c r="Z6543" s="284">
        <v>1573033</v>
      </c>
      <c r="AB6543" s="276" t="s">
        <v>68193</v>
      </c>
      <c r="AC6543" s="277">
        <v>5131.04</v>
      </c>
      <c r="AE6543" s="246" t="s">
        <v>62003</v>
      </c>
      <c r="AF6543" s="247">
        <v>94151.63</v>
      </c>
      <c r="AH6543" s="226" t="s">
        <v>52537</v>
      </c>
      <c r="AI6543" s="227">
        <v>4248</v>
      </c>
      <c r="AK6543" s="207" t="s">
        <v>20828</v>
      </c>
      <c r="AL6543" s="208">
        <v>47132.26</v>
      </c>
      <c r="AM6543" s="93"/>
      <c r="AN6543" s="93"/>
      <c r="AO6543" s="93"/>
    </row>
    <row r="6544" spans="25:41" x14ac:dyDescent="0.55000000000000004">
      <c r="Y6544" t="s">
        <v>14391</v>
      </c>
      <c r="Z6544">
        <v>239.47</v>
      </c>
      <c r="AB6544" s="276" t="s">
        <v>61486</v>
      </c>
      <c r="AC6544" s="277">
        <v>34962.89</v>
      </c>
      <c r="AE6544" s="246" t="s">
        <v>59623</v>
      </c>
      <c r="AF6544" s="247">
        <v>64401.57</v>
      </c>
      <c r="AH6544" s="226" t="s">
        <v>52538</v>
      </c>
      <c r="AI6544" s="227">
        <v>1300</v>
      </c>
      <c r="AK6544" s="207" t="s">
        <v>20829</v>
      </c>
      <c r="AL6544" s="208">
        <v>2526.9</v>
      </c>
      <c r="AM6544" s="93"/>
      <c r="AN6544" s="93"/>
      <c r="AO6544" s="93"/>
    </row>
    <row r="6545" spans="25:41" x14ac:dyDescent="0.55000000000000004">
      <c r="Y6545" t="s">
        <v>56870</v>
      </c>
      <c r="Z6545" s="284">
        <v>58046.04</v>
      </c>
      <c r="AB6545" s="276" t="s">
        <v>61487</v>
      </c>
      <c r="AC6545" s="277">
        <v>119384.93</v>
      </c>
      <c r="AE6545" s="246" t="s">
        <v>59624</v>
      </c>
      <c r="AF6545" s="247">
        <v>177474.79</v>
      </c>
      <c r="AH6545" s="226" t="s">
        <v>52539</v>
      </c>
      <c r="AI6545" s="227">
        <v>1375</v>
      </c>
      <c r="AK6545" s="207" t="s">
        <v>20830</v>
      </c>
      <c r="AL6545" s="208">
        <v>8012.45</v>
      </c>
      <c r="AM6545" s="93"/>
      <c r="AN6545" s="93"/>
      <c r="AO6545" s="93"/>
    </row>
    <row r="6546" spans="25:41" x14ac:dyDescent="0.55000000000000004">
      <c r="Y6546" t="s">
        <v>46187</v>
      </c>
      <c r="Z6546" s="284">
        <v>56279.63</v>
      </c>
      <c r="AB6546" s="276" t="s">
        <v>62106</v>
      </c>
      <c r="AC6546" s="277">
        <v>57083.3</v>
      </c>
      <c r="AE6546" s="246" t="s">
        <v>62004</v>
      </c>
      <c r="AF6546" s="247">
        <v>2339.84</v>
      </c>
      <c r="AH6546" s="226" t="s">
        <v>52540</v>
      </c>
      <c r="AI6546" s="227">
        <v>5061.03</v>
      </c>
      <c r="AK6546" s="207" t="s">
        <v>20831</v>
      </c>
      <c r="AL6546" s="208">
        <v>2000</v>
      </c>
      <c r="AM6546" s="93"/>
      <c r="AN6546" s="93"/>
      <c r="AO6546" s="93"/>
    </row>
    <row r="6547" spans="25:41" x14ac:dyDescent="0.55000000000000004">
      <c r="Y6547" t="s">
        <v>60957</v>
      </c>
      <c r="Z6547" s="284">
        <v>107375</v>
      </c>
      <c r="AB6547" s="276" t="s">
        <v>61488</v>
      </c>
      <c r="AC6547" s="277">
        <v>2371.15</v>
      </c>
      <c r="AE6547" s="246" t="s">
        <v>62005</v>
      </c>
      <c r="AF6547" s="247">
        <v>76858.91</v>
      </c>
      <c r="AH6547" s="226" t="s">
        <v>52541</v>
      </c>
      <c r="AI6547" s="227">
        <v>344.58</v>
      </c>
      <c r="AK6547" s="207" t="s">
        <v>20832</v>
      </c>
      <c r="AL6547" s="208">
        <v>5712.04</v>
      </c>
      <c r="AM6547" s="93"/>
      <c r="AN6547" s="93"/>
      <c r="AO6547" s="93"/>
    </row>
    <row r="6548" spans="25:41" x14ac:dyDescent="0.55000000000000004">
      <c r="Y6548" t="s">
        <v>58385</v>
      </c>
      <c r="Z6548" s="284">
        <v>2126.25</v>
      </c>
      <c r="AB6548" s="276" t="s">
        <v>62107</v>
      </c>
      <c r="AC6548" s="277">
        <v>39</v>
      </c>
      <c r="AE6548" s="246" t="s">
        <v>62638</v>
      </c>
      <c r="AF6548" s="247">
        <v>75059.05</v>
      </c>
      <c r="AH6548" s="226" t="s">
        <v>52542</v>
      </c>
      <c r="AI6548" s="227">
        <v>-4627.1099999999997</v>
      </c>
      <c r="AK6548" s="207" t="s">
        <v>20833</v>
      </c>
      <c r="AL6548" s="208">
        <v>587.14</v>
      </c>
      <c r="AM6548" s="93"/>
      <c r="AN6548" s="93"/>
      <c r="AO6548" s="93"/>
    </row>
    <row r="6549" spans="25:41" x14ac:dyDescent="0.55000000000000004">
      <c r="Y6549" t="s">
        <v>28910</v>
      </c>
      <c r="Z6549" s="284">
        <v>203826.65</v>
      </c>
      <c r="AB6549" s="276" t="s">
        <v>50148</v>
      </c>
      <c r="AC6549" s="277">
        <v>122400</v>
      </c>
      <c r="AE6549" s="246" t="s">
        <v>62459</v>
      </c>
      <c r="AF6549" s="247">
        <v>9370.14</v>
      </c>
      <c r="AH6549" s="226" t="s">
        <v>33633</v>
      </c>
      <c r="AI6549" s="227">
        <v>280141.83</v>
      </c>
      <c r="AK6549" s="207" t="s">
        <v>20834</v>
      </c>
      <c r="AL6549" s="208">
        <v>5596</v>
      </c>
      <c r="AM6549" s="93"/>
      <c r="AN6549" s="93"/>
      <c r="AO6549" s="93"/>
    </row>
    <row r="6550" spans="25:41" x14ac:dyDescent="0.55000000000000004">
      <c r="Y6550" t="s">
        <v>14392</v>
      </c>
      <c r="Z6550" s="284">
        <v>496912.32</v>
      </c>
      <c r="AB6550" s="276" t="s">
        <v>62692</v>
      </c>
      <c r="AC6550" s="277">
        <v>1500</v>
      </c>
      <c r="AE6550" s="246" t="s">
        <v>60077</v>
      </c>
      <c r="AF6550" s="247">
        <v>89210.61</v>
      </c>
      <c r="AH6550" s="226" t="s">
        <v>33634</v>
      </c>
      <c r="AI6550" s="227">
        <v>280007.46000000002</v>
      </c>
      <c r="AK6550" s="207" t="s">
        <v>20835</v>
      </c>
      <c r="AL6550" s="208">
        <v>2.15</v>
      </c>
      <c r="AM6550" s="93"/>
      <c r="AN6550" s="93"/>
      <c r="AO6550" s="93"/>
    </row>
    <row r="6551" spans="25:41" x14ac:dyDescent="0.55000000000000004">
      <c r="Y6551" t="s">
        <v>14394</v>
      </c>
      <c r="Z6551" s="284">
        <v>6462.43</v>
      </c>
      <c r="AB6551" s="276" t="s">
        <v>69765</v>
      </c>
      <c r="AC6551" s="277">
        <v>307998.23</v>
      </c>
      <c r="AE6551" s="246" t="s">
        <v>58862</v>
      </c>
      <c r="AF6551" s="247">
        <v>682227.78</v>
      </c>
      <c r="AH6551" s="226" t="s">
        <v>33635</v>
      </c>
      <c r="AI6551" s="227">
        <v>40638.53</v>
      </c>
      <c r="AK6551" s="207" t="s">
        <v>20836</v>
      </c>
      <c r="AL6551" s="208">
        <v>579.76</v>
      </c>
      <c r="AM6551" s="93"/>
      <c r="AN6551" s="93"/>
      <c r="AO6551" s="93"/>
    </row>
    <row r="6552" spans="25:41" x14ac:dyDescent="0.55000000000000004">
      <c r="Y6552" t="s">
        <v>66793</v>
      </c>
      <c r="Z6552" s="284">
        <v>10106.200000000001</v>
      </c>
      <c r="AB6552" s="276" t="s">
        <v>48996</v>
      </c>
      <c r="AC6552" s="277">
        <v>34113.51</v>
      </c>
      <c r="AE6552" s="246" t="s">
        <v>61206</v>
      </c>
      <c r="AF6552" s="247">
        <v>181382.58</v>
      </c>
      <c r="AH6552" s="226" t="s">
        <v>33636</v>
      </c>
      <c r="AI6552" s="227">
        <v>80591.56</v>
      </c>
      <c r="AK6552" s="207" t="s">
        <v>20837</v>
      </c>
      <c r="AL6552" s="208">
        <v>2902.28</v>
      </c>
      <c r="AM6552" s="93"/>
      <c r="AN6552" s="93"/>
      <c r="AO6552" s="93"/>
    </row>
    <row r="6553" spans="25:41" x14ac:dyDescent="0.55000000000000004">
      <c r="Y6553" t="s">
        <v>49426</v>
      </c>
      <c r="Z6553" s="284">
        <v>13906</v>
      </c>
      <c r="AB6553" s="276" t="s">
        <v>61112</v>
      </c>
      <c r="AC6553" s="277">
        <v>-60000</v>
      </c>
      <c r="AE6553" s="246" t="s">
        <v>62006</v>
      </c>
      <c r="AF6553" s="247">
        <v>7802.4</v>
      </c>
      <c r="AH6553" s="226" t="s">
        <v>44935</v>
      </c>
      <c r="AI6553" s="227">
        <v>-2524.5</v>
      </c>
      <c r="AK6553" s="207" t="s">
        <v>20838</v>
      </c>
      <c r="AL6553" s="208">
        <v>373.49</v>
      </c>
      <c r="AM6553" s="93"/>
      <c r="AN6553" s="93"/>
      <c r="AO6553" s="93"/>
    </row>
    <row r="6554" spans="25:41" x14ac:dyDescent="0.55000000000000004">
      <c r="Y6554" t="s">
        <v>28912</v>
      </c>
      <c r="Z6554" s="284">
        <v>212265.4</v>
      </c>
      <c r="AB6554" s="276" t="s">
        <v>56318</v>
      </c>
      <c r="AC6554" s="277">
        <v>80273.240000000005</v>
      </c>
      <c r="AE6554" s="246" t="s">
        <v>64352</v>
      </c>
      <c r="AF6554" s="247">
        <v>325</v>
      </c>
      <c r="AH6554" s="226" t="s">
        <v>44936</v>
      </c>
      <c r="AI6554" s="227">
        <v>2524.5</v>
      </c>
      <c r="AK6554" s="207" t="s">
        <v>20839</v>
      </c>
      <c r="AL6554" s="208">
        <v>23903.63</v>
      </c>
      <c r="AM6554" s="93"/>
      <c r="AN6554" s="93"/>
      <c r="AO6554" s="93"/>
    </row>
    <row r="6555" spans="25:41" x14ac:dyDescent="0.55000000000000004">
      <c r="Y6555" t="s">
        <v>60967</v>
      </c>
      <c r="Z6555" s="284">
        <v>21904.720000000001</v>
      </c>
      <c r="AB6555" s="276" t="s">
        <v>59700</v>
      </c>
      <c r="AC6555" s="277">
        <v>15918</v>
      </c>
      <c r="AE6555" s="246" t="s">
        <v>62007</v>
      </c>
      <c r="AF6555" s="247">
        <v>615.91999999999996</v>
      </c>
      <c r="AH6555" s="226" t="s">
        <v>44937</v>
      </c>
      <c r="AI6555" s="227">
        <v>70750</v>
      </c>
      <c r="AK6555" s="207" t="s">
        <v>20840</v>
      </c>
      <c r="AL6555" s="208">
        <v>23.43</v>
      </c>
      <c r="AM6555" s="93"/>
      <c r="AN6555" s="93"/>
      <c r="AO6555" s="93"/>
    </row>
    <row r="6556" spans="25:41" x14ac:dyDescent="0.55000000000000004">
      <c r="Y6556" t="s">
        <v>62408</v>
      </c>
      <c r="Z6556" s="284">
        <v>62471.33</v>
      </c>
      <c r="AB6556" s="276" t="s">
        <v>61489</v>
      </c>
      <c r="AC6556" s="277">
        <v>20835.419999999998</v>
      </c>
      <c r="AE6556" s="246" t="s">
        <v>62008</v>
      </c>
      <c r="AF6556" s="247">
        <v>1990.63</v>
      </c>
      <c r="AH6556" s="226" t="s">
        <v>44938</v>
      </c>
      <c r="AI6556" s="227">
        <v>5412.38</v>
      </c>
      <c r="AK6556" s="207" t="s">
        <v>20841</v>
      </c>
      <c r="AL6556" s="208">
        <v>9271.5</v>
      </c>
      <c r="AM6556" s="93"/>
      <c r="AN6556" s="93"/>
      <c r="AO6556" s="93"/>
    </row>
    <row r="6557" spans="25:41" x14ac:dyDescent="0.55000000000000004">
      <c r="Y6557" t="s">
        <v>61715</v>
      </c>
      <c r="Z6557" s="284">
        <v>23859.19</v>
      </c>
      <c r="AB6557" s="276" t="s">
        <v>61490</v>
      </c>
      <c r="AC6557" s="277">
        <v>5962.31</v>
      </c>
      <c r="AE6557" s="246" t="s">
        <v>63171</v>
      </c>
      <c r="AF6557" s="247">
        <v>584.96</v>
      </c>
      <c r="AH6557" s="226" t="s">
        <v>20833</v>
      </c>
      <c r="AI6557" s="227">
        <v>1690.92</v>
      </c>
      <c r="AK6557" s="207" t="s">
        <v>20842</v>
      </c>
      <c r="AL6557" s="208">
        <v>673.89</v>
      </c>
      <c r="AM6557" s="93"/>
      <c r="AN6557" s="93"/>
      <c r="AO6557" s="93"/>
    </row>
    <row r="6558" spans="25:41" x14ac:dyDescent="0.55000000000000004">
      <c r="Y6558" t="s">
        <v>29352</v>
      </c>
      <c r="Z6558" s="284">
        <v>99921.31</v>
      </c>
      <c r="AB6558" s="276" t="s">
        <v>48998</v>
      </c>
      <c r="AC6558" s="277">
        <v>11452</v>
      </c>
      <c r="AE6558" s="246" t="s">
        <v>62009</v>
      </c>
      <c r="AF6558" s="247">
        <v>400</v>
      </c>
      <c r="AH6558" s="226" t="s">
        <v>52543</v>
      </c>
      <c r="AI6558" s="227">
        <v>-1906.34</v>
      </c>
      <c r="AK6558" s="207" t="s">
        <v>20843</v>
      </c>
      <c r="AL6558" s="208">
        <v>172.25</v>
      </c>
      <c r="AM6558" s="93"/>
      <c r="AN6558" s="93"/>
      <c r="AO6558" s="93"/>
    </row>
    <row r="6559" spans="25:41" x14ac:dyDescent="0.55000000000000004">
      <c r="Y6559" t="s">
        <v>29353</v>
      </c>
      <c r="Z6559" s="284">
        <v>9351.58</v>
      </c>
      <c r="AB6559" s="276" t="s">
        <v>62693</v>
      </c>
      <c r="AC6559" s="277">
        <v>1287072.94</v>
      </c>
      <c r="AE6559" s="246" t="s">
        <v>64353</v>
      </c>
      <c r="AF6559" s="247">
        <v>5070</v>
      </c>
      <c r="AH6559" s="226" t="s">
        <v>42525</v>
      </c>
      <c r="AI6559" s="227">
        <v>24438.34</v>
      </c>
      <c r="AK6559" s="207" t="s">
        <v>20844</v>
      </c>
      <c r="AL6559" s="208">
        <v>2902.28</v>
      </c>
      <c r="AM6559" s="93"/>
      <c r="AN6559" s="93"/>
      <c r="AO6559" s="93"/>
    </row>
    <row r="6560" spans="25:41" x14ac:dyDescent="0.55000000000000004">
      <c r="Y6560" t="s">
        <v>29354</v>
      </c>
      <c r="Z6560" s="284">
        <v>17169.34</v>
      </c>
      <c r="AB6560" s="276" t="s">
        <v>50149</v>
      </c>
      <c r="AC6560" s="277">
        <v>39556.230000000003</v>
      </c>
      <c r="AE6560" s="246" t="s">
        <v>64354</v>
      </c>
      <c r="AF6560" s="247">
        <v>12633.51</v>
      </c>
      <c r="AH6560" s="226" t="s">
        <v>20838</v>
      </c>
      <c r="AI6560" s="227">
        <v>-0.41</v>
      </c>
      <c r="AK6560" s="207" t="s">
        <v>20845</v>
      </c>
      <c r="AL6560" s="208">
        <v>375.64</v>
      </c>
      <c r="AM6560" s="93"/>
      <c r="AN6560" s="93"/>
      <c r="AO6560" s="93"/>
    </row>
    <row r="6561" spans="25:41" x14ac:dyDescent="0.55000000000000004">
      <c r="Y6561" t="s">
        <v>62409</v>
      </c>
      <c r="Z6561" s="284">
        <v>2785.12</v>
      </c>
      <c r="AB6561" s="276" t="s">
        <v>50150</v>
      </c>
      <c r="AC6561" s="277">
        <v>5146.26</v>
      </c>
      <c r="AE6561" s="246" t="s">
        <v>64355</v>
      </c>
      <c r="AF6561" s="247">
        <v>1354.32</v>
      </c>
      <c r="AH6561" s="226" t="s">
        <v>20839</v>
      </c>
      <c r="AI6561" s="227">
        <v>-10190.17</v>
      </c>
      <c r="AK6561" s="207" t="s">
        <v>20846</v>
      </c>
      <c r="AL6561" s="208">
        <v>43224.12</v>
      </c>
      <c r="AM6561" s="93"/>
      <c r="AN6561" s="93"/>
      <c r="AO6561" s="93"/>
    </row>
    <row r="6562" spans="25:41" x14ac:dyDescent="0.55000000000000004">
      <c r="Y6562" t="s">
        <v>71925</v>
      </c>
      <c r="Z6562">
        <v>188</v>
      </c>
      <c r="AB6562" s="276" t="s">
        <v>48999</v>
      </c>
      <c r="AC6562" s="277">
        <v>20831.53</v>
      </c>
      <c r="AE6562" s="246" t="s">
        <v>64356</v>
      </c>
      <c r="AF6562" s="247">
        <v>4337.37</v>
      </c>
      <c r="AH6562" s="226" t="s">
        <v>20840</v>
      </c>
      <c r="AI6562" s="227">
        <v>32972.949999999997</v>
      </c>
      <c r="AK6562" s="207" t="s">
        <v>20847</v>
      </c>
      <c r="AL6562" s="208">
        <v>2000</v>
      </c>
      <c r="AM6562" s="93"/>
      <c r="AN6562" s="93"/>
      <c r="AO6562" s="93"/>
    </row>
    <row r="6563" spans="25:41" x14ac:dyDescent="0.55000000000000004">
      <c r="Y6563" t="s">
        <v>29356</v>
      </c>
      <c r="Z6563">
        <v>93</v>
      </c>
      <c r="AB6563" s="276" t="s">
        <v>68194</v>
      </c>
      <c r="AC6563" s="277">
        <v>500</v>
      </c>
      <c r="AE6563" s="246" t="s">
        <v>64357</v>
      </c>
      <c r="AF6563" s="247">
        <v>10523.64</v>
      </c>
      <c r="AH6563" s="226" t="s">
        <v>42526</v>
      </c>
      <c r="AI6563" s="227">
        <v>21313.61</v>
      </c>
      <c r="AK6563" s="207" t="s">
        <v>20848</v>
      </c>
      <c r="AL6563" s="208">
        <v>50849.49</v>
      </c>
      <c r="AM6563" s="93"/>
      <c r="AN6563" s="93"/>
      <c r="AO6563" s="93"/>
    </row>
    <row r="6564" spans="25:41" x14ac:dyDescent="0.55000000000000004">
      <c r="Y6564" t="s">
        <v>14415</v>
      </c>
      <c r="Z6564" s="284">
        <v>24844.51</v>
      </c>
      <c r="AB6564" s="276" t="s">
        <v>45190</v>
      </c>
      <c r="AC6564" s="277">
        <v>315718.55</v>
      </c>
      <c r="AE6564" s="246" t="s">
        <v>63172</v>
      </c>
      <c r="AF6564" s="247">
        <v>16762.71</v>
      </c>
      <c r="AH6564" s="226" t="s">
        <v>42527</v>
      </c>
      <c r="AI6564" s="227">
        <v>1497.6</v>
      </c>
      <c r="AK6564" s="207" t="s">
        <v>20849</v>
      </c>
      <c r="AL6564" s="208">
        <v>3269.99</v>
      </c>
      <c r="AM6564" s="93"/>
      <c r="AN6564" s="93"/>
      <c r="AO6564" s="93"/>
    </row>
    <row r="6565" spans="25:41" x14ac:dyDescent="0.55000000000000004">
      <c r="Y6565" t="s">
        <v>54589</v>
      </c>
      <c r="Z6565" s="284">
        <v>14613.84</v>
      </c>
      <c r="AB6565" s="276" t="s">
        <v>68195</v>
      </c>
      <c r="AC6565" s="277">
        <v>105345.44</v>
      </c>
      <c r="AE6565" s="246" t="s">
        <v>64358</v>
      </c>
      <c r="AF6565" s="247">
        <v>13590.99</v>
      </c>
      <c r="AH6565" s="226" t="s">
        <v>42528</v>
      </c>
      <c r="AI6565" s="227">
        <v>87.24</v>
      </c>
      <c r="AK6565" s="207" t="s">
        <v>20850</v>
      </c>
      <c r="AL6565" s="208">
        <v>4952.3599999999997</v>
      </c>
      <c r="AM6565" s="93"/>
      <c r="AN6565" s="93"/>
      <c r="AO6565" s="93"/>
    </row>
    <row r="6566" spans="25:41" x14ac:dyDescent="0.55000000000000004">
      <c r="Y6566" t="s">
        <v>70969</v>
      </c>
      <c r="Z6566">
        <v>554.6</v>
      </c>
      <c r="AB6566" s="276" t="s">
        <v>68196</v>
      </c>
      <c r="AC6566" s="277">
        <v>15540</v>
      </c>
      <c r="AE6566" s="246" t="s">
        <v>63173</v>
      </c>
      <c r="AF6566" s="247">
        <v>4161.7</v>
      </c>
      <c r="AH6566" s="226" t="s">
        <v>42529</v>
      </c>
      <c r="AI6566" s="227">
        <v>65.040000000000006</v>
      </c>
      <c r="AK6566" s="207" t="s">
        <v>20851</v>
      </c>
      <c r="AL6566" s="208">
        <v>3609.16</v>
      </c>
      <c r="AM6566" s="93"/>
      <c r="AN6566" s="93"/>
      <c r="AO6566" s="93"/>
    </row>
    <row r="6567" spans="25:41" x14ac:dyDescent="0.55000000000000004">
      <c r="Y6567" t="s">
        <v>29361</v>
      </c>
      <c r="Z6567" s="284">
        <v>21062.75</v>
      </c>
      <c r="AB6567" s="276" t="s">
        <v>50151</v>
      </c>
      <c r="AC6567" s="277">
        <v>287.14</v>
      </c>
      <c r="AE6567" s="246" t="s">
        <v>60496</v>
      </c>
      <c r="AF6567" s="247">
        <v>16544.599999999999</v>
      </c>
      <c r="AH6567" s="226" t="s">
        <v>42530</v>
      </c>
      <c r="AI6567" s="227">
        <v>507.28</v>
      </c>
      <c r="AK6567" s="207" t="s">
        <v>20852</v>
      </c>
      <c r="AL6567" s="208">
        <v>1397</v>
      </c>
      <c r="AM6567" s="93"/>
      <c r="AN6567" s="93"/>
      <c r="AO6567" s="93"/>
    </row>
    <row r="6568" spans="25:41" x14ac:dyDescent="0.55000000000000004">
      <c r="Y6568" t="s">
        <v>29362</v>
      </c>
      <c r="Z6568" s="284">
        <v>51031.17</v>
      </c>
      <c r="AB6568" s="276" t="s">
        <v>45191</v>
      </c>
      <c r="AC6568" s="277">
        <v>146783.01</v>
      </c>
      <c r="AE6568" s="246" t="s">
        <v>59625</v>
      </c>
      <c r="AF6568" s="247">
        <v>6671</v>
      </c>
      <c r="AH6568" s="226" t="s">
        <v>42531</v>
      </c>
      <c r="AI6568" s="227">
        <v>67479.23</v>
      </c>
      <c r="AK6568" s="207" t="s">
        <v>20853</v>
      </c>
      <c r="AL6568" s="208">
        <v>3552</v>
      </c>
      <c r="AM6568" s="93"/>
      <c r="AN6568" s="93"/>
      <c r="AO6568" s="93"/>
    </row>
    <row r="6569" spans="25:41" x14ac:dyDescent="0.55000000000000004">
      <c r="Y6569" t="s">
        <v>58795</v>
      </c>
      <c r="Z6569" s="284">
        <v>43032.639999999999</v>
      </c>
      <c r="AB6569" s="276" t="s">
        <v>45192</v>
      </c>
      <c r="AC6569" s="277">
        <v>448276.72</v>
      </c>
      <c r="AE6569" s="246" t="s">
        <v>60497</v>
      </c>
      <c r="AF6569" s="247">
        <v>2141.71</v>
      </c>
      <c r="AH6569" s="226" t="s">
        <v>49960</v>
      </c>
      <c r="AI6569" s="227">
        <v>-801.65</v>
      </c>
      <c r="AK6569" s="207" t="s">
        <v>20854</v>
      </c>
      <c r="AL6569" s="208">
        <v>6296.63</v>
      </c>
      <c r="AM6569" s="93"/>
      <c r="AN6569" s="93"/>
      <c r="AO6569" s="93"/>
    </row>
    <row r="6570" spans="25:41" x14ac:dyDescent="0.55000000000000004">
      <c r="Y6570" t="s">
        <v>29363</v>
      </c>
      <c r="Z6570" s="284">
        <v>14509</v>
      </c>
      <c r="AB6570" s="276" t="s">
        <v>50152</v>
      </c>
      <c r="AC6570" s="277">
        <v>22131</v>
      </c>
      <c r="AE6570" s="246" t="s">
        <v>60498</v>
      </c>
      <c r="AF6570" s="247">
        <v>163.86</v>
      </c>
      <c r="AH6570" s="226" t="s">
        <v>49961</v>
      </c>
      <c r="AI6570" s="227">
        <v>20100</v>
      </c>
      <c r="AK6570" s="207" t="s">
        <v>20855</v>
      </c>
      <c r="AL6570" s="208">
        <v>4594</v>
      </c>
      <c r="AM6570" s="93"/>
      <c r="AN6570" s="93"/>
      <c r="AO6570" s="93"/>
    </row>
    <row r="6571" spans="25:41" x14ac:dyDescent="0.55000000000000004">
      <c r="Y6571" t="s">
        <v>29365</v>
      </c>
      <c r="Z6571" s="284">
        <v>2339.09</v>
      </c>
      <c r="AB6571" s="276" t="s">
        <v>45193</v>
      </c>
      <c r="AC6571" s="277">
        <v>8688.1</v>
      </c>
      <c r="AE6571" s="246" t="s">
        <v>60499</v>
      </c>
      <c r="AF6571" s="247">
        <v>111.08</v>
      </c>
      <c r="AH6571" s="226" t="s">
        <v>49962</v>
      </c>
      <c r="AI6571" s="227">
        <v>6698.63</v>
      </c>
      <c r="AK6571" s="207" t="s">
        <v>20856</v>
      </c>
      <c r="AL6571" s="208">
        <v>645.80999999999995</v>
      </c>
      <c r="AM6571" s="93"/>
      <c r="AN6571" s="93"/>
      <c r="AO6571" s="93"/>
    </row>
    <row r="6572" spans="25:41" x14ac:dyDescent="0.55000000000000004">
      <c r="Y6572" t="s">
        <v>69529</v>
      </c>
      <c r="Z6572" s="284">
        <v>4668.87</v>
      </c>
      <c r="AB6572" s="276" t="s">
        <v>50153</v>
      </c>
      <c r="AC6572" s="277">
        <v>21.59</v>
      </c>
      <c r="AE6572" s="246" t="s">
        <v>61207</v>
      </c>
      <c r="AF6572" s="247">
        <v>192.35</v>
      </c>
      <c r="AH6572" s="226" t="s">
        <v>49963</v>
      </c>
      <c r="AI6572" s="227">
        <v>76264.509999999995</v>
      </c>
      <c r="AK6572" s="207" t="s">
        <v>20857</v>
      </c>
      <c r="AL6572" s="208">
        <v>17687</v>
      </c>
      <c r="AM6572" s="93"/>
      <c r="AN6572" s="93"/>
      <c r="AO6572" s="93"/>
    </row>
    <row r="6573" spans="25:41" x14ac:dyDescent="0.55000000000000004">
      <c r="Y6573" t="s">
        <v>63532</v>
      </c>
      <c r="Z6573" s="284">
        <v>114506.68</v>
      </c>
      <c r="AB6573" s="276" t="s">
        <v>49000</v>
      </c>
      <c r="AC6573" s="277">
        <v>170000</v>
      </c>
      <c r="AE6573" s="246" t="s">
        <v>64359</v>
      </c>
      <c r="AF6573" s="247">
        <v>600</v>
      </c>
      <c r="AH6573" s="226" t="s">
        <v>42532</v>
      </c>
      <c r="AI6573" s="227">
        <v>7140.59</v>
      </c>
      <c r="AK6573" s="207" t="s">
        <v>20858</v>
      </c>
      <c r="AL6573" s="208">
        <v>3328.23</v>
      </c>
      <c r="AM6573" s="93"/>
      <c r="AN6573" s="93"/>
      <c r="AO6573" s="93"/>
    </row>
    <row r="6574" spans="25:41" x14ac:dyDescent="0.55000000000000004">
      <c r="Y6574" t="s">
        <v>14418</v>
      </c>
      <c r="Z6574" s="284">
        <v>211368.41</v>
      </c>
      <c r="AB6574" s="276" t="s">
        <v>45194</v>
      </c>
      <c r="AC6574" s="277">
        <v>69094.67</v>
      </c>
      <c r="AE6574" s="246" t="s">
        <v>63174</v>
      </c>
      <c r="AF6574" s="247">
        <v>1200</v>
      </c>
      <c r="AH6574" s="226" t="s">
        <v>49964</v>
      </c>
      <c r="AI6574" s="227">
        <v>2062.5100000000002</v>
      </c>
      <c r="AK6574" s="207" t="s">
        <v>20859</v>
      </c>
      <c r="AL6574" s="208">
        <v>9299.41</v>
      </c>
      <c r="AM6574" s="93"/>
      <c r="AN6574" s="93"/>
      <c r="AO6574" s="93"/>
    </row>
    <row r="6575" spans="25:41" x14ac:dyDescent="0.55000000000000004">
      <c r="Y6575" t="s">
        <v>29370</v>
      </c>
      <c r="Z6575" s="284">
        <v>7125</v>
      </c>
      <c r="AB6575" s="276" t="s">
        <v>45195</v>
      </c>
      <c r="AC6575" s="277">
        <v>78184.19</v>
      </c>
      <c r="AE6575" s="246" t="s">
        <v>63175</v>
      </c>
      <c r="AF6575" s="247">
        <v>800</v>
      </c>
      <c r="AH6575" s="226" t="s">
        <v>42533</v>
      </c>
      <c r="AI6575" s="227">
        <v>192</v>
      </c>
      <c r="AK6575" s="207" t="s">
        <v>20860</v>
      </c>
      <c r="AL6575" s="208">
        <v>7500</v>
      </c>
      <c r="AM6575" s="93"/>
      <c r="AN6575" s="93"/>
      <c r="AO6575" s="93"/>
    </row>
    <row r="6576" spans="25:41" x14ac:dyDescent="0.55000000000000004">
      <c r="Y6576" t="s">
        <v>71898</v>
      </c>
      <c r="Z6576" s="284">
        <v>1762.07</v>
      </c>
      <c r="AB6576" s="276" t="s">
        <v>47074</v>
      </c>
      <c r="AC6576" s="277">
        <v>-17511.57</v>
      </c>
      <c r="AE6576" s="246" t="s">
        <v>63176</v>
      </c>
      <c r="AF6576" s="247">
        <v>168.31</v>
      </c>
      <c r="AH6576" s="226" t="s">
        <v>42534</v>
      </c>
      <c r="AI6576" s="227">
        <v>341.53</v>
      </c>
      <c r="AK6576" s="207" t="s">
        <v>20861</v>
      </c>
      <c r="AL6576" s="208">
        <v>15269</v>
      </c>
      <c r="AM6576" s="93"/>
      <c r="AN6576" s="93"/>
      <c r="AO6576" s="93"/>
    </row>
    <row r="6577" spans="25:41" x14ac:dyDescent="0.55000000000000004">
      <c r="Y6577" t="s">
        <v>29371</v>
      </c>
      <c r="Z6577" s="284">
        <v>11689.29</v>
      </c>
      <c r="AB6577" s="276" t="s">
        <v>62469</v>
      </c>
      <c r="AC6577" s="277">
        <v>1274.49</v>
      </c>
      <c r="AE6577" s="246" t="s">
        <v>63177</v>
      </c>
      <c r="AF6577" s="247">
        <v>343</v>
      </c>
      <c r="AH6577" s="226" t="s">
        <v>42535</v>
      </c>
      <c r="AI6577" s="227">
        <v>791.88</v>
      </c>
      <c r="AK6577" s="207" t="s">
        <v>20862</v>
      </c>
      <c r="AL6577" s="208">
        <v>7549.36</v>
      </c>
      <c r="AM6577" s="93"/>
      <c r="AN6577" s="93"/>
      <c r="AO6577" s="93"/>
    </row>
    <row r="6578" spans="25:41" x14ac:dyDescent="0.55000000000000004">
      <c r="Y6578" t="s">
        <v>34282</v>
      </c>
      <c r="Z6578">
        <v>642</v>
      </c>
      <c r="AB6578" s="276" t="s">
        <v>59701</v>
      </c>
      <c r="AC6578" s="277">
        <v>8600</v>
      </c>
      <c r="AE6578" s="246" t="s">
        <v>64360</v>
      </c>
      <c r="AF6578" s="247">
        <v>109.14</v>
      </c>
      <c r="AH6578" s="226" t="s">
        <v>42536</v>
      </c>
      <c r="AI6578" s="227">
        <v>2873.77</v>
      </c>
      <c r="AK6578" s="207" t="s">
        <v>20863</v>
      </c>
      <c r="AL6578" s="208">
        <v>2497.44</v>
      </c>
      <c r="AM6578" s="93"/>
      <c r="AN6578" s="93"/>
      <c r="AO6578" s="93"/>
    </row>
    <row r="6579" spans="25:41" x14ac:dyDescent="0.55000000000000004">
      <c r="Y6579" t="s">
        <v>29616</v>
      </c>
      <c r="Z6579" s="284">
        <v>16785</v>
      </c>
      <c r="AB6579" s="276" t="s">
        <v>63742</v>
      </c>
      <c r="AC6579" s="277">
        <v>1061.8399999999999</v>
      </c>
      <c r="AE6579" s="246" t="s">
        <v>13585</v>
      </c>
      <c r="AF6579" s="247">
        <v>10727.36</v>
      </c>
      <c r="AH6579" s="226" t="s">
        <v>42537</v>
      </c>
      <c r="AI6579" s="227">
        <v>5816.57</v>
      </c>
      <c r="AK6579" s="207" t="s">
        <v>20864</v>
      </c>
      <c r="AL6579" s="208">
        <v>188.21</v>
      </c>
      <c r="AM6579" s="93"/>
      <c r="AN6579" s="93"/>
      <c r="AO6579" s="93"/>
    </row>
    <row r="6580" spans="25:41" x14ac:dyDescent="0.55000000000000004">
      <c r="Y6580" t="s">
        <v>46211</v>
      </c>
      <c r="Z6580" s="284">
        <v>8350</v>
      </c>
      <c r="AB6580" s="276" t="s">
        <v>62694</v>
      </c>
      <c r="AC6580" s="277">
        <v>83970.61</v>
      </c>
      <c r="AE6580" s="246" t="s">
        <v>21082</v>
      </c>
      <c r="AF6580" s="247">
        <v>-9772</v>
      </c>
      <c r="AH6580" s="226" t="s">
        <v>44939</v>
      </c>
      <c r="AI6580" s="227">
        <v>23000</v>
      </c>
      <c r="AK6580" s="207" t="s">
        <v>20865</v>
      </c>
      <c r="AL6580" s="208">
        <v>2497.44</v>
      </c>
      <c r="AM6580" s="93"/>
      <c r="AN6580" s="93"/>
      <c r="AO6580" s="93"/>
    </row>
    <row r="6581" spans="25:41" x14ac:dyDescent="0.55000000000000004">
      <c r="Y6581" t="s">
        <v>39597</v>
      </c>
      <c r="Z6581" s="284">
        <v>1691.13</v>
      </c>
      <c r="AB6581" s="276" t="s">
        <v>63743</v>
      </c>
      <c r="AC6581" s="277">
        <v>24013.58</v>
      </c>
      <c r="AE6581" s="246" t="s">
        <v>21084</v>
      </c>
      <c r="AF6581" s="247">
        <v>843.09</v>
      </c>
      <c r="AH6581" s="226" t="s">
        <v>44940</v>
      </c>
      <c r="AI6581" s="227">
        <v>1759.5</v>
      </c>
      <c r="AK6581" s="207" t="s">
        <v>20866</v>
      </c>
      <c r="AL6581" s="208">
        <v>188.21</v>
      </c>
      <c r="AM6581" s="93"/>
      <c r="AN6581" s="93"/>
      <c r="AO6581" s="93"/>
    </row>
    <row r="6582" spans="25:41" x14ac:dyDescent="0.55000000000000004">
      <c r="Y6582" t="s">
        <v>49438</v>
      </c>
      <c r="Z6582">
        <v>112.5</v>
      </c>
      <c r="AB6582" s="276" t="s">
        <v>63744</v>
      </c>
      <c r="AC6582" s="277">
        <v>18014.810000000001</v>
      </c>
      <c r="AE6582" s="246" t="s">
        <v>21085</v>
      </c>
      <c r="AF6582" s="247">
        <v>59.75</v>
      </c>
      <c r="AH6582" s="226" t="s">
        <v>44941</v>
      </c>
      <c r="AI6582" s="227">
        <v>58700</v>
      </c>
      <c r="AK6582" s="207" t="s">
        <v>20867</v>
      </c>
      <c r="AL6582" s="208">
        <v>645.80999999999995</v>
      </c>
      <c r="AM6582" s="93"/>
      <c r="AN6582" s="93"/>
      <c r="AO6582" s="93"/>
    </row>
    <row r="6583" spans="25:41" x14ac:dyDescent="0.55000000000000004">
      <c r="Y6583" t="s">
        <v>43400</v>
      </c>
      <c r="Z6583">
        <v>112.5</v>
      </c>
      <c r="AB6583" s="276" t="s">
        <v>64605</v>
      </c>
      <c r="AC6583" s="277">
        <v>555.4</v>
      </c>
      <c r="AE6583" s="246" t="s">
        <v>21086</v>
      </c>
      <c r="AF6583" s="247">
        <v>206.55</v>
      </c>
      <c r="AH6583" s="226" t="s">
        <v>44942</v>
      </c>
      <c r="AI6583" s="227">
        <v>4490.3900000000003</v>
      </c>
      <c r="AK6583" s="207" t="s">
        <v>20868</v>
      </c>
      <c r="AL6583" s="208">
        <v>3328.23</v>
      </c>
      <c r="AM6583" s="93"/>
      <c r="AN6583" s="93"/>
      <c r="AO6583" s="93"/>
    </row>
    <row r="6584" spans="25:41" x14ac:dyDescent="0.55000000000000004">
      <c r="Y6584" t="s">
        <v>29620</v>
      </c>
      <c r="Z6584">
        <v>743.04</v>
      </c>
      <c r="AB6584" s="276" t="s">
        <v>57603</v>
      </c>
      <c r="AC6584" s="277">
        <v>1070.6400000000001</v>
      </c>
      <c r="AE6584" s="246" t="s">
        <v>57470</v>
      </c>
      <c r="AF6584" s="247">
        <v>1612.3</v>
      </c>
      <c r="AH6584" s="226" t="s">
        <v>36302</v>
      </c>
      <c r="AI6584" s="227">
        <v>3094</v>
      </c>
      <c r="AK6584" s="207" t="s">
        <v>20869</v>
      </c>
      <c r="AL6584" s="208">
        <v>34850.400000000001</v>
      </c>
      <c r="AM6584" s="93"/>
      <c r="AN6584" s="93"/>
      <c r="AO6584" s="93"/>
    </row>
    <row r="6585" spans="25:41" x14ac:dyDescent="0.55000000000000004">
      <c r="Y6585" t="s">
        <v>34284</v>
      </c>
      <c r="Z6585" s="284">
        <v>3564</v>
      </c>
      <c r="AB6585" s="276" t="s">
        <v>57604</v>
      </c>
      <c r="AC6585" s="277">
        <v>10467.129999999999</v>
      </c>
      <c r="AE6585" s="246" t="s">
        <v>21092</v>
      </c>
      <c r="AF6585" s="247">
        <v>3600</v>
      </c>
      <c r="AH6585" s="226" t="s">
        <v>49965</v>
      </c>
      <c r="AI6585" s="227">
        <v>7884.24</v>
      </c>
      <c r="AK6585" s="207" t="s">
        <v>20870</v>
      </c>
      <c r="AL6585" s="208">
        <v>22300.99</v>
      </c>
      <c r="AM6585" s="93"/>
      <c r="AN6585" s="93"/>
      <c r="AO6585" s="93"/>
    </row>
    <row r="6586" spans="25:41" x14ac:dyDescent="0.55000000000000004">
      <c r="Y6586" t="s">
        <v>54602</v>
      </c>
      <c r="Z6586" s="284">
        <v>37785.75</v>
      </c>
      <c r="AB6586" s="276" t="s">
        <v>57605</v>
      </c>
      <c r="AC6586" s="277">
        <v>33410.11</v>
      </c>
      <c r="AE6586" s="246" t="s">
        <v>21093</v>
      </c>
      <c r="AF6586" s="247">
        <v>275.39999999999998</v>
      </c>
      <c r="AH6586" s="226" t="s">
        <v>20864</v>
      </c>
      <c r="AI6586" s="227">
        <v>603.11</v>
      </c>
      <c r="AK6586" s="207" t="s">
        <v>20871</v>
      </c>
      <c r="AL6586" s="208">
        <v>15269</v>
      </c>
      <c r="AM6586" s="93"/>
      <c r="AN6586" s="93"/>
      <c r="AO6586" s="93"/>
    </row>
    <row r="6587" spans="25:41" x14ac:dyDescent="0.55000000000000004">
      <c r="Y6587" t="s">
        <v>48562</v>
      </c>
      <c r="Z6587" s="284">
        <v>3750</v>
      </c>
      <c r="AB6587" s="276" t="s">
        <v>58609</v>
      </c>
      <c r="AC6587" s="277">
        <v>1754.88</v>
      </c>
      <c r="AE6587" s="246" t="s">
        <v>59626</v>
      </c>
      <c r="AF6587" s="247">
        <v>1395.28</v>
      </c>
      <c r="AH6587" s="226" t="s">
        <v>48909</v>
      </c>
      <c r="AI6587" s="227">
        <v>5177.88</v>
      </c>
      <c r="AK6587" s="207" t="s">
        <v>20872</v>
      </c>
      <c r="AL6587" s="208">
        <v>12555.52</v>
      </c>
      <c r="AM6587" s="93"/>
      <c r="AN6587" s="93"/>
      <c r="AO6587" s="93"/>
    </row>
    <row r="6588" spans="25:41" x14ac:dyDescent="0.55000000000000004">
      <c r="Y6588" t="s">
        <v>49439</v>
      </c>
      <c r="Z6588">
        <v>162.5</v>
      </c>
      <c r="AB6588" s="276" t="s">
        <v>58610</v>
      </c>
      <c r="AC6588" s="277">
        <v>693.84</v>
      </c>
      <c r="AE6588" s="246" t="s">
        <v>42558</v>
      </c>
      <c r="AF6588" s="247">
        <v>10821.6</v>
      </c>
      <c r="AH6588" s="226" t="s">
        <v>48910</v>
      </c>
      <c r="AI6588" s="227">
        <v>396.12</v>
      </c>
      <c r="AK6588" s="207" t="s">
        <v>20873</v>
      </c>
      <c r="AL6588" s="208">
        <v>4625</v>
      </c>
      <c r="AM6588" s="93"/>
      <c r="AN6588" s="93"/>
      <c r="AO6588" s="93"/>
    </row>
    <row r="6589" spans="25:41" x14ac:dyDescent="0.55000000000000004">
      <c r="Y6589" t="s">
        <v>14435</v>
      </c>
      <c r="Z6589" s="284">
        <v>5553.35</v>
      </c>
      <c r="AB6589" s="276" t="s">
        <v>58611</v>
      </c>
      <c r="AC6589" s="277">
        <v>1.8</v>
      </c>
      <c r="AE6589" s="246" t="s">
        <v>21096</v>
      </c>
      <c r="AF6589" s="247">
        <v>2896.61</v>
      </c>
      <c r="AH6589" s="226" t="s">
        <v>33641</v>
      </c>
      <c r="AI6589" s="227">
        <v>12188.02</v>
      </c>
      <c r="AK6589" s="207" t="s">
        <v>20874</v>
      </c>
      <c r="AL6589" s="208">
        <v>346.64</v>
      </c>
      <c r="AM6589" s="93"/>
      <c r="AN6589" s="93"/>
      <c r="AO6589" s="93"/>
    </row>
    <row r="6590" spans="25:41" x14ac:dyDescent="0.55000000000000004">
      <c r="Y6590" t="s">
        <v>14436</v>
      </c>
      <c r="Z6590" s="284">
        <v>16733.14</v>
      </c>
      <c r="AB6590" s="276" t="s">
        <v>57606</v>
      </c>
      <c r="AC6590" s="277">
        <v>5528.91</v>
      </c>
      <c r="AE6590" s="246" t="s">
        <v>56178</v>
      </c>
      <c r="AF6590" s="247">
        <v>246918.51</v>
      </c>
      <c r="AH6590" s="226" t="s">
        <v>40325</v>
      </c>
      <c r="AI6590" s="227">
        <v>42000</v>
      </c>
      <c r="AK6590" s="207" t="s">
        <v>20875</v>
      </c>
      <c r="AL6590" s="208">
        <v>76.61</v>
      </c>
      <c r="AM6590" s="93"/>
      <c r="AN6590" s="93"/>
      <c r="AO6590" s="93"/>
    </row>
    <row r="6591" spans="25:41" x14ac:dyDescent="0.55000000000000004">
      <c r="Y6591" t="s">
        <v>14437</v>
      </c>
      <c r="Z6591" s="284">
        <v>9106.2900000000009</v>
      </c>
      <c r="AB6591" s="276" t="s">
        <v>61218</v>
      </c>
      <c r="AC6591" s="277">
        <v>672.57</v>
      </c>
      <c r="AE6591" s="246" t="s">
        <v>46964</v>
      </c>
      <c r="AF6591" s="247">
        <v>10046.25</v>
      </c>
      <c r="AH6591" s="226" t="s">
        <v>40326</v>
      </c>
      <c r="AI6591" s="227">
        <v>34370.639999999999</v>
      </c>
      <c r="AK6591" s="207" t="s">
        <v>20876</v>
      </c>
      <c r="AL6591" s="208">
        <v>7600</v>
      </c>
      <c r="AM6591" s="93"/>
      <c r="AN6591" s="93"/>
      <c r="AO6591" s="93"/>
    </row>
    <row r="6592" spans="25:41" x14ac:dyDescent="0.55000000000000004">
      <c r="Y6592" t="s">
        <v>29624</v>
      </c>
      <c r="Z6592" s="284">
        <v>13782</v>
      </c>
      <c r="AB6592" s="276" t="s">
        <v>70637</v>
      </c>
      <c r="AC6592" s="277">
        <v>283593.84000000003</v>
      </c>
      <c r="AE6592" s="246" t="s">
        <v>52582</v>
      </c>
      <c r="AF6592" s="247">
        <v>3557.25</v>
      </c>
      <c r="AH6592" s="226" t="s">
        <v>52544</v>
      </c>
      <c r="AI6592" s="227">
        <v>4713.38</v>
      </c>
      <c r="AK6592" s="207" t="s">
        <v>20877</v>
      </c>
      <c r="AL6592" s="208">
        <v>76224.009999999995</v>
      </c>
      <c r="AM6592" s="93"/>
      <c r="AN6592" s="93"/>
      <c r="AO6592" s="93"/>
    </row>
    <row r="6593" spans="25:41" x14ac:dyDescent="0.55000000000000004">
      <c r="Y6593" t="s">
        <v>14438</v>
      </c>
      <c r="Z6593" s="284">
        <v>2361.85</v>
      </c>
      <c r="AB6593" s="276" t="s">
        <v>70638</v>
      </c>
      <c r="AC6593" s="277">
        <v>28160.9</v>
      </c>
      <c r="AE6593" s="246" t="s">
        <v>52583</v>
      </c>
      <c r="AF6593" s="247">
        <v>271.87</v>
      </c>
      <c r="AH6593" s="226" t="s">
        <v>33642</v>
      </c>
      <c r="AI6593" s="227">
        <v>6845.37</v>
      </c>
      <c r="AK6593" s="207" t="s">
        <v>20878</v>
      </c>
      <c r="AL6593" s="208">
        <v>3698.17</v>
      </c>
      <c r="AM6593" s="93"/>
      <c r="AN6593" s="93"/>
      <c r="AO6593" s="93"/>
    </row>
    <row r="6594" spans="25:41" x14ac:dyDescent="0.55000000000000004">
      <c r="Y6594" t="s">
        <v>35804</v>
      </c>
      <c r="Z6594" s="284">
        <v>4675.18</v>
      </c>
      <c r="AB6594" s="276" t="s">
        <v>70639</v>
      </c>
      <c r="AC6594" s="277">
        <v>17445.29</v>
      </c>
      <c r="AE6594" s="246" t="s">
        <v>52584</v>
      </c>
      <c r="AF6594" s="247">
        <v>871.53</v>
      </c>
      <c r="AH6594" s="226" t="s">
        <v>52545</v>
      </c>
      <c r="AI6594" s="227">
        <v>1902.35</v>
      </c>
      <c r="AK6594" s="207" t="s">
        <v>20879</v>
      </c>
      <c r="AL6594" s="208">
        <v>17242</v>
      </c>
      <c r="AM6594" s="93"/>
      <c r="AN6594" s="93"/>
      <c r="AO6594" s="93"/>
    </row>
    <row r="6595" spans="25:41" x14ac:dyDescent="0.55000000000000004">
      <c r="Y6595" t="s">
        <v>54603</v>
      </c>
      <c r="Z6595" s="284">
        <v>61150.03</v>
      </c>
      <c r="AB6595" s="276" t="s">
        <v>70640</v>
      </c>
      <c r="AC6595" s="277">
        <v>13960.94</v>
      </c>
      <c r="AE6595" s="246" t="s">
        <v>52585</v>
      </c>
      <c r="AF6595" s="247">
        <v>27366.9</v>
      </c>
      <c r="AH6595" s="226" t="s">
        <v>52546</v>
      </c>
      <c r="AI6595" s="227">
        <v>1283.49</v>
      </c>
      <c r="AK6595" s="207" t="s">
        <v>20880</v>
      </c>
      <c r="AL6595" s="208">
        <v>2000</v>
      </c>
      <c r="AM6595" s="93"/>
      <c r="AN6595" s="93"/>
      <c r="AO6595" s="93"/>
    </row>
    <row r="6596" spans="25:41" x14ac:dyDescent="0.55000000000000004">
      <c r="Y6596" t="s">
        <v>48563</v>
      </c>
      <c r="Z6596">
        <v>75.14</v>
      </c>
      <c r="AB6596" s="276" t="s">
        <v>70641</v>
      </c>
      <c r="AC6596" s="277">
        <v>830</v>
      </c>
      <c r="AE6596" s="246" t="s">
        <v>52586</v>
      </c>
      <c r="AF6596" s="247">
        <v>169.8</v>
      </c>
      <c r="AH6596" s="226" t="s">
        <v>49966</v>
      </c>
      <c r="AI6596" s="227">
        <v>875</v>
      </c>
      <c r="AK6596" s="207" t="s">
        <v>20881</v>
      </c>
      <c r="AL6596" s="208">
        <v>12354.99</v>
      </c>
      <c r="AM6596" s="93"/>
      <c r="AN6596" s="93"/>
      <c r="AO6596" s="93"/>
    </row>
    <row r="6597" spans="25:41" x14ac:dyDescent="0.55000000000000004">
      <c r="Y6597" t="s">
        <v>14439</v>
      </c>
      <c r="Z6597" s="284">
        <v>9775.1</v>
      </c>
      <c r="AB6597" s="276" t="s">
        <v>70642</v>
      </c>
      <c r="AC6597" s="277">
        <v>5558.46</v>
      </c>
      <c r="AE6597" s="246" t="s">
        <v>55147</v>
      </c>
      <c r="AF6597" s="247">
        <v>156</v>
      </c>
      <c r="AH6597" s="226" t="s">
        <v>52547</v>
      </c>
      <c r="AI6597" s="227">
        <v>2000</v>
      </c>
      <c r="AK6597" s="207" t="s">
        <v>20882</v>
      </c>
      <c r="AL6597" s="208">
        <v>1294.8699999999999</v>
      </c>
      <c r="AM6597" s="93"/>
      <c r="AN6597" s="93"/>
      <c r="AO6597" s="93"/>
    </row>
    <row r="6598" spans="25:41" x14ac:dyDescent="0.55000000000000004">
      <c r="Y6598" t="s">
        <v>14440</v>
      </c>
      <c r="Z6598" s="284">
        <v>145159.57999999999</v>
      </c>
      <c r="AB6598" s="276" t="s">
        <v>68197</v>
      </c>
      <c r="AC6598" s="277">
        <v>74150</v>
      </c>
      <c r="AE6598" s="246" t="s">
        <v>52587</v>
      </c>
      <c r="AF6598" s="247">
        <v>242.39</v>
      </c>
      <c r="AH6598" s="226" t="s">
        <v>52548</v>
      </c>
      <c r="AI6598" s="227">
        <v>150.49</v>
      </c>
      <c r="AK6598" s="207" t="s">
        <v>20883</v>
      </c>
      <c r="AL6598" s="208">
        <v>97.54</v>
      </c>
      <c r="AM6598" s="93"/>
      <c r="AN6598" s="93"/>
      <c r="AO6598" s="93"/>
    </row>
    <row r="6599" spans="25:41" x14ac:dyDescent="0.55000000000000004">
      <c r="Y6599" t="s">
        <v>29631</v>
      </c>
      <c r="Z6599" s="284">
        <v>2461.1999999999998</v>
      </c>
      <c r="AB6599" s="276" t="s">
        <v>68198</v>
      </c>
      <c r="AC6599" s="277">
        <v>31822.97</v>
      </c>
      <c r="AE6599" s="246" t="s">
        <v>56179</v>
      </c>
      <c r="AF6599" s="247">
        <v>401.25</v>
      </c>
      <c r="AH6599" s="226" t="s">
        <v>39181</v>
      </c>
      <c r="AI6599" s="227">
        <v>110624.88</v>
      </c>
      <c r="AK6599" s="207" t="s">
        <v>20884</v>
      </c>
      <c r="AL6599" s="208">
        <v>29.84</v>
      </c>
      <c r="AM6599" s="93"/>
      <c r="AN6599" s="93"/>
      <c r="AO6599" s="93"/>
    </row>
    <row r="6600" spans="25:41" x14ac:dyDescent="0.55000000000000004">
      <c r="Y6600" t="s">
        <v>29633</v>
      </c>
      <c r="Z6600" s="284">
        <v>12312.85</v>
      </c>
      <c r="AB6600" s="276" t="s">
        <v>68199</v>
      </c>
      <c r="AC6600" s="277">
        <v>102041.44</v>
      </c>
      <c r="AE6600" s="246" t="s">
        <v>63178</v>
      </c>
      <c r="AF6600" s="247">
        <v>2320.71</v>
      </c>
      <c r="AH6600" s="226" t="s">
        <v>46950</v>
      </c>
      <c r="AI6600" s="227">
        <v>15988.26</v>
      </c>
      <c r="AK6600" s="207" t="s">
        <v>20885</v>
      </c>
      <c r="AL6600" s="208">
        <v>54.72</v>
      </c>
      <c r="AM6600" s="93"/>
      <c r="AN6600" s="93"/>
      <c r="AO6600" s="93"/>
    </row>
    <row r="6601" spans="25:41" x14ac:dyDescent="0.55000000000000004">
      <c r="Y6601" t="s">
        <v>29635</v>
      </c>
      <c r="Z6601" s="284">
        <v>1224</v>
      </c>
      <c r="AB6601" s="276" t="s">
        <v>68200</v>
      </c>
      <c r="AC6601" s="277">
        <v>2116.81</v>
      </c>
      <c r="AE6601" s="246" t="s">
        <v>59082</v>
      </c>
      <c r="AF6601" s="247">
        <v>12892.86</v>
      </c>
      <c r="AH6601" s="226" t="s">
        <v>39182</v>
      </c>
      <c r="AI6601" s="227">
        <v>11240.88</v>
      </c>
      <c r="AK6601" s="207" t="s">
        <v>20886</v>
      </c>
      <c r="AL6601" s="208">
        <v>4.17</v>
      </c>
      <c r="AM6601" s="93"/>
      <c r="AN6601" s="93"/>
      <c r="AO6601" s="93"/>
    </row>
    <row r="6602" spans="25:41" x14ac:dyDescent="0.55000000000000004">
      <c r="Y6602" t="s">
        <v>29641</v>
      </c>
      <c r="Z6602" s="284">
        <v>4323.47</v>
      </c>
      <c r="AB6602" s="276" t="s">
        <v>69766</v>
      </c>
      <c r="AC6602" s="277">
        <v>235856.85</v>
      </c>
      <c r="AE6602" s="246" t="s">
        <v>35082</v>
      </c>
      <c r="AF6602" s="247">
        <v>179518.74</v>
      </c>
      <c r="AH6602" s="226" t="s">
        <v>49967</v>
      </c>
      <c r="AI6602" s="227">
        <v>53246.63</v>
      </c>
      <c r="AK6602" s="207" t="s">
        <v>20887</v>
      </c>
      <c r="AL6602" s="208">
        <v>0.44</v>
      </c>
      <c r="AM6602" s="93"/>
      <c r="AN6602" s="93"/>
      <c r="AO6602" s="93"/>
    </row>
    <row r="6603" spans="25:41" x14ac:dyDescent="0.55000000000000004">
      <c r="Y6603" t="s">
        <v>40909</v>
      </c>
      <c r="Z6603" s="284">
        <v>1927161.09</v>
      </c>
      <c r="AB6603" s="276" t="s">
        <v>70189</v>
      </c>
      <c r="AC6603" s="277">
        <v>71984.14</v>
      </c>
      <c r="AE6603" s="246" t="s">
        <v>21098</v>
      </c>
      <c r="AF6603" s="247">
        <v>45089</v>
      </c>
      <c r="AH6603" s="226" t="s">
        <v>39183</v>
      </c>
      <c r="AI6603" s="227">
        <v>3284.97</v>
      </c>
      <c r="AK6603" s="207" t="s">
        <v>20888</v>
      </c>
      <c r="AL6603" s="208">
        <v>8312.93</v>
      </c>
      <c r="AM6603" s="93"/>
      <c r="AN6603" s="93"/>
      <c r="AO6603" s="93"/>
    </row>
    <row r="6604" spans="25:41" x14ac:dyDescent="0.55000000000000004">
      <c r="Y6604" t="s">
        <v>71899</v>
      </c>
      <c r="Z6604" s="284">
        <v>5700</v>
      </c>
      <c r="AB6604" s="276" t="s">
        <v>68201</v>
      </c>
      <c r="AC6604" s="277">
        <v>107639.4</v>
      </c>
      <c r="AE6604" s="246" t="s">
        <v>39187</v>
      </c>
      <c r="AF6604" s="247">
        <v>25368.75</v>
      </c>
      <c r="AH6604" s="226" t="s">
        <v>46951</v>
      </c>
      <c r="AI6604" s="227">
        <v>20160.72</v>
      </c>
      <c r="AK6604" s="207" t="s">
        <v>20889</v>
      </c>
      <c r="AL6604" s="208">
        <v>9325.52</v>
      </c>
      <c r="AM6604" s="93"/>
      <c r="AN6604" s="93"/>
      <c r="AO6604" s="93"/>
    </row>
    <row r="6605" spans="25:41" x14ac:dyDescent="0.55000000000000004">
      <c r="Y6605" t="s">
        <v>29878</v>
      </c>
      <c r="Z6605" s="284">
        <v>2304.85</v>
      </c>
      <c r="AB6605" s="276" t="s">
        <v>69884</v>
      </c>
      <c r="AC6605" s="277">
        <v>151168.31</v>
      </c>
      <c r="AE6605" s="246" t="s">
        <v>35083</v>
      </c>
      <c r="AF6605" s="247">
        <v>9249.11</v>
      </c>
      <c r="AH6605" s="226" t="s">
        <v>46952</v>
      </c>
      <c r="AI6605" s="227">
        <v>1542.28</v>
      </c>
      <c r="AK6605" s="207" t="s">
        <v>20890</v>
      </c>
      <c r="AL6605" s="208">
        <v>29607.31</v>
      </c>
      <c r="AM6605" s="93"/>
      <c r="AN6605" s="93"/>
      <c r="AO6605" s="93"/>
    </row>
    <row r="6606" spans="25:41" x14ac:dyDescent="0.55000000000000004">
      <c r="Y6606" t="s">
        <v>29881</v>
      </c>
      <c r="Z6606" s="284">
        <v>76450</v>
      </c>
      <c r="AB6606" s="276" t="s">
        <v>70643</v>
      </c>
      <c r="AC6606" s="277">
        <v>48.82</v>
      </c>
      <c r="AE6606" s="246" t="s">
        <v>62010</v>
      </c>
      <c r="AF6606" s="247">
        <v>583.24</v>
      </c>
      <c r="AH6606" s="226" t="s">
        <v>44943</v>
      </c>
      <c r="AI6606" s="227">
        <v>25011.74</v>
      </c>
      <c r="AK6606" s="207" t="s">
        <v>20891</v>
      </c>
      <c r="AL6606" s="208">
        <v>14794.67</v>
      </c>
      <c r="AM6606" s="93"/>
      <c r="AN6606" s="93"/>
      <c r="AO6606" s="93"/>
    </row>
    <row r="6607" spans="25:41" x14ac:dyDescent="0.55000000000000004">
      <c r="Y6607" t="s">
        <v>14459</v>
      </c>
      <c r="Z6607" s="284">
        <v>5106.79</v>
      </c>
      <c r="AB6607" s="276" t="s">
        <v>63252</v>
      </c>
      <c r="AC6607" s="277">
        <v>244880.92</v>
      </c>
      <c r="AE6607" s="246" t="s">
        <v>52588</v>
      </c>
      <c r="AF6607" s="247">
        <v>6200</v>
      </c>
      <c r="AH6607" s="226" t="s">
        <v>44944</v>
      </c>
      <c r="AI6607" s="227">
        <v>1913.26</v>
      </c>
      <c r="AK6607" s="207" t="s">
        <v>20892</v>
      </c>
      <c r="AL6607" s="208">
        <v>4748</v>
      </c>
      <c r="AM6607" s="93"/>
      <c r="AN6607" s="93"/>
      <c r="AO6607" s="93"/>
    </row>
    <row r="6608" spans="25:41" x14ac:dyDescent="0.55000000000000004">
      <c r="Y6608" t="s">
        <v>14460</v>
      </c>
      <c r="Z6608" s="284">
        <v>15831.51</v>
      </c>
      <c r="AB6608" s="276" t="s">
        <v>63253</v>
      </c>
      <c r="AC6608" s="277">
        <v>17924.400000000001</v>
      </c>
      <c r="AE6608" s="246" t="s">
        <v>21099</v>
      </c>
      <c r="AF6608" s="247">
        <v>19062.96</v>
      </c>
      <c r="AH6608" s="226" t="s">
        <v>42538</v>
      </c>
      <c r="AI6608" s="227">
        <v>218.57</v>
      </c>
      <c r="AK6608" s="207" t="s">
        <v>20893</v>
      </c>
      <c r="AL6608" s="208">
        <v>293.57</v>
      </c>
      <c r="AM6608" s="93"/>
      <c r="AN6608" s="93"/>
      <c r="AO6608" s="93"/>
    </row>
    <row r="6609" spans="25:41" x14ac:dyDescent="0.55000000000000004">
      <c r="Y6609" t="s">
        <v>29885</v>
      </c>
      <c r="Z6609" s="284">
        <v>17517758.469999999</v>
      </c>
      <c r="AB6609" s="276" t="s">
        <v>63254</v>
      </c>
      <c r="AC6609" s="277">
        <v>57490.89</v>
      </c>
      <c r="AE6609" s="246" t="s">
        <v>35084</v>
      </c>
      <c r="AF6609" s="247">
        <v>60502.6</v>
      </c>
      <c r="AH6609" s="226" t="s">
        <v>20877</v>
      </c>
      <c r="AI6609" s="227">
        <v>18714.43</v>
      </c>
      <c r="AK6609" s="207" t="s">
        <v>20894</v>
      </c>
      <c r="AL6609" s="208">
        <v>4625</v>
      </c>
      <c r="AM6609" s="93"/>
      <c r="AN6609" s="93"/>
      <c r="AO6609" s="93"/>
    </row>
    <row r="6610" spans="25:41" x14ac:dyDescent="0.55000000000000004">
      <c r="Y6610" t="s">
        <v>56877</v>
      </c>
      <c r="Z6610" s="284">
        <v>20442.39</v>
      </c>
      <c r="AB6610" s="276" t="s">
        <v>63255</v>
      </c>
      <c r="AC6610" s="277">
        <v>1224.6300000000001</v>
      </c>
      <c r="AE6610" s="246" t="s">
        <v>36310</v>
      </c>
      <c r="AF6610" s="247">
        <v>27007.13</v>
      </c>
      <c r="AH6610" s="226" t="s">
        <v>20881</v>
      </c>
      <c r="AI6610" s="227">
        <v>2822</v>
      </c>
      <c r="AK6610" s="207" t="s">
        <v>20895</v>
      </c>
      <c r="AL6610" s="208">
        <v>1294.8699999999999</v>
      </c>
      <c r="AM6610" s="93"/>
      <c r="AN6610" s="93"/>
      <c r="AO6610" s="93"/>
    </row>
    <row r="6611" spans="25:41" x14ac:dyDescent="0.55000000000000004">
      <c r="Y6611" t="s">
        <v>29887</v>
      </c>
      <c r="Z6611" s="284">
        <v>13585.69</v>
      </c>
      <c r="AB6611" s="276" t="s">
        <v>66674</v>
      </c>
      <c r="AC6611" s="277">
        <v>2093670</v>
      </c>
      <c r="AE6611" s="246" t="s">
        <v>33655</v>
      </c>
      <c r="AF6611" s="247">
        <v>4421.88</v>
      </c>
      <c r="AH6611" s="226" t="s">
        <v>44945</v>
      </c>
      <c r="AI6611" s="227">
        <v>81493.75</v>
      </c>
      <c r="AK6611" s="207" t="s">
        <v>20896</v>
      </c>
      <c r="AL6611" s="208">
        <v>444.18</v>
      </c>
      <c r="AM6611" s="93"/>
      <c r="AN6611" s="93"/>
      <c r="AO6611" s="93"/>
    </row>
    <row r="6612" spans="25:41" x14ac:dyDescent="0.55000000000000004">
      <c r="Y6612" t="s">
        <v>14462</v>
      </c>
      <c r="Z6612" s="284">
        <v>39096.769999999997</v>
      </c>
      <c r="AB6612" s="276" t="s">
        <v>64606</v>
      </c>
      <c r="AC6612" s="277">
        <v>40782.959999999999</v>
      </c>
      <c r="AE6612" s="246" t="s">
        <v>59083</v>
      </c>
      <c r="AF6612" s="247">
        <v>12343</v>
      </c>
      <c r="AH6612" s="226" t="s">
        <v>44946</v>
      </c>
      <c r="AI6612" s="227">
        <v>6234.27</v>
      </c>
      <c r="AK6612" s="207" t="s">
        <v>20897</v>
      </c>
      <c r="AL6612" s="208">
        <v>106.45</v>
      </c>
      <c r="AM6612" s="93"/>
      <c r="AN6612" s="93"/>
      <c r="AO6612" s="93"/>
    </row>
    <row r="6613" spans="25:41" x14ac:dyDescent="0.55000000000000004">
      <c r="Y6613" t="s">
        <v>29888</v>
      </c>
      <c r="Z6613" s="284">
        <v>294445.11</v>
      </c>
      <c r="AB6613" s="276" t="s">
        <v>66675</v>
      </c>
      <c r="AC6613" s="277">
        <v>3927.13</v>
      </c>
      <c r="AE6613" s="246" t="s">
        <v>60500</v>
      </c>
      <c r="AF6613" s="247">
        <v>99637.87</v>
      </c>
      <c r="AH6613" s="226" t="s">
        <v>49968</v>
      </c>
      <c r="AI6613" s="227">
        <v>8000</v>
      </c>
      <c r="AK6613" s="207" t="s">
        <v>20898</v>
      </c>
      <c r="AL6613" s="208">
        <v>54.72</v>
      </c>
      <c r="AM6613" s="93"/>
      <c r="AN6613" s="93"/>
      <c r="AO6613" s="93"/>
    </row>
    <row r="6614" spans="25:41" x14ac:dyDescent="0.55000000000000004">
      <c r="Y6614" t="s">
        <v>29891</v>
      </c>
      <c r="Z6614" s="284">
        <v>1320.73</v>
      </c>
      <c r="AB6614" s="276" t="s">
        <v>66676</v>
      </c>
      <c r="AC6614" s="277">
        <v>6773.61</v>
      </c>
      <c r="AE6614" s="246" t="s">
        <v>48914</v>
      </c>
      <c r="AF6614" s="247">
        <v>150183.85</v>
      </c>
      <c r="AH6614" s="226" t="s">
        <v>20890</v>
      </c>
      <c r="AI6614" s="227">
        <v>6505.98</v>
      </c>
      <c r="AK6614" s="207" t="s">
        <v>20899</v>
      </c>
      <c r="AL6614" s="208">
        <v>4.17</v>
      </c>
      <c r="AM6614" s="93"/>
      <c r="AN6614" s="93"/>
      <c r="AO6614" s="93"/>
    </row>
    <row r="6615" spans="25:41" x14ac:dyDescent="0.55000000000000004">
      <c r="Y6615" t="s">
        <v>14463</v>
      </c>
      <c r="Z6615" s="284">
        <v>126966.35</v>
      </c>
      <c r="AB6615" s="276" t="s">
        <v>62471</v>
      </c>
      <c r="AC6615" s="277">
        <v>529180</v>
      </c>
      <c r="AE6615" s="246" t="s">
        <v>35085</v>
      </c>
      <c r="AF6615" s="247">
        <v>22940</v>
      </c>
      <c r="AH6615" s="226" t="s">
        <v>49969</v>
      </c>
      <c r="AI6615" s="227">
        <v>-6372.98</v>
      </c>
      <c r="AK6615" s="207" t="s">
        <v>20900</v>
      </c>
      <c r="AL6615" s="208">
        <v>0.44</v>
      </c>
      <c r="AM6615" s="93"/>
      <c r="AN6615" s="93"/>
      <c r="AO6615" s="93"/>
    </row>
    <row r="6616" spans="25:41" x14ac:dyDescent="0.55000000000000004">
      <c r="Y6616" t="s">
        <v>29892</v>
      </c>
      <c r="Z6616" s="284">
        <v>-64841.86</v>
      </c>
      <c r="AB6616" s="276" t="s">
        <v>56319</v>
      </c>
      <c r="AC6616" s="277">
        <v>1056055.1499999999</v>
      </c>
      <c r="AE6616" s="246" t="s">
        <v>56180</v>
      </c>
      <c r="AF6616" s="247">
        <v>3055656.59</v>
      </c>
      <c r="AH6616" s="226" t="s">
        <v>20891</v>
      </c>
      <c r="AI6616" s="227">
        <v>6273.67</v>
      </c>
      <c r="AK6616" s="207" t="s">
        <v>20901</v>
      </c>
      <c r="AL6616" s="208">
        <v>8312.93</v>
      </c>
      <c r="AM6616" s="93"/>
      <c r="AN6616" s="93"/>
      <c r="AO6616" s="93"/>
    </row>
    <row r="6617" spans="25:41" x14ac:dyDescent="0.55000000000000004">
      <c r="Y6617" t="s">
        <v>46215</v>
      </c>
      <c r="Z6617" s="284">
        <v>17104.46</v>
      </c>
      <c r="AB6617" s="276" t="s">
        <v>68202</v>
      </c>
      <c r="AC6617" s="277">
        <v>10525.02</v>
      </c>
      <c r="AE6617" s="246" t="s">
        <v>64361</v>
      </c>
      <c r="AF6617" s="247">
        <v>700</v>
      </c>
      <c r="AH6617" s="226" t="s">
        <v>42539</v>
      </c>
      <c r="AI6617" s="227">
        <v>0.96</v>
      </c>
      <c r="AK6617" s="207" t="s">
        <v>20902</v>
      </c>
      <c r="AL6617" s="208">
        <v>9325.52</v>
      </c>
      <c r="AM6617" s="93"/>
      <c r="AN6617" s="93"/>
      <c r="AO6617" s="93"/>
    </row>
    <row r="6618" spans="25:41" x14ac:dyDescent="0.55000000000000004">
      <c r="Y6618" t="s">
        <v>36848</v>
      </c>
      <c r="Z6618" s="284">
        <v>42806.75</v>
      </c>
      <c r="AB6618" s="276" t="s">
        <v>59704</v>
      </c>
      <c r="AC6618" s="277">
        <v>770.23</v>
      </c>
      <c r="AE6618" s="246" t="s">
        <v>62011</v>
      </c>
      <c r="AF6618" s="247">
        <v>4360.99</v>
      </c>
      <c r="AH6618" s="226" t="s">
        <v>20893</v>
      </c>
      <c r="AI6618" s="227">
        <v>293.57</v>
      </c>
      <c r="AK6618" s="207" t="s">
        <v>20903</v>
      </c>
      <c r="AL6618" s="208">
        <v>71552.3</v>
      </c>
      <c r="AM6618" s="93"/>
      <c r="AN6618" s="93"/>
      <c r="AO6618" s="93"/>
    </row>
    <row r="6619" spans="25:41" x14ac:dyDescent="0.55000000000000004">
      <c r="Y6619" t="s">
        <v>36867</v>
      </c>
      <c r="Z6619" s="284">
        <v>24157.5</v>
      </c>
      <c r="AB6619" s="276" t="s">
        <v>56321</v>
      </c>
      <c r="AC6619" s="277">
        <v>2583.85</v>
      </c>
      <c r="AE6619" s="246" t="s">
        <v>52592</v>
      </c>
      <c r="AF6619" s="247">
        <v>381.86</v>
      </c>
      <c r="AH6619" s="226" t="s">
        <v>49970</v>
      </c>
      <c r="AI6619" s="227">
        <v>44750</v>
      </c>
      <c r="AK6619" s="207" t="s">
        <v>20904</v>
      </c>
      <c r="AL6619" s="208">
        <v>2000</v>
      </c>
      <c r="AM6619" s="93"/>
      <c r="AN6619" s="93"/>
      <c r="AO6619" s="93"/>
    </row>
    <row r="6620" spans="25:41" x14ac:dyDescent="0.55000000000000004">
      <c r="Y6620" t="s">
        <v>34323</v>
      </c>
      <c r="Z6620" s="284">
        <v>3714.58</v>
      </c>
      <c r="AB6620" s="276" t="s">
        <v>59705</v>
      </c>
      <c r="AC6620" s="277">
        <v>-27.37</v>
      </c>
      <c r="AE6620" s="246" t="s">
        <v>52593</v>
      </c>
      <c r="AF6620" s="247">
        <v>1012.14</v>
      </c>
      <c r="AH6620" s="226" t="s">
        <v>49971</v>
      </c>
      <c r="AI6620" s="227">
        <v>111781.32</v>
      </c>
      <c r="AK6620" s="207" t="s">
        <v>20905</v>
      </c>
      <c r="AL6620" s="208">
        <v>95010.42</v>
      </c>
      <c r="AM6620" s="93"/>
      <c r="AN6620" s="93"/>
      <c r="AO6620" s="93"/>
    </row>
    <row r="6621" spans="25:41" x14ac:dyDescent="0.55000000000000004">
      <c r="Y6621" t="s">
        <v>30045</v>
      </c>
      <c r="Z6621" s="284">
        <v>49837</v>
      </c>
      <c r="AB6621" s="276" t="s">
        <v>66677</v>
      </c>
      <c r="AC6621" s="277">
        <v>12400</v>
      </c>
      <c r="AE6621" s="246" t="s">
        <v>46966</v>
      </c>
      <c r="AF6621" s="247">
        <v>835.68</v>
      </c>
      <c r="AH6621" s="226" t="s">
        <v>42540</v>
      </c>
      <c r="AI6621" s="227">
        <v>8345.59</v>
      </c>
      <c r="AK6621" s="207" t="s">
        <v>20906</v>
      </c>
      <c r="AL6621" s="208">
        <v>19541.080000000002</v>
      </c>
      <c r="AM6621" s="93"/>
      <c r="AN6621" s="93"/>
      <c r="AO6621" s="93"/>
    </row>
    <row r="6622" spans="25:41" x14ac:dyDescent="0.55000000000000004">
      <c r="Y6622" t="s">
        <v>30049</v>
      </c>
      <c r="Z6622" s="284">
        <v>3406</v>
      </c>
      <c r="AB6622" s="276" t="s">
        <v>68203</v>
      </c>
      <c r="AC6622" s="277">
        <v>1420.41</v>
      </c>
      <c r="AE6622" s="246" t="s">
        <v>63179</v>
      </c>
      <c r="AF6622" s="247">
        <v>1979</v>
      </c>
      <c r="AH6622" s="226" t="s">
        <v>49972</v>
      </c>
      <c r="AI6622" s="227">
        <v>2157.98</v>
      </c>
      <c r="AK6622" s="207" t="s">
        <v>20907</v>
      </c>
      <c r="AL6622" s="208">
        <v>4498.92</v>
      </c>
      <c r="AM6622" s="93"/>
      <c r="AN6622" s="93"/>
      <c r="AO6622" s="93"/>
    </row>
    <row r="6623" spans="25:41" x14ac:dyDescent="0.55000000000000004">
      <c r="Y6623" t="s">
        <v>36868</v>
      </c>
      <c r="Z6623">
        <v>112.5</v>
      </c>
      <c r="AB6623" s="276" t="s">
        <v>66678</v>
      </c>
      <c r="AC6623" s="277">
        <v>3585.02</v>
      </c>
      <c r="AE6623" s="246" t="s">
        <v>62639</v>
      </c>
      <c r="AF6623" s="247">
        <v>58</v>
      </c>
      <c r="AH6623" s="226" t="s">
        <v>42541</v>
      </c>
      <c r="AI6623" s="227">
        <v>398.13</v>
      </c>
      <c r="AK6623" s="207" t="s">
        <v>20908</v>
      </c>
      <c r="AL6623" s="208">
        <v>1596.82</v>
      </c>
      <c r="AM6623" s="93"/>
      <c r="AN6623" s="93"/>
      <c r="AO6623" s="93"/>
    </row>
    <row r="6624" spans="25:41" x14ac:dyDescent="0.55000000000000004">
      <c r="Y6624" t="s">
        <v>30051</v>
      </c>
      <c r="Z6624" s="284">
        <v>2948.02</v>
      </c>
      <c r="AB6624" s="276" t="s">
        <v>58612</v>
      </c>
      <c r="AC6624" s="277">
        <v>2029.61</v>
      </c>
      <c r="AE6624" s="246" t="s">
        <v>48915</v>
      </c>
      <c r="AF6624" s="247">
        <v>377.63</v>
      </c>
      <c r="AH6624" s="226" t="s">
        <v>49973</v>
      </c>
      <c r="AI6624" s="227">
        <v>3304.68</v>
      </c>
      <c r="AK6624" s="207" t="s">
        <v>20909</v>
      </c>
      <c r="AL6624" s="208">
        <v>245.18</v>
      </c>
      <c r="AM6624" s="93"/>
      <c r="AN6624" s="93"/>
      <c r="AO6624" s="93"/>
    </row>
    <row r="6625" spans="25:41" x14ac:dyDescent="0.55000000000000004">
      <c r="Y6625" t="s">
        <v>71900</v>
      </c>
      <c r="Z6625" s="284">
        <v>1000</v>
      </c>
      <c r="AB6625" s="276" t="s">
        <v>58297</v>
      </c>
      <c r="AC6625" s="277">
        <v>32379.200000000001</v>
      </c>
      <c r="AE6625" s="246" t="s">
        <v>58863</v>
      </c>
      <c r="AF6625" s="247">
        <v>592.26</v>
      </c>
      <c r="AH6625" s="226" t="s">
        <v>49974</v>
      </c>
      <c r="AI6625" s="227">
        <v>1056</v>
      </c>
      <c r="AK6625" s="207" t="s">
        <v>20910</v>
      </c>
      <c r="AL6625" s="208">
        <v>2926.44</v>
      </c>
      <c r="AM6625" s="93"/>
      <c r="AN6625" s="93"/>
      <c r="AO6625" s="93"/>
    </row>
    <row r="6626" spans="25:41" x14ac:dyDescent="0.55000000000000004">
      <c r="Y6626" t="s">
        <v>30055</v>
      </c>
      <c r="Z6626" s="284">
        <v>38211.07</v>
      </c>
      <c r="AB6626" s="276" t="s">
        <v>66679</v>
      </c>
      <c r="AC6626" s="277">
        <v>18936.62</v>
      </c>
      <c r="AE6626" s="246" t="s">
        <v>61416</v>
      </c>
      <c r="AF6626" s="247">
        <v>8990.75</v>
      </c>
      <c r="AH6626" s="226" t="s">
        <v>52549</v>
      </c>
      <c r="AI6626" s="227">
        <v>275.39</v>
      </c>
      <c r="AK6626" s="207" t="s">
        <v>20911</v>
      </c>
      <c r="AL6626" s="208">
        <v>7851.56</v>
      </c>
      <c r="AM6626" s="93"/>
      <c r="AN6626" s="93"/>
      <c r="AO6626" s="93"/>
    </row>
    <row r="6627" spans="25:41" x14ac:dyDescent="0.55000000000000004">
      <c r="Y6627" t="s">
        <v>71901</v>
      </c>
      <c r="Z6627" s="284">
        <v>1000</v>
      </c>
      <c r="AB6627" s="276" t="s">
        <v>68204</v>
      </c>
      <c r="AC6627" s="277">
        <v>20338.439999999999</v>
      </c>
      <c r="AE6627" s="246" t="s">
        <v>63180</v>
      </c>
      <c r="AF6627" s="247">
        <v>2600</v>
      </c>
      <c r="AH6627" s="226" t="s">
        <v>42542</v>
      </c>
      <c r="AI6627" s="227">
        <v>1169.31</v>
      </c>
      <c r="AK6627" s="207" t="s">
        <v>20912</v>
      </c>
      <c r="AL6627" s="208">
        <v>1193</v>
      </c>
      <c r="AM6627" s="93"/>
      <c r="AN6627" s="93"/>
      <c r="AO6627" s="93"/>
    </row>
    <row r="6628" spans="25:41" x14ac:dyDescent="0.55000000000000004">
      <c r="Y6628" t="s">
        <v>30057</v>
      </c>
      <c r="Z6628" s="284">
        <v>3224.96</v>
      </c>
      <c r="AB6628" s="276" t="s">
        <v>60594</v>
      </c>
      <c r="AC6628" s="277">
        <v>133475</v>
      </c>
      <c r="AE6628" s="246" t="s">
        <v>59084</v>
      </c>
      <c r="AF6628" s="247">
        <v>784.17</v>
      </c>
      <c r="AH6628" s="226" t="s">
        <v>42543</v>
      </c>
      <c r="AI6628" s="227">
        <v>19272.38</v>
      </c>
      <c r="AK6628" s="207" t="s">
        <v>20913</v>
      </c>
      <c r="AL6628" s="208">
        <v>1498</v>
      </c>
      <c r="AM6628" s="93"/>
      <c r="AN6628" s="93"/>
      <c r="AO6628" s="93"/>
    </row>
    <row r="6629" spans="25:41" x14ac:dyDescent="0.55000000000000004">
      <c r="Y6629" t="s">
        <v>14471</v>
      </c>
      <c r="Z6629" s="284">
        <v>9391.23</v>
      </c>
      <c r="AB6629" s="276" t="s">
        <v>60595</v>
      </c>
      <c r="AC6629" s="277">
        <v>4000.25</v>
      </c>
      <c r="AE6629" s="246" t="s">
        <v>55148</v>
      </c>
      <c r="AF6629" s="247">
        <v>12471.15</v>
      </c>
      <c r="AH6629" s="226" t="s">
        <v>49975</v>
      </c>
      <c r="AI6629" s="227">
        <v>170782.4</v>
      </c>
      <c r="AK6629" s="207" t="s">
        <v>20914</v>
      </c>
      <c r="AL6629" s="208">
        <v>550</v>
      </c>
      <c r="AM6629" s="93"/>
      <c r="AN6629" s="93"/>
      <c r="AO6629" s="93"/>
    </row>
    <row r="6630" spans="25:41" x14ac:dyDescent="0.55000000000000004">
      <c r="Y6630" t="s">
        <v>14472</v>
      </c>
      <c r="Z6630" s="284">
        <v>28673.119999999999</v>
      </c>
      <c r="AB6630" s="276" t="s">
        <v>68205</v>
      </c>
      <c r="AC6630" s="277">
        <v>45222</v>
      </c>
      <c r="AE6630" s="246" t="s">
        <v>55149</v>
      </c>
      <c r="AF6630" s="247">
        <v>1872.76</v>
      </c>
      <c r="AH6630" s="226" t="s">
        <v>49976</v>
      </c>
      <c r="AI6630" s="227">
        <v>1742.16</v>
      </c>
      <c r="AK6630" s="207" t="s">
        <v>20915</v>
      </c>
      <c r="AL6630" s="208">
        <v>5872</v>
      </c>
      <c r="AM6630" s="93"/>
      <c r="AN6630" s="93"/>
      <c r="AO6630" s="93"/>
    </row>
    <row r="6631" spans="25:41" x14ac:dyDescent="0.55000000000000004">
      <c r="Y6631" t="s">
        <v>30058</v>
      </c>
      <c r="Z6631" s="284">
        <v>13490.8</v>
      </c>
      <c r="AB6631" s="276" t="s">
        <v>62108</v>
      </c>
      <c r="AC6631" s="277">
        <v>33896.43</v>
      </c>
      <c r="AE6631" s="246" t="s">
        <v>55150</v>
      </c>
      <c r="AF6631" s="247">
        <v>3884.61</v>
      </c>
      <c r="AH6631" s="226" t="s">
        <v>42544</v>
      </c>
      <c r="AI6631" s="227">
        <v>43719.16</v>
      </c>
      <c r="AK6631" s="207" t="s">
        <v>20916</v>
      </c>
      <c r="AL6631" s="208">
        <v>974</v>
      </c>
      <c r="AM6631" s="93"/>
      <c r="AN6631" s="93"/>
      <c r="AO6631" s="93"/>
    </row>
    <row r="6632" spans="25:41" x14ac:dyDescent="0.55000000000000004">
      <c r="Y6632" t="s">
        <v>49445</v>
      </c>
      <c r="Z6632">
        <v>605.1</v>
      </c>
      <c r="AB6632" s="276" t="s">
        <v>62109</v>
      </c>
      <c r="AC6632" s="277">
        <v>2971.89</v>
      </c>
      <c r="AE6632" s="246" t="s">
        <v>61096</v>
      </c>
      <c r="AF6632" s="247">
        <v>9567.0499999999993</v>
      </c>
      <c r="AH6632" s="226" t="s">
        <v>42545</v>
      </c>
      <c r="AI6632" s="227">
        <v>89775</v>
      </c>
      <c r="AK6632" s="207" t="s">
        <v>20917</v>
      </c>
      <c r="AL6632" s="208">
        <v>2000</v>
      </c>
      <c r="AM6632" s="93"/>
      <c r="AN6632" s="93"/>
      <c r="AO6632" s="93"/>
    </row>
    <row r="6633" spans="25:41" x14ac:dyDescent="0.55000000000000004">
      <c r="Y6633" t="s">
        <v>30059</v>
      </c>
      <c r="Z6633" s="284">
        <v>118286.36</v>
      </c>
      <c r="AB6633" s="276" t="s">
        <v>62110</v>
      </c>
      <c r="AC6633" s="277">
        <v>10016.1</v>
      </c>
      <c r="AE6633" s="246" t="s">
        <v>56181</v>
      </c>
      <c r="AF6633" s="247">
        <v>11293.58</v>
      </c>
      <c r="AH6633" s="226" t="s">
        <v>49977</v>
      </c>
      <c r="AI6633" s="227">
        <v>48500</v>
      </c>
      <c r="AK6633" s="207" t="s">
        <v>20918</v>
      </c>
      <c r="AL6633" s="208">
        <v>4125</v>
      </c>
      <c r="AM6633" s="93"/>
      <c r="AN6633" s="93"/>
      <c r="AO6633" s="93"/>
    </row>
    <row r="6634" spans="25:41" x14ac:dyDescent="0.55000000000000004">
      <c r="Y6634" t="s">
        <v>40915</v>
      </c>
      <c r="Z6634" s="284">
        <v>95779.79</v>
      </c>
      <c r="AB6634" s="276" t="s">
        <v>62111</v>
      </c>
      <c r="AC6634" s="277">
        <v>7007.53</v>
      </c>
      <c r="AE6634" s="246" t="s">
        <v>60501</v>
      </c>
      <c r="AF6634" s="247">
        <v>2150.77</v>
      </c>
      <c r="AH6634" s="226" t="s">
        <v>49978</v>
      </c>
      <c r="AI6634" s="227">
        <v>29760</v>
      </c>
      <c r="AK6634" s="207" t="s">
        <v>20919</v>
      </c>
      <c r="AL6634" s="208">
        <v>5228</v>
      </c>
      <c r="AM6634" s="93"/>
      <c r="AN6634" s="93"/>
      <c r="AO6634" s="93"/>
    </row>
    <row r="6635" spans="25:41" x14ac:dyDescent="0.55000000000000004">
      <c r="Y6635" t="s">
        <v>30061</v>
      </c>
      <c r="Z6635">
        <v>360.19</v>
      </c>
      <c r="AB6635" s="276" t="s">
        <v>63256</v>
      </c>
      <c r="AC6635" s="277">
        <v>40140.339999999997</v>
      </c>
      <c r="AE6635" s="246" t="s">
        <v>58258</v>
      </c>
      <c r="AF6635" s="247">
        <v>14820.31</v>
      </c>
      <c r="AH6635" s="226" t="s">
        <v>49979</v>
      </c>
      <c r="AI6635" s="227">
        <v>52500</v>
      </c>
      <c r="AK6635" s="207" t="s">
        <v>20920</v>
      </c>
      <c r="AL6635" s="208">
        <v>26754.2</v>
      </c>
      <c r="AM6635" s="93"/>
      <c r="AN6635" s="93"/>
      <c r="AO6635" s="93"/>
    </row>
    <row r="6636" spans="25:41" x14ac:dyDescent="0.55000000000000004">
      <c r="Y6636" t="s">
        <v>54611</v>
      </c>
      <c r="Z6636" s="284">
        <v>21112.05</v>
      </c>
      <c r="AB6636" s="276" t="s">
        <v>33839</v>
      </c>
      <c r="AC6636" s="277">
        <v>2729.15</v>
      </c>
      <c r="AE6636" s="246" t="s">
        <v>63181</v>
      </c>
      <c r="AF6636" s="247">
        <v>304.75</v>
      </c>
      <c r="AH6636" s="226" t="s">
        <v>42546</v>
      </c>
      <c r="AI6636" s="227">
        <v>12691.91</v>
      </c>
      <c r="AK6636" s="207" t="s">
        <v>20921</v>
      </c>
      <c r="AL6636" s="208">
        <v>12702.53</v>
      </c>
      <c r="AM6636" s="93"/>
      <c r="AN6636" s="93"/>
      <c r="AO6636" s="93"/>
    </row>
    <row r="6637" spans="25:41" x14ac:dyDescent="0.55000000000000004">
      <c r="Y6637" t="s">
        <v>60973</v>
      </c>
      <c r="Z6637">
        <v>654.4</v>
      </c>
      <c r="AB6637" s="276" t="s">
        <v>23545</v>
      </c>
      <c r="AC6637" s="277">
        <v>201.07</v>
      </c>
      <c r="AE6637" s="246" t="s">
        <v>64362</v>
      </c>
      <c r="AF6637" s="247">
        <v>14.29</v>
      </c>
      <c r="AH6637" s="226" t="s">
        <v>49980</v>
      </c>
      <c r="AI6637" s="227">
        <v>2855.66</v>
      </c>
      <c r="AK6637" s="207" t="s">
        <v>20922</v>
      </c>
      <c r="AL6637" s="208">
        <v>70</v>
      </c>
      <c r="AM6637" s="93"/>
      <c r="AN6637" s="93"/>
      <c r="AO6637" s="93"/>
    </row>
    <row r="6638" spans="25:41" x14ac:dyDescent="0.55000000000000004">
      <c r="Y6638" t="s">
        <v>30064</v>
      </c>
      <c r="Z6638" s="284">
        <v>65965.8</v>
      </c>
      <c r="AB6638" s="276" t="s">
        <v>56322</v>
      </c>
      <c r="AC6638" s="277">
        <v>215598.14</v>
      </c>
      <c r="AE6638" s="246" t="s">
        <v>64363</v>
      </c>
      <c r="AF6638" s="247">
        <v>1240</v>
      </c>
      <c r="AH6638" s="226" t="s">
        <v>49981</v>
      </c>
      <c r="AI6638" s="227">
        <v>985.73</v>
      </c>
      <c r="AK6638" s="207" t="s">
        <v>20923</v>
      </c>
      <c r="AL6638" s="208">
        <v>1000</v>
      </c>
      <c r="AM6638" s="93"/>
      <c r="AN6638" s="93"/>
      <c r="AO6638" s="93"/>
    </row>
    <row r="6639" spans="25:41" x14ac:dyDescent="0.55000000000000004">
      <c r="Y6639" t="s">
        <v>14473</v>
      </c>
      <c r="Z6639" s="284">
        <v>69055.33</v>
      </c>
      <c r="AB6639" s="276" t="s">
        <v>53047</v>
      </c>
      <c r="AC6639" s="277">
        <v>740108.26</v>
      </c>
      <c r="AE6639" s="246" t="s">
        <v>64364</v>
      </c>
      <c r="AF6639" s="247">
        <v>94.87</v>
      </c>
      <c r="AH6639" s="226" t="s">
        <v>42547</v>
      </c>
      <c r="AI6639" s="227">
        <v>556.46</v>
      </c>
      <c r="AK6639" s="207" t="s">
        <v>20924</v>
      </c>
      <c r="AL6639" s="208">
        <v>4133.34</v>
      </c>
      <c r="AM6639" s="93"/>
      <c r="AN6639" s="93"/>
      <c r="AO6639" s="93"/>
    </row>
    <row r="6640" spans="25:41" x14ac:dyDescent="0.55000000000000004">
      <c r="Y6640" t="s">
        <v>30065</v>
      </c>
      <c r="Z6640" s="284">
        <v>109205.84</v>
      </c>
      <c r="AB6640" s="276" t="s">
        <v>53048</v>
      </c>
      <c r="AC6640" s="277">
        <v>127836.5</v>
      </c>
      <c r="AE6640" s="246" t="s">
        <v>64365</v>
      </c>
      <c r="AF6640" s="247">
        <v>303.8</v>
      </c>
      <c r="AH6640" s="226" t="s">
        <v>49982</v>
      </c>
      <c r="AI6640" s="227">
        <v>4.95</v>
      </c>
      <c r="AK6640" s="207" t="s">
        <v>20925</v>
      </c>
      <c r="AL6640" s="208">
        <v>54.86</v>
      </c>
      <c r="AM6640" s="93"/>
      <c r="AN6640" s="93"/>
      <c r="AO6640" s="93"/>
    </row>
    <row r="6641" spans="25:41" x14ac:dyDescent="0.55000000000000004">
      <c r="Y6641" t="s">
        <v>30066</v>
      </c>
      <c r="Z6641" s="284">
        <v>414043</v>
      </c>
      <c r="AB6641" s="276" t="s">
        <v>62696</v>
      </c>
      <c r="AC6641" s="277">
        <v>47883.57</v>
      </c>
      <c r="AE6641" s="246" t="s">
        <v>63182</v>
      </c>
      <c r="AF6641" s="247">
        <v>17984.099999999999</v>
      </c>
      <c r="AH6641" s="226" t="s">
        <v>49983</v>
      </c>
      <c r="AI6641" s="227">
        <v>54.21</v>
      </c>
      <c r="AK6641" s="207" t="s">
        <v>20926</v>
      </c>
      <c r="AL6641" s="208">
        <v>2650</v>
      </c>
      <c r="AM6641" s="93"/>
      <c r="AN6641" s="93"/>
      <c r="AO6641" s="93"/>
    </row>
    <row r="6642" spans="25:41" x14ac:dyDescent="0.55000000000000004">
      <c r="Y6642" t="s">
        <v>30072</v>
      </c>
      <c r="Z6642" s="284">
        <v>-73593.460000000006</v>
      </c>
      <c r="AB6642" s="276" t="s">
        <v>45199</v>
      </c>
      <c r="AC6642" s="277">
        <v>82175.899999999994</v>
      </c>
      <c r="AE6642" s="246" t="s">
        <v>64366</v>
      </c>
      <c r="AF6642" s="247">
        <v>116.19</v>
      </c>
      <c r="AH6642" s="226" t="s">
        <v>49984</v>
      </c>
      <c r="AI6642" s="227">
        <v>2.94</v>
      </c>
      <c r="AK6642" s="207" t="s">
        <v>20927</v>
      </c>
      <c r="AL6642" s="208">
        <v>2584.4</v>
      </c>
      <c r="AM6642" s="93"/>
      <c r="AN6642" s="93"/>
      <c r="AO6642" s="93"/>
    </row>
    <row r="6643" spans="25:41" x14ac:dyDescent="0.55000000000000004">
      <c r="Y6643" t="s">
        <v>55671</v>
      </c>
      <c r="Z6643" s="284">
        <v>4072785.12</v>
      </c>
      <c r="AB6643" s="276" t="s">
        <v>47075</v>
      </c>
      <c r="AC6643" s="277">
        <v>213510</v>
      </c>
      <c r="AE6643" s="246" t="s">
        <v>64367</v>
      </c>
      <c r="AF6643" s="247">
        <v>138.65</v>
      </c>
      <c r="AH6643" s="226" t="s">
        <v>42548</v>
      </c>
      <c r="AI6643" s="227">
        <v>330.48</v>
      </c>
      <c r="AK6643" s="207" t="s">
        <v>20928</v>
      </c>
      <c r="AL6643" s="208">
        <v>7550</v>
      </c>
      <c r="AM6643" s="93"/>
      <c r="AN6643" s="93"/>
      <c r="AO6643" s="93"/>
    </row>
    <row r="6644" spans="25:41" x14ac:dyDescent="0.55000000000000004">
      <c r="Y6644" t="s">
        <v>58387</v>
      </c>
      <c r="Z6644" s="284">
        <v>242671.37</v>
      </c>
      <c r="AB6644" s="276" t="s">
        <v>49001</v>
      </c>
      <c r="AC6644" s="277">
        <v>16102.75</v>
      </c>
      <c r="AE6644" s="246" t="s">
        <v>64368</v>
      </c>
      <c r="AF6644" s="247">
        <v>700</v>
      </c>
      <c r="AH6644" s="226" t="s">
        <v>42549</v>
      </c>
      <c r="AI6644" s="227">
        <v>1.6</v>
      </c>
      <c r="AK6644" s="207" t="s">
        <v>20929</v>
      </c>
      <c r="AL6644" s="208">
        <v>577.61</v>
      </c>
      <c r="AM6644" s="93"/>
      <c r="AN6644" s="93"/>
      <c r="AO6644" s="93"/>
    </row>
    <row r="6645" spans="25:41" x14ac:dyDescent="0.55000000000000004">
      <c r="Y6645" t="s">
        <v>71902</v>
      </c>
      <c r="Z6645" s="284">
        <v>443312.19</v>
      </c>
      <c r="AB6645" s="276" t="s">
        <v>49002</v>
      </c>
      <c r="AC6645" s="277">
        <v>1806.3</v>
      </c>
      <c r="AE6645" s="246" t="s">
        <v>62640</v>
      </c>
      <c r="AF6645" s="247">
        <v>1622.74</v>
      </c>
      <c r="AH6645" s="226" t="s">
        <v>49985</v>
      </c>
      <c r="AI6645" s="227">
        <v>3669.37</v>
      </c>
      <c r="AK6645" s="207" t="s">
        <v>20930</v>
      </c>
      <c r="AL6645" s="208">
        <v>6099.98</v>
      </c>
      <c r="AM6645" s="93"/>
      <c r="AN6645" s="93"/>
      <c r="AO6645" s="93"/>
    </row>
    <row r="6646" spans="25:41" x14ac:dyDescent="0.55000000000000004">
      <c r="Y6646" t="s">
        <v>30144</v>
      </c>
      <c r="Z6646" s="284">
        <v>15655.55</v>
      </c>
      <c r="AB6646" s="276" t="s">
        <v>68206</v>
      </c>
      <c r="AC6646" s="277">
        <v>3704.53</v>
      </c>
      <c r="AE6646" s="246" t="s">
        <v>59412</v>
      </c>
      <c r="AF6646" s="247">
        <v>34600</v>
      </c>
      <c r="AH6646" s="226" t="s">
        <v>44947</v>
      </c>
      <c r="AI6646" s="227">
        <v>14000</v>
      </c>
      <c r="AK6646" s="207" t="s">
        <v>20931</v>
      </c>
      <c r="AL6646" s="208">
        <v>18843.990000000002</v>
      </c>
      <c r="AM6646" s="93"/>
      <c r="AN6646" s="93"/>
      <c r="AO6646" s="93"/>
    </row>
    <row r="6647" spans="25:41" x14ac:dyDescent="0.55000000000000004">
      <c r="Y6647" t="s">
        <v>34329</v>
      </c>
      <c r="Z6647" s="284">
        <v>5827</v>
      </c>
      <c r="AB6647" s="276" t="s">
        <v>53050</v>
      </c>
      <c r="AC6647" s="277">
        <v>4343.6499999999996</v>
      </c>
      <c r="AE6647" s="246" t="s">
        <v>36311</v>
      </c>
      <c r="AF6647" s="247">
        <v>3410.12</v>
      </c>
      <c r="AH6647" s="226" t="s">
        <v>44948</v>
      </c>
      <c r="AI6647" s="227">
        <v>1071</v>
      </c>
      <c r="AK6647" s="207" t="s">
        <v>20932</v>
      </c>
      <c r="AL6647" s="208">
        <v>18104.080000000002</v>
      </c>
      <c r="AM6647" s="93"/>
      <c r="AN6647" s="93"/>
      <c r="AO6647" s="93"/>
    </row>
    <row r="6648" spans="25:41" x14ac:dyDescent="0.55000000000000004">
      <c r="Y6648" t="s">
        <v>30149</v>
      </c>
      <c r="Z6648" s="284">
        <v>1827.26</v>
      </c>
      <c r="AB6648" s="276" t="s">
        <v>57608</v>
      </c>
      <c r="AC6648" s="277">
        <v>849.18</v>
      </c>
      <c r="AE6648" s="246" t="s">
        <v>21147</v>
      </c>
      <c r="AF6648" s="247">
        <v>260.89</v>
      </c>
      <c r="AH6648" s="226" t="s">
        <v>44949</v>
      </c>
      <c r="AI6648" s="227">
        <v>88000</v>
      </c>
      <c r="AK6648" s="207" t="s">
        <v>20933</v>
      </c>
      <c r="AL6648" s="208">
        <v>2982.3</v>
      </c>
      <c r="AM6648" s="93"/>
      <c r="AN6648" s="93"/>
      <c r="AO6648" s="93"/>
    </row>
    <row r="6649" spans="25:41" x14ac:dyDescent="0.55000000000000004">
      <c r="Y6649" t="s">
        <v>30151</v>
      </c>
      <c r="Z6649" s="284">
        <v>4064.42</v>
      </c>
      <c r="AB6649" s="276" t="s">
        <v>62113</v>
      </c>
      <c r="AC6649" s="277">
        <v>20375.88</v>
      </c>
      <c r="AE6649" s="246" t="s">
        <v>21148</v>
      </c>
      <c r="AF6649" s="247">
        <v>172.03</v>
      </c>
      <c r="AH6649" s="226" t="s">
        <v>44950</v>
      </c>
      <c r="AI6649" s="227">
        <v>6733</v>
      </c>
      <c r="AK6649" s="207" t="s">
        <v>20934</v>
      </c>
      <c r="AL6649" s="208">
        <v>1852.67</v>
      </c>
      <c r="AM6649" s="93"/>
      <c r="AN6649" s="93"/>
      <c r="AO6649" s="93"/>
    </row>
    <row r="6650" spans="25:41" x14ac:dyDescent="0.55000000000000004">
      <c r="Y6650" t="s">
        <v>36880</v>
      </c>
      <c r="Z6650" s="284">
        <v>1325.57</v>
      </c>
      <c r="AB6650" s="276" t="s">
        <v>68207</v>
      </c>
      <c r="AC6650" s="277">
        <v>1558.76</v>
      </c>
      <c r="AE6650" s="246" t="s">
        <v>21151</v>
      </c>
      <c r="AF6650" s="247">
        <v>816.41</v>
      </c>
      <c r="AH6650" s="226" t="s">
        <v>35075</v>
      </c>
      <c r="AI6650" s="227">
        <v>5989.67</v>
      </c>
      <c r="AK6650" s="207" t="s">
        <v>20935</v>
      </c>
      <c r="AL6650" s="208">
        <v>12994.43</v>
      </c>
      <c r="AM6650" s="93"/>
      <c r="AN6650" s="93"/>
      <c r="AO6650" s="93"/>
    </row>
    <row r="6651" spans="25:41" x14ac:dyDescent="0.55000000000000004">
      <c r="Y6651" t="s">
        <v>30153</v>
      </c>
      <c r="Z6651" s="284">
        <v>30260.12</v>
      </c>
      <c r="AB6651" s="276" t="s">
        <v>68208</v>
      </c>
      <c r="AC6651" s="277">
        <v>7280</v>
      </c>
      <c r="AE6651" s="246" t="s">
        <v>58259</v>
      </c>
      <c r="AF6651" s="247">
        <v>3031.35</v>
      </c>
      <c r="AH6651" s="226" t="s">
        <v>20921</v>
      </c>
      <c r="AI6651" s="227">
        <v>605</v>
      </c>
      <c r="AK6651" s="207" t="s">
        <v>20936</v>
      </c>
      <c r="AL6651" s="208">
        <v>13912.5</v>
      </c>
      <c r="AM6651" s="93"/>
      <c r="AN6651" s="93"/>
      <c r="AO6651" s="93"/>
    </row>
    <row r="6652" spans="25:41" x14ac:dyDescent="0.55000000000000004">
      <c r="Y6652" t="s">
        <v>55672</v>
      </c>
      <c r="Z6652">
        <v>76.98</v>
      </c>
      <c r="AB6652" s="276" t="s">
        <v>39298</v>
      </c>
      <c r="AC6652" s="277">
        <v>4440.21</v>
      </c>
      <c r="AE6652" s="246" t="s">
        <v>58260</v>
      </c>
      <c r="AF6652" s="247">
        <v>2500</v>
      </c>
      <c r="AH6652" s="226" t="s">
        <v>46953</v>
      </c>
      <c r="AI6652" s="227">
        <v>1861</v>
      </c>
      <c r="AK6652" s="207" t="s">
        <v>20937</v>
      </c>
      <c r="AL6652" s="208">
        <v>1064.28</v>
      </c>
      <c r="AM6652" s="93"/>
      <c r="AN6652" s="93"/>
      <c r="AO6652" s="93"/>
    </row>
    <row r="6653" spans="25:41" x14ac:dyDescent="0.55000000000000004">
      <c r="Y6653" t="s">
        <v>30156</v>
      </c>
      <c r="Z6653" s="284">
        <v>52417.47</v>
      </c>
      <c r="AB6653" s="276" t="s">
        <v>56324</v>
      </c>
      <c r="AC6653" s="277">
        <v>15680</v>
      </c>
      <c r="AE6653" s="246" t="s">
        <v>64369</v>
      </c>
      <c r="AF6653" s="247">
        <v>8580</v>
      </c>
      <c r="AH6653" s="226" t="s">
        <v>52550</v>
      </c>
      <c r="AI6653" s="227">
        <v>5200</v>
      </c>
      <c r="AK6653" s="207" t="s">
        <v>20938</v>
      </c>
      <c r="AL6653" s="208">
        <v>22903.8</v>
      </c>
      <c r="AM6653" s="93"/>
      <c r="AN6653" s="93"/>
      <c r="AO6653" s="93"/>
    </row>
    <row r="6654" spans="25:41" x14ac:dyDescent="0.55000000000000004">
      <c r="Y6654" t="s">
        <v>30157</v>
      </c>
      <c r="Z6654" s="284">
        <v>484508.5</v>
      </c>
      <c r="AB6654" s="276" t="s">
        <v>39299</v>
      </c>
      <c r="AC6654" s="277">
        <v>2045.9</v>
      </c>
      <c r="AE6654" s="246" t="s">
        <v>63684</v>
      </c>
      <c r="AF6654" s="247">
        <v>166915</v>
      </c>
      <c r="AH6654" s="226" t="s">
        <v>52551</v>
      </c>
      <c r="AI6654" s="227">
        <v>393.74</v>
      </c>
      <c r="AK6654" s="207" t="s">
        <v>20939</v>
      </c>
      <c r="AL6654" s="208">
        <v>18735</v>
      </c>
      <c r="AM6654" s="93"/>
      <c r="AN6654" s="93"/>
      <c r="AO6654" s="93"/>
    </row>
    <row r="6655" spans="25:41" x14ac:dyDescent="0.55000000000000004">
      <c r="Y6655" t="s">
        <v>30158</v>
      </c>
      <c r="Z6655">
        <v>125.59</v>
      </c>
      <c r="AB6655" s="276" t="s">
        <v>42695</v>
      </c>
      <c r="AC6655" s="277">
        <v>6430.11</v>
      </c>
      <c r="AE6655" s="246" t="s">
        <v>63685</v>
      </c>
      <c r="AF6655" s="247">
        <v>13425.46</v>
      </c>
      <c r="AH6655" s="226" t="s">
        <v>52552</v>
      </c>
      <c r="AI6655" s="227">
        <v>503.53</v>
      </c>
      <c r="AK6655" s="207" t="s">
        <v>20940</v>
      </c>
      <c r="AL6655" s="208">
        <v>1428</v>
      </c>
      <c r="AM6655" s="93"/>
      <c r="AN6655" s="93"/>
      <c r="AO6655" s="93"/>
    </row>
    <row r="6656" spans="25:41" x14ac:dyDescent="0.55000000000000004">
      <c r="Y6656" t="s">
        <v>30159</v>
      </c>
      <c r="Z6656" s="284">
        <v>45558.18</v>
      </c>
      <c r="AB6656" s="276" t="s">
        <v>39300</v>
      </c>
      <c r="AC6656" s="277">
        <v>62.64</v>
      </c>
      <c r="AE6656" s="246" t="s">
        <v>63686</v>
      </c>
      <c r="AF6656" s="247">
        <v>31548.1</v>
      </c>
      <c r="AH6656" s="226" t="s">
        <v>52553</v>
      </c>
      <c r="AI6656" s="227">
        <v>3355</v>
      </c>
      <c r="AK6656" s="207" t="s">
        <v>20941</v>
      </c>
      <c r="AL6656" s="208">
        <v>21462.5</v>
      </c>
      <c r="AM6656" s="93"/>
      <c r="AN6656" s="93"/>
      <c r="AO6656" s="93"/>
    </row>
    <row r="6657" spans="25:41" x14ac:dyDescent="0.55000000000000004">
      <c r="Y6657" t="s">
        <v>30160</v>
      </c>
      <c r="Z6657" s="284">
        <v>137596.21</v>
      </c>
      <c r="AB6657" s="276" t="s">
        <v>62700</v>
      </c>
      <c r="AC6657" s="277">
        <v>7349.72</v>
      </c>
      <c r="AE6657" s="246" t="s">
        <v>63183</v>
      </c>
      <c r="AF6657" s="247">
        <v>150234.78</v>
      </c>
      <c r="AH6657" s="226" t="s">
        <v>40327</v>
      </c>
      <c r="AI6657" s="227">
        <v>75259.22</v>
      </c>
      <c r="AK6657" s="207" t="s">
        <v>20942</v>
      </c>
      <c r="AL6657" s="208">
        <v>19541.080000000002</v>
      </c>
      <c r="AM6657" s="93"/>
      <c r="AN6657" s="93"/>
      <c r="AO6657" s="93"/>
    </row>
    <row r="6658" spans="25:41" x14ac:dyDescent="0.55000000000000004">
      <c r="Y6658" t="s">
        <v>30161</v>
      </c>
      <c r="Z6658" s="284">
        <v>7419.94</v>
      </c>
      <c r="AB6658" s="276" t="s">
        <v>68209</v>
      </c>
      <c r="AC6658" s="277">
        <v>9355.5</v>
      </c>
      <c r="AE6658" s="246" t="s">
        <v>63687</v>
      </c>
      <c r="AF6658" s="247">
        <v>17526.96</v>
      </c>
      <c r="AH6658" s="226" t="s">
        <v>20928</v>
      </c>
      <c r="AI6658" s="227">
        <v>152397.07999999999</v>
      </c>
      <c r="AK6658" s="207" t="s">
        <v>20943</v>
      </c>
      <c r="AL6658" s="208">
        <v>1641.89</v>
      </c>
      <c r="AM6658" s="93"/>
      <c r="AN6658" s="93"/>
      <c r="AO6658" s="93"/>
    </row>
    <row r="6659" spans="25:41" x14ac:dyDescent="0.55000000000000004">
      <c r="Y6659" t="s">
        <v>30162</v>
      </c>
      <c r="Z6659" s="284">
        <v>7838077.9199999999</v>
      </c>
      <c r="AB6659" s="276" t="s">
        <v>36467</v>
      </c>
      <c r="AC6659" s="277">
        <v>1155.23</v>
      </c>
      <c r="AE6659" s="246" t="s">
        <v>63184</v>
      </c>
      <c r="AF6659" s="247">
        <v>22026.05</v>
      </c>
      <c r="AH6659" s="226" t="s">
        <v>33644</v>
      </c>
      <c r="AI6659" s="227">
        <v>2000</v>
      </c>
      <c r="AK6659" s="207" t="s">
        <v>20944</v>
      </c>
      <c r="AL6659" s="208">
        <v>36102.78</v>
      </c>
      <c r="AM6659" s="93"/>
      <c r="AN6659" s="93"/>
      <c r="AO6659" s="93"/>
    </row>
    <row r="6660" spans="25:41" x14ac:dyDescent="0.55000000000000004">
      <c r="Y6660" t="s">
        <v>14494</v>
      </c>
      <c r="Z6660" s="284">
        <v>36650</v>
      </c>
      <c r="AB6660" s="276" t="s">
        <v>68210</v>
      </c>
      <c r="AC6660" s="277">
        <v>8227.1</v>
      </c>
      <c r="AE6660" s="246" t="s">
        <v>61097</v>
      </c>
      <c r="AF6660" s="247">
        <v>8834.92</v>
      </c>
      <c r="AH6660" s="226" t="s">
        <v>20929</v>
      </c>
      <c r="AI6660" s="227">
        <v>4097.72</v>
      </c>
      <c r="AK6660" s="207" t="s">
        <v>20945</v>
      </c>
      <c r="AL6660" s="208">
        <v>1596.82</v>
      </c>
      <c r="AM6660" s="93"/>
      <c r="AN6660" s="93"/>
      <c r="AO6660" s="93"/>
    </row>
    <row r="6661" spans="25:41" x14ac:dyDescent="0.55000000000000004">
      <c r="Y6661" t="s">
        <v>49447</v>
      </c>
      <c r="Z6661" s="284">
        <v>10275.44</v>
      </c>
      <c r="AB6661" s="276" t="s">
        <v>68211</v>
      </c>
      <c r="AC6661" s="277">
        <v>36722.26</v>
      </c>
      <c r="AE6661" s="246" t="s">
        <v>63185</v>
      </c>
      <c r="AF6661" s="247">
        <v>4048</v>
      </c>
      <c r="AH6661" s="226" t="s">
        <v>20930</v>
      </c>
      <c r="AI6661" s="227">
        <v>31233.58</v>
      </c>
      <c r="AK6661" s="207" t="s">
        <v>20946</v>
      </c>
      <c r="AL6661" s="208">
        <v>26754.2</v>
      </c>
      <c r="AM6661" s="93"/>
      <c r="AN6661" s="93"/>
      <c r="AO6661" s="93"/>
    </row>
    <row r="6662" spans="25:41" x14ac:dyDescent="0.55000000000000004">
      <c r="Y6662" t="s">
        <v>62417</v>
      </c>
      <c r="Z6662">
        <v>618.20000000000005</v>
      </c>
      <c r="AB6662" s="276" t="s">
        <v>68212</v>
      </c>
      <c r="AC6662" s="277">
        <v>31910.41</v>
      </c>
      <c r="AE6662" s="246" t="s">
        <v>36312</v>
      </c>
      <c r="AF6662" s="247">
        <v>37572.730000000003</v>
      </c>
      <c r="AH6662" s="226" t="s">
        <v>20931</v>
      </c>
      <c r="AI6662" s="227">
        <v>35770.15</v>
      </c>
      <c r="AK6662" s="207" t="s">
        <v>20947</v>
      </c>
      <c r="AL6662" s="208">
        <v>12702.53</v>
      </c>
      <c r="AM6662" s="93"/>
      <c r="AN6662" s="93"/>
      <c r="AO6662" s="93"/>
    </row>
    <row r="6663" spans="25:41" x14ac:dyDescent="0.55000000000000004">
      <c r="Y6663" t="s">
        <v>70973</v>
      </c>
      <c r="Z6663" s="284">
        <v>79684.95</v>
      </c>
      <c r="AB6663" s="276" t="s">
        <v>42698</v>
      </c>
      <c r="AC6663" s="277">
        <v>2820</v>
      </c>
      <c r="AE6663" s="246" t="s">
        <v>62460</v>
      </c>
      <c r="AF6663" s="247">
        <v>11933.04</v>
      </c>
      <c r="AH6663" s="226" t="s">
        <v>20932</v>
      </c>
      <c r="AI6663" s="227">
        <v>8927.86</v>
      </c>
      <c r="AK6663" s="207" t="s">
        <v>20948</v>
      </c>
      <c r="AL6663" s="208">
        <v>70</v>
      </c>
      <c r="AM6663" s="93"/>
      <c r="AN6663" s="93"/>
      <c r="AO6663" s="93"/>
    </row>
    <row r="6664" spans="25:41" x14ac:dyDescent="0.55000000000000004">
      <c r="Y6664" t="s">
        <v>58908</v>
      </c>
      <c r="Z6664" s="284">
        <v>9517.74</v>
      </c>
      <c r="AB6664" s="276" t="s">
        <v>68213</v>
      </c>
      <c r="AC6664" s="277">
        <v>15364</v>
      </c>
      <c r="AE6664" s="246" t="s">
        <v>63186</v>
      </c>
      <c r="AF6664" s="247">
        <v>1534.51</v>
      </c>
      <c r="AH6664" s="226" t="s">
        <v>20933</v>
      </c>
      <c r="AI6664" s="227">
        <v>23606.41</v>
      </c>
      <c r="AK6664" s="207" t="s">
        <v>20949</v>
      </c>
      <c r="AL6664" s="208">
        <v>1000</v>
      </c>
      <c r="AM6664" s="93"/>
      <c r="AN6664" s="93"/>
      <c r="AO6664" s="93"/>
    </row>
    <row r="6665" spans="25:41" x14ac:dyDescent="0.55000000000000004">
      <c r="Y6665" t="s">
        <v>30165</v>
      </c>
      <c r="Z6665" s="284">
        <v>43828.11</v>
      </c>
      <c r="AB6665" s="276" t="s">
        <v>47076</v>
      </c>
      <c r="AC6665" s="277">
        <v>228675</v>
      </c>
      <c r="AE6665" s="246" t="s">
        <v>52594</v>
      </c>
      <c r="AF6665" s="247">
        <v>1829.69</v>
      </c>
      <c r="AH6665" s="226" t="s">
        <v>20934</v>
      </c>
      <c r="AI6665" s="227">
        <v>39.380000000000003</v>
      </c>
      <c r="AK6665" s="207" t="s">
        <v>20950</v>
      </c>
      <c r="AL6665" s="208">
        <v>51684.43</v>
      </c>
      <c r="AM6665" s="93"/>
      <c r="AN6665" s="93"/>
      <c r="AO6665" s="93"/>
    </row>
    <row r="6666" spans="25:41" x14ac:dyDescent="0.55000000000000004">
      <c r="Y6666" t="s">
        <v>14495</v>
      </c>
      <c r="Z6666" s="284">
        <v>163113.26999999999</v>
      </c>
      <c r="AB6666" s="276" t="s">
        <v>68214</v>
      </c>
      <c r="AC6666" s="277">
        <v>16000</v>
      </c>
      <c r="AE6666" s="246" t="s">
        <v>62461</v>
      </c>
      <c r="AF6666" s="247">
        <v>58785.34</v>
      </c>
      <c r="AH6666" s="226" t="s">
        <v>40328</v>
      </c>
      <c r="AI6666" s="227">
        <v>10704.54</v>
      </c>
      <c r="AK6666" s="207" t="s">
        <v>20951</v>
      </c>
      <c r="AL6666" s="208">
        <v>11779.3</v>
      </c>
      <c r="AM6666" s="93"/>
      <c r="AN6666" s="93"/>
      <c r="AO6666" s="93"/>
    </row>
    <row r="6667" spans="25:41" x14ac:dyDescent="0.55000000000000004">
      <c r="Y6667" t="s">
        <v>30166</v>
      </c>
      <c r="Z6667" s="284">
        <v>426290.41</v>
      </c>
      <c r="AB6667" s="276" t="s">
        <v>42699</v>
      </c>
      <c r="AC6667" s="277">
        <v>24805.14</v>
      </c>
      <c r="AE6667" s="246" t="s">
        <v>58261</v>
      </c>
      <c r="AF6667" s="247">
        <v>123672.34</v>
      </c>
      <c r="AH6667" s="226" t="s">
        <v>48911</v>
      </c>
      <c r="AI6667" s="227">
        <v>908.5</v>
      </c>
      <c r="AK6667" s="207" t="s">
        <v>20952</v>
      </c>
      <c r="AL6667" s="208">
        <v>18104.080000000002</v>
      </c>
      <c r="AM6667" s="93"/>
      <c r="AN6667" s="93"/>
      <c r="AO6667" s="93"/>
    </row>
    <row r="6668" spans="25:41" x14ac:dyDescent="0.55000000000000004">
      <c r="Y6668" t="s">
        <v>30171</v>
      </c>
      <c r="Z6668" s="284">
        <v>-115399.29</v>
      </c>
      <c r="AB6668" s="276" t="s">
        <v>49005</v>
      </c>
      <c r="AC6668" s="277">
        <v>20772.650000000001</v>
      </c>
      <c r="AE6668" s="246" t="s">
        <v>56182</v>
      </c>
      <c r="AF6668" s="247">
        <v>1748264.47</v>
      </c>
      <c r="AH6668" s="226" t="s">
        <v>46954</v>
      </c>
      <c r="AI6668" s="227">
        <v>114040.78</v>
      </c>
      <c r="AK6668" s="207" t="s">
        <v>20953</v>
      </c>
      <c r="AL6668" s="208">
        <v>5632.3</v>
      </c>
      <c r="AM6668" s="93"/>
      <c r="AN6668" s="93"/>
      <c r="AO6668" s="93"/>
    </row>
    <row r="6669" spans="25:41" x14ac:dyDescent="0.55000000000000004">
      <c r="Y6669" t="s">
        <v>62418</v>
      </c>
      <c r="Z6669" s="284">
        <v>21003</v>
      </c>
      <c r="AB6669" s="276" t="s">
        <v>56326</v>
      </c>
      <c r="AC6669" s="277">
        <v>5375.27</v>
      </c>
      <c r="AE6669" s="246" t="s">
        <v>52596</v>
      </c>
      <c r="AF6669" s="247">
        <v>7378.62</v>
      </c>
      <c r="AH6669" s="226" t="s">
        <v>20936</v>
      </c>
      <c r="AI6669" s="227">
        <v>144450.04</v>
      </c>
      <c r="AK6669" s="207" t="s">
        <v>20954</v>
      </c>
      <c r="AL6669" s="208">
        <v>4437.07</v>
      </c>
      <c r="AM6669" s="93"/>
      <c r="AN6669" s="93"/>
      <c r="AO6669" s="93"/>
    </row>
    <row r="6670" spans="25:41" x14ac:dyDescent="0.55000000000000004">
      <c r="Y6670" t="s">
        <v>30325</v>
      </c>
      <c r="Z6670" s="284">
        <v>12510</v>
      </c>
      <c r="AB6670" s="276" t="s">
        <v>56327</v>
      </c>
      <c r="AC6670" s="277">
        <v>772.56</v>
      </c>
      <c r="AE6670" s="246" t="s">
        <v>52597</v>
      </c>
      <c r="AF6670" s="247">
        <v>564.48</v>
      </c>
      <c r="AH6670" s="226" t="s">
        <v>40329</v>
      </c>
      <c r="AI6670" s="227">
        <v>13692.75</v>
      </c>
      <c r="AK6670" s="207" t="s">
        <v>20955</v>
      </c>
      <c r="AL6670" s="208">
        <v>22588.99</v>
      </c>
      <c r="AM6670" s="93"/>
      <c r="AN6670" s="93"/>
      <c r="AO6670" s="93"/>
    </row>
    <row r="6671" spans="25:41" x14ac:dyDescent="0.55000000000000004">
      <c r="Y6671" t="s">
        <v>14508</v>
      </c>
      <c r="Z6671" s="284">
        <v>3116.11</v>
      </c>
      <c r="AB6671" s="276" t="s">
        <v>68215</v>
      </c>
      <c r="AC6671" s="277">
        <v>106939.13</v>
      </c>
      <c r="AE6671" s="246" t="s">
        <v>58539</v>
      </c>
      <c r="AF6671" s="247">
        <v>194.36</v>
      </c>
      <c r="AH6671" s="226" t="s">
        <v>36303</v>
      </c>
      <c r="AI6671" s="227">
        <v>540</v>
      </c>
      <c r="AK6671" s="207" t="s">
        <v>20956</v>
      </c>
      <c r="AL6671" s="208">
        <v>9900</v>
      </c>
      <c r="AM6671" s="93"/>
      <c r="AN6671" s="93"/>
      <c r="AO6671" s="93"/>
    </row>
    <row r="6672" spans="25:41" x14ac:dyDescent="0.55000000000000004">
      <c r="Y6672" t="s">
        <v>30331</v>
      </c>
      <c r="Z6672" s="284">
        <v>2037.56</v>
      </c>
      <c r="AB6672" s="276" t="s">
        <v>68216</v>
      </c>
      <c r="AC6672" s="277">
        <v>8251.15</v>
      </c>
      <c r="AE6672" s="246" t="s">
        <v>52598</v>
      </c>
      <c r="AF6672" s="247">
        <v>936.25</v>
      </c>
      <c r="AH6672" s="226" t="s">
        <v>33645</v>
      </c>
      <c r="AI6672" s="227">
        <v>102524.18</v>
      </c>
      <c r="AK6672" s="207" t="s">
        <v>20957</v>
      </c>
      <c r="AL6672" s="208">
        <v>757.35</v>
      </c>
      <c r="AM6672" s="93"/>
      <c r="AN6672" s="93"/>
      <c r="AO6672" s="93"/>
    </row>
    <row r="6673" spans="25:41" x14ac:dyDescent="0.55000000000000004">
      <c r="Y6673" t="s">
        <v>30333</v>
      </c>
      <c r="Z6673" s="284">
        <v>2730.39</v>
      </c>
      <c r="AB6673" s="276" t="s">
        <v>40444</v>
      </c>
      <c r="AC6673" s="277">
        <v>41746.1</v>
      </c>
      <c r="AE6673" s="246" t="s">
        <v>35088</v>
      </c>
      <c r="AF6673" s="247">
        <v>78095.3</v>
      </c>
      <c r="AH6673" s="226" t="s">
        <v>44951</v>
      </c>
      <c r="AI6673" s="227">
        <v>52550</v>
      </c>
      <c r="AK6673" s="207" t="s">
        <v>20958</v>
      </c>
      <c r="AL6673" s="208">
        <v>6375</v>
      </c>
      <c r="AM6673" s="93"/>
      <c r="AN6673" s="93"/>
      <c r="AO6673" s="93"/>
    </row>
    <row r="6674" spans="25:41" x14ac:dyDescent="0.55000000000000004">
      <c r="Y6674" t="s">
        <v>30335</v>
      </c>
      <c r="Z6674" s="284">
        <v>3200</v>
      </c>
      <c r="AB6674" s="276" t="s">
        <v>68217</v>
      </c>
      <c r="AC6674" s="277">
        <v>11397.12</v>
      </c>
      <c r="AE6674" s="246" t="s">
        <v>42560</v>
      </c>
      <c r="AF6674" s="247">
        <v>20800</v>
      </c>
      <c r="AH6674" s="226" t="s">
        <v>44952</v>
      </c>
      <c r="AI6674" s="227">
        <v>2142</v>
      </c>
      <c r="AK6674" s="207" t="s">
        <v>20959</v>
      </c>
      <c r="AL6674" s="208">
        <v>2111.85</v>
      </c>
      <c r="AM6674" s="93"/>
      <c r="AN6674" s="93"/>
      <c r="AO6674" s="93"/>
    </row>
    <row r="6675" spans="25:41" x14ac:dyDescent="0.55000000000000004">
      <c r="Y6675" t="s">
        <v>30336</v>
      </c>
      <c r="Z6675" s="284">
        <v>2275</v>
      </c>
      <c r="AB6675" s="276" t="s">
        <v>62701</v>
      </c>
      <c r="AC6675" s="277">
        <v>8113.26</v>
      </c>
      <c r="AE6675" s="246" t="s">
        <v>61417</v>
      </c>
      <c r="AF6675" s="247">
        <v>28200.93</v>
      </c>
      <c r="AH6675" s="226" t="s">
        <v>20937</v>
      </c>
      <c r="AI6675" s="227">
        <v>12957.81</v>
      </c>
      <c r="AK6675" s="207" t="s">
        <v>20960</v>
      </c>
      <c r="AL6675" s="208">
        <v>929.8</v>
      </c>
      <c r="AM6675" s="93"/>
      <c r="AN6675" s="93"/>
      <c r="AO6675" s="93"/>
    </row>
    <row r="6676" spans="25:41" x14ac:dyDescent="0.55000000000000004">
      <c r="Y6676" t="s">
        <v>14510</v>
      </c>
      <c r="Z6676" s="284">
        <v>3493.79</v>
      </c>
      <c r="AB6676" s="276" t="s">
        <v>56329</v>
      </c>
      <c r="AC6676" s="277">
        <v>592.92999999999995</v>
      </c>
      <c r="AE6676" s="246" t="s">
        <v>57471</v>
      </c>
      <c r="AF6676" s="247">
        <v>111147.44</v>
      </c>
      <c r="AH6676" s="226" t="s">
        <v>40330</v>
      </c>
      <c r="AI6676" s="227">
        <v>6758.62</v>
      </c>
      <c r="AK6676" s="207" t="s">
        <v>20961</v>
      </c>
      <c r="AL6676" s="208">
        <v>2495</v>
      </c>
      <c r="AM6676" s="93"/>
      <c r="AN6676" s="93"/>
      <c r="AO6676" s="93"/>
    </row>
    <row r="6677" spans="25:41" x14ac:dyDescent="0.55000000000000004">
      <c r="Y6677" t="s">
        <v>14511</v>
      </c>
      <c r="Z6677" s="284">
        <v>10636.43</v>
      </c>
      <c r="AB6677" s="276" t="s">
        <v>62702</v>
      </c>
      <c r="AC6677" s="277">
        <v>1030.8499999999999</v>
      </c>
      <c r="AE6677" s="246" t="s">
        <v>42561</v>
      </c>
      <c r="AF6677" s="247">
        <v>3165.22</v>
      </c>
      <c r="AH6677" s="226" t="s">
        <v>20938</v>
      </c>
      <c r="AI6677" s="227">
        <v>11582.56</v>
      </c>
      <c r="AK6677" s="207" t="s">
        <v>20962</v>
      </c>
      <c r="AL6677" s="208">
        <v>3599</v>
      </c>
      <c r="AM6677" s="93"/>
      <c r="AN6677" s="93"/>
      <c r="AO6677" s="93"/>
    </row>
    <row r="6678" spans="25:41" x14ac:dyDescent="0.55000000000000004">
      <c r="Y6678" t="s">
        <v>30338</v>
      </c>
      <c r="Z6678" s="284">
        <v>5396.32</v>
      </c>
      <c r="AB6678" s="276" t="s">
        <v>57610</v>
      </c>
      <c r="AC6678" s="277">
        <v>978</v>
      </c>
      <c r="AE6678" s="246" t="s">
        <v>46971</v>
      </c>
      <c r="AF6678" s="247">
        <v>108.75</v>
      </c>
      <c r="AH6678" s="226" t="s">
        <v>20939</v>
      </c>
      <c r="AI6678" s="227">
        <v>33891.199999999997</v>
      </c>
      <c r="AK6678" s="207" t="s">
        <v>20963</v>
      </c>
      <c r="AL6678" s="208">
        <v>597</v>
      </c>
      <c r="AM6678" s="93"/>
      <c r="AN6678" s="93"/>
      <c r="AO6678" s="93"/>
    </row>
    <row r="6679" spans="25:41" x14ac:dyDescent="0.55000000000000004">
      <c r="Y6679" t="s">
        <v>30340</v>
      </c>
      <c r="Z6679" s="284">
        <v>3157.45</v>
      </c>
      <c r="AB6679" s="276" t="s">
        <v>68218</v>
      </c>
      <c r="AC6679" s="277">
        <v>7172</v>
      </c>
      <c r="AE6679" s="246" t="s">
        <v>21167</v>
      </c>
      <c r="AF6679" s="247">
        <v>37640</v>
      </c>
      <c r="AH6679" s="226" t="s">
        <v>20940</v>
      </c>
      <c r="AI6679" s="227">
        <v>12736.1</v>
      </c>
      <c r="AK6679" s="207" t="s">
        <v>20964</v>
      </c>
      <c r="AL6679" s="208">
        <v>14170.54</v>
      </c>
      <c r="AM6679" s="93"/>
      <c r="AN6679" s="93"/>
      <c r="AO6679" s="93"/>
    </row>
    <row r="6680" spans="25:41" x14ac:dyDescent="0.55000000000000004">
      <c r="Y6680" t="s">
        <v>14512</v>
      </c>
      <c r="Z6680" s="284">
        <v>62178.89</v>
      </c>
      <c r="AB6680" s="276" t="s">
        <v>68219</v>
      </c>
      <c r="AC6680" s="277">
        <v>44692.42</v>
      </c>
      <c r="AE6680" s="246" t="s">
        <v>21168</v>
      </c>
      <c r="AF6680" s="247">
        <v>4074.85</v>
      </c>
      <c r="AH6680" s="226" t="s">
        <v>46955</v>
      </c>
      <c r="AI6680" s="227">
        <v>17135.25</v>
      </c>
      <c r="AK6680" s="207" t="s">
        <v>20965</v>
      </c>
      <c r="AL6680" s="208">
        <v>3804</v>
      </c>
      <c r="AM6680" s="93"/>
      <c r="AN6680" s="93"/>
      <c r="AO6680" s="93"/>
    </row>
    <row r="6681" spans="25:41" x14ac:dyDescent="0.55000000000000004">
      <c r="Y6681" t="s">
        <v>14513</v>
      </c>
      <c r="Z6681" s="284">
        <v>295157.09000000003</v>
      </c>
      <c r="AB6681" s="276" t="s">
        <v>60597</v>
      </c>
      <c r="AC6681" s="277">
        <v>29786.400000000001</v>
      </c>
      <c r="AE6681" s="246" t="s">
        <v>39190</v>
      </c>
      <c r="AF6681" s="247">
        <v>29214.26</v>
      </c>
      <c r="AH6681" s="226" t="s">
        <v>52554</v>
      </c>
      <c r="AI6681" s="227">
        <v>1686.24</v>
      </c>
      <c r="AK6681" s="207" t="s">
        <v>20966</v>
      </c>
      <c r="AL6681" s="208">
        <v>71</v>
      </c>
      <c r="AM6681" s="93"/>
      <c r="AN6681" s="93"/>
      <c r="AO6681" s="93"/>
    </row>
    <row r="6682" spans="25:41" x14ac:dyDescent="0.55000000000000004">
      <c r="Y6682" t="s">
        <v>30346</v>
      </c>
      <c r="Z6682" s="284">
        <v>58458.22</v>
      </c>
      <c r="AB6682" s="276" t="s">
        <v>48084</v>
      </c>
      <c r="AC6682" s="277">
        <v>325</v>
      </c>
      <c r="AE6682" s="246" t="s">
        <v>42562</v>
      </c>
      <c r="AF6682" s="247">
        <v>504783.32</v>
      </c>
      <c r="AH6682" s="226" t="s">
        <v>40331</v>
      </c>
      <c r="AI6682" s="227">
        <v>2325.58</v>
      </c>
      <c r="AK6682" s="207" t="s">
        <v>20967</v>
      </c>
      <c r="AL6682" s="208">
        <v>2000</v>
      </c>
      <c r="AM6682" s="93"/>
      <c r="AN6682" s="93"/>
      <c r="AO6682" s="93"/>
    </row>
    <row r="6683" spans="25:41" x14ac:dyDescent="0.55000000000000004">
      <c r="Y6683" t="s">
        <v>30348</v>
      </c>
      <c r="Z6683" s="284">
        <v>21332.53</v>
      </c>
      <c r="AB6683" s="276" t="s">
        <v>56331</v>
      </c>
      <c r="AC6683" s="277">
        <v>2303.46</v>
      </c>
      <c r="AE6683" s="246" t="s">
        <v>42563</v>
      </c>
      <c r="AF6683" s="247">
        <v>185087.5</v>
      </c>
      <c r="AH6683" s="226" t="s">
        <v>36304</v>
      </c>
      <c r="AI6683" s="227">
        <v>-1724.03</v>
      </c>
      <c r="AK6683" s="207" t="s">
        <v>20968</v>
      </c>
      <c r="AL6683" s="208">
        <v>2926</v>
      </c>
      <c r="AM6683" s="93"/>
      <c r="AN6683" s="93"/>
      <c r="AO6683" s="93"/>
    </row>
    <row r="6684" spans="25:41" x14ac:dyDescent="0.55000000000000004">
      <c r="Y6684" t="s">
        <v>14514</v>
      </c>
      <c r="Z6684">
        <v>361.88</v>
      </c>
      <c r="AB6684" s="276" t="s">
        <v>68220</v>
      </c>
      <c r="AC6684" s="277">
        <v>7289.27</v>
      </c>
      <c r="AE6684" s="246" t="s">
        <v>21170</v>
      </c>
      <c r="AF6684" s="247">
        <v>75417.759999999995</v>
      </c>
      <c r="AH6684" s="226" t="s">
        <v>49986</v>
      </c>
      <c r="AI6684" s="227">
        <v>58320</v>
      </c>
      <c r="AK6684" s="207" t="s">
        <v>20969</v>
      </c>
      <c r="AL6684" s="208">
        <v>9900</v>
      </c>
      <c r="AM6684" s="93"/>
      <c r="AN6684" s="93"/>
      <c r="AO6684" s="93"/>
    </row>
    <row r="6685" spans="25:41" x14ac:dyDescent="0.55000000000000004">
      <c r="Y6685" t="s">
        <v>30355</v>
      </c>
      <c r="Z6685" s="284">
        <v>-11070.41</v>
      </c>
      <c r="AB6685" s="276" t="s">
        <v>42704</v>
      </c>
      <c r="AC6685" s="277">
        <v>55.23</v>
      </c>
      <c r="AE6685" s="246" t="s">
        <v>21171</v>
      </c>
      <c r="AF6685" s="247">
        <v>104006.66</v>
      </c>
      <c r="AH6685" s="226" t="s">
        <v>44953</v>
      </c>
      <c r="AI6685" s="227">
        <v>21000</v>
      </c>
      <c r="AK6685" s="207" t="s">
        <v>20970</v>
      </c>
      <c r="AL6685" s="208">
        <v>757.35</v>
      </c>
      <c r="AM6685" s="93"/>
      <c r="AN6685" s="93"/>
      <c r="AO6685" s="93"/>
    </row>
    <row r="6686" spans="25:41" x14ac:dyDescent="0.55000000000000004">
      <c r="Y6686" t="s">
        <v>66797</v>
      </c>
      <c r="Z6686" s="284">
        <v>579480.64</v>
      </c>
      <c r="AB6686" s="276" t="s">
        <v>68221</v>
      </c>
      <c r="AC6686" s="277">
        <v>475</v>
      </c>
      <c r="AE6686" s="246" t="s">
        <v>42564</v>
      </c>
      <c r="AF6686" s="247">
        <v>30109.74</v>
      </c>
      <c r="AH6686" s="226" t="s">
        <v>44954</v>
      </c>
      <c r="AI6686" s="227">
        <v>540</v>
      </c>
      <c r="AK6686" s="207" t="s">
        <v>20971</v>
      </c>
      <c r="AL6686" s="208">
        <v>2071</v>
      </c>
      <c r="AM6686" s="93"/>
      <c r="AN6686" s="93"/>
      <c r="AO6686" s="93"/>
    </row>
    <row r="6687" spans="25:41" x14ac:dyDescent="0.55000000000000004">
      <c r="Y6687" t="s">
        <v>30408</v>
      </c>
      <c r="Z6687" s="284">
        <v>4930.8900000000003</v>
      </c>
      <c r="AB6687" s="276" t="s">
        <v>40448</v>
      </c>
      <c r="AC6687" s="277">
        <v>41141.4</v>
      </c>
      <c r="AE6687" s="246" t="s">
        <v>39191</v>
      </c>
      <c r="AF6687" s="247">
        <v>253.1</v>
      </c>
      <c r="AH6687" s="226" t="s">
        <v>42550</v>
      </c>
      <c r="AI6687" s="227">
        <v>55937.5</v>
      </c>
      <c r="AK6687" s="207" t="s">
        <v>20972</v>
      </c>
      <c r="AL6687" s="208">
        <v>6375</v>
      </c>
      <c r="AM6687" s="93"/>
      <c r="AN6687" s="93"/>
      <c r="AO6687" s="93"/>
    </row>
    <row r="6688" spans="25:41" x14ac:dyDescent="0.55000000000000004">
      <c r="Y6688" t="s">
        <v>14527</v>
      </c>
      <c r="Z6688" s="284">
        <v>350935.06</v>
      </c>
      <c r="AB6688" s="276" t="s">
        <v>40449</v>
      </c>
      <c r="AC6688" s="277">
        <v>27507.78</v>
      </c>
      <c r="AE6688" s="246" t="s">
        <v>61418</v>
      </c>
      <c r="AF6688" s="247">
        <v>1118</v>
      </c>
      <c r="AH6688" s="226" t="s">
        <v>42551</v>
      </c>
      <c r="AI6688" s="227">
        <v>4279.1899999999996</v>
      </c>
      <c r="AK6688" s="207" t="s">
        <v>20973</v>
      </c>
      <c r="AL6688" s="208">
        <v>3599</v>
      </c>
      <c r="AM6688" s="93"/>
      <c r="AN6688" s="93"/>
      <c r="AO6688" s="93"/>
    </row>
    <row r="6689" spans="25:41" x14ac:dyDescent="0.55000000000000004">
      <c r="Y6689" t="s">
        <v>58801</v>
      </c>
      <c r="Z6689" s="284">
        <v>27854.66</v>
      </c>
      <c r="AB6689" s="276" t="s">
        <v>40450</v>
      </c>
      <c r="AC6689" s="277">
        <v>45777.599999999999</v>
      </c>
      <c r="AE6689" s="246" t="s">
        <v>21172</v>
      </c>
      <c r="AF6689" s="247">
        <v>80442.19</v>
      </c>
      <c r="AH6689" s="226" t="s">
        <v>39185</v>
      </c>
      <c r="AI6689" s="227">
        <v>9666</v>
      </c>
      <c r="AK6689" s="207" t="s">
        <v>20974</v>
      </c>
      <c r="AL6689" s="208">
        <v>5634.85</v>
      </c>
      <c r="AM6689" s="93"/>
      <c r="AN6689" s="93"/>
      <c r="AO6689" s="93"/>
    </row>
    <row r="6690" spans="25:41" x14ac:dyDescent="0.55000000000000004">
      <c r="Y6690" t="s">
        <v>54649</v>
      </c>
      <c r="Z6690" s="284">
        <v>1693505.02</v>
      </c>
      <c r="AB6690" s="276" t="s">
        <v>40451</v>
      </c>
      <c r="AC6690" s="277">
        <v>36058.14</v>
      </c>
      <c r="AE6690" s="246" t="s">
        <v>21173</v>
      </c>
      <c r="AF6690" s="247">
        <v>5457</v>
      </c>
      <c r="AH6690" s="226" t="s">
        <v>49987</v>
      </c>
      <c r="AI6690" s="227">
        <v>3843.96</v>
      </c>
      <c r="AK6690" s="207" t="s">
        <v>20975</v>
      </c>
      <c r="AL6690" s="208">
        <v>4733.8</v>
      </c>
      <c r="AM6690" s="93"/>
      <c r="AN6690" s="93"/>
      <c r="AO6690" s="93"/>
    </row>
    <row r="6691" spans="25:41" x14ac:dyDescent="0.55000000000000004">
      <c r="Y6691" t="s">
        <v>50823</v>
      </c>
      <c r="Z6691" s="284">
        <v>1586246.32</v>
      </c>
      <c r="AB6691" s="276" t="s">
        <v>40452</v>
      </c>
      <c r="AC6691" s="277">
        <v>11075.59</v>
      </c>
      <c r="AE6691" s="246" t="s">
        <v>36313</v>
      </c>
      <c r="AF6691" s="247">
        <v>63566.58</v>
      </c>
      <c r="AH6691" s="226" t="s">
        <v>49988</v>
      </c>
      <c r="AI6691" s="227">
        <v>294.04000000000002</v>
      </c>
      <c r="AK6691" s="207" t="s">
        <v>20976</v>
      </c>
      <c r="AL6691" s="208">
        <v>16665.54</v>
      </c>
      <c r="AM6691" s="93"/>
      <c r="AN6691" s="93"/>
      <c r="AO6691" s="93"/>
    </row>
    <row r="6692" spans="25:41" x14ac:dyDescent="0.55000000000000004">
      <c r="Y6692" t="s">
        <v>54650</v>
      </c>
      <c r="Z6692" s="284">
        <v>343781.79</v>
      </c>
      <c r="AB6692" s="276" t="s">
        <v>40453</v>
      </c>
      <c r="AC6692" s="277">
        <v>26995.22</v>
      </c>
      <c r="AE6692" s="246" t="s">
        <v>36314</v>
      </c>
      <c r="AF6692" s="247">
        <v>2782</v>
      </c>
      <c r="AH6692" s="226" t="s">
        <v>52555</v>
      </c>
      <c r="AI6692" s="227">
        <v>38226.6</v>
      </c>
      <c r="AK6692" s="207" t="s">
        <v>20977</v>
      </c>
      <c r="AL6692" s="208">
        <v>1028</v>
      </c>
      <c r="AM6692" s="93"/>
      <c r="AN6692" s="93"/>
      <c r="AO6692" s="93"/>
    </row>
    <row r="6693" spans="25:41" x14ac:dyDescent="0.55000000000000004">
      <c r="Y6693" t="s">
        <v>58388</v>
      </c>
      <c r="Z6693" s="284">
        <v>59882.96</v>
      </c>
      <c r="AB6693" s="276" t="s">
        <v>40454</v>
      </c>
      <c r="AC6693" s="277">
        <v>19030.21</v>
      </c>
      <c r="AE6693" s="246" t="s">
        <v>36315</v>
      </c>
      <c r="AF6693" s="247">
        <v>2064.9299999999998</v>
      </c>
      <c r="AH6693" s="226" t="s">
        <v>48912</v>
      </c>
      <c r="AI6693" s="227">
        <v>2924.33</v>
      </c>
      <c r="AK6693" s="207" t="s">
        <v>20978</v>
      </c>
      <c r="AL6693" s="208">
        <v>769</v>
      </c>
      <c r="AM6693" s="93"/>
      <c r="AN6693" s="93"/>
      <c r="AO6693" s="93"/>
    </row>
    <row r="6694" spans="25:41" x14ac:dyDescent="0.55000000000000004">
      <c r="Y6694" t="s">
        <v>30982</v>
      </c>
      <c r="Z6694" s="284">
        <v>142503</v>
      </c>
      <c r="AB6694" s="276" t="s">
        <v>68222</v>
      </c>
      <c r="AC6694" s="277">
        <v>9709.9699999999993</v>
      </c>
      <c r="AE6694" s="246" t="s">
        <v>36316</v>
      </c>
      <c r="AF6694" s="247">
        <v>58047.79</v>
      </c>
      <c r="AH6694" s="226" t="s">
        <v>52556</v>
      </c>
      <c r="AI6694" s="227">
        <v>5965.75</v>
      </c>
      <c r="AK6694" s="207" t="s">
        <v>20979</v>
      </c>
      <c r="AL6694" s="208">
        <v>7677</v>
      </c>
      <c r="AM6694" s="93"/>
      <c r="AN6694" s="93"/>
      <c r="AO6694" s="93"/>
    </row>
    <row r="6695" spans="25:41" x14ac:dyDescent="0.55000000000000004">
      <c r="Y6695" t="s">
        <v>36911</v>
      </c>
      <c r="Z6695" s="284">
        <v>12064</v>
      </c>
      <c r="AB6695" s="276" t="s">
        <v>68223</v>
      </c>
      <c r="AC6695" s="277">
        <v>742.82</v>
      </c>
      <c r="AE6695" s="246" t="s">
        <v>64370</v>
      </c>
      <c r="AF6695" s="247">
        <v>4400</v>
      </c>
      <c r="AH6695" s="226" t="s">
        <v>52557</v>
      </c>
      <c r="AI6695" s="227">
        <v>4409.07</v>
      </c>
      <c r="AK6695" s="207" t="s">
        <v>20980</v>
      </c>
      <c r="AL6695" s="208">
        <v>1281</v>
      </c>
      <c r="AM6695" s="93"/>
      <c r="AN6695" s="93"/>
      <c r="AO6695" s="93"/>
    </row>
    <row r="6696" spans="25:41" x14ac:dyDescent="0.55000000000000004">
      <c r="Y6696" t="s">
        <v>34366</v>
      </c>
      <c r="Z6696" s="284">
        <v>921483.71</v>
      </c>
      <c r="AB6696" s="276" t="s">
        <v>68224</v>
      </c>
      <c r="AC6696" s="277">
        <v>2263.38</v>
      </c>
      <c r="AE6696" s="246" t="s">
        <v>64371</v>
      </c>
      <c r="AF6696" s="247">
        <v>336.6</v>
      </c>
      <c r="AH6696" s="226" t="s">
        <v>47988</v>
      </c>
      <c r="AI6696" s="227">
        <v>9775</v>
      </c>
      <c r="AK6696" s="207" t="s">
        <v>20981</v>
      </c>
      <c r="AL6696" s="208">
        <v>3255</v>
      </c>
      <c r="AM6696" s="93"/>
      <c r="AN6696" s="93"/>
      <c r="AO6696" s="93"/>
    </row>
    <row r="6697" spans="25:41" x14ac:dyDescent="0.55000000000000004">
      <c r="Y6697" t="s">
        <v>34367</v>
      </c>
      <c r="Z6697" s="284">
        <v>48029.8</v>
      </c>
      <c r="AB6697" s="276" t="s">
        <v>40458</v>
      </c>
      <c r="AC6697" s="277">
        <v>7891.92</v>
      </c>
      <c r="AE6697" s="246" t="s">
        <v>64372</v>
      </c>
      <c r="AF6697" s="247">
        <v>1078</v>
      </c>
      <c r="AH6697" s="226" t="s">
        <v>46956</v>
      </c>
      <c r="AI6697" s="227">
        <v>2185</v>
      </c>
      <c r="AK6697" s="207" t="s">
        <v>20982</v>
      </c>
      <c r="AL6697" s="208">
        <v>796</v>
      </c>
      <c r="AM6697" s="93"/>
      <c r="AN6697" s="93"/>
      <c r="AO6697" s="93"/>
    </row>
    <row r="6698" spans="25:41" x14ac:dyDescent="0.55000000000000004">
      <c r="Y6698" t="s">
        <v>31001</v>
      </c>
      <c r="Z6698" s="284">
        <v>903025.74</v>
      </c>
      <c r="AB6698" s="276" t="s">
        <v>40459</v>
      </c>
      <c r="AC6698" s="277">
        <v>603.73</v>
      </c>
      <c r="AE6698" s="246" t="s">
        <v>59627</v>
      </c>
      <c r="AF6698" s="247">
        <v>3507.65</v>
      </c>
      <c r="AH6698" s="226" t="s">
        <v>52558</v>
      </c>
      <c r="AI6698" s="227">
        <v>31353</v>
      </c>
      <c r="AK6698" s="207" t="s">
        <v>20983</v>
      </c>
      <c r="AL6698" s="208">
        <v>11726.27</v>
      </c>
      <c r="AM6698" s="93"/>
      <c r="AN6698" s="93"/>
      <c r="AO6698" s="93"/>
    </row>
    <row r="6699" spans="25:41" x14ac:dyDescent="0.55000000000000004">
      <c r="Y6699" t="s">
        <v>35890</v>
      </c>
      <c r="Z6699" s="284">
        <v>88217.67</v>
      </c>
      <c r="AB6699" s="276" t="s">
        <v>40460</v>
      </c>
      <c r="AC6699" s="277">
        <v>1933.55</v>
      </c>
      <c r="AE6699" s="246" t="s">
        <v>59628</v>
      </c>
      <c r="AF6699" s="247">
        <v>686.32</v>
      </c>
      <c r="AH6699" s="226" t="s">
        <v>47989</v>
      </c>
      <c r="AI6699" s="227">
        <v>20190.04</v>
      </c>
      <c r="AK6699" s="207" t="s">
        <v>20984</v>
      </c>
      <c r="AL6699" s="208">
        <v>1344.98</v>
      </c>
      <c r="AM6699" s="93"/>
      <c r="AN6699" s="93"/>
      <c r="AO6699" s="93"/>
    </row>
    <row r="6700" spans="25:41" x14ac:dyDescent="0.55000000000000004">
      <c r="Y6700" t="s">
        <v>69574</v>
      </c>
      <c r="Z6700" s="284">
        <v>29993.61</v>
      </c>
      <c r="AB6700" s="276" t="s">
        <v>62117</v>
      </c>
      <c r="AC6700" s="277">
        <v>3357.21</v>
      </c>
      <c r="AE6700" s="246" t="s">
        <v>48916</v>
      </c>
      <c r="AF6700" s="247">
        <v>14390.7</v>
      </c>
      <c r="AH6700" s="226" t="s">
        <v>47990</v>
      </c>
      <c r="AI6700" s="227">
        <v>3946.85</v>
      </c>
      <c r="AK6700" s="207" t="s">
        <v>20985</v>
      </c>
      <c r="AL6700" s="208">
        <v>2837</v>
      </c>
      <c r="AM6700" s="93"/>
      <c r="AN6700" s="93"/>
      <c r="AO6700" s="93"/>
    </row>
    <row r="6701" spans="25:41" x14ac:dyDescent="0.55000000000000004">
      <c r="Y6701" t="s">
        <v>31002</v>
      </c>
      <c r="Z6701" s="284">
        <v>3417986.46</v>
      </c>
      <c r="AB6701" s="276" t="s">
        <v>62118</v>
      </c>
      <c r="AC6701" s="277">
        <v>256.83</v>
      </c>
      <c r="AE6701" s="246" t="s">
        <v>64373</v>
      </c>
      <c r="AF6701" s="247">
        <v>1427.43</v>
      </c>
      <c r="AH6701" s="226" t="s">
        <v>46957</v>
      </c>
      <c r="AI6701" s="227">
        <v>1665.17</v>
      </c>
      <c r="AK6701" s="207" t="s">
        <v>20986</v>
      </c>
      <c r="AL6701" s="208">
        <v>796</v>
      </c>
      <c r="AM6701" s="93"/>
      <c r="AN6701" s="93"/>
      <c r="AO6701" s="93"/>
    </row>
    <row r="6702" spans="25:41" x14ac:dyDescent="0.55000000000000004">
      <c r="Y6702" t="s">
        <v>36914</v>
      </c>
      <c r="Z6702" s="284">
        <v>4250</v>
      </c>
      <c r="AB6702" s="276" t="s">
        <v>62119</v>
      </c>
      <c r="AC6702" s="277">
        <v>770.14</v>
      </c>
      <c r="AE6702" s="246" t="s">
        <v>64374</v>
      </c>
      <c r="AF6702" s="247">
        <v>3000</v>
      </c>
      <c r="AH6702" s="226" t="s">
        <v>44955</v>
      </c>
      <c r="AI6702" s="227">
        <v>15595.63</v>
      </c>
      <c r="AK6702" s="207" t="s">
        <v>20987</v>
      </c>
      <c r="AL6702" s="208">
        <v>1028</v>
      </c>
      <c r="AM6702" s="93"/>
      <c r="AN6702" s="93"/>
      <c r="AO6702" s="93"/>
    </row>
    <row r="6703" spans="25:41" x14ac:dyDescent="0.55000000000000004">
      <c r="Y6703" t="s">
        <v>35891</v>
      </c>
      <c r="Z6703" s="284">
        <v>40523.68</v>
      </c>
      <c r="AB6703" s="276" t="s">
        <v>62120</v>
      </c>
      <c r="AC6703" s="277">
        <v>584.96</v>
      </c>
      <c r="AE6703" s="246" t="s">
        <v>64375</v>
      </c>
      <c r="AF6703" s="247">
        <v>2000</v>
      </c>
      <c r="AH6703" s="226" t="s">
        <v>47991</v>
      </c>
      <c r="AI6703" s="227">
        <v>16526.63</v>
      </c>
      <c r="AK6703" s="207" t="s">
        <v>20988</v>
      </c>
      <c r="AL6703" s="208">
        <v>15332.27</v>
      </c>
      <c r="AM6703" s="93"/>
      <c r="AN6703" s="93"/>
      <c r="AO6703" s="93"/>
    </row>
    <row r="6704" spans="25:41" x14ac:dyDescent="0.55000000000000004">
      <c r="Y6704" t="s">
        <v>36915</v>
      </c>
      <c r="Z6704" s="284">
        <v>2579.75</v>
      </c>
      <c r="AB6704" s="276" t="s">
        <v>68225</v>
      </c>
      <c r="AC6704" s="277">
        <v>53026.67</v>
      </c>
      <c r="AE6704" s="246" t="s">
        <v>64376</v>
      </c>
      <c r="AF6704" s="247">
        <v>2000</v>
      </c>
      <c r="AH6704" s="226" t="s">
        <v>47992</v>
      </c>
      <c r="AI6704" s="227">
        <v>19900</v>
      </c>
      <c r="AK6704" s="207" t="s">
        <v>20989</v>
      </c>
      <c r="AL6704" s="208">
        <v>1344.98</v>
      </c>
      <c r="AM6704" s="93"/>
      <c r="AN6704" s="93"/>
      <c r="AO6704" s="93"/>
    </row>
    <row r="6705" spans="25:41" x14ac:dyDescent="0.55000000000000004">
      <c r="Y6705" t="s">
        <v>31003</v>
      </c>
      <c r="Z6705" s="284">
        <v>1687817.45</v>
      </c>
      <c r="AB6705" s="276" t="s">
        <v>53055</v>
      </c>
      <c r="AC6705" s="277">
        <v>14924.76</v>
      </c>
      <c r="AE6705" s="246" t="s">
        <v>64377</v>
      </c>
      <c r="AF6705" s="247">
        <v>1811.3</v>
      </c>
      <c r="AH6705" s="226" t="s">
        <v>44956</v>
      </c>
      <c r="AI6705" s="227">
        <v>22424</v>
      </c>
      <c r="AK6705" s="207" t="s">
        <v>20990</v>
      </c>
      <c r="AL6705" s="208">
        <v>12213</v>
      </c>
      <c r="AM6705" s="93"/>
      <c r="AN6705" s="93"/>
      <c r="AO6705" s="93"/>
    </row>
    <row r="6706" spans="25:41" x14ac:dyDescent="0.55000000000000004">
      <c r="Y6706" t="s">
        <v>34368</v>
      </c>
      <c r="Z6706" s="284">
        <v>44462.06</v>
      </c>
      <c r="AB6706" s="276" t="s">
        <v>53057</v>
      </c>
      <c r="AC6706" s="277">
        <v>4759.1899999999996</v>
      </c>
      <c r="AE6706" s="246" t="s">
        <v>64378</v>
      </c>
      <c r="AF6706" s="247">
        <v>2819.83</v>
      </c>
      <c r="AH6706" s="226" t="s">
        <v>44957</v>
      </c>
      <c r="AI6706" s="227">
        <v>1714.88</v>
      </c>
      <c r="AK6706" s="207" t="s">
        <v>20991</v>
      </c>
      <c r="AL6706" s="208">
        <v>18451.169999999998</v>
      </c>
      <c r="AM6706" s="93"/>
      <c r="AN6706" s="93"/>
      <c r="AO6706" s="93"/>
    </row>
    <row r="6707" spans="25:41" x14ac:dyDescent="0.55000000000000004">
      <c r="Y6707" t="s">
        <v>34412</v>
      </c>
      <c r="Z6707">
        <v>324</v>
      </c>
      <c r="AB6707" s="276" t="s">
        <v>53058</v>
      </c>
      <c r="AC6707" s="277">
        <v>16770.95</v>
      </c>
      <c r="AE6707" s="246" t="s">
        <v>60502</v>
      </c>
      <c r="AF6707" s="247">
        <v>6814.26</v>
      </c>
      <c r="AH6707" s="226" t="s">
        <v>44958</v>
      </c>
      <c r="AI6707" s="227">
        <v>62500</v>
      </c>
      <c r="AK6707" s="207" t="s">
        <v>20992</v>
      </c>
      <c r="AL6707" s="208">
        <v>12216.9</v>
      </c>
      <c r="AM6707" s="93"/>
      <c r="AN6707" s="93"/>
      <c r="AO6707" s="93"/>
    </row>
    <row r="6708" spans="25:41" x14ac:dyDescent="0.55000000000000004">
      <c r="Y6708" t="s">
        <v>46270</v>
      </c>
      <c r="Z6708" s="284">
        <v>2062.42</v>
      </c>
      <c r="AB6708" s="276" t="s">
        <v>68226</v>
      </c>
      <c r="AC6708" s="277">
        <v>11425.08</v>
      </c>
      <c r="AE6708" s="246" t="s">
        <v>60503</v>
      </c>
      <c r="AF6708" s="247">
        <v>521.34</v>
      </c>
      <c r="AH6708" s="226" t="s">
        <v>44959</v>
      </c>
      <c r="AI6708" s="227">
        <v>4671.5200000000004</v>
      </c>
      <c r="AK6708" s="207" t="s">
        <v>20993</v>
      </c>
      <c r="AL6708" s="208">
        <v>26779.29</v>
      </c>
      <c r="AM6708" s="93"/>
      <c r="AN6708" s="93"/>
      <c r="AO6708" s="93"/>
    </row>
    <row r="6709" spans="25:41" x14ac:dyDescent="0.55000000000000004">
      <c r="Y6709" t="s">
        <v>31004</v>
      </c>
      <c r="Z6709" s="284">
        <v>2894314.91</v>
      </c>
      <c r="AB6709" s="276" t="s">
        <v>68227</v>
      </c>
      <c r="AC6709" s="277">
        <v>19022.349999999999</v>
      </c>
      <c r="AE6709" s="246" t="s">
        <v>60504</v>
      </c>
      <c r="AF6709" s="247">
        <v>358.68</v>
      </c>
      <c r="AH6709" s="226" t="s">
        <v>52559</v>
      </c>
      <c r="AI6709" s="227">
        <v>369.88</v>
      </c>
      <c r="AK6709" s="207" t="s">
        <v>20994</v>
      </c>
      <c r="AL6709" s="208">
        <v>4394.17</v>
      </c>
      <c r="AM6709" s="93"/>
      <c r="AN6709" s="93"/>
      <c r="AO6709" s="93"/>
    </row>
    <row r="6710" spans="25:41" x14ac:dyDescent="0.55000000000000004">
      <c r="Y6710" t="s">
        <v>35892</v>
      </c>
      <c r="Z6710" s="284">
        <v>12521.79</v>
      </c>
      <c r="AB6710" s="276" t="s">
        <v>68228</v>
      </c>
      <c r="AC6710" s="277">
        <v>24801.13</v>
      </c>
      <c r="AE6710" s="246" t="s">
        <v>62012</v>
      </c>
      <c r="AF6710" s="247">
        <v>2963.1</v>
      </c>
      <c r="AH6710" s="226" t="s">
        <v>44960</v>
      </c>
      <c r="AI6710" s="227">
        <v>17000</v>
      </c>
      <c r="AK6710" s="207" t="s">
        <v>20995</v>
      </c>
      <c r="AL6710" s="208">
        <v>9602.4699999999993</v>
      </c>
      <c r="AM6710" s="93"/>
      <c r="AN6710" s="93"/>
      <c r="AO6710" s="93"/>
    </row>
    <row r="6711" spans="25:41" x14ac:dyDescent="0.55000000000000004">
      <c r="Y6711" t="s">
        <v>34370</v>
      </c>
      <c r="Z6711" s="284">
        <v>162340.23000000001</v>
      </c>
      <c r="AB6711" s="276" t="s">
        <v>68229</v>
      </c>
      <c r="AC6711" s="277">
        <v>1200</v>
      </c>
      <c r="AE6711" s="246" t="s">
        <v>61098</v>
      </c>
      <c r="AF6711" s="247">
        <v>600.29</v>
      </c>
      <c r="AH6711" s="226" t="s">
        <v>44961</v>
      </c>
      <c r="AI6711" s="227">
        <v>1249.46</v>
      </c>
      <c r="AK6711" s="207" t="s">
        <v>20996</v>
      </c>
      <c r="AL6711" s="208">
        <v>15150</v>
      </c>
      <c r="AM6711" s="93"/>
      <c r="AN6711" s="93"/>
      <c r="AO6711" s="93"/>
    </row>
    <row r="6712" spans="25:41" x14ac:dyDescent="0.55000000000000004">
      <c r="Y6712" t="s">
        <v>40930</v>
      </c>
      <c r="Z6712" s="284">
        <v>5355.68</v>
      </c>
      <c r="AB6712" s="276" t="s">
        <v>40466</v>
      </c>
      <c r="AC6712" s="277">
        <v>18650.830000000002</v>
      </c>
      <c r="AE6712" s="246" t="s">
        <v>49997</v>
      </c>
      <c r="AF6712" s="247">
        <v>9410</v>
      </c>
      <c r="AH6712" s="226" t="s">
        <v>44962</v>
      </c>
      <c r="AI6712" s="227">
        <v>42437.5</v>
      </c>
      <c r="AK6712" s="207" t="s">
        <v>20997</v>
      </c>
      <c r="AL6712" s="208">
        <v>4555</v>
      </c>
      <c r="AM6712" s="93"/>
      <c r="AN6712" s="93"/>
      <c r="AO6712" s="93"/>
    </row>
    <row r="6713" spans="25:41" x14ac:dyDescent="0.55000000000000004">
      <c r="Y6713" t="s">
        <v>31005</v>
      </c>
      <c r="Z6713" s="284">
        <v>1072473.73</v>
      </c>
      <c r="AB6713" s="276" t="s">
        <v>40467</v>
      </c>
      <c r="AC6713" s="277">
        <v>1199.04</v>
      </c>
      <c r="AE6713" s="246" t="s">
        <v>52606</v>
      </c>
      <c r="AF6713" s="247">
        <v>133135.28</v>
      </c>
      <c r="AH6713" s="226" t="s">
        <v>44963</v>
      </c>
      <c r="AI6713" s="227">
        <v>3246.47</v>
      </c>
      <c r="AK6713" s="207" t="s">
        <v>20998</v>
      </c>
      <c r="AL6713" s="208">
        <v>81856</v>
      </c>
      <c r="AM6713" s="93"/>
      <c r="AN6713" s="93"/>
      <c r="AO6713" s="93"/>
    </row>
    <row r="6714" spans="25:41" x14ac:dyDescent="0.55000000000000004">
      <c r="Y6714" t="s">
        <v>31006</v>
      </c>
      <c r="Z6714" s="284">
        <v>48664.72</v>
      </c>
      <c r="AB6714" s="276" t="s">
        <v>40468</v>
      </c>
      <c r="AC6714" s="277">
        <v>5081.57</v>
      </c>
      <c r="AE6714" s="246" t="s">
        <v>52609</v>
      </c>
      <c r="AF6714" s="247">
        <v>10124.450000000001</v>
      </c>
      <c r="AH6714" s="226" t="s">
        <v>44964</v>
      </c>
      <c r="AI6714" s="227">
        <v>15000</v>
      </c>
      <c r="AK6714" s="207" t="s">
        <v>20999</v>
      </c>
      <c r="AL6714" s="208">
        <v>3730</v>
      </c>
      <c r="AM6714" s="93"/>
      <c r="AN6714" s="93"/>
      <c r="AO6714" s="93"/>
    </row>
    <row r="6715" spans="25:41" x14ac:dyDescent="0.55000000000000004">
      <c r="Y6715" t="s">
        <v>31007</v>
      </c>
      <c r="Z6715" s="284">
        <v>1371628.15</v>
      </c>
      <c r="AB6715" s="276" t="s">
        <v>40469</v>
      </c>
      <c r="AC6715" s="277">
        <v>2945.85</v>
      </c>
      <c r="AE6715" s="246" t="s">
        <v>52610</v>
      </c>
      <c r="AF6715" s="247">
        <v>1409.98</v>
      </c>
      <c r="AH6715" s="226" t="s">
        <v>44965</v>
      </c>
      <c r="AI6715" s="227">
        <v>1147.5</v>
      </c>
      <c r="AK6715" s="207" t="s">
        <v>21000</v>
      </c>
      <c r="AL6715" s="208">
        <v>195</v>
      </c>
      <c r="AM6715" s="93"/>
      <c r="AN6715" s="93"/>
      <c r="AO6715" s="93"/>
    </row>
    <row r="6716" spans="25:41" x14ac:dyDescent="0.55000000000000004">
      <c r="Y6716" t="s">
        <v>31008</v>
      </c>
      <c r="Z6716" s="284">
        <v>414436.16</v>
      </c>
      <c r="AB6716" s="276" t="s">
        <v>68230</v>
      </c>
      <c r="AC6716" s="277">
        <v>805.63</v>
      </c>
      <c r="AE6716" s="246" t="s">
        <v>52611</v>
      </c>
      <c r="AF6716" s="247">
        <v>14444.54</v>
      </c>
      <c r="AH6716" s="226" t="s">
        <v>44966</v>
      </c>
      <c r="AI6716" s="227">
        <v>540280</v>
      </c>
      <c r="AK6716" s="207" t="s">
        <v>21001</v>
      </c>
      <c r="AL6716" s="208">
        <v>25455</v>
      </c>
      <c r="AM6716" s="93"/>
      <c r="AN6716" s="93"/>
      <c r="AO6716" s="93"/>
    </row>
    <row r="6717" spans="25:41" x14ac:dyDescent="0.55000000000000004">
      <c r="Y6717" t="s">
        <v>31009</v>
      </c>
      <c r="Z6717" s="284">
        <v>5146.33</v>
      </c>
      <c r="AB6717" s="276" t="s">
        <v>68231</v>
      </c>
      <c r="AC6717" s="277">
        <v>41924</v>
      </c>
      <c r="AE6717" s="246" t="s">
        <v>55151</v>
      </c>
      <c r="AF6717" s="247">
        <v>35.71</v>
      </c>
      <c r="AH6717" s="226" t="s">
        <v>44967</v>
      </c>
      <c r="AI6717" s="227">
        <v>40184.050000000003</v>
      </c>
      <c r="AK6717" s="207" t="s">
        <v>21002</v>
      </c>
      <c r="AL6717" s="208">
        <v>1800</v>
      </c>
      <c r="AM6717" s="93"/>
      <c r="AN6717" s="93"/>
      <c r="AO6717" s="93"/>
    </row>
    <row r="6718" spans="25:41" x14ac:dyDescent="0.55000000000000004">
      <c r="Y6718" t="s">
        <v>34371</v>
      </c>
      <c r="Z6718" s="284">
        <v>58539.69</v>
      </c>
      <c r="AB6718" s="276" t="s">
        <v>50173</v>
      </c>
      <c r="AC6718" s="277">
        <v>56161.41</v>
      </c>
      <c r="AE6718" s="246" t="s">
        <v>56183</v>
      </c>
      <c r="AF6718" s="247">
        <v>11000</v>
      </c>
      <c r="AH6718" s="226" t="s">
        <v>21017</v>
      </c>
      <c r="AI6718" s="227">
        <v>4615.8999999999996</v>
      </c>
      <c r="AK6718" s="207" t="s">
        <v>21003</v>
      </c>
      <c r="AL6718" s="208">
        <v>11252</v>
      </c>
      <c r="AM6718" s="93"/>
      <c r="AN6718" s="93"/>
      <c r="AO6718" s="93"/>
    </row>
    <row r="6719" spans="25:41" x14ac:dyDescent="0.55000000000000004">
      <c r="Y6719" t="s">
        <v>31010</v>
      </c>
      <c r="Z6719" s="284">
        <v>700168.35</v>
      </c>
      <c r="AB6719" s="276" t="s">
        <v>68232</v>
      </c>
      <c r="AC6719" s="277">
        <v>14786.85</v>
      </c>
      <c r="AE6719" s="246" t="s">
        <v>56184</v>
      </c>
      <c r="AF6719" s="247">
        <v>833.53</v>
      </c>
      <c r="AH6719" s="226" t="s">
        <v>21024</v>
      </c>
      <c r="AI6719" s="227">
        <v>352.17</v>
      </c>
      <c r="AK6719" s="207" t="s">
        <v>21004</v>
      </c>
      <c r="AL6719" s="208">
        <v>853.12</v>
      </c>
      <c r="AM6719" s="93"/>
      <c r="AN6719" s="93"/>
      <c r="AO6719" s="93"/>
    </row>
    <row r="6720" spans="25:41" x14ac:dyDescent="0.55000000000000004">
      <c r="Y6720" t="s">
        <v>31011</v>
      </c>
      <c r="Z6720" s="284">
        <v>9485.67</v>
      </c>
      <c r="AB6720" s="276" t="s">
        <v>50174</v>
      </c>
      <c r="AC6720" s="277">
        <v>5250.92</v>
      </c>
      <c r="AE6720" s="246" t="s">
        <v>57472</v>
      </c>
      <c r="AF6720" s="247">
        <v>2232.4699999999998</v>
      </c>
      <c r="AH6720" s="226" t="s">
        <v>21025</v>
      </c>
      <c r="AI6720" s="227">
        <v>551.35</v>
      </c>
      <c r="AK6720" s="207" t="s">
        <v>21005</v>
      </c>
      <c r="AL6720" s="208">
        <v>2424.25</v>
      </c>
      <c r="AM6720" s="93"/>
      <c r="AN6720" s="93"/>
      <c r="AO6720" s="93"/>
    </row>
    <row r="6721" spans="25:41" x14ac:dyDescent="0.55000000000000004">
      <c r="Y6721" t="s">
        <v>34372</v>
      </c>
      <c r="Z6721" s="284">
        <v>960643.87</v>
      </c>
      <c r="AB6721" s="276" t="s">
        <v>55260</v>
      </c>
      <c r="AC6721" s="277">
        <v>226.44</v>
      </c>
      <c r="AE6721" s="246" t="s">
        <v>56185</v>
      </c>
      <c r="AF6721" s="247">
        <v>234854.05</v>
      </c>
      <c r="AH6721" s="226" t="s">
        <v>21030</v>
      </c>
      <c r="AI6721" s="227">
        <v>21222.86</v>
      </c>
      <c r="AK6721" s="207" t="s">
        <v>21006</v>
      </c>
      <c r="AL6721" s="208">
        <v>9900</v>
      </c>
      <c r="AM6721" s="93"/>
      <c r="AN6721" s="93"/>
      <c r="AO6721" s="93"/>
    </row>
    <row r="6722" spans="25:41" x14ac:dyDescent="0.55000000000000004">
      <c r="Y6722" t="s">
        <v>54719</v>
      </c>
      <c r="Z6722" s="284">
        <v>3316.16</v>
      </c>
      <c r="AB6722" s="276" t="s">
        <v>56335</v>
      </c>
      <c r="AC6722" s="277">
        <v>8889.6200000000008</v>
      </c>
      <c r="AE6722" s="246" t="s">
        <v>56186</v>
      </c>
      <c r="AF6722" s="247">
        <v>58743.45</v>
      </c>
      <c r="AH6722" s="226" t="s">
        <v>21033</v>
      </c>
      <c r="AI6722" s="227">
        <v>9620.3700000000008</v>
      </c>
      <c r="AK6722" s="207" t="s">
        <v>21007</v>
      </c>
      <c r="AL6722" s="208">
        <v>19350</v>
      </c>
      <c r="AM6722" s="93"/>
      <c r="AN6722" s="93"/>
      <c r="AO6722" s="93"/>
    </row>
    <row r="6723" spans="25:41" x14ac:dyDescent="0.55000000000000004">
      <c r="Y6723" t="s">
        <v>31012</v>
      </c>
      <c r="Z6723" s="284">
        <v>646595.28</v>
      </c>
      <c r="AB6723" s="276" t="s">
        <v>55261</v>
      </c>
      <c r="AC6723" s="277">
        <v>181.19</v>
      </c>
      <c r="AE6723" s="246" t="s">
        <v>56187</v>
      </c>
      <c r="AF6723" s="247">
        <v>32690.91</v>
      </c>
      <c r="AH6723" s="226" t="s">
        <v>52560</v>
      </c>
      <c r="AI6723" s="227">
        <v>82775</v>
      </c>
      <c r="AK6723" s="207" t="s">
        <v>21008</v>
      </c>
      <c r="AL6723" s="208">
        <v>19847.63</v>
      </c>
      <c r="AM6723" s="93"/>
      <c r="AN6723" s="93"/>
      <c r="AO6723" s="93"/>
    </row>
    <row r="6724" spans="25:41" x14ac:dyDescent="0.55000000000000004">
      <c r="Y6724" t="s">
        <v>31013</v>
      </c>
      <c r="Z6724" s="284">
        <v>327164.56</v>
      </c>
      <c r="AB6724" s="276" t="s">
        <v>62703</v>
      </c>
      <c r="AC6724" s="277">
        <v>395.59</v>
      </c>
      <c r="AE6724" s="246" t="s">
        <v>56188</v>
      </c>
      <c r="AF6724" s="247">
        <v>24675.59</v>
      </c>
      <c r="AH6724" s="226" t="s">
        <v>40332</v>
      </c>
      <c r="AI6724" s="227">
        <v>55186.45</v>
      </c>
      <c r="AK6724" s="207" t="s">
        <v>21009</v>
      </c>
      <c r="AL6724" s="208">
        <v>60422.86</v>
      </c>
      <c r="AM6724" s="93"/>
      <c r="AN6724" s="93"/>
      <c r="AO6724" s="93"/>
    </row>
    <row r="6725" spans="25:41" x14ac:dyDescent="0.55000000000000004">
      <c r="Y6725" t="s">
        <v>34373</v>
      </c>
      <c r="Z6725" s="284">
        <v>162440.16</v>
      </c>
      <c r="AB6725" s="276" t="s">
        <v>62704</v>
      </c>
      <c r="AC6725" s="277">
        <v>20.48</v>
      </c>
      <c r="AE6725" s="246" t="s">
        <v>56189</v>
      </c>
      <c r="AF6725" s="247">
        <v>718.41</v>
      </c>
      <c r="AH6725" s="226" t="s">
        <v>40333</v>
      </c>
      <c r="AI6725" s="227">
        <v>7214.74</v>
      </c>
      <c r="AK6725" s="207" t="s">
        <v>21010</v>
      </c>
      <c r="AL6725" s="208">
        <v>4622.3500000000004</v>
      </c>
      <c r="AM6725" s="93"/>
      <c r="AN6725" s="93"/>
      <c r="AO6725" s="93"/>
    </row>
    <row r="6726" spans="25:41" x14ac:dyDescent="0.55000000000000004">
      <c r="Y6726" t="s">
        <v>31014</v>
      </c>
      <c r="Z6726" s="284">
        <v>194043.89</v>
      </c>
      <c r="AB6726" s="276" t="s">
        <v>56338</v>
      </c>
      <c r="AC6726" s="277">
        <v>266840</v>
      </c>
      <c r="AE6726" s="246" t="s">
        <v>56190</v>
      </c>
      <c r="AF6726" s="247">
        <v>20227.400000000001</v>
      </c>
      <c r="AH6726" s="226" t="s">
        <v>46958</v>
      </c>
      <c r="AI6726" s="227">
        <v>24.1</v>
      </c>
      <c r="AK6726" s="207" t="s">
        <v>21011</v>
      </c>
      <c r="AL6726" s="208">
        <v>13099.67</v>
      </c>
      <c r="AM6726" s="93"/>
      <c r="AN6726" s="93"/>
      <c r="AO6726" s="93"/>
    </row>
    <row r="6727" spans="25:41" x14ac:dyDescent="0.55000000000000004">
      <c r="Y6727" t="s">
        <v>36916</v>
      </c>
      <c r="Z6727" s="284">
        <v>26820.6</v>
      </c>
      <c r="AB6727" s="276" t="s">
        <v>56339</v>
      </c>
      <c r="AC6727" s="277">
        <v>136767.41</v>
      </c>
      <c r="AE6727" s="246" t="s">
        <v>56191</v>
      </c>
      <c r="AF6727" s="247">
        <v>1436.15</v>
      </c>
      <c r="AH6727" s="226" t="s">
        <v>46959</v>
      </c>
      <c r="AI6727" s="227">
        <v>459.71</v>
      </c>
      <c r="AK6727" s="207" t="s">
        <v>21012</v>
      </c>
      <c r="AL6727" s="208">
        <v>74437.2</v>
      </c>
      <c r="AM6727" s="93"/>
      <c r="AN6727" s="93"/>
      <c r="AO6727" s="93"/>
    </row>
    <row r="6728" spans="25:41" x14ac:dyDescent="0.55000000000000004">
      <c r="Y6728" t="s">
        <v>35893</v>
      </c>
      <c r="Z6728" s="284">
        <v>5721.73</v>
      </c>
      <c r="AB6728" s="276" t="s">
        <v>68233</v>
      </c>
      <c r="AC6728" s="277">
        <v>50259.93</v>
      </c>
      <c r="AE6728" s="246" t="s">
        <v>62641</v>
      </c>
      <c r="AF6728" s="247">
        <v>333.68</v>
      </c>
      <c r="AH6728" s="226" t="s">
        <v>52561</v>
      </c>
      <c r="AI6728" s="227">
        <v>155608.57999999999</v>
      </c>
      <c r="AK6728" s="207" t="s">
        <v>21013</v>
      </c>
      <c r="AL6728" s="208">
        <v>116984.92</v>
      </c>
      <c r="AM6728" s="93"/>
      <c r="AN6728" s="93"/>
      <c r="AO6728" s="93"/>
    </row>
    <row r="6729" spans="25:41" x14ac:dyDescent="0.55000000000000004">
      <c r="Y6729" t="s">
        <v>34374</v>
      </c>
      <c r="Z6729">
        <v>972.03</v>
      </c>
      <c r="AB6729" s="276" t="s">
        <v>56340</v>
      </c>
      <c r="AC6729" s="277">
        <v>33876.44</v>
      </c>
      <c r="AE6729" s="246" t="s">
        <v>62642</v>
      </c>
      <c r="AF6729" s="247">
        <v>19.48</v>
      </c>
      <c r="AH6729" s="226" t="s">
        <v>52562</v>
      </c>
      <c r="AI6729" s="227">
        <v>60532.84</v>
      </c>
      <c r="AK6729" s="207" t="s">
        <v>21014</v>
      </c>
      <c r="AL6729" s="208">
        <v>22990</v>
      </c>
      <c r="AM6729" s="93"/>
      <c r="AN6729" s="93"/>
      <c r="AO6729" s="93"/>
    </row>
    <row r="6730" spans="25:41" x14ac:dyDescent="0.55000000000000004">
      <c r="Y6730" t="s">
        <v>40931</v>
      </c>
      <c r="Z6730">
        <v>401.63</v>
      </c>
      <c r="AB6730" s="276" t="s">
        <v>56341</v>
      </c>
      <c r="AC6730" s="277">
        <v>2479.2800000000002</v>
      </c>
      <c r="AE6730" s="246" t="s">
        <v>56192</v>
      </c>
      <c r="AF6730" s="247">
        <v>377684.45</v>
      </c>
      <c r="AH6730" s="226" t="s">
        <v>44968</v>
      </c>
      <c r="AI6730" s="227">
        <v>1254</v>
      </c>
      <c r="AK6730" s="207" t="s">
        <v>21015</v>
      </c>
      <c r="AL6730" s="208">
        <v>7575</v>
      </c>
      <c r="AM6730" s="93"/>
      <c r="AN6730" s="93"/>
      <c r="AO6730" s="93"/>
    </row>
    <row r="6731" spans="25:41" x14ac:dyDescent="0.55000000000000004">
      <c r="Y6731" t="s">
        <v>36917</v>
      </c>
      <c r="Z6731">
        <v>381.4</v>
      </c>
      <c r="AB6731" s="276" t="s">
        <v>56342</v>
      </c>
      <c r="AC6731" s="277">
        <v>69599.990000000005</v>
      </c>
      <c r="AE6731" s="246" t="s">
        <v>56193</v>
      </c>
      <c r="AF6731" s="247">
        <v>83919.66</v>
      </c>
      <c r="AH6731" s="226" t="s">
        <v>33648</v>
      </c>
      <c r="AI6731" s="227">
        <v>127361.60000000001</v>
      </c>
      <c r="AK6731" s="207" t="s">
        <v>21016</v>
      </c>
      <c r="AL6731" s="208">
        <v>93738.34</v>
      </c>
      <c r="AM6731" s="93"/>
      <c r="AN6731" s="93"/>
      <c r="AO6731" s="93"/>
    </row>
    <row r="6732" spans="25:41" x14ac:dyDescent="0.55000000000000004">
      <c r="Y6732" t="s">
        <v>31015</v>
      </c>
      <c r="Z6732" s="284">
        <v>379395.38</v>
      </c>
      <c r="AB6732" s="276" t="s">
        <v>56343</v>
      </c>
      <c r="AC6732" s="277">
        <v>2408.37</v>
      </c>
      <c r="AE6732" s="246" t="s">
        <v>52613</v>
      </c>
      <c r="AF6732" s="247">
        <v>28406.25</v>
      </c>
      <c r="AH6732" s="226" t="s">
        <v>52563</v>
      </c>
      <c r="AI6732" s="227">
        <v>16733.189999999999</v>
      </c>
      <c r="AK6732" s="207" t="s">
        <v>21017</v>
      </c>
      <c r="AL6732" s="208">
        <v>39357.65</v>
      </c>
      <c r="AM6732" s="93"/>
      <c r="AN6732" s="93"/>
      <c r="AO6732" s="93"/>
    </row>
    <row r="6733" spans="25:41" x14ac:dyDescent="0.55000000000000004">
      <c r="Y6733" t="s">
        <v>34375</v>
      </c>
      <c r="Z6733" s="284">
        <v>1596.3</v>
      </c>
      <c r="AB6733" s="276" t="s">
        <v>62705</v>
      </c>
      <c r="AC6733" s="277">
        <v>3744.92</v>
      </c>
      <c r="AE6733" s="246" t="s">
        <v>59085</v>
      </c>
      <c r="AF6733" s="247">
        <v>7804.59</v>
      </c>
      <c r="AH6733" s="226" t="s">
        <v>46960</v>
      </c>
      <c r="AI6733" s="227">
        <v>750</v>
      </c>
      <c r="AK6733" s="207" t="s">
        <v>21018</v>
      </c>
      <c r="AL6733" s="208">
        <v>44476.03</v>
      </c>
      <c r="AM6733" s="93"/>
      <c r="AN6733" s="93"/>
      <c r="AO6733" s="93"/>
    </row>
    <row r="6734" spans="25:41" x14ac:dyDescent="0.55000000000000004">
      <c r="Y6734" t="s">
        <v>31016</v>
      </c>
      <c r="Z6734" s="284">
        <v>5822452.9900000002</v>
      </c>
      <c r="AB6734" s="276" t="s">
        <v>62706</v>
      </c>
      <c r="AC6734" s="277">
        <v>196.49</v>
      </c>
      <c r="AE6734" s="246" t="s">
        <v>39195</v>
      </c>
      <c r="AF6734" s="247">
        <v>43724.92</v>
      </c>
      <c r="AH6734" s="226" t="s">
        <v>46961</v>
      </c>
      <c r="AI6734" s="227">
        <v>20321.689999999999</v>
      </c>
      <c r="AK6734" s="207" t="s">
        <v>21019</v>
      </c>
      <c r="AL6734" s="208">
        <v>108225.32</v>
      </c>
      <c r="AM6734" s="93"/>
      <c r="AN6734" s="93"/>
      <c r="AO6734" s="93"/>
    </row>
    <row r="6735" spans="25:41" x14ac:dyDescent="0.55000000000000004">
      <c r="Y6735" t="s">
        <v>31017</v>
      </c>
      <c r="Z6735" s="284">
        <v>46177.2</v>
      </c>
      <c r="AB6735" s="276" t="s">
        <v>56344</v>
      </c>
      <c r="AC6735" s="277">
        <v>793917.65</v>
      </c>
      <c r="AE6735" s="246" t="s">
        <v>57473</v>
      </c>
      <c r="AF6735" s="247">
        <v>45370.44</v>
      </c>
      <c r="AH6735" s="226" t="s">
        <v>44969</v>
      </c>
      <c r="AI6735" s="227">
        <v>274000</v>
      </c>
      <c r="AK6735" s="207" t="s">
        <v>21020</v>
      </c>
      <c r="AL6735" s="208">
        <v>2400</v>
      </c>
      <c r="AM6735" s="93"/>
      <c r="AN6735" s="93"/>
      <c r="AO6735" s="93"/>
    </row>
    <row r="6736" spans="25:41" x14ac:dyDescent="0.55000000000000004">
      <c r="Y6736" t="s">
        <v>34376</v>
      </c>
      <c r="Z6736" s="284">
        <v>90130.66</v>
      </c>
      <c r="AB6736" s="276" t="s">
        <v>56345</v>
      </c>
      <c r="AC6736" s="277">
        <v>127540.06</v>
      </c>
      <c r="AE6736" s="246" t="s">
        <v>39196</v>
      </c>
      <c r="AF6736" s="247">
        <v>6756.24</v>
      </c>
      <c r="AH6736" s="226" t="s">
        <v>40334</v>
      </c>
      <c r="AI6736" s="227">
        <v>8143.2</v>
      </c>
      <c r="AK6736" s="207" t="s">
        <v>21021</v>
      </c>
      <c r="AL6736" s="208">
        <v>6580.51</v>
      </c>
      <c r="AM6736" s="93"/>
      <c r="AN6736" s="93"/>
      <c r="AO6736" s="93"/>
    </row>
    <row r="6737" spans="25:41" x14ac:dyDescent="0.55000000000000004">
      <c r="Y6737" t="s">
        <v>31018</v>
      </c>
      <c r="Z6737" s="284">
        <v>24066.6</v>
      </c>
      <c r="AB6737" s="276" t="s">
        <v>68234</v>
      </c>
      <c r="AC6737" s="277">
        <v>58333.36</v>
      </c>
      <c r="AE6737" s="246" t="s">
        <v>39197</v>
      </c>
      <c r="AF6737" s="247">
        <v>2707.51</v>
      </c>
      <c r="AH6737" s="226" t="s">
        <v>42552</v>
      </c>
      <c r="AI6737" s="227">
        <v>1281750</v>
      </c>
      <c r="AK6737" s="207" t="s">
        <v>21022</v>
      </c>
      <c r="AL6737" s="208">
        <v>387750</v>
      </c>
      <c r="AM6737" s="93"/>
      <c r="AN6737" s="93"/>
      <c r="AO6737" s="93"/>
    </row>
    <row r="6738" spans="25:41" x14ac:dyDescent="0.55000000000000004">
      <c r="Y6738" t="s">
        <v>34377</v>
      </c>
      <c r="Z6738" s="284">
        <v>25885.14</v>
      </c>
      <c r="AB6738" s="276" t="s">
        <v>70050</v>
      </c>
      <c r="AC6738" s="277">
        <v>6000</v>
      </c>
      <c r="AE6738" s="246" t="s">
        <v>39198</v>
      </c>
      <c r="AF6738" s="247">
        <v>10606.31</v>
      </c>
      <c r="AH6738" s="226" t="s">
        <v>52564</v>
      </c>
      <c r="AI6738" s="227">
        <v>22266.49</v>
      </c>
      <c r="AK6738" s="207" t="s">
        <v>21023</v>
      </c>
      <c r="AL6738" s="208">
        <v>74907.850000000006</v>
      </c>
      <c r="AM6738" s="93"/>
      <c r="AN6738" s="93"/>
      <c r="AO6738" s="93"/>
    </row>
    <row r="6739" spans="25:41" x14ac:dyDescent="0.55000000000000004">
      <c r="Y6739" t="s">
        <v>31019</v>
      </c>
      <c r="Z6739" s="284">
        <v>11834064.33</v>
      </c>
      <c r="AB6739" s="276" t="s">
        <v>42718</v>
      </c>
      <c r="AC6739" s="277">
        <v>4725.76</v>
      </c>
      <c r="AE6739" s="246" t="s">
        <v>56194</v>
      </c>
      <c r="AF6739" s="247">
        <v>14042.81</v>
      </c>
      <c r="AH6739" s="226" t="s">
        <v>52565</v>
      </c>
      <c r="AI6739" s="227">
        <v>5400</v>
      </c>
      <c r="AK6739" s="207" t="s">
        <v>21024</v>
      </c>
      <c r="AL6739" s="208">
        <v>57178.29</v>
      </c>
      <c r="AM6739" s="93"/>
      <c r="AN6739" s="93"/>
      <c r="AO6739" s="93"/>
    </row>
    <row r="6740" spans="25:41" x14ac:dyDescent="0.55000000000000004">
      <c r="Y6740" t="s">
        <v>31020</v>
      </c>
      <c r="Z6740" s="284">
        <v>611217.03</v>
      </c>
      <c r="AB6740" s="276" t="s">
        <v>68235</v>
      </c>
      <c r="AC6740" s="277">
        <v>16096.2</v>
      </c>
      <c r="AE6740" s="246" t="s">
        <v>36320</v>
      </c>
      <c r="AF6740" s="247">
        <v>13946.32</v>
      </c>
      <c r="AH6740" s="226" t="s">
        <v>33649</v>
      </c>
      <c r="AI6740" s="227">
        <v>143875.38</v>
      </c>
      <c r="AK6740" s="207" t="s">
        <v>21025</v>
      </c>
      <c r="AL6740" s="208">
        <v>136832.65</v>
      </c>
      <c r="AM6740" s="93"/>
      <c r="AN6740" s="93"/>
      <c r="AO6740" s="93"/>
    </row>
    <row r="6741" spans="25:41" x14ac:dyDescent="0.55000000000000004">
      <c r="Y6741" t="s">
        <v>35894</v>
      </c>
      <c r="Z6741" s="284">
        <v>6865727.1399999997</v>
      </c>
      <c r="AB6741" s="276" t="s">
        <v>68236</v>
      </c>
      <c r="AC6741" s="277">
        <v>5979.53</v>
      </c>
      <c r="AE6741" s="246" t="s">
        <v>36321</v>
      </c>
      <c r="AF6741" s="247">
        <v>47930.65</v>
      </c>
      <c r="AH6741" s="226" t="s">
        <v>33650</v>
      </c>
      <c r="AI6741" s="227">
        <v>339062.85</v>
      </c>
      <c r="AK6741" s="207" t="s">
        <v>21026</v>
      </c>
      <c r="AL6741" s="208">
        <v>67555.839999999997</v>
      </c>
      <c r="AM6741" s="93"/>
      <c r="AN6741" s="93"/>
      <c r="AO6741" s="93"/>
    </row>
    <row r="6742" spans="25:41" x14ac:dyDescent="0.55000000000000004">
      <c r="Y6742" t="s">
        <v>34378</v>
      </c>
      <c r="Z6742" s="284">
        <v>64132</v>
      </c>
      <c r="AB6742" s="276" t="s">
        <v>68237</v>
      </c>
      <c r="AC6742" s="277">
        <v>68460.86</v>
      </c>
      <c r="AE6742" s="246" t="s">
        <v>55152</v>
      </c>
      <c r="AF6742" s="247">
        <v>56567.15</v>
      </c>
      <c r="AH6742" s="226" t="s">
        <v>35076</v>
      </c>
      <c r="AI6742" s="227">
        <v>10394.52</v>
      </c>
      <c r="AK6742" s="207" t="s">
        <v>21027</v>
      </c>
      <c r="AL6742" s="208">
        <v>98341.45</v>
      </c>
      <c r="AM6742" s="93"/>
      <c r="AN6742" s="93"/>
      <c r="AO6742" s="93"/>
    </row>
    <row r="6743" spans="25:41" x14ac:dyDescent="0.55000000000000004">
      <c r="Y6743" t="s">
        <v>60981</v>
      </c>
      <c r="Z6743" s="284">
        <v>2334.59</v>
      </c>
      <c r="AB6743" s="276" t="s">
        <v>68238</v>
      </c>
      <c r="AC6743" s="277">
        <v>122844.76</v>
      </c>
      <c r="AE6743" s="246" t="s">
        <v>55153</v>
      </c>
      <c r="AF6743" s="247">
        <v>49618.31</v>
      </c>
      <c r="AH6743" s="226" t="s">
        <v>35077</v>
      </c>
      <c r="AI6743" s="227">
        <v>153577.45000000001</v>
      </c>
      <c r="AK6743" s="207" t="s">
        <v>21028</v>
      </c>
      <c r="AL6743" s="208">
        <v>67198.64</v>
      </c>
      <c r="AM6743" s="93"/>
      <c r="AN6743" s="93"/>
      <c r="AO6743" s="93"/>
    </row>
    <row r="6744" spans="25:41" x14ac:dyDescent="0.55000000000000004">
      <c r="Y6744" t="s">
        <v>35895</v>
      </c>
      <c r="Z6744" s="284">
        <v>12657.43</v>
      </c>
      <c r="AB6744" s="276" t="s">
        <v>62124</v>
      </c>
      <c r="AC6744" s="277">
        <v>5550</v>
      </c>
      <c r="AE6744" s="246" t="s">
        <v>55154</v>
      </c>
      <c r="AF6744" s="247">
        <v>5274.83</v>
      </c>
      <c r="AH6744" s="226" t="s">
        <v>52566</v>
      </c>
      <c r="AI6744" s="227">
        <v>135720</v>
      </c>
      <c r="AK6744" s="207" t="s">
        <v>21029</v>
      </c>
      <c r="AL6744" s="208">
        <v>54935.11</v>
      </c>
      <c r="AM6744" s="93"/>
      <c r="AN6744" s="93"/>
      <c r="AO6744" s="93"/>
    </row>
    <row r="6745" spans="25:41" x14ac:dyDescent="0.55000000000000004">
      <c r="Y6745" t="s">
        <v>48597</v>
      </c>
      <c r="Z6745" s="284">
        <v>229568.68</v>
      </c>
      <c r="AB6745" s="276" t="s">
        <v>62125</v>
      </c>
      <c r="AC6745" s="277">
        <v>401.15</v>
      </c>
      <c r="AE6745" s="246" t="s">
        <v>56195</v>
      </c>
      <c r="AF6745" s="247">
        <v>53.59</v>
      </c>
      <c r="AH6745" s="226" t="s">
        <v>52567</v>
      </c>
      <c r="AI6745" s="227">
        <v>52102</v>
      </c>
      <c r="AK6745" s="207" t="s">
        <v>21030</v>
      </c>
      <c r="AL6745" s="208">
        <v>172368.09</v>
      </c>
      <c r="AM6745" s="93"/>
      <c r="AN6745" s="93"/>
      <c r="AO6745" s="93"/>
    </row>
    <row r="6746" spans="25:41" x14ac:dyDescent="0.55000000000000004">
      <c r="Y6746" t="s">
        <v>31021</v>
      </c>
      <c r="Z6746" s="284">
        <v>318668.55</v>
      </c>
      <c r="AB6746" s="276" t="s">
        <v>70644</v>
      </c>
      <c r="AC6746" s="277">
        <v>811.93</v>
      </c>
      <c r="AE6746" s="246" t="s">
        <v>40337</v>
      </c>
      <c r="AF6746" s="247">
        <v>1716.33</v>
      </c>
      <c r="AH6746" s="226" t="s">
        <v>46962</v>
      </c>
      <c r="AI6746" s="227">
        <v>142480.81</v>
      </c>
      <c r="AK6746" s="207" t="s">
        <v>21031</v>
      </c>
      <c r="AL6746" s="208">
        <v>130861.12</v>
      </c>
      <c r="AM6746" s="93"/>
      <c r="AN6746" s="93"/>
      <c r="AO6746" s="93"/>
    </row>
    <row r="6747" spans="25:41" x14ac:dyDescent="0.55000000000000004">
      <c r="Y6747" t="s">
        <v>31022</v>
      </c>
      <c r="Z6747" s="284">
        <v>3166816.58</v>
      </c>
      <c r="AB6747" s="276" t="s">
        <v>49007</v>
      </c>
      <c r="AC6747" s="277">
        <v>800</v>
      </c>
      <c r="AE6747" s="246" t="s">
        <v>56196</v>
      </c>
      <c r="AF6747" s="247">
        <v>1626.25</v>
      </c>
      <c r="AH6747" s="226" t="s">
        <v>36306</v>
      </c>
      <c r="AI6747" s="227">
        <v>94851.07</v>
      </c>
      <c r="AK6747" s="207" t="s">
        <v>21032</v>
      </c>
      <c r="AL6747" s="208">
        <v>42548.56</v>
      </c>
      <c r="AM6747" s="93"/>
      <c r="AN6747" s="93"/>
      <c r="AO6747" s="93"/>
    </row>
    <row r="6748" spans="25:41" x14ac:dyDescent="0.55000000000000004">
      <c r="Y6748" t="s">
        <v>31023</v>
      </c>
      <c r="Z6748" s="284">
        <v>1261471.53</v>
      </c>
      <c r="AB6748" s="276" t="s">
        <v>57617</v>
      </c>
      <c r="AC6748" s="277">
        <v>26577.84</v>
      </c>
      <c r="AE6748" s="246" t="s">
        <v>40338</v>
      </c>
      <c r="AF6748" s="247">
        <v>8700.84</v>
      </c>
      <c r="AH6748" s="226" t="s">
        <v>36307</v>
      </c>
      <c r="AI6748" s="227">
        <v>213172.5</v>
      </c>
      <c r="AK6748" s="207" t="s">
        <v>21033</v>
      </c>
      <c r="AL6748" s="208">
        <v>141642.20000000001</v>
      </c>
      <c r="AM6748" s="93"/>
      <c r="AN6748" s="93"/>
      <c r="AO6748" s="93"/>
    </row>
    <row r="6749" spans="25:41" x14ac:dyDescent="0.55000000000000004">
      <c r="Y6749" t="s">
        <v>36918</v>
      </c>
      <c r="Z6749" s="284">
        <v>63335</v>
      </c>
      <c r="AB6749" s="276" t="s">
        <v>57618</v>
      </c>
      <c r="AC6749" s="277">
        <v>16962.099999999999</v>
      </c>
      <c r="AE6749" s="246" t="s">
        <v>40339</v>
      </c>
      <c r="AF6749" s="247">
        <v>27276.69</v>
      </c>
      <c r="AH6749" s="226" t="s">
        <v>49989</v>
      </c>
      <c r="AI6749" s="227">
        <v>4284.28</v>
      </c>
      <c r="AK6749" s="207" t="s">
        <v>21034</v>
      </c>
      <c r="AL6749" s="208">
        <v>578.85</v>
      </c>
      <c r="AM6749" s="93"/>
      <c r="AN6749" s="93"/>
      <c r="AO6749" s="93"/>
    </row>
    <row r="6750" spans="25:41" x14ac:dyDescent="0.55000000000000004">
      <c r="Y6750" t="s">
        <v>35897</v>
      </c>
      <c r="Z6750" s="284">
        <v>2929668.3</v>
      </c>
      <c r="AB6750" s="276" t="s">
        <v>49009</v>
      </c>
      <c r="AC6750" s="277">
        <v>35989.379999999997</v>
      </c>
      <c r="AE6750" s="246" t="s">
        <v>44995</v>
      </c>
      <c r="AF6750" s="247">
        <v>7859.97</v>
      </c>
      <c r="AH6750" s="226" t="s">
        <v>40335</v>
      </c>
      <c r="AI6750" s="227">
        <v>396779.76</v>
      </c>
      <c r="AK6750" s="207" t="s">
        <v>21035</v>
      </c>
      <c r="AL6750" s="208">
        <v>16231.15</v>
      </c>
      <c r="AM6750" s="93"/>
      <c r="AN6750" s="93"/>
      <c r="AO6750" s="93"/>
    </row>
    <row r="6751" spans="25:41" x14ac:dyDescent="0.55000000000000004">
      <c r="Y6751" t="s">
        <v>31024</v>
      </c>
      <c r="Z6751" s="284">
        <v>11862.75</v>
      </c>
      <c r="AB6751" s="276" t="s">
        <v>59714</v>
      </c>
      <c r="AC6751" s="277">
        <v>20005.400000000001</v>
      </c>
      <c r="AE6751" s="246" t="s">
        <v>57474</v>
      </c>
      <c r="AF6751" s="247">
        <v>16755.91</v>
      </c>
      <c r="AH6751" s="226" t="s">
        <v>35078</v>
      </c>
      <c r="AI6751" s="227">
        <v>857725.15</v>
      </c>
      <c r="AK6751" s="207" t="s">
        <v>21036</v>
      </c>
      <c r="AL6751" s="208">
        <v>18451.169999999998</v>
      </c>
      <c r="AM6751" s="93"/>
      <c r="AN6751" s="93"/>
      <c r="AO6751" s="93"/>
    </row>
    <row r="6752" spans="25:41" x14ac:dyDescent="0.55000000000000004">
      <c r="Y6752" t="s">
        <v>31025</v>
      </c>
      <c r="Z6752" s="284">
        <v>3774449.27</v>
      </c>
      <c r="AB6752" s="276" t="s">
        <v>68239</v>
      </c>
      <c r="AC6752" s="277">
        <v>41925.519999999997</v>
      </c>
      <c r="AE6752" s="246" t="s">
        <v>56197</v>
      </c>
      <c r="AF6752" s="247">
        <v>1499.85</v>
      </c>
      <c r="AH6752" s="226" t="s">
        <v>36308</v>
      </c>
      <c r="AI6752" s="227">
        <v>567011.37</v>
      </c>
      <c r="AK6752" s="207" t="s">
        <v>21037</v>
      </c>
      <c r="AL6752" s="208">
        <v>12216.9</v>
      </c>
      <c r="AM6752" s="93"/>
      <c r="AN6752" s="93"/>
      <c r="AO6752" s="93"/>
    </row>
    <row r="6753" spans="25:41" x14ac:dyDescent="0.55000000000000004">
      <c r="Y6753" t="s">
        <v>31026</v>
      </c>
      <c r="Z6753" s="284">
        <v>8273125.0700000003</v>
      </c>
      <c r="AB6753" s="276" t="s">
        <v>61495</v>
      </c>
      <c r="AC6753" s="277">
        <v>360</v>
      </c>
      <c r="AE6753" s="246" t="s">
        <v>55155</v>
      </c>
      <c r="AF6753" s="247">
        <v>6309.87</v>
      </c>
      <c r="AH6753" s="226" t="s">
        <v>42553</v>
      </c>
      <c r="AI6753" s="227">
        <v>10300</v>
      </c>
      <c r="AK6753" s="207" t="s">
        <v>21038</v>
      </c>
      <c r="AL6753" s="208">
        <v>11252</v>
      </c>
      <c r="AM6753" s="93"/>
      <c r="AN6753" s="93"/>
      <c r="AO6753" s="93"/>
    </row>
    <row r="6754" spans="25:41" x14ac:dyDescent="0.55000000000000004">
      <c r="Y6754" t="s">
        <v>34379</v>
      </c>
      <c r="Z6754" s="284">
        <v>5864.76</v>
      </c>
      <c r="AB6754" s="276" t="s">
        <v>60606</v>
      </c>
      <c r="AC6754" s="277">
        <v>1268.6500000000001</v>
      </c>
      <c r="AE6754" s="246" t="s">
        <v>42565</v>
      </c>
      <c r="AF6754" s="247">
        <v>1110000</v>
      </c>
      <c r="AH6754" s="226" t="s">
        <v>42554</v>
      </c>
      <c r="AI6754" s="227">
        <v>787.92</v>
      </c>
      <c r="AK6754" s="207" t="s">
        <v>21039</v>
      </c>
      <c r="AL6754" s="208">
        <v>154161.20000000001</v>
      </c>
      <c r="AM6754" s="93"/>
      <c r="AN6754" s="93"/>
      <c r="AO6754" s="93"/>
    </row>
    <row r="6755" spans="25:41" x14ac:dyDescent="0.55000000000000004">
      <c r="Y6755" t="s">
        <v>31027</v>
      </c>
      <c r="Z6755" s="284">
        <v>4779804.47</v>
      </c>
      <c r="AB6755" s="276" t="s">
        <v>59716</v>
      </c>
      <c r="AC6755" s="277">
        <v>84536.09</v>
      </c>
      <c r="AE6755" s="246" t="s">
        <v>55156</v>
      </c>
      <c r="AF6755" s="247">
        <v>10076.549999999999</v>
      </c>
      <c r="AH6755" s="226" t="s">
        <v>42555</v>
      </c>
      <c r="AI6755" s="227">
        <v>2037.92</v>
      </c>
      <c r="AK6755" s="207" t="s">
        <v>21040</v>
      </c>
      <c r="AL6755" s="208">
        <v>39357.65</v>
      </c>
      <c r="AM6755" s="93"/>
      <c r="AN6755" s="93"/>
      <c r="AO6755" s="93"/>
    </row>
    <row r="6756" spans="25:41" x14ac:dyDescent="0.55000000000000004">
      <c r="Y6756" t="s">
        <v>31028</v>
      </c>
      <c r="Z6756" s="284">
        <v>34707.83</v>
      </c>
      <c r="AB6756" s="276" t="s">
        <v>59718</v>
      </c>
      <c r="AC6756" s="277">
        <v>43746.6</v>
      </c>
      <c r="AE6756" s="246" t="s">
        <v>35099</v>
      </c>
      <c r="AF6756" s="247">
        <v>86247.5</v>
      </c>
      <c r="AH6756" s="226" t="s">
        <v>52568</v>
      </c>
      <c r="AI6756" s="227">
        <v>18776.54</v>
      </c>
      <c r="AK6756" s="207" t="s">
        <v>21041</v>
      </c>
      <c r="AL6756" s="208">
        <v>44476.03</v>
      </c>
      <c r="AM6756" s="93"/>
      <c r="AN6756" s="93"/>
      <c r="AO6756" s="93"/>
    </row>
    <row r="6757" spans="25:41" x14ac:dyDescent="0.55000000000000004">
      <c r="Y6757" t="s">
        <v>31029</v>
      </c>
      <c r="Z6757" s="284">
        <v>5512.41</v>
      </c>
      <c r="AB6757" s="276" t="s">
        <v>59719</v>
      </c>
      <c r="AC6757" s="277">
        <v>114580.08</v>
      </c>
      <c r="AE6757" s="246" t="s">
        <v>35100</v>
      </c>
      <c r="AF6757" s="247">
        <v>4382.13</v>
      </c>
      <c r="AH6757" s="226" t="s">
        <v>52569</v>
      </c>
      <c r="AI6757" s="227">
        <v>1148.83</v>
      </c>
      <c r="AK6757" s="207" t="s">
        <v>21042</v>
      </c>
      <c r="AL6757" s="208">
        <v>108225.32</v>
      </c>
      <c r="AM6757" s="93"/>
      <c r="AN6757" s="93"/>
      <c r="AO6757" s="93"/>
    </row>
    <row r="6758" spans="25:41" x14ac:dyDescent="0.55000000000000004">
      <c r="Y6758" t="s">
        <v>34380</v>
      </c>
      <c r="Z6758" s="284">
        <v>20651.86</v>
      </c>
      <c r="AB6758" s="276" t="s">
        <v>68240</v>
      </c>
      <c r="AC6758" s="277">
        <v>78023.759999999995</v>
      </c>
      <c r="AE6758" s="246" t="s">
        <v>36324</v>
      </c>
      <c r="AF6758" s="247">
        <v>2700</v>
      </c>
      <c r="AH6758" s="226" t="s">
        <v>52570</v>
      </c>
      <c r="AI6758" s="227">
        <v>807.44</v>
      </c>
      <c r="AK6758" s="207" t="s">
        <v>21043</v>
      </c>
      <c r="AL6758" s="208">
        <v>2400</v>
      </c>
      <c r="AM6758" s="93"/>
      <c r="AN6758" s="93"/>
      <c r="AO6758" s="93"/>
    </row>
    <row r="6759" spans="25:41" x14ac:dyDescent="0.55000000000000004">
      <c r="Y6759" t="s">
        <v>36919</v>
      </c>
      <c r="Z6759" s="284">
        <v>2267.63</v>
      </c>
      <c r="AB6759" s="276" t="s">
        <v>53075</v>
      </c>
      <c r="AC6759" s="277">
        <v>-116.23</v>
      </c>
      <c r="AE6759" s="246" t="s">
        <v>36325</v>
      </c>
      <c r="AF6759" s="247">
        <v>57638.64</v>
      </c>
      <c r="AH6759" s="226" t="s">
        <v>52571</v>
      </c>
      <c r="AI6759" s="227">
        <v>2095.5500000000002</v>
      </c>
      <c r="AK6759" s="207" t="s">
        <v>21044</v>
      </c>
      <c r="AL6759" s="208">
        <v>6580.51</v>
      </c>
      <c r="AM6759" s="93"/>
      <c r="AN6759" s="93"/>
      <c r="AO6759" s="93"/>
    </row>
    <row r="6760" spans="25:41" x14ac:dyDescent="0.55000000000000004">
      <c r="Y6760" t="s">
        <v>36920</v>
      </c>
      <c r="Z6760">
        <v>7.05</v>
      </c>
      <c r="AB6760" s="276" t="s">
        <v>53076</v>
      </c>
      <c r="AC6760" s="277">
        <v>116.23</v>
      </c>
      <c r="AE6760" s="246" t="s">
        <v>36326</v>
      </c>
      <c r="AF6760" s="247">
        <v>7752.91</v>
      </c>
      <c r="AH6760" s="226" t="s">
        <v>52572</v>
      </c>
      <c r="AI6760" s="227">
        <v>6324.95</v>
      </c>
      <c r="AK6760" s="207" t="s">
        <v>21045</v>
      </c>
      <c r="AL6760" s="208">
        <v>387750</v>
      </c>
      <c r="AM6760" s="93"/>
      <c r="AN6760" s="93"/>
      <c r="AO6760" s="93"/>
    </row>
    <row r="6761" spans="25:41" x14ac:dyDescent="0.55000000000000004">
      <c r="Y6761" t="s">
        <v>31030</v>
      </c>
      <c r="Z6761" s="284">
        <v>38584580.159999996</v>
      </c>
      <c r="AB6761" s="276" t="s">
        <v>45248</v>
      </c>
      <c r="AC6761" s="277">
        <v>6489.02</v>
      </c>
      <c r="AE6761" s="246" t="s">
        <v>60505</v>
      </c>
      <c r="AF6761" s="247">
        <v>-17556.349999999999</v>
      </c>
      <c r="AH6761" s="226" t="s">
        <v>52573</v>
      </c>
      <c r="AI6761" s="227">
        <v>205.3</v>
      </c>
      <c r="AK6761" s="207" t="s">
        <v>21046</v>
      </c>
      <c r="AL6761" s="208">
        <v>101687.14</v>
      </c>
      <c r="AM6761" s="93"/>
      <c r="AN6761" s="93"/>
      <c r="AO6761" s="93"/>
    </row>
    <row r="6762" spans="25:41" x14ac:dyDescent="0.55000000000000004">
      <c r="Y6762" t="s">
        <v>31031</v>
      </c>
      <c r="Z6762" s="284">
        <v>2695397.67</v>
      </c>
      <c r="AB6762" s="276" t="s">
        <v>45249</v>
      </c>
      <c r="AC6762" s="277">
        <v>1086.4000000000001</v>
      </c>
      <c r="AE6762" s="246" t="s">
        <v>40342</v>
      </c>
      <c r="AF6762" s="247">
        <v>3856765.24</v>
      </c>
      <c r="AH6762" s="226" t="s">
        <v>52574</v>
      </c>
      <c r="AI6762" s="227">
        <v>7094.39</v>
      </c>
      <c r="AK6762" s="207" t="s">
        <v>21047</v>
      </c>
      <c r="AL6762" s="208">
        <v>67047.929999999993</v>
      </c>
      <c r="AM6762" s="93"/>
      <c r="AN6762" s="93"/>
      <c r="AO6762" s="93"/>
    </row>
    <row r="6763" spans="25:41" x14ac:dyDescent="0.55000000000000004">
      <c r="Y6763" t="s">
        <v>46271</v>
      </c>
      <c r="Z6763" s="284">
        <v>2738394.54</v>
      </c>
      <c r="AB6763" s="276" t="s">
        <v>68241</v>
      </c>
      <c r="AC6763" s="277">
        <v>6277.1</v>
      </c>
      <c r="AE6763" s="246" t="s">
        <v>52614</v>
      </c>
      <c r="AF6763" s="247">
        <v>69486.69</v>
      </c>
      <c r="AH6763" s="226" t="s">
        <v>52575</v>
      </c>
      <c r="AI6763" s="227">
        <v>422.96</v>
      </c>
      <c r="AK6763" s="207" t="s">
        <v>21048</v>
      </c>
      <c r="AL6763" s="208">
        <v>161959.04000000001</v>
      </c>
      <c r="AM6763" s="93"/>
      <c r="AN6763" s="93"/>
      <c r="AO6763" s="93"/>
    </row>
    <row r="6764" spans="25:41" x14ac:dyDescent="0.55000000000000004">
      <c r="Y6764" t="s">
        <v>39644</v>
      </c>
      <c r="Z6764" s="284">
        <v>124663.06</v>
      </c>
      <c r="AB6764" s="276" t="s">
        <v>68242</v>
      </c>
      <c r="AC6764" s="277">
        <v>1095</v>
      </c>
      <c r="AE6764" s="246" t="s">
        <v>46978</v>
      </c>
      <c r="AF6764" s="247">
        <v>62445</v>
      </c>
      <c r="AH6764" s="226" t="s">
        <v>44970</v>
      </c>
      <c r="AI6764" s="227">
        <v>123000</v>
      </c>
      <c r="AK6764" s="207" t="s">
        <v>21049</v>
      </c>
      <c r="AL6764" s="208">
        <v>67555.839999999997</v>
      </c>
      <c r="AM6764" s="93"/>
      <c r="AN6764" s="93"/>
      <c r="AO6764" s="93"/>
    </row>
    <row r="6765" spans="25:41" x14ac:dyDescent="0.55000000000000004">
      <c r="Y6765" t="s">
        <v>69575</v>
      </c>
      <c r="Z6765" s="284">
        <v>77629.11</v>
      </c>
      <c r="AB6765" s="276" t="s">
        <v>36483</v>
      </c>
      <c r="AC6765" s="277">
        <v>217805.1</v>
      </c>
      <c r="AE6765" s="246" t="s">
        <v>55157</v>
      </c>
      <c r="AF6765" s="247">
        <v>18878.53</v>
      </c>
      <c r="AH6765" s="226" t="s">
        <v>44971</v>
      </c>
      <c r="AI6765" s="227">
        <v>8797.51</v>
      </c>
      <c r="AK6765" s="207" t="s">
        <v>21050</v>
      </c>
      <c r="AL6765" s="208">
        <v>130966.45</v>
      </c>
      <c r="AM6765" s="93"/>
      <c r="AN6765" s="93"/>
      <c r="AO6765" s="93"/>
    </row>
    <row r="6766" spans="25:41" x14ac:dyDescent="0.55000000000000004">
      <c r="Y6766" t="s">
        <v>40932</v>
      </c>
      <c r="Z6766" s="284">
        <v>69490.45</v>
      </c>
      <c r="AB6766" s="276" t="s">
        <v>60607</v>
      </c>
      <c r="AC6766" s="277">
        <v>26621.57</v>
      </c>
      <c r="AE6766" s="246" t="s">
        <v>55158</v>
      </c>
      <c r="AF6766" s="247">
        <v>137589.76000000001</v>
      </c>
      <c r="AH6766" s="226" t="s">
        <v>42556</v>
      </c>
      <c r="AI6766" s="227">
        <v>527537.43999999994</v>
      </c>
      <c r="AK6766" s="207" t="s">
        <v>21051</v>
      </c>
      <c r="AL6766" s="208">
        <v>19350</v>
      </c>
      <c r="AM6766" s="93"/>
      <c r="AN6766" s="93"/>
      <c r="AO6766" s="93"/>
    </row>
    <row r="6767" spans="25:41" x14ac:dyDescent="0.55000000000000004">
      <c r="Y6767" t="s">
        <v>35898</v>
      </c>
      <c r="Z6767" s="284">
        <v>1533746.74</v>
      </c>
      <c r="AB6767" s="276" t="s">
        <v>68243</v>
      </c>
      <c r="AC6767" s="277">
        <v>90776.57</v>
      </c>
      <c r="AE6767" s="246" t="s">
        <v>55159</v>
      </c>
      <c r="AF6767" s="247">
        <v>23217.27</v>
      </c>
      <c r="AH6767" s="226" t="s">
        <v>42557</v>
      </c>
      <c r="AI6767" s="227">
        <v>40129.879999999997</v>
      </c>
      <c r="AK6767" s="207" t="s">
        <v>21052</v>
      </c>
      <c r="AL6767" s="208">
        <v>4555</v>
      </c>
      <c r="AM6767" s="93"/>
      <c r="AN6767" s="93"/>
      <c r="AO6767" s="93"/>
    </row>
    <row r="6768" spans="25:41" x14ac:dyDescent="0.55000000000000004">
      <c r="Y6768" t="s">
        <v>48599</v>
      </c>
      <c r="Z6768" s="284">
        <v>140990.39999999999</v>
      </c>
      <c r="AB6768" s="276" t="s">
        <v>40474</v>
      </c>
      <c r="AC6768" s="277">
        <v>127291.3</v>
      </c>
      <c r="AE6768" s="246" t="s">
        <v>55160</v>
      </c>
      <c r="AF6768" s="247">
        <v>9169.98</v>
      </c>
      <c r="AH6768" s="226" t="s">
        <v>21078</v>
      </c>
      <c r="AI6768" s="227">
        <v>16578.84</v>
      </c>
      <c r="AK6768" s="207" t="s">
        <v>21053</v>
      </c>
      <c r="AL6768" s="208">
        <v>67198.64</v>
      </c>
      <c r="AM6768" s="93"/>
      <c r="AN6768" s="93"/>
      <c r="AO6768" s="93"/>
    </row>
    <row r="6769" spans="25:41" x14ac:dyDescent="0.55000000000000004">
      <c r="Y6769" t="s">
        <v>34381</v>
      </c>
      <c r="Z6769" s="284">
        <v>3089445.03</v>
      </c>
      <c r="AB6769" s="276" t="s">
        <v>40475</v>
      </c>
      <c r="AC6769" s="277">
        <v>27174.07</v>
      </c>
      <c r="AE6769" s="246" t="s">
        <v>55161</v>
      </c>
      <c r="AF6769" s="247">
        <v>7332.38</v>
      </c>
      <c r="AH6769" s="226" t="s">
        <v>35080</v>
      </c>
      <c r="AI6769" s="227">
        <v>83267.399999999994</v>
      </c>
      <c r="AK6769" s="207" t="s">
        <v>21054</v>
      </c>
      <c r="AL6769" s="208">
        <v>55513.96</v>
      </c>
      <c r="AM6769" s="93"/>
      <c r="AN6769" s="93"/>
      <c r="AO6769" s="93"/>
    </row>
    <row r="6770" spans="25:41" x14ac:dyDescent="0.55000000000000004">
      <c r="Y6770" t="s">
        <v>34382</v>
      </c>
      <c r="Z6770" s="284">
        <v>6934418.8099999996</v>
      </c>
      <c r="AB6770" s="276" t="s">
        <v>68244</v>
      </c>
      <c r="AC6770" s="277">
        <v>51479.82</v>
      </c>
      <c r="AE6770" s="246" t="s">
        <v>55162</v>
      </c>
      <c r="AF6770" s="247">
        <v>17057.46</v>
      </c>
      <c r="AH6770" s="226" t="s">
        <v>21080</v>
      </c>
      <c r="AI6770" s="227">
        <v>52705.27</v>
      </c>
      <c r="AK6770" s="207" t="s">
        <v>13578</v>
      </c>
      <c r="AL6770" s="208">
        <v>266652.92</v>
      </c>
      <c r="AM6770" s="93"/>
      <c r="AN6770" s="93"/>
      <c r="AO6770" s="93"/>
    </row>
    <row r="6771" spans="25:41" x14ac:dyDescent="0.55000000000000004">
      <c r="Y6771" t="s">
        <v>40933</v>
      </c>
      <c r="Z6771" s="284">
        <v>255354.17</v>
      </c>
      <c r="AB6771" s="276" t="s">
        <v>45251</v>
      </c>
      <c r="AC6771" s="277">
        <v>60651.15</v>
      </c>
      <c r="AE6771" s="246" t="s">
        <v>56198</v>
      </c>
      <c r="AF6771" s="247">
        <v>98.8</v>
      </c>
      <c r="AH6771" s="226" t="s">
        <v>13585</v>
      </c>
      <c r="AI6771" s="227">
        <v>99983.96</v>
      </c>
      <c r="AK6771" s="207" t="s">
        <v>21055</v>
      </c>
      <c r="AL6771" s="208">
        <v>130861.12</v>
      </c>
      <c r="AM6771" s="93"/>
      <c r="AN6771" s="93"/>
      <c r="AO6771" s="93"/>
    </row>
    <row r="6772" spans="25:41" x14ac:dyDescent="0.55000000000000004">
      <c r="Y6772" t="s">
        <v>31032</v>
      </c>
      <c r="Z6772" s="284">
        <v>1191960.68</v>
      </c>
      <c r="AB6772" s="276" t="s">
        <v>57621</v>
      </c>
      <c r="AC6772" s="277">
        <v>12514</v>
      </c>
      <c r="AE6772" s="246" t="s">
        <v>56199</v>
      </c>
      <c r="AF6772" s="247">
        <v>613.91999999999996</v>
      </c>
      <c r="AH6772" s="226" t="s">
        <v>21081</v>
      </c>
      <c r="AI6772" s="227">
        <v>160232.5</v>
      </c>
      <c r="AK6772" s="207" t="s">
        <v>21056</v>
      </c>
      <c r="AL6772" s="208">
        <v>41021.15</v>
      </c>
      <c r="AM6772" s="93"/>
      <c r="AN6772" s="93"/>
      <c r="AO6772" s="93"/>
    </row>
    <row r="6773" spans="25:41" x14ac:dyDescent="0.55000000000000004">
      <c r="Y6773" t="s">
        <v>34383</v>
      </c>
      <c r="Z6773" s="284">
        <v>4679.59</v>
      </c>
      <c r="AB6773" s="276" t="s">
        <v>63262</v>
      </c>
      <c r="AC6773" s="277">
        <v>19482</v>
      </c>
      <c r="AE6773" s="246" t="s">
        <v>55163</v>
      </c>
      <c r="AF6773" s="247">
        <v>7421.57</v>
      </c>
      <c r="AH6773" s="226" t="s">
        <v>48913</v>
      </c>
      <c r="AI6773" s="227">
        <v>810.41</v>
      </c>
      <c r="AK6773" s="207" t="s">
        <v>21057</v>
      </c>
      <c r="AL6773" s="208">
        <v>42548.56</v>
      </c>
      <c r="AM6773" s="93"/>
      <c r="AN6773" s="93"/>
      <c r="AO6773" s="93"/>
    </row>
    <row r="6774" spans="25:41" x14ac:dyDescent="0.55000000000000004">
      <c r="Y6774" t="s">
        <v>34384</v>
      </c>
      <c r="Z6774" s="284">
        <v>43192.480000000003</v>
      </c>
      <c r="AB6774" s="276" t="s">
        <v>68245</v>
      </c>
      <c r="AC6774" s="277">
        <v>3295</v>
      </c>
      <c r="AE6774" s="246" t="s">
        <v>55164</v>
      </c>
      <c r="AF6774" s="247">
        <v>17673.93</v>
      </c>
      <c r="AH6774" s="226" t="s">
        <v>46963</v>
      </c>
      <c r="AI6774" s="227">
        <v>19249.59</v>
      </c>
      <c r="AK6774" s="207" t="s">
        <v>21058</v>
      </c>
      <c r="AL6774" s="208">
        <v>369863.12</v>
      </c>
      <c r="AM6774" s="93"/>
      <c r="AN6774" s="93"/>
      <c r="AO6774" s="93"/>
    </row>
    <row r="6775" spans="25:41" x14ac:dyDescent="0.55000000000000004">
      <c r="Y6775" t="s">
        <v>35899</v>
      </c>
      <c r="Z6775">
        <v>160.59</v>
      </c>
      <c r="AB6775" s="276" t="s">
        <v>40485</v>
      </c>
      <c r="AC6775" s="277">
        <v>16939.5</v>
      </c>
      <c r="AE6775" s="246" t="s">
        <v>55165</v>
      </c>
      <c r="AF6775" s="247">
        <v>3482.89</v>
      </c>
      <c r="AH6775" s="226" t="s">
        <v>21083</v>
      </c>
      <c r="AI6775" s="227">
        <v>16000.08</v>
      </c>
      <c r="AK6775" s="207" t="s">
        <v>21059</v>
      </c>
      <c r="AL6775" s="208">
        <v>52583.85</v>
      </c>
      <c r="AM6775" s="93"/>
      <c r="AN6775" s="93"/>
      <c r="AO6775" s="93"/>
    </row>
    <row r="6776" spans="25:41" x14ac:dyDescent="0.55000000000000004">
      <c r="Y6776" t="s">
        <v>31033</v>
      </c>
      <c r="Z6776" s="284">
        <v>296067.71000000002</v>
      </c>
      <c r="AB6776" s="276" t="s">
        <v>63745</v>
      </c>
      <c r="AC6776" s="277">
        <v>1400</v>
      </c>
      <c r="AE6776" s="246" t="s">
        <v>55166</v>
      </c>
      <c r="AF6776" s="247">
        <v>17856.060000000001</v>
      </c>
      <c r="AH6776" s="226" t="s">
        <v>21084</v>
      </c>
      <c r="AI6776" s="227">
        <v>28897.87</v>
      </c>
      <c r="AK6776" s="207" t="s">
        <v>21060</v>
      </c>
      <c r="AL6776" s="208">
        <v>4022.7</v>
      </c>
      <c r="AM6776" s="93"/>
      <c r="AN6776" s="93"/>
      <c r="AO6776" s="93"/>
    </row>
    <row r="6777" spans="25:41" x14ac:dyDescent="0.55000000000000004">
      <c r="Y6777" t="s">
        <v>47675</v>
      </c>
      <c r="Z6777" s="284">
        <v>51597.43</v>
      </c>
      <c r="AB6777" s="276" t="s">
        <v>68246</v>
      </c>
      <c r="AC6777" s="277">
        <v>6849</v>
      </c>
      <c r="AE6777" s="246" t="s">
        <v>55167</v>
      </c>
      <c r="AF6777" s="247">
        <v>54040.36</v>
      </c>
      <c r="AH6777" s="226" t="s">
        <v>21085</v>
      </c>
      <c r="AI6777" s="227">
        <v>3434.69</v>
      </c>
      <c r="AK6777" s="207" t="s">
        <v>21061</v>
      </c>
      <c r="AL6777" s="208">
        <v>10789.49</v>
      </c>
      <c r="AM6777" s="93"/>
      <c r="AN6777" s="93"/>
      <c r="AO6777" s="93"/>
    </row>
    <row r="6778" spans="25:41" x14ac:dyDescent="0.55000000000000004">
      <c r="Y6778" t="s">
        <v>56899</v>
      </c>
      <c r="Z6778" s="284">
        <v>27862.16</v>
      </c>
      <c r="AB6778" s="276" t="s">
        <v>62707</v>
      </c>
      <c r="AC6778" s="277">
        <v>-1250.01</v>
      </c>
      <c r="AE6778" s="246" t="s">
        <v>50001</v>
      </c>
      <c r="AF6778" s="247">
        <v>32</v>
      </c>
      <c r="AH6778" s="226" t="s">
        <v>21086</v>
      </c>
      <c r="AI6778" s="227">
        <v>8739.83</v>
      </c>
      <c r="AK6778" s="207" t="s">
        <v>21062</v>
      </c>
      <c r="AL6778" s="208">
        <v>366181</v>
      </c>
      <c r="AM6778" s="93"/>
      <c r="AN6778" s="93"/>
      <c r="AO6778" s="93"/>
    </row>
    <row r="6779" spans="25:41" x14ac:dyDescent="0.55000000000000004">
      <c r="Y6779" t="s">
        <v>46272</v>
      </c>
      <c r="Z6779" s="284">
        <v>188220.66</v>
      </c>
      <c r="AB6779" s="276" t="s">
        <v>40486</v>
      </c>
      <c r="AC6779" s="277">
        <v>1777.09</v>
      </c>
      <c r="AE6779" s="246" t="s">
        <v>52616</v>
      </c>
      <c r="AF6779" s="247">
        <v>14963.63</v>
      </c>
      <c r="AH6779" s="226" t="s">
        <v>47993</v>
      </c>
      <c r="AI6779" s="227">
        <v>30122</v>
      </c>
      <c r="AK6779" s="207" t="s">
        <v>21063</v>
      </c>
      <c r="AL6779" s="208">
        <v>767.34</v>
      </c>
      <c r="AM6779" s="93"/>
      <c r="AN6779" s="93"/>
      <c r="AO6779" s="93"/>
    </row>
    <row r="6780" spans="25:41" x14ac:dyDescent="0.55000000000000004">
      <c r="Y6780" t="s">
        <v>43430</v>
      </c>
      <c r="Z6780">
        <v>385.13</v>
      </c>
      <c r="AB6780" s="276" t="s">
        <v>40487</v>
      </c>
      <c r="AC6780" s="277">
        <v>1378.94</v>
      </c>
      <c r="AE6780" s="246" t="s">
        <v>56200</v>
      </c>
      <c r="AF6780" s="247">
        <v>4644.28</v>
      </c>
      <c r="AH6780" s="226" t="s">
        <v>21087</v>
      </c>
      <c r="AI6780" s="227">
        <v>2148.8200000000002</v>
      </c>
      <c r="AK6780" s="207" t="s">
        <v>21064</v>
      </c>
      <c r="AL6780" s="208">
        <v>6468.57</v>
      </c>
      <c r="AM6780" s="93"/>
      <c r="AN6780" s="93"/>
      <c r="AO6780" s="93"/>
    </row>
    <row r="6781" spans="25:41" x14ac:dyDescent="0.55000000000000004">
      <c r="Y6781" t="s">
        <v>58811</v>
      </c>
      <c r="Z6781" s="284">
        <v>19738.09</v>
      </c>
      <c r="AB6781" s="276" t="s">
        <v>63264</v>
      </c>
      <c r="AC6781" s="277">
        <v>147.52000000000001</v>
      </c>
      <c r="AE6781" s="246" t="s">
        <v>52617</v>
      </c>
      <c r="AF6781" s="247">
        <v>6041.86</v>
      </c>
      <c r="AH6781" s="226" t="s">
        <v>21088</v>
      </c>
      <c r="AI6781" s="227">
        <v>2430.94</v>
      </c>
      <c r="AK6781" s="207" t="s">
        <v>21065</v>
      </c>
      <c r="AL6781" s="208">
        <v>1916.37</v>
      </c>
      <c r="AM6781" s="93"/>
      <c r="AN6781" s="93"/>
      <c r="AO6781" s="93"/>
    </row>
    <row r="6782" spans="25:41" x14ac:dyDescent="0.55000000000000004">
      <c r="Y6782" t="s">
        <v>40934</v>
      </c>
      <c r="Z6782" s="284">
        <v>127100.95</v>
      </c>
      <c r="AB6782" s="276" t="s">
        <v>62708</v>
      </c>
      <c r="AC6782" s="277">
        <v>273.33</v>
      </c>
      <c r="AE6782" s="246" t="s">
        <v>52618</v>
      </c>
      <c r="AF6782" s="247">
        <v>462.16</v>
      </c>
      <c r="AH6782" s="226" t="s">
        <v>21089</v>
      </c>
      <c r="AI6782" s="227">
        <v>465.86</v>
      </c>
      <c r="AK6782" s="207" t="s">
        <v>13581</v>
      </c>
      <c r="AL6782" s="208">
        <v>700.16</v>
      </c>
      <c r="AM6782" s="93"/>
      <c r="AN6782" s="93"/>
      <c r="AO6782" s="93"/>
    </row>
    <row r="6783" spans="25:41" x14ac:dyDescent="0.55000000000000004">
      <c r="Y6783" t="s">
        <v>31034</v>
      </c>
      <c r="Z6783" s="284">
        <v>12974719.09</v>
      </c>
      <c r="AB6783" s="276" t="s">
        <v>68247</v>
      </c>
      <c r="AC6783" s="277">
        <v>108.3</v>
      </c>
      <c r="AE6783" s="246" t="s">
        <v>52619</v>
      </c>
      <c r="AF6783" s="247">
        <v>1480.26</v>
      </c>
      <c r="AH6783" s="226" t="s">
        <v>44972</v>
      </c>
      <c r="AI6783" s="227">
        <v>2547.94</v>
      </c>
      <c r="AK6783" s="207" t="s">
        <v>13582</v>
      </c>
      <c r="AL6783" s="208">
        <v>1984.21</v>
      </c>
      <c r="AM6783" s="93"/>
      <c r="AN6783" s="93"/>
      <c r="AO6783" s="93"/>
    </row>
    <row r="6784" spans="25:41" x14ac:dyDescent="0.55000000000000004">
      <c r="Y6784" t="s">
        <v>50848</v>
      </c>
      <c r="Z6784" s="284">
        <v>2740604.24</v>
      </c>
      <c r="AB6784" s="276" t="s">
        <v>70645</v>
      </c>
      <c r="AC6784" s="277">
        <v>448.86</v>
      </c>
      <c r="AE6784" s="246" t="s">
        <v>48918</v>
      </c>
      <c r="AF6784" s="247">
        <v>82114</v>
      </c>
      <c r="AH6784" s="226" t="s">
        <v>21090</v>
      </c>
      <c r="AI6784" s="227">
        <v>33325</v>
      </c>
      <c r="AK6784" s="207" t="s">
        <v>13583</v>
      </c>
      <c r="AL6784" s="208">
        <v>4803.2700000000004</v>
      </c>
      <c r="AM6784" s="93"/>
      <c r="AN6784" s="93"/>
      <c r="AO6784" s="93"/>
    </row>
    <row r="6785" spans="25:41" x14ac:dyDescent="0.55000000000000004">
      <c r="Y6785" t="s">
        <v>31035</v>
      </c>
      <c r="Z6785" s="284">
        <v>22641532.789999999</v>
      </c>
      <c r="AB6785" s="276" t="s">
        <v>35282</v>
      </c>
      <c r="AC6785" s="277">
        <v>3883</v>
      </c>
      <c r="AE6785" s="246" t="s">
        <v>61419</v>
      </c>
      <c r="AF6785" s="247">
        <v>340.95</v>
      </c>
      <c r="AH6785" s="226" t="s">
        <v>33652</v>
      </c>
      <c r="AI6785" s="227">
        <v>372</v>
      </c>
      <c r="AK6785" s="207" t="s">
        <v>13584</v>
      </c>
      <c r="AL6785" s="208">
        <v>5666.08</v>
      </c>
      <c r="AM6785" s="93"/>
      <c r="AN6785" s="93"/>
      <c r="AO6785" s="93"/>
    </row>
    <row r="6786" spans="25:41" x14ac:dyDescent="0.55000000000000004">
      <c r="Y6786" t="s">
        <v>31036</v>
      </c>
      <c r="Z6786" s="284">
        <v>3835793.6</v>
      </c>
      <c r="AB6786" s="276" t="s">
        <v>35283</v>
      </c>
      <c r="AC6786" s="277">
        <v>344.72</v>
      </c>
      <c r="AE6786" s="246" t="s">
        <v>56201</v>
      </c>
      <c r="AF6786" s="247">
        <v>138.27000000000001</v>
      </c>
      <c r="AH6786" s="226" t="s">
        <v>21091</v>
      </c>
      <c r="AI6786" s="227">
        <v>4703.6499999999996</v>
      </c>
      <c r="AK6786" s="207" t="s">
        <v>21066</v>
      </c>
      <c r="AL6786" s="208">
        <v>9060</v>
      </c>
      <c r="AM6786" s="93"/>
      <c r="AN6786" s="93"/>
      <c r="AO6786" s="93"/>
    </row>
    <row r="6787" spans="25:41" x14ac:dyDescent="0.55000000000000004">
      <c r="Y6787" t="s">
        <v>35900</v>
      </c>
      <c r="Z6787" s="284">
        <v>397232.77</v>
      </c>
      <c r="AB6787" s="276" t="s">
        <v>36485</v>
      </c>
      <c r="AC6787" s="277">
        <v>951.35</v>
      </c>
      <c r="AE6787" s="246" t="s">
        <v>60506</v>
      </c>
      <c r="AF6787" s="247">
        <v>-562.5</v>
      </c>
      <c r="AH6787" s="226" t="s">
        <v>21092</v>
      </c>
      <c r="AI6787" s="227">
        <v>101074.76</v>
      </c>
      <c r="AK6787" s="207" t="s">
        <v>21067</v>
      </c>
      <c r="AL6787" s="208">
        <v>3661.9</v>
      </c>
      <c r="AM6787" s="93"/>
      <c r="AN6787" s="93"/>
      <c r="AO6787" s="93"/>
    </row>
    <row r="6788" spans="25:41" x14ac:dyDescent="0.55000000000000004">
      <c r="Y6788" t="s">
        <v>56900</v>
      </c>
      <c r="Z6788" s="284">
        <v>332191.49</v>
      </c>
      <c r="AB6788" s="276" t="s">
        <v>70646</v>
      </c>
      <c r="AC6788" s="277">
        <v>62.04</v>
      </c>
      <c r="AE6788" s="246" t="s">
        <v>61420</v>
      </c>
      <c r="AF6788" s="247">
        <v>5412.75</v>
      </c>
      <c r="AH6788" s="226" t="s">
        <v>33653</v>
      </c>
      <c r="AI6788" s="227">
        <v>286260</v>
      </c>
      <c r="AK6788" s="207" t="s">
        <v>21068</v>
      </c>
      <c r="AL6788" s="208">
        <v>273.95999999999998</v>
      </c>
      <c r="AM6788" s="93"/>
      <c r="AN6788" s="93"/>
      <c r="AO6788" s="93"/>
    </row>
    <row r="6789" spans="25:41" x14ac:dyDescent="0.55000000000000004">
      <c r="Y6789" t="s">
        <v>31037</v>
      </c>
      <c r="Z6789" s="284">
        <v>26020360.120000001</v>
      </c>
      <c r="AB6789" s="276" t="s">
        <v>70647</v>
      </c>
      <c r="AC6789" s="277">
        <v>86.52</v>
      </c>
      <c r="AE6789" s="246" t="s">
        <v>57475</v>
      </c>
      <c r="AF6789" s="247">
        <v>115410.52</v>
      </c>
      <c r="AH6789" s="226" t="s">
        <v>21093</v>
      </c>
      <c r="AI6789" s="227">
        <v>32205.38</v>
      </c>
      <c r="AK6789" s="207" t="s">
        <v>21069</v>
      </c>
      <c r="AL6789" s="208">
        <v>133847.38</v>
      </c>
      <c r="AM6789" s="93"/>
      <c r="AN6789" s="93"/>
      <c r="AO6789" s="93"/>
    </row>
    <row r="6790" spans="25:41" x14ac:dyDescent="0.55000000000000004">
      <c r="Y6790" t="s">
        <v>31038</v>
      </c>
      <c r="Z6790" s="284">
        <v>58463.05</v>
      </c>
      <c r="AB6790" s="276" t="s">
        <v>60612</v>
      </c>
      <c r="AC6790" s="277">
        <v>3294050</v>
      </c>
      <c r="AE6790" s="246" t="s">
        <v>63187</v>
      </c>
      <c r="AF6790" s="247">
        <v>1478</v>
      </c>
      <c r="AH6790" s="226" t="s">
        <v>33654</v>
      </c>
      <c r="AI6790" s="227">
        <v>61280.97</v>
      </c>
      <c r="AK6790" s="207" t="s">
        <v>21070</v>
      </c>
      <c r="AL6790" s="208">
        <v>22028</v>
      </c>
      <c r="AM6790" s="93"/>
      <c r="AN6790" s="93"/>
      <c r="AO6790" s="93"/>
    </row>
    <row r="6791" spans="25:41" x14ac:dyDescent="0.55000000000000004">
      <c r="Y6791" t="s">
        <v>31039</v>
      </c>
      <c r="Z6791" s="284">
        <v>59189.56</v>
      </c>
      <c r="AB6791" s="276" t="s">
        <v>58613</v>
      </c>
      <c r="AC6791" s="277">
        <v>255.71</v>
      </c>
      <c r="AE6791" s="246" t="s">
        <v>62643</v>
      </c>
      <c r="AF6791" s="247">
        <v>56.55</v>
      </c>
      <c r="AH6791" s="226" t="s">
        <v>21094</v>
      </c>
      <c r="AI6791" s="227">
        <v>1932303.24</v>
      </c>
      <c r="AK6791" s="207" t="s">
        <v>21071</v>
      </c>
      <c r="AL6791" s="208">
        <v>4345</v>
      </c>
      <c r="AM6791" s="93"/>
      <c r="AN6791" s="93"/>
      <c r="AO6791" s="93"/>
    </row>
    <row r="6792" spans="25:41" x14ac:dyDescent="0.55000000000000004">
      <c r="Y6792" t="s">
        <v>40935</v>
      </c>
      <c r="Z6792" s="284">
        <v>19285.3</v>
      </c>
      <c r="AB6792" s="276" t="s">
        <v>68248</v>
      </c>
      <c r="AC6792" s="277">
        <v>1949.48</v>
      </c>
      <c r="AE6792" s="246" t="s">
        <v>62644</v>
      </c>
      <c r="AF6792" s="247">
        <v>2.15</v>
      </c>
      <c r="AH6792" s="226" t="s">
        <v>42558</v>
      </c>
      <c r="AI6792" s="227">
        <v>20854.8</v>
      </c>
      <c r="AK6792" s="207" t="s">
        <v>21072</v>
      </c>
      <c r="AL6792" s="208">
        <v>4875</v>
      </c>
      <c r="AM6792" s="93"/>
      <c r="AN6792" s="93"/>
      <c r="AO6792" s="93"/>
    </row>
    <row r="6793" spans="25:41" x14ac:dyDescent="0.55000000000000004">
      <c r="Y6793" t="s">
        <v>34385</v>
      </c>
      <c r="Z6793" s="284">
        <v>99437.39</v>
      </c>
      <c r="AB6793" s="276" t="s">
        <v>59422</v>
      </c>
      <c r="AC6793" s="277">
        <v>32.909999999999997</v>
      </c>
      <c r="AE6793" s="246" t="s">
        <v>59629</v>
      </c>
      <c r="AF6793" s="247">
        <v>6603849.7400000002</v>
      </c>
      <c r="AH6793" s="226" t="s">
        <v>39186</v>
      </c>
      <c r="AI6793" s="227">
        <v>43625</v>
      </c>
      <c r="AK6793" s="207" t="s">
        <v>21073</v>
      </c>
      <c r="AL6793" s="208">
        <v>45814.5</v>
      </c>
      <c r="AM6793" s="93"/>
      <c r="AN6793" s="93"/>
      <c r="AO6793" s="93"/>
    </row>
    <row r="6794" spans="25:41" x14ac:dyDescent="0.55000000000000004">
      <c r="Y6794" t="s">
        <v>31040</v>
      </c>
      <c r="Z6794" s="284">
        <v>4994745.4400000004</v>
      </c>
      <c r="AB6794" s="276" t="s">
        <v>70648</v>
      </c>
      <c r="AC6794" s="277">
        <v>-32.909999999999997</v>
      </c>
      <c r="AE6794" s="246" t="s">
        <v>60507</v>
      </c>
      <c r="AF6794" s="247">
        <v>199100</v>
      </c>
      <c r="AH6794" s="226" t="s">
        <v>52576</v>
      </c>
      <c r="AI6794" s="227">
        <v>58500</v>
      </c>
      <c r="AK6794" s="207" t="s">
        <v>21074</v>
      </c>
      <c r="AL6794" s="208">
        <v>9921.92</v>
      </c>
      <c r="AM6794" s="93"/>
      <c r="AN6794" s="93"/>
      <c r="AO6794" s="93"/>
    </row>
    <row r="6795" spans="25:41" x14ac:dyDescent="0.55000000000000004">
      <c r="Y6795" t="s">
        <v>31041</v>
      </c>
      <c r="Z6795" s="284">
        <v>17917792.82</v>
      </c>
      <c r="AB6795" s="276" t="s">
        <v>61503</v>
      </c>
      <c r="AC6795" s="277">
        <v>5089.8500000000004</v>
      </c>
      <c r="AE6795" s="246" t="s">
        <v>62645</v>
      </c>
      <c r="AF6795" s="247">
        <v>38140.53</v>
      </c>
      <c r="AH6795" s="226" t="s">
        <v>21097</v>
      </c>
      <c r="AI6795" s="227">
        <v>39256.720000000001</v>
      </c>
      <c r="AK6795" s="207" t="s">
        <v>21075</v>
      </c>
      <c r="AL6795" s="208">
        <v>4186.68</v>
      </c>
      <c r="AM6795" s="93"/>
      <c r="AN6795" s="93"/>
      <c r="AO6795" s="93"/>
    </row>
    <row r="6796" spans="25:41" x14ac:dyDescent="0.55000000000000004">
      <c r="Y6796" t="s">
        <v>39647</v>
      </c>
      <c r="Z6796" s="284">
        <v>-1712090.93</v>
      </c>
      <c r="AB6796" s="276" t="s">
        <v>57630</v>
      </c>
      <c r="AC6796" s="277">
        <v>13827.83</v>
      </c>
      <c r="AE6796" s="246" t="s">
        <v>59630</v>
      </c>
      <c r="AF6796" s="247">
        <v>502287.21</v>
      </c>
      <c r="AH6796" s="226" t="s">
        <v>35081</v>
      </c>
      <c r="AI6796" s="227">
        <v>5710.59</v>
      </c>
      <c r="AK6796" s="207" t="s">
        <v>21076</v>
      </c>
      <c r="AL6796" s="208">
        <v>10054.379999999999</v>
      </c>
      <c r="AM6796" s="93"/>
      <c r="AN6796" s="93"/>
      <c r="AO6796" s="93"/>
    </row>
    <row r="6797" spans="25:41" x14ac:dyDescent="0.55000000000000004">
      <c r="Y6797" t="s">
        <v>34386</v>
      </c>
      <c r="Z6797" s="284">
        <v>23156329.16</v>
      </c>
      <c r="AB6797" s="276" t="s">
        <v>63575</v>
      </c>
      <c r="AC6797" s="277">
        <v>8632.01</v>
      </c>
      <c r="AE6797" s="246" t="s">
        <v>60508</v>
      </c>
      <c r="AF6797" s="247">
        <v>47437.29</v>
      </c>
      <c r="AH6797" s="226" t="s">
        <v>46964</v>
      </c>
      <c r="AI6797" s="227">
        <v>7425</v>
      </c>
      <c r="AK6797" s="207" t="s">
        <v>21077</v>
      </c>
      <c r="AL6797" s="208">
        <v>2609.8000000000002</v>
      </c>
      <c r="AM6797" s="93"/>
      <c r="AN6797" s="93"/>
      <c r="AO6797" s="93"/>
    </row>
    <row r="6798" spans="25:41" x14ac:dyDescent="0.55000000000000004">
      <c r="Y6798" t="s">
        <v>31042</v>
      </c>
      <c r="Z6798" s="284">
        <v>71233554.459999993</v>
      </c>
      <c r="AB6798" s="276" t="s">
        <v>70649</v>
      </c>
      <c r="AC6798" s="277">
        <v>-151.33000000000001</v>
      </c>
      <c r="AE6798" s="246" t="s">
        <v>62646</v>
      </c>
      <c r="AF6798" s="247">
        <v>14.23</v>
      </c>
      <c r="AH6798" s="226" t="s">
        <v>44973</v>
      </c>
      <c r="AI6798" s="227">
        <v>15209.67</v>
      </c>
      <c r="AK6798" s="207" t="s">
        <v>21078</v>
      </c>
      <c r="AL6798" s="208">
        <v>37807.919999999998</v>
      </c>
      <c r="AM6798" s="93"/>
      <c r="AN6798" s="93"/>
      <c r="AO6798" s="93"/>
    </row>
    <row r="6799" spans="25:41" x14ac:dyDescent="0.55000000000000004">
      <c r="Y6799" t="s">
        <v>56901</v>
      </c>
      <c r="Z6799" s="284">
        <v>623357.75</v>
      </c>
      <c r="AB6799" s="276" t="s">
        <v>68249</v>
      </c>
      <c r="AC6799" s="277">
        <v>5426</v>
      </c>
      <c r="AE6799" s="246" t="s">
        <v>57476</v>
      </c>
      <c r="AF6799" s="247">
        <v>372410.44</v>
      </c>
      <c r="AH6799" s="226" t="s">
        <v>44974</v>
      </c>
      <c r="AI6799" s="227">
        <v>1163.56</v>
      </c>
      <c r="AK6799" s="207" t="s">
        <v>21079</v>
      </c>
      <c r="AL6799" s="208">
        <v>8196.92</v>
      </c>
      <c r="AM6799" s="93"/>
      <c r="AN6799" s="93"/>
      <c r="AO6799" s="93"/>
    </row>
    <row r="6800" spans="25:41" x14ac:dyDescent="0.55000000000000004">
      <c r="Y6800" t="s">
        <v>58132</v>
      </c>
      <c r="Z6800" s="284">
        <v>455987.37</v>
      </c>
      <c r="AB6800" s="276" t="s">
        <v>61504</v>
      </c>
      <c r="AC6800" s="277">
        <v>1441.79</v>
      </c>
      <c r="AE6800" s="246" t="s">
        <v>36330</v>
      </c>
      <c r="AF6800" s="247">
        <v>32707.02</v>
      </c>
      <c r="AH6800" s="226" t="s">
        <v>44975</v>
      </c>
      <c r="AI6800" s="227">
        <v>2868.66</v>
      </c>
      <c r="AK6800" s="207" t="s">
        <v>21080</v>
      </c>
      <c r="AL6800" s="208">
        <v>139047.1</v>
      </c>
      <c r="AM6800" s="93"/>
      <c r="AN6800" s="93"/>
      <c r="AO6800" s="93"/>
    </row>
    <row r="6801" spans="25:41" x14ac:dyDescent="0.55000000000000004">
      <c r="Y6801" t="s">
        <v>58390</v>
      </c>
      <c r="Z6801" s="284">
        <v>3724125.96</v>
      </c>
      <c r="AB6801" s="276" t="s">
        <v>57631</v>
      </c>
      <c r="AC6801" s="277">
        <v>1491.45</v>
      </c>
      <c r="AE6801" s="246" t="s">
        <v>36331</v>
      </c>
      <c r="AF6801" s="247">
        <v>375173.51</v>
      </c>
      <c r="AH6801" s="226" t="s">
        <v>52577</v>
      </c>
      <c r="AI6801" s="227">
        <v>39587</v>
      </c>
      <c r="AK6801" s="207" t="s">
        <v>13585</v>
      </c>
      <c r="AL6801" s="208">
        <v>81575.19</v>
      </c>
      <c r="AM6801" s="93"/>
      <c r="AN6801" s="93"/>
      <c r="AO6801" s="93"/>
    </row>
    <row r="6802" spans="25:41" x14ac:dyDescent="0.55000000000000004">
      <c r="Y6802" t="s">
        <v>54722</v>
      </c>
      <c r="Z6802" s="284">
        <v>3008.73</v>
      </c>
      <c r="AB6802" s="276" t="s">
        <v>70650</v>
      </c>
      <c r="AC6802" s="277">
        <v>-93.04</v>
      </c>
      <c r="AE6802" s="246" t="s">
        <v>58262</v>
      </c>
      <c r="AF6802" s="247">
        <v>32865.14</v>
      </c>
      <c r="AH6802" s="226" t="s">
        <v>52578</v>
      </c>
      <c r="AI6802" s="227">
        <v>3017.32</v>
      </c>
      <c r="AK6802" s="207" t="s">
        <v>13586</v>
      </c>
      <c r="AL6802" s="208">
        <v>30967.87</v>
      </c>
      <c r="AM6802" s="93"/>
      <c r="AN6802" s="93"/>
      <c r="AO6802" s="93"/>
    </row>
    <row r="6803" spans="25:41" x14ac:dyDescent="0.55000000000000004">
      <c r="Y6803" t="s">
        <v>35901</v>
      </c>
      <c r="Z6803" s="284">
        <v>10486274.449999999</v>
      </c>
      <c r="AB6803" s="276" t="s">
        <v>63746</v>
      </c>
      <c r="AC6803" s="277">
        <v>360</v>
      </c>
      <c r="AE6803" s="246" t="s">
        <v>35102</v>
      </c>
      <c r="AF6803" s="247">
        <v>541497.35</v>
      </c>
      <c r="AH6803" s="226" t="s">
        <v>52579</v>
      </c>
      <c r="AI6803" s="227">
        <v>9540.4699999999993</v>
      </c>
      <c r="AK6803" s="207" t="s">
        <v>21081</v>
      </c>
      <c r="AL6803" s="208">
        <v>-682.55</v>
      </c>
      <c r="AM6803" s="93"/>
      <c r="AN6803" s="93"/>
      <c r="AO6803" s="93"/>
    </row>
    <row r="6804" spans="25:41" x14ac:dyDescent="0.55000000000000004">
      <c r="Y6804" t="s">
        <v>31043</v>
      </c>
      <c r="Z6804" s="284">
        <v>9322061.7400000002</v>
      </c>
      <c r="AB6804" s="276" t="s">
        <v>63747</v>
      </c>
      <c r="AC6804" s="277">
        <v>24.54</v>
      </c>
      <c r="AE6804" s="246" t="s">
        <v>60509</v>
      </c>
      <c r="AF6804" s="247">
        <v>-34743.46</v>
      </c>
      <c r="AH6804" s="226" t="s">
        <v>49990</v>
      </c>
      <c r="AI6804" s="227">
        <v>15505.3</v>
      </c>
      <c r="AK6804" s="207" t="s">
        <v>21082</v>
      </c>
      <c r="AL6804" s="208">
        <v>-208.94</v>
      </c>
      <c r="AM6804" s="93"/>
      <c r="AN6804" s="93"/>
      <c r="AO6804" s="93"/>
    </row>
    <row r="6805" spans="25:41" x14ac:dyDescent="0.55000000000000004">
      <c r="Y6805" t="s">
        <v>31044</v>
      </c>
      <c r="Z6805" s="284">
        <v>1099881.51</v>
      </c>
      <c r="AB6805" s="276" t="s">
        <v>62709</v>
      </c>
      <c r="AC6805" s="277">
        <v>-87</v>
      </c>
      <c r="AE6805" s="246" t="s">
        <v>40343</v>
      </c>
      <c r="AF6805" s="247">
        <v>8987471.5199999996</v>
      </c>
      <c r="AH6805" s="226" t="s">
        <v>52580</v>
      </c>
      <c r="AI6805" s="227">
        <v>2579.91</v>
      </c>
      <c r="AK6805" s="207" t="s">
        <v>21083</v>
      </c>
      <c r="AL6805" s="208">
        <v>19909.18</v>
      </c>
      <c r="AM6805" s="93"/>
      <c r="AN6805" s="93"/>
      <c r="AO6805" s="93"/>
    </row>
    <row r="6806" spans="25:41" x14ac:dyDescent="0.55000000000000004">
      <c r="Y6806" t="s">
        <v>39648</v>
      </c>
      <c r="Z6806" s="284">
        <v>287554.57</v>
      </c>
      <c r="AB6806" s="276" t="s">
        <v>68250</v>
      </c>
      <c r="AC6806" s="277">
        <v>1026.79</v>
      </c>
      <c r="AE6806" s="246" t="s">
        <v>59631</v>
      </c>
      <c r="AF6806" s="247">
        <v>162546.51</v>
      </c>
      <c r="AH6806" s="226" t="s">
        <v>52581</v>
      </c>
      <c r="AI6806" s="227">
        <v>67.319999999999993</v>
      </c>
      <c r="AK6806" s="207" t="s">
        <v>21084</v>
      </c>
      <c r="AL6806" s="208">
        <v>12360.78</v>
      </c>
      <c r="AM6806" s="93"/>
      <c r="AN6806" s="93"/>
      <c r="AO6806" s="93"/>
    </row>
    <row r="6807" spans="25:41" x14ac:dyDescent="0.55000000000000004">
      <c r="Y6807" t="s">
        <v>35909</v>
      </c>
      <c r="Z6807" s="284">
        <v>63292.25</v>
      </c>
      <c r="AB6807" s="276" t="s">
        <v>63267</v>
      </c>
      <c r="AC6807" s="277">
        <v>2765.78</v>
      </c>
      <c r="AE6807" s="246" t="s">
        <v>59413</v>
      </c>
      <c r="AF6807" s="247">
        <v>641.96</v>
      </c>
      <c r="AH6807" s="226" t="s">
        <v>52582</v>
      </c>
      <c r="AI6807" s="227">
        <v>4247</v>
      </c>
      <c r="AK6807" s="207" t="s">
        <v>21085</v>
      </c>
      <c r="AL6807" s="208">
        <v>2468.62</v>
      </c>
      <c r="AM6807" s="93"/>
      <c r="AN6807" s="93"/>
      <c r="AO6807" s="93"/>
    </row>
    <row r="6808" spans="25:41" x14ac:dyDescent="0.55000000000000004">
      <c r="Y6808" t="s">
        <v>54723</v>
      </c>
      <c r="Z6808" s="284">
        <v>15660</v>
      </c>
      <c r="AB6808" s="276" t="s">
        <v>68251</v>
      </c>
      <c r="AC6808" s="277">
        <v>268.68</v>
      </c>
      <c r="AE6808" s="246" t="s">
        <v>47997</v>
      </c>
      <c r="AF6808" s="247">
        <v>67.45</v>
      </c>
      <c r="AH6808" s="226" t="s">
        <v>52583</v>
      </c>
      <c r="AI6808" s="227">
        <v>330.04</v>
      </c>
      <c r="AK6808" s="207" t="s">
        <v>21086</v>
      </c>
      <c r="AL6808" s="208">
        <v>6996.13</v>
      </c>
      <c r="AM6808" s="93"/>
      <c r="AN6808" s="93"/>
      <c r="AO6808" s="93"/>
    </row>
    <row r="6809" spans="25:41" x14ac:dyDescent="0.55000000000000004">
      <c r="Y6809" t="s">
        <v>36923</v>
      </c>
      <c r="Z6809" s="284">
        <v>19298.96</v>
      </c>
      <c r="AB6809" s="276" t="s">
        <v>63268</v>
      </c>
      <c r="AC6809" s="277">
        <v>1727.4</v>
      </c>
      <c r="AE6809" s="246" t="s">
        <v>46981</v>
      </c>
      <c r="AF6809" s="247">
        <v>796.28</v>
      </c>
      <c r="AH6809" s="226" t="s">
        <v>52584</v>
      </c>
      <c r="AI6809" s="227">
        <v>1039.74</v>
      </c>
      <c r="AK6809" s="207" t="s">
        <v>21087</v>
      </c>
      <c r="AL6809" s="208">
        <v>3033.66</v>
      </c>
      <c r="AM6809" s="93"/>
      <c r="AN6809" s="93"/>
      <c r="AO6809" s="93"/>
    </row>
    <row r="6810" spans="25:41" x14ac:dyDescent="0.55000000000000004">
      <c r="Y6810" t="s">
        <v>40936</v>
      </c>
      <c r="Z6810" s="284">
        <v>7890</v>
      </c>
      <c r="AB6810" s="276" t="s">
        <v>70651</v>
      </c>
      <c r="AC6810" s="277">
        <v>-216.48</v>
      </c>
      <c r="AE6810" s="246" t="s">
        <v>60510</v>
      </c>
      <c r="AF6810" s="247">
        <v>-189.52</v>
      </c>
      <c r="AH6810" s="226" t="s">
        <v>52585</v>
      </c>
      <c r="AI6810" s="227">
        <v>9121.94</v>
      </c>
      <c r="AK6810" s="207" t="s">
        <v>21088</v>
      </c>
      <c r="AL6810" s="208">
        <v>232.08</v>
      </c>
      <c r="AM6810" s="93"/>
      <c r="AN6810" s="93"/>
      <c r="AO6810" s="93"/>
    </row>
    <row r="6811" spans="25:41" x14ac:dyDescent="0.55000000000000004">
      <c r="Y6811" t="s">
        <v>54724</v>
      </c>
      <c r="Z6811" s="284">
        <v>2746.9</v>
      </c>
      <c r="AB6811" s="276" t="s">
        <v>68252</v>
      </c>
      <c r="AC6811" s="277">
        <v>10390.969999999999</v>
      </c>
      <c r="AE6811" s="246" t="s">
        <v>52620</v>
      </c>
      <c r="AF6811" s="247">
        <v>455</v>
      </c>
      <c r="AH6811" s="226" t="s">
        <v>52586</v>
      </c>
      <c r="AI6811" s="227">
        <v>1071</v>
      </c>
      <c r="AK6811" s="207" t="s">
        <v>21089</v>
      </c>
      <c r="AL6811" s="208">
        <v>657.7</v>
      </c>
      <c r="AM6811" s="93"/>
      <c r="AN6811" s="93"/>
      <c r="AO6811" s="93"/>
    </row>
    <row r="6812" spans="25:41" x14ac:dyDescent="0.55000000000000004">
      <c r="Y6812" t="s">
        <v>40937</v>
      </c>
      <c r="Z6812" s="284">
        <v>9235.68</v>
      </c>
      <c r="AB6812" s="276" t="s">
        <v>59139</v>
      </c>
      <c r="AC6812" s="277">
        <v>1087</v>
      </c>
      <c r="AE6812" s="246" t="s">
        <v>60511</v>
      </c>
      <c r="AF6812" s="247">
        <v>-6.75</v>
      </c>
      <c r="AH6812" s="226" t="s">
        <v>52587</v>
      </c>
      <c r="AI6812" s="227">
        <v>284.39</v>
      </c>
      <c r="AK6812" s="207" t="s">
        <v>21090</v>
      </c>
      <c r="AL6812" s="208">
        <v>76260</v>
      </c>
      <c r="AM6812" s="93"/>
      <c r="AN6812" s="93"/>
      <c r="AO6812" s="93"/>
    </row>
    <row r="6813" spans="25:41" x14ac:dyDescent="0.55000000000000004">
      <c r="Y6813" t="s">
        <v>40938</v>
      </c>
      <c r="Z6813" s="284">
        <v>10430.200000000001</v>
      </c>
      <c r="AB6813" s="276" t="s">
        <v>59140</v>
      </c>
      <c r="AC6813" s="277">
        <v>1882.45</v>
      </c>
      <c r="AE6813" s="246" t="s">
        <v>63688</v>
      </c>
      <c r="AF6813" s="247">
        <v>1606.72</v>
      </c>
      <c r="AH6813" s="226" t="s">
        <v>35082</v>
      </c>
      <c r="AI6813" s="227">
        <v>5572</v>
      </c>
      <c r="AK6813" s="207" t="s">
        <v>21091</v>
      </c>
      <c r="AL6813" s="208">
        <v>6132.21</v>
      </c>
      <c r="AM6813" s="93"/>
      <c r="AN6813" s="93"/>
      <c r="AO6813" s="93"/>
    </row>
    <row r="6814" spans="25:41" x14ac:dyDescent="0.55000000000000004">
      <c r="Y6814" t="s">
        <v>43431</v>
      </c>
      <c r="Z6814">
        <v>697.5</v>
      </c>
      <c r="AB6814" s="276" t="s">
        <v>59141</v>
      </c>
      <c r="AC6814" s="277">
        <v>2357.67</v>
      </c>
      <c r="AE6814" s="246" t="s">
        <v>63689</v>
      </c>
      <c r="AF6814" s="247">
        <v>122.92</v>
      </c>
      <c r="AH6814" s="226" t="s">
        <v>46965</v>
      </c>
      <c r="AI6814" s="227">
        <v>329.98</v>
      </c>
      <c r="AK6814" s="207" t="s">
        <v>21092</v>
      </c>
      <c r="AL6814" s="208">
        <v>2520</v>
      </c>
      <c r="AM6814" s="93"/>
      <c r="AN6814" s="93"/>
      <c r="AO6814" s="93"/>
    </row>
    <row r="6815" spans="25:41" x14ac:dyDescent="0.55000000000000004">
      <c r="Y6815" t="s">
        <v>43433</v>
      </c>
      <c r="Z6815" s="284">
        <v>365997.52</v>
      </c>
      <c r="AB6815" s="276" t="s">
        <v>68253</v>
      </c>
      <c r="AC6815" s="277">
        <v>1713.76</v>
      </c>
      <c r="AE6815" s="246" t="s">
        <v>63690</v>
      </c>
      <c r="AF6815" s="247">
        <v>393.65</v>
      </c>
      <c r="AH6815" s="226" t="s">
        <v>21098</v>
      </c>
      <c r="AI6815" s="227">
        <v>44570</v>
      </c>
      <c r="AK6815" s="207" t="s">
        <v>21093</v>
      </c>
      <c r="AL6815" s="208">
        <v>6495.73</v>
      </c>
      <c r="AM6815" s="93"/>
      <c r="AN6815" s="93"/>
      <c r="AO6815" s="93"/>
    </row>
    <row r="6816" spans="25:41" x14ac:dyDescent="0.55000000000000004">
      <c r="Y6816" t="s">
        <v>40940</v>
      </c>
      <c r="Z6816" s="284">
        <v>17820.509999999998</v>
      </c>
      <c r="AB6816" s="276" t="s">
        <v>62130</v>
      </c>
      <c r="AC6816" s="277">
        <v>1050</v>
      </c>
      <c r="AE6816" s="246" t="s">
        <v>57477</v>
      </c>
      <c r="AF6816" s="247">
        <v>187073.18</v>
      </c>
      <c r="AH6816" s="226" t="s">
        <v>39187</v>
      </c>
      <c r="AI6816" s="227">
        <v>63272.94</v>
      </c>
      <c r="AK6816" s="207" t="s">
        <v>21094</v>
      </c>
      <c r="AL6816" s="208">
        <v>20778.25</v>
      </c>
      <c r="AM6816" s="93"/>
      <c r="AN6816" s="93"/>
      <c r="AO6816" s="93"/>
    </row>
    <row r="6817" spans="25:41" x14ac:dyDescent="0.55000000000000004">
      <c r="Y6817" t="s">
        <v>35910</v>
      </c>
      <c r="Z6817" s="284">
        <v>39302.129999999997</v>
      </c>
      <c r="AB6817" s="276" t="s">
        <v>68254</v>
      </c>
      <c r="AC6817" s="277">
        <v>1013.9</v>
      </c>
      <c r="AE6817" s="246" t="s">
        <v>47999</v>
      </c>
      <c r="AF6817" s="247">
        <v>32158.81</v>
      </c>
      <c r="AH6817" s="226" t="s">
        <v>44976</v>
      </c>
      <c r="AI6817" s="227">
        <v>180332.7</v>
      </c>
      <c r="AK6817" s="207" t="s">
        <v>21095</v>
      </c>
      <c r="AL6817" s="208">
        <v>2528.9899999999998</v>
      </c>
      <c r="AM6817" s="93"/>
      <c r="AN6817" s="93"/>
      <c r="AO6817" s="93"/>
    </row>
    <row r="6818" spans="25:41" x14ac:dyDescent="0.55000000000000004">
      <c r="Y6818" t="s">
        <v>40941</v>
      </c>
      <c r="Z6818" s="284">
        <v>17108.11</v>
      </c>
      <c r="AB6818" s="276" t="s">
        <v>60615</v>
      </c>
      <c r="AC6818" s="277">
        <v>3042.11</v>
      </c>
      <c r="AE6818" s="246" t="s">
        <v>48000</v>
      </c>
      <c r="AF6818" s="247">
        <v>3830.6</v>
      </c>
      <c r="AH6818" s="226" t="s">
        <v>35083</v>
      </c>
      <c r="AI6818" s="227">
        <v>3111.94</v>
      </c>
      <c r="AK6818" s="207" t="s">
        <v>21096</v>
      </c>
      <c r="AL6818" s="208">
        <v>7636.07</v>
      </c>
      <c r="AM6818" s="93"/>
      <c r="AN6818" s="93"/>
      <c r="AO6818" s="93"/>
    </row>
    <row r="6819" spans="25:41" x14ac:dyDescent="0.55000000000000004">
      <c r="Y6819" t="s">
        <v>35911</v>
      </c>
      <c r="Z6819">
        <v>984.9</v>
      </c>
      <c r="AB6819" s="276" t="s">
        <v>59142</v>
      </c>
      <c r="AC6819" s="277">
        <v>152.09</v>
      </c>
      <c r="AE6819" s="246" t="s">
        <v>48001</v>
      </c>
      <c r="AF6819" s="247">
        <v>29510.6</v>
      </c>
      <c r="AH6819" s="226" t="s">
        <v>52588</v>
      </c>
      <c r="AI6819" s="227">
        <v>372</v>
      </c>
      <c r="AK6819" s="207" t="s">
        <v>21097</v>
      </c>
      <c r="AL6819" s="208">
        <v>73093.5</v>
      </c>
      <c r="AM6819" s="93"/>
      <c r="AN6819" s="93"/>
      <c r="AO6819" s="93"/>
    </row>
    <row r="6820" spans="25:41" x14ac:dyDescent="0.55000000000000004">
      <c r="Y6820" t="s">
        <v>35912</v>
      </c>
      <c r="Z6820" s="284">
        <v>9256.7800000000007</v>
      </c>
      <c r="AB6820" s="276" t="s">
        <v>70652</v>
      </c>
      <c r="AC6820" s="277">
        <v>-39.33</v>
      </c>
      <c r="AE6820" s="246" t="s">
        <v>59086</v>
      </c>
      <c r="AF6820" s="247">
        <v>200</v>
      </c>
      <c r="AH6820" s="226" t="s">
        <v>21099</v>
      </c>
      <c r="AI6820" s="227">
        <v>22718.92</v>
      </c>
      <c r="AK6820" s="207" t="s">
        <v>21098</v>
      </c>
      <c r="AL6820" s="208">
        <v>1240</v>
      </c>
      <c r="AM6820" s="93"/>
      <c r="AN6820" s="93"/>
      <c r="AO6820" s="93"/>
    </row>
    <row r="6821" spans="25:41" x14ac:dyDescent="0.55000000000000004">
      <c r="Y6821" t="s">
        <v>43434</v>
      </c>
      <c r="Z6821">
        <v>655.52</v>
      </c>
      <c r="AB6821" s="276" t="s">
        <v>60616</v>
      </c>
      <c r="AC6821" s="277">
        <v>4524.17</v>
      </c>
      <c r="AE6821" s="246" t="s">
        <v>59087</v>
      </c>
      <c r="AF6821" s="247">
        <v>15.24</v>
      </c>
      <c r="AH6821" s="226" t="s">
        <v>35084</v>
      </c>
      <c r="AI6821" s="227">
        <v>26149.78</v>
      </c>
      <c r="AK6821" s="207" t="s">
        <v>21099</v>
      </c>
      <c r="AL6821" s="208">
        <v>94.86</v>
      </c>
      <c r="AM6821" s="93"/>
      <c r="AN6821" s="93"/>
      <c r="AO6821" s="93"/>
    </row>
    <row r="6822" spans="25:41" x14ac:dyDescent="0.55000000000000004">
      <c r="Y6822" t="s">
        <v>46275</v>
      </c>
      <c r="Z6822">
        <v>168.66</v>
      </c>
      <c r="AB6822" s="276" t="s">
        <v>60617</v>
      </c>
      <c r="AC6822" s="277">
        <v>330.04</v>
      </c>
      <c r="AE6822" s="246" t="s">
        <v>59088</v>
      </c>
      <c r="AF6822" s="247">
        <v>49</v>
      </c>
      <c r="AH6822" s="226" t="s">
        <v>36310</v>
      </c>
      <c r="AI6822" s="227">
        <v>5453.04</v>
      </c>
      <c r="AK6822" s="207" t="s">
        <v>21100</v>
      </c>
      <c r="AL6822" s="208">
        <v>76260</v>
      </c>
      <c r="AM6822" s="93"/>
      <c r="AN6822" s="93"/>
      <c r="AO6822" s="93"/>
    </row>
    <row r="6823" spans="25:41" x14ac:dyDescent="0.55000000000000004">
      <c r="Y6823" t="s">
        <v>47677</v>
      </c>
      <c r="Z6823">
        <v>577.36</v>
      </c>
      <c r="AB6823" s="276" t="s">
        <v>60618</v>
      </c>
      <c r="AC6823" s="277">
        <v>1131.94</v>
      </c>
      <c r="AE6823" s="246" t="s">
        <v>57478</v>
      </c>
      <c r="AF6823" s="247">
        <v>3119.46</v>
      </c>
      <c r="AH6823" s="226" t="s">
        <v>33655</v>
      </c>
      <c r="AI6823" s="227">
        <v>368882.5</v>
      </c>
      <c r="AK6823" s="207" t="s">
        <v>21101</v>
      </c>
      <c r="AL6823" s="208">
        <v>19909.18</v>
      </c>
      <c r="AM6823" s="93"/>
      <c r="AN6823" s="93"/>
      <c r="AO6823" s="93"/>
    </row>
    <row r="6824" spans="25:41" x14ac:dyDescent="0.55000000000000004">
      <c r="Y6824" t="s">
        <v>49503</v>
      </c>
      <c r="Z6824">
        <v>45.44</v>
      </c>
      <c r="AB6824" s="276" t="s">
        <v>35298</v>
      </c>
      <c r="AC6824" s="277">
        <v>1391.19</v>
      </c>
      <c r="AE6824" s="246" t="s">
        <v>61421</v>
      </c>
      <c r="AF6824" s="247">
        <v>1986.57</v>
      </c>
      <c r="AH6824" s="226" t="s">
        <v>52589</v>
      </c>
      <c r="AI6824" s="227">
        <v>67459.95</v>
      </c>
      <c r="AK6824" s="207" t="s">
        <v>21102</v>
      </c>
      <c r="AL6824" s="208">
        <v>1240</v>
      </c>
      <c r="AM6824" s="93"/>
      <c r="AN6824" s="93"/>
      <c r="AO6824" s="93"/>
    </row>
    <row r="6825" spans="25:41" x14ac:dyDescent="0.55000000000000004">
      <c r="Y6825" t="s">
        <v>43435</v>
      </c>
      <c r="Z6825" s="284">
        <v>30876.959999999999</v>
      </c>
      <c r="AB6825" s="276" t="s">
        <v>56351</v>
      </c>
      <c r="AC6825" s="277">
        <v>1818.62</v>
      </c>
      <c r="AE6825" s="246" t="s">
        <v>57479</v>
      </c>
      <c r="AF6825" s="247">
        <v>24137.89</v>
      </c>
      <c r="AH6825" s="226" t="s">
        <v>48914</v>
      </c>
      <c r="AI6825" s="227">
        <v>1945.81</v>
      </c>
      <c r="AK6825" s="207" t="s">
        <v>21103</v>
      </c>
      <c r="AL6825" s="208">
        <v>12360.78</v>
      </c>
      <c r="AM6825" s="93"/>
      <c r="AN6825" s="93"/>
      <c r="AO6825" s="93"/>
    </row>
    <row r="6826" spans="25:41" x14ac:dyDescent="0.55000000000000004">
      <c r="Y6826" t="s">
        <v>35913</v>
      </c>
      <c r="Z6826" s="284">
        <v>26205.5</v>
      </c>
      <c r="AB6826" s="276" t="s">
        <v>56352</v>
      </c>
      <c r="AC6826" s="277">
        <v>135.88</v>
      </c>
      <c r="AE6826" s="246" t="s">
        <v>61099</v>
      </c>
      <c r="AF6826" s="247">
        <v>77.040000000000006</v>
      </c>
      <c r="AH6826" s="226" t="s">
        <v>35085</v>
      </c>
      <c r="AI6826" s="227">
        <v>29250</v>
      </c>
      <c r="AK6826" s="207" t="s">
        <v>21104</v>
      </c>
      <c r="AL6826" s="208">
        <v>45814.5</v>
      </c>
      <c r="AM6826" s="93"/>
      <c r="AN6826" s="93"/>
      <c r="AO6826" s="93"/>
    </row>
    <row r="6827" spans="25:41" x14ac:dyDescent="0.55000000000000004">
      <c r="Y6827" t="s">
        <v>40942</v>
      </c>
      <c r="Z6827" s="284">
        <v>31471.23</v>
      </c>
      <c r="AB6827" s="276" t="s">
        <v>68255</v>
      </c>
      <c r="AC6827" s="277">
        <v>12984.36</v>
      </c>
      <c r="AE6827" s="246" t="s">
        <v>61100</v>
      </c>
      <c r="AF6827" s="247">
        <v>14759.58</v>
      </c>
      <c r="AH6827" s="226" t="s">
        <v>52590</v>
      </c>
      <c r="AI6827" s="227">
        <v>17.739999999999998</v>
      </c>
      <c r="AK6827" s="207" t="s">
        <v>21105</v>
      </c>
      <c r="AL6827" s="208">
        <v>6899.55</v>
      </c>
      <c r="AM6827" s="93"/>
      <c r="AN6827" s="93"/>
      <c r="AO6827" s="93"/>
    </row>
    <row r="6828" spans="25:41" x14ac:dyDescent="0.55000000000000004">
      <c r="Y6828" t="s">
        <v>36926</v>
      </c>
      <c r="Z6828" s="284">
        <v>46258.18</v>
      </c>
      <c r="AB6828" s="276" t="s">
        <v>63748</v>
      </c>
      <c r="AC6828" s="277">
        <v>5545.5</v>
      </c>
      <c r="AE6828" s="246" t="s">
        <v>63188</v>
      </c>
      <c r="AF6828" s="247">
        <v>100.39</v>
      </c>
      <c r="AH6828" s="226" t="s">
        <v>49991</v>
      </c>
      <c r="AI6828" s="227">
        <v>421.4</v>
      </c>
      <c r="AK6828" s="207" t="s">
        <v>21106</v>
      </c>
      <c r="AL6828" s="208">
        <v>9921.92</v>
      </c>
      <c r="AM6828" s="93"/>
      <c r="AN6828" s="93"/>
      <c r="AO6828" s="93"/>
    </row>
    <row r="6829" spans="25:41" x14ac:dyDescent="0.55000000000000004">
      <c r="Y6829" t="s">
        <v>36927</v>
      </c>
      <c r="Z6829" s="284">
        <v>63800.29</v>
      </c>
      <c r="AB6829" s="276" t="s">
        <v>63749</v>
      </c>
      <c r="AC6829" s="277">
        <v>408.17</v>
      </c>
      <c r="AE6829" s="246" t="s">
        <v>62013</v>
      </c>
      <c r="AF6829" s="247">
        <v>1074.26</v>
      </c>
      <c r="AH6829" s="226" t="s">
        <v>52591</v>
      </c>
      <c r="AI6829" s="227">
        <v>2662.08</v>
      </c>
      <c r="AK6829" s="207" t="s">
        <v>21107</v>
      </c>
      <c r="AL6829" s="208">
        <v>6468.57</v>
      </c>
      <c r="AM6829" s="93"/>
      <c r="AN6829" s="93"/>
      <c r="AO6829" s="93"/>
    </row>
    <row r="6830" spans="25:41" x14ac:dyDescent="0.55000000000000004">
      <c r="Y6830" t="s">
        <v>40945</v>
      </c>
      <c r="Z6830" s="284">
        <v>185097.41</v>
      </c>
      <c r="AB6830" s="276" t="s">
        <v>42727</v>
      </c>
      <c r="AC6830" s="277">
        <v>1102.6600000000001</v>
      </c>
      <c r="AE6830" s="246" t="s">
        <v>62647</v>
      </c>
      <c r="AF6830" s="247">
        <v>251.3</v>
      </c>
      <c r="AH6830" s="226" t="s">
        <v>52592</v>
      </c>
      <c r="AI6830" s="227">
        <v>203.65</v>
      </c>
      <c r="AK6830" s="207" t="s">
        <v>21108</v>
      </c>
      <c r="AL6830" s="208">
        <v>1916.37</v>
      </c>
      <c r="AM6830" s="93"/>
      <c r="AN6830" s="93"/>
      <c r="AO6830" s="93"/>
    </row>
    <row r="6831" spans="25:41" x14ac:dyDescent="0.55000000000000004">
      <c r="Y6831" t="s">
        <v>39649</v>
      </c>
      <c r="Z6831" s="284">
        <v>12408.64</v>
      </c>
      <c r="AB6831" s="276" t="s">
        <v>40494</v>
      </c>
      <c r="AC6831" s="277">
        <v>21061.360000000001</v>
      </c>
      <c r="AE6831" s="246" t="s">
        <v>63189</v>
      </c>
      <c r="AF6831" s="247">
        <v>601.96</v>
      </c>
      <c r="AH6831" s="226" t="s">
        <v>52593</v>
      </c>
      <c r="AI6831" s="227">
        <v>641.55999999999995</v>
      </c>
      <c r="AK6831" s="207" t="s">
        <v>21109</v>
      </c>
      <c r="AL6831" s="208">
        <v>2520</v>
      </c>
      <c r="AM6831" s="93"/>
      <c r="AN6831" s="93"/>
      <c r="AO6831" s="93"/>
    </row>
    <row r="6832" spans="25:41" x14ac:dyDescent="0.55000000000000004">
      <c r="Y6832" t="s">
        <v>47679</v>
      </c>
      <c r="Z6832" s="284">
        <v>6024.53</v>
      </c>
      <c r="AB6832" s="276" t="s">
        <v>68256</v>
      </c>
      <c r="AC6832" s="277">
        <v>2221.0300000000002</v>
      </c>
      <c r="AE6832" s="246" t="s">
        <v>60512</v>
      </c>
      <c r="AF6832" s="247">
        <v>54593.05</v>
      </c>
      <c r="AH6832" s="226" t="s">
        <v>46966</v>
      </c>
      <c r="AI6832" s="227">
        <v>616.69000000000005</v>
      </c>
      <c r="AK6832" s="207" t="s">
        <v>21110</v>
      </c>
      <c r="AL6832" s="208">
        <v>55617.51</v>
      </c>
      <c r="AM6832" s="93"/>
      <c r="AN6832" s="93"/>
      <c r="AO6832" s="93"/>
    </row>
    <row r="6833" spans="25:41" x14ac:dyDescent="0.55000000000000004">
      <c r="Y6833" t="s">
        <v>43438</v>
      </c>
      <c r="Z6833" s="284">
        <v>9826.92</v>
      </c>
      <c r="AB6833" s="276" t="s">
        <v>68257</v>
      </c>
      <c r="AC6833" s="277">
        <v>160.97</v>
      </c>
      <c r="AE6833" s="246" t="s">
        <v>60513</v>
      </c>
      <c r="AF6833" s="247">
        <v>4242.21</v>
      </c>
      <c r="AH6833" s="226" t="s">
        <v>48915</v>
      </c>
      <c r="AI6833" s="227">
        <v>147.65</v>
      </c>
      <c r="AK6833" s="207" t="s">
        <v>13588</v>
      </c>
      <c r="AL6833" s="208">
        <v>18200.830000000002</v>
      </c>
      <c r="AM6833" s="93"/>
      <c r="AN6833" s="93"/>
      <c r="AO6833" s="93"/>
    </row>
    <row r="6834" spans="25:41" x14ac:dyDescent="0.55000000000000004">
      <c r="Y6834" t="s">
        <v>70994</v>
      </c>
      <c r="Z6834">
        <v>642.41999999999996</v>
      </c>
      <c r="AB6834" s="276" t="s">
        <v>61505</v>
      </c>
      <c r="AC6834" s="277">
        <v>6204.84</v>
      </c>
      <c r="AE6834" s="246" t="s">
        <v>60514</v>
      </c>
      <c r="AF6834" s="247">
        <v>12045.46</v>
      </c>
      <c r="AH6834" s="226" t="s">
        <v>44977</v>
      </c>
      <c r="AI6834" s="227">
        <v>179852.3</v>
      </c>
      <c r="AK6834" s="207" t="s">
        <v>13589</v>
      </c>
      <c r="AL6834" s="208">
        <v>30481.91</v>
      </c>
      <c r="AM6834" s="93"/>
      <c r="AN6834" s="93"/>
      <c r="AO6834" s="93"/>
    </row>
    <row r="6835" spans="25:41" x14ac:dyDescent="0.55000000000000004">
      <c r="Y6835" t="s">
        <v>48605</v>
      </c>
      <c r="Z6835" s="284">
        <v>7054.26</v>
      </c>
      <c r="AB6835" s="276" t="s">
        <v>33866</v>
      </c>
      <c r="AC6835" s="277">
        <v>702.7</v>
      </c>
      <c r="AE6835" s="246" t="s">
        <v>62648</v>
      </c>
      <c r="AF6835" s="247">
        <v>380.83</v>
      </c>
      <c r="AH6835" s="226" t="s">
        <v>44978</v>
      </c>
      <c r="AI6835" s="227">
        <v>13758.7</v>
      </c>
      <c r="AK6835" s="207" t="s">
        <v>21111</v>
      </c>
      <c r="AL6835" s="208">
        <v>2609.8000000000002</v>
      </c>
      <c r="AM6835" s="93"/>
      <c r="AN6835" s="93"/>
      <c r="AO6835" s="93"/>
    </row>
    <row r="6836" spans="25:41" x14ac:dyDescent="0.55000000000000004">
      <c r="Y6836" t="s">
        <v>43439</v>
      </c>
      <c r="Z6836" s="284">
        <v>1738.77</v>
      </c>
      <c r="AB6836" s="276" t="s">
        <v>61506</v>
      </c>
      <c r="AC6836" s="277">
        <v>9694.2199999999993</v>
      </c>
      <c r="AE6836" s="246" t="s">
        <v>62649</v>
      </c>
      <c r="AF6836" s="247">
        <v>3524.48</v>
      </c>
      <c r="AH6836" s="226" t="s">
        <v>42559</v>
      </c>
      <c r="AI6836" s="227">
        <v>49</v>
      </c>
      <c r="AK6836" s="207" t="s">
        <v>21112</v>
      </c>
      <c r="AL6836" s="208">
        <v>58860.13</v>
      </c>
      <c r="AM6836" s="93"/>
      <c r="AN6836" s="93"/>
      <c r="AO6836" s="93"/>
    </row>
    <row r="6837" spans="25:41" x14ac:dyDescent="0.55000000000000004">
      <c r="Y6837" t="s">
        <v>43440</v>
      </c>
      <c r="Z6837" s="284">
        <v>1908.62</v>
      </c>
      <c r="AB6837" s="276" t="s">
        <v>68258</v>
      </c>
      <c r="AC6837" s="277">
        <v>3621.66</v>
      </c>
      <c r="AE6837" s="246" t="s">
        <v>63190</v>
      </c>
      <c r="AF6837" s="247">
        <v>949.73</v>
      </c>
      <c r="AH6837" s="226" t="s">
        <v>13596</v>
      </c>
      <c r="AI6837" s="227">
        <v>1</v>
      </c>
      <c r="AK6837" s="207" t="s">
        <v>21113</v>
      </c>
      <c r="AL6837" s="208">
        <v>8196.92</v>
      </c>
      <c r="AM6837" s="93"/>
      <c r="AN6837" s="93"/>
      <c r="AO6837" s="93"/>
    </row>
    <row r="6838" spans="25:41" x14ac:dyDescent="0.55000000000000004">
      <c r="Y6838" t="s">
        <v>43441</v>
      </c>
      <c r="Z6838" s="284">
        <v>6161.31</v>
      </c>
      <c r="AB6838" s="276" t="s">
        <v>68259</v>
      </c>
      <c r="AC6838" s="277">
        <v>416.34</v>
      </c>
      <c r="AE6838" s="246" t="s">
        <v>63191</v>
      </c>
      <c r="AF6838" s="247">
        <v>1399.27</v>
      </c>
      <c r="AH6838" s="226" t="s">
        <v>21138</v>
      </c>
      <c r="AI6838" s="227">
        <v>10</v>
      </c>
      <c r="AK6838" s="207" t="s">
        <v>21114</v>
      </c>
      <c r="AL6838" s="208">
        <v>2528.9899999999998</v>
      </c>
      <c r="AM6838" s="93"/>
      <c r="AN6838" s="93"/>
      <c r="AO6838" s="93"/>
    </row>
    <row r="6839" spans="25:41" x14ac:dyDescent="0.55000000000000004">
      <c r="Y6839" t="s">
        <v>47684</v>
      </c>
      <c r="Z6839" s="284">
        <v>3144.26</v>
      </c>
      <c r="AB6839" s="276" t="s">
        <v>68260</v>
      </c>
      <c r="AC6839" s="277">
        <v>6525</v>
      </c>
      <c r="AE6839" s="246" t="s">
        <v>63192</v>
      </c>
      <c r="AF6839" s="247">
        <v>18.329999999999998</v>
      </c>
      <c r="AH6839" s="226" t="s">
        <v>44979</v>
      </c>
      <c r="AI6839" s="227">
        <v>218000</v>
      </c>
      <c r="AK6839" s="207" t="s">
        <v>21115</v>
      </c>
      <c r="AL6839" s="208">
        <v>139047.1</v>
      </c>
      <c r="AM6839" s="93"/>
      <c r="AN6839" s="93"/>
      <c r="AO6839" s="93"/>
    </row>
    <row r="6840" spans="25:41" x14ac:dyDescent="0.55000000000000004">
      <c r="Y6840" t="s">
        <v>46277</v>
      </c>
      <c r="Z6840" s="284">
        <v>109250.57</v>
      </c>
      <c r="AB6840" s="276" t="s">
        <v>70653</v>
      </c>
      <c r="AC6840" s="277">
        <v>-0.01</v>
      </c>
      <c r="AE6840" s="246" t="s">
        <v>63193</v>
      </c>
      <c r="AF6840" s="247">
        <v>54.65</v>
      </c>
      <c r="AH6840" s="226" t="s">
        <v>44980</v>
      </c>
      <c r="AI6840" s="227">
        <v>16677.02</v>
      </c>
      <c r="AK6840" s="207" t="s">
        <v>21116</v>
      </c>
      <c r="AL6840" s="208">
        <v>7636.07</v>
      </c>
      <c r="AM6840" s="93"/>
      <c r="AN6840" s="93"/>
      <c r="AO6840" s="93"/>
    </row>
    <row r="6841" spans="25:41" x14ac:dyDescent="0.55000000000000004">
      <c r="Y6841" t="s">
        <v>47685</v>
      </c>
      <c r="Z6841" s="284">
        <v>94257.42</v>
      </c>
      <c r="AB6841" s="276" t="s">
        <v>68261</v>
      </c>
      <c r="AC6841" s="277">
        <v>18908.38</v>
      </c>
      <c r="AE6841" s="246" t="s">
        <v>56202</v>
      </c>
      <c r="AF6841" s="247">
        <v>74800</v>
      </c>
      <c r="AH6841" s="226" t="s">
        <v>33657</v>
      </c>
      <c r="AI6841" s="227">
        <v>1166</v>
      </c>
      <c r="AK6841" s="207" t="s">
        <v>13590</v>
      </c>
      <c r="AL6841" s="208">
        <v>296981.24</v>
      </c>
      <c r="AM6841" s="93"/>
      <c r="AN6841" s="93"/>
      <c r="AO6841" s="93"/>
    </row>
    <row r="6842" spans="25:41" x14ac:dyDescent="0.55000000000000004">
      <c r="Y6842" t="s">
        <v>46278</v>
      </c>
      <c r="Z6842" s="284">
        <v>28927.83</v>
      </c>
      <c r="AB6842" s="276" t="s">
        <v>36495</v>
      </c>
      <c r="AC6842" s="277">
        <v>74220.5</v>
      </c>
      <c r="AE6842" s="246" t="s">
        <v>58263</v>
      </c>
      <c r="AF6842" s="247">
        <v>48000</v>
      </c>
      <c r="AH6842" s="226" t="s">
        <v>36311</v>
      </c>
      <c r="AI6842" s="227">
        <v>17086.03</v>
      </c>
      <c r="AK6842" s="207" t="s">
        <v>13591</v>
      </c>
      <c r="AL6842" s="208">
        <v>62215.87</v>
      </c>
      <c r="AM6842" s="93"/>
      <c r="AN6842" s="93"/>
      <c r="AO6842" s="93"/>
    </row>
    <row r="6843" spans="25:41" x14ac:dyDescent="0.55000000000000004">
      <c r="Y6843" t="s">
        <v>47686</v>
      </c>
      <c r="Z6843">
        <v>676.02</v>
      </c>
      <c r="AB6843" s="276" t="s">
        <v>40495</v>
      </c>
      <c r="AC6843" s="277">
        <v>71968.09</v>
      </c>
      <c r="AE6843" s="246" t="s">
        <v>50006</v>
      </c>
      <c r="AF6843" s="247">
        <v>211500</v>
      </c>
      <c r="AH6843" s="226" t="s">
        <v>21144</v>
      </c>
      <c r="AI6843" s="227">
        <v>5471.89</v>
      </c>
      <c r="AK6843" s="207" t="s">
        <v>13592</v>
      </c>
      <c r="AL6843" s="208">
        <v>380224.53</v>
      </c>
      <c r="AM6843" s="93"/>
      <c r="AN6843" s="93"/>
      <c r="AO6843" s="93"/>
    </row>
    <row r="6844" spans="25:41" x14ac:dyDescent="0.55000000000000004">
      <c r="Y6844" t="s">
        <v>48608</v>
      </c>
      <c r="Z6844">
        <v>325.91000000000003</v>
      </c>
      <c r="AB6844" s="276" t="s">
        <v>68262</v>
      </c>
      <c r="AC6844" s="277">
        <v>1000</v>
      </c>
      <c r="AE6844" s="246" t="s">
        <v>63194</v>
      </c>
      <c r="AF6844" s="247">
        <v>2500</v>
      </c>
      <c r="AH6844" s="226" t="s">
        <v>21147</v>
      </c>
      <c r="AI6844" s="227">
        <v>1814.81</v>
      </c>
      <c r="AK6844" s="207" t="s">
        <v>21117</v>
      </c>
      <c r="AL6844" s="208">
        <v>-208.94</v>
      </c>
      <c r="AM6844" s="93"/>
      <c r="AN6844" s="93"/>
      <c r="AO6844" s="93"/>
    </row>
    <row r="6845" spans="25:41" x14ac:dyDescent="0.55000000000000004">
      <c r="Y6845" t="s">
        <v>54725</v>
      </c>
      <c r="Z6845" s="284">
        <v>19078.43</v>
      </c>
      <c r="AB6845" s="276" t="s">
        <v>40496</v>
      </c>
      <c r="AC6845" s="277">
        <v>7869.42</v>
      </c>
      <c r="AE6845" s="246" t="s">
        <v>63195</v>
      </c>
      <c r="AF6845" s="247">
        <v>186.14</v>
      </c>
      <c r="AH6845" s="226" t="s">
        <v>21148</v>
      </c>
      <c r="AI6845" s="227">
        <v>1390.76</v>
      </c>
      <c r="AK6845" s="207" t="s">
        <v>21118</v>
      </c>
      <c r="AL6845" s="208">
        <v>2700</v>
      </c>
      <c r="AM6845" s="93"/>
      <c r="AN6845" s="93"/>
      <c r="AO6845" s="93"/>
    </row>
    <row r="6846" spans="25:41" x14ac:dyDescent="0.55000000000000004">
      <c r="Y6846" t="s">
        <v>47687</v>
      </c>
      <c r="Z6846" s="284">
        <v>14110.1</v>
      </c>
      <c r="AB6846" s="276" t="s">
        <v>68263</v>
      </c>
      <c r="AC6846" s="277">
        <v>12483.61</v>
      </c>
      <c r="AE6846" s="246" t="s">
        <v>63196</v>
      </c>
      <c r="AF6846" s="247">
        <v>612.51</v>
      </c>
      <c r="AH6846" s="226" t="s">
        <v>44981</v>
      </c>
      <c r="AI6846" s="227">
        <v>28967</v>
      </c>
      <c r="AK6846" s="207" t="s">
        <v>21119</v>
      </c>
      <c r="AL6846" s="208">
        <v>8785</v>
      </c>
      <c r="AM6846" s="93"/>
      <c r="AN6846" s="93"/>
      <c r="AO6846" s="93"/>
    </row>
    <row r="6847" spans="25:41" x14ac:dyDescent="0.55000000000000004">
      <c r="Y6847" t="s">
        <v>54726</v>
      </c>
      <c r="Z6847" s="284">
        <v>6168.13</v>
      </c>
      <c r="AB6847" s="276" t="s">
        <v>45272</v>
      </c>
      <c r="AC6847" s="277">
        <v>58813.440000000002</v>
      </c>
      <c r="AE6847" s="246" t="s">
        <v>58264</v>
      </c>
      <c r="AF6847" s="247">
        <v>2875</v>
      </c>
      <c r="AH6847" s="226" t="s">
        <v>21150</v>
      </c>
      <c r="AI6847" s="227">
        <v>9323.1299999999992</v>
      </c>
      <c r="AK6847" s="207" t="s">
        <v>21120</v>
      </c>
      <c r="AL6847" s="208">
        <v>15900</v>
      </c>
      <c r="AM6847" s="93"/>
      <c r="AN6847" s="93"/>
      <c r="AO6847" s="93"/>
    </row>
    <row r="6848" spans="25:41" x14ac:dyDescent="0.55000000000000004">
      <c r="Y6848" t="s">
        <v>43442</v>
      </c>
      <c r="Z6848" s="284">
        <v>204411.98</v>
      </c>
      <c r="AB6848" s="276" t="s">
        <v>61509</v>
      </c>
      <c r="AC6848" s="277">
        <v>475</v>
      </c>
      <c r="AE6848" s="246" t="s">
        <v>61422</v>
      </c>
      <c r="AF6848" s="247">
        <v>289.54000000000002</v>
      </c>
      <c r="AH6848" s="226" t="s">
        <v>21151</v>
      </c>
      <c r="AI6848" s="227">
        <v>48009.37</v>
      </c>
      <c r="AK6848" s="207" t="s">
        <v>21121</v>
      </c>
      <c r="AL6848" s="208">
        <v>2094.9899999999998</v>
      </c>
      <c r="AM6848" s="93"/>
      <c r="AN6848" s="93"/>
      <c r="AO6848" s="93"/>
    </row>
    <row r="6849" spans="25:41" x14ac:dyDescent="0.55000000000000004">
      <c r="Y6849" t="s">
        <v>48609</v>
      </c>
      <c r="Z6849">
        <v>314.64</v>
      </c>
      <c r="AB6849" s="276" t="s">
        <v>68264</v>
      </c>
      <c r="AC6849" s="277">
        <v>12941.52</v>
      </c>
      <c r="AE6849" s="246" t="s">
        <v>60515</v>
      </c>
      <c r="AF6849" s="247">
        <v>20181.919999999998</v>
      </c>
      <c r="AH6849" s="226" t="s">
        <v>21152</v>
      </c>
      <c r="AI6849" s="227">
        <v>58857.66</v>
      </c>
      <c r="AK6849" s="207" t="s">
        <v>21122</v>
      </c>
      <c r="AL6849" s="208">
        <v>4824.87</v>
      </c>
      <c r="AM6849" s="93"/>
      <c r="AN6849" s="93"/>
      <c r="AO6849" s="93"/>
    </row>
    <row r="6850" spans="25:41" x14ac:dyDescent="0.55000000000000004">
      <c r="Y6850" t="s">
        <v>50850</v>
      </c>
      <c r="Z6850" s="284">
        <v>17249.53</v>
      </c>
      <c r="AB6850" s="276" t="s">
        <v>68265</v>
      </c>
      <c r="AC6850" s="277">
        <v>50568.639999999999</v>
      </c>
      <c r="AE6850" s="246" t="s">
        <v>60516</v>
      </c>
      <c r="AF6850" s="247">
        <v>1505.98</v>
      </c>
      <c r="AH6850" s="226" t="s">
        <v>21153</v>
      </c>
      <c r="AI6850" s="227">
        <v>40931.74</v>
      </c>
      <c r="AK6850" s="207" t="s">
        <v>21123</v>
      </c>
      <c r="AL6850" s="208">
        <v>1600</v>
      </c>
      <c r="AM6850" s="93"/>
      <c r="AN6850" s="93"/>
      <c r="AO6850" s="93"/>
    </row>
    <row r="6851" spans="25:41" x14ac:dyDescent="0.55000000000000004">
      <c r="Y6851" t="s">
        <v>48610</v>
      </c>
      <c r="Z6851" s="284">
        <v>23744.97</v>
      </c>
      <c r="AB6851" s="276" t="s">
        <v>36496</v>
      </c>
      <c r="AC6851" s="277">
        <v>6.14</v>
      </c>
      <c r="AE6851" s="246" t="s">
        <v>60517</v>
      </c>
      <c r="AF6851" s="247">
        <v>4944.6000000000004</v>
      </c>
      <c r="AH6851" s="226" t="s">
        <v>21155</v>
      </c>
      <c r="AI6851" s="227">
        <v>47.98</v>
      </c>
      <c r="AK6851" s="207" t="s">
        <v>21124</v>
      </c>
      <c r="AL6851" s="208">
        <v>2809</v>
      </c>
      <c r="AM6851" s="93"/>
      <c r="AN6851" s="93"/>
      <c r="AO6851" s="93"/>
    </row>
    <row r="6852" spans="25:41" x14ac:dyDescent="0.55000000000000004">
      <c r="Y6852" t="s">
        <v>58133</v>
      </c>
      <c r="Z6852">
        <v>-160.12</v>
      </c>
      <c r="AB6852" s="276" t="s">
        <v>49034</v>
      </c>
      <c r="AC6852" s="277">
        <v>3684.96</v>
      </c>
      <c r="AE6852" s="246" t="s">
        <v>42569</v>
      </c>
      <c r="AF6852" s="247">
        <v>6125.84</v>
      </c>
      <c r="AH6852" s="226" t="s">
        <v>21156</v>
      </c>
      <c r="AI6852" s="227">
        <v>929.06</v>
      </c>
      <c r="AK6852" s="207" t="s">
        <v>21125</v>
      </c>
      <c r="AL6852" s="208">
        <v>1888.92</v>
      </c>
      <c r="AM6852" s="93"/>
      <c r="AN6852" s="93"/>
      <c r="AO6852" s="93"/>
    </row>
    <row r="6853" spans="25:41" x14ac:dyDescent="0.55000000000000004">
      <c r="Y6853" t="s">
        <v>50851</v>
      </c>
      <c r="Z6853" s="284">
        <v>46872.95</v>
      </c>
      <c r="AB6853" s="276" t="s">
        <v>49035</v>
      </c>
      <c r="AC6853" s="277">
        <v>281.89999999999998</v>
      </c>
      <c r="AE6853" s="246" t="s">
        <v>42570</v>
      </c>
      <c r="AF6853" s="247">
        <v>2250</v>
      </c>
      <c r="AH6853" s="226" t="s">
        <v>21157</v>
      </c>
      <c r="AI6853" s="227">
        <v>4406</v>
      </c>
      <c r="AK6853" s="207" t="s">
        <v>21126</v>
      </c>
      <c r="AL6853" s="208">
        <v>15295</v>
      </c>
      <c r="AM6853" s="93"/>
      <c r="AN6853" s="93"/>
      <c r="AO6853" s="93"/>
    </row>
    <row r="6854" spans="25:41" x14ac:dyDescent="0.55000000000000004">
      <c r="Y6854" t="s">
        <v>50852</v>
      </c>
      <c r="Z6854" s="284">
        <v>31004.73</v>
      </c>
      <c r="AB6854" s="276" t="s">
        <v>49036</v>
      </c>
      <c r="AC6854" s="277">
        <v>368.49</v>
      </c>
      <c r="AE6854" s="246" t="s">
        <v>64379</v>
      </c>
      <c r="AF6854" s="247">
        <v>10067.82</v>
      </c>
      <c r="AH6854" s="226" t="s">
        <v>46967</v>
      </c>
      <c r="AI6854" s="227">
        <v>735</v>
      </c>
      <c r="AK6854" s="207" t="s">
        <v>21127</v>
      </c>
      <c r="AL6854" s="208">
        <v>2500</v>
      </c>
      <c r="AM6854" s="93"/>
      <c r="AN6854" s="93"/>
      <c r="AO6854" s="93"/>
    </row>
    <row r="6855" spans="25:41" x14ac:dyDescent="0.55000000000000004">
      <c r="Y6855" t="s">
        <v>47688</v>
      </c>
      <c r="Z6855" s="284">
        <v>38588.019999999997</v>
      </c>
      <c r="AB6855" s="276" t="s">
        <v>66680</v>
      </c>
      <c r="AC6855" s="277">
        <v>3000</v>
      </c>
      <c r="AE6855" s="246" t="s">
        <v>64380</v>
      </c>
      <c r="AF6855" s="247">
        <v>770.18</v>
      </c>
      <c r="AH6855" s="226" t="s">
        <v>21158</v>
      </c>
      <c r="AI6855" s="227">
        <v>28230</v>
      </c>
      <c r="AK6855" s="207" t="s">
        <v>21128</v>
      </c>
      <c r="AL6855" s="208">
        <v>2901</v>
      </c>
      <c r="AM6855" s="93"/>
      <c r="AN6855" s="93"/>
      <c r="AO6855" s="93"/>
    </row>
    <row r="6856" spans="25:41" x14ac:dyDescent="0.55000000000000004">
      <c r="Y6856" t="s">
        <v>65236</v>
      </c>
      <c r="Z6856">
        <v>258.76</v>
      </c>
      <c r="AB6856" s="276" t="s">
        <v>62710</v>
      </c>
      <c r="AC6856" s="277">
        <v>12480</v>
      </c>
      <c r="AE6856" s="246" t="s">
        <v>42573</v>
      </c>
      <c r="AF6856" s="247">
        <v>2818</v>
      </c>
      <c r="AH6856" s="226" t="s">
        <v>21159</v>
      </c>
      <c r="AI6856" s="227">
        <v>2215.7800000000002</v>
      </c>
      <c r="AK6856" s="207" t="s">
        <v>21129</v>
      </c>
      <c r="AL6856" s="208">
        <v>1502.12</v>
      </c>
      <c r="AM6856" s="93"/>
      <c r="AN6856" s="93"/>
      <c r="AO6856" s="93"/>
    </row>
    <row r="6857" spans="25:41" x14ac:dyDescent="0.55000000000000004">
      <c r="Y6857" t="s">
        <v>47689</v>
      </c>
      <c r="Z6857" s="284">
        <v>1761.88</v>
      </c>
      <c r="AB6857" s="276" t="s">
        <v>70051</v>
      </c>
      <c r="AC6857" s="277">
        <v>1950</v>
      </c>
      <c r="AE6857" s="246" t="s">
        <v>48002</v>
      </c>
      <c r="AF6857" s="247">
        <v>705</v>
      </c>
      <c r="AH6857" s="226" t="s">
        <v>21160</v>
      </c>
      <c r="AI6857" s="227">
        <v>6732.59</v>
      </c>
      <c r="AK6857" s="207" t="s">
        <v>21130</v>
      </c>
      <c r="AL6857" s="208">
        <v>30340.87</v>
      </c>
      <c r="AM6857" s="93"/>
      <c r="AN6857" s="93"/>
      <c r="AO6857" s="93"/>
    </row>
    <row r="6858" spans="25:41" x14ac:dyDescent="0.55000000000000004">
      <c r="Y6858" t="s">
        <v>69582</v>
      </c>
      <c r="Z6858">
        <v>113.87</v>
      </c>
      <c r="AB6858" s="276" t="s">
        <v>62711</v>
      </c>
      <c r="AC6858" s="277">
        <v>1061.68</v>
      </c>
      <c r="AE6858" s="246" t="s">
        <v>36334</v>
      </c>
      <c r="AF6858" s="247">
        <v>5109.8500000000004</v>
      </c>
      <c r="AH6858" s="226" t="s">
        <v>21161</v>
      </c>
      <c r="AI6858" s="227">
        <v>1957.85</v>
      </c>
      <c r="AK6858" s="207" t="s">
        <v>21131</v>
      </c>
      <c r="AL6858" s="208">
        <v>2885.94</v>
      </c>
      <c r="AM6858" s="93"/>
      <c r="AN6858" s="93"/>
      <c r="AO6858" s="93"/>
    </row>
    <row r="6859" spans="25:41" x14ac:dyDescent="0.55000000000000004">
      <c r="Y6859" t="s">
        <v>62424</v>
      </c>
      <c r="Z6859" s="284">
        <v>6363.32</v>
      </c>
      <c r="AB6859" s="276" t="s">
        <v>62713</v>
      </c>
      <c r="AC6859" s="277">
        <v>2800</v>
      </c>
      <c r="AE6859" s="246" t="s">
        <v>36335</v>
      </c>
      <c r="AF6859" s="247">
        <v>217.89</v>
      </c>
      <c r="AH6859" s="226" t="s">
        <v>21162</v>
      </c>
      <c r="AI6859" s="227">
        <v>12642.5</v>
      </c>
      <c r="AK6859" s="207" t="s">
        <v>13593</v>
      </c>
      <c r="AL6859" s="208">
        <v>2316.7199999999998</v>
      </c>
      <c r="AM6859" s="93"/>
      <c r="AN6859" s="93"/>
      <c r="AO6859" s="93"/>
    </row>
    <row r="6860" spans="25:41" x14ac:dyDescent="0.55000000000000004">
      <c r="Y6860" t="s">
        <v>48611</v>
      </c>
      <c r="Z6860" s="284">
        <v>2734.14</v>
      </c>
      <c r="AB6860" s="276" t="s">
        <v>55275</v>
      </c>
      <c r="AC6860" s="277">
        <v>4500</v>
      </c>
      <c r="AE6860" s="246" t="s">
        <v>52621</v>
      </c>
      <c r="AF6860" s="247">
        <v>14047.37</v>
      </c>
      <c r="AH6860" s="226" t="s">
        <v>21163</v>
      </c>
      <c r="AI6860" s="227">
        <v>923.11</v>
      </c>
      <c r="AK6860" s="207" t="s">
        <v>21132</v>
      </c>
      <c r="AL6860" s="208">
        <v>984.2</v>
      </c>
      <c r="AM6860" s="93"/>
      <c r="AN6860" s="93"/>
      <c r="AO6860" s="93"/>
    </row>
    <row r="6861" spans="25:41" x14ac:dyDescent="0.55000000000000004">
      <c r="Y6861" t="s">
        <v>50853</v>
      </c>
      <c r="Z6861" s="284">
        <v>160211.35</v>
      </c>
      <c r="AB6861" s="276" t="s">
        <v>35308</v>
      </c>
      <c r="AC6861" s="277">
        <v>2372.9899999999998</v>
      </c>
      <c r="AE6861" s="246" t="s">
        <v>56203</v>
      </c>
      <c r="AF6861" s="247">
        <v>1063.76</v>
      </c>
      <c r="AH6861" s="226" t="s">
        <v>46968</v>
      </c>
      <c r="AI6861" s="227">
        <v>1944.32</v>
      </c>
      <c r="AK6861" s="207" t="s">
        <v>13594</v>
      </c>
      <c r="AL6861" s="208">
        <v>473.28</v>
      </c>
      <c r="AM6861" s="93"/>
      <c r="AN6861" s="93"/>
      <c r="AO6861" s="93"/>
    </row>
    <row r="6862" spans="25:41" x14ac:dyDescent="0.55000000000000004">
      <c r="Y6862" t="s">
        <v>55702</v>
      </c>
      <c r="Z6862" s="284">
        <v>8189.23</v>
      </c>
      <c r="AB6862" s="276" t="s">
        <v>57634</v>
      </c>
      <c r="AC6862" s="277">
        <v>15599.51</v>
      </c>
      <c r="AE6862" s="246" t="s">
        <v>62014</v>
      </c>
      <c r="AF6862" s="247">
        <v>631</v>
      </c>
      <c r="AH6862" s="226" t="s">
        <v>21164</v>
      </c>
      <c r="AI6862" s="227">
        <v>800.93</v>
      </c>
      <c r="AK6862" s="207" t="s">
        <v>13595</v>
      </c>
      <c r="AL6862" s="208">
        <v>559.07000000000005</v>
      </c>
      <c r="AM6862" s="93"/>
      <c r="AN6862" s="93"/>
      <c r="AO6862" s="93"/>
    </row>
    <row r="6863" spans="25:41" x14ac:dyDescent="0.55000000000000004">
      <c r="Y6863" t="s">
        <v>49505</v>
      </c>
      <c r="Z6863" s="284">
        <v>58747.1</v>
      </c>
      <c r="AB6863" s="276" t="s">
        <v>68266</v>
      </c>
      <c r="AC6863" s="277">
        <v>6595</v>
      </c>
      <c r="AE6863" s="246" t="s">
        <v>56204</v>
      </c>
      <c r="AF6863" s="247">
        <v>526</v>
      </c>
      <c r="AH6863" s="226" t="s">
        <v>46969</v>
      </c>
      <c r="AI6863" s="227">
        <v>904.54</v>
      </c>
      <c r="AK6863" s="207" t="s">
        <v>13596</v>
      </c>
      <c r="AL6863" s="208">
        <v>8190.28</v>
      </c>
      <c r="AM6863" s="93"/>
      <c r="AN6863" s="93"/>
      <c r="AO6863" s="93"/>
    </row>
    <row r="6864" spans="25:41" x14ac:dyDescent="0.55000000000000004">
      <c r="Y6864" t="s">
        <v>43444</v>
      </c>
      <c r="Z6864" s="284">
        <v>28048.91</v>
      </c>
      <c r="AB6864" s="276" t="s">
        <v>68267</v>
      </c>
      <c r="AC6864" s="277">
        <v>501.28</v>
      </c>
      <c r="AE6864" s="246" t="s">
        <v>56205</v>
      </c>
      <c r="AF6864" s="247">
        <v>549</v>
      </c>
      <c r="AH6864" s="226" t="s">
        <v>36312</v>
      </c>
      <c r="AI6864" s="227">
        <v>2988.33</v>
      </c>
      <c r="AK6864" s="207" t="s">
        <v>21133</v>
      </c>
      <c r="AL6864" s="208">
        <v>12313.83</v>
      </c>
      <c r="AM6864" s="93"/>
      <c r="AN6864" s="93"/>
      <c r="AO6864" s="93"/>
    </row>
    <row r="6865" spans="25:41" x14ac:dyDescent="0.55000000000000004">
      <c r="Y6865" t="s">
        <v>47690</v>
      </c>
      <c r="Z6865" s="284">
        <v>80570.31</v>
      </c>
      <c r="AB6865" s="276" t="s">
        <v>36501</v>
      </c>
      <c r="AC6865" s="277">
        <v>9067.73</v>
      </c>
      <c r="AE6865" s="246" t="s">
        <v>52623</v>
      </c>
      <c r="AF6865" s="247">
        <v>23.1</v>
      </c>
      <c r="AH6865" s="226" t="s">
        <v>52594</v>
      </c>
      <c r="AI6865" s="227">
        <v>14528.71</v>
      </c>
      <c r="AK6865" s="207" t="s">
        <v>21134</v>
      </c>
      <c r="AL6865" s="208">
        <v>2018.23</v>
      </c>
      <c r="AM6865" s="93"/>
      <c r="AN6865" s="93"/>
      <c r="AO6865" s="93"/>
    </row>
    <row r="6866" spans="25:41" x14ac:dyDescent="0.55000000000000004">
      <c r="Y6866" t="s">
        <v>50854</v>
      </c>
      <c r="Z6866" s="284">
        <v>27571.31</v>
      </c>
      <c r="AB6866" s="276" t="s">
        <v>68268</v>
      </c>
      <c r="AC6866" s="277">
        <v>10000</v>
      </c>
      <c r="AE6866" s="246" t="s">
        <v>21381</v>
      </c>
      <c r="AF6866" s="247">
        <v>1040.04</v>
      </c>
      <c r="AH6866" s="226" t="s">
        <v>39189</v>
      </c>
      <c r="AI6866" s="227">
        <v>4815</v>
      </c>
      <c r="AK6866" s="207" t="s">
        <v>21135</v>
      </c>
      <c r="AL6866" s="208">
        <v>2827.44</v>
      </c>
      <c r="AM6866" s="93"/>
      <c r="AN6866" s="93"/>
      <c r="AO6866" s="93"/>
    </row>
    <row r="6867" spans="25:41" x14ac:dyDescent="0.55000000000000004">
      <c r="Y6867" t="s">
        <v>50855</v>
      </c>
      <c r="Z6867">
        <v>108.59</v>
      </c>
      <c r="AB6867" s="276" t="s">
        <v>35319</v>
      </c>
      <c r="AC6867" s="277">
        <v>21826.29</v>
      </c>
      <c r="AE6867" s="246" t="s">
        <v>57480</v>
      </c>
      <c r="AF6867" s="247">
        <v>843.16</v>
      </c>
      <c r="AH6867" s="226" t="s">
        <v>49992</v>
      </c>
      <c r="AI6867" s="227">
        <v>4059</v>
      </c>
      <c r="AK6867" s="207" t="s">
        <v>21136</v>
      </c>
      <c r="AL6867" s="208">
        <v>12844</v>
      </c>
      <c r="AM6867" s="93"/>
      <c r="AN6867" s="93"/>
      <c r="AO6867" s="93"/>
    </row>
    <row r="6868" spans="25:41" x14ac:dyDescent="0.55000000000000004">
      <c r="Y6868" t="s">
        <v>62425</v>
      </c>
      <c r="Z6868">
        <v>5.8</v>
      </c>
      <c r="AB6868" s="276" t="s">
        <v>64642</v>
      </c>
      <c r="AC6868" s="277">
        <v>10343.64</v>
      </c>
      <c r="AE6868" s="246" t="s">
        <v>52624</v>
      </c>
      <c r="AF6868" s="247">
        <v>1560.92</v>
      </c>
      <c r="AH6868" s="226" t="s">
        <v>49993</v>
      </c>
      <c r="AI6868" s="227">
        <v>310.52</v>
      </c>
      <c r="AK6868" s="207" t="s">
        <v>21137</v>
      </c>
      <c r="AL6868" s="208">
        <v>10740.37</v>
      </c>
      <c r="AM6868" s="93"/>
      <c r="AN6868" s="93"/>
      <c r="AO6868" s="93"/>
    </row>
    <row r="6869" spans="25:41" x14ac:dyDescent="0.55000000000000004">
      <c r="Y6869" t="s">
        <v>47691</v>
      </c>
      <c r="Z6869" s="284">
        <v>480969.09</v>
      </c>
      <c r="AB6869" s="276" t="s">
        <v>64643</v>
      </c>
      <c r="AC6869" s="277">
        <v>4921.8500000000004</v>
      </c>
      <c r="AE6869" s="246" t="s">
        <v>21387</v>
      </c>
      <c r="AF6869" s="247">
        <v>16522.75</v>
      </c>
      <c r="AH6869" s="226" t="s">
        <v>49994</v>
      </c>
      <c r="AI6869" s="227">
        <v>879.99</v>
      </c>
      <c r="AK6869" s="207" t="s">
        <v>21138</v>
      </c>
      <c r="AL6869" s="208">
        <v>2253.41</v>
      </c>
      <c r="AM6869" s="93"/>
      <c r="AN6869" s="93"/>
      <c r="AO6869" s="93"/>
    </row>
    <row r="6870" spans="25:41" x14ac:dyDescent="0.55000000000000004">
      <c r="Y6870" t="s">
        <v>47692</v>
      </c>
      <c r="Z6870" s="284">
        <v>206358.6</v>
      </c>
      <c r="AB6870" s="276" t="s">
        <v>70654</v>
      </c>
      <c r="AC6870" s="277">
        <v>16884.03</v>
      </c>
      <c r="AE6870" s="246" t="s">
        <v>35105</v>
      </c>
      <c r="AF6870" s="247">
        <v>485.1</v>
      </c>
      <c r="AH6870" s="226" t="s">
        <v>52595</v>
      </c>
      <c r="AI6870" s="227">
        <v>5.49</v>
      </c>
      <c r="AK6870" s="207" t="s">
        <v>21139</v>
      </c>
      <c r="AL6870" s="208">
        <v>8617.25</v>
      </c>
      <c r="AM6870" s="93"/>
      <c r="AN6870" s="93"/>
      <c r="AO6870" s="93"/>
    </row>
    <row r="6871" spans="25:41" x14ac:dyDescent="0.55000000000000004">
      <c r="Y6871" t="s">
        <v>48613</v>
      </c>
      <c r="Z6871" s="284">
        <v>2435.4499999999998</v>
      </c>
      <c r="AB6871" s="276" t="s">
        <v>60636</v>
      </c>
      <c r="AC6871" s="277">
        <v>118.08</v>
      </c>
      <c r="AE6871" s="246" t="s">
        <v>35106</v>
      </c>
      <c r="AF6871" s="247">
        <v>36.94</v>
      </c>
      <c r="AH6871" s="226" t="s">
        <v>52596</v>
      </c>
      <c r="AI6871" s="227">
        <v>1027.3699999999999</v>
      </c>
      <c r="AK6871" s="207" t="s">
        <v>21140</v>
      </c>
      <c r="AL6871" s="208">
        <v>23459.79</v>
      </c>
      <c r="AM6871" s="93"/>
      <c r="AN6871" s="93"/>
      <c r="AO6871" s="93"/>
    </row>
    <row r="6872" spans="25:41" x14ac:dyDescent="0.55000000000000004">
      <c r="Y6872" t="s">
        <v>47693</v>
      </c>
      <c r="Z6872" s="284">
        <v>232959.47</v>
      </c>
      <c r="AB6872" s="276" t="s">
        <v>24263</v>
      </c>
      <c r="AC6872" s="277">
        <v>-118.08</v>
      </c>
      <c r="AE6872" s="246" t="s">
        <v>35107</v>
      </c>
      <c r="AF6872" s="247">
        <v>118.85</v>
      </c>
      <c r="AH6872" s="226" t="s">
        <v>52597</v>
      </c>
      <c r="AI6872" s="227">
        <v>78.599999999999994</v>
      </c>
      <c r="AK6872" s="207" t="s">
        <v>21141</v>
      </c>
      <c r="AL6872" s="208">
        <v>20089.25</v>
      </c>
      <c r="AM6872" s="93"/>
      <c r="AN6872" s="93"/>
      <c r="AO6872" s="93"/>
    </row>
    <row r="6873" spans="25:41" x14ac:dyDescent="0.55000000000000004">
      <c r="Y6873" t="s">
        <v>48614</v>
      </c>
      <c r="Z6873" s="284">
        <v>1278.18</v>
      </c>
      <c r="AB6873" s="276" t="s">
        <v>24264</v>
      </c>
      <c r="AC6873" s="277">
        <v>8162.86</v>
      </c>
      <c r="AE6873" s="246" t="s">
        <v>35108</v>
      </c>
      <c r="AF6873" s="247">
        <v>147.94</v>
      </c>
      <c r="AH6873" s="226" t="s">
        <v>52598</v>
      </c>
      <c r="AI6873" s="227">
        <v>3743.88</v>
      </c>
      <c r="AK6873" s="207" t="s">
        <v>21142</v>
      </c>
      <c r="AL6873" s="208">
        <v>6009.51</v>
      </c>
      <c r="AM6873" s="93"/>
      <c r="AN6873" s="93"/>
      <c r="AO6873" s="93"/>
    </row>
    <row r="6874" spans="25:41" x14ac:dyDescent="0.55000000000000004">
      <c r="Y6874" t="s">
        <v>54732</v>
      </c>
      <c r="Z6874" s="284">
        <v>12901.8</v>
      </c>
      <c r="AB6874" s="276" t="s">
        <v>42744</v>
      </c>
      <c r="AC6874" s="277">
        <v>4.0599999999999996</v>
      </c>
      <c r="AE6874" s="246" t="s">
        <v>52626</v>
      </c>
      <c r="AF6874" s="247">
        <v>40.03</v>
      </c>
      <c r="AH6874" s="226" t="s">
        <v>52599</v>
      </c>
      <c r="AI6874" s="227">
        <v>250.44</v>
      </c>
      <c r="AK6874" s="207" t="s">
        <v>21143</v>
      </c>
      <c r="AL6874" s="208">
        <v>3025.43</v>
      </c>
      <c r="AM6874" s="93"/>
      <c r="AN6874" s="93"/>
      <c r="AO6874" s="93"/>
    </row>
    <row r="6875" spans="25:41" x14ac:dyDescent="0.55000000000000004">
      <c r="Y6875" t="s">
        <v>60983</v>
      </c>
      <c r="Z6875" s="284">
        <v>3902.25</v>
      </c>
      <c r="AB6875" s="276" t="s">
        <v>60639</v>
      </c>
      <c r="AC6875" s="277">
        <v>22540.2</v>
      </c>
      <c r="AE6875" s="246" t="s">
        <v>56206</v>
      </c>
      <c r="AF6875" s="247">
        <v>63670.400000000001</v>
      </c>
      <c r="AH6875" s="226" t="s">
        <v>35088</v>
      </c>
      <c r="AI6875" s="227">
        <v>18402.64</v>
      </c>
      <c r="AK6875" s="207" t="s">
        <v>21144</v>
      </c>
      <c r="AL6875" s="208">
        <v>3968.1</v>
      </c>
      <c r="AM6875" s="93"/>
      <c r="AN6875" s="93"/>
      <c r="AO6875" s="93"/>
    </row>
    <row r="6876" spans="25:41" x14ac:dyDescent="0.55000000000000004">
      <c r="Y6876" t="s">
        <v>54733</v>
      </c>
      <c r="Z6876">
        <v>116.7</v>
      </c>
      <c r="AB6876" s="276" t="s">
        <v>64647</v>
      </c>
      <c r="AC6876" s="277">
        <v>-32.08</v>
      </c>
      <c r="AE6876" s="246" t="s">
        <v>56207</v>
      </c>
      <c r="AF6876" s="247">
        <v>4870.82</v>
      </c>
      <c r="AH6876" s="226" t="s">
        <v>42560</v>
      </c>
      <c r="AI6876" s="227">
        <v>28580.81</v>
      </c>
      <c r="AK6876" s="207" t="s">
        <v>21145</v>
      </c>
      <c r="AL6876" s="208">
        <v>2135</v>
      </c>
      <c r="AM6876" s="93"/>
      <c r="AN6876" s="93"/>
      <c r="AO6876" s="93"/>
    </row>
    <row r="6877" spans="25:41" x14ac:dyDescent="0.55000000000000004">
      <c r="Y6877" t="s">
        <v>48615</v>
      </c>
      <c r="Z6877" s="284">
        <v>73130.7</v>
      </c>
      <c r="AB6877" s="276" t="s">
        <v>64654</v>
      </c>
      <c r="AC6877" s="277">
        <v>15456.42</v>
      </c>
      <c r="AE6877" s="246" t="s">
        <v>56208</v>
      </c>
      <c r="AF6877" s="247">
        <v>15246.45</v>
      </c>
      <c r="AH6877" s="226" t="s">
        <v>21165</v>
      </c>
      <c r="AI6877" s="227">
        <v>57992.5</v>
      </c>
      <c r="AK6877" s="207" t="s">
        <v>21146</v>
      </c>
      <c r="AL6877" s="208">
        <v>326.25</v>
      </c>
      <c r="AM6877" s="93"/>
      <c r="AN6877" s="93"/>
      <c r="AO6877" s="93"/>
    </row>
    <row r="6878" spans="25:41" x14ac:dyDescent="0.55000000000000004">
      <c r="Y6878" t="s">
        <v>46280</v>
      </c>
      <c r="Z6878" s="284">
        <v>95710.43</v>
      </c>
      <c r="AB6878" s="276" t="s">
        <v>50211</v>
      </c>
      <c r="AC6878" s="277">
        <v>1043.28</v>
      </c>
      <c r="AE6878" s="246" t="s">
        <v>57481</v>
      </c>
      <c r="AF6878" s="247">
        <v>10534.31</v>
      </c>
      <c r="AH6878" s="226" t="s">
        <v>46970</v>
      </c>
      <c r="AI6878" s="227">
        <v>46.84</v>
      </c>
      <c r="AK6878" s="207" t="s">
        <v>21147</v>
      </c>
      <c r="AL6878" s="208">
        <v>488.59</v>
      </c>
      <c r="AM6878" s="93"/>
      <c r="AN6878" s="93"/>
      <c r="AO6878" s="93"/>
    </row>
    <row r="6879" spans="25:41" x14ac:dyDescent="0.55000000000000004">
      <c r="Y6879" t="s">
        <v>54734</v>
      </c>
      <c r="Z6879" s="284">
        <v>104184.24</v>
      </c>
      <c r="AB6879" s="276" t="s">
        <v>57638</v>
      </c>
      <c r="AC6879" s="277">
        <v>2500.0300000000002</v>
      </c>
      <c r="AE6879" s="246" t="s">
        <v>52627</v>
      </c>
      <c r="AF6879" s="247">
        <v>22947.84</v>
      </c>
      <c r="AH6879" s="226" t="s">
        <v>44982</v>
      </c>
      <c r="AI6879" s="227">
        <v>10642.47</v>
      </c>
      <c r="AK6879" s="207" t="s">
        <v>21148</v>
      </c>
      <c r="AL6879" s="208">
        <v>583.66</v>
      </c>
      <c r="AM6879" s="93"/>
      <c r="AN6879" s="93"/>
      <c r="AO6879" s="93"/>
    </row>
    <row r="6880" spans="25:41" x14ac:dyDescent="0.55000000000000004">
      <c r="Y6880" t="s">
        <v>43445</v>
      </c>
      <c r="Z6880" s="284">
        <v>677849.36</v>
      </c>
      <c r="AB6880" s="276" t="s">
        <v>50212</v>
      </c>
      <c r="AC6880" s="277">
        <v>6000</v>
      </c>
      <c r="AE6880" s="246" t="s">
        <v>35109</v>
      </c>
      <c r="AF6880" s="247">
        <v>520167.43</v>
      </c>
      <c r="AH6880" s="226" t="s">
        <v>21166</v>
      </c>
      <c r="AI6880" s="227">
        <v>7660</v>
      </c>
      <c r="AK6880" s="207" t="s">
        <v>21149</v>
      </c>
      <c r="AL6880" s="208">
        <v>594</v>
      </c>
      <c r="AM6880" s="93"/>
      <c r="AN6880" s="93"/>
      <c r="AO6880" s="93"/>
    </row>
    <row r="6881" spans="25:41" x14ac:dyDescent="0.55000000000000004">
      <c r="Y6881" t="s">
        <v>58134</v>
      </c>
      <c r="Z6881" s="284">
        <v>2461.1999999999998</v>
      </c>
      <c r="AB6881" s="276" t="s">
        <v>64655</v>
      </c>
      <c r="AC6881" s="277">
        <v>3000</v>
      </c>
      <c r="AE6881" s="246" t="s">
        <v>21398</v>
      </c>
      <c r="AF6881" s="247">
        <v>62792.5</v>
      </c>
      <c r="AH6881" s="226" t="s">
        <v>42561</v>
      </c>
      <c r="AI6881" s="227">
        <v>16756.669999999998</v>
      </c>
      <c r="AK6881" s="207" t="s">
        <v>21150</v>
      </c>
      <c r="AL6881" s="208">
        <v>16051.32</v>
      </c>
      <c r="AM6881" s="93"/>
      <c r="AN6881" s="93"/>
      <c r="AO6881" s="93"/>
    </row>
    <row r="6882" spans="25:41" x14ac:dyDescent="0.55000000000000004">
      <c r="Y6882" t="s">
        <v>48616</v>
      </c>
      <c r="Z6882" s="284">
        <v>40628.519999999997</v>
      </c>
      <c r="AB6882" s="276" t="s">
        <v>63270</v>
      </c>
      <c r="AC6882" s="277">
        <v>169.19</v>
      </c>
      <c r="AE6882" s="246" t="s">
        <v>21404</v>
      </c>
      <c r="AF6882" s="247">
        <v>4199.63</v>
      </c>
      <c r="AH6882" s="226" t="s">
        <v>46971</v>
      </c>
      <c r="AI6882" s="227">
        <v>381</v>
      </c>
      <c r="AK6882" s="207" t="s">
        <v>21151</v>
      </c>
      <c r="AL6882" s="208">
        <v>25314.29</v>
      </c>
      <c r="AM6882" s="93"/>
      <c r="AN6882" s="93"/>
      <c r="AO6882" s="93"/>
    </row>
    <row r="6883" spans="25:41" x14ac:dyDescent="0.55000000000000004">
      <c r="Y6883" t="s">
        <v>54735</v>
      </c>
      <c r="Z6883" s="284">
        <v>41597.410000000003</v>
      </c>
      <c r="AB6883" s="276" t="s">
        <v>24320</v>
      </c>
      <c r="AC6883" s="277">
        <v>928.04</v>
      </c>
      <c r="AE6883" s="246" t="s">
        <v>21405</v>
      </c>
      <c r="AF6883" s="247">
        <v>6351.35</v>
      </c>
      <c r="AH6883" s="226" t="s">
        <v>21167</v>
      </c>
      <c r="AI6883" s="227">
        <v>31620</v>
      </c>
      <c r="AK6883" s="207" t="s">
        <v>21152</v>
      </c>
      <c r="AL6883" s="208">
        <v>33063.910000000003</v>
      </c>
      <c r="AM6883" s="93"/>
      <c r="AN6883" s="93"/>
      <c r="AO6883" s="93"/>
    </row>
    <row r="6884" spans="25:41" x14ac:dyDescent="0.55000000000000004">
      <c r="Y6884" t="s">
        <v>48617</v>
      </c>
      <c r="Z6884" s="284">
        <v>29205.11</v>
      </c>
      <c r="AB6884" s="276" t="s">
        <v>42747</v>
      </c>
      <c r="AC6884" s="277">
        <v>8274</v>
      </c>
      <c r="AE6884" s="246" t="s">
        <v>35111</v>
      </c>
      <c r="AF6884" s="247">
        <v>3000</v>
      </c>
      <c r="AH6884" s="226" t="s">
        <v>21168</v>
      </c>
      <c r="AI6884" s="227">
        <v>11439.38</v>
      </c>
      <c r="AK6884" s="207" t="s">
        <v>21153</v>
      </c>
      <c r="AL6884" s="208">
        <v>11919.65</v>
      </c>
      <c r="AM6884" s="93"/>
      <c r="AN6884" s="93"/>
      <c r="AO6884" s="93"/>
    </row>
    <row r="6885" spans="25:41" x14ac:dyDescent="0.55000000000000004">
      <c r="Y6885" t="s">
        <v>71005</v>
      </c>
      <c r="Z6885">
        <v>905.64</v>
      </c>
      <c r="AB6885" s="276" t="s">
        <v>36503</v>
      </c>
      <c r="AC6885" s="277">
        <v>69999.839999999997</v>
      </c>
      <c r="AE6885" s="246" t="s">
        <v>56209</v>
      </c>
      <c r="AF6885" s="247">
        <v>1429.46</v>
      </c>
      <c r="AH6885" s="226" t="s">
        <v>39190</v>
      </c>
      <c r="AI6885" s="227">
        <v>19367.23</v>
      </c>
      <c r="AK6885" s="207" t="s">
        <v>21154</v>
      </c>
      <c r="AL6885" s="208">
        <v>330497.21999999997</v>
      </c>
      <c r="AM6885" s="93"/>
      <c r="AN6885" s="93"/>
      <c r="AO6885" s="93"/>
    </row>
    <row r="6886" spans="25:41" x14ac:dyDescent="0.55000000000000004">
      <c r="Y6886" t="s">
        <v>58812</v>
      </c>
      <c r="Z6886">
        <v>-762.06</v>
      </c>
      <c r="AB6886" s="276" t="s">
        <v>60642</v>
      </c>
      <c r="AC6886" s="277">
        <v>143749.94</v>
      </c>
      <c r="AE6886" s="246" t="s">
        <v>52628</v>
      </c>
      <c r="AF6886" s="247">
        <v>520</v>
      </c>
      <c r="AH6886" s="226" t="s">
        <v>33658</v>
      </c>
      <c r="AI6886" s="227">
        <v>490.62</v>
      </c>
      <c r="AK6886" s="207" t="s">
        <v>21155</v>
      </c>
      <c r="AL6886" s="208">
        <v>173.8</v>
      </c>
      <c r="AM6886" s="93"/>
      <c r="AN6886" s="93"/>
      <c r="AO6886" s="93"/>
    </row>
    <row r="6887" spans="25:41" x14ac:dyDescent="0.55000000000000004">
      <c r="Y6887" t="s">
        <v>48618</v>
      </c>
      <c r="Z6887" s="284">
        <v>29988</v>
      </c>
      <c r="AB6887" s="276" t="s">
        <v>42749</v>
      </c>
      <c r="AC6887" s="277">
        <v>13392.25</v>
      </c>
      <c r="AE6887" s="246" t="s">
        <v>21406</v>
      </c>
      <c r="AF6887" s="247">
        <v>46515.81</v>
      </c>
      <c r="AH6887" s="226" t="s">
        <v>42562</v>
      </c>
      <c r="AI6887" s="227">
        <v>360479</v>
      </c>
      <c r="AK6887" s="207" t="s">
        <v>21156</v>
      </c>
      <c r="AL6887" s="208">
        <v>4588.16</v>
      </c>
      <c r="AM6887" s="93"/>
      <c r="AN6887" s="93"/>
      <c r="AO6887" s="93"/>
    </row>
    <row r="6888" spans="25:41" x14ac:dyDescent="0.55000000000000004">
      <c r="Y6888" t="s">
        <v>55704</v>
      </c>
      <c r="Z6888" s="284">
        <v>-8591.7900000000009</v>
      </c>
      <c r="AB6888" s="276" t="s">
        <v>36504</v>
      </c>
      <c r="AC6888" s="277">
        <v>43044</v>
      </c>
      <c r="AE6888" s="246" t="s">
        <v>35112</v>
      </c>
      <c r="AF6888" s="247">
        <v>146347.87</v>
      </c>
      <c r="AH6888" s="226" t="s">
        <v>42563</v>
      </c>
      <c r="AI6888" s="227">
        <v>17085</v>
      </c>
      <c r="AK6888" s="207" t="s">
        <v>21157</v>
      </c>
      <c r="AL6888" s="208">
        <v>390</v>
      </c>
      <c r="AM6888" s="93"/>
      <c r="AN6888" s="93"/>
      <c r="AO6888" s="93"/>
    </row>
    <row r="6889" spans="25:41" x14ac:dyDescent="0.55000000000000004">
      <c r="Y6889" t="s">
        <v>39655</v>
      </c>
      <c r="Z6889">
        <v>229.71</v>
      </c>
      <c r="AB6889" s="276" t="s">
        <v>42750</v>
      </c>
      <c r="AC6889" s="277">
        <v>36025.78</v>
      </c>
      <c r="AE6889" s="246" t="s">
        <v>35113</v>
      </c>
      <c r="AF6889" s="247">
        <v>78279.86</v>
      </c>
      <c r="AH6889" s="226" t="s">
        <v>21170</v>
      </c>
      <c r="AI6889" s="227">
        <v>44002.63</v>
      </c>
      <c r="AK6889" s="207" t="s">
        <v>21158</v>
      </c>
      <c r="AL6889" s="208">
        <v>10500</v>
      </c>
      <c r="AM6889" s="93"/>
      <c r="AN6889" s="93"/>
      <c r="AO6889" s="93"/>
    </row>
    <row r="6890" spans="25:41" x14ac:dyDescent="0.55000000000000004">
      <c r="Y6890" t="s">
        <v>58137</v>
      </c>
      <c r="Z6890">
        <v>-131.08000000000001</v>
      </c>
      <c r="AB6890" s="276" t="s">
        <v>62135</v>
      </c>
      <c r="AC6890" s="277">
        <v>30000</v>
      </c>
      <c r="AE6890" s="246" t="s">
        <v>52630</v>
      </c>
      <c r="AF6890" s="247">
        <v>12908.64</v>
      </c>
      <c r="AH6890" s="226" t="s">
        <v>21171</v>
      </c>
      <c r="AI6890" s="227">
        <v>17449.900000000001</v>
      </c>
      <c r="AK6890" s="207" t="s">
        <v>21159</v>
      </c>
      <c r="AL6890" s="208">
        <v>803.25</v>
      </c>
      <c r="AM6890" s="93"/>
      <c r="AN6890" s="93"/>
      <c r="AO6890" s="93"/>
    </row>
    <row r="6891" spans="25:41" x14ac:dyDescent="0.55000000000000004">
      <c r="Y6891" t="s">
        <v>58138</v>
      </c>
      <c r="Z6891" s="284">
        <v>2300</v>
      </c>
      <c r="AB6891" s="276" t="s">
        <v>68269</v>
      </c>
      <c r="AC6891" s="277">
        <v>10195.4</v>
      </c>
      <c r="AE6891" s="246" t="s">
        <v>62015</v>
      </c>
      <c r="AF6891" s="247">
        <v>12128.45</v>
      </c>
      <c r="AH6891" s="226" t="s">
        <v>42564</v>
      </c>
      <c r="AI6891" s="227">
        <v>10596.76</v>
      </c>
      <c r="AK6891" s="207" t="s">
        <v>21160</v>
      </c>
      <c r="AL6891" s="208">
        <v>2276.4</v>
      </c>
      <c r="AM6891" s="93"/>
      <c r="AN6891" s="93"/>
      <c r="AO6891" s="93"/>
    </row>
    <row r="6892" spans="25:41" x14ac:dyDescent="0.55000000000000004">
      <c r="Y6892" t="s">
        <v>65240</v>
      </c>
      <c r="Z6892" s="284">
        <v>54823.040000000001</v>
      </c>
      <c r="AB6892" s="276" t="s">
        <v>68270</v>
      </c>
      <c r="AC6892" s="277">
        <v>2000</v>
      </c>
      <c r="AE6892" s="246" t="s">
        <v>21407</v>
      </c>
      <c r="AF6892" s="247">
        <v>114215.8</v>
      </c>
      <c r="AH6892" s="226" t="s">
        <v>52600</v>
      </c>
      <c r="AI6892" s="227">
        <v>2889</v>
      </c>
      <c r="AK6892" s="207" t="s">
        <v>21161</v>
      </c>
      <c r="AL6892" s="208">
        <v>514.4</v>
      </c>
      <c r="AM6892" s="93"/>
      <c r="AN6892" s="93"/>
      <c r="AO6892" s="93"/>
    </row>
    <row r="6893" spans="25:41" x14ac:dyDescent="0.55000000000000004">
      <c r="Y6893" t="s">
        <v>55706</v>
      </c>
      <c r="Z6893" s="284">
        <v>745643.42</v>
      </c>
      <c r="AB6893" s="276" t="s">
        <v>62715</v>
      </c>
      <c r="AC6893" s="277">
        <v>4430</v>
      </c>
      <c r="AE6893" s="246" t="s">
        <v>48924</v>
      </c>
      <c r="AF6893" s="247">
        <v>-255.73</v>
      </c>
      <c r="AH6893" s="226" t="s">
        <v>39191</v>
      </c>
      <c r="AI6893" s="227">
        <v>1570.9</v>
      </c>
      <c r="AK6893" s="207" t="s">
        <v>21162</v>
      </c>
      <c r="AL6893" s="208">
        <v>3780</v>
      </c>
      <c r="AM6893" s="93"/>
      <c r="AN6893" s="93"/>
      <c r="AO6893" s="93"/>
    </row>
    <row r="6894" spans="25:41" x14ac:dyDescent="0.55000000000000004">
      <c r="Y6894" t="s">
        <v>63864</v>
      </c>
      <c r="Z6894" s="284">
        <v>561071.68999999994</v>
      </c>
      <c r="AB6894" s="276" t="s">
        <v>68271</v>
      </c>
      <c r="AC6894" s="277">
        <v>1037.32</v>
      </c>
      <c r="AE6894" s="246" t="s">
        <v>48925</v>
      </c>
      <c r="AF6894" s="247">
        <v>-5229.08</v>
      </c>
      <c r="AH6894" s="226" t="s">
        <v>49995</v>
      </c>
      <c r="AI6894" s="227">
        <v>849</v>
      </c>
      <c r="AK6894" s="207" t="s">
        <v>21163</v>
      </c>
      <c r="AL6894" s="208">
        <v>289.18</v>
      </c>
      <c r="AM6894" s="93"/>
      <c r="AN6894" s="93"/>
      <c r="AO6894" s="93"/>
    </row>
    <row r="6895" spans="25:41" x14ac:dyDescent="0.55000000000000004">
      <c r="Y6895" t="s">
        <v>58139</v>
      </c>
      <c r="Z6895" s="284">
        <v>79121.05</v>
      </c>
      <c r="AB6895" s="276" t="s">
        <v>57640</v>
      </c>
      <c r="AC6895" s="277">
        <v>63000</v>
      </c>
      <c r="AE6895" s="246" t="s">
        <v>48011</v>
      </c>
      <c r="AF6895" s="247">
        <v>576532.74</v>
      </c>
      <c r="AH6895" s="226" t="s">
        <v>21172</v>
      </c>
      <c r="AI6895" s="227">
        <v>45721.71</v>
      </c>
      <c r="AK6895" s="207" t="s">
        <v>21164</v>
      </c>
      <c r="AL6895" s="208">
        <v>159.54</v>
      </c>
      <c r="AM6895" s="93"/>
      <c r="AN6895" s="93"/>
      <c r="AO6895" s="93"/>
    </row>
    <row r="6896" spans="25:41" x14ac:dyDescent="0.55000000000000004">
      <c r="Y6896" t="s">
        <v>70977</v>
      </c>
      <c r="Z6896" s="284">
        <v>44367.34</v>
      </c>
      <c r="AB6896" s="276" t="s">
        <v>48134</v>
      </c>
      <c r="AC6896" s="277">
        <v>26606.59</v>
      </c>
      <c r="AE6896" s="246" t="s">
        <v>61423</v>
      </c>
      <c r="AF6896" s="247">
        <v>45699</v>
      </c>
      <c r="AH6896" s="226" t="s">
        <v>21173</v>
      </c>
      <c r="AI6896" s="227">
        <v>123093.08</v>
      </c>
      <c r="AK6896" s="207" t="s">
        <v>21165</v>
      </c>
      <c r="AL6896" s="208">
        <v>105935</v>
      </c>
      <c r="AM6896" s="93"/>
      <c r="AN6896" s="93"/>
      <c r="AO6896" s="93"/>
    </row>
    <row r="6897" spans="25:41" x14ac:dyDescent="0.55000000000000004">
      <c r="Y6897" t="s">
        <v>70978</v>
      </c>
      <c r="Z6897" s="284">
        <v>105663.03999999999</v>
      </c>
      <c r="AB6897" s="276" t="s">
        <v>59732</v>
      </c>
      <c r="AC6897" s="277">
        <v>35122.36</v>
      </c>
      <c r="AE6897" s="246" t="s">
        <v>63691</v>
      </c>
      <c r="AF6897" s="247">
        <v>9330</v>
      </c>
      <c r="AH6897" s="226" t="s">
        <v>36313</v>
      </c>
      <c r="AI6897" s="227">
        <v>67032.17</v>
      </c>
      <c r="AK6897" s="207" t="s">
        <v>21166</v>
      </c>
      <c r="AL6897" s="208">
        <v>12050</v>
      </c>
      <c r="AM6897" s="93"/>
      <c r="AN6897" s="93"/>
      <c r="AO6897" s="93"/>
    </row>
    <row r="6898" spans="25:41" x14ac:dyDescent="0.55000000000000004">
      <c r="Y6898" t="s">
        <v>65241</v>
      </c>
      <c r="Z6898" s="284">
        <v>43564.43</v>
      </c>
      <c r="AB6898" s="276" t="s">
        <v>68272</v>
      </c>
      <c r="AC6898" s="277">
        <v>27539.84</v>
      </c>
      <c r="AE6898" s="246" t="s">
        <v>63692</v>
      </c>
      <c r="AF6898" s="247">
        <v>713.76</v>
      </c>
      <c r="AH6898" s="226" t="s">
        <v>36314</v>
      </c>
      <c r="AI6898" s="227">
        <v>20728.64</v>
      </c>
      <c r="AK6898" s="207" t="s">
        <v>21167</v>
      </c>
      <c r="AL6898" s="208">
        <v>9720</v>
      </c>
      <c r="AM6898" s="93"/>
      <c r="AN6898" s="93"/>
      <c r="AO6898" s="93"/>
    </row>
    <row r="6899" spans="25:41" x14ac:dyDescent="0.55000000000000004">
      <c r="Y6899" t="s">
        <v>69591</v>
      </c>
      <c r="Z6899" s="284">
        <v>46550.5</v>
      </c>
      <c r="AB6899" s="276" t="s">
        <v>62716</v>
      </c>
      <c r="AC6899" s="277">
        <v>2697.67</v>
      </c>
      <c r="AE6899" s="246" t="s">
        <v>63693</v>
      </c>
      <c r="AF6899" s="247">
        <v>2285.85</v>
      </c>
      <c r="AH6899" s="226" t="s">
        <v>36315</v>
      </c>
      <c r="AI6899" s="227">
        <v>16668.02</v>
      </c>
      <c r="AK6899" s="207" t="s">
        <v>21168</v>
      </c>
      <c r="AL6899" s="208">
        <v>3951.87</v>
      </c>
      <c r="AM6899" s="93"/>
      <c r="AN6899" s="93"/>
      <c r="AO6899" s="93"/>
    </row>
    <row r="6900" spans="25:41" x14ac:dyDescent="0.55000000000000004">
      <c r="Y6900" t="s">
        <v>60984</v>
      </c>
      <c r="Z6900" s="284">
        <v>50995.88</v>
      </c>
      <c r="AB6900" s="276" t="s">
        <v>68273</v>
      </c>
      <c r="AC6900" s="277">
        <v>933</v>
      </c>
      <c r="AE6900" s="246" t="s">
        <v>64381</v>
      </c>
      <c r="AF6900" s="247">
        <v>1566.11</v>
      </c>
      <c r="AH6900" s="226" t="s">
        <v>47994</v>
      </c>
      <c r="AI6900" s="227">
        <v>3914.57</v>
      </c>
      <c r="AK6900" s="207" t="s">
        <v>21169</v>
      </c>
      <c r="AL6900" s="208">
        <v>356000</v>
      </c>
      <c r="AM6900" s="93"/>
      <c r="AN6900" s="93"/>
      <c r="AO6900" s="93"/>
    </row>
    <row r="6901" spans="25:41" x14ac:dyDescent="0.55000000000000004">
      <c r="Y6901" t="s">
        <v>69592</v>
      </c>
      <c r="Z6901">
        <v>726.23</v>
      </c>
      <c r="AB6901" s="276" t="s">
        <v>53135</v>
      </c>
      <c r="AC6901" s="277">
        <v>507.6</v>
      </c>
      <c r="AE6901" s="246" t="s">
        <v>64382</v>
      </c>
      <c r="AF6901" s="247">
        <v>448.16</v>
      </c>
      <c r="AH6901" s="226" t="s">
        <v>36316</v>
      </c>
      <c r="AI6901" s="227">
        <v>108768.85</v>
      </c>
      <c r="AK6901" s="207" t="s">
        <v>21170</v>
      </c>
      <c r="AL6901" s="208">
        <v>37305.83</v>
      </c>
      <c r="AM6901" s="93"/>
      <c r="AN6901" s="93"/>
      <c r="AO6901" s="93"/>
    </row>
    <row r="6902" spans="25:41" x14ac:dyDescent="0.55000000000000004">
      <c r="Y6902" t="s">
        <v>63866</v>
      </c>
      <c r="Z6902" s="284">
        <v>53229.78</v>
      </c>
      <c r="AB6902" s="276" t="s">
        <v>53136</v>
      </c>
      <c r="AC6902" s="277">
        <v>38.159999999999997</v>
      </c>
      <c r="AE6902" s="246" t="s">
        <v>64383</v>
      </c>
      <c r="AF6902" s="247">
        <v>34.29</v>
      </c>
      <c r="AH6902" s="226" t="s">
        <v>52601</v>
      </c>
      <c r="AI6902" s="227">
        <v>41126</v>
      </c>
      <c r="AK6902" s="207" t="s">
        <v>21171</v>
      </c>
      <c r="AL6902" s="208">
        <v>63630.8</v>
      </c>
      <c r="AM6902" s="93"/>
      <c r="AN6902" s="93"/>
      <c r="AO6902" s="93"/>
    </row>
    <row r="6903" spans="25:41" x14ac:dyDescent="0.55000000000000004">
      <c r="Y6903" t="s">
        <v>65242</v>
      </c>
      <c r="Z6903">
        <v>981</v>
      </c>
      <c r="AB6903" s="276" t="s">
        <v>57642</v>
      </c>
      <c r="AC6903" s="277">
        <v>45.99</v>
      </c>
      <c r="AE6903" s="246" t="s">
        <v>64384</v>
      </c>
      <c r="AF6903" s="247">
        <v>109.8</v>
      </c>
      <c r="AH6903" s="226" t="s">
        <v>52602</v>
      </c>
      <c r="AI6903" s="227">
        <v>9.08</v>
      </c>
      <c r="AK6903" s="207" t="s">
        <v>21172</v>
      </c>
      <c r="AL6903" s="208">
        <v>22410.45</v>
      </c>
      <c r="AM6903" s="93"/>
      <c r="AN6903" s="93"/>
      <c r="AO6903" s="93"/>
    </row>
    <row r="6904" spans="25:41" x14ac:dyDescent="0.55000000000000004">
      <c r="Y6904" t="s">
        <v>70995</v>
      </c>
      <c r="Z6904" s="284">
        <v>2407.5100000000002</v>
      </c>
      <c r="AB6904" s="276" t="s">
        <v>70655</v>
      </c>
      <c r="AC6904" s="277">
        <v>2481</v>
      </c>
      <c r="AE6904" s="246" t="s">
        <v>63694</v>
      </c>
      <c r="AF6904" s="247">
        <v>42183.6</v>
      </c>
      <c r="AH6904" s="226" t="s">
        <v>49996</v>
      </c>
      <c r="AI6904" s="227">
        <v>175.74</v>
      </c>
      <c r="AK6904" s="207" t="s">
        <v>21173</v>
      </c>
      <c r="AL6904" s="208">
        <v>1473.26</v>
      </c>
      <c r="AM6904" s="93"/>
      <c r="AN6904" s="93"/>
      <c r="AO6904" s="93"/>
    </row>
    <row r="6905" spans="25:41" x14ac:dyDescent="0.55000000000000004">
      <c r="Y6905" t="s">
        <v>70989</v>
      </c>
      <c r="Z6905" s="284">
        <v>1969</v>
      </c>
      <c r="AB6905" s="276" t="s">
        <v>61514</v>
      </c>
      <c r="AC6905" s="277">
        <v>21367.88</v>
      </c>
      <c r="AE6905" s="246" t="s">
        <v>62960</v>
      </c>
      <c r="AF6905" s="247">
        <v>4060.96</v>
      </c>
      <c r="AH6905" s="226" t="s">
        <v>48916</v>
      </c>
      <c r="AI6905" s="227">
        <v>27170</v>
      </c>
      <c r="AK6905" s="207" t="s">
        <v>21174</v>
      </c>
      <c r="AL6905" s="208">
        <v>105935</v>
      </c>
      <c r="AM6905" s="93"/>
      <c r="AN6905" s="93"/>
      <c r="AO6905" s="93"/>
    </row>
    <row r="6906" spans="25:41" x14ac:dyDescent="0.55000000000000004">
      <c r="Y6906" t="s">
        <v>69593</v>
      </c>
      <c r="Z6906" s="284">
        <v>48971.49</v>
      </c>
      <c r="AB6906" s="276" t="s">
        <v>53140</v>
      </c>
      <c r="AC6906" s="277">
        <v>17799.95</v>
      </c>
      <c r="AE6906" s="246" t="s">
        <v>56210</v>
      </c>
      <c r="AF6906" s="247">
        <v>444993.03</v>
      </c>
      <c r="AH6906" s="226" t="s">
        <v>52603</v>
      </c>
      <c r="AI6906" s="227">
        <v>489.32</v>
      </c>
      <c r="AK6906" s="207" t="s">
        <v>21175</v>
      </c>
      <c r="AL6906" s="208">
        <v>10500</v>
      </c>
      <c r="AM6906" s="93"/>
      <c r="AN6906" s="93"/>
      <c r="AO6906" s="93"/>
    </row>
    <row r="6907" spans="25:41" x14ac:dyDescent="0.55000000000000004">
      <c r="Y6907" t="s">
        <v>65243</v>
      </c>
      <c r="Z6907">
        <v>250</v>
      </c>
      <c r="AB6907" s="276" t="s">
        <v>68274</v>
      </c>
      <c r="AC6907" s="277">
        <v>65366.25</v>
      </c>
      <c r="AE6907" s="246" t="s">
        <v>56211</v>
      </c>
      <c r="AF6907" s="247">
        <v>120861.51</v>
      </c>
      <c r="AH6907" s="226" t="s">
        <v>49997</v>
      </c>
      <c r="AI6907" s="227">
        <v>10000</v>
      </c>
      <c r="AK6907" s="207" t="s">
        <v>21176</v>
      </c>
      <c r="AL6907" s="208">
        <v>12050</v>
      </c>
      <c r="AM6907" s="93"/>
      <c r="AN6907" s="93"/>
      <c r="AO6907" s="93"/>
    </row>
    <row r="6908" spans="25:41" x14ac:dyDescent="0.55000000000000004">
      <c r="Y6908" t="s">
        <v>63867</v>
      </c>
      <c r="Z6908" s="284">
        <v>936559.48</v>
      </c>
      <c r="AB6908" s="276" t="s">
        <v>70052</v>
      </c>
      <c r="AC6908" s="277">
        <v>50000.04</v>
      </c>
      <c r="AE6908" s="246" t="s">
        <v>62650</v>
      </c>
      <c r="AF6908" s="247">
        <v>254000</v>
      </c>
      <c r="AH6908" s="226" t="s">
        <v>44983</v>
      </c>
      <c r="AI6908" s="227">
        <v>42021</v>
      </c>
      <c r="AK6908" s="207" t="s">
        <v>21177</v>
      </c>
      <c r="AL6908" s="208">
        <v>3780</v>
      </c>
      <c r="AM6908" s="93"/>
      <c r="AN6908" s="93"/>
      <c r="AO6908" s="93"/>
    </row>
    <row r="6909" spans="25:41" x14ac:dyDescent="0.55000000000000004">
      <c r="Y6909" t="s">
        <v>69594</v>
      </c>
      <c r="Z6909" s="284">
        <v>49694.45</v>
      </c>
      <c r="AB6909" s="276" t="s">
        <v>70053</v>
      </c>
      <c r="AC6909" s="277">
        <v>124361.71</v>
      </c>
      <c r="AE6909" s="246" t="s">
        <v>40344</v>
      </c>
      <c r="AF6909" s="247">
        <v>284652.06</v>
      </c>
      <c r="AH6909" s="226" t="s">
        <v>44984</v>
      </c>
      <c r="AI6909" s="227">
        <v>3213</v>
      </c>
      <c r="AK6909" s="207" t="s">
        <v>21178</v>
      </c>
      <c r="AL6909" s="208">
        <v>15305.94</v>
      </c>
      <c r="AM6909" s="93"/>
      <c r="AN6909" s="93"/>
      <c r="AO6909" s="93"/>
    </row>
    <row r="6910" spans="25:41" x14ac:dyDescent="0.55000000000000004">
      <c r="Y6910" t="s">
        <v>63546</v>
      </c>
      <c r="Z6910" s="284">
        <v>549731.15</v>
      </c>
      <c r="AB6910" s="276" t="s">
        <v>59736</v>
      </c>
      <c r="AC6910" s="277">
        <v>18336.060000000001</v>
      </c>
      <c r="AE6910" s="246" t="s">
        <v>57482</v>
      </c>
      <c r="AF6910" s="247">
        <v>24857</v>
      </c>
      <c r="AH6910" s="226" t="s">
        <v>44985</v>
      </c>
      <c r="AI6910" s="227">
        <v>122561.45</v>
      </c>
      <c r="AK6910" s="207" t="s">
        <v>21179</v>
      </c>
      <c r="AL6910" s="208">
        <v>3968.1</v>
      </c>
      <c r="AM6910" s="93"/>
      <c r="AN6910" s="93"/>
      <c r="AO6910" s="93"/>
    </row>
    <row r="6911" spans="25:41" x14ac:dyDescent="0.55000000000000004">
      <c r="Y6911" t="s">
        <v>70996</v>
      </c>
      <c r="Z6911">
        <v>319.31</v>
      </c>
      <c r="AB6911" s="276" t="s">
        <v>70054</v>
      </c>
      <c r="AC6911" s="277">
        <v>100000</v>
      </c>
      <c r="AE6911" s="246" t="s">
        <v>48012</v>
      </c>
      <c r="AF6911" s="247">
        <v>85405.86</v>
      </c>
      <c r="AH6911" s="226" t="s">
        <v>44986</v>
      </c>
      <c r="AI6911" s="227">
        <v>10000.549999999999</v>
      </c>
      <c r="AK6911" s="207" t="s">
        <v>13597</v>
      </c>
      <c r="AL6911" s="208">
        <v>6268.59</v>
      </c>
      <c r="AM6911" s="93"/>
      <c r="AN6911" s="93"/>
      <c r="AO6911" s="93"/>
    </row>
    <row r="6912" spans="25:41" x14ac:dyDescent="0.55000000000000004">
      <c r="Y6912" t="s">
        <v>55707</v>
      </c>
      <c r="Z6912" s="284">
        <v>259691.33</v>
      </c>
      <c r="AB6912" s="276" t="s">
        <v>68275</v>
      </c>
      <c r="AC6912" s="277">
        <v>10896</v>
      </c>
      <c r="AE6912" s="246" t="s">
        <v>52633</v>
      </c>
      <c r="AF6912" s="247">
        <v>1806.03</v>
      </c>
      <c r="AH6912" s="226" t="s">
        <v>21197</v>
      </c>
      <c r="AI6912" s="227">
        <v>15827.71</v>
      </c>
      <c r="AK6912" s="207" t="s">
        <v>21180</v>
      </c>
      <c r="AL6912" s="208">
        <v>984.2</v>
      </c>
      <c r="AM6912" s="93"/>
      <c r="AN6912" s="93"/>
      <c r="AO6912" s="93"/>
    </row>
    <row r="6913" spans="25:41" x14ac:dyDescent="0.55000000000000004">
      <c r="Y6913" t="s">
        <v>60985</v>
      </c>
      <c r="Z6913" s="284">
        <v>706558.58</v>
      </c>
      <c r="AB6913" s="276" t="s">
        <v>63274</v>
      </c>
      <c r="AC6913" s="277">
        <v>146385.57999999999</v>
      </c>
      <c r="AE6913" s="246" t="s">
        <v>59632</v>
      </c>
      <c r="AF6913" s="247">
        <v>3800</v>
      </c>
      <c r="AH6913" s="226" t="s">
        <v>13604</v>
      </c>
      <c r="AI6913" s="227">
        <v>33619.75</v>
      </c>
      <c r="AK6913" s="207" t="s">
        <v>21181</v>
      </c>
      <c r="AL6913" s="208">
        <v>358135</v>
      </c>
      <c r="AM6913" s="93"/>
      <c r="AN6913" s="93"/>
      <c r="AO6913" s="93"/>
    </row>
    <row r="6914" spans="25:41" x14ac:dyDescent="0.55000000000000004">
      <c r="Y6914" t="s">
        <v>63868</v>
      </c>
      <c r="Z6914">
        <v>400.57</v>
      </c>
      <c r="AB6914" s="276" t="s">
        <v>68276</v>
      </c>
      <c r="AC6914" s="277">
        <v>115470.83</v>
      </c>
      <c r="AE6914" s="246" t="s">
        <v>48926</v>
      </c>
      <c r="AF6914" s="247">
        <v>3431.7</v>
      </c>
      <c r="AH6914" s="226" t="s">
        <v>52604</v>
      </c>
      <c r="AI6914" s="227">
        <v>5395.86</v>
      </c>
      <c r="AK6914" s="207" t="s">
        <v>21182</v>
      </c>
      <c r="AL6914" s="208">
        <v>9111.25</v>
      </c>
      <c r="AM6914" s="93"/>
      <c r="AN6914" s="93"/>
      <c r="AO6914" s="93"/>
    </row>
    <row r="6915" spans="25:41" x14ac:dyDescent="0.55000000000000004">
      <c r="Y6915" t="s">
        <v>63869</v>
      </c>
      <c r="Z6915" s="284">
        <v>9882.25</v>
      </c>
      <c r="AB6915" s="276" t="s">
        <v>68277</v>
      </c>
      <c r="AC6915" s="277">
        <v>172544.75</v>
      </c>
      <c r="AE6915" s="246" t="s">
        <v>64385</v>
      </c>
      <c r="AF6915" s="247">
        <v>11.33</v>
      </c>
      <c r="AH6915" s="226" t="s">
        <v>52605</v>
      </c>
      <c r="AI6915" s="227">
        <v>412.77</v>
      </c>
      <c r="AK6915" s="207" t="s">
        <v>21183</v>
      </c>
      <c r="AL6915" s="208">
        <v>15900</v>
      </c>
      <c r="AM6915" s="93"/>
      <c r="AN6915" s="93"/>
      <c r="AO6915" s="93"/>
    </row>
    <row r="6916" spans="25:41" x14ac:dyDescent="0.55000000000000004">
      <c r="Y6916" t="s">
        <v>69595</v>
      </c>
      <c r="Z6916" s="284">
        <v>6764.11</v>
      </c>
      <c r="AB6916" s="276" t="s">
        <v>68278</v>
      </c>
      <c r="AC6916" s="277">
        <v>1500</v>
      </c>
      <c r="AE6916" s="246" t="s">
        <v>40346</v>
      </c>
      <c r="AF6916" s="247">
        <v>89483.04</v>
      </c>
      <c r="AH6916" s="226" t="s">
        <v>52606</v>
      </c>
      <c r="AI6916" s="227">
        <v>239857.32</v>
      </c>
      <c r="AK6916" s="207" t="s">
        <v>13598</v>
      </c>
      <c r="AL6916" s="208">
        <v>41455.120000000003</v>
      </c>
      <c r="AM6916" s="93"/>
      <c r="AN6916" s="93"/>
      <c r="AO6916" s="93"/>
    </row>
    <row r="6917" spans="25:41" x14ac:dyDescent="0.55000000000000004">
      <c r="Y6917" t="s">
        <v>70990</v>
      </c>
      <c r="Z6917">
        <v>1.76</v>
      </c>
      <c r="AB6917" s="276" t="s">
        <v>68279</v>
      </c>
      <c r="AC6917" s="277">
        <v>2200</v>
      </c>
      <c r="AE6917" s="246" t="s">
        <v>40347</v>
      </c>
      <c r="AF6917" s="247">
        <v>288748.68</v>
      </c>
      <c r="AH6917" s="226" t="s">
        <v>52607</v>
      </c>
      <c r="AI6917" s="227">
        <v>44720.15</v>
      </c>
      <c r="AK6917" s="207" t="s">
        <v>13599</v>
      </c>
      <c r="AL6917" s="208">
        <v>71874.8</v>
      </c>
      <c r="AM6917" s="93"/>
      <c r="AN6917" s="93"/>
      <c r="AO6917" s="93"/>
    </row>
    <row r="6918" spans="25:41" x14ac:dyDescent="0.55000000000000004">
      <c r="Y6918" t="s">
        <v>58910</v>
      </c>
      <c r="Z6918" s="284">
        <v>2484906.84</v>
      </c>
      <c r="AB6918" s="276" t="s">
        <v>68280</v>
      </c>
      <c r="AC6918" s="277">
        <v>8463.52</v>
      </c>
      <c r="AE6918" s="246" t="s">
        <v>42574</v>
      </c>
      <c r="AF6918" s="247">
        <v>173388.28</v>
      </c>
      <c r="AH6918" s="226" t="s">
        <v>52608</v>
      </c>
      <c r="AI6918" s="227">
        <v>53132.56</v>
      </c>
      <c r="AK6918" s="207" t="s">
        <v>21184</v>
      </c>
      <c r="AL6918" s="208">
        <v>15734</v>
      </c>
      <c r="AM6918" s="93"/>
      <c r="AN6918" s="93"/>
      <c r="AO6918" s="93"/>
    </row>
    <row r="6919" spans="25:41" x14ac:dyDescent="0.55000000000000004">
      <c r="Y6919" t="s">
        <v>63547</v>
      </c>
      <c r="Z6919" s="284">
        <v>-11393.11</v>
      </c>
      <c r="AB6919" s="276" t="s">
        <v>68281</v>
      </c>
      <c r="AC6919" s="277">
        <v>647.46</v>
      </c>
      <c r="AE6919" s="246" t="s">
        <v>52634</v>
      </c>
      <c r="AF6919" s="247">
        <v>7753</v>
      </c>
      <c r="AH6919" s="226" t="s">
        <v>52609</v>
      </c>
      <c r="AI6919" s="227">
        <v>25500.63</v>
      </c>
      <c r="AK6919" s="207" t="s">
        <v>21185</v>
      </c>
      <c r="AL6919" s="208">
        <v>2194</v>
      </c>
      <c r="AM6919" s="93"/>
      <c r="AN6919" s="93"/>
      <c r="AO6919" s="93"/>
    </row>
    <row r="6920" spans="25:41" x14ac:dyDescent="0.55000000000000004">
      <c r="Y6920" t="s">
        <v>66799</v>
      </c>
      <c r="Z6920" s="284">
        <v>2034.4</v>
      </c>
      <c r="AB6920" s="276" t="s">
        <v>68282</v>
      </c>
      <c r="AC6920" s="277">
        <v>1551</v>
      </c>
      <c r="AE6920" s="246" t="s">
        <v>57483</v>
      </c>
      <c r="AF6920" s="247">
        <v>124175.05</v>
      </c>
      <c r="AH6920" s="226" t="s">
        <v>52610</v>
      </c>
      <c r="AI6920" s="227">
        <v>1145.95</v>
      </c>
      <c r="AK6920" s="207" t="s">
        <v>21186</v>
      </c>
      <c r="AL6920" s="208">
        <v>2901</v>
      </c>
      <c r="AM6920" s="93"/>
      <c r="AN6920" s="93"/>
      <c r="AO6920" s="93"/>
    </row>
    <row r="6921" spans="25:41" x14ac:dyDescent="0.55000000000000004">
      <c r="Y6921" t="s">
        <v>63870</v>
      </c>
      <c r="Z6921" s="284">
        <v>751341.96</v>
      </c>
      <c r="AB6921" s="276" t="s">
        <v>70656</v>
      </c>
      <c r="AC6921" s="277">
        <v>71866.34</v>
      </c>
      <c r="AE6921" s="246" t="s">
        <v>62651</v>
      </c>
      <c r="AF6921" s="247">
        <v>281074.74</v>
      </c>
      <c r="AH6921" s="226" t="s">
        <v>52611</v>
      </c>
      <c r="AI6921" s="227">
        <v>27391.1</v>
      </c>
      <c r="AK6921" s="207" t="s">
        <v>21187</v>
      </c>
      <c r="AL6921" s="208">
        <v>30340.87</v>
      </c>
      <c r="AM6921" s="93"/>
      <c r="AN6921" s="93"/>
      <c r="AO6921" s="93"/>
    </row>
    <row r="6922" spans="25:41" x14ac:dyDescent="0.55000000000000004">
      <c r="Y6922" t="s">
        <v>69596</v>
      </c>
      <c r="Z6922" s="284">
        <v>2258.41</v>
      </c>
      <c r="AB6922" s="276" t="s">
        <v>70657</v>
      </c>
      <c r="AC6922" s="277">
        <v>5497.77</v>
      </c>
      <c r="AE6922" s="246" t="s">
        <v>57484</v>
      </c>
      <c r="AF6922" s="247">
        <v>54222.47</v>
      </c>
      <c r="AH6922" s="226" t="s">
        <v>36319</v>
      </c>
      <c r="AI6922" s="227">
        <v>208397.7</v>
      </c>
      <c r="AK6922" s="207" t="s">
        <v>21188</v>
      </c>
      <c r="AL6922" s="208">
        <v>2809</v>
      </c>
      <c r="AM6922" s="93"/>
      <c r="AN6922" s="93"/>
      <c r="AO6922" s="93"/>
    </row>
    <row r="6923" spans="25:41" x14ac:dyDescent="0.55000000000000004">
      <c r="Y6923" t="s">
        <v>58816</v>
      </c>
      <c r="Z6923" s="284">
        <v>111596</v>
      </c>
      <c r="AB6923" s="276" t="s">
        <v>70658</v>
      </c>
      <c r="AC6923" s="277">
        <v>15637.5</v>
      </c>
      <c r="AE6923" s="246" t="s">
        <v>56212</v>
      </c>
      <c r="AF6923" s="247">
        <v>68521.7</v>
      </c>
      <c r="AH6923" s="226" t="s">
        <v>52612</v>
      </c>
      <c r="AI6923" s="227">
        <v>4152</v>
      </c>
      <c r="AK6923" s="207" t="s">
        <v>21189</v>
      </c>
      <c r="AL6923" s="208">
        <v>39309.51</v>
      </c>
      <c r="AM6923" s="93"/>
      <c r="AN6923" s="93"/>
      <c r="AO6923" s="93"/>
    </row>
    <row r="6924" spans="25:41" x14ac:dyDescent="0.55000000000000004">
      <c r="Y6924" t="s">
        <v>63871</v>
      </c>
      <c r="Z6924" s="284">
        <v>421789.8</v>
      </c>
      <c r="AB6924" s="276" t="s">
        <v>70659</v>
      </c>
      <c r="AC6924" s="277">
        <v>15073.99</v>
      </c>
      <c r="AE6924" s="246" t="s">
        <v>52636</v>
      </c>
      <c r="AF6924" s="247">
        <v>306902.76</v>
      </c>
      <c r="AH6924" s="226" t="s">
        <v>46972</v>
      </c>
      <c r="AI6924" s="227">
        <v>4525</v>
      </c>
      <c r="AK6924" s="207" t="s">
        <v>13600</v>
      </c>
      <c r="AL6924" s="208">
        <v>57372.160000000003</v>
      </c>
      <c r="AM6924" s="93"/>
      <c r="AN6924" s="93"/>
      <c r="AO6924" s="93"/>
    </row>
    <row r="6925" spans="25:41" x14ac:dyDescent="0.55000000000000004">
      <c r="Y6925" t="s">
        <v>60986</v>
      </c>
      <c r="Z6925" s="284">
        <v>690820.02</v>
      </c>
      <c r="AB6925" s="276" t="s">
        <v>70660</v>
      </c>
      <c r="AC6925" s="277">
        <v>-51.5</v>
      </c>
      <c r="AE6925" s="246" t="s">
        <v>61208</v>
      </c>
      <c r="AF6925" s="247">
        <v>315913.14</v>
      </c>
      <c r="AH6925" s="226" t="s">
        <v>49998</v>
      </c>
      <c r="AI6925" s="227">
        <v>3750</v>
      </c>
      <c r="AK6925" s="207" t="s">
        <v>21190</v>
      </c>
      <c r="AL6925" s="208">
        <v>64589.75</v>
      </c>
      <c r="AM6925" s="93"/>
      <c r="AN6925" s="93"/>
      <c r="AO6925" s="93"/>
    </row>
    <row r="6926" spans="25:41" x14ac:dyDescent="0.55000000000000004">
      <c r="Y6926" t="s">
        <v>65244</v>
      </c>
      <c r="Z6926" s="284">
        <v>149210.74</v>
      </c>
      <c r="AB6926" s="276" t="s">
        <v>24503</v>
      </c>
      <c r="AC6926" s="277">
        <v>15582.92</v>
      </c>
      <c r="AE6926" s="246" t="s">
        <v>60078</v>
      </c>
      <c r="AF6926" s="247">
        <v>30880.2</v>
      </c>
      <c r="AH6926" s="226" t="s">
        <v>52613</v>
      </c>
      <c r="AI6926" s="227">
        <v>10280.530000000001</v>
      </c>
      <c r="AK6926" s="207" t="s">
        <v>21191</v>
      </c>
      <c r="AL6926" s="208">
        <v>35379.440000000002</v>
      </c>
      <c r="AM6926" s="93"/>
      <c r="AN6926" s="93"/>
      <c r="AO6926" s="93"/>
    </row>
    <row r="6927" spans="25:41" x14ac:dyDescent="0.55000000000000004">
      <c r="Y6927" t="s">
        <v>58140</v>
      </c>
      <c r="Z6927" s="284">
        <v>2231964.4900000002</v>
      </c>
      <c r="AB6927" s="276" t="s">
        <v>64661</v>
      </c>
      <c r="AC6927" s="277">
        <v>-87.92</v>
      </c>
      <c r="AE6927" s="246" t="s">
        <v>52637</v>
      </c>
      <c r="AF6927" s="247">
        <v>6731.76</v>
      </c>
      <c r="AH6927" s="226" t="s">
        <v>44987</v>
      </c>
      <c r="AI6927" s="227">
        <v>37700</v>
      </c>
      <c r="AK6927" s="207" t="s">
        <v>21192</v>
      </c>
      <c r="AL6927" s="208">
        <v>367745.97</v>
      </c>
      <c r="AM6927" s="93"/>
      <c r="AN6927" s="93"/>
      <c r="AO6927" s="93"/>
    </row>
    <row r="6928" spans="25:41" x14ac:dyDescent="0.55000000000000004">
      <c r="Y6928" t="s">
        <v>60987</v>
      </c>
      <c r="Z6928" s="284">
        <v>887609.5</v>
      </c>
      <c r="AB6928" s="276" t="s">
        <v>68283</v>
      </c>
      <c r="AC6928" s="277">
        <v>251</v>
      </c>
      <c r="AE6928" s="246" t="s">
        <v>52638</v>
      </c>
      <c r="AF6928" s="247">
        <v>514.98</v>
      </c>
      <c r="AH6928" s="226" t="s">
        <v>44988</v>
      </c>
      <c r="AI6928" s="227">
        <v>1666</v>
      </c>
      <c r="AK6928" s="207" t="s">
        <v>21193</v>
      </c>
      <c r="AL6928" s="208">
        <v>23000</v>
      </c>
      <c r="AM6928" s="93"/>
      <c r="AN6928" s="93"/>
      <c r="AO6928" s="93"/>
    </row>
    <row r="6929" spans="25:41" x14ac:dyDescent="0.55000000000000004">
      <c r="Y6929" t="s">
        <v>65245</v>
      </c>
      <c r="Z6929">
        <v>565.29</v>
      </c>
      <c r="AB6929" s="276" t="s">
        <v>63275</v>
      </c>
      <c r="AC6929" s="277">
        <v>2024.55</v>
      </c>
      <c r="AE6929" s="246" t="s">
        <v>52639</v>
      </c>
      <c r="AF6929" s="247">
        <v>1649.29</v>
      </c>
      <c r="AH6929" s="226" t="s">
        <v>44989</v>
      </c>
      <c r="AI6929" s="227">
        <v>68500</v>
      </c>
      <c r="AK6929" s="207" t="s">
        <v>21194</v>
      </c>
      <c r="AL6929" s="208">
        <v>101978.65</v>
      </c>
      <c r="AM6929" s="93"/>
      <c r="AN6929" s="93"/>
      <c r="AO6929" s="93"/>
    </row>
    <row r="6930" spans="25:41" x14ac:dyDescent="0.55000000000000004">
      <c r="Y6930" t="s">
        <v>65246</v>
      </c>
      <c r="Z6930" s="284">
        <v>15706.88</v>
      </c>
      <c r="AB6930" s="276" t="s">
        <v>62968</v>
      </c>
      <c r="AC6930" s="277">
        <v>31036.31</v>
      </c>
      <c r="AE6930" s="246" t="s">
        <v>62016</v>
      </c>
      <c r="AF6930" s="247">
        <v>765</v>
      </c>
      <c r="AH6930" s="226" t="s">
        <v>44990</v>
      </c>
      <c r="AI6930" s="227">
        <v>5240.28</v>
      </c>
      <c r="AK6930" s="207" t="s">
        <v>21195</v>
      </c>
      <c r="AL6930" s="208">
        <v>3258.35</v>
      </c>
      <c r="AM6930" s="93"/>
      <c r="AN6930" s="93"/>
      <c r="AO6930" s="93"/>
    </row>
    <row r="6931" spans="25:41" x14ac:dyDescent="0.55000000000000004">
      <c r="Y6931" t="s">
        <v>69597</v>
      </c>
      <c r="Z6931">
        <v>101.75</v>
      </c>
      <c r="AB6931" s="276" t="s">
        <v>70661</v>
      </c>
      <c r="AC6931" s="277">
        <v>-881.53</v>
      </c>
      <c r="AE6931" s="246" t="s">
        <v>48927</v>
      </c>
      <c r="AF6931" s="247">
        <v>1179.27</v>
      </c>
      <c r="AH6931" s="226" t="s">
        <v>21227</v>
      </c>
      <c r="AI6931" s="227">
        <v>45000.07</v>
      </c>
      <c r="AK6931" s="207" t="s">
        <v>21196</v>
      </c>
      <c r="AL6931" s="208">
        <v>2000</v>
      </c>
      <c r="AM6931" s="93"/>
      <c r="AN6931" s="93"/>
      <c r="AO6931" s="93"/>
    </row>
    <row r="6932" spans="25:41" x14ac:dyDescent="0.55000000000000004">
      <c r="Y6932" t="s">
        <v>65247</v>
      </c>
      <c r="Z6932">
        <v>300.23</v>
      </c>
      <c r="AB6932" s="276" t="s">
        <v>57649</v>
      </c>
      <c r="AC6932" s="277">
        <v>915.15</v>
      </c>
      <c r="AE6932" s="246" t="s">
        <v>48013</v>
      </c>
      <c r="AF6932" s="247">
        <v>14100.27</v>
      </c>
      <c r="AH6932" s="226" t="s">
        <v>21228</v>
      </c>
      <c r="AI6932" s="227">
        <v>3365.32</v>
      </c>
      <c r="AK6932" s="207" t="s">
        <v>21197</v>
      </c>
      <c r="AL6932" s="208">
        <v>28790.28</v>
      </c>
      <c r="AM6932" s="93"/>
      <c r="AN6932" s="93"/>
      <c r="AO6932" s="93"/>
    </row>
    <row r="6933" spans="25:41" x14ac:dyDescent="0.55000000000000004">
      <c r="Y6933" t="s">
        <v>70218</v>
      </c>
      <c r="Z6933" s="284">
        <v>12020.84</v>
      </c>
      <c r="AB6933" s="276" t="s">
        <v>64662</v>
      </c>
      <c r="AC6933" s="277">
        <v>-823.51</v>
      </c>
      <c r="AE6933" s="246" t="s">
        <v>50007</v>
      </c>
      <c r="AF6933" s="247">
        <v>3419.21</v>
      </c>
      <c r="AH6933" s="226" t="s">
        <v>39193</v>
      </c>
      <c r="AI6933" s="227">
        <v>1566.64</v>
      </c>
      <c r="AK6933" s="207" t="s">
        <v>13604</v>
      </c>
      <c r="AL6933" s="208">
        <v>62829.66</v>
      </c>
      <c r="AM6933" s="93"/>
      <c r="AN6933" s="93"/>
      <c r="AO6933" s="93"/>
    </row>
    <row r="6934" spans="25:41" x14ac:dyDescent="0.55000000000000004">
      <c r="Y6934" t="s">
        <v>63585</v>
      </c>
      <c r="Z6934" s="284">
        <v>50961.58</v>
      </c>
      <c r="AB6934" s="276" t="s">
        <v>35338</v>
      </c>
      <c r="AC6934" s="277">
        <v>147052.84</v>
      </c>
      <c r="AE6934" s="246" t="s">
        <v>45007</v>
      </c>
      <c r="AF6934" s="247">
        <v>2773.69</v>
      </c>
      <c r="AH6934" s="226" t="s">
        <v>39194</v>
      </c>
      <c r="AI6934" s="227">
        <v>5578.94</v>
      </c>
      <c r="AK6934" s="207" t="s">
        <v>21198</v>
      </c>
      <c r="AL6934" s="208">
        <v>1021.95</v>
      </c>
      <c r="AM6934" s="93"/>
      <c r="AN6934" s="93"/>
      <c r="AO6934" s="93"/>
    </row>
    <row r="6935" spans="25:41" x14ac:dyDescent="0.55000000000000004">
      <c r="Y6935" t="s">
        <v>61245</v>
      </c>
      <c r="Z6935" s="284">
        <v>456317.76</v>
      </c>
      <c r="AB6935" s="276" t="s">
        <v>49046</v>
      </c>
      <c r="AC6935" s="277">
        <v>130878</v>
      </c>
      <c r="AE6935" s="246" t="s">
        <v>62017</v>
      </c>
      <c r="AF6935" s="247">
        <v>-30.6</v>
      </c>
      <c r="AH6935" s="226" t="s">
        <v>33660</v>
      </c>
      <c r="AI6935" s="227">
        <v>6925</v>
      </c>
      <c r="AK6935" s="207" t="s">
        <v>21199</v>
      </c>
      <c r="AL6935" s="208">
        <v>12600</v>
      </c>
      <c r="AM6935" s="93"/>
      <c r="AN6935" s="93"/>
      <c r="AO6935" s="93"/>
    </row>
    <row r="6936" spans="25:41" x14ac:dyDescent="0.55000000000000004">
      <c r="Y6936" t="s">
        <v>61246</v>
      </c>
      <c r="Z6936" s="284">
        <v>846871.52</v>
      </c>
      <c r="AB6936" s="276" t="s">
        <v>24507</v>
      </c>
      <c r="AC6936" s="277">
        <v>81681.84</v>
      </c>
      <c r="AE6936" s="246" t="s">
        <v>63695</v>
      </c>
      <c r="AF6936" s="247">
        <v>8215.44</v>
      </c>
      <c r="AH6936" s="226" t="s">
        <v>39195</v>
      </c>
      <c r="AI6936" s="227">
        <v>43083.37</v>
      </c>
      <c r="AK6936" s="207" t="s">
        <v>21200</v>
      </c>
      <c r="AL6936" s="208">
        <v>31743.200000000001</v>
      </c>
      <c r="AM6936" s="93"/>
      <c r="AN6936" s="93"/>
      <c r="AO6936" s="93"/>
    </row>
    <row r="6937" spans="25:41" x14ac:dyDescent="0.55000000000000004">
      <c r="Y6937" t="s">
        <v>69598</v>
      </c>
      <c r="Z6937" s="284">
        <v>-27109.29</v>
      </c>
      <c r="AB6937" s="276" t="s">
        <v>68284</v>
      </c>
      <c r="AC6937" s="277">
        <v>41961.279999999999</v>
      </c>
      <c r="AE6937" s="246" t="s">
        <v>63696</v>
      </c>
      <c r="AF6937" s="247">
        <v>628.47</v>
      </c>
      <c r="AH6937" s="226" t="s">
        <v>39196</v>
      </c>
      <c r="AI6937" s="227">
        <v>3033.23</v>
      </c>
      <c r="AK6937" s="207" t="s">
        <v>21201</v>
      </c>
      <c r="AL6937" s="208">
        <v>3686</v>
      </c>
      <c r="AM6937" s="93"/>
      <c r="AN6937" s="93"/>
      <c r="AO6937" s="93"/>
    </row>
    <row r="6938" spans="25:41" x14ac:dyDescent="0.55000000000000004">
      <c r="Y6938" t="s">
        <v>65248</v>
      </c>
      <c r="Z6938" s="284">
        <v>200646.51</v>
      </c>
      <c r="AB6938" s="276" t="s">
        <v>42766</v>
      </c>
      <c r="AC6938" s="277">
        <v>133860.46</v>
      </c>
      <c r="AE6938" s="246" t="s">
        <v>63697</v>
      </c>
      <c r="AF6938" s="247">
        <v>2012.78</v>
      </c>
      <c r="AH6938" s="226" t="s">
        <v>39197</v>
      </c>
      <c r="AI6938" s="227">
        <v>1566.64</v>
      </c>
      <c r="AK6938" s="207" t="s">
        <v>21202</v>
      </c>
      <c r="AL6938" s="208">
        <v>101978.65</v>
      </c>
      <c r="AM6938" s="93"/>
      <c r="AN6938" s="93"/>
      <c r="AO6938" s="93"/>
    </row>
    <row r="6939" spans="25:41" x14ac:dyDescent="0.55000000000000004">
      <c r="Y6939" t="s">
        <v>58141</v>
      </c>
      <c r="Z6939" s="284">
        <v>28604.53</v>
      </c>
      <c r="AB6939" s="276" t="s">
        <v>53154</v>
      </c>
      <c r="AC6939" s="277">
        <v>21121.45</v>
      </c>
      <c r="AE6939" s="246" t="s">
        <v>58265</v>
      </c>
      <c r="AF6939" s="247">
        <v>5661.79</v>
      </c>
      <c r="AH6939" s="226" t="s">
        <v>39198</v>
      </c>
      <c r="AI6939" s="227">
        <v>5505.6</v>
      </c>
      <c r="AK6939" s="207" t="s">
        <v>21203</v>
      </c>
      <c r="AL6939" s="208">
        <v>23000</v>
      </c>
      <c r="AM6939" s="93"/>
      <c r="AN6939" s="93"/>
      <c r="AO6939" s="93"/>
    </row>
    <row r="6940" spans="25:41" x14ac:dyDescent="0.55000000000000004">
      <c r="Y6940" t="s">
        <v>60055</v>
      </c>
      <c r="Z6940" s="284">
        <v>1730.79</v>
      </c>
      <c r="AB6940" s="276" t="s">
        <v>33894</v>
      </c>
      <c r="AC6940" s="277">
        <v>484139.21</v>
      </c>
      <c r="AE6940" s="246" t="s">
        <v>58266</v>
      </c>
      <c r="AF6940" s="247">
        <v>5670.13</v>
      </c>
      <c r="AH6940" s="226" t="s">
        <v>49999</v>
      </c>
      <c r="AI6940" s="227">
        <v>1397.19</v>
      </c>
      <c r="AK6940" s="207" t="s">
        <v>21204</v>
      </c>
      <c r="AL6940" s="208">
        <v>28790.28</v>
      </c>
      <c r="AM6940" s="93"/>
      <c r="AN6940" s="93"/>
      <c r="AO6940" s="93"/>
    </row>
    <row r="6941" spans="25:41" x14ac:dyDescent="0.55000000000000004">
      <c r="Y6941" t="s">
        <v>58817</v>
      </c>
      <c r="Z6941" s="284">
        <v>5657.22</v>
      </c>
      <c r="AB6941" s="276" t="s">
        <v>47111</v>
      </c>
      <c r="AC6941" s="277">
        <v>4577.8500000000004</v>
      </c>
      <c r="AE6941" s="246" t="s">
        <v>50008</v>
      </c>
      <c r="AF6941" s="247">
        <v>2818.4</v>
      </c>
      <c r="AH6941" s="226" t="s">
        <v>44991</v>
      </c>
      <c r="AI6941" s="227">
        <v>1415</v>
      </c>
      <c r="AK6941" s="207" t="s">
        <v>13607</v>
      </c>
      <c r="AL6941" s="208">
        <v>62829.66</v>
      </c>
      <c r="AM6941" s="93"/>
      <c r="AN6941" s="93"/>
      <c r="AO6941" s="93"/>
    </row>
    <row r="6942" spans="25:41" x14ac:dyDescent="0.55000000000000004">
      <c r="Y6942" t="s">
        <v>63548</v>
      </c>
      <c r="Z6942">
        <v>210.74</v>
      </c>
      <c r="AB6942" s="276" t="s">
        <v>53156</v>
      </c>
      <c r="AC6942" s="277">
        <v>39030.400000000001</v>
      </c>
      <c r="AE6942" s="246" t="s">
        <v>56213</v>
      </c>
      <c r="AF6942" s="247">
        <v>163409.82</v>
      </c>
      <c r="AH6942" s="226" t="s">
        <v>44992</v>
      </c>
      <c r="AI6942" s="227">
        <v>28000</v>
      </c>
      <c r="AK6942" s="207" t="s">
        <v>21205</v>
      </c>
      <c r="AL6942" s="208">
        <v>6707.95</v>
      </c>
      <c r="AM6942" s="93"/>
      <c r="AN6942" s="93"/>
      <c r="AO6942" s="93"/>
    </row>
    <row r="6943" spans="25:41" x14ac:dyDescent="0.55000000000000004">
      <c r="Y6943" t="s">
        <v>59374</v>
      </c>
      <c r="Z6943" s="284">
        <v>4285.13</v>
      </c>
      <c r="AB6943" s="276" t="s">
        <v>24509</v>
      </c>
      <c r="AC6943" s="277">
        <v>81286.460000000006</v>
      </c>
      <c r="AE6943" s="246" t="s">
        <v>59089</v>
      </c>
      <c r="AF6943" s="247">
        <v>86.05</v>
      </c>
      <c r="AH6943" s="226" t="s">
        <v>48917</v>
      </c>
      <c r="AI6943" s="227">
        <v>1527</v>
      </c>
      <c r="AK6943" s="207" t="s">
        <v>21206</v>
      </c>
      <c r="AL6943" s="208">
        <v>3258.35</v>
      </c>
      <c r="AM6943" s="93"/>
      <c r="AN6943" s="93"/>
      <c r="AO6943" s="93"/>
    </row>
    <row r="6944" spans="25:41" x14ac:dyDescent="0.55000000000000004">
      <c r="Y6944" t="s">
        <v>61728</v>
      </c>
      <c r="Z6944">
        <v>211.99</v>
      </c>
      <c r="AB6944" s="276" t="s">
        <v>35339</v>
      </c>
      <c r="AC6944" s="277">
        <v>92484.38</v>
      </c>
      <c r="AE6944" s="246" t="s">
        <v>61424</v>
      </c>
      <c r="AF6944" s="247">
        <v>2035.8</v>
      </c>
      <c r="AH6944" s="226" t="s">
        <v>44993</v>
      </c>
      <c r="AI6944" s="227">
        <v>3502576.53</v>
      </c>
      <c r="AK6944" s="207" t="s">
        <v>21207</v>
      </c>
      <c r="AL6944" s="208">
        <v>12600</v>
      </c>
      <c r="AM6944" s="93"/>
      <c r="AN6944" s="93"/>
      <c r="AO6944" s="93"/>
    </row>
    <row r="6945" spans="25:41" x14ac:dyDescent="0.55000000000000004">
      <c r="Y6945" t="s">
        <v>63550</v>
      </c>
      <c r="Z6945" s="284">
        <v>1650</v>
      </c>
      <c r="AB6945" s="276" t="s">
        <v>35340</v>
      </c>
      <c r="AC6945" s="277">
        <v>36525.5</v>
      </c>
      <c r="AE6945" s="246" t="s">
        <v>48928</v>
      </c>
      <c r="AF6945" s="247">
        <v>33723</v>
      </c>
      <c r="AH6945" s="226" t="s">
        <v>44994</v>
      </c>
      <c r="AI6945" s="227">
        <v>261685.61</v>
      </c>
      <c r="AK6945" s="207" t="s">
        <v>21208</v>
      </c>
      <c r="AL6945" s="208">
        <v>31743.200000000001</v>
      </c>
      <c r="AM6945" s="93"/>
      <c r="AN6945" s="93"/>
      <c r="AO6945" s="93"/>
    </row>
    <row r="6946" spans="25:41" x14ac:dyDescent="0.55000000000000004">
      <c r="Y6946" t="s">
        <v>59375</v>
      </c>
      <c r="Z6946" s="284">
        <v>68212.25</v>
      </c>
      <c r="AB6946" s="276" t="s">
        <v>50232</v>
      </c>
      <c r="AC6946" s="277">
        <v>378046.31</v>
      </c>
      <c r="AE6946" s="246" t="s">
        <v>63197</v>
      </c>
      <c r="AF6946" s="247">
        <v>26.48</v>
      </c>
      <c r="AH6946" s="226" t="s">
        <v>21280</v>
      </c>
      <c r="AI6946" s="227">
        <v>644023.27</v>
      </c>
      <c r="AK6946" s="207" t="s">
        <v>21209</v>
      </c>
      <c r="AL6946" s="208">
        <v>5107.68</v>
      </c>
      <c r="AM6946" s="93"/>
      <c r="AN6946" s="93"/>
      <c r="AO6946" s="93"/>
    </row>
    <row r="6947" spans="25:41" x14ac:dyDescent="0.55000000000000004">
      <c r="Y6947" t="s">
        <v>58143</v>
      </c>
      <c r="Z6947" s="284">
        <v>100020.86</v>
      </c>
      <c r="AB6947" s="276" t="s">
        <v>57650</v>
      </c>
      <c r="AC6947" s="277">
        <v>135272.49</v>
      </c>
      <c r="AE6947" s="246" t="s">
        <v>48929</v>
      </c>
      <c r="AF6947" s="247">
        <v>14512.42</v>
      </c>
      <c r="AH6947" s="226" t="s">
        <v>46973</v>
      </c>
      <c r="AI6947" s="227">
        <v>847.05</v>
      </c>
      <c r="AK6947" s="207" t="s">
        <v>21210</v>
      </c>
      <c r="AL6947" s="208">
        <v>386.5</v>
      </c>
      <c r="AM6947" s="93"/>
      <c r="AN6947" s="93"/>
      <c r="AO6947" s="93"/>
    </row>
    <row r="6948" spans="25:41" x14ac:dyDescent="0.55000000000000004">
      <c r="Y6948" t="s">
        <v>59376</v>
      </c>
      <c r="Z6948">
        <v>16.309999999999999</v>
      </c>
      <c r="AB6948" s="276" t="s">
        <v>62720</v>
      </c>
      <c r="AC6948" s="277">
        <v>131687.38</v>
      </c>
      <c r="AE6948" s="246" t="s">
        <v>56214</v>
      </c>
      <c r="AF6948" s="247">
        <v>40062.79</v>
      </c>
      <c r="AH6948" s="226" t="s">
        <v>35090</v>
      </c>
      <c r="AI6948" s="227">
        <v>45636.37</v>
      </c>
      <c r="AK6948" s="207" t="s">
        <v>21211</v>
      </c>
      <c r="AL6948" s="208">
        <v>226.14</v>
      </c>
      <c r="AM6948" s="93"/>
      <c r="AN6948" s="93"/>
      <c r="AO6948" s="93"/>
    </row>
    <row r="6949" spans="25:41" x14ac:dyDescent="0.55000000000000004">
      <c r="Y6949" t="s">
        <v>58144</v>
      </c>
      <c r="Z6949" s="284">
        <v>14453.06</v>
      </c>
      <c r="AB6949" s="276" t="s">
        <v>64663</v>
      </c>
      <c r="AC6949" s="277">
        <v>10000</v>
      </c>
      <c r="AE6949" s="246" t="s">
        <v>56215</v>
      </c>
      <c r="AF6949" s="247">
        <v>34412.019999999997</v>
      </c>
      <c r="AH6949" s="226" t="s">
        <v>21282</v>
      </c>
      <c r="AI6949" s="227">
        <v>69249.14</v>
      </c>
      <c r="AK6949" s="207" t="s">
        <v>21212</v>
      </c>
      <c r="AL6949" s="208">
        <v>9427.68</v>
      </c>
      <c r="AM6949" s="93"/>
      <c r="AN6949" s="93"/>
      <c r="AO6949" s="93"/>
    </row>
    <row r="6950" spans="25:41" x14ac:dyDescent="0.55000000000000004">
      <c r="Y6950" t="s">
        <v>58145</v>
      </c>
      <c r="Z6950" s="284">
        <v>32104.29</v>
      </c>
      <c r="AB6950" s="276" t="s">
        <v>70662</v>
      </c>
      <c r="AC6950" s="277">
        <v>28101.79</v>
      </c>
      <c r="AE6950" s="246" t="s">
        <v>64386</v>
      </c>
      <c r="AF6950" s="247">
        <v>1263</v>
      </c>
      <c r="AH6950" s="226" t="s">
        <v>21283</v>
      </c>
      <c r="AI6950" s="227">
        <v>53300</v>
      </c>
      <c r="AK6950" s="207" t="s">
        <v>21213</v>
      </c>
      <c r="AL6950" s="208">
        <v>429</v>
      </c>
      <c r="AM6950" s="93"/>
      <c r="AN6950" s="93"/>
      <c r="AO6950" s="93"/>
    </row>
    <row r="6951" spans="25:41" x14ac:dyDescent="0.55000000000000004">
      <c r="Y6951" t="s">
        <v>58146</v>
      </c>
      <c r="Z6951">
        <v>250.39</v>
      </c>
      <c r="AB6951" s="276" t="s">
        <v>64664</v>
      </c>
      <c r="AC6951" s="277">
        <v>171094.44</v>
      </c>
      <c r="AE6951" s="246" t="s">
        <v>58540</v>
      </c>
      <c r="AF6951" s="247">
        <v>5286.95</v>
      </c>
      <c r="AH6951" s="226" t="s">
        <v>33661</v>
      </c>
      <c r="AI6951" s="227">
        <v>803722.18</v>
      </c>
      <c r="AK6951" s="207" t="s">
        <v>21214</v>
      </c>
      <c r="AL6951" s="208">
        <v>4274</v>
      </c>
      <c r="AM6951" s="93"/>
      <c r="AN6951" s="93"/>
      <c r="AO6951" s="93"/>
    </row>
    <row r="6952" spans="25:41" x14ac:dyDescent="0.55000000000000004">
      <c r="Y6952" t="s">
        <v>58147</v>
      </c>
      <c r="Z6952" s="284">
        <v>3764.62</v>
      </c>
      <c r="AB6952" s="276" t="s">
        <v>35341</v>
      </c>
      <c r="AC6952" s="277">
        <v>68675.13</v>
      </c>
      <c r="AE6952" s="246" t="s">
        <v>50009</v>
      </c>
      <c r="AF6952" s="247">
        <v>6981.12</v>
      </c>
      <c r="AH6952" s="226" t="s">
        <v>21286</v>
      </c>
      <c r="AI6952" s="227">
        <v>3200</v>
      </c>
      <c r="AK6952" s="207" t="s">
        <v>21215</v>
      </c>
      <c r="AL6952" s="208">
        <v>715</v>
      </c>
      <c r="AM6952" s="93"/>
      <c r="AN6952" s="93"/>
      <c r="AO6952" s="93"/>
    </row>
    <row r="6953" spans="25:41" x14ac:dyDescent="0.55000000000000004">
      <c r="Y6953" t="s">
        <v>60991</v>
      </c>
      <c r="Z6953">
        <v>42.66</v>
      </c>
      <c r="AB6953" s="276" t="s">
        <v>33895</v>
      </c>
      <c r="AC6953" s="277">
        <v>160615.51999999999</v>
      </c>
      <c r="AE6953" s="246" t="s">
        <v>56216</v>
      </c>
      <c r="AF6953" s="247">
        <v>38616.93</v>
      </c>
      <c r="AH6953" s="226" t="s">
        <v>21289</v>
      </c>
      <c r="AI6953" s="227">
        <v>120989.23</v>
      </c>
      <c r="AK6953" s="207" t="s">
        <v>21216</v>
      </c>
      <c r="AL6953" s="208">
        <v>3207</v>
      </c>
      <c r="AM6953" s="93"/>
      <c r="AN6953" s="93"/>
      <c r="AO6953" s="93"/>
    </row>
    <row r="6954" spans="25:41" x14ac:dyDescent="0.55000000000000004">
      <c r="Y6954" t="s">
        <v>58148</v>
      </c>
      <c r="Z6954" s="284">
        <v>1306850.08</v>
      </c>
      <c r="AB6954" s="276" t="s">
        <v>53158</v>
      </c>
      <c r="AC6954" s="277">
        <v>18756.86</v>
      </c>
      <c r="AE6954" s="246" t="s">
        <v>62018</v>
      </c>
      <c r="AF6954" s="247">
        <v>7219.47</v>
      </c>
      <c r="AH6954" s="226" t="s">
        <v>21290</v>
      </c>
      <c r="AI6954" s="227">
        <v>39177.449999999997</v>
      </c>
      <c r="AK6954" s="207" t="s">
        <v>21217</v>
      </c>
      <c r="AL6954" s="208">
        <v>1978.34</v>
      </c>
      <c r="AM6954" s="93"/>
      <c r="AN6954" s="93"/>
      <c r="AO6954" s="93"/>
    </row>
    <row r="6955" spans="25:41" x14ac:dyDescent="0.55000000000000004">
      <c r="Y6955" t="s">
        <v>58149</v>
      </c>
      <c r="Z6955" s="284">
        <v>1301844.3700000001</v>
      </c>
      <c r="AB6955" s="276" t="s">
        <v>64665</v>
      </c>
      <c r="AC6955" s="277">
        <v>-14384.81</v>
      </c>
      <c r="AE6955" s="246" t="s">
        <v>56217</v>
      </c>
      <c r="AF6955" s="247">
        <v>8293.44</v>
      </c>
      <c r="AH6955" s="226" t="s">
        <v>21291</v>
      </c>
      <c r="AI6955" s="227">
        <v>30928.3</v>
      </c>
      <c r="AK6955" s="207" t="s">
        <v>21218</v>
      </c>
      <c r="AL6955" s="208">
        <v>2820.34</v>
      </c>
      <c r="AM6955" s="93"/>
      <c r="AN6955" s="93"/>
      <c r="AO6955" s="93"/>
    </row>
    <row r="6956" spans="25:41" x14ac:dyDescent="0.55000000000000004">
      <c r="Y6956" t="s">
        <v>66800</v>
      </c>
      <c r="Z6956" s="284">
        <v>50685.11</v>
      </c>
      <c r="AB6956" s="276" t="s">
        <v>59737</v>
      </c>
      <c r="AC6956" s="277">
        <v>420513.89</v>
      </c>
      <c r="AE6956" s="246" t="s">
        <v>50010</v>
      </c>
      <c r="AF6956" s="247">
        <v>2615.23</v>
      </c>
      <c r="AH6956" s="226" t="s">
        <v>21292</v>
      </c>
      <c r="AI6956" s="227">
        <v>20706.75</v>
      </c>
      <c r="AK6956" s="207" t="s">
        <v>21219</v>
      </c>
      <c r="AL6956" s="208">
        <v>4527.58</v>
      </c>
      <c r="AM6956" s="93"/>
      <c r="AN6956" s="93"/>
      <c r="AO6956" s="93"/>
    </row>
    <row r="6957" spans="25:41" x14ac:dyDescent="0.55000000000000004">
      <c r="Y6957" t="s">
        <v>59377</v>
      </c>
      <c r="Z6957" s="284">
        <v>33778.46</v>
      </c>
      <c r="AB6957" s="276" t="s">
        <v>64666</v>
      </c>
      <c r="AC6957" s="277">
        <v>-206.32</v>
      </c>
      <c r="AE6957" s="246" t="s">
        <v>48930</v>
      </c>
      <c r="AF6957" s="247">
        <v>1820.95</v>
      </c>
      <c r="AH6957" s="226" t="s">
        <v>35091</v>
      </c>
      <c r="AI6957" s="227">
        <v>8280</v>
      </c>
      <c r="AK6957" s="207" t="s">
        <v>21220</v>
      </c>
      <c r="AL6957" s="208">
        <v>8540.85</v>
      </c>
      <c r="AM6957" s="93"/>
      <c r="AN6957" s="93"/>
      <c r="AO6957" s="93"/>
    </row>
    <row r="6958" spans="25:41" x14ac:dyDescent="0.55000000000000004">
      <c r="Y6958" t="s">
        <v>58820</v>
      </c>
      <c r="Z6958" s="284">
        <v>153185.68</v>
      </c>
      <c r="AB6958" s="276" t="s">
        <v>62721</v>
      </c>
      <c r="AC6958" s="277">
        <v>2295.75</v>
      </c>
      <c r="AE6958" s="246" t="s">
        <v>60079</v>
      </c>
      <c r="AF6958" s="247">
        <v>369.14</v>
      </c>
      <c r="AH6958" s="226" t="s">
        <v>21295</v>
      </c>
      <c r="AI6958" s="227">
        <v>53405.16</v>
      </c>
      <c r="AK6958" s="207" t="s">
        <v>21221</v>
      </c>
      <c r="AL6958" s="208">
        <v>4063.23</v>
      </c>
      <c r="AM6958" s="93"/>
      <c r="AN6958" s="93"/>
      <c r="AO6958" s="93"/>
    </row>
    <row r="6959" spans="25:41" x14ac:dyDescent="0.55000000000000004">
      <c r="Y6959" t="s">
        <v>60057</v>
      </c>
      <c r="Z6959">
        <v>784.15</v>
      </c>
      <c r="AB6959" s="276" t="s">
        <v>60647</v>
      </c>
      <c r="AC6959" s="277">
        <v>13249.87</v>
      </c>
      <c r="AE6959" s="246" t="s">
        <v>50012</v>
      </c>
      <c r="AF6959" s="247">
        <v>3384.41</v>
      </c>
      <c r="AH6959" s="226" t="s">
        <v>46974</v>
      </c>
      <c r="AI6959" s="227">
        <v>-56588.51</v>
      </c>
      <c r="AK6959" s="207" t="s">
        <v>21222</v>
      </c>
      <c r="AL6959" s="208">
        <v>5059</v>
      </c>
      <c r="AM6959" s="93"/>
      <c r="AN6959" s="93"/>
      <c r="AO6959" s="93"/>
    </row>
    <row r="6960" spans="25:41" x14ac:dyDescent="0.55000000000000004">
      <c r="Y6960" t="s">
        <v>56906</v>
      </c>
      <c r="Z6960" s="284">
        <v>1831180.49</v>
      </c>
      <c r="AB6960" s="276" t="s">
        <v>64671</v>
      </c>
      <c r="AC6960" s="277">
        <v>4475.8900000000003</v>
      </c>
      <c r="AE6960" s="246" t="s">
        <v>62019</v>
      </c>
      <c r="AF6960" s="247">
        <v>-463.29</v>
      </c>
      <c r="AH6960" s="226" t="s">
        <v>47995</v>
      </c>
      <c r="AI6960" s="227">
        <v>6149.96</v>
      </c>
      <c r="AK6960" s="207" t="s">
        <v>21223</v>
      </c>
      <c r="AL6960" s="208">
        <v>3224.68</v>
      </c>
      <c r="AM6960" s="93"/>
      <c r="AN6960" s="93"/>
      <c r="AO6960" s="93"/>
    </row>
    <row r="6961" spans="25:41" x14ac:dyDescent="0.55000000000000004">
      <c r="Y6961" t="s">
        <v>60992</v>
      </c>
      <c r="Z6961" s="284">
        <v>39113.620000000003</v>
      </c>
      <c r="AB6961" s="276" t="s">
        <v>68285</v>
      </c>
      <c r="AC6961" s="277">
        <v>1473.3</v>
      </c>
      <c r="AE6961" s="246" t="s">
        <v>58267</v>
      </c>
      <c r="AF6961" s="247">
        <v>47220</v>
      </c>
      <c r="AH6961" s="226" t="s">
        <v>46975</v>
      </c>
      <c r="AI6961" s="227">
        <v>140154.04</v>
      </c>
      <c r="AK6961" s="207" t="s">
        <v>21224</v>
      </c>
      <c r="AL6961" s="208">
        <v>4443.43</v>
      </c>
      <c r="AM6961" s="93"/>
      <c r="AN6961" s="93"/>
      <c r="AO6961" s="93"/>
    </row>
    <row r="6962" spans="25:41" x14ac:dyDescent="0.55000000000000004">
      <c r="Y6962" t="s">
        <v>56907</v>
      </c>
      <c r="Z6962" s="284">
        <v>688429.34</v>
      </c>
      <c r="AB6962" s="276" t="s">
        <v>63750</v>
      </c>
      <c r="AC6962" s="277">
        <v>29396.6</v>
      </c>
      <c r="AE6962" s="246" t="s">
        <v>58268</v>
      </c>
      <c r="AF6962" s="247">
        <v>90240</v>
      </c>
      <c r="AH6962" s="226" t="s">
        <v>36320</v>
      </c>
      <c r="AI6962" s="227">
        <v>173522.68</v>
      </c>
      <c r="AK6962" s="207" t="s">
        <v>21225</v>
      </c>
      <c r="AL6962" s="208">
        <v>10585.89</v>
      </c>
      <c r="AM6962" s="93"/>
      <c r="AN6962" s="93"/>
      <c r="AO6962" s="93"/>
    </row>
    <row r="6963" spans="25:41" x14ac:dyDescent="0.55000000000000004">
      <c r="Y6963" t="s">
        <v>58821</v>
      </c>
      <c r="Z6963" s="284">
        <v>4997.3999999999996</v>
      </c>
      <c r="AB6963" s="276" t="s">
        <v>63751</v>
      </c>
      <c r="AC6963" s="277">
        <v>2361.63</v>
      </c>
      <c r="AE6963" s="246" t="s">
        <v>59633</v>
      </c>
      <c r="AF6963" s="247">
        <v>12500</v>
      </c>
      <c r="AH6963" s="226" t="s">
        <v>46976</v>
      </c>
      <c r="AI6963" s="227">
        <v>2140</v>
      </c>
      <c r="AK6963" s="207" t="s">
        <v>21226</v>
      </c>
      <c r="AL6963" s="208">
        <v>2848</v>
      </c>
      <c r="AM6963" s="93"/>
      <c r="AN6963" s="93"/>
      <c r="AO6963" s="93"/>
    </row>
    <row r="6964" spans="25:41" x14ac:dyDescent="0.55000000000000004">
      <c r="Y6964" t="s">
        <v>60103</v>
      </c>
      <c r="Z6964" s="284">
        <v>9864.49</v>
      </c>
      <c r="AB6964" s="276" t="s">
        <v>63752</v>
      </c>
      <c r="AC6964" s="277">
        <v>7522.18</v>
      </c>
      <c r="AE6964" s="246" t="s">
        <v>59634</v>
      </c>
      <c r="AF6964" s="247">
        <v>956.25</v>
      </c>
      <c r="AH6964" s="226" t="s">
        <v>35092</v>
      </c>
      <c r="AI6964" s="227">
        <v>89579.58</v>
      </c>
      <c r="AK6964" s="207" t="s">
        <v>21227</v>
      </c>
      <c r="AL6964" s="208">
        <v>1916.7</v>
      </c>
      <c r="AM6964" s="93"/>
      <c r="AN6964" s="93"/>
      <c r="AO6964" s="93"/>
    </row>
    <row r="6965" spans="25:41" x14ac:dyDescent="0.55000000000000004">
      <c r="Y6965" t="s">
        <v>58391</v>
      </c>
      <c r="Z6965" s="284">
        <v>28531.14</v>
      </c>
      <c r="AB6965" s="276" t="s">
        <v>64672</v>
      </c>
      <c r="AC6965" s="277">
        <v>5301.8</v>
      </c>
      <c r="AE6965" s="246" t="s">
        <v>58269</v>
      </c>
      <c r="AF6965" s="247">
        <v>1704.2</v>
      </c>
      <c r="AH6965" s="226" t="s">
        <v>35093</v>
      </c>
      <c r="AI6965" s="227">
        <v>21540.5</v>
      </c>
      <c r="AK6965" s="207" t="s">
        <v>21228</v>
      </c>
      <c r="AL6965" s="208">
        <v>146.62</v>
      </c>
      <c r="AM6965" s="93"/>
      <c r="AN6965" s="93"/>
      <c r="AO6965" s="93"/>
    </row>
    <row r="6966" spans="25:41" x14ac:dyDescent="0.55000000000000004">
      <c r="Y6966" t="s">
        <v>69605</v>
      </c>
      <c r="Z6966" s="284">
        <v>-23284.14</v>
      </c>
      <c r="AB6966" s="276" t="s">
        <v>63278</v>
      </c>
      <c r="AC6966" s="277">
        <v>3012.05</v>
      </c>
      <c r="AE6966" s="246" t="s">
        <v>58270</v>
      </c>
      <c r="AF6966" s="247">
        <v>640</v>
      </c>
      <c r="AH6966" s="226" t="s">
        <v>40336</v>
      </c>
      <c r="AI6966" s="227">
        <v>6150</v>
      </c>
      <c r="AK6966" s="207" t="s">
        <v>21229</v>
      </c>
      <c r="AL6966" s="208">
        <v>7024.38</v>
      </c>
      <c r="AM6966" s="93"/>
      <c r="AN6966" s="93"/>
      <c r="AO6966" s="93"/>
    </row>
    <row r="6967" spans="25:41" x14ac:dyDescent="0.55000000000000004">
      <c r="Y6967" t="s">
        <v>59378</v>
      </c>
      <c r="Z6967" s="284">
        <v>11100</v>
      </c>
      <c r="AB6967" s="276" t="s">
        <v>60648</v>
      </c>
      <c r="AC6967" s="277">
        <v>36135</v>
      </c>
      <c r="AE6967" s="246" t="s">
        <v>62020</v>
      </c>
      <c r="AF6967" s="247">
        <v>2006.97</v>
      </c>
      <c r="AH6967" s="226" t="s">
        <v>35094</v>
      </c>
      <c r="AI6967" s="227">
        <v>8899.5400000000009</v>
      </c>
      <c r="AK6967" s="207" t="s">
        <v>21230</v>
      </c>
      <c r="AL6967" s="208">
        <v>2848</v>
      </c>
      <c r="AM6967" s="93"/>
      <c r="AN6967" s="93"/>
      <c r="AO6967" s="93"/>
    </row>
    <row r="6968" spans="25:41" x14ac:dyDescent="0.55000000000000004">
      <c r="Y6968" t="s">
        <v>69607</v>
      </c>
      <c r="Z6968" s="284">
        <v>1360</v>
      </c>
      <c r="AB6968" s="276" t="s">
        <v>60649</v>
      </c>
      <c r="AC6968" s="277">
        <v>2764.37</v>
      </c>
      <c r="AE6968" s="246" t="s">
        <v>63198</v>
      </c>
      <c r="AF6968" s="247">
        <v>1696.24</v>
      </c>
      <c r="AH6968" s="226" t="s">
        <v>35095</v>
      </c>
      <c r="AI6968" s="227">
        <v>27354.77</v>
      </c>
      <c r="AK6968" s="207" t="s">
        <v>21231</v>
      </c>
      <c r="AL6968" s="208">
        <v>533.12</v>
      </c>
      <c r="AM6968" s="93"/>
      <c r="AN6968" s="93"/>
      <c r="AO6968" s="93"/>
    </row>
    <row r="6969" spans="25:41" x14ac:dyDescent="0.55000000000000004">
      <c r="Y6969" t="s">
        <v>59379</v>
      </c>
      <c r="Z6969">
        <v>953.2</v>
      </c>
      <c r="AB6969" s="276" t="s">
        <v>62145</v>
      </c>
      <c r="AC6969" s="277">
        <v>8493.0400000000009</v>
      </c>
      <c r="AE6969" s="246" t="s">
        <v>63199</v>
      </c>
      <c r="AF6969" s="247">
        <v>129.76</v>
      </c>
      <c r="AH6969" s="226" t="s">
        <v>35096</v>
      </c>
      <c r="AI6969" s="227">
        <v>15837.16</v>
      </c>
      <c r="AK6969" s="207" t="s">
        <v>21232</v>
      </c>
      <c r="AL6969" s="208">
        <v>226.14</v>
      </c>
      <c r="AM6969" s="93"/>
      <c r="AN6969" s="93"/>
      <c r="AO6969" s="93"/>
    </row>
    <row r="6970" spans="25:41" x14ac:dyDescent="0.55000000000000004">
      <c r="Y6970" t="s">
        <v>59380</v>
      </c>
      <c r="Z6970" s="284">
        <v>2995.4</v>
      </c>
      <c r="AB6970" s="276" t="s">
        <v>68286</v>
      </c>
      <c r="AC6970" s="277">
        <v>37816</v>
      </c>
      <c r="AE6970" s="246" t="s">
        <v>61425</v>
      </c>
      <c r="AF6970" s="247">
        <v>4689.96</v>
      </c>
      <c r="AH6970" s="226" t="s">
        <v>36321</v>
      </c>
      <c r="AI6970" s="227">
        <v>271278.31</v>
      </c>
      <c r="AK6970" s="207" t="s">
        <v>21233</v>
      </c>
      <c r="AL6970" s="208">
        <v>2820.34</v>
      </c>
      <c r="AM6970" s="93"/>
      <c r="AN6970" s="93"/>
      <c r="AO6970" s="93"/>
    </row>
    <row r="6971" spans="25:41" x14ac:dyDescent="0.55000000000000004">
      <c r="Y6971" t="s">
        <v>63586</v>
      </c>
      <c r="Z6971" s="284">
        <v>43387.5</v>
      </c>
      <c r="AB6971" s="276" t="s">
        <v>57651</v>
      </c>
      <c r="AC6971" s="277">
        <v>114.92</v>
      </c>
      <c r="AE6971" s="246" t="s">
        <v>61426</v>
      </c>
      <c r="AF6971" s="247">
        <v>358.76</v>
      </c>
      <c r="AH6971" s="226" t="s">
        <v>36322</v>
      </c>
      <c r="AI6971" s="227">
        <v>7525.49</v>
      </c>
      <c r="AK6971" s="207" t="s">
        <v>21234</v>
      </c>
      <c r="AL6971" s="208">
        <v>3224.68</v>
      </c>
      <c r="AM6971" s="93"/>
      <c r="AN6971" s="93"/>
      <c r="AO6971" s="93"/>
    </row>
    <row r="6972" spans="25:41" x14ac:dyDescent="0.55000000000000004">
      <c r="Y6972" t="s">
        <v>59381</v>
      </c>
      <c r="Z6972" s="284">
        <v>91077.51</v>
      </c>
      <c r="AB6972" s="276" t="s">
        <v>70663</v>
      </c>
      <c r="AC6972" s="277">
        <v>-4.78</v>
      </c>
      <c r="AE6972" s="246" t="s">
        <v>61427</v>
      </c>
      <c r="AF6972" s="247">
        <v>1149.06</v>
      </c>
      <c r="AH6972" s="226" t="s">
        <v>50000</v>
      </c>
      <c r="AI6972" s="227">
        <v>5536.25</v>
      </c>
      <c r="AK6972" s="207" t="s">
        <v>21235</v>
      </c>
      <c r="AL6972" s="208">
        <v>25865.03</v>
      </c>
      <c r="AM6972" s="93"/>
      <c r="AN6972" s="93"/>
      <c r="AO6972" s="93"/>
    </row>
    <row r="6973" spans="25:41" x14ac:dyDescent="0.55000000000000004">
      <c r="Y6973" t="s">
        <v>60058</v>
      </c>
      <c r="Z6973" s="284">
        <v>1256.93</v>
      </c>
      <c r="AB6973" s="276" t="s">
        <v>70055</v>
      </c>
      <c r="AC6973" s="277">
        <v>4800</v>
      </c>
      <c r="AE6973" s="246" t="s">
        <v>56218</v>
      </c>
      <c r="AF6973" s="247">
        <v>539.91999999999996</v>
      </c>
      <c r="AH6973" s="226" t="s">
        <v>40337</v>
      </c>
      <c r="AI6973" s="227">
        <v>79354.61</v>
      </c>
      <c r="AK6973" s="207" t="s">
        <v>21236</v>
      </c>
      <c r="AL6973" s="208">
        <v>9255.85</v>
      </c>
      <c r="AM6973" s="93"/>
      <c r="AN6973" s="93"/>
      <c r="AO6973" s="93"/>
    </row>
    <row r="6974" spans="25:41" x14ac:dyDescent="0.55000000000000004">
      <c r="Y6974" t="s">
        <v>70979</v>
      </c>
      <c r="Z6974" s="284">
        <v>6297</v>
      </c>
      <c r="AB6974" s="276" t="s">
        <v>70056</v>
      </c>
      <c r="AC6974" s="277">
        <v>367.2</v>
      </c>
      <c r="AE6974" s="246" t="s">
        <v>39206</v>
      </c>
      <c r="AF6974" s="247">
        <v>1492</v>
      </c>
      <c r="AH6974" s="226" t="s">
        <v>40338</v>
      </c>
      <c r="AI6974" s="227">
        <v>6076.89</v>
      </c>
      <c r="AK6974" s="207" t="s">
        <v>21237</v>
      </c>
      <c r="AL6974" s="208">
        <v>22130.12</v>
      </c>
      <c r="AM6974" s="93"/>
      <c r="AN6974" s="93"/>
      <c r="AO6974" s="93"/>
    </row>
    <row r="6975" spans="25:41" x14ac:dyDescent="0.55000000000000004">
      <c r="Y6975" t="s">
        <v>66801</v>
      </c>
      <c r="Z6975" s="284">
        <v>104553.34</v>
      </c>
      <c r="AB6975" s="276" t="s">
        <v>39327</v>
      </c>
      <c r="AC6975" s="277">
        <v>6500</v>
      </c>
      <c r="AE6975" s="246" t="s">
        <v>35118</v>
      </c>
      <c r="AF6975" s="247">
        <v>11917.9</v>
      </c>
      <c r="AH6975" s="226" t="s">
        <v>40339</v>
      </c>
      <c r="AI6975" s="227">
        <v>16431.689999999999</v>
      </c>
      <c r="AK6975" s="207" t="s">
        <v>21238</v>
      </c>
      <c r="AL6975" s="208">
        <v>40929.550000000003</v>
      </c>
      <c r="AM6975" s="93"/>
      <c r="AN6975" s="93"/>
      <c r="AO6975" s="93"/>
    </row>
    <row r="6976" spans="25:41" x14ac:dyDescent="0.55000000000000004">
      <c r="Y6976" t="s">
        <v>50864</v>
      </c>
      <c r="Z6976" s="284">
        <v>365527.5</v>
      </c>
      <c r="AB6976" s="276" t="s">
        <v>39328</v>
      </c>
      <c r="AC6976" s="277">
        <v>497.25</v>
      </c>
      <c r="AE6976" s="246" t="s">
        <v>55168</v>
      </c>
      <c r="AF6976" s="247">
        <v>5350.32</v>
      </c>
      <c r="AH6976" s="226" t="s">
        <v>44995</v>
      </c>
      <c r="AI6976" s="227">
        <v>4712.6899999999996</v>
      </c>
      <c r="AK6976" s="207" t="s">
        <v>21239</v>
      </c>
      <c r="AL6976" s="208">
        <v>4571.3999999999996</v>
      </c>
      <c r="AM6976" s="93"/>
      <c r="AN6976" s="93"/>
      <c r="AO6976" s="93"/>
    </row>
    <row r="6977" spans="25:41" x14ac:dyDescent="0.55000000000000004">
      <c r="Y6977" t="s">
        <v>58150</v>
      </c>
      <c r="Z6977">
        <v>49.99</v>
      </c>
      <c r="AB6977" s="276" t="s">
        <v>47114</v>
      </c>
      <c r="AC6977" s="277">
        <v>260</v>
      </c>
      <c r="AE6977" s="246" t="s">
        <v>55169</v>
      </c>
      <c r="AF6977" s="247">
        <v>391.11</v>
      </c>
      <c r="AH6977" s="226" t="s">
        <v>35097</v>
      </c>
      <c r="AI6977" s="227">
        <v>213346.34</v>
      </c>
      <c r="AK6977" s="207" t="s">
        <v>21240</v>
      </c>
      <c r="AL6977" s="208">
        <v>162641.14000000001</v>
      </c>
      <c r="AM6977" s="93"/>
      <c r="AN6977" s="93"/>
      <c r="AO6977" s="93"/>
    </row>
    <row r="6978" spans="25:41" x14ac:dyDescent="0.55000000000000004">
      <c r="Y6978" t="s">
        <v>65251</v>
      </c>
      <c r="Z6978" s="284">
        <v>2919.84</v>
      </c>
      <c r="AB6978" s="276" t="s">
        <v>59147</v>
      </c>
      <c r="AC6978" s="277">
        <v>590.55999999999995</v>
      </c>
      <c r="AE6978" s="246" t="s">
        <v>55170</v>
      </c>
      <c r="AF6978" s="247">
        <v>150</v>
      </c>
      <c r="AH6978" s="226" t="s">
        <v>35098</v>
      </c>
      <c r="AI6978" s="227">
        <v>132864.54</v>
      </c>
      <c r="AK6978" s="207" t="s">
        <v>21241</v>
      </c>
      <c r="AL6978" s="208">
        <v>38072.080000000002</v>
      </c>
      <c r="AM6978" s="93"/>
      <c r="AN6978" s="93"/>
      <c r="AO6978" s="93"/>
    </row>
    <row r="6979" spans="25:41" x14ac:dyDescent="0.55000000000000004">
      <c r="Y6979" t="s">
        <v>56908</v>
      </c>
      <c r="Z6979" s="284">
        <v>52370.81</v>
      </c>
      <c r="AB6979" s="276" t="s">
        <v>68287</v>
      </c>
      <c r="AC6979" s="277">
        <v>3500</v>
      </c>
      <c r="AE6979" s="246" t="s">
        <v>55171</v>
      </c>
      <c r="AF6979" s="247">
        <v>583.52</v>
      </c>
      <c r="AH6979" s="226" t="s">
        <v>40340</v>
      </c>
      <c r="AI6979" s="227">
        <v>2279.56</v>
      </c>
      <c r="AK6979" s="207" t="s">
        <v>34400</v>
      </c>
      <c r="AL6979" s="208">
        <v>126.6</v>
      </c>
      <c r="AM6979" s="93"/>
      <c r="AN6979" s="93"/>
      <c r="AO6979" s="93"/>
    </row>
    <row r="6980" spans="25:41" x14ac:dyDescent="0.55000000000000004">
      <c r="Y6980" t="s">
        <v>47706</v>
      </c>
      <c r="Z6980" s="284">
        <v>1535055.69</v>
      </c>
      <c r="AB6980" s="276" t="s">
        <v>68288</v>
      </c>
      <c r="AC6980" s="277">
        <v>15978.51</v>
      </c>
      <c r="AE6980" s="246" t="s">
        <v>59635</v>
      </c>
      <c r="AF6980" s="247">
        <v>58064.25</v>
      </c>
      <c r="AH6980" s="226" t="s">
        <v>46977</v>
      </c>
      <c r="AI6980" s="227">
        <v>5335.05</v>
      </c>
      <c r="AK6980" s="207" t="s">
        <v>21242</v>
      </c>
      <c r="AL6980" s="208">
        <v>39057.33</v>
      </c>
      <c r="AM6980" s="93"/>
      <c r="AN6980" s="93"/>
      <c r="AO6980" s="93"/>
    </row>
    <row r="6981" spans="25:41" x14ac:dyDescent="0.55000000000000004">
      <c r="Y6981" t="s">
        <v>62935</v>
      </c>
      <c r="Z6981" s="284">
        <v>-7845.62</v>
      </c>
      <c r="AB6981" s="276" t="s">
        <v>42767</v>
      </c>
      <c r="AC6981" s="277">
        <v>22621.81</v>
      </c>
      <c r="AE6981" s="246" t="s">
        <v>48014</v>
      </c>
      <c r="AF6981" s="247">
        <v>-64539.199999999997</v>
      </c>
      <c r="AH6981" s="226" t="s">
        <v>36323</v>
      </c>
      <c r="AI6981" s="227">
        <v>955</v>
      </c>
      <c r="AK6981" s="207" t="s">
        <v>21243</v>
      </c>
      <c r="AL6981" s="208">
        <v>5256.98</v>
      </c>
      <c r="AM6981" s="93"/>
      <c r="AN6981" s="93"/>
      <c r="AO6981" s="93"/>
    </row>
    <row r="6982" spans="25:41" x14ac:dyDescent="0.55000000000000004">
      <c r="Y6982" t="s">
        <v>47707</v>
      </c>
      <c r="Z6982" s="284">
        <v>2800</v>
      </c>
      <c r="AB6982" s="276" t="s">
        <v>45312</v>
      </c>
      <c r="AC6982" s="277">
        <v>2378.19</v>
      </c>
      <c r="AE6982" s="246" t="s">
        <v>50014</v>
      </c>
      <c r="AF6982" s="247">
        <v>6663.8</v>
      </c>
      <c r="AH6982" s="226" t="s">
        <v>42565</v>
      </c>
      <c r="AI6982" s="227">
        <v>6788502.3499999996</v>
      </c>
      <c r="AK6982" s="207" t="s">
        <v>21244</v>
      </c>
      <c r="AL6982" s="208">
        <v>21435.95</v>
      </c>
      <c r="AM6982" s="93"/>
      <c r="AN6982" s="93"/>
      <c r="AO6982" s="93"/>
    </row>
    <row r="6983" spans="25:41" x14ac:dyDescent="0.55000000000000004">
      <c r="Y6983" t="s">
        <v>50865</v>
      </c>
      <c r="Z6983">
        <v>7</v>
      </c>
      <c r="AB6983" s="276" t="s">
        <v>68289</v>
      </c>
      <c r="AC6983" s="277">
        <v>550</v>
      </c>
      <c r="AE6983" s="246" t="s">
        <v>50015</v>
      </c>
      <c r="AF6983" s="247">
        <v>282.2</v>
      </c>
      <c r="AH6983" s="226" t="s">
        <v>40341</v>
      </c>
      <c r="AI6983" s="227">
        <v>18615</v>
      </c>
      <c r="AK6983" s="207" t="s">
        <v>21245</v>
      </c>
      <c r="AL6983" s="208">
        <v>54419.71</v>
      </c>
      <c r="AM6983" s="93"/>
      <c r="AN6983" s="93"/>
      <c r="AO6983" s="93"/>
    </row>
    <row r="6984" spans="25:41" x14ac:dyDescent="0.55000000000000004">
      <c r="Y6984" t="s">
        <v>48632</v>
      </c>
      <c r="Z6984" s="284">
        <v>42581.24</v>
      </c>
      <c r="AB6984" s="276" t="s">
        <v>39329</v>
      </c>
      <c r="AC6984" s="277">
        <v>41433.949999999997</v>
      </c>
      <c r="AE6984" s="246" t="s">
        <v>50016</v>
      </c>
      <c r="AF6984" s="247">
        <v>647.86</v>
      </c>
      <c r="AH6984" s="226" t="s">
        <v>35099</v>
      </c>
      <c r="AI6984" s="227">
        <v>526089.49</v>
      </c>
      <c r="AK6984" s="207" t="s">
        <v>21246</v>
      </c>
      <c r="AL6984" s="208">
        <v>127680</v>
      </c>
      <c r="AM6984" s="93"/>
      <c r="AN6984" s="93"/>
      <c r="AO6984" s="93"/>
    </row>
    <row r="6985" spans="25:41" x14ac:dyDescent="0.55000000000000004">
      <c r="Y6985" t="s">
        <v>56909</v>
      </c>
      <c r="Z6985" s="284">
        <v>3963.86</v>
      </c>
      <c r="AB6985" s="276" t="s">
        <v>59148</v>
      </c>
      <c r="AC6985" s="277">
        <v>4800</v>
      </c>
      <c r="AE6985" s="246" t="s">
        <v>63200</v>
      </c>
      <c r="AF6985" s="247">
        <v>1308</v>
      </c>
      <c r="AH6985" s="226" t="s">
        <v>35100</v>
      </c>
      <c r="AI6985" s="227">
        <v>51598.57</v>
      </c>
      <c r="AK6985" s="207" t="s">
        <v>21247</v>
      </c>
      <c r="AL6985" s="208">
        <v>192443.92</v>
      </c>
      <c r="AM6985" s="93"/>
      <c r="AN6985" s="93"/>
      <c r="AO6985" s="93"/>
    </row>
    <row r="6986" spans="25:41" x14ac:dyDescent="0.55000000000000004">
      <c r="Y6986" t="s">
        <v>58822</v>
      </c>
      <c r="Z6986">
        <v>17.13</v>
      </c>
      <c r="AB6986" s="276" t="s">
        <v>39330</v>
      </c>
      <c r="AC6986" s="277">
        <v>16068</v>
      </c>
      <c r="AE6986" s="246" t="s">
        <v>64387</v>
      </c>
      <c r="AF6986" s="247">
        <v>4708.8999999999996</v>
      </c>
      <c r="AH6986" s="226" t="s">
        <v>35101</v>
      </c>
      <c r="AI6986" s="227">
        <v>25494.639999999999</v>
      </c>
      <c r="AK6986" s="207" t="s">
        <v>21248</v>
      </c>
      <c r="AL6986" s="208">
        <v>112083.34</v>
      </c>
      <c r="AM6986" s="93"/>
      <c r="AN6986" s="93"/>
      <c r="AO6986" s="93"/>
    </row>
    <row r="6987" spans="25:41" x14ac:dyDescent="0.55000000000000004">
      <c r="Y6987" t="s">
        <v>58392</v>
      </c>
      <c r="Z6987">
        <v>-0.28999999999999998</v>
      </c>
      <c r="AB6987" s="276" t="s">
        <v>62726</v>
      </c>
      <c r="AC6987" s="277">
        <v>400</v>
      </c>
      <c r="AE6987" s="246" t="s">
        <v>64388</v>
      </c>
      <c r="AF6987" s="247">
        <v>381.14</v>
      </c>
      <c r="AH6987" s="226" t="s">
        <v>47996</v>
      </c>
      <c r="AI6987" s="227">
        <v>221407</v>
      </c>
      <c r="AK6987" s="207" t="s">
        <v>21249</v>
      </c>
      <c r="AL6987" s="208">
        <v>101114</v>
      </c>
      <c r="AM6987" s="93"/>
      <c r="AN6987" s="93"/>
      <c r="AO6987" s="93"/>
    </row>
    <row r="6988" spans="25:41" x14ac:dyDescent="0.55000000000000004">
      <c r="Y6988" t="s">
        <v>54745</v>
      </c>
      <c r="Z6988">
        <v>716.58</v>
      </c>
      <c r="AB6988" s="276" t="s">
        <v>62727</v>
      </c>
      <c r="AC6988" s="277">
        <v>30.6</v>
      </c>
      <c r="AE6988" s="246" t="s">
        <v>64389</v>
      </c>
      <c r="AF6988" s="247">
        <v>185.44</v>
      </c>
      <c r="AH6988" s="226" t="s">
        <v>36324</v>
      </c>
      <c r="AI6988" s="227">
        <v>86658.97</v>
      </c>
      <c r="AK6988" s="207" t="s">
        <v>21250</v>
      </c>
      <c r="AL6988" s="208">
        <v>39791</v>
      </c>
      <c r="AM6988" s="93"/>
      <c r="AN6988" s="93"/>
      <c r="AO6988" s="93"/>
    </row>
    <row r="6989" spans="25:41" x14ac:dyDescent="0.55000000000000004">
      <c r="Y6989" t="s">
        <v>56910</v>
      </c>
      <c r="Z6989" s="284">
        <v>24814.81</v>
      </c>
      <c r="AB6989" s="276" t="s">
        <v>35345</v>
      </c>
      <c r="AC6989" s="277">
        <v>95994.559999999998</v>
      </c>
      <c r="AE6989" s="246" t="s">
        <v>64390</v>
      </c>
      <c r="AF6989" s="247">
        <v>570.02</v>
      </c>
      <c r="AH6989" s="226" t="s">
        <v>36325</v>
      </c>
      <c r="AI6989" s="227">
        <v>369726.4</v>
      </c>
      <c r="AK6989" s="207" t="s">
        <v>21251</v>
      </c>
      <c r="AL6989" s="208">
        <v>58329.01</v>
      </c>
      <c r="AM6989" s="93"/>
      <c r="AN6989" s="93"/>
      <c r="AO6989" s="93"/>
    </row>
    <row r="6990" spans="25:41" x14ac:dyDescent="0.55000000000000004">
      <c r="Y6990" t="s">
        <v>69610</v>
      </c>
      <c r="Z6990">
        <v>-55.74</v>
      </c>
      <c r="AB6990" s="276" t="s">
        <v>68290</v>
      </c>
      <c r="AC6990" s="277">
        <v>166517.38</v>
      </c>
      <c r="AE6990" s="246" t="s">
        <v>21508</v>
      </c>
      <c r="AF6990" s="247">
        <v>7700</v>
      </c>
      <c r="AH6990" s="226" t="s">
        <v>36326</v>
      </c>
      <c r="AI6990" s="227">
        <v>137761.99</v>
      </c>
      <c r="AK6990" s="207" t="s">
        <v>21252</v>
      </c>
      <c r="AL6990" s="208">
        <v>373238.99</v>
      </c>
      <c r="AM6990" s="93"/>
      <c r="AN6990" s="93"/>
      <c r="AO6990" s="93"/>
    </row>
    <row r="6991" spans="25:41" x14ac:dyDescent="0.55000000000000004">
      <c r="Y6991" t="s">
        <v>60059</v>
      </c>
      <c r="Z6991" s="284">
        <v>10000</v>
      </c>
      <c r="AB6991" s="276" t="s">
        <v>35346</v>
      </c>
      <c r="AC6991" s="277">
        <v>14253.65</v>
      </c>
      <c r="AE6991" s="246" t="s">
        <v>21510</v>
      </c>
      <c r="AF6991" s="247">
        <v>60465.99</v>
      </c>
      <c r="AH6991" s="226" t="s">
        <v>36327</v>
      </c>
      <c r="AI6991" s="227">
        <v>85985.23</v>
      </c>
      <c r="AK6991" s="207" t="s">
        <v>13609</v>
      </c>
      <c r="AL6991" s="208">
        <v>924.73</v>
      </c>
      <c r="AM6991" s="93"/>
      <c r="AN6991" s="93"/>
      <c r="AO6991" s="93"/>
    </row>
    <row r="6992" spans="25:41" x14ac:dyDescent="0.55000000000000004">
      <c r="Y6992" t="s">
        <v>71006</v>
      </c>
      <c r="Z6992" s="284">
        <v>64883.76</v>
      </c>
      <c r="AB6992" s="276" t="s">
        <v>70664</v>
      </c>
      <c r="AC6992" s="277">
        <v>2852.22</v>
      </c>
      <c r="AE6992" s="246" t="s">
        <v>21512</v>
      </c>
      <c r="AF6992" s="247">
        <v>64525</v>
      </c>
      <c r="AH6992" s="226" t="s">
        <v>36328</v>
      </c>
      <c r="AI6992" s="227">
        <v>351286.95</v>
      </c>
      <c r="AK6992" s="207" t="s">
        <v>13610</v>
      </c>
      <c r="AL6992" s="208">
        <v>873.17</v>
      </c>
      <c r="AM6992" s="93"/>
      <c r="AN6992" s="93"/>
      <c r="AO6992" s="93"/>
    </row>
    <row r="6993" spans="25:41" x14ac:dyDescent="0.55000000000000004">
      <c r="Y6993" t="s">
        <v>56915</v>
      </c>
      <c r="Z6993" s="284">
        <v>5974.48</v>
      </c>
      <c r="AB6993" s="276" t="s">
        <v>70665</v>
      </c>
      <c r="AC6993" s="277">
        <v>1624.23</v>
      </c>
      <c r="AE6993" s="246" t="s">
        <v>21513</v>
      </c>
      <c r="AF6993" s="247">
        <v>10873.83</v>
      </c>
      <c r="AH6993" s="226" t="s">
        <v>40342</v>
      </c>
      <c r="AI6993" s="227">
        <v>440989.51</v>
      </c>
      <c r="AK6993" s="207" t="s">
        <v>21253</v>
      </c>
      <c r="AL6993" s="208">
        <v>108542.84</v>
      </c>
      <c r="AM6993" s="93"/>
      <c r="AN6993" s="93"/>
      <c r="AO6993" s="93"/>
    </row>
    <row r="6994" spans="25:41" x14ac:dyDescent="0.55000000000000004">
      <c r="Y6994" t="s">
        <v>54748</v>
      </c>
      <c r="Z6994" s="284">
        <v>6153.68</v>
      </c>
      <c r="AB6994" s="276" t="s">
        <v>70666</v>
      </c>
      <c r="AC6994" s="277">
        <v>2547.5300000000002</v>
      </c>
      <c r="AE6994" s="246" t="s">
        <v>42576</v>
      </c>
      <c r="AF6994" s="247">
        <v>-5624.95</v>
      </c>
      <c r="AH6994" s="226" t="s">
        <v>52614</v>
      </c>
      <c r="AI6994" s="227">
        <v>32385</v>
      </c>
      <c r="AK6994" s="207" t="s">
        <v>13611</v>
      </c>
      <c r="AL6994" s="208">
        <v>293931.23</v>
      </c>
      <c r="AM6994" s="93"/>
      <c r="AN6994" s="93"/>
      <c r="AO6994" s="93"/>
    </row>
    <row r="6995" spans="25:41" x14ac:dyDescent="0.55000000000000004">
      <c r="Y6995" t="s">
        <v>54749</v>
      </c>
      <c r="Z6995" s="284">
        <v>19955.990000000002</v>
      </c>
      <c r="AB6995" s="276" t="s">
        <v>64673</v>
      </c>
      <c r="AC6995" s="277">
        <v>7632.11</v>
      </c>
      <c r="AE6995" s="246" t="s">
        <v>21524</v>
      </c>
      <c r="AF6995" s="247">
        <v>68607.95</v>
      </c>
      <c r="AH6995" s="226" t="s">
        <v>46978</v>
      </c>
      <c r="AI6995" s="227">
        <v>104936.85</v>
      </c>
      <c r="AK6995" s="207" t="s">
        <v>13612</v>
      </c>
      <c r="AL6995" s="208">
        <v>131805.22</v>
      </c>
      <c r="AM6995" s="93"/>
      <c r="AN6995" s="93"/>
      <c r="AO6995" s="93"/>
    </row>
    <row r="6996" spans="25:41" x14ac:dyDescent="0.55000000000000004">
      <c r="Y6996" t="s">
        <v>55710</v>
      </c>
      <c r="Z6996" s="284">
        <v>3696.48</v>
      </c>
      <c r="AB6996" s="276" t="s">
        <v>70667</v>
      </c>
      <c r="AC6996" s="277">
        <v>6592</v>
      </c>
      <c r="AE6996" s="246" t="s">
        <v>21525</v>
      </c>
      <c r="AF6996" s="247">
        <v>14070</v>
      </c>
      <c r="AH6996" s="226" t="s">
        <v>36329</v>
      </c>
      <c r="AI6996" s="227">
        <v>228714.64</v>
      </c>
      <c r="AK6996" s="207" t="s">
        <v>13613</v>
      </c>
      <c r="AL6996" s="208">
        <v>9570</v>
      </c>
      <c r="AM6996" s="93"/>
      <c r="AN6996" s="93"/>
      <c r="AO6996" s="93"/>
    </row>
    <row r="6997" spans="25:41" x14ac:dyDescent="0.55000000000000004">
      <c r="Y6997" t="s">
        <v>55711</v>
      </c>
      <c r="Z6997">
        <v>374.42</v>
      </c>
      <c r="AB6997" s="276" t="s">
        <v>24596</v>
      </c>
      <c r="AC6997" s="277">
        <v>497.97</v>
      </c>
      <c r="AE6997" s="246" t="s">
        <v>21527</v>
      </c>
      <c r="AF6997" s="247">
        <v>1020.72</v>
      </c>
      <c r="AH6997" s="226" t="s">
        <v>39200</v>
      </c>
      <c r="AI6997" s="227">
        <v>133065</v>
      </c>
      <c r="AK6997" s="207" t="s">
        <v>21254</v>
      </c>
      <c r="AL6997" s="208">
        <v>614.04999999999995</v>
      </c>
      <c r="AM6997" s="93"/>
      <c r="AN6997" s="93"/>
      <c r="AO6997" s="93"/>
    </row>
    <row r="6998" spans="25:41" x14ac:dyDescent="0.55000000000000004">
      <c r="Y6998" t="s">
        <v>58393</v>
      </c>
      <c r="Z6998" s="284">
        <v>17250.75</v>
      </c>
      <c r="AB6998" s="276" t="s">
        <v>68291</v>
      </c>
      <c r="AC6998" s="277">
        <v>1150</v>
      </c>
      <c r="AE6998" s="246" t="s">
        <v>21528</v>
      </c>
      <c r="AF6998" s="247">
        <v>2647.31</v>
      </c>
      <c r="AH6998" s="226" t="s">
        <v>42566</v>
      </c>
      <c r="AI6998" s="227">
        <v>131184.35999999999</v>
      </c>
      <c r="AK6998" s="207" t="s">
        <v>13614</v>
      </c>
      <c r="AL6998" s="208">
        <v>39607.78</v>
      </c>
      <c r="AM6998" s="93"/>
      <c r="AN6998" s="93"/>
      <c r="AO6998" s="93"/>
    </row>
    <row r="6999" spans="25:41" x14ac:dyDescent="0.55000000000000004">
      <c r="Y6999" t="s">
        <v>56916</v>
      </c>
      <c r="Z6999" s="284">
        <v>15136.62</v>
      </c>
      <c r="AB6999" s="276" t="s">
        <v>39337</v>
      </c>
      <c r="AC6999" s="277">
        <v>21236.39</v>
      </c>
      <c r="AE6999" s="246" t="s">
        <v>21529</v>
      </c>
      <c r="AF6999" s="247">
        <v>4056.07</v>
      </c>
      <c r="AH6999" s="226" t="s">
        <v>42567</v>
      </c>
      <c r="AI6999" s="227">
        <v>10033.280000000001</v>
      </c>
      <c r="AK6999" s="207" t="s">
        <v>13615</v>
      </c>
      <c r="AL6999" s="208">
        <v>116281.11</v>
      </c>
      <c r="AM6999" s="93"/>
      <c r="AN6999" s="93"/>
      <c r="AO6999" s="93"/>
    </row>
    <row r="7000" spans="25:41" x14ac:dyDescent="0.55000000000000004">
      <c r="Y7000" t="s">
        <v>71007</v>
      </c>
      <c r="Z7000" s="284">
        <v>1262.26</v>
      </c>
      <c r="AB7000" s="276" t="s">
        <v>68292</v>
      </c>
      <c r="AC7000" s="277">
        <v>2946</v>
      </c>
      <c r="AE7000" s="246" t="s">
        <v>21530</v>
      </c>
      <c r="AF7000" s="247">
        <v>799.84</v>
      </c>
      <c r="AH7000" s="226" t="s">
        <v>52615</v>
      </c>
      <c r="AI7000" s="227">
        <v>2810.23</v>
      </c>
      <c r="AK7000" s="207" t="s">
        <v>13616</v>
      </c>
      <c r="AL7000" s="208">
        <v>119927.5</v>
      </c>
      <c r="AM7000" s="93"/>
      <c r="AN7000" s="93"/>
      <c r="AO7000" s="93"/>
    </row>
    <row r="7001" spans="25:41" x14ac:dyDescent="0.55000000000000004">
      <c r="Y7001" t="s">
        <v>61247</v>
      </c>
      <c r="Z7001" s="284">
        <v>7656.48</v>
      </c>
      <c r="AB7001" s="276" t="s">
        <v>68293</v>
      </c>
      <c r="AC7001" s="277">
        <v>600</v>
      </c>
      <c r="AE7001" s="246" t="s">
        <v>35119</v>
      </c>
      <c r="AF7001" s="247">
        <v>12316.77</v>
      </c>
      <c r="AH7001" s="226" t="s">
        <v>50001</v>
      </c>
      <c r="AI7001" s="227">
        <v>106.7</v>
      </c>
      <c r="AK7001" s="207" t="s">
        <v>21255</v>
      </c>
      <c r="AL7001" s="208">
        <v>14914.37</v>
      </c>
      <c r="AM7001" s="93"/>
      <c r="AN7001" s="93"/>
      <c r="AO7001" s="93"/>
    </row>
    <row r="7002" spans="25:41" x14ac:dyDescent="0.55000000000000004">
      <c r="Y7002" t="s">
        <v>54750</v>
      </c>
      <c r="Z7002" s="284">
        <v>36521.99</v>
      </c>
      <c r="AB7002" s="276" t="s">
        <v>63753</v>
      </c>
      <c r="AC7002" s="277">
        <v>113412.85</v>
      </c>
      <c r="AE7002" s="246" t="s">
        <v>35120</v>
      </c>
      <c r="AF7002" s="247">
        <v>3163.35</v>
      </c>
      <c r="AH7002" s="226" t="s">
        <v>52616</v>
      </c>
      <c r="AI7002" s="227">
        <v>4.68</v>
      </c>
      <c r="AK7002" s="207" t="s">
        <v>21256</v>
      </c>
      <c r="AL7002" s="208">
        <v>19358</v>
      </c>
      <c r="AM7002" s="93"/>
      <c r="AN7002" s="93"/>
      <c r="AO7002" s="93"/>
    </row>
    <row r="7003" spans="25:41" x14ac:dyDescent="0.55000000000000004">
      <c r="Y7003" t="s">
        <v>56917</v>
      </c>
      <c r="Z7003" s="284">
        <v>1420.13</v>
      </c>
      <c r="AB7003" s="276" t="s">
        <v>63754</v>
      </c>
      <c r="AC7003" s="277">
        <v>865.24</v>
      </c>
      <c r="AE7003" s="246" t="s">
        <v>46990</v>
      </c>
      <c r="AF7003" s="247">
        <v>3242.5</v>
      </c>
      <c r="AH7003" s="226" t="s">
        <v>52617</v>
      </c>
      <c r="AI7003" s="227">
        <v>2523.89</v>
      </c>
      <c r="AK7003" s="207" t="s">
        <v>21257</v>
      </c>
      <c r="AL7003" s="208">
        <v>11200.74</v>
      </c>
      <c r="AM7003" s="93"/>
      <c r="AN7003" s="93"/>
      <c r="AO7003" s="93"/>
    </row>
    <row r="7004" spans="25:41" x14ac:dyDescent="0.55000000000000004">
      <c r="Y7004" t="s">
        <v>56918</v>
      </c>
      <c r="Z7004" s="284">
        <v>214310.6</v>
      </c>
      <c r="AB7004" s="276" t="s">
        <v>36514</v>
      </c>
      <c r="AC7004" s="277">
        <v>1645.48</v>
      </c>
      <c r="AE7004" s="246" t="s">
        <v>35121</v>
      </c>
      <c r="AF7004" s="247">
        <v>1432.25</v>
      </c>
      <c r="AH7004" s="226" t="s">
        <v>52618</v>
      </c>
      <c r="AI7004" s="227">
        <v>193.09</v>
      </c>
      <c r="AK7004" s="207" t="s">
        <v>21258</v>
      </c>
      <c r="AL7004" s="208">
        <v>62293.26</v>
      </c>
      <c r="AM7004" s="93"/>
      <c r="AN7004" s="93"/>
      <c r="AO7004" s="93"/>
    </row>
    <row r="7005" spans="25:41" x14ac:dyDescent="0.55000000000000004">
      <c r="Y7005" t="s">
        <v>66802</v>
      </c>
      <c r="Z7005" s="284">
        <v>13800</v>
      </c>
      <c r="AB7005" s="276" t="s">
        <v>68294</v>
      </c>
      <c r="AC7005" s="277">
        <v>670.71</v>
      </c>
      <c r="AE7005" s="246" t="s">
        <v>35122</v>
      </c>
      <c r="AF7005" s="247">
        <v>4587.0600000000004</v>
      </c>
      <c r="AH7005" s="226" t="s">
        <v>52619</v>
      </c>
      <c r="AI7005" s="227">
        <v>608.25</v>
      </c>
      <c r="AK7005" s="207" t="s">
        <v>21259</v>
      </c>
      <c r="AL7005" s="208">
        <v>223280</v>
      </c>
      <c r="AM7005" s="93"/>
      <c r="AN7005" s="93"/>
      <c r="AO7005" s="93"/>
    </row>
    <row r="7006" spans="25:41" x14ac:dyDescent="0.55000000000000004">
      <c r="Y7006" t="s">
        <v>66803</v>
      </c>
      <c r="Z7006" s="284">
        <v>62289.73</v>
      </c>
      <c r="AB7006" s="276" t="s">
        <v>36515</v>
      </c>
      <c r="AC7006" s="277">
        <v>90.7</v>
      </c>
      <c r="AE7006" s="246" t="s">
        <v>21532</v>
      </c>
      <c r="AF7006" s="247">
        <v>908.03</v>
      </c>
      <c r="AH7006" s="226" t="s">
        <v>48918</v>
      </c>
      <c r="AI7006" s="227">
        <v>43331.6</v>
      </c>
      <c r="AK7006" s="207" t="s">
        <v>21260</v>
      </c>
      <c r="AL7006" s="208">
        <v>150302.07</v>
      </c>
      <c r="AM7006" s="93"/>
      <c r="AN7006" s="93"/>
      <c r="AO7006" s="93"/>
    </row>
    <row r="7007" spans="25:41" x14ac:dyDescent="0.55000000000000004">
      <c r="Y7007" t="s">
        <v>60104</v>
      </c>
      <c r="Z7007" s="284">
        <v>25534.05</v>
      </c>
      <c r="AB7007" s="276" t="s">
        <v>68295</v>
      </c>
      <c r="AC7007" s="277">
        <v>13999.92</v>
      </c>
      <c r="AE7007" s="246" t="s">
        <v>59090</v>
      </c>
      <c r="AF7007" s="247">
        <v>-131.19</v>
      </c>
      <c r="AH7007" s="226" t="s">
        <v>36330</v>
      </c>
      <c r="AI7007" s="227">
        <v>68931.289999999994</v>
      </c>
      <c r="AK7007" s="207" t="s">
        <v>21261</v>
      </c>
      <c r="AL7007" s="208">
        <v>11386.02</v>
      </c>
      <c r="AM7007" s="93"/>
      <c r="AN7007" s="93"/>
      <c r="AO7007" s="93"/>
    </row>
    <row r="7008" spans="25:41" x14ac:dyDescent="0.55000000000000004">
      <c r="Y7008" t="s">
        <v>69612</v>
      </c>
      <c r="Z7008">
        <v>-847.08</v>
      </c>
      <c r="AB7008" s="276" t="s">
        <v>68296</v>
      </c>
      <c r="AC7008" s="277">
        <v>2390.37</v>
      </c>
      <c r="AE7008" s="246" t="s">
        <v>21534</v>
      </c>
      <c r="AF7008" s="247">
        <v>98310.36</v>
      </c>
      <c r="AH7008" s="226" t="s">
        <v>36331</v>
      </c>
      <c r="AI7008" s="227">
        <v>92847.6</v>
      </c>
      <c r="AK7008" s="207" t="s">
        <v>21262</v>
      </c>
      <c r="AL7008" s="208">
        <v>31525.22</v>
      </c>
      <c r="AM7008" s="93"/>
      <c r="AN7008" s="93"/>
      <c r="AO7008" s="93"/>
    </row>
    <row r="7009" spans="25:41" x14ac:dyDescent="0.55000000000000004">
      <c r="Y7009" t="s">
        <v>58154</v>
      </c>
      <c r="Z7009" s="284">
        <v>403182.16</v>
      </c>
      <c r="AB7009" s="276" t="s">
        <v>35349</v>
      </c>
      <c r="AC7009" s="277">
        <v>729.11</v>
      </c>
      <c r="AE7009" s="246" t="s">
        <v>21542</v>
      </c>
      <c r="AF7009" s="247">
        <v>39754.44</v>
      </c>
      <c r="AH7009" s="226" t="s">
        <v>35102</v>
      </c>
      <c r="AI7009" s="227">
        <v>674720.17</v>
      </c>
      <c r="AK7009" s="207" t="s">
        <v>21263</v>
      </c>
      <c r="AL7009" s="208">
        <v>110100.69</v>
      </c>
      <c r="AM7009" s="93"/>
      <c r="AN7009" s="93"/>
      <c r="AO7009" s="93"/>
    </row>
    <row r="7010" spans="25:41" x14ac:dyDescent="0.55000000000000004">
      <c r="Y7010" t="s">
        <v>59385</v>
      </c>
      <c r="Z7010" s="284">
        <v>7756.77</v>
      </c>
      <c r="AB7010" s="276" t="s">
        <v>36516</v>
      </c>
      <c r="AC7010" s="277">
        <v>373.02</v>
      </c>
      <c r="AE7010" s="246" t="s">
        <v>42579</v>
      </c>
      <c r="AF7010" s="247">
        <v>57891.839999999997</v>
      </c>
      <c r="AH7010" s="226" t="s">
        <v>39201</v>
      </c>
      <c r="AI7010" s="227">
        <v>1372292.34</v>
      </c>
      <c r="AK7010" s="207" t="s">
        <v>21264</v>
      </c>
      <c r="AL7010" s="208">
        <v>77169.34</v>
      </c>
      <c r="AM7010" s="93"/>
      <c r="AN7010" s="93"/>
      <c r="AO7010" s="93"/>
    </row>
    <row r="7011" spans="25:41" x14ac:dyDescent="0.55000000000000004">
      <c r="Y7011" t="s">
        <v>62938</v>
      </c>
      <c r="Z7011">
        <v>217.27</v>
      </c>
      <c r="AB7011" s="276" t="s">
        <v>24661</v>
      </c>
      <c r="AC7011" s="277">
        <v>10248.790000000001</v>
      </c>
      <c r="AE7011" s="246" t="s">
        <v>46991</v>
      </c>
      <c r="AF7011" s="247">
        <v>18512.599999999999</v>
      </c>
      <c r="AH7011" s="226" t="s">
        <v>40343</v>
      </c>
      <c r="AI7011" s="227">
        <v>1586991.52</v>
      </c>
      <c r="AK7011" s="207" t="s">
        <v>21265</v>
      </c>
      <c r="AL7011" s="208">
        <v>4594.72</v>
      </c>
      <c r="AM7011" s="93"/>
      <c r="AN7011" s="93"/>
      <c r="AO7011" s="93"/>
    </row>
    <row r="7012" spans="25:41" x14ac:dyDescent="0.55000000000000004">
      <c r="Y7012" t="s">
        <v>58828</v>
      </c>
      <c r="Z7012" s="284">
        <v>1377.51</v>
      </c>
      <c r="AB7012" s="276" t="s">
        <v>24662</v>
      </c>
      <c r="AC7012" s="277">
        <v>31930.83</v>
      </c>
      <c r="AE7012" s="246" t="s">
        <v>46992</v>
      </c>
      <c r="AF7012" s="247">
        <v>163227.96</v>
      </c>
      <c r="AH7012" s="226" t="s">
        <v>46979</v>
      </c>
      <c r="AI7012" s="227">
        <v>13558.51</v>
      </c>
      <c r="AK7012" s="207" t="s">
        <v>21266</v>
      </c>
      <c r="AL7012" s="208">
        <v>1133.33</v>
      </c>
      <c r="AM7012" s="93"/>
      <c r="AN7012" s="93"/>
      <c r="AO7012" s="93"/>
    </row>
    <row r="7013" spans="25:41" x14ac:dyDescent="0.55000000000000004">
      <c r="Y7013" t="s">
        <v>70997</v>
      </c>
      <c r="Z7013">
        <v>129.22999999999999</v>
      </c>
      <c r="AB7013" s="276" t="s">
        <v>36517</v>
      </c>
      <c r="AC7013" s="277">
        <v>22721.5</v>
      </c>
      <c r="AE7013" s="246" t="s">
        <v>21544</v>
      </c>
      <c r="AF7013" s="247">
        <v>103077.03</v>
      </c>
      <c r="AH7013" s="226" t="s">
        <v>46980</v>
      </c>
      <c r="AI7013" s="227">
        <v>1037.23</v>
      </c>
      <c r="AK7013" s="207" t="s">
        <v>21267</v>
      </c>
      <c r="AL7013" s="208">
        <v>5822.78</v>
      </c>
      <c r="AM7013" s="93"/>
      <c r="AN7013" s="93"/>
      <c r="AO7013" s="93"/>
    </row>
    <row r="7014" spans="25:41" x14ac:dyDescent="0.55000000000000004">
      <c r="Y7014" t="s">
        <v>58155</v>
      </c>
      <c r="Z7014" s="284">
        <v>30716.04</v>
      </c>
      <c r="AB7014" s="276" t="s">
        <v>35350</v>
      </c>
      <c r="AC7014" s="277">
        <v>46910.35</v>
      </c>
      <c r="AE7014" s="246" t="s">
        <v>36342</v>
      </c>
      <c r="AF7014" s="247">
        <v>148500</v>
      </c>
      <c r="AH7014" s="226" t="s">
        <v>50002</v>
      </c>
      <c r="AI7014" s="227">
        <v>30000</v>
      </c>
      <c r="AK7014" s="207" t="s">
        <v>21268</v>
      </c>
      <c r="AL7014" s="208">
        <v>17048.310000000001</v>
      </c>
      <c r="AM7014" s="93"/>
      <c r="AN7014" s="93"/>
      <c r="AO7014" s="93"/>
    </row>
    <row r="7015" spans="25:41" x14ac:dyDescent="0.55000000000000004">
      <c r="Y7015" t="s">
        <v>59386</v>
      </c>
      <c r="Z7015" s="284">
        <v>110634.13</v>
      </c>
      <c r="AB7015" s="276" t="s">
        <v>63279</v>
      </c>
      <c r="AC7015" s="277">
        <v>232586.23</v>
      </c>
      <c r="AE7015" s="246" t="s">
        <v>40348</v>
      </c>
      <c r="AF7015" s="247">
        <v>27761.77</v>
      </c>
      <c r="AH7015" s="226" t="s">
        <v>47997</v>
      </c>
      <c r="AI7015" s="227">
        <v>794.99</v>
      </c>
      <c r="AK7015" s="207" t="s">
        <v>21269</v>
      </c>
      <c r="AL7015" s="208">
        <v>22982.639999999999</v>
      </c>
      <c r="AM7015" s="93"/>
      <c r="AN7015" s="93"/>
      <c r="AO7015" s="93"/>
    </row>
    <row r="7016" spans="25:41" x14ac:dyDescent="0.55000000000000004">
      <c r="Y7016" t="s">
        <v>69845</v>
      </c>
      <c r="Z7016" s="284">
        <v>9262.34</v>
      </c>
      <c r="AB7016" s="276" t="s">
        <v>35352</v>
      </c>
      <c r="AC7016" s="277">
        <v>73898.649999999994</v>
      </c>
      <c r="AE7016" s="246" t="s">
        <v>46993</v>
      </c>
      <c r="AF7016" s="247">
        <v>290200</v>
      </c>
      <c r="AH7016" s="226" t="s">
        <v>46981</v>
      </c>
      <c r="AI7016" s="227">
        <v>9119.9599999999991</v>
      </c>
      <c r="AK7016" s="207" t="s">
        <v>21270</v>
      </c>
      <c r="AL7016" s="208">
        <v>238061.66</v>
      </c>
      <c r="AM7016" s="93"/>
      <c r="AN7016" s="93"/>
      <c r="AO7016" s="93"/>
    </row>
    <row r="7017" spans="25:41" x14ac:dyDescent="0.55000000000000004">
      <c r="Y7017" t="s">
        <v>58156</v>
      </c>
      <c r="Z7017" s="284">
        <v>11451.85</v>
      </c>
      <c r="AB7017" s="276" t="s">
        <v>36518</v>
      </c>
      <c r="AC7017" s="277">
        <v>206324.18</v>
      </c>
      <c r="AE7017" s="246" t="s">
        <v>42580</v>
      </c>
      <c r="AF7017" s="247">
        <v>5020.29</v>
      </c>
      <c r="AH7017" s="226" t="s">
        <v>48919</v>
      </c>
      <c r="AI7017" s="227">
        <v>20667</v>
      </c>
      <c r="AK7017" s="207" t="s">
        <v>21271</v>
      </c>
      <c r="AL7017" s="208">
        <v>340779.99</v>
      </c>
      <c r="AM7017" s="93"/>
      <c r="AN7017" s="93"/>
      <c r="AO7017" s="93"/>
    </row>
    <row r="7018" spans="25:41" x14ac:dyDescent="0.55000000000000004">
      <c r="Y7018" t="s">
        <v>58157</v>
      </c>
      <c r="Z7018" s="284">
        <v>28065.63</v>
      </c>
      <c r="AB7018" s="276" t="s">
        <v>68297</v>
      </c>
      <c r="AC7018" s="277">
        <v>36250</v>
      </c>
      <c r="AE7018" s="246" t="s">
        <v>57485</v>
      </c>
      <c r="AF7018" s="247">
        <v>2722.04</v>
      </c>
      <c r="AH7018" s="226" t="s">
        <v>50003</v>
      </c>
      <c r="AI7018" s="227">
        <v>80000</v>
      </c>
      <c r="AK7018" s="207" t="s">
        <v>21272</v>
      </c>
      <c r="AL7018" s="208">
        <v>503230.23</v>
      </c>
      <c r="AM7018" s="93"/>
      <c r="AN7018" s="93"/>
      <c r="AO7018" s="93"/>
    </row>
    <row r="7019" spans="25:41" x14ac:dyDescent="0.55000000000000004">
      <c r="Y7019" t="s">
        <v>69614</v>
      </c>
      <c r="Z7019" s="284">
        <v>170496.2</v>
      </c>
      <c r="AB7019" s="276" t="s">
        <v>36520</v>
      </c>
      <c r="AC7019" s="277">
        <v>958632.26</v>
      </c>
      <c r="AE7019" s="246" t="s">
        <v>63698</v>
      </c>
      <c r="AF7019" s="247">
        <v>8025.7</v>
      </c>
      <c r="AH7019" s="226" t="s">
        <v>47998</v>
      </c>
      <c r="AI7019" s="227">
        <v>607</v>
      </c>
      <c r="AK7019" s="207" t="s">
        <v>21273</v>
      </c>
      <c r="AL7019" s="208">
        <v>935.84</v>
      </c>
      <c r="AM7019" s="93"/>
      <c r="AN7019" s="93"/>
      <c r="AO7019" s="93"/>
    </row>
    <row r="7020" spans="25:41" x14ac:dyDescent="0.55000000000000004">
      <c r="Y7020" t="s">
        <v>58158</v>
      </c>
      <c r="Z7020" s="284">
        <v>27947.279999999999</v>
      </c>
      <c r="AB7020" s="276" t="s">
        <v>61518</v>
      </c>
      <c r="AC7020" s="277">
        <v>20000</v>
      </c>
      <c r="AE7020" s="246" t="s">
        <v>39208</v>
      </c>
      <c r="AF7020" s="247">
        <v>8388.9599999999991</v>
      </c>
      <c r="AH7020" s="226" t="s">
        <v>50004</v>
      </c>
      <c r="AI7020" s="227">
        <v>3551.12</v>
      </c>
      <c r="AK7020" s="207" t="s">
        <v>21274</v>
      </c>
      <c r="AL7020" s="208">
        <v>54308.160000000003</v>
      </c>
      <c r="AM7020" s="93"/>
      <c r="AN7020" s="93"/>
      <c r="AO7020" s="93"/>
    </row>
    <row r="7021" spans="25:41" x14ac:dyDescent="0.55000000000000004">
      <c r="Y7021" t="s">
        <v>61731</v>
      </c>
      <c r="Z7021" s="284">
        <v>10050.83</v>
      </c>
      <c r="AB7021" s="276" t="s">
        <v>24664</v>
      </c>
      <c r="AC7021" s="277">
        <v>5049.1099999999997</v>
      </c>
      <c r="AE7021" s="246" t="s">
        <v>21548</v>
      </c>
      <c r="AF7021" s="247">
        <v>72799.89</v>
      </c>
      <c r="AH7021" s="226" t="s">
        <v>52620</v>
      </c>
      <c r="AI7021" s="227">
        <v>321</v>
      </c>
      <c r="AK7021" s="207" t="s">
        <v>21275</v>
      </c>
      <c r="AL7021" s="208">
        <v>521322.28</v>
      </c>
      <c r="AM7021" s="93"/>
      <c r="AN7021" s="93"/>
      <c r="AO7021" s="93"/>
    </row>
    <row r="7022" spans="25:41" x14ac:dyDescent="0.55000000000000004">
      <c r="Y7022" t="s">
        <v>61732</v>
      </c>
      <c r="Z7022" s="284">
        <v>19985</v>
      </c>
      <c r="AB7022" s="276" t="s">
        <v>68298</v>
      </c>
      <c r="AC7022" s="277">
        <v>21.44</v>
      </c>
      <c r="AE7022" s="246" t="s">
        <v>33665</v>
      </c>
      <c r="AF7022" s="247">
        <v>173500.88</v>
      </c>
      <c r="AH7022" s="226" t="s">
        <v>50005</v>
      </c>
      <c r="AI7022" s="227">
        <v>1109.77</v>
      </c>
      <c r="AK7022" s="207" t="s">
        <v>21276</v>
      </c>
      <c r="AL7022" s="208">
        <v>488129.72</v>
      </c>
      <c r="AM7022" s="93"/>
      <c r="AN7022" s="93"/>
      <c r="AO7022" s="93"/>
    </row>
    <row r="7023" spans="25:41" x14ac:dyDescent="0.55000000000000004">
      <c r="Y7023" t="s">
        <v>58394</v>
      </c>
      <c r="Z7023" s="284">
        <v>7688.59</v>
      </c>
      <c r="AB7023" s="276" t="s">
        <v>24666</v>
      </c>
      <c r="AC7023" s="277">
        <v>41.75</v>
      </c>
      <c r="AE7023" s="246" t="s">
        <v>33666</v>
      </c>
      <c r="AF7023" s="247">
        <v>36210.94</v>
      </c>
      <c r="AH7023" s="226" t="s">
        <v>47999</v>
      </c>
      <c r="AI7023" s="227">
        <v>912.06</v>
      </c>
      <c r="AK7023" s="207" t="s">
        <v>21277</v>
      </c>
      <c r="AL7023" s="208">
        <v>1148.1300000000001</v>
      </c>
      <c r="AM7023" s="93"/>
      <c r="AN7023" s="93"/>
      <c r="AO7023" s="93"/>
    </row>
    <row r="7024" spans="25:41" x14ac:dyDescent="0.55000000000000004">
      <c r="Y7024" t="s">
        <v>58159</v>
      </c>
      <c r="Z7024" s="284">
        <v>117256.47</v>
      </c>
      <c r="AB7024" s="276" t="s">
        <v>24667</v>
      </c>
      <c r="AC7024" s="277">
        <v>33.47</v>
      </c>
      <c r="AE7024" s="246" t="s">
        <v>45017</v>
      </c>
      <c r="AF7024" s="247">
        <v>45463.61</v>
      </c>
      <c r="AH7024" s="226" t="s">
        <v>48000</v>
      </c>
      <c r="AI7024" s="227">
        <v>385.2</v>
      </c>
      <c r="AK7024" s="207" t="s">
        <v>21278</v>
      </c>
      <c r="AL7024" s="208">
        <v>19115.61</v>
      </c>
      <c r="AM7024" s="93"/>
      <c r="AN7024" s="93"/>
      <c r="AO7024" s="93"/>
    </row>
    <row r="7025" spans="25:41" x14ac:dyDescent="0.55000000000000004">
      <c r="Y7025" t="s">
        <v>58830</v>
      </c>
      <c r="Z7025" s="284">
        <v>45182.879999999997</v>
      </c>
      <c r="AB7025" s="276" t="s">
        <v>35353</v>
      </c>
      <c r="AC7025" s="277">
        <v>1132.56</v>
      </c>
      <c r="AE7025" s="246" t="s">
        <v>46994</v>
      </c>
      <c r="AF7025" s="247">
        <v>29200</v>
      </c>
      <c r="AH7025" s="226" t="s">
        <v>48001</v>
      </c>
      <c r="AI7025" s="227">
        <v>23993.8</v>
      </c>
      <c r="AK7025" s="207" t="s">
        <v>21279</v>
      </c>
      <c r="AL7025" s="208">
        <v>792.81</v>
      </c>
      <c r="AM7025" s="93"/>
      <c r="AN7025" s="93"/>
      <c r="AO7025" s="93"/>
    </row>
    <row r="7026" spans="25:41" x14ac:dyDescent="0.55000000000000004">
      <c r="Y7026" t="s">
        <v>60066</v>
      </c>
      <c r="Z7026" s="284">
        <v>18736.259999999998</v>
      </c>
      <c r="AB7026" s="276" t="s">
        <v>56366</v>
      </c>
      <c r="AC7026" s="277">
        <v>707.2</v>
      </c>
      <c r="AE7026" s="246" t="s">
        <v>59636</v>
      </c>
      <c r="AF7026" s="247">
        <v>5375</v>
      </c>
      <c r="AH7026" s="226" t="s">
        <v>50006</v>
      </c>
      <c r="AI7026" s="227">
        <v>78111.11</v>
      </c>
      <c r="AK7026" s="207" t="s">
        <v>21280</v>
      </c>
      <c r="AL7026" s="208">
        <v>212746.79</v>
      </c>
      <c r="AM7026" s="93"/>
      <c r="AN7026" s="93"/>
      <c r="AO7026" s="93"/>
    </row>
    <row r="7027" spans="25:41" x14ac:dyDescent="0.55000000000000004">
      <c r="Y7027" t="s">
        <v>58160</v>
      </c>
      <c r="Z7027" s="284">
        <v>636473.06000000006</v>
      </c>
      <c r="AB7027" s="276" t="s">
        <v>48140</v>
      </c>
      <c r="AC7027" s="277">
        <v>36696</v>
      </c>
      <c r="AE7027" s="246" t="s">
        <v>21549</v>
      </c>
      <c r="AF7027" s="247">
        <v>48459.69</v>
      </c>
      <c r="AH7027" s="226" t="s">
        <v>44996</v>
      </c>
      <c r="AI7027" s="227">
        <v>1089183.6000000001</v>
      </c>
      <c r="AK7027" s="207" t="s">
        <v>21281</v>
      </c>
      <c r="AL7027" s="208">
        <v>72021.789999999994</v>
      </c>
      <c r="AM7027" s="93"/>
      <c r="AN7027" s="93"/>
      <c r="AO7027" s="93"/>
    </row>
    <row r="7028" spans="25:41" x14ac:dyDescent="0.55000000000000004">
      <c r="Y7028" t="s">
        <v>58161</v>
      </c>
      <c r="Z7028" s="284">
        <v>157794.73000000001</v>
      </c>
      <c r="AB7028" s="276" t="s">
        <v>24668</v>
      </c>
      <c r="AC7028" s="277">
        <v>7353.6</v>
      </c>
      <c r="AE7028" s="246" t="s">
        <v>58541</v>
      </c>
      <c r="AF7028" s="247">
        <v>11872.72</v>
      </c>
      <c r="AH7028" s="226" t="s">
        <v>44997</v>
      </c>
      <c r="AI7028" s="227">
        <v>83377.73</v>
      </c>
      <c r="AK7028" s="207" t="s">
        <v>21282</v>
      </c>
      <c r="AL7028" s="208">
        <v>85030.7</v>
      </c>
      <c r="AM7028" s="93"/>
      <c r="AN7028" s="93"/>
      <c r="AO7028" s="93"/>
    </row>
    <row r="7029" spans="25:41" x14ac:dyDescent="0.55000000000000004">
      <c r="Y7029" t="s">
        <v>58395</v>
      </c>
      <c r="Z7029" s="284">
        <v>62307.85</v>
      </c>
      <c r="AB7029" s="276" t="s">
        <v>24669</v>
      </c>
      <c r="AC7029" s="277">
        <v>42.14</v>
      </c>
      <c r="AE7029" s="246" t="s">
        <v>60518</v>
      </c>
      <c r="AF7029" s="247">
        <v>20075</v>
      </c>
      <c r="AH7029" s="226" t="s">
        <v>42568</v>
      </c>
      <c r="AI7029" s="227">
        <v>2000</v>
      </c>
      <c r="AK7029" s="207" t="s">
        <v>21283</v>
      </c>
      <c r="AL7029" s="208">
        <v>81472.11</v>
      </c>
      <c r="AM7029" s="93"/>
      <c r="AN7029" s="93"/>
      <c r="AO7029" s="93"/>
    </row>
    <row r="7030" spans="25:41" x14ac:dyDescent="0.55000000000000004">
      <c r="Y7030" t="s">
        <v>69615</v>
      </c>
      <c r="Z7030" s="284">
        <v>-1996.61</v>
      </c>
      <c r="AB7030" s="276" t="s">
        <v>61519</v>
      </c>
      <c r="AC7030" s="277">
        <v>233326.7</v>
      </c>
      <c r="AE7030" s="246" t="s">
        <v>61428</v>
      </c>
      <c r="AF7030" s="247">
        <v>-30.32</v>
      </c>
      <c r="AH7030" s="226" t="s">
        <v>44998</v>
      </c>
      <c r="AI7030" s="227">
        <v>53500</v>
      </c>
      <c r="AK7030" s="207" t="s">
        <v>21284</v>
      </c>
      <c r="AL7030" s="208">
        <v>616.98</v>
      </c>
      <c r="AM7030" s="93"/>
      <c r="AN7030" s="93"/>
      <c r="AO7030" s="93"/>
    </row>
    <row r="7031" spans="25:41" x14ac:dyDescent="0.55000000000000004">
      <c r="Y7031" t="s">
        <v>70998</v>
      </c>
      <c r="Z7031" s="284">
        <v>1500</v>
      </c>
      <c r="AB7031" s="276" t="s">
        <v>55290</v>
      </c>
      <c r="AC7031" s="277">
        <v>125.96</v>
      </c>
      <c r="AE7031" s="246" t="s">
        <v>58271</v>
      </c>
      <c r="AF7031" s="247">
        <v>86021</v>
      </c>
      <c r="AH7031" s="226" t="s">
        <v>44999</v>
      </c>
      <c r="AI7031" s="227">
        <v>4092.76</v>
      </c>
      <c r="AK7031" s="207" t="s">
        <v>21285</v>
      </c>
      <c r="AL7031" s="208">
        <v>161856.51</v>
      </c>
      <c r="AM7031" s="93"/>
      <c r="AN7031" s="93"/>
      <c r="AO7031" s="93"/>
    </row>
    <row r="7032" spans="25:41" x14ac:dyDescent="0.55000000000000004">
      <c r="Y7032" t="s">
        <v>48634</v>
      </c>
      <c r="Z7032">
        <v>114.74</v>
      </c>
      <c r="AB7032" s="276" t="s">
        <v>24670</v>
      </c>
      <c r="AC7032" s="277">
        <v>21763.25</v>
      </c>
      <c r="AE7032" s="246" t="s">
        <v>56219</v>
      </c>
      <c r="AF7032" s="247">
        <v>88623.55</v>
      </c>
      <c r="AH7032" s="226" t="s">
        <v>42569</v>
      </c>
      <c r="AI7032" s="227">
        <v>24490.78</v>
      </c>
      <c r="AK7032" s="207" t="s">
        <v>21286</v>
      </c>
      <c r="AL7032" s="208">
        <v>3840</v>
      </c>
      <c r="AM7032" s="93"/>
      <c r="AN7032" s="93"/>
      <c r="AO7032" s="93"/>
    </row>
    <row r="7033" spans="25:41" x14ac:dyDescent="0.55000000000000004">
      <c r="Y7033" t="s">
        <v>48635</v>
      </c>
      <c r="Z7033">
        <v>180.3</v>
      </c>
      <c r="AB7033" s="276" t="s">
        <v>55291</v>
      </c>
      <c r="AC7033" s="277">
        <v>60830.97</v>
      </c>
      <c r="AE7033" s="246" t="s">
        <v>55172</v>
      </c>
      <c r="AF7033" s="247">
        <v>27918.66</v>
      </c>
      <c r="AH7033" s="226" t="s">
        <v>42570</v>
      </c>
      <c r="AI7033" s="227">
        <v>3029.99</v>
      </c>
      <c r="AK7033" s="207" t="s">
        <v>21287</v>
      </c>
      <c r="AL7033" s="208">
        <v>2000</v>
      </c>
      <c r="AM7033" s="93"/>
      <c r="AN7033" s="93"/>
      <c r="AO7033" s="93"/>
    </row>
    <row r="7034" spans="25:41" x14ac:dyDescent="0.55000000000000004">
      <c r="Y7034" t="s">
        <v>71008</v>
      </c>
      <c r="Z7034">
        <v>1.9</v>
      </c>
      <c r="AB7034" s="276" t="s">
        <v>56368</v>
      </c>
      <c r="AC7034" s="277">
        <v>2924.8</v>
      </c>
      <c r="AE7034" s="246" t="s">
        <v>56220</v>
      </c>
      <c r="AF7034" s="247">
        <v>2554.7199999999998</v>
      </c>
      <c r="AH7034" s="226" t="s">
        <v>45000</v>
      </c>
      <c r="AI7034" s="227">
        <v>7000</v>
      </c>
      <c r="AK7034" s="207" t="s">
        <v>21288</v>
      </c>
      <c r="AL7034" s="208">
        <v>24040.560000000001</v>
      </c>
      <c r="AM7034" s="93"/>
      <c r="AN7034" s="93"/>
      <c r="AO7034" s="93"/>
    </row>
    <row r="7035" spans="25:41" x14ac:dyDescent="0.55000000000000004">
      <c r="Y7035" t="s">
        <v>71009</v>
      </c>
      <c r="Z7035" s="284">
        <v>1688</v>
      </c>
      <c r="AB7035" s="276" t="s">
        <v>64676</v>
      </c>
      <c r="AC7035" s="277">
        <v>1132.81</v>
      </c>
      <c r="AE7035" s="246" t="s">
        <v>52643</v>
      </c>
      <c r="AF7035" s="247">
        <v>1760</v>
      </c>
      <c r="AH7035" s="226" t="s">
        <v>45001</v>
      </c>
      <c r="AI7035" s="227">
        <v>535.5</v>
      </c>
      <c r="AK7035" s="207" t="s">
        <v>21289</v>
      </c>
      <c r="AL7035" s="208">
        <v>49357.38</v>
      </c>
      <c r="AM7035" s="93"/>
      <c r="AN7035" s="93"/>
      <c r="AO7035" s="93"/>
    </row>
    <row r="7036" spans="25:41" x14ac:dyDescent="0.55000000000000004">
      <c r="Y7036" t="s">
        <v>70982</v>
      </c>
      <c r="Z7036" s="284">
        <v>2026.11</v>
      </c>
      <c r="AB7036" s="276" t="s">
        <v>63284</v>
      </c>
      <c r="AC7036" s="277">
        <v>181733.27</v>
      </c>
      <c r="AE7036" s="246" t="s">
        <v>52644</v>
      </c>
      <c r="AF7036" s="247">
        <v>9245.52</v>
      </c>
      <c r="AH7036" s="226" t="s">
        <v>42571</v>
      </c>
      <c r="AI7036" s="227">
        <v>41000</v>
      </c>
      <c r="AK7036" s="207" t="s">
        <v>21290</v>
      </c>
      <c r="AL7036" s="208">
        <v>97833.9</v>
      </c>
      <c r="AM7036" s="93"/>
      <c r="AN7036" s="93"/>
      <c r="AO7036" s="93"/>
    </row>
    <row r="7037" spans="25:41" x14ac:dyDescent="0.55000000000000004">
      <c r="Y7037" t="s">
        <v>50868</v>
      </c>
      <c r="Z7037" s="284">
        <v>40013.050000000003</v>
      </c>
      <c r="AB7037" s="276" t="s">
        <v>68299</v>
      </c>
      <c r="AC7037" s="277">
        <v>549745.81999999995</v>
      </c>
      <c r="AE7037" s="246" t="s">
        <v>52645</v>
      </c>
      <c r="AF7037" s="247">
        <v>29384.05</v>
      </c>
      <c r="AH7037" s="226" t="s">
        <v>42572</v>
      </c>
      <c r="AI7037" s="227">
        <v>3029</v>
      </c>
      <c r="AK7037" s="207" t="s">
        <v>21291</v>
      </c>
      <c r="AL7037" s="208">
        <v>37893.61</v>
      </c>
      <c r="AM7037" s="93"/>
      <c r="AN7037" s="93"/>
      <c r="AO7037" s="93"/>
    </row>
    <row r="7038" spans="25:41" x14ac:dyDescent="0.55000000000000004">
      <c r="Y7038" t="s">
        <v>71019</v>
      </c>
      <c r="Z7038" s="284">
        <v>2747.2</v>
      </c>
      <c r="AB7038" s="276" t="s">
        <v>35355</v>
      </c>
      <c r="AC7038" s="277">
        <v>493.22</v>
      </c>
      <c r="AE7038" s="246" t="s">
        <v>56221</v>
      </c>
      <c r="AF7038" s="247">
        <v>43100</v>
      </c>
      <c r="AH7038" s="226" t="s">
        <v>42573</v>
      </c>
      <c r="AI7038" s="227">
        <v>6848</v>
      </c>
      <c r="AK7038" s="207" t="s">
        <v>21292</v>
      </c>
      <c r="AL7038" s="208">
        <v>98792.45</v>
      </c>
      <c r="AM7038" s="93"/>
      <c r="AN7038" s="93"/>
      <c r="AO7038" s="93"/>
    </row>
    <row r="7039" spans="25:41" x14ac:dyDescent="0.55000000000000004">
      <c r="Y7039" t="s">
        <v>50869</v>
      </c>
      <c r="Z7039">
        <v>900</v>
      </c>
      <c r="AB7039" s="276" t="s">
        <v>47121</v>
      </c>
      <c r="AC7039" s="277">
        <v>89391.66</v>
      </c>
      <c r="AE7039" s="246" t="s">
        <v>56222</v>
      </c>
      <c r="AF7039" s="247">
        <v>585.01</v>
      </c>
      <c r="AH7039" s="226" t="s">
        <v>48002</v>
      </c>
      <c r="AI7039" s="227">
        <v>450</v>
      </c>
      <c r="AK7039" s="207" t="s">
        <v>21293</v>
      </c>
      <c r="AL7039" s="208">
        <v>100767.11</v>
      </c>
      <c r="AM7039" s="93"/>
      <c r="AN7039" s="93"/>
      <c r="AO7039" s="93"/>
    </row>
    <row r="7040" spans="25:41" x14ac:dyDescent="0.55000000000000004">
      <c r="Y7040" t="s">
        <v>56923</v>
      </c>
      <c r="Z7040" s="284">
        <v>39327.370000000003</v>
      </c>
      <c r="AB7040" s="276" t="s">
        <v>63285</v>
      </c>
      <c r="AC7040" s="277">
        <v>-23246.74</v>
      </c>
      <c r="AE7040" s="246" t="s">
        <v>56223</v>
      </c>
      <c r="AF7040" s="247">
        <v>22242.42</v>
      </c>
      <c r="AH7040" s="226" t="s">
        <v>48003</v>
      </c>
      <c r="AI7040" s="227">
        <v>1944.4</v>
      </c>
      <c r="AK7040" s="207" t="s">
        <v>21294</v>
      </c>
      <c r="AL7040" s="208">
        <v>48167.63</v>
      </c>
      <c r="AM7040" s="93"/>
      <c r="AN7040" s="93"/>
      <c r="AO7040" s="93"/>
    </row>
    <row r="7041" spans="25:41" x14ac:dyDescent="0.55000000000000004">
      <c r="Y7041" t="s">
        <v>62432</v>
      </c>
      <c r="Z7041">
        <v>934.92</v>
      </c>
      <c r="AB7041" s="276" t="s">
        <v>36521</v>
      </c>
      <c r="AC7041" s="277">
        <v>278229.07</v>
      </c>
      <c r="AE7041" s="246" t="s">
        <v>52646</v>
      </c>
      <c r="AF7041" s="247">
        <v>7193.52</v>
      </c>
      <c r="AH7041" s="226" t="s">
        <v>48004</v>
      </c>
      <c r="AI7041" s="227">
        <v>148.6</v>
      </c>
      <c r="AK7041" s="207" t="s">
        <v>21295</v>
      </c>
      <c r="AL7041" s="208">
        <v>371104.06</v>
      </c>
      <c r="AM7041" s="93"/>
      <c r="AN7041" s="93"/>
      <c r="AO7041" s="93"/>
    </row>
    <row r="7042" spans="25:41" x14ac:dyDescent="0.55000000000000004">
      <c r="Y7042" t="s">
        <v>58162</v>
      </c>
      <c r="Z7042" s="284">
        <v>65286.64</v>
      </c>
      <c r="AB7042" s="276" t="s">
        <v>50238</v>
      </c>
      <c r="AC7042" s="277">
        <v>248840.85</v>
      </c>
      <c r="AE7042" s="246" t="s">
        <v>50020</v>
      </c>
      <c r="AF7042" s="247">
        <v>13694.86</v>
      </c>
      <c r="AH7042" s="226" t="s">
        <v>36334</v>
      </c>
      <c r="AI7042" s="227">
        <v>29726.04</v>
      </c>
      <c r="AK7042" s="207" t="s">
        <v>21296</v>
      </c>
      <c r="AL7042" s="208">
        <v>611085.85</v>
      </c>
      <c r="AM7042" s="93"/>
      <c r="AN7042" s="93"/>
      <c r="AO7042" s="93"/>
    </row>
    <row r="7043" spans="25:41" x14ac:dyDescent="0.55000000000000004">
      <c r="Y7043" t="s">
        <v>59389</v>
      </c>
      <c r="Z7043" s="284">
        <v>4620.3599999999997</v>
      </c>
      <c r="AB7043" s="276" t="s">
        <v>61113</v>
      </c>
      <c r="AC7043" s="277">
        <v>54658.84</v>
      </c>
      <c r="AE7043" s="246" t="s">
        <v>61429</v>
      </c>
      <c r="AF7043" s="247">
        <v>-1385.76</v>
      </c>
      <c r="AH7043" s="226" t="s">
        <v>36335</v>
      </c>
      <c r="AI7043" s="227">
        <v>2541.77</v>
      </c>
      <c r="AK7043" s="207" t="s">
        <v>21297</v>
      </c>
      <c r="AL7043" s="208">
        <v>16879.87</v>
      </c>
      <c r="AM7043" s="93"/>
      <c r="AN7043" s="93"/>
      <c r="AO7043" s="93"/>
    </row>
    <row r="7044" spans="25:41" x14ac:dyDescent="0.55000000000000004">
      <c r="Y7044" t="s">
        <v>59390</v>
      </c>
      <c r="Z7044" s="284">
        <v>9243.01</v>
      </c>
      <c r="AB7044" s="276" t="s">
        <v>68300</v>
      </c>
      <c r="AC7044" s="277">
        <v>730.35</v>
      </c>
      <c r="AE7044" s="246" t="s">
        <v>55173</v>
      </c>
      <c r="AF7044" s="247">
        <v>10860.77</v>
      </c>
      <c r="AH7044" s="226" t="s">
        <v>45002</v>
      </c>
      <c r="AI7044" s="227">
        <v>175</v>
      </c>
      <c r="AK7044" s="207" t="s">
        <v>21298</v>
      </c>
      <c r="AL7044" s="208">
        <v>1526381.36</v>
      </c>
      <c r="AM7044" s="93"/>
      <c r="AN7044" s="93"/>
      <c r="AO7044" s="93"/>
    </row>
    <row r="7045" spans="25:41" x14ac:dyDescent="0.55000000000000004">
      <c r="Y7045" t="s">
        <v>58163</v>
      </c>
      <c r="Z7045" s="284">
        <v>6002.35</v>
      </c>
      <c r="AB7045" s="276" t="s">
        <v>42776</v>
      </c>
      <c r="AC7045" s="277">
        <v>1561.11</v>
      </c>
      <c r="AE7045" s="246" t="s">
        <v>55174</v>
      </c>
      <c r="AF7045" s="247">
        <v>1018.51</v>
      </c>
      <c r="AH7045" s="226" t="s">
        <v>39202</v>
      </c>
      <c r="AI7045" s="227">
        <v>54296.99</v>
      </c>
      <c r="AK7045" s="207" t="s">
        <v>21299</v>
      </c>
      <c r="AL7045" s="208">
        <v>34582.400000000001</v>
      </c>
      <c r="AM7045" s="93"/>
      <c r="AN7045" s="93"/>
      <c r="AO7045" s="93"/>
    </row>
    <row r="7046" spans="25:41" x14ac:dyDescent="0.55000000000000004">
      <c r="Y7046" t="s">
        <v>58831</v>
      </c>
      <c r="Z7046" s="284">
        <v>5436.78</v>
      </c>
      <c r="AB7046" s="276" t="s">
        <v>42777</v>
      </c>
      <c r="AC7046" s="277">
        <v>175.3</v>
      </c>
      <c r="AE7046" s="246" t="s">
        <v>63699</v>
      </c>
      <c r="AF7046" s="247">
        <v>270</v>
      </c>
      <c r="AH7046" s="226" t="s">
        <v>52621</v>
      </c>
      <c r="AI7046" s="227">
        <v>3165</v>
      </c>
      <c r="AK7046" s="207" t="s">
        <v>21300</v>
      </c>
      <c r="AL7046" s="208">
        <v>42077.68</v>
      </c>
      <c r="AM7046" s="93"/>
      <c r="AN7046" s="93"/>
      <c r="AO7046" s="93"/>
    </row>
    <row r="7047" spans="25:41" x14ac:dyDescent="0.55000000000000004">
      <c r="Y7047" t="s">
        <v>58396</v>
      </c>
      <c r="Z7047" s="284">
        <v>15335.41</v>
      </c>
      <c r="AB7047" s="276" t="s">
        <v>42778</v>
      </c>
      <c r="AC7047" s="277">
        <v>390.6</v>
      </c>
      <c r="AE7047" s="246" t="s">
        <v>55175</v>
      </c>
      <c r="AF7047" s="247">
        <v>929.42</v>
      </c>
      <c r="AH7047" s="226" t="s">
        <v>39203</v>
      </c>
      <c r="AI7047" s="227">
        <v>1901.45</v>
      </c>
      <c r="AK7047" s="207" t="s">
        <v>21301</v>
      </c>
      <c r="AL7047" s="208">
        <v>4571.3999999999996</v>
      </c>
      <c r="AM7047" s="93"/>
      <c r="AN7047" s="93"/>
      <c r="AO7047" s="93"/>
    </row>
    <row r="7048" spans="25:41" x14ac:dyDescent="0.55000000000000004">
      <c r="Y7048" t="s">
        <v>59391</v>
      </c>
      <c r="Z7048">
        <v>931.18</v>
      </c>
      <c r="AB7048" s="276" t="s">
        <v>64678</v>
      </c>
      <c r="AC7048" s="277">
        <v>9.1199999999999992</v>
      </c>
      <c r="AE7048" s="246" t="s">
        <v>55176</v>
      </c>
      <c r="AF7048" s="247">
        <v>2976.58</v>
      </c>
      <c r="AH7048" s="226" t="s">
        <v>39204</v>
      </c>
      <c r="AI7048" s="227">
        <v>9960</v>
      </c>
      <c r="AK7048" s="207" t="s">
        <v>21302</v>
      </c>
      <c r="AL7048" s="208">
        <v>181756.75</v>
      </c>
      <c r="AM7048" s="93"/>
      <c r="AN7048" s="93"/>
      <c r="AO7048" s="93"/>
    </row>
    <row r="7049" spans="25:41" x14ac:dyDescent="0.55000000000000004">
      <c r="Y7049" t="s">
        <v>58164</v>
      </c>
      <c r="Z7049" s="284">
        <v>13671.39</v>
      </c>
      <c r="AB7049" s="276" t="s">
        <v>47122</v>
      </c>
      <c r="AC7049" s="277">
        <v>863.95</v>
      </c>
      <c r="AE7049" s="246" t="s">
        <v>62652</v>
      </c>
      <c r="AF7049" s="247">
        <v>1940.41</v>
      </c>
      <c r="AH7049" s="226" t="s">
        <v>46982</v>
      </c>
      <c r="AI7049" s="227">
        <v>6896</v>
      </c>
      <c r="AK7049" s="207" t="s">
        <v>21303</v>
      </c>
      <c r="AL7049" s="208">
        <v>38864.89</v>
      </c>
      <c r="AM7049" s="93"/>
      <c r="AN7049" s="93"/>
      <c r="AO7049" s="93"/>
    </row>
    <row r="7050" spans="25:41" x14ac:dyDescent="0.55000000000000004">
      <c r="Y7050" t="s">
        <v>59392</v>
      </c>
      <c r="Z7050" s="284">
        <v>6675.09</v>
      </c>
      <c r="AB7050" s="276" t="s">
        <v>48141</v>
      </c>
      <c r="AC7050" s="277">
        <v>113.73</v>
      </c>
      <c r="AE7050" s="246" t="s">
        <v>62653</v>
      </c>
      <c r="AF7050" s="247">
        <v>130.97999999999999</v>
      </c>
      <c r="AH7050" s="226" t="s">
        <v>46983</v>
      </c>
      <c r="AI7050" s="227">
        <v>451</v>
      </c>
      <c r="AK7050" s="207" t="s">
        <v>21304</v>
      </c>
      <c r="AL7050" s="208">
        <v>212746.79</v>
      </c>
      <c r="AM7050" s="93"/>
      <c r="AN7050" s="93"/>
      <c r="AO7050" s="93"/>
    </row>
    <row r="7051" spans="25:41" x14ac:dyDescent="0.55000000000000004">
      <c r="Y7051" t="s">
        <v>58832</v>
      </c>
      <c r="Z7051" s="284">
        <v>2827.21</v>
      </c>
      <c r="AB7051" s="276" t="s">
        <v>48142</v>
      </c>
      <c r="AC7051" s="277">
        <v>364.5</v>
      </c>
      <c r="AE7051" s="246" t="s">
        <v>55177</v>
      </c>
      <c r="AF7051" s="247">
        <v>1557.58</v>
      </c>
      <c r="AH7051" s="226" t="s">
        <v>45003</v>
      </c>
      <c r="AI7051" s="227">
        <v>10000</v>
      </c>
      <c r="AK7051" s="207" t="s">
        <v>34401</v>
      </c>
      <c r="AL7051" s="208">
        <v>126.6</v>
      </c>
      <c r="AM7051" s="93"/>
      <c r="AN7051" s="93"/>
      <c r="AO7051" s="93"/>
    </row>
    <row r="7052" spans="25:41" x14ac:dyDescent="0.55000000000000004">
      <c r="Y7052" t="s">
        <v>69619</v>
      </c>
      <c r="Z7052">
        <v>-189.2</v>
      </c>
      <c r="AB7052" s="276" t="s">
        <v>63286</v>
      </c>
      <c r="AC7052" s="277">
        <v>806.14</v>
      </c>
      <c r="AE7052" s="246" t="s">
        <v>52647</v>
      </c>
      <c r="AF7052" s="247">
        <v>1849.13</v>
      </c>
      <c r="AH7052" s="226" t="s">
        <v>45004</v>
      </c>
      <c r="AI7052" s="227">
        <v>770</v>
      </c>
      <c r="AK7052" s="207" t="s">
        <v>21305</v>
      </c>
      <c r="AL7052" s="208">
        <v>111079.12</v>
      </c>
      <c r="AM7052" s="93"/>
      <c r="AN7052" s="93"/>
      <c r="AO7052" s="93"/>
    </row>
    <row r="7053" spans="25:41" x14ac:dyDescent="0.55000000000000004">
      <c r="Y7053" t="s">
        <v>50870</v>
      </c>
      <c r="Z7053" s="284">
        <v>1896.96</v>
      </c>
      <c r="AB7053" s="276" t="s">
        <v>48143</v>
      </c>
      <c r="AC7053" s="277">
        <v>278.97000000000003</v>
      </c>
      <c r="AE7053" s="246" t="s">
        <v>52648</v>
      </c>
      <c r="AF7053" s="247">
        <v>30700.66</v>
      </c>
      <c r="AH7053" s="226" t="s">
        <v>21351</v>
      </c>
      <c r="AI7053" s="227">
        <v>257</v>
      </c>
      <c r="AK7053" s="207" t="s">
        <v>21306</v>
      </c>
      <c r="AL7053" s="208">
        <v>85030.7</v>
      </c>
      <c r="AM7053" s="93"/>
      <c r="AN7053" s="93"/>
      <c r="AO7053" s="93"/>
    </row>
    <row r="7054" spans="25:41" x14ac:dyDescent="0.55000000000000004">
      <c r="Y7054" t="s">
        <v>49521</v>
      </c>
      <c r="Z7054" s="284">
        <v>1018.84</v>
      </c>
      <c r="AB7054" s="276" t="s">
        <v>63287</v>
      </c>
      <c r="AC7054" s="277">
        <v>-43.11</v>
      </c>
      <c r="AE7054" s="246" t="s">
        <v>61430</v>
      </c>
      <c r="AF7054" s="247">
        <v>-113</v>
      </c>
      <c r="AH7054" s="226" t="s">
        <v>21352</v>
      </c>
      <c r="AI7054" s="227">
        <v>2940</v>
      </c>
      <c r="AK7054" s="207" t="s">
        <v>21307</v>
      </c>
      <c r="AL7054" s="208">
        <v>77169.34</v>
      </c>
      <c r="AM7054" s="93"/>
      <c r="AN7054" s="93"/>
      <c r="AO7054" s="93"/>
    </row>
    <row r="7055" spans="25:41" x14ac:dyDescent="0.55000000000000004">
      <c r="Y7055" t="s">
        <v>49522</v>
      </c>
      <c r="Z7055">
        <v>223.06</v>
      </c>
      <c r="AB7055" s="276" t="s">
        <v>56369</v>
      </c>
      <c r="AC7055" s="277">
        <v>973.75</v>
      </c>
      <c r="AE7055" s="246" t="s">
        <v>52649</v>
      </c>
      <c r="AF7055" s="247">
        <v>33815.440000000002</v>
      </c>
      <c r="AH7055" s="226" t="s">
        <v>21354</v>
      </c>
      <c r="AI7055" s="227">
        <v>3643</v>
      </c>
      <c r="AK7055" s="207" t="s">
        <v>21308</v>
      </c>
      <c r="AL7055" s="208">
        <v>81472.11</v>
      </c>
      <c r="AM7055" s="93"/>
      <c r="AN7055" s="93"/>
      <c r="AO7055" s="93"/>
    </row>
    <row r="7056" spans="25:41" x14ac:dyDescent="0.55000000000000004">
      <c r="Y7056" t="s">
        <v>50872</v>
      </c>
      <c r="Z7056">
        <v>700.95</v>
      </c>
      <c r="AB7056" s="276" t="s">
        <v>68301</v>
      </c>
      <c r="AC7056" s="277">
        <v>9157.09</v>
      </c>
      <c r="AE7056" s="246" t="s">
        <v>40349</v>
      </c>
      <c r="AF7056" s="247">
        <v>361306.2</v>
      </c>
      <c r="AH7056" s="226" t="s">
        <v>21358</v>
      </c>
      <c r="AI7056" s="227">
        <v>7023</v>
      </c>
      <c r="AK7056" s="207" t="s">
        <v>13617</v>
      </c>
      <c r="AL7056" s="208">
        <v>5519.45</v>
      </c>
      <c r="AM7056" s="93"/>
      <c r="AN7056" s="93"/>
      <c r="AO7056" s="93"/>
    </row>
    <row r="7057" spans="25:41" x14ac:dyDescent="0.55000000000000004">
      <c r="Y7057" t="s">
        <v>50873</v>
      </c>
      <c r="Z7057" s="284">
        <v>6131</v>
      </c>
      <c r="AB7057" s="276" t="s">
        <v>68302</v>
      </c>
      <c r="AC7057" s="277">
        <v>190.28</v>
      </c>
      <c r="AE7057" s="246" t="s">
        <v>55178</v>
      </c>
      <c r="AF7057" s="247">
        <v>527525.09</v>
      </c>
      <c r="AH7057" s="226" t="s">
        <v>33663</v>
      </c>
      <c r="AI7057" s="227">
        <v>1120</v>
      </c>
      <c r="AK7057" s="207" t="s">
        <v>21309</v>
      </c>
      <c r="AL7057" s="208">
        <v>616.98</v>
      </c>
      <c r="AM7057" s="93"/>
      <c r="AN7057" s="93"/>
      <c r="AO7057" s="93"/>
    </row>
    <row r="7058" spans="25:41" x14ac:dyDescent="0.55000000000000004">
      <c r="Y7058" t="s">
        <v>14606</v>
      </c>
      <c r="Z7058" s="284">
        <v>923783.71</v>
      </c>
      <c r="AB7058" s="276" t="s">
        <v>56370</v>
      </c>
      <c r="AC7058" s="277">
        <v>787.32</v>
      </c>
      <c r="AE7058" s="246" t="s">
        <v>55179</v>
      </c>
      <c r="AF7058" s="247">
        <v>271632.06</v>
      </c>
      <c r="AH7058" s="226" t="s">
        <v>21361</v>
      </c>
      <c r="AI7058" s="227">
        <v>9860</v>
      </c>
      <c r="AK7058" s="207" t="s">
        <v>13618</v>
      </c>
      <c r="AL7058" s="208">
        <v>873.17</v>
      </c>
      <c r="AM7058" s="93"/>
      <c r="AN7058" s="93"/>
      <c r="AO7058" s="93"/>
    </row>
    <row r="7059" spans="25:41" x14ac:dyDescent="0.55000000000000004">
      <c r="Y7059" t="s">
        <v>14607</v>
      </c>
      <c r="Z7059" s="284">
        <v>48029.8</v>
      </c>
      <c r="AB7059" s="276" t="s">
        <v>68303</v>
      </c>
      <c r="AC7059" s="277">
        <v>302.42</v>
      </c>
      <c r="AE7059" s="246" t="s">
        <v>55180</v>
      </c>
      <c r="AF7059" s="247">
        <v>6516.95</v>
      </c>
      <c r="AH7059" s="226" t="s">
        <v>48005</v>
      </c>
      <c r="AI7059" s="227">
        <v>3620</v>
      </c>
      <c r="AK7059" s="207" t="s">
        <v>21310</v>
      </c>
      <c r="AL7059" s="208">
        <v>270399.34999999998</v>
      </c>
      <c r="AM7059" s="93"/>
      <c r="AN7059" s="93"/>
      <c r="AO7059" s="93"/>
    </row>
    <row r="7060" spans="25:41" x14ac:dyDescent="0.55000000000000004">
      <c r="Y7060" t="s">
        <v>31046</v>
      </c>
      <c r="Z7060" s="284">
        <v>957848.78</v>
      </c>
      <c r="AB7060" s="276" t="s">
        <v>68304</v>
      </c>
      <c r="AC7060" s="277">
        <v>80.5</v>
      </c>
      <c r="AE7060" s="246" t="s">
        <v>55181</v>
      </c>
      <c r="AF7060" s="247">
        <v>62452.34</v>
      </c>
      <c r="AH7060" s="226" t="s">
        <v>48006</v>
      </c>
      <c r="AI7060" s="227">
        <v>160</v>
      </c>
      <c r="AK7060" s="207" t="s">
        <v>13619</v>
      </c>
      <c r="AL7060" s="208">
        <v>293931.23</v>
      </c>
      <c r="AM7060" s="93"/>
      <c r="AN7060" s="93"/>
      <c r="AO7060" s="93"/>
    </row>
    <row r="7061" spans="25:41" x14ac:dyDescent="0.55000000000000004">
      <c r="Y7061" t="s">
        <v>31047</v>
      </c>
      <c r="Z7061" s="284">
        <v>88217.67</v>
      </c>
      <c r="AB7061" s="276" t="s">
        <v>64680</v>
      </c>
      <c r="AC7061" s="277">
        <v>246.15</v>
      </c>
      <c r="AE7061" s="246" t="s">
        <v>39209</v>
      </c>
      <c r="AF7061" s="247">
        <v>512507.75</v>
      </c>
      <c r="AH7061" s="226" t="s">
        <v>21364</v>
      </c>
      <c r="AI7061" s="227">
        <v>1129.1400000000001</v>
      </c>
      <c r="AK7061" s="207" t="s">
        <v>13620</v>
      </c>
      <c r="AL7061" s="208">
        <v>131805.22</v>
      </c>
      <c r="AM7061" s="93"/>
      <c r="AN7061" s="93"/>
      <c r="AO7061" s="93"/>
    </row>
    <row r="7062" spans="25:41" x14ac:dyDescent="0.55000000000000004">
      <c r="Y7062" t="s">
        <v>69563</v>
      </c>
      <c r="Z7062" s="284">
        <v>29993.61</v>
      </c>
      <c r="AB7062" s="276" t="s">
        <v>68305</v>
      </c>
      <c r="AC7062" s="277">
        <v>11110.04</v>
      </c>
      <c r="AE7062" s="246" t="s">
        <v>62654</v>
      </c>
      <c r="AF7062" s="247">
        <v>4486.22</v>
      </c>
      <c r="AH7062" s="226" t="s">
        <v>48007</v>
      </c>
      <c r="AI7062" s="227">
        <v>1182.54</v>
      </c>
      <c r="AK7062" s="207" t="s">
        <v>21311</v>
      </c>
      <c r="AL7062" s="208">
        <v>3840</v>
      </c>
      <c r="AM7062" s="93"/>
      <c r="AN7062" s="93"/>
      <c r="AO7062" s="93"/>
    </row>
    <row r="7063" spans="25:41" x14ac:dyDescent="0.55000000000000004">
      <c r="Y7063" t="s">
        <v>14608</v>
      </c>
      <c r="Z7063" s="284">
        <v>4257423.62</v>
      </c>
      <c r="AB7063" s="276" t="s">
        <v>68306</v>
      </c>
      <c r="AC7063" s="277">
        <v>1155.5999999999999</v>
      </c>
      <c r="AE7063" s="246" t="s">
        <v>55182</v>
      </c>
      <c r="AF7063" s="247">
        <v>59056.13</v>
      </c>
      <c r="AH7063" s="226" t="s">
        <v>21366</v>
      </c>
      <c r="AI7063" s="227">
        <v>4768.32</v>
      </c>
      <c r="AK7063" s="207" t="s">
        <v>13621</v>
      </c>
      <c r="AL7063" s="208">
        <v>9570</v>
      </c>
      <c r="AM7063" s="93"/>
      <c r="AN7063" s="93"/>
      <c r="AO7063" s="93"/>
    </row>
    <row r="7064" spans="25:41" x14ac:dyDescent="0.55000000000000004">
      <c r="Y7064" t="s">
        <v>31048</v>
      </c>
      <c r="Z7064" s="284">
        <v>4250</v>
      </c>
      <c r="AB7064" s="276" t="s">
        <v>63288</v>
      </c>
      <c r="AC7064" s="277">
        <v>2394.12</v>
      </c>
      <c r="AE7064" s="246" t="s">
        <v>55183</v>
      </c>
      <c r="AF7064" s="247">
        <v>567.48</v>
      </c>
      <c r="AH7064" s="226" t="s">
        <v>21369</v>
      </c>
      <c r="AI7064" s="227">
        <v>20596</v>
      </c>
      <c r="AK7064" s="207" t="s">
        <v>21312</v>
      </c>
      <c r="AL7064" s="208">
        <v>7256.98</v>
      </c>
      <c r="AM7064" s="93"/>
      <c r="AN7064" s="93"/>
      <c r="AO7064" s="93"/>
    </row>
    <row r="7065" spans="25:41" x14ac:dyDescent="0.55000000000000004">
      <c r="Y7065" t="s">
        <v>31049</v>
      </c>
      <c r="Z7065" s="284">
        <v>40523.68</v>
      </c>
      <c r="AB7065" s="276" t="s">
        <v>68307</v>
      </c>
      <c r="AC7065" s="277">
        <v>929.49</v>
      </c>
      <c r="AE7065" s="246" t="s">
        <v>52650</v>
      </c>
      <c r="AF7065" s="247">
        <v>28236.33</v>
      </c>
      <c r="AH7065" s="226" t="s">
        <v>45005</v>
      </c>
      <c r="AI7065" s="227">
        <v>1416625</v>
      </c>
      <c r="AK7065" s="207" t="s">
        <v>21313</v>
      </c>
      <c r="AL7065" s="208">
        <v>150302.07</v>
      </c>
      <c r="AM7065" s="93"/>
      <c r="AN7065" s="93"/>
      <c r="AO7065" s="93"/>
    </row>
    <row r="7066" spans="25:41" x14ac:dyDescent="0.55000000000000004">
      <c r="Y7066" t="s">
        <v>31050</v>
      </c>
      <c r="Z7066" s="284">
        <v>2579.75</v>
      </c>
      <c r="AB7066" s="276" t="s">
        <v>59152</v>
      </c>
      <c r="AC7066" s="277">
        <v>572.80999999999995</v>
      </c>
      <c r="AE7066" s="246" t="s">
        <v>42581</v>
      </c>
      <c r="AF7066" s="247">
        <v>2515.9</v>
      </c>
      <c r="AH7066" s="226" t="s">
        <v>45006</v>
      </c>
      <c r="AI7066" s="227">
        <v>108371.94</v>
      </c>
      <c r="AK7066" s="207" t="s">
        <v>21314</v>
      </c>
      <c r="AL7066" s="208">
        <v>25787.94</v>
      </c>
      <c r="AM7066" s="93"/>
      <c r="AN7066" s="93"/>
      <c r="AO7066" s="93"/>
    </row>
    <row r="7067" spans="25:41" x14ac:dyDescent="0.55000000000000004">
      <c r="Y7067" t="s">
        <v>31051</v>
      </c>
      <c r="Z7067" s="284">
        <v>2266279.9300000002</v>
      </c>
      <c r="AB7067" s="276" t="s">
        <v>68308</v>
      </c>
      <c r="AC7067" s="277">
        <v>5866.9</v>
      </c>
      <c r="AE7067" s="246" t="s">
        <v>52651</v>
      </c>
      <c r="AF7067" s="247">
        <v>25301.759999999998</v>
      </c>
      <c r="AH7067" s="226" t="s">
        <v>48008</v>
      </c>
      <c r="AI7067" s="227">
        <v>378045.31</v>
      </c>
      <c r="AK7067" s="207" t="s">
        <v>13622</v>
      </c>
      <c r="AL7067" s="208">
        <v>127609.91</v>
      </c>
      <c r="AM7067" s="93"/>
      <c r="AN7067" s="93"/>
      <c r="AO7067" s="93"/>
    </row>
    <row r="7068" spans="25:41" x14ac:dyDescent="0.55000000000000004">
      <c r="Y7068" t="s">
        <v>31052</v>
      </c>
      <c r="Z7068" s="284">
        <v>44462.06</v>
      </c>
      <c r="AB7068" s="276" t="s">
        <v>56371</v>
      </c>
      <c r="AC7068" s="277">
        <v>9227.6</v>
      </c>
      <c r="AE7068" s="246" t="s">
        <v>55184</v>
      </c>
      <c r="AF7068" s="247">
        <v>3533.76</v>
      </c>
      <c r="AH7068" s="226" t="s">
        <v>48920</v>
      </c>
      <c r="AI7068" s="227">
        <v>7035.81</v>
      </c>
      <c r="AK7068" s="207" t="s">
        <v>13623</v>
      </c>
      <c r="AL7068" s="208">
        <v>317108.25</v>
      </c>
      <c r="AM7068" s="93"/>
      <c r="AN7068" s="93"/>
      <c r="AO7068" s="93"/>
    </row>
    <row r="7069" spans="25:41" x14ac:dyDescent="0.55000000000000004">
      <c r="Y7069" t="s">
        <v>34395</v>
      </c>
      <c r="Z7069">
        <v>324</v>
      </c>
      <c r="AB7069" s="276" t="s">
        <v>68309</v>
      </c>
      <c r="AC7069" s="277">
        <v>75.319999999999993</v>
      </c>
      <c r="AE7069" s="246" t="s">
        <v>39210</v>
      </c>
      <c r="AF7069" s="247">
        <v>103120.78</v>
      </c>
      <c r="AH7069" s="226" t="s">
        <v>21376</v>
      </c>
      <c r="AI7069" s="227">
        <v>28596.83</v>
      </c>
      <c r="AK7069" s="207" t="s">
        <v>13624</v>
      </c>
      <c r="AL7069" s="208">
        <v>180803.75</v>
      </c>
      <c r="AM7069" s="93"/>
      <c r="AN7069" s="93"/>
      <c r="AO7069" s="93"/>
    </row>
    <row r="7070" spans="25:41" x14ac:dyDescent="0.55000000000000004">
      <c r="Y7070" t="s">
        <v>34408</v>
      </c>
      <c r="Z7070" s="284">
        <v>2062.42</v>
      </c>
      <c r="AB7070" s="276" t="s">
        <v>68310</v>
      </c>
      <c r="AC7070" s="277">
        <v>27299.59</v>
      </c>
      <c r="AE7070" s="246" t="s">
        <v>52652</v>
      </c>
      <c r="AF7070" s="247">
        <v>396828.55</v>
      </c>
      <c r="AH7070" s="226" t="s">
        <v>21377</v>
      </c>
      <c r="AI7070" s="227">
        <v>88556.82</v>
      </c>
      <c r="AK7070" s="207" t="s">
        <v>21315</v>
      </c>
      <c r="AL7070" s="208">
        <v>327586.45</v>
      </c>
      <c r="AM7070" s="93"/>
      <c r="AN7070" s="93"/>
      <c r="AO7070" s="93"/>
    </row>
    <row r="7071" spans="25:41" x14ac:dyDescent="0.55000000000000004">
      <c r="Y7071" t="s">
        <v>14609</v>
      </c>
      <c r="Z7071" s="284">
        <v>3045632.4</v>
      </c>
      <c r="AB7071" s="276" t="s">
        <v>55292</v>
      </c>
      <c r="AC7071" s="277">
        <v>48151.32</v>
      </c>
      <c r="AE7071" s="246" t="s">
        <v>42582</v>
      </c>
      <c r="AF7071" s="247">
        <v>3989.91</v>
      </c>
      <c r="AH7071" s="226" t="s">
        <v>48009</v>
      </c>
      <c r="AI7071" s="227">
        <v>45712.160000000003</v>
      </c>
      <c r="AK7071" s="207" t="s">
        <v>21316</v>
      </c>
      <c r="AL7071" s="208">
        <v>100767.11</v>
      </c>
      <c r="AM7071" s="93"/>
      <c r="AN7071" s="93"/>
      <c r="AO7071" s="93"/>
    </row>
    <row r="7072" spans="25:41" x14ac:dyDescent="0.55000000000000004">
      <c r="Y7072" t="s">
        <v>31054</v>
      </c>
      <c r="Z7072" s="284">
        <v>12521.79</v>
      </c>
      <c r="AB7072" s="276" t="s">
        <v>68311</v>
      </c>
      <c r="AC7072" s="277">
        <v>121.13</v>
      </c>
      <c r="AE7072" s="246" t="s">
        <v>55185</v>
      </c>
      <c r="AF7072" s="247">
        <v>6813.08</v>
      </c>
      <c r="AH7072" s="226" t="s">
        <v>52622</v>
      </c>
      <c r="AI7072" s="227">
        <v>2012.88</v>
      </c>
      <c r="AK7072" s="207" t="s">
        <v>21317</v>
      </c>
      <c r="AL7072" s="208">
        <v>48167.63</v>
      </c>
      <c r="AM7072" s="93"/>
      <c r="AN7072" s="93"/>
      <c r="AO7072" s="93"/>
    </row>
    <row r="7073" spans="25:41" x14ac:dyDescent="0.55000000000000004">
      <c r="Y7073" t="s">
        <v>31055</v>
      </c>
      <c r="Z7073" s="284">
        <v>162340.23000000001</v>
      </c>
      <c r="AB7073" s="276" t="s">
        <v>55293</v>
      </c>
      <c r="AC7073" s="277">
        <v>6941.71</v>
      </c>
      <c r="AE7073" s="246" t="s">
        <v>61431</v>
      </c>
      <c r="AF7073" s="247">
        <v>5731.84</v>
      </c>
      <c r="AH7073" s="226" t="s">
        <v>21378</v>
      </c>
      <c r="AI7073" s="227">
        <v>17916.37</v>
      </c>
      <c r="AK7073" s="207" t="s">
        <v>21318</v>
      </c>
      <c r="AL7073" s="208">
        <v>1487737.98</v>
      </c>
      <c r="AM7073" s="93"/>
      <c r="AN7073" s="93"/>
      <c r="AO7073" s="93"/>
    </row>
    <row r="7074" spans="25:41" x14ac:dyDescent="0.55000000000000004">
      <c r="Y7074" t="s">
        <v>31056</v>
      </c>
      <c r="Z7074" s="284">
        <v>5355.68</v>
      </c>
      <c r="AB7074" s="276" t="s">
        <v>55294</v>
      </c>
      <c r="AC7074" s="277">
        <v>19725.650000000001</v>
      </c>
      <c r="AE7074" s="246" t="s">
        <v>45019</v>
      </c>
      <c r="AF7074" s="247">
        <v>189159.72</v>
      </c>
      <c r="AH7074" s="226" t="s">
        <v>52623</v>
      </c>
      <c r="AI7074" s="227">
        <v>63383.06</v>
      </c>
      <c r="AK7074" s="207" t="s">
        <v>21319</v>
      </c>
      <c r="AL7074" s="208">
        <v>1357694.77</v>
      </c>
      <c r="AM7074" s="93"/>
      <c r="AN7074" s="93"/>
      <c r="AO7074" s="93"/>
    </row>
    <row r="7075" spans="25:41" x14ac:dyDescent="0.55000000000000004">
      <c r="Y7075" t="s">
        <v>14610</v>
      </c>
      <c r="Z7075" s="284">
        <v>1124731.07</v>
      </c>
      <c r="AB7075" s="276" t="s">
        <v>49055</v>
      </c>
      <c r="AC7075" s="277">
        <v>2400</v>
      </c>
      <c r="AE7075" s="246" t="s">
        <v>58542</v>
      </c>
      <c r="AF7075" s="247">
        <v>866.08</v>
      </c>
      <c r="AH7075" s="226" t="s">
        <v>21381</v>
      </c>
      <c r="AI7075" s="227">
        <v>307581.40999999997</v>
      </c>
      <c r="AK7075" s="207" t="s">
        <v>21320</v>
      </c>
      <c r="AL7075" s="208">
        <v>16879.87</v>
      </c>
      <c r="AM7075" s="93"/>
      <c r="AN7075" s="93"/>
      <c r="AO7075" s="93"/>
    </row>
    <row r="7076" spans="25:41" x14ac:dyDescent="0.55000000000000004">
      <c r="Y7076" t="s">
        <v>14611</v>
      </c>
      <c r="Z7076" s="284">
        <v>48664.72</v>
      </c>
      <c r="AB7076" s="276" t="s">
        <v>62472</v>
      </c>
      <c r="AC7076" s="277">
        <v>30397.54</v>
      </c>
      <c r="AE7076" s="246" t="s">
        <v>39211</v>
      </c>
      <c r="AF7076" s="247">
        <v>195128.51</v>
      </c>
      <c r="AH7076" s="226" t="s">
        <v>48010</v>
      </c>
      <c r="AI7076" s="227">
        <v>44750.28</v>
      </c>
      <c r="AK7076" s="207" t="s">
        <v>21321</v>
      </c>
      <c r="AL7076" s="208">
        <v>2465143.84</v>
      </c>
      <c r="AM7076" s="93"/>
      <c r="AN7076" s="93"/>
      <c r="AO7076" s="93"/>
    </row>
    <row r="7077" spans="25:41" x14ac:dyDescent="0.55000000000000004">
      <c r="Y7077" t="s">
        <v>14612</v>
      </c>
      <c r="Z7077" s="284">
        <v>1477291.19</v>
      </c>
      <c r="AB7077" s="276" t="s">
        <v>68312</v>
      </c>
      <c r="AC7077" s="277">
        <v>16288.58</v>
      </c>
      <c r="AE7077" s="246" t="s">
        <v>39212</v>
      </c>
      <c r="AF7077" s="247">
        <v>616769.18999999994</v>
      </c>
      <c r="AH7077" s="226" t="s">
        <v>21382</v>
      </c>
      <c r="AI7077" s="227">
        <v>14260</v>
      </c>
      <c r="AK7077" s="207" t="s">
        <v>21322</v>
      </c>
      <c r="AL7077" s="208">
        <v>522712.12</v>
      </c>
      <c r="AM7077" s="93"/>
      <c r="AN7077" s="93"/>
      <c r="AO7077" s="93"/>
    </row>
    <row r="7078" spans="25:41" x14ac:dyDescent="0.55000000000000004">
      <c r="Y7078" t="s">
        <v>14613</v>
      </c>
      <c r="Z7078" s="284">
        <v>422840.28</v>
      </c>
      <c r="AB7078" s="276" t="s">
        <v>62970</v>
      </c>
      <c r="AC7078" s="277">
        <v>42008.99</v>
      </c>
      <c r="AE7078" s="246" t="s">
        <v>39213</v>
      </c>
      <c r="AF7078" s="247">
        <v>186390.05</v>
      </c>
      <c r="AH7078" s="226" t="s">
        <v>21384</v>
      </c>
      <c r="AI7078" s="227">
        <v>119517.2</v>
      </c>
      <c r="AK7078" s="207" t="s">
        <v>21323</v>
      </c>
      <c r="AL7078" s="208">
        <v>54308.160000000003</v>
      </c>
      <c r="AM7078" s="93"/>
      <c r="AN7078" s="93"/>
      <c r="AO7078" s="93"/>
    </row>
    <row r="7079" spans="25:41" x14ac:dyDescent="0.55000000000000004">
      <c r="Y7079" t="s">
        <v>31057</v>
      </c>
      <c r="Z7079" s="284">
        <v>15146.33</v>
      </c>
      <c r="AB7079" s="276" t="s">
        <v>62473</v>
      </c>
      <c r="AC7079" s="277">
        <v>854.93</v>
      </c>
      <c r="AE7079" s="246" t="s">
        <v>48935</v>
      </c>
      <c r="AF7079" s="247">
        <v>409707.74</v>
      </c>
      <c r="AH7079" s="226" t="s">
        <v>21385</v>
      </c>
      <c r="AI7079" s="227">
        <v>1433.51</v>
      </c>
      <c r="AK7079" s="207" t="s">
        <v>21324</v>
      </c>
      <c r="AL7079" s="208">
        <v>19358</v>
      </c>
      <c r="AM7079" s="93"/>
      <c r="AN7079" s="93"/>
      <c r="AO7079" s="93"/>
    </row>
    <row r="7080" spans="25:41" x14ac:dyDescent="0.55000000000000004">
      <c r="Y7080" t="s">
        <v>31058</v>
      </c>
      <c r="Z7080" s="284">
        <v>58539.69</v>
      </c>
      <c r="AB7080" s="276" t="s">
        <v>68313</v>
      </c>
      <c r="AC7080" s="277">
        <v>132</v>
      </c>
      <c r="AE7080" s="246" t="s">
        <v>57486</v>
      </c>
      <c r="AF7080" s="247">
        <v>40855.370000000003</v>
      </c>
      <c r="AH7080" s="226" t="s">
        <v>48921</v>
      </c>
      <c r="AI7080" s="227">
        <v>-2625.99</v>
      </c>
      <c r="AK7080" s="207" t="s">
        <v>21325</v>
      </c>
      <c r="AL7080" s="208">
        <v>4000</v>
      </c>
      <c r="AM7080" s="93"/>
      <c r="AN7080" s="93"/>
      <c r="AO7080" s="93"/>
    </row>
    <row r="7081" spans="25:41" x14ac:dyDescent="0.55000000000000004">
      <c r="Y7081" t="s">
        <v>14614</v>
      </c>
      <c r="Z7081" s="284">
        <v>793800.11</v>
      </c>
      <c r="AB7081" s="276" t="s">
        <v>68314</v>
      </c>
      <c r="AC7081" s="277">
        <v>60</v>
      </c>
      <c r="AE7081" s="246" t="s">
        <v>46995</v>
      </c>
      <c r="AF7081" s="247">
        <v>360.3</v>
      </c>
      <c r="AH7081" s="226" t="s">
        <v>52624</v>
      </c>
      <c r="AI7081" s="227">
        <v>2710.3</v>
      </c>
      <c r="AK7081" s="207" t="s">
        <v>21326</v>
      </c>
      <c r="AL7081" s="208">
        <v>306.01</v>
      </c>
      <c r="AM7081" s="93"/>
      <c r="AN7081" s="93"/>
      <c r="AO7081" s="93"/>
    </row>
    <row r="7082" spans="25:41" x14ac:dyDescent="0.55000000000000004">
      <c r="Y7082" t="s">
        <v>31059</v>
      </c>
      <c r="Z7082" s="284">
        <v>9696.41</v>
      </c>
      <c r="AB7082" s="276" t="s">
        <v>68315</v>
      </c>
      <c r="AC7082" s="277">
        <v>14.68</v>
      </c>
      <c r="AE7082" s="246" t="s">
        <v>46996</v>
      </c>
      <c r="AF7082" s="247">
        <v>205886.82</v>
      </c>
      <c r="AH7082" s="226" t="s">
        <v>21387</v>
      </c>
      <c r="AI7082" s="227">
        <v>18858.87</v>
      </c>
      <c r="AK7082" s="207" t="s">
        <v>21327</v>
      </c>
      <c r="AL7082" s="208">
        <v>12193.99</v>
      </c>
      <c r="AM7082" s="93"/>
      <c r="AN7082" s="93"/>
      <c r="AO7082" s="93"/>
    </row>
    <row r="7083" spans="25:41" x14ac:dyDescent="0.55000000000000004">
      <c r="Y7083" t="s">
        <v>31060</v>
      </c>
      <c r="Z7083" s="284">
        <v>972092.91</v>
      </c>
      <c r="AB7083" s="276" t="s">
        <v>62729</v>
      </c>
      <c r="AC7083" s="277">
        <v>74711.98</v>
      </c>
      <c r="AE7083" s="246" t="s">
        <v>39214</v>
      </c>
      <c r="AF7083" s="247">
        <v>357688.5</v>
      </c>
      <c r="AH7083" s="226" t="s">
        <v>48922</v>
      </c>
      <c r="AI7083" s="227">
        <v>-225</v>
      </c>
      <c r="AK7083" s="207" t="s">
        <v>21328</v>
      </c>
      <c r="AL7083" s="208">
        <v>482.17</v>
      </c>
      <c r="AM7083" s="93"/>
      <c r="AN7083" s="93"/>
      <c r="AO7083" s="93"/>
    </row>
    <row r="7084" spans="25:41" x14ac:dyDescent="0.55000000000000004">
      <c r="Y7084" t="s">
        <v>14615</v>
      </c>
      <c r="Z7084" s="284">
        <v>3316.16</v>
      </c>
      <c r="AB7084" s="276" t="s">
        <v>58618</v>
      </c>
      <c r="AC7084" s="277">
        <v>31691.98</v>
      </c>
      <c r="AE7084" s="246" t="s">
        <v>52653</v>
      </c>
      <c r="AF7084" s="247">
        <v>100435.32</v>
      </c>
      <c r="AH7084" s="226" t="s">
        <v>21393</v>
      </c>
      <c r="AI7084" s="227">
        <v>130</v>
      </c>
      <c r="AK7084" s="207" t="s">
        <v>21329</v>
      </c>
      <c r="AL7084" s="208">
        <v>847</v>
      </c>
      <c r="AM7084" s="93"/>
      <c r="AN7084" s="93"/>
      <c r="AO7084" s="93"/>
    </row>
    <row r="7085" spans="25:41" x14ac:dyDescent="0.55000000000000004">
      <c r="Y7085" t="s">
        <v>14616</v>
      </c>
      <c r="Z7085" s="284">
        <v>731733.8</v>
      </c>
      <c r="AB7085" s="276" t="s">
        <v>58619</v>
      </c>
      <c r="AC7085" s="277">
        <v>2424.37</v>
      </c>
      <c r="AE7085" s="246" t="s">
        <v>56224</v>
      </c>
      <c r="AF7085" s="247">
        <v>1538905.21</v>
      </c>
      <c r="AH7085" s="226" t="s">
        <v>33664</v>
      </c>
      <c r="AI7085" s="227">
        <v>300</v>
      </c>
      <c r="AK7085" s="207" t="s">
        <v>21330</v>
      </c>
      <c r="AL7085" s="208">
        <v>15007</v>
      </c>
      <c r="AM7085" s="93"/>
      <c r="AN7085" s="93"/>
      <c r="AO7085" s="93"/>
    </row>
    <row r="7086" spans="25:41" x14ac:dyDescent="0.55000000000000004">
      <c r="Y7086" t="s">
        <v>14617</v>
      </c>
      <c r="Z7086" s="284">
        <v>327164.56</v>
      </c>
      <c r="AB7086" s="276" t="s">
        <v>62730</v>
      </c>
      <c r="AC7086" s="277">
        <v>7529.15</v>
      </c>
      <c r="AE7086" s="246" t="s">
        <v>59091</v>
      </c>
      <c r="AF7086" s="247">
        <v>-4350.83</v>
      </c>
      <c r="AH7086" s="226" t="s">
        <v>21394</v>
      </c>
      <c r="AI7086" s="227">
        <v>32.9</v>
      </c>
      <c r="AK7086" s="207" t="s">
        <v>21331</v>
      </c>
      <c r="AL7086" s="208">
        <v>7192</v>
      </c>
      <c r="AM7086" s="93"/>
      <c r="AN7086" s="93"/>
      <c r="AO7086" s="93"/>
    </row>
    <row r="7087" spans="25:41" x14ac:dyDescent="0.55000000000000004">
      <c r="Y7087" t="s">
        <v>14618</v>
      </c>
      <c r="Z7087" s="284">
        <v>162440.16</v>
      </c>
      <c r="AB7087" s="276" t="s">
        <v>64683</v>
      </c>
      <c r="AC7087" s="277">
        <v>126.2</v>
      </c>
      <c r="AE7087" s="246" t="s">
        <v>64391</v>
      </c>
      <c r="AF7087" s="247">
        <v>295</v>
      </c>
      <c r="AH7087" s="226" t="s">
        <v>21395</v>
      </c>
      <c r="AI7087" s="227">
        <v>800</v>
      </c>
      <c r="AK7087" s="207" t="s">
        <v>21332</v>
      </c>
      <c r="AL7087" s="208">
        <v>4000</v>
      </c>
      <c r="AM7087" s="93"/>
      <c r="AN7087" s="93"/>
      <c r="AO7087" s="93"/>
    </row>
    <row r="7088" spans="25:41" x14ac:dyDescent="0.55000000000000004">
      <c r="Y7088" t="s">
        <v>31061</v>
      </c>
      <c r="Z7088" s="284">
        <v>194741.39</v>
      </c>
      <c r="AB7088" s="276" t="s">
        <v>63292</v>
      </c>
      <c r="AC7088" s="277">
        <v>4406.17</v>
      </c>
      <c r="AE7088" s="246" t="s">
        <v>64392</v>
      </c>
      <c r="AF7088" s="247">
        <v>10.83</v>
      </c>
      <c r="AH7088" s="226" t="s">
        <v>21397</v>
      </c>
      <c r="AI7088" s="227">
        <v>185.74</v>
      </c>
      <c r="AK7088" s="207" t="s">
        <v>21333</v>
      </c>
      <c r="AL7088" s="208">
        <v>306.01</v>
      </c>
      <c r="AM7088" s="93"/>
      <c r="AN7088" s="93"/>
      <c r="AO7088" s="93"/>
    </row>
    <row r="7089" spans="25:41" x14ac:dyDescent="0.55000000000000004">
      <c r="Y7089" t="s">
        <v>31062</v>
      </c>
      <c r="Z7089" s="284">
        <v>28456.87</v>
      </c>
      <c r="AB7089" s="276" t="s">
        <v>69767</v>
      </c>
      <c r="AC7089" s="277">
        <v>-156.47999999999999</v>
      </c>
      <c r="AE7089" s="246" t="s">
        <v>57487</v>
      </c>
      <c r="AF7089" s="247">
        <v>22241.99</v>
      </c>
      <c r="AH7089" s="226" t="s">
        <v>48923</v>
      </c>
      <c r="AI7089" s="227">
        <v>-2.97</v>
      </c>
      <c r="AK7089" s="207" t="s">
        <v>21334</v>
      </c>
      <c r="AL7089" s="208">
        <v>34875.160000000003</v>
      </c>
      <c r="AM7089" s="93"/>
      <c r="AN7089" s="93"/>
      <c r="AO7089" s="93"/>
    </row>
    <row r="7090" spans="25:41" x14ac:dyDescent="0.55000000000000004">
      <c r="Y7090" t="s">
        <v>31063</v>
      </c>
      <c r="Z7090" s="284">
        <v>5721.73</v>
      </c>
      <c r="AB7090" s="276" t="s">
        <v>63293</v>
      </c>
      <c r="AC7090" s="277">
        <v>4785</v>
      </c>
      <c r="AE7090" s="246" t="s">
        <v>59092</v>
      </c>
      <c r="AF7090" s="247">
        <v>1630.24</v>
      </c>
      <c r="AH7090" s="226" t="s">
        <v>46984</v>
      </c>
      <c r="AI7090" s="227">
        <v>2044.03</v>
      </c>
      <c r="AK7090" s="207" t="s">
        <v>21335</v>
      </c>
      <c r="AL7090" s="208">
        <v>847</v>
      </c>
      <c r="AM7090" s="93"/>
      <c r="AN7090" s="93"/>
      <c r="AO7090" s="93"/>
    </row>
    <row r="7091" spans="25:41" x14ac:dyDescent="0.55000000000000004">
      <c r="Y7091" t="s">
        <v>14619</v>
      </c>
      <c r="Z7091">
        <v>972.03</v>
      </c>
      <c r="AB7091" s="276" t="s">
        <v>62731</v>
      </c>
      <c r="AC7091" s="277">
        <v>2623.44</v>
      </c>
      <c r="AE7091" s="246" t="s">
        <v>57488</v>
      </c>
      <c r="AF7091" s="247">
        <v>1826.24</v>
      </c>
      <c r="AH7091" s="226" t="s">
        <v>35105</v>
      </c>
      <c r="AI7091" s="227">
        <v>125339.89</v>
      </c>
      <c r="AK7091" s="207" t="s">
        <v>21336</v>
      </c>
      <c r="AL7091" s="208">
        <v>21254</v>
      </c>
      <c r="AM7091" s="93"/>
      <c r="AN7091" s="93"/>
      <c r="AO7091" s="93"/>
    </row>
    <row r="7092" spans="25:41" x14ac:dyDescent="0.55000000000000004">
      <c r="Y7092" t="s">
        <v>40919</v>
      </c>
      <c r="Z7092">
        <v>401.63</v>
      </c>
      <c r="AB7092" s="276" t="s">
        <v>63294</v>
      </c>
      <c r="AC7092" s="277">
        <v>3396.91</v>
      </c>
      <c r="AE7092" s="246" t="s">
        <v>58543</v>
      </c>
      <c r="AF7092" s="247">
        <v>1313.43</v>
      </c>
      <c r="AH7092" s="226" t="s">
        <v>35106</v>
      </c>
      <c r="AI7092" s="227">
        <v>9112.5400000000009</v>
      </c>
      <c r="AK7092" s="207" t="s">
        <v>21337</v>
      </c>
      <c r="AL7092" s="208">
        <v>5817</v>
      </c>
      <c r="AM7092" s="93"/>
      <c r="AN7092" s="93"/>
      <c r="AO7092" s="93"/>
    </row>
    <row r="7093" spans="25:41" x14ac:dyDescent="0.55000000000000004">
      <c r="Y7093" t="s">
        <v>31064</v>
      </c>
      <c r="Z7093">
        <v>381.4</v>
      </c>
      <c r="AB7093" s="276" t="s">
        <v>69768</v>
      </c>
      <c r="AC7093" s="277">
        <v>-4.95</v>
      </c>
      <c r="AE7093" s="246" t="s">
        <v>57489</v>
      </c>
      <c r="AF7093" s="247">
        <v>829.77</v>
      </c>
      <c r="AH7093" s="226" t="s">
        <v>35107</v>
      </c>
      <c r="AI7093" s="227">
        <v>29192.57</v>
      </c>
      <c r="AK7093" s="207" t="s">
        <v>21338</v>
      </c>
      <c r="AL7093" s="208">
        <v>931</v>
      </c>
      <c r="AM7093" s="93"/>
      <c r="AN7093" s="93"/>
      <c r="AO7093" s="93"/>
    </row>
    <row r="7094" spans="25:41" x14ac:dyDescent="0.55000000000000004">
      <c r="Y7094" t="s">
        <v>14620</v>
      </c>
      <c r="Z7094" s="284">
        <v>436567.5</v>
      </c>
      <c r="AB7094" s="276" t="s">
        <v>70668</v>
      </c>
      <c r="AC7094" s="277">
        <v>5225</v>
      </c>
      <c r="AE7094" s="246" t="s">
        <v>58544</v>
      </c>
      <c r="AF7094" s="247">
        <v>508.63</v>
      </c>
      <c r="AH7094" s="226" t="s">
        <v>35108</v>
      </c>
      <c r="AI7094" s="227">
        <v>13119.8</v>
      </c>
      <c r="AK7094" s="207" t="s">
        <v>21339</v>
      </c>
      <c r="AL7094" s="208">
        <v>2000</v>
      </c>
      <c r="AM7094" s="93"/>
      <c r="AN7094" s="93"/>
      <c r="AO7094" s="93"/>
    </row>
    <row r="7095" spans="25:41" x14ac:dyDescent="0.55000000000000004">
      <c r="Y7095" t="s">
        <v>14621</v>
      </c>
      <c r="Z7095" s="284">
        <v>2648.39</v>
      </c>
      <c r="AB7095" s="276" t="s">
        <v>60652</v>
      </c>
      <c r="AC7095" s="277">
        <v>12527.04</v>
      </c>
      <c r="AE7095" s="246" t="s">
        <v>57490</v>
      </c>
      <c r="AF7095" s="247">
        <v>1055.73</v>
      </c>
      <c r="AH7095" s="226" t="s">
        <v>52625</v>
      </c>
      <c r="AI7095" s="227">
        <v>665.66</v>
      </c>
      <c r="AK7095" s="207" t="s">
        <v>21340</v>
      </c>
      <c r="AL7095" s="208">
        <v>5385</v>
      </c>
      <c r="AM7095" s="93"/>
      <c r="AN7095" s="93"/>
      <c r="AO7095" s="93"/>
    </row>
    <row r="7096" spans="25:41" x14ac:dyDescent="0.55000000000000004">
      <c r="Y7096" t="s">
        <v>14622</v>
      </c>
      <c r="Z7096" s="284">
        <v>5875682.7699999996</v>
      </c>
      <c r="AB7096" s="276" t="s">
        <v>68316</v>
      </c>
      <c r="AC7096" s="277">
        <v>1945.11</v>
      </c>
      <c r="AE7096" s="246" t="s">
        <v>62961</v>
      </c>
      <c r="AF7096" s="247">
        <v>415.23</v>
      </c>
      <c r="AH7096" s="226" t="s">
        <v>52626</v>
      </c>
      <c r="AI7096" s="227">
        <v>18470.37</v>
      </c>
      <c r="AK7096" s="207" t="s">
        <v>21341</v>
      </c>
      <c r="AL7096" s="208">
        <v>500</v>
      </c>
      <c r="AM7096" s="93"/>
      <c r="AN7096" s="93"/>
      <c r="AO7096" s="93"/>
    </row>
    <row r="7097" spans="25:41" x14ac:dyDescent="0.55000000000000004">
      <c r="Y7097" t="s">
        <v>14623</v>
      </c>
      <c r="Z7097" s="284">
        <v>47158.2</v>
      </c>
      <c r="AB7097" s="276" t="s">
        <v>60653</v>
      </c>
      <c r="AC7097" s="277">
        <v>1107.1099999999999</v>
      </c>
      <c r="AE7097" s="246" t="s">
        <v>55186</v>
      </c>
      <c r="AF7097" s="247">
        <v>61683.97</v>
      </c>
      <c r="AH7097" s="226" t="s">
        <v>52627</v>
      </c>
      <c r="AI7097" s="227">
        <v>22065.24</v>
      </c>
      <c r="AK7097" s="207" t="s">
        <v>21342</v>
      </c>
      <c r="AL7097" s="208">
        <v>6316</v>
      </c>
      <c r="AM7097" s="93"/>
      <c r="AN7097" s="93"/>
      <c r="AO7097" s="93"/>
    </row>
    <row r="7098" spans="25:41" x14ac:dyDescent="0.55000000000000004">
      <c r="Y7098" t="s">
        <v>14624</v>
      </c>
      <c r="Z7098" s="284">
        <v>98901.49</v>
      </c>
      <c r="AB7098" s="276" t="s">
        <v>60654</v>
      </c>
      <c r="AC7098" s="277">
        <v>3620.95</v>
      </c>
      <c r="AE7098" s="246" t="s">
        <v>58545</v>
      </c>
      <c r="AF7098" s="247">
        <v>627.57000000000005</v>
      </c>
      <c r="AH7098" s="226" t="s">
        <v>35109</v>
      </c>
      <c r="AI7098" s="227">
        <v>192676.82</v>
      </c>
      <c r="AK7098" s="207" t="s">
        <v>21343</v>
      </c>
      <c r="AL7098" s="208">
        <v>8317</v>
      </c>
      <c r="AM7098" s="93"/>
      <c r="AN7098" s="93"/>
      <c r="AO7098" s="93"/>
    </row>
    <row r="7099" spans="25:41" x14ac:dyDescent="0.55000000000000004">
      <c r="Y7099" t="s">
        <v>14625</v>
      </c>
      <c r="Z7099" s="284">
        <v>24066.6</v>
      </c>
      <c r="AB7099" s="276" t="s">
        <v>47125</v>
      </c>
      <c r="AC7099" s="277">
        <v>7205.1</v>
      </c>
      <c r="AE7099" s="246" t="s">
        <v>57491</v>
      </c>
      <c r="AF7099" s="247">
        <v>37384.75</v>
      </c>
      <c r="AH7099" s="226" t="s">
        <v>35110</v>
      </c>
      <c r="AI7099" s="227">
        <v>445.31</v>
      </c>
      <c r="AK7099" s="207" t="s">
        <v>21344</v>
      </c>
      <c r="AL7099" s="208">
        <v>21254</v>
      </c>
      <c r="AM7099" s="93"/>
      <c r="AN7099" s="93"/>
      <c r="AO7099" s="93"/>
    </row>
    <row r="7100" spans="25:41" x14ac:dyDescent="0.55000000000000004">
      <c r="Y7100" t="s">
        <v>46238</v>
      </c>
      <c r="Z7100" s="284">
        <v>1969</v>
      </c>
      <c r="AB7100" s="276" t="s">
        <v>45336</v>
      </c>
      <c r="AC7100" s="277">
        <v>551.19000000000005</v>
      </c>
      <c r="AE7100" s="246" t="s">
        <v>59093</v>
      </c>
      <c r="AF7100" s="247">
        <v>13864.43</v>
      </c>
      <c r="AH7100" s="226" t="s">
        <v>21398</v>
      </c>
      <c r="AI7100" s="227">
        <v>380864.6</v>
      </c>
      <c r="AK7100" s="207" t="s">
        <v>21345</v>
      </c>
      <c r="AL7100" s="208">
        <v>18558.84</v>
      </c>
      <c r="AM7100" s="93"/>
      <c r="AN7100" s="93"/>
      <c r="AO7100" s="93"/>
    </row>
    <row r="7101" spans="25:41" x14ac:dyDescent="0.55000000000000004">
      <c r="Y7101" t="s">
        <v>31065</v>
      </c>
      <c r="Z7101" s="284">
        <v>25885.14</v>
      </c>
      <c r="AB7101" s="276" t="s">
        <v>53172</v>
      </c>
      <c r="AC7101" s="277">
        <v>1272.4000000000001</v>
      </c>
      <c r="AE7101" s="246" t="s">
        <v>64393</v>
      </c>
      <c r="AF7101" s="247">
        <v>783</v>
      </c>
      <c r="AH7101" s="226" t="s">
        <v>46985</v>
      </c>
      <c r="AI7101" s="227">
        <v>1172.04</v>
      </c>
      <c r="AK7101" s="207" t="s">
        <v>21346</v>
      </c>
      <c r="AL7101" s="208">
        <v>143600</v>
      </c>
      <c r="AM7101" s="93"/>
      <c r="AN7101" s="93"/>
      <c r="AO7101" s="93"/>
    </row>
    <row r="7102" spans="25:41" x14ac:dyDescent="0.55000000000000004">
      <c r="Y7102" t="s">
        <v>31066</v>
      </c>
      <c r="Z7102" s="284">
        <v>11899350.970000001</v>
      </c>
      <c r="AB7102" s="276" t="s">
        <v>70669</v>
      </c>
      <c r="AC7102" s="277">
        <v>20695.5</v>
      </c>
      <c r="AE7102" s="246" t="s">
        <v>55187</v>
      </c>
      <c r="AF7102" s="247">
        <v>8448.26</v>
      </c>
      <c r="AH7102" s="226" t="s">
        <v>21399</v>
      </c>
      <c r="AI7102" s="227">
        <v>83422.5</v>
      </c>
      <c r="AK7102" s="207" t="s">
        <v>21347</v>
      </c>
      <c r="AL7102" s="208">
        <v>12405.57</v>
      </c>
      <c r="AM7102" s="93"/>
      <c r="AN7102" s="93"/>
      <c r="AO7102" s="93"/>
    </row>
    <row r="7103" spans="25:41" x14ac:dyDescent="0.55000000000000004">
      <c r="Y7103" t="s">
        <v>14626</v>
      </c>
      <c r="Z7103" s="284">
        <v>693638.7</v>
      </c>
      <c r="AB7103" s="276" t="s">
        <v>68317</v>
      </c>
      <c r="AC7103" s="277">
        <v>4254.8999999999996</v>
      </c>
      <c r="AE7103" s="246" t="s">
        <v>55188</v>
      </c>
      <c r="AF7103" s="247">
        <v>24819.71</v>
      </c>
      <c r="AH7103" s="226" t="s">
        <v>21400</v>
      </c>
      <c r="AI7103" s="227">
        <v>17710</v>
      </c>
      <c r="AK7103" s="207" t="s">
        <v>21348</v>
      </c>
      <c r="AL7103" s="208">
        <v>34727.94</v>
      </c>
      <c r="AM7103" s="93"/>
      <c r="AN7103" s="93"/>
      <c r="AO7103" s="93"/>
    </row>
    <row r="7104" spans="25:41" x14ac:dyDescent="0.55000000000000004">
      <c r="Y7104" t="s">
        <v>31067</v>
      </c>
      <c r="Z7104" s="284">
        <v>7231724.6600000001</v>
      </c>
      <c r="AB7104" s="276" t="s">
        <v>24837</v>
      </c>
      <c r="AC7104" s="277">
        <v>8416.65</v>
      </c>
      <c r="AE7104" s="246" t="s">
        <v>55189</v>
      </c>
      <c r="AF7104" s="247">
        <v>8422.2800000000007</v>
      </c>
      <c r="AH7104" s="226" t="s">
        <v>36338</v>
      </c>
      <c r="AI7104" s="227">
        <v>23724</v>
      </c>
      <c r="AK7104" s="207" t="s">
        <v>21349</v>
      </c>
      <c r="AL7104" s="208">
        <v>56760.38</v>
      </c>
      <c r="AM7104" s="93"/>
      <c r="AN7104" s="93"/>
      <c r="AO7104" s="93"/>
    </row>
    <row r="7105" spans="25:41" x14ac:dyDescent="0.55000000000000004">
      <c r="Y7105" t="s">
        <v>14627</v>
      </c>
      <c r="Z7105" s="284">
        <v>64774.42</v>
      </c>
      <c r="AB7105" s="276" t="s">
        <v>24839</v>
      </c>
      <c r="AC7105" s="277">
        <v>64249.35</v>
      </c>
      <c r="AE7105" s="246" t="s">
        <v>45020</v>
      </c>
      <c r="AF7105" s="247">
        <v>1732.92</v>
      </c>
      <c r="AH7105" s="226" t="s">
        <v>21401</v>
      </c>
      <c r="AI7105" s="227">
        <v>6117.2</v>
      </c>
      <c r="AK7105" s="207" t="s">
        <v>21350</v>
      </c>
      <c r="AL7105" s="208">
        <v>41500</v>
      </c>
      <c r="AM7105" s="93"/>
      <c r="AN7105" s="93"/>
      <c r="AO7105" s="93"/>
    </row>
    <row r="7106" spans="25:41" x14ac:dyDescent="0.55000000000000004">
      <c r="Y7106" t="s">
        <v>60979</v>
      </c>
      <c r="Z7106" s="284">
        <v>2334.59</v>
      </c>
      <c r="AB7106" s="276" t="s">
        <v>33921</v>
      </c>
      <c r="AC7106" s="277">
        <v>3747.92</v>
      </c>
      <c r="AE7106" s="246" t="s">
        <v>48936</v>
      </c>
      <c r="AF7106" s="247">
        <v>16463</v>
      </c>
      <c r="AH7106" s="226" t="s">
        <v>21402</v>
      </c>
      <c r="AI7106" s="227">
        <v>31174.12</v>
      </c>
      <c r="AK7106" s="207" t="s">
        <v>21351</v>
      </c>
      <c r="AL7106" s="208">
        <v>12876.65</v>
      </c>
      <c r="AM7106" s="93"/>
      <c r="AN7106" s="93"/>
      <c r="AO7106" s="93"/>
    </row>
    <row r="7107" spans="25:41" x14ac:dyDescent="0.55000000000000004">
      <c r="Y7107" t="s">
        <v>14628</v>
      </c>
      <c r="Z7107" s="284">
        <v>12657.43</v>
      </c>
      <c r="AB7107" s="276" t="s">
        <v>24841</v>
      </c>
      <c r="AC7107" s="277">
        <v>75997.25</v>
      </c>
      <c r="AE7107" s="246" t="s">
        <v>58272</v>
      </c>
      <c r="AF7107" s="247">
        <v>241181.04</v>
      </c>
      <c r="AH7107" s="226" t="s">
        <v>21403</v>
      </c>
      <c r="AI7107" s="227">
        <v>26425.13</v>
      </c>
      <c r="AK7107" s="207" t="s">
        <v>21352</v>
      </c>
      <c r="AL7107" s="208">
        <v>134363.10999999999</v>
      </c>
      <c r="AM7107" s="93"/>
      <c r="AN7107" s="93"/>
      <c r="AO7107" s="93"/>
    </row>
    <row r="7108" spans="25:41" x14ac:dyDescent="0.55000000000000004">
      <c r="Y7108" t="s">
        <v>31068</v>
      </c>
      <c r="Z7108" s="284">
        <v>229568.68</v>
      </c>
      <c r="AB7108" s="276" t="s">
        <v>53182</v>
      </c>
      <c r="AC7108" s="277">
        <v>475412.08</v>
      </c>
      <c r="AE7108" s="246" t="s">
        <v>48018</v>
      </c>
      <c r="AF7108" s="247">
        <v>30093.9</v>
      </c>
      <c r="AH7108" s="226" t="s">
        <v>21404</v>
      </c>
      <c r="AI7108" s="227">
        <v>22561.69</v>
      </c>
      <c r="AK7108" s="207" t="s">
        <v>21353</v>
      </c>
      <c r="AL7108" s="208">
        <v>5685.52</v>
      </c>
      <c r="AM7108" s="93"/>
      <c r="AN7108" s="93"/>
      <c r="AO7108" s="93"/>
    </row>
    <row r="7109" spans="25:41" x14ac:dyDescent="0.55000000000000004">
      <c r="Y7109" t="s">
        <v>14629</v>
      </c>
      <c r="Z7109" s="284">
        <v>385452.31</v>
      </c>
      <c r="AB7109" s="276" t="s">
        <v>24842</v>
      </c>
      <c r="AC7109" s="277">
        <v>13536.07</v>
      </c>
      <c r="AE7109" s="246" t="s">
        <v>48019</v>
      </c>
      <c r="AF7109" s="247">
        <v>800.63</v>
      </c>
      <c r="AH7109" s="226" t="s">
        <v>21405</v>
      </c>
      <c r="AI7109" s="227">
        <v>10909.84</v>
      </c>
      <c r="AK7109" s="207" t="s">
        <v>21354</v>
      </c>
      <c r="AL7109" s="208">
        <v>65127.48</v>
      </c>
      <c r="AM7109" s="93"/>
      <c r="AN7109" s="93"/>
      <c r="AO7109" s="93"/>
    </row>
    <row r="7110" spans="25:41" x14ac:dyDescent="0.55000000000000004">
      <c r="Y7110" t="s">
        <v>14630</v>
      </c>
      <c r="Z7110" s="284">
        <v>4489003.4000000004</v>
      </c>
      <c r="AB7110" s="276" t="s">
        <v>24843</v>
      </c>
      <c r="AC7110" s="277">
        <v>40677.58</v>
      </c>
      <c r="AE7110" s="246" t="s">
        <v>50021</v>
      </c>
      <c r="AF7110" s="247">
        <v>20473.64</v>
      </c>
      <c r="AH7110" s="226" t="s">
        <v>35111</v>
      </c>
      <c r="AI7110" s="227">
        <v>2275947</v>
      </c>
      <c r="AK7110" s="207" t="s">
        <v>21355</v>
      </c>
      <c r="AL7110" s="208">
        <v>20864.810000000001</v>
      </c>
      <c r="AM7110" s="93"/>
      <c r="AN7110" s="93"/>
      <c r="AO7110" s="93"/>
    </row>
    <row r="7111" spans="25:41" x14ac:dyDescent="0.55000000000000004">
      <c r="Y7111" t="s">
        <v>35902</v>
      </c>
      <c r="Z7111" s="284">
        <v>9243.01</v>
      </c>
      <c r="AB7111" s="276" t="s">
        <v>24844</v>
      </c>
      <c r="AC7111" s="277">
        <v>5264.64</v>
      </c>
      <c r="AE7111" s="246" t="s">
        <v>61432</v>
      </c>
      <c r="AF7111" s="247">
        <v>-749.71</v>
      </c>
      <c r="AH7111" s="226" t="s">
        <v>52628</v>
      </c>
      <c r="AI7111" s="227">
        <v>2040</v>
      </c>
      <c r="AK7111" s="207" t="s">
        <v>21356</v>
      </c>
      <c r="AL7111" s="208">
        <v>135794.88</v>
      </c>
      <c r="AM7111" s="93"/>
      <c r="AN7111" s="93"/>
      <c r="AO7111" s="93"/>
    </row>
    <row r="7112" spans="25:41" x14ac:dyDescent="0.55000000000000004">
      <c r="Y7112" t="s">
        <v>31070</v>
      </c>
      <c r="Z7112" s="284">
        <v>1331477.55</v>
      </c>
      <c r="AB7112" s="276" t="s">
        <v>24845</v>
      </c>
      <c r="AC7112" s="277">
        <v>26530</v>
      </c>
      <c r="AE7112" s="246" t="s">
        <v>48937</v>
      </c>
      <c r="AF7112" s="247">
        <v>639.58000000000004</v>
      </c>
      <c r="AH7112" s="226" t="s">
        <v>21406</v>
      </c>
      <c r="AI7112" s="227">
        <v>235731.79</v>
      </c>
      <c r="AK7112" s="207" t="s">
        <v>21357</v>
      </c>
      <c r="AL7112" s="208">
        <v>4996.28</v>
      </c>
      <c r="AM7112" s="93"/>
      <c r="AN7112" s="93"/>
      <c r="AO7112" s="93"/>
    </row>
    <row r="7113" spans="25:41" x14ac:dyDescent="0.55000000000000004">
      <c r="Y7113" t="s">
        <v>31071</v>
      </c>
      <c r="Z7113" s="284">
        <v>63335</v>
      </c>
      <c r="AB7113" s="276" t="s">
        <v>57665</v>
      </c>
      <c r="AC7113" s="277">
        <v>86202.58</v>
      </c>
      <c r="AE7113" s="246" t="s">
        <v>46997</v>
      </c>
      <c r="AF7113" s="247">
        <v>15520.64</v>
      </c>
      <c r="AH7113" s="226" t="s">
        <v>35112</v>
      </c>
      <c r="AI7113" s="227">
        <v>63209.05</v>
      </c>
      <c r="AK7113" s="207" t="s">
        <v>21358</v>
      </c>
      <c r="AL7113" s="208">
        <v>172810.37</v>
      </c>
      <c r="AM7113" s="93"/>
      <c r="AN7113" s="93"/>
      <c r="AO7113" s="93"/>
    </row>
    <row r="7114" spans="25:41" x14ac:dyDescent="0.55000000000000004">
      <c r="Y7114" t="s">
        <v>14631</v>
      </c>
      <c r="Z7114" s="284">
        <v>3639906.18</v>
      </c>
      <c r="AB7114" s="276" t="s">
        <v>59741</v>
      </c>
      <c r="AC7114" s="277">
        <v>137583.76999999999</v>
      </c>
      <c r="AE7114" s="246" t="s">
        <v>48020</v>
      </c>
      <c r="AF7114" s="247">
        <v>1906.49</v>
      </c>
      <c r="AH7114" s="226" t="s">
        <v>35113</v>
      </c>
      <c r="AI7114" s="227">
        <v>33391.26</v>
      </c>
      <c r="AK7114" s="207" t="s">
        <v>21359</v>
      </c>
      <c r="AL7114" s="208">
        <v>66708.17</v>
      </c>
      <c r="AM7114" s="93"/>
      <c r="AN7114" s="93"/>
      <c r="AO7114" s="93"/>
    </row>
    <row r="7115" spans="25:41" x14ac:dyDescent="0.55000000000000004">
      <c r="Y7115" t="s">
        <v>14632</v>
      </c>
      <c r="Z7115" s="284">
        <v>12198.37</v>
      </c>
      <c r="AB7115" s="276" t="s">
        <v>36537</v>
      </c>
      <c r="AC7115" s="277">
        <v>-5420.91</v>
      </c>
      <c r="AE7115" s="246" t="s">
        <v>61433</v>
      </c>
      <c r="AF7115" s="247">
        <v>-603.03</v>
      </c>
      <c r="AH7115" s="226" t="s">
        <v>52629</v>
      </c>
      <c r="AI7115" s="227">
        <v>6249.22</v>
      </c>
      <c r="AK7115" s="207" t="s">
        <v>21360</v>
      </c>
      <c r="AL7115" s="208">
        <v>26119.52</v>
      </c>
      <c r="AM7115" s="93"/>
      <c r="AN7115" s="93"/>
      <c r="AO7115" s="93"/>
    </row>
    <row r="7116" spans="25:41" x14ac:dyDescent="0.55000000000000004">
      <c r="Y7116" t="s">
        <v>14633</v>
      </c>
      <c r="Z7116" s="284">
        <v>4142752.2</v>
      </c>
      <c r="AB7116" s="276" t="s">
        <v>53183</v>
      </c>
      <c r="AC7116" s="277">
        <v>40000</v>
      </c>
      <c r="AE7116" s="246" t="s">
        <v>59094</v>
      </c>
      <c r="AF7116" s="247">
        <v>414.22</v>
      </c>
      <c r="AH7116" s="226" t="s">
        <v>52630</v>
      </c>
      <c r="AI7116" s="227">
        <v>443.91</v>
      </c>
      <c r="AK7116" s="207" t="s">
        <v>21361</v>
      </c>
      <c r="AL7116" s="208">
        <v>3019.92</v>
      </c>
      <c r="AM7116" s="93"/>
      <c r="AN7116" s="93"/>
      <c r="AO7116" s="93"/>
    </row>
    <row r="7117" spans="25:41" x14ac:dyDescent="0.55000000000000004">
      <c r="Y7117" t="s">
        <v>14634</v>
      </c>
      <c r="Z7117" s="284">
        <v>9172962.7200000007</v>
      </c>
      <c r="AB7117" s="276" t="s">
        <v>45355</v>
      </c>
      <c r="AC7117" s="277">
        <v>4827.68</v>
      </c>
      <c r="AE7117" s="246" t="s">
        <v>58546</v>
      </c>
      <c r="AF7117" s="247">
        <v>18674.5</v>
      </c>
      <c r="AH7117" s="226" t="s">
        <v>52631</v>
      </c>
      <c r="AI7117" s="227">
        <v>544879.56000000006</v>
      </c>
      <c r="AK7117" s="207" t="s">
        <v>21362</v>
      </c>
      <c r="AL7117" s="208">
        <v>8710.25</v>
      </c>
      <c r="AM7117" s="93"/>
      <c r="AN7117" s="93"/>
      <c r="AO7117" s="93"/>
    </row>
    <row r="7118" spans="25:41" x14ac:dyDescent="0.55000000000000004">
      <c r="Y7118" t="s">
        <v>31072</v>
      </c>
      <c r="Z7118" s="284">
        <v>7500.62</v>
      </c>
      <c r="AB7118" s="276" t="s">
        <v>45356</v>
      </c>
      <c r="AC7118" s="277">
        <v>819.45</v>
      </c>
      <c r="AE7118" s="246" t="s">
        <v>58547</v>
      </c>
      <c r="AF7118" s="247">
        <v>1460.27</v>
      </c>
      <c r="AH7118" s="226" t="s">
        <v>21408</v>
      </c>
      <c r="AI7118" s="227">
        <v>2736.19</v>
      </c>
      <c r="AK7118" s="207" t="s">
        <v>21363</v>
      </c>
      <c r="AL7118" s="208">
        <v>5763.32</v>
      </c>
      <c r="AM7118" s="93"/>
      <c r="AN7118" s="93"/>
      <c r="AO7118" s="93"/>
    </row>
    <row r="7119" spans="25:41" x14ac:dyDescent="0.55000000000000004">
      <c r="Y7119" t="s">
        <v>14635</v>
      </c>
      <c r="Z7119" s="284">
        <v>4837120.17</v>
      </c>
      <c r="AB7119" s="276" t="s">
        <v>45357</v>
      </c>
      <c r="AC7119" s="277">
        <v>573.91</v>
      </c>
      <c r="AE7119" s="246" t="s">
        <v>58548</v>
      </c>
      <c r="AF7119" s="247">
        <v>4575.57</v>
      </c>
      <c r="AH7119" s="226" t="s">
        <v>35114</v>
      </c>
      <c r="AI7119" s="227">
        <v>48305.72</v>
      </c>
      <c r="AK7119" s="207" t="s">
        <v>21364</v>
      </c>
      <c r="AL7119" s="208">
        <v>3188</v>
      </c>
      <c r="AM7119" s="93"/>
      <c r="AN7119" s="93"/>
      <c r="AO7119" s="93"/>
    </row>
    <row r="7120" spans="25:41" x14ac:dyDescent="0.55000000000000004">
      <c r="Y7120" t="s">
        <v>31073</v>
      </c>
      <c r="Z7120" s="284">
        <v>42653.13</v>
      </c>
      <c r="AB7120" s="276" t="s">
        <v>64686</v>
      </c>
      <c r="AC7120" s="277">
        <v>1914.13</v>
      </c>
      <c r="AE7120" s="246" t="s">
        <v>61101</v>
      </c>
      <c r="AF7120" s="247">
        <v>10340</v>
      </c>
      <c r="AH7120" s="226" t="s">
        <v>48924</v>
      </c>
      <c r="AI7120" s="227">
        <v>259316.81</v>
      </c>
      <c r="AK7120" s="207" t="s">
        <v>21365</v>
      </c>
      <c r="AL7120" s="208">
        <v>7146.31</v>
      </c>
      <c r="AM7120" s="93"/>
      <c r="AN7120" s="93"/>
      <c r="AO7120" s="93"/>
    </row>
    <row r="7121" spans="25:41" x14ac:dyDescent="0.55000000000000004">
      <c r="Y7121" t="s">
        <v>31074</v>
      </c>
      <c r="Z7121" s="284">
        <v>5681.07</v>
      </c>
      <c r="AB7121" s="276" t="s">
        <v>55297</v>
      </c>
      <c r="AC7121" s="277">
        <v>41635.360000000001</v>
      </c>
      <c r="AE7121" s="246" t="s">
        <v>61434</v>
      </c>
      <c r="AF7121" s="247">
        <v>931.75</v>
      </c>
      <c r="AH7121" s="226" t="s">
        <v>48925</v>
      </c>
      <c r="AI7121" s="227">
        <v>-44.25</v>
      </c>
      <c r="AK7121" s="207" t="s">
        <v>21366</v>
      </c>
      <c r="AL7121" s="208">
        <v>98351.97</v>
      </c>
      <c r="AM7121" s="93"/>
      <c r="AN7121" s="93"/>
      <c r="AO7121" s="93"/>
    </row>
    <row r="7122" spans="25:41" x14ac:dyDescent="0.55000000000000004">
      <c r="Y7122" t="s">
        <v>14636</v>
      </c>
      <c r="Z7122" s="284">
        <v>21229.22</v>
      </c>
      <c r="AB7122" s="276" t="s">
        <v>68318</v>
      </c>
      <c r="AC7122" s="277">
        <v>1720</v>
      </c>
      <c r="AE7122" s="246" t="s">
        <v>59637</v>
      </c>
      <c r="AF7122" s="247">
        <v>263.73</v>
      </c>
      <c r="AH7122" s="226" t="s">
        <v>48011</v>
      </c>
      <c r="AI7122" s="227">
        <v>22300</v>
      </c>
      <c r="AK7122" s="207" t="s">
        <v>21367</v>
      </c>
      <c r="AL7122" s="208">
        <v>3856.8</v>
      </c>
      <c r="AM7122" s="93"/>
      <c r="AN7122" s="93"/>
      <c r="AO7122" s="93"/>
    </row>
    <row r="7123" spans="25:41" x14ac:dyDescent="0.55000000000000004">
      <c r="Y7123" t="s">
        <v>14637</v>
      </c>
      <c r="Z7123" s="284">
        <v>2320.77</v>
      </c>
      <c r="AB7123" s="276" t="s">
        <v>68319</v>
      </c>
      <c r="AC7123" s="277">
        <v>10758.11</v>
      </c>
      <c r="AE7123" s="246" t="s">
        <v>58273</v>
      </c>
      <c r="AF7123" s="247">
        <v>48465</v>
      </c>
      <c r="AH7123" s="226" t="s">
        <v>46986</v>
      </c>
      <c r="AI7123" s="227">
        <v>40824</v>
      </c>
      <c r="AK7123" s="207" t="s">
        <v>21368</v>
      </c>
      <c r="AL7123" s="208">
        <v>15445</v>
      </c>
      <c r="AM7123" s="93"/>
      <c r="AN7123" s="93"/>
      <c r="AO7123" s="93"/>
    </row>
    <row r="7124" spans="25:41" x14ac:dyDescent="0.55000000000000004">
      <c r="Y7124" t="s">
        <v>31075</v>
      </c>
      <c r="Z7124">
        <v>8.81</v>
      </c>
      <c r="AB7124" s="276" t="s">
        <v>53184</v>
      </c>
      <c r="AC7124" s="277">
        <v>106555.39</v>
      </c>
      <c r="AE7124" s="246" t="s">
        <v>59638</v>
      </c>
      <c r="AF7124" s="247">
        <v>35625</v>
      </c>
      <c r="AH7124" s="226" t="s">
        <v>46987</v>
      </c>
      <c r="AI7124" s="227">
        <v>3122.94</v>
      </c>
      <c r="AK7124" s="207" t="s">
        <v>21369</v>
      </c>
      <c r="AL7124" s="208">
        <v>156744.12</v>
      </c>
      <c r="AM7124" s="93"/>
      <c r="AN7124" s="93"/>
      <c r="AO7124" s="93"/>
    </row>
    <row r="7125" spans="25:41" x14ac:dyDescent="0.55000000000000004">
      <c r="Y7125" t="s">
        <v>14638</v>
      </c>
      <c r="Z7125" s="284">
        <v>46831587.359999999</v>
      </c>
      <c r="AB7125" s="276" t="s">
        <v>53185</v>
      </c>
      <c r="AC7125" s="277">
        <v>12497.46</v>
      </c>
      <c r="AE7125" s="246" t="s">
        <v>60519</v>
      </c>
      <c r="AF7125" s="247">
        <v>12000</v>
      </c>
      <c r="AH7125" s="226" t="s">
        <v>52632</v>
      </c>
      <c r="AI7125" s="227">
        <v>2139.06</v>
      </c>
      <c r="AK7125" s="207" t="s">
        <v>21370</v>
      </c>
      <c r="AL7125" s="208">
        <v>1107</v>
      </c>
      <c r="AM7125" s="93"/>
      <c r="AN7125" s="93"/>
      <c r="AO7125" s="93"/>
    </row>
    <row r="7126" spans="25:41" x14ac:dyDescent="0.55000000000000004">
      <c r="Y7126" t="s">
        <v>14639</v>
      </c>
      <c r="Z7126" s="284">
        <v>4467819.13</v>
      </c>
      <c r="AB7126" s="276" t="s">
        <v>53186</v>
      </c>
      <c r="AC7126" s="277">
        <v>37012.25</v>
      </c>
      <c r="AE7126" s="246" t="s">
        <v>60520</v>
      </c>
      <c r="AF7126" s="247">
        <v>1127.1500000000001</v>
      </c>
      <c r="AH7126" s="226" t="s">
        <v>40344</v>
      </c>
      <c r="AI7126" s="227">
        <v>27592.799999999999</v>
      </c>
      <c r="AK7126" s="207" t="s">
        <v>21371</v>
      </c>
      <c r="AL7126" s="208">
        <v>4541.97</v>
      </c>
      <c r="AM7126" s="93"/>
      <c r="AN7126" s="93"/>
      <c r="AO7126" s="93"/>
    </row>
    <row r="7127" spans="25:41" x14ac:dyDescent="0.55000000000000004">
      <c r="Y7127" t="s">
        <v>31076</v>
      </c>
      <c r="Z7127" s="284">
        <v>2738394.54</v>
      </c>
      <c r="AB7127" s="276" t="s">
        <v>68320</v>
      </c>
      <c r="AC7127" s="277">
        <v>20234.87</v>
      </c>
      <c r="AE7127" s="246" t="s">
        <v>60521</v>
      </c>
      <c r="AF7127" s="247">
        <v>2939.99</v>
      </c>
      <c r="AH7127" s="226" t="s">
        <v>48012</v>
      </c>
      <c r="AI7127" s="227">
        <v>31636.46</v>
      </c>
      <c r="AK7127" s="207" t="s">
        <v>21372</v>
      </c>
      <c r="AL7127" s="208">
        <v>8604.4500000000007</v>
      </c>
      <c r="AM7127" s="93"/>
      <c r="AN7127" s="93"/>
      <c r="AO7127" s="93"/>
    </row>
    <row r="7128" spans="25:41" x14ac:dyDescent="0.55000000000000004">
      <c r="Y7128" t="s">
        <v>14640</v>
      </c>
      <c r="Z7128" s="284">
        <v>187433.4</v>
      </c>
      <c r="AB7128" s="276" t="s">
        <v>68321</v>
      </c>
      <c r="AC7128" s="277">
        <v>4995.76</v>
      </c>
      <c r="AE7128" s="246" t="s">
        <v>59095</v>
      </c>
      <c r="AF7128" s="247">
        <v>7674.45</v>
      </c>
      <c r="AH7128" s="226" t="s">
        <v>40345</v>
      </c>
      <c r="AI7128" s="227">
        <v>839675</v>
      </c>
      <c r="AK7128" s="207" t="s">
        <v>21373</v>
      </c>
      <c r="AL7128" s="208">
        <v>952.61</v>
      </c>
      <c r="AM7128" s="93"/>
      <c r="AN7128" s="93"/>
      <c r="AO7128" s="93"/>
    </row>
    <row r="7129" spans="25:41" x14ac:dyDescent="0.55000000000000004">
      <c r="Y7129" t="s">
        <v>14641</v>
      </c>
      <c r="Z7129" s="284">
        <v>77629.11</v>
      </c>
      <c r="AB7129" s="276" t="s">
        <v>53187</v>
      </c>
      <c r="AC7129" s="277">
        <v>704</v>
      </c>
      <c r="AE7129" s="246" t="s">
        <v>61435</v>
      </c>
      <c r="AF7129" s="247">
        <v>1546.67</v>
      </c>
      <c r="AH7129" s="226" t="s">
        <v>52633</v>
      </c>
      <c r="AI7129" s="227">
        <v>205.96</v>
      </c>
      <c r="AK7129" s="207" t="s">
        <v>21374</v>
      </c>
      <c r="AL7129" s="208">
        <v>4500</v>
      </c>
      <c r="AM7129" s="93"/>
      <c r="AN7129" s="93"/>
      <c r="AO7129" s="93"/>
    </row>
    <row r="7130" spans="25:41" x14ac:dyDescent="0.55000000000000004">
      <c r="Y7130" t="s">
        <v>31077</v>
      </c>
      <c r="Z7130" s="284">
        <v>81554.45</v>
      </c>
      <c r="AB7130" s="276" t="s">
        <v>53188</v>
      </c>
      <c r="AC7130" s="277">
        <v>436.04</v>
      </c>
      <c r="AE7130" s="246" t="s">
        <v>58864</v>
      </c>
      <c r="AF7130" s="247">
        <v>13093.07</v>
      </c>
      <c r="AH7130" s="226" t="s">
        <v>48926</v>
      </c>
      <c r="AI7130" s="227">
        <v>349.8</v>
      </c>
      <c r="AK7130" s="207" t="s">
        <v>21375</v>
      </c>
      <c r="AL7130" s="208">
        <v>69750</v>
      </c>
      <c r="AM7130" s="93"/>
      <c r="AN7130" s="93"/>
      <c r="AO7130" s="93"/>
    </row>
    <row r="7131" spans="25:41" x14ac:dyDescent="0.55000000000000004">
      <c r="Y7131" t="s">
        <v>14642</v>
      </c>
      <c r="Z7131" s="284">
        <v>1533746.74</v>
      </c>
      <c r="AB7131" s="276" t="s">
        <v>53189</v>
      </c>
      <c r="AC7131" s="277">
        <v>1307.53</v>
      </c>
      <c r="AE7131" s="246" t="s">
        <v>58865</v>
      </c>
      <c r="AF7131" s="247">
        <v>5309.05</v>
      </c>
      <c r="AH7131" s="226" t="s">
        <v>40346</v>
      </c>
      <c r="AI7131" s="227">
        <v>68648.19</v>
      </c>
      <c r="AK7131" s="207" t="s">
        <v>21376</v>
      </c>
      <c r="AL7131" s="208">
        <v>157.56</v>
      </c>
      <c r="AM7131" s="93"/>
      <c r="AN7131" s="93"/>
      <c r="AO7131" s="93"/>
    </row>
    <row r="7132" spans="25:41" x14ac:dyDescent="0.55000000000000004">
      <c r="Y7132" t="s">
        <v>14643</v>
      </c>
      <c r="Z7132" s="284">
        <v>140990.39999999999</v>
      </c>
      <c r="AB7132" s="276" t="s">
        <v>57667</v>
      </c>
      <c r="AC7132" s="277">
        <v>31206.6</v>
      </c>
      <c r="AE7132" s="246" t="s">
        <v>57492</v>
      </c>
      <c r="AF7132" s="247">
        <v>3110</v>
      </c>
      <c r="AH7132" s="226" t="s">
        <v>40347</v>
      </c>
      <c r="AI7132" s="227">
        <v>13760.7</v>
      </c>
      <c r="AK7132" s="207" t="s">
        <v>21377</v>
      </c>
      <c r="AL7132" s="208">
        <v>240</v>
      </c>
      <c r="AM7132" s="93"/>
      <c r="AN7132" s="93"/>
      <c r="AO7132" s="93"/>
    </row>
    <row r="7133" spans="25:41" x14ac:dyDescent="0.55000000000000004">
      <c r="Y7133" t="s">
        <v>14644</v>
      </c>
      <c r="Z7133" s="284">
        <v>3120916.26</v>
      </c>
      <c r="AB7133" s="276" t="s">
        <v>53190</v>
      </c>
      <c r="AC7133" s="277">
        <v>2137.09</v>
      </c>
      <c r="AE7133" s="246" t="s">
        <v>52654</v>
      </c>
      <c r="AF7133" s="247">
        <v>1507</v>
      </c>
      <c r="AH7133" s="226" t="s">
        <v>42574</v>
      </c>
      <c r="AI7133" s="227">
        <v>9862.16</v>
      </c>
      <c r="AK7133" s="207" t="s">
        <v>21378</v>
      </c>
      <c r="AL7133" s="208">
        <v>60370.86</v>
      </c>
      <c r="AM7133" s="93"/>
      <c r="AN7133" s="93"/>
      <c r="AO7133" s="93"/>
    </row>
    <row r="7134" spans="25:41" x14ac:dyDescent="0.55000000000000004">
      <c r="Y7134" t="s">
        <v>31080</v>
      </c>
      <c r="Z7134" s="284">
        <v>6934418.8099999996</v>
      </c>
      <c r="AB7134" s="276" t="s">
        <v>56378</v>
      </c>
      <c r="AC7134" s="277">
        <v>48.6</v>
      </c>
      <c r="AE7134" s="246" t="s">
        <v>60522</v>
      </c>
      <c r="AF7134" s="247">
        <v>23964.48</v>
      </c>
      <c r="AH7134" s="226" t="s">
        <v>52634</v>
      </c>
      <c r="AI7134" s="227">
        <v>302</v>
      </c>
      <c r="AK7134" s="207" t="s">
        <v>21379</v>
      </c>
      <c r="AL7134" s="208">
        <v>30894.38</v>
      </c>
      <c r="AM7134" s="93"/>
      <c r="AN7134" s="93"/>
      <c r="AO7134" s="93"/>
    </row>
    <row r="7135" spans="25:41" x14ac:dyDescent="0.55000000000000004">
      <c r="Y7135" t="s">
        <v>14645</v>
      </c>
      <c r="Z7135" s="284">
        <v>257789.62</v>
      </c>
      <c r="AB7135" s="276" t="s">
        <v>68322</v>
      </c>
      <c r="AC7135" s="277">
        <v>75043</v>
      </c>
      <c r="AE7135" s="246" t="s">
        <v>60523</v>
      </c>
      <c r="AF7135" s="247">
        <v>1833.33</v>
      </c>
      <c r="AH7135" s="226" t="s">
        <v>52635</v>
      </c>
      <c r="AI7135" s="227">
        <v>115000</v>
      </c>
      <c r="AK7135" s="207" t="s">
        <v>21380</v>
      </c>
      <c r="AL7135" s="208">
        <v>8524.44</v>
      </c>
      <c r="AM7135" s="93"/>
      <c r="AN7135" s="93"/>
      <c r="AO7135" s="93"/>
    </row>
    <row r="7136" spans="25:41" x14ac:dyDescent="0.55000000000000004">
      <c r="Y7136" t="s">
        <v>31082</v>
      </c>
      <c r="Z7136" s="284">
        <v>2258953.4</v>
      </c>
      <c r="AB7136" s="276" t="s">
        <v>33922</v>
      </c>
      <c r="AC7136" s="277">
        <v>119896.08</v>
      </c>
      <c r="AE7136" s="246" t="s">
        <v>60524</v>
      </c>
      <c r="AF7136" s="247">
        <v>5871.38</v>
      </c>
      <c r="AH7136" s="226" t="s">
        <v>52636</v>
      </c>
      <c r="AI7136" s="227">
        <v>228000</v>
      </c>
      <c r="AK7136" s="207" t="s">
        <v>21381</v>
      </c>
      <c r="AL7136" s="208">
        <v>33954.269999999997</v>
      </c>
      <c r="AM7136" s="93"/>
      <c r="AN7136" s="93"/>
      <c r="AO7136" s="93"/>
    </row>
    <row r="7137" spans="25:41" x14ac:dyDescent="0.55000000000000004">
      <c r="Y7137" t="s">
        <v>14646</v>
      </c>
      <c r="Z7137" s="284">
        <v>11085.64</v>
      </c>
      <c r="AB7137" s="276" t="s">
        <v>68323</v>
      </c>
      <c r="AC7137" s="277">
        <v>1050</v>
      </c>
      <c r="AE7137" s="246" t="s">
        <v>48021</v>
      </c>
      <c r="AF7137" s="247">
        <v>894.24</v>
      </c>
      <c r="AH7137" s="226" t="s">
        <v>52637</v>
      </c>
      <c r="AI7137" s="227">
        <v>9868.7999999999993</v>
      </c>
      <c r="AK7137" s="207" t="s">
        <v>21382</v>
      </c>
      <c r="AL7137" s="208">
        <v>52058.720000000001</v>
      </c>
      <c r="AM7137" s="93"/>
      <c r="AN7137" s="93"/>
      <c r="AO7137" s="93"/>
    </row>
    <row r="7138" spans="25:41" x14ac:dyDescent="0.55000000000000004">
      <c r="Y7138" t="s">
        <v>31083</v>
      </c>
      <c r="Z7138" s="284">
        <v>183052.48</v>
      </c>
      <c r="AB7138" s="276" t="s">
        <v>35362</v>
      </c>
      <c r="AC7138" s="277">
        <v>377193.4</v>
      </c>
      <c r="AE7138" s="246" t="s">
        <v>48022</v>
      </c>
      <c r="AF7138" s="247">
        <v>86.98</v>
      </c>
      <c r="AH7138" s="226" t="s">
        <v>52638</v>
      </c>
      <c r="AI7138" s="227">
        <v>754.98</v>
      </c>
      <c r="AK7138" s="207" t="s">
        <v>21383</v>
      </c>
      <c r="AL7138" s="208">
        <v>10486</v>
      </c>
      <c r="AM7138" s="93"/>
      <c r="AN7138" s="93"/>
      <c r="AO7138" s="93"/>
    </row>
    <row r="7139" spans="25:41" x14ac:dyDescent="0.55000000000000004">
      <c r="Y7139" t="s">
        <v>14647</v>
      </c>
      <c r="Z7139">
        <v>160.59</v>
      </c>
      <c r="AB7139" s="276" t="s">
        <v>42787</v>
      </c>
      <c r="AC7139" s="277">
        <v>229300</v>
      </c>
      <c r="AE7139" s="246" t="s">
        <v>48023</v>
      </c>
      <c r="AF7139" s="247">
        <v>103.24</v>
      </c>
      <c r="AH7139" s="226" t="s">
        <v>52639</v>
      </c>
      <c r="AI7139" s="227">
        <v>2378.39</v>
      </c>
      <c r="AK7139" s="207" t="s">
        <v>21384</v>
      </c>
      <c r="AL7139" s="208">
        <v>8759.4500000000007</v>
      </c>
      <c r="AM7139" s="93"/>
      <c r="AN7139" s="93"/>
      <c r="AO7139" s="93"/>
    </row>
    <row r="7140" spans="25:41" x14ac:dyDescent="0.55000000000000004">
      <c r="Y7140" t="s">
        <v>14648</v>
      </c>
      <c r="Z7140" s="284">
        <v>299969.96000000002</v>
      </c>
      <c r="AB7140" s="276" t="s">
        <v>68324</v>
      </c>
      <c r="AC7140" s="277">
        <v>17027.400000000001</v>
      </c>
      <c r="AE7140" s="246" t="s">
        <v>48024</v>
      </c>
      <c r="AF7140" s="247">
        <v>1180.22</v>
      </c>
      <c r="AH7140" s="226" t="s">
        <v>48927</v>
      </c>
      <c r="AI7140" s="227">
        <v>909.23</v>
      </c>
      <c r="AK7140" s="207" t="s">
        <v>21385</v>
      </c>
      <c r="AL7140" s="208">
        <v>180888.21</v>
      </c>
      <c r="AM7140" s="93"/>
      <c r="AN7140" s="93"/>
      <c r="AO7140" s="93"/>
    </row>
    <row r="7141" spans="25:41" x14ac:dyDescent="0.55000000000000004">
      <c r="Y7141" t="s">
        <v>14649</v>
      </c>
      <c r="Z7141" s="284">
        <v>52040.04</v>
      </c>
      <c r="AB7141" s="276" t="s">
        <v>39357</v>
      </c>
      <c r="AC7141" s="277">
        <v>135851.35999999999</v>
      </c>
      <c r="AE7141" s="246" t="s">
        <v>42587</v>
      </c>
      <c r="AF7141" s="247">
        <v>22857.72</v>
      </c>
      <c r="AH7141" s="226" t="s">
        <v>48013</v>
      </c>
      <c r="AI7141" s="227">
        <v>2688.49</v>
      </c>
      <c r="AK7141" s="207" t="s">
        <v>21386</v>
      </c>
      <c r="AL7141" s="208">
        <v>12997.29</v>
      </c>
      <c r="AM7141" s="93"/>
      <c r="AN7141" s="93"/>
      <c r="AO7141" s="93"/>
    </row>
    <row r="7142" spans="25:41" x14ac:dyDescent="0.55000000000000004">
      <c r="Y7142" t="s">
        <v>31085</v>
      </c>
      <c r="Z7142" s="284">
        <v>27862.16</v>
      </c>
      <c r="AB7142" s="276" t="s">
        <v>36539</v>
      </c>
      <c r="AC7142" s="277">
        <v>120566.39999999999</v>
      </c>
      <c r="AE7142" s="246" t="s">
        <v>42588</v>
      </c>
      <c r="AF7142" s="247">
        <v>1704.28</v>
      </c>
      <c r="AH7142" s="226" t="s">
        <v>52640</v>
      </c>
      <c r="AI7142" s="227">
        <v>2770</v>
      </c>
      <c r="AK7142" s="207" t="s">
        <v>21387</v>
      </c>
      <c r="AL7142" s="208">
        <v>10700</v>
      </c>
      <c r="AM7142" s="93"/>
      <c r="AN7142" s="93"/>
      <c r="AO7142" s="93"/>
    </row>
    <row r="7143" spans="25:41" x14ac:dyDescent="0.55000000000000004">
      <c r="Y7143" t="s">
        <v>31086</v>
      </c>
      <c r="Z7143" s="284">
        <v>702219.3</v>
      </c>
      <c r="AB7143" s="276" t="s">
        <v>35363</v>
      </c>
      <c r="AC7143" s="277">
        <v>110000.51</v>
      </c>
      <c r="AE7143" s="246" t="s">
        <v>42589</v>
      </c>
      <c r="AF7143" s="247">
        <v>5566.45</v>
      </c>
      <c r="AH7143" s="226" t="s">
        <v>50007</v>
      </c>
      <c r="AI7143" s="227">
        <v>605.29</v>
      </c>
      <c r="AK7143" s="207" t="s">
        <v>21388</v>
      </c>
      <c r="AL7143" s="208">
        <v>13205</v>
      </c>
      <c r="AM7143" s="93"/>
      <c r="AN7143" s="93"/>
      <c r="AO7143" s="93"/>
    </row>
    <row r="7144" spans="25:41" x14ac:dyDescent="0.55000000000000004">
      <c r="Y7144" t="s">
        <v>34387</v>
      </c>
      <c r="Z7144">
        <v>385.13</v>
      </c>
      <c r="AB7144" s="276" t="s">
        <v>39358</v>
      </c>
      <c r="AC7144" s="277">
        <v>720676.58</v>
      </c>
      <c r="AE7144" s="246" t="s">
        <v>42590</v>
      </c>
      <c r="AF7144" s="247">
        <v>3680.48</v>
      </c>
      <c r="AH7144" s="226" t="s">
        <v>45007</v>
      </c>
      <c r="AI7144" s="227">
        <v>1742.42</v>
      </c>
      <c r="AK7144" s="207" t="s">
        <v>21389</v>
      </c>
      <c r="AL7144" s="208">
        <v>1120</v>
      </c>
      <c r="AM7144" s="93"/>
      <c r="AN7144" s="93"/>
      <c r="AO7144" s="93"/>
    </row>
    <row r="7145" spans="25:41" x14ac:dyDescent="0.55000000000000004">
      <c r="Y7145" t="s">
        <v>54641</v>
      </c>
      <c r="Z7145" s="284">
        <v>422920.25</v>
      </c>
      <c r="AB7145" s="276" t="s">
        <v>36540</v>
      </c>
      <c r="AC7145" s="277">
        <v>96451.68</v>
      </c>
      <c r="AE7145" s="246" t="s">
        <v>63201</v>
      </c>
      <c r="AF7145" s="247">
        <v>1450</v>
      </c>
      <c r="AH7145" s="226" t="s">
        <v>50008</v>
      </c>
      <c r="AI7145" s="227">
        <v>5.18</v>
      </c>
      <c r="AK7145" s="207" t="s">
        <v>21390</v>
      </c>
      <c r="AL7145" s="208">
        <v>23420</v>
      </c>
      <c r="AM7145" s="93"/>
      <c r="AN7145" s="93"/>
      <c r="AO7145" s="93"/>
    </row>
    <row r="7146" spans="25:41" x14ac:dyDescent="0.55000000000000004">
      <c r="Y7146" t="s">
        <v>31087</v>
      </c>
      <c r="Z7146" s="284">
        <v>258028.81</v>
      </c>
      <c r="AB7146" s="276" t="s">
        <v>68325</v>
      </c>
      <c r="AC7146" s="277">
        <v>5642.68</v>
      </c>
      <c r="AE7146" s="246" t="s">
        <v>63202</v>
      </c>
      <c r="AF7146" s="247">
        <v>102.73</v>
      </c>
      <c r="AH7146" s="226" t="s">
        <v>46988</v>
      </c>
      <c r="AI7146" s="227">
        <v>180.83</v>
      </c>
      <c r="AK7146" s="207" t="s">
        <v>21391</v>
      </c>
      <c r="AL7146" s="208">
        <v>8383.2000000000007</v>
      </c>
      <c r="AM7146" s="93"/>
      <c r="AN7146" s="93"/>
      <c r="AO7146" s="93"/>
    </row>
    <row r="7147" spans="25:41" x14ac:dyDescent="0.55000000000000004">
      <c r="Y7147" t="s">
        <v>14651</v>
      </c>
      <c r="Z7147" s="284">
        <v>14028738.66</v>
      </c>
      <c r="AB7147" s="276" t="s">
        <v>33923</v>
      </c>
      <c r="AC7147" s="277">
        <v>115747.5</v>
      </c>
      <c r="AE7147" s="246" t="s">
        <v>35127</v>
      </c>
      <c r="AF7147" s="247">
        <v>14356.29</v>
      </c>
      <c r="AH7147" s="226" t="s">
        <v>48928</v>
      </c>
      <c r="AI7147" s="227">
        <v>28266</v>
      </c>
      <c r="AK7147" s="207" t="s">
        <v>21392</v>
      </c>
      <c r="AL7147" s="208">
        <v>320</v>
      </c>
      <c r="AM7147" s="93"/>
      <c r="AN7147" s="93"/>
      <c r="AO7147" s="93"/>
    </row>
    <row r="7148" spans="25:41" x14ac:dyDescent="0.55000000000000004">
      <c r="Y7148" t="s">
        <v>50820</v>
      </c>
      <c r="Z7148" s="284">
        <v>3033369.21</v>
      </c>
      <c r="AB7148" s="276" t="s">
        <v>36541</v>
      </c>
      <c r="AC7148" s="277">
        <v>12155.17</v>
      </c>
      <c r="AE7148" s="246" t="s">
        <v>35128</v>
      </c>
      <c r="AF7148" s="247">
        <v>33916.629999999997</v>
      </c>
      <c r="AH7148" s="226" t="s">
        <v>48929</v>
      </c>
      <c r="AI7148" s="227">
        <v>2162.36</v>
      </c>
      <c r="AK7148" s="207" t="s">
        <v>21393</v>
      </c>
      <c r="AL7148" s="208">
        <v>2820</v>
      </c>
      <c r="AM7148" s="93"/>
      <c r="AN7148" s="93"/>
      <c r="AO7148" s="93"/>
    </row>
    <row r="7149" spans="25:41" x14ac:dyDescent="0.55000000000000004">
      <c r="Y7149" t="s">
        <v>14652</v>
      </c>
      <c r="Z7149" s="284">
        <v>28653591.859999999</v>
      </c>
      <c r="AB7149" s="276" t="s">
        <v>63755</v>
      </c>
      <c r="AC7149" s="277">
        <v>15238.33</v>
      </c>
      <c r="AE7149" s="246" t="s">
        <v>35129</v>
      </c>
      <c r="AF7149" s="247">
        <v>5231.18</v>
      </c>
      <c r="AH7149" s="226" t="s">
        <v>50009</v>
      </c>
      <c r="AI7149" s="227">
        <v>773.35</v>
      </c>
      <c r="AK7149" s="207" t="s">
        <v>21394</v>
      </c>
      <c r="AL7149" s="208">
        <v>3769.04</v>
      </c>
      <c r="AM7149" s="93"/>
      <c r="AN7149" s="93"/>
      <c r="AO7149" s="93"/>
    </row>
    <row r="7150" spans="25:41" x14ac:dyDescent="0.55000000000000004">
      <c r="Y7150" t="s">
        <v>14653</v>
      </c>
      <c r="Z7150" s="284">
        <v>3877368.42</v>
      </c>
      <c r="AB7150" s="276" t="s">
        <v>33924</v>
      </c>
      <c r="AC7150" s="277">
        <v>196311.45</v>
      </c>
      <c r="AE7150" s="246" t="s">
        <v>35130</v>
      </c>
      <c r="AF7150" s="247">
        <v>6352.5</v>
      </c>
      <c r="AH7150" s="226" t="s">
        <v>50010</v>
      </c>
      <c r="AI7150" s="227">
        <v>404.24</v>
      </c>
      <c r="AK7150" s="207" t="s">
        <v>21395</v>
      </c>
      <c r="AL7150" s="208">
        <v>600</v>
      </c>
      <c r="AM7150" s="93"/>
      <c r="AN7150" s="93"/>
      <c r="AO7150" s="93"/>
    </row>
    <row r="7151" spans="25:41" x14ac:dyDescent="0.55000000000000004">
      <c r="Y7151" t="s">
        <v>31089</v>
      </c>
      <c r="Z7151" s="284">
        <v>399979.97</v>
      </c>
      <c r="AB7151" s="276" t="s">
        <v>63756</v>
      </c>
      <c r="AC7151" s="277">
        <v>28994.03</v>
      </c>
      <c r="AE7151" s="246" t="s">
        <v>35131</v>
      </c>
      <c r="AF7151" s="247">
        <v>14379.42</v>
      </c>
      <c r="AH7151" s="226" t="s">
        <v>48930</v>
      </c>
      <c r="AI7151" s="227">
        <v>1190.3900000000001</v>
      </c>
      <c r="AK7151" s="207" t="s">
        <v>21396</v>
      </c>
      <c r="AL7151" s="208">
        <v>1127.1600000000001</v>
      </c>
      <c r="AM7151" s="93"/>
      <c r="AN7151" s="93"/>
      <c r="AO7151" s="93"/>
    </row>
    <row r="7152" spans="25:41" x14ac:dyDescent="0.55000000000000004">
      <c r="Y7152" t="s">
        <v>39656</v>
      </c>
      <c r="Z7152" s="284">
        <v>332191.49</v>
      </c>
      <c r="AB7152" s="276" t="s">
        <v>70057</v>
      </c>
      <c r="AC7152" s="277">
        <v>355.17</v>
      </c>
      <c r="AE7152" s="246" t="s">
        <v>21656</v>
      </c>
      <c r="AF7152" s="247">
        <v>2799.8</v>
      </c>
      <c r="AH7152" s="226" t="s">
        <v>50011</v>
      </c>
      <c r="AI7152" s="227">
        <v>5245.25</v>
      </c>
      <c r="AK7152" s="207" t="s">
        <v>21397</v>
      </c>
      <c r="AL7152" s="208">
        <v>164.93</v>
      </c>
      <c r="AM7152" s="93"/>
      <c r="AN7152" s="93"/>
      <c r="AO7152" s="93"/>
    </row>
    <row r="7153" spans="25:41" x14ac:dyDescent="0.55000000000000004">
      <c r="Y7153" t="s">
        <v>14654</v>
      </c>
      <c r="Z7153" s="284">
        <v>29397040.780000001</v>
      </c>
      <c r="AB7153" s="276" t="s">
        <v>33925</v>
      </c>
      <c r="AC7153" s="277">
        <v>170057.41</v>
      </c>
      <c r="AE7153" s="246" t="s">
        <v>21658</v>
      </c>
      <c r="AF7153" s="247">
        <v>57039.22</v>
      </c>
      <c r="AH7153" s="226" t="s">
        <v>50012</v>
      </c>
      <c r="AI7153" s="227">
        <v>10314.799999999999</v>
      </c>
      <c r="AK7153" s="207" t="s">
        <v>21398</v>
      </c>
      <c r="AL7153" s="208">
        <v>240530</v>
      </c>
      <c r="AM7153" s="93"/>
      <c r="AN7153" s="93"/>
      <c r="AO7153" s="93"/>
    </row>
    <row r="7154" spans="25:41" x14ac:dyDescent="0.55000000000000004">
      <c r="Y7154" t="s">
        <v>14655</v>
      </c>
      <c r="Z7154" s="284">
        <v>59028.34</v>
      </c>
      <c r="AB7154" s="276" t="s">
        <v>33926</v>
      </c>
      <c r="AC7154" s="277">
        <v>543968.07999999996</v>
      </c>
      <c r="AE7154" s="246" t="s">
        <v>57493</v>
      </c>
      <c r="AF7154" s="247">
        <v>13504.93</v>
      </c>
      <c r="AH7154" s="226" t="s">
        <v>50013</v>
      </c>
      <c r="AI7154" s="227">
        <v>5879.65</v>
      </c>
      <c r="AK7154" s="207" t="s">
        <v>21399</v>
      </c>
      <c r="AL7154" s="208">
        <v>50275</v>
      </c>
      <c r="AM7154" s="93"/>
      <c r="AN7154" s="93"/>
      <c r="AO7154" s="93"/>
    </row>
    <row r="7155" spans="25:41" x14ac:dyDescent="0.55000000000000004">
      <c r="Y7155" t="s">
        <v>14656</v>
      </c>
      <c r="Z7155" s="284">
        <v>74896.44</v>
      </c>
      <c r="AB7155" s="276" t="s">
        <v>33927</v>
      </c>
      <c r="AC7155" s="277">
        <v>225677.14</v>
      </c>
      <c r="AE7155" s="246" t="s">
        <v>42593</v>
      </c>
      <c r="AF7155" s="247">
        <v>1263.5999999999999</v>
      </c>
      <c r="AH7155" s="226" t="s">
        <v>45008</v>
      </c>
      <c r="AI7155" s="227">
        <v>391000</v>
      </c>
      <c r="AK7155" s="207" t="s">
        <v>21400</v>
      </c>
      <c r="AL7155" s="208">
        <v>11740</v>
      </c>
      <c r="AM7155" s="93"/>
      <c r="AN7155" s="93"/>
      <c r="AO7155" s="93"/>
    </row>
    <row r="7156" spans="25:41" x14ac:dyDescent="0.55000000000000004">
      <c r="Y7156" t="s">
        <v>14657</v>
      </c>
      <c r="Z7156">
        <v>101.75</v>
      </c>
      <c r="AB7156" s="276" t="s">
        <v>36542</v>
      </c>
      <c r="AC7156" s="277">
        <v>2501468.98</v>
      </c>
      <c r="AE7156" s="246" t="s">
        <v>57494</v>
      </c>
      <c r="AF7156" s="247">
        <v>15832.07</v>
      </c>
      <c r="AH7156" s="226" t="s">
        <v>45009</v>
      </c>
      <c r="AI7156" s="227">
        <v>29911.5</v>
      </c>
      <c r="AK7156" s="207" t="s">
        <v>21401</v>
      </c>
      <c r="AL7156" s="208">
        <v>3012</v>
      </c>
      <c r="AM7156" s="93"/>
      <c r="AN7156" s="93"/>
      <c r="AO7156" s="93"/>
    </row>
    <row r="7157" spans="25:41" x14ac:dyDescent="0.55000000000000004">
      <c r="Y7157" t="s">
        <v>31091</v>
      </c>
      <c r="Z7157">
        <v>300.23</v>
      </c>
      <c r="AB7157" s="276" t="s">
        <v>68326</v>
      </c>
      <c r="AC7157" s="277">
        <v>8487.14</v>
      </c>
      <c r="AE7157" s="246" t="s">
        <v>42594</v>
      </c>
      <c r="AF7157" s="247">
        <v>2158.06</v>
      </c>
      <c r="AH7157" s="226" t="s">
        <v>45010</v>
      </c>
      <c r="AI7157" s="227">
        <v>82937.5</v>
      </c>
      <c r="AK7157" s="207" t="s">
        <v>21402</v>
      </c>
      <c r="AL7157" s="208">
        <v>1090</v>
      </c>
      <c r="AM7157" s="93"/>
      <c r="AN7157" s="93"/>
      <c r="AO7157" s="93"/>
    </row>
    <row r="7158" spans="25:41" x14ac:dyDescent="0.55000000000000004">
      <c r="Y7158" t="s">
        <v>14658</v>
      </c>
      <c r="Z7158" s="284">
        <v>31306.14</v>
      </c>
      <c r="AB7158" s="276" t="s">
        <v>70058</v>
      </c>
      <c r="AC7158" s="277">
        <v>1794892.46</v>
      </c>
      <c r="AE7158" s="246" t="s">
        <v>42595</v>
      </c>
      <c r="AF7158" s="247">
        <v>7493.03</v>
      </c>
      <c r="AH7158" s="226" t="s">
        <v>45011</v>
      </c>
      <c r="AI7158" s="227">
        <v>6344.74</v>
      </c>
      <c r="AK7158" s="207" t="s">
        <v>21403</v>
      </c>
      <c r="AL7158" s="208">
        <v>13287.2</v>
      </c>
      <c r="AM7158" s="93"/>
      <c r="AN7158" s="93"/>
      <c r="AO7158" s="93"/>
    </row>
    <row r="7159" spans="25:41" x14ac:dyDescent="0.55000000000000004">
      <c r="Y7159" t="s">
        <v>31093</v>
      </c>
      <c r="Z7159" s="284">
        <v>155396.37</v>
      </c>
      <c r="AB7159" s="276" t="s">
        <v>68327</v>
      </c>
      <c r="AC7159" s="277">
        <v>76949.740000000005</v>
      </c>
      <c r="AE7159" s="246" t="s">
        <v>42596</v>
      </c>
      <c r="AF7159" s="247">
        <v>3887.16</v>
      </c>
      <c r="AH7159" s="226" t="s">
        <v>42575</v>
      </c>
      <c r="AI7159" s="227">
        <v>2246</v>
      </c>
      <c r="AK7159" s="207" t="s">
        <v>21404</v>
      </c>
      <c r="AL7159" s="208">
        <v>11146.57</v>
      </c>
      <c r="AM7159" s="93"/>
      <c r="AN7159" s="93"/>
      <c r="AO7159" s="93"/>
    </row>
    <row r="7160" spans="25:41" x14ac:dyDescent="0.55000000000000004">
      <c r="Y7160" t="s">
        <v>14660</v>
      </c>
      <c r="Z7160" s="284">
        <v>5779186.46</v>
      </c>
      <c r="AB7160" s="276" t="s">
        <v>59744</v>
      </c>
      <c r="AC7160" s="277">
        <v>2028781.46</v>
      </c>
      <c r="AE7160" s="246" t="s">
        <v>45030</v>
      </c>
      <c r="AF7160" s="247">
        <v>2781.18</v>
      </c>
      <c r="AH7160" s="226" t="s">
        <v>36339</v>
      </c>
      <c r="AI7160" s="227">
        <v>1369.96</v>
      </c>
      <c r="AK7160" s="207" t="s">
        <v>21405</v>
      </c>
      <c r="AL7160" s="208">
        <v>3872.11</v>
      </c>
      <c r="AM7160" s="93"/>
      <c r="AN7160" s="93"/>
      <c r="AO7160" s="93"/>
    </row>
    <row r="7161" spans="25:41" x14ac:dyDescent="0.55000000000000004">
      <c r="Y7161" t="s">
        <v>14661</v>
      </c>
      <c r="Z7161" s="284">
        <v>19463801.579999998</v>
      </c>
      <c r="AB7161" s="276" t="s">
        <v>35364</v>
      </c>
      <c r="AC7161" s="277">
        <v>644114.16</v>
      </c>
      <c r="AE7161" s="246" t="s">
        <v>59096</v>
      </c>
      <c r="AF7161" s="247">
        <v>1250</v>
      </c>
      <c r="AH7161" s="226" t="s">
        <v>52641</v>
      </c>
      <c r="AI7161" s="227">
        <v>4042</v>
      </c>
      <c r="AK7161" s="207" t="s">
        <v>21406</v>
      </c>
      <c r="AL7161" s="208">
        <v>25624.1</v>
      </c>
      <c r="AM7161" s="93"/>
      <c r="AN7161" s="93"/>
      <c r="AO7161" s="93"/>
    </row>
    <row r="7162" spans="25:41" x14ac:dyDescent="0.55000000000000004">
      <c r="Y7162" t="s">
        <v>31094</v>
      </c>
      <c r="Z7162">
        <v>905.64</v>
      </c>
      <c r="AB7162" s="276" t="s">
        <v>69769</v>
      </c>
      <c r="AC7162" s="277">
        <v>1060847.79</v>
      </c>
      <c r="AE7162" s="246" t="s">
        <v>21671</v>
      </c>
      <c r="AF7162" s="247">
        <v>353911.97</v>
      </c>
      <c r="AH7162" s="226" t="s">
        <v>39206</v>
      </c>
      <c r="AI7162" s="227">
        <v>19104.099999999999</v>
      </c>
      <c r="AK7162" s="207" t="s">
        <v>21407</v>
      </c>
      <c r="AL7162" s="208">
        <v>7600.94</v>
      </c>
      <c r="AM7162" s="93"/>
      <c r="AN7162" s="93"/>
      <c r="AO7162" s="93"/>
    </row>
    <row r="7163" spans="25:41" x14ac:dyDescent="0.55000000000000004">
      <c r="Y7163" t="s">
        <v>31095</v>
      </c>
      <c r="Z7163" s="284">
        <v>-1783063.66</v>
      </c>
      <c r="AB7163" s="276" t="s">
        <v>36544</v>
      </c>
      <c r="AC7163" s="277">
        <v>205998.71</v>
      </c>
      <c r="AE7163" s="246" t="s">
        <v>58274</v>
      </c>
      <c r="AF7163" s="247">
        <v>1980534.11</v>
      </c>
      <c r="AH7163" s="226" t="s">
        <v>35118</v>
      </c>
      <c r="AI7163" s="227">
        <v>117890</v>
      </c>
      <c r="AK7163" s="207" t="s">
        <v>21408</v>
      </c>
      <c r="AL7163" s="208">
        <v>2236.23</v>
      </c>
      <c r="AM7163" s="93"/>
      <c r="AN7163" s="93"/>
      <c r="AO7163" s="93"/>
    </row>
    <row r="7164" spans="25:41" x14ac:dyDescent="0.55000000000000004">
      <c r="Y7164" t="s">
        <v>34389</v>
      </c>
      <c r="Z7164" s="284">
        <v>23156329.16</v>
      </c>
      <c r="AB7164" s="276" t="s">
        <v>42789</v>
      </c>
      <c r="AC7164" s="277">
        <v>1235977.06</v>
      </c>
      <c r="AE7164" s="246" t="s">
        <v>50030</v>
      </c>
      <c r="AF7164" s="247">
        <v>7882.29</v>
      </c>
      <c r="AH7164" s="226" t="s">
        <v>48931</v>
      </c>
      <c r="AI7164" s="227">
        <v>62744.02</v>
      </c>
      <c r="AK7164" s="207" t="s">
        <v>21409</v>
      </c>
      <c r="AL7164" s="208">
        <v>5290</v>
      </c>
      <c r="AM7164" s="93"/>
      <c r="AN7164" s="93"/>
      <c r="AO7164" s="93"/>
    </row>
    <row r="7165" spans="25:41" x14ac:dyDescent="0.55000000000000004">
      <c r="Y7165" t="s">
        <v>31096</v>
      </c>
      <c r="Z7165" s="284">
        <v>71233554.459999993</v>
      </c>
      <c r="AB7165" s="276" t="s">
        <v>35365</v>
      </c>
      <c r="AC7165" s="277">
        <v>792289.23</v>
      </c>
      <c r="AE7165" s="246" t="s">
        <v>50031</v>
      </c>
      <c r="AF7165" s="247">
        <v>603.13</v>
      </c>
      <c r="AH7165" s="226" t="s">
        <v>48014</v>
      </c>
      <c r="AI7165" s="227">
        <v>65729.600000000006</v>
      </c>
      <c r="AK7165" s="207" t="s">
        <v>21410</v>
      </c>
      <c r="AL7165" s="208">
        <v>26119.52</v>
      </c>
      <c r="AM7165" s="93"/>
      <c r="AN7165" s="93"/>
      <c r="AO7165" s="93"/>
    </row>
    <row r="7166" spans="25:41" x14ac:dyDescent="0.55000000000000004">
      <c r="Y7166" t="s">
        <v>54643</v>
      </c>
      <c r="Z7166" s="284">
        <v>623357.75</v>
      </c>
      <c r="AB7166" s="276" t="s">
        <v>39359</v>
      </c>
      <c r="AC7166" s="277">
        <v>271360.25</v>
      </c>
      <c r="AE7166" s="246" t="s">
        <v>50032</v>
      </c>
      <c r="AF7166" s="247">
        <v>1286.8399999999999</v>
      </c>
      <c r="AH7166" s="226" t="s">
        <v>45012</v>
      </c>
      <c r="AI7166" s="227">
        <v>144670.79999999999</v>
      </c>
      <c r="AK7166" s="207" t="s">
        <v>21411</v>
      </c>
      <c r="AL7166" s="208">
        <v>253735</v>
      </c>
      <c r="AM7166" s="93"/>
      <c r="AN7166" s="93"/>
      <c r="AO7166" s="93"/>
    </row>
    <row r="7167" spans="25:41" x14ac:dyDescent="0.55000000000000004">
      <c r="Y7167" t="s">
        <v>50821</v>
      </c>
      <c r="Z7167" s="284">
        <v>455987.37</v>
      </c>
      <c r="AB7167" s="276" t="s">
        <v>53192</v>
      </c>
      <c r="AC7167" s="277">
        <v>10661.14</v>
      </c>
      <c r="AE7167" s="246" t="s">
        <v>52661</v>
      </c>
      <c r="AF7167" s="247">
        <v>615.75</v>
      </c>
      <c r="AH7167" s="226" t="s">
        <v>50014</v>
      </c>
      <c r="AI7167" s="227">
        <v>8286.25</v>
      </c>
      <c r="AK7167" s="207" t="s">
        <v>21412</v>
      </c>
      <c r="AL7167" s="208">
        <v>1120</v>
      </c>
      <c r="AM7167" s="93"/>
      <c r="AN7167" s="93"/>
      <c r="AO7167" s="93"/>
    </row>
    <row r="7168" spans="25:41" x14ac:dyDescent="0.55000000000000004">
      <c r="Y7168" t="s">
        <v>50822</v>
      </c>
      <c r="Z7168" s="284">
        <v>3724125.96</v>
      </c>
      <c r="AB7168" s="276" t="s">
        <v>62147</v>
      </c>
      <c r="AC7168" s="277">
        <v>-74163.539999999994</v>
      </c>
      <c r="AE7168" s="246" t="s">
        <v>57495</v>
      </c>
      <c r="AF7168" s="247">
        <v>2914.12</v>
      </c>
      <c r="AH7168" s="226" t="s">
        <v>50015</v>
      </c>
      <c r="AI7168" s="227">
        <v>553.16999999999996</v>
      </c>
      <c r="AK7168" s="207" t="s">
        <v>21413</v>
      </c>
      <c r="AL7168" s="208">
        <v>26439.919999999998</v>
      </c>
      <c r="AM7168" s="93"/>
      <c r="AN7168" s="93"/>
      <c r="AO7168" s="93"/>
    </row>
    <row r="7169" spans="25:41" x14ac:dyDescent="0.55000000000000004">
      <c r="Y7169" t="s">
        <v>54644</v>
      </c>
      <c r="Z7169" s="284">
        <v>3008.73</v>
      </c>
      <c r="AB7169" s="276" t="s">
        <v>39360</v>
      </c>
      <c r="AC7169" s="277">
        <v>136792.67000000001</v>
      </c>
      <c r="AE7169" s="246" t="s">
        <v>52665</v>
      </c>
      <c r="AF7169" s="247">
        <v>183.62</v>
      </c>
      <c r="AH7169" s="226" t="s">
        <v>50016</v>
      </c>
      <c r="AI7169" s="227">
        <v>1295.72</v>
      </c>
      <c r="AK7169" s="207" t="s">
        <v>21414</v>
      </c>
      <c r="AL7169" s="208">
        <v>8383.2000000000007</v>
      </c>
      <c r="AM7169" s="93"/>
      <c r="AN7169" s="93"/>
      <c r="AO7169" s="93"/>
    </row>
    <row r="7170" spans="25:41" x14ac:dyDescent="0.55000000000000004">
      <c r="Y7170" t="s">
        <v>35903</v>
      </c>
      <c r="Z7170" s="284">
        <v>10486274.449999999</v>
      </c>
      <c r="AB7170" s="276" t="s">
        <v>70670</v>
      </c>
      <c r="AC7170" s="277">
        <v>28714.34</v>
      </c>
      <c r="AE7170" s="246" t="s">
        <v>55190</v>
      </c>
      <c r="AF7170" s="247">
        <v>6253.43</v>
      </c>
      <c r="AH7170" s="226" t="s">
        <v>48932</v>
      </c>
      <c r="AI7170" s="227">
        <v>1354.5</v>
      </c>
      <c r="AK7170" s="207" t="s">
        <v>21415</v>
      </c>
      <c r="AL7170" s="208">
        <v>68833.84</v>
      </c>
      <c r="AM7170" s="93"/>
      <c r="AN7170" s="93"/>
      <c r="AO7170" s="93"/>
    </row>
    <row r="7171" spans="25:41" x14ac:dyDescent="0.55000000000000004">
      <c r="Y7171" t="s">
        <v>14662</v>
      </c>
      <c r="Z7171" s="284">
        <v>9665211.25</v>
      </c>
      <c r="AB7171" s="276" t="s">
        <v>68328</v>
      </c>
      <c r="AC7171" s="277">
        <v>732.04</v>
      </c>
      <c r="AE7171" s="246" t="s">
        <v>52669</v>
      </c>
      <c r="AF7171" s="247">
        <v>394.03</v>
      </c>
      <c r="AH7171" s="226" t="s">
        <v>45013</v>
      </c>
      <c r="AI7171" s="227">
        <v>39645.5</v>
      </c>
      <c r="AK7171" s="207" t="s">
        <v>21416</v>
      </c>
      <c r="AL7171" s="208">
        <v>12060</v>
      </c>
      <c r="AM7171" s="93"/>
      <c r="AN7171" s="93"/>
      <c r="AO7171" s="93"/>
    </row>
    <row r="7172" spans="25:41" x14ac:dyDescent="0.55000000000000004">
      <c r="Y7172" t="s">
        <v>14663</v>
      </c>
      <c r="Z7172" s="284">
        <v>1172173.1100000001</v>
      </c>
      <c r="AB7172" s="276" t="s">
        <v>68329</v>
      </c>
      <c r="AC7172" s="277">
        <v>1130</v>
      </c>
      <c r="AE7172" s="246" t="s">
        <v>62021</v>
      </c>
      <c r="AF7172" s="247">
        <v>87348</v>
      </c>
      <c r="AH7172" s="226" t="s">
        <v>45014</v>
      </c>
      <c r="AI7172" s="227">
        <v>3136.5</v>
      </c>
      <c r="AK7172" s="207" t="s">
        <v>21417</v>
      </c>
      <c r="AL7172" s="208">
        <v>9817.25</v>
      </c>
      <c r="AM7172" s="93"/>
      <c r="AN7172" s="93"/>
      <c r="AO7172" s="93"/>
    </row>
    <row r="7173" spans="25:41" x14ac:dyDescent="0.55000000000000004">
      <c r="Y7173" t="s">
        <v>31097</v>
      </c>
      <c r="Z7173" s="284">
        <v>317542.57</v>
      </c>
      <c r="AB7173" s="276" t="s">
        <v>53196</v>
      </c>
      <c r="AC7173" s="277">
        <v>126.6</v>
      </c>
      <c r="AE7173" s="246" t="s">
        <v>62022</v>
      </c>
      <c r="AF7173" s="247">
        <v>41148</v>
      </c>
      <c r="AH7173" s="226" t="s">
        <v>45015</v>
      </c>
      <c r="AI7173" s="227">
        <v>2430464.06</v>
      </c>
      <c r="AK7173" s="207" t="s">
        <v>21418</v>
      </c>
      <c r="AL7173" s="208">
        <v>2820</v>
      </c>
      <c r="AM7173" s="93"/>
      <c r="AN7173" s="93"/>
      <c r="AO7173" s="93"/>
    </row>
    <row r="7174" spans="25:41" x14ac:dyDescent="0.55000000000000004">
      <c r="Z7174" s="284"/>
      <c r="AB7174" s="276" t="s">
        <v>68330</v>
      </c>
      <c r="AC7174" s="277">
        <v>130.66999999999999</v>
      </c>
      <c r="AE7174" s="246" t="s">
        <v>63203</v>
      </c>
      <c r="AF7174" s="247">
        <v>9048.65</v>
      </c>
      <c r="AH7174" s="226" t="s">
        <v>45016</v>
      </c>
      <c r="AI7174" s="227">
        <v>186117.31</v>
      </c>
      <c r="AK7174" s="207" t="s">
        <v>21419</v>
      </c>
      <c r="AL7174" s="208">
        <v>7553.97</v>
      </c>
      <c r="AM7174" s="93"/>
      <c r="AN7174" s="93"/>
      <c r="AO7174" s="93"/>
    </row>
    <row r="7175" spans="25:41" x14ac:dyDescent="0.55000000000000004">
      <c r="Z7175" s="284"/>
      <c r="AB7175" s="276" t="s">
        <v>57668</v>
      </c>
      <c r="AC7175" s="277">
        <v>35507.5</v>
      </c>
      <c r="AE7175" s="246" t="s">
        <v>59097</v>
      </c>
      <c r="AF7175" s="247">
        <v>675.5</v>
      </c>
      <c r="AH7175" s="226" t="s">
        <v>21493</v>
      </c>
      <c r="AI7175" s="227">
        <v>49275</v>
      </c>
      <c r="AK7175" s="207" t="s">
        <v>21420</v>
      </c>
      <c r="AL7175" s="208">
        <v>1090</v>
      </c>
      <c r="AM7175" s="93"/>
      <c r="AN7175" s="93"/>
      <c r="AO7175" s="93"/>
    </row>
    <row r="7176" spans="25:41" x14ac:dyDescent="0.55000000000000004">
      <c r="Z7176" s="284"/>
      <c r="AB7176" s="276" t="s">
        <v>63295</v>
      </c>
      <c r="AC7176" s="277">
        <v>12237.34</v>
      </c>
      <c r="AE7176" s="246" t="s">
        <v>57496</v>
      </c>
      <c r="AF7176" s="247">
        <v>600</v>
      </c>
      <c r="AH7176" s="226" t="s">
        <v>48015</v>
      </c>
      <c r="AI7176" s="227">
        <v>875</v>
      </c>
      <c r="AK7176" s="207" t="s">
        <v>21421</v>
      </c>
      <c r="AL7176" s="208">
        <v>21891.65</v>
      </c>
      <c r="AM7176" s="93"/>
      <c r="AN7176" s="93"/>
      <c r="AO7176" s="93"/>
    </row>
    <row r="7177" spans="25:41" x14ac:dyDescent="0.55000000000000004">
      <c r="Z7177" s="284"/>
      <c r="AB7177" s="276" t="s">
        <v>57669</v>
      </c>
      <c r="AC7177" s="277">
        <v>3652.5</v>
      </c>
      <c r="AE7177" s="246" t="s">
        <v>42602</v>
      </c>
      <c r="AF7177" s="247">
        <v>37320</v>
      </c>
      <c r="AH7177" s="226" t="s">
        <v>48016</v>
      </c>
      <c r="AI7177" s="227">
        <v>10964.99</v>
      </c>
      <c r="AK7177" s="207" t="s">
        <v>21422</v>
      </c>
      <c r="AL7177" s="208">
        <v>11146.57</v>
      </c>
      <c r="AM7177" s="93"/>
      <c r="AN7177" s="93"/>
      <c r="AO7177" s="93"/>
    </row>
    <row r="7178" spans="25:41" x14ac:dyDescent="0.55000000000000004">
      <c r="Z7178" s="284"/>
      <c r="AB7178" s="276" t="s">
        <v>63296</v>
      </c>
      <c r="AC7178" s="277">
        <v>1901.72</v>
      </c>
      <c r="AE7178" s="246" t="s">
        <v>63204</v>
      </c>
      <c r="AF7178" s="247">
        <v>933000</v>
      </c>
      <c r="AH7178" s="226" t="s">
        <v>21495</v>
      </c>
      <c r="AI7178" s="227">
        <v>30614.57</v>
      </c>
      <c r="AK7178" s="207" t="s">
        <v>21423</v>
      </c>
      <c r="AL7178" s="208">
        <v>952.61</v>
      </c>
      <c r="AM7178" s="93"/>
      <c r="AN7178" s="93"/>
      <c r="AO7178" s="93"/>
    </row>
    <row r="7179" spans="25:41" x14ac:dyDescent="0.55000000000000004">
      <c r="Z7179" s="284"/>
      <c r="AB7179" s="276" t="s">
        <v>68331</v>
      </c>
      <c r="AC7179" s="277">
        <v>499</v>
      </c>
      <c r="AE7179" s="246" t="s">
        <v>63205</v>
      </c>
      <c r="AF7179" s="247">
        <v>4856.49</v>
      </c>
      <c r="AH7179" s="226" t="s">
        <v>21498</v>
      </c>
      <c r="AI7179" s="227">
        <v>1659</v>
      </c>
      <c r="AK7179" s="207" t="s">
        <v>21424</v>
      </c>
      <c r="AL7179" s="208">
        <v>3872.11</v>
      </c>
      <c r="AM7179" s="93"/>
      <c r="AN7179" s="93"/>
      <c r="AO7179" s="93"/>
    </row>
    <row r="7180" spans="25:41" x14ac:dyDescent="0.55000000000000004">
      <c r="Z7180" s="284"/>
      <c r="AB7180" s="276" t="s">
        <v>50241</v>
      </c>
      <c r="AC7180" s="277">
        <v>4064.39</v>
      </c>
      <c r="AE7180" s="246" t="s">
        <v>62655</v>
      </c>
      <c r="AF7180" s="247">
        <v>1500</v>
      </c>
      <c r="AH7180" s="226" t="s">
        <v>21500</v>
      </c>
      <c r="AI7180" s="227">
        <v>5037.67</v>
      </c>
      <c r="AK7180" s="207" t="s">
        <v>21425</v>
      </c>
      <c r="AL7180" s="208">
        <v>4500</v>
      </c>
      <c r="AM7180" s="93"/>
      <c r="AN7180" s="93"/>
      <c r="AO7180" s="93"/>
    </row>
    <row r="7181" spans="25:41" x14ac:dyDescent="0.55000000000000004">
      <c r="Z7181" s="284"/>
      <c r="AB7181" s="276" t="s">
        <v>53197</v>
      </c>
      <c r="AC7181" s="277">
        <v>10177.86</v>
      </c>
      <c r="AE7181" s="246" t="s">
        <v>39218</v>
      </c>
      <c r="AF7181" s="247">
        <v>83522.149999999994</v>
      </c>
      <c r="AH7181" s="226" t="s">
        <v>21501</v>
      </c>
      <c r="AI7181" s="227">
        <v>24369.82</v>
      </c>
      <c r="AK7181" s="207" t="s">
        <v>21426</v>
      </c>
      <c r="AL7181" s="208">
        <v>75513.320000000007</v>
      </c>
      <c r="AM7181" s="93"/>
      <c r="AN7181" s="93"/>
      <c r="AO7181" s="93"/>
    </row>
    <row r="7182" spans="25:41" x14ac:dyDescent="0.55000000000000004">
      <c r="Z7182" s="284"/>
      <c r="AB7182" s="276" t="s">
        <v>62148</v>
      </c>
      <c r="AC7182" s="277">
        <v>-32.869999999999997</v>
      </c>
      <c r="AE7182" s="246" t="s">
        <v>39219</v>
      </c>
      <c r="AF7182" s="247">
        <v>242114.33</v>
      </c>
      <c r="AH7182" s="226" t="s">
        <v>21503</v>
      </c>
      <c r="AI7182" s="227">
        <v>1033.01</v>
      </c>
      <c r="AK7182" s="207" t="s">
        <v>21427</v>
      </c>
      <c r="AL7182" s="208">
        <v>143600</v>
      </c>
      <c r="AM7182" s="93"/>
      <c r="AN7182" s="93"/>
      <c r="AO7182" s="93"/>
    </row>
    <row r="7183" spans="25:41" x14ac:dyDescent="0.55000000000000004">
      <c r="Z7183" s="284"/>
      <c r="AB7183" s="276" t="s">
        <v>68332</v>
      </c>
      <c r="AC7183" s="277">
        <v>11791</v>
      </c>
      <c r="AE7183" s="246" t="s">
        <v>39220</v>
      </c>
      <c r="AF7183" s="247">
        <v>18033.14</v>
      </c>
      <c r="AH7183" s="226" t="s">
        <v>21504</v>
      </c>
      <c r="AI7183" s="227">
        <v>166.09</v>
      </c>
      <c r="AK7183" s="207" t="s">
        <v>21428</v>
      </c>
      <c r="AL7183" s="208">
        <v>45144.27</v>
      </c>
      <c r="AM7183" s="93"/>
      <c r="AN7183" s="93"/>
      <c r="AO7183" s="93"/>
    </row>
    <row r="7184" spans="25:41" x14ac:dyDescent="0.55000000000000004">
      <c r="Z7184" s="284"/>
      <c r="AB7184" s="276" t="s">
        <v>68333</v>
      </c>
      <c r="AC7184" s="277">
        <v>6438.8</v>
      </c>
      <c r="AE7184" s="246" t="s">
        <v>45034</v>
      </c>
      <c r="AF7184" s="247">
        <v>113559.99</v>
      </c>
      <c r="AH7184" s="226" t="s">
        <v>21505</v>
      </c>
      <c r="AI7184" s="227">
        <v>8992.02</v>
      </c>
      <c r="AK7184" s="207" t="s">
        <v>21429</v>
      </c>
      <c r="AL7184" s="208">
        <v>42114.25</v>
      </c>
      <c r="AM7184" s="93"/>
      <c r="AN7184" s="93"/>
      <c r="AO7184" s="93"/>
    </row>
    <row r="7185" spans="26:41" x14ac:dyDescent="0.55000000000000004">
      <c r="Z7185" s="284"/>
      <c r="AB7185" s="276" t="s">
        <v>68334</v>
      </c>
      <c r="AC7185" s="277">
        <v>22856</v>
      </c>
      <c r="AE7185" s="246" t="s">
        <v>58549</v>
      </c>
      <c r="AF7185" s="247">
        <v>12304.76</v>
      </c>
      <c r="AH7185" s="226" t="s">
        <v>21506</v>
      </c>
      <c r="AI7185" s="227">
        <v>21377.34</v>
      </c>
      <c r="AK7185" s="207" t="s">
        <v>21430</v>
      </c>
      <c r="AL7185" s="208">
        <v>101870.86</v>
      </c>
      <c r="AM7185" s="93"/>
      <c r="AN7185" s="93"/>
      <c r="AO7185" s="93"/>
    </row>
    <row r="7186" spans="26:41" x14ac:dyDescent="0.55000000000000004">
      <c r="Z7186" s="284"/>
      <c r="AB7186" s="276" t="s">
        <v>68335</v>
      </c>
      <c r="AC7186" s="277">
        <v>1973.4</v>
      </c>
      <c r="AE7186" s="246" t="s">
        <v>61209</v>
      </c>
      <c r="AF7186" s="247">
        <v>4000</v>
      </c>
      <c r="AH7186" s="226" t="s">
        <v>21507</v>
      </c>
      <c r="AI7186" s="227">
        <v>10373.719999999999</v>
      </c>
      <c r="AK7186" s="207" t="s">
        <v>21431</v>
      </c>
      <c r="AL7186" s="208">
        <v>30894.38</v>
      </c>
      <c r="AM7186" s="93"/>
      <c r="AN7186" s="93"/>
      <c r="AO7186" s="93"/>
    </row>
    <row r="7187" spans="26:41" x14ac:dyDescent="0.55000000000000004">
      <c r="Z7187" s="284"/>
      <c r="AB7187" s="276" t="s">
        <v>53199</v>
      </c>
      <c r="AC7187" s="277">
        <v>15990.09</v>
      </c>
      <c r="AE7187" s="246" t="s">
        <v>63206</v>
      </c>
      <c r="AF7187" s="247">
        <v>308532.65000000002</v>
      </c>
      <c r="AH7187" s="226" t="s">
        <v>21508</v>
      </c>
      <c r="AI7187" s="227">
        <v>1012.5</v>
      </c>
      <c r="AK7187" s="207" t="s">
        <v>21432</v>
      </c>
      <c r="AL7187" s="208">
        <v>600</v>
      </c>
      <c r="AM7187" s="93"/>
      <c r="AN7187" s="93"/>
      <c r="AO7187" s="93"/>
    </row>
    <row r="7188" spans="26:41" x14ac:dyDescent="0.55000000000000004">
      <c r="Z7188" s="284"/>
      <c r="AB7188" s="276" t="s">
        <v>47137</v>
      </c>
      <c r="AC7188" s="277">
        <v>4478.74</v>
      </c>
      <c r="AE7188" s="246" t="s">
        <v>48026</v>
      </c>
      <c r="AF7188" s="247">
        <v>31913.119999999999</v>
      </c>
      <c r="AH7188" s="226" t="s">
        <v>21510</v>
      </c>
      <c r="AI7188" s="227">
        <v>291264.40999999997</v>
      </c>
      <c r="AK7188" s="207" t="s">
        <v>21433</v>
      </c>
      <c r="AL7188" s="208">
        <v>17252.54</v>
      </c>
      <c r="AM7188" s="93"/>
      <c r="AN7188" s="93"/>
      <c r="AO7188" s="93"/>
    </row>
    <row r="7189" spans="26:41" x14ac:dyDescent="0.55000000000000004">
      <c r="Z7189" s="284"/>
      <c r="AB7189" s="276" t="s">
        <v>53200</v>
      </c>
      <c r="AC7189" s="277">
        <v>11605.02</v>
      </c>
      <c r="AE7189" s="246" t="s">
        <v>40353</v>
      </c>
      <c r="AF7189" s="247">
        <v>233284.15</v>
      </c>
      <c r="AH7189" s="226" t="s">
        <v>21511</v>
      </c>
      <c r="AI7189" s="227">
        <v>8960.75</v>
      </c>
      <c r="AK7189" s="207" t="s">
        <v>21434</v>
      </c>
      <c r="AL7189" s="208">
        <v>366774.07</v>
      </c>
      <c r="AM7189" s="93"/>
      <c r="AN7189" s="93"/>
      <c r="AO7189" s="93"/>
    </row>
    <row r="7190" spans="26:41" x14ac:dyDescent="0.55000000000000004">
      <c r="Z7190" s="284"/>
      <c r="AB7190" s="276" t="s">
        <v>68336</v>
      </c>
      <c r="AC7190" s="277">
        <v>3541.21</v>
      </c>
      <c r="AE7190" s="246" t="s">
        <v>58275</v>
      </c>
      <c r="AF7190" s="247">
        <v>553762.12</v>
      </c>
      <c r="AH7190" s="226" t="s">
        <v>42576</v>
      </c>
      <c r="AI7190" s="227">
        <v>-24431.16</v>
      </c>
      <c r="AK7190" s="207" t="s">
        <v>21435</v>
      </c>
      <c r="AL7190" s="208">
        <v>88490</v>
      </c>
      <c r="AM7190" s="93"/>
      <c r="AN7190" s="93"/>
      <c r="AO7190" s="93"/>
    </row>
    <row r="7191" spans="26:41" x14ac:dyDescent="0.55000000000000004">
      <c r="Z7191" s="284"/>
      <c r="AB7191" s="276" t="s">
        <v>53201</v>
      </c>
      <c r="AC7191" s="277">
        <v>27395.9</v>
      </c>
      <c r="AE7191" s="246" t="s">
        <v>48027</v>
      </c>
      <c r="AF7191" s="247">
        <v>812.18</v>
      </c>
      <c r="AH7191" s="226" t="s">
        <v>21514</v>
      </c>
      <c r="AI7191" s="227">
        <v>44.4</v>
      </c>
      <c r="AK7191" s="207" t="s">
        <v>21436</v>
      </c>
      <c r="AL7191" s="208">
        <v>10486</v>
      </c>
      <c r="AM7191" s="93"/>
      <c r="AN7191" s="93"/>
      <c r="AO7191" s="93"/>
    </row>
    <row r="7192" spans="26:41" x14ac:dyDescent="0.55000000000000004">
      <c r="Z7192" s="284"/>
      <c r="AB7192" s="276" t="s">
        <v>59424</v>
      </c>
      <c r="AC7192" s="277">
        <v>17125.71</v>
      </c>
      <c r="AE7192" s="246" t="s">
        <v>64394</v>
      </c>
      <c r="AF7192" s="247">
        <v>43500</v>
      </c>
      <c r="AH7192" s="226" t="s">
        <v>21515</v>
      </c>
      <c r="AI7192" s="227">
        <v>2977.19</v>
      </c>
      <c r="AK7192" s="207" t="s">
        <v>21437</v>
      </c>
      <c r="AL7192" s="208">
        <v>65127.48</v>
      </c>
      <c r="AM7192" s="93"/>
      <c r="AN7192" s="93"/>
      <c r="AO7192" s="93"/>
    </row>
    <row r="7193" spans="26:41" x14ac:dyDescent="0.55000000000000004">
      <c r="Z7193" s="284"/>
      <c r="AB7193" s="276" t="s">
        <v>68337</v>
      </c>
      <c r="AC7193" s="277">
        <v>5222.21</v>
      </c>
      <c r="AE7193" s="246" t="s">
        <v>48941</v>
      </c>
      <c r="AF7193" s="247">
        <v>6000</v>
      </c>
      <c r="AH7193" s="226" t="s">
        <v>42577</v>
      </c>
      <c r="AI7193" s="227">
        <v>-1601.05</v>
      </c>
      <c r="AK7193" s="207" t="s">
        <v>21438</v>
      </c>
      <c r="AL7193" s="208">
        <v>8759.4500000000007</v>
      </c>
      <c r="AM7193" s="93"/>
      <c r="AN7193" s="93"/>
      <c r="AO7193" s="93"/>
    </row>
    <row r="7194" spans="26:41" x14ac:dyDescent="0.55000000000000004">
      <c r="Z7194" s="284"/>
      <c r="AB7194" s="276" t="s">
        <v>68338</v>
      </c>
      <c r="AC7194" s="277">
        <v>775</v>
      </c>
      <c r="AE7194" s="246" t="s">
        <v>48029</v>
      </c>
      <c r="AF7194" s="247">
        <v>3848.89</v>
      </c>
      <c r="AH7194" s="226" t="s">
        <v>21516</v>
      </c>
      <c r="AI7194" s="227">
        <v>9571.0499999999993</v>
      </c>
      <c r="AK7194" s="207" t="s">
        <v>21439</v>
      </c>
      <c r="AL7194" s="208">
        <v>579491.47</v>
      </c>
      <c r="AM7194" s="93"/>
      <c r="AN7194" s="93"/>
      <c r="AO7194" s="93"/>
    </row>
    <row r="7195" spans="26:41" x14ac:dyDescent="0.55000000000000004">
      <c r="Z7195" s="284"/>
      <c r="AB7195" s="276" t="s">
        <v>48150</v>
      </c>
      <c r="AC7195" s="277">
        <v>8332.92</v>
      </c>
      <c r="AE7195" s="246" t="s">
        <v>48030</v>
      </c>
      <c r="AF7195" s="247">
        <v>12211.82</v>
      </c>
      <c r="AH7195" s="226" t="s">
        <v>48933</v>
      </c>
      <c r="AI7195" s="227">
        <v>6.53</v>
      </c>
      <c r="AK7195" s="207" t="s">
        <v>21440</v>
      </c>
      <c r="AL7195" s="208">
        <v>148792.17000000001</v>
      </c>
      <c r="AM7195" s="93"/>
      <c r="AN7195" s="93"/>
      <c r="AO7195" s="93"/>
    </row>
    <row r="7196" spans="26:41" x14ac:dyDescent="0.55000000000000004">
      <c r="Z7196" s="284"/>
      <c r="AB7196" s="276" t="s">
        <v>68339</v>
      </c>
      <c r="AC7196" s="277">
        <v>28922.880000000001</v>
      </c>
      <c r="AE7196" s="246" t="s">
        <v>59414</v>
      </c>
      <c r="AF7196" s="247">
        <v>36843</v>
      </c>
      <c r="AH7196" s="226" t="s">
        <v>39207</v>
      </c>
      <c r="AI7196" s="227">
        <v>23406.42</v>
      </c>
      <c r="AK7196" s="207" t="s">
        <v>21441</v>
      </c>
      <c r="AL7196" s="208">
        <v>10872.75</v>
      </c>
      <c r="AM7196" s="93"/>
      <c r="AN7196" s="93"/>
      <c r="AO7196" s="93"/>
    </row>
    <row r="7197" spans="26:41" x14ac:dyDescent="0.55000000000000004">
      <c r="Z7197" s="284"/>
      <c r="AB7197" s="276" t="s">
        <v>68340</v>
      </c>
      <c r="AC7197" s="277">
        <v>445</v>
      </c>
      <c r="AE7197" s="246" t="s">
        <v>48031</v>
      </c>
      <c r="AF7197" s="247">
        <v>1620.06</v>
      </c>
      <c r="AH7197" s="226" t="s">
        <v>21517</v>
      </c>
      <c r="AI7197" s="227">
        <v>2523.21</v>
      </c>
      <c r="AK7197" s="207" t="s">
        <v>21442</v>
      </c>
      <c r="AL7197" s="208">
        <v>609</v>
      </c>
      <c r="AM7197" s="93"/>
      <c r="AN7197" s="93"/>
      <c r="AO7197" s="93"/>
    </row>
    <row r="7198" spans="26:41" x14ac:dyDescent="0.55000000000000004">
      <c r="Z7198" s="284"/>
      <c r="AB7198" s="276" t="s">
        <v>68341</v>
      </c>
      <c r="AC7198" s="277">
        <v>5424.86</v>
      </c>
      <c r="AE7198" s="246" t="s">
        <v>60525</v>
      </c>
      <c r="AF7198" s="247">
        <v>6109</v>
      </c>
      <c r="AH7198" s="226" t="s">
        <v>21518</v>
      </c>
      <c r="AI7198" s="227">
        <v>5336.37</v>
      </c>
      <c r="AK7198" s="207" t="s">
        <v>21443</v>
      </c>
      <c r="AL7198" s="208">
        <v>3850.28</v>
      </c>
      <c r="AM7198" s="93"/>
      <c r="AN7198" s="93"/>
      <c r="AO7198" s="93"/>
    </row>
    <row r="7199" spans="26:41" x14ac:dyDescent="0.55000000000000004">
      <c r="Z7199" s="284"/>
      <c r="AB7199" s="276" t="s">
        <v>68342</v>
      </c>
      <c r="AC7199" s="277">
        <v>415</v>
      </c>
      <c r="AE7199" s="246" t="s">
        <v>48942</v>
      </c>
      <c r="AF7199" s="247">
        <v>4842.7</v>
      </c>
      <c r="AH7199" s="226" t="s">
        <v>21520</v>
      </c>
      <c r="AI7199" s="227">
        <v>2170.23</v>
      </c>
      <c r="AK7199" s="207" t="s">
        <v>21444</v>
      </c>
      <c r="AL7199" s="208">
        <v>2320.7199999999998</v>
      </c>
      <c r="AM7199" s="93"/>
      <c r="AN7199" s="93"/>
      <c r="AO7199" s="93"/>
    </row>
    <row r="7200" spans="26:41" x14ac:dyDescent="0.55000000000000004">
      <c r="Z7200" s="284"/>
      <c r="AB7200" s="276" t="s">
        <v>68343</v>
      </c>
      <c r="AC7200" s="277">
        <v>1283.08</v>
      </c>
      <c r="AE7200" s="246" t="s">
        <v>48943</v>
      </c>
      <c r="AF7200" s="247">
        <v>2754.14</v>
      </c>
      <c r="AH7200" s="226" t="s">
        <v>21521</v>
      </c>
      <c r="AI7200" s="227">
        <v>16239.42</v>
      </c>
      <c r="AK7200" s="207" t="s">
        <v>21445</v>
      </c>
      <c r="AL7200" s="208">
        <v>19467</v>
      </c>
      <c r="AM7200" s="93"/>
      <c r="AN7200" s="93"/>
      <c r="AO7200" s="93"/>
    </row>
    <row r="7201" spans="26:41" x14ac:dyDescent="0.55000000000000004">
      <c r="Z7201" s="284"/>
      <c r="AB7201" s="276" t="s">
        <v>68344</v>
      </c>
      <c r="AC7201" s="277">
        <v>1232.82</v>
      </c>
      <c r="AE7201" s="246" t="s">
        <v>64395</v>
      </c>
      <c r="AF7201" s="247">
        <v>6000</v>
      </c>
      <c r="AH7201" s="226" t="s">
        <v>21523</v>
      </c>
      <c r="AI7201" s="227">
        <v>12364.42</v>
      </c>
      <c r="AK7201" s="207" t="s">
        <v>21446</v>
      </c>
      <c r="AL7201" s="208">
        <v>5648.31</v>
      </c>
      <c r="AM7201" s="93"/>
      <c r="AN7201" s="93"/>
      <c r="AO7201" s="93"/>
    </row>
    <row r="7202" spans="26:41" x14ac:dyDescent="0.55000000000000004">
      <c r="Z7202" s="284"/>
      <c r="AB7202" s="276" t="s">
        <v>68345</v>
      </c>
      <c r="AC7202" s="277">
        <v>20680.98</v>
      </c>
      <c r="AE7202" s="246" t="s">
        <v>64396</v>
      </c>
      <c r="AF7202" s="247">
        <v>459</v>
      </c>
      <c r="AH7202" s="226" t="s">
        <v>42578</v>
      </c>
      <c r="AI7202" s="227">
        <v>-180.6</v>
      </c>
      <c r="AK7202" s="207" t="s">
        <v>21447</v>
      </c>
      <c r="AL7202" s="208">
        <v>1013.69</v>
      </c>
      <c r="AM7202" s="93"/>
      <c r="AN7202" s="93"/>
      <c r="AO7202" s="93"/>
    </row>
    <row r="7203" spans="26:41" x14ac:dyDescent="0.55000000000000004">
      <c r="Z7203" s="284"/>
      <c r="AB7203" s="276" t="s">
        <v>68346</v>
      </c>
      <c r="AC7203" s="277">
        <v>41349.08</v>
      </c>
      <c r="AE7203" s="246" t="s">
        <v>64397</v>
      </c>
      <c r="AF7203" s="247">
        <v>1470</v>
      </c>
      <c r="AH7203" s="226" t="s">
        <v>21524</v>
      </c>
      <c r="AI7203" s="227">
        <v>214387.47</v>
      </c>
      <c r="AK7203" s="207" t="s">
        <v>21448</v>
      </c>
      <c r="AL7203" s="208">
        <v>5679</v>
      </c>
      <c r="AM7203" s="93"/>
      <c r="AN7203" s="93"/>
      <c r="AO7203" s="93"/>
    </row>
    <row r="7204" spans="26:41" x14ac:dyDescent="0.55000000000000004">
      <c r="AB7204" s="276" t="s">
        <v>70671</v>
      </c>
      <c r="AC7204" s="277">
        <v>58171.51</v>
      </c>
      <c r="AE7204" s="246" t="s">
        <v>64398</v>
      </c>
      <c r="AF7204" s="247">
        <v>499.61</v>
      </c>
      <c r="AH7204" s="226" t="s">
        <v>46989</v>
      </c>
      <c r="AI7204" s="227">
        <v>1350.34</v>
      </c>
      <c r="AK7204" s="207" t="s">
        <v>21449</v>
      </c>
      <c r="AL7204" s="208">
        <v>1212.6199999999999</v>
      </c>
      <c r="AM7204" s="93"/>
      <c r="AN7204" s="93"/>
      <c r="AO7204" s="93"/>
    </row>
    <row r="7205" spans="26:41" x14ac:dyDescent="0.55000000000000004">
      <c r="Z7205" s="284"/>
      <c r="AB7205" s="276" t="s">
        <v>70672</v>
      </c>
      <c r="AC7205" s="277">
        <v>4450.1099999999997</v>
      </c>
      <c r="AE7205" s="246" t="s">
        <v>59415</v>
      </c>
      <c r="AF7205" s="247">
        <v>25362</v>
      </c>
      <c r="AH7205" s="226" t="s">
        <v>21525</v>
      </c>
      <c r="AI7205" s="227">
        <v>164063.75</v>
      </c>
      <c r="AK7205" s="207" t="s">
        <v>21450</v>
      </c>
      <c r="AL7205" s="208">
        <v>557.38</v>
      </c>
      <c r="AM7205" s="93"/>
      <c r="AN7205" s="93"/>
      <c r="AO7205" s="93"/>
    </row>
    <row r="7206" spans="26:41" x14ac:dyDescent="0.55000000000000004">
      <c r="Z7206" s="284"/>
      <c r="AB7206" s="276" t="s">
        <v>70673</v>
      </c>
      <c r="AC7206" s="277">
        <v>14507.2</v>
      </c>
      <c r="AE7206" s="246" t="s">
        <v>52673</v>
      </c>
      <c r="AF7206" s="247">
        <v>7949.35</v>
      </c>
      <c r="AH7206" s="226" t="s">
        <v>21526</v>
      </c>
      <c r="AI7206" s="227">
        <v>13644.32</v>
      </c>
      <c r="AK7206" s="207" t="s">
        <v>21451</v>
      </c>
      <c r="AL7206" s="208">
        <v>36432</v>
      </c>
      <c r="AM7206" s="93"/>
      <c r="AN7206" s="93"/>
      <c r="AO7206" s="93"/>
    </row>
    <row r="7207" spans="26:41" x14ac:dyDescent="0.55000000000000004">
      <c r="Z7207" s="284"/>
      <c r="AB7207" s="276" t="s">
        <v>70674</v>
      </c>
      <c r="AC7207" s="277">
        <v>35796.28</v>
      </c>
      <c r="AE7207" s="246" t="s">
        <v>52674</v>
      </c>
      <c r="AF7207" s="247">
        <v>608.08000000000004</v>
      </c>
      <c r="AH7207" s="226" t="s">
        <v>21527</v>
      </c>
      <c r="AI7207" s="227">
        <v>13625.28</v>
      </c>
      <c r="AK7207" s="207" t="s">
        <v>21452</v>
      </c>
      <c r="AL7207" s="208">
        <v>2624.42</v>
      </c>
      <c r="AM7207" s="93"/>
      <c r="AN7207" s="93"/>
      <c r="AO7207" s="93"/>
    </row>
    <row r="7208" spans="26:41" x14ac:dyDescent="0.55000000000000004">
      <c r="Z7208" s="284"/>
      <c r="AB7208" s="276" t="s">
        <v>70675</v>
      </c>
      <c r="AC7208" s="277">
        <v>2758.05</v>
      </c>
      <c r="AE7208" s="246" t="s">
        <v>52675</v>
      </c>
      <c r="AF7208" s="247">
        <v>1947.6</v>
      </c>
      <c r="AH7208" s="226" t="s">
        <v>21528</v>
      </c>
      <c r="AI7208" s="227">
        <v>36759.07</v>
      </c>
      <c r="AK7208" s="207" t="s">
        <v>21453</v>
      </c>
      <c r="AL7208" s="208">
        <v>5822.58</v>
      </c>
      <c r="AM7208" s="93"/>
      <c r="AN7208" s="93"/>
      <c r="AO7208" s="93"/>
    </row>
    <row r="7209" spans="26:41" x14ac:dyDescent="0.55000000000000004">
      <c r="Z7209" s="284"/>
      <c r="AB7209" s="276" t="s">
        <v>69770</v>
      </c>
      <c r="AC7209" s="277">
        <v>15600</v>
      </c>
      <c r="AE7209" s="246" t="s">
        <v>52676</v>
      </c>
      <c r="AF7209" s="247">
        <v>661.92</v>
      </c>
      <c r="AH7209" s="226" t="s">
        <v>21529</v>
      </c>
      <c r="AI7209" s="227">
        <v>14541.44</v>
      </c>
      <c r="AK7209" s="207" t="s">
        <v>21454</v>
      </c>
      <c r="AL7209" s="208">
        <v>-144</v>
      </c>
      <c r="AM7209" s="93"/>
      <c r="AN7209" s="93"/>
      <c r="AO7209" s="93"/>
    </row>
    <row r="7210" spans="26:41" x14ac:dyDescent="0.55000000000000004">
      <c r="Z7210" s="284"/>
      <c r="AB7210" s="276" t="s">
        <v>70676</v>
      </c>
      <c r="AC7210" s="277">
        <v>13639.47</v>
      </c>
      <c r="AE7210" s="246" t="s">
        <v>13643</v>
      </c>
      <c r="AF7210" s="247">
        <v>22704.47</v>
      </c>
      <c r="AH7210" s="226" t="s">
        <v>21530</v>
      </c>
      <c r="AI7210" s="227">
        <v>7624.51</v>
      </c>
      <c r="AK7210" s="207" t="s">
        <v>21455</v>
      </c>
      <c r="AL7210" s="208">
        <v>36432</v>
      </c>
      <c r="AM7210" s="93"/>
      <c r="AN7210" s="93"/>
      <c r="AO7210" s="93"/>
    </row>
    <row r="7211" spans="26:41" x14ac:dyDescent="0.55000000000000004">
      <c r="Z7211" s="284"/>
      <c r="AB7211" s="276" t="s">
        <v>66681</v>
      </c>
      <c r="AC7211" s="277">
        <v>78092.850000000006</v>
      </c>
      <c r="AE7211" s="246" t="s">
        <v>21728</v>
      </c>
      <c r="AF7211" s="247">
        <v>162730.88</v>
      </c>
      <c r="AH7211" s="226" t="s">
        <v>35119</v>
      </c>
      <c r="AI7211" s="227">
        <v>10389.49</v>
      </c>
      <c r="AK7211" s="207" t="s">
        <v>21456</v>
      </c>
      <c r="AL7211" s="208">
        <v>2624.42</v>
      </c>
      <c r="AM7211" s="93"/>
      <c r="AN7211" s="93"/>
      <c r="AO7211" s="93"/>
    </row>
    <row r="7212" spans="26:41" x14ac:dyDescent="0.55000000000000004">
      <c r="Z7212" s="284"/>
      <c r="AB7212" s="276" t="s">
        <v>69885</v>
      </c>
      <c r="AC7212" s="277">
        <v>5317.43</v>
      </c>
      <c r="AE7212" s="246" t="s">
        <v>21730</v>
      </c>
      <c r="AF7212" s="247">
        <v>4906.22</v>
      </c>
      <c r="AH7212" s="226" t="s">
        <v>48934</v>
      </c>
      <c r="AI7212" s="227">
        <v>223.73</v>
      </c>
      <c r="AK7212" s="207" t="s">
        <v>21457</v>
      </c>
      <c r="AL7212" s="208">
        <v>5822.58</v>
      </c>
      <c r="AM7212" s="93"/>
      <c r="AN7212" s="93"/>
      <c r="AO7212" s="93"/>
    </row>
    <row r="7213" spans="26:41" x14ac:dyDescent="0.55000000000000004">
      <c r="Z7213" s="284"/>
      <c r="AB7213" s="276" t="s">
        <v>57670</v>
      </c>
      <c r="AC7213" s="277">
        <v>76020</v>
      </c>
      <c r="AE7213" s="246" t="s">
        <v>52678</v>
      </c>
      <c r="AF7213" s="247">
        <v>2244.04</v>
      </c>
      <c r="AH7213" s="226" t="s">
        <v>35120</v>
      </c>
      <c r="AI7213" s="227">
        <v>577.79999999999995</v>
      </c>
      <c r="AK7213" s="207" t="s">
        <v>21458</v>
      </c>
      <c r="AL7213" s="208">
        <v>3850.28</v>
      </c>
      <c r="AM7213" s="93"/>
      <c r="AN7213" s="93"/>
      <c r="AO7213" s="93"/>
    </row>
    <row r="7214" spans="26:41" x14ac:dyDescent="0.55000000000000004">
      <c r="Z7214" s="284"/>
      <c r="AB7214" s="276" t="s">
        <v>68347</v>
      </c>
      <c r="AC7214" s="277">
        <v>866.1</v>
      </c>
      <c r="AE7214" s="246" t="s">
        <v>52679</v>
      </c>
      <c r="AF7214" s="247">
        <v>895.79</v>
      </c>
      <c r="AH7214" s="226" t="s">
        <v>46990</v>
      </c>
      <c r="AI7214" s="227">
        <v>7861.25</v>
      </c>
      <c r="AK7214" s="207" t="s">
        <v>21459</v>
      </c>
      <c r="AL7214" s="208">
        <v>12550.37</v>
      </c>
      <c r="AM7214" s="93"/>
      <c r="AN7214" s="93"/>
      <c r="AO7214" s="93"/>
    </row>
    <row r="7215" spans="26:41" x14ac:dyDescent="0.55000000000000004">
      <c r="Z7215" s="284"/>
      <c r="AB7215" s="276" t="s">
        <v>70677</v>
      </c>
      <c r="AC7215" s="277">
        <v>55.02</v>
      </c>
      <c r="AE7215" s="246" t="s">
        <v>21731</v>
      </c>
      <c r="AF7215" s="247">
        <v>615.58000000000004</v>
      </c>
      <c r="AH7215" s="226" t="s">
        <v>36341</v>
      </c>
      <c r="AI7215" s="227">
        <v>32584.54</v>
      </c>
      <c r="AK7215" s="207" t="s">
        <v>21460</v>
      </c>
      <c r="AL7215" s="208">
        <v>13648.03</v>
      </c>
      <c r="AM7215" s="93"/>
      <c r="AN7215" s="93"/>
      <c r="AO7215" s="93"/>
    </row>
    <row r="7216" spans="26:41" x14ac:dyDescent="0.55000000000000004">
      <c r="Z7216" s="284"/>
      <c r="AB7216" s="276" t="s">
        <v>56381</v>
      </c>
      <c r="AC7216" s="277">
        <v>6205.3</v>
      </c>
      <c r="AE7216" s="246" t="s">
        <v>52680</v>
      </c>
      <c r="AF7216" s="247">
        <v>1971.29</v>
      </c>
      <c r="AH7216" s="226" t="s">
        <v>35121</v>
      </c>
      <c r="AI7216" s="227">
        <v>3950.32</v>
      </c>
      <c r="AK7216" s="207" t="s">
        <v>21461</v>
      </c>
      <c r="AL7216" s="208">
        <v>557.38</v>
      </c>
      <c r="AM7216" s="93"/>
      <c r="AN7216" s="93"/>
      <c r="AO7216" s="93"/>
    </row>
    <row r="7217" spans="26:41" x14ac:dyDescent="0.55000000000000004">
      <c r="Z7217" s="284"/>
      <c r="AB7217" s="276" t="s">
        <v>58620</v>
      </c>
      <c r="AC7217" s="277">
        <v>19832.5</v>
      </c>
      <c r="AE7217" s="246" t="s">
        <v>52681</v>
      </c>
      <c r="AF7217" s="247">
        <v>6015</v>
      </c>
      <c r="AH7217" s="226" t="s">
        <v>35122</v>
      </c>
      <c r="AI7217" s="227">
        <v>11657.68</v>
      </c>
      <c r="AK7217" s="207" t="s">
        <v>21462</v>
      </c>
      <c r="AL7217" s="208">
        <v>20480.689999999999</v>
      </c>
      <c r="AM7217" s="93"/>
      <c r="AN7217" s="93"/>
      <c r="AO7217" s="93"/>
    </row>
    <row r="7218" spans="26:41" x14ac:dyDescent="0.55000000000000004">
      <c r="Z7218" s="284"/>
      <c r="AB7218" s="276" t="s">
        <v>56384</v>
      </c>
      <c r="AC7218" s="277">
        <v>1280</v>
      </c>
      <c r="AE7218" s="246" t="s">
        <v>56225</v>
      </c>
      <c r="AF7218" s="247">
        <v>523.98</v>
      </c>
      <c r="AH7218" s="226" t="s">
        <v>21532</v>
      </c>
      <c r="AI7218" s="227">
        <v>2358.09</v>
      </c>
      <c r="AK7218" s="207" t="s">
        <v>21463</v>
      </c>
      <c r="AL7218" s="208">
        <v>17494.310000000001</v>
      </c>
      <c r="AM7218" s="93"/>
      <c r="AN7218" s="93"/>
      <c r="AO7218" s="93"/>
    </row>
    <row r="7219" spans="26:41" x14ac:dyDescent="0.55000000000000004">
      <c r="AB7219" s="276" t="s">
        <v>64690</v>
      </c>
      <c r="AC7219" s="277">
        <v>9808.5</v>
      </c>
      <c r="AE7219" s="246" t="s">
        <v>21732</v>
      </c>
      <c r="AF7219" s="247">
        <v>1575.03</v>
      </c>
      <c r="AH7219" s="226" t="s">
        <v>21533</v>
      </c>
      <c r="AI7219" s="227">
        <v>8213.94</v>
      </c>
      <c r="AK7219" s="207" t="s">
        <v>21464</v>
      </c>
      <c r="AL7219" s="208">
        <v>105435.85</v>
      </c>
      <c r="AM7219" s="93"/>
      <c r="AN7219" s="93"/>
      <c r="AO7219" s="93"/>
    </row>
    <row r="7220" spans="26:41" x14ac:dyDescent="0.55000000000000004">
      <c r="Z7220" s="284"/>
      <c r="AB7220" s="276" t="s">
        <v>56385</v>
      </c>
      <c r="AC7220" s="277">
        <v>2840.26</v>
      </c>
      <c r="AE7220" s="246" t="s">
        <v>21733</v>
      </c>
      <c r="AF7220" s="247">
        <v>9491.84</v>
      </c>
      <c r="AH7220" s="226" t="s">
        <v>21534</v>
      </c>
      <c r="AI7220" s="227">
        <v>122308.78</v>
      </c>
      <c r="AK7220" s="207" t="s">
        <v>21465</v>
      </c>
      <c r="AL7220" s="208">
        <v>1391.75</v>
      </c>
      <c r="AM7220" s="93"/>
      <c r="AN7220" s="93"/>
      <c r="AO7220" s="93"/>
    </row>
    <row r="7221" spans="26:41" x14ac:dyDescent="0.55000000000000004">
      <c r="Z7221" s="284"/>
      <c r="AB7221" s="276" t="s">
        <v>56386</v>
      </c>
      <c r="AC7221" s="277">
        <v>3532.74</v>
      </c>
      <c r="AE7221" s="246" t="s">
        <v>58276</v>
      </c>
      <c r="AF7221" s="247">
        <v>1409.07</v>
      </c>
      <c r="AH7221" s="226" t="s">
        <v>21535</v>
      </c>
      <c r="AI7221" s="227">
        <v>92499.85</v>
      </c>
      <c r="AK7221" s="207" t="s">
        <v>21466</v>
      </c>
      <c r="AL7221" s="208">
        <v>20251.73</v>
      </c>
      <c r="AM7221" s="93"/>
      <c r="AN7221" s="93"/>
      <c r="AO7221" s="93"/>
    </row>
    <row r="7222" spans="26:41" x14ac:dyDescent="0.55000000000000004">
      <c r="Z7222" s="284"/>
      <c r="AB7222" s="276" t="s">
        <v>56387</v>
      </c>
      <c r="AC7222" s="277">
        <v>2924.8</v>
      </c>
      <c r="AE7222" s="246" t="s">
        <v>33670</v>
      </c>
      <c r="AF7222" s="247">
        <v>12378.68</v>
      </c>
      <c r="AH7222" s="226" t="s">
        <v>21536</v>
      </c>
      <c r="AI7222" s="227">
        <v>1353776.57</v>
      </c>
      <c r="AK7222" s="207" t="s">
        <v>21467</v>
      </c>
      <c r="AL7222" s="208">
        <v>11077.5</v>
      </c>
      <c r="AM7222" s="93"/>
      <c r="AN7222" s="93"/>
      <c r="AO7222" s="93"/>
    </row>
    <row r="7223" spans="26:41" x14ac:dyDescent="0.55000000000000004">
      <c r="Z7223" s="284"/>
      <c r="AB7223" s="276" t="s">
        <v>57671</v>
      </c>
      <c r="AC7223" s="277">
        <v>8793.23</v>
      </c>
      <c r="AE7223" s="246" t="s">
        <v>59639</v>
      </c>
      <c r="AF7223" s="247">
        <v>148.22999999999999</v>
      </c>
      <c r="AH7223" s="226" t="s">
        <v>21537</v>
      </c>
      <c r="AI7223" s="227">
        <v>68394.06</v>
      </c>
      <c r="AK7223" s="207" t="s">
        <v>21468</v>
      </c>
      <c r="AL7223" s="208">
        <v>29063.81</v>
      </c>
      <c r="AM7223" s="93"/>
      <c r="AN7223" s="93"/>
      <c r="AO7223" s="93"/>
    </row>
    <row r="7224" spans="26:41" x14ac:dyDescent="0.55000000000000004">
      <c r="AB7224" s="276" t="s">
        <v>58878</v>
      </c>
      <c r="AC7224" s="277">
        <v>47157.38</v>
      </c>
      <c r="AE7224" s="246" t="s">
        <v>21759</v>
      </c>
      <c r="AF7224" s="247">
        <v>51868.66</v>
      </c>
      <c r="AH7224" s="226" t="s">
        <v>21538</v>
      </c>
      <c r="AI7224" s="227">
        <v>13517.95</v>
      </c>
      <c r="AK7224" s="207" t="s">
        <v>21469</v>
      </c>
      <c r="AL7224" s="208">
        <v>875</v>
      </c>
      <c r="AM7224" s="93"/>
      <c r="AN7224" s="93"/>
      <c r="AO7224" s="93"/>
    </row>
    <row r="7225" spans="26:41" x14ac:dyDescent="0.55000000000000004">
      <c r="Z7225" s="284"/>
      <c r="AB7225" s="276" t="s">
        <v>68348</v>
      </c>
      <c r="AC7225" s="277">
        <v>5038.5</v>
      </c>
      <c r="AE7225" s="246" t="s">
        <v>52685</v>
      </c>
      <c r="AF7225" s="247">
        <v>-21.96</v>
      </c>
      <c r="AH7225" s="226" t="s">
        <v>21539</v>
      </c>
      <c r="AI7225" s="227">
        <v>95714.31</v>
      </c>
      <c r="AK7225" s="207" t="s">
        <v>21470</v>
      </c>
      <c r="AL7225" s="208">
        <v>87954.21</v>
      </c>
      <c r="AM7225" s="93"/>
      <c r="AN7225" s="93"/>
      <c r="AO7225" s="93"/>
    </row>
    <row r="7226" spans="26:41" x14ac:dyDescent="0.55000000000000004">
      <c r="Z7226" s="284"/>
      <c r="AB7226" s="276" t="s">
        <v>68349</v>
      </c>
      <c r="AC7226" s="277">
        <v>-280.83</v>
      </c>
      <c r="AE7226" s="246" t="s">
        <v>39222</v>
      </c>
      <c r="AF7226" s="247">
        <v>9663.7099999999991</v>
      </c>
      <c r="AH7226" s="226" t="s">
        <v>21540</v>
      </c>
      <c r="AI7226" s="227">
        <v>2437</v>
      </c>
      <c r="AK7226" s="207" t="s">
        <v>21471</v>
      </c>
      <c r="AL7226" s="208">
        <v>209880.78</v>
      </c>
      <c r="AM7226" s="93"/>
      <c r="AN7226" s="93"/>
      <c r="AO7226" s="93"/>
    </row>
    <row r="7227" spans="26:41" x14ac:dyDescent="0.55000000000000004">
      <c r="Z7227" s="284"/>
      <c r="AB7227" s="276" t="s">
        <v>70059</v>
      </c>
      <c r="AC7227" s="277">
        <v>9975</v>
      </c>
      <c r="AE7227" s="246" t="s">
        <v>35135</v>
      </c>
      <c r="AF7227" s="247">
        <v>89670.399999999994</v>
      </c>
      <c r="AH7227" s="226" t="s">
        <v>21541</v>
      </c>
      <c r="AI7227" s="227">
        <v>6674.64</v>
      </c>
      <c r="AK7227" s="207" t="s">
        <v>21472</v>
      </c>
      <c r="AL7227" s="208">
        <v>586.05999999999995</v>
      </c>
      <c r="AM7227" s="93"/>
      <c r="AN7227" s="93"/>
      <c r="AO7227" s="93"/>
    </row>
    <row r="7228" spans="26:41" x14ac:dyDescent="0.55000000000000004">
      <c r="Z7228" s="284"/>
      <c r="AB7228" s="276" t="s">
        <v>62732</v>
      </c>
      <c r="AC7228" s="277">
        <v>5000</v>
      </c>
      <c r="AE7228" s="246" t="s">
        <v>21760</v>
      </c>
      <c r="AF7228" s="247">
        <v>237887.72</v>
      </c>
      <c r="AH7228" s="226" t="s">
        <v>21542</v>
      </c>
      <c r="AI7228" s="227">
        <v>91891.57</v>
      </c>
      <c r="AK7228" s="207" t="s">
        <v>21473</v>
      </c>
      <c r="AL7228" s="208">
        <v>70100</v>
      </c>
      <c r="AM7228" s="93"/>
      <c r="AN7228" s="93"/>
      <c r="AO7228" s="93"/>
    </row>
    <row r="7229" spans="26:41" x14ac:dyDescent="0.55000000000000004">
      <c r="Z7229" s="284"/>
      <c r="AB7229" s="276" t="s">
        <v>62733</v>
      </c>
      <c r="AC7229" s="277">
        <v>2500</v>
      </c>
      <c r="AE7229" s="246" t="s">
        <v>62023</v>
      </c>
      <c r="AF7229" s="247">
        <v>12376.4</v>
      </c>
      <c r="AH7229" s="226" t="s">
        <v>42579</v>
      </c>
      <c r="AI7229" s="227">
        <v>31991.54</v>
      </c>
      <c r="AK7229" s="207" t="s">
        <v>21474</v>
      </c>
      <c r="AL7229" s="208">
        <v>365.67</v>
      </c>
      <c r="AM7229" s="93"/>
      <c r="AN7229" s="93"/>
      <c r="AO7229" s="93"/>
    </row>
    <row r="7230" spans="26:41" x14ac:dyDescent="0.55000000000000004">
      <c r="Z7230" s="284"/>
      <c r="AB7230" s="276" t="s">
        <v>62734</v>
      </c>
      <c r="AC7230" s="277">
        <v>573.75</v>
      </c>
      <c r="AE7230" s="246" t="s">
        <v>62656</v>
      </c>
      <c r="AF7230" s="247">
        <v>51309.58</v>
      </c>
      <c r="AH7230" s="226" t="s">
        <v>46991</v>
      </c>
      <c r="AI7230" s="227">
        <v>2047.5</v>
      </c>
      <c r="AK7230" s="207" t="s">
        <v>21475</v>
      </c>
      <c r="AL7230" s="208">
        <v>25678.28</v>
      </c>
      <c r="AM7230" s="93"/>
      <c r="AN7230" s="93"/>
      <c r="AO7230" s="93"/>
    </row>
    <row r="7231" spans="26:41" x14ac:dyDescent="0.55000000000000004">
      <c r="Z7231" s="284"/>
      <c r="AB7231" s="276" t="s">
        <v>62735</v>
      </c>
      <c r="AC7231" s="277">
        <v>1125.9000000000001</v>
      </c>
      <c r="AE7231" s="246" t="s">
        <v>62657</v>
      </c>
      <c r="AF7231" s="247">
        <v>3925.25</v>
      </c>
      <c r="AH7231" s="226" t="s">
        <v>46992</v>
      </c>
      <c r="AI7231" s="227">
        <v>50938.92</v>
      </c>
      <c r="AK7231" s="207" t="s">
        <v>21476</v>
      </c>
      <c r="AL7231" s="208">
        <v>2600</v>
      </c>
      <c r="AM7231" s="93"/>
      <c r="AN7231" s="93"/>
      <c r="AO7231" s="93"/>
    </row>
    <row r="7232" spans="26:41" x14ac:dyDescent="0.55000000000000004">
      <c r="Z7232" s="284"/>
      <c r="AB7232" s="276" t="s">
        <v>62152</v>
      </c>
      <c r="AC7232" s="277">
        <v>412.8</v>
      </c>
      <c r="AE7232" s="246" t="s">
        <v>64399</v>
      </c>
      <c r="AF7232" s="247">
        <v>7708.57</v>
      </c>
      <c r="AH7232" s="226" t="s">
        <v>21543</v>
      </c>
      <c r="AI7232" s="227">
        <v>69964.73</v>
      </c>
      <c r="AK7232" s="207" t="s">
        <v>21477</v>
      </c>
      <c r="AL7232" s="208">
        <v>464908</v>
      </c>
      <c r="AM7232" s="93"/>
      <c r="AN7232" s="93"/>
      <c r="AO7232" s="93"/>
    </row>
    <row r="7233" spans="26:41" x14ac:dyDescent="0.55000000000000004">
      <c r="Z7233" s="284"/>
      <c r="AB7233" s="276" t="s">
        <v>62153</v>
      </c>
      <c r="AC7233" s="277">
        <v>4136.58</v>
      </c>
      <c r="AE7233" s="246" t="s">
        <v>35136</v>
      </c>
      <c r="AF7233" s="247">
        <v>503046.7</v>
      </c>
      <c r="AH7233" s="226" t="s">
        <v>21544</v>
      </c>
      <c r="AI7233" s="227">
        <v>124146.82</v>
      </c>
      <c r="AK7233" s="207" t="s">
        <v>21478</v>
      </c>
      <c r="AL7233" s="208">
        <v>43382</v>
      </c>
      <c r="AM7233" s="93"/>
      <c r="AN7233" s="93"/>
      <c r="AO7233" s="93"/>
    </row>
    <row r="7234" spans="26:41" x14ac:dyDescent="0.55000000000000004">
      <c r="Z7234" s="284"/>
      <c r="AB7234" s="276" t="s">
        <v>62154</v>
      </c>
      <c r="AC7234" s="277">
        <v>316.44</v>
      </c>
      <c r="AE7234" s="246" t="s">
        <v>33672</v>
      </c>
      <c r="AF7234" s="247">
        <v>278533.12</v>
      </c>
      <c r="AH7234" s="226" t="s">
        <v>21545</v>
      </c>
      <c r="AI7234" s="227">
        <v>37407.68</v>
      </c>
      <c r="AK7234" s="207" t="s">
        <v>21479</v>
      </c>
      <c r="AL7234" s="208">
        <v>28182</v>
      </c>
      <c r="AM7234" s="93"/>
      <c r="AN7234" s="93"/>
      <c r="AO7234" s="93"/>
    </row>
    <row r="7235" spans="26:41" x14ac:dyDescent="0.55000000000000004">
      <c r="Z7235" s="284"/>
      <c r="AB7235" s="276" t="s">
        <v>62155</v>
      </c>
      <c r="AC7235" s="277">
        <v>1035</v>
      </c>
      <c r="AE7235" s="246" t="s">
        <v>35137</v>
      </c>
      <c r="AF7235" s="247">
        <v>141694.97</v>
      </c>
      <c r="AH7235" s="226" t="s">
        <v>21546</v>
      </c>
      <c r="AI7235" s="227">
        <v>28440</v>
      </c>
      <c r="AK7235" s="207" t="s">
        <v>21480</v>
      </c>
      <c r="AL7235" s="208">
        <v>119034</v>
      </c>
      <c r="AM7235" s="93"/>
      <c r="AN7235" s="93"/>
      <c r="AO7235" s="93"/>
    </row>
    <row r="7236" spans="26:41" x14ac:dyDescent="0.55000000000000004">
      <c r="AB7236" s="276" t="s">
        <v>35366</v>
      </c>
      <c r="AC7236" s="277">
        <v>52900.24</v>
      </c>
      <c r="AE7236" s="246" t="s">
        <v>64400</v>
      </c>
      <c r="AF7236" s="247">
        <v>1021.5</v>
      </c>
      <c r="AH7236" s="226" t="s">
        <v>21547</v>
      </c>
      <c r="AI7236" s="227">
        <v>16860</v>
      </c>
      <c r="AK7236" s="207" t="s">
        <v>21481</v>
      </c>
      <c r="AL7236" s="208">
        <v>15287.22</v>
      </c>
      <c r="AM7236" s="93"/>
      <c r="AN7236" s="93"/>
      <c r="AO7236" s="93"/>
    </row>
    <row r="7237" spans="26:41" x14ac:dyDescent="0.55000000000000004">
      <c r="AB7237" s="276" t="s">
        <v>59156</v>
      </c>
      <c r="AC7237" s="277">
        <v>8364.27</v>
      </c>
      <c r="AE7237" s="246" t="s">
        <v>64401</v>
      </c>
      <c r="AF7237" s="247">
        <v>28965.77</v>
      </c>
      <c r="AH7237" s="226" t="s">
        <v>36342</v>
      </c>
      <c r="AI7237" s="227">
        <v>305772.40000000002</v>
      </c>
      <c r="AK7237" s="207" t="s">
        <v>21482</v>
      </c>
      <c r="AL7237" s="208">
        <v>512.35</v>
      </c>
      <c r="AM7237" s="93"/>
      <c r="AN7237" s="93"/>
      <c r="AO7237" s="93"/>
    </row>
    <row r="7238" spans="26:41" x14ac:dyDescent="0.55000000000000004">
      <c r="Z7238" s="284"/>
      <c r="AB7238" s="276" t="s">
        <v>59157</v>
      </c>
      <c r="AC7238" s="277">
        <v>53098.99</v>
      </c>
      <c r="AE7238" s="246" t="s">
        <v>60526</v>
      </c>
      <c r="AF7238" s="247">
        <v>3533711.9</v>
      </c>
      <c r="AH7238" s="226" t="s">
        <v>40348</v>
      </c>
      <c r="AI7238" s="227">
        <v>15500.45</v>
      </c>
      <c r="AK7238" s="207" t="s">
        <v>21483</v>
      </c>
      <c r="AL7238" s="208">
        <v>8796.25</v>
      </c>
      <c r="AM7238" s="93"/>
      <c r="AN7238" s="93"/>
      <c r="AO7238" s="93"/>
    </row>
    <row r="7239" spans="26:41" x14ac:dyDescent="0.55000000000000004">
      <c r="Z7239" s="284"/>
      <c r="AB7239" s="276" t="s">
        <v>35367</v>
      </c>
      <c r="AC7239" s="277">
        <v>8289.75</v>
      </c>
      <c r="AE7239" s="246" t="s">
        <v>40354</v>
      </c>
      <c r="AF7239" s="247">
        <v>51565.88</v>
      </c>
      <c r="AH7239" s="226" t="s">
        <v>46993</v>
      </c>
      <c r="AI7239" s="227">
        <v>3143400</v>
      </c>
      <c r="AK7239" s="207" t="s">
        <v>21484</v>
      </c>
      <c r="AL7239" s="208">
        <v>58762.5</v>
      </c>
      <c r="AM7239" s="93"/>
      <c r="AN7239" s="93"/>
      <c r="AO7239" s="93"/>
    </row>
    <row r="7240" spans="26:41" x14ac:dyDescent="0.55000000000000004">
      <c r="Z7240" s="284"/>
      <c r="AB7240" s="276" t="s">
        <v>24899</v>
      </c>
      <c r="AC7240" s="277">
        <v>540574.53</v>
      </c>
      <c r="AE7240" s="246" t="s">
        <v>40355</v>
      </c>
      <c r="AF7240" s="247">
        <v>3329.64</v>
      </c>
      <c r="AH7240" s="226" t="s">
        <v>42580</v>
      </c>
      <c r="AI7240" s="227">
        <v>2308.7800000000002</v>
      </c>
      <c r="AK7240" s="207" t="s">
        <v>21485</v>
      </c>
      <c r="AL7240" s="208">
        <v>4830.5</v>
      </c>
      <c r="AM7240" s="93"/>
      <c r="AN7240" s="93"/>
      <c r="AO7240" s="93"/>
    </row>
    <row r="7241" spans="26:41" x14ac:dyDescent="0.55000000000000004">
      <c r="Z7241" s="284"/>
      <c r="AB7241" s="276" t="s">
        <v>47139</v>
      </c>
      <c r="AC7241" s="277">
        <v>156598.75</v>
      </c>
      <c r="AE7241" s="246" t="s">
        <v>35138</v>
      </c>
      <c r="AF7241" s="247">
        <v>123500</v>
      </c>
      <c r="AH7241" s="226" t="s">
        <v>39208</v>
      </c>
      <c r="AI7241" s="227">
        <v>11934.65</v>
      </c>
      <c r="AK7241" s="207" t="s">
        <v>21486</v>
      </c>
      <c r="AL7241" s="208">
        <v>6269.14</v>
      </c>
      <c r="AM7241" s="93"/>
      <c r="AN7241" s="93"/>
      <c r="AO7241" s="93"/>
    </row>
    <row r="7242" spans="26:41" x14ac:dyDescent="0.55000000000000004">
      <c r="AB7242" s="276" t="s">
        <v>48153</v>
      </c>
      <c r="AC7242" s="277">
        <v>23489.4</v>
      </c>
      <c r="AE7242" s="246" t="s">
        <v>62024</v>
      </c>
      <c r="AF7242" s="247">
        <v>3680</v>
      </c>
      <c r="AH7242" s="226" t="s">
        <v>21548</v>
      </c>
      <c r="AI7242" s="227">
        <v>433640.84</v>
      </c>
      <c r="AK7242" s="207" t="s">
        <v>21487</v>
      </c>
      <c r="AL7242" s="208">
        <v>17537.740000000002</v>
      </c>
      <c r="AM7242" s="93"/>
      <c r="AN7242" s="93"/>
      <c r="AO7242" s="93"/>
    </row>
    <row r="7243" spans="26:41" x14ac:dyDescent="0.55000000000000004">
      <c r="Z7243" s="284"/>
      <c r="AB7243" s="276" t="s">
        <v>59158</v>
      </c>
      <c r="AC7243" s="277">
        <v>72286.37</v>
      </c>
      <c r="AE7243" s="246" t="s">
        <v>35139</v>
      </c>
      <c r="AF7243" s="247">
        <v>4350</v>
      </c>
      <c r="AH7243" s="226" t="s">
        <v>33665</v>
      </c>
      <c r="AI7243" s="227">
        <v>796416.71</v>
      </c>
      <c r="AK7243" s="207" t="s">
        <v>21488</v>
      </c>
      <c r="AL7243" s="208">
        <v>2412.4699999999998</v>
      </c>
      <c r="AM7243" s="93"/>
      <c r="AN7243" s="93"/>
      <c r="AO7243" s="93"/>
    </row>
    <row r="7244" spans="26:41" x14ac:dyDescent="0.55000000000000004">
      <c r="Z7244" s="284"/>
      <c r="AB7244" s="276" t="s">
        <v>68350</v>
      </c>
      <c r="AC7244" s="277">
        <v>55000</v>
      </c>
      <c r="AE7244" s="246" t="s">
        <v>63700</v>
      </c>
      <c r="AF7244" s="247">
        <v>259078.54</v>
      </c>
      <c r="AH7244" s="226" t="s">
        <v>33666</v>
      </c>
      <c r="AI7244" s="227">
        <v>22567.56</v>
      </c>
      <c r="AK7244" s="207" t="s">
        <v>21489</v>
      </c>
      <c r="AL7244" s="208">
        <v>3388.84</v>
      </c>
      <c r="AM7244" s="93"/>
      <c r="AN7244" s="93"/>
      <c r="AO7244" s="93"/>
    </row>
    <row r="7245" spans="26:41" x14ac:dyDescent="0.55000000000000004">
      <c r="Z7245" s="284"/>
      <c r="AB7245" s="276" t="s">
        <v>68351</v>
      </c>
      <c r="AC7245" s="277">
        <v>2300</v>
      </c>
      <c r="AE7245" s="246" t="s">
        <v>33673</v>
      </c>
      <c r="AF7245" s="247">
        <v>372587.53</v>
      </c>
      <c r="AH7245" s="226" t="s">
        <v>45017</v>
      </c>
      <c r="AI7245" s="227">
        <v>9525</v>
      </c>
      <c r="AK7245" s="207" t="s">
        <v>21490</v>
      </c>
      <c r="AL7245" s="208">
        <v>30533.97</v>
      </c>
      <c r="AM7245" s="93"/>
      <c r="AN7245" s="93"/>
      <c r="AO7245" s="93"/>
    </row>
    <row r="7246" spans="26:41" x14ac:dyDescent="0.55000000000000004">
      <c r="Z7246" s="284"/>
      <c r="AB7246" s="276" t="s">
        <v>24900</v>
      </c>
      <c r="AC7246" s="277">
        <v>63259.45</v>
      </c>
      <c r="AE7246" s="246" t="s">
        <v>33674</v>
      </c>
      <c r="AF7246" s="247">
        <v>325795.28000000003</v>
      </c>
      <c r="AH7246" s="226" t="s">
        <v>46994</v>
      </c>
      <c r="AI7246" s="227">
        <v>1099.96</v>
      </c>
      <c r="AK7246" s="207" t="s">
        <v>21491</v>
      </c>
      <c r="AL7246" s="208">
        <v>26098.55</v>
      </c>
      <c r="AM7246" s="93"/>
      <c r="AN7246" s="93"/>
      <c r="AO7246" s="93"/>
    </row>
    <row r="7247" spans="26:41" x14ac:dyDescent="0.55000000000000004">
      <c r="Z7247" s="284"/>
      <c r="AB7247" s="276" t="s">
        <v>68352</v>
      </c>
      <c r="AC7247" s="277">
        <v>80420.429999999993</v>
      </c>
      <c r="AE7247" s="246" t="s">
        <v>33675</v>
      </c>
      <c r="AF7247" s="247">
        <v>99858.96</v>
      </c>
      <c r="AH7247" s="226" t="s">
        <v>45018</v>
      </c>
      <c r="AI7247" s="227">
        <v>2661.73</v>
      </c>
      <c r="AK7247" s="207" t="s">
        <v>21492</v>
      </c>
      <c r="AL7247" s="208">
        <v>304710.55</v>
      </c>
      <c r="AM7247" s="93"/>
      <c r="AN7247" s="93"/>
      <c r="AO7247" s="93"/>
    </row>
    <row r="7248" spans="26:41" x14ac:dyDescent="0.55000000000000004">
      <c r="Z7248" s="284"/>
      <c r="AB7248" s="276" t="s">
        <v>49062</v>
      </c>
      <c r="AC7248" s="277">
        <v>42332.83</v>
      </c>
      <c r="AE7248" s="246" t="s">
        <v>33676</v>
      </c>
      <c r="AF7248" s="247">
        <v>4872</v>
      </c>
      <c r="AH7248" s="226" t="s">
        <v>21549</v>
      </c>
      <c r="AI7248" s="227">
        <v>217009.84</v>
      </c>
      <c r="AK7248" s="207" t="s">
        <v>21493</v>
      </c>
      <c r="AL7248" s="208">
        <v>276469.65000000002</v>
      </c>
      <c r="AM7248" s="93"/>
      <c r="AN7248" s="93"/>
      <c r="AO7248" s="93"/>
    </row>
    <row r="7249" spans="26:41" x14ac:dyDescent="0.55000000000000004">
      <c r="Z7249" s="284"/>
      <c r="AB7249" s="276" t="s">
        <v>24902</v>
      </c>
      <c r="AC7249" s="277">
        <v>74594.27</v>
      </c>
      <c r="AE7249" s="246" t="s">
        <v>59640</v>
      </c>
      <c r="AF7249" s="247">
        <v>17.28</v>
      </c>
      <c r="AH7249" s="226" t="s">
        <v>50017</v>
      </c>
      <c r="AI7249" s="227">
        <v>70075</v>
      </c>
      <c r="AK7249" s="207" t="s">
        <v>21494</v>
      </c>
      <c r="AL7249" s="208">
        <v>65781.119999999995</v>
      </c>
      <c r="AM7249" s="93"/>
      <c r="AN7249" s="93"/>
      <c r="AO7249" s="93"/>
    </row>
    <row r="7250" spans="26:41" x14ac:dyDescent="0.55000000000000004">
      <c r="Z7250" s="284"/>
      <c r="AB7250" s="276" t="s">
        <v>69771</v>
      </c>
      <c r="AC7250" s="277">
        <v>1714.34</v>
      </c>
      <c r="AE7250" s="246" t="s">
        <v>62658</v>
      </c>
      <c r="AF7250" s="247">
        <v>24000</v>
      </c>
      <c r="AH7250" s="226" t="s">
        <v>50018</v>
      </c>
      <c r="AI7250" s="227">
        <v>5360.62</v>
      </c>
      <c r="AK7250" s="207" t="s">
        <v>21495</v>
      </c>
      <c r="AL7250" s="208">
        <v>46764.32</v>
      </c>
      <c r="AM7250" s="93"/>
      <c r="AN7250" s="93"/>
      <c r="AO7250" s="93"/>
    </row>
    <row r="7251" spans="26:41" x14ac:dyDescent="0.55000000000000004">
      <c r="Z7251" s="284"/>
      <c r="AB7251" s="276" t="s">
        <v>70678</v>
      </c>
      <c r="AC7251" s="277">
        <v>15000</v>
      </c>
      <c r="AE7251" s="246" t="s">
        <v>33677</v>
      </c>
      <c r="AF7251" s="247">
        <v>69434.850000000006</v>
      </c>
      <c r="AH7251" s="226" t="s">
        <v>50019</v>
      </c>
      <c r="AI7251" s="227">
        <v>16148.2</v>
      </c>
      <c r="AK7251" s="207" t="s">
        <v>21496</v>
      </c>
      <c r="AL7251" s="208">
        <v>37607.440000000002</v>
      </c>
      <c r="AM7251" s="93"/>
      <c r="AN7251" s="93"/>
      <c r="AO7251" s="93"/>
    </row>
    <row r="7252" spans="26:41" x14ac:dyDescent="0.55000000000000004">
      <c r="Z7252" s="284"/>
      <c r="AB7252" s="276" t="s">
        <v>70679</v>
      </c>
      <c r="AC7252" s="277">
        <v>1147.46</v>
      </c>
      <c r="AE7252" s="246" t="s">
        <v>21762</v>
      </c>
      <c r="AF7252" s="247">
        <v>1459156.64</v>
      </c>
      <c r="AH7252" s="226" t="s">
        <v>52642</v>
      </c>
      <c r="AI7252" s="227">
        <v>2145.1799999999998</v>
      </c>
      <c r="AK7252" s="207" t="s">
        <v>21497</v>
      </c>
      <c r="AL7252" s="208">
        <v>18912.599999999999</v>
      </c>
      <c r="AM7252" s="93"/>
      <c r="AN7252" s="93"/>
      <c r="AO7252" s="93"/>
    </row>
    <row r="7253" spans="26:41" x14ac:dyDescent="0.55000000000000004">
      <c r="Z7253" s="284"/>
      <c r="AB7253" s="276" t="s">
        <v>68353</v>
      </c>
      <c r="AC7253" s="277">
        <v>616.24</v>
      </c>
      <c r="AE7253" s="246" t="s">
        <v>45040</v>
      </c>
      <c r="AF7253" s="247">
        <v>524679.31999999995</v>
      </c>
      <c r="AH7253" s="226" t="s">
        <v>52643</v>
      </c>
      <c r="AI7253" s="227">
        <v>859.11</v>
      </c>
      <c r="AK7253" s="207" t="s">
        <v>21498</v>
      </c>
      <c r="AL7253" s="208">
        <v>31256.74</v>
      </c>
      <c r="AM7253" s="93"/>
      <c r="AN7253" s="93"/>
      <c r="AO7253" s="93"/>
    </row>
    <row r="7254" spans="26:41" x14ac:dyDescent="0.55000000000000004">
      <c r="Z7254" s="284"/>
      <c r="AB7254" s="276" t="s">
        <v>62156</v>
      </c>
      <c r="AC7254" s="277">
        <v>6185.37</v>
      </c>
      <c r="AE7254" s="246" t="s">
        <v>35140</v>
      </c>
      <c r="AF7254" s="247">
        <v>1150348.3600000001</v>
      </c>
      <c r="AH7254" s="226" t="s">
        <v>52644</v>
      </c>
      <c r="AI7254" s="227">
        <v>65.73</v>
      </c>
      <c r="AK7254" s="207" t="s">
        <v>21499</v>
      </c>
      <c r="AL7254" s="208">
        <v>44839.55</v>
      </c>
      <c r="AM7254" s="93"/>
      <c r="AN7254" s="93"/>
      <c r="AO7254" s="93"/>
    </row>
    <row r="7255" spans="26:41" x14ac:dyDescent="0.55000000000000004">
      <c r="Z7255" s="284"/>
      <c r="AB7255" s="276" t="s">
        <v>62157</v>
      </c>
      <c r="AC7255" s="277">
        <v>520.54999999999995</v>
      </c>
      <c r="AE7255" s="246" t="s">
        <v>39224</v>
      </c>
      <c r="AF7255" s="247">
        <v>1757743.81</v>
      </c>
      <c r="AH7255" s="226" t="s">
        <v>52645</v>
      </c>
      <c r="AI7255" s="227">
        <v>207.05</v>
      </c>
      <c r="AK7255" s="207" t="s">
        <v>21500</v>
      </c>
      <c r="AL7255" s="208">
        <v>28629.7</v>
      </c>
      <c r="AM7255" s="93"/>
      <c r="AN7255" s="93"/>
      <c r="AO7255" s="93"/>
    </row>
    <row r="7256" spans="26:41" x14ac:dyDescent="0.55000000000000004">
      <c r="Z7256" s="284"/>
      <c r="AB7256" s="276" t="s">
        <v>68354</v>
      </c>
      <c r="AC7256" s="277">
        <v>2730</v>
      </c>
      <c r="AE7256" s="246" t="s">
        <v>36354</v>
      </c>
      <c r="AF7256" s="247">
        <v>7955.22</v>
      </c>
      <c r="AH7256" s="226" t="s">
        <v>52646</v>
      </c>
      <c r="AI7256" s="227">
        <v>2346.75</v>
      </c>
      <c r="AK7256" s="207" t="s">
        <v>21501</v>
      </c>
      <c r="AL7256" s="208">
        <v>68695.53</v>
      </c>
      <c r="AM7256" s="93"/>
      <c r="AN7256" s="93"/>
      <c r="AO7256" s="93"/>
    </row>
    <row r="7257" spans="26:41" x14ac:dyDescent="0.55000000000000004">
      <c r="Z7257" s="284"/>
      <c r="AB7257" s="276" t="s">
        <v>68355</v>
      </c>
      <c r="AC7257" s="277">
        <v>3224</v>
      </c>
      <c r="AE7257" s="246" t="s">
        <v>21763</v>
      </c>
      <c r="AF7257" s="247">
        <v>135985.62</v>
      </c>
      <c r="AH7257" s="226" t="s">
        <v>50020</v>
      </c>
      <c r="AI7257" s="227">
        <v>73964.12</v>
      </c>
      <c r="AK7257" s="207" t="s">
        <v>21502</v>
      </c>
      <c r="AL7257" s="208">
        <v>1270.5</v>
      </c>
      <c r="AM7257" s="93"/>
      <c r="AN7257" s="93"/>
      <c r="AO7257" s="93"/>
    </row>
    <row r="7258" spans="26:41" x14ac:dyDescent="0.55000000000000004">
      <c r="Z7258" s="284"/>
      <c r="AB7258" s="276" t="s">
        <v>68356</v>
      </c>
      <c r="AC7258" s="277">
        <v>0.33</v>
      </c>
      <c r="AE7258" s="246" t="s">
        <v>52704</v>
      </c>
      <c r="AF7258" s="247">
        <v>10725.77</v>
      </c>
      <c r="AH7258" s="226" t="s">
        <v>52647</v>
      </c>
      <c r="AI7258" s="227">
        <v>188.41</v>
      </c>
      <c r="AK7258" s="207" t="s">
        <v>21503</v>
      </c>
      <c r="AL7258" s="208">
        <v>50756.94</v>
      </c>
      <c r="AM7258" s="93"/>
      <c r="AN7258" s="93"/>
      <c r="AO7258" s="93"/>
    </row>
    <row r="7259" spans="26:41" x14ac:dyDescent="0.55000000000000004">
      <c r="Z7259" s="284"/>
      <c r="AB7259" s="276" t="s">
        <v>35378</v>
      </c>
      <c r="AC7259" s="277">
        <v>607.20000000000005</v>
      </c>
      <c r="AE7259" s="246" t="s">
        <v>52705</v>
      </c>
      <c r="AF7259" s="247">
        <v>820.54</v>
      </c>
      <c r="AH7259" s="226" t="s">
        <v>52648</v>
      </c>
      <c r="AI7259" s="227">
        <v>6029.19</v>
      </c>
      <c r="AK7259" s="207" t="s">
        <v>21504</v>
      </c>
      <c r="AL7259" s="208">
        <v>525.45000000000005</v>
      </c>
      <c r="AM7259" s="93"/>
      <c r="AN7259" s="93"/>
      <c r="AO7259" s="93"/>
    </row>
    <row r="7260" spans="26:41" x14ac:dyDescent="0.55000000000000004">
      <c r="Z7260" s="284"/>
      <c r="AB7260" s="276" t="s">
        <v>62158</v>
      </c>
      <c r="AC7260" s="277">
        <v>1096.0899999999999</v>
      </c>
      <c r="AE7260" s="246" t="s">
        <v>52706</v>
      </c>
      <c r="AF7260" s="247">
        <v>2627.81</v>
      </c>
      <c r="AH7260" s="226" t="s">
        <v>21550</v>
      </c>
      <c r="AI7260" s="227">
        <v>2750</v>
      </c>
      <c r="AK7260" s="207" t="s">
        <v>21505</v>
      </c>
      <c r="AL7260" s="208">
        <v>49759.88</v>
      </c>
      <c r="AM7260" s="93"/>
      <c r="AN7260" s="93"/>
      <c r="AO7260" s="93"/>
    </row>
    <row r="7261" spans="26:41" x14ac:dyDescent="0.55000000000000004">
      <c r="Z7261" s="284"/>
      <c r="AB7261" s="276" t="s">
        <v>24976</v>
      </c>
      <c r="AC7261" s="277">
        <v>223.05</v>
      </c>
      <c r="AE7261" s="246" t="s">
        <v>58550</v>
      </c>
      <c r="AF7261" s="247">
        <v>14536.3</v>
      </c>
      <c r="AH7261" s="226" t="s">
        <v>52649</v>
      </c>
      <c r="AI7261" s="227">
        <v>896.88</v>
      </c>
      <c r="AK7261" s="207" t="s">
        <v>21506</v>
      </c>
      <c r="AL7261" s="208">
        <v>122328.68</v>
      </c>
      <c r="AM7261" s="93"/>
      <c r="AN7261" s="93"/>
      <c r="AO7261" s="93"/>
    </row>
    <row r="7262" spans="26:41" x14ac:dyDescent="0.55000000000000004">
      <c r="Z7262" s="284"/>
      <c r="AB7262" s="276" t="s">
        <v>24977</v>
      </c>
      <c r="AC7262" s="277">
        <v>866.63</v>
      </c>
      <c r="AE7262" s="246" t="s">
        <v>57497</v>
      </c>
      <c r="AF7262" s="247">
        <v>2144.5100000000002</v>
      </c>
      <c r="AH7262" s="226" t="s">
        <v>40349</v>
      </c>
      <c r="AI7262" s="227">
        <v>407230.59</v>
      </c>
      <c r="AK7262" s="207" t="s">
        <v>21507</v>
      </c>
      <c r="AL7262" s="208">
        <v>43561.88</v>
      </c>
      <c r="AM7262" s="93"/>
      <c r="AN7262" s="93"/>
      <c r="AO7262" s="93"/>
    </row>
    <row r="7263" spans="26:41" x14ac:dyDescent="0.55000000000000004">
      <c r="Z7263" s="284"/>
      <c r="AB7263" s="276" t="s">
        <v>56389</v>
      </c>
      <c r="AC7263" s="277">
        <v>35186.559999999998</v>
      </c>
      <c r="AE7263" s="246" t="s">
        <v>59641</v>
      </c>
      <c r="AF7263" s="247">
        <v>2667.97</v>
      </c>
      <c r="AH7263" s="226" t="s">
        <v>48017</v>
      </c>
      <c r="AI7263" s="227">
        <v>4480.37</v>
      </c>
      <c r="AK7263" s="207" t="s">
        <v>21508</v>
      </c>
      <c r="AL7263" s="208">
        <v>11132.69</v>
      </c>
      <c r="AM7263" s="93"/>
      <c r="AN7263" s="93"/>
      <c r="AO7263" s="93"/>
    </row>
    <row r="7264" spans="26:41" x14ac:dyDescent="0.55000000000000004">
      <c r="Z7264" s="284"/>
      <c r="AB7264" s="276" t="s">
        <v>56390</v>
      </c>
      <c r="AC7264" s="277">
        <v>2277.2800000000002</v>
      </c>
      <c r="AE7264" s="246" t="s">
        <v>58866</v>
      </c>
      <c r="AF7264" s="247">
        <v>960.39</v>
      </c>
      <c r="AH7264" s="226" t="s">
        <v>39209</v>
      </c>
      <c r="AI7264" s="227">
        <v>432344.6</v>
      </c>
      <c r="AK7264" s="207" t="s">
        <v>21509</v>
      </c>
      <c r="AL7264" s="208">
        <v>9990</v>
      </c>
      <c r="AM7264" s="93"/>
      <c r="AN7264" s="93"/>
      <c r="AO7264" s="93"/>
    </row>
    <row r="7265" spans="26:41" x14ac:dyDescent="0.55000000000000004">
      <c r="Z7265" s="284"/>
      <c r="AB7265" s="276" t="s">
        <v>63757</v>
      </c>
      <c r="AC7265" s="277">
        <v>21721.23</v>
      </c>
      <c r="AE7265" s="246" t="s">
        <v>57498</v>
      </c>
      <c r="AF7265" s="247">
        <v>140</v>
      </c>
      <c r="AH7265" s="226" t="s">
        <v>52650</v>
      </c>
      <c r="AI7265" s="227">
        <v>670.24</v>
      </c>
      <c r="AK7265" s="207" t="s">
        <v>21510</v>
      </c>
      <c r="AL7265" s="208">
        <v>87497.88</v>
      </c>
      <c r="AM7265" s="93"/>
      <c r="AN7265" s="93"/>
      <c r="AO7265" s="93"/>
    </row>
    <row r="7266" spans="26:41" x14ac:dyDescent="0.55000000000000004">
      <c r="Z7266" s="284"/>
      <c r="AB7266" s="276" t="s">
        <v>56392</v>
      </c>
      <c r="AC7266" s="277">
        <v>4527.67</v>
      </c>
      <c r="AE7266" s="246" t="s">
        <v>59642</v>
      </c>
      <c r="AF7266" s="247">
        <v>22.2</v>
      </c>
      <c r="AH7266" s="226" t="s">
        <v>42581</v>
      </c>
      <c r="AI7266" s="227">
        <v>7595.28</v>
      </c>
      <c r="AK7266" s="207" t="s">
        <v>21511</v>
      </c>
      <c r="AL7266" s="208">
        <v>14060.64</v>
      </c>
      <c r="AM7266" s="93"/>
      <c r="AN7266" s="93"/>
      <c r="AO7266" s="93"/>
    </row>
    <row r="7267" spans="26:41" x14ac:dyDescent="0.55000000000000004">
      <c r="Z7267" s="284"/>
      <c r="AB7267" s="276" t="s">
        <v>56393</v>
      </c>
      <c r="AC7267" s="277">
        <v>15157.7</v>
      </c>
      <c r="AE7267" s="246" t="s">
        <v>56226</v>
      </c>
      <c r="AF7267" s="247">
        <v>1000</v>
      </c>
      <c r="AH7267" s="226" t="s">
        <v>52651</v>
      </c>
      <c r="AI7267" s="227">
        <v>15.89</v>
      </c>
      <c r="AK7267" s="207" t="s">
        <v>21512</v>
      </c>
      <c r="AL7267" s="208">
        <v>66759.3</v>
      </c>
      <c r="AM7267" s="93"/>
      <c r="AN7267" s="93"/>
      <c r="AO7267" s="93"/>
    </row>
    <row r="7268" spans="26:41" x14ac:dyDescent="0.55000000000000004">
      <c r="Z7268" s="284"/>
      <c r="AB7268" s="276" t="s">
        <v>59159</v>
      </c>
      <c r="AC7268" s="277">
        <v>3678.53</v>
      </c>
      <c r="AE7268" s="246" t="s">
        <v>61436</v>
      </c>
      <c r="AF7268" s="247">
        <v>138458.48000000001</v>
      </c>
      <c r="AH7268" s="226" t="s">
        <v>39210</v>
      </c>
      <c r="AI7268" s="227">
        <v>62824.33</v>
      </c>
      <c r="AK7268" s="207" t="s">
        <v>21513</v>
      </c>
      <c r="AL7268" s="208">
        <v>1021449.23</v>
      </c>
      <c r="AM7268" s="93"/>
      <c r="AN7268" s="93"/>
      <c r="AO7268" s="93"/>
    </row>
    <row r="7269" spans="26:41" x14ac:dyDescent="0.55000000000000004">
      <c r="Z7269" s="284"/>
      <c r="AB7269" s="276" t="s">
        <v>55299</v>
      </c>
      <c r="AC7269" s="277">
        <v>14487.41</v>
      </c>
      <c r="AE7269" s="246" t="s">
        <v>64402</v>
      </c>
      <c r="AF7269" s="247">
        <v>690.77</v>
      </c>
      <c r="AH7269" s="226" t="s">
        <v>52652</v>
      </c>
      <c r="AI7269" s="227">
        <v>20091.52</v>
      </c>
      <c r="AK7269" s="207" t="s">
        <v>21514</v>
      </c>
      <c r="AL7269" s="208">
        <v>3047.85</v>
      </c>
      <c r="AM7269" s="93"/>
      <c r="AN7269" s="93"/>
      <c r="AO7269" s="93"/>
    </row>
    <row r="7270" spans="26:41" x14ac:dyDescent="0.55000000000000004">
      <c r="Z7270" s="284"/>
      <c r="AB7270" s="276" t="s">
        <v>55300</v>
      </c>
      <c r="AC7270" s="277">
        <v>1108.26</v>
      </c>
      <c r="AE7270" s="246" t="s">
        <v>61437</v>
      </c>
      <c r="AF7270" s="247">
        <v>46260.57</v>
      </c>
      <c r="AH7270" s="226" t="s">
        <v>42582</v>
      </c>
      <c r="AI7270" s="227">
        <v>263.33999999999997</v>
      </c>
      <c r="AK7270" s="207" t="s">
        <v>21515</v>
      </c>
      <c r="AL7270" s="208">
        <v>90601.95</v>
      </c>
      <c r="AM7270" s="93"/>
      <c r="AN7270" s="93"/>
      <c r="AO7270" s="93"/>
    </row>
    <row r="7271" spans="26:41" x14ac:dyDescent="0.55000000000000004">
      <c r="Z7271" s="284"/>
      <c r="AB7271" s="276" t="s">
        <v>55301</v>
      </c>
      <c r="AC7271" s="277">
        <v>3876.58</v>
      </c>
      <c r="AE7271" s="246" t="s">
        <v>62659</v>
      </c>
      <c r="AF7271" s="247">
        <v>196</v>
      </c>
      <c r="AH7271" s="226" t="s">
        <v>45019</v>
      </c>
      <c r="AI7271" s="227">
        <v>88161.26</v>
      </c>
      <c r="AK7271" s="207" t="s">
        <v>21516</v>
      </c>
      <c r="AL7271" s="208">
        <v>261.63</v>
      </c>
      <c r="AM7271" s="93"/>
      <c r="AN7271" s="93"/>
      <c r="AO7271" s="93"/>
    </row>
    <row r="7272" spans="26:41" x14ac:dyDescent="0.55000000000000004">
      <c r="Z7272" s="284"/>
      <c r="AB7272" s="276" t="s">
        <v>57675</v>
      </c>
      <c r="AC7272" s="277">
        <v>4924.2</v>
      </c>
      <c r="AE7272" s="246" t="s">
        <v>61438</v>
      </c>
      <c r="AF7272" s="247">
        <v>14544</v>
      </c>
      <c r="AH7272" s="226" t="s">
        <v>39211</v>
      </c>
      <c r="AI7272" s="227">
        <v>75454.45</v>
      </c>
      <c r="AK7272" s="207" t="s">
        <v>21517</v>
      </c>
      <c r="AL7272" s="208">
        <v>20.010000000000002</v>
      </c>
      <c r="AM7272" s="93"/>
      <c r="AN7272" s="93"/>
      <c r="AO7272" s="93"/>
    </row>
    <row r="7273" spans="26:41" x14ac:dyDescent="0.55000000000000004">
      <c r="Z7273" s="284"/>
      <c r="AB7273" s="276" t="s">
        <v>53206</v>
      </c>
      <c r="AC7273" s="277">
        <v>1714.12</v>
      </c>
      <c r="AE7273" s="246" t="s">
        <v>61439</v>
      </c>
      <c r="AF7273" s="247">
        <v>14987.68</v>
      </c>
      <c r="AH7273" s="226" t="s">
        <v>39212</v>
      </c>
      <c r="AI7273" s="227">
        <v>221513.43</v>
      </c>
      <c r="AK7273" s="207" t="s">
        <v>21518</v>
      </c>
      <c r="AL7273" s="208">
        <v>56.72</v>
      </c>
      <c r="AM7273" s="93"/>
      <c r="AN7273" s="93"/>
      <c r="AO7273" s="93"/>
    </row>
    <row r="7274" spans="26:41" x14ac:dyDescent="0.55000000000000004">
      <c r="Z7274" s="284"/>
      <c r="AB7274" s="276" t="s">
        <v>50245</v>
      </c>
      <c r="AC7274" s="277">
        <v>32.51</v>
      </c>
      <c r="AE7274" s="246" t="s">
        <v>61440</v>
      </c>
      <c r="AF7274" s="247">
        <v>47855.31</v>
      </c>
      <c r="AH7274" s="226" t="s">
        <v>39213</v>
      </c>
      <c r="AI7274" s="227">
        <v>121753.44</v>
      </c>
      <c r="AK7274" s="207" t="s">
        <v>21519</v>
      </c>
      <c r="AL7274" s="208">
        <v>468.05</v>
      </c>
      <c r="AM7274" s="93"/>
      <c r="AN7274" s="93"/>
      <c r="AO7274" s="93"/>
    </row>
    <row r="7275" spans="26:41" x14ac:dyDescent="0.55000000000000004">
      <c r="Z7275" s="284"/>
      <c r="AB7275" s="276" t="s">
        <v>55302</v>
      </c>
      <c r="AC7275" s="277">
        <v>1703.27</v>
      </c>
      <c r="AE7275" s="246" t="s">
        <v>61441</v>
      </c>
      <c r="AF7275" s="247">
        <v>18574.060000000001</v>
      </c>
      <c r="AH7275" s="226" t="s">
        <v>48935</v>
      </c>
      <c r="AI7275" s="227">
        <v>174152.48</v>
      </c>
      <c r="AK7275" s="207" t="s">
        <v>21520</v>
      </c>
      <c r="AL7275" s="208">
        <v>352.66</v>
      </c>
      <c r="AM7275" s="93"/>
      <c r="AN7275" s="93"/>
      <c r="AO7275" s="93"/>
    </row>
    <row r="7276" spans="26:41" x14ac:dyDescent="0.55000000000000004">
      <c r="Z7276" s="284"/>
      <c r="AB7276" s="276" t="s">
        <v>62162</v>
      </c>
      <c r="AC7276" s="277">
        <v>95755.44</v>
      </c>
      <c r="AE7276" s="246" t="s">
        <v>64403</v>
      </c>
      <c r="AF7276" s="247">
        <v>11106.73</v>
      </c>
      <c r="AH7276" s="226" t="s">
        <v>46995</v>
      </c>
      <c r="AI7276" s="227">
        <v>456.9</v>
      </c>
      <c r="AK7276" s="207" t="s">
        <v>21521</v>
      </c>
      <c r="AL7276" s="208">
        <v>3460.61</v>
      </c>
      <c r="AM7276" s="93"/>
      <c r="AN7276" s="93"/>
      <c r="AO7276" s="93"/>
    </row>
    <row r="7277" spans="26:41" x14ac:dyDescent="0.55000000000000004">
      <c r="Z7277" s="284"/>
      <c r="AB7277" s="276" t="s">
        <v>53209</v>
      </c>
      <c r="AC7277" s="277">
        <v>1163283.8899999999</v>
      </c>
      <c r="AE7277" s="246" t="s">
        <v>61102</v>
      </c>
      <c r="AF7277" s="247">
        <v>23445.77</v>
      </c>
      <c r="AH7277" s="226" t="s">
        <v>46996</v>
      </c>
      <c r="AI7277" s="227">
        <v>58778.51</v>
      </c>
      <c r="AK7277" s="207" t="s">
        <v>21522</v>
      </c>
      <c r="AL7277" s="208">
        <v>256.2</v>
      </c>
      <c r="AM7277" s="93"/>
      <c r="AN7277" s="93"/>
      <c r="AO7277" s="93"/>
    </row>
    <row r="7278" spans="26:41" x14ac:dyDescent="0.55000000000000004">
      <c r="Z7278" s="284"/>
      <c r="AB7278" s="276" t="s">
        <v>36549</v>
      </c>
      <c r="AC7278" s="277">
        <v>52790</v>
      </c>
      <c r="AE7278" s="246" t="s">
        <v>64404</v>
      </c>
      <c r="AF7278" s="247">
        <v>15399.78</v>
      </c>
      <c r="AH7278" s="226" t="s">
        <v>40350</v>
      </c>
      <c r="AI7278" s="227">
        <v>9762.5400000000009</v>
      </c>
      <c r="AK7278" s="207" t="s">
        <v>21523</v>
      </c>
      <c r="AL7278" s="208">
        <v>5960.07</v>
      </c>
      <c r="AM7278" s="93"/>
      <c r="AN7278" s="93"/>
      <c r="AO7278" s="93"/>
    </row>
    <row r="7279" spans="26:41" x14ac:dyDescent="0.55000000000000004">
      <c r="Z7279" s="284"/>
      <c r="AB7279" s="276" t="s">
        <v>59160</v>
      </c>
      <c r="AC7279" s="277">
        <v>75756</v>
      </c>
      <c r="AE7279" s="246" t="s">
        <v>64405</v>
      </c>
      <c r="AF7279" s="247">
        <v>45223.8</v>
      </c>
      <c r="AH7279" s="226" t="s">
        <v>39214</v>
      </c>
      <c r="AI7279" s="227">
        <v>373391.68</v>
      </c>
      <c r="AK7279" s="207" t="s">
        <v>21524</v>
      </c>
      <c r="AL7279" s="208">
        <v>67004.58</v>
      </c>
      <c r="AM7279" s="93"/>
      <c r="AN7279" s="93"/>
      <c r="AO7279" s="93"/>
    </row>
    <row r="7280" spans="26:41" x14ac:dyDescent="0.55000000000000004">
      <c r="Z7280" s="284"/>
      <c r="AB7280" s="276" t="s">
        <v>35382</v>
      </c>
      <c r="AC7280" s="277">
        <v>2211221.69</v>
      </c>
      <c r="AE7280" s="246" t="s">
        <v>61210</v>
      </c>
      <c r="AF7280" s="247">
        <v>7068.09</v>
      </c>
      <c r="AH7280" s="226" t="s">
        <v>52653</v>
      </c>
      <c r="AI7280" s="227">
        <v>54005.68</v>
      </c>
      <c r="AK7280" s="207" t="s">
        <v>21525</v>
      </c>
      <c r="AL7280" s="208">
        <v>38099.870000000003</v>
      </c>
      <c r="AM7280" s="93"/>
      <c r="AN7280" s="93"/>
      <c r="AO7280" s="93"/>
    </row>
    <row r="7281" spans="26:41" x14ac:dyDescent="0.55000000000000004">
      <c r="AB7281" s="276" t="s">
        <v>53210</v>
      </c>
      <c r="AC7281" s="277">
        <v>2566645.81</v>
      </c>
      <c r="AE7281" s="246" t="s">
        <v>64406</v>
      </c>
      <c r="AF7281" s="247">
        <v>865.04</v>
      </c>
      <c r="AH7281" s="226" t="s">
        <v>45020</v>
      </c>
      <c r="AI7281" s="227">
        <v>14456.62</v>
      </c>
      <c r="AK7281" s="207" t="s">
        <v>21526</v>
      </c>
      <c r="AL7281" s="208">
        <v>2783.26</v>
      </c>
      <c r="AM7281" s="93"/>
      <c r="AN7281" s="93"/>
      <c r="AO7281" s="93"/>
    </row>
    <row r="7282" spans="26:41" x14ac:dyDescent="0.55000000000000004">
      <c r="AB7282" s="276" t="s">
        <v>48157</v>
      </c>
      <c r="AC7282" s="277">
        <v>99632.77</v>
      </c>
      <c r="AE7282" s="246" t="s">
        <v>61103</v>
      </c>
      <c r="AF7282" s="247">
        <v>3931.18</v>
      </c>
      <c r="AH7282" s="226" t="s">
        <v>48936</v>
      </c>
      <c r="AI7282" s="227">
        <v>1269.49</v>
      </c>
      <c r="AK7282" s="207" t="s">
        <v>21527</v>
      </c>
      <c r="AL7282" s="208">
        <v>3056.09</v>
      </c>
      <c r="AM7282" s="93"/>
      <c r="AN7282" s="93"/>
      <c r="AO7282" s="93"/>
    </row>
    <row r="7283" spans="26:41" x14ac:dyDescent="0.55000000000000004">
      <c r="Z7283" s="284"/>
      <c r="AB7283" s="276" t="s">
        <v>68357</v>
      </c>
      <c r="AC7283" s="277">
        <v>1873.56</v>
      </c>
      <c r="AE7283" s="246" t="s">
        <v>58277</v>
      </c>
      <c r="AF7283" s="247">
        <v>22585.64</v>
      </c>
      <c r="AH7283" s="226" t="s">
        <v>48018</v>
      </c>
      <c r="AI7283" s="227">
        <v>30163.81</v>
      </c>
      <c r="AK7283" s="207" t="s">
        <v>21528</v>
      </c>
      <c r="AL7283" s="208">
        <v>7672.1</v>
      </c>
      <c r="AM7283" s="93"/>
      <c r="AN7283" s="93"/>
      <c r="AO7283" s="93"/>
    </row>
    <row r="7284" spans="26:41" x14ac:dyDescent="0.55000000000000004">
      <c r="Z7284" s="284"/>
      <c r="AB7284" s="276" t="s">
        <v>62163</v>
      </c>
      <c r="AC7284" s="277">
        <v>88616.72</v>
      </c>
      <c r="AE7284" s="246" t="s">
        <v>64407</v>
      </c>
      <c r="AF7284" s="247">
        <v>3735.18</v>
      </c>
      <c r="AH7284" s="226" t="s">
        <v>48019</v>
      </c>
      <c r="AI7284" s="227">
        <v>3381.84</v>
      </c>
      <c r="AK7284" s="207" t="s">
        <v>21529</v>
      </c>
      <c r="AL7284" s="208">
        <v>4196.4799999999996</v>
      </c>
      <c r="AM7284" s="93"/>
      <c r="AN7284" s="93"/>
      <c r="AO7284" s="93"/>
    </row>
    <row r="7285" spans="26:41" x14ac:dyDescent="0.55000000000000004">
      <c r="Z7285" s="284"/>
      <c r="AB7285" s="276" t="s">
        <v>62164</v>
      </c>
      <c r="AC7285" s="277">
        <v>18885.12</v>
      </c>
      <c r="AE7285" s="246" t="s">
        <v>64408</v>
      </c>
      <c r="AF7285" s="247">
        <v>29488.46</v>
      </c>
      <c r="AH7285" s="226" t="s">
        <v>50021</v>
      </c>
      <c r="AI7285" s="227">
        <v>7078.12</v>
      </c>
      <c r="AK7285" s="207" t="s">
        <v>21530</v>
      </c>
      <c r="AL7285" s="208">
        <v>1877.37</v>
      </c>
      <c r="AM7285" s="93"/>
      <c r="AN7285" s="93"/>
      <c r="AO7285" s="93"/>
    </row>
    <row r="7286" spans="26:41" x14ac:dyDescent="0.55000000000000004">
      <c r="Z7286" s="284"/>
      <c r="AB7286" s="276" t="s">
        <v>61523</v>
      </c>
      <c r="AC7286" s="277">
        <v>75022.5</v>
      </c>
      <c r="AE7286" s="246" t="s">
        <v>64409</v>
      </c>
      <c r="AF7286" s="247">
        <v>1576.95</v>
      </c>
      <c r="AH7286" s="226" t="s">
        <v>48937</v>
      </c>
      <c r="AI7286" s="227">
        <v>753.04</v>
      </c>
      <c r="AK7286" s="207" t="s">
        <v>21531</v>
      </c>
      <c r="AL7286" s="208">
        <v>360</v>
      </c>
      <c r="AM7286" s="93"/>
      <c r="AN7286" s="93"/>
      <c r="AO7286" s="93"/>
    </row>
    <row r="7287" spans="26:41" x14ac:dyDescent="0.55000000000000004">
      <c r="AB7287" s="276" t="s">
        <v>62165</v>
      </c>
      <c r="AC7287" s="277">
        <v>39327.86</v>
      </c>
      <c r="AE7287" s="246" t="s">
        <v>64410</v>
      </c>
      <c r="AF7287" s="247">
        <v>9535.66</v>
      </c>
      <c r="AH7287" s="226" t="s">
        <v>46997</v>
      </c>
      <c r="AI7287" s="227">
        <v>21427.55</v>
      </c>
      <c r="AK7287" s="207" t="s">
        <v>21532</v>
      </c>
      <c r="AL7287" s="208">
        <v>2.2200000000000002</v>
      </c>
      <c r="AM7287" s="93"/>
      <c r="AN7287" s="93"/>
      <c r="AO7287" s="93"/>
    </row>
    <row r="7288" spans="26:41" x14ac:dyDescent="0.55000000000000004">
      <c r="Z7288" s="284"/>
      <c r="AB7288" s="276" t="s">
        <v>45371</v>
      </c>
      <c r="AC7288" s="277">
        <v>500</v>
      </c>
      <c r="AE7288" s="246" t="s">
        <v>64411</v>
      </c>
      <c r="AF7288" s="247">
        <v>3105.91</v>
      </c>
      <c r="AH7288" s="226" t="s">
        <v>48020</v>
      </c>
      <c r="AI7288" s="227">
        <v>2669.61</v>
      </c>
      <c r="AK7288" s="207" t="s">
        <v>21533</v>
      </c>
      <c r="AL7288" s="208">
        <v>65.849999999999994</v>
      </c>
      <c r="AM7288" s="93"/>
      <c r="AN7288" s="93"/>
      <c r="AO7288" s="93"/>
    </row>
    <row r="7289" spans="26:41" x14ac:dyDescent="0.55000000000000004">
      <c r="Z7289" s="284"/>
      <c r="AB7289" s="276" t="s">
        <v>35383</v>
      </c>
      <c r="AC7289" s="277">
        <v>519933.38</v>
      </c>
      <c r="AE7289" s="246" t="s">
        <v>64412</v>
      </c>
      <c r="AF7289" s="247">
        <v>8072.28</v>
      </c>
      <c r="AH7289" s="226" t="s">
        <v>48938</v>
      </c>
      <c r="AI7289" s="227">
        <v>8107.66</v>
      </c>
      <c r="AK7289" s="207" t="s">
        <v>21534</v>
      </c>
      <c r="AL7289" s="208">
        <v>4560</v>
      </c>
      <c r="AM7289" s="93"/>
      <c r="AN7289" s="93"/>
      <c r="AO7289" s="93"/>
    </row>
    <row r="7290" spans="26:41" x14ac:dyDescent="0.55000000000000004">
      <c r="Z7290" s="284"/>
      <c r="AB7290" s="276" t="s">
        <v>70060</v>
      </c>
      <c r="AC7290" s="277">
        <v>304600</v>
      </c>
      <c r="AE7290" s="246" t="s">
        <v>64413</v>
      </c>
      <c r="AF7290" s="247">
        <v>36242.43</v>
      </c>
      <c r="AH7290" s="226" t="s">
        <v>48939</v>
      </c>
      <c r="AI7290" s="227">
        <v>43031</v>
      </c>
      <c r="AK7290" s="207" t="s">
        <v>21535</v>
      </c>
      <c r="AL7290" s="208">
        <v>15382.54</v>
      </c>
      <c r="AM7290" s="93"/>
      <c r="AN7290" s="93"/>
      <c r="AO7290" s="93"/>
    </row>
    <row r="7291" spans="26:41" x14ac:dyDescent="0.55000000000000004">
      <c r="Z7291" s="284"/>
      <c r="AB7291" s="276" t="s">
        <v>68358</v>
      </c>
      <c r="AC7291" s="277">
        <v>7207.65</v>
      </c>
      <c r="AE7291" s="246" t="s">
        <v>64414</v>
      </c>
      <c r="AF7291" s="247">
        <v>23539.1</v>
      </c>
      <c r="AH7291" s="226" t="s">
        <v>45021</v>
      </c>
      <c r="AI7291" s="227">
        <v>880927.6</v>
      </c>
      <c r="AK7291" s="207" t="s">
        <v>21536</v>
      </c>
      <c r="AL7291" s="208">
        <v>276270.73</v>
      </c>
      <c r="AM7291" s="93"/>
      <c r="AN7291" s="93"/>
      <c r="AO7291" s="93"/>
    </row>
    <row r="7292" spans="26:41" x14ac:dyDescent="0.55000000000000004">
      <c r="Z7292" s="284"/>
      <c r="AB7292" s="276" t="s">
        <v>57676</v>
      </c>
      <c r="AC7292" s="277">
        <v>14996.47</v>
      </c>
      <c r="AE7292" s="246" t="s">
        <v>64415</v>
      </c>
      <c r="AF7292" s="247">
        <v>21930.55</v>
      </c>
      <c r="AH7292" s="226" t="s">
        <v>45022</v>
      </c>
      <c r="AI7292" s="227">
        <v>67324.399999999994</v>
      </c>
      <c r="AK7292" s="207" t="s">
        <v>21537</v>
      </c>
      <c r="AL7292" s="208">
        <v>7375.25</v>
      </c>
      <c r="AM7292" s="93"/>
      <c r="AN7292" s="93"/>
      <c r="AO7292" s="93"/>
    </row>
    <row r="7293" spans="26:41" x14ac:dyDescent="0.55000000000000004">
      <c r="Z7293" s="284"/>
      <c r="AB7293" s="276" t="s">
        <v>68359</v>
      </c>
      <c r="AC7293" s="277">
        <v>1122.92</v>
      </c>
      <c r="AE7293" s="246" t="s">
        <v>64416</v>
      </c>
      <c r="AF7293" s="247">
        <v>55394.95</v>
      </c>
      <c r="AH7293" s="226" t="s">
        <v>52654</v>
      </c>
      <c r="AI7293" s="227">
        <v>1938</v>
      </c>
      <c r="AK7293" s="207" t="s">
        <v>21538</v>
      </c>
      <c r="AL7293" s="208">
        <v>2839.82</v>
      </c>
      <c r="AM7293" s="93"/>
      <c r="AN7293" s="93"/>
      <c r="AO7293" s="93"/>
    </row>
    <row r="7294" spans="26:41" x14ac:dyDescent="0.55000000000000004">
      <c r="Z7294" s="284"/>
      <c r="AB7294" s="276" t="s">
        <v>68360</v>
      </c>
      <c r="AC7294" s="277">
        <v>32138.080000000002</v>
      </c>
      <c r="AE7294" s="246" t="s">
        <v>59098</v>
      </c>
      <c r="AF7294" s="247">
        <v>35155.199999999997</v>
      </c>
      <c r="AH7294" s="226" t="s">
        <v>42583</v>
      </c>
      <c r="AI7294" s="227">
        <v>32494.33</v>
      </c>
      <c r="AK7294" s="207" t="s">
        <v>21539</v>
      </c>
      <c r="AL7294" s="208">
        <v>15566.09</v>
      </c>
      <c r="AM7294" s="93"/>
      <c r="AN7294" s="93"/>
      <c r="AO7294" s="93"/>
    </row>
    <row r="7295" spans="26:41" x14ac:dyDescent="0.55000000000000004">
      <c r="Z7295" s="284"/>
      <c r="AB7295" s="276" t="s">
        <v>55304</v>
      </c>
      <c r="AC7295" s="277">
        <v>655.13</v>
      </c>
      <c r="AE7295" s="246" t="s">
        <v>59099</v>
      </c>
      <c r="AF7295" s="247">
        <v>2468.8200000000002</v>
      </c>
      <c r="AH7295" s="226" t="s">
        <v>42584</v>
      </c>
      <c r="AI7295" s="227">
        <v>2418.48</v>
      </c>
      <c r="AK7295" s="207" t="s">
        <v>21540</v>
      </c>
      <c r="AL7295" s="208">
        <v>950.17</v>
      </c>
      <c r="AM7295" s="93"/>
      <c r="AN7295" s="93"/>
      <c r="AO7295" s="93"/>
    </row>
    <row r="7296" spans="26:41" x14ac:dyDescent="0.55000000000000004">
      <c r="Z7296" s="284"/>
      <c r="AB7296" s="276" t="s">
        <v>35384</v>
      </c>
      <c r="AC7296" s="277">
        <v>513756.74</v>
      </c>
      <c r="AE7296" s="246" t="s">
        <v>59100</v>
      </c>
      <c r="AF7296" s="247">
        <v>7199.34</v>
      </c>
      <c r="AH7296" s="226" t="s">
        <v>21592</v>
      </c>
      <c r="AI7296" s="227">
        <v>1366.28</v>
      </c>
      <c r="AK7296" s="207" t="s">
        <v>21541</v>
      </c>
      <c r="AL7296" s="208">
        <v>218.61</v>
      </c>
      <c r="AM7296" s="93"/>
      <c r="AN7296" s="93"/>
      <c r="AO7296" s="93"/>
    </row>
    <row r="7297" spans="26:41" x14ac:dyDescent="0.55000000000000004">
      <c r="Z7297" s="284"/>
      <c r="AB7297" s="276" t="s">
        <v>35385</v>
      </c>
      <c r="AC7297" s="277">
        <v>1686791.21</v>
      </c>
      <c r="AE7297" s="246" t="s">
        <v>61442</v>
      </c>
      <c r="AF7297" s="247">
        <v>4377.83</v>
      </c>
      <c r="AH7297" s="226" t="s">
        <v>50022</v>
      </c>
      <c r="AI7297" s="227">
        <v>2000</v>
      </c>
      <c r="AK7297" s="207" t="s">
        <v>21542</v>
      </c>
      <c r="AL7297" s="208">
        <v>7949.12</v>
      </c>
      <c r="AM7297" s="93"/>
      <c r="AN7297" s="93"/>
      <c r="AO7297" s="93"/>
    </row>
    <row r="7298" spans="26:41" x14ac:dyDescent="0.55000000000000004">
      <c r="Z7298" s="284"/>
      <c r="AB7298" s="276" t="s">
        <v>35386</v>
      </c>
      <c r="AC7298" s="277">
        <v>1016394.45</v>
      </c>
      <c r="AE7298" s="246" t="s">
        <v>64417</v>
      </c>
      <c r="AF7298" s="247">
        <v>3311.9</v>
      </c>
      <c r="AH7298" s="226" t="s">
        <v>50023</v>
      </c>
      <c r="AI7298" s="227">
        <v>3983.84</v>
      </c>
      <c r="AK7298" s="207" t="s">
        <v>21543</v>
      </c>
      <c r="AL7298" s="208">
        <v>6937.52</v>
      </c>
      <c r="AM7298" s="93"/>
      <c r="AN7298" s="93"/>
      <c r="AO7298" s="93"/>
    </row>
    <row r="7299" spans="26:41" x14ac:dyDescent="0.55000000000000004">
      <c r="AB7299" s="276" t="s">
        <v>56396</v>
      </c>
      <c r="AC7299" s="277">
        <v>830477.15</v>
      </c>
      <c r="AE7299" s="246" t="s">
        <v>59416</v>
      </c>
      <c r="AF7299" s="247">
        <v>3481.61</v>
      </c>
      <c r="AH7299" s="226" t="s">
        <v>50024</v>
      </c>
      <c r="AI7299" s="227">
        <v>1426</v>
      </c>
      <c r="AK7299" s="207" t="s">
        <v>21544</v>
      </c>
      <c r="AL7299" s="208">
        <v>179.67</v>
      </c>
      <c r="AM7299" s="93"/>
      <c r="AN7299" s="93"/>
      <c r="AO7299" s="93"/>
    </row>
    <row r="7300" spans="26:41" x14ac:dyDescent="0.55000000000000004">
      <c r="AB7300" s="276" t="s">
        <v>66682</v>
      </c>
      <c r="AC7300" s="277">
        <v>36363.58</v>
      </c>
      <c r="AE7300" s="246" t="s">
        <v>63207</v>
      </c>
      <c r="AF7300" s="247">
        <v>33318.199999999997</v>
      </c>
      <c r="AH7300" s="226" t="s">
        <v>50025</v>
      </c>
      <c r="AI7300" s="227">
        <v>1806</v>
      </c>
      <c r="AK7300" s="207" t="s">
        <v>21545</v>
      </c>
      <c r="AL7300" s="208">
        <v>5520</v>
      </c>
      <c r="AM7300" s="93"/>
      <c r="AN7300" s="93"/>
      <c r="AO7300" s="93"/>
    </row>
    <row r="7301" spans="26:41" x14ac:dyDescent="0.55000000000000004">
      <c r="AB7301" s="276" t="s">
        <v>58879</v>
      </c>
      <c r="AC7301" s="277">
        <v>900797.79</v>
      </c>
      <c r="AE7301" s="246" t="s">
        <v>63208</v>
      </c>
      <c r="AF7301" s="247">
        <v>2539.65</v>
      </c>
      <c r="AH7301" s="226" t="s">
        <v>50026</v>
      </c>
      <c r="AI7301" s="227">
        <v>200</v>
      </c>
      <c r="AK7301" s="207" t="s">
        <v>21546</v>
      </c>
      <c r="AL7301" s="208">
        <v>3990</v>
      </c>
      <c r="AM7301" s="93"/>
      <c r="AN7301" s="93"/>
      <c r="AO7301" s="93"/>
    </row>
    <row r="7302" spans="26:41" x14ac:dyDescent="0.55000000000000004">
      <c r="AB7302" s="276" t="s">
        <v>59162</v>
      </c>
      <c r="AC7302" s="277">
        <v>4279218.2699999996</v>
      </c>
      <c r="AE7302" s="246" t="s">
        <v>63209</v>
      </c>
      <c r="AF7302" s="247">
        <v>7766.06</v>
      </c>
      <c r="AH7302" s="226" t="s">
        <v>50027</v>
      </c>
      <c r="AI7302" s="227">
        <v>4666</v>
      </c>
      <c r="AK7302" s="207" t="s">
        <v>21547</v>
      </c>
      <c r="AL7302" s="208">
        <v>2250</v>
      </c>
      <c r="AM7302" s="93"/>
      <c r="AN7302" s="93"/>
      <c r="AO7302" s="93"/>
    </row>
    <row r="7303" spans="26:41" x14ac:dyDescent="0.55000000000000004">
      <c r="AB7303" s="276" t="s">
        <v>56398</v>
      </c>
      <c r="AC7303" s="277">
        <v>3641057.14</v>
      </c>
      <c r="AE7303" s="246" t="s">
        <v>63210</v>
      </c>
      <c r="AF7303" s="247">
        <v>5500</v>
      </c>
      <c r="AH7303" s="226" t="s">
        <v>21593</v>
      </c>
      <c r="AI7303" s="227">
        <v>524.66999999999996</v>
      </c>
      <c r="AK7303" s="207" t="s">
        <v>21548</v>
      </c>
      <c r="AL7303" s="208">
        <v>26774.17</v>
      </c>
      <c r="AM7303" s="93"/>
      <c r="AN7303" s="93"/>
      <c r="AO7303" s="93"/>
    </row>
    <row r="7304" spans="26:41" x14ac:dyDescent="0.55000000000000004">
      <c r="AB7304" s="276" t="s">
        <v>58303</v>
      </c>
      <c r="AC7304" s="277">
        <v>637440.57999999996</v>
      </c>
      <c r="AE7304" s="246" t="s">
        <v>61443</v>
      </c>
      <c r="AF7304" s="247">
        <v>2607.14</v>
      </c>
      <c r="AH7304" s="226" t="s">
        <v>33667</v>
      </c>
      <c r="AI7304" s="227">
        <v>2149.56</v>
      </c>
      <c r="AK7304" s="207" t="s">
        <v>21549</v>
      </c>
      <c r="AL7304" s="208">
        <v>12674.33</v>
      </c>
      <c r="AM7304" s="93"/>
      <c r="AN7304" s="93"/>
      <c r="AO7304" s="93"/>
    </row>
    <row r="7305" spans="26:41" x14ac:dyDescent="0.55000000000000004">
      <c r="AB7305" s="276" t="s">
        <v>68361</v>
      </c>
      <c r="AC7305" s="277">
        <v>3000</v>
      </c>
      <c r="AE7305" s="246" t="s">
        <v>59643</v>
      </c>
      <c r="AF7305" s="247">
        <v>25190.75</v>
      </c>
      <c r="AH7305" s="226" t="s">
        <v>39215</v>
      </c>
      <c r="AI7305" s="227">
        <v>164.44</v>
      </c>
      <c r="AK7305" s="207" t="s">
        <v>21550</v>
      </c>
      <c r="AL7305" s="208">
        <v>22789.25</v>
      </c>
      <c r="AM7305" s="93"/>
      <c r="AN7305" s="93"/>
      <c r="AO7305" s="93"/>
    </row>
    <row r="7306" spans="26:41" x14ac:dyDescent="0.55000000000000004">
      <c r="AB7306" s="276" t="s">
        <v>56399</v>
      </c>
      <c r="AC7306" s="277">
        <v>7937413.3499999996</v>
      </c>
      <c r="AE7306" s="246" t="s">
        <v>58278</v>
      </c>
      <c r="AF7306" s="247">
        <v>123709.96</v>
      </c>
      <c r="AH7306" s="226" t="s">
        <v>50028</v>
      </c>
      <c r="AI7306" s="227">
        <v>250</v>
      </c>
      <c r="AK7306" s="207" t="s">
        <v>21551</v>
      </c>
      <c r="AL7306" s="208">
        <v>4560</v>
      </c>
      <c r="AM7306" s="93"/>
      <c r="AN7306" s="93"/>
      <c r="AO7306" s="93"/>
    </row>
    <row r="7307" spans="26:41" x14ac:dyDescent="0.55000000000000004">
      <c r="AB7307" s="276" t="s">
        <v>68362</v>
      </c>
      <c r="AC7307" s="277">
        <v>-136775.65</v>
      </c>
      <c r="AE7307" s="246" t="s">
        <v>57499</v>
      </c>
      <c r="AF7307" s="247">
        <v>35145</v>
      </c>
      <c r="AH7307" s="226" t="s">
        <v>48021</v>
      </c>
      <c r="AI7307" s="227">
        <v>8384.68</v>
      </c>
      <c r="AK7307" s="207" t="s">
        <v>21552</v>
      </c>
      <c r="AL7307" s="208">
        <v>32876.85</v>
      </c>
      <c r="AM7307" s="93"/>
      <c r="AN7307" s="93"/>
      <c r="AO7307" s="93"/>
    </row>
    <row r="7308" spans="26:41" x14ac:dyDescent="0.55000000000000004">
      <c r="AB7308" s="276" t="s">
        <v>59425</v>
      </c>
      <c r="AC7308" s="277">
        <v>1933060.74</v>
      </c>
      <c r="AE7308" s="246" t="s">
        <v>57500</v>
      </c>
      <c r="AF7308" s="247">
        <v>3000</v>
      </c>
      <c r="AH7308" s="226" t="s">
        <v>48022</v>
      </c>
      <c r="AI7308" s="227">
        <v>622.94000000000005</v>
      </c>
      <c r="AK7308" s="207" t="s">
        <v>21553</v>
      </c>
      <c r="AL7308" s="208">
        <v>397454.35</v>
      </c>
      <c r="AM7308" s="93"/>
      <c r="AN7308" s="93"/>
      <c r="AO7308" s="93"/>
    </row>
    <row r="7309" spans="26:41" x14ac:dyDescent="0.55000000000000004">
      <c r="AB7309" s="276" t="s">
        <v>60083</v>
      </c>
      <c r="AC7309" s="277">
        <v>3238.36</v>
      </c>
      <c r="AE7309" s="246" t="s">
        <v>57501</v>
      </c>
      <c r="AF7309" s="247">
        <v>28788.71</v>
      </c>
      <c r="AH7309" s="226" t="s">
        <v>48023</v>
      </c>
      <c r="AI7309" s="227">
        <v>2020.72</v>
      </c>
      <c r="AK7309" s="207" t="s">
        <v>21554</v>
      </c>
      <c r="AL7309" s="208">
        <v>276270.73</v>
      </c>
      <c r="AM7309" s="93"/>
      <c r="AN7309" s="93"/>
      <c r="AO7309" s="93"/>
    </row>
    <row r="7310" spans="26:41" x14ac:dyDescent="0.55000000000000004">
      <c r="AB7310" s="276" t="s">
        <v>53212</v>
      </c>
      <c r="AC7310" s="277">
        <v>26043.83</v>
      </c>
      <c r="AE7310" s="246" t="s">
        <v>21806</v>
      </c>
      <c r="AF7310" s="247">
        <v>8232.26</v>
      </c>
      <c r="AH7310" s="226" t="s">
        <v>48024</v>
      </c>
      <c r="AI7310" s="227">
        <v>2706.94</v>
      </c>
      <c r="AK7310" s="207" t="s">
        <v>21555</v>
      </c>
      <c r="AL7310" s="208">
        <v>46866.87</v>
      </c>
      <c r="AM7310" s="93"/>
      <c r="AN7310" s="93"/>
      <c r="AO7310" s="93"/>
    </row>
    <row r="7311" spans="26:41" x14ac:dyDescent="0.55000000000000004">
      <c r="AB7311" s="276" t="s">
        <v>48158</v>
      </c>
      <c r="AC7311" s="277">
        <v>1080.3800000000001</v>
      </c>
      <c r="AE7311" s="246" t="s">
        <v>57502</v>
      </c>
      <c r="AF7311" s="247">
        <v>11830.96</v>
      </c>
      <c r="AH7311" s="226" t="s">
        <v>42585</v>
      </c>
      <c r="AI7311" s="227">
        <v>12400</v>
      </c>
      <c r="AK7311" s="207" t="s">
        <v>21556</v>
      </c>
      <c r="AL7311" s="208">
        <v>2839.82</v>
      </c>
      <c r="AM7311" s="93"/>
      <c r="AN7311" s="93"/>
      <c r="AO7311" s="93"/>
    </row>
    <row r="7312" spans="26:41" x14ac:dyDescent="0.55000000000000004">
      <c r="AB7312" s="276" t="s">
        <v>53213</v>
      </c>
      <c r="AC7312" s="277">
        <v>461.17</v>
      </c>
      <c r="AE7312" s="246" t="s">
        <v>57503</v>
      </c>
      <c r="AF7312" s="247">
        <v>827.29</v>
      </c>
      <c r="AH7312" s="226" t="s">
        <v>42586</v>
      </c>
      <c r="AI7312" s="227">
        <v>1310</v>
      </c>
      <c r="AK7312" s="207" t="s">
        <v>21557</v>
      </c>
      <c r="AL7312" s="208">
        <v>65781.119999999995</v>
      </c>
      <c r="AM7312" s="93"/>
      <c r="AN7312" s="93"/>
      <c r="AO7312" s="93"/>
    </row>
    <row r="7313" spans="28:41" x14ac:dyDescent="0.55000000000000004">
      <c r="AB7313" s="276" t="s">
        <v>58304</v>
      </c>
      <c r="AC7313" s="277">
        <v>4684.1899999999996</v>
      </c>
      <c r="AE7313" s="246" t="s">
        <v>55191</v>
      </c>
      <c r="AF7313" s="247">
        <v>2160</v>
      </c>
      <c r="AH7313" s="226" t="s">
        <v>42587</v>
      </c>
      <c r="AI7313" s="227">
        <v>6288.51</v>
      </c>
      <c r="AK7313" s="207" t="s">
        <v>21558</v>
      </c>
      <c r="AL7313" s="208">
        <v>16078.44</v>
      </c>
      <c r="AM7313" s="93"/>
      <c r="AN7313" s="93"/>
      <c r="AO7313" s="93"/>
    </row>
    <row r="7314" spans="28:41" x14ac:dyDescent="0.55000000000000004">
      <c r="AB7314" s="276" t="s">
        <v>68363</v>
      </c>
      <c r="AC7314" s="277">
        <v>-17.2</v>
      </c>
      <c r="AE7314" s="246" t="s">
        <v>55192</v>
      </c>
      <c r="AF7314" s="247">
        <v>165.24</v>
      </c>
      <c r="AH7314" s="226" t="s">
        <v>42588</v>
      </c>
      <c r="AI7314" s="227">
        <v>468.54</v>
      </c>
      <c r="AK7314" s="207" t="s">
        <v>21559</v>
      </c>
      <c r="AL7314" s="208">
        <v>55560.57</v>
      </c>
      <c r="AM7314" s="93"/>
      <c r="AN7314" s="93"/>
      <c r="AO7314" s="93"/>
    </row>
    <row r="7315" spans="28:41" x14ac:dyDescent="0.55000000000000004">
      <c r="AB7315" s="276" t="s">
        <v>56400</v>
      </c>
      <c r="AC7315" s="277">
        <v>45237.1</v>
      </c>
      <c r="AE7315" s="246" t="s">
        <v>55193</v>
      </c>
      <c r="AF7315" s="247">
        <v>529.20000000000005</v>
      </c>
      <c r="AH7315" s="226" t="s">
        <v>42589</v>
      </c>
      <c r="AI7315" s="227">
        <v>1363.35</v>
      </c>
      <c r="AK7315" s="207" t="s">
        <v>21560</v>
      </c>
      <c r="AL7315" s="208">
        <v>950.17</v>
      </c>
      <c r="AM7315" s="93"/>
      <c r="AN7315" s="93"/>
      <c r="AO7315" s="93"/>
    </row>
    <row r="7316" spans="28:41" x14ac:dyDescent="0.55000000000000004">
      <c r="AB7316" s="276" t="s">
        <v>62166</v>
      </c>
      <c r="AC7316" s="277">
        <v>888.19</v>
      </c>
      <c r="AE7316" s="246" t="s">
        <v>57504</v>
      </c>
      <c r="AF7316" s="247">
        <v>77.7</v>
      </c>
      <c r="AH7316" s="226" t="s">
        <v>42590</v>
      </c>
      <c r="AI7316" s="227">
        <v>1576.28</v>
      </c>
      <c r="AK7316" s="207" t="s">
        <v>21561</v>
      </c>
      <c r="AL7316" s="208">
        <v>218.61</v>
      </c>
      <c r="AM7316" s="93"/>
      <c r="AN7316" s="93"/>
      <c r="AO7316" s="93"/>
    </row>
    <row r="7317" spans="28:41" x14ac:dyDescent="0.55000000000000004">
      <c r="AB7317" s="276" t="s">
        <v>56401</v>
      </c>
      <c r="AC7317" s="277">
        <v>3266.63</v>
      </c>
      <c r="AE7317" s="246" t="s">
        <v>56227</v>
      </c>
      <c r="AF7317" s="247">
        <v>3289.52</v>
      </c>
      <c r="AH7317" s="226" t="s">
        <v>50029</v>
      </c>
      <c r="AI7317" s="227">
        <v>8186</v>
      </c>
      <c r="AK7317" s="207" t="s">
        <v>21562</v>
      </c>
      <c r="AL7317" s="208">
        <v>45556.56</v>
      </c>
      <c r="AM7317" s="93"/>
      <c r="AN7317" s="93"/>
      <c r="AO7317" s="93"/>
    </row>
    <row r="7318" spans="28:41" x14ac:dyDescent="0.55000000000000004">
      <c r="AB7318" s="276" t="s">
        <v>56402</v>
      </c>
      <c r="AC7318" s="277">
        <v>9846.74</v>
      </c>
      <c r="AE7318" s="246" t="s">
        <v>33682</v>
      </c>
      <c r="AF7318" s="247">
        <v>25702.62</v>
      </c>
      <c r="AH7318" s="226" t="s">
        <v>45023</v>
      </c>
      <c r="AI7318" s="227">
        <v>10760.54</v>
      </c>
      <c r="AK7318" s="207" t="s">
        <v>21563</v>
      </c>
      <c r="AL7318" s="208">
        <v>18912.599999999999</v>
      </c>
      <c r="AM7318" s="93"/>
      <c r="AN7318" s="93"/>
      <c r="AO7318" s="93"/>
    </row>
    <row r="7319" spans="28:41" x14ac:dyDescent="0.55000000000000004">
      <c r="AB7319" s="276" t="s">
        <v>56403</v>
      </c>
      <c r="AC7319" s="277">
        <v>6882.46</v>
      </c>
      <c r="AE7319" s="246" t="s">
        <v>33683</v>
      </c>
      <c r="AF7319" s="247">
        <v>2204.96</v>
      </c>
      <c r="AH7319" s="226" t="s">
        <v>45024</v>
      </c>
      <c r="AI7319" s="227">
        <v>1086.46</v>
      </c>
      <c r="AK7319" s="207" t="s">
        <v>21564</v>
      </c>
      <c r="AL7319" s="208">
        <v>31256.74</v>
      </c>
      <c r="AM7319" s="93"/>
      <c r="AN7319" s="93"/>
      <c r="AO7319" s="93"/>
    </row>
    <row r="7320" spans="28:41" x14ac:dyDescent="0.55000000000000004">
      <c r="AB7320" s="276" t="s">
        <v>66683</v>
      </c>
      <c r="AC7320" s="277">
        <v>185958.97</v>
      </c>
      <c r="AE7320" s="246" t="s">
        <v>33684</v>
      </c>
      <c r="AF7320" s="247">
        <v>7103.08</v>
      </c>
      <c r="AH7320" s="226" t="s">
        <v>45025</v>
      </c>
      <c r="AI7320" s="227">
        <v>90049.25</v>
      </c>
      <c r="AK7320" s="207" t="s">
        <v>21565</v>
      </c>
      <c r="AL7320" s="208">
        <v>6937.52</v>
      </c>
      <c r="AM7320" s="93"/>
      <c r="AN7320" s="93"/>
      <c r="AO7320" s="93"/>
    </row>
    <row r="7321" spans="28:41" x14ac:dyDescent="0.55000000000000004">
      <c r="AB7321" s="276" t="s">
        <v>59164</v>
      </c>
      <c r="AC7321" s="277">
        <v>5289.69</v>
      </c>
      <c r="AE7321" s="246" t="s">
        <v>56228</v>
      </c>
      <c r="AF7321" s="247">
        <v>366.18</v>
      </c>
      <c r="AH7321" s="226" t="s">
        <v>46998</v>
      </c>
      <c r="AI7321" s="227">
        <v>4205</v>
      </c>
      <c r="AK7321" s="207" t="s">
        <v>21566</v>
      </c>
      <c r="AL7321" s="208">
        <v>45019.22</v>
      </c>
      <c r="AM7321" s="93"/>
      <c r="AN7321" s="93"/>
      <c r="AO7321" s="93"/>
    </row>
    <row r="7322" spans="28:41" x14ac:dyDescent="0.55000000000000004">
      <c r="AB7322" s="276" t="s">
        <v>53215</v>
      </c>
      <c r="AC7322" s="277">
        <v>200.51</v>
      </c>
      <c r="AE7322" s="246" t="s">
        <v>57505</v>
      </c>
      <c r="AF7322" s="247">
        <v>68.44</v>
      </c>
      <c r="AH7322" s="226" t="s">
        <v>35123</v>
      </c>
      <c r="AI7322" s="227">
        <v>36074.5</v>
      </c>
      <c r="AK7322" s="207" t="s">
        <v>21567</v>
      </c>
      <c r="AL7322" s="208">
        <v>5520</v>
      </c>
      <c r="AM7322" s="93"/>
      <c r="AN7322" s="93"/>
      <c r="AO7322" s="93"/>
    </row>
    <row r="7323" spans="28:41" x14ac:dyDescent="0.55000000000000004">
      <c r="AB7323" s="276" t="s">
        <v>68364</v>
      </c>
      <c r="AC7323" s="277">
        <v>5608.96</v>
      </c>
      <c r="AE7323" s="246" t="s">
        <v>35142</v>
      </c>
      <c r="AF7323" s="247">
        <v>5325</v>
      </c>
      <c r="AH7323" s="226" t="s">
        <v>35124</v>
      </c>
      <c r="AI7323" s="227">
        <v>2111.02</v>
      </c>
      <c r="AK7323" s="207" t="s">
        <v>13631</v>
      </c>
      <c r="AL7323" s="208">
        <v>3990</v>
      </c>
      <c r="AM7323" s="93"/>
      <c r="AN7323" s="93"/>
      <c r="AO7323" s="93"/>
    </row>
    <row r="7324" spans="28:41" x14ac:dyDescent="0.55000000000000004">
      <c r="AB7324" s="276" t="s">
        <v>68365</v>
      </c>
      <c r="AC7324" s="277">
        <v>109234.53</v>
      </c>
      <c r="AE7324" s="246" t="s">
        <v>35143</v>
      </c>
      <c r="AF7324" s="247">
        <v>407.36</v>
      </c>
      <c r="AH7324" s="226" t="s">
        <v>35125</v>
      </c>
      <c r="AI7324" s="227">
        <v>2925.3</v>
      </c>
      <c r="AK7324" s="207" t="s">
        <v>13632</v>
      </c>
      <c r="AL7324" s="208">
        <v>2250</v>
      </c>
      <c r="AM7324" s="93"/>
      <c r="AN7324" s="93"/>
      <c r="AO7324" s="93"/>
    </row>
    <row r="7325" spans="28:41" x14ac:dyDescent="0.55000000000000004">
      <c r="AB7325" s="276" t="s">
        <v>64694</v>
      </c>
      <c r="AC7325" s="277">
        <v>8356.3700000000008</v>
      </c>
      <c r="AE7325" s="246" t="s">
        <v>35144</v>
      </c>
      <c r="AF7325" s="247">
        <v>1304.6300000000001</v>
      </c>
      <c r="AH7325" s="226" t="s">
        <v>35126</v>
      </c>
      <c r="AI7325" s="227">
        <v>3819.87</v>
      </c>
      <c r="AK7325" s="207" t="s">
        <v>21568</v>
      </c>
      <c r="AL7325" s="208">
        <v>31412.959999999999</v>
      </c>
      <c r="AM7325" s="93"/>
      <c r="AN7325" s="93"/>
      <c r="AO7325" s="93"/>
    </row>
    <row r="7326" spans="28:41" x14ac:dyDescent="0.55000000000000004">
      <c r="AB7326" s="276" t="s">
        <v>64695</v>
      </c>
      <c r="AC7326" s="277">
        <v>28327.17</v>
      </c>
      <c r="AE7326" s="246" t="s">
        <v>57506</v>
      </c>
      <c r="AF7326" s="247">
        <v>125.68</v>
      </c>
      <c r="AH7326" s="226" t="s">
        <v>36344</v>
      </c>
      <c r="AI7326" s="227">
        <v>20049.310000000001</v>
      </c>
      <c r="AK7326" s="207" t="s">
        <v>21569</v>
      </c>
      <c r="AL7326" s="208">
        <v>127458.03</v>
      </c>
      <c r="AM7326" s="93"/>
      <c r="AN7326" s="93"/>
      <c r="AO7326" s="93"/>
    </row>
    <row r="7327" spans="28:41" x14ac:dyDescent="0.55000000000000004">
      <c r="AB7327" s="276" t="s">
        <v>62477</v>
      </c>
      <c r="AC7327" s="277">
        <v>80412</v>
      </c>
      <c r="AE7327" s="246" t="s">
        <v>21811</v>
      </c>
      <c r="AF7327" s="247">
        <v>12720</v>
      </c>
      <c r="AH7327" s="226" t="s">
        <v>36345</v>
      </c>
      <c r="AI7327" s="227">
        <v>4378</v>
      </c>
      <c r="AK7327" s="207" t="s">
        <v>21570</v>
      </c>
      <c r="AL7327" s="208">
        <v>1270.5</v>
      </c>
      <c r="AM7327" s="93"/>
      <c r="AN7327" s="93"/>
      <c r="AO7327" s="93"/>
    </row>
    <row r="7328" spans="28:41" x14ac:dyDescent="0.55000000000000004">
      <c r="AB7328" s="276" t="s">
        <v>68366</v>
      </c>
      <c r="AC7328" s="277">
        <v>3575.7</v>
      </c>
      <c r="AE7328" s="246" t="s">
        <v>21812</v>
      </c>
      <c r="AF7328" s="247">
        <v>5400</v>
      </c>
      <c r="AH7328" s="226" t="s">
        <v>52655</v>
      </c>
      <c r="AI7328" s="227">
        <v>2450</v>
      </c>
      <c r="AK7328" s="207" t="s">
        <v>21571</v>
      </c>
      <c r="AL7328" s="208">
        <v>75839.17</v>
      </c>
      <c r="AM7328" s="93"/>
      <c r="AN7328" s="93"/>
      <c r="AO7328" s="93"/>
    </row>
    <row r="7329" spans="28:41" x14ac:dyDescent="0.55000000000000004">
      <c r="AB7329" s="276" t="s">
        <v>64696</v>
      </c>
      <c r="AC7329" s="277">
        <v>12910.42</v>
      </c>
      <c r="AE7329" s="246" t="s">
        <v>21813</v>
      </c>
      <c r="AF7329" s="247">
        <v>1369.33</v>
      </c>
      <c r="AH7329" s="226" t="s">
        <v>35127</v>
      </c>
      <c r="AI7329" s="227">
        <v>32089.86</v>
      </c>
      <c r="AK7329" s="207" t="s">
        <v>21572</v>
      </c>
      <c r="AL7329" s="208">
        <v>525.45000000000005</v>
      </c>
      <c r="AM7329" s="93"/>
      <c r="AN7329" s="93"/>
      <c r="AO7329" s="93"/>
    </row>
    <row r="7330" spans="28:41" x14ac:dyDescent="0.55000000000000004">
      <c r="AB7330" s="276" t="s">
        <v>70061</v>
      </c>
      <c r="AC7330" s="277">
        <v>11886.5</v>
      </c>
      <c r="AE7330" s="246" t="s">
        <v>33687</v>
      </c>
      <c r="AF7330" s="247">
        <v>4439.3999999999996</v>
      </c>
      <c r="AH7330" s="226" t="s">
        <v>35128</v>
      </c>
      <c r="AI7330" s="227">
        <v>18364.73</v>
      </c>
      <c r="AK7330" s="207" t="s">
        <v>13634</v>
      </c>
      <c r="AL7330" s="208">
        <v>96956.79</v>
      </c>
      <c r="AM7330" s="93"/>
      <c r="AN7330" s="93"/>
      <c r="AO7330" s="93"/>
    </row>
    <row r="7331" spans="28:41" x14ac:dyDescent="0.55000000000000004">
      <c r="AB7331" s="276" t="s">
        <v>70062</v>
      </c>
      <c r="AC7331" s="277">
        <v>196.8</v>
      </c>
      <c r="AE7331" s="246" t="s">
        <v>58279</v>
      </c>
      <c r="AF7331" s="247">
        <v>6000</v>
      </c>
      <c r="AH7331" s="226" t="s">
        <v>35129</v>
      </c>
      <c r="AI7331" s="227">
        <v>4567.2299999999996</v>
      </c>
      <c r="AK7331" s="207" t="s">
        <v>13635</v>
      </c>
      <c r="AL7331" s="208">
        <v>176659.05</v>
      </c>
      <c r="AM7331" s="93"/>
      <c r="AN7331" s="93"/>
      <c r="AO7331" s="93"/>
    </row>
    <row r="7332" spans="28:41" x14ac:dyDescent="0.55000000000000004">
      <c r="AB7332" s="276" t="s">
        <v>68367</v>
      </c>
      <c r="AC7332" s="277">
        <v>936.8</v>
      </c>
      <c r="AE7332" s="246" t="s">
        <v>33688</v>
      </c>
      <c r="AF7332" s="247">
        <v>1482.75</v>
      </c>
      <c r="AH7332" s="226" t="s">
        <v>35130</v>
      </c>
      <c r="AI7332" s="227">
        <v>5402.57</v>
      </c>
      <c r="AK7332" s="207" t="s">
        <v>21573</v>
      </c>
      <c r="AL7332" s="208">
        <v>50170.83</v>
      </c>
      <c r="AM7332" s="93"/>
      <c r="AN7332" s="93"/>
      <c r="AO7332" s="93"/>
    </row>
    <row r="7333" spans="28:41" x14ac:dyDescent="0.55000000000000004">
      <c r="AB7333" s="276" t="s">
        <v>68368</v>
      </c>
      <c r="AC7333" s="277">
        <v>24739.87</v>
      </c>
      <c r="AE7333" s="246" t="s">
        <v>21814</v>
      </c>
      <c r="AF7333" s="247">
        <v>8308.2800000000007</v>
      </c>
      <c r="AH7333" s="226" t="s">
        <v>35131</v>
      </c>
      <c r="AI7333" s="227">
        <v>11459.61</v>
      </c>
      <c r="AK7333" s="207" t="s">
        <v>21574</v>
      </c>
      <c r="AL7333" s="208">
        <v>174695.82</v>
      </c>
      <c r="AM7333" s="93"/>
      <c r="AN7333" s="93"/>
      <c r="AO7333" s="93"/>
    </row>
    <row r="7334" spans="28:41" x14ac:dyDescent="0.55000000000000004">
      <c r="AB7334" s="276" t="s">
        <v>68369</v>
      </c>
      <c r="AC7334" s="277">
        <v>2576.3200000000002</v>
      </c>
      <c r="AE7334" s="246" t="s">
        <v>61444</v>
      </c>
      <c r="AF7334" s="247">
        <v>-258.77999999999997</v>
      </c>
      <c r="AH7334" s="226" t="s">
        <v>36346</v>
      </c>
      <c r="AI7334" s="227">
        <v>8567</v>
      </c>
      <c r="AK7334" s="207" t="s">
        <v>21575</v>
      </c>
      <c r="AL7334" s="208">
        <v>10865</v>
      </c>
      <c r="AM7334" s="93"/>
      <c r="AN7334" s="93"/>
      <c r="AO7334" s="93"/>
    </row>
    <row r="7335" spans="28:41" x14ac:dyDescent="0.55000000000000004">
      <c r="AB7335" s="276" t="s">
        <v>68370</v>
      </c>
      <c r="AC7335" s="277">
        <v>6209.53</v>
      </c>
      <c r="AE7335" s="246" t="s">
        <v>58551</v>
      </c>
      <c r="AF7335" s="247">
        <v>13693.67</v>
      </c>
      <c r="AH7335" s="226" t="s">
        <v>45026</v>
      </c>
      <c r="AI7335" s="227">
        <v>19302</v>
      </c>
      <c r="AK7335" s="207" t="s">
        <v>21576</v>
      </c>
      <c r="AL7335" s="208">
        <v>3856.89</v>
      </c>
      <c r="AM7335" s="93"/>
      <c r="AN7335" s="93"/>
      <c r="AO7335" s="93"/>
    </row>
    <row r="7336" spans="28:41" x14ac:dyDescent="0.55000000000000004">
      <c r="AB7336" s="276" t="s">
        <v>68371</v>
      </c>
      <c r="AC7336" s="277">
        <v>9365.41</v>
      </c>
      <c r="AE7336" s="246" t="s">
        <v>57507</v>
      </c>
      <c r="AF7336" s="247">
        <v>3915</v>
      </c>
      <c r="AH7336" s="226" t="s">
        <v>48025</v>
      </c>
      <c r="AI7336" s="227">
        <v>906</v>
      </c>
      <c r="AK7336" s="207" t="s">
        <v>21577</v>
      </c>
      <c r="AL7336" s="208">
        <v>365.67</v>
      </c>
      <c r="AM7336" s="93"/>
      <c r="AN7336" s="93"/>
      <c r="AO7336" s="93"/>
    </row>
    <row r="7337" spans="28:41" x14ac:dyDescent="0.55000000000000004">
      <c r="AB7337" s="276" t="s">
        <v>68372</v>
      </c>
      <c r="AC7337" s="277">
        <v>5414.22</v>
      </c>
      <c r="AE7337" s="246" t="s">
        <v>21817</v>
      </c>
      <c r="AF7337" s="247">
        <v>18097.11</v>
      </c>
      <c r="AH7337" s="226" t="s">
        <v>45027</v>
      </c>
      <c r="AI7337" s="227">
        <v>35246</v>
      </c>
      <c r="AK7337" s="207" t="s">
        <v>13636</v>
      </c>
      <c r="AL7337" s="208">
        <v>17954.43</v>
      </c>
      <c r="AM7337" s="93"/>
      <c r="AN7337" s="93"/>
      <c r="AO7337" s="93"/>
    </row>
    <row r="7338" spans="28:41" x14ac:dyDescent="0.55000000000000004">
      <c r="AB7338" s="276" t="s">
        <v>66684</v>
      </c>
      <c r="AC7338" s="277">
        <v>13827.14</v>
      </c>
      <c r="AE7338" s="246" t="s">
        <v>56229</v>
      </c>
      <c r="AF7338" s="247">
        <v>6615</v>
      </c>
      <c r="AH7338" s="226" t="s">
        <v>45028</v>
      </c>
      <c r="AI7338" s="227">
        <v>599981.89</v>
      </c>
      <c r="AK7338" s="207" t="s">
        <v>21578</v>
      </c>
      <c r="AL7338" s="208">
        <v>630503.30000000005</v>
      </c>
      <c r="AM7338" s="93"/>
      <c r="AN7338" s="93"/>
      <c r="AO7338" s="93"/>
    </row>
    <row r="7339" spans="28:41" x14ac:dyDescent="0.55000000000000004">
      <c r="AB7339" s="276" t="s">
        <v>66685</v>
      </c>
      <c r="AC7339" s="277">
        <v>6410.84</v>
      </c>
      <c r="AE7339" s="246" t="s">
        <v>56230</v>
      </c>
      <c r="AF7339" s="247">
        <v>506.03</v>
      </c>
      <c r="AH7339" s="226" t="s">
        <v>45029</v>
      </c>
      <c r="AI7339" s="227">
        <v>45210.080000000002</v>
      </c>
      <c r="AK7339" s="207" t="s">
        <v>21579</v>
      </c>
      <c r="AL7339" s="208">
        <v>249586.87</v>
      </c>
      <c r="AM7339" s="93"/>
      <c r="AN7339" s="93"/>
      <c r="AO7339" s="93"/>
    </row>
    <row r="7340" spans="28:41" x14ac:dyDescent="0.55000000000000004">
      <c r="AB7340" s="276" t="s">
        <v>66686</v>
      </c>
      <c r="AC7340" s="277">
        <v>3415.03</v>
      </c>
      <c r="AE7340" s="246" t="s">
        <v>56231</v>
      </c>
      <c r="AF7340" s="247">
        <v>1620.69</v>
      </c>
      <c r="AH7340" s="226" t="s">
        <v>21656</v>
      </c>
      <c r="AI7340" s="227">
        <v>1226.7</v>
      </c>
      <c r="AK7340" s="207" t="s">
        <v>21580</v>
      </c>
      <c r="AL7340" s="208">
        <v>66759.3</v>
      </c>
      <c r="AM7340" s="93"/>
      <c r="AN7340" s="93"/>
      <c r="AO7340" s="93"/>
    </row>
    <row r="7341" spans="28:41" x14ac:dyDescent="0.55000000000000004">
      <c r="AB7341" s="276" t="s">
        <v>68373</v>
      </c>
      <c r="AC7341" s="277">
        <v>-4444.2</v>
      </c>
      <c r="AE7341" s="246" t="s">
        <v>64418</v>
      </c>
      <c r="AF7341" s="247">
        <v>699.34</v>
      </c>
      <c r="AH7341" s="226" t="s">
        <v>21658</v>
      </c>
      <c r="AI7341" s="227">
        <v>37939.71</v>
      </c>
      <c r="AK7341" s="207" t="s">
        <v>21581</v>
      </c>
      <c r="AL7341" s="208">
        <v>1683501.36</v>
      </c>
      <c r="AM7341" s="93"/>
      <c r="AN7341" s="93"/>
      <c r="AO7341" s="93"/>
    </row>
    <row r="7342" spans="28:41" x14ac:dyDescent="0.55000000000000004">
      <c r="AB7342" s="276" t="s">
        <v>68374</v>
      </c>
      <c r="AC7342" s="277">
        <v>3175</v>
      </c>
      <c r="AE7342" s="246" t="s">
        <v>55194</v>
      </c>
      <c r="AF7342" s="247">
        <v>900</v>
      </c>
      <c r="AH7342" s="226" t="s">
        <v>36347</v>
      </c>
      <c r="AI7342" s="227">
        <v>-13498.49</v>
      </c>
      <c r="AK7342" s="207" t="s">
        <v>21582</v>
      </c>
      <c r="AL7342" s="208">
        <v>18838</v>
      </c>
      <c r="AM7342" s="93"/>
      <c r="AN7342" s="93"/>
      <c r="AO7342" s="93"/>
    </row>
    <row r="7343" spans="28:41" x14ac:dyDescent="0.55000000000000004">
      <c r="AB7343" s="276" t="s">
        <v>68375</v>
      </c>
      <c r="AC7343" s="277">
        <v>3294</v>
      </c>
      <c r="AE7343" s="246" t="s">
        <v>55195</v>
      </c>
      <c r="AF7343" s="247">
        <v>68.849999999999994</v>
      </c>
      <c r="AH7343" s="226" t="s">
        <v>21659</v>
      </c>
      <c r="AI7343" s="227">
        <v>97567.51</v>
      </c>
      <c r="AK7343" s="207" t="s">
        <v>21583</v>
      </c>
      <c r="AL7343" s="208">
        <v>1283</v>
      </c>
      <c r="AM7343" s="93"/>
      <c r="AN7343" s="93"/>
      <c r="AO7343" s="93"/>
    </row>
    <row r="7344" spans="28:41" x14ac:dyDescent="0.55000000000000004">
      <c r="AB7344" s="276" t="s">
        <v>68376</v>
      </c>
      <c r="AC7344" s="277">
        <v>517.52</v>
      </c>
      <c r="AE7344" s="246" t="s">
        <v>55196</v>
      </c>
      <c r="AF7344" s="247">
        <v>220.5</v>
      </c>
      <c r="AH7344" s="226" t="s">
        <v>42591</v>
      </c>
      <c r="AI7344" s="227">
        <v>718.11</v>
      </c>
      <c r="AK7344" s="207" t="s">
        <v>21584</v>
      </c>
      <c r="AL7344" s="208">
        <v>386</v>
      </c>
      <c r="AM7344" s="93"/>
      <c r="AN7344" s="93"/>
      <c r="AO7344" s="93"/>
    </row>
    <row r="7345" spans="28:41" x14ac:dyDescent="0.55000000000000004">
      <c r="AB7345" s="276" t="s">
        <v>69772</v>
      </c>
      <c r="AC7345" s="277">
        <v>520</v>
      </c>
      <c r="AE7345" s="246" t="s">
        <v>64419</v>
      </c>
      <c r="AF7345" s="247">
        <v>120.28</v>
      </c>
      <c r="AH7345" s="226" t="s">
        <v>21660</v>
      </c>
      <c r="AI7345" s="227">
        <v>14307.89</v>
      </c>
      <c r="AK7345" s="207" t="s">
        <v>21585</v>
      </c>
      <c r="AL7345" s="208">
        <v>3849</v>
      </c>
      <c r="AM7345" s="93"/>
      <c r="AN7345" s="93"/>
      <c r="AO7345" s="93"/>
    </row>
    <row r="7346" spans="28:41" x14ac:dyDescent="0.55000000000000004">
      <c r="AB7346" s="276" t="s">
        <v>69773</v>
      </c>
      <c r="AC7346" s="277">
        <v>7785.97</v>
      </c>
      <c r="AE7346" s="246" t="s">
        <v>55197</v>
      </c>
      <c r="AF7346" s="247">
        <v>314.11</v>
      </c>
      <c r="AH7346" s="226" t="s">
        <v>42592</v>
      </c>
      <c r="AI7346" s="227">
        <v>306.10000000000002</v>
      </c>
      <c r="AK7346" s="207" t="s">
        <v>21586</v>
      </c>
      <c r="AL7346" s="208">
        <v>644</v>
      </c>
      <c r="AM7346" s="93"/>
      <c r="AN7346" s="93"/>
      <c r="AO7346" s="93"/>
    </row>
    <row r="7347" spans="28:41" x14ac:dyDescent="0.55000000000000004">
      <c r="AB7347" s="276" t="s">
        <v>68377</v>
      </c>
      <c r="AC7347" s="277">
        <v>615.49</v>
      </c>
      <c r="AE7347" s="246" t="s">
        <v>55198</v>
      </c>
      <c r="AF7347" s="247">
        <v>14915.9</v>
      </c>
      <c r="AH7347" s="226" t="s">
        <v>40351</v>
      </c>
      <c r="AI7347" s="227">
        <v>6098.9</v>
      </c>
      <c r="AK7347" s="207" t="s">
        <v>21587</v>
      </c>
      <c r="AL7347" s="208">
        <v>4832</v>
      </c>
      <c r="AM7347" s="93"/>
      <c r="AN7347" s="93"/>
      <c r="AO7347" s="93"/>
    </row>
    <row r="7348" spans="28:41" x14ac:dyDescent="0.55000000000000004">
      <c r="AB7348" s="276" t="s">
        <v>68378</v>
      </c>
      <c r="AC7348" s="277">
        <v>1948.06</v>
      </c>
      <c r="AE7348" s="246" t="s">
        <v>33689</v>
      </c>
      <c r="AF7348" s="247">
        <v>36828.080000000002</v>
      </c>
      <c r="AH7348" s="226" t="s">
        <v>52656</v>
      </c>
      <c r="AI7348" s="227">
        <v>4457</v>
      </c>
      <c r="AK7348" s="207" t="s">
        <v>21588</v>
      </c>
      <c r="AL7348" s="208">
        <v>492.3</v>
      </c>
      <c r="AM7348" s="93"/>
      <c r="AN7348" s="93"/>
      <c r="AO7348" s="93"/>
    </row>
    <row r="7349" spans="28:41" x14ac:dyDescent="0.55000000000000004">
      <c r="AB7349" s="276" t="s">
        <v>58305</v>
      </c>
      <c r="AC7349" s="277">
        <v>35432.54</v>
      </c>
      <c r="AE7349" s="246" t="s">
        <v>42611</v>
      </c>
      <c r="AF7349" s="247">
        <v>910.34</v>
      </c>
      <c r="AH7349" s="226" t="s">
        <v>52657</v>
      </c>
      <c r="AI7349" s="227">
        <v>337.13</v>
      </c>
      <c r="AK7349" s="207" t="s">
        <v>21589</v>
      </c>
      <c r="AL7349" s="208">
        <v>1507.7</v>
      </c>
      <c r="AM7349" s="93"/>
      <c r="AN7349" s="93"/>
      <c r="AO7349" s="93"/>
    </row>
    <row r="7350" spans="28:41" x14ac:dyDescent="0.55000000000000004">
      <c r="AB7350" s="276" t="s">
        <v>61524</v>
      </c>
      <c r="AC7350" s="277">
        <v>3704.16</v>
      </c>
      <c r="AE7350" s="246" t="s">
        <v>61445</v>
      </c>
      <c r="AF7350" s="247">
        <v>634.30999999999995</v>
      </c>
      <c r="AH7350" s="226" t="s">
        <v>52658</v>
      </c>
      <c r="AI7350" s="227">
        <v>1074.1400000000001</v>
      </c>
      <c r="AK7350" s="207" t="s">
        <v>21590</v>
      </c>
      <c r="AL7350" s="208">
        <v>3646</v>
      </c>
      <c r="AM7350" s="93"/>
      <c r="AN7350" s="93"/>
      <c r="AO7350" s="93"/>
    </row>
    <row r="7351" spans="28:41" x14ac:dyDescent="0.55000000000000004">
      <c r="AB7351" s="276" t="s">
        <v>59751</v>
      </c>
      <c r="AC7351" s="277">
        <v>43950</v>
      </c>
      <c r="AE7351" s="246" t="s">
        <v>21819</v>
      </c>
      <c r="AF7351" s="247">
        <v>4065.76</v>
      </c>
      <c r="AH7351" s="226" t="s">
        <v>52659</v>
      </c>
      <c r="AI7351" s="227">
        <v>294.52999999999997</v>
      </c>
      <c r="AK7351" s="207" t="s">
        <v>21591</v>
      </c>
      <c r="AL7351" s="208">
        <v>1687</v>
      </c>
      <c r="AM7351" s="93"/>
      <c r="AN7351" s="93"/>
      <c r="AO7351" s="93"/>
    </row>
    <row r="7352" spans="28:41" x14ac:dyDescent="0.55000000000000004">
      <c r="AB7352" s="276" t="s">
        <v>61525</v>
      </c>
      <c r="AC7352" s="277">
        <v>3516</v>
      </c>
      <c r="AE7352" s="246" t="s">
        <v>21820</v>
      </c>
      <c r="AF7352" s="247">
        <v>13055.74</v>
      </c>
      <c r="AH7352" s="226" t="s">
        <v>42593</v>
      </c>
      <c r="AI7352" s="227">
        <v>35025</v>
      </c>
      <c r="AK7352" s="207" t="s">
        <v>21592</v>
      </c>
      <c r="AL7352" s="208">
        <v>1649.88</v>
      </c>
      <c r="AM7352" s="93"/>
      <c r="AN7352" s="93"/>
      <c r="AO7352" s="93"/>
    </row>
    <row r="7353" spans="28:41" x14ac:dyDescent="0.55000000000000004">
      <c r="AB7353" s="276" t="s">
        <v>60655</v>
      </c>
      <c r="AC7353" s="277">
        <v>15000</v>
      </c>
      <c r="AE7353" s="246" t="s">
        <v>35146</v>
      </c>
      <c r="AF7353" s="247">
        <v>1169.92</v>
      </c>
      <c r="AH7353" s="226" t="s">
        <v>42594</v>
      </c>
      <c r="AI7353" s="227">
        <v>2601.9699999999998</v>
      </c>
      <c r="AK7353" s="207" t="s">
        <v>21593</v>
      </c>
      <c r="AL7353" s="208">
        <v>4475.33</v>
      </c>
      <c r="AM7353" s="93"/>
      <c r="AN7353" s="93"/>
      <c r="AO7353" s="93"/>
    </row>
    <row r="7354" spans="28:41" x14ac:dyDescent="0.55000000000000004">
      <c r="AB7354" s="276" t="s">
        <v>60656</v>
      </c>
      <c r="AC7354" s="277">
        <v>1147.76</v>
      </c>
      <c r="AE7354" s="246" t="s">
        <v>48033</v>
      </c>
      <c r="AF7354" s="247">
        <v>5750</v>
      </c>
      <c r="AH7354" s="226" t="s">
        <v>42595</v>
      </c>
      <c r="AI7354" s="227">
        <v>8380.26</v>
      </c>
      <c r="AK7354" s="207" t="s">
        <v>21594</v>
      </c>
      <c r="AL7354" s="208">
        <v>8500.0400000000009</v>
      </c>
      <c r="AM7354" s="93"/>
      <c r="AN7354" s="93"/>
      <c r="AO7354" s="93"/>
    </row>
    <row r="7355" spans="28:41" x14ac:dyDescent="0.55000000000000004">
      <c r="AB7355" s="276" t="s">
        <v>60657</v>
      </c>
      <c r="AC7355" s="277">
        <v>3753.67</v>
      </c>
      <c r="AE7355" s="246" t="s">
        <v>57508</v>
      </c>
      <c r="AF7355" s="247">
        <v>1196</v>
      </c>
      <c r="AH7355" s="226" t="s">
        <v>42596</v>
      </c>
      <c r="AI7355" s="227">
        <v>4535.0200000000004</v>
      </c>
      <c r="AK7355" s="207" t="s">
        <v>21595</v>
      </c>
      <c r="AL7355" s="208">
        <v>1687</v>
      </c>
      <c r="AM7355" s="93"/>
      <c r="AN7355" s="93"/>
      <c r="AO7355" s="93"/>
    </row>
    <row r="7356" spans="28:41" x14ac:dyDescent="0.55000000000000004">
      <c r="AB7356" s="276" t="s">
        <v>60658</v>
      </c>
      <c r="AC7356" s="277">
        <v>10906.04</v>
      </c>
      <c r="AE7356" s="246" t="s">
        <v>33691</v>
      </c>
      <c r="AF7356" s="247">
        <v>27585.25</v>
      </c>
      <c r="AH7356" s="226" t="s">
        <v>45030</v>
      </c>
      <c r="AI7356" s="227">
        <v>2536.7199999999998</v>
      </c>
      <c r="AK7356" s="207" t="s">
        <v>21596</v>
      </c>
      <c r="AL7356" s="208">
        <v>1283</v>
      </c>
      <c r="AM7356" s="93"/>
      <c r="AN7356" s="93"/>
      <c r="AO7356" s="93"/>
    </row>
    <row r="7357" spans="28:41" x14ac:dyDescent="0.55000000000000004">
      <c r="AB7357" s="276" t="s">
        <v>61527</v>
      </c>
      <c r="AC7357" s="277">
        <v>230</v>
      </c>
      <c r="AE7357" s="246" t="s">
        <v>61446</v>
      </c>
      <c r="AF7357" s="247">
        <v>-3796.21</v>
      </c>
      <c r="AH7357" s="226" t="s">
        <v>42597</v>
      </c>
      <c r="AI7357" s="227">
        <v>36765</v>
      </c>
      <c r="AK7357" s="207" t="s">
        <v>21597</v>
      </c>
      <c r="AL7357" s="208">
        <v>4475.33</v>
      </c>
      <c r="AM7357" s="93"/>
      <c r="AN7357" s="93"/>
      <c r="AO7357" s="93"/>
    </row>
    <row r="7358" spans="28:41" x14ac:dyDescent="0.55000000000000004">
      <c r="AB7358" s="276" t="s">
        <v>63300</v>
      </c>
      <c r="AC7358" s="277">
        <v>2483</v>
      </c>
      <c r="AE7358" s="246" t="s">
        <v>58552</v>
      </c>
      <c r="AF7358" s="247">
        <v>18322.57</v>
      </c>
      <c r="AH7358" s="226" t="s">
        <v>42598</v>
      </c>
      <c r="AI7358" s="227">
        <v>2812.58</v>
      </c>
      <c r="AK7358" s="207" t="s">
        <v>21598</v>
      </c>
      <c r="AL7358" s="208">
        <v>19013.919999999998</v>
      </c>
      <c r="AM7358" s="93"/>
      <c r="AN7358" s="93"/>
      <c r="AO7358" s="93"/>
    </row>
    <row r="7359" spans="28:41" x14ac:dyDescent="0.55000000000000004">
      <c r="AB7359" s="276" t="s">
        <v>60659</v>
      </c>
      <c r="AC7359" s="277">
        <v>17882.400000000001</v>
      </c>
      <c r="AE7359" s="246" t="s">
        <v>63211</v>
      </c>
      <c r="AF7359" s="247">
        <v>118900</v>
      </c>
      <c r="AH7359" s="226" t="s">
        <v>42599</v>
      </c>
      <c r="AI7359" s="227">
        <v>8847.31</v>
      </c>
      <c r="AK7359" s="207" t="s">
        <v>21599</v>
      </c>
      <c r="AL7359" s="208">
        <v>4341.3</v>
      </c>
      <c r="AM7359" s="93"/>
      <c r="AN7359" s="93"/>
      <c r="AO7359" s="93"/>
    </row>
    <row r="7360" spans="28:41" x14ac:dyDescent="0.55000000000000004">
      <c r="AB7360" s="276" t="s">
        <v>60660</v>
      </c>
      <c r="AC7360" s="277">
        <v>1367.99</v>
      </c>
      <c r="AE7360" s="246" t="s">
        <v>58553</v>
      </c>
      <c r="AF7360" s="247">
        <v>98960.2</v>
      </c>
      <c r="AH7360" s="226" t="s">
        <v>45031</v>
      </c>
      <c r="AI7360" s="227">
        <v>367.11</v>
      </c>
      <c r="AK7360" s="207" t="s">
        <v>21600</v>
      </c>
      <c r="AL7360" s="208">
        <v>20989.7</v>
      </c>
      <c r="AM7360" s="93"/>
      <c r="AN7360" s="93"/>
      <c r="AO7360" s="93"/>
    </row>
    <row r="7361" spans="28:41" x14ac:dyDescent="0.55000000000000004">
      <c r="AB7361" s="276" t="s">
        <v>60661</v>
      </c>
      <c r="AC7361" s="277">
        <v>4547.54</v>
      </c>
      <c r="AE7361" s="246" t="s">
        <v>58554</v>
      </c>
      <c r="AF7361" s="247">
        <v>7981.1</v>
      </c>
      <c r="AH7361" s="226" t="s">
        <v>36348</v>
      </c>
      <c r="AI7361" s="227">
        <v>83988</v>
      </c>
      <c r="AK7361" s="207" t="s">
        <v>21601</v>
      </c>
      <c r="AL7361" s="208">
        <v>2391.67</v>
      </c>
      <c r="AM7361" s="93"/>
      <c r="AN7361" s="93"/>
      <c r="AO7361" s="93"/>
    </row>
    <row r="7362" spans="28:41" x14ac:dyDescent="0.55000000000000004">
      <c r="AB7362" s="276" t="s">
        <v>42794</v>
      </c>
      <c r="AC7362" s="277">
        <v>6875.28</v>
      </c>
      <c r="AE7362" s="246" t="s">
        <v>64420</v>
      </c>
      <c r="AF7362" s="247">
        <v>2175.64</v>
      </c>
      <c r="AH7362" s="226" t="s">
        <v>21661</v>
      </c>
      <c r="AI7362" s="227">
        <v>13847.28</v>
      </c>
      <c r="AK7362" s="207" t="s">
        <v>21602</v>
      </c>
      <c r="AL7362" s="208">
        <v>5340.24</v>
      </c>
      <c r="AM7362" s="93"/>
      <c r="AN7362" s="93"/>
      <c r="AO7362" s="93"/>
    </row>
    <row r="7363" spans="28:41" x14ac:dyDescent="0.55000000000000004">
      <c r="AB7363" s="276" t="s">
        <v>42796</v>
      </c>
      <c r="AC7363" s="277">
        <v>318.76</v>
      </c>
      <c r="AE7363" s="246" t="s">
        <v>58280</v>
      </c>
      <c r="AF7363" s="247">
        <v>19214.36</v>
      </c>
      <c r="AH7363" s="226" t="s">
        <v>21662</v>
      </c>
      <c r="AI7363" s="227">
        <v>206467.5</v>
      </c>
      <c r="AK7363" s="207" t="s">
        <v>21603</v>
      </c>
      <c r="AL7363" s="208">
        <v>403.89</v>
      </c>
      <c r="AM7363" s="93"/>
      <c r="AN7363" s="93"/>
      <c r="AO7363" s="93"/>
    </row>
    <row r="7364" spans="28:41" x14ac:dyDescent="0.55000000000000004">
      <c r="AB7364" s="276" t="s">
        <v>68379</v>
      </c>
      <c r="AC7364" s="277">
        <v>955.84</v>
      </c>
      <c r="AE7364" s="246" t="s">
        <v>64421</v>
      </c>
      <c r="AF7364" s="247">
        <v>239.97</v>
      </c>
      <c r="AH7364" s="226" t="s">
        <v>21663</v>
      </c>
      <c r="AI7364" s="227">
        <v>29040</v>
      </c>
      <c r="AK7364" s="207" t="s">
        <v>21604</v>
      </c>
      <c r="AL7364" s="208">
        <v>403.2</v>
      </c>
      <c r="AM7364" s="93"/>
      <c r="AN7364" s="93"/>
      <c r="AO7364" s="93"/>
    </row>
    <row r="7365" spans="28:41" x14ac:dyDescent="0.55000000000000004">
      <c r="AB7365" s="276" t="s">
        <v>53216</v>
      </c>
      <c r="AC7365" s="277">
        <v>12398.63</v>
      </c>
      <c r="AE7365" s="246" t="s">
        <v>62962</v>
      </c>
      <c r="AF7365" s="247">
        <v>2999.68</v>
      </c>
      <c r="AH7365" s="226" t="s">
        <v>39217</v>
      </c>
      <c r="AI7365" s="227">
        <v>2722.5</v>
      </c>
      <c r="AK7365" s="207" t="s">
        <v>21605</v>
      </c>
      <c r="AL7365" s="208">
        <v>632</v>
      </c>
      <c r="AM7365" s="93"/>
      <c r="AN7365" s="93"/>
      <c r="AO7365" s="93"/>
    </row>
    <row r="7366" spans="28:41" x14ac:dyDescent="0.55000000000000004">
      <c r="AB7366" s="276" t="s">
        <v>39368</v>
      </c>
      <c r="AC7366" s="277">
        <v>5953.2</v>
      </c>
      <c r="AE7366" s="246" t="s">
        <v>64422</v>
      </c>
      <c r="AF7366" s="247">
        <v>640.6</v>
      </c>
      <c r="AH7366" s="226" t="s">
        <v>21664</v>
      </c>
      <c r="AI7366" s="227">
        <v>57272.5</v>
      </c>
      <c r="AK7366" s="207" t="s">
        <v>21606</v>
      </c>
      <c r="AL7366" s="208">
        <v>10695</v>
      </c>
      <c r="AM7366" s="93"/>
      <c r="AN7366" s="93"/>
      <c r="AO7366" s="93"/>
    </row>
    <row r="7367" spans="28:41" x14ac:dyDescent="0.55000000000000004">
      <c r="AB7367" s="276" t="s">
        <v>68380</v>
      </c>
      <c r="AC7367" s="277">
        <v>64467</v>
      </c>
      <c r="AE7367" s="246" t="s">
        <v>64423</v>
      </c>
      <c r="AF7367" s="247">
        <v>810</v>
      </c>
      <c r="AH7367" s="226" t="s">
        <v>45032</v>
      </c>
      <c r="AI7367" s="227">
        <v>28574</v>
      </c>
      <c r="AK7367" s="207" t="s">
        <v>21607</v>
      </c>
      <c r="AL7367" s="208">
        <v>15861</v>
      </c>
      <c r="AM7367" s="93"/>
      <c r="AN7367" s="93"/>
      <c r="AO7367" s="93"/>
    </row>
    <row r="7368" spans="28:41" x14ac:dyDescent="0.55000000000000004">
      <c r="AB7368" s="276" t="s">
        <v>70680</v>
      </c>
      <c r="AC7368" s="277">
        <v>4352</v>
      </c>
      <c r="AE7368" s="246" t="s">
        <v>64424</v>
      </c>
      <c r="AF7368" s="247">
        <v>60.47</v>
      </c>
      <c r="AH7368" s="226" t="s">
        <v>40352</v>
      </c>
      <c r="AI7368" s="227">
        <v>20292.349999999999</v>
      </c>
      <c r="AK7368" s="207" t="s">
        <v>21608</v>
      </c>
      <c r="AL7368" s="208">
        <v>4773.5</v>
      </c>
      <c r="AM7368" s="93"/>
      <c r="AN7368" s="93"/>
      <c r="AO7368" s="93"/>
    </row>
    <row r="7369" spans="28:41" x14ac:dyDescent="0.55000000000000004">
      <c r="AB7369" s="276" t="s">
        <v>56404</v>
      </c>
      <c r="AC7369" s="277">
        <v>9302.9500000000007</v>
      </c>
      <c r="AE7369" s="246" t="s">
        <v>64425</v>
      </c>
      <c r="AF7369" s="247">
        <v>198.45</v>
      </c>
      <c r="AH7369" s="226" t="s">
        <v>21665</v>
      </c>
      <c r="AI7369" s="227">
        <v>12442.83</v>
      </c>
      <c r="AK7369" s="207" t="s">
        <v>21609</v>
      </c>
      <c r="AL7369" s="208">
        <v>429.62</v>
      </c>
      <c r="AM7369" s="93"/>
      <c r="AN7369" s="93"/>
      <c r="AO7369" s="93"/>
    </row>
    <row r="7370" spans="28:41" x14ac:dyDescent="0.55000000000000004">
      <c r="AB7370" s="276" t="s">
        <v>59168</v>
      </c>
      <c r="AC7370" s="277">
        <v>299605.13</v>
      </c>
      <c r="AE7370" s="246" t="s">
        <v>64426</v>
      </c>
      <c r="AF7370" s="247">
        <v>85.51</v>
      </c>
      <c r="AH7370" s="226" t="s">
        <v>36349</v>
      </c>
      <c r="AI7370" s="227">
        <v>4250</v>
      </c>
      <c r="AK7370" s="207" t="s">
        <v>21610</v>
      </c>
      <c r="AL7370" s="208">
        <v>159.88</v>
      </c>
      <c r="AM7370" s="93"/>
      <c r="AN7370" s="93"/>
      <c r="AO7370" s="93"/>
    </row>
    <row r="7371" spans="28:41" x14ac:dyDescent="0.55000000000000004">
      <c r="AB7371" s="276" t="s">
        <v>61528</v>
      </c>
      <c r="AC7371" s="277">
        <v>53000</v>
      </c>
      <c r="AE7371" s="246" t="s">
        <v>62025</v>
      </c>
      <c r="AF7371" s="247">
        <v>2602</v>
      </c>
      <c r="AH7371" s="226" t="s">
        <v>45033</v>
      </c>
      <c r="AI7371" s="227">
        <v>197.78</v>
      </c>
      <c r="AK7371" s="207" t="s">
        <v>21611</v>
      </c>
      <c r="AL7371" s="208">
        <v>903</v>
      </c>
      <c r="AM7371" s="93"/>
      <c r="AN7371" s="93"/>
      <c r="AO7371" s="93"/>
    </row>
    <row r="7372" spans="28:41" x14ac:dyDescent="0.55000000000000004">
      <c r="AB7372" s="276" t="s">
        <v>68381</v>
      </c>
      <c r="AC7372" s="277">
        <v>26713.439999999999</v>
      </c>
      <c r="AE7372" s="246" t="s">
        <v>62026</v>
      </c>
      <c r="AF7372" s="247">
        <v>1803</v>
      </c>
      <c r="AH7372" s="226" t="s">
        <v>21668</v>
      </c>
      <c r="AI7372" s="227">
        <v>33168.58</v>
      </c>
      <c r="AK7372" s="207" t="s">
        <v>21612</v>
      </c>
      <c r="AL7372" s="208">
        <v>2981</v>
      </c>
      <c r="AM7372" s="93"/>
      <c r="AN7372" s="93"/>
      <c r="AO7372" s="93"/>
    </row>
    <row r="7373" spans="28:41" x14ac:dyDescent="0.55000000000000004">
      <c r="AB7373" s="276" t="s">
        <v>68382</v>
      </c>
      <c r="AC7373" s="277">
        <v>92.86</v>
      </c>
      <c r="AE7373" s="246" t="s">
        <v>60527</v>
      </c>
      <c r="AF7373" s="247">
        <v>9000</v>
      </c>
      <c r="AH7373" s="226" t="s">
        <v>21669</v>
      </c>
      <c r="AI7373" s="227">
        <v>30739.83</v>
      </c>
      <c r="AK7373" s="207" t="s">
        <v>21613</v>
      </c>
      <c r="AL7373" s="208">
        <v>927</v>
      </c>
      <c r="AM7373" s="93"/>
      <c r="AN7373" s="93"/>
      <c r="AO7373" s="93"/>
    </row>
    <row r="7374" spans="28:41" x14ac:dyDescent="0.55000000000000004">
      <c r="AB7374" s="276" t="s">
        <v>59756</v>
      </c>
      <c r="AC7374" s="277">
        <v>18748</v>
      </c>
      <c r="AE7374" s="246" t="s">
        <v>57509</v>
      </c>
      <c r="AF7374" s="247">
        <v>6750</v>
      </c>
      <c r="AH7374" s="226" t="s">
        <v>21670</v>
      </c>
      <c r="AI7374" s="227">
        <v>15315.2</v>
      </c>
      <c r="AK7374" s="207" t="s">
        <v>21614</v>
      </c>
      <c r="AL7374" s="208">
        <v>15538</v>
      </c>
      <c r="AM7374" s="93"/>
      <c r="AN7374" s="93"/>
      <c r="AO7374" s="93"/>
    </row>
    <row r="7375" spans="28:41" x14ac:dyDescent="0.55000000000000004">
      <c r="AB7375" s="276" t="s">
        <v>61531</v>
      </c>
      <c r="AC7375" s="277">
        <v>731.55</v>
      </c>
      <c r="AE7375" s="246" t="s">
        <v>60528</v>
      </c>
      <c r="AF7375" s="247">
        <v>7000</v>
      </c>
      <c r="AH7375" s="226" t="s">
        <v>42600</v>
      </c>
      <c r="AI7375" s="227">
        <v>38941.94</v>
      </c>
      <c r="AK7375" s="207" t="s">
        <v>21615</v>
      </c>
      <c r="AL7375" s="208">
        <v>2331</v>
      </c>
      <c r="AM7375" s="93"/>
      <c r="AN7375" s="93"/>
      <c r="AO7375" s="93"/>
    </row>
    <row r="7376" spans="28:41" x14ac:dyDescent="0.55000000000000004">
      <c r="AB7376" s="276" t="s">
        <v>25133</v>
      </c>
      <c r="AC7376" s="277">
        <v>2641.98</v>
      </c>
      <c r="AE7376" s="246" t="s">
        <v>60529</v>
      </c>
      <c r="AF7376" s="247">
        <v>513.28</v>
      </c>
      <c r="AH7376" s="226" t="s">
        <v>52660</v>
      </c>
      <c r="AI7376" s="227">
        <v>105239.94</v>
      </c>
      <c r="AK7376" s="207" t="s">
        <v>21616</v>
      </c>
      <c r="AL7376" s="208">
        <v>2398</v>
      </c>
      <c r="AM7376" s="93"/>
      <c r="AN7376" s="93"/>
      <c r="AO7376" s="93"/>
    </row>
    <row r="7377" spans="28:41" x14ac:dyDescent="0.55000000000000004">
      <c r="AB7377" s="276" t="s">
        <v>25136</v>
      </c>
      <c r="AC7377" s="277">
        <v>-2032.9</v>
      </c>
      <c r="AE7377" s="246" t="s">
        <v>60530</v>
      </c>
      <c r="AF7377" s="247">
        <v>490</v>
      </c>
      <c r="AH7377" s="226" t="s">
        <v>42601</v>
      </c>
      <c r="AI7377" s="227">
        <v>46347.98</v>
      </c>
      <c r="AK7377" s="207" t="s">
        <v>21617</v>
      </c>
      <c r="AL7377" s="208">
        <v>9043.8799999999992</v>
      </c>
      <c r="AM7377" s="93"/>
      <c r="AN7377" s="93"/>
      <c r="AO7377" s="93"/>
    </row>
    <row r="7378" spans="28:41" x14ac:dyDescent="0.55000000000000004">
      <c r="AB7378" s="276" t="s">
        <v>53226</v>
      </c>
      <c r="AC7378" s="277">
        <v>216</v>
      </c>
      <c r="AE7378" s="246" t="s">
        <v>59101</v>
      </c>
      <c r="AF7378" s="247">
        <v>2254.21</v>
      </c>
      <c r="AH7378" s="226" t="s">
        <v>50030</v>
      </c>
      <c r="AI7378" s="227">
        <v>5702.32</v>
      </c>
      <c r="AK7378" s="207" t="s">
        <v>21618</v>
      </c>
      <c r="AL7378" s="208">
        <v>622.12</v>
      </c>
      <c r="AM7378" s="93"/>
      <c r="AN7378" s="93"/>
      <c r="AO7378" s="93"/>
    </row>
    <row r="7379" spans="28:41" x14ac:dyDescent="0.55000000000000004">
      <c r="AB7379" s="276" t="s">
        <v>53227</v>
      </c>
      <c r="AC7379" s="277">
        <v>13.03</v>
      </c>
      <c r="AE7379" s="246" t="s">
        <v>59102</v>
      </c>
      <c r="AF7379" s="247">
        <v>500</v>
      </c>
      <c r="AH7379" s="226" t="s">
        <v>50031</v>
      </c>
      <c r="AI7379" s="227">
        <v>436.24</v>
      </c>
      <c r="AK7379" s="207" t="s">
        <v>21619</v>
      </c>
      <c r="AL7379" s="208">
        <v>2391.67</v>
      </c>
      <c r="AM7379" s="93"/>
      <c r="AN7379" s="93"/>
      <c r="AO7379" s="93"/>
    </row>
    <row r="7380" spans="28:41" x14ac:dyDescent="0.55000000000000004">
      <c r="AB7380" s="276" t="s">
        <v>59169</v>
      </c>
      <c r="AC7380" s="277">
        <v>72336.460000000006</v>
      </c>
      <c r="AE7380" s="246" t="s">
        <v>59103</v>
      </c>
      <c r="AF7380" s="247">
        <v>2023.58</v>
      </c>
      <c r="AH7380" s="226" t="s">
        <v>50032</v>
      </c>
      <c r="AI7380" s="227">
        <v>863.42</v>
      </c>
      <c r="AK7380" s="207" t="s">
        <v>21620</v>
      </c>
      <c r="AL7380" s="208">
        <v>10113.74</v>
      </c>
      <c r="AM7380" s="93"/>
      <c r="AN7380" s="93"/>
      <c r="AO7380" s="93"/>
    </row>
    <row r="7381" spans="28:41" x14ac:dyDescent="0.55000000000000004">
      <c r="AB7381" s="276" t="s">
        <v>48163</v>
      </c>
      <c r="AC7381" s="277">
        <v>78798.600000000006</v>
      </c>
      <c r="AE7381" s="246" t="s">
        <v>62027</v>
      </c>
      <c r="AF7381" s="247">
        <v>28520</v>
      </c>
      <c r="AH7381" s="226" t="s">
        <v>52661</v>
      </c>
      <c r="AI7381" s="227">
        <v>351.43</v>
      </c>
      <c r="AK7381" s="207" t="s">
        <v>21621</v>
      </c>
      <c r="AL7381" s="208">
        <v>9043.8799999999992</v>
      </c>
      <c r="AM7381" s="93"/>
      <c r="AN7381" s="93"/>
      <c r="AO7381" s="93"/>
    </row>
    <row r="7382" spans="28:41" x14ac:dyDescent="0.55000000000000004">
      <c r="AB7382" s="276" t="s">
        <v>48164</v>
      </c>
      <c r="AC7382" s="277">
        <v>90973.759999999995</v>
      </c>
      <c r="AE7382" s="246" t="s">
        <v>40358</v>
      </c>
      <c r="AF7382" s="247">
        <v>4000</v>
      </c>
      <c r="AH7382" s="226" t="s">
        <v>52662</v>
      </c>
      <c r="AI7382" s="227">
        <v>48600</v>
      </c>
      <c r="AK7382" s="207" t="s">
        <v>21622</v>
      </c>
      <c r="AL7382" s="208">
        <v>1026.01</v>
      </c>
      <c r="AM7382" s="93"/>
      <c r="AN7382" s="93"/>
      <c r="AO7382" s="93"/>
    </row>
    <row r="7383" spans="28:41" x14ac:dyDescent="0.55000000000000004">
      <c r="AB7383" s="276" t="s">
        <v>68383</v>
      </c>
      <c r="AC7383" s="277">
        <v>30403.61</v>
      </c>
      <c r="AE7383" s="246" t="s">
        <v>58555</v>
      </c>
      <c r="AF7383" s="247">
        <v>8513.5300000000007</v>
      </c>
      <c r="AH7383" s="226" t="s">
        <v>52663</v>
      </c>
      <c r="AI7383" s="227">
        <v>3566.51</v>
      </c>
      <c r="AK7383" s="207" t="s">
        <v>21623</v>
      </c>
      <c r="AL7383" s="208">
        <v>429.62</v>
      </c>
      <c r="AM7383" s="93"/>
      <c r="AN7383" s="93"/>
      <c r="AO7383" s="93"/>
    </row>
    <row r="7384" spans="28:41" x14ac:dyDescent="0.55000000000000004">
      <c r="AB7384" s="276" t="s">
        <v>62740</v>
      </c>
      <c r="AC7384" s="277">
        <v>48153.34</v>
      </c>
      <c r="AE7384" s="246" t="s">
        <v>21879</v>
      </c>
      <c r="AF7384" s="247">
        <v>5080</v>
      </c>
      <c r="AH7384" s="226" t="s">
        <v>52664</v>
      </c>
      <c r="AI7384" s="227">
        <v>9738.83</v>
      </c>
      <c r="AK7384" s="207" t="s">
        <v>21624</v>
      </c>
      <c r="AL7384" s="208">
        <v>403.2</v>
      </c>
      <c r="AM7384" s="93"/>
      <c r="AN7384" s="93"/>
      <c r="AO7384" s="93"/>
    </row>
    <row r="7385" spans="28:41" x14ac:dyDescent="0.55000000000000004">
      <c r="AB7385" s="276" t="s">
        <v>48165</v>
      </c>
      <c r="AC7385" s="277">
        <v>24290.68</v>
      </c>
      <c r="AE7385" s="246" t="s">
        <v>21881</v>
      </c>
      <c r="AF7385" s="247">
        <v>624.28</v>
      </c>
      <c r="AH7385" s="226" t="s">
        <v>52665</v>
      </c>
      <c r="AI7385" s="227">
        <v>3124.94</v>
      </c>
      <c r="AK7385" s="207" t="s">
        <v>21625</v>
      </c>
      <c r="AL7385" s="208">
        <v>7030.88</v>
      </c>
      <c r="AM7385" s="93"/>
      <c r="AN7385" s="93"/>
      <c r="AO7385" s="93"/>
    </row>
    <row r="7386" spans="28:41" x14ac:dyDescent="0.55000000000000004">
      <c r="AB7386" s="276" t="s">
        <v>68384</v>
      </c>
      <c r="AC7386" s="277">
        <v>1913.95</v>
      </c>
      <c r="AE7386" s="246" t="s">
        <v>21882</v>
      </c>
      <c r="AF7386" s="247">
        <v>2195.1999999999998</v>
      </c>
      <c r="AH7386" s="226" t="s">
        <v>50033</v>
      </c>
      <c r="AI7386" s="227">
        <v>356.87</v>
      </c>
      <c r="AK7386" s="207" t="s">
        <v>21626</v>
      </c>
      <c r="AL7386" s="208">
        <v>15538</v>
      </c>
      <c r="AM7386" s="93"/>
      <c r="AN7386" s="93"/>
      <c r="AO7386" s="93"/>
    </row>
    <row r="7387" spans="28:41" x14ac:dyDescent="0.55000000000000004">
      <c r="AB7387" s="276" t="s">
        <v>62741</v>
      </c>
      <c r="AC7387" s="277">
        <v>22893.02</v>
      </c>
      <c r="AE7387" s="246" t="s">
        <v>21883</v>
      </c>
      <c r="AF7387" s="247">
        <v>6893.55</v>
      </c>
      <c r="AH7387" s="226" t="s">
        <v>52666</v>
      </c>
      <c r="AI7387" s="227">
        <v>22372.5</v>
      </c>
      <c r="AK7387" s="207" t="s">
        <v>21627</v>
      </c>
      <c r="AL7387" s="208">
        <v>28954</v>
      </c>
      <c r="AM7387" s="93"/>
      <c r="AN7387" s="93"/>
      <c r="AO7387" s="93"/>
    </row>
    <row r="7388" spans="28:41" x14ac:dyDescent="0.55000000000000004">
      <c r="AB7388" s="276" t="s">
        <v>68385</v>
      </c>
      <c r="AC7388" s="277">
        <v>239.58</v>
      </c>
      <c r="AE7388" s="246" t="s">
        <v>21884</v>
      </c>
      <c r="AF7388" s="247">
        <v>115.2</v>
      </c>
      <c r="AH7388" s="226" t="s">
        <v>52667</v>
      </c>
      <c r="AI7388" s="227">
        <v>1711.53</v>
      </c>
      <c r="AK7388" s="207" t="s">
        <v>21628</v>
      </c>
      <c r="AL7388" s="208">
        <v>903</v>
      </c>
      <c r="AM7388" s="93"/>
      <c r="AN7388" s="93"/>
      <c r="AO7388" s="93"/>
    </row>
    <row r="7389" spans="28:41" x14ac:dyDescent="0.55000000000000004">
      <c r="AB7389" s="276" t="s">
        <v>68386</v>
      </c>
      <c r="AC7389" s="277">
        <v>8.4</v>
      </c>
      <c r="AE7389" s="246" t="s">
        <v>21890</v>
      </c>
      <c r="AF7389" s="247">
        <v>2300.16</v>
      </c>
      <c r="AH7389" s="226" t="s">
        <v>52668</v>
      </c>
      <c r="AI7389" s="227">
        <v>5391.78</v>
      </c>
      <c r="AK7389" s="207" t="s">
        <v>21629</v>
      </c>
      <c r="AL7389" s="208">
        <v>7989.99</v>
      </c>
      <c r="AM7389" s="93"/>
      <c r="AN7389" s="93"/>
      <c r="AO7389" s="93"/>
    </row>
    <row r="7390" spans="28:41" x14ac:dyDescent="0.55000000000000004">
      <c r="AB7390" s="276" t="s">
        <v>53229</v>
      </c>
      <c r="AC7390" s="277">
        <v>46639.69</v>
      </c>
      <c r="AE7390" s="246" t="s">
        <v>56232</v>
      </c>
      <c r="AF7390" s="247">
        <v>144593</v>
      </c>
      <c r="AH7390" s="226" t="s">
        <v>52669</v>
      </c>
      <c r="AI7390" s="227">
        <v>1479.39</v>
      </c>
      <c r="AK7390" s="207" t="s">
        <v>21630</v>
      </c>
      <c r="AL7390" s="208">
        <v>2723.81</v>
      </c>
      <c r="AM7390" s="93"/>
      <c r="AN7390" s="93"/>
      <c r="AO7390" s="93"/>
    </row>
    <row r="7391" spans="28:41" x14ac:dyDescent="0.55000000000000004">
      <c r="AB7391" s="276" t="s">
        <v>68387</v>
      </c>
      <c r="AC7391" s="277">
        <v>3826.04</v>
      </c>
      <c r="AE7391" s="246" t="s">
        <v>55199</v>
      </c>
      <c r="AF7391" s="247">
        <v>9047.92</v>
      </c>
      <c r="AH7391" s="226" t="s">
        <v>42602</v>
      </c>
      <c r="AI7391" s="227">
        <v>478074.27</v>
      </c>
      <c r="AK7391" s="207" t="s">
        <v>21631</v>
      </c>
      <c r="AL7391" s="208">
        <v>54945</v>
      </c>
      <c r="AM7391" s="93"/>
      <c r="AN7391" s="93"/>
      <c r="AO7391" s="93"/>
    </row>
    <row r="7392" spans="28:41" x14ac:dyDescent="0.55000000000000004">
      <c r="AB7392" s="276" t="s">
        <v>57691</v>
      </c>
      <c r="AC7392" s="277">
        <v>14485.55</v>
      </c>
      <c r="AE7392" s="246" t="s">
        <v>56233</v>
      </c>
      <c r="AF7392" s="247">
        <v>3600</v>
      </c>
      <c r="AH7392" s="226" t="s">
        <v>39218</v>
      </c>
      <c r="AI7392" s="227">
        <v>35836.1</v>
      </c>
      <c r="AK7392" s="207" t="s">
        <v>21632</v>
      </c>
      <c r="AL7392" s="208">
        <v>5022.9799999999996</v>
      </c>
      <c r="AM7392" s="93"/>
      <c r="AN7392" s="93"/>
      <c r="AO7392" s="93"/>
    </row>
    <row r="7393" spans="28:41" x14ac:dyDescent="0.55000000000000004">
      <c r="AB7393" s="276" t="s">
        <v>48167</v>
      </c>
      <c r="AC7393" s="277">
        <v>6676.82</v>
      </c>
      <c r="AE7393" s="246" t="s">
        <v>55200</v>
      </c>
      <c r="AF7393" s="247">
        <v>967.57</v>
      </c>
      <c r="AH7393" s="226" t="s">
        <v>39219</v>
      </c>
      <c r="AI7393" s="227">
        <v>103163.63</v>
      </c>
      <c r="AK7393" s="207" t="s">
        <v>21633</v>
      </c>
      <c r="AL7393" s="208">
        <v>14234.86</v>
      </c>
      <c r="AM7393" s="93"/>
      <c r="AN7393" s="93"/>
      <c r="AO7393" s="93"/>
    </row>
    <row r="7394" spans="28:41" x14ac:dyDescent="0.55000000000000004">
      <c r="AB7394" s="276" t="s">
        <v>68388</v>
      </c>
      <c r="AC7394" s="277">
        <v>17458.330000000002</v>
      </c>
      <c r="AE7394" s="246" t="s">
        <v>55201</v>
      </c>
      <c r="AF7394" s="247">
        <v>2003.97</v>
      </c>
      <c r="AH7394" s="226" t="s">
        <v>39220</v>
      </c>
      <c r="AI7394" s="227">
        <v>521.96</v>
      </c>
      <c r="AK7394" s="207" t="s">
        <v>21634</v>
      </c>
      <c r="AL7394" s="208">
        <v>12000</v>
      </c>
      <c r="AM7394" s="93"/>
      <c r="AN7394" s="93"/>
      <c r="AO7394" s="93"/>
    </row>
    <row r="7395" spans="28:41" x14ac:dyDescent="0.55000000000000004">
      <c r="AB7395" s="276" t="s">
        <v>68389</v>
      </c>
      <c r="AC7395" s="277">
        <v>1199.7</v>
      </c>
      <c r="AE7395" s="246" t="s">
        <v>52707</v>
      </c>
      <c r="AF7395" s="247">
        <v>1888.39</v>
      </c>
      <c r="AH7395" s="226" t="s">
        <v>45034</v>
      </c>
      <c r="AI7395" s="227">
        <v>7560</v>
      </c>
      <c r="AK7395" s="207" t="s">
        <v>21635</v>
      </c>
      <c r="AL7395" s="208">
        <v>1430.84</v>
      </c>
      <c r="AM7395" s="93"/>
      <c r="AN7395" s="93"/>
      <c r="AO7395" s="93"/>
    </row>
    <row r="7396" spans="28:41" x14ac:dyDescent="0.55000000000000004">
      <c r="AB7396" s="276" t="s">
        <v>68390</v>
      </c>
      <c r="AC7396" s="277">
        <v>1209.97</v>
      </c>
      <c r="AE7396" s="246" t="s">
        <v>48944</v>
      </c>
      <c r="AF7396" s="247">
        <v>78705.789999999994</v>
      </c>
      <c r="AH7396" s="226" t="s">
        <v>52670</v>
      </c>
      <c r="AI7396" s="227">
        <v>115132.79</v>
      </c>
      <c r="AK7396" s="207" t="s">
        <v>21636</v>
      </c>
      <c r="AL7396" s="208">
        <v>22560.95</v>
      </c>
      <c r="AM7396" s="93"/>
      <c r="AN7396" s="93"/>
      <c r="AO7396" s="93"/>
    </row>
    <row r="7397" spans="28:41" x14ac:dyDescent="0.55000000000000004">
      <c r="AB7397" s="276" t="s">
        <v>68391</v>
      </c>
      <c r="AC7397" s="277">
        <v>3020.84</v>
      </c>
      <c r="AE7397" s="246" t="s">
        <v>35149</v>
      </c>
      <c r="AF7397" s="247">
        <v>96045.21</v>
      </c>
      <c r="AH7397" s="226" t="s">
        <v>48026</v>
      </c>
      <c r="AI7397" s="227">
        <v>9264.61</v>
      </c>
      <c r="AK7397" s="207" t="s">
        <v>21637</v>
      </c>
      <c r="AL7397" s="208">
        <v>3441.46</v>
      </c>
      <c r="AM7397" s="93"/>
      <c r="AN7397" s="93"/>
      <c r="AO7397" s="93"/>
    </row>
    <row r="7398" spans="28:41" x14ac:dyDescent="0.55000000000000004">
      <c r="AB7398" s="276" t="s">
        <v>68392</v>
      </c>
      <c r="AC7398" s="277">
        <v>3294.5</v>
      </c>
      <c r="AE7398" s="246" t="s">
        <v>35150</v>
      </c>
      <c r="AF7398" s="247">
        <v>6786.32</v>
      </c>
      <c r="AH7398" s="226" t="s">
        <v>40353</v>
      </c>
      <c r="AI7398" s="227">
        <v>12766.06</v>
      </c>
      <c r="AK7398" s="207" t="s">
        <v>21638</v>
      </c>
      <c r="AL7398" s="208">
        <v>72917</v>
      </c>
      <c r="AM7398" s="93"/>
      <c r="AN7398" s="93"/>
      <c r="AO7398" s="93"/>
    </row>
    <row r="7399" spans="28:41" x14ac:dyDescent="0.55000000000000004">
      <c r="AB7399" s="276" t="s">
        <v>68393</v>
      </c>
      <c r="AC7399" s="277">
        <v>342.27</v>
      </c>
      <c r="AE7399" s="246" t="s">
        <v>35151</v>
      </c>
      <c r="AF7399" s="247">
        <v>23531.06</v>
      </c>
      <c r="AH7399" s="226" t="s">
        <v>48027</v>
      </c>
      <c r="AI7399" s="227">
        <v>8278.18</v>
      </c>
      <c r="AK7399" s="207" t="s">
        <v>21639</v>
      </c>
      <c r="AL7399" s="208">
        <v>86692.27</v>
      </c>
      <c r="AM7399" s="93"/>
      <c r="AN7399" s="93"/>
      <c r="AO7399" s="93"/>
    </row>
    <row r="7400" spans="28:41" x14ac:dyDescent="0.55000000000000004">
      <c r="AB7400" s="276" t="s">
        <v>59759</v>
      </c>
      <c r="AC7400" s="277">
        <v>138251.9</v>
      </c>
      <c r="AE7400" s="246" t="s">
        <v>35152</v>
      </c>
      <c r="AF7400" s="247">
        <v>16400.63</v>
      </c>
      <c r="AH7400" s="226" t="s">
        <v>48028</v>
      </c>
      <c r="AI7400" s="227">
        <v>989.58</v>
      </c>
      <c r="AK7400" s="207" t="s">
        <v>21640</v>
      </c>
      <c r="AL7400" s="208">
        <v>27503.200000000001</v>
      </c>
      <c r="AM7400" s="93"/>
      <c r="AN7400" s="93"/>
      <c r="AO7400" s="93"/>
    </row>
    <row r="7401" spans="28:41" x14ac:dyDescent="0.55000000000000004">
      <c r="AB7401" s="276" t="s">
        <v>59760</v>
      </c>
      <c r="AC7401" s="277">
        <v>46754.8</v>
      </c>
      <c r="AE7401" s="246" t="s">
        <v>40361</v>
      </c>
      <c r="AF7401" s="247">
        <v>2858.12</v>
      </c>
      <c r="AH7401" s="226" t="s">
        <v>48940</v>
      </c>
      <c r="AI7401" s="227">
        <v>1750</v>
      </c>
      <c r="AK7401" s="207" t="s">
        <v>21641</v>
      </c>
      <c r="AL7401" s="208">
        <v>7910.04</v>
      </c>
      <c r="AM7401" s="93"/>
      <c r="AN7401" s="93"/>
      <c r="AO7401" s="93"/>
    </row>
    <row r="7402" spans="28:41" x14ac:dyDescent="0.55000000000000004">
      <c r="AB7402" s="276" t="s">
        <v>68394</v>
      </c>
      <c r="AC7402" s="277">
        <v>28583.31</v>
      </c>
      <c r="AE7402" s="246" t="s">
        <v>50038</v>
      </c>
      <c r="AF7402" s="247">
        <v>4411.3</v>
      </c>
      <c r="AH7402" s="226" t="s">
        <v>48941</v>
      </c>
      <c r="AI7402" s="227">
        <v>6000</v>
      </c>
      <c r="AK7402" s="207" t="s">
        <v>21642</v>
      </c>
      <c r="AL7402" s="208">
        <v>20301.060000000001</v>
      </c>
      <c r="AM7402" s="93"/>
      <c r="AN7402" s="93"/>
      <c r="AO7402" s="93"/>
    </row>
    <row r="7403" spans="28:41" x14ac:dyDescent="0.55000000000000004">
      <c r="AB7403" s="276" t="s">
        <v>66687</v>
      </c>
      <c r="AC7403" s="277">
        <v>65214.02</v>
      </c>
      <c r="AE7403" s="246" t="s">
        <v>40364</v>
      </c>
      <c r="AF7403" s="247">
        <v>4406.53</v>
      </c>
      <c r="AH7403" s="226" t="s">
        <v>48029</v>
      </c>
      <c r="AI7403" s="227">
        <v>1301.8699999999999</v>
      </c>
      <c r="AK7403" s="207" t="s">
        <v>21643</v>
      </c>
      <c r="AL7403" s="208">
        <v>72448.92</v>
      </c>
      <c r="AM7403" s="93"/>
      <c r="AN7403" s="93"/>
      <c r="AO7403" s="93"/>
    </row>
    <row r="7404" spans="28:41" x14ac:dyDescent="0.55000000000000004">
      <c r="AB7404" s="276" t="s">
        <v>60663</v>
      </c>
      <c r="AC7404" s="277">
        <v>103893.3</v>
      </c>
      <c r="AE7404" s="246" t="s">
        <v>58281</v>
      </c>
      <c r="AF7404" s="247">
        <v>35980.51</v>
      </c>
      <c r="AH7404" s="226" t="s">
        <v>48030</v>
      </c>
      <c r="AI7404" s="227">
        <v>3595.33</v>
      </c>
      <c r="AK7404" s="207" t="s">
        <v>21644</v>
      </c>
      <c r="AL7404" s="208">
        <v>28634.86</v>
      </c>
      <c r="AM7404" s="93"/>
      <c r="AN7404" s="93"/>
      <c r="AO7404" s="93"/>
    </row>
    <row r="7405" spans="28:41" x14ac:dyDescent="0.55000000000000004">
      <c r="AB7405" s="276" t="s">
        <v>59761</v>
      </c>
      <c r="AC7405" s="277">
        <v>28715.360000000001</v>
      </c>
      <c r="AE7405" s="246" t="s">
        <v>62028</v>
      </c>
      <c r="AF7405" s="247">
        <v>29968.14</v>
      </c>
      <c r="AH7405" s="226" t="s">
        <v>48031</v>
      </c>
      <c r="AI7405" s="227">
        <v>2700</v>
      </c>
      <c r="AK7405" s="207" t="s">
        <v>21645</v>
      </c>
      <c r="AL7405" s="208">
        <v>7511.42</v>
      </c>
      <c r="AM7405" s="93"/>
      <c r="AN7405" s="93"/>
      <c r="AO7405" s="93"/>
    </row>
    <row r="7406" spans="28:41" x14ac:dyDescent="0.55000000000000004">
      <c r="AB7406" s="276" t="s">
        <v>59762</v>
      </c>
      <c r="AC7406" s="277">
        <v>68949.11</v>
      </c>
      <c r="AE7406" s="246" t="s">
        <v>64427</v>
      </c>
      <c r="AF7406" s="247">
        <v>6837.04</v>
      </c>
      <c r="AH7406" s="226" t="s">
        <v>52671</v>
      </c>
      <c r="AI7406" s="227">
        <v>531.96</v>
      </c>
      <c r="AK7406" s="207" t="s">
        <v>21646</v>
      </c>
      <c r="AL7406" s="208">
        <v>18604.009999999998</v>
      </c>
      <c r="AM7406" s="93"/>
      <c r="AN7406" s="93"/>
      <c r="AO7406" s="93"/>
    </row>
    <row r="7407" spans="28:41" x14ac:dyDescent="0.55000000000000004">
      <c r="AB7407" s="276" t="s">
        <v>59763</v>
      </c>
      <c r="AC7407" s="277">
        <v>43587.12</v>
      </c>
      <c r="AE7407" s="246" t="s">
        <v>56234</v>
      </c>
      <c r="AF7407" s="247">
        <v>629843.37</v>
      </c>
      <c r="AH7407" s="226" t="s">
        <v>48942</v>
      </c>
      <c r="AI7407" s="227">
        <v>2084.4899999999998</v>
      </c>
      <c r="AK7407" s="207" t="s">
        <v>21647</v>
      </c>
      <c r="AL7407" s="208">
        <v>90568.22</v>
      </c>
      <c r="AM7407" s="93"/>
      <c r="AN7407" s="93"/>
      <c r="AO7407" s="93"/>
    </row>
    <row r="7408" spans="28:41" x14ac:dyDescent="0.55000000000000004">
      <c r="AB7408" s="276" t="s">
        <v>62746</v>
      </c>
      <c r="AC7408" s="277">
        <v>69518.11</v>
      </c>
      <c r="AE7408" s="246" t="s">
        <v>33700</v>
      </c>
      <c r="AF7408" s="247">
        <v>903547.67</v>
      </c>
      <c r="AH7408" s="226" t="s">
        <v>48943</v>
      </c>
      <c r="AI7408" s="227">
        <v>3394.5</v>
      </c>
      <c r="AK7408" s="207" t="s">
        <v>21648</v>
      </c>
      <c r="AL7408" s="208">
        <v>144032.78</v>
      </c>
      <c r="AM7408" s="93"/>
      <c r="AN7408" s="93"/>
      <c r="AO7408" s="93"/>
    </row>
    <row r="7409" spans="28:41" x14ac:dyDescent="0.55000000000000004">
      <c r="AB7409" s="276" t="s">
        <v>68395</v>
      </c>
      <c r="AC7409" s="277">
        <v>8201</v>
      </c>
      <c r="AE7409" s="246" t="s">
        <v>33701</v>
      </c>
      <c r="AF7409" s="247">
        <v>347962.28</v>
      </c>
      <c r="AH7409" s="226" t="s">
        <v>52672</v>
      </c>
      <c r="AI7409" s="227">
        <v>12990.63</v>
      </c>
      <c r="AK7409" s="207" t="s">
        <v>21649</v>
      </c>
      <c r="AL7409" s="208">
        <v>4842.5200000000004</v>
      </c>
      <c r="AM7409" s="93"/>
      <c r="AN7409" s="93"/>
      <c r="AO7409" s="93"/>
    </row>
    <row r="7410" spans="28:41" x14ac:dyDescent="0.55000000000000004">
      <c r="AB7410" s="276" t="s">
        <v>68396</v>
      </c>
      <c r="AC7410" s="277">
        <v>23892.6</v>
      </c>
      <c r="AE7410" s="246" t="s">
        <v>39228</v>
      </c>
      <c r="AF7410" s="247">
        <v>37730.76</v>
      </c>
      <c r="AH7410" s="226" t="s">
        <v>52673</v>
      </c>
      <c r="AI7410" s="227">
        <v>2531.5</v>
      </c>
      <c r="AK7410" s="207" t="s">
        <v>21650</v>
      </c>
      <c r="AL7410" s="208">
        <v>22535.55</v>
      </c>
      <c r="AM7410" s="93"/>
      <c r="AN7410" s="93"/>
      <c r="AO7410" s="93"/>
    </row>
    <row r="7411" spans="28:41" x14ac:dyDescent="0.55000000000000004">
      <c r="AB7411" s="276" t="s">
        <v>68397</v>
      </c>
      <c r="AC7411" s="277">
        <v>138</v>
      </c>
      <c r="AE7411" s="246" t="s">
        <v>39229</v>
      </c>
      <c r="AF7411" s="247">
        <v>87278.16</v>
      </c>
      <c r="AH7411" s="226" t="s">
        <v>52674</v>
      </c>
      <c r="AI7411" s="227">
        <v>193.65</v>
      </c>
      <c r="AK7411" s="207" t="s">
        <v>21651</v>
      </c>
      <c r="AL7411" s="208">
        <v>6259.5</v>
      </c>
      <c r="AM7411" s="93"/>
      <c r="AN7411" s="93"/>
      <c r="AO7411" s="93"/>
    </row>
    <row r="7412" spans="28:41" x14ac:dyDescent="0.55000000000000004">
      <c r="AB7412" s="276" t="s">
        <v>68398</v>
      </c>
      <c r="AC7412" s="277">
        <v>5.28</v>
      </c>
      <c r="AE7412" s="246" t="s">
        <v>62029</v>
      </c>
      <c r="AF7412" s="247">
        <v>56888.28</v>
      </c>
      <c r="AH7412" s="226" t="s">
        <v>52675</v>
      </c>
      <c r="AI7412" s="227">
        <v>610.09</v>
      </c>
      <c r="AK7412" s="207" t="s">
        <v>21652</v>
      </c>
      <c r="AL7412" s="208">
        <v>77151.820000000007</v>
      </c>
      <c r="AM7412" s="93"/>
      <c r="AN7412" s="93"/>
      <c r="AO7412" s="93"/>
    </row>
    <row r="7413" spans="28:41" x14ac:dyDescent="0.55000000000000004">
      <c r="AB7413" s="276" t="s">
        <v>68399</v>
      </c>
      <c r="AC7413" s="277">
        <v>5414.1</v>
      </c>
      <c r="AE7413" s="246" t="s">
        <v>36359</v>
      </c>
      <c r="AF7413" s="247">
        <v>36992.33</v>
      </c>
      <c r="AH7413" s="226" t="s">
        <v>52676</v>
      </c>
      <c r="AI7413" s="227">
        <v>167.4</v>
      </c>
      <c r="AK7413" s="207" t="s">
        <v>21653</v>
      </c>
      <c r="AL7413" s="208">
        <v>5598.72</v>
      </c>
      <c r="AM7413" s="93"/>
      <c r="AN7413" s="93"/>
      <c r="AO7413" s="93"/>
    </row>
    <row r="7414" spans="28:41" x14ac:dyDescent="0.55000000000000004">
      <c r="AB7414" s="276" t="s">
        <v>68400</v>
      </c>
      <c r="AC7414" s="277">
        <v>391.48</v>
      </c>
      <c r="AE7414" s="246" t="s">
        <v>40365</v>
      </c>
      <c r="AF7414" s="247">
        <v>142577.34</v>
      </c>
      <c r="AH7414" s="226" t="s">
        <v>45035</v>
      </c>
      <c r="AI7414" s="227">
        <v>172000</v>
      </c>
      <c r="AK7414" s="207" t="s">
        <v>21654</v>
      </c>
      <c r="AL7414" s="208">
        <v>13437.22</v>
      </c>
      <c r="AM7414" s="93"/>
      <c r="AN7414" s="93"/>
      <c r="AO7414" s="93"/>
    </row>
    <row r="7415" spans="28:41" x14ac:dyDescent="0.55000000000000004">
      <c r="AB7415" s="276" t="s">
        <v>68401</v>
      </c>
      <c r="AC7415" s="277">
        <v>1229.07</v>
      </c>
      <c r="AE7415" s="246" t="s">
        <v>62030</v>
      </c>
      <c r="AF7415" s="247">
        <v>307.39</v>
      </c>
      <c r="AH7415" s="226" t="s">
        <v>45036</v>
      </c>
      <c r="AI7415" s="227">
        <v>12917.14</v>
      </c>
      <c r="AK7415" s="207" t="s">
        <v>21655</v>
      </c>
      <c r="AL7415" s="208">
        <v>14642.03</v>
      </c>
      <c r="AM7415" s="93"/>
      <c r="AN7415" s="93"/>
      <c r="AO7415" s="93"/>
    </row>
    <row r="7416" spans="28:41" x14ac:dyDescent="0.55000000000000004">
      <c r="AB7416" s="276" t="s">
        <v>33950</v>
      </c>
      <c r="AC7416" s="277">
        <v>14467.92</v>
      </c>
      <c r="AE7416" s="246" t="s">
        <v>59104</v>
      </c>
      <c r="AF7416" s="247">
        <v>43487.12</v>
      </c>
      <c r="AH7416" s="226" t="s">
        <v>45037</v>
      </c>
      <c r="AI7416" s="227">
        <v>1674500</v>
      </c>
      <c r="AK7416" s="207" t="s">
        <v>21656</v>
      </c>
      <c r="AL7416" s="208">
        <v>31369.67</v>
      </c>
      <c r="AM7416" s="93"/>
      <c r="AN7416" s="93"/>
      <c r="AO7416" s="93"/>
    </row>
    <row r="7417" spans="28:41" x14ac:dyDescent="0.55000000000000004">
      <c r="AB7417" s="276" t="s">
        <v>68402</v>
      </c>
      <c r="AC7417" s="277">
        <v>414.24</v>
      </c>
      <c r="AE7417" s="246" t="s">
        <v>35156</v>
      </c>
      <c r="AF7417" s="247">
        <v>270.72000000000003</v>
      </c>
      <c r="AH7417" s="226" t="s">
        <v>45038</v>
      </c>
      <c r="AI7417" s="227">
        <v>128637.77</v>
      </c>
      <c r="AK7417" s="207" t="s">
        <v>21657</v>
      </c>
      <c r="AL7417" s="208">
        <v>51790</v>
      </c>
      <c r="AM7417" s="93"/>
      <c r="AN7417" s="93"/>
      <c r="AO7417" s="93"/>
    </row>
    <row r="7418" spans="28:41" x14ac:dyDescent="0.55000000000000004">
      <c r="AB7418" s="276" t="s">
        <v>45395</v>
      </c>
      <c r="AC7418" s="277">
        <v>19050</v>
      </c>
      <c r="AE7418" s="246" t="s">
        <v>33703</v>
      </c>
      <c r="AF7418" s="247">
        <v>167554.76</v>
      </c>
      <c r="AH7418" s="226" t="s">
        <v>21722</v>
      </c>
      <c r="AI7418" s="227">
        <v>-0.01</v>
      </c>
      <c r="AK7418" s="207" t="s">
        <v>21658</v>
      </c>
      <c r="AL7418" s="208">
        <v>628943.84</v>
      </c>
      <c r="AM7418" s="93"/>
      <c r="AN7418" s="93"/>
      <c r="AO7418" s="93"/>
    </row>
    <row r="7419" spans="28:41" x14ac:dyDescent="0.55000000000000004">
      <c r="AB7419" s="276" t="s">
        <v>40533</v>
      </c>
      <c r="AC7419" s="277">
        <v>8231.8799999999992</v>
      </c>
      <c r="AE7419" s="246" t="s">
        <v>33704</v>
      </c>
      <c r="AF7419" s="247">
        <v>452023.83</v>
      </c>
      <c r="AH7419" s="226" t="s">
        <v>21724</v>
      </c>
      <c r="AI7419" s="227">
        <v>72190.2</v>
      </c>
      <c r="AK7419" s="207" t="s">
        <v>21659</v>
      </c>
      <c r="AL7419" s="208">
        <v>58236.25</v>
      </c>
      <c r="AM7419" s="93"/>
      <c r="AN7419" s="93"/>
      <c r="AO7419" s="93"/>
    </row>
    <row r="7420" spans="28:41" x14ac:dyDescent="0.55000000000000004">
      <c r="AB7420" s="276" t="s">
        <v>35395</v>
      </c>
      <c r="AC7420" s="277">
        <v>10000</v>
      </c>
      <c r="AE7420" s="246" t="s">
        <v>33705</v>
      </c>
      <c r="AF7420" s="247">
        <v>212877.05</v>
      </c>
      <c r="AH7420" s="226" t="s">
        <v>21725</v>
      </c>
      <c r="AI7420" s="227">
        <v>2016.96</v>
      </c>
      <c r="AK7420" s="207" t="s">
        <v>21660</v>
      </c>
      <c r="AL7420" s="208">
        <v>4500</v>
      </c>
      <c r="AM7420" s="93"/>
      <c r="AN7420" s="93"/>
      <c r="AO7420" s="93"/>
    </row>
    <row r="7421" spans="28:41" x14ac:dyDescent="0.55000000000000004">
      <c r="AB7421" s="276" t="s">
        <v>33957</v>
      </c>
      <c r="AC7421" s="277">
        <v>3841.11</v>
      </c>
      <c r="AE7421" s="246" t="s">
        <v>62031</v>
      </c>
      <c r="AF7421" s="247">
        <v>6951.37</v>
      </c>
      <c r="AH7421" s="226" t="s">
        <v>21726</v>
      </c>
      <c r="AI7421" s="227">
        <v>14177.92</v>
      </c>
      <c r="AK7421" s="207" t="s">
        <v>21661</v>
      </c>
      <c r="AL7421" s="208">
        <v>365.12</v>
      </c>
      <c r="AM7421" s="93"/>
      <c r="AN7421" s="93"/>
      <c r="AO7421" s="93"/>
    </row>
    <row r="7422" spans="28:41" x14ac:dyDescent="0.55000000000000004">
      <c r="AB7422" s="276" t="s">
        <v>40534</v>
      </c>
      <c r="AC7422" s="277">
        <v>6850.82</v>
      </c>
      <c r="AE7422" s="246" t="s">
        <v>59644</v>
      </c>
      <c r="AF7422" s="247">
        <v>1220.44</v>
      </c>
      <c r="AH7422" s="226" t="s">
        <v>52677</v>
      </c>
      <c r="AI7422" s="227">
        <v>46994.35</v>
      </c>
      <c r="AK7422" s="207" t="s">
        <v>21662</v>
      </c>
      <c r="AL7422" s="208">
        <v>245557.5</v>
      </c>
      <c r="AM7422" s="93"/>
      <c r="AN7422" s="93"/>
      <c r="AO7422" s="93"/>
    </row>
    <row r="7423" spans="28:41" x14ac:dyDescent="0.55000000000000004">
      <c r="AB7423" s="276" t="s">
        <v>36557</v>
      </c>
      <c r="AC7423" s="277">
        <v>26738.73</v>
      </c>
      <c r="AE7423" s="246" t="s">
        <v>21894</v>
      </c>
      <c r="AF7423" s="247">
        <v>186507.55</v>
      </c>
      <c r="AH7423" s="226" t="s">
        <v>13644</v>
      </c>
      <c r="AI7423" s="227">
        <v>194925.83</v>
      </c>
      <c r="AK7423" s="207" t="s">
        <v>21663</v>
      </c>
      <c r="AL7423" s="208">
        <v>42570</v>
      </c>
      <c r="AM7423" s="93"/>
      <c r="AN7423" s="93"/>
      <c r="AO7423" s="93"/>
    </row>
    <row r="7424" spans="28:41" x14ac:dyDescent="0.55000000000000004">
      <c r="AB7424" s="276" t="s">
        <v>35396</v>
      </c>
      <c r="AC7424" s="277">
        <v>3833.44</v>
      </c>
      <c r="AE7424" s="246" t="s">
        <v>21895</v>
      </c>
      <c r="AF7424" s="247">
        <v>348370.16</v>
      </c>
      <c r="AH7424" s="226" t="s">
        <v>13645</v>
      </c>
      <c r="AI7424" s="227">
        <v>136863.98000000001</v>
      </c>
      <c r="AK7424" s="207" t="s">
        <v>21664</v>
      </c>
      <c r="AL7424" s="208">
        <v>54607.5</v>
      </c>
      <c r="AM7424" s="93"/>
      <c r="AN7424" s="93"/>
      <c r="AO7424" s="93"/>
    </row>
    <row r="7425" spans="28:41" x14ac:dyDescent="0.55000000000000004">
      <c r="AB7425" s="276" t="s">
        <v>49075</v>
      </c>
      <c r="AC7425" s="277">
        <v>7983.4</v>
      </c>
      <c r="AE7425" s="246" t="s">
        <v>39230</v>
      </c>
      <c r="AF7425" s="247">
        <v>1175.6199999999999</v>
      </c>
      <c r="AH7425" s="226" t="s">
        <v>21728</v>
      </c>
      <c r="AI7425" s="227">
        <v>42788.19</v>
      </c>
      <c r="AK7425" s="207" t="s">
        <v>21665</v>
      </c>
      <c r="AL7425" s="208">
        <v>14069.01</v>
      </c>
      <c r="AM7425" s="93"/>
      <c r="AN7425" s="93"/>
      <c r="AO7425" s="93"/>
    </row>
    <row r="7426" spans="28:41" x14ac:dyDescent="0.55000000000000004">
      <c r="AB7426" s="276" t="s">
        <v>53238</v>
      </c>
      <c r="AC7426" s="277">
        <v>13763.81</v>
      </c>
      <c r="AE7426" s="246" t="s">
        <v>48034</v>
      </c>
      <c r="AF7426" s="247">
        <v>50</v>
      </c>
      <c r="AH7426" s="226" t="s">
        <v>45039</v>
      </c>
      <c r="AI7426" s="227">
        <v>28600.28</v>
      </c>
      <c r="AK7426" s="207" t="s">
        <v>21666</v>
      </c>
      <c r="AL7426" s="208">
        <v>36027.279999999999</v>
      </c>
      <c r="AM7426" s="93"/>
      <c r="AN7426" s="93"/>
      <c r="AO7426" s="93"/>
    </row>
    <row r="7427" spans="28:41" x14ac:dyDescent="0.55000000000000004">
      <c r="AB7427" s="276" t="s">
        <v>35397</v>
      </c>
      <c r="AC7427" s="277">
        <v>1334.4</v>
      </c>
      <c r="AE7427" s="246" t="s">
        <v>21896</v>
      </c>
      <c r="AF7427" s="247">
        <v>504506.38</v>
      </c>
      <c r="AH7427" s="226" t="s">
        <v>21730</v>
      </c>
      <c r="AI7427" s="227">
        <v>5082.54</v>
      </c>
      <c r="AK7427" s="207" t="s">
        <v>21667</v>
      </c>
      <c r="AL7427" s="208">
        <v>475826.78</v>
      </c>
      <c r="AM7427" s="93"/>
      <c r="AN7427" s="93"/>
      <c r="AO7427" s="93"/>
    </row>
    <row r="7428" spans="28:41" x14ac:dyDescent="0.55000000000000004">
      <c r="AB7428" s="276" t="s">
        <v>68403</v>
      </c>
      <c r="AC7428" s="277">
        <v>442.48</v>
      </c>
      <c r="AE7428" s="246" t="s">
        <v>21897</v>
      </c>
      <c r="AF7428" s="247">
        <v>655280.4</v>
      </c>
      <c r="AH7428" s="226" t="s">
        <v>52678</v>
      </c>
      <c r="AI7428" s="227">
        <v>1278.76</v>
      </c>
      <c r="AK7428" s="207" t="s">
        <v>21668</v>
      </c>
      <c r="AL7428" s="208">
        <v>66347.149999999994</v>
      </c>
      <c r="AM7428" s="93"/>
      <c r="AN7428" s="93"/>
      <c r="AO7428" s="93"/>
    </row>
    <row r="7429" spans="28:41" x14ac:dyDescent="0.55000000000000004">
      <c r="AB7429" s="276" t="s">
        <v>66688</v>
      </c>
      <c r="AC7429" s="277">
        <v>9000</v>
      </c>
      <c r="AE7429" s="246" t="s">
        <v>36360</v>
      </c>
      <c r="AF7429" s="247">
        <v>35640.85</v>
      </c>
      <c r="AH7429" s="226" t="s">
        <v>52679</v>
      </c>
      <c r="AI7429" s="227">
        <v>716.56</v>
      </c>
      <c r="AK7429" s="207" t="s">
        <v>21669</v>
      </c>
      <c r="AL7429" s="208">
        <v>107929.14</v>
      </c>
      <c r="AM7429" s="93"/>
      <c r="AN7429" s="93"/>
      <c r="AO7429" s="93"/>
    </row>
    <row r="7430" spans="28:41" x14ac:dyDescent="0.55000000000000004">
      <c r="AB7430" s="276" t="s">
        <v>68404</v>
      </c>
      <c r="AC7430" s="277">
        <v>10744.83</v>
      </c>
      <c r="AE7430" s="246" t="s">
        <v>50039</v>
      </c>
      <c r="AF7430" s="247">
        <v>22209.27</v>
      </c>
      <c r="AH7430" s="226" t="s">
        <v>21731</v>
      </c>
      <c r="AI7430" s="227">
        <v>541.45000000000005</v>
      </c>
      <c r="AK7430" s="207" t="s">
        <v>21670</v>
      </c>
      <c r="AL7430" s="208">
        <v>6785.48</v>
      </c>
      <c r="AM7430" s="93"/>
      <c r="AN7430" s="93"/>
      <c r="AO7430" s="93"/>
    </row>
    <row r="7431" spans="28:41" x14ac:dyDescent="0.55000000000000004">
      <c r="AB7431" s="276" t="s">
        <v>53242</v>
      </c>
      <c r="AC7431" s="277">
        <v>821.98</v>
      </c>
      <c r="AE7431" s="246" t="s">
        <v>39231</v>
      </c>
      <c r="AF7431" s="247">
        <v>10829.99</v>
      </c>
      <c r="AH7431" s="226" t="s">
        <v>52680</v>
      </c>
      <c r="AI7431" s="227">
        <v>1432.62</v>
      </c>
      <c r="AK7431" s="207" t="s">
        <v>21671</v>
      </c>
      <c r="AL7431" s="208">
        <v>41614.870000000003</v>
      </c>
      <c r="AM7431" s="93"/>
      <c r="AN7431" s="93"/>
      <c r="AO7431" s="93"/>
    </row>
    <row r="7432" spans="28:41" x14ac:dyDescent="0.55000000000000004">
      <c r="AB7432" s="276" t="s">
        <v>68405</v>
      </c>
      <c r="AC7432" s="277">
        <v>2464.86</v>
      </c>
      <c r="AE7432" s="246" t="s">
        <v>42614</v>
      </c>
      <c r="AF7432" s="247">
        <v>-48526.21</v>
      </c>
      <c r="AH7432" s="226" t="s">
        <v>52681</v>
      </c>
      <c r="AI7432" s="227">
        <v>552.5</v>
      </c>
      <c r="AK7432" s="207" t="s">
        <v>21672</v>
      </c>
      <c r="AL7432" s="208">
        <v>8355.11</v>
      </c>
      <c r="AM7432" s="93"/>
      <c r="AN7432" s="93"/>
      <c r="AO7432" s="93"/>
    </row>
    <row r="7433" spans="28:41" x14ac:dyDescent="0.55000000000000004">
      <c r="AB7433" s="276" t="s">
        <v>53243</v>
      </c>
      <c r="AC7433" s="277">
        <v>2525.6999999999998</v>
      </c>
      <c r="AE7433" s="246" t="s">
        <v>35158</v>
      </c>
      <c r="AF7433" s="247">
        <v>323268.75</v>
      </c>
      <c r="AH7433" s="226" t="s">
        <v>52682</v>
      </c>
      <c r="AI7433" s="227">
        <v>2647.5</v>
      </c>
      <c r="AK7433" s="207" t="s">
        <v>21673</v>
      </c>
      <c r="AL7433" s="208">
        <v>245557.5</v>
      </c>
      <c r="AM7433" s="93"/>
      <c r="AN7433" s="93"/>
      <c r="AO7433" s="93"/>
    </row>
    <row r="7434" spans="28:41" x14ac:dyDescent="0.55000000000000004">
      <c r="AB7434" s="276" t="s">
        <v>57700</v>
      </c>
      <c r="AC7434" s="277">
        <v>36.43</v>
      </c>
      <c r="AE7434" s="246" t="s">
        <v>47005</v>
      </c>
      <c r="AF7434" s="247">
        <v>77500</v>
      </c>
      <c r="AH7434" s="226" t="s">
        <v>46999</v>
      </c>
      <c r="AI7434" s="227">
        <v>476</v>
      </c>
      <c r="AK7434" s="207" t="s">
        <v>21674</v>
      </c>
      <c r="AL7434" s="208">
        <v>42570</v>
      </c>
      <c r="AM7434" s="93"/>
      <c r="AN7434" s="93"/>
      <c r="AO7434" s="93"/>
    </row>
    <row r="7435" spans="28:41" x14ac:dyDescent="0.55000000000000004">
      <c r="AB7435" s="276" t="s">
        <v>36560</v>
      </c>
      <c r="AC7435" s="277">
        <v>1684.8</v>
      </c>
      <c r="AE7435" s="246" t="s">
        <v>55202</v>
      </c>
      <c r="AF7435" s="247">
        <v>22098.34</v>
      </c>
      <c r="AH7435" s="226" t="s">
        <v>36353</v>
      </c>
      <c r="AI7435" s="227">
        <v>93162.06</v>
      </c>
      <c r="AK7435" s="207" t="s">
        <v>21675</v>
      </c>
      <c r="AL7435" s="208">
        <v>54607.5</v>
      </c>
      <c r="AM7435" s="93"/>
      <c r="AN7435" s="93"/>
      <c r="AO7435" s="93"/>
    </row>
    <row r="7436" spans="28:41" x14ac:dyDescent="0.55000000000000004">
      <c r="AB7436" s="276" t="s">
        <v>68406</v>
      </c>
      <c r="AC7436" s="277">
        <v>86066.81</v>
      </c>
      <c r="AE7436" s="246" t="s">
        <v>64428</v>
      </c>
      <c r="AF7436" s="247">
        <v>1112.1300000000001</v>
      </c>
      <c r="AH7436" s="226" t="s">
        <v>21734</v>
      </c>
      <c r="AI7436" s="227">
        <v>52522.5</v>
      </c>
      <c r="AK7436" s="207" t="s">
        <v>21676</v>
      </c>
      <c r="AL7436" s="208">
        <v>2723.81</v>
      </c>
      <c r="AM7436" s="93"/>
      <c r="AN7436" s="93"/>
      <c r="AO7436" s="93"/>
    </row>
    <row r="7437" spans="28:41" x14ac:dyDescent="0.55000000000000004">
      <c r="AB7437" s="276" t="s">
        <v>68407</v>
      </c>
      <c r="AC7437" s="277">
        <v>35891.58</v>
      </c>
      <c r="AE7437" s="246" t="s">
        <v>63701</v>
      </c>
      <c r="AF7437" s="247">
        <v>4693.4799999999996</v>
      </c>
      <c r="AH7437" s="226" t="s">
        <v>21735</v>
      </c>
      <c r="AI7437" s="227">
        <v>7337.61</v>
      </c>
      <c r="AK7437" s="207" t="s">
        <v>21677</v>
      </c>
      <c r="AL7437" s="208">
        <v>14069.01</v>
      </c>
      <c r="AM7437" s="93"/>
      <c r="AN7437" s="93"/>
      <c r="AO7437" s="93"/>
    </row>
    <row r="7438" spans="28:41" x14ac:dyDescent="0.55000000000000004">
      <c r="AB7438" s="276" t="s">
        <v>53251</v>
      </c>
      <c r="AC7438" s="277">
        <v>355397.98</v>
      </c>
      <c r="AE7438" s="246" t="s">
        <v>55203</v>
      </c>
      <c r="AF7438" s="247">
        <v>40594.199999999997</v>
      </c>
      <c r="AH7438" s="226" t="s">
        <v>21736</v>
      </c>
      <c r="AI7438" s="227">
        <v>11331.11</v>
      </c>
      <c r="AK7438" s="207" t="s">
        <v>21678</v>
      </c>
      <c r="AL7438" s="208">
        <v>199871.37</v>
      </c>
      <c r="AM7438" s="93"/>
      <c r="AN7438" s="93"/>
      <c r="AO7438" s="93"/>
    </row>
    <row r="7439" spans="28:41" x14ac:dyDescent="0.55000000000000004">
      <c r="AB7439" s="276" t="s">
        <v>53253</v>
      </c>
      <c r="AC7439" s="277">
        <v>125300.6</v>
      </c>
      <c r="AE7439" s="246" t="s">
        <v>55204</v>
      </c>
      <c r="AF7439" s="247">
        <v>5240.09</v>
      </c>
      <c r="AH7439" s="226" t="s">
        <v>21737</v>
      </c>
      <c r="AI7439" s="227">
        <v>30151.03</v>
      </c>
      <c r="AK7439" s="207" t="s">
        <v>21679</v>
      </c>
      <c r="AL7439" s="208">
        <v>27503.200000000001</v>
      </c>
      <c r="AM7439" s="93"/>
      <c r="AN7439" s="93"/>
      <c r="AO7439" s="93"/>
    </row>
    <row r="7440" spans="28:41" x14ac:dyDescent="0.55000000000000004">
      <c r="AB7440" s="276" t="s">
        <v>64705</v>
      </c>
      <c r="AC7440" s="277">
        <v>65307</v>
      </c>
      <c r="AE7440" s="246" t="s">
        <v>55205</v>
      </c>
      <c r="AF7440" s="247">
        <v>13969.28</v>
      </c>
      <c r="AH7440" s="226" t="s">
        <v>21738</v>
      </c>
      <c r="AI7440" s="227">
        <v>17006.98</v>
      </c>
      <c r="AK7440" s="207" t="s">
        <v>21680</v>
      </c>
      <c r="AL7440" s="208">
        <v>475826.78</v>
      </c>
      <c r="AM7440" s="93"/>
      <c r="AN7440" s="93"/>
      <c r="AO7440" s="93"/>
    </row>
    <row r="7441" spans="28:41" x14ac:dyDescent="0.55000000000000004">
      <c r="AB7441" s="276" t="s">
        <v>53254</v>
      </c>
      <c r="AC7441" s="277">
        <v>176280</v>
      </c>
      <c r="AE7441" s="246" t="s">
        <v>52709</v>
      </c>
      <c r="AF7441" s="247">
        <v>15161.87</v>
      </c>
      <c r="AH7441" s="226" t="s">
        <v>52683</v>
      </c>
      <c r="AI7441" s="227">
        <v>19645.41</v>
      </c>
      <c r="AK7441" s="207" t="s">
        <v>21681</v>
      </c>
      <c r="AL7441" s="208">
        <v>54945</v>
      </c>
      <c r="AM7441" s="93"/>
      <c r="AN7441" s="93"/>
      <c r="AO7441" s="93"/>
    </row>
    <row r="7442" spans="28:41" x14ac:dyDescent="0.55000000000000004">
      <c r="AB7442" s="276" t="s">
        <v>53255</v>
      </c>
      <c r="AC7442" s="277">
        <v>8870.52</v>
      </c>
      <c r="AE7442" s="246" t="s">
        <v>50040</v>
      </c>
      <c r="AF7442" s="247">
        <v>38689.279999999999</v>
      </c>
      <c r="AH7442" s="226" t="s">
        <v>48032</v>
      </c>
      <c r="AI7442" s="227">
        <v>1725</v>
      </c>
      <c r="AK7442" s="207" t="s">
        <v>21682</v>
      </c>
      <c r="AL7442" s="208">
        <v>84878.89</v>
      </c>
      <c r="AM7442" s="93"/>
      <c r="AN7442" s="93"/>
      <c r="AO7442" s="93"/>
    </row>
    <row r="7443" spans="28:41" x14ac:dyDescent="0.55000000000000004">
      <c r="AB7443" s="276" t="s">
        <v>53256</v>
      </c>
      <c r="AC7443" s="277">
        <v>134768.78</v>
      </c>
      <c r="AE7443" s="246" t="s">
        <v>62032</v>
      </c>
      <c r="AF7443" s="247">
        <v>-75.290000000000006</v>
      </c>
      <c r="AH7443" s="226" t="s">
        <v>21740</v>
      </c>
      <c r="AI7443" s="227">
        <v>59537.99</v>
      </c>
      <c r="AK7443" s="207" t="s">
        <v>21683</v>
      </c>
      <c r="AL7443" s="208">
        <v>155902.28</v>
      </c>
      <c r="AM7443" s="93"/>
      <c r="AN7443" s="93"/>
      <c r="AO7443" s="93"/>
    </row>
    <row r="7444" spans="28:41" x14ac:dyDescent="0.55000000000000004">
      <c r="AB7444" s="276" t="s">
        <v>53257</v>
      </c>
      <c r="AC7444" s="277">
        <v>140654.47</v>
      </c>
      <c r="AE7444" s="246" t="s">
        <v>55206</v>
      </c>
      <c r="AF7444" s="247">
        <v>7437.4</v>
      </c>
      <c r="AH7444" s="226" t="s">
        <v>21741</v>
      </c>
      <c r="AI7444" s="227">
        <v>4673.66</v>
      </c>
      <c r="AK7444" s="207" t="s">
        <v>21684</v>
      </c>
      <c r="AL7444" s="208">
        <v>93876.43</v>
      </c>
      <c r="AM7444" s="93"/>
      <c r="AN7444" s="93"/>
      <c r="AO7444" s="93"/>
    </row>
    <row r="7445" spans="28:41" x14ac:dyDescent="0.55000000000000004">
      <c r="AB7445" s="276" t="s">
        <v>63758</v>
      </c>
      <c r="AC7445" s="277">
        <v>18425.849999999999</v>
      </c>
      <c r="AE7445" s="246" t="s">
        <v>55207</v>
      </c>
      <c r="AF7445" s="247">
        <v>25600</v>
      </c>
      <c r="AH7445" s="226" t="s">
        <v>21742</v>
      </c>
      <c r="AI7445" s="227">
        <v>12125.07</v>
      </c>
      <c r="AK7445" s="207" t="s">
        <v>21685</v>
      </c>
      <c r="AL7445" s="208">
        <v>4842.5200000000004</v>
      </c>
      <c r="AM7445" s="93"/>
      <c r="AN7445" s="93"/>
      <c r="AO7445" s="93"/>
    </row>
    <row r="7446" spans="28:41" x14ac:dyDescent="0.55000000000000004">
      <c r="AB7446" s="276" t="s">
        <v>68408</v>
      </c>
      <c r="AC7446" s="277">
        <v>60483.12</v>
      </c>
      <c r="AE7446" s="246" t="s">
        <v>55208</v>
      </c>
      <c r="AF7446" s="247">
        <v>2527.36</v>
      </c>
      <c r="AH7446" s="226" t="s">
        <v>52684</v>
      </c>
      <c r="AI7446" s="227">
        <v>8418.42</v>
      </c>
      <c r="AK7446" s="207" t="s">
        <v>21686</v>
      </c>
      <c r="AL7446" s="208">
        <v>12000</v>
      </c>
      <c r="AM7446" s="93"/>
      <c r="AN7446" s="93"/>
      <c r="AO7446" s="93"/>
    </row>
    <row r="7447" spans="28:41" x14ac:dyDescent="0.55000000000000004">
      <c r="AB7447" s="276" t="s">
        <v>53258</v>
      </c>
      <c r="AC7447" s="277">
        <v>17377.86</v>
      </c>
      <c r="AE7447" s="246" t="s">
        <v>55209</v>
      </c>
      <c r="AF7447" s="247">
        <v>8094.16</v>
      </c>
      <c r="AH7447" s="226" t="s">
        <v>21745</v>
      </c>
      <c r="AI7447" s="227">
        <v>43438.64</v>
      </c>
      <c r="AK7447" s="207" t="s">
        <v>21687</v>
      </c>
      <c r="AL7447" s="208">
        <v>72984.539999999994</v>
      </c>
      <c r="AM7447" s="93"/>
      <c r="AN7447" s="93"/>
      <c r="AO7447" s="93"/>
    </row>
    <row r="7448" spans="28:41" x14ac:dyDescent="0.55000000000000004">
      <c r="AB7448" s="276" t="s">
        <v>63759</v>
      </c>
      <c r="AC7448" s="277">
        <v>206077.82</v>
      </c>
      <c r="AE7448" s="246" t="s">
        <v>58556</v>
      </c>
      <c r="AF7448" s="247">
        <v>2660.92</v>
      </c>
      <c r="AH7448" s="226" t="s">
        <v>21746</v>
      </c>
      <c r="AI7448" s="227">
        <v>552158.25</v>
      </c>
      <c r="AK7448" s="207" t="s">
        <v>21688</v>
      </c>
      <c r="AL7448" s="208">
        <v>136580.07999999999</v>
      </c>
      <c r="AM7448" s="93"/>
      <c r="AN7448" s="93"/>
      <c r="AO7448" s="93"/>
    </row>
    <row r="7449" spans="28:41" x14ac:dyDescent="0.55000000000000004">
      <c r="AB7449" s="276" t="s">
        <v>53259</v>
      </c>
      <c r="AC7449" s="277">
        <v>14688.28</v>
      </c>
      <c r="AE7449" s="246" t="s">
        <v>52710</v>
      </c>
      <c r="AF7449" s="247">
        <v>25721.47</v>
      </c>
      <c r="AH7449" s="226" t="s">
        <v>21747</v>
      </c>
      <c r="AI7449" s="227">
        <v>40852.47</v>
      </c>
      <c r="AK7449" s="207" t="s">
        <v>21689</v>
      </c>
      <c r="AL7449" s="208">
        <v>85110.45</v>
      </c>
      <c r="AM7449" s="93"/>
      <c r="AN7449" s="93"/>
      <c r="AO7449" s="93"/>
    </row>
    <row r="7450" spans="28:41" x14ac:dyDescent="0.55000000000000004">
      <c r="AB7450" s="276" t="s">
        <v>68409</v>
      </c>
      <c r="AC7450" s="277">
        <v>60627.7</v>
      </c>
      <c r="AE7450" s="246" t="s">
        <v>50041</v>
      </c>
      <c r="AF7450" s="247">
        <v>95529.95</v>
      </c>
      <c r="AH7450" s="226" t="s">
        <v>21748</v>
      </c>
      <c r="AI7450" s="227">
        <v>63367.18</v>
      </c>
      <c r="AK7450" s="207" t="s">
        <v>21690</v>
      </c>
      <c r="AL7450" s="208">
        <v>28634.86</v>
      </c>
      <c r="AM7450" s="93"/>
      <c r="AN7450" s="93"/>
      <c r="AO7450" s="93"/>
    </row>
    <row r="7451" spans="28:41" x14ac:dyDescent="0.55000000000000004">
      <c r="AB7451" s="276" t="s">
        <v>53260</v>
      </c>
      <c r="AC7451" s="277">
        <v>8062.43</v>
      </c>
      <c r="AE7451" s="246" t="s">
        <v>64429</v>
      </c>
      <c r="AF7451" s="247">
        <v>5800.64</v>
      </c>
      <c r="AH7451" s="226" t="s">
        <v>21749</v>
      </c>
      <c r="AI7451" s="227">
        <v>7770.2</v>
      </c>
      <c r="AK7451" s="207" t="s">
        <v>21691</v>
      </c>
      <c r="AL7451" s="208">
        <v>853405.04</v>
      </c>
      <c r="AM7451" s="93"/>
      <c r="AN7451" s="93"/>
      <c r="AO7451" s="93"/>
    </row>
    <row r="7452" spans="28:41" x14ac:dyDescent="0.55000000000000004">
      <c r="AB7452" s="276" t="s">
        <v>53261</v>
      </c>
      <c r="AC7452" s="277">
        <v>960</v>
      </c>
      <c r="AE7452" s="246" t="s">
        <v>61104</v>
      </c>
      <c r="AF7452" s="247">
        <v>62432.74</v>
      </c>
      <c r="AH7452" s="226" t="s">
        <v>21750</v>
      </c>
      <c r="AI7452" s="227">
        <v>4066.27</v>
      </c>
      <c r="AK7452" s="207" t="s">
        <v>21692</v>
      </c>
      <c r="AL7452" s="208">
        <v>58236.25</v>
      </c>
      <c r="AM7452" s="93"/>
      <c r="AN7452" s="93"/>
      <c r="AO7452" s="93"/>
    </row>
    <row r="7453" spans="28:41" x14ac:dyDescent="0.55000000000000004">
      <c r="AB7453" s="276" t="s">
        <v>53262</v>
      </c>
      <c r="AC7453" s="277">
        <v>202000</v>
      </c>
      <c r="AE7453" s="246" t="s">
        <v>62033</v>
      </c>
      <c r="AF7453" s="247">
        <v>-60.56</v>
      </c>
      <c r="AH7453" s="226" t="s">
        <v>21751</v>
      </c>
      <c r="AI7453" s="227">
        <v>12087.2</v>
      </c>
      <c r="AK7453" s="207" t="s">
        <v>21693</v>
      </c>
      <c r="AL7453" s="208">
        <v>67831.63</v>
      </c>
      <c r="AM7453" s="93"/>
      <c r="AN7453" s="93"/>
      <c r="AO7453" s="93"/>
    </row>
    <row r="7454" spans="28:41" x14ac:dyDescent="0.55000000000000004">
      <c r="AB7454" s="276" t="s">
        <v>36561</v>
      </c>
      <c r="AC7454" s="277">
        <v>79000</v>
      </c>
      <c r="AE7454" s="246" t="s">
        <v>55210</v>
      </c>
      <c r="AF7454" s="247">
        <v>-0.02</v>
      </c>
      <c r="AH7454" s="226" t="s">
        <v>21752</v>
      </c>
      <c r="AI7454" s="227">
        <v>24126.33</v>
      </c>
      <c r="AK7454" s="207" t="s">
        <v>21694</v>
      </c>
      <c r="AL7454" s="208">
        <v>45872.12</v>
      </c>
      <c r="AM7454" s="93"/>
      <c r="AN7454" s="93"/>
      <c r="AO7454" s="93"/>
    </row>
    <row r="7455" spans="28:41" x14ac:dyDescent="0.55000000000000004">
      <c r="AB7455" s="276" t="s">
        <v>68410</v>
      </c>
      <c r="AC7455" s="277">
        <v>6820.77</v>
      </c>
      <c r="AE7455" s="246" t="s">
        <v>62034</v>
      </c>
      <c r="AF7455" s="247">
        <v>-161.12</v>
      </c>
      <c r="AH7455" s="226" t="s">
        <v>21753</v>
      </c>
      <c r="AI7455" s="227">
        <v>46322.46</v>
      </c>
      <c r="AK7455" s="207" t="s">
        <v>21695</v>
      </c>
      <c r="AL7455" s="208">
        <v>8669.0499999999993</v>
      </c>
      <c r="AM7455" s="93"/>
      <c r="AN7455" s="93"/>
      <c r="AO7455" s="93"/>
    </row>
    <row r="7456" spans="28:41" x14ac:dyDescent="0.55000000000000004">
      <c r="AB7456" s="276" t="s">
        <v>70063</v>
      </c>
      <c r="AC7456" s="277">
        <v>15403.78</v>
      </c>
      <c r="AE7456" s="246" t="s">
        <v>35159</v>
      </c>
      <c r="AF7456" s="247">
        <v>430296.14</v>
      </c>
      <c r="AH7456" s="226" t="s">
        <v>21754</v>
      </c>
      <c r="AI7456" s="227">
        <v>19454.95</v>
      </c>
      <c r="AK7456" s="207" t="s">
        <v>21696</v>
      </c>
      <c r="AL7456" s="208">
        <v>24338.48</v>
      </c>
      <c r="AM7456" s="93"/>
      <c r="AN7456" s="93"/>
      <c r="AO7456" s="93"/>
    </row>
    <row r="7457" spans="28:41" x14ac:dyDescent="0.55000000000000004">
      <c r="AB7457" s="276" t="s">
        <v>64706</v>
      </c>
      <c r="AC7457" s="277">
        <v>12361.84</v>
      </c>
      <c r="AE7457" s="246" t="s">
        <v>33709</v>
      </c>
      <c r="AF7457" s="247">
        <v>24226.26</v>
      </c>
      <c r="AH7457" s="226" t="s">
        <v>21755</v>
      </c>
      <c r="AI7457" s="227">
        <v>6564.9</v>
      </c>
      <c r="AK7457" s="207" t="s">
        <v>21697</v>
      </c>
      <c r="AL7457" s="208">
        <v>173165.85</v>
      </c>
      <c r="AM7457" s="93"/>
      <c r="AN7457" s="93"/>
      <c r="AO7457" s="93"/>
    </row>
    <row r="7458" spans="28:41" x14ac:dyDescent="0.55000000000000004">
      <c r="AB7458" s="276" t="s">
        <v>63760</v>
      </c>
      <c r="AC7458" s="277">
        <v>31677.22</v>
      </c>
      <c r="AE7458" s="246" t="s">
        <v>35161</v>
      </c>
      <c r="AF7458" s="247">
        <v>33000</v>
      </c>
      <c r="AH7458" s="226" t="s">
        <v>21756</v>
      </c>
      <c r="AI7458" s="227">
        <v>4518.8</v>
      </c>
      <c r="AK7458" s="207" t="s">
        <v>21698</v>
      </c>
      <c r="AL7458" s="208">
        <v>95581.11</v>
      </c>
      <c r="AM7458" s="93"/>
      <c r="AN7458" s="93"/>
      <c r="AO7458" s="93"/>
    </row>
    <row r="7459" spans="28:41" x14ac:dyDescent="0.55000000000000004">
      <c r="AB7459" s="276" t="s">
        <v>36562</v>
      </c>
      <c r="AC7459" s="277">
        <v>140887.32</v>
      </c>
      <c r="AE7459" s="246" t="s">
        <v>40366</v>
      </c>
      <c r="AF7459" s="247">
        <v>30597.9</v>
      </c>
      <c r="AH7459" s="226" t="s">
        <v>35134</v>
      </c>
      <c r="AI7459" s="227">
        <v>61000</v>
      </c>
      <c r="AK7459" s="207" t="s">
        <v>21699</v>
      </c>
      <c r="AL7459" s="208">
        <v>5072.76</v>
      </c>
      <c r="AM7459" s="93"/>
      <c r="AN7459" s="93"/>
      <c r="AO7459" s="93"/>
    </row>
    <row r="7460" spans="28:41" x14ac:dyDescent="0.55000000000000004">
      <c r="AB7460" s="276" t="s">
        <v>36563</v>
      </c>
      <c r="AC7460" s="277">
        <v>372950.88</v>
      </c>
      <c r="AE7460" s="246" t="s">
        <v>56235</v>
      </c>
      <c r="AF7460" s="247">
        <v>372664.57</v>
      </c>
      <c r="AH7460" s="226" t="s">
        <v>42603</v>
      </c>
      <c r="AI7460" s="227">
        <v>1985575</v>
      </c>
      <c r="AK7460" s="207" t="s">
        <v>21700</v>
      </c>
      <c r="AL7460" s="208">
        <v>23877</v>
      </c>
      <c r="AM7460" s="93"/>
      <c r="AN7460" s="93"/>
      <c r="AO7460" s="93"/>
    </row>
    <row r="7461" spans="28:41" x14ac:dyDescent="0.55000000000000004">
      <c r="AB7461" s="276" t="s">
        <v>55307</v>
      </c>
      <c r="AC7461" s="277">
        <v>128777.82</v>
      </c>
      <c r="AE7461" s="246" t="s">
        <v>40367</v>
      </c>
      <c r="AF7461" s="247">
        <v>91100</v>
      </c>
      <c r="AH7461" s="226" t="s">
        <v>33669</v>
      </c>
      <c r="AI7461" s="227">
        <v>81.87</v>
      </c>
      <c r="AK7461" s="207" t="s">
        <v>21701</v>
      </c>
      <c r="AL7461" s="208">
        <v>17166</v>
      </c>
      <c r="AM7461" s="93"/>
      <c r="AN7461" s="93"/>
      <c r="AO7461" s="93"/>
    </row>
    <row r="7462" spans="28:41" x14ac:dyDescent="0.55000000000000004">
      <c r="AB7462" s="276" t="s">
        <v>68411</v>
      </c>
      <c r="AC7462" s="277">
        <v>29598</v>
      </c>
      <c r="AE7462" s="246" t="s">
        <v>33712</v>
      </c>
      <c r="AF7462" s="247">
        <v>72321.59</v>
      </c>
      <c r="AH7462" s="226" t="s">
        <v>21757</v>
      </c>
      <c r="AI7462" s="227">
        <v>217899.45</v>
      </c>
      <c r="AK7462" s="207" t="s">
        <v>21702</v>
      </c>
      <c r="AL7462" s="208">
        <v>187403</v>
      </c>
      <c r="AM7462" s="93"/>
      <c r="AN7462" s="93"/>
      <c r="AO7462" s="93"/>
    </row>
    <row r="7463" spans="28:41" x14ac:dyDescent="0.55000000000000004">
      <c r="AB7463" s="276" t="s">
        <v>53263</v>
      </c>
      <c r="AC7463" s="277">
        <v>159204.29999999999</v>
      </c>
      <c r="AE7463" s="246" t="s">
        <v>35162</v>
      </c>
      <c r="AF7463" s="247">
        <v>232351.71</v>
      </c>
      <c r="AH7463" s="226" t="s">
        <v>42604</v>
      </c>
      <c r="AI7463" s="227">
        <v>424991.88</v>
      </c>
      <c r="AK7463" s="207" t="s">
        <v>21703</v>
      </c>
      <c r="AL7463" s="208">
        <v>1912.22</v>
      </c>
      <c r="AM7463" s="93"/>
      <c r="AN7463" s="93"/>
      <c r="AO7463" s="93"/>
    </row>
    <row r="7464" spans="28:41" x14ac:dyDescent="0.55000000000000004">
      <c r="AB7464" s="276" t="s">
        <v>68412</v>
      </c>
      <c r="AC7464" s="277">
        <v>49200</v>
      </c>
      <c r="AE7464" s="246" t="s">
        <v>35163</v>
      </c>
      <c r="AF7464" s="247">
        <v>78674.95</v>
      </c>
      <c r="AH7464" s="226" t="s">
        <v>33670</v>
      </c>
      <c r="AI7464" s="227">
        <v>17097.400000000001</v>
      </c>
      <c r="AK7464" s="207" t="s">
        <v>21704</v>
      </c>
      <c r="AL7464" s="208">
        <v>251328.78</v>
      </c>
      <c r="AM7464" s="93"/>
      <c r="AN7464" s="93"/>
      <c r="AO7464" s="93"/>
    </row>
    <row r="7465" spans="28:41" x14ac:dyDescent="0.55000000000000004">
      <c r="AB7465" s="276" t="s">
        <v>53264</v>
      </c>
      <c r="AC7465" s="277">
        <v>53652.67</v>
      </c>
      <c r="AE7465" s="246" t="s">
        <v>62035</v>
      </c>
      <c r="AF7465" s="247">
        <v>33658.82</v>
      </c>
      <c r="AH7465" s="226" t="s">
        <v>21758</v>
      </c>
      <c r="AI7465" s="227">
        <v>41291.879999999997</v>
      </c>
      <c r="AK7465" s="207" t="s">
        <v>21705</v>
      </c>
      <c r="AL7465" s="208">
        <v>27822</v>
      </c>
      <c r="AM7465" s="93"/>
      <c r="AN7465" s="93"/>
      <c r="AO7465" s="93"/>
    </row>
    <row r="7466" spans="28:41" x14ac:dyDescent="0.55000000000000004">
      <c r="AB7466" s="276" t="s">
        <v>66689</v>
      </c>
      <c r="AC7466" s="277">
        <v>23952.560000000001</v>
      </c>
      <c r="AE7466" s="246" t="s">
        <v>59645</v>
      </c>
      <c r="AF7466" s="247">
        <v>2914.27</v>
      </c>
      <c r="AH7466" s="226" t="s">
        <v>52685</v>
      </c>
      <c r="AI7466" s="227">
        <v>626858.72</v>
      </c>
      <c r="AK7466" s="207" t="s">
        <v>21706</v>
      </c>
      <c r="AL7466" s="208">
        <v>16011</v>
      </c>
      <c r="AM7466" s="93"/>
      <c r="AN7466" s="93"/>
      <c r="AO7466" s="93"/>
    </row>
    <row r="7467" spans="28:41" x14ac:dyDescent="0.55000000000000004">
      <c r="AB7467" s="276" t="s">
        <v>68413</v>
      </c>
      <c r="AC7467" s="277">
        <v>44600.2</v>
      </c>
      <c r="AE7467" s="246" t="s">
        <v>33713</v>
      </c>
      <c r="AF7467" s="247">
        <v>416591.82</v>
      </c>
      <c r="AH7467" s="226" t="s">
        <v>39222</v>
      </c>
      <c r="AI7467" s="227">
        <v>22124.18</v>
      </c>
      <c r="AK7467" s="207" t="s">
        <v>21707</v>
      </c>
      <c r="AL7467" s="208">
        <v>87457</v>
      </c>
      <c r="AM7467" s="93"/>
      <c r="AN7467" s="93"/>
      <c r="AO7467" s="93"/>
    </row>
    <row r="7468" spans="28:41" x14ac:dyDescent="0.55000000000000004">
      <c r="AB7468" s="276" t="s">
        <v>53265</v>
      </c>
      <c r="AC7468" s="277">
        <v>610880.5</v>
      </c>
      <c r="AE7468" s="246" t="s">
        <v>21900</v>
      </c>
      <c r="AF7468" s="247">
        <v>227118.17</v>
      </c>
      <c r="AH7468" s="226" t="s">
        <v>35135</v>
      </c>
      <c r="AI7468" s="227">
        <v>83381.17</v>
      </c>
      <c r="AK7468" s="207" t="s">
        <v>21708</v>
      </c>
      <c r="AL7468" s="208">
        <v>2400</v>
      </c>
      <c r="AM7468" s="93"/>
      <c r="AN7468" s="93"/>
      <c r="AO7468" s="93"/>
    </row>
    <row r="7469" spans="28:41" x14ac:dyDescent="0.55000000000000004">
      <c r="AB7469" s="276" t="s">
        <v>36564</v>
      </c>
      <c r="AC7469" s="277">
        <v>502625.79</v>
      </c>
      <c r="AE7469" s="246" t="s">
        <v>36363</v>
      </c>
      <c r="AF7469" s="247">
        <v>492317.28</v>
      </c>
      <c r="AH7469" s="226" t="s">
        <v>21760</v>
      </c>
      <c r="AI7469" s="227">
        <v>749751.87</v>
      </c>
      <c r="AK7469" s="207" t="s">
        <v>21709</v>
      </c>
      <c r="AL7469" s="208">
        <v>138585.09</v>
      </c>
      <c r="AM7469" s="93"/>
      <c r="AN7469" s="93"/>
      <c r="AO7469" s="93"/>
    </row>
    <row r="7470" spans="28:41" x14ac:dyDescent="0.55000000000000004">
      <c r="AB7470" s="276" t="s">
        <v>68414</v>
      </c>
      <c r="AC7470" s="277">
        <v>2068.88</v>
      </c>
      <c r="AE7470" s="246" t="s">
        <v>61211</v>
      </c>
      <c r="AF7470" s="247">
        <v>40215.17</v>
      </c>
      <c r="AH7470" s="226" t="s">
        <v>33671</v>
      </c>
      <c r="AI7470" s="227">
        <v>593612</v>
      </c>
      <c r="AK7470" s="207" t="s">
        <v>21710</v>
      </c>
      <c r="AL7470" s="208">
        <v>10453.83</v>
      </c>
      <c r="AM7470" s="93"/>
      <c r="AN7470" s="93"/>
      <c r="AO7470" s="93"/>
    </row>
    <row r="7471" spans="28:41" x14ac:dyDescent="0.55000000000000004">
      <c r="AB7471" s="276" t="s">
        <v>61115</v>
      </c>
      <c r="AC7471" s="277">
        <v>26244.74</v>
      </c>
      <c r="AE7471" s="246" t="s">
        <v>62036</v>
      </c>
      <c r="AF7471" s="247">
        <v>-79805.75</v>
      </c>
      <c r="AH7471" s="226" t="s">
        <v>39223</v>
      </c>
      <c r="AI7471" s="227">
        <v>185612</v>
      </c>
      <c r="AK7471" s="207" t="s">
        <v>21711</v>
      </c>
      <c r="AL7471" s="208">
        <v>29397.55</v>
      </c>
      <c r="AM7471" s="93"/>
      <c r="AN7471" s="93"/>
      <c r="AO7471" s="93"/>
    </row>
    <row r="7472" spans="28:41" x14ac:dyDescent="0.55000000000000004">
      <c r="AB7472" s="276" t="s">
        <v>68415</v>
      </c>
      <c r="AC7472" s="277">
        <v>19904.47</v>
      </c>
      <c r="AE7472" s="246" t="s">
        <v>50042</v>
      </c>
      <c r="AF7472" s="247">
        <v>5806690.4500000002</v>
      </c>
      <c r="AH7472" s="226" t="s">
        <v>52686</v>
      </c>
      <c r="AI7472" s="227">
        <v>8754.17</v>
      </c>
      <c r="AK7472" s="207" t="s">
        <v>21712</v>
      </c>
      <c r="AL7472" s="208">
        <v>67800.17</v>
      </c>
      <c r="AM7472" s="93"/>
      <c r="AN7472" s="93"/>
      <c r="AO7472" s="93"/>
    </row>
    <row r="7473" spans="28:41" x14ac:dyDescent="0.55000000000000004">
      <c r="AB7473" s="276" t="s">
        <v>68416</v>
      </c>
      <c r="AC7473" s="277">
        <v>141518.48000000001</v>
      </c>
      <c r="AE7473" s="246" t="s">
        <v>52713</v>
      </c>
      <c r="AF7473" s="247">
        <v>10000</v>
      </c>
      <c r="AH7473" s="226" t="s">
        <v>52687</v>
      </c>
      <c r="AI7473" s="227">
        <v>119565.27</v>
      </c>
      <c r="AK7473" s="207" t="s">
        <v>21713</v>
      </c>
      <c r="AL7473" s="208">
        <v>68752.460000000006</v>
      </c>
      <c r="AM7473" s="93"/>
      <c r="AN7473" s="93"/>
      <c r="AO7473" s="93"/>
    </row>
    <row r="7474" spans="28:41" x14ac:dyDescent="0.55000000000000004">
      <c r="AB7474" s="276" t="s">
        <v>49081</v>
      </c>
      <c r="AC7474" s="277">
        <v>7088.6</v>
      </c>
      <c r="AE7474" s="246" t="s">
        <v>59646</v>
      </c>
      <c r="AF7474" s="247">
        <v>791.74</v>
      </c>
      <c r="AH7474" s="226" t="s">
        <v>52688</v>
      </c>
      <c r="AI7474" s="227">
        <v>8042.44</v>
      </c>
      <c r="AK7474" s="207" t="s">
        <v>21714</v>
      </c>
      <c r="AL7474" s="208">
        <v>335669.9</v>
      </c>
      <c r="AM7474" s="93"/>
      <c r="AN7474" s="93"/>
      <c r="AO7474" s="93"/>
    </row>
    <row r="7475" spans="28:41" x14ac:dyDescent="0.55000000000000004">
      <c r="AB7475" s="276" t="s">
        <v>64707</v>
      </c>
      <c r="AC7475" s="277">
        <v>-11794.27</v>
      </c>
      <c r="AE7475" s="246" t="s">
        <v>60531</v>
      </c>
      <c r="AF7475" s="247">
        <v>191.08</v>
      </c>
      <c r="AH7475" s="226" t="s">
        <v>52689</v>
      </c>
      <c r="AI7475" s="227">
        <v>1362.79</v>
      </c>
      <c r="AK7475" s="207" t="s">
        <v>21715</v>
      </c>
      <c r="AL7475" s="208">
        <v>7700</v>
      </c>
      <c r="AM7475" s="93"/>
      <c r="AN7475" s="93"/>
      <c r="AO7475" s="93"/>
    </row>
    <row r="7476" spans="28:41" x14ac:dyDescent="0.55000000000000004">
      <c r="AB7476" s="276" t="s">
        <v>50263</v>
      </c>
      <c r="AC7476" s="277">
        <v>187800</v>
      </c>
      <c r="AE7476" s="246" t="s">
        <v>57510</v>
      </c>
      <c r="AF7476" s="247">
        <v>8752.7900000000009</v>
      </c>
      <c r="AH7476" s="226" t="s">
        <v>52690</v>
      </c>
      <c r="AI7476" s="227">
        <v>6455.86</v>
      </c>
      <c r="AK7476" s="207" t="s">
        <v>21716</v>
      </c>
      <c r="AL7476" s="208">
        <v>580322</v>
      </c>
      <c r="AM7476" s="93"/>
      <c r="AN7476" s="93"/>
      <c r="AO7476" s="93"/>
    </row>
    <row r="7477" spans="28:41" x14ac:dyDescent="0.55000000000000004">
      <c r="AB7477" s="276" t="s">
        <v>66690</v>
      </c>
      <c r="AC7477" s="277">
        <v>6555.78</v>
      </c>
      <c r="AE7477" s="246" t="s">
        <v>58557</v>
      </c>
      <c r="AF7477" s="247">
        <v>1314.39</v>
      </c>
      <c r="AH7477" s="226" t="s">
        <v>52691</v>
      </c>
      <c r="AI7477" s="227">
        <v>20986.73</v>
      </c>
      <c r="AK7477" s="207" t="s">
        <v>21717</v>
      </c>
      <c r="AL7477" s="208">
        <v>19710</v>
      </c>
      <c r="AM7477" s="93"/>
      <c r="AN7477" s="93"/>
      <c r="AO7477" s="93"/>
    </row>
    <row r="7478" spans="28:41" x14ac:dyDescent="0.55000000000000004">
      <c r="AB7478" s="276" t="s">
        <v>48173</v>
      </c>
      <c r="AC7478" s="277">
        <v>1208.0899999999999</v>
      </c>
      <c r="AE7478" s="246" t="s">
        <v>52714</v>
      </c>
      <c r="AF7478" s="247">
        <v>61.63</v>
      </c>
      <c r="AH7478" s="226" t="s">
        <v>52692</v>
      </c>
      <c r="AI7478" s="227">
        <v>9134.7900000000009</v>
      </c>
      <c r="AK7478" s="207" t="s">
        <v>21718</v>
      </c>
      <c r="AL7478" s="208">
        <v>272.8</v>
      </c>
      <c r="AM7478" s="93"/>
      <c r="AN7478" s="93"/>
      <c r="AO7478" s="93"/>
    </row>
    <row r="7479" spans="28:41" x14ac:dyDescent="0.55000000000000004">
      <c r="AB7479" s="276" t="s">
        <v>53266</v>
      </c>
      <c r="AC7479" s="277">
        <v>1393.12</v>
      </c>
      <c r="AE7479" s="246" t="s">
        <v>52715</v>
      </c>
      <c r="AF7479" s="247">
        <v>1474.95</v>
      </c>
      <c r="AH7479" s="226" t="s">
        <v>52693</v>
      </c>
      <c r="AI7479" s="227">
        <v>12715.55</v>
      </c>
      <c r="AK7479" s="207" t="s">
        <v>21719</v>
      </c>
      <c r="AL7479" s="208">
        <v>900</v>
      </c>
      <c r="AM7479" s="93"/>
      <c r="AN7479" s="93"/>
      <c r="AO7479" s="93"/>
    </row>
    <row r="7480" spans="28:41" x14ac:dyDescent="0.55000000000000004">
      <c r="AB7480" s="276" t="s">
        <v>64708</v>
      </c>
      <c r="AC7480" s="277">
        <v>-24.32</v>
      </c>
      <c r="AE7480" s="246" t="s">
        <v>59105</v>
      </c>
      <c r="AF7480" s="247">
        <v>10667.37</v>
      </c>
      <c r="AH7480" s="226" t="s">
        <v>52694</v>
      </c>
      <c r="AI7480" s="227">
        <v>37206.43</v>
      </c>
      <c r="AK7480" s="207" t="s">
        <v>21720</v>
      </c>
      <c r="AL7480" s="208">
        <v>1875</v>
      </c>
      <c r="AM7480" s="93"/>
      <c r="AN7480" s="93"/>
      <c r="AO7480" s="93"/>
    </row>
    <row r="7481" spans="28:41" x14ac:dyDescent="0.55000000000000004">
      <c r="AB7481" s="276" t="s">
        <v>68417</v>
      </c>
      <c r="AC7481" s="277">
        <v>21000</v>
      </c>
      <c r="AE7481" s="246" t="s">
        <v>59106</v>
      </c>
      <c r="AF7481" s="247">
        <v>31720.94</v>
      </c>
      <c r="AH7481" s="226" t="s">
        <v>52695</v>
      </c>
      <c r="AI7481" s="227">
        <v>1664.63</v>
      </c>
      <c r="AK7481" s="207" t="s">
        <v>21721</v>
      </c>
      <c r="AL7481" s="208">
        <v>135100</v>
      </c>
      <c r="AM7481" s="93"/>
      <c r="AN7481" s="93"/>
      <c r="AO7481" s="93"/>
    </row>
    <row r="7482" spans="28:41" x14ac:dyDescent="0.55000000000000004">
      <c r="AB7482" s="276" t="s">
        <v>53271</v>
      </c>
      <c r="AC7482" s="277">
        <v>1606.5</v>
      </c>
      <c r="AE7482" s="246" t="s">
        <v>58558</v>
      </c>
      <c r="AF7482" s="247">
        <v>95779.63</v>
      </c>
      <c r="AH7482" s="226" t="s">
        <v>52696</v>
      </c>
      <c r="AI7482" s="227">
        <v>21912.34</v>
      </c>
      <c r="AK7482" s="207" t="s">
        <v>21722</v>
      </c>
      <c r="AL7482" s="208">
        <v>10477.75</v>
      </c>
      <c r="AM7482" s="93"/>
      <c r="AN7482" s="93"/>
      <c r="AO7482" s="93"/>
    </row>
    <row r="7483" spans="28:41" x14ac:dyDescent="0.55000000000000004">
      <c r="AB7483" s="276" t="s">
        <v>68418</v>
      </c>
      <c r="AC7483" s="277">
        <v>4577.29</v>
      </c>
      <c r="AE7483" s="246" t="s">
        <v>62660</v>
      </c>
      <c r="AF7483" s="247">
        <v>5476.84</v>
      </c>
      <c r="AH7483" s="226" t="s">
        <v>52697</v>
      </c>
      <c r="AI7483" s="227">
        <v>37109.96</v>
      </c>
      <c r="AK7483" s="207" t="s">
        <v>21723</v>
      </c>
      <c r="AL7483" s="208">
        <v>28395.38</v>
      </c>
      <c r="AM7483" s="93"/>
      <c r="AN7483" s="93"/>
      <c r="AO7483" s="93"/>
    </row>
    <row r="7484" spans="28:41" x14ac:dyDescent="0.55000000000000004">
      <c r="AB7484" s="276" t="s">
        <v>53272</v>
      </c>
      <c r="AC7484" s="277">
        <v>1643.5</v>
      </c>
      <c r="AE7484" s="246" t="s">
        <v>63212</v>
      </c>
      <c r="AF7484" s="247">
        <v>762.27</v>
      </c>
      <c r="AH7484" s="226" t="s">
        <v>52698</v>
      </c>
      <c r="AI7484" s="227">
        <v>2838.92</v>
      </c>
      <c r="AK7484" s="207" t="s">
        <v>21724</v>
      </c>
      <c r="AL7484" s="208">
        <v>279506.40000000002</v>
      </c>
      <c r="AM7484" s="93"/>
      <c r="AN7484" s="93"/>
      <c r="AO7484" s="93"/>
    </row>
    <row r="7485" spans="28:41" x14ac:dyDescent="0.55000000000000004">
      <c r="AB7485" s="276" t="s">
        <v>68419</v>
      </c>
      <c r="AC7485" s="277">
        <v>5289.95</v>
      </c>
      <c r="AE7485" s="246" t="s">
        <v>58559</v>
      </c>
      <c r="AF7485" s="247">
        <v>94.13</v>
      </c>
      <c r="AH7485" s="226" t="s">
        <v>52699</v>
      </c>
      <c r="AI7485" s="227">
        <v>8943.5</v>
      </c>
      <c r="AK7485" s="207" t="s">
        <v>13642</v>
      </c>
      <c r="AL7485" s="208">
        <v>70206.039999999994</v>
      </c>
      <c r="AM7485" s="93"/>
      <c r="AN7485" s="93"/>
      <c r="AO7485" s="93"/>
    </row>
    <row r="7486" spans="28:41" x14ac:dyDescent="0.55000000000000004">
      <c r="AB7486" s="276" t="s">
        <v>68420</v>
      </c>
      <c r="AC7486" s="277">
        <v>560</v>
      </c>
      <c r="AE7486" s="246" t="s">
        <v>58560</v>
      </c>
      <c r="AF7486" s="247">
        <v>9240.35</v>
      </c>
      <c r="AH7486" s="226" t="s">
        <v>52700</v>
      </c>
      <c r="AI7486" s="227">
        <v>56584.77</v>
      </c>
      <c r="AK7486" s="207" t="s">
        <v>21725</v>
      </c>
      <c r="AL7486" s="208">
        <v>18518.2</v>
      </c>
      <c r="AM7486" s="93"/>
      <c r="AN7486" s="93"/>
      <c r="AO7486" s="93"/>
    </row>
    <row r="7487" spans="28:41" x14ac:dyDescent="0.55000000000000004">
      <c r="AB7487" s="276" t="s">
        <v>68421</v>
      </c>
      <c r="AC7487" s="277">
        <v>265.14</v>
      </c>
      <c r="AE7487" s="246" t="s">
        <v>58561</v>
      </c>
      <c r="AF7487" s="247">
        <v>32661.68</v>
      </c>
      <c r="AH7487" s="226" t="s">
        <v>50034</v>
      </c>
      <c r="AI7487" s="227">
        <v>2850</v>
      </c>
      <c r="AK7487" s="207" t="s">
        <v>21726</v>
      </c>
      <c r="AL7487" s="208">
        <v>52747.86</v>
      </c>
      <c r="AM7487" s="93"/>
      <c r="AN7487" s="93"/>
      <c r="AO7487" s="93"/>
    </row>
    <row r="7488" spans="28:41" x14ac:dyDescent="0.55000000000000004">
      <c r="AB7488" s="276" t="s">
        <v>61116</v>
      </c>
      <c r="AC7488" s="277">
        <v>5238.49</v>
      </c>
      <c r="AE7488" s="246" t="s">
        <v>58562</v>
      </c>
      <c r="AF7488" s="247">
        <v>19096.12</v>
      </c>
      <c r="AH7488" s="226" t="s">
        <v>50035</v>
      </c>
      <c r="AI7488" s="227">
        <v>12825.85</v>
      </c>
      <c r="AK7488" s="207" t="s">
        <v>13643</v>
      </c>
      <c r="AL7488" s="208">
        <v>27523.38</v>
      </c>
      <c r="AM7488" s="93"/>
      <c r="AN7488" s="93"/>
      <c r="AO7488" s="93"/>
    </row>
    <row r="7489" spans="28:41" x14ac:dyDescent="0.55000000000000004">
      <c r="AB7489" s="276" t="s">
        <v>68422</v>
      </c>
      <c r="AC7489" s="277">
        <v>8758.82</v>
      </c>
      <c r="AE7489" s="246" t="s">
        <v>58563</v>
      </c>
      <c r="AF7489" s="247">
        <v>778094.36</v>
      </c>
      <c r="AH7489" s="226" t="s">
        <v>52701</v>
      </c>
      <c r="AI7489" s="227">
        <v>29913</v>
      </c>
      <c r="AK7489" s="207" t="s">
        <v>13644</v>
      </c>
      <c r="AL7489" s="208">
        <v>519078.41</v>
      </c>
      <c r="AM7489" s="93"/>
      <c r="AN7489" s="93"/>
      <c r="AO7489" s="93"/>
    </row>
    <row r="7490" spans="28:41" x14ac:dyDescent="0.55000000000000004">
      <c r="AB7490" s="276" t="s">
        <v>68423</v>
      </c>
      <c r="AC7490" s="277">
        <v>670.05</v>
      </c>
      <c r="AE7490" s="246" t="s">
        <v>60532</v>
      </c>
      <c r="AF7490" s="247">
        <v>4310.16</v>
      </c>
      <c r="AH7490" s="226" t="s">
        <v>35136</v>
      </c>
      <c r="AI7490" s="227">
        <v>440547.04</v>
      </c>
      <c r="AK7490" s="207" t="s">
        <v>21727</v>
      </c>
      <c r="AL7490" s="208">
        <v>167044.12</v>
      </c>
      <c r="AM7490" s="93"/>
      <c r="AN7490" s="93"/>
      <c r="AO7490" s="93"/>
    </row>
    <row r="7491" spans="28:41" x14ac:dyDescent="0.55000000000000004">
      <c r="AB7491" s="276" t="s">
        <v>68424</v>
      </c>
      <c r="AC7491" s="277">
        <v>2191.46</v>
      </c>
      <c r="AE7491" s="246" t="s">
        <v>58564</v>
      </c>
      <c r="AF7491" s="247">
        <v>20460.900000000001</v>
      </c>
      <c r="AH7491" s="226" t="s">
        <v>47000</v>
      </c>
      <c r="AI7491" s="227">
        <v>6555.83</v>
      </c>
      <c r="AK7491" s="207" t="s">
        <v>13645</v>
      </c>
      <c r="AL7491" s="208">
        <v>79147.839999999997</v>
      </c>
      <c r="AM7491" s="93"/>
      <c r="AN7491" s="93"/>
      <c r="AO7491" s="93"/>
    </row>
    <row r="7492" spans="28:41" x14ac:dyDescent="0.55000000000000004">
      <c r="AB7492" s="276" t="s">
        <v>70681</v>
      </c>
      <c r="AC7492" s="277">
        <v>14418.5</v>
      </c>
      <c r="AE7492" s="246" t="s">
        <v>62037</v>
      </c>
      <c r="AF7492" s="247">
        <v>41425.599999999999</v>
      </c>
      <c r="AH7492" s="226" t="s">
        <v>33672</v>
      </c>
      <c r="AI7492" s="227">
        <v>68544</v>
      </c>
      <c r="AK7492" s="207" t="s">
        <v>21728</v>
      </c>
      <c r="AL7492" s="208">
        <v>1061.01</v>
      </c>
      <c r="AM7492" s="93"/>
      <c r="AN7492" s="93"/>
      <c r="AO7492" s="93"/>
    </row>
    <row r="7493" spans="28:41" x14ac:dyDescent="0.55000000000000004">
      <c r="AB7493" s="276" t="s">
        <v>70682</v>
      </c>
      <c r="AC7493" s="277">
        <v>2000</v>
      </c>
      <c r="AE7493" s="246" t="s">
        <v>62038</v>
      </c>
      <c r="AF7493" s="247">
        <v>1637.5</v>
      </c>
      <c r="AH7493" s="226" t="s">
        <v>35137</v>
      </c>
      <c r="AI7493" s="227">
        <v>100607.72</v>
      </c>
      <c r="AK7493" s="207" t="s">
        <v>21729</v>
      </c>
      <c r="AL7493" s="208">
        <v>29920</v>
      </c>
      <c r="AM7493" s="93"/>
      <c r="AN7493" s="93"/>
      <c r="AO7493" s="93"/>
    </row>
    <row r="7494" spans="28:41" x14ac:dyDescent="0.55000000000000004">
      <c r="AB7494" s="276" t="s">
        <v>70190</v>
      </c>
      <c r="AC7494" s="277">
        <v>2235</v>
      </c>
      <c r="AE7494" s="246" t="s">
        <v>62039</v>
      </c>
      <c r="AF7494" s="247">
        <v>3244.25</v>
      </c>
      <c r="AH7494" s="226" t="s">
        <v>40354</v>
      </c>
      <c r="AI7494" s="227">
        <v>37099.08</v>
      </c>
      <c r="AK7494" s="207" t="s">
        <v>21730</v>
      </c>
      <c r="AL7494" s="208">
        <v>1075.78</v>
      </c>
      <c r="AM7494" s="93"/>
      <c r="AN7494" s="93"/>
      <c r="AO7494" s="93"/>
    </row>
    <row r="7495" spans="28:41" x14ac:dyDescent="0.55000000000000004">
      <c r="AB7495" s="276" t="s">
        <v>68425</v>
      </c>
      <c r="AC7495" s="277">
        <v>729.1</v>
      </c>
      <c r="AE7495" s="246" t="s">
        <v>62040</v>
      </c>
      <c r="AF7495" s="247">
        <v>10550.46</v>
      </c>
      <c r="AH7495" s="226" t="s">
        <v>40355</v>
      </c>
      <c r="AI7495" s="227">
        <v>2341.9299999999998</v>
      </c>
      <c r="AK7495" s="207" t="s">
        <v>21731</v>
      </c>
      <c r="AL7495" s="208">
        <v>82.3</v>
      </c>
      <c r="AM7495" s="93"/>
      <c r="AN7495" s="93"/>
      <c r="AO7495" s="93"/>
    </row>
    <row r="7496" spans="28:41" x14ac:dyDescent="0.55000000000000004">
      <c r="AB7496" s="276" t="s">
        <v>69774</v>
      </c>
      <c r="AC7496" s="277">
        <v>160.05000000000001</v>
      </c>
      <c r="AE7496" s="246" t="s">
        <v>62041</v>
      </c>
      <c r="AF7496" s="247">
        <v>5516.24</v>
      </c>
      <c r="AH7496" s="226" t="s">
        <v>35138</v>
      </c>
      <c r="AI7496" s="227">
        <v>8101.05</v>
      </c>
      <c r="AK7496" s="207" t="s">
        <v>21732</v>
      </c>
      <c r="AL7496" s="208">
        <v>1118.46</v>
      </c>
      <c r="AM7496" s="93"/>
      <c r="AN7496" s="93"/>
      <c r="AO7496" s="93"/>
    </row>
    <row r="7497" spans="28:41" x14ac:dyDescent="0.55000000000000004">
      <c r="AB7497" s="276" t="s">
        <v>68426</v>
      </c>
      <c r="AC7497" s="277">
        <v>-7.67</v>
      </c>
      <c r="AE7497" s="246" t="s">
        <v>62661</v>
      </c>
      <c r="AF7497" s="247">
        <v>257.54000000000002</v>
      </c>
      <c r="AH7497" s="226" t="s">
        <v>35139</v>
      </c>
      <c r="AI7497" s="227">
        <v>137700</v>
      </c>
      <c r="AK7497" s="207" t="s">
        <v>21733</v>
      </c>
      <c r="AL7497" s="208">
        <v>43889.63</v>
      </c>
      <c r="AM7497" s="93"/>
      <c r="AN7497" s="93"/>
      <c r="AO7497" s="93"/>
    </row>
    <row r="7498" spans="28:41" x14ac:dyDescent="0.55000000000000004">
      <c r="AB7498" s="276" t="s">
        <v>64711</v>
      </c>
      <c r="AC7498" s="277">
        <v>10850</v>
      </c>
      <c r="AE7498" s="246" t="s">
        <v>63213</v>
      </c>
      <c r="AF7498" s="247">
        <v>1305.21</v>
      </c>
      <c r="AH7498" s="226" t="s">
        <v>33673</v>
      </c>
      <c r="AI7498" s="227">
        <v>57726.12</v>
      </c>
      <c r="AK7498" s="207" t="s">
        <v>21734</v>
      </c>
      <c r="AL7498" s="208">
        <v>6418.7</v>
      </c>
      <c r="AM7498" s="93"/>
      <c r="AN7498" s="93"/>
      <c r="AO7498" s="93"/>
    </row>
    <row r="7499" spans="28:41" x14ac:dyDescent="0.55000000000000004">
      <c r="AB7499" s="276" t="s">
        <v>64712</v>
      </c>
      <c r="AC7499" s="277">
        <v>830.01</v>
      </c>
      <c r="AE7499" s="246" t="s">
        <v>62042</v>
      </c>
      <c r="AF7499" s="247">
        <v>380.34</v>
      </c>
      <c r="AH7499" s="226" t="s">
        <v>33674</v>
      </c>
      <c r="AI7499" s="227">
        <v>181099.03</v>
      </c>
      <c r="AK7499" s="207" t="s">
        <v>21735</v>
      </c>
      <c r="AL7499" s="208">
        <v>375.49</v>
      </c>
      <c r="AM7499" s="93"/>
      <c r="AN7499" s="93"/>
      <c r="AO7499" s="93"/>
    </row>
    <row r="7500" spans="28:41" x14ac:dyDescent="0.55000000000000004">
      <c r="AB7500" s="276" t="s">
        <v>64713</v>
      </c>
      <c r="AC7500" s="277">
        <v>2714.68</v>
      </c>
      <c r="AE7500" s="246" t="s">
        <v>62043</v>
      </c>
      <c r="AF7500" s="247">
        <v>2440.83</v>
      </c>
      <c r="AH7500" s="226" t="s">
        <v>33675</v>
      </c>
      <c r="AI7500" s="227">
        <v>57550.47</v>
      </c>
      <c r="AK7500" s="207" t="s">
        <v>21736</v>
      </c>
      <c r="AL7500" s="208">
        <v>441.2</v>
      </c>
      <c r="AM7500" s="93"/>
      <c r="AN7500" s="93"/>
      <c r="AO7500" s="93"/>
    </row>
    <row r="7501" spans="28:41" x14ac:dyDescent="0.55000000000000004">
      <c r="AB7501" s="276" t="s">
        <v>68427</v>
      </c>
      <c r="AC7501" s="277">
        <v>1400.96</v>
      </c>
      <c r="AE7501" s="246" t="s">
        <v>64430</v>
      </c>
      <c r="AF7501" s="247">
        <v>11561.21</v>
      </c>
      <c r="AH7501" s="226" t="s">
        <v>33676</v>
      </c>
      <c r="AI7501" s="227">
        <v>4214.0600000000004</v>
      </c>
      <c r="AK7501" s="207" t="s">
        <v>21737</v>
      </c>
      <c r="AL7501" s="208">
        <v>1472.98</v>
      </c>
      <c r="AM7501" s="93"/>
      <c r="AN7501" s="93"/>
      <c r="AO7501" s="93"/>
    </row>
    <row r="7502" spans="28:41" x14ac:dyDescent="0.55000000000000004">
      <c r="AB7502" s="276" t="s">
        <v>62169</v>
      </c>
      <c r="AC7502" s="277">
        <v>459.73</v>
      </c>
      <c r="AE7502" s="246" t="s">
        <v>63214</v>
      </c>
      <c r="AF7502" s="247">
        <v>93127.91</v>
      </c>
      <c r="AH7502" s="226" t="s">
        <v>33677</v>
      </c>
      <c r="AI7502" s="227">
        <v>13919.34</v>
      </c>
      <c r="AK7502" s="207" t="s">
        <v>21738</v>
      </c>
      <c r="AL7502" s="208">
        <v>1043.92</v>
      </c>
      <c r="AM7502" s="93"/>
      <c r="AN7502" s="93"/>
      <c r="AO7502" s="93"/>
    </row>
    <row r="7503" spans="28:41" x14ac:dyDescent="0.55000000000000004">
      <c r="AB7503" s="276" t="s">
        <v>60084</v>
      </c>
      <c r="AC7503" s="277">
        <v>2674.51</v>
      </c>
      <c r="AE7503" s="246" t="s">
        <v>64431</v>
      </c>
      <c r="AF7503" s="247">
        <v>1272.46</v>
      </c>
      <c r="AH7503" s="226" t="s">
        <v>52702</v>
      </c>
      <c r="AI7503" s="227">
        <v>637673.13</v>
      </c>
      <c r="AK7503" s="207" t="s">
        <v>21739</v>
      </c>
      <c r="AL7503" s="208">
        <v>248.64</v>
      </c>
      <c r="AM7503" s="93"/>
      <c r="AN7503" s="93"/>
      <c r="AO7503" s="93"/>
    </row>
    <row r="7504" spans="28:41" x14ac:dyDescent="0.55000000000000004">
      <c r="AB7504" s="276" t="s">
        <v>61535</v>
      </c>
      <c r="AC7504" s="277">
        <v>3359.07</v>
      </c>
      <c r="AE7504" s="246" t="s">
        <v>61447</v>
      </c>
      <c r="AF7504" s="247">
        <v>13676.47</v>
      </c>
      <c r="AH7504" s="226" t="s">
        <v>45040</v>
      </c>
      <c r="AI7504" s="227">
        <v>149993.03</v>
      </c>
      <c r="AK7504" s="207" t="s">
        <v>21740</v>
      </c>
      <c r="AL7504" s="208">
        <v>4270</v>
      </c>
      <c r="AM7504" s="93"/>
      <c r="AN7504" s="93"/>
      <c r="AO7504" s="93"/>
    </row>
    <row r="7505" spans="28:41" x14ac:dyDescent="0.55000000000000004">
      <c r="AB7505" s="276" t="s">
        <v>68428</v>
      </c>
      <c r="AC7505" s="277">
        <v>-268.41000000000003</v>
      </c>
      <c r="AE7505" s="246" t="s">
        <v>61448</v>
      </c>
      <c r="AF7505" s="247">
        <v>1006.75</v>
      </c>
      <c r="AH7505" s="226" t="s">
        <v>35140</v>
      </c>
      <c r="AI7505" s="227">
        <v>2045675.54</v>
      </c>
      <c r="AK7505" s="207" t="s">
        <v>21741</v>
      </c>
      <c r="AL7505" s="208">
        <v>326.64999999999998</v>
      </c>
      <c r="AM7505" s="93"/>
      <c r="AN7505" s="93"/>
      <c r="AO7505" s="93"/>
    </row>
    <row r="7506" spans="28:41" x14ac:dyDescent="0.55000000000000004">
      <c r="AB7506" s="276" t="s">
        <v>70683</v>
      </c>
      <c r="AC7506" s="277">
        <v>106250</v>
      </c>
      <c r="AE7506" s="246" t="s">
        <v>61449</v>
      </c>
      <c r="AF7506" s="247">
        <v>2971.96</v>
      </c>
      <c r="AH7506" s="226" t="s">
        <v>39224</v>
      </c>
      <c r="AI7506" s="227">
        <v>379213.17</v>
      </c>
      <c r="AK7506" s="207" t="s">
        <v>21742</v>
      </c>
      <c r="AL7506" s="208">
        <v>175.6</v>
      </c>
      <c r="AM7506" s="93"/>
      <c r="AN7506" s="93"/>
      <c r="AO7506" s="93"/>
    </row>
    <row r="7507" spans="28:41" x14ac:dyDescent="0.55000000000000004">
      <c r="AB7507" s="276" t="s">
        <v>56413</v>
      </c>
      <c r="AC7507" s="277">
        <v>266026.98</v>
      </c>
      <c r="AE7507" s="246" t="s">
        <v>61105</v>
      </c>
      <c r="AF7507" s="247">
        <v>537.94000000000005</v>
      </c>
      <c r="AH7507" s="226" t="s">
        <v>36354</v>
      </c>
      <c r="AI7507" s="227">
        <v>7792.58</v>
      </c>
      <c r="AK7507" s="207" t="s">
        <v>21743</v>
      </c>
      <c r="AL7507" s="208">
        <v>309.83999999999997</v>
      </c>
      <c r="AM7507" s="93"/>
      <c r="AN7507" s="93"/>
      <c r="AO7507" s="93"/>
    </row>
    <row r="7508" spans="28:41" x14ac:dyDescent="0.55000000000000004">
      <c r="AB7508" s="276" t="s">
        <v>56414</v>
      </c>
      <c r="AC7508" s="277">
        <v>126058.5</v>
      </c>
      <c r="AE7508" s="246" t="s">
        <v>59107</v>
      </c>
      <c r="AF7508" s="247">
        <v>12945</v>
      </c>
      <c r="AH7508" s="226" t="s">
        <v>42605</v>
      </c>
      <c r="AI7508" s="227">
        <v>77917.58</v>
      </c>
      <c r="AK7508" s="207" t="s">
        <v>21744</v>
      </c>
      <c r="AL7508" s="208">
        <v>7686</v>
      </c>
      <c r="AM7508" s="93"/>
      <c r="AN7508" s="93"/>
      <c r="AO7508" s="93"/>
    </row>
    <row r="7509" spans="28:41" x14ac:dyDescent="0.55000000000000004">
      <c r="AB7509" s="276" t="s">
        <v>56415</v>
      </c>
      <c r="AC7509" s="277">
        <v>69141.53</v>
      </c>
      <c r="AE7509" s="246" t="s">
        <v>58565</v>
      </c>
      <c r="AF7509" s="247">
        <v>116108.95</v>
      </c>
      <c r="AH7509" s="226" t="s">
        <v>21763</v>
      </c>
      <c r="AI7509" s="227">
        <v>593846.79</v>
      </c>
      <c r="AK7509" s="207" t="s">
        <v>21745</v>
      </c>
      <c r="AL7509" s="208">
        <v>41987.61</v>
      </c>
      <c r="AM7509" s="93"/>
      <c r="AN7509" s="93"/>
      <c r="AO7509" s="93"/>
    </row>
    <row r="7510" spans="28:41" x14ac:dyDescent="0.55000000000000004">
      <c r="AB7510" s="276" t="s">
        <v>56416</v>
      </c>
      <c r="AC7510" s="277">
        <v>34744.29</v>
      </c>
      <c r="AE7510" s="246" t="s">
        <v>58566</v>
      </c>
      <c r="AF7510" s="247">
        <v>65096</v>
      </c>
      <c r="AH7510" s="226" t="s">
        <v>52703</v>
      </c>
      <c r="AI7510" s="227">
        <v>15467.9</v>
      </c>
      <c r="AK7510" s="207" t="s">
        <v>21746</v>
      </c>
      <c r="AL7510" s="208">
        <v>526523.74</v>
      </c>
      <c r="AM7510" s="93"/>
      <c r="AN7510" s="93"/>
      <c r="AO7510" s="93"/>
    </row>
    <row r="7511" spans="28:41" x14ac:dyDescent="0.55000000000000004">
      <c r="AB7511" s="276" t="s">
        <v>56417</v>
      </c>
      <c r="AC7511" s="277">
        <v>8127.06</v>
      </c>
      <c r="AE7511" s="246" t="s">
        <v>59647</v>
      </c>
      <c r="AF7511" s="247">
        <v>35.86</v>
      </c>
      <c r="AH7511" s="226" t="s">
        <v>52704</v>
      </c>
      <c r="AI7511" s="227">
        <v>1912.29</v>
      </c>
      <c r="AK7511" s="207" t="s">
        <v>21747</v>
      </c>
      <c r="AL7511" s="208">
        <v>43070.19</v>
      </c>
      <c r="AM7511" s="93"/>
      <c r="AN7511" s="93"/>
      <c r="AO7511" s="93"/>
    </row>
    <row r="7512" spans="28:41" x14ac:dyDescent="0.55000000000000004">
      <c r="AB7512" s="276" t="s">
        <v>56418</v>
      </c>
      <c r="AC7512" s="277">
        <v>37988.03</v>
      </c>
      <c r="AE7512" s="246" t="s">
        <v>59648</v>
      </c>
      <c r="AF7512" s="247">
        <v>7.42</v>
      </c>
      <c r="AH7512" s="226" t="s">
        <v>52705</v>
      </c>
      <c r="AI7512" s="227">
        <v>1329.58</v>
      </c>
      <c r="AK7512" s="207" t="s">
        <v>21748</v>
      </c>
      <c r="AL7512" s="208">
        <v>74139.61</v>
      </c>
      <c r="AM7512" s="93"/>
      <c r="AN7512" s="93"/>
      <c r="AO7512" s="93"/>
    </row>
    <row r="7513" spans="28:41" x14ac:dyDescent="0.55000000000000004">
      <c r="AB7513" s="276" t="s">
        <v>56419</v>
      </c>
      <c r="AC7513" s="277">
        <v>2770.61</v>
      </c>
      <c r="AE7513" s="246" t="s">
        <v>59649</v>
      </c>
      <c r="AF7513" s="247">
        <v>4180.8599999999997</v>
      </c>
      <c r="AH7513" s="226" t="s">
        <v>52706</v>
      </c>
      <c r="AI7513" s="227">
        <v>4188.62</v>
      </c>
      <c r="AK7513" s="207" t="s">
        <v>21749</v>
      </c>
      <c r="AL7513" s="208">
        <v>6839.36</v>
      </c>
      <c r="AM7513" s="93"/>
      <c r="AN7513" s="93"/>
      <c r="AO7513" s="93"/>
    </row>
    <row r="7514" spans="28:41" x14ac:dyDescent="0.55000000000000004">
      <c r="AB7514" s="276" t="s">
        <v>62749</v>
      </c>
      <c r="AC7514" s="277">
        <v>3414.03</v>
      </c>
      <c r="AE7514" s="246" t="s">
        <v>59650</v>
      </c>
      <c r="AF7514" s="247">
        <v>323.14999999999998</v>
      </c>
      <c r="AH7514" s="226" t="s">
        <v>50036</v>
      </c>
      <c r="AI7514" s="227">
        <v>27381.5</v>
      </c>
      <c r="AK7514" s="207" t="s">
        <v>21750</v>
      </c>
      <c r="AL7514" s="208">
        <v>2898.12</v>
      </c>
      <c r="AM7514" s="93"/>
      <c r="AN7514" s="93"/>
      <c r="AO7514" s="93"/>
    </row>
    <row r="7515" spans="28:41" x14ac:dyDescent="0.55000000000000004">
      <c r="AB7515" s="276" t="s">
        <v>62750</v>
      </c>
      <c r="AC7515" s="277">
        <v>172.22</v>
      </c>
      <c r="AE7515" s="246" t="s">
        <v>59651</v>
      </c>
      <c r="AF7515" s="247">
        <v>1034.95</v>
      </c>
      <c r="AH7515" s="226" t="s">
        <v>50037</v>
      </c>
      <c r="AI7515" s="227">
        <v>28801</v>
      </c>
      <c r="AK7515" s="207" t="s">
        <v>21751</v>
      </c>
      <c r="AL7515" s="208">
        <v>9618.2000000000007</v>
      </c>
      <c r="AM7515" s="93"/>
      <c r="AN7515" s="93"/>
      <c r="AO7515" s="93"/>
    </row>
    <row r="7516" spans="28:41" x14ac:dyDescent="0.55000000000000004">
      <c r="AB7516" s="276" t="s">
        <v>57702</v>
      </c>
      <c r="AC7516" s="277">
        <v>719713.41</v>
      </c>
      <c r="AE7516" s="246" t="s">
        <v>60533</v>
      </c>
      <c r="AF7516" s="247">
        <v>2200.38</v>
      </c>
      <c r="AH7516" s="226" t="s">
        <v>45041</v>
      </c>
      <c r="AI7516" s="227">
        <v>608000</v>
      </c>
      <c r="AK7516" s="207" t="s">
        <v>21752</v>
      </c>
      <c r="AL7516" s="208">
        <v>5640.96</v>
      </c>
      <c r="AM7516" s="93"/>
      <c r="AN7516" s="93"/>
      <c r="AO7516" s="93"/>
    </row>
    <row r="7517" spans="28:41" x14ac:dyDescent="0.55000000000000004">
      <c r="AB7517" s="276" t="s">
        <v>57703</v>
      </c>
      <c r="AC7517" s="277">
        <v>139818.1</v>
      </c>
      <c r="AE7517" s="246" t="s">
        <v>56236</v>
      </c>
      <c r="AF7517" s="247">
        <v>12384.47</v>
      </c>
      <c r="AH7517" s="226" t="s">
        <v>45042</v>
      </c>
      <c r="AI7517" s="227">
        <v>46512</v>
      </c>
      <c r="AK7517" s="207" t="s">
        <v>21753</v>
      </c>
      <c r="AL7517" s="208">
        <v>43412.31</v>
      </c>
      <c r="AM7517" s="93"/>
      <c r="AN7517" s="93"/>
      <c r="AO7517" s="93"/>
    </row>
    <row r="7518" spans="28:41" x14ac:dyDescent="0.55000000000000004">
      <c r="AB7518" s="276" t="s">
        <v>56420</v>
      </c>
      <c r="AC7518" s="277">
        <v>667.22</v>
      </c>
      <c r="AE7518" s="246" t="s">
        <v>58867</v>
      </c>
      <c r="AF7518" s="247">
        <v>1579.91</v>
      </c>
      <c r="AH7518" s="226" t="s">
        <v>42606</v>
      </c>
      <c r="AI7518" s="227">
        <v>189620.48000000001</v>
      </c>
      <c r="AK7518" s="207" t="s">
        <v>21754</v>
      </c>
      <c r="AL7518" s="208">
        <v>16629.62</v>
      </c>
      <c r="AM7518" s="93"/>
      <c r="AN7518" s="93"/>
      <c r="AO7518" s="93"/>
    </row>
    <row r="7519" spans="28:41" x14ac:dyDescent="0.55000000000000004">
      <c r="AB7519" s="276" t="s">
        <v>68429</v>
      </c>
      <c r="AC7519" s="277">
        <v>11570</v>
      </c>
      <c r="AE7519" s="246" t="s">
        <v>58868</v>
      </c>
      <c r="AF7519" s="247">
        <v>5850</v>
      </c>
      <c r="AH7519" s="226" t="s">
        <v>42607</v>
      </c>
      <c r="AI7519" s="227">
        <v>14506.16</v>
      </c>
      <c r="AK7519" s="207" t="s">
        <v>21755</v>
      </c>
      <c r="AL7519" s="208">
        <v>7664.6</v>
      </c>
      <c r="AM7519" s="93"/>
      <c r="AN7519" s="93"/>
      <c r="AO7519" s="93"/>
    </row>
    <row r="7520" spans="28:41" x14ac:dyDescent="0.55000000000000004">
      <c r="AB7520" s="276" t="s">
        <v>56421</v>
      </c>
      <c r="AC7520" s="277">
        <v>9899.93</v>
      </c>
      <c r="AE7520" s="246" t="s">
        <v>60534</v>
      </c>
      <c r="AF7520" s="247">
        <v>432.37</v>
      </c>
      <c r="AH7520" s="226" t="s">
        <v>21806</v>
      </c>
      <c r="AI7520" s="227">
        <v>1831.36</v>
      </c>
      <c r="AK7520" s="207" t="s">
        <v>21756</v>
      </c>
      <c r="AL7520" s="208">
        <v>3212.3</v>
      </c>
      <c r="AM7520" s="93"/>
      <c r="AN7520" s="93"/>
      <c r="AO7520" s="93"/>
    </row>
    <row r="7521" spans="28:41" x14ac:dyDescent="0.55000000000000004">
      <c r="AB7521" s="276" t="s">
        <v>50271</v>
      </c>
      <c r="AC7521" s="277">
        <v>21315</v>
      </c>
      <c r="AE7521" s="246" t="s">
        <v>58869</v>
      </c>
      <c r="AF7521" s="247">
        <v>14167.12</v>
      </c>
      <c r="AH7521" s="226" t="s">
        <v>21807</v>
      </c>
      <c r="AI7521" s="227">
        <v>1889.38</v>
      </c>
      <c r="AK7521" s="207" t="s">
        <v>21757</v>
      </c>
      <c r="AL7521" s="208">
        <v>59794.87</v>
      </c>
      <c r="AM7521" s="93"/>
      <c r="AN7521" s="93"/>
      <c r="AO7521" s="93"/>
    </row>
    <row r="7522" spans="28:41" x14ac:dyDescent="0.55000000000000004">
      <c r="AB7522" s="276" t="s">
        <v>55310</v>
      </c>
      <c r="AC7522" s="277">
        <v>134800</v>
      </c>
      <c r="AE7522" s="246" t="s">
        <v>60535</v>
      </c>
      <c r="AF7522" s="247">
        <v>70152.58</v>
      </c>
      <c r="AH7522" s="226" t="s">
        <v>39227</v>
      </c>
      <c r="AI7522" s="227">
        <v>324.01</v>
      </c>
      <c r="AK7522" s="207" t="s">
        <v>21758</v>
      </c>
      <c r="AL7522" s="208">
        <v>28839.9</v>
      </c>
      <c r="AM7522" s="93"/>
      <c r="AN7522" s="93"/>
      <c r="AO7522" s="93"/>
    </row>
    <row r="7523" spans="28:41" x14ac:dyDescent="0.55000000000000004">
      <c r="AB7523" s="276" t="s">
        <v>50272</v>
      </c>
      <c r="AC7523" s="277">
        <v>13636.55</v>
      </c>
      <c r="AE7523" s="246" t="s">
        <v>60536</v>
      </c>
      <c r="AF7523" s="247">
        <v>5366.78</v>
      </c>
      <c r="AH7523" s="226" t="s">
        <v>33680</v>
      </c>
      <c r="AI7523" s="227">
        <v>4213</v>
      </c>
      <c r="AK7523" s="207" t="s">
        <v>21759</v>
      </c>
      <c r="AL7523" s="208">
        <v>62309.760000000002</v>
      </c>
      <c r="AM7523" s="93"/>
      <c r="AN7523" s="93"/>
      <c r="AO7523" s="93"/>
    </row>
    <row r="7524" spans="28:41" x14ac:dyDescent="0.55000000000000004">
      <c r="AB7524" s="276" t="s">
        <v>50273</v>
      </c>
      <c r="AC7524" s="277">
        <v>39826.03</v>
      </c>
      <c r="AE7524" s="246" t="s">
        <v>60537</v>
      </c>
      <c r="AF7524" s="247">
        <v>17187.63</v>
      </c>
      <c r="AH7524" s="226" t="s">
        <v>33681</v>
      </c>
      <c r="AI7524" s="227">
        <v>2281</v>
      </c>
      <c r="AK7524" s="207" t="s">
        <v>21760</v>
      </c>
      <c r="AL7524" s="208">
        <v>531392.96</v>
      </c>
      <c r="AM7524" s="93"/>
      <c r="AN7524" s="93"/>
      <c r="AO7524" s="93"/>
    </row>
    <row r="7525" spans="28:41" x14ac:dyDescent="0.55000000000000004">
      <c r="AB7525" s="276" t="s">
        <v>55311</v>
      </c>
      <c r="AC7525" s="277">
        <v>5524.68</v>
      </c>
      <c r="AE7525" s="246" t="s">
        <v>52719</v>
      </c>
      <c r="AF7525" s="247">
        <v>1769.53</v>
      </c>
      <c r="AH7525" s="226" t="s">
        <v>36355</v>
      </c>
      <c r="AI7525" s="227">
        <v>904.86</v>
      </c>
      <c r="AK7525" s="207" t="s">
        <v>21761</v>
      </c>
      <c r="AL7525" s="208">
        <v>40188.410000000003</v>
      </c>
      <c r="AM7525" s="93"/>
      <c r="AN7525" s="93"/>
      <c r="AO7525" s="93"/>
    </row>
    <row r="7526" spans="28:41" x14ac:dyDescent="0.55000000000000004">
      <c r="AB7526" s="276" t="s">
        <v>58628</v>
      </c>
      <c r="AC7526" s="277">
        <v>26720.71</v>
      </c>
      <c r="AE7526" s="246" t="s">
        <v>42618</v>
      </c>
      <c r="AF7526" s="247">
        <v>47862</v>
      </c>
      <c r="AH7526" s="226" t="s">
        <v>33682</v>
      </c>
      <c r="AI7526" s="227">
        <v>10230</v>
      </c>
      <c r="AK7526" s="207" t="s">
        <v>21762</v>
      </c>
      <c r="AL7526" s="208">
        <v>1068.95</v>
      </c>
      <c r="AM7526" s="93"/>
      <c r="AN7526" s="93"/>
      <c r="AO7526" s="93"/>
    </row>
    <row r="7527" spans="28:41" x14ac:dyDescent="0.55000000000000004">
      <c r="AB7527" s="276" t="s">
        <v>53291</v>
      </c>
      <c r="AC7527" s="277">
        <v>3680.75</v>
      </c>
      <c r="AE7527" s="246" t="s">
        <v>13690</v>
      </c>
      <c r="AF7527" s="247">
        <v>3806.94</v>
      </c>
      <c r="AH7527" s="226" t="s">
        <v>33683</v>
      </c>
      <c r="AI7527" s="227">
        <v>765</v>
      </c>
      <c r="AK7527" s="207" t="s">
        <v>21763</v>
      </c>
      <c r="AL7527" s="208">
        <v>42981.51</v>
      </c>
      <c r="AM7527" s="93"/>
      <c r="AN7527" s="93"/>
      <c r="AO7527" s="93"/>
    </row>
    <row r="7528" spans="28:41" x14ac:dyDescent="0.55000000000000004">
      <c r="AB7528" s="276" t="s">
        <v>64715</v>
      </c>
      <c r="AC7528" s="277">
        <v>6860.92</v>
      </c>
      <c r="AE7528" s="246" t="s">
        <v>13691</v>
      </c>
      <c r="AF7528" s="247">
        <v>12192.02</v>
      </c>
      <c r="AH7528" s="226" t="s">
        <v>33684</v>
      </c>
      <c r="AI7528" s="227">
        <v>2168</v>
      </c>
      <c r="AK7528" s="207" t="s">
        <v>21764</v>
      </c>
      <c r="AL7528" s="208">
        <v>41987.61</v>
      </c>
      <c r="AM7528" s="93"/>
      <c r="AN7528" s="93"/>
      <c r="AO7528" s="93"/>
    </row>
    <row r="7529" spans="28:41" x14ac:dyDescent="0.55000000000000004">
      <c r="AB7529" s="276" t="s">
        <v>53293</v>
      </c>
      <c r="AC7529" s="277">
        <v>1840</v>
      </c>
      <c r="AE7529" s="246" t="s">
        <v>21959</v>
      </c>
      <c r="AF7529" s="247">
        <v>8422.18</v>
      </c>
      <c r="AH7529" s="226" t="s">
        <v>35142</v>
      </c>
      <c r="AI7529" s="227">
        <v>1550.5</v>
      </c>
      <c r="AK7529" s="207" t="s">
        <v>21765</v>
      </c>
      <c r="AL7529" s="208">
        <v>68907.41</v>
      </c>
      <c r="AM7529" s="93"/>
      <c r="AN7529" s="93"/>
      <c r="AO7529" s="93"/>
    </row>
    <row r="7530" spans="28:41" x14ac:dyDescent="0.55000000000000004">
      <c r="AB7530" s="276" t="s">
        <v>53294</v>
      </c>
      <c r="AC7530" s="277">
        <v>11480</v>
      </c>
      <c r="AE7530" s="246" t="s">
        <v>52720</v>
      </c>
      <c r="AF7530" s="247">
        <v>10660.46</v>
      </c>
      <c r="AH7530" s="226" t="s">
        <v>35143</v>
      </c>
      <c r="AI7530" s="227">
        <v>118.62</v>
      </c>
      <c r="AK7530" s="207" t="s">
        <v>21766</v>
      </c>
      <c r="AL7530" s="208">
        <v>526523.74</v>
      </c>
      <c r="AM7530" s="93"/>
      <c r="AN7530" s="93"/>
      <c r="AO7530" s="93"/>
    </row>
    <row r="7531" spans="28:41" x14ac:dyDescent="0.55000000000000004">
      <c r="AB7531" s="276" t="s">
        <v>53295</v>
      </c>
      <c r="AC7531" s="277">
        <v>1018.98</v>
      </c>
      <c r="AE7531" s="246" t="s">
        <v>45058</v>
      </c>
      <c r="AF7531" s="247">
        <v>-481.52</v>
      </c>
      <c r="AH7531" s="226" t="s">
        <v>35144</v>
      </c>
      <c r="AI7531" s="227">
        <v>336.15</v>
      </c>
      <c r="AK7531" s="207" t="s">
        <v>21767</v>
      </c>
      <c r="AL7531" s="208">
        <v>43070.19</v>
      </c>
      <c r="AM7531" s="93"/>
      <c r="AN7531" s="93"/>
      <c r="AO7531" s="93"/>
    </row>
    <row r="7532" spans="28:41" x14ac:dyDescent="0.55000000000000004">
      <c r="AB7532" s="276" t="s">
        <v>53296</v>
      </c>
      <c r="AC7532" s="277">
        <v>3171.68</v>
      </c>
      <c r="AE7532" s="246" t="s">
        <v>48945</v>
      </c>
      <c r="AF7532" s="247">
        <v>1594.52</v>
      </c>
      <c r="AH7532" s="226" t="s">
        <v>21808</v>
      </c>
      <c r="AI7532" s="227">
        <v>79527.53</v>
      </c>
      <c r="AK7532" s="207" t="s">
        <v>21768</v>
      </c>
      <c r="AL7532" s="208">
        <v>74139.61</v>
      </c>
      <c r="AM7532" s="93"/>
      <c r="AN7532" s="93"/>
      <c r="AO7532" s="93"/>
    </row>
    <row r="7533" spans="28:41" x14ac:dyDescent="0.55000000000000004">
      <c r="AB7533" s="276" t="s">
        <v>68430</v>
      </c>
      <c r="AC7533" s="277">
        <v>2067.73</v>
      </c>
      <c r="AE7533" s="246" t="s">
        <v>35166</v>
      </c>
      <c r="AF7533" s="247">
        <v>8780</v>
      </c>
      <c r="AH7533" s="226" t="s">
        <v>33685</v>
      </c>
      <c r="AI7533" s="227">
        <v>4966.37</v>
      </c>
      <c r="AK7533" s="207" t="s">
        <v>21769</v>
      </c>
      <c r="AL7533" s="208">
        <v>13530.86</v>
      </c>
      <c r="AM7533" s="93"/>
      <c r="AN7533" s="93"/>
      <c r="AO7533" s="93"/>
    </row>
    <row r="7534" spans="28:41" x14ac:dyDescent="0.55000000000000004">
      <c r="AB7534" s="276" t="s">
        <v>57706</v>
      </c>
      <c r="AC7534" s="277">
        <v>20033.900000000001</v>
      </c>
      <c r="AE7534" s="246" t="s">
        <v>52722</v>
      </c>
      <c r="AF7534" s="247">
        <v>4325.97</v>
      </c>
      <c r="AH7534" s="226" t="s">
        <v>21809</v>
      </c>
      <c r="AI7534" s="227">
        <v>2191.9899999999998</v>
      </c>
      <c r="AK7534" s="207" t="s">
        <v>21770</v>
      </c>
      <c r="AL7534" s="208">
        <v>2898.12</v>
      </c>
      <c r="AM7534" s="93"/>
      <c r="AN7534" s="93"/>
      <c r="AO7534" s="93"/>
    </row>
    <row r="7535" spans="28:41" x14ac:dyDescent="0.55000000000000004">
      <c r="AB7535" s="276" t="s">
        <v>63306</v>
      </c>
      <c r="AC7535" s="277">
        <v>239.23</v>
      </c>
      <c r="AE7535" s="246" t="s">
        <v>52723</v>
      </c>
      <c r="AF7535" s="247">
        <v>2046.48</v>
      </c>
      <c r="AH7535" s="226" t="s">
        <v>21810</v>
      </c>
      <c r="AI7535" s="227">
        <v>5454.62</v>
      </c>
      <c r="AK7535" s="207" t="s">
        <v>21771</v>
      </c>
      <c r="AL7535" s="208">
        <v>9618.2000000000007</v>
      </c>
      <c r="AM7535" s="93"/>
      <c r="AN7535" s="93"/>
      <c r="AO7535" s="93"/>
    </row>
    <row r="7536" spans="28:41" x14ac:dyDescent="0.55000000000000004">
      <c r="AB7536" s="276" t="s">
        <v>58629</v>
      </c>
      <c r="AC7536" s="277">
        <v>4260.16</v>
      </c>
      <c r="AE7536" s="246" t="s">
        <v>35167</v>
      </c>
      <c r="AF7536" s="247">
        <v>1142.1199999999999</v>
      </c>
      <c r="AH7536" s="226" t="s">
        <v>33686</v>
      </c>
      <c r="AI7536" s="227">
        <v>6150</v>
      </c>
      <c r="AK7536" s="207" t="s">
        <v>21772</v>
      </c>
      <c r="AL7536" s="208">
        <v>5640.96</v>
      </c>
      <c r="AM7536" s="93"/>
      <c r="AN7536" s="93"/>
      <c r="AO7536" s="93"/>
    </row>
    <row r="7537" spans="28:41" x14ac:dyDescent="0.55000000000000004">
      <c r="AB7537" s="276" t="s">
        <v>50274</v>
      </c>
      <c r="AC7537" s="277">
        <v>1720.67</v>
      </c>
      <c r="AE7537" s="246" t="s">
        <v>35168</v>
      </c>
      <c r="AF7537" s="247">
        <v>3434.16</v>
      </c>
      <c r="AH7537" s="226" t="s">
        <v>21811</v>
      </c>
      <c r="AI7537" s="227">
        <v>20148.490000000002</v>
      </c>
      <c r="AK7537" s="207" t="s">
        <v>13646</v>
      </c>
      <c r="AL7537" s="208">
        <v>43412.31</v>
      </c>
      <c r="AM7537" s="93"/>
      <c r="AN7537" s="93"/>
      <c r="AO7537" s="93"/>
    </row>
    <row r="7538" spans="28:41" x14ac:dyDescent="0.55000000000000004">
      <c r="AB7538" s="276" t="s">
        <v>25322</v>
      </c>
      <c r="AC7538" s="277">
        <v>580822.39</v>
      </c>
      <c r="AE7538" s="246" t="s">
        <v>35169</v>
      </c>
      <c r="AF7538" s="247">
        <v>2591.44</v>
      </c>
      <c r="AH7538" s="226" t="s">
        <v>21812</v>
      </c>
      <c r="AI7538" s="227">
        <v>20025.64</v>
      </c>
      <c r="AK7538" s="207" t="s">
        <v>21773</v>
      </c>
      <c r="AL7538" s="208">
        <v>17529.62</v>
      </c>
      <c r="AM7538" s="93"/>
      <c r="AN7538" s="93"/>
      <c r="AO7538" s="93"/>
    </row>
    <row r="7539" spans="28:41" x14ac:dyDescent="0.55000000000000004">
      <c r="AB7539" s="276" t="s">
        <v>42806</v>
      </c>
      <c r="AC7539" s="277">
        <v>224066.95</v>
      </c>
      <c r="AE7539" s="246" t="s">
        <v>52724</v>
      </c>
      <c r="AF7539" s="247">
        <v>3234.19</v>
      </c>
      <c r="AH7539" s="226" t="s">
        <v>21813</v>
      </c>
      <c r="AI7539" s="227">
        <v>10648.69</v>
      </c>
      <c r="AK7539" s="207" t="s">
        <v>13647</v>
      </c>
      <c r="AL7539" s="208">
        <v>7664.6</v>
      </c>
      <c r="AM7539" s="93"/>
      <c r="AN7539" s="93"/>
      <c r="AO7539" s="93"/>
    </row>
    <row r="7540" spans="28:41" x14ac:dyDescent="0.55000000000000004">
      <c r="AB7540" s="276" t="s">
        <v>59171</v>
      </c>
      <c r="AC7540" s="277">
        <v>257423.08</v>
      </c>
      <c r="AE7540" s="246" t="s">
        <v>52725</v>
      </c>
      <c r="AF7540" s="247">
        <v>32507.1</v>
      </c>
      <c r="AH7540" s="226" t="s">
        <v>33687</v>
      </c>
      <c r="AI7540" s="227">
        <v>6485.47</v>
      </c>
      <c r="AK7540" s="207" t="s">
        <v>21774</v>
      </c>
      <c r="AL7540" s="208">
        <v>3212.3</v>
      </c>
      <c r="AM7540" s="93"/>
      <c r="AN7540" s="93"/>
      <c r="AO7540" s="93"/>
    </row>
    <row r="7541" spans="28:41" x14ac:dyDescent="0.55000000000000004">
      <c r="AB7541" s="276" t="s">
        <v>68431</v>
      </c>
      <c r="AC7541" s="277">
        <v>4427.87</v>
      </c>
      <c r="AE7541" s="246" t="s">
        <v>52726</v>
      </c>
      <c r="AF7541" s="247">
        <v>2069.7600000000002</v>
      </c>
      <c r="AH7541" s="226" t="s">
        <v>33688</v>
      </c>
      <c r="AI7541" s="227">
        <v>39892.04</v>
      </c>
      <c r="AK7541" s="207" t="s">
        <v>21775</v>
      </c>
      <c r="AL7541" s="208">
        <v>375.49</v>
      </c>
      <c r="AM7541" s="93"/>
      <c r="AN7541" s="93"/>
      <c r="AO7541" s="93"/>
    </row>
    <row r="7542" spans="28:41" x14ac:dyDescent="0.55000000000000004">
      <c r="AB7542" s="276" t="s">
        <v>33966</v>
      </c>
      <c r="AC7542" s="277">
        <v>45181.23</v>
      </c>
      <c r="AE7542" s="246" t="s">
        <v>52727</v>
      </c>
      <c r="AF7542" s="247">
        <v>6628.69</v>
      </c>
      <c r="AH7542" s="226" t="s">
        <v>21814</v>
      </c>
      <c r="AI7542" s="227">
        <v>56735.58</v>
      </c>
      <c r="AK7542" s="207" t="s">
        <v>21776</v>
      </c>
      <c r="AL7542" s="208">
        <v>4275</v>
      </c>
      <c r="AM7542" s="93"/>
      <c r="AN7542" s="93"/>
      <c r="AO7542" s="93"/>
    </row>
    <row r="7543" spans="28:41" x14ac:dyDescent="0.55000000000000004">
      <c r="AB7543" s="276" t="s">
        <v>25325</v>
      </c>
      <c r="AC7543" s="277">
        <v>11325</v>
      </c>
      <c r="AE7543" s="246" t="s">
        <v>52728</v>
      </c>
      <c r="AF7543" s="247">
        <v>5929.75</v>
      </c>
      <c r="AH7543" s="226" t="s">
        <v>21815</v>
      </c>
      <c r="AI7543" s="227">
        <v>2889.75</v>
      </c>
      <c r="AK7543" s="207" t="s">
        <v>21777</v>
      </c>
      <c r="AL7543" s="208">
        <v>135100</v>
      </c>
      <c r="AM7543" s="93"/>
      <c r="AN7543" s="93"/>
      <c r="AO7543" s="93"/>
    </row>
    <row r="7544" spans="28:41" x14ac:dyDescent="0.55000000000000004">
      <c r="AB7544" s="276" t="s">
        <v>35405</v>
      </c>
      <c r="AC7544" s="277">
        <v>5499600</v>
      </c>
      <c r="AE7544" s="246" t="s">
        <v>61450</v>
      </c>
      <c r="AF7544" s="247">
        <v>-282.5</v>
      </c>
      <c r="AH7544" s="226" t="s">
        <v>21817</v>
      </c>
      <c r="AI7544" s="227">
        <v>149950</v>
      </c>
      <c r="AK7544" s="207" t="s">
        <v>21778</v>
      </c>
      <c r="AL7544" s="208">
        <v>188727.21</v>
      </c>
      <c r="AM7544" s="93"/>
      <c r="AN7544" s="93"/>
      <c r="AO7544" s="93"/>
    </row>
    <row r="7545" spans="28:41" x14ac:dyDescent="0.55000000000000004">
      <c r="AB7545" s="276" t="s">
        <v>64718</v>
      </c>
      <c r="AC7545" s="277">
        <v>1452824.85</v>
      </c>
      <c r="AE7545" s="246" t="s">
        <v>52729</v>
      </c>
      <c r="AF7545" s="247">
        <v>55721.41</v>
      </c>
      <c r="AH7545" s="226" t="s">
        <v>40356</v>
      </c>
      <c r="AI7545" s="227">
        <v>4032</v>
      </c>
      <c r="AK7545" s="207" t="s">
        <v>13649</v>
      </c>
      <c r="AL7545" s="208">
        <v>90245.65</v>
      </c>
      <c r="AM7545" s="93"/>
      <c r="AN7545" s="93"/>
      <c r="AO7545" s="93"/>
    </row>
    <row r="7546" spans="28:41" x14ac:dyDescent="0.55000000000000004">
      <c r="AB7546" s="276" t="s">
        <v>68432</v>
      </c>
      <c r="AC7546" s="277">
        <v>798.44</v>
      </c>
      <c r="AE7546" s="246" t="s">
        <v>33720</v>
      </c>
      <c r="AF7546" s="247">
        <v>30712.49</v>
      </c>
      <c r="AH7546" s="226" t="s">
        <v>42608</v>
      </c>
      <c r="AI7546" s="227">
        <v>2883.42</v>
      </c>
      <c r="AK7546" s="207" t="s">
        <v>13650</v>
      </c>
      <c r="AL7546" s="208">
        <v>83779.990000000005</v>
      </c>
      <c r="AM7546" s="93"/>
      <c r="AN7546" s="93"/>
      <c r="AO7546" s="93"/>
    </row>
    <row r="7547" spans="28:41" x14ac:dyDescent="0.55000000000000004">
      <c r="AB7547" s="276" t="s">
        <v>68433</v>
      </c>
      <c r="AC7547" s="277">
        <v>87033.75</v>
      </c>
      <c r="AE7547" s="246" t="s">
        <v>58567</v>
      </c>
      <c r="AF7547" s="247">
        <v>106675.22</v>
      </c>
      <c r="AH7547" s="226" t="s">
        <v>42609</v>
      </c>
      <c r="AI7547" s="227">
        <v>221.06</v>
      </c>
      <c r="AK7547" s="207" t="s">
        <v>21779</v>
      </c>
      <c r="AL7547" s="208">
        <v>1043.92</v>
      </c>
      <c r="AM7547" s="93"/>
      <c r="AN7547" s="93"/>
      <c r="AO7547" s="93"/>
    </row>
    <row r="7548" spans="28:41" x14ac:dyDescent="0.55000000000000004">
      <c r="AB7548" s="276" t="s">
        <v>42807</v>
      </c>
      <c r="AC7548" s="277">
        <v>595456.92000000004</v>
      </c>
      <c r="AE7548" s="246" t="s">
        <v>52730</v>
      </c>
      <c r="AF7548" s="247">
        <v>640.74</v>
      </c>
      <c r="AH7548" s="226" t="s">
        <v>42610</v>
      </c>
      <c r="AI7548" s="227">
        <v>661.52</v>
      </c>
      <c r="AK7548" s="207" t="s">
        <v>21780</v>
      </c>
      <c r="AL7548" s="208">
        <v>398540.4</v>
      </c>
      <c r="AM7548" s="93"/>
      <c r="AN7548" s="93"/>
      <c r="AO7548" s="93"/>
    </row>
    <row r="7549" spans="28:41" x14ac:dyDescent="0.55000000000000004">
      <c r="AB7549" s="276" t="s">
        <v>25327</v>
      </c>
      <c r="AC7549" s="277">
        <v>659649.73</v>
      </c>
      <c r="AE7549" s="246" t="s">
        <v>33721</v>
      </c>
      <c r="AF7549" s="247">
        <v>37412.54</v>
      </c>
      <c r="AH7549" s="226" t="s">
        <v>45043</v>
      </c>
      <c r="AI7549" s="227">
        <v>395</v>
      </c>
      <c r="AK7549" s="207" t="s">
        <v>13651</v>
      </c>
      <c r="AL7549" s="208">
        <v>70206.039999999994</v>
      </c>
      <c r="AM7549" s="93"/>
      <c r="AN7549" s="93"/>
      <c r="AO7549" s="93"/>
    </row>
    <row r="7550" spans="28:41" x14ac:dyDescent="0.55000000000000004">
      <c r="AB7550" s="276" t="s">
        <v>25328</v>
      </c>
      <c r="AC7550" s="277">
        <v>737477.19</v>
      </c>
      <c r="AE7550" s="246" t="s">
        <v>52731</v>
      </c>
      <c r="AF7550" s="247">
        <v>1535.46</v>
      </c>
      <c r="AH7550" s="226" t="s">
        <v>36356</v>
      </c>
      <c r="AI7550" s="227">
        <v>45295</v>
      </c>
      <c r="AK7550" s="207" t="s">
        <v>21781</v>
      </c>
      <c r="AL7550" s="208">
        <v>28839.9</v>
      </c>
      <c r="AM7550" s="93"/>
      <c r="AN7550" s="93"/>
      <c r="AO7550" s="93"/>
    </row>
    <row r="7551" spans="28:41" x14ac:dyDescent="0.55000000000000004">
      <c r="AB7551" s="276" t="s">
        <v>59172</v>
      </c>
      <c r="AC7551" s="277">
        <v>115623.28</v>
      </c>
      <c r="AE7551" s="246" t="s">
        <v>57511</v>
      </c>
      <c r="AF7551" s="247">
        <v>53566.83</v>
      </c>
      <c r="AH7551" s="226" t="s">
        <v>35145</v>
      </c>
      <c r="AI7551" s="227">
        <v>3580.22</v>
      </c>
      <c r="AK7551" s="207" t="s">
        <v>21782</v>
      </c>
      <c r="AL7551" s="208">
        <v>18518.2</v>
      </c>
      <c r="AM7551" s="93"/>
      <c r="AN7551" s="93"/>
      <c r="AO7551" s="93"/>
    </row>
    <row r="7552" spans="28:41" x14ac:dyDescent="0.55000000000000004">
      <c r="AB7552" s="276" t="s">
        <v>36567</v>
      </c>
      <c r="AC7552" s="277">
        <v>56782.61</v>
      </c>
      <c r="AE7552" s="246" t="s">
        <v>33723</v>
      </c>
      <c r="AF7552" s="247">
        <v>793.51</v>
      </c>
      <c r="AH7552" s="226" t="s">
        <v>33689</v>
      </c>
      <c r="AI7552" s="227">
        <v>30926.91</v>
      </c>
      <c r="AK7552" s="207" t="s">
        <v>21783</v>
      </c>
      <c r="AL7552" s="208">
        <v>52747.86</v>
      </c>
      <c r="AM7552" s="93"/>
      <c r="AN7552" s="93"/>
      <c r="AO7552" s="93"/>
    </row>
    <row r="7553" spans="28:41" x14ac:dyDescent="0.55000000000000004">
      <c r="AB7553" s="276" t="s">
        <v>25330</v>
      </c>
      <c r="AC7553" s="277">
        <v>1885825.14</v>
      </c>
      <c r="AE7553" s="246" t="s">
        <v>52732</v>
      </c>
      <c r="AF7553" s="247">
        <v>4919.8999999999996</v>
      </c>
      <c r="AH7553" s="226" t="s">
        <v>21818</v>
      </c>
      <c r="AI7553" s="227">
        <v>143331</v>
      </c>
      <c r="AK7553" s="207" t="s">
        <v>13652</v>
      </c>
      <c r="AL7553" s="208">
        <v>92579.03</v>
      </c>
      <c r="AM7553" s="93"/>
      <c r="AN7553" s="93"/>
      <c r="AO7553" s="93"/>
    </row>
    <row r="7554" spans="28:41" x14ac:dyDescent="0.55000000000000004">
      <c r="AB7554" s="276" t="s">
        <v>39383</v>
      </c>
      <c r="AC7554" s="277">
        <v>316676.15000000002</v>
      </c>
      <c r="AE7554" s="246" t="s">
        <v>58568</v>
      </c>
      <c r="AF7554" s="247">
        <v>256070.08</v>
      </c>
      <c r="AH7554" s="226" t="s">
        <v>42611</v>
      </c>
      <c r="AI7554" s="227">
        <v>854.8</v>
      </c>
      <c r="AK7554" s="207" t="s">
        <v>13653</v>
      </c>
      <c r="AL7554" s="208">
        <v>1333621.8899999999</v>
      </c>
      <c r="AM7554" s="93"/>
      <c r="AN7554" s="93"/>
      <c r="AO7554" s="93"/>
    </row>
    <row r="7555" spans="28:41" x14ac:dyDescent="0.55000000000000004">
      <c r="AB7555" s="276" t="s">
        <v>25331</v>
      </c>
      <c r="AC7555" s="277">
        <v>1232464.28</v>
      </c>
      <c r="AE7555" s="246" t="s">
        <v>33724</v>
      </c>
      <c r="AF7555" s="247">
        <v>23507.759999999998</v>
      </c>
      <c r="AH7555" s="226" t="s">
        <v>33690</v>
      </c>
      <c r="AI7555" s="227">
        <v>8800</v>
      </c>
      <c r="AK7555" s="207" t="s">
        <v>21784</v>
      </c>
      <c r="AL7555" s="208">
        <v>420243.81</v>
      </c>
      <c r="AM7555" s="93"/>
      <c r="AN7555" s="93"/>
      <c r="AO7555" s="93"/>
    </row>
    <row r="7556" spans="28:41" x14ac:dyDescent="0.55000000000000004">
      <c r="AB7556" s="276" t="s">
        <v>62478</v>
      </c>
      <c r="AC7556" s="277">
        <v>56457.14</v>
      </c>
      <c r="AE7556" s="246" t="s">
        <v>33725</v>
      </c>
      <c r="AF7556" s="247">
        <v>30672.82</v>
      </c>
      <c r="AH7556" s="226" t="s">
        <v>21819</v>
      </c>
      <c r="AI7556" s="227">
        <v>17789.27</v>
      </c>
      <c r="AK7556" s="207" t="s">
        <v>13654</v>
      </c>
      <c r="AL7556" s="208">
        <v>681205.48</v>
      </c>
      <c r="AM7556" s="93"/>
      <c r="AN7556" s="93"/>
      <c r="AO7556" s="93"/>
    </row>
    <row r="7557" spans="28:41" x14ac:dyDescent="0.55000000000000004">
      <c r="AB7557" s="276" t="s">
        <v>59173</v>
      </c>
      <c r="AC7557" s="277">
        <v>5553160.0599999996</v>
      </c>
      <c r="AE7557" s="246" t="s">
        <v>62044</v>
      </c>
      <c r="AF7557" s="247">
        <v>16457.2</v>
      </c>
      <c r="AH7557" s="226" t="s">
        <v>21820</v>
      </c>
      <c r="AI7557" s="227">
        <v>50331.17</v>
      </c>
      <c r="AK7557" s="207" t="s">
        <v>21785</v>
      </c>
      <c r="AL7557" s="208">
        <v>580725.67000000004</v>
      </c>
      <c r="AM7557" s="93"/>
      <c r="AN7557" s="93"/>
      <c r="AO7557" s="93"/>
    </row>
    <row r="7558" spans="28:41" x14ac:dyDescent="0.55000000000000004">
      <c r="AB7558" s="276" t="s">
        <v>47152</v>
      </c>
      <c r="AC7558" s="277">
        <v>2056</v>
      </c>
      <c r="AE7558" s="246" t="s">
        <v>33726</v>
      </c>
      <c r="AF7558" s="247">
        <v>45717.48</v>
      </c>
      <c r="AH7558" s="226" t="s">
        <v>35146</v>
      </c>
      <c r="AI7558" s="227">
        <v>521.96</v>
      </c>
      <c r="AK7558" s="207" t="s">
        <v>21786</v>
      </c>
      <c r="AL7558" s="208">
        <v>294310.28999999998</v>
      </c>
      <c r="AM7558" s="93"/>
      <c r="AN7558" s="93"/>
      <c r="AO7558" s="93"/>
    </row>
    <row r="7559" spans="28:41" x14ac:dyDescent="0.55000000000000004">
      <c r="AB7559" s="276" t="s">
        <v>53301</v>
      </c>
      <c r="AC7559" s="277">
        <v>564.61</v>
      </c>
      <c r="AE7559" s="246" t="s">
        <v>52733</v>
      </c>
      <c r="AF7559" s="247">
        <v>134353.64000000001</v>
      </c>
      <c r="AH7559" s="226" t="s">
        <v>48033</v>
      </c>
      <c r="AI7559" s="227">
        <v>8258</v>
      </c>
      <c r="AK7559" s="207" t="s">
        <v>21787</v>
      </c>
      <c r="AL7559" s="208">
        <v>6825</v>
      </c>
      <c r="AM7559" s="93"/>
      <c r="AN7559" s="93"/>
      <c r="AO7559" s="93"/>
    </row>
    <row r="7560" spans="28:41" x14ac:dyDescent="0.55000000000000004">
      <c r="AB7560" s="276" t="s">
        <v>58630</v>
      </c>
      <c r="AC7560" s="277">
        <v>731.25</v>
      </c>
      <c r="AE7560" s="246" t="s">
        <v>57512</v>
      </c>
      <c r="AF7560" s="247">
        <v>38858.800000000003</v>
      </c>
      <c r="AH7560" s="226" t="s">
        <v>33691</v>
      </c>
      <c r="AI7560" s="227">
        <v>21218.65</v>
      </c>
      <c r="AK7560" s="207" t="s">
        <v>21788</v>
      </c>
      <c r="AL7560" s="208">
        <v>522.14</v>
      </c>
      <c r="AM7560" s="93"/>
      <c r="AN7560" s="93"/>
      <c r="AO7560" s="93"/>
    </row>
    <row r="7561" spans="28:41" x14ac:dyDescent="0.55000000000000004">
      <c r="AB7561" s="276" t="s">
        <v>50276</v>
      </c>
      <c r="AC7561" s="277">
        <v>4160.32</v>
      </c>
      <c r="AE7561" s="246" t="s">
        <v>21964</v>
      </c>
      <c r="AF7561" s="247">
        <v>123574.92</v>
      </c>
      <c r="AH7561" s="226" t="s">
        <v>21821</v>
      </c>
      <c r="AI7561" s="227">
        <v>176566.29</v>
      </c>
      <c r="AK7561" s="207" t="s">
        <v>21789</v>
      </c>
      <c r="AL7561" s="208">
        <v>1479.66</v>
      </c>
      <c r="AM7561" s="93"/>
      <c r="AN7561" s="93"/>
      <c r="AO7561" s="93"/>
    </row>
    <row r="7562" spans="28:41" x14ac:dyDescent="0.55000000000000004">
      <c r="AB7562" s="276" t="s">
        <v>68434</v>
      </c>
      <c r="AC7562" s="277">
        <v>4014.93</v>
      </c>
      <c r="AE7562" s="246" t="s">
        <v>21965</v>
      </c>
      <c r="AF7562" s="247">
        <v>10804.03</v>
      </c>
      <c r="AH7562" s="226" t="s">
        <v>40357</v>
      </c>
      <c r="AI7562" s="227">
        <v>25877.03</v>
      </c>
      <c r="AK7562" s="207" t="s">
        <v>21790</v>
      </c>
      <c r="AL7562" s="208">
        <v>93.63</v>
      </c>
      <c r="AM7562" s="93"/>
      <c r="AN7562" s="93"/>
      <c r="AO7562" s="93"/>
    </row>
    <row r="7563" spans="28:41" x14ac:dyDescent="0.55000000000000004">
      <c r="AB7563" s="276" t="s">
        <v>68435</v>
      </c>
      <c r="AC7563" s="277">
        <v>12600</v>
      </c>
      <c r="AE7563" s="246" t="s">
        <v>55211</v>
      </c>
      <c r="AF7563" s="247">
        <v>4424.04</v>
      </c>
      <c r="AH7563" s="226" t="s">
        <v>45044</v>
      </c>
      <c r="AI7563" s="227">
        <v>44000</v>
      </c>
      <c r="AK7563" s="207" t="s">
        <v>21791</v>
      </c>
      <c r="AL7563" s="208">
        <v>7024.15</v>
      </c>
      <c r="AM7563" s="93"/>
      <c r="AN7563" s="93"/>
      <c r="AO7563" s="93"/>
    </row>
    <row r="7564" spans="28:41" x14ac:dyDescent="0.55000000000000004">
      <c r="AB7564" s="276" t="s">
        <v>50279</v>
      </c>
      <c r="AC7564" s="277">
        <v>1267.2</v>
      </c>
      <c r="AE7564" s="246" t="s">
        <v>45059</v>
      </c>
      <c r="AF7564" s="247">
        <v>-14.98</v>
      </c>
      <c r="AH7564" s="226" t="s">
        <v>45045</v>
      </c>
      <c r="AI7564" s="227">
        <v>3366.04</v>
      </c>
      <c r="AK7564" s="207" t="s">
        <v>21792</v>
      </c>
      <c r="AL7564" s="208">
        <v>38952</v>
      </c>
      <c r="AM7564" s="93"/>
      <c r="AN7564" s="93"/>
      <c r="AO7564" s="93"/>
    </row>
    <row r="7565" spans="28:41" x14ac:dyDescent="0.55000000000000004">
      <c r="AB7565" s="276" t="s">
        <v>50280</v>
      </c>
      <c r="AC7565" s="277">
        <v>4277.62</v>
      </c>
      <c r="AE7565" s="246" t="s">
        <v>59108</v>
      </c>
      <c r="AF7565" s="247">
        <v>37550.480000000003</v>
      </c>
      <c r="AH7565" s="226" t="s">
        <v>45046</v>
      </c>
      <c r="AI7565" s="227">
        <v>3692644.67</v>
      </c>
      <c r="AK7565" s="207" t="s">
        <v>21793</v>
      </c>
      <c r="AL7565" s="208">
        <v>12916</v>
      </c>
      <c r="AM7565" s="93"/>
      <c r="AN7565" s="93"/>
      <c r="AO7565" s="93"/>
    </row>
    <row r="7566" spans="28:41" x14ac:dyDescent="0.55000000000000004">
      <c r="AB7566" s="276" t="s">
        <v>68436</v>
      </c>
      <c r="AC7566" s="277">
        <v>5631.1</v>
      </c>
      <c r="AE7566" s="246" t="s">
        <v>52735</v>
      </c>
      <c r="AF7566" s="247">
        <v>23948.04</v>
      </c>
      <c r="AH7566" s="226" t="s">
        <v>45047</v>
      </c>
      <c r="AI7566" s="227">
        <v>282889.68</v>
      </c>
      <c r="AK7566" s="207" t="s">
        <v>21794</v>
      </c>
      <c r="AL7566" s="208">
        <v>44106.82</v>
      </c>
      <c r="AM7566" s="93"/>
      <c r="AN7566" s="93"/>
      <c r="AO7566" s="93"/>
    </row>
    <row r="7567" spans="28:41" x14ac:dyDescent="0.55000000000000004">
      <c r="AB7567" s="276" t="s">
        <v>64720</v>
      </c>
      <c r="AC7567" s="277">
        <v>169590.45</v>
      </c>
      <c r="AE7567" s="246" t="s">
        <v>63702</v>
      </c>
      <c r="AF7567" s="247">
        <v>5578.16</v>
      </c>
      <c r="AH7567" s="226" t="s">
        <v>40358</v>
      </c>
      <c r="AI7567" s="227">
        <v>293759.84000000003</v>
      </c>
      <c r="AK7567" s="207" t="s">
        <v>21795</v>
      </c>
      <c r="AL7567" s="208">
        <v>5643.46</v>
      </c>
      <c r="AM7567" s="93"/>
      <c r="AN7567" s="93"/>
      <c r="AO7567" s="93"/>
    </row>
    <row r="7568" spans="28:41" x14ac:dyDescent="0.55000000000000004">
      <c r="AB7568" s="276" t="s">
        <v>68437</v>
      </c>
      <c r="AC7568" s="277">
        <v>497.51</v>
      </c>
      <c r="AE7568" s="246" t="s">
        <v>52736</v>
      </c>
      <c r="AF7568" s="247">
        <v>11571.01</v>
      </c>
      <c r="AH7568" s="226" t="s">
        <v>47001</v>
      </c>
      <c r="AI7568" s="227">
        <v>8797.19</v>
      </c>
      <c r="AK7568" s="207" t="s">
        <v>21796</v>
      </c>
      <c r="AL7568" s="208">
        <v>431.73</v>
      </c>
      <c r="AM7568" s="93"/>
      <c r="AN7568" s="93"/>
      <c r="AO7568" s="93"/>
    </row>
    <row r="7569" spans="28:41" x14ac:dyDescent="0.55000000000000004">
      <c r="AB7569" s="276" t="s">
        <v>70684</v>
      </c>
      <c r="AC7569" s="277">
        <v>260</v>
      </c>
      <c r="AE7569" s="246" t="s">
        <v>52737</v>
      </c>
      <c r="AF7569" s="247">
        <v>3144.05</v>
      </c>
      <c r="AH7569" s="226" t="s">
        <v>21875</v>
      </c>
      <c r="AI7569" s="227">
        <v>299518.88</v>
      </c>
      <c r="AK7569" s="207" t="s">
        <v>21797</v>
      </c>
      <c r="AL7569" s="208">
        <v>1223.51</v>
      </c>
      <c r="AM7569" s="93"/>
      <c r="AN7569" s="93"/>
      <c r="AO7569" s="93"/>
    </row>
    <row r="7570" spans="28:41" x14ac:dyDescent="0.55000000000000004">
      <c r="AB7570" s="276" t="s">
        <v>64721</v>
      </c>
      <c r="AC7570" s="277">
        <v>25988.880000000001</v>
      </c>
      <c r="AE7570" s="246" t="s">
        <v>52738</v>
      </c>
      <c r="AF7570" s="247">
        <v>8892.3700000000008</v>
      </c>
      <c r="AH7570" s="226" t="s">
        <v>40359</v>
      </c>
      <c r="AI7570" s="227">
        <v>229418.36</v>
      </c>
      <c r="AK7570" s="207" t="s">
        <v>21798</v>
      </c>
      <c r="AL7570" s="208">
        <v>325.86</v>
      </c>
      <c r="AM7570" s="93"/>
      <c r="AN7570" s="93"/>
      <c r="AO7570" s="93"/>
    </row>
    <row r="7571" spans="28:41" x14ac:dyDescent="0.55000000000000004">
      <c r="AB7571" s="276" t="s">
        <v>66691</v>
      </c>
      <c r="AC7571" s="277">
        <v>42856.01</v>
      </c>
      <c r="AE7571" s="246" t="s">
        <v>64432</v>
      </c>
      <c r="AF7571" s="247">
        <v>8016.92</v>
      </c>
      <c r="AH7571" s="226" t="s">
        <v>47002</v>
      </c>
      <c r="AI7571" s="227">
        <v>23021.49</v>
      </c>
      <c r="AK7571" s="207" t="s">
        <v>21799</v>
      </c>
      <c r="AL7571" s="208">
        <v>2393.0500000000002</v>
      </c>
      <c r="AM7571" s="93"/>
      <c r="AN7571" s="93"/>
      <c r="AO7571" s="93"/>
    </row>
    <row r="7572" spans="28:41" x14ac:dyDescent="0.55000000000000004">
      <c r="AB7572" s="276" t="s">
        <v>68438</v>
      </c>
      <c r="AC7572" s="277">
        <v>458.37</v>
      </c>
      <c r="AE7572" s="246" t="s">
        <v>52740</v>
      </c>
      <c r="AF7572" s="247">
        <v>2432.8000000000002</v>
      </c>
      <c r="AH7572" s="226" t="s">
        <v>21879</v>
      </c>
      <c r="AI7572" s="227">
        <v>69839.19</v>
      </c>
      <c r="AK7572" s="207" t="s">
        <v>21800</v>
      </c>
      <c r="AL7572" s="208">
        <v>555.04999999999995</v>
      </c>
      <c r="AM7572" s="93"/>
      <c r="AN7572" s="93"/>
      <c r="AO7572" s="93"/>
    </row>
    <row r="7573" spans="28:41" x14ac:dyDescent="0.55000000000000004">
      <c r="AB7573" s="276" t="s">
        <v>68439</v>
      </c>
      <c r="AC7573" s="277">
        <v>15412.87</v>
      </c>
      <c r="AE7573" s="246" t="s">
        <v>61451</v>
      </c>
      <c r="AF7573" s="247">
        <v>-239.2</v>
      </c>
      <c r="AH7573" s="226" t="s">
        <v>21881</v>
      </c>
      <c r="AI7573" s="227">
        <v>66298.39</v>
      </c>
      <c r="AK7573" s="207" t="s">
        <v>21801</v>
      </c>
      <c r="AL7573" s="208">
        <v>318.44</v>
      </c>
      <c r="AM7573" s="93"/>
      <c r="AN7573" s="93"/>
      <c r="AO7573" s="93"/>
    </row>
    <row r="7574" spans="28:41" x14ac:dyDescent="0.55000000000000004">
      <c r="AB7574" s="276" t="s">
        <v>68440</v>
      </c>
      <c r="AC7574" s="277">
        <v>27300</v>
      </c>
      <c r="AE7574" s="246" t="s">
        <v>52741</v>
      </c>
      <c r="AF7574" s="247">
        <v>7897.32</v>
      </c>
      <c r="AH7574" s="226" t="s">
        <v>21882</v>
      </c>
      <c r="AI7574" s="227">
        <v>212072.95</v>
      </c>
      <c r="AK7574" s="207" t="s">
        <v>21802</v>
      </c>
      <c r="AL7574" s="208">
        <v>8537.86</v>
      </c>
      <c r="AM7574" s="93"/>
      <c r="AN7574" s="93"/>
      <c r="AO7574" s="93"/>
    </row>
    <row r="7575" spans="28:41" x14ac:dyDescent="0.55000000000000004">
      <c r="AB7575" s="276" t="s">
        <v>68441</v>
      </c>
      <c r="AC7575" s="277">
        <v>194038.75</v>
      </c>
      <c r="AE7575" s="246" t="s">
        <v>52742</v>
      </c>
      <c r="AF7575" s="247">
        <v>604.17999999999995</v>
      </c>
      <c r="AH7575" s="226" t="s">
        <v>21883</v>
      </c>
      <c r="AI7575" s="227">
        <v>105182.2</v>
      </c>
      <c r="AK7575" s="207" t="s">
        <v>21803</v>
      </c>
      <c r="AL7575" s="208">
        <v>4455.04</v>
      </c>
      <c r="AM7575" s="93"/>
      <c r="AN7575" s="93"/>
      <c r="AO7575" s="93"/>
    </row>
    <row r="7576" spans="28:41" x14ac:dyDescent="0.55000000000000004">
      <c r="AB7576" s="276" t="s">
        <v>68442</v>
      </c>
      <c r="AC7576" s="277">
        <v>18146.57</v>
      </c>
      <c r="AE7576" s="246" t="s">
        <v>52743</v>
      </c>
      <c r="AF7576" s="247">
        <v>1934.85</v>
      </c>
      <c r="AH7576" s="226" t="s">
        <v>45048</v>
      </c>
      <c r="AI7576" s="227">
        <v>4425.68</v>
      </c>
      <c r="AK7576" s="207" t="s">
        <v>21804</v>
      </c>
      <c r="AL7576" s="208">
        <v>340.81</v>
      </c>
      <c r="AM7576" s="93"/>
      <c r="AN7576" s="93"/>
      <c r="AO7576" s="93"/>
    </row>
    <row r="7577" spans="28:41" x14ac:dyDescent="0.55000000000000004">
      <c r="AB7577" s="276" t="s">
        <v>68443</v>
      </c>
      <c r="AC7577" s="277">
        <v>59429.39</v>
      </c>
      <c r="AE7577" s="246" t="s">
        <v>52744</v>
      </c>
      <c r="AF7577" s="247">
        <v>1689.8</v>
      </c>
      <c r="AH7577" s="226" t="s">
        <v>21884</v>
      </c>
      <c r="AI7577" s="227">
        <v>77727.399999999994</v>
      </c>
      <c r="AK7577" s="207" t="s">
        <v>21805</v>
      </c>
      <c r="AL7577" s="208">
        <v>965.85</v>
      </c>
      <c r="AM7577" s="93"/>
      <c r="AN7577" s="93"/>
      <c r="AO7577" s="93"/>
    </row>
    <row r="7578" spans="28:41" x14ac:dyDescent="0.55000000000000004">
      <c r="AB7578" s="276" t="s">
        <v>68444</v>
      </c>
      <c r="AC7578" s="277">
        <v>39021.35</v>
      </c>
      <c r="AE7578" s="246" t="s">
        <v>52745</v>
      </c>
      <c r="AF7578" s="247">
        <v>1253.26</v>
      </c>
      <c r="AH7578" s="226" t="s">
        <v>21889</v>
      </c>
      <c r="AI7578" s="227">
        <v>48002.81</v>
      </c>
      <c r="AK7578" s="207" t="s">
        <v>21806</v>
      </c>
      <c r="AL7578" s="208">
        <v>37082.47</v>
      </c>
      <c r="AM7578" s="93"/>
      <c r="AN7578" s="93"/>
      <c r="AO7578" s="93"/>
    </row>
    <row r="7579" spans="28:41" x14ac:dyDescent="0.55000000000000004">
      <c r="AB7579" s="276" t="s">
        <v>68445</v>
      </c>
      <c r="AC7579" s="277">
        <v>1977.46</v>
      </c>
      <c r="AE7579" s="246" t="s">
        <v>61452</v>
      </c>
      <c r="AF7579" s="247">
        <v>-27.77</v>
      </c>
      <c r="AH7579" s="226" t="s">
        <v>21890</v>
      </c>
      <c r="AI7579" s="227">
        <v>382199.45</v>
      </c>
      <c r="AK7579" s="207" t="s">
        <v>21807</v>
      </c>
      <c r="AL7579" s="208">
        <v>48508.86</v>
      </c>
      <c r="AM7579" s="93"/>
      <c r="AN7579" s="93"/>
      <c r="AO7579" s="93"/>
    </row>
    <row r="7580" spans="28:41" x14ac:dyDescent="0.55000000000000004">
      <c r="AB7580" s="276" t="s">
        <v>70685</v>
      </c>
      <c r="AC7580" s="277">
        <v>1117.24</v>
      </c>
      <c r="AE7580" s="246" t="s">
        <v>61453</v>
      </c>
      <c r="AF7580" s="247">
        <v>-129.19999999999999</v>
      </c>
      <c r="AH7580" s="226" t="s">
        <v>45049</v>
      </c>
      <c r="AI7580" s="227">
        <v>8653.16</v>
      </c>
      <c r="AK7580" s="207" t="s">
        <v>21808</v>
      </c>
      <c r="AL7580" s="208">
        <v>63088.67</v>
      </c>
      <c r="AM7580" s="93"/>
      <c r="AN7580" s="93"/>
      <c r="AO7580" s="93"/>
    </row>
    <row r="7581" spans="28:41" x14ac:dyDescent="0.55000000000000004">
      <c r="AB7581" s="276" t="s">
        <v>68446</v>
      </c>
      <c r="AC7581" s="277">
        <v>87670</v>
      </c>
      <c r="AE7581" s="246" t="s">
        <v>35170</v>
      </c>
      <c r="AF7581" s="247">
        <v>297775</v>
      </c>
      <c r="AH7581" s="226" t="s">
        <v>42612</v>
      </c>
      <c r="AI7581" s="227">
        <v>-9623.35</v>
      </c>
      <c r="AK7581" s="207" t="s">
        <v>21809</v>
      </c>
      <c r="AL7581" s="208">
        <v>1544.55</v>
      </c>
      <c r="AM7581" s="93"/>
      <c r="AN7581" s="93"/>
      <c r="AO7581" s="93"/>
    </row>
    <row r="7582" spans="28:41" x14ac:dyDescent="0.55000000000000004">
      <c r="AB7582" s="276" t="s">
        <v>64723</v>
      </c>
      <c r="AC7582" s="277">
        <v>45888.9</v>
      </c>
      <c r="AE7582" s="246" t="s">
        <v>36369</v>
      </c>
      <c r="AF7582" s="247">
        <v>1379.73</v>
      </c>
      <c r="AH7582" s="226" t="s">
        <v>52707</v>
      </c>
      <c r="AI7582" s="227">
        <v>23.84</v>
      </c>
      <c r="AK7582" s="207" t="s">
        <v>21810</v>
      </c>
      <c r="AL7582" s="208">
        <v>3470.36</v>
      </c>
      <c r="AM7582" s="93"/>
      <c r="AN7582" s="93"/>
      <c r="AO7582" s="93"/>
    </row>
    <row r="7583" spans="28:41" x14ac:dyDescent="0.55000000000000004">
      <c r="AB7583" s="276" t="s">
        <v>63761</v>
      </c>
      <c r="AC7583" s="277">
        <v>16252.66</v>
      </c>
      <c r="AE7583" s="246" t="s">
        <v>40368</v>
      </c>
      <c r="AF7583" s="247">
        <v>43020</v>
      </c>
      <c r="AH7583" s="226" t="s">
        <v>48944</v>
      </c>
      <c r="AI7583" s="227">
        <v>859.52</v>
      </c>
      <c r="AK7583" s="207" t="s">
        <v>21811</v>
      </c>
      <c r="AL7583" s="208">
        <v>1887.72</v>
      </c>
      <c r="AM7583" s="93"/>
      <c r="AN7583" s="93"/>
      <c r="AO7583" s="93"/>
    </row>
    <row r="7584" spans="28:41" x14ac:dyDescent="0.55000000000000004">
      <c r="AB7584" s="276" t="s">
        <v>68447</v>
      </c>
      <c r="AC7584" s="277">
        <v>3724.32</v>
      </c>
      <c r="AE7584" s="246" t="s">
        <v>36370</v>
      </c>
      <c r="AF7584" s="247">
        <v>7110.65</v>
      </c>
      <c r="AH7584" s="226" t="s">
        <v>47003</v>
      </c>
      <c r="AI7584" s="227">
        <v>1226.25</v>
      </c>
      <c r="AK7584" s="207" t="s">
        <v>21812</v>
      </c>
      <c r="AL7584" s="208">
        <v>5155.18</v>
      </c>
      <c r="AM7584" s="93"/>
      <c r="AN7584" s="93"/>
      <c r="AO7584" s="93"/>
    </row>
    <row r="7585" spans="28:41" x14ac:dyDescent="0.55000000000000004">
      <c r="AB7585" s="276" t="s">
        <v>68448</v>
      </c>
      <c r="AC7585" s="277">
        <v>685</v>
      </c>
      <c r="AE7585" s="246" t="s">
        <v>42624</v>
      </c>
      <c r="AF7585" s="247">
        <v>80.819999999999993</v>
      </c>
      <c r="AH7585" s="226" t="s">
        <v>35149</v>
      </c>
      <c r="AI7585" s="227">
        <v>228467.09</v>
      </c>
      <c r="AK7585" s="207" t="s">
        <v>21813</v>
      </c>
      <c r="AL7585" s="208">
        <v>5748.66</v>
      </c>
      <c r="AM7585" s="93"/>
      <c r="AN7585" s="93"/>
      <c r="AO7585" s="93"/>
    </row>
    <row r="7586" spans="28:41" x14ac:dyDescent="0.55000000000000004">
      <c r="AB7586" s="276" t="s">
        <v>61536</v>
      </c>
      <c r="AC7586" s="277">
        <v>118079.5</v>
      </c>
      <c r="AE7586" s="246" t="s">
        <v>21966</v>
      </c>
      <c r="AF7586" s="247">
        <v>287595</v>
      </c>
      <c r="AH7586" s="226" t="s">
        <v>40360</v>
      </c>
      <c r="AI7586" s="227">
        <v>11935.12</v>
      </c>
      <c r="AK7586" s="207" t="s">
        <v>21814</v>
      </c>
      <c r="AL7586" s="208">
        <v>486.87</v>
      </c>
      <c r="AM7586" s="93"/>
      <c r="AN7586" s="93"/>
      <c r="AO7586" s="93"/>
    </row>
    <row r="7587" spans="28:41" x14ac:dyDescent="0.55000000000000004">
      <c r="AB7587" s="276" t="s">
        <v>61537</v>
      </c>
      <c r="AC7587" s="277">
        <v>8834.82</v>
      </c>
      <c r="AE7587" s="246" t="s">
        <v>52746</v>
      </c>
      <c r="AF7587" s="247">
        <v>49432.72</v>
      </c>
      <c r="AH7587" s="226" t="s">
        <v>35150</v>
      </c>
      <c r="AI7587" s="227">
        <v>16595.099999999999</v>
      </c>
      <c r="AK7587" s="207" t="s">
        <v>21815</v>
      </c>
      <c r="AL7587" s="208">
        <v>2352.4899999999998</v>
      </c>
      <c r="AM7587" s="93"/>
      <c r="AN7587" s="93"/>
      <c r="AO7587" s="93"/>
    </row>
    <row r="7588" spans="28:41" x14ac:dyDescent="0.55000000000000004">
      <c r="AB7588" s="276" t="s">
        <v>61538</v>
      </c>
      <c r="AC7588" s="277">
        <v>28690.51</v>
      </c>
      <c r="AE7588" s="246" t="s">
        <v>45060</v>
      </c>
      <c r="AF7588" s="247">
        <v>-8215.6299999999992</v>
      </c>
      <c r="AH7588" s="226" t="s">
        <v>35151</v>
      </c>
      <c r="AI7588" s="227">
        <v>55183.13</v>
      </c>
      <c r="AK7588" s="207" t="s">
        <v>21816</v>
      </c>
      <c r="AL7588" s="208">
        <v>1500</v>
      </c>
      <c r="AM7588" s="93"/>
      <c r="AN7588" s="93"/>
      <c r="AO7588" s="93"/>
    </row>
    <row r="7589" spans="28:41" x14ac:dyDescent="0.55000000000000004">
      <c r="AB7589" s="276" t="s">
        <v>58631</v>
      </c>
      <c r="AC7589" s="277">
        <v>46405.75</v>
      </c>
      <c r="AE7589" s="246" t="s">
        <v>48035</v>
      </c>
      <c r="AF7589" s="247">
        <v>796.63</v>
      </c>
      <c r="AH7589" s="226" t="s">
        <v>35152</v>
      </c>
      <c r="AI7589" s="227">
        <v>24461.51</v>
      </c>
      <c r="AK7589" s="207" t="s">
        <v>21817</v>
      </c>
      <c r="AL7589" s="208">
        <v>99499</v>
      </c>
      <c r="AM7589" s="93"/>
      <c r="AN7589" s="93"/>
      <c r="AO7589" s="93"/>
    </row>
    <row r="7590" spans="28:41" x14ac:dyDescent="0.55000000000000004">
      <c r="AB7590" s="276" t="s">
        <v>58311</v>
      </c>
      <c r="AC7590" s="277">
        <v>20459.330000000002</v>
      </c>
      <c r="AE7590" s="246" t="s">
        <v>52750</v>
      </c>
      <c r="AF7590" s="247">
        <v>55020</v>
      </c>
      <c r="AH7590" s="226" t="s">
        <v>40361</v>
      </c>
      <c r="AI7590" s="227">
        <v>9372.4599999999991</v>
      </c>
      <c r="AK7590" s="207" t="s">
        <v>21818</v>
      </c>
      <c r="AL7590" s="208">
        <v>450</v>
      </c>
      <c r="AM7590" s="93"/>
      <c r="AN7590" s="93"/>
      <c r="AO7590" s="93"/>
    </row>
    <row r="7591" spans="28:41" x14ac:dyDescent="0.55000000000000004">
      <c r="AB7591" s="276" t="s">
        <v>60085</v>
      </c>
      <c r="AC7591" s="277">
        <v>253571.25</v>
      </c>
      <c r="AE7591" s="246" t="s">
        <v>59109</v>
      </c>
      <c r="AF7591" s="247">
        <v>5502</v>
      </c>
      <c r="AH7591" s="226" t="s">
        <v>33697</v>
      </c>
      <c r="AI7591" s="227">
        <v>81984.02</v>
      </c>
      <c r="AK7591" s="207" t="s">
        <v>21819</v>
      </c>
      <c r="AL7591" s="208">
        <v>34.44</v>
      </c>
      <c r="AM7591" s="93"/>
      <c r="AN7591" s="93"/>
      <c r="AO7591" s="93"/>
    </row>
    <row r="7592" spans="28:41" x14ac:dyDescent="0.55000000000000004">
      <c r="AB7592" s="276" t="s">
        <v>59764</v>
      </c>
      <c r="AC7592" s="277">
        <v>138999</v>
      </c>
      <c r="AE7592" s="246" t="s">
        <v>52751</v>
      </c>
      <c r="AF7592" s="247">
        <v>4553.45</v>
      </c>
      <c r="AH7592" s="226" t="s">
        <v>40362</v>
      </c>
      <c r="AI7592" s="227">
        <v>293.5</v>
      </c>
      <c r="AK7592" s="207" t="s">
        <v>21820</v>
      </c>
      <c r="AL7592" s="208">
        <v>97.56</v>
      </c>
      <c r="AM7592" s="93"/>
      <c r="AN7592" s="93"/>
      <c r="AO7592" s="93"/>
    </row>
    <row r="7593" spans="28:41" x14ac:dyDescent="0.55000000000000004">
      <c r="AB7593" s="276" t="s">
        <v>68449</v>
      </c>
      <c r="AC7593" s="277">
        <v>6600</v>
      </c>
      <c r="AE7593" s="246" t="s">
        <v>52752</v>
      </c>
      <c r="AF7593" s="247">
        <v>14827.9</v>
      </c>
      <c r="AH7593" s="226" t="s">
        <v>35153</v>
      </c>
      <c r="AI7593" s="227">
        <v>26191.45</v>
      </c>
      <c r="AK7593" s="207" t="s">
        <v>21821</v>
      </c>
      <c r="AL7593" s="208">
        <v>28623.06</v>
      </c>
      <c r="AM7593" s="93"/>
      <c r="AN7593" s="93"/>
      <c r="AO7593" s="93"/>
    </row>
    <row r="7594" spans="28:41" x14ac:dyDescent="0.55000000000000004">
      <c r="AB7594" s="276" t="s">
        <v>68450</v>
      </c>
      <c r="AC7594" s="277">
        <v>504.9</v>
      </c>
      <c r="AE7594" s="246" t="s">
        <v>52753</v>
      </c>
      <c r="AF7594" s="247">
        <v>6101.2</v>
      </c>
      <c r="AH7594" s="226" t="s">
        <v>36357</v>
      </c>
      <c r="AI7594" s="227">
        <v>36425.53</v>
      </c>
      <c r="AK7594" s="207" t="s">
        <v>21822</v>
      </c>
      <c r="AL7594" s="208">
        <v>63088.67</v>
      </c>
      <c r="AM7594" s="93"/>
      <c r="AN7594" s="93"/>
      <c r="AO7594" s="93"/>
    </row>
    <row r="7595" spans="28:41" x14ac:dyDescent="0.55000000000000004">
      <c r="AB7595" s="276" t="s">
        <v>68451</v>
      </c>
      <c r="AC7595" s="277">
        <v>840.29</v>
      </c>
      <c r="AE7595" s="246" t="s">
        <v>52754</v>
      </c>
      <c r="AF7595" s="247">
        <v>4935.71</v>
      </c>
      <c r="AH7595" s="226" t="s">
        <v>40363</v>
      </c>
      <c r="AI7595" s="227">
        <v>230.47</v>
      </c>
      <c r="AK7595" s="207" t="s">
        <v>21823</v>
      </c>
      <c r="AL7595" s="208">
        <v>4455.04</v>
      </c>
      <c r="AM7595" s="93"/>
      <c r="AN7595" s="93"/>
      <c r="AO7595" s="93"/>
    </row>
    <row r="7596" spans="28:41" x14ac:dyDescent="0.55000000000000004">
      <c r="AB7596" s="276" t="s">
        <v>68452</v>
      </c>
      <c r="AC7596" s="277">
        <v>856.81</v>
      </c>
      <c r="AE7596" s="246" t="s">
        <v>62462</v>
      </c>
      <c r="AF7596" s="247">
        <v>84513.62</v>
      </c>
      <c r="AH7596" s="226" t="s">
        <v>33698</v>
      </c>
      <c r="AI7596" s="227">
        <v>10541.5</v>
      </c>
      <c r="AK7596" s="207" t="s">
        <v>21824</v>
      </c>
      <c r="AL7596" s="208">
        <v>1544.55</v>
      </c>
      <c r="AM7596" s="93"/>
      <c r="AN7596" s="93"/>
      <c r="AO7596" s="93"/>
    </row>
    <row r="7597" spans="28:41" x14ac:dyDescent="0.55000000000000004">
      <c r="AB7597" s="276" t="s">
        <v>59174</v>
      </c>
      <c r="AC7597" s="277">
        <v>18528.52</v>
      </c>
      <c r="AE7597" s="246" t="s">
        <v>61454</v>
      </c>
      <c r="AF7597" s="247">
        <v>-614.33000000000004</v>
      </c>
      <c r="AH7597" s="226" t="s">
        <v>36358</v>
      </c>
      <c r="AI7597" s="227">
        <v>7737.02</v>
      </c>
      <c r="AK7597" s="207" t="s">
        <v>21825</v>
      </c>
      <c r="AL7597" s="208">
        <v>3470.36</v>
      </c>
      <c r="AM7597" s="93"/>
      <c r="AN7597" s="93"/>
      <c r="AO7597" s="93"/>
    </row>
    <row r="7598" spans="28:41" x14ac:dyDescent="0.55000000000000004">
      <c r="AB7598" s="276" t="s">
        <v>60665</v>
      </c>
      <c r="AC7598" s="277">
        <v>1998.11</v>
      </c>
      <c r="AE7598" s="246" t="s">
        <v>64433</v>
      </c>
      <c r="AF7598" s="247">
        <v>672.35</v>
      </c>
      <c r="AH7598" s="226" t="s">
        <v>50038</v>
      </c>
      <c r="AI7598" s="227">
        <v>25896.33</v>
      </c>
      <c r="AK7598" s="207" t="s">
        <v>21826</v>
      </c>
      <c r="AL7598" s="208">
        <v>2337.7199999999998</v>
      </c>
      <c r="AM7598" s="93"/>
      <c r="AN7598" s="93"/>
      <c r="AO7598" s="93"/>
    </row>
    <row r="7599" spans="28:41" x14ac:dyDescent="0.55000000000000004">
      <c r="AB7599" s="276" t="s">
        <v>70686</v>
      </c>
      <c r="AC7599" s="277">
        <v>2710.76</v>
      </c>
      <c r="AE7599" s="246" t="s">
        <v>56237</v>
      </c>
      <c r="AF7599" s="247">
        <v>23144.560000000001</v>
      </c>
      <c r="AH7599" s="226" t="s">
        <v>42613</v>
      </c>
      <c r="AI7599" s="227">
        <v>155.71</v>
      </c>
      <c r="AK7599" s="207" t="s">
        <v>21827</v>
      </c>
      <c r="AL7599" s="208">
        <v>10798.64</v>
      </c>
      <c r="AM7599" s="93"/>
      <c r="AN7599" s="93"/>
      <c r="AO7599" s="93"/>
    </row>
    <row r="7600" spans="28:41" x14ac:dyDescent="0.55000000000000004">
      <c r="AB7600" s="276" t="s">
        <v>70687</v>
      </c>
      <c r="AC7600" s="277">
        <v>25136.86</v>
      </c>
      <c r="AE7600" s="246" t="s">
        <v>63703</v>
      </c>
      <c r="AF7600" s="247">
        <v>3115.07</v>
      </c>
      <c r="AH7600" s="226" t="s">
        <v>40364</v>
      </c>
      <c r="AI7600" s="227">
        <v>4537.13</v>
      </c>
      <c r="AK7600" s="207" t="s">
        <v>21828</v>
      </c>
      <c r="AL7600" s="208">
        <v>6825</v>
      </c>
      <c r="AM7600" s="93"/>
      <c r="AN7600" s="93"/>
      <c r="AO7600" s="93"/>
    </row>
    <row r="7601" spans="28:41" x14ac:dyDescent="0.55000000000000004">
      <c r="AB7601" s="276" t="s">
        <v>60666</v>
      </c>
      <c r="AC7601" s="277">
        <v>63042.52</v>
      </c>
      <c r="AE7601" s="246" t="s">
        <v>63704</v>
      </c>
      <c r="AF7601" s="247">
        <v>238.3</v>
      </c>
      <c r="AH7601" s="226" t="s">
        <v>33699</v>
      </c>
      <c r="AI7601" s="227">
        <v>174290.11</v>
      </c>
      <c r="AK7601" s="207" t="s">
        <v>13665</v>
      </c>
      <c r="AL7601" s="208">
        <v>7077.78</v>
      </c>
      <c r="AM7601" s="93"/>
      <c r="AN7601" s="93"/>
      <c r="AO7601" s="93"/>
    </row>
    <row r="7602" spans="28:41" x14ac:dyDescent="0.55000000000000004">
      <c r="AB7602" s="276" t="s">
        <v>60667</v>
      </c>
      <c r="AC7602" s="277">
        <v>4822.76</v>
      </c>
      <c r="AE7602" s="246" t="s">
        <v>63705</v>
      </c>
      <c r="AF7602" s="247">
        <v>763.2</v>
      </c>
      <c r="AH7602" s="226" t="s">
        <v>47004</v>
      </c>
      <c r="AI7602" s="227">
        <v>1984.18</v>
      </c>
      <c r="AK7602" s="207" t="s">
        <v>13666</v>
      </c>
      <c r="AL7602" s="208">
        <v>3766.58</v>
      </c>
      <c r="AM7602" s="93"/>
      <c r="AN7602" s="93"/>
      <c r="AO7602" s="93"/>
    </row>
    <row r="7603" spans="28:41" x14ac:dyDescent="0.55000000000000004">
      <c r="AB7603" s="276" t="s">
        <v>60668</v>
      </c>
      <c r="AC7603" s="277">
        <v>15764.67</v>
      </c>
      <c r="AE7603" s="246" t="s">
        <v>64434</v>
      </c>
      <c r="AF7603" s="247">
        <v>2850</v>
      </c>
      <c r="AH7603" s="226" t="s">
        <v>33700</v>
      </c>
      <c r="AI7603" s="227">
        <v>361592.66</v>
      </c>
      <c r="AK7603" s="207" t="s">
        <v>21829</v>
      </c>
      <c r="AL7603" s="208">
        <v>325.86</v>
      </c>
      <c r="AM7603" s="93"/>
      <c r="AN7603" s="93"/>
      <c r="AO7603" s="93"/>
    </row>
    <row r="7604" spans="28:41" x14ac:dyDescent="0.55000000000000004">
      <c r="AB7604" s="276" t="s">
        <v>25387</v>
      </c>
      <c r="AC7604" s="277">
        <v>3345.37</v>
      </c>
      <c r="AE7604" s="246" t="s">
        <v>64435</v>
      </c>
      <c r="AF7604" s="247">
        <v>2639.47</v>
      </c>
      <c r="AH7604" s="226" t="s">
        <v>33701</v>
      </c>
      <c r="AI7604" s="227">
        <v>235325.36</v>
      </c>
      <c r="AK7604" s="207" t="s">
        <v>21830</v>
      </c>
      <c r="AL7604" s="208">
        <v>40056.019999999997</v>
      </c>
      <c r="AM7604" s="93"/>
      <c r="AN7604" s="93"/>
      <c r="AO7604" s="93"/>
    </row>
    <row r="7605" spans="28:41" x14ac:dyDescent="0.55000000000000004">
      <c r="AB7605" s="276" t="s">
        <v>35410</v>
      </c>
      <c r="AC7605" s="277">
        <v>19158.34</v>
      </c>
      <c r="AE7605" s="246" t="s">
        <v>63571</v>
      </c>
      <c r="AF7605" s="247">
        <v>11249.25</v>
      </c>
      <c r="AH7605" s="226" t="s">
        <v>39228</v>
      </c>
      <c r="AI7605" s="227">
        <v>6095.06</v>
      </c>
      <c r="AK7605" s="207" t="s">
        <v>21831</v>
      </c>
      <c r="AL7605" s="208">
        <v>318.44</v>
      </c>
      <c r="AM7605" s="93"/>
      <c r="AN7605" s="93"/>
      <c r="AO7605" s="93"/>
    </row>
    <row r="7606" spans="28:41" x14ac:dyDescent="0.55000000000000004">
      <c r="AB7606" s="276" t="s">
        <v>68453</v>
      </c>
      <c r="AC7606" s="277">
        <v>1105.48</v>
      </c>
      <c r="AE7606" s="246" t="s">
        <v>62662</v>
      </c>
      <c r="AF7606" s="247">
        <v>3415.84</v>
      </c>
      <c r="AH7606" s="226" t="s">
        <v>39229</v>
      </c>
      <c r="AI7606" s="227">
        <v>34100.04</v>
      </c>
      <c r="AK7606" s="207" t="s">
        <v>13668</v>
      </c>
      <c r="AL7606" s="208">
        <v>2352.4899999999998</v>
      </c>
      <c r="AM7606" s="93"/>
      <c r="AN7606" s="93"/>
      <c r="AO7606" s="93"/>
    </row>
    <row r="7607" spans="28:41" x14ac:dyDescent="0.55000000000000004">
      <c r="AB7607" s="276" t="s">
        <v>59766</v>
      </c>
      <c r="AC7607" s="277">
        <v>1601.24</v>
      </c>
      <c r="AE7607" s="246" t="s">
        <v>62663</v>
      </c>
      <c r="AF7607" s="247">
        <v>261.33</v>
      </c>
      <c r="AH7607" s="226" t="s">
        <v>33702</v>
      </c>
      <c r="AI7607" s="227">
        <v>4974.09</v>
      </c>
      <c r="AK7607" s="207" t="s">
        <v>21832</v>
      </c>
      <c r="AL7607" s="208">
        <v>1500</v>
      </c>
      <c r="AM7607" s="93"/>
      <c r="AN7607" s="93"/>
      <c r="AO7607" s="93"/>
    </row>
    <row r="7608" spans="28:41" x14ac:dyDescent="0.55000000000000004">
      <c r="AB7608" s="276" t="s">
        <v>68454</v>
      </c>
      <c r="AC7608" s="277">
        <v>345.9</v>
      </c>
      <c r="AE7608" s="246" t="s">
        <v>62664</v>
      </c>
      <c r="AF7608" s="247">
        <v>836.88</v>
      </c>
      <c r="AH7608" s="226" t="s">
        <v>36359</v>
      </c>
      <c r="AI7608" s="227">
        <v>23522.12</v>
      </c>
      <c r="AK7608" s="207" t="s">
        <v>21833</v>
      </c>
      <c r="AL7608" s="208">
        <v>85669.78</v>
      </c>
      <c r="AM7608" s="93"/>
      <c r="AN7608" s="93"/>
      <c r="AO7608" s="93"/>
    </row>
    <row r="7609" spans="28:41" x14ac:dyDescent="0.55000000000000004">
      <c r="AB7609" s="276" t="s">
        <v>50283</v>
      </c>
      <c r="AC7609" s="277">
        <v>1980.73</v>
      </c>
      <c r="AE7609" s="246" t="s">
        <v>57513</v>
      </c>
      <c r="AF7609" s="247">
        <v>5577</v>
      </c>
      <c r="AH7609" s="226" t="s">
        <v>35154</v>
      </c>
      <c r="AI7609" s="227">
        <v>432026.31</v>
      </c>
      <c r="AK7609" s="207" t="s">
        <v>21834</v>
      </c>
      <c r="AL7609" s="208">
        <v>102998.97</v>
      </c>
      <c r="AM7609" s="93"/>
      <c r="AN7609" s="93"/>
      <c r="AO7609" s="93"/>
    </row>
    <row r="7610" spans="28:41" x14ac:dyDescent="0.55000000000000004">
      <c r="AB7610" s="276" t="s">
        <v>55315</v>
      </c>
      <c r="AC7610" s="277">
        <v>5100</v>
      </c>
      <c r="AE7610" s="246" t="s">
        <v>64436</v>
      </c>
      <c r="AF7610" s="247">
        <v>3239.75</v>
      </c>
      <c r="AH7610" s="226" t="s">
        <v>40365</v>
      </c>
      <c r="AI7610" s="227">
        <v>36032.36</v>
      </c>
      <c r="AK7610" s="207" t="s">
        <v>21835</v>
      </c>
      <c r="AL7610" s="208">
        <v>100054.05</v>
      </c>
      <c r="AM7610" s="93"/>
      <c r="AN7610" s="93"/>
      <c r="AO7610" s="93"/>
    </row>
    <row r="7611" spans="28:41" x14ac:dyDescent="0.55000000000000004">
      <c r="AB7611" s="276" t="s">
        <v>53316</v>
      </c>
      <c r="AC7611" s="277">
        <v>100</v>
      </c>
      <c r="AE7611" s="246" t="s">
        <v>58282</v>
      </c>
      <c r="AF7611" s="247">
        <v>12267.45</v>
      </c>
      <c r="AH7611" s="226" t="s">
        <v>45050</v>
      </c>
      <c r="AI7611" s="227">
        <v>8600</v>
      </c>
      <c r="AK7611" s="207" t="s">
        <v>21836</v>
      </c>
      <c r="AL7611" s="208">
        <v>222852.97</v>
      </c>
      <c r="AM7611" s="93"/>
      <c r="AN7611" s="93"/>
      <c r="AO7611" s="93"/>
    </row>
    <row r="7612" spans="28:41" x14ac:dyDescent="0.55000000000000004">
      <c r="AB7612" s="276" t="s">
        <v>53317</v>
      </c>
      <c r="AC7612" s="277">
        <v>23206.27</v>
      </c>
      <c r="AE7612" s="246" t="s">
        <v>52755</v>
      </c>
      <c r="AF7612" s="247">
        <v>11474</v>
      </c>
      <c r="AH7612" s="226" t="s">
        <v>35155</v>
      </c>
      <c r="AI7612" s="227">
        <v>22100</v>
      </c>
      <c r="AK7612" s="207" t="s">
        <v>21837</v>
      </c>
      <c r="AL7612" s="208">
        <v>14781.34</v>
      </c>
      <c r="AM7612" s="93"/>
      <c r="AN7612" s="93"/>
      <c r="AO7612" s="93"/>
    </row>
    <row r="7613" spans="28:41" x14ac:dyDescent="0.55000000000000004">
      <c r="AB7613" s="276" t="s">
        <v>53318</v>
      </c>
      <c r="AC7613" s="277">
        <v>2112.11</v>
      </c>
      <c r="AE7613" s="246" t="s">
        <v>58283</v>
      </c>
      <c r="AF7613" s="247">
        <v>13076.25</v>
      </c>
      <c r="AH7613" s="226" t="s">
        <v>35156</v>
      </c>
      <c r="AI7613" s="227">
        <v>230.57</v>
      </c>
      <c r="AK7613" s="207" t="s">
        <v>21838</v>
      </c>
      <c r="AL7613" s="208">
        <v>2232.6</v>
      </c>
      <c r="AM7613" s="93"/>
      <c r="AN7613" s="93"/>
      <c r="AO7613" s="93"/>
    </row>
    <row r="7614" spans="28:41" x14ac:dyDescent="0.55000000000000004">
      <c r="AB7614" s="276" t="s">
        <v>53319</v>
      </c>
      <c r="AC7614" s="277">
        <v>6374.28</v>
      </c>
      <c r="AE7614" s="246" t="s">
        <v>60538</v>
      </c>
      <c r="AF7614" s="247">
        <v>3994.5</v>
      </c>
      <c r="AH7614" s="226" t="s">
        <v>33703</v>
      </c>
      <c r="AI7614" s="227">
        <v>99393.18</v>
      </c>
      <c r="AK7614" s="207" t="s">
        <v>21839</v>
      </c>
      <c r="AL7614" s="208">
        <v>8524</v>
      </c>
      <c r="AM7614" s="93"/>
      <c r="AN7614" s="93"/>
      <c r="AO7614" s="93"/>
    </row>
    <row r="7615" spans="28:41" x14ac:dyDescent="0.55000000000000004">
      <c r="AB7615" s="276" t="s">
        <v>56430</v>
      </c>
      <c r="AC7615" s="277">
        <v>80.569999999999993</v>
      </c>
      <c r="AE7615" s="246" t="s">
        <v>60539</v>
      </c>
      <c r="AF7615" s="247">
        <v>305.63</v>
      </c>
      <c r="AH7615" s="226" t="s">
        <v>33704</v>
      </c>
      <c r="AI7615" s="227">
        <v>95404.47</v>
      </c>
      <c r="AK7615" s="207" t="s">
        <v>21840</v>
      </c>
      <c r="AL7615" s="208">
        <v>13688.84</v>
      </c>
      <c r="AM7615" s="93"/>
      <c r="AN7615" s="93"/>
      <c r="AO7615" s="93"/>
    </row>
    <row r="7616" spans="28:41" x14ac:dyDescent="0.55000000000000004">
      <c r="AB7616" s="276" t="s">
        <v>53320</v>
      </c>
      <c r="AC7616" s="277">
        <v>1854.4</v>
      </c>
      <c r="AE7616" s="246" t="s">
        <v>60540</v>
      </c>
      <c r="AF7616" s="247">
        <v>978.66</v>
      </c>
      <c r="AH7616" s="226" t="s">
        <v>33705</v>
      </c>
      <c r="AI7616" s="227">
        <v>39556.769999999997</v>
      </c>
      <c r="AK7616" s="207" t="s">
        <v>21841</v>
      </c>
      <c r="AL7616" s="208">
        <v>0.53</v>
      </c>
      <c r="AM7616" s="93"/>
      <c r="AN7616" s="93"/>
      <c r="AO7616" s="93"/>
    </row>
    <row r="7617" spans="28:41" x14ac:dyDescent="0.55000000000000004">
      <c r="AB7617" s="276" t="s">
        <v>68455</v>
      </c>
      <c r="AC7617" s="277">
        <v>292.14999999999998</v>
      </c>
      <c r="AE7617" s="246" t="s">
        <v>33733</v>
      </c>
      <c r="AF7617" s="247">
        <v>1262.5</v>
      </c>
      <c r="AH7617" s="226" t="s">
        <v>21894</v>
      </c>
      <c r="AI7617" s="227">
        <v>84320.88</v>
      </c>
      <c r="AK7617" s="207" t="s">
        <v>21842</v>
      </c>
      <c r="AL7617" s="208">
        <v>20694.97</v>
      </c>
      <c r="AM7617" s="93"/>
      <c r="AN7617" s="93"/>
      <c r="AO7617" s="93"/>
    </row>
    <row r="7618" spans="28:41" x14ac:dyDescent="0.55000000000000004">
      <c r="AB7618" s="276" t="s">
        <v>53321</v>
      </c>
      <c r="AC7618" s="277">
        <v>194.59</v>
      </c>
      <c r="AE7618" s="246" t="s">
        <v>55212</v>
      </c>
      <c r="AF7618" s="247">
        <v>887.5</v>
      </c>
      <c r="AH7618" s="226" t="s">
        <v>21895</v>
      </c>
      <c r="AI7618" s="227">
        <v>593763.38</v>
      </c>
      <c r="AK7618" s="207" t="s">
        <v>21843</v>
      </c>
      <c r="AL7618" s="208">
        <v>53109.14</v>
      </c>
      <c r="AM7618" s="93"/>
      <c r="AN7618" s="93"/>
      <c r="AO7618" s="93"/>
    </row>
    <row r="7619" spans="28:41" x14ac:dyDescent="0.55000000000000004">
      <c r="AB7619" s="276" t="s">
        <v>56431</v>
      </c>
      <c r="AC7619" s="277">
        <v>86336.639999999999</v>
      </c>
      <c r="AE7619" s="246" t="s">
        <v>33734</v>
      </c>
      <c r="AF7619" s="247">
        <v>164.5</v>
      </c>
      <c r="AH7619" s="226" t="s">
        <v>35157</v>
      </c>
      <c r="AI7619" s="227">
        <v>2500</v>
      </c>
      <c r="AK7619" s="207" t="s">
        <v>21844</v>
      </c>
      <c r="AL7619" s="208">
        <v>9229.43</v>
      </c>
      <c r="AM7619" s="93"/>
      <c r="AN7619" s="93"/>
      <c r="AO7619" s="93"/>
    </row>
    <row r="7620" spans="28:41" x14ac:dyDescent="0.55000000000000004">
      <c r="AB7620" s="276" t="s">
        <v>33969</v>
      </c>
      <c r="AC7620" s="277">
        <v>58370</v>
      </c>
      <c r="AE7620" s="246" t="s">
        <v>33735</v>
      </c>
      <c r="AF7620" s="247">
        <v>289.2</v>
      </c>
      <c r="AH7620" s="226" t="s">
        <v>39230</v>
      </c>
      <c r="AI7620" s="227">
        <v>6637.51</v>
      </c>
      <c r="AK7620" s="207" t="s">
        <v>21845</v>
      </c>
      <c r="AL7620" s="208">
        <v>355104.18</v>
      </c>
      <c r="AM7620" s="93"/>
      <c r="AN7620" s="93"/>
      <c r="AO7620" s="93"/>
    </row>
    <row r="7621" spans="28:41" x14ac:dyDescent="0.55000000000000004">
      <c r="AB7621" s="276" t="s">
        <v>56432</v>
      </c>
      <c r="AC7621" s="277">
        <v>161974.01999999999</v>
      </c>
      <c r="AE7621" s="246" t="s">
        <v>33736</v>
      </c>
      <c r="AF7621" s="247">
        <v>6900</v>
      </c>
      <c r="AH7621" s="226" t="s">
        <v>48034</v>
      </c>
      <c r="AI7621" s="227">
        <v>1250</v>
      </c>
      <c r="AK7621" s="207" t="s">
        <v>21846</v>
      </c>
      <c r="AL7621" s="208">
        <v>34320</v>
      </c>
      <c r="AM7621" s="93"/>
      <c r="AN7621" s="93"/>
      <c r="AO7621" s="93"/>
    </row>
    <row r="7622" spans="28:41" x14ac:dyDescent="0.55000000000000004">
      <c r="AB7622" s="276" t="s">
        <v>35428</v>
      </c>
      <c r="AC7622" s="277">
        <v>53663.01</v>
      </c>
      <c r="AE7622" s="246" t="s">
        <v>33737</v>
      </c>
      <c r="AF7622" s="247">
        <v>512.13</v>
      </c>
      <c r="AH7622" s="226" t="s">
        <v>21896</v>
      </c>
      <c r="AI7622" s="227">
        <v>95319.51</v>
      </c>
      <c r="AK7622" s="207" t="s">
        <v>21847</v>
      </c>
      <c r="AL7622" s="208">
        <v>4230.74</v>
      </c>
      <c r="AM7622" s="93"/>
      <c r="AN7622" s="93"/>
      <c r="AO7622" s="93"/>
    </row>
    <row r="7623" spans="28:41" x14ac:dyDescent="0.55000000000000004">
      <c r="AB7623" s="276" t="s">
        <v>42813</v>
      </c>
      <c r="AC7623" s="277">
        <v>153070.68</v>
      </c>
      <c r="AE7623" s="246" t="s">
        <v>33738</v>
      </c>
      <c r="AF7623" s="247">
        <v>833</v>
      </c>
      <c r="AH7623" s="226" t="s">
        <v>21897</v>
      </c>
      <c r="AI7623" s="227">
        <v>571038.54</v>
      </c>
      <c r="AK7623" s="207" t="s">
        <v>21848</v>
      </c>
      <c r="AL7623" s="208">
        <v>2829.1</v>
      </c>
      <c r="AM7623" s="93"/>
      <c r="AN7623" s="93"/>
      <c r="AO7623" s="93"/>
    </row>
    <row r="7624" spans="28:41" x14ac:dyDescent="0.55000000000000004">
      <c r="AB7624" s="276" t="s">
        <v>53322</v>
      </c>
      <c r="AC7624" s="277">
        <v>39500</v>
      </c>
      <c r="AE7624" s="246" t="s">
        <v>22010</v>
      </c>
      <c r="AF7624" s="247">
        <v>5000</v>
      </c>
      <c r="AH7624" s="226" t="s">
        <v>36360</v>
      </c>
      <c r="AI7624" s="227">
        <v>129753.31</v>
      </c>
      <c r="AK7624" s="207" t="s">
        <v>21849</v>
      </c>
      <c r="AL7624" s="208">
        <v>8357.82</v>
      </c>
      <c r="AM7624" s="93"/>
      <c r="AN7624" s="93"/>
      <c r="AO7624" s="93"/>
    </row>
    <row r="7625" spans="28:41" x14ac:dyDescent="0.55000000000000004">
      <c r="AB7625" s="276" t="s">
        <v>42814</v>
      </c>
      <c r="AC7625" s="277">
        <v>299750</v>
      </c>
      <c r="AE7625" s="246" t="s">
        <v>56238</v>
      </c>
      <c r="AF7625" s="247">
        <v>52552.3</v>
      </c>
      <c r="AH7625" s="226" t="s">
        <v>50039</v>
      </c>
      <c r="AI7625" s="227">
        <v>53780.15</v>
      </c>
      <c r="AK7625" s="207" t="s">
        <v>21850</v>
      </c>
      <c r="AL7625" s="208">
        <v>3032.33</v>
      </c>
      <c r="AM7625" s="93"/>
      <c r="AN7625" s="93"/>
      <c r="AO7625" s="93"/>
    </row>
    <row r="7626" spans="28:41" x14ac:dyDescent="0.55000000000000004">
      <c r="AB7626" s="276" t="s">
        <v>35429</v>
      </c>
      <c r="AC7626" s="277">
        <v>32949.72</v>
      </c>
      <c r="AE7626" s="246" t="s">
        <v>61455</v>
      </c>
      <c r="AF7626" s="247">
        <v>595.27</v>
      </c>
      <c r="AH7626" s="226" t="s">
        <v>39231</v>
      </c>
      <c r="AI7626" s="227">
        <v>19314.88</v>
      </c>
      <c r="AK7626" s="207" t="s">
        <v>21851</v>
      </c>
      <c r="AL7626" s="208">
        <v>78205</v>
      </c>
      <c r="AM7626" s="93"/>
      <c r="AN7626" s="93"/>
      <c r="AO7626" s="93"/>
    </row>
    <row r="7627" spans="28:41" x14ac:dyDescent="0.55000000000000004">
      <c r="AB7627" s="276" t="s">
        <v>68456</v>
      </c>
      <c r="AC7627" s="277">
        <v>464.59</v>
      </c>
      <c r="AE7627" s="246" t="s">
        <v>56239</v>
      </c>
      <c r="AF7627" s="247">
        <v>3000</v>
      </c>
      <c r="AH7627" s="226" t="s">
        <v>45051</v>
      </c>
      <c r="AI7627" s="227">
        <v>79742.25</v>
      </c>
      <c r="AK7627" s="207" t="s">
        <v>21852</v>
      </c>
      <c r="AL7627" s="208">
        <v>28324.959999999999</v>
      </c>
      <c r="AM7627" s="93"/>
      <c r="AN7627" s="93"/>
      <c r="AO7627" s="93"/>
    </row>
    <row r="7628" spans="28:41" x14ac:dyDescent="0.55000000000000004">
      <c r="AB7628" s="276" t="s">
        <v>48179</v>
      </c>
      <c r="AC7628" s="277">
        <v>311070.43</v>
      </c>
      <c r="AE7628" s="246" t="s">
        <v>56240</v>
      </c>
      <c r="AF7628" s="247">
        <v>229.5</v>
      </c>
      <c r="AH7628" s="226" t="s">
        <v>42614</v>
      </c>
      <c r="AI7628" s="227">
        <v>-2122.34</v>
      </c>
      <c r="AK7628" s="207" t="s">
        <v>21853</v>
      </c>
      <c r="AL7628" s="208">
        <v>10859.83</v>
      </c>
      <c r="AM7628" s="93"/>
      <c r="AN7628" s="93"/>
      <c r="AO7628" s="93"/>
    </row>
    <row r="7629" spans="28:41" x14ac:dyDescent="0.55000000000000004">
      <c r="AB7629" s="276" t="s">
        <v>57711</v>
      </c>
      <c r="AC7629" s="277">
        <v>182.5</v>
      </c>
      <c r="AE7629" s="246" t="s">
        <v>56241</v>
      </c>
      <c r="AF7629" s="247">
        <v>735</v>
      </c>
      <c r="AH7629" s="226" t="s">
        <v>21898</v>
      </c>
      <c r="AI7629" s="227">
        <v>1114462.69</v>
      </c>
      <c r="AK7629" s="207" t="s">
        <v>21854</v>
      </c>
      <c r="AL7629" s="208">
        <v>348771.52</v>
      </c>
      <c r="AM7629" s="93"/>
      <c r="AN7629" s="93"/>
      <c r="AO7629" s="93"/>
    </row>
    <row r="7630" spans="28:41" x14ac:dyDescent="0.55000000000000004">
      <c r="AB7630" s="276" t="s">
        <v>33970</v>
      </c>
      <c r="AC7630" s="277">
        <v>89824.85</v>
      </c>
      <c r="AE7630" s="246" t="s">
        <v>52756</v>
      </c>
      <c r="AF7630" s="247">
        <v>10333</v>
      </c>
      <c r="AH7630" s="226" t="s">
        <v>35158</v>
      </c>
      <c r="AI7630" s="227">
        <v>1553834.75</v>
      </c>
      <c r="AK7630" s="207" t="s">
        <v>13669</v>
      </c>
      <c r="AL7630" s="208">
        <v>4868.6499999999996</v>
      </c>
      <c r="AM7630" s="93"/>
      <c r="AN7630" s="93"/>
      <c r="AO7630" s="93"/>
    </row>
    <row r="7631" spans="28:41" x14ac:dyDescent="0.55000000000000004">
      <c r="AB7631" s="276" t="s">
        <v>33971</v>
      </c>
      <c r="AC7631" s="277">
        <v>176812.3</v>
      </c>
      <c r="AE7631" s="246" t="s">
        <v>36373</v>
      </c>
      <c r="AF7631" s="247">
        <v>33667.17</v>
      </c>
      <c r="AH7631" s="226" t="s">
        <v>52708</v>
      </c>
      <c r="AI7631" s="227">
        <v>407256</v>
      </c>
      <c r="AK7631" s="207" t="s">
        <v>21855</v>
      </c>
      <c r="AL7631" s="208">
        <v>5.97</v>
      </c>
      <c r="AM7631" s="93"/>
      <c r="AN7631" s="93"/>
      <c r="AO7631" s="93"/>
    </row>
    <row r="7632" spans="28:41" x14ac:dyDescent="0.55000000000000004">
      <c r="AB7632" s="276" t="s">
        <v>35430</v>
      </c>
      <c r="AC7632" s="277">
        <v>37110.46</v>
      </c>
      <c r="AE7632" s="246" t="s">
        <v>36374</v>
      </c>
      <c r="AF7632" s="247">
        <v>2538.7800000000002</v>
      </c>
      <c r="AH7632" s="226" t="s">
        <v>47005</v>
      </c>
      <c r="AI7632" s="227">
        <v>53216.67</v>
      </c>
      <c r="AK7632" s="207" t="s">
        <v>21856</v>
      </c>
      <c r="AL7632" s="208">
        <v>93875.64</v>
      </c>
      <c r="AM7632" s="93"/>
      <c r="AN7632" s="93"/>
      <c r="AO7632" s="93"/>
    </row>
    <row r="7633" spans="28:41" x14ac:dyDescent="0.55000000000000004">
      <c r="AB7633" s="276" t="s">
        <v>35431</v>
      </c>
      <c r="AC7633" s="277">
        <v>387169.46</v>
      </c>
      <c r="AE7633" s="246" t="s">
        <v>36375</v>
      </c>
      <c r="AF7633" s="247">
        <v>3059.64</v>
      </c>
      <c r="AH7633" s="226" t="s">
        <v>42615</v>
      </c>
      <c r="AI7633" s="227">
        <v>109808.03</v>
      </c>
      <c r="AK7633" s="207" t="s">
        <v>13671</v>
      </c>
      <c r="AL7633" s="208">
        <v>6691.48</v>
      </c>
      <c r="AM7633" s="93"/>
      <c r="AN7633" s="93"/>
      <c r="AO7633" s="93"/>
    </row>
    <row r="7634" spans="28:41" x14ac:dyDescent="0.55000000000000004">
      <c r="AB7634" s="276" t="s">
        <v>63762</v>
      </c>
      <c r="AC7634" s="277">
        <v>3711.08</v>
      </c>
      <c r="AE7634" s="246" t="s">
        <v>36376</v>
      </c>
      <c r="AF7634" s="247">
        <v>647.86</v>
      </c>
      <c r="AH7634" s="226" t="s">
        <v>42616</v>
      </c>
      <c r="AI7634" s="227">
        <v>8567.9699999999993</v>
      </c>
      <c r="AK7634" s="207" t="s">
        <v>13672</v>
      </c>
      <c r="AL7634" s="208">
        <v>17914.47</v>
      </c>
      <c r="AM7634" s="93"/>
      <c r="AN7634" s="93"/>
      <c r="AO7634" s="93"/>
    </row>
    <row r="7635" spans="28:41" x14ac:dyDescent="0.55000000000000004">
      <c r="AB7635" s="276" t="s">
        <v>53323</v>
      </c>
      <c r="AC7635" s="277">
        <v>3532.62</v>
      </c>
      <c r="AE7635" s="246" t="s">
        <v>36377</v>
      </c>
      <c r="AF7635" s="247">
        <v>3.8</v>
      </c>
      <c r="AH7635" s="226" t="s">
        <v>42617</v>
      </c>
      <c r="AI7635" s="227">
        <v>21745.040000000001</v>
      </c>
      <c r="AK7635" s="207" t="s">
        <v>13673</v>
      </c>
      <c r="AL7635" s="208">
        <v>28481.26</v>
      </c>
      <c r="AM7635" s="93"/>
      <c r="AN7635" s="93"/>
      <c r="AO7635" s="93"/>
    </row>
    <row r="7636" spans="28:41" x14ac:dyDescent="0.55000000000000004">
      <c r="AB7636" s="276" t="s">
        <v>48180</v>
      </c>
      <c r="AC7636" s="277">
        <v>191853.61</v>
      </c>
      <c r="AE7636" s="246" t="s">
        <v>35173</v>
      </c>
      <c r="AF7636" s="247">
        <v>15000</v>
      </c>
      <c r="AH7636" s="226" t="s">
        <v>45052</v>
      </c>
      <c r="AI7636" s="227">
        <v>3886.96</v>
      </c>
      <c r="AK7636" s="207" t="s">
        <v>21857</v>
      </c>
      <c r="AL7636" s="208">
        <v>174656.57</v>
      </c>
      <c r="AM7636" s="93"/>
      <c r="AN7636" s="93"/>
      <c r="AO7636" s="93"/>
    </row>
    <row r="7637" spans="28:41" x14ac:dyDescent="0.55000000000000004">
      <c r="AB7637" s="276" t="s">
        <v>56433</v>
      </c>
      <c r="AC7637" s="277">
        <v>1859.79</v>
      </c>
      <c r="AE7637" s="246" t="s">
        <v>56242</v>
      </c>
      <c r="AF7637" s="247">
        <v>47999.49</v>
      </c>
      <c r="AH7637" s="226" t="s">
        <v>52709</v>
      </c>
      <c r="AI7637" s="227">
        <v>143.22999999999999</v>
      </c>
      <c r="AK7637" s="207" t="s">
        <v>21858</v>
      </c>
      <c r="AL7637" s="208">
        <v>8641.0499999999993</v>
      </c>
      <c r="AM7637" s="93"/>
      <c r="AN7637" s="93"/>
      <c r="AO7637" s="93"/>
    </row>
    <row r="7638" spans="28:41" x14ac:dyDescent="0.55000000000000004">
      <c r="AB7638" s="276" t="s">
        <v>70064</v>
      </c>
      <c r="AC7638" s="277">
        <v>-40543.879999999997</v>
      </c>
      <c r="AE7638" s="246" t="s">
        <v>47010</v>
      </c>
      <c r="AF7638" s="247">
        <v>1350</v>
      </c>
      <c r="AH7638" s="226" t="s">
        <v>50040</v>
      </c>
      <c r="AI7638" s="227">
        <v>5163.42</v>
      </c>
      <c r="AK7638" s="207" t="s">
        <v>21859</v>
      </c>
      <c r="AL7638" s="208">
        <v>89361.91</v>
      </c>
      <c r="AM7638" s="93"/>
      <c r="AN7638" s="93"/>
      <c r="AO7638" s="93"/>
    </row>
    <row r="7639" spans="28:41" x14ac:dyDescent="0.55000000000000004">
      <c r="AB7639" s="276" t="s">
        <v>58881</v>
      </c>
      <c r="AC7639" s="277">
        <v>2094.64</v>
      </c>
      <c r="AE7639" s="246" t="s">
        <v>59110</v>
      </c>
      <c r="AF7639" s="247">
        <v>27026</v>
      </c>
      <c r="AH7639" s="226" t="s">
        <v>52710</v>
      </c>
      <c r="AI7639" s="227">
        <v>1988.56</v>
      </c>
      <c r="AK7639" s="207" t="s">
        <v>21860</v>
      </c>
      <c r="AL7639" s="208">
        <v>64769.4</v>
      </c>
      <c r="AM7639" s="93"/>
      <c r="AN7639" s="93"/>
      <c r="AO7639" s="93"/>
    </row>
    <row r="7640" spans="28:41" x14ac:dyDescent="0.55000000000000004">
      <c r="AB7640" s="276" t="s">
        <v>58313</v>
      </c>
      <c r="AC7640" s="277">
        <v>14862.56</v>
      </c>
      <c r="AE7640" s="246" t="s">
        <v>50048</v>
      </c>
      <c r="AF7640" s="247">
        <v>451.04</v>
      </c>
      <c r="AH7640" s="226" t="s">
        <v>50041</v>
      </c>
      <c r="AI7640" s="227">
        <v>71685.490000000005</v>
      </c>
      <c r="AK7640" s="207" t="s">
        <v>21861</v>
      </c>
      <c r="AL7640" s="208">
        <v>5370.04</v>
      </c>
      <c r="AM7640" s="93"/>
      <c r="AN7640" s="93"/>
      <c r="AO7640" s="93"/>
    </row>
    <row r="7641" spans="28:41" x14ac:dyDescent="0.55000000000000004">
      <c r="AB7641" s="276" t="s">
        <v>70688</v>
      </c>
      <c r="AC7641" s="277">
        <v>56.25</v>
      </c>
      <c r="AE7641" s="246" t="s">
        <v>57514</v>
      </c>
      <c r="AF7641" s="247">
        <v>734</v>
      </c>
      <c r="AH7641" s="226" t="s">
        <v>21899</v>
      </c>
      <c r="AI7641" s="227">
        <v>110464.02</v>
      </c>
      <c r="AK7641" s="207" t="s">
        <v>21862</v>
      </c>
      <c r="AL7641" s="208">
        <v>104858.78</v>
      </c>
      <c r="AM7641" s="93"/>
      <c r="AN7641" s="93"/>
      <c r="AO7641" s="93"/>
    </row>
    <row r="7642" spans="28:41" x14ac:dyDescent="0.55000000000000004">
      <c r="AB7642" s="276" t="s">
        <v>63763</v>
      </c>
      <c r="AC7642" s="277">
        <v>23431.49</v>
      </c>
      <c r="AE7642" s="246" t="s">
        <v>48948</v>
      </c>
      <c r="AF7642" s="247">
        <v>4000</v>
      </c>
      <c r="AH7642" s="226" t="s">
        <v>33706</v>
      </c>
      <c r="AI7642" s="227">
        <v>41276.01</v>
      </c>
      <c r="AK7642" s="207" t="s">
        <v>21863</v>
      </c>
      <c r="AL7642" s="208">
        <v>5834.34</v>
      </c>
      <c r="AM7642" s="93"/>
      <c r="AN7642" s="93"/>
      <c r="AO7642" s="93"/>
    </row>
    <row r="7643" spans="28:41" x14ac:dyDescent="0.55000000000000004">
      <c r="AB7643" s="276" t="s">
        <v>63764</v>
      </c>
      <c r="AC7643" s="277">
        <v>1857.8</v>
      </c>
      <c r="AE7643" s="246" t="s">
        <v>57515</v>
      </c>
      <c r="AF7643" s="247">
        <v>1316</v>
      </c>
      <c r="AH7643" s="226" t="s">
        <v>35159</v>
      </c>
      <c r="AI7643" s="227">
        <v>617622.69999999995</v>
      </c>
      <c r="AK7643" s="207" t="s">
        <v>21864</v>
      </c>
      <c r="AL7643" s="208">
        <v>935.78</v>
      </c>
      <c r="AM7643" s="93"/>
      <c r="AN7643" s="93"/>
      <c r="AO7643" s="93"/>
    </row>
    <row r="7644" spans="28:41" x14ac:dyDescent="0.55000000000000004">
      <c r="AB7644" s="276" t="s">
        <v>68457</v>
      </c>
      <c r="AC7644" s="277">
        <v>2348.02</v>
      </c>
      <c r="AE7644" s="246" t="s">
        <v>40369</v>
      </c>
      <c r="AF7644" s="247">
        <v>6669.53</v>
      </c>
      <c r="AH7644" s="226" t="s">
        <v>36361</v>
      </c>
      <c r="AI7644" s="227">
        <v>816.09</v>
      </c>
      <c r="AK7644" s="207" t="s">
        <v>21865</v>
      </c>
      <c r="AL7644" s="208">
        <v>151005</v>
      </c>
      <c r="AM7644" s="93"/>
      <c r="AN7644" s="93"/>
      <c r="AO7644" s="93"/>
    </row>
    <row r="7645" spans="28:41" x14ac:dyDescent="0.55000000000000004">
      <c r="AB7645" s="276" t="s">
        <v>62973</v>
      </c>
      <c r="AC7645" s="277">
        <v>6000</v>
      </c>
      <c r="AE7645" s="246" t="s">
        <v>55213</v>
      </c>
      <c r="AF7645" s="247">
        <v>23536.67</v>
      </c>
      <c r="AH7645" s="226" t="s">
        <v>33707</v>
      </c>
      <c r="AI7645" s="227">
        <v>421040.39</v>
      </c>
      <c r="AK7645" s="207" t="s">
        <v>21866</v>
      </c>
      <c r="AL7645" s="208">
        <v>12069.73</v>
      </c>
      <c r="AM7645" s="93"/>
      <c r="AN7645" s="93"/>
      <c r="AO7645" s="93"/>
    </row>
    <row r="7646" spans="28:41" x14ac:dyDescent="0.55000000000000004">
      <c r="AB7646" s="276" t="s">
        <v>68458</v>
      </c>
      <c r="AC7646" s="277">
        <v>589.70000000000005</v>
      </c>
      <c r="AE7646" s="246" t="s">
        <v>48949</v>
      </c>
      <c r="AF7646" s="247">
        <v>2500</v>
      </c>
      <c r="AH7646" s="226" t="s">
        <v>47006</v>
      </c>
      <c r="AI7646" s="227">
        <v>9952.09</v>
      </c>
      <c r="AK7646" s="207" t="s">
        <v>21867</v>
      </c>
      <c r="AL7646" s="208">
        <v>33296.019999999997</v>
      </c>
      <c r="AM7646" s="93"/>
      <c r="AN7646" s="93"/>
      <c r="AO7646" s="93"/>
    </row>
    <row r="7647" spans="28:41" x14ac:dyDescent="0.55000000000000004">
      <c r="AB7647" s="276" t="s">
        <v>69886</v>
      </c>
      <c r="AC7647" s="277">
        <v>93.06</v>
      </c>
      <c r="AE7647" s="246" t="s">
        <v>48950</v>
      </c>
      <c r="AF7647" s="247">
        <v>11689.92</v>
      </c>
      <c r="AH7647" s="226" t="s">
        <v>33708</v>
      </c>
      <c r="AI7647" s="227">
        <v>51607.47</v>
      </c>
      <c r="AK7647" s="207" t="s">
        <v>21868</v>
      </c>
      <c r="AL7647" s="208">
        <v>3020</v>
      </c>
      <c r="AM7647" s="93"/>
      <c r="AN7647" s="93"/>
      <c r="AO7647" s="93"/>
    </row>
    <row r="7648" spans="28:41" x14ac:dyDescent="0.55000000000000004">
      <c r="AB7648" s="276" t="s">
        <v>68459</v>
      </c>
      <c r="AC7648" s="277">
        <v>1139.8</v>
      </c>
      <c r="AE7648" s="246" t="s">
        <v>42625</v>
      </c>
      <c r="AF7648" s="247">
        <v>23168</v>
      </c>
      <c r="AH7648" s="226" t="s">
        <v>33709</v>
      </c>
      <c r="AI7648" s="227">
        <v>19059</v>
      </c>
      <c r="AK7648" s="207" t="s">
        <v>21869</v>
      </c>
      <c r="AL7648" s="208">
        <v>31.62</v>
      </c>
      <c r="AM7648" s="93"/>
      <c r="AN7648" s="93"/>
      <c r="AO7648" s="93"/>
    </row>
    <row r="7649" spans="28:41" x14ac:dyDescent="0.55000000000000004">
      <c r="AB7649" s="276" t="s">
        <v>69887</v>
      </c>
      <c r="AC7649" s="277">
        <v>357.39</v>
      </c>
      <c r="AE7649" s="246" t="s">
        <v>39236</v>
      </c>
      <c r="AF7649" s="247">
        <v>4609.57</v>
      </c>
      <c r="AH7649" s="226" t="s">
        <v>33710</v>
      </c>
      <c r="AI7649" s="227">
        <v>16261.68</v>
      </c>
      <c r="AK7649" s="207" t="s">
        <v>21870</v>
      </c>
      <c r="AL7649" s="208">
        <v>212035.51</v>
      </c>
      <c r="AM7649" s="93"/>
      <c r="AN7649" s="93"/>
      <c r="AO7649" s="93"/>
    </row>
    <row r="7650" spans="28:41" x14ac:dyDescent="0.55000000000000004">
      <c r="AB7650" s="276" t="s">
        <v>70065</v>
      </c>
      <c r="AC7650" s="277">
        <v>-1237.5</v>
      </c>
      <c r="AE7650" s="246" t="s">
        <v>42626</v>
      </c>
      <c r="AF7650" s="247">
        <v>40000</v>
      </c>
      <c r="AH7650" s="226" t="s">
        <v>35160</v>
      </c>
      <c r="AI7650" s="227">
        <v>273.26</v>
      </c>
      <c r="AK7650" s="207" t="s">
        <v>21871</v>
      </c>
      <c r="AL7650" s="208">
        <v>27962.53</v>
      </c>
      <c r="AM7650" s="93"/>
      <c r="AN7650" s="93"/>
      <c r="AO7650" s="93"/>
    </row>
    <row r="7651" spans="28:41" x14ac:dyDescent="0.55000000000000004">
      <c r="AB7651" s="276" t="s">
        <v>62761</v>
      </c>
      <c r="AC7651" s="277">
        <v>38499.46</v>
      </c>
      <c r="AE7651" s="246" t="s">
        <v>60541</v>
      </c>
      <c r="AF7651" s="247">
        <v>7250</v>
      </c>
      <c r="AH7651" s="226" t="s">
        <v>35161</v>
      </c>
      <c r="AI7651" s="227">
        <v>4994964.08</v>
      </c>
      <c r="AK7651" s="207" t="s">
        <v>21872</v>
      </c>
      <c r="AL7651" s="208">
        <v>76477.45</v>
      </c>
      <c r="AM7651" s="93"/>
      <c r="AN7651" s="93"/>
      <c r="AO7651" s="93"/>
    </row>
    <row r="7652" spans="28:41" x14ac:dyDescent="0.55000000000000004">
      <c r="AB7652" s="276" t="s">
        <v>62762</v>
      </c>
      <c r="AC7652" s="277">
        <v>20.84</v>
      </c>
      <c r="AE7652" s="246" t="s">
        <v>57516</v>
      </c>
      <c r="AF7652" s="247">
        <v>13359</v>
      </c>
      <c r="AH7652" s="226" t="s">
        <v>40366</v>
      </c>
      <c r="AI7652" s="227">
        <v>44952.63</v>
      </c>
      <c r="AK7652" s="207" t="s">
        <v>21873</v>
      </c>
      <c r="AL7652" s="208">
        <v>383323.82</v>
      </c>
      <c r="AM7652" s="93"/>
      <c r="AN7652" s="93"/>
      <c r="AO7652" s="93"/>
    </row>
    <row r="7653" spans="28:41" x14ac:dyDescent="0.55000000000000004">
      <c r="AB7653" s="276" t="s">
        <v>62763</v>
      </c>
      <c r="AC7653" s="277">
        <v>2946.91</v>
      </c>
      <c r="AE7653" s="246" t="s">
        <v>56243</v>
      </c>
      <c r="AF7653" s="247">
        <v>26970</v>
      </c>
      <c r="AH7653" s="226" t="s">
        <v>40367</v>
      </c>
      <c r="AI7653" s="227">
        <v>290436</v>
      </c>
      <c r="AK7653" s="207" t="s">
        <v>21874</v>
      </c>
      <c r="AL7653" s="208">
        <v>8139.69</v>
      </c>
      <c r="AM7653" s="93"/>
      <c r="AN7653" s="93"/>
      <c r="AO7653" s="93"/>
    </row>
    <row r="7654" spans="28:41" x14ac:dyDescent="0.55000000000000004">
      <c r="AB7654" s="276" t="s">
        <v>62764</v>
      </c>
      <c r="AC7654" s="277">
        <v>9428.5300000000007</v>
      </c>
      <c r="AE7654" s="246" t="s">
        <v>56244</v>
      </c>
      <c r="AF7654" s="247">
        <v>2063.23</v>
      </c>
      <c r="AH7654" s="226" t="s">
        <v>33711</v>
      </c>
      <c r="AI7654" s="227">
        <v>416.95</v>
      </c>
      <c r="AK7654" s="207" t="s">
        <v>21875</v>
      </c>
      <c r="AL7654" s="208">
        <v>3835.91</v>
      </c>
      <c r="AM7654" s="93"/>
      <c r="AN7654" s="93"/>
      <c r="AO7654" s="93"/>
    </row>
    <row r="7655" spans="28:41" x14ac:dyDescent="0.55000000000000004">
      <c r="AB7655" s="276" t="s">
        <v>70066</v>
      </c>
      <c r="AC7655" s="277">
        <v>-1822.6</v>
      </c>
      <c r="AE7655" s="246" t="s">
        <v>56245</v>
      </c>
      <c r="AF7655" s="247">
        <v>5715.85</v>
      </c>
      <c r="AH7655" s="226" t="s">
        <v>33712</v>
      </c>
      <c r="AI7655" s="227">
        <v>501419.34</v>
      </c>
      <c r="AK7655" s="207" t="s">
        <v>21876</v>
      </c>
      <c r="AL7655" s="208">
        <v>56568.72</v>
      </c>
      <c r="AM7655" s="93"/>
      <c r="AN7655" s="93"/>
      <c r="AO7655" s="93"/>
    </row>
    <row r="7656" spans="28:41" x14ac:dyDescent="0.55000000000000004">
      <c r="AB7656" s="276" t="s">
        <v>64724</v>
      </c>
      <c r="AC7656" s="277">
        <v>2117</v>
      </c>
      <c r="AE7656" s="246" t="s">
        <v>42627</v>
      </c>
      <c r="AF7656" s="247">
        <v>909.89</v>
      </c>
      <c r="AH7656" s="226" t="s">
        <v>35162</v>
      </c>
      <c r="AI7656" s="227">
        <v>214206.06</v>
      </c>
      <c r="AK7656" s="207" t="s">
        <v>21877</v>
      </c>
      <c r="AL7656" s="208">
        <v>424287.55</v>
      </c>
      <c r="AM7656" s="93"/>
      <c r="AN7656" s="93"/>
      <c r="AO7656" s="93"/>
    </row>
    <row r="7657" spans="28:41" x14ac:dyDescent="0.55000000000000004">
      <c r="AB7657" s="276" t="s">
        <v>68460</v>
      </c>
      <c r="AC7657" s="277">
        <v>23580</v>
      </c>
      <c r="AE7657" s="246" t="s">
        <v>56246</v>
      </c>
      <c r="AF7657" s="247">
        <v>105685.73</v>
      </c>
      <c r="AH7657" s="226" t="s">
        <v>35163</v>
      </c>
      <c r="AI7657" s="227">
        <v>71799.58</v>
      </c>
      <c r="AK7657" s="207" t="s">
        <v>21878</v>
      </c>
      <c r="AL7657" s="208">
        <v>15000</v>
      </c>
      <c r="AM7657" s="93"/>
      <c r="AN7657" s="93"/>
      <c r="AO7657" s="93"/>
    </row>
    <row r="7658" spans="28:41" x14ac:dyDescent="0.55000000000000004">
      <c r="AB7658" s="276" t="s">
        <v>69775</v>
      </c>
      <c r="AC7658" s="277">
        <v>2249.38</v>
      </c>
      <c r="AE7658" s="246" t="s">
        <v>56247</v>
      </c>
      <c r="AF7658" s="247">
        <v>56678.17</v>
      </c>
      <c r="AH7658" s="226" t="s">
        <v>33713</v>
      </c>
      <c r="AI7658" s="227">
        <v>1351426.36</v>
      </c>
      <c r="AK7658" s="207" t="s">
        <v>21879</v>
      </c>
      <c r="AL7658" s="208">
        <v>75000</v>
      </c>
      <c r="AM7658" s="93"/>
      <c r="AN7658" s="93"/>
      <c r="AO7658" s="93"/>
    </row>
    <row r="7659" spans="28:41" x14ac:dyDescent="0.55000000000000004">
      <c r="AB7659" s="276" t="s">
        <v>69776</v>
      </c>
      <c r="AC7659" s="277">
        <v>117.62</v>
      </c>
      <c r="AE7659" s="246" t="s">
        <v>56248</v>
      </c>
      <c r="AF7659" s="247">
        <v>73510.009999999995</v>
      </c>
      <c r="AH7659" s="226" t="s">
        <v>36362</v>
      </c>
      <c r="AI7659" s="227">
        <v>9000</v>
      </c>
      <c r="AK7659" s="207" t="s">
        <v>21880</v>
      </c>
      <c r="AL7659" s="208">
        <v>3250</v>
      </c>
      <c r="AM7659" s="93"/>
      <c r="AN7659" s="93"/>
      <c r="AO7659" s="93"/>
    </row>
    <row r="7660" spans="28:41" x14ac:dyDescent="0.55000000000000004">
      <c r="AB7660" s="276" t="s">
        <v>45415</v>
      </c>
      <c r="AC7660" s="277">
        <v>2773.95</v>
      </c>
      <c r="AE7660" s="246" t="s">
        <v>56249</v>
      </c>
      <c r="AF7660" s="247">
        <v>47476.99</v>
      </c>
      <c r="AH7660" s="226" t="s">
        <v>33714</v>
      </c>
      <c r="AI7660" s="227">
        <v>900.36</v>
      </c>
      <c r="AK7660" s="207" t="s">
        <v>21881</v>
      </c>
      <c r="AL7660" s="208">
        <v>42006.38</v>
      </c>
      <c r="AM7660" s="93"/>
      <c r="AN7660" s="93"/>
      <c r="AO7660" s="93"/>
    </row>
    <row r="7661" spans="28:41" x14ac:dyDescent="0.55000000000000004">
      <c r="AB7661" s="276" t="s">
        <v>25496</v>
      </c>
      <c r="AC7661" s="277">
        <v>334.19</v>
      </c>
      <c r="AE7661" s="246" t="s">
        <v>45075</v>
      </c>
      <c r="AF7661" s="247">
        <v>19758.169999999998</v>
      </c>
      <c r="AH7661" s="226" t="s">
        <v>21900</v>
      </c>
      <c r="AI7661" s="227">
        <v>232789.51</v>
      </c>
      <c r="AK7661" s="207" t="s">
        <v>21882</v>
      </c>
      <c r="AL7661" s="208">
        <v>122859.11</v>
      </c>
      <c r="AM7661" s="93"/>
      <c r="AN7661" s="93"/>
      <c r="AO7661" s="93"/>
    </row>
    <row r="7662" spans="28:41" x14ac:dyDescent="0.55000000000000004">
      <c r="AB7662" s="276" t="s">
        <v>39388</v>
      </c>
      <c r="AC7662" s="277">
        <v>1501.2</v>
      </c>
      <c r="AE7662" s="246" t="s">
        <v>56250</v>
      </c>
      <c r="AF7662" s="247">
        <v>62142.29</v>
      </c>
      <c r="AH7662" s="226" t="s">
        <v>36363</v>
      </c>
      <c r="AI7662" s="227">
        <v>1080192.23</v>
      </c>
      <c r="AK7662" s="207" t="s">
        <v>21883</v>
      </c>
      <c r="AL7662" s="208">
        <v>83018.92</v>
      </c>
      <c r="AM7662" s="93"/>
      <c r="AN7662" s="93"/>
      <c r="AO7662" s="93"/>
    </row>
    <row r="7663" spans="28:41" x14ac:dyDescent="0.55000000000000004">
      <c r="AB7663" s="276" t="s">
        <v>53332</v>
      </c>
      <c r="AC7663" s="277">
        <v>151028.9</v>
      </c>
      <c r="AE7663" s="246" t="s">
        <v>56251</v>
      </c>
      <c r="AF7663" s="247">
        <v>16611.599999999999</v>
      </c>
      <c r="AH7663" s="226" t="s">
        <v>21901</v>
      </c>
      <c r="AI7663" s="227">
        <v>32549.05</v>
      </c>
      <c r="AK7663" s="207" t="s">
        <v>21884</v>
      </c>
      <c r="AL7663" s="208">
        <v>125905.84</v>
      </c>
      <c r="AM7663" s="93"/>
      <c r="AN7663" s="93"/>
      <c r="AO7663" s="93"/>
    </row>
    <row r="7664" spans="28:41" x14ac:dyDescent="0.55000000000000004">
      <c r="AB7664" s="276" t="s">
        <v>53333</v>
      </c>
      <c r="AC7664" s="277">
        <v>2409.4</v>
      </c>
      <c r="AE7664" s="246" t="s">
        <v>48953</v>
      </c>
      <c r="AF7664" s="247">
        <v>16325</v>
      </c>
      <c r="AH7664" s="226" t="s">
        <v>33715</v>
      </c>
      <c r="AI7664" s="227">
        <v>9981.1299999999992</v>
      </c>
      <c r="AK7664" s="207" t="s">
        <v>21885</v>
      </c>
      <c r="AL7664" s="208">
        <v>6000</v>
      </c>
      <c r="AM7664" s="93"/>
      <c r="AN7664" s="93"/>
      <c r="AO7664" s="93"/>
    </row>
    <row r="7665" spans="28:41" x14ac:dyDescent="0.55000000000000004">
      <c r="AB7665" s="276" t="s">
        <v>53334</v>
      </c>
      <c r="AC7665" s="277">
        <v>-23397.77</v>
      </c>
      <c r="AE7665" s="246" t="s">
        <v>64437</v>
      </c>
      <c r="AF7665" s="247">
        <v>5594.56</v>
      </c>
      <c r="AH7665" s="226" t="s">
        <v>52711</v>
      </c>
      <c r="AI7665" s="227">
        <v>18278.8</v>
      </c>
      <c r="AK7665" s="207" t="s">
        <v>21886</v>
      </c>
      <c r="AL7665" s="208">
        <v>48017.45</v>
      </c>
      <c r="AM7665" s="93"/>
      <c r="AN7665" s="93"/>
      <c r="AO7665" s="93"/>
    </row>
    <row r="7666" spans="28:41" x14ac:dyDescent="0.55000000000000004">
      <c r="AB7666" s="276" t="s">
        <v>53335</v>
      </c>
      <c r="AC7666" s="277">
        <v>12695.83</v>
      </c>
      <c r="AE7666" s="246" t="s">
        <v>42628</v>
      </c>
      <c r="AF7666" s="247">
        <v>26641</v>
      </c>
      <c r="AH7666" s="226" t="s">
        <v>50042</v>
      </c>
      <c r="AI7666" s="227">
        <v>5304554.62</v>
      </c>
      <c r="AK7666" s="207" t="s">
        <v>21887</v>
      </c>
      <c r="AL7666" s="208">
        <v>1808</v>
      </c>
      <c r="AM7666" s="93"/>
      <c r="AN7666" s="93"/>
      <c r="AO7666" s="93"/>
    </row>
    <row r="7667" spans="28:41" x14ac:dyDescent="0.55000000000000004">
      <c r="AB7667" s="276" t="s">
        <v>53336</v>
      </c>
      <c r="AC7667" s="277">
        <v>40513.43</v>
      </c>
      <c r="AE7667" s="246" t="s">
        <v>50049</v>
      </c>
      <c r="AF7667" s="247">
        <v>32399.65</v>
      </c>
      <c r="AH7667" s="226" t="s">
        <v>52712</v>
      </c>
      <c r="AI7667" s="227">
        <v>203628</v>
      </c>
      <c r="AK7667" s="207" t="s">
        <v>21888</v>
      </c>
      <c r="AL7667" s="208">
        <v>64600.67</v>
      </c>
      <c r="AM7667" s="93"/>
      <c r="AN7667" s="93"/>
      <c r="AO7667" s="93"/>
    </row>
    <row r="7668" spans="28:41" x14ac:dyDescent="0.55000000000000004">
      <c r="AB7668" s="276" t="s">
        <v>68461</v>
      </c>
      <c r="AC7668" s="277">
        <v>1200</v>
      </c>
      <c r="AE7668" s="246" t="s">
        <v>50050</v>
      </c>
      <c r="AF7668" s="247">
        <v>2478.5700000000002</v>
      </c>
      <c r="AH7668" s="226" t="s">
        <v>52713</v>
      </c>
      <c r="AI7668" s="227">
        <v>40000</v>
      </c>
      <c r="AK7668" s="207" t="s">
        <v>21889</v>
      </c>
      <c r="AL7668" s="208">
        <v>54338.96</v>
      </c>
      <c r="AM7668" s="93"/>
      <c r="AN7668" s="93"/>
      <c r="AO7668" s="93"/>
    </row>
    <row r="7669" spans="28:41" x14ac:dyDescent="0.55000000000000004">
      <c r="AB7669" s="276" t="s">
        <v>55322</v>
      </c>
      <c r="AC7669" s="277">
        <v>14175</v>
      </c>
      <c r="AE7669" s="246" t="s">
        <v>62665</v>
      </c>
      <c r="AF7669" s="247">
        <v>3763</v>
      </c>
      <c r="AH7669" s="226" t="s">
        <v>52714</v>
      </c>
      <c r="AI7669" s="227">
        <v>112226.45</v>
      </c>
      <c r="AK7669" s="207" t="s">
        <v>21890</v>
      </c>
      <c r="AL7669" s="208">
        <v>736519.3</v>
      </c>
      <c r="AM7669" s="93"/>
      <c r="AN7669" s="93"/>
      <c r="AO7669" s="93"/>
    </row>
    <row r="7670" spans="28:41" x14ac:dyDescent="0.55000000000000004">
      <c r="AB7670" s="276" t="s">
        <v>55323</v>
      </c>
      <c r="AC7670" s="277">
        <v>1084.3900000000001</v>
      </c>
      <c r="AE7670" s="246" t="s">
        <v>62045</v>
      </c>
      <c r="AF7670" s="247">
        <v>33985.67</v>
      </c>
      <c r="AH7670" s="226" t="s">
        <v>52715</v>
      </c>
      <c r="AI7670" s="227">
        <v>3113.16</v>
      </c>
      <c r="AK7670" s="207" t="s">
        <v>21891</v>
      </c>
      <c r="AL7670" s="208">
        <v>5297.63</v>
      </c>
      <c r="AM7670" s="93"/>
      <c r="AN7670" s="93"/>
      <c r="AO7670" s="93"/>
    </row>
    <row r="7671" spans="28:41" x14ac:dyDescent="0.55000000000000004">
      <c r="AB7671" s="276" t="s">
        <v>55324</v>
      </c>
      <c r="AC7671" s="277">
        <v>2645.85</v>
      </c>
      <c r="AE7671" s="246" t="s">
        <v>64438</v>
      </c>
      <c r="AF7671" s="247">
        <v>-2019.5</v>
      </c>
      <c r="AH7671" s="226" t="s">
        <v>45053</v>
      </c>
      <c r="AI7671" s="227">
        <v>1383611.59</v>
      </c>
      <c r="AK7671" s="207" t="s">
        <v>21892</v>
      </c>
      <c r="AL7671" s="208">
        <v>239.8</v>
      </c>
      <c r="AM7671" s="93"/>
      <c r="AN7671" s="93"/>
      <c r="AO7671" s="93"/>
    </row>
    <row r="7672" spans="28:41" x14ac:dyDescent="0.55000000000000004">
      <c r="AB7672" s="276" t="s">
        <v>68462</v>
      </c>
      <c r="AC7672" s="277">
        <v>33634.69</v>
      </c>
      <c r="AE7672" s="246" t="s">
        <v>48954</v>
      </c>
      <c r="AF7672" s="247">
        <v>7830.71</v>
      </c>
      <c r="AH7672" s="226" t="s">
        <v>45054</v>
      </c>
      <c r="AI7672" s="227">
        <v>103285.41</v>
      </c>
      <c r="AK7672" s="207" t="s">
        <v>21893</v>
      </c>
      <c r="AL7672" s="208">
        <v>81842.42</v>
      </c>
      <c r="AM7672" s="93"/>
      <c r="AN7672" s="93"/>
      <c r="AO7672" s="93"/>
    </row>
    <row r="7673" spans="28:41" x14ac:dyDescent="0.55000000000000004">
      <c r="AB7673" s="276" t="s">
        <v>68463</v>
      </c>
      <c r="AC7673" s="277">
        <v>8907.0400000000009</v>
      </c>
      <c r="AE7673" s="246" t="s">
        <v>52763</v>
      </c>
      <c r="AF7673" s="247">
        <v>8310.3700000000008</v>
      </c>
      <c r="AH7673" s="226" t="s">
        <v>52716</v>
      </c>
      <c r="AI7673" s="227">
        <v>6118.63</v>
      </c>
      <c r="AK7673" s="207" t="s">
        <v>21894</v>
      </c>
      <c r="AL7673" s="208">
        <v>54138.75</v>
      </c>
      <c r="AM7673" s="93"/>
      <c r="AN7673" s="93"/>
      <c r="AO7673" s="93"/>
    </row>
    <row r="7674" spans="28:41" x14ac:dyDescent="0.55000000000000004">
      <c r="AB7674" s="276" t="s">
        <v>68464</v>
      </c>
      <c r="AC7674" s="277">
        <v>32954.67</v>
      </c>
      <c r="AE7674" s="246" t="s">
        <v>52764</v>
      </c>
      <c r="AF7674" s="247">
        <v>57022.66</v>
      </c>
      <c r="AH7674" s="226" t="s">
        <v>52717</v>
      </c>
      <c r="AI7674" s="227">
        <v>377.18</v>
      </c>
      <c r="AK7674" s="207" t="s">
        <v>21895</v>
      </c>
      <c r="AL7674" s="208">
        <v>1263.46</v>
      </c>
      <c r="AM7674" s="93"/>
      <c r="AN7674" s="93"/>
      <c r="AO7674" s="93"/>
    </row>
    <row r="7675" spans="28:41" x14ac:dyDescent="0.55000000000000004">
      <c r="AB7675" s="276" t="s">
        <v>56434</v>
      </c>
      <c r="AC7675" s="277">
        <v>12061.74</v>
      </c>
      <c r="AE7675" s="246" t="s">
        <v>61456</v>
      </c>
      <c r="AF7675" s="247">
        <v>11730.15</v>
      </c>
      <c r="AH7675" s="226" t="s">
        <v>52718</v>
      </c>
      <c r="AI7675" s="227">
        <v>180.19</v>
      </c>
      <c r="AK7675" s="207" t="s">
        <v>21896</v>
      </c>
      <c r="AL7675" s="208">
        <v>2169.27</v>
      </c>
      <c r="AM7675" s="93"/>
      <c r="AN7675" s="93"/>
      <c r="AO7675" s="93"/>
    </row>
    <row r="7676" spans="28:41" x14ac:dyDescent="0.55000000000000004">
      <c r="AB7676" s="276" t="s">
        <v>68465</v>
      </c>
      <c r="AC7676" s="277">
        <v>1998.83</v>
      </c>
      <c r="AE7676" s="246" t="s">
        <v>59652</v>
      </c>
      <c r="AF7676" s="247">
        <v>10726.04</v>
      </c>
      <c r="AH7676" s="226" t="s">
        <v>45055</v>
      </c>
      <c r="AI7676" s="227">
        <v>1104758.95</v>
      </c>
      <c r="AK7676" s="207" t="s">
        <v>21897</v>
      </c>
      <c r="AL7676" s="208">
        <v>57361.760000000002</v>
      </c>
      <c r="AM7676" s="93"/>
      <c r="AN7676" s="93"/>
      <c r="AO7676" s="93"/>
    </row>
    <row r="7677" spans="28:41" x14ac:dyDescent="0.55000000000000004">
      <c r="AB7677" s="276" t="s">
        <v>68466</v>
      </c>
      <c r="AC7677" s="277">
        <v>69755.69</v>
      </c>
      <c r="AE7677" s="246" t="s">
        <v>62046</v>
      </c>
      <c r="AF7677" s="247">
        <v>18593.25</v>
      </c>
      <c r="AH7677" s="226" t="s">
        <v>45056</v>
      </c>
      <c r="AI7677" s="227">
        <v>83710.960000000006</v>
      </c>
      <c r="AK7677" s="207" t="s">
        <v>21898</v>
      </c>
      <c r="AL7677" s="208">
        <v>1097178.75</v>
      </c>
      <c r="AM7677" s="93"/>
      <c r="AN7677" s="93"/>
      <c r="AO7677" s="93"/>
    </row>
    <row r="7678" spans="28:41" x14ac:dyDescent="0.55000000000000004">
      <c r="AB7678" s="276" t="s">
        <v>48185</v>
      </c>
      <c r="AC7678" s="277">
        <v>-112.5</v>
      </c>
      <c r="AE7678" s="246" t="s">
        <v>64439</v>
      </c>
      <c r="AF7678" s="247">
        <v>2080.3000000000002</v>
      </c>
      <c r="AH7678" s="226" t="s">
        <v>52719</v>
      </c>
      <c r="AI7678" s="227">
        <v>14188.52</v>
      </c>
      <c r="AK7678" s="207" t="s">
        <v>21899</v>
      </c>
      <c r="AL7678" s="208">
        <v>3300</v>
      </c>
      <c r="AM7678" s="93"/>
      <c r="AN7678" s="93"/>
      <c r="AO7678" s="93"/>
    </row>
    <row r="7679" spans="28:41" x14ac:dyDescent="0.55000000000000004">
      <c r="AB7679" s="276" t="s">
        <v>40550</v>
      </c>
      <c r="AC7679" s="277">
        <v>306676.33</v>
      </c>
      <c r="AE7679" s="246" t="s">
        <v>62047</v>
      </c>
      <c r="AF7679" s="247">
        <v>1428.53</v>
      </c>
      <c r="AH7679" s="226" t="s">
        <v>47007</v>
      </c>
      <c r="AI7679" s="227">
        <v>375</v>
      </c>
      <c r="AK7679" s="207" t="s">
        <v>21900</v>
      </c>
      <c r="AL7679" s="208">
        <v>935.42</v>
      </c>
      <c r="AM7679" s="93"/>
      <c r="AN7679" s="93"/>
      <c r="AO7679" s="93"/>
    </row>
    <row r="7680" spans="28:41" x14ac:dyDescent="0.55000000000000004">
      <c r="AB7680" s="276" t="s">
        <v>36580</v>
      </c>
      <c r="AC7680" s="277">
        <v>22476.23</v>
      </c>
      <c r="AE7680" s="246" t="s">
        <v>62048</v>
      </c>
      <c r="AF7680" s="247">
        <v>4943.88</v>
      </c>
      <c r="AH7680" s="226" t="s">
        <v>21956</v>
      </c>
      <c r="AI7680" s="227">
        <v>62297.38</v>
      </c>
      <c r="AK7680" s="207" t="s">
        <v>21901</v>
      </c>
      <c r="AL7680" s="208">
        <v>29059.47</v>
      </c>
      <c r="AM7680" s="93"/>
      <c r="AN7680" s="93"/>
      <c r="AO7680" s="93"/>
    </row>
    <row r="7681" spans="28:41" x14ac:dyDescent="0.55000000000000004">
      <c r="AB7681" s="276" t="s">
        <v>36581</v>
      </c>
      <c r="AC7681" s="277">
        <v>5956.7</v>
      </c>
      <c r="AE7681" s="246" t="s">
        <v>52771</v>
      </c>
      <c r="AF7681" s="247">
        <v>375.42</v>
      </c>
      <c r="AH7681" s="226" t="s">
        <v>42618</v>
      </c>
      <c r="AI7681" s="227">
        <v>70407</v>
      </c>
      <c r="AK7681" s="207" t="s">
        <v>21902</v>
      </c>
      <c r="AL7681" s="208">
        <v>222852.97</v>
      </c>
      <c r="AM7681" s="93"/>
      <c r="AN7681" s="93"/>
      <c r="AO7681" s="93"/>
    </row>
    <row r="7682" spans="28:41" x14ac:dyDescent="0.55000000000000004">
      <c r="AB7682" s="276" t="s">
        <v>50289</v>
      </c>
      <c r="AC7682" s="277">
        <v>317933.37</v>
      </c>
      <c r="AE7682" s="246" t="s">
        <v>52774</v>
      </c>
      <c r="AF7682" s="247">
        <v>6886</v>
      </c>
      <c r="AH7682" s="226" t="s">
        <v>21958</v>
      </c>
      <c r="AI7682" s="227">
        <v>5752</v>
      </c>
      <c r="AK7682" s="207" t="s">
        <v>21903</v>
      </c>
      <c r="AL7682" s="208">
        <v>14781.34</v>
      </c>
      <c r="AM7682" s="93"/>
      <c r="AN7682" s="93"/>
      <c r="AO7682" s="93"/>
    </row>
    <row r="7683" spans="28:41" x14ac:dyDescent="0.55000000000000004">
      <c r="AB7683" s="276" t="s">
        <v>68467</v>
      </c>
      <c r="AC7683" s="277">
        <v>198069.87</v>
      </c>
      <c r="AE7683" s="246" t="s">
        <v>62049</v>
      </c>
      <c r="AF7683" s="247">
        <v>15652.68</v>
      </c>
      <c r="AH7683" s="226" t="s">
        <v>13690</v>
      </c>
      <c r="AI7683" s="227">
        <v>11237.96</v>
      </c>
      <c r="AK7683" s="207" t="s">
        <v>21904</v>
      </c>
      <c r="AL7683" s="208">
        <v>5834.34</v>
      </c>
      <c r="AM7683" s="93"/>
      <c r="AN7683" s="93"/>
      <c r="AO7683" s="93"/>
    </row>
    <row r="7684" spans="28:41" x14ac:dyDescent="0.55000000000000004">
      <c r="AB7684" s="276" t="s">
        <v>64728</v>
      </c>
      <c r="AC7684" s="277">
        <v>28598.13</v>
      </c>
      <c r="AE7684" s="246" t="s">
        <v>62050</v>
      </c>
      <c r="AF7684" s="247">
        <v>1066.32</v>
      </c>
      <c r="AH7684" s="226" t="s">
        <v>13691</v>
      </c>
      <c r="AI7684" s="227">
        <v>31357.11</v>
      </c>
      <c r="AK7684" s="207" t="s">
        <v>21905</v>
      </c>
      <c r="AL7684" s="208">
        <v>38155.910000000003</v>
      </c>
      <c r="AM7684" s="93"/>
      <c r="AN7684" s="93"/>
      <c r="AO7684" s="93"/>
    </row>
    <row r="7685" spans="28:41" x14ac:dyDescent="0.55000000000000004">
      <c r="AB7685" s="276" t="s">
        <v>68468</v>
      </c>
      <c r="AC7685" s="277">
        <v>27760.7</v>
      </c>
      <c r="AE7685" s="246" t="s">
        <v>64440</v>
      </c>
      <c r="AF7685" s="247">
        <v>-16719</v>
      </c>
      <c r="AH7685" s="226" t="s">
        <v>21959</v>
      </c>
      <c r="AI7685" s="227">
        <v>10906.08</v>
      </c>
      <c r="AK7685" s="207" t="s">
        <v>21906</v>
      </c>
      <c r="AL7685" s="208">
        <v>6463.34</v>
      </c>
      <c r="AM7685" s="93"/>
      <c r="AN7685" s="93"/>
      <c r="AO7685" s="93"/>
    </row>
    <row r="7686" spans="28:41" x14ac:dyDescent="0.55000000000000004">
      <c r="AB7686" s="276" t="s">
        <v>70191</v>
      </c>
      <c r="AC7686" s="277">
        <v>4244.24</v>
      </c>
      <c r="AE7686" s="246" t="s">
        <v>62051</v>
      </c>
      <c r="AF7686" s="247">
        <v>16719</v>
      </c>
      <c r="AH7686" s="226" t="s">
        <v>45057</v>
      </c>
      <c r="AI7686" s="227">
        <v>25958.28</v>
      </c>
      <c r="AK7686" s="207" t="s">
        <v>21907</v>
      </c>
      <c r="AL7686" s="208">
        <v>935.78</v>
      </c>
      <c r="AM7686" s="93"/>
      <c r="AN7686" s="93"/>
      <c r="AO7686" s="93"/>
    </row>
    <row r="7687" spans="28:41" x14ac:dyDescent="0.55000000000000004">
      <c r="AB7687" s="276" t="s">
        <v>70192</v>
      </c>
      <c r="AC7687" s="277">
        <v>3964.06</v>
      </c>
      <c r="AE7687" s="246" t="s">
        <v>59653</v>
      </c>
      <c r="AF7687" s="247">
        <v>6269.12</v>
      </c>
      <c r="AH7687" s="226" t="s">
        <v>52720</v>
      </c>
      <c r="AI7687" s="227">
        <v>39299.96</v>
      </c>
      <c r="AK7687" s="207" t="s">
        <v>13678</v>
      </c>
      <c r="AL7687" s="208">
        <v>4868.6499999999996</v>
      </c>
      <c r="AM7687" s="93"/>
      <c r="AN7687" s="93"/>
      <c r="AO7687" s="93"/>
    </row>
    <row r="7688" spans="28:41" x14ac:dyDescent="0.55000000000000004">
      <c r="AB7688" s="276" t="s">
        <v>63311</v>
      </c>
      <c r="AC7688" s="277">
        <v>522.36</v>
      </c>
      <c r="AE7688" s="246" t="s">
        <v>63706</v>
      </c>
      <c r="AF7688" s="247">
        <v>42930.86</v>
      </c>
      <c r="AH7688" s="226" t="s">
        <v>21960</v>
      </c>
      <c r="AI7688" s="227">
        <v>25766.16</v>
      </c>
      <c r="AK7688" s="207" t="s">
        <v>21908</v>
      </c>
      <c r="AL7688" s="208">
        <v>5.97</v>
      </c>
      <c r="AM7688" s="93"/>
      <c r="AN7688" s="93"/>
      <c r="AO7688" s="93"/>
    </row>
    <row r="7689" spans="28:41" x14ac:dyDescent="0.55000000000000004">
      <c r="AB7689" s="276" t="s">
        <v>68469</v>
      </c>
      <c r="AC7689" s="277">
        <v>1040.46</v>
      </c>
      <c r="AE7689" s="246" t="s">
        <v>62052</v>
      </c>
      <c r="AF7689" s="247">
        <v>15185.8</v>
      </c>
      <c r="AH7689" s="226" t="s">
        <v>45058</v>
      </c>
      <c r="AI7689" s="227">
        <v>-278.5</v>
      </c>
      <c r="AK7689" s="207" t="s">
        <v>21909</v>
      </c>
      <c r="AL7689" s="208">
        <v>150444.35999999999</v>
      </c>
      <c r="AM7689" s="93"/>
      <c r="AN7689" s="93"/>
      <c r="AO7689" s="93"/>
    </row>
    <row r="7690" spans="28:41" x14ac:dyDescent="0.55000000000000004">
      <c r="AB7690" s="276" t="s">
        <v>68470</v>
      </c>
      <c r="AC7690" s="277">
        <v>87837.96</v>
      </c>
      <c r="AE7690" s="246" t="s">
        <v>59654</v>
      </c>
      <c r="AF7690" s="247">
        <v>15131.21</v>
      </c>
      <c r="AH7690" s="226" t="s">
        <v>50043</v>
      </c>
      <c r="AI7690" s="227">
        <v>22135.68</v>
      </c>
      <c r="AK7690" s="207" t="s">
        <v>21910</v>
      </c>
      <c r="AL7690" s="208">
        <v>424287.55</v>
      </c>
      <c r="AM7690" s="93"/>
      <c r="AN7690" s="93"/>
      <c r="AO7690" s="93"/>
    </row>
    <row r="7691" spans="28:41" x14ac:dyDescent="0.55000000000000004">
      <c r="AB7691" s="276" t="s">
        <v>70689</v>
      </c>
      <c r="AC7691" s="277">
        <v>1125</v>
      </c>
      <c r="AE7691" s="246" t="s">
        <v>62053</v>
      </c>
      <c r="AF7691" s="247">
        <v>7630</v>
      </c>
      <c r="AH7691" s="226" t="s">
        <v>42619</v>
      </c>
      <c r="AI7691" s="227">
        <v>1693.4</v>
      </c>
      <c r="AK7691" s="207" t="s">
        <v>21911</v>
      </c>
      <c r="AL7691" s="208">
        <v>23524</v>
      </c>
      <c r="AM7691" s="93"/>
      <c r="AN7691" s="93"/>
      <c r="AO7691" s="93"/>
    </row>
    <row r="7692" spans="28:41" x14ac:dyDescent="0.55000000000000004">
      <c r="AB7692" s="276" t="s">
        <v>70690</v>
      </c>
      <c r="AC7692" s="277">
        <v>86.07</v>
      </c>
      <c r="AE7692" s="246" t="s">
        <v>59655</v>
      </c>
      <c r="AF7692" s="247">
        <v>23704.3</v>
      </c>
      <c r="AH7692" s="226" t="s">
        <v>42620</v>
      </c>
      <c r="AI7692" s="227">
        <v>4405.71</v>
      </c>
      <c r="AK7692" s="207" t="s">
        <v>21912</v>
      </c>
      <c r="AL7692" s="208">
        <v>226005</v>
      </c>
      <c r="AM7692" s="93"/>
      <c r="AN7692" s="93"/>
      <c r="AO7692" s="93"/>
    </row>
    <row r="7693" spans="28:41" x14ac:dyDescent="0.55000000000000004">
      <c r="AB7693" s="276" t="s">
        <v>70691</v>
      </c>
      <c r="AC7693" s="277">
        <v>281.48</v>
      </c>
      <c r="AE7693" s="246" t="s">
        <v>22191</v>
      </c>
      <c r="AF7693" s="247">
        <v>52476.75</v>
      </c>
      <c r="AH7693" s="226" t="s">
        <v>48945</v>
      </c>
      <c r="AI7693" s="227">
        <v>1620</v>
      </c>
      <c r="AK7693" s="207" t="s">
        <v>21913</v>
      </c>
      <c r="AL7693" s="208">
        <v>3250</v>
      </c>
      <c r="AM7693" s="93"/>
      <c r="AN7693" s="93"/>
      <c r="AO7693" s="93"/>
    </row>
    <row r="7694" spans="28:41" x14ac:dyDescent="0.55000000000000004">
      <c r="AB7694" s="276" t="s">
        <v>64737</v>
      </c>
      <c r="AC7694" s="277">
        <v>677.24</v>
      </c>
      <c r="AE7694" s="246" t="s">
        <v>52780</v>
      </c>
      <c r="AF7694" s="247">
        <v>2713.23</v>
      </c>
      <c r="AH7694" s="226" t="s">
        <v>52721</v>
      </c>
      <c r="AI7694" s="227">
        <v>4782.6899999999996</v>
      </c>
      <c r="AK7694" s="207" t="s">
        <v>21914</v>
      </c>
      <c r="AL7694" s="208">
        <v>13688.84</v>
      </c>
      <c r="AM7694" s="93"/>
      <c r="AN7694" s="93"/>
      <c r="AO7694" s="93"/>
    </row>
    <row r="7695" spans="28:41" x14ac:dyDescent="0.55000000000000004">
      <c r="AB7695" s="276" t="s">
        <v>70692</v>
      </c>
      <c r="AC7695" s="277">
        <v>5000</v>
      </c>
      <c r="AE7695" s="246" t="s">
        <v>22194</v>
      </c>
      <c r="AF7695" s="247">
        <v>1914.8</v>
      </c>
      <c r="AH7695" s="226" t="s">
        <v>47008</v>
      </c>
      <c r="AI7695" s="227">
        <v>1267.3399999999999</v>
      </c>
      <c r="AK7695" s="207" t="s">
        <v>21915</v>
      </c>
      <c r="AL7695" s="208">
        <v>0.53</v>
      </c>
      <c r="AM7695" s="93"/>
      <c r="AN7695" s="93"/>
      <c r="AO7695" s="93"/>
    </row>
    <row r="7696" spans="28:41" x14ac:dyDescent="0.55000000000000004">
      <c r="AB7696" s="276" t="s">
        <v>70693</v>
      </c>
      <c r="AC7696" s="277">
        <v>7451.23</v>
      </c>
      <c r="AE7696" s="246" t="s">
        <v>22196</v>
      </c>
      <c r="AF7696" s="247">
        <v>56000</v>
      </c>
      <c r="AH7696" s="226" t="s">
        <v>35166</v>
      </c>
      <c r="AI7696" s="227">
        <v>43295.26</v>
      </c>
      <c r="AK7696" s="207" t="s">
        <v>13680</v>
      </c>
      <c r="AL7696" s="208">
        <v>84291.66</v>
      </c>
      <c r="AM7696" s="93"/>
      <c r="AN7696" s="93"/>
      <c r="AO7696" s="93"/>
    </row>
    <row r="7697" spans="28:41" x14ac:dyDescent="0.55000000000000004">
      <c r="AB7697" s="276" t="s">
        <v>70193</v>
      </c>
      <c r="AC7697" s="277">
        <v>53778.31</v>
      </c>
      <c r="AE7697" s="246" t="s">
        <v>40373</v>
      </c>
      <c r="AF7697" s="247">
        <v>859</v>
      </c>
      <c r="AH7697" s="226" t="s">
        <v>52722</v>
      </c>
      <c r="AI7697" s="227">
        <v>2850.57</v>
      </c>
      <c r="AK7697" s="207" t="s">
        <v>13681</v>
      </c>
      <c r="AL7697" s="208">
        <v>235536.56</v>
      </c>
      <c r="AM7697" s="93"/>
      <c r="AN7697" s="93"/>
      <c r="AO7697" s="93"/>
    </row>
    <row r="7698" spans="28:41" x14ac:dyDescent="0.55000000000000004">
      <c r="AB7698" s="276" t="s">
        <v>70694</v>
      </c>
      <c r="AC7698" s="277">
        <v>3000</v>
      </c>
      <c r="AE7698" s="246" t="s">
        <v>35185</v>
      </c>
      <c r="AF7698" s="247">
        <v>4290</v>
      </c>
      <c r="AH7698" s="226" t="s">
        <v>52723</v>
      </c>
      <c r="AI7698" s="227">
        <v>1948.64</v>
      </c>
      <c r="AK7698" s="207" t="s">
        <v>13682</v>
      </c>
      <c r="AL7698" s="208">
        <v>114532.51</v>
      </c>
      <c r="AM7698" s="93"/>
      <c r="AN7698" s="93"/>
      <c r="AO7698" s="93"/>
    </row>
    <row r="7699" spans="28:41" x14ac:dyDescent="0.55000000000000004">
      <c r="AB7699" s="276" t="s">
        <v>70695</v>
      </c>
      <c r="AC7699" s="277">
        <v>35691.35</v>
      </c>
      <c r="AE7699" s="246" t="s">
        <v>35186</v>
      </c>
      <c r="AF7699" s="247">
        <v>3431.91</v>
      </c>
      <c r="AH7699" s="226" t="s">
        <v>50044</v>
      </c>
      <c r="AI7699" s="227">
        <v>2502</v>
      </c>
      <c r="AK7699" s="207" t="s">
        <v>21916</v>
      </c>
      <c r="AL7699" s="208">
        <v>174656.57</v>
      </c>
      <c r="AM7699" s="93"/>
      <c r="AN7699" s="93"/>
      <c r="AO7699" s="93"/>
    </row>
    <row r="7700" spans="28:41" x14ac:dyDescent="0.55000000000000004">
      <c r="AB7700" s="276" t="s">
        <v>62176</v>
      </c>
      <c r="AC7700" s="277">
        <v>22541.25</v>
      </c>
      <c r="AE7700" s="246" t="s">
        <v>52781</v>
      </c>
      <c r="AF7700" s="247">
        <v>103901.51</v>
      </c>
      <c r="AH7700" s="226" t="s">
        <v>35167</v>
      </c>
      <c r="AI7700" s="227">
        <v>3882.17</v>
      </c>
      <c r="AK7700" s="207" t="s">
        <v>21917</v>
      </c>
      <c r="AL7700" s="208">
        <v>365709.57</v>
      </c>
      <c r="AM7700" s="93"/>
      <c r="AN7700" s="93"/>
      <c r="AO7700" s="93"/>
    </row>
    <row r="7701" spans="28:41" x14ac:dyDescent="0.55000000000000004">
      <c r="AB7701" s="276" t="s">
        <v>62177</v>
      </c>
      <c r="AC7701" s="277">
        <v>1795.93</v>
      </c>
      <c r="AE7701" s="246" t="s">
        <v>22197</v>
      </c>
      <c r="AF7701" s="247">
        <v>16831.7</v>
      </c>
      <c r="AH7701" s="226" t="s">
        <v>35168</v>
      </c>
      <c r="AI7701" s="227">
        <v>11927.78</v>
      </c>
      <c r="AK7701" s="207" t="s">
        <v>21918</v>
      </c>
      <c r="AL7701" s="208">
        <v>16492.89</v>
      </c>
      <c r="AM7701" s="93"/>
      <c r="AN7701" s="93"/>
      <c r="AO7701" s="93"/>
    </row>
    <row r="7702" spans="28:41" x14ac:dyDescent="0.55000000000000004">
      <c r="AB7702" s="276" t="s">
        <v>62178</v>
      </c>
      <c r="AC7702" s="277">
        <v>5864.15</v>
      </c>
      <c r="AE7702" s="246" t="s">
        <v>35187</v>
      </c>
      <c r="AF7702" s="247">
        <v>38691.33</v>
      </c>
      <c r="AH7702" s="226" t="s">
        <v>35169</v>
      </c>
      <c r="AI7702" s="227">
        <v>5975</v>
      </c>
      <c r="AK7702" s="207" t="s">
        <v>21919</v>
      </c>
      <c r="AL7702" s="208">
        <v>48017.45</v>
      </c>
      <c r="AM7702" s="93"/>
      <c r="AN7702" s="93"/>
      <c r="AO7702" s="93"/>
    </row>
    <row r="7703" spans="28:41" x14ac:dyDescent="0.55000000000000004">
      <c r="AB7703" s="276" t="s">
        <v>47157</v>
      </c>
      <c r="AC7703" s="277">
        <v>5000</v>
      </c>
      <c r="AE7703" s="246" t="s">
        <v>36388</v>
      </c>
      <c r="AF7703" s="247">
        <v>19570.21</v>
      </c>
      <c r="AH7703" s="226" t="s">
        <v>52724</v>
      </c>
      <c r="AI7703" s="227">
        <v>12475.36</v>
      </c>
      <c r="AK7703" s="207" t="s">
        <v>21920</v>
      </c>
      <c r="AL7703" s="208">
        <v>28324.959999999999</v>
      </c>
      <c r="AM7703" s="93"/>
      <c r="AN7703" s="93"/>
      <c r="AO7703" s="93"/>
    </row>
    <row r="7704" spans="28:41" x14ac:dyDescent="0.55000000000000004">
      <c r="AB7704" s="276" t="s">
        <v>48186</v>
      </c>
      <c r="AC7704" s="277">
        <v>20777.759999999998</v>
      </c>
      <c r="AE7704" s="246" t="s">
        <v>33745</v>
      </c>
      <c r="AF7704" s="247">
        <v>114499.1</v>
      </c>
      <c r="AH7704" s="226" t="s">
        <v>52725</v>
      </c>
      <c r="AI7704" s="227">
        <v>4923.8900000000003</v>
      </c>
      <c r="AK7704" s="207" t="s">
        <v>13683</v>
      </c>
      <c r="AL7704" s="208">
        <v>31.62</v>
      </c>
      <c r="AM7704" s="93"/>
      <c r="AN7704" s="93"/>
      <c r="AO7704" s="93"/>
    </row>
    <row r="7705" spans="28:41" x14ac:dyDescent="0.55000000000000004">
      <c r="AB7705" s="276" t="s">
        <v>70067</v>
      </c>
      <c r="AC7705" s="277">
        <v>19272.919999999998</v>
      </c>
      <c r="AE7705" s="246" t="s">
        <v>40374</v>
      </c>
      <c r="AF7705" s="247">
        <v>4500.8599999999997</v>
      </c>
      <c r="AH7705" s="226" t="s">
        <v>52726</v>
      </c>
      <c r="AI7705" s="227">
        <v>103.82</v>
      </c>
      <c r="AK7705" s="207" t="s">
        <v>21921</v>
      </c>
      <c r="AL7705" s="208">
        <v>1808</v>
      </c>
      <c r="AM7705" s="93"/>
      <c r="AN7705" s="93"/>
      <c r="AO7705" s="93"/>
    </row>
    <row r="7706" spans="28:41" x14ac:dyDescent="0.55000000000000004">
      <c r="AB7706" s="276" t="s">
        <v>70068</v>
      </c>
      <c r="AC7706" s="277">
        <v>62000</v>
      </c>
      <c r="AE7706" s="246" t="s">
        <v>52782</v>
      </c>
      <c r="AF7706" s="247">
        <v>85313.1</v>
      </c>
      <c r="AH7706" s="226" t="s">
        <v>52727</v>
      </c>
      <c r="AI7706" s="227">
        <v>327.05</v>
      </c>
      <c r="AK7706" s="207" t="s">
        <v>21922</v>
      </c>
      <c r="AL7706" s="208">
        <v>64600.67</v>
      </c>
      <c r="AM7706" s="93"/>
      <c r="AN7706" s="93"/>
      <c r="AO7706" s="93"/>
    </row>
    <row r="7707" spans="28:41" x14ac:dyDescent="0.55000000000000004">
      <c r="AB7707" s="276" t="s">
        <v>70069</v>
      </c>
      <c r="AC7707" s="277">
        <v>129985.98</v>
      </c>
      <c r="AE7707" s="246" t="s">
        <v>22200</v>
      </c>
      <c r="AF7707" s="247">
        <v>103913.14</v>
      </c>
      <c r="AH7707" s="226" t="s">
        <v>52728</v>
      </c>
      <c r="AI7707" s="227">
        <v>1840.89</v>
      </c>
      <c r="AK7707" s="207" t="s">
        <v>21923</v>
      </c>
      <c r="AL7707" s="208">
        <v>57683.45</v>
      </c>
      <c r="AM7707" s="93"/>
      <c r="AN7707" s="93"/>
      <c r="AO7707" s="93"/>
    </row>
    <row r="7708" spans="28:41" x14ac:dyDescent="0.55000000000000004">
      <c r="AB7708" s="276" t="s">
        <v>64748</v>
      </c>
      <c r="AC7708" s="277">
        <v>624.49</v>
      </c>
      <c r="AE7708" s="246" t="s">
        <v>33747</v>
      </c>
      <c r="AF7708" s="247">
        <v>41374.699999999997</v>
      </c>
      <c r="AH7708" s="226" t="s">
        <v>21963</v>
      </c>
      <c r="AI7708" s="227">
        <v>5513</v>
      </c>
      <c r="AK7708" s="207" t="s">
        <v>21924</v>
      </c>
      <c r="AL7708" s="208">
        <v>1763845.45</v>
      </c>
      <c r="AM7708" s="93"/>
      <c r="AN7708" s="93"/>
      <c r="AO7708" s="93"/>
    </row>
    <row r="7709" spans="28:41" x14ac:dyDescent="0.55000000000000004">
      <c r="AB7709" s="276" t="s">
        <v>56436</v>
      </c>
      <c r="AC7709" s="277">
        <v>65150.65</v>
      </c>
      <c r="AE7709" s="246" t="s">
        <v>47014</v>
      </c>
      <c r="AF7709" s="247">
        <v>-7502.04</v>
      </c>
      <c r="AH7709" s="226" t="s">
        <v>52729</v>
      </c>
      <c r="AI7709" s="227">
        <v>51327.54</v>
      </c>
      <c r="AK7709" s="207" t="s">
        <v>21925</v>
      </c>
      <c r="AL7709" s="208">
        <v>85142.42</v>
      </c>
      <c r="AM7709" s="93"/>
      <c r="AN7709" s="93"/>
      <c r="AO7709" s="93"/>
    </row>
    <row r="7710" spans="28:41" x14ac:dyDescent="0.55000000000000004">
      <c r="AB7710" s="276" t="s">
        <v>56437</v>
      </c>
      <c r="AC7710" s="277">
        <v>4371.7</v>
      </c>
      <c r="AE7710" s="246" t="s">
        <v>52783</v>
      </c>
      <c r="AF7710" s="247">
        <v>29780.799999999999</v>
      </c>
      <c r="AH7710" s="226" t="s">
        <v>33720</v>
      </c>
      <c r="AI7710" s="227">
        <v>302103.63</v>
      </c>
      <c r="AK7710" s="207" t="s">
        <v>13685</v>
      </c>
      <c r="AL7710" s="208">
        <v>29059.47</v>
      </c>
      <c r="AM7710" s="93"/>
      <c r="AN7710" s="93"/>
      <c r="AO7710" s="93"/>
    </row>
    <row r="7711" spans="28:41" x14ac:dyDescent="0.55000000000000004">
      <c r="AB7711" s="276" t="s">
        <v>56438</v>
      </c>
      <c r="AC7711" s="277">
        <v>1482.72</v>
      </c>
      <c r="AE7711" s="246" t="s">
        <v>52784</v>
      </c>
      <c r="AF7711" s="247">
        <v>2278.2399999999998</v>
      </c>
      <c r="AH7711" s="226" t="s">
        <v>52730</v>
      </c>
      <c r="AI7711" s="227">
        <v>1125.2</v>
      </c>
      <c r="AK7711" s="207" t="s">
        <v>21926</v>
      </c>
      <c r="AL7711" s="208">
        <v>89361.91</v>
      </c>
      <c r="AM7711" s="93"/>
      <c r="AN7711" s="93"/>
      <c r="AO7711" s="93"/>
    </row>
    <row r="7712" spans="28:41" x14ac:dyDescent="0.55000000000000004">
      <c r="AB7712" s="276" t="s">
        <v>56439</v>
      </c>
      <c r="AC7712" s="277">
        <v>6972.04</v>
      </c>
      <c r="AE7712" s="246" t="s">
        <v>52785</v>
      </c>
      <c r="AF7712" s="247">
        <v>6728.63</v>
      </c>
      <c r="AH7712" s="226" t="s">
        <v>33721</v>
      </c>
      <c r="AI7712" s="227">
        <v>64187.4</v>
      </c>
      <c r="AK7712" s="207" t="s">
        <v>21927</v>
      </c>
      <c r="AL7712" s="208">
        <v>13437.32</v>
      </c>
      <c r="AM7712" s="93"/>
      <c r="AN7712" s="93"/>
      <c r="AO7712" s="93"/>
    </row>
    <row r="7713" spans="28:41" x14ac:dyDescent="0.55000000000000004">
      <c r="AB7713" s="276" t="s">
        <v>59177</v>
      </c>
      <c r="AC7713" s="277">
        <v>269.60000000000002</v>
      </c>
      <c r="AE7713" s="246" t="s">
        <v>61457</v>
      </c>
      <c r="AF7713" s="247">
        <v>5841.92</v>
      </c>
      <c r="AH7713" s="226" t="s">
        <v>33722</v>
      </c>
      <c r="AI7713" s="227">
        <v>1530.02</v>
      </c>
      <c r="AK7713" s="207" t="s">
        <v>21928</v>
      </c>
      <c r="AL7713" s="208">
        <v>523769.74</v>
      </c>
      <c r="AM7713" s="93"/>
      <c r="AN7713" s="93"/>
      <c r="AO7713" s="93"/>
    </row>
    <row r="7714" spans="28:41" x14ac:dyDescent="0.55000000000000004">
      <c r="AB7714" s="276" t="s">
        <v>68471</v>
      </c>
      <c r="AC7714" s="277">
        <v>31055</v>
      </c>
      <c r="AE7714" s="246" t="s">
        <v>64441</v>
      </c>
      <c r="AF7714" s="247">
        <v>562.86</v>
      </c>
      <c r="AH7714" s="226" t="s">
        <v>52731</v>
      </c>
      <c r="AI7714" s="227">
        <v>1062.92</v>
      </c>
      <c r="AK7714" s="207" t="s">
        <v>21929</v>
      </c>
      <c r="AL7714" s="208">
        <v>1097178.75</v>
      </c>
      <c r="AM7714" s="93"/>
      <c r="AN7714" s="93"/>
      <c r="AO7714" s="93"/>
    </row>
    <row r="7715" spans="28:41" x14ac:dyDescent="0.55000000000000004">
      <c r="AB7715" s="276" t="s">
        <v>35445</v>
      </c>
      <c r="AC7715" s="277">
        <v>61028</v>
      </c>
      <c r="AE7715" s="246" t="s">
        <v>52787</v>
      </c>
      <c r="AF7715" s="247">
        <v>1000</v>
      </c>
      <c r="AH7715" s="226" t="s">
        <v>33723</v>
      </c>
      <c r="AI7715" s="227">
        <v>1034</v>
      </c>
      <c r="AK7715" s="207" t="s">
        <v>21930</v>
      </c>
      <c r="AL7715" s="208">
        <v>41547.53</v>
      </c>
      <c r="AM7715" s="93"/>
      <c r="AN7715" s="93"/>
      <c r="AO7715" s="93"/>
    </row>
    <row r="7716" spans="28:41" x14ac:dyDescent="0.55000000000000004">
      <c r="AB7716" s="276" t="s">
        <v>68472</v>
      </c>
      <c r="AC7716" s="277">
        <v>69454</v>
      </c>
      <c r="AE7716" s="246" t="s">
        <v>52788</v>
      </c>
      <c r="AF7716" s="247">
        <v>3271.45</v>
      </c>
      <c r="AH7716" s="226" t="s">
        <v>52732</v>
      </c>
      <c r="AI7716" s="227">
        <v>3780.82</v>
      </c>
      <c r="AK7716" s="207" t="s">
        <v>21931</v>
      </c>
      <c r="AL7716" s="208">
        <v>3178.36</v>
      </c>
      <c r="AM7716" s="93"/>
      <c r="AN7716" s="93"/>
      <c r="AO7716" s="93"/>
    </row>
    <row r="7717" spans="28:41" x14ac:dyDescent="0.55000000000000004">
      <c r="AB7717" s="276" t="s">
        <v>68473</v>
      </c>
      <c r="AC7717" s="277">
        <v>9392.91</v>
      </c>
      <c r="AE7717" s="246" t="s">
        <v>52789</v>
      </c>
      <c r="AF7717" s="247">
        <v>326.76</v>
      </c>
      <c r="AH7717" s="226" t="s">
        <v>33724</v>
      </c>
      <c r="AI7717" s="227">
        <v>32001.7</v>
      </c>
      <c r="AK7717" s="207" t="s">
        <v>21932</v>
      </c>
      <c r="AL7717" s="208">
        <v>8466.33</v>
      </c>
      <c r="AM7717" s="93"/>
      <c r="AN7717" s="93"/>
      <c r="AO7717" s="93"/>
    </row>
    <row r="7718" spans="28:41" x14ac:dyDescent="0.55000000000000004">
      <c r="AB7718" s="276" t="s">
        <v>36584</v>
      </c>
      <c r="AC7718" s="277">
        <v>97420</v>
      </c>
      <c r="AE7718" s="246" t="s">
        <v>52790</v>
      </c>
      <c r="AF7718" s="247">
        <v>800.76</v>
      </c>
      <c r="AH7718" s="226" t="s">
        <v>33725</v>
      </c>
      <c r="AI7718" s="227">
        <v>287187.5</v>
      </c>
      <c r="AK7718" s="207" t="s">
        <v>21933</v>
      </c>
      <c r="AL7718" s="208">
        <v>30641.84</v>
      </c>
      <c r="AM7718" s="93"/>
      <c r="AN7718" s="93"/>
      <c r="AO7718" s="93"/>
    </row>
    <row r="7719" spans="28:41" x14ac:dyDescent="0.55000000000000004">
      <c r="AB7719" s="276" t="s">
        <v>35446</v>
      </c>
      <c r="AC7719" s="277">
        <v>48833.279999999999</v>
      </c>
      <c r="AE7719" s="246" t="s">
        <v>52791</v>
      </c>
      <c r="AF7719" s="247">
        <v>1190.27</v>
      </c>
      <c r="AH7719" s="226" t="s">
        <v>33726</v>
      </c>
      <c r="AI7719" s="227">
        <v>57018.79</v>
      </c>
      <c r="AK7719" s="207" t="s">
        <v>21934</v>
      </c>
      <c r="AL7719" s="208">
        <v>67402.13</v>
      </c>
      <c r="AM7719" s="93"/>
      <c r="AN7719" s="93"/>
      <c r="AO7719" s="93"/>
    </row>
    <row r="7720" spans="28:41" x14ac:dyDescent="0.55000000000000004">
      <c r="AB7720" s="276" t="s">
        <v>35447</v>
      </c>
      <c r="AC7720" s="277">
        <v>231625.32</v>
      </c>
      <c r="AE7720" s="246" t="s">
        <v>50055</v>
      </c>
      <c r="AF7720" s="247">
        <v>21212.51</v>
      </c>
      <c r="AH7720" s="226" t="s">
        <v>52733</v>
      </c>
      <c r="AI7720" s="227">
        <v>17203.3</v>
      </c>
      <c r="AK7720" s="207" t="s">
        <v>21935</v>
      </c>
      <c r="AL7720" s="208">
        <v>14501.38</v>
      </c>
      <c r="AM7720" s="93"/>
      <c r="AN7720" s="93"/>
      <c r="AO7720" s="93"/>
    </row>
    <row r="7721" spans="28:41" x14ac:dyDescent="0.55000000000000004">
      <c r="AB7721" s="276" t="s">
        <v>33979</v>
      </c>
      <c r="AC7721" s="277">
        <v>27180</v>
      </c>
      <c r="AE7721" s="246" t="s">
        <v>64442</v>
      </c>
      <c r="AF7721" s="247">
        <v>-534.41999999999996</v>
      </c>
      <c r="AH7721" s="226" t="s">
        <v>36367</v>
      </c>
      <c r="AI7721" s="227">
        <v>7510.18</v>
      </c>
      <c r="AK7721" s="207" t="s">
        <v>21936</v>
      </c>
      <c r="AL7721" s="208">
        <v>5020</v>
      </c>
      <c r="AM7721" s="93"/>
      <c r="AN7721" s="93"/>
      <c r="AO7721" s="93"/>
    </row>
    <row r="7722" spans="28:41" x14ac:dyDescent="0.55000000000000004">
      <c r="AB7722" s="276" t="s">
        <v>40551</v>
      </c>
      <c r="AC7722" s="277">
        <v>15880.9</v>
      </c>
      <c r="AE7722" s="246" t="s">
        <v>22202</v>
      </c>
      <c r="AF7722" s="247">
        <v>12598.98</v>
      </c>
      <c r="AH7722" s="226" t="s">
        <v>52734</v>
      </c>
      <c r="AI7722" s="227">
        <v>140647.71</v>
      </c>
      <c r="AK7722" s="207" t="s">
        <v>21937</v>
      </c>
      <c r="AL7722" s="208">
        <v>12297.08</v>
      </c>
      <c r="AM7722" s="93"/>
      <c r="AN7722" s="93"/>
      <c r="AO7722" s="93"/>
    </row>
    <row r="7723" spans="28:41" x14ac:dyDescent="0.55000000000000004">
      <c r="AB7723" s="276" t="s">
        <v>33980</v>
      </c>
      <c r="AC7723" s="277">
        <v>73628</v>
      </c>
      <c r="AE7723" s="246" t="s">
        <v>35189</v>
      </c>
      <c r="AF7723" s="247">
        <v>176317.41</v>
      </c>
      <c r="AH7723" s="226" t="s">
        <v>21965</v>
      </c>
      <c r="AI7723" s="227">
        <v>3428.94</v>
      </c>
      <c r="AK7723" s="207" t="s">
        <v>21938</v>
      </c>
      <c r="AL7723" s="208">
        <v>13443.05</v>
      </c>
      <c r="AM7723" s="93"/>
      <c r="AN7723" s="93"/>
      <c r="AO7723" s="93"/>
    </row>
    <row r="7724" spans="28:41" x14ac:dyDescent="0.55000000000000004">
      <c r="AB7724" s="276" t="s">
        <v>42817</v>
      </c>
      <c r="AC7724" s="277">
        <v>47250</v>
      </c>
      <c r="AE7724" s="246" t="s">
        <v>57517</v>
      </c>
      <c r="AF7724" s="247">
        <v>259488.52</v>
      </c>
      <c r="AH7724" s="226" t="s">
        <v>45059</v>
      </c>
      <c r="AI7724" s="227">
        <v>-183.11</v>
      </c>
      <c r="AK7724" s="207" t="s">
        <v>21939</v>
      </c>
      <c r="AL7724" s="208">
        <v>77222.95</v>
      </c>
      <c r="AM7724" s="93"/>
      <c r="AN7724" s="93"/>
      <c r="AO7724" s="93"/>
    </row>
    <row r="7725" spans="28:41" x14ac:dyDescent="0.55000000000000004">
      <c r="AB7725" s="276" t="s">
        <v>42819</v>
      </c>
      <c r="AC7725" s="277">
        <v>4323.05</v>
      </c>
      <c r="AE7725" s="246" t="s">
        <v>62666</v>
      </c>
      <c r="AF7725" s="247">
        <v>6968.71</v>
      </c>
      <c r="AH7725" s="226" t="s">
        <v>42621</v>
      </c>
      <c r="AI7725" s="227">
        <v>38760</v>
      </c>
      <c r="AK7725" s="207" t="s">
        <v>21940</v>
      </c>
      <c r="AL7725" s="208">
        <v>53618.87</v>
      </c>
      <c r="AM7725" s="93"/>
      <c r="AN7725" s="93"/>
      <c r="AO7725" s="93"/>
    </row>
    <row r="7726" spans="28:41" x14ac:dyDescent="0.55000000000000004">
      <c r="AB7726" s="276" t="s">
        <v>58633</v>
      </c>
      <c r="AC7726" s="277">
        <v>3336.75</v>
      </c>
      <c r="AE7726" s="246" t="s">
        <v>33748</v>
      </c>
      <c r="AF7726" s="247">
        <v>85636.96</v>
      </c>
      <c r="AH7726" s="226" t="s">
        <v>42622</v>
      </c>
      <c r="AI7726" s="227">
        <v>2965.17</v>
      </c>
      <c r="AK7726" s="207" t="s">
        <v>21941</v>
      </c>
      <c r="AL7726" s="208">
        <v>8929.7999999999993</v>
      </c>
      <c r="AM7726" s="93"/>
      <c r="AN7726" s="93"/>
      <c r="AO7726" s="93"/>
    </row>
    <row r="7727" spans="28:41" x14ac:dyDescent="0.55000000000000004">
      <c r="AB7727" s="276" t="s">
        <v>33981</v>
      </c>
      <c r="AC7727" s="277">
        <v>49913.440000000002</v>
      </c>
      <c r="AE7727" s="246" t="s">
        <v>64443</v>
      </c>
      <c r="AF7727" s="247">
        <v>2480</v>
      </c>
      <c r="AH7727" s="226" t="s">
        <v>52735</v>
      </c>
      <c r="AI7727" s="227">
        <v>21754.18</v>
      </c>
      <c r="AK7727" s="207" t="s">
        <v>21942</v>
      </c>
      <c r="AL7727" s="208">
        <v>21591.24</v>
      </c>
      <c r="AM7727" s="93"/>
      <c r="AN7727" s="93"/>
      <c r="AO7727" s="93"/>
    </row>
    <row r="7728" spans="28:41" x14ac:dyDescent="0.55000000000000004">
      <c r="AB7728" s="276" t="s">
        <v>33982</v>
      </c>
      <c r="AC7728" s="277">
        <v>159979.91</v>
      </c>
      <c r="AE7728" s="246" t="s">
        <v>62054</v>
      </c>
      <c r="AF7728" s="247">
        <v>20880</v>
      </c>
      <c r="AH7728" s="226" t="s">
        <v>52736</v>
      </c>
      <c r="AI7728" s="227">
        <v>5673</v>
      </c>
      <c r="AK7728" s="207" t="s">
        <v>13688</v>
      </c>
      <c r="AL7728" s="208">
        <v>6112.28</v>
      </c>
      <c r="AM7728" s="93"/>
      <c r="AN7728" s="93"/>
      <c r="AO7728" s="93"/>
    </row>
    <row r="7729" spans="28:41" x14ac:dyDescent="0.55000000000000004">
      <c r="AB7729" s="276" t="s">
        <v>35448</v>
      </c>
      <c r="AC7729" s="277">
        <v>111295.09</v>
      </c>
      <c r="AE7729" s="246" t="s">
        <v>64444</v>
      </c>
      <c r="AF7729" s="247">
        <v>9135.4599999999991</v>
      </c>
      <c r="AH7729" s="226" t="s">
        <v>52737</v>
      </c>
      <c r="AI7729" s="227">
        <v>2098.1</v>
      </c>
      <c r="AK7729" s="207" t="s">
        <v>21943</v>
      </c>
      <c r="AL7729" s="208">
        <v>17118.810000000001</v>
      </c>
      <c r="AM7729" s="93"/>
      <c r="AN7729" s="93"/>
      <c r="AO7729" s="93"/>
    </row>
    <row r="7730" spans="28:41" x14ac:dyDescent="0.55000000000000004">
      <c r="AB7730" s="276" t="s">
        <v>53352</v>
      </c>
      <c r="AC7730" s="277">
        <v>44503.24</v>
      </c>
      <c r="AE7730" s="246" t="s">
        <v>33749</v>
      </c>
      <c r="AF7730" s="247">
        <v>93438.720000000001</v>
      </c>
      <c r="AH7730" s="226" t="s">
        <v>52738</v>
      </c>
      <c r="AI7730" s="227">
        <v>5906.63</v>
      </c>
      <c r="AK7730" s="207" t="s">
        <v>21944</v>
      </c>
      <c r="AL7730" s="208">
        <v>5979</v>
      </c>
      <c r="AM7730" s="93"/>
      <c r="AN7730" s="93"/>
      <c r="AO7730" s="93"/>
    </row>
    <row r="7731" spans="28:41" x14ac:dyDescent="0.55000000000000004">
      <c r="AB7731" s="276" t="s">
        <v>68474</v>
      </c>
      <c r="AC7731" s="277">
        <v>17763.98</v>
      </c>
      <c r="AE7731" s="246" t="s">
        <v>45086</v>
      </c>
      <c r="AF7731" s="247">
        <v>561000</v>
      </c>
      <c r="AH7731" s="226" t="s">
        <v>52739</v>
      </c>
      <c r="AI7731" s="227">
        <v>9893.89</v>
      </c>
      <c r="AK7731" s="207" t="s">
        <v>21945</v>
      </c>
      <c r="AL7731" s="208">
        <v>19065.55</v>
      </c>
      <c r="AM7731" s="93"/>
      <c r="AN7731" s="93"/>
      <c r="AO7731" s="93"/>
    </row>
    <row r="7732" spans="28:41" x14ac:dyDescent="0.55000000000000004">
      <c r="AB7732" s="276" t="s">
        <v>68475</v>
      </c>
      <c r="AC7732" s="277">
        <v>1270.0999999999999</v>
      </c>
      <c r="AE7732" s="246" t="s">
        <v>45087</v>
      </c>
      <c r="AF7732" s="247">
        <v>-7849.1</v>
      </c>
      <c r="AH7732" s="226" t="s">
        <v>52740</v>
      </c>
      <c r="AI7732" s="227">
        <v>22977.02</v>
      </c>
      <c r="AK7732" s="207" t="s">
        <v>21946</v>
      </c>
      <c r="AL7732" s="208">
        <v>41088</v>
      </c>
      <c r="AM7732" s="93"/>
      <c r="AN7732" s="93"/>
      <c r="AO7732" s="93"/>
    </row>
    <row r="7733" spans="28:41" x14ac:dyDescent="0.55000000000000004">
      <c r="AB7733" s="276" t="s">
        <v>68476</v>
      </c>
      <c r="AC7733" s="277">
        <v>4444.54</v>
      </c>
      <c r="AE7733" s="246" t="s">
        <v>36390</v>
      </c>
      <c r="AF7733" s="247">
        <v>4296.78</v>
      </c>
      <c r="AH7733" s="226" t="s">
        <v>52741</v>
      </c>
      <c r="AI7733" s="227">
        <v>9207.0400000000009</v>
      </c>
      <c r="AK7733" s="207" t="s">
        <v>21947</v>
      </c>
      <c r="AL7733" s="208">
        <v>4272.5600000000004</v>
      </c>
      <c r="AM7733" s="93"/>
      <c r="AN7733" s="93"/>
      <c r="AO7733" s="93"/>
    </row>
    <row r="7734" spans="28:41" x14ac:dyDescent="0.55000000000000004">
      <c r="AB7734" s="276" t="s">
        <v>68477</v>
      </c>
      <c r="AC7734" s="277">
        <v>2145.04</v>
      </c>
      <c r="AE7734" s="246" t="s">
        <v>63707</v>
      </c>
      <c r="AF7734" s="247">
        <v>1497.6</v>
      </c>
      <c r="AH7734" s="226" t="s">
        <v>52742</v>
      </c>
      <c r="AI7734" s="227">
        <v>704.31</v>
      </c>
      <c r="AK7734" s="207" t="s">
        <v>21948</v>
      </c>
      <c r="AL7734" s="208">
        <v>12889.36</v>
      </c>
      <c r="AM7734" s="93"/>
      <c r="AN7734" s="93"/>
      <c r="AO7734" s="93"/>
    </row>
    <row r="7735" spans="28:41" x14ac:dyDescent="0.55000000000000004">
      <c r="AB7735" s="276" t="s">
        <v>70070</v>
      </c>
      <c r="AC7735" s="277">
        <v>1281.18</v>
      </c>
      <c r="AE7735" s="246" t="s">
        <v>35190</v>
      </c>
      <c r="AF7735" s="247">
        <v>13828.68</v>
      </c>
      <c r="AH7735" s="226" t="s">
        <v>52743</v>
      </c>
      <c r="AI7735" s="227">
        <v>2218.9</v>
      </c>
      <c r="AK7735" s="207" t="s">
        <v>21949</v>
      </c>
      <c r="AL7735" s="208">
        <v>1312.86</v>
      </c>
      <c r="AM7735" s="93"/>
      <c r="AN7735" s="93"/>
      <c r="AO7735" s="93"/>
    </row>
    <row r="7736" spans="28:41" x14ac:dyDescent="0.55000000000000004">
      <c r="AB7736" s="276" t="s">
        <v>68478</v>
      </c>
      <c r="AC7736" s="277">
        <v>2386.64</v>
      </c>
      <c r="AE7736" s="246" t="s">
        <v>52793</v>
      </c>
      <c r="AF7736" s="247">
        <v>8956.4</v>
      </c>
      <c r="AH7736" s="226" t="s">
        <v>50045</v>
      </c>
      <c r="AI7736" s="227">
        <v>794.7</v>
      </c>
      <c r="AK7736" s="207" t="s">
        <v>21950</v>
      </c>
      <c r="AL7736" s="208">
        <v>3277.85</v>
      </c>
      <c r="AM7736" s="93"/>
      <c r="AN7736" s="93"/>
      <c r="AO7736" s="93"/>
    </row>
    <row r="7737" spans="28:41" x14ac:dyDescent="0.55000000000000004">
      <c r="AB7737" s="276" t="s">
        <v>68479</v>
      </c>
      <c r="AC7737" s="277">
        <v>182.57</v>
      </c>
      <c r="AE7737" s="246" t="s">
        <v>47017</v>
      </c>
      <c r="AF7737" s="247">
        <v>13552.65</v>
      </c>
      <c r="AH7737" s="226" t="s">
        <v>52744</v>
      </c>
      <c r="AI7737" s="227">
        <v>2439.09</v>
      </c>
      <c r="AK7737" s="207" t="s">
        <v>21951</v>
      </c>
      <c r="AL7737" s="208">
        <v>47194.25</v>
      </c>
      <c r="AM7737" s="93"/>
      <c r="AN7737" s="93"/>
      <c r="AO7737" s="93"/>
    </row>
    <row r="7738" spans="28:41" x14ac:dyDescent="0.55000000000000004">
      <c r="AB7738" s="276" t="s">
        <v>68480</v>
      </c>
      <c r="AC7738" s="277">
        <v>597.13</v>
      </c>
      <c r="AE7738" s="246" t="s">
        <v>64445</v>
      </c>
      <c r="AF7738" s="247">
        <v>46.35</v>
      </c>
      <c r="AH7738" s="226" t="s">
        <v>52745</v>
      </c>
      <c r="AI7738" s="227">
        <v>1474.33</v>
      </c>
      <c r="AK7738" s="207" t="s">
        <v>21952</v>
      </c>
      <c r="AL7738" s="208">
        <v>63511</v>
      </c>
      <c r="AM7738" s="93"/>
      <c r="AN7738" s="93"/>
      <c r="AO7738" s="93"/>
    </row>
    <row r="7739" spans="28:41" x14ac:dyDescent="0.55000000000000004">
      <c r="AB7739" s="276" t="s">
        <v>68481</v>
      </c>
      <c r="AC7739" s="277">
        <v>166.23</v>
      </c>
      <c r="AE7739" s="246" t="s">
        <v>33750</v>
      </c>
      <c r="AF7739" s="247">
        <v>94081.46</v>
      </c>
      <c r="AH7739" s="226" t="s">
        <v>36368</v>
      </c>
      <c r="AI7739" s="227">
        <v>34341</v>
      </c>
      <c r="AK7739" s="207" t="s">
        <v>21953</v>
      </c>
      <c r="AL7739" s="208">
        <v>9934</v>
      </c>
      <c r="AM7739" s="93"/>
      <c r="AN7739" s="93"/>
      <c r="AO7739" s="93"/>
    </row>
    <row r="7740" spans="28:41" x14ac:dyDescent="0.55000000000000004">
      <c r="AB7740" s="276" t="s">
        <v>70696</v>
      </c>
      <c r="AC7740" s="277">
        <v>402.7</v>
      </c>
      <c r="AE7740" s="246" t="s">
        <v>33751</v>
      </c>
      <c r="AF7740" s="247">
        <v>109238.67</v>
      </c>
      <c r="AH7740" s="226" t="s">
        <v>35170</v>
      </c>
      <c r="AI7740" s="227">
        <v>267330.90999999997</v>
      </c>
      <c r="AK7740" s="207" t="s">
        <v>21954</v>
      </c>
      <c r="AL7740" s="208">
        <v>157361.1</v>
      </c>
      <c r="AM7740" s="93"/>
      <c r="AN7740" s="93"/>
      <c r="AO7740" s="93"/>
    </row>
    <row r="7741" spans="28:41" x14ac:dyDescent="0.55000000000000004">
      <c r="AB7741" s="276" t="s">
        <v>64754</v>
      </c>
      <c r="AC7741" s="277">
        <v>71.98</v>
      </c>
      <c r="AE7741" s="246" t="s">
        <v>36391</v>
      </c>
      <c r="AF7741" s="247">
        <v>61607.33</v>
      </c>
      <c r="AH7741" s="226" t="s">
        <v>47009</v>
      </c>
      <c r="AI7741" s="227">
        <v>1731.4</v>
      </c>
      <c r="AK7741" s="207" t="s">
        <v>21955</v>
      </c>
      <c r="AL7741" s="208">
        <v>12149.55</v>
      </c>
      <c r="AM7741" s="93"/>
      <c r="AN7741" s="93"/>
      <c r="AO7741" s="93"/>
    </row>
    <row r="7742" spans="28:41" x14ac:dyDescent="0.55000000000000004">
      <c r="AB7742" s="276" t="s">
        <v>60086</v>
      </c>
      <c r="AC7742" s="277">
        <v>827.91</v>
      </c>
      <c r="AE7742" s="246" t="s">
        <v>22203</v>
      </c>
      <c r="AF7742" s="247">
        <v>10648</v>
      </c>
      <c r="AH7742" s="226" t="s">
        <v>36369</v>
      </c>
      <c r="AI7742" s="227">
        <v>3941.92</v>
      </c>
      <c r="AK7742" s="207" t="s">
        <v>21956</v>
      </c>
      <c r="AL7742" s="208">
        <v>38543.24</v>
      </c>
      <c r="AM7742" s="93"/>
      <c r="AN7742" s="93"/>
      <c r="AO7742" s="93"/>
    </row>
    <row r="7743" spans="28:41" x14ac:dyDescent="0.55000000000000004">
      <c r="AB7743" s="276" t="s">
        <v>35453</v>
      </c>
      <c r="AC7743" s="277">
        <v>17333.32</v>
      </c>
      <c r="AE7743" s="246" t="s">
        <v>40375</v>
      </c>
      <c r="AF7743" s="247">
        <v>2665.9</v>
      </c>
      <c r="AH7743" s="226" t="s">
        <v>42623</v>
      </c>
      <c r="AI7743" s="227">
        <v>2293652.7999999998</v>
      </c>
      <c r="AK7743" s="207" t="s">
        <v>21957</v>
      </c>
      <c r="AL7743" s="208">
        <v>51756.959999999999</v>
      </c>
      <c r="AM7743" s="93"/>
      <c r="AN7743" s="93"/>
      <c r="AO7743" s="93"/>
    </row>
    <row r="7744" spans="28:41" x14ac:dyDescent="0.55000000000000004">
      <c r="AB7744" s="276" t="s">
        <v>35455</v>
      </c>
      <c r="AC7744" s="277">
        <v>3595.34</v>
      </c>
      <c r="AE7744" s="246" t="s">
        <v>36392</v>
      </c>
      <c r="AF7744" s="247">
        <v>7060.25</v>
      </c>
      <c r="AH7744" s="226" t="s">
        <v>40368</v>
      </c>
      <c r="AI7744" s="227">
        <v>15669</v>
      </c>
      <c r="AK7744" s="207" t="s">
        <v>21958</v>
      </c>
      <c r="AL7744" s="208">
        <v>1442.5</v>
      </c>
      <c r="AM7744" s="93"/>
      <c r="AN7744" s="93"/>
      <c r="AO7744" s="93"/>
    </row>
    <row r="7745" spans="28:41" x14ac:dyDescent="0.55000000000000004">
      <c r="AB7745" s="276" t="s">
        <v>35456</v>
      </c>
      <c r="AC7745" s="277">
        <v>1440.98</v>
      </c>
      <c r="AE7745" s="246" t="s">
        <v>52794</v>
      </c>
      <c r="AF7745" s="247">
        <v>323846.71999999997</v>
      </c>
      <c r="AH7745" s="226" t="s">
        <v>36370</v>
      </c>
      <c r="AI7745" s="227">
        <v>174039.43</v>
      </c>
      <c r="AK7745" s="207" t="s">
        <v>13689</v>
      </c>
      <c r="AL7745" s="208">
        <v>4800</v>
      </c>
      <c r="AM7745" s="93"/>
      <c r="AN7745" s="93"/>
      <c r="AO7745" s="93"/>
    </row>
    <row r="7746" spans="28:41" x14ac:dyDescent="0.55000000000000004">
      <c r="AB7746" s="276" t="s">
        <v>35457</v>
      </c>
      <c r="AC7746" s="277">
        <v>4801.05</v>
      </c>
      <c r="AE7746" s="246" t="s">
        <v>33752</v>
      </c>
      <c r="AF7746" s="247">
        <v>69158.100000000006</v>
      </c>
      <c r="AH7746" s="226" t="s">
        <v>42624</v>
      </c>
      <c r="AI7746" s="227">
        <v>818.56</v>
      </c>
      <c r="AK7746" s="207" t="s">
        <v>13690</v>
      </c>
      <c r="AL7746" s="208">
        <v>7902.39</v>
      </c>
      <c r="AM7746" s="93"/>
      <c r="AN7746" s="93"/>
      <c r="AO7746" s="93"/>
    </row>
    <row r="7747" spans="28:41" x14ac:dyDescent="0.55000000000000004">
      <c r="AB7747" s="276" t="s">
        <v>35458</v>
      </c>
      <c r="AC7747" s="277">
        <v>3075.4</v>
      </c>
      <c r="AE7747" s="246" t="s">
        <v>36393</v>
      </c>
      <c r="AF7747" s="247">
        <v>40290.660000000003</v>
      </c>
      <c r="AH7747" s="226" t="s">
        <v>21966</v>
      </c>
      <c r="AI7747" s="227">
        <v>125850</v>
      </c>
      <c r="AK7747" s="207" t="s">
        <v>13691</v>
      </c>
      <c r="AL7747" s="208">
        <v>22729.58</v>
      </c>
      <c r="AM7747" s="93"/>
      <c r="AN7747" s="93"/>
      <c r="AO7747" s="93"/>
    </row>
    <row r="7748" spans="28:41" x14ac:dyDescent="0.55000000000000004">
      <c r="AB7748" s="276" t="s">
        <v>53362</v>
      </c>
      <c r="AC7748" s="277">
        <v>100146.74</v>
      </c>
      <c r="AE7748" s="246" t="s">
        <v>50056</v>
      </c>
      <c r="AF7748" s="247">
        <v>1633.66</v>
      </c>
      <c r="AH7748" s="226" t="s">
        <v>52746</v>
      </c>
      <c r="AI7748" s="227">
        <v>465953.98</v>
      </c>
      <c r="AK7748" s="207" t="s">
        <v>21959</v>
      </c>
      <c r="AL7748" s="208">
        <v>15728.53</v>
      </c>
      <c r="AM7748" s="93"/>
      <c r="AN7748" s="93"/>
      <c r="AO7748" s="93"/>
    </row>
    <row r="7749" spans="28:41" x14ac:dyDescent="0.55000000000000004">
      <c r="AB7749" s="276" t="s">
        <v>53364</v>
      </c>
      <c r="AC7749" s="277">
        <v>95745.99</v>
      </c>
      <c r="AE7749" s="246" t="s">
        <v>62055</v>
      </c>
      <c r="AF7749" s="247">
        <v>6866.57</v>
      </c>
      <c r="AH7749" s="226" t="s">
        <v>45060</v>
      </c>
      <c r="AI7749" s="227">
        <v>-1707.85</v>
      </c>
      <c r="AK7749" s="207" t="s">
        <v>13692</v>
      </c>
      <c r="AL7749" s="208">
        <v>3974.95</v>
      </c>
      <c r="AM7749" s="93"/>
      <c r="AN7749" s="93"/>
      <c r="AO7749" s="93"/>
    </row>
    <row r="7750" spans="28:41" x14ac:dyDescent="0.55000000000000004">
      <c r="AB7750" s="276" t="s">
        <v>35460</v>
      </c>
      <c r="AC7750" s="277">
        <v>25366.79</v>
      </c>
      <c r="AE7750" s="246" t="s">
        <v>64446</v>
      </c>
      <c r="AF7750" s="247">
        <v>-16243.76</v>
      </c>
      <c r="AH7750" s="226" t="s">
        <v>33727</v>
      </c>
      <c r="AI7750" s="227">
        <v>361008.19</v>
      </c>
      <c r="AK7750" s="207" t="s">
        <v>21960</v>
      </c>
      <c r="AL7750" s="208">
        <v>46516.51</v>
      </c>
      <c r="AM7750" s="93"/>
      <c r="AN7750" s="93"/>
      <c r="AO7750" s="93"/>
    </row>
    <row r="7751" spans="28:41" x14ac:dyDescent="0.55000000000000004">
      <c r="AB7751" s="276" t="s">
        <v>40556</v>
      </c>
      <c r="AC7751" s="277">
        <v>21830.98</v>
      </c>
      <c r="AE7751" s="246" t="s">
        <v>56252</v>
      </c>
      <c r="AF7751" s="247">
        <v>220000</v>
      </c>
      <c r="AH7751" s="226" t="s">
        <v>52747</v>
      </c>
      <c r="AI7751" s="227">
        <v>200</v>
      </c>
      <c r="AK7751" s="207" t="s">
        <v>21961</v>
      </c>
      <c r="AL7751" s="208">
        <v>42709</v>
      </c>
      <c r="AM7751" s="93"/>
      <c r="AN7751" s="93"/>
      <c r="AO7751" s="93"/>
    </row>
    <row r="7752" spans="28:41" x14ac:dyDescent="0.55000000000000004">
      <c r="AB7752" s="276" t="s">
        <v>35461</v>
      </c>
      <c r="AC7752" s="277">
        <v>16992.59</v>
      </c>
      <c r="AE7752" s="246" t="s">
        <v>62056</v>
      </c>
      <c r="AF7752" s="247">
        <v>6941.13</v>
      </c>
      <c r="AH7752" s="226" t="s">
        <v>52748</v>
      </c>
      <c r="AI7752" s="227">
        <v>15.3</v>
      </c>
      <c r="AK7752" s="207" t="s">
        <v>21962</v>
      </c>
      <c r="AL7752" s="208">
        <v>23520</v>
      </c>
      <c r="AM7752" s="93"/>
      <c r="AN7752" s="93"/>
      <c r="AO7752" s="93"/>
    </row>
    <row r="7753" spans="28:41" x14ac:dyDescent="0.55000000000000004">
      <c r="AB7753" s="276" t="s">
        <v>35462</v>
      </c>
      <c r="AC7753" s="277">
        <v>60786.7</v>
      </c>
      <c r="AE7753" s="246" t="s">
        <v>52795</v>
      </c>
      <c r="AF7753" s="247">
        <v>6300</v>
      </c>
      <c r="AH7753" s="226" t="s">
        <v>52749</v>
      </c>
      <c r="AI7753" s="227">
        <v>48.2</v>
      </c>
      <c r="AK7753" s="207" t="s">
        <v>21963</v>
      </c>
      <c r="AL7753" s="208">
        <v>528.12</v>
      </c>
      <c r="AM7753" s="93"/>
      <c r="AN7753" s="93"/>
      <c r="AO7753" s="93"/>
    </row>
    <row r="7754" spans="28:41" x14ac:dyDescent="0.55000000000000004">
      <c r="AB7754" s="276" t="s">
        <v>35463</v>
      </c>
      <c r="AC7754" s="277">
        <v>33916.519999999997</v>
      </c>
      <c r="AE7754" s="246" t="s">
        <v>52796</v>
      </c>
      <c r="AF7754" s="247">
        <v>1001.7</v>
      </c>
      <c r="AH7754" s="226" t="s">
        <v>48035</v>
      </c>
      <c r="AI7754" s="227">
        <v>23710.87</v>
      </c>
      <c r="AK7754" s="207" t="s">
        <v>21964</v>
      </c>
      <c r="AL7754" s="208">
        <v>1972</v>
      </c>
      <c r="AM7754" s="93"/>
      <c r="AN7754" s="93"/>
      <c r="AO7754" s="93"/>
    </row>
    <row r="7755" spans="28:41" x14ac:dyDescent="0.55000000000000004">
      <c r="AB7755" s="276" t="s">
        <v>69777</v>
      </c>
      <c r="AC7755" s="277">
        <v>12854.64</v>
      </c>
      <c r="AE7755" s="246" t="s">
        <v>52797</v>
      </c>
      <c r="AF7755" s="247">
        <v>3244.24</v>
      </c>
      <c r="AH7755" s="226" t="s">
        <v>52750</v>
      </c>
      <c r="AI7755" s="227">
        <v>14271.46</v>
      </c>
      <c r="AK7755" s="207" t="s">
        <v>21965</v>
      </c>
      <c r="AL7755" s="208">
        <v>100000</v>
      </c>
      <c r="AM7755" s="93"/>
      <c r="AN7755" s="93"/>
      <c r="AO7755" s="93"/>
    </row>
    <row r="7756" spans="28:41" x14ac:dyDescent="0.55000000000000004">
      <c r="AB7756" s="276" t="s">
        <v>68482</v>
      </c>
      <c r="AC7756" s="277">
        <v>625.66999999999996</v>
      </c>
      <c r="AE7756" s="246" t="s">
        <v>62057</v>
      </c>
      <c r="AF7756" s="247">
        <v>138.38</v>
      </c>
      <c r="AH7756" s="226" t="s">
        <v>52751</v>
      </c>
      <c r="AI7756" s="227">
        <v>1063.46</v>
      </c>
      <c r="AK7756" s="207" t="s">
        <v>21966</v>
      </c>
      <c r="AL7756" s="208">
        <v>112275</v>
      </c>
      <c r="AM7756" s="93"/>
      <c r="AN7756" s="93"/>
      <c r="AO7756" s="93"/>
    </row>
    <row r="7757" spans="28:41" x14ac:dyDescent="0.55000000000000004">
      <c r="AB7757" s="276" t="s">
        <v>59767</v>
      </c>
      <c r="AC7757" s="277">
        <v>7200</v>
      </c>
      <c r="AE7757" s="246" t="s">
        <v>61458</v>
      </c>
      <c r="AF7757" s="247">
        <v>3210.76</v>
      </c>
      <c r="AH7757" s="226" t="s">
        <v>52752</v>
      </c>
      <c r="AI7757" s="227">
        <v>3439.43</v>
      </c>
      <c r="AK7757" s="207" t="s">
        <v>21967</v>
      </c>
      <c r="AL7757" s="208">
        <v>228.2</v>
      </c>
      <c r="AM7757" s="93"/>
      <c r="AN7757" s="93"/>
      <c r="AO7757" s="93"/>
    </row>
    <row r="7758" spans="28:41" x14ac:dyDescent="0.55000000000000004">
      <c r="AB7758" s="276" t="s">
        <v>70697</v>
      </c>
      <c r="AC7758" s="277">
        <v>2000</v>
      </c>
      <c r="AE7758" s="246" t="s">
        <v>64447</v>
      </c>
      <c r="AF7758" s="247">
        <v>156.51</v>
      </c>
      <c r="AH7758" s="226" t="s">
        <v>52753</v>
      </c>
      <c r="AI7758" s="227">
        <v>1943.58</v>
      </c>
      <c r="AK7758" s="207" t="s">
        <v>21968</v>
      </c>
      <c r="AL7758" s="208">
        <v>11572.23</v>
      </c>
      <c r="AM7758" s="93"/>
      <c r="AN7758" s="93"/>
      <c r="AO7758" s="93"/>
    </row>
    <row r="7759" spans="28:41" x14ac:dyDescent="0.55000000000000004">
      <c r="AB7759" s="276" t="s">
        <v>70698</v>
      </c>
      <c r="AC7759" s="277">
        <v>152.99</v>
      </c>
      <c r="AE7759" s="246" t="s">
        <v>59656</v>
      </c>
      <c r="AF7759" s="247">
        <v>2601.2199999999998</v>
      </c>
      <c r="AH7759" s="226" t="s">
        <v>52754</v>
      </c>
      <c r="AI7759" s="227">
        <v>4096.22</v>
      </c>
      <c r="AK7759" s="207" t="s">
        <v>21969</v>
      </c>
      <c r="AL7759" s="208">
        <v>81599.7</v>
      </c>
      <c r="AM7759" s="93"/>
      <c r="AN7759" s="93"/>
      <c r="AO7759" s="93"/>
    </row>
    <row r="7760" spans="28:41" x14ac:dyDescent="0.55000000000000004">
      <c r="AB7760" s="276" t="s">
        <v>70699</v>
      </c>
      <c r="AC7760" s="277">
        <v>500.4</v>
      </c>
      <c r="AE7760" s="246" t="s">
        <v>61459</v>
      </c>
      <c r="AF7760" s="247">
        <v>964.28</v>
      </c>
      <c r="AH7760" s="226" t="s">
        <v>50046</v>
      </c>
      <c r="AI7760" s="227">
        <v>31440.54</v>
      </c>
      <c r="AK7760" s="207" t="s">
        <v>21970</v>
      </c>
      <c r="AL7760" s="208">
        <v>12149.55</v>
      </c>
      <c r="AM7760" s="93"/>
      <c r="AN7760" s="93"/>
      <c r="AO7760" s="93"/>
    </row>
    <row r="7761" spans="28:41" x14ac:dyDescent="0.55000000000000004">
      <c r="AB7761" s="276" t="s">
        <v>68483</v>
      </c>
      <c r="AC7761" s="277">
        <v>6984.19</v>
      </c>
      <c r="AE7761" s="246" t="s">
        <v>50058</v>
      </c>
      <c r="AF7761" s="247">
        <v>2807.53</v>
      </c>
      <c r="AH7761" s="226" t="s">
        <v>52755</v>
      </c>
      <c r="AI7761" s="227">
        <v>50750</v>
      </c>
      <c r="AK7761" s="207" t="s">
        <v>21971</v>
      </c>
      <c r="AL7761" s="208">
        <v>41547.53</v>
      </c>
      <c r="AM7761" s="93"/>
      <c r="AN7761" s="93"/>
      <c r="AO7761" s="93"/>
    </row>
    <row r="7762" spans="28:41" x14ac:dyDescent="0.55000000000000004">
      <c r="AB7762" s="276" t="s">
        <v>59771</v>
      </c>
      <c r="AC7762" s="277">
        <v>14.88</v>
      </c>
      <c r="AE7762" s="246" t="s">
        <v>62667</v>
      </c>
      <c r="AF7762" s="247">
        <v>87000</v>
      </c>
      <c r="AH7762" s="226" t="s">
        <v>45061</v>
      </c>
      <c r="AI7762" s="227">
        <v>317411.96999999997</v>
      </c>
      <c r="AK7762" s="207" t="s">
        <v>21972</v>
      </c>
      <c r="AL7762" s="208">
        <v>4272.5600000000004</v>
      </c>
      <c r="AM7762" s="93"/>
      <c r="AN7762" s="93"/>
      <c r="AO7762" s="93"/>
    </row>
    <row r="7763" spans="28:41" x14ac:dyDescent="0.55000000000000004">
      <c r="AB7763" s="276" t="s">
        <v>70700</v>
      </c>
      <c r="AC7763" s="277">
        <v>950</v>
      </c>
      <c r="AE7763" s="246" t="s">
        <v>59657</v>
      </c>
      <c r="AF7763" s="247">
        <v>14469.95</v>
      </c>
      <c r="AH7763" s="226" t="s">
        <v>45062</v>
      </c>
      <c r="AI7763" s="227">
        <v>24282.03</v>
      </c>
      <c r="AK7763" s="207" t="s">
        <v>21973</v>
      </c>
      <c r="AL7763" s="208">
        <v>38543.24</v>
      </c>
      <c r="AM7763" s="93"/>
      <c r="AN7763" s="93"/>
      <c r="AO7763" s="93"/>
    </row>
    <row r="7764" spans="28:41" x14ac:dyDescent="0.55000000000000004">
      <c r="AB7764" s="276" t="s">
        <v>68484</v>
      </c>
      <c r="AC7764" s="277">
        <v>5778</v>
      </c>
      <c r="AE7764" s="246" t="s">
        <v>57518</v>
      </c>
      <c r="AF7764" s="247">
        <v>33000</v>
      </c>
      <c r="AH7764" s="226" t="s">
        <v>21994</v>
      </c>
      <c r="AI7764" s="227">
        <v>2025.92</v>
      </c>
      <c r="AK7764" s="207" t="s">
        <v>21974</v>
      </c>
      <c r="AL7764" s="208">
        <v>53618.87</v>
      </c>
      <c r="AM7764" s="93"/>
      <c r="AN7764" s="93"/>
      <c r="AO7764" s="93"/>
    </row>
    <row r="7765" spans="28:41" x14ac:dyDescent="0.55000000000000004">
      <c r="AB7765" s="276" t="s">
        <v>68485</v>
      </c>
      <c r="AC7765" s="277">
        <v>3771</v>
      </c>
      <c r="AE7765" s="246" t="s">
        <v>58569</v>
      </c>
      <c r="AF7765" s="247">
        <v>5050</v>
      </c>
      <c r="AH7765" s="226" t="s">
        <v>45063</v>
      </c>
      <c r="AI7765" s="227">
        <v>100025</v>
      </c>
      <c r="AK7765" s="207" t="s">
        <v>21975</v>
      </c>
      <c r="AL7765" s="208">
        <v>8929.7999999999993</v>
      </c>
      <c r="AM7765" s="93"/>
      <c r="AN7765" s="93"/>
      <c r="AO7765" s="93"/>
    </row>
    <row r="7766" spans="28:41" x14ac:dyDescent="0.55000000000000004">
      <c r="AB7766" s="276" t="s">
        <v>40560</v>
      </c>
      <c r="AC7766" s="277">
        <v>188934.52</v>
      </c>
      <c r="AE7766" s="246" t="s">
        <v>57519</v>
      </c>
      <c r="AF7766" s="247">
        <v>10453.92</v>
      </c>
      <c r="AH7766" s="226" t="s">
        <v>45064</v>
      </c>
      <c r="AI7766" s="227">
        <v>7651.96</v>
      </c>
      <c r="AK7766" s="207" t="s">
        <v>21976</v>
      </c>
      <c r="AL7766" s="208">
        <v>21591.24</v>
      </c>
      <c r="AM7766" s="93"/>
      <c r="AN7766" s="93"/>
      <c r="AO7766" s="93"/>
    </row>
    <row r="7767" spans="28:41" x14ac:dyDescent="0.55000000000000004">
      <c r="AB7767" s="276" t="s">
        <v>63321</v>
      </c>
      <c r="AC7767" s="277">
        <v>24452</v>
      </c>
      <c r="AE7767" s="246" t="s">
        <v>58570</v>
      </c>
      <c r="AF7767" s="247">
        <v>30384.89</v>
      </c>
      <c r="AH7767" s="226" t="s">
        <v>22003</v>
      </c>
      <c r="AI7767" s="227">
        <v>1780.25</v>
      </c>
      <c r="AK7767" s="207" t="s">
        <v>21977</v>
      </c>
      <c r="AL7767" s="208">
        <v>51756.959999999999</v>
      </c>
      <c r="AM7767" s="93"/>
      <c r="AN7767" s="93"/>
      <c r="AO7767" s="93"/>
    </row>
    <row r="7768" spans="28:41" x14ac:dyDescent="0.55000000000000004">
      <c r="AB7768" s="276" t="s">
        <v>39399</v>
      </c>
      <c r="AC7768" s="277">
        <v>728178.15</v>
      </c>
      <c r="AE7768" s="246" t="s">
        <v>60542</v>
      </c>
      <c r="AF7768" s="247">
        <v>10397.99</v>
      </c>
      <c r="AH7768" s="226" t="s">
        <v>22006</v>
      </c>
      <c r="AI7768" s="227">
        <v>1212.1400000000001</v>
      </c>
      <c r="AK7768" s="207" t="s">
        <v>21978</v>
      </c>
      <c r="AL7768" s="208">
        <v>1442.5</v>
      </c>
      <c r="AM7768" s="93"/>
      <c r="AN7768" s="93"/>
      <c r="AO7768" s="93"/>
    </row>
    <row r="7769" spans="28:41" x14ac:dyDescent="0.55000000000000004">
      <c r="AB7769" s="276" t="s">
        <v>45443</v>
      </c>
      <c r="AC7769" s="277">
        <v>181557.92</v>
      </c>
      <c r="AE7769" s="246" t="s">
        <v>52800</v>
      </c>
      <c r="AF7769" s="247">
        <v>350</v>
      </c>
      <c r="AH7769" s="226" t="s">
        <v>22007</v>
      </c>
      <c r="AI7769" s="227">
        <v>278.25</v>
      </c>
      <c r="AK7769" s="207" t="s">
        <v>13694</v>
      </c>
      <c r="AL7769" s="208">
        <v>17689.36</v>
      </c>
      <c r="AM7769" s="93"/>
      <c r="AN7769" s="93"/>
      <c r="AO7769" s="93"/>
    </row>
    <row r="7770" spans="28:41" x14ac:dyDescent="0.55000000000000004">
      <c r="AB7770" s="276" t="s">
        <v>68486</v>
      </c>
      <c r="AC7770" s="277">
        <v>244329.37</v>
      </c>
      <c r="AE7770" s="246" t="s">
        <v>52801</v>
      </c>
      <c r="AF7770" s="247">
        <v>6735.65</v>
      </c>
      <c r="AH7770" s="226" t="s">
        <v>50047</v>
      </c>
      <c r="AI7770" s="227">
        <v>3575</v>
      </c>
      <c r="AK7770" s="207" t="s">
        <v>13695</v>
      </c>
      <c r="AL7770" s="208">
        <v>18505.89</v>
      </c>
      <c r="AM7770" s="93"/>
      <c r="AN7770" s="93"/>
      <c r="AO7770" s="93"/>
    </row>
    <row r="7771" spans="28:41" x14ac:dyDescent="0.55000000000000004">
      <c r="AB7771" s="276" t="s">
        <v>68487</v>
      </c>
      <c r="AC7771" s="277">
        <v>17530.48</v>
      </c>
      <c r="AE7771" s="246" t="s">
        <v>63215</v>
      </c>
      <c r="AF7771" s="247">
        <v>14814.47</v>
      </c>
      <c r="AH7771" s="226" t="s">
        <v>22008</v>
      </c>
      <c r="AI7771" s="227">
        <v>10000</v>
      </c>
      <c r="AK7771" s="207" t="s">
        <v>13696</v>
      </c>
      <c r="AL7771" s="208">
        <v>51592.57</v>
      </c>
      <c r="AM7771" s="93"/>
      <c r="AN7771" s="93"/>
      <c r="AO7771" s="93"/>
    </row>
    <row r="7772" spans="28:41" x14ac:dyDescent="0.55000000000000004">
      <c r="AB7772" s="276" t="s">
        <v>53391</v>
      </c>
      <c r="AC7772" s="277">
        <v>838.62</v>
      </c>
      <c r="AE7772" s="246" t="s">
        <v>63216</v>
      </c>
      <c r="AF7772" s="247">
        <v>1074.69</v>
      </c>
      <c r="AH7772" s="226" t="s">
        <v>22009</v>
      </c>
      <c r="AI7772" s="227">
        <v>748.4</v>
      </c>
      <c r="AK7772" s="207" t="s">
        <v>21979</v>
      </c>
      <c r="AL7772" s="208">
        <v>21707.53</v>
      </c>
      <c r="AM7772" s="93"/>
      <c r="AN7772" s="93"/>
      <c r="AO7772" s="93"/>
    </row>
    <row r="7773" spans="28:41" x14ac:dyDescent="0.55000000000000004">
      <c r="AB7773" s="276" t="s">
        <v>36591</v>
      </c>
      <c r="AC7773" s="277">
        <v>151219.14000000001</v>
      </c>
      <c r="AE7773" s="246" t="s">
        <v>63217</v>
      </c>
      <c r="AF7773" s="247">
        <v>3629.83</v>
      </c>
      <c r="AH7773" s="226" t="s">
        <v>35172</v>
      </c>
      <c r="AI7773" s="227">
        <v>1057.0999999999999</v>
      </c>
      <c r="AK7773" s="207" t="s">
        <v>21980</v>
      </c>
      <c r="AL7773" s="208">
        <v>183904.63</v>
      </c>
      <c r="AM7773" s="93"/>
      <c r="AN7773" s="93"/>
      <c r="AO7773" s="93"/>
    </row>
    <row r="7774" spans="28:41" x14ac:dyDescent="0.55000000000000004">
      <c r="AB7774" s="276" t="s">
        <v>56445</v>
      </c>
      <c r="AC7774" s="277">
        <v>1013928.29</v>
      </c>
      <c r="AE7774" s="246" t="s">
        <v>63218</v>
      </c>
      <c r="AF7774" s="247">
        <v>4431.01</v>
      </c>
      <c r="AH7774" s="226" t="s">
        <v>33733</v>
      </c>
      <c r="AI7774" s="227">
        <v>3789.77</v>
      </c>
      <c r="AK7774" s="207" t="s">
        <v>21981</v>
      </c>
      <c r="AL7774" s="208">
        <v>30641.84</v>
      </c>
      <c r="AM7774" s="93"/>
      <c r="AN7774" s="93"/>
      <c r="AO7774" s="93"/>
    </row>
    <row r="7775" spans="28:41" x14ac:dyDescent="0.55000000000000004">
      <c r="AB7775" s="276" t="s">
        <v>47178</v>
      </c>
      <c r="AC7775" s="277">
        <v>36233.279999999999</v>
      </c>
      <c r="AE7775" s="246" t="s">
        <v>64448</v>
      </c>
      <c r="AF7775" s="247">
        <v>8400</v>
      </c>
      <c r="AH7775" s="226" t="s">
        <v>33734</v>
      </c>
      <c r="AI7775" s="227">
        <v>289.91000000000003</v>
      </c>
      <c r="AK7775" s="207" t="s">
        <v>21982</v>
      </c>
      <c r="AL7775" s="208">
        <v>5020</v>
      </c>
      <c r="AM7775" s="93"/>
      <c r="AN7775" s="93"/>
      <c r="AO7775" s="93"/>
    </row>
    <row r="7776" spans="28:41" x14ac:dyDescent="0.55000000000000004">
      <c r="AB7776" s="276" t="s">
        <v>36592</v>
      </c>
      <c r="AC7776" s="277">
        <v>112821</v>
      </c>
      <c r="AE7776" s="246" t="s">
        <v>64449</v>
      </c>
      <c r="AF7776" s="247">
        <v>642.61</v>
      </c>
      <c r="AH7776" s="226" t="s">
        <v>33735</v>
      </c>
      <c r="AI7776" s="227">
        <v>821.62</v>
      </c>
      <c r="AK7776" s="207" t="s">
        <v>13697</v>
      </c>
      <c r="AL7776" s="208">
        <v>6175.15</v>
      </c>
      <c r="AM7776" s="93"/>
      <c r="AN7776" s="93"/>
      <c r="AO7776" s="93"/>
    </row>
    <row r="7777" spans="28:41" x14ac:dyDescent="0.55000000000000004">
      <c r="AB7777" s="276" t="s">
        <v>53396</v>
      </c>
      <c r="AC7777" s="277">
        <v>18695.45</v>
      </c>
      <c r="AE7777" s="246" t="s">
        <v>64450</v>
      </c>
      <c r="AF7777" s="247">
        <v>2058.0100000000002</v>
      </c>
      <c r="AH7777" s="226" t="s">
        <v>33736</v>
      </c>
      <c r="AI7777" s="227">
        <v>15125</v>
      </c>
      <c r="AK7777" s="207" t="s">
        <v>21983</v>
      </c>
      <c r="AL7777" s="208">
        <v>501897.17</v>
      </c>
      <c r="AM7777" s="93"/>
      <c r="AN7777" s="93"/>
      <c r="AO7777" s="93"/>
    </row>
    <row r="7778" spans="28:41" x14ac:dyDescent="0.55000000000000004">
      <c r="AB7778" s="276" t="s">
        <v>68488</v>
      </c>
      <c r="AC7778" s="277">
        <v>570.29999999999995</v>
      </c>
      <c r="AE7778" s="246" t="s">
        <v>63219</v>
      </c>
      <c r="AF7778" s="247">
        <v>9250</v>
      </c>
      <c r="AH7778" s="226" t="s">
        <v>33737</v>
      </c>
      <c r="AI7778" s="227">
        <v>1157.04</v>
      </c>
      <c r="AK7778" s="207" t="s">
        <v>21984</v>
      </c>
      <c r="AL7778" s="208">
        <v>36963.050000000003</v>
      </c>
      <c r="AM7778" s="93"/>
      <c r="AN7778" s="93"/>
      <c r="AO7778" s="93"/>
    </row>
    <row r="7779" spans="28:41" x14ac:dyDescent="0.55000000000000004">
      <c r="AB7779" s="276" t="s">
        <v>40561</v>
      </c>
      <c r="AC7779" s="277">
        <v>26343.119999999999</v>
      </c>
      <c r="AE7779" s="246" t="s">
        <v>64451</v>
      </c>
      <c r="AF7779" s="247">
        <v>5038.07</v>
      </c>
      <c r="AH7779" s="226" t="s">
        <v>33738</v>
      </c>
      <c r="AI7779" s="227">
        <v>2628.7</v>
      </c>
      <c r="AK7779" s="207" t="s">
        <v>21985</v>
      </c>
      <c r="AL7779" s="208">
        <v>137376.5</v>
      </c>
      <c r="AM7779" s="93"/>
      <c r="AN7779" s="93"/>
      <c r="AO7779" s="93"/>
    </row>
    <row r="7780" spans="28:41" x14ac:dyDescent="0.55000000000000004">
      <c r="AB7780" s="276" t="s">
        <v>42824</v>
      </c>
      <c r="AC7780" s="277">
        <v>99616.25</v>
      </c>
      <c r="AE7780" s="246" t="s">
        <v>62463</v>
      </c>
      <c r="AF7780" s="247">
        <v>18759.900000000001</v>
      </c>
      <c r="AH7780" s="226" t="s">
        <v>22010</v>
      </c>
      <c r="AI7780" s="227">
        <v>17500</v>
      </c>
      <c r="AK7780" s="207" t="s">
        <v>21986</v>
      </c>
      <c r="AL7780" s="208">
        <v>81599.7</v>
      </c>
      <c r="AM7780" s="93"/>
      <c r="AN7780" s="93"/>
      <c r="AO7780" s="93"/>
    </row>
    <row r="7781" spans="28:41" x14ac:dyDescent="0.55000000000000004">
      <c r="AB7781" s="276" t="s">
        <v>59180</v>
      </c>
      <c r="AC7781" s="277">
        <v>13223.58</v>
      </c>
      <c r="AE7781" s="246" t="s">
        <v>50059</v>
      </c>
      <c r="AF7781" s="247">
        <v>8300.69</v>
      </c>
      <c r="AH7781" s="226" t="s">
        <v>22011</v>
      </c>
      <c r="AI7781" s="227">
        <v>31161.599999999999</v>
      </c>
      <c r="AK7781" s="207" t="s">
        <v>21987</v>
      </c>
      <c r="AL7781" s="208">
        <v>1970</v>
      </c>
      <c r="AM7781" s="93"/>
      <c r="AN7781" s="93"/>
      <c r="AO7781" s="93"/>
    </row>
    <row r="7782" spans="28:41" x14ac:dyDescent="0.55000000000000004">
      <c r="AB7782" s="276" t="s">
        <v>70701</v>
      </c>
      <c r="AC7782" s="277">
        <v>7353.38</v>
      </c>
      <c r="AE7782" s="246" t="s">
        <v>64452</v>
      </c>
      <c r="AF7782" s="247">
        <v>-606.96</v>
      </c>
      <c r="AH7782" s="226" t="s">
        <v>52756</v>
      </c>
      <c r="AI7782" s="227">
        <v>4147.83</v>
      </c>
      <c r="AK7782" s="207" t="s">
        <v>21988</v>
      </c>
      <c r="AL7782" s="208">
        <v>150.69</v>
      </c>
      <c r="AM7782" s="93"/>
      <c r="AN7782" s="93"/>
      <c r="AO7782" s="93"/>
    </row>
    <row r="7783" spans="28:41" x14ac:dyDescent="0.55000000000000004">
      <c r="AB7783" s="276" t="s">
        <v>68489</v>
      </c>
      <c r="AC7783" s="277">
        <v>6000</v>
      </c>
      <c r="AE7783" s="246" t="s">
        <v>56253</v>
      </c>
      <c r="AF7783" s="247">
        <v>11614</v>
      </c>
      <c r="AH7783" s="226" t="s">
        <v>52757</v>
      </c>
      <c r="AI7783" s="227">
        <v>6614</v>
      </c>
      <c r="AK7783" s="207" t="s">
        <v>21989</v>
      </c>
      <c r="AL7783" s="208">
        <v>13703.31</v>
      </c>
      <c r="AM7783" s="93"/>
      <c r="AN7783" s="93"/>
      <c r="AO7783" s="93"/>
    </row>
    <row r="7784" spans="28:41" x14ac:dyDescent="0.55000000000000004">
      <c r="AB7784" s="276" t="s">
        <v>39400</v>
      </c>
      <c r="AC7784" s="277">
        <v>6500</v>
      </c>
      <c r="AE7784" s="246" t="s">
        <v>60543</v>
      </c>
      <c r="AF7784" s="247">
        <v>7600</v>
      </c>
      <c r="AH7784" s="226" t="s">
        <v>36373</v>
      </c>
      <c r="AI7784" s="227">
        <v>72170.75</v>
      </c>
      <c r="AK7784" s="207" t="s">
        <v>21990</v>
      </c>
      <c r="AL7784" s="208">
        <v>3950</v>
      </c>
      <c r="AM7784" s="93"/>
      <c r="AN7784" s="93"/>
      <c r="AO7784" s="93"/>
    </row>
    <row r="7785" spans="28:41" x14ac:dyDescent="0.55000000000000004">
      <c r="AB7785" s="276" t="s">
        <v>47179</v>
      </c>
      <c r="AC7785" s="277">
        <v>1819.94</v>
      </c>
      <c r="AE7785" s="246" t="s">
        <v>64453</v>
      </c>
      <c r="AF7785" s="247">
        <v>429.02</v>
      </c>
      <c r="AH7785" s="226" t="s">
        <v>45065</v>
      </c>
      <c r="AI7785" s="227">
        <v>20725</v>
      </c>
      <c r="AK7785" s="207" t="s">
        <v>21991</v>
      </c>
      <c r="AL7785" s="208">
        <v>149</v>
      </c>
      <c r="AM7785" s="93"/>
      <c r="AN7785" s="93"/>
      <c r="AO7785" s="93"/>
    </row>
    <row r="7786" spans="28:41" x14ac:dyDescent="0.55000000000000004">
      <c r="AB7786" s="276" t="s">
        <v>63765</v>
      </c>
      <c r="AC7786" s="277">
        <v>476849.27</v>
      </c>
      <c r="AE7786" s="246" t="s">
        <v>57520</v>
      </c>
      <c r="AF7786" s="247">
        <v>4500</v>
      </c>
      <c r="AH7786" s="226" t="s">
        <v>36374</v>
      </c>
      <c r="AI7786" s="227">
        <v>6867.11</v>
      </c>
      <c r="AK7786" s="207" t="s">
        <v>21992</v>
      </c>
      <c r="AL7786" s="208">
        <v>1128</v>
      </c>
      <c r="AM7786" s="93"/>
      <c r="AN7786" s="93"/>
      <c r="AO7786" s="93"/>
    </row>
    <row r="7787" spans="28:41" x14ac:dyDescent="0.55000000000000004">
      <c r="AB7787" s="276" t="s">
        <v>68490</v>
      </c>
      <c r="AC7787" s="277">
        <v>43127.88</v>
      </c>
      <c r="AE7787" s="246" t="s">
        <v>57521</v>
      </c>
      <c r="AF7787" s="247">
        <v>344.24</v>
      </c>
      <c r="AH7787" s="226" t="s">
        <v>36375</v>
      </c>
      <c r="AI7787" s="227">
        <v>4425.8599999999997</v>
      </c>
      <c r="AK7787" s="207" t="s">
        <v>21993</v>
      </c>
      <c r="AL7787" s="208">
        <v>11243</v>
      </c>
      <c r="AM7787" s="93"/>
      <c r="AN7787" s="93"/>
      <c r="AO7787" s="93"/>
    </row>
    <row r="7788" spans="28:41" x14ac:dyDescent="0.55000000000000004">
      <c r="AB7788" s="276" t="s">
        <v>36594</v>
      </c>
      <c r="AC7788" s="277">
        <v>147320.44</v>
      </c>
      <c r="AE7788" s="246" t="s">
        <v>59111</v>
      </c>
      <c r="AF7788" s="247">
        <v>1096.47</v>
      </c>
      <c r="AH7788" s="226" t="s">
        <v>36376</v>
      </c>
      <c r="AI7788" s="227">
        <v>6100.9</v>
      </c>
      <c r="AK7788" s="207" t="s">
        <v>21994</v>
      </c>
      <c r="AL7788" s="208">
        <v>36918.160000000003</v>
      </c>
      <c r="AM7788" s="93"/>
      <c r="AN7788" s="93"/>
      <c r="AO7788" s="93"/>
    </row>
    <row r="7789" spans="28:41" x14ac:dyDescent="0.55000000000000004">
      <c r="AB7789" s="276" t="s">
        <v>36595</v>
      </c>
      <c r="AC7789" s="277">
        <v>463447.25</v>
      </c>
      <c r="AE7789" s="246" t="s">
        <v>59112</v>
      </c>
      <c r="AF7789" s="247">
        <v>190</v>
      </c>
      <c r="AH7789" s="226" t="s">
        <v>36377</v>
      </c>
      <c r="AI7789" s="227">
        <v>19</v>
      </c>
      <c r="AK7789" s="207" t="s">
        <v>21995</v>
      </c>
      <c r="AL7789" s="208">
        <v>292</v>
      </c>
      <c r="AM7789" s="93"/>
      <c r="AN7789" s="93"/>
      <c r="AO7789" s="93"/>
    </row>
    <row r="7790" spans="28:41" x14ac:dyDescent="0.55000000000000004">
      <c r="AB7790" s="276" t="s">
        <v>36596</v>
      </c>
      <c r="AC7790" s="277">
        <v>157700.85999999999</v>
      </c>
      <c r="AE7790" s="246" t="s">
        <v>61460</v>
      </c>
      <c r="AF7790" s="247">
        <v>582.42999999999995</v>
      </c>
      <c r="AH7790" s="226" t="s">
        <v>35173</v>
      </c>
      <c r="AI7790" s="227">
        <v>6250</v>
      </c>
      <c r="AK7790" s="207" t="s">
        <v>21996</v>
      </c>
      <c r="AL7790" s="208">
        <v>2000</v>
      </c>
      <c r="AM7790" s="93"/>
      <c r="AN7790" s="93"/>
      <c r="AO7790" s="93"/>
    </row>
    <row r="7791" spans="28:41" x14ac:dyDescent="0.55000000000000004">
      <c r="AB7791" s="276" t="s">
        <v>48188</v>
      </c>
      <c r="AC7791" s="277">
        <v>673172.93</v>
      </c>
      <c r="AE7791" s="246" t="s">
        <v>47020</v>
      </c>
      <c r="AF7791" s="247">
        <v>3924.1</v>
      </c>
      <c r="AH7791" s="226" t="s">
        <v>35174</v>
      </c>
      <c r="AI7791" s="227">
        <v>15535.8</v>
      </c>
      <c r="AK7791" s="207" t="s">
        <v>21997</v>
      </c>
      <c r="AL7791" s="208">
        <v>2450.09</v>
      </c>
      <c r="AM7791" s="93"/>
      <c r="AN7791" s="93"/>
      <c r="AO7791" s="93"/>
    </row>
    <row r="7792" spans="28:41" x14ac:dyDescent="0.55000000000000004">
      <c r="AB7792" s="276" t="s">
        <v>66692</v>
      </c>
      <c r="AC7792" s="277">
        <v>80445.61</v>
      </c>
      <c r="AE7792" s="246" t="s">
        <v>47023</v>
      </c>
      <c r="AF7792" s="247">
        <v>2719.7</v>
      </c>
      <c r="AH7792" s="226" t="s">
        <v>47010</v>
      </c>
      <c r="AI7792" s="227">
        <v>6512</v>
      </c>
      <c r="AK7792" s="207" t="s">
        <v>21998</v>
      </c>
      <c r="AL7792" s="208">
        <v>16781.8</v>
      </c>
      <c r="AM7792" s="93"/>
      <c r="AN7792" s="93"/>
      <c r="AO7792" s="93"/>
    </row>
    <row r="7793" spans="28:41" x14ac:dyDescent="0.55000000000000004">
      <c r="AB7793" s="276" t="s">
        <v>68491</v>
      </c>
      <c r="AC7793" s="277">
        <v>450000</v>
      </c>
      <c r="AE7793" s="246" t="s">
        <v>63220</v>
      </c>
      <c r="AF7793" s="247">
        <v>5074</v>
      </c>
      <c r="AH7793" s="226" t="s">
        <v>50048</v>
      </c>
      <c r="AI7793" s="227">
        <v>1111.96</v>
      </c>
      <c r="AK7793" s="207" t="s">
        <v>13699</v>
      </c>
      <c r="AL7793" s="208">
        <v>1217.69</v>
      </c>
      <c r="AM7793" s="93"/>
      <c r="AN7793" s="93"/>
      <c r="AO7793" s="93"/>
    </row>
    <row r="7794" spans="28:41" x14ac:dyDescent="0.55000000000000004">
      <c r="AB7794" s="276" t="s">
        <v>61220</v>
      </c>
      <c r="AC7794" s="277">
        <v>68537.84</v>
      </c>
      <c r="AE7794" s="246" t="s">
        <v>63221</v>
      </c>
      <c r="AF7794" s="247">
        <v>6265</v>
      </c>
      <c r="AH7794" s="226" t="s">
        <v>48946</v>
      </c>
      <c r="AI7794" s="227">
        <v>6513</v>
      </c>
      <c r="AK7794" s="207" t="s">
        <v>13700</v>
      </c>
      <c r="AL7794" s="208">
        <v>1817.17</v>
      </c>
      <c r="AM7794" s="93"/>
      <c r="AN7794" s="93"/>
      <c r="AO7794" s="93"/>
    </row>
    <row r="7795" spans="28:41" x14ac:dyDescent="0.55000000000000004">
      <c r="AB7795" s="276" t="s">
        <v>66693</v>
      </c>
      <c r="AC7795" s="277">
        <v>9540</v>
      </c>
      <c r="AE7795" s="246" t="s">
        <v>63222</v>
      </c>
      <c r="AF7795" s="247">
        <v>1800</v>
      </c>
      <c r="AH7795" s="226" t="s">
        <v>48947</v>
      </c>
      <c r="AI7795" s="227">
        <v>2012</v>
      </c>
      <c r="AK7795" s="207" t="s">
        <v>21999</v>
      </c>
      <c r="AL7795" s="208">
        <v>1233.97</v>
      </c>
      <c r="AM7795" s="93"/>
      <c r="AN7795" s="93"/>
      <c r="AO7795" s="93"/>
    </row>
    <row r="7796" spans="28:41" x14ac:dyDescent="0.55000000000000004">
      <c r="AB7796" s="276" t="s">
        <v>45444</v>
      </c>
      <c r="AC7796" s="277">
        <v>850102.05</v>
      </c>
      <c r="AE7796" s="246" t="s">
        <v>57522</v>
      </c>
      <c r="AF7796" s="247">
        <v>519.87</v>
      </c>
      <c r="AH7796" s="226" t="s">
        <v>45066</v>
      </c>
      <c r="AI7796" s="227">
        <v>40000</v>
      </c>
      <c r="AK7796" s="207" t="s">
        <v>22000</v>
      </c>
      <c r="AL7796" s="208">
        <v>4.5</v>
      </c>
      <c r="AM7796" s="93"/>
      <c r="AN7796" s="93"/>
      <c r="AO7796" s="93"/>
    </row>
    <row r="7797" spans="28:41" x14ac:dyDescent="0.55000000000000004">
      <c r="AB7797" s="276" t="s">
        <v>50292</v>
      </c>
      <c r="AC7797" s="277">
        <v>2852898.72</v>
      </c>
      <c r="AE7797" s="246" t="s">
        <v>59658</v>
      </c>
      <c r="AF7797" s="247">
        <v>2164.37</v>
      </c>
      <c r="AH7797" s="226" t="s">
        <v>45067</v>
      </c>
      <c r="AI7797" s="227">
        <v>3060</v>
      </c>
      <c r="AK7797" s="207" t="s">
        <v>22001</v>
      </c>
      <c r="AL7797" s="208">
        <v>2926</v>
      </c>
      <c r="AM7797" s="93"/>
      <c r="AN7797" s="93"/>
      <c r="AO7797" s="93"/>
    </row>
    <row r="7798" spans="28:41" x14ac:dyDescent="0.55000000000000004">
      <c r="AB7798" s="276" t="s">
        <v>42825</v>
      </c>
      <c r="AC7798" s="277">
        <v>207281.51</v>
      </c>
      <c r="AE7798" s="246" t="s">
        <v>59659</v>
      </c>
      <c r="AF7798" s="247">
        <v>160.97999999999999</v>
      </c>
      <c r="AH7798" s="226" t="s">
        <v>45068</v>
      </c>
      <c r="AI7798" s="227">
        <v>15085.63</v>
      </c>
      <c r="AK7798" s="207" t="s">
        <v>22002</v>
      </c>
      <c r="AL7798" s="208">
        <v>2200</v>
      </c>
      <c r="AM7798" s="93"/>
      <c r="AN7798" s="93"/>
      <c r="AO7798" s="93"/>
    </row>
    <row r="7799" spans="28:41" x14ac:dyDescent="0.55000000000000004">
      <c r="AB7799" s="276" t="s">
        <v>68492</v>
      </c>
      <c r="AC7799" s="277">
        <v>999551.86</v>
      </c>
      <c r="AE7799" s="246" t="s">
        <v>62668</v>
      </c>
      <c r="AF7799" s="247">
        <v>40.630000000000003</v>
      </c>
      <c r="AH7799" s="226" t="s">
        <v>45069</v>
      </c>
      <c r="AI7799" s="227">
        <v>1153.57</v>
      </c>
      <c r="AK7799" s="207" t="s">
        <v>22003</v>
      </c>
      <c r="AL7799" s="208">
        <v>4285.21</v>
      </c>
      <c r="AM7799" s="93"/>
      <c r="AN7799" s="93"/>
      <c r="AO7799" s="93"/>
    </row>
    <row r="7800" spans="28:41" x14ac:dyDescent="0.55000000000000004">
      <c r="AB7800" s="276" t="s">
        <v>63576</v>
      </c>
      <c r="AC7800" s="277">
        <v>1095787</v>
      </c>
      <c r="AE7800" s="246" t="s">
        <v>40376</v>
      </c>
      <c r="AF7800" s="247">
        <v>2164.37</v>
      </c>
      <c r="AH7800" s="226" t="s">
        <v>48948</v>
      </c>
      <c r="AI7800" s="227">
        <v>5500</v>
      </c>
      <c r="AK7800" s="207" t="s">
        <v>22004</v>
      </c>
      <c r="AL7800" s="208">
        <v>991.88</v>
      </c>
      <c r="AM7800" s="93"/>
      <c r="AN7800" s="93"/>
      <c r="AO7800" s="93"/>
    </row>
    <row r="7801" spans="28:41" x14ac:dyDescent="0.55000000000000004">
      <c r="AB7801" s="276" t="s">
        <v>60676</v>
      </c>
      <c r="AC7801" s="277">
        <v>-6583.09</v>
      </c>
      <c r="AE7801" s="246" t="s">
        <v>40377</v>
      </c>
      <c r="AF7801" s="247">
        <v>209.02</v>
      </c>
      <c r="AH7801" s="226" t="s">
        <v>36378</v>
      </c>
      <c r="AI7801" s="227">
        <v>2189.5100000000002</v>
      </c>
      <c r="AK7801" s="207" t="s">
        <v>22005</v>
      </c>
      <c r="AL7801" s="208">
        <v>316.5</v>
      </c>
      <c r="AM7801" s="93"/>
      <c r="AN7801" s="93"/>
      <c r="AO7801" s="93"/>
    </row>
    <row r="7802" spans="28:41" x14ac:dyDescent="0.55000000000000004">
      <c r="AB7802" s="276" t="s">
        <v>66694</v>
      </c>
      <c r="AC7802" s="277">
        <v>272501.18</v>
      </c>
      <c r="AE7802" s="246" t="s">
        <v>40378</v>
      </c>
      <c r="AF7802" s="247">
        <v>550.16999999999996</v>
      </c>
      <c r="AH7802" s="226" t="s">
        <v>39234</v>
      </c>
      <c r="AI7802" s="227">
        <v>3205</v>
      </c>
      <c r="AK7802" s="207" t="s">
        <v>22006</v>
      </c>
      <c r="AL7802" s="208">
        <v>2950.86</v>
      </c>
      <c r="AM7802" s="93"/>
      <c r="AN7802" s="93"/>
      <c r="AO7802" s="93"/>
    </row>
    <row r="7803" spans="28:41" x14ac:dyDescent="0.55000000000000004">
      <c r="AB7803" s="276" t="s">
        <v>66695</v>
      </c>
      <c r="AC7803" s="277">
        <v>137195.24</v>
      </c>
      <c r="AE7803" s="246" t="s">
        <v>59113</v>
      </c>
      <c r="AF7803" s="247">
        <v>13020</v>
      </c>
      <c r="AH7803" s="226" t="s">
        <v>39235</v>
      </c>
      <c r="AI7803" s="227">
        <v>48000</v>
      </c>
      <c r="AK7803" s="207" t="s">
        <v>22007</v>
      </c>
      <c r="AL7803" s="208">
        <v>1104.75</v>
      </c>
      <c r="AM7803" s="93"/>
      <c r="AN7803" s="93"/>
      <c r="AO7803" s="93"/>
    </row>
    <row r="7804" spans="28:41" x14ac:dyDescent="0.55000000000000004">
      <c r="AB7804" s="276" t="s">
        <v>53400</v>
      </c>
      <c r="AC7804" s="277">
        <v>28.63</v>
      </c>
      <c r="AE7804" s="246" t="s">
        <v>63223</v>
      </c>
      <c r="AF7804" s="247">
        <v>996.03</v>
      </c>
      <c r="AH7804" s="226" t="s">
        <v>36379</v>
      </c>
      <c r="AI7804" s="227">
        <v>3879.48</v>
      </c>
      <c r="AK7804" s="207" t="s">
        <v>22008</v>
      </c>
      <c r="AL7804" s="208">
        <v>3000</v>
      </c>
      <c r="AM7804" s="93"/>
      <c r="AN7804" s="93"/>
      <c r="AO7804" s="93"/>
    </row>
    <row r="7805" spans="28:41" x14ac:dyDescent="0.55000000000000004">
      <c r="AB7805" s="276" t="s">
        <v>48190</v>
      </c>
      <c r="AC7805" s="277">
        <v>342.4</v>
      </c>
      <c r="AE7805" s="246" t="s">
        <v>63224</v>
      </c>
      <c r="AF7805" s="247">
        <v>3194.97</v>
      </c>
      <c r="AH7805" s="226" t="s">
        <v>40369</v>
      </c>
      <c r="AI7805" s="227">
        <v>49300</v>
      </c>
      <c r="AK7805" s="207" t="s">
        <v>22009</v>
      </c>
      <c r="AL7805" s="208">
        <v>229.5</v>
      </c>
      <c r="AM7805" s="93"/>
      <c r="AN7805" s="93"/>
      <c r="AO7805" s="93"/>
    </row>
    <row r="7806" spans="28:41" x14ac:dyDescent="0.55000000000000004">
      <c r="AB7806" s="276" t="s">
        <v>60677</v>
      </c>
      <c r="AC7806" s="277">
        <v>-7.09</v>
      </c>
      <c r="AE7806" s="246" t="s">
        <v>64454</v>
      </c>
      <c r="AF7806" s="247">
        <v>1916.39</v>
      </c>
      <c r="AH7806" s="226" t="s">
        <v>48036</v>
      </c>
      <c r="AI7806" s="227">
        <v>42618</v>
      </c>
      <c r="AK7806" s="207" t="s">
        <v>22010</v>
      </c>
      <c r="AL7806" s="208">
        <v>6250</v>
      </c>
      <c r="AM7806" s="93"/>
      <c r="AN7806" s="93"/>
      <c r="AO7806" s="93"/>
    </row>
    <row r="7807" spans="28:41" x14ac:dyDescent="0.55000000000000004">
      <c r="AB7807" s="276" t="s">
        <v>63766</v>
      </c>
      <c r="AC7807" s="277">
        <v>5529.45</v>
      </c>
      <c r="AE7807" s="246" t="s">
        <v>64455</v>
      </c>
      <c r="AF7807" s="247">
        <v>145.08000000000001</v>
      </c>
      <c r="AH7807" s="226" t="s">
        <v>40370</v>
      </c>
      <c r="AI7807" s="227">
        <v>7559</v>
      </c>
      <c r="AK7807" s="207" t="s">
        <v>22011</v>
      </c>
      <c r="AL7807" s="208">
        <v>3555</v>
      </c>
      <c r="AM7807" s="93"/>
      <c r="AN7807" s="93"/>
      <c r="AO7807" s="93"/>
    </row>
    <row r="7808" spans="28:41" x14ac:dyDescent="0.55000000000000004">
      <c r="AB7808" s="276" t="s">
        <v>63767</v>
      </c>
      <c r="AC7808" s="277">
        <v>423.01</v>
      </c>
      <c r="AE7808" s="246" t="s">
        <v>64456</v>
      </c>
      <c r="AF7808" s="247">
        <v>414.7</v>
      </c>
      <c r="AH7808" s="226" t="s">
        <v>48949</v>
      </c>
      <c r="AI7808" s="227">
        <v>27280</v>
      </c>
      <c r="AK7808" s="207" t="s">
        <v>22012</v>
      </c>
      <c r="AL7808" s="208">
        <v>18751.8</v>
      </c>
      <c r="AM7808" s="93"/>
      <c r="AN7808" s="93"/>
      <c r="AO7808" s="93"/>
    </row>
    <row r="7809" spans="28:41" x14ac:dyDescent="0.55000000000000004">
      <c r="AB7809" s="276" t="s">
        <v>63768</v>
      </c>
      <c r="AC7809" s="277">
        <v>1383.47</v>
      </c>
      <c r="AE7809" s="246" t="s">
        <v>64457</v>
      </c>
      <c r="AF7809" s="247">
        <v>142.5</v>
      </c>
      <c r="AH7809" s="226" t="s">
        <v>48950</v>
      </c>
      <c r="AI7809" s="227">
        <v>44334.239999999998</v>
      </c>
      <c r="AK7809" s="207" t="s">
        <v>22013</v>
      </c>
      <c r="AL7809" s="208">
        <v>3000</v>
      </c>
      <c r="AM7809" s="93"/>
      <c r="AN7809" s="93"/>
      <c r="AO7809" s="93"/>
    </row>
    <row r="7810" spans="28:41" x14ac:dyDescent="0.55000000000000004">
      <c r="AB7810" s="276" t="s">
        <v>68493</v>
      </c>
      <c r="AC7810" s="277">
        <v>4027.56</v>
      </c>
      <c r="AE7810" s="246" t="s">
        <v>57523</v>
      </c>
      <c r="AF7810" s="247">
        <v>538</v>
      </c>
      <c r="AH7810" s="226" t="s">
        <v>40371</v>
      </c>
      <c r="AI7810" s="227">
        <v>28533.38</v>
      </c>
      <c r="AK7810" s="207" t="s">
        <v>13702</v>
      </c>
      <c r="AL7810" s="208">
        <v>1597.88</v>
      </c>
      <c r="AM7810" s="93"/>
      <c r="AN7810" s="93"/>
      <c r="AO7810" s="93"/>
    </row>
    <row r="7811" spans="28:41" x14ac:dyDescent="0.55000000000000004">
      <c r="AB7811" s="276" t="s">
        <v>56446</v>
      </c>
      <c r="AC7811" s="277">
        <v>8246.39</v>
      </c>
      <c r="AE7811" s="246" t="s">
        <v>57524</v>
      </c>
      <c r="AF7811" s="247">
        <v>82</v>
      </c>
      <c r="AH7811" s="226" t="s">
        <v>42625</v>
      </c>
      <c r="AI7811" s="227">
        <v>20900</v>
      </c>
      <c r="AK7811" s="207" t="s">
        <v>13703</v>
      </c>
      <c r="AL7811" s="208">
        <v>1817.17</v>
      </c>
      <c r="AM7811" s="93"/>
      <c r="AN7811" s="93"/>
      <c r="AO7811" s="93"/>
    </row>
    <row r="7812" spans="28:41" x14ac:dyDescent="0.55000000000000004">
      <c r="AB7812" s="276" t="s">
        <v>68494</v>
      </c>
      <c r="AC7812" s="277">
        <v>28.68</v>
      </c>
      <c r="AE7812" s="246" t="s">
        <v>57525</v>
      </c>
      <c r="AF7812" s="247">
        <v>625274.24</v>
      </c>
      <c r="AH7812" s="226" t="s">
        <v>39236</v>
      </c>
      <c r="AI7812" s="227">
        <v>10576.83</v>
      </c>
      <c r="AK7812" s="207" t="s">
        <v>22014</v>
      </c>
      <c r="AL7812" s="208">
        <v>1233.97</v>
      </c>
      <c r="AM7812" s="93"/>
      <c r="AN7812" s="93"/>
      <c r="AO7812" s="93"/>
    </row>
    <row r="7813" spans="28:41" x14ac:dyDescent="0.55000000000000004">
      <c r="AB7813" s="276" t="s">
        <v>57725</v>
      </c>
      <c r="AC7813" s="277">
        <v>3550</v>
      </c>
      <c r="AE7813" s="246" t="s">
        <v>57526</v>
      </c>
      <c r="AF7813" s="247">
        <v>93565.54</v>
      </c>
      <c r="AH7813" s="226" t="s">
        <v>42626</v>
      </c>
      <c r="AI7813" s="227">
        <v>50415</v>
      </c>
      <c r="AK7813" s="207" t="s">
        <v>22015</v>
      </c>
      <c r="AL7813" s="208">
        <v>4.5</v>
      </c>
      <c r="AM7813" s="93"/>
      <c r="AN7813" s="93"/>
      <c r="AO7813" s="93"/>
    </row>
    <row r="7814" spans="28:41" x14ac:dyDescent="0.55000000000000004">
      <c r="AB7814" s="276" t="s">
        <v>60679</v>
      </c>
      <c r="AC7814" s="277">
        <v>637.73</v>
      </c>
      <c r="AE7814" s="246" t="s">
        <v>52807</v>
      </c>
      <c r="AF7814" s="247">
        <v>1270.0899999999999</v>
      </c>
      <c r="AH7814" s="226" t="s">
        <v>48037</v>
      </c>
      <c r="AI7814" s="227">
        <v>54767</v>
      </c>
      <c r="AK7814" s="207" t="s">
        <v>22016</v>
      </c>
      <c r="AL7814" s="208">
        <v>9325</v>
      </c>
      <c r="AM7814" s="93"/>
      <c r="AN7814" s="93"/>
      <c r="AO7814" s="93"/>
    </row>
    <row r="7815" spans="28:41" x14ac:dyDescent="0.55000000000000004">
      <c r="AB7815" s="276" t="s">
        <v>61221</v>
      </c>
      <c r="AC7815" s="277">
        <v>7815.45</v>
      </c>
      <c r="AE7815" s="246" t="s">
        <v>57527</v>
      </c>
      <c r="AF7815" s="247">
        <v>170362.35</v>
      </c>
      <c r="AH7815" s="226" t="s">
        <v>48951</v>
      </c>
      <c r="AI7815" s="227">
        <v>6834.96</v>
      </c>
      <c r="AK7815" s="207" t="s">
        <v>22017</v>
      </c>
      <c r="AL7815" s="208">
        <v>2200</v>
      </c>
      <c r="AM7815" s="93"/>
      <c r="AN7815" s="93"/>
      <c r="AO7815" s="93"/>
    </row>
    <row r="7816" spans="28:41" x14ac:dyDescent="0.55000000000000004">
      <c r="AB7816" s="276" t="s">
        <v>70071</v>
      </c>
      <c r="AC7816" s="277">
        <v>-18.43</v>
      </c>
      <c r="AE7816" s="246" t="s">
        <v>57528</v>
      </c>
      <c r="AF7816" s="247">
        <v>29.17</v>
      </c>
      <c r="AH7816" s="226" t="s">
        <v>48952</v>
      </c>
      <c r="AI7816" s="227">
        <v>523.04</v>
      </c>
      <c r="AK7816" s="207" t="s">
        <v>22018</v>
      </c>
      <c r="AL7816" s="208">
        <v>7863.3</v>
      </c>
      <c r="AM7816" s="93"/>
      <c r="AN7816" s="93"/>
      <c r="AO7816" s="93"/>
    </row>
    <row r="7817" spans="28:41" x14ac:dyDescent="0.55000000000000004">
      <c r="AB7817" s="276" t="s">
        <v>68495</v>
      </c>
      <c r="AC7817" s="277">
        <v>442.5</v>
      </c>
      <c r="AE7817" s="246" t="s">
        <v>50068</v>
      </c>
      <c r="AF7817" s="247">
        <v>21888.73</v>
      </c>
      <c r="AH7817" s="226" t="s">
        <v>45070</v>
      </c>
      <c r="AI7817" s="227">
        <v>4000</v>
      </c>
      <c r="AK7817" s="207" t="s">
        <v>22019</v>
      </c>
      <c r="AL7817" s="208">
        <v>24597.8</v>
      </c>
      <c r="AM7817" s="93"/>
      <c r="AN7817" s="93"/>
      <c r="AO7817" s="93"/>
    </row>
    <row r="7818" spans="28:41" x14ac:dyDescent="0.55000000000000004">
      <c r="AB7818" s="276" t="s">
        <v>64756</v>
      </c>
      <c r="AC7818" s="277">
        <v>30000</v>
      </c>
      <c r="AE7818" s="246" t="s">
        <v>61461</v>
      </c>
      <c r="AF7818" s="247">
        <v>-201.96</v>
      </c>
      <c r="AH7818" s="226" t="s">
        <v>45071</v>
      </c>
      <c r="AI7818" s="227">
        <v>306</v>
      </c>
      <c r="AK7818" s="207" t="s">
        <v>22020</v>
      </c>
      <c r="AL7818" s="208">
        <v>316.5</v>
      </c>
      <c r="AM7818" s="93"/>
      <c r="AN7818" s="93"/>
      <c r="AO7818" s="93"/>
    </row>
    <row r="7819" spans="28:41" x14ac:dyDescent="0.55000000000000004">
      <c r="AB7819" s="276" t="s">
        <v>63769</v>
      </c>
      <c r="AC7819" s="277">
        <v>2328.86</v>
      </c>
      <c r="AE7819" s="246" t="s">
        <v>35195</v>
      </c>
      <c r="AF7819" s="247">
        <v>26522.94</v>
      </c>
      <c r="AH7819" s="226" t="s">
        <v>45072</v>
      </c>
      <c r="AI7819" s="227">
        <v>264167.87</v>
      </c>
      <c r="AK7819" s="207" t="s">
        <v>22021</v>
      </c>
      <c r="AL7819" s="208">
        <v>52111.16</v>
      </c>
      <c r="AM7819" s="93"/>
      <c r="AN7819" s="93"/>
      <c r="AO7819" s="93"/>
    </row>
    <row r="7820" spans="28:41" x14ac:dyDescent="0.55000000000000004">
      <c r="AB7820" s="276" t="s">
        <v>63770</v>
      </c>
      <c r="AC7820" s="277">
        <v>7604.21</v>
      </c>
      <c r="AE7820" s="246" t="s">
        <v>35196</v>
      </c>
      <c r="AF7820" s="247">
        <v>5833.26</v>
      </c>
      <c r="AH7820" s="226" t="s">
        <v>45073</v>
      </c>
      <c r="AI7820" s="227">
        <v>20094.13</v>
      </c>
      <c r="AK7820" s="207" t="s">
        <v>22022</v>
      </c>
      <c r="AL7820" s="208">
        <v>3000</v>
      </c>
      <c r="AM7820" s="93"/>
      <c r="AN7820" s="93"/>
      <c r="AO7820" s="93"/>
    </row>
    <row r="7821" spans="28:41" x14ac:dyDescent="0.55000000000000004">
      <c r="AB7821" s="276" t="s">
        <v>64757</v>
      </c>
      <c r="AC7821" s="277">
        <v>20101.59</v>
      </c>
      <c r="AE7821" s="246" t="s">
        <v>22311</v>
      </c>
      <c r="AF7821" s="247">
        <v>2199.88</v>
      </c>
      <c r="AH7821" s="226" t="s">
        <v>35175</v>
      </c>
      <c r="AI7821" s="227">
        <v>6919</v>
      </c>
      <c r="AK7821" s="207" t="s">
        <v>22023</v>
      </c>
      <c r="AL7821" s="208">
        <v>4200</v>
      </c>
      <c r="AM7821" s="93"/>
      <c r="AN7821" s="93"/>
      <c r="AO7821" s="93"/>
    </row>
    <row r="7822" spans="28:41" x14ac:dyDescent="0.55000000000000004">
      <c r="AB7822" s="276" t="s">
        <v>66696</v>
      </c>
      <c r="AC7822" s="277">
        <v>145509.51999999999</v>
      </c>
      <c r="AE7822" s="246" t="s">
        <v>35197</v>
      </c>
      <c r="AF7822" s="247">
        <v>71646</v>
      </c>
      <c r="AH7822" s="226" t="s">
        <v>22070</v>
      </c>
      <c r="AI7822" s="227">
        <v>4657.71</v>
      </c>
      <c r="AK7822" s="207" t="s">
        <v>22024</v>
      </c>
      <c r="AL7822" s="208">
        <v>1500</v>
      </c>
      <c r="AM7822" s="93"/>
      <c r="AN7822" s="93"/>
      <c r="AO7822" s="93"/>
    </row>
    <row r="7823" spans="28:41" x14ac:dyDescent="0.55000000000000004">
      <c r="AB7823" s="276" t="s">
        <v>57726</v>
      </c>
      <c r="AC7823" s="277">
        <v>13739.16</v>
      </c>
      <c r="AE7823" s="246" t="s">
        <v>22312</v>
      </c>
      <c r="AF7823" s="247">
        <v>8014.38</v>
      </c>
      <c r="AH7823" s="226" t="s">
        <v>22071</v>
      </c>
      <c r="AI7823" s="227">
        <v>887.32</v>
      </c>
      <c r="AK7823" s="207" t="s">
        <v>22025</v>
      </c>
      <c r="AL7823" s="208">
        <v>1100</v>
      </c>
      <c r="AM7823" s="93"/>
      <c r="AN7823" s="93"/>
      <c r="AO7823" s="93"/>
    </row>
    <row r="7824" spans="28:41" x14ac:dyDescent="0.55000000000000004">
      <c r="AB7824" s="276" t="s">
        <v>57727</v>
      </c>
      <c r="AC7824" s="277">
        <v>915.17</v>
      </c>
      <c r="AE7824" s="246" t="s">
        <v>22313</v>
      </c>
      <c r="AF7824" s="247">
        <v>25894.560000000001</v>
      </c>
      <c r="AH7824" s="226" t="s">
        <v>22072</v>
      </c>
      <c r="AI7824" s="227">
        <v>1361.99</v>
      </c>
      <c r="AK7824" s="207" t="s">
        <v>22026</v>
      </c>
      <c r="AL7824" s="208">
        <v>749.69</v>
      </c>
      <c r="AM7824" s="93"/>
      <c r="AN7824" s="93"/>
      <c r="AO7824" s="93"/>
    </row>
    <row r="7825" spans="28:41" x14ac:dyDescent="0.55000000000000004">
      <c r="AB7825" s="276" t="s">
        <v>57728</v>
      </c>
      <c r="AC7825" s="277">
        <v>1789.92</v>
      </c>
      <c r="AE7825" s="246" t="s">
        <v>22314</v>
      </c>
      <c r="AF7825" s="247">
        <v>15910.15</v>
      </c>
      <c r="AH7825" s="226" t="s">
        <v>22073</v>
      </c>
      <c r="AI7825" s="227">
        <v>7700</v>
      </c>
      <c r="AK7825" s="207" t="s">
        <v>22027</v>
      </c>
      <c r="AL7825" s="208">
        <v>1103.2</v>
      </c>
      <c r="AM7825" s="93"/>
      <c r="AN7825" s="93"/>
      <c r="AO7825" s="93"/>
    </row>
    <row r="7826" spans="28:41" x14ac:dyDescent="0.55000000000000004">
      <c r="AB7826" s="276" t="s">
        <v>64758</v>
      </c>
      <c r="AC7826" s="277">
        <v>2959.97</v>
      </c>
      <c r="AE7826" s="246" t="s">
        <v>22315</v>
      </c>
      <c r="AF7826" s="247">
        <v>14316.21</v>
      </c>
      <c r="AH7826" s="226" t="s">
        <v>22074</v>
      </c>
      <c r="AI7826" s="227">
        <v>3332</v>
      </c>
      <c r="AK7826" s="207" t="s">
        <v>22028</v>
      </c>
      <c r="AL7826" s="208">
        <v>4700</v>
      </c>
      <c r="AM7826" s="93"/>
      <c r="AN7826" s="93"/>
      <c r="AO7826" s="93"/>
    </row>
    <row r="7827" spans="28:41" x14ac:dyDescent="0.55000000000000004">
      <c r="AB7827" s="276" t="s">
        <v>70702</v>
      </c>
      <c r="AC7827" s="277">
        <v>6856.01</v>
      </c>
      <c r="AE7827" s="246" t="s">
        <v>36400</v>
      </c>
      <c r="AF7827" s="247">
        <v>133643.07</v>
      </c>
      <c r="AH7827" s="226" t="s">
        <v>22075</v>
      </c>
      <c r="AI7827" s="227">
        <v>844.26</v>
      </c>
      <c r="AK7827" s="207" t="s">
        <v>22029</v>
      </c>
      <c r="AL7827" s="208">
        <v>660</v>
      </c>
      <c r="AM7827" s="93"/>
      <c r="AN7827" s="93"/>
      <c r="AO7827" s="93"/>
    </row>
    <row r="7828" spans="28:41" x14ac:dyDescent="0.55000000000000004">
      <c r="AB7828" s="276" t="s">
        <v>57729</v>
      </c>
      <c r="AC7828" s="277">
        <v>34000</v>
      </c>
      <c r="AE7828" s="246" t="s">
        <v>39246</v>
      </c>
      <c r="AF7828" s="247">
        <v>53602.54</v>
      </c>
      <c r="AH7828" s="226" t="s">
        <v>22076</v>
      </c>
      <c r="AI7828" s="227">
        <v>7717.91</v>
      </c>
      <c r="AK7828" s="207" t="s">
        <v>22030</v>
      </c>
      <c r="AL7828" s="208">
        <v>4380</v>
      </c>
      <c r="AM7828" s="93"/>
      <c r="AN7828" s="93"/>
      <c r="AO7828" s="93"/>
    </row>
    <row r="7829" spans="28:41" x14ac:dyDescent="0.55000000000000004">
      <c r="AB7829" s="276" t="s">
        <v>70072</v>
      </c>
      <c r="AC7829" s="277">
        <v>-848.68</v>
      </c>
      <c r="AE7829" s="246" t="s">
        <v>22323</v>
      </c>
      <c r="AF7829" s="247">
        <v>14323.86</v>
      </c>
      <c r="AH7829" s="226" t="s">
        <v>22077</v>
      </c>
      <c r="AI7829" s="227">
        <v>6364.14</v>
      </c>
      <c r="AK7829" s="207" t="s">
        <v>22031</v>
      </c>
      <c r="AL7829" s="208">
        <v>320</v>
      </c>
      <c r="AM7829" s="93"/>
      <c r="AN7829" s="93"/>
      <c r="AO7829" s="93"/>
    </row>
    <row r="7830" spans="28:41" x14ac:dyDescent="0.55000000000000004">
      <c r="AB7830" s="276" t="s">
        <v>68496</v>
      </c>
      <c r="AC7830" s="277">
        <v>33043.78</v>
      </c>
      <c r="AE7830" s="246" t="s">
        <v>33758</v>
      </c>
      <c r="AF7830" s="247">
        <v>35465.35</v>
      </c>
      <c r="AH7830" s="226" t="s">
        <v>22078</v>
      </c>
      <c r="AI7830" s="227">
        <v>12061.5</v>
      </c>
      <c r="AK7830" s="207" t="s">
        <v>22032</v>
      </c>
      <c r="AL7830" s="208">
        <v>184.99</v>
      </c>
      <c r="AM7830" s="93"/>
      <c r="AN7830" s="93"/>
      <c r="AO7830" s="93"/>
    </row>
    <row r="7831" spans="28:41" x14ac:dyDescent="0.55000000000000004">
      <c r="AB7831" s="276" t="s">
        <v>68497</v>
      </c>
      <c r="AC7831" s="277">
        <v>2483.17</v>
      </c>
      <c r="AE7831" s="246" t="s">
        <v>58284</v>
      </c>
      <c r="AF7831" s="247">
        <v>412908.28</v>
      </c>
      <c r="AH7831" s="226" t="s">
        <v>35176</v>
      </c>
      <c r="AI7831" s="227">
        <v>128588.65</v>
      </c>
      <c r="AK7831" s="207" t="s">
        <v>22033</v>
      </c>
      <c r="AL7831" s="208">
        <v>830</v>
      </c>
      <c r="AM7831" s="93"/>
      <c r="AN7831" s="93"/>
      <c r="AO7831" s="93"/>
    </row>
    <row r="7832" spans="28:41" x14ac:dyDescent="0.55000000000000004">
      <c r="AB7832" s="276" t="s">
        <v>68498</v>
      </c>
      <c r="AC7832" s="277">
        <v>8267.5499999999993</v>
      </c>
      <c r="AE7832" s="246" t="s">
        <v>35199</v>
      </c>
      <c r="AF7832" s="247">
        <v>42845.72</v>
      </c>
      <c r="AH7832" s="226" t="s">
        <v>35177</v>
      </c>
      <c r="AI7832" s="227">
        <v>70769.990000000005</v>
      </c>
      <c r="AK7832" s="207" t="s">
        <v>22034</v>
      </c>
      <c r="AL7832" s="208">
        <v>2581.9499999999998</v>
      </c>
      <c r="AM7832" s="93"/>
      <c r="AN7832" s="93"/>
      <c r="AO7832" s="93"/>
    </row>
    <row r="7833" spans="28:41" x14ac:dyDescent="0.55000000000000004">
      <c r="AB7833" s="276" t="s">
        <v>68499</v>
      </c>
      <c r="AC7833" s="277">
        <v>6801.3</v>
      </c>
      <c r="AE7833" s="246" t="s">
        <v>22324</v>
      </c>
      <c r="AF7833" s="247">
        <v>82056.100000000006</v>
      </c>
      <c r="AH7833" s="226" t="s">
        <v>36380</v>
      </c>
      <c r="AI7833" s="227">
        <v>40975.33</v>
      </c>
      <c r="AK7833" s="207" t="s">
        <v>22035</v>
      </c>
      <c r="AL7833" s="208">
        <v>2615.0500000000002</v>
      </c>
      <c r="AM7833" s="93"/>
      <c r="AN7833" s="93"/>
      <c r="AO7833" s="93"/>
    </row>
    <row r="7834" spans="28:41" x14ac:dyDescent="0.55000000000000004">
      <c r="AB7834" s="276" t="s">
        <v>59773</v>
      </c>
      <c r="AC7834" s="277">
        <v>42889.07</v>
      </c>
      <c r="AE7834" s="246" t="s">
        <v>35200</v>
      </c>
      <c r="AF7834" s="247">
        <v>8859.74</v>
      </c>
      <c r="AH7834" s="226" t="s">
        <v>36381</v>
      </c>
      <c r="AI7834" s="227">
        <v>3000</v>
      </c>
      <c r="AK7834" s="207" t="s">
        <v>22036</v>
      </c>
      <c r="AL7834" s="208">
        <v>13430</v>
      </c>
      <c r="AM7834" s="93"/>
      <c r="AN7834" s="93"/>
      <c r="AO7834" s="93"/>
    </row>
    <row r="7835" spans="28:41" x14ac:dyDescent="0.55000000000000004">
      <c r="AB7835" s="276" t="s">
        <v>68500</v>
      </c>
      <c r="AC7835" s="277">
        <v>8616.1299999999992</v>
      </c>
      <c r="AE7835" s="246" t="s">
        <v>36402</v>
      </c>
      <c r="AF7835" s="247">
        <v>145152.41</v>
      </c>
      <c r="AH7835" s="226" t="s">
        <v>35178</v>
      </c>
      <c r="AI7835" s="227">
        <v>17011.2</v>
      </c>
      <c r="AK7835" s="207" t="s">
        <v>22037</v>
      </c>
      <c r="AL7835" s="208">
        <v>9370</v>
      </c>
      <c r="AM7835" s="93"/>
      <c r="AN7835" s="93"/>
      <c r="AO7835" s="93"/>
    </row>
    <row r="7836" spans="28:41" x14ac:dyDescent="0.55000000000000004">
      <c r="AB7836" s="276" t="s">
        <v>70073</v>
      </c>
      <c r="AC7836" s="277">
        <v>-319.95999999999998</v>
      </c>
      <c r="AE7836" s="246" t="s">
        <v>39247</v>
      </c>
      <c r="AF7836" s="247">
        <v>1664058.25</v>
      </c>
      <c r="AH7836" s="226" t="s">
        <v>35179</v>
      </c>
      <c r="AI7836" s="227">
        <v>47562.76</v>
      </c>
      <c r="AK7836" s="207" t="s">
        <v>22038</v>
      </c>
      <c r="AL7836" s="208">
        <v>9800</v>
      </c>
      <c r="AM7836" s="93"/>
      <c r="AN7836" s="93"/>
      <c r="AO7836" s="93"/>
    </row>
    <row r="7837" spans="28:41" x14ac:dyDescent="0.55000000000000004">
      <c r="AB7837" s="276" t="s">
        <v>35471</v>
      </c>
      <c r="AC7837" s="277">
        <v>0.3</v>
      </c>
      <c r="AE7837" s="246" t="s">
        <v>61462</v>
      </c>
      <c r="AF7837" s="247">
        <v>-39859.86</v>
      </c>
      <c r="AH7837" s="226" t="s">
        <v>35180</v>
      </c>
      <c r="AI7837" s="227">
        <v>6496.96</v>
      </c>
      <c r="AK7837" s="207" t="s">
        <v>22039</v>
      </c>
      <c r="AL7837" s="208">
        <v>2861.07</v>
      </c>
      <c r="AM7837" s="93"/>
      <c r="AN7837" s="93"/>
      <c r="AO7837" s="93"/>
    </row>
    <row r="7838" spans="28:41" x14ac:dyDescent="0.55000000000000004">
      <c r="AB7838" s="276" t="s">
        <v>63771</v>
      </c>
      <c r="AC7838" s="277">
        <v>9387.5</v>
      </c>
      <c r="AE7838" s="246" t="s">
        <v>62464</v>
      </c>
      <c r="AF7838" s="247">
        <v>113689.5</v>
      </c>
      <c r="AH7838" s="226" t="s">
        <v>35181</v>
      </c>
      <c r="AI7838" s="227">
        <v>680</v>
      </c>
      <c r="AK7838" s="207" t="s">
        <v>22040</v>
      </c>
      <c r="AL7838" s="208">
        <v>3960</v>
      </c>
      <c r="AM7838" s="93"/>
      <c r="AN7838" s="93"/>
      <c r="AO7838" s="93"/>
    </row>
    <row r="7839" spans="28:41" x14ac:dyDescent="0.55000000000000004">
      <c r="AB7839" s="276" t="s">
        <v>63772</v>
      </c>
      <c r="AC7839" s="277">
        <v>700.63</v>
      </c>
      <c r="AE7839" s="246" t="s">
        <v>58285</v>
      </c>
      <c r="AF7839" s="247">
        <v>344826.22</v>
      </c>
      <c r="AH7839" s="226" t="s">
        <v>35182</v>
      </c>
      <c r="AI7839" s="227">
        <v>25115.11</v>
      </c>
      <c r="AK7839" s="207" t="s">
        <v>22041</v>
      </c>
      <c r="AL7839" s="208">
        <v>19.98</v>
      </c>
      <c r="AM7839" s="93"/>
      <c r="AN7839" s="93"/>
      <c r="AO7839" s="93"/>
    </row>
    <row r="7840" spans="28:41" x14ac:dyDescent="0.55000000000000004">
      <c r="AB7840" s="276" t="s">
        <v>63773</v>
      </c>
      <c r="AC7840" s="277">
        <v>10611.93</v>
      </c>
      <c r="AE7840" s="246" t="s">
        <v>42641</v>
      </c>
      <c r="AF7840" s="247">
        <v>140645.06</v>
      </c>
      <c r="AH7840" s="226" t="s">
        <v>40372</v>
      </c>
      <c r="AI7840" s="227">
        <v>12074</v>
      </c>
      <c r="AK7840" s="207" t="s">
        <v>22042</v>
      </c>
      <c r="AL7840" s="208">
        <v>1985.66</v>
      </c>
      <c r="AM7840" s="93"/>
      <c r="AN7840" s="93"/>
      <c r="AO7840" s="93"/>
    </row>
    <row r="7841" spans="28:41" x14ac:dyDescent="0.55000000000000004">
      <c r="AB7841" s="276" t="s">
        <v>63774</v>
      </c>
      <c r="AC7841" s="277">
        <v>-0.4</v>
      </c>
      <c r="AE7841" s="246" t="s">
        <v>63708</v>
      </c>
      <c r="AF7841" s="247">
        <v>7774</v>
      </c>
      <c r="AH7841" s="226" t="s">
        <v>42627</v>
      </c>
      <c r="AI7841" s="227">
        <v>2738.11</v>
      </c>
      <c r="AK7841" s="207" t="s">
        <v>22043</v>
      </c>
      <c r="AL7841" s="208">
        <v>87.29</v>
      </c>
      <c r="AM7841" s="93"/>
      <c r="AN7841" s="93"/>
      <c r="AO7841" s="93"/>
    </row>
    <row r="7842" spans="28:41" x14ac:dyDescent="0.55000000000000004">
      <c r="AB7842" s="276" t="s">
        <v>63775</v>
      </c>
      <c r="AC7842" s="277">
        <v>13901.8</v>
      </c>
      <c r="AE7842" s="246" t="s">
        <v>63709</v>
      </c>
      <c r="AF7842" s="247">
        <v>4334.67</v>
      </c>
      <c r="AH7842" s="226" t="s">
        <v>45074</v>
      </c>
      <c r="AI7842" s="227">
        <v>178000</v>
      </c>
      <c r="AK7842" s="207" t="s">
        <v>22044</v>
      </c>
      <c r="AL7842" s="208">
        <v>3000</v>
      </c>
      <c r="AM7842" s="93"/>
      <c r="AN7842" s="93"/>
      <c r="AO7842" s="93"/>
    </row>
    <row r="7843" spans="28:41" x14ac:dyDescent="0.55000000000000004">
      <c r="AB7843" s="276" t="s">
        <v>63776</v>
      </c>
      <c r="AC7843" s="277">
        <v>2210.4</v>
      </c>
      <c r="AE7843" s="246" t="s">
        <v>63710</v>
      </c>
      <c r="AF7843" s="247">
        <v>134856.56</v>
      </c>
      <c r="AH7843" s="226" t="s">
        <v>45075</v>
      </c>
      <c r="AI7843" s="227">
        <v>13047.4</v>
      </c>
      <c r="AK7843" s="207" t="s">
        <v>22045</v>
      </c>
      <c r="AL7843" s="208">
        <v>17630</v>
      </c>
      <c r="AM7843" s="93"/>
      <c r="AN7843" s="93"/>
      <c r="AO7843" s="93"/>
    </row>
    <row r="7844" spans="28:41" x14ac:dyDescent="0.55000000000000004">
      <c r="AB7844" s="276" t="s">
        <v>68501</v>
      </c>
      <c r="AC7844" s="277">
        <v>43233.72</v>
      </c>
      <c r="AE7844" s="246" t="s">
        <v>63711</v>
      </c>
      <c r="AF7844" s="247">
        <v>10591.88</v>
      </c>
      <c r="AH7844" s="226" t="s">
        <v>48953</v>
      </c>
      <c r="AI7844" s="227">
        <v>5626.1</v>
      </c>
      <c r="AK7844" s="207" t="s">
        <v>22046</v>
      </c>
      <c r="AL7844" s="208">
        <v>1500</v>
      </c>
      <c r="AM7844" s="93"/>
      <c r="AN7844" s="93"/>
      <c r="AO7844" s="93"/>
    </row>
    <row r="7845" spans="28:41" x14ac:dyDescent="0.55000000000000004">
      <c r="AB7845" s="276" t="s">
        <v>62191</v>
      </c>
      <c r="AC7845" s="277">
        <v>4703.72</v>
      </c>
      <c r="AE7845" s="246" t="s">
        <v>63712</v>
      </c>
      <c r="AF7845" s="247">
        <v>912.13</v>
      </c>
      <c r="AH7845" s="226" t="s">
        <v>42628</v>
      </c>
      <c r="AI7845" s="227">
        <v>40000</v>
      </c>
      <c r="AK7845" s="207" t="s">
        <v>22047</v>
      </c>
      <c r="AL7845" s="208">
        <v>9370</v>
      </c>
      <c r="AM7845" s="93"/>
      <c r="AN7845" s="93"/>
      <c r="AO7845" s="93"/>
    </row>
    <row r="7846" spans="28:41" x14ac:dyDescent="0.55000000000000004">
      <c r="AB7846" s="276" t="s">
        <v>68502</v>
      </c>
      <c r="AC7846" s="277">
        <v>3861.29</v>
      </c>
      <c r="AE7846" s="246" t="s">
        <v>62465</v>
      </c>
      <c r="AF7846" s="247">
        <v>21800</v>
      </c>
      <c r="AH7846" s="226" t="s">
        <v>50049</v>
      </c>
      <c r="AI7846" s="227">
        <v>29650.52</v>
      </c>
      <c r="AK7846" s="207" t="s">
        <v>22048</v>
      </c>
      <c r="AL7846" s="208">
        <v>1100</v>
      </c>
      <c r="AM7846" s="93"/>
      <c r="AN7846" s="93"/>
      <c r="AO7846" s="93"/>
    </row>
    <row r="7847" spans="28:41" x14ac:dyDescent="0.55000000000000004">
      <c r="AB7847" s="276" t="s">
        <v>68503</v>
      </c>
      <c r="AC7847" s="277">
        <v>177.22</v>
      </c>
      <c r="AE7847" s="246" t="s">
        <v>64458</v>
      </c>
      <c r="AF7847" s="247">
        <v>4000</v>
      </c>
      <c r="AH7847" s="226" t="s">
        <v>50050</v>
      </c>
      <c r="AI7847" s="227">
        <v>2268.2600000000002</v>
      </c>
      <c r="AK7847" s="207" t="s">
        <v>22049</v>
      </c>
      <c r="AL7847" s="208">
        <v>9800</v>
      </c>
      <c r="AM7847" s="93"/>
      <c r="AN7847" s="93"/>
      <c r="AO7847" s="93"/>
    </row>
    <row r="7848" spans="28:41" x14ac:dyDescent="0.55000000000000004">
      <c r="AB7848" s="276" t="s">
        <v>68504</v>
      </c>
      <c r="AC7848" s="277">
        <v>2246.31</v>
      </c>
      <c r="AE7848" s="246" t="s">
        <v>64459</v>
      </c>
      <c r="AF7848" s="247">
        <v>88274.23</v>
      </c>
      <c r="AH7848" s="226" t="s">
        <v>45076</v>
      </c>
      <c r="AI7848" s="227">
        <v>111558</v>
      </c>
      <c r="AK7848" s="207" t="s">
        <v>13709</v>
      </c>
      <c r="AL7848" s="208">
        <v>3610.76</v>
      </c>
      <c r="AM7848" s="93"/>
      <c r="AN7848" s="93"/>
      <c r="AO7848" s="93"/>
    </row>
    <row r="7849" spans="28:41" x14ac:dyDescent="0.55000000000000004">
      <c r="AB7849" s="276" t="s">
        <v>70703</v>
      </c>
      <c r="AC7849" s="277">
        <v>716.77</v>
      </c>
      <c r="AE7849" s="246" t="s">
        <v>64460</v>
      </c>
      <c r="AF7849" s="247">
        <v>28505.09</v>
      </c>
      <c r="AH7849" s="226" t="s">
        <v>45077</v>
      </c>
      <c r="AI7849" s="227">
        <v>8512</v>
      </c>
      <c r="AK7849" s="207" t="s">
        <v>13710</v>
      </c>
      <c r="AL7849" s="208">
        <v>1103.2</v>
      </c>
      <c r="AM7849" s="93"/>
      <c r="AN7849" s="93"/>
      <c r="AO7849" s="93"/>
    </row>
    <row r="7850" spans="28:41" x14ac:dyDescent="0.55000000000000004">
      <c r="AB7850" s="276" t="s">
        <v>55334</v>
      </c>
      <c r="AC7850" s="277">
        <v>51656.63</v>
      </c>
      <c r="AE7850" s="246" t="s">
        <v>64461</v>
      </c>
      <c r="AF7850" s="247">
        <v>9315.77</v>
      </c>
      <c r="AH7850" s="226" t="s">
        <v>22090</v>
      </c>
      <c r="AI7850" s="227">
        <v>33</v>
      </c>
      <c r="AK7850" s="207" t="s">
        <v>22050</v>
      </c>
      <c r="AL7850" s="208">
        <v>10150</v>
      </c>
      <c r="AM7850" s="93"/>
      <c r="AN7850" s="93"/>
      <c r="AO7850" s="93"/>
    </row>
    <row r="7851" spans="28:41" x14ac:dyDescent="0.55000000000000004">
      <c r="AB7851" s="276" t="s">
        <v>63327</v>
      </c>
      <c r="AC7851" s="277">
        <v>2283.63</v>
      </c>
      <c r="AE7851" s="246" t="s">
        <v>55214</v>
      </c>
      <c r="AF7851" s="247">
        <v>4949.99</v>
      </c>
      <c r="AH7851" s="226" t="s">
        <v>42629</v>
      </c>
      <c r="AI7851" s="227">
        <v>7603</v>
      </c>
      <c r="AK7851" s="207" t="s">
        <v>13711</v>
      </c>
      <c r="AL7851" s="208">
        <v>2786.92</v>
      </c>
      <c r="AM7851" s="93"/>
      <c r="AN7851" s="93"/>
      <c r="AO7851" s="93"/>
    </row>
    <row r="7852" spans="28:41" x14ac:dyDescent="0.55000000000000004">
      <c r="AB7852" s="276" t="s">
        <v>70074</v>
      </c>
      <c r="AC7852" s="277">
        <v>2200</v>
      </c>
      <c r="AE7852" s="246" t="s">
        <v>63713</v>
      </c>
      <c r="AF7852" s="247">
        <v>19880</v>
      </c>
      <c r="AH7852" s="226" t="s">
        <v>22096</v>
      </c>
      <c r="AI7852" s="227">
        <v>777</v>
      </c>
      <c r="AK7852" s="207" t="s">
        <v>22051</v>
      </c>
      <c r="AL7852" s="208">
        <v>1985.66</v>
      </c>
      <c r="AM7852" s="93"/>
      <c r="AN7852" s="93"/>
      <c r="AO7852" s="93"/>
    </row>
    <row r="7853" spans="28:41" x14ac:dyDescent="0.55000000000000004">
      <c r="AB7853" s="276" t="s">
        <v>69778</v>
      </c>
      <c r="AC7853" s="277">
        <v>42936.26</v>
      </c>
      <c r="AE7853" s="246" t="s">
        <v>52811</v>
      </c>
      <c r="AF7853" s="247">
        <v>1899.5</v>
      </c>
      <c r="AH7853" s="226" t="s">
        <v>22099</v>
      </c>
      <c r="AI7853" s="227">
        <v>5736</v>
      </c>
      <c r="AK7853" s="207" t="s">
        <v>22052</v>
      </c>
      <c r="AL7853" s="208">
        <v>87.29</v>
      </c>
      <c r="AM7853" s="93"/>
      <c r="AN7853" s="93"/>
      <c r="AO7853" s="93"/>
    </row>
    <row r="7854" spans="28:41" x14ac:dyDescent="0.55000000000000004">
      <c r="AB7854" s="276" t="s">
        <v>68505</v>
      </c>
      <c r="AC7854" s="277">
        <v>1950.46</v>
      </c>
      <c r="AE7854" s="246" t="s">
        <v>52812</v>
      </c>
      <c r="AF7854" s="247">
        <v>5579.12</v>
      </c>
      <c r="AH7854" s="226" t="s">
        <v>22100</v>
      </c>
      <c r="AI7854" s="227">
        <v>1291.28</v>
      </c>
      <c r="AK7854" s="207" t="s">
        <v>22053</v>
      </c>
      <c r="AL7854" s="208">
        <v>2615.0500000000002</v>
      </c>
      <c r="AM7854" s="93"/>
      <c r="AN7854" s="93"/>
      <c r="AO7854" s="93"/>
    </row>
    <row r="7855" spans="28:41" x14ac:dyDescent="0.55000000000000004">
      <c r="AB7855" s="276" t="s">
        <v>53401</v>
      </c>
      <c r="AC7855" s="277">
        <v>226.99</v>
      </c>
      <c r="AE7855" s="246" t="s">
        <v>50073</v>
      </c>
      <c r="AF7855" s="247">
        <v>80980</v>
      </c>
      <c r="AH7855" s="226" t="s">
        <v>42630</v>
      </c>
      <c r="AI7855" s="227">
        <v>5700</v>
      </c>
      <c r="AK7855" s="207" t="s">
        <v>22054</v>
      </c>
      <c r="AL7855" s="208">
        <v>4700</v>
      </c>
      <c r="AM7855" s="93"/>
      <c r="AN7855" s="93"/>
      <c r="AO7855" s="93"/>
    </row>
    <row r="7856" spans="28:41" x14ac:dyDescent="0.55000000000000004">
      <c r="AB7856" s="276" t="s">
        <v>70704</v>
      </c>
      <c r="AC7856" s="277">
        <v>8350</v>
      </c>
      <c r="AE7856" s="246" t="s">
        <v>64462</v>
      </c>
      <c r="AF7856" s="247">
        <v>36493.57</v>
      </c>
      <c r="AH7856" s="226" t="s">
        <v>45078</v>
      </c>
      <c r="AI7856" s="227">
        <v>191000</v>
      </c>
      <c r="AK7856" s="207" t="s">
        <v>22055</v>
      </c>
      <c r="AL7856" s="208">
        <v>7295</v>
      </c>
      <c r="AM7856" s="93"/>
      <c r="AN7856" s="93"/>
      <c r="AO7856" s="93"/>
    </row>
    <row r="7857" spans="28:41" x14ac:dyDescent="0.55000000000000004">
      <c r="AB7857" s="276" t="s">
        <v>70705</v>
      </c>
      <c r="AC7857" s="277">
        <v>615.16</v>
      </c>
      <c r="AE7857" s="246" t="s">
        <v>62669</v>
      </c>
      <c r="AF7857" s="247">
        <v>6720</v>
      </c>
      <c r="AH7857" s="226" t="s">
        <v>52758</v>
      </c>
      <c r="AI7857" s="227">
        <v>15602.56</v>
      </c>
      <c r="AK7857" s="207" t="s">
        <v>22056</v>
      </c>
      <c r="AL7857" s="208">
        <v>705</v>
      </c>
      <c r="AM7857" s="93"/>
      <c r="AN7857" s="93"/>
      <c r="AO7857" s="93"/>
    </row>
    <row r="7858" spans="28:41" x14ac:dyDescent="0.55000000000000004">
      <c r="AB7858" s="276" t="s">
        <v>70706</v>
      </c>
      <c r="AC7858" s="277">
        <v>1350</v>
      </c>
      <c r="AE7858" s="246" t="s">
        <v>64463</v>
      </c>
      <c r="AF7858" s="247">
        <v>2433.9</v>
      </c>
      <c r="AH7858" s="226" t="s">
        <v>39238</v>
      </c>
      <c r="AI7858" s="227">
        <v>1275</v>
      </c>
      <c r="AK7858" s="207" t="s">
        <v>22057</v>
      </c>
      <c r="AL7858" s="208">
        <v>14579</v>
      </c>
      <c r="AM7858" s="93"/>
      <c r="AN7858" s="93"/>
      <c r="AO7858" s="93"/>
    </row>
    <row r="7859" spans="28:41" x14ac:dyDescent="0.55000000000000004">
      <c r="AB7859" s="276" t="s">
        <v>70075</v>
      </c>
      <c r="AC7859" s="277">
        <v>1964.08</v>
      </c>
      <c r="AE7859" s="246" t="s">
        <v>52813</v>
      </c>
      <c r="AF7859" s="247">
        <v>22950.83</v>
      </c>
      <c r="AH7859" s="226" t="s">
        <v>22103</v>
      </c>
      <c r="AI7859" s="227">
        <v>-69.819999999999993</v>
      </c>
      <c r="AK7859" s="207" t="s">
        <v>22058</v>
      </c>
      <c r="AL7859" s="208">
        <v>9400</v>
      </c>
      <c r="AM7859" s="93"/>
      <c r="AN7859" s="93"/>
      <c r="AO7859" s="93"/>
    </row>
    <row r="7860" spans="28:41" x14ac:dyDescent="0.55000000000000004">
      <c r="AB7860" s="276" t="s">
        <v>59774</v>
      </c>
      <c r="AC7860" s="277">
        <v>3109.35</v>
      </c>
      <c r="AE7860" s="246" t="s">
        <v>52814</v>
      </c>
      <c r="AF7860" s="247">
        <v>29293.99</v>
      </c>
      <c r="AH7860" s="226" t="s">
        <v>22106</v>
      </c>
      <c r="AI7860" s="227">
        <v>278</v>
      </c>
      <c r="AK7860" s="207" t="s">
        <v>22059</v>
      </c>
      <c r="AL7860" s="208">
        <v>36204</v>
      </c>
      <c r="AM7860" s="93"/>
      <c r="AN7860" s="93"/>
      <c r="AO7860" s="93"/>
    </row>
    <row r="7861" spans="28:41" x14ac:dyDescent="0.55000000000000004">
      <c r="AB7861" s="276" t="s">
        <v>59775</v>
      </c>
      <c r="AC7861" s="277">
        <v>212.86</v>
      </c>
      <c r="AE7861" s="246" t="s">
        <v>62058</v>
      </c>
      <c r="AF7861" s="247">
        <v>84478.8</v>
      </c>
      <c r="AH7861" s="226" t="s">
        <v>22107</v>
      </c>
      <c r="AI7861" s="227">
        <v>19495</v>
      </c>
      <c r="AK7861" s="207" t="s">
        <v>22060</v>
      </c>
      <c r="AL7861" s="208">
        <v>5600</v>
      </c>
      <c r="AM7861" s="93"/>
      <c r="AN7861" s="93"/>
      <c r="AO7861" s="93"/>
    </row>
    <row r="7862" spans="28:41" x14ac:dyDescent="0.55000000000000004">
      <c r="AB7862" s="276" t="s">
        <v>59777</v>
      </c>
      <c r="AC7862" s="277">
        <v>298.11</v>
      </c>
      <c r="AE7862" s="246" t="s">
        <v>62963</v>
      </c>
      <c r="AF7862" s="247">
        <v>17685.080000000002</v>
      </c>
      <c r="AH7862" s="226" t="s">
        <v>22108</v>
      </c>
      <c r="AI7862" s="227">
        <v>1300</v>
      </c>
      <c r="AK7862" s="207" t="s">
        <v>22061</v>
      </c>
      <c r="AL7862" s="208">
        <v>919</v>
      </c>
      <c r="AM7862" s="93"/>
      <c r="AN7862" s="93"/>
      <c r="AO7862" s="93"/>
    </row>
    <row r="7863" spans="28:41" x14ac:dyDescent="0.55000000000000004">
      <c r="AB7863" s="276" t="s">
        <v>70076</v>
      </c>
      <c r="AC7863" s="277">
        <v>8002.09</v>
      </c>
      <c r="AE7863" s="246" t="s">
        <v>61463</v>
      </c>
      <c r="AF7863" s="247">
        <v>-27.62</v>
      </c>
      <c r="AH7863" s="226" t="s">
        <v>22109</v>
      </c>
      <c r="AI7863" s="227">
        <v>16770.09</v>
      </c>
      <c r="AK7863" s="207" t="s">
        <v>22062</v>
      </c>
      <c r="AL7863" s="208">
        <v>1750</v>
      </c>
      <c r="AM7863" s="93"/>
      <c r="AN7863" s="93"/>
      <c r="AO7863" s="93"/>
    </row>
    <row r="7864" spans="28:41" x14ac:dyDescent="0.55000000000000004">
      <c r="AB7864" s="276" t="s">
        <v>33991</v>
      </c>
      <c r="AC7864" s="277">
        <v>69557.399999999994</v>
      </c>
      <c r="AE7864" s="246" t="s">
        <v>64464</v>
      </c>
      <c r="AF7864" s="247">
        <v>21258.77</v>
      </c>
      <c r="AH7864" s="226" t="s">
        <v>52759</v>
      </c>
      <c r="AI7864" s="227">
        <v>1272.4100000000001</v>
      </c>
      <c r="AK7864" s="207" t="s">
        <v>22063</v>
      </c>
      <c r="AL7864" s="208">
        <v>62093</v>
      </c>
      <c r="AM7864" s="93"/>
      <c r="AN7864" s="93"/>
      <c r="AO7864" s="93"/>
    </row>
    <row r="7865" spans="28:41" x14ac:dyDescent="0.55000000000000004">
      <c r="AB7865" s="276" t="s">
        <v>33992</v>
      </c>
      <c r="AC7865" s="277">
        <v>14967.45</v>
      </c>
      <c r="AE7865" s="246" t="s">
        <v>64465</v>
      </c>
      <c r="AF7865" s="247">
        <v>193949.22</v>
      </c>
      <c r="AH7865" s="226" t="s">
        <v>52760</v>
      </c>
      <c r="AI7865" s="227">
        <v>7296</v>
      </c>
      <c r="AK7865" s="207" t="s">
        <v>22064</v>
      </c>
      <c r="AL7865" s="208">
        <v>22838.02</v>
      </c>
      <c r="AM7865" s="93"/>
      <c r="AN7865" s="93"/>
      <c r="AO7865" s="93"/>
    </row>
    <row r="7866" spans="28:41" x14ac:dyDescent="0.55000000000000004">
      <c r="AB7866" s="276" t="s">
        <v>55337</v>
      </c>
      <c r="AC7866" s="277">
        <v>2327.66</v>
      </c>
      <c r="AE7866" s="246" t="s">
        <v>45098</v>
      </c>
      <c r="AF7866" s="247">
        <v>119685</v>
      </c>
      <c r="AH7866" s="226" t="s">
        <v>52761</v>
      </c>
      <c r="AI7866" s="227">
        <v>11250</v>
      </c>
      <c r="AK7866" s="207" t="s">
        <v>22065</v>
      </c>
      <c r="AL7866" s="208">
        <v>19350</v>
      </c>
      <c r="AM7866" s="93"/>
      <c r="AN7866" s="93"/>
      <c r="AO7866" s="93"/>
    </row>
    <row r="7867" spans="28:41" x14ac:dyDescent="0.55000000000000004">
      <c r="AB7867" s="276" t="s">
        <v>33993</v>
      </c>
      <c r="AC7867" s="277">
        <v>27170.33</v>
      </c>
      <c r="AE7867" s="246" t="s">
        <v>57529</v>
      </c>
      <c r="AF7867" s="247">
        <v>289156.36</v>
      </c>
      <c r="AH7867" s="226" t="s">
        <v>52762</v>
      </c>
      <c r="AI7867" s="227">
        <v>1418.78</v>
      </c>
      <c r="AK7867" s="207" t="s">
        <v>22066</v>
      </c>
      <c r="AL7867" s="208">
        <v>3181.7</v>
      </c>
      <c r="AM7867" s="93"/>
      <c r="AN7867" s="93"/>
      <c r="AO7867" s="93"/>
    </row>
    <row r="7868" spans="28:41" x14ac:dyDescent="0.55000000000000004">
      <c r="AB7868" s="276" t="s">
        <v>25839</v>
      </c>
      <c r="AC7868" s="277">
        <v>3150</v>
      </c>
      <c r="AE7868" s="246" t="s">
        <v>57530</v>
      </c>
      <c r="AF7868" s="247">
        <v>52594.13</v>
      </c>
      <c r="AH7868" s="226" t="s">
        <v>48954</v>
      </c>
      <c r="AI7868" s="227">
        <v>8204.0499999999993</v>
      </c>
      <c r="AK7868" s="207" t="s">
        <v>22067</v>
      </c>
      <c r="AL7868" s="208">
        <v>9146.3700000000008</v>
      </c>
      <c r="AM7868" s="93"/>
      <c r="AN7868" s="93"/>
      <c r="AO7868" s="93"/>
    </row>
    <row r="7869" spans="28:41" x14ac:dyDescent="0.55000000000000004">
      <c r="AB7869" s="276" t="s">
        <v>68506</v>
      </c>
      <c r="AC7869" s="277">
        <v>2850</v>
      </c>
      <c r="AE7869" s="246" t="s">
        <v>39248</v>
      </c>
      <c r="AF7869" s="247">
        <v>577528.93999999994</v>
      </c>
      <c r="AH7869" s="226" t="s">
        <v>52763</v>
      </c>
      <c r="AI7869" s="227">
        <v>20560.5</v>
      </c>
      <c r="AK7869" s="207" t="s">
        <v>22068</v>
      </c>
      <c r="AL7869" s="208">
        <v>1019.91</v>
      </c>
      <c r="AM7869" s="93"/>
      <c r="AN7869" s="93"/>
      <c r="AO7869" s="93"/>
    </row>
    <row r="7870" spans="28:41" x14ac:dyDescent="0.55000000000000004">
      <c r="AB7870" s="276" t="s">
        <v>68507</v>
      </c>
      <c r="AC7870" s="277">
        <v>10200</v>
      </c>
      <c r="AE7870" s="246" t="s">
        <v>52816</v>
      </c>
      <c r="AF7870" s="247">
        <v>62041.55</v>
      </c>
      <c r="AH7870" s="226" t="s">
        <v>52764</v>
      </c>
      <c r="AI7870" s="227">
        <v>78758.66</v>
      </c>
      <c r="AK7870" s="207" t="s">
        <v>22069</v>
      </c>
      <c r="AL7870" s="208">
        <v>28875</v>
      </c>
      <c r="AM7870" s="93"/>
      <c r="AN7870" s="93"/>
      <c r="AO7870" s="93"/>
    </row>
    <row r="7871" spans="28:41" x14ac:dyDescent="0.55000000000000004">
      <c r="AB7871" s="276" t="s">
        <v>25840</v>
      </c>
      <c r="AC7871" s="277">
        <v>9962.52</v>
      </c>
      <c r="AE7871" s="246" t="s">
        <v>57531</v>
      </c>
      <c r="AF7871" s="247">
        <v>421161.93</v>
      </c>
      <c r="AH7871" s="226" t="s">
        <v>52765</v>
      </c>
      <c r="AI7871" s="227">
        <v>9984</v>
      </c>
      <c r="AK7871" s="207" t="s">
        <v>22070</v>
      </c>
      <c r="AL7871" s="208">
        <v>525</v>
      </c>
      <c r="AM7871" s="93"/>
      <c r="AN7871" s="93"/>
      <c r="AO7871" s="93"/>
    </row>
    <row r="7872" spans="28:41" x14ac:dyDescent="0.55000000000000004">
      <c r="AB7872" s="276" t="s">
        <v>35475</v>
      </c>
      <c r="AC7872" s="277">
        <v>26527.3</v>
      </c>
      <c r="AE7872" s="246" t="s">
        <v>52817</v>
      </c>
      <c r="AF7872" s="247">
        <v>19810.13</v>
      </c>
      <c r="AH7872" s="226" t="s">
        <v>52766</v>
      </c>
      <c r="AI7872" s="227">
        <v>5401.97</v>
      </c>
      <c r="AK7872" s="207" t="s">
        <v>22071</v>
      </c>
      <c r="AL7872" s="208">
        <v>40.159999999999997</v>
      </c>
      <c r="AM7872" s="93"/>
      <c r="AN7872" s="93"/>
      <c r="AO7872" s="93"/>
    </row>
    <row r="7873" spans="28:41" x14ac:dyDescent="0.55000000000000004">
      <c r="AB7873" s="276" t="s">
        <v>53414</v>
      </c>
      <c r="AC7873" s="277">
        <v>9721.39</v>
      </c>
      <c r="AE7873" s="246" t="s">
        <v>52818</v>
      </c>
      <c r="AF7873" s="247">
        <v>4642.6499999999996</v>
      </c>
      <c r="AH7873" s="226" t="s">
        <v>52767</v>
      </c>
      <c r="AI7873" s="227">
        <v>79957.929999999993</v>
      </c>
      <c r="AK7873" s="207" t="s">
        <v>22072</v>
      </c>
      <c r="AL7873" s="208">
        <v>113.82</v>
      </c>
      <c r="AM7873" s="93"/>
      <c r="AN7873" s="93"/>
      <c r="AO7873" s="93"/>
    </row>
    <row r="7874" spans="28:41" x14ac:dyDescent="0.55000000000000004">
      <c r="AB7874" s="276" t="s">
        <v>36605</v>
      </c>
      <c r="AC7874" s="277">
        <v>15864.91</v>
      </c>
      <c r="AE7874" s="246" t="s">
        <v>57532</v>
      </c>
      <c r="AF7874" s="247">
        <v>408635.01</v>
      </c>
      <c r="AH7874" s="226" t="s">
        <v>52768</v>
      </c>
      <c r="AI7874" s="227">
        <v>6202.07</v>
      </c>
      <c r="AK7874" s="207" t="s">
        <v>22073</v>
      </c>
      <c r="AL7874" s="208">
        <v>6160</v>
      </c>
      <c r="AM7874" s="93"/>
      <c r="AN7874" s="93"/>
      <c r="AO7874" s="93"/>
    </row>
    <row r="7875" spans="28:41" x14ac:dyDescent="0.55000000000000004">
      <c r="AB7875" s="276" t="s">
        <v>68508</v>
      </c>
      <c r="AC7875" s="277">
        <v>292452.3</v>
      </c>
      <c r="AE7875" s="246" t="s">
        <v>40381</v>
      </c>
      <c r="AF7875" s="247">
        <v>52650</v>
      </c>
      <c r="AH7875" s="226" t="s">
        <v>42631</v>
      </c>
      <c r="AI7875" s="227">
        <v>4330</v>
      </c>
      <c r="AK7875" s="207" t="s">
        <v>22074</v>
      </c>
      <c r="AL7875" s="208">
        <v>6466.5</v>
      </c>
      <c r="AM7875" s="93"/>
      <c r="AN7875" s="93"/>
      <c r="AO7875" s="93"/>
    </row>
    <row r="7876" spans="28:41" x14ac:dyDescent="0.55000000000000004">
      <c r="AB7876" s="276" t="s">
        <v>61117</v>
      </c>
      <c r="AC7876" s="277">
        <v>9899.2800000000007</v>
      </c>
      <c r="AE7876" s="246" t="s">
        <v>48956</v>
      </c>
      <c r="AF7876" s="247">
        <v>103054.89</v>
      </c>
      <c r="AH7876" s="226" t="s">
        <v>22129</v>
      </c>
      <c r="AI7876" s="227">
        <v>609.28</v>
      </c>
      <c r="AK7876" s="207" t="s">
        <v>22075</v>
      </c>
      <c r="AL7876" s="208">
        <v>471.24</v>
      </c>
      <c r="AM7876" s="93"/>
      <c r="AN7876" s="93"/>
      <c r="AO7876" s="93"/>
    </row>
    <row r="7877" spans="28:41" x14ac:dyDescent="0.55000000000000004">
      <c r="AB7877" s="276" t="s">
        <v>62192</v>
      </c>
      <c r="AC7877" s="277">
        <v>9074</v>
      </c>
      <c r="AE7877" s="246" t="s">
        <v>57533</v>
      </c>
      <c r="AF7877" s="247">
        <v>1643.58</v>
      </c>
      <c r="AH7877" s="226" t="s">
        <v>22130</v>
      </c>
      <c r="AI7877" s="227">
        <v>1183.42</v>
      </c>
      <c r="AK7877" s="207" t="s">
        <v>22076</v>
      </c>
      <c r="AL7877" s="208">
        <v>4470.59</v>
      </c>
      <c r="AM7877" s="93"/>
      <c r="AN7877" s="93"/>
      <c r="AO7877" s="93"/>
    </row>
    <row r="7878" spans="28:41" x14ac:dyDescent="0.55000000000000004">
      <c r="AB7878" s="276" t="s">
        <v>64764</v>
      </c>
      <c r="AC7878" s="277">
        <v>129.94999999999999</v>
      </c>
      <c r="AE7878" s="246" t="s">
        <v>36403</v>
      </c>
      <c r="AF7878" s="247">
        <v>171045.69</v>
      </c>
      <c r="AH7878" s="226" t="s">
        <v>45079</v>
      </c>
      <c r="AI7878" s="227">
        <v>95000</v>
      </c>
      <c r="AK7878" s="207" t="s">
        <v>22077</v>
      </c>
      <c r="AL7878" s="208">
        <v>4718.3599999999997</v>
      </c>
      <c r="AM7878" s="93"/>
      <c r="AN7878" s="93"/>
      <c r="AO7878" s="93"/>
    </row>
    <row r="7879" spans="28:41" x14ac:dyDescent="0.55000000000000004">
      <c r="AB7879" s="276" t="s">
        <v>56454</v>
      </c>
      <c r="AC7879" s="277">
        <v>6149.86</v>
      </c>
      <c r="AE7879" s="246" t="s">
        <v>52820</v>
      </c>
      <c r="AF7879" s="247">
        <v>1367416.49</v>
      </c>
      <c r="AH7879" s="226" t="s">
        <v>45080</v>
      </c>
      <c r="AI7879" s="227">
        <v>7267.5</v>
      </c>
      <c r="AK7879" s="207" t="s">
        <v>22078</v>
      </c>
      <c r="AL7879" s="208">
        <v>12061.5</v>
      </c>
      <c r="AM7879" s="93"/>
      <c r="AN7879" s="93"/>
      <c r="AO7879" s="93"/>
    </row>
    <row r="7880" spans="28:41" x14ac:dyDescent="0.55000000000000004">
      <c r="AB7880" s="276" t="s">
        <v>53421</v>
      </c>
      <c r="AC7880" s="277">
        <v>83.73</v>
      </c>
      <c r="AE7880" s="246" t="s">
        <v>57534</v>
      </c>
      <c r="AF7880" s="247">
        <v>5526.58</v>
      </c>
      <c r="AH7880" s="226" t="s">
        <v>22132</v>
      </c>
      <c r="AI7880" s="227">
        <v>6412.31</v>
      </c>
      <c r="AK7880" s="207" t="s">
        <v>22079</v>
      </c>
      <c r="AL7880" s="208">
        <v>7295</v>
      </c>
      <c r="AM7880" s="93"/>
      <c r="AN7880" s="93"/>
      <c r="AO7880" s="93"/>
    </row>
    <row r="7881" spans="28:41" x14ac:dyDescent="0.55000000000000004">
      <c r="AB7881" s="276" t="s">
        <v>49098</v>
      </c>
      <c r="AC7881" s="277">
        <v>3962.38</v>
      </c>
      <c r="AE7881" s="246" t="s">
        <v>36404</v>
      </c>
      <c r="AF7881" s="247">
        <v>272362.15999999997</v>
      </c>
      <c r="AH7881" s="226" t="s">
        <v>52769</v>
      </c>
      <c r="AI7881" s="227">
        <v>40613.040000000001</v>
      </c>
      <c r="AK7881" s="207" t="s">
        <v>22080</v>
      </c>
      <c r="AL7881" s="208">
        <v>6160</v>
      </c>
      <c r="AM7881" s="93"/>
      <c r="AN7881" s="93"/>
      <c r="AO7881" s="93"/>
    </row>
    <row r="7882" spans="28:41" x14ac:dyDescent="0.55000000000000004">
      <c r="AB7882" s="276" t="s">
        <v>68509</v>
      </c>
      <c r="AC7882" s="277">
        <v>1191.43</v>
      </c>
      <c r="AE7882" s="246" t="s">
        <v>36405</v>
      </c>
      <c r="AF7882" s="247">
        <v>395809.73</v>
      </c>
      <c r="AH7882" s="226" t="s">
        <v>48038</v>
      </c>
      <c r="AI7882" s="227">
        <v>15644</v>
      </c>
      <c r="AK7882" s="207" t="s">
        <v>22081</v>
      </c>
      <c r="AL7882" s="208">
        <v>22838.02</v>
      </c>
      <c r="AM7882" s="93"/>
      <c r="AN7882" s="93"/>
      <c r="AO7882" s="93"/>
    </row>
    <row r="7883" spans="28:41" x14ac:dyDescent="0.55000000000000004">
      <c r="AB7883" s="276" t="s">
        <v>68510</v>
      </c>
      <c r="AC7883" s="277">
        <v>56385.57</v>
      </c>
      <c r="AE7883" s="246" t="s">
        <v>39249</v>
      </c>
      <c r="AF7883" s="247">
        <v>100226.88</v>
      </c>
      <c r="AH7883" s="226" t="s">
        <v>48039</v>
      </c>
      <c r="AI7883" s="227">
        <v>1296</v>
      </c>
      <c r="AK7883" s="207" t="s">
        <v>22082</v>
      </c>
      <c r="AL7883" s="208">
        <v>26341.5</v>
      </c>
      <c r="AM7883" s="93"/>
      <c r="AN7883" s="93"/>
      <c r="AO7883" s="93"/>
    </row>
    <row r="7884" spans="28:41" x14ac:dyDescent="0.55000000000000004">
      <c r="AB7884" s="276" t="s">
        <v>35476</v>
      </c>
      <c r="AC7884" s="277">
        <v>113452.54</v>
      </c>
      <c r="AE7884" s="246" t="s">
        <v>58571</v>
      </c>
      <c r="AF7884" s="247">
        <v>876.47</v>
      </c>
      <c r="AH7884" s="226" t="s">
        <v>52770</v>
      </c>
      <c r="AI7884" s="227">
        <v>37703.85</v>
      </c>
      <c r="AK7884" s="207" t="s">
        <v>22083</v>
      </c>
      <c r="AL7884" s="208">
        <v>3693.1</v>
      </c>
      <c r="AM7884" s="93"/>
      <c r="AN7884" s="93"/>
      <c r="AO7884" s="93"/>
    </row>
    <row r="7885" spans="28:41" x14ac:dyDescent="0.55000000000000004">
      <c r="AB7885" s="276" t="s">
        <v>68511</v>
      </c>
      <c r="AC7885" s="277">
        <v>26996.66</v>
      </c>
      <c r="AE7885" s="246" t="s">
        <v>58870</v>
      </c>
      <c r="AF7885" s="247">
        <v>65301</v>
      </c>
      <c r="AH7885" s="226" t="s">
        <v>52771</v>
      </c>
      <c r="AI7885" s="227">
        <v>2884.34</v>
      </c>
      <c r="AK7885" s="207" t="s">
        <v>22084</v>
      </c>
      <c r="AL7885" s="208">
        <v>14435.78</v>
      </c>
      <c r="AM7885" s="93"/>
      <c r="AN7885" s="93"/>
      <c r="AO7885" s="93"/>
    </row>
    <row r="7886" spans="28:41" x14ac:dyDescent="0.55000000000000004">
      <c r="AB7886" s="276" t="s">
        <v>35477</v>
      </c>
      <c r="AC7886" s="277">
        <v>87401.31</v>
      </c>
      <c r="AE7886" s="246" t="s">
        <v>52821</v>
      </c>
      <c r="AF7886" s="247">
        <v>45655</v>
      </c>
      <c r="AH7886" s="226" t="s">
        <v>52772</v>
      </c>
      <c r="AI7886" s="227">
        <v>9622.5</v>
      </c>
      <c r="AK7886" s="207" t="s">
        <v>22085</v>
      </c>
      <c r="AL7886" s="208">
        <v>5738.27</v>
      </c>
      <c r="AM7886" s="93"/>
      <c r="AN7886" s="93"/>
      <c r="AO7886" s="93"/>
    </row>
    <row r="7887" spans="28:41" x14ac:dyDescent="0.55000000000000004">
      <c r="AB7887" s="276" t="s">
        <v>56462</v>
      </c>
      <c r="AC7887" s="277">
        <v>113301.6</v>
      </c>
      <c r="AE7887" s="246" t="s">
        <v>50074</v>
      </c>
      <c r="AF7887" s="247">
        <v>589032.66</v>
      </c>
      <c r="AH7887" s="226" t="s">
        <v>52773</v>
      </c>
      <c r="AI7887" s="227">
        <v>14441.5</v>
      </c>
      <c r="AK7887" s="207" t="s">
        <v>22086</v>
      </c>
      <c r="AL7887" s="208">
        <v>21461.5</v>
      </c>
      <c r="AM7887" s="93"/>
      <c r="AN7887" s="93"/>
      <c r="AO7887" s="93"/>
    </row>
    <row r="7888" spans="28:41" x14ac:dyDescent="0.55000000000000004">
      <c r="AB7888" s="276" t="s">
        <v>35478</v>
      </c>
      <c r="AC7888" s="277">
        <v>257112.84</v>
      </c>
      <c r="AE7888" s="246" t="s">
        <v>48957</v>
      </c>
      <c r="AF7888" s="247">
        <v>817881.66</v>
      </c>
      <c r="AH7888" s="226" t="s">
        <v>52774</v>
      </c>
      <c r="AI7888" s="227">
        <v>78993.100000000006</v>
      </c>
      <c r="AK7888" s="207" t="s">
        <v>22087</v>
      </c>
      <c r="AL7888" s="208">
        <v>76672</v>
      </c>
      <c r="AM7888" s="93"/>
      <c r="AN7888" s="93"/>
      <c r="AO7888" s="93"/>
    </row>
    <row r="7889" spans="28:41" x14ac:dyDescent="0.55000000000000004">
      <c r="AB7889" s="276" t="s">
        <v>40565</v>
      </c>
      <c r="AC7889" s="277">
        <v>341585.34</v>
      </c>
      <c r="AE7889" s="246" t="s">
        <v>64466</v>
      </c>
      <c r="AF7889" s="247">
        <v>47087.09</v>
      </c>
      <c r="AH7889" s="226" t="s">
        <v>52775</v>
      </c>
      <c r="AI7889" s="227">
        <v>55075.95</v>
      </c>
      <c r="AK7889" s="207" t="s">
        <v>22088</v>
      </c>
      <c r="AL7889" s="208">
        <v>36225</v>
      </c>
      <c r="AM7889" s="93"/>
      <c r="AN7889" s="93"/>
      <c r="AO7889" s="93"/>
    </row>
    <row r="7890" spans="28:41" x14ac:dyDescent="0.55000000000000004">
      <c r="AB7890" s="276" t="s">
        <v>40566</v>
      </c>
      <c r="AC7890" s="277">
        <v>59893.09</v>
      </c>
      <c r="AE7890" s="246" t="s">
        <v>52822</v>
      </c>
      <c r="AF7890" s="247">
        <v>117096.65</v>
      </c>
      <c r="AH7890" s="226" t="s">
        <v>52776</v>
      </c>
      <c r="AI7890" s="227">
        <v>2290.5</v>
      </c>
      <c r="AK7890" s="207" t="s">
        <v>22089</v>
      </c>
      <c r="AL7890" s="208">
        <v>37123</v>
      </c>
      <c r="AM7890" s="93"/>
      <c r="AN7890" s="93"/>
      <c r="AO7890" s="93"/>
    </row>
    <row r="7891" spans="28:41" x14ac:dyDescent="0.55000000000000004">
      <c r="AB7891" s="276" t="s">
        <v>45451</v>
      </c>
      <c r="AC7891" s="277">
        <v>10202.31</v>
      </c>
      <c r="AE7891" s="246" t="s">
        <v>61464</v>
      </c>
      <c r="AF7891" s="247">
        <v>-79693.25</v>
      </c>
      <c r="AH7891" s="226" t="s">
        <v>52777</v>
      </c>
      <c r="AI7891" s="227">
        <v>37439.25</v>
      </c>
      <c r="AK7891" s="207" t="s">
        <v>22090</v>
      </c>
      <c r="AL7891" s="208">
        <v>27809.68</v>
      </c>
      <c r="AM7891" s="93"/>
      <c r="AN7891" s="93"/>
      <c r="AO7891" s="93"/>
    </row>
    <row r="7892" spans="28:41" x14ac:dyDescent="0.55000000000000004">
      <c r="AB7892" s="276" t="s">
        <v>36607</v>
      </c>
      <c r="AC7892" s="277">
        <v>95886.55</v>
      </c>
      <c r="AE7892" s="246" t="s">
        <v>58871</v>
      </c>
      <c r="AF7892" s="247">
        <v>44000</v>
      </c>
      <c r="AH7892" s="226" t="s">
        <v>52778</v>
      </c>
      <c r="AI7892" s="227">
        <v>2409.75</v>
      </c>
      <c r="AK7892" s="207" t="s">
        <v>22091</v>
      </c>
      <c r="AL7892" s="208">
        <v>1780.2</v>
      </c>
      <c r="AM7892" s="93"/>
      <c r="AN7892" s="93"/>
      <c r="AO7892" s="93"/>
    </row>
    <row r="7893" spans="28:41" x14ac:dyDescent="0.55000000000000004">
      <c r="AB7893" s="276" t="s">
        <v>36608</v>
      </c>
      <c r="AC7893" s="277">
        <v>2559.5700000000002</v>
      </c>
      <c r="AE7893" s="246" t="s">
        <v>62670</v>
      </c>
      <c r="AF7893" s="247">
        <v>4822.84</v>
      </c>
      <c r="AH7893" s="226" t="s">
        <v>45081</v>
      </c>
      <c r="AI7893" s="227">
        <v>799783.65</v>
      </c>
      <c r="AK7893" s="207" t="s">
        <v>22092</v>
      </c>
      <c r="AL7893" s="208">
        <v>3975</v>
      </c>
      <c r="AM7893" s="93"/>
      <c r="AN7893" s="93"/>
      <c r="AO7893" s="93"/>
    </row>
    <row r="7894" spans="28:41" x14ac:dyDescent="0.55000000000000004">
      <c r="AB7894" s="276" t="s">
        <v>36609</v>
      </c>
      <c r="AC7894" s="277">
        <v>3075.32</v>
      </c>
      <c r="AE7894" s="246" t="s">
        <v>63714</v>
      </c>
      <c r="AF7894" s="247">
        <v>7034.66</v>
      </c>
      <c r="AH7894" s="226" t="s">
        <v>45082</v>
      </c>
      <c r="AI7894" s="227">
        <v>61167.33</v>
      </c>
      <c r="AK7894" s="207" t="s">
        <v>22093</v>
      </c>
      <c r="AL7894" s="208">
        <v>9877</v>
      </c>
      <c r="AM7894" s="93"/>
      <c r="AN7894" s="93"/>
      <c r="AO7894" s="93"/>
    </row>
    <row r="7895" spans="28:41" x14ac:dyDescent="0.55000000000000004">
      <c r="AB7895" s="276" t="s">
        <v>40567</v>
      </c>
      <c r="AC7895" s="277">
        <v>88.84</v>
      </c>
      <c r="AE7895" s="246" t="s">
        <v>59114</v>
      </c>
      <c r="AF7895" s="247">
        <v>5190.7700000000004</v>
      </c>
      <c r="AH7895" s="226" t="s">
        <v>35184</v>
      </c>
      <c r="AI7895" s="227">
        <v>8625</v>
      </c>
      <c r="AK7895" s="207" t="s">
        <v>22094</v>
      </c>
      <c r="AL7895" s="208">
        <v>2430</v>
      </c>
      <c r="AM7895" s="93"/>
      <c r="AN7895" s="93"/>
      <c r="AO7895" s="93"/>
    </row>
    <row r="7896" spans="28:41" x14ac:dyDescent="0.55000000000000004">
      <c r="AB7896" s="276" t="s">
        <v>55338</v>
      </c>
      <c r="AC7896" s="277">
        <v>37014.400000000001</v>
      </c>
      <c r="AE7896" s="246" t="s">
        <v>59115</v>
      </c>
      <c r="AF7896" s="247">
        <v>860.55</v>
      </c>
      <c r="AH7896" s="226" t="s">
        <v>13720</v>
      </c>
      <c r="AI7896" s="227">
        <v>659.83</v>
      </c>
      <c r="AK7896" s="207" t="s">
        <v>22095</v>
      </c>
      <c r="AL7896" s="208">
        <v>3022</v>
      </c>
      <c r="AM7896" s="93"/>
      <c r="AN7896" s="93"/>
      <c r="AO7896" s="93"/>
    </row>
    <row r="7897" spans="28:41" x14ac:dyDescent="0.55000000000000004">
      <c r="AB7897" s="276" t="s">
        <v>68512</v>
      </c>
      <c r="AC7897" s="277">
        <v>1488058.25</v>
      </c>
      <c r="AE7897" s="246" t="s">
        <v>59116</v>
      </c>
      <c r="AF7897" s="247">
        <v>988.66</v>
      </c>
      <c r="AH7897" s="226" t="s">
        <v>13721</v>
      </c>
      <c r="AI7897" s="227">
        <v>1815.7</v>
      </c>
      <c r="AK7897" s="207" t="s">
        <v>22096</v>
      </c>
      <c r="AL7897" s="208">
        <v>27594.61</v>
      </c>
      <c r="AM7897" s="93"/>
      <c r="AN7897" s="93"/>
      <c r="AO7897" s="93"/>
    </row>
    <row r="7898" spans="28:41" x14ac:dyDescent="0.55000000000000004">
      <c r="AB7898" s="276" t="s">
        <v>68513</v>
      </c>
      <c r="AC7898" s="277">
        <v>7007</v>
      </c>
      <c r="AE7898" s="246" t="s">
        <v>58872</v>
      </c>
      <c r="AF7898" s="247">
        <v>526</v>
      </c>
      <c r="AH7898" s="226" t="s">
        <v>22176</v>
      </c>
      <c r="AI7898" s="227">
        <v>4149.57</v>
      </c>
      <c r="AK7898" s="207" t="s">
        <v>22097</v>
      </c>
      <c r="AL7898" s="208">
        <v>14167</v>
      </c>
      <c r="AM7898" s="93"/>
      <c r="AN7898" s="93"/>
      <c r="AO7898" s="93"/>
    </row>
    <row r="7899" spans="28:41" x14ac:dyDescent="0.55000000000000004">
      <c r="AB7899" s="276" t="s">
        <v>62193</v>
      </c>
      <c r="AC7899" s="277">
        <v>6840.39</v>
      </c>
      <c r="AE7899" s="246" t="s">
        <v>62964</v>
      </c>
      <c r="AF7899" s="247">
        <v>37356.18</v>
      </c>
      <c r="AH7899" s="226" t="s">
        <v>22178</v>
      </c>
      <c r="AI7899" s="227">
        <v>2059.64</v>
      </c>
      <c r="AK7899" s="207" t="s">
        <v>22098</v>
      </c>
      <c r="AL7899" s="208">
        <v>3625.57</v>
      </c>
      <c r="AM7899" s="93"/>
      <c r="AN7899" s="93"/>
      <c r="AO7899" s="93"/>
    </row>
    <row r="7900" spans="28:41" x14ac:dyDescent="0.55000000000000004">
      <c r="AB7900" s="276" t="s">
        <v>36611</v>
      </c>
      <c r="AC7900" s="277">
        <v>90306</v>
      </c>
      <c r="AE7900" s="246" t="s">
        <v>59660</v>
      </c>
      <c r="AF7900" s="247">
        <v>5852.61</v>
      </c>
      <c r="AH7900" s="226" t="s">
        <v>22179</v>
      </c>
      <c r="AI7900" s="227">
        <v>20214</v>
      </c>
      <c r="AK7900" s="207" t="s">
        <v>22099</v>
      </c>
      <c r="AL7900" s="208">
        <v>9916.8799999999992</v>
      </c>
      <c r="AM7900" s="93"/>
      <c r="AN7900" s="93"/>
      <c r="AO7900" s="93"/>
    </row>
    <row r="7901" spans="28:41" x14ac:dyDescent="0.55000000000000004">
      <c r="AB7901" s="276" t="s">
        <v>59778</v>
      </c>
      <c r="AC7901" s="277">
        <v>2850</v>
      </c>
      <c r="AE7901" s="246" t="s">
        <v>64467</v>
      </c>
      <c r="AF7901" s="247">
        <v>1963.96</v>
      </c>
      <c r="AH7901" s="226" t="s">
        <v>47011</v>
      </c>
      <c r="AI7901" s="227">
        <v>-1917.08</v>
      </c>
      <c r="AK7901" s="207" t="s">
        <v>22100</v>
      </c>
      <c r="AL7901" s="208">
        <v>20601.21</v>
      </c>
      <c r="AM7901" s="93"/>
      <c r="AN7901" s="93"/>
      <c r="AO7901" s="93"/>
    </row>
    <row r="7902" spans="28:41" x14ac:dyDescent="0.55000000000000004">
      <c r="AB7902" s="276" t="s">
        <v>47181</v>
      </c>
      <c r="AC7902" s="277">
        <v>37388.559999999998</v>
      </c>
      <c r="AE7902" s="246" t="s">
        <v>62671</v>
      </c>
      <c r="AF7902" s="247">
        <v>901855.4</v>
      </c>
      <c r="AH7902" s="226" t="s">
        <v>33739</v>
      </c>
      <c r="AI7902" s="227">
        <v>25771</v>
      </c>
      <c r="AK7902" s="207" t="s">
        <v>22101</v>
      </c>
      <c r="AL7902" s="208">
        <v>3390</v>
      </c>
      <c r="AM7902" s="93"/>
      <c r="AN7902" s="93"/>
      <c r="AO7902" s="93"/>
    </row>
    <row r="7903" spans="28:41" x14ac:dyDescent="0.55000000000000004">
      <c r="AB7903" s="276" t="s">
        <v>57737</v>
      </c>
      <c r="AC7903" s="277">
        <v>760.18</v>
      </c>
      <c r="AE7903" s="246" t="s">
        <v>62672</v>
      </c>
      <c r="AF7903" s="247">
        <v>430</v>
      </c>
      <c r="AH7903" s="226" t="s">
        <v>33740</v>
      </c>
      <c r="AI7903" s="227">
        <v>4463</v>
      </c>
      <c r="AK7903" s="207" t="s">
        <v>22102</v>
      </c>
      <c r="AL7903" s="208">
        <v>36409</v>
      </c>
      <c r="AM7903" s="93"/>
      <c r="AN7903" s="93"/>
      <c r="AO7903" s="93"/>
    </row>
    <row r="7904" spans="28:41" x14ac:dyDescent="0.55000000000000004">
      <c r="AB7904" s="276" t="s">
        <v>35481</v>
      </c>
      <c r="AC7904" s="277">
        <v>184367.06</v>
      </c>
      <c r="AE7904" s="246" t="s">
        <v>62673</v>
      </c>
      <c r="AF7904" s="247">
        <v>64528.65</v>
      </c>
      <c r="AH7904" s="226" t="s">
        <v>50051</v>
      </c>
      <c r="AI7904" s="227">
        <v>10536</v>
      </c>
      <c r="AK7904" s="207" t="s">
        <v>22103</v>
      </c>
      <c r="AL7904" s="208">
        <v>2683.49</v>
      </c>
      <c r="AM7904" s="93"/>
      <c r="AN7904" s="93"/>
      <c r="AO7904" s="93"/>
    </row>
    <row r="7905" spans="28:41" x14ac:dyDescent="0.55000000000000004">
      <c r="AB7905" s="276" t="s">
        <v>35482</v>
      </c>
      <c r="AC7905" s="277">
        <v>555750.42000000004</v>
      </c>
      <c r="AE7905" s="246" t="s">
        <v>62674</v>
      </c>
      <c r="AF7905" s="247">
        <v>220954.58</v>
      </c>
      <c r="AH7905" s="226" t="s">
        <v>33741</v>
      </c>
      <c r="AI7905" s="227">
        <v>221.66</v>
      </c>
      <c r="AK7905" s="207" t="s">
        <v>22104</v>
      </c>
      <c r="AL7905" s="208">
        <v>14723.33</v>
      </c>
      <c r="AM7905" s="93"/>
      <c r="AN7905" s="93"/>
      <c r="AO7905" s="93"/>
    </row>
    <row r="7906" spans="28:41" x14ac:dyDescent="0.55000000000000004">
      <c r="AB7906" s="276" t="s">
        <v>35483</v>
      </c>
      <c r="AC7906" s="277">
        <v>99614.44</v>
      </c>
      <c r="AE7906" s="246" t="s">
        <v>62675</v>
      </c>
      <c r="AF7906" s="247">
        <v>84246.88</v>
      </c>
      <c r="AH7906" s="226" t="s">
        <v>36383</v>
      </c>
      <c r="AI7906" s="227">
        <v>8610</v>
      </c>
      <c r="AK7906" s="207" t="s">
        <v>22105</v>
      </c>
      <c r="AL7906" s="208">
        <v>48309.15</v>
      </c>
      <c r="AM7906" s="93"/>
      <c r="AN7906" s="93"/>
      <c r="AO7906" s="93"/>
    </row>
    <row r="7907" spans="28:41" x14ac:dyDescent="0.55000000000000004">
      <c r="AB7907" s="276" t="s">
        <v>68514</v>
      </c>
      <c r="AC7907" s="277">
        <v>2028.52</v>
      </c>
      <c r="AE7907" s="246" t="s">
        <v>62059</v>
      </c>
      <c r="AF7907" s="247">
        <v>51694.18</v>
      </c>
      <c r="AH7907" s="226" t="s">
        <v>33742</v>
      </c>
      <c r="AI7907" s="227">
        <v>1431.7</v>
      </c>
      <c r="AK7907" s="207" t="s">
        <v>22106</v>
      </c>
      <c r="AL7907" s="208">
        <v>10871</v>
      </c>
      <c r="AM7907" s="93"/>
      <c r="AN7907" s="93"/>
      <c r="AO7907" s="93"/>
    </row>
    <row r="7908" spans="28:41" x14ac:dyDescent="0.55000000000000004">
      <c r="AB7908" s="276" t="s">
        <v>47182</v>
      </c>
      <c r="AC7908" s="277">
        <v>439175.51</v>
      </c>
      <c r="AE7908" s="246" t="s">
        <v>61212</v>
      </c>
      <c r="AF7908" s="247">
        <v>7665.1</v>
      </c>
      <c r="AH7908" s="226" t="s">
        <v>33743</v>
      </c>
      <c r="AI7908" s="227">
        <v>3622.78</v>
      </c>
      <c r="AK7908" s="207" t="s">
        <v>22107</v>
      </c>
      <c r="AL7908" s="208">
        <v>17261.21</v>
      </c>
      <c r="AM7908" s="93"/>
      <c r="AN7908" s="93"/>
      <c r="AO7908" s="93"/>
    </row>
    <row r="7909" spans="28:41" x14ac:dyDescent="0.55000000000000004">
      <c r="AB7909" s="276" t="s">
        <v>53422</v>
      </c>
      <c r="AC7909" s="277">
        <v>69176.14</v>
      </c>
      <c r="AE7909" s="246" t="s">
        <v>62466</v>
      </c>
      <c r="AF7909" s="247">
        <v>6247.85</v>
      </c>
      <c r="AH7909" s="226" t="s">
        <v>50052</v>
      </c>
      <c r="AI7909" s="227">
        <v>647.86</v>
      </c>
      <c r="AK7909" s="207" t="s">
        <v>22108</v>
      </c>
      <c r="AL7909" s="208">
        <v>2207.79</v>
      </c>
      <c r="AM7909" s="93"/>
      <c r="AN7909" s="93"/>
      <c r="AO7909" s="93"/>
    </row>
    <row r="7910" spans="28:41" x14ac:dyDescent="0.55000000000000004">
      <c r="AB7910" s="276" t="s">
        <v>66697</v>
      </c>
      <c r="AC7910" s="277">
        <v>51001</v>
      </c>
      <c r="AE7910" s="246" t="s">
        <v>61106</v>
      </c>
      <c r="AF7910" s="247">
        <v>10639.99</v>
      </c>
      <c r="AH7910" s="226" t="s">
        <v>47012</v>
      </c>
      <c r="AI7910" s="227">
        <v>509.8</v>
      </c>
      <c r="AK7910" s="207" t="s">
        <v>22109</v>
      </c>
      <c r="AL7910" s="208">
        <v>2098.5</v>
      </c>
      <c r="AM7910" s="93"/>
      <c r="AN7910" s="93"/>
      <c r="AO7910" s="93"/>
    </row>
    <row r="7911" spans="28:41" x14ac:dyDescent="0.55000000000000004">
      <c r="AB7911" s="276" t="s">
        <v>66698</v>
      </c>
      <c r="AC7911" s="277">
        <v>73661.77</v>
      </c>
      <c r="AE7911" s="246" t="s">
        <v>52823</v>
      </c>
      <c r="AF7911" s="247">
        <v>187.42</v>
      </c>
      <c r="AH7911" s="226" t="s">
        <v>45083</v>
      </c>
      <c r="AI7911" s="227">
        <v>68303.06</v>
      </c>
      <c r="AK7911" s="207" t="s">
        <v>22110</v>
      </c>
      <c r="AL7911" s="208">
        <v>27809.68</v>
      </c>
      <c r="AM7911" s="93"/>
      <c r="AN7911" s="93"/>
      <c r="AO7911" s="93"/>
    </row>
    <row r="7912" spans="28:41" x14ac:dyDescent="0.55000000000000004">
      <c r="AB7912" s="276" t="s">
        <v>70707</v>
      </c>
      <c r="AC7912" s="277">
        <v>42450.69</v>
      </c>
      <c r="AE7912" s="246" t="s">
        <v>45099</v>
      </c>
      <c r="AF7912" s="247">
        <v>11269.4</v>
      </c>
      <c r="AH7912" s="226" t="s">
        <v>22181</v>
      </c>
      <c r="AI7912" s="227">
        <v>6219.05</v>
      </c>
      <c r="AK7912" s="207" t="s">
        <v>22111</v>
      </c>
      <c r="AL7912" s="208">
        <v>17261.21</v>
      </c>
      <c r="AM7912" s="93"/>
      <c r="AN7912" s="93"/>
      <c r="AO7912" s="93"/>
    </row>
    <row r="7913" spans="28:41" x14ac:dyDescent="0.55000000000000004">
      <c r="AB7913" s="276" t="s">
        <v>53423</v>
      </c>
      <c r="AC7913" s="277">
        <v>20880</v>
      </c>
      <c r="AE7913" s="246" t="s">
        <v>61465</v>
      </c>
      <c r="AF7913" s="247">
        <v>-340.95</v>
      </c>
      <c r="AH7913" s="226" t="s">
        <v>22182</v>
      </c>
      <c r="AI7913" s="227">
        <v>4805.92</v>
      </c>
      <c r="AK7913" s="207" t="s">
        <v>22112</v>
      </c>
      <c r="AL7913" s="208">
        <v>2098.5</v>
      </c>
      <c r="AM7913" s="93"/>
      <c r="AN7913" s="93"/>
      <c r="AO7913" s="93"/>
    </row>
    <row r="7914" spans="28:41" x14ac:dyDescent="0.55000000000000004">
      <c r="AB7914" s="276" t="s">
        <v>53425</v>
      </c>
      <c r="AC7914" s="277">
        <v>146242.06</v>
      </c>
      <c r="AE7914" s="246" t="s">
        <v>64468</v>
      </c>
      <c r="AF7914" s="247">
        <v>3275.18</v>
      </c>
      <c r="AH7914" s="226" t="s">
        <v>45084</v>
      </c>
      <c r="AI7914" s="227">
        <v>15876.02</v>
      </c>
      <c r="AK7914" s="207" t="s">
        <v>22113</v>
      </c>
      <c r="AL7914" s="208">
        <v>3987.99</v>
      </c>
      <c r="AM7914" s="93"/>
      <c r="AN7914" s="93"/>
      <c r="AO7914" s="93"/>
    </row>
    <row r="7915" spans="28:41" x14ac:dyDescent="0.55000000000000004">
      <c r="AB7915" s="276" t="s">
        <v>40568</v>
      </c>
      <c r="AC7915" s="277">
        <v>1899410.93</v>
      </c>
      <c r="AE7915" s="246" t="s">
        <v>64469</v>
      </c>
      <c r="AF7915" s="247">
        <v>130.58000000000001</v>
      </c>
      <c r="AH7915" s="226" t="s">
        <v>45085</v>
      </c>
      <c r="AI7915" s="227">
        <v>8518.82</v>
      </c>
      <c r="AK7915" s="207" t="s">
        <v>22114</v>
      </c>
      <c r="AL7915" s="208">
        <v>2430</v>
      </c>
      <c r="AM7915" s="93"/>
      <c r="AN7915" s="93"/>
      <c r="AO7915" s="93"/>
    </row>
    <row r="7916" spans="28:41" x14ac:dyDescent="0.55000000000000004">
      <c r="AB7916" s="276" t="s">
        <v>62483</v>
      </c>
      <c r="AC7916" s="277">
        <v>75563.48</v>
      </c>
      <c r="AE7916" s="246" t="s">
        <v>57535</v>
      </c>
      <c r="AF7916" s="247">
        <v>670</v>
      </c>
      <c r="AH7916" s="226" t="s">
        <v>22184</v>
      </c>
      <c r="AI7916" s="227">
        <v>8379.07</v>
      </c>
      <c r="AK7916" s="207" t="s">
        <v>22115</v>
      </c>
      <c r="AL7916" s="208">
        <v>3975</v>
      </c>
      <c r="AM7916" s="93"/>
      <c r="AN7916" s="93"/>
      <c r="AO7916" s="93"/>
    </row>
    <row r="7917" spans="28:41" x14ac:dyDescent="0.55000000000000004">
      <c r="AB7917" s="276" t="s">
        <v>42830</v>
      </c>
      <c r="AC7917" s="277">
        <v>521556.95</v>
      </c>
      <c r="AE7917" s="246" t="s">
        <v>56254</v>
      </c>
      <c r="AF7917" s="247">
        <v>81708.42</v>
      </c>
      <c r="AH7917" s="226" t="s">
        <v>52779</v>
      </c>
      <c r="AI7917" s="227">
        <v>399.15</v>
      </c>
      <c r="AK7917" s="207" t="s">
        <v>22116</v>
      </c>
      <c r="AL7917" s="208">
        <v>73860.7</v>
      </c>
      <c r="AM7917" s="93"/>
      <c r="AN7917" s="93"/>
      <c r="AO7917" s="93"/>
    </row>
    <row r="7918" spans="28:41" x14ac:dyDescent="0.55000000000000004">
      <c r="AB7918" s="276" t="s">
        <v>36613</v>
      </c>
      <c r="AC7918" s="277">
        <v>160515.04</v>
      </c>
      <c r="AE7918" s="246" t="s">
        <v>57536</v>
      </c>
      <c r="AF7918" s="247">
        <v>118197</v>
      </c>
      <c r="AH7918" s="226" t="s">
        <v>22185</v>
      </c>
      <c r="AI7918" s="227">
        <v>14630.15</v>
      </c>
      <c r="AK7918" s="207" t="s">
        <v>22117</v>
      </c>
      <c r="AL7918" s="208">
        <v>33686.879999999997</v>
      </c>
      <c r="AM7918" s="93"/>
      <c r="AN7918" s="93"/>
      <c r="AO7918" s="93"/>
    </row>
    <row r="7919" spans="28:41" x14ac:dyDescent="0.55000000000000004">
      <c r="AB7919" s="276" t="s">
        <v>58883</v>
      </c>
      <c r="AC7919" s="277">
        <v>1498442.86</v>
      </c>
      <c r="AE7919" s="246" t="s">
        <v>58873</v>
      </c>
      <c r="AF7919" s="247">
        <v>520</v>
      </c>
      <c r="AH7919" s="226" t="s">
        <v>33744</v>
      </c>
      <c r="AI7919" s="227">
        <v>3000</v>
      </c>
      <c r="AK7919" s="207" t="s">
        <v>22118</v>
      </c>
      <c r="AL7919" s="208">
        <v>3390</v>
      </c>
      <c r="AM7919" s="93"/>
      <c r="AN7919" s="93"/>
      <c r="AO7919" s="93"/>
    </row>
    <row r="7920" spans="28:41" x14ac:dyDescent="0.55000000000000004">
      <c r="AB7920" s="276" t="s">
        <v>39403</v>
      </c>
      <c r="AC7920" s="277">
        <v>695049.29</v>
      </c>
      <c r="AE7920" s="246" t="s">
        <v>62676</v>
      </c>
      <c r="AF7920" s="247">
        <v>2859.27</v>
      </c>
      <c r="AH7920" s="226" t="s">
        <v>22186</v>
      </c>
      <c r="AI7920" s="227">
        <v>1348.71</v>
      </c>
      <c r="AK7920" s="207" t="s">
        <v>22119</v>
      </c>
      <c r="AL7920" s="208">
        <v>94252.66</v>
      </c>
      <c r="AM7920" s="93"/>
      <c r="AN7920" s="93"/>
      <c r="AO7920" s="93"/>
    </row>
    <row r="7921" spans="28:41" x14ac:dyDescent="0.55000000000000004">
      <c r="AB7921" s="276" t="s">
        <v>64767</v>
      </c>
      <c r="AC7921" s="277">
        <v>-30591.81</v>
      </c>
      <c r="AE7921" s="246" t="s">
        <v>59661</v>
      </c>
      <c r="AF7921" s="247">
        <v>-93.97</v>
      </c>
      <c r="AH7921" s="226" t="s">
        <v>22187</v>
      </c>
      <c r="AI7921" s="227">
        <v>1692.48</v>
      </c>
      <c r="AK7921" s="207" t="s">
        <v>22120</v>
      </c>
      <c r="AL7921" s="208">
        <v>21131.57</v>
      </c>
      <c r="AM7921" s="93"/>
      <c r="AN7921" s="93"/>
      <c r="AO7921" s="93"/>
    </row>
    <row r="7922" spans="28:41" x14ac:dyDescent="0.55000000000000004">
      <c r="AB7922" s="276" t="s">
        <v>68515</v>
      </c>
      <c r="AC7922" s="277">
        <v>34534.5</v>
      </c>
      <c r="AE7922" s="246" t="s">
        <v>64470</v>
      </c>
      <c r="AF7922" s="247">
        <v>-223.17</v>
      </c>
      <c r="AH7922" s="226" t="s">
        <v>36384</v>
      </c>
      <c r="AI7922" s="227">
        <v>9406.39</v>
      </c>
      <c r="AK7922" s="207" t="s">
        <v>22121</v>
      </c>
      <c r="AL7922" s="208">
        <v>4968.3900000000003</v>
      </c>
      <c r="AM7922" s="93"/>
      <c r="AN7922" s="93"/>
      <c r="AO7922" s="93"/>
    </row>
    <row r="7923" spans="28:41" x14ac:dyDescent="0.55000000000000004">
      <c r="AB7923" s="276" t="s">
        <v>68516</v>
      </c>
      <c r="AC7923" s="277">
        <v>2547.48</v>
      </c>
      <c r="AE7923" s="246" t="s">
        <v>61466</v>
      </c>
      <c r="AF7923" s="247">
        <v>10450</v>
      </c>
      <c r="AH7923" s="226" t="s">
        <v>22188</v>
      </c>
      <c r="AI7923" s="227">
        <v>7682.39</v>
      </c>
      <c r="AK7923" s="207" t="s">
        <v>22122</v>
      </c>
      <c r="AL7923" s="208">
        <v>6100</v>
      </c>
      <c r="AM7923" s="93"/>
      <c r="AN7923" s="93"/>
      <c r="AO7923" s="93"/>
    </row>
    <row r="7924" spans="28:41" x14ac:dyDescent="0.55000000000000004">
      <c r="AB7924" s="276" t="s">
        <v>68517</v>
      </c>
      <c r="AC7924" s="277">
        <v>8518.56</v>
      </c>
      <c r="AE7924" s="246" t="s">
        <v>64471</v>
      </c>
      <c r="AF7924" s="247">
        <v>1145.42</v>
      </c>
      <c r="AH7924" s="226" t="s">
        <v>36385</v>
      </c>
      <c r="AI7924" s="227">
        <v>353329.9</v>
      </c>
      <c r="AK7924" s="207" t="s">
        <v>22123</v>
      </c>
      <c r="AL7924" s="208">
        <v>5347.66</v>
      </c>
      <c r="AM7924" s="93"/>
      <c r="AN7924" s="93"/>
      <c r="AO7924" s="93"/>
    </row>
    <row r="7925" spans="28:41" x14ac:dyDescent="0.55000000000000004">
      <c r="AB7925" s="276" t="s">
        <v>68518</v>
      </c>
      <c r="AC7925" s="277">
        <v>4151.58</v>
      </c>
      <c r="AE7925" s="246" t="s">
        <v>60544</v>
      </c>
      <c r="AF7925" s="247">
        <v>7988.46</v>
      </c>
      <c r="AH7925" s="226" t="s">
        <v>22189</v>
      </c>
      <c r="AI7925" s="227">
        <v>48467.31</v>
      </c>
      <c r="AK7925" s="207" t="s">
        <v>22124</v>
      </c>
      <c r="AL7925" s="208">
        <v>12660</v>
      </c>
      <c r="AM7925" s="93"/>
      <c r="AN7925" s="93"/>
      <c r="AO7925" s="93"/>
    </row>
    <row r="7926" spans="28:41" x14ac:dyDescent="0.55000000000000004">
      <c r="AB7926" s="276" t="s">
        <v>58319</v>
      </c>
      <c r="AC7926" s="277">
        <v>24934.06</v>
      </c>
      <c r="AE7926" s="246" t="s">
        <v>60545</v>
      </c>
      <c r="AF7926" s="247">
        <v>611.1</v>
      </c>
      <c r="AH7926" s="226" t="s">
        <v>22190</v>
      </c>
      <c r="AI7926" s="227">
        <v>2625</v>
      </c>
      <c r="AK7926" s="207" t="s">
        <v>22125</v>
      </c>
      <c r="AL7926" s="208">
        <v>1248.8800000000001</v>
      </c>
      <c r="AM7926" s="93"/>
      <c r="AN7926" s="93"/>
      <c r="AO7926" s="93"/>
    </row>
    <row r="7927" spans="28:41" x14ac:dyDescent="0.55000000000000004">
      <c r="AB7927" s="276" t="s">
        <v>68519</v>
      </c>
      <c r="AC7927" s="277">
        <v>6393.42</v>
      </c>
      <c r="AE7927" s="246" t="s">
        <v>60546</v>
      </c>
      <c r="AF7927" s="247">
        <v>1957.2</v>
      </c>
      <c r="AH7927" s="226" t="s">
        <v>47013</v>
      </c>
      <c r="AI7927" s="227">
        <v>6211.61</v>
      </c>
      <c r="AK7927" s="207" t="s">
        <v>22126</v>
      </c>
      <c r="AL7927" s="208">
        <v>2675.33</v>
      </c>
      <c r="AM7927" s="93"/>
      <c r="AN7927" s="93"/>
      <c r="AO7927" s="93"/>
    </row>
    <row r="7928" spans="28:41" x14ac:dyDescent="0.55000000000000004">
      <c r="AB7928" s="276" t="s">
        <v>68520</v>
      </c>
      <c r="AC7928" s="277">
        <v>7508.34</v>
      </c>
      <c r="AE7928" s="246" t="s">
        <v>22379</v>
      </c>
      <c r="AF7928" s="247">
        <v>537.75</v>
      </c>
      <c r="AH7928" s="226" t="s">
        <v>22191</v>
      </c>
      <c r="AI7928" s="227">
        <v>89547.21</v>
      </c>
      <c r="AK7928" s="207" t="s">
        <v>22127</v>
      </c>
      <c r="AL7928" s="208">
        <v>14013</v>
      </c>
      <c r="AM7928" s="93"/>
      <c r="AN7928" s="93"/>
      <c r="AO7928" s="93"/>
    </row>
    <row r="7929" spans="28:41" x14ac:dyDescent="0.55000000000000004">
      <c r="AB7929" s="276" t="s">
        <v>68521</v>
      </c>
      <c r="AC7929" s="277">
        <v>563.51</v>
      </c>
      <c r="AE7929" s="246" t="s">
        <v>22380</v>
      </c>
      <c r="AF7929" s="247">
        <v>921.46</v>
      </c>
      <c r="AH7929" s="226" t="s">
        <v>22192</v>
      </c>
      <c r="AI7929" s="227">
        <v>5285</v>
      </c>
      <c r="AK7929" s="207" t="s">
        <v>22128</v>
      </c>
      <c r="AL7929" s="208">
        <v>1902</v>
      </c>
      <c r="AM7929" s="93"/>
      <c r="AN7929" s="93"/>
      <c r="AO7929" s="93"/>
    </row>
    <row r="7930" spans="28:41" x14ac:dyDescent="0.55000000000000004">
      <c r="AB7930" s="276" t="s">
        <v>68522</v>
      </c>
      <c r="AC7930" s="277">
        <v>8057</v>
      </c>
      <c r="AE7930" s="246" t="s">
        <v>57537</v>
      </c>
      <c r="AF7930" s="247">
        <v>4229</v>
      </c>
      <c r="AH7930" s="226" t="s">
        <v>36386</v>
      </c>
      <c r="AI7930" s="227">
        <v>228747.17</v>
      </c>
      <c r="AK7930" s="207" t="s">
        <v>22129</v>
      </c>
      <c r="AL7930" s="208">
        <v>1061.96</v>
      </c>
      <c r="AM7930" s="93"/>
      <c r="AN7930" s="93"/>
      <c r="AO7930" s="93"/>
    </row>
    <row r="7931" spans="28:41" x14ac:dyDescent="0.55000000000000004">
      <c r="AB7931" s="276" t="s">
        <v>70708</v>
      </c>
      <c r="AC7931" s="277">
        <v>1665.83</v>
      </c>
      <c r="AE7931" s="246" t="s">
        <v>40382</v>
      </c>
      <c r="AF7931" s="247">
        <v>12479.96</v>
      </c>
      <c r="AH7931" s="226" t="s">
        <v>22193</v>
      </c>
      <c r="AI7931" s="227">
        <v>93898.21</v>
      </c>
      <c r="AK7931" s="207" t="s">
        <v>22130</v>
      </c>
      <c r="AL7931" s="208">
        <v>9183.02</v>
      </c>
      <c r="AM7931" s="93"/>
      <c r="AN7931" s="93"/>
      <c r="AO7931" s="93"/>
    </row>
    <row r="7932" spans="28:41" x14ac:dyDescent="0.55000000000000004">
      <c r="AB7932" s="276" t="s">
        <v>66699</v>
      </c>
      <c r="AC7932" s="277">
        <v>6300.44</v>
      </c>
      <c r="AE7932" s="246" t="s">
        <v>40383</v>
      </c>
      <c r="AF7932" s="247">
        <v>954.36</v>
      </c>
      <c r="AH7932" s="226" t="s">
        <v>36387</v>
      </c>
      <c r="AI7932" s="227">
        <v>7412.5</v>
      </c>
      <c r="AK7932" s="207" t="s">
        <v>22131</v>
      </c>
      <c r="AL7932" s="208">
        <v>11240.23</v>
      </c>
      <c r="AM7932" s="93"/>
      <c r="AN7932" s="93"/>
      <c r="AO7932" s="93"/>
    </row>
    <row r="7933" spans="28:41" x14ac:dyDescent="0.55000000000000004">
      <c r="AB7933" s="276" t="s">
        <v>69888</v>
      </c>
      <c r="AC7933" s="277">
        <v>649.97</v>
      </c>
      <c r="AE7933" s="246" t="s">
        <v>52824</v>
      </c>
      <c r="AF7933" s="247">
        <v>848.75</v>
      </c>
      <c r="AH7933" s="226" t="s">
        <v>52780</v>
      </c>
      <c r="AI7933" s="227">
        <v>31306.560000000001</v>
      </c>
      <c r="AK7933" s="207" t="s">
        <v>22132</v>
      </c>
      <c r="AL7933" s="208">
        <v>7729.65</v>
      </c>
      <c r="AM7933" s="93"/>
      <c r="AN7933" s="93"/>
      <c r="AO7933" s="93"/>
    </row>
    <row r="7934" spans="28:41" x14ac:dyDescent="0.55000000000000004">
      <c r="AB7934" s="276" t="s">
        <v>68523</v>
      </c>
      <c r="AC7934" s="277">
        <v>19859.78</v>
      </c>
      <c r="AE7934" s="246" t="s">
        <v>57538</v>
      </c>
      <c r="AF7934" s="247">
        <v>2673.3</v>
      </c>
      <c r="AH7934" s="226" t="s">
        <v>22194</v>
      </c>
      <c r="AI7934" s="227">
        <v>14819.81</v>
      </c>
      <c r="AK7934" s="207" t="s">
        <v>22133</v>
      </c>
      <c r="AL7934" s="208">
        <v>4691</v>
      </c>
      <c r="AM7934" s="93"/>
      <c r="AN7934" s="93"/>
      <c r="AO7934" s="93"/>
    </row>
    <row r="7935" spans="28:41" x14ac:dyDescent="0.55000000000000004">
      <c r="AB7935" s="276" t="s">
        <v>66700</v>
      </c>
      <c r="AC7935" s="277">
        <v>308.81</v>
      </c>
      <c r="AE7935" s="246" t="s">
        <v>22383</v>
      </c>
      <c r="AF7935" s="247">
        <v>263.33999999999997</v>
      </c>
      <c r="AH7935" s="226" t="s">
        <v>50053</v>
      </c>
      <c r="AI7935" s="227">
        <v>69662.95</v>
      </c>
      <c r="AK7935" s="207" t="s">
        <v>22134</v>
      </c>
      <c r="AL7935" s="208">
        <v>6646.25</v>
      </c>
      <c r="AM7935" s="93"/>
      <c r="AN7935" s="93"/>
      <c r="AO7935" s="93"/>
    </row>
    <row r="7936" spans="28:41" x14ac:dyDescent="0.55000000000000004">
      <c r="AB7936" s="276" t="s">
        <v>58320</v>
      </c>
      <c r="AC7936" s="277">
        <v>24060</v>
      </c>
      <c r="AE7936" s="246" t="s">
        <v>56255</v>
      </c>
      <c r="AF7936" s="247">
        <v>623.70000000000005</v>
      </c>
      <c r="AH7936" s="226" t="s">
        <v>22195</v>
      </c>
      <c r="AI7936" s="227">
        <v>5500.73</v>
      </c>
      <c r="AK7936" s="207" t="s">
        <v>22135</v>
      </c>
      <c r="AL7936" s="208">
        <v>21131.57</v>
      </c>
      <c r="AM7936" s="93"/>
      <c r="AN7936" s="93"/>
      <c r="AO7936" s="93"/>
    </row>
    <row r="7937" spans="28:41" x14ac:dyDescent="0.55000000000000004">
      <c r="AB7937" s="276" t="s">
        <v>68524</v>
      </c>
      <c r="AC7937" s="277">
        <v>22800</v>
      </c>
      <c r="AE7937" s="246" t="s">
        <v>57539</v>
      </c>
      <c r="AF7937" s="247">
        <v>1099</v>
      </c>
      <c r="AH7937" s="226" t="s">
        <v>22196</v>
      </c>
      <c r="AI7937" s="227">
        <v>75900</v>
      </c>
      <c r="AK7937" s="207" t="s">
        <v>22136</v>
      </c>
      <c r="AL7937" s="208">
        <v>6646.25</v>
      </c>
      <c r="AM7937" s="93"/>
      <c r="AN7937" s="93"/>
      <c r="AO7937" s="93"/>
    </row>
    <row r="7938" spans="28:41" x14ac:dyDescent="0.55000000000000004">
      <c r="AB7938" s="276" t="s">
        <v>70709</v>
      </c>
      <c r="AC7938" s="277">
        <v>432.99</v>
      </c>
      <c r="AE7938" s="246" t="s">
        <v>22386</v>
      </c>
      <c r="AF7938" s="247">
        <v>31551.55</v>
      </c>
      <c r="AH7938" s="226" t="s">
        <v>40373</v>
      </c>
      <c r="AI7938" s="227">
        <v>1670.45</v>
      </c>
      <c r="AK7938" s="207" t="s">
        <v>22137</v>
      </c>
      <c r="AL7938" s="208">
        <v>4968.3900000000003</v>
      </c>
      <c r="AM7938" s="93"/>
      <c r="AN7938" s="93"/>
      <c r="AO7938" s="93"/>
    </row>
    <row r="7939" spans="28:41" x14ac:dyDescent="0.55000000000000004">
      <c r="AB7939" s="276" t="s">
        <v>68525</v>
      </c>
      <c r="AC7939" s="277">
        <v>1741.6</v>
      </c>
      <c r="AE7939" s="246" t="s">
        <v>22387</v>
      </c>
      <c r="AF7939" s="247">
        <v>17770.169999999998</v>
      </c>
      <c r="AH7939" s="226" t="s">
        <v>35185</v>
      </c>
      <c r="AI7939" s="227">
        <v>9800</v>
      </c>
      <c r="AK7939" s="207" t="s">
        <v>22138</v>
      </c>
      <c r="AL7939" s="208">
        <v>6100</v>
      </c>
      <c r="AM7939" s="93"/>
      <c r="AN7939" s="93"/>
      <c r="AO7939" s="93"/>
    </row>
    <row r="7940" spans="28:41" x14ac:dyDescent="0.55000000000000004">
      <c r="AB7940" s="276" t="s">
        <v>66701</v>
      </c>
      <c r="AC7940" s="277">
        <v>244.29</v>
      </c>
      <c r="AE7940" s="246" t="s">
        <v>45103</v>
      </c>
      <c r="AF7940" s="247">
        <v>28928</v>
      </c>
      <c r="AH7940" s="226" t="s">
        <v>35186</v>
      </c>
      <c r="AI7940" s="227">
        <v>50228.67</v>
      </c>
      <c r="AK7940" s="207" t="s">
        <v>22139</v>
      </c>
      <c r="AL7940" s="208">
        <v>48762.44</v>
      </c>
      <c r="AM7940" s="93"/>
      <c r="AN7940" s="93"/>
      <c r="AO7940" s="93"/>
    </row>
    <row r="7941" spans="28:41" x14ac:dyDescent="0.55000000000000004">
      <c r="AB7941" s="276" t="s">
        <v>68526</v>
      </c>
      <c r="AC7941" s="277">
        <v>1049.1099999999999</v>
      </c>
      <c r="AE7941" s="246" t="s">
        <v>35206</v>
      </c>
      <c r="AF7941" s="247">
        <v>10814.84</v>
      </c>
      <c r="AH7941" s="226" t="s">
        <v>48955</v>
      </c>
      <c r="AI7941" s="227">
        <v>2000</v>
      </c>
      <c r="AK7941" s="207" t="s">
        <v>22140</v>
      </c>
      <c r="AL7941" s="208">
        <v>21088.29</v>
      </c>
      <c r="AM7941" s="93"/>
      <c r="AN7941" s="93"/>
      <c r="AO7941" s="93"/>
    </row>
    <row r="7942" spans="28:41" x14ac:dyDescent="0.55000000000000004">
      <c r="AB7942" s="276" t="s">
        <v>56464</v>
      </c>
      <c r="AC7942" s="277">
        <v>4843</v>
      </c>
      <c r="AE7942" s="246" t="s">
        <v>33764</v>
      </c>
      <c r="AF7942" s="247">
        <v>37446.269999999997</v>
      </c>
      <c r="AH7942" s="226" t="s">
        <v>52781</v>
      </c>
      <c r="AI7942" s="227">
        <v>167680</v>
      </c>
      <c r="AK7942" s="207" t="s">
        <v>22141</v>
      </c>
      <c r="AL7942" s="208">
        <v>1902</v>
      </c>
      <c r="AM7942" s="93"/>
      <c r="AN7942" s="93"/>
      <c r="AO7942" s="93"/>
    </row>
    <row r="7943" spans="28:41" x14ac:dyDescent="0.55000000000000004">
      <c r="AB7943" s="276" t="s">
        <v>68527</v>
      </c>
      <c r="AC7943" s="277">
        <v>50.4</v>
      </c>
      <c r="AE7943" s="246" t="s">
        <v>63225</v>
      </c>
      <c r="AF7943" s="247">
        <v>30000</v>
      </c>
      <c r="AH7943" s="226" t="s">
        <v>22197</v>
      </c>
      <c r="AI7943" s="227">
        <v>95894.76</v>
      </c>
      <c r="AK7943" s="207" t="s">
        <v>22142</v>
      </c>
      <c r="AL7943" s="208">
        <v>89.04</v>
      </c>
      <c r="AM7943" s="93"/>
      <c r="AN7943" s="93"/>
      <c r="AO7943" s="93"/>
    </row>
    <row r="7944" spans="28:41" x14ac:dyDescent="0.55000000000000004">
      <c r="AB7944" s="276" t="s">
        <v>49100</v>
      </c>
      <c r="AC7944" s="277">
        <v>0.19</v>
      </c>
      <c r="AE7944" s="246" t="s">
        <v>63226</v>
      </c>
      <c r="AF7944" s="247">
        <v>36995.040000000001</v>
      </c>
      <c r="AH7944" s="226" t="s">
        <v>35187</v>
      </c>
      <c r="AI7944" s="227">
        <v>188908.89</v>
      </c>
      <c r="AK7944" s="207" t="s">
        <v>22143</v>
      </c>
      <c r="AL7944" s="208">
        <v>46873.91</v>
      </c>
      <c r="AM7944" s="93"/>
      <c r="AN7944" s="93"/>
      <c r="AO7944" s="93"/>
    </row>
    <row r="7945" spans="28:41" x14ac:dyDescent="0.55000000000000004">
      <c r="AB7945" s="276" t="s">
        <v>56469</v>
      </c>
      <c r="AC7945" s="277">
        <v>2488.0100000000002</v>
      </c>
      <c r="AE7945" s="246" t="s">
        <v>63227</v>
      </c>
      <c r="AF7945" s="247">
        <v>2829.96</v>
      </c>
      <c r="AH7945" s="226" t="s">
        <v>36388</v>
      </c>
      <c r="AI7945" s="227">
        <v>62049.85</v>
      </c>
      <c r="AK7945" s="207" t="s">
        <v>22144</v>
      </c>
      <c r="AL7945" s="208">
        <v>3592.7</v>
      </c>
      <c r="AM7945" s="93"/>
      <c r="AN7945" s="93"/>
      <c r="AO7945" s="93"/>
    </row>
    <row r="7946" spans="28:41" x14ac:dyDescent="0.55000000000000004">
      <c r="AB7946" s="276" t="s">
        <v>62768</v>
      </c>
      <c r="AC7946" s="277">
        <v>1753.38</v>
      </c>
      <c r="AE7946" s="246" t="s">
        <v>52826</v>
      </c>
      <c r="AF7946" s="247">
        <v>5789.56</v>
      </c>
      <c r="AH7946" s="226" t="s">
        <v>22198</v>
      </c>
      <c r="AI7946" s="227">
        <v>18623</v>
      </c>
      <c r="AK7946" s="207" t="s">
        <v>22145</v>
      </c>
      <c r="AL7946" s="208">
        <v>10181.549999999999</v>
      </c>
      <c r="AM7946" s="93"/>
      <c r="AN7946" s="93"/>
      <c r="AO7946" s="93"/>
    </row>
    <row r="7947" spans="28:41" x14ac:dyDescent="0.55000000000000004">
      <c r="AB7947" s="276" t="s">
        <v>53429</v>
      </c>
      <c r="AC7947" s="277">
        <v>123.72</v>
      </c>
      <c r="AE7947" s="246" t="s">
        <v>60547</v>
      </c>
      <c r="AF7947" s="247">
        <v>1560</v>
      </c>
      <c r="AH7947" s="226" t="s">
        <v>33745</v>
      </c>
      <c r="AI7947" s="227">
        <v>140477.70000000001</v>
      </c>
      <c r="AK7947" s="207" t="s">
        <v>22146</v>
      </c>
      <c r="AL7947" s="208">
        <v>38233.06</v>
      </c>
      <c r="AM7947" s="93"/>
      <c r="AN7947" s="93"/>
      <c r="AO7947" s="93"/>
    </row>
    <row r="7948" spans="28:41" x14ac:dyDescent="0.55000000000000004">
      <c r="AB7948" s="276" t="s">
        <v>68528</v>
      </c>
      <c r="AC7948" s="277">
        <v>12508.4</v>
      </c>
      <c r="AE7948" s="246" t="s">
        <v>64472</v>
      </c>
      <c r="AF7948" s="247">
        <v>-2954.14</v>
      </c>
      <c r="AH7948" s="226" t="s">
        <v>40374</v>
      </c>
      <c r="AI7948" s="227">
        <v>34371.410000000003</v>
      </c>
      <c r="AK7948" s="207" t="s">
        <v>22147</v>
      </c>
      <c r="AL7948" s="208">
        <v>6320</v>
      </c>
      <c r="AM7948" s="93"/>
      <c r="AN7948" s="93"/>
      <c r="AO7948" s="93"/>
    </row>
    <row r="7949" spans="28:41" x14ac:dyDescent="0.55000000000000004">
      <c r="AB7949" s="276" t="s">
        <v>68529</v>
      </c>
      <c r="AC7949" s="277">
        <v>10844.45</v>
      </c>
      <c r="AE7949" s="246" t="s">
        <v>22423</v>
      </c>
      <c r="AF7949" s="247">
        <v>1394.14</v>
      </c>
      <c r="AH7949" s="226" t="s">
        <v>36389</v>
      </c>
      <c r="AI7949" s="227">
        <v>16302</v>
      </c>
      <c r="AK7949" s="207" t="s">
        <v>22148</v>
      </c>
      <c r="AL7949" s="208">
        <v>97.46</v>
      </c>
      <c r="AM7949" s="93"/>
      <c r="AN7949" s="93"/>
      <c r="AO7949" s="93"/>
    </row>
    <row r="7950" spans="28:41" x14ac:dyDescent="0.55000000000000004">
      <c r="AB7950" s="276" t="s">
        <v>70710</v>
      </c>
      <c r="AC7950" s="277">
        <v>753.62</v>
      </c>
      <c r="AE7950" s="246" t="s">
        <v>60548</v>
      </c>
      <c r="AF7950" s="247">
        <v>2690.72</v>
      </c>
      <c r="AH7950" s="226" t="s">
        <v>35188</v>
      </c>
      <c r="AI7950" s="227">
        <v>15184.13</v>
      </c>
      <c r="AK7950" s="207" t="s">
        <v>22149</v>
      </c>
      <c r="AL7950" s="208">
        <v>75627.28</v>
      </c>
      <c r="AM7950" s="93"/>
      <c r="AN7950" s="93"/>
      <c r="AO7950" s="93"/>
    </row>
    <row r="7951" spans="28:41" x14ac:dyDescent="0.55000000000000004">
      <c r="AB7951" s="276" t="s">
        <v>68530</v>
      </c>
      <c r="AC7951" s="277">
        <v>1844.16</v>
      </c>
      <c r="AE7951" s="246" t="s">
        <v>42647</v>
      </c>
      <c r="AF7951" s="247">
        <v>183.81</v>
      </c>
      <c r="AH7951" s="226" t="s">
        <v>39239</v>
      </c>
      <c r="AI7951" s="227">
        <v>3188.67</v>
      </c>
      <c r="AK7951" s="207" t="s">
        <v>22150</v>
      </c>
      <c r="AL7951" s="208">
        <v>22000</v>
      </c>
      <c r="AM7951" s="93"/>
      <c r="AN7951" s="93"/>
      <c r="AO7951" s="93"/>
    </row>
    <row r="7952" spans="28:41" x14ac:dyDescent="0.55000000000000004">
      <c r="AB7952" s="276" t="s">
        <v>68531</v>
      </c>
      <c r="AC7952" s="277">
        <v>5605.44</v>
      </c>
      <c r="AE7952" s="246" t="s">
        <v>60549</v>
      </c>
      <c r="AF7952" s="247">
        <v>40.369999999999997</v>
      </c>
      <c r="AH7952" s="226" t="s">
        <v>22199</v>
      </c>
      <c r="AI7952" s="227">
        <v>256567.08</v>
      </c>
      <c r="AK7952" s="207" t="s">
        <v>22151</v>
      </c>
      <c r="AL7952" s="208">
        <v>954</v>
      </c>
      <c r="AM7952" s="93"/>
      <c r="AN7952" s="93"/>
      <c r="AO7952" s="93"/>
    </row>
    <row r="7953" spans="28:41" x14ac:dyDescent="0.55000000000000004">
      <c r="AB7953" s="276" t="s">
        <v>68532</v>
      </c>
      <c r="AC7953" s="277">
        <v>177</v>
      </c>
      <c r="AE7953" s="246" t="s">
        <v>42649</v>
      </c>
      <c r="AF7953" s="247">
        <v>772.51</v>
      </c>
      <c r="AH7953" s="226" t="s">
        <v>52782</v>
      </c>
      <c r="AI7953" s="227">
        <v>50907.88</v>
      </c>
      <c r="AK7953" s="207" t="s">
        <v>22152</v>
      </c>
      <c r="AL7953" s="208">
        <v>6378.4</v>
      </c>
      <c r="AM7953" s="93"/>
      <c r="AN7953" s="93"/>
      <c r="AO7953" s="93"/>
    </row>
    <row r="7954" spans="28:41" x14ac:dyDescent="0.55000000000000004">
      <c r="AB7954" s="276" t="s">
        <v>64772</v>
      </c>
      <c r="AC7954" s="277">
        <v>34267.599999999999</v>
      </c>
      <c r="AE7954" s="246" t="s">
        <v>60550</v>
      </c>
      <c r="AF7954" s="247">
        <v>12.97</v>
      </c>
      <c r="AH7954" s="226" t="s">
        <v>22200</v>
      </c>
      <c r="AI7954" s="227">
        <v>77148.92</v>
      </c>
      <c r="AK7954" s="207" t="s">
        <v>22153</v>
      </c>
      <c r="AL7954" s="208">
        <v>75553</v>
      </c>
      <c r="AM7954" s="93"/>
      <c r="AN7954" s="93"/>
      <c r="AO7954" s="93"/>
    </row>
    <row r="7955" spans="28:41" x14ac:dyDescent="0.55000000000000004">
      <c r="AB7955" s="276" t="s">
        <v>64773</v>
      </c>
      <c r="AC7955" s="277">
        <v>1209.8900000000001</v>
      </c>
      <c r="AE7955" s="246" t="s">
        <v>64473</v>
      </c>
      <c r="AF7955" s="247">
        <v>-3986.57</v>
      </c>
      <c r="AH7955" s="226" t="s">
        <v>33746</v>
      </c>
      <c r="AI7955" s="227">
        <v>16181.75</v>
      </c>
      <c r="AK7955" s="207" t="s">
        <v>13713</v>
      </c>
      <c r="AL7955" s="208">
        <v>20353.669999999998</v>
      </c>
      <c r="AM7955" s="93"/>
      <c r="AN7955" s="93"/>
      <c r="AO7955" s="93"/>
    </row>
    <row r="7956" spans="28:41" x14ac:dyDescent="0.55000000000000004">
      <c r="AB7956" s="276" t="s">
        <v>63577</v>
      </c>
      <c r="AC7956" s="277">
        <v>4774.78</v>
      </c>
      <c r="AE7956" s="246" t="s">
        <v>22426</v>
      </c>
      <c r="AF7956" s="247">
        <v>286.19</v>
      </c>
      <c r="AH7956" s="226" t="s">
        <v>33747</v>
      </c>
      <c r="AI7956" s="227">
        <v>64044.9</v>
      </c>
      <c r="AK7956" s="207" t="s">
        <v>13716</v>
      </c>
      <c r="AL7956" s="208">
        <v>8865.89</v>
      </c>
      <c r="AM7956" s="93"/>
      <c r="AN7956" s="93"/>
      <c r="AO7956" s="93"/>
    </row>
    <row r="7957" spans="28:41" x14ac:dyDescent="0.55000000000000004">
      <c r="AB7957" s="276" t="s">
        <v>70194</v>
      </c>
      <c r="AC7957" s="277">
        <v>7544.4</v>
      </c>
      <c r="AE7957" s="246" t="s">
        <v>64474</v>
      </c>
      <c r="AF7957" s="247">
        <v>63424</v>
      </c>
      <c r="AH7957" s="226" t="s">
        <v>22201</v>
      </c>
      <c r="AI7957" s="227">
        <v>16587.03</v>
      </c>
      <c r="AK7957" s="207" t="s">
        <v>22154</v>
      </c>
      <c r="AL7957" s="208">
        <v>11639</v>
      </c>
      <c r="AM7957" s="93"/>
      <c r="AN7957" s="93"/>
      <c r="AO7957" s="93"/>
    </row>
    <row r="7958" spans="28:41" x14ac:dyDescent="0.55000000000000004">
      <c r="AB7958" s="276" t="s">
        <v>70711</v>
      </c>
      <c r="AC7958" s="277">
        <v>-802.47</v>
      </c>
      <c r="AE7958" s="246" t="s">
        <v>50082</v>
      </c>
      <c r="AF7958" s="247">
        <v>1200.26</v>
      </c>
      <c r="AH7958" s="226" t="s">
        <v>50054</v>
      </c>
      <c r="AI7958" s="227">
        <v>85449.56</v>
      </c>
      <c r="AK7958" s="207" t="s">
        <v>22155</v>
      </c>
      <c r="AL7958" s="208">
        <v>45603</v>
      </c>
      <c r="AM7958" s="93"/>
      <c r="AN7958" s="93"/>
      <c r="AO7958" s="93"/>
    </row>
    <row r="7959" spans="28:41" x14ac:dyDescent="0.55000000000000004">
      <c r="AB7959" s="276" t="s">
        <v>68533</v>
      </c>
      <c r="AC7959" s="277">
        <v>3247.23</v>
      </c>
      <c r="AE7959" s="246" t="s">
        <v>64475</v>
      </c>
      <c r="AF7959" s="247">
        <v>26659.15</v>
      </c>
      <c r="AH7959" s="226" t="s">
        <v>47014</v>
      </c>
      <c r="AI7959" s="227">
        <v>-642</v>
      </c>
      <c r="AK7959" s="207" t="s">
        <v>22156</v>
      </c>
      <c r="AL7959" s="208">
        <v>29230</v>
      </c>
      <c r="AM7959" s="93"/>
      <c r="AN7959" s="93"/>
      <c r="AO7959" s="93"/>
    </row>
    <row r="7960" spans="28:41" x14ac:dyDescent="0.55000000000000004">
      <c r="AB7960" s="276" t="s">
        <v>68534</v>
      </c>
      <c r="AC7960" s="277">
        <v>67303.47</v>
      </c>
      <c r="AE7960" s="246" t="s">
        <v>64476</v>
      </c>
      <c r="AF7960" s="247">
        <v>110</v>
      </c>
      <c r="AH7960" s="226" t="s">
        <v>42632</v>
      </c>
      <c r="AI7960" s="227">
        <v>114014.61</v>
      </c>
      <c r="AK7960" s="207" t="s">
        <v>22157</v>
      </c>
      <c r="AL7960" s="208">
        <v>9930.9599999999991</v>
      </c>
      <c r="AM7960" s="93"/>
      <c r="AN7960" s="93"/>
      <c r="AO7960" s="93"/>
    </row>
    <row r="7961" spans="28:41" x14ac:dyDescent="0.55000000000000004">
      <c r="AB7961" s="276" t="s">
        <v>68535</v>
      </c>
      <c r="AC7961" s="277">
        <v>5397.17</v>
      </c>
      <c r="AE7961" s="246" t="s">
        <v>64477</v>
      </c>
      <c r="AF7961" s="247">
        <v>2226.36</v>
      </c>
      <c r="AH7961" s="226" t="s">
        <v>48040</v>
      </c>
      <c r="AI7961" s="227">
        <v>22849</v>
      </c>
      <c r="AK7961" s="207" t="s">
        <v>22158</v>
      </c>
      <c r="AL7961" s="208">
        <v>2928.72</v>
      </c>
      <c r="AM7961" s="93"/>
      <c r="AN7961" s="93"/>
      <c r="AO7961" s="93"/>
    </row>
    <row r="7962" spans="28:41" x14ac:dyDescent="0.55000000000000004">
      <c r="AB7962" s="276" t="s">
        <v>68536</v>
      </c>
      <c r="AC7962" s="277">
        <v>17554.759999999998</v>
      </c>
      <c r="AE7962" s="246" t="s">
        <v>64478</v>
      </c>
      <c r="AF7962" s="247">
        <v>1913.77</v>
      </c>
      <c r="AH7962" s="226" t="s">
        <v>42633</v>
      </c>
      <c r="AI7962" s="227">
        <v>19919.259999999998</v>
      </c>
      <c r="AK7962" s="207" t="s">
        <v>22159</v>
      </c>
      <c r="AL7962" s="208">
        <v>8457.51</v>
      </c>
      <c r="AM7962" s="93"/>
      <c r="AN7962" s="93"/>
      <c r="AO7962" s="93"/>
    </row>
    <row r="7963" spans="28:41" x14ac:dyDescent="0.55000000000000004">
      <c r="AB7963" s="276" t="s">
        <v>70712</v>
      </c>
      <c r="AC7963" s="277">
        <v>3319.06</v>
      </c>
      <c r="AE7963" s="246" t="s">
        <v>64479</v>
      </c>
      <c r="AF7963" s="247">
        <v>3045.88</v>
      </c>
      <c r="AH7963" s="226" t="s">
        <v>42634</v>
      </c>
      <c r="AI7963" s="227">
        <v>1544.12</v>
      </c>
      <c r="AK7963" s="207" t="s">
        <v>22160</v>
      </c>
      <c r="AL7963" s="208">
        <v>2917.58</v>
      </c>
      <c r="AM7963" s="93"/>
      <c r="AN7963" s="93"/>
      <c r="AO7963" s="93"/>
    </row>
    <row r="7964" spans="28:41" x14ac:dyDescent="0.55000000000000004">
      <c r="AB7964" s="276" t="s">
        <v>68537</v>
      </c>
      <c r="AC7964" s="277">
        <v>17634.669999999998</v>
      </c>
      <c r="AE7964" s="246" t="s">
        <v>64480</v>
      </c>
      <c r="AF7964" s="247">
        <v>93.78</v>
      </c>
      <c r="AH7964" s="226" t="s">
        <v>42635</v>
      </c>
      <c r="AI7964" s="227">
        <v>3689.62</v>
      </c>
      <c r="AK7964" s="207" t="s">
        <v>22161</v>
      </c>
      <c r="AL7964" s="208">
        <v>15000</v>
      </c>
      <c r="AM7964" s="93"/>
      <c r="AN7964" s="93"/>
      <c r="AO7964" s="93"/>
    </row>
    <row r="7965" spans="28:41" x14ac:dyDescent="0.55000000000000004">
      <c r="AB7965" s="276" t="s">
        <v>68538</v>
      </c>
      <c r="AC7965" s="277">
        <v>43316.34</v>
      </c>
      <c r="AE7965" s="246" t="s">
        <v>64481</v>
      </c>
      <c r="AF7965" s="247">
        <v>45.67</v>
      </c>
      <c r="AH7965" s="226" t="s">
        <v>52783</v>
      </c>
      <c r="AI7965" s="227">
        <v>40740</v>
      </c>
      <c r="AK7965" s="207" t="s">
        <v>22162</v>
      </c>
      <c r="AL7965" s="208">
        <v>13030.27</v>
      </c>
      <c r="AM7965" s="93"/>
      <c r="AN7965" s="93"/>
      <c r="AO7965" s="93"/>
    </row>
    <row r="7966" spans="28:41" x14ac:dyDescent="0.55000000000000004">
      <c r="AB7966" s="276" t="s">
        <v>70713</v>
      </c>
      <c r="AC7966" s="277">
        <v>39224.550000000003</v>
      </c>
      <c r="AE7966" s="246" t="s">
        <v>22472</v>
      </c>
      <c r="AF7966" s="247">
        <v>3996.48</v>
      </c>
      <c r="AH7966" s="226" t="s">
        <v>52784</v>
      </c>
      <c r="AI7966" s="227">
        <v>3116.56</v>
      </c>
      <c r="AK7966" s="207" t="s">
        <v>22163</v>
      </c>
      <c r="AL7966" s="208">
        <v>8298</v>
      </c>
      <c r="AM7966" s="93"/>
      <c r="AN7966" s="93"/>
      <c r="AO7966" s="93"/>
    </row>
    <row r="7967" spans="28:41" x14ac:dyDescent="0.55000000000000004">
      <c r="AB7967" s="276" t="s">
        <v>66702</v>
      </c>
      <c r="AC7967" s="277">
        <v>4356.5</v>
      </c>
      <c r="AE7967" s="246" t="s">
        <v>22474</v>
      </c>
      <c r="AF7967" s="247">
        <v>3466.77</v>
      </c>
      <c r="AH7967" s="226" t="s">
        <v>52785</v>
      </c>
      <c r="AI7967" s="227">
        <v>8873.6200000000008</v>
      </c>
      <c r="AK7967" s="207" t="s">
        <v>22164</v>
      </c>
      <c r="AL7967" s="208">
        <v>98853</v>
      </c>
      <c r="AM7967" s="93"/>
      <c r="AN7967" s="93"/>
      <c r="AO7967" s="93"/>
    </row>
    <row r="7968" spans="28:41" x14ac:dyDescent="0.55000000000000004">
      <c r="AB7968" s="276" t="s">
        <v>53431</v>
      </c>
      <c r="AC7968" s="277">
        <v>44707</v>
      </c>
      <c r="AE7968" s="246" t="s">
        <v>22475</v>
      </c>
      <c r="AF7968" s="247">
        <v>39154.97</v>
      </c>
      <c r="AH7968" s="226" t="s">
        <v>52786</v>
      </c>
      <c r="AI7968" s="227">
        <v>8331.3700000000008</v>
      </c>
      <c r="AK7968" s="207" t="s">
        <v>22165</v>
      </c>
      <c r="AL7968" s="208">
        <v>8820</v>
      </c>
      <c r="AM7968" s="93"/>
      <c r="AN7968" s="93"/>
      <c r="AO7968" s="93"/>
    </row>
    <row r="7969" spans="28:41" x14ac:dyDescent="0.55000000000000004">
      <c r="AB7969" s="276" t="s">
        <v>50305</v>
      </c>
      <c r="AC7969" s="277">
        <v>1408</v>
      </c>
      <c r="AE7969" s="246" t="s">
        <v>22476</v>
      </c>
      <c r="AF7969" s="247">
        <v>9566.98</v>
      </c>
      <c r="AH7969" s="226" t="s">
        <v>52787</v>
      </c>
      <c r="AI7969" s="227">
        <v>1000</v>
      </c>
      <c r="AK7969" s="207" t="s">
        <v>22166</v>
      </c>
      <c r="AL7969" s="208">
        <v>59487.21</v>
      </c>
      <c r="AM7969" s="93"/>
      <c r="AN7969" s="93"/>
      <c r="AO7969" s="93"/>
    </row>
    <row r="7970" spans="28:41" x14ac:dyDescent="0.55000000000000004">
      <c r="AB7970" s="276" t="s">
        <v>70077</v>
      </c>
      <c r="AC7970" s="277">
        <v>10925</v>
      </c>
      <c r="AE7970" s="246" t="s">
        <v>56256</v>
      </c>
      <c r="AF7970" s="247">
        <v>436.54</v>
      </c>
      <c r="AH7970" s="226" t="s">
        <v>52788</v>
      </c>
      <c r="AI7970" s="227">
        <v>7280</v>
      </c>
      <c r="AK7970" s="207" t="s">
        <v>22167</v>
      </c>
      <c r="AL7970" s="208">
        <v>129862.34</v>
      </c>
      <c r="AM7970" s="93"/>
      <c r="AN7970" s="93"/>
      <c r="AO7970" s="93"/>
    </row>
    <row r="7971" spans="28:41" x14ac:dyDescent="0.55000000000000004">
      <c r="AB7971" s="276" t="s">
        <v>61543</v>
      </c>
      <c r="AC7971" s="277">
        <v>273.36</v>
      </c>
      <c r="AE7971" s="246" t="s">
        <v>52828</v>
      </c>
      <c r="AF7971" s="247">
        <v>21.92</v>
      </c>
      <c r="AH7971" s="226" t="s">
        <v>52789</v>
      </c>
      <c r="AI7971" s="227">
        <v>633.41</v>
      </c>
      <c r="AK7971" s="207" t="s">
        <v>22168</v>
      </c>
      <c r="AL7971" s="208">
        <v>69575.23</v>
      </c>
      <c r="AM7971" s="93"/>
      <c r="AN7971" s="93"/>
      <c r="AO7971" s="93"/>
    </row>
    <row r="7972" spans="28:41" x14ac:dyDescent="0.55000000000000004">
      <c r="AB7972" s="276" t="s">
        <v>59779</v>
      </c>
      <c r="AC7972" s="277">
        <v>28069.43</v>
      </c>
      <c r="AE7972" s="246" t="s">
        <v>50091</v>
      </c>
      <c r="AF7972" s="247">
        <v>336.12</v>
      </c>
      <c r="AH7972" s="226" t="s">
        <v>52790</v>
      </c>
      <c r="AI7972" s="227">
        <v>1754.48</v>
      </c>
      <c r="AK7972" s="207" t="s">
        <v>22169</v>
      </c>
      <c r="AL7972" s="208">
        <v>27495.1</v>
      </c>
      <c r="AM7972" s="93"/>
      <c r="AN7972" s="93"/>
      <c r="AO7972" s="93"/>
    </row>
    <row r="7973" spans="28:41" x14ac:dyDescent="0.55000000000000004">
      <c r="AB7973" s="276" t="s">
        <v>59780</v>
      </c>
      <c r="AC7973" s="277">
        <v>2147.37</v>
      </c>
      <c r="AE7973" s="246" t="s">
        <v>59117</v>
      </c>
      <c r="AF7973" s="247">
        <v>8475</v>
      </c>
      <c r="AH7973" s="226" t="s">
        <v>52791</v>
      </c>
      <c r="AI7973" s="227">
        <v>5700.9</v>
      </c>
      <c r="AK7973" s="207" t="s">
        <v>22170</v>
      </c>
      <c r="AL7973" s="208">
        <v>39575.71</v>
      </c>
      <c r="AM7973" s="93"/>
      <c r="AN7973" s="93"/>
      <c r="AO7973" s="93"/>
    </row>
    <row r="7974" spans="28:41" x14ac:dyDescent="0.55000000000000004">
      <c r="AB7974" s="276" t="s">
        <v>59781</v>
      </c>
      <c r="AC7974" s="277">
        <v>7023.03</v>
      </c>
      <c r="AE7974" s="246" t="s">
        <v>59118</v>
      </c>
      <c r="AF7974" s="247">
        <v>648.34</v>
      </c>
      <c r="AH7974" s="226" t="s">
        <v>50055</v>
      </c>
      <c r="AI7974" s="227">
        <v>25413.74</v>
      </c>
      <c r="AK7974" s="207" t="s">
        <v>22171</v>
      </c>
      <c r="AL7974" s="208">
        <v>13819.98</v>
      </c>
      <c r="AM7974" s="93"/>
      <c r="AN7974" s="93"/>
      <c r="AO7974" s="93"/>
    </row>
    <row r="7975" spans="28:41" x14ac:dyDescent="0.55000000000000004">
      <c r="AB7975" s="276" t="s">
        <v>68539</v>
      </c>
      <c r="AC7975" s="277">
        <v>321.60000000000002</v>
      </c>
      <c r="AE7975" s="246" t="s">
        <v>59119</v>
      </c>
      <c r="AF7975" s="247">
        <v>475</v>
      </c>
      <c r="AH7975" s="226" t="s">
        <v>47015</v>
      </c>
      <c r="AI7975" s="227">
        <v>-166.28</v>
      </c>
      <c r="AK7975" s="207" t="s">
        <v>22172</v>
      </c>
      <c r="AL7975" s="208">
        <v>23521.05</v>
      </c>
      <c r="AM7975" s="93"/>
      <c r="AN7975" s="93"/>
      <c r="AO7975" s="93"/>
    </row>
    <row r="7976" spans="28:41" x14ac:dyDescent="0.55000000000000004">
      <c r="AB7976" s="276" t="s">
        <v>62194</v>
      </c>
      <c r="AC7976" s="277">
        <v>6922.63</v>
      </c>
      <c r="AE7976" s="246" t="s">
        <v>59120</v>
      </c>
      <c r="AF7976" s="247">
        <v>733.1</v>
      </c>
      <c r="AH7976" s="226" t="s">
        <v>35189</v>
      </c>
      <c r="AI7976" s="227">
        <v>28868.76</v>
      </c>
      <c r="AK7976" s="207" t="s">
        <v>22173</v>
      </c>
      <c r="AL7976" s="208">
        <v>171.58</v>
      </c>
      <c r="AM7976" s="93"/>
      <c r="AN7976" s="93"/>
      <c r="AO7976" s="93"/>
    </row>
    <row r="7977" spans="28:41" x14ac:dyDescent="0.55000000000000004">
      <c r="AB7977" s="276" t="s">
        <v>62195</v>
      </c>
      <c r="AC7977" s="277">
        <v>3192.32</v>
      </c>
      <c r="AE7977" s="246" t="s">
        <v>58572</v>
      </c>
      <c r="AF7977" s="247">
        <v>1642.06</v>
      </c>
      <c r="AH7977" s="226" t="s">
        <v>52792</v>
      </c>
      <c r="AI7977" s="227">
        <v>2786</v>
      </c>
      <c r="AK7977" s="207" t="s">
        <v>22174</v>
      </c>
      <c r="AL7977" s="208">
        <v>70500</v>
      </c>
      <c r="AM7977" s="93"/>
      <c r="AN7977" s="93"/>
      <c r="AO7977" s="93"/>
    </row>
    <row r="7978" spans="28:41" x14ac:dyDescent="0.55000000000000004">
      <c r="AB7978" s="276" t="s">
        <v>58884</v>
      </c>
      <c r="AC7978" s="277">
        <v>12994.93</v>
      </c>
      <c r="AE7978" s="246" t="s">
        <v>64482</v>
      </c>
      <c r="AF7978" s="247">
        <v>98000</v>
      </c>
      <c r="AH7978" s="226" t="s">
        <v>47016</v>
      </c>
      <c r="AI7978" s="227">
        <v>188.6</v>
      </c>
      <c r="AK7978" s="207" t="s">
        <v>13719</v>
      </c>
      <c r="AL7978" s="208">
        <v>2700</v>
      </c>
      <c r="AM7978" s="93"/>
      <c r="AN7978" s="93"/>
      <c r="AO7978" s="93"/>
    </row>
    <row r="7979" spans="28:41" x14ac:dyDescent="0.55000000000000004">
      <c r="AB7979" s="276" t="s">
        <v>70714</v>
      </c>
      <c r="AC7979" s="277">
        <v>1141.95</v>
      </c>
      <c r="AE7979" s="246" t="s">
        <v>22482</v>
      </c>
      <c r="AF7979" s="247">
        <v>13120</v>
      </c>
      <c r="AH7979" s="226" t="s">
        <v>33748</v>
      </c>
      <c r="AI7979" s="227">
        <v>120744.36</v>
      </c>
      <c r="AK7979" s="207" t="s">
        <v>22175</v>
      </c>
      <c r="AL7979" s="208">
        <v>37234</v>
      </c>
      <c r="AM7979" s="93"/>
      <c r="AN7979" s="93"/>
      <c r="AO7979" s="93"/>
    </row>
    <row r="7980" spans="28:41" x14ac:dyDescent="0.55000000000000004">
      <c r="AB7980" s="276" t="s">
        <v>58885</v>
      </c>
      <c r="AC7980" s="277">
        <v>8632.76</v>
      </c>
      <c r="AE7980" s="246" t="s">
        <v>22484</v>
      </c>
      <c r="AF7980" s="247">
        <v>6682.2</v>
      </c>
      <c r="AH7980" s="226" t="s">
        <v>33749</v>
      </c>
      <c r="AI7980" s="227">
        <v>83847.72</v>
      </c>
      <c r="AK7980" s="207" t="s">
        <v>13720</v>
      </c>
      <c r="AL7980" s="208">
        <v>30538.34</v>
      </c>
      <c r="AM7980" s="93"/>
      <c r="AN7980" s="93"/>
      <c r="AO7980" s="93"/>
    </row>
    <row r="7981" spans="28:41" x14ac:dyDescent="0.55000000000000004">
      <c r="AB7981" s="276" t="s">
        <v>70715</v>
      </c>
      <c r="AC7981" s="277">
        <v>-1120.32</v>
      </c>
      <c r="AE7981" s="246" t="s">
        <v>52829</v>
      </c>
      <c r="AF7981" s="247">
        <v>24393.43</v>
      </c>
      <c r="AH7981" s="226" t="s">
        <v>45086</v>
      </c>
      <c r="AI7981" s="227">
        <v>86001.56</v>
      </c>
      <c r="AK7981" s="207" t="s">
        <v>13721</v>
      </c>
      <c r="AL7981" s="208">
        <v>44808.35</v>
      </c>
      <c r="AM7981" s="93"/>
      <c r="AN7981" s="93"/>
      <c r="AO7981" s="93"/>
    </row>
    <row r="7982" spans="28:41" x14ac:dyDescent="0.55000000000000004">
      <c r="AB7982" s="276" t="s">
        <v>60680</v>
      </c>
      <c r="AC7982" s="277">
        <v>348.7</v>
      </c>
      <c r="AE7982" s="246" t="s">
        <v>22487</v>
      </c>
      <c r="AF7982" s="247">
        <v>2917.25</v>
      </c>
      <c r="AH7982" s="226" t="s">
        <v>45087</v>
      </c>
      <c r="AI7982" s="227">
        <v>1115573.55</v>
      </c>
      <c r="AK7982" s="207" t="s">
        <v>22176</v>
      </c>
      <c r="AL7982" s="208">
        <v>26332.77</v>
      </c>
      <c r="AM7982" s="93"/>
      <c r="AN7982" s="93"/>
      <c r="AO7982" s="93"/>
    </row>
    <row r="7983" spans="28:41" x14ac:dyDescent="0.55000000000000004">
      <c r="AB7983" s="276" t="s">
        <v>60681</v>
      </c>
      <c r="AC7983" s="277">
        <v>26.68</v>
      </c>
      <c r="AE7983" s="246" t="s">
        <v>64483</v>
      </c>
      <c r="AF7983" s="247">
        <v>7956</v>
      </c>
      <c r="AH7983" s="226" t="s">
        <v>36390</v>
      </c>
      <c r="AI7983" s="227">
        <v>3289.08</v>
      </c>
      <c r="AK7983" s="207" t="s">
        <v>22177</v>
      </c>
      <c r="AL7983" s="208">
        <v>1886</v>
      </c>
      <c r="AM7983" s="93"/>
      <c r="AN7983" s="93"/>
      <c r="AO7983" s="93"/>
    </row>
    <row r="7984" spans="28:41" x14ac:dyDescent="0.55000000000000004">
      <c r="AB7984" s="276" t="s">
        <v>60682</v>
      </c>
      <c r="AC7984" s="277">
        <v>79.989999999999995</v>
      </c>
      <c r="AE7984" s="246" t="s">
        <v>22489</v>
      </c>
      <c r="AF7984" s="247">
        <v>1509.3</v>
      </c>
      <c r="AH7984" s="226" t="s">
        <v>35190</v>
      </c>
      <c r="AI7984" s="227">
        <v>12800</v>
      </c>
      <c r="AK7984" s="207" t="s">
        <v>22178</v>
      </c>
      <c r="AL7984" s="208">
        <v>37891.980000000003</v>
      </c>
      <c r="AM7984" s="93"/>
      <c r="AN7984" s="93"/>
      <c r="AO7984" s="93"/>
    </row>
    <row r="7985" spans="28:41" x14ac:dyDescent="0.55000000000000004">
      <c r="AB7985" s="276" t="s">
        <v>68540</v>
      </c>
      <c r="AC7985" s="277">
        <v>4780</v>
      </c>
      <c r="AE7985" s="246" t="s">
        <v>22490</v>
      </c>
      <c r="AF7985" s="247">
        <v>11448.04</v>
      </c>
      <c r="AH7985" s="226" t="s">
        <v>52793</v>
      </c>
      <c r="AI7985" s="227">
        <v>2950</v>
      </c>
      <c r="AK7985" s="207" t="s">
        <v>22179</v>
      </c>
      <c r="AL7985" s="208">
        <v>15070</v>
      </c>
      <c r="AM7985" s="93"/>
      <c r="AN7985" s="93"/>
      <c r="AO7985" s="93"/>
    </row>
    <row r="7986" spans="28:41" x14ac:dyDescent="0.55000000000000004">
      <c r="AB7986" s="276" t="s">
        <v>62771</v>
      </c>
      <c r="AC7986" s="277">
        <v>4332.93</v>
      </c>
      <c r="AE7986" s="246" t="s">
        <v>35208</v>
      </c>
      <c r="AF7986" s="247">
        <v>37871.660000000003</v>
      </c>
      <c r="AH7986" s="226" t="s">
        <v>47017</v>
      </c>
      <c r="AI7986" s="227">
        <v>406.53</v>
      </c>
      <c r="AK7986" s="207" t="s">
        <v>13722</v>
      </c>
      <c r="AL7986" s="208">
        <v>198650.95</v>
      </c>
      <c r="AM7986" s="93"/>
      <c r="AN7986" s="93"/>
      <c r="AO7986" s="93"/>
    </row>
    <row r="7987" spans="28:41" x14ac:dyDescent="0.55000000000000004">
      <c r="AB7987" s="276" t="s">
        <v>55343</v>
      </c>
      <c r="AC7987" s="277">
        <v>10260</v>
      </c>
      <c r="AE7987" s="246" t="s">
        <v>36408</v>
      </c>
      <c r="AF7987" s="247">
        <v>18240.73</v>
      </c>
      <c r="AH7987" s="226" t="s">
        <v>33750</v>
      </c>
      <c r="AI7987" s="227">
        <v>114442.4</v>
      </c>
      <c r="AK7987" s="207" t="s">
        <v>22180</v>
      </c>
      <c r="AL7987" s="208">
        <v>59386.51</v>
      </c>
      <c r="AM7987" s="93"/>
      <c r="AN7987" s="93"/>
      <c r="AO7987" s="93"/>
    </row>
    <row r="7988" spans="28:41" x14ac:dyDescent="0.55000000000000004">
      <c r="AB7988" s="276" t="s">
        <v>57739</v>
      </c>
      <c r="AC7988" s="277">
        <v>2303.36</v>
      </c>
      <c r="AE7988" s="246" t="s">
        <v>22491</v>
      </c>
      <c r="AF7988" s="247">
        <v>316140.24</v>
      </c>
      <c r="AH7988" s="226" t="s">
        <v>33751</v>
      </c>
      <c r="AI7988" s="227">
        <v>288933.98</v>
      </c>
      <c r="AK7988" s="207" t="s">
        <v>22181</v>
      </c>
      <c r="AL7988" s="208">
        <v>5760</v>
      </c>
      <c r="AM7988" s="93"/>
      <c r="AN7988" s="93"/>
      <c r="AO7988" s="93"/>
    </row>
    <row r="7989" spans="28:41" x14ac:dyDescent="0.55000000000000004">
      <c r="AB7989" s="276" t="s">
        <v>64776</v>
      </c>
      <c r="AC7989" s="277">
        <v>2536.42</v>
      </c>
      <c r="AE7989" s="246" t="s">
        <v>22492</v>
      </c>
      <c r="AF7989" s="247">
        <v>8943.31</v>
      </c>
      <c r="AH7989" s="226" t="s">
        <v>36391</v>
      </c>
      <c r="AI7989" s="227">
        <v>31962.7</v>
      </c>
      <c r="AK7989" s="207" t="s">
        <v>22182</v>
      </c>
      <c r="AL7989" s="208">
        <v>440.65</v>
      </c>
      <c r="AM7989" s="93"/>
      <c r="AN7989" s="93"/>
      <c r="AO7989" s="93"/>
    </row>
    <row r="7990" spans="28:41" x14ac:dyDescent="0.55000000000000004">
      <c r="AB7990" s="276" t="s">
        <v>68541</v>
      </c>
      <c r="AC7990" s="277">
        <v>30.5</v>
      </c>
      <c r="AE7990" s="246" t="s">
        <v>22493</v>
      </c>
      <c r="AF7990" s="247">
        <v>18890.740000000002</v>
      </c>
      <c r="AH7990" s="226" t="s">
        <v>22203</v>
      </c>
      <c r="AI7990" s="227">
        <v>23836</v>
      </c>
      <c r="AK7990" s="207" t="s">
        <v>22183</v>
      </c>
      <c r="AL7990" s="208">
        <v>123</v>
      </c>
      <c r="AM7990" s="93"/>
      <c r="AN7990" s="93"/>
      <c r="AO7990" s="93"/>
    </row>
    <row r="7991" spans="28:41" x14ac:dyDescent="0.55000000000000004">
      <c r="AB7991" s="276" t="s">
        <v>36621</v>
      </c>
      <c r="AC7991" s="277">
        <v>169.45</v>
      </c>
      <c r="AE7991" s="246" t="s">
        <v>63228</v>
      </c>
      <c r="AF7991" s="247">
        <v>25001.54</v>
      </c>
      <c r="AH7991" s="226" t="s">
        <v>40375</v>
      </c>
      <c r="AI7991" s="227">
        <v>54459.62</v>
      </c>
      <c r="AK7991" s="207" t="s">
        <v>22184</v>
      </c>
      <c r="AL7991" s="208">
        <v>280.45999999999998</v>
      </c>
      <c r="AM7991" s="93"/>
      <c r="AN7991" s="93"/>
      <c r="AO7991" s="93"/>
    </row>
    <row r="7992" spans="28:41" x14ac:dyDescent="0.55000000000000004">
      <c r="AB7992" s="276" t="s">
        <v>64777</v>
      </c>
      <c r="AC7992" s="277">
        <v>99718</v>
      </c>
      <c r="AE7992" s="246" t="s">
        <v>63229</v>
      </c>
      <c r="AF7992" s="247">
        <v>2388.0500000000002</v>
      </c>
      <c r="AH7992" s="226" t="s">
        <v>36392</v>
      </c>
      <c r="AI7992" s="227">
        <v>7155.5</v>
      </c>
      <c r="AK7992" s="207" t="s">
        <v>22185</v>
      </c>
      <c r="AL7992" s="208">
        <v>18025</v>
      </c>
      <c r="AM7992" s="93"/>
      <c r="AN7992" s="93"/>
      <c r="AO7992" s="93"/>
    </row>
    <row r="7993" spans="28:41" x14ac:dyDescent="0.55000000000000004">
      <c r="AB7993" s="276" t="s">
        <v>68542</v>
      </c>
      <c r="AC7993" s="277">
        <v>689.7</v>
      </c>
      <c r="AE7993" s="246" t="s">
        <v>33765</v>
      </c>
      <c r="AF7993" s="247">
        <v>101710.32</v>
      </c>
      <c r="AH7993" s="226" t="s">
        <v>45088</v>
      </c>
      <c r="AI7993" s="227">
        <v>351703.12</v>
      </c>
      <c r="AK7993" s="207" t="s">
        <v>22186</v>
      </c>
      <c r="AL7993" s="208">
        <v>1378.91</v>
      </c>
      <c r="AM7993" s="93"/>
      <c r="AN7993" s="93"/>
      <c r="AO7993" s="93"/>
    </row>
    <row r="7994" spans="28:41" x14ac:dyDescent="0.55000000000000004">
      <c r="AB7994" s="276" t="s">
        <v>68543</v>
      </c>
      <c r="AC7994" s="277">
        <v>2870.29</v>
      </c>
      <c r="AE7994" s="246" t="s">
        <v>57540</v>
      </c>
      <c r="AF7994" s="247">
        <v>323.98</v>
      </c>
      <c r="AH7994" s="226" t="s">
        <v>52794</v>
      </c>
      <c r="AI7994" s="227">
        <v>103210.34</v>
      </c>
      <c r="AK7994" s="207" t="s">
        <v>22187</v>
      </c>
      <c r="AL7994" s="208">
        <v>861.36</v>
      </c>
      <c r="AM7994" s="93"/>
      <c r="AN7994" s="93"/>
      <c r="AO7994" s="93"/>
    </row>
    <row r="7995" spans="28:41" x14ac:dyDescent="0.55000000000000004">
      <c r="AB7995" s="276" t="s">
        <v>56476</v>
      </c>
      <c r="AC7995" s="277">
        <v>23206.63</v>
      </c>
      <c r="AE7995" s="246" t="s">
        <v>47027</v>
      </c>
      <c r="AF7995" s="247">
        <v>30.6</v>
      </c>
      <c r="AH7995" s="226" t="s">
        <v>33752</v>
      </c>
      <c r="AI7995" s="227">
        <v>787239.59</v>
      </c>
      <c r="AK7995" s="207" t="s">
        <v>22188</v>
      </c>
      <c r="AL7995" s="208">
        <v>12022.5</v>
      </c>
      <c r="AM7995" s="93"/>
      <c r="AN7995" s="93"/>
      <c r="AO7995" s="93"/>
    </row>
    <row r="7996" spans="28:41" x14ac:dyDescent="0.55000000000000004">
      <c r="AB7996" s="276" t="s">
        <v>62772</v>
      </c>
      <c r="AC7996" s="277">
        <v>61198.2</v>
      </c>
      <c r="AE7996" s="246" t="s">
        <v>57541</v>
      </c>
      <c r="AF7996" s="247">
        <v>98</v>
      </c>
      <c r="AH7996" s="226" t="s">
        <v>36393</v>
      </c>
      <c r="AI7996" s="227">
        <v>44095.1</v>
      </c>
      <c r="AK7996" s="207" t="s">
        <v>22189</v>
      </c>
      <c r="AL7996" s="208">
        <v>99251.25</v>
      </c>
      <c r="AM7996" s="93"/>
      <c r="AN7996" s="93"/>
      <c r="AO7996" s="93"/>
    </row>
    <row r="7997" spans="28:41" x14ac:dyDescent="0.55000000000000004">
      <c r="AB7997" s="276" t="s">
        <v>64780</v>
      </c>
      <c r="AC7997" s="277">
        <v>1438.06</v>
      </c>
      <c r="AE7997" s="246" t="s">
        <v>64484</v>
      </c>
      <c r="AF7997" s="247">
        <v>9180</v>
      </c>
      <c r="AH7997" s="226" t="s">
        <v>50056</v>
      </c>
      <c r="AI7997" s="227">
        <v>717.43</v>
      </c>
      <c r="AK7997" s="207" t="s">
        <v>22190</v>
      </c>
      <c r="AL7997" s="208">
        <v>5390</v>
      </c>
      <c r="AM7997" s="93"/>
      <c r="AN7997" s="93"/>
      <c r="AO7997" s="93"/>
    </row>
    <row r="7998" spans="28:41" x14ac:dyDescent="0.55000000000000004">
      <c r="AB7998" s="276" t="s">
        <v>59185</v>
      </c>
      <c r="AC7998" s="277">
        <v>1122.5</v>
      </c>
      <c r="AE7998" s="246" t="s">
        <v>64485</v>
      </c>
      <c r="AF7998" s="247">
        <v>6672.02</v>
      </c>
      <c r="AH7998" s="226" t="s">
        <v>50057</v>
      </c>
      <c r="AI7998" s="227">
        <v>37524.29</v>
      </c>
      <c r="AK7998" s="207" t="s">
        <v>22191</v>
      </c>
      <c r="AL7998" s="208">
        <v>8120</v>
      </c>
      <c r="AM7998" s="93"/>
      <c r="AN7998" s="93"/>
      <c r="AO7998" s="93"/>
    </row>
    <row r="7999" spans="28:41" x14ac:dyDescent="0.55000000000000004">
      <c r="AB7999" s="276" t="s">
        <v>68544</v>
      </c>
      <c r="AC7999" s="277">
        <v>506.25</v>
      </c>
      <c r="AE7999" s="246" t="s">
        <v>64486</v>
      </c>
      <c r="AF7999" s="247">
        <v>4320</v>
      </c>
      <c r="AH7999" s="226" t="s">
        <v>52795</v>
      </c>
      <c r="AI7999" s="227">
        <v>700</v>
      </c>
      <c r="AK7999" s="207" t="s">
        <v>22192</v>
      </c>
      <c r="AL7999" s="208">
        <v>5390</v>
      </c>
      <c r="AM7999" s="93"/>
      <c r="AN7999" s="93"/>
      <c r="AO7999" s="93"/>
    </row>
    <row r="8000" spans="28:41" x14ac:dyDescent="0.55000000000000004">
      <c r="AB8000" s="276" t="s">
        <v>68545</v>
      </c>
      <c r="AC8000" s="277">
        <v>5762.98</v>
      </c>
      <c r="AE8000" s="246" t="s">
        <v>64487</v>
      </c>
      <c r="AF8000" s="247">
        <v>1543.15</v>
      </c>
      <c r="AH8000" s="226" t="s">
        <v>52796</v>
      </c>
      <c r="AI8000" s="227">
        <v>53.54</v>
      </c>
      <c r="AK8000" s="207" t="s">
        <v>22193</v>
      </c>
      <c r="AL8000" s="208">
        <v>32730.04</v>
      </c>
      <c r="AM8000" s="93"/>
      <c r="AN8000" s="93"/>
      <c r="AO8000" s="93"/>
    </row>
    <row r="8001" spans="28:41" x14ac:dyDescent="0.55000000000000004">
      <c r="AB8001" s="276" t="s">
        <v>63328</v>
      </c>
      <c r="AC8001" s="277">
        <v>327.32</v>
      </c>
      <c r="AE8001" s="246" t="s">
        <v>64488</v>
      </c>
      <c r="AF8001" s="247">
        <v>4275.74</v>
      </c>
      <c r="AH8001" s="226" t="s">
        <v>52797</v>
      </c>
      <c r="AI8001" s="227">
        <v>168.7</v>
      </c>
      <c r="AK8001" s="207" t="s">
        <v>22194</v>
      </c>
      <c r="AL8001" s="208">
        <v>8268.2099999999991</v>
      </c>
      <c r="AM8001" s="93"/>
      <c r="AN8001" s="93"/>
      <c r="AO8001" s="93"/>
    </row>
    <row r="8002" spans="28:41" x14ac:dyDescent="0.55000000000000004">
      <c r="AB8002" s="276" t="s">
        <v>42836</v>
      </c>
      <c r="AC8002" s="277">
        <v>9325.11</v>
      </c>
      <c r="AE8002" s="246" t="s">
        <v>64489</v>
      </c>
      <c r="AF8002" s="247">
        <v>1180.3699999999999</v>
      </c>
      <c r="AH8002" s="226" t="s">
        <v>52798</v>
      </c>
      <c r="AI8002" s="227">
        <v>549.84</v>
      </c>
      <c r="AK8002" s="207" t="s">
        <v>22195</v>
      </c>
      <c r="AL8002" s="208">
        <v>2433.21</v>
      </c>
      <c r="AM8002" s="93"/>
      <c r="AN8002" s="93"/>
      <c r="AO8002" s="93"/>
    </row>
    <row r="8003" spans="28:41" x14ac:dyDescent="0.55000000000000004">
      <c r="AB8003" s="276" t="s">
        <v>57740</v>
      </c>
      <c r="AC8003" s="277">
        <v>67120.53</v>
      </c>
      <c r="AE8003" s="246" t="s">
        <v>64490</v>
      </c>
      <c r="AF8003" s="247">
        <v>1087.72</v>
      </c>
      <c r="AH8003" s="226" t="s">
        <v>52799</v>
      </c>
      <c r="AI8003" s="227">
        <v>5.42</v>
      </c>
      <c r="AK8003" s="207" t="s">
        <v>22196</v>
      </c>
      <c r="AL8003" s="208">
        <v>57900</v>
      </c>
      <c r="AM8003" s="93"/>
      <c r="AN8003" s="93"/>
      <c r="AO8003" s="93"/>
    </row>
    <row r="8004" spans="28:41" x14ac:dyDescent="0.55000000000000004">
      <c r="AB8004" s="276" t="s">
        <v>64781</v>
      </c>
      <c r="AC8004" s="277">
        <v>553.49</v>
      </c>
      <c r="AE8004" s="246" t="s">
        <v>64491</v>
      </c>
      <c r="AF8004" s="247">
        <v>59.16</v>
      </c>
      <c r="AH8004" s="226" t="s">
        <v>50058</v>
      </c>
      <c r="AI8004" s="227">
        <v>90.88</v>
      </c>
      <c r="AK8004" s="207" t="s">
        <v>22197</v>
      </c>
      <c r="AL8004" s="208">
        <v>17710.36</v>
      </c>
      <c r="AM8004" s="93"/>
      <c r="AN8004" s="93"/>
      <c r="AO8004" s="93"/>
    </row>
    <row r="8005" spans="28:41" x14ac:dyDescent="0.55000000000000004">
      <c r="AB8005" s="276" t="s">
        <v>36623</v>
      </c>
      <c r="AC8005" s="277">
        <v>20877.62</v>
      </c>
      <c r="AE8005" s="246" t="s">
        <v>22495</v>
      </c>
      <c r="AF8005" s="247">
        <v>4590</v>
      </c>
      <c r="AH8005" s="226" t="s">
        <v>52800</v>
      </c>
      <c r="AI8005" s="227">
        <v>1050</v>
      </c>
      <c r="AK8005" s="207" t="s">
        <v>22198</v>
      </c>
      <c r="AL8005" s="208">
        <v>4989</v>
      </c>
      <c r="AM8005" s="93"/>
      <c r="AN8005" s="93"/>
      <c r="AO8005" s="93"/>
    </row>
    <row r="8006" spans="28:41" x14ac:dyDescent="0.55000000000000004">
      <c r="AB8006" s="276" t="s">
        <v>36624</v>
      </c>
      <c r="AC8006" s="277">
        <v>33622.589999999997</v>
      </c>
      <c r="AE8006" s="246" t="s">
        <v>40384</v>
      </c>
      <c r="AF8006" s="247">
        <v>70686</v>
      </c>
      <c r="AH8006" s="226" t="s">
        <v>52801</v>
      </c>
      <c r="AI8006" s="227">
        <v>62.6</v>
      </c>
      <c r="AK8006" s="207" t="s">
        <v>22199</v>
      </c>
      <c r="AL8006" s="208">
        <v>12711.33</v>
      </c>
      <c r="AM8006" s="93"/>
      <c r="AN8006" s="93"/>
      <c r="AO8006" s="93"/>
    </row>
    <row r="8007" spans="28:41" x14ac:dyDescent="0.55000000000000004">
      <c r="AB8007" s="276" t="s">
        <v>56477</v>
      </c>
      <c r="AC8007" s="277">
        <v>7526.24</v>
      </c>
      <c r="AE8007" s="246" t="s">
        <v>35209</v>
      </c>
      <c r="AF8007" s="247">
        <v>50001</v>
      </c>
      <c r="AH8007" s="226" t="s">
        <v>50059</v>
      </c>
      <c r="AI8007" s="227">
        <v>28864.32</v>
      </c>
      <c r="AK8007" s="207" t="s">
        <v>22200</v>
      </c>
      <c r="AL8007" s="208">
        <v>30537.43</v>
      </c>
      <c r="AM8007" s="93"/>
      <c r="AN8007" s="93"/>
      <c r="AO8007" s="93"/>
    </row>
    <row r="8008" spans="28:41" x14ac:dyDescent="0.55000000000000004">
      <c r="AB8008" s="276" t="s">
        <v>68546</v>
      </c>
      <c r="AC8008" s="277">
        <v>19744.87</v>
      </c>
      <c r="AE8008" s="246" t="s">
        <v>35210</v>
      </c>
      <c r="AF8008" s="247">
        <v>233769.32</v>
      </c>
      <c r="AH8008" s="226" t="s">
        <v>45089</v>
      </c>
      <c r="AI8008" s="227">
        <v>253998.44</v>
      </c>
      <c r="AK8008" s="207" t="s">
        <v>22201</v>
      </c>
      <c r="AL8008" s="208">
        <v>8173.8</v>
      </c>
      <c r="AM8008" s="93"/>
      <c r="AN8008" s="93"/>
      <c r="AO8008" s="93"/>
    </row>
    <row r="8009" spans="28:41" x14ac:dyDescent="0.55000000000000004">
      <c r="AB8009" s="276" t="s">
        <v>62196</v>
      </c>
      <c r="AC8009" s="277">
        <v>3950</v>
      </c>
      <c r="AE8009" s="246" t="s">
        <v>35211</v>
      </c>
      <c r="AF8009" s="247">
        <v>2667</v>
      </c>
      <c r="AH8009" s="226" t="s">
        <v>45090</v>
      </c>
      <c r="AI8009" s="227">
        <v>16443.560000000001</v>
      </c>
      <c r="AK8009" s="207" t="s">
        <v>22202</v>
      </c>
      <c r="AL8009" s="208">
        <v>7907.3</v>
      </c>
      <c r="AM8009" s="93"/>
      <c r="AN8009" s="93"/>
      <c r="AO8009" s="93"/>
    </row>
    <row r="8010" spans="28:41" x14ac:dyDescent="0.55000000000000004">
      <c r="AB8010" s="276" t="s">
        <v>61544</v>
      </c>
      <c r="AC8010" s="277">
        <v>84095.84</v>
      </c>
      <c r="AE8010" s="246" t="s">
        <v>42654</v>
      </c>
      <c r="AF8010" s="247">
        <v>2000</v>
      </c>
      <c r="AH8010" s="226" t="s">
        <v>50060</v>
      </c>
      <c r="AI8010" s="227">
        <v>721.61</v>
      </c>
      <c r="AK8010" s="207" t="s">
        <v>22203</v>
      </c>
      <c r="AL8010" s="208">
        <v>55</v>
      </c>
      <c r="AM8010" s="93"/>
      <c r="AN8010" s="93"/>
      <c r="AO8010" s="93"/>
    </row>
    <row r="8011" spans="28:41" x14ac:dyDescent="0.55000000000000004">
      <c r="AB8011" s="276" t="s">
        <v>34018</v>
      </c>
      <c r="AC8011" s="277">
        <v>120491.9</v>
      </c>
      <c r="AE8011" s="246" t="s">
        <v>40385</v>
      </c>
      <c r="AF8011" s="247">
        <v>12250</v>
      </c>
      <c r="AH8011" s="226" t="s">
        <v>50061</v>
      </c>
      <c r="AI8011" s="227">
        <v>55.21</v>
      </c>
      <c r="AK8011" s="207" t="s">
        <v>22204</v>
      </c>
      <c r="AL8011" s="208">
        <v>12022.5</v>
      </c>
      <c r="AM8011" s="93"/>
      <c r="AN8011" s="93"/>
      <c r="AO8011" s="93"/>
    </row>
    <row r="8012" spans="28:41" x14ac:dyDescent="0.55000000000000004">
      <c r="AB8012" s="276" t="s">
        <v>42838</v>
      </c>
      <c r="AC8012" s="277">
        <v>7009</v>
      </c>
      <c r="AE8012" s="246" t="s">
        <v>35213</v>
      </c>
      <c r="AF8012" s="247">
        <v>1600</v>
      </c>
      <c r="AH8012" s="226" t="s">
        <v>50062</v>
      </c>
      <c r="AI8012" s="227">
        <v>165.18</v>
      </c>
      <c r="AK8012" s="207" t="s">
        <v>22205</v>
      </c>
      <c r="AL8012" s="208">
        <v>59487.21</v>
      </c>
      <c r="AM8012" s="93"/>
      <c r="AN8012" s="93"/>
      <c r="AO8012" s="93"/>
    </row>
    <row r="8013" spans="28:41" x14ac:dyDescent="0.55000000000000004">
      <c r="AB8013" s="276" t="s">
        <v>58639</v>
      </c>
      <c r="AC8013" s="277">
        <v>-117.3</v>
      </c>
      <c r="AE8013" s="246" t="s">
        <v>35214</v>
      </c>
      <c r="AF8013" s="247">
        <v>26129.46</v>
      </c>
      <c r="AH8013" s="226" t="s">
        <v>42636</v>
      </c>
      <c r="AI8013" s="227">
        <v>59958.19</v>
      </c>
      <c r="AK8013" s="207" t="s">
        <v>22206</v>
      </c>
      <c r="AL8013" s="208">
        <v>117276.25</v>
      </c>
      <c r="AM8013" s="93"/>
      <c r="AN8013" s="93"/>
      <c r="AO8013" s="93"/>
    </row>
    <row r="8014" spans="28:41" x14ac:dyDescent="0.55000000000000004">
      <c r="AB8014" s="276" t="s">
        <v>57741</v>
      </c>
      <c r="AC8014" s="277">
        <v>7094.18</v>
      </c>
      <c r="AE8014" s="246" t="s">
        <v>35215</v>
      </c>
      <c r="AF8014" s="247">
        <v>90888.46</v>
      </c>
      <c r="AH8014" s="226" t="s">
        <v>42637</v>
      </c>
      <c r="AI8014" s="227">
        <v>4524.8100000000004</v>
      </c>
      <c r="AK8014" s="207" t="s">
        <v>22207</v>
      </c>
      <c r="AL8014" s="208">
        <v>5390</v>
      </c>
      <c r="AM8014" s="93"/>
      <c r="AN8014" s="93"/>
      <c r="AO8014" s="93"/>
    </row>
    <row r="8015" spans="28:41" x14ac:dyDescent="0.55000000000000004">
      <c r="AB8015" s="276" t="s">
        <v>45457</v>
      </c>
      <c r="AC8015" s="277">
        <v>178177.15</v>
      </c>
      <c r="AE8015" s="246" t="s">
        <v>36411</v>
      </c>
      <c r="AF8015" s="247">
        <v>55895.79</v>
      </c>
      <c r="AH8015" s="226" t="s">
        <v>47018</v>
      </c>
      <c r="AI8015" s="227">
        <v>9666</v>
      </c>
      <c r="AK8015" s="207" t="s">
        <v>22208</v>
      </c>
      <c r="AL8015" s="208">
        <v>8120</v>
      </c>
      <c r="AM8015" s="93"/>
      <c r="AN8015" s="93"/>
      <c r="AO8015" s="93"/>
    </row>
    <row r="8016" spans="28:41" x14ac:dyDescent="0.55000000000000004">
      <c r="AB8016" s="276" t="s">
        <v>57742</v>
      </c>
      <c r="AC8016" s="277">
        <v>1063375.18</v>
      </c>
      <c r="AE8016" s="246" t="s">
        <v>35216</v>
      </c>
      <c r="AF8016" s="247">
        <v>13323.52</v>
      </c>
      <c r="AH8016" s="226" t="s">
        <v>47019</v>
      </c>
      <c r="AI8016" s="227">
        <v>3010</v>
      </c>
      <c r="AK8016" s="207" t="s">
        <v>22209</v>
      </c>
      <c r="AL8016" s="208">
        <v>5390</v>
      </c>
      <c r="AM8016" s="93"/>
      <c r="AN8016" s="93"/>
      <c r="AO8016" s="93"/>
    </row>
    <row r="8017" spans="28:41" x14ac:dyDescent="0.55000000000000004">
      <c r="AB8017" s="276" t="s">
        <v>68547</v>
      </c>
      <c r="AC8017" s="277">
        <v>520.24</v>
      </c>
      <c r="AE8017" s="246" t="s">
        <v>48960</v>
      </c>
      <c r="AF8017" s="247">
        <v>33812.19</v>
      </c>
      <c r="AH8017" s="226" t="s">
        <v>47020</v>
      </c>
      <c r="AI8017" s="227">
        <v>35983.19</v>
      </c>
      <c r="AK8017" s="207" t="s">
        <v>22210</v>
      </c>
      <c r="AL8017" s="208">
        <v>29230</v>
      </c>
      <c r="AM8017" s="93"/>
      <c r="AN8017" s="93"/>
      <c r="AO8017" s="93"/>
    </row>
    <row r="8018" spans="28:41" x14ac:dyDescent="0.55000000000000004">
      <c r="AB8018" s="276" t="s">
        <v>64786</v>
      </c>
      <c r="AC8018" s="277">
        <v>39.79</v>
      </c>
      <c r="AE8018" s="246" t="s">
        <v>50095</v>
      </c>
      <c r="AF8018" s="247">
        <v>68420.03</v>
      </c>
      <c r="AH8018" s="226" t="s">
        <v>47021</v>
      </c>
      <c r="AI8018" s="227">
        <v>2752.71</v>
      </c>
      <c r="AK8018" s="207" t="s">
        <v>22211</v>
      </c>
      <c r="AL8018" s="208">
        <v>129862.34</v>
      </c>
      <c r="AM8018" s="93"/>
      <c r="AN8018" s="93"/>
      <c r="AO8018" s="93"/>
    </row>
    <row r="8019" spans="28:41" x14ac:dyDescent="0.55000000000000004">
      <c r="AB8019" s="276" t="s">
        <v>64787</v>
      </c>
      <c r="AC8019" s="277">
        <v>130.16999999999999</v>
      </c>
      <c r="AE8019" s="246" t="s">
        <v>64492</v>
      </c>
      <c r="AF8019" s="247">
        <v>3607.8</v>
      </c>
      <c r="AH8019" s="226" t="s">
        <v>42638</v>
      </c>
      <c r="AI8019" s="227">
        <v>1514</v>
      </c>
      <c r="AK8019" s="207" t="s">
        <v>22212</v>
      </c>
      <c r="AL8019" s="208">
        <v>102305.27</v>
      </c>
      <c r="AM8019" s="93"/>
      <c r="AN8019" s="93"/>
      <c r="AO8019" s="93"/>
    </row>
    <row r="8020" spans="28:41" x14ac:dyDescent="0.55000000000000004">
      <c r="AB8020" s="276" t="s">
        <v>58640</v>
      </c>
      <c r="AC8020" s="277">
        <v>5169.5600000000004</v>
      </c>
      <c r="AE8020" s="246" t="s">
        <v>48053</v>
      </c>
      <c r="AF8020" s="247">
        <v>-2432.7800000000002</v>
      </c>
      <c r="AH8020" s="226" t="s">
        <v>47022</v>
      </c>
      <c r="AI8020" s="227">
        <v>78371.259999999995</v>
      </c>
      <c r="AK8020" s="207" t="s">
        <v>22213</v>
      </c>
      <c r="AL8020" s="208">
        <v>27495.1</v>
      </c>
      <c r="AM8020" s="93"/>
      <c r="AN8020" s="93"/>
      <c r="AO8020" s="93"/>
    </row>
    <row r="8021" spans="28:41" x14ac:dyDescent="0.55000000000000004">
      <c r="AB8021" s="276" t="s">
        <v>70078</v>
      </c>
      <c r="AC8021" s="277">
        <v>465</v>
      </c>
      <c r="AE8021" s="246" t="s">
        <v>58573</v>
      </c>
      <c r="AF8021" s="247">
        <v>71138.05</v>
      </c>
      <c r="AH8021" s="226" t="s">
        <v>47023</v>
      </c>
      <c r="AI8021" s="227">
        <v>13709.04</v>
      </c>
      <c r="AK8021" s="207" t="s">
        <v>22214</v>
      </c>
      <c r="AL8021" s="208">
        <v>39575.71</v>
      </c>
      <c r="AM8021" s="93"/>
      <c r="AN8021" s="93"/>
      <c r="AO8021" s="93"/>
    </row>
    <row r="8022" spans="28:41" x14ac:dyDescent="0.55000000000000004">
      <c r="AB8022" s="276" t="s">
        <v>50310</v>
      </c>
      <c r="AC8022" s="277">
        <v>1060.1600000000001</v>
      </c>
      <c r="AE8022" s="246" t="s">
        <v>62060</v>
      </c>
      <c r="AF8022" s="247">
        <v>21.23</v>
      </c>
      <c r="AH8022" s="226" t="s">
        <v>50063</v>
      </c>
      <c r="AI8022" s="227">
        <v>9560.61</v>
      </c>
      <c r="AK8022" s="207" t="s">
        <v>22215</v>
      </c>
      <c r="AL8022" s="208">
        <v>13819.98</v>
      </c>
      <c r="AM8022" s="93"/>
      <c r="AN8022" s="93"/>
      <c r="AO8022" s="93"/>
    </row>
    <row r="8023" spans="28:41" x14ac:dyDescent="0.55000000000000004">
      <c r="AB8023" s="276" t="s">
        <v>42839</v>
      </c>
      <c r="AC8023" s="277">
        <v>30</v>
      </c>
      <c r="AE8023" s="246" t="s">
        <v>58874</v>
      </c>
      <c r="AF8023" s="247">
        <v>325.48</v>
      </c>
      <c r="AH8023" s="226" t="s">
        <v>50064</v>
      </c>
      <c r="AI8023" s="227">
        <v>731.39</v>
      </c>
      <c r="AK8023" s="207" t="s">
        <v>22216</v>
      </c>
      <c r="AL8023" s="208">
        <v>23521.05</v>
      </c>
      <c r="AM8023" s="93"/>
      <c r="AN8023" s="93"/>
      <c r="AO8023" s="93"/>
    </row>
    <row r="8024" spans="28:41" x14ac:dyDescent="0.55000000000000004">
      <c r="AB8024" s="276" t="s">
        <v>68548</v>
      </c>
      <c r="AC8024" s="277">
        <v>1949.81</v>
      </c>
      <c r="AE8024" s="246" t="s">
        <v>52837</v>
      </c>
      <c r="AF8024" s="247">
        <v>1645</v>
      </c>
      <c r="AH8024" s="226" t="s">
        <v>50065</v>
      </c>
      <c r="AI8024" s="227">
        <v>2605</v>
      </c>
      <c r="AK8024" s="207" t="s">
        <v>22217</v>
      </c>
      <c r="AL8024" s="208">
        <v>8528.83</v>
      </c>
      <c r="AM8024" s="93"/>
      <c r="AN8024" s="93"/>
      <c r="AO8024" s="93"/>
    </row>
    <row r="8025" spans="28:41" x14ac:dyDescent="0.55000000000000004">
      <c r="AB8025" s="276" t="s">
        <v>53441</v>
      </c>
      <c r="AC8025" s="277">
        <v>149.16</v>
      </c>
      <c r="AE8025" s="246" t="s">
        <v>61467</v>
      </c>
      <c r="AF8025" s="247">
        <v>26000</v>
      </c>
      <c r="AH8025" s="226" t="s">
        <v>45091</v>
      </c>
      <c r="AI8025" s="227">
        <v>15006.97</v>
      </c>
      <c r="AK8025" s="207" t="s">
        <v>22218</v>
      </c>
      <c r="AL8025" s="208">
        <v>70500</v>
      </c>
      <c r="AM8025" s="93"/>
      <c r="AN8025" s="93"/>
      <c r="AO8025" s="93"/>
    </row>
    <row r="8026" spans="28:41" x14ac:dyDescent="0.55000000000000004">
      <c r="AB8026" s="276" t="s">
        <v>53442</v>
      </c>
      <c r="AC8026" s="277">
        <v>487.84</v>
      </c>
      <c r="AE8026" s="246" t="s">
        <v>61468</v>
      </c>
      <c r="AF8026" s="247">
        <v>4000</v>
      </c>
      <c r="AH8026" s="226" t="s">
        <v>45092</v>
      </c>
      <c r="AI8026" s="227">
        <v>1148.03</v>
      </c>
      <c r="AK8026" s="207" t="s">
        <v>22219</v>
      </c>
      <c r="AL8026" s="208">
        <v>2433.21</v>
      </c>
      <c r="AM8026" s="93"/>
      <c r="AN8026" s="93"/>
      <c r="AO8026" s="93"/>
    </row>
    <row r="8027" spans="28:41" x14ac:dyDescent="0.55000000000000004">
      <c r="AB8027" s="276" t="s">
        <v>47183</v>
      </c>
      <c r="AC8027" s="277">
        <v>0.93</v>
      </c>
      <c r="AE8027" s="246" t="s">
        <v>52839</v>
      </c>
      <c r="AF8027" s="247">
        <v>2420.86</v>
      </c>
      <c r="AH8027" s="226" t="s">
        <v>39241</v>
      </c>
      <c r="AI8027" s="227">
        <v>720</v>
      </c>
      <c r="AK8027" s="207" t="s">
        <v>22220</v>
      </c>
      <c r="AL8027" s="208">
        <v>57900</v>
      </c>
      <c r="AM8027" s="93"/>
      <c r="AN8027" s="93"/>
      <c r="AO8027" s="93"/>
    </row>
    <row r="8028" spans="28:41" x14ac:dyDescent="0.55000000000000004">
      <c r="AB8028" s="276" t="s">
        <v>50311</v>
      </c>
      <c r="AC8028" s="277">
        <v>465.79</v>
      </c>
      <c r="AE8028" s="246" t="s">
        <v>52840</v>
      </c>
      <c r="AF8028" s="247">
        <v>7508.03</v>
      </c>
      <c r="AH8028" s="226" t="s">
        <v>39242</v>
      </c>
      <c r="AI8028" s="227">
        <v>56</v>
      </c>
      <c r="AK8028" s="207" t="s">
        <v>13724</v>
      </c>
      <c r="AL8028" s="208">
        <v>2700</v>
      </c>
      <c r="AM8028" s="93"/>
      <c r="AN8028" s="93"/>
      <c r="AO8028" s="93"/>
    </row>
    <row r="8029" spans="28:41" x14ac:dyDescent="0.55000000000000004">
      <c r="AB8029" s="276" t="s">
        <v>68549</v>
      </c>
      <c r="AC8029" s="277">
        <v>-51.51</v>
      </c>
      <c r="AE8029" s="246" t="s">
        <v>61213</v>
      </c>
      <c r="AF8029" s="247">
        <v>6951.82</v>
      </c>
      <c r="AH8029" s="226" t="s">
        <v>52802</v>
      </c>
      <c r="AI8029" s="227">
        <v>26</v>
      </c>
      <c r="AK8029" s="207" t="s">
        <v>22221</v>
      </c>
      <c r="AL8029" s="208">
        <v>52924.959999999999</v>
      </c>
      <c r="AM8029" s="93"/>
      <c r="AN8029" s="93"/>
      <c r="AO8029" s="93"/>
    </row>
    <row r="8030" spans="28:41" x14ac:dyDescent="0.55000000000000004">
      <c r="AB8030" s="276" t="s">
        <v>70716</v>
      </c>
      <c r="AC8030" s="277">
        <v>833.67</v>
      </c>
      <c r="AE8030" s="246" t="s">
        <v>52841</v>
      </c>
      <c r="AF8030" s="247">
        <v>2711.45</v>
      </c>
      <c r="AH8030" s="226" t="s">
        <v>40376</v>
      </c>
      <c r="AI8030" s="227">
        <v>3360</v>
      </c>
      <c r="AK8030" s="207" t="s">
        <v>22222</v>
      </c>
      <c r="AL8030" s="208">
        <v>46873.91</v>
      </c>
      <c r="AM8030" s="93"/>
      <c r="AN8030" s="93"/>
      <c r="AO8030" s="93"/>
    </row>
    <row r="8031" spans="28:41" x14ac:dyDescent="0.55000000000000004">
      <c r="AB8031" s="276" t="s">
        <v>70717</v>
      </c>
      <c r="AC8031" s="277">
        <v>63.78</v>
      </c>
      <c r="AE8031" s="246" t="s">
        <v>64493</v>
      </c>
      <c r="AF8031" s="247">
        <v>8731</v>
      </c>
      <c r="AH8031" s="226" t="s">
        <v>40377</v>
      </c>
      <c r="AI8031" s="227">
        <v>238.19</v>
      </c>
      <c r="AK8031" s="207" t="s">
        <v>13725</v>
      </c>
      <c r="AL8031" s="208">
        <v>56589.68</v>
      </c>
      <c r="AM8031" s="93"/>
      <c r="AN8031" s="93"/>
      <c r="AO8031" s="93"/>
    </row>
    <row r="8032" spans="28:41" x14ac:dyDescent="0.55000000000000004">
      <c r="AB8032" s="276" t="s">
        <v>70718</v>
      </c>
      <c r="AC8032" s="277">
        <v>208.58</v>
      </c>
      <c r="AE8032" s="246" t="s">
        <v>64494</v>
      </c>
      <c r="AF8032" s="247">
        <v>7000</v>
      </c>
      <c r="AH8032" s="226" t="s">
        <v>40378</v>
      </c>
      <c r="AI8032" s="227">
        <v>786.5</v>
      </c>
      <c r="AK8032" s="207" t="s">
        <v>13726</v>
      </c>
      <c r="AL8032" s="208">
        <v>63447.41</v>
      </c>
      <c r="AM8032" s="93"/>
      <c r="AN8032" s="93"/>
      <c r="AO8032" s="93"/>
    </row>
    <row r="8033" spans="28:41" x14ac:dyDescent="0.55000000000000004">
      <c r="AB8033" s="276" t="s">
        <v>70719</v>
      </c>
      <c r="AC8033" s="277">
        <v>875</v>
      </c>
      <c r="AE8033" s="246" t="s">
        <v>64495</v>
      </c>
      <c r="AF8033" s="247">
        <v>680</v>
      </c>
      <c r="AH8033" s="226" t="s">
        <v>52803</v>
      </c>
      <c r="AI8033" s="227">
        <v>3229.5</v>
      </c>
      <c r="AK8033" s="207" t="s">
        <v>22223</v>
      </c>
      <c r="AL8033" s="208">
        <v>29250.35</v>
      </c>
      <c r="AM8033" s="93"/>
      <c r="AN8033" s="93"/>
      <c r="AO8033" s="93"/>
    </row>
    <row r="8034" spans="28:41" x14ac:dyDescent="0.55000000000000004">
      <c r="AB8034" s="276" t="s">
        <v>70720</v>
      </c>
      <c r="AC8034" s="277">
        <v>413.39</v>
      </c>
      <c r="AE8034" s="246" t="s">
        <v>64496</v>
      </c>
      <c r="AF8034" s="247">
        <v>587.5</v>
      </c>
      <c r="AH8034" s="226" t="s">
        <v>45093</v>
      </c>
      <c r="AI8034" s="227">
        <v>1000</v>
      </c>
      <c r="AK8034" s="207" t="s">
        <v>22224</v>
      </c>
      <c r="AL8034" s="208">
        <v>7053</v>
      </c>
      <c r="AM8034" s="93"/>
      <c r="AN8034" s="93"/>
      <c r="AO8034" s="93"/>
    </row>
    <row r="8035" spans="28:41" x14ac:dyDescent="0.55000000000000004">
      <c r="AB8035" s="276" t="s">
        <v>70721</v>
      </c>
      <c r="AC8035" s="277">
        <v>1190.56</v>
      </c>
      <c r="AE8035" s="246" t="s">
        <v>64497</v>
      </c>
      <c r="AF8035" s="247">
        <v>1176</v>
      </c>
      <c r="AH8035" s="226" t="s">
        <v>48041</v>
      </c>
      <c r="AI8035" s="227">
        <v>76.5</v>
      </c>
      <c r="AK8035" s="207" t="s">
        <v>22225</v>
      </c>
      <c r="AL8035" s="208">
        <v>37000</v>
      </c>
      <c r="AM8035" s="93"/>
      <c r="AN8035" s="93"/>
      <c r="AO8035" s="93"/>
    </row>
    <row r="8036" spans="28:41" x14ac:dyDescent="0.55000000000000004">
      <c r="AB8036" s="276" t="s">
        <v>62773</v>
      </c>
      <c r="AC8036" s="277">
        <v>12347.34</v>
      </c>
      <c r="AE8036" s="246" t="s">
        <v>64498</v>
      </c>
      <c r="AF8036" s="247">
        <v>39.299999999999997</v>
      </c>
      <c r="AH8036" s="226" t="s">
        <v>45094</v>
      </c>
      <c r="AI8036" s="227">
        <v>5000</v>
      </c>
      <c r="AK8036" s="207" t="s">
        <v>22226</v>
      </c>
      <c r="AL8036" s="208">
        <v>954</v>
      </c>
      <c r="AM8036" s="93"/>
      <c r="AN8036" s="93"/>
      <c r="AO8036" s="93"/>
    </row>
    <row r="8037" spans="28:41" x14ac:dyDescent="0.55000000000000004">
      <c r="AB8037" s="276" t="s">
        <v>62774</v>
      </c>
      <c r="AC8037" s="277">
        <v>944.65</v>
      </c>
      <c r="AE8037" s="246" t="s">
        <v>64499</v>
      </c>
      <c r="AF8037" s="247">
        <v>334.18</v>
      </c>
      <c r="AH8037" s="226" t="s">
        <v>52804</v>
      </c>
      <c r="AI8037" s="227">
        <v>368.73</v>
      </c>
      <c r="AK8037" s="207" t="s">
        <v>22227</v>
      </c>
      <c r="AL8037" s="208">
        <v>51745.13</v>
      </c>
      <c r="AM8037" s="93"/>
      <c r="AN8037" s="93"/>
      <c r="AO8037" s="93"/>
    </row>
    <row r="8038" spans="28:41" x14ac:dyDescent="0.55000000000000004">
      <c r="AB8038" s="276" t="s">
        <v>62775</v>
      </c>
      <c r="AC8038" s="277">
        <v>3089.26</v>
      </c>
      <c r="AE8038" s="246" t="s">
        <v>63715</v>
      </c>
      <c r="AF8038" s="247">
        <v>1656.53</v>
      </c>
      <c r="AH8038" s="226" t="s">
        <v>45095</v>
      </c>
      <c r="AI8038" s="227">
        <v>6180630.8499999996</v>
      </c>
      <c r="AK8038" s="207" t="s">
        <v>13727</v>
      </c>
      <c r="AL8038" s="208">
        <v>222455.83</v>
      </c>
      <c r="AM8038" s="93"/>
      <c r="AN8038" s="93"/>
      <c r="AO8038" s="93"/>
    </row>
    <row r="8039" spans="28:41" x14ac:dyDescent="0.55000000000000004">
      <c r="AB8039" s="276" t="s">
        <v>69779</v>
      </c>
      <c r="AC8039" s="277">
        <v>2975</v>
      </c>
      <c r="AE8039" s="246" t="s">
        <v>62061</v>
      </c>
      <c r="AF8039" s="247">
        <v>850</v>
      </c>
      <c r="AH8039" s="226" t="s">
        <v>45096</v>
      </c>
      <c r="AI8039" s="227">
        <v>473010.08</v>
      </c>
      <c r="AK8039" s="207" t="s">
        <v>13728</v>
      </c>
      <c r="AL8039" s="208">
        <v>229996.25</v>
      </c>
      <c r="AM8039" s="93"/>
      <c r="AN8039" s="93"/>
      <c r="AO8039" s="93"/>
    </row>
    <row r="8040" spans="28:41" x14ac:dyDescent="0.55000000000000004">
      <c r="AB8040" s="276" t="s">
        <v>62776</v>
      </c>
      <c r="AC8040" s="277">
        <v>2948.63</v>
      </c>
      <c r="AE8040" s="246" t="s">
        <v>62062</v>
      </c>
      <c r="AF8040" s="247">
        <v>2000</v>
      </c>
      <c r="AH8040" s="226" t="s">
        <v>22294</v>
      </c>
      <c r="AI8040" s="227">
        <v>17790.650000000001</v>
      </c>
      <c r="AK8040" s="207" t="s">
        <v>13730</v>
      </c>
      <c r="AL8040" s="208">
        <v>8173.8</v>
      </c>
      <c r="AM8040" s="93"/>
      <c r="AN8040" s="93"/>
      <c r="AO8040" s="93"/>
    </row>
    <row r="8041" spans="28:41" x14ac:dyDescent="0.55000000000000004">
      <c r="AB8041" s="276" t="s">
        <v>68550</v>
      </c>
      <c r="AC8041" s="277">
        <v>16150</v>
      </c>
      <c r="AE8041" s="246" t="s">
        <v>62063</v>
      </c>
      <c r="AF8041" s="247">
        <v>213.66</v>
      </c>
      <c r="AH8041" s="226" t="s">
        <v>22298</v>
      </c>
      <c r="AI8041" s="227">
        <v>1273.48</v>
      </c>
      <c r="AK8041" s="207" t="s">
        <v>22228</v>
      </c>
      <c r="AL8041" s="208">
        <v>97.46</v>
      </c>
      <c r="AM8041" s="93"/>
      <c r="AN8041" s="93"/>
      <c r="AO8041" s="93"/>
    </row>
    <row r="8042" spans="28:41" x14ac:dyDescent="0.55000000000000004">
      <c r="AB8042" s="276" t="s">
        <v>70079</v>
      </c>
      <c r="AC8042" s="277">
        <v>2375</v>
      </c>
      <c r="AE8042" s="246" t="s">
        <v>62064</v>
      </c>
      <c r="AF8042" s="247">
        <v>698.25</v>
      </c>
      <c r="AH8042" s="226" t="s">
        <v>22299</v>
      </c>
      <c r="AI8042" s="227">
        <v>3950.39</v>
      </c>
      <c r="AK8042" s="207" t="s">
        <v>13731</v>
      </c>
      <c r="AL8042" s="208">
        <v>8865.89</v>
      </c>
      <c r="AM8042" s="93"/>
      <c r="AN8042" s="93"/>
      <c r="AO8042" s="93"/>
    </row>
    <row r="8043" spans="28:41" x14ac:dyDescent="0.55000000000000004">
      <c r="AB8043" s="276" t="s">
        <v>68551</v>
      </c>
      <c r="AC8043" s="277">
        <v>5000</v>
      </c>
      <c r="AE8043" s="246" t="s">
        <v>62065</v>
      </c>
      <c r="AF8043" s="247">
        <v>114.3</v>
      </c>
      <c r="AH8043" s="226" t="s">
        <v>22300</v>
      </c>
      <c r="AI8043" s="227">
        <v>4527.38</v>
      </c>
      <c r="AK8043" s="207" t="s">
        <v>13732</v>
      </c>
      <c r="AL8043" s="208">
        <v>267808.78999999998</v>
      </c>
      <c r="AM8043" s="93"/>
      <c r="AN8043" s="93"/>
      <c r="AO8043" s="93"/>
    </row>
    <row r="8044" spans="28:41" x14ac:dyDescent="0.55000000000000004">
      <c r="AB8044" s="276" t="s">
        <v>68552</v>
      </c>
      <c r="AC8044" s="277">
        <v>382.5</v>
      </c>
      <c r="AE8044" s="246" t="s">
        <v>62066</v>
      </c>
      <c r="AF8044" s="247">
        <v>1100.47</v>
      </c>
      <c r="AH8044" s="226" t="s">
        <v>22302</v>
      </c>
      <c r="AI8044" s="227">
        <v>425175.01</v>
      </c>
      <c r="AK8044" s="207" t="s">
        <v>22229</v>
      </c>
      <c r="AL8044" s="208">
        <v>10332.370000000001</v>
      </c>
      <c r="AM8044" s="93"/>
      <c r="AN8044" s="93"/>
      <c r="AO8044" s="93"/>
    </row>
    <row r="8045" spans="28:41" x14ac:dyDescent="0.55000000000000004">
      <c r="AB8045" s="276" t="s">
        <v>68553</v>
      </c>
      <c r="AC8045" s="277">
        <v>1437.72</v>
      </c>
      <c r="AE8045" s="246" t="s">
        <v>61107</v>
      </c>
      <c r="AF8045" s="247">
        <v>12996.98</v>
      </c>
      <c r="AH8045" s="226" t="s">
        <v>22303</v>
      </c>
      <c r="AI8045" s="227">
        <v>655.1</v>
      </c>
      <c r="AK8045" s="207" t="s">
        <v>22230</v>
      </c>
      <c r="AL8045" s="208">
        <v>937.5</v>
      </c>
      <c r="AM8045" s="93"/>
      <c r="AN8045" s="93"/>
      <c r="AO8045" s="93"/>
    </row>
    <row r="8046" spans="28:41" x14ac:dyDescent="0.55000000000000004">
      <c r="AB8046" s="276" t="s">
        <v>68554</v>
      </c>
      <c r="AC8046" s="277">
        <v>561.58000000000004</v>
      </c>
      <c r="AE8046" s="246" t="s">
        <v>50096</v>
      </c>
      <c r="AF8046" s="247">
        <v>4191</v>
      </c>
      <c r="AH8046" s="226" t="s">
        <v>22305</v>
      </c>
      <c r="AI8046" s="227">
        <v>40936.15</v>
      </c>
      <c r="AK8046" s="207" t="s">
        <v>22231</v>
      </c>
      <c r="AL8046" s="208">
        <v>1500</v>
      </c>
      <c r="AM8046" s="93"/>
      <c r="AN8046" s="93"/>
      <c r="AO8046" s="93"/>
    </row>
    <row r="8047" spans="28:41" x14ac:dyDescent="0.55000000000000004">
      <c r="AB8047" s="276" t="s">
        <v>68555</v>
      </c>
      <c r="AC8047" s="277">
        <v>1328.72</v>
      </c>
      <c r="AE8047" s="246" t="s">
        <v>64500</v>
      </c>
      <c r="AF8047" s="247">
        <v>3279</v>
      </c>
      <c r="AH8047" s="226" t="s">
        <v>22306</v>
      </c>
      <c r="AI8047" s="227">
        <v>28536.49</v>
      </c>
      <c r="AK8047" s="207" t="s">
        <v>22232</v>
      </c>
      <c r="AL8047" s="208">
        <v>472.88</v>
      </c>
      <c r="AM8047" s="93"/>
      <c r="AN8047" s="93"/>
      <c r="AO8047" s="93"/>
    </row>
    <row r="8048" spans="28:41" x14ac:dyDescent="0.55000000000000004">
      <c r="AB8048" s="276" t="s">
        <v>63329</v>
      </c>
      <c r="AC8048" s="277">
        <v>3797.96</v>
      </c>
      <c r="AE8048" s="246" t="s">
        <v>64501</v>
      </c>
      <c r="AF8048" s="247">
        <v>5000</v>
      </c>
      <c r="AH8048" s="226" t="s">
        <v>22307</v>
      </c>
      <c r="AI8048" s="227">
        <v>218109.34</v>
      </c>
      <c r="AK8048" s="207" t="s">
        <v>22233</v>
      </c>
      <c r="AL8048" s="208">
        <v>999</v>
      </c>
      <c r="AM8048" s="93"/>
      <c r="AN8048" s="93"/>
      <c r="AO8048" s="93"/>
    </row>
    <row r="8049" spans="28:41" x14ac:dyDescent="0.55000000000000004">
      <c r="AB8049" s="276" t="s">
        <v>63330</v>
      </c>
      <c r="AC8049" s="277">
        <v>290.54000000000002</v>
      </c>
      <c r="AE8049" s="246" t="s">
        <v>64502</v>
      </c>
      <c r="AF8049" s="247">
        <v>382.5</v>
      </c>
      <c r="AH8049" s="226" t="s">
        <v>22308</v>
      </c>
      <c r="AI8049" s="227">
        <v>332126.67</v>
      </c>
      <c r="AK8049" s="207" t="s">
        <v>22234</v>
      </c>
      <c r="AL8049" s="208">
        <v>251</v>
      </c>
      <c r="AM8049" s="93"/>
      <c r="AN8049" s="93"/>
      <c r="AO8049" s="93"/>
    </row>
    <row r="8050" spans="28:41" x14ac:dyDescent="0.55000000000000004">
      <c r="AB8050" s="276" t="s">
        <v>63331</v>
      </c>
      <c r="AC8050" s="277">
        <v>950.24</v>
      </c>
      <c r="AE8050" s="246" t="s">
        <v>64503</v>
      </c>
      <c r="AF8050" s="247">
        <v>1225</v>
      </c>
      <c r="AH8050" s="226" t="s">
        <v>39244</v>
      </c>
      <c r="AI8050" s="227">
        <v>13023.68</v>
      </c>
      <c r="AK8050" s="207" t="s">
        <v>22235</v>
      </c>
      <c r="AL8050" s="208">
        <v>2007.25</v>
      </c>
      <c r="AM8050" s="93"/>
      <c r="AN8050" s="93"/>
      <c r="AO8050" s="93"/>
    </row>
    <row r="8051" spans="28:41" x14ac:dyDescent="0.55000000000000004">
      <c r="AB8051" s="276" t="s">
        <v>34027</v>
      </c>
      <c r="AC8051" s="277">
        <v>18519.900000000001</v>
      </c>
      <c r="AE8051" s="246" t="s">
        <v>64504</v>
      </c>
      <c r="AF8051" s="247">
        <v>1189.3499999999999</v>
      </c>
      <c r="AH8051" s="226" t="s">
        <v>22309</v>
      </c>
      <c r="AI8051" s="227">
        <v>2896623.65</v>
      </c>
      <c r="AK8051" s="207" t="s">
        <v>22236</v>
      </c>
      <c r="AL8051" s="208">
        <v>2672</v>
      </c>
      <c r="AM8051" s="93"/>
      <c r="AN8051" s="93"/>
      <c r="AO8051" s="93"/>
    </row>
    <row r="8052" spans="28:41" x14ac:dyDescent="0.55000000000000004">
      <c r="AB8052" s="276" t="s">
        <v>35489</v>
      </c>
      <c r="AC8052" s="277">
        <v>21896.77</v>
      </c>
      <c r="AE8052" s="246" t="s">
        <v>55215</v>
      </c>
      <c r="AF8052" s="247">
        <v>5778.58</v>
      </c>
      <c r="AH8052" s="226" t="s">
        <v>36397</v>
      </c>
      <c r="AI8052" s="227">
        <v>-51867.25</v>
      </c>
      <c r="AK8052" s="207" t="s">
        <v>22237</v>
      </c>
      <c r="AL8052" s="208">
        <v>4518</v>
      </c>
      <c r="AM8052" s="93"/>
      <c r="AN8052" s="93"/>
      <c r="AO8052" s="93"/>
    </row>
    <row r="8053" spans="28:41" x14ac:dyDescent="0.55000000000000004">
      <c r="AB8053" s="276" t="s">
        <v>34028</v>
      </c>
      <c r="AC8053" s="277">
        <v>4018.76</v>
      </c>
      <c r="AE8053" s="246" t="s">
        <v>56257</v>
      </c>
      <c r="AF8053" s="247">
        <v>4800</v>
      </c>
      <c r="AH8053" s="226" t="s">
        <v>50066</v>
      </c>
      <c r="AI8053" s="227">
        <v>2163.25</v>
      </c>
      <c r="AK8053" s="207" t="s">
        <v>22238</v>
      </c>
      <c r="AL8053" s="208">
        <v>1930</v>
      </c>
      <c r="AM8053" s="93"/>
      <c r="AN8053" s="93"/>
      <c r="AO8053" s="93"/>
    </row>
    <row r="8054" spans="28:41" x14ac:dyDescent="0.55000000000000004">
      <c r="AB8054" s="276" t="s">
        <v>26022</v>
      </c>
      <c r="AC8054" s="277">
        <v>3218.33</v>
      </c>
      <c r="AE8054" s="246" t="s">
        <v>22564</v>
      </c>
      <c r="AF8054" s="247">
        <v>809.23</v>
      </c>
      <c r="AH8054" s="226" t="s">
        <v>50067</v>
      </c>
      <c r="AI8054" s="227">
        <v>1547.31</v>
      </c>
      <c r="AK8054" s="207" t="s">
        <v>22239</v>
      </c>
      <c r="AL8054" s="208">
        <v>1352.79</v>
      </c>
      <c r="AM8054" s="93"/>
      <c r="AN8054" s="93"/>
      <c r="AO8054" s="93"/>
    </row>
    <row r="8055" spans="28:41" x14ac:dyDescent="0.55000000000000004">
      <c r="AB8055" s="276" t="s">
        <v>26023</v>
      </c>
      <c r="AC8055" s="277">
        <v>10193.49</v>
      </c>
      <c r="AE8055" s="246" t="s">
        <v>22565</v>
      </c>
      <c r="AF8055" s="247">
        <v>1415.75</v>
      </c>
      <c r="AH8055" s="226" t="s">
        <v>36398</v>
      </c>
      <c r="AI8055" s="227">
        <v>262262.84999999998</v>
      </c>
      <c r="AK8055" s="207" t="s">
        <v>22240</v>
      </c>
      <c r="AL8055" s="208">
        <v>1850.21</v>
      </c>
      <c r="AM8055" s="93"/>
      <c r="AN8055" s="93"/>
      <c r="AO8055" s="93"/>
    </row>
    <row r="8056" spans="28:41" x14ac:dyDescent="0.55000000000000004">
      <c r="AB8056" s="276" t="s">
        <v>35490</v>
      </c>
      <c r="AC8056" s="277">
        <v>21878.92</v>
      </c>
      <c r="AE8056" s="246" t="s">
        <v>22567</v>
      </c>
      <c r="AF8056" s="247">
        <v>65407.39</v>
      </c>
      <c r="AH8056" s="226" t="s">
        <v>33755</v>
      </c>
      <c r="AI8056" s="227">
        <v>51619</v>
      </c>
      <c r="AK8056" s="207" t="s">
        <v>22241</v>
      </c>
      <c r="AL8056" s="208">
        <v>2000</v>
      </c>
      <c r="AM8056" s="93"/>
      <c r="AN8056" s="93"/>
      <c r="AO8056" s="93"/>
    </row>
    <row r="8057" spans="28:41" x14ac:dyDescent="0.55000000000000004">
      <c r="AB8057" s="276" t="s">
        <v>26024</v>
      </c>
      <c r="AC8057" s="277">
        <v>1053.6099999999999</v>
      </c>
      <c r="AE8057" s="246" t="s">
        <v>36414</v>
      </c>
      <c r="AF8057" s="247">
        <v>6735.58</v>
      </c>
      <c r="AH8057" s="226" t="s">
        <v>52805</v>
      </c>
      <c r="AI8057" s="227">
        <v>8197.33</v>
      </c>
      <c r="AK8057" s="207" t="s">
        <v>22242</v>
      </c>
      <c r="AL8057" s="208">
        <v>4253</v>
      </c>
      <c r="AM8057" s="93"/>
      <c r="AN8057" s="93"/>
      <c r="AO8057" s="93"/>
    </row>
    <row r="8058" spans="28:41" x14ac:dyDescent="0.55000000000000004">
      <c r="AB8058" s="276" t="s">
        <v>53446</v>
      </c>
      <c r="AC8058" s="277">
        <v>1336.05</v>
      </c>
      <c r="AE8058" s="246" t="s">
        <v>22569</v>
      </c>
      <c r="AF8058" s="247">
        <v>1284</v>
      </c>
      <c r="AH8058" s="226" t="s">
        <v>52806</v>
      </c>
      <c r="AI8058" s="227">
        <v>627.07000000000005</v>
      </c>
      <c r="AK8058" s="207" t="s">
        <v>22243</v>
      </c>
      <c r="AL8058" s="208">
        <v>10541</v>
      </c>
      <c r="AM8058" s="93"/>
      <c r="AN8058" s="93"/>
      <c r="AO8058" s="93"/>
    </row>
    <row r="8059" spans="28:41" x14ac:dyDescent="0.55000000000000004">
      <c r="AB8059" s="276" t="s">
        <v>56479</v>
      </c>
      <c r="AC8059" s="277">
        <v>9190.18</v>
      </c>
      <c r="AE8059" s="246" t="s">
        <v>57542</v>
      </c>
      <c r="AF8059" s="247">
        <v>1394.82</v>
      </c>
      <c r="AH8059" s="226" t="s">
        <v>52807</v>
      </c>
      <c r="AI8059" s="227">
        <v>341.97</v>
      </c>
      <c r="AK8059" s="207" t="s">
        <v>22244</v>
      </c>
      <c r="AL8059" s="208">
        <v>1668</v>
      </c>
      <c r="AM8059" s="93"/>
      <c r="AN8059" s="93"/>
      <c r="AO8059" s="93"/>
    </row>
    <row r="8060" spans="28:41" x14ac:dyDescent="0.55000000000000004">
      <c r="AB8060" s="276" t="s">
        <v>68556</v>
      </c>
      <c r="AC8060" s="277">
        <v>206.82</v>
      </c>
      <c r="AE8060" s="246" t="s">
        <v>22570</v>
      </c>
      <c r="AF8060" s="247">
        <v>26715.919999999998</v>
      </c>
      <c r="AH8060" s="226" t="s">
        <v>50068</v>
      </c>
      <c r="AI8060" s="227">
        <v>10779.61</v>
      </c>
      <c r="AK8060" s="207" t="s">
        <v>22245</v>
      </c>
      <c r="AL8060" s="208">
        <v>10332.370000000001</v>
      </c>
      <c r="AM8060" s="93"/>
      <c r="AN8060" s="93"/>
      <c r="AO8060" s="93"/>
    </row>
    <row r="8061" spans="28:41" x14ac:dyDescent="0.55000000000000004">
      <c r="AB8061" s="276" t="s">
        <v>53449</v>
      </c>
      <c r="AC8061" s="277">
        <v>15804.25</v>
      </c>
      <c r="AE8061" s="246" t="s">
        <v>57543</v>
      </c>
      <c r="AF8061" s="247">
        <v>106386.61</v>
      </c>
      <c r="AH8061" s="226" t="s">
        <v>48042</v>
      </c>
      <c r="AI8061" s="227">
        <v>4984.68</v>
      </c>
      <c r="AK8061" s="207" t="s">
        <v>22246</v>
      </c>
      <c r="AL8061" s="208">
        <v>937.5</v>
      </c>
      <c r="AM8061" s="93"/>
      <c r="AN8061" s="93"/>
      <c r="AO8061" s="93"/>
    </row>
    <row r="8062" spans="28:41" x14ac:dyDescent="0.55000000000000004">
      <c r="AB8062" s="276" t="s">
        <v>53450</v>
      </c>
      <c r="AC8062" s="277">
        <v>138.19</v>
      </c>
      <c r="AE8062" s="246" t="s">
        <v>22572</v>
      </c>
      <c r="AF8062" s="247">
        <v>24035.63</v>
      </c>
      <c r="AH8062" s="226" t="s">
        <v>35195</v>
      </c>
      <c r="AI8062" s="227">
        <v>264626.03999999998</v>
      </c>
      <c r="AK8062" s="207" t="s">
        <v>22247</v>
      </c>
      <c r="AL8062" s="208">
        <v>1500</v>
      </c>
      <c r="AM8062" s="93"/>
      <c r="AN8062" s="93"/>
      <c r="AO8062" s="93"/>
    </row>
    <row r="8063" spans="28:41" x14ac:dyDescent="0.55000000000000004">
      <c r="AB8063" s="276" t="s">
        <v>53451</v>
      </c>
      <c r="AC8063" s="277">
        <v>414.41</v>
      </c>
      <c r="AE8063" s="246" t="s">
        <v>22573</v>
      </c>
      <c r="AF8063" s="247">
        <v>58714.84</v>
      </c>
      <c r="AH8063" s="226" t="s">
        <v>35196</v>
      </c>
      <c r="AI8063" s="227">
        <v>47295</v>
      </c>
      <c r="AK8063" s="207" t="s">
        <v>22248</v>
      </c>
      <c r="AL8063" s="208">
        <v>472.88</v>
      </c>
      <c r="AM8063" s="93"/>
      <c r="AN8063" s="93"/>
      <c r="AO8063" s="93"/>
    </row>
    <row r="8064" spans="28:41" x14ac:dyDescent="0.55000000000000004">
      <c r="AB8064" s="276" t="s">
        <v>68557</v>
      </c>
      <c r="AC8064" s="277">
        <v>370.81</v>
      </c>
      <c r="AE8064" s="246" t="s">
        <v>22574</v>
      </c>
      <c r="AF8064" s="247">
        <v>42921.04</v>
      </c>
      <c r="AH8064" s="226" t="s">
        <v>22311</v>
      </c>
      <c r="AI8064" s="227">
        <v>114539.61</v>
      </c>
      <c r="AK8064" s="207" t="s">
        <v>22249</v>
      </c>
      <c r="AL8064" s="208">
        <v>10541</v>
      </c>
      <c r="AM8064" s="93"/>
      <c r="AN8064" s="93"/>
      <c r="AO8064" s="93"/>
    </row>
    <row r="8065" spans="28:41" x14ac:dyDescent="0.55000000000000004">
      <c r="AB8065" s="276" t="s">
        <v>53453</v>
      </c>
      <c r="AC8065" s="277">
        <v>5847.38</v>
      </c>
      <c r="AE8065" s="246" t="s">
        <v>22575</v>
      </c>
      <c r="AF8065" s="247">
        <v>397059.42</v>
      </c>
      <c r="AH8065" s="226" t="s">
        <v>40379</v>
      </c>
      <c r="AI8065" s="227">
        <v>24165.57</v>
      </c>
      <c r="AK8065" s="207" t="s">
        <v>22250</v>
      </c>
      <c r="AL8065" s="208">
        <v>999</v>
      </c>
      <c r="AM8065" s="93"/>
      <c r="AN8065" s="93"/>
      <c r="AO8065" s="93"/>
    </row>
    <row r="8066" spans="28:41" x14ac:dyDescent="0.55000000000000004">
      <c r="AB8066" s="276" t="s">
        <v>68558</v>
      </c>
      <c r="AC8066" s="277">
        <v>87871.679999999993</v>
      </c>
      <c r="AE8066" s="246" t="s">
        <v>57544</v>
      </c>
      <c r="AF8066" s="247">
        <v>8807.44</v>
      </c>
      <c r="AH8066" s="226" t="s">
        <v>52808</v>
      </c>
      <c r="AI8066" s="227">
        <v>1540.89</v>
      </c>
      <c r="AK8066" s="207" t="s">
        <v>22251</v>
      </c>
      <c r="AL8066" s="208">
        <v>7176</v>
      </c>
      <c r="AM8066" s="93"/>
      <c r="AN8066" s="93"/>
      <c r="AO8066" s="93"/>
    </row>
    <row r="8067" spans="28:41" x14ac:dyDescent="0.55000000000000004">
      <c r="AB8067" s="276" t="s">
        <v>34031</v>
      </c>
      <c r="AC8067" s="277">
        <v>83078.039999999994</v>
      </c>
      <c r="AE8067" s="246" t="s">
        <v>57545</v>
      </c>
      <c r="AF8067" s="247">
        <v>61539.56</v>
      </c>
      <c r="AH8067" s="226" t="s">
        <v>35197</v>
      </c>
      <c r="AI8067" s="227">
        <v>35071.69</v>
      </c>
      <c r="AK8067" s="207" t="s">
        <v>22252</v>
      </c>
      <c r="AL8067" s="208">
        <v>7028.04</v>
      </c>
      <c r="AM8067" s="93"/>
      <c r="AN8067" s="93"/>
      <c r="AO8067" s="93"/>
    </row>
    <row r="8068" spans="28:41" x14ac:dyDescent="0.55000000000000004">
      <c r="AB8068" s="276" t="s">
        <v>68559</v>
      </c>
      <c r="AC8068" s="277">
        <v>168122</v>
      </c>
      <c r="AE8068" s="246" t="s">
        <v>22578</v>
      </c>
      <c r="AF8068" s="247">
        <v>40644.71</v>
      </c>
      <c r="AH8068" s="226" t="s">
        <v>22312</v>
      </c>
      <c r="AI8068" s="227">
        <v>36669.43</v>
      </c>
      <c r="AK8068" s="207" t="s">
        <v>22253</v>
      </c>
      <c r="AL8068" s="208">
        <v>8298.2099999999991</v>
      </c>
      <c r="AM8068" s="93"/>
      <c r="AN8068" s="93"/>
      <c r="AO8068" s="93"/>
    </row>
    <row r="8069" spans="28:41" x14ac:dyDescent="0.55000000000000004">
      <c r="AB8069" s="276" t="s">
        <v>48197</v>
      </c>
      <c r="AC8069" s="277">
        <v>137423.87</v>
      </c>
      <c r="AE8069" s="246" t="s">
        <v>57546</v>
      </c>
      <c r="AF8069" s="247">
        <v>693.7</v>
      </c>
      <c r="AH8069" s="226" t="s">
        <v>22313</v>
      </c>
      <c r="AI8069" s="227">
        <v>105839.57</v>
      </c>
      <c r="AK8069" s="207" t="s">
        <v>22254</v>
      </c>
      <c r="AL8069" s="208">
        <v>720</v>
      </c>
      <c r="AM8069" s="93"/>
      <c r="AN8069" s="93"/>
      <c r="AO8069" s="93"/>
    </row>
    <row r="8070" spans="28:41" x14ac:dyDescent="0.55000000000000004">
      <c r="AB8070" s="276" t="s">
        <v>62198</v>
      </c>
      <c r="AC8070" s="277">
        <v>64298.64</v>
      </c>
      <c r="AE8070" s="246" t="s">
        <v>58286</v>
      </c>
      <c r="AF8070" s="247">
        <v>7443.99</v>
      </c>
      <c r="AH8070" s="226" t="s">
        <v>22314</v>
      </c>
      <c r="AI8070" s="227">
        <v>40457.15</v>
      </c>
      <c r="AK8070" s="207" t="s">
        <v>22255</v>
      </c>
      <c r="AL8070" s="208">
        <v>1325</v>
      </c>
      <c r="AM8070" s="93"/>
      <c r="AN8070" s="93"/>
      <c r="AO8070" s="93"/>
    </row>
    <row r="8071" spans="28:41" x14ac:dyDescent="0.55000000000000004">
      <c r="AB8071" s="276" t="s">
        <v>39412</v>
      </c>
      <c r="AC8071" s="277">
        <v>423315.66</v>
      </c>
      <c r="AE8071" s="246" t="s">
        <v>36415</v>
      </c>
      <c r="AF8071" s="247">
        <v>17202.310000000001</v>
      </c>
      <c r="AH8071" s="226" t="s">
        <v>22315</v>
      </c>
      <c r="AI8071" s="227">
        <v>5540.13</v>
      </c>
      <c r="AK8071" s="207" t="s">
        <v>22256</v>
      </c>
      <c r="AL8071" s="208">
        <v>1991</v>
      </c>
      <c r="AM8071" s="93"/>
      <c r="AN8071" s="93"/>
      <c r="AO8071" s="93"/>
    </row>
    <row r="8072" spans="28:41" x14ac:dyDescent="0.55000000000000004">
      <c r="AB8072" s="276" t="s">
        <v>68560</v>
      </c>
      <c r="AC8072" s="277">
        <v>169271.88</v>
      </c>
      <c r="AE8072" s="246" t="s">
        <v>36416</v>
      </c>
      <c r="AF8072" s="247">
        <v>1233.55</v>
      </c>
      <c r="AH8072" s="226" t="s">
        <v>50069</v>
      </c>
      <c r="AI8072" s="227">
        <v>336870</v>
      </c>
      <c r="AK8072" s="207" t="s">
        <v>22257</v>
      </c>
      <c r="AL8072" s="208">
        <v>1888.8</v>
      </c>
      <c r="AM8072" s="93"/>
      <c r="AN8072" s="93"/>
      <c r="AO8072" s="93"/>
    </row>
    <row r="8073" spans="28:41" x14ac:dyDescent="0.55000000000000004">
      <c r="AB8073" s="276" t="s">
        <v>68561</v>
      </c>
      <c r="AC8073" s="277">
        <v>27114.67</v>
      </c>
      <c r="AE8073" s="246" t="s">
        <v>36417</v>
      </c>
      <c r="AF8073" s="247">
        <v>4214.57</v>
      </c>
      <c r="AH8073" s="226" t="s">
        <v>50070</v>
      </c>
      <c r="AI8073" s="227">
        <v>25770.58</v>
      </c>
      <c r="AK8073" s="207" t="s">
        <v>22258</v>
      </c>
      <c r="AL8073" s="208">
        <v>720</v>
      </c>
      <c r="AM8073" s="93"/>
      <c r="AN8073" s="93"/>
      <c r="AO8073" s="93"/>
    </row>
    <row r="8074" spans="28:41" x14ac:dyDescent="0.55000000000000004">
      <c r="AB8074" s="276" t="s">
        <v>68562</v>
      </c>
      <c r="AC8074" s="277">
        <v>2209</v>
      </c>
      <c r="AE8074" s="246" t="s">
        <v>36418</v>
      </c>
      <c r="AF8074" s="247">
        <v>3620.35</v>
      </c>
      <c r="AH8074" s="226" t="s">
        <v>50071</v>
      </c>
      <c r="AI8074" s="227">
        <v>81185.69</v>
      </c>
      <c r="AK8074" s="207" t="s">
        <v>22259</v>
      </c>
      <c r="AL8074" s="208">
        <v>5204.8</v>
      </c>
      <c r="AM8074" s="93"/>
      <c r="AN8074" s="93"/>
      <c r="AO8074" s="93"/>
    </row>
    <row r="8075" spans="28:41" x14ac:dyDescent="0.55000000000000004">
      <c r="AB8075" s="276" t="s">
        <v>34032</v>
      </c>
      <c r="AC8075" s="277">
        <v>123227.78</v>
      </c>
      <c r="AE8075" s="246" t="s">
        <v>57547</v>
      </c>
      <c r="AF8075" s="247">
        <v>23022.28</v>
      </c>
      <c r="AH8075" s="226" t="s">
        <v>52809</v>
      </c>
      <c r="AI8075" s="227">
        <v>3639.38</v>
      </c>
      <c r="AK8075" s="207" t="s">
        <v>22260</v>
      </c>
      <c r="AL8075" s="208">
        <v>279214.23</v>
      </c>
      <c r="AM8075" s="93"/>
      <c r="AN8075" s="93"/>
      <c r="AO8075" s="93"/>
    </row>
    <row r="8076" spans="28:41" x14ac:dyDescent="0.55000000000000004">
      <c r="AB8076" s="276" t="s">
        <v>68563</v>
      </c>
      <c r="AC8076" s="277">
        <v>1977.11</v>
      </c>
      <c r="AE8076" s="246" t="s">
        <v>57548</v>
      </c>
      <c r="AF8076" s="247">
        <v>4841.7</v>
      </c>
      <c r="AH8076" s="226" t="s">
        <v>33756</v>
      </c>
      <c r="AI8076" s="227">
        <v>85824</v>
      </c>
      <c r="AK8076" s="207" t="s">
        <v>22261</v>
      </c>
      <c r="AL8076" s="208">
        <v>21153.15</v>
      </c>
      <c r="AM8076" s="93"/>
      <c r="AN8076" s="93"/>
      <c r="AO8076" s="93"/>
    </row>
    <row r="8077" spans="28:41" x14ac:dyDescent="0.55000000000000004">
      <c r="AB8077" s="276" t="s">
        <v>36629</v>
      </c>
      <c r="AC8077" s="277">
        <v>4950</v>
      </c>
      <c r="AE8077" s="246" t="s">
        <v>57549</v>
      </c>
      <c r="AF8077" s="247">
        <v>5024.16</v>
      </c>
      <c r="AH8077" s="226" t="s">
        <v>22316</v>
      </c>
      <c r="AI8077" s="227">
        <v>206679.74</v>
      </c>
      <c r="AK8077" s="207" t="s">
        <v>22262</v>
      </c>
      <c r="AL8077" s="208">
        <v>56598.18</v>
      </c>
      <c r="AM8077" s="93"/>
      <c r="AN8077" s="93"/>
      <c r="AO8077" s="93"/>
    </row>
    <row r="8078" spans="28:41" x14ac:dyDescent="0.55000000000000004">
      <c r="AB8078" s="276" t="s">
        <v>26028</v>
      </c>
      <c r="AC8078" s="277">
        <v>94570.45</v>
      </c>
      <c r="AE8078" s="246" t="s">
        <v>57550</v>
      </c>
      <c r="AF8078" s="247">
        <v>2166.8000000000002</v>
      </c>
      <c r="AH8078" s="226" t="s">
        <v>36399</v>
      </c>
      <c r="AI8078" s="227">
        <v>44976.2</v>
      </c>
      <c r="AK8078" s="207" t="s">
        <v>22263</v>
      </c>
      <c r="AL8078" s="208">
        <v>201627.97</v>
      </c>
      <c r="AM8078" s="93"/>
      <c r="AN8078" s="93"/>
      <c r="AO8078" s="93"/>
    </row>
    <row r="8079" spans="28:41" x14ac:dyDescent="0.55000000000000004">
      <c r="AB8079" s="276" t="s">
        <v>34034</v>
      </c>
      <c r="AC8079" s="277">
        <v>320714.95</v>
      </c>
      <c r="AE8079" s="246" t="s">
        <v>57551</v>
      </c>
      <c r="AF8079" s="247">
        <v>53938.1</v>
      </c>
      <c r="AH8079" s="226" t="s">
        <v>22317</v>
      </c>
      <c r="AI8079" s="227">
        <v>1663581.68</v>
      </c>
      <c r="AK8079" s="207" t="s">
        <v>22264</v>
      </c>
      <c r="AL8079" s="208">
        <v>896925.15</v>
      </c>
      <c r="AM8079" s="93"/>
      <c r="AN8079" s="93"/>
      <c r="AO8079" s="93"/>
    </row>
    <row r="8080" spans="28:41" x14ac:dyDescent="0.55000000000000004">
      <c r="AB8080" s="276" t="s">
        <v>35492</v>
      </c>
      <c r="AC8080" s="277">
        <v>120291.31</v>
      </c>
      <c r="AE8080" s="246" t="s">
        <v>57552</v>
      </c>
      <c r="AF8080" s="247">
        <v>6706.95</v>
      </c>
      <c r="AH8080" s="226" t="s">
        <v>48043</v>
      </c>
      <c r="AI8080" s="227">
        <v>385</v>
      </c>
      <c r="AK8080" s="207" t="s">
        <v>22265</v>
      </c>
      <c r="AL8080" s="208">
        <v>207589.97</v>
      </c>
      <c r="AM8080" s="93"/>
      <c r="AN8080" s="93"/>
      <c r="AO8080" s="93"/>
    </row>
    <row r="8081" spans="28:41" x14ac:dyDescent="0.55000000000000004">
      <c r="AB8081" s="276" t="s">
        <v>66703</v>
      </c>
      <c r="AC8081" s="277">
        <v>17208.77</v>
      </c>
      <c r="AE8081" s="246" t="s">
        <v>57553</v>
      </c>
      <c r="AF8081" s="247">
        <v>17861.71</v>
      </c>
      <c r="AH8081" s="226" t="s">
        <v>48044</v>
      </c>
      <c r="AI8081" s="227">
        <v>513.66</v>
      </c>
      <c r="AK8081" s="207" t="s">
        <v>22266</v>
      </c>
      <c r="AL8081" s="208">
        <v>38402.35</v>
      </c>
      <c r="AM8081" s="93"/>
      <c r="AN8081" s="93"/>
      <c r="AO8081" s="93"/>
    </row>
    <row r="8082" spans="28:41" x14ac:dyDescent="0.55000000000000004">
      <c r="AB8082" s="276" t="s">
        <v>68564</v>
      </c>
      <c r="AC8082" s="277">
        <v>375670.9</v>
      </c>
      <c r="AE8082" s="246" t="s">
        <v>57554</v>
      </c>
      <c r="AF8082" s="247">
        <v>21.52</v>
      </c>
      <c r="AH8082" s="226" t="s">
        <v>22318</v>
      </c>
      <c r="AI8082" s="227">
        <v>125614.71</v>
      </c>
      <c r="AK8082" s="207" t="s">
        <v>22267</v>
      </c>
      <c r="AL8082" s="208">
        <v>72071</v>
      </c>
      <c r="AM8082" s="93"/>
      <c r="AN8082" s="93"/>
      <c r="AO8082" s="93"/>
    </row>
    <row r="8083" spans="28:41" x14ac:dyDescent="0.55000000000000004">
      <c r="AB8083" s="276" t="s">
        <v>26029</v>
      </c>
      <c r="AC8083" s="277">
        <v>37868.32</v>
      </c>
      <c r="AE8083" s="246" t="s">
        <v>57555</v>
      </c>
      <c r="AF8083" s="247">
        <v>16255.84</v>
      </c>
      <c r="AH8083" s="226" t="s">
        <v>42639</v>
      </c>
      <c r="AI8083" s="227">
        <v>35381.870000000003</v>
      </c>
      <c r="AK8083" s="207" t="s">
        <v>22268</v>
      </c>
      <c r="AL8083" s="208">
        <v>671563</v>
      </c>
      <c r="AM8083" s="93"/>
      <c r="AN8083" s="93"/>
      <c r="AO8083" s="93"/>
    </row>
    <row r="8084" spans="28:41" x14ac:dyDescent="0.55000000000000004">
      <c r="AB8084" s="276" t="s">
        <v>63335</v>
      </c>
      <c r="AC8084" s="277">
        <v>-601.21</v>
      </c>
      <c r="AE8084" s="246" t="s">
        <v>55216</v>
      </c>
      <c r="AF8084" s="247">
        <v>59226.3</v>
      </c>
      <c r="AH8084" s="226" t="s">
        <v>22319</v>
      </c>
      <c r="AI8084" s="227">
        <v>309155.03999999998</v>
      </c>
      <c r="AK8084" s="207" t="s">
        <v>13734</v>
      </c>
      <c r="AL8084" s="208">
        <v>126123.84</v>
      </c>
      <c r="AM8084" s="93"/>
      <c r="AN8084" s="93"/>
      <c r="AO8084" s="93"/>
    </row>
    <row r="8085" spans="28:41" x14ac:dyDescent="0.55000000000000004">
      <c r="AB8085" s="276" t="s">
        <v>59782</v>
      </c>
      <c r="AC8085" s="277">
        <v>3004994.74</v>
      </c>
      <c r="AE8085" s="246" t="s">
        <v>52844</v>
      </c>
      <c r="AF8085" s="247">
        <v>278668.18</v>
      </c>
      <c r="AH8085" s="226" t="s">
        <v>39245</v>
      </c>
      <c r="AI8085" s="227">
        <v>16254.92</v>
      </c>
      <c r="AK8085" s="207" t="s">
        <v>22269</v>
      </c>
      <c r="AL8085" s="208">
        <v>13799.63</v>
      </c>
      <c r="AM8085" s="93"/>
      <c r="AN8085" s="93"/>
      <c r="AO8085" s="93"/>
    </row>
    <row r="8086" spans="28:41" x14ac:dyDescent="0.55000000000000004">
      <c r="AB8086" s="276" t="s">
        <v>49104</v>
      </c>
      <c r="AC8086" s="277">
        <v>459.09</v>
      </c>
      <c r="AE8086" s="246" t="s">
        <v>33770</v>
      </c>
      <c r="AF8086" s="247">
        <v>37455.82</v>
      </c>
      <c r="AH8086" s="226" t="s">
        <v>22320</v>
      </c>
      <c r="AI8086" s="227">
        <v>19146.03</v>
      </c>
      <c r="AK8086" s="207" t="s">
        <v>22270</v>
      </c>
      <c r="AL8086" s="208">
        <v>17200</v>
      </c>
      <c r="AM8086" s="93"/>
      <c r="AN8086" s="93"/>
      <c r="AO8086" s="93"/>
    </row>
    <row r="8087" spans="28:41" x14ac:dyDescent="0.55000000000000004">
      <c r="AB8087" s="276" t="s">
        <v>58644</v>
      </c>
      <c r="AC8087" s="277">
        <v>7.67</v>
      </c>
      <c r="AE8087" s="246" t="s">
        <v>33771</v>
      </c>
      <c r="AF8087" s="247">
        <v>2144.63</v>
      </c>
      <c r="AH8087" s="226" t="s">
        <v>22321</v>
      </c>
      <c r="AI8087" s="227">
        <v>92525.54</v>
      </c>
      <c r="AK8087" s="207" t="s">
        <v>22271</v>
      </c>
      <c r="AL8087" s="208">
        <v>11544.32</v>
      </c>
      <c r="AM8087" s="93"/>
      <c r="AN8087" s="93"/>
      <c r="AO8087" s="93"/>
    </row>
    <row r="8088" spans="28:41" x14ac:dyDescent="0.55000000000000004">
      <c r="AB8088" s="276" t="s">
        <v>68565</v>
      </c>
      <c r="AC8088" s="277">
        <v>3169.87</v>
      </c>
      <c r="AE8088" s="246" t="s">
        <v>33772</v>
      </c>
      <c r="AF8088" s="247">
        <v>243709.53</v>
      </c>
      <c r="AH8088" s="226" t="s">
        <v>35198</v>
      </c>
      <c r="AI8088" s="227">
        <v>997.33</v>
      </c>
      <c r="AK8088" s="207" t="s">
        <v>22272</v>
      </c>
      <c r="AL8088" s="208">
        <v>12164.77</v>
      </c>
      <c r="AM8088" s="93"/>
      <c r="AN8088" s="93"/>
      <c r="AO8088" s="93"/>
    </row>
    <row r="8089" spans="28:41" x14ac:dyDescent="0.55000000000000004">
      <c r="AB8089" s="276" t="s">
        <v>64789</v>
      </c>
      <c r="AC8089" s="277">
        <v>242.5</v>
      </c>
      <c r="AE8089" s="246" t="s">
        <v>58574</v>
      </c>
      <c r="AF8089" s="247">
        <v>11072.75</v>
      </c>
      <c r="AH8089" s="226" t="s">
        <v>22322</v>
      </c>
      <c r="AI8089" s="227">
        <v>9909.17</v>
      </c>
      <c r="AK8089" s="207" t="s">
        <v>22273</v>
      </c>
      <c r="AL8089" s="208">
        <v>34557.21</v>
      </c>
      <c r="AM8089" s="93"/>
      <c r="AN8089" s="93"/>
      <c r="AO8089" s="93"/>
    </row>
    <row r="8090" spans="28:41" x14ac:dyDescent="0.55000000000000004">
      <c r="AB8090" s="276" t="s">
        <v>64790</v>
      </c>
      <c r="AC8090" s="277">
        <v>793.1</v>
      </c>
      <c r="AE8090" s="246" t="s">
        <v>36419</v>
      </c>
      <c r="AF8090" s="247">
        <v>177284.82</v>
      </c>
      <c r="AH8090" s="226" t="s">
        <v>33757</v>
      </c>
      <c r="AI8090" s="227">
        <v>126000</v>
      </c>
      <c r="AK8090" s="207" t="s">
        <v>22274</v>
      </c>
      <c r="AL8090" s="208">
        <v>23817.31</v>
      </c>
      <c r="AM8090" s="93"/>
      <c r="AN8090" s="93"/>
      <c r="AO8090" s="93"/>
    </row>
    <row r="8091" spans="28:41" x14ac:dyDescent="0.55000000000000004">
      <c r="AB8091" s="276" t="s">
        <v>48198</v>
      </c>
      <c r="AC8091" s="277">
        <v>1855.17</v>
      </c>
      <c r="AE8091" s="246" t="s">
        <v>59662</v>
      </c>
      <c r="AF8091" s="247">
        <v>52812.4</v>
      </c>
      <c r="AH8091" s="226" t="s">
        <v>40380</v>
      </c>
      <c r="AI8091" s="227">
        <v>31983.9</v>
      </c>
      <c r="AK8091" s="207" t="s">
        <v>13735</v>
      </c>
      <c r="AL8091" s="208">
        <v>4004.34</v>
      </c>
      <c r="AM8091" s="93"/>
      <c r="AN8091" s="93"/>
      <c r="AO8091" s="93"/>
    </row>
    <row r="8092" spans="28:41" x14ac:dyDescent="0.55000000000000004">
      <c r="AB8092" s="276" t="s">
        <v>58645</v>
      </c>
      <c r="AC8092" s="277">
        <v>79.92</v>
      </c>
      <c r="AE8092" s="246" t="s">
        <v>36421</v>
      </c>
      <c r="AF8092" s="247">
        <v>122309.74</v>
      </c>
      <c r="AH8092" s="226" t="s">
        <v>42640</v>
      </c>
      <c r="AI8092" s="227">
        <v>4315000.53</v>
      </c>
      <c r="AK8092" s="207" t="s">
        <v>13736</v>
      </c>
      <c r="AL8092" s="208">
        <v>79286.990000000005</v>
      </c>
      <c r="AM8092" s="93"/>
      <c r="AN8092" s="93"/>
      <c r="AO8092" s="93"/>
    </row>
    <row r="8093" spans="28:41" x14ac:dyDescent="0.55000000000000004">
      <c r="AB8093" s="276" t="s">
        <v>68566</v>
      </c>
      <c r="AC8093" s="277">
        <v>45548.03</v>
      </c>
      <c r="AE8093" s="246" t="s">
        <v>47031</v>
      </c>
      <c r="AF8093" s="247">
        <v>6868.45</v>
      </c>
      <c r="AH8093" s="226" t="s">
        <v>36400</v>
      </c>
      <c r="AI8093" s="227">
        <v>178842.23</v>
      </c>
      <c r="AK8093" s="207" t="s">
        <v>22275</v>
      </c>
      <c r="AL8093" s="208">
        <v>6050.59</v>
      </c>
      <c r="AM8093" s="93"/>
      <c r="AN8093" s="93"/>
      <c r="AO8093" s="93"/>
    </row>
    <row r="8094" spans="28:41" x14ac:dyDescent="0.55000000000000004">
      <c r="AB8094" s="276" t="s">
        <v>68567</v>
      </c>
      <c r="AC8094" s="277">
        <v>4310.6099999999997</v>
      </c>
      <c r="AE8094" s="246" t="s">
        <v>58575</v>
      </c>
      <c r="AF8094" s="247">
        <v>53606.04</v>
      </c>
      <c r="AH8094" s="226" t="s">
        <v>39246</v>
      </c>
      <c r="AI8094" s="227">
        <v>638118.74</v>
      </c>
      <c r="AK8094" s="207" t="s">
        <v>22276</v>
      </c>
      <c r="AL8094" s="208">
        <v>119841</v>
      </c>
      <c r="AM8094" s="93"/>
      <c r="AN8094" s="93"/>
      <c r="AO8094" s="93"/>
    </row>
    <row r="8095" spans="28:41" x14ac:dyDescent="0.55000000000000004">
      <c r="AB8095" s="276" t="s">
        <v>68568</v>
      </c>
      <c r="AC8095" s="277">
        <v>5001.1000000000004</v>
      </c>
      <c r="AE8095" s="246" t="s">
        <v>57556</v>
      </c>
      <c r="AF8095" s="247">
        <v>2178.35</v>
      </c>
      <c r="AH8095" s="226" t="s">
        <v>36401</v>
      </c>
      <c r="AI8095" s="227">
        <v>5299.38</v>
      </c>
      <c r="AK8095" s="207" t="s">
        <v>22277</v>
      </c>
      <c r="AL8095" s="208">
        <v>279399</v>
      </c>
      <c r="AM8095" s="93"/>
      <c r="AN8095" s="93"/>
      <c r="AO8095" s="93"/>
    </row>
    <row r="8096" spans="28:41" x14ac:dyDescent="0.55000000000000004">
      <c r="AB8096" s="276" t="s">
        <v>68569</v>
      </c>
      <c r="AC8096" s="277">
        <v>1039.48</v>
      </c>
      <c r="AE8096" s="246" t="s">
        <v>40388</v>
      </c>
      <c r="AF8096" s="247">
        <v>66734.63</v>
      </c>
      <c r="AH8096" s="226" t="s">
        <v>22323</v>
      </c>
      <c r="AI8096" s="227">
        <v>600854.80000000005</v>
      </c>
      <c r="AK8096" s="207" t="s">
        <v>22278</v>
      </c>
      <c r="AL8096" s="208">
        <v>15960</v>
      </c>
      <c r="AM8096" s="93"/>
      <c r="AN8096" s="93"/>
      <c r="AO8096" s="93"/>
    </row>
    <row r="8097" spans="28:41" x14ac:dyDescent="0.55000000000000004">
      <c r="AB8097" s="276" t="s">
        <v>68570</v>
      </c>
      <c r="AC8097" s="277">
        <v>8237.48</v>
      </c>
      <c r="AE8097" s="246" t="s">
        <v>55217</v>
      </c>
      <c r="AF8097" s="247">
        <v>1635.41</v>
      </c>
      <c r="AH8097" s="226" t="s">
        <v>33758</v>
      </c>
      <c r="AI8097" s="227">
        <v>1004967.75</v>
      </c>
      <c r="AK8097" s="207" t="s">
        <v>22279</v>
      </c>
      <c r="AL8097" s="208">
        <v>138487.09</v>
      </c>
      <c r="AM8097" s="93"/>
      <c r="AN8097" s="93"/>
      <c r="AO8097" s="93"/>
    </row>
    <row r="8098" spans="28:41" x14ac:dyDescent="0.55000000000000004">
      <c r="AB8098" s="276" t="s">
        <v>70722</v>
      </c>
      <c r="AC8098" s="277">
        <v>2375</v>
      </c>
      <c r="AE8098" s="246" t="s">
        <v>36422</v>
      </c>
      <c r="AF8098" s="247">
        <v>388898.16</v>
      </c>
      <c r="AH8098" s="226" t="s">
        <v>33759</v>
      </c>
      <c r="AI8098" s="227">
        <v>27020.67</v>
      </c>
      <c r="AK8098" s="207" t="s">
        <v>22280</v>
      </c>
      <c r="AL8098" s="208">
        <v>282797.90000000002</v>
      </c>
      <c r="AM8098" s="93"/>
      <c r="AN8098" s="93"/>
      <c r="AO8098" s="93"/>
    </row>
    <row r="8099" spans="28:41" x14ac:dyDescent="0.55000000000000004">
      <c r="AB8099" s="276" t="s">
        <v>70723</v>
      </c>
      <c r="AC8099" s="277">
        <v>750</v>
      </c>
      <c r="AE8099" s="246" t="s">
        <v>36423</v>
      </c>
      <c r="AF8099" s="247">
        <v>2613.67</v>
      </c>
      <c r="AH8099" s="226" t="s">
        <v>33760</v>
      </c>
      <c r="AI8099" s="227">
        <v>3794810</v>
      </c>
      <c r="AK8099" s="207" t="s">
        <v>22281</v>
      </c>
      <c r="AL8099" s="208">
        <v>9977.19</v>
      </c>
      <c r="AM8099" s="93"/>
      <c r="AN8099" s="93"/>
      <c r="AO8099" s="93"/>
    </row>
    <row r="8100" spans="28:41" x14ac:dyDescent="0.55000000000000004">
      <c r="AB8100" s="276" t="s">
        <v>70724</v>
      </c>
      <c r="AC8100" s="277">
        <v>7586.5</v>
      </c>
      <c r="AE8100" s="246" t="s">
        <v>33775</v>
      </c>
      <c r="AF8100" s="247">
        <v>110369.21</v>
      </c>
      <c r="AH8100" s="226" t="s">
        <v>35199</v>
      </c>
      <c r="AI8100" s="227">
        <v>423958.26</v>
      </c>
      <c r="AK8100" s="207" t="s">
        <v>22282</v>
      </c>
      <c r="AL8100" s="208">
        <v>56995.37</v>
      </c>
      <c r="AM8100" s="93"/>
      <c r="AN8100" s="93"/>
      <c r="AO8100" s="93"/>
    </row>
    <row r="8101" spans="28:41" x14ac:dyDescent="0.55000000000000004">
      <c r="AB8101" s="276" t="s">
        <v>69889</v>
      </c>
      <c r="AC8101" s="277">
        <v>2000</v>
      </c>
      <c r="AE8101" s="246" t="s">
        <v>33776</v>
      </c>
      <c r="AF8101" s="247">
        <v>314919.94</v>
      </c>
      <c r="AH8101" s="226" t="s">
        <v>22324</v>
      </c>
      <c r="AI8101" s="227">
        <v>103854.15</v>
      </c>
      <c r="AK8101" s="207" t="s">
        <v>22283</v>
      </c>
      <c r="AL8101" s="208">
        <v>282.69</v>
      </c>
      <c r="AM8101" s="93"/>
      <c r="AN8101" s="93"/>
      <c r="AO8101" s="93"/>
    </row>
    <row r="8102" spans="28:41" x14ac:dyDescent="0.55000000000000004">
      <c r="AB8102" s="276" t="s">
        <v>70725</v>
      </c>
      <c r="AC8102" s="277">
        <v>3414.23</v>
      </c>
      <c r="AE8102" s="246" t="s">
        <v>36424</v>
      </c>
      <c r="AF8102" s="247">
        <v>87516.06</v>
      </c>
      <c r="AH8102" s="226" t="s">
        <v>35200</v>
      </c>
      <c r="AI8102" s="227">
        <v>1028191.15</v>
      </c>
      <c r="AK8102" s="207" t="s">
        <v>22284</v>
      </c>
      <c r="AL8102" s="208">
        <v>1597964.72</v>
      </c>
      <c r="AM8102" s="93"/>
      <c r="AN8102" s="93"/>
      <c r="AO8102" s="93"/>
    </row>
    <row r="8103" spans="28:41" x14ac:dyDescent="0.55000000000000004">
      <c r="AB8103" s="276" t="s">
        <v>70726</v>
      </c>
      <c r="AC8103" s="277">
        <v>1959.06</v>
      </c>
      <c r="AE8103" s="246" t="s">
        <v>50098</v>
      </c>
      <c r="AF8103" s="247">
        <v>17784.310000000001</v>
      </c>
      <c r="AH8103" s="226" t="s">
        <v>35201</v>
      </c>
      <c r="AI8103" s="227">
        <v>136374.54999999999</v>
      </c>
      <c r="AK8103" s="207" t="s">
        <v>22285</v>
      </c>
      <c r="AL8103" s="208">
        <v>125808.22</v>
      </c>
      <c r="AM8103" s="93"/>
      <c r="AN8103" s="93"/>
      <c r="AO8103" s="93"/>
    </row>
    <row r="8104" spans="28:41" x14ac:dyDescent="0.55000000000000004">
      <c r="AB8104" s="276" t="s">
        <v>60684</v>
      </c>
      <c r="AC8104" s="277">
        <v>5144.97</v>
      </c>
      <c r="AE8104" s="246" t="s">
        <v>22579</v>
      </c>
      <c r="AF8104" s="247">
        <v>217906.63</v>
      </c>
      <c r="AH8104" s="226" t="s">
        <v>45097</v>
      </c>
      <c r="AI8104" s="227">
        <v>12163.17</v>
      </c>
      <c r="AK8104" s="207" t="s">
        <v>22286</v>
      </c>
      <c r="AL8104" s="208">
        <v>339553.36</v>
      </c>
      <c r="AM8104" s="93"/>
      <c r="AN8104" s="93"/>
      <c r="AO8104" s="93"/>
    </row>
    <row r="8105" spans="28:41" x14ac:dyDescent="0.55000000000000004">
      <c r="AB8105" s="276" t="s">
        <v>60685</v>
      </c>
      <c r="AC8105" s="277">
        <v>393.56</v>
      </c>
      <c r="AE8105" s="246" t="s">
        <v>48055</v>
      </c>
      <c r="AF8105" s="247">
        <v>14264.42</v>
      </c>
      <c r="AH8105" s="226" t="s">
        <v>36402</v>
      </c>
      <c r="AI8105" s="227">
        <v>38236.730000000003</v>
      </c>
      <c r="AK8105" s="207" t="s">
        <v>22287</v>
      </c>
      <c r="AL8105" s="208">
        <v>35083.31</v>
      </c>
      <c r="AM8105" s="93"/>
      <c r="AN8105" s="93"/>
      <c r="AO8105" s="93"/>
    </row>
    <row r="8106" spans="28:41" x14ac:dyDescent="0.55000000000000004">
      <c r="AB8106" s="276" t="s">
        <v>60686</v>
      </c>
      <c r="AC8106" s="277">
        <v>1312.88</v>
      </c>
      <c r="AE8106" s="246" t="s">
        <v>58576</v>
      </c>
      <c r="AF8106" s="247">
        <v>23433</v>
      </c>
      <c r="AH8106" s="226" t="s">
        <v>39247</v>
      </c>
      <c r="AI8106" s="227">
        <v>1473949.23</v>
      </c>
      <c r="AK8106" s="207" t="s">
        <v>22288</v>
      </c>
      <c r="AL8106" s="208">
        <v>196861.72</v>
      </c>
      <c r="AM8106" s="93"/>
      <c r="AN8106" s="93"/>
      <c r="AO8106" s="93"/>
    </row>
    <row r="8107" spans="28:41" x14ac:dyDescent="0.55000000000000004">
      <c r="AB8107" s="276" t="s">
        <v>60687</v>
      </c>
      <c r="AC8107" s="277">
        <v>15601.13</v>
      </c>
      <c r="AE8107" s="246" t="s">
        <v>48056</v>
      </c>
      <c r="AF8107" s="247">
        <v>640.78</v>
      </c>
      <c r="AH8107" s="226" t="s">
        <v>42641</v>
      </c>
      <c r="AI8107" s="227">
        <v>78485.64</v>
      </c>
      <c r="AK8107" s="207" t="s">
        <v>22289</v>
      </c>
      <c r="AL8107" s="208">
        <v>718822.25</v>
      </c>
      <c r="AM8107" s="93"/>
      <c r="AN8107" s="93"/>
      <c r="AO8107" s="93"/>
    </row>
    <row r="8108" spans="28:41" x14ac:dyDescent="0.55000000000000004">
      <c r="AB8108" s="276" t="s">
        <v>39414</v>
      </c>
      <c r="AC8108" s="277">
        <v>10000</v>
      </c>
      <c r="AE8108" s="246" t="s">
        <v>58287</v>
      </c>
      <c r="AF8108" s="247">
        <v>473.79</v>
      </c>
      <c r="AH8108" s="226" t="s">
        <v>48045</v>
      </c>
      <c r="AI8108" s="227">
        <v>190312.5</v>
      </c>
      <c r="AK8108" s="207" t="s">
        <v>22290</v>
      </c>
      <c r="AL8108" s="208">
        <v>16374.73</v>
      </c>
      <c r="AM8108" s="93"/>
      <c r="AN8108" s="93"/>
      <c r="AO8108" s="93"/>
    </row>
    <row r="8109" spans="28:41" x14ac:dyDescent="0.55000000000000004">
      <c r="AB8109" s="276" t="s">
        <v>48199</v>
      </c>
      <c r="AC8109" s="277">
        <v>25000</v>
      </c>
      <c r="AE8109" s="246" t="s">
        <v>62677</v>
      </c>
      <c r="AF8109" s="247">
        <v>180</v>
      </c>
      <c r="AH8109" s="226" t="s">
        <v>48046</v>
      </c>
      <c r="AI8109" s="227">
        <v>14559.66</v>
      </c>
      <c r="AK8109" s="207" t="s">
        <v>22291</v>
      </c>
      <c r="AL8109" s="208">
        <v>305160.44</v>
      </c>
      <c r="AM8109" s="93"/>
      <c r="AN8109" s="93"/>
      <c r="AO8109" s="93"/>
    </row>
    <row r="8110" spans="28:41" x14ac:dyDescent="0.55000000000000004">
      <c r="AB8110" s="276" t="s">
        <v>49106</v>
      </c>
      <c r="AC8110" s="277">
        <v>10000</v>
      </c>
      <c r="AE8110" s="246" t="s">
        <v>22580</v>
      </c>
      <c r="AF8110" s="247">
        <v>339643.62</v>
      </c>
      <c r="AH8110" s="226" t="s">
        <v>48047</v>
      </c>
      <c r="AI8110" s="227">
        <v>39024</v>
      </c>
      <c r="AK8110" s="207" t="s">
        <v>22292</v>
      </c>
      <c r="AL8110" s="208">
        <v>72809</v>
      </c>
      <c r="AM8110" s="93"/>
      <c r="AN8110" s="93"/>
      <c r="AO8110" s="93"/>
    </row>
    <row r="8111" spans="28:41" x14ac:dyDescent="0.55000000000000004">
      <c r="AB8111" s="276" t="s">
        <v>59785</v>
      </c>
      <c r="AC8111" s="277">
        <v>575.04</v>
      </c>
      <c r="AE8111" s="246" t="s">
        <v>57557</v>
      </c>
      <c r="AF8111" s="247">
        <v>551167</v>
      </c>
      <c r="AH8111" s="226" t="s">
        <v>50072</v>
      </c>
      <c r="AI8111" s="227">
        <v>1999.95</v>
      </c>
      <c r="AK8111" s="207" t="s">
        <v>22293</v>
      </c>
      <c r="AL8111" s="208">
        <v>554820</v>
      </c>
      <c r="AM8111" s="93"/>
      <c r="AN8111" s="93"/>
      <c r="AO8111" s="93"/>
    </row>
    <row r="8112" spans="28:41" x14ac:dyDescent="0.55000000000000004">
      <c r="AB8112" s="276" t="s">
        <v>59786</v>
      </c>
      <c r="AC8112" s="277">
        <v>43.96</v>
      </c>
      <c r="AE8112" s="246" t="s">
        <v>22581</v>
      </c>
      <c r="AF8112" s="247">
        <v>26222.21</v>
      </c>
      <c r="AH8112" s="226" t="s">
        <v>52810</v>
      </c>
      <c r="AI8112" s="227">
        <v>13920</v>
      </c>
      <c r="AK8112" s="207" t="s">
        <v>22294</v>
      </c>
      <c r="AL8112" s="208">
        <v>34536.71</v>
      </c>
      <c r="AM8112" s="93"/>
      <c r="AN8112" s="93"/>
      <c r="AO8112" s="93"/>
    </row>
    <row r="8113" spans="28:41" x14ac:dyDescent="0.55000000000000004">
      <c r="AB8113" s="276" t="s">
        <v>64793</v>
      </c>
      <c r="AC8113" s="277">
        <v>2284.0700000000002</v>
      </c>
      <c r="AE8113" s="246" t="s">
        <v>22582</v>
      </c>
      <c r="AF8113" s="247">
        <v>127870.9</v>
      </c>
      <c r="AH8113" s="226" t="s">
        <v>52811</v>
      </c>
      <c r="AI8113" s="227">
        <v>1064.8</v>
      </c>
      <c r="AK8113" s="207" t="s">
        <v>22295</v>
      </c>
      <c r="AL8113" s="208">
        <v>25821.96</v>
      </c>
      <c r="AM8113" s="93"/>
      <c r="AN8113" s="93"/>
      <c r="AO8113" s="93"/>
    </row>
    <row r="8114" spans="28:41" x14ac:dyDescent="0.55000000000000004">
      <c r="AB8114" s="276" t="s">
        <v>63340</v>
      </c>
      <c r="AC8114" s="277">
        <v>1033.75</v>
      </c>
      <c r="AE8114" s="246" t="s">
        <v>57558</v>
      </c>
      <c r="AF8114" s="247">
        <v>40322.15</v>
      </c>
      <c r="AH8114" s="226" t="s">
        <v>52812</v>
      </c>
      <c r="AI8114" s="227">
        <v>3354.72</v>
      </c>
      <c r="AK8114" s="207" t="s">
        <v>22296</v>
      </c>
      <c r="AL8114" s="208">
        <v>45344.54</v>
      </c>
      <c r="AM8114" s="93"/>
      <c r="AN8114" s="93"/>
      <c r="AO8114" s="93"/>
    </row>
    <row r="8115" spans="28:41" x14ac:dyDescent="0.55000000000000004">
      <c r="AB8115" s="276" t="s">
        <v>42849</v>
      </c>
      <c r="AC8115" s="277">
        <v>1369.09</v>
      </c>
      <c r="AE8115" s="246" t="s">
        <v>36425</v>
      </c>
      <c r="AF8115" s="247">
        <v>307614.03000000003</v>
      </c>
      <c r="AH8115" s="226" t="s">
        <v>50073</v>
      </c>
      <c r="AI8115" s="227">
        <v>46134.5</v>
      </c>
      <c r="AK8115" s="207" t="s">
        <v>22297</v>
      </c>
      <c r="AL8115" s="208">
        <v>464479.27</v>
      </c>
      <c r="AM8115" s="93"/>
      <c r="AN8115" s="93"/>
      <c r="AO8115" s="93"/>
    </row>
    <row r="8116" spans="28:41" x14ac:dyDescent="0.55000000000000004">
      <c r="AB8116" s="276" t="s">
        <v>68571</v>
      </c>
      <c r="AC8116" s="277">
        <v>9000</v>
      </c>
      <c r="AE8116" s="246" t="s">
        <v>22583</v>
      </c>
      <c r="AF8116" s="247">
        <v>65003.15</v>
      </c>
      <c r="AH8116" s="226" t="s">
        <v>52813</v>
      </c>
      <c r="AI8116" s="227">
        <v>163.54</v>
      </c>
      <c r="AK8116" s="207" t="s">
        <v>22298</v>
      </c>
      <c r="AL8116" s="208">
        <v>44497.68</v>
      </c>
      <c r="AM8116" s="93"/>
      <c r="AN8116" s="93"/>
      <c r="AO8116" s="93"/>
    </row>
    <row r="8117" spans="28:41" x14ac:dyDescent="0.55000000000000004">
      <c r="AB8117" s="276" t="s">
        <v>63343</v>
      </c>
      <c r="AC8117" s="277">
        <v>995</v>
      </c>
      <c r="AE8117" s="246" t="s">
        <v>42655</v>
      </c>
      <c r="AF8117" s="247">
        <v>84257.37</v>
      </c>
      <c r="AH8117" s="226" t="s">
        <v>52814</v>
      </c>
      <c r="AI8117" s="227">
        <v>1441.78</v>
      </c>
      <c r="AK8117" s="207" t="s">
        <v>22299</v>
      </c>
      <c r="AL8117" s="208">
        <v>114643.64</v>
      </c>
      <c r="AM8117" s="93"/>
      <c r="AN8117" s="93"/>
      <c r="AO8117" s="93"/>
    </row>
    <row r="8118" spans="28:41" x14ac:dyDescent="0.55000000000000004">
      <c r="AB8118" s="276" t="s">
        <v>68572</v>
      </c>
      <c r="AC8118" s="277">
        <v>68500</v>
      </c>
      <c r="AE8118" s="246" t="s">
        <v>60551</v>
      </c>
      <c r="AF8118" s="247">
        <v>63172</v>
      </c>
      <c r="AH8118" s="226" t="s">
        <v>45098</v>
      </c>
      <c r="AI8118" s="227">
        <v>52680</v>
      </c>
      <c r="AK8118" s="207" t="s">
        <v>22300</v>
      </c>
      <c r="AL8118" s="208">
        <v>4196.4799999999996</v>
      </c>
      <c r="AM8118" s="93"/>
      <c r="AN8118" s="93"/>
      <c r="AO8118" s="93"/>
    </row>
    <row r="8119" spans="28:41" x14ac:dyDescent="0.55000000000000004">
      <c r="AB8119" s="276" t="s">
        <v>40572</v>
      </c>
      <c r="AC8119" s="277">
        <v>5240.3</v>
      </c>
      <c r="AE8119" s="246" t="s">
        <v>57559</v>
      </c>
      <c r="AF8119" s="247">
        <v>20050</v>
      </c>
      <c r="AH8119" s="226" t="s">
        <v>52815</v>
      </c>
      <c r="AI8119" s="227">
        <v>-1237.4000000000001</v>
      </c>
      <c r="AK8119" s="207" t="s">
        <v>22301</v>
      </c>
      <c r="AL8119" s="208">
        <v>16330</v>
      </c>
      <c r="AM8119" s="93"/>
      <c r="AN8119" s="93"/>
      <c r="AO8119" s="93"/>
    </row>
    <row r="8120" spans="28:41" x14ac:dyDescent="0.55000000000000004">
      <c r="AB8120" s="276" t="s">
        <v>39415</v>
      </c>
      <c r="AC8120" s="277">
        <v>22500</v>
      </c>
      <c r="AE8120" s="246" t="s">
        <v>57560</v>
      </c>
      <c r="AF8120" s="247">
        <v>1533.86</v>
      </c>
      <c r="AH8120" s="226" t="s">
        <v>48048</v>
      </c>
      <c r="AI8120" s="227">
        <v>1026</v>
      </c>
      <c r="AK8120" s="207" t="s">
        <v>22302</v>
      </c>
      <c r="AL8120" s="208">
        <v>274563</v>
      </c>
      <c r="AM8120" s="93"/>
      <c r="AN8120" s="93"/>
      <c r="AO8120" s="93"/>
    </row>
    <row r="8121" spans="28:41" x14ac:dyDescent="0.55000000000000004">
      <c r="AB8121" s="276" t="s">
        <v>70727</v>
      </c>
      <c r="AC8121" s="277">
        <v>22900.86</v>
      </c>
      <c r="AE8121" s="246" t="s">
        <v>58577</v>
      </c>
      <c r="AF8121" s="247">
        <v>18677.7</v>
      </c>
      <c r="AH8121" s="226" t="s">
        <v>39248</v>
      </c>
      <c r="AI8121" s="227">
        <v>156010</v>
      </c>
      <c r="AK8121" s="207" t="s">
        <v>22303</v>
      </c>
      <c r="AL8121" s="208">
        <v>178.71</v>
      </c>
      <c r="AM8121" s="93"/>
      <c r="AN8121" s="93"/>
      <c r="AO8121" s="93"/>
    </row>
    <row r="8122" spans="28:41" x14ac:dyDescent="0.55000000000000004">
      <c r="AB8122" s="276" t="s">
        <v>70728</v>
      </c>
      <c r="AC8122" s="277">
        <v>3000</v>
      </c>
      <c r="AE8122" s="246" t="s">
        <v>64505</v>
      </c>
      <c r="AF8122" s="247">
        <v>3082.99</v>
      </c>
      <c r="AH8122" s="226" t="s">
        <v>52816</v>
      </c>
      <c r="AI8122" s="227">
        <v>288169.53000000003</v>
      </c>
      <c r="AK8122" s="207" t="s">
        <v>22304</v>
      </c>
      <c r="AL8122" s="208">
        <v>69.45</v>
      </c>
      <c r="AM8122" s="93"/>
      <c r="AN8122" s="93"/>
      <c r="AO8122" s="93"/>
    </row>
    <row r="8123" spans="28:41" x14ac:dyDescent="0.55000000000000004">
      <c r="AB8123" s="276" t="s">
        <v>56483</v>
      </c>
      <c r="AC8123" s="277">
        <v>594.25</v>
      </c>
      <c r="AE8123" s="246" t="s">
        <v>64506</v>
      </c>
      <c r="AF8123" s="247">
        <v>21477.95</v>
      </c>
      <c r="AH8123" s="226" t="s">
        <v>52817</v>
      </c>
      <c r="AI8123" s="227">
        <v>16438</v>
      </c>
      <c r="AK8123" s="207" t="s">
        <v>22305</v>
      </c>
      <c r="AL8123" s="208">
        <v>807700.95</v>
      </c>
      <c r="AM8123" s="93"/>
      <c r="AN8123" s="93"/>
      <c r="AO8123" s="93"/>
    </row>
    <row r="8124" spans="28:41" x14ac:dyDescent="0.55000000000000004">
      <c r="AB8124" s="276" t="s">
        <v>35497</v>
      </c>
      <c r="AC8124" s="277">
        <v>14141.86</v>
      </c>
      <c r="AE8124" s="246" t="s">
        <v>56258</v>
      </c>
      <c r="AF8124" s="247">
        <v>686.14</v>
      </c>
      <c r="AH8124" s="226" t="s">
        <v>52818</v>
      </c>
      <c r="AI8124" s="227">
        <v>33403.339999999997</v>
      </c>
      <c r="AK8124" s="207" t="s">
        <v>22306</v>
      </c>
      <c r="AL8124" s="208">
        <v>19999.71</v>
      </c>
      <c r="AM8124" s="93"/>
      <c r="AN8124" s="93"/>
      <c r="AO8124" s="93"/>
    </row>
    <row r="8125" spans="28:41" x14ac:dyDescent="0.55000000000000004">
      <c r="AB8125" s="276" t="s">
        <v>36634</v>
      </c>
      <c r="AC8125" s="277">
        <v>23249.18</v>
      </c>
      <c r="AE8125" s="246" t="s">
        <v>56259</v>
      </c>
      <c r="AF8125" s="247">
        <v>975</v>
      </c>
      <c r="AH8125" s="226" t="s">
        <v>52819</v>
      </c>
      <c r="AI8125" s="227">
        <v>30</v>
      </c>
      <c r="AK8125" s="207" t="s">
        <v>22307</v>
      </c>
      <c r="AL8125" s="208">
        <v>510901.88</v>
      </c>
      <c r="AM8125" s="93"/>
      <c r="AN8125" s="93"/>
      <c r="AO8125" s="93"/>
    </row>
    <row r="8126" spans="28:41" x14ac:dyDescent="0.55000000000000004">
      <c r="AB8126" s="276" t="s">
        <v>36635</v>
      </c>
      <c r="AC8126" s="277">
        <v>260.7</v>
      </c>
      <c r="AE8126" s="246" t="s">
        <v>56260</v>
      </c>
      <c r="AF8126" s="247">
        <v>4488.59</v>
      </c>
      <c r="AH8126" s="226" t="s">
        <v>40381</v>
      </c>
      <c r="AI8126" s="227">
        <v>339598.71</v>
      </c>
      <c r="AK8126" s="207" t="s">
        <v>22308</v>
      </c>
      <c r="AL8126" s="208">
        <v>312925.95</v>
      </c>
      <c r="AM8126" s="93"/>
      <c r="AN8126" s="93"/>
      <c r="AO8126" s="93"/>
    </row>
    <row r="8127" spans="28:41" x14ac:dyDescent="0.55000000000000004">
      <c r="AB8127" s="276" t="s">
        <v>35500</v>
      </c>
      <c r="AC8127" s="277">
        <v>209.52</v>
      </c>
      <c r="AE8127" s="246" t="s">
        <v>56261</v>
      </c>
      <c r="AF8127" s="247">
        <v>100872.86</v>
      </c>
      <c r="AH8127" s="226" t="s">
        <v>48956</v>
      </c>
      <c r="AI8127" s="227">
        <v>10725.61</v>
      </c>
      <c r="AK8127" s="207" t="s">
        <v>22309</v>
      </c>
      <c r="AL8127" s="208">
        <v>881640.33</v>
      </c>
      <c r="AM8127" s="93"/>
      <c r="AN8127" s="93"/>
      <c r="AO8127" s="93"/>
    </row>
    <row r="8128" spans="28:41" x14ac:dyDescent="0.55000000000000004">
      <c r="AB8128" s="276" t="s">
        <v>45478</v>
      </c>
      <c r="AC8128" s="277">
        <v>2798.52</v>
      </c>
      <c r="AE8128" s="246" t="s">
        <v>56262</v>
      </c>
      <c r="AF8128" s="247">
        <v>9830.42</v>
      </c>
      <c r="AH8128" s="226" t="s">
        <v>36403</v>
      </c>
      <c r="AI8128" s="227">
        <v>9931.85</v>
      </c>
      <c r="AK8128" s="207" t="s">
        <v>22310</v>
      </c>
      <c r="AL8128" s="208">
        <v>10201.1</v>
      </c>
      <c r="AM8128" s="93"/>
      <c r="AN8128" s="93"/>
      <c r="AO8128" s="93"/>
    </row>
    <row r="8129" spans="28:41" x14ac:dyDescent="0.55000000000000004">
      <c r="AB8129" s="276" t="s">
        <v>26206</v>
      </c>
      <c r="AC8129" s="277">
        <v>2892.23</v>
      </c>
      <c r="AE8129" s="246" t="s">
        <v>56263</v>
      </c>
      <c r="AF8129" s="247">
        <v>31210.83</v>
      </c>
      <c r="AH8129" s="226" t="s">
        <v>52820</v>
      </c>
      <c r="AI8129" s="227">
        <v>1115997.26</v>
      </c>
      <c r="AK8129" s="207" t="s">
        <v>22311</v>
      </c>
      <c r="AL8129" s="208">
        <v>17743.330000000002</v>
      </c>
      <c r="AM8129" s="93"/>
      <c r="AN8129" s="93"/>
      <c r="AO8129" s="93"/>
    </row>
    <row r="8130" spans="28:41" x14ac:dyDescent="0.55000000000000004">
      <c r="AB8130" s="276" t="s">
        <v>26207</v>
      </c>
      <c r="AC8130" s="277">
        <v>9331.42</v>
      </c>
      <c r="AE8130" s="246" t="s">
        <v>64507</v>
      </c>
      <c r="AF8130" s="247">
        <v>864.9</v>
      </c>
      <c r="AH8130" s="226" t="s">
        <v>36404</v>
      </c>
      <c r="AI8130" s="227">
        <v>151828.56</v>
      </c>
      <c r="AK8130" s="207" t="s">
        <v>22312</v>
      </c>
      <c r="AL8130" s="208">
        <v>1147.31</v>
      </c>
      <c r="AM8130" s="93"/>
      <c r="AN8130" s="93"/>
      <c r="AO8130" s="93"/>
    </row>
    <row r="8131" spans="28:41" x14ac:dyDescent="0.55000000000000004">
      <c r="AB8131" s="276" t="s">
        <v>35501</v>
      </c>
      <c r="AC8131" s="277">
        <v>5790.44</v>
      </c>
      <c r="AE8131" s="246" t="s">
        <v>56264</v>
      </c>
      <c r="AF8131" s="247">
        <v>18922.689999999999</v>
      </c>
      <c r="AH8131" s="226" t="s">
        <v>36405</v>
      </c>
      <c r="AI8131" s="227">
        <v>64441.88</v>
      </c>
      <c r="AK8131" s="207" t="s">
        <v>22313</v>
      </c>
      <c r="AL8131" s="208">
        <v>858.53</v>
      </c>
      <c r="AM8131" s="93"/>
      <c r="AN8131" s="93"/>
      <c r="AO8131" s="93"/>
    </row>
    <row r="8132" spans="28:41" x14ac:dyDescent="0.55000000000000004">
      <c r="AB8132" s="276" t="s">
        <v>42853</v>
      </c>
      <c r="AC8132" s="277">
        <v>214699.47</v>
      </c>
      <c r="AE8132" s="246" t="s">
        <v>57561</v>
      </c>
      <c r="AF8132" s="247">
        <v>25618.93</v>
      </c>
      <c r="AH8132" s="226" t="s">
        <v>39249</v>
      </c>
      <c r="AI8132" s="227">
        <v>21164.3</v>
      </c>
      <c r="AK8132" s="207" t="s">
        <v>22314</v>
      </c>
      <c r="AL8132" s="208">
        <v>2087.84</v>
      </c>
      <c r="AM8132" s="93"/>
      <c r="AN8132" s="93"/>
      <c r="AO8132" s="93"/>
    </row>
    <row r="8133" spans="28:41" x14ac:dyDescent="0.55000000000000004">
      <c r="AB8133" s="276" t="s">
        <v>26208</v>
      </c>
      <c r="AC8133" s="277">
        <v>294578.57</v>
      </c>
      <c r="AE8133" s="246" t="s">
        <v>57562</v>
      </c>
      <c r="AF8133" s="247">
        <v>28385.88</v>
      </c>
      <c r="AH8133" s="226" t="s">
        <v>52821</v>
      </c>
      <c r="AI8133" s="227">
        <v>353550.89</v>
      </c>
      <c r="AK8133" s="207" t="s">
        <v>22315</v>
      </c>
      <c r="AL8133" s="208">
        <v>179.06</v>
      </c>
      <c r="AM8133" s="93"/>
      <c r="AN8133" s="93"/>
      <c r="AO8133" s="93"/>
    </row>
    <row r="8134" spans="28:41" x14ac:dyDescent="0.55000000000000004">
      <c r="AB8134" s="276" t="s">
        <v>62778</v>
      </c>
      <c r="AC8134" s="277">
        <v>217245.6</v>
      </c>
      <c r="AE8134" s="246" t="s">
        <v>56265</v>
      </c>
      <c r="AF8134" s="247">
        <v>6103.57</v>
      </c>
      <c r="AH8134" s="226" t="s">
        <v>50074</v>
      </c>
      <c r="AI8134" s="227">
        <v>55379.95</v>
      </c>
      <c r="AK8134" s="207" t="s">
        <v>22316</v>
      </c>
      <c r="AL8134" s="208">
        <v>279107.68</v>
      </c>
      <c r="AM8134" s="93"/>
      <c r="AN8134" s="93"/>
      <c r="AO8134" s="93"/>
    </row>
    <row r="8135" spans="28:41" x14ac:dyDescent="0.55000000000000004">
      <c r="AB8135" s="276" t="s">
        <v>68573</v>
      </c>
      <c r="AC8135" s="277">
        <v>41088</v>
      </c>
      <c r="AE8135" s="246" t="s">
        <v>55218</v>
      </c>
      <c r="AF8135" s="247">
        <v>9600</v>
      </c>
      <c r="AH8135" s="226" t="s">
        <v>48957</v>
      </c>
      <c r="AI8135" s="227">
        <v>324432.11</v>
      </c>
      <c r="AK8135" s="207" t="s">
        <v>22317</v>
      </c>
      <c r="AL8135" s="208">
        <v>3438883.21</v>
      </c>
      <c r="AM8135" s="93"/>
      <c r="AN8135" s="93"/>
      <c r="AO8135" s="93"/>
    </row>
    <row r="8136" spans="28:41" x14ac:dyDescent="0.55000000000000004">
      <c r="AB8136" s="276" t="s">
        <v>45480</v>
      </c>
      <c r="AC8136" s="277">
        <v>257894.36</v>
      </c>
      <c r="AE8136" s="246" t="s">
        <v>52846</v>
      </c>
      <c r="AF8136" s="247">
        <v>4500</v>
      </c>
      <c r="AH8136" s="226" t="s">
        <v>52822</v>
      </c>
      <c r="AI8136" s="227">
        <v>3779614.13</v>
      </c>
      <c r="AK8136" s="207" t="s">
        <v>22318</v>
      </c>
      <c r="AL8136" s="208">
        <v>262675.33</v>
      </c>
      <c r="AM8136" s="93"/>
      <c r="AN8136" s="93"/>
      <c r="AO8136" s="93"/>
    </row>
    <row r="8137" spans="28:41" x14ac:dyDescent="0.55000000000000004">
      <c r="AB8137" s="276" t="s">
        <v>45481</v>
      </c>
      <c r="AC8137" s="277">
        <v>2169960</v>
      </c>
      <c r="AE8137" s="246" t="s">
        <v>52847</v>
      </c>
      <c r="AF8137" s="247">
        <v>1078.69</v>
      </c>
      <c r="AH8137" s="226" t="s">
        <v>47024</v>
      </c>
      <c r="AI8137" s="227">
        <v>32440</v>
      </c>
      <c r="AK8137" s="207" t="s">
        <v>22319</v>
      </c>
      <c r="AL8137" s="208">
        <v>597611.77</v>
      </c>
      <c r="AM8137" s="93"/>
      <c r="AN8137" s="93"/>
      <c r="AO8137" s="93"/>
    </row>
    <row r="8138" spans="28:41" x14ac:dyDescent="0.55000000000000004">
      <c r="AB8138" s="276" t="s">
        <v>58649</v>
      </c>
      <c r="AC8138" s="277">
        <v>-110019.76</v>
      </c>
      <c r="AE8138" s="246" t="s">
        <v>52848</v>
      </c>
      <c r="AF8138" s="247">
        <v>3270.75</v>
      </c>
      <c r="AH8138" s="226" t="s">
        <v>52823</v>
      </c>
      <c r="AI8138" s="227">
        <v>1159.28</v>
      </c>
      <c r="AK8138" s="207" t="s">
        <v>22320</v>
      </c>
      <c r="AL8138" s="208">
        <v>36122.660000000003</v>
      </c>
      <c r="AM8138" s="93"/>
      <c r="AN8138" s="93"/>
      <c r="AO8138" s="93"/>
    </row>
    <row r="8139" spans="28:41" x14ac:dyDescent="0.55000000000000004">
      <c r="AB8139" s="276" t="s">
        <v>62206</v>
      </c>
      <c r="AC8139" s="277">
        <v>717648.59</v>
      </c>
      <c r="AE8139" s="246" t="s">
        <v>64508</v>
      </c>
      <c r="AF8139" s="247">
        <v>92.67</v>
      </c>
      <c r="AH8139" s="226" t="s">
        <v>45099</v>
      </c>
      <c r="AI8139" s="227">
        <v>12698</v>
      </c>
      <c r="AK8139" s="207" t="s">
        <v>22321</v>
      </c>
      <c r="AL8139" s="208">
        <v>98654.83</v>
      </c>
      <c r="AM8139" s="93"/>
      <c r="AN8139" s="93"/>
      <c r="AO8139" s="93"/>
    </row>
    <row r="8140" spans="28:41" x14ac:dyDescent="0.55000000000000004">
      <c r="AB8140" s="276" t="s">
        <v>58323</v>
      </c>
      <c r="AC8140" s="277">
        <v>10699.78</v>
      </c>
      <c r="AE8140" s="246" t="s">
        <v>52849</v>
      </c>
      <c r="AF8140" s="247">
        <v>22332.75</v>
      </c>
      <c r="AH8140" s="226" t="s">
        <v>45100</v>
      </c>
      <c r="AI8140" s="227">
        <v>53758.73</v>
      </c>
      <c r="AK8140" s="207" t="s">
        <v>22322</v>
      </c>
      <c r="AL8140" s="208">
        <v>11286.5</v>
      </c>
      <c r="AM8140" s="93"/>
      <c r="AN8140" s="93"/>
      <c r="AO8140" s="93"/>
    </row>
    <row r="8141" spans="28:41" x14ac:dyDescent="0.55000000000000004">
      <c r="AB8141" s="276" t="s">
        <v>68574</v>
      </c>
      <c r="AC8141" s="277">
        <v>4741.5600000000004</v>
      </c>
      <c r="AE8141" s="246" t="s">
        <v>57563</v>
      </c>
      <c r="AF8141" s="247">
        <v>16207.7</v>
      </c>
      <c r="AH8141" s="226" t="s">
        <v>45101</v>
      </c>
      <c r="AI8141" s="227">
        <v>2177893.19</v>
      </c>
      <c r="AK8141" s="207" t="s">
        <v>22323</v>
      </c>
      <c r="AL8141" s="208">
        <v>359726.5</v>
      </c>
      <c r="AM8141" s="93"/>
      <c r="AN8141" s="93"/>
      <c r="AO8141" s="93"/>
    </row>
    <row r="8142" spans="28:41" x14ac:dyDescent="0.55000000000000004">
      <c r="AB8142" s="276" t="s">
        <v>53469</v>
      </c>
      <c r="AC8142" s="277">
        <v>13410</v>
      </c>
      <c r="AE8142" s="246" t="s">
        <v>48057</v>
      </c>
      <c r="AF8142" s="247">
        <v>63094.68</v>
      </c>
      <c r="AH8142" s="226" t="s">
        <v>45102</v>
      </c>
      <c r="AI8142" s="227">
        <v>159037.6</v>
      </c>
      <c r="AK8142" s="207" t="s">
        <v>22324</v>
      </c>
      <c r="AL8142" s="208">
        <v>41689.360000000001</v>
      </c>
      <c r="AM8142" s="93"/>
      <c r="AN8142" s="93"/>
      <c r="AO8142" s="93"/>
    </row>
    <row r="8143" spans="28:41" x14ac:dyDescent="0.55000000000000004">
      <c r="AB8143" s="276" t="s">
        <v>68575</v>
      </c>
      <c r="AC8143" s="277">
        <v>6.23</v>
      </c>
      <c r="AE8143" s="246" t="s">
        <v>57564</v>
      </c>
      <c r="AF8143" s="247">
        <v>247.3</v>
      </c>
      <c r="AH8143" s="226" t="s">
        <v>42642</v>
      </c>
      <c r="AI8143" s="227">
        <v>122837.5</v>
      </c>
      <c r="AK8143" s="207" t="s">
        <v>22325</v>
      </c>
      <c r="AL8143" s="208">
        <v>279107.68</v>
      </c>
      <c r="AM8143" s="93"/>
      <c r="AN8143" s="93"/>
      <c r="AO8143" s="93"/>
    </row>
    <row r="8144" spans="28:41" x14ac:dyDescent="0.55000000000000004">
      <c r="AB8144" s="276" t="s">
        <v>53470</v>
      </c>
      <c r="AC8144" s="277">
        <v>1389.11</v>
      </c>
      <c r="AE8144" s="246" t="s">
        <v>62965</v>
      </c>
      <c r="AF8144" s="247">
        <v>17708.3</v>
      </c>
      <c r="AH8144" s="226" t="s">
        <v>42643</v>
      </c>
      <c r="AI8144" s="227">
        <v>9397.06</v>
      </c>
      <c r="AK8144" s="207" t="s">
        <v>22326</v>
      </c>
      <c r="AL8144" s="208">
        <v>3438883.21</v>
      </c>
      <c r="AM8144" s="93"/>
      <c r="AN8144" s="93"/>
      <c r="AO8144" s="93"/>
    </row>
    <row r="8145" spans="28:41" x14ac:dyDescent="0.55000000000000004">
      <c r="AB8145" s="276" t="s">
        <v>53471</v>
      </c>
      <c r="AC8145" s="277">
        <v>3641.9</v>
      </c>
      <c r="AE8145" s="246" t="s">
        <v>64509</v>
      </c>
      <c r="AF8145" s="247">
        <v>853.86</v>
      </c>
      <c r="AH8145" s="226" t="s">
        <v>22379</v>
      </c>
      <c r="AI8145" s="227">
        <v>25174.94</v>
      </c>
      <c r="AK8145" s="207" t="s">
        <v>22327</v>
      </c>
      <c r="AL8145" s="208">
        <v>262675.33</v>
      </c>
      <c r="AM8145" s="93"/>
      <c r="AN8145" s="93"/>
      <c r="AO8145" s="93"/>
    </row>
    <row r="8146" spans="28:41" x14ac:dyDescent="0.55000000000000004">
      <c r="AB8146" s="276" t="s">
        <v>57757</v>
      </c>
      <c r="AC8146" s="277">
        <v>15636.65</v>
      </c>
      <c r="AE8146" s="246" t="s">
        <v>57565</v>
      </c>
      <c r="AF8146" s="247">
        <v>7077.39</v>
      </c>
      <c r="AH8146" s="226" t="s">
        <v>22380</v>
      </c>
      <c r="AI8146" s="227">
        <v>33405.43</v>
      </c>
      <c r="AK8146" s="207" t="s">
        <v>22328</v>
      </c>
      <c r="AL8146" s="208">
        <v>597611.77</v>
      </c>
      <c r="AM8146" s="93"/>
      <c r="AN8146" s="93"/>
      <c r="AO8146" s="93"/>
    </row>
    <row r="8147" spans="28:41" x14ac:dyDescent="0.55000000000000004">
      <c r="AB8147" s="276" t="s">
        <v>68576</v>
      </c>
      <c r="AC8147" s="277">
        <v>349.43</v>
      </c>
      <c r="AE8147" s="246" t="s">
        <v>22584</v>
      </c>
      <c r="AF8147" s="247">
        <v>35365.72</v>
      </c>
      <c r="AH8147" s="226" t="s">
        <v>50075</v>
      </c>
      <c r="AI8147" s="227">
        <v>4738</v>
      </c>
      <c r="AK8147" s="207" t="s">
        <v>22329</v>
      </c>
      <c r="AL8147" s="208">
        <v>34536.71</v>
      </c>
      <c r="AM8147" s="93"/>
      <c r="AN8147" s="93"/>
      <c r="AO8147" s="93"/>
    </row>
    <row r="8148" spans="28:41" x14ac:dyDescent="0.55000000000000004">
      <c r="AB8148" s="276" t="s">
        <v>63777</v>
      </c>
      <c r="AC8148" s="277">
        <v>6865.5</v>
      </c>
      <c r="AE8148" s="246" t="s">
        <v>62067</v>
      </c>
      <c r="AF8148" s="247">
        <v>3645.69</v>
      </c>
      <c r="AH8148" s="226" t="s">
        <v>48958</v>
      </c>
      <c r="AI8148" s="227">
        <v>6715</v>
      </c>
      <c r="AK8148" s="207" t="s">
        <v>22330</v>
      </c>
      <c r="AL8148" s="208">
        <v>53865.99</v>
      </c>
      <c r="AM8148" s="93"/>
      <c r="AN8148" s="93"/>
      <c r="AO8148" s="93"/>
    </row>
    <row r="8149" spans="28:41" x14ac:dyDescent="0.55000000000000004">
      <c r="AB8149" s="276" t="s">
        <v>53473</v>
      </c>
      <c r="AC8149" s="277">
        <v>6697.48</v>
      </c>
      <c r="AE8149" s="246" t="s">
        <v>62068</v>
      </c>
      <c r="AF8149" s="247">
        <v>37779.75</v>
      </c>
      <c r="AH8149" s="226" t="s">
        <v>33763</v>
      </c>
      <c r="AI8149" s="227">
        <v>3777</v>
      </c>
      <c r="AK8149" s="207" t="s">
        <v>22331</v>
      </c>
      <c r="AL8149" s="208">
        <v>98654.83</v>
      </c>
      <c r="AM8149" s="93"/>
      <c r="AN8149" s="93"/>
      <c r="AO8149" s="93"/>
    </row>
    <row r="8150" spans="28:41" x14ac:dyDescent="0.55000000000000004">
      <c r="AB8150" s="276" t="s">
        <v>68577</v>
      </c>
      <c r="AC8150" s="277">
        <v>2800</v>
      </c>
      <c r="AE8150" s="246" t="s">
        <v>64510</v>
      </c>
      <c r="AF8150" s="247">
        <v>6466</v>
      </c>
      <c r="AH8150" s="226" t="s">
        <v>40382</v>
      </c>
      <c r="AI8150" s="227">
        <v>10048</v>
      </c>
      <c r="AK8150" s="207" t="s">
        <v>22332</v>
      </c>
      <c r="AL8150" s="208">
        <v>35799.15</v>
      </c>
      <c r="AM8150" s="93"/>
      <c r="AN8150" s="93"/>
      <c r="AO8150" s="93"/>
    </row>
    <row r="8151" spans="28:41" x14ac:dyDescent="0.55000000000000004">
      <c r="AB8151" s="276" t="s">
        <v>63578</v>
      </c>
      <c r="AC8151" s="277">
        <v>16622.98</v>
      </c>
      <c r="AE8151" s="246" t="s">
        <v>62069</v>
      </c>
      <c r="AF8151" s="247">
        <v>50686.04</v>
      </c>
      <c r="AH8151" s="226" t="s">
        <v>40383</v>
      </c>
      <c r="AI8151" s="227">
        <v>768.68</v>
      </c>
      <c r="AK8151" s="207" t="s">
        <v>22333</v>
      </c>
      <c r="AL8151" s="208">
        <v>56995.37</v>
      </c>
      <c r="AM8151" s="93"/>
      <c r="AN8151" s="93"/>
      <c r="AO8151" s="93"/>
    </row>
    <row r="8152" spans="28:41" x14ac:dyDescent="0.55000000000000004">
      <c r="AB8152" s="276" t="s">
        <v>58650</v>
      </c>
      <c r="AC8152" s="277">
        <v>-1323.11</v>
      </c>
      <c r="AE8152" s="246" t="s">
        <v>64511</v>
      </c>
      <c r="AF8152" s="247">
        <v>23311.27</v>
      </c>
      <c r="AH8152" s="226" t="s">
        <v>52824</v>
      </c>
      <c r="AI8152" s="227">
        <v>146</v>
      </c>
      <c r="AK8152" s="207" t="s">
        <v>22334</v>
      </c>
      <c r="AL8152" s="208">
        <v>282.69</v>
      </c>
      <c r="AM8152" s="93"/>
      <c r="AN8152" s="93"/>
      <c r="AO8152" s="93"/>
    </row>
    <row r="8153" spans="28:41" x14ac:dyDescent="0.55000000000000004">
      <c r="AB8153" s="276" t="s">
        <v>68578</v>
      </c>
      <c r="AC8153" s="277">
        <v>70709.3</v>
      </c>
      <c r="AE8153" s="246" t="s">
        <v>56266</v>
      </c>
      <c r="AF8153" s="247">
        <v>450</v>
      </c>
      <c r="AH8153" s="226" t="s">
        <v>22383</v>
      </c>
      <c r="AI8153" s="227">
        <v>11.17</v>
      </c>
      <c r="AK8153" s="207" t="s">
        <v>22335</v>
      </c>
      <c r="AL8153" s="208">
        <v>56631.040000000001</v>
      </c>
      <c r="AM8153" s="93"/>
      <c r="AN8153" s="93"/>
      <c r="AO8153" s="93"/>
    </row>
    <row r="8154" spans="28:41" x14ac:dyDescent="0.55000000000000004">
      <c r="AB8154" s="276" t="s">
        <v>35503</v>
      </c>
      <c r="AC8154" s="277">
        <v>421703.12</v>
      </c>
      <c r="AE8154" s="246" t="s">
        <v>40389</v>
      </c>
      <c r="AF8154" s="247">
        <v>4048.4</v>
      </c>
      <c r="AH8154" s="226" t="s">
        <v>22384</v>
      </c>
      <c r="AI8154" s="227">
        <v>8482.5</v>
      </c>
      <c r="AK8154" s="207" t="s">
        <v>13738</v>
      </c>
      <c r="AL8154" s="208">
        <v>126123.84</v>
      </c>
      <c r="AM8154" s="93"/>
      <c r="AN8154" s="93"/>
      <c r="AO8154" s="93"/>
    </row>
    <row r="8155" spans="28:41" x14ac:dyDescent="0.55000000000000004">
      <c r="AB8155" s="276" t="s">
        <v>68579</v>
      </c>
      <c r="AC8155" s="277">
        <v>56560</v>
      </c>
      <c r="AE8155" s="246" t="s">
        <v>40390</v>
      </c>
      <c r="AF8155" s="247">
        <v>2429334.02</v>
      </c>
      <c r="AH8155" s="226" t="s">
        <v>22385</v>
      </c>
      <c r="AI8155" s="227">
        <v>648.91</v>
      </c>
      <c r="AK8155" s="207" t="s">
        <v>22336</v>
      </c>
      <c r="AL8155" s="208">
        <v>13799.63</v>
      </c>
      <c r="AM8155" s="93"/>
      <c r="AN8155" s="93"/>
      <c r="AO8155" s="93"/>
    </row>
    <row r="8156" spans="28:41" x14ac:dyDescent="0.55000000000000004">
      <c r="AB8156" s="276" t="s">
        <v>35504</v>
      </c>
      <c r="AC8156" s="277">
        <v>3403984.98</v>
      </c>
      <c r="AE8156" s="246" t="s">
        <v>60552</v>
      </c>
      <c r="AF8156" s="247">
        <v>1924.63</v>
      </c>
      <c r="AH8156" s="226" t="s">
        <v>22386</v>
      </c>
      <c r="AI8156" s="227">
        <v>400</v>
      </c>
      <c r="AK8156" s="207" t="s">
        <v>22337</v>
      </c>
      <c r="AL8156" s="208">
        <v>17200</v>
      </c>
      <c r="AM8156" s="93"/>
      <c r="AN8156" s="93"/>
      <c r="AO8156" s="93"/>
    </row>
    <row r="8157" spans="28:41" x14ac:dyDescent="0.55000000000000004">
      <c r="AB8157" s="276" t="s">
        <v>68580</v>
      </c>
      <c r="AC8157" s="277">
        <v>1482.96</v>
      </c>
      <c r="AE8157" s="246" t="s">
        <v>62070</v>
      </c>
      <c r="AF8157" s="247">
        <v>49136.86</v>
      </c>
      <c r="AH8157" s="226" t="s">
        <v>50076</v>
      </c>
      <c r="AI8157" s="227">
        <v>36660.239999999998</v>
      </c>
      <c r="AK8157" s="207" t="s">
        <v>22338</v>
      </c>
      <c r="AL8157" s="208">
        <v>1597964.72</v>
      </c>
      <c r="AM8157" s="93"/>
      <c r="AN8157" s="93"/>
      <c r="AO8157" s="93"/>
    </row>
    <row r="8158" spans="28:41" x14ac:dyDescent="0.55000000000000004">
      <c r="AB8158" s="276" t="s">
        <v>35506</v>
      </c>
      <c r="AC8158" s="277">
        <v>279356</v>
      </c>
      <c r="AE8158" s="246" t="s">
        <v>36426</v>
      </c>
      <c r="AF8158" s="247">
        <v>6269.67</v>
      </c>
      <c r="AH8158" s="226" t="s">
        <v>45103</v>
      </c>
      <c r="AI8158" s="227">
        <v>77606</v>
      </c>
      <c r="AK8158" s="207" t="s">
        <v>22339</v>
      </c>
      <c r="AL8158" s="208">
        <v>464479.27</v>
      </c>
      <c r="AM8158" s="93"/>
      <c r="AN8158" s="93"/>
      <c r="AO8158" s="93"/>
    </row>
    <row r="8159" spans="28:41" x14ac:dyDescent="0.55000000000000004">
      <c r="AB8159" s="276" t="s">
        <v>68581</v>
      </c>
      <c r="AC8159" s="277">
        <v>613960</v>
      </c>
      <c r="AE8159" s="246" t="s">
        <v>36427</v>
      </c>
      <c r="AF8159" s="247">
        <v>195574.97</v>
      </c>
      <c r="AH8159" s="226" t="s">
        <v>45104</v>
      </c>
      <c r="AI8159" s="227">
        <v>1300</v>
      </c>
      <c r="AK8159" s="207" t="s">
        <v>22340</v>
      </c>
      <c r="AL8159" s="208">
        <v>279214.23</v>
      </c>
      <c r="AM8159" s="93"/>
      <c r="AN8159" s="93"/>
      <c r="AO8159" s="93"/>
    </row>
    <row r="8160" spans="28:41" x14ac:dyDescent="0.55000000000000004">
      <c r="AB8160" s="276" t="s">
        <v>39418</v>
      </c>
      <c r="AC8160" s="277">
        <v>142771.84</v>
      </c>
      <c r="AE8160" s="246" t="s">
        <v>36428</v>
      </c>
      <c r="AF8160" s="247">
        <v>615490.39</v>
      </c>
      <c r="AH8160" s="226" t="s">
        <v>35206</v>
      </c>
      <c r="AI8160" s="227">
        <v>443.12</v>
      </c>
      <c r="AK8160" s="207" t="s">
        <v>22341</v>
      </c>
      <c r="AL8160" s="208">
        <v>11544.32</v>
      </c>
      <c r="AM8160" s="93"/>
      <c r="AN8160" s="93"/>
      <c r="AO8160" s="93"/>
    </row>
    <row r="8161" spans="28:41" x14ac:dyDescent="0.55000000000000004">
      <c r="AB8161" s="276" t="s">
        <v>35507</v>
      </c>
      <c r="AC8161" s="277">
        <v>126120.9</v>
      </c>
      <c r="AE8161" s="246" t="s">
        <v>62071</v>
      </c>
      <c r="AF8161" s="247">
        <v>9610.9599999999991</v>
      </c>
      <c r="AH8161" s="226" t="s">
        <v>33764</v>
      </c>
      <c r="AI8161" s="227">
        <v>12451.53</v>
      </c>
      <c r="AK8161" s="207" t="s">
        <v>22342</v>
      </c>
      <c r="AL8161" s="208">
        <v>564497.63</v>
      </c>
      <c r="AM8161" s="93"/>
      <c r="AN8161" s="93"/>
      <c r="AO8161" s="93"/>
    </row>
    <row r="8162" spans="28:41" x14ac:dyDescent="0.55000000000000004">
      <c r="AB8162" s="276" t="s">
        <v>58651</v>
      </c>
      <c r="AC8162" s="277">
        <v>6194.76</v>
      </c>
      <c r="AE8162" s="246" t="s">
        <v>50099</v>
      </c>
      <c r="AF8162" s="247">
        <v>73129.22</v>
      </c>
      <c r="AH8162" s="226" t="s">
        <v>52825</v>
      </c>
      <c r="AI8162" s="227">
        <v>32850</v>
      </c>
      <c r="AK8162" s="207" t="s">
        <v>22343</v>
      </c>
      <c r="AL8162" s="208">
        <v>546210.92000000004</v>
      </c>
      <c r="AM8162" s="93"/>
      <c r="AN8162" s="93"/>
      <c r="AO8162" s="93"/>
    </row>
    <row r="8163" spans="28:41" x14ac:dyDescent="0.55000000000000004">
      <c r="AB8163" s="276" t="s">
        <v>36637</v>
      </c>
      <c r="AC8163" s="277">
        <v>128408.18</v>
      </c>
      <c r="AE8163" s="246" t="s">
        <v>59417</v>
      </c>
      <c r="AF8163" s="247">
        <v>129229.17</v>
      </c>
      <c r="AH8163" s="226" t="s">
        <v>52826</v>
      </c>
      <c r="AI8163" s="227">
        <v>3845.44</v>
      </c>
      <c r="AK8163" s="207" t="s">
        <v>22344</v>
      </c>
      <c r="AL8163" s="208">
        <v>30101.63</v>
      </c>
      <c r="AM8163" s="93"/>
      <c r="AN8163" s="93"/>
      <c r="AO8163" s="93"/>
    </row>
    <row r="8164" spans="28:41" x14ac:dyDescent="0.55000000000000004">
      <c r="AB8164" s="276" t="s">
        <v>34042</v>
      </c>
      <c r="AC8164" s="277">
        <v>13721.25</v>
      </c>
      <c r="AE8164" s="246" t="s">
        <v>48058</v>
      </c>
      <c r="AF8164" s="247">
        <v>3440.17</v>
      </c>
      <c r="AH8164" s="226" t="s">
        <v>45105</v>
      </c>
      <c r="AI8164" s="227">
        <v>52546.32</v>
      </c>
      <c r="AK8164" s="207" t="s">
        <v>22345</v>
      </c>
      <c r="AL8164" s="208">
        <v>200101.5</v>
      </c>
      <c r="AM8164" s="93"/>
      <c r="AN8164" s="93"/>
      <c r="AO8164" s="93"/>
    </row>
    <row r="8165" spans="28:41" x14ac:dyDescent="0.55000000000000004">
      <c r="AB8165" s="276" t="s">
        <v>35508</v>
      </c>
      <c r="AC8165" s="277">
        <v>170831.99</v>
      </c>
      <c r="AE8165" s="246" t="s">
        <v>35222</v>
      </c>
      <c r="AF8165" s="247">
        <v>6057.24</v>
      </c>
      <c r="AH8165" s="226" t="s">
        <v>45106</v>
      </c>
      <c r="AI8165" s="227">
        <v>4017.68</v>
      </c>
      <c r="AK8165" s="207" t="s">
        <v>22346</v>
      </c>
      <c r="AL8165" s="208">
        <v>201627.97</v>
      </c>
      <c r="AM8165" s="93"/>
      <c r="AN8165" s="93"/>
      <c r="AO8165" s="93"/>
    </row>
    <row r="8166" spans="28:41" x14ac:dyDescent="0.55000000000000004">
      <c r="AB8166" s="276" t="s">
        <v>68582</v>
      </c>
      <c r="AC8166" s="277">
        <v>11291.4</v>
      </c>
      <c r="AE8166" s="246" t="s">
        <v>57566</v>
      </c>
      <c r="AF8166" s="247">
        <v>1870959.21</v>
      </c>
      <c r="AH8166" s="226" t="s">
        <v>22410</v>
      </c>
      <c r="AI8166" s="227">
        <v>-0.69</v>
      </c>
      <c r="AK8166" s="207" t="s">
        <v>22347</v>
      </c>
      <c r="AL8166" s="208">
        <v>274563</v>
      </c>
      <c r="AM8166" s="93"/>
      <c r="AN8166" s="93"/>
      <c r="AO8166" s="93"/>
    </row>
    <row r="8167" spans="28:41" x14ac:dyDescent="0.55000000000000004">
      <c r="AB8167" s="276" t="s">
        <v>68583</v>
      </c>
      <c r="AC8167" s="277">
        <v>52813.34</v>
      </c>
      <c r="AE8167" s="246" t="s">
        <v>39252</v>
      </c>
      <c r="AF8167" s="247">
        <v>37036.15</v>
      </c>
      <c r="AH8167" s="226" t="s">
        <v>42644</v>
      </c>
      <c r="AI8167" s="227">
        <v>9729.69</v>
      </c>
      <c r="AK8167" s="207" t="s">
        <v>22348</v>
      </c>
      <c r="AL8167" s="208">
        <v>178.71</v>
      </c>
      <c r="AM8167" s="93"/>
      <c r="AN8167" s="93"/>
      <c r="AO8167" s="93"/>
    </row>
    <row r="8168" spans="28:41" x14ac:dyDescent="0.55000000000000004">
      <c r="AB8168" s="276" t="s">
        <v>47191</v>
      </c>
      <c r="AC8168" s="277">
        <v>181.4</v>
      </c>
      <c r="AE8168" s="246" t="s">
        <v>39253</v>
      </c>
      <c r="AF8168" s="247">
        <v>9716.5499999999993</v>
      </c>
      <c r="AH8168" s="226" t="s">
        <v>45107</v>
      </c>
      <c r="AI8168" s="227">
        <v>72531.25</v>
      </c>
      <c r="AK8168" s="207" t="s">
        <v>22349</v>
      </c>
      <c r="AL8168" s="208">
        <v>69.45</v>
      </c>
      <c r="AM8168" s="93"/>
      <c r="AN8168" s="93"/>
      <c r="AO8168" s="93"/>
    </row>
    <row r="8169" spans="28:41" x14ac:dyDescent="0.55000000000000004">
      <c r="AB8169" s="276" t="s">
        <v>34043</v>
      </c>
      <c r="AC8169" s="277">
        <v>154284.13</v>
      </c>
      <c r="AE8169" s="246" t="s">
        <v>22586</v>
      </c>
      <c r="AF8169" s="247">
        <v>78587.600000000006</v>
      </c>
      <c r="AH8169" s="226" t="s">
        <v>45108</v>
      </c>
      <c r="AI8169" s="227">
        <v>5548.64</v>
      </c>
      <c r="AK8169" s="207" t="s">
        <v>22350</v>
      </c>
      <c r="AL8169" s="208">
        <v>807700.95</v>
      </c>
      <c r="AM8169" s="93"/>
      <c r="AN8169" s="93"/>
      <c r="AO8169" s="93"/>
    </row>
    <row r="8170" spans="28:41" x14ac:dyDescent="0.55000000000000004">
      <c r="AB8170" s="276" t="s">
        <v>34044</v>
      </c>
      <c r="AC8170" s="277">
        <v>629370</v>
      </c>
      <c r="AE8170" s="246" t="s">
        <v>64512</v>
      </c>
      <c r="AF8170" s="247">
        <v>89223.43</v>
      </c>
      <c r="AH8170" s="226" t="s">
        <v>22415</v>
      </c>
      <c r="AI8170" s="227">
        <v>1818.75</v>
      </c>
      <c r="AK8170" s="207" t="s">
        <v>22351</v>
      </c>
      <c r="AL8170" s="208">
        <v>61868.13</v>
      </c>
      <c r="AM8170" s="93"/>
      <c r="AN8170" s="93"/>
      <c r="AO8170" s="93"/>
    </row>
    <row r="8171" spans="28:41" x14ac:dyDescent="0.55000000000000004">
      <c r="AB8171" s="276" t="s">
        <v>26211</v>
      </c>
      <c r="AC8171" s="277">
        <v>949971.2</v>
      </c>
      <c r="AE8171" s="246" t="s">
        <v>64513</v>
      </c>
      <c r="AF8171" s="247">
        <v>109225.56</v>
      </c>
      <c r="AH8171" s="226" t="s">
        <v>22416</v>
      </c>
      <c r="AI8171" s="227">
        <v>134.38</v>
      </c>
      <c r="AK8171" s="207" t="s">
        <v>13739</v>
      </c>
      <c r="AL8171" s="208">
        <v>2518381.9900000002</v>
      </c>
      <c r="AM8171" s="93"/>
      <c r="AN8171" s="93"/>
      <c r="AO8171" s="93"/>
    </row>
    <row r="8172" spans="28:41" x14ac:dyDescent="0.55000000000000004">
      <c r="AB8172" s="276" t="s">
        <v>56486</v>
      </c>
      <c r="AC8172" s="277">
        <v>6610</v>
      </c>
      <c r="AE8172" s="246" t="s">
        <v>39254</v>
      </c>
      <c r="AF8172" s="247">
        <v>246811.55</v>
      </c>
      <c r="AH8172" s="226" t="s">
        <v>50077</v>
      </c>
      <c r="AI8172" s="227">
        <v>54.6</v>
      </c>
      <c r="AK8172" s="207" t="s">
        <v>22352</v>
      </c>
      <c r="AL8172" s="208">
        <v>207589.97</v>
      </c>
      <c r="AM8172" s="93"/>
      <c r="AN8172" s="93"/>
      <c r="AO8172" s="93"/>
    </row>
    <row r="8173" spans="28:41" x14ac:dyDescent="0.55000000000000004">
      <c r="AB8173" s="276" t="s">
        <v>68584</v>
      </c>
      <c r="AC8173" s="277">
        <v>519.04999999999995</v>
      </c>
      <c r="AE8173" s="246" t="s">
        <v>58288</v>
      </c>
      <c r="AF8173" s="247">
        <v>524852.51</v>
      </c>
      <c r="AH8173" s="226" t="s">
        <v>22419</v>
      </c>
      <c r="AI8173" s="227">
        <v>6</v>
      </c>
      <c r="AK8173" s="207" t="s">
        <v>22353</v>
      </c>
      <c r="AL8173" s="208">
        <v>1158919.55</v>
      </c>
      <c r="AM8173" s="93"/>
      <c r="AN8173" s="93"/>
      <c r="AO8173" s="93"/>
    </row>
    <row r="8174" spans="28:41" x14ac:dyDescent="0.55000000000000004">
      <c r="AB8174" s="276" t="s">
        <v>36638</v>
      </c>
      <c r="AC8174" s="277">
        <v>201482.25</v>
      </c>
      <c r="AE8174" s="246" t="s">
        <v>57567</v>
      </c>
      <c r="AF8174" s="247">
        <v>157225</v>
      </c>
      <c r="AH8174" s="226" t="s">
        <v>22423</v>
      </c>
      <c r="AI8174" s="227">
        <v>2064.5700000000002</v>
      </c>
      <c r="AK8174" s="207" t="s">
        <v>13740</v>
      </c>
      <c r="AL8174" s="208">
        <v>95661.72</v>
      </c>
      <c r="AM8174" s="93"/>
      <c r="AN8174" s="93"/>
      <c r="AO8174" s="93"/>
    </row>
    <row r="8175" spans="28:41" x14ac:dyDescent="0.55000000000000004">
      <c r="AB8175" s="276" t="s">
        <v>68585</v>
      </c>
      <c r="AC8175" s="277">
        <v>97885.89</v>
      </c>
      <c r="AE8175" s="246" t="s">
        <v>60553</v>
      </c>
      <c r="AF8175" s="247">
        <v>36851.08</v>
      </c>
      <c r="AH8175" s="226" t="s">
        <v>52827</v>
      </c>
      <c r="AI8175" s="227">
        <v>-814.87</v>
      </c>
      <c r="AK8175" s="207" t="s">
        <v>13741</v>
      </c>
      <c r="AL8175" s="208">
        <v>2257603.77</v>
      </c>
      <c r="AM8175" s="93"/>
      <c r="AN8175" s="93"/>
      <c r="AO8175" s="93"/>
    </row>
    <row r="8176" spans="28:41" x14ac:dyDescent="0.55000000000000004">
      <c r="AB8176" s="276" t="s">
        <v>53475</v>
      </c>
      <c r="AC8176" s="277">
        <v>1038444.72</v>
      </c>
      <c r="AE8176" s="246" t="s">
        <v>62072</v>
      </c>
      <c r="AF8176" s="247">
        <v>1850</v>
      </c>
      <c r="AH8176" s="226" t="s">
        <v>42645</v>
      </c>
      <c r="AI8176" s="227">
        <v>5061.87</v>
      </c>
      <c r="AK8176" s="207" t="s">
        <v>22354</v>
      </c>
      <c r="AL8176" s="208">
        <v>6050.59</v>
      </c>
      <c r="AM8176" s="93"/>
      <c r="AN8176" s="93"/>
      <c r="AO8176" s="93"/>
    </row>
    <row r="8177" spans="28:41" x14ac:dyDescent="0.55000000000000004">
      <c r="AB8177" s="276" t="s">
        <v>34045</v>
      </c>
      <c r="AC8177" s="277">
        <v>3722.47</v>
      </c>
      <c r="AE8177" s="246" t="s">
        <v>60554</v>
      </c>
      <c r="AF8177" s="247">
        <v>2939.62</v>
      </c>
      <c r="AH8177" s="226" t="s">
        <v>42646</v>
      </c>
      <c r="AI8177" s="227">
        <v>660</v>
      </c>
      <c r="AK8177" s="207" t="s">
        <v>22355</v>
      </c>
      <c r="AL8177" s="208">
        <v>11200</v>
      </c>
      <c r="AM8177" s="93"/>
      <c r="AN8177" s="93"/>
      <c r="AO8177" s="93"/>
    </row>
    <row r="8178" spans="28:41" x14ac:dyDescent="0.55000000000000004">
      <c r="AB8178" s="276" t="s">
        <v>26212</v>
      </c>
      <c r="AC8178" s="277">
        <v>630879.84</v>
      </c>
      <c r="AE8178" s="246" t="s">
        <v>60555</v>
      </c>
      <c r="AF8178" s="247">
        <v>1376.03</v>
      </c>
      <c r="AH8178" s="226" t="s">
        <v>42647</v>
      </c>
      <c r="AI8178" s="227">
        <v>50.49</v>
      </c>
      <c r="AK8178" s="207" t="s">
        <v>22356</v>
      </c>
      <c r="AL8178" s="208">
        <v>2308.75</v>
      </c>
      <c r="AM8178" s="93"/>
      <c r="AN8178" s="93"/>
      <c r="AO8178" s="93"/>
    </row>
    <row r="8179" spans="28:41" x14ac:dyDescent="0.55000000000000004">
      <c r="AB8179" s="276" t="s">
        <v>26213</v>
      </c>
      <c r="AC8179" s="277">
        <v>1913705.09</v>
      </c>
      <c r="AE8179" s="246" t="s">
        <v>60556</v>
      </c>
      <c r="AF8179" s="247">
        <v>4805.4799999999996</v>
      </c>
      <c r="AH8179" s="226" t="s">
        <v>42648</v>
      </c>
      <c r="AI8179" s="227">
        <v>19.8</v>
      </c>
      <c r="AK8179" s="207" t="s">
        <v>22357</v>
      </c>
      <c r="AL8179" s="208">
        <v>1018.88</v>
      </c>
      <c r="AM8179" s="93"/>
      <c r="AN8179" s="93"/>
      <c r="AO8179" s="93"/>
    </row>
    <row r="8180" spans="28:41" x14ac:dyDescent="0.55000000000000004">
      <c r="AB8180" s="276" t="s">
        <v>35511</v>
      </c>
      <c r="AC8180" s="277">
        <v>715021.08</v>
      </c>
      <c r="AE8180" s="246" t="s">
        <v>64514</v>
      </c>
      <c r="AF8180" s="247">
        <v>229.37</v>
      </c>
      <c r="AH8180" s="226" t="s">
        <v>42649</v>
      </c>
      <c r="AI8180" s="227">
        <v>2.25</v>
      </c>
      <c r="AK8180" s="207" t="s">
        <v>22358</v>
      </c>
      <c r="AL8180" s="208">
        <v>2928.7</v>
      </c>
      <c r="AM8180" s="93"/>
      <c r="AN8180" s="93"/>
      <c r="AO8180" s="93"/>
    </row>
    <row r="8181" spans="28:41" x14ac:dyDescent="0.55000000000000004">
      <c r="AB8181" s="276" t="s">
        <v>39419</v>
      </c>
      <c r="AC8181" s="277">
        <v>949979.21</v>
      </c>
      <c r="AE8181" s="246" t="s">
        <v>64515</v>
      </c>
      <c r="AF8181" s="247">
        <v>3600</v>
      </c>
      <c r="AH8181" s="226" t="s">
        <v>50078</v>
      </c>
      <c r="AI8181" s="227">
        <v>212.43</v>
      </c>
      <c r="AK8181" s="207" t="s">
        <v>22359</v>
      </c>
      <c r="AL8181" s="208">
        <v>7500</v>
      </c>
      <c r="AM8181" s="93"/>
      <c r="AN8181" s="93"/>
      <c r="AO8181" s="93"/>
    </row>
    <row r="8182" spans="28:41" x14ac:dyDescent="0.55000000000000004">
      <c r="AB8182" s="276" t="s">
        <v>62779</v>
      </c>
      <c r="AC8182" s="277">
        <v>402985.54</v>
      </c>
      <c r="AE8182" s="246" t="s">
        <v>64516</v>
      </c>
      <c r="AF8182" s="247">
        <v>7512</v>
      </c>
      <c r="AH8182" s="226" t="s">
        <v>50079</v>
      </c>
      <c r="AI8182" s="227">
        <v>-1005.08</v>
      </c>
      <c r="AK8182" s="207" t="s">
        <v>22360</v>
      </c>
      <c r="AL8182" s="208">
        <v>9015.26</v>
      </c>
      <c r="AM8182" s="93"/>
      <c r="AN8182" s="93"/>
      <c r="AO8182" s="93"/>
    </row>
    <row r="8183" spans="28:41" x14ac:dyDescent="0.55000000000000004">
      <c r="AB8183" s="276" t="s">
        <v>56487</v>
      </c>
      <c r="AC8183" s="277">
        <v>4805072.32</v>
      </c>
      <c r="AE8183" s="246" t="s">
        <v>64517</v>
      </c>
      <c r="AF8183" s="247">
        <v>2616.75</v>
      </c>
      <c r="AH8183" s="226" t="s">
        <v>50080</v>
      </c>
      <c r="AI8183" s="227">
        <v>2380</v>
      </c>
      <c r="AK8183" s="207" t="s">
        <v>22361</v>
      </c>
      <c r="AL8183" s="208">
        <v>3565.41</v>
      </c>
      <c r="AM8183" s="93"/>
      <c r="AN8183" s="93"/>
      <c r="AO8183" s="93"/>
    </row>
    <row r="8184" spans="28:41" x14ac:dyDescent="0.55000000000000004">
      <c r="AB8184" s="276" t="s">
        <v>36639</v>
      </c>
      <c r="AC8184" s="277">
        <v>836898.49</v>
      </c>
      <c r="AE8184" s="246" t="s">
        <v>59121</v>
      </c>
      <c r="AF8184" s="247">
        <v>12131.76</v>
      </c>
      <c r="AH8184" s="226" t="s">
        <v>50081</v>
      </c>
      <c r="AI8184" s="227">
        <v>19005</v>
      </c>
      <c r="AK8184" s="207" t="s">
        <v>22362</v>
      </c>
      <c r="AL8184" s="208">
        <v>317.5</v>
      </c>
      <c r="AM8184" s="93"/>
      <c r="AN8184" s="93"/>
      <c r="AO8184" s="93"/>
    </row>
    <row r="8185" spans="28:41" x14ac:dyDescent="0.55000000000000004">
      <c r="AB8185" s="276" t="s">
        <v>35512</v>
      </c>
      <c r="AC8185" s="277">
        <v>97868.52</v>
      </c>
      <c r="AE8185" s="246" t="s">
        <v>62678</v>
      </c>
      <c r="AF8185" s="247">
        <v>128.94</v>
      </c>
      <c r="AH8185" s="226" t="s">
        <v>50082</v>
      </c>
      <c r="AI8185" s="227">
        <v>15424.98</v>
      </c>
      <c r="AK8185" s="207" t="s">
        <v>22363</v>
      </c>
      <c r="AL8185" s="208">
        <v>1502.5</v>
      </c>
      <c r="AM8185" s="93"/>
      <c r="AN8185" s="93"/>
      <c r="AO8185" s="93"/>
    </row>
    <row r="8186" spans="28:41" x14ac:dyDescent="0.55000000000000004">
      <c r="AB8186" s="276" t="s">
        <v>26214</v>
      </c>
      <c r="AC8186" s="277">
        <v>1871345.3</v>
      </c>
      <c r="AE8186" s="246" t="s">
        <v>59122</v>
      </c>
      <c r="AF8186" s="247">
        <v>1138.1199999999999</v>
      </c>
      <c r="AH8186" s="226" t="s">
        <v>50083</v>
      </c>
      <c r="AI8186" s="227">
        <v>43770.96</v>
      </c>
      <c r="AK8186" s="207" t="s">
        <v>22364</v>
      </c>
      <c r="AL8186" s="208">
        <v>4695</v>
      </c>
      <c r="AM8186" s="93"/>
      <c r="AN8186" s="93"/>
      <c r="AO8186" s="93"/>
    </row>
    <row r="8187" spans="28:41" x14ac:dyDescent="0.55000000000000004">
      <c r="AB8187" s="276" t="s">
        <v>39420</v>
      </c>
      <c r="AC8187" s="277">
        <v>253394.34</v>
      </c>
      <c r="AE8187" s="246" t="s">
        <v>59123</v>
      </c>
      <c r="AF8187" s="247">
        <v>11039.53</v>
      </c>
      <c r="AH8187" s="226" t="s">
        <v>42650</v>
      </c>
      <c r="AI8187" s="227">
        <v>4861.21</v>
      </c>
      <c r="AK8187" s="207" t="s">
        <v>22365</v>
      </c>
      <c r="AL8187" s="208">
        <v>13519</v>
      </c>
      <c r="AM8187" s="93"/>
      <c r="AN8187" s="93"/>
      <c r="AO8187" s="93"/>
    </row>
    <row r="8188" spans="28:41" x14ac:dyDescent="0.55000000000000004">
      <c r="AB8188" s="276" t="s">
        <v>70195</v>
      </c>
      <c r="AC8188" s="277">
        <v>96860.800000000003</v>
      </c>
      <c r="AE8188" s="246" t="s">
        <v>64518</v>
      </c>
      <c r="AF8188" s="247">
        <v>45.64</v>
      </c>
      <c r="AH8188" s="226" t="s">
        <v>50084</v>
      </c>
      <c r="AI8188" s="227">
        <v>1221.07</v>
      </c>
      <c r="AK8188" s="207" t="s">
        <v>22366</v>
      </c>
      <c r="AL8188" s="208">
        <v>714.67</v>
      </c>
      <c r="AM8188" s="93"/>
      <c r="AN8188" s="93"/>
      <c r="AO8188" s="93"/>
    </row>
    <row r="8189" spans="28:41" x14ac:dyDescent="0.55000000000000004">
      <c r="AB8189" s="276" t="s">
        <v>68586</v>
      </c>
      <c r="AC8189" s="277">
        <v>437795.25</v>
      </c>
      <c r="AE8189" s="246" t="s">
        <v>59418</v>
      </c>
      <c r="AF8189" s="247">
        <v>31042.42</v>
      </c>
      <c r="AH8189" s="226" t="s">
        <v>42651</v>
      </c>
      <c r="AI8189" s="227">
        <v>7.5</v>
      </c>
      <c r="AK8189" s="207" t="s">
        <v>22367</v>
      </c>
      <c r="AL8189" s="208">
        <v>3033</v>
      </c>
      <c r="AM8189" s="93"/>
      <c r="AN8189" s="93"/>
      <c r="AO8189" s="93"/>
    </row>
    <row r="8190" spans="28:41" x14ac:dyDescent="0.55000000000000004">
      <c r="AB8190" s="276" t="s">
        <v>50323</v>
      </c>
      <c r="AC8190" s="277">
        <v>1490857.67</v>
      </c>
      <c r="AE8190" s="246" t="s">
        <v>64519</v>
      </c>
      <c r="AF8190" s="247">
        <v>7182.14</v>
      </c>
      <c r="AH8190" s="226" t="s">
        <v>50085</v>
      </c>
      <c r="AI8190" s="227">
        <v>40.56</v>
      </c>
      <c r="AK8190" s="207" t="s">
        <v>22368</v>
      </c>
      <c r="AL8190" s="208">
        <v>1365</v>
      </c>
      <c r="AM8190" s="93"/>
      <c r="AN8190" s="93"/>
      <c r="AO8190" s="93"/>
    </row>
    <row r="8191" spans="28:41" x14ac:dyDescent="0.55000000000000004">
      <c r="AB8191" s="276" t="s">
        <v>40579</v>
      </c>
      <c r="AC8191" s="277">
        <v>1836176.01</v>
      </c>
      <c r="AE8191" s="246" t="s">
        <v>59663</v>
      </c>
      <c r="AF8191" s="247">
        <v>747.33</v>
      </c>
      <c r="AH8191" s="226" t="s">
        <v>42652</v>
      </c>
      <c r="AI8191" s="227">
        <v>212.6</v>
      </c>
      <c r="AK8191" s="207" t="s">
        <v>22369</v>
      </c>
      <c r="AL8191" s="208">
        <v>105</v>
      </c>
      <c r="AM8191" s="93"/>
      <c r="AN8191" s="93"/>
      <c r="AO8191" s="93"/>
    </row>
    <row r="8192" spans="28:41" x14ac:dyDescent="0.55000000000000004">
      <c r="AB8192" s="276" t="s">
        <v>36640</v>
      </c>
      <c r="AC8192" s="277">
        <v>142236.47</v>
      </c>
      <c r="AE8192" s="246" t="s">
        <v>60557</v>
      </c>
      <c r="AF8192" s="247">
        <v>64330.04</v>
      </c>
      <c r="AH8192" s="226" t="s">
        <v>42653</v>
      </c>
      <c r="AI8192" s="227">
        <v>1.3</v>
      </c>
      <c r="AK8192" s="207" t="s">
        <v>22370</v>
      </c>
      <c r="AL8192" s="208">
        <v>112.43</v>
      </c>
      <c r="AM8192" s="93"/>
      <c r="AN8192" s="93"/>
      <c r="AO8192" s="93"/>
    </row>
    <row r="8193" spans="28:41" x14ac:dyDescent="0.55000000000000004">
      <c r="AB8193" s="276" t="s">
        <v>58652</v>
      </c>
      <c r="AC8193" s="277">
        <v>-79650.36</v>
      </c>
      <c r="AE8193" s="246" t="s">
        <v>62679</v>
      </c>
      <c r="AF8193" s="247">
        <v>18149.3</v>
      </c>
      <c r="AH8193" s="226" t="s">
        <v>50086</v>
      </c>
      <c r="AI8193" s="227">
        <v>1.19</v>
      </c>
      <c r="AK8193" s="207" t="s">
        <v>22371</v>
      </c>
      <c r="AL8193" s="208">
        <v>318.64</v>
      </c>
      <c r="AM8193" s="93"/>
      <c r="AN8193" s="93"/>
      <c r="AO8193" s="93"/>
    </row>
    <row r="8194" spans="28:41" x14ac:dyDescent="0.55000000000000004">
      <c r="AB8194" s="276" t="s">
        <v>63877</v>
      </c>
      <c r="AC8194" s="277">
        <v>8142550.54</v>
      </c>
      <c r="AE8194" s="246" t="s">
        <v>62680</v>
      </c>
      <c r="AF8194" s="247">
        <v>2562.2399999999998</v>
      </c>
      <c r="AH8194" s="226" t="s">
        <v>50087</v>
      </c>
      <c r="AI8194" s="227">
        <v>0.14000000000000001</v>
      </c>
      <c r="AK8194" s="207" t="s">
        <v>22372</v>
      </c>
      <c r="AL8194" s="208">
        <v>2259.9299999999998</v>
      </c>
      <c r="AM8194" s="93"/>
      <c r="AN8194" s="93"/>
      <c r="AO8194" s="93"/>
    </row>
    <row r="8195" spans="28:41" x14ac:dyDescent="0.55000000000000004">
      <c r="AB8195" s="276" t="s">
        <v>56488</v>
      </c>
      <c r="AC8195" s="277">
        <v>1064696.05</v>
      </c>
      <c r="AE8195" s="246" t="s">
        <v>62681</v>
      </c>
      <c r="AF8195" s="247">
        <v>1756.04</v>
      </c>
      <c r="AH8195" s="226" t="s">
        <v>50088</v>
      </c>
      <c r="AI8195" s="227">
        <v>75232.570000000007</v>
      </c>
      <c r="AK8195" s="207" t="s">
        <v>22373</v>
      </c>
      <c r="AL8195" s="208">
        <v>1955</v>
      </c>
      <c r="AM8195" s="93"/>
      <c r="AN8195" s="93"/>
      <c r="AO8195" s="93"/>
    </row>
    <row r="8196" spans="28:41" x14ac:dyDescent="0.55000000000000004">
      <c r="AB8196" s="276" t="s">
        <v>40580</v>
      </c>
      <c r="AC8196" s="277">
        <v>314893.77</v>
      </c>
      <c r="AE8196" s="246" t="s">
        <v>60558</v>
      </c>
      <c r="AF8196" s="247">
        <v>5759.21</v>
      </c>
      <c r="AH8196" s="226" t="s">
        <v>50089</v>
      </c>
      <c r="AI8196" s="227">
        <v>1488.35</v>
      </c>
      <c r="AK8196" s="207" t="s">
        <v>22374</v>
      </c>
      <c r="AL8196" s="208">
        <v>32821.839999999997</v>
      </c>
      <c r="AM8196" s="93"/>
      <c r="AN8196" s="93"/>
      <c r="AO8196" s="93"/>
    </row>
    <row r="8197" spans="28:41" x14ac:dyDescent="0.55000000000000004">
      <c r="AB8197" s="276" t="s">
        <v>68587</v>
      </c>
      <c r="AC8197" s="277">
        <v>152598.9</v>
      </c>
      <c r="AE8197" s="246" t="s">
        <v>63230</v>
      </c>
      <c r="AF8197" s="247">
        <v>5420.84</v>
      </c>
      <c r="AH8197" s="226" t="s">
        <v>50090</v>
      </c>
      <c r="AI8197" s="227">
        <v>4816.57</v>
      </c>
      <c r="AK8197" s="207" t="s">
        <v>22375</v>
      </c>
      <c r="AL8197" s="208">
        <v>16962.54</v>
      </c>
      <c r="AM8197" s="93"/>
      <c r="AN8197" s="93"/>
      <c r="AO8197" s="93"/>
    </row>
    <row r="8198" spans="28:41" x14ac:dyDescent="0.55000000000000004">
      <c r="AB8198" s="276" t="s">
        <v>68588</v>
      </c>
      <c r="AC8198" s="277">
        <v>28754.11</v>
      </c>
      <c r="AE8198" s="246" t="s">
        <v>62682</v>
      </c>
      <c r="AF8198" s="247">
        <v>4253.95</v>
      </c>
      <c r="AH8198" s="226" t="s">
        <v>45109</v>
      </c>
      <c r="AI8198" s="227">
        <v>28000</v>
      </c>
      <c r="AK8198" s="207" t="s">
        <v>22376</v>
      </c>
      <c r="AL8198" s="208">
        <v>6350.06</v>
      </c>
      <c r="AM8198" s="93"/>
      <c r="AN8198" s="93"/>
      <c r="AO8198" s="93"/>
    </row>
    <row r="8199" spans="28:41" x14ac:dyDescent="0.55000000000000004">
      <c r="AB8199" s="276" t="s">
        <v>57758</v>
      </c>
      <c r="AC8199" s="277">
        <v>7812</v>
      </c>
      <c r="AE8199" s="246" t="s">
        <v>62683</v>
      </c>
      <c r="AF8199" s="247">
        <v>382.22</v>
      </c>
      <c r="AH8199" s="226" t="s">
        <v>45110</v>
      </c>
      <c r="AI8199" s="227">
        <v>2142</v>
      </c>
      <c r="AK8199" s="207" t="s">
        <v>22377</v>
      </c>
      <c r="AL8199" s="208">
        <v>13162</v>
      </c>
      <c r="AM8199" s="93"/>
      <c r="AN8199" s="93"/>
      <c r="AO8199" s="93"/>
    </row>
    <row r="8200" spans="28:41" x14ac:dyDescent="0.55000000000000004">
      <c r="AB8200" s="276" t="s">
        <v>57759</v>
      </c>
      <c r="AC8200" s="277">
        <v>2734.53</v>
      </c>
      <c r="AE8200" s="246" t="s">
        <v>60559</v>
      </c>
      <c r="AF8200" s="247">
        <v>6754.93</v>
      </c>
      <c r="AH8200" s="226" t="s">
        <v>45111</v>
      </c>
      <c r="AI8200" s="227">
        <v>277241.5</v>
      </c>
      <c r="AK8200" s="207" t="s">
        <v>22378</v>
      </c>
      <c r="AL8200" s="208">
        <v>14387</v>
      </c>
      <c r="AM8200" s="93"/>
      <c r="AN8200" s="93"/>
      <c r="AO8200" s="93"/>
    </row>
    <row r="8201" spans="28:41" x14ac:dyDescent="0.55000000000000004">
      <c r="AB8201" s="276" t="s">
        <v>57760</v>
      </c>
      <c r="AC8201" s="277">
        <v>9148.83</v>
      </c>
      <c r="AE8201" s="246" t="s">
        <v>60560</v>
      </c>
      <c r="AF8201" s="247">
        <v>21963.25</v>
      </c>
      <c r="AH8201" s="226" t="s">
        <v>45112</v>
      </c>
      <c r="AI8201" s="227">
        <v>21115.95</v>
      </c>
      <c r="AK8201" s="207" t="s">
        <v>22379</v>
      </c>
      <c r="AL8201" s="208">
        <v>611.91999999999996</v>
      </c>
      <c r="AM8201" s="93"/>
      <c r="AN8201" s="93"/>
      <c r="AO8201" s="93"/>
    </row>
    <row r="8202" spans="28:41" x14ac:dyDescent="0.55000000000000004">
      <c r="AB8202" s="276" t="s">
        <v>68589</v>
      </c>
      <c r="AC8202" s="277">
        <v>5217.16</v>
      </c>
      <c r="AE8202" s="246" t="s">
        <v>60561</v>
      </c>
      <c r="AF8202" s="247">
        <v>10379.36</v>
      </c>
      <c r="AH8202" s="226" t="s">
        <v>22463</v>
      </c>
      <c r="AI8202" s="227">
        <v>-10206.98</v>
      </c>
      <c r="AK8202" s="207" t="s">
        <v>22380</v>
      </c>
      <c r="AL8202" s="208">
        <v>10649.55</v>
      </c>
      <c r="AM8202" s="93"/>
      <c r="AN8202" s="93"/>
      <c r="AO8202" s="93"/>
    </row>
    <row r="8203" spans="28:41" x14ac:dyDescent="0.55000000000000004">
      <c r="AB8203" s="276" t="s">
        <v>64797</v>
      </c>
      <c r="AC8203" s="277">
        <v>6000</v>
      </c>
      <c r="AE8203" s="246" t="s">
        <v>64520</v>
      </c>
      <c r="AF8203" s="247">
        <v>530.55999999999995</v>
      </c>
      <c r="AH8203" s="226" t="s">
        <v>22468</v>
      </c>
      <c r="AI8203" s="227">
        <v>-780.83</v>
      </c>
      <c r="AK8203" s="207" t="s">
        <v>22381</v>
      </c>
      <c r="AL8203" s="208">
        <v>3048.95</v>
      </c>
      <c r="AM8203" s="93"/>
      <c r="AN8203" s="93"/>
      <c r="AO8203" s="93"/>
    </row>
    <row r="8204" spans="28:41" x14ac:dyDescent="0.55000000000000004">
      <c r="AB8204" s="276" t="s">
        <v>68590</v>
      </c>
      <c r="AC8204" s="277">
        <v>53576.66</v>
      </c>
      <c r="AE8204" s="246" t="s">
        <v>62684</v>
      </c>
      <c r="AF8204" s="247">
        <v>65802.11</v>
      </c>
      <c r="AH8204" s="226" t="s">
        <v>22469</v>
      </c>
      <c r="AI8204" s="227">
        <v>-2212.87</v>
      </c>
      <c r="AK8204" s="207" t="s">
        <v>22382</v>
      </c>
      <c r="AL8204" s="208">
        <v>913.4</v>
      </c>
      <c r="AM8204" s="93"/>
      <c r="AN8204" s="93"/>
      <c r="AO8204" s="93"/>
    </row>
    <row r="8205" spans="28:41" x14ac:dyDescent="0.55000000000000004">
      <c r="AB8205" s="276" t="s">
        <v>64798</v>
      </c>
      <c r="AC8205" s="277">
        <v>13683.68</v>
      </c>
      <c r="AE8205" s="246" t="s">
        <v>62073</v>
      </c>
      <c r="AF8205" s="247">
        <v>397.13</v>
      </c>
      <c r="AH8205" s="226" t="s">
        <v>22471</v>
      </c>
      <c r="AI8205" s="227">
        <v>22265.8</v>
      </c>
      <c r="AK8205" s="207" t="s">
        <v>22383</v>
      </c>
      <c r="AL8205" s="208">
        <v>69.88</v>
      </c>
      <c r="AM8205" s="93"/>
      <c r="AN8205" s="93"/>
      <c r="AO8205" s="93"/>
    </row>
    <row r="8206" spans="28:41" x14ac:dyDescent="0.55000000000000004">
      <c r="AB8206" s="276" t="s">
        <v>69890</v>
      </c>
      <c r="AC8206" s="277">
        <v>14260.26</v>
      </c>
      <c r="AE8206" s="246" t="s">
        <v>60562</v>
      </c>
      <c r="AF8206" s="247">
        <v>22.5</v>
      </c>
      <c r="AH8206" s="226" t="s">
        <v>22474</v>
      </c>
      <c r="AI8206" s="227">
        <v>1621.38</v>
      </c>
      <c r="AK8206" s="207" t="s">
        <v>22384</v>
      </c>
      <c r="AL8206" s="208">
        <v>6273.95</v>
      </c>
      <c r="AM8206" s="93"/>
      <c r="AN8206" s="93"/>
      <c r="AO8206" s="93"/>
    </row>
    <row r="8207" spans="28:41" x14ac:dyDescent="0.55000000000000004">
      <c r="AB8207" s="276" t="s">
        <v>70729</v>
      </c>
      <c r="AC8207" s="277">
        <v>18095</v>
      </c>
      <c r="AE8207" s="246" t="s">
        <v>64521</v>
      </c>
      <c r="AF8207" s="247">
        <v>22305.48</v>
      </c>
      <c r="AH8207" s="226" t="s">
        <v>22475</v>
      </c>
      <c r="AI8207" s="227">
        <v>25333.47</v>
      </c>
      <c r="AK8207" s="207" t="s">
        <v>22385</v>
      </c>
      <c r="AL8207" s="208">
        <v>479.95</v>
      </c>
      <c r="AM8207" s="93"/>
      <c r="AN8207" s="93"/>
      <c r="AO8207" s="93"/>
    </row>
    <row r="8208" spans="28:41" x14ac:dyDescent="0.55000000000000004">
      <c r="AB8208" s="276" t="s">
        <v>70730</v>
      </c>
      <c r="AC8208" s="277">
        <v>1384.26</v>
      </c>
      <c r="AE8208" s="246" t="s">
        <v>61108</v>
      </c>
      <c r="AF8208" s="247">
        <v>4582.1499999999996</v>
      </c>
      <c r="AH8208" s="226" t="s">
        <v>22476</v>
      </c>
      <c r="AI8208" s="227">
        <v>12103.84</v>
      </c>
      <c r="AK8208" s="207" t="s">
        <v>22386</v>
      </c>
      <c r="AL8208" s="208">
        <v>55453.9</v>
      </c>
      <c r="AM8208" s="93"/>
      <c r="AN8208" s="93"/>
      <c r="AO8208" s="93"/>
    </row>
    <row r="8209" spans="28:41" x14ac:dyDescent="0.55000000000000004">
      <c r="AB8209" s="276" t="s">
        <v>70731</v>
      </c>
      <c r="AC8209" s="277">
        <v>4527.3900000000003</v>
      </c>
      <c r="AE8209" s="246" t="s">
        <v>64522</v>
      </c>
      <c r="AF8209" s="247">
        <v>1170</v>
      </c>
      <c r="AH8209" s="226" t="s">
        <v>22478</v>
      </c>
      <c r="AI8209" s="227">
        <v>-853.6</v>
      </c>
      <c r="AK8209" s="207" t="s">
        <v>22387</v>
      </c>
      <c r="AL8209" s="208">
        <v>408.45</v>
      </c>
      <c r="AM8209" s="93"/>
      <c r="AN8209" s="93"/>
      <c r="AO8209" s="93"/>
    </row>
    <row r="8210" spans="28:41" x14ac:dyDescent="0.55000000000000004">
      <c r="AB8210" s="276" t="s">
        <v>69780</v>
      </c>
      <c r="AC8210" s="277">
        <v>20407.240000000002</v>
      </c>
      <c r="AE8210" s="246" t="s">
        <v>63231</v>
      </c>
      <c r="AF8210" s="247">
        <v>7982.2</v>
      </c>
      <c r="AH8210" s="226" t="s">
        <v>52828</v>
      </c>
      <c r="AI8210" s="227">
        <v>470.96</v>
      </c>
      <c r="AK8210" s="207" t="s">
        <v>22388</v>
      </c>
      <c r="AL8210" s="208">
        <v>18838.95</v>
      </c>
      <c r="AM8210" s="93"/>
      <c r="AN8210" s="93"/>
      <c r="AO8210" s="93"/>
    </row>
    <row r="8211" spans="28:41" x14ac:dyDescent="0.55000000000000004">
      <c r="AB8211" s="276" t="s">
        <v>69781</v>
      </c>
      <c r="AC8211" s="277">
        <v>78769.22</v>
      </c>
      <c r="AE8211" s="246" t="s">
        <v>64523</v>
      </c>
      <c r="AF8211" s="247">
        <v>3227.5</v>
      </c>
      <c r="AH8211" s="226" t="s">
        <v>50091</v>
      </c>
      <c r="AI8211" s="227">
        <v>6792</v>
      </c>
      <c r="AK8211" s="207" t="s">
        <v>22389</v>
      </c>
      <c r="AL8211" s="208">
        <v>2413.75</v>
      </c>
      <c r="AM8211" s="93"/>
      <c r="AN8211" s="93"/>
      <c r="AO8211" s="93"/>
    </row>
    <row r="8212" spans="28:41" x14ac:dyDescent="0.55000000000000004">
      <c r="AB8212" s="276" t="s">
        <v>69782</v>
      </c>
      <c r="AC8212" s="277">
        <v>31202.33</v>
      </c>
      <c r="AE8212" s="246" t="s">
        <v>64524</v>
      </c>
      <c r="AF8212" s="247">
        <v>312.17</v>
      </c>
      <c r="AH8212" s="226" t="s">
        <v>48049</v>
      </c>
      <c r="AI8212" s="227">
        <v>5900</v>
      </c>
      <c r="AK8212" s="207" t="s">
        <v>22390</v>
      </c>
      <c r="AL8212" s="208">
        <v>913.4</v>
      </c>
      <c r="AM8212" s="93"/>
      <c r="AN8212" s="93"/>
      <c r="AO8212" s="93"/>
    </row>
    <row r="8213" spans="28:41" x14ac:dyDescent="0.55000000000000004">
      <c r="AB8213" s="276" t="s">
        <v>70080</v>
      </c>
      <c r="AC8213" s="277">
        <v>56175</v>
      </c>
      <c r="AE8213" s="246" t="s">
        <v>64525</v>
      </c>
      <c r="AF8213" s="247">
        <v>7225.48</v>
      </c>
      <c r="AH8213" s="226" t="s">
        <v>48050</v>
      </c>
      <c r="AI8213" s="227">
        <v>451.34</v>
      </c>
      <c r="AK8213" s="207" t="s">
        <v>22391</v>
      </c>
      <c r="AL8213" s="208">
        <v>1681.14</v>
      </c>
      <c r="AM8213" s="93"/>
      <c r="AN8213" s="93"/>
      <c r="AO8213" s="93"/>
    </row>
    <row r="8214" spans="28:41" x14ac:dyDescent="0.55000000000000004">
      <c r="AB8214" s="276" t="s">
        <v>60688</v>
      </c>
      <c r="AC8214" s="277">
        <v>1700.03</v>
      </c>
      <c r="AE8214" s="246" t="s">
        <v>64526</v>
      </c>
      <c r="AF8214" s="247">
        <v>590.23</v>
      </c>
      <c r="AH8214" s="226" t="s">
        <v>48051</v>
      </c>
      <c r="AI8214" s="227">
        <v>1421.9</v>
      </c>
      <c r="AK8214" s="207" t="s">
        <v>22392</v>
      </c>
      <c r="AL8214" s="208">
        <v>3247.34</v>
      </c>
      <c r="AM8214" s="93"/>
      <c r="AN8214" s="93"/>
      <c r="AO8214" s="93"/>
    </row>
    <row r="8215" spans="28:41" x14ac:dyDescent="0.55000000000000004">
      <c r="AB8215" s="276" t="s">
        <v>59787</v>
      </c>
      <c r="AC8215" s="277">
        <v>75550</v>
      </c>
      <c r="AE8215" s="246" t="s">
        <v>61214</v>
      </c>
      <c r="AF8215" s="247">
        <v>644.54</v>
      </c>
      <c r="AH8215" s="226" t="s">
        <v>22480</v>
      </c>
      <c r="AI8215" s="227">
        <v>37602</v>
      </c>
      <c r="AK8215" s="207" t="s">
        <v>22393</v>
      </c>
      <c r="AL8215" s="208">
        <v>7500</v>
      </c>
      <c r="AM8215" s="93"/>
      <c r="AN8215" s="93"/>
      <c r="AO8215" s="93"/>
    </row>
    <row r="8216" spans="28:41" x14ac:dyDescent="0.55000000000000004">
      <c r="AB8216" s="276" t="s">
        <v>62213</v>
      </c>
      <c r="AC8216" s="277">
        <v>82.12</v>
      </c>
      <c r="AE8216" s="246" t="s">
        <v>64527</v>
      </c>
      <c r="AF8216" s="247">
        <v>2625</v>
      </c>
      <c r="AH8216" s="226" t="s">
        <v>22481</v>
      </c>
      <c r="AI8216" s="227">
        <v>5112.5</v>
      </c>
      <c r="AK8216" s="207" t="s">
        <v>22394</v>
      </c>
      <c r="AL8216" s="208">
        <v>1955</v>
      </c>
      <c r="AM8216" s="93"/>
      <c r="AN8216" s="93"/>
      <c r="AO8216" s="93"/>
    </row>
    <row r="8217" spans="28:41" x14ac:dyDescent="0.55000000000000004">
      <c r="AB8217" s="276" t="s">
        <v>59788</v>
      </c>
      <c r="AC8217" s="277">
        <v>5600.77</v>
      </c>
      <c r="AE8217" s="246" t="s">
        <v>63716</v>
      </c>
      <c r="AF8217" s="247">
        <v>25298.43</v>
      </c>
      <c r="AH8217" s="226" t="s">
        <v>22482</v>
      </c>
      <c r="AI8217" s="227">
        <v>76274.75</v>
      </c>
      <c r="AK8217" s="207" t="s">
        <v>22395</v>
      </c>
      <c r="AL8217" s="208">
        <v>317.5</v>
      </c>
      <c r="AM8217" s="93"/>
      <c r="AN8217" s="93"/>
      <c r="AO8217" s="93"/>
    </row>
    <row r="8218" spans="28:41" x14ac:dyDescent="0.55000000000000004">
      <c r="AB8218" s="276" t="s">
        <v>59789</v>
      </c>
      <c r="AC8218" s="277">
        <v>17284.36</v>
      </c>
      <c r="AE8218" s="246" t="s">
        <v>63717</v>
      </c>
      <c r="AF8218" s="247">
        <v>2136.06</v>
      </c>
      <c r="AH8218" s="226" t="s">
        <v>47025</v>
      </c>
      <c r="AI8218" s="227">
        <v>902</v>
      </c>
      <c r="AK8218" s="207" t="s">
        <v>22396</v>
      </c>
      <c r="AL8218" s="208">
        <v>116052.35</v>
      </c>
      <c r="AM8218" s="93"/>
      <c r="AN8218" s="93"/>
      <c r="AO8218" s="93"/>
    </row>
    <row r="8219" spans="28:41" x14ac:dyDescent="0.55000000000000004">
      <c r="AB8219" s="276" t="s">
        <v>70081</v>
      </c>
      <c r="AC8219" s="277">
        <v>307858.02</v>
      </c>
      <c r="AE8219" s="246" t="s">
        <v>63718</v>
      </c>
      <c r="AF8219" s="247">
        <v>6626.94</v>
      </c>
      <c r="AH8219" s="226" t="s">
        <v>35207</v>
      </c>
      <c r="AI8219" s="227">
        <v>43256</v>
      </c>
      <c r="AK8219" s="207" t="s">
        <v>22397</v>
      </c>
      <c r="AL8219" s="208">
        <v>36995.620000000003</v>
      </c>
      <c r="AM8219" s="93"/>
      <c r="AN8219" s="93"/>
      <c r="AO8219" s="93"/>
    </row>
    <row r="8220" spans="28:41" x14ac:dyDescent="0.55000000000000004">
      <c r="AB8220" s="276" t="s">
        <v>64799</v>
      </c>
      <c r="AC8220" s="277">
        <v>10755.32</v>
      </c>
      <c r="AE8220" s="246" t="s">
        <v>64528</v>
      </c>
      <c r="AF8220" s="247">
        <v>48855</v>
      </c>
      <c r="AH8220" s="226" t="s">
        <v>22484</v>
      </c>
      <c r="AI8220" s="227">
        <v>12507</v>
      </c>
      <c r="AK8220" s="207" t="s">
        <v>22398</v>
      </c>
      <c r="AL8220" s="208">
        <v>9399.01</v>
      </c>
      <c r="AM8220" s="93"/>
      <c r="AN8220" s="93"/>
      <c r="AO8220" s="93"/>
    </row>
    <row r="8221" spans="28:41" x14ac:dyDescent="0.55000000000000004">
      <c r="AB8221" s="276" t="s">
        <v>68591</v>
      </c>
      <c r="AC8221" s="277">
        <v>-1057.26</v>
      </c>
      <c r="AE8221" s="246" t="s">
        <v>63232</v>
      </c>
      <c r="AF8221" s="247">
        <v>24698.01</v>
      </c>
      <c r="AH8221" s="226" t="s">
        <v>22485</v>
      </c>
      <c r="AI8221" s="227">
        <v>2078.6799999999998</v>
      </c>
      <c r="AK8221" s="207" t="s">
        <v>22399</v>
      </c>
      <c r="AL8221" s="208">
        <v>16552</v>
      </c>
      <c r="AM8221" s="93"/>
      <c r="AN8221" s="93"/>
      <c r="AO8221" s="93"/>
    </row>
    <row r="8222" spans="28:41" x14ac:dyDescent="0.55000000000000004">
      <c r="AB8222" s="276" t="s">
        <v>64803</v>
      </c>
      <c r="AC8222" s="277">
        <v>1425</v>
      </c>
      <c r="AE8222" s="246" t="s">
        <v>64529</v>
      </c>
      <c r="AF8222" s="247">
        <v>3.06</v>
      </c>
      <c r="AH8222" s="226" t="s">
        <v>22486</v>
      </c>
      <c r="AI8222" s="227">
        <v>15607.62</v>
      </c>
      <c r="AK8222" s="207" t="s">
        <v>22400</v>
      </c>
      <c r="AL8222" s="208">
        <v>13162</v>
      </c>
      <c r="AM8222" s="93"/>
      <c r="AN8222" s="93"/>
      <c r="AO8222" s="93"/>
    </row>
    <row r="8223" spans="28:41" x14ac:dyDescent="0.55000000000000004">
      <c r="AB8223" s="276" t="s">
        <v>64804</v>
      </c>
      <c r="AC8223" s="277">
        <v>109.03</v>
      </c>
      <c r="AE8223" s="246" t="s">
        <v>64530</v>
      </c>
      <c r="AF8223" s="247">
        <v>16809.169999999998</v>
      </c>
      <c r="AH8223" s="226" t="s">
        <v>52829</v>
      </c>
      <c r="AI8223" s="227">
        <v>1077.6600000000001</v>
      </c>
      <c r="AK8223" s="207" t="s">
        <v>22401</v>
      </c>
      <c r="AL8223" s="208">
        <v>16800</v>
      </c>
      <c r="AM8223" s="93"/>
      <c r="AN8223" s="93"/>
      <c r="AO8223" s="93"/>
    </row>
    <row r="8224" spans="28:41" x14ac:dyDescent="0.55000000000000004">
      <c r="AB8224" s="276" t="s">
        <v>64805</v>
      </c>
      <c r="AC8224" s="277">
        <v>356.53</v>
      </c>
      <c r="AE8224" s="246" t="s">
        <v>63876</v>
      </c>
      <c r="AF8224" s="247">
        <v>43651.88</v>
      </c>
      <c r="AH8224" s="226" t="s">
        <v>22487</v>
      </c>
      <c r="AI8224" s="227">
        <v>24265.17</v>
      </c>
      <c r="AK8224" s="207" t="s">
        <v>22402</v>
      </c>
      <c r="AL8224" s="208">
        <v>1233.78</v>
      </c>
      <c r="AM8224" s="93"/>
      <c r="AN8224" s="93"/>
      <c r="AO8224" s="93"/>
    </row>
    <row r="8225" spans="28:41" x14ac:dyDescent="0.55000000000000004">
      <c r="AB8225" s="276" t="s">
        <v>69783</v>
      </c>
      <c r="AC8225" s="277">
        <v>128.25</v>
      </c>
      <c r="AE8225" s="246" t="s">
        <v>64531</v>
      </c>
      <c r="AF8225" s="247">
        <v>-2649.65</v>
      </c>
      <c r="AH8225" s="226" t="s">
        <v>22488</v>
      </c>
      <c r="AI8225" s="227">
        <v>20357.28</v>
      </c>
      <c r="AK8225" s="207" t="s">
        <v>22403</v>
      </c>
      <c r="AL8225" s="208">
        <v>342.44</v>
      </c>
      <c r="AM8225" s="93"/>
      <c r="AN8225" s="93"/>
      <c r="AO8225" s="93"/>
    </row>
    <row r="8226" spans="28:41" x14ac:dyDescent="0.55000000000000004">
      <c r="AB8226" s="276" t="s">
        <v>64806</v>
      </c>
      <c r="AC8226" s="277">
        <v>422.8</v>
      </c>
      <c r="AE8226" s="246" t="s">
        <v>62467</v>
      </c>
      <c r="AF8226" s="247">
        <v>16536.400000000001</v>
      </c>
      <c r="AH8226" s="226" t="s">
        <v>22489</v>
      </c>
      <c r="AI8226" s="227">
        <v>309.47000000000003</v>
      </c>
      <c r="AK8226" s="207" t="s">
        <v>22404</v>
      </c>
      <c r="AL8226" s="208">
        <v>39.74</v>
      </c>
      <c r="AM8226" s="93"/>
      <c r="AN8226" s="93"/>
      <c r="AO8226" s="93"/>
    </row>
    <row r="8227" spans="28:41" x14ac:dyDescent="0.55000000000000004">
      <c r="AB8227" s="276" t="s">
        <v>64807</v>
      </c>
      <c r="AC8227" s="277">
        <v>1920.77</v>
      </c>
      <c r="AE8227" s="246" t="s">
        <v>64532</v>
      </c>
      <c r="AF8227" s="247">
        <v>14445</v>
      </c>
      <c r="AH8227" s="226" t="s">
        <v>22490</v>
      </c>
      <c r="AI8227" s="227">
        <v>15966.08</v>
      </c>
      <c r="AK8227" s="207" t="s">
        <v>22405</v>
      </c>
      <c r="AL8227" s="208">
        <v>4750</v>
      </c>
      <c r="AM8227" s="93"/>
      <c r="AN8227" s="93"/>
      <c r="AO8227" s="93"/>
    </row>
    <row r="8228" spans="28:41" x14ac:dyDescent="0.55000000000000004">
      <c r="AB8228" s="276" t="s">
        <v>64808</v>
      </c>
      <c r="AC8228" s="277">
        <v>4.1100000000000003</v>
      </c>
      <c r="AE8228" s="246" t="s">
        <v>62074</v>
      </c>
      <c r="AF8228" s="247">
        <v>1671.21</v>
      </c>
      <c r="AH8228" s="226" t="s">
        <v>35208</v>
      </c>
      <c r="AI8228" s="227">
        <v>20493.25</v>
      </c>
      <c r="AK8228" s="207" t="s">
        <v>22406</v>
      </c>
      <c r="AL8228" s="208">
        <v>4909.62</v>
      </c>
      <c r="AM8228" s="93"/>
      <c r="AN8228" s="93"/>
      <c r="AO8228" s="93"/>
    </row>
    <row r="8229" spans="28:41" x14ac:dyDescent="0.55000000000000004">
      <c r="AB8229" s="276" t="s">
        <v>68592</v>
      </c>
      <c r="AC8229" s="277">
        <v>38.32</v>
      </c>
      <c r="AE8229" s="246" t="s">
        <v>62685</v>
      </c>
      <c r="AF8229" s="247">
        <v>1354.23</v>
      </c>
      <c r="AH8229" s="226" t="s">
        <v>36408</v>
      </c>
      <c r="AI8229" s="227">
        <v>5453.04</v>
      </c>
      <c r="AK8229" s="207" t="s">
        <v>22407</v>
      </c>
      <c r="AL8229" s="208">
        <v>42708</v>
      </c>
      <c r="AM8229" s="93"/>
      <c r="AN8229" s="93"/>
      <c r="AO8229" s="93"/>
    </row>
    <row r="8230" spans="28:41" x14ac:dyDescent="0.55000000000000004">
      <c r="AB8230" s="276" t="s">
        <v>70082</v>
      </c>
      <c r="AC8230" s="277">
        <v>8512.2999999999993</v>
      </c>
      <c r="AE8230" s="246" t="s">
        <v>61469</v>
      </c>
      <c r="AF8230" s="247">
        <v>15654.82</v>
      </c>
      <c r="AH8230" s="226" t="s">
        <v>22491</v>
      </c>
      <c r="AI8230" s="227">
        <v>109124.57</v>
      </c>
      <c r="AK8230" s="207" t="s">
        <v>22408</v>
      </c>
      <c r="AL8230" s="208">
        <v>2241.17</v>
      </c>
      <c r="AM8230" s="93"/>
      <c r="AN8230" s="93"/>
      <c r="AO8230" s="93"/>
    </row>
    <row r="8231" spans="28:41" x14ac:dyDescent="0.55000000000000004">
      <c r="AB8231" s="276" t="s">
        <v>70083</v>
      </c>
      <c r="AC8231" s="277">
        <v>913.54</v>
      </c>
      <c r="AE8231" s="246" t="s">
        <v>61470</v>
      </c>
      <c r="AF8231" s="247">
        <v>1428.78</v>
      </c>
      <c r="AH8231" s="226" t="s">
        <v>22492</v>
      </c>
      <c r="AI8231" s="227">
        <v>30358.38</v>
      </c>
      <c r="AK8231" s="207" t="s">
        <v>22409</v>
      </c>
      <c r="AL8231" s="208">
        <v>12227.78</v>
      </c>
      <c r="AM8231" s="93"/>
      <c r="AN8231" s="93"/>
      <c r="AO8231" s="93"/>
    </row>
    <row r="8232" spans="28:41" x14ac:dyDescent="0.55000000000000004">
      <c r="AB8232" s="276" t="s">
        <v>68593</v>
      </c>
      <c r="AC8232" s="277">
        <v>8000</v>
      </c>
      <c r="AE8232" s="246" t="s">
        <v>61471</v>
      </c>
      <c r="AF8232" s="247">
        <v>4472.5600000000004</v>
      </c>
      <c r="AH8232" s="226" t="s">
        <v>22493</v>
      </c>
      <c r="AI8232" s="227">
        <v>6512.78</v>
      </c>
      <c r="AK8232" s="207" t="s">
        <v>22410</v>
      </c>
      <c r="AL8232" s="208">
        <v>18518.310000000001</v>
      </c>
      <c r="AM8232" s="93"/>
      <c r="AN8232" s="93"/>
      <c r="AO8232" s="93"/>
    </row>
    <row r="8233" spans="28:41" x14ac:dyDescent="0.55000000000000004">
      <c r="AB8233" s="276" t="s">
        <v>64809</v>
      </c>
      <c r="AC8233" s="277">
        <v>5000</v>
      </c>
      <c r="AE8233" s="246" t="s">
        <v>64533</v>
      </c>
      <c r="AF8233" s="247">
        <v>72.849999999999994</v>
      </c>
      <c r="AH8233" s="226" t="s">
        <v>22494</v>
      </c>
      <c r="AI8233" s="227">
        <v>-2400.21</v>
      </c>
      <c r="AK8233" s="207" t="s">
        <v>22411</v>
      </c>
      <c r="AL8233" s="208">
        <v>2000</v>
      </c>
      <c r="AM8233" s="93"/>
      <c r="AN8233" s="93"/>
      <c r="AO8233" s="93"/>
    </row>
    <row r="8234" spans="28:41" x14ac:dyDescent="0.55000000000000004">
      <c r="AB8234" s="276" t="s">
        <v>64810</v>
      </c>
      <c r="AC8234" s="277">
        <v>994.5</v>
      </c>
      <c r="AE8234" s="246" t="s">
        <v>62075</v>
      </c>
      <c r="AF8234" s="247">
        <v>2230</v>
      </c>
      <c r="AH8234" s="226" t="s">
        <v>33765</v>
      </c>
      <c r="AI8234" s="227">
        <v>195158.54</v>
      </c>
      <c r="AK8234" s="207" t="s">
        <v>22412</v>
      </c>
      <c r="AL8234" s="208">
        <v>6123.53</v>
      </c>
      <c r="AM8234" s="93"/>
      <c r="AN8234" s="93"/>
      <c r="AO8234" s="93"/>
    </row>
    <row r="8235" spans="28:41" x14ac:dyDescent="0.55000000000000004">
      <c r="AB8235" s="276" t="s">
        <v>64811</v>
      </c>
      <c r="AC8235" s="277">
        <v>1251</v>
      </c>
      <c r="AE8235" s="246" t="s">
        <v>64534</v>
      </c>
      <c r="AF8235" s="247">
        <v>10063.19</v>
      </c>
      <c r="AH8235" s="226" t="s">
        <v>47026</v>
      </c>
      <c r="AI8235" s="227">
        <v>6247.5</v>
      </c>
      <c r="AK8235" s="207" t="s">
        <v>22413</v>
      </c>
      <c r="AL8235" s="208">
        <v>10078.469999999999</v>
      </c>
      <c r="AM8235" s="93"/>
      <c r="AN8235" s="93"/>
      <c r="AO8235" s="93"/>
    </row>
    <row r="8236" spans="28:41" x14ac:dyDescent="0.55000000000000004">
      <c r="AB8236" s="276" t="s">
        <v>58654</v>
      </c>
      <c r="AC8236" s="277">
        <v>1332.46</v>
      </c>
      <c r="AE8236" s="246" t="s">
        <v>64535</v>
      </c>
      <c r="AF8236" s="247">
        <v>5145.07</v>
      </c>
      <c r="AH8236" s="226" t="s">
        <v>47027</v>
      </c>
      <c r="AI8236" s="227">
        <v>477.92</v>
      </c>
      <c r="AK8236" s="207" t="s">
        <v>22414</v>
      </c>
      <c r="AL8236" s="208">
        <v>2218.75</v>
      </c>
      <c r="AM8236" s="93"/>
      <c r="AN8236" s="93"/>
      <c r="AO8236" s="93"/>
    </row>
    <row r="8237" spans="28:41" x14ac:dyDescent="0.55000000000000004">
      <c r="AB8237" s="276" t="s">
        <v>69784</v>
      </c>
      <c r="AC8237" s="277">
        <v>1003</v>
      </c>
      <c r="AE8237" s="246" t="s">
        <v>61215</v>
      </c>
      <c r="AF8237" s="247">
        <v>1564.88</v>
      </c>
      <c r="AH8237" s="226" t="s">
        <v>52830</v>
      </c>
      <c r="AI8237" s="227">
        <v>7770</v>
      </c>
      <c r="AK8237" s="207" t="s">
        <v>22415</v>
      </c>
      <c r="AL8237" s="208">
        <v>952.1</v>
      </c>
      <c r="AM8237" s="93"/>
      <c r="AN8237" s="93"/>
      <c r="AO8237" s="93"/>
    </row>
    <row r="8238" spans="28:41" x14ac:dyDescent="0.55000000000000004">
      <c r="AB8238" s="276" t="s">
        <v>58655</v>
      </c>
      <c r="AC8238" s="277">
        <v>2832.5</v>
      </c>
      <c r="AE8238" s="246" t="s">
        <v>59419</v>
      </c>
      <c r="AF8238" s="247">
        <v>38878</v>
      </c>
      <c r="AH8238" s="226" t="s">
        <v>52831</v>
      </c>
      <c r="AI8238" s="227">
        <v>594.38</v>
      </c>
      <c r="AK8238" s="207" t="s">
        <v>22416</v>
      </c>
      <c r="AL8238" s="208">
        <v>231.51</v>
      </c>
      <c r="AM8238" s="93"/>
      <c r="AN8238" s="93"/>
      <c r="AO8238" s="93"/>
    </row>
    <row r="8239" spans="28:41" x14ac:dyDescent="0.55000000000000004">
      <c r="AB8239" s="276" t="s">
        <v>64812</v>
      </c>
      <c r="AC8239" s="277">
        <v>2190.77</v>
      </c>
      <c r="AE8239" s="246" t="s">
        <v>59420</v>
      </c>
      <c r="AF8239" s="247">
        <v>82469.64</v>
      </c>
      <c r="AH8239" s="226" t="s">
        <v>52832</v>
      </c>
      <c r="AI8239" s="227">
        <v>1366.49</v>
      </c>
      <c r="AK8239" s="207" t="s">
        <v>22417</v>
      </c>
      <c r="AL8239" s="208">
        <v>44.8</v>
      </c>
      <c r="AM8239" s="93"/>
      <c r="AN8239" s="93"/>
      <c r="AO8239" s="93"/>
    </row>
    <row r="8240" spans="28:41" x14ac:dyDescent="0.55000000000000004">
      <c r="AB8240" s="276" t="s">
        <v>60689</v>
      </c>
      <c r="AC8240" s="277">
        <v>24252.66</v>
      </c>
      <c r="AE8240" s="246" t="s">
        <v>60563</v>
      </c>
      <c r="AF8240" s="247">
        <v>4357.5</v>
      </c>
      <c r="AH8240" s="226" t="s">
        <v>52833</v>
      </c>
      <c r="AI8240" s="227">
        <v>1281.56</v>
      </c>
      <c r="AK8240" s="207" t="s">
        <v>22418</v>
      </c>
      <c r="AL8240" s="208">
        <v>282.31</v>
      </c>
      <c r="AM8240" s="93"/>
      <c r="AN8240" s="93"/>
      <c r="AO8240" s="93"/>
    </row>
    <row r="8241" spans="28:41" x14ac:dyDescent="0.55000000000000004">
      <c r="AB8241" s="276" t="s">
        <v>60690</v>
      </c>
      <c r="AC8241" s="277">
        <v>1855.33</v>
      </c>
      <c r="AE8241" s="246" t="s">
        <v>64536</v>
      </c>
      <c r="AF8241" s="247">
        <v>990.3</v>
      </c>
      <c r="AH8241" s="226" t="s">
        <v>52834</v>
      </c>
      <c r="AI8241" s="227">
        <v>1159</v>
      </c>
      <c r="AK8241" s="207" t="s">
        <v>22419</v>
      </c>
      <c r="AL8241" s="208">
        <v>10.51</v>
      </c>
      <c r="AM8241" s="93"/>
      <c r="AN8241" s="93"/>
      <c r="AO8241" s="93"/>
    </row>
    <row r="8242" spans="28:41" x14ac:dyDescent="0.55000000000000004">
      <c r="AB8242" s="276" t="s">
        <v>60691</v>
      </c>
      <c r="AC8242" s="277">
        <v>6068.02</v>
      </c>
      <c r="AE8242" s="246" t="s">
        <v>60564</v>
      </c>
      <c r="AF8242" s="247">
        <v>401.14</v>
      </c>
      <c r="AH8242" s="226" t="s">
        <v>50092</v>
      </c>
      <c r="AI8242" s="227">
        <v>5592.89</v>
      </c>
      <c r="AK8242" s="207" t="s">
        <v>22420</v>
      </c>
      <c r="AL8242" s="208">
        <v>23.2</v>
      </c>
      <c r="AM8242" s="93"/>
      <c r="AN8242" s="93"/>
      <c r="AO8242" s="93"/>
    </row>
    <row r="8243" spans="28:41" x14ac:dyDescent="0.55000000000000004">
      <c r="AB8243" s="276" t="s">
        <v>50332</v>
      </c>
      <c r="AC8243" s="277">
        <v>265.83999999999997</v>
      </c>
      <c r="AE8243" s="246" t="s">
        <v>60565</v>
      </c>
      <c r="AF8243" s="247">
        <v>1310.2</v>
      </c>
      <c r="AH8243" s="226" t="s">
        <v>52835</v>
      </c>
      <c r="AI8243" s="227">
        <v>-47.04</v>
      </c>
      <c r="AK8243" s="207" t="s">
        <v>22421</v>
      </c>
      <c r="AL8243" s="208">
        <v>0.98</v>
      </c>
      <c r="AM8243" s="93"/>
      <c r="AN8243" s="93"/>
      <c r="AO8243" s="93"/>
    </row>
    <row r="8244" spans="28:41" x14ac:dyDescent="0.55000000000000004">
      <c r="AB8244" s="276" t="s">
        <v>42858</v>
      </c>
      <c r="AC8244" s="277">
        <v>-213.23</v>
      </c>
      <c r="AE8244" s="246" t="s">
        <v>52850</v>
      </c>
      <c r="AF8244" s="247">
        <v>7250</v>
      </c>
      <c r="AH8244" s="226" t="s">
        <v>40384</v>
      </c>
      <c r="AI8244" s="227">
        <v>57898.09</v>
      </c>
      <c r="AK8244" s="207" t="s">
        <v>22422</v>
      </c>
      <c r="AL8244" s="208">
        <v>68.239999999999995</v>
      </c>
      <c r="AM8244" s="93"/>
      <c r="AN8244" s="93"/>
      <c r="AO8244" s="93"/>
    </row>
    <row r="8245" spans="28:41" x14ac:dyDescent="0.55000000000000004">
      <c r="AB8245" s="276" t="s">
        <v>50334</v>
      </c>
      <c r="AC8245" s="277">
        <v>-37.49</v>
      </c>
      <c r="AE8245" s="246" t="s">
        <v>52851</v>
      </c>
      <c r="AF8245" s="247">
        <v>1000</v>
      </c>
      <c r="AH8245" s="226" t="s">
        <v>35209</v>
      </c>
      <c r="AI8245" s="227">
        <v>104585</v>
      </c>
      <c r="AK8245" s="207" t="s">
        <v>22423</v>
      </c>
      <c r="AL8245" s="208">
        <v>17051.16</v>
      </c>
      <c r="AM8245" s="93"/>
      <c r="AN8245" s="93"/>
      <c r="AO8245" s="93"/>
    </row>
    <row r="8246" spans="28:41" x14ac:dyDescent="0.55000000000000004">
      <c r="AB8246" s="276" t="s">
        <v>42859</v>
      </c>
      <c r="AC8246" s="277">
        <v>-4.9000000000000004</v>
      </c>
      <c r="AE8246" s="246" t="s">
        <v>35904</v>
      </c>
      <c r="AF8246" s="247">
        <v>27874.23</v>
      </c>
      <c r="AH8246" s="226" t="s">
        <v>48052</v>
      </c>
      <c r="AI8246" s="227">
        <v>876.23</v>
      </c>
      <c r="AK8246" s="207" t="s">
        <v>22424</v>
      </c>
      <c r="AL8246" s="208">
        <v>5069</v>
      </c>
      <c r="AM8246" s="93"/>
      <c r="AN8246" s="93"/>
      <c r="AO8246" s="93"/>
    </row>
    <row r="8247" spans="28:41" x14ac:dyDescent="0.55000000000000004">
      <c r="AB8247" s="276" t="s">
        <v>42861</v>
      </c>
      <c r="AC8247" s="277">
        <v>-11.58</v>
      </c>
      <c r="AE8247" s="246" t="s">
        <v>35905</v>
      </c>
      <c r="AF8247" s="247">
        <v>1186.5899999999999</v>
      </c>
      <c r="AH8247" s="226" t="s">
        <v>47028</v>
      </c>
      <c r="AI8247" s="227">
        <v>4775.76</v>
      </c>
      <c r="AK8247" s="207" t="s">
        <v>22425</v>
      </c>
      <c r="AL8247" s="208">
        <v>4624.8</v>
      </c>
      <c r="AM8247" s="93"/>
      <c r="AN8247" s="93"/>
      <c r="AO8247" s="93"/>
    </row>
    <row r="8248" spans="28:41" x14ac:dyDescent="0.55000000000000004">
      <c r="AB8248" s="276" t="s">
        <v>42862</v>
      </c>
      <c r="AC8248" s="277">
        <v>3740.56</v>
      </c>
      <c r="AE8248" s="246" t="s">
        <v>35906</v>
      </c>
      <c r="AF8248" s="247">
        <v>290</v>
      </c>
      <c r="AH8248" s="226" t="s">
        <v>35210</v>
      </c>
      <c r="AI8248" s="227">
        <v>196310.23</v>
      </c>
      <c r="AK8248" s="207" t="s">
        <v>22426</v>
      </c>
      <c r="AL8248" s="208">
        <v>587.14</v>
      </c>
      <c r="AM8248" s="93"/>
      <c r="AN8248" s="93"/>
      <c r="AO8248" s="93"/>
    </row>
    <row r="8249" spans="28:41" x14ac:dyDescent="0.55000000000000004">
      <c r="AB8249" s="276" t="s">
        <v>50339</v>
      </c>
      <c r="AC8249" s="277">
        <v>66500</v>
      </c>
      <c r="AE8249" s="246" t="s">
        <v>35907</v>
      </c>
      <c r="AF8249" s="247">
        <v>367.96</v>
      </c>
      <c r="AH8249" s="226" t="s">
        <v>36409</v>
      </c>
      <c r="AI8249" s="227">
        <v>3895.42</v>
      </c>
      <c r="AK8249" s="207" t="s">
        <v>22427</v>
      </c>
      <c r="AL8249" s="208">
        <v>16800</v>
      </c>
      <c r="AM8249" s="93"/>
      <c r="AN8249" s="93"/>
      <c r="AO8249" s="93"/>
    </row>
    <row r="8250" spans="28:41" x14ac:dyDescent="0.55000000000000004">
      <c r="AB8250" s="276" t="s">
        <v>42865</v>
      </c>
      <c r="AC8250" s="277">
        <v>5084.95</v>
      </c>
      <c r="AE8250" s="246" t="s">
        <v>56267</v>
      </c>
      <c r="AF8250" s="247">
        <v>14013</v>
      </c>
      <c r="AH8250" s="226" t="s">
        <v>48959</v>
      </c>
      <c r="AI8250" s="227">
        <v>7000.81</v>
      </c>
      <c r="AK8250" s="207" t="s">
        <v>22428</v>
      </c>
      <c r="AL8250" s="208">
        <v>2218.75</v>
      </c>
      <c r="AM8250" s="93"/>
      <c r="AN8250" s="93"/>
      <c r="AO8250" s="93"/>
    </row>
    <row r="8251" spans="28:41" x14ac:dyDescent="0.55000000000000004">
      <c r="AB8251" s="276" t="s">
        <v>50341</v>
      </c>
      <c r="AC8251" s="277">
        <v>1229.56</v>
      </c>
      <c r="AE8251" s="246" t="s">
        <v>47032</v>
      </c>
      <c r="AF8251" s="247">
        <v>471.22</v>
      </c>
      <c r="AH8251" s="226" t="s">
        <v>50093</v>
      </c>
      <c r="AI8251" s="227">
        <v>4854.51</v>
      </c>
      <c r="AK8251" s="207" t="s">
        <v>22429</v>
      </c>
      <c r="AL8251" s="208">
        <v>952.1</v>
      </c>
      <c r="AM8251" s="93"/>
      <c r="AN8251" s="93"/>
      <c r="AO8251" s="93"/>
    </row>
    <row r="8252" spans="28:41" x14ac:dyDescent="0.55000000000000004">
      <c r="AB8252" s="276" t="s">
        <v>50342</v>
      </c>
      <c r="AC8252" s="277">
        <v>-1266.31</v>
      </c>
      <c r="AE8252" s="246" t="s">
        <v>39255</v>
      </c>
      <c r="AF8252" s="247">
        <v>197097.35</v>
      </c>
      <c r="AH8252" s="226" t="s">
        <v>50094</v>
      </c>
      <c r="AI8252" s="227">
        <v>27575.53</v>
      </c>
      <c r="AK8252" s="207" t="s">
        <v>22430</v>
      </c>
      <c r="AL8252" s="208">
        <v>1465.29</v>
      </c>
      <c r="AM8252" s="93"/>
      <c r="AN8252" s="93"/>
      <c r="AO8252" s="93"/>
    </row>
    <row r="8253" spans="28:41" x14ac:dyDescent="0.55000000000000004">
      <c r="AB8253" s="276" t="s">
        <v>42867</v>
      </c>
      <c r="AC8253" s="277">
        <v>202.74</v>
      </c>
      <c r="AE8253" s="246" t="s">
        <v>45126</v>
      </c>
      <c r="AF8253" s="247">
        <v>829</v>
      </c>
      <c r="AH8253" s="226" t="s">
        <v>52836</v>
      </c>
      <c r="AI8253" s="227">
        <v>1139.56</v>
      </c>
      <c r="AK8253" s="207" t="s">
        <v>22431</v>
      </c>
      <c r="AL8253" s="208">
        <v>387.24</v>
      </c>
      <c r="AM8253" s="93"/>
      <c r="AN8253" s="93"/>
      <c r="AO8253" s="93"/>
    </row>
    <row r="8254" spans="28:41" x14ac:dyDescent="0.55000000000000004">
      <c r="AB8254" s="276" t="s">
        <v>50343</v>
      </c>
      <c r="AC8254" s="277">
        <v>42.3</v>
      </c>
      <c r="AE8254" s="246" t="s">
        <v>62686</v>
      </c>
      <c r="AF8254" s="247">
        <v>312720.24</v>
      </c>
      <c r="AH8254" s="226" t="s">
        <v>35211</v>
      </c>
      <c r="AI8254" s="227">
        <v>26480.19</v>
      </c>
      <c r="AK8254" s="207" t="s">
        <v>22432</v>
      </c>
      <c r="AL8254" s="208">
        <v>322.05</v>
      </c>
      <c r="AM8254" s="93"/>
      <c r="AN8254" s="93"/>
      <c r="AO8254" s="93"/>
    </row>
    <row r="8255" spans="28:41" x14ac:dyDescent="0.55000000000000004">
      <c r="AB8255" s="276" t="s">
        <v>50344</v>
      </c>
      <c r="AC8255" s="277">
        <v>-77.12</v>
      </c>
      <c r="AE8255" s="246" t="s">
        <v>59664</v>
      </c>
      <c r="AF8255" s="247">
        <v>30301.08</v>
      </c>
      <c r="AH8255" s="226" t="s">
        <v>42654</v>
      </c>
      <c r="AI8255" s="227">
        <v>236442.03</v>
      </c>
      <c r="AK8255" s="207" t="s">
        <v>22433</v>
      </c>
      <c r="AL8255" s="208">
        <v>10.51</v>
      </c>
      <c r="AM8255" s="93"/>
      <c r="AN8255" s="93"/>
      <c r="AO8255" s="93"/>
    </row>
    <row r="8256" spans="28:41" x14ac:dyDescent="0.55000000000000004">
      <c r="AB8256" s="276" t="s">
        <v>60692</v>
      </c>
      <c r="AC8256" s="277">
        <v>8250</v>
      </c>
      <c r="AE8256" s="246" t="s">
        <v>59665</v>
      </c>
      <c r="AF8256" s="247">
        <v>26241.01</v>
      </c>
      <c r="AH8256" s="226" t="s">
        <v>40385</v>
      </c>
      <c r="AI8256" s="227">
        <v>6000</v>
      </c>
      <c r="AK8256" s="207" t="s">
        <v>22434</v>
      </c>
      <c r="AL8256" s="208">
        <v>23.2</v>
      </c>
      <c r="AM8256" s="93"/>
      <c r="AN8256" s="93"/>
      <c r="AO8256" s="93"/>
    </row>
    <row r="8257" spans="28:41" x14ac:dyDescent="0.55000000000000004">
      <c r="AB8257" s="276" t="s">
        <v>42868</v>
      </c>
      <c r="AC8257" s="277">
        <v>869.8</v>
      </c>
      <c r="AE8257" s="246" t="s">
        <v>52857</v>
      </c>
      <c r="AF8257" s="247">
        <v>38545.040000000001</v>
      </c>
      <c r="AH8257" s="226" t="s">
        <v>35212</v>
      </c>
      <c r="AI8257" s="227">
        <v>1740.72</v>
      </c>
      <c r="AK8257" s="207" t="s">
        <v>22435</v>
      </c>
      <c r="AL8257" s="208">
        <v>0.98</v>
      </c>
      <c r="AM8257" s="93"/>
      <c r="AN8257" s="93"/>
      <c r="AO8257" s="93"/>
    </row>
    <row r="8258" spans="28:41" x14ac:dyDescent="0.55000000000000004">
      <c r="AB8258" s="276" t="s">
        <v>42869</v>
      </c>
      <c r="AC8258" s="277">
        <v>30351.52</v>
      </c>
      <c r="AE8258" s="246" t="s">
        <v>36434</v>
      </c>
      <c r="AF8258" s="247">
        <v>70791.62</v>
      </c>
      <c r="AH8258" s="226" t="s">
        <v>35213</v>
      </c>
      <c r="AI8258" s="227">
        <v>2000</v>
      </c>
      <c r="AK8258" s="207" t="s">
        <v>22436</v>
      </c>
      <c r="AL8258" s="208">
        <v>4624.8</v>
      </c>
      <c r="AM8258" s="93"/>
      <c r="AN8258" s="93"/>
      <c r="AO8258" s="93"/>
    </row>
    <row r="8259" spans="28:41" x14ac:dyDescent="0.55000000000000004">
      <c r="AB8259" s="276" t="s">
        <v>42870</v>
      </c>
      <c r="AC8259" s="277">
        <v>47028.66</v>
      </c>
      <c r="AE8259" s="246" t="s">
        <v>62076</v>
      </c>
      <c r="AF8259" s="247">
        <v>14707.8</v>
      </c>
      <c r="AH8259" s="226" t="s">
        <v>36410</v>
      </c>
      <c r="AI8259" s="227">
        <v>2267.3200000000002</v>
      </c>
      <c r="AK8259" s="207" t="s">
        <v>22437</v>
      </c>
      <c r="AL8259" s="208">
        <v>4750</v>
      </c>
      <c r="AM8259" s="93"/>
      <c r="AN8259" s="93"/>
      <c r="AO8259" s="93"/>
    </row>
    <row r="8260" spans="28:41" x14ac:dyDescent="0.55000000000000004">
      <c r="AB8260" s="276" t="s">
        <v>68594</v>
      </c>
      <c r="AC8260" s="277">
        <v>16497.5</v>
      </c>
      <c r="AE8260" s="246" t="s">
        <v>62077</v>
      </c>
      <c r="AF8260" s="247">
        <v>1125.2</v>
      </c>
      <c r="AH8260" s="226" t="s">
        <v>35214</v>
      </c>
      <c r="AI8260" s="227">
        <v>49954.91</v>
      </c>
      <c r="AK8260" s="207" t="s">
        <v>22438</v>
      </c>
      <c r="AL8260" s="208">
        <v>46916.480000000003</v>
      </c>
      <c r="AM8260" s="93"/>
      <c r="AN8260" s="93"/>
      <c r="AO8260" s="93"/>
    </row>
    <row r="8261" spans="28:41" x14ac:dyDescent="0.55000000000000004">
      <c r="AB8261" s="276" t="s">
        <v>68595</v>
      </c>
      <c r="AC8261" s="277">
        <v>1240.6300000000001</v>
      </c>
      <c r="AE8261" s="246" t="s">
        <v>42656</v>
      </c>
      <c r="AF8261" s="247">
        <v>44137.35</v>
      </c>
      <c r="AH8261" s="226" t="s">
        <v>35215</v>
      </c>
      <c r="AI8261" s="227">
        <v>104420.21</v>
      </c>
      <c r="AK8261" s="207" t="s">
        <v>22439</v>
      </c>
      <c r="AL8261" s="208">
        <v>2000</v>
      </c>
      <c r="AM8261" s="93"/>
      <c r="AN8261" s="93"/>
      <c r="AO8261" s="93"/>
    </row>
    <row r="8262" spans="28:41" x14ac:dyDescent="0.55000000000000004">
      <c r="AB8262" s="276" t="s">
        <v>68596</v>
      </c>
      <c r="AC8262" s="277">
        <v>246.34</v>
      </c>
      <c r="AE8262" s="246" t="s">
        <v>56268</v>
      </c>
      <c r="AF8262" s="247">
        <v>38278.199999999997</v>
      </c>
      <c r="AH8262" s="226" t="s">
        <v>36411</v>
      </c>
      <c r="AI8262" s="227">
        <v>38835.43</v>
      </c>
      <c r="AK8262" s="207" t="s">
        <v>22440</v>
      </c>
      <c r="AL8262" s="208">
        <v>10078.469999999999</v>
      </c>
      <c r="AM8262" s="93"/>
      <c r="AN8262" s="93"/>
      <c r="AO8262" s="93"/>
    </row>
    <row r="8263" spans="28:41" x14ac:dyDescent="0.55000000000000004">
      <c r="AB8263" s="276" t="s">
        <v>68597</v>
      </c>
      <c r="AC8263" s="277">
        <v>2944.5</v>
      </c>
      <c r="AE8263" s="246" t="s">
        <v>22691</v>
      </c>
      <c r="AF8263" s="247">
        <v>2928.32</v>
      </c>
      <c r="AH8263" s="226" t="s">
        <v>35216</v>
      </c>
      <c r="AI8263" s="227">
        <v>37025</v>
      </c>
      <c r="AK8263" s="207" t="s">
        <v>22441</v>
      </c>
      <c r="AL8263" s="208">
        <v>62587.47</v>
      </c>
      <c r="AM8263" s="93"/>
      <c r="AN8263" s="93"/>
      <c r="AO8263" s="93"/>
    </row>
    <row r="8264" spans="28:41" x14ac:dyDescent="0.55000000000000004">
      <c r="AB8264" s="276" t="s">
        <v>68598</v>
      </c>
      <c r="AC8264" s="277">
        <v>50.4</v>
      </c>
      <c r="AE8264" s="246" t="s">
        <v>56269</v>
      </c>
      <c r="AF8264" s="247">
        <v>9377.8799999999992</v>
      </c>
      <c r="AH8264" s="226" t="s">
        <v>45113</v>
      </c>
      <c r="AI8264" s="227">
        <v>13050.9</v>
      </c>
      <c r="AK8264" s="207" t="s">
        <v>22442</v>
      </c>
      <c r="AL8264" s="208">
        <v>5720</v>
      </c>
      <c r="AM8264" s="93"/>
      <c r="AN8264" s="93"/>
      <c r="AO8264" s="93"/>
    </row>
    <row r="8265" spans="28:41" x14ac:dyDescent="0.55000000000000004">
      <c r="AB8265" s="276" t="s">
        <v>59791</v>
      </c>
      <c r="AC8265" s="277">
        <v>17704.169999999998</v>
      </c>
      <c r="AE8265" s="246" t="s">
        <v>36438</v>
      </c>
      <c r="AF8265" s="247">
        <v>8215.83</v>
      </c>
      <c r="AH8265" s="226" t="s">
        <v>48960</v>
      </c>
      <c r="AI8265" s="227">
        <v>73035.199999999997</v>
      </c>
      <c r="AK8265" s="207" t="s">
        <v>22443</v>
      </c>
      <c r="AL8265" s="208">
        <v>28800</v>
      </c>
      <c r="AM8265" s="93"/>
      <c r="AN8265" s="93"/>
      <c r="AO8265" s="93"/>
    </row>
    <row r="8266" spans="28:41" x14ac:dyDescent="0.55000000000000004">
      <c r="AB8266" s="276" t="s">
        <v>40581</v>
      </c>
      <c r="AC8266" s="277">
        <v>35495.24</v>
      </c>
      <c r="AE8266" s="246" t="s">
        <v>22693</v>
      </c>
      <c r="AF8266" s="247">
        <v>12250</v>
      </c>
      <c r="AH8266" s="226" t="s">
        <v>22496</v>
      </c>
      <c r="AI8266" s="227">
        <v>3293.66</v>
      </c>
      <c r="AK8266" s="207" t="s">
        <v>22444</v>
      </c>
      <c r="AL8266" s="208">
        <v>2634.74</v>
      </c>
      <c r="AM8266" s="93"/>
      <c r="AN8266" s="93"/>
      <c r="AO8266" s="93"/>
    </row>
    <row r="8267" spans="28:41" x14ac:dyDescent="0.55000000000000004">
      <c r="AB8267" s="276" t="s">
        <v>40582</v>
      </c>
      <c r="AC8267" s="277">
        <v>3924.41</v>
      </c>
      <c r="AE8267" s="246" t="s">
        <v>56270</v>
      </c>
      <c r="AF8267" s="247">
        <v>20182.48</v>
      </c>
      <c r="AH8267" s="226" t="s">
        <v>50095</v>
      </c>
      <c r="AI8267" s="227">
        <v>21356.15</v>
      </c>
      <c r="AK8267" s="207" t="s">
        <v>22445</v>
      </c>
      <c r="AL8267" s="208">
        <v>7468.49</v>
      </c>
      <c r="AM8267" s="93"/>
      <c r="AN8267" s="93"/>
      <c r="AO8267" s="93"/>
    </row>
    <row r="8268" spans="28:41" x14ac:dyDescent="0.55000000000000004">
      <c r="AB8268" s="276" t="s">
        <v>40583</v>
      </c>
      <c r="AC8268" s="277">
        <v>13097.49</v>
      </c>
      <c r="AE8268" s="246" t="s">
        <v>22694</v>
      </c>
      <c r="AF8268" s="247">
        <v>2481.11</v>
      </c>
      <c r="AH8268" s="226" t="s">
        <v>36412</v>
      </c>
      <c r="AI8268" s="227">
        <v>137719.70000000001</v>
      </c>
      <c r="AK8268" s="207" t="s">
        <v>22446</v>
      </c>
      <c r="AL8268" s="208">
        <v>16364</v>
      </c>
      <c r="AM8268" s="93"/>
      <c r="AN8268" s="93"/>
      <c r="AO8268" s="93"/>
    </row>
    <row r="8269" spans="28:41" x14ac:dyDescent="0.55000000000000004">
      <c r="AB8269" s="276" t="s">
        <v>40584</v>
      </c>
      <c r="AC8269" s="277">
        <v>4031.5</v>
      </c>
      <c r="AE8269" s="246" t="s">
        <v>52862</v>
      </c>
      <c r="AF8269" s="247">
        <v>7945.96</v>
      </c>
      <c r="AH8269" s="226" t="s">
        <v>48053</v>
      </c>
      <c r="AI8269" s="227">
        <v>-3922.93</v>
      </c>
      <c r="AK8269" s="207" t="s">
        <v>22447</v>
      </c>
      <c r="AL8269" s="208">
        <v>1494.93</v>
      </c>
      <c r="AM8269" s="93"/>
      <c r="AN8269" s="93"/>
      <c r="AO8269" s="93"/>
    </row>
    <row r="8270" spans="28:41" x14ac:dyDescent="0.55000000000000004">
      <c r="AB8270" s="276" t="s">
        <v>70732</v>
      </c>
      <c r="AC8270" s="277">
        <v>9050</v>
      </c>
      <c r="AE8270" s="246" t="s">
        <v>39256</v>
      </c>
      <c r="AF8270" s="247">
        <v>71868.28</v>
      </c>
      <c r="AH8270" s="226" t="s">
        <v>52837</v>
      </c>
      <c r="AI8270" s="227">
        <v>6300</v>
      </c>
      <c r="AK8270" s="207" t="s">
        <v>22448</v>
      </c>
      <c r="AL8270" s="208">
        <v>419.58</v>
      </c>
      <c r="AM8270" s="93"/>
      <c r="AN8270" s="93"/>
      <c r="AO8270" s="93"/>
    </row>
    <row r="8271" spans="28:41" x14ac:dyDescent="0.55000000000000004">
      <c r="AB8271" s="276" t="s">
        <v>45490</v>
      </c>
      <c r="AC8271" s="277">
        <v>2981.05</v>
      </c>
      <c r="AE8271" s="246" t="s">
        <v>57568</v>
      </c>
      <c r="AF8271" s="247">
        <v>8684.9699999999993</v>
      </c>
      <c r="AH8271" s="226" t="s">
        <v>52838</v>
      </c>
      <c r="AI8271" s="227">
        <v>6092.92</v>
      </c>
      <c r="AK8271" s="207" t="s">
        <v>22449</v>
      </c>
      <c r="AL8271" s="208">
        <v>2083.9299999999998</v>
      </c>
      <c r="AM8271" s="93"/>
      <c r="AN8271" s="93"/>
      <c r="AO8271" s="93"/>
    </row>
    <row r="8272" spans="28:41" x14ac:dyDescent="0.55000000000000004">
      <c r="AB8272" s="276" t="s">
        <v>69891</v>
      </c>
      <c r="AC8272" s="277">
        <v>71502.850000000006</v>
      </c>
      <c r="AE8272" s="246" t="s">
        <v>56271</v>
      </c>
      <c r="AF8272" s="247">
        <v>39006</v>
      </c>
      <c r="AH8272" s="226" t="s">
        <v>52839</v>
      </c>
      <c r="AI8272" s="227">
        <v>948.07</v>
      </c>
      <c r="AK8272" s="207" t="s">
        <v>22450</v>
      </c>
      <c r="AL8272" s="208">
        <v>27917</v>
      </c>
      <c r="AM8272" s="93"/>
      <c r="AN8272" s="93"/>
      <c r="AO8272" s="93"/>
    </row>
    <row r="8273" spans="28:41" x14ac:dyDescent="0.55000000000000004">
      <c r="AB8273" s="276" t="s">
        <v>70733</v>
      </c>
      <c r="AC8273" s="277">
        <v>5496.45</v>
      </c>
      <c r="AE8273" s="246" t="s">
        <v>55219</v>
      </c>
      <c r="AF8273" s="247">
        <v>49860</v>
      </c>
      <c r="AH8273" s="226" t="s">
        <v>52840</v>
      </c>
      <c r="AI8273" s="227">
        <v>2986.69</v>
      </c>
      <c r="AK8273" s="207" t="s">
        <v>13743</v>
      </c>
      <c r="AL8273" s="208">
        <v>9537.86</v>
      </c>
      <c r="AM8273" s="93"/>
      <c r="AN8273" s="93"/>
      <c r="AO8273" s="93"/>
    </row>
    <row r="8274" spans="28:41" x14ac:dyDescent="0.55000000000000004">
      <c r="AB8274" s="276" t="s">
        <v>35515</v>
      </c>
      <c r="AC8274" s="277">
        <v>512.48</v>
      </c>
      <c r="AE8274" s="246" t="s">
        <v>55220</v>
      </c>
      <c r="AF8274" s="247">
        <v>6798.1</v>
      </c>
      <c r="AH8274" s="226" t="s">
        <v>52841</v>
      </c>
      <c r="AI8274" s="227">
        <v>1132.1600000000001</v>
      </c>
      <c r="AK8274" s="207" t="s">
        <v>13744</v>
      </c>
      <c r="AL8274" s="208">
        <v>8396.82</v>
      </c>
      <c r="AM8274" s="93"/>
      <c r="AN8274" s="93"/>
      <c r="AO8274" s="93"/>
    </row>
    <row r="8275" spans="28:41" x14ac:dyDescent="0.55000000000000004">
      <c r="AB8275" s="276" t="s">
        <v>45493</v>
      </c>
      <c r="AC8275" s="277">
        <v>8442.7199999999993</v>
      </c>
      <c r="AE8275" s="246" t="s">
        <v>56272</v>
      </c>
      <c r="AF8275" s="247">
        <v>9362.4699999999993</v>
      </c>
      <c r="AH8275" s="226" t="s">
        <v>50096</v>
      </c>
      <c r="AI8275" s="227">
        <v>5684</v>
      </c>
      <c r="AK8275" s="207" t="s">
        <v>13746</v>
      </c>
      <c r="AL8275" s="208">
        <v>1372.02</v>
      </c>
      <c r="AM8275" s="93"/>
      <c r="AN8275" s="93"/>
      <c r="AO8275" s="93"/>
    </row>
    <row r="8276" spans="28:41" x14ac:dyDescent="0.55000000000000004">
      <c r="AB8276" s="276" t="s">
        <v>26340</v>
      </c>
      <c r="AC8276" s="277">
        <v>27160</v>
      </c>
      <c r="AE8276" s="246" t="s">
        <v>57569</v>
      </c>
      <c r="AF8276" s="247">
        <v>38780.43</v>
      </c>
      <c r="AH8276" s="226" t="s">
        <v>45114</v>
      </c>
      <c r="AI8276" s="227">
        <v>96016.72</v>
      </c>
      <c r="AK8276" s="207" t="s">
        <v>13747</v>
      </c>
      <c r="AL8276" s="208">
        <v>3888.2</v>
      </c>
      <c r="AM8276" s="93"/>
      <c r="AN8276" s="93"/>
      <c r="AO8276" s="93"/>
    </row>
    <row r="8277" spans="28:41" x14ac:dyDescent="0.55000000000000004">
      <c r="AB8277" s="276" t="s">
        <v>26341</v>
      </c>
      <c r="AC8277" s="277">
        <v>2719.75</v>
      </c>
      <c r="AE8277" s="246" t="s">
        <v>22696</v>
      </c>
      <c r="AF8277" s="247">
        <v>506913</v>
      </c>
      <c r="AH8277" s="226" t="s">
        <v>45115</v>
      </c>
      <c r="AI8277" s="227">
        <v>7350.28</v>
      </c>
      <c r="AK8277" s="207" t="s">
        <v>13749</v>
      </c>
      <c r="AL8277" s="208">
        <v>32.1</v>
      </c>
      <c r="AM8277" s="93"/>
      <c r="AN8277" s="93"/>
      <c r="AO8277" s="93"/>
    </row>
    <row r="8278" spans="28:41" x14ac:dyDescent="0.55000000000000004">
      <c r="AB8278" s="276" t="s">
        <v>26342</v>
      </c>
      <c r="AC8278" s="277">
        <v>8124.05</v>
      </c>
      <c r="AE8278" s="246" t="s">
        <v>22697</v>
      </c>
      <c r="AF8278" s="247">
        <v>41598</v>
      </c>
      <c r="AH8278" s="226" t="s">
        <v>45116</v>
      </c>
      <c r="AI8278" s="227">
        <v>1733437.5</v>
      </c>
      <c r="AK8278" s="207" t="s">
        <v>22451</v>
      </c>
      <c r="AL8278" s="208">
        <v>2630</v>
      </c>
      <c r="AM8278" s="93"/>
      <c r="AN8278" s="93"/>
      <c r="AO8278" s="93"/>
    </row>
    <row r="8279" spans="28:41" x14ac:dyDescent="0.55000000000000004">
      <c r="AB8279" s="276" t="s">
        <v>26343</v>
      </c>
      <c r="AC8279" s="277">
        <v>3217.28</v>
      </c>
      <c r="AE8279" s="246" t="s">
        <v>22699</v>
      </c>
      <c r="AF8279" s="247">
        <v>66557.5</v>
      </c>
      <c r="AH8279" s="226" t="s">
        <v>45117</v>
      </c>
      <c r="AI8279" s="227">
        <v>132608.51</v>
      </c>
      <c r="AK8279" s="207" t="s">
        <v>22452</v>
      </c>
      <c r="AL8279" s="208">
        <v>1931</v>
      </c>
      <c r="AM8279" s="93"/>
      <c r="AN8279" s="93"/>
      <c r="AO8279" s="93"/>
    </row>
    <row r="8280" spans="28:41" x14ac:dyDescent="0.55000000000000004">
      <c r="AB8280" s="276" t="s">
        <v>26344</v>
      </c>
      <c r="AC8280" s="277">
        <v>28539.64</v>
      </c>
      <c r="AE8280" s="246" t="s">
        <v>55221</v>
      </c>
      <c r="AF8280" s="247">
        <v>10872</v>
      </c>
      <c r="AH8280" s="226" t="s">
        <v>22567</v>
      </c>
      <c r="AI8280" s="227">
        <v>70511.009999999995</v>
      </c>
      <c r="AK8280" s="207" t="s">
        <v>22453</v>
      </c>
      <c r="AL8280" s="208">
        <v>6420</v>
      </c>
      <c r="AM8280" s="93"/>
      <c r="AN8280" s="93"/>
      <c r="AO8280" s="93"/>
    </row>
    <row r="8281" spans="28:41" x14ac:dyDescent="0.55000000000000004">
      <c r="AB8281" s="276" t="s">
        <v>39426</v>
      </c>
      <c r="AC8281" s="277">
        <v>63961.73</v>
      </c>
      <c r="AE8281" s="246" t="s">
        <v>22700</v>
      </c>
      <c r="AF8281" s="247">
        <v>3050</v>
      </c>
      <c r="AH8281" s="226" t="s">
        <v>36414</v>
      </c>
      <c r="AI8281" s="227">
        <v>43677</v>
      </c>
      <c r="AK8281" s="207" t="s">
        <v>22454</v>
      </c>
      <c r="AL8281" s="208">
        <v>3069.77</v>
      </c>
      <c r="AM8281" s="93"/>
      <c r="AN8281" s="93"/>
      <c r="AO8281" s="93"/>
    </row>
    <row r="8282" spans="28:41" x14ac:dyDescent="0.55000000000000004">
      <c r="AB8282" s="276" t="s">
        <v>49110</v>
      </c>
      <c r="AC8282" s="277">
        <v>69004.41</v>
      </c>
      <c r="AE8282" s="246" t="s">
        <v>22701</v>
      </c>
      <c r="AF8282" s="247">
        <v>50275.26</v>
      </c>
      <c r="AH8282" s="226" t="s">
        <v>22569</v>
      </c>
      <c r="AI8282" s="227">
        <v>8132</v>
      </c>
      <c r="AK8282" s="207" t="s">
        <v>22455</v>
      </c>
      <c r="AL8282" s="208">
        <v>7418.52</v>
      </c>
      <c r="AM8282" s="93"/>
      <c r="AN8282" s="93"/>
      <c r="AO8282" s="93"/>
    </row>
    <row r="8283" spans="28:41" x14ac:dyDescent="0.55000000000000004">
      <c r="AB8283" s="276" t="s">
        <v>47203</v>
      </c>
      <c r="AC8283" s="277">
        <v>80478.83</v>
      </c>
      <c r="AE8283" s="246" t="s">
        <v>55222</v>
      </c>
      <c r="AF8283" s="247">
        <v>5733</v>
      </c>
      <c r="AH8283" s="226" t="s">
        <v>22570</v>
      </c>
      <c r="AI8283" s="227">
        <v>30660.18</v>
      </c>
      <c r="AK8283" s="207" t="s">
        <v>22456</v>
      </c>
      <c r="AL8283" s="208">
        <v>802.4</v>
      </c>
      <c r="AM8283" s="93"/>
      <c r="AN8283" s="93"/>
      <c r="AO8283" s="93"/>
    </row>
    <row r="8284" spans="28:41" x14ac:dyDescent="0.55000000000000004">
      <c r="AB8284" s="276" t="s">
        <v>57767</v>
      </c>
      <c r="AC8284" s="277">
        <v>47452.51</v>
      </c>
      <c r="AE8284" s="246" t="s">
        <v>22703</v>
      </c>
      <c r="AF8284" s="247">
        <v>496500</v>
      </c>
      <c r="AH8284" s="226" t="s">
        <v>22572</v>
      </c>
      <c r="AI8284" s="227">
        <v>95342.63</v>
      </c>
      <c r="AK8284" s="207" t="s">
        <v>22457</v>
      </c>
      <c r="AL8284" s="208">
        <v>2205.94</v>
      </c>
      <c r="AM8284" s="93"/>
      <c r="AN8284" s="93"/>
      <c r="AO8284" s="93"/>
    </row>
    <row r="8285" spans="28:41" x14ac:dyDescent="0.55000000000000004">
      <c r="AB8285" s="276" t="s">
        <v>50352</v>
      </c>
      <c r="AC8285" s="277">
        <v>676</v>
      </c>
      <c r="AE8285" s="246" t="s">
        <v>42657</v>
      </c>
      <c r="AF8285" s="247">
        <v>1558668.2</v>
      </c>
      <c r="AH8285" s="226" t="s">
        <v>22573</v>
      </c>
      <c r="AI8285" s="227">
        <v>59943.39</v>
      </c>
      <c r="AK8285" s="207" t="s">
        <v>22458</v>
      </c>
      <c r="AL8285" s="208">
        <v>1167.3399999999999</v>
      </c>
      <c r="AM8285" s="93"/>
      <c r="AN8285" s="93"/>
      <c r="AO8285" s="93"/>
    </row>
    <row r="8286" spans="28:41" x14ac:dyDescent="0.55000000000000004">
      <c r="AB8286" s="276" t="s">
        <v>64816</v>
      </c>
      <c r="AC8286" s="277">
        <v>5670</v>
      </c>
      <c r="AE8286" s="246" t="s">
        <v>22704</v>
      </c>
      <c r="AF8286" s="247">
        <v>13904</v>
      </c>
      <c r="AH8286" s="226" t="s">
        <v>52842</v>
      </c>
      <c r="AI8286" s="227">
        <v>1097.8499999999999</v>
      </c>
      <c r="AK8286" s="207" t="s">
        <v>22459</v>
      </c>
      <c r="AL8286" s="208">
        <v>26531.66</v>
      </c>
      <c r="AM8286" s="93"/>
      <c r="AN8286" s="93"/>
      <c r="AO8286" s="93"/>
    </row>
    <row r="8287" spans="28:41" x14ac:dyDescent="0.55000000000000004">
      <c r="AB8287" s="276" t="s">
        <v>56498</v>
      </c>
      <c r="AC8287" s="277">
        <v>433.77</v>
      </c>
      <c r="AE8287" s="246" t="s">
        <v>52864</v>
      </c>
      <c r="AF8287" s="247">
        <v>139001</v>
      </c>
      <c r="AH8287" s="226" t="s">
        <v>22574</v>
      </c>
      <c r="AI8287" s="227">
        <v>60639.519999999997</v>
      </c>
      <c r="AK8287" s="207" t="s">
        <v>22460</v>
      </c>
      <c r="AL8287" s="208">
        <v>5214</v>
      </c>
      <c r="AM8287" s="93"/>
      <c r="AN8287" s="93"/>
      <c r="AO8287" s="93"/>
    </row>
    <row r="8288" spans="28:41" x14ac:dyDescent="0.55000000000000004">
      <c r="AB8288" s="276" t="s">
        <v>56499</v>
      </c>
      <c r="AC8288" s="277">
        <v>1300.7</v>
      </c>
      <c r="AE8288" s="246" t="s">
        <v>22705</v>
      </c>
      <c r="AF8288" s="247">
        <v>221229.9</v>
      </c>
      <c r="AH8288" s="226" t="s">
        <v>33767</v>
      </c>
      <c r="AI8288" s="227">
        <v>1217.67</v>
      </c>
      <c r="AK8288" s="207" t="s">
        <v>22461</v>
      </c>
      <c r="AL8288" s="208">
        <v>27783.279999999999</v>
      </c>
      <c r="AM8288" s="93"/>
      <c r="AN8288" s="93"/>
      <c r="AO8288" s="93"/>
    </row>
    <row r="8289" spans="28:41" x14ac:dyDescent="0.55000000000000004">
      <c r="AB8289" s="276" t="s">
        <v>53488</v>
      </c>
      <c r="AC8289" s="277">
        <v>941.31</v>
      </c>
      <c r="AE8289" s="246" t="s">
        <v>22706</v>
      </c>
      <c r="AF8289" s="247">
        <v>563741.66</v>
      </c>
      <c r="AH8289" s="226" t="s">
        <v>40386</v>
      </c>
      <c r="AI8289" s="227">
        <v>2929.71</v>
      </c>
      <c r="AK8289" s="207" t="s">
        <v>22462</v>
      </c>
      <c r="AL8289" s="208">
        <v>17896.64</v>
      </c>
      <c r="AM8289" s="93"/>
      <c r="AN8289" s="93"/>
      <c r="AO8289" s="93"/>
    </row>
    <row r="8290" spans="28:41" x14ac:dyDescent="0.55000000000000004">
      <c r="AB8290" s="276" t="s">
        <v>53489</v>
      </c>
      <c r="AC8290" s="277">
        <v>6466.88</v>
      </c>
      <c r="AE8290" s="246" t="s">
        <v>64537</v>
      </c>
      <c r="AF8290" s="247">
        <v>12220.06</v>
      </c>
      <c r="AH8290" s="226" t="s">
        <v>33768</v>
      </c>
      <c r="AI8290" s="227">
        <v>317.27999999999997</v>
      </c>
      <c r="AK8290" s="207" t="s">
        <v>22463</v>
      </c>
      <c r="AL8290" s="208">
        <v>45915.38</v>
      </c>
      <c r="AM8290" s="93"/>
      <c r="AN8290" s="93"/>
      <c r="AO8290" s="93"/>
    </row>
    <row r="8291" spans="28:41" x14ac:dyDescent="0.55000000000000004">
      <c r="AB8291" s="276" t="s">
        <v>62215</v>
      </c>
      <c r="AC8291" s="277">
        <v>6811</v>
      </c>
      <c r="AE8291" s="246" t="s">
        <v>39257</v>
      </c>
      <c r="AF8291" s="247">
        <v>119657.9</v>
      </c>
      <c r="AH8291" s="226" t="s">
        <v>33769</v>
      </c>
      <c r="AI8291" s="227">
        <v>899.15</v>
      </c>
      <c r="AK8291" s="207" t="s">
        <v>22464</v>
      </c>
      <c r="AL8291" s="208">
        <v>2625</v>
      </c>
      <c r="AM8291" s="93"/>
      <c r="AN8291" s="93"/>
      <c r="AO8291" s="93"/>
    </row>
    <row r="8292" spans="28:41" x14ac:dyDescent="0.55000000000000004">
      <c r="AB8292" s="276" t="s">
        <v>56502</v>
      </c>
      <c r="AC8292" s="277">
        <v>521.04</v>
      </c>
      <c r="AE8292" s="246" t="s">
        <v>52865</v>
      </c>
      <c r="AF8292" s="247">
        <v>70707.33</v>
      </c>
      <c r="AH8292" s="226" t="s">
        <v>22578</v>
      </c>
      <c r="AI8292" s="227">
        <v>10027.61</v>
      </c>
      <c r="AK8292" s="207" t="s">
        <v>22465</v>
      </c>
      <c r="AL8292" s="208">
        <v>22627.9</v>
      </c>
      <c r="AM8292" s="93"/>
      <c r="AN8292" s="93"/>
      <c r="AO8292" s="93"/>
    </row>
    <row r="8293" spans="28:41" x14ac:dyDescent="0.55000000000000004">
      <c r="AB8293" s="276" t="s">
        <v>56503</v>
      </c>
      <c r="AC8293" s="277">
        <v>418.64</v>
      </c>
      <c r="AE8293" s="246" t="s">
        <v>22707</v>
      </c>
      <c r="AF8293" s="247">
        <v>211717.28</v>
      </c>
      <c r="AH8293" s="226" t="s">
        <v>47029</v>
      </c>
      <c r="AI8293" s="227">
        <v>2959.42</v>
      </c>
      <c r="AK8293" s="207" t="s">
        <v>22466</v>
      </c>
      <c r="AL8293" s="208">
        <v>50080.37</v>
      </c>
      <c r="AM8293" s="93"/>
      <c r="AN8293" s="93"/>
      <c r="AO8293" s="93"/>
    </row>
    <row r="8294" spans="28:41" x14ac:dyDescent="0.55000000000000004">
      <c r="AB8294" s="276" t="s">
        <v>50356</v>
      </c>
      <c r="AC8294" s="277">
        <v>1057.22</v>
      </c>
      <c r="AE8294" s="246" t="s">
        <v>56273</v>
      </c>
      <c r="AF8294" s="247">
        <v>52430.22</v>
      </c>
      <c r="AH8294" s="226" t="s">
        <v>36415</v>
      </c>
      <c r="AI8294" s="227">
        <v>149171.51</v>
      </c>
      <c r="AK8294" s="207" t="s">
        <v>22467</v>
      </c>
      <c r="AL8294" s="208">
        <v>3419.73</v>
      </c>
      <c r="AM8294" s="93"/>
      <c r="AN8294" s="93"/>
      <c r="AO8294" s="93"/>
    </row>
    <row r="8295" spans="28:41" x14ac:dyDescent="0.55000000000000004">
      <c r="AB8295" s="276" t="s">
        <v>50357</v>
      </c>
      <c r="AC8295" s="277">
        <v>4434.17</v>
      </c>
      <c r="AE8295" s="246" t="s">
        <v>52866</v>
      </c>
      <c r="AF8295" s="247">
        <v>74762.36</v>
      </c>
      <c r="AH8295" s="226" t="s">
        <v>40387</v>
      </c>
      <c r="AI8295" s="227">
        <v>14867.5</v>
      </c>
      <c r="AK8295" s="207" t="s">
        <v>22468</v>
      </c>
      <c r="AL8295" s="208">
        <v>9243.81</v>
      </c>
      <c r="AM8295" s="93"/>
      <c r="AN8295" s="93"/>
      <c r="AO8295" s="93"/>
    </row>
    <row r="8296" spans="28:41" x14ac:dyDescent="0.55000000000000004">
      <c r="AB8296" s="276" t="s">
        <v>36644</v>
      </c>
      <c r="AC8296" s="277">
        <v>96621</v>
      </c>
      <c r="AE8296" s="246" t="s">
        <v>48062</v>
      </c>
      <c r="AF8296" s="247">
        <v>58281</v>
      </c>
      <c r="AH8296" s="226" t="s">
        <v>36416</v>
      </c>
      <c r="AI8296" s="227">
        <v>12448.14</v>
      </c>
      <c r="AK8296" s="207" t="s">
        <v>22469</v>
      </c>
      <c r="AL8296" s="208">
        <v>24058.86</v>
      </c>
      <c r="AM8296" s="93"/>
      <c r="AN8296" s="93"/>
      <c r="AO8296" s="93"/>
    </row>
    <row r="8297" spans="28:41" x14ac:dyDescent="0.55000000000000004">
      <c r="AB8297" s="276" t="s">
        <v>68599</v>
      </c>
      <c r="AC8297" s="277">
        <v>11047.27</v>
      </c>
      <c r="AE8297" s="246" t="s">
        <v>50101</v>
      </c>
      <c r="AF8297" s="247">
        <v>831511.98</v>
      </c>
      <c r="AH8297" s="226" t="s">
        <v>36417</v>
      </c>
      <c r="AI8297" s="227">
        <v>38167.53</v>
      </c>
      <c r="AK8297" s="207" t="s">
        <v>22470</v>
      </c>
      <c r="AL8297" s="208">
        <v>12160.21</v>
      </c>
      <c r="AM8297" s="93"/>
      <c r="AN8297" s="93"/>
      <c r="AO8297" s="93"/>
    </row>
    <row r="8298" spans="28:41" x14ac:dyDescent="0.55000000000000004">
      <c r="AB8298" s="276" t="s">
        <v>26348</v>
      </c>
      <c r="AC8298" s="277">
        <v>252068</v>
      </c>
      <c r="AE8298" s="246" t="s">
        <v>61472</v>
      </c>
      <c r="AF8298" s="247">
        <v>28162.9</v>
      </c>
      <c r="AH8298" s="226" t="s">
        <v>36418</v>
      </c>
      <c r="AI8298" s="227">
        <v>11428.04</v>
      </c>
      <c r="AK8298" s="207" t="s">
        <v>22471</v>
      </c>
      <c r="AL8298" s="208">
        <v>9783.9500000000007</v>
      </c>
      <c r="AM8298" s="93"/>
      <c r="AN8298" s="93"/>
      <c r="AO8298" s="93"/>
    </row>
    <row r="8299" spans="28:41" x14ac:dyDescent="0.55000000000000004">
      <c r="AB8299" s="276" t="s">
        <v>68600</v>
      </c>
      <c r="AC8299" s="277">
        <v>35927.199999999997</v>
      </c>
      <c r="AE8299" s="246" t="s">
        <v>63233</v>
      </c>
      <c r="AF8299" s="247">
        <v>26959.1</v>
      </c>
      <c r="AH8299" s="226" t="s">
        <v>50097</v>
      </c>
      <c r="AI8299" s="227">
        <v>975.08</v>
      </c>
      <c r="AK8299" s="207" t="s">
        <v>22472</v>
      </c>
      <c r="AL8299" s="208">
        <v>9500</v>
      </c>
      <c r="AM8299" s="93"/>
      <c r="AN8299" s="93"/>
      <c r="AO8299" s="93"/>
    </row>
    <row r="8300" spans="28:41" x14ac:dyDescent="0.55000000000000004">
      <c r="AB8300" s="276" t="s">
        <v>26349</v>
      </c>
      <c r="AC8300" s="277">
        <v>1362.9</v>
      </c>
      <c r="AE8300" s="246" t="s">
        <v>55223</v>
      </c>
      <c r="AF8300" s="247">
        <v>7350</v>
      </c>
      <c r="AH8300" s="226" t="s">
        <v>52843</v>
      </c>
      <c r="AI8300" s="227">
        <v>3000</v>
      </c>
      <c r="AK8300" s="207" t="s">
        <v>22473</v>
      </c>
      <c r="AL8300" s="208">
        <v>18.98</v>
      </c>
      <c r="AM8300" s="93"/>
      <c r="AN8300" s="93"/>
      <c r="AO8300" s="93"/>
    </row>
    <row r="8301" spans="28:41" x14ac:dyDescent="0.55000000000000004">
      <c r="AB8301" s="276" t="s">
        <v>68601</v>
      </c>
      <c r="AC8301" s="277">
        <v>28959</v>
      </c>
      <c r="AE8301" s="246" t="s">
        <v>55224</v>
      </c>
      <c r="AF8301" s="247">
        <v>33490</v>
      </c>
      <c r="AH8301" s="226" t="s">
        <v>48054</v>
      </c>
      <c r="AI8301" s="227">
        <v>350</v>
      </c>
      <c r="AK8301" s="207" t="s">
        <v>22474</v>
      </c>
      <c r="AL8301" s="208">
        <v>21010.75</v>
      </c>
      <c r="AM8301" s="93"/>
      <c r="AN8301" s="93"/>
      <c r="AO8301" s="93"/>
    </row>
    <row r="8302" spans="28:41" x14ac:dyDescent="0.55000000000000004">
      <c r="AB8302" s="276" t="s">
        <v>55349</v>
      </c>
      <c r="AC8302" s="277">
        <v>68899.92</v>
      </c>
      <c r="AE8302" s="246" t="s">
        <v>63719</v>
      </c>
      <c r="AF8302" s="247">
        <v>8432.5</v>
      </c>
      <c r="AH8302" s="226" t="s">
        <v>52844</v>
      </c>
      <c r="AI8302" s="227">
        <v>2734.22</v>
      </c>
      <c r="AK8302" s="207" t="s">
        <v>22475</v>
      </c>
      <c r="AL8302" s="208">
        <v>22620.74</v>
      </c>
      <c r="AM8302" s="93"/>
      <c r="AN8302" s="93"/>
      <c r="AO8302" s="93"/>
    </row>
    <row r="8303" spans="28:41" x14ac:dyDescent="0.55000000000000004">
      <c r="AB8303" s="276" t="s">
        <v>63348</v>
      </c>
      <c r="AC8303" s="277">
        <v>562.5</v>
      </c>
      <c r="AE8303" s="246" t="s">
        <v>55225</v>
      </c>
      <c r="AF8303" s="247">
        <v>2916</v>
      </c>
      <c r="AH8303" s="226" t="s">
        <v>33770</v>
      </c>
      <c r="AI8303" s="227">
        <v>70339.039999999994</v>
      </c>
      <c r="AK8303" s="207" t="s">
        <v>22476</v>
      </c>
      <c r="AL8303" s="208">
        <v>57375.92</v>
      </c>
      <c r="AM8303" s="93"/>
      <c r="AN8303" s="93"/>
      <c r="AO8303" s="93"/>
    </row>
    <row r="8304" spans="28:41" x14ac:dyDescent="0.55000000000000004">
      <c r="AB8304" s="276" t="s">
        <v>68602</v>
      </c>
      <c r="AC8304" s="277">
        <v>880.9</v>
      </c>
      <c r="AE8304" s="246" t="s">
        <v>55226</v>
      </c>
      <c r="AF8304" s="247">
        <v>3992.5</v>
      </c>
      <c r="AH8304" s="226" t="s">
        <v>33771</v>
      </c>
      <c r="AI8304" s="227">
        <v>562749.62</v>
      </c>
      <c r="AK8304" s="207" t="s">
        <v>22477</v>
      </c>
      <c r="AL8304" s="208">
        <v>10881.9</v>
      </c>
      <c r="AM8304" s="93"/>
      <c r="AN8304" s="93"/>
      <c r="AO8304" s="93"/>
    </row>
    <row r="8305" spans="28:41" x14ac:dyDescent="0.55000000000000004">
      <c r="AB8305" s="276" t="s">
        <v>53490</v>
      </c>
      <c r="AC8305" s="277">
        <v>3000</v>
      </c>
      <c r="AE8305" s="246" t="s">
        <v>55227</v>
      </c>
      <c r="AF8305" s="247">
        <v>12786.27</v>
      </c>
      <c r="AH8305" s="226" t="s">
        <v>47030</v>
      </c>
      <c r="AI8305" s="227">
        <v>1490.65</v>
      </c>
      <c r="AK8305" s="207" t="s">
        <v>22478</v>
      </c>
      <c r="AL8305" s="208">
        <v>-2040.19</v>
      </c>
      <c r="AM8305" s="93"/>
      <c r="AN8305" s="93"/>
      <c r="AO8305" s="93"/>
    </row>
    <row r="8306" spans="28:41" x14ac:dyDescent="0.55000000000000004">
      <c r="AB8306" s="276" t="s">
        <v>26352</v>
      </c>
      <c r="AC8306" s="277">
        <v>2492.7399999999998</v>
      </c>
      <c r="AE8306" s="246" t="s">
        <v>64538</v>
      </c>
      <c r="AF8306" s="247">
        <v>251.61</v>
      </c>
      <c r="AH8306" s="226" t="s">
        <v>33772</v>
      </c>
      <c r="AI8306" s="227">
        <v>121411.63</v>
      </c>
      <c r="AK8306" s="207" t="s">
        <v>22479</v>
      </c>
      <c r="AL8306" s="208">
        <v>4059.74</v>
      </c>
      <c r="AM8306" s="93"/>
      <c r="AN8306" s="93"/>
      <c r="AO8306" s="93"/>
    </row>
    <row r="8307" spans="28:41" x14ac:dyDescent="0.55000000000000004">
      <c r="AB8307" s="276" t="s">
        <v>26353</v>
      </c>
      <c r="AC8307" s="277">
        <v>37046.089999999997</v>
      </c>
      <c r="AE8307" s="246" t="s">
        <v>64539</v>
      </c>
      <c r="AF8307" s="247">
        <v>39598.17</v>
      </c>
      <c r="AH8307" s="226" t="s">
        <v>36419</v>
      </c>
      <c r="AI8307" s="227">
        <v>36510.1</v>
      </c>
      <c r="AK8307" s="207" t="s">
        <v>22480</v>
      </c>
      <c r="AL8307" s="208">
        <v>25000</v>
      </c>
      <c r="AM8307" s="93"/>
      <c r="AN8307" s="93"/>
      <c r="AO8307" s="93"/>
    </row>
    <row r="8308" spans="28:41" x14ac:dyDescent="0.55000000000000004">
      <c r="AB8308" s="276" t="s">
        <v>35517</v>
      </c>
      <c r="AC8308" s="277">
        <v>126336.58</v>
      </c>
      <c r="AE8308" s="246" t="s">
        <v>55228</v>
      </c>
      <c r="AF8308" s="247">
        <v>29737.200000000001</v>
      </c>
      <c r="AH8308" s="226" t="s">
        <v>36420</v>
      </c>
      <c r="AI8308" s="227">
        <v>5417.01</v>
      </c>
      <c r="AK8308" s="207" t="s">
        <v>22481</v>
      </c>
      <c r="AL8308" s="208">
        <v>1516</v>
      </c>
      <c r="AM8308" s="93"/>
      <c r="AN8308" s="93"/>
      <c r="AO8308" s="93"/>
    </row>
    <row r="8309" spans="28:41" x14ac:dyDescent="0.55000000000000004">
      <c r="AB8309" s="276" t="s">
        <v>35518</v>
      </c>
      <c r="AC8309" s="277">
        <v>86348.73</v>
      </c>
      <c r="AE8309" s="246" t="s">
        <v>52868</v>
      </c>
      <c r="AF8309" s="247">
        <v>21542.5</v>
      </c>
      <c r="AH8309" s="226" t="s">
        <v>36421</v>
      </c>
      <c r="AI8309" s="227">
        <v>121466.33</v>
      </c>
      <c r="AK8309" s="207" t="s">
        <v>22482</v>
      </c>
      <c r="AL8309" s="208">
        <v>170280</v>
      </c>
      <c r="AM8309" s="93"/>
      <c r="AN8309" s="93"/>
      <c r="AO8309" s="93"/>
    </row>
    <row r="8310" spans="28:41" x14ac:dyDescent="0.55000000000000004">
      <c r="AB8310" s="276" t="s">
        <v>66704</v>
      </c>
      <c r="AC8310" s="277">
        <v>9499.86</v>
      </c>
      <c r="AE8310" s="246" t="s">
        <v>52869</v>
      </c>
      <c r="AF8310" s="247">
        <v>1648.01</v>
      </c>
      <c r="AH8310" s="226" t="s">
        <v>47031</v>
      </c>
      <c r="AI8310" s="227">
        <v>5778.79</v>
      </c>
      <c r="AK8310" s="207" t="s">
        <v>22483</v>
      </c>
      <c r="AL8310" s="208">
        <v>4168.49</v>
      </c>
      <c r="AM8310" s="93"/>
      <c r="AN8310" s="93"/>
      <c r="AO8310" s="93"/>
    </row>
    <row r="8311" spans="28:41" x14ac:dyDescent="0.55000000000000004">
      <c r="AB8311" s="276" t="s">
        <v>57771</v>
      </c>
      <c r="AC8311" s="277">
        <v>12387.5</v>
      </c>
      <c r="AE8311" s="246" t="s">
        <v>52870</v>
      </c>
      <c r="AF8311" s="247">
        <v>5277.91</v>
      </c>
      <c r="AH8311" s="226" t="s">
        <v>52845</v>
      </c>
      <c r="AI8311" s="227">
        <v>515</v>
      </c>
      <c r="AK8311" s="207" t="s">
        <v>22484</v>
      </c>
      <c r="AL8311" s="208">
        <v>5760</v>
      </c>
      <c r="AM8311" s="93"/>
      <c r="AN8311" s="93"/>
      <c r="AO8311" s="93"/>
    </row>
    <row r="8312" spans="28:41" x14ac:dyDescent="0.55000000000000004">
      <c r="AB8312" s="276" t="s">
        <v>26354</v>
      </c>
      <c r="AC8312" s="277">
        <v>95350.71</v>
      </c>
      <c r="AE8312" s="246" t="s">
        <v>64540</v>
      </c>
      <c r="AF8312" s="247">
        <v>86.77</v>
      </c>
      <c r="AH8312" s="226" t="s">
        <v>33773</v>
      </c>
      <c r="AI8312" s="227">
        <v>723658.15</v>
      </c>
      <c r="AK8312" s="207" t="s">
        <v>22485</v>
      </c>
      <c r="AL8312" s="208">
        <v>1851.96</v>
      </c>
      <c r="AM8312" s="93"/>
      <c r="AN8312" s="93"/>
      <c r="AO8312" s="93"/>
    </row>
    <row r="8313" spans="28:41" x14ac:dyDescent="0.55000000000000004">
      <c r="AB8313" s="276" t="s">
        <v>26355</v>
      </c>
      <c r="AC8313" s="277">
        <v>77962.06</v>
      </c>
      <c r="AE8313" s="246" t="s">
        <v>56274</v>
      </c>
      <c r="AF8313" s="247">
        <v>555</v>
      </c>
      <c r="AH8313" s="226" t="s">
        <v>40388</v>
      </c>
      <c r="AI8313" s="227">
        <v>12223.91</v>
      </c>
      <c r="AK8313" s="207" t="s">
        <v>22486</v>
      </c>
      <c r="AL8313" s="208">
        <v>19115.75</v>
      </c>
      <c r="AM8313" s="93"/>
      <c r="AN8313" s="93"/>
      <c r="AO8313" s="93"/>
    </row>
    <row r="8314" spans="28:41" x14ac:dyDescent="0.55000000000000004">
      <c r="AB8314" s="276" t="s">
        <v>47205</v>
      </c>
      <c r="AC8314" s="277">
        <v>17360.099999999999</v>
      </c>
      <c r="AE8314" s="246" t="s">
        <v>50102</v>
      </c>
      <c r="AF8314" s="247">
        <v>49870</v>
      </c>
      <c r="AH8314" s="226" t="s">
        <v>35221</v>
      </c>
      <c r="AI8314" s="227">
        <v>2200</v>
      </c>
      <c r="AK8314" s="207" t="s">
        <v>22487</v>
      </c>
      <c r="AL8314" s="208">
        <v>2761.49</v>
      </c>
      <c r="AM8314" s="93"/>
      <c r="AN8314" s="93"/>
      <c r="AO8314" s="93"/>
    </row>
    <row r="8315" spans="28:41" x14ac:dyDescent="0.55000000000000004">
      <c r="AB8315" s="276" t="s">
        <v>48208</v>
      </c>
      <c r="AC8315" s="277">
        <v>-44.83</v>
      </c>
      <c r="AE8315" s="246" t="s">
        <v>52871</v>
      </c>
      <c r="AF8315" s="247">
        <v>1357.6</v>
      </c>
      <c r="AH8315" s="226" t="s">
        <v>36422</v>
      </c>
      <c r="AI8315" s="227">
        <v>260299.66</v>
      </c>
      <c r="AK8315" s="207" t="s">
        <v>22488</v>
      </c>
      <c r="AL8315" s="208">
        <v>2400</v>
      </c>
      <c r="AM8315" s="93"/>
      <c r="AN8315" s="93"/>
      <c r="AO8315" s="93"/>
    </row>
    <row r="8316" spans="28:41" x14ac:dyDescent="0.55000000000000004">
      <c r="AB8316" s="276" t="s">
        <v>69785</v>
      </c>
      <c r="AC8316" s="277">
        <v>1116.43</v>
      </c>
      <c r="AE8316" s="246" t="s">
        <v>52872</v>
      </c>
      <c r="AF8316" s="247">
        <v>1006.9</v>
      </c>
      <c r="AH8316" s="226" t="s">
        <v>33774</v>
      </c>
      <c r="AI8316" s="227">
        <v>31950</v>
      </c>
      <c r="AK8316" s="207" t="s">
        <v>22489</v>
      </c>
      <c r="AL8316" s="208">
        <v>867.52</v>
      </c>
      <c r="AM8316" s="93"/>
      <c r="AN8316" s="93"/>
      <c r="AO8316" s="93"/>
    </row>
    <row r="8317" spans="28:41" x14ac:dyDescent="0.55000000000000004">
      <c r="AB8317" s="276" t="s">
        <v>70084</v>
      </c>
      <c r="AC8317" s="277">
        <v>1947.31</v>
      </c>
      <c r="AE8317" s="246" t="s">
        <v>39258</v>
      </c>
      <c r="AF8317" s="247">
        <v>1952822</v>
      </c>
      <c r="AH8317" s="226" t="s">
        <v>36423</v>
      </c>
      <c r="AI8317" s="227">
        <v>4240.34</v>
      </c>
      <c r="AK8317" s="207" t="s">
        <v>22490</v>
      </c>
      <c r="AL8317" s="208">
        <v>15851.13</v>
      </c>
      <c r="AM8317" s="93"/>
      <c r="AN8317" s="93"/>
      <c r="AO8317" s="93"/>
    </row>
    <row r="8318" spans="28:41" x14ac:dyDescent="0.55000000000000004">
      <c r="AB8318" s="276" t="s">
        <v>70734</v>
      </c>
      <c r="AC8318" s="277">
        <v>216.83</v>
      </c>
      <c r="AE8318" s="246" t="s">
        <v>59666</v>
      </c>
      <c r="AF8318" s="247">
        <v>2381.25</v>
      </c>
      <c r="AH8318" s="226" t="s">
        <v>33775</v>
      </c>
      <c r="AI8318" s="227">
        <v>153330.39000000001</v>
      </c>
      <c r="AK8318" s="207" t="s">
        <v>22491</v>
      </c>
      <c r="AL8318" s="208">
        <v>80915.320000000007</v>
      </c>
      <c r="AM8318" s="93"/>
      <c r="AN8318" s="93"/>
      <c r="AO8318" s="93"/>
    </row>
    <row r="8319" spans="28:41" x14ac:dyDescent="0.55000000000000004">
      <c r="AB8319" s="276" t="s">
        <v>62484</v>
      </c>
      <c r="AC8319" s="277">
        <v>644.17999999999995</v>
      </c>
      <c r="AE8319" s="246" t="s">
        <v>63720</v>
      </c>
      <c r="AF8319" s="247">
        <v>1532422.74</v>
      </c>
      <c r="AH8319" s="226" t="s">
        <v>33776</v>
      </c>
      <c r="AI8319" s="227">
        <v>122193.49</v>
      </c>
      <c r="AK8319" s="207" t="s">
        <v>22492</v>
      </c>
      <c r="AL8319" s="208">
        <v>17204.490000000002</v>
      </c>
      <c r="AM8319" s="93"/>
      <c r="AN8319" s="93"/>
      <c r="AO8319" s="93"/>
    </row>
    <row r="8320" spans="28:41" x14ac:dyDescent="0.55000000000000004">
      <c r="AB8320" s="276" t="s">
        <v>48209</v>
      </c>
      <c r="AC8320" s="277">
        <v>176.11</v>
      </c>
      <c r="AE8320" s="246" t="s">
        <v>56275</v>
      </c>
      <c r="AF8320" s="247">
        <v>8955</v>
      </c>
      <c r="AH8320" s="226" t="s">
        <v>36424</v>
      </c>
      <c r="AI8320" s="227">
        <v>14313.19</v>
      </c>
      <c r="AK8320" s="207" t="s">
        <v>22493</v>
      </c>
      <c r="AL8320" s="208">
        <v>361.16</v>
      </c>
      <c r="AM8320" s="93"/>
      <c r="AN8320" s="93"/>
      <c r="AO8320" s="93"/>
    </row>
    <row r="8321" spans="28:41" x14ac:dyDescent="0.55000000000000004">
      <c r="AB8321" s="276" t="s">
        <v>68603</v>
      </c>
      <c r="AC8321" s="277">
        <v>650.91999999999996</v>
      </c>
      <c r="AE8321" s="246" t="s">
        <v>42659</v>
      </c>
      <c r="AF8321" s="247">
        <v>7692</v>
      </c>
      <c r="AH8321" s="226" t="s">
        <v>50098</v>
      </c>
      <c r="AI8321" s="227">
        <v>7206.55</v>
      </c>
      <c r="AK8321" s="207" t="s">
        <v>22494</v>
      </c>
      <c r="AL8321" s="208">
        <v>-243.44</v>
      </c>
      <c r="AM8321" s="93"/>
      <c r="AN8321" s="93"/>
      <c r="AO8321" s="93"/>
    </row>
    <row r="8322" spans="28:41" x14ac:dyDescent="0.55000000000000004">
      <c r="AB8322" s="276" t="s">
        <v>63349</v>
      </c>
      <c r="AC8322" s="277">
        <v>105</v>
      </c>
      <c r="AE8322" s="246" t="s">
        <v>39259</v>
      </c>
      <c r="AF8322" s="247">
        <v>267994.21999999997</v>
      </c>
      <c r="AH8322" s="226" t="s">
        <v>22579</v>
      </c>
      <c r="AI8322" s="227">
        <v>21279.040000000001</v>
      </c>
      <c r="AK8322" s="207" t="s">
        <v>22495</v>
      </c>
      <c r="AL8322" s="208">
        <v>1373.84</v>
      </c>
      <c r="AM8322" s="93"/>
      <c r="AN8322" s="93"/>
      <c r="AO8322" s="93"/>
    </row>
    <row r="8323" spans="28:41" x14ac:dyDescent="0.55000000000000004">
      <c r="AB8323" s="276" t="s">
        <v>45498</v>
      </c>
      <c r="AC8323" s="277">
        <v>3809.14</v>
      </c>
      <c r="AE8323" s="246" t="s">
        <v>42660</v>
      </c>
      <c r="AF8323" s="247">
        <v>364779.9</v>
      </c>
      <c r="AH8323" s="226" t="s">
        <v>48055</v>
      </c>
      <c r="AI8323" s="227">
        <v>5861.13</v>
      </c>
      <c r="AK8323" s="207" t="s">
        <v>22496</v>
      </c>
      <c r="AL8323" s="208">
        <v>100852.29</v>
      </c>
      <c r="AM8323" s="93"/>
      <c r="AN8323" s="93"/>
      <c r="AO8323" s="93"/>
    </row>
    <row r="8324" spans="28:41" x14ac:dyDescent="0.55000000000000004">
      <c r="AB8324" s="276" t="s">
        <v>53502</v>
      </c>
      <c r="AC8324" s="277">
        <v>3728</v>
      </c>
      <c r="AE8324" s="246" t="s">
        <v>64541</v>
      </c>
      <c r="AF8324" s="247">
        <v>7211.71</v>
      </c>
      <c r="AH8324" s="226" t="s">
        <v>39251</v>
      </c>
      <c r="AI8324" s="227">
        <v>2144.2600000000002</v>
      </c>
      <c r="AK8324" s="207" t="s">
        <v>22497</v>
      </c>
      <c r="AL8324" s="208">
        <v>170280</v>
      </c>
      <c r="AM8324" s="93"/>
      <c r="AN8324" s="93"/>
      <c r="AO8324" s="93"/>
    </row>
    <row r="8325" spans="28:41" x14ac:dyDescent="0.55000000000000004">
      <c r="AB8325" s="276" t="s">
        <v>35534</v>
      </c>
      <c r="AC8325" s="277">
        <v>31604.06</v>
      </c>
      <c r="AE8325" s="246" t="s">
        <v>58578</v>
      </c>
      <c r="AF8325" s="247">
        <v>23449.73</v>
      </c>
      <c r="AH8325" s="226" t="s">
        <v>48056</v>
      </c>
      <c r="AI8325" s="227">
        <v>25.04</v>
      </c>
      <c r="AK8325" s="207" t="s">
        <v>22498</v>
      </c>
      <c r="AL8325" s="208">
        <v>54705.15</v>
      </c>
      <c r="AM8325" s="93"/>
      <c r="AN8325" s="93"/>
      <c r="AO8325" s="93"/>
    </row>
    <row r="8326" spans="28:41" x14ac:dyDescent="0.55000000000000004">
      <c r="AB8326" s="276" t="s">
        <v>53519</v>
      </c>
      <c r="AC8326" s="277">
        <v>3320.19</v>
      </c>
      <c r="AE8326" s="246" t="s">
        <v>58579</v>
      </c>
      <c r="AF8326" s="247">
        <v>1394.94</v>
      </c>
      <c r="AH8326" s="226" t="s">
        <v>22581</v>
      </c>
      <c r="AI8326" s="227">
        <v>822867.23</v>
      </c>
      <c r="AK8326" s="207" t="s">
        <v>22499</v>
      </c>
      <c r="AL8326" s="208">
        <v>4168.49</v>
      </c>
      <c r="AM8326" s="93"/>
      <c r="AN8326" s="93"/>
      <c r="AO8326" s="93"/>
    </row>
    <row r="8327" spans="28:41" x14ac:dyDescent="0.55000000000000004">
      <c r="AB8327" s="276" t="s">
        <v>53520</v>
      </c>
      <c r="AC8327" s="277">
        <v>16109.39</v>
      </c>
      <c r="AE8327" s="246" t="s">
        <v>58580</v>
      </c>
      <c r="AF8327" s="247">
        <v>5051.09</v>
      </c>
      <c r="AH8327" s="226" t="s">
        <v>22582</v>
      </c>
      <c r="AI8327" s="227">
        <v>121897.5</v>
      </c>
      <c r="AK8327" s="207" t="s">
        <v>22500</v>
      </c>
      <c r="AL8327" s="208">
        <v>2625</v>
      </c>
      <c r="AM8327" s="93"/>
      <c r="AN8327" s="93"/>
      <c r="AO8327" s="93"/>
    </row>
    <row r="8328" spans="28:41" x14ac:dyDescent="0.55000000000000004">
      <c r="AB8328" s="276" t="s">
        <v>53521</v>
      </c>
      <c r="AC8328" s="277">
        <v>4853.76</v>
      </c>
      <c r="AE8328" s="246" t="s">
        <v>52873</v>
      </c>
      <c r="AF8328" s="247">
        <v>34721.24</v>
      </c>
      <c r="AH8328" s="226" t="s">
        <v>36425</v>
      </c>
      <c r="AI8328" s="227">
        <v>52155.15</v>
      </c>
      <c r="AK8328" s="207" t="s">
        <v>22501</v>
      </c>
      <c r="AL8328" s="208">
        <v>28387.9</v>
      </c>
      <c r="AM8328" s="93"/>
      <c r="AN8328" s="93"/>
      <c r="AO8328" s="93"/>
    </row>
    <row r="8329" spans="28:41" x14ac:dyDescent="0.55000000000000004">
      <c r="AB8329" s="276" t="s">
        <v>53522</v>
      </c>
      <c r="AC8329" s="277">
        <v>5847.6</v>
      </c>
      <c r="AE8329" s="246" t="s">
        <v>40398</v>
      </c>
      <c r="AF8329" s="247">
        <v>52070.06</v>
      </c>
      <c r="AH8329" s="226" t="s">
        <v>22583</v>
      </c>
      <c r="AI8329" s="227">
        <v>127036.87</v>
      </c>
      <c r="AK8329" s="207" t="s">
        <v>22502</v>
      </c>
      <c r="AL8329" s="208">
        <v>1851.96</v>
      </c>
      <c r="AM8329" s="93"/>
      <c r="AN8329" s="93"/>
      <c r="AO8329" s="93"/>
    </row>
    <row r="8330" spans="28:41" x14ac:dyDescent="0.55000000000000004">
      <c r="AB8330" s="276" t="s">
        <v>53523</v>
      </c>
      <c r="AC8330" s="277">
        <v>2305.04</v>
      </c>
      <c r="AE8330" s="246" t="s">
        <v>57570</v>
      </c>
      <c r="AF8330" s="247">
        <v>42144.9</v>
      </c>
      <c r="AH8330" s="226" t="s">
        <v>42655</v>
      </c>
      <c r="AI8330" s="227">
        <v>75708.45</v>
      </c>
      <c r="AK8330" s="207" t="s">
        <v>13750</v>
      </c>
      <c r="AL8330" s="208">
        <v>19115.75</v>
      </c>
      <c r="AM8330" s="93"/>
      <c r="AN8330" s="93"/>
      <c r="AO8330" s="93"/>
    </row>
    <row r="8331" spans="28:41" x14ac:dyDescent="0.55000000000000004">
      <c r="AB8331" s="276" t="s">
        <v>53524</v>
      </c>
      <c r="AC8331" s="277">
        <v>6003</v>
      </c>
      <c r="AE8331" s="246" t="s">
        <v>52874</v>
      </c>
      <c r="AF8331" s="247">
        <v>3000</v>
      </c>
      <c r="AH8331" s="226" t="s">
        <v>52846</v>
      </c>
      <c r="AI8331" s="227">
        <v>2250</v>
      </c>
      <c r="AK8331" s="207" t="s">
        <v>22503</v>
      </c>
      <c r="AL8331" s="208">
        <v>50080.37</v>
      </c>
      <c r="AM8331" s="93"/>
      <c r="AN8331" s="93"/>
      <c r="AO8331" s="93"/>
    </row>
    <row r="8332" spans="28:41" x14ac:dyDescent="0.55000000000000004">
      <c r="AB8332" s="276" t="s">
        <v>53525</v>
      </c>
      <c r="AC8332" s="277">
        <v>16374.5</v>
      </c>
      <c r="AE8332" s="246" t="s">
        <v>64542</v>
      </c>
      <c r="AF8332" s="247">
        <v>460.2</v>
      </c>
      <c r="AH8332" s="226" t="s">
        <v>52847</v>
      </c>
      <c r="AI8332" s="227">
        <v>172.11</v>
      </c>
      <c r="AK8332" s="207" t="s">
        <v>13751</v>
      </c>
      <c r="AL8332" s="208">
        <v>12299.35</v>
      </c>
      <c r="AM8332" s="93"/>
      <c r="AN8332" s="93"/>
      <c r="AO8332" s="93"/>
    </row>
    <row r="8333" spans="28:41" x14ac:dyDescent="0.55000000000000004">
      <c r="AB8333" s="276" t="s">
        <v>68604</v>
      </c>
      <c r="AC8333" s="277">
        <v>401.49</v>
      </c>
      <c r="AE8333" s="246" t="s">
        <v>64543</v>
      </c>
      <c r="AF8333" s="247">
        <v>20362.68</v>
      </c>
      <c r="AH8333" s="226" t="s">
        <v>52848</v>
      </c>
      <c r="AI8333" s="227">
        <v>542.25</v>
      </c>
      <c r="AK8333" s="207" t="s">
        <v>13752</v>
      </c>
      <c r="AL8333" s="208">
        <v>8396.82</v>
      </c>
      <c r="AM8333" s="93"/>
      <c r="AN8333" s="93"/>
      <c r="AO8333" s="93"/>
    </row>
    <row r="8334" spans="28:41" x14ac:dyDescent="0.55000000000000004">
      <c r="AB8334" s="276" t="s">
        <v>53526</v>
      </c>
      <c r="AC8334" s="277">
        <v>10207.459999999999</v>
      </c>
      <c r="AE8334" s="246" t="s">
        <v>52876</v>
      </c>
      <c r="AF8334" s="247">
        <v>16.47</v>
      </c>
      <c r="AH8334" s="226" t="s">
        <v>52849</v>
      </c>
      <c r="AI8334" s="227">
        <v>1600</v>
      </c>
      <c r="AK8334" s="207" t="s">
        <v>22504</v>
      </c>
      <c r="AL8334" s="208">
        <v>2400</v>
      </c>
      <c r="AM8334" s="93"/>
      <c r="AN8334" s="93"/>
      <c r="AO8334" s="93"/>
    </row>
    <row r="8335" spans="28:41" x14ac:dyDescent="0.55000000000000004">
      <c r="AB8335" s="276" t="s">
        <v>50361</v>
      </c>
      <c r="AC8335" s="277">
        <v>37.36</v>
      </c>
      <c r="AE8335" s="246" t="s">
        <v>50103</v>
      </c>
      <c r="AF8335" s="247">
        <v>962.7</v>
      </c>
      <c r="AH8335" s="226" t="s">
        <v>48057</v>
      </c>
      <c r="AI8335" s="227">
        <v>10125.66</v>
      </c>
      <c r="AK8335" s="207" t="s">
        <v>22505</v>
      </c>
      <c r="AL8335" s="208">
        <v>7418.52</v>
      </c>
      <c r="AM8335" s="93"/>
      <c r="AN8335" s="93"/>
      <c r="AO8335" s="93"/>
    </row>
    <row r="8336" spans="28:41" x14ac:dyDescent="0.55000000000000004">
      <c r="AB8336" s="276" t="s">
        <v>53528</v>
      </c>
      <c r="AC8336" s="277">
        <v>852.7</v>
      </c>
      <c r="AE8336" s="246" t="s">
        <v>60566</v>
      </c>
      <c r="AF8336" s="247">
        <v>26976.74</v>
      </c>
      <c r="AH8336" s="226" t="s">
        <v>40389</v>
      </c>
      <c r="AI8336" s="227">
        <v>456162.5</v>
      </c>
      <c r="AK8336" s="207" t="s">
        <v>22506</v>
      </c>
      <c r="AL8336" s="208">
        <v>28800</v>
      </c>
      <c r="AM8336" s="93"/>
      <c r="AN8336" s="93"/>
      <c r="AO8336" s="93"/>
    </row>
    <row r="8337" spans="28:41" x14ac:dyDescent="0.55000000000000004">
      <c r="AB8337" s="276" t="s">
        <v>53529</v>
      </c>
      <c r="AC8337" s="277">
        <v>85228.32</v>
      </c>
      <c r="AE8337" s="246" t="s">
        <v>63721</v>
      </c>
      <c r="AF8337" s="247">
        <v>15015</v>
      </c>
      <c r="AH8337" s="226" t="s">
        <v>40390</v>
      </c>
      <c r="AI8337" s="227">
        <v>5237125</v>
      </c>
      <c r="AK8337" s="207" t="s">
        <v>22507</v>
      </c>
      <c r="AL8337" s="208">
        <v>4287.25</v>
      </c>
      <c r="AM8337" s="93"/>
      <c r="AN8337" s="93"/>
      <c r="AO8337" s="93"/>
    </row>
    <row r="8338" spans="28:41" x14ac:dyDescent="0.55000000000000004">
      <c r="AB8338" s="276" t="s">
        <v>55350</v>
      </c>
      <c r="AC8338" s="277">
        <v>83078.460000000006</v>
      </c>
      <c r="AE8338" s="246" t="s">
        <v>63722</v>
      </c>
      <c r="AF8338" s="247">
        <v>3393</v>
      </c>
      <c r="AH8338" s="226" t="s">
        <v>36426</v>
      </c>
      <c r="AI8338" s="227">
        <v>7500</v>
      </c>
      <c r="AK8338" s="207" t="s">
        <v>13754</v>
      </c>
      <c r="AL8338" s="208">
        <v>29904.1</v>
      </c>
      <c r="AM8338" s="93"/>
      <c r="AN8338" s="93"/>
      <c r="AO8338" s="93"/>
    </row>
    <row r="8339" spans="28:41" x14ac:dyDescent="0.55000000000000004">
      <c r="AB8339" s="276" t="s">
        <v>68605</v>
      </c>
      <c r="AC8339" s="277">
        <v>67408.25</v>
      </c>
      <c r="AE8339" s="246" t="s">
        <v>48063</v>
      </c>
      <c r="AF8339" s="247">
        <v>9000</v>
      </c>
      <c r="AH8339" s="226" t="s">
        <v>36427</v>
      </c>
      <c r="AI8339" s="227">
        <v>435748.23</v>
      </c>
      <c r="AK8339" s="207" t="s">
        <v>13755</v>
      </c>
      <c r="AL8339" s="208">
        <v>37621.49</v>
      </c>
      <c r="AM8339" s="93"/>
      <c r="AN8339" s="93"/>
      <c r="AO8339" s="93"/>
    </row>
    <row r="8340" spans="28:41" x14ac:dyDescent="0.55000000000000004">
      <c r="AB8340" s="276" t="s">
        <v>47206</v>
      </c>
      <c r="AC8340" s="277">
        <v>1448812.2</v>
      </c>
      <c r="AE8340" s="246" t="s">
        <v>48064</v>
      </c>
      <c r="AF8340" s="247">
        <v>4147.17</v>
      </c>
      <c r="AH8340" s="226" t="s">
        <v>36428</v>
      </c>
      <c r="AI8340" s="227">
        <v>1206039.29</v>
      </c>
      <c r="AK8340" s="207" t="s">
        <v>13756</v>
      </c>
      <c r="AL8340" s="208">
        <v>12160.21</v>
      </c>
      <c r="AM8340" s="93"/>
      <c r="AN8340" s="93"/>
      <c r="AO8340" s="93"/>
    </row>
    <row r="8341" spans="28:41" x14ac:dyDescent="0.55000000000000004">
      <c r="AB8341" s="276" t="s">
        <v>68606</v>
      </c>
      <c r="AC8341" s="277">
        <v>1632.57</v>
      </c>
      <c r="AE8341" s="246" t="s">
        <v>48065</v>
      </c>
      <c r="AF8341" s="247">
        <v>13268.69</v>
      </c>
      <c r="AH8341" s="226" t="s">
        <v>50099</v>
      </c>
      <c r="AI8341" s="227">
        <v>127.09</v>
      </c>
      <c r="AK8341" s="207" t="s">
        <v>22508</v>
      </c>
      <c r="AL8341" s="208">
        <v>117215.27</v>
      </c>
      <c r="AM8341" s="93"/>
      <c r="AN8341" s="93"/>
      <c r="AO8341" s="93"/>
    </row>
    <row r="8342" spans="28:41" x14ac:dyDescent="0.55000000000000004">
      <c r="AB8342" s="276" t="s">
        <v>47207</v>
      </c>
      <c r="AC8342" s="277">
        <v>208337.09</v>
      </c>
      <c r="AE8342" s="246" t="s">
        <v>60567</v>
      </c>
      <c r="AF8342" s="247">
        <v>2924.8</v>
      </c>
      <c r="AH8342" s="226" t="s">
        <v>48058</v>
      </c>
      <c r="AI8342" s="227">
        <v>1505</v>
      </c>
      <c r="AK8342" s="207" t="s">
        <v>22509</v>
      </c>
      <c r="AL8342" s="208">
        <v>25864</v>
      </c>
      <c r="AM8342" s="93"/>
      <c r="AN8342" s="93"/>
      <c r="AO8342" s="93"/>
    </row>
    <row r="8343" spans="28:41" x14ac:dyDescent="0.55000000000000004">
      <c r="AB8343" s="276" t="s">
        <v>40589</v>
      </c>
      <c r="AC8343" s="277">
        <v>52283</v>
      </c>
      <c r="AE8343" s="246" t="s">
        <v>64544</v>
      </c>
      <c r="AF8343" s="247">
        <v>144.91</v>
      </c>
      <c r="AH8343" s="226" t="s">
        <v>35222</v>
      </c>
      <c r="AI8343" s="227">
        <v>30515.97</v>
      </c>
      <c r="AK8343" s="207" t="s">
        <v>22510</v>
      </c>
      <c r="AL8343" s="208">
        <v>18.98</v>
      </c>
      <c r="AM8343" s="93"/>
      <c r="AN8343" s="93"/>
      <c r="AO8343" s="93"/>
    </row>
    <row r="8344" spans="28:41" x14ac:dyDescent="0.55000000000000004">
      <c r="AB8344" s="276" t="s">
        <v>47209</v>
      </c>
      <c r="AC8344" s="277">
        <v>41585.69</v>
      </c>
      <c r="AE8344" s="246" t="s">
        <v>59667</v>
      </c>
      <c r="AF8344" s="247">
        <v>110788.14</v>
      </c>
      <c r="AH8344" s="226" t="s">
        <v>39252</v>
      </c>
      <c r="AI8344" s="227">
        <v>49115.33</v>
      </c>
      <c r="AK8344" s="207" t="s">
        <v>22511</v>
      </c>
      <c r="AL8344" s="208">
        <v>38215.24</v>
      </c>
      <c r="AM8344" s="93"/>
      <c r="AN8344" s="93"/>
      <c r="AO8344" s="93"/>
    </row>
    <row r="8345" spans="28:41" x14ac:dyDescent="0.55000000000000004">
      <c r="AB8345" s="276" t="s">
        <v>48216</v>
      </c>
      <c r="AC8345" s="277">
        <v>872335.1</v>
      </c>
      <c r="AE8345" s="246" t="s">
        <v>52877</v>
      </c>
      <c r="AF8345" s="247">
        <v>1495.18</v>
      </c>
      <c r="AH8345" s="226" t="s">
        <v>39253</v>
      </c>
      <c r="AI8345" s="227">
        <v>326302.7</v>
      </c>
      <c r="AK8345" s="207" t="s">
        <v>13757</v>
      </c>
      <c r="AL8345" s="208">
        <v>55543.48</v>
      </c>
      <c r="AM8345" s="93"/>
      <c r="AN8345" s="93"/>
      <c r="AO8345" s="93"/>
    </row>
    <row r="8346" spans="28:41" x14ac:dyDescent="0.55000000000000004">
      <c r="AB8346" s="276" t="s">
        <v>47210</v>
      </c>
      <c r="AC8346" s="277">
        <v>26779.26</v>
      </c>
      <c r="AE8346" s="246" t="s">
        <v>47037</v>
      </c>
      <c r="AF8346" s="247">
        <v>12516.08</v>
      </c>
      <c r="AH8346" s="226" t="s">
        <v>22586</v>
      </c>
      <c r="AI8346" s="227">
        <v>119447.54</v>
      </c>
      <c r="AK8346" s="207" t="s">
        <v>22512</v>
      </c>
      <c r="AL8346" s="208">
        <v>192973.29</v>
      </c>
      <c r="AM8346" s="93"/>
      <c r="AN8346" s="93"/>
      <c r="AO8346" s="93"/>
    </row>
    <row r="8347" spans="28:41" x14ac:dyDescent="0.55000000000000004">
      <c r="AB8347" s="276" t="s">
        <v>47211</v>
      </c>
      <c r="AC8347" s="277">
        <v>136123.82</v>
      </c>
      <c r="AE8347" s="246" t="s">
        <v>48066</v>
      </c>
      <c r="AF8347" s="247">
        <v>5577.5</v>
      </c>
      <c r="AH8347" s="226" t="s">
        <v>39254</v>
      </c>
      <c r="AI8347" s="227">
        <v>168934.28</v>
      </c>
      <c r="AK8347" s="207" t="s">
        <v>22513</v>
      </c>
      <c r="AL8347" s="208">
        <v>17896.64</v>
      </c>
      <c r="AM8347" s="93"/>
      <c r="AN8347" s="93"/>
      <c r="AO8347" s="93"/>
    </row>
    <row r="8348" spans="28:41" x14ac:dyDescent="0.55000000000000004">
      <c r="AB8348" s="276" t="s">
        <v>45499</v>
      </c>
      <c r="AC8348" s="277">
        <v>20628.82</v>
      </c>
      <c r="AE8348" s="246" t="s">
        <v>52879</v>
      </c>
      <c r="AF8348" s="247">
        <v>66.290000000000006</v>
      </c>
      <c r="AH8348" s="226" t="s">
        <v>45118</v>
      </c>
      <c r="AI8348" s="227">
        <v>721450.03</v>
      </c>
      <c r="AK8348" s="207" t="s">
        <v>22514</v>
      </c>
      <c r="AL8348" s="208">
        <v>43359.9</v>
      </c>
      <c r="AM8348" s="93"/>
      <c r="AN8348" s="93"/>
      <c r="AO8348" s="93"/>
    </row>
    <row r="8349" spans="28:41" x14ac:dyDescent="0.55000000000000004">
      <c r="AB8349" s="276" t="s">
        <v>55351</v>
      </c>
      <c r="AC8349" s="277">
        <v>85689.48</v>
      </c>
      <c r="AE8349" s="246" t="s">
        <v>47038</v>
      </c>
      <c r="AF8349" s="247">
        <v>3874.24</v>
      </c>
      <c r="AH8349" s="226" t="s">
        <v>45119</v>
      </c>
      <c r="AI8349" s="227">
        <v>51305.97</v>
      </c>
      <c r="AK8349" s="207" t="s">
        <v>22515</v>
      </c>
      <c r="AL8349" s="208">
        <v>-2283.63</v>
      </c>
      <c r="AM8349" s="93"/>
      <c r="AN8349" s="93"/>
      <c r="AO8349" s="93"/>
    </row>
    <row r="8350" spans="28:41" x14ac:dyDescent="0.55000000000000004">
      <c r="AB8350" s="276" t="s">
        <v>57776</v>
      </c>
      <c r="AC8350" s="277">
        <v>58193.9</v>
      </c>
      <c r="AE8350" s="246" t="s">
        <v>64545</v>
      </c>
      <c r="AF8350" s="247">
        <v>70.81</v>
      </c>
      <c r="AH8350" s="226" t="s">
        <v>45120</v>
      </c>
      <c r="AI8350" s="227">
        <v>68537.5</v>
      </c>
      <c r="AK8350" s="207" t="s">
        <v>22516</v>
      </c>
      <c r="AL8350" s="208">
        <v>4059.74</v>
      </c>
      <c r="AM8350" s="93"/>
      <c r="AN8350" s="93"/>
      <c r="AO8350" s="93"/>
    </row>
    <row r="8351" spans="28:41" x14ac:dyDescent="0.55000000000000004">
      <c r="AB8351" s="276" t="s">
        <v>57777</v>
      </c>
      <c r="AC8351" s="277">
        <v>18068.2</v>
      </c>
      <c r="AE8351" s="246" t="s">
        <v>63723</v>
      </c>
      <c r="AF8351" s="247">
        <v>4138.33</v>
      </c>
      <c r="AH8351" s="226" t="s">
        <v>45121</v>
      </c>
      <c r="AI8351" s="227">
        <v>5243.12</v>
      </c>
      <c r="AK8351" s="207" t="s">
        <v>22517</v>
      </c>
      <c r="AL8351" s="208">
        <v>5214</v>
      </c>
      <c r="AM8351" s="93"/>
      <c r="AN8351" s="93"/>
      <c r="AO8351" s="93"/>
    </row>
    <row r="8352" spans="28:41" x14ac:dyDescent="0.55000000000000004">
      <c r="AB8352" s="276" t="s">
        <v>58657</v>
      </c>
      <c r="AC8352" s="277">
        <v>234</v>
      </c>
      <c r="AE8352" s="246" t="s">
        <v>63234</v>
      </c>
      <c r="AF8352" s="247">
        <v>350.84</v>
      </c>
      <c r="AH8352" s="226" t="s">
        <v>22629</v>
      </c>
      <c r="AI8352" s="227">
        <v>24380</v>
      </c>
      <c r="AK8352" s="207" t="s">
        <v>22518</v>
      </c>
      <c r="AL8352" s="208">
        <v>50631.68</v>
      </c>
      <c r="AM8352" s="93"/>
      <c r="AN8352" s="93"/>
      <c r="AO8352" s="93"/>
    </row>
    <row r="8353" spans="28:41" x14ac:dyDescent="0.55000000000000004">
      <c r="AB8353" s="276" t="s">
        <v>58658</v>
      </c>
      <c r="AC8353" s="277">
        <v>7781.6</v>
      </c>
      <c r="AE8353" s="246" t="s">
        <v>63235</v>
      </c>
      <c r="AF8353" s="247">
        <v>2150.5</v>
      </c>
      <c r="AH8353" s="226" t="s">
        <v>33780</v>
      </c>
      <c r="AI8353" s="227">
        <v>8500</v>
      </c>
      <c r="AK8353" s="207" t="s">
        <v>22519</v>
      </c>
      <c r="AL8353" s="208">
        <v>146358.62</v>
      </c>
      <c r="AM8353" s="93"/>
      <c r="AN8353" s="93"/>
      <c r="AO8353" s="93"/>
    </row>
    <row r="8354" spans="28:41" x14ac:dyDescent="0.55000000000000004">
      <c r="AB8354" s="276" t="s">
        <v>56505</v>
      </c>
      <c r="AC8354" s="277">
        <v>3729.64</v>
      </c>
      <c r="AE8354" s="246" t="s">
        <v>63236</v>
      </c>
      <c r="AF8354" s="247">
        <v>112.82</v>
      </c>
      <c r="AH8354" s="226" t="s">
        <v>50100</v>
      </c>
      <c r="AI8354" s="227">
        <v>22677</v>
      </c>
      <c r="AK8354" s="207" t="s">
        <v>22520</v>
      </c>
      <c r="AL8354" s="208">
        <v>41250.230000000003</v>
      </c>
      <c r="AM8354" s="93"/>
      <c r="AN8354" s="93"/>
      <c r="AO8354" s="93"/>
    </row>
    <row r="8355" spans="28:41" x14ac:dyDescent="0.55000000000000004">
      <c r="AB8355" s="276" t="s">
        <v>64820</v>
      </c>
      <c r="AC8355" s="277">
        <v>8257.56</v>
      </c>
      <c r="AE8355" s="246" t="s">
        <v>63237</v>
      </c>
      <c r="AF8355" s="247">
        <v>7592.1</v>
      </c>
      <c r="AH8355" s="226" t="s">
        <v>22630</v>
      </c>
      <c r="AI8355" s="227">
        <v>5852</v>
      </c>
      <c r="AK8355" s="207" t="s">
        <v>22521</v>
      </c>
      <c r="AL8355" s="208">
        <v>18225.37</v>
      </c>
      <c r="AM8355" s="93"/>
      <c r="AN8355" s="93"/>
      <c r="AO8355" s="93"/>
    </row>
    <row r="8356" spans="28:41" x14ac:dyDescent="0.55000000000000004">
      <c r="AB8356" s="276" t="s">
        <v>56506</v>
      </c>
      <c r="AC8356" s="277">
        <v>7080</v>
      </c>
      <c r="AE8356" s="246" t="s">
        <v>63238</v>
      </c>
      <c r="AF8356" s="247">
        <v>774.3</v>
      </c>
      <c r="AH8356" s="226" t="s">
        <v>48961</v>
      </c>
      <c r="AI8356" s="227">
        <v>2543</v>
      </c>
      <c r="AK8356" s="207" t="s">
        <v>22522</v>
      </c>
      <c r="AL8356" s="208">
        <v>49917.19</v>
      </c>
      <c r="AM8356" s="93"/>
      <c r="AN8356" s="93"/>
      <c r="AO8356" s="93"/>
    </row>
    <row r="8357" spans="28:41" x14ac:dyDescent="0.55000000000000004">
      <c r="AB8357" s="276" t="s">
        <v>40590</v>
      </c>
      <c r="AC8357" s="277">
        <v>232785.04</v>
      </c>
      <c r="AE8357" s="246" t="s">
        <v>63239</v>
      </c>
      <c r="AF8357" s="247">
        <v>2253.58</v>
      </c>
      <c r="AH8357" s="226" t="s">
        <v>52850</v>
      </c>
      <c r="AI8357" s="227">
        <v>3250</v>
      </c>
      <c r="AK8357" s="207" t="s">
        <v>22523</v>
      </c>
      <c r="AL8357" s="208">
        <v>17363.86</v>
      </c>
      <c r="AM8357" s="93"/>
      <c r="AN8357" s="93"/>
      <c r="AO8357" s="93"/>
    </row>
    <row r="8358" spans="28:41" x14ac:dyDescent="0.55000000000000004">
      <c r="AB8358" s="276" t="s">
        <v>47212</v>
      </c>
      <c r="AC8358" s="277">
        <v>747675.69</v>
      </c>
      <c r="AE8358" s="246" t="s">
        <v>63240</v>
      </c>
      <c r="AF8358" s="247">
        <v>87.72</v>
      </c>
      <c r="AH8358" s="226" t="s">
        <v>52851</v>
      </c>
      <c r="AI8358" s="227">
        <v>2000</v>
      </c>
      <c r="AK8358" s="207" t="s">
        <v>22524</v>
      </c>
      <c r="AL8358" s="208">
        <v>21846.05</v>
      </c>
      <c r="AM8358" s="93"/>
      <c r="AN8358" s="93"/>
      <c r="AO8358" s="93"/>
    </row>
    <row r="8359" spans="28:41" x14ac:dyDescent="0.55000000000000004">
      <c r="AB8359" s="276" t="s">
        <v>47213</v>
      </c>
      <c r="AC8359" s="277">
        <v>475738.96</v>
      </c>
      <c r="AE8359" s="246" t="s">
        <v>64546</v>
      </c>
      <c r="AF8359" s="247">
        <v>51.36</v>
      </c>
      <c r="AH8359" s="226" t="s">
        <v>35225</v>
      </c>
      <c r="AI8359" s="227">
        <v>42550</v>
      </c>
      <c r="AK8359" s="207" t="s">
        <v>22525</v>
      </c>
      <c r="AL8359" s="208">
        <v>108200</v>
      </c>
      <c r="AM8359" s="93"/>
      <c r="AN8359" s="93"/>
      <c r="AO8359" s="93"/>
    </row>
    <row r="8360" spans="28:41" x14ac:dyDescent="0.55000000000000004">
      <c r="AB8360" s="276" t="s">
        <v>58325</v>
      </c>
      <c r="AC8360" s="277">
        <v>2218235.36</v>
      </c>
      <c r="AE8360" s="246" t="s">
        <v>58875</v>
      </c>
      <c r="AF8360" s="247">
        <v>3458</v>
      </c>
      <c r="AH8360" s="226" t="s">
        <v>35226</v>
      </c>
      <c r="AI8360" s="227">
        <v>15300</v>
      </c>
      <c r="AK8360" s="207" t="s">
        <v>22526</v>
      </c>
      <c r="AL8360" s="208">
        <v>2687.52</v>
      </c>
      <c r="AM8360" s="93"/>
      <c r="AN8360" s="93"/>
      <c r="AO8360" s="93"/>
    </row>
    <row r="8361" spans="28:41" x14ac:dyDescent="0.55000000000000004">
      <c r="AB8361" s="276" t="s">
        <v>45501</v>
      </c>
      <c r="AC8361" s="277">
        <v>495210.18</v>
      </c>
      <c r="AE8361" s="246" t="s">
        <v>64547</v>
      </c>
      <c r="AF8361" s="247">
        <v>2055.2800000000002</v>
      </c>
      <c r="AH8361" s="226" t="s">
        <v>35227</v>
      </c>
      <c r="AI8361" s="227">
        <v>3192.76</v>
      </c>
      <c r="AK8361" s="207" t="s">
        <v>22527</v>
      </c>
      <c r="AL8361" s="208">
        <v>19064</v>
      </c>
      <c r="AM8361" s="93"/>
      <c r="AN8361" s="93"/>
      <c r="AO8361" s="93"/>
    </row>
    <row r="8362" spans="28:41" x14ac:dyDescent="0.55000000000000004">
      <c r="AB8362" s="276" t="s">
        <v>63351</v>
      </c>
      <c r="AC8362" s="277">
        <v>918950.24</v>
      </c>
      <c r="AE8362" s="246" t="s">
        <v>57571</v>
      </c>
      <c r="AF8362" s="247">
        <v>103290.44</v>
      </c>
      <c r="AH8362" s="226" t="s">
        <v>35228</v>
      </c>
      <c r="AI8362" s="227">
        <v>1237.5</v>
      </c>
      <c r="AK8362" s="207" t="s">
        <v>22528</v>
      </c>
      <c r="AL8362" s="208">
        <v>21964.959999999999</v>
      </c>
      <c r="AM8362" s="93"/>
      <c r="AN8362" s="93"/>
      <c r="AO8362" s="93"/>
    </row>
    <row r="8363" spans="28:41" x14ac:dyDescent="0.55000000000000004">
      <c r="AB8363" s="276" t="s">
        <v>53532</v>
      </c>
      <c r="AC8363" s="277">
        <v>871042.87</v>
      </c>
      <c r="AE8363" s="246" t="s">
        <v>50104</v>
      </c>
      <c r="AF8363" s="247">
        <v>8910</v>
      </c>
      <c r="AH8363" s="226" t="s">
        <v>35229</v>
      </c>
      <c r="AI8363" s="227">
        <v>2272.4499999999998</v>
      </c>
      <c r="AK8363" s="207" t="s">
        <v>22529</v>
      </c>
      <c r="AL8363" s="208">
        <v>172454.04</v>
      </c>
      <c r="AM8363" s="93"/>
      <c r="AN8363" s="93"/>
      <c r="AO8363" s="93"/>
    </row>
    <row r="8364" spans="28:41" x14ac:dyDescent="0.55000000000000004">
      <c r="AB8364" s="276" t="s">
        <v>47214</v>
      </c>
      <c r="AC8364" s="277">
        <v>16000</v>
      </c>
      <c r="AE8364" s="246" t="s">
        <v>56276</v>
      </c>
      <c r="AF8364" s="247">
        <v>18418.2</v>
      </c>
      <c r="AH8364" s="226" t="s">
        <v>35230</v>
      </c>
      <c r="AI8364" s="227">
        <v>291.29000000000002</v>
      </c>
      <c r="AK8364" s="207" t="s">
        <v>22530</v>
      </c>
      <c r="AL8364" s="208">
        <v>12555.7</v>
      </c>
      <c r="AM8364" s="93"/>
      <c r="AN8364" s="93"/>
      <c r="AO8364" s="93"/>
    </row>
    <row r="8365" spans="28:41" x14ac:dyDescent="0.55000000000000004">
      <c r="AB8365" s="276" t="s">
        <v>59429</v>
      </c>
      <c r="AC8365" s="277">
        <v>298871.34000000003</v>
      </c>
      <c r="AE8365" s="246" t="s">
        <v>64548</v>
      </c>
      <c r="AF8365" s="247">
        <v>341.27</v>
      </c>
      <c r="AH8365" s="226" t="s">
        <v>35904</v>
      </c>
      <c r="AI8365" s="227">
        <v>53166.63</v>
      </c>
      <c r="AK8365" s="207" t="s">
        <v>22531</v>
      </c>
      <c r="AL8365" s="208">
        <v>25620.9</v>
      </c>
      <c r="AM8365" s="93"/>
      <c r="AN8365" s="93"/>
      <c r="AO8365" s="93"/>
    </row>
    <row r="8366" spans="28:41" x14ac:dyDescent="0.55000000000000004">
      <c r="AB8366" s="276" t="s">
        <v>45502</v>
      </c>
      <c r="AC8366" s="277">
        <v>106245.3</v>
      </c>
      <c r="AE8366" s="246" t="s">
        <v>56277</v>
      </c>
      <c r="AF8366" s="247">
        <v>1527.18</v>
      </c>
      <c r="AH8366" s="226" t="s">
        <v>35905</v>
      </c>
      <c r="AI8366" s="227">
        <v>4025.81</v>
      </c>
      <c r="AK8366" s="207" t="s">
        <v>22532</v>
      </c>
      <c r="AL8366" s="208">
        <v>277956.40000000002</v>
      </c>
      <c r="AM8366" s="93"/>
      <c r="AN8366" s="93"/>
      <c r="AO8366" s="93"/>
    </row>
    <row r="8367" spans="28:41" x14ac:dyDescent="0.55000000000000004">
      <c r="AB8367" s="276" t="s">
        <v>48217</v>
      </c>
      <c r="AC8367" s="277">
        <v>596603.13</v>
      </c>
      <c r="AE8367" s="246" t="s">
        <v>61473</v>
      </c>
      <c r="AF8367" s="247">
        <v>2537</v>
      </c>
      <c r="AH8367" s="226" t="s">
        <v>35906</v>
      </c>
      <c r="AI8367" s="227">
        <v>3190</v>
      </c>
      <c r="AK8367" s="207" t="s">
        <v>22533</v>
      </c>
      <c r="AL8367" s="208">
        <v>303.10000000000002</v>
      </c>
      <c r="AM8367" s="93"/>
      <c r="AN8367" s="93"/>
      <c r="AO8367" s="93"/>
    </row>
    <row r="8368" spans="28:41" x14ac:dyDescent="0.55000000000000004">
      <c r="AB8368" s="276" t="s">
        <v>48218</v>
      </c>
      <c r="AC8368" s="277">
        <v>211004.01</v>
      </c>
      <c r="AE8368" s="246" t="s">
        <v>60568</v>
      </c>
      <c r="AF8368" s="247">
        <v>8170.02</v>
      </c>
      <c r="AH8368" s="226" t="s">
        <v>35907</v>
      </c>
      <c r="AI8368" s="227">
        <v>4674.78</v>
      </c>
      <c r="AK8368" s="207" t="s">
        <v>22534</v>
      </c>
      <c r="AL8368" s="208">
        <v>31468.9</v>
      </c>
      <c r="AM8368" s="93"/>
      <c r="AN8368" s="93"/>
      <c r="AO8368" s="93"/>
    </row>
    <row r="8369" spans="28:41" x14ac:dyDescent="0.55000000000000004">
      <c r="AB8369" s="276" t="s">
        <v>61556</v>
      </c>
      <c r="AC8369" s="277">
        <v>-65431.519999999997</v>
      </c>
      <c r="AE8369" s="246" t="s">
        <v>60569</v>
      </c>
      <c r="AF8369" s="247">
        <v>625.02</v>
      </c>
      <c r="AH8369" s="226" t="s">
        <v>52852</v>
      </c>
      <c r="AI8369" s="227">
        <v>19010</v>
      </c>
      <c r="AK8369" s="207" t="s">
        <v>22535</v>
      </c>
      <c r="AL8369" s="208">
        <v>6449</v>
      </c>
      <c r="AM8369" s="93"/>
      <c r="AN8369" s="93"/>
      <c r="AO8369" s="93"/>
    </row>
    <row r="8370" spans="28:41" x14ac:dyDescent="0.55000000000000004">
      <c r="AB8370" s="276" t="s">
        <v>68607</v>
      </c>
      <c r="AC8370" s="277">
        <v>171448.81</v>
      </c>
      <c r="AE8370" s="246" t="s">
        <v>60570</v>
      </c>
      <c r="AF8370" s="247">
        <v>2001.66</v>
      </c>
      <c r="AH8370" s="226" t="s">
        <v>52853</v>
      </c>
      <c r="AI8370" s="227">
        <v>4938.5</v>
      </c>
      <c r="AK8370" s="207" t="s">
        <v>22536</v>
      </c>
      <c r="AL8370" s="208">
        <v>19800</v>
      </c>
      <c r="AM8370" s="93"/>
      <c r="AN8370" s="93"/>
      <c r="AO8370" s="93"/>
    </row>
    <row r="8371" spans="28:41" x14ac:dyDescent="0.55000000000000004">
      <c r="AB8371" s="276" t="s">
        <v>68608</v>
      </c>
      <c r="AC8371" s="277">
        <v>403.14</v>
      </c>
      <c r="AE8371" s="246" t="s">
        <v>57572</v>
      </c>
      <c r="AF8371" s="247">
        <v>440.35</v>
      </c>
      <c r="AH8371" s="226" t="s">
        <v>52854</v>
      </c>
      <c r="AI8371" s="227">
        <v>1544</v>
      </c>
      <c r="AK8371" s="207" t="s">
        <v>22537</v>
      </c>
      <c r="AL8371" s="208">
        <v>2110.1999999999998</v>
      </c>
      <c r="AM8371" s="93"/>
      <c r="AN8371" s="93"/>
      <c r="AO8371" s="93"/>
    </row>
    <row r="8372" spans="28:41" x14ac:dyDescent="0.55000000000000004">
      <c r="AB8372" s="276" t="s">
        <v>70085</v>
      </c>
      <c r="AC8372" s="277">
        <v>60</v>
      </c>
      <c r="AE8372" s="246" t="s">
        <v>22774</v>
      </c>
      <c r="AF8372" s="247">
        <v>1122.8499999999999</v>
      </c>
      <c r="AH8372" s="226" t="s">
        <v>45122</v>
      </c>
      <c r="AI8372" s="227">
        <v>31000</v>
      </c>
      <c r="AK8372" s="207" t="s">
        <v>22538</v>
      </c>
      <c r="AL8372" s="208">
        <v>2749.58</v>
      </c>
      <c r="AM8372" s="93"/>
      <c r="AN8372" s="93"/>
      <c r="AO8372" s="93"/>
    </row>
    <row r="8373" spans="28:41" x14ac:dyDescent="0.55000000000000004">
      <c r="AB8373" s="276" t="s">
        <v>62216</v>
      </c>
      <c r="AC8373" s="277">
        <v>228</v>
      </c>
      <c r="AE8373" s="246" t="s">
        <v>59668</v>
      </c>
      <c r="AF8373" s="247">
        <v>2000</v>
      </c>
      <c r="AH8373" s="226" t="s">
        <v>45123</v>
      </c>
      <c r="AI8373" s="227">
        <v>2003</v>
      </c>
      <c r="AK8373" s="207" t="s">
        <v>22539</v>
      </c>
      <c r="AL8373" s="208">
        <v>1079.74</v>
      </c>
      <c r="AM8373" s="93"/>
      <c r="AN8373" s="93"/>
      <c r="AO8373" s="93"/>
    </row>
    <row r="8374" spans="28:41" x14ac:dyDescent="0.55000000000000004">
      <c r="AB8374" s="276" t="s">
        <v>53534</v>
      </c>
      <c r="AC8374" s="277">
        <v>96506.36</v>
      </c>
      <c r="AE8374" s="246" t="s">
        <v>59669</v>
      </c>
      <c r="AF8374" s="247">
        <v>153</v>
      </c>
      <c r="AH8374" s="226" t="s">
        <v>22645</v>
      </c>
      <c r="AI8374" s="227">
        <v>2527</v>
      </c>
      <c r="AK8374" s="207" t="s">
        <v>22540</v>
      </c>
      <c r="AL8374" s="208">
        <v>600</v>
      </c>
      <c r="AM8374" s="93"/>
      <c r="AN8374" s="93"/>
      <c r="AO8374" s="93"/>
    </row>
    <row r="8375" spans="28:41" x14ac:dyDescent="0.55000000000000004">
      <c r="AB8375" s="276" t="s">
        <v>53535</v>
      </c>
      <c r="AC8375" s="277">
        <v>11779.79</v>
      </c>
      <c r="AE8375" s="246" t="s">
        <v>59670</v>
      </c>
      <c r="AF8375" s="247">
        <v>342</v>
      </c>
      <c r="AH8375" s="226" t="s">
        <v>45124</v>
      </c>
      <c r="AI8375" s="227">
        <v>66562.91</v>
      </c>
      <c r="AK8375" s="207" t="s">
        <v>22541</v>
      </c>
      <c r="AL8375" s="208">
        <v>3529.15</v>
      </c>
      <c r="AM8375" s="93"/>
      <c r="AN8375" s="93"/>
      <c r="AO8375" s="93"/>
    </row>
    <row r="8376" spans="28:41" x14ac:dyDescent="0.55000000000000004">
      <c r="AB8376" s="276" t="s">
        <v>49115</v>
      </c>
      <c r="AC8376" s="277">
        <v>359.25</v>
      </c>
      <c r="AE8376" s="246" t="s">
        <v>59671</v>
      </c>
      <c r="AF8376" s="247">
        <v>4000</v>
      </c>
      <c r="AH8376" s="226" t="s">
        <v>45125</v>
      </c>
      <c r="AI8376" s="227">
        <v>5092.09</v>
      </c>
      <c r="AK8376" s="207" t="s">
        <v>22542</v>
      </c>
      <c r="AL8376" s="208">
        <v>6767.89</v>
      </c>
      <c r="AM8376" s="93"/>
      <c r="AN8376" s="93"/>
      <c r="AO8376" s="93"/>
    </row>
    <row r="8377" spans="28:41" x14ac:dyDescent="0.55000000000000004">
      <c r="AB8377" s="276" t="s">
        <v>45503</v>
      </c>
      <c r="AC8377" s="277">
        <v>750</v>
      </c>
      <c r="AE8377" s="246" t="s">
        <v>59672</v>
      </c>
      <c r="AF8377" s="247">
        <v>306</v>
      </c>
      <c r="AH8377" s="226" t="s">
        <v>22648</v>
      </c>
      <c r="AI8377" s="227">
        <v>56042.23</v>
      </c>
      <c r="AK8377" s="207" t="s">
        <v>22543</v>
      </c>
      <c r="AL8377" s="208">
        <v>2859.45</v>
      </c>
      <c r="AM8377" s="93"/>
      <c r="AN8377" s="93"/>
      <c r="AO8377" s="93"/>
    </row>
    <row r="8378" spans="28:41" x14ac:dyDescent="0.55000000000000004">
      <c r="AB8378" s="276" t="s">
        <v>68609</v>
      </c>
      <c r="AC8378" s="277">
        <v>29898.26</v>
      </c>
      <c r="AE8378" s="246" t="s">
        <v>59673</v>
      </c>
      <c r="AF8378" s="247">
        <v>847</v>
      </c>
      <c r="AH8378" s="226" t="s">
        <v>36433</v>
      </c>
      <c r="AI8378" s="227">
        <v>4005</v>
      </c>
      <c r="AK8378" s="207" t="s">
        <v>22544</v>
      </c>
      <c r="AL8378" s="208">
        <v>1498.42</v>
      </c>
      <c r="AM8378" s="93"/>
      <c r="AN8378" s="93"/>
      <c r="AO8378" s="93"/>
    </row>
    <row r="8379" spans="28:41" x14ac:dyDescent="0.55000000000000004">
      <c r="AB8379" s="276" t="s">
        <v>68610</v>
      </c>
      <c r="AC8379" s="277">
        <v>5461.86</v>
      </c>
      <c r="AE8379" s="246" t="s">
        <v>55229</v>
      </c>
      <c r="AF8379" s="247">
        <v>1592</v>
      </c>
      <c r="AH8379" s="226" t="s">
        <v>48059</v>
      </c>
      <c r="AI8379" s="227">
        <v>3053.4</v>
      </c>
      <c r="AK8379" s="207" t="s">
        <v>22545</v>
      </c>
      <c r="AL8379" s="208">
        <v>2820</v>
      </c>
      <c r="AM8379" s="93"/>
      <c r="AN8379" s="93"/>
      <c r="AO8379" s="93"/>
    </row>
    <row r="8380" spans="28:41" x14ac:dyDescent="0.55000000000000004">
      <c r="AB8380" s="276" t="s">
        <v>68611</v>
      </c>
      <c r="AC8380" s="277">
        <v>194.16</v>
      </c>
      <c r="AE8380" s="246" t="s">
        <v>55230</v>
      </c>
      <c r="AF8380" s="247">
        <v>498</v>
      </c>
      <c r="AH8380" s="226" t="s">
        <v>48060</v>
      </c>
      <c r="AI8380" s="227">
        <v>233.6</v>
      </c>
      <c r="AK8380" s="207" t="s">
        <v>22546</v>
      </c>
      <c r="AL8380" s="208">
        <v>532.36</v>
      </c>
      <c r="AM8380" s="93"/>
      <c r="AN8380" s="93"/>
      <c r="AO8380" s="93"/>
    </row>
    <row r="8381" spans="28:41" x14ac:dyDescent="0.55000000000000004">
      <c r="AB8381" s="276" t="s">
        <v>68612</v>
      </c>
      <c r="AC8381" s="277">
        <v>4768.7700000000004</v>
      </c>
      <c r="AE8381" s="246" t="s">
        <v>50109</v>
      </c>
      <c r="AF8381" s="247">
        <v>909.6</v>
      </c>
      <c r="AH8381" s="226" t="s">
        <v>40391</v>
      </c>
      <c r="AI8381" s="227">
        <v>32212.89</v>
      </c>
      <c r="AK8381" s="207" t="s">
        <v>22547</v>
      </c>
      <c r="AL8381" s="208">
        <v>37167.5</v>
      </c>
      <c r="AM8381" s="93"/>
      <c r="AN8381" s="93"/>
      <c r="AO8381" s="93"/>
    </row>
    <row r="8382" spans="28:41" x14ac:dyDescent="0.55000000000000004">
      <c r="AB8382" s="276" t="s">
        <v>68613</v>
      </c>
      <c r="AC8382" s="277">
        <v>3084.77</v>
      </c>
      <c r="AE8382" s="246" t="s">
        <v>13811</v>
      </c>
      <c r="AF8382" s="247">
        <v>34.89</v>
      </c>
      <c r="AH8382" s="226" t="s">
        <v>40392</v>
      </c>
      <c r="AI8382" s="227">
        <v>30199.34</v>
      </c>
      <c r="AK8382" s="207" t="s">
        <v>22548</v>
      </c>
      <c r="AL8382" s="208">
        <v>10561.8</v>
      </c>
      <c r="AM8382" s="93"/>
      <c r="AN8382" s="93"/>
      <c r="AO8382" s="93"/>
    </row>
    <row r="8383" spans="28:41" x14ac:dyDescent="0.55000000000000004">
      <c r="AB8383" s="276" t="s">
        <v>68614</v>
      </c>
      <c r="AC8383" s="277">
        <v>10444.68</v>
      </c>
      <c r="AE8383" s="246" t="s">
        <v>22845</v>
      </c>
      <c r="AF8383" s="247">
        <v>1053.23</v>
      </c>
      <c r="AH8383" s="226" t="s">
        <v>40393</v>
      </c>
      <c r="AI8383" s="227">
        <v>4685.92</v>
      </c>
      <c r="AK8383" s="207" t="s">
        <v>22549</v>
      </c>
      <c r="AL8383" s="208">
        <v>36766.910000000003</v>
      </c>
      <c r="AM8383" s="93"/>
      <c r="AN8383" s="93"/>
      <c r="AO8383" s="93"/>
    </row>
    <row r="8384" spans="28:41" x14ac:dyDescent="0.55000000000000004">
      <c r="AB8384" s="276" t="s">
        <v>69892</v>
      </c>
      <c r="AC8384" s="277">
        <v>4499.99</v>
      </c>
      <c r="AE8384" s="246" t="s">
        <v>22850</v>
      </c>
      <c r="AF8384" s="247">
        <v>32.020000000000003</v>
      </c>
      <c r="AH8384" s="226" t="s">
        <v>47032</v>
      </c>
      <c r="AI8384" s="227">
        <v>29813.5</v>
      </c>
      <c r="AK8384" s="207" t="s">
        <v>22550</v>
      </c>
      <c r="AL8384" s="208">
        <v>5273.36</v>
      </c>
      <c r="AM8384" s="93"/>
      <c r="AN8384" s="93"/>
      <c r="AO8384" s="93"/>
    </row>
    <row r="8385" spans="28:41" x14ac:dyDescent="0.55000000000000004">
      <c r="AB8385" s="276" t="s">
        <v>70735</v>
      </c>
      <c r="AC8385" s="277">
        <v>9517.82</v>
      </c>
      <c r="AE8385" s="246" t="s">
        <v>22851</v>
      </c>
      <c r="AF8385" s="247">
        <v>1072.57</v>
      </c>
      <c r="AH8385" s="226" t="s">
        <v>39255</v>
      </c>
      <c r="AI8385" s="227">
        <v>36710</v>
      </c>
      <c r="AK8385" s="207" t="s">
        <v>22551</v>
      </c>
      <c r="AL8385" s="208">
        <v>7979.36</v>
      </c>
      <c r="AM8385" s="93"/>
      <c r="AN8385" s="93"/>
      <c r="AO8385" s="93"/>
    </row>
    <row r="8386" spans="28:41" x14ac:dyDescent="0.55000000000000004">
      <c r="AB8386" s="276" t="s">
        <v>70736</v>
      </c>
      <c r="AC8386" s="277">
        <v>22.58</v>
      </c>
      <c r="AE8386" s="246" t="s">
        <v>22853</v>
      </c>
      <c r="AF8386" s="247">
        <v>207</v>
      </c>
      <c r="AH8386" s="226" t="s">
        <v>45126</v>
      </c>
      <c r="AI8386" s="227">
        <v>730</v>
      </c>
      <c r="AK8386" s="207" t="s">
        <v>22552</v>
      </c>
      <c r="AL8386" s="208">
        <v>939.59</v>
      </c>
      <c r="AM8386" s="93"/>
      <c r="AN8386" s="93"/>
      <c r="AO8386" s="93"/>
    </row>
    <row r="8387" spans="28:41" x14ac:dyDescent="0.55000000000000004">
      <c r="AB8387" s="276" t="s">
        <v>70737</v>
      </c>
      <c r="AC8387" s="277">
        <v>22803.52</v>
      </c>
      <c r="AE8387" s="246" t="s">
        <v>57573</v>
      </c>
      <c r="AF8387" s="247">
        <v>4225.91</v>
      </c>
      <c r="AH8387" s="226" t="s">
        <v>52855</v>
      </c>
      <c r="AI8387" s="227">
        <v>1577.31</v>
      </c>
      <c r="AK8387" s="207" t="s">
        <v>22553</v>
      </c>
      <c r="AL8387" s="208">
        <v>2873.18</v>
      </c>
      <c r="AM8387" s="93"/>
      <c r="AN8387" s="93"/>
      <c r="AO8387" s="93"/>
    </row>
    <row r="8388" spans="28:41" x14ac:dyDescent="0.55000000000000004">
      <c r="AB8388" s="276" t="s">
        <v>69786</v>
      </c>
      <c r="AC8388" s="277">
        <v>28885.03</v>
      </c>
      <c r="AE8388" s="246" t="s">
        <v>52882</v>
      </c>
      <c r="AF8388" s="247">
        <v>2301.61</v>
      </c>
      <c r="AH8388" s="226" t="s">
        <v>52856</v>
      </c>
      <c r="AI8388" s="227">
        <v>120.69</v>
      </c>
      <c r="AK8388" s="207" t="s">
        <v>22554</v>
      </c>
      <c r="AL8388" s="208">
        <v>763.11</v>
      </c>
      <c r="AM8388" s="93"/>
      <c r="AN8388" s="93"/>
      <c r="AO8388" s="93"/>
    </row>
    <row r="8389" spans="28:41" x14ac:dyDescent="0.55000000000000004">
      <c r="AB8389" s="276" t="s">
        <v>70196</v>
      </c>
      <c r="AC8389" s="277">
        <v>1423.74</v>
      </c>
      <c r="AE8389" s="246" t="s">
        <v>52883</v>
      </c>
      <c r="AF8389" s="247">
        <v>499.37</v>
      </c>
      <c r="AH8389" s="226" t="s">
        <v>52857</v>
      </c>
      <c r="AI8389" s="227">
        <v>8687.5</v>
      </c>
      <c r="AK8389" s="207" t="s">
        <v>22555</v>
      </c>
      <c r="AL8389" s="208">
        <v>324</v>
      </c>
      <c r="AM8389" s="93"/>
      <c r="AN8389" s="93"/>
      <c r="AO8389" s="93"/>
    </row>
    <row r="8390" spans="28:41" x14ac:dyDescent="0.55000000000000004">
      <c r="AB8390" s="276" t="s">
        <v>69787</v>
      </c>
      <c r="AC8390" s="277">
        <v>96486.17</v>
      </c>
      <c r="AE8390" s="246" t="s">
        <v>52884</v>
      </c>
      <c r="AF8390" s="247">
        <v>1599.24</v>
      </c>
      <c r="AH8390" s="226" t="s">
        <v>45127</v>
      </c>
      <c r="AI8390" s="227">
        <v>54222.77</v>
      </c>
      <c r="AK8390" s="207" t="s">
        <v>22556</v>
      </c>
      <c r="AL8390" s="208">
        <v>94375.21</v>
      </c>
      <c r="AM8390" s="93"/>
      <c r="AN8390" s="93"/>
      <c r="AO8390" s="93"/>
    </row>
    <row r="8391" spans="28:41" x14ac:dyDescent="0.55000000000000004">
      <c r="AB8391" s="276" t="s">
        <v>68615</v>
      </c>
      <c r="AC8391" s="277">
        <v>5268.14</v>
      </c>
      <c r="AE8391" s="246" t="s">
        <v>52885</v>
      </c>
      <c r="AF8391" s="247">
        <v>285.77999999999997</v>
      </c>
      <c r="AH8391" s="226" t="s">
        <v>52858</v>
      </c>
      <c r="AI8391" s="227">
        <v>14556.36</v>
      </c>
      <c r="AK8391" s="207" t="s">
        <v>22557</v>
      </c>
      <c r="AL8391" s="208">
        <v>56547.34</v>
      </c>
      <c r="AM8391" s="93"/>
      <c r="AN8391" s="93"/>
      <c r="AO8391" s="93"/>
    </row>
    <row r="8392" spans="28:41" x14ac:dyDescent="0.55000000000000004">
      <c r="AB8392" s="276" t="s">
        <v>64822</v>
      </c>
      <c r="AC8392" s="277">
        <v>403.02</v>
      </c>
      <c r="AE8392" s="246" t="s">
        <v>22859</v>
      </c>
      <c r="AF8392" s="247">
        <v>75208</v>
      </c>
      <c r="AH8392" s="226" t="s">
        <v>36434</v>
      </c>
      <c r="AI8392" s="227">
        <v>176293.44</v>
      </c>
      <c r="AK8392" s="207" t="s">
        <v>22558</v>
      </c>
      <c r="AL8392" s="208">
        <v>211796.54</v>
      </c>
      <c r="AM8392" s="93"/>
      <c r="AN8392" s="93"/>
      <c r="AO8392" s="93"/>
    </row>
    <row r="8393" spans="28:41" x14ac:dyDescent="0.55000000000000004">
      <c r="AB8393" s="276" t="s">
        <v>64823</v>
      </c>
      <c r="AC8393" s="277">
        <v>1318.12</v>
      </c>
      <c r="AE8393" s="246" t="s">
        <v>35234</v>
      </c>
      <c r="AF8393" s="247">
        <v>273534.46999999997</v>
      </c>
      <c r="AH8393" s="226" t="s">
        <v>36435</v>
      </c>
      <c r="AI8393" s="227">
        <v>11181.5</v>
      </c>
      <c r="AK8393" s="207" t="s">
        <v>22559</v>
      </c>
      <c r="AL8393" s="208">
        <v>94089.31</v>
      </c>
      <c r="AM8393" s="93"/>
      <c r="AN8393" s="93"/>
      <c r="AO8393" s="93"/>
    </row>
    <row r="8394" spans="28:41" x14ac:dyDescent="0.55000000000000004">
      <c r="AB8394" s="276" t="s">
        <v>68616</v>
      </c>
      <c r="AC8394" s="277">
        <v>63305.38</v>
      </c>
      <c r="AE8394" s="246" t="s">
        <v>22861</v>
      </c>
      <c r="AF8394" s="247">
        <v>102100</v>
      </c>
      <c r="AH8394" s="226" t="s">
        <v>45128</v>
      </c>
      <c r="AI8394" s="227">
        <v>25011.5</v>
      </c>
      <c r="AK8394" s="207" t="s">
        <v>22560</v>
      </c>
      <c r="AL8394" s="208">
        <v>21215</v>
      </c>
      <c r="AM8394" s="93"/>
      <c r="AN8394" s="93"/>
      <c r="AO8394" s="93"/>
    </row>
    <row r="8395" spans="28:41" x14ac:dyDescent="0.55000000000000004">
      <c r="AB8395" s="276" t="s">
        <v>64824</v>
      </c>
      <c r="AC8395" s="277">
        <v>3242.52</v>
      </c>
      <c r="AE8395" s="246" t="s">
        <v>61474</v>
      </c>
      <c r="AF8395" s="247">
        <v>59376.24</v>
      </c>
      <c r="AH8395" s="226" t="s">
        <v>45129</v>
      </c>
      <c r="AI8395" s="227">
        <v>1913.5</v>
      </c>
      <c r="AK8395" s="207" t="s">
        <v>22561</v>
      </c>
      <c r="AL8395" s="208">
        <v>6299.2</v>
      </c>
      <c r="AM8395" s="93"/>
      <c r="AN8395" s="93"/>
      <c r="AO8395" s="93"/>
    </row>
    <row r="8396" spans="28:41" x14ac:dyDescent="0.55000000000000004">
      <c r="AB8396" s="276" t="s">
        <v>64825</v>
      </c>
      <c r="AC8396" s="277">
        <v>10943.95</v>
      </c>
      <c r="AE8396" s="246" t="s">
        <v>22862</v>
      </c>
      <c r="AF8396" s="247">
        <v>4402</v>
      </c>
      <c r="AH8396" s="226" t="s">
        <v>45130</v>
      </c>
      <c r="AI8396" s="227">
        <v>1532062.19</v>
      </c>
      <c r="AK8396" s="207" t="s">
        <v>22562</v>
      </c>
      <c r="AL8396" s="208">
        <v>270802.8</v>
      </c>
      <c r="AM8396" s="93"/>
      <c r="AN8396" s="93"/>
      <c r="AO8396" s="93"/>
    </row>
    <row r="8397" spans="28:41" x14ac:dyDescent="0.55000000000000004">
      <c r="AB8397" s="276" t="s">
        <v>66705</v>
      </c>
      <c r="AC8397" s="277">
        <v>945.83</v>
      </c>
      <c r="AE8397" s="246" t="s">
        <v>22863</v>
      </c>
      <c r="AF8397" s="247">
        <v>112.5</v>
      </c>
      <c r="AH8397" s="226" t="s">
        <v>45131</v>
      </c>
      <c r="AI8397" s="227">
        <v>116973.31</v>
      </c>
      <c r="AK8397" s="207" t="s">
        <v>22563</v>
      </c>
      <c r="AL8397" s="208">
        <v>13000</v>
      </c>
      <c r="AM8397" s="93"/>
      <c r="AN8397" s="93"/>
      <c r="AO8397" s="93"/>
    </row>
    <row r="8398" spans="28:41" x14ac:dyDescent="0.55000000000000004">
      <c r="AB8398" s="276" t="s">
        <v>68617</v>
      </c>
      <c r="AC8398" s="277">
        <v>8200.48</v>
      </c>
      <c r="AE8398" s="246" t="s">
        <v>55231</v>
      </c>
      <c r="AF8398" s="247">
        <v>1821.25</v>
      </c>
      <c r="AH8398" s="226" t="s">
        <v>45132</v>
      </c>
      <c r="AI8398" s="227">
        <v>5111.17</v>
      </c>
      <c r="AK8398" s="207" t="s">
        <v>22564</v>
      </c>
      <c r="AL8398" s="208">
        <v>994.5</v>
      </c>
      <c r="AM8398" s="93"/>
      <c r="AN8398" s="93"/>
      <c r="AO8398" s="93"/>
    </row>
    <row r="8399" spans="28:41" x14ac:dyDescent="0.55000000000000004">
      <c r="AB8399" s="276" t="s">
        <v>69788</v>
      </c>
      <c r="AC8399" s="277">
        <v>-35.99</v>
      </c>
      <c r="AE8399" s="246" t="s">
        <v>39265</v>
      </c>
      <c r="AF8399" s="247">
        <v>200</v>
      </c>
      <c r="AH8399" s="226" t="s">
        <v>13781</v>
      </c>
      <c r="AI8399" s="227">
        <v>391.01</v>
      </c>
      <c r="AK8399" s="207" t="s">
        <v>22565</v>
      </c>
      <c r="AL8399" s="208">
        <v>2818.4</v>
      </c>
      <c r="AM8399" s="93"/>
      <c r="AN8399" s="93"/>
      <c r="AO8399" s="93"/>
    </row>
    <row r="8400" spans="28:41" x14ac:dyDescent="0.55000000000000004">
      <c r="AB8400" s="276" t="s">
        <v>59190</v>
      </c>
      <c r="AC8400" s="277">
        <v>58125</v>
      </c>
      <c r="AE8400" s="246" t="s">
        <v>40400</v>
      </c>
      <c r="AF8400" s="247">
        <v>24954.46</v>
      </c>
      <c r="AH8400" s="226" t="s">
        <v>13782</v>
      </c>
      <c r="AI8400" s="227">
        <v>128.47</v>
      </c>
      <c r="AK8400" s="207" t="s">
        <v>22566</v>
      </c>
      <c r="AL8400" s="208">
        <v>52.63</v>
      </c>
      <c r="AM8400" s="93"/>
      <c r="AN8400" s="93"/>
      <c r="AO8400" s="93"/>
    </row>
    <row r="8401" spans="28:41" x14ac:dyDescent="0.55000000000000004">
      <c r="AB8401" s="276" t="s">
        <v>69789</v>
      </c>
      <c r="AC8401" s="277">
        <v>-1936.76</v>
      </c>
      <c r="AE8401" s="246" t="s">
        <v>52886</v>
      </c>
      <c r="AF8401" s="247">
        <v>90.82</v>
      </c>
      <c r="AH8401" s="226" t="s">
        <v>40394</v>
      </c>
      <c r="AI8401" s="227">
        <v>1073.92</v>
      </c>
      <c r="AK8401" s="207" t="s">
        <v>22567</v>
      </c>
      <c r="AL8401" s="208">
        <v>41119.65</v>
      </c>
      <c r="AM8401" s="93"/>
      <c r="AN8401" s="93"/>
      <c r="AO8401" s="93"/>
    </row>
    <row r="8402" spans="28:41" x14ac:dyDescent="0.55000000000000004">
      <c r="AB8402" s="276" t="s">
        <v>70738</v>
      </c>
      <c r="AC8402" s="277">
        <v>14725</v>
      </c>
      <c r="AE8402" s="246" t="s">
        <v>39266</v>
      </c>
      <c r="AF8402" s="247">
        <v>100000</v>
      </c>
      <c r="AH8402" s="226" t="s">
        <v>52859</v>
      </c>
      <c r="AI8402" s="227">
        <v>22720.57</v>
      </c>
      <c r="AK8402" s="207" t="s">
        <v>22568</v>
      </c>
      <c r="AL8402" s="208">
        <v>130</v>
      </c>
      <c r="AM8402" s="93"/>
      <c r="AN8402" s="93"/>
      <c r="AO8402" s="93"/>
    </row>
    <row r="8403" spans="28:41" x14ac:dyDescent="0.55000000000000004">
      <c r="AB8403" s="276" t="s">
        <v>70739</v>
      </c>
      <c r="AC8403" s="277">
        <v>949.78</v>
      </c>
      <c r="AE8403" s="246" t="s">
        <v>22866</v>
      </c>
      <c r="AF8403" s="247">
        <v>47329.37</v>
      </c>
      <c r="AH8403" s="226" t="s">
        <v>22686</v>
      </c>
      <c r="AI8403" s="227">
        <v>174267.98</v>
      </c>
      <c r="AK8403" s="207" t="s">
        <v>22569</v>
      </c>
      <c r="AL8403" s="208">
        <v>6405.73</v>
      </c>
      <c r="AM8403" s="93"/>
      <c r="AN8403" s="93"/>
      <c r="AO8403" s="93"/>
    </row>
    <row r="8404" spans="28:41" x14ac:dyDescent="0.55000000000000004">
      <c r="AB8404" s="276" t="s">
        <v>58662</v>
      </c>
      <c r="AC8404" s="277">
        <v>315</v>
      </c>
      <c r="AE8404" s="246" t="s">
        <v>33788</v>
      </c>
      <c r="AF8404" s="247">
        <v>154197.23000000001</v>
      </c>
      <c r="AH8404" s="226" t="s">
        <v>22687</v>
      </c>
      <c r="AI8404" s="227">
        <v>43782.55</v>
      </c>
      <c r="AK8404" s="207" t="s">
        <v>22570</v>
      </c>
      <c r="AL8404" s="208">
        <v>5992</v>
      </c>
      <c r="AM8404" s="93"/>
      <c r="AN8404" s="93"/>
      <c r="AO8404" s="93"/>
    </row>
    <row r="8405" spans="28:41" x14ac:dyDescent="0.55000000000000004">
      <c r="AB8405" s="276" t="s">
        <v>64826</v>
      </c>
      <c r="AC8405" s="277">
        <v>37.770000000000003</v>
      </c>
      <c r="AE8405" s="246" t="s">
        <v>35235</v>
      </c>
      <c r="AF8405" s="247">
        <v>62348.9</v>
      </c>
      <c r="AH8405" s="226" t="s">
        <v>47033</v>
      </c>
      <c r="AI8405" s="227">
        <v>858087.18</v>
      </c>
      <c r="AK8405" s="207" t="s">
        <v>22571</v>
      </c>
      <c r="AL8405" s="208">
        <v>28557.29</v>
      </c>
      <c r="AM8405" s="93"/>
      <c r="AN8405" s="93"/>
      <c r="AO8405" s="93"/>
    </row>
    <row r="8406" spans="28:41" x14ac:dyDescent="0.55000000000000004">
      <c r="AB8406" s="276" t="s">
        <v>60694</v>
      </c>
      <c r="AC8406" s="277">
        <v>35583.96</v>
      </c>
      <c r="AE8406" s="246" t="s">
        <v>35236</v>
      </c>
      <c r="AF8406" s="247">
        <v>205589.18</v>
      </c>
      <c r="AH8406" s="226" t="s">
        <v>22688</v>
      </c>
      <c r="AI8406" s="227">
        <v>925000</v>
      </c>
      <c r="AK8406" s="207" t="s">
        <v>22572</v>
      </c>
      <c r="AL8406" s="208">
        <v>197288.27</v>
      </c>
      <c r="AM8406" s="93"/>
      <c r="AN8406" s="93"/>
      <c r="AO8406" s="93"/>
    </row>
    <row r="8407" spans="28:41" x14ac:dyDescent="0.55000000000000004">
      <c r="AB8407" s="276" t="s">
        <v>60695</v>
      </c>
      <c r="AC8407" s="277">
        <v>2722.14</v>
      </c>
      <c r="AE8407" s="246" t="s">
        <v>64549</v>
      </c>
      <c r="AF8407" s="247">
        <v>110869.35</v>
      </c>
      <c r="AH8407" s="226" t="s">
        <v>52860</v>
      </c>
      <c r="AI8407" s="227">
        <v>340.32</v>
      </c>
      <c r="AK8407" s="207" t="s">
        <v>22573</v>
      </c>
      <c r="AL8407" s="208">
        <v>91223.35</v>
      </c>
      <c r="AM8407" s="93"/>
      <c r="AN8407" s="93"/>
      <c r="AO8407" s="93"/>
    </row>
    <row r="8408" spans="28:41" x14ac:dyDescent="0.55000000000000004">
      <c r="AB8408" s="276" t="s">
        <v>60696</v>
      </c>
      <c r="AC8408" s="277">
        <v>8903.1</v>
      </c>
      <c r="AE8408" s="246" t="s">
        <v>60080</v>
      </c>
      <c r="AF8408" s="247">
        <v>599.76</v>
      </c>
      <c r="AH8408" s="226" t="s">
        <v>42656</v>
      </c>
      <c r="AI8408" s="227">
        <v>16159.33</v>
      </c>
      <c r="AK8408" s="207" t="s">
        <v>22574</v>
      </c>
      <c r="AL8408" s="208">
        <v>1956.54</v>
      </c>
      <c r="AM8408" s="93"/>
      <c r="AN8408" s="93"/>
      <c r="AO8408" s="93"/>
    </row>
    <row r="8409" spans="28:41" x14ac:dyDescent="0.55000000000000004">
      <c r="AB8409" s="276" t="s">
        <v>53549</v>
      </c>
      <c r="AC8409" s="277">
        <v>1813.35</v>
      </c>
      <c r="AE8409" s="246" t="s">
        <v>22868</v>
      </c>
      <c r="AF8409" s="247">
        <v>63437.94</v>
      </c>
      <c r="AH8409" s="226" t="s">
        <v>33786</v>
      </c>
      <c r="AI8409" s="227">
        <v>19822</v>
      </c>
      <c r="AK8409" s="207" t="s">
        <v>22575</v>
      </c>
      <c r="AL8409" s="208">
        <v>503815.55</v>
      </c>
      <c r="AM8409" s="93"/>
      <c r="AN8409" s="93"/>
      <c r="AO8409" s="93"/>
    </row>
    <row r="8410" spans="28:41" x14ac:dyDescent="0.55000000000000004">
      <c r="AB8410" s="276" t="s">
        <v>53550</v>
      </c>
      <c r="AC8410" s="277">
        <v>8743.2800000000007</v>
      </c>
      <c r="AE8410" s="246" t="s">
        <v>33789</v>
      </c>
      <c r="AF8410" s="247">
        <v>336183.4</v>
      </c>
      <c r="AH8410" s="226" t="s">
        <v>22689</v>
      </c>
      <c r="AI8410" s="227">
        <v>2276.2600000000002</v>
      </c>
      <c r="AK8410" s="207" t="s">
        <v>22576</v>
      </c>
      <c r="AL8410" s="208">
        <v>29357.59</v>
      </c>
      <c r="AM8410" s="93"/>
      <c r="AN8410" s="93"/>
      <c r="AO8410" s="93"/>
    </row>
    <row r="8411" spans="28:41" x14ac:dyDescent="0.55000000000000004">
      <c r="AB8411" s="276" t="s">
        <v>35544</v>
      </c>
      <c r="AC8411" s="277">
        <v>7664.15</v>
      </c>
      <c r="AE8411" s="246" t="s">
        <v>22869</v>
      </c>
      <c r="AF8411" s="247">
        <v>278070.67</v>
      </c>
      <c r="AH8411" s="226" t="s">
        <v>22690</v>
      </c>
      <c r="AI8411" s="227">
        <v>1062</v>
      </c>
      <c r="AK8411" s="207" t="s">
        <v>22577</v>
      </c>
      <c r="AL8411" s="208">
        <v>13889</v>
      </c>
      <c r="AM8411" s="93"/>
      <c r="AN8411" s="93"/>
      <c r="AO8411" s="93"/>
    </row>
    <row r="8412" spans="28:41" x14ac:dyDescent="0.55000000000000004">
      <c r="AB8412" s="276" t="s">
        <v>68618</v>
      </c>
      <c r="AC8412" s="277">
        <v>400</v>
      </c>
      <c r="AE8412" s="246" t="s">
        <v>52889</v>
      </c>
      <c r="AF8412" s="247">
        <v>75001</v>
      </c>
      <c r="AH8412" s="226" t="s">
        <v>22691</v>
      </c>
      <c r="AI8412" s="227">
        <v>255.37</v>
      </c>
      <c r="AK8412" s="207" t="s">
        <v>22578</v>
      </c>
      <c r="AL8412" s="208">
        <v>3951.18</v>
      </c>
      <c r="AM8412" s="93"/>
      <c r="AN8412" s="93"/>
      <c r="AO8412" s="93"/>
    </row>
    <row r="8413" spans="28:41" x14ac:dyDescent="0.55000000000000004">
      <c r="AB8413" s="276" t="s">
        <v>55355</v>
      </c>
      <c r="AC8413" s="277">
        <v>25775</v>
      </c>
      <c r="AE8413" s="246" t="s">
        <v>52890</v>
      </c>
      <c r="AF8413" s="247">
        <v>2830.14</v>
      </c>
      <c r="AH8413" s="226" t="s">
        <v>36438</v>
      </c>
      <c r="AI8413" s="227">
        <v>8870</v>
      </c>
      <c r="AK8413" s="207" t="s">
        <v>22579</v>
      </c>
      <c r="AL8413" s="208">
        <v>5247.95</v>
      </c>
      <c r="AM8413" s="93"/>
      <c r="AN8413" s="93"/>
      <c r="AO8413" s="93"/>
    </row>
    <row r="8414" spans="28:41" x14ac:dyDescent="0.55000000000000004">
      <c r="AB8414" s="276" t="s">
        <v>55356</v>
      </c>
      <c r="AC8414" s="277">
        <v>2002.43</v>
      </c>
      <c r="AE8414" s="246" t="s">
        <v>48964</v>
      </c>
      <c r="AF8414" s="247">
        <v>12710.25</v>
      </c>
      <c r="AH8414" s="226" t="s">
        <v>52861</v>
      </c>
      <c r="AI8414" s="227">
        <v>75.680000000000007</v>
      </c>
      <c r="AK8414" s="207" t="s">
        <v>22580</v>
      </c>
      <c r="AL8414" s="208">
        <v>35104.44</v>
      </c>
      <c r="AM8414" s="93"/>
      <c r="AN8414" s="93"/>
      <c r="AO8414" s="93"/>
    </row>
    <row r="8415" spans="28:41" x14ac:dyDescent="0.55000000000000004">
      <c r="AB8415" s="276" t="s">
        <v>55357</v>
      </c>
      <c r="AC8415" s="277">
        <v>6004.58</v>
      </c>
      <c r="AE8415" s="246" t="s">
        <v>52892</v>
      </c>
      <c r="AF8415" s="247">
        <v>1034.06</v>
      </c>
      <c r="AH8415" s="226" t="s">
        <v>47034</v>
      </c>
      <c r="AI8415" s="227">
        <v>27.91</v>
      </c>
      <c r="AK8415" s="207" t="s">
        <v>22581</v>
      </c>
      <c r="AL8415" s="208">
        <v>2059.1</v>
      </c>
      <c r="AM8415" s="93"/>
      <c r="AN8415" s="93"/>
      <c r="AO8415" s="93"/>
    </row>
    <row r="8416" spans="28:41" x14ac:dyDescent="0.55000000000000004">
      <c r="AB8416" s="276" t="s">
        <v>68619</v>
      </c>
      <c r="AC8416" s="277">
        <v>494.11</v>
      </c>
      <c r="AE8416" s="246" t="s">
        <v>55232</v>
      </c>
      <c r="AF8416" s="247">
        <v>82120.34</v>
      </c>
      <c r="AH8416" s="226" t="s">
        <v>22692</v>
      </c>
      <c r="AI8416" s="227">
        <v>3195.87</v>
      </c>
      <c r="AK8416" s="207" t="s">
        <v>22582</v>
      </c>
      <c r="AL8416" s="208">
        <v>840305.96</v>
      </c>
      <c r="AM8416" s="93"/>
      <c r="AN8416" s="93"/>
      <c r="AO8416" s="93"/>
    </row>
    <row r="8417" spans="28:41" x14ac:dyDescent="0.55000000000000004">
      <c r="AB8417" s="276" t="s">
        <v>64827</v>
      </c>
      <c r="AC8417" s="277">
        <v>3824.69</v>
      </c>
      <c r="AE8417" s="246" t="s">
        <v>55233</v>
      </c>
      <c r="AF8417" s="247">
        <v>2200</v>
      </c>
      <c r="AH8417" s="226" t="s">
        <v>22693</v>
      </c>
      <c r="AI8417" s="227">
        <v>3234.42</v>
      </c>
      <c r="AK8417" s="207" t="s">
        <v>22583</v>
      </c>
      <c r="AL8417" s="208">
        <v>241105.24</v>
      </c>
      <c r="AM8417" s="93"/>
      <c r="AN8417" s="93"/>
      <c r="AO8417" s="93"/>
    </row>
    <row r="8418" spans="28:41" x14ac:dyDescent="0.55000000000000004">
      <c r="AB8418" s="276" t="s">
        <v>53552</v>
      </c>
      <c r="AC8418" s="277">
        <v>424.34</v>
      </c>
      <c r="AE8418" s="246" t="s">
        <v>55234</v>
      </c>
      <c r="AF8418" s="247">
        <v>8381.41</v>
      </c>
      <c r="AH8418" s="226" t="s">
        <v>22694</v>
      </c>
      <c r="AI8418" s="227">
        <v>494.03</v>
      </c>
      <c r="AK8418" s="207" t="s">
        <v>22584</v>
      </c>
      <c r="AL8418" s="208">
        <v>14100</v>
      </c>
      <c r="AM8418" s="93"/>
      <c r="AN8418" s="93"/>
      <c r="AO8418" s="93"/>
    </row>
    <row r="8419" spans="28:41" x14ac:dyDescent="0.55000000000000004">
      <c r="AB8419" s="276" t="s">
        <v>68620</v>
      </c>
      <c r="AC8419" s="277">
        <v>33331.33</v>
      </c>
      <c r="AE8419" s="246" t="s">
        <v>56278</v>
      </c>
      <c r="AF8419" s="247">
        <v>353.25</v>
      </c>
      <c r="AH8419" s="226" t="s">
        <v>52862</v>
      </c>
      <c r="AI8419" s="227">
        <v>257.27</v>
      </c>
      <c r="AK8419" s="207" t="s">
        <v>22585</v>
      </c>
      <c r="AL8419" s="208">
        <v>7009.88</v>
      </c>
      <c r="AM8419" s="93"/>
      <c r="AN8419" s="93"/>
      <c r="AO8419" s="93"/>
    </row>
    <row r="8420" spans="28:41" x14ac:dyDescent="0.55000000000000004">
      <c r="AB8420" s="276" t="s">
        <v>63778</v>
      </c>
      <c r="AC8420" s="277">
        <v>1896.32</v>
      </c>
      <c r="AE8420" s="246" t="s">
        <v>64550</v>
      </c>
      <c r="AF8420" s="247">
        <v>14600</v>
      </c>
      <c r="AH8420" s="226" t="s">
        <v>39256</v>
      </c>
      <c r="AI8420" s="227">
        <v>75674.039999999994</v>
      </c>
      <c r="AK8420" s="207" t="s">
        <v>22586</v>
      </c>
      <c r="AL8420" s="208">
        <v>216354.26</v>
      </c>
      <c r="AM8420" s="93"/>
      <c r="AN8420" s="93"/>
      <c r="AO8420" s="93"/>
    </row>
    <row r="8421" spans="28:41" x14ac:dyDescent="0.55000000000000004">
      <c r="AB8421" s="276" t="s">
        <v>55360</v>
      </c>
      <c r="AC8421" s="277">
        <v>145.07</v>
      </c>
      <c r="AE8421" s="246" t="s">
        <v>48965</v>
      </c>
      <c r="AF8421" s="247">
        <v>9287.0400000000009</v>
      </c>
      <c r="AH8421" s="226" t="s">
        <v>52863</v>
      </c>
      <c r="AI8421" s="227">
        <v>122.21</v>
      </c>
      <c r="AK8421" s="207" t="s">
        <v>22587</v>
      </c>
      <c r="AL8421" s="208">
        <v>50631.68</v>
      </c>
      <c r="AM8421" s="93"/>
      <c r="AN8421" s="93"/>
      <c r="AO8421" s="93"/>
    </row>
    <row r="8422" spans="28:41" x14ac:dyDescent="0.55000000000000004">
      <c r="AB8422" s="276" t="s">
        <v>55361</v>
      </c>
      <c r="AC8422" s="277">
        <v>464.59</v>
      </c>
      <c r="AE8422" s="246" t="s">
        <v>48966</v>
      </c>
      <c r="AF8422" s="247">
        <v>29531.99</v>
      </c>
      <c r="AH8422" s="226" t="s">
        <v>22695</v>
      </c>
      <c r="AI8422" s="227">
        <v>19159.28</v>
      </c>
      <c r="AK8422" s="207" t="s">
        <v>22588</v>
      </c>
      <c r="AL8422" s="208">
        <v>146358.62</v>
      </c>
      <c r="AM8422" s="93"/>
      <c r="AN8422" s="93"/>
      <c r="AO8422" s="93"/>
    </row>
    <row r="8423" spans="28:41" x14ac:dyDescent="0.55000000000000004">
      <c r="AB8423" s="276" t="s">
        <v>68621</v>
      </c>
      <c r="AC8423" s="277">
        <v>65901.22</v>
      </c>
      <c r="AE8423" s="246" t="s">
        <v>62966</v>
      </c>
      <c r="AF8423" s="247">
        <v>53000</v>
      </c>
      <c r="AH8423" s="226" t="s">
        <v>22696</v>
      </c>
      <c r="AI8423" s="227">
        <v>515720.9</v>
      </c>
      <c r="AK8423" s="207" t="s">
        <v>22589</v>
      </c>
      <c r="AL8423" s="208">
        <v>2110.1999999999998</v>
      </c>
      <c r="AM8423" s="93"/>
      <c r="AN8423" s="93"/>
      <c r="AO8423" s="93"/>
    </row>
    <row r="8424" spans="28:41" x14ac:dyDescent="0.55000000000000004">
      <c r="AB8424" s="276" t="s">
        <v>56520</v>
      </c>
      <c r="AC8424" s="277">
        <v>77434.2</v>
      </c>
      <c r="AE8424" s="246" t="s">
        <v>48967</v>
      </c>
      <c r="AF8424" s="247">
        <v>2498.09</v>
      </c>
      <c r="AH8424" s="226" t="s">
        <v>33787</v>
      </c>
      <c r="AI8424" s="227">
        <v>38246.99</v>
      </c>
      <c r="AK8424" s="207" t="s">
        <v>22590</v>
      </c>
      <c r="AL8424" s="208">
        <v>2749.58</v>
      </c>
      <c r="AM8424" s="93"/>
      <c r="AN8424" s="93"/>
      <c r="AO8424" s="93"/>
    </row>
    <row r="8425" spans="28:41" x14ac:dyDescent="0.55000000000000004">
      <c r="AB8425" s="276" t="s">
        <v>68622</v>
      </c>
      <c r="AC8425" s="277">
        <v>758.93</v>
      </c>
      <c r="AE8425" s="246" t="s">
        <v>50110</v>
      </c>
      <c r="AF8425" s="247">
        <v>2767.59</v>
      </c>
      <c r="AH8425" s="226" t="s">
        <v>48061</v>
      </c>
      <c r="AI8425" s="227">
        <v>9360</v>
      </c>
      <c r="AK8425" s="207" t="s">
        <v>22591</v>
      </c>
      <c r="AL8425" s="208">
        <v>1079.74</v>
      </c>
      <c r="AM8425" s="93"/>
      <c r="AN8425" s="93"/>
      <c r="AO8425" s="93"/>
    </row>
    <row r="8426" spans="28:41" x14ac:dyDescent="0.55000000000000004">
      <c r="AB8426" s="276" t="s">
        <v>68623</v>
      </c>
      <c r="AC8426" s="277">
        <v>200.56</v>
      </c>
      <c r="AE8426" s="246" t="s">
        <v>63241</v>
      </c>
      <c r="AF8426" s="247">
        <v>20300</v>
      </c>
      <c r="AH8426" s="226" t="s">
        <v>22697</v>
      </c>
      <c r="AI8426" s="227">
        <v>67689.279999999999</v>
      </c>
      <c r="AK8426" s="207" t="s">
        <v>22592</v>
      </c>
      <c r="AL8426" s="208">
        <v>41250.230000000003</v>
      </c>
      <c r="AM8426" s="93"/>
      <c r="AN8426" s="93"/>
      <c r="AO8426" s="93"/>
    </row>
    <row r="8427" spans="28:41" x14ac:dyDescent="0.55000000000000004">
      <c r="AB8427" s="276" t="s">
        <v>68624</v>
      </c>
      <c r="AC8427" s="277">
        <v>188.74</v>
      </c>
      <c r="AE8427" s="246" t="s">
        <v>64551</v>
      </c>
      <c r="AF8427" s="247">
        <v>28293.5</v>
      </c>
      <c r="AH8427" s="226" t="s">
        <v>22698</v>
      </c>
      <c r="AI8427" s="227">
        <v>4280.6499999999996</v>
      </c>
      <c r="AK8427" s="207" t="s">
        <v>22593</v>
      </c>
      <c r="AL8427" s="208">
        <v>5873.36</v>
      </c>
      <c r="AM8427" s="93"/>
      <c r="AN8427" s="93"/>
      <c r="AO8427" s="93"/>
    </row>
    <row r="8428" spans="28:41" x14ac:dyDescent="0.55000000000000004">
      <c r="AB8428" s="276" t="s">
        <v>39430</v>
      </c>
      <c r="AC8428" s="277">
        <v>176704.35</v>
      </c>
      <c r="AE8428" s="246" t="s">
        <v>55235</v>
      </c>
      <c r="AF8428" s="247">
        <v>1382.27</v>
      </c>
      <c r="AH8428" s="226" t="s">
        <v>22699</v>
      </c>
      <c r="AI8428" s="227">
        <v>13056.35</v>
      </c>
      <c r="AK8428" s="207" t="s">
        <v>22594</v>
      </c>
      <c r="AL8428" s="208">
        <v>3529.15</v>
      </c>
      <c r="AM8428" s="93"/>
      <c r="AN8428" s="93"/>
      <c r="AO8428" s="93"/>
    </row>
    <row r="8429" spans="28:41" x14ac:dyDescent="0.55000000000000004">
      <c r="AB8429" s="276" t="s">
        <v>63355</v>
      </c>
      <c r="AC8429" s="277">
        <v>35625.97</v>
      </c>
      <c r="AE8429" s="246" t="s">
        <v>63724</v>
      </c>
      <c r="AF8429" s="247">
        <v>6373.96</v>
      </c>
      <c r="AH8429" s="226" t="s">
        <v>22700</v>
      </c>
      <c r="AI8429" s="227">
        <v>10817</v>
      </c>
      <c r="AK8429" s="207" t="s">
        <v>22595</v>
      </c>
      <c r="AL8429" s="208">
        <v>6767.89</v>
      </c>
      <c r="AM8429" s="93"/>
      <c r="AN8429" s="93"/>
      <c r="AO8429" s="93"/>
    </row>
    <row r="8430" spans="28:41" x14ac:dyDescent="0.55000000000000004">
      <c r="AB8430" s="276" t="s">
        <v>63356</v>
      </c>
      <c r="AC8430" s="277">
        <v>34626.239999999998</v>
      </c>
      <c r="AE8430" s="246" t="s">
        <v>55236</v>
      </c>
      <c r="AF8430" s="247">
        <v>2008</v>
      </c>
      <c r="AH8430" s="226" t="s">
        <v>22701</v>
      </c>
      <c r="AI8430" s="227">
        <v>42603.06</v>
      </c>
      <c r="AK8430" s="207" t="s">
        <v>22596</v>
      </c>
      <c r="AL8430" s="208">
        <v>2859.45</v>
      </c>
      <c r="AM8430" s="93"/>
      <c r="AN8430" s="93"/>
      <c r="AO8430" s="93"/>
    </row>
    <row r="8431" spans="28:41" x14ac:dyDescent="0.55000000000000004">
      <c r="AB8431" s="276" t="s">
        <v>57791</v>
      </c>
      <c r="AC8431" s="277">
        <v>5714.1</v>
      </c>
      <c r="AE8431" s="246" t="s">
        <v>52894</v>
      </c>
      <c r="AF8431" s="247">
        <v>2911.38</v>
      </c>
      <c r="AH8431" s="226" t="s">
        <v>22702</v>
      </c>
      <c r="AI8431" s="227">
        <v>6224.74</v>
      </c>
      <c r="AK8431" s="207" t="s">
        <v>22597</v>
      </c>
      <c r="AL8431" s="208">
        <v>20979.360000000001</v>
      </c>
      <c r="AM8431" s="93"/>
      <c r="AN8431" s="93"/>
      <c r="AO8431" s="93"/>
    </row>
    <row r="8432" spans="28:41" x14ac:dyDescent="0.55000000000000004">
      <c r="AB8432" s="276" t="s">
        <v>64829</v>
      </c>
      <c r="AC8432" s="277">
        <v>16717.28</v>
      </c>
      <c r="AE8432" s="246" t="s">
        <v>52895</v>
      </c>
      <c r="AF8432" s="247">
        <v>9324.14</v>
      </c>
      <c r="AH8432" s="226" t="s">
        <v>22703</v>
      </c>
      <c r="AI8432" s="227">
        <v>622050</v>
      </c>
      <c r="AK8432" s="207" t="s">
        <v>13770</v>
      </c>
      <c r="AL8432" s="208">
        <v>21657.88</v>
      </c>
      <c r="AM8432" s="93"/>
      <c r="AN8432" s="93"/>
      <c r="AO8432" s="93"/>
    </row>
    <row r="8433" spans="28:41" x14ac:dyDescent="0.55000000000000004">
      <c r="AB8433" s="276" t="s">
        <v>40592</v>
      </c>
      <c r="AC8433" s="277">
        <v>96300</v>
      </c>
      <c r="AE8433" s="246" t="s">
        <v>52896</v>
      </c>
      <c r="AF8433" s="247">
        <v>3393</v>
      </c>
      <c r="AH8433" s="226" t="s">
        <v>42657</v>
      </c>
      <c r="AI8433" s="227">
        <v>2825610.54</v>
      </c>
      <c r="AK8433" s="207" t="s">
        <v>13771</v>
      </c>
      <c r="AL8433" s="208">
        <v>58428.77</v>
      </c>
      <c r="AM8433" s="93"/>
      <c r="AN8433" s="93"/>
      <c r="AO8433" s="93"/>
    </row>
    <row r="8434" spans="28:41" x14ac:dyDescent="0.55000000000000004">
      <c r="AB8434" s="276" t="s">
        <v>68625</v>
      </c>
      <c r="AC8434" s="277">
        <v>19614.22</v>
      </c>
      <c r="AE8434" s="246" t="s">
        <v>57574</v>
      </c>
      <c r="AF8434" s="247">
        <v>1529.19</v>
      </c>
      <c r="AH8434" s="226" t="s">
        <v>52864</v>
      </c>
      <c r="AI8434" s="227">
        <v>76200</v>
      </c>
      <c r="AK8434" s="207" t="s">
        <v>13772</v>
      </c>
      <c r="AL8434" s="208">
        <v>1295.47</v>
      </c>
      <c r="AM8434" s="93"/>
      <c r="AN8434" s="93"/>
      <c r="AO8434" s="93"/>
    </row>
    <row r="8435" spans="28:41" x14ac:dyDescent="0.55000000000000004">
      <c r="AB8435" s="276" t="s">
        <v>68626</v>
      </c>
      <c r="AC8435" s="277">
        <v>1048.32</v>
      </c>
      <c r="AE8435" s="246" t="s">
        <v>52897</v>
      </c>
      <c r="AF8435" s="247">
        <v>3033.71</v>
      </c>
      <c r="AH8435" s="226" t="s">
        <v>22705</v>
      </c>
      <c r="AI8435" s="227">
        <v>325754.43</v>
      </c>
      <c r="AK8435" s="207" t="s">
        <v>22598</v>
      </c>
      <c r="AL8435" s="208">
        <v>52.63</v>
      </c>
      <c r="AM8435" s="93"/>
      <c r="AN8435" s="93"/>
      <c r="AO8435" s="93"/>
    </row>
    <row r="8436" spans="28:41" x14ac:dyDescent="0.55000000000000004">
      <c r="AB8436" s="276" t="s">
        <v>55363</v>
      </c>
      <c r="AC8436" s="277">
        <v>2000</v>
      </c>
      <c r="AE8436" s="246" t="s">
        <v>52898</v>
      </c>
      <c r="AF8436" s="247">
        <v>39747.39</v>
      </c>
      <c r="AH8436" s="226" t="s">
        <v>22706</v>
      </c>
      <c r="AI8436" s="227">
        <v>658621.18999999994</v>
      </c>
      <c r="AK8436" s="207" t="s">
        <v>22599</v>
      </c>
      <c r="AL8436" s="208">
        <v>96797</v>
      </c>
      <c r="AM8436" s="93"/>
      <c r="AN8436" s="93"/>
      <c r="AO8436" s="93"/>
    </row>
    <row r="8437" spans="28:41" x14ac:dyDescent="0.55000000000000004">
      <c r="AB8437" s="276" t="s">
        <v>56521</v>
      </c>
      <c r="AC8437" s="277">
        <v>37607.43</v>
      </c>
      <c r="AE8437" s="246" t="s">
        <v>33790</v>
      </c>
      <c r="AF8437" s="247">
        <v>281115.2</v>
      </c>
      <c r="AH8437" s="226" t="s">
        <v>39257</v>
      </c>
      <c r="AI8437" s="227">
        <v>217429.75</v>
      </c>
      <c r="AK8437" s="207" t="s">
        <v>22600</v>
      </c>
      <c r="AL8437" s="208">
        <v>17363.86</v>
      </c>
      <c r="AM8437" s="93"/>
      <c r="AN8437" s="93"/>
      <c r="AO8437" s="93"/>
    </row>
    <row r="8438" spans="28:41" x14ac:dyDescent="0.55000000000000004">
      <c r="AB8438" s="276" t="s">
        <v>68627</v>
      </c>
      <c r="AC8438" s="277">
        <v>1100</v>
      </c>
      <c r="AE8438" s="246" t="s">
        <v>35237</v>
      </c>
      <c r="AF8438" s="247">
        <v>423158.61</v>
      </c>
      <c r="AH8438" s="226" t="s">
        <v>52865</v>
      </c>
      <c r="AI8438" s="227">
        <v>136158.72</v>
      </c>
      <c r="AK8438" s="207" t="s">
        <v>22601</v>
      </c>
      <c r="AL8438" s="208">
        <v>19064</v>
      </c>
      <c r="AM8438" s="93"/>
      <c r="AN8438" s="93"/>
      <c r="AO8438" s="93"/>
    </row>
    <row r="8439" spans="28:41" x14ac:dyDescent="0.55000000000000004">
      <c r="AB8439" s="276" t="s">
        <v>64830</v>
      </c>
      <c r="AC8439" s="277">
        <v>12779.15</v>
      </c>
      <c r="AE8439" s="246" t="s">
        <v>22870</v>
      </c>
      <c r="AF8439" s="247">
        <v>130462.05</v>
      </c>
      <c r="AH8439" s="226" t="s">
        <v>22707</v>
      </c>
      <c r="AI8439" s="227">
        <v>304880.95</v>
      </c>
      <c r="AK8439" s="207" t="s">
        <v>22602</v>
      </c>
      <c r="AL8439" s="208">
        <v>10561.8</v>
      </c>
      <c r="AM8439" s="93"/>
      <c r="AN8439" s="93"/>
      <c r="AO8439" s="93"/>
    </row>
    <row r="8440" spans="28:41" x14ac:dyDescent="0.55000000000000004">
      <c r="AB8440" s="276" t="s">
        <v>39431</v>
      </c>
      <c r="AC8440" s="277">
        <v>42872.160000000003</v>
      </c>
      <c r="AE8440" s="246" t="s">
        <v>33791</v>
      </c>
      <c r="AF8440" s="247">
        <v>6588.15</v>
      </c>
      <c r="AH8440" s="226" t="s">
        <v>47035</v>
      </c>
      <c r="AI8440" s="227">
        <v>845304.9</v>
      </c>
      <c r="AK8440" s="207" t="s">
        <v>22603</v>
      </c>
      <c r="AL8440" s="208">
        <v>130</v>
      </c>
      <c r="AM8440" s="93"/>
      <c r="AN8440" s="93"/>
      <c r="AO8440" s="93"/>
    </row>
    <row r="8441" spans="28:41" x14ac:dyDescent="0.55000000000000004">
      <c r="AB8441" s="276" t="s">
        <v>40593</v>
      </c>
      <c r="AC8441" s="277">
        <v>72636.929999999993</v>
      </c>
      <c r="AE8441" s="246" t="s">
        <v>56279</v>
      </c>
      <c r="AF8441" s="247">
        <v>105991.65</v>
      </c>
      <c r="AH8441" s="226" t="s">
        <v>52866</v>
      </c>
      <c r="AI8441" s="227">
        <v>19866.18</v>
      </c>
      <c r="AK8441" s="207" t="s">
        <v>22604</v>
      </c>
      <c r="AL8441" s="208">
        <v>6405.73</v>
      </c>
      <c r="AM8441" s="93"/>
      <c r="AN8441" s="93"/>
      <c r="AO8441" s="93"/>
    </row>
    <row r="8442" spans="28:41" x14ac:dyDescent="0.55000000000000004">
      <c r="AB8442" s="276" t="s">
        <v>40594</v>
      </c>
      <c r="AC8442" s="277">
        <v>36889.53</v>
      </c>
      <c r="AE8442" s="246" t="s">
        <v>22871</v>
      </c>
      <c r="AF8442" s="247">
        <v>32860.74</v>
      </c>
      <c r="AH8442" s="226" t="s">
        <v>48062</v>
      </c>
      <c r="AI8442" s="227">
        <v>73300</v>
      </c>
      <c r="AK8442" s="207" t="s">
        <v>22605</v>
      </c>
      <c r="AL8442" s="208">
        <v>5992</v>
      </c>
      <c r="AM8442" s="93"/>
      <c r="AN8442" s="93"/>
      <c r="AO8442" s="93"/>
    </row>
    <row r="8443" spans="28:41" x14ac:dyDescent="0.55000000000000004">
      <c r="AB8443" s="276" t="s">
        <v>39432</v>
      </c>
      <c r="AC8443" s="277">
        <v>3552.93</v>
      </c>
      <c r="AE8443" s="246" t="s">
        <v>63242</v>
      </c>
      <c r="AF8443" s="247">
        <v>4000</v>
      </c>
      <c r="AH8443" s="226" t="s">
        <v>50101</v>
      </c>
      <c r="AI8443" s="227">
        <v>44361.599999999999</v>
      </c>
      <c r="AK8443" s="207" t="s">
        <v>22606</v>
      </c>
      <c r="AL8443" s="208">
        <v>70671.61</v>
      </c>
      <c r="AM8443" s="93"/>
      <c r="AN8443" s="93"/>
      <c r="AO8443" s="93"/>
    </row>
    <row r="8444" spans="28:41" x14ac:dyDescent="0.55000000000000004">
      <c r="AB8444" s="276" t="s">
        <v>57792</v>
      </c>
      <c r="AC8444" s="277">
        <v>182852.74</v>
      </c>
      <c r="AE8444" s="246" t="s">
        <v>22872</v>
      </c>
      <c r="AF8444" s="247">
        <v>8105.51</v>
      </c>
      <c r="AH8444" s="226" t="s">
        <v>40395</v>
      </c>
      <c r="AI8444" s="227">
        <v>49000</v>
      </c>
      <c r="AK8444" s="207" t="s">
        <v>13773</v>
      </c>
      <c r="AL8444" s="208">
        <v>623138.34</v>
      </c>
      <c r="AM8444" s="93"/>
      <c r="AN8444" s="93"/>
      <c r="AO8444" s="93"/>
    </row>
    <row r="8445" spans="28:41" x14ac:dyDescent="0.55000000000000004">
      <c r="AB8445" s="276" t="s">
        <v>64831</v>
      </c>
      <c r="AC8445" s="277">
        <v>15153.32</v>
      </c>
      <c r="AE8445" s="246" t="s">
        <v>59124</v>
      </c>
      <c r="AF8445" s="247">
        <v>1002.71</v>
      </c>
      <c r="AH8445" s="226" t="s">
        <v>40396</v>
      </c>
      <c r="AI8445" s="227">
        <v>3748.5</v>
      </c>
      <c r="AK8445" s="207" t="s">
        <v>22607</v>
      </c>
      <c r="AL8445" s="208">
        <v>56547.34</v>
      </c>
      <c r="AM8445" s="93"/>
      <c r="AN8445" s="93"/>
      <c r="AO8445" s="93"/>
    </row>
    <row r="8446" spans="28:41" x14ac:dyDescent="0.55000000000000004">
      <c r="AB8446" s="276" t="s">
        <v>70740</v>
      </c>
      <c r="AC8446" s="277">
        <v>545.87</v>
      </c>
      <c r="AE8446" s="246" t="s">
        <v>58581</v>
      </c>
      <c r="AF8446" s="247">
        <v>32084.03</v>
      </c>
      <c r="AH8446" s="226" t="s">
        <v>52867</v>
      </c>
      <c r="AI8446" s="227">
        <v>1110.8800000000001</v>
      </c>
      <c r="AK8446" s="207" t="s">
        <v>22608</v>
      </c>
      <c r="AL8446" s="208">
        <v>1571707.87</v>
      </c>
      <c r="AM8446" s="93"/>
      <c r="AN8446" s="93"/>
      <c r="AO8446" s="93"/>
    </row>
    <row r="8447" spans="28:41" x14ac:dyDescent="0.55000000000000004">
      <c r="AB8447" s="276" t="s">
        <v>64832</v>
      </c>
      <c r="AC8447" s="277">
        <v>5441.15</v>
      </c>
      <c r="AE8447" s="246" t="s">
        <v>22873</v>
      </c>
      <c r="AF8447" s="247">
        <v>22792.560000000001</v>
      </c>
      <c r="AH8447" s="226" t="s">
        <v>52868</v>
      </c>
      <c r="AI8447" s="227">
        <v>2887.5</v>
      </c>
      <c r="AK8447" s="207" t="s">
        <v>22609</v>
      </c>
      <c r="AL8447" s="208">
        <v>25620.9</v>
      </c>
      <c r="AM8447" s="93"/>
      <c r="AN8447" s="93"/>
      <c r="AO8447" s="93"/>
    </row>
    <row r="8448" spans="28:41" x14ac:dyDescent="0.55000000000000004">
      <c r="AB8448" s="276" t="s">
        <v>70741</v>
      </c>
      <c r="AC8448" s="277">
        <v>27202</v>
      </c>
      <c r="AE8448" s="246" t="s">
        <v>33792</v>
      </c>
      <c r="AF8448" s="247">
        <v>89.41</v>
      </c>
      <c r="AH8448" s="226" t="s">
        <v>52869</v>
      </c>
      <c r="AI8448" s="227">
        <v>220.92</v>
      </c>
      <c r="AK8448" s="207" t="s">
        <v>22610</v>
      </c>
      <c r="AL8448" s="208">
        <v>279912.94</v>
      </c>
      <c r="AM8448" s="93"/>
      <c r="AN8448" s="93"/>
      <c r="AO8448" s="93"/>
    </row>
    <row r="8449" spans="28:41" x14ac:dyDescent="0.55000000000000004">
      <c r="AB8449" s="276" t="s">
        <v>70742</v>
      </c>
      <c r="AC8449" s="277">
        <v>284</v>
      </c>
      <c r="AE8449" s="246" t="s">
        <v>22874</v>
      </c>
      <c r="AF8449" s="247">
        <v>9809.2199999999993</v>
      </c>
      <c r="AH8449" s="226" t="s">
        <v>52870</v>
      </c>
      <c r="AI8449" s="227">
        <v>695.88</v>
      </c>
      <c r="AK8449" s="207" t="s">
        <v>22611</v>
      </c>
      <c r="AL8449" s="208">
        <v>1049382.04</v>
      </c>
      <c r="AM8449" s="93"/>
      <c r="AN8449" s="93"/>
      <c r="AO8449" s="93"/>
    </row>
    <row r="8450" spans="28:41" x14ac:dyDescent="0.55000000000000004">
      <c r="AB8450" s="276" t="s">
        <v>53554</v>
      </c>
      <c r="AC8450" s="277">
        <v>222950</v>
      </c>
      <c r="AE8450" s="246" t="s">
        <v>33793</v>
      </c>
      <c r="AF8450" s="247">
        <v>137376.79999999999</v>
      </c>
      <c r="AH8450" s="226" t="s">
        <v>50102</v>
      </c>
      <c r="AI8450" s="227">
        <v>15000</v>
      </c>
      <c r="AK8450" s="207" t="s">
        <v>22612</v>
      </c>
      <c r="AL8450" s="208">
        <v>29357.59</v>
      </c>
      <c r="AM8450" s="93"/>
      <c r="AN8450" s="93"/>
      <c r="AO8450" s="93"/>
    </row>
    <row r="8451" spans="28:41" x14ac:dyDescent="0.55000000000000004">
      <c r="AB8451" s="276" t="s">
        <v>62976</v>
      </c>
      <c r="AC8451" s="277">
        <v>478121.63</v>
      </c>
      <c r="AE8451" s="246" t="s">
        <v>40402</v>
      </c>
      <c r="AF8451" s="247">
        <v>46897.39</v>
      </c>
      <c r="AH8451" s="226" t="s">
        <v>52871</v>
      </c>
      <c r="AI8451" s="227">
        <v>315.89999999999998</v>
      </c>
      <c r="AK8451" s="207" t="s">
        <v>22613</v>
      </c>
      <c r="AL8451" s="208">
        <v>1735</v>
      </c>
      <c r="AM8451" s="93"/>
      <c r="AN8451" s="93"/>
      <c r="AO8451" s="93"/>
    </row>
    <row r="8452" spans="28:41" x14ac:dyDescent="0.55000000000000004">
      <c r="AB8452" s="276" t="s">
        <v>70743</v>
      </c>
      <c r="AC8452" s="277">
        <v>121007</v>
      </c>
      <c r="AE8452" s="246" t="s">
        <v>48968</v>
      </c>
      <c r="AF8452" s="247">
        <v>422513.42</v>
      </c>
      <c r="AH8452" s="226" t="s">
        <v>52872</v>
      </c>
      <c r="AI8452" s="227">
        <v>656.53</v>
      </c>
      <c r="AK8452" s="207" t="s">
        <v>22614</v>
      </c>
      <c r="AL8452" s="208">
        <v>614</v>
      </c>
      <c r="AM8452" s="93"/>
      <c r="AN8452" s="93"/>
      <c r="AO8452" s="93"/>
    </row>
    <row r="8453" spans="28:41" x14ac:dyDescent="0.55000000000000004">
      <c r="AB8453" s="276" t="s">
        <v>49120</v>
      </c>
      <c r="AC8453" s="277">
        <v>10911.31</v>
      </c>
      <c r="AE8453" s="246" t="s">
        <v>57575</v>
      </c>
      <c r="AF8453" s="247">
        <v>1175.03</v>
      </c>
      <c r="AH8453" s="226" t="s">
        <v>35233</v>
      </c>
      <c r="AI8453" s="227">
        <v>50198</v>
      </c>
      <c r="AK8453" s="207" t="s">
        <v>22615</v>
      </c>
      <c r="AL8453" s="208">
        <v>5976</v>
      </c>
      <c r="AM8453" s="93"/>
      <c r="AN8453" s="93"/>
      <c r="AO8453" s="93"/>
    </row>
    <row r="8454" spans="28:41" x14ac:dyDescent="0.55000000000000004">
      <c r="AB8454" s="276" t="s">
        <v>48222</v>
      </c>
      <c r="AC8454" s="277">
        <v>145730.68</v>
      </c>
      <c r="AE8454" s="246" t="s">
        <v>52899</v>
      </c>
      <c r="AF8454" s="247">
        <v>3452.32</v>
      </c>
      <c r="AH8454" s="226" t="s">
        <v>39258</v>
      </c>
      <c r="AI8454" s="227">
        <v>791920.35</v>
      </c>
      <c r="AK8454" s="207" t="s">
        <v>22616</v>
      </c>
      <c r="AL8454" s="208">
        <v>1030</v>
      </c>
      <c r="AM8454" s="93"/>
      <c r="AN8454" s="93"/>
      <c r="AO8454" s="93"/>
    </row>
    <row r="8455" spans="28:41" x14ac:dyDescent="0.55000000000000004">
      <c r="AB8455" s="276" t="s">
        <v>68628</v>
      </c>
      <c r="AC8455" s="277">
        <v>516671.97</v>
      </c>
      <c r="AE8455" s="246" t="s">
        <v>61475</v>
      </c>
      <c r="AF8455" s="247">
        <v>1600</v>
      </c>
      <c r="AH8455" s="226" t="s">
        <v>40397</v>
      </c>
      <c r="AI8455" s="227">
        <v>89500</v>
      </c>
      <c r="AK8455" s="207" t="s">
        <v>22617</v>
      </c>
      <c r="AL8455" s="208">
        <v>2283</v>
      </c>
      <c r="AM8455" s="93"/>
      <c r="AN8455" s="93"/>
      <c r="AO8455" s="93"/>
    </row>
    <row r="8456" spans="28:41" x14ac:dyDescent="0.55000000000000004">
      <c r="AB8456" s="276" t="s">
        <v>63357</v>
      </c>
      <c r="AC8456" s="277">
        <v>-40504.74</v>
      </c>
      <c r="AE8456" s="246" t="s">
        <v>50112</v>
      </c>
      <c r="AF8456" s="247">
        <v>43559.519999999997</v>
      </c>
      <c r="AH8456" s="226" t="s">
        <v>42658</v>
      </c>
      <c r="AI8456" s="227">
        <v>400</v>
      </c>
      <c r="AK8456" s="207" t="s">
        <v>22618</v>
      </c>
      <c r="AL8456" s="208">
        <v>2501</v>
      </c>
      <c r="AM8456" s="93"/>
      <c r="AN8456" s="93"/>
      <c r="AO8456" s="93"/>
    </row>
    <row r="8457" spans="28:41" x14ac:dyDescent="0.55000000000000004">
      <c r="AB8457" s="276" t="s">
        <v>49121</v>
      </c>
      <c r="AC8457" s="277">
        <v>1626672.5</v>
      </c>
      <c r="AE8457" s="246" t="s">
        <v>57576</v>
      </c>
      <c r="AF8457" s="247">
        <v>28850</v>
      </c>
      <c r="AH8457" s="226" t="s">
        <v>42659</v>
      </c>
      <c r="AI8457" s="227">
        <v>32061</v>
      </c>
      <c r="AK8457" s="207" t="s">
        <v>22619</v>
      </c>
      <c r="AL8457" s="208">
        <v>6068</v>
      </c>
      <c r="AM8457" s="93"/>
      <c r="AN8457" s="93"/>
      <c r="AO8457" s="93"/>
    </row>
    <row r="8458" spans="28:41" x14ac:dyDescent="0.55000000000000004">
      <c r="AB8458" s="276" t="s">
        <v>66706</v>
      </c>
      <c r="AC8458" s="277">
        <v>4640.8999999999996</v>
      </c>
      <c r="AE8458" s="246" t="s">
        <v>33794</v>
      </c>
      <c r="AF8458" s="247">
        <v>453.18</v>
      </c>
      <c r="AH8458" s="226" t="s">
        <v>39259</v>
      </c>
      <c r="AI8458" s="227">
        <v>69677.649999999994</v>
      </c>
      <c r="AK8458" s="207" t="s">
        <v>22620</v>
      </c>
      <c r="AL8458" s="208">
        <v>1810.85</v>
      </c>
      <c r="AM8458" s="93"/>
      <c r="AN8458" s="93"/>
      <c r="AO8458" s="93"/>
    </row>
    <row r="8459" spans="28:41" x14ac:dyDescent="0.55000000000000004">
      <c r="AB8459" s="276" t="s">
        <v>66707</v>
      </c>
      <c r="AC8459" s="277">
        <v>644.54</v>
      </c>
      <c r="AE8459" s="246" t="s">
        <v>22875</v>
      </c>
      <c r="AF8459" s="247">
        <v>130163.88</v>
      </c>
      <c r="AH8459" s="226" t="s">
        <v>42660</v>
      </c>
      <c r="AI8459" s="227">
        <v>9967.59</v>
      </c>
      <c r="AK8459" s="207" t="s">
        <v>22621</v>
      </c>
      <c r="AL8459" s="208">
        <v>9368.75</v>
      </c>
      <c r="AM8459" s="93"/>
      <c r="AN8459" s="93"/>
      <c r="AO8459" s="93"/>
    </row>
    <row r="8460" spans="28:41" x14ac:dyDescent="0.55000000000000004">
      <c r="AB8460" s="276" t="s">
        <v>64835</v>
      </c>
      <c r="AC8460" s="277">
        <v>838.75</v>
      </c>
      <c r="AE8460" s="246" t="s">
        <v>35238</v>
      </c>
      <c r="AF8460" s="247">
        <v>387427.59</v>
      </c>
      <c r="AH8460" s="226" t="s">
        <v>52873</v>
      </c>
      <c r="AI8460" s="227">
        <v>18713.75</v>
      </c>
      <c r="AK8460" s="207" t="s">
        <v>22622</v>
      </c>
      <c r="AL8460" s="208">
        <v>2000</v>
      </c>
      <c r="AM8460" s="93"/>
      <c r="AN8460" s="93"/>
      <c r="AO8460" s="93"/>
    </row>
    <row r="8461" spans="28:41" x14ac:dyDescent="0.55000000000000004">
      <c r="AB8461" s="276" t="s">
        <v>64836</v>
      </c>
      <c r="AC8461" s="277">
        <v>2303.67</v>
      </c>
      <c r="AE8461" s="246" t="s">
        <v>36439</v>
      </c>
      <c r="AF8461" s="247">
        <v>89857.9</v>
      </c>
      <c r="AH8461" s="226" t="s">
        <v>47036</v>
      </c>
      <c r="AI8461" s="227">
        <v>13493.2</v>
      </c>
      <c r="AK8461" s="207" t="s">
        <v>22623</v>
      </c>
      <c r="AL8461" s="208">
        <v>2917</v>
      </c>
      <c r="AM8461" s="93"/>
      <c r="AN8461" s="93"/>
      <c r="AO8461" s="93"/>
    </row>
    <row r="8462" spans="28:41" x14ac:dyDescent="0.55000000000000004">
      <c r="AB8462" s="276" t="s">
        <v>70744</v>
      </c>
      <c r="AC8462" s="277">
        <v>1126.3900000000001</v>
      </c>
      <c r="AE8462" s="246" t="s">
        <v>55237</v>
      </c>
      <c r="AF8462" s="247">
        <v>928.64</v>
      </c>
      <c r="AH8462" s="226" t="s">
        <v>40398</v>
      </c>
      <c r="AI8462" s="227">
        <v>18850</v>
      </c>
      <c r="AK8462" s="207" t="s">
        <v>13774</v>
      </c>
      <c r="AL8462" s="208">
        <v>7681</v>
      </c>
      <c r="AM8462" s="93"/>
      <c r="AN8462" s="93"/>
      <c r="AO8462" s="93"/>
    </row>
    <row r="8463" spans="28:41" x14ac:dyDescent="0.55000000000000004">
      <c r="AB8463" s="276" t="s">
        <v>70745</v>
      </c>
      <c r="AC8463" s="277">
        <v>152.76</v>
      </c>
      <c r="AE8463" s="246" t="s">
        <v>62078</v>
      </c>
      <c r="AF8463" s="247">
        <v>22324.31</v>
      </c>
      <c r="AH8463" s="226" t="s">
        <v>52874</v>
      </c>
      <c r="AI8463" s="227">
        <v>2019.25</v>
      </c>
      <c r="AK8463" s="207" t="s">
        <v>22624</v>
      </c>
      <c r="AL8463" s="208">
        <v>3729</v>
      </c>
      <c r="AM8463" s="93"/>
      <c r="AN8463" s="93"/>
      <c r="AO8463" s="93"/>
    </row>
    <row r="8464" spans="28:41" x14ac:dyDescent="0.55000000000000004">
      <c r="AB8464" s="276" t="s">
        <v>70746</v>
      </c>
      <c r="AC8464" s="277">
        <v>395.87</v>
      </c>
      <c r="AE8464" s="246" t="s">
        <v>22876</v>
      </c>
      <c r="AF8464" s="247">
        <v>130095.1</v>
      </c>
      <c r="AH8464" s="226" t="s">
        <v>52875</v>
      </c>
      <c r="AI8464" s="227">
        <v>42.53</v>
      </c>
      <c r="AK8464" s="207" t="s">
        <v>22625</v>
      </c>
      <c r="AL8464" s="208">
        <v>2281</v>
      </c>
      <c r="AM8464" s="93"/>
      <c r="AN8464" s="93"/>
      <c r="AO8464" s="93"/>
    </row>
    <row r="8465" spans="28:41" x14ac:dyDescent="0.55000000000000004">
      <c r="AB8465" s="276" t="s">
        <v>70086</v>
      </c>
      <c r="AC8465" s="277">
        <v>2302.77</v>
      </c>
      <c r="AE8465" s="246" t="s">
        <v>48068</v>
      </c>
      <c r="AF8465" s="247">
        <v>1156491.57</v>
      </c>
      <c r="AH8465" s="226" t="s">
        <v>52876</v>
      </c>
      <c r="AI8465" s="227">
        <v>1.37</v>
      </c>
      <c r="AK8465" s="207" t="s">
        <v>22626</v>
      </c>
      <c r="AL8465" s="208">
        <v>1891</v>
      </c>
      <c r="AM8465" s="93"/>
      <c r="AN8465" s="93"/>
      <c r="AO8465" s="93"/>
    </row>
    <row r="8466" spans="28:41" x14ac:dyDescent="0.55000000000000004">
      <c r="AB8466" s="276" t="s">
        <v>47219</v>
      </c>
      <c r="AC8466" s="277">
        <v>5043.18</v>
      </c>
      <c r="AE8466" s="246" t="s">
        <v>35239</v>
      </c>
      <c r="AF8466" s="247">
        <v>118715.92</v>
      </c>
      <c r="AH8466" s="226" t="s">
        <v>50103</v>
      </c>
      <c r="AI8466" s="227">
        <v>65</v>
      </c>
      <c r="AK8466" s="207" t="s">
        <v>22627</v>
      </c>
      <c r="AL8466" s="208">
        <v>9666</v>
      </c>
      <c r="AM8466" s="93"/>
      <c r="AN8466" s="93"/>
      <c r="AO8466" s="93"/>
    </row>
    <row r="8467" spans="28:41" x14ac:dyDescent="0.55000000000000004">
      <c r="AB8467" s="276" t="s">
        <v>47220</v>
      </c>
      <c r="AC8467" s="277">
        <v>385.82</v>
      </c>
      <c r="AE8467" s="246" t="s">
        <v>62079</v>
      </c>
      <c r="AF8467" s="247">
        <v>1410.67</v>
      </c>
      <c r="AH8467" s="226" t="s">
        <v>48063</v>
      </c>
      <c r="AI8467" s="227">
        <v>28500</v>
      </c>
      <c r="AK8467" s="207" t="s">
        <v>22628</v>
      </c>
      <c r="AL8467" s="208">
        <v>4132</v>
      </c>
      <c r="AM8467" s="93"/>
      <c r="AN8467" s="93"/>
      <c r="AO8467" s="93"/>
    </row>
    <row r="8468" spans="28:41" x14ac:dyDescent="0.55000000000000004">
      <c r="AB8468" s="276" t="s">
        <v>68629</v>
      </c>
      <c r="AC8468" s="277">
        <v>740.33</v>
      </c>
      <c r="AE8468" s="246" t="s">
        <v>62080</v>
      </c>
      <c r="AF8468" s="247">
        <v>2110.21</v>
      </c>
      <c r="AH8468" s="226" t="s">
        <v>48064</v>
      </c>
      <c r="AI8468" s="227">
        <v>2180.25</v>
      </c>
      <c r="AK8468" s="207" t="s">
        <v>22629</v>
      </c>
      <c r="AL8468" s="208">
        <v>4380</v>
      </c>
      <c r="AM8468" s="93"/>
      <c r="AN8468" s="93"/>
      <c r="AO8468" s="93"/>
    </row>
    <row r="8469" spans="28:41" x14ac:dyDescent="0.55000000000000004">
      <c r="AB8469" s="276" t="s">
        <v>68630</v>
      </c>
      <c r="AC8469" s="277">
        <v>6300</v>
      </c>
      <c r="AE8469" s="246" t="s">
        <v>57577</v>
      </c>
      <c r="AF8469" s="247">
        <v>273439.31</v>
      </c>
      <c r="AH8469" s="226" t="s">
        <v>48065</v>
      </c>
      <c r="AI8469" s="227">
        <v>6868.5</v>
      </c>
      <c r="AK8469" s="207" t="s">
        <v>22630</v>
      </c>
      <c r="AL8469" s="208">
        <v>5852</v>
      </c>
      <c r="AM8469" s="93"/>
      <c r="AN8469" s="93"/>
      <c r="AO8469" s="93"/>
    </row>
    <row r="8470" spans="28:41" x14ac:dyDescent="0.55000000000000004">
      <c r="AB8470" s="276" t="s">
        <v>48223</v>
      </c>
      <c r="AC8470" s="277">
        <v>-12959.06</v>
      </c>
      <c r="AE8470" s="246" t="s">
        <v>58289</v>
      </c>
      <c r="AF8470" s="247">
        <v>628949.42000000004</v>
      </c>
      <c r="AH8470" s="226" t="s">
        <v>52877</v>
      </c>
      <c r="AI8470" s="227">
        <v>2013.61</v>
      </c>
      <c r="AK8470" s="207" t="s">
        <v>22631</v>
      </c>
      <c r="AL8470" s="208">
        <v>9666</v>
      </c>
      <c r="AM8470" s="93"/>
      <c r="AN8470" s="93"/>
      <c r="AO8470" s="93"/>
    </row>
    <row r="8471" spans="28:41" x14ac:dyDescent="0.55000000000000004">
      <c r="AB8471" s="276" t="s">
        <v>68631</v>
      </c>
      <c r="AC8471" s="277">
        <v>254.33</v>
      </c>
      <c r="AE8471" s="246" t="s">
        <v>45144</v>
      </c>
      <c r="AF8471" s="247">
        <v>1983.96</v>
      </c>
      <c r="AH8471" s="226" t="s">
        <v>47037</v>
      </c>
      <c r="AI8471" s="227">
        <v>32586.62</v>
      </c>
      <c r="AK8471" s="207" t="s">
        <v>22632</v>
      </c>
      <c r="AL8471" s="208">
        <v>4132</v>
      </c>
      <c r="AM8471" s="93"/>
      <c r="AN8471" s="93"/>
      <c r="AO8471" s="93"/>
    </row>
    <row r="8472" spans="28:41" x14ac:dyDescent="0.55000000000000004">
      <c r="AB8472" s="276" t="s">
        <v>68632</v>
      </c>
      <c r="AC8472" s="277">
        <v>1477.88</v>
      </c>
      <c r="AE8472" s="246" t="s">
        <v>52900</v>
      </c>
      <c r="AF8472" s="247">
        <v>662.59</v>
      </c>
      <c r="AH8472" s="226" t="s">
        <v>52878</v>
      </c>
      <c r="AI8472" s="227">
        <v>14920.05</v>
      </c>
      <c r="AK8472" s="207" t="s">
        <v>22633</v>
      </c>
      <c r="AL8472" s="208">
        <v>1735</v>
      </c>
      <c r="AM8472" s="93"/>
      <c r="AN8472" s="93"/>
      <c r="AO8472" s="93"/>
    </row>
    <row r="8473" spans="28:41" x14ac:dyDescent="0.55000000000000004">
      <c r="AB8473" s="276" t="s">
        <v>68633</v>
      </c>
      <c r="AC8473" s="277">
        <v>12630.98</v>
      </c>
      <c r="AE8473" s="246" t="s">
        <v>52901</v>
      </c>
      <c r="AF8473" s="247">
        <v>9919.7999999999993</v>
      </c>
      <c r="AH8473" s="226" t="s">
        <v>48066</v>
      </c>
      <c r="AI8473" s="227">
        <v>10800</v>
      </c>
      <c r="AK8473" s="207" t="s">
        <v>22634</v>
      </c>
      <c r="AL8473" s="208">
        <v>5341.85</v>
      </c>
      <c r="AM8473" s="93"/>
      <c r="AN8473" s="93"/>
      <c r="AO8473" s="93"/>
    </row>
    <row r="8474" spans="28:41" x14ac:dyDescent="0.55000000000000004">
      <c r="AB8474" s="276" t="s">
        <v>68634</v>
      </c>
      <c r="AC8474" s="277">
        <v>9632.3700000000008</v>
      </c>
      <c r="AE8474" s="246" t="s">
        <v>52902</v>
      </c>
      <c r="AF8474" s="247">
        <v>22869.279999999999</v>
      </c>
      <c r="AH8474" s="226" t="s">
        <v>48962</v>
      </c>
      <c r="AI8474" s="227">
        <v>498.8</v>
      </c>
      <c r="AK8474" s="207" t="s">
        <v>22635</v>
      </c>
      <c r="AL8474" s="208">
        <v>27599</v>
      </c>
      <c r="AM8474" s="93"/>
      <c r="AN8474" s="93"/>
      <c r="AO8474" s="93"/>
    </row>
    <row r="8475" spans="28:41" x14ac:dyDescent="0.55000000000000004">
      <c r="AB8475" s="276" t="s">
        <v>68635</v>
      </c>
      <c r="AC8475" s="277">
        <v>12703.68</v>
      </c>
      <c r="AE8475" s="246" t="s">
        <v>55238</v>
      </c>
      <c r="AF8475" s="247">
        <v>1209.5</v>
      </c>
      <c r="AH8475" s="226" t="s">
        <v>52879</v>
      </c>
      <c r="AI8475" s="227">
        <v>85.86</v>
      </c>
      <c r="AK8475" s="207" t="s">
        <v>22636</v>
      </c>
      <c r="AL8475" s="208">
        <v>10392</v>
      </c>
      <c r="AM8475" s="93"/>
      <c r="AN8475" s="93"/>
      <c r="AO8475" s="93"/>
    </row>
    <row r="8476" spans="28:41" x14ac:dyDescent="0.55000000000000004">
      <c r="AB8476" s="276" t="s">
        <v>70747</v>
      </c>
      <c r="AC8476" s="277">
        <v>900</v>
      </c>
      <c r="AE8476" s="246" t="s">
        <v>48069</v>
      </c>
      <c r="AF8476" s="247">
        <v>1071.3399999999999</v>
      </c>
      <c r="AH8476" s="226" t="s">
        <v>47038</v>
      </c>
      <c r="AI8476" s="227">
        <v>3578.06</v>
      </c>
      <c r="AK8476" s="207" t="s">
        <v>13775</v>
      </c>
      <c r="AL8476" s="208">
        <v>17049.75</v>
      </c>
      <c r="AM8476" s="93"/>
      <c r="AN8476" s="93"/>
      <c r="AO8476" s="93"/>
    </row>
    <row r="8477" spans="28:41" x14ac:dyDescent="0.55000000000000004">
      <c r="AB8477" s="276" t="s">
        <v>68636</v>
      </c>
      <c r="AC8477" s="277">
        <v>1040.7</v>
      </c>
      <c r="AE8477" s="246" t="s">
        <v>59674</v>
      </c>
      <c r="AF8477" s="247">
        <v>78500</v>
      </c>
      <c r="AH8477" s="226" t="s">
        <v>50104</v>
      </c>
      <c r="AI8477" s="227">
        <v>2075</v>
      </c>
      <c r="AK8477" s="207" t="s">
        <v>22637</v>
      </c>
      <c r="AL8477" s="208">
        <v>1510.85</v>
      </c>
      <c r="AM8477" s="93"/>
      <c r="AN8477" s="93"/>
      <c r="AO8477" s="93"/>
    </row>
    <row r="8478" spans="28:41" x14ac:dyDescent="0.55000000000000004">
      <c r="AB8478" s="276" t="s">
        <v>68637</v>
      </c>
      <c r="AC8478" s="277">
        <v>3109.85</v>
      </c>
      <c r="AE8478" s="246" t="s">
        <v>45145</v>
      </c>
      <c r="AF8478" s="247">
        <v>8762.85</v>
      </c>
      <c r="AH8478" s="226" t="s">
        <v>45133</v>
      </c>
      <c r="AI8478" s="227">
        <v>463750</v>
      </c>
      <c r="AK8478" s="207" t="s">
        <v>22638</v>
      </c>
      <c r="AL8478" s="208">
        <v>125.15</v>
      </c>
      <c r="AM8478" s="93"/>
      <c r="AN8478" s="93"/>
      <c r="AO8478" s="93"/>
    </row>
    <row r="8479" spans="28:41" x14ac:dyDescent="0.55000000000000004">
      <c r="AB8479" s="276" t="s">
        <v>68638</v>
      </c>
      <c r="AC8479" s="277">
        <v>243.8</v>
      </c>
      <c r="AE8479" s="246" t="s">
        <v>45146</v>
      </c>
      <c r="AF8479" s="247">
        <v>23696.43</v>
      </c>
      <c r="AH8479" s="226" t="s">
        <v>45134</v>
      </c>
      <c r="AI8479" s="227">
        <v>34927</v>
      </c>
      <c r="AK8479" s="207" t="s">
        <v>22639</v>
      </c>
      <c r="AL8479" s="208">
        <v>493</v>
      </c>
      <c r="AM8479" s="93"/>
      <c r="AN8479" s="93"/>
      <c r="AO8479" s="93"/>
    </row>
    <row r="8480" spans="28:41" x14ac:dyDescent="0.55000000000000004">
      <c r="AB8480" s="276" t="s">
        <v>68639</v>
      </c>
      <c r="AC8480" s="277">
        <v>43553.87</v>
      </c>
      <c r="AE8480" s="246" t="s">
        <v>47045</v>
      </c>
      <c r="AF8480" s="247">
        <v>1235.28</v>
      </c>
      <c r="AH8480" s="226" t="s">
        <v>45135</v>
      </c>
      <c r="AI8480" s="227">
        <v>60187.5</v>
      </c>
      <c r="AK8480" s="207" t="s">
        <v>22640</v>
      </c>
      <c r="AL8480" s="208">
        <v>4933</v>
      </c>
      <c r="AM8480" s="93"/>
      <c r="AN8480" s="93"/>
      <c r="AO8480" s="93"/>
    </row>
    <row r="8481" spans="28:41" x14ac:dyDescent="0.55000000000000004">
      <c r="AB8481" s="276" t="s">
        <v>70748</v>
      </c>
      <c r="AC8481" s="277">
        <v>6819.82</v>
      </c>
      <c r="AE8481" s="246" t="s">
        <v>59125</v>
      </c>
      <c r="AF8481" s="247">
        <v>18264.900000000001</v>
      </c>
      <c r="AH8481" s="226" t="s">
        <v>45136</v>
      </c>
      <c r="AI8481" s="227">
        <v>4604.3999999999996</v>
      </c>
      <c r="AK8481" s="207" t="s">
        <v>22641</v>
      </c>
      <c r="AL8481" s="208">
        <v>821</v>
      </c>
      <c r="AM8481" s="93"/>
      <c r="AN8481" s="93"/>
      <c r="AO8481" s="93"/>
    </row>
    <row r="8482" spans="28:41" x14ac:dyDescent="0.55000000000000004">
      <c r="AB8482" s="276" t="s">
        <v>68640</v>
      </c>
      <c r="AC8482" s="277">
        <v>154.74</v>
      </c>
      <c r="AE8482" s="246" t="s">
        <v>52903</v>
      </c>
      <c r="AF8482" s="247">
        <v>14482.83</v>
      </c>
      <c r="AH8482" s="226" t="s">
        <v>22761</v>
      </c>
      <c r="AI8482" s="227">
        <v>5426</v>
      </c>
      <c r="AK8482" s="207" t="s">
        <v>22642</v>
      </c>
      <c r="AL8482" s="208">
        <v>5128.6000000000004</v>
      </c>
      <c r="AM8482" s="93"/>
      <c r="AN8482" s="93"/>
      <c r="AO8482" s="93"/>
    </row>
    <row r="8483" spans="28:41" x14ac:dyDescent="0.55000000000000004">
      <c r="AB8483" s="276" t="s">
        <v>68641</v>
      </c>
      <c r="AC8483" s="277">
        <v>181.4</v>
      </c>
      <c r="AE8483" s="246" t="s">
        <v>47046</v>
      </c>
      <c r="AF8483" s="247">
        <v>236584.59</v>
      </c>
      <c r="AH8483" s="226" t="s">
        <v>22762</v>
      </c>
      <c r="AI8483" s="227">
        <v>1101.24</v>
      </c>
      <c r="AK8483" s="207" t="s">
        <v>22643</v>
      </c>
      <c r="AL8483" s="208">
        <v>6255</v>
      </c>
      <c r="AM8483" s="93"/>
      <c r="AN8483" s="93"/>
      <c r="AO8483" s="93"/>
    </row>
    <row r="8484" spans="28:41" x14ac:dyDescent="0.55000000000000004">
      <c r="AB8484" s="276" t="s">
        <v>68642</v>
      </c>
      <c r="AC8484" s="277">
        <v>50370</v>
      </c>
      <c r="AE8484" s="246" t="s">
        <v>47047</v>
      </c>
      <c r="AF8484" s="247">
        <v>4334.3900000000003</v>
      </c>
      <c r="AH8484" s="226" t="s">
        <v>22765</v>
      </c>
      <c r="AI8484" s="227">
        <v>127590.15</v>
      </c>
      <c r="AK8484" s="207" t="s">
        <v>22644</v>
      </c>
      <c r="AL8484" s="208">
        <v>2000</v>
      </c>
      <c r="AM8484" s="93"/>
      <c r="AN8484" s="93"/>
      <c r="AO8484" s="93"/>
    </row>
    <row r="8485" spans="28:41" x14ac:dyDescent="0.55000000000000004">
      <c r="AB8485" s="276" t="s">
        <v>70087</v>
      </c>
      <c r="AC8485" s="277">
        <v>1317.39</v>
      </c>
      <c r="AE8485" s="246" t="s">
        <v>56280</v>
      </c>
      <c r="AF8485" s="247">
        <v>28056.75</v>
      </c>
      <c r="AH8485" s="226" t="s">
        <v>22767</v>
      </c>
      <c r="AI8485" s="227">
        <v>12381.5</v>
      </c>
      <c r="AK8485" s="207" t="s">
        <v>22645</v>
      </c>
      <c r="AL8485" s="208">
        <v>3283.98</v>
      </c>
      <c r="AM8485" s="93"/>
      <c r="AN8485" s="93"/>
      <c r="AO8485" s="93"/>
    </row>
    <row r="8486" spans="28:41" x14ac:dyDescent="0.55000000000000004">
      <c r="AB8486" s="276" t="s">
        <v>68643</v>
      </c>
      <c r="AC8486" s="277">
        <v>3962.91</v>
      </c>
      <c r="AE8486" s="246" t="s">
        <v>60571</v>
      </c>
      <c r="AF8486" s="247">
        <v>15492.24</v>
      </c>
      <c r="AH8486" s="226" t="s">
        <v>39262</v>
      </c>
      <c r="AI8486" s="227">
        <v>9641.8799999999992</v>
      </c>
      <c r="AK8486" s="207" t="s">
        <v>22646</v>
      </c>
      <c r="AL8486" s="208">
        <v>4536.97</v>
      </c>
      <c r="AM8486" s="93"/>
      <c r="AN8486" s="93"/>
      <c r="AO8486" s="93"/>
    </row>
    <row r="8487" spans="28:41" x14ac:dyDescent="0.55000000000000004">
      <c r="AB8487" s="276" t="s">
        <v>68644</v>
      </c>
      <c r="AC8487" s="277">
        <v>12623.15</v>
      </c>
      <c r="AE8487" s="246" t="s">
        <v>52904</v>
      </c>
      <c r="AF8487" s="247">
        <v>725.58</v>
      </c>
      <c r="AH8487" s="226" t="s">
        <v>39263</v>
      </c>
      <c r="AI8487" s="227">
        <v>6847.75</v>
      </c>
      <c r="AK8487" s="207" t="s">
        <v>22647</v>
      </c>
      <c r="AL8487" s="208">
        <v>347.08</v>
      </c>
      <c r="AM8487" s="93"/>
      <c r="AN8487" s="93"/>
      <c r="AO8487" s="93"/>
    </row>
    <row r="8488" spans="28:41" x14ac:dyDescent="0.55000000000000004">
      <c r="AB8488" s="276" t="s">
        <v>70088</v>
      </c>
      <c r="AC8488" s="277">
        <v>73.97</v>
      </c>
      <c r="AE8488" s="246" t="s">
        <v>57578</v>
      </c>
      <c r="AF8488" s="247">
        <v>168.75</v>
      </c>
      <c r="AH8488" s="226" t="s">
        <v>22768</v>
      </c>
      <c r="AI8488" s="227">
        <v>4333.32</v>
      </c>
      <c r="AK8488" s="207" t="s">
        <v>22648</v>
      </c>
      <c r="AL8488" s="208">
        <v>3063.72</v>
      </c>
      <c r="AM8488" s="93"/>
      <c r="AN8488" s="93"/>
      <c r="AO8488" s="93"/>
    </row>
    <row r="8489" spans="28:41" x14ac:dyDescent="0.55000000000000004">
      <c r="AB8489" s="276" t="s">
        <v>70089</v>
      </c>
      <c r="AC8489" s="277">
        <v>1946.44</v>
      </c>
      <c r="AE8489" s="246" t="s">
        <v>52905</v>
      </c>
      <c r="AF8489" s="247">
        <v>1253.57</v>
      </c>
      <c r="AH8489" s="226" t="s">
        <v>22769</v>
      </c>
      <c r="AI8489" s="227">
        <v>10620.57</v>
      </c>
      <c r="AK8489" s="207" t="s">
        <v>22649</v>
      </c>
      <c r="AL8489" s="208">
        <v>1818</v>
      </c>
      <c r="AM8489" s="93"/>
      <c r="AN8489" s="93"/>
      <c r="AO8489" s="93"/>
    </row>
    <row r="8490" spans="28:41" x14ac:dyDescent="0.55000000000000004">
      <c r="AB8490" s="276" t="s">
        <v>70749</v>
      </c>
      <c r="AC8490" s="277">
        <v>8212.56</v>
      </c>
      <c r="AE8490" s="246" t="s">
        <v>52906</v>
      </c>
      <c r="AF8490" s="247">
        <v>177.77</v>
      </c>
      <c r="AH8490" s="226" t="s">
        <v>22770</v>
      </c>
      <c r="AI8490" s="227">
        <v>24671.41</v>
      </c>
      <c r="AK8490" s="207" t="s">
        <v>22650</v>
      </c>
      <c r="AL8490" s="208">
        <v>8979.1200000000008</v>
      </c>
      <c r="AM8490" s="93"/>
      <c r="AN8490" s="93"/>
      <c r="AO8490" s="93"/>
    </row>
    <row r="8491" spans="28:41" x14ac:dyDescent="0.55000000000000004">
      <c r="AB8491" s="276" t="s">
        <v>68645</v>
      </c>
      <c r="AC8491" s="277">
        <v>24311.18</v>
      </c>
      <c r="AE8491" s="246" t="s">
        <v>56281</v>
      </c>
      <c r="AF8491" s="247">
        <v>320</v>
      </c>
      <c r="AH8491" s="226" t="s">
        <v>22771</v>
      </c>
      <c r="AI8491" s="227">
        <v>16608.689999999999</v>
      </c>
      <c r="AK8491" s="207" t="s">
        <v>22651</v>
      </c>
      <c r="AL8491" s="208">
        <v>686.88</v>
      </c>
      <c r="AM8491" s="93"/>
      <c r="AN8491" s="93"/>
      <c r="AO8491" s="93"/>
    </row>
    <row r="8492" spans="28:41" x14ac:dyDescent="0.55000000000000004">
      <c r="AB8492" s="276" t="s">
        <v>68646</v>
      </c>
      <c r="AC8492" s="277">
        <v>26655</v>
      </c>
      <c r="AE8492" s="246" t="s">
        <v>52907</v>
      </c>
      <c r="AF8492" s="247">
        <v>1120.76</v>
      </c>
      <c r="AH8492" s="226" t="s">
        <v>52880</v>
      </c>
      <c r="AI8492" s="227">
        <v>8250</v>
      </c>
      <c r="AK8492" s="207" t="s">
        <v>22652</v>
      </c>
      <c r="AL8492" s="208">
        <v>10489.97</v>
      </c>
      <c r="AM8492" s="93"/>
      <c r="AN8492" s="93"/>
      <c r="AO8492" s="93"/>
    </row>
    <row r="8493" spans="28:41" x14ac:dyDescent="0.55000000000000004">
      <c r="AB8493" s="276" t="s">
        <v>61559</v>
      </c>
      <c r="AC8493" s="277">
        <v>3994.5</v>
      </c>
      <c r="AE8493" s="246" t="s">
        <v>52908</v>
      </c>
      <c r="AF8493" s="247">
        <v>11515.11</v>
      </c>
      <c r="AH8493" s="226" t="s">
        <v>22772</v>
      </c>
      <c r="AI8493" s="227">
        <v>23932.57</v>
      </c>
      <c r="AK8493" s="207" t="s">
        <v>22653</v>
      </c>
      <c r="AL8493" s="208">
        <v>4536.97</v>
      </c>
      <c r="AM8493" s="93"/>
      <c r="AN8493" s="93"/>
      <c r="AO8493" s="93"/>
    </row>
    <row r="8494" spans="28:41" x14ac:dyDescent="0.55000000000000004">
      <c r="AB8494" s="276" t="s">
        <v>61560</v>
      </c>
      <c r="AC8494" s="277">
        <v>305.58</v>
      </c>
      <c r="AE8494" s="246" t="s">
        <v>56282</v>
      </c>
      <c r="AF8494" s="247">
        <v>4175.9799999999996</v>
      </c>
      <c r="AH8494" s="226" t="s">
        <v>50105</v>
      </c>
      <c r="AI8494" s="227">
        <v>1067</v>
      </c>
      <c r="AK8494" s="207" t="s">
        <v>22654</v>
      </c>
      <c r="AL8494" s="208">
        <v>1159.1099999999999</v>
      </c>
      <c r="AM8494" s="93"/>
      <c r="AN8494" s="93"/>
      <c r="AO8494" s="93"/>
    </row>
    <row r="8495" spans="28:41" x14ac:dyDescent="0.55000000000000004">
      <c r="AB8495" s="276" t="s">
        <v>61561</v>
      </c>
      <c r="AC8495" s="277">
        <v>957.87</v>
      </c>
      <c r="AE8495" s="246" t="s">
        <v>64552</v>
      </c>
      <c r="AF8495" s="247">
        <v>4413.66</v>
      </c>
      <c r="AH8495" s="226" t="s">
        <v>42661</v>
      </c>
      <c r="AI8495" s="227">
        <v>1162</v>
      </c>
      <c r="AK8495" s="207" t="s">
        <v>22655</v>
      </c>
      <c r="AL8495" s="208">
        <v>2000</v>
      </c>
      <c r="AM8495" s="93"/>
      <c r="AN8495" s="93"/>
      <c r="AO8495" s="93"/>
    </row>
    <row r="8496" spans="28:41" x14ac:dyDescent="0.55000000000000004">
      <c r="AB8496" s="276" t="s">
        <v>35546</v>
      </c>
      <c r="AC8496" s="277">
        <v>383.34</v>
      </c>
      <c r="AE8496" s="246" t="s">
        <v>61109</v>
      </c>
      <c r="AF8496" s="247">
        <v>58850</v>
      </c>
      <c r="AH8496" s="226" t="s">
        <v>22774</v>
      </c>
      <c r="AI8496" s="227">
        <v>182357.96</v>
      </c>
      <c r="AK8496" s="207" t="s">
        <v>22656</v>
      </c>
      <c r="AL8496" s="208">
        <v>13095.7</v>
      </c>
      <c r="AM8496" s="93"/>
      <c r="AN8496" s="93"/>
      <c r="AO8496" s="93"/>
    </row>
    <row r="8497" spans="28:41" x14ac:dyDescent="0.55000000000000004">
      <c r="AB8497" s="276" t="s">
        <v>35547</v>
      </c>
      <c r="AC8497" s="277">
        <v>451</v>
      </c>
      <c r="AE8497" s="246" t="s">
        <v>61216</v>
      </c>
      <c r="AF8497" s="247">
        <v>74372.399999999994</v>
      </c>
      <c r="AH8497" s="226" t="s">
        <v>22775</v>
      </c>
      <c r="AI8497" s="227">
        <v>18000</v>
      </c>
      <c r="AK8497" s="207" t="s">
        <v>22657</v>
      </c>
      <c r="AL8497" s="208">
        <v>1818</v>
      </c>
      <c r="AM8497" s="93"/>
      <c r="AN8497" s="93"/>
      <c r="AO8497" s="93"/>
    </row>
    <row r="8498" spans="28:41" x14ac:dyDescent="0.55000000000000004">
      <c r="AB8498" s="276" t="s">
        <v>35548</v>
      </c>
      <c r="AC8498" s="277">
        <v>57.08</v>
      </c>
      <c r="AE8498" s="246" t="s">
        <v>58582</v>
      </c>
      <c r="AF8498" s="247">
        <v>5763.49</v>
      </c>
      <c r="AH8498" s="226" t="s">
        <v>47039</v>
      </c>
      <c r="AI8498" s="227">
        <v>43900.58</v>
      </c>
      <c r="AK8498" s="207" t="s">
        <v>22658</v>
      </c>
      <c r="AL8498" s="208">
        <v>10882.6</v>
      </c>
      <c r="AM8498" s="93"/>
      <c r="AN8498" s="93"/>
      <c r="AO8498" s="93"/>
    </row>
    <row r="8499" spans="28:41" x14ac:dyDescent="0.55000000000000004">
      <c r="AB8499" s="276" t="s">
        <v>35549</v>
      </c>
      <c r="AC8499" s="277">
        <v>191.4</v>
      </c>
      <c r="AE8499" s="246" t="s">
        <v>58583</v>
      </c>
      <c r="AF8499" s="247">
        <v>440.87</v>
      </c>
      <c r="AH8499" s="226" t="s">
        <v>39264</v>
      </c>
      <c r="AI8499" s="227">
        <v>31999.97</v>
      </c>
      <c r="AK8499" s="207" t="s">
        <v>22659</v>
      </c>
      <c r="AL8499" s="208">
        <v>650.66</v>
      </c>
      <c r="AM8499" s="93"/>
      <c r="AN8499" s="93"/>
      <c r="AO8499" s="93"/>
    </row>
    <row r="8500" spans="28:41" x14ac:dyDescent="0.55000000000000004">
      <c r="AB8500" s="276" t="s">
        <v>35551</v>
      </c>
      <c r="AC8500" s="277">
        <v>-1082.82</v>
      </c>
      <c r="AE8500" s="246" t="s">
        <v>58584</v>
      </c>
      <c r="AF8500" s="247">
        <v>1070.45</v>
      </c>
      <c r="AH8500" s="226" t="s">
        <v>22776</v>
      </c>
      <c r="AI8500" s="227">
        <v>3500</v>
      </c>
      <c r="AK8500" s="207" t="s">
        <v>22660</v>
      </c>
      <c r="AL8500" s="208">
        <v>165517.5</v>
      </c>
      <c r="AM8500" s="93"/>
      <c r="AN8500" s="93"/>
      <c r="AO8500" s="93"/>
    </row>
    <row r="8501" spans="28:41" x14ac:dyDescent="0.55000000000000004">
      <c r="AB8501" s="276" t="s">
        <v>34060</v>
      </c>
      <c r="AC8501" s="277">
        <v>13828.17</v>
      </c>
      <c r="AE8501" s="246" t="s">
        <v>57579</v>
      </c>
      <c r="AF8501" s="247">
        <v>26796.17</v>
      </c>
      <c r="AH8501" s="226" t="s">
        <v>45137</v>
      </c>
      <c r="AI8501" s="227">
        <v>23249.97</v>
      </c>
      <c r="AK8501" s="207" t="s">
        <v>22661</v>
      </c>
      <c r="AL8501" s="208">
        <v>12712.09</v>
      </c>
      <c r="AM8501" s="93"/>
      <c r="AN8501" s="93"/>
      <c r="AO8501" s="93"/>
    </row>
    <row r="8502" spans="28:41" x14ac:dyDescent="0.55000000000000004">
      <c r="AB8502" s="276" t="s">
        <v>53559</v>
      </c>
      <c r="AC8502" s="277">
        <v>-33287.089999999997</v>
      </c>
      <c r="AE8502" s="246" t="s">
        <v>63725</v>
      </c>
      <c r="AF8502" s="247">
        <v>7328.76</v>
      </c>
      <c r="AH8502" s="226" t="s">
        <v>47040</v>
      </c>
      <c r="AI8502" s="227">
        <v>34383.269999999997</v>
      </c>
      <c r="AK8502" s="207" t="s">
        <v>22662</v>
      </c>
      <c r="AL8502" s="208">
        <v>36025.18</v>
      </c>
      <c r="AM8502" s="93"/>
      <c r="AN8502" s="93"/>
      <c r="AO8502" s="93"/>
    </row>
    <row r="8503" spans="28:41" x14ac:dyDescent="0.55000000000000004">
      <c r="AB8503" s="276" t="s">
        <v>59792</v>
      </c>
      <c r="AC8503" s="277">
        <v>4840</v>
      </c>
      <c r="AE8503" s="246" t="s">
        <v>58585</v>
      </c>
      <c r="AF8503" s="247">
        <v>20955</v>
      </c>
      <c r="AH8503" s="226" t="s">
        <v>22778</v>
      </c>
      <c r="AI8503" s="227">
        <v>26492.74</v>
      </c>
      <c r="AK8503" s="207" t="s">
        <v>22663</v>
      </c>
      <c r="AL8503" s="208">
        <v>31560.22</v>
      </c>
      <c r="AM8503" s="93"/>
      <c r="AN8503" s="93"/>
      <c r="AO8503" s="93"/>
    </row>
    <row r="8504" spans="28:41" x14ac:dyDescent="0.55000000000000004">
      <c r="AB8504" s="276" t="s">
        <v>34062</v>
      </c>
      <c r="AC8504" s="277">
        <v>2510.15</v>
      </c>
      <c r="AE8504" s="246" t="s">
        <v>57580</v>
      </c>
      <c r="AF8504" s="247">
        <v>26073.83</v>
      </c>
      <c r="AH8504" s="226" t="s">
        <v>22779</v>
      </c>
      <c r="AI8504" s="227">
        <v>2216.89</v>
      </c>
      <c r="AK8504" s="207" t="s">
        <v>22664</v>
      </c>
      <c r="AL8504" s="208">
        <v>38296.46</v>
      </c>
      <c r="AM8504" s="93"/>
      <c r="AN8504" s="93"/>
      <c r="AO8504" s="93"/>
    </row>
    <row r="8505" spans="28:41" x14ac:dyDescent="0.55000000000000004">
      <c r="AB8505" s="276" t="s">
        <v>34063</v>
      </c>
      <c r="AC8505" s="277">
        <v>8014.05</v>
      </c>
      <c r="AE8505" s="246" t="s">
        <v>58290</v>
      </c>
      <c r="AF8505" s="247">
        <v>166908.62</v>
      </c>
      <c r="AH8505" s="226" t="s">
        <v>22780</v>
      </c>
      <c r="AI8505" s="227">
        <v>15088.1</v>
      </c>
      <c r="AK8505" s="207" t="s">
        <v>22665</v>
      </c>
      <c r="AL8505" s="208">
        <v>5189.53</v>
      </c>
      <c r="AM8505" s="93"/>
      <c r="AN8505" s="93"/>
      <c r="AO8505" s="93"/>
    </row>
    <row r="8506" spans="28:41" x14ac:dyDescent="0.55000000000000004">
      <c r="AB8506" s="276" t="s">
        <v>34064</v>
      </c>
      <c r="AC8506" s="277">
        <v>4094.72</v>
      </c>
      <c r="AE8506" s="246" t="s">
        <v>64553</v>
      </c>
      <c r="AF8506" s="247">
        <v>3000</v>
      </c>
      <c r="AH8506" s="226" t="s">
        <v>22781</v>
      </c>
      <c r="AI8506" s="227">
        <v>61780</v>
      </c>
      <c r="AK8506" s="207" t="s">
        <v>22666</v>
      </c>
      <c r="AL8506" s="208">
        <v>37262.25</v>
      </c>
      <c r="AM8506" s="93"/>
      <c r="AN8506" s="93"/>
      <c r="AO8506" s="93"/>
    </row>
    <row r="8507" spans="28:41" x14ac:dyDescent="0.55000000000000004">
      <c r="AB8507" s="276" t="s">
        <v>63779</v>
      </c>
      <c r="AC8507" s="277">
        <v>13810</v>
      </c>
      <c r="AE8507" s="246" t="s">
        <v>64554</v>
      </c>
      <c r="AF8507" s="247">
        <v>229.5</v>
      </c>
      <c r="AH8507" s="226" t="s">
        <v>22782</v>
      </c>
      <c r="AI8507" s="227">
        <v>98899.53</v>
      </c>
      <c r="AK8507" s="207" t="s">
        <v>22667</v>
      </c>
      <c r="AL8507" s="208">
        <v>5625</v>
      </c>
      <c r="AM8507" s="93"/>
      <c r="AN8507" s="93"/>
      <c r="AO8507" s="93"/>
    </row>
    <row r="8508" spans="28:41" x14ac:dyDescent="0.55000000000000004">
      <c r="AB8508" s="276" t="s">
        <v>63780</v>
      </c>
      <c r="AC8508" s="277">
        <v>1056.5</v>
      </c>
      <c r="AE8508" s="246" t="s">
        <v>64555</v>
      </c>
      <c r="AF8508" s="247">
        <v>245</v>
      </c>
      <c r="AH8508" s="226" t="s">
        <v>22783</v>
      </c>
      <c r="AI8508" s="227">
        <v>16292.49</v>
      </c>
      <c r="AK8508" s="207" t="s">
        <v>22668</v>
      </c>
      <c r="AL8508" s="208">
        <v>83379.25</v>
      </c>
      <c r="AM8508" s="93"/>
      <c r="AN8508" s="93"/>
      <c r="AO8508" s="93"/>
    </row>
    <row r="8509" spans="28:41" x14ac:dyDescent="0.55000000000000004">
      <c r="AB8509" s="276" t="s">
        <v>63781</v>
      </c>
      <c r="AC8509" s="277">
        <v>3272.01</v>
      </c>
      <c r="AE8509" s="246" t="s">
        <v>60572</v>
      </c>
      <c r="AF8509" s="247">
        <v>28139.94</v>
      </c>
      <c r="AH8509" s="226" t="s">
        <v>47041</v>
      </c>
      <c r="AI8509" s="227">
        <v>7548.2</v>
      </c>
      <c r="AK8509" s="207" t="s">
        <v>22669</v>
      </c>
      <c r="AL8509" s="208">
        <v>215812.75</v>
      </c>
      <c r="AM8509" s="93"/>
      <c r="AN8509" s="93"/>
      <c r="AO8509" s="93"/>
    </row>
    <row r="8510" spans="28:41" x14ac:dyDescent="0.55000000000000004">
      <c r="AB8510" s="276" t="s">
        <v>68647</v>
      </c>
      <c r="AC8510" s="277">
        <v>1700</v>
      </c>
      <c r="AE8510" s="246" t="s">
        <v>60573</v>
      </c>
      <c r="AF8510" s="247">
        <v>2152.67</v>
      </c>
      <c r="AH8510" s="226" t="s">
        <v>42662</v>
      </c>
      <c r="AI8510" s="227">
        <v>39436.370000000003</v>
      </c>
      <c r="AK8510" s="207" t="s">
        <v>22670</v>
      </c>
      <c r="AL8510" s="208">
        <v>7287.39</v>
      </c>
      <c r="AM8510" s="93"/>
      <c r="AN8510" s="93"/>
      <c r="AO8510" s="93"/>
    </row>
    <row r="8511" spans="28:41" x14ac:dyDescent="0.55000000000000004">
      <c r="AB8511" s="276" t="s">
        <v>63782</v>
      </c>
      <c r="AC8511" s="277">
        <v>8837.1299999999992</v>
      </c>
      <c r="AE8511" s="246" t="s">
        <v>60574</v>
      </c>
      <c r="AF8511" s="247">
        <v>6894.36</v>
      </c>
      <c r="AH8511" s="226" t="s">
        <v>50106</v>
      </c>
      <c r="AI8511" s="227">
        <v>8200</v>
      </c>
      <c r="AK8511" s="207" t="s">
        <v>13776</v>
      </c>
      <c r="AL8511" s="208">
        <v>303343.2</v>
      </c>
      <c r="AM8511" s="93"/>
      <c r="AN8511" s="93"/>
      <c r="AO8511" s="93"/>
    </row>
    <row r="8512" spans="28:41" x14ac:dyDescent="0.55000000000000004">
      <c r="AB8512" s="276" t="s">
        <v>70090</v>
      </c>
      <c r="AC8512" s="277">
        <v>3587.18</v>
      </c>
      <c r="AE8512" s="246" t="s">
        <v>52909</v>
      </c>
      <c r="AF8512" s="247">
        <v>599.38</v>
      </c>
      <c r="AH8512" s="226" t="s">
        <v>50107</v>
      </c>
      <c r="AI8512" s="227">
        <v>621.80999999999995</v>
      </c>
      <c r="AK8512" s="207" t="s">
        <v>13777</v>
      </c>
      <c r="AL8512" s="208">
        <v>23736.67</v>
      </c>
      <c r="AM8512" s="93"/>
      <c r="AN8512" s="93"/>
      <c r="AO8512" s="93"/>
    </row>
    <row r="8513" spans="28:41" x14ac:dyDescent="0.55000000000000004">
      <c r="AB8513" s="276" t="s">
        <v>59794</v>
      </c>
      <c r="AC8513" s="277">
        <v>800</v>
      </c>
      <c r="AE8513" s="246" t="s">
        <v>39274</v>
      </c>
      <c r="AF8513" s="247">
        <v>28.38</v>
      </c>
      <c r="AH8513" s="226" t="s">
        <v>50108</v>
      </c>
      <c r="AI8513" s="227">
        <v>988.1</v>
      </c>
      <c r="AK8513" s="207" t="s">
        <v>13778</v>
      </c>
      <c r="AL8513" s="208">
        <v>66894.61</v>
      </c>
      <c r="AM8513" s="93"/>
      <c r="AN8513" s="93"/>
      <c r="AO8513" s="93"/>
    </row>
    <row r="8514" spans="28:41" x14ac:dyDescent="0.55000000000000004">
      <c r="AB8514" s="276" t="s">
        <v>59795</v>
      </c>
      <c r="AC8514" s="277">
        <v>627.29999999999995</v>
      </c>
      <c r="AE8514" s="246" t="s">
        <v>52912</v>
      </c>
      <c r="AF8514" s="247">
        <v>56645.91</v>
      </c>
      <c r="AH8514" s="226" t="s">
        <v>52881</v>
      </c>
      <c r="AI8514" s="227">
        <v>627.09</v>
      </c>
      <c r="AK8514" s="207" t="s">
        <v>13779</v>
      </c>
      <c r="AL8514" s="208">
        <v>61127.72</v>
      </c>
      <c r="AM8514" s="93"/>
      <c r="AN8514" s="93"/>
      <c r="AO8514" s="93"/>
    </row>
    <row r="8515" spans="28:41" x14ac:dyDescent="0.55000000000000004">
      <c r="AB8515" s="276" t="s">
        <v>59796</v>
      </c>
      <c r="AC8515" s="277">
        <v>2051.64</v>
      </c>
      <c r="AE8515" s="246" t="s">
        <v>59675</v>
      </c>
      <c r="AF8515" s="247">
        <v>129999.84</v>
      </c>
      <c r="AH8515" s="226" t="s">
        <v>50109</v>
      </c>
      <c r="AI8515" s="227">
        <v>3890.4</v>
      </c>
      <c r="AK8515" s="207" t="s">
        <v>22671</v>
      </c>
      <c r="AL8515" s="208">
        <v>10195.200000000001</v>
      </c>
      <c r="AM8515" s="93"/>
      <c r="AN8515" s="93"/>
      <c r="AO8515" s="93"/>
    </row>
    <row r="8516" spans="28:41" x14ac:dyDescent="0.55000000000000004">
      <c r="AB8516" s="276" t="s">
        <v>68648</v>
      </c>
      <c r="AC8516" s="277">
        <v>2767.5</v>
      </c>
      <c r="AE8516" s="246" t="s">
        <v>40408</v>
      </c>
      <c r="AF8516" s="247">
        <v>208.34</v>
      </c>
      <c r="AH8516" s="226" t="s">
        <v>45138</v>
      </c>
      <c r="AI8516" s="227">
        <v>7830.5</v>
      </c>
      <c r="AK8516" s="207" t="s">
        <v>22672</v>
      </c>
      <c r="AL8516" s="208">
        <v>92885.38</v>
      </c>
      <c r="AM8516" s="93"/>
      <c r="AN8516" s="93"/>
      <c r="AO8516" s="93"/>
    </row>
    <row r="8517" spans="28:41" x14ac:dyDescent="0.55000000000000004">
      <c r="AB8517" s="276" t="s">
        <v>68649</v>
      </c>
      <c r="AC8517" s="277">
        <v>72406</v>
      </c>
      <c r="AE8517" s="246" t="s">
        <v>52913</v>
      </c>
      <c r="AF8517" s="247">
        <v>2291.67</v>
      </c>
      <c r="AH8517" s="226" t="s">
        <v>45139</v>
      </c>
      <c r="AI8517" s="227">
        <v>535.5</v>
      </c>
      <c r="AK8517" s="207" t="s">
        <v>22673</v>
      </c>
      <c r="AL8517" s="208">
        <v>32265.83</v>
      </c>
      <c r="AM8517" s="93"/>
      <c r="AN8517" s="93"/>
      <c r="AO8517" s="93"/>
    </row>
    <row r="8518" spans="28:41" x14ac:dyDescent="0.55000000000000004">
      <c r="AB8518" s="276" t="s">
        <v>68650</v>
      </c>
      <c r="AC8518" s="277">
        <v>4840</v>
      </c>
      <c r="AE8518" s="246" t="s">
        <v>40409</v>
      </c>
      <c r="AF8518" s="247">
        <v>14469.17</v>
      </c>
      <c r="AH8518" s="226" t="s">
        <v>22826</v>
      </c>
      <c r="AI8518" s="227">
        <v>0.01</v>
      </c>
      <c r="AK8518" s="207" t="s">
        <v>22674</v>
      </c>
      <c r="AL8518" s="208">
        <v>27364.31</v>
      </c>
      <c r="AM8518" s="93"/>
      <c r="AN8518" s="93"/>
      <c r="AO8518" s="93"/>
    </row>
    <row r="8519" spans="28:41" x14ac:dyDescent="0.55000000000000004">
      <c r="AB8519" s="276" t="s">
        <v>49124</v>
      </c>
      <c r="AC8519" s="277">
        <v>2295828.58</v>
      </c>
      <c r="AE8519" s="246" t="s">
        <v>59676</v>
      </c>
      <c r="AF8519" s="247">
        <v>7114.47</v>
      </c>
      <c r="AH8519" s="226" t="s">
        <v>45140</v>
      </c>
      <c r="AI8519" s="227">
        <v>2080308.95</v>
      </c>
      <c r="AK8519" s="207" t="s">
        <v>22675</v>
      </c>
      <c r="AL8519" s="208">
        <v>51752.7</v>
      </c>
      <c r="AM8519" s="93"/>
      <c r="AN8519" s="93"/>
      <c r="AO8519" s="93"/>
    </row>
    <row r="8520" spans="28:41" x14ac:dyDescent="0.55000000000000004">
      <c r="AB8520" s="276" t="s">
        <v>64847</v>
      </c>
      <c r="AC8520" s="277">
        <v>486.89</v>
      </c>
      <c r="AE8520" s="246" t="s">
        <v>64556</v>
      </c>
      <c r="AF8520" s="247">
        <v>2000</v>
      </c>
      <c r="AH8520" s="226" t="s">
        <v>45141</v>
      </c>
      <c r="AI8520" s="227">
        <v>158890.94</v>
      </c>
      <c r="AK8520" s="207" t="s">
        <v>22676</v>
      </c>
      <c r="AL8520" s="208">
        <v>109650.55</v>
      </c>
      <c r="AM8520" s="93"/>
      <c r="AN8520" s="93"/>
      <c r="AO8520" s="93"/>
    </row>
    <row r="8521" spans="28:41" x14ac:dyDescent="0.55000000000000004">
      <c r="AB8521" s="276" t="s">
        <v>62977</v>
      </c>
      <c r="AC8521" s="277">
        <v>51684.17</v>
      </c>
      <c r="AE8521" s="246" t="s">
        <v>39275</v>
      </c>
      <c r="AF8521" s="247">
        <v>12144</v>
      </c>
      <c r="AH8521" s="226" t="s">
        <v>22836</v>
      </c>
      <c r="AI8521" s="227">
        <v>37645</v>
      </c>
      <c r="AK8521" s="207" t="s">
        <v>22677</v>
      </c>
      <c r="AL8521" s="208">
        <v>2325</v>
      </c>
      <c r="AM8521" s="93"/>
      <c r="AN8521" s="93"/>
      <c r="AO8521" s="93"/>
    </row>
    <row r="8522" spans="28:41" x14ac:dyDescent="0.55000000000000004">
      <c r="AB8522" s="276" t="s">
        <v>68651</v>
      </c>
      <c r="AC8522" s="277">
        <v>12379.5</v>
      </c>
      <c r="AE8522" s="246" t="s">
        <v>55239</v>
      </c>
      <c r="AF8522" s="247">
        <v>5500</v>
      </c>
      <c r="AH8522" s="226" t="s">
        <v>47042</v>
      </c>
      <c r="AI8522" s="227">
        <v>745</v>
      </c>
      <c r="AK8522" s="207" t="s">
        <v>22678</v>
      </c>
      <c r="AL8522" s="208">
        <v>8739.2199999999993</v>
      </c>
      <c r="AM8522" s="93"/>
      <c r="AN8522" s="93"/>
      <c r="AO8522" s="93"/>
    </row>
    <row r="8523" spans="28:41" x14ac:dyDescent="0.55000000000000004">
      <c r="AB8523" s="276" t="s">
        <v>57795</v>
      </c>
      <c r="AC8523" s="277">
        <v>45094.17</v>
      </c>
      <c r="AE8523" s="246" t="s">
        <v>55240</v>
      </c>
      <c r="AF8523" s="247">
        <v>420.74</v>
      </c>
      <c r="AH8523" s="226" t="s">
        <v>22838</v>
      </c>
      <c r="AI8523" s="227">
        <v>901</v>
      </c>
      <c r="AK8523" s="207" t="s">
        <v>22679</v>
      </c>
      <c r="AL8523" s="208">
        <v>98716.12</v>
      </c>
      <c r="AM8523" s="93"/>
      <c r="AN8523" s="93"/>
      <c r="AO8523" s="93"/>
    </row>
    <row r="8524" spans="28:41" x14ac:dyDescent="0.55000000000000004">
      <c r="AB8524" s="276" t="s">
        <v>53572</v>
      </c>
      <c r="AC8524" s="277">
        <v>285830.38</v>
      </c>
      <c r="AE8524" s="246" t="s">
        <v>47048</v>
      </c>
      <c r="AF8524" s="247">
        <v>38960.730000000003</v>
      </c>
      <c r="AH8524" s="226" t="s">
        <v>40399</v>
      </c>
      <c r="AI8524" s="227">
        <v>3397.05</v>
      </c>
      <c r="AK8524" s="207" t="s">
        <v>22680</v>
      </c>
      <c r="AL8524" s="208">
        <v>560</v>
      </c>
      <c r="AM8524" s="93"/>
      <c r="AN8524" s="93"/>
      <c r="AO8524" s="93"/>
    </row>
    <row r="8525" spans="28:41" x14ac:dyDescent="0.55000000000000004">
      <c r="AB8525" s="276" t="s">
        <v>53573</v>
      </c>
      <c r="AC8525" s="277">
        <v>277737.43</v>
      </c>
      <c r="AE8525" s="246" t="s">
        <v>55241</v>
      </c>
      <c r="AF8525" s="247">
        <v>5500</v>
      </c>
      <c r="AH8525" s="226" t="s">
        <v>13809</v>
      </c>
      <c r="AI8525" s="227">
        <v>3235.05</v>
      </c>
      <c r="AK8525" s="207" t="s">
        <v>22681</v>
      </c>
      <c r="AL8525" s="208">
        <v>152245.79999999999</v>
      </c>
      <c r="AM8525" s="93"/>
      <c r="AN8525" s="93"/>
      <c r="AO8525" s="93"/>
    </row>
    <row r="8526" spans="28:41" x14ac:dyDescent="0.55000000000000004">
      <c r="AB8526" s="276" t="s">
        <v>53574</v>
      </c>
      <c r="AC8526" s="277">
        <v>245129.64</v>
      </c>
      <c r="AE8526" s="246" t="s">
        <v>55242</v>
      </c>
      <c r="AF8526" s="247">
        <v>420.78</v>
      </c>
      <c r="AH8526" s="226" t="s">
        <v>13810</v>
      </c>
      <c r="AI8526" s="227">
        <v>9585.11</v>
      </c>
      <c r="AK8526" s="207" t="s">
        <v>22682</v>
      </c>
      <c r="AL8526" s="208">
        <v>397304.2</v>
      </c>
      <c r="AM8526" s="93"/>
      <c r="AN8526" s="93"/>
      <c r="AO8526" s="93"/>
    </row>
    <row r="8527" spans="28:41" x14ac:dyDescent="0.55000000000000004">
      <c r="AB8527" s="276" t="s">
        <v>70091</v>
      </c>
      <c r="AC8527" s="277">
        <v>280.8</v>
      </c>
      <c r="AE8527" s="246" t="s">
        <v>59677</v>
      </c>
      <c r="AF8527" s="247">
        <v>35770.769999999997</v>
      </c>
      <c r="AH8527" s="226" t="s">
        <v>22839</v>
      </c>
      <c r="AI8527" s="227">
        <v>3887.16</v>
      </c>
      <c r="AK8527" s="207" t="s">
        <v>22683</v>
      </c>
      <c r="AL8527" s="208">
        <v>206304</v>
      </c>
      <c r="AM8527" s="93"/>
      <c r="AN8527" s="93"/>
      <c r="AO8527" s="93"/>
    </row>
    <row r="8528" spans="28:41" x14ac:dyDescent="0.55000000000000004">
      <c r="AB8528" s="276" t="s">
        <v>53576</v>
      </c>
      <c r="AC8528" s="277">
        <v>186651.9</v>
      </c>
      <c r="AE8528" s="246" t="s">
        <v>64557</v>
      </c>
      <c r="AF8528" s="247">
        <v>4766.9799999999996</v>
      </c>
      <c r="AH8528" s="226" t="s">
        <v>22840</v>
      </c>
      <c r="AI8528" s="227">
        <v>140123.76999999999</v>
      </c>
      <c r="AK8528" s="207" t="s">
        <v>22684</v>
      </c>
      <c r="AL8528" s="208">
        <v>225</v>
      </c>
      <c r="AM8528" s="93"/>
      <c r="AN8528" s="93"/>
      <c r="AO8528" s="93"/>
    </row>
    <row r="8529" spans="28:41" x14ac:dyDescent="0.55000000000000004">
      <c r="AB8529" s="276" t="s">
        <v>56530</v>
      </c>
      <c r="AC8529" s="277">
        <v>22292.400000000001</v>
      </c>
      <c r="AE8529" s="246" t="s">
        <v>59678</v>
      </c>
      <c r="AF8529" s="247">
        <v>44825.82</v>
      </c>
      <c r="AH8529" s="226" t="s">
        <v>22849</v>
      </c>
      <c r="AI8529" s="227">
        <v>2200.0500000000002</v>
      </c>
      <c r="AK8529" s="207" t="s">
        <v>13780</v>
      </c>
      <c r="AL8529" s="208">
        <v>9362.14</v>
      </c>
      <c r="AM8529" s="93"/>
      <c r="AN8529" s="93"/>
      <c r="AO8529" s="93"/>
    </row>
    <row r="8530" spans="28:41" x14ac:dyDescent="0.55000000000000004">
      <c r="AB8530" s="276" t="s">
        <v>53577</v>
      </c>
      <c r="AC8530" s="277">
        <v>4210.33</v>
      </c>
      <c r="AE8530" s="246" t="s">
        <v>40410</v>
      </c>
      <c r="AF8530" s="247">
        <v>26358.400000000001</v>
      </c>
      <c r="AH8530" s="226" t="s">
        <v>22850</v>
      </c>
      <c r="AI8530" s="227">
        <v>58</v>
      </c>
      <c r="AK8530" s="207" t="s">
        <v>13781</v>
      </c>
      <c r="AL8530" s="208">
        <v>733.44</v>
      </c>
      <c r="AM8530" s="93"/>
      <c r="AN8530" s="93"/>
      <c r="AO8530" s="93"/>
    </row>
    <row r="8531" spans="28:41" x14ac:dyDescent="0.55000000000000004">
      <c r="AB8531" s="276" t="s">
        <v>68652</v>
      </c>
      <c r="AC8531" s="277">
        <v>1560</v>
      </c>
      <c r="AE8531" s="246" t="s">
        <v>40411</v>
      </c>
      <c r="AF8531" s="247">
        <v>7870.19</v>
      </c>
      <c r="AH8531" s="226" t="s">
        <v>22851</v>
      </c>
      <c r="AI8531" s="227">
        <v>1937.19</v>
      </c>
      <c r="AK8531" s="207" t="s">
        <v>13782</v>
      </c>
      <c r="AL8531" s="208">
        <v>2078.48</v>
      </c>
      <c r="AM8531" s="93"/>
      <c r="AN8531" s="93"/>
      <c r="AO8531" s="93"/>
    </row>
    <row r="8532" spans="28:41" x14ac:dyDescent="0.55000000000000004">
      <c r="AB8532" s="276" t="s">
        <v>53578</v>
      </c>
      <c r="AC8532" s="277">
        <v>20900.14</v>
      </c>
      <c r="AE8532" s="246" t="s">
        <v>64558</v>
      </c>
      <c r="AF8532" s="247">
        <v>22000</v>
      </c>
      <c r="AH8532" s="226" t="s">
        <v>52882</v>
      </c>
      <c r="AI8532" s="227">
        <v>44781.88</v>
      </c>
      <c r="AK8532" s="207" t="s">
        <v>22685</v>
      </c>
      <c r="AL8532" s="208">
        <v>50234.83</v>
      </c>
      <c r="AM8532" s="93"/>
      <c r="AN8532" s="93"/>
      <c r="AO8532" s="93"/>
    </row>
    <row r="8533" spans="28:41" x14ac:dyDescent="0.55000000000000004">
      <c r="AB8533" s="276" t="s">
        <v>68653</v>
      </c>
      <c r="AC8533" s="277">
        <v>5087.22</v>
      </c>
      <c r="AE8533" s="246" t="s">
        <v>64559</v>
      </c>
      <c r="AF8533" s="247">
        <v>37375.519999999997</v>
      </c>
      <c r="AH8533" s="226" t="s">
        <v>52883</v>
      </c>
      <c r="AI8533" s="227">
        <v>3425.77</v>
      </c>
      <c r="AK8533" s="207" t="s">
        <v>22686</v>
      </c>
      <c r="AL8533" s="208">
        <v>123622.06</v>
      </c>
      <c r="AM8533" s="93"/>
      <c r="AN8533" s="93"/>
      <c r="AO8533" s="93"/>
    </row>
    <row r="8534" spans="28:41" x14ac:dyDescent="0.55000000000000004">
      <c r="AB8534" s="276" t="s">
        <v>53579</v>
      </c>
      <c r="AC8534" s="277">
        <v>21802</v>
      </c>
      <c r="AE8534" s="246" t="s">
        <v>59126</v>
      </c>
      <c r="AF8534" s="247">
        <v>62879.47</v>
      </c>
      <c r="AH8534" s="226" t="s">
        <v>52884</v>
      </c>
      <c r="AI8534" s="227">
        <v>10792.44</v>
      </c>
      <c r="AK8534" s="207" t="s">
        <v>22687</v>
      </c>
      <c r="AL8534" s="208">
        <v>-2959.97</v>
      </c>
      <c r="AM8534" s="93"/>
      <c r="AN8534" s="93"/>
      <c r="AO8534" s="93"/>
    </row>
    <row r="8535" spans="28:41" x14ac:dyDescent="0.55000000000000004">
      <c r="AB8535" s="276" t="s">
        <v>70750</v>
      </c>
      <c r="AC8535" s="277">
        <v>7959.3</v>
      </c>
      <c r="AE8535" s="246" t="s">
        <v>48070</v>
      </c>
      <c r="AF8535" s="247">
        <v>34982.49</v>
      </c>
      <c r="AH8535" s="226" t="s">
        <v>52885</v>
      </c>
      <c r="AI8535" s="227">
        <v>1761</v>
      </c>
      <c r="AK8535" s="207" t="s">
        <v>22688</v>
      </c>
      <c r="AL8535" s="208">
        <v>876042.76</v>
      </c>
      <c r="AM8535" s="93"/>
      <c r="AN8535" s="93"/>
      <c r="AO8535" s="93"/>
    </row>
    <row r="8536" spans="28:41" x14ac:dyDescent="0.55000000000000004">
      <c r="AB8536" s="276" t="s">
        <v>53580</v>
      </c>
      <c r="AC8536" s="277">
        <v>11675</v>
      </c>
      <c r="AE8536" s="246" t="s">
        <v>48071</v>
      </c>
      <c r="AF8536" s="247">
        <v>7055.53</v>
      </c>
      <c r="AH8536" s="226" t="s">
        <v>22854</v>
      </c>
      <c r="AI8536" s="227">
        <v>60562.63</v>
      </c>
      <c r="AK8536" s="207" t="s">
        <v>22689</v>
      </c>
      <c r="AL8536" s="208">
        <v>2653.21</v>
      </c>
      <c r="AM8536" s="93"/>
      <c r="AN8536" s="93"/>
      <c r="AO8536" s="93"/>
    </row>
    <row r="8537" spans="28:41" x14ac:dyDescent="0.55000000000000004">
      <c r="AB8537" s="276" t="s">
        <v>53581</v>
      </c>
      <c r="AC8537" s="277">
        <v>18299.259999999998</v>
      </c>
      <c r="AE8537" s="246" t="s">
        <v>55243</v>
      </c>
      <c r="AF8537" s="247">
        <v>56729</v>
      </c>
      <c r="AH8537" s="226" t="s">
        <v>35234</v>
      </c>
      <c r="AI8537" s="227">
        <v>319968.93</v>
      </c>
      <c r="AK8537" s="207" t="s">
        <v>22690</v>
      </c>
      <c r="AL8537" s="208">
        <v>993.3</v>
      </c>
      <c r="AM8537" s="93"/>
      <c r="AN8537" s="93"/>
      <c r="AO8537" s="93"/>
    </row>
    <row r="8538" spans="28:41" x14ac:dyDescent="0.55000000000000004">
      <c r="AB8538" s="276" t="s">
        <v>53582</v>
      </c>
      <c r="AC8538" s="277">
        <v>24146.27</v>
      </c>
      <c r="AE8538" s="246" t="s">
        <v>62081</v>
      </c>
      <c r="AF8538" s="247">
        <v>41528.339999999997</v>
      </c>
      <c r="AH8538" s="226" t="s">
        <v>47043</v>
      </c>
      <c r="AI8538" s="227">
        <v>2484.88</v>
      </c>
      <c r="AK8538" s="207" t="s">
        <v>22691</v>
      </c>
      <c r="AL8538" s="208">
        <v>278.95</v>
      </c>
      <c r="AM8538" s="93"/>
      <c r="AN8538" s="93"/>
      <c r="AO8538" s="93"/>
    </row>
    <row r="8539" spans="28:41" x14ac:dyDescent="0.55000000000000004">
      <c r="AB8539" s="276" t="s">
        <v>50366</v>
      </c>
      <c r="AC8539" s="277">
        <v>85902.86</v>
      </c>
      <c r="AE8539" s="246" t="s">
        <v>62082</v>
      </c>
      <c r="AF8539" s="247">
        <v>31521.360000000001</v>
      </c>
      <c r="AH8539" s="226" t="s">
        <v>22861</v>
      </c>
      <c r="AI8539" s="227">
        <v>90690</v>
      </c>
      <c r="AK8539" s="207" t="s">
        <v>22692</v>
      </c>
      <c r="AL8539" s="208">
        <v>11480.92</v>
      </c>
      <c r="AM8539" s="93"/>
      <c r="AN8539" s="93"/>
      <c r="AO8539" s="93"/>
    </row>
    <row r="8540" spans="28:41" x14ac:dyDescent="0.55000000000000004">
      <c r="AB8540" s="276" t="s">
        <v>50367</v>
      </c>
      <c r="AC8540" s="277">
        <v>231084.16</v>
      </c>
      <c r="AE8540" s="246" t="s">
        <v>62083</v>
      </c>
      <c r="AF8540" s="247">
        <v>5588.3</v>
      </c>
      <c r="AH8540" s="226" t="s">
        <v>22863</v>
      </c>
      <c r="AI8540" s="227">
        <v>125</v>
      </c>
      <c r="AK8540" s="207" t="s">
        <v>22693</v>
      </c>
      <c r="AL8540" s="208">
        <v>8779.5300000000007</v>
      </c>
      <c r="AM8540" s="93"/>
      <c r="AN8540" s="93"/>
      <c r="AO8540" s="93"/>
    </row>
    <row r="8541" spans="28:41" x14ac:dyDescent="0.55000000000000004">
      <c r="AB8541" s="276" t="s">
        <v>50368</v>
      </c>
      <c r="AC8541" s="277">
        <v>65040.72</v>
      </c>
      <c r="AE8541" s="246" t="s">
        <v>62687</v>
      </c>
      <c r="AF8541" s="247">
        <v>4059</v>
      </c>
      <c r="AH8541" s="226" t="s">
        <v>48067</v>
      </c>
      <c r="AI8541" s="227">
        <v>2867</v>
      </c>
      <c r="AK8541" s="207" t="s">
        <v>22694</v>
      </c>
      <c r="AL8541" s="208">
        <v>1549.87</v>
      </c>
      <c r="AM8541" s="93"/>
      <c r="AN8541" s="93"/>
      <c r="AO8541" s="93"/>
    </row>
    <row r="8542" spans="28:41" x14ac:dyDescent="0.55000000000000004">
      <c r="AB8542" s="276" t="s">
        <v>53583</v>
      </c>
      <c r="AC8542" s="277">
        <v>4754.5</v>
      </c>
      <c r="AE8542" s="246" t="s">
        <v>64560</v>
      </c>
      <c r="AF8542" s="247">
        <v>21000</v>
      </c>
      <c r="AH8542" s="226" t="s">
        <v>39265</v>
      </c>
      <c r="AI8542" s="227">
        <v>337255.62</v>
      </c>
      <c r="AK8542" s="207" t="s">
        <v>22695</v>
      </c>
      <c r="AL8542" s="208">
        <v>18040.95</v>
      </c>
      <c r="AM8542" s="93"/>
      <c r="AN8542" s="93"/>
      <c r="AO8542" s="93"/>
    </row>
    <row r="8543" spans="28:41" x14ac:dyDescent="0.55000000000000004">
      <c r="AB8543" s="276" t="s">
        <v>53584</v>
      </c>
      <c r="AC8543" s="277">
        <v>219737.4</v>
      </c>
      <c r="AE8543" s="246" t="s">
        <v>52917</v>
      </c>
      <c r="AF8543" s="247">
        <v>8351.14</v>
      </c>
      <c r="AH8543" s="226" t="s">
        <v>40400</v>
      </c>
      <c r="AI8543" s="227">
        <v>26352.31</v>
      </c>
      <c r="AK8543" s="207" t="s">
        <v>22696</v>
      </c>
      <c r="AL8543" s="208">
        <v>546309.32999999996</v>
      </c>
      <c r="AM8543" s="93"/>
      <c r="AN8543" s="93"/>
      <c r="AO8543" s="93"/>
    </row>
    <row r="8544" spans="28:41" x14ac:dyDescent="0.55000000000000004">
      <c r="AB8544" s="276" t="s">
        <v>56531</v>
      </c>
      <c r="AC8544" s="277">
        <v>1161.28</v>
      </c>
      <c r="AE8544" s="246" t="s">
        <v>62084</v>
      </c>
      <c r="AF8544" s="247">
        <v>4900.79</v>
      </c>
      <c r="AH8544" s="226" t="s">
        <v>52886</v>
      </c>
      <c r="AI8544" s="227">
        <v>564.37</v>
      </c>
      <c r="AK8544" s="207" t="s">
        <v>22697</v>
      </c>
      <c r="AL8544" s="208">
        <v>53880.77</v>
      </c>
      <c r="AM8544" s="93"/>
      <c r="AN8544" s="93"/>
      <c r="AO8544" s="93"/>
    </row>
    <row r="8545" spans="28:41" x14ac:dyDescent="0.55000000000000004">
      <c r="AB8545" s="276" t="s">
        <v>68654</v>
      </c>
      <c r="AC8545" s="277">
        <v>14890</v>
      </c>
      <c r="AE8545" s="246" t="s">
        <v>64561</v>
      </c>
      <c r="AF8545" s="247">
        <v>-4900.79</v>
      </c>
      <c r="AH8545" s="226" t="s">
        <v>39266</v>
      </c>
      <c r="AI8545" s="227">
        <v>33090.769999999997</v>
      </c>
      <c r="AK8545" s="207" t="s">
        <v>22698</v>
      </c>
      <c r="AL8545" s="208">
        <v>2184.69</v>
      </c>
      <c r="AM8545" s="93"/>
      <c r="AN8545" s="93"/>
      <c r="AO8545" s="93"/>
    </row>
    <row r="8546" spans="28:41" x14ac:dyDescent="0.55000000000000004">
      <c r="AB8546" s="276" t="s">
        <v>39435</v>
      </c>
      <c r="AC8546" s="277">
        <v>159497.53</v>
      </c>
      <c r="AE8546" s="246" t="s">
        <v>62085</v>
      </c>
      <c r="AF8546" s="247">
        <v>5293</v>
      </c>
      <c r="AH8546" s="226" t="s">
        <v>22866</v>
      </c>
      <c r="AI8546" s="227">
        <v>60387.35</v>
      </c>
      <c r="AK8546" s="207" t="s">
        <v>22699</v>
      </c>
      <c r="AL8546" s="208">
        <v>5643.73</v>
      </c>
      <c r="AM8546" s="93"/>
      <c r="AN8546" s="93"/>
      <c r="AO8546" s="93"/>
    </row>
    <row r="8547" spans="28:41" x14ac:dyDescent="0.55000000000000004">
      <c r="AB8547" s="276" t="s">
        <v>53586</v>
      </c>
      <c r="AC8547" s="277">
        <v>67950.929999999993</v>
      </c>
      <c r="AE8547" s="246" t="s">
        <v>59679</v>
      </c>
      <c r="AF8547" s="247">
        <v>33679.360000000001</v>
      </c>
      <c r="AH8547" s="226" t="s">
        <v>33788</v>
      </c>
      <c r="AI8547" s="227">
        <v>96623.19</v>
      </c>
      <c r="AK8547" s="207" t="s">
        <v>22700</v>
      </c>
      <c r="AL8547" s="208">
        <v>3618</v>
      </c>
      <c r="AM8547" s="93"/>
      <c r="AN8547" s="93"/>
      <c r="AO8547" s="93"/>
    </row>
    <row r="8548" spans="28:41" x14ac:dyDescent="0.55000000000000004">
      <c r="AB8548" s="276" t="s">
        <v>26714</v>
      </c>
      <c r="AC8548" s="277">
        <v>12673.39</v>
      </c>
      <c r="AE8548" s="246" t="s">
        <v>59680</v>
      </c>
      <c r="AF8548" s="247">
        <v>38940.559999999998</v>
      </c>
      <c r="AH8548" s="226" t="s">
        <v>35235</v>
      </c>
      <c r="AI8548" s="227">
        <v>53917.55</v>
      </c>
      <c r="AK8548" s="207" t="s">
        <v>22701</v>
      </c>
      <c r="AL8548" s="208">
        <v>37067.51</v>
      </c>
      <c r="AM8548" s="93"/>
      <c r="AN8548" s="93"/>
      <c r="AO8548" s="93"/>
    </row>
    <row r="8549" spans="28:41" x14ac:dyDescent="0.55000000000000004">
      <c r="AB8549" s="276" t="s">
        <v>57797</v>
      </c>
      <c r="AC8549" s="277">
        <v>151204.66</v>
      </c>
      <c r="AE8549" s="246" t="s">
        <v>59681</v>
      </c>
      <c r="AF8549" s="247">
        <v>8781.5499999999993</v>
      </c>
      <c r="AH8549" s="226" t="s">
        <v>35236</v>
      </c>
      <c r="AI8549" s="227">
        <v>111185.24</v>
      </c>
      <c r="AK8549" s="207" t="s">
        <v>22702</v>
      </c>
      <c r="AL8549" s="208">
        <v>6400</v>
      </c>
      <c r="AM8549" s="93"/>
      <c r="AN8549" s="93"/>
      <c r="AO8549" s="93"/>
    </row>
    <row r="8550" spans="28:41" x14ac:dyDescent="0.55000000000000004">
      <c r="AB8550" s="276" t="s">
        <v>66708</v>
      </c>
      <c r="AC8550" s="277">
        <v>5145.8900000000003</v>
      </c>
      <c r="AE8550" s="246" t="s">
        <v>64562</v>
      </c>
      <c r="AF8550" s="247">
        <v>36310.559999999998</v>
      </c>
      <c r="AH8550" s="226" t="s">
        <v>22868</v>
      </c>
      <c r="AI8550" s="227">
        <v>109889</v>
      </c>
      <c r="AK8550" s="207" t="s">
        <v>22703</v>
      </c>
      <c r="AL8550" s="208">
        <v>1210562.5</v>
      </c>
      <c r="AM8550" s="93"/>
      <c r="AN8550" s="93"/>
      <c r="AO8550" s="93"/>
    </row>
    <row r="8551" spans="28:41" x14ac:dyDescent="0.55000000000000004">
      <c r="AB8551" s="276" t="s">
        <v>48233</v>
      </c>
      <c r="AC8551" s="277">
        <v>-4207.8100000000004</v>
      </c>
      <c r="AE8551" s="246" t="s">
        <v>56283</v>
      </c>
      <c r="AF8551" s="247">
        <v>216200</v>
      </c>
      <c r="AH8551" s="226" t="s">
        <v>33789</v>
      </c>
      <c r="AI8551" s="227">
        <v>310304.8</v>
      </c>
      <c r="AK8551" s="207" t="s">
        <v>22704</v>
      </c>
      <c r="AL8551" s="208">
        <v>13800</v>
      </c>
      <c r="AM8551" s="93"/>
      <c r="AN8551" s="93"/>
      <c r="AO8551" s="93"/>
    </row>
    <row r="8552" spans="28:41" x14ac:dyDescent="0.55000000000000004">
      <c r="AB8552" s="276" t="s">
        <v>70751</v>
      </c>
      <c r="AC8552" s="277">
        <v>4590.25</v>
      </c>
      <c r="AE8552" s="246" t="s">
        <v>58586</v>
      </c>
      <c r="AF8552" s="247">
        <v>840</v>
      </c>
      <c r="AH8552" s="226" t="s">
        <v>52887</v>
      </c>
      <c r="AI8552" s="227">
        <v>8178.91</v>
      </c>
      <c r="AK8552" s="207" t="s">
        <v>22705</v>
      </c>
      <c r="AL8552" s="208">
        <v>145163.66</v>
      </c>
      <c r="AM8552" s="93"/>
      <c r="AN8552" s="93"/>
      <c r="AO8552" s="93"/>
    </row>
    <row r="8553" spans="28:41" x14ac:dyDescent="0.55000000000000004">
      <c r="AB8553" s="276" t="s">
        <v>57798</v>
      </c>
      <c r="AC8553" s="277">
        <v>5591212.0800000001</v>
      </c>
      <c r="AE8553" s="246" t="s">
        <v>23043</v>
      </c>
      <c r="AF8553" s="247">
        <v>45882.83</v>
      </c>
      <c r="AH8553" s="226" t="s">
        <v>22869</v>
      </c>
      <c r="AI8553" s="227">
        <v>630026.36</v>
      </c>
      <c r="AK8553" s="207" t="s">
        <v>22706</v>
      </c>
      <c r="AL8553" s="208">
        <v>2991.84</v>
      </c>
      <c r="AM8553" s="93"/>
      <c r="AN8553" s="93"/>
      <c r="AO8553" s="93"/>
    </row>
    <row r="8554" spans="28:41" x14ac:dyDescent="0.55000000000000004">
      <c r="AB8554" s="276" t="s">
        <v>45520</v>
      </c>
      <c r="AC8554" s="277">
        <v>245.09</v>
      </c>
      <c r="AE8554" s="246" t="s">
        <v>52926</v>
      </c>
      <c r="AF8554" s="247">
        <v>389459.67</v>
      </c>
      <c r="AH8554" s="226" t="s">
        <v>52888</v>
      </c>
      <c r="AI8554" s="227">
        <v>31506.81</v>
      </c>
      <c r="AK8554" s="207" t="s">
        <v>22707</v>
      </c>
      <c r="AL8554" s="208">
        <v>9650.7199999999993</v>
      </c>
      <c r="AM8554" s="93"/>
      <c r="AN8554" s="93"/>
      <c r="AO8554" s="93"/>
    </row>
    <row r="8555" spans="28:41" x14ac:dyDescent="0.55000000000000004">
      <c r="AB8555" s="276" t="s">
        <v>56535</v>
      </c>
      <c r="AC8555" s="277">
        <v>7754.91</v>
      </c>
      <c r="AE8555" s="246" t="s">
        <v>56284</v>
      </c>
      <c r="AF8555" s="247">
        <v>2100</v>
      </c>
      <c r="AH8555" s="226" t="s">
        <v>52889</v>
      </c>
      <c r="AI8555" s="227">
        <v>106724.75</v>
      </c>
      <c r="AK8555" s="207" t="s">
        <v>22708</v>
      </c>
      <c r="AL8555" s="208">
        <v>18040.95</v>
      </c>
      <c r="AM8555" s="93"/>
      <c r="AN8555" s="93"/>
      <c r="AO8555" s="93"/>
    </row>
    <row r="8556" spans="28:41" x14ac:dyDescent="0.55000000000000004">
      <c r="AB8556" s="276" t="s">
        <v>58665</v>
      </c>
      <c r="AC8556" s="277">
        <v>482.99</v>
      </c>
      <c r="AE8556" s="246" t="s">
        <v>36441</v>
      </c>
      <c r="AF8556" s="247">
        <v>1437.5</v>
      </c>
      <c r="AH8556" s="226" t="s">
        <v>52890</v>
      </c>
      <c r="AI8556" s="227">
        <v>21039.34</v>
      </c>
      <c r="AK8556" s="207" t="s">
        <v>22709</v>
      </c>
      <c r="AL8556" s="208">
        <v>546309.32999999996</v>
      </c>
      <c r="AM8556" s="93"/>
      <c r="AN8556" s="93"/>
      <c r="AO8556" s="93"/>
    </row>
    <row r="8557" spans="28:41" x14ac:dyDescent="0.55000000000000004">
      <c r="AB8557" s="276" t="s">
        <v>66709</v>
      </c>
      <c r="AC8557" s="277">
        <v>5506.59</v>
      </c>
      <c r="AE8557" s="246" t="s">
        <v>23045</v>
      </c>
      <c r="AF8557" s="247">
        <v>1627.5</v>
      </c>
      <c r="AH8557" s="226" t="s">
        <v>40401</v>
      </c>
      <c r="AI8557" s="227">
        <v>229258.77</v>
      </c>
      <c r="AK8557" s="207" t="s">
        <v>22710</v>
      </c>
      <c r="AL8557" s="208">
        <v>14134.13</v>
      </c>
      <c r="AM8557" s="93"/>
      <c r="AN8557" s="93"/>
      <c r="AO8557" s="93"/>
    </row>
    <row r="8558" spans="28:41" x14ac:dyDescent="0.55000000000000004">
      <c r="AB8558" s="276" t="s">
        <v>70752</v>
      </c>
      <c r="AC8558" s="277">
        <v>26044.97</v>
      </c>
      <c r="AE8558" s="246" t="s">
        <v>48073</v>
      </c>
      <c r="AF8558" s="247">
        <v>949.03</v>
      </c>
      <c r="AH8558" s="226" t="s">
        <v>42663</v>
      </c>
      <c r="AI8558" s="227">
        <v>1200564.1499999999</v>
      </c>
      <c r="AK8558" s="207" t="s">
        <v>22711</v>
      </c>
      <c r="AL8558" s="208">
        <v>53880.77</v>
      </c>
      <c r="AM8558" s="93"/>
      <c r="AN8558" s="93"/>
      <c r="AO8558" s="93"/>
    </row>
    <row r="8559" spans="28:41" x14ac:dyDescent="0.55000000000000004">
      <c r="AB8559" s="276" t="s">
        <v>70753</v>
      </c>
      <c r="AC8559" s="277">
        <v>3503.49</v>
      </c>
      <c r="AE8559" s="246" t="s">
        <v>48074</v>
      </c>
      <c r="AF8559" s="247">
        <v>7550.85</v>
      </c>
      <c r="AH8559" s="226" t="s">
        <v>48963</v>
      </c>
      <c r="AI8559" s="227">
        <v>8250</v>
      </c>
      <c r="AK8559" s="207" t="s">
        <v>22712</v>
      </c>
      <c r="AL8559" s="208">
        <v>3177.99</v>
      </c>
      <c r="AM8559" s="93"/>
      <c r="AN8559" s="93"/>
      <c r="AO8559" s="93"/>
    </row>
    <row r="8560" spans="28:41" x14ac:dyDescent="0.55000000000000004">
      <c r="AB8560" s="276" t="s">
        <v>70754</v>
      </c>
      <c r="AC8560" s="277">
        <v>624</v>
      </c>
      <c r="AE8560" s="246" t="s">
        <v>42667</v>
      </c>
      <c r="AF8560" s="247">
        <v>977875</v>
      </c>
      <c r="AH8560" s="226" t="s">
        <v>52891</v>
      </c>
      <c r="AI8560" s="227">
        <v>72581</v>
      </c>
      <c r="AK8560" s="207" t="s">
        <v>22713</v>
      </c>
      <c r="AL8560" s="208">
        <v>14423.26</v>
      </c>
      <c r="AM8560" s="93"/>
      <c r="AN8560" s="93"/>
      <c r="AO8560" s="93"/>
    </row>
    <row r="8561" spans="28:41" x14ac:dyDescent="0.55000000000000004">
      <c r="AB8561" s="276" t="s">
        <v>70755</v>
      </c>
      <c r="AC8561" s="277">
        <v>2308.15</v>
      </c>
      <c r="AE8561" s="246" t="s">
        <v>63243</v>
      </c>
      <c r="AF8561" s="247">
        <v>1242.74</v>
      </c>
      <c r="AH8561" s="226" t="s">
        <v>45142</v>
      </c>
      <c r="AI8561" s="227">
        <v>75600</v>
      </c>
      <c r="AK8561" s="207" t="s">
        <v>22714</v>
      </c>
      <c r="AL8561" s="208">
        <v>3618</v>
      </c>
      <c r="AM8561" s="93"/>
      <c r="AN8561" s="93"/>
      <c r="AO8561" s="93"/>
    </row>
    <row r="8562" spans="28:41" x14ac:dyDescent="0.55000000000000004">
      <c r="AB8562" s="276" t="s">
        <v>70756</v>
      </c>
      <c r="AC8562" s="277">
        <v>6852.71</v>
      </c>
      <c r="AE8562" s="246" t="s">
        <v>42668</v>
      </c>
      <c r="AF8562" s="247">
        <v>11794.95</v>
      </c>
      <c r="AH8562" s="226" t="s">
        <v>45143</v>
      </c>
      <c r="AI8562" s="227">
        <v>3807</v>
      </c>
      <c r="AK8562" s="207" t="s">
        <v>22715</v>
      </c>
      <c r="AL8562" s="208">
        <v>45005.56</v>
      </c>
      <c r="AM8562" s="93"/>
      <c r="AN8562" s="93"/>
      <c r="AO8562" s="93"/>
    </row>
    <row r="8563" spans="28:41" x14ac:dyDescent="0.55000000000000004">
      <c r="AB8563" s="276" t="s">
        <v>70757</v>
      </c>
      <c r="AC8563" s="277">
        <v>186.78</v>
      </c>
      <c r="AE8563" s="246" t="s">
        <v>59682</v>
      </c>
      <c r="AF8563" s="247">
        <v>107.29</v>
      </c>
      <c r="AH8563" s="226" t="s">
        <v>48964</v>
      </c>
      <c r="AI8563" s="227">
        <v>6324.72</v>
      </c>
      <c r="AK8563" s="207" t="s">
        <v>22716</v>
      </c>
      <c r="AL8563" s="208">
        <v>225</v>
      </c>
      <c r="AM8563" s="93"/>
      <c r="AN8563" s="93"/>
      <c r="AO8563" s="93"/>
    </row>
    <row r="8564" spans="28:41" x14ac:dyDescent="0.55000000000000004">
      <c r="AB8564" s="276" t="s">
        <v>68655</v>
      </c>
      <c r="AC8564" s="277">
        <v>14138.82</v>
      </c>
      <c r="AE8564" s="246" t="s">
        <v>23048</v>
      </c>
      <c r="AF8564" s="247">
        <v>126316.89</v>
      </c>
      <c r="AH8564" s="226" t="s">
        <v>52892</v>
      </c>
      <c r="AI8564" s="227">
        <v>3430</v>
      </c>
      <c r="AK8564" s="207" t="s">
        <v>13783</v>
      </c>
      <c r="AL8564" s="208">
        <v>309743.2</v>
      </c>
      <c r="AM8564" s="93"/>
      <c r="AN8564" s="93"/>
      <c r="AO8564" s="93"/>
    </row>
    <row r="8565" spans="28:41" x14ac:dyDescent="0.55000000000000004">
      <c r="AB8565" s="276" t="s">
        <v>68656</v>
      </c>
      <c r="AC8565" s="277">
        <v>14809.75</v>
      </c>
      <c r="AE8565" s="246" t="s">
        <v>42669</v>
      </c>
      <c r="AF8565" s="247">
        <v>399276.46</v>
      </c>
      <c r="AH8565" s="226" t="s">
        <v>48965</v>
      </c>
      <c r="AI8565" s="227">
        <v>746.21</v>
      </c>
      <c r="AK8565" s="207" t="s">
        <v>22717</v>
      </c>
      <c r="AL8565" s="208">
        <v>1210562.5</v>
      </c>
      <c r="AM8565" s="93"/>
      <c r="AN8565" s="93"/>
      <c r="AO8565" s="93"/>
    </row>
    <row r="8566" spans="28:41" x14ac:dyDescent="0.55000000000000004">
      <c r="AB8566" s="276" t="s">
        <v>70197</v>
      </c>
      <c r="AC8566" s="277">
        <v>15620</v>
      </c>
      <c r="AE8566" s="246" t="s">
        <v>52927</v>
      </c>
      <c r="AF8566" s="247">
        <v>82346.149999999994</v>
      </c>
      <c r="AH8566" s="226" t="s">
        <v>48966</v>
      </c>
      <c r="AI8566" s="227">
        <v>2350.88</v>
      </c>
      <c r="AK8566" s="207" t="s">
        <v>13784</v>
      </c>
      <c r="AL8566" s="208">
        <v>23162.14</v>
      </c>
      <c r="AM8566" s="93"/>
      <c r="AN8566" s="93"/>
      <c r="AO8566" s="93"/>
    </row>
    <row r="8567" spans="28:41" x14ac:dyDescent="0.55000000000000004">
      <c r="AB8567" s="276" t="s">
        <v>70092</v>
      </c>
      <c r="AC8567" s="277">
        <v>91551.33</v>
      </c>
      <c r="AE8567" s="246" t="s">
        <v>59127</v>
      </c>
      <c r="AF8567" s="247">
        <v>31517.200000000001</v>
      </c>
      <c r="AH8567" s="226" t="s">
        <v>48967</v>
      </c>
      <c r="AI8567" s="227">
        <v>4686.8599999999997</v>
      </c>
      <c r="AK8567" s="207" t="s">
        <v>22718</v>
      </c>
      <c r="AL8567" s="208">
        <v>165517.5</v>
      </c>
      <c r="AM8567" s="93"/>
      <c r="AN8567" s="93"/>
      <c r="AO8567" s="93"/>
    </row>
    <row r="8568" spans="28:41" x14ac:dyDescent="0.55000000000000004">
      <c r="AB8568" s="276" t="s">
        <v>61562</v>
      </c>
      <c r="AC8568" s="277">
        <v>6186.4</v>
      </c>
      <c r="AE8568" s="246" t="s">
        <v>59128</v>
      </c>
      <c r="AF8568" s="247">
        <v>250</v>
      </c>
      <c r="AH8568" s="226" t="s">
        <v>50110</v>
      </c>
      <c r="AI8568" s="227">
        <v>1624.71</v>
      </c>
      <c r="AK8568" s="207" t="s">
        <v>13785</v>
      </c>
      <c r="AL8568" s="208">
        <v>184174.68</v>
      </c>
      <c r="AM8568" s="93"/>
      <c r="AN8568" s="93"/>
      <c r="AO8568" s="93"/>
    </row>
    <row r="8569" spans="28:41" x14ac:dyDescent="0.55000000000000004">
      <c r="AB8569" s="276" t="s">
        <v>61563</v>
      </c>
      <c r="AC8569" s="277">
        <v>43233.9</v>
      </c>
      <c r="AE8569" s="246" t="s">
        <v>62688</v>
      </c>
      <c r="AF8569" s="247">
        <v>89.5</v>
      </c>
      <c r="AH8569" s="226" t="s">
        <v>52893</v>
      </c>
      <c r="AI8569" s="227">
        <v>16176.1</v>
      </c>
      <c r="AK8569" s="207" t="s">
        <v>13786</v>
      </c>
      <c r="AL8569" s="208">
        <v>107990.11</v>
      </c>
      <c r="AM8569" s="93"/>
      <c r="AN8569" s="93"/>
      <c r="AO8569" s="93"/>
    </row>
    <row r="8570" spans="28:41" x14ac:dyDescent="0.55000000000000004">
      <c r="AB8570" s="276" t="s">
        <v>61564</v>
      </c>
      <c r="AC8570" s="277">
        <v>3780.67</v>
      </c>
      <c r="AE8570" s="246" t="s">
        <v>57581</v>
      </c>
      <c r="AF8570" s="247">
        <v>1980</v>
      </c>
      <c r="AH8570" s="226" t="s">
        <v>52894</v>
      </c>
      <c r="AI8570" s="227">
        <v>1237.45</v>
      </c>
      <c r="AK8570" s="207" t="s">
        <v>13787</v>
      </c>
      <c r="AL8570" s="208">
        <v>61127.72</v>
      </c>
      <c r="AM8570" s="93"/>
      <c r="AN8570" s="93"/>
      <c r="AO8570" s="93"/>
    </row>
    <row r="8571" spans="28:41" x14ac:dyDescent="0.55000000000000004">
      <c r="AB8571" s="276" t="s">
        <v>61565</v>
      </c>
      <c r="AC8571" s="277">
        <v>11546.2</v>
      </c>
      <c r="AE8571" s="246" t="s">
        <v>58876</v>
      </c>
      <c r="AF8571" s="247">
        <v>115.1</v>
      </c>
      <c r="AH8571" s="226" t="s">
        <v>52895</v>
      </c>
      <c r="AI8571" s="227">
        <v>3898.46</v>
      </c>
      <c r="AK8571" s="207" t="s">
        <v>22719</v>
      </c>
      <c r="AL8571" s="208">
        <v>179033.02</v>
      </c>
      <c r="AM8571" s="93"/>
      <c r="AN8571" s="93"/>
      <c r="AO8571" s="93"/>
    </row>
    <row r="8572" spans="28:41" x14ac:dyDescent="0.55000000000000004">
      <c r="AB8572" s="276" t="s">
        <v>64850</v>
      </c>
      <c r="AC8572" s="277">
        <v>295.17</v>
      </c>
      <c r="AE8572" s="246" t="s">
        <v>55244</v>
      </c>
      <c r="AF8572" s="247">
        <v>4422.3599999999997</v>
      </c>
      <c r="AH8572" s="226" t="s">
        <v>52896</v>
      </c>
      <c r="AI8572" s="227">
        <v>2424</v>
      </c>
      <c r="AK8572" s="207" t="s">
        <v>22720</v>
      </c>
      <c r="AL8572" s="208">
        <v>38296.46</v>
      </c>
      <c r="AM8572" s="93"/>
      <c r="AN8572" s="93"/>
      <c r="AO8572" s="93"/>
    </row>
    <row r="8573" spans="28:41" x14ac:dyDescent="0.55000000000000004">
      <c r="AB8573" s="276" t="s">
        <v>61566</v>
      </c>
      <c r="AC8573" s="277">
        <v>8200.59</v>
      </c>
      <c r="AE8573" s="246" t="s">
        <v>23049</v>
      </c>
      <c r="AF8573" s="247">
        <v>101600.33</v>
      </c>
      <c r="AH8573" s="226" t="s">
        <v>52897</v>
      </c>
      <c r="AI8573" s="227">
        <v>984</v>
      </c>
      <c r="AK8573" s="207" t="s">
        <v>22721</v>
      </c>
      <c r="AL8573" s="208">
        <v>7950</v>
      </c>
      <c r="AM8573" s="93"/>
      <c r="AN8573" s="93"/>
      <c r="AO8573" s="93"/>
    </row>
    <row r="8574" spans="28:41" x14ac:dyDescent="0.55000000000000004">
      <c r="AB8574" s="276" t="s">
        <v>70758</v>
      </c>
      <c r="AC8574" s="277">
        <v>28454.400000000001</v>
      </c>
      <c r="AE8574" s="246" t="s">
        <v>23050</v>
      </c>
      <c r="AF8574" s="247">
        <v>55548.08</v>
      </c>
      <c r="AH8574" s="226" t="s">
        <v>52898</v>
      </c>
      <c r="AI8574" s="227">
        <v>9234.4599999999991</v>
      </c>
      <c r="AK8574" s="207" t="s">
        <v>22722</v>
      </c>
      <c r="AL8574" s="208">
        <v>10195.200000000001</v>
      </c>
      <c r="AM8574" s="93"/>
      <c r="AN8574" s="93"/>
      <c r="AO8574" s="93"/>
    </row>
    <row r="8575" spans="28:41" x14ac:dyDescent="0.55000000000000004">
      <c r="AB8575" s="276" t="s">
        <v>68657</v>
      </c>
      <c r="AC8575" s="277">
        <v>-1.86</v>
      </c>
      <c r="AE8575" s="246" t="s">
        <v>35241</v>
      </c>
      <c r="AF8575" s="247">
        <v>8973</v>
      </c>
      <c r="AH8575" s="226" t="s">
        <v>39267</v>
      </c>
      <c r="AI8575" s="227">
        <v>64704</v>
      </c>
      <c r="AK8575" s="207" t="s">
        <v>22723</v>
      </c>
      <c r="AL8575" s="208">
        <v>8739.2199999999993</v>
      </c>
      <c r="AM8575" s="93"/>
      <c r="AN8575" s="93"/>
      <c r="AO8575" s="93"/>
    </row>
    <row r="8576" spans="28:41" x14ac:dyDescent="0.55000000000000004">
      <c r="AB8576" s="276" t="s">
        <v>50369</v>
      </c>
      <c r="AC8576" s="277">
        <v>21670.25</v>
      </c>
      <c r="AE8576" s="246" t="s">
        <v>35242</v>
      </c>
      <c r="AF8576" s="247">
        <v>72186.34</v>
      </c>
      <c r="AH8576" s="226" t="s">
        <v>33790</v>
      </c>
      <c r="AI8576" s="227">
        <v>249036.72</v>
      </c>
      <c r="AK8576" s="207" t="s">
        <v>22724</v>
      </c>
      <c r="AL8576" s="208">
        <v>50234.83</v>
      </c>
      <c r="AM8576" s="93"/>
      <c r="AN8576" s="93"/>
      <c r="AO8576" s="93"/>
    </row>
    <row r="8577" spans="28:41" x14ac:dyDescent="0.55000000000000004">
      <c r="AB8577" s="276" t="s">
        <v>70759</v>
      </c>
      <c r="AC8577" s="277">
        <v>1400</v>
      </c>
      <c r="AE8577" s="246" t="s">
        <v>36442</v>
      </c>
      <c r="AF8577" s="247">
        <v>-16034.25</v>
      </c>
      <c r="AH8577" s="226" t="s">
        <v>35237</v>
      </c>
      <c r="AI8577" s="227">
        <v>1014905.21</v>
      </c>
      <c r="AK8577" s="207" t="s">
        <v>22725</v>
      </c>
      <c r="AL8577" s="208">
        <v>688613.61</v>
      </c>
      <c r="AM8577" s="93"/>
      <c r="AN8577" s="93"/>
      <c r="AO8577" s="93"/>
    </row>
    <row r="8578" spans="28:41" x14ac:dyDescent="0.55000000000000004">
      <c r="AB8578" s="276" t="s">
        <v>70760</v>
      </c>
      <c r="AC8578" s="277">
        <v>107.11</v>
      </c>
      <c r="AE8578" s="246" t="s">
        <v>55245</v>
      </c>
      <c r="AF8578" s="247">
        <v>11779.72</v>
      </c>
      <c r="AH8578" s="226" t="s">
        <v>22870</v>
      </c>
      <c r="AI8578" s="227">
        <v>704085.12</v>
      </c>
      <c r="AK8578" s="207" t="s">
        <v>22726</v>
      </c>
      <c r="AL8578" s="208">
        <v>-2959.97</v>
      </c>
      <c r="AM8578" s="93"/>
      <c r="AN8578" s="93"/>
      <c r="AO8578" s="93"/>
    </row>
    <row r="8579" spans="28:41" x14ac:dyDescent="0.55000000000000004">
      <c r="AB8579" s="276" t="s">
        <v>70761</v>
      </c>
      <c r="AC8579" s="277">
        <v>350.28</v>
      </c>
      <c r="AE8579" s="246" t="s">
        <v>58291</v>
      </c>
      <c r="AF8579" s="247">
        <v>139017.9</v>
      </c>
      <c r="AH8579" s="226" t="s">
        <v>50111</v>
      </c>
      <c r="AI8579" s="227">
        <v>2154.25</v>
      </c>
      <c r="AK8579" s="207" t="s">
        <v>22727</v>
      </c>
      <c r="AL8579" s="208">
        <v>83379.25</v>
      </c>
      <c r="AM8579" s="93"/>
      <c r="AN8579" s="93"/>
      <c r="AO8579" s="93"/>
    </row>
    <row r="8580" spans="28:41" x14ac:dyDescent="0.55000000000000004">
      <c r="AB8580" s="276" t="s">
        <v>70762</v>
      </c>
      <c r="AC8580" s="277">
        <v>3084.05</v>
      </c>
      <c r="AE8580" s="246" t="s">
        <v>58587</v>
      </c>
      <c r="AF8580" s="247">
        <v>13510</v>
      </c>
      <c r="AH8580" s="226" t="s">
        <v>47044</v>
      </c>
      <c r="AI8580" s="227">
        <v>2150.9499999999998</v>
      </c>
      <c r="AK8580" s="207" t="s">
        <v>22728</v>
      </c>
      <c r="AL8580" s="208">
        <v>32265.83</v>
      </c>
      <c r="AM8580" s="93"/>
      <c r="AN8580" s="93"/>
      <c r="AO8580" s="93"/>
    </row>
    <row r="8581" spans="28:41" x14ac:dyDescent="0.55000000000000004">
      <c r="AB8581" s="276" t="s">
        <v>70763</v>
      </c>
      <c r="AC8581" s="277">
        <v>3129.26</v>
      </c>
      <c r="AE8581" s="246" t="s">
        <v>55246</v>
      </c>
      <c r="AF8581" s="247">
        <v>72747.850000000006</v>
      </c>
      <c r="AH8581" s="226" t="s">
        <v>33791</v>
      </c>
      <c r="AI8581" s="227">
        <v>46559.06</v>
      </c>
      <c r="AK8581" s="207" t="s">
        <v>22729</v>
      </c>
      <c r="AL8581" s="208">
        <v>1568276.72</v>
      </c>
      <c r="AM8581" s="93"/>
      <c r="AN8581" s="93"/>
      <c r="AO8581" s="93"/>
    </row>
    <row r="8582" spans="28:41" x14ac:dyDescent="0.55000000000000004">
      <c r="AB8582" s="276" t="s">
        <v>70198</v>
      </c>
      <c r="AC8582" s="277">
        <v>30735.85</v>
      </c>
      <c r="AE8582" s="246" t="s">
        <v>63726</v>
      </c>
      <c r="AF8582" s="247">
        <v>1807.72</v>
      </c>
      <c r="AH8582" s="226" t="s">
        <v>22871</v>
      </c>
      <c r="AI8582" s="227">
        <v>233387</v>
      </c>
      <c r="AK8582" s="207" t="s">
        <v>22730</v>
      </c>
      <c r="AL8582" s="208">
        <v>10455.26</v>
      </c>
      <c r="AM8582" s="93"/>
      <c r="AN8582" s="93"/>
      <c r="AO8582" s="93"/>
    </row>
    <row r="8583" spans="28:41" x14ac:dyDescent="0.55000000000000004">
      <c r="AB8583" s="276" t="s">
        <v>68658</v>
      </c>
      <c r="AC8583" s="277">
        <v>1186.3599999999999</v>
      </c>
      <c r="AE8583" s="246" t="s">
        <v>55247</v>
      </c>
      <c r="AF8583" s="247">
        <v>1814.06</v>
      </c>
      <c r="AH8583" s="226" t="s">
        <v>22872</v>
      </c>
      <c r="AI8583" s="227">
        <v>13655.02</v>
      </c>
      <c r="AK8583" s="207" t="s">
        <v>22731</v>
      </c>
      <c r="AL8583" s="208">
        <v>1098.6300000000001</v>
      </c>
      <c r="AM8583" s="93"/>
      <c r="AN8583" s="93"/>
      <c r="AO8583" s="93"/>
    </row>
    <row r="8584" spans="28:41" x14ac:dyDescent="0.55000000000000004">
      <c r="AB8584" s="276" t="s">
        <v>68659</v>
      </c>
      <c r="AC8584" s="277">
        <v>90.77</v>
      </c>
      <c r="AE8584" s="246" t="s">
        <v>64563</v>
      </c>
      <c r="AF8584" s="247">
        <v>3259.56</v>
      </c>
      <c r="AH8584" s="226" t="s">
        <v>22873</v>
      </c>
      <c r="AI8584" s="227">
        <v>44325.43</v>
      </c>
      <c r="AK8584" s="207" t="s">
        <v>22732</v>
      </c>
      <c r="AL8584" s="208">
        <v>2191.4899999999998</v>
      </c>
      <c r="AM8584" s="93"/>
      <c r="AN8584" s="93"/>
      <c r="AO8584" s="93"/>
    </row>
    <row r="8585" spans="28:41" x14ac:dyDescent="0.55000000000000004">
      <c r="AB8585" s="276" t="s">
        <v>68660</v>
      </c>
      <c r="AC8585" s="277">
        <v>296.82</v>
      </c>
      <c r="AE8585" s="246" t="s">
        <v>55248</v>
      </c>
      <c r="AF8585" s="247">
        <v>6091.62</v>
      </c>
      <c r="AH8585" s="226" t="s">
        <v>33792</v>
      </c>
      <c r="AI8585" s="227">
        <v>61.64</v>
      </c>
      <c r="AK8585" s="207" t="s">
        <v>22733</v>
      </c>
      <c r="AL8585" s="208">
        <v>1064.72</v>
      </c>
      <c r="AM8585" s="93"/>
      <c r="AN8585" s="93"/>
      <c r="AO8585" s="93"/>
    </row>
    <row r="8586" spans="28:41" x14ac:dyDescent="0.55000000000000004">
      <c r="AB8586" s="276" t="s">
        <v>70764</v>
      </c>
      <c r="AC8586" s="277">
        <v>138.05000000000001</v>
      </c>
      <c r="AE8586" s="246" t="s">
        <v>63727</v>
      </c>
      <c r="AF8586" s="247">
        <v>9678.68</v>
      </c>
      <c r="AH8586" s="226" t="s">
        <v>22874</v>
      </c>
      <c r="AI8586" s="227">
        <v>10057.14</v>
      </c>
      <c r="AK8586" s="207" t="s">
        <v>22734</v>
      </c>
      <c r="AL8586" s="208">
        <v>1841.9</v>
      </c>
      <c r="AM8586" s="93"/>
      <c r="AN8586" s="93"/>
      <c r="AO8586" s="93"/>
    </row>
    <row r="8587" spans="28:41" x14ac:dyDescent="0.55000000000000004">
      <c r="AB8587" s="276" t="s">
        <v>68661</v>
      </c>
      <c r="AC8587" s="277">
        <v>354905</v>
      </c>
      <c r="AE8587" s="246" t="s">
        <v>50117</v>
      </c>
      <c r="AF8587" s="247">
        <v>3753.03</v>
      </c>
      <c r="AH8587" s="226" t="s">
        <v>33793</v>
      </c>
      <c r="AI8587" s="227">
        <v>336750</v>
      </c>
      <c r="AK8587" s="207" t="s">
        <v>22735</v>
      </c>
      <c r="AL8587" s="208">
        <v>323</v>
      </c>
      <c r="AM8587" s="93"/>
      <c r="AN8587" s="93"/>
      <c r="AO8587" s="93"/>
    </row>
    <row r="8588" spans="28:41" x14ac:dyDescent="0.55000000000000004">
      <c r="AB8588" s="276" t="s">
        <v>68662</v>
      </c>
      <c r="AC8588" s="277">
        <v>243444</v>
      </c>
      <c r="AE8588" s="246" t="s">
        <v>48974</v>
      </c>
      <c r="AF8588" s="247">
        <v>1069.43</v>
      </c>
      <c r="AH8588" s="226" t="s">
        <v>40402</v>
      </c>
      <c r="AI8588" s="227">
        <v>22859.5</v>
      </c>
      <c r="AK8588" s="207" t="s">
        <v>22736</v>
      </c>
      <c r="AL8588" s="208">
        <v>280</v>
      </c>
      <c r="AM8588" s="93"/>
      <c r="AN8588" s="93"/>
      <c r="AO8588" s="93"/>
    </row>
    <row r="8589" spans="28:41" x14ac:dyDescent="0.55000000000000004">
      <c r="AB8589" s="276" t="s">
        <v>62218</v>
      </c>
      <c r="AC8589" s="277">
        <v>17349781.879999999</v>
      </c>
      <c r="AE8589" s="246" t="s">
        <v>58588</v>
      </c>
      <c r="AF8589" s="247">
        <v>-14.71</v>
      </c>
      <c r="AH8589" s="226" t="s">
        <v>48968</v>
      </c>
      <c r="AI8589" s="227">
        <v>1382275.52</v>
      </c>
      <c r="AK8589" s="207" t="s">
        <v>22737</v>
      </c>
      <c r="AL8589" s="208">
        <v>2952</v>
      </c>
      <c r="AM8589" s="93"/>
      <c r="AN8589" s="93"/>
      <c r="AO8589" s="93"/>
    </row>
    <row r="8590" spans="28:41" x14ac:dyDescent="0.55000000000000004">
      <c r="AB8590" s="276" t="s">
        <v>42888</v>
      </c>
      <c r="AC8590" s="277">
        <v>1252647.3700000001</v>
      </c>
      <c r="AE8590" s="246" t="s">
        <v>52928</v>
      </c>
      <c r="AF8590" s="247">
        <v>21755.8</v>
      </c>
      <c r="AH8590" s="226" t="s">
        <v>52899</v>
      </c>
      <c r="AI8590" s="227">
        <v>8827.06</v>
      </c>
      <c r="AK8590" s="207" t="s">
        <v>22738</v>
      </c>
      <c r="AL8590" s="208">
        <v>538</v>
      </c>
      <c r="AM8590" s="93"/>
      <c r="AN8590" s="93"/>
      <c r="AO8590" s="93"/>
    </row>
    <row r="8591" spans="28:41" x14ac:dyDescent="0.55000000000000004">
      <c r="AB8591" s="276" t="s">
        <v>68663</v>
      </c>
      <c r="AC8591" s="277">
        <v>11588.2</v>
      </c>
      <c r="AE8591" s="246" t="s">
        <v>52929</v>
      </c>
      <c r="AF8591" s="247">
        <v>7200</v>
      </c>
      <c r="AH8591" s="226" t="s">
        <v>50112</v>
      </c>
      <c r="AI8591" s="227">
        <v>5000</v>
      </c>
      <c r="AK8591" s="207" t="s">
        <v>22739</v>
      </c>
      <c r="AL8591" s="208">
        <v>1906</v>
      </c>
      <c r="AM8591" s="93"/>
      <c r="AN8591" s="93"/>
      <c r="AO8591" s="93"/>
    </row>
    <row r="8592" spans="28:41" x14ac:dyDescent="0.55000000000000004">
      <c r="AB8592" s="276" t="s">
        <v>63783</v>
      </c>
      <c r="AC8592" s="277">
        <v>886.54</v>
      </c>
      <c r="AE8592" s="246" t="s">
        <v>56285</v>
      </c>
      <c r="AF8592" s="247">
        <v>900</v>
      </c>
      <c r="AH8592" s="226" t="s">
        <v>33794</v>
      </c>
      <c r="AI8592" s="227">
        <v>139.22999999999999</v>
      </c>
      <c r="AK8592" s="207" t="s">
        <v>22740</v>
      </c>
      <c r="AL8592" s="208">
        <v>6400</v>
      </c>
      <c r="AM8592" s="93"/>
      <c r="AN8592" s="93"/>
      <c r="AO8592" s="93"/>
    </row>
    <row r="8593" spans="28:41" x14ac:dyDescent="0.55000000000000004">
      <c r="AB8593" s="276" t="s">
        <v>63784</v>
      </c>
      <c r="AC8593" s="277">
        <v>1938.61</v>
      </c>
      <c r="AE8593" s="246" t="s">
        <v>52930</v>
      </c>
      <c r="AF8593" s="247">
        <v>2283.94</v>
      </c>
      <c r="AH8593" s="226" t="s">
        <v>22875</v>
      </c>
      <c r="AI8593" s="227">
        <v>307789.95</v>
      </c>
      <c r="AK8593" s="207" t="s">
        <v>22741</v>
      </c>
      <c r="AL8593" s="208">
        <v>221</v>
      </c>
      <c r="AM8593" s="93"/>
      <c r="AN8593" s="93"/>
      <c r="AO8593" s="93"/>
    </row>
    <row r="8594" spans="28:41" x14ac:dyDescent="0.55000000000000004">
      <c r="AB8594" s="276" t="s">
        <v>55370</v>
      </c>
      <c r="AC8594" s="277">
        <v>9168.91</v>
      </c>
      <c r="AE8594" s="246" t="s">
        <v>64564</v>
      </c>
      <c r="AF8594" s="247">
        <v>4340.9399999999996</v>
      </c>
      <c r="AH8594" s="226" t="s">
        <v>35238</v>
      </c>
      <c r="AI8594" s="227">
        <v>718690.21</v>
      </c>
      <c r="AK8594" s="207" t="s">
        <v>22742</v>
      </c>
      <c r="AL8594" s="208">
        <v>1522</v>
      </c>
      <c r="AM8594" s="93"/>
      <c r="AN8594" s="93"/>
      <c r="AO8594" s="93"/>
    </row>
    <row r="8595" spans="28:41" x14ac:dyDescent="0.55000000000000004">
      <c r="AB8595" s="276" t="s">
        <v>53612</v>
      </c>
      <c r="AC8595" s="277">
        <v>701.43</v>
      </c>
      <c r="AE8595" s="246" t="s">
        <v>52931</v>
      </c>
      <c r="AF8595" s="247">
        <v>2280</v>
      </c>
      <c r="AH8595" s="226" t="s">
        <v>36439</v>
      </c>
      <c r="AI8595" s="227">
        <v>153913.94</v>
      </c>
      <c r="AK8595" s="207" t="s">
        <v>22743</v>
      </c>
      <c r="AL8595" s="208">
        <v>27083.75</v>
      </c>
      <c r="AM8595" s="93"/>
      <c r="AN8595" s="93"/>
      <c r="AO8595" s="93"/>
    </row>
    <row r="8596" spans="28:41" x14ac:dyDescent="0.55000000000000004">
      <c r="AB8596" s="276" t="s">
        <v>53613</v>
      </c>
      <c r="AC8596" s="277">
        <v>1967.52</v>
      </c>
      <c r="AE8596" s="246" t="s">
        <v>52932</v>
      </c>
      <c r="AF8596" s="247">
        <v>122.1</v>
      </c>
      <c r="AH8596" s="226" t="s">
        <v>22876</v>
      </c>
      <c r="AI8596" s="227">
        <v>160992</v>
      </c>
      <c r="AK8596" s="207" t="s">
        <v>22744</v>
      </c>
      <c r="AL8596" s="208">
        <v>2013.33</v>
      </c>
      <c r="AM8596" s="93"/>
      <c r="AN8596" s="93"/>
      <c r="AO8596" s="93"/>
    </row>
    <row r="8597" spans="28:41" x14ac:dyDescent="0.55000000000000004">
      <c r="AB8597" s="276" t="s">
        <v>53614</v>
      </c>
      <c r="AC8597" s="277">
        <v>16575</v>
      </c>
      <c r="AE8597" s="246" t="s">
        <v>50118</v>
      </c>
      <c r="AF8597" s="247">
        <v>1061.3699999999999</v>
      </c>
      <c r="AH8597" s="226" t="s">
        <v>48068</v>
      </c>
      <c r="AI8597" s="227">
        <v>59879.46</v>
      </c>
      <c r="AK8597" s="207" t="s">
        <v>22745</v>
      </c>
      <c r="AL8597" s="208">
        <v>1586.68</v>
      </c>
      <c r="AM8597" s="93"/>
      <c r="AN8597" s="93"/>
      <c r="AO8597" s="93"/>
    </row>
    <row r="8598" spans="28:41" x14ac:dyDescent="0.55000000000000004">
      <c r="AB8598" s="276" t="s">
        <v>68664</v>
      </c>
      <c r="AC8598" s="277">
        <v>1337.5</v>
      </c>
      <c r="AE8598" s="246" t="s">
        <v>52933</v>
      </c>
      <c r="AF8598" s="247">
        <v>8101.07</v>
      </c>
      <c r="AH8598" s="226" t="s">
        <v>35239</v>
      </c>
      <c r="AI8598" s="227">
        <v>421512.5</v>
      </c>
      <c r="AK8598" s="207" t="s">
        <v>22746</v>
      </c>
      <c r="AL8598" s="208">
        <v>2558.2399999999998</v>
      </c>
      <c r="AM8598" s="93"/>
      <c r="AN8598" s="93"/>
      <c r="AO8598" s="93"/>
    </row>
    <row r="8599" spans="28:41" x14ac:dyDescent="0.55000000000000004">
      <c r="AB8599" s="276" t="s">
        <v>49132</v>
      </c>
      <c r="AC8599" s="277">
        <v>5010</v>
      </c>
      <c r="AE8599" s="246" t="s">
        <v>58589</v>
      </c>
      <c r="AF8599" s="247">
        <v>-758.07</v>
      </c>
      <c r="AH8599" s="226" t="s">
        <v>45144</v>
      </c>
      <c r="AI8599" s="227">
        <v>930.52</v>
      </c>
      <c r="AK8599" s="207" t="s">
        <v>13794</v>
      </c>
      <c r="AL8599" s="208">
        <v>27802.6</v>
      </c>
      <c r="AM8599" s="93"/>
      <c r="AN8599" s="93"/>
      <c r="AO8599" s="93"/>
    </row>
    <row r="8600" spans="28:41" x14ac:dyDescent="0.55000000000000004">
      <c r="AB8600" s="276" t="s">
        <v>35564</v>
      </c>
      <c r="AC8600" s="277">
        <v>941308.64</v>
      </c>
      <c r="AE8600" s="246" t="s">
        <v>35243</v>
      </c>
      <c r="AF8600" s="247">
        <v>23464.42</v>
      </c>
      <c r="AH8600" s="226" t="s">
        <v>52900</v>
      </c>
      <c r="AI8600" s="227">
        <v>3814.72</v>
      </c>
      <c r="AK8600" s="207" t="s">
        <v>22747</v>
      </c>
      <c r="AL8600" s="208">
        <v>14037.31</v>
      </c>
      <c r="AM8600" s="93"/>
      <c r="AN8600" s="93"/>
      <c r="AO8600" s="93"/>
    </row>
    <row r="8601" spans="28:41" x14ac:dyDescent="0.55000000000000004">
      <c r="AB8601" s="276" t="s">
        <v>35565</v>
      </c>
      <c r="AC8601" s="277">
        <v>141596</v>
      </c>
      <c r="AE8601" s="246" t="s">
        <v>58590</v>
      </c>
      <c r="AF8601" s="247">
        <v>-47.4</v>
      </c>
      <c r="AH8601" s="226" t="s">
        <v>52901</v>
      </c>
      <c r="AI8601" s="227">
        <v>3981.76</v>
      </c>
      <c r="AK8601" s="207" t="s">
        <v>22748</v>
      </c>
      <c r="AL8601" s="208">
        <v>1191</v>
      </c>
      <c r="AM8601" s="93"/>
      <c r="AN8601" s="93"/>
      <c r="AO8601" s="93"/>
    </row>
    <row r="8602" spans="28:41" x14ac:dyDescent="0.55000000000000004">
      <c r="AB8602" s="276" t="s">
        <v>57801</v>
      </c>
      <c r="AC8602" s="277">
        <v>284760.68</v>
      </c>
      <c r="AE8602" s="246" t="s">
        <v>56286</v>
      </c>
      <c r="AF8602" s="247">
        <v>36310.559999999998</v>
      </c>
      <c r="AH8602" s="226" t="s">
        <v>52902</v>
      </c>
      <c r="AI8602" s="227">
        <v>4102.75</v>
      </c>
      <c r="AK8602" s="207" t="s">
        <v>22749</v>
      </c>
      <c r="AL8602" s="208">
        <v>5074</v>
      </c>
      <c r="AM8602" s="93"/>
      <c r="AN8602" s="93"/>
      <c r="AO8602" s="93"/>
    </row>
    <row r="8603" spans="28:41" x14ac:dyDescent="0.55000000000000004">
      <c r="AB8603" s="276" t="s">
        <v>35566</v>
      </c>
      <c r="AC8603" s="277">
        <v>1600</v>
      </c>
      <c r="AE8603" s="246" t="s">
        <v>52935</v>
      </c>
      <c r="AF8603" s="247">
        <v>69163.320000000007</v>
      </c>
      <c r="AH8603" s="226" t="s">
        <v>48069</v>
      </c>
      <c r="AI8603" s="227">
        <v>455.58</v>
      </c>
      <c r="AK8603" s="207" t="s">
        <v>22750</v>
      </c>
      <c r="AL8603" s="208">
        <v>125219.15</v>
      </c>
      <c r="AM8603" s="93"/>
      <c r="AN8603" s="93"/>
      <c r="AO8603" s="93"/>
    </row>
    <row r="8604" spans="28:41" x14ac:dyDescent="0.55000000000000004">
      <c r="AB8604" s="276" t="s">
        <v>35567</v>
      </c>
      <c r="AC8604" s="277">
        <v>386896.19</v>
      </c>
      <c r="AE8604" s="246" t="s">
        <v>52936</v>
      </c>
      <c r="AF8604" s="247">
        <v>5600</v>
      </c>
      <c r="AH8604" s="226" t="s">
        <v>45145</v>
      </c>
      <c r="AI8604" s="227">
        <v>968.11</v>
      </c>
      <c r="AK8604" s="207" t="s">
        <v>22751</v>
      </c>
      <c r="AL8604" s="208">
        <v>24500.45</v>
      </c>
      <c r="AM8604" s="93"/>
      <c r="AN8604" s="93"/>
      <c r="AO8604" s="93"/>
    </row>
    <row r="8605" spans="28:41" x14ac:dyDescent="0.55000000000000004">
      <c r="AB8605" s="276" t="s">
        <v>35568</v>
      </c>
      <c r="AC8605" s="277">
        <v>1613995.74</v>
      </c>
      <c r="AE8605" s="246" t="s">
        <v>52938</v>
      </c>
      <c r="AF8605" s="247">
        <v>2934.56</v>
      </c>
      <c r="AH8605" s="226" t="s">
        <v>45146</v>
      </c>
      <c r="AI8605" s="227">
        <v>3201.75</v>
      </c>
      <c r="AK8605" s="207" t="s">
        <v>22752</v>
      </c>
      <c r="AL8605" s="208">
        <v>71850.720000000001</v>
      </c>
      <c r="AM8605" s="93"/>
      <c r="AN8605" s="93"/>
      <c r="AO8605" s="93"/>
    </row>
    <row r="8606" spans="28:41" x14ac:dyDescent="0.55000000000000004">
      <c r="AB8606" s="276" t="s">
        <v>35569</v>
      </c>
      <c r="AC8606" s="277">
        <v>1543788.6</v>
      </c>
      <c r="AE8606" s="246" t="s">
        <v>36443</v>
      </c>
      <c r="AF8606" s="247">
        <v>2132.5</v>
      </c>
      <c r="AH8606" s="226" t="s">
        <v>47045</v>
      </c>
      <c r="AI8606" s="227">
        <v>432.76</v>
      </c>
      <c r="AK8606" s="207" t="s">
        <v>22753</v>
      </c>
      <c r="AL8606" s="208">
        <v>7000</v>
      </c>
      <c r="AM8606" s="93"/>
      <c r="AN8606" s="93"/>
      <c r="AO8606" s="93"/>
    </row>
    <row r="8607" spans="28:41" x14ac:dyDescent="0.55000000000000004">
      <c r="AB8607" s="276" t="s">
        <v>36665</v>
      </c>
      <c r="AC8607" s="277">
        <v>1080170.3700000001</v>
      </c>
      <c r="AE8607" s="246" t="s">
        <v>57582</v>
      </c>
      <c r="AF8607" s="247">
        <v>1458.54</v>
      </c>
      <c r="AH8607" s="226" t="s">
        <v>52903</v>
      </c>
      <c r="AI8607" s="227">
        <v>770</v>
      </c>
      <c r="AK8607" s="207" t="s">
        <v>22754</v>
      </c>
      <c r="AL8607" s="208">
        <v>16176.19</v>
      </c>
      <c r="AM8607" s="93"/>
      <c r="AN8607" s="93"/>
      <c r="AO8607" s="93"/>
    </row>
    <row r="8608" spans="28:41" x14ac:dyDescent="0.55000000000000004">
      <c r="AB8608" s="276" t="s">
        <v>45526</v>
      </c>
      <c r="AC8608" s="277">
        <v>4350</v>
      </c>
      <c r="AE8608" s="246" t="s">
        <v>52939</v>
      </c>
      <c r="AF8608" s="247">
        <v>1372.2</v>
      </c>
      <c r="AH8608" s="226" t="s">
        <v>47046</v>
      </c>
      <c r="AI8608" s="227">
        <v>4828.05</v>
      </c>
      <c r="AK8608" s="207" t="s">
        <v>22755</v>
      </c>
      <c r="AL8608" s="208">
        <v>22793.5</v>
      </c>
      <c r="AM8608" s="93"/>
      <c r="AN8608" s="93"/>
      <c r="AO8608" s="93"/>
    </row>
    <row r="8609" spans="28:41" x14ac:dyDescent="0.55000000000000004">
      <c r="AB8609" s="276" t="s">
        <v>40601</v>
      </c>
      <c r="AC8609" s="277">
        <v>180426.19</v>
      </c>
      <c r="AE8609" s="246" t="s">
        <v>42670</v>
      </c>
      <c r="AF8609" s="247">
        <v>1500</v>
      </c>
      <c r="AH8609" s="226" t="s">
        <v>47047</v>
      </c>
      <c r="AI8609" s="227">
        <v>3090.17</v>
      </c>
      <c r="AK8609" s="207" t="s">
        <v>22756</v>
      </c>
      <c r="AL8609" s="208">
        <v>10463.969999999999</v>
      </c>
      <c r="AM8609" s="93"/>
      <c r="AN8609" s="93"/>
      <c r="AO8609" s="93"/>
    </row>
    <row r="8610" spans="28:41" x14ac:dyDescent="0.55000000000000004">
      <c r="AB8610" s="276" t="s">
        <v>59797</v>
      </c>
      <c r="AC8610" s="277">
        <v>-500</v>
      </c>
      <c r="AE8610" s="246" t="s">
        <v>23054</v>
      </c>
      <c r="AF8610" s="247">
        <v>8842.19</v>
      </c>
      <c r="AH8610" s="226" t="s">
        <v>52904</v>
      </c>
      <c r="AI8610" s="227">
        <v>2826.96</v>
      </c>
      <c r="AK8610" s="207" t="s">
        <v>22757</v>
      </c>
      <c r="AL8610" s="208">
        <v>7952.23</v>
      </c>
      <c r="AM8610" s="93"/>
      <c r="AN8610" s="93"/>
      <c r="AO8610" s="93"/>
    </row>
    <row r="8611" spans="28:41" x14ac:dyDescent="0.55000000000000004">
      <c r="AB8611" s="276" t="s">
        <v>69790</v>
      </c>
      <c r="AC8611" s="277">
        <v>416.28</v>
      </c>
      <c r="AE8611" s="246" t="s">
        <v>35250</v>
      </c>
      <c r="AF8611" s="247">
        <v>12036.72</v>
      </c>
      <c r="AH8611" s="226" t="s">
        <v>52905</v>
      </c>
      <c r="AI8611" s="227">
        <v>216.26</v>
      </c>
      <c r="AK8611" s="207" t="s">
        <v>22758</v>
      </c>
      <c r="AL8611" s="208">
        <v>9432.92</v>
      </c>
      <c r="AM8611" s="93"/>
      <c r="AN8611" s="93"/>
      <c r="AO8611" s="93"/>
    </row>
    <row r="8612" spans="28:41" x14ac:dyDescent="0.55000000000000004">
      <c r="AB8612" s="276" t="s">
        <v>68665</v>
      </c>
      <c r="AC8612" s="277">
        <v>499.01</v>
      </c>
      <c r="AE8612" s="246" t="s">
        <v>35251</v>
      </c>
      <c r="AF8612" s="247">
        <v>21190.68</v>
      </c>
      <c r="AH8612" s="226" t="s">
        <v>52906</v>
      </c>
      <c r="AI8612" s="227">
        <v>681.3</v>
      </c>
      <c r="AK8612" s="207" t="s">
        <v>22759</v>
      </c>
      <c r="AL8612" s="208">
        <v>21444.67</v>
      </c>
      <c r="AM8612" s="93"/>
      <c r="AN8612" s="93"/>
      <c r="AO8612" s="93"/>
    </row>
    <row r="8613" spans="28:41" x14ac:dyDescent="0.55000000000000004">
      <c r="AB8613" s="276" t="s">
        <v>39438</v>
      </c>
      <c r="AC8613" s="277">
        <v>497289.93</v>
      </c>
      <c r="AE8613" s="246" t="s">
        <v>23055</v>
      </c>
      <c r="AF8613" s="247">
        <v>52423.25</v>
      </c>
      <c r="AH8613" s="226" t="s">
        <v>52907</v>
      </c>
      <c r="AI8613" s="227">
        <v>118</v>
      </c>
      <c r="AK8613" s="207" t="s">
        <v>22760</v>
      </c>
      <c r="AL8613" s="208">
        <v>33166.199999999997</v>
      </c>
      <c r="AM8613" s="93"/>
      <c r="AN8613" s="93"/>
      <c r="AO8613" s="93"/>
    </row>
    <row r="8614" spans="28:41" x14ac:dyDescent="0.55000000000000004">
      <c r="AB8614" s="276" t="s">
        <v>68666</v>
      </c>
      <c r="AC8614" s="277">
        <v>4276.8</v>
      </c>
      <c r="AE8614" s="246" t="s">
        <v>39279</v>
      </c>
      <c r="AF8614" s="247">
        <v>2700.1</v>
      </c>
      <c r="AH8614" s="226" t="s">
        <v>52908</v>
      </c>
      <c r="AI8614" s="227">
        <v>244.48</v>
      </c>
      <c r="AK8614" s="207" t="s">
        <v>22761</v>
      </c>
      <c r="AL8614" s="208">
        <v>4240</v>
      </c>
      <c r="AM8614" s="93"/>
      <c r="AN8614" s="93"/>
      <c r="AO8614" s="93"/>
    </row>
    <row r="8615" spans="28:41" x14ac:dyDescent="0.55000000000000004">
      <c r="AB8615" s="276" t="s">
        <v>40602</v>
      </c>
      <c r="AC8615" s="277">
        <v>3172.9</v>
      </c>
      <c r="AE8615" s="246" t="s">
        <v>23056</v>
      </c>
      <c r="AF8615" s="247">
        <v>34624.49</v>
      </c>
      <c r="AH8615" s="226" t="s">
        <v>48969</v>
      </c>
      <c r="AI8615" s="227">
        <v>112404</v>
      </c>
      <c r="AK8615" s="207" t="s">
        <v>22762</v>
      </c>
      <c r="AL8615" s="208">
        <v>900</v>
      </c>
      <c r="AM8615" s="93"/>
      <c r="AN8615" s="93"/>
      <c r="AO8615" s="93"/>
    </row>
    <row r="8616" spans="28:41" x14ac:dyDescent="0.55000000000000004">
      <c r="AB8616" s="276" t="s">
        <v>35570</v>
      </c>
      <c r="AC8616" s="277">
        <v>488892.03</v>
      </c>
      <c r="AE8616" s="246" t="s">
        <v>36444</v>
      </c>
      <c r="AF8616" s="247">
        <v>81517.42</v>
      </c>
      <c r="AH8616" s="226" t="s">
        <v>45147</v>
      </c>
      <c r="AI8616" s="227">
        <v>752169.83</v>
      </c>
      <c r="AK8616" s="207" t="s">
        <v>22763</v>
      </c>
      <c r="AL8616" s="208">
        <v>68.849999999999994</v>
      </c>
      <c r="AM8616" s="93"/>
      <c r="AN8616" s="93"/>
      <c r="AO8616" s="93"/>
    </row>
    <row r="8617" spans="28:41" x14ac:dyDescent="0.55000000000000004">
      <c r="AB8617" s="276" t="s">
        <v>35571</v>
      </c>
      <c r="AC8617" s="277">
        <v>1599702.71</v>
      </c>
      <c r="AE8617" s="246" t="s">
        <v>33807</v>
      </c>
      <c r="AF8617" s="247">
        <v>207259.03</v>
      </c>
      <c r="AH8617" s="226" t="s">
        <v>45148</v>
      </c>
      <c r="AI8617" s="227">
        <v>57541.17</v>
      </c>
      <c r="AK8617" s="207" t="s">
        <v>22764</v>
      </c>
      <c r="AL8617" s="208">
        <v>82.91</v>
      </c>
      <c r="AM8617" s="93"/>
      <c r="AN8617" s="93"/>
      <c r="AO8617" s="93"/>
    </row>
    <row r="8618" spans="28:41" x14ac:dyDescent="0.55000000000000004">
      <c r="AB8618" s="276" t="s">
        <v>35572</v>
      </c>
      <c r="AC8618" s="277">
        <v>910163.12</v>
      </c>
      <c r="AE8618" s="246" t="s">
        <v>58591</v>
      </c>
      <c r="AF8618" s="247">
        <v>-30020.02</v>
      </c>
      <c r="AH8618" s="226" t="s">
        <v>50113</v>
      </c>
      <c r="AI8618" s="227">
        <v>3439</v>
      </c>
      <c r="AK8618" s="207" t="s">
        <v>22765</v>
      </c>
      <c r="AL8618" s="208">
        <v>42649.72</v>
      </c>
      <c r="AM8618" s="93"/>
      <c r="AN8618" s="93"/>
      <c r="AO8618" s="93"/>
    </row>
    <row r="8619" spans="28:41" x14ac:dyDescent="0.55000000000000004">
      <c r="AB8619" s="276" t="s">
        <v>64853</v>
      </c>
      <c r="AC8619" s="277">
        <v>189788.6</v>
      </c>
      <c r="AE8619" s="246" t="s">
        <v>56287</v>
      </c>
      <c r="AF8619" s="247">
        <v>160121.95000000001</v>
      </c>
      <c r="AH8619" s="226" t="s">
        <v>42664</v>
      </c>
      <c r="AI8619" s="227">
        <v>336053.96</v>
      </c>
      <c r="AK8619" s="207" t="s">
        <v>22766</v>
      </c>
      <c r="AL8619" s="208">
        <v>2250</v>
      </c>
      <c r="AM8619" s="93"/>
      <c r="AN8619" s="93"/>
      <c r="AO8619" s="93"/>
    </row>
    <row r="8620" spans="28:41" x14ac:dyDescent="0.55000000000000004">
      <c r="AB8620" s="276" t="s">
        <v>70093</v>
      </c>
      <c r="AC8620" s="277">
        <v>4768750.9400000004</v>
      </c>
      <c r="AE8620" s="246" t="s">
        <v>62086</v>
      </c>
      <c r="AF8620" s="247">
        <v>241065</v>
      </c>
      <c r="AH8620" s="226" t="s">
        <v>45149</v>
      </c>
      <c r="AI8620" s="227">
        <v>8108.47</v>
      </c>
      <c r="AK8620" s="207" t="s">
        <v>22767</v>
      </c>
      <c r="AL8620" s="208">
        <v>4394.82</v>
      </c>
      <c r="AM8620" s="93"/>
      <c r="AN8620" s="93"/>
      <c r="AO8620" s="93"/>
    </row>
    <row r="8621" spans="28:41" x14ac:dyDescent="0.55000000000000004">
      <c r="AB8621" s="276" t="s">
        <v>55371</v>
      </c>
      <c r="AC8621" s="277">
        <v>188745.07</v>
      </c>
      <c r="AE8621" s="246" t="s">
        <v>62087</v>
      </c>
      <c r="AF8621" s="247">
        <v>12252.94</v>
      </c>
      <c r="AH8621" s="226" t="s">
        <v>39268</v>
      </c>
      <c r="AI8621" s="227">
        <v>43522.94</v>
      </c>
      <c r="AK8621" s="207" t="s">
        <v>22768</v>
      </c>
      <c r="AL8621" s="208">
        <v>4613.07</v>
      </c>
      <c r="AM8621" s="93"/>
      <c r="AN8621" s="93"/>
      <c r="AO8621" s="93"/>
    </row>
    <row r="8622" spans="28:41" x14ac:dyDescent="0.55000000000000004">
      <c r="AB8622" s="276" t="s">
        <v>68667</v>
      </c>
      <c r="AC8622" s="277">
        <v>243671.18</v>
      </c>
      <c r="AE8622" s="246" t="s">
        <v>62088</v>
      </c>
      <c r="AF8622" s="247">
        <v>7500</v>
      </c>
      <c r="AH8622" s="226" t="s">
        <v>39269</v>
      </c>
      <c r="AI8622" s="227">
        <v>3383.54</v>
      </c>
      <c r="AK8622" s="207" t="s">
        <v>22769</v>
      </c>
      <c r="AL8622" s="208">
        <v>1790.31</v>
      </c>
      <c r="AM8622" s="93"/>
      <c r="AN8622" s="93"/>
      <c r="AO8622" s="93"/>
    </row>
    <row r="8623" spans="28:41" x14ac:dyDescent="0.55000000000000004">
      <c r="AB8623" s="276" t="s">
        <v>68668</v>
      </c>
      <c r="AC8623" s="277">
        <v>42.9</v>
      </c>
      <c r="AE8623" s="246" t="s">
        <v>62089</v>
      </c>
      <c r="AF8623" s="247">
        <v>573.75</v>
      </c>
      <c r="AH8623" s="226" t="s">
        <v>39270</v>
      </c>
      <c r="AI8623" s="227">
        <v>2517.6</v>
      </c>
      <c r="AK8623" s="207" t="s">
        <v>22770</v>
      </c>
      <c r="AL8623" s="208">
        <v>2697.52</v>
      </c>
      <c r="AM8623" s="93"/>
      <c r="AN8623" s="93"/>
      <c r="AO8623" s="93"/>
    </row>
    <row r="8624" spans="28:41" x14ac:dyDescent="0.55000000000000004">
      <c r="AB8624" s="276" t="s">
        <v>47228</v>
      </c>
      <c r="AC8624" s="277">
        <v>1073411.3400000001</v>
      </c>
      <c r="AE8624" s="246" t="s">
        <v>62090</v>
      </c>
      <c r="AF8624" s="247">
        <v>1837.5</v>
      </c>
      <c r="AH8624" s="226" t="s">
        <v>39271</v>
      </c>
      <c r="AI8624" s="227">
        <v>6724.92</v>
      </c>
      <c r="AK8624" s="207" t="s">
        <v>22771</v>
      </c>
      <c r="AL8624" s="208">
        <v>3131.76</v>
      </c>
      <c r="AM8624" s="93"/>
      <c r="AN8624" s="93"/>
      <c r="AO8624" s="93"/>
    </row>
    <row r="8625" spans="28:41" x14ac:dyDescent="0.55000000000000004">
      <c r="AB8625" s="276" t="s">
        <v>56536</v>
      </c>
      <c r="AC8625" s="277">
        <v>143725.82</v>
      </c>
      <c r="AE8625" s="246" t="s">
        <v>50121</v>
      </c>
      <c r="AF8625" s="247">
        <v>458.62</v>
      </c>
      <c r="AH8625" s="226" t="s">
        <v>48970</v>
      </c>
      <c r="AI8625" s="227">
        <v>15370</v>
      </c>
      <c r="AK8625" s="207" t="s">
        <v>22772</v>
      </c>
      <c r="AL8625" s="208">
        <v>2000.96</v>
      </c>
      <c r="AM8625" s="93"/>
      <c r="AN8625" s="93"/>
      <c r="AO8625" s="93"/>
    </row>
    <row r="8626" spans="28:41" x14ac:dyDescent="0.55000000000000004">
      <c r="AB8626" s="276" t="s">
        <v>70094</v>
      </c>
      <c r="AC8626" s="277">
        <v>122208</v>
      </c>
      <c r="AE8626" s="246" t="s">
        <v>50122</v>
      </c>
      <c r="AF8626" s="247">
        <v>1880.01</v>
      </c>
      <c r="AH8626" s="226" t="s">
        <v>33797</v>
      </c>
      <c r="AI8626" s="227">
        <v>7179</v>
      </c>
      <c r="AK8626" s="207" t="s">
        <v>22773</v>
      </c>
      <c r="AL8626" s="208">
        <v>650</v>
      </c>
      <c r="AM8626" s="93"/>
      <c r="AN8626" s="93"/>
      <c r="AO8626" s="93"/>
    </row>
    <row r="8627" spans="28:41" x14ac:dyDescent="0.55000000000000004">
      <c r="AB8627" s="276" t="s">
        <v>35573</v>
      </c>
      <c r="AC8627" s="277">
        <v>1582806.41</v>
      </c>
      <c r="AE8627" s="246" t="s">
        <v>58592</v>
      </c>
      <c r="AF8627" s="247">
        <v>-4.54</v>
      </c>
      <c r="AH8627" s="226" t="s">
        <v>48971</v>
      </c>
      <c r="AI8627" s="227">
        <v>1882.76</v>
      </c>
      <c r="AK8627" s="207" t="s">
        <v>22774</v>
      </c>
      <c r="AL8627" s="208">
        <v>39920.47</v>
      </c>
      <c r="AM8627" s="93"/>
      <c r="AN8627" s="93"/>
      <c r="AO8627" s="93"/>
    </row>
    <row r="8628" spans="28:41" x14ac:dyDescent="0.55000000000000004">
      <c r="AB8628" s="276" t="s">
        <v>70765</v>
      </c>
      <c r="AC8628" s="277">
        <v>298161.81</v>
      </c>
      <c r="AE8628" s="246" t="s">
        <v>59683</v>
      </c>
      <c r="AF8628" s="247">
        <v>22500</v>
      </c>
      <c r="AH8628" s="226" t="s">
        <v>48972</v>
      </c>
      <c r="AI8628" s="227">
        <v>2200</v>
      </c>
      <c r="AK8628" s="207" t="s">
        <v>22775</v>
      </c>
      <c r="AL8628" s="208">
        <v>2583.33</v>
      </c>
      <c r="AM8628" s="93"/>
      <c r="AN8628" s="93"/>
      <c r="AO8628" s="93"/>
    </row>
    <row r="8629" spans="28:41" x14ac:dyDescent="0.55000000000000004">
      <c r="AB8629" s="276" t="s">
        <v>58328</v>
      </c>
      <c r="AC8629" s="277">
        <v>2404647.73</v>
      </c>
      <c r="AE8629" s="246" t="s">
        <v>45156</v>
      </c>
      <c r="AF8629" s="247">
        <v>1721.25</v>
      </c>
      <c r="AH8629" s="226" t="s">
        <v>48973</v>
      </c>
      <c r="AI8629" s="227">
        <v>2457.2399999999998</v>
      </c>
      <c r="AK8629" s="207" t="s">
        <v>22776</v>
      </c>
      <c r="AL8629" s="208">
        <v>20800</v>
      </c>
      <c r="AM8629" s="93"/>
      <c r="AN8629" s="93"/>
      <c r="AO8629" s="93"/>
    </row>
    <row r="8630" spans="28:41" x14ac:dyDescent="0.55000000000000004">
      <c r="AB8630" s="276" t="s">
        <v>70766</v>
      </c>
      <c r="AC8630" s="277">
        <v>-72760.34</v>
      </c>
      <c r="AE8630" s="246" t="s">
        <v>47050</v>
      </c>
      <c r="AF8630" s="247">
        <v>5512.5</v>
      </c>
      <c r="AH8630" s="226" t="s">
        <v>40403</v>
      </c>
      <c r="AI8630" s="227">
        <v>41854.9</v>
      </c>
      <c r="AK8630" s="207" t="s">
        <v>22777</v>
      </c>
      <c r="AL8630" s="208">
        <v>2800</v>
      </c>
      <c r="AM8630" s="93"/>
      <c r="AN8630" s="93"/>
      <c r="AO8630" s="93"/>
    </row>
    <row r="8631" spans="28:41" x14ac:dyDescent="0.55000000000000004">
      <c r="AB8631" s="276" t="s">
        <v>68669</v>
      </c>
      <c r="AC8631" s="277">
        <v>4117238.74</v>
      </c>
      <c r="AE8631" s="246" t="s">
        <v>45157</v>
      </c>
      <c r="AF8631" s="247">
        <v>1246.56</v>
      </c>
      <c r="AH8631" s="226" t="s">
        <v>40404</v>
      </c>
      <c r="AI8631" s="227">
        <v>3554.39</v>
      </c>
      <c r="AK8631" s="207" t="s">
        <v>22778</v>
      </c>
      <c r="AL8631" s="208">
        <v>3091.05</v>
      </c>
      <c r="AM8631" s="93"/>
      <c r="AN8631" s="93"/>
      <c r="AO8631" s="93"/>
    </row>
    <row r="8632" spans="28:41" x14ac:dyDescent="0.55000000000000004">
      <c r="AB8632" s="276" t="s">
        <v>62787</v>
      </c>
      <c r="AC8632" s="277">
        <v>3670365.38</v>
      </c>
      <c r="AE8632" s="246" t="s">
        <v>42671</v>
      </c>
      <c r="AF8632" s="247">
        <v>2327.0700000000002</v>
      </c>
      <c r="AH8632" s="226" t="s">
        <v>40405</v>
      </c>
      <c r="AI8632" s="227">
        <v>1518.85</v>
      </c>
      <c r="AK8632" s="207" t="s">
        <v>22779</v>
      </c>
      <c r="AL8632" s="208">
        <v>3234.76</v>
      </c>
      <c r="AM8632" s="93"/>
      <c r="AN8632" s="93"/>
      <c r="AO8632" s="93"/>
    </row>
    <row r="8633" spans="28:41" x14ac:dyDescent="0.55000000000000004">
      <c r="AB8633" s="276" t="s">
        <v>53615</v>
      </c>
      <c r="AC8633" s="277">
        <v>7277.27</v>
      </c>
      <c r="AE8633" s="246" t="s">
        <v>58593</v>
      </c>
      <c r="AF8633" s="247">
        <v>-23.79</v>
      </c>
      <c r="AH8633" s="226" t="s">
        <v>40406</v>
      </c>
      <c r="AI8633" s="227">
        <v>8576.86</v>
      </c>
      <c r="AK8633" s="207" t="s">
        <v>22780</v>
      </c>
      <c r="AL8633" s="208">
        <v>2087.84</v>
      </c>
      <c r="AM8633" s="93"/>
      <c r="AN8633" s="93"/>
      <c r="AO8633" s="93"/>
    </row>
    <row r="8634" spans="28:41" x14ac:dyDescent="0.55000000000000004">
      <c r="AB8634" s="276" t="s">
        <v>62788</v>
      </c>
      <c r="AC8634" s="277">
        <v>76387.5</v>
      </c>
      <c r="AE8634" s="246" t="s">
        <v>48077</v>
      </c>
      <c r="AF8634" s="247">
        <v>12131.92</v>
      </c>
      <c r="AH8634" s="226" t="s">
        <v>22933</v>
      </c>
      <c r="AI8634" s="227">
        <v>20531.310000000001</v>
      </c>
      <c r="AK8634" s="207" t="s">
        <v>22781</v>
      </c>
      <c r="AL8634" s="208">
        <v>2800</v>
      </c>
      <c r="AM8634" s="93"/>
      <c r="AN8634" s="93"/>
      <c r="AO8634" s="93"/>
    </row>
    <row r="8635" spans="28:41" x14ac:dyDescent="0.55000000000000004">
      <c r="AB8635" s="276" t="s">
        <v>62789</v>
      </c>
      <c r="AC8635" s="277">
        <v>5843.71</v>
      </c>
      <c r="AE8635" s="246" t="s">
        <v>48977</v>
      </c>
      <c r="AF8635" s="247">
        <v>12250</v>
      </c>
      <c r="AH8635" s="226" t="s">
        <v>22934</v>
      </c>
      <c r="AI8635" s="227">
        <v>1623.03</v>
      </c>
      <c r="AK8635" s="207" t="s">
        <v>22782</v>
      </c>
      <c r="AL8635" s="208">
        <v>3791.48</v>
      </c>
      <c r="AM8635" s="93"/>
      <c r="AN8635" s="93"/>
      <c r="AO8635" s="93"/>
    </row>
    <row r="8636" spans="28:41" x14ac:dyDescent="0.55000000000000004">
      <c r="AB8636" s="276" t="s">
        <v>62790</v>
      </c>
      <c r="AC8636" s="277">
        <v>19112.259999999998</v>
      </c>
      <c r="AE8636" s="246" t="s">
        <v>45159</v>
      </c>
      <c r="AF8636" s="247">
        <v>1865.2</v>
      </c>
      <c r="AH8636" s="226" t="s">
        <v>39272</v>
      </c>
      <c r="AI8636" s="227">
        <v>85800.08</v>
      </c>
      <c r="AK8636" s="207" t="s">
        <v>22783</v>
      </c>
      <c r="AL8636" s="208">
        <v>7460</v>
      </c>
      <c r="AM8636" s="93"/>
      <c r="AN8636" s="93"/>
      <c r="AO8636" s="93"/>
    </row>
    <row r="8637" spans="28:41" x14ac:dyDescent="0.55000000000000004">
      <c r="AB8637" s="276" t="s">
        <v>68670</v>
      </c>
      <c r="AC8637" s="277">
        <v>18000</v>
      </c>
      <c r="AE8637" s="246" t="s">
        <v>47051</v>
      </c>
      <c r="AF8637" s="247">
        <v>5973.57</v>
      </c>
      <c r="AH8637" s="226" t="s">
        <v>52909</v>
      </c>
      <c r="AI8637" s="227">
        <v>24239.919999999998</v>
      </c>
      <c r="AK8637" s="207" t="s">
        <v>22784</v>
      </c>
      <c r="AL8637" s="208">
        <v>224644.6</v>
      </c>
      <c r="AM8637" s="93"/>
      <c r="AN8637" s="93"/>
      <c r="AO8637" s="93"/>
    </row>
    <row r="8638" spans="28:41" x14ac:dyDescent="0.55000000000000004">
      <c r="AB8638" s="276" t="s">
        <v>53617</v>
      </c>
      <c r="AC8638" s="277">
        <v>186.68</v>
      </c>
      <c r="AE8638" s="246" t="s">
        <v>47052</v>
      </c>
      <c r="AF8638" s="247">
        <v>1253.71</v>
      </c>
      <c r="AH8638" s="226" t="s">
        <v>39273</v>
      </c>
      <c r="AI8638" s="227">
        <v>2967.6</v>
      </c>
      <c r="AK8638" s="207" t="s">
        <v>22785</v>
      </c>
      <c r="AL8638" s="208">
        <v>29333.78</v>
      </c>
      <c r="AM8638" s="93"/>
      <c r="AN8638" s="93"/>
      <c r="AO8638" s="93"/>
    </row>
    <row r="8639" spans="28:41" x14ac:dyDescent="0.55000000000000004">
      <c r="AB8639" s="276" t="s">
        <v>60701</v>
      </c>
      <c r="AC8639" s="277">
        <v>8551.26</v>
      </c>
      <c r="AE8639" s="246" t="s">
        <v>64565</v>
      </c>
      <c r="AF8639" s="247">
        <v>4240</v>
      </c>
      <c r="AH8639" s="226" t="s">
        <v>52910</v>
      </c>
      <c r="AI8639" s="227">
        <v>9500</v>
      </c>
      <c r="AK8639" s="207" t="s">
        <v>22786</v>
      </c>
      <c r="AL8639" s="208">
        <v>103329.29</v>
      </c>
      <c r="AM8639" s="93"/>
      <c r="AN8639" s="93"/>
      <c r="AO8639" s="93"/>
    </row>
    <row r="8640" spans="28:41" x14ac:dyDescent="0.55000000000000004">
      <c r="AB8640" s="276" t="s">
        <v>64854</v>
      </c>
      <c r="AC8640" s="277">
        <v>4786.26</v>
      </c>
      <c r="AE8640" s="246" t="s">
        <v>64566</v>
      </c>
      <c r="AF8640" s="247">
        <v>1164.46</v>
      </c>
      <c r="AH8640" s="226" t="s">
        <v>39274</v>
      </c>
      <c r="AI8640" s="227">
        <v>8969.11</v>
      </c>
      <c r="AK8640" s="207" t="s">
        <v>22787</v>
      </c>
      <c r="AL8640" s="208">
        <v>900</v>
      </c>
      <c r="AM8640" s="93"/>
      <c r="AN8640" s="93"/>
      <c r="AO8640" s="93"/>
    </row>
    <row r="8641" spans="28:41" x14ac:dyDescent="0.55000000000000004">
      <c r="AB8641" s="276" t="s">
        <v>66710</v>
      </c>
      <c r="AC8641" s="277">
        <v>364</v>
      </c>
      <c r="AE8641" s="246" t="s">
        <v>64567</v>
      </c>
      <c r="AF8641" s="247">
        <v>25687.1</v>
      </c>
      <c r="AH8641" s="226" t="s">
        <v>52911</v>
      </c>
      <c r="AI8641" s="227">
        <v>7423.93</v>
      </c>
      <c r="AK8641" s="207" t="s">
        <v>22788</v>
      </c>
      <c r="AL8641" s="208">
        <v>7000</v>
      </c>
      <c r="AM8641" s="93"/>
      <c r="AN8641" s="93"/>
      <c r="AO8641" s="93"/>
    </row>
    <row r="8642" spans="28:41" x14ac:dyDescent="0.55000000000000004">
      <c r="AB8642" s="276" t="s">
        <v>68671</v>
      </c>
      <c r="AC8642" s="277">
        <v>27000</v>
      </c>
      <c r="AE8642" s="246" t="s">
        <v>59129</v>
      </c>
      <c r="AF8642" s="247">
        <v>4950</v>
      </c>
      <c r="AH8642" s="226" t="s">
        <v>40407</v>
      </c>
      <c r="AI8642" s="227">
        <v>21000</v>
      </c>
      <c r="AK8642" s="207" t="s">
        <v>13795</v>
      </c>
      <c r="AL8642" s="208">
        <v>16176.19</v>
      </c>
      <c r="AM8642" s="93"/>
      <c r="AN8642" s="93"/>
      <c r="AO8642" s="93"/>
    </row>
    <row r="8643" spans="28:41" x14ac:dyDescent="0.55000000000000004">
      <c r="AB8643" s="276" t="s">
        <v>56537</v>
      </c>
      <c r="AC8643" s="277">
        <v>77080</v>
      </c>
      <c r="AE8643" s="246" t="s">
        <v>59684</v>
      </c>
      <c r="AF8643" s="247">
        <v>4.5</v>
      </c>
      <c r="AH8643" s="226" t="s">
        <v>52912</v>
      </c>
      <c r="AI8643" s="227">
        <v>1439.91</v>
      </c>
      <c r="AK8643" s="207" t="s">
        <v>22789</v>
      </c>
      <c r="AL8643" s="208">
        <v>22793.5</v>
      </c>
      <c r="AM8643" s="93"/>
      <c r="AN8643" s="93"/>
      <c r="AO8643" s="93"/>
    </row>
    <row r="8644" spans="28:41" x14ac:dyDescent="0.55000000000000004">
      <c r="AB8644" s="276" t="s">
        <v>68672</v>
      </c>
      <c r="AC8644" s="277">
        <v>10540</v>
      </c>
      <c r="AE8644" s="246" t="s">
        <v>59130</v>
      </c>
      <c r="AF8644" s="247">
        <v>379.09</v>
      </c>
      <c r="AH8644" s="226" t="s">
        <v>40408</v>
      </c>
      <c r="AI8644" s="227">
        <v>3750.12</v>
      </c>
      <c r="AK8644" s="207" t="s">
        <v>22790</v>
      </c>
      <c r="AL8644" s="208">
        <v>20800</v>
      </c>
      <c r="AM8644" s="93"/>
      <c r="AN8644" s="93"/>
      <c r="AO8644" s="93"/>
    </row>
    <row r="8645" spans="28:41" x14ac:dyDescent="0.55000000000000004">
      <c r="AB8645" s="276" t="s">
        <v>68673</v>
      </c>
      <c r="AC8645" s="277">
        <v>499785.93</v>
      </c>
      <c r="AE8645" s="246" t="s">
        <v>59131</v>
      </c>
      <c r="AF8645" s="247">
        <v>1213.8499999999999</v>
      </c>
      <c r="AH8645" s="226" t="s">
        <v>52913</v>
      </c>
      <c r="AI8645" s="227">
        <v>19278.87</v>
      </c>
      <c r="AK8645" s="207" t="s">
        <v>22791</v>
      </c>
      <c r="AL8645" s="208">
        <v>2800</v>
      </c>
      <c r="AM8645" s="93"/>
      <c r="AN8645" s="93"/>
      <c r="AO8645" s="93"/>
    </row>
    <row r="8646" spans="28:41" x14ac:dyDescent="0.55000000000000004">
      <c r="AB8646" s="276" t="s">
        <v>68674</v>
      </c>
      <c r="AC8646" s="277">
        <v>2194.5100000000002</v>
      </c>
      <c r="AE8646" s="246" t="s">
        <v>59685</v>
      </c>
      <c r="AF8646" s="247">
        <v>254.76</v>
      </c>
      <c r="AH8646" s="226" t="s">
        <v>40409</v>
      </c>
      <c r="AI8646" s="227">
        <v>2301.6999999999998</v>
      </c>
      <c r="AK8646" s="207" t="s">
        <v>22792</v>
      </c>
      <c r="AL8646" s="208">
        <v>4613.07</v>
      </c>
      <c r="AM8646" s="93"/>
      <c r="AN8646" s="93"/>
      <c r="AO8646" s="93"/>
    </row>
    <row r="8647" spans="28:41" x14ac:dyDescent="0.55000000000000004">
      <c r="AB8647" s="276" t="s">
        <v>56538</v>
      </c>
      <c r="AC8647" s="277">
        <v>71916.12</v>
      </c>
      <c r="AE8647" s="246" t="s">
        <v>60575</v>
      </c>
      <c r="AF8647" s="247">
        <v>464</v>
      </c>
      <c r="AH8647" s="226" t="s">
        <v>39275</v>
      </c>
      <c r="AI8647" s="227">
        <v>2025</v>
      </c>
      <c r="AK8647" s="207" t="s">
        <v>13798</v>
      </c>
      <c r="AL8647" s="208">
        <v>18747.14</v>
      </c>
      <c r="AM8647" s="93"/>
      <c r="AN8647" s="93"/>
      <c r="AO8647" s="93"/>
    </row>
    <row r="8648" spans="28:41" x14ac:dyDescent="0.55000000000000004">
      <c r="AB8648" s="276" t="s">
        <v>56539</v>
      </c>
      <c r="AC8648" s="277">
        <v>49958.87</v>
      </c>
      <c r="AE8648" s="246" t="s">
        <v>56288</v>
      </c>
      <c r="AF8648" s="247">
        <v>538.91</v>
      </c>
      <c r="AH8648" s="226" t="s">
        <v>47048</v>
      </c>
      <c r="AI8648" s="227">
        <v>5703.98</v>
      </c>
      <c r="AK8648" s="207" t="s">
        <v>13799</v>
      </c>
      <c r="AL8648" s="208">
        <v>16076</v>
      </c>
      <c r="AM8648" s="93"/>
      <c r="AN8648" s="93"/>
      <c r="AO8648" s="93"/>
    </row>
    <row r="8649" spans="28:41" x14ac:dyDescent="0.55000000000000004">
      <c r="AB8649" s="276" t="s">
        <v>56540</v>
      </c>
      <c r="AC8649" s="277">
        <v>158113.74</v>
      </c>
      <c r="AE8649" s="246" t="s">
        <v>55249</v>
      </c>
      <c r="AF8649" s="247">
        <v>13850.09</v>
      </c>
      <c r="AH8649" s="226" t="s">
        <v>40410</v>
      </c>
      <c r="AI8649" s="227">
        <v>18750</v>
      </c>
      <c r="AK8649" s="207" t="s">
        <v>13800</v>
      </c>
      <c r="AL8649" s="208">
        <v>17303.919999999998</v>
      </c>
      <c r="AM8649" s="93"/>
      <c r="AN8649" s="93"/>
      <c r="AO8649" s="93"/>
    </row>
    <row r="8650" spans="28:41" x14ac:dyDescent="0.55000000000000004">
      <c r="AB8650" s="276" t="s">
        <v>56541</v>
      </c>
      <c r="AC8650" s="277">
        <v>113482.24000000001</v>
      </c>
      <c r="AE8650" s="246" t="s">
        <v>59686</v>
      </c>
      <c r="AF8650" s="247">
        <v>2500</v>
      </c>
      <c r="AH8650" s="226" t="s">
        <v>40411</v>
      </c>
      <c r="AI8650" s="227">
        <v>1434.4</v>
      </c>
      <c r="AK8650" s="207" t="s">
        <v>22793</v>
      </c>
      <c r="AL8650" s="208">
        <v>28484.67</v>
      </c>
      <c r="AM8650" s="93"/>
      <c r="AN8650" s="93"/>
      <c r="AO8650" s="93"/>
    </row>
    <row r="8651" spans="28:41" x14ac:dyDescent="0.55000000000000004">
      <c r="AB8651" s="276" t="s">
        <v>68675</v>
      </c>
      <c r="AC8651" s="277">
        <v>3614.25</v>
      </c>
      <c r="AE8651" s="246" t="s">
        <v>60576</v>
      </c>
      <c r="AF8651" s="247">
        <v>97.28</v>
      </c>
      <c r="AH8651" s="226" t="s">
        <v>40412</v>
      </c>
      <c r="AI8651" s="227">
        <v>5158.05</v>
      </c>
      <c r="AK8651" s="207" t="s">
        <v>22794</v>
      </c>
      <c r="AL8651" s="208">
        <v>2558.2399999999998</v>
      </c>
      <c r="AM8651" s="93"/>
      <c r="AN8651" s="93"/>
      <c r="AO8651" s="93"/>
    </row>
    <row r="8652" spans="28:41" x14ac:dyDescent="0.55000000000000004">
      <c r="AB8652" s="276" t="s">
        <v>68676</v>
      </c>
      <c r="AC8652" s="277">
        <v>115895.28</v>
      </c>
      <c r="AE8652" s="246" t="s">
        <v>60577</v>
      </c>
      <c r="AF8652" s="247">
        <v>1185.3800000000001</v>
      </c>
      <c r="AH8652" s="226" t="s">
        <v>48070</v>
      </c>
      <c r="AI8652" s="227">
        <v>14401.55</v>
      </c>
      <c r="AK8652" s="207" t="s">
        <v>13801</v>
      </c>
      <c r="AL8652" s="208">
        <v>70531.05</v>
      </c>
      <c r="AM8652" s="93"/>
      <c r="AN8652" s="93"/>
      <c r="AO8652" s="93"/>
    </row>
    <row r="8653" spans="28:41" x14ac:dyDescent="0.55000000000000004">
      <c r="AB8653" s="276" t="s">
        <v>40604</v>
      </c>
      <c r="AC8653" s="277">
        <v>13964</v>
      </c>
      <c r="AE8653" s="246" t="s">
        <v>59687</v>
      </c>
      <c r="AF8653" s="247">
        <v>1048.98</v>
      </c>
      <c r="AH8653" s="226" t="s">
        <v>48071</v>
      </c>
      <c r="AI8653" s="227">
        <v>1154.99</v>
      </c>
      <c r="AK8653" s="207" t="s">
        <v>22795</v>
      </c>
      <c r="AL8653" s="208">
        <v>15911</v>
      </c>
      <c r="AM8653" s="93"/>
      <c r="AN8653" s="93"/>
      <c r="AO8653" s="93"/>
    </row>
    <row r="8654" spans="28:41" x14ac:dyDescent="0.55000000000000004">
      <c r="AB8654" s="276" t="s">
        <v>70767</v>
      </c>
      <c r="AC8654" s="277">
        <v>85969.7</v>
      </c>
      <c r="AE8654" s="246" t="s">
        <v>60578</v>
      </c>
      <c r="AF8654" s="247">
        <v>86.94</v>
      </c>
      <c r="AH8654" s="226" t="s">
        <v>45150</v>
      </c>
      <c r="AI8654" s="227">
        <v>142307.47</v>
      </c>
      <c r="AK8654" s="207" t="s">
        <v>22796</v>
      </c>
      <c r="AL8654" s="208">
        <v>17527.310000000001</v>
      </c>
      <c r="AM8654" s="93"/>
      <c r="AN8654" s="93"/>
      <c r="AO8654" s="93"/>
    </row>
    <row r="8655" spans="28:41" x14ac:dyDescent="0.55000000000000004">
      <c r="AB8655" s="276" t="s">
        <v>70768</v>
      </c>
      <c r="AC8655" s="277">
        <v>6576.74</v>
      </c>
      <c r="AE8655" s="246" t="s">
        <v>60579</v>
      </c>
      <c r="AF8655" s="247">
        <v>7806.48</v>
      </c>
      <c r="AH8655" s="226" t="s">
        <v>45151</v>
      </c>
      <c r="AI8655" s="227">
        <v>11169.53</v>
      </c>
      <c r="AK8655" s="207" t="s">
        <v>22797</v>
      </c>
      <c r="AL8655" s="208">
        <v>650</v>
      </c>
      <c r="AM8655" s="93"/>
      <c r="AN8655" s="93"/>
      <c r="AO8655" s="93"/>
    </row>
    <row r="8656" spans="28:41" x14ac:dyDescent="0.55000000000000004">
      <c r="AB8656" s="276" t="s">
        <v>68677</v>
      </c>
      <c r="AC8656" s="277">
        <v>21550.76</v>
      </c>
      <c r="AE8656" s="246" t="s">
        <v>60580</v>
      </c>
      <c r="AF8656" s="247">
        <v>597.17999999999995</v>
      </c>
      <c r="AH8656" s="226" t="s">
        <v>42665</v>
      </c>
      <c r="AI8656" s="227">
        <v>744</v>
      </c>
      <c r="AK8656" s="207" t="s">
        <v>22798</v>
      </c>
      <c r="AL8656" s="208">
        <v>32484.33</v>
      </c>
      <c r="AM8656" s="93"/>
      <c r="AN8656" s="93"/>
      <c r="AO8656" s="93"/>
    </row>
    <row r="8657" spans="28:41" x14ac:dyDescent="0.55000000000000004">
      <c r="AB8657" s="276" t="s">
        <v>70769</v>
      </c>
      <c r="AC8657" s="277">
        <v>13950</v>
      </c>
      <c r="AE8657" s="246" t="s">
        <v>60581</v>
      </c>
      <c r="AF8657" s="247">
        <v>1912.62</v>
      </c>
      <c r="AH8657" s="226" t="s">
        <v>42666</v>
      </c>
      <c r="AI8657" s="227">
        <v>265</v>
      </c>
      <c r="AK8657" s="207" t="s">
        <v>22799</v>
      </c>
      <c r="AL8657" s="208">
        <v>3198.68</v>
      </c>
      <c r="AM8657" s="93"/>
      <c r="AN8657" s="93"/>
      <c r="AO8657" s="93"/>
    </row>
    <row r="8658" spans="28:41" x14ac:dyDescent="0.55000000000000004">
      <c r="AB8658" s="276" t="s">
        <v>68678</v>
      </c>
      <c r="AC8658" s="277">
        <v>1911.26</v>
      </c>
      <c r="AE8658" s="246" t="s">
        <v>35254</v>
      </c>
      <c r="AF8658" s="247">
        <v>2129.0700000000002</v>
      </c>
      <c r="AH8658" s="226" t="s">
        <v>52914</v>
      </c>
      <c r="AI8658" s="227">
        <v>71319</v>
      </c>
      <c r="AK8658" s="207" t="s">
        <v>22800</v>
      </c>
      <c r="AL8658" s="208">
        <v>1797.11</v>
      </c>
      <c r="AM8658" s="93"/>
      <c r="AN8658" s="93"/>
      <c r="AO8658" s="93"/>
    </row>
    <row r="8659" spans="28:41" x14ac:dyDescent="0.55000000000000004">
      <c r="AB8659" s="276" t="s">
        <v>68679</v>
      </c>
      <c r="AC8659" s="277">
        <v>21075.45</v>
      </c>
      <c r="AE8659" s="246" t="s">
        <v>52947</v>
      </c>
      <c r="AF8659" s="247">
        <v>43490</v>
      </c>
      <c r="AH8659" s="226" t="s">
        <v>52915</v>
      </c>
      <c r="AI8659" s="227">
        <v>4129.16</v>
      </c>
      <c r="AK8659" s="207" t="s">
        <v>22801</v>
      </c>
      <c r="AL8659" s="208">
        <v>34115</v>
      </c>
      <c r="AM8659" s="93"/>
      <c r="AN8659" s="93"/>
      <c r="AO8659" s="93"/>
    </row>
    <row r="8660" spans="28:41" x14ac:dyDescent="0.55000000000000004">
      <c r="AB8660" s="276" t="s">
        <v>59195</v>
      </c>
      <c r="AC8660" s="277">
        <v>246441.67</v>
      </c>
      <c r="AE8660" s="246" t="s">
        <v>33810</v>
      </c>
      <c r="AF8660" s="247">
        <v>71637</v>
      </c>
      <c r="AH8660" s="226" t="s">
        <v>22959</v>
      </c>
      <c r="AI8660" s="227">
        <v>315.17</v>
      </c>
      <c r="AK8660" s="207" t="s">
        <v>22802</v>
      </c>
      <c r="AL8660" s="208">
        <v>5483.1</v>
      </c>
      <c r="AM8660" s="93"/>
      <c r="AN8660" s="93"/>
      <c r="AO8660" s="93"/>
    </row>
    <row r="8661" spans="28:41" x14ac:dyDescent="0.55000000000000004">
      <c r="AB8661" s="276" t="s">
        <v>59196</v>
      </c>
      <c r="AC8661" s="277">
        <v>16832.939999999999</v>
      </c>
      <c r="AE8661" s="246" t="s">
        <v>23134</v>
      </c>
      <c r="AF8661" s="247">
        <v>8604.0400000000009</v>
      </c>
      <c r="AH8661" s="226" t="s">
        <v>52916</v>
      </c>
      <c r="AI8661" s="227">
        <v>6856.9</v>
      </c>
      <c r="AK8661" s="207" t="s">
        <v>22803</v>
      </c>
      <c r="AL8661" s="208">
        <v>15470.98</v>
      </c>
      <c r="AM8661" s="93"/>
      <c r="AN8661" s="93"/>
      <c r="AO8661" s="93"/>
    </row>
    <row r="8662" spans="28:41" x14ac:dyDescent="0.55000000000000004">
      <c r="AB8662" s="276" t="s">
        <v>59197</v>
      </c>
      <c r="AC8662" s="277">
        <v>51714.01</v>
      </c>
      <c r="AE8662" s="246" t="s">
        <v>33812</v>
      </c>
      <c r="AF8662" s="247">
        <v>28161.040000000001</v>
      </c>
      <c r="AH8662" s="226" t="s">
        <v>52917</v>
      </c>
      <c r="AI8662" s="227">
        <v>524.54999999999995</v>
      </c>
      <c r="AK8662" s="207" t="s">
        <v>22804</v>
      </c>
      <c r="AL8662" s="208">
        <v>8072.86</v>
      </c>
      <c r="AM8662" s="93"/>
      <c r="AN8662" s="93"/>
      <c r="AO8662" s="93"/>
    </row>
    <row r="8663" spans="28:41" x14ac:dyDescent="0.55000000000000004">
      <c r="AB8663" s="276" t="s">
        <v>70770</v>
      </c>
      <c r="AC8663" s="277">
        <v>47147.6</v>
      </c>
      <c r="AE8663" s="246" t="s">
        <v>33813</v>
      </c>
      <c r="AF8663" s="247">
        <v>21313.49</v>
      </c>
      <c r="AH8663" s="226" t="s">
        <v>52918</v>
      </c>
      <c r="AI8663" s="227">
        <v>7642.48</v>
      </c>
      <c r="AK8663" s="207" t="s">
        <v>22805</v>
      </c>
      <c r="AL8663" s="208">
        <v>162264.46</v>
      </c>
      <c r="AM8663" s="93"/>
      <c r="AN8663" s="93"/>
      <c r="AO8663" s="93"/>
    </row>
    <row r="8664" spans="28:41" x14ac:dyDescent="0.55000000000000004">
      <c r="AB8664" s="276" t="s">
        <v>64855</v>
      </c>
      <c r="AC8664" s="277">
        <v>26802.18</v>
      </c>
      <c r="AE8664" s="246" t="s">
        <v>52949</v>
      </c>
      <c r="AF8664" s="247">
        <v>23523.35</v>
      </c>
      <c r="AH8664" s="226" t="s">
        <v>52919</v>
      </c>
      <c r="AI8664" s="227">
        <v>43283.07</v>
      </c>
      <c r="AK8664" s="207" t="s">
        <v>22806</v>
      </c>
      <c r="AL8664" s="208">
        <v>1819.49</v>
      </c>
      <c r="AM8664" s="93"/>
      <c r="AN8664" s="93"/>
      <c r="AO8664" s="93"/>
    </row>
    <row r="8665" spans="28:41" x14ac:dyDescent="0.55000000000000004">
      <c r="AB8665" s="276" t="s">
        <v>62791</v>
      </c>
      <c r="AC8665" s="277">
        <v>191000</v>
      </c>
      <c r="AE8665" s="246" t="s">
        <v>52950</v>
      </c>
      <c r="AF8665" s="247">
        <v>-2175.91</v>
      </c>
      <c r="AH8665" s="226" t="s">
        <v>52920</v>
      </c>
      <c r="AI8665" s="227">
        <v>1149</v>
      </c>
      <c r="AK8665" s="207" t="s">
        <v>22807</v>
      </c>
      <c r="AL8665" s="208">
        <v>153234.42000000001</v>
      </c>
      <c r="AM8665" s="93"/>
      <c r="AN8665" s="93"/>
      <c r="AO8665" s="93"/>
    </row>
    <row r="8666" spans="28:41" x14ac:dyDescent="0.55000000000000004">
      <c r="AB8666" s="276" t="s">
        <v>66711</v>
      </c>
      <c r="AC8666" s="277">
        <v>58229.38</v>
      </c>
      <c r="AE8666" s="246" t="s">
        <v>55250</v>
      </c>
      <c r="AF8666" s="247">
        <v>-4</v>
      </c>
      <c r="AH8666" s="226" t="s">
        <v>52921</v>
      </c>
      <c r="AI8666" s="227">
        <v>626.51</v>
      </c>
      <c r="AK8666" s="207" t="s">
        <v>22808</v>
      </c>
      <c r="AL8666" s="208">
        <v>74264</v>
      </c>
      <c r="AM8666" s="93"/>
      <c r="AN8666" s="93"/>
      <c r="AO8666" s="93"/>
    </row>
    <row r="8667" spans="28:41" x14ac:dyDescent="0.55000000000000004">
      <c r="AB8667" s="276" t="s">
        <v>66712</v>
      </c>
      <c r="AC8667" s="277">
        <v>12546.82</v>
      </c>
      <c r="AE8667" s="246" t="s">
        <v>56289</v>
      </c>
      <c r="AF8667" s="247">
        <v>8372</v>
      </c>
      <c r="AH8667" s="226" t="s">
        <v>52922</v>
      </c>
      <c r="AI8667" s="227">
        <v>8000</v>
      </c>
      <c r="AK8667" s="207" t="s">
        <v>22809</v>
      </c>
      <c r="AL8667" s="208">
        <v>22107</v>
      </c>
      <c r="AM8667" s="93"/>
      <c r="AN8667" s="93"/>
      <c r="AO8667" s="93"/>
    </row>
    <row r="8668" spans="28:41" x14ac:dyDescent="0.55000000000000004">
      <c r="AB8668" s="276" t="s">
        <v>69791</v>
      </c>
      <c r="AC8668" s="277">
        <v>24000</v>
      </c>
      <c r="AE8668" s="246" t="s">
        <v>52954</v>
      </c>
      <c r="AF8668" s="247">
        <v>4417.46</v>
      </c>
      <c r="AH8668" s="226" t="s">
        <v>52923</v>
      </c>
      <c r="AI8668" s="227">
        <v>22000</v>
      </c>
      <c r="AK8668" s="207" t="s">
        <v>22810</v>
      </c>
      <c r="AL8668" s="208">
        <v>92681</v>
      </c>
      <c r="AM8668" s="93"/>
      <c r="AN8668" s="93"/>
      <c r="AO8668" s="93"/>
    </row>
    <row r="8669" spans="28:41" x14ac:dyDescent="0.55000000000000004">
      <c r="AB8669" s="276" t="s">
        <v>69792</v>
      </c>
      <c r="AC8669" s="277">
        <v>1836</v>
      </c>
      <c r="AE8669" s="246" t="s">
        <v>63728</v>
      </c>
      <c r="AF8669" s="247">
        <v>11860</v>
      </c>
      <c r="AH8669" s="226" t="s">
        <v>52924</v>
      </c>
      <c r="AI8669" s="227">
        <v>1683</v>
      </c>
      <c r="AK8669" s="207" t="s">
        <v>22811</v>
      </c>
      <c r="AL8669" s="208">
        <v>233981.14</v>
      </c>
      <c r="AM8669" s="93"/>
      <c r="AN8669" s="93"/>
      <c r="AO8669" s="93"/>
    </row>
    <row r="8670" spans="28:41" x14ac:dyDescent="0.55000000000000004">
      <c r="AB8670" s="276" t="s">
        <v>69793</v>
      </c>
      <c r="AC8670" s="277">
        <v>6004.8</v>
      </c>
      <c r="AE8670" s="246" t="s">
        <v>52956</v>
      </c>
      <c r="AF8670" s="247">
        <v>301.67</v>
      </c>
      <c r="AH8670" s="226" t="s">
        <v>45152</v>
      </c>
      <c r="AI8670" s="227">
        <v>1027000</v>
      </c>
      <c r="AK8670" s="207" t="s">
        <v>22812</v>
      </c>
      <c r="AL8670" s="208">
        <v>871.92</v>
      </c>
      <c r="AM8670" s="93"/>
      <c r="AN8670" s="93"/>
      <c r="AO8670" s="93"/>
    </row>
    <row r="8671" spans="28:41" x14ac:dyDescent="0.55000000000000004">
      <c r="AB8671" s="276" t="s">
        <v>69794</v>
      </c>
      <c r="AC8671" s="277">
        <v>3148.97</v>
      </c>
      <c r="AE8671" s="246" t="s">
        <v>52957</v>
      </c>
      <c r="AF8671" s="247">
        <v>4017.4</v>
      </c>
      <c r="AH8671" s="226" t="s">
        <v>45153</v>
      </c>
      <c r="AI8671" s="227">
        <v>78565.72</v>
      </c>
      <c r="AK8671" s="207" t="s">
        <v>22813</v>
      </c>
      <c r="AL8671" s="208">
        <v>396.48</v>
      </c>
      <c r="AM8671" s="93"/>
      <c r="AN8671" s="93"/>
      <c r="AO8671" s="93"/>
    </row>
    <row r="8672" spans="28:41" x14ac:dyDescent="0.55000000000000004">
      <c r="AB8672" s="276" t="s">
        <v>70095</v>
      </c>
      <c r="AC8672" s="277">
        <v>7113.82</v>
      </c>
      <c r="AE8672" s="246" t="s">
        <v>52958</v>
      </c>
      <c r="AF8672" s="247">
        <v>900</v>
      </c>
      <c r="AH8672" s="226" t="s">
        <v>23018</v>
      </c>
      <c r="AI8672" s="227">
        <v>4423</v>
      </c>
      <c r="AK8672" s="207" t="s">
        <v>22814</v>
      </c>
      <c r="AL8672" s="208">
        <v>56896.91</v>
      </c>
      <c r="AM8672" s="93"/>
      <c r="AN8672" s="93"/>
      <c r="AO8672" s="93"/>
    </row>
    <row r="8673" spans="28:41" x14ac:dyDescent="0.55000000000000004">
      <c r="AB8673" s="276" t="s">
        <v>66713</v>
      </c>
      <c r="AC8673" s="277">
        <v>2000</v>
      </c>
      <c r="AE8673" s="246" t="s">
        <v>52959</v>
      </c>
      <c r="AF8673" s="247">
        <v>2279.17</v>
      </c>
      <c r="AH8673" s="226" t="s">
        <v>52925</v>
      </c>
      <c r="AI8673" s="227">
        <v>50</v>
      </c>
      <c r="AK8673" s="207" t="s">
        <v>22815</v>
      </c>
      <c r="AL8673" s="208">
        <v>5429.5</v>
      </c>
      <c r="AM8673" s="93"/>
      <c r="AN8673" s="93"/>
      <c r="AO8673" s="93"/>
    </row>
    <row r="8674" spans="28:41" x14ac:dyDescent="0.55000000000000004">
      <c r="AB8674" s="276" t="s">
        <v>35578</v>
      </c>
      <c r="AC8674" s="277">
        <v>1915.1</v>
      </c>
      <c r="AE8674" s="246" t="s">
        <v>52960</v>
      </c>
      <c r="AF8674" s="247">
        <v>4943.8100000000004</v>
      </c>
      <c r="AH8674" s="226" t="s">
        <v>13824</v>
      </c>
      <c r="AI8674" s="227">
        <v>-144.36000000000001</v>
      </c>
      <c r="AK8674" s="207" t="s">
        <v>13804</v>
      </c>
      <c r="AL8674" s="208">
        <v>25000</v>
      </c>
      <c r="AM8674" s="93"/>
      <c r="AN8674" s="93"/>
      <c r="AO8674" s="93"/>
    </row>
    <row r="8675" spans="28:41" x14ac:dyDescent="0.55000000000000004">
      <c r="AB8675" s="276" t="s">
        <v>35580</v>
      </c>
      <c r="AC8675" s="277">
        <v>146.49</v>
      </c>
      <c r="AE8675" s="246" t="s">
        <v>63729</v>
      </c>
      <c r="AF8675" s="247">
        <v>1169.92</v>
      </c>
      <c r="AH8675" s="226" t="s">
        <v>13825</v>
      </c>
      <c r="AI8675" s="227">
        <v>3690.57</v>
      </c>
      <c r="AK8675" s="207" t="s">
        <v>13805</v>
      </c>
      <c r="AL8675" s="208">
        <v>6819.84</v>
      </c>
      <c r="AM8675" s="93"/>
      <c r="AN8675" s="93"/>
      <c r="AO8675" s="93"/>
    </row>
    <row r="8676" spans="28:41" x14ac:dyDescent="0.55000000000000004">
      <c r="AB8676" s="276" t="s">
        <v>35581</v>
      </c>
      <c r="AC8676" s="277">
        <v>52.2</v>
      </c>
      <c r="AE8676" s="246" t="s">
        <v>63244</v>
      </c>
      <c r="AF8676" s="247">
        <v>135</v>
      </c>
      <c r="AH8676" s="226" t="s">
        <v>23023</v>
      </c>
      <c r="AI8676" s="227">
        <v>-7960.2</v>
      </c>
      <c r="AK8676" s="207" t="s">
        <v>13806</v>
      </c>
      <c r="AL8676" s="208">
        <v>16891.64</v>
      </c>
      <c r="AM8676" s="93"/>
      <c r="AN8676" s="93"/>
      <c r="AO8676" s="93"/>
    </row>
    <row r="8677" spans="28:41" x14ac:dyDescent="0.55000000000000004">
      <c r="AB8677" s="276" t="s">
        <v>35582</v>
      </c>
      <c r="AC8677" s="277">
        <v>12293.12</v>
      </c>
      <c r="AE8677" s="246" t="s">
        <v>52961</v>
      </c>
      <c r="AF8677" s="247">
        <v>4646.63</v>
      </c>
      <c r="AH8677" s="226" t="s">
        <v>23027</v>
      </c>
      <c r="AI8677" s="227">
        <v>4595.7</v>
      </c>
      <c r="AK8677" s="207" t="s">
        <v>22816</v>
      </c>
      <c r="AL8677" s="208">
        <v>22774.240000000002</v>
      </c>
      <c r="AM8677" s="93"/>
      <c r="AN8677" s="93"/>
      <c r="AO8677" s="93"/>
    </row>
    <row r="8678" spans="28:41" x14ac:dyDescent="0.55000000000000004">
      <c r="AB8678" s="276" t="s">
        <v>35583</v>
      </c>
      <c r="AC8678" s="277">
        <v>2076.7800000000002</v>
      </c>
      <c r="AE8678" s="246" t="s">
        <v>64568</v>
      </c>
      <c r="AF8678" s="247">
        <v>-22.2</v>
      </c>
      <c r="AH8678" s="226" t="s">
        <v>23031</v>
      </c>
      <c r="AI8678" s="227">
        <v>351.43</v>
      </c>
      <c r="AK8678" s="207" t="s">
        <v>22817</v>
      </c>
      <c r="AL8678" s="208">
        <v>141468.79</v>
      </c>
      <c r="AM8678" s="93"/>
      <c r="AN8678" s="93"/>
      <c r="AO8678" s="93"/>
    </row>
    <row r="8679" spans="28:41" x14ac:dyDescent="0.55000000000000004">
      <c r="AB8679" s="276" t="s">
        <v>35584</v>
      </c>
      <c r="AC8679" s="277">
        <v>715.99</v>
      </c>
      <c r="AE8679" s="246" t="s">
        <v>64569</v>
      </c>
      <c r="AF8679" s="247">
        <v>1616.18</v>
      </c>
      <c r="AH8679" s="226" t="s">
        <v>23033</v>
      </c>
      <c r="AI8679" s="227">
        <v>177.75</v>
      </c>
      <c r="AK8679" s="207" t="s">
        <v>22818</v>
      </c>
      <c r="AL8679" s="208">
        <v>62104.12</v>
      </c>
      <c r="AM8679" s="93"/>
      <c r="AN8679" s="93"/>
      <c r="AO8679" s="93"/>
    </row>
    <row r="8680" spans="28:41" x14ac:dyDescent="0.55000000000000004">
      <c r="AB8680" s="276" t="s">
        <v>70771</v>
      </c>
      <c r="AC8680" s="277">
        <v>7815</v>
      </c>
      <c r="AE8680" s="246" t="s">
        <v>52964</v>
      </c>
      <c r="AF8680" s="247">
        <v>123.62</v>
      </c>
      <c r="AH8680" s="226" t="s">
        <v>23034</v>
      </c>
      <c r="AI8680" s="227">
        <v>71295.649999999994</v>
      </c>
      <c r="AK8680" s="207" t="s">
        <v>22819</v>
      </c>
      <c r="AL8680" s="208">
        <v>29121.98</v>
      </c>
      <c r="AM8680" s="93"/>
      <c r="AN8680" s="93"/>
      <c r="AO8680" s="93"/>
    </row>
    <row r="8681" spans="28:41" x14ac:dyDescent="0.55000000000000004">
      <c r="AB8681" s="276" t="s">
        <v>59805</v>
      </c>
      <c r="AC8681" s="277">
        <v>33966.92</v>
      </c>
      <c r="AE8681" s="246" t="s">
        <v>50123</v>
      </c>
      <c r="AF8681" s="247">
        <v>6287.94</v>
      </c>
      <c r="AH8681" s="226" t="s">
        <v>48072</v>
      </c>
      <c r="AI8681" s="227">
        <v>233.31</v>
      </c>
      <c r="AK8681" s="207" t="s">
        <v>22820</v>
      </c>
      <c r="AL8681" s="208">
        <v>10911.1</v>
      </c>
      <c r="AM8681" s="93"/>
      <c r="AN8681" s="93"/>
      <c r="AO8681" s="93"/>
    </row>
    <row r="8682" spans="28:41" x14ac:dyDescent="0.55000000000000004">
      <c r="AB8682" s="276" t="s">
        <v>68680</v>
      </c>
      <c r="AC8682" s="277">
        <v>32380.87</v>
      </c>
      <c r="AE8682" s="246" t="s">
        <v>52966</v>
      </c>
      <c r="AF8682" s="247">
        <v>785.44</v>
      </c>
      <c r="AH8682" s="226" t="s">
        <v>23035</v>
      </c>
      <c r="AI8682" s="227">
        <v>5432.65</v>
      </c>
      <c r="AK8682" s="207" t="s">
        <v>22821</v>
      </c>
      <c r="AL8682" s="208">
        <v>36513.65</v>
      </c>
      <c r="AM8682" s="93"/>
      <c r="AN8682" s="93"/>
      <c r="AO8682" s="93"/>
    </row>
    <row r="8683" spans="28:41" x14ac:dyDescent="0.55000000000000004">
      <c r="AB8683" s="276" t="s">
        <v>68681</v>
      </c>
      <c r="AC8683" s="277">
        <v>2242.62</v>
      </c>
      <c r="AE8683" s="246" t="s">
        <v>48980</v>
      </c>
      <c r="AF8683" s="247">
        <v>2599.85</v>
      </c>
      <c r="AH8683" s="226" t="s">
        <v>23036</v>
      </c>
      <c r="AI8683" s="227">
        <v>16792.64</v>
      </c>
      <c r="AK8683" s="207" t="s">
        <v>13807</v>
      </c>
      <c r="AL8683" s="208">
        <v>50350.62</v>
      </c>
      <c r="AM8683" s="93"/>
      <c r="AN8683" s="93"/>
      <c r="AO8683" s="93"/>
    </row>
    <row r="8684" spans="28:41" x14ac:dyDescent="0.55000000000000004">
      <c r="AB8684" s="276" t="s">
        <v>70772</v>
      </c>
      <c r="AC8684" s="277">
        <v>37.5</v>
      </c>
      <c r="AE8684" s="246" t="s">
        <v>64570</v>
      </c>
      <c r="AF8684" s="247">
        <v>-166.93</v>
      </c>
      <c r="AH8684" s="226" t="s">
        <v>23037</v>
      </c>
      <c r="AI8684" s="227">
        <v>6544.6</v>
      </c>
      <c r="AK8684" s="207" t="s">
        <v>22822</v>
      </c>
      <c r="AL8684" s="208">
        <v>22550</v>
      </c>
      <c r="AM8684" s="93"/>
      <c r="AN8684" s="93"/>
      <c r="AO8684" s="93"/>
    </row>
    <row r="8685" spans="28:41" x14ac:dyDescent="0.55000000000000004">
      <c r="AB8685" s="276" t="s">
        <v>70773</v>
      </c>
      <c r="AC8685" s="277">
        <v>2.86</v>
      </c>
      <c r="AE8685" s="246" t="s">
        <v>64571</v>
      </c>
      <c r="AF8685" s="247">
        <v>1489.1</v>
      </c>
      <c r="AH8685" s="226" t="s">
        <v>23039</v>
      </c>
      <c r="AI8685" s="227">
        <v>3745.08</v>
      </c>
      <c r="AK8685" s="207" t="s">
        <v>22823</v>
      </c>
      <c r="AL8685" s="208">
        <v>17104.650000000001</v>
      </c>
      <c r="AM8685" s="93"/>
      <c r="AN8685" s="93"/>
      <c r="AO8685" s="93"/>
    </row>
    <row r="8686" spans="28:41" x14ac:dyDescent="0.55000000000000004">
      <c r="AB8686" s="276" t="s">
        <v>61569</v>
      </c>
      <c r="AC8686" s="277">
        <v>38945.760000000002</v>
      </c>
      <c r="AE8686" s="246" t="s">
        <v>48981</v>
      </c>
      <c r="AF8686" s="247">
        <v>719091.1</v>
      </c>
      <c r="AH8686" s="226" t="s">
        <v>33798</v>
      </c>
      <c r="AI8686" s="227">
        <v>28490</v>
      </c>
      <c r="AK8686" s="207" t="s">
        <v>22824</v>
      </c>
      <c r="AL8686" s="208">
        <v>19813.89</v>
      </c>
      <c r="AM8686" s="93"/>
      <c r="AN8686" s="93"/>
      <c r="AO8686" s="93"/>
    </row>
    <row r="8687" spans="28:41" x14ac:dyDescent="0.55000000000000004">
      <c r="AB8687" s="276" t="s">
        <v>61570</v>
      </c>
      <c r="AC8687" s="277">
        <v>187670.41</v>
      </c>
      <c r="AE8687" s="246" t="s">
        <v>64572</v>
      </c>
      <c r="AF8687" s="247">
        <v>2837.5</v>
      </c>
      <c r="AH8687" s="226" t="s">
        <v>33799</v>
      </c>
      <c r="AI8687" s="227">
        <v>5938.2</v>
      </c>
      <c r="AK8687" s="207" t="s">
        <v>22825</v>
      </c>
      <c r="AL8687" s="208">
        <v>43235</v>
      </c>
      <c r="AM8687" s="93"/>
      <c r="AN8687" s="93"/>
      <c r="AO8687" s="93"/>
    </row>
    <row r="8688" spans="28:41" x14ac:dyDescent="0.55000000000000004">
      <c r="AB8688" s="276" t="s">
        <v>35592</v>
      </c>
      <c r="AC8688" s="277">
        <v>8442.98</v>
      </c>
      <c r="AE8688" s="246" t="s">
        <v>56290</v>
      </c>
      <c r="AF8688" s="247">
        <v>46340</v>
      </c>
      <c r="AH8688" s="226" t="s">
        <v>33800</v>
      </c>
      <c r="AI8688" s="227">
        <v>2633.74</v>
      </c>
      <c r="AK8688" s="207" t="s">
        <v>22826</v>
      </c>
      <c r="AL8688" s="208">
        <v>7818.05</v>
      </c>
      <c r="AM8688" s="93"/>
      <c r="AN8688" s="93"/>
      <c r="AO8688" s="93"/>
    </row>
    <row r="8689" spans="28:41" x14ac:dyDescent="0.55000000000000004">
      <c r="AB8689" s="276" t="s">
        <v>26908</v>
      </c>
      <c r="AC8689" s="277">
        <v>15408.93</v>
      </c>
      <c r="AE8689" s="246" t="s">
        <v>48982</v>
      </c>
      <c r="AF8689" s="247">
        <v>78312</v>
      </c>
      <c r="AH8689" s="226" t="s">
        <v>23040</v>
      </c>
      <c r="AI8689" s="227">
        <v>1421.44</v>
      </c>
      <c r="AK8689" s="207" t="s">
        <v>22827</v>
      </c>
      <c r="AL8689" s="208">
        <v>13828.67</v>
      </c>
      <c r="AM8689" s="93"/>
      <c r="AN8689" s="93"/>
      <c r="AO8689" s="93"/>
    </row>
    <row r="8690" spans="28:41" x14ac:dyDescent="0.55000000000000004">
      <c r="AB8690" s="276" t="s">
        <v>26909</v>
      </c>
      <c r="AC8690" s="277">
        <v>533.29</v>
      </c>
      <c r="AE8690" s="246" t="s">
        <v>56291</v>
      </c>
      <c r="AF8690" s="247">
        <v>304433.42</v>
      </c>
      <c r="AH8690" s="226" t="s">
        <v>36440</v>
      </c>
      <c r="AI8690" s="227">
        <v>-448.01</v>
      </c>
      <c r="AK8690" s="207" t="s">
        <v>22828</v>
      </c>
      <c r="AL8690" s="208">
        <v>2651.4</v>
      </c>
      <c r="AM8690" s="93"/>
      <c r="AN8690" s="93"/>
      <c r="AO8690" s="93"/>
    </row>
    <row r="8691" spans="28:41" x14ac:dyDescent="0.55000000000000004">
      <c r="AB8691" s="276" t="s">
        <v>26910</v>
      </c>
      <c r="AC8691" s="277">
        <v>11523.72</v>
      </c>
      <c r="AE8691" s="246" t="s">
        <v>52968</v>
      </c>
      <c r="AF8691" s="247">
        <v>163638.07999999999</v>
      </c>
      <c r="AH8691" s="226" t="s">
        <v>23042</v>
      </c>
      <c r="AI8691" s="227">
        <v>57299.96</v>
      </c>
      <c r="AK8691" s="207" t="s">
        <v>22829</v>
      </c>
      <c r="AL8691" s="208">
        <v>32102.5</v>
      </c>
      <c r="AM8691" s="93"/>
      <c r="AN8691" s="93"/>
      <c r="AO8691" s="93"/>
    </row>
    <row r="8692" spans="28:41" x14ac:dyDescent="0.55000000000000004">
      <c r="AB8692" s="276" t="s">
        <v>26911</v>
      </c>
      <c r="AC8692" s="277">
        <v>22314.06</v>
      </c>
      <c r="AE8692" s="246" t="s">
        <v>64573</v>
      </c>
      <c r="AF8692" s="247">
        <v>35.76</v>
      </c>
      <c r="AH8692" s="226" t="s">
        <v>33801</v>
      </c>
      <c r="AI8692" s="227">
        <v>1063.01</v>
      </c>
      <c r="AK8692" s="207" t="s">
        <v>22830</v>
      </c>
      <c r="AL8692" s="208">
        <v>98849.48</v>
      </c>
      <c r="AM8692" s="93"/>
      <c r="AN8692" s="93"/>
      <c r="AO8692" s="93"/>
    </row>
    <row r="8693" spans="28:41" x14ac:dyDescent="0.55000000000000004">
      <c r="AB8693" s="276" t="s">
        <v>68682</v>
      </c>
      <c r="AC8693" s="277">
        <v>13917.06</v>
      </c>
      <c r="AE8693" s="246" t="s">
        <v>63245</v>
      </c>
      <c r="AF8693" s="247">
        <v>89382.65</v>
      </c>
      <c r="AH8693" s="226" t="s">
        <v>23043</v>
      </c>
      <c r="AI8693" s="227">
        <v>3498.84</v>
      </c>
      <c r="AK8693" s="207" t="s">
        <v>22831</v>
      </c>
      <c r="AL8693" s="208">
        <v>40181.360000000001</v>
      </c>
      <c r="AM8693" s="93"/>
      <c r="AN8693" s="93"/>
      <c r="AO8693" s="93"/>
    </row>
    <row r="8694" spans="28:41" x14ac:dyDescent="0.55000000000000004">
      <c r="AB8694" s="276" t="s">
        <v>53627</v>
      </c>
      <c r="AC8694" s="277">
        <v>177255.38</v>
      </c>
      <c r="AE8694" s="246" t="s">
        <v>35255</v>
      </c>
      <c r="AF8694" s="247">
        <v>52350.82</v>
      </c>
      <c r="AH8694" s="226" t="s">
        <v>33802</v>
      </c>
      <c r="AI8694" s="227">
        <v>742.52</v>
      </c>
      <c r="AK8694" s="207" t="s">
        <v>22832</v>
      </c>
      <c r="AL8694" s="208">
        <v>17876</v>
      </c>
      <c r="AM8694" s="93"/>
      <c r="AN8694" s="93"/>
      <c r="AO8694" s="93"/>
    </row>
    <row r="8695" spans="28:41" x14ac:dyDescent="0.55000000000000004">
      <c r="AB8695" s="276" t="s">
        <v>34070</v>
      </c>
      <c r="AC8695" s="277">
        <v>0.08</v>
      </c>
      <c r="AE8695" s="246" t="s">
        <v>64574</v>
      </c>
      <c r="AF8695" s="247">
        <v>729.34</v>
      </c>
      <c r="AH8695" s="226" t="s">
        <v>52926</v>
      </c>
      <c r="AI8695" s="227">
        <v>29906</v>
      </c>
      <c r="AK8695" s="207" t="s">
        <v>22833</v>
      </c>
      <c r="AL8695" s="208">
        <v>237696.49</v>
      </c>
      <c r="AM8695" s="93"/>
      <c r="AN8695" s="93"/>
      <c r="AO8695" s="93"/>
    </row>
    <row r="8696" spans="28:41" x14ac:dyDescent="0.55000000000000004">
      <c r="AB8696" s="276" t="s">
        <v>26914</v>
      </c>
      <c r="AC8696" s="277">
        <v>19078.82</v>
      </c>
      <c r="AE8696" s="246" t="s">
        <v>59688</v>
      </c>
      <c r="AF8696" s="247">
        <v>351650</v>
      </c>
      <c r="AH8696" s="226" t="s">
        <v>33803</v>
      </c>
      <c r="AI8696" s="227">
        <v>735.57</v>
      </c>
      <c r="AK8696" s="207" t="s">
        <v>22834</v>
      </c>
      <c r="AL8696" s="208">
        <v>58054.51</v>
      </c>
      <c r="AM8696" s="93"/>
      <c r="AN8696" s="93"/>
      <c r="AO8696" s="93"/>
    </row>
    <row r="8697" spans="28:41" x14ac:dyDescent="0.55000000000000004">
      <c r="AB8697" s="276" t="s">
        <v>34071</v>
      </c>
      <c r="AC8697" s="277">
        <v>52871.11</v>
      </c>
      <c r="AE8697" s="246" t="s">
        <v>64575</v>
      </c>
      <c r="AF8697" s="247">
        <v>9196.6299999999992</v>
      </c>
      <c r="AH8697" s="226" t="s">
        <v>36441</v>
      </c>
      <c r="AI8697" s="227">
        <v>1281.5</v>
      </c>
      <c r="AK8697" s="207" t="s">
        <v>22835</v>
      </c>
      <c r="AL8697" s="208">
        <v>42160</v>
      </c>
      <c r="AM8697" s="93"/>
      <c r="AN8697" s="93"/>
      <c r="AO8697" s="93"/>
    </row>
    <row r="8698" spans="28:41" x14ac:dyDescent="0.55000000000000004">
      <c r="AB8698" s="276" t="s">
        <v>26916</v>
      </c>
      <c r="AC8698" s="277">
        <v>63228.55</v>
      </c>
      <c r="AE8698" s="246" t="s">
        <v>36445</v>
      </c>
      <c r="AF8698" s="247">
        <v>10255.030000000001</v>
      </c>
      <c r="AH8698" s="226" t="s">
        <v>33804</v>
      </c>
      <c r="AI8698" s="227">
        <v>25652.400000000001</v>
      </c>
      <c r="AK8698" s="207" t="s">
        <v>22836</v>
      </c>
      <c r="AL8698" s="208">
        <v>123069.54</v>
      </c>
      <c r="AM8698" s="93"/>
      <c r="AN8698" s="93"/>
      <c r="AO8698" s="93"/>
    </row>
    <row r="8699" spans="28:41" x14ac:dyDescent="0.55000000000000004">
      <c r="AB8699" s="276" t="s">
        <v>35593</v>
      </c>
      <c r="AC8699" s="277">
        <v>5248.25</v>
      </c>
      <c r="AE8699" s="246" t="s">
        <v>35256</v>
      </c>
      <c r="AF8699" s="247">
        <v>132638.85999999999</v>
      </c>
      <c r="AH8699" s="226" t="s">
        <v>23045</v>
      </c>
      <c r="AI8699" s="227">
        <v>1990.13</v>
      </c>
      <c r="AK8699" s="207" t="s">
        <v>22837</v>
      </c>
      <c r="AL8699" s="208">
        <v>10270.27</v>
      </c>
      <c r="AM8699" s="93"/>
      <c r="AN8699" s="93"/>
      <c r="AO8699" s="93"/>
    </row>
    <row r="8700" spans="28:41" x14ac:dyDescent="0.55000000000000004">
      <c r="AB8700" s="276" t="s">
        <v>39450</v>
      </c>
      <c r="AC8700" s="277">
        <v>173600</v>
      </c>
      <c r="AE8700" s="246" t="s">
        <v>35257</v>
      </c>
      <c r="AF8700" s="247">
        <v>358658.13</v>
      </c>
      <c r="AH8700" s="226" t="s">
        <v>23046</v>
      </c>
      <c r="AI8700" s="227">
        <v>450</v>
      </c>
      <c r="AK8700" s="207" t="s">
        <v>22838</v>
      </c>
      <c r="AL8700" s="208">
        <v>50000</v>
      </c>
      <c r="AM8700" s="93"/>
      <c r="AN8700" s="93"/>
      <c r="AO8700" s="93"/>
    </row>
    <row r="8701" spans="28:41" x14ac:dyDescent="0.55000000000000004">
      <c r="AB8701" s="276" t="s">
        <v>48236</v>
      </c>
      <c r="AC8701" s="277">
        <v>1566918.69</v>
      </c>
      <c r="AE8701" s="246" t="s">
        <v>36446</v>
      </c>
      <c r="AF8701" s="247">
        <v>177267.4</v>
      </c>
      <c r="AH8701" s="226" t="s">
        <v>23047</v>
      </c>
      <c r="AI8701" s="227">
        <v>756.35</v>
      </c>
      <c r="AK8701" s="207" t="s">
        <v>13809</v>
      </c>
      <c r="AL8701" s="208">
        <v>13789.7</v>
      </c>
      <c r="AM8701" s="93"/>
      <c r="AN8701" s="93"/>
      <c r="AO8701" s="93"/>
    </row>
    <row r="8702" spans="28:41" x14ac:dyDescent="0.55000000000000004">
      <c r="AB8702" s="276" t="s">
        <v>40610</v>
      </c>
      <c r="AC8702" s="277">
        <v>1560038.59</v>
      </c>
      <c r="AE8702" s="246" t="s">
        <v>36447</v>
      </c>
      <c r="AF8702" s="247">
        <v>120160.47</v>
      </c>
      <c r="AH8702" s="226" t="s">
        <v>48073</v>
      </c>
      <c r="AI8702" s="227">
        <v>900</v>
      </c>
      <c r="AK8702" s="207" t="s">
        <v>13810</v>
      </c>
      <c r="AL8702" s="208">
        <v>23928.639999999999</v>
      </c>
      <c r="AM8702" s="93"/>
      <c r="AN8702" s="93"/>
      <c r="AO8702" s="93"/>
    </row>
    <row r="8703" spans="28:41" x14ac:dyDescent="0.55000000000000004">
      <c r="AB8703" s="276" t="s">
        <v>68683</v>
      </c>
      <c r="AC8703" s="277">
        <v>108.34</v>
      </c>
      <c r="AE8703" s="246" t="s">
        <v>63730</v>
      </c>
      <c r="AF8703" s="247">
        <v>3377.7</v>
      </c>
      <c r="AH8703" s="226" t="s">
        <v>48074</v>
      </c>
      <c r="AI8703" s="227">
        <v>53130</v>
      </c>
      <c r="AK8703" s="207" t="s">
        <v>22839</v>
      </c>
      <c r="AL8703" s="208">
        <v>9917.24</v>
      </c>
      <c r="AM8703" s="93"/>
      <c r="AN8703" s="93"/>
      <c r="AO8703" s="93"/>
    </row>
    <row r="8704" spans="28:41" x14ac:dyDescent="0.55000000000000004">
      <c r="AB8704" s="276" t="s">
        <v>50372</v>
      </c>
      <c r="AC8704" s="277">
        <v>133.85</v>
      </c>
      <c r="AE8704" s="246" t="s">
        <v>59689</v>
      </c>
      <c r="AF8704" s="247">
        <v>6400</v>
      </c>
      <c r="AH8704" s="226" t="s">
        <v>42667</v>
      </c>
      <c r="AI8704" s="227">
        <v>74800</v>
      </c>
      <c r="AK8704" s="207" t="s">
        <v>22840</v>
      </c>
      <c r="AL8704" s="208">
        <v>266274.06</v>
      </c>
      <c r="AM8704" s="93"/>
      <c r="AN8704" s="93"/>
      <c r="AO8704" s="93"/>
    </row>
    <row r="8705" spans="28:41" x14ac:dyDescent="0.55000000000000004">
      <c r="AB8705" s="276" t="s">
        <v>50373</v>
      </c>
      <c r="AC8705" s="277">
        <v>8551.31</v>
      </c>
      <c r="AE8705" s="246" t="s">
        <v>52969</v>
      </c>
      <c r="AF8705" s="247">
        <v>381213.23</v>
      </c>
      <c r="AH8705" s="226" t="s">
        <v>42668</v>
      </c>
      <c r="AI8705" s="227">
        <v>806</v>
      </c>
      <c r="AK8705" s="207" t="s">
        <v>22841</v>
      </c>
      <c r="AL8705" s="208">
        <v>147345.91</v>
      </c>
      <c r="AM8705" s="93"/>
      <c r="AN8705" s="93"/>
      <c r="AO8705" s="93"/>
    </row>
    <row r="8706" spans="28:41" x14ac:dyDescent="0.55000000000000004">
      <c r="AB8706" s="276" t="s">
        <v>68684</v>
      </c>
      <c r="AC8706" s="277">
        <v>210</v>
      </c>
      <c r="AE8706" s="246" t="s">
        <v>33814</v>
      </c>
      <c r="AF8706" s="247">
        <v>64671.99</v>
      </c>
      <c r="AH8706" s="226" t="s">
        <v>23048</v>
      </c>
      <c r="AI8706" s="227">
        <v>19337.259999999998</v>
      </c>
      <c r="AK8706" s="207" t="s">
        <v>22842</v>
      </c>
      <c r="AL8706" s="208">
        <v>11953.69</v>
      </c>
      <c r="AM8706" s="93"/>
      <c r="AN8706" s="93"/>
      <c r="AO8706" s="93"/>
    </row>
    <row r="8707" spans="28:41" x14ac:dyDescent="0.55000000000000004">
      <c r="AB8707" s="276" t="s">
        <v>53639</v>
      </c>
      <c r="AC8707" s="277">
        <v>328.77</v>
      </c>
      <c r="AE8707" s="246" t="s">
        <v>42672</v>
      </c>
      <c r="AF8707" s="247">
        <v>14004</v>
      </c>
      <c r="AH8707" s="226" t="s">
        <v>42669</v>
      </c>
      <c r="AI8707" s="227">
        <v>35905.83</v>
      </c>
      <c r="AK8707" s="207" t="s">
        <v>22843</v>
      </c>
      <c r="AL8707" s="208">
        <v>4651.67</v>
      </c>
      <c r="AM8707" s="93"/>
      <c r="AN8707" s="93"/>
      <c r="AO8707" s="93"/>
    </row>
    <row r="8708" spans="28:41" x14ac:dyDescent="0.55000000000000004">
      <c r="AB8708" s="276" t="s">
        <v>53640</v>
      </c>
      <c r="AC8708" s="277">
        <v>586994.55000000005</v>
      </c>
      <c r="AE8708" s="246" t="s">
        <v>23140</v>
      </c>
      <c r="AF8708" s="247">
        <v>15940.2</v>
      </c>
      <c r="AH8708" s="226" t="s">
        <v>52927</v>
      </c>
      <c r="AI8708" s="227">
        <v>4883.4399999999996</v>
      </c>
      <c r="AK8708" s="207" t="s">
        <v>22844</v>
      </c>
      <c r="AL8708" s="208">
        <v>127062.55</v>
      </c>
      <c r="AM8708" s="93"/>
      <c r="AN8708" s="93"/>
      <c r="AO8708" s="93"/>
    </row>
    <row r="8709" spans="28:41" x14ac:dyDescent="0.55000000000000004">
      <c r="AB8709" s="276" t="s">
        <v>68685</v>
      </c>
      <c r="AC8709" s="277">
        <v>57497.79</v>
      </c>
      <c r="AE8709" s="246" t="s">
        <v>58292</v>
      </c>
      <c r="AF8709" s="247">
        <v>22336.79</v>
      </c>
      <c r="AH8709" s="226" t="s">
        <v>40413</v>
      </c>
      <c r="AI8709" s="227">
        <v>1400</v>
      </c>
      <c r="AK8709" s="207" t="s">
        <v>13811</v>
      </c>
      <c r="AL8709" s="208">
        <v>22480.66</v>
      </c>
      <c r="AM8709" s="93"/>
      <c r="AN8709" s="93"/>
      <c r="AO8709" s="93"/>
    </row>
    <row r="8710" spans="28:41" x14ac:dyDescent="0.55000000000000004">
      <c r="AB8710" s="276" t="s">
        <v>64859</v>
      </c>
      <c r="AC8710" s="277">
        <v>24809.5</v>
      </c>
      <c r="AE8710" s="246" t="s">
        <v>52970</v>
      </c>
      <c r="AF8710" s="247">
        <v>-10127.959999999999</v>
      </c>
      <c r="AH8710" s="226" t="s">
        <v>23049</v>
      </c>
      <c r="AI8710" s="227">
        <v>56534.42</v>
      </c>
      <c r="AK8710" s="207" t="s">
        <v>22845</v>
      </c>
      <c r="AL8710" s="208">
        <v>468074.64</v>
      </c>
      <c r="AM8710" s="93"/>
      <c r="AN8710" s="93"/>
      <c r="AO8710" s="93"/>
    </row>
    <row r="8711" spans="28:41" x14ac:dyDescent="0.55000000000000004">
      <c r="AB8711" s="276" t="s">
        <v>68686</v>
      </c>
      <c r="AC8711" s="277">
        <v>13313</v>
      </c>
      <c r="AE8711" s="246" t="s">
        <v>36448</v>
      </c>
      <c r="AF8711" s="247">
        <v>46281.85</v>
      </c>
      <c r="AH8711" s="226" t="s">
        <v>23050</v>
      </c>
      <c r="AI8711" s="227">
        <v>167003.12</v>
      </c>
      <c r="AK8711" s="207" t="s">
        <v>22846</v>
      </c>
      <c r="AL8711" s="208">
        <v>238085.71</v>
      </c>
      <c r="AM8711" s="93"/>
      <c r="AN8711" s="93"/>
      <c r="AO8711" s="93"/>
    </row>
    <row r="8712" spans="28:41" x14ac:dyDescent="0.55000000000000004">
      <c r="AB8712" s="276" t="s">
        <v>53641</v>
      </c>
      <c r="AC8712" s="277">
        <v>663519.96</v>
      </c>
      <c r="AE8712" s="246" t="s">
        <v>35258</v>
      </c>
      <c r="AF8712" s="247">
        <v>15710</v>
      </c>
      <c r="AH8712" s="226" t="s">
        <v>35241</v>
      </c>
      <c r="AI8712" s="227">
        <v>439399.05</v>
      </c>
      <c r="AK8712" s="207" t="s">
        <v>22847</v>
      </c>
      <c r="AL8712" s="208">
        <v>60262.57</v>
      </c>
      <c r="AM8712" s="93"/>
      <c r="AN8712" s="93"/>
      <c r="AO8712" s="93"/>
    </row>
    <row r="8713" spans="28:41" x14ac:dyDescent="0.55000000000000004">
      <c r="AB8713" s="276" t="s">
        <v>63785</v>
      </c>
      <c r="AC8713" s="277">
        <v>366.3</v>
      </c>
      <c r="AE8713" s="246" t="s">
        <v>55251</v>
      </c>
      <c r="AF8713" s="247">
        <v>-60</v>
      </c>
      <c r="AH8713" s="226" t="s">
        <v>35242</v>
      </c>
      <c r="AI8713" s="227">
        <v>32851.61</v>
      </c>
      <c r="AK8713" s="207" t="s">
        <v>22848</v>
      </c>
      <c r="AL8713" s="208">
        <v>10133.91</v>
      </c>
      <c r="AM8713" s="93"/>
      <c r="AN8713" s="93"/>
      <c r="AO8713" s="93"/>
    </row>
    <row r="8714" spans="28:41" x14ac:dyDescent="0.55000000000000004">
      <c r="AB8714" s="276" t="s">
        <v>63786</v>
      </c>
      <c r="AC8714" s="277">
        <v>510.63</v>
      </c>
      <c r="AE8714" s="246" t="s">
        <v>55252</v>
      </c>
      <c r="AF8714" s="247">
        <v>-3</v>
      </c>
      <c r="AH8714" s="226" t="s">
        <v>23051</v>
      </c>
      <c r="AI8714" s="227">
        <v>736889.02</v>
      </c>
      <c r="AK8714" s="207" t="s">
        <v>22849</v>
      </c>
      <c r="AL8714" s="208">
        <v>180.55</v>
      </c>
      <c r="AM8714" s="93"/>
      <c r="AN8714" s="93"/>
      <c r="AO8714" s="93"/>
    </row>
    <row r="8715" spans="28:41" x14ac:dyDescent="0.55000000000000004">
      <c r="AB8715" s="276" t="s">
        <v>40611</v>
      </c>
      <c r="AC8715" s="277">
        <v>37200.019999999997</v>
      </c>
      <c r="AE8715" s="246" t="s">
        <v>64576</v>
      </c>
      <c r="AF8715" s="247">
        <v>316.32</v>
      </c>
      <c r="AH8715" s="226" t="s">
        <v>36442</v>
      </c>
      <c r="AI8715" s="227">
        <v>-170</v>
      </c>
      <c r="AK8715" s="207" t="s">
        <v>22850</v>
      </c>
      <c r="AL8715" s="208">
        <v>1401.21</v>
      </c>
      <c r="AM8715" s="93"/>
      <c r="AN8715" s="93"/>
      <c r="AO8715" s="93"/>
    </row>
    <row r="8716" spans="28:41" x14ac:dyDescent="0.55000000000000004">
      <c r="AB8716" s="276" t="s">
        <v>63362</v>
      </c>
      <c r="AC8716" s="277">
        <v>1848.14</v>
      </c>
      <c r="AE8716" s="246" t="s">
        <v>63246</v>
      </c>
      <c r="AF8716" s="247">
        <v>2400</v>
      </c>
      <c r="AH8716" s="226" t="s">
        <v>40414</v>
      </c>
      <c r="AI8716" s="227">
        <v>16060</v>
      </c>
      <c r="AK8716" s="207" t="s">
        <v>22851</v>
      </c>
      <c r="AL8716" s="208">
        <v>77074.009999999995</v>
      </c>
      <c r="AM8716" s="93"/>
      <c r="AN8716" s="93"/>
      <c r="AO8716" s="93"/>
    </row>
    <row r="8717" spans="28:41" x14ac:dyDescent="0.55000000000000004">
      <c r="AB8717" s="276" t="s">
        <v>68687</v>
      </c>
      <c r="AC8717" s="277">
        <v>414.96</v>
      </c>
      <c r="AE8717" s="246" t="s">
        <v>62689</v>
      </c>
      <c r="AF8717" s="247">
        <v>3812.52</v>
      </c>
      <c r="AH8717" s="226" t="s">
        <v>50114</v>
      </c>
      <c r="AI8717" s="227">
        <v>25617.58</v>
      </c>
      <c r="AK8717" s="207" t="s">
        <v>22852</v>
      </c>
      <c r="AL8717" s="208">
        <v>272.42</v>
      </c>
      <c r="AM8717" s="93"/>
      <c r="AN8717" s="93"/>
      <c r="AO8717" s="93"/>
    </row>
    <row r="8718" spans="28:41" x14ac:dyDescent="0.55000000000000004">
      <c r="AB8718" s="276" t="s">
        <v>62219</v>
      </c>
      <c r="AC8718" s="277">
        <v>1923.38</v>
      </c>
      <c r="AE8718" s="246" t="s">
        <v>62690</v>
      </c>
      <c r="AF8718" s="247">
        <v>278.89999999999998</v>
      </c>
      <c r="AH8718" s="226" t="s">
        <v>50115</v>
      </c>
      <c r="AI8718" s="227">
        <v>1959.95</v>
      </c>
      <c r="AK8718" s="207" t="s">
        <v>22853</v>
      </c>
      <c r="AL8718" s="208">
        <v>14984.58</v>
      </c>
      <c r="AM8718" s="93"/>
      <c r="AN8718" s="93"/>
      <c r="AO8718" s="93"/>
    </row>
    <row r="8719" spans="28:41" x14ac:dyDescent="0.55000000000000004">
      <c r="AB8719" s="276" t="s">
        <v>68688</v>
      </c>
      <c r="AC8719" s="277">
        <v>1000</v>
      </c>
      <c r="AE8719" s="246" t="s">
        <v>62691</v>
      </c>
      <c r="AF8719" s="247">
        <v>934.08</v>
      </c>
      <c r="AH8719" s="226" t="s">
        <v>50116</v>
      </c>
      <c r="AI8719" s="227">
        <v>3667.47</v>
      </c>
      <c r="AK8719" s="207" t="s">
        <v>22854</v>
      </c>
      <c r="AL8719" s="208">
        <v>234345.37</v>
      </c>
      <c r="AM8719" s="93"/>
      <c r="AN8719" s="93"/>
      <c r="AO8719" s="93"/>
    </row>
    <row r="8720" spans="28:41" x14ac:dyDescent="0.55000000000000004">
      <c r="AB8720" s="276" t="s">
        <v>70096</v>
      </c>
      <c r="AC8720" s="277">
        <v>639.26</v>
      </c>
      <c r="AE8720" s="246" t="s">
        <v>59690</v>
      </c>
      <c r="AF8720" s="247">
        <v>98340</v>
      </c>
      <c r="AH8720" s="226" t="s">
        <v>50117</v>
      </c>
      <c r="AI8720" s="227">
        <v>28.21</v>
      </c>
      <c r="AK8720" s="207" t="s">
        <v>22855</v>
      </c>
      <c r="AL8720" s="208">
        <v>97445.8</v>
      </c>
      <c r="AM8720" s="93"/>
      <c r="AN8720" s="93"/>
      <c r="AO8720" s="93"/>
    </row>
    <row r="8721" spans="28:41" x14ac:dyDescent="0.55000000000000004">
      <c r="AB8721" s="276" t="s">
        <v>62799</v>
      </c>
      <c r="AC8721" s="277">
        <v>1968.7</v>
      </c>
      <c r="AE8721" s="246" t="s">
        <v>59691</v>
      </c>
      <c r="AF8721" s="247">
        <v>65682.06</v>
      </c>
      <c r="AH8721" s="226" t="s">
        <v>48974</v>
      </c>
      <c r="AI8721" s="227">
        <v>785.1</v>
      </c>
      <c r="AK8721" s="207" t="s">
        <v>22856</v>
      </c>
      <c r="AL8721" s="208">
        <v>7454.59</v>
      </c>
      <c r="AM8721" s="93"/>
      <c r="AN8721" s="93"/>
      <c r="AO8721" s="93"/>
    </row>
    <row r="8722" spans="28:41" x14ac:dyDescent="0.55000000000000004">
      <c r="AB8722" s="276" t="s">
        <v>56546</v>
      </c>
      <c r="AC8722" s="277">
        <v>11875.02</v>
      </c>
      <c r="AE8722" s="246" t="s">
        <v>59692</v>
      </c>
      <c r="AF8722" s="247">
        <v>235941.4</v>
      </c>
      <c r="AH8722" s="226" t="s">
        <v>52928</v>
      </c>
      <c r="AI8722" s="227">
        <v>5610.06</v>
      </c>
      <c r="AK8722" s="207" t="s">
        <v>22857</v>
      </c>
      <c r="AL8722" s="208">
        <v>20246.71</v>
      </c>
      <c r="AM8722" s="93"/>
      <c r="AN8722" s="93"/>
      <c r="AO8722" s="93"/>
    </row>
    <row r="8723" spans="28:41" x14ac:dyDescent="0.55000000000000004">
      <c r="AB8723" s="276" t="s">
        <v>40612</v>
      </c>
      <c r="AC8723" s="277">
        <v>103037.2</v>
      </c>
      <c r="AE8723" s="246" t="s">
        <v>23216</v>
      </c>
      <c r="AF8723" s="247">
        <v>48550</v>
      </c>
      <c r="AH8723" s="226" t="s">
        <v>52929</v>
      </c>
      <c r="AI8723" s="227">
        <v>1800</v>
      </c>
      <c r="AK8723" s="207" t="s">
        <v>22858</v>
      </c>
      <c r="AL8723" s="208">
        <v>2275.17</v>
      </c>
      <c r="AM8723" s="93"/>
      <c r="AN8723" s="93"/>
      <c r="AO8723" s="93"/>
    </row>
    <row r="8724" spans="28:41" x14ac:dyDescent="0.55000000000000004">
      <c r="AB8724" s="276" t="s">
        <v>53643</v>
      </c>
      <c r="AC8724" s="277">
        <v>326510.63</v>
      </c>
      <c r="AE8724" s="246" t="s">
        <v>62091</v>
      </c>
      <c r="AF8724" s="247">
        <v>468</v>
      </c>
      <c r="AH8724" s="226" t="s">
        <v>52930</v>
      </c>
      <c r="AI8724" s="227">
        <v>566.88</v>
      </c>
      <c r="AK8724" s="207" t="s">
        <v>22859</v>
      </c>
      <c r="AL8724" s="208">
        <v>69945.240000000005</v>
      </c>
      <c r="AM8724" s="93"/>
      <c r="AN8724" s="93"/>
      <c r="AO8724" s="93"/>
    </row>
    <row r="8725" spans="28:41" x14ac:dyDescent="0.55000000000000004">
      <c r="AB8725" s="276" t="s">
        <v>53644</v>
      </c>
      <c r="AC8725" s="277">
        <v>230762.2</v>
      </c>
      <c r="AE8725" s="246" t="s">
        <v>23217</v>
      </c>
      <c r="AF8725" s="247">
        <v>2520.0100000000002</v>
      </c>
      <c r="AH8725" s="226" t="s">
        <v>52931</v>
      </c>
      <c r="AI8725" s="227">
        <v>3200</v>
      </c>
      <c r="AK8725" s="207" t="s">
        <v>22860</v>
      </c>
      <c r="AL8725" s="208">
        <v>791361.46</v>
      </c>
      <c r="AM8725" s="93"/>
      <c r="AN8725" s="93"/>
      <c r="AO8725" s="93"/>
    </row>
    <row r="8726" spans="28:41" x14ac:dyDescent="0.55000000000000004">
      <c r="AB8726" s="276" t="s">
        <v>42901</v>
      </c>
      <c r="AC8726" s="277">
        <v>60000</v>
      </c>
      <c r="AE8726" s="246" t="s">
        <v>23218</v>
      </c>
      <c r="AF8726" s="247">
        <v>33093.06</v>
      </c>
      <c r="AH8726" s="226" t="s">
        <v>52932</v>
      </c>
      <c r="AI8726" s="227">
        <v>117.7</v>
      </c>
      <c r="AK8726" s="207" t="s">
        <v>22861</v>
      </c>
      <c r="AL8726" s="208">
        <v>-7198.85</v>
      </c>
      <c r="AM8726" s="93"/>
      <c r="AN8726" s="93"/>
      <c r="AO8726" s="93"/>
    </row>
    <row r="8727" spans="28:41" x14ac:dyDescent="0.55000000000000004">
      <c r="AB8727" s="276" t="s">
        <v>68689</v>
      </c>
      <c r="AC8727" s="277">
        <v>12107.84</v>
      </c>
      <c r="AE8727" s="246" t="s">
        <v>23219</v>
      </c>
      <c r="AF8727" s="247">
        <v>106317.3</v>
      </c>
      <c r="AH8727" s="226" t="s">
        <v>50118</v>
      </c>
      <c r="AI8727" s="227">
        <v>1359.11</v>
      </c>
      <c r="AK8727" s="207" t="s">
        <v>22862</v>
      </c>
      <c r="AL8727" s="208">
        <v>42577.62</v>
      </c>
      <c r="AM8727" s="93"/>
      <c r="AN8727" s="93"/>
      <c r="AO8727" s="93"/>
    </row>
    <row r="8728" spans="28:41" x14ac:dyDescent="0.55000000000000004">
      <c r="AB8728" s="276" t="s">
        <v>48238</v>
      </c>
      <c r="AC8728" s="277">
        <v>7864.5</v>
      </c>
      <c r="AE8728" s="246" t="s">
        <v>59693</v>
      </c>
      <c r="AF8728" s="247">
        <v>58420.56</v>
      </c>
      <c r="AH8728" s="226" t="s">
        <v>52933</v>
      </c>
      <c r="AI8728" s="227">
        <v>26532.1</v>
      </c>
      <c r="AK8728" s="207" t="s">
        <v>22863</v>
      </c>
      <c r="AL8728" s="208">
        <v>321.86</v>
      </c>
      <c r="AM8728" s="93"/>
      <c r="AN8728" s="93"/>
      <c r="AO8728" s="93"/>
    </row>
    <row r="8729" spans="28:41" x14ac:dyDescent="0.55000000000000004">
      <c r="AB8729" s="276" t="s">
        <v>68690</v>
      </c>
      <c r="AC8729" s="277">
        <v>16024.77</v>
      </c>
      <c r="AE8729" s="246" t="s">
        <v>36450</v>
      </c>
      <c r="AF8729" s="247">
        <v>31499.19</v>
      </c>
      <c r="AH8729" s="226" t="s">
        <v>35243</v>
      </c>
      <c r="AI8729" s="227">
        <v>2529.98</v>
      </c>
      <c r="AK8729" s="207" t="s">
        <v>22864</v>
      </c>
      <c r="AL8729" s="208">
        <v>618.49</v>
      </c>
      <c r="AM8729" s="93"/>
      <c r="AN8729" s="93"/>
      <c r="AO8729" s="93"/>
    </row>
    <row r="8730" spans="28:41" x14ac:dyDescent="0.55000000000000004">
      <c r="AB8730" s="276" t="s">
        <v>42902</v>
      </c>
      <c r="AC8730" s="277">
        <v>5639.2</v>
      </c>
      <c r="AE8730" s="246" t="s">
        <v>23220</v>
      </c>
      <c r="AF8730" s="247">
        <v>27235.47</v>
      </c>
      <c r="AH8730" s="226" t="s">
        <v>35244</v>
      </c>
      <c r="AI8730" s="227">
        <v>33001.379999999997</v>
      </c>
      <c r="AK8730" s="207" t="s">
        <v>22865</v>
      </c>
      <c r="AL8730" s="208">
        <v>144.16</v>
      </c>
      <c r="AM8730" s="93"/>
      <c r="AN8730" s="93"/>
      <c r="AO8730" s="93"/>
    </row>
    <row r="8731" spans="28:41" x14ac:dyDescent="0.55000000000000004">
      <c r="AB8731" s="276" t="s">
        <v>40613</v>
      </c>
      <c r="AC8731" s="277">
        <v>139627.01</v>
      </c>
      <c r="AE8731" s="246" t="s">
        <v>23221</v>
      </c>
      <c r="AF8731" s="247">
        <v>149085.46</v>
      </c>
      <c r="AH8731" s="226" t="s">
        <v>35245</v>
      </c>
      <c r="AI8731" s="227">
        <v>317568.36</v>
      </c>
      <c r="AK8731" s="207" t="s">
        <v>22866</v>
      </c>
      <c r="AL8731" s="208">
        <v>68619.09</v>
      </c>
      <c r="AM8731" s="93"/>
      <c r="AN8731" s="93"/>
      <c r="AO8731" s="93"/>
    </row>
    <row r="8732" spans="28:41" x14ac:dyDescent="0.55000000000000004">
      <c r="AB8732" s="276" t="s">
        <v>56547</v>
      </c>
      <c r="AC8732" s="277">
        <v>182682.19</v>
      </c>
      <c r="AE8732" s="246" t="s">
        <v>23222</v>
      </c>
      <c r="AF8732" s="247">
        <v>31247.25</v>
      </c>
      <c r="AH8732" s="226" t="s">
        <v>52934</v>
      </c>
      <c r="AI8732" s="227">
        <v>329.86</v>
      </c>
      <c r="AK8732" s="207" t="s">
        <v>22867</v>
      </c>
      <c r="AL8732" s="208">
        <v>3678.17</v>
      </c>
      <c r="AM8732" s="93"/>
      <c r="AN8732" s="93"/>
      <c r="AO8732" s="93"/>
    </row>
    <row r="8733" spans="28:41" x14ac:dyDescent="0.55000000000000004">
      <c r="AB8733" s="276" t="s">
        <v>56548</v>
      </c>
      <c r="AC8733" s="277">
        <v>1182362.4099999999</v>
      </c>
      <c r="AE8733" s="246" t="s">
        <v>23223</v>
      </c>
      <c r="AF8733" s="247">
        <v>126814.36</v>
      </c>
      <c r="AH8733" s="226" t="s">
        <v>52935</v>
      </c>
      <c r="AI8733" s="227">
        <v>14822.5</v>
      </c>
      <c r="AK8733" s="207" t="s">
        <v>22868</v>
      </c>
      <c r="AL8733" s="208">
        <v>18176.5</v>
      </c>
      <c r="AM8733" s="93"/>
      <c r="AN8733" s="93"/>
      <c r="AO8733" s="93"/>
    </row>
    <row r="8734" spans="28:41" x14ac:dyDescent="0.55000000000000004">
      <c r="AB8734" s="276" t="s">
        <v>39451</v>
      </c>
      <c r="AC8734" s="277">
        <v>710455.57</v>
      </c>
      <c r="AE8734" s="246" t="s">
        <v>42678</v>
      </c>
      <c r="AF8734" s="247">
        <v>253648.97</v>
      </c>
      <c r="AH8734" s="226" t="s">
        <v>48975</v>
      </c>
      <c r="AI8734" s="227">
        <v>388.62</v>
      </c>
      <c r="AK8734" s="207" t="s">
        <v>22869</v>
      </c>
      <c r="AL8734" s="208">
        <v>40862.120000000003</v>
      </c>
      <c r="AM8734" s="93"/>
      <c r="AN8734" s="93"/>
      <c r="AO8734" s="93"/>
    </row>
    <row r="8735" spans="28:41" x14ac:dyDescent="0.55000000000000004">
      <c r="AB8735" s="276" t="s">
        <v>62800</v>
      </c>
      <c r="AC8735" s="277">
        <v>-25476.720000000001</v>
      </c>
      <c r="AE8735" s="246" t="s">
        <v>50130</v>
      </c>
      <c r="AF8735" s="247">
        <v>-4651.0200000000004</v>
      </c>
      <c r="AH8735" s="226" t="s">
        <v>47049</v>
      </c>
      <c r="AI8735" s="227">
        <v>6286.07</v>
      </c>
      <c r="AK8735" s="207" t="s">
        <v>22870</v>
      </c>
      <c r="AL8735" s="208">
        <v>52488.42</v>
      </c>
      <c r="AM8735" s="93"/>
      <c r="AN8735" s="93"/>
      <c r="AO8735" s="93"/>
    </row>
    <row r="8736" spans="28:41" x14ac:dyDescent="0.55000000000000004">
      <c r="AB8736" s="276" t="s">
        <v>57805</v>
      </c>
      <c r="AC8736" s="277">
        <v>2239627.0499999998</v>
      </c>
      <c r="AE8736" s="246" t="s">
        <v>60081</v>
      </c>
      <c r="AF8736" s="247">
        <v>20703.64</v>
      </c>
      <c r="AH8736" s="226" t="s">
        <v>52936</v>
      </c>
      <c r="AI8736" s="227">
        <v>53159.66</v>
      </c>
      <c r="AK8736" s="207" t="s">
        <v>22871</v>
      </c>
      <c r="AL8736" s="208">
        <v>-42577.62</v>
      </c>
      <c r="AM8736" s="93"/>
      <c r="AN8736" s="93"/>
      <c r="AO8736" s="93"/>
    </row>
    <row r="8737" spans="28:41" x14ac:dyDescent="0.55000000000000004">
      <c r="AB8737" s="276" t="s">
        <v>53645</v>
      </c>
      <c r="AC8737" s="277">
        <v>5589</v>
      </c>
      <c r="AE8737" s="246" t="s">
        <v>47056</v>
      </c>
      <c r="AF8737" s="247">
        <v>528978.04</v>
      </c>
      <c r="AH8737" s="226" t="s">
        <v>52937</v>
      </c>
      <c r="AI8737" s="227">
        <v>2825.94</v>
      </c>
      <c r="AK8737" s="207" t="s">
        <v>22872</v>
      </c>
      <c r="AL8737" s="208">
        <v>8137.75</v>
      </c>
      <c r="AM8737" s="93"/>
      <c r="AN8737" s="93"/>
      <c r="AO8737" s="93"/>
    </row>
    <row r="8738" spans="28:41" x14ac:dyDescent="0.55000000000000004">
      <c r="AB8738" s="276" t="s">
        <v>53646</v>
      </c>
      <c r="AC8738" s="277">
        <v>170.86</v>
      </c>
      <c r="AE8738" s="246" t="s">
        <v>52983</v>
      </c>
      <c r="AF8738" s="247">
        <v>1543.2</v>
      </c>
      <c r="AH8738" s="226" t="s">
        <v>48976</v>
      </c>
      <c r="AI8738" s="227">
        <v>104.48</v>
      </c>
      <c r="AK8738" s="207" t="s">
        <v>22873</v>
      </c>
      <c r="AL8738" s="208">
        <v>24632.83</v>
      </c>
      <c r="AM8738" s="93"/>
      <c r="AN8738" s="93"/>
      <c r="AO8738" s="93"/>
    </row>
    <row r="8739" spans="28:41" x14ac:dyDescent="0.55000000000000004">
      <c r="AB8739" s="276" t="s">
        <v>68691</v>
      </c>
      <c r="AC8739" s="277">
        <v>20118.400000000001</v>
      </c>
      <c r="AE8739" s="246" t="s">
        <v>52984</v>
      </c>
      <c r="AF8739" s="247">
        <v>118.08</v>
      </c>
      <c r="AH8739" s="226" t="s">
        <v>35246</v>
      </c>
      <c r="AI8739" s="227">
        <v>47193.38</v>
      </c>
      <c r="AK8739" s="207" t="s">
        <v>22874</v>
      </c>
      <c r="AL8739" s="208">
        <v>3496.21</v>
      </c>
      <c r="AM8739" s="93"/>
      <c r="AN8739" s="93"/>
      <c r="AO8739" s="93"/>
    </row>
    <row r="8740" spans="28:41" x14ac:dyDescent="0.55000000000000004">
      <c r="AB8740" s="276" t="s">
        <v>50378</v>
      </c>
      <c r="AC8740" s="277">
        <v>1478.96</v>
      </c>
      <c r="AE8740" s="246" t="s">
        <v>52985</v>
      </c>
      <c r="AF8740" s="247">
        <v>378.05</v>
      </c>
      <c r="AH8740" s="226" t="s">
        <v>35247</v>
      </c>
      <c r="AI8740" s="227">
        <v>18619.939999999999</v>
      </c>
      <c r="AK8740" s="207" t="s">
        <v>22875</v>
      </c>
      <c r="AL8740" s="208">
        <v>3599.05</v>
      </c>
      <c r="AM8740" s="93"/>
      <c r="AN8740" s="93"/>
      <c r="AO8740" s="93"/>
    </row>
    <row r="8741" spans="28:41" x14ac:dyDescent="0.55000000000000004">
      <c r="AB8741" s="276" t="s">
        <v>50379</v>
      </c>
      <c r="AC8741" s="277">
        <v>5033.6000000000004</v>
      </c>
      <c r="AE8741" s="246" t="s">
        <v>56292</v>
      </c>
      <c r="AF8741" s="247">
        <v>4948.84</v>
      </c>
      <c r="AH8741" s="226" t="s">
        <v>35248</v>
      </c>
      <c r="AI8741" s="227">
        <v>196793.08</v>
      </c>
      <c r="AK8741" s="207" t="s">
        <v>22876</v>
      </c>
      <c r="AL8741" s="208">
        <v>17691.68</v>
      </c>
      <c r="AM8741" s="93"/>
      <c r="AN8741" s="93"/>
      <c r="AO8741" s="93"/>
    </row>
    <row r="8742" spans="28:41" x14ac:dyDescent="0.55000000000000004">
      <c r="AB8742" s="276" t="s">
        <v>68692</v>
      </c>
      <c r="AC8742" s="277">
        <v>1852.9</v>
      </c>
      <c r="AE8742" s="246" t="s">
        <v>56293</v>
      </c>
      <c r="AF8742" s="247">
        <v>10181.84</v>
      </c>
      <c r="AH8742" s="226" t="s">
        <v>52938</v>
      </c>
      <c r="AI8742" s="227">
        <v>1052.8</v>
      </c>
      <c r="AK8742" s="207" t="s">
        <v>22877</v>
      </c>
      <c r="AL8742" s="208">
        <v>871.92</v>
      </c>
      <c r="AM8742" s="93"/>
      <c r="AN8742" s="93"/>
      <c r="AO8742" s="93"/>
    </row>
    <row r="8743" spans="28:41" x14ac:dyDescent="0.55000000000000004">
      <c r="AB8743" s="276" t="s">
        <v>68693</v>
      </c>
      <c r="AC8743" s="277">
        <v>81.08</v>
      </c>
      <c r="AE8743" s="246" t="s">
        <v>63731</v>
      </c>
      <c r="AF8743" s="247">
        <v>2390.84</v>
      </c>
      <c r="AH8743" s="226" t="s">
        <v>36443</v>
      </c>
      <c r="AI8743" s="227">
        <v>68530</v>
      </c>
      <c r="AK8743" s="207" t="s">
        <v>22878</v>
      </c>
      <c r="AL8743" s="208">
        <v>102429.57</v>
      </c>
      <c r="AM8743" s="93"/>
      <c r="AN8743" s="93"/>
      <c r="AO8743" s="93"/>
    </row>
    <row r="8744" spans="28:41" x14ac:dyDescent="0.55000000000000004">
      <c r="AB8744" s="276" t="s">
        <v>60703</v>
      </c>
      <c r="AC8744" s="277">
        <v>27875.3</v>
      </c>
      <c r="AE8744" s="246" t="s">
        <v>63732</v>
      </c>
      <c r="AF8744" s="247">
        <v>19979.2</v>
      </c>
      <c r="AH8744" s="226" t="s">
        <v>50119</v>
      </c>
      <c r="AI8744" s="227">
        <v>50</v>
      </c>
      <c r="AK8744" s="207" t="s">
        <v>22879</v>
      </c>
      <c r="AL8744" s="208">
        <v>123069.54</v>
      </c>
      <c r="AM8744" s="93"/>
      <c r="AN8744" s="93"/>
      <c r="AO8744" s="93"/>
    </row>
    <row r="8745" spans="28:41" x14ac:dyDescent="0.55000000000000004">
      <c r="AB8745" s="276" t="s">
        <v>53647</v>
      </c>
      <c r="AC8745" s="277">
        <v>1766.41</v>
      </c>
      <c r="AE8745" s="246" t="s">
        <v>56294</v>
      </c>
      <c r="AF8745" s="247">
        <v>2868.83</v>
      </c>
      <c r="AH8745" s="226" t="s">
        <v>52939</v>
      </c>
      <c r="AI8745" s="227">
        <v>1052.8</v>
      </c>
      <c r="AK8745" s="207" t="s">
        <v>22880</v>
      </c>
      <c r="AL8745" s="208">
        <v>843849.88</v>
      </c>
      <c r="AM8745" s="93"/>
      <c r="AN8745" s="93"/>
      <c r="AO8745" s="93"/>
    </row>
    <row r="8746" spans="28:41" x14ac:dyDescent="0.55000000000000004">
      <c r="AB8746" s="276" t="s">
        <v>53648</v>
      </c>
      <c r="AC8746" s="277">
        <v>1342.22</v>
      </c>
      <c r="AE8746" s="246" t="s">
        <v>56295</v>
      </c>
      <c r="AF8746" s="247">
        <v>9105.51</v>
      </c>
      <c r="AH8746" s="226" t="s">
        <v>23052</v>
      </c>
      <c r="AI8746" s="227">
        <v>13353.9</v>
      </c>
      <c r="AK8746" s="207" t="s">
        <v>22881</v>
      </c>
      <c r="AL8746" s="208">
        <v>-7198.85</v>
      </c>
      <c r="AM8746" s="93"/>
      <c r="AN8746" s="93"/>
      <c r="AO8746" s="93"/>
    </row>
    <row r="8747" spans="28:41" x14ac:dyDescent="0.55000000000000004">
      <c r="AB8747" s="276" t="s">
        <v>68694</v>
      </c>
      <c r="AC8747" s="277">
        <v>282.12</v>
      </c>
      <c r="AE8747" s="246" t="s">
        <v>60582</v>
      </c>
      <c r="AF8747" s="247">
        <v>3425.39</v>
      </c>
      <c r="AH8747" s="226" t="s">
        <v>23053</v>
      </c>
      <c r="AI8747" s="227">
        <v>10740.48</v>
      </c>
      <c r="AK8747" s="207" t="s">
        <v>22882</v>
      </c>
      <c r="AL8747" s="208">
        <v>22550</v>
      </c>
      <c r="AM8747" s="93"/>
      <c r="AN8747" s="93"/>
      <c r="AO8747" s="93"/>
    </row>
    <row r="8748" spans="28:41" x14ac:dyDescent="0.55000000000000004">
      <c r="AB8748" s="276" t="s">
        <v>60704</v>
      </c>
      <c r="AC8748" s="277">
        <v>50.24</v>
      </c>
      <c r="AE8748" s="246" t="s">
        <v>52986</v>
      </c>
      <c r="AF8748" s="247">
        <v>7602.7</v>
      </c>
      <c r="AH8748" s="226" t="s">
        <v>33805</v>
      </c>
      <c r="AI8748" s="227">
        <v>451085.82</v>
      </c>
      <c r="AK8748" s="207" t="s">
        <v>22884</v>
      </c>
      <c r="AL8748" s="208">
        <v>10270.27</v>
      </c>
      <c r="AM8748" s="93"/>
      <c r="AN8748" s="93"/>
      <c r="AO8748" s="93"/>
    </row>
    <row r="8749" spans="28:41" x14ac:dyDescent="0.55000000000000004">
      <c r="AB8749" s="276" t="s">
        <v>63787</v>
      </c>
      <c r="AC8749" s="277">
        <v>922.17</v>
      </c>
      <c r="AE8749" s="246" t="s">
        <v>50131</v>
      </c>
      <c r="AF8749" s="247">
        <v>2552.5100000000002</v>
      </c>
      <c r="AH8749" s="226" t="s">
        <v>42670</v>
      </c>
      <c r="AI8749" s="227">
        <v>898135.72</v>
      </c>
      <c r="AK8749" s="207" t="s">
        <v>22885</v>
      </c>
      <c r="AL8749" s="208">
        <v>17104.650000000001</v>
      </c>
      <c r="AM8749" s="93"/>
      <c r="AN8749" s="93"/>
      <c r="AO8749" s="93"/>
    </row>
    <row r="8750" spans="28:41" x14ac:dyDescent="0.55000000000000004">
      <c r="AB8750" s="276" t="s">
        <v>63788</v>
      </c>
      <c r="AC8750" s="277">
        <v>1972.44</v>
      </c>
      <c r="AE8750" s="246" t="s">
        <v>60583</v>
      </c>
      <c r="AF8750" s="247">
        <v>-192.74</v>
      </c>
      <c r="AH8750" s="226" t="s">
        <v>35249</v>
      </c>
      <c r="AI8750" s="227">
        <v>1556.93</v>
      </c>
      <c r="AK8750" s="207" t="s">
        <v>22886</v>
      </c>
      <c r="AL8750" s="208">
        <v>19813.89</v>
      </c>
      <c r="AM8750" s="93"/>
      <c r="AN8750" s="93"/>
      <c r="AO8750" s="93"/>
    </row>
    <row r="8751" spans="28:41" x14ac:dyDescent="0.55000000000000004">
      <c r="AB8751" s="276" t="s">
        <v>63789</v>
      </c>
      <c r="AC8751" s="277">
        <v>29283.43</v>
      </c>
      <c r="AE8751" s="246" t="s">
        <v>56296</v>
      </c>
      <c r="AF8751" s="247">
        <v>3444.62</v>
      </c>
      <c r="AH8751" s="226" t="s">
        <v>23054</v>
      </c>
      <c r="AI8751" s="227">
        <v>159925.32999999999</v>
      </c>
      <c r="AK8751" s="207" t="s">
        <v>22887</v>
      </c>
      <c r="AL8751" s="208">
        <v>11732.91</v>
      </c>
      <c r="AM8751" s="93"/>
      <c r="AN8751" s="93"/>
      <c r="AO8751" s="93"/>
    </row>
    <row r="8752" spans="28:41" x14ac:dyDescent="0.55000000000000004">
      <c r="AB8752" s="276" t="s">
        <v>63790</v>
      </c>
      <c r="AC8752" s="277">
        <v>2550.4</v>
      </c>
      <c r="AE8752" s="246" t="s">
        <v>56297</v>
      </c>
      <c r="AF8752" s="247">
        <v>263.52</v>
      </c>
      <c r="AH8752" s="226" t="s">
        <v>35250</v>
      </c>
      <c r="AI8752" s="227">
        <v>339323.42</v>
      </c>
      <c r="AK8752" s="207" t="s">
        <v>22888</v>
      </c>
      <c r="AL8752" s="208">
        <v>50321.86</v>
      </c>
      <c r="AM8752" s="93"/>
      <c r="AN8752" s="93"/>
      <c r="AO8752" s="93"/>
    </row>
    <row r="8753" spans="28:41" x14ac:dyDescent="0.55000000000000004">
      <c r="AB8753" s="276" t="s">
        <v>60705</v>
      </c>
      <c r="AC8753" s="277">
        <v>2681.69</v>
      </c>
      <c r="AE8753" s="246" t="s">
        <v>56298</v>
      </c>
      <c r="AF8753" s="247">
        <v>843.93</v>
      </c>
      <c r="AH8753" s="226" t="s">
        <v>35251</v>
      </c>
      <c r="AI8753" s="227">
        <v>97649.94</v>
      </c>
      <c r="AK8753" s="207" t="s">
        <v>22889</v>
      </c>
      <c r="AL8753" s="208">
        <v>618.49</v>
      </c>
      <c r="AM8753" s="93"/>
      <c r="AN8753" s="93"/>
      <c r="AO8753" s="93"/>
    </row>
    <row r="8754" spans="28:41" x14ac:dyDescent="0.55000000000000004">
      <c r="AB8754" s="276" t="s">
        <v>60706</v>
      </c>
      <c r="AC8754" s="277">
        <v>7560.58</v>
      </c>
      <c r="AE8754" s="246" t="s">
        <v>56299</v>
      </c>
      <c r="AF8754" s="247">
        <v>450</v>
      </c>
      <c r="AH8754" s="226" t="s">
        <v>23055</v>
      </c>
      <c r="AI8754" s="227">
        <v>7804</v>
      </c>
      <c r="AK8754" s="207" t="s">
        <v>13812</v>
      </c>
      <c r="AL8754" s="208">
        <v>26429.94</v>
      </c>
      <c r="AM8754" s="93"/>
      <c r="AN8754" s="93"/>
      <c r="AO8754" s="93"/>
    </row>
    <row r="8755" spans="28:41" x14ac:dyDescent="0.55000000000000004">
      <c r="AB8755" s="276" t="s">
        <v>57806</v>
      </c>
      <c r="AC8755" s="277">
        <v>44960.23</v>
      </c>
      <c r="AE8755" s="246" t="s">
        <v>60584</v>
      </c>
      <c r="AF8755" s="247">
        <v>121.99</v>
      </c>
      <c r="AH8755" s="226" t="s">
        <v>39279</v>
      </c>
      <c r="AI8755" s="227">
        <v>3902.4</v>
      </c>
      <c r="AK8755" s="207" t="s">
        <v>13813</v>
      </c>
      <c r="AL8755" s="208">
        <v>3496.21</v>
      </c>
      <c r="AM8755" s="93"/>
      <c r="AN8755" s="93"/>
      <c r="AO8755" s="93"/>
    </row>
    <row r="8756" spans="28:41" x14ac:dyDescent="0.55000000000000004">
      <c r="AB8756" s="276" t="s">
        <v>61573</v>
      </c>
      <c r="AC8756" s="277">
        <v>1384.92</v>
      </c>
      <c r="AE8756" s="246" t="s">
        <v>52987</v>
      </c>
      <c r="AF8756" s="247">
        <v>4090.01</v>
      </c>
      <c r="AH8756" s="226" t="s">
        <v>45154</v>
      </c>
      <c r="AI8756" s="227">
        <v>295.38</v>
      </c>
      <c r="AK8756" s="207" t="s">
        <v>22890</v>
      </c>
      <c r="AL8756" s="208">
        <v>56896.91</v>
      </c>
      <c r="AM8756" s="93"/>
      <c r="AN8756" s="93"/>
      <c r="AO8756" s="93"/>
    </row>
    <row r="8757" spans="28:41" x14ac:dyDescent="0.55000000000000004">
      <c r="AB8757" s="276" t="s">
        <v>64862</v>
      </c>
      <c r="AC8757" s="277">
        <v>2448</v>
      </c>
      <c r="AE8757" s="246" t="s">
        <v>52988</v>
      </c>
      <c r="AF8757" s="247">
        <v>25231.79</v>
      </c>
      <c r="AH8757" s="226" t="s">
        <v>33806</v>
      </c>
      <c r="AI8757" s="227">
        <v>284.48</v>
      </c>
      <c r="AK8757" s="207" t="s">
        <v>22891</v>
      </c>
      <c r="AL8757" s="208">
        <v>5429.5</v>
      </c>
      <c r="AM8757" s="93"/>
      <c r="AN8757" s="93"/>
      <c r="AO8757" s="93"/>
    </row>
    <row r="8758" spans="28:41" x14ac:dyDescent="0.55000000000000004">
      <c r="AB8758" s="276" t="s">
        <v>64863</v>
      </c>
      <c r="AC8758" s="277">
        <v>3045.44</v>
      </c>
      <c r="AE8758" s="246" t="s">
        <v>60585</v>
      </c>
      <c r="AF8758" s="247">
        <v>-177.62</v>
      </c>
      <c r="AH8758" s="226" t="s">
        <v>23056</v>
      </c>
      <c r="AI8758" s="227">
        <v>156654.95000000001</v>
      </c>
      <c r="AK8758" s="207" t="s">
        <v>13815</v>
      </c>
      <c r="AL8758" s="208">
        <v>25000</v>
      </c>
      <c r="AM8758" s="93"/>
      <c r="AN8758" s="93"/>
      <c r="AO8758" s="93"/>
    </row>
    <row r="8759" spans="28:41" x14ac:dyDescent="0.55000000000000004">
      <c r="AB8759" s="276" t="s">
        <v>62802</v>
      </c>
      <c r="AC8759" s="277">
        <v>420.28</v>
      </c>
      <c r="AE8759" s="246" t="s">
        <v>40416</v>
      </c>
      <c r="AF8759" s="247">
        <v>36913.96</v>
      </c>
      <c r="AH8759" s="226" t="s">
        <v>36444</v>
      </c>
      <c r="AI8759" s="227">
        <v>207636.86</v>
      </c>
      <c r="AK8759" s="207" t="s">
        <v>22892</v>
      </c>
      <c r="AL8759" s="208">
        <v>43235</v>
      </c>
      <c r="AM8759" s="93"/>
      <c r="AN8759" s="93"/>
      <c r="AO8759" s="93"/>
    </row>
    <row r="8760" spans="28:41" x14ac:dyDescent="0.55000000000000004">
      <c r="AB8760" s="276" t="s">
        <v>64864</v>
      </c>
      <c r="AC8760" s="277">
        <v>1374.46</v>
      </c>
      <c r="AE8760" s="246" t="s">
        <v>56300</v>
      </c>
      <c r="AF8760" s="247">
        <v>1029.3599999999999</v>
      </c>
      <c r="AH8760" s="226" t="s">
        <v>33807</v>
      </c>
      <c r="AI8760" s="227">
        <v>7168</v>
      </c>
      <c r="AK8760" s="207" t="s">
        <v>22893</v>
      </c>
      <c r="AL8760" s="208">
        <v>131560.79999999999</v>
      </c>
      <c r="AM8760" s="93"/>
      <c r="AN8760" s="93"/>
      <c r="AO8760" s="93"/>
    </row>
    <row r="8761" spans="28:41" x14ac:dyDescent="0.55000000000000004">
      <c r="AB8761" s="276" t="s">
        <v>61119</v>
      </c>
      <c r="AC8761" s="277">
        <v>21000</v>
      </c>
      <c r="AE8761" s="246" t="s">
        <v>48984</v>
      </c>
      <c r="AF8761" s="247">
        <v>624800</v>
      </c>
      <c r="AH8761" s="226" t="s">
        <v>50120</v>
      </c>
      <c r="AI8761" s="227">
        <v>1394847.68</v>
      </c>
      <c r="AK8761" s="207" t="s">
        <v>22894</v>
      </c>
      <c r="AL8761" s="208">
        <v>144.16</v>
      </c>
      <c r="AM8761" s="93"/>
      <c r="AN8761" s="93"/>
      <c r="AO8761" s="93"/>
    </row>
    <row r="8762" spans="28:41" x14ac:dyDescent="0.55000000000000004">
      <c r="AB8762" s="276" t="s">
        <v>66714</v>
      </c>
      <c r="AC8762" s="277">
        <v>6356.8</v>
      </c>
      <c r="AE8762" s="246" t="s">
        <v>50132</v>
      </c>
      <c r="AF8762" s="247">
        <v>68800</v>
      </c>
      <c r="AH8762" s="226" t="s">
        <v>48075</v>
      </c>
      <c r="AI8762" s="227">
        <v>405.94</v>
      </c>
      <c r="AK8762" s="207" t="s">
        <v>13816</v>
      </c>
      <c r="AL8762" s="208">
        <v>113583.42</v>
      </c>
      <c r="AM8762" s="93"/>
      <c r="AN8762" s="93"/>
      <c r="AO8762" s="93"/>
    </row>
    <row r="8763" spans="28:41" x14ac:dyDescent="0.55000000000000004">
      <c r="AB8763" s="276" t="s">
        <v>62803</v>
      </c>
      <c r="AC8763" s="277">
        <v>529.75</v>
      </c>
      <c r="AE8763" s="246" t="s">
        <v>40418</v>
      </c>
      <c r="AF8763" s="247">
        <v>53299.8</v>
      </c>
      <c r="AH8763" s="226" t="s">
        <v>50121</v>
      </c>
      <c r="AI8763" s="227">
        <v>15.38</v>
      </c>
      <c r="AK8763" s="207" t="s">
        <v>13817</v>
      </c>
      <c r="AL8763" s="208">
        <v>90366.64</v>
      </c>
      <c r="AM8763" s="93"/>
      <c r="AN8763" s="93"/>
      <c r="AO8763" s="93"/>
    </row>
    <row r="8764" spans="28:41" x14ac:dyDescent="0.55000000000000004">
      <c r="AB8764" s="276" t="s">
        <v>62485</v>
      </c>
      <c r="AC8764" s="277">
        <v>5575.92</v>
      </c>
      <c r="AE8764" s="246" t="s">
        <v>40419</v>
      </c>
      <c r="AF8764" s="247">
        <v>170333.71</v>
      </c>
      <c r="AH8764" s="226" t="s">
        <v>50122</v>
      </c>
      <c r="AI8764" s="227">
        <v>23</v>
      </c>
      <c r="AK8764" s="207" t="s">
        <v>22895</v>
      </c>
      <c r="AL8764" s="208">
        <v>12568.64</v>
      </c>
      <c r="AM8764" s="93"/>
      <c r="AN8764" s="93"/>
      <c r="AO8764" s="93"/>
    </row>
    <row r="8765" spans="28:41" x14ac:dyDescent="0.55000000000000004">
      <c r="AB8765" s="276" t="s">
        <v>61222</v>
      </c>
      <c r="AC8765" s="277">
        <v>896.66</v>
      </c>
      <c r="AE8765" s="246" t="s">
        <v>40420</v>
      </c>
      <c r="AF8765" s="247">
        <v>6101.2</v>
      </c>
      <c r="AH8765" s="226" t="s">
        <v>45155</v>
      </c>
      <c r="AI8765" s="227">
        <v>1300</v>
      </c>
      <c r="AK8765" s="207" t="s">
        <v>22896</v>
      </c>
      <c r="AL8765" s="208">
        <v>596437.6</v>
      </c>
      <c r="AM8765" s="93"/>
      <c r="AN8765" s="93"/>
      <c r="AO8765" s="93"/>
    </row>
    <row r="8766" spans="28:41" x14ac:dyDescent="0.55000000000000004">
      <c r="AB8766" s="276" t="s">
        <v>69795</v>
      </c>
      <c r="AC8766" s="277">
        <v>-2788.17</v>
      </c>
      <c r="AE8766" s="246" t="s">
        <v>45173</v>
      </c>
      <c r="AF8766" s="247">
        <v>13566.58</v>
      </c>
      <c r="AH8766" s="226" t="s">
        <v>48076</v>
      </c>
      <c r="AI8766" s="227">
        <v>1012</v>
      </c>
      <c r="AK8766" s="207" t="s">
        <v>22897</v>
      </c>
      <c r="AL8766" s="208">
        <v>169452.91</v>
      </c>
      <c r="AM8766" s="93"/>
      <c r="AN8766" s="93"/>
      <c r="AO8766" s="93"/>
    </row>
    <row r="8767" spans="28:41" x14ac:dyDescent="0.55000000000000004">
      <c r="AB8767" s="276" t="s">
        <v>61574</v>
      </c>
      <c r="AC8767" s="277">
        <v>38060.01</v>
      </c>
      <c r="AE8767" s="246" t="s">
        <v>40421</v>
      </c>
      <c r="AF8767" s="247">
        <v>41071.279999999999</v>
      </c>
      <c r="AH8767" s="226" t="s">
        <v>45156</v>
      </c>
      <c r="AI8767" s="227">
        <v>176.86</v>
      </c>
      <c r="AK8767" s="207" t="s">
        <v>22898</v>
      </c>
      <c r="AL8767" s="208">
        <v>32102.5</v>
      </c>
      <c r="AM8767" s="93"/>
      <c r="AN8767" s="93"/>
      <c r="AO8767" s="93"/>
    </row>
    <row r="8768" spans="28:41" x14ac:dyDescent="0.55000000000000004">
      <c r="AB8768" s="276" t="s">
        <v>60708</v>
      </c>
      <c r="AC8768" s="277">
        <v>2708.53</v>
      </c>
      <c r="AE8768" s="246" t="s">
        <v>50133</v>
      </c>
      <c r="AF8768" s="247">
        <v>192865.8</v>
      </c>
      <c r="AH8768" s="226" t="s">
        <v>47050</v>
      </c>
      <c r="AI8768" s="227">
        <v>243.89</v>
      </c>
      <c r="AK8768" s="207" t="s">
        <v>22899</v>
      </c>
      <c r="AL8768" s="208">
        <v>11953.69</v>
      </c>
      <c r="AM8768" s="93"/>
      <c r="AN8768" s="93"/>
      <c r="AO8768" s="93"/>
    </row>
    <row r="8769" spans="28:41" x14ac:dyDescent="0.55000000000000004">
      <c r="AB8769" s="276" t="s">
        <v>60709</v>
      </c>
      <c r="AC8769" s="277">
        <v>9170.16</v>
      </c>
      <c r="AE8769" s="246" t="s">
        <v>57583</v>
      </c>
      <c r="AF8769" s="247">
        <v>95701.69</v>
      </c>
      <c r="AH8769" s="226" t="s">
        <v>45157</v>
      </c>
      <c r="AI8769" s="227">
        <v>146.29</v>
      </c>
      <c r="AK8769" s="207" t="s">
        <v>22900</v>
      </c>
      <c r="AL8769" s="208">
        <v>4651.67</v>
      </c>
      <c r="AM8769" s="93"/>
      <c r="AN8769" s="93"/>
      <c r="AO8769" s="93"/>
    </row>
    <row r="8770" spans="28:41" x14ac:dyDescent="0.55000000000000004">
      <c r="AB8770" s="276" t="s">
        <v>61575</v>
      </c>
      <c r="AC8770" s="277">
        <v>2980.75</v>
      </c>
      <c r="AE8770" s="246" t="s">
        <v>52990</v>
      </c>
      <c r="AF8770" s="247">
        <v>159719.78</v>
      </c>
      <c r="AH8770" s="226" t="s">
        <v>42671</v>
      </c>
      <c r="AI8770" s="227">
        <v>1338.83</v>
      </c>
      <c r="AK8770" s="207" t="s">
        <v>22901</v>
      </c>
      <c r="AL8770" s="208">
        <v>8072.86</v>
      </c>
      <c r="AM8770" s="93"/>
      <c r="AN8770" s="93"/>
      <c r="AO8770" s="93"/>
    </row>
    <row r="8771" spans="28:41" x14ac:dyDescent="0.55000000000000004">
      <c r="AB8771" s="276" t="s">
        <v>61223</v>
      </c>
      <c r="AC8771" s="277">
        <v>23854.2</v>
      </c>
      <c r="AE8771" s="246" t="s">
        <v>45174</v>
      </c>
      <c r="AF8771" s="247">
        <v>2142.3000000000002</v>
      </c>
      <c r="AH8771" s="226" t="s">
        <v>45158</v>
      </c>
      <c r="AI8771" s="227">
        <v>22792</v>
      </c>
      <c r="AK8771" s="207" t="s">
        <v>22902</v>
      </c>
      <c r="AL8771" s="208">
        <v>127062.55</v>
      </c>
      <c r="AM8771" s="93"/>
      <c r="AN8771" s="93"/>
      <c r="AO8771" s="93"/>
    </row>
    <row r="8772" spans="28:41" x14ac:dyDescent="0.55000000000000004">
      <c r="AB8772" s="276" t="s">
        <v>66715</v>
      </c>
      <c r="AC8772" s="277">
        <v>23450</v>
      </c>
      <c r="AE8772" s="246" t="s">
        <v>58293</v>
      </c>
      <c r="AF8772" s="247">
        <v>143837.96</v>
      </c>
      <c r="AH8772" s="226" t="s">
        <v>48077</v>
      </c>
      <c r="AI8772" s="227">
        <v>9108</v>
      </c>
      <c r="AK8772" s="207" t="s">
        <v>13818</v>
      </c>
      <c r="AL8772" s="208">
        <v>62297.64</v>
      </c>
      <c r="AM8772" s="93"/>
      <c r="AN8772" s="93"/>
      <c r="AO8772" s="93"/>
    </row>
    <row r="8773" spans="28:41" x14ac:dyDescent="0.55000000000000004">
      <c r="AB8773" s="276" t="s">
        <v>61120</v>
      </c>
      <c r="AC8773" s="277">
        <v>678.72</v>
      </c>
      <c r="AE8773" s="246" t="s">
        <v>60586</v>
      </c>
      <c r="AF8773" s="247">
        <v>-1906.27</v>
      </c>
      <c r="AH8773" s="226" t="s">
        <v>48977</v>
      </c>
      <c r="AI8773" s="227">
        <v>123250</v>
      </c>
      <c r="AK8773" s="207" t="s">
        <v>22903</v>
      </c>
      <c r="AL8773" s="208">
        <v>1082340.31</v>
      </c>
      <c r="AM8773" s="93"/>
      <c r="AN8773" s="93"/>
      <c r="AO8773" s="93"/>
    </row>
    <row r="8774" spans="28:41" x14ac:dyDescent="0.55000000000000004">
      <c r="AB8774" s="276" t="s">
        <v>69796</v>
      </c>
      <c r="AC8774" s="277">
        <v>-415.91</v>
      </c>
      <c r="AE8774" s="246" t="s">
        <v>58594</v>
      </c>
      <c r="AF8774" s="247">
        <v>4000</v>
      </c>
      <c r="AH8774" s="226" t="s">
        <v>45159</v>
      </c>
      <c r="AI8774" s="227">
        <v>11869.11</v>
      </c>
      <c r="AK8774" s="207" t="s">
        <v>22904</v>
      </c>
      <c r="AL8774" s="208">
        <v>371006.42</v>
      </c>
      <c r="AM8774" s="93"/>
      <c r="AN8774" s="93"/>
      <c r="AO8774" s="93"/>
    </row>
    <row r="8775" spans="28:41" x14ac:dyDescent="0.55000000000000004">
      <c r="AB8775" s="276" t="s">
        <v>66716</v>
      </c>
      <c r="AC8775" s="277">
        <v>53981.43</v>
      </c>
      <c r="AE8775" s="246" t="s">
        <v>58595</v>
      </c>
      <c r="AF8775" s="247">
        <v>304.79000000000002</v>
      </c>
      <c r="AH8775" s="226" t="s">
        <v>47051</v>
      </c>
      <c r="AI8775" s="227">
        <v>31825.96</v>
      </c>
      <c r="AK8775" s="207" t="s">
        <v>22905</v>
      </c>
      <c r="AL8775" s="208">
        <v>60262.57</v>
      </c>
      <c r="AM8775" s="93"/>
      <c r="AN8775" s="93"/>
      <c r="AO8775" s="93"/>
    </row>
    <row r="8776" spans="28:41" x14ac:dyDescent="0.55000000000000004">
      <c r="AB8776" s="276" t="s">
        <v>68695</v>
      </c>
      <c r="AC8776" s="277">
        <v>1071.17</v>
      </c>
      <c r="AE8776" s="246" t="s">
        <v>58596</v>
      </c>
      <c r="AF8776" s="247">
        <v>980</v>
      </c>
      <c r="AH8776" s="226" t="s">
        <v>47052</v>
      </c>
      <c r="AI8776" s="227">
        <v>7144.5</v>
      </c>
      <c r="AK8776" s="207" t="s">
        <v>22906</v>
      </c>
      <c r="AL8776" s="208">
        <v>1819.49</v>
      </c>
      <c r="AM8776" s="93"/>
      <c r="AN8776" s="93"/>
      <c r="AO8776" s="93"/>
    </row>
    <row r="8777" spans="28:41" x14ac:dyDescent="0.55000000000000004">
      <c r="AB8777" s="276" t="s">
        <v>68696</v>
      </c>
      <c r="AC8777" s="277">
        <v>35039.83</v>
      </c>
      <c r="AE8777" s="246" t="s">
        <v>57584</v>
      </c>
      <c r="AF8777" s="247">
        <v>2970.64</v>
      </c>
      <c r="AH8777" s="226" t="s">
        <v>45160</v>
      </c>
      <c r="AI8777" s="227">
        <v>4329</v>
      </c>
      <c r="AK8777" s="207" t="s">
        <v>22907</v>
      </c>
      <c r="AL8777" s="208">
        <v>141468.79</v>
      </c>
      <c r="AM8777" s="93"/>
      <c r="AN8777" s="93"/>
      <c r="AO8777" s="93"/>
    </row>
    <row r="8778" spans="28:41" x14ac:dyDescent="0.55000000000000004">
      <c r="AB8778" s="276" t="s">
        <v>60090</v>
      </c>
      <c r="AC8778" s="277">
        <v>19900</v>
      </c>
      <c r="AE8778" s="246" t="s">
        <v>61476</v>
      </c>
      <c r="AF8778" s="247">
        <v>1189.28</v>
      </c>
      <c r="AH8778" s="226" t="s">
        <v>48078</v>
      </c>
      <c r="AI8778" s="227">
        <v>6072</v>
      </c>
      <c r="AK8778" s="207" t="s">
        <v>22908</v>
      </c>
      <c r="AL8778" s="208">
        <v>62104.12</v>
      </c>
      <c r="AM8778" s="93"/>
      <c r="AN8778" s="93"/>
      <c r="AO8778" s="93"/>
    </row>
    <row r="8779" spans="28:41" x14ac:dyDescent="0.55000000000000004">
      <c r="AB8779" s="276" t="s">
        <v>62804</v>
      </c>
      <c r="AC8779" s="277">
        <v>608.36</v>
      </c>
      <c r="AE8779" s="246" t="s">
        <v>62092</v>
      </c>
      <c r="AF8779" s="247">
        <v>388.84</v>
      </c>
      <c r="AH8779" s="226" t="s">
        <v>48978</v>
      </c>
      <c r="AI8779" s="227">
        <v>12595.72</v>
      </c>
      <c r="AK8779" s="207" t="s">
        <v>22909</v>
      </c>
      <c r="AL8779" s="208">
        <v>97310.399999999994</v>
      </c>
      <c r="AM8779" s="93"/>
      <c r="AN8779" s="93"/>
      <c r="AO8779" s="93"/>
    </row>
    <row r="8780" spans="28:41" x14ac:dyDescent="0.55000000000000004">
      <c r="AB8780" s="276" t="s">
        <v>66717</v>
      </c>
      <c r="AC8780" s="277">
        <v>1339.05</v>
      </c>
      <c r="AE8780" s="246" t="s">
        <v>62093</v>
      </c>
      <c r="AF8780" s="247">
        <v>98400</v>
      </c>
      <c r="AH8780" s="226" t="s">
        <v>45161</v>
      </c>
      <c r="AI8780" s="227">
        <v>1790.18</v>
      </c>
      <c r="AK8780" s="207" t="s">
        <v>13819</v>
      </c>
      <c r="AL8780" s="208">
        <v>525352.84</v>
      </c>
      <c r="AM8780" s="93"/>
      <c r="AN8780" s="93"/>
      <c r="AO8780" s="93"/>
    </row>
    <row r="8781" spans="28:41" x14ac:dyDescent="0.55000000000000004">
      <c r="AB8781" s="276" t="s">
        <v>68697</v>
      </c>
      <c r="AC8781" s="277">
        <v>187.25</v>
      </c>
      <c r="AE8781" s="246" t="s">
        <v>62094</v>
      </c>
      <c r="AF8781" s="247">
        <v>3080</v>
      </c>
      <c r="AH8781" s="226" t="s">
        <v>47053</v>
      </c>
      <c r="AI8781" s="227">
        <v>4596.3599999999997</v>
      </c>
      <c r="AK8781" s="207" t="s">
        <v>22910</v>
      </c>
      <c r="AL8781" s="208">
        <v>42160</v>
      </c>
      <c r="AM8781" s="93"/>
      <c r="AN8781" s="93"/>
      <c r="AO8781" s="93"/>
    </row>
    <row r="8782" spans="28:41" x14ac:dyDescent="0.55000000000000004">
      <c r="AB8782" s="276" t="s">
        <v>68698</v>
      </c>
      <c r="AC8782" s="277">
        <v>4095.05</v>
      </c>
      <c r="AE8782" s="246" t="s">
        <v>62095</v>
      </c>
      <c r="AF8782" s="247">
        <v>7339.41</v>
      </c>
      <c r="AH8782" s="226" t="s">
        <v>47054</v>
      </c>
      <c r="AI8782" s="227">
        <v>1055.74</v>
      </c>
      <c r="AK8782" s="207" t="s">
        <v>22911</v>
      </c>
      <c r="AL8782" s="208">
        <v>21647</v>
      </c>
      <c r="AM8782" s="93"/>
      <c r="AN8782" s="93"/>
      <c r="AO8782" s="93"/>
    </row>
    <row r="8783" spans="28:41" x14ac:dyDescent="0.55000000000000004">
      <c r="AB8783" s="276" t="s">
        <v>66718</v>
      </c>
      <c r="AC8783" s="277">
        <v>5420</v>
      </c>
      <c r="AE8783" s="246" t="s">
        <v>62096</v>
      </c>
      <c r="AF8783" s="247">
        <v>24862.6</v>
      </c>
      <c r="AH8783" s="226" t="s">
        <v>45162</v>
      </c>
      <c r="AI8783" s="227">
        <v>307670</v>
      </c>
      <c r="AK8783" s="207" t="s">
        <v>22912</v>
      </c>
      <c r="AL8783" s="208">
        <v>1656.03</v>
      </c>
      <c r="AM8783" s="93"/>
      <c r="AN8783" s="93"/>
      <c r="AO8783" s="93"/>
    </row>
    <row r="8784" spans="28:41" x14ac:dyDescent="0.55000000000000004">
      <c r="AB8784" s="276" t="s">
        <v>66719</v>
      </c>
      <c r="AC8784" s="277">
        <v>20217.93</v>
      </c>
      <c r="AE8784" s="246" t="s">
        <v>62097</v>
      </c>
      <c r="AF8784" s="247">
        <v>13498.12</v>
      </c>
      <c r="AH8784" s="226" t="s">
        <v>45163</v>
      </c>
      <c r="AI8784" s="227">
        <v>23536.78</v>
      </c>
      <c r="AK8784" s="207" t="s">
        <v>22913</v>
      </c>
      <c r="AL8784" s="208">
        <v>1214.83</v>
      </c>
      <c r="AM8784" s="93"/>
      <c r="AN8784" s="93"/>
      <c r="AO8784" s="93"/>
    </row>
    <row r="8785" spans="28:41" x14ac:dyDescent="0.55000000000000004">
      <c r="AB8785" s="276" t="s">
        <v>70097</v>
      </c>
      <c r="AC8785" s="277">
        <v>1129.9000000000001</v>
      </c>
      <c r="AE8785" s="246" t="s">
        <v>64577</v>
      </c>
      <c r="AF8785" s="247">
        <v>5065.9399999999996</v>
      </c>
      <c r="AH8785" s="226" t="s">
        <v>23097</v>
      </c>
      <c r="AI8785" s="227">
        <v>4591</v>
      </c>
      <c r="AK8785" s="207" t="s">
        <v>22914</v>
      </c>
      <c r="AL8785" s="208">
        <v>13794.14</v>
      </c>
      <c r="AM8785" s="93"/>
      <c r="AN8785" s="93"/>
      <c r="AO8785" s="93"/>
    </row>
    <row r="8786" spans="28:41" x14ac:dyDescent="0.55000000000000004">
      <c r="AB8786" s="276" t="s">
        <v>60710</v>
      </c>
      <c r="AC8786" s="277">
        <v>8394.02</v>
      </c>
      <c r="AE8786" s="246" t="s">
        <v>64578</v>
      </c>
      <c r="AF8786" s="247">
        <v>3062.8</v>
      </c>
      <c r="AH8786" s="226" t="s">
        <v>45164</v>
      </c>
      <c r="AI8786" s="227">
        <v>576644.36</v>
      </c>
      <c r="AK8786" s="207" t="s">
        <v>22915</v>
      </c>
      <c r="AL8786" s="208">
        <v>13831</v>
      </c>
      <c r="AM8786" s="93"/>
      <c r="AN8786" s="93"/>
      <c r="AO8786" s="93"/>
    </row>
    <row r="8787" spans="28:41" x14ac:dyDescent="0.55000000000000004">
      <c r="AB8787" s="276" t="s">
        <v>60711</v>
      </c>
      <c r="AC8787" s="277">
        <v>628.76</v>
      </c>
      <c r="AE8787" s="246" t="s">
        <v>64579</v>
      </c>
      <c r="AF8787" s="247">
        <v>1759.15</v>
      </c>
      <c r="AH8787" s="226" t="s">
        <v>45165</v>
      </c>
      <c r="AI8787" s="227">
        <v>44097.89</v>
      </c>
      <c r="AK8787" s="207" t="s">
        <v>22916</v>
      </c>
      <c r="AL8787" s="208">
        <v>41654</v>
      </c>
      <c r="AM8787" s="93"/>
      <c r="AN8787" s="93"/>
      <c r="AO8787" s="93"/>
    </row>
    <row r="8788" spans="28:41" x14ac:dyDescent="0.55000000000000004">
      <c r="AB8788" s="276" t="s">
        <v>60712</v>
      </c>
      <c r="AC8788" s="277">
        <v>2013.3</v>
      </c>
      <c r="AE8788" s="246" t="s">
        <v>64580</v>
      </c>
      <c r="AF8788" s="247">
        <v>368.89</v>
      </c>
      <c r="AH8788" s="226" t="s">
        <v>13838</v>
      </c>
      <c r="AI8788" s="227">
        <v>10701.94</v>
      </c>
      <c r="AK8788" s="207" t="s">
        <v>22917</v>
      </c>
      <c r="AL8788" s="208">
        <v>36896</v>
      </c>
      <c r="AM8788" s="93"/>
      <c r="AN8788" s="93"/>
      <c r="AO8788" s="93"/>
    </row>
    <row r="8789" spans="28:41" x14ac:dyDescent="0.55000000000000004">
      <c r="AB8789" s="276" t="s">
        <v>59809</v>
      </c>
      <c r="AC8789" s="277">
        <v>103500</v>
      </c>
      <c r="AE8789" s="246" t="s">
        <v>64581</v>
      </c>
      <c r="AF8789" s="247">
        <v>750.39</v>
      </c>
      <c r="AH8789" s="226" t="s">
        <v>23117</v>
      </c>
      <c r="AI8789" s="227">
        <v>-10701.94</v>
      </c>
      <c r="AK8789" s="207" t="s">
        <v>22918</v>
      </c>
      <c r="AL8789" s="208">
        <v>13377.97</v>
      </c>
      <c r="AM8789" s="93"/>
      <c r="AN8789" s="93"/>
      <c r="AO8789" s="93"/>
    </row>
    <row r="8790" spans="28:41" x14ac:dyDescent="0.55000000000000004">
      <c r="AB8790" s="276" t="s">
        <v>59810</v>
      </c>
      <c r="AC8790" s="277">
        <v>7917.74</v>
      </c>
      <c r="AE8790" s="246" t="s">
        <v>64582</v>
      </c>
      <c r="AF8790" s="247">
        <v>635.27</v>
      </c>
      <c r="AH8790" s="226" t="s">
        <v>52940</v>
      </c>
      <c r="AI8790" s="227">
        <v>291.93</v>
      </c>
      <c r="AK8790" s="207" t="s">
        <v>22919</v>
      </c>
      <c r="AL8790" s="208">
        <v>568.03</v>
      </c>
      <c r="AM8790" s="93"/>
      <c r="AN8790" s="93"/>
      <c r="AO8790" s="93"/>
    </row>
    <row r="8791" spans="28:41" x14ac:dyDescent="0.55000000000000004">
      <c r="AB8791" s="276" t="s">
        <v>68699</v>
      </c>
      <c r="AC8791" s="277">
        <v>19917.87</v>
      </c>
      <c r="AE8791" s="246" t="s">
        <v>64583</v>
      </c>
      <c r="AF8791" s="247">
        <v>2717.02</v>
      </c>
      <c r="AH8791" s="226" t="s">
        <v>35254</v>
      </c>
      <c r="AI8791" s="227">
        <v>13875</v>
      </c>
      <c r="AK8791" s="207" t="s">
        <v>22920</v>
      </c>
      <c r="AL8791" s="208">
        <v>2955</v>
      </c>
      <c r="AM8791" s="93"/>
      <c r="AN8791" s="93"/>
      <c r="AO8791" s="93"/>
    </row>
    <row r="8792" spans="28:41" x14ac:dyDescent="0.55000000000000004">
      <c r="AB8792" s="276" t="s">
        <v>68700</v>
      </c>
      <c r="AC8792" s="277">
        <v>7646.58</v>
      </c>
      <c r="AE8792" s="246" t="s">
        <v>63572</v>
      </c>
      <c r="AF8792" s="247">
        <v>13172.13</v>
      </c>
      <c r="AH8792" s="226" t="s">
        <v>23119</v>
      </c>
      <c r="AI8792" s="227">
        <v>6457.86</v>
      </c>
      <c r="AK8792" s="207" t="s">
        <v>22921</v>
      </c>
      <c r="AL8792" s="208">
        <v>26219.040000000001</v>
      </c>
      <c r="AM8792" s="93"/>
      <c r="AN8792" s="93"/>
      <c r="AO8792" s="93"/>
    </row>
    <row r="8793" spans="28:41" x14ac:dyDescent="0.55000000000000004">
      <c r="AB8793" s="276" t="s">
        <v>35608</v>
      </c>
      <c r="AC8793" s="277">
        <v>242</v>
      </c>
      <c r="AE8793" s="246" t="s">
        <v>62098</v>
      </c>
      <c r="AF8793" s="247">
        <v>3278.66</v>
      </c>
      <c r="AH8793" s="226" t="s">
        <v>23120</v>
      </c>
      <c r="AI8793" s="227">
        <v>901.46</v>
      </c>
      <c r="AK8793" s="207" t="s">
        <v>22922</v>
      </c>
      <c r="AL8793" s="208">
        <v>2005.76</v>
      </c>
      <c r="AM8793" s="93"/>
      <c r="AN8793" s="93"/>
      <c r="AO8793" s="93"/>
    </row>
    <row r="8794" spans="28:41" x14ac:dyDescent="0.55000000000000004">
      <c r="AB8794" s="276" t="s">
        <v>35609</v>
      </c>
      <c r="AC8794" s="277">
        <v>-3996.27</v>
      </c>
      <c r="AE8794" s="246" t="s">
        <v>62099</v>
      </c>
      <c r="AF8794" s="247">
        <v>204.09</v>
      </c>
      <c r="AH8794" s="226" t="s">
        <v>23121</v>
      </c>
      <c r="AI8794" s="227">
        <v>497.47</v>
      </c>
      <c r="AK8794" s="207" t="s">
        <v>22923</v>
      </c>
      <c r="AL8794" s="208">
        <v>970.2</v>
      </c>
      <c r="AM8794" s="93"/>
      <c r="AN8794" s="93"/>
      <c r="AO8794" s="93"/>
    </row>
    <row r="8795" spans="28:41" x14ac:dyDescent="0.55000000000000004">
      <c r="AB8795" s="276" t="s">
        <v>34090</v>
      </c>
      <c r="AC8795" s="277">
        <v>15.84</v>
      </c>
      <c r="AE8795" s="246" t="s">
        <v>62100</v>
      </c>
      <c r="AF8795" s="247">
        <v>675.63</v>
      </c>
      <c r="AH8795" s="226" t="s">
        <v>23122</v>
      </c>
      <c r="AI8795" s="227">
        <v>600.79999999999995</v>
      </c>
      <c r="AK8795" s="207" t="s">
        <v>22924</v>
      </c>
      <c r="AL8795" s="208">
        <v>2696</v>
      </c>
      <c r="AM8795" s="93"/>
      <c r="AN8795" s="93"/>
      <c r="AO8795" s="93"/>
    </row>
    <row r="8796" spans="28:41" x14ac:dyDescent="0.55000000000000004">
      <c r="AB8796" s="276" t="s">
        <v>34091</v>
      </c>
      <c r="AC8796" s="277">
        <v>585.97</v>
      </c>
      <c r="AE8796" s="246" t="s">
        <v>64584</v>
      </c>
      <c r="AF8796" s="247">
        <v>1436.68</v>
      </c>
      <c r="AH8796" s="226" t="s">
        <v>52941</v>
      </c>
      <c r="AI8796" s="227">
        <v>271</v>
      </c>
      <c r="AK8796" s="207" t="s">
        <v>22925</v>
      </c>
      <c r="AL8796" s="208">
        <v>28428</v>
      </c>
      <c r="AM8796" s="93"/>
      <c r="AN8796" s="93"/>
      <c r="AO8796" s="93"/>
    </row>
    <row r="8797" spans="28:41" x14ac:dyDescent="0.55000000000000004">
      <c r="AB8797" s="276" t="s">
        <v>34092</v>
      </c>
      <c r="AC8797" s="277">
        <v>1050</v>
      </c>
      <c r="AE8797" s="246" t="s">
        <v>61110</v>
      </c>
      <c r="AF8797" s="247">
        <v>2783.07</v>
      </c>
      <c r="AH8797" s="226" t="s">
        <v>52942</v>
      </c>
      <c r="AI8797" s="227">
        <v>61370.64</v>
      </c>
      <c r="AK8797" s="207" t="s">
        <v>22926</v>
      </c>
      <c r="AL8797" s="208">
        <v>19879.150000000001</v>
      </c>
      <c r="AM8797" s="93"/>
      <c r="AN8797" s="93"/>
      <c r="AO8797" s="93"/>
    </row>
    <row r="8798" spans="28:41" x14ac:dyDescent="0.55000000000000004">
      <c r="AB8798" s="276" t="s">
        <v>62221</v>
      </c>
      <c r="AC8798" s="277">
        <v>929481.33</v>
      </c>
      <c r="AE8798" s="246" t="s">
        <v>58597</v>
      </c>
      <c r="AF8798" s="247">
        <v>25752.7</v>
      </c>
      <c r="AH8798" s="226" t="s">
        <v>52943</v>
      </c>
      <c r="AI8798" s="227">
        <v>4600.84</v>
      </c>
      <c r="AK8798" s="207" t="s">
        <v>22927</v>
      </c>
      <c r="AL8798" s="208">
        <v>1517.16</v>
      </c>
      <c r="AM8798" s="93"/>
      <c r="AN8798" s="93"/>
      <c r="AO8798" s="93"/>
    </row>
    <row r="8799" spans="28:41" x14ac:dyDescent="0.55000000000000004">
      <c r="AB8799" s="276" t="s">
        <v>35616</v>
      </c>
      <c r="AC8799" s="277">
        <v>1233879.44</v>
      </c>
      <c r="AE8799" s="246" t="s">
        <v>58598</v>
      </c>
      <c r="AF8799" s="247">
        <v>1970.09</v>
      </c>
      <c r="AH8799" s="226" t="s">
        <v>52944</v>
      </c>
      <c r="AI8799" s="227">
        <v>14309.92</v>
      </c>
      <c r="AK8799" s="207" t="s">
        <v>22928</v>
      </c>
      <c r="AL8799" s="208">
        <v>277.66000000000003</v>
      </c>
      <c r="AM8799" s="93"/>
      <c r="AN8799" s="93"/>
      <c r="AO8799" s="93"/>
    </row>
    <row r="8800" spans="28:41" x14ac:dyDescent="0.55000000000000004">
      <c r="AB8800" s="276" t="s">
        <v>34093</v>
      </c>
      <c r="AC8800" s="277">
        <v>62281.38</v>
      </c>
      <c r="AE8800" s="246" t="s">
        <v>62101</v>
      </c>
      <c r="AF8800" s="247">
        <v>1148.73</v>
      </c>
      <c r="AH8800" s="226" t="s">
        <v>52945</v>
      </c>
      <c r="AI8800" s="227">
        <v>8301.6</v>
      </c>
      <c r="AK8800" s="207" t="s">
        <v>22929</v>
      </c>
      <c r="AL8800" s="208">
        <v>1636.76</v>
      </c>
      <c r="AM8800" s="93"/>
      <c r="AN8800" s="93"/>
      <c r="AO8800" s="93"/>
    </row>
    <row r="8801" spans="28:41" x14ac:dyDescent="0.55000000000000004">
      <c r="AB8801" s="276" t="s">
        <v>68701</v>
      </c>
      <c r="AC8801" s="277">
        <v>1425000</v>
      </c>
      <c r="AE8801" s="246" t="s">
        <v>61477</v>
      </c>
      <c r="AF8801" s="247">
        <v>3814.1</v>
      </c>
      <c r="AH8801" s="226" t="s">
        <v>52946</v>
      </c>
      <c r="AI8801" s="227">
        <v>1000</v>
      </c>
      <c r="AK8801" s="207" t="s">
        <v>22930</v>
      </c>
      <c r="AL8801" s="208">
        <v>9545.59</v>
      </c>
      <c r="AM8801" s="93"/>
      <c r="AN8801" s="93"/>
      <c r="AO8801" s="93"/>
    </row>
    <row r="8802" spans="28:41" x14ac:dyDescent="0.55000000000000004">
      <c r="AB8802" s="276" t="s">
        <v>68702</v>
      </c>
      <c r="AC8802" s="277">
        <v>15725.21</v>
      </c>
      <c r="AE8802" s="246" t="s">
        <v>60587</v>
      </c>
      <c r="AF8802" s="247">
        <v>7625.04</v>
      </c>
      <c r="AH8802" s="226" t="s">
        <v>23128</v>
      </c>
      <c r="AI8802" s="227">
        <v>123527.7</v>
      </c>
      <c r="AK8802" s="207" t="s">
        <v>22931</v>
      </c>
      <c r="AL8802" s="208">
        <v>8082.56</v>
      </c>
      <c r="AM8802" s="93"/>
      <c r="AN8802" s="93"/>
      <c r="AO8802" s="93"/>
    </row>
    <row r="8803" spans="28:41" x14ac:dyDescent="0.55000000000000004">
      <c r="AB8803" s="276" t="s">
        <v>63366</v>
      </c>
      <c r="AC8803" s="277">
        <v>429428.45</v>
      </c>
      <c r="AE8803" s="246" t="s">
        <v>60588</v>
      </c>
      <c r="AF8803" s="247">
        <v>575.32000000000005</v>
      </c>
      <c r="AH8803" s="226" t="s">
        <v>47055</v>
      </c>
      <c r="AI8803" s="227">
        <v>4172</v>
      </c>
      <c r="AK8803" s="207" t="s">
        <v>22932</v>
      </c>
      <c r="AL8803" s="208">
        <v>218.12</v>
      </c>
      <c r="AM8803" s="93"/>
      <c r="AN8803" s="93"/>
      <c r="AO8803" s="93"/>
    </row>
    <row r="8804" spans="28:41" x14ac:dyDescent="0.55000000000000004">
      <c r="AB8804" s="276" t="s">
        <v>42905</v>
      </c>
      <c r="AC8804" s="277">
        <v>65729</v>
      </c>
      <c r="AE8804" s="246" t="s">
        <v>60589</v>
      </c>
      <c r="AF8804" s="247">
        <v>1868.16</v>
      </c>
      <c r="AH8804" s="226" t="s">
        <v>52947</v>
      </c>
      <c r="AI8804" s="227">
        <v>86110</v>
      </c>
      <c r="AK8804" s="207" t="s">
        <v>22933</v>
      </c>
      <c r="AL8804" s="208">
        <v>5202.66</v>
      </c>
      <c r="AM8804" s="93"/>
      <c r="AN8804" s="93"/>
      <c r="AO8804" s="93"/>
    </row>
    <row r="8805" spans="28:41" x14ac:dyDescent="0.55000000000000004">
      <c r="AB8805" s="276" t="s">
        <v>53663</v>
      </c>
      <c r="AC8805" s="277">
        <v>85.8</v>
      </c>
      <c r="AE8805" s="246" t="s">
        <v>23272</v>
      </c>
      <c r="AF8805" s="247">
        <v>4016.33</v>
      </c>
      <c r="AH8805" s="226" t="s">
        <v>33810</v>
      </c>
      <c r="AI8805" s="227">
        <v>439114</v>
      </c>
      <c r="AK8805" s="207" t="s">
        <v>22934</v>
      </c>
      <c r="AL8805" s="208">
        <v>398</v>
      </c>
      <c r="AM8805" s="93"/>
      <c r="AN8805" s="93"/>
      <c r="AO8805" s="93"/>
    </row>
    <row r="8806" spans="28:41" x14ac:dyDescent="0.55000000000000004">
      <c r="AB8806" s="276" t="s">
        <v>53664</v>
      </c>
      <c r="AC8806" s="277">
        <v>6.43</v>
      </c>
      <c r="AE8806" s="246" t="s">
        <v>23274</v>
      </c>
      <c r="AF8806" s="247">
        <v>18280.419999999998</v>
      </c>
      <c r="AH8806" s="226" t="s">
        <v>23129</v>
      </c>
      <c r="AI8806" s="227">
        <v>8498.57</v>
      </c>
      <c r="AK8806" s="207" t="s">
        <v>22935</v>
      </c>
      <c r="AL8806" s="208">
        <v>47866.04</v>
      </c>
      <c r="AM8806" s="93"/>
      <c r="AN8806" s="93"/>
      <c r="AO8806" s="93"/>
    </row>
    <row r="8807" spans="28:41" x14ac:dyDescent="0.55000000000000004">
      <c r="AB8807" s="276" t="s">
        <v>50382</v>
      </c>
      <c r="AC8807" s="277">
        <v>24398.09</v>
      </c>
      <c r="AE8807" s="246" t="s">
        <v>50135</v>
      </c>
      <c r="AF8807" s="247">
        <v>29576.34</v>
      </c>
      <c r="AH8807" s="226" t="s">
        <v>48979</v>
      </c>
      <c r="AI8807" s="227">
        <v>41168.300000000003</v>
      </c>
      <c r="AK8807" s="207" t="s">
        <v>22936</v>
      </c>
      <c r="AL8807" s="208">
        <v>19879.150000000001</v>
      </c>
      <c r="AM8807" s="93"/>
      <c r="AN8807" s="93"/>
      <c r="AO8807" s="93"/>
    </row>
    <row r="8808" spans="28:41" x14ac:dyDescent="0.55000000000000004">
      <c r="AB8808" s="276" t="s">
        <v>62805</v>
      </c>
      <c r="AC8808" s="277">
        <v>12000</v>
      </c>
      <c r="AE8808" s="246" t="s">
        <v>23276</v>
      </c>
      <c r="AF8808" s="247">
        <v>13200</v>
      </c>
      <c r="AH8808" s="226" t="s">
        <v>23130</v>
      </c>
      <c r="AI8808" s="227">
        <v>14284.67</v>
      </c>
      <c r="AK8808" s="207" t="s">
        <v>22937</v>
      </c>
      <c r="AL8808" s="208">
        <v>5202.66</v>
      </c>
      <c r="AM8808" s="93"/>
      <c r="AN8808" s="93"/>
      <c r="AO8808" s="93"/>
    </row>
    <row r="8809" spans="28:41" x14ac:dyDescent="0.55000000000000004">
      <c r="AB8809" s="276" t="s">
        <v>53668</v>
      </c>
      <c r="AC8809" s="277">
        <v>892.07</v>
      </c>
      <c r="AE8809" s="246" t="s">
        <v>57585</v>
      </c>
      <c r="AF8809" s="247">
        <v>743</v>
      </c>
      <c r="AH8809" s="226" t="s">
        <v>23131</v>
      </c>
      <c r="AI8809" s="227">
        <v>6311.59</v>
      </c>
      <c r="AK8809" s="207" t="s">
        <v>22938</v>
      </c>
      <c r="AL8809" s="208">
        <v>5576.95</v>
      </c>
      <c r="AM8809" s="93"/>
      <c r="AN8809" s="93"/>
      <c r="AO8809" s="93"/>
    </row>
    <row r="8810" spans="28:41" x14ac:dyDescent="0.55000000000000004">
      <c r="AB8810" s="276" t="s">
        <v>68703</v>
      </c>
      <c r="AC8810" s="277">
        <v>1494.58</v>
      </c>
      <c r="AE8810" s="246" t="s">
        <v>57586</v>
      </c>
      <c r="AF8810" s="247">
        <v>1357</v>
      </c>
      <c r="AH8810" s="226" t="s">
        <v>33811</v>
      </c>
      <c r="AI8810" s="227">
        <v>22650</v>
      </c>
      <c r="AK8810" s="207" t="s">
        <v>22939</v>
      </c>
      <c r="AL8810" s="208">
        <v>1247.8599999999999</v>
      </c>
      <c r="AM8810" s="93"/>
      <c r="AN8810" s="93"/>
      <c r="AO8810" s="93"/>
    </row>
    <row r="8811" spans="28:41" x14ac:dyDescent="0.55000000000000004">
      <c r="AB8811" s="276" t="s">
        <v>50383</v>
      </c>
      <c r="AC8811" s="277">
        <v>84764.18</v>
      </c>
      <c r="AE8811" s="246" t="s">
        <v>52991</v>
      </c>
      <c r="AF8811" s="247">
        <v>57065.9</v>
      </c>
      <c r="AH8811" s="226" t="s">
        <v>23132</v>
      </c>
      <c r="AI8811" s="227">
        <v>295500</v>
      </c>
      <c r="AK8811" s="207" t="s">
        <v>22940</v>
      </c>
      <c r="AL8811" s="208">
        <v>1636.76</v>
      </c>
      <c r="AM8811" s="93"/>
      <c r="AN8811" s="93"/>
      <c r="AO8811" s="93"/>
    </row>
    <row r="8812" spans="28:41" x14ac:dyDescent="0.55000000000000004">
      <c r="AB8812" s="276" t="s">
        <v>62222</v>
      </c>
      <c r="AC8812" s="277">
        <v>345.32</v>
      </c>
      <c r="AE8812" s="246" t="s">
        <v>13860</v>
      </c>
      <c r="AF8812" s="247">
        <v>-1307.43</v>
      </c>
      <c r="AH8812" s="226" t="s">
        <v>23133</v>
      </c>
      <c r="AI8812" s="227">
        <v>1279.74</v>
      </c>
      <c r="AK8812" s="207" t="s">
        <v>22941</v>
      </c>
      <c r="AL8812" s="208">
        <v>13831</v>
      </c>
      <c r="AM8812" s="93"/>
      <c r="AN8812" s="93"/>
      <c r="AO8812" s="93"/>
    </row>
    <row r="8813" spans="28:41" x14ac:dyDescent="0.55000000000000004">
      <c r="AB8813" s="276" t="s">
        <v>68704</v>
      </c>
      <c r="AC8813" s="277">
        <v>452714.83</v>
      </c>
      <c r="AE8813" s="246" t="s">
        <v>23327</v>
      </c>
      <c r="AF8813" s="247">
        <v>-55758.47</v>
      </c>
      <c r="AH8813" s="226" t="s">
        <v>23134</v>
      </c>
      <c r="AI8813" s="227">
        <v>78347.460000000006</v>
      </c>
      <c r="AK8813" s="207" t="s">
        <v>22942</v>
      </c>
      <c r="AL8813" s="208">
        <v>39188.42</v>
      </c>
      <c r="AM8813" s="93"/>
      <c r="AN8813" s="93"/>
      <c r="AO8813" s="93"/>
    </row>
    <row r="8814" spans="28:41" x14ac:dyDescent="0.55000000000000004">
      <c r="AB8814" s="276" t="s">
        <v>68705</v>
      </c>
      <c r="AC8814" s="277">
        <v>1430497.41</v>
      </c>
      <c r="AE8814" s="246" t="s">
        <v>52992</v>
      </c>
      <c r="AF8814" s="247">
        <v>4350.6499999999996</v>
      </c>
      <c r="AH8814" s="226" t="s">
        <v>33812</v>
      </c>
      <c r="AI8814" s="227">
        <v>130785.53</v>
      </c>
      <c r="AK8814" s="207" t="s">
        <v>22943</v>
      </c>
      <c r="AL8814" s="208">
        <v>27527.7</v>
      </c>
      <c r="AM8814" s="93"/>
      <c r="AN8814" s="93"/>
      <c r="AO8814" s="93"/>
    </row>
    <row r="8815" spans="28:41" x14ac:dyDescent="0.55000000000000004">
      <c r="AB8815" s="276" t="s">
        <v>68706</v>
      </c>
      <c r="AC8815" s="277">
        <v>379765.28</v>
      </c>
      <c r="AE8815" s="246" t="s">
        <v>23329</v>
      </c>
      <c r="AF8815" s="247">
        <v>-4350.6499999999996</v>
      </c>
      <c r="AH8815" s="226" t="s">
        <v>33813</v>
      </c>
      <c r="AI8815" s="227">
        <v>63411.21</v>
      </c>
      <c r="AK8815" s="207" t="s">
        <v>22944</v>
      </c>
      <c r="AL8815" s="208">
        <v>218.12</v>
      </c>
      <c r="AM8815" s="93"/>
      <c r="AN8815" s="93"/>
      <c r="AO8815" s="93"/>
    </row>
    <row r="8816" spans="28:41" x14ac:dyDescent="0.55000000000000004">
      <c r="AB8816" s="276" t="s">
        <v>68707</v>
      </c>
      <c r="AC8816" s="277">
        <v>53687.69</v>
      </c>
      <c r="AE8816" s="246" t="s">
        <v>52993</v>
      </c>
      <c r="AF8816" s="247">
        <v>787.51</v>
      </c>
      <c r="AH8816" s="226" t="s">
        <v>52948</v>
      </c>
      <c r="AI8816" s="227">
        <v>18029.419999999998</v>
      </c>
      <c r="AK8816" s="207" t="s">
        <v>22945</v>
      </c>
      <c r="AL8816" s="208">
        <v>91927.97</v>
      </c>
      <c r="AM8816" s="93"/>
      <c r="AN8816" s="93"/>
      <c r="AO8816" s="93"/>
    </row>
    <row r="8817" spans="28:41" x14ac:dyDescent="0.55000000000000004">
      <c r="AB8817" s="276" t="s">
        <v>68708</v>
      </c>
      <c r="AC8817" s="277">
        <v>475736.56</v>
      </c>
      <c r="AE8817" s="246" t="s">
        <v>23330</v>
      </c>
      <c r="AF8817" s="247">
        <v>-787.51</v>
      </c>
      <c r="AH8817" s="226" t="s">
        <v>23135</v>
      </c>
      <c r="AI8817" s="227">
        <v>461.75</v>
      </c>
      <c r="AK8817" s="207" t="s">
        <v>22946</v>
      </c>
      <c r="AL8817" s="208">
        <v>568.03</v>
      </c>
      <c r="AM8817" s="93"/>
      <c r="AN8817" s="93"/>
      <c r="AO8817" s="93"/>
    </row>
    <row r="8818" spans="28:41" x14ac:dyDescent="0.55000000000000004">
      <c r="AB8818" s="276" t="s">
        <v>68709</v>
      </c>
      <c r="AC8818" s="277">
        <v>1836.98</v>
      </c>
      <c r="AE8818" s="246" t="s">
        <v>23331</v>
      </c>
      <c r="AF8818" s="247">
        <v>-503.37</v>
      </c>
      <c r="AH8818" s="226" t="s">
        <v>52949</v>
      </c>
      <c r="AI8818" s="227">
        <v>203339.23</v>
      </c>
      <c r="AK8818" s="207" t="s">
        <v>22947</v>
      </c>
      <c r="AL8818" s="208">
        <v>15530.33</v>
      </c>
      <c r="AM8818" s="93"/>
      <c r="AN8818" s="93"/>
      <c r="AO8818" s="93"/>
    </row>
    <row r="8819" spans="28:41" x14ac:dyDescent="0.55000000000000004">
      <c r="AB8819" s="276" t="s">
        <v>68710</v>
      </c>
      <c r="AC8819" s="277">
        <v>48016.32</v>
      </c>
      <c r="AE8819" s="246" t="s">
        <v>23335</v>
      </c>
      <c r="AF8819" s="247">
        <v>-38.5</v>
      </c>
      <c r="AH8819" s="226" t="s">
        <v>23137</v>
      </c>
      <c r="AI8819" s="227">
        <v>106600.81</v>
      </c>
      <c r="AK8819" s="207" t="s">
        <v>22948</v>
      </c>
      <c r="AL8819" s="208">
        <v>969.67</v>
      </c>
      <c r="AM8819" s="93"/>
      <c r="AN8819" s="93"/>
      <c r="AO8819" s="93"/>
    </row>
    <row r="8820" spans="28:41" x14ac:dyDescent="0.55000000000000004">
      <c r="AB8820" s="276" t="s">
        <v>40615</v>
      </c>
      <c r="AC8820" s="277">
        <v>57800.49</v>
      </c>
      <c r="AE8820" s="246" t="s">
        <v>23336</v>
      </c>
      <c r="AF8820" s="247">
        <v>-123.33</v>
      </c>
      <c r="AH8820" s="226" t="s">
        <v>52950</v>
      </c>
      <c r="AI8820" s="227">
        <v>-6064.32</v>
      </c>
      <c r="AK8820" s="207" t="s">
        <v>22949</v>
      </c>
      <c r="AL8820" s="208">
        <v>210</v>
      </c>
      <c r="AM8820" s="93"/>
      <c r="AN8820" s="93"/>
      <c r="AO8820" s="93"/>
    </row>
    <row r="8821" spans="28:41" x14ac:dyDescent="0.55000000000000004">
      <c r="AB8821" s="276" t="s">
        <v>68711</v>
      </c>
      <c r="AC8821" s="277">
        <v>532809.68999999994</v>
      </c>
      <c r="AE8821" s="246" t="s">
        <v>52996</v>
      </c>
      <c r="AF8821" s="247">
        <v>665.2</v>
      </c>
      <c r="AH8821" s="226" t="s">
        <v>52951</v>
      </c>
      <c r="AI8821" s="227">
        <v>14789</v>
      </c>
      <c r="AK8821" s="207" t="s">
        <v>22950</v>
      </c>
      <c r="AL8821" s="208">
        <v>1353.04</v>
      </c>
      <c r="AM8821" s="93"/>
      <c r="AN8821" s="93"/>
      <c r="AO8821" s="93"/>
    </row>
    <row r="8822" spans="28:41" x14ac:dyDescent="0.55000000000000004">
      <c r="AB8822" s="276" t="s">
        <v>68712</v>
      </c>
      <c r="AC8822" s="277">
        <v>657197.78</v>
      </c>
      <c r="AE8822" s="246" t="s">
        <v>23339</v>
      </c>
      <c r="AF8822" s="247">
        <v>-2532.7199999999998</v>
      </c>
      <c r="AH8822" s="226" t="s">
        <v>52952</v>
      </c>
      <c r="AI8822" s="227">
        <v>14563.86</v>
      </c>
      <c r="AK8822" s="207" t="s">
        <v>22951</v>
      </c>
      <c r="AL8822" s="208">
        <v>758</v>
      </c>
      <c r="AM8822" s="93"/>
      <c r="AN8822" s="93"/>
      <c r="AO8822" s="93"/>
    </row>
    <row r="8823" spans="28:41" x14ac:dyDescent="0.55000000000000004">
      <c r="AB8823" s="276" t="s">
        <v>36679</v>
      </c>
      <c r="AC8823" s="277">
        <v>283548.3</v>
      </c>
      <c r="AE8823" s="246" t="s">
        <v>23340</v>
      </c>
      <c r="AF8823" s="247">
        <v>-193.75</v>
      </c>
      <c r="AH8823" s="226" t="s">
        <v>52953</v>
      </c>
      <c r="AI8823" s="227">
        <v>1114.06</v>
      </c>
      <c r="AK8823" s="207" t="s">
        <v>22952</v>
      </c>
      <c r="AL8823" s="208">
        <v>297.60000000000002</v>
      </c>
      <c r="AM8823" s="93"/>
      <c r="AN8823" s="93"/>
      <c r="AO8823" s="93"/>
    </row>
    <row r="8824" spans="28:41" x14ac:dyDescent="0.55000000000000004">
      <c r="AB8824" s="276" t="s">
        <v>40616</v>
      </c>
      <c r="AC8824" s="277">
        <v>896311.1</v>
      </c>
      <c r="AE8824" s="246" t="s">
        <v>52997</v>
      </c>
      <c r="AF8824" s="247">
        <v>2726.47</v>
      </c>
      <c r="AH8824" s="226" t="s">
        <v>52954</v>
      </c>
      <c r="AI8824" s="227">
        <v>9600.9</v>
      </c>
      <c r="AK8824" s="207" t="s">
        <v>22953</v>
      </c>
      <c r="AL8824" s="208">
        <v>369.93</v>
      </c>
      <c r="AM8824" s="93"/>
      <c r="AN8824" s="93"/>
      <c r="AO8824" s="93"/>
    </row>
    <row r="8825" spans="28:41" x14ac:dyDescent="0.55000000000000004">
      <c r="AB8825" s="276" t="s">
        <v>40617</v>
      </c>
      <c r="AC8825" s="277">
        <v>249106.88</v>
      </c>
      <c r="AE8825" s="246" t="s">
        <v>23344</v>
      </c>
      <c r="AF8825" s="247">
        <v>-516.75</v>
      </c>
      <c r="AH8825" s="226" t="s">
        <v>52955</v>
      </c>
      <c r="AI8825" s="227">
        <v>227.52</v>
      </c>
      <c r="AK8825" s="207" t="s">
        <v>22954</v>
      </c>
      <c r="AL8825" s="208">
        <v>834.57</v>
      </c>
      <c r="AM8825" s="93"/>
      <c r="AN8825" s="93"/>
      <c r="AO8825" s="93"/>
    </row>
    <row r="8826" spans="28:41" x14ac:dyDescent="0.55000000000000004">
      <c r="AB8826" s="276" t="s">
        <v>70774</v>
      </c>
      <c r="AC8826" s="277">
        <v>79033</v>
      </c>
      <c r="AE8826" s="246" t="s">
        <v>23345</v>
      </c>
      <c r="AF8826" s="247">
        <v>-39.53</v>
      </c>
      <c r="AH8826" s="226" t="s">
        <v>52956</v>
      </c>
      <c r="AI8826" s="227">
        <v>4062.45</v>
      </c>
      <c r="AK8826" s="207" t="s">
        <v>22955</v>
      </c>
      <c r="AL8826" s="208">
        <v>3380.37</v>
      </c>
      <c r="AM8826" s="93"/>
      <c r="AN8826" s="93"/>
      <c r="AO8826" s="93"/>
    </row>
    <row r="8827" spans="28:41" x14ac:dyDescent="0.55000000000000004">
      <c r="AB8827" s="276" t="s">
        <v>68713</v>
      </c>
      <c r="AC8827" s="277">
        <v>50610.04</v>
      </c>
      <c r="AE8827" s="246" t="s">
        <v>23346</v>
      </c>
      <c r="AF8827" s="247">
        <v>-126.6</v>
      </c>
      <c r="AH8827" s="226" t="s">
        <v>52957</v>
      </c>
      <c r="AI8827" s="227">
        <v>1552.13</v>
      </c>
      <c r="AK8827" s="207" t="s">
        <v>22956</v>
      </c>
      <c r="AL8827" s="208">
        <v>5225</v>
      </c>
      <c r="AM8827" s="93"/>
      <c r="AN8827" s="93"/>
      <c r="AO8827" s="93"/>
    </row>
    <row r="8828" spans="28:41" x14ac:dyDescent="0.55000000000000004">
      <c r="AB8828" s="276" t="s">
        <v>57820</v>
      </c>
      <c r="AC8828" s="277">
        <v>8447408.4100000001</v>
      </c>
      <c r="AE8828" s="246" t="s">
        <v>52999</v>
      </c>
      <c r="AF8828" s="247">
        <v>682.88</v>
      </c>
      <c r="AH8828" s="226" t="s">
        <v>52958</v>
      </c>
      <c r="AI8828" s="227">
        <v>900</v>
      </c>
      <c r="AK8828" s="207" t="s">
        <v>22957</v>
      </c>
      <c r="AL8828" s="208">
        <v>827</v>
      </c>
      <c r="AM8828" s="93"/>
      <c r="AN8828" s="93"/>
      <c r="AO8828" s="93"/>
    </row>
    <row r="8829" spans="28:41" x14ac:dyDescent="0.55000000000000004">
      <c r="AB8829" s="276" t="s">
        <v>36680</v>
      </c>
      <c r="AC8829" s="277">
        <v>1981551.13</v>
      </c>
      <c r="AE8829" s="246" t="s">
        <v>57587</v>
      </c>
      <c r="AF8829" s="247">
        <v>503.37</v>
      </c>
      <c r="AH8829" s="226" t="s">
        <v>52959</v>
      </c>
      <c r="AI8829" s="227">
        <v>1250.23</v>
      </c>
      <c r="AK8829" s="207" t="s">
        <v>22958</v>
      </c>
      <c r="AL8829" s="208">
        <v>4612.6000000000004</v>
      </c>
      <c r="AM8829" s="93"/>
      <c r="AN8829" s="93"/>
      <c r="AO8829" s="93"/>
    </row>
    <row r="8830" spans="28:41" x14ac:dyDescent="0.55000000000000004">
      <c r="AB8830" s="276" t="s">
        <v>35617</v>
      </c>
      <c r="AC8830" s="277">
        <v>103410.88</v>
      </c>
      <c r="AE8830" s="246" t="s">
        <v>33821</v>
      </c>
      <c r="AF8830" s="247">
        <v>43900</v>
      </c>
      <c r="AH8830" s="226" t="s">
        <v>52960</v>
      </c>
      <c r="AI8830" s="227">
        <v>390.37</v>
      </c>
      <c r="AK8830" s="207" t="s">
        <v>22959</v>
      </c>
      <c r="AL8830" s="208">
        <v>609.07000000000005</v>
      </c>
      <c r="AM8830" s="93"/>
      <c r="AN8830" s="93"/>
      <c r="AO8830" s="93"/>
    </row>
    <row r="8831" spans="28:41" x14ac:dyDescent="0.55000000000000004">
      <c r="AB8831" s="276" t="s">
        <v>47243</v>
      </c>
      <c r="AC8831" s="277">
        <v>300613</v>
      </c>
      <c r="AE8831" s="246" t="s">
        <v>33823</v>
      </c>
      <c r="AF8831" s="247">
        <v>57075.41</v>
      </c>
      <c r="AH8831" s="226" t="s">
        <v>52961</v>
      </c>
      <c r="AI8831" s="227">
        <v>2674.26</v>
      </c>
      <c r="AK8831" s="207" t="s">
        <v>22960</v>
      </c>
      <c r="AL8831" s="208">
        <v>1485</v>
      </c>
      <c r="AM8831" s="93"/>
      <c r="AN8831" s="93"/>
      <c r="AO8831" s="93"/>
    </row>
    <row r="8832" spans="28:41" x14ac:dyDescent="0.55000000000000004">
      <c r="AB8832" s="276" t="s">
        <v>66720</v>
      </c>
      <c r="AC8832" s="277">
        <v>10724673.699999999</v>
      </c>
      <c r="AE8832" s="246" t="s">
        <v>63247</v>
      </c>
      <c r="AF8832" s="247">
        <v>226</v>
      </c>
      <c r="AH8832" s="226" t="s">
        <v>52962</v>
      </c>
      <c r="AI8832" s="227">
        <v>2549.2800000000002</v>
      </c>
      <c r="AK8832" s="207" t="s">
        <v>22961</v>
      </c>
      <c r="AL8832" s="208">
        <v>15530.33</v>
      </c>
      <c r="AM8832" s="93"/>
      <c r="AN8832" s="93"/>
      <c r="AO8832" s="93"/>
    </row>
    <row r="8833" spans="28:41" x14ac:dyDescent="0.55000000000000004">
      <c r="AB8833" s="276" t="s">
        <v>53672</v>
      </c>
      <c r="AC8833" s="277">
        <v>395.93</v>
      </c>
      <c r="AE8833" s="246" t="s">
        <v>35264</v>
      </c>
      <c r="AF8833" s="247">
        <v>636343.62</v>
      </c>
      <c r="AH8833" s="226" t="s">
        <v>52963</v>
      </c>
      <c r="AI8833" s="227">
        <v>14082</v>
      </c>
      <c r="AK8833" s="207" t="s">
        <v>22962</v>
      </c>
      <c r="AL8833" s="208">
        <v>4612.6000000000004</v>
      </c>
      <c r="AM8833" s="93"/>
      <c r="AN8833" s="93"/>
      <c r="AO8833" s="93"/>
    </row>
    <row r="8834" spans="28:41" x14ac:dyDescent="0.55000000000000004">
      <c r="AB8834" s="276" t="s">
        <v>62223</v>
      </c>
      <c r="AC8834" s="277">
        <v>7824.22</v>
      </c>
      <c r="AE8834" s="246" t="s">
        <v>63248</v>
      </c>
      <c r="AF8834" s="247">
        <v>38229.18</v>
      </c>
      <c r="AH8834" s="226" t="s">
        <v>52964</v>
      </c>
      <c r="AI8834" s="227">
        <v>1077.27</v>
      </c>
      <c r="AK8834" s="207" t="s">
        <v>22963</v>
      </c>
      <c r="AL8834" s="208">
        <v>1485</v>
      </c>
      <c r="AM8834" s="93"/>
      <c r="AN8834" s="93"/>
      <c r="AO8834" s="93"/>
    </row>
    <row r="8835" spans="28:41" x14ac:dyDescent="0.55000000000000004">
      <c r="AB8835" s="276" t="s">
        <v>68714</v>
      </c>
      <c r="AC8835" s="277">
        <v>278.83</v>
      </c>
      <c r="AE8835" s="246" t="s">
        <v>53000</v>
      </c>
      <c r="AF8835" s="247">
        <v>10500</v>
      </c>
      <c r="AH8835" s="226" t="s">
        <v>52965</v>
      </c>
      <c r="AI8835" s="227">
        <v>2758.97</v>
      </c>
      <c r="AK8835" s="207" t="s">
        <v>22964</v>
      </c>
      <c r="AL8835" s="208">
        <v>1578.74</v>
      </c>
      <c r="AM8835" s="93"/>
      <c r="AN8835" s="93"/>
      <c r="AO8835" s="93"/>
    </row>
    <row r="8836" spans="28:41" x14ac:dyDescent="0.55000000000000004">
      <c r="AB8836" s="276" t="s">
        <v>68715</v>
      </c>
      <c r="AC8836" s="277">
        <v>1324.66</v>
      </c>
      <c r="AE8836" s="246" t="s">
        <v>33829</v>
      </c>
      <c r="AF8836" s="247">
        <v>59616.81</v>
      </c>
      <c r="AH8836" s="226" t="s">
        <v>50123</v>
      </c>
      <c r="AI8836" s="227">
        <v>7548.33</v>
      </c>
      <c r="AK8836" s="207" t="s">
        <v>22965</v>
      </c>
      <c r="AL8836" s="208">
        <v>4424.9399999999996</v>
      </c>
      <c r="AM8836" s="93"/>
      <c r="AN8836" s="93"/>
      <c r="AO8836" s="93"/>
    </row>
    <row r="8837" spans="28:41" x14ac:dyDescent="0.55000000000000004">
      <c r="AB8837" s="276" t="s">
        <v>68716</v>
      </c>
      <c r="AC8837" s="277">
        <v>2055.83</v>
      </c>
      <c r="AE8837" s="246" t="s">
        <v>48987</v>
      </c>
      <c r="AF8837" s="247">
        <v>36180.49</v>
      </c>
      <c r="AH8837" s="226" t="s">
        <v>52966</v>
      </c>
      <c r="AI8837" s="227">
        <v>4037.15</v>
      </c>
      <c r="AK8837" s="207" t="s">
        <v>22966</v>
      </c>
      <c r="AL8837" s="208">
        <v>2549.9699999999998</v>
      </c>
      <c r="AM8837" s="93"/>
      <c r="AN8837" s="93"/>
      <c r="AO8837" s="93"/>
    </row>
    <row r="8838" spans="28:41" x14ac:dyDescent="0.55000000000000004">
      <c r="AB8838" s="276" t="s">
        <v>60715</v>
      </c>
      <c r="AC8838" s="277">
        <v>2678.88</v>
      </c>
      <c r="AE8838" s="246" t="s">
        <v>56301</v>
      </c>
      <c r="AF8838" s="247">
        <v>18042.57</v>
      </c>
      <c r="AH8838" s="226" t="s">
        <v>48980</v>
      </c>
      <c r="AI8838" s="227">
        <v>3008.18</v>
      </c>
      <c r="AK8838" s="207" t="s">
        <v>22967</v>
      </c>
      <c r="AL8838" s="208">
        <v>1055.5999999999999</v>
      </c>
      <c r="AM8838" s="93"/>
      <c r="AN8838" s="93"/>
      <c r="AO8838" s="93"/>
    </row>
    <row r="8839" spans="28:41" x14ac:dyDescent="0.55000000000000004">
      <c r="AB8839" s="276" t="s">
        <v>53674</v>
      </c>
      <c r="AC8839" s="277">
        <v>357.05</v>
      </c>
      <c r="AE8839" s="246" t="s">
        <v>33830</v>
      </c>
      <c r="AF8839" s="247">
        <v>291074.08</v>
      </c>
      <c r="AH8839" s="226" t="s">
        <v>48981</v>
      </c>
      <c r="AI8839" s="227">
        <v>57988.89</v>
      </c>
      <c r="AK8839" s="207" t="s">
        <v>22968</v>
      </c>
      <c r="AL8839" s="208">
        <v>5225</v>
      </c>
      <c r="AM8839" s="93"/>
      <c r="AN8839" s="93"/>
      <c r="AO8839" s="93"/>
    </row>
    <row r="8840" spans="28:41" x14ac:dyDescent="0.55000000000000004">
      <c r="AB8840" s="276" t="s">
        <v>53675</v>
      </c>
      <c r="AC8840" s="277">
        <v>647.15</v>
      </c>
      <c r="AE8840" s="246" t="s">
        <v>23348</v>
      </c>
      <c r="AF8840" s="247">
        <v>1281</v>
      </c>
      <c r="AH8840" s="226" t="s">
        <v>52967</v>
      </c>
      <c r="AI8840" s="227">
        <v>1105</v>
      </c>
      <c r="AK8840" s="207" t="s">
        <v>22969</v>
      </c>
      <c r="AL8840" s="208">
        <v>13131.7</v>
      </c>
      <c r="AM8840" s="93"/>
      <c r="AN8840" s="93"/>
      <c r="AO8840" s="93"/>
    </row>
    <row r="8841" spans="28:41" x14ac:dyDescent="0.55000000000000004">
      <c r="AB8841" s="276" t="s">
        <v>53676</v>
      </c>
      <c r="AC8841" s="277">
        <v>58747.29</v>
      </c>
      <c r="AE8841" s="246" t="s">
        <v>35265</v>
      </c>
      <c r="AF8841" s="247">
        <v>2691.75</v>
      </c>
      <c r="AH8841" s="226" t="s">
        <v>48982</v>
      </c>
      <c r="AI8841" s="227">
        <v>47705</v>
      </c>
      <c r="AK8841" s="207" t="s">
        <v>22970</v>
      </c>
      <c r="AL8841" s="208">
        <v>7857.98</v>
      </c>
      <c r="AM8841" s="93"/>
      <c r="AN8841" s="93"/>
      <c r="AO8841" s="93"/>
    </row>
    <row r="8842" spans="28:41" x14ac:dyDescent="0.55000000000000004">
      <c r="AB8842" s="276" t="s">
        <v>62224</v>
      </c>
      <c r="AC8842" s="277">
        <v>11271.29</v>
      </c>
      <c r="AE8842" s="246" t="s">
        <v>23349</v>
      </c>
      <c r="AF8842" s="247">
        <v>165049.81</v>
      </c>
      <c r="AH8842" s="226" t="s">
        <v>52968</v>
      </c>
      <c r="AI8842" s="227">
        <v>18114</v>
      </c>
      <c r="AK8842" s="207" t="s">
        <v>22971</v>
      </c>
      <c r="AL8842" s="208">
        <v>2424.17</v>
      </c>
      <c r="AM8842" s="93"/>
      <c r="AN8842" s="93"/>
      <c r="AO8842" s="93"/>
    </row>
    <row r="8843" spans="28:41" x14ac:dyDescent="0.55000000000000004">
      <c r="AB8843" s="276" t="s">
        <v>56550</v>
      </c>
      <c r="AC8843" s="277">
        <v>8704</v>
      </c>
      <c r="AE8843" s="246" t="s">
        <v>53001</v>
      </c>
      <c r="AF8843" s="247">
        <v>2870.25</v>
      </c>
      <c r="AH8843" s="226" t="s">
        <v>39280</v>
      </c>
      <c r="AI8843" s="227">
        <v>1650.13</v>
      </c>
      <c r="AK8843" s="207" t="s">
        <v>22972</v>
      </c>
      <c r="AL8843" s="208">
        <v>447.23</v>
      </c>
      <c r="AM8843" s="93"/>
      <c r="AN8843" s="93"/>
      <c r="AO8843" s="93"/>
    </row>
    <row r="8844" spans="28:41" x14ac:dyDescent="0.55000000000000004">
      <c r="AB8844" s="276" t="s">
        <v>68717</v>
      </c>
      <c r="AC8844" s="277">
        <v>2022.68</v>
      </c>
      <c r="AE8844" s="246" t="s">
        <v>23350</v>
      </c>
      <c r="AF8844" s="247">
        <v>35046.550000000003</v>
      </c>
      <c r="AH8844" s="226" t="s">
        <v>35255</v>
      </c>
      <c r="AI8844" s="227">
        <v>39168.36</v>
      </c>
      <c r="AK8844" s="207" t="s">
        <v>22973</v>
      </c>
      <c r="AL8844" s="208">
        <v>26760.6</v>
      </c>
      <c r="AM8844" s="93"/>
      <c r="AN8844" s="93"/>
      <c r="AO8844" s="93"/>
    </row>
    <row r="8845" spans="28:41" x14ac:dyDescent="0.55000000000000004">
      <c r="AB8845" s="276" t="s">
        <v>56551</v>
      </c>
      <c r="AC8845" s="277">
        <v>355033.9</v>
      </c>
      <c r="AE8845" s="246" t="s">
        <v>23351</v>
      </c>
      <c r="AF8845" s="247">
        <v>787.51</v>
      </c>
      <c r="AH8845" s="226" t="s">
        <v>36445</v>
      </c>
      <c r="AI8845" s="227">
        <v>2778.74</v>
      </c>
      <c r="AK8845" s="207" t="s">
        <v>22974</v>
      </c>
      <c r="AL8845" s="208">
        <v>3872.6</v>
      </c>
      <c r="AM8845" s="93"/>
      <c r="AN8845" s="93"/>
      <c r="AO8845" s="93"/>
    </row>
    <row r="8846" spans="28:41" x14ac:dyDescent="0.55000000000000004">
      <c r="AB8846" s="276" t="s">
        <v>48241</v>
      </c>
      <c r="AC8846" s="277">
        <v>27191.51</v>
      </c>
      <c r="AE8846" s="246" t="s">
        <v>64585</v>
      </c>
      <c r="AF8846" s="247">
        <v>61945.54</v>
      </c>
      <c r="AH8846" s="226" t="s">
        <v>35256</v>
      </c>
      <c r="AI8846" s="227">
        <v>12453.71</v>
      </c>
      <c r="AK8846" s="207" t="s">
        <v>22975</v>
      </c>
      <c r="AL8846" s="208">
        <v>10796.96</v>
      </c>
      <c r="AM8846" s="93"/>
      <c r="AN8846" s="93"/>
      <c r="AO8846" s="93"/>
    </row>
    <row r="8847" spans="28:41" x14ac:dyDescent="0.55000000000000004">
      <c r="AB8847" s="276" t="s">
        <v>48242</v>
      </c>
      <c r="AC8847" s="277">
        <v>42528.01</v>
      </c>
      <c r="AE8847" s="246" t="s">
        <v>42683</v>
      </c>
      <c r="AF8847" s="247">
        <v>683360.01</v>
      </c>
      <c r="AH8847" s="226" t="s">
        <v>35257</v>
      </c>
      <c r="AI8847" s="227">
        <v>37809.279999999999</v>
      </c>
      <c r="AK8847" s="207" t="s">
        <v>22976</v>
      </c>
      <c r="AL8847" s="208">
        <v>60840</v>
      </c>
      <c r="AM8847" s="93"/>
      <c r="AN8847" s="93"/>
      <c r="AO8847" s="93"/>
    </row>
    <row r="8848" spans="28:41" x14ac:dyDescent="0.55000000000000004">
      <c r="AB8848" s="276" t="s">
        <v>47244</v>
      </c>
      <c r="AC8848" s="277">
        <v>1288.68</v>
      </c>
      <c r="AE8848" s="246" t="s">
        <v>53002</v>
      </c>
      <c r="AF8848" s="247">
        <v>-844.44</v>
      </c>
      <c r="AH8848" s="226" t="s">
        <v>36446</v>
      </c>
      <c r="AI8848" s="227">
        <v>23639.919999999998</v>
      </c>
      <c r="AK8848" s="207" t="s">
        <v>22977</v>
      </c>
      <c r="AL8848" s="208">
        <v>36875.82</v>
      </c>
      <c r="AM8848" s="93"/>
      <c r="AN8848" s="93"/>
      <c r="AO8848" s="93"/>
    </row>
    <row r="8849" spans="28:41" x14ac:dyDescent="0.55000000000000004">
      <c r="AB8849" s="276" t="s">
        <v>68718</v>
      </c>
      <c r="AC8849" s="277">
        <v>81533.97</v>
      </c>
      <c r="AE8849" s="246" t="s">
        <v>36454</v>
      </c>
      <c r="AF8849" s="247">
        <v>626932.57999999996</v>
      </c>
      <c r="AH8849" s="226" t="s">
        <v>36447</v>
      </c>
      <c r="AI8849" s="227">
        <v>67931.5</v>
      </c>
      <c r="AK8849" s="207" t="s">
        <v>22978</v>
      </c>
      <c r="AL8849" s="208">
        <v>124.29</v>
      </c>
      <c r="AM8849" s="93"/>
      <c r="AN8849" s="93"/>
      <c r="AO8849" s="93"/>
    </row>
    <row r="8850" spans="28:41" x14ac:dyDescent="0.55000000000000004">
      <c r="AB8850" s="276" t="s">
        <v>68719</v>
      </c>
      <c r="AC8850" s="277">
        <v>6167.86</v>
      </c>
      <c r="AE8850" s="246" t="s">
        <v>47063</v>
      </c>
      <c r="AF8850" s="247">
        <v>368293.45</v>
      </c>
      <c r="AH8850" s="226" t="s">
        <v>52969</v>
      </c>
      <c r="AI8850" s="227">
        <v>191985.95</v>
      </c>
      <c r="AK8850" s="207" t="s">
        <v>22979</v>
      </c>
      <c r="AL8850" s="208">
        <v>8314.6299999999992</v>
      </c>
      <c r="AM8850" s="93"/>
      <c r="AN8850" s="93"/>
      <c r="AO8850" s="93"/>
    </row>
    <row r="8851" spans="28:41" x14ac:dyDescent="0.55000000000000004">
      <c r="AB8851" s="276" t="s">
        <v>68720</v>
      </c>
      <c r="AC8851" s="277">
        <v>19180.580000000002</v>
      </c>
      <c r="AE8851" s="246" t="s">
        <v>58877</v>
      </c>
      <c r="AF8851" s="247">
        <v>88295.9</v>
      </c>
      <c r="AH8851" s="226" t="s">
        <v>33814</v>
      </c>
      <c r="AI8851" s="227">
        <v>127131.36</v>
      </c>
      <c r="AK8851" s="207" t="s">
        <v>22980</v>
      </c>
      <c r="AL8851" s="208">
        <v>5816</v>
      </c>
      <c r="AM8851" s="93"/>
      <c r="AN8851" s="93"/>
      <c r="AO8851" s="93"/>
    </row>
    <row r="8852" spans="28:41" x14ac:dyDescent="0.55000000000000004">
      <c r="AB8852" s="276" t="s">
        <v>63368</v>
      </c>
      <c r="AC8852" s="277">
        <v>2000</v>
      </c>
      <c r="AE8852" s="246" t="s">
        <v>59132</v>
      </c>
      <c r="AF8852" s="247">
        <v>37634</v>
      </c>
      <c r="AH8852" s="226" t="s">
        <v>42672</v>
      </c>
      <c r="AI8852" s="227">
        <v>20170</v>
      </c>
      <c r="AK8852" s="207" t="s">
        <v>22981</v>
      </c>
      <c r="AL8852" s="208">
        <v>175576</v>
      </c>
      <c r="AM8852" s="93"/>
      <c r="AN8852" s="93"/>
      <c r="AO8852" s="93"/>
    </row>
    <row r="8853" spans="28:41" x14ac:dyDescent="0.55000000000000004">
      <c r="AB8853" s="276" t="s">
        <v>68721</v>
      </c>
      <c r="AC8853" s="277">
        <v>4440.79</v>
      </c>
      <c r="AE8853" s="246" t="s">
        <v>58599</v>
      </c>
      <c r="AF8853" s="247">
        <v>9985.9</v>
      </c>
      <c r="AH8853" s="226" t="s">
        <v>52970</v>
      </c>
      <c r="AI8853" s="227">
        <v>-307.13</v>
      </c>
      <c r="AK8853" s="207" t="s">
        <v>13820</v>
      </c>
      <c r="AL8853" s="208">
        <v>50183.48</v>
      </c>
      <c r="AM8853" s="93"/>
      <c r="AN8853" s="93"/>
      <c r="AO8853" s="93"/>
    </row>
    <row r="8854" spans="28:41" x14ac:dyDescent="0.55000000000000004">
      <c r="AB8854" s="276" t="s">
        <v>64868</v>
      </c>
      <c r="AC8854" s="277">
        <v>182708.63</v>
      </c>
      <c r="AE8854" s="246" t="s">
        <v>58600</v>
      </c>
      <c r="AF8854" s="247">
        <v>763.9</v>
      </c>
      <c r="AH8854" s="226" t="s">
        <v>36448</v>
      </c>
      <c r="AI8854" s="227">
        <v>236402.87</v>
      </c>
      <c r="AK8854" s="207" t="s">
        <v>22982</v>
      </c>
      <c r="AL8854" s="208">
        <v>6597.24</v>
      </c>
      <c r="AM8854" s="93"/>
      <c r="AN8854" s="93"/>
      <c r="AO8854" s="93"/>
    </row>
    <row r="8855" spans="28:41" x14ac:dyDescent="0.55000000000000004">
      <c r="AB8855" s="276" t="s">
        <v>68722</v>
      </c>
      <c r="AC8855" s="277">
        <v>3750</v>
      </c>
      <c r="AE8855" s="246" t="s">
        <v>64586</v>
      </c>
      <c r="AF8855" s="247">
        <v>1052.51</v>
      </c>
      <c r="AH8855" s="226" t="s">
        <v>35258</v>
      </c>
      <c r="AI8855" s="227">
        <v>510370</v>
      </c>
      <c r="AK8855" s="207" t="s">
        <v>22983</v>
      </c>
      <c r="AL8855" s="208">
        <v>1058.22</v>
      </c>
      <c r="AM8855" s="93"/>
      <c r="AN8855" s="93"/>
      <c r="AO8855" s="93"/>
    </row>
    <row r="8856" spans="28:41" x14ac:dyDescent="0.55000000000000004">
      <c r="AB8856" s="276" t="s">
        <v>59434</v>
      </c>
      <c r="AC8856" s="277">
        <v>317502</v>
      </c>
      <c r="AE8856" s="246" t="s">
        <v>56302</v>
      </c>
      <c r="AF8856" s="247">
        <v>56244.73</v>
      </c>
      <c r="AH8856" s="226" t="s">
        <v>52971</v>
      </c>
      <c r="AI8856" s="227">
        <v>150000</v>
      </c>
      <c r="AK8856" s="207" t="s">
        <v>13822</v>
      </c>
      <c r="AL8856" s="208">
        <v>4344.3500000000004</v>
      </c>
      <c r="AM8856" s="93"/>
      <c r="AN8856" s="93"/>
      <c r="AO8856" s="93"/>
    </row>
    <row r="8857" spans="28:41" x14ac:dyDescent="0.55000000000000004">
      <c r="AB8857" s="276" t="s">
        <v>70775</v>
      </c>
      <c r="AC8857" s="277">
        <v>70000</v>
      </c>
      <c r="AE8857" s="246" t="s">
        <v>56303</v>
      </c>
      <c r="AF8857" s="247">
        <v>1218.4000000000001</v>
      </c>
      <c r="AH8857" s="226" t="s">
        <v>52972</v>
      </c>
      <c r="AI8857" s="227">
        <v>89454.41</v>
      </c>
      <c r="AK8857" s="207" t="s">
        <v>13823</v>
      </c>
      <c r="AL8857" s="208">
        <v>6692.35</v>
      </c>
      <c r="AM8857" s="93"/>
      <c r="AN8857" s="93"/>
      <c r="AO8857" s="93"/>
    </row>
    <row r="8858" spans="28:41" x14ac:dyDescent="0.55000000000000004">
      <c r="AB8858" s="276" t="s">
        <v>70098</v>
      </c>
      <c r="AC8858" s="277">
        <v>2375</v>
      </c>
      <c r="AE8858" s="246" t="s">
        <v>56304</v>
      </c>
      <c r="AF8858" s="247">
        <v>1274.8</v>
      </c>
      <c r="AH8858" s="226" t="s">
        <v>52973</v>
      </c>
      <c r="AI8858" s="227">
        <v>6686.49</v>
      </c>
      <c r="AK8858" s="207" t="s">
        <v>22984</v>
      </c>
      <c r="AL8858" s="208">
        <v>4450.87</v>
      </c>
      <c r="AM8858" s="93"/>
      <c r="AN8858" s="93"/>
      <c r="AO8858" s="93"/>
    </row>
    <row r="8859" spans="28:41" x14ac:dyDescent="0.55000000000000004">
      <c r="AB8859" s="276" t="s">
        <v>70776</v>
      </c>
      <c r="AC8859" s="277">
        <v>2125.4499999999998</v>
      </c>
      <c r="AE8859" s="246" t="s">
        <v>56305</v>
      </c>
      <c r="AF8859" s="247">
        <v>4493.5</v>
      </c>
      <c r="AH8859" s="226" t="s">
        <v>52974</v>
      </c>
      <c r="AI8859" s="227">
        <v>20694.04</v>
      </c>
      <c r="AK8859" s="207" t="s">
        <v>22985</v>
      </c>
      <c r="AL8859" s="208">
        <v>130</v>
      </c>
      <c r="AM8859" s="93"/>
      <c r="AN8859" s="93"/>
      <c r="AO8859" s="93"/>
    </row>
    <row r="8860" spans="28:41" x14ac:dyDescent="0.55000000000000004">
      <c r="AB8860" s="276" t="s">
        <v>68723</v>
      </c>
      <c r="AC8860" s="277">
        <v>101833.38</v>
      </c>
      <c r="AE8860" s="246" t="s">
        <v>56306</v>
      </c>
      <c r="AF8860" s="247">
        <v>14283.04</v>
      </c>
      <c r="AH8860" s="226" t="s">
        <v>52975</v>
      </c>
      <c r="AI8860" s="227">
        <v>5901.06</v>
      </c>
      <c r="AK8860" s="207" t="s">
        <v>22986</v>
      </c>
      <c r="AL8860" s="208">
        <v>36342.49</v>
      </c>
      <c r="AM8860" s="93"/>
      <c r="AN8860" s="93"/>
      <c r="AO8860" s="93"/>
    </row>
    <row r="8861" spans="28:41" x14ac:dyDescent="0.55000000000000004">
      <c r="AB8861" s="276" t="s">
        <v>57828</v>
      </c>
      <c r="AC8861" s="277">
        <v>250129.29</v>
      </c>
      <c r="AE8861" s="246" t="s">
        <v>57588</v>
      </c>
      <c r="AF8861" s="247">
        <v>915.11</v>
      </c>
      <c r="AH8861" s="226" t="s">
        <v>52976</v>
      </c>
      <c r="AI8861" s="227">
        <v>8762.4500000000007</v>
      </c>
      <c r="AK8861" s="207" t="s">
        <v>22987</v>
      </c>
      <c r="AL8861" s="208">
        <v>23631</v>
      </c>
      <c r="AM8861" s="93"/>
      <c r="AN8861" s="93"/>
      <c r="AO8861" s="93"/>
    </row>
    <row r="8862" spans="28:41" x14ac:dyDescent="0.55000000000000004">
      <c r="AB8862" s="276" t="s">
        <v>60718</v>
      </c>
      <c r="AC8862" s="277">
        <v>33722.46</v>
      </c>
      <c r="AE8862" s="246" t="s">
        <v>64587</v>
      </c>
      <c r="AF8862" s="247">
        <v>7952.31</v>
      </c>
      <c r="AH8862" s="226" t="s">
        <v>52977</v>
      </c>
      <c r="AI8862" s="227">
        <v>641.99</v>
      </c>
      <c r="AK8862" s="207" t="s">
        <v>22988</v>
      </c>
      <c r="AL8862" s="208">
        <v>7919.46</v>
      </c>
      <c r="AM8862" s="93"/>
      <c r="AN8862" s="93"/>
      <c r="AO8862" s="93"/>
    </row>
    <row r="8863" spans="28:41" x14ac:dyDescent="0.55000000000000004">
      <c r="AB8863" s="276" t="s">
        <v>57829</v>
      </c>
      <c r="AC8863" s="277">
        <v>20650.93</v>
      </c>
      <c r="AE8863" s="246" t="s">
        <v>56307</v>
      </c>
      <c r="AF8863" s="247">
        <v>2791.07</v>
      </c>
      <c r="AH8863" s="226" t="s">
        <v>52978</v>
      </c>
      <c r="AI8863" s="227">
        <v>2111.7600000000002</v>
      </c>
      <c r="AK8863" s="207" t="s">
        <v>22989</v>
      </c>
      <c r="AL8863" s="208">
        <v>2209.2800000000002</v>
      </c>
      <c r="AM8863" s="93"/>
      <c r="AN8863" s="93"/>
      <c r="AO8863" s="93"/>
    </row>
    <row r="8864" spans="28:41" x14ac:dyDescent="0.55000000000000004">
      <c r="AB8864" s="276" t="s">
        <v>57830</v>
      </c>
      <c r="AC8864" s="277">
        <v>4430.3100000000004</v>
      </c>
      <c r="AE8864" s="246" t="s">
        <v>53003</v>
      </c>
      <c r="AF8864" s="247">
        <v>24293.86</v>
      </c>
      <c r="AH8864" s="226" t="s">
        <v>52979</v>
      </c>
      <c r="AI8864" s="227">
        <v>1120.8</v>
      </c>
      <c r="AK8864" s="207" t="s">
        <v>22990</v>
      </c>
      <c r="AL8864" s="208">
        <v>11606.24</v>
      </c>
      <c r="AM8864" s="93"/>
      <c r="AN8864" s="93"/>
      <c r="AO8864" s="93"/>
    </row>
    <row r="8865" spans="28:41" x14ac:dyDescent="0.55000000000000004">
      <c r="AB8865" s="276" t="s">
        <v>57831</v>
      </c>
      <c r="AC8865" s="277">
        <v>11606.96</v>
      </c>
      <c r="AE8865" s="246" t="s">
        <v>53004</v>
      </c>
      <c r="AF8865" s="247">
        <v>2837.68</v>
      </c>
      <c r="AH8865" s="226" t="s">
        <v>45166</v>
      </c>
      <c r="AI8865" s="227">
        <v>181800</v>
      </c>
      <c r="AK8865" s="207" t="s">
        <v>22991</v>
      </c>
      <c r="AL8865" s="208">
        <v>78.31</v>
      </c>
      <c r="AM8865" s="93"/>
      <c r="AN8865" s="93"/>
      <c r="AO8865" s="93"/>
    </row>
    <row r="8866" spans="28:41" x14ac:dyDescent="0.55000000000000004">
      <c r="AB8866" s="276" t="s">
        <v>57832</v>
      </c>
      <c r="AC8866" s="277">
        <v>1988.42</v>
      </c>
      <c r="AE8866" s="246" t="s">
        <v>53005</v>
      </c>
      <c r="AF8866" s="247">
        <v>2075.54</v>
      </c>
      <c r="AH8866" s="226" t="s">
        <v>45167</v>
      </c>
      <c r="AI8866" s="227">
        <v>13907.71</v>
      </c>
      <c r="AK8866" s="207" t="s">
        <v>22992</v>
      </c>
      <c r="AL8866" s="208">
        <v>757.29</v>
      </c>
      <c r="AM8866" s="93"/>
      <c r="AN8866" s="93"/>
      <c r="AO8866" s="93"/>
    </row>
    <row r="8867" spans="28:41" x14ac:dyDescent="0.55000000000000004">
      <c r="AB8867" s="276" t="s">
        <v>69797</v>
      </c>
      <c r="AC8867" s="277">
        <v>5128</v>
      </c>
      <c r="AE8867" s="246" t="s">
        <v>53006</v>
      </c>
      <c r="AF8867" s="247">
        <v>6126.97</v>
      </c>
      <c r="AH8867" s="226" t="s">
        <v>52980</v>
      </c>
      <c r="AI8867" s="227">
        <v>501</v>
      </c>
      <c r="AK8867" s="207" t="s">
        <v>22993</v>
      </c>
      <c r="AL8867" s="208">
        <v>145.47</v>
      </c>
      <c r="AM8867" s="93"/>
      <c r="AN8867" s="93"/>
      <c r="AO8867" s="93"/>
    </row>
    <row r="8868" spans="28:41" x14ac:dyDescent="0.55000000000000004">
      <c r="AB8868" s="276" t="s">
        <v>69798</v>
      </c>
      <c r="AC8868" s="277">
        <v>1487</v>
      </c>
      <c r="AE8868" s="246" t="s">
        <v>48988</v>
      </c>
      <c r="AF8868" s="247">
        <v>1600</v>
      </c>
      <c r="AH8868" s="226" t="s">
        <v>42673</v>
      </c>
      <c r="AI8868" s="227">
        <v>621072.65</v>
      </c>
      <c r="AK8868" s="207" t="s">
        <v>22994</v>
      </c>
      <c r="AL8868" s="208">
        <v>815</v>
      </c>
      <c r="AM8868" s="93"/>
      <c r="AN8868" s="93"/>
      <c r="AO8868" s="93"/>
    </row>
    <row r="8869" spans="28:41" x14ac:dyDescent="0.55000000000000004">
      <c r="AB8869" s="276" t="s">
        <v>68724</v>
      </c>
      <c r="AC8869" s="277">
        <v>36025</v>
      </c>
      <c r="AE8869" s="246" t="s">
        <v>59694</v>
      </c>
      <c r="AF8869" s="247">
        <v>48</v>
      </c>
      <c r="AH8869" s="226" t="s">
        <v>42674</v>
      </c>
      <c r="AI8869" s="227">
        <v>47512.68</v>
      </c>
      <c r="AK8869" s="207" t="s">
        <v>22995</v>
      </c>
      <c r="AL8869" s="208">
        <v>1800.18</v>
      </c>
      <c r="AM8869" s="93"/>
      <c r="AN8869" s="93"/>
      <c r="AO8869" s="93"/>
    </row>
    <row r="8870" spans="28:41" x14ac:dyDescent="0.55000000000000004">
      <c r="AB8870" s="276" t="s">
        <v>68725</v>
      </c>
      <c r="AC8870" s="277">
        <v>40000</v>
      </c>
      <c r="AE8870" s="246" t="s">
        <v>64588</v>
      </c>
      <c r="AF8870" s="247">
        <v>4643.6499999999996</v>
      </c>
      <c r="AH8870" s="226" t="s">
        <v>45168</v>
      </c>
      <c r="AI8870" s="227">
        <v>360</v>
      </c>
      <c r="AK8870" s="207" t="s">
        <v>22996</v>
      </c>
      <c r="AL8870" s="208">
        <v>4924.82</v>
      </c>
      <c r="AM8870" s="93"/>
      <c r="AN8870" s="93"/>
      <c r="AO8870" s="93"/>
    </row>
    <row r="8871" spans="28:41" x14ac:dyDescent="0.55000000000000004">
      <c r="AB8871" s="276" t="s">
        <v>57836</v>
      </c>
      <c r="AC8871" s="277">
        <v>3329.59</v>
      </c>
      <c r="AE8871" s="246" t="s">
        <v>56308</v>
      </c>
      <c r="AF8871" s="247">
        <v>8618.43</v>
      </c>
      <c r="AH8871" s="226" t="s">
        <v>23191</v>
      </c>
      <c r="AI8871" s="227">
        <v>55360</v>
      </c>
      <c r="AK8871" s="207" t="s">
        <v>22997</v>
      </c>
      <c r="AL8871" s="208">
        <v>42.65</v>
      </c>
      <c r="AM8871" s="93"/>
      <c r="AN8871" s="93"/>
      <c r="AO8871" s="93"/>
    </row>
    <row r="8872" spans="28:41" x14ac:dyDescent="0.55000000000000004">
      <c r="AB8872" s="276" t="s">
        <v>57837</v>
      </c>
      <c r="AC8872" s="277">
        <v>254.7</v>
      </c>
      <c r="AE8872" s="246" t="s">
        <v>50139</v>
      </c>
      <c r="AF8872" s="247">
        <v>1070.04</v>
      </c>
      <c r="AH8872" s="226" t="s">
        <v>23194</v>
      </c>
      <c r="AI8872" s="227">
        <v>124560.45</v>
      </c>
      <c r="AK8872" s="207" t="s">
        <v>22998</v>
      </c>
      <c r="AL8872" s="208">
        <v>25.88</v>
      </c>
      <c r="AM8872" s="93"/>
      <c r="AN8872" s="93"/>
      <c r="AO8872" s="93"/>
    </row>
    <row r="8873" spans="28:41" x14ac:dyDescent="0.55000000000000004">
      <c r="AB8873" s="276" t="s">
        <v>57838</v>
      </c>
      <c r="AC8873" s="277">
        <v>763.81</v>
      </c>
      <c r="AE8873" s="246" t="s">
        <v>63573</v>
      </c>
      <c r="AF8873" s="247">
        <v>2357.23</v>
      </c>
      <c r="AH8873" s="226" t="s">
        <v>23195</v>
      </c>
      <c r="AI8873" s="227">
        <v>1400</v>
      </c>
      <c r="AK8873" s="207" t="s">
        <v>22999</v>
      </c>
      <c r="AL8873" s="208">
        <v>2003.26</v>
      </c>
      <c r="AM8873" s="93"/>
      <c r="AN8873" s="93"/>
      <c r="AO8873" s="93"/>
    </row>
    <row r="8874" spans="28:41" x14ac:dyDescent="0.55000000000000004">
      <c r="AB8874" s="276" t="s">
        <v>53690</v>
      </c>
      <c r="AC8874" s="277">
        <v>579.69000000000005</v>
      </c>
      <c r="AE8874" s="246" t="s">
        <v>53008</v>
      </c>
      <c r="AF8874" s="247">
        <v>1664.23</v>
      </c>
      <c r="AH8874" s="226" t="s">
        <v>23196</v>
      </c>
      <c r="AI8874" s="227">
        <v>481.73</v>
      </c>
      <c r="AK8874" s="207" t="s">
        <v>23000</v>
      </c>
      <c r="AL8874" s="208">
        <v>98681.61</v>
      </c>
      <c r="AM8874" s="93"/>
      <c r="AN8874" s="93"/>
      <c r="AO8874" s="93"/>
    </row>
    <row r="8875" spans="28:41" x14ac:dyDescent="0.55000000000000004">
      <c r="AB8875" s="276" t="s">
        <v>55385</v>
      </c>
      <c r="AC8875" s="277">
        <v>892382.63</v>
      </c>
      <c r="AE8875" s="246" t="s">
        <v>40422</v>
      </c>
      <c r="AF8875" s="247">
        <v>301460.61</v>
      </c>
      <c r="AH8875" s="226" t="s">
        <v>42675</v>
      </c>
      <c r="AI8875" s="227">
        <v>2838.65</v>
      </c>
      <c r="AK8875" s="207" t="s">
        <v>23001</v>
      </c>
      <c r="AL8875" s="208">
        <v>22817</v>
      </c>
      <c r="AM8875" s="93"/>
      <c r="AN8875" s="93"/>
      <c r="AO8875" s="93"/>
    </row>
    <row r="8876" spans="28:41" x14ac:dyDescent="0.55000000000000004">
      <c r="AB8876" s="276" t="s">
        <v>57839</v>
      </c>
      <c r="AC8876" s="277">
        <v>2242.59</v>
      </c>
      <c r="AE8876" s="246" t="s">
        <v>58601</v>
      </c>
      <c r="AF8876" s="247">
        <v>116832.3</v>
      </c>
      <c r="AH8876" s="226" t="s">
        <v>23197</v>
      </c>
      <c r="AI8876" s="227">
        <v>1873.25</v>
      </c>
      <c r="AK8876" s="207" t="s">
        <v>23002</v>
      </c>
      <c r="AL8876" s="208">
        <v>103895</v>
      </c>
      <c r="AM8876" s="93"/>
      <c r="AN8876" s="93"/>
      <c r="AO8876" s="93"/>
    </row>
    <row r="8877" spans="28:41" x14ac:dyDescent="0.55000000000000004">
      <c r="AB8877" s="276" t="s">
        <v>53692</v>
      </c>
      <c r="AC8877" s="277">
        <v>846040.69</v>
      </c>
      <c r="AE8877" s="246" t="s">
        <v>40423</v>
      </c>
      <c r="AF8877" s="247">
        <v>29477.360000000001</v>
      </c>
      <c r="AH8877" s="226" t="s">
        <v>23198</v>
      </c>
      <c r="AI8877" s="227">
        <v>13028.63</v>
      </c>
      <c r="AK8877" s="207" t="s">
        <v>23003</v>
      </c>
      <c r="AL8877" s="208">
        <v>10778.46</v>
      </c>
      <c r="AM8877" s="93"/>
      <c r="AN8877" s="93"/>
      <c r="AO8877" s="93"/>
    </row>
    <row r="8878" spans="28:41" x14ac:dyDescent="0.55000000000000004">
      <c r="AB8878" s="276" t="s">
        <v>56553</v>
      </c>
      <c r="AC8878" s="277">
        <v>379344.02</v>
      </c>
      <c r="AE8878" s="246" t="s">
        <v>59695</v>
      </c>
      <c r="AF8878" s="247">
        <v>170989.75</v>
      </c>
      <c r="AH8878" s="226" t="s">
        <v>23199</v>
      </c>
      <c r="AI8878" s="227">
        <v>41761.11</v>
      </c>
      <c r="AK8878" s="207" t="s">
        <v>23004</v>
      </c>
      <c r="AL8878" s="208">
        <v>1612.91</v>
      </c>
      <c r="AM8878" s="93"/>
      <c r="AN8878" s="93"/>
      <c r="AO8878" s="93"/>
    </row>
    <row r="8879" spans="28:41" x14ac:dyDescent="0.55000000000000004">
      <c r="AB8879" s="276" t="s">
        <v>55386</v>
      </c>
      <c r="AC8879" s="277">
        <v>401840.7</v>
      </c>
      <c r="AE8879" s="246" t="s">
        <v>57589</v>
      </c>
      <c r="AF8879" s="247">
        <v>18744</v>
      </c>
      <c r="AH8879" s="226" t="s">
        <v>23200</v>
      </c>
      <c r="AI8879" s="227">
        <v>36456.58</v>
      </c>
      <c r="AK8879" s="207" t="s">
        <v>23005</v>
      </c>
      <c r="AL8879" s="208">
        <v>509.34</v>
      </c>
      <c r="AM8879" s="93"/>
      <c r="AN8879" s="93"/>
      <c r="AO8879" s="93"/>
    </row>
    <row r="8880" spans="28:41" x14ac:dyDescent="0.55000000000000004">
      <c r="AB8880" s="276" t="s">
        <v>55388</v>
      </c>
      <c r="AC8880" s="277">
        <v>69369.649999999994</v>
      </c>
      <c r="AE8880" s="246" t="s">
        <v>39281</v>
      </c>
      <c r="AF8880" s="247">
        <v>102596.81</v>
      </c>
      <c r="AH8880" s="226" t="s">
        <v>23201</v>
      </c>
      <c r="AI8880" s="227">
        <v>14753.98</v>
      </c>
      <c r="AK8880" s="207" t="s">
        <v>23006</v>
      </c>
      <c r="AL8880" s="208">
        <v>1267.74</v>
      </c>
      <c r="AM8880" s="93"/>
      <c r="AN8880" s="93"/>
      <c r="AO8880" s="93"/>
    </row>
    <row r="8881" spans="28:41" x14ac:dyDescent="0.55000000000000004">
      <c r="AB8881" s="276" t="s">
        <v>55389</v>
      </c>
      <c r="AC8881" s="277">
        <v>103759.25</v>
      </c>
      <c r="AE8881" s="246" t="s">
        <v>39282</v>
      </c>
      <c r="AF8881" s="247">
        <v>91741.68</v>
      </c>
      <c r="AH8881" s="226" t="s">
        <v>23202</v>
      </c>
      <c r="AI8881" s="227">
        <v>55798.73</v>
      </c>
      <c r="AK8881" s="207" t="s">
        <v>23007</v>
      </c>
      <c r="AL8881" s="208">
        <v>208.96</v>
      </c>
      <c r="AM8881" s="93"/>
      <c r="AN8881" s="93"/>
      <c r="AO8881" s="93"/>
    </row>
    <row r="8882" spans="28:41" x14ac:dyDescent="0.55000000000000004">
      <c r="AB8882" s="276" t="s">
        <v>56554</v>
      </c>
      <c r="AC8882" s="277">
        <v>30681.67</v>
      </c>
      <c r="AE8882" s="246" t="s">
        <v>48989</v>
      </c>
      <c r="AF8882" s="247">
        <v>50930.23</v>
      </c>
      <c r="AH8882" s="226" t="s">
        <v>23203</v>
      </c>
      <c r="AI8882" s="227">
        <v>33814.94</v>
      </c>
      <c r="AK8882" s="207" t="s">
        <v>23008</v>
      </c>
      <c r="AL8882" s="208">
        <v>84183.43</v>
      </c>
      <c r="AM8882" s="93"/>
      <c r="AN8882" s="93"/>
      <c r="AO8882" s="93"/>
    </row>
    <row r="8883" spans="28:41" x14ac:dyDescent="0.55000000000000004">
      <c r="AB8883" s="276" t="s">
        <v>57841</v>
      </c>
      <c r="AC8883" s="277">
        <v>9716.2099999999991</v>
      </c>
      <c r="AE8883" s="246" t="s">
        <v>40424</v>
      </c>
      <c r="AF8883" s="247">
        <v>9163</v>
      </c>
      <c r="AH8883" s="226" t="s">
        <v>23205</v>
      </c>
      <c r="AI8883" s="227">
        <v>74071.39</v>
      </c>
      <c r="AK8883" s="207" t="s">
        <v>23009</v>
      </c>
      <c r="AL8883" s="208">
        <v>122.1</v>
      </c>
      <c r="AM8883" s="93"/>
      <c r="AN8883" s="93"/>
      <c r="AO8883" s="93"/>
    </row>
    <row r="8884" spans="28:41" x14ac:dyDescent="0.55000000000000004">
      <c r="AB8884" s="276" t="s">
        <v>64873</v>
      </c>
      <c r="AC8884" s="277">
        <v>1149.3699999999999</v>
      </c>
      <c r="AE8884" s="246" t="s">
        <v>39283</v>
      </c>
      <c r="AF8884" s="247">
        <v>24453.68</v>
      </c>
      <c r="AH8884" s="226" t="s">
        <v>50124</v>
      </c>
      <c r="AI8884" s="227">
        <v>-5244.36</v>
      </c>
      <c r="AK8884" s="207" t="s">
        <v>23010</v>
      </c>
      <c r="AL8884" s="208">
        <v>101030.66</v>
      </c>
      <c r="AM8884" s="93"/>
      <c r="AN8884" s="93"/>
      <c r="AO8884" s="93"/>
    </row>
    <row r="8885" spans="28:41" x14ac:dyDescent="0.55000000000000004">
      <c r="AB8885" s="276" t="s">
        <v>55390</v>
      </c>
      <c r="AC8885" s="277">
        <v>19881.04</v>
      </c>
      <c r="AE8885" s="246" t="s">
        <v>60590</v>
      </c>
      <c r="AF8885" s="247">
        <v>1869.57</v>
      </c>
      <c r="AH8885" s="226" t="s">
        <v>52981</v>
      </c>
      <c r="AI8885" s="227">
        <v>15983.67</v>
      </c>
      <c r="AK8885" s="207" t="s">
        <v>23011</v>
      </c>
      <c r="AL8885" s="208">
        <v>274500</v>
      </c>
      <c r="AM8885" s="93"/>
      <c r="AN8885" s="93"/>
      <c r="AO8885" s="93"/>
    </row>
    <row r="8886" spans="28:41" x14ac:dyDescent="0.55000000000000004">
      <c r="AB8886" s="276" t="s">
        <v>55391</v>
      </c>
      <c r="AC8886" s="277">
        <v>314.33999999999997</v>
      </c>
      <c r="AE8886" s="246" t="s">
        <v>60591</v>
      </c>
      <c r="AF8886" s="247">
        <v>2151.13</v>
      </c>
      <c r="AH8886" s="226" t="s">
        <v>23207</v>
      </c>
      <c r="AI8886" s="227">
        <v>66432.490000000005</v>
      </c>
      <c r="AK8886" s="207" t="s">
        <v>23012</v>
      </c>
      <c r="AL8886" s="208">
        <v>20368.96</v>
      </c>
      <c r="AM8886" s="93"/>
      <c r="AN8886" s="93"/>
      <c r="AO8886" s="93"/>
    </row>
    <row r="8887" spans="28:41" x14ac:dyDescent="0.55000000000000004">
      <c r="AB8887" s="276" t="s">
        <v>42908</v>
      </c>
      <c r="AC8887" s="277">
        <v>10050</v>
      </c>
      <c r="AE8887" s="246" t="s">
        <v>56309</v>
      </c>
      <c r="AF8887" s="247">
        <v>8235.2000000000007</v>
      </c>
      <c r="AH8887" s="226" t="s">
        <v>40415</v>
      </c>
      <c r="AI8887" s="227">
        <v>2675</v>
      </c>
      <c r="AK8887" s="207" t="s">
        <v>23013</v>
      </c>
      <c r="AL8887" s="208">
        <v>37842.49</v>
      </c>
      <c r="AM8887" s="93"/>
      <c r="AN8887" s="93"/>
      <c r="AO8887" s="93"/>
    </row>
    <row r="8888" spans="28:41" x14ac:dyDescent="0.55000000000000004">
      <c r="AB8888" s="276" t="s">
        <v>55393</v>
      </c>
      <c r="AC8888" s="277">
        <v>367385.84</v>
      </c>
      <c r="AE8888" s="246" t="s">
        <v>40425</v>
      </c>
      <c r="AF8888" s="247">
        <v>399556.38</v>
      </c>
      <c r="AH8888" s="226" t="s">
        <v>23208</v>
      </c>
      <c r="AI8888" s="227">
        <v>5197.99</v>
      </c>
      <c r="AK8888" s="207" t="s">
        <v>23014</v>
      </c>
      <c r="AL8888" s="208">
        <v>84138.99</v>
      </c>
      <c r="AM8888" s="93"/>
      <c r="AN8888" s="93"/>
      <c r="AO8888" s="93"/>
    </row>
    <row r="8889" spans="28:41" x14ac:dyDescent="0.55000000000000004">
      <c r="AB8889" s="276" t="s">
        <v>56555</v>
      </c>
      <c r="AC8889" s="277">
        <v>2277.85</v>
      </c>
      <c r="AE8889" s="246" t="s">
        <v>50140</v>
      </c>
      <c r="AF8889" s="247">
        <v>4500</v>
      </c>
      <c r="AH8889" s="226" t="s">
        <v>35261</v>
      </c>
      <c r="AI8889" s="227">
        <v>11293.56</v>
      </c>
      <c r="AK8889" s="207" t="s">
        <v>23015</v>
      </c>
      <c r="AL8889" s="208">
        <v>-521.96</v>
      </c>
      <c r="AM8889" s="93"/>
      <c r="AN8889" s="93"/>
      <c r="AO8889" s="93"/>
    </row>
    <row r="8890" spans="28:41" x14ac:dyDescent="0.55000000000000004">
      <c r="AB8890" s="276" t="s">
        <v>58671</v>
      </c>
      <c r="AC8890" s="277">
        <v>6454.06</v>
      </c>
      <c r="AE8890" s="246" t="s">
        <v>50141</v>
      </c>
      <c r="AF8890" s="247">
        <v>2658.6</v>
      </c>
      <c r="AH8890" s="226" t="s">
        <v>23209</v>
      </c>
      <c r="AI8890" s="227">
        <v>2548.1</v>
      </c>
      <c r="AK8890" s="207" t="s">
        <v>23016</v>
      </c>
      <c r="AL8890" s="208">
        <v>53300.480000000003</v>
      </c>
      <c r="AM8890" s="93"/>
      <c r="AN8890" s="93"/>
      <c r="AO8890" s="93"/>
    </row>
    <row r="8891" spans="28:41" x14ac:dyDescent="0.55000000000000004">
      <c r="AB8891" s="276" t="s">
        <v>62227</v>
      </c>
      <c r="AC8891" s="277">
        <v>1224.48</v>
      </c>
      <c r="AE8891" s="246" t="s">
        <v>53009</v>
      </c>
      <c r="AF8891" s="247">
        <v>2147.7199999999998</v>
      </c>
      <c r="AH8891" s="226" t="s">
        <v>50125</v>
      </c>
      <c r="AI8891" s="227">
        <v>28665.360000000001</v>
      </c>
      <c r="AK8891" s="207" t="s">
        <v>23017</v>
      </c>
      <c r="AL8891" s="208">
        <v>47.07</v>
      </c>
      <c r="AM8891" s="93"/>
      <c r="AN8891" s="93"/>
      <c r="AO8891" s="93"/>
    </row>
    <row r="8892" spans="28:41" x14ac:dyDescent="0.55000000000000004">
      <c r="AB8892" s="276" t="s">
        <v>55394</v>
      </c>
      <c r="AC8892" s="277">
        <v>59843</v>
      </c>
      <c r="AE8892" s="246" t="s">
        <v>50142</v>
      </c>
      <c r="AF8892" s="247">
        <v>82476.36</v>
      </c>
      <c r="AH8892" s="226" t="s">
        <v>50126</v>
      </c>
      <c r="AI8892" s="227">
        <v>221.42</v>
      </c>
      <c r="AK8892" s="207" t="s">
        <v>23018</v>
      </c>
      <c r="AL8892" s="208">
        <v>54854.67</v>
      </c>
      <c r="AM8892" s="93"/>
      <c r="AN8892" s="93"/>
      <c r="AO8892" s="93"/>
    </row>
    <row r="8893" spans="28:41" x14ac:dyDescent="0.55000000000000004">
      <c r="AB8893" s="276" t="s">
        <v>55395</v>
      </c>
      <c r="AC8893" s="277">
        <v>278721.06</v>
      </c>
      <c r="AE8893" s="246" t="s">
        <v>42685</v>
      </c>
      <c r="AF8893" s="247">
        <v>2187.96</v>
      </c>
      <c r="AH8893" s="226" t="s">
        <v>50127</v>
      </c>
      <c r="AI8893" s="227">
        <v>2033.46</v>
      </c>
      <c r="AK8893" s="207" t="s">
        <v>13824</v>
      </c>
      <c r="AL8893" s="208">
        <v>22938.99</v>
      </c>
      <c r="AM8893" s="93"/>
      <c r="AN8893" s="93"/>
      <c r="AO8893" s="93"/>
    </row>
    <row r="8894" spans="28:41" x14ac:dyDescent="0.55000000000000004">
      <c r="AB8894" s="276" t="s">
        <v>55396</v>
      </c>
      <c r="AC8894" s="277">
        <v>10148.85</v>
      </c>
      <c r="AE8894" s="246" t="s">
        <v>39284</v>
      </c>
      <c r="AF8894" s="247">
        <v>107118.6</v>
      </c>
      <c r="AH8894" s="226" t="s">
        <v>50128</v>
      </c>
      <c r="AI8894" s="227">
        <v>6629.82</v>
      </c>
      <c r="AK8894" s="207" t="s">
        <v>13825</v>
      </c>
      <c r="AL8894" s="208">
        <v>141589.75</v>
      </c>
      <c r="AM8894" s="93"/>
      <c r="AN8894" s="93"/>
      <c r="AO8894" s="93"/>
    </row>
    <row r="8895" spans="28:41" x14ac:dyDescent="0.55000000000000004">
      <c r="AB8895" s="276" t="s">
        <v>42909</v>
      </c>
      <c r="AC8895" s="277">
        <v>254642.12</v>
      </c>
      <c r="AE8895" s="246" t="s">
        <v>39285</v>
      </c>
      <c r="AF8895" s="247">
        <v>183932.02</v>
      </c>
      <c r="AH8895" s="226" t="s">
        <v>50129</v>
      </c>
      <c r="AI8895" s="227">
        <v>7018.92</v>
      </c>
      <c r="AK8895" s="207" t="s">
        <v>23019</v>
      </c>
      <c r="AL8895" s="208">
        <v>90284.95</v>
      </c>
      <c r="AM8895" s="93"/>
      <c r="AN8895" s="93"/>
      <c r="AO8895" s="93"/>
    </row>
    <row r="8896" spans="28:41" x14ac:dyDescent="0.55000000000000004">
      <c r="AB8896" s="276" t="s">
        <v>48244</v>
      </c>
      <c r="AC8896" s="277">
        <v>815159.84</v>
      </c>
      <c r="AE8896" s="246" t="s">
        <v>39286</v>
      </c>
      <c r="AF8896" s="247">
        <v>63556.72</v>
      </c>
      <c r="AH8896" s="226" t="s">
        <v>52982</v>
      </c>
      <c r="AI8896" s="227">
        <v>1534.06</v>
      </c>
      <c r="AK8896" s="207" t="s">
        <v>23020</v>
      </c>
      <c r="AL8896" s="208">
        <v>5300.56</v>
      </c>
      <c r="AM8896" s="93"/>
      <c r="AN8896" s="93"/>
      <c r="AO8896" s="93"/>
    </row>
    <row r="8897" spans="28:41" x14ac:dyDescent="0.55000000000000004">
      <c r="AB8897" s="276" t="s">
        <v>55397</v>
      </c>
      <c r="AC8897" s="277">
        <v>457487.59</v>
      </c>
      <c r="AE8897" s="246" t="s">
        <v>59421</v>
      </c>
      <c r="AF8897" s="247">
        <v>12803.64</v>
      </c>
      <c r="AH8897" s="226" t="s">
        <v>33817</v>
      </c>
      <c r="AI8897" s="227">
        <v>20833</v>
      </c>
      <c r="AK8897" s="207" t="s">
        <v>23021</v>
      </c>
      <c r="AL8897" s="208">
        <v>89334.09</v>
      </c>
      <c r="AM8897" s="93"/>
      <c r="AN8897" s="93"/>
      <c r="AO8897" s="93"/>
    </row>
    <row r="8898" spans="28:41" x14ac:dyDescent="0.55000000000000004">
      <c r="AB8898" s="276" t="s">
        <v>57842</v>
      </c>
      <c r="AC8898" s="277">
        <v>64892.04</v>
      </c>
      <c r="AE8898" s="246" t="s">
        <v>36455</v>
      </c>
      <c r="AF8898" s="247">
        <v>122798.89</v>
      </c>
      <c r="AH8898" s="226" t="s">
        <v>23210</v>
      </c>
      <c r="AI8898" s="227">
        <v>350292.58</v>
      </c>
      <c r="AK8898" s="207" t="s">
        <v>23022</v>
      </c>
      <c r="AL8898" s="208">
        <v>17172.55</v>
      </c>
      <c r="AM8898" s="93"/>
      <c r="AN8898" s="93"/>
      <c r="AO8898" s="93"/>
    </row>
    <row r="8899" spans="28:41" x14ac:dyDescent="0.55000000000000004">
      <c r="AB8899" s="276" t="s">
        <v>53695</v>
      </c>
      <c r="AC8899" s="277">
        <v>909682.22</v>
      </c>
      <c r="AE8899" s="246" t="s">
        <v>56310</v>
      </c>
      <c r="AF8899" s="247">
        <v>10418.049999999999</v>
      </c>
      <c r="AH8899" s="226" t="s">
        <v>45169</v>
      </c>
      <c r="AI8899" s="227">
        <v>81</v>
      </c>
      <c r="AK8899" s="207" t="s">
        <v>23023</v>
      </c>
      <c r="AL8899" s="208">
        <v>-3</v>
      </c>
      <c r="AM8899" s="93"/>
      <c r="AN8899" s="93"/>
      <c r="AO8899" s="93"/>
    </row>
    <row r="8900" spans="28:41" x14ac:dyDescent="0.55000000000000004">
      <c r="AB8900" s="276" t="s">
        <v>68726</v>
      </c>
      <c r="AC8900" s="277">
        <v>41809.94</v>
      </c>
      <c r="AE8900" s="246" t="s">
        <v>64589</v>
      </c>
      <c r="AF8900" s="247">
        <v>261085.25</v>
      </c>
      <c r="AH8900" s="226" t="s">
        <v>23211</v>
      </c>
      <c r="AI8900" s="227">
        <v>38314.83</v>
      </c>
      <c r="AK8900" s="207" t="s">
        <v>23024</v>
      </c>
      <c r="AL8900" s="208">
        <v>31043</v>
      </c>
      <c r="AM8900" s="93"/>
      <c r="AN8900" s="93"/>
      <c r="AO8900" s="93"/>
    </row>
    <row r="8901" spans="28:41" x14ac:dyDescent="0.55000000000000004">
      <c r="AB8901" s="276" t="s">
        <v>68727</v>
      </c>
      <c r="AC8901" s="277">
        <v>1696553.13</v>
      </c>
      <c r="AE8901" s="246" t="s">
        <v>36456</v>
      </c>
      <c r="AF8901" s="247">
        <v>118523.32</v>
      </c>
      <c r="AH8901" s="226" t="s">
        <v>23212</v>
      </c>
      <c r="AI8901" s="227">
        <v>176.85</v>
      </c>
      <c r="AK8901" s="207" t="s">
        <v>23025</v>
      </c>
      <c r="AL8901" s="208">
        <v>794</v>
      </c>
      <c r="AM8901" s="93"/>
      <c r="AN8901" s="93"/>
      <c r="AO8901" s="93"/>
    </row>
    <row r="8902" spans="28:41" x14ac:dyDescent="0.55000000000000004">
      <c r="AB8902" s="276" t="s">
        <v>70099</v>
      </c>
      <c r="AC8902" s="277">
        <v>-73</v>
      </c>
      <c r="AE8902" s="246" t="s">
        <v>64590</v>
      </c>
      <c r="AF8902" s="247">
        <v>438691.42</v>
      </c>
      <c r="AH8902" s="226" t="s">
        <v>42676</v>
      </c>
      <c r="AI8902" s="227">
        <v>340</v>
      </c>
      <c r="AK8902" s="207" t="s">
        <v>23026</v>
      </c>
      <c r="AL8902" s="208">
        <v>17578</v>
      </c>
      <c r="AM8902" s="93"/>
      <c r="AN8902" s="93"/>
      <c r="AO8902" s="93"/>
    </row>
    <row r="8903" spans="28:41" x14ac:dyDescent="0.55000000000000004">
      <c r="AB8903" s="276" t="s">
        <v>68728</v>
      </c>
      <c r="AC8903" s="277">
        <v>8196.0300000000007</v>
      </c>
      <c r="AE8903" s="246" t="s">
        <v>35267</v>
      </c>
      <c r="AF8903" s="247">
        <v>204664.04</v>
      </c>
      <c r="AH8903" s="226" t="s">
        <v>23213</v>
      </c>
      <c r="AI8903" s="227">
        <v>133.44999999999999</v>
      </c>
      <c r="AK8903" s="207" t="s">
        <v>23027</v>
      </c>
      <c r="AL8903" s="208">
        <v>13873.2</v>
      </c>
      <c r="AM8903" s="93"/>
      <c r="AN8903" s="93"/>
      <c r="AO8903" s="93"/>
    </row>
    <row r="8904" spans="28:41" x14ac:dyDescent="0.55000000000000004">
      <c r="AB8904" s="276" t="s">
        <v>68729</v>
      </c>
      <c r="AC8904" s="277">
        <v>6322.94</v>
      </c>
      <c r="AE8904" s="246" t="s">
        <v>48990</v>
      </c>
      <c r="AF8904" s="247">
        <v>1152.78</v>
      </c>
      <c r="AH8904" s="226" t="s">
        <v>23214</v>
      </c>
      <c r="AI8904" s="227">
        <v>0.83</v>
      </c>
      <c r="AK8904" s="207" t="s">
        <v>23028</v>
      </c>
      <c r="AL8904" s="208">
        <v>1988.54</v>
      </c>
      <c r="AM8904" s="93"/>
      <c r="AN8904" s="93"/>
      <c r="AO8904" s="93"/>
    </row>
    <row r="8905" spans="28:41" x14ac:dyDescent="0.55000000000000004">
      <c r="AB8905" s="276" t="s">
        <v>69799</v>
      </c>
      <c r="AC8905" s="277">
        <v>44.73</v>
      </c>
      <c r="AE8905" s="246" t="s">
        <v>59696</v>
      </c>
      <c r="AF8905" s="247">
        <v>-8108.26</v>
      </c>
      <c r="AH8905" s="226" t="s">
        <v>23215</v>
      </c>
      <c r="AI8905" s="227">
        <v>68594.570000000007</v>
      </c>
      <c r="AK8905" s="207" t="s">
        <v>23029</v>
      </c>
      <c r="AL8905" s="208">
        <v>6893.55</v>
      </c>
      <c r="AM8905" s="93"/>
      <c r="AN8905" s="93"/>
      <c r="AO8905" s="93"/>
    </row>
    <row r="8906" spans="28:41" x14ac:dyDescent="0.55000000000000004">
      <c r="AB8906" s="276" t="s">
        <v>68730</v>
      </c>
      <c r="AC8906" s="277">
        <v>916.77</v>
      </c>
      <c r="AE8906" s="246" t="s">
        <v>58602</v>
      </c>
      <c r="AF8906" s="247">
        <v>98522.39</v>
      </c>
      <c r="AH8906" s="226" t="s">
        <v>23217</v>
      </c>
      <c r="AI8906" s="227">
        <v>95.75</v>
      </c>
      <c r="AK8906" s="207" t="s">
        <v>23030</v>
      </c>
      <c r="AL8906" s="208">
        <v>894.52</v>
      </c>
      <c r="AM8906" s="93"/>
      <c r="AN8906" s="93"/>
      <c r="AO8906" s="93"/>
    </row>
    <row r="8907" spans="28:41" x14ac:dyDescent="0.55000000000000004">
      <c r="AB8907" s="276" t="s">
        <v>68731</v>
      </c>
      <c r="AC8907" s="277">
        <v>3643.86</v>
      </c>
      <c r="AE8907" s="246" t="s">
        <v>61478</v>
      </c>
      <c r="AF8907" s="247">
        <v>1167.8900000000001</v>
      </c>
      <c r="AH8907" s="226" t="s">
        <v>23218</v>
      </c>
      <c r="AI8907" s="227">
        <v>36553.18</v>
      </c>
      <c r="AK8907" s="207" t="s">
        <v>23031</v>
      </c>
      <c r="AL8907" s="208">
        <v>1809.2</v>
      </c>
      <c r="AM8907" s="93"/>
      <c r="AN8907" s="93"/>
      <c r="AO8907" s="93"/>
    </row>
    <row r="8908" spans="28:41" x14ac:dyDescent="0.55000000000000004">
      <c r="AB8908" s="276" t="s">
        <v>69800</v>
      </c>
      <c r="AC8908" s="277">
        <v>1349.08</v>
      </c>
      <c r="AE8908" s="246" t="s">
        <v>61479</v>
      </c>
      <c r="AF8908" s="247">
        <v>88.27</v>
      </c>
      <c r="AH8908" s="226" t="s">
        <v>23219</v>
      </c>
      <c r="AI8908" s="227">
        <v>1361.08</v>
      </c>
      <c r="AK8908" s="207" t="s">
        <v>23032</v>
      </c>
      <c r="AL8908" s="208">
        <v>85.42</v>
      </c>
      <c r="AM8908" s="93"/>
      <c r="AN8908" s="93"/>
      <c r="AO8908" s="93"/>
    </row>
    <row r="8909" spans="28:41" x14ac:dyDescent="0.55000000000000004">
      <c r="AB8909" s="276" t="s">
        <v>64874</v>
      </c>
      <c r="AC8909" s="277">
        <v>9938.76</v>
      </c>
      <c r="AE8909" s="246" t="s">
        <v>61480</v>
      </c>
      <c r="AF8909" s="247">
        <v>286.13</v>
      </c>
      <c r="AH8909" s="226" t="s">
        <v>36450</v>
      </c>
      <c r="AI8909" s="227">
        <v>26034.73</v>
      </c>
      <c r="AK8909" s="207" t="s">
        <v>23033</v>
      </c>
      <c r="AL8909" s="208">
        <v>548.69000000000005</v>
      </c>
      <c r="AM8909" s="93"/>
      <c r="AN8909" s="93"/>
      <c r="AO8909" s="93"/>
    </row>
    <row r="8910" spans="28:41" x14ac:dyDescent="0.55000000000000004">
      <c r="AB8910" s="276" t="s">
        <v>69801</v>
      </c>
      <c r="AC8910" s="277">
        <v>328.18</v>
      </c>
      <c r="AE8910" s="246" t="s">
        <v>64591</v>
      </c>
      <c r="AF8910" s="247">
        <v>151.01</v>
      </c>
      <c r="AH8910" s="226" t="s">
        <v>23220</v>
      </c>
      <c r="AI8910" s="227">
        <v>23895.81</v>
      </c>
      <c r="AK8910" s="207" t="s">
        <v>23034</v>
      </c>
      <c r="AL8910" s="208">
        <v>22930.82</v>
      </c>
      <c r="AM8910" s="93"/>
      <c r="AN8910" s="93"/>
      <c r="AO8910" s="93"/>
    </row>
    <row r="8911" spans="28:41" x14ac:dyDescent="0.55000000000000004">
      <c r="AB8911" s="276" t="s">
        <v>69802</v>
      </c>
      <c r="AC8911" s="277">
        <v>1188.43</v>
      </c>
      <c r="AE8911" s="246" t="s">
        <v>63249</v>
      </c>
      <c r="AF8911" s="247">
        <v>2320.94</v>
      </c>
      <c r="AH8911" s="226" t="s">
        <v>45170</v>
      </c>
      <c r="AI8911" s="227">
        <v>1228.3900000000001</v>
      </c>
      <c r="AK8911" s="207" t="s">
        <v>23035</v>
      </c>
      <c r="AL8911" s="208">
        <v>1740.84</v>
      </c>
      <c r="AM8911" s="93"/>
      <c r="AN8911" s="93"/>
      <c r="AO8911" s="93"/>
    </row>
    <row r="8912" spans="28:41" x14ac:dyDescent="0.55000000000000004">
      <c r="AB8912" s="276" t="s">
        <v>64875</v>
      </c>
      <c r="AC8912" s="277">
        <v>4166.1499999999996</v>
      </c>
      <c r="AE8912" s="246" t="s">
        <v>64592</v>
      </c>
      <c r="AF8912" s="247">
        <v>227.24</v>
      </c>
      <c r="AH8912" s="226" t="s">
        <v>42677</v>
      </c>
      <c r="AI8912" s="227">
        <v>13391.76</v>
      </c>
      <c r="AK8912" s="207" t="s">
        <v>23036</v>
      </c>
      <c r="AL8912" s="208">
        <v>3257.04</v>
      </c>
      <c r="AM8912" s="93"/>
      <c r="AN8912" s="93"/>
      <c r="AO8912" s="93"/>
    </row>
    <row r="8913" spans="28:41" x14ac:dyDescent="0.55000000000000004">
      <c r="AB8913" s="276" t="s">
        <v>50387</v>
      </c>
      <c r="AC8913" s="277">
        <v>16284.35</v>
      </c>
      <c r="AE8913" s="246" t="s">
        <v>60592</v>
      </c>
      <c r="AF8913" s="247">
        <v>1041.8</v>
      </c>
      <c r="AH8913" s="226" t="s">
        <v>23221</v>
      </c>
      <c r="AI8913" s="227">
        <v>25503.23</v>
      </c>
      <c r="AK8913" s="207" t="s">
        <v>23037</v>
      </c>
      <c r="AL8913" s="208">
        <v>2087.84</v>
      </c>
      <c r="AM8913" s="93"/>
      <c r="AN8913" s="93"/>
      <c r="AO8913" s="93"/>
    </row>
    <row r="8914" spans="28:41" x14ac:dyDescent="0.55000000000000004">
      <c r="AB8914" s="276" t="s">
        <v>56556</v>
      </c>
      <c r="AC8914" s="277">
        <v>623.84</v>
      </c>
      <c r="AE8914" s="246" t="s">
        <v>57590</v>
      </c>
      <c r="AF8914" s="247">
        <v>85859.82</v>
      </c>
      <c r="AH8914" s="226" t="s">
        <v>23223</v>
      </c>
      <c r="AI8914" s="227">
        <v>67850.009999999995</v>
      </c>
      <c r="AK8914" s="207" t="s">
        <v>23038</v>
      </c>
      <c r="AL8914" s="208">
        <v>3882.38</v>
      </c>
      <c r="AM8914" s="93"/>
      <c r="AN8914" s="93"/>
      <c r="AO8914" s="93"/>
    </row>
    <row r="8915" spans="28:41" x14ac:dyDescent="0.55000000000000004">
      <c r="AB8915" s="276" t="s">
        <v>53696</v>
      </c>
      <c r="AC8915" s="277">
        <v>13.02</v>
      </c>
      <c r="AE8915" s="246" t="s">
        <v>59133</v>
      </c>
      <c r="AF8915" s="247">
        <v>542.4</v>
      </c>
      <c r="AH8915" s="226" t="s">
        <v>45171</v>
      </c>
      <c r="AI8915" s="227">
        <v>48184.6</v>
      </c>
      <c r="AK8915" s="207" t="s">
        <v>23039</v>
      </c>
      <c r="AL8915" s="208">
        <v>728.15</v>
      </c>
      <c r="AM8915" s="93"/>
      <c r="AN8915" s="93"/>
      <c r="AO8915" s="93"/>
    </row>
    <row r="8916" spans="28:41" x14ac:dyDescent="0.55000000000000004">
      <c r="AB8916" s="276" t="s">
        <v>50388</v>
      </c>
      <c r="AC8916" s="277">
        <v>823.41</v>
      </c>
      <c r="AE8916" s="246" t="s">
        <v>60593</v>
      </c>
      <c r="AF8916" s="247">
        <v>189.87</v>
      </c>
      <c r="AH8916" s="226" t="s">
        <v>42678</v>
      </c>
      <c r="AI8916" s="227">
        <v>70055.13</v>
      </c>
      <c r="AK8916" s="207" t="s">
        <v>23040</v>
      </c>
      <c r="AL8916" s="208">
        <v>513.63</v>
      </c>
      <c r="AM8916" s="93"/>
      <c r="AN8916" s="93"/>
      <c r="AO8916" s="93"/>
    </row>
    <row r="8917" spans="28:41" x14ac:dyDescent="0.55000000000000004">
      <c r="AB8917" s="276" t="s">
        <v>50389</v>
      </c>
      <c r="AC8917" s="277">
        <v>4233.4799999999996</v>
      </c>
      <c r="AE8917" s="246" t="s">
        <v>59134</v>
      </c>
      <c r="AF8917" s="247">
        <v>2423.1999999999998</v>
      </c>
      <c r="AH8917" s="226" t="s">
        <v>50130</v>
      </c>
      <c r="AI8917" s="227">
        <v>-440.51</v>
      </c>
      <c r="AK8917" s="207" t="s">
        <v>23041</v>
      </c>
      <c r="AL8917" s="208">
        <v>23912</v>
      </c>
      <c r="AM8917" s="93"/>
      <c r="AN8917" s="93"/>
      <c r="AO8917" s="93"/>
    </row>
    <row r="8918" spans="28:41" x14ac:dyDescent="0.55000000000000004">
      <c r="AB8918" s="276" t="s">
        <v>50390</v>
      </c>
      <c r="AC8918" s="277">
        <v>6207.92</v>
      </c>
      <c r="AE8918" s="246" t="s">
        <v>57591</v>
      </c>
      <c r="AF8918" s="247">
        <v>6705.27</v>
      </c>
      <c r="AH8918" s="226" t="s">
        <v>47056</v>
      </c>
      <c r="AI8918" s="227">
        <v>86053.15</v>
      </c>
      <c r="AK8918" s="207" t="s">
        <v>23042</v>
      </c>
      <c r="AL8918" s="208">
        <v>122974.39999999999</v>
      </c>
      <c r="AM8918" s="93"/>
      <c r="AN8918" s="93"/>
      <c r="AO8918" s="93"/>
    </row>
    <row r="8919" spans="28:41" x14ac:dyDescent="0.55000000000000004">
      <c r="AB8919" s="276" t="s">
        <v>53697</v>
      </c>
      <c r="AC8919" s="277">
        <v>307.69</v>
      </c>
      <c r="AE8919" s="246" t="s">
        <v>57592</v>
      </c>
      <c r="AF8919" s="247">
        <v>21583.72</v>
      </c>
      <c r="AH8919" s="226" t="s">
        <v>52983</v>
      </c>
      <c r="AI8919" s="227">
        <v>14070</v>
      </c>
      <c r="AK8919" s="207" t="s">
        <v>23043</v>
      </c>
      <c r="AL8919" s="208">
        <v>2712.44</v>
      </c>
      <c r="AM8919" s="93"/>
      <c r="AN8919" s="93"/>
      <c r="AO8919" s="93"/>
    </row>
    <row r="8920" spans="28:41" x14ac:dyDescent="0.55000000000000004">
      <c r="AB8920" s="276" t="s">
        <v>59202</v>
      </c>
      <c r="AC8920" s="277">
        <v>220.49</v>
      </c>
      <c r="AE8920" s="246" t="s">
        <v>57593</v>
      </c>
      <c r="AF8920" s="247">
        <v>19667.509999999998</v>
      </c>
      <c r="AH8920" s="226" t="s">
        <v>52984</v>
      </c>
      <c r="AI8920" s="227">
        <v>1076.3900000000001</v>
      </c>
      <c r="AK8920" s="207" t="s">
        <v>23044</v>
      </c>
      <c r="AL8920" s="208">
        <v>858.55</v>
      </c>
      <c r="AM8920" s="93"/>
      <c r="AN8920" s="93"/>
      <c r="AO8920" s="93"/>
    </row>
    <row r="8921" spans="28:41" x14ac:dyDescent="0.55000000000000004">
      <c r="AB8921" s="276" t="s">
        <v>53698</v>
      </c>
      <c r="AC8921" s="277">
        <v>3914.77</v>
      </c>
      <c r="AE8921" s="246" t="s">
        <v>62468</v>
      </c>
      <c r="AF8921" s="247">
        <v>11768.75</v>
      </c>
      <c r="AH8921" s="226" t="s">
        <v>52985</v>
      </c>
      <c r="AI8921" s="227">
        <v>2670.28</v>
      </c>
      <c r="AK8921" s="207" t="s">
        <v>23045</v>
      </c>
      <c r="AL8921" s="208">
        <v>2964.84</v>
      </c>
      <c r="AM8921" s="93"/>
      <c r="AN8921" s="93"/>
      <c r="AO8921" s="93"/>
    </row>
    <row r="8922" spans="28:41" x14ac:dyDescent="0.55000000000000004">
      <c r="AB8922" s="276" t="s">
        <v>63371</v>
      </c>
      <c r="AC8922" s="277">
        <v>-30</v>
      </c>
      <c r="AE8922" s="246" t="s">
        <v>59135</v>
      </c>
      <c r="AF8922" s="247">
        <v>8051.82</v>
      </c>
      <c r="AH8922" s="226" t="s">
        <v>52986</v>
      </c>
      <c r="AI8922" s="227">
        <v>315.52</v>
      </c>
      <c r="AK8922" s="207" t="s">
        <v>23046</v>
      </c>
      <c r="AL8922" s="208">
        <v>1219.76</v>
      </c>
      <c r="AM8922" s="93"/>
      <c r="AN8922" s="93"/>
      <c r="AO8922" s="93"/>
    </row>
    <row r="8923" spans="28:41" x14ac:dyDescent="0.55000000000000004">
      <c r="AB8923" s="276" t="s">
        <v>70777</v>
      </c>
      <c r="AC8923" s="277">
        <v>3704</v>
      </c>
      <c r="AE8923" s="246" t="s">
        <v>58603</v>
      </c>
      <c r="AF8923" s="247">
        <v>1236</v>
      </c>
      <c r="AH8923" s="226" t="s">
        <v>50131</v>
      </c>
      <c r="AI8923" s="227">
        <v>9166.7900000000009</v>
      </c>
      <c r="AK8923" s="207" t="s">
        <v>23047</v>
      </c>
      <c r="AL8923" s="208">
        <v>1663.97</v>
      </c>
      <c r="AM8923" s="93"/>
      <c r="AN8923" s="93"/>
      <c r="AO8923" s="93"/>
    </row>
    <row r="8924" spans="28:41" x14ac:dyDescent="0.55000000000000004">
      <c r="AB8924" s="276" t="s">
        <v>70778</v>
      </c>
      <c r="AC8924" s="277">
        <v>283.36</v>
      </c>
      <c r="AE8924" s="246" t="s">
        <v>64593</v>
      </c>
      <c r="AF8924" s="247">
        <v>4628.8500000000004</v>
      </c>
      <c r="AH8924" s="226" t="s">
        <v>52987</v>
      </c>
      <c r="AI8924" s="227">
        <v>347.56</v>
      </c>
      <c r="AK8924" s="207" t="s">
        <v>23048</v>
      </c>
      <c r="AL8924" s="208">
        <v>10128.08</v>
      </c>
      <c r="AM8924" s="93"/>
      <c r="AN8924" s="93"/>
      <c r="AO8924" s="93"/>
    </row>
    <row r="8925" spans="28:41" x14ac:dyDescent="0.55000000000000004">
      <c r="AB8925" s="276" t="s">
        <v>70779</v>
      </c>
      <c r="AC8925" s="277">
        <v>926.73</v>
      </c>
      <c r="AE8925" s="246" t="s">
        <v>58604</v>
      </c>
      <c r="AF8925" s="247">
        <v>3377.34</v>
      </c>
      <c r="AH8925" s="226" t="s">
        <v>52988</v>
      </c>
      <c r="AI8925" s="227">
        <v>1650</v>
      </c>
      <c r="AK8925" s="207" t="s">
        <v>23049</v>
      </c>
      <c r="AL8925" s="208">
        <v>3256.29</v>
      </c>
      <c r="AM8925" s="93"/>
      <c r="AN8925" s="93"/>
      <c r="AO8925" s="93"/>
    </row>
    <row r="8926" spans="28:41" x14ac:dyDescent="0.55000000000000004">
      <c r="AB8926" s="276" t="s">
        <v>70780</v>
      </c>
      <c r="AC8926" s="277">
        <v>6371.94</v>
      </c>
      <c r="AE8926" s="246" t="s">
        <v>53014</v>
      </c>
      <c r="AF8926" s="247">
        <v>1202.5999999999999</v>
      </c>
      <c r="AH8926" s="226" t="s">
        <v>52989</v>
      </c>
      <c r="AI8926" s="227">
        <v>8447.76</v>
      </c>
      <c r="AK8926" s="207" t="s">
        <v>23050</v>
      </c>
      <c r="AL8926" s="208">
        <v>1205.57</v>
      </c>
      <c r="AM8926" s="93"/>
      <c r="AN8926" s="93"/>
      <c r="AO8926" s="93"/>
    </row>
    <row r="8927" spans="28:41" x14ac:dyDescent="0.55000000000000004">
      <c r="AB8927" s="276" t="s">
        <v>70199</v>
      </c>
      <c r="AC8927" s="277">
        <v>36460.32</v>
      </c>
      <c r="AE8927" s="246" t="s">
        <v>53015</v>
      </c>
      <c r="AF8927" s="247">
        <v>171.98</v>
      </c>
      <c r="AH8927" s="226" t="s">
        <v>45172</v>
      </c>
      <c r="AI8927" s="227">
        <v>294</v>
      </c>
      <c r="AK8927" s="207" t="s">
        <v>23051</v>
      </c>
      <c r="AL8927" s="208">
        <v>7868.77</v>
      </c>
      <c r="AM8927" s="93"/>
      <c r="AN8927" s="93"/>
      <c r="AO8927" s="93"/>
    </row>
    <row r="8928" spans="28:41" x14ac:dyDescent="0.55000000000000004">
      <c r="AB8928" s="276" t="s">
        <v>70200</v>
      </c>
      <c r="AC8928" s="277">
        <v>6419.94</v>
      </c>
      <c r="AE8928" s="246" t="s">
        <v>61111</v>
      </c>
      <c r="AF8928" s="247">
        <v>4404.78</v>
      </c>
      <c r="AH8928" s="226" t="s">
        <v>40416</v>
      </c>
      <c r="AI8928" s="227">
        <v>90504.04</v>
      </c>
      <c r="AK8928" s="207" t="s">
        <v>23052</v>
      </c>
      <c r="AL8928" s="208">
        <v>13162.15</v>
      </c>
      <c r="AM8928" s="93"/>
      <c r="AN8928" s="93"/>
      <c r="AO8928" s="93"/>
    </row>
    <row r="8929" spans="28:41" x14ac:dyDescent="0.55000000000000004">
      <c r="AB8929" s="276" t="s">
        <v>68732</v>
      </c>
      <c r="AC8929" s="277">
        <v>467.5</v>
      </c>
      <c r="AE8929" s="246" t="s">
        <v>59697</v>
      </c>
      <c r="AF8929" s="247">
        <v>-9.06</v>
      </c>
      <c r="AH8929" s="226" t="s">
        <v>40417</v>
      </c>
      <c r="AI8929" s="227">
        <v>6539.66</v>
      </c>
      <c r="AK8929" s="207" t="s">
        <v>23053</v>
      </c>
      <c r="AL8929" s="208">
        <v>7331.64</v>
      </c>
      <c r="AM8929" s="93"/>
      <c r="AN8929" s="93"/>
      <c r="AO8929" s="93"/>
    </row>
    <row r="8930" spans="28:41" x14ac:dyDescent="0.55000000000000004">
      <c r="AB8930" s="276" t="s">
        <v>70781</v>
      </c>
      <c r="AC8930" s="277">
        <v>7788.7</v>
      </c>
      <c r="AE8930" s="246" t="s">
        <v>62102</v>
      </c>
      <c r="AF8930" s="247">
        <v>9385.2000000000007</v>
      </c>
      <c r="AH8930" s="226" t="s">
        <v>42679</v>
      </c>
      <c r="AI8930" s="227">
        <v>2048.5</v>
      </c>
      <c r="AK8930" s="207" t="s">
        <v>23054</v>
      </c>
      <c r="AL8930" s="208">
        <v>1567.75</v>
      </c>
      <c r="AM8930" s="93"/>
      <c r="AN8930" s="93"/>
      <c r="AO8930" s="93"/>
    </row>
    <row r="8931" spans="28:41" x14ac:dyDescent="0.55000000000000004">
      <c r="AB8931" s="276" t="s">
        <v>59203</v>
      </c>
      <c r="AC8931" s="277">
        <v>15662.27</v>
      </c>
      <c r="AE8931" s="246" t="s">
        <v>62103</v>
      </c>
      <c r="AF8931" s="247">
        <v>695.11</v>
      </c>
      <c r="AH8931" s="226" t="s">
        <v>48983</v>
      </c>
      <c r="AI8931" s="227">
        <v>494.79</v>
      </c>
      <c r="AK8931" s="207" t="s">
        <v>23055</v>
      </c>
      <c r="AL8931" s="208">
        <v>112016.7</v>
      </c>
      <c r="AM8931" s="93"/>
      <c r="AN8931" s="93"/>
      <c r="AO8931" s="93"/>
    </row>
    <row r="8932" spans="28:41" x14ac:dyDescent="0.55000000000000004">
      <c r="AB8932" s="276" t="s">
        <v>63791</v>
      </c>
      <c r="AC8932" s="277">
        <v>141.33000000000001</v>
      </c>
      <c r="AE8932" s="246" t="s">
        <v>62104</v>
      </c>
      <c r="AF8932" s="247">
        <v>2225.85</v>
      </c>
      <c r="AH8932" s="226" t="s">
        <v>48984</v>
      </c>
      <c r="AI8932" s="227">
        <v>618505.68999999994</v>
      </c>
      <c r="AK8932" s="207" t="s">
        <v>23056</v>
      </c>
      <c r="AL8932" s="208">
        <v>2880</v>
      </c>
      <c r="AM8932" s="93"/>
      <c r="AN8932" s="93"/>
      <c r="AO8932" s="93"/>
    </row>
    <row r="8933" spans="28:41" x14ac:dyDescent="0.55000000000000004">
      <c r="AB8933" s="276" t="s">
        <v>59204</v>
      </c>
      <c r="AC8933" s="277">
        <v>1840.64</v>
      </c>
      <c r="AE8933" s="246" t="s">
        <v>64594</v>
      </c>
      <c r="AF8933" s="247">
        <v>1419.67</v>
      </c>
      <c r="AH8933" s="226" t="s">
        <v>50132</v>
      </c>
      <c r="AI8933" s="227">
        <v>72000</v>
      </c>
      <c r="AK8933" s="207" t="s">
        <v>23057</v>
      </c>
      <c r="AL8933" s="208">
        <v>31829.62</v>
      </c>
      <c r="AM8933" s="93"/>
      <c r="AN8933" s="93"/>
      <c r="AO8933" s="93"/>
    </row>
    <row r="8934" spans="28:41" x14ac:dyDescent="0.55000000000000004">
      <c r="AB8934" s="276" t="s">
        <v>59205</v>
      </c>
      <c r="AC8934" s="277">
        <v>6785.69</v>
      </c>
      <c r="AE8934" s="246" t="s">
        <v>63250</v>
      </c>
      <c r="AF8934" s="247">
        <v>1963.47</v>
      </c>
      <c r="AH8934" s="226" t="s">
        <v>40418</v>
      </c>
      <c r="AI8934" s="227">
        <v>59848.85</v>
      </c>
      <c r="AK8934" s="207" t="s">
        <v>23058</v>
      </c>
      <c r="AL8934" s="208">
        <v>136847.6</v>
      </c>
      <c r="AM8934" s="93"/>
      <c r="AN8934" s="93"/>
      <c r="AO8934" s="93"/>
    </row>
    <row r="8935" spans="28:41" x14ac:dyDescent="0.55000000000000004">
      <c r="AB8935" s="276" t="s">
        <v>62229</v>
      </c>
      <c r="AC8935" s="277">
        <v>2980.08</v>
      </c>
      <c r="AE8935" s="246" t="s">
        <v>61481</v>
      </c>
      <c r="AF8935" s="247">
        <v>230.08</v>
      </c>
      <c r="AH8935" s="226" t="s">
        <v>40419</v>
      </c>
      <c r="AI8935" s="227">
        <v>164472.67000000001</v>
      </c>
      <c r="AK8935" s="207" t="s">
        <v>23059</v>
      </c>
      <c r="AL8935" s="208">
        <v>4197.82</v>
      </c>
      <c r="AM8935" s="93"/>
      <c r="AN8935" s="93"/>
      <c r="AO8935" s="93"/>
    </row>
    <row r="8936" spans="28:41" x14ac:dyDescent="0.55000000000000004">
      <c r="AB8936" s="276" t="s">
        <v>70782</v>
      </c>
      <c r="AC8936" s="277">
        <v>10703.63</v>
      </c>
      <c r="AE8936" s="246" t="s">
        <v>64595</v>
      </c>
      <c r="AF8936" s="247">
        <v>1677.89</v>
      </c>
      <c r="AH8936" s="226" t="s">
        <v>40420</v>
      </c>
      <c r="AI8936" s="227">
        <v>8818.24</v>
      </c>
      <c r="AK8936" s="207" t="s">
        <v>23060</v>
      </c>
      <c r="AL8936" s="208">
        <v>11606.24</v>
      </c>
      <c r="AM8936" s="93"/>
      <c r="AN8936" s="93"/>
      <c r="AO8936" s="93"/>
    </row>
    <row r="8937" spans="28:41" x14ac:dyDescent="0.55000000000000004">
      <c r="AB8937" s="276" t="s">
        <v>70783</v>
      </c>
      <c r="AC8937" s="277">
        <v>6495</v>
      </c>
      <c r="AE8937" s="246" t="s">
        <v>61217</v>
      </c>
      <c r="AF8937" s="247">
        <v>17137.11</v>
      </c>
      <c r="AH8937" s="226" t="s">
        <v>45173</v>
      </c>
      <c r="AI8937" s="227">
        <v>12815</v>
      </c>
      <c r="AK8937" s="207" t="s">
        <v>23061</v>
      </c>
      <c r="AL8937" s="208">
        <v>7857.98</v>
      </c>
      <c r="AM8937" s="93"/>
      <c r="AN8937" s="93"/>
      <c r="AO8937" s="93"/>
    </row>
    <row r="8938" spans="28:41" x14ac:dyDescent="0.55000000000000004">
      <c r="AB8938" s="276" t="s">
        <v>70784</v>
      </c>
      <c r="AC8938" s="277">
        <v>865.91</v>
      </c>
      <c r="AE8938" s="246" t="s">
        <v>58605</v>
      </c>
      <c r="AF8938" s="247">
        <v>97.5</v>
      </c>
      <c r="AH8938" s="226" t="s">
        <v>40421</v>
      </c>
      <c r="AI8938" s="227">
        <v>46757.49</v>
      </c>
      <c r="AK8938" s="207" t="s">
        <v>23062</v>
      </c>
      <c r="AL8938" s="208">
        <v>1691.22</v>
      </c>
      <c r="AM8938" s="93"/>
      <c r="AN8938" s="93"/>
      <c r="AO8938" s="93"/>
    </row>
    <row r="8939" spans="28:41" x14ac:dyDescent="0.55000000000000004">
      <c r="AB8939" s="276" t="s">
        <v>60719</v>
      </c>
      <c r="AC8939" s="277">
        <v>3987.5</v>
      </c>
      <c r="AE8939" s="246" t="s">
        <v>58294</v>
      </c>
      <c r="AF8939" s="247">
        <v>282</v>
      </c>
      <c r="AH8939" s="226" t="s">
        <v>50133</v>
      </c>
      <c r="AI8939" s="227">
        <v>40742.69</v>
      </c>
      <c r="AK8939" s="207" t="s">
        <v>23063</v>
      </c>
      <c r="AL8939" s="208">
        <v>10872.62</v>
      </c>
      <c r="AM8939" s="93"/>
      <c r="AN8939" s="93"/>
      <c r="AO8939" s="93"/>
    </row>
    <row r="8940" spans="28:41" x14ac:dyDescent="0.55000000000000004">
      <c r="AB8940" s="276" t="s">
        <v>60720</v>
      </c>
      <c r="AC8940" s="277">
        <v>305.01</v>
      </c>
      <c r="AE8940" s="246" t="s">
        <v>64596</v>
      </c>
      <c r="AF8940" s="247">
        <v>37.159999999999997</v>
      </c>
      <c r="AH8940" s="226" t="s">
        <v>52990</v>
      </c>
      <c r="AI8940" s="227">
        <v>61004.51</v>
      </c>
      <c r="AK8940" s="207" t="s">
        <v>23064</v>
      </c>
      <c r="AL8940" s="208">
        <v>2126.29</v>
      </c>
      <c r="AM8940" s="93"/>
      <c r="AN8940" s="93"/>
      <c r="AO8940" s="93"/>
    </row>
    <row r="8941" spans="28:41" x14ac:dyDescent="0.55000000000000004">
      <c r="AB8941" s="276" t="s">
        <v>60721</v>
      </c>
      <c r="AC8941" s="277">
        <v>997.53</v>
      </c>
      <c r="AE8941" s="246" t="s">
        <v>59698</v>
      </c>
      <c r="AF8941" s="247">
        <v>15200</v>
      </c>
      <c r="AH8941" s="226" t="s">
        <v>45174</v>
      </c>
      <c r="AI8941" s="227">
        <v>52403.77</v>
      </c>
      <c r="AK8941" s="207" t="s">
        <v>23065</v>
      </c>
      <c r="AL8941" s="208">
        <v>145.47</v>
      </c>
      <c r="AM8941" s="93"/>
      <c r="AN8941" s="93"/>
      <c r="AO8941" s="93"/>
    </row>
    <row r="8942" spans="28:41" x14ac:dyDescent="0.55000000000000004">
      <c r="AB8942" s="276" t="s">
        <v>27281</v>
      </c>
      <c r="AC8942" s="277">
        <v>612.4</v>
      </c>
      <c r="AE8942" s="246" t="s">
        <v>61482</v>
      </c>
      <c r="AF8942" s="247">
        <v>3812.52</v>
      </c>
      <c r="AH8942" s="226" t="s">
        <v>50134</v>
      </c>
      <c r="AI8942" s="227">
        <v>34175.71</v>
      </c>
      <c r="AK8942" s="207" t="s">
        <v>23066</v>
      </c>
      <c r="AL8942" s="208">
        <v>894.52</v>
      </c>
      <c r="AM8942" s="93"/>
      <c r="AN8942" s="93"/>
      <c r="AO8942" s="93"/>
    </row>
    <row r="8943" spans="28:41" x14ac:dyDescent="0.55000000000000004">
      <c r="AB8943" s="276" t="s">
        <v>35635</v>
      </c>
      <c r="AC8943" s="277">
        <v>29600</v>
      </c>
      <c r="AE8943" s="246" t="s">
        <v>61483</v>
      </c>
      <c r="AF8943" s="247">
        <v>285.5</v>
      </c>
      <c r="AH8943" s="226" t="s">
        <v>45175</v>
      </c>
      <c r="AI8943" s="227">
        <v>228000</v>
      </c>
      <c r="AK8943" s="207" t="s">
        <v>23067</v>
      </c>
      <c r="AL8943" s="208">
        <v>22930.82</v>
      </c>
      <c r="AM8943" s="93"/>
      <c r="AN8943" s="93"/>
      <c r="AO8943" s="93"/>
    </row>
    <row r="8944" spans="28:41" x14ac:dyDescent="0.55000000000000004">
      <c r="AB8944" s="276" t="s">
        <v>53704</v>
      </c>
      <c r="AC8944" s="277">
        <v>67940.83</v>
      </c>
      <c r="AE8944" s="246" t="s">
        <v>61484</v>
      </c>
      <c r="AF8944" s="247">
        <v>934.08</v>
      </c>
      <c r="AH8944" s="226" t="s">
        <v>45176</v>
      </c>
      <c r="AI8944" s="227">
        <v>17442.05</v>
      </c>
      <c r="AK8944" s="207" t="s">
        <v>23068</v>
      </c>
      <c r="AL8944" s="208">
        <v>208.96</v>
      </c>
      <c r="AM8944" s="93"/>
      <c r="AN8944" s="93"/>
      <c r="AO8944" s="93"/>
    </row>
    <row r="8945" spans="28:41" x14ac:dyDescent="0.55000000000000004">
      <c r="AB8945" s="276" t="s">
        <v>35636</v>
      </c>
      <c r="AC8945" s="277">
        <v>7387.59</v>
      </c>
      <c r="AE8945" s="246" t="s">
        <v>23416</v>
      </c>
      <c r="AF8945" s="247">
        <v>40779.599999999999</v>
      </c>
      <c r="AH8945" s="226" t="s">
        <v>42680</v>
      </c>
      <c r="AI8945" s="227">
        <v>60723.1</v>
      </c>
      <c r="AK8945" s="207" t="s">
        <v>23069</v>
      </c>
      <c r="AL8945" s="208">
        <v>84998.43</v>
      </c>
      <c r="AM8945" s="93"/>
      <c r="AN8945" s="93"/>
      <c r="AO8945" s="93"/>
    </row>
    <row r="8946" spans="28:41" x14ac:dyDescent="0.55000000000000004">
      <c r="AB8946" s="276" t="s">
        <v>49150</v>
      </c>
      <c r="AC8946" s="277">
        <v>12032.04</v>
      </c>
      <c r="AE8946" s="246" t="s">
        <v>55253</v>
      </c>
      <c r="AF8946" s="247">
        <v>234000</v>
      </c>
      <c r="AH8946" s="226" t="s">
        <v>42681</v>
      </c>
      <c r="AI8946" s="227">
        <v>4768.8999999999996</v>
      </c>
      <c r="AK8946" s="207" t="s">
        <v>13826</v>
      </c>
      <c r="AL8946" s="208">
        <v>52607.65</v>
      </c>
      <c r="AM8946" s="93"/>
      <c r="AN8946" s="93"/>
      <c r="AO8946" s="93"/>
    </row>
    <row r="8947" spans="28:41" x14ac:dyDescent="0.55000000000000004">
      <c r="AB8947" s="276" t="s">
        <v>68733</v>
      </c>
      <c r="AC8947" s="277">
        <v>168.74</v>
      </c>
      <c r="AE8947" s="246" t="s">
        <v>23418</v>
      </c>
      <c r="AF8947" s="247">
        <v>20654.07</v>
      </c>
      <c r="AH8947" s="226" t="s">
        <v>48985</v>
      </c>
      <c r="AI8947" s="227">
        <v>2980</v>
      </c>
      <c r="AK8947" s="207" t="s">
        <v>23070</v>
      </c>
      <c r="AL8947" s="208">
        <v>10131.41</v>
      </c>
      <c r="AM8947" s="93"/>
      <c r="AN8947" s="93"/>
      <c r="AO8947" s="93"/>
    </row>
    <row r="8948" spans="28:41" x14ac:dyDescent="0.55000000000000004">
      <c r="AB8948" s="276" t="s">
        <v>27284</v>
      </c>
      <c r="AC8948" s="277">
        <v>64924</v>
      </c>
      <c r="AE8948" s="246" t="s">
        <v>23419</v>
      </c>
      <c r="AF8948" s="247">
        <v>66210.789999999994</v>
      </c>
      <c r="AH8948" s="226" t="s">
        <v>23265</v>
      </c>
      <c r="AI8948" s="227">
        <v>1000</v>
      </c>
      <c r="AK8948" s="207" t="s">
        <v>23071</v>
      </c>
      <c r="AL8948" s="208">
        <v>15440.13</v>
      </c>
      <c r="AM8948" s="93"/>
      <c r="AN8948" s="93"/>
      <c r="AO8948" s="93"/>
    </row>
    <row r="8949" spans="28:41" x14ac:dyDescent="0.55000000000000004">
      <c r="AB8949" s="276" t="s">
        <v>35637</v>
      </c>
      <c r="AC8949" s="277">
        <v>13015</v>
      </c>
      <c r="AE8949" s="246" t="s">
        <v>23421</v>
      </c>
      <c r="AF8949" s="247">
        <v>123.64</v>
      </c>
      <c r="AH8949" s="226" t="s">
        <v>23267</v>
      </c>
      <c r="AI8949" s="227">
        <v>263.22000000000003</v>
      </c>
      <c r="AK8949" s="207" t="s">
        <v>23072</v>
      </c>
      <c r="AL8949" s="208">
        <v>8995.61</v>
      </c>
      <c r="AM8949" s="93"/>
      <c r="AN8949" s="93"/>
      <c r="AO8949" s="93"/>
    </row>
    <row r="8950" spans="28:41" x14ac:dyDescent="0.55000000000000004">
      <c r="AB8950" s="276" t="s">
        <v>63372</v>
      </c>
      <c r="AC8950" s="277">
        <v>833.31</v>
      </c>
      <c r="AE8950" s="246" t="s">
        <v>23423</v>
      </c>
      <c r="AF8950" s="247">
        <v>1118899.1000000001</v>
      </c>
      <c r="AH8950" s="226" t="s">
        <v>23268</v>
      </c>
      <c r="AI8950" s="227">
        <v>20.14</v>
      </c>
      <c r="AK8950" s="207" t="s">
        <v>23073</v>
      </c>
      <c r="AL8950" s="208">
        <v>101030.66</v>
      </c>
      <c r="AM8950" s="93"/>
      <c r="AN8950" s="93"/>
      <c r="AO8950" s="93"/>
    </row>
    <row r="8951" spans="28:41" x14ac:dyDescent="0.55000000000000004">
      <c r="AB8951" s="276" t="s">
        <v>59818</v>
      </c>
      <c r="AC8951" s="277">
        <v>6046.28</v>
      </c>
      <c r="AE8951" s="246" t="s">
        <v>23426</v>
      </c>
      <c r="AF8951" s="247">
        <v>2092.5</v>
      </c>
      <c r="AH8951" s="226" t="s">
        <v>23273</v>
      </c>
      <c r="AI8951" s="227">
        <v>2952.88</v>
      </c>
      <c r="AK8951" s="207" t="s">
        <v>23074</v>
      </c>
      <c r="AL8951" s="208">
        <v>274500</v>
      </c>
      <c r="AM8951" s="93"/>
      <c r="AN8951" s="93"/>
      <c r="AO8951" s="93"/>
    </row>
    <row r="8952" spans="28:41" x14ac:dyDescent="0.55000000000000004">
      <c r="AB8952" s="276" t="s">
        <v>45568</v>
      </c>
      <c r="AC8952" s="277">
        <v>487.63</v>
      </c>
      <c r="AE8952" s="246" t="s">
        <v>23427</v>
      </c>
      <c r="AF8952" s="247">
        <v>14560.78</v>
      </c>
      <c r="AH8952" s="226" t="s">
        <v>47057</v>
      </c>
      <c r="AI8952" s="227">
        <v>13081.76</v>
      </c>
      <c r="AK8952" s="207" t="s">
        <v>23075</v>
      </c>
      <c r="AL8952" s="208">
        <v>47129.56</v>
      </c>
      <c r="AM8952" s="93"/>
      <c r="AN8952" s="93"/>
      <c r="AO8952" s="93"/>
    </row>
    <row r="8953" spans="28:41" x14ac:dyDescent="0.55000000000000004">
      <c r="AB8953" s="276" t="s">
        <v>68734</v>
      </c>
      <c r="AC8953" s="277">
        <v>3316</v>
      </c>
      <c r="AE8953" s="246" t="s">
        <v>23429</v>
      </c>
      <c r="AF8953" s="247">
        <v>34355.47</v>
      </c>
      <c r="AH8953" s="226" t="s">
        <v>47058</v>
      </c>
      <c r="AI8953" s="227">
        <v>2683</v>
      </c>
      <c r="AK8953" s="207" t="s">
        <v>13828</v>
      </c>
      <c r="AL8953" s="208">
        <v>63105.49</v>
      </c>
      <c r="AM8953" s="93"/>
      <c r="AN8953" s="93"/>
      <c r="AO8953" s="93"/>
    </row>
    <row r="8954" spans="28:41" x14ac:dyDescent="0.55000000000000004">
      <c r="AB8954" s="276" t="s">
        <v>64876</v>
      </c>
      <c r="AC8954" s="277">
        <v>660.86</v>
      </c>
      <c r="AE8954" s="246" t="s">
        <v>23430</v>
      </c>
      <c r="AF8954" s="247">
        <v>878994.15</v>
      </c>
      <c r="AH8954" s="226" t="s">
        <v>47059</v>
      </c>
      <c r="AI8954" s="227">
        <v>7000</v>
      </c>
      <c r="AK8954" s="207" t="s">
        <v>13829</v>
      </c>
      <c r="AL8954" s="208">
        <v>109895.58</v>
      </c>
      <c r="AM8954" s="93"/>
      <c r="AN8954" s="93"/>
      <c r="AO8954" s="93"/>
    </row>
    <row r="8955" spans="28:41" x14ac:dyDescent="0.55000000000000004">
      <c r="AB8955" s="276" t="s">
        <v>68735</v>
      </c>
      <c r="AC8955" s="277">
        <v>20824.919999999998</v>
      </c>
      <c r="AE8955" s="246" t="s">
        <v>23435</v>
      </c>
      <c r="AF8955" s="247">
        <v>9595.7900000000009</v>
      </c>
      <c r="AH8955" s="226" t="s">
        <v>47060</v>
      </c>
      <c r="AI8955" s="227">
        <v>535.5</v>
      </c>
      <c r="AK8955" s="207" t="s">
        <v>23076</v>
      </c>
      <c r="AL8955" s="208">
        <v>6016.75</v>
      </c>
      <c r="AM8955" s="93"/>
      <c r="AN8955" s="93"/>
      <c r="AO8955" s="93"/>
    </row>
    <row r="8956" spans="28:41" x14ac:dyDescent="0.55000000000000004">
      <c r="AB8956" s="276" t="s">
        <v>68736</v>
      </c>
      <c r="AC8956" s="277">
        <v>1593.08</v>
      </c>
      <c r="AE8956" s="246" t="s">
        <v>23436</v>
      </c>
      <c r="AF8956" s="247">
        <v>688.66</v>
      </c>
      <c r="AH8956" s="226" t="s">
        <v>23274</v>
      </c>
      <c r="AI8956" s="227">
        <v>10242.5</v>
      </c>
      <c r="AK8956" s="207" t="s">
        <v>23077</v>
      </c>
      <c r="AL8956" s="208">
        <v>177514.19</v>
      </c>
      <c r="AM8956" s="93"/>
      <c r="AN8956" s="93"/>
      <c r="AO8956" s="93"/>
    </row>
    <row r="8957" spans="28:41" x14ac:dyDescent="0.55000000000000004">
      <c r="AB8957" s="276" t="s">
        <v>70785</v>
      </c>
      <c r="AC8957" s="277">
        <v>6255</v>
      </c>
      <c r="AE8957" s="246" t="s">
        <v>23437</v>
      </c>
      <c r="AF8957" s="247">
        <v>351.98</v>
      </c>
      <c r="AH8957" s="226" t="s">
        <v>23275</v>
      </c>
      <c r="AI8957" s="227">
        <v>5690.69</v>
      </c>
      <c r="AK8957" s="207" t="s">
        <v>23078</v>
      </c>
      <c r="AL8957" s="208">
        <v>60887.07</v>
      </c>
      <c r="AM8957" s="93"/>
      <c r="AN8957" s="93"/>
      <c r="AO8957" s="93"/>
    </row>
    <row r="8958" spans="28:41" x14ac:dyDescent="0.55000000000000004">
      <c r="AB8958" s="276" t="s">
        <v>70786</v>
      </c>
      <c r="AC8958" s="277">
        <v>478.51</v>
      </c>
      <c r="AE8958" s="246" t="s">
        <v>23438</v>
      </c>
      <c r="AF8958" s="247">
        <v>0.04</v>
      </c>
      <c r="AH8958" s="226" t="s">
        <v>50135</v>
      </c>
      <c r="AI8958" s="227">
        <v>17374.13</v>
      </c>
      <c r="AK8958" s="207" t="s">
        <v>23079</v>
      </c>
      <c r="AL8958" s="208">
        <v>42.65</v>
      </c>
      <c r="AM8958" s="93"/>
      <c r="AN8958" s="93"/>
      <c r="AO8958" s="93"/>
    </row>
    <row r="8959" spans="28:41" x14ac:dyDescent="0.55000000000000004">
      <c r="AB8959" s="276" t="s">
        <v>70787</v>
      </c>
      <c r="AC8959" s="277">
        <v>210</v>
      </c>
      <c r="AE8959" s="246" t="s">
        <v>57594</v>
      </c>
      <c r="AF8959" s="247">
        <v>93.52</v>
      </c>
      <c r="AH8959" s="226" t="s">
        <v>23276</v>
      </c>
      <c r="AI8959" s="227">
        <v>27383.39</v>
      </c>
      <c r="AK8959" s="207" t="s">
        <v>23080</v>
      </c>
      <c r="AL8959" s="208">
        <v>25.88</v>
      </c>
      <c r="AM8959" s="93"/>
      <c r="AN8959" s="93"/>
      <c r="AO8959" s="93"/>
    </row>
    <row r="8960" spans="28:41" x14ac:dyDescent="0.55000000000000004">
      <c r="AB8960" s="276" t="s">
        <v>70788</v>
      </c>
      <c r="AC8960" s="277">
        <v>1200.52</v>
      </c>
      <c r="AE8960" s="246" t="s">
        <v>23439</v>
      </c>
      <c r="AF8960" s="247">
        <v>485.77</v>
      </c>
      <c r="AH8960" s="226" t="s">
        <v>50136</v>
      </c>
      <c r="AI8960" s="227">
        <v>14753.04</v>
      </c>
      <c r="AK8960" s="207" t="s">
        <v>23081</v>
      </c>
      <c r="AL8960" s="208">
        <v>54854.67</v>
      </c>
      <c r="AM8960" s="93"/>
      <c r="AN8960" s="93"/>
      <c r="AO8960" s="93"/>
    </row>
    <row r="8961" spans="28:41" x14ac:dyDescent="0.55000000000000004">
      <c r="AB8961" s="276" t="s">
        <v>59820</v>
      </c>
      <c r="AC8961" s="277">
        <v>10782.5</v>
      </c>
      <c r="AE8961" s="246" t="s">
        <v>23440</v>
      </c>
      <c r="AF8961" s="247">
        <v>-28424.61</v>
      </c>
      <c r="AH8961" s="226" t="s">
        <v>50137</v>
      </c>
      <c r="AI8961" s="227">
        <v>1128.96</v>
      </c>
      <c r="AK8961" s="207" t="s">
        <v>23082</v>
      </c>
      <c r="AL8961" s="208">
        <v>2003.26</v>
      </c>
      <c r="AM8961" s="93"/>
      <c r="AN8961" s="93"/>
      <c r="AO8961" s="93"/>
    </row>
    <row r="8962" spans="28:41" x14ac:dyDescent="0.55000000000000004">
      <c r="AB8962" s="276" t="s">
        <v>59821</v>
      </c>
      <c r="AC8962" s="277">
        <v>824.9</v>
      </c>
      <c r="AE8962" s="246" t="s">
        <v>23443</v>
      </c>
      <c r="AF8962" s="247">
        <v>-2174.4899999999998</v>
      </c>
      <c r="AH8962" s="226" t="s">
        <v>45177</v>
      </c>
      <c r="AI8962" s="227">
        <v>23000</v>
      </c>
      <c r="AK8962" s="207" t="s">
        <v>13830</v>
      </c>
      <c r="AL8962" s="208">
        <v>30865.75</v>
      </c>
      <c r="AM8962" s="93"/>
      <c r="AN8962" s="93"/>
      <c r="AO8962" s="93"/>
    </row>
    <row r="8963" spans="28:41" x14ac:dyDescent="0.55000000000000004">
      <c r="AB8963" s="276" t="s">
        <v>68737</v>
      </c>
      <c r="AC8963" s="277">
        <v>5334</v>
      </c>
      <c r="AE8963" s="246" t="s">
        <v>23444</v>
      </c>
      <c r="AF8963" s="247">
        <v>-6506.39</v>
      </c>
      <c r="AH8963" s="226" t="s">
        <v>45178</v>
      </c>
      <c r="AI8963" s="227">
        <v>1759.5</v>
      </c>
      <c r="AK8963" s="207" t="s">
        <v>13831</v>
      </c>
      <c r="AL8963" s="208">
        <v>443018.75</v>
      </c>
      <c r="AM8963" s="93"/>
      <c r="AN8963" s="93"/>
      <c r="AO8963" s="93"/>
    </row>
    <row r="8964" spans="28:41" x14ac:dyDescent="0.55000000000000004">
      <c r="AB8964" s="276" t="s">
        <v>27394</v>
      </c>
      <c r="AC8964" s="277">
        <v>25569.09</v>
      </c>
      <c r="AE8964" s="246" t="s">
        <v>53017</v>
      </c>
      <c r="AF8964" s="247">
        <v>160500.88</v>
      </c>
      <c r="AH8964" s="226" t="s">
        <v>23313</v>
      </c>
      <c r="AI8964" s="227">
        <v>1134.22</v>
      </c>
      <c r="AK8964" s="207" t="s">
        <v>23083</v>
      </c>
      <c r="AL8964" s="208">
        <v>90284.95</v>
      </c>
      <c r="AM8964" s="93"/>
      <c r="AN8964" s="93"/>
      <c r="AO8964" s="93"/>
    </row>
    <row r="8965" spans="28:41" x14ac:dyDescent="0.55000000000000004">
      <c r="AB8965" s="276" t="s">
        <v>27396</v>
      </c>
      <c r="AC8965" s="277">
        <v>167487.6</v>
      </c>
      <c r="AE8965" s="246" t="s">
        <v>57595</v>
      </c>
      <c r="AF8965" s="247">
        <v>5933.26</v>
      </c>
      <c r="AH8965" s="226" t="s">
        <v>23314</v>
      </c>
      <c r="AI8965" s="227">
        <v>7200</v>
      </c>
      <c r="AK8965" s="207" t="s">
        <v>23084</v>
      </c>
      <c r="AL8965" s="208">
        <v>46489.56</v>
      </c>
      <c r="AM8965" s="93"/>
      <c r="AN8965" s="93"/>
      <c r="AO8965" s="93"/>
    </row>
    <row r="8966" spans="28:41" x14ac:dyDescent="0.55000000000000004">
      <c r="AB8966" s="276" t="s">
        <v>34115</v>
      </c>
      <c r="AC8966" s="277">
        <v>10840</v>
      </c>
      <c r="AE8966" s="246" t="s">
        <v>57596</v>
      </c>
      <c r="AF8966" s="247">
        <v>51310.81</v>
      </c>
      <c r="AH8966" s="226" t="s">
        <v>23316</v>
      </c>
      <c r="AI8966" s="227">
        <v>180264.78</v>
      </c>
      <c r="AK8966" s="207" t="s">
        <v>23085</v>
      </c>
      <c r="AL8966" s="208">
        <v>130</v>
      </c>
      <c r="AM8966" s="93"/>
      <c r="AN8966" s="93"/>
      <c r="AO8966" s="93"/>
    </row>
    <row r="8967" spans="28:41" x14ac:dyDescent="0.55000000000000004">
      <c r="AB8967" s="276" t="s">
        <v>34116</v>
      </c>
      <c r="AC8967" s="277">
        <v>18000</v>
      </c>
      <c r="AE8967" s="246" t="s">
        <v>47065</v>
      </c>
      <c r="AF8967" s="247">
        <v>2798.73</v>
      </c>
      <c r="AH8967" s="226" t="s">
        <v>45179</v>
      </c>
      <c r="AI8967" s="227">
        <v>1302334.17</v>
      </c>
      <c r="AK8967" s="207" t="s">
        <v>23086</v>
      </c>
      <c r="AL8967" s="208">
        <v>124.29</v>
      </c>
      <c r="AM8967" s="93"/>
      <c r="AN8967" s="93"/>
      <c r="AO8967" s="93"/>
    </row>
    <row r="8968" spans="28:41" x14ac:dyDescent="0.55000000000000004">
      <c r="AB8968" s="276" t="s">
        <v>48247</v>
      </c>
      <c r="AC8968" s="277">
        <v>2426033.38</v>
      </c>
      <c r="AE8968" s="246" t="s">
        <v>23450</v>
      </c>
      <c r="AF8968" s="247">
        <v>18133.14</v>
      </c>
      <c r="AH8968" s="226" t="s">
        <v>45180</v>
      </c>
      <c r="AI8968" s="227">
        <v>99256.1</v>
      </c>
      <c r="AK8968" s="207" t="s">
        <v>23087</v>
      </c>
      <c r="AL8968" s="208">
        <v>125676.58</v>
      </c>
      <c r="AM8968" s="93"/>
      <c r="AN8968" s="93"/>
      <c r="AO8968" s="93"/>
    </row>
    <row r="8969" spans="28:41" x14ac:dyDescent="0.55000000000000004">
      <c r="AB8969" s="276" t="s">
        <v>68738</v>
      </c>
      <c r="AC8969" s="277">
        <v>2370.11</v>
      </c>
      <c r="AE8969" s="246" t="s">
        <v>40429</v>
      </c>
      <c r="AF8969" s="247">
        <v>57658.01</v>
      </c>
      <c r="AH8969" s="226" t="s">
        <v>35262</v>
      </c>
      <c r="AI8969" s="227">
        <v>1302</v>
      </c>
      <c r="AK8969" s="207" t="s">
        <v>23088</v>
      </c>
      <c r="AL8969" s="208">
        <v>224248.32000000001</v>
      </c>
      <c r="AM8969" s="93"/>
      <c r="AN8969" s="93"/>
      <c r="AO8969" s="93"/>
    </row>
    <row r="8970" spans="28:41" x14ac:dyDescent="0.55000000000000004">
      <c r="AB8970" s="276" t="s">
        <v>68739</v>
      </c>
      <c r="AC8970" s="277">
        <v>28574.2</v>
      </c>
      <c r="AE8970" s="246" t="s">
        <v>23451</v>
      </c>
      <c r="AF8970" s="247">
        <v>1046.92</v>
      </c>
      <c r="AH8970" s="226" t="s">
        <v>23319</v>
      </c>
      <c r="AI8970" s="227">
        <v>505.77</v>
      </c>
      <c r="AK8970" s="207" t="s">
        <v>23089</v>
      </c>
      <c r="AL8970" s="208">
        <v>-3</v>
      </c>
      <c r="AM8970" s="93"/>
      <c r="AN8970" s="93"/>
      <c r="AO8970" s="93"/>
    </row>
    <row r="8971" spans="28:41" x14ac:dyDescent="0.55000000000000004">
      <c r="AB8971" s="276" t="s">
        <v>68740</v>
      </c>
      <c r="AC8971" s="277">
        <v>34177.57</v>
      </c>
      <c r="AE8971" s="246" t="s">
        <v>23452</v>
      </c>
      <c r="AF8971" s="247">
        <v>1.8</v>
      </c>
      <c r="AH8971" s="226" t="s">
        <v>23321</v>
      </c>
      <c r="AI8971" s="227">
        <v>142.5</v>
      </c>
      <c r="AK8971" s="207" t="s">
        <v>23090</v>
      </c>
      <c r="AL8971" s="208">
        <v>5497.7</v>
      </c>
      <c r="AM8971" s="93"/>
      <c r="AN8971" s="93"/>
      <c r="AO8971" s="93"/>
    </row>
    <row r="8972" spans="28:41" x14ac:dyDescent="0.55000000000000004">
      <c r="AB8972" s="276" t="s">
        <v>53714</v>
      </c>
      <c r="AC8972" s="277">
        <v>6195.24</v>
      </c>
      <c r="AE8972" s="246" t="s">
        <v>23453</v>
      </c>
      <c r="AF8972" s="247">
        <v>575533.07999999996</v>
      </c>
      <c r="AH8972" s="226" t="s">
        <v>23322</v>
      </c>
      <c r="AI8972" s="227">
        <v>391.92</v>
      </c>
      <c r="AK8972" s="207" t="s">
        <v>23091</v>
      </c>
      <c r="AL8972" s="208">
        <v>5250.32</v>
      </c>
      <c r="AM8972" s="93"/>
      <c r="AN8972" s="93"/>
      <c r="AO8972" s="93"/>
    </row>
    <row r="8973" spans="28:41" x14ac:dyDescent="0.55000000000000004">
      <c r="AB8973" s="276" t="s">
        <v>56562</v>
      </c>
      <c r="AC8973" s="277">
        <v>3024</v>
      </c>
      <c r="AE8973" s="246" t="s">
        <v>23454</v>
      </c>
      <c r="AF8973" s="247">
        <v>8505.07</v>
      </c>
      <c r="AH8973" s="226" t="s">
        <v>23323</v>
      </c>
      <c r="AI8973" s="227">
        <v>8584.3799999999992</v>
      </c>
      <c r="AK8973" s="207" t="s">
        <v>23092</v>
      </c>
      <c r="AL8973" s="208">
        <v>822.21</v>
      </c>
      <c r="AM8973" s="93"/>
      <c r="AN8973" s="93"/>
      <c r="AO8973" s="93"/>
    </row>
    <row r="8974" spans="28:41" x14ac:dyDescent="0.55000000000000004">
      <c r="AB8974" s="276" t="s">
        <v>56563</v>
      </c>
      <c r="AC8974" s="277">
        <v>54838.05</v>
      </c>
      <c r="AE8974" s="246" t="s">
        <v>35271</v>
      </c>
      <c r="AF8974" s="247">
        <v>1377817.09</v>
      </c>
      <c r="AH8974" s="226" t="s">
        <v>52991</v>
      </c>
      <c r="AI8974" s="227">
        <v>85802.559999999998</v>
      </c>
      <c r="AK8974" s="207" t="s">
        <v>23093</v>
      </c>
      <c r="AL8974" s="208">
        <v>2246.2199999999998</v>
      </c>
      <c r="AM8974" s="93"/>
      <c r="AN8974" s="93"/>
      <c r="AO8974" s="93"/>
    </row>
    <row r="8975" spans="28:41" x14ac:dyDescent="0.55000000000000004">
      <c r="AB8975" s="276" t="s">
        <v>56564</v>
      </c>
      <c r="AC8975" s="277">
        <v>4166.3999999999996</v>
      </c>
      <c r="AE8975" s="246" t="s">
        <v>48079</v>
      </c>
      <c r="AF8975" s="247">
        <v>18734.189999999999</v>
      </c>
      <c r="AH8975" s="226" t="s">
        <v>13860</v>
      </c>
      <c r="AI8975" s="227">
        <v>5972.8</v>
      </c>
      <c r="AK8975" s="207" t="s">
        <v>23094</v>
      </c>
      <c r="AL8975" s="208">
        <v>650</v>
      </c>
      <c r="AM8975" s="93"/>
      <c r="AN8975" s="93"/>
      <c r="AO8975" s="93"/>
    </row>
    <row r="8976" spans="28:41" x14ac:dyDescent="0.55000000000000004">
      <c r="AB8976" s="276" t="s">
        <v>56565</v>
      </c>
      <c r="AC8976" s="277">
        <v>11747.68</v>
      </c>
      <c r="AE8976" s="246" t="s">
        <v>23456</v>
      </c>
      <c r="AF8976" s="247">
        <v>298347.53999999998</v>
      </c>
      <c r="AH8976" s="226" t="s">
        <v>36451</v>
      </c>
      <c r="AI8976" s="227">
        <v>3314.75</v>
      </c>
      <c r="AK8976" s="207" t="s">
        <v>23095</v>
      </c>
      <c r="AL8976" s="208">
        <v>12689.55</v>
      </c>
      <c r="AM8976" s="93"/>
      <c r="AN8976" s="93"/>
      <c r="AO8976" s="93"/>
    </row>
    <row r="8977" spans="28:41" x14ac:dyDescent="0.55000000000000004">
      <c r="AB8977" s="276" t="s">
        <v>35647</v>
      </c>
      <c r="AC8977" s="277">
        <v>237296.62</v>
      </c>
      <c r="AE8977" s="246" t="s">
        <v>59699</v>
      </c>
      <c r="AF8977" s="247">
        <v>10884.62</v>
      </c>
      <c r="AH8977" s="226" t="s">
        <v>23325</v>
      </c>
      <c r="AI8977" s="227">
        <v>32580.07</v>
      </c>
      <c r="AK8977" s="207" t="s">
        <v>23096</v>
      </c>
      <c r="AL8977" s="208">
        <v>159012.69</v>
      </c>
      <c r="AM8977" s="93"/>
      <c r="AN8977" s="93"/>
      <c r="AO8977" s="93"/>
    </row>
    <row r="8978" spans="28:41" x14ac:dyDescent="0.55000000000000004">
      <c r="AB8978" s="276" t="s">
        <v>53717</v>
      </c>
      <c r="AC8978" s="277">
        <v>22946.400000000001</v>
      </c>
      <c r="AE8978" s="246" t="s">
        <v>23462</v>
      </c>
      <c r="AF8978" s="247">
        <v>31885.66</v>
      </c>
      <c r="AH8978" s="226" t="s">
        <v>23326</v>
      </c>
      <c r="AI8978" s="227">
        <v>342135.54</v>
      </c>
      <c r="AK8978" s="207" t="s">
        <v>13832</v>
      </c>
      <c r="AL8978" s="208">
        <v>5580.76</v>
      </c>
      <c r="AM8978" s="93"/>
      <c r="AN8978" s="93"/>
      <c r="AO8978" s="93"/>
    </row>
    <row r="8979" spans="28:41" x14ac:dyDescent="0.55000000000000004">
      <c r="AB8979" s="276" t="s">
        <v>56568</v>
      </c>
      <c r="AC8979" s="277">
        <v>1916.52</v>
      </c>
      <c r="AE8979" s="246" t="s">
        <v>23464</v>
      </c>
      <c r="AF8979" s="247">
        <v>117073.88</v>
      </c>
      <c r="AH8979" s="226" t="s">
        <v>23327</v>
      </c>
      <c r="AI8979" s="227">
        <v>324284.46999999997</v>
      </c>
      <c r="AK8979" s="207" t="s">
        <v>13833</v>
      </c>
      <c r="AL8979" s="208">
        <v>4820.3999999999996</v>
      </c>
      <c r="AM8979" s="93"/>
      <c r="AN8979" s="93"/>
      <c r="AO8979" s="93"/>
    </row>
    <row r="8980" spans="28:41" x14ac:dyDescent="0.55000000000000004">
      <c r="AB8980" s="276" t="s">
        <v>35648</v>
      </c>
      <c r="AC8980" s="277">
        <v>414718.17</v>
      </c>
      <c r="AE8980" s="246" t="s">
        <v>35272</v>
      </c>
      <c r="AF8980" s="247">
        <v>86040.05</v>
      </c>
      <c r="AH8980" s="226" t="s">
        <v>23328</v>
      </c>
      <c r="AI8980" s="227">
        <v>-15453.06</v>
      </c>
      <c r="AK8980" s="207" t="s">
        <v>13834</v>
      </c>
      <c r="AL8980" s="208">
        <v>731.44</v>
      </c>
      <c r="AM8980" s="93"/>
      <c r="AN8980" s="93"/>
      <c r="AO8980" s="93"/>
    </row>
    <row r="8981" spans="28:41" x14ac:dyDescent="0.55000000000000004">
      <c r="AB8981" s="276" t="s">
        <v>39473</v>
      </c>
      <c r="AC8981" s="277">
        <v>54113.4</v>
      </c>
      <c r="AE8981" s="246" t="s">
        <v>58606</v>
      </c>
      <c r="AF8981" s="247">
        <v>30380</v>
      </c>
      <c r="AH8981" s="226" t="s">
        <v>52992</v>
      </c>
      <c r="AI8981" s="227">
        <v>114.86</v>
      </c>
      <c r="AK8981" s="207" t="s">
        <v>13835</v>
      </c>
      <c r="AL8981" s="208">
        <v>1386.71</v>
      </c>
      <c r="AM8981" s="93"/>
      <c r="AN8981" s="93"/>
      <c r="AO8981" s="93"/>
    </row>
    <row r="8982" spans="28:41" x14ac:dyDescent="0.55000000000000004">
      <c r="AB8982" s="276" t="s">
        <v>57850</v>
      </c>
      <c r="AC8982" s="277">
        <v>264150.15999999997</v>
      </c>
      <c r="AE8982" s="246" t="s">
        <v>59136</v>
      </c>
      <c r="AF8982" s="247">
        <v>6969.62</v>
      </c>
      <c r="AH8982" s="226" t="s">
        <v>23329</v>
      </c>
      <c r="AI8982" s="227">
        <v>942.13</v>
      </c>
      <c r="AK8982" s="207" t="s">
        <v>23097</v>
      </c>
      <c r="AL8982" s="208">
        <v>3818</v>
      </c>
      <c r="AM8982" s="93"/>
      <c r="AN8982" s="93"/>
      <c r="AO8982" s="93"/>
    </row>
    <row r="8983" spans="28:41" x14ac:dyDescent="0.55000000000000004">
      <c r="AB8983" s="276" t="s">
        <v>53718</v>
      </c>
      <c r="AC8983" s="277">
        <v>20122.580000000002</v>
      </c>
      <c r="AE8983" s="246" t="s">
        <v>23465</v>
      </c>
      <c r="AF8983" s="247">
        <v>128188.94</v>
      </c>
      <c r="AH8983" s="226" t="s">
        <v>52993</v>
      </c>
      <c r="AI8983" s="227">
        <v>82.29</v>
      </c>
      <c r="AK8983" s="207" t="s">
        <v>23098</v>
      </c>
      <c r="AL8983" s="208">
        <v>13070.3</v>
      </c>
      <c r="AM8983" s="93"/>
      <c r="AN8983" s="93"/>
      <c r="AO8983" s="93"/>
    </row>
    <row r="8984" spans="28:41" x14ac:dyDescent="0.55000000000000004">
      <c r="AB8984" s="276" t="s">
        <v>40623</v>
      </c>
      <c r="AC8984" s="277">
        <v>182557.96</v>
      </c>
      <c r="AE8984" s="246" t="s">
        <v>55254</v>
      </c>
      <c r="AF8984" s="247">
        <v>2579.39</v>
      </c>
      <c r="AH8984" s="226" t="s">
        <v>23330</v>
      </c>
      <c r="AI8984" s="227">
        <v>3414.71</v>
      </c>
      <c r="AK8984" s="207" t="s">
        <v>23099</v>
      </c>
      <c r="AL8984" s="208">
        <v>999.87</v>
      </c>
      <c r="AM8984" s="93"/>
      <c r="AN8984" s="93"/>
      <c r="AO8984" s="93"/>
    </row>
    <row r="8985" spans="28:41" x14ac:dyDescent="0.55000000000000004">
      <c r="AB8985" s="276" t="s">
        <v>58673</v>
      </c>
      <c r="AC8985" s="277">
        <v>1543.98</v>
      </c>
      <c r="AE8985" s="246" t="s">
        <v>23468</v>
      </c>
      <c r="AF8985" s="247">
        <v>199598.91</v>
      </c>
      <c r="AH8985" s="226" t="s">
        <v>23331</v>
      </c>
      <c r="AI8985" s="227">
        <v>7280.38</v>
      </c>
      <c r="AK8985" s="207" t="s">
        <v>23100</v>
      </c>
      <c r="AL8985" s="208">
        <v>2833.64</v>
      </c>
      <c r="AM8985" s="93"/>
      <c r="AN8985" s="93"/>
      <c r="AO8985" s="93"/>
    </row>
    <row r="8986" spans="28:41" x14ac:dyDescent="0.55000000000000004">
      <c r="AB8986" s="276" t="s">
        <v>49152</v>
      </c>
      <c r="AC8986" s="277">
        <v>135149.4</v>
      </c>
      <c r="AE8986" s="246" t="s">
        <v>33836</v>
      </c>
      <c r="AF8986" s="247">
        <v>23476334.48</v>
      </c>
      <c r="AH8986" s="226" t="s">
        <v>47061</v>
      </c>
      <c r="AI8986" s="227">
        <v>103.6</v>
      </c>
      <c r="AK8986" s="207" t="s">
        <v>23101</v>
      </c>
      <c r="AL8986" s="208">
        <v>33709.54</v>
      </c>
      <c r="AM8986" s="93"/>
      <c r="AN8986" s="93"/>
      <c r="AO8986" s="93"/>
    </row>
    <row r="8987" spans="28:41" x14ac:dyDescent="0.55000000000000004">
      <c r="AB8987" s="276" t="s">
        <v>53719</v>
      </c>
      <c r="AC8987" s="277">
        <v>232896.36</v>
      </c>
      <c r="AE8987" s="246" t="s">
        <v>35273</v>
      </c>
      <c r="AF8987" s="247">
        <v>320320.61</v>
      </c>
      <c r="AH8987" s="226" t="s">
        <v>23333</v>
      </c>
      <c r="AI8987" s="227">
        <v>20520.89</v>
      </c>
      <c r="AK8987" s="207" t="s">
        <v>23102</v>
      </c>
      <c r="AL8987" s="208">
        <v>17777.669999999998</v>
      </c>
      <c r="AM8987" s="93"/>
      <c r="AN8987" s="93"/>
      <c r="AO8987" s="93"/>
    </row>
    <row r="8988" spans="28:41" x14ac:dyDescent="0.55000000000000004">
      <c r="AB8988" s="276" t="s">
        <v>53720</v>
      </c>
      <c r="AC8988" s="277">
        <v>1224.8599999999999</v>
      </c>
      <c r="AE8988" s="246" t="s">
        <v>36462</v>
      </c>
      <c r="AF8988" s="247">
        <v>7702.41</v>
      </c>
      <c r="AH8988" s="226" t="s">
        <v>52994</v>
      </c>
      <c r="AI8988" s="227">
        <v>3829.82</v>
      </c>
      <c r="AK8988" s="207" t="s">
        <v>23103</v>
      </c>
      <c r="AL8988" s="208">
        <v>1841</v>
      </c>
      <c r="AM8988" s="93"/>
      <c r="AN8988" s="93"/>
      <c r="AO8988" s="93"/>
    </row>
    <row r="8989" spans="28:41" x14ac:dyDescent="0.55000000000000004">
      <c r="AB8989" s="276" t="s">
        <v>35649</v>
      </c>
      <c r="AC8989" s="277">
        <v>112134.99</v>
      </c>
      <c r="AE8989" s="246" t="s">
        <v>23471</v>
      </c>
      <c r="AF8989" s="247">
        <v>13832.5</v>
      </c>
      <c r="AH8989" s="226" t="s">
        <v>23335</v>
      </c>
      <c r="AI8989" s="227">
        <v>2390.65</v>
      </c>
      <c r="AK8989" s="207" t="s">
        <v>23104</v>
      </c>
      <c r="AL8989" s="208">
        <v>5797.5</v>
      </c>
      <c r="AM8989" s="93"/>
      <c r="AN8989" s="93"/>
      <c r="AO8989" s="93"/>
    </row>
    <row r="8990" spans="28:41" x14ac:dyDescent="0.55000000000000004">
      <c r="AB8990" s="276" t="s">
        <v>35650</v>
      </c>
      <c r="AC8990" s="277">
        <v>300615.75</v>
      </c>
      <c r="AE8990" s="246" t="s">
        <v>36463</v>
      </c>
      <c r="AF8990" s="247">
        <v>15118.38</v>
      </c>
      <c r="AH8990" s="226" t="s">
        <v>23336</v>
      </c>
      <c r="AI8990" s="227">
        <v>7012.44</v>
      </c>
      <c r="AK8990" s="207" t="s">
        <v>23105</v>
      </c>
      <c r="AL8990" s="208">
        <v>34612.94</v>
      </c>
      <c r="AM8990" s="93"/>
      <c r="AN8990" s="93"/>
      <c r="AO8990" s="93"/>
    </row>
    <row r="8991" spans="28:41" x14ac:dyDescent="0.55000000000000004">
      <c r="AB8991" s="276" t="s">
        <v>35651</v>
      </c>
      <c r="AC8991" s="277">
        <v>123950.46</v>
      </c>
      <c r="AE8991" s="246" t="s">
        <v>23472</v>
      </c>
      <c r="AF8991" s="247">
        <v>3164363.89</v>
      </c>
      <c r="AH8991" s="226" t="s">
        <v>52995</v>
      </c>
      <c r="AI8991" s="227">
        <v>5738.77</v>
      </c>
      <c r="AK8991" s="207" t="s">
        <v>23106</v>
      </c>
      <c r="AL8991" s="208">
        <v>3320.67</v>
      </c>
      <c r="AM8991" s="93"/>
      <c r="AN8991" s="93"/>
      <c r="AO8991" s="93"/>
    </row>
    <row r="8992" spans="28:41" x14ac:dyDescent="0.55000000000000004">
      <c r="AB8992" s="276" t="s">
        <v>56570</v>
      </c>
      <c r="AC8992" s="277">
        <v>49300</v>
      </c>
      <c r="AE8992" s="246" t="s">
        <v>42686</v>
      </c>
      <c r="AF8992" s="247">
        <v>241060</v>
      </c>
      <c r="AH8992" s="226" t="s">
        <v>50138</v>
      </c>
      <c r="AI8992" s="227">
        <v>461.52</v>
      </c>
      <c r="AK8992" s="207" t="s">
        <v>23107</v>
      </c>
      <c r="AL8992" s="208">
        <v>14987.66</v>
      </c>
      <c r="AM8992" s="93"/>
      <c r="AN8992" s="93"/>
      <c r="AO8992" s="93"/>
    </row>
    <row r="8993" spans="28:41" x14ac:dyDescent="0.55000000000000004">
      <c r="AB8993" s="276" t="s">
        <v>64880</v>
      </c>
      <c r="AC8993" s="277">
        <v>80005.27</v>
      </c>
      <c r="AE8993" s="246" t="s">
        <v>58607</v>
      </c>
      <c r="AF8993" s="247">
        <v>802650.78</v>
      </c>
      <c r="AH8993" s="226" t="s">
        <v>52996</v>
      </c>
      <c r="AI8993" s="227">
        <v>5721.29</v>
      </c>
      <c r="AK8993" s="207" t="s">
        <v>23108</v>
      </c>
      <c r="AL8993" s="208">
        <v>9331.2199999999993</v>
      </c>
      <c r="AM8993" s="93"/>
      <c r="AN8993" s="93"/>
      <c r="AO8993" s="93"/>
    </row>
    <row r="8994" spans="28:41" x14ac:dyDescent="0.55000000000000004">
      <c r="AB8994" s="276" t="s">
        <v>53721</v>
      </c>
      <c r="AC8994" s="277">
        <v>311359.43</v>
      </c>
      <c r="AE8994" s="246" t="s">
        <v>23473</v>
      </c>
      <c r="AF8994" s="247">
        <v>2593.79</v>
      </c>
      <c r="AH8994" s="226" t="s">
        <v>47062</v>
      </c>
      <c r="AI8994" s="227">
        <v>760</v>
      </c>
      <c r="AK8994" s="207" t="s">
        <v>23109</v>
      </c>
      <c r="AL8994" s="208">
        <v>7951.6</v>
      </c>
      <c r="AM8994" s="93"/>
      <c r="AN8994" s="93"/>
      <c r="AO8994" s="93"/>
    </row>
    <row r="8995" spans="28:41" x14ac:dyDescent="0.55000000000000004">
      <c r="AB8995" s="276" t="s">
        <v>56571</v>
      </c>
      <c r="AC8995" s="277">
        <v>79366.09</v>
      </c>
      <c r="AE8995" s="246" t="s">
        <v>23474</v>
      </c>
      <c r="AF8995" s="247">
        <v>2299009.39</v>
      </c>
      <c r="AH8995" s="226" t="s">
        <v>23338</v>
      </c>
      <c r="AI8995" s="227">
        <v>40360</v>
      </c>
      <c r="AK8995" s="207" t="s">
        <v>23110</v>
      </c>
      <c r="AL8995" s="208">
        <v>2681.02</v>
      </c>
      <c r="AM8995" s="93"/>
      <c r="AN8995" s="93"/>
      <c r="AO8995" s="93"/>
    </row>
    <row r="8996" spans="28:41" x14ac:dyDescent="0.55000000000000004">
      <c r="AB8996" s="276" t="s">
        <v>48248</v>
      </c>
      <c r="AC8996" s="277">
        <v>342526.08</v>
      </c>
      <c r="AE8996" s="246" t="s">
        <v>23475</v>
      </c>
      <c r="AF8996" s="247">
        <v>1639233.03</v>
      </c>
      <c r="AH8996" s="226" t="s">
        <v>23339</v>
      </c>
      <c r="AI8996" s="227">
        <v>47588.06</v>
      </c>
      <c r="AK8996" s="207" t="s">
        <v>23111</v>
      </c>
      <c r="AL8996" s="208">
        <v>5464.94</v>
      </c>
      <c r="AM8996" s="93"/>
      <c r="AN8996" s="93"/>
      <c r="AO8996" s="93"/>
    </row>
    <row r="8997" spans="28:41" x14ac:dyDescent="0.55000000000000004">
      <c r="AB8997" s="276" t="s">
        <v>35652</v>
      </c>
      <c r="AC8997" s="277">
        <v>416620.93</v>
      </c>
      <c r="AE8997" s="246" t="s">
        <v>23476</v>
      </c>
      <c r="AF8997" s="247">
        <v>201355.22</v>
      </c>
      <c r="AH8997" s="226" t="s">
        <v>23340</v>
      </c>
      <c r="AI8997" s="227">
        <v>6663.65</v>
      </c>
      <c r="AK8997" s="207" t="s">
        <v>23112</v>
      </c>
      <c r="AL8997" s="208">
        <v>6354.91</v>
      </c>
      <c r="AM8997" s="93"/>
      <c r="AN8997" s="93"/>
      <c r="AO8997" s="93"/>
    </row>
    <row r="8998" spans="28:41" x14ac:dyDescent="0.55000000000000004">
      <c r="AB8998" s="276" t="s">
        <v>58887</v>
      </c>
      <c r="AC8998" s="277">
        <v>622.28</v>
      </c>
      <c r="AE8998" s="246" t="s">
        <v>23477</v>
      </c>
      <c r="AF8998" s="247">
        <v>31998.9</v>
      </c>
      <c r="AH8998" s="226" t="s">
        <v>23341</v>
      </c>
      <c r="AI8998" s="227">
        <v>17771.8</v>
      </c>
      <c r="AK8998" s="207" t="s">
        <v>23113</v>
      </c>
      <c r="AL8998" s="208">
        <v>17640.45</v>
      </c>
      <c r="AM8998" s="93"/>
      <c r="AN8998" s="93"/>
      <c r="AO8998" s="93"/>
    </row>
    <row r="8999" spans="28:41" x14ac:dyDescent="0.55000000000000004">
      <c r="AB8999" s="276" t="s">
        <v>35653</v>
      </c>
      <c r="AC8999" s="277">
        <v>2166505.0499999998</v>
      </c>
      <c r="AE8999" s="246" t="s">
        <v>39292</v>
      </c>
      <c r="AF8999" s="247">
        <v>217.76</v>
      </c>
      <c r="AH8999" s="226" t="s">
        <v>23342</v>
      </c>
      <c r="AI8999" s="227">
        <v>10258.219999999999</v>
      </c>
      <c r="AK8999" s="207" t="s">
        <v>23114</v>
      </c>
      <c r="AL8999" s="208">
        <v>4352.92</v>
      </c>
      <c r="AM8999" s="93"/>
      <c r="AN8999" s="93"/>
      <c r="AO8999" s="93"/>
    </row>
    <row r="9000" spans="28:41" x14ac:dyDescent="0.55000000000000004">
      <c r="AB9000" s="276" t="s">
        <v>62231</v>
      </c>
      <c r="AC9000" s="277">
        <v>-34387.06</v>
      </c>
      <c r="AE9000" s="246" t="s">
        <v>23478</v>
      </c>
      <c r="AF9000" s="247">
        <v>7712460.1699999999</v>
      </c>
      <c r="AH9000" s="226" t="s">
        <v>52997</v>
      </c>
      <c r="AI9000" s="227">
        <v>15045.14</v>
      </c>
      <c r="AK9000" s="207" t="s">
        <v>13838</v>
      </c>
      <c r="AL9000" s="208">
        <v>109377.52</v>
      </c>
      <c r="AM9000" s="93"/>
      <c r="AN9000" s="93"/>
      <c r="AO9000" s="93"/>
    </row>
    <row r="9001" spans="28:41" x14ac:dyDescent="0.55000000000000004">
      <c r="AB9001" s="276" t="s">
        <v>55407</v>
      </c>
      <c r="AC9001" s="277">
        <v>4303338.3899999997</v>
      </c>
      <c r="AE9001" s="246" t="s">
        <v>36464</v>
      </c>
      <c r="AF9001" s="247">
        <v>1170141.8899999999</v>
      </c>
      <c r="AH9001" s="226" t="s">
        <v>23344</v>
      </c>
      <c r="AI9001" s="227">
        <v>48565.56</v>
      </c>
      <c r="AK9001" s="207" t="s">
        <v>23115</v>
      </c>
      <c r="AL9001" s="208">
        <v>140286.37</v>
      </c>
      <c r="AM9001" s="93"/>
      <c r="AN9001" s="93"/>
      <c r="AO9001" s="93"/>
    </row>
    <row r="9002" spans="28:41" x14ac:dyDescent="0.55000000000000004">
      <c r="AB9002" s="276" t="s">
        <v>48249</v>
      </c>
      <c r="AC9002" s="277">
        <v>2373586.42</v>
      </c>
      <c r="AE9002" s="246" t="s">
        <v>23479</v>
      </c>
      <c r="AF9002" s="247">
        <v>18779.47</v>
      </c>
      <c r="AH9002" s="226" t="s">
        <v>52998</v>
      </c>
      <c r="AI9002" s="227">
        <v>372.67</v>
      </c>
      <c r="AK9002" s="207" t="s">
        <v>23116</v>
      </c>
      <c r="AL9002" s="208">
        <v>315584.71000000002</v>
      </c>
      <c r="AM9002" s="93"/>
      <c r="AN9002" s="93"/>
      <c r="AO9002" s="93"/>
    </row>
    <row r="9003" spans="28:41" x14ac:dyDescent="0.55000000000000004">
      <c r="AB9003" s="276" t="s">
        <v>56572</v>
      </c>
      <c r="AC9003" s="277">
        <v>556.21</v>
      </c>
      <c r="AE9003" s="246" t="s">
        <v>47066</v>
      </c>
      <c r="AF9003" s="247">
        <v>4092341.25</v>
      </c>
      <c r="AH9003" s="226" t="s">
        <v>23345</v>
      </c>
      <c r="AI9003" s="227">
        <v>3706.22</v>
      </c>
      <c r="AK9003" s="207" t="s">
        <v>23117</v>
      </c>
      <c r="AL9003" s="208">
        <v>-10.37</v>
      </c>
      <c r="AM9003" s="93"/>
      <c r="AN9003" s="93"/>
      <c r="AO9003" s="93"/>
    </row>
    <row r="9004" spans="28:41" x14ac:dyDescent="0.55000000000000004">
      <c r="AB9004" s="276" t="s">
        <v>66721</v>
      </c>
      <c r="AC9004" s="277">
        <v>109939.24</v>
      </c>
      <c r="AE9004" s="246" t="s">
        <v>64597</v>
      </c>
      <c r="AF9004" s="247">
        <v>308685.92</v>
      </c>
      <c r="AH9004" s="226" t="s">
        <v>23346</v>
      </c>
      <c r="AI9004" s="227">
        <v>10034.09</v>
      </c>
      <c r="AK9004" s="207" t="s">
        <v>23118</v>
      </c>
      <c r="AL9004" s="208">
        <v>9911</v>
      </c>
      <c r="AM9004" s="93"/>
      <c r="AN9004" s="93"/>
      <c r="AO9004" s="93"/>
    </row>
    <row r="9005" spans="28:41" x14ac:dyDescent="0.55000000000000004">
      <c r="AB9005" s="276" t="s">
        <v>56573</v>
      </c>
      <c r="AC9005" s="277">
        <v>52636.14</v>
      </c>
      <c r="AE9005" s="246" t="s">
        <v>23480</v>
      </c>
      <c r="AF9005" s="247">
        <v>5624225.25</v>
      </c>
      <c r="AH9005" s="226" t="s">
        <v>42682</v>
      </c>
      <c r="AI9005" s="227">
        <v>5697.65</v>
      </c>
      <c r="AK9005" s="207" t="s">
        <v>23119</v>
      </c>
      <c r="AL9005" s="208">
        <v>6445.34</v>
      </c>
      <c r="AM9005" s="93"/>
      <c r="AN9005" s="93"/>
      <c r="AO9005" s="93"/>
    </row>
    <row r="9006" spans="28:41" x14ac:dyDescent="0.55000000000000004">
      <c r="AB9006" s="276" t="s">
        <v>58674</v>
      </c>
      <c r="AC9006" s="277">
        <v>20752.66</v>
      </c>
      <c r="AE9006" s="246" t="s">
        <v>64598</v>
      </c>
      <c r="AF9006" s="247">
        <v>5649161.4299999997</v>
      </c>
      <c r="AH9006" s="226" t="s">
        <v>52999</v>
      </c>
      <c r="AI9006" s="227">
        <v>8336.42</v>
      </c>
      <c r="AK9006" s="207" t="s">
        <v>23120</v>
      </c>
      <c r="AL9006" s="208">
        <v>647.51</v>
      </c>
      <c r="AM9006" s="93"/>
      <c r="AN9006" s="93"/>
      <c r="AO9006" s="93"/>
    </row>
    <row r="9007" spans="28:41" x14ac:dyDescent="0.55000000000000004">
      <c r="AB9007" s="276" t="s">
        <v>61584</v>
      </c>
      <c r="AC9007" s="277">
        <v>762.46</v>
      </c>
      <c r="AE9007" s="246" t="s">
        <v>23481</v>
      </c>
      <c r="AF9007" s="247">
        <v>2641982.12</v>
      </c>
      <c r="AH9007" s="226" t="s">
        <v>33819</v>
      </c>
      <c r="AI9007" s="227">
        <v>28581.72</v>
      </c>
      <c r="AK9007" s="207" t="s">
        <v>23121</v>
      </c>
      <c r="AL9007" s="208">
        <v>77.03</v>
      </c>
      <c r="AM9007" s="93"/>
      <c r="AN9007" s="93"/>
      <c r="AO9007" s="93"/>
    </row>
    <row r="9008" spans="28:41" x14ac:dyDescent="0.55000000000000004">
      <c r="AB9008" s="276" t="s">
        <v>62808</v>
      </c>
      <c r="AC9008" s="277">
        <v>205.18</v>
      </c>
      <c r="AE9008" s="246" t="s">
        <v>62967</v>
      </c>
      <c r="AF9008" s="247">
        <v>14607.53</v>
      </c>
      <c r="AH9008" s="226" t="s">
        <v>33820</v>
      </c>
      <c r="AI9008" s="227">
        <v>832493.5</v>
      </c>
      <c r="AK9008" s="207" t="s">
        <v>23122</v>
      </c>
      <c r="AL9008" s="208">
        <v>548.53</v>
      </c>
      <c r="AM9008" s="93"/>
      <c r="AN9008" s="93"/>
      <c r="AO9008" s="93"/>
    </row>
    <row r="9009" spans="28:41" x14ac:dyDescent="0.55000000000000004">
      <c r="AB9009" s="276" t="s">
        <v>68741</v>
      </c>
      <c r="AC9009" s="277">
        <v>36</v>
      </c>
      <c r="AE9009" s="246" t="s">
        <v>48993</v>
      </c>
      <c r="AF9009" s="247">
        <v>468830.56</v>
      </c>
      <c r="AH9009" s="226" t="s">
        <v>33821</v>
      </c>
      <c r="AI9009" s="227">
        <v>31483.5</v>
      </c>
      <c r="AK9009" s="207" t="s">
        <v>23123</v>
      </c>
      <c r="AL9009" s="208">
        <v>23435.74</v>
      </c>
      <c r="AM9009" s="93"/>
      <c r="AN9009" s="93"/>
      <c r="AO9009" s="93"/>
    </row>
    <row r="9010" spans="28:41" x14ac:dyDescent="0.55000000000000004">
      <c r="AB9010" s="276" t="s">
        <v>68742</v>
      </c>
      <c r="AC9010" s="277">
        <v>117.15</v>
      </c>
      <c r="AE9010" s="246" t="s">
        <v>50144</v>
      </c>
      <c r="AF9010" s="247">
        <v>34035.03</v>
      </c>
      <c r="AH9010" s="226" t="s">
        <v>35263</v>
      </c>
      <c r="AI9010" s="227">
        <v>4800</v>
      </c>
      <c r="AK9010" s="207" t="s">
        <v>23124</v>
      </c>
      <c r="AL9010" s="208">
        <v>1775.45</v>
      </c>
      <c r="AM9010" s="93"/>
      <c r="AN9010" s="93"/>
      <c r="AO9010" s="93"/>
    </row>
    <row r="9011" spans="28:41" x14ac:dyDescent="0.55000000000000004">
      <c r="AB9011" s="276" t="s">
        <v>47257</v>
      </c>
      <c r="AC9011" s="277">
        <v>1106.24</v>
      </c>
      <c r="AE9011" s="246" t="s">
        <v>50145</v>
      </c>
      <c r="AF9011" s="247">
        <v>353.99</v>
      </c>
      <c r="AH9011" s="226" t="s">
        <v>33822</v>
      </c>
      <c r="AI9011" s="227">
        <v>201044.31</v>
      </c>
      <c r="AK9011" s="207" t="s">
        <v>23125</v>
      </c>
      <c r="AL9011" s="208">
        <v>5080.87</v>
      </c>
      <c r="AM9011" s="93"/>
      <c r="AN9011" s="93"/>
      <c r="AO9011" s="93"/>
    </row>
    <row r="9012" spans="28:41" x14ac:dyDescent="0.55000000000000004">
      <c r="AB9012" s="276" t="s">
        <v>60723</v>
      </c>
      <c r="AC9012" s="277">
        <v>8182.12</v>
      </c>
      <c r="AE9012" s="246" t="s">
        <v>50146</v>
      </c>
      <c r="AF9012" s="247">
        <v>5049.5600000000004</v>
      </c>
      <c r="AH9012" s="226" t="s">
        <v>33823</v>
      </c>
      <c r="AI9012" s="227">
        <v>3000</v>
      </c>
      <c r="AK9012" s="207" t="s">
        <v>23126</v>
      </c>
      <c r="AL9012" s="208">
        <v>2148.75</v>
      </c>
      <c r="AM9012" s="93"/>
      <c r="AN9012" s="93"/>
      <c r="AO9012" s="93"/>
    </row>
    <row r="9013" spans="28:41" x14ac:dyDescent="0.55000000000000004">
      <c r="AB9013" s="276" t="s">
        <v>68743</v>
      </c>
      <c r="AC9013" s="277">
        <v>8707.9500000000007</v>
      </c>
      <c r="AE9013" s="246" t="s">
        <v>58608</v>
      </c>
      <c r="AF9013" s="247">
        <v>26576.54</v>
      </c>
      <c r="AH9013" s="226" t="s">
        <v>33824</v>
      </c>
      <c r="AI9013" s="227">
        <v>3696.58</v>
      </c>
      <c r="AK9013" s="207" t="s">
        <v>23127</v>
      </c>
      <c r="AL9013" s="208">
        <v>222.81</v>
      </c>
      <c r="AM9013" s="93"/>
      <c r="AN9013" s="93"/>
      <c r="AO9013" s="93"/>
    </row>
    <row r="9014" spans="28:41" x14ac:dyDescent="0.55000000000000004">
      <c r="AB9014" s="276" t="s">
        <v>57851</v>
      </c>
      <c r="AC9014" s="277">
        <v>5207.8999999999996</v>
      </c>
      <c r="AE9014" s="246" t="s">
        <v>47067</v>
      </c>
      <c r="AF9014" s="247">
        <v>2501678.34</v>
      </c>
      <c r="AH9014" s="226" t="s">
        <v>33825</v>
      </c>
      <c r="AI9014" s="227">
        <v>5962.56</v>
      </c>
      <c r="AK9014" s="207" t="s">
        <v>23128</v>
      </c>
      <c r="AL9014" s="208">
        <v>59483.63</v>
      </c>
      <c r="AM9014" s="93"/>
      <c r="AN9014" s="93"/>
      <c r="AO9014" s="93"/>
    </row>
    <row r="9015" spans="28:41" x14ac:dyDescent="0.55000000000000004">
      <c r="AB9015" s="276" t="s">
        <v>57852</v>
      </c>
      <c r="AC9015" s="277">
        <v>391.9</v>
      </c>
      <c r="AE9015" s="246" t="s">
        <v>50147</v>
      </c>
      <c r="AF9015" s="247">
        <v>495077.1</v>
      </c>
      <c r="AH9015" s="226" t="s">
        <v>33826</v>
      </c>
      <c r="AI9015" s="227">
        <v>19622.68</v>
      </c>
      <c r="AK9015" s="207" t="s">
        <v>23129</v>
      </c>
      <c r="AL9015" s="208">
        <v>1600</v>
      </c>
      <c r="AM9015" s="93"/>
      <c r="AN9015" s="93"/>
      <c r="AO9015" s="93"/>
    </row>
    <row r="9016" spans="28:41" x14ac:dyDescent="0.55000000000000004">
      <c r="AB9016" s="276" t="s">
        <v>57853</v>
      </c>
      <c r="AC9016" s="277">
        <v>1303.02</v>
      </c>
      <c r="AE9016" s="246" t="s">
        <v>42687</v>
      </c>
      <c r="AF9016" s="247">
        <v>164250</v>
      </c>
      <c r="AH9016" s="226" t="s">
        <v>33827</v>
      </c>
      <c r="AI9016" s="227">
        <v>730.5</v>
      </c>
      <c r="AK9016" s="207" t="s">
        <v>23130</v>
      </c>
      <c r="AL9016" s="208">
        <v>4850.62</v>
      </c>
      <c r="AM9016" s="93"/>
      <c r="AN9016" s="93"/>
      <c r="AO9016" s="93"/>
    </row>
    <row r="9017" spans="28:41" x14ac:dyDescent="0.55000000000000004">
      <c r="AB9017" s="276" t="s">
        <v>63373</v>
      </c>
      <c r="AC9017" s="277">
        <v>2097.67</v>
      </c>
      <c r="AE9017" s="246" t="s">
        <v>42688</v>
      </c>
      <c r="AF9017" s="247">
        <v>12266.99</v>
      </c>
      <c r="AH9017" s="226" t="s">
        <v>35264</v>
      </c>
      <c r="AI9017" s="227">
        <v>168784</v>
      </c>
      <c r="AK9017" s="207" t="s">
        <v>23131</v>
      </c>
      <c r="AL9017" s="208">
        <v>3801.37</v>
      </c>
      <c r="AM9017" s="93"/>
      <c r="AN9017" s="93"/>
      <c r="AO9017" s="93"/>
    </row>
    <row r="9018" spans="28:41" x14ac:dyDescent="0.55000000000000004">
      <c r="AB9018" s="276" t="s">
        <v>58675</v>
      </c>
      <c r="AC9018" s="277">
        <v>17121.349999999999</v>
      </c>
      <c r="AE9018" s="246" t="s">
        <v>42689</v>
      </c>
      <c r="AF9018" s="247">
        <v>21819.27</v>
      </c>
      <c r="AH9018" s="226" t="s">
        <v>53000</v>
      </c>
      <c r="AI9018" s="227">
        <v>8268</v>
      </c>
      <c r="AK9018" s="207" t="s">
        <v>23132</v>
      </c>
      <c r="AL9018" s="208">
        <v>282500</v>
      </c>
      <c r="AM9018" s="93"/>
      <c r="AN9018" s="93"/>
      <c r="AO9018" s="93"/>
    </row>
    <row r="9019" spans="28:41" x14ac:dyDescent="0.55000000000000004">
      <c r="AB9019" s="276" t="s">
        <v>59207</v>
      </c>
      <c r="AC9019" s="277">
        <v>400</v>
      </c>
      <c r="AE9019" s="246" t="s">
        <v>53018</v>
      </c>
      <c r="AF9019" s="247">
        <v>585082.03</v>
      </c>
      <c r="AH9019" s="226" t="s">
        <v>48986</v>
      </c>
      <c r="AI9019" s="227">
        <v>15445</v>
      </c>
      <c r="AK9019" s="207" t="s">
        <v>23133</v>
      </c>
      <c r="AL9019" s="208">
        <v>416.38</v>
      </c>
      <c r="AM9019" s="93"/>
      <c r="AN9019" s="93"/>
      <c r="AO9019" s="93"/>
    </row>
    <row r="9020" spans="28:41" x14ac:dyDescent="0.55000000000000004">
      <c r="AB9020" s="276" t="s">
        <v>64881</v>
      </c>
      <c r="AC9020" s="277">
        <v>1189.77</v>
      </c>
      <c r="AE9020" s="246" t="s">
        <v>53019</v>
      </c>
      <c r="AF9020" s="247">
        <v>20485.599999999999</v>
      </c>
      <c r="AH9020" s="226" t="s">
        <v>33828</v>
      </c>
      <c r="AI9020" s="227">
        <v>2173.5300000000002</v>
      </c>
      <c r="AK9020" s="207" t="s">
        <v>23134</v>
      </c>
      <c r="AL9020" s="208">
        <v>26976.69</v>
      </c>
      <c r="AM9020" s="93"/>
      <c r="AN9020" s="93"/>
      <c r="AO9020" s="93"/>
    </row>
    <row r="9021" spans="28:41" x14ac:dyDescent="0.55000000000000004">
      <c r="AB9021" s="276" t="s">
        <v>57855</v>
      </c>
      <c r="AC9021" s="277">
        <v>25117.47</v>
      </c>
      <c r="AE9021" s="246" t="s">
        <v>53020</v>
      </c>
      <c r="AF9021" s="247">
        <v>46129.37</v>
      </c>
      <c r="AH9021" s="226" t="s">
        <v>33829</v>
      </c>
      <c r="AI9021" s="227">
        <v>101175.67999999999</v>
      </c>
      <c r="AK9021" s="207" t="s">
        <v>23135</v>
      </c>
      <c r="AL9021" s="208">
        <v>1748.19</v>
      </c>
      <c r="AM9021" s="93"/>
      <c r="AN9021" s="93"/>
      <c r="AO9021" s="93"/>
    </row>
    <row r="9022" spans="28:41" x14ac:dyDescent="0.55000000000000004">
      <c r="AB9022" s="276" t="s">
        <v>57857</v>
      </c>
      <c r="AC9022" s="277">
        <v>11277.8</v>
      </c>
      <c r="AE9022" s="246" t="s">
        <v>53021</v>
      </c>
      <c r="AF9022" s="247">
        <v>15764.36</v>
      </c>
      <c r="AH9022" s="226" t="s">
        <v>48987</v>
      </c>
      <c r="AI9022" s="227">
        <v>4466.45</v>
      </c>
      <c r="AK9022" s="207" t="s">
        <v>23136</v>
      </c>
      <c r="AL9022" s="208">
        <v>4574.5200000000004</v>
      </c>
      <c r="AM9022" s="93"/>
      <c r="AN9022" s="93"/>
      <c r="AO9022" s="93"/>
    </row>
    <row r="9023" spans="28:41" x14ac:dyDescent="0.55000000000000004">
      <c r="AB9023" s="276" t="s">
        <v>68744</v>
      </c>
      <c r="AC9023" s="277">
        <v>14.97</v>
      </c>
      <c r="AE9023" s="246" t="s">
        <v>55255</v>
      </c>
      <c r="AF9023" s="247">
        <v>1492.11</v>
      </c>
      <c r="AH9023" s="226" t="s">
        <v>33830</v>
      </c>
      <c r="AI9023" s="227">
        <v>33305.64</v>
      </c>
      <c r="AK9023" s="207" t="s">
        <v>23137</v>
      </c>
      <c r="AL9023" s="208">
        <v>288391.21999999997</v>
      </c>
      <c r="AM9023" s="93"/>
      <c r="AN9023" s="93"/>
      <c r="AO9023" s="93"/>
    </row>
    <row r="9024" spans="28:41" x14ac:dyDescent="0.55000000000000004">
      <c r="AB9024" s="276" t="s">
        <v>64883</v>
      </c>
      <c r="AC9024" s="277">
        <v>165.6</v>
      </c>
      <c r="AE9024" s="246" t="s">
        <v>53022</v>
      </c>
      <c r="AF9024" s="247">
        <v>10309.959999999999</v>
      </c>
      <c r="AH9024" s="226" t="s">
        <v>23348</v>
      </c>
      <c r="AI9024" s="227">
        <v>6424.46</v>
      </c>
      <c r="AK9024" s="207" t="s">
        <v>23138</v>
      </c>
      <c r="AL9024" s="208">
        <v>8529.7000000000007</v>
      </c>
      <c r="AM9024" s="93"/>
      <c r="AN9024" s="93"/>
      <c r="AO9024" s="93"/>
    </row>
    <row r="9025" spans="28:41" x14ac:dyDescent="0.55000000000000004">
      <c r="AB9025" s="276" t="s">
        <v>70789</v>
      </c>
      <c r="AC9025" s="277">
        <v>9360.73</v>
      </c>
      <c r="AE9025" s="246" t="s">
        <v>55256</v>
      </c>
      <c r="AF9025" s="247">
        <v>4382</v>
      </c>
      <c r="AH9025" s="226" t="s">
        <v>35265</v>
      </c>
      <c r="AI9025" s="227">
        <v>4859.72</v>
      </c>
      <c r="AK9025" s="207" t="s">
        <v>23139</v>
      </c>
      <c r="AL9025" s="208">
        <v>99.76</v>
      </c>
      <c r="AM9025" s="93"/>
      <c r="AN9025" s="93"/>
      <c r="AO9025" s="93"/>
    </row>
    <row r="9026" spans="28:41" x14ac:dyDescent="0.55000000000000004">
      <c r="AB9026" s="276" t="s">
        <v>64885</v>
      </c>
      <c r="AC9026" s="277">
        <v>728.75</v>
      </c>
      <c r="AE9026" s="246" t="s">
        <v>56311</v>
      </c>
      <c r="AF9026" s="247">
        <v>9933.25</v>
      </c>
      <c r="AH9026" s="226" t="s">
        <v>35266</v>
      </c>
      <c r="AI9026" s="227">
        <v>232</v>
      </c>
      <c r="AK9026" s="207" t="s">
        <v>23140</v>
      </c>
      <c r="AL9026" s="208">
        <v>14605.74</v>
      </c>
      <c r="AM9026" s="93"/>
      <c r="AN9026" s="93"/>
      <c r="AO9026" s="93"/>
    </row>
    <row r="9027" spans="28:41" x14ac:dyDescent="0.55000000000000004">
      <c r="AB9027" s="276" t="s">
        <v>64886</v>
      </c>
      <c r="AC9027" s="277">
        <v>2383.48</v>
      </c>
      <c r="AE9027" s="246" t="s">
        <v>63733</v>
      </c>
      <c r="AF9027" s="247">
        <v>143736.4</v>
      </c>
      <c r="AH9027" s="226" t="s">
        <v>36452</v>
      </c>
      <c r="AI9027" s="227">
        <v>22325</v>
      </c>
      <c r="AK9027" s="207" t="s">
        <v>23141</v>
      </c>
      <c r="AL9027" s="208">
        <v>28933.439999999999</v>
      </c>
      <c r="AM9027" s="93"/>
      <c r="AN9027" s="93"/>
      <c r="AO9027" s="93"/>
    </row>
    <row r="9028" spans="28:41" x14ac:dyDescent="0.55000000000000004">
      <c r="AB9028" s="276" t="s">
        <v>68745</v>
      </c>
      <c r="AC9028" s="277">
        <v>57098</v>
      </c>
      <c r="AE9028" s="246" t="s">
        <v>53023</v>
      </c>
      <c r="AF9028" s="247">
        <v>65934.34</v>
      </c>
      <c r="AH9028" s="226" t="s">
        <v>53001</v>
      </c>
      <c r="AI9028" s="227">
        <v>243135.8</v>
      </c>
      <c r="AK9028" s="207" t="s">
        <v>23142</v>
      </c>
      <c r="AL9028" s="208">
        <v>65928.97</v>
      </c>
      <c r="AM9028" s="93"/>
      <c r="AN9028" s="93"/>
      <c r="AO9028" s="93"/>
    </row>
    <row r="9029" spans="28:41" x14ac:dyDescent="0.55000000000000004">
      <c r="AB9029" s="276" t="s">
        <v>68746</v>
      </c>
      <c r="AC9029" s="277">
        <v>440.1</v>
      </c>
      <c r="AE9029" s="246" t="s">
        <v>53024</v>
      </c>
      <c r="AF9029" s="247">
        <v>207331.11</v>
      </c>
      <c r="AH9029" s="226" t="s">
        <v>23350</v>
      </c>
      <c r="AI9029" s="227">
        <v>20290.759999999998</v>
      </c>
      <c r="AK9029" s="207" t="s">
        <v>23143</v>
      </c>
      <c r="AL9029" s="208">
        <v>2247.5100000000002</v>
      </c>
      <c r="AM9029" s="93"/>
      <c r="AN9029" s="93"/>
      <c r="AO9029" s="93"/>
    </row>
    <row r="9030" spans="28:41" x14ac:dyDescent="0.55000000000000004">
      <c r="AB9030" s="276" t="s">
        <v>70790</v>
      </c>
      <c r="AC9030" s="277">
        <v>3575</v>
      </c>
      <c r="AE9030" s="246" t="s">
        <v>56312</v>
      </c>
      <c r="AF9030" s="247">
        <v>-533.54</v>
      </c>
      <c r="AH9030" s="226" t="s">
        <v>36453</v>
      </c>
      <c r="AI9030" s="227">
        <v>200.05</v>
      </c>
      <c r="AK9030" s="207" t="s">
        <v>23144</v>
      </c>
      <c r="AL9030" s="208">
        <v>3320.67</v>
      </c>
      <c r="AM9030" s="93"/>
      <c r="AN9030" s="93"/>
      <c r="AO9030" s="93"/>
    </row>
    <row r="9031" spans="28:41" x14ac:dyDescent="0.55000000000000004">
      <c r="AB9031" s="276" t="s">
        <v>64887</v>
      </c>
      <c r="AC9031" s="277">
        <v>2077.77</v>
      </c>
      <c r="AE9031" s="246" t="s">
        <v>53025</v>
      </c>
      <c r="AF9031" s="247">
        <v>2529.86</v>
      </c>
      <c r="AH9031" s="226" t="s">
        <v>42683</v>
      </c>
      <c r="AI9031" s="227">
        <v>508207.93</v>
      </c>
      <c r="AK9031" s="207" t="s">
        <v>23145</v>
      </c>
      <c r="AL9031" s="208">
        <v>14987.66</v>
      </c>
      <c r="AM9031" s="93"/>
      <c r="AN9031" s="93"/>
      <c r="AO9031" s="93"/>
    </row>
    <row r="9032" spans="28:41" x14ac:dyDescent="0.55000000000000004">
      <c r="AB9032" s="276" t="s">
        <v>69803</v>
      </c>
      <c r="AC9032" s="277">
        <v>35.29</v>
      </c>
      <c r="AE9032" s="246" t="s">
        <v>58295</v>
      </c>
      <c r="AF9032" s="247">
        <v>72660.350000000006</v>
      </c>
      <c r="AH9032" s="226" t="s">
        <v>53002</v>
      </c>
      <c r="AI9032" s="227">
        <v>-43.86</v>
      </c>
      <c r="AK9032" s="207" t="s">
        <v>13839</v>
      </c>
      <c r="AL9032" s="208">
        <v>19762.599999999999</v>
      </c>
      <c r="AM9032" s="93"/>
      <c r="AN9032" s="93"/>
      <c r="AO9032" s="93"/>
    </row>
    <row r="9033" spans="28:41" x14ac:dyDescent="0.55000000000000004">
      <c r="AB9033" s="276" t="s">
        <v>69893</v>
      </c>
      <c r="AC9033" s="277">
        <v>2478.69</v>
      </c>
      <c r="AE9033" s="246" t="s">
        <v>56313</v>
      </c>
      <c r="AF9033" s="247">
        <v>9000</v>
      </c>
      <c r="AH9033" s="226" t="s">
        <v>36454</v>
      </c>
      <c r="AI9033" s="227">
        <v>15916.43</v>
      </c>
      <c r="AK9033" s="207" t="s">
        <v>13840</v>
      </c>
      <c r="AL9033" s="208">
        <v>16573.37</v>
      </c>
      <c r="AM9033" s="93"/>
      <c r="AN9033" s="93"/>
      <c r="AO9033" s="93"/>
    </row>
    <row r="9034" spans="28:41" x14ac:dyDescent="0.55000000000000004">
      <c r="AB9034" s="276" t="s">
        <v>60725</v>
      </c>
      <c r="AC9034" s="277">
        <v>7010.71</v>
      </c>
      <c r="AE9034" s="246" t="s">
        <v>53026</v>
      </c>
      <c r="AF9034" s="247">
        <v>150354.18</v>
      </c>
      <c r="AH9034" s="226" t="s">
        <v>47063</v>
      </c>
      <c r="AI9034" s="227">
        <v>6031.38</v>
      </c>
      <c r="AK9034" s="207" t="s">
        <v>23146</v>
      </c>
      <c r="AL9034" s="208">
        <v>282500</v>
      </c>
      <c r="AM9034" s="93"/>
      <c r="AN9034" s="93"/>
      <c r="AO9034" s="93"/>
    </row>
    <row r="9035" spans="28:41" x14ac:dyDescent="0.55000000000000004">
      <c r="AB9035" s="276" t="s">
        <v>60726</v>
      </c>
      <c r="AC9035" s="277">
        <v>17215.2</v>
      </c>
      <c r="AE9035" s="246" t="s">
        <v>64599</v>
      </c>
      <c r="AF9035" s="247">
        <v>23540.959999999999</v>
      </c>
      <c r="AH9035" s="226" t="s">
        <v>53003</v>
      </c>
      <c r="AI9035" s="227">
        <v>3850.19</v>
      </c>
      <c r="AK9035" s="207" t="s">
        <v>23147</v>
      </c>
      <c r="AL9035" s="208">
        <v>13070.3</v>
      </c>
      <c r="AM9035" s="93"/>
      <c r="AN9035" s="93"/>
      <c r="AO9035" s="93"/>
    </row>
    <row r="9036" spans="28:41" x14ac:dyDescent="0.55000000000000004">
      <c r="AB9036" s="276" t="s">
        <v>60727</v>
      </c>
      <c r="AC9036" s="277">
        <v>1822.41</v>
      </c>
      <c r="AE9036" s="246" t="s">
        <v>56314</v>
      </c>
      <c r="AF9036" s="247">
        <v>91403.59</v>
      </c>
      <c r="AH9036" s="226" t="s">
        <v>53004</v>
      </c>
      <c r="AI9036" s="227">
        <v>1000</v>
      </c>
      <c r="AK9036" s="207" t="s">
        <v>23148</v>
      </c>
      <c r="AL9036" s="208">
        <v>5250.32</v>
      </c>
      <c r="AM9036" s="93"/>
      <c r="AN9036" s="93"/>
      <c r="AO9036" s="93"/>
    </row>
    <row r="9037" spans="28:41" x14ac:dyDescent="0.55000000000000004">
      <c r="AB9037" s="276" t="s">
        <v>60728</v>
      </c>
      <c r="AC9037" s="277">
        <v>5335.62</v>
      </c>
      <c r="AE9037" s="246" t="s">
        <v>63574</v>
      </c>
      <c r="AF9037" s="247">
        <v>977.95</v>
      </c>
      <c r="AH9037" s="226" t="s">
        <v>53005</v>
      </c>
      <c r="AI9037" s="227">
        <v>371.07</v>
      </c>
      <c r="AK9037" s="207" t="s">
        <v>23149</v>
      </c>
      <c r="AL9037" s="208">
        <v>493.41</v>
      </c>
      <c r="AM9037" s="93"/>
      <c r="AN9037" s="93"/>
      <c r="AO9037" s="93"/>
    </row>
    <row r="9038" spans="28:41" x14ac:dyDescent="0.55000000000000004">
      <c r="AB9038" s="276" t="s">
        <v>61589</v>
      </c>
      <c r="AC9038" s="277">
        <v>14364.57</v>
      </c>
      <c r="AE9038" s="246" t="s">
        <v>53027</v>
      </c>
      <c r="AF9038" s="247">
        <v>437776.79</v>
      </c>
      <c r="AH9038" s="226" t="s">
        <v>53006</v>
      </c>
      <c r="AI9038" s="227">
        <v>1048.3900000000001</v>
      </c>
      <c r="AK9038" s="207" t="s">
        <v>13841</v>
      </c>
      <c r="AL9038" s="208">
        <v>34535.21</v>
      </c>
      <c r="AM9038" s="93"/>
      <c r="AN9038" s="93"/>
      <c r="AO9038" s="93"/>
    </row>
    <row r="9039" spans="28:41" x14ac:dyDescent="0.55000000000000004">
      <c r="AB9039" s="276" t="s">
        <v>64889</v>
      </c>
      <c r="AC9039" s="277">
        <v>1151.97</v>
      </c>
      <c r="AE9039" s="246" t="s">
        <v>63734</v>
      </c>
      <c r="AF9039" s="247">
        <v>39590.839999999997</v>
      </c>
      <c r="AH9039" s="226" t="s">
        <v>48988</v>
      </c>
      <c r="AI9039" s="227">
        <v>1713.12</v>
      </c>
      <c r="AK9039" s="207" t="s">
        <v>13842</v>
      </c>
      <c r="AL9039" s="208">
        <v>17012.38</v>
      </c>
      <c r="AM9039" s="93"/>
      <c r="AN9039" s="93"/>
      <c r="AO9039" s="93"/>
    </row>
    <row r="9040" spans="28:41" x14ac:dyDescent="0.55000000000000004">
      <c r="AB9040" s="276" t="s">
        <v>62234</v>
      </c>
      <c r="AC9040" s="277">
        <v>4024.66</v>
      </c>
      <c r="AE9040" s="246" t="s">
        <v>63735</v>
      </c>
      <c r="AF9040" s="247">
        <v>43427.3</v>
      </c>
      <c r="AH9040" s="226" t="s">
        <v>53007</v>
      </c>
      <c r="AI9040" s="227">
        <v>896.12</v>
      </c>
      <c r="AK9040" s="207" t="s">
        <v>13843</v>
      </c>
      <c r="AL9040" s="208">
        <v>8503.66</v>
      </c>
      <c r="AM9040" s="93"/>
      <c r="AN9040" s="93"/>
      <c r="AO9040" s="93"/>
    </row>
    <row r="9041" spans="28:41" x14ac:dyDescent="0.55000000000000004">
      <c r="AB9041" s="276" t="s">
        <v>61590</v>
      </c>
      <c r="AC9041" s="277">
        <v>34599.65</v>
      </c>
      <c r="AE9041" s="246" t="s">
        <v>63736</v>
      </c>
      <c r="AF9041" s="247">
        <v>13104.99</v>
      </c>
      <c r="AH9041" s="226" t="s">
        <v>50139</v>
      </c>
      <c r="AI9041" s="227">
        <v>1080.4000000000001</v>
      </c>
      <c r="AK9041" s="207" t="s">
        <v>23150</v>
      </c>
      <c r="AL9041" s="208">
        <v>51349.99</v>
      </c>
      <c r="AM9041" s="93"/>
      <c r="AN9041" s="93"/>
      <c r="AO9041" s="93"/>
    </row>
    <row r="9042" spans="28:41" x14ac:dyDescent="0.55000000000000004">
      <c r="AB9042" s="276" t="s">
        <v>63376</v>
      </c>
      <c r="AC9042" s="277">
        <v>5180.6000000000004</v>
      </c>
      <c r="AE9042" s="246" t="s">
        <v>63737</v>
      </c>
      <c r="AF9042" s="247">
        <v>31119.200000000001</v>
      </c>
      <c r="AH9042" s="226" t="s">
        <v>53008</v>
      </c>
      <c r="AI9042" s="227">
        <v>18968.490000000002</v>
      </c>
      <c r="AK9042" s="207" t="s">
        <v>23151</v>
      </c>
      <c r="AL9042" s="208">
        <v>650</v>
      </c>
      <c r="AM9042" s="93"/>
      <c r="AN9042" s="93"/>
      <c r="AO9042" s="93"/>
    </row>
    <row r="9043" spans="28:41" x14ac:dyDescent="0.55000000000000004">
      <c r="AB9043" s="276" t="s">
        <v>68747</v>
      </c>
      <c r="AC9043" s="277">
        <v>186.26</v>
      </c>
      <c r="AE9043" s="246" t="s">
        <v>63738</v>
      </c>
      <c r="AF9043" s="247">
        <v>8498.31</v>
      </c>
      <c r="AH9043" s="226" t="s">
        <v>40422</v>
      </c>
      <c r="AI9043" s="227">
        <v>399113.66</v>
      </c>
      <c r="AK9043" s="207" t="s">
        <v>23152</v>
      </c>
      <c r="AL9043" s="208">
        <v>1748.19</v>
      </c>
      <c r="AM9043" s="93"/>
      <c r="AN9043" s="93"/>
      <c r="AO9043" s="93"/>
    </row>
    <row r="9044" spans="28:41" x14ac:dyDescent="0.55000000000000004">
      <c r="AB9044" s="276" t="s">
        <v>64891</v>
      </c>
      <c r="AC9044" s="277">
        <v>20.190000000000001</v>
      </c>
      <c r="AE9044" s="246" t="s">
        <v>55257</v>
      </c>
      <c r="AF9044" s="247">
        <v>1106</v>
      </c>
      <c r="AH9044" s="226" t="s">
        <v>47064</v>
      </c>
      <c r="AI9044" s="227">
        <v>3922.92</v>
      </c>
      <c r="AK9044" s="207" t="s">
        <v>23153</v>
      </c>
      <c r="AL9044" s="208">
        <v>9250.01</v>
      </c>
      <c r="AM9044" s="93"/>
      <c r="AN9044" s="93"/>
      <c r="AO9044" s="93"/>
    </row>
    <row r="9045" spans="28:41" x14ac:dyDescent="0.55000000000000004">
      <c r="AB9045" s="276" t="s">
        <v>60729</v>
      </c>
      <c r="AC9045" s="277">
        <v>9204.07</v>
      </c>
      <c r="AE9045" s="246" t="s">
        <v>53028</v>
      </c>
      <c r="AF9045" s="247">
        <v>42805.39</v>
      </c>
      <c r="AH9045" s="226" t="s">
        <v>40423</v>
      </c>
      <c r="AI9045" s="227">
        <v>22869.75</v>
      </c>
      <c r="AK9045" s="207" t="s">
        <v>13844</v>
      </c>
      <c r="AL9045" s="208">
        <v>176298.68</v>
      </c>
      <c r="AM9045" s="93"/>
      <c r="AN9045" s="93"/>
      <c r="AO9045" s="93"/>
    </row>
    <row r="9046" spans="28:41" x14ac:dyDescent="0.55000000000000004">
      <c r="AB9046" s="276" t="s">
        <v>60730</v>
      </c>
      <c r="AC9046" s="277">
        <v>704.08</v>
      </c>
      <c r="AE9046" s="246" t="s">
        <v>53029</v>
      </c>
      <c r="AF9046" s="247">
        <v>134035.9</v>
      </c>
      <c r="AH9046" s="226" t="s">
        <v>39281</v>
      </c>
      <c r="AI9046" s="227">
        <v>18294.59</v>
      </c>
      <c r="AK9046" s="207" t="s">
        <v>23154</v>
      </c>
      <c r="AL9046" s="208">
        <v>164524.57</v>
      </c>
      <c r="AM9046" s="93"/>
      <c r="AN9046" s="93"/>
      <c r="AO9046" s="93"/>
    </row>
    <row r="9047" spans="28:41" x14ac:dyDescent="0.55000000000000004">
      <c r="AB9047" s="276" t="s">
        <v>60731</v>
      </c>
      <c r="AC9047" s="277">
        <v>2302.85</v>
      </c>
      <c r="AE9047" s="246" t="s">
        <v>53030</v>
      </c>
      <c r="AF9047" s="247">
        <v>2873.15</v>
      </c>
      <c r="AH9047" s="226" t="s">
        <v>39282</v>
      </c>
      <c r="AI9047" s="227">
        <v>13639.08</v>
      </c>
      <c r="AK9047" s="207" t="s">
        <v>23155</v>
      </c>
      <c r="AL9047" s="208">
        <v>14605.74</v>
      </c>
      <c r="AM9047" s="93"/>
      <c r="AN9047" s="93"/>
      <c r="AO9047" s="93"/>
    </row>
    <row r="9048" spans="28:41" x14ac:dyDescent="0.55000000000000004">
      <c r="AB9048" s="276" t="s">
        <v>55409</v>
      </c>
      <c r="AC9048" s="277">
        <v>8889.77</v>
      </c>
      <c r="AE9048" s="246" t="s">
        <v>56315</v>
      </c>
      <c r="AF9048" s="247">
        <v>66133.279999999999</v>
      </c>
      <c r="AH9048" s="226" t="s">
        <v>48989</v>
      </c>
      <c r="AI9048" s="227">
        <v>9085.5</v>
      </c>
      <c r="AK9048" s="207" t="s">
        <v>23156</v>
      </c>
      <c r="AL9048" s="208">
        <v>766806.62</v>
      </c>
      <c r="AM9048" s="93"/>
      <c r="AN9048" s="93"/>
      <c r="AO9048" s="93"/>
    </row>
    <row r="9049" spans="28:41" x14ac:dyDescent="0.55000000000000004">
      <c r="AB9049" s="276" t="s">
        <v>55410</v>
      </c>
      <c r="AC9049" s="277">
        <v>41678.959999999999</v>
      </c>
      <c r="AE9049" s="246" t="s">
        <v>53031</v>
      </c>
      <c r="AF9049" s="247">
        <v>101064.05</v>
      </c>
      <c r="AH9049" s="226" t="s">
        <v>40424</v>
      </c>
      <c r="AI9049" s="227">
        <v>1811.5</v>
      </c>
      <c r="AK9049" s="207" t="s">
        <v>23157</v>
      </c>
      <c r="AL9049" s="208">
        <v>-10.37</v>
      </c>
      <c r="AM9049" s="93"/>
      <c r="AN9049" s="93"/>
      <c r="AO9049" s="93"/>
    </row>
    <row r="9050" spans="28:41" x14ac:dyDescent="0.55000000000000004">
      <c r="AB9050" s="276" t="s">
        <v>27487</v>
      </c>
      <c r="AC9050" s="277">
        <v>5026.41</v>
      </c>
      <c r="AE9050" s="246" t="s">
        <v>64600</v>
      </c>
      <c r="AF9050" s="247">
        <v>7011.64</v>
      </c>
      <c r="AH9050" s="226" t="s">
        <v>39283</v>
      </c>
      <c r="AI9050" s="227">
        <v>4505</v>
      </c>
      <c r="AK9050" s="207" t="s">
        <v>23158</v>
      </c>
      <c r="AL9050" s="208">
        <v>41163.58</v>
      </c>
      <c r="AM9050" s="93"/>
      <c r="AN9050" s="93"/>
      <c r="AO9050" s="93"/>
    </row>
    <row r="9051" spans="28:41" x14ac:dyDescent="0.55000000000000004">
      <c r="AB9051" s="276" t="s">
        <v>34119</v>
      </c>
      <c r="AC9051" s="277">
        <v>522.32000000000005</v>
      </c>
      <c r="AE9051" s="246" t="s">
        <v>57597</v>
      </c>
      <c r="AF9051" s="247">
        <v>65525.53</v>
      </c>
      <c r="AH9051" s="226" t="s">
        <v>40425</v>
      </c>
      <c r="AI9051" s="227">
        <v>1141297.8799999999</v>
      </c>
      <c r="AK9051" s="207" t="s">
        <v>23159</v>
      </c>
      <c r="AL9051" s="208">
        <v>3149.04</v>
      </c>
      <c r="AM9051" s="93"/>
      <c r="AN9051" s="93"/>
      <c r="AO9051" s="93"/>
    </row>
    <row r="9052" spans="28:41" x14ac:dyDescent="0.55000000000000004">
      <c r="AB9052" s="276" t="s">
        <v>27491</v>
      </c>
      <c r="AC9052" s="277">
        <v>424.47</v>
      </c>
      <c r="AE9052" s="246" t="s">
        <v>40430</v>
      </c>
      <c r="AF9052" s="247">
        <v>153198.96</v>
      </c>
      <c r="AH9052" s="226" t="s">
        <v>50140</v>
      </c>
      <c r="AI9052" s="227">
        <v>26740.54</v>
      </c>
      <c r="AK9052" s="207" t="s">
        <v>23160</v>
      </c>
      <c r="AL9052" s="208">
        <v>8924.2900000000009</v>
      </c>
      <c r="AM9052" s="93"/>
      <c r="AN9052" s="93"/>
      <c r="AO9052" s="93"/>
    </row>
    <row r="9053" spans="28:41" x14ac:dyDescent="0.55000000000000004">
      <c r="AB9053" s="276" t="s">
        <v>35656</v>
      </c>
      <c r="AC9053" s="277">
        <v>1234.67</v>
      </c>
      <c r="AE9053" s="246" t="s">
        <v>47068</v>
      </c>
      <c r="AF9053" s="247">
        <v>2919642.41</v>
      </c>
      <c r="AH9053" s="226" t="s">
        <v>50141</v>
      </c>
      <c r="AI9053" s="227">
        <v>2049.8000000000002</v>
      </c>
      <c r="AK9053" s="207" t="s">
        <v>23161</v>
      </c>
      <c r="AL9053" s="208">
        <v>63551.91</v>
      </c>
      <c r="AM9053" s="93"/>
      <c r="AN9053" s="93"/>
      <c r="AO9053" s="93"/>
    </row>
    <row r="9054" spans="28:41" x14ac:dyDescent="0.55000000000000004">
      <c r="AB9054" s="276" t="s">
        <v>35658</v>
      </c>
      <c r="AC9054" s="277">
        <v>1884.19</v>
      </c>
      <c r="AE9054" s="246" t="s">
        <v>64601</v>
      </c>
      <c r="AF9054" s="247">
        <v>18960</v>
      </c>
      <c r="AH9054" s="226" t="s">
        <v>42684</v>
      </c>
      <c r="AI9054" s="227">
        <v>18500</v>
      </c>
      <c r="AK9054" s="207" t="s">
        <v>23162</v>
      </c>
      <c r="AL9054" s="208">
        <v>12200</v>
      </c>
      <c r="AM9054" s="93"/>
      <c r="AN9054" s="93"/>
      <c r="AO9054" s="93"/>
    </row>
    <row r="9055" spans="28:41" x14ac:dyDescent="0.55000000000000004">
      <c r="AB9055" s="276" t="s">
        <v>27492</v>
      </c>
      <c r="AC9055" s="277">
        <v>1636.57</v>
      </c>
      <c r="AE9055" s="246" t="s">
        <v>42690</v>
      </c>
      <c r="AF9055" s="247">
        <v>2547186.91</v>
      </c>
      <c r="AH9055" s="226" t="s">
        <v>53009</v>
      </c>
      <c r="AI9055" s="227">
        <v>3630</v>
      </c>
      <c r="AK9055" s="207" t="s">
        <v>23163</v>
      </c>
      <c r="AL9055" s="208">
        <v>2694.17</v>
      </c>
      <c r="AM9055" s="93"/>
      <c r="AN9055" s="93"/>
      <c r="AO9055" s="93"/>
    </row>
    <row r="9056" spans="28:41" x14ac:dyDescent="0.55000000000000004">
      <c r="AB9056" s="276" t="s">
        <v>59823</v>
      </c>
      <c r="AC9056" s="277">
        <v>-375.41</v>
      </c>
      <c r="AE9056" s="246" t="s">
        <v>56316</v>
      </c>
      <c r="AF9056" s="247">
        <v>301797.12</v>
      </c>
      <c r="AH9056" s="226" t="s">
        <v>50142</v>
      </c>
      <c r="AI9056" s="227">
        <v>3890</v>
      </c>
      <c r="AK9056" s="207" t="s">
        <v>23164</v>
      </c>
      <c r="AL9056" s="208">
        <v>3035.83</v>
      </c>
      <c r="AM9056" s="93"/>
      <c r="AN9056" s="93"/>
      <c r="AO9056" s="93"/>
    </row>
    <row r="9057" spans="28:41" x14ac:dyDescent="0.55000000000000004">
      <c r="AB9057" s="276" t="s">
        <v>50407</v>
      </c>
      <c r="AC9057" s="277">
        <v>1971125.37</v>
      </c>
      <c r="AE9057" s="246" t="s">
        <v>56317</v>
      </c>
      <c r="AF9057" s="247">
        <v>1510306.09</v>
      </c>
      <c r="AH9057" s="226" t="s">
        <v>42685</v>
      </c>
      <c r="AI9057" s="227">
        <v>507.16</v>
      </c>
      <c r="AK9057" s="207" t="s">
        <v>23165</v>
      </c>
      <c r="AL9057" s="208">
        <v>68918.7</v>
      </c>
      <c r="AM9057" s="93"/>
      <c r="AN9057" s="93"/>
      <c r="AO9057" s="93"/>
    </row>
    <row r="9058" spans="28:41" x14ac:dyDescent="0.55000000000000004">
      <c r="AB9058" s="276" t="s">
        <v>56575</v>
      </c>
      <c r="AC9058" s="277">
        <v>9855</v>
      </c>
      <c r="AE9058" s="246" t="s">
        <v>47069</v>
      </c>
      <c r="AF9058" s="247">
        <v>254782.82</v>
      </c>
      <c r="AH9058" s="226" t="s">
        <v>39284</v>
      </c>
      <c r="AI9058" s="227">
        <v>127973.09</v>
      </c>
      <c r="AK9058" s="207" t="s">
        <v>23166</v>
      </c>
      <c r="AL9058" s="208">
        <v>77755.19</v>
      </c>
      <c r="AM9058" s="93"/>
      <c r="AN9058" s="93"/>
      <c r="AO9058" s="93"/>
    </row>
    <row r="9059" spans="28:41" x14ac:dyDescent="0.55000000000000004">
      <c r="AB9059" s="276" t="s">
        <v>56576</v>
      </c>
      <c r="AC9059" s="277">
        <v>129.58000000000001</v>
      </c>
      <c r="AE9059" s="246" t="s">
        <v>57598</v>
      </c>
      <c r="AF9059" s="247">
        <v>70813.42</v>
      </c>
      <c r="AH9059" s="226" t="s">
        <v>39285</v>
      </c>
      <c r="AI9059" s="227">
        <v>116055.13</v>
      </c>
      <c r="AK9059" s="207" t="s">
        <v>23167</v>
      </c>
      <c r="AL9059" s="208">
        <v>22708.09</v>
      </c>
      <c r="AM9059" s="93"/>
      <c r="AN9059" s="93"/>
      <c r="AO9059" s="93"/>
    </row>
    <row r="9060" spans="28:41" x14ac:dyDescent="0.55000000000000004">
      <c r="AB9060" s="276" t="s">
        <v>56577</v>
      </c>
      <c r="AC9060" s="277">
        <v>763.82</v>
      </c>
      <c r="AE9060" s="246" t="s">
        <v>59137</v>
      </c>
      <c r="AF9060" s="247">
        <v>30765.47</v>
      </c>
      <c r="AH9060" s="226" t="s">
        <v>39286</v>
      </c>
      <c r="AI9060" s="227">
        <v>52052.34</v>
      </c>
      <c r="AK9060" s="207" t="s">
        <v>23168</v>
      </c>
      <c r="AL9060" s="208">
        <v>3128.27</v>
      </c>
      <c r="AM9060" s="93"/>
      <c r="AN9060" s="93"/>
      <c r="AO9060" s="93"/>
    </row>
    <row r="9061" spans="28:41" x14ac:dyDescent="0.55000000000000004">
      <c r="AB9061" s="276" t="s">
        <v>56578</v>
      </c>
      <c r="AC9061" s="277">
        <v>2179.13</v>
      </c>
      <c r="AE9061" s="246" t="s">
        <v>39293</v>
      </c>
      <c r="AF9061" s="247">
        <v>1465720.24</v>
      </c>
      <c r="AH9061" s="226" t="s">
        <v>36455</v>
      </c>
      <c r="AI9061" s="227">
        <v>20383.080000000002</v>
      </c>
      <c r="AK9061" s="207" t="s">
        <v>13846</v>
      </c>
      <c r="AL9061" s="208">
        <v>7911.12</v>
      </c>
      <c r="AM9061" s="93"/>
      <c r="AN9061" s="93"/>
      <c r="AO9061" s="93"/>
    </row>
    <row r="9062" spans="28:41" x14ac:dyDescent="0.55000000000000004">
      <c r="AB9062" s="276" t="s">
        <v>68748</v>
      </c>
      <c r="AC9062" s="277">
        <v>232.14</v>
      </c>
      <c r="AE9062" s="246" t="s">
        <v>40431</v>
      </c>
      <c r="AF9062" s="247">
        <v>12607185.789999999</v>
      </c>
      <c r="AH9062" s="226" t="s">
        <v>53010</v>
      </c>
      <c r="AI9062" s="227">
        <v>353273.8</v>
      </c>
      <c r="AK9062" s="207" t="s">
        <v>23169</v>
      </c>
      <c r="AL9062" s="208">
        <v>11017.89</v>
      </c>
      <c r="AM9062" s="93"/>
      <c r="AN9062" s="93"/>
      <c r="AO9062" s="93"/>
    </row>
    <row r="9063" spans="28:41" x14ac:dyDescent="0.55000000000000004">
      <c r="AB9063" s="276" t="s">
        <v>53725</v>
      </c>
      <c r="AC9063" s="277">
        <v>2368.7399999999998</v>
      </c>
      <c r="AE9063" s="246" t="s">
        <v>45186</v>
      </c>
      <c r="AF9063" s="247">
        <v>168821.42</v>
      </c>
      <c r="AH9063" s="226" t="s">
        <v>36456</v>
      </c>
      <c r="AI9063" s="227">
        <v>16815.27</v>
      </c>
      <c r="AK9063" s="207" t="s">
        <v>23170</v>
      </c>
      <c r="AL9063" s="208">
        <v>13571.63</v>
      </c>
      <c r="AM9063" s="93"/>
      <c r="AN9063" s="93"/>
      <c r="AO9063" s="93"/>
    </row>
    <row r="9064" spans="28:41" x14ac:dyDescent="0.55000000000000004">
      <c r="AB9064" s="276" t="s">
        <v>53726</v>
      </c>
      <c r="AC9064" s="277">
        <v>15.28</v>
      </c>
      <c r="AE9064" s="246" t="s">
        <v>45187</v>
      </c>
      <c r="AF9064" s="247">
        <v>1416806.08</v>
      </c>
      <c r="AH9064" s="226" t="s">
        <v>35267</v>
      </c>
      <c r="AI9064" s="227">
        <v>476012.39</v>
      </c>
      <c r="AK9064" s="207" t="s">
        <v>23171</v>
      </c>
      <c r="AL9064" s="208">
        <v>35456.699999999997</v>
      </c>
      <c r="AM9064" s="93"/>
      <c r="AN9064" s="93"/>
      <c r="AO9064" s="93"/>
    </row>
    <row r="9065" spans="28:41" x14ac:dyDescent="0.55000000000000004">
      <c r="AB9065" s="276" t="s">
        <v>53727</v>
      </c>
      <c r="AC9065" s="277">
        <v>1.17</v>
      </c>
      <c r="AE9065" s="246" t="s">
        <v>47070</v>
      </c>
      <c r="AF9065" s="247">
        <v>1960</v>
      </c>
      <c r="AH9065" s="226" t="s">
        <v>53011</v>
      </c>
      <c r="AI9065" s="227">
        <v>541.6</v>
      </c>
      <c r="AK9065" s="207" t="s">
        <v>23172</v>
      </c>
      <c r="AL9065" s="208">
        <v>7981.11</v>
      </c>
      <c r="AM9065" s="93"/>
      <c r="AN9065" s="93"/>
      <c r="AO9065" s="93"/>
    </row>
    <row r="9066" spans="28:41" x14ac:dyDescent="0.55000000000000004">
      <c r="AB9066" s="276" t="s">
        <v>53728</v>
      </c>
      <c r="AC9066" s="277">
        <v>3.74</v>
      </c>
      <c r="AE9066" s="246" t="s">
        <v>40434</v>
      </c>
      <c r="AF9066" s="247">
        <v>344.18</v>
      </c>
      <c r="AH9066" s="226" t="s">
        <v>48990</v>
      </c>
      <c r="AI9066" s="227">
        <v>3985.58</v>
      </c>
      <c r="AK9066" s="207" t="s">
        <v>23173</v>
      </c>
      <c r="AL9066" s="208">
        <v>8181.73</v>
      </c>
      <c r="AM9066" s="93"/>
      <c r="AN9066" s="93"/>
      <c r="AO9066" s="93"/>
    </row>
    <row r="9067" spans="28:41" x14ac:dyDescent="0.55000000000000004">
      <c r="AB9067" s="276" t="s">
        <v>53729</v>
      </c>
      <c r="AC9067" s="277">
        <v>3.63</v>
      </c>
      <c r="AE9067" s="246" t="s">
        <v>63739</v>
      </c>
      <c r="AF9067" s="247">
        <v>55047.17</v>
      </c>
      <c r="AH9067" s="226" t="s">
        <v>39287</v>
      </c>
      <c r="AI9067" s="227">
        <v>394942.6</v>
      </c>
      <c r="AK9067" s="207" t="s">
        <v>23174</v>
      </c>
      <c r="AL9067" s="208">
        <v>27851.18</v>
      </c>
      <c r="AM9067" s="93"/>
      <c r="AN9067" s="93"/>
      <c r="AO9067" s="93"/>
    </row>
    <row r="9068" spans="28:41" x14ac:dyDescent="0.55000000000000004">
      <c r="AB9068" s="276" t="s">
        <v>59208</v>
      </c>
      <c r="AC9068" s="277">
        <v>7128</v>
      </c>
      <c r="AE9068" s="246" t="s">
        <v>63740</v>
      </c>
      <c r="AF9068" s="247">
        <v>253.41</v>
      </c>
      <c r="AH9068" s="226" t="s">
        <v>53012</v>
      </c>
      <c r="AI9068" s="227">
        <v>1749</v>
      </c>
      <c r="AK9068" s="207" t="s">
        <v>23175</v>
      </c>
      <c r="AL9068" s="208">
        <v>27652.28</v>
      </c>
      <c r="AM9068" s="93"/>
      <c r="AN9068" s="93"/>
      <c r="AO9068" s="93"/>
    </row>
    <row r="9069" spans="28:41" x14ac:dyDescent="0.55000000000000004">
      <c r="AB9069" s="276" t="s">
        <v>35659</v>
      </c>
      <c r="AC9069" s="277">
        <v>14890</v>
      </c>
      <c r="AE9069" s="246" t="s">
        <v>63741</v>
      </c>
      <c r="AF9069" s="247">
        <v>28226.05</v>
      </c>
      <c r="AH9069" s="226" t="s">
        <v>53013</v>
      </c>
      <c r="AI9069" s="227">
        <v>213.24</v>
      </c>
      <c r="AK9069" s="207" t="s">
        <v>23176</v>
      </c>
      <c r="AL9069" s="208">
        <v>2115.4</v>
      </c>
      <c r="AM9069" s="93"/>
      <c r="AN9069" s="93"/>
      <c r="AO9069" s="93"/>
    </row>
    <row r="9070" spans="28:41" x14ac:dyDescent="0.55000000000000004">
      <c r="AB9070" s="276" t="s">
        <v>40625</v>
      </c>
      <c r="AC9070" s="277">
        <v>108604.2</v>
      </c>
      <c r="AE9070" s="246" t="s">
        <v>40435</v>
      </c>
      <c r="AF9070" s="247">
        <v>23967124.899999999</v>
      </c>
      <c r="AH9070" s="226" t="s">
        <v>53014</v>
      </c>
      <c r="AI9070" s="227">
        <v>615.63</v>
      </c>
      <c r="AK9070" s="207" t="s">
        <v>23177</v>
      </c>
      <c r="AL9070" s="208">
        <v>5995.01</v>
      </c>
      <c r="AM9070" s="93"/>
      <c r="AN9070" s="93"/>
      <c r="AO9070" s="93"/>
    </row>
    <row r="9071" spans="28:41" x14ac:dyDescent="0.55000000000000004">
      <c r="AB9071" s="276" t="s">
        <v>40626</v>
      </c>
      <c r="AC9071" s="277">
        <v>43253.35</v>
      </c>
      <c r="AE9071" s="246" t="s">
        <v>42691</v>
      </c>
      <c r="AF9071" s="247">
        <v>1235490.06</v>
      </c>
      <c r="AH9071" s="226" t="s">
        <v>53015</v>
      </c>
      <c r="AI9071" s="227">
        <v>14.84</v>
      </c>
      <c r="AK9071" s="207" t="s">
        <v>23178</v>
      </c>
      <c r="AL9071" s="208">
        <v>3034.44</v>
      </c>
      <c r="AM9071" s="93"/>
      <c r="AN9071" s="93"/>
      <c r="AO9071" s="93"/>
    </row>
    <row r="9072" spans="28:41" x14ac:dyDescent="0.55000000000000004">
      <c r="AB9072" s="276" t="s">
        <v>59209</v>
      </c>
      <c r="AC9072" s="277">
        <v>2700</v>
      </c>
      <c r="AE9072" s="246" t="s">
        <v>57599</v>
      </c>
      <c r="AF9072" s="247">
        <v>3985758</v>
      </c>
      <c r="AH9072" s="226" t="s">
        <v>45181</v>
      </c>
      <c r="AI9072" s="227">
        <v>406033.12</v>
      </c>
      <c r="AK9072" s="207" t="s">
        <v>23179</v>
      </c>
      <c r="AL9072" s="208">
        <v>94671</v>
      </c>
      <c r="AM9072" s="93"/>
      <c r="AN9072" s="93"/>
      <c r="AO9072" s="93"/>
    </row>
    <row r="9073" spans="28:41" x14ac:dyDescent="0.55000000000000004">
      <c r="AB9073" s="276" t="s">
        <v>45583</v>
      </c>
      <c r="AC9073" s="277">
        <v>2550</v>
      </c>
      <c r="AE9073" s="246" t="s">
        <v>47071</v>
      </c>
      <c r="AF9073" s="247">
        <v>27715.03</v>
      </c>
      <c r="AH9073" s="226" t="s">
        <v>45182</v>
      </c>
      <c r="AI9073" s="227">
        <v>30908.880000000001</v>
      </c>
      <c r="AK9073" s="207" t="s">
        <v>23180</v>
      </c>
      <c r="AL9073" s="208">
        <v>7318.07</v>
      </c>
      <c r="AM9073" s="93"/>
      <c r="AN9073" s="93"/>
      <c r="AO9073" s="93"/>
    </row>
    <row r="9074" spans="28:41" x14ac:dyDescent="0.55000000000000004">
      <c r="AB9074" s="276" t="s">
        <v>45584</v>
      </c>
      <c r="AC9074" s="277">
        <v>45091</v>
      </c>
      <c r="AE9074" s="246" t="s">
        <v>57600</v>
      </c>
      <c r="AF9074" s="247">
        <v>10815.8</v>
      </c>
      <c r="AH9074" s="226" t="s">
        <v>23388</v>
      </c>
      <c r="AI9074" s="227">
        <v>280744</v>
      </c>
      <c r="AK9074" s="207" t="s">
        <v>23181</v>
      </c>
      <c r="AL9074" s="208">
        <v>25354.14</v>
      </c>
      <c r="AM9074" s="93"/>
      <c r="AN9074" s="93"/>
      <c r="AO9074" s="93"/>
    </row>
    <row r="9075" spans="28:41" x14ac:dyDescent="0.55000000000000004">
      <c r="AB9075" s="276" t="s">
        <v>42926</v>
      </c>
      <c r="AC9075" s="277">
        <v>246500</v>
      </c>
      <c r="AE9075" s="246" t="s">
        <v>57601</v>
      </c>
      <c r="AF9075" s="247">
        <v>71679.73</v>
      </c>
      <c r="AH9075" s="226" t="s">
        <v>23389</v>
      </c>
      <c r="AI9075" s="227">
        <v>21477</v>
      </c>
      <c r="AK9075" s="207" t="s">
        <v>23182</v>
      </c>
      <c r="AL9075" s="208">
        <v>43307.519999999997</v>
      </c>
      <c r="AM9075" s="93"/>
      <c r="AN9075" s="93"/>
      <c r="AO9075" s="93"/>
    </row>
    <row r="9076" spans="28:41" x14ac:dyDescent="0.55000000000000004">
      <c r="AB9076" s="276" t="s">
        <v>62235</v>
      </c>
      <c r="AC9076" s="277">
        <v>5862.2</v>
      </c>
      <c r="AE9076" s="246" t="s">
        <v>53032</v>
      </c>
      <c r="AF9076" s="247">
        <v>235152.17</v>
      </c>
      <c r="AH9076" s="226" t="s">
        <v>23390</v>
      </c>
      <c r="AI9076" s="227">
        <v>60865</v>
      </c>
      <c r="AK9076" s="207" t="s">
        <v>23183</v>
      </c>
      <c r="AL9076" s="208">
        <v>8700</v>
      </c>
      <c r="AM9076" s="93"/>
      <c r="AN9076" s="93"/>
      <c r="AO9076" s="93"/>
    </row>
    <row r="9077" spans="28:41" x14ac:dyDescent="0.55000000000000004">
      <c r="AB9077" s="276" t="s">
        <v>35660</v>
      </c>
      <c r="AC9077" s="277">
        <v>38839.67</v>
      </c>
      <c r="AE9077" s="246" t="s">
        <v>42692</v>
      </c>
      <c r="AF9077" s="247">
        <v>136700</v>
      </c>
      <c r="AH9077" s="226" t="s">
        <v>45183</v>
      </c>
      <c r="AI9077" s="227">
        <v>26407717</v>
      </c>
      <c r="AK9077" s="207" t="s">
        <v>23184</v>
      </c>
      <c r="AL9077" s="208">
        <v>5552.3</v>
      </c>
      <c r="AM9077" s="93"/>
      <c r="AN9077" s="93"/>
      <c r="AO9077" s="93"/>
    </row>
    <row r="9078" spans="28:41" x14ac:dyDescent="0.55000000000000004">
      <c r="AB9078" s="276" t="s">
        <v>35661</v>
      </c>
      <c r="AC9078" s="277">
        <v>122539.05</v>
      </c>
      <c r="AE9078" s="246" t="s">
        <v>40436</v>
      </c>
      <c r="AF9078" s="247">
        <v>126.39</v>
      </c>
      <c r="AH9078" s="226" t="s">
        <v>45184</v>
      </c>
      <c r="AI9078" s="227">
        <v>2018887.61</v>
      </c>
      <c r="AK9078" s="207" t="s">
        <v>23185</v>
      </c>
      <c r="AL9078" s="208">
        <v>18358.54</v>
      </c>
      <c r="AM9078" s="93"/>
      <c r="AN9078" s="93"/>
      <c r="AO9078" s="93"/>
    </row>
    <row r="9079" spans="28:41" x14ac:dyDescent="0.55000000000000004">
      <c r="AB9079" s="276" t="s">
        <v>35662</v>
      </c>
      <c r="AC9079" s="277">
        <v>37810.589999999997</v>
      </c>
      <c r="AE9079" s="246" t="s">
        <v>39294</v>
      </c>
      <c r="AF9079" s="247">
        <v>3903090.2</v>
      </c>
      <c r="AH9079" s="226" t="s">
        <v>23405</v>
      </c>
      <c r="AI9079" s="227">
        <v>20595.48</v>
      </c>
      <c r="AK9079" s="207" t="s">
        <v>23186</v>
      </c>
      <c r="AL9079" s="208">
        <v>15756.78</v>
      </c>
      <c r="AM9079" s="93"/>
      <c r="AN9079" s="93"/>
      <c r="AO9079" s="93"/>
    </row>
    <row r="9080" spans="28:41" x14ac:dyDescent="0.55000000000000004">
      <c r="AB9080" s="276" t="s">
        <v>59826</v>
      </c>
      <c r="AC9080" s="277">
        <v>59729.99</v>
      </c>
      <c r="AE9080" s="246" t="s">
        <v>40437</v>
      </c>
      <c r="AF9080" s="247">
        <v>6987549.9500000002</v>
      </c>
      <c r="AH9080" s="226" t="s">
        <v>23407</v>
      </c>
      <c r="AI9080" s="227">
        <v>144678.9</v>
      </c>
      <c r="AK9080" s="207" t="s">
        <v>23187</v>
      </c>
      <c r="AL9080" s="208">
        <v>1599.65</v>
      </c>
      <c r="AM9080" s="93"/>
      <c r="AN9080" s="93"/>
      <c r="AO9080" s="93"/>
    </row>
    <row r="9081" spans="28:41" x14ac:dyDescent="0.55000000000000004">
      <c r="AB9081" s="276" t="s">
        <v>70791</v>
      </c>
      <c r="AC9081" s="277">
        <v>5000</v>
      </c>
      <c r="AE9081" s="246" t="s">
        <v>40438</v>
      </c>
      <c r="AF9081" s="247">
        <v>2579296.54</v>
      </c>
      <c r="AH9081" s="226" t="s">
        <v>23414</v>
      </c>
      <c r="AI9081" s="227">
        <v>2132.6799999999998</v>
      </c>
      <c r="AK9081" s="207" t="s">
        <v>23188</v>
      </c>
      <c r="AL9081" s="208">
        <v>6486.34</v>
      </c>
      <c r="AM9081" s="93"/>
      <c r="AN9081" s="93"/>
      <c r="AO9081" s="93"/>
    </row>
    <row r="9082" spans="28:41" x14ac:dyDescent="0.55000000000000004">
      <c r="AB9082" s="276" t="s">
        <v>53731</v>
      </c>
      <c r="AC9082" s="277">
        <v>276528.77</v>
      </c>
      <c r="AE9082" s="246" t="s">
        <v>48994</v>
      </c>
      <c r="AF9082" s="247">
        <v>134.88</v>
      </c>
      <c r="AH9082" s="226" t="s">
        <v>23415</v>
      </c>
      <c r="AI9082" s="227">
        <v>16599</v>
      </c>
      <c r="AK9082" s="207" t="s">
        <v>23189</v>
      </c>
      <c r="AL9082" s="208">
        <v>96402</v>
      </c>
      <c r="AM9082" s="93"/>
      <c r="AN9082" s="93"/>
      <c r="AO9082" s="93"/>
    </row>
    <row r="9083" spans="28:41" x14ac:dyDescent="0.55000000000000004">
      <c r="AB9083" s="276" t="s">
        <v>48253</v>
      </c>
      <c r="AC9083" s="277">
        <v>148117.9</v>
      </c>
      <c r="AE9083" s="246" t="s">
        <v>40439</v>
      </c>
      <c r="AF9083" s="247">
        <v>3634.89</v>
      </c>
      <c r="AH9083" s="226" t="s">
        <v>23417</v>
      </c>
      <c r="AI9083" s="227">
        <v>68322.58</v>
      </c>
      <c r="AK9083" s="207" t="s">
        <v>23190</v>
      </c>
      <c r="AL9083" s="208">
        <v>5002.5</v>
      </c>
      <c r="AM9083" s="93"/>
      <c r="AN9083" s="93"/>
      <c r="AO9083" s="93"/>
    </row>
    <row r="9084" spans="28:41" x14ac:dyDescent="0.55000000000000004">
      <c r="AB9084" s="276" t="s">
        <v>35663</v>
      </c>
      <c r="AC9084" s="277">
        <v>405385.25</v>
      </c>
      <c r="AE9084" s="246" t="s">
        <v>40440</v>
      </c>
      <c r="AF9084" s="247">
        <v>9558167.6899999995</v>
      </c>
      <c r="AH9084" s="226" t="s">
        <v>39289</v>
      </c>
      <c r="AI9084" s="227">
        <v>877.05</v>
      </c>
      <c r="AK9084" s="207" t="s">
        <v>23191</v>
      </c>
      <c r="AL9084" s="208">
        <v>158614.88</v>
      </c>
      <c r="AM9084" s="93"/>
      <c r="AN9084" s="93"/>
      <c r="AO9084" s="93"/>
    </row>
    <row r="9085" spans="28:41" x14ac:dyDescent="0.55000000000000004">
      <c r="AB9085" s="276" t="s">
        <v>59827</v>
      </c>
      <c r="AC9085" s="277">
        <v>-1181.8399999999999</v>
      </c>
      <c r="AE9085" s="246" t="s">
        <v>45188</v>
      </c>
      <c r="AF9085" s="247">
        <v>654347.63</v>
      </c>
      <c r="AH9085" s="226" t="s">
        <v>23418</v>
      </c>
      <c r="AI9085" s="227">
        <v>19030.71</v>
      </c>
      <c r="AK9085" s="207" t="s">
        <v>23192</v>
      </c>
      <c r="AL9085" s="208">
        <v>6686.93</v>
      </c>
      <c r="AM9085" s="93"/>
      <c r="AN9085" s="93"/>
      <c r="AO9085" s="93"/>
    </row>
    <row r="9086" spans="28:41" x14ac:dyDescent="0.55000000000000004">
      <c r="AB9086" s="276" t="s">
        <v>50409</v>
      </c>
      <c r="AC9086" s="277">
        <v>799628.95</v>
      </c>
      <c r="AE9086" s="246" t="s">
        <v>58296</v>
      </c>
      <c r="AF9086" s="247">
        <v>1059343.3500000001</v>
      </c>
      <c r="AH9086" s="226" t="s">
        <v>23419</v>
      </c>
      <c r="AI9086" s="227">
        <v>57009.57</v>
      </c>
      <c r="AK9086" s="207" t="s">
        <v>23193</v>
      </c>
      <c r="AL9086" s="208">
        <v>35640.68</v>
      </c>
      <c r="AM9086" s="93"/>
      <c r="AN9086" s="93"/>
      <c r="AO9086" s="93"/>
    </row>
    <row r="9087" spans="28:41" x14ac:dyDescent="0.55000000000000004">
      <c r="AB9087" s="276" t="s">
        <v>63792</v>
      </c>
      <c r="AC9087" s="277">
        <v>17239.45</v>
      </c>
      <c r="AE9087" s="246" t="s">
        <v>63251</v>
      </c>
      <c r="AF9087" s="247">
        <v>4980.8599999999997</v>
      </c>
      <c r="AH9087" s="226" t="s">
        <v>23420</v>
      </c>
      <c r="AI9087" s="227">
        <v>12616.22</v>
      </c>
      <c r="AK9087" s="207" t="s">
        <v>23194</v>
      </c>
      <c r="AL9087" s="208">
        <v>31779.01</v>
      </c>
      <c r="AM9087" s="93"/>
      <c r="AN9087" s="93"/>
      <c r="AO9087" s="93"/>
    </row>
    <row r="9088" spans="28:41" x14ac:dyDescent="0.55000000000000004">
      <c r="AB9088" s="276" t="s">
        <v>68749</v>
      </c>
      <c r="AC9088" s="277">
        <v>176.48</v>
      </c>
      <c r="AE9088" s="246" t="s">
        <v>47072</v>
      </c>
      <c r="AF9088" s="247">
        <v>3494.54</v>
      </c>
      <c r="AH9088" s="226" t="s">
        <v>23421</v>
      </c>
      <c r="AI9088" s="227">
        <v>1255.3699999999999</v>
      </c>
      <c r="AK9088" s="207" t="s">
        <v>23195</v>
      </c>
      <c r="AL9088" s="208">
        <v>1800</v>
      </c>
      <c r="AM9088" s="93"/>
      <c r="AN9088" s="93"/>
      <c r="AO9088" s="93"/>
    </row>
    <row r="9089" spans="28:41" x14ac:dyDescent="0.55000000000000004">
      <c r="AB9089" s="276" t="s">
        <v>63793</v>
      </c>
      <c r="AC9089" s="277">
        <v>1314.73</v>
      </c>
      <c r="AE9089" s="246" t="s">
        <v>39295</v>
      </c>
      <c r="AF9089" s="247">
        <v>8847074.4800000004</v>
      </c>
      <c r="AH9089" s="226" t="s">
        <v>23422</v>
      </c>
      <c r="AI9089" s="227">
        <v>12</v>
      </c>
      <c r="AK9089" s="207" t="s">
        <v>23196</v>
      </c>
      <c r="AL9089" s="208">
        <v>274.61</v>
      </c>
      <c r="AM9089" s="93"/>
      <c r="AN9089" s="93"/>
      <c r="AO9089" s="93"/>
    </row>
    <row r="9090" spans="28:41" x14ac:dyDescent="0.55000000000000004">
      <c r="AB9090" s="276" t="s">
        <v>63794</v>
      </c>
      <c r="AC9090" s="277">
        <v>4114.01</v>
      </c>
      <c r="AE9090" s="246" t="s">
        <v>64602</v>
      </c>
      <c r="AF9090" s="247">
        <v>5183130.03</v>
      </c>
      <c r="AH9090" s="226" t="s">
        <v>23423</v>
      </c>
      <c r="AI9090" s="227">
        <v>2281780.44</v>
      </c>
      <c r="AK9090" s="207" t="s">
        <v>23197</v>
      </c>
      <c r="AL9090" s="208">
        <v>818.32</v>
      </c>
      <c r="AM9090" s="93"/>
      <c r="AN9090" s="93"/>
      <c r="AO9090" s="93"/>
    </row>
    <row r="9091" spans="28:41" x14ac:dyDescent="0.55000000000000004">
      <c r="AB9091" s="276" t="s">
        <v>59828</v>
      </c>
      <c r="AC9091" s="277">
        <v>12000</v>
      </c>
      <c r="AE9091" s="246" t="s">
        <v>45189</v>
      </c>
      <c r="AF9091" s="247">
        <v>1866927.66</v>
      </c>
      <c r="AH9091" s="226" t="s">
        <v>23424</v>
      </c>
      <c r="AI9091" s="227">
        <v>18000</v>
      </c>
      <c r="AK9091" s="207" t="s">
        <v>23198</v>
      </c>
      <c r="AL9091" s="208">
        <v>15679.36</v>
      </c>
      <c r="AM9091" s="93"/>
      <c r="AN9091" s="93"/>
      <c r="AO9091" s="93"/>
    </row>
    <row r="9092" spans="28:41" x14ac:dyDescent="0.55000000000000004">
      <c r="AB9092" s="276" t="s">
        <v>68750</v>
      </c>
      <c r="AC9092" s="277">
        <v>3155.8</v>
      </c>
      <c r="AE9092" s="246" t="s">
        <v>47073</v>
      </c>
      <c r="AF9092" s="247">
        <v>247661.45</v>
      </c>
      <c r="AH9092" s="226" t="s">
        <v>23428</v>
      </c>
      <c r="AI9092" s="227">
        <v>3.03</v>
      </c>
      <c r="AK9092" s="207" t="s">
        <v>23199</v>
      </c>
      <c r="AL9092" s="208">
        <v>51081.21</v>
      </c>
      <c r="AM9092" s="93"/>
      <c r="AN9092" s="93"/>
      <c r="AO9092" s="93"/>
    </row>
    <row r="9093" spans="28:41" x14ac:dyDescent="0.55000000000000004">
      <c r="AB9093" s="276" t="s">
        <v>61592</v>
      </c>
      <c r="AC9093" s="277">
        <v>4727.08</v>
      </c>
      <c r="AE9093" s="246" t="s">
        <v>48995</v>
      </c>
      <c r="AF9093" s="247">
        <v>33203.660000000003</v>
      </c>
      <c r="AH9093" s="226" t="s">
        <v>23429</v>
      </c>
      <c r="AI9093" s="227">
        <v>78991.399999999994</v>
      </c>
      <c r="AK9093" s="207" t="s">
        <v>23200</v>
      </c>
      <c r="AL9093" s="208">
        <v>28967.8</v>
      </c>
      <c r="AM9093" s="93"/>
      <c r="AN9093" s="93"/>
      <c r="AO9093" s="93"/>
    </row>
    <row r="9094" spans="28:41" x14ac:dyDescent="0.55000000000000004">
      <c r="AB9094" s="276" t="s">
        <v>59829</v>
      </c>
      <c r="AC9094" s="277">
        <v>352.98</v>
      </c>
      <c r="AE9094" s="246" t="s">
        <v>57602</v>
      </c>
      <c r="AF9094" s="247">
        <v>14907.15</v>
      </c>
      <c r="AH9094" s="226" t="s">
        <v>23430</v>
      </c>
      <c r="AI9094" s="227">
        <v>291689.81</v>
      </c>
      <c r="AK9094" s="207" t="s">
        <v>23201</v>
      </c>
      <c r="AL9094" s="208">
        <v>20342.41</v>
      </c>
      <c r="AM9094" s="93"/>
      <c r="AN9094" s="93"/>
      <c r="AO9094" s="93"/>
    </row>
    <row r="9095" spans="28:41" x14ac:dyDescent="0.55000000000000004">
      <c r="AB9095" s="276" t="s">
        <v>59830</v>
      </c>
      <c r="AC9095" s="277">
        <v>7740.81</v>
      </c>
      <c r="AE9095" s="246" t="s">
        <v>61485</v>
      </c>
      <c r="AF9095" s="247">
        <v>103348.67</v>
      </c>
      <c r="AH9095" s="226" t="s">
        <v>23432</v>
      </c>
      <c r="AI9095" s="227">
        <v>222035.51</v>
      </c>
      <c r="AK9095" s="207" t="s">
        <v>23202</v>
      </c>
      <c r="AL9095" s="208">
        <v>39654.910000000003</v>
      </c>
      <c r="AM9095" s="93"/>
      <c r="AN9095" s="93"/>
      <c r="AO9095" s="93"/>
    </row>
    <row r="9096" spans="28:41" x14ac:dyDescent="0.55000000000000004">
      <c r="AB9096" s="276" t="s">
        <v>59832</v>
      </c>
      <c r="AC9096" s="277">
        <v>619.16999999999996</v>
      </c>
      <c r="AE9096" s="246" t="s">
        <v>62105</v>
      </c>
      <c r="AF9096" s="247">
        <v>13650.17</v>
      </c>
      <c r="AH9096" s="226" t="s">
        <v>23433</v>
      </c>
      <c r="AI9096" s="227">
        <v>1252733.74</v>
      </c>
      <c r="AK9096" s="207" t="s">
        <v>23203</v>
      </c>
      <c r="AL9096" s="208">
        <v>66239.59</v>
      </c>
      <c r="AM9096" s="93"/>
      <c r="AN9096" s="93"/>
      <c r="AO9096" s="93"/>
    </row>
    <row r="9097" spans="28:41" x14ac:dyDescent="0.55000000000000004">
      <c r="AB9097" s="276" t="s">
        <v>59833</v>
      </c>
      <c r="AC9097" s="277">
        <v>2024.38</v>
      </c>
      <c r="AE9097" s="246" t="s">
        <v>61486</v>
      </c>
      <c r="AF9097" s="247">
        <v>8070.79</v>
      </c>
      <c r="AH9097" s="226" t="s">
        <v>23434</v>
      </c>
      <c r="AI9097" s="227">
        <v>309273.15000000002</v>
      </c>
      <c r="AK9097" s="207" t="s">
        <v>23204</v>
      </c>
      <c r="AL9097" s="208">
        <v>29965.35</v>
      </c>
      <c r="AM9097" s="93"/>
      <c r="AN9097" s="93"/>
      <c r="AO9097" s="93"/>
    </row>
    <row r="9098" spans="28:41" x14ac:dyDescent="0.55000000000000004">
      <c r="AB9098" s="276" t="s">
        <v>62809</v>
      </c>
      <c r="AC9098" s="277">
        <v>4618.43</v>
      </c>
      <c r="AE9098" s="246" t="s">
        <v>61487</v>
      </c>
      <c r="AF9098" s="247">
        <v>28464.41</v>
      </c>
      <c r="AH9098" s="226" t="s">
        <v>39290</v>
      </c>
      <c r="AI9098" s="227">
        <v>33507.67</v>
      </c>
      <c r="AK9098" s="207" t="s">
        <v>23205</v>
      </c>
      <c r="AL9098" s="208">
        <v>89361.19</v>
      </c>
      <c r="AM9098" s="93"/>
      <c r="AN9098" s="93"/>
      <c r="AO9098" s="93"/>
    </row>
    <row r="9099" spans="28:41" x14ac:dyDescent="0.55000000000000004">
      <c r="AB9099" s="276" t="s">
        <v>61593</v>
      </c>
      <c r="AC9099" s="277">
        <v>3261.57</v>
      </c>
      <c r="AE9099" s="246" t="s">
        <v>62106</v>
      </c>
      <c r="AF9099" s="247">
        <v>9944.32</v>
      </c>
      <c r="AH9099" s="226" t="s">
        <v>39291</v>
      </c>
      <c r="AI9099" s="227">
        <v>1032030.45</v>
      </c>
      <c r="AK9099" s="207" t="s">
        <v>23206</v>
      </c>
      <c r="AL9099" s="208">
        <v>21144</v>
      </c>
      <c r="AM9099" s="93"/>
      <c r="AN9099" s="93"/>
      <c r="AO9099" s="93"/>
    </row>
    <row r="9100" spans="28:41" x14ac:dyDescent="0.55000000000000004">
      <c r="AB9100" s="276" t="s">
        <v>60733</v>
      </c>
      <c r="AC9100" s="277">
        <v>10016.07</v>
      </c>
      <c r="AE9100" s="246" t="s">
        <v>61488</v>
      </c>
      <c r="AF9100" s="247">
        <v>436.29</v>
      </c>
      <c r="AH9100" s="226" t="s">
        <v>40426</v>
      </c>
      <c r="AI9100" s="227">
        <v>1518.88</v>
      </c>
      <c r="AK9100" s="207" t="s">
        <v>23207</v>
      </c>
      <c r="AL9100" s="208">
        <v>1108.25</v>
      </c>
      <c r="AM9100" s="93"/>
      <c r="AN9100" s="93"/>
      <c r="AO9100" s="93"/>
    </row>
    <row r="9101" spans="28:41" x14ac:dyDescent="0.55000000000000004">
      <c r="AB9101" s="276" t="s">
        <v>60734</v>
      </c>
      <c r="AC9101" s="277">
        <v>766.22</v>
      </c>
      <c r="AE9101" s="246" t="s">
        <v>62107</v>
      </c>
      <c r="AF9101" s="247">
        <v>6</v>
      </c>
      <c r="AH9101" s="226" t="s">
        <v>40427</v>
      </c>
      <c r="AI9101" s="227">
        <v>16295.25</v>
      </c>
      <c r="AK9101" s="207" t="s">
        <v>23208</v>
      </c>
      <c r="AL9101" s="208">
        <v>84.78</v>
      </c>
      <c r="AM9101" s="93"/>
      <c r="AN9101" s="93"/>
      <c r="AO9101" s="93"/>
    </row>
    <row r="9102" spans="28:41" x14ac:dyDescent="0.55000000000000004">
      <c r="AB9102" s="276" t="s">
        <v>60735</v>
      </c>
      <c r="AC9102" s="277">
        <v>2398.4</v>
      </c>
      <c r="AE9102" s="246" t="s">
        <v>50148</v>
      </c>
      <c r="AF9102" s="247">
        <v>9329.9699999999993</v>
      </c>
      <c r="AH9102" s="226" t="s">
        <v>40428</v>
      </c>
      <c r="AI9102" s="227">
        <v>502629.75</v>
      </c>
      <c r="AK9102" s="207" t="s">
        <v>23209</v>
      </c>
      <c r="AL9102" s="208">
        <v>43.61</v>
      </c>
      <c r="AM9102" s="93"/>
      <c r="AN9102" s="93"/>
      <c r="AO9102" s="93"/>
    </row>
    <row r="9103" spans="28:41" x14ac:dyDescent="0.55000000000000004">
      <c r="AB9103" s="276" t="s">
        <v>27568</v>
      </c>
      <c r="AC9103" s="277">
        <v>-990</v>
      </c>
      <c r="AE9103" s="246" t="s">
        <v>62692</v>
      </c>
      <c r="AF9103" s="247">
        <v>7465.8</v>
      </c>
      <c r="AH9103" s="226" t="s">
        <v>35270</v>
      </c>
      <c r="AI9103" s="227">
        <v>28783.51</v>
      </c>
      <c r="AK9103" s="207" t="s">
        <v>23210</v>
      </c>
      <c r="AL9103" s="208">
        <v>218193.65</v>
      </c>
      <c r="AM9103" s="93"/>
      <c r="AN9103" s="93"/>
      <c r="AO9103" s="93"/>
    </row>
    <row r="9104" spans="28:41" x14ac:dyDescent="0.55000000000000004">
      <c r="AB9104" s="276" t="s">
        <v>40629</v>
      </c>
      <c r="AC9104" s="277">
        <v>35718.959999999999</v>
      </c>
      <c r="AE9104" s="246" t="s">
        <v>48996</v>
      </c>
      <c r="AF9104" s="247">
        <v>31966.799999999999</v>
      </c>
      <c r="AH9104" s="226" t="s">
        <v>23435</v>
      </c>
      <c r="AI9104" s="227">
        <v>378705.83</v>
      </c>
      <c r="AK9104" s="207" t="s">
        <v>23211</v>
      </c>
      <c r="AL9104" s="208">
        <v>25981.55</v>
      </c>
      <c r="AM9104" s="93"/>
      <c r="AN9104" s="93"/>
      <c r="AO9104" s="93"/>
    </row>
    <row r="9105" spans="28:41" x14ac:dyDescent="0.55000000000000004">
      <c r="AB9105" s="276" t="s">
        <v>47261</v>
      </c>
      <c r="AC9105" s="277">
        <v>95481.43</v>
      </c>
      <c r="AE9105" s="246" t="s">
        <v>64603</v>
      </c>
      <c r="AF9105" s="247">
        <v>830.47</v>
      </c>
      <c r="AH9105" s="226" t="s">
        <v>23436</v>
      </c>
      <c r="AI9105" s="227">
        <v>30529.64</v>
      </c>
      <c r="AK9105" s="207" t="s">
        <v>23212</v>
      </c>
      <c r="AL9105" s="208">
        <v>2104.8000000000002</v>
      </c>
      <c r="AM9105" s="93"/>
      <c r="AN9105" s="93"/>
      <c r="AO9105" s="93"/>
    </row>
    <row r="9106" spans="28:41" x14ac:dyDescent="0.55000000000000004">
      <c r="AB9106" s="276" t="s">
        <v>68751</v>
      </c>
      <c r="AC9106" s="277">
        <v>82899.05</v>
      </c>
      <c r="AE9106" s="246" t="s">
        <v>48997</v>
      </c>
      <c r="AF9106" s="247">
        <v>20392.740000000002</v>
      </c>
      <c r="AH9106" s="226" t="s">
        <v>23437</v>
      </c>
      <c r="AI9106" s="227">
        <v>89491.31</v>
      </c>
      <c r="AK9106" s="207" t="s">
        <v>23213</v>
      </c>
      <c r="AL9106" s="208">
        <v>16283.96</v>
      </c>
      <c r="AM9106" s="93"/>
      <c r="AN9106" s="93"/>
      <c r="AO9106" s="93"/>
    </row>
    <row r="9107" spans="28:41" x14ac:dyDescent="0.55000000000000004">
      <c r="AB9107" s="276" t="s">
        <v>58681</v>
      </c>
      <c r="AC9107" s="277">
        <v>41372.800000000003</v>
      </c>
      <c r="AE9107" s="246" t="s">
        <v>60082</v>
      </c>
      <c r="AF9107" s="247">
        <v>6693.53</v>
      </c>
      <c r="AH9107" s="226" t="s">
        <v>23438</v>
      </c>
      <c r="AI9107" s="227">
        <v>2037.45</v>
      </c>
      <c r="AK9107" s="207" t="s">
        <v>23214</v>
      </c>
      <c r="AL9107" s="208">
        <v>160.22</v>
      </c>
      <c r="AM9107" s="93"/>
      <c r="AN9107" s="93"/>
      <c r="AO9107" s="93"/>
    </row>
    <row r="9108" spans="28:41" x14ac:dyDescent="0.55000000000000004">
      <c r="AB9108" s="276" t="s">
        <v>59210</v>
      </c>
      <c r="AC9108" s="277">
        <v>167955.34</v>
      </c>
      <c r="AE9108" s="246" t="s">
        <v>61112</v>
      </c>
      <c r="AF9108" s="247">
        <v>60000</v>
      </c>
      <c r="AH9108" s="226" t="s">
        <v>23439</v>
      </c>
      <c r="AI9108" s="227">
        <v>17167.939999999999</v>
      </c>
      <c r="AK9108" s="207" t="s">
        <v>23215</v>
      </c>
      <c r="AL9108" s="208">
        <v>38503.14</v>
      </c>
      <c r="AM9108" s="93"/>
      <c r="AN9108" s="93"/>
      <c r="AO9108" s="93"/>
    </row>
    <row r="9109" spans="28:41" x14ac:dyDescent="0.55000000000000004">
      <c r="AB9109" s="276" t="s">
        <v>62236</v>
      </c>
      <c r="AC9109" s="277">
        <v>45033.88</v>
      </c>
      <c r="AE9109" s="246" t="s">
        <v>56318</v>
      </c>
      <c r="AF9109" s="247">
        <v>134746.72</v>
      </c>
      <c r="AH9109" s="226" t="s">
        <v>45185</v>
      </c>
      <c r="AI9109" s="227">
        <v>37015.050000000003</v>
      </c>
      <c r="AK9109" s="207" t="s">
        <v>23216</v>
      </c>
      <c r="AL9109" s="208">
        <v>678471.45</v>
      </c>
      <c r="AM9109" s="93"/>
      <c r="AN9109" s="93"/>
      <c r="AO9109" s="93"/>
    </row>
    <row r="9110" spans="28:41" x14ac:dyDescent="0.55000000000000004">
      <c r="AB9110" s="276" t="s">
        <v>70792</v>
      </c>
      <c r="AC9110" s="277">
        <v>25311.86</v>
      </c>
      <c r="AE9110" s="246" t="s">
        <v>64604</v>
      </c>
      <c r="AF9110" s="247">
        <v>5508</v>
      </c>
      <c r="AH9110" s="226" t="s">
        <v>23440</v>
      </c>
      <c r="AI9110" s="227">
        <v>1407797.28</v>
      </c>
      <c r="AK9110" s="207" t="s">
        <v>23217</v>
      </c>
      <c r="AL9110" s="208">
        <v>10.51</v>
      </c>
      <c r="AM9110" s="93"/>
      <c r="AN9110" s="93"/>
      <c r="AO9110" s="93"/>
    </row>
    <row r="9111" spans="28:41" x14ac:dyDescent="0.55000000000000004">
      <c r="AB9111" s="276" t="s">
        <v>45591</v>
      </c>
      <c r="AC9111" s="277">
        <v>7072</v>
      </c>
      <c r="AE9111" s="246" t="s">
        <v>59700</v>
      </c>
      <c r="AF9111" s="247">
        <v>213978</v>
      </c>
      <c r="AH9111" s="226" t="s">
        <v>23441</v>
      </c>
      <c r="AI9111" s="227">
        <v>261356.57</v>
      </c>
      <c r="AK9111" s="207" t="s">
        <v>23218</v>
      </c>
      <c r="AL9111" s="208">
        <v>74948.639999999999</v>
      </c>
      <c r="AM9111" s="93"/>
      <c r="AN9111" s="93"/>
      <c r="AO9111" s="93"/>
    </row>
    <row r="9112" spans="28:41" x14ac:dyDescent="0.55000000000000004">
      <c r="AB9112" s="276" t="s">
        <v>56582</v>
      </c>
      <c r="AC9112" s="277">
        <v>2090687.02</v>
      </c>
      <c r="AE9112" s="246" t="s">
        <v>61489</v>
      </c>
      <c r="AF9112" s="247">
        <v>112324</v>
      </c>
      <c r="AH9112" s="226" t="s">
        <v>53016</v>
      </c>
      <c r="AI9112" s="227">
        <v>300</v>
      </c>
      <c r="AK9112" s="207" t="s">
        <v>23219</v>
      </c>
      <c r="AL9112" s="208">
        <v>134840.74</v>
      </c>
      <c r="AM9112" s="93"/>
      <c r="AN9112" s="93"/>
      <c r="AO9112" s="93"/>
    </row>
    <row r="9113" spans="28:41" x14ac:dyDescent="0.55000000000000004">
      <c r="AB9113" s="276" t="s">
        <v>49157</v>
      </c>
      <c r="AC9113" s="277">
        <v>9864.4500000000007</v>
      </c>
      <c r="AE9113" s="246" t="s">
        <v>61490</v>
      </c>
      <c r="AF9113" s="247">
        <v>8915.11</v>
      </c>
      <c r="AH9113" s="226" t="s">
        <v>23442</v>
      </c>
      <c r="AI9113" s="227">
        <v>317642.23</v>
      </c>
      <c r="AK9113" s="207" t="s">
        <v>23220</v>
      </c>
      <c r="AL9113" s="208">
        <v>4300</v>
      </c>
      <c r="AM9113" s="93"/>
      <c r="AN9113" s="93"/>
      <c r="AO9113" s="93"/>
    </row>
    <row r="9114" spans="28:41" x14ac:dyDescent="0.55000000000000004">
      <c r="AB9114" s="276" t="s">
        <v>68752</v>
      </c>
      <c r="AC9114" s="277">
        <v>356154.5</v>
      </c>
      <c r="AE9114" s="246" t="s">
        <v>48998</v>
      </c>
      <c r="AF9114" s="247">
        <v>426408.77</v>
      </c>
      <c r="AH9114" s="226" t="s">
        <v>23443</v>
      </c>
      <c r="AI9114" s="227">
        <v>148803.84</v>
      </c>
      <c r="AK9114" s="207" t="s">
        <v>23221</v>
      </c>
      <c r="AL9114" s="208">
        <v>44602.9</v>
      </c>
      <c r="AM9114" s="93"/>
      <c r="AN9114" s="93"/>
      <c r="AO9114" s="93"/>
    </row>
    <row r="9115" spans="28:41" x14ac:dyDescent="0.55000000000000004">
      <c r="AB9115" s="276" t="s">
        <v>62238</v>
      </c>
      <c r="AC9115" s="277">
        <v>372030.49</v>
      </c>
      <c r="AE9115" s="246" t="s">
        <v>62693</v>
      </c>
      <c r="AF9115" s="247">
        <v>13200</v>
      </c>
      <c r="AH9115" s="226" t="s">
        <v>23444</v>
      </c>
      <c r="AI9115" s="227">
        <v>461771.87</v>
      </c>
      <c r="AK9115" s="207" t="s">
        <v>23222</v>
      </c>
      <c r="AL9115" s="208">
        <v>20950.61</v>
      </c>
      <c r="AM9115" s="93"/>
      <c r="AN9115" s="93"/>
      <c r="AO9115" s="93"/>
    </row>
    <row r="9116" spans="28:41" x14ac:dyDescent="0.55000000000000004">
      <c r="AB9116" s="276" t="s">
        <v>45592</v>
      </c>
      <c r="AC9116" s="277">
        <v>251265.04</v>
      </c>
      <c r="AE9116" s="246" t="s">
        <v>50149</v>
      </c>
      <c r="AF9116" s="247">
        <v>63205.02</v>
      </c>
      <c r="AH9116" s="226" t="s">
        <v>23445</v>
      </c>
      <c r="AI9116" s="227">
        <v>198600</v>
      </c>
      <c r="AK9116" s="207" t="s">
        <v>23223</v>
      </c>
      <c r="AL9116" s="208">
        <v>5576.4</v>
      </c>
      <c r="AM9116" s="93"/>
      <c r="AN9116" s="93"/>
      <c r="AO9116" s="93"/>
    </row>
    <row r="9117" spans="28:41" x14ac:dyDescent="0.55000000000000004">
      <c r="AB9117" s="276" t="s">
        <v>45593</v>
      </c>
      <c r="AC9117" s="277">
        <v>712137.49</v>
      </c>
      <c r="AE9117" s="246" t="s">
        <v>50150</v>
      </c>
      <c r="AF9117" s="247">
        <v>128111.83</v>
      </c>
      <c r="AH9117" s="226" t="s">
        <v>23446</v>
      </c>
      <c r="AI9117" s="227">
        <v>10120.6</v>
      </c>
      <c r="AK9117" s="207" t="s">
        <v>23224</v>
      </c>
      <c r="AL9117" s="208">
        <v>41163.58</v>
      </c>
      <c r="AM9117" s="93"/>
      <c r="AN9117" s="93"/>
      <c r="AO9117" s="93"/>
    </row>
    <row r="9118" spans="28:41" x14ac:dyDescent="0.55000000000000004">
      <c r="AB9118" s="276" t="s">
        <v>47262</v>
      </c>
      <c r="AC9118" s="277">
        <v>37785</v>
      </c>
      <c r="AE9118" s="246" t="s">
        <v>48999</v>
      </c>
      <c r="AF9118" s="247">
        <v>91783.01</v>
      </c>
      <c r="AH9118" s="226" t="s">
        <v>23447</v>
      </c>
      <c r="AI9118" s="227">
        <v>206.11</v>
      </c>
      <c r="AK9118" s="207" t="s">
        <v>23225</v>
      </c>
      <c r="AL9118" s="208">
        <v>218193.65</v>
      </c>
      <c r="AM9118" s="93"/>
      <c r="AN9118" s="93"/>
      <c r="AO9118" s="93"/>
    </row>
    <row r="9119" spans="28:41" x14ac:dyDescent="0.55000000000000004">
      <c r="AB9119" s="276" t="s">
        <v>47263</v>
      </c>
      <c r="AC9119" s="277">
        <v>472104.86</v>
      </c>
      <c r="AE9119" s="246" t="s">
        <v>45190</v>
      </c>
      <c r="AF9119" s="247">
        <v>583684.88</v>
      </c>
      <c r="AH9119" s="226" t="s">
        <v>48991</v>
      </c>
      <c r="AI9119" s="227">
        <v>2018.34</v>
      </c>
      <c r="AK9119" s="207" t="s">
        <v>23226</v>
      </c>
      <c r="AL9119" s="208">
        <v>165932.95000000001</v>
      </c>
      <c r="AM9119" s="93"/>
      <c r="AN9119" s="93"/>
      <c r="AO9119" s="93"/>
    </row>
    <row r="9120" spans="28:41" x14ac:dyDescent="0.55000000000000004">
      <c r="AB9120" s="276" t="s">
        <v>50411</v>
      </c>
      <c r="AC9120" s="277">
        <v>29085.61</v>
      </c>
      <c r="AE9120" s="246" t="s">
        <v>50151</v>
      </c>
      <c r="AF9120" s="247">
        <v>322.91000000000003</v>
      </c>
      <c r="AH9120" s="226" t="s">
        <v>23448</v>
      </c>
      <c r="AI9120" s="227">
        <v>92195.07</v>
      </c>
      <c r="AK9120" s="207" t="s">
        <v>23227</v>
      </c>
      <c r="AL9120" s="208">
        <v>6686.93</v>
      </c>
      <c r="AM9120" s="93"/>
      <c r="AN9120" s="93"/>
      <c r="AO9120" s="93"/>
    </row>
    <row r="9121" spans="28:41" x14ac:dyDescent="0.55000000000000004">
      <c r="AB9121" s="276" t="s">
        <v>68753</v>
      </c>
      <c r="AC9121" s="277">
        <v>495210.7</v>
      </c>
      <c r="AE9121" s="246" t="s">
        <v>45191</v>
      </c>
      <c r="AF9121" s="247">
        <v>133230.14000000001</v>
      </c>
      <c r="AH9121" s="226" t="s">
        <v>53017</v>
      </c>
      <c r="AI9121" s="227">
        <v>91901.37</v>
      </c>
      <c r="AK9121" s="207" t="s">
        <v>23228</v>
      </c>
      <c r="AL9121" s="208">
        <v>51335.69</v>
      </c>
      <c r="AM9121" s="93"/>
      <c r="AN9121" s="93"/>
      <c r="AO9121" s="93"/>
    </row>
    <row r="9122" spans="28:41" x14ac:dyDescent="0.55000000000000004">
      <c r="AB9122" s="276" t="s">
        <v>48255</v>
      </c>
      <c r="AC9122" s="277">
        <v>64465.760000000002</v>
      </c>
      <c r="AE9122" s="246" t="s">
        <v>45192</v>
      </c>
      <c r="AF9122" s="247">
        <v>423490.13</v>
      </c>
      <c r="AH9122" s="226" t="s">
        <v>23449</v>
      </c>
      <c r="AI9122" s="227">
        <v>213626.41</v>
      </c>
      <c r="AK9122" s="207" t="s">
        <v>23229</v>
      </c>
      <c r="AL9122" s="208">
        <v>27652.28</v>
      </c>
      <c r="AM9122" s="93"/>
      <c r="AN9122" s="93"/>
      <c r="AO9122" s="93"/>
    </row>
    <row r="9123" spans="28:41" x14ac:dyDescent="0.55000000000000004">
      <c r="AB9123" s="276" t="s">
        <v>57859</v>
      </c>
      <c r="AC9123" s="277">
        <v>45303.07</v>
      </c>
      <c r="AE9123" s="246" t="s">
        <v>50152</v>
      </c>
      <c r="AF9123" s="247">
        <v>78234.31</v>
      </c>
      <c r="AH9123" s="226" t="s">
        <v>47065</v>
      </c>
      <c r="AI9123" s="227">
        <v>41613.03</v>
      </c>
      <c r="AK9123" s="207" t="s">
        <v>23230</v>
      </c>
      <c r="AL9123" s="208">
        <v>80056.45</v>
      </c>
      <c r="AM9123" s="93"/>
      <c r="AN9123" s="93"/>
      <c r="AO9123" s="93"/>
    </row>
    <row r="9124" spans="28:41" x14ac:dyDescent="0.55000000000000004">
      <c r="AB9124" s="276" t="s">
        <v>66722</v>
      </c>
      <c r="AC9124" s="277">
        <v>323983.02</v>
      </c>
      <c r="AE9124" s="246" t="s">
        <v>45193</v>
      </c>
      <c r="AF9124" s="247">
        <v>8296.73</v>
      </c>
      <c r="AH9124" s="226" t="s">
        <v>23450</v>
      </c>
      <c r="AI9124" s="227">
        <v>26539.85</v>
      </c>
      <c r="AK9124" s="207" t="s">
        <v>23231</v>
      </c>
      <c r="AL9124" s="208">
        <v>2104.8000000000002</v>
      </c>
      <c r="AM9124" s="93"/>
      <c r="AN9124" s="93"/>
      <c r="AO9124" s="93"/>
    </row>
    <row r="9125" spans="28:41" x14ac:dyDescent="0.55000000000000004">
      <c r="AB9125" s="276" t="s">
        <v>48256</v>
      </c>
      <c r="AC9125" s="277">
        <v>486193.23</v>
      </c>
      <c r="AE9125" s="246" t="s">
        <v>50153</v>
      </c>
      <c r="AF9125" s="247">
        <v>63.9</v>
      </c>
      <c r="AH9125" s="226" t="s">
        <v>40429</v>
      </c>
      <c r="AI9125" s="227">
        <v>31891.360000000001</v>
      </c>
      <c r="AK9125" s="207" t="s">
        <v>23232</v>
      </c>
      <c r="AL9125" s="208">
        <v>16283.96</v>
      </c>
      <c r="AM9125" s="93"/>
      <c r="AN9125" s="93"/>
      <c r="AO9125" s="93"/>
    </row>
    <row r="9126" spans="28:41" x14ac:dyDescent="0.55000000000000004">
      <c r="AB9126" s="276" t="s">
        <v>62239</v>
      </c>
      <c r="AC9126" s="277">
        <v>2545138.2400000002</v>
      </c>
      <c r="AE9126" s="246" t="s">
        <v>49000</v>
      </c>
      <c r="AF9126" s="247">
        <v>494822.19</v>
      </c>
      <c r="AH9126" s="226" t="s">
        <v>23451</v>
      </c>
      <c r="AI9126" s="227">
        <v>1735.71</v>
      </c>
      <c r="AK9126" s="207" t="s">
        <v>23233</v>
      </c>
      <c r="AL9126" s="208">
        <v>160.22</v>
      </c>
      <c r="AM9126" s="93"/>
      <c r="AN9126" s="93"/>
      <c r="AO9126" s="93"/>
    </row>
    <row r="9127" spans="28:41" x14ac:dyDescent="0.55000000000000004">
      <c r="AB9127" s="276" t="s">
        <v>68754</v>
      </c>
      <c r="AC9127" s="277">
        <v>8135</v>
      </c>
      <c r="AE9127" s="246" t="s">
        <v>45194</v>
      </c>
      <c r="AF9127" s="247">
        <v>32337.06</v>
      </c>
      <c r="AH9127" s="226" t="s">
        <v>23453</v>
      </c>
      <c r="AI9127" s="227">
        <v>286980.09999999998</v>
      </c>
      <c r="AK9127" s="207" t="s">
        <v>23234</v>
      </c>
      <c r="AL9127" s="208">
        <v>31779.01</v>
      </c>
      <c r="AM9127" s="93"/>
      <c r="AN9127" s="93"/>
      <c r="AO9127" s="93"/>
    </row>
    <row r="9128" spans="28:41" x14ac:dyDescent="0.55000000000000004">
      <c r="AB9128" s="276" t="s">
        <v>68755</v>
      </c>
      <c r="AC9128" s="277">
        <v>622.32000000000005</v>
      </c>
      <c r="AE9128" s="246" t="s">
        <v>45195</v>
      </c>
      <c r="AF9128" s="247">
        <v>87323.08</v>
      </c>
      <c r="AH9128" s="226" t="s">
        <v>23454</v>
      </c>
      <c r="AI9128" s="227">
        <v>13204.92</v>
      </c>
      <c r="AK9128" s="207" t="s">
        <v>23235</v>
      </c>
      <c r="AL9128" s="208">
        <v>77755.19</v>
      </c>
      <c r="AM9128" s="93"/>
      <c r="AN9128" s="93"/>
      <c r="AO9128" s="93"/>
    </row>
    <row r="9129" spans="28:41" x14ac:dyDescent="0.55000000000000004">
      <c r="AB9129" s="276" t="s">
        <v>68756</v>
      </c>
      <c r="AC9129" s="277">
        <v>2035.38</v>
      </c>
      <c r="AE9129" s="246" t="s">
        <v>47074</v>
      </c>
      <c r="AF9129" s="247">
        <v>194567.01</v>
      </c>
      <c r="AH9129" s="226" t="s">
        <v>33835</v>
      </c>
      <c r="AI9129" s="227">
        <v>151273.53</v>
      </c>
      <c r="AK9129" s="207" t="s">
        <v>23236</v>
      </c>
      <c r="AL9129" s="208">
        <v>22708.09</v>
      </c>
      <c r="AM9129" s="93"/>
      <c r="AN9129" s="93"/>
      <c r="AO9129" s="93"/>
    </row>
    <row r="9130" spans="28:41" x14ac:dyDescent="0.55000000000000004">
      <c r="AB9130" s="276" t="s">
        <v>59212</v>
      </c>
      <c r="AC9130" s="277">
        <v>600</v>
      </c>
      <c r="AE9130" s="246" t="s">
        <v>62469</v>
      </c>
      <c r="AF9130" s="247">
        <v>26925.55</v>
      </c>
      <c r="AH9130" s="226" t="s">
        <v>35271</v>
      </c>
      <c r="AI9130" s="227">
        <v>1753037.48</v>
      </c>
      <c r="AK9130" s="207" t="s">
        <v>23237</v>
      </c>
      <c r="AL9130" s="208">
        <v>38503.14</v>
      </c>
      <c r="AM9130" s="93"/>
      <c r="AN9130" s="93"/>
      <c r="AO9130" s="93"/>
    </row>
    <row r="9131" spans="28:41" x14ac:dyDescent="0.55000000000000004">
      <c r="AB9131" s="276" t="s">
        <v>49158</v>
      </c>
      <c r="AC9131" s="277">
        <v>4381.22</v>
      </c>
      <c r="AE9131" s="246" t="s">
        <v>62470</v>
      </c>
      <c r="AF9131" s="247">
        <v>309268.09999999998</v>
      </c>
      <c r="AH9131" s="226" t="s">
        <v>23455</v>
      </c>
      <c r="AI9131" s="227">
        <v>5658991.8700000001</v>
      </c>
      <c r="AK9131" s="207" t="s">
        <v>23238</v>
      </c>
      <c r="AL9131" s="208">
        <v>680271.45</v>
      </c>
      <c r="AM9131" s="93"/>
      <c r="AN9131" s="93"/>
      <c r="AO9131" s="93"/>
    </row>
    <row r="9132" spans="28:41" x14ac:dyDescent="0.55000000000000004">
      <c r="AB9132" s="276" t="s">
        <v>68757</v>
      </c>
      <c r="AC9132" s="277">
        <v>1936.29</v>
      </c>
      <c r="AE9132" s="246" t="s">
        <v>59701</v>
      </c>
      <c r="AF9132" s="247">
        <v>42515.12</v>
      </c>
      <c r="AH9132" s="226" t="s">
        <v>48079</v>
      </c>
      <c r="AI9132" s="227">
        <v>56461.1</v>
      </c>
      <c r="AK9132" s="207" t="s">
        <v>23239</v>
      </c>
      <c r="AL9132" s="208">
        <v>3402.88</v>
      </c>
      <c r="AM9132" s="93"/>
      <c r="AN9132" s="93"/>
      <c r="AO9132" s="93"/>
    </row>
    <row r="9133" spans="28:41" x14ac:dyDescent="0.55000000000000004">
      <c r="AB9133" s="276" t="s">
        <v>50412</v>
      </c>
      <c r="AC9133" s="277">
        <v>5311.57</v>
      </c>
      <c r="AE9133" s="246" t="s">
        <v>63742</v>
      </c>
      <c r="AF9133" s="247">
        <v>265.19</v>
      </c>
      <c r="AH9133" s="226" t="s">
        <v>23456</v>
      </c>
      <c r="AI9133" s="227">
        <v>637255.75</v>
      </c>
      <c r="AK9133" s="207" t="s">
        <v>23240</v>
      </c>
      <c r="AL9133" s="208">
        <v>8700</v>
      </c>
      <c r="AM9133" s="93"/>
      <c r="AN9133" s="93"/>
      <c r="AO9133" s="93"/>
    </row>
    <row r="9134" spans="28:41" x14ac:dyDescent="0.55000000000000004">
      <c r="AB9134" s="276" t="s">
        <v>66723</v>
      </c>
      <c r="AC9134" s="277">
        <v>26786.06</v>
      </c>
      <c r="AE9134" s="246" t="s">
        <v>62694</v>
      </c>
      <c r="AF9134" s="247">
        <v>35427.29</v>
      </c>
      <c r="AH9134" s="226" t="s">
        <v>23457</v>
      </c>
      <c r="AI9134" s="227">
        <v>4377.91</v>
      </c>
      <c r="AK9134" s="207" t="s">
        <v>23241</v>
      </c>
      <c r="AL9134" s="208">
        <v>828.83</v>
      </c>
      <c r="AM9134" s="93"/>
      <c r="AN9134" s="93"/>
      <c r="AO9134" s="93"/>
    </row>
    <row r="9135" spans="28:41" x14ac:dyDescent="0.55000000000000004">
      <c r="AB9135" s="276" t="s">
        <v>61225</v>
      </c>
      <c r="AC9135" s="277">
        <v>300</v>
      </c>
      <c r="AE9135" s="246" t="s">
        <v>63743</v>
      </c>
      <c r="AF9135" s="247">
        <v>17700.77</v>
      </c>
      <c r="AH9135" s="226" t="s">
        <v>23458</v>
      </c>
      <c r="AI9135" s="227">
        <v>425510.99</v>
      </c>
      <c r="AK9135" s="207" t="s">
        <v>13848</v>
      </c>
      <c r="AL9135" s="208">
        <v>109440.64</v>
      </c>
      <c r="AM9135" s="93"/>
      <c r="AN9135" s="93"/>
      <c r="AO9135" s="93"/>
    </row>
    <row r="9136" spans="28:41" x14ac:dyDescent="0.55000000000000004">
      <c r="AB9136" s="276" t="s">
        <v>68758</v>
      </c>
      <c r="AC9136" s="277">
        <v>30.88</v>
      </c>
      <c r="AE9136" s="246" t="s">
        <v>63744</v>
      </c>
      <c r="AF9136" s="247">
        <v>8984.33</v>
      </c>
      <c r="AH9136" s="226" t="s">
        <v>23459</v>
      </c>
      <c r="AI9136" s="227">
        <v>928031.53</v>
      </c>
      <c r="AK9136" s="207" t="s">
        <v>23242</v>
      </c>
      <c r="AL9136" s="208">
        <v>230217.68</v>
      </c>
      <c r="AM9136" s="93"/>
      <c r="AN9136" s="93"/>
      <c r="AO9136" s="93"/>
    </row>
    <row r="9137" spans="28:41" x14ac:dyDescent="0.55000000000000004">
      <c r="AB9137" s="276" t="s">
        <v>50414</v>
      </c>
      <c r="AC9137" s="277">
        <v>26.74</v>
      </c>
      <c r="AE9137" s="246" t="s">
        <v>64605</v>
      </c>
      <c r="AF9137" s="247">
        <v>427.98</v>
      </c>
      <c r="AH9137" s="226" t="s">
        <v>23460</v>
      </c>
      <c r="AI9137" s="227">
        <v>25674.82</v>
      </c>
      <c r="AK9137" s="207" t="s">
        <v>23243</v>
      </c>
      <c r="AL9137" s="208">
        <v>61330.65</v>
      </c>
      <c r="AM9137" s="93"/>
      <c r="AN9137" s="93"/>
      <c r="AO9137" s="93"/>
    </row>
    <row r="9138" spans="28:41" x14ac:dyDescent="0.55000000000000004">
      <c r="AB9138" s="276" t="s">
        <v>47264</v>
      </c>
      <c r="AC9138" s="277">
        <v>800</v>
      </c>
      <c r="AE9138" s="246" t="s">
        <v>57603</v>
      </c>
      <c r="AF9138" s="247">
        <v>7400.01</v>
      </c>
      <c r="AH9138" s="226" t="s">
        <v>23461</v>
      </c>
      <c r="AI9138" s="227">
        <v>208417.51</v>
      </c>
      <c r="AK9138" s="207" t="s">
        <v>23244</v>
      </c>
      <c r="AL9138" s="208">
        <v>94671</v>
      </c>
      <c r="AM9138" s="93"/>
      <c r="AN9138" s="93"/>
      <c r="AO9138" s="93"/>
    </row>
    <row r="9139" spans="28:41" x14ac:dyDescent="0.55000000000000004">
      <c r="AB9139" s="276" t="s">
        <v>47265</v>
      </c>
      <c r="AC9139" s="277">
        <v>61.2</v>
      </c>
      <c r="AE9139" s="246" t="s">
        <v>57604</v>
      </c>
      <c r="AF9139" s="247">
        <v>8141.59</v>
      </c>
      <c r="AH9139" s="226" t="s">
        <v>23462</v>
      </c>
      <c r="AI9139" s="227">
        <v>57442.16</v>
      </c>
      <c r="AK9139" s="207" t="s">
        <v>23245</v>
      </c>
      <c r="AL9139" s="208">
        <v>4300</v>
      </c>
      <c r="AM9139" s="93"/>
      <c r="AN9139" s="93"/>
      <c r="AO9139" s="93"/>
    </row>
    <row r="9140" spans="28:41" x14ac:dyDescent="0.55000000000000004">
      <c r="AB9140" s="276" t="s">
        <v>47266</v>
      </c>
      <c r="AC9140" s="277">
        <v>200.16</v>
      </c>
      <c r="AE9140" s="246" t="s">
        <v>57605</v>
      </c>
      <c r="AF9140" s="247">
        <v>32212.57</v>
      </c>
      <c r="AH9140" s="226" t="s">
        <v>23463</v>
      </c>
      <c r="AI9140" s="227">
        <v>24403.87</v>
      </c>
      <c r="AK9140" s="207" t="s">
        <v>23246</v>
      </c>
      <c r="AL9140" s="208">
        <v>2694.17</v>
      </c>
      <c r="AM9140" s="93"/>
      <c r="AN9140" s="93"/>
      <c r="AO9140" s="93"/>
    </row>
    <row r="9141" spans="28:41" x14ac:dyDescent="0.55000000000000004">
      <c r="AB9141" s="276" t="s">
        <v>48257</v>
      </c>
      <c r="AC9141" s="277">
        <v>32981.26</v>
      </c>
      <c r="AE9141" s="246" t="s">
        <v>58609</v>
      </c>
      <c r="AF9141" s="247">
        <v>4918.07</v>
      </c>
      <c r="AH9141" s="226" t="s">
        <v>23464</v>
      </c>
      <c r="AI9141" s="227">
        <v>200216.28</v>
      </c>
      <c r="AK9141" s="207" t="s">
        <v>23247</v>
      </c>
      <c r="AL9141" s="208">
        <v>12200</v>
      </c>
      <c r="AM9141" s="93"/>
      <c r="AN9141" s="93"/>
      <c r="AO9141" s="93"/>
    </row>
    <row r="9142" spans="28:41" x14ac:dyDescent="0.55000000000000004">
      <c r="AB9142" s="276" t="s">
        <v>63795</v>
      </c>
      <c r="AC9142" s="277">
        <v>16325.35</v>
      </c>
      <c r="AE9142" s="246" t="s">
        <v>58610</v>
      </c>
      <c r="AF9142" s="247">
        <v>313.33</v>
      </c>
      <c r="AH9142" s="226" t="s">
        <v>35272</v>
      </c>
      <c r="AI9142" s="227">
        <v>124428</v>
      </c>
      <c r="AK9142" s="207" t="s">
        <v>23248</v>
      </c>
      <c r="AL9142" s="208">
        <v>64988.92</v>
      </c>
      <c r="AM9142" s="93"/>
      <c r="AN9142" s="93"/>
      <c r="AO9142" s="93"/>
    </row>
    <row r="9143" spans="28:41" x14ac:dyDescent="0.55000000000000004">
      <c r="AB9143" s="276" t="s">
        <v>63796</v>
      </c>
      <c r="AC9143" s="277">
        <v>1248.92</v>
      </c>
      <c r="AE9143" s="246" t="s">
        <v>58611</v>
      </c>
      <c r="AF9143" s="247">
        <v>7.38</v>
      </c>
      <c r="AH9143" s="226" t="s">
        <v>36461</v>
      </c>
      <c r="AI9143" s="227">
        <v>98</v>
      </c>
      <c r="AK9143" s="207" t="s">
        <v>23249</v>
      </c>
      <c r="AL9143" s="208">
        <v>260651.61</v>
      </c>
      <c r="AM9143" s="93"/>
      <c r="AN9143" s="93"/>
      <c r="AO9143" s="93"/>
    </row>
    <row r="9144" spans="28:41" x14ac:dyDescent="0.55000000000000004">
      <c r="AB9144" s="276" t="s">
        <v>63797</v>
      </c>
      <c r="AC9144" s="277">
        <v>4085.65</v>
      </c>
      <c r="AE9144" s="246" t="s">
        <v>57606</v>
      </c>
      <c r="AF9144" s="247">
        <v>5623.68</v>
      </c>
      <c r="AH9144" s="226" t="s">
        <v>48992</v>
      </c>
      <c r="AI9144" s="227">
        <v>494.79</v>
      </c>
      <c r="AK9144" s="207" t="s">
        <v>23250</v>
      </c>
      <c r="AL9144" s="208">
        <v>97962.49</v>
      </c>
      <c r="AM9144" s="93"/>
      <c r="AN9144" s="93"/>
      <c r="AO9144" s="93"/>
    </row>
    <row r="9145" spans="28:41" x14ac:dyDescent="0.55000000000000004">
      <c r="AB9145" s="276" t="s">
        <v>68759</v>
      </c>
      <c r="AC9145" s="277">
        <v>492.75</v>
      </c>
      <c r="AE9145" s="246" t="s">
        <v>61218</v>
      </c>
      <c r="AF9145" s="247">
        <v>34022.39</v>
      </c>
      <c r="AH9145" s="226" t="s">
        <v>23465</v>
      </c>
      <c r="AI9145" s="227">
        <v>924189.49</v>
      </c>
      <c r="AK9145" s="207" t="s">
        <v>23251</v>
      </c>
      <c r="AL9145" s="208">
        <v>29965.35</v>
      </c>
      <c r="AM9145" s="93"/>
      <c r="AN9145" s="93"/>
      <c r="AO9145" s="93"/>
    </row>
    <row r="9146" spans="28:41" x14ac:dyDescent="0.55000000000000004">
      <c r="AB9146" s="276" t="s">
        <v>68760</v>
      </c>
      <c r="AC9146" s="277">
        <v>39944.17</v>
      </c>
      <c r="AE9146" s="246" t="s">
        <v>63252</v>
      </c>
      <c r="AF9146" s="247">
        <v>84461.32</v>
      </c>
      <c r="AH9146" s="226" t="s">
        <v>23468</v>
      </c>
      <c r="AI9146" s="227">
        <v>70586.960000000006</v>
      </c>
      <c r="AK9146" s="207" t="s">
        <v>23252</v>
      </c>
      <c r="AL9146" s="208">
        <v>202293.91</v>
      </c>
      <c r="AM9146" s="93"/>
      <c r="AN9146" s="93"/>
      <c r="AO9146" s="93"/>
    </row>
    <row r="9147" spans="28:41" x14ac:dyDescent="0.55000000000000004">
      <c r="AB9147" s="276" t="s">
        <v>68761</v>
      </c>
      <c r="AC9147" s="277">
        <v>3066.53</v>
      </c>
      <c r="AE9147" s="246" t="s">
        <v>63253</v>
      </c>
      <c r="AF9147" s="247">
        <v>6340.89</v>
      </c>
      <c r="AH9147" s="226" t="s">
        <v>33836</v>
      </c>
      <c r="AI9147" s="227">
        <v>9071106.4100000001</v>
      </c>
      <c r="AK9147" s="207" t="s">
        <v>23253</v>
      </c>
      <c r="AL9147" s="208">
        <v>6486.34</v>
      </c>
      <c r="AM9147" s="93"/>
      <c r="AN9147" s="93"/>
      <c r="AO9147" s="93"/>
    </row>
    <row r="9148" spans="28:41" x14ac:dyDescent="0.55000000000000004">
      <c r="AB9148" s="276" t="s">
        <v>68762</v>
      </c>
      <c r="AC9148" s="277">
        <v>8126.43</v>
      </c>
      <c r="AE9148" s="246" t="s">
        <v>63254</v>
      </c>
      <c r="AF9148" s="247">
        <v>19595.439999999999</v>
      </c>
      <c r="AH9148" s="226" t="s">
        <v>35273</v>
      </c>
      <c r="AI9148" s="227">
        <v>349284.94</v>
      </c>
      <c r="AK9148" s="207" t="s">
        <v>23254</v>
      </c>
      <c r="AL9148" s="208">
        <v>808</v>
      </c>
      <c r="AM9148" s="93"/>
      <c r="AN9148" s="93"/>
      <c r="AO9148" s="93"/>
    </row>
    <row r="9149" spans="28:41" x14ac:dyDescent="0.55000000000000004">
      <c r="AB9149" s="276" t="s">
        <v>70100</v>
      </c>
      <c r="AC9149" s="277">
        <v>1687.76</v>
      </c>
      <c r="AE9149" s="246" t="s">
        <v>63255</v>
      </c>
      <c r="AF9149" s="247">
        <v>264.25</v>
      </c>
      <c r="AH9149" s="226" t="s">
        <v>36462</v>
      </c>
      <c r="AI9149" s="227">
        <v>5220.01</v>
      </c>
      <c r="AK9149" s="207" t="s">
        <v>23255</v>
      </c>
      <c r="AL9149" s="208">
        <v>8084</v>
      </c>
      <c r="AM9149" s="93"/>
      <c r="AN9149" s="93"/>
      <c r="AO9149" s="93"/>
    </row>
    <row r="9150" spans="28:41" x14ac:dyDescent="0.55000000000000004">
      <c r="AB9150" s="276" t="s">
        <v>68763</v>
      </c>
      <c r="AC9150" s="277">
        <v>5513.94</v>
      </c>
      <c r="AE9150" s="246" t="s">
        <v>64606</v>
      </c>
      <c r="AF9150" s="247">
        <v>13698.38</v>
      </c>
      <c r="AH9150" s="226" t="s">
        <v>23471</v>
      </c>
      <c r="AI9150" s="227">
        <v>12978.96</v>
      </c>
      <c r="AK9150" s="207" t="s">
        <v>23256</v>
      </c>
      <c r="AL9150" s="208">
        <v>1346</v>
      </c>
      <c r="AM9150" s="93"/>
      <c r="AN9150" s="93"/>
      <c r="AO9150" s="93"/>
    </row>
    <row r="9151" spans="28:41" x14ac:dyDescent="0.55000000000000004">
      <c r="AB9151" s="276" t="s">
        <v>66724</v>
      </c>
      <c r="AC9151" s="277">
        <v>2318.64</v>
      </c>
      <c r="AE9151" s="246" t="s">
        <v>62471</v>
      </c>
      <c r="AF9151" s="247">
        <v>164142.95000000001</v>
      </c>
      <c r="AH9151" s="226" t="s">
        <v>36463</v>
      </c>
      <c r="AI9151" s="227">
        <v>184049.45</v>
      </c>
      <c r="AK9151" s="207" t="s">
        <v>23257</v>
      </c>
      <c r="AL9151" s="208">
        <v>6855</v>
      </c>
      <c r="AM9151" s="93"/>
      <c r="AN9151" s="93"/>
      <c r="AO9151" s="93"/>
    </row>
    <row r="9152" spans="28:41" x14ac:dyDescent="0.55000000000000004">
      <c r="AB9152" s="276" t="s">
        <v>70201</v>
      </c>
      <c r="AC9152" s="277">
        <v>2700</v>
      </c>
      <c r="AE9152" s="246" t="s">
        <v>56319</v>
      </c>
      <c r="AF9152" s="247">
        <v>262063</v>
      </c>
      <c r="AH9152" s="226" t="s">
        <v>23472</v>
      </c>
      <c r="AI9152" s="227">
        <v>1907087.23</v>
      </c>
      <c r="AK9152" s="207" t="s">
        <v>23258</v>
      </c>
      <c r="AL9152" s="208">
        <v>5099</v>
      </c>
      <c r="AM9152" s="93"/>
      <c r="AN9152" s="93"/>
      <c r="AO9152" s="93"/>
    </row>
    <row r="9153" spans="28:41" x14ac:dyDescent="0.55000000000000004">
      <c r="AB9153" s="276" t="s">
        <v>62810</v>
      </c>
      <c r="AC9153" s="277">
        <v>102.86</v>
      </c>
      <c r="AE9153" s="246" t="s">
        <v>56320</v>
      </c>
      <c r="AF9153" s="247">
        <v>470437</v>
      </c>
      <c r="AH9153" s="226" t="s">
        <v>42686</v>
      </c>
      <c r="AI9153" s="227">
        <v>104550</v>
      </c>
      <c r="AK9153" s="207" t="s">
        <v>23259</v>
      </c>
      <c r="AL9153" s="208">
        <v>13611.86</v>
      </c>
      <c r="AM9153" s="93"/>
      <c r="AN9153" s="93"/>
      <c r="AO9153" s="93"/>
    </row>
    <row r="9154" spans="28:41" x14ac:dyDescent="0.55000000000000004">
      <c r="AB9154" s="276" t="s">
        <v>59439</v>
      </c>
      <c r="AC9154" s="277">
        <v>1088.21</v>
      </c>
      <c r="AE9154" s="246" t="s">
        <v>59702</v>
      </c>
      <c r="AF9154" s="247">
        <v>26058.63</v>
      </c>
      <c r="AH9154" s="226" t="s">
        <v>23473</v>
      </c>
      <c r="AI9154" s="227">
        <v>3124.64</v>
      </c>
      <c r="AK9154" s="207" t="s">
        <v>23260</v>
      </c>
      <c r="AL9154" s="208">
        <v>11295.67</v>
      </c>
      <c r="AM9154" s="93"/>
      <c r="AN9154" s="93"/>
      <c r="AO9154" s="93"/>
    </row>
    <row r="9155" spans="28:41" x14ac:dyDescent="0.55000000000000004">
      <c r="AB9155" s="276" t="s">
        <v>56583</v>
      </c>
      <c r="AC9155" s="277">
        <v>19479.28</v>
      </c>
      <c r="AE9155" s="246" t="s">
        <v>59703</v>
      </c>
      <c r="AF9155" s="247">
        <v>3328.07</v>
      </c>
      <c r="AH9155" s="226" t="s">
        <v>23474</v>
      </c>
      <c r="AI9155" s="227">
        <v>1699357.37</v>
      </c>
      <c r="AK9155" s="207" t="s">
        <v>23261</v>
      </c>
      <c r="AL9155" s="208">
        <v>2498.4699999999998</v>
      </c>
      <c r="AM9155" s="93"/>
      <c r="AN9155" s="93"/>
      <c r="AO9155" s="93"/>
    </row>
    <row r="9156" spans="28:41" x14ac:dyDescent="0.55000000000000004">
      <c r="AB9156" s="276" t="s">
        <v>68764</v>
      </c>
      <c r="AC9156" s="277">
        <v>1033.44</v>
      </c>
      <c r="AE9156" s="246" t="s">
        <v>59704</v>
      </c>
      <c r="AF9156" s="247">
        <v>2245.54</v>
      </c>
      <c r="AH9156" s="226" t="s">
        <v>23475</v>
      </c>
      <c r="AI9156" s="227">
        <v>1164975.74</v>
      </c>
      <c r="AK9156" s="207" t="s">
        <v>23262</v>
      </c>
      <c r="AL9156" s="208">
        <v>1008</v>
      </c>
      <c r="AM9156" s="93"/>
      <c r="AN9156" s="93"/>
      <c r="AO9156" s="93"/>
    </row>
    <row r="9157" spans="28:41" x14ac:dyDescent="0.55000000000000004">
      <c r="AB9157" s="276" t="s">
        <v>68765</v>
      </c>
      <c r="AC9157" s="277">
        <v>79.06</v>
      </c>
      <c r="AE9157" s="246" t="s">
        <v>56321</v>
      </c>
      <c r="AF9157" s="247">
        <v>7199.77</v>
      </c>
      <c r="AH9157" s="226" t="s">
        <v>23476</v>
      </c>
      <c r="AI9157" s="227">
        <v>192674.06</v>
      </c>
      <c r="AK9157" s="207" t="s">
        <v>23263</v>
      </c>
      <c r="AL9157" s="208">
        <v>9525</v>
      </c>
      <c r="AM9157" s="93"/>
      <c r="AN9157" s="93"/>
      <c r="AO9157" s="93"/>
    </row>
    <row r="9158" spans="28:41" x14ac:dyDescent="0.55000000000000004">
      <c r="AB9158" s="276" t="s">
        <v>68766</v>
      </c>
      <c r="AC9158" s="277">
        <v>253.19</v>
      </c>
      <c r="AE9158" s="246" t="s">
        <v>59705</v>
      </c>
      <c r="AF9158" s="247">
        <v>134.5</v>
      </c>
      <c r="AH9158" s="226" t="s">
        <v>23477</v>
      </c>
      <c r="AI9158" s="227">
        <v>113908.5</v>
      </c>
      <c r="AK9158" s="207" t="s">
        <v>23264</v>
      </c>
      <c r="AL9158" s="208">
        <v>1187</v>
      </c>
      <c r="AM9158" s="93"/>
      <c r="AN9158" s="93"/>
      <c r="AO9158" s="93"/>
    </row>
    <row r="9159" spans="28:41" x14ac:dyDescent="0.55000000000000004">
      <c r="AB9159" s="276" t="s">
        <v>68767</v>
      </c>
      <c r="AC9159" s="277">
        <v>33.31</v>
      </c>
      <c r="AE9159" s="246" t="s">
        <v>59706</v>
      </c>
      <c r="AF9159" s="247">
        <v>6</v>
      </c>
      <c r="AH9159" s="226" t="s">
        <v>39292</v>
      </c>
      <c r="AI9159" s="227">
        <v>222.8</v>
      </c>
      <c r="AK9159" s="207" t="s">
        <v>13849</v>
      </c>
      <c r="AL9159" s="208">
        <v>14177.63</v>
      </c>
      <c r="AM9159" s="93"/>
      <c r="AN9159" s="93"/>
      <c r="AO9159" s="93"/>
    </row>
    <row r="9160" spans="28:41" x14ac:dyDescent="0.55000000000000004">
      <c r="AB9160" s="276" t="s">
        <v>62241</v>
      </c>
      <c r="AC9160" s="277">
        <v>1391.91</v>
      </c>
      <c r="AE9160" s="246" t="s">
        <v>58612</v>
      </c>
      <c r="AF9160" s="247">
        <v>2463.2600000000002</v>
      </c>
      <c r="AH9160" s="226" t="s">
        <v>23478</v>
      </c>
      <c r="AI9160" s="227">
        <v>4343320.4800000004</v>
      </c>
      <c r="AK9160" s="207" t="s">
        <v>23265</v>
      </c>
      <c r="AL9160" s="208">
        <v>788</v>
      </c>
      <c r="AM9160" s="93"/>
      <c r="AN9160" s="93"/>
      <c r="AO9160" s="93"/>
    </row>
    <row r="9161" spans="28:41" x14ac:dyDescent="0.55000000000000004">
      <c r="AB9161" s="276" t="s">
        <v>62242</v>
      </c>
      <c r="AC9161" s="277">
        <v>106.48</v>
      </c>
      <c r="AE9161" s="246" t="s">
        <v>58297</v>
      </c>
      <c r="AF9161" s="247">
        <v>45344.49</v>
      </c>
      <c r="AH9161" s="226" t="s">
        <v>36464</v>
      </c>
      <c r="AI9161" s="227">
        <v>352550.5</v>
      </c>
      <c r="AK9161" s="207" t="s">
        <v>23266</v>
      </c>
      <c r="AL9161" s="208">
        <v>10761</v>
      </c>
      <c r="AM9161" s="93"/>
      <c r="AN9161" s="93"/>
      <c r="AO9161" s="93"/>
    </row>
    <row r="9162" spans="28:41" x14ac:dyDescent="0.55000000000000004">
      <c r="AB9162" s="276" t="s">
        <v>62243</v>
      </c>
      <c r="AC9162" s="277">
        <v>326.54000000000002</v>
      </c>
      <c r="AE9162" s="246" t="s">
        <v>60594</v>
      </c>
      <c r="AF9162" s="247">
        <v>15360.17</v>
      </c>
      <c r="AH9162" s="226" t="s">
        <v>47066</v>
      </c>
      <c r="AI9162" s="227">
        <v>1263650.19</v>
      </c>
      <c r="AK9162" s="207" t="s">
        <v>23267</v>
      </c>
      <c r="AL9162" s="208">
        <v>4740</v>
      </c>
      <c r="AM9162" s="93"/>
      <c r="AN9162" s="93"/>
      <c r="AO9162" s="93"/>
    </row>
    <row r="9163" spans="28:41" x14ac:dyDescent="0.55000000000000004">
      <c r="AB9163" s="276" t="s">
        <v>36704</v>
      </c>
      <c r="AC9163" s="277">
        <v>29780.5</v>
      </c>
      <c r="AE9163" s="246" t="s">
        <v>60595</v>
      </c>
      <c r="AF9163" s="247">
        <v>449.83</v>
      </c>
      <c r="AH9163" s="226" t="s">
        <v>23480</v>
      </c>
      <c r="AI9163" s="227">
        <v>1100950.43</v>
      </c>
      <c r="AK9163" s="207" t="s">
        <v>23268</v>
      </c>
      <c r="AL9163" s="208">
        <v>362.64</v>
      </c>
      <c r="AM9163" s="93"/>
      <c r="AN9163" s="93"/>
      <c r="AO9163" s="93"/>
    </row>
    <row r="9164" spans="28:41" x14ac:dyDescent="0.55000000000000004">
      <c r="AB9164" s="276" t="s">
        <v>34123</v>
      </c>
      <c r="AC9164" s="277">
        <v>2278.1999999999998</v>
      </c>
      <c r="AE9164" s="246" t="s">
        <v>62108</v>
      </c>
      <c r="AF9164" s="247">
        <v>52111.63</v>
      </c>
      <c r="AH9164" s="226" t="s">
        <v>23481</v>
      </c>
      <c r="AI9164" s="227">
        <v>1885410.98</v>
      </c>
      <c r="AK9164" s="207" t="s">
        <v>23269</v>
      </c>
      <c r="AL9164" s="208">
        <v>55453.8</v>
      </c>
      <c r="AM9164" s="93"/>
      <c r="AN9164" s="93"/>
      <c r="AO9164" s="93"/>
    </row>
    <row r="9165" spans="28:41" x14ac:dyDescent="0.55000000000000004">
      <c r="AB9165" s="276" t="s">
        <v>27665</v>
      </c>
      <c r="AC9165" s="277">
        <v>3600</v>
      </c>
      <c r="AE9165" s="246" t="s">
        <v>62109</v>
      </c>
      <c r="AF9165" s="247">
        <v>3911.08</v>
      </c>
      <c r="AH9165" s="226" t="s">
        <v>50143</v>
      </c>
      <c r="AI9165" s="227">
        <v>242024.49</v>
      </c>
      <c r="AK9165" s="207" t="s">
        <v>23270</v>
      </c>
      <c r="AL9165" s="208">
        <v>4242.22</v>
      </c>
      <c r="AM9165" s="93"/>
      <c r="AN9165" s="93"/>
      <c r="AO9165" s="93"/>
    </row>
    <row r="9166" spans="28:41" x14ac:dyDescent="0.55000000000000004">
      <c r="AB9166" s="276" t="s">
        <v>27666</v>
      </c>
      <c r="AC9166" s="277">
        <v>70311.31</v>
      </c>
      <c r="AE9166" s="246" t="s">
        <v>62110</v>
      </c>
      <c r="AF9166" s="247">
        <v>12768.65</v>
      </c>
      <c r="AH9166" s="226" t="s">
        <v>48993</v>
      </c>
      <c r="AI9166" s="227">
        <v>285426.84000000003</v>
      </c>
      <c r="AK9166" s="207" t="s">
        <v>23271</v>
      </c>
      <c r="AL9166" s="208">
        <v>11189.04</v>
      </c>
      <c r="AM9166" s="93"/>
      <c r="AN9166" s="93"/>
      <c r="AO9166" s="93"/>
    </row>
    <row r="9167" spans="28:41" x14ac:dyDescent="0.55000000000000004">
      <c r="AB9167" s="276" t="s">
        <v>68768</v>
      </c>
      <c r="AC9167" s="277">
        <v>1853.36</v>
      </c>
      <c r="AE9167" s="246" t="s">
        <v>62111</v>
      </c>
      <c r="AF9167" s="247">
        <v>28258.6</v>
      </c>
      <c r="AH9167" s="226" t="s">
        <v>50144</v>
      </c>
      <c r="AI9167" s="227">
        <v>327734.58</v>
      </c>
      <c r="AK9167" s="207" t="s">
        <v>23272</v>
      </c>
      <c r="AL9167" s="208">
        <v>8600</v>
      </c>
      <c r="AM9167" s="93"/>
      <c r="AN9167" s="93"/>
      <c r="AO9167" s="93"/>
    </row>
    <row r="9168" spans="28:41" x14ac:dyDescent="0.55000000000000004">
      <c r="AB9168" s="276" t="s">
        <v>59213</v>
      </c>
      <c r="AC9168" s="277">
        <v>111700</v>
      </c>
      <c r="AE9168" s="246" t="s">
        <v>53033</v>
      </c>
      <c r="AF9168" s="247">
        <v>19912.919999999998</v>
      </c>
      <c r="AH9168" s="226" t="s">
        <v>50145</v>
      </c>
      <c r="AI9168" s="227">
        <v>3408.68</v>
      </c>
      <c r="AK9168" s="207" t="s">
        <v>23273</v>
      </c>
      <c r="AL9168" s="208">
        <v>250</v>
      </c>
      <c r="AM9168" s="93"/>
      <c r="AN9168" s="93"/>
      <c r="AO9168" s="93"/>
    </row>
    <row r="9169" spans="28:41" x14ac:dyDescent="0.55000000000000004">
      <c r="AB9169" s="276" t="s">
        <v>27668</v>
      </c>
      <c r="AC9169" s="277">
        <v>102872.83</v>
      </c>
      <c r="AE9169" s="246" t="s">
        <v>63256</v>
      </c>
      <c r="AF9169" s="247">
        <v>3594.66</v>
      </c>
      <c r="AH9169" s="226" t="s">
        <v>50146</v>
      </c>
      <c r="AI9169" s="227">
        <v>48623.82</v>
      </c>
      <c r="AK9169" s="207" t="s">
        <v>23274</v>
      </c>
      <c r="AL9169" s="208">
        <v>990.25</v>
      </c>
      <c r="AM9169" s="93"/>
      <c r="AN9169" s="93"/>
      <c r="AO9169" s="93"/>
    </row>
    <row r="9170" spans="28:41" x14ac:dyDescent="0.55000000000000004">
      <c r="AB9170" s="276" t="s">
        <v>35672</v>
      </c>
      <c r="AC9170" s="277">
        <v>561256.22</v>
      </c>
      <c r="AE9170" s="246" t="s">
        <v>33839</v>
      </c>
      <c r="AF9170" s="247">
        <v>6812.42</v>
      </c>
      <c r="AH9170" s="226" t="s">
        <v>47067</v>
      </c>
      <c r="AI9170" s="227">
        <v>3487153.69</v>
      </c>
      <c r="AK9170" s="207" t="s">
        <v>23275</v>
      </c>
      <c r="AL9170" s="208">
        <v>3373.66</v>
      </c>
      <c r="AM9170" s="93"/>
      <c r="AN9170" s="93"/>
      <c r="AO9170" s="93"/>
    </row>
    <row r="9171" spans="28:41" x14ac:dyDescent="0.55000000000000004">
      <c r="AB9171" s="276" t="s">
        <v>27669</v>
      </c>
      <c r="AC9171" s="277">
        <v>149372</v>
      </c>
      <c r="AE9171" s="246" t="s">
        <v>40442</v>
      </c>
      <c r="AF9171" s="247">
        <v>13109.63</v>
      </c>
      <c r="AH9171" s="226" t="s">
        <v>50147</v>
      </c>
      <c r="AI9171" s="227">
        <v>452503.9</v>
      </c>
      <c r="AK9171" s="207" t="s">
        <v>23276</v>
      </c>
      <c r="AL9171" s="208">
        <v>57200</v>
      </c>
      <c r="AM9171" s="93"/>
      <c r="AN9171" s="93"/>
      <c r="AO9171" s="93"/>
    </row>
    <row r="9172" spans="28:41" x14ac:dyDescent="0.55000000000000004">
      <c r="AB9172" s="276" t="s">
        <v>61597</v>
      </c>
      <c r="AC9172" s="277">
        <v>18500</v>
      </c>
      <c r="AE9172" s="246" t="s">
        <v>40443</v>
      </c>
      <c r="AF9172" s="247">
        <v>27332.1</v>
      </c>
      <c r="AH9172" s="226" t="s">
        <v>42687</v>
      </c>
      <c r="AI9172" s="227">
        <v>717124.98</v>
      </c>
      <c r="AK9172" s="207" t="s">
        <v>23277</v>
      </c>
      <c r="AL9172" s="208">
        <v>60193.8</v>
      </c>
      <c r="AM9172" s="93"/>
      <c r="AN9172" s="93"/>
      <c r="AO9172" s="93"/>
    </row>
    <row r="9173" spans="28:41" x14ac:dyDescent="0.55000000000000004">
      <c r="AB9173" s="276" t="s">
        <v>55413</v>
      </c>
      <c r="AC9173" s="277">
        <v>1415.25</v>
      </c>
      <c r="AE9173" s="246" t="s">
        <v>23545</v>
      </c>
      <c r="AF9173" s="247">
        <v>6580.56</v>
      </c>
      <c r="AH9173" s="226" t="s">
        <v>42688</v>
      </c>
      <c r="AI9173" s="227">
        <v>54903.05</v>
      </c>
      <c r="AK9173" s="207" t="s">
        <v>23278</v>
      </c>
      <c r="AL9173" s="208">
        <v>4604.8599999999997</v>
      </c>
      <c r="AM9173" s="93"/>
      <c r="AN9173" s="93"/>
      <c r="AO9173" s="93"/>
    </row>
    <row r="9174" spans="28:41" x14ac:dyDescent="0.55000000000000004">
      <c r="AB9174" s="276" t="s">
        <v>55414</v>
      </c>
      <c r="AC9174" s="277">
        <v>4628.7</v>
      </c>
      <c r="AE9174" s="246" t="s">
        <v>23547</v>
      </c>
      <c r="AF9174" s="247">
        <v>2935.25</v>
      </c>
      <c r="AH9174" s="226" t="s">
        <v>42689</v>
      </c>
      <c r="AI9174" s="227">
        <v>25029.15</v>
      </c>
      <c r="AK9174" s="207" t="s">
        <v>23279</v>
      </c>
      <c r="AL9174" s="208">
        <v>11189.04</v>
      </c>
      <c r="AM9174" s="93"/>
      <c r="AN9174" s="93"/>
      <c r="AO9174" s="93"/>
    </row>
    <row r="9175" spans="28:41" x14ac:dyDescent="0.55000000000000004">
      <c r="AB9175" s="276" t="s">
        <v>68769</v>
      </c>
      <c r="AC9175" s="277">
        <v>152.62</v>
      </c>
      <c r="AE9175" s="246" t="s">
        <v>62695</v>
      </c>
      <c r="AF9175" s="247">
        <v>11180</v>
      </c>
      <c r="AH9175" s="226" t="s">
        <v>53018</v>
      </c>
      <c r="AI9175" s="227">
        <v>179922.82</v>
      </c>
      <c r="AK9175" s="207" t="s">
        <v>23280</v>
      </c>
      <c r="AL9175" s="208">
        <v>21139.25</v>
      </c>
      <c r="AM9175" s="93"/>
      <c r="AN9175" s="93"/>
      <c r="AO9175" s="93"/>
    </row>
    <row r="9176" spans="28:41" x14ac:dyDescent="0.55000000000000004">
      <c r="AB9176" s="276" t="s">
        <v>53760</v>
      </c>
      <c r="AC9176" s="277">
        <v>1820</v>
      </c>
      <c r="AE9176" s="246" t="s">
        <v>56322</v>
      </c>
      <c r="AF9176" s="247">
        <v>373066.95</v>
      </c>
      <c r="AH9176" s="226" t="s">
        <v>53019</v>
      </c>
      <c r="AI9176" s="227">
        <v>11492.86</v>
      </c>
      <c r="AK9176" s="207" t="s">
        <v>23281</v>
      </c>
      <c r="AL9176" s="208">
        <v>808</v>
      </c>
      <c r="AM9176" s="93"/>
      <c r="AN9176" s="93"/>
      <c r="AO9176" s="93"/>
    </row>
    <row r="9177" spans="28:41" x14ac:dyDescent="0.55000000000000004">
      <c r="AB9177" s="276" t="s">
        <v>53761</v>
      </c>
      <c r="AC9177" s="277">
        <v>6714.85</v>
      </c>
      <c r="AE9177" s="246" t="s">
        <v>53047</v>
      </c>
      <c r="AF9177" s="247">
        <v>936993.24</v>
      </c>
      <c r="AH9177" s="226" t="s">
        <v>53020</v>
      </c>
      <c r="AI9177" s="227">
        <v>13091.15</v>
      </c>
      <c r="AK9177" s="207" t="s">
        <v>23282</v>
      </c>
      <c r="AL9177" s="208">
        <v>17997.66</v>
      </c>
      <c r="AM9177" s="93"/>
      <c r="AN9177" s="93"/>
      <c r="AO9177" s="93"/>
    </row>
    <row r="9178" spans="28:41" x14ac:dyDescent="0.55000000000000004">
      <c r="AB9178" s="276" t="s">
        <v>53762</v>
      </c>
      <c r="AC9178" s="277">
        <v>25955.279999999999</v>
      </c>
      <c r="AE9178" s="246" t="s">
        <v>55258</v>
      </c>
      <c r="AF9178" s="247">
        <v>34777.06</v>
      </c>
      <c r="AH9178" s="226" t="s">
        <v>53021</v>
      </c>
      <c r="AI9178" s="227">
        <v>480</v>
      </c>
      <c r="AK9178" s="207" t="s">
        <v>23283</v>
      </c>
      <c r="AL9178" s="208">
        <v>13611.86</v>
      </c>
      <c r="AM9178" s="93"/>
      <c r="AN9178" s="93"/>
      <c r="AO9178" s="93"/>
    </row>
    <row r="9179" spans="28:41" x14ac:dyDescent="0.55000000000000004">
      <c r="AB9179" s="276" t="s">
        <v>55415</v>
      </c>
      <c r="AC9179" s="277">
        <v>30000</v>
      </c>
      <c r="AE9179" s="246" t="s">
        <v>53048</v>
      </c>
      <c r="AF9179" s="247">
        <v>66633.37</v>
      </c>
      <c r="AH9179" s="226" t="s">
        <v>53022</v>
      </c>
      <c r="AI9179" s="227">
        <v>4527.24</v>
      </c>
      <c r="AK9179" s="207" t="s">
        <v>23284</v>
      </c>
      <c r="AL9179" s="208">
        <v>21824.67</v>
      </c>
      <c r="AM9179" s="93"/>
      <c r="AN9179" s="93"/>
      <c r="AO9179" s="93"/>
    </row>
    <row r="9180" spans="28:41" x14ac:dyDescent="0.55000000000000004">
      <c r="AB9180" s="276" t="s">
        <v>55416</v>
      </c>
      <c r="AC9180" s="277">
        <v>2295</v>
      </c>
      <c r="AE9180" s="246" t="s">
        <v>62696</v>
      </c>
      <c r="AF9180" s="247">
        <v>55375.31</v>
      </c>
      <c r="AH9180" s="226" t="s">
        <v>53023</v>
      </c>
      <c r="AI9180" s="227">
        <v>15215.43</v>
      </c>
      <c r="AK9180" s="207" t="s">
        <v>23285</v>
      </c>
      <c r="AL9180" s="208">
        <v>2498.4699999999998</v>
      </c>
      <c r="AM9180" s="93"/>
      <c r="AN9180" s="93"/>
      <c r="AO9180" s="93"/>
    </row>
    <row r="9181" spans="28:41" x14ac:dyDescent="0.55000000000000004">
      <c r="AB9181" s="276" t="s">
        <v>55417</v>
      </c>
      <c r="AC9181" s="277">
        <v>7005.6</v>
      </c>
      <c r="AE9181" s="246" t="s">
        <v>45199</v>
      </c>
      <c r="AF9181" s="247">
        <v>91197.11</v>
      </c>
      <c r="AH9181" s="226" t="s">
        <v>53024</v>
      </c>
      <c r="AI9181" s="227">
        <v>46467.08</v>
      </c>
      <c r="AK9181" s="207" t="s">
        <v>13850</v>
      </c>
      <c r="AL9181" s="208">
        <v>22378.63</v>
      </c>
      <c r="AM9181" s="93"/>
      <c r="AN9181" s="93"/>
      <c r="AO9181" s="93"/>
    </row>
    <row r="9182" spans="28:41" x14ac:dyDescent="0.55000000000000004">
      <c r="AB9182" s="276" t="s">
        <v>56584</v>
      </c>
      <c r="AC9182" s="277">
        <v>466.02</v>
      </c>
      <c r="AE9182" s="246" t="s">
        <v>47075</v>
      </c>
      <c r="AF9182" s="247">
        <v>660874.6</v>
      </c>
      <c r="AH9182" s="226" t="s">
        <v>53025</v>
      </c>
      <c r="AI9182" s="227">
        <v>1047.56</v>
      </c>
      <c r="AK9182" s="207" t="s">
        <v>23286</v>
      </c>
      <c r="AL9182" s="208">
        <v>57200</v>
      </c>
      <c r="AM9182" s="93"/>
      <c r="AN9182" s="93"/>
      <c r="AO9182" s="93"/>
    </row>
    <row r="9183" spans="28:41" x14ac:dyDescent="0.55000000000000004">
      <c r="AB9183" s="276" t="s">
        <v>68770</v>
      </c>
      <c r="AC9183" s="277">
        <v>1337.97</v>
      </c>
      <c r="AE9183" s="246" t="s">
        <v>48081</v>
      </c>
      <c r="AF9183" s="247">
        <v>1200</v>
      </c>
      <c r="AH9183" s="226" t="s">
        <v>53026</v>
      </c>
      <c r="AI9183" s="227">
        <v>8826.15</v>
      </c>
      <c r="AK9183" s="207" t="s">
        <v>23287</v>
      </c>
      <c r="AL9183" s="208">
        <v>75500</v>
      </c>
      <c r="AM9183" s="93"/>
      <c r="AN9183" s="93"/>
      <c r="AO9183" s="93"/>
    </row>
    <row r="9184" spans="28:41" x14ac:dyDescent="0.55000000000000004">
      <c r="AB9184" s="276" t="s">
        <v>53764</v>
      </c>
      <c r="AC9184" s="277">
        <v>4569.95</v>
      </c>
      <c r="AE9184" s="246" t="s">
        <v>62697</v>
      </c>
      <c r="AF9184" s="247">
        <v>2004.44</v>
      </c>
      <c r="AH9184" s="226" t="s">
        <v>53027</v>
      </c>
      <c r="AI9184" s="227">
        <v>61832.02</v>
      </c>
      <c r="AK9184" s="207" t="s">
        <v>23288</v>
      </c>
      <c r="AL9184" s="208">
        <v>2347.6999999999998</v>
      </c>
      <c r="AM9184" s="93"/>
      <c r="AN9184" s="93"/>
      <c r="AO9184" s="93"/>
    </row>
    <row r="9185" spans="28:41" x14ac:dyDescent="0.55000000000000004">
      <c r="AB9185" s="276" t="s">
        <v>50417</v>
      </c>
      <c r="AC9185" s="277">
        <v>2644.1</v>
      </c>
      <c r="AE9185" s="246" t="s">
        <v>62112</v>
      </c>
      <c r="AF9185" s="247">
        <v>72020</v>
      </c>
      <c r="AH9185" s="226" t="s">
        <v>53028</v>
      </c>
      <c r="AI9185" s="227">
        <v>4658.87</v>
      </c>
      <c r="AK9185" s="207" t="s">
        <v>23289</v>
      </c>
      <c r="AL9185" s="208">
        <v>1857.45</v>
      </c>
      <c r="AM9185" s="93"/>
      <c r="AN9185" s="93"/>
      <c r="AO9185" s="93"/>
    </row>
    <row r="9186" spans="28:41" x14ac:dyDescent="0.55000000000000004">
      <c r="AB9186" s="276" t="s">
        <v>34125</v>
      </c>
      <c r="AC9186" s="277">
        <v>174328.45</v>
      </c>
      <c r="AE9186" s="246" t="s">
        <v>57607</v>
      </c>
      <c r="AF9186" s="247">
        <v>59863</v>
      </c>
      <c r="AH9186" s="226" t="s">
        <v>53029</v>
      </c>
      <c r="AI9186" s="227">
        <v>14287.51</v>
      </c>
      <c r="AK9186" s="207" t="s">
        <v>23290</v>
      </c>
      <c r="AL9186" s="208">
        <v>8195.85</v>
      </c>
      <c r="AM9186" s="93"/>
      <c r="AN9186" s="93"/>
      <c r="AO9186" s="93"/>
    </row>
    <row r="9187" spans="28:41" x14ac:dyDescent="0.55000000000000004">
      <c r="AB9187" s="276" t="s">
        <v>59841</v>
      </c>
      <c r="AC9187" s="277">
        <v>96783.38</v>
      </c>
      <c r="AE9187" s="246" t="s">
        <v>49001</v>
      </c>
      <c r="AF9187" s="247">
        <v>17650.77</v>
      </c>
      <c r="AH9187" s="226" t="s">
        <v>53030</v>
      </c>
      <c r="AI9187" s="227">
        <v>309.16000000000003</v>
      </c>
      <c r="AK9187" s="207" t="s">
        <v>23291</v>
      </c>
      <c r="AL9187" s="208">
        <v>6702.1</v>
      </c>
      <c r="AM9187" s="93"/>
      <c r="AN9187" s="93"/>
      <c r="AO9187" s="93"/>
    </row>
    <row r="9188" spans="28:41" x14ac:dyDescent="0.55000000000000004">
      <c r="AB9188" s="276" t="s">
        <v>35673</v>
      </c>
      <c r="AC9188" s="277">
        <v>57260</v>
      </c>
      <c r="AE9188" s="246" t="s">
        <v>60596</v>
      </c>
      <c r="AF9188" s="247">
        <v>388.55</v>
      </c>
      <c r="AH9188" s="226" t="s">
        <v>53031</v>
      </c>
      <c r="AI9188" s="227">
        <v>2628.86</v>
      </c>
      <c r="AK9188" s="207" t="s">
        <v>23292</v>
      </c>
      <c r="AL9188" s="208">
        <v>18731.75</v>
      </c>
      <c r="AM9188" s="93"/>
      <c r="AN9188" s="93"/>
      <c r="AO9188" s="93"/>
    </row>
    <row r="9189" spans="28:41" x14ac:dyDescent="0.55000000000000004">
      <c r="AB9189" s="276" t="s">
        <v>59217</v>
      </c>
      <c r="AC9189" s="277">
        <v>267199.5</v>
      </c>
      <c r="AE9189" s="246" t="s">
        <v>62698</v>
      </c>
      <c r="AF9189" s="247">
        <v>16359.62</v>
      </c>
      <c r="AH9189" s="226" t="s">
        <v>40430</v>
      </c>
      <c r="AI9189" s="227">
        <v>102132.64</v>
      </c>
      <c r="AK9189" s="207" t="s">
        <v>23293</v>
      </c>
      <c r="AL9189" s="208">
        <v>57375</v>
      </c>
      <c r="AM9189" s="93"/>
      <c r="AN9189" s="93"/>
      <c r="AO9189" s="93"/>
    </row>
    <row r="9190" spans="28:41" x14ac:dyDescent="0.55000000000000004">
      <c r="AB9190" s="276" t="s">
        <v>34130</v>
      </c>
      <c r="AC9190" s="277">
        <v>3000</v>
      </c>
      <c r="AE9190" s="246" t="s">
        <v>48082</v>
      </c>
      <c r="AF9190" s="247">
        <v>460.64</v>
      </c>
      <c r="AH9190" s="226" t="s">
        <v>47068</v>
      </c>
      <c r="AI9190" s="227">
        <v>165238.51999999999</v>
      </c>
      <c r="AK9190" s="207" t="s">
        <v>23294</v>
      </c>
      <c r="AL9190" s="208">
        <v>2266.25</v>
      </c>
      <c r="AM9190" s="93"/>
      <c r="AN9190" s="93"/>
      <c r="AO9190" s="93"/>
    </row>
    <row r="9191" spans="28:41" x14ac:dyDescent="0.55000000000000004">
      <c r="AB9191" s="276" t="s">
        <v>42928</v>
      </c>
      <c r="AC9191" s="277">
        <v>237399.86</v>
      </c>
      <c r="AE9191" s="246" t="s">
        <v>53050</v>
      </c>
      <c r="AF9191" s="247">
        <v>8479.42</v>
      </c>
      <c r="AH9191" s="226" t="s">
        <v>42690</v>
      </c>
      <c r="AI9191" s="227">
        <v>2189.83</v>
      </c>
      <c r="AK9191" s="207" t="s">
        <v>23295</v>
      </c>
      <c r="AL9191" s="208">
        <v>119941.84</v>
      </c>
      <c r="AM9191" s="93"/>
      <c r="AN9191" s="93"/>
      <c r="AO9191" s="93"/>
    </row>
    <row r="9192" spans="28:41" x14ac:dyDescent="0.55000000000000004">
      <c r="AB9192" s="276" t="s">
        <v>47269</v>
      </c>
      <c r="AC9192" s="277">
        <v>2118497.12</v>
      </c>
      <c r="AE9192" s="246" t="s">
        <v>57608</v>
      </c>
      <c r="AF9192" s="247">
        <v>1399.23</v>
      </c>
      <c r="AH9192" s="226" t="s">
        <v>47069</v>
      </c>
      <c r="AI9192" s="227">
        <v>37565.74</v>
      </c>
      <c r="AK9192" s="207" t="s">
        <v>23296</v>
      </c>
      <c r="AL9192" s="208">
        <v>37807</v>
      </c>
      <c r="AM9192" s="93"/>
      <c r="AN9192" s="93"/>
      <c r="AO9192" s="93"/>
    </row>
    <row r="9193" spans="28:41" x14ac:dyDescent="0.55000000000000004">
      <c r="AB9193" s="276" t="s">
        <v>39479</v>
      </c>
      <c r="AC9193" s="277">
        <v>8400.08</v>
      </c>
      <c r="AE9193" s="246" t="s">
        <v>62113</v>
      </c>
      <c r="AF9193" s="247">
        <v>19485.12</v>
      </c>
      <c r="AH9193" s="226" t="s">
        <v>39293</v>
      </c>
      <c r="AI9193" s="227">
        <v>483226.88</v>
      </c>
      <c r="AK9193" s="207" t="s">
        <v>23297</v>
      </c>
      <c r="AL9193" s="208">
        <v>12179.23</v>
      </c>
      <c r="AM9193" s="93"/>
      <c r="AN9193" s="93"/>
      <c r="AO9193" s="93"/>
    </row>
    <row r="9194" spans="28:41" x14ac:dyDescent="0.55000000000000004">
      <c r="AB9194" s="276" t="s">
        <v>63798</v>
      </c>
      <c r="AC9194" s="277">
        <v>27074.880000000001</v>
      </c>
      <c r="AE9194" s="246" t="s">
        <v>62699</v>
      </c>
      <c r="AF9194" s="247">
        <v>19485.12</v>
      </c>
      <c r="AH9194" s="226" t="s">
        <v>40431</v>
      </c>
      <c r="AI9194" s="227">
        <v>5620166.3200000003</v>
      </c>
      <c r="AK9194" s="207" t="s">
        <v>23298</v>
      </c>
      <c r="AL9194" s="208">
        <v>127662</v>
      </c>
      <c r="AM9194" s="93"/>
      <c r="AN9194" s="93"/>
      <c r="AO9194" s="93"/>
    </row>
    <row r="9195" spans="28:41" x14ac:dyDescent="0.55000000000000004">
      <c r="AB9195" s="276" t="s">
        <v>59218</v>
      </c>
      <c r="AC9195" s="277">
        <v>5000</v>
      </c>
      <c r="AE9195" s="246" t="s">
        <v>62114</v>
      </c>
      <c r="AF9195" s="247">
        <v>19485.12</v>
      </c>
      <c r="AH9195" s="226" t="s">
        <v>45186</v>
      </c>
      <c r="AI9195" s="227">
        <v>39618.480000000003</v>
      </c>
      <c r="AK9195" s="207" t="s">
        <v>23299</v>
      </c>
      <c r="AL9195" s="208">
        <v>5608.65</v>
      </c>
      <c r="AM9195" s="93"/>
      <c r="AN9195" s="93"/>
      <c r="AO9195" s="93"/>
    </row>
    <row r="9196" spans="28:41" x14ac:dyDescent="0.55000000000000004">
      <c r="AB9196" s="276" t="s">
        <v>34131</v>
      </c>
      <c r="AC9196" s="277">
        <v>59095.55</v>
      </c>
      <c r="AE9196" s="246" t="s">
        <v>63257</v>
      </c>
      <c r="AF9196" s="247">
        <v>36617</v>
      </c>
      <c r="AH9196" s="226" t="s">
        <v>45187</v>
      </c>
      <c r="AI9196" s="227">
        <v>118761.25</v>
      </c>
      <c r="AK9196" s="207" t="s">
        <v>23300</v>
      </c>
      <c r="AL9196" s="208">
        <v>5700</v>
      </c>
      <c r="AM9196" s="93"/>
      <c r="AN9196" s="93"/>
      <c r="AO9196" s="93"/>
    </row>
    <row r="9197" spans="28:41" x14ac:dyDescent="0.55000000000000004">
      <c r="AB9197" s="276" t="s">
        <v>34132</v>
      </c>
      <c r="AC9197" s="277">
        <v>231228.65</v>
      </c>
      <c r="AE9197" s="246" t="s">
        <v>61491</v>
      </c>
      <c r="AF9197" s="247">
        <v>3990</v>
      </c>
      <c r="AH9197" s="226" t="s">
        <v>47070</v>
      </c>
      <c r="AI9197" s="227">
        <v>420</v>
      </c>
      <c r="AK9197" s="207" t="s">
        <v>23301</v>
      </c>
      <c r="AL9197" s="208">
        <v>13706.1</v>
      </c>
      <c r="AM9197" s="93"/>
      <c r="AN9197" s="93"/>
      <c r="AO9197" s="93"/>
    </row>
    <row r="9198" spans="28:41" x14ac:dyDescent="0.55000000000000004">
      <c r="AB9198" s="276" t="s">
        <v>34133</v>
      </c>
      <c r="AC9198" s="277">
        <v>671535.3</v>
      </c>
      <c r="AE9198" s="246" t="s">
        <v>61492</v>
      </c>
      <c r="AF9198" s="247">
        <v>5170</v>
      </c>
      <c r="AH9198" s="226" t="s">
        <v>40432</v>
      </c>
      <c r="AI9198" s="227">
        <v>41697.5</v>
      </c>
      <c r="AK9198" s="207" t="s">
        <v>23302</v>
      </c>
      <c r="AL9198" s="208">
        <v>1837</v>
      </c>
      <c r="AM9198" s="93"/>
      <c r="AN9198" s="93"/>
      <c r="AO9198" s="93"/>
    </row>
    <row r="9199" spans="28:41" x14ac:dyDescent="0.55000000000000004">
      <c r="AB9199" s="276" t="s">
        <v>35674</v>
      </c>
      <c r="AC9199" s="277">
        <v>35086.839999999997</v>
      </c>
      <c r="AE9199" s="246" t="s">
        <v>61493</v>
      </c>
      <c r="AF9199" s="247">
        <v>670.15</v>
      </c>
      <c r="AH9199" s="226" t="s">
        <v>40433</v>
      </c>
      <c r="AI9199" s="227">
        <v>23569.43</v>
      </c>
      <c r="AK9199" s="207" t="s">
        <v>23303</v>
      </c>
      <c r="AL9199" s="208">
        <v>4392.5</v>
      </c>
      <c r="AM9199" s="93"/>
      <c r="AN9199" s="93"/>
      <c r="AO9199" s="93"/>
    </row>
    <row r="9200" spans="28:41" x14ac:dyDescent="0.55000000000000004">
      <c r="AB9200" s="276" t="s">
        <v>35675</v>
      </c>
      <c r="AC9200" s="277">
        <v>47803.67</v>
      </c>
      <c r="AE9200" s="246" t="s">
        <v>59707</v>
      </c>
      <c r="AF9200" s="247">
        <v>33900</v>
      </c>
      <c r="AH9200" s="226" t="s">
        <v>40434</v>
      </c>
      <c r="AI9200" s="227">
        <v>2226.54</v>
      </c>
      <c r="AK9200" s="207" t="s">
        <v>23304</v>
      </c>
      <c r="AL9200" s="208">
        <v>1881.5</v>
      </c>
      <c r="AM9200" s="93"/>
      <c r="AN9200" s="93"/>
      <c r="AO9200" s="93"/>
    </row>
    <row r="9201" spans="28:41" x14ac:dyDescent="0.55000000000000004">
      <c r="AB9201" s="276" t="s">
        <v>34134</v>
      </c>
      <c r="AC9201" s="277">
        <v>97527.41</v>
      </c>
      <c r="AE9201" s="246" t="s">
        <v>62115</v>
      </c>
      <c r="AF9201" s="247">
        <v>275.88</v>
      </c>
      <c r="AH9201" s="226" t="s">
        <v>40435</v>
      </c>
      <c r="AI9201" s="227">
        <v>45643577.159999996</v>
      </c>
      <c r="AK9201" s="207" t="s">
        <v>23305</v>
      </c>
      <c r="AL9201" s="208">
        <v>1481.48</v>
      </c>
      <c r="AM9201" s="93"/>
      <c r="AN9201" s="93"/>
      <c r="AO9201" s="93"/>
    </row>
    <row r="9202" spans="28:41" x14ac:dyDescent="0.55000000000000004">
      <c r="AB9202" s="276" t="s">
        <v>68771</v>
      </c>
      <c r="AC9202" s="277">
        <v>16894.09</v>
      </c>
      <c r="AE9202" s="246" t="s">
        <v>62116</v>
      </c>
      <c r="AF9202" s="247">
        <v>671.97</v>
      </c>
      <c r="AH9202" s="226" t="s">
        <v>42691</v>
      </c>
      <c r="AI9202" s="227">
        <v>27399.84</v>
      </c>
      <c r="AK9202" s="207" t="s">
        <v>23306</v>
      </c>
      <c r="AL9202" s="208">
        <v>4895</v>
      </c>
      <c r="AM9202" s="93"/>
      <c r="AN9202" s="93"/>
      <c r="AO9202" s="93"/>
    </row>
    <row r="9203" spans="28:41" x14ac:dyDescent="0.55000000000000004">
      <c r="AB9203" s="276" t="s">
        <v>47270</v>
      </c>
      <c r="AC9203" s="277">
        <v>153280.79999999999</v>
      </c>
      <c r="AE9203" s="246" t="s">
        <v>48083</v>
      </c>
      <c r="AF9203" s="247">
        <v>4233</v>
      </c>
      <c r="AH9203" s="226" t="s">
        <v>47071</v>
      </c>
      <c r="AI9203" s="227">
        <v>1761.97</v>
      </c>
      <c r="AK9203" s="207" t="s">
        <v>23307</v>
      </c>
      <c r="AL9203" s="208">
        <v>2156.87</v>
      </c>
      <c r="AM9203" s="93"/>
      <c r="AN9203" s="93"/>
      <c r="AO9203" s="93"/>
    </row>
    <row r="9204" spans="28:41" x14ac:dyDescent="0.55000000000000004">
      <c r="AB9204" s="276" t="s">
        <v>39480</v>
      </c>
      <c r="AC9204" s="277">
        <v>18304.8</v>
      </c>
      <c r="AE9204" s="246" t="s">
        <v>55259</v>
      </c>
      <c r="AF9204" s="247">
        <v>4514.6400000000003</v>
      </c>
      <c r="AH9204" s="226" t="s">
        <v>53032</v>
      </c>
      <c r="AI9204" s="227">
        <v>9208.2000000000007</v>
      </c>
      <c r="AK9204" s="207" t="s">
        <v>23308</v>
      </c>
      <c r="AL9204" s="208">
        <v>3667.65</v>
      </c>
      <c r="AM9204" s="93"/>
      <c r="AN9204" s="93"/>
      <c r="AO9204" s="93"/>
    </row>
    <row r="9205" spans="28:41" x14ac:dyDescent="0.55000000000000004">
      <c r="AB9205" s="276" t="s">
        <v>42930</v>
      </c>
      <c r="AC9205" s="277">
        <v>1181.05</v>
      </c>
      <c r="AE9205" s="246" t="s">
        <v>23579</v>
      </c>
      <c r="AF9205" s="247">
        <v>2498.2199999999998</v>
      </c>
      <c r="AH9205" s="226" t="s">
        <v>42692</v>
      </c>
      <c r="AI9205" s="227">
        <v>95350</v>
      </c>
      <c r="AK9205" s="207" t="s">
        <v>23309</v>
      </c>
      <c r="AL9205" s="208">
        <v>49099.25</v>
      </c>
      <c r="AM9205" s="93"/>
      <c r="AN9205" s="93"/>
      <c r="AO9205" s="93"/>
    </row>
    <row r="9206" spans="28:41" x14ac:dyDescent="0.55000000000000004">
      <c r="AB9206" s="276" t="s">
        <v>59219</v>
      </c>
      <c r="AC9206" s="277">
        <v>557457.96</v>
      </c>
      <c r="AE9206" s="246" t="s">
        <v>23581</v>
      </c>
      <c r="AF9206" s="247">
        <v>1849.7</v>
      </c>
      <c r="AH9206" s="226" t="s">
        <v>40436</v>
      </c>
      <c r="AI9206" s="227">
        <v>57.84</v>
      </c>
      <c r="AK9206" s="207" t="s">
        <v>23310</v>
      </c>
      <c r="AL9206" s="208">
        <v>26316.2</v>
      </c>
      <c r="AM9206" s="93"/>
      <c r="AN9206" s="93"/>
      <c r="AO9206" s="93"/>
    </row>
    <row r="9207" spans="28:41" x14ac:dyDescent="0.55000000000000004">
      <c r="AB9207" s="276" t="s">
        <v>35676</v>
      </c>
      <c r="AC9207" s="277">
        <v>35990.21</v>
      </c>
      <c r="AE9207" s="246" t="s">
        <v>23582</v>
      </c>
      <c r="AF9207" s="247">
        <v>833</v>
      </c>
      <c r="AH9207" s="226" t="s">
        <v>39294</v>
      </c>
      <c r="AI9207" s="227">
        <v>3975652.13</v>
      </c>
      <c r="AK9207" s="207" t="s">
        <v>23311</v>
      </c>
      <c r="AL9207" s="208">
        <v>51.5</v>
      </c>
      <c r="AM9207" s="93"/>
      <c r="AN9207" s="93"/>
      <c r="AO9207" s="93"/>
    </row>
    <row r="9208" spans="28:41" x14ac:dyDescent="0.55000000000000004">
      <c r="AB9208" s="276" t="s">
        <v>34135</v>
      </c>
      <c r="AC9208" s="277">
        <v>28908</v>
      </c>
      <c r="AE9208" s="246" t="s">
        <v>56323</v>
      </c>
      <c r="AF9208" s="247">
        <v>881.47</v>
      </c>
      <c r="AH9208" s="226" t="s">
        <v>40437</v>
      </c>
      <c r="AI9208" s="227">
        <v>1589789.3</v>
      </c>
      <c r="AK9208" s="207" t="s">
        <v>23312</v>
      </c>
      <c r="AL9208" s="208">
        <v>3.95</v>
      </c>
      <c r="AM9208" s="93"/>
      <c r="AN9208" s="93"/>
      <c r="AO9208" s="93"/>
    </row>
    <row r="9209" spans="28:41" x14ac:dyDescent="0.55000000000000004">
      <c r="AB9209" s="276" t="s">
        <v>59220</v>
      </c>
      <c r="AC9209" s="277">
        <v>647.78</v>
      </c>
      <c r="AE9209" s="246" t="s">
        <v>36466</v>
      </c>
      <c r="AF9209" s="247">
        <v>12000</v>
      </c>
      <c r="AH9209" s="226" t="s">
        <v>40438</v>
      </c>
      <c r="AI9209" s="227">
        <v>611144.36</v>
      </c>
      <c r="AK9209" s="207" t="s">
        <v>23313</v>
      </c>
      <c r="AL9209" s="208">
        <v>59.74</v>
      </c>
      <c r="AM9209" s="93"/>
      <c r="AN9209" s="93"/>
      <c r="AO9209" s="93"/>
    </row>
    <row r="9210" spans="28:41" x14ac:dyDescent="0.55000000000000004">
      <c r="AB9210" s="276" t="s">
        <v>53766</v>
      </c>
      <c r="AC9210" s="277">
        <v>5028.2</v>
      </c>
      <c r="AE9210" s="246" t="s">
        <v>39298</v>
      </c>
      <c r="AF9210" s="247">
        <v>34957.839999999997</v>
      </c>
      <c r="AH9210" s="226" t="s">
        <v>48994</v>
      </c>
      <c r="AI9210" s="227">
        <v>15.95</v>
      </c>
      <c r="AK9210" s="207" t="s">
        <v>23314</v>
      </c>
      <c r="AL9210" s="208">
        <v>50599.47</v>
      </c>
      <c r="AM9210" s="93"/>
      <c r="AN9210" s="93"/>
      <c r="AO9210" s="93"/>
    </row>
    <row r="9211" spans="28:41" x14ac:dyDescent="0.55000000000000004">
      <c r="AB9211" s="276" t="s">
        <v>56585</v>
      </c>
      <c r="AC9211" s="277">
        <v>5870.15</v>
      </c>
      <c r="AE9211" s="246" t="s">
        <v>63258</v>
      </c>
      <c r="AF9211" s="247">
        <v>6720</v>
      </c>
      <c r="AH9211" s="226" t="s">
        <v>40439</v>
      </c>
      <c r="AI9211" s="227">
        <v>993.29</v>
      </c>
      <c r="AK9211" s="207" t="s">
        <v>23315</v>
      </c>
      <c r="AL9211" s="208">
        <v>23140.34</v>
      </c>
      <c r="AM9211" s="93"/>
      <c r="AN9211" s="93"/>
      <c r="AO9211" s="93"/>
    </row>
    <row r="9212" spans="28:41" x14ac:dyDescent="0.55000000000000004">
      <c r="AB9212" s="276" t="s">
        <v>55418</v>
      </c>
      <c r="AC9212" s="277">
        <v>449.07</v>
      </c>
      <c r="AE9212" s="246" t="s">
        <v>56324</v>
      </c>
      <c r="AF9212" s="247">
        <v>8340</v>
      </c>
      <c r="AH9212" s="226" t="s">
        <v>40440</v>
      </c>
      <c r="AI9212" s="227">
        <v>550933.54</v>
      </c>
      <c r="AK9212" s="207" t="s">
        <v>23316</v>
      </c>
      <c r="AL9212" s="208">
        <v>95448.9</v>
      </c>
      <c r="AM9212" s="93"/>
      <c r="AN9212" s="93"/>
      <c r="AO9212" s="93"/>
    </row>
    <row r="9213" spans="28:41" x14ac:dyDescent="0.55000000000000004">
      <c r="AB9213" s="276" t="s">
        <v>55419</v>
      </c>
      <c r="AC9213" s="277">
        <v>1468.71</v>
      </c>
      <c r="AE9213" s="246" t="s">
        <v>39299</v>
      </c>
      <c r="AF9213" s="247">
        <v>3800.12</v>
      </c>
      <c r="AH9213" s="226" t="s">
        <v>45188</v>
      </c>
      <c r="AI9213" s="227">
        <v>63779.3</v>
      </c>
      <c r="AK9213" s="207" t="s">
        <v>23317</v>
      </c>
      <c r="AL9213" s="208">
        <v>13940</v>
      </c>
      <c r="AM9213" s="93"/>
      <c r="AN9213" s="93"/>
      <c r="AO9213" s="93"/>
    </row>
    <row r="9214" spans="28:41" x14ac:dyDescent="0.55000000000000004">
      <c r="AB9214" s="276" t="s">
        <v>66725</v>
      </c>
      <c r="AC9214" s="277">
        <v>5049.4799999999996</v>
      </c>
      <c r="AE9214" s="246" t="s">
        <v>42695</v>
      </c>
      <c r="AF9214" s="247">
        <v>10537.94</v>
      </c>
      <c r="AH9214" s="226" t="s">
        <v>47072</v>
      </c>
      <c r="AI9214" s="227">
        <v>2384.9699999999998</v>
      </c>
      <c r="AK9214" s="207" t="s">
        <v>23318</v>
      </c>
      <c r="AL9214" s="208">
        <v>190534.73</v>
      </c>
      <c r="AM9214" s="93"/>
      <c r="AN9214" s="93"/>
      <c r="AO9214" s="93"/>
    </row>
    <row r="9215" spans="28:41" x14ac:dyDescent="0.55000000000000004">
      <c r="AB9215" s="276" t="s">
        <v>61599</v>
      </c>
      <c r="AC9215" s="277">
        <v>38124.29</v>
      </c>
      <c r="AE9215" s="246" t="s">
        <v>39300</v>
      </c>
      <c r="AF9215" s="247">
        <v>501.12</v>
      </c>
      <c r="AH9215" s="226" t="s">
        <v>39295</v>
      </c>
      <c r="AI9215" s="227">
        <v>1943315.91</v>
      </c>
      <c r="AK9215" s="207" t="s">
        <v>23319</v>
      </c>
      <c r="AL9215" s="208">
        <v>6982.2</v>
      </c>
      <c r="AM9215" s="93"/>
      <c r="AN9215" s="93"/>
      <c r="AO9215" s="93"/>
    </row>
    <row r="9216" spans="28:41" x14ac:dyDescent="0.55000000000000004">
      <c r="AB9216" s="276" t="s">
        <v>59222</v>
      </c>
      <c r="AC9216" s="277">
        <v>6780</v>
      </c>
      <c r="AE9216" s="246" t="s">
        <v>59708</v>
      </c>
      <c r="AF9216" s="247">
        <v>23985.759999999998</v>
      </c>
      <c r="AH9216" s="226" t="s">
        <v>45189</v>
      </c>
      <c r="AI9216" s="227">
        <v>540336.32999999996</v>
      </c>
      <c r="AK9216" s="207" t="s">
        <v>23320</v>
      </c>
      <c r="AL9216" s="208">
        <v>32257.62</v>
      </c>
      <c r="AM9216" s="93"/>
      <c r="AN9216" s="93"/>
      <c r="AO9216" s="93"/>
    </row>
    <row r="9217" spans="28:41" x14ac:dyDescent="0.55000000000000004">
      <c r="AB9217" s="276" t="s">
        <v>60736</v>
      </c>
      <c r="AC9217" s="277">
        <v>223238.54</v>
      </c>
      <c r="AE9217" s="246" t="s">
        <v>39301</v>
      </c>
      <c r="AF9217" s="247">
        <v>18436.599999999999</v>
      </c>
      <c r="AH9217" s="226" t="s">
        <v>47073</v>
      </c>
      <c r="AI9217" s="227">
        <v>625589.46</v>
      </c>
      <c r="AK9217" s="207" t="s">
        <v>23321</v>
      </c>
      <c r="AL9217" s="208">
        <v>2997.58</v>
      </c>
      <c r="AM9217" s="93"/>
      <c r="AN9217" s="93"/>
      <c r="AO9217" s="93"/>
    </row>
    <row r="9218" spans="28:41" x14ac:dyDescent="0.55000000000000004">
      <c r="AB9218" s="276" t="s">
        <v>60737</v>
      </c>
      <c r="AC9218" s="277">
        <v>15945.07</v>
      </c>
      <c r="AE9218" s="246" t="s">
        <v>62700</v>
      </c>
      <c r="AF9218" s="247">
        <v>28000</v>
      </c>
      <c r="AH9218" s="226" t="s">
        <v>48995</v>
      </c>
      <c r="AI9218" s="227">
        <v>117655.2</v>
      </c>
      <c r="AK9218" s="207" t="s">
        <v>23322</v>
      </c>
      <c r="AL9218" s="208">
        <v>8427.4699999999993</v>
      </c>
      <c r="AM9218" s="93"/>
      <c r="AN9218" s="93"/>
      <c r="AO9218" s="93"/>
    </row>
    <row r="9219" spans="28:41" x14ac:dyDescent="0.55000000000000004">
      <c r="AB9219" s="276" t="s">
        <v>60738</v>
      </c>
      <c r="AC9219" s="277">
        <v>55027.83</v>
      </c>
      <c r="AE9219" s="246" t="s">
        <v>39302</v>
      </c>
      <c r="AF9219" s="247">
        <v>27372.42</v>
      </c>
      <c r="AH9219" s="226" t="s">
        <v>50148</v>
      </c>
      <c r="AI9219" s="227">
        <v>4350</v>
      </c>
      <c r="AK9219" s="207" t="s">
        <v>23323</v>
      </c>
      <c r="AL9219" s="208">
        <v>47129.71</v>
      </c>
      <c r="AM9219" s="93"/>
      <c r="AN9219" s="93"/>
      <c r="AO9219" s="93"/>
    </row>
    <row r="9220" spans="28:41" x14ac:dyDescent="0.55000000000000004">
      <c r="AB9220" s="276" t="s">
        <v>61600</v>
      </c>
      <c r="AC9220" s="277">
        <v>45520.32</v>
      </c>
      <c r="AE9220" s="246" t="s">
        <v>36467</v>
      </c>
      <c r="AF9220" s="247">
        <v>40840.769999999997</v>
      </c>
      <c r="AH9220" s="226" t="s">
        <v>48996</v>
      </c>
      <c r="AI9220" s="227">
        <v>311.36</v>
      </c>
      <c r="AK9220" s="207" t="s">
        <v>23324</v>
      </c>
      <c r="AL9220" s="208">
        <v>4000</v>
      </c>
      <c r="AM9220" s="93"/>
      <c r="AN9220" s="93"/>
      <c r="AO9220" s="93"/>
    </row>
    <row r="9221" spans="28:41" x14ac:dyDescent="0.55000000000000004">
      <c r="AB9221" s="276" t="s">
        <v>64903</v>
      </c>
      <c r="AC9221" s="277">
        <v>15677.43</v>
      </c>
      <c r="AE9221" s="246" t="s">
        <v>42696</v>
      </c>
      <c r="AF9221" s="247">
        <v>1481.88</v>
      </c>
      <c r="AH9221" s="226" t="s">
        <v>48997</v>
      </c>
      <c r="AI9221" s="227">
        <v>9604.07</v>
      </c>
      <c r="AK9221" s="207" t="s">
        <v>13859</v>
      </c>
      <c r="AL9221" s="208">
        <v>16034.35</v>
      </c>
      <c r="AM9221" s="93"/>
      <c r="AN9221" s="93"/>
      <c r="AO9221" s="93"/>
    </row>
    <row r="9222" spans="28:41" x14ac:dyDescent="0.55000000000000004">
      <c r="AB9222" s="276" t="s">
        <v>64905</v>
      </c>
      <c r="AC9222" s="277">
        <v>82.68</v>
      </c>
      <c r="AE9222" s="246" t="s">
        <v>56325</v>
      </c>
      <c r="AF9222" s="247">
        <v>59830.03</v>
      </c>
      <c r="AH9222" s="226" t="s">
        <v>48998</v>
      </c>
      <c r="AI9222" s="227">
        <v>11937.09</v>
      </c>
      <c r="AK9222" s="207" t="s">
        <v>13860</v>
      </c>
      <c r="AL9222" s="208">
        <v>87821</v>
      </c>
      <c r="AM9222" s="93"/>
      <c r="AN9222" s="93"/>
      <c r="AO9222" s="93"/>
    </row>
    <row r="9223" spans="28:41" x14ac:dyDescent="0.55000000000000004">
      <c r="AB9223" s="276" t="s">
        <v>68772</v>
      </c>
      <c r="AC9223" s="277">
        <v>2671.41</v>
      </c>
      <c r="AE9223" s="246" t="s">
        <v>49004</v>
      </c>
      <c r="AF9223" s="247">
        <v>33758.25</v>
      </c>
      <c r="AH9223" s="226" t="s">
        <v>50149</v>
      </c>
      <c r="AI9223" s="227">
        <v>9530.7900000000009</v>
      </c>
      <c r="AK9223" s="207" t="s">
        <v>23325</v>
      </c>
      <c r="AL9223" s="208">
        <v>127024.31</v>
      </c>
      <c r="AM9223" s="93"/>
      <c r="AN9223" s="93"/>
      <c r="AO9223" s="93"/>
    </row>
    <row r="9224" spans="28:41" x14ac:dyDescent="0.55000000000000004">
      <c r="AB9224" s="276" t="s">
        <v>68773</v>
      </c>
      <c r="AC9224" s="277">
        <v>13976.9</v>
      </c>
      <c r="AE9224" s="246" t="s">
        <v>42699</v>
      </c>
      <c r="AF9224" s="247">
        <v>6791.85</v>
      </c>
      <c r="AH9224" s="226" t="s">
        <v>50150</v>
      </c>
      <c r="AI9224" s="227">
        <v>6731.94</v>
      </c>
      <c r="AK9224" s="207" t="s">
        <v>23326</v>
      </c>
      <c r="AL9224" s="208">
        <v>112857.08</v>
      </c>
      <c r="AM9224" s="93"/>
      <c r="AN9224" s="93"/>
      <c r="AO9224" s="93"/>
    </row>
    <row r="9225" spans="28:41" x14ac:dyDescent="0.55000000000000004">
      <c r="AB9225" s="276" t="s">
        <v>68774</v>
      </c>
      <c r="AC9225" s="277">
        <v>108491.06</v>
      </c>
      <c r="AE9225" s="246" t="s">
        <v>49005</v>
      </c>
      <c r="AF9225" s="247">
        <v>22622.32</v>
      </c>
      <c r="AH9225" s="226" t="s">
        <v>48999</v>
      </c>
      <c r="AI9225" s="227">
        <v>1928.95</v>
      </c>
      <c r="AK9225" s="207" t="s">
        <v>23327</v>
      </c>
      <c r="AL9225" s="208">
        <v>236660.34</v>
      </c>
      <c r="AM9225" s="93"/>
      <c r="AN9225" s="93"/>
      <c r="AO9225" s="93"/>
    </row>
    <row r="9226" spans="28:41" x14ac:dyDescent="0.55000000000000004">
      <c r="AB9226" s="276" t="s">
        <v>68775</v>
      </c>
      <c r="AC9226" s="277">
        <v>64581.78</v>
      </c>
      <c r="AE9226" s="246" t="s">
        <v>56326</v>
      </c>
      <c r="AF9226" s="247">
        <v>7010.09</v>
      </c>
      <c r="AH9226" s="226" t="s">
        <v>45190</v>
      </c>
      <c r="AI9226" s="227">
        <v>203307.39</v>
      </c>
      <c r="AK9226" s="207" t="s">
        <v>23328</v>
      </c>
      <c r="AL9226" s="208">
        <v>-278.82</v>
      </c>
      <c r="AM9226" s="93"/>
      <c r="AN9226" s="93"/>
      <c r="AO9226" s="93"/>
    </row>
    <row r="9227" spans="28:41" x14ac:dyDescent="0.55000000000000004">
      <c r="AB9227" s="276" t="s">
        <v>70793</v>
      </c>
      <c r="AC9227" s="277">
        <v>5700</v>
      </c>
      <c r="AE9227" s="246" t="s">
        <v>56327</v>
      </c>
      <c r="AF9227" s="247">
        <v>480.24</v>
      </c>
      <c r="AH9227" s="226" t="s">
        <v>50151</v>
      </c>
      <c r="AI9227" s="227">
        <v>237.41</v>
      </c>
      <c r="AK9227" s="207" t="s">
        <v>23329</v>
      </c>
      <c r="AL9227" s="208">
        <v>41324</v>
      </c>
      <c r="AM9227" s="93"/>
      <c r="AN9227" s="93"/>
      <c r="AO9227" s="93"/>
    </row>
    <row r="9228" spans="28:41" x14ac:dyDescent="0.55000000000000004">
      <c r="AB9228" s="276" t="s">
        <v>68776</v>
      </c>
      <c r="AC9228" s="277">
        <v>19500</v>
      </c>
      <c r="AE9228" s="246" t="s">
        <v>40444</v>
      </c>
      <c r="AF9228" s="247">
        <v>8656.18</v>
      </c>
      <c r="AH9228" s="226" t="s">
        <v>45191</v>
      </c>
      <c r="AI9228" s="227">
        <v>17537.54</v>
      </c>
      <c r="AK9228" s="207" t="s">
        <v>23330</v>
      </c>
      <c r="AL9228" s="208">
        <v>7480</v>
      </c>
      <c r="AM9228" s="93"/>
      <c r="AN9228" s="93"/>
      <c r="AO9228" s="93"/>
    </row>
    <row r="9229" spans="28:41" x14ac:dyDescent="0.55000000000000004">
      <c r="AB9229" s="276" t="s">
        <v>64909</v>
      </c>
      <c r="AC9229" s="277">
        <v>1491.78</v>
      </c>
      <c r="AE9229" s="246" t="s">
        <v>62701</v>
      </c>
      <c r="AF9229" s="247">
        <v>28396.41</v>
      </c>
      <c r="AH9229" s="226" t="s">
        <v>45192</v>
      </c>
      <c r="AI9229" s="227">
        <v>55902.400000000001</v>
      </c>
      <c r="AK9229" s="207" t="s">
        <v>23331</v>
      </c>
      <c r="AL9229" s="208">
        <v>3920.64</v>
      </c>
      <c r="AM9229" s="93"/>
      <c r="AN9229" s="93"/>
      <c r="AO9229" s="93"/>
    </row>
    <row r="9230" spans="28:41" x14ac:dyDescent="0.55000000000000004">
      <c r="AB9230" s="276" t="s">
        <v>64912</v>
      </c>
      <c r="AC9230" s="277">
        <v>1419.06</v>
      </c>
      <c r="AE9230" s="246" t="s">
        <v>56328</v>
      </c>
      <c r="AF9230" s="247">
        <v>19300</v>
      </c>
      <c r="AH9230" s="226" t="s">
        <v>50152</v>
      </c>
      <c r="AI9230" s="227">
        <v>3239.3</v>
      </c>
      <c r="AK9230" s="207" t="s">
        <v>23332</v>
      </c>
      <c r="AL9230" s="208">
        <v>374</v>
      </c>
      <c r="AM9230" s="93"/>
      <c r="AN9230" s="93"/>
      <c r="AO9230" s="93"/>
    </row>
    <row r="9231" spans="28:41" x14ac:dyDescent="0.55000000000000004">
      <c r="AB9231" s="276" t="s">
        <v>60740</v>
      </c>
      <c r="AC9231" s="277">
        <v>10142.64</v>
      </c>
      <c r="AE9231" s="246" t="s">
        <v>56329</v>
      </c>
      <c r="AF9231" s="247">
        <v>3397.02</v>
      </c>
      <c r="AH9231" s="226" t="s">
        <v>45193</v>
      </c>
      <c r="AI9231" s="227">
        <v>1168.3699999999999</v>
      </c>
      <c r="AK9231" s="207" t="s">
        <v>23333</v>
      </c>
      <c r="AL9231" s="208">
        <v>147.5</v>
      </c>
      <c r="AM9231" s="93"/>
      <c r="AN9231" s="93"/>
      <c r="AO9231" s="93"/>
    </row>
    <row r="9232" spans="28:41" x14ac:dyDescent="0.55000000000000004">
      <c r="AB9232" s="276" t="s">
        <v>60741</v>
      </c>
      <c r="AC9232" s="277">
        <v>775.96</v>
      </c>
      <c r="AE9232" s="246" t="s">
        <v>56330</v>
      </c>
      <c r="AF9232" s="247">
        <v>12702.45</v>
      </c>
      <c r="AH9232" s="226" t="s">
        <v>50153</v>
      </c>
      <c r="AI9232" s="227">
        <v>3.6</v>
      </c>
      <c r="AK9232" s="207" t="s">
        <v>23334</v>
      </c>
      <c r="AL9232" s="208">
        <v>443.3</v>
      </c>
      <c r="AM9232" s="93"/>
      <c r="AN9232" s="93"/>
      <c r="AO9232" s="93"/>
    </row>
    <row r="9233" spans="28:41" x14ac:dyDescent="0.55000000000000004">
      <c r="AB9233" s="276" t="s">
        <v>60742</v>
      </c>
      <c r="AC9233" s="277">
        <v>2537.69</v>
      </c>
      <c r="AE9233" s="246" t="s">
        <v>62702</v>
      </c>
      <c r="AF9233" s="247">
        <v>2339.84</v>
      </c>
      <c r="AH9233" s="226" t="s">
        <v>49000</v>
      </c>
      <c r="AI9233" s="227">
        <v>297381.59000000003</v>
      </c>
      <c r="AK9233" s="207" t="s">
        <v>23335</v>
      </c>
      <c r="AL9233" s="208">
        <v>373.7</v>
      </c>
      <c r="AM9233" s="93"/>
      <c r="AN9233" s="93"/>
      <c r="AO9233" s="93"/>
    </row>
    <row r="9234" spans="28:41" x14ac:dyDescent="0.55000000000000004">
      <c r="AB9234" s="276" t="s">
        <v>68777</v>
      </c>
      <c r="AC9234" s="277">
        <v>5258</v>
      </c>
      <c r="AE9234" s="246" t="s">
        <v>57609</v>
      </c>
      <c r="AF9234" s="247">
        <v>480.24</v>
      </c>
      <c r="AH9234" s="226" t="s">
        <v>45194</v>
      </c>
      <c r="AI9234" s="227">
        <v>6065.55</v>
      </c>
      <c r="AK9234" s="207" t="s">
        <v>23336</v>
      </c>
      <c r="AL9234" s="208">
        <v>1059.18</v>
      </c>
      <c r="AM9234" s="93"/>
      <c r="AN9234" s="93"/>
      <c r="AO9234" s="93"/>
    </row>
    <row r="9235" spans="28:41" x14ac:dyDescent="0.55000000000000004">
      <c r="AB9235" s="276" t="s">
        <v>47271</v>
      </c>
      <c r="AC9235" s="277">
        <v>3885.95</v>
      </c>
      <c r="AE9235" s="246" t="s">
        <v>57610</v>
      </c>
      <c r="AF9235" s="247">
        <v>10749</v>
      </c>
      <c r="AH9235" s="226" t="s">
        <v>45195</v>
      </c>
      <c r="AI9235" s="227">
        <v>17108.38</v>
      </c>
      <c r="AK9235" s="207" t="s">
        <v>23337</v>
      </c>
      <c r="AL9235" s="208">
        <v>82.32</v>
      </c>
      <c r="AM9235" s="93"/>
      <c r="AN9235" s="93"/>
      <c r="AO9235" s="93"/>
    </row>
    <row r="9236" spans="28:41" x14ac:dyDescent="0.55000000000000004">
      <c r="AB9236" s="276" t="s">
        <v>55424</v>
      </c>
      <c r="AC9236" s="277">
        <v>8191.2</v>
      </c>
      <c r="AE9236" s="246" t="s">
        <v>57611</v>
      </c>
      <c r="AF9236" s="247">
        <v>48999.92</v>
      </c>
      <c r="AH9236" s="226" t="s">
        <v>47074</v>
      </c>
      <c r="AI9236" s="227">
        <v>210120.6</v>
      </c>
      <c r="AK9236" s="207" t="s">
        <v>23338</v>
      </c>
      <c r="AL9236" s="208">
        <v>13998.19</v>
      </c>
      <c r="AM9236" s="93"/>
      <c r="AN9236" s="93"/>
      <c r="AO9236" s="93"/>
    </row>
    <row r="9237" spans="28:41" x14ac:dyDescent="0.55000000000000004">
      <c r="AB9237" s="276" t="s">
        <v>63382</v>
      </c>
      <c r="AC9237" s="277">
        <v>7533.76</v>
      </c>
      <c r="AE9237" s="246" t="s">
        <v>60597</v>
      </c>
      <c r="AF9237" s="247">
        <v>9818.75</v>
      </c>
      <c r="AH9237" s="226" t="s">
        <v>45196</v>
      </c>
      <c r="AI9237" s="227">
        <v>9911392.8399999999</v>
      </c>
      <c r="AK9237" s="207" t="s">
        <v>23339</v>
      </c>
      <c r="AL9237" s="208">
        <v>11987.1</v>
      </c>
      <c r="AM9237" s="93"/>
      <c r="AN9237" s="93"/>
      <c r="AO9237" s="93"/>
    </row>
    <row r="9238" spans="28:41" x14ac:dyDescent="0.55000000000000004">
      <c r="AB9238" s="276" t="s">
        <v>58889</v>
      </c>
      <c r="AC9238" s="277">
        <v>51160.3</v>
      </c>
      <c r="AE9238" s="246" t="s">
        <v>40445</v>
      </c>
      <c r="AF9238" s="247">
        <v>99</v>
      </c>
      <c r="AH9238" s="226" t="s">
        <v>45197</v>
      </c>
      <c r="AI9238" s="227">
        <v>756396.16</v>
      </c>
      <c r="AK9238" s="207" t="s">
        <v>23340</v>
      </c>
      <c r="AL9238" s="208">
        <v>1974.1</v>
      </c>
      <c r="AM9238" s="93"/>
      <c r="AN9238" s="93"/>
      <c r="AO9238" s="93"/>
    </row>
    <row r="9239" spans="28:41" x14ac:dyDescent="0.55000000000000004">
      <c r="AB9239" s="276" t="s">
        <v>36720</v>
      </c>
      <c r="AC9239" s="277">
        <v>-568.73</v>
      </c>
      <c r="AE9239" s="246" t="s">
        <v>48084</v>
      </c>
      <c r="AF9239" s="247">
        <v>3360.31</v>
      </c>
      <c r="AH9239" s="226" t="s">
        <v>53033</v>
      </c>
      <c r="AI9239" s="227">
        <v>2724.55</v>
      </c>
      <c r="AK9239" s="207" t="s">
        <v>23341</v>
      </c>
      <c r="AL9239" s="208">
        <v>3034.81</v>
      </c>
      <c r="AM9239" s="93"/>
      <c r="AN9239" s="93"/>
      <c r="AO9239" s="93"/>
    </row>
    <row r="9240" spans="28:41" x14ac:dyDescent="0.55000000000000004">
      <c r="AB9240" s="276" t="s">
        <v>59224</v>
      </c>
      <c r="AC9240" s="277">
        <v>11934</v>
      </c>
      <c r="AE9240" s="246" t="s">
        <v>59709</v>
      </c>
      <c r="AF9240" s="247">
        <v>6838.07</v>
      </c>
      <c r="AH9240" s="226" t="s">
        <v>42693</v>
      </c>
      <c r="AI9240" s="227">
        <v>351733.17</v>
      </c>
      <c r="AK9240" s="207" t="s">
        <v>23342</v>
      </c>
      <c r="AL9240" s="208">
        <v>1565.88</v>
      </c>
      <c r="AM9240" s="93"/>
      <c r="AN9240" s="93"/>
      <c r="AO9240" s="93"/>
    </row>
    <row r="9241" spans="28:41" x14ac:dyDescent="0.55000000000000004">
      <c r="AB9241" s="276" t="s">
        <v>58682</v>
      </c>
      <c r="AC9241" s="277">
        <v>-58.32</v>
      </c>
      <c r="AE9241" s="246" t="s">
        <v>56331</v>
      </c>
      <c r="AF9241" s="247">
        <v>1986.54</v>
      </c>
      <c r="AH9241" s="226" t="s">
        <v>42694</v>
      </c>
      <c r="AI9241" s="227">
        <v>26845.83</v>
      </c>
      <c r="AK9241" s="207" t="s">
        <v>23343</v>
      </c>
      <c r="AL9241" s="208">
        <v>784.05</v>
      </c>
      <c r="AM9241" s="93"/>
      <c r="AN9241" s="93"/>
      <c r="AO9241" s="93"/>
    </row>
    <row r="9242" spans="28:41" x14ac:dyDescent="0.55000000000000004">
      <c r="AB9242" s="276" t="s">
        <v>58683</v>
      </c>
      <c r="AC9242" s="277">
        <v>-1076.77</v>
      </c>
      <c r="AE9242" s="246" t="s">
        <v>56332</v>
      </c>
      <c r="AF9242" s="247">
        <v>1341</v>
      </c>
      <c r="AH9242" s="226" t="s">
        <v>23538</v>
      </c>
      <c r="AI9242" s="227">
        <v>80784.58</v>
      </c>
      <c r="AK9242" s="207" t="s">
        <v>23344</v>
      </c>
      <c r="AL9242" s="208">
        <v>7343.83</v>
      </c>
      <c r="AM9242" s="93"/>
      <c r="AN9242" s="93"/>
      <c r="AO9242" s="93"/>
    </row>
    <row r="9243" spans="28:41" x14ac:dyDescent="0.55000000000000004">
      <c r="AB9243" s="276" t="s">
        <v>68778</v>
      </c>
      <c r="AC9243" s="277">
        <v>69320.570000000007</v>
      </c>
      <c r="AE9243" s="246" t="s">
        <v>50155</v>
      </c>
      <c r="AF9243" s="247">
        <v>-6200</v>
      </c>
      <c r="AH9243" s="226" t="s">
        <v>53034</v>
      </c>
      <c r="AI9243" s="227">
        <v>106655.38</v>
      </c>
      <c r="AK9243" s="207" t="s">
        <v>23345</v>
      </c>
      <c r="AL9243" s="208">
        <v>561.80999999999995</v>
      </c>
      <c r="AM9243" s="93"/>
      <c r="AN9243" s="93"/>
      <c r="AO9243" s="93"/>
    </row>
    <row r="9244" spans="28:41" x14ac:dyDescent="0.55000000000000004">
      <c r="AB9244" s="276" t="s">
        <v>55425</v>
      </c>
      <c r="AC9244" s="277">
        <v>7443.76</v>
      </c>
      <c r="AE9244" s="246" t="s">
        <v>23634</v>
      </c>
      <c r="AF9244" s="247">
        <v>-0.97</v>
      </c>
      <c r="AH9244" s="226" t="s">
        <v>23539</v>
      </c>
      <c r="AI9244" s="227">
        <v>14062.19</v>
      </c>
      <c r="AK9244" s="207" t="s">
        <v>23346</v>
      </c>
      <c r="AL9244" s="208">
        <v>249.38</v>
      </c>
      <c r="AM9244" s="93"/>
      <c r="AN9244" s="93"/>
      <c r="AO9244" s="93"/>
    </row>
    <row r="9245" spans="28:41" x14ac:dyDescent="0.55000000000000004">
      <c r="AB9245" s="276" t="s">
        <v>35683</v>
      </c>
      <c r="AC9245" s="277">
        <v>41505.93</v>
      </c>
      <c r="AE9245" s="246" t="s">
        <v>60598</v>
      </c>
      <c r="AF9245" s="247">
        <v>-709.99</v>
      </c>
      <c r="AH9245" s="226" t="s">
        <v>53035</v>
      </c>
      <c r="AI9245" s="227">
        <v>49489.26</v>
      </c>
      <c r="AK9245" s="207" t="s">
        <v>23347</v>
      </c>
      <c r="AL9245" s="208">
        <v>196.37</v>
      </c>
      <c r="AM9245" s="93"/>
      <c r="AN9245" s="93"/>
      <c r="AO9245" s="93"/>
    </row>
    <row r="9246" spans="28:41" x14ac:dyDescent="0.55000000000000004">
      <c r="AB9246" s="276" t="s">
        <v>34142</v>
      </c>
      <c r="AC9246" s="277">
        <v>76169.23</v>
      </c>
      <c r="AE9246" s="246" t="s">
        <v>50157</v>
      </c>
      <c r="AF9246" s="247">
        <v>239.17</v>
      </c>
      <c r="AH9246" s="226" t="s">
        <v>39296</v>
      </c>
      <c r="AI9246" s="227">
        <v>18800</v>
      </c>
      <c r="AK9246" s="207" t="s">
        <v>23348</v>
      </c>
      <c r="AL9246" s="208">
        <v>14137.2</v>
      </c>
      <c r="AM9246" s="93"/>
      <c r="AN9246" s="93"/>
      <c r="AO9246" s="93"/>
    </row>
    <row r="9247" spans="28:41" x14ac:dyDescent="0.55000000000000004">
      <c r="AB9247" s="276" t="s">
        <v>34143</v>
      </c>
      <c r="AC9247" s="277">
        <v>50617.87</v>
      </c>
      <c r="AE9247" s="246" t="s">
        <v>23635</v>
      </c>
      <c r="AF9247" s="247">
        <v>6671.79</v>
      </c>
      <c r="AH9247" s="226" t="s">
        <v>53036</v>
      </c>
      <c r="AI9247" s="227">
        <v>12319</v>
      </c>
      <c r="AK9247" s="207" t="s">
        <v>23349</v>
      </c>
      <c r="AL9247" s="208">
        <v>738.5</v>
      </c>
      <c r="AM9247" s="93"/>
      <c r="AN9247" s="93"/>
      <c r="AO9247" s="93"/>
    </row>
    <row r="9248" spans="28:41" x14ac:dyDescent="0.55000000000000004">
      <c r="AB9248" s="276" t="s">
        <v>34144</v>
      </c>
      <c r="AC9248" s="277">
        <v>24244.09</v>
      </c>
      <c r="AE9248" s="246" t="s">
        <v>60599</v>
      </c>
      <c r="AF9248" s="247">
        <v>4913.25</v>
      </c>
      <c r="AH9248" s="226" t="s">
        <v>53037</v>
      </c>
      <c r="AI9248" s="227">
        <v>4204</v>
      </c>
      <c r="AK9248" s="207" t="s">
        <v>23350</v>
      </c>
      <c r="AL9248" s="208">
        <v>3314.92</v>
      </c>
      <c r="AM9248" s="93"/>
      <c r="AN9248" s="93"/>
      <c r="AO9248" s="93"/>
    </row>
    <row r="9249" spans="28:41" x14ac:dyDescent="0.55000000000000004">
      <c r="AB9249" s="276" t="s">
        <v>34145</v>
      </c>
      <c r="AC9249" s="277">
        <v>67093.2</v>
      </c>
      <c r="AE9249" s="246" t="s">
        <v>60600</v>
      </c>
      <c r="AF9249" s="247">
        <v>426.77</v>
      </c>
      <c r="AH9249" s="226" t="s">
        <v>23542</v>
      </c>
      <c r="AI9249" s="227">
        <v>1765</v>
      </c>
      <c r="AK9249" s="207" t="s">
        <v>23351</v>
      </c>
      <c r="AL9249" s="208">
        <v>13216.3</v>
      </c>
      <c r="AM9249" s="93"/>
      <c r="AN9249" s="93"/>
      <c r="AO9249" s="93"/>
    </row>
    <row r="9250" spans="28:41" x14ac:dyDescent="0.55000000000000004">
      <c r="AB9250" s="276" t="s">
        <v>36721</v>
      </c>
      <c r="AC9250" s="277">
        <v>239938.71</v>
      </c>
      <c r="AE9250" s="246" t="s">
        <v>60601</v>
      </c>
      <c r="AF9250" s="247">
        <v>63.09</v>
      </c>
      <c r="AH9250" s="226" t="s">
        <v>53038</v>
      </c>
      <c r="AI9250" s="227">
        <v>17079.419999999998</v>
      </c>
      <c r="AK9250" s="207" t="s">
        <v>23352</v>
      </c>
      <c r="AL9250" s="208">
        <v>17626.740000000002</v>
      </c>
      <c r="AM9250" s="93"/>
      <c r="AN9250" s="93"/>
      <c r="AO9250" s="93"/>
    </row>
    <row r="9251" spans="28:41" x14ac:dyDescent="0.55000000000000004">
      <c r="AB9251" s="276" t="s">
        <v>34146</v>
      </c>
      <c r="AC9251" s="277">
        <v>874.17</v>
      </c>
      <c r="AE9251" s="246" t="s">
        <v>60602</v>
      </c>
      <c r="AF9251" s="247">
        <v>431.25</v>
      </c>
      <c r="AH9251" s="226" t="s">
        <v>53039</v>
      </c>
      <c r="AI9251" s="227">
        <v>1306.58</v>
      </c>
      <c r="AK9251" s="207" t="s">
        <v>23353</v>
      </c>
      <c r="AL9251" s="208">
        <v>15835.19</v>
      </c>
      <c r="AM9251" s="93"/>
      <c r="AN9251" s="93"/>
      <c r="AO9251" s="93"/>
    </row>
    <row r="9252" spans="28:41" x14ac:dyDescent="0.55000000000000004">
      <c r="AB9252" s="276" t="s">
        <v>36722</v>
      </c>
      <c r="AC9252" s="277">
        <v>295831.56</v>
      </c>
      <c r="AE9252" s="246" t="s">
        <v>60603</v>
      </c>
      <c r="AF9252" s="247">
        <v>12.36</v>
      </c>
      <c r="AH9252" s="226" t="s">
        <v>53040</v>
      </c>
      <c r="AI9252" s="227">
        <v>26100</v>
      </c>
      <c r="AK9252" s="207" t="s">
        <v>23354</v>
      </c>
      <c r="AL9252" s="208">
        <v>374</v>
      </c>
      <c r="AM9252" s="93"/>
      <c r="AN9252" s="93"/>
      <c r="AO9252" s="93"/>
    </row>
    <row r="9253" spans="28:41" x14ac:dyDescent="0.55000000000000004">
      <c r="AB9253" s="276" t="s">
        <v>34147</v>
      </c>
      <c r="AC9253" s="277">
        <v>1838.6</v>
      </c>
      <c r="AE9253" s="246" t="s">
        <v>60604</v>
      </c>
      <c r="AF9253" s="247">
        <v>65.91</v>
      </c>
      <c r="AH9253" s="226" t="s">
        <v>53041</v>
      </c>
      <c r="AI9253" s="227">
        <v>20000</v>
      </c>
      <c r="AK9253" s="207" t="s">
        <v>23355</v>
      </c>
      <c r="AL9253" s="208">
        <v>11374.7</v>
      </c>
      <c r="AM9253" s="93"/>
      <c r="AN9253" s="93"/>
      <c r="AO9253" s="93"/>
    </row>
    <row r="9254" spans="28:41" x14ac:dyDescent="0.55000000000000004">
      <c r="AB9254" s="276" t="s">
        <v>50419</v>
      </c>
      <c r="AC9254" s="277">
        <v>115</v>
      </c>
      <c r="AE9254" s="246" t="s">
        <v>64607</v>
      </c>
      <c r="AF9254" s="247">
        <v>-5912.63</v>
      </c>
      <c r="AH9254" s="226" t="s">
        <v>53042</v>
      </c>
      <c r="AI9254" s="227">
        <v>2248</v>
      </c>
      <c r="AK9254" s="207" t="s">
        <v>23356</v>
      </c>
      <c r="AL9254" s="208">
        <v>2029</v>
      </c>
      <c r="AM9254" s="93"/>
      <c r="AN9254" s="93"/>
      <c r="AO9254" s="93"/>
    </row>
    <row r="9255" spans="28:41" x14ac:dyDescent="0.55000000000000004">
      <c r="AB9255" s="276" t="s">
        <v>68779</v>
      </c>
      <c r="AC9255" s="277">
        <v>768.58</v>
      </c>
      <c r="AE9255" s="246" t="s">
        <v>23646</v>
      </c>
      <c r="AF9255" s="247">
        <v>956.68</v>
      </c>
      <c r="AH9255" s="226" t="s">
        <v>40441</v>
      </c>
      <c r="AI9255" s="227">
        <v>36768.959999999999</v>
      </c>
      <c r="AK9255" s="207" t="s">
        <v>23357</v>
      </c>
      <c r="AL9255" s="208">
        <v>96755.71</v>
      </c>
      <c r="AM9255" s="93"/>
      <c r="AN9255" s="93"/>
      <c r="AO9255" s="93"/>
    </row>
    <row r="9256" spans="28:41" x14ac:dyDescent="0.55000000000000004">
      <c r="AB9256" s="276" t="s">
        <v>69804</v>
      </c>
      <c r="AC9256" s="277">
        <v>265.5</v>
      </c>
      <c r="AE9256" s="246" t="s">
        <v>50160</v>
      </c>
      <c r="AF9256" s="247">
        <v>589.88</v>
      </c>
      <c r="AH9256" s="226" t="s">
        <v>33839</v>
      </c>
      <c r="AI9256" s="227">
        <v>42549.05</v>
      </c>
      <c r="AK9256" s="207" t="s">
        <v>13862</v>
      </c>
      <c r="AL9256" s="208">
        <v>2347.6999999999998</v>
      </c>
      <c r="AM9256" s="93"/>
      <c r="AN9256" s="93"/>
      <c r="AO9256" s="93"/>
    </row>
    <row r="9257" spans="28:41" x14ac:dyDescent="0.55000000000000004">
      <c r="AB9257" s="276" t="s">
        <v>34148</v>
      </c>
      <c r="AC9257" s="277">
        <v>10340</v>
      </c>
      <c r="AE9257" s="246" t="s">
        <v>50161</v>
      </c>
      <c r="AF9257" s="247">
        <v>1000</v>
      </c>
      <c r="AH9257" s="226" t="s">
        <v>33840</v>
      </c>
      <c r="AI9257" s="227">
        <v>173750.28</v>
      </c>
      <c r="AK9257" s="207" t="s">
        <v>23358</v>
      </c>
      <c r="AL9257" s="208">
        <v>51.5</v>
      </c>
      <c r="AM9257" s="93"/>
      <c r="AN9257" s="93"/>
      <c r="AO9257" s="93"/>
    </row>
    <row r="9258" spans="28:41" x14ac:dyDescent="0.55000000000000004">
      <c r="AB9258" s="276" t="s">
        <v>62245</v>
      </c>
      <c r="AC9258" s="277">
        <v>240537.94</v>
      </c>
      <c r="AE9258" s="246" t="s">
        <v>63259</v>
      </c>
      <c r="AF9258" s="247">
        <v>46438.45</v>
      </c>
      <c r="AH9258" s="226" t="s">
        <v>40442</v>
      </c>
      <c r="AI9258" s="227">
        <v>267325.15000000002</v>
      </c>
      <c r="AK9258" s="207" t="s">
        <v>13863</v>
      </c>
      <c r="AL9258" s="208">
        <v>1857.45</v>
      </c>
      <c r="AM9258" s="93"/>
      <c r="AN9258" s="93"/>
      <c r="AO9258" s="93"/>
    </row>
    <row r="9259" spans="28:41" x14ac:dyDescent="0.55000000000000004">
      <c r="AB9259" s="276" t="s">
        <v>63799</v>
      </c>
      <c r="AC9259" s="277">
        <v>6133.02</v>
      </c>
      <c r="AE9259" s="246" t="s">
        <v>42709</v>
      </c>
      <c r="AF9259" s="247">
        <v>76.510000000000005</v>
      </c>
      <c r="AH9259" s="226" t="s">
        <v>23543</v>
      </c>
      <c r="AI9259" s="227">
        <v>38500</v>
      </c>
      <c r="AK9259" s="207" t="s">
        <v>23359</v>
      </c>
      <c r="AL9259" s="208">
        <v>37152.620000000003</v>
      </c>
      <c r="AM9259" s="93"/>
      <c r="AN9259" s="93"/>
      <c r="AO9259" s="93"/>
    </row>
    <row r="9260" spans="28:41" x14ac:dyDescent="0.55000000000000004">
      <c r="AB9260" s="276" t="s">
        <v>39490</v>
      </c>
      <c r="AC9260" s="277">
        <v>44207.37</v>
      </c>
      <c r="AE9260" s="246" t="s">
        <v>60605</v>
      </c>
      <c r="AF9260" s="247">
        <v>581.04</v>
      </c>
      <c r="AH9260" s="226" t="s">
        <v>40443</v>
      </c>
      <c r="AI9260" s="227">
        <v>622835.38</v>
      </c>
      <c r="AK9260" s="207" t="s">
        <v>23360</v>
      </c>
      <c r="AL9260" s="208">
        <v>8195.85</v>
      </c>
      <c r="AM9260" s="93"/>
      <c r="AN9260" s="93"/>
      <c r="AO9260" s="93"/>
    </row>
    <row r="9261" spans="28:41" x14ac:dyDescent="0.55000000000000004">
      <c r="AB9261" s="276" t="s">
        <v>63800</v>
      </c>
      <c r="AC9261" s="277">
        <v>1183.1600000000001</v>
      </c>
      <c r="AE9261" s="246" t="s">
        <v>42712</v>
      </c>
      <c r="AF9261" s="247">
        <v>199.57</v>
      </c>
      <c r="AH9261" s="226" t="s">
        <v>33841</v>
      </c>
      <c r="AI9261" s="227">
        <v>5349.25</v>
      </c>
      <c r="AK9261" s="207" t="s">
        <v>13867</v>
      </c>
      <c r="AL9261" s="208">
        <v>14770.11</v>
      </c>
      <c r="AM9261" s="93"/>
      <c r="AN9261" s="93"/>
      <c r="AO9261" s="93"/>
    </row>
    <row r="9262" spans="28:41" x14ac:dyDescent="0.55000000000000004">
      <c r="AB9262" s="276" t="s">
        <v>68780</v>
      </c>
      <c r="AC9262" s="277">
        <v>1623960</v>
      </c>
      <c r="AE9262" s="246" t="s">
        <v>42713</v>
      </c>
      <c r="AF9262" s="247">
        <v>4437.99</v>
      </c>
      <c r="AH9262" s="226" t="s">
        <v>23544</v>
      </c>
      <c r="AI9262" s="227">
        <v>7975.04</v>
      </c>
      <c r="AK9262" s="207" t="s">
        <v>13868</v>
      </c>
      <c r="AL9262" s="208">
        <v>35170.239999999998</v>
      </c>
      <c r="AM9262" s="93"/>
      <c r="AN9262" s="93"/>
      <c r="AO9262" s="93"/>
    </row>
    <row r="9263" spans="28:41" x14ac:dyDescent="0.55000000000000004">
      <c r="AB9263" s="276" t="s">
        <v>56588</v>
      </c>
      <c r="AC9263" s="277">
        <v>11104.2</v>
      </c>
      <c r="AE9263" s="246" t="s">
        <v>50169</v>
      </c>
      <c r="AF9263" s="247">
        <v>9611.9699999999993</v>
      </c>
      <c r="AH9263" s="226" t="s">
        <v>23545</v>
      </c>
      <c r="AI9263" s="227">
        <v>86407.21</v>
      </c>
      <c r="AK9263" s="207" t="s">
        <v>23361</v>
      </c>
      <c r="AL9263" s="208">
        <v>1565.88</v>
      </c>
      <c r="AM9263" s="93"/>
      <c r="AN9263" s="93"/>
      <c r="AO9263" s="93"/>
    </row>
    <row r="9264" spans="28:41" x14ac:dyDescent="0.55000000000000004">
      <c r="AB9264" s="276" t="s">
        <v>40632</v>
      </c>
      <c r="AC9264" s="277">
        <v>4380.03</v>
      </c>
      <c r="AE9264" s="246" t="s">
        <v>42714</v>
      </c>
      <c r="AF9264" s="247">
        <v>2643.3</v>
      </c>
      <c r="AH9264" s="226" t="s">
        <v>23546</v>
      </c>
      <c r="AI9264" s="227">
        <v>368405.55</v>
      </c>
      <c r="AK9264" s="207" t="s">
        <v>23362</v>
      </c>
      <c r="AL9264" s="208">
        <v>49099.25</v>
      </c>
      <c r="AM9264" s="93"/>
      <c r="AN9264" s="93"/>
      <c r="AO9264" s="93"/>
    </row>
    <row r="9265" spans="28:41" x14ac:dyDescent="0.55000000000000004">
      <c r="AB9265" s="276" t="s">
        <v>34150</v>
      </c>
      <c r="AC9265" s="277">
        <v>2002.97</v>
      </c>
      <c r="AE9265" s="246" t="s">
        <v>64608</v>
      </c>
      <c r="AF9265" s="247">
        <v>16094.24</v>
      </c>
      <c r="AH9265" s="226" t="s">
        <v>53043</v>
      </c>
      <c r="AI9265" s="227">
        <v>98093</v>
      </c>
      <c r="AK9265" s="207" t="s">
        <v>23363</v>
      </c>
      <c r="AL9265" s="208">
        <v>118641.91</v>
      </c>
      <c r="AM9265" s="93"/>
      <c r="AN9265" s="93"/>
      <c r="AO9265" s="93"/>
    </row>
    <row r="9266" spans="28:41" x14ac:dyDescent="0.55000000000000004">
      <c r="AB9266" s="276" t="s">
        <v>34151</v>
      </c>
      <c r="AC9266" s="277">
        <v>212526.62</v>
      </c>
      <c r="AE9266" s="246" t="s">
        <v>64609</v>
      </c>
      <c r="AF9266" s="247">
        <v>53.12</v>
      </c>
      <c r="AH9266" s="226" t="s">
        <v>53044</v>
      </c>
      <c r="AI9266" s="227">
        <v>155125.59</v>
      </c>
      <c r="AK9266" s="207" t="s">
        <v>23364</v>
      </c>
      <c r="AL9266" s="208">
        <v>37807</v>
      </c>
      <c r="AM9266" s="93"/>
      <c r="AN9266" s="93"/>
      <c r="AO9266" s="93"/>
    </row>
    <row r="9267" spans="28:41" x14ac:dyDescent="0.55000000000000004">
      <c r="AB9267" s="276" t="s">
        <v>35685</v>
      </c>
      <c r="AC9267" s="277">
        <v>595299.29</v>
      </c>
      <c r="AE9267" s="246" t="s">
        <v>64610</v>
      </c>
      <c r="AF9267" s="247">
        <v>739.85</v>
      </c>
      <c r="AH9267" s="226" t="s">
        <v>23547</v>
      </c>
      <c r="AI9267" s="227">
        <v>19235</v>
      </c>
      <c r="AK9267" s="207" t="s">
        <v>23365</v>
      </c>
      <c r="AL9267" s="208">
        <v>2348.5700000000002</v>
      </c>
      <c r="AM9267" s="93"/>
      <c r="AN9267" s="93"/>
      <c r="AO9267" s="93"/>
    </row>
    <row r="9268" spans="28:41" x14ac:dyDescent="0.55000000000000004">
      <c r="AB9268" s="276" t="s">
        <v>35686</v>
      </c>
      <c r="AC9268" s="277">
        <v>119900.32</v>
      </c>
      <c r="AE9268" s="246" t="s">
        <v>64611</v>
      </c>
      <c r="AF9268" s="247">
        <v>390.24</v>
      </c>
      <c r="AH9268" s="226" t="s">
        <v>48080</v>
      </c>
      <c r="AI9268" s="227">
        <v>12000</v>
      </c>
      <c r="AK9268" s="207" t="s">
        <v>23366</v>
      </c>
      <c r="AL9268" s="208">
        <v>4000</v>
      </c>
      <c r="AM9268" s="93"/>
      <c r="AN9268" s="93"/>
      <c r="AO9268" s="93"/>
    </row>
    <row r="9269" spans="28:41" x14ac:dyDescent="0.55000000000000004">
      <c r="AB9269" s="276" t="s">
        <v>62813</v>
      </c>
      <c r="AC9269" s="277">
        <v>38775</v>
      </c>
      <c r="AE9269" s="246" t="s">
        <v>64612</v>
      </c>
      <c r="AF9269" s="247">
        <v>13639.64</v>
      </c>
      <c r="AH9269" s="226" t="s">
        <v>53045</v>
      </c>
      <c r="AI9269" s="227">
        <v>44465</v>
      </c>
      <c r="AK9269" s="207" t="s">
        <v>13869</v>
      </c>
      <c r="AL9269" s="208">
        <v>17753.27</v>
      </c>
      <c r="AM9269" s="93"/>
      <c r="AN9269" s="93"/>
      <c r="AO9269" s="93"/>
    </row>
    <row r="9270" spans="28:41" x14ac:dyDescent="0.55000000000000004">
      <c r="AB9270" s="276" t="s">
        <v>68781</v>
      </c>
      <c r="AC9270" s="277">
        <v>1850</v>
      </c>
      <c r="AE9270" s="246" t="s">
        <v>64613</v>
      </c>
      <c r="AF9270" s="247">
        <v>37.5</v>
      </c>
      <c r="AH9270" s="226" t="s">
        <v>53046</v>
      </c>
      <c r="AI9270" s="227">
        <v>28562</v>
      </c>
      <c r="AK9270" s="207" t="s">
        <v>13870</v>
      </c>
      <c r="AL9270" s="208">
        <v>481491.66</v>
      </c>
      <c r="AM9270" s="93"/>
      <c r="AN9270" s="93"/>
      <c r="AO9270" s="93"/>
    </row>
    <row r="9271" spans="28:41" x14ac:dyDescent="0.55000000000000004">
      <c r="AB9271" s="276" t="s">
        <v>39491</v>
      </c>
      <c r="AC9271" s="277">
        <v>844897.18</v>
      </c>
      <c r="AE9271" s="246" t="s">
        <v>64614</v>
      </c>
      <c r="AF9271" s="247">
        <v>893.26</v>
      </c>
      <c r="AH9271" s="226" t="s">
        <v>53047</v>
      </c>
      <c r="AI9271" s="227">
        <v>166572.62</v>
      </c>
      <c r="AK9271" s="207" t="s">
        <v>23367</v>
      </c>
      <c r="AL9271" s="208">
        <v>217960.08</v>
      </c>
      <c r="AM9271" s="93"/>
      <c r="AN9271" s="93"/>
      <c r="AO9271" s="93"/>
    </row>
    <row r="9272" spans="28:41" x14ac:dyDescent="0.55000000000000004">
      <c r="AB9272" s="276" t="s">
        <v>68782</v>
      </c>
      <c r="AC9272" s="277">
        <v>256606.78</v>
      </c>
      <c r="AE9272" s="246" t="s">
        <v>23690</v>
      </c>
      <c r="AF9272" s="247">
        <v>28792.38</v>
      </c>
      <c r="AH9272" s="226" t="s">
        <v>53048</v>
      </c>
      <c r="AI9272" s="227">
        <v>245663.13</v>
      </c>
      <c r="AK9272" s="207" t="s">
        <v>23368</v>
      </c>
      <c r="AL9272" s="208">
        <v>135997.42000000001</v>
      </c>
      <c r="AM9272" s="93"/>
      <c r="AN9272" s="93"/>
      <c r="AO9272" s="93"/>
    </row>
    <row r="9273" spans="28:41" x14ac:dyDescent="0.55000000000000004">
      <c r="AB9273" s="276" t="s">
        <v>39492</v>
      </c>
      <c r="AC9273" s="277">
        <v>324.83</v>
      </c>
      <c r="AE9273" s="246" t="s">
        <v>23692</v>
      </c>
      <c r="AF9273" s="247">
        <v>2122.14</v>
      </c>
      <c r="AH9273" s="226" t="s">
        <v>45198</v>
      </c>
      <c r="AI9273" s="227">
        <v>120413.84</v>
      </c>
      <c r="AK9273" s="207" t="s">
        <v>23369</v>
      </c>
      <c r="AL9273" s="208">
        <v>465379.89</v>
      </c>
      <c r="AM9273" s="93"/>
      <c r="AN9273" s="93"/>
      <c r="AO9273" s="93"/>
    </row>
    <row r="9274" spans="28:41" x14ac:dyDescent="0.55000000000000004">
      <c r="AB9274" s="276" t="s">
        <v>39493</v>
      </c>
      <c r="AC9274" s="277">
        <v>1320.84</v>
      </c>
      <c r="AE9274" s="246" t="s">
        <v>23693</v>
      </c>
      <c r="AF9274" s="247">
        <v>1211.92</v>
      </c>
      <c r="AH9274" s="226" t="s">
        <v>45199</v>
      </c>
      <c r="AI9274" s="227">
        <v>41459.360000000001</v>
      </c>
      <c r="AK9274" s="207" t="s">
        <v>23370</v>
      </c>
      <c r="AL9274" s="208">
        <v>-278.82</v>
      </c>
      <c r="AM9274" s="93"/>
      <c r="AN9274" s="93"/>
      <c r="AO9274" s="93"/>
    </row>
    <row r="9275" spans="28:41" x14ac:dyDescent="0.55000000000000004">
      <c r="AB9275" s="276" t="s">
        <v>39494</v>
      </c>
      <c r="AC9275" s="277">
        <v>18.59</v>
      </c>
      <c r="AE9275" s="246" t="s">
        <v>35278</v>
      </c>
      <c r="AF9275" s="247">
        <v>1169.92</v>
      </c>
      <c r="AH9275" s="226" t="s">
        <v>47075</v>
      </c>
      <c r="AI9275" s="227">
        <v>93666.67</v>
      </c>
      <c r="AK9275" s="207" t="s">
        <v>23371</v>
      </c>
      <c r="AL9275" s="208">
        <v>8701.76</v>
      </c>
      <c r="AM9275" s="93"/>
      <c r="AN9275" s="93"/>
      <c r="AO9275" s="93"/>
    </row>
    <row r="9276" spans="28:41" x14ac:dyDescent="0.55000000000000004">
      <c r="AB9276" s="276" t="s">
        <v>39495</v>
      </c>
      <c r="AC9276" s="277">
        <v>80.680000000000007</v>
      </c>
      <c r="AE9276" s="246" t="s">
        <v>23694</v>
      </c>
      <c r="AF9276" s="247">
        <v>316</v>
      </c>
      <c r="AH9276" s="226" t="s">
        <v>48081</v>
      </c>
      <c r="AI9276" s="227">
        <v>2890.86</v>
      </c>
      <c r="AK9276" s="207" t="s">
        <v>23372</v>
      </c>
      <c r="AL9276" s="208">
        <v>645.61</v>
      </c>
      <c r="AM9276" s="93"/>
      <c r="AN9276" s="93"/>
      <c r="AO9276" s="93"/>
    </row>
    <row r="9277" spans="28:41" x14ac:dyDescent="0.55000000000000004">
      <c r="AB9277" s="276" t="s">
        <v>45613</v>
      </c>
      <c r="AC9277" s="277">
        <v>482636.15</v>
      </c>
      <c r="AE9277" s="246" t="s">
        <v>49006</v>
      </c>
      <c r="AF9277" s="247">
        <v>8195</v>
      </c>
      <c r="AH9277" s="226" t="s">
        <v>49001</v>
      </c>
      <c r="AI9277" s="227">
        <v>111515.69</v>
      </c>
      <c r="AK9277" s="207" t="s">
        <v>23373</v>
      </c>
      <c r="AL9277" s="208">
        <v>1814.68</v>
      </c>
      <c r="AM9277" s="93"/>
      <c r="AN9277" s="93"/>
      <c r="AO9277" s="93"/>
    </row>
    <row r="9278" spans="28:41" x14ac:dyDescent="0.55000000000000004">
      <c r="AB9278" s="276" t="s">
        <v>58684</v>
      </c>
      <c r="AC9278" s="277">
        <v>-565.89</v>
      </c>
      <c r="AE9278" s="246" t="s">
        <v>53051</v>
      </c>
      <c r="AF9278" s="247">
        <v>13404.67</v>
      </c>
      <c r="AH9278" s="226" t="s">
        <v>49002</v>
      </c>
      <c r="AI9278" s="227">
        <v>633.05999999999995</v>
      </c>
      <c r="AK9278" s="207" t="s">
        <v>23374</v>
      </c>
      <c r="AL9278" s="208">
        <v>569130</v>
      </c>
      <c r="AM9278" s="93"/>
      <c r="AN9278" s="93"/>
      <c r="AO9278" s="93"/>
    </row>
    <row r="9279" spans="28:41" x14ac:dyDescent="0.55000000000000004">
      <c r="AB9279" s="276" t="s">
        <v>62814</v>
      </c>
      <c r="AC9279" s="277">
        <v>45224.23</v>
      </c>
      <c r="AE9279" s="246" t="s">
        <v>53053</v>
      </c>
      <c r="AF9279" s="247">
        <v>985.93</v>
      </c>
      <c r="AH9279" s="226" t="s">
        <v>53049</v>
      </c>
      <c r="AI9279" s="227">
        <v>5000</v>
      </c>
      <c r="AK9279" s="207" t="s">
        <v>23375</v>
      </c>
      <c r="AL9279" s="208">
        <v>4705620.0999999996</v>
      </c>
      <c r="AM9279" s="93"/>
      <c r="AN9279" s="93"/>
      <c r="AO9279" s="93"/>
    </row>
    <row r="9280" spans="28:41" x14ac:dyDescent="0.55000000000000004">
      <c r="AB9280" s="276" t="s">
        <v>68783</v>
      </c>
      <c r="AC9280" s="277">
        <v>-492.51</v>
      </c>
      <c r="AE9280" s="246" t="s">
        <v>40448</v>
      </c>
      <c r="AF9280" s="247">
        <v>42448.3</v>
      </c>
      <c r="AH9280" s="226" t="s">
        <v>48082</v>
      </c>
      <c r="AI9280" s="227">
        <v>100</v>
      </c>
      <c r="AK9280" s="207" t="s">
        <v>23376</v>
      </c>
      <c r="AL9280" s="208">
        <v>1308523.8500000001</v>
      </c>
      <c r="AM9280" s="93"/>
      <c r="AN9280" s="93"/>
      <c r="AO9280" s="93"/>
    </row>
    <row r="9281" spans="28:41" x14ac:dyDescent="0.55000000000000004">
      <c r="AB9281" s="276" t="s">
        <v>68784</v>
      </c>
      <c r="AC9281" s="277">
        <v>4052.11</v>
      </c>
      <c r="AE9281" s="246" t="s">
        <v>40449</v>
      </c>
      <c r="AF9281" s="247">
        <v>37862.99</v>
      </c>
      <c r="AH9281" s="226" t="s">
        <v>53050</v>
      </c>
      <c r="AI9281" s="227">
        <v>2998.2</v>
      </c>
      <c r="AK9281" s="207" t="s">
        <v>23377</v>
      </c>
      <c r="AL9281" s="208">
        <v>727500</v>
      </c>
      <c r="AM9281" s="93"/>
      <c r="AN9281" s="93"/>
      <c r="AO9281" s="93"/>
    </row>
    <row r="9282" spans="28:41" x14ac:dyDescent="0.55000000000000004">
      <c r="AB9282" s="276" t="s">
        <v>45614</v>
      </c>
      <c r="AC9282" s="277">
        <v>6027.51</v>
      </c>
      <c r="AE9282" s="246" t="s">
        <v>40450</v>
      </c>
      <c r="AF9282" s="247">
        <v>48485</v>
      </c>
      <c r="AH9282" s="226" t="s">
        <v>48083</v>
      </c>
      <c r="AI9282" s="227">
        <v>13600</v>
      </c>
      <c r="AK9282" s="207" t="s">
        <v>23378</v>
      </c>
      <c r="AL9282" s="208">
        <v>285311</v>
      </c>
      <c r="AM9282" s="93"/>
      <c r="AN9282" s="93"/>
      <c r="AO9282" s="93"/>
    </row>
    <row r="9283" spans="28:41" x14ac:dyDescent="0.55000000000000004">
      <c r="AB9283" s="276" t="s">
        <v>58686</v>
      </c>
      <c r="AC9283" s="277">
        <v>-345.98</v>
      </c>
      <c r="AE9283" s="246" t="s">
        <v>40451</v>
      </c>
      <c r="AF9283" s="247">
        <v>30317.57</v>
      </c>
      <c r="AH9283" s="226" t="s">
        <v>49003</v>
      </c>
      <c r="AI9283" s="227">
        <v>1058.3599999999999</v>
      </c>
      <c r="AK9283" s="207" t="s">
        <v>23379</v>
      </c>
      <c r="AL9283" s="208">
        <v>11307.23</v>
      </c>
      <c r="AM9283" s="93"/>
      <c r="AN9283" s="93"/>
      <c r="AO9283" s="93"/>
    </row>
    <row r="9284" spans="28:41" x14ac:dyDescent="0.55000000000000004">
      <c r="AB9284" s="276" t="s">
        <v>64924</v>
      </c>
      <c r="AC9284" s="277">
        <v>24762.13</v>
      </c>
      <c r="AE9284" s="246" t="s">
        <v>40452</v>
      </c>
      <c r="AF9284" s="247">
        <v>11441.75</v>
      </c>
      <c r="AH9284" s="226" t="s">
        <v>45200</v>
      </c>
      <c r="AI9284" s="227">
        <v>102586.16</v>
      </c>
      <c r="AK9284" s="207" t="s">
        <v>23380</v>
      </c>
      <c r="AL9284" s="208">
        <v>2884456.77</v>
      </c>
      <c r="AM9284" s="93"/>
      <c r="AN9284" s="93"/>
      <c r="AO9284" s="93"/>
    </row>
    <row r="9285" spans="28:41" x14ac:dyDescent="0.55000000000000004">
      <c r="AB9285" s="276" t="s">
        <v>64926</v>
      </c>
      <c r="AC9285" s="277">
        <v>1894.26</v>
      </c>
      <c r="AE9285" s="246" t="s">
        <v>40453</v>
      </c>
      <c r="AF9285" s="247">
        <v>32167.599999999999</v>
      </c>
      <c r="AH9285" s="226" t="s">
        <v>45201</v>
      </c>
      <c r="AI9285" s="227">
        <v>7847.84</v>
      </c>
      <c r="AK9285" s="207" t="s">
        <v>23381</v>
      </c>
      <c r="AL9285" s="208">
        <v>80501.679999999993</v>
      </c>
      <c r="AM9285" s="93"/>
      <c r="AN9285" s="93"/>
      <c r="AO9285" s="93"/>
    </row>
    <row r="9286" spans="28:41" x14ac:dyDescent="0.55000000000000004">
      <c r="AB9286" s="276" t="s">
        <v>64927</v>
      </c>
      <c r="AC9286" s="277">
        <v>6195.5</v>
      </c>
      <c r="AE9286" s="246" t="s">
        <v>40454</v>
      </c>
      <c r="AF9286" s="247">
        <v>14083.08</v>
      </c>
      <c r="AH9286" s="226" t="s">
        <v>45202</v>
      </c>
      <c r="AI9286" s="227">
        <v>256606.25</v>
      </c>
      <c r="AK9286" s="207" t="s">
        <v>13874</v>
      </c>
      <c r="AL9286" s="208">
        <v>2352292.44</v>
      </c>
      <c r="AM9286" s="93"/>
      <c r="AN9286" s="93"/>
      <c r="AO9286" s="93"/>
    </row>
    <row r="9287" spans="28:41" x14ac:dyDescent="0.55000000000000004">
      <c r="AB9287" s="276" t="s">
        <v>70794</v>
      </c>
      <c r="AC9287" s="277">
        <v>2025</v>
      </c>
      <c r="AE9287" s="246" t="s">
        <v>63260</v>
      </c>
      <c r="AF9287" s="247">
        <v>954.48</v>
      </c>
      <c r="AH9287" s="226" t="s">
        <v>45203</v>
      </c>
      <c r="AI9287" s="227">
        <v>19630.38</v>
      </c>
      <c r="AK9287" s="207" t="s">
        <v>23382</v>
      </c>
      <c r="AL9287" s="208">
        <v>55252.84</v>
      </c>
      <c r="AM9287" s="93"/>
      <c r="AN9287" s="93"/>
      <c r="AO9287" s="93"/>
    </row>
    <row r="9288" spans="28:41" x14ac:dyDescent="0.55000000000000004">
      <c r="AB9288" s="276" t="s">
        <v>66726</v>
      </c>
      <c r="AC9288" s="277">
        <v>32498.81</v>
      </c>
      <c r="AE9288" s="246" t="s">
        <v>57612</v>
      </c>
      <c r="AF9288" s="247">
        <v>5998.16</v>
      </c>
      <c r="AH9288" s="226" t="s">
        <v>23579</v>
      </c>
      <c r="AI9288" s="227">
        <v>20474.54</v>
      </c>
      <c r="AK9288" s="207" t="s">
        <v>23383</v>
      </c>
      <c r="AL9288" s="208">
        <v>18604.509999999998</v>
      </c>
      <c r="AM9288" s="93"/>
      <c r="AN9288" s="93"/>
      <c r="AO9288" s="93"/>
    </row>
    <row r="9289" spans="28:41" x14ac:dyDescent="0.55000000000000004">
      <c r="AB9289" s="276" t="s">
        <v>61602</v>
      </c>
      <c r="AC9289" s="277">
        <v>24053.96</v>
      </c>
      <c r="AE9289" s="246" t="s">
        <v>57613</v>
      </c>
      <c r="AF9289" s="247">
        <v>583.02</v>
      </c>
      <c r="AH9289" s="226" t="s">
        <v>23580</v>
      </c>
      <c r="AI9289" s="227">
        <v>19395.97</v>
      </c>
      <c r="AK9289" s="207" t="s">
        <v>13875</v>
      </c>
      <c r="AL9289" s="208">
        <v>181888.78</v>
      </c>
      <c r="AM9289" s="93"/>
      <c r="AN9289" s="93"/>
      <c r="AO9289" s="93"/>
    </row>
    <row r="9290" spans="28:41" x14ac:dyDescent="0.55000000000000004">
      <c r="AB9290" s="276" t="s">
        <v>61603</v>
      </c>
      <c r="AC9290" s="277">
        <v>1840.31</v>
      </c>
      <c r="AE9290" s="246" t="s">
        <v>57614</v>
      </c>
      <c r="AF9290" s="247">
        <v>13217.5</v>
      </c>
      <c r="AH9290" s="226" t="s">
        <v>23581</v>
      </c>
      <c r="AI9290" s="227">
        <v>10844.7</v>
      </c>
      <c r="AK9290" s="207" t="s">
        <v>13876</v>
      </c>
      <c r="AL9290" s="208">
        <v>533865.68000000005</v>
      </c>
      <c r="AM9290" s="93"/>
      <c r="AN9290" s="93"/>
      <c r="AO9290" s="93"/>
    </row>
    <row r="9291" spans="28:41" x14ac:dyDescent="0.55000000000000004">
      <c r="AB9291" s="276" t="s">
        <v>61604</v>
      </c>
      <c r="AC9291" s="277">
        <v>4415.96</v>
      </c>
      <c r="AE9291" s="246" t="s">
        <v>23728</v>
      </c>
      <c r="AF9291" s="247">
        <v>54.99</v>
      </c>
      <c r="AH9291" s="226" t="s">
        <v>23582</v>
      </c>
      <c r="AI9291" s="227">
        <v>6480</v>
      </c>
      <c r="AK9291" s="207" t="s">
        <v>23384</v>
      </c>
      <c r="AL9291" s="208">
        <v>462088.48</v>
      </c>
      <c r="AM9291" s="93"/>
      <c r="AN9291" s="93"/>
      <c r="AO9291" s="93"/>
    </row>
    <row r="9292" spans="28:41" x14ac:dyDescent="0.55000000000000004">
      <c r="AB9292" s="276" t="s">
        <v>68785</v>
      </c>
      <c r="AC9292" s="277">
        <v>16000</v>
      </c>
      <c r="AE9292" s="246" t="s">
        <v>23731</v>
      </c>
      <c r="AF9292" s="247">
        <v>2784.72</v>
      </c>
      <c r="AH9292" s="226" t="s">
        <v>23583</v>
      </c>
      <c r="AI9292" s="227">
        <v>2680</v>
      </c>
      <c r="AK9292" s="207" t="s">
        <v>23385</v>
      </c>
      <c r="AL9292" s="208">
        <v>558.59</v>
      </c>
      <c r="AM9292" s="93"/>
      <c r="AN9292" s="93"/>
      <c r="AO9292" s="93"/>
    </row>
    <row r="9293" spans="28:41" x14ac:dyDescent="0.55000000000000004">
      <c r="AB9293" s="276" t="s">
        <v>69805</v>
      </c>
      <c r="AC9293" s="277">
        <v>67390.539999999994</v>
      </c>
      <c r="AE9293" s="246" t="s">
        <v>57615</v>
      </c>
      <c r="AF9293" s="247">
        <v>2703</v>
      </c>
      <c r="AH9293" s="226" t="s">
        <v>23584</v>
      </c>
      <c r="AI9293" s="227">
        <v>205.02</v>
      </c>
      <c r="AK9293" s="207" t="s">
        <v>23386</v>
      </c>
      <c r="AL9293" s="208">
        <v>728461</v>
      </c>
      <c r="AM9293" s="93"/>
      <c r="AN9293" s="93"/>
      <c r="AO9293" s="93"/>
    </row>
    <row r="9294" spans="28:41" x14ac:dyDescent="0.55000000000000004">
      <c r="AB9294" s="276" t="s">
        <v>70795</v>
      </c>
      <c r="AC9294" s="277">
        <v>475</v>
      </c>
      <c r="AE9294" s="246" t="s">
        <v>48089</v>
      </c>
      <c r="AF9294" s="247">
        <v>3621.2</v>
      </c>
      <c r="AH9294" s="226" t="s">
        <v>23585</v>
      </c>
      <c r="AI9294" s="227">
        <v>581.02</v>
      </c>
      <c r="AK9294" s="207" t="s">
        <v>23387</v>
      </c>
      <c r="AL9294" s="208">
        <v>624195</v>
      </c>
      <c r="AM9294" s="93"/>
      <c r="AN9294" s="93"/>
      <c r="AO9294" s="93"/>
    </row>
    <row r="9295" spans="28:41" x14ac:dyDescent="0.55000000000000004">
      <c r="AB9295" s="276" t="s">
        <v>59225</v>
      </c>
      <c r="AC9295" s="277">
        <v>829.99</v>
      </c>
      <c r="AE9295" s="246" t="s">
        <v>48090</v>
      </c>
      <c r="AF9295" s="247">
        <v>277.02999999999997</v>
      </c>
      <c r="AH9295" s="226" t="s">
        <v>23586</v>
      </c>
      <c r="AI9295" s="227">
        <v>65.25</v>
      </c>
      <c r="AK9295" s="207" t="s">
        <v>23388</v>
      </c>
      <c r="AL9295" s="208">
        <v>448866.8</v>
      </c>
      <c r="AM9295" s="93"/>
      <c r="AN9295" s="93"/>
      <c r="AO9295" s="93"/>
    </row>
    <row r="9296" spans="28:41" x14ac:dyDescent="0.55000000000000004">
      <c r="AB9296" s="276" t="s">
        <v>58891</v>
      </c>
      <c r="AC9296" s="277">
        <v>670</v>
      </c>
      <c r="AE9296" s="246" t="s">
        <v>48091</v>
      </c>
      <c r="AF9296" s="247">
        <v>665.4</v>
      </c>
      <c r="AH9296" s="226" t="s">
        <v>36466</v>
      </c>
      <c r="AI9296" s="227">
        <v>37000</v>
      </c>
      <c r="AK9296" s="207" t="s">
        <v>23389</v>
      </c>
      <c r="AL9296" s="208">
        <v>33141.660000000003</v>
      </c>
      <c r="AM9296" s="93"/>
      <c r="AN9296" s="93"/>
      <c r="AO9296" s="93"/>
    </row>
    <row r="9297" spans="28:41" x14ac:dyDescent="0.55000000000000004">
      <c r="AB9297" s="276" t="s">
        <v>62815</v>
      </c>
      <c r="AC9297" s="277">
        <v>3797.97</v>
      </c>
      <c r="AE9297" s="246" t="s">
        <v>36472</v>
      </c>
      <c r="AF9297" s="247">
        <v>5613.32</v>
      </c>
      <c r="AH9297" s="226" t="s">
        <v>23588</v>
      </c>
      <c r="AI9297" s="227">
        <v>1760</v>
      </c>
      <c r="AK9297" s="207" t="s">
        <v>23390</v>
      </c>
      <c r="AL9297" s="208">
        <v>96994.6</v>
      </c>
      <c r="AM9297" s="93"/>
      <c r="AN9297" s="93"/>
      <c r="AO9297" s="93"/>
    </row>
    <row r="9298" spans="28:41" x14ac:dyDescent="0.55000000000000004">
      <c r="AB9298" s="276" t="s">
        <v>62816</v>
      </c>
      <c r="AC9298" s="277">
        <v>290.5</v>
      </c>
      <c r="AE9298" s="246" t="s">
        <v>59710</v>
      </c>
      <c r="AF9298" s="247">
        <v>7701.44</v>
      </c>
      <c r="AH9298" s="226" t="s">
        <v>23589</v>
      </c>
      <c r="AI9298" s="227">
        <v>134.65</v>
      </c>
      <c r="AK9298" s="207" t="s">
        <v>23391</v>
      </c>
      <c r="AL9298" s="208">
        <v>666521.74</v>
      </c>
      <c r="AM9298" s="93"/>
      <c r="AN9298" s="93"/>
      <c r="AO9298" s="93"/>
    </row>
    <row r="9299" spans="28:41" x14ac:dyDescent="0.55000000000000004">
      <c r="AB9299" s="276" t="s">
        <v>62817</v>
      </c>
      <c r="AC9299" s="277">
        <v>950.24</v>
      </c>
      <c r="AE9299" s="246" t="s">
        <v>62117</v>
      </c>
      <c r="AF9299" s="247">
        <v>58154.25</v>
      </c>
      <c r="AH9299" s="226" t="s">
        <v>23590</v>
      </c>
      <c r="AI9299" s="227">
        <v>381.59</v>
      </c>
      <c r="AK9299" s="207" t="s">
        <v>23392</v>
      </c>
      <c r="AL9299" s="208">
        <v>195532.73</v>
      </c>
      <c r="AM9299" s="93"/>
      <c r="AN9299" s="93"/>
      <c r="AO9299" s="93"/>
    </row>
    <row r="9300" spans="28:41" x14ac:dyDescent="0.55000000000000004">
      <c r="AB9300" s="276" t="s">
        <v>61123</v>
      </c>
      <c r="AC9300" s="277">
        <v>129096.1</v>
      </c>
      <c r="AE9300" s="246" t="s">
        <v>62118</v>
      </c>
      <c r="AF9300" s="247">
        <v>4204.17</v>
      </c>
      <c r="AH9300" s="226" t="s">
        <v>39298</v>
      </c>
      <c r="AI9300" s="227">
        <v>30650.9</v>
      </c>
      <c r="AK9300" s="207" t="s">
        <v>23393</v>
      </c>
      <c r="AL9300" s="208">
        <v>817671.91</v>
      </c>
      <c r="AM9300" s="93"/>
      <c r="AN9300" s="93"/>
      <c r="AO9300" s="93"/>
    </row>
    <row r="9301" spans="28:41" x14ac:dyDescent="0.55000000000000004">
      <c r="AB9301" s="276" t="s">
        <v>61124</v>
      </c>
      <c r="AC9301" s="277">
        <v>21400</v>
      </c>
      <c r="AE9301" s="246" t="s">
        <v>62119</v>
      </c>
      <c r="AF9301" s="247">
        <v>14247.81</v>
      </c>
      <c r="AH9301" s="226" t="s">
        <v>39299</v>
      </c>
      <c r="AI9301" s="227">
        <v>3960.89</v>
      </c>
      <c r="AK9301" s="207" t="s">
        <v>23394</v>
      </c>
      <c r="AL9301" s="208">
        <v>88475.95</v>
      </c>
      <c r="AM9301" s="93"/>
      <c r="AN9301" s="93"/>
      <c r="AO9301" s="93"/>
    </row>
    <row r="9302" spans="28:41" x14ac:dyDescent="0.55000000000000004">
      <c r="AB9302" s="276" t="s">
        <v>34156</v>
      </c>
      <c r="AC9302" s="277">
        <v>7549.36</v>
      </c>
      <c r="AE9302" s="246" t="s">
        <v>62120</v>
      </c>
      <c r="AF9302" s="247">
        <v>6101.2</v>
      </c>
      <c r="AH9302" s="226" t="s">
        <v>42695</v>
      </c>
      <c r="AI9302" s="227">
        <v>6748.83</v>
      </c>
      <c r="AK9302" s="207" t="s">
        <v>23395</v>
      </c>
      <c r="AL9302" s="208">
        <v>36125</v>
      </c>
      <c r="AM9302" s="93"/>
      <c r="AN9302" s="93"/>
      <c r="AO9302" s="93"/>
    </row>
    <row r="9303" spans="28:41" x14ac:dyDescent="0.55000000000000004">
      <c r="AB9303" s="276" t="s">
        <v>34157</v>
      </c>
      <c r="AC9303" s="277">
        <v>55981.64</v>
      </c>
      <c r="AE9303" s="246" t="s">
        <v>62121</v>
      </c>
      <c r="AF9303" s="247">
        <v>22112.9</v>
      </c>
      <c r="AH9303" s="226" t="s">
        <v>39300</v>
      </c>
      <c r="AI9303" s="227">
        <v>417.6</v>
      </c>
      <c r="AK9303" s="207" t="s">
        <v>23396</v>
      </c>
      <c r="AL9303" s="208">
        <v>110501.85</v>
      </c>
      <c r="AM9303" s="93"/>
      <c r="AN9303" s="93"/>
      <c r="AO9303" s="93"/>
    </row>
    <row r="9304" spans="28:41" x14ac:dyDescent="0.55000000000000004">
      <c r="AB9304" s="276" t="s">
        <v>27892</v>
      </c>
      <c r="AC9304" s="277">
        <v>4633.3500000000004</v>
      </c>
      <c r="AE9304" s="246" t="s">
        <v>62122</v>
      </c>
      <c r="AF9304" s="247">
        <v>1691.5</v>
      </c>
      <c r="AH9304" s="226" t="s">
        <v>39301</v>
      </c>
      <c r="AI9304" s="227">
        <v>3000</v>
      </c>
      <c r="AK9304" s="207" t="s">
        <v>23397</v>
      </c>
      <c r="AL9304" s="208">
        <v>327411.15000000002</v>
      </c>
      <c r="AM9304" s="93"/>
      <c r="AN9304" s="93"/>
      <c r="AO9304" s="93"/>
    </row>
    <row r="9305" spans="28:41" x14ac:dyDescent="0.55000000000000004">
      <c r="AB9305" s="276" t="s">
        <v>27893</v>
      </c>
      <c r="AC9305" s="277">
        <v>14574.02</v>
      </c>
      <c r="AE9305" s="246" t="s">
        <v>62123</v>
      </c>
      <c r="AF9305" s="247">
        <v>5417.6</v>
      </c>
      <c r="AH9305" s="226" t="s">
        <v>39302</v>
      </c>
      <c r="AI9305" s="227">
        <v>2745.17</v>
      </c>
      <c r="AK9305" s="207" t="s">
        <v>23398</v>
      </c>
      <c r="AL9305" s="208">
        <v>1739555</v>
      </c>
      <c r="AM9305" s="93"/>
      <c r="AN9305" s="93"/>
      <c r="AO9305" s="93"/>
    </row>
    <row r="9306" spans="28:41" x14ac:dyDescent="0.55000000000000004">
      <c r="AB9306" s="276" t="s">
        <v>34160</v>
      </c>
      <c r="AC9306" s="277">
        <v>8603.0400000000009</v>
      </c>
      <c r="AE9306" s="246" t="s">
        <v>23756</v>
      </c>
      <c r="AF9306" s="247">
        <v>5208.34</v>
      </c>
      <c r="AH9306" s="226" t="s">
        <v>36467</v>
      </c>
      <c r="AI9306" s="227">
        <v>45448.5</v>
      </c>
      <c r="AK9306" s="207" t="s">
        <v>23399</v>
      </c>
      <c r="AL9306" s="208">
        <v>11213</v>
      </c>
      <c r="AM9306" s="93"/>
      <c r="AN9306" s="93"/>
      <c r="AO9306" s="93"/>
    </row>
    <row r="9307" spans="28:41" x14ac:dyDescent="0.55000000000000004">
      <c r="AB9307" s="276" t="s">
        <v>56596</v>
      </c>
      <c r="AC9307" s="277">
        <v>1754.53</v>
      </c>
      <c r="AE9307" s="246" t="s">
        <v>40462</v>
      </c>
      <c r="AF9307" s="247">
        <v>368.25</v>
      </c>
      <c r="AH9307" s="226" t="s">
        <v>42696</v>
      </c>
      <c r="AI9307" s="227">
        <v>13677.25</v>
      </c>
      <c r="AK9307" s="207" t="s">
        <v>23400</v>
      </c>
      <c r="AL9307" s="208">
        <v>2812.5</v>
      </c>
      <c r="AM9307" s="93"/>
      <c r="AN9307" s="93"/>
      <c r="AO9307" s="93"/>
    </row>
    <row r="9308" spans="28:41" x14ac:dyDescent="0.55000000000000004">
      <c r="AB9308" s="276" t="s">
        <v>56597</v>
      </c>
      <c r="AC9308" s="277">
        <v>6664.75</v>
      </c>
      <c r="AE9308" s="246" t="s">
        <v>40463</v>
      </c>
      <c r="AF9308" s="247">
        <v>1255.2</v>
      </c>
      <c r="AH9308" s="226" t="s">
        <v>42697</v>
      </c>
      <c r="AI9308" s="227">
        <v>25950</v>
      </c>
      <c r="AK9308" s="207" t="s">
        <v>23401</v>
      </c>
      <c r="AL9308" s="208">
        <v>14426.46</v>
      </c>
      <c r="AM9308" s="93"/>
      <c r="AN9308" s="93"/>
      <c r="AO9308" s="93"/>
    </row>
    <row r="9309" spans="28:41" x14ac:dyDescent="0.55000000000000004">
      <c r="AB9309" s="276" t="s">
        <v>53797</v>
      </c>
      <c r="AC9309" s="277">
        <v>644.11</v>
      </c>
      <c r="AE9309" s="246" t="s">
        <v>40464</v>
      </c>
      <c r="AF9309" s="247">
        <v>647.87</v>
      </c>
      <c r="AH9309" s="226" t="s">
        <v>36468</v>
      </c>
      <c r="AI9309" s="227">
        <v>14182</v>
      </c>
      <c r="AK9309" s="207" t="s">
        <v>23402</v>
      </c>
      <c r="AL9309" s="208">
        <v>2910.99</v>
      </c>
      <c r="AM9309" s="93"/>
      <c r="AN9309" s="93"/>
      <c r="AO9309" s="93"/>
    </row>
    <row r="9310" spans="28:41" x14ac:dyDescent="0.55000000000000004">
      <c r="AB9310" s="276" t="s">
        <v>56598</v>
      </c>
      <c r="AC9310" s="277">
        <v>1809.07</v>
      </c>
      <c r="AE9310" s="246" t="s">
        <v>40466</v>
      </c>
      <c r="AF9310" s="247">
        <v>93528.63</v>
      </c>
      <c r="AH9310" s="226" t="s">
        <v>42698</v>
      </c>
      <c r="AI9310" s="227">
        <v>8150</v>
      </c>
      <c r="AK9310" s="207" t="s">
        <v>23403</v>
      </c>
      <c r="AL9310" s="208">
        <v>187545.04</v>
      </c>
      <c r="AM9310" s="93"/>
      <c r="AN9310" s="93"/>
      <c r="AO9310" s="93"/>
    </row>
    <row r="9311" spans="28:41" x14ac:dyDescent="0.55000000000000004">
      <c r="AB9311" s="276" t="s">
        <v>68786</v>
      </c>
      <c r="AC9311" s="277">
        <v>593.69000000000005</v>
      </c>
      <c r="AE9311" s="246" t="s">
        <v>40467</v>
      </c>
      <c r="AF9311" s="247">
        <v>7124.04</v>
      </c>
      <c r="AH9311" s="226" t="s">
        <v>47076</v>
      </c>
      <c r="AI9311" s="227">
        <v>41788.019999999997</v>
      </c>
      <c r="AK9311" s="207" t="s">
        <v>23404</v>
      </c>
      <c r="AL9311" s="208">
        <v>4160.55</v>
      </c>
      <c r="AM9311" s="93"/>
      <c r="AN9311" s="93"/>
      <c r="AO9311" s="93"/>
    </row>
    <row r="9312" spans="28:41" x14ac:dyDescent="0.55000000000000004">
      <c r="AB9312" s="276" t="s">
        <v>50425</v>
      </c>
      <c r="AC9312" s="277">
        <v>152.41999999999999</v>
      </c>
      <c r="AE9312" s="246" t="s">
        <v>40468</v>
      </c>
      <c r="AF9312" s="247">
        <v>22549.63</v>
      </c>
      <c r="AH9312" s="226" t="s">
        <v>49004</v>
      </c>
      <c r="AI9312" s="227">
        <v>7705</v>
      </c>
      <c r="AK9312" s="207" t="s">
        <v>23405</v>
      </c>
      <c r="AL9312" s="208">
        <v>62152.83</v>
      </c>
      <c r="AM9312" s="93"/>
      <c r="AN9312" s="93"/>
      <c r="AO9312" s="93"/>
    </row>
    <row r="9313" spans="28:41" x14ac:dyDescent="0.55000000000000004">
      <c r="AB9313" s="276" t="s">
        <v>63801</v>
      </c>
      <c r="AC9313" s="277">
        <v>319.25</v>
      </c>
      <c r="AE9313" s="246" t="s">
        <v>40469</v>
      </c>
      <c r="AF9313" s="247">
        <v>16778.28</v>
      </c>
      <c r="AH9313" s="226" t="s">
        <v>42699</v>
      </c>
      <c r="AI9313" s="227">
        <v>5371.02</v>
      </c>
      <c r="AK9313" s="207" t="s">
        <v>23406</v>
      </c>
      <c r="AL9313" s="208">
        <v>1772.8</v>
      </c>
      <c r="AM9313" s="93"/>
      <c r="AN9313" s="93"/>
      <c r="AO9313" s="93"/>
    </row>
    <row r="9314" spans="28:41" x14ac:dyDescent="0.55000000000000004">
      <c r="AB9314" s="276" t="s">
        <v>56599</v>
      </c>
      <c r="AC9314" s="277">
        <v>14847.13</v>
      </c>
      <c r="AE9314" s="246" t="s">
        <v>23776</v>
      </c>
      <c r="AF9314" s="247">
        <v>36474.410000000003</v>
      </c>
      <c r="AH9314" s="226" t="s">
        <v>49005</v>
      </c>
      <c r="AI9314" s="227">
        <v>1706.28</v>
      </c>
      <c r="AK9314" s="207" t="s">
        <v>23407</v>
      </c>
      <c r="AL9314" s="208">
        <v>141729.19</v>
      </c>
      <c r="AM9314" s="93"/>
      <c r="AN9314" s="93"/>
      <c r="AO9314" s="93"/>
    </row>
    <row r="9315" spans="28:41" x14ac:dyDescent="0.55000000000000004">
      <c r="AB9315" s="276" t="s">
        <v>56600</v>
      </c>
      <c r="AC9315" s="277">
        <v>1160.22</v>
      </c>
      <c r="AE9315" s="246" t="s">
        <v>56333</v>
      </c>
      <c r="AF9315" s="247">
        <v>268517.17</v>
      </c>
      <c r="AH9315" s="226" t="s">
        <v>40444</v>
      </c>
      <c r="AI9315" s="227">
        <v>6920.8</v>
      </c>
      <c r="AK9315" s="207" t="s">
        <v>23408</v>
      </c>
      <c r="AL9315" s="208">
        <v>2243099.04</v>
      </c>
      <c r="AM9315" s="93"/>
      <c r="AN9315" s="93"/>
      <c r="AO9315" s="93"/>
    </row>
    <row r="9316" spans="28:41" x14ac:dyDescent="0.55000000000000004">
      <c r="AB9316" s="276" t="s">
        <v>56601</v>
      </c>
      <c r="AC9316" s="277">
        <v>3453.48</v>
      </c>
      <c r="AE9316" s="246" t="s">
        <v>56334</v>
      </c>
      <c r="AF9316" s="247">
        <v>69473.63</v>
      </c>
      <c r="AH9316" s="226" t="s">
        <v>45204</v>
      </c>
      <c r="AI9316" s="227">
        <v>33075</v>
      </c>
      <c r="AK9316" s="207" t="s">
        <v>23409</v>
      </c>
      <c r="AL9316" s="208">
        <v>13620.73</v>
      </c>
      <c r="AM9316" s="93"/>
      <c r="AN9316" s="93"/>
      <c r="AO9316" s="93"/>
    </row>
    <row r="9317" spans="28:41" x14ac:dyDescent="0.55000000000000004">
      <c r="AB9317" s="276" t="s">
        <v>50426</v>
      </c>
      <c r="AC9317" s="277">
        <v>4500</v>
      </c>
      <c r="AE9317" s="246" t="s">
        <v>50174</v>
      </c>
      <c r="AF9317" s="247">
        <v>24761.46</v>
      </c>
      <c r="AH9317" s="226" t="s">
        <v>45205</v>
      </c>
      <c r="AI9317" s="227">
        <v>125949.48</v>
      </c>
      <c r="AK9317" s="207" t="s">
        <v>23410</v>
      </c>
      <c r="AL9317" s="208">
        <v>1105199.69</v>
      </c>
      <c r="AM9317" s="93"/>
      <c r="AN9317" s="93"/>
      <c r="AO9317" s="93"/>
    </row>
    <row r="9318" spans="28:41" x14ac:dyDescent="0.55000000000000004">
      <c r="AB9318" s="276" t="s">
        <v>56602</v>
      </c>
      <c r="AC9318" s="277">
        <v>5731.65</v>
      </c>
      <c r="AE9318" s="246" t="s">
        <v>55260</v>
      </c>
      <c r="AF9318" s="247">
        <v>2523.4</v>
      </c>
      <c r="AH9318" s="226" t="s">
        <v>45206</v>
      </c>
      <c r="AI9318" s="227">
        <v>8644.5</v>
      </c>
      <c r="AK9318" s="207" t="s">
        <v>23411</v>
      </c>
      <c r="AL9318" s="208">
        <v>102010.43</v>
      </c>
      <c r="AM9318" s="93"/>
      <c r="AN9318" s="93"/>
      <c r="AO9318" s="93"/>
    </row>
    <row r="9319" spans="28:41" x14ac:dyDescent="0.55000000000000004">
      <c r="AB9319" s="276" t="s">
        <v>56603</v>
      </c>
      <c r="AC9319" s="277">
        <v>62509.87</v>
      </c>
      <c r="AE9319" s="246" t="s">
        <v>56335</v>
      </c>
      <c r="AF9319" s="247">
        <v>47255.64</v>
      </c>
      <c r="AH9319" s="226" t="s">
        <v>45207</v>
      </c>
      <c r="AI9319" s="227">
        <v>64900</v>
      </c>
      <c r="AK9319" s="207" t="s">
        <v>23412</v>
      </c>
      <c r="AL9319" s="208">
        <v>461024.89</v>
      </c>
      <c r="AM9319" s="93"/>
      <c r="AN9319" s="93"/>
      <c r="AO9319" s="93"/>
    </row>
    <row r="9320" spans="28:41" x14ac:dyDescent="0.55000000000000004">
      <c r="AB9320" s="276" t="s">
        <v>56604</v>
      </c>
      <c r="AC9320" s="277">
        <v>141035.76</v>
      </c>
      <c r="AE9320" s="246" t="s">
        <v>55261</v>
      </c>
      <c r="AF9320" s="247">
        <v>2092.39</v>
      </c>
      <c r="AH9320" s="226" t="s">
        <v>45208</v>
      </c>
      <c r="AI9320" s="227">
        <v>4964.79</v>
      </c>
      <c r="AK9320" s="207" t="s">
        <v>23413</v>
      </c>
      <c r="AL9320" s="208">
        <v>319137.23</v>
      </c>
      <c r="AM9320" s="93"/>
      <c r="AN9320" s="93"/>
      <c r="AO9320" s="93"/>
    </row>
    <row r="9321" spans="28:41" x14ac:dyDescent="0.55000000000000004">
      <c r="AB9321" s="276" t="s">
        <v>53798</v>
      </c>
      <c r="AC9321" s="277">
        <v>991931.98</v>
      </c>
      <c r="AE9321" s="246" t="s">
        <v>62703</v>
      </c>
      <c r="AF9321" s="247">
        <v>401.58</v>
      </c>
      <c r="AH9321" s="226" t="s">
        <v>23611</v>
      </c>
      <c r="AI9321" s="227">
        <v>5797.72</v>
      </c>
      <c r="AK9321" s="207" t="s">
        <v>23414</v>
      </c>
      <c r="AL9321" s="208">
        <v>1065.31</v>
      </c>
      <c r="AM9321" s="93"/>
      <c r="AN9321" s="93"/>
      <c r="AO9321" s="93"/>
    </row>
    <row r="9322" spans="28:41" x14ac:dyDescent="0.55000000000000004">
      <c r="AB9322" s="276" t="s">
        <v>53799</v>
      </c>
      <c r="AC9322" s="277">
        <v>269511.83</v>
      </c>
      <c r="AE9322" s="246" t="s">
        <v>62704</v>
      </c>
      <c r="AF9322" s="247">
        <v>31.77</v>
      </c>
      <c r="AH9322" s="226" t="s">
        <v>39306</v>
      </c>
      <c r="AI9322" s="227">
        <v>2659</v>
      </c>
      <c r="AK9322" s="207" t="s">
        <v>23415</v>
      </c>
      <c r="AL9322" s="208">
        <v>13963.8</v>
      </c>
      <c r="AM9322" s="93"/>
      <c r="AN9322" s="93"/>
      <c r="AO9322" s="93"/>
    </row>
    <row r="9323" spans="28:41" x14ac:dyDescent="0.55000000000000004">
      <c r="AB9323" s="276" t="s">
        <v>68787</v>
      </c>
      <c r="AC9323" s="277">
        <v>275309.36</v>
      </c>
      <c r="AE9323" s="246" t="s">
        <v>56336</v>
      </c>
      <c r="AF9323" s="247">
        <v>17805.86</v>
      </c>
      <c r="AH9323" s="226" t="s">
        <v>50154</v>
      </c>
      <c r="AI9323" s="227">
        <v>349</v>
      </c>
      <c r="AK9323" s="207" t="s">
        <v>23416</v>
      </c>
      <c r="AL9323" s="208">
        <v>477272.27</v>
      </c>
      <c r="AM9323" s="93"/>
      <c r="AN9323" s="93"/>
      <c r="AO9323" s="93"/>
    </row>
    <row r="9324" spans="28:41" x14ac:dyDescent="0.55000000000000004">
      <c r="AB9324" s="276" t="s">
        <v>53801</v>
      </c>
      <c r="AC9324" s="277">
        <v>363022.52</v>
      </c>
      <c r="AE9324" s="246" t="s">
        <v>56337</v>
      </c>
      <c r="AF9324" s="247">
        <v>1362.14</v>
      </c>
      <c r="AH9324" s="226" t="s">
        <v>36469</v>
      </c>
      <c r="AI9324" s="227">
        <v>9666</v>
      </c>
      <c r="AK9324" s="207" t="s">
        <v>23417</v>
      </c>
      <c r="AL9324" s="208">
        <v>820996.36</v>
      </c>
      <c r="AM9324" s="93"/>
      <c r="AN9324" s="93"/>
      <c r="AO9324" s="93"/>
    </row>
    <row r="9325" spans="28:41" x14ac:dyDescent="0.55000000000000004">
      <c r="AB9325" s="276" t="s">
        <v>56605</v>
      </c>
      <c r="AC9325" s="277">
        <v>132543.14000000001</v>
      </c>
      <c r="AE9325" s="246" t="s">
        <v>56338</v>
      </c>
      <c r="AF9325" s="247">
        <v>265171.39</v>
      </c>
      <c r="AH9325" s="226" t="s">
        <v>39307</v>
      </c>
      <c r="AI9325" s="227">
        <v>4470.96</v>
      </c>
      <c r="AK9325" s="207" t="s">
        <v>23418</v>
      </c>
      <c r="AL9325" s="208">
        <v>425967.3</v>
      </c>
      <c r="AM9325" s="93"/>
      <c r="AN9325" s="93"/>
      <c r="AO9325" s="93"/>
    </row>
    <row r="9326" spans="28:41" x14ac:dyDescent="0.55000000000000004">
      <c r="AB9326" s="276" t="s">
        <v>56606</v>
      </c>
      <c r="AC9326" s="277">
        <v>103702.28</v>
      </c>
      <c r="AE9326" s="246" t="s">
        <v>56339</v>
      </c>
      <c r="AF9326" s="247">
        <v>167964.28</v>
      </c>
      <c r="AH9326" s="226" t="s">
        <v>39308</v>
      </c>
      <c r="AI9326" s="227">
        <v>342.04</v>
      </c>
      <c r="AK9326" s="207" t="s">
        <v>23419</v>
      </c>
      <c r="AL9326" s="208">
        <v>1020835.86</v>
      </c>
      <c r="AM9326" s="93"/>
      <c r="AN9326" s="93"/>
      <c r="AO9326" s="93"/>
    </row>
    <row r="9327" spans="28:41" x14ac:dyDescent="0.55000000000000004">
      <c r="AB9327" s="276" t="s">
        <v>53803</v>
      </c>
      <c r="AC9327" s="277">
        <v>38937</v>
      </c>
      <c r="AE9327" s="246" t="s">
        <v>56340</v>
      </c>
      <c r="AF9327" s="247">
        <v>32196.33</v>
      </c>
      <c r="AH9327" s="226" t="s">
        <v>35275</v>
      </c>
      <c r="AI9327" s="227">
        <v>31380</v>
      </c>
      <c r="AK9327" s="207" t="s">
        <v>23420</v>
      </c>
      <c r="AL9327" s="208">
        <v>10522.4</v>
      </c>
      <c r="AM9327" s="93"/>
      <c r="AN9327" s="93"/>
      <c r="AO9327" s="93"/>
    </row>
    <row r="9328" spans="28:41" x14ac:dyDescent="0.55000000000000004">
      <c r="AB9328" s="276" t="s">
        <v>68788</v>
      </c>
      <c r="AC9328" s="277">
        <v>67644</v>
      </c>
      <c r="AE9328" s="246" t="s">
        <v>56341</v>
      </c>
      <c r="AF9328" s="247">
        <v>6196.97</v>
      </c>
      <c r="AH9328" s="226" t="s">
        <v>35276</v>
      </c>
      <c r="AI9328" s="227">
        <v>36260</v>
      </c>
      <c r="AK9328" s="207" t="s">
        <v>23421</v>
      </c>
      <c r="AL9328" s="208">
        <v>29869.22</v>
      </c>
      <c r="AM9328" s="93"/>
      <c r="AN9328" s="93"/>
      <c r="AO9328" s="93"/>
    </row>
    <row r="9329" spans="28:41" x14ac:dyDescent="0.55000000000000004">
      <c r="AB9329" s="276" t="s">
        <v>68789</v>
      </c>
      <c r="AC9329" s="277">
        <v>29450.400000000001</v>
      </c>
      <c r="AE9329" s="246" t="s">
        <v>56342</v>
      </c>
      <c r="AF9329" s="247">
        <v>56179.79</v>
      </c>
      <c r="AH9329" s="226" t="s">
        <v>39309</v>
      </c>
      <c r="AI9329" s="227">
        <v>4000</v>
      </c>
      <c r="AK9329" s="207" t="s">
        <v>23422</v>
      </c>
      <c r="AL9329" s="208">
        <v>6</v>
      </c>
      <c r="AM9329" s="93"/>
      <c r="AN9329" s="93"/>
      <c r="AO9329" s="93"/>
    </row>
    <row r="9330" spans="28:41" x14ac:dyDescent="0.55000000000000004">
      <c r="AB9330" s="276" t="s">
        <v>57870</v>
      </c>
      <c r="AC9330" s="277">
        <v>17823.59</v>
      </c>
      <c r="AE9330" s="246" t="s">
        <v>56343</v>
      </c>
      <c r="AF9330" s="247">
        <v>1961.27</v>
      </c>
      <c r="AH9330" s="226" t="s">
        <v>47077</v>
      </c>
      <c r="AI9330" s="227">
        <v>2543</v>
      </c>
      <c r="AK9330" s="207" t="s">
        <v>23423</v>
      </c>
      <c r="AL9330" s="208">
        <v>1709850.62</v>
      </c>
      <c r="AM9330" s="93"/>
      <c r="AN9330" s="93"/>
      <c r="AO9330" s="93"/>
    </row>
    <row r="9331" spans="28:41" x14ac:dyDescent="0.55000000000000004">
      <c r="AB9331" s="276" t="s">
        <v>53804</v>
      </c>
      <c r="AC9331" s="277">
        <v>1859.53</v>
      </c>
      <c r="AE9331" s="246" t="s">
        <v>62705</v>
      </c>
      <c r="AF9331" s="247">
        <v>584.23</v>
      </c>
      <c r="AH9331" s="226" t="s">
        <v>40445</v>
      </c>
      <c r="AI9331" s="227">
        <v>8730.92</v>
      </c>
      <c r="AK9331" s="207" t="s">
        <v>23424</v>
      </c>
      <c r="AL9331" s="208">
        <v>98500</v>
      </c>
      <c r="AM9331" s="93"/>
      <c r="AN9331" s="93"/>
      <c r="AO9331" s="93"/>
    </row>
    <row r="9332" spans="28:41" x14ac:dyDescent="0.55000000000000004">
      <c r="AB9332" s="276" t="s">
        <v>55427</v>
      </c>
      <c r="AC9332" s="277">
        <v>125767.06</v>
      </c>
      <c r="AE9332" s="246" t="s">
        <v>62706</v>
      </c>
      <c r="AF9332" s="247">
        <v>32.43</v>
      </c>
      <c r="AH9332" s="226" t="s">
        <v>40446</v>
      </c>
      <c r="AI9332" s="227">
        <v>6858.97</v>
      </c>
      <c r="AK9332" s="207" t="s">
        <v>23425</v>
      </c>
      <c r="AL9332" s="208">
        <v>360210.1</v>
      </c>
      <c r="AM9332" s="93"/>
      <c r="AN9332" s="93"/>
      <c r="AO9332" s="93"/>
    </row>
    <row r="9333" spans="28:41" x14ac:dyDescent="0.55000000000000004">
      <c r="AB9333" s="276" t="s">
        <v>42945</v>
      </c>
      <c r="AC9333" s="277">
        <v>9750</v>
      </c>
      <c r="AE9333" s="246" t="s">
        <v>56344</v>
      </c>
      <c r="AF9333" s="247">
        <v>645218.92000000004</v>
      </c>
      <c r="AH9333" s="226" t="s">
        <v>48084</v>
      </c>
      <c r="AI9333" s="227">
        <v>3558.69</v>
      </c>
      <c r="AK9333" s="207" t="s">
        <v>23426</v>
      </c>
      <c r="AL9333" s="208">
        <v>11846.5</v>
      </c>
      <c r="AM9333" s="93"/>
      <c r="AN9333" s="93"/>
      <c r="AO9333" s="93"/>
    </row>
    <row r="9334" spans="28:41" x14ac:dyDescent="0.55000000000000004">
      <c r="AB9334" s="276" t="s">
        <v>59226</v>
      </c>
      <c r="AC9334" s="277">
        <v>29461.49</v>
      </c>
      <c r="AE9334" s="246" t="s">
        <v>56345</v>
      </c>
      <c r="AF9334" s="247">
        <v>128853.05</v>
      </c>
      <c r="AH9334" s="226" t="s">
        <v>45209</v>
      </c>
      <c r="AI9334" s="227">
        <v>32627.040000000001</v>
      </c>
      <c r="AK9334" s="207" t="s">
        <v>23427</v>
      </c>
      <c r="AL9334" s="208">
        <v>721182.25</v>
      </c>
      <c r="AM9334" s="93"/>
      <c r="AN9334" s="93"/>
      <c r="AO9334" s="93"/>
    </row>
    <row r="9335" spans="28:41" x14ac:dyDescent="0.55000000000000004">
      <c r="AB9335" s="276" t="s">
        <v>56607</v>
      </c>
      <c r="AC9335" s="277">
        <v>2448.3000000000002</v>
      </c>
      <c r="AE9335" s="246" t="s">
        <v>36477</v>
      </c>
      <c r="AF9335" s="247">
        <v>56700.1</v>
      </c>
      <c r="AH9335" s="226" t="s">
        <v>45210</v>
      </c>
      <c r="AI9335" s="227">
        <v>2495.96</v>
      </c>
      <c r="AK9335" s="207" t="s">
        <v>23428</v>
      </c>
      <c r="AL9335" s="208">
        <v>83032.31</v>
      </c>
      <c r="AM9335" s="93"/>
      <c r="AN9335" s="93"/>
      <c r="AO9335" s="93"/>
    </row>
    <row r="9336" spans="28:41" x14ac:dyDescent="0.55000000000000004">
      <c r="AB9336" s="276" t="s">
        <v>70101</v>
      </c>
      <c r="AC9336" s="277">
        <v>9530.08</v>
      </c>
      <c r="AE9336" s="246" t="s">
        <v>36478</v>
      </c>
      <c r="AF9336" s="247">
        <v>17867.45</v>
      </c>
      <c r="AH9336" s="226" t="s">
        <v>45211</v>
      </c>
      <c r="AI9336" s="227">
        <v>144675</v>
      </c>
      <c r="AK9336" s="207" t="s">
        <v>23429</v>
      </c>
      <c r="AL9336" s="208">
        <v>595435.62</v>
      </c>
      <c r="AM9336" s="93"/>
      <c r="AN9336" s="93"/>
      <c r="AO9336" s="93"/>
    </row>
    <row r="9337" spans="28:41" x14ac:dyDescent="0.55000000000000004">
      <c r="AB9337" s="276" t="s">
        <v>56608</v>
      </c>
      <c r="AC9337" s="277">
        <v>53537.35</v>
      </c>
      <c r="AE9337" s="246" t="s">
        <v>45231</v>
      </c>
      <c r="AF9337" s="247">
        <v>1893</v>
      </c>
      <c r="AH9337" s="226" t="s">
        <v>45212</v>
      </c>
      <c r="AI9337" s="227">
        <v>11067.66</v>
      </c>
      <c r="AK9337" s="207" t="s">
        <v>23430</v>
      </c>
      <c r="AL9337" s="208">
        <v>2824027.7</v>
      </c>
      <c r="AM9337" s="93"/>
      <c r="AN9337" s="93"/>
      <c r="AO9337" s="93"/>
    </row>
    <row r="9338" spans="28:41" x14ac:dyDescent="0.55000000000000004">
      <c r="AB9338" s="276" t="s">
        <v>70102</v>
      </c>
      <c r="AC9338" s="277">
        <v>355.27</v>
      </c>
      <c r="AE9338" s="246" t="s">
        <v>59711</v>
      </c>
      <c r="AF9338" s="247">
        <v>18849.189999999999</v>
      </c>
      <c r="AH9338" s="226" t="s">
        <v>42700</v>
      </c>
      <c r="AI9338" s="227">
        <v>1525</v>
      </c>
      <c r="AK9338" s="207" t="s">
        <v>23431</v>
      </c>
      <c r="AL9338" s="208">
        <v>1375234.93</v>
      </c>
      <c r="AM9338" s="93"/>
      <c r="AN9338" s="93"/>
      <c r="AO9338" s="93"/>
    </row>
    <row r="9339" spans="28:41" x14ac:dyDescent="0.55000000000000004">
      <c r="AB9339" s="276" t="s">
        <v>42946</v>
      </c>
      <c r="AC9339" s="277">
        <v>200266.12</v>
      </c>
      <c r="AE9339" s="246" t="s">
        <v>62124</v>
      </c>
      <c r="AF9339" s="247">
        <v>3392.5</v>
      </c>
      <c r="AH9339" s="226" t="s">
        <v>50155</v>
      </c>
      <c r="AI9339" s="227">
        <v>6200</v>
      </c>
      <c r="AK9339" s="207" t="s">
        <v>23432</v>
      </c>
      <c r="AL9339" s="208">
        <v>218315.23</v>
      </c>
      <c r="AM9339" s="93"/>
      <c r="AN9339" s="93"/>
      <c r="AO9339" s="93"/>
    </row>
    <row r="9340" spans="28:41" x14ac:dyDescent="0.55000000000000004">
      <c r="AB9340" s="276" t="s">
        <v>42947</v>
      </c>
      <c r="AC9340" s="277">
        <v>627926.53</v>
      </c>
      <c r="AE9340" s="246" t="s">
        <v>62125</v>
      </c>
      <c r="AF9340" s="247">
        <v>245.68</v>
      </c>
      <c r="AH9340" s="226" t="s">
        <v>23631</v>
      </c>
      <c r="AI9340" s="227">
        <v>99.62</v>
      </c>
      <c r="AK9340" s="207" t="s">
        <v>23433</v>
      </c>
      <c r="AL9340" s="208">
        <v>1271865.6100000001</v>
      </c>
      <c r="AM9340" s="93"/>
      <c r="AN9340" s="93"/>
      <c r="AO9340" s="93"/>
    </row>
    <row r="9341" spans="28:41" x14ac:dyDescent="0.55000000000000004">
      <c r="AB9341" s="276" t="s">
        <v>56609</v>
      </c>
      <c r="AC9341" s="277">
        <v>385009.88</v>
      </c>
      <c r="AE9341" s="246" t="s">
        <v>59712</v>
      </c>
      <c r="AF9341" s="247">
        <v>18849.189999999999</v>
      </c>
      <c r="AH9341" s="226" t="s">
        <v>50156</v>
      </c>
      <c r="AI9341" s="227">
        <v>15.28</v>
      </c>
      <c r="AK9341" s="207" t="s">
        <v>23434</v>
      </c>
      <c r="AL9341" s="208">
        <v>9709704.5800000001</v>
      </c>
      <c r="AM9341" s="93"/>
      <c r="AN9341" s="93"/>
      <c r="AO9341" s="93"/>
    </row>
    <row r="9342" spans="28:41" x14ac:dyDescent="0.55000000000000004">
      <c r="AB9342" s="276" t="s">
        <v>63386</v>
      </c>
      <c r="AC9342" s="277">
        <v>14000</v>
      </c>
      <c r="AE9342" s="246" t="s">
        <v>57616</v>
      </c>
      <c r="AF9342" s="247">
        <v>5084.5</v>
      </c>
      <c r="AH9342" s="226" t="s">
        <v>23633</v>
      </c>
      <c r="AI9342" s="227">
        <v>5.85</v>
      </c>
      <c r="AK9342" s="207" t="s">
        <v>23435</v>
      </c>
      <c r="AL9342" s="208">
        <v>68870.91</v>
      </c>
      <c r="AM9342" s="93"/>
      <c r="AN9342" s="93"/>
      <c r="AO9342" s="93"/>
    </row>
    <row r="9343" spans="28:41" x14ac:dyDescent="0.55000000000000004">
      <c r="AB9343" s="276" t="s">
        <v>53806</v>
      </c>
      <c r="AC9343" s="277">
        <v>41258.07</v>
      </c>
      <c r="AE9343" s="246" t="s">
        <v>47082</v>
      </c>
      <c r="AF9343" s="247">
        <v>4562.92</v>
      </c>
      <c r="AH9343" s="226" t="s">
        <v>23634</v>
      </c>
      <c r="AI9343" s="227">
        <v>-39.26</v>
      </c>
      <c r="AK9343" s="207" t="s">
        <v>23436</v>
      </c>
      <c r="AL9343" s="208">
        <v>5268.78</v>
      </c>
      <c r="AM9343" s="93"/>
      <c r="AN9343" s="93"/>
      <c r="AO9343" s="93"/>
    </row>
    <row r="9344" spans="28:41" x14ac:dyDescent="0.55000000000000004">
      <c r="AB9344" s="276" t="s">
        <v>64929</v>
      </c>
      <c r="AC9344" s="277">
        <v>511623.74</v>
      </c>
      <c r="AE9344" s="246" t="s">
        <v>64615</v>
      </c>
      <c r="AF9344" s="247">
        <v>4555.2</v>
      </c>
      <c r="AH9344" s="226" t="s">
        <v>50157</v>
      </c>
      <c r="AI9344" s="227">
        <v>583.44000000000005</v>
      </c>
      <c r="AK9344" s="207" t="s">
        <v>23437</v>
      </c>
      <c r="AL9344" s="208">
        <v>14931.64</v>
      </c>
      <c r="AM9344" s="93"/>
      <c r="AN9344" s="93"/>
      <c r="AO9344" s="93"/>
    </row>
    <row r="9345" spans="28:41" x14ac:dyDescent="0.55000000000000004">
      <c r="AB9345" s="276" t="s">
        <v>39505</v>
      </c>
      <c r="AC9345" s="277">
        <v>271151.02</v>
      </c>
      <c r="AE9345" s="246" t="s">
        <v>57617</v>
      </c>
      <c r="AF9345" s="247">
        <v>91384.72</v>
      </c>
      <c r="AH9345" s="226" t="s">
        <v>23635</v>
      </c>
      <c r="AI9345" s="227">
        <v>-8389.93</v>
      </c>
      <c r="AK9345" s="207" t="s">
        <v>23438</v>
      </c>
      <c r="AL9345" s="208">
        <v>344.35</v>
      </c>
      <c r="AM9345" s="93"/>
      <c r="AN9345" s="93"/>
      <c r="AO9345" s="93"/>
    </row>
    <row r="9346" spans="28:41" x14ac:dyDescent="0.55000000000000004">
      <c r="AB9346" s="276" t="s">
        <v>35692</v>
      </c>
      <c r="AC9346" s="277">
        <v>160665.34</v>
      </c>
      <c r="AE9346" s="246" t="s">
        <v>57618</v>
      </c>
      <c r="AF9346" s="247">
        <v>49302.16</v>
      </c>
      <c r="AH9346" s="226" t="s">
        <v>23638</v>
      </c>
      <c r="AI9346" s="227">
        <v>2129.0100000000002</v>
      </c>
      <c r="AK9346" s="207" t="s">
        <v>23439</v>
      </c>
      <c r="AL9346" s="208">
        <v>2205.88</v>
      </c>
      <c r="AM9346" s="93"/>
      <c r="AN9346" s="93"/>
      <c r="AO9346" s="93"/>
    </row>
    <row r="9347" spans="28:41" x14ac:dyDescent="0.55000000000000004">
      <c r="AB9347" s="276" t="s">
        <v>57871</v>
      </c>
      <c r="AC9347" s="277">
        <v>8417.75</v>
      </c>
      <c r="AE9347" s="246" t="s">
        <v>62126</v>
      </c>
      <c r="AF9347" s="247">
        <v>4285.5</v>
      </c>
      <c r="AH9347" s="226" t="s">
        <v>23640</v>
      </c>
      <c r="AI9347" s="227">
        <v>5356.14</v>
      </c>
      <c r="AK9347" s="207" t="s">
        <v>23440</v>
      </c>
      <c r="AL9347" s="208">
        <v>200022.8</v>
      </c>
      <c r="AM9347" s="93"/>
      <c r="AN9347" s="93"/>
      <c r="AO9347" s="93"/>
    </row>
    <row r="9348" spans="28:41" x14ac:dyDescent="0.55000000000000004">
      <c r="AB9348" s="276" t="s">
        <v>59848</v>
      </c>
      <c r="AC9348" s="277">
        <v>-3419.06</v>
      </c>
      <c r="AE9348" s="246" t="s">
        <v>59713</v>
      </c>
      <c r="AF9348" s="247">
        <v>542.23</v>
      </c>
      <c r="AH9348" s="226" t="s">
        <v>42701</v>
      </c>
      <c r="AI9348" s="227">
        <v>63934.43</v>
      </c>
      <c r="AK9348" s="207" t="s">
        <v>23441</v>
      </c>
      <c r="AL9348" s="208">
        <v>68164.63</v>
      </c>
      <c r="AM9348" s="93"/>
      <c r="AN9348" s="93"/>
      <c r="AO9348" s="93"/>
    </row>
    <row r="9349" spans="28:41" x14ac:dyDescent="0.55000000000000004">
      <c r="AB9349" s="276" t="s">
        <v>55428</v>
      </c>
      <c r="AC9349" s="277">
        <v>948282.95</v>
      </c>
      <c r="AE9349" s="246" t="s">
        <v>61494</v>
      </c>
      <c r="AF9349" s="247">
        <v>21067.08</v>
      </c>
      <c r="AH9349" s="226" t="s">
        <v>42702</v>
      </c>
      <c r="AI9349" s="227">
        <v>4450</v>
      </c>
      <c r="AK9349" s="207" t="s">
        <v>23442</v>
      </c>
      <c r="AL9349" s="208">
        <v>54421.63</v>
      </c>
      <c r="AM9349" s="93"/>
      <c r="AN9349" s="93"/>
      <c r="AO9349" s="93"/>
    </row>
    <row r="9350" spans="28:41" x14ac:dyDescent="0.55000000000000004">
      <c r="AB9350" s="276" t="s">
        <v>69894</v>
      </c>
      <c r="AC9350" s="277">
        <v>82763.429999999993</v>
      </c>
      <c r="AE9350" s="246" t="s">
        <v>49009</v>
      </c>
      <c r="AF9350" s="247">
        <v>12549.2</v>
      </c>
      <c r="AH9350" s="226" t="s">
        <v>42703</v>
      </c>
      <c r="AI9350" s="227">
        <v>4795.38</v>
      </c>
      <c r="AK9350" s="207" t="s">
        <v>23443</v>
      </c>
      <c r="AL9350" s="208">
        <v>23114.240000000002</v>
      </c>
      <c r="AM9350" s="93"/>
      <c r="AN9350" s="93"/>
      <c r="AO9350" s="93"/>
    </row>
    <row r="9351" spans="28:41" x14ac:dyDescent="0.55000000000000004">
      <c r="AB9351" s="276" t="s">
        <v>49167</v>
      </c>
      <c r="AC9351" s="277">
        <v>19043.25</v>
      </c>
      <c r="AE9351" s="246" t="s">
        <v>59714</v>
      </c>
      <c r="AF9351" s="247">
        <v>11929.24</v>
      </c>
      <c r="AH9351" s="226" t="s">
        <v>50158</v>
      </c>
      <c r="AI9351" s="227">
        <v>1266.55</v>
      </c>
      <c r="AK9351" s="207" t="s">
        <v>23444</v>
      </c>
      <c r="AL9351" s="208">
        <v>69936.649999999994</v>
      </c>
      <c r="AM9351" s="93"/>
      <c r="AN9351" s="93"/>
      <c r="AO9351" s="93"/>
    </row>
    <row r="9352" spans="28:41" x14ac:dyDescent="0.55000000000000004">
      <c r="AB9352" s="276" t="s">
        <v>45623</v>
      </c>
      <c r="AC9352" s="277">
        <v>3725.7</v>
      </c>
      <c r="AE9352" s="246" t="s">
        <v>61495</v>
      </c>
      <c r="AF9352" s="247">
        <v>8240</v>
      </c>
      <c r="AH9352" s="226" t="s">
        <v>50159</v>
      </c>
      <c r="AI9352" s="227">
        <v>208.19</v>
      </c>
      <c r="AK9352" s="207" t="s">
        <v>23445</v>
      </c>
      <c r="AL9352" s="208">
        <v>24532.12</v>
      </c>
      <c r="AM9352" s="93"/>
      <c r="AN9352" s="93"/>
      <c r="AO9352" s="93"/>
    </row>
    <row r="9353" spans="28:41" x14ac:dyDescent="0.55000000000000004">
      <c r="AB9353" s="276" t="s">
        <v>59849</v>
      </c>
      <c r="AC9353" s="277">
        <v>-71.790000000000006</v>
      </c>
      <c r="AE9353" s="246" t="s">
        <v>60606</v>
      </c>
      <c r="AF9353" s="247">
        <v>840.35</v>
      </c>
      <c r="AH9353" s="226" t="s">
        <v>23645</v>
      </c>
      <c r="AI9353" s="227">
        <v>268.83999999999997</v>
      </c>
      <c r="AK9353" s="207" t="s">
        <v>23446</v>
      </c>
      <c r="AL9353" s="208">
        <v>1609.92</v>
      </c>
      <c r="AM9353" s="93"/>
      <c r="AN9353" s="93"/>
      <c r="AO9353" s="93"/>
    </row>
    <row r="9354" spans="28:41" x14ac:dyDescent="0.55000000000000004">
      <c r="AB9354" s="276" t="s">
        <v>49170</v>
      </c>
      <c r="AC9354" s="277">
        <v>11778.37</v>
      </c>
      <c r="AE9354" s="246" t="s">
        <v>13894</v>
      </c>
      <c r="AF9354" s="247">
        <v>1925</v>
      </c>
      <c r="AH9354" s="226" t="s">
        <v>23646</v>
      </c>
      <c r="AI9354" s="227">
        <v>290.52</v>
      </c>
      <c r="AK9354" s="207" t="s">
        <v>23447</v>
      </c>
      <c r="AL9354" s="208">
        <v>34.799999999999997</v>
      </c>
      <c r="AM9354" s="93"/>
      <c r="AN9354" s="93"/>
      <c r="AO9354" s="93"/>
    </row>
    <row r="9355" spans="28:41" x14ac:dyDescent="0.55000000000000004">
      <c r="AB9355" s="276" t="s">
        <v>70796</v>
      </c>
      <c r="AC9355" s="277">
        <v>1048.3900000000001</v>
      </c>
      <c r="AE9355" s="246" t="s">
        <v>59715</v>
      </c>
      <c r="AF9355" s="247">
        <v>49135</v>
      </c>
      <c r="AH9355" s="226" t="s">
        <v>50160</v>
      </c>
      <c r="AI9355" s="227">
        <v>36997.26</v>
      </c>
      <c r="AK9355" s="207" t="s">
        <v>23448</v>
      </c>
      <c r="AL9355" s="208">
        <v>10857.25</v>
      </c>
      <c r="AM9355" s="93"/>
      <c r="AN9355" s="93"/>
      <c r="AO9355" s="93"/>
    </row>
    <row r="9356" spans="28:41" x14ac:dyDescent="0.55000000000000004">
      <c r="AB9356" s="276" t="s">
        <v>64930</v>
      </c>
      <c r="AC9356" s="277">
        <v>16426.79</v>
      </c>
      <c r="AE9356" s="246" t="s">
        <v>55262</v>
      </c>
      <c r="AF9356" s="247">
        <v>781.3</v>
      </c>
      <c r="AH9356" s="226" t="s">
        <v>23647</v>
      </c>
      <c r="AI9356" s="227">
        <v>176.38</v>
      </c>
      <c r="AK9356" s="207" t="s">
        <v>23449</v>
      </c>
      <c r="AL9356" s="208">
        <v>88278.25</v>
      </c>
      <c r="AM9356" s="93"/>
      <c r="AN9356" s="93"/>
      <c r="AO9356" s="93"/>
    </row>
    <row r="9357" spans="28:41" x14ac:dyDescent="0.55000000000000004">
      <c r="AB9357" s="276" t="s">
        <v>64931</v>
      </c>
      <c r="AC9357" s="277">
        <v>1322.56</v>
      </c>
      <c r="AE9357" s="246" t="s">
        <v>55263</v>
      </c>
      <c r="AF9357" s="247">
        <v>137.69999999999999</v>
      </c>
      <c r="AH9357" s="226" t="s">
        <v>42704</v>
      </c>
      <c r="AI9357" s="227">
        <v>9.42</v>
      </c>
      <c r="AK9357" s="207" t="s">
        <v>23450</v>
      </c>
      <c r="AL9357" s="208">
        <v>6734.72</v>
      </c>
      <c r="AM9357" s="93"/>
      <c r="AN9357" s="93"/>
      <c r="AO9357" s="93"/>
    </row>
    <row r="9358" spans="28:41" x14ac:dyDescent="0.55000000000000004">
      <c r="AB9358" s="276" t="s">
        <v>64932</v>
      </c>
      <c r="AC9358" s="277">
        <v>4239.95</v>
      </c>
      <c r="AE9358" s="246" t="s">
        <v>47084</v>
      </c>
      <c r="AF9358" s="247">
        <v>125530.7</v>
      </c>
      <c r="AH9358" s="226" t="s">
        <v>42705</v>
      </c>
      <c r="AI9358" s="227">
        <v>1277.8</v>
      </c>
      <c r="AK9358" s="207" t="s">
        <v>23451</v>
      </c>
      <c r="AL9358" s="208">
        <v>441.39</v>
      </c>
      <c r="AM9358" s="93"/>
      <c r="AN9358" s="93"/>
      <c r="AO9358" s="93"/>
    </row>
    <row r="9359" spans="28:41" x14ac:dyDescent="0.55000000000000004">
      <c r="AB9359" s="276" t="s">
        <v>62490</v>
      </c>
      <c r="AC9359" s="277">
        <v>24000</v>
      </c>
      <c r="AE9359" s="246" t="s">
        <v>59138</v>
      </c>
      <c r="AF9359" s="247">
        <v>93634.81</v>
      </c>
      <c r="AH9359" s="226" t="s">
        <v>42706</v>
      </c>
      <c r="AI9359" s="227">
        <v>1000</v>
      </c>
      <c r="AK9359" s="207" t="s">
        <v>23452</v>
      </c>
      <c r="AL9359" s="208">
        <v>1.2</v>
      </c>
      <c r="AM9359" s="93"/>
      <c r="AN9359" s="93"/>
      <c r="AO9359" s="93"/>
    </row>
    <row r="9360" spans="28:41" x14ac:dyDescent="0.55000000000000004">
      <c r="AB9360" s="276" t="s">
        <v>70797</v>
      </c>
      <c r="AC9360" s="277">
        <v>863.13</v>
      </c>
      <c r="AE9360" s="246" t="s">
        <v>35280</v>
      </c>
      <c r="AF9360" s="247">
        <v>4052</v>
      </c>
      <c r="AH9360" s="226" t="s">
        <v>42707</v>
      </c>
      <c r="AI9360" s="227">
        <v>81100</v>
      </c>
      <c r="AK9360" s="207" t="s">
        <v>23453</v>
      </c>
      <c r="AL9360" s="208">
        <v>76497.100000000006</v>
      </c>
      <c r="AM9360" s="93"/>
      <c r="AN9360" s="93"/>
      <c r="AO9360" s="93"/>
    </row>
    <row r="9361" spans="28:41" x14ac:dyDescent="0.55000000000000004">
      <c r="AB9361" s="276" t="s">
        <v>69895</v>
      </c>
      <c r="AC9361" s="277">
        <v>19573.939999999999</v>
      </c>
      <c r="AE9361" s="246" t="s">
        <v>42722</v>
      </c>
      <c r="AF9361" s="247">
        <v>14217.68</v>
      </c>
      <c r="AH9361" s="226" t="s">
        <v>50161</v>
      </c>
      <c r="AI9361" s="227">
        <v>11000</v>
      </c>
      <c r="AK9361" s="207" t="s">
        <v>23454</v>
      </c>
      <c r="AL9361" s="208">
        <v>2354.89</v>
      </c>
      <c r="AM9361" s="93"/>
      <c r="AN9361" s="93"/>
      <c r="AO9361" s="93"/>
    </row>
    <row r="9362" spans="28:41" x14ac:dyDescent="0.55000000000000004">
      <c r="AB9362" s="276" t="s">
        <v>70798</v>
      </c>
      <c r="AC9362" s="277">
        <v>4153.6000000000004</v>
      </c>
      <c r="AE9362" s="246" t="s">
        <v>49010</v>
      </c>
      <c r="AF9362" s="247">
        <v>29795.279999999999</v>
      </c>
      <c r="AH9362" s="226" t="s">
        <v>50162</v>
      </c>
      <c r="AI9362" s="227">
        <v>4060</v>
      </c>
      <c r="AK9362" s="207" t="s">
        <v>23455</v>
      </c>
      <c r="AL9362" s="208">
        <v>5086268.78</v>
      </c>
      <c r="AM9362" s="93"/>
      <c r="AN9362" s="93"/>
      <c r="AO9362" s="93"/>
    </row>
    <row r="9363" spans="28:41" x14ac:dyDescent="0.55000000000000004">
      <c r="AB9363" s="276" t="s">
        <v>70202</v>
      </c>
      <c r="AC9363" s="277">
        <v>9007.3799999999992</v>
      </c>
      <c r="AE9363" s="246" t="s">
        <v>33844</v>
      </c>
      <c r="AF9363" s="247">
        <v>8735.8799999999992</v>
      </c>
      <c r="AH9363" s="226" t="s">
        <v>50163</v>
      </c>
      <c r="AI9363" s="227">
        <v>13470</v>
      </c>
      <c r="AK9363" s="207" t="s">
        <v>23456</v>
      </c>
      <c r="AL9363" s="208">
        <v>257348.83</v>
      </c>
      <c r="AM9363" s="93"/>
      <c r="AN9363" s="93"/>
      <c r="AO9363" s="93"/>
    </row>
    <row r="9364" spans="28:41" x14ac:dyDescent="0.55000000000000004">
      <c r="AB9364" s="276" t="s">
        <v>70203</v>
      </c>
      <c r="AC9364" s="277">
        <v>27883.77</v>
      </c>
      <c r="AE9364" s="246" t="s">
        <v>33845</v>
      </c>
      <c r="AF9364" s="247">
        <v>5152.5600000000004</v>
      </c>
      <c r="AH9364" s="226" t="s">
        <v>42708</v>
      </c>
      <c r="AI9364" s="227">
        <v>52109.43</v>
      </c>
      <c r="AK9364" s="207" t="s">
        <v>23457</v>
      </c>
      <c r="AL9364" s="208">
        <v>3210.47</v>
      </c>
      <c r="AM9364" s="93"/>
      <c r="AN9364" s="93"/>
      <c r="AO9364" s="93"/>
    </row>
    <row r="9365" spans="28:41" x14ac:dyDescent="0.55000000000000004">
      <c r="AB9365" s="276" t="s">
        <v>68790</v>
      </c>
      <c r="AC9365" s="277">
        <v>3442.5</v>
      </c>
      <c r="AE9365" s="246" t="s">
        <v>33846</v>
      </c>
      <c r="AF9365" s="247">
        <v>3294.95</v>
      </c>
      <c r="AH9365" s="226" t="s">
        <v>42709</v>
      </c>
      <c r="AI9365" s="227">
        <v>12018.03</v>
      </c>
      <c r="AK9365" s="207" t="s">
        <v>23458</v>
      </c>
      <c r="AL9365" s="208">
        <v>291362.76</v>
      </c>
      <c r="AM9365" s="93"/>
      <c r="AN9365" s="93"/>
      <c r="AO9365" s="93"/>
    </row>
    <row r="9366" spans="28:41" x14ac:dyDescent="0.55000000000000004">
      <c r="AB9366" s="276" t="s">
        <v>64934</v>
      </c>
      <c r="AC9366" s="277">
        <v>1650</v>
      </c>
      <c r="AE9366" s="246" t="s">
        <v>48100</v>
      </c>
      <c r="AF9366" s="247">
        <v>8851.74</v>
      </c>
      <c r="AH9366" s="226" t="s">
        <v>50164</v>
      </c>
      <c r="AI9366" s="227">
        <v>3225.33</v>
      </c>
      <c r="AK9366" s="207" t="s">
        <v>23459</v>
      </c>
      <c r="AL9366" s="208">
        <v>399496.66</v>
      </c>
      <c r="AM9366" s="93"/>
      <c r="AN9366" s="93"/>
      <c r="AO9366" s="93"/>
    </row>
    <row r="9367" spans="28:41" x14ac:dyDescent="0.55000000000000004">
      <c r="AB9367" s="276" t="s">
        <v>68791</v>
      </c>
      <c r="AC9367" s="277">
        <v>2100</v>
      </c>
      <c r="AE9367" s="246" t="s">
        <v>48101</v>
      </c>
      <c r="AF9367" s="247">
        <v>6960.24</v>
      </c>
      <c r="AH9367" s="226" t="s">
        <v>50165</v>
      </c>
      <c r="AI9367" s="227">
        <v>1040.93</v>
      </c>
      <c r="AK9367" s="207" t="s">
        <v>23460</v>
      </c>
      <c r="AL9367" s="208">
        <v>3300.44</v>
      </c>
      <c r="AM9367" s="93"/>
      <c r="AN9367" s="93"/>
      <c r="AO9367" s="93"/>
    </row>
    <row r="9368" spans="28:41" x14ac:dyDescent="0.55000000000000004">
      <c r="AB9368" s="276" t="s">
        <v>68792</v>
      </c>
      <c r="AC9368" s="277">
        <v>12149.4</v>
      </c>
      <c r="AE9368" s="246" t="s">
        <v>23893</v>
      </c>
      <c r="AF9368" s="247">
        <v>14772.79</v>
      </c>
      <c r="AH9368" s="226" t="s">
        <v>42710</v>
      </c>
      <c r="AI9368" s="227">
        <v>565.6</v>
      </c>
      <c r="AK9368" s="207" t="s">
        <v>23461</v>
      </c>
      <c r="AL9368" s="208">
        <v>105213.03</v>
      </c>
      <c r="AM9368" s="93"/>
      <c r="AN9368" s="93"/>
      <c r="AO9368" s="93"/>
    </row>
    <row r="9369" spans="28:41" x14ac:dyDescent="0.55000000000000004">
      <c r="AB9369" s="276" t="s">
        <v>63802</v>
      </c>
      <c r="AC9369" s="277">
        <v>1479.74</v>
      </c>
      <c r="AE9369" s="246" t="s">
        <v>50181</v>
      </c>
      <c r="AF9369" s="247">
        <v>45938.66</v>
      </c>
      <c r="AH9369" s="226" t="s">
        <v>50166</v>
      </c>
      <c r="AI9369" s="227">
        <v>57.59</v>
      </c>
      <c r="AK9369" s="207" t="s">
        <v>23462</v>
      </c>
      <c r="AL9369" s="208">
        <v>10322.26</v>
      </c>
      <c r="AM9369" s="93"/>
      <c r="AN9369" s="93"/>
      <c r="AO9369" s="93"/>
    </row>
    <row r="9370" spans="28:41" x14ac:dyDescent="0.55000000000000004">
      <c r="AB9370" s="276" t="s">
        <v>63803</v>
      </c>
      <c r="AC9370" s="277">
        <v>3302.61</v>
      </c>
      <c r="AE9370" s="246" t="s">
        <v>49011</v>
      </c>
      <c r="AF9370" s="247">
        <v>178154.59</v>
      </c>
      <c r="AH9370" s="226" t="s">
        <v>50167</v>
      </c>
      <c r="AI9370" s="227">
        <v>65.83</v>
      </c>
      <c r="AK9370" s="207" t="s">
        <v>23463</v>
      </c>
      <c r="AL9370" s="208">
        <v>21403.71</v>
      </c>
      <c r="AM9370" s="93"/>
      <c r="AN9370" s="93"/>
      <c r="AO9370" s="93"/>
    </row>
    <row r="9371" spans="28:41" x14ac:dyDescent="0.55000000000000004">
      <c r="AB9371" s="276" t="s">
        <v>66727</v>
      </c>
      <c r="AC9371" s="277">
        <v>30325.37</v>
      </c>
      <c r="AE9371" s="246" t="s">
        <v>56346</v>
      </c>
      <c r="AF9371" s="247">
        <v>100583.05</v>
      </c>
      <c r="AH9371" s="226" t="s">
        <v>50168</v>
      </c>
      <c r="AI9371" s="227">
        <v>4.42</v>
      </c>
      <c r="AK9371" s="207" t="s">
        <v>23464</v>
      </c>
      <c r="AL9371" s="208">
        <v>58215.23</v>
      </c>
      <c r="AM9371" s="93"/>
      <c r="AN9371" s="93"/>
      <c r="AO9371" s="93"/>
    </row>
    <row r="9372" spans="28:41" x14ac:dyDescent="0.55000000000000004">
      <c r="AB9372" s="276" t="s">
        <v>64936</v>
      </c>
      <c r="AC9372" s="277">
        <v>1821.27</v>
      </c>
      <c r="AE9372" s="246" t="s">
        <v>57619</v>
      </c>
      <c r="AF9372" s="247">
        <v>119937.82</v>
      </c>
      <c r="AH9372" s="226" t="s">
        <v>42711</v>
      </c>
      <c r="AI9372" s="227">
        <v>11514.68</v>
      </c>
      <c r="AK9372" s="207" t="s">
        <v>23465</v>
      </c>
      <c r="AL9372" s="208">
        <v>274633.53000000003</v>
      </c>
      <c r="AM9372" s="93"/>
      <c r="AN9372" s="93"/>
      <c r="AO9372" s="93"/>
    </row>
    <row r="9373" spans="28:41" x14ac:dyDescent="0.55000000000000004">
      <c r="AB9373" s="276" t="s">
        <v>66728</v>
      </c>
      <c r="AC9373" s="277">
        <v>2876.15</v>
      </c>
      <c r="AE9373" s="246" t="s">
        <v>53072</v>
      </c>
      <c r="AF9373" s="247">
        <v>102649.92</v>
      </c>
      <c r="AH9373" s="226" t="s">
        <v>42712</v>
      </c>
      <c r="AI9373" s="227">
        <v>2128.5300000000002</v>
      </c>
      <c r="AK9373" s="207" t="s">
        <v>23466</v>
      </c>
      <c r="AL9373" s="208">
        <v>242.4</v>
      </c>
      <c r="AM9373" s="93"/>
      <c r="AN9373" s="93"/>
      <c r="AO9373" s="93"/>
    </row>
    <row r="9374" spans="28:41" x14ac:dyDescent="0.55000000000000004">
      <c r="AB9374" s="276" t="s">
        <v>69806</v>
      </c>
      <c r="AC9374" s="277">
        <v>-900</v>
      </c>
      <c r="AE9374" s="246" t="s">
        <v>49012</v>
      </c>
      <c r="AF9374" s="247">
        <v>1525</v>
      </c>
      <c r="AH9374" s="226" t="s">
        <v>42713</v>
      </c>
      <c r="AI9374" s="227">
        <v>34174.589999999997</v>
      </c>
      <c r="AK9374" s="207" t="s">
        <v>23467</v>
      </c>
      <c r="AL9374" s="208">
        <v>156552.24</v>
      </c>
      <c r="AM9374" s="93"/>
      <c r="AN9374" s="93"/>
      <c r="AO9374" s="93"/>
    </row>
    <row r="9375" spans="28:41" x14ac:dyDescent="0.55000000000000004">
      <c r="AB9375" s="276" t="s">
        <v>70799</v>
      </c>
      <c r="AC9375" s="277">
        <v>19000</v>
      </c>
      <c r="AE9375" s="246" t="s">
        <v>49013</v>
      </c>
      <c r="AF9375" s="247">
        <v>38031.82</v>
      </c>
      <c r="AH9375" s="226" t="s">
        <v>50169</v>
      </c>
      <c r="AI9375" s="227">
        <v>25784.720000000001</v>
      </c>
      <c r="AK9375" s="207" t="s">
        <v>23468</v>
      </c>
      <c r="AL9375" s="208">
        <v>4186.8900000000003</v>
      </c>
      <c r="AM9375" s="93"/>
      <c r="AN9375" s="93"/>
      <c r="AO9375" s="93"/>
    </row>
    <row r="9376" spans="28:41" x14ac:dyDescent="0.55000000000000004">
      <c r="AB9376" s="276" t="s">
        <v>68793</v>
      </c>
      <c r="AC9376" s="277">
        <v>3979</v>
      </c>
      <c r="AE9376" s="246" t="s">
        <v>49014</v>
      </c>
      <c r="AF9376" s="247">
        <v>114470.65</v>
      </c>
      <c r="AH9376" s="226" t="s">
        <v>42714</v>
      </c>
      <c r="AI9376" s="227">
        <v>43314.04</v>
      </c>
      <c r="AK9376" s="207" t="s">
        <v>23469</v>
      </c>
      <c r="AL9376" s="208">
        <v>60200.02</v>
      </c>
      <c r="AM9376" s="93"/>
      <c r="AN9376" s="93"/>
      <c r="AO9376" s="93"/>
    </row>
    <row r="9377" spans="28:41" x14ac:dyDescent="0.55000000000000004">
      <c r="AB9377" s="276" t="s">
        <v>59852</v>
      </c>
      <c r="AC9377" s="277">
        <v>304.39999999999998</v>
      </c>
      <c r="AE9377" s="246" t="s">
        <v>49015</v>
      </c>
      <c r="AF9377" s="247">
        <v>41853.07</v>
      </c>
      <c r="AH9377" s="226" t="s">
        <v>50170</v>
      </c>
      <c r="AI9377" s="227">
        <v>604.89</v>
      </c>
      <c r="AK9377" s="207" t="s">
        <v>23470</v>
      </c>
      <c r="AL9377" s="208">
        <v>1227522.28</v>
      </c>
      <c r="AM9377" s="93"/>
      <c r="AN9377" s="93"/>
      <c r="AO9377" s="93"/>
    </row>
    <row r="9378" spans="28:41" x14ac:dyDescent="0.55000000000000004">
      <c r="AB9378" s="276" t="s">
        <v>59853</v>
      </c>
      <c r="AC9378" s="277">
        <v>995.55</v>
      </c>
      <c r="AE9378" s="246" t="s">
        <v>50184</v>
      </c>
      <c r="AF9378" s="247">
        <v>173805.38</v>
      </c>
      <c r="AH9378" s="226" t="s">
        <v>45213</v>
      </c>
      <c r="AI9378" s="227">
        <v>50000</v>
      </c>
      <c r="AK9378" s="207" t="s">
        <v>23471</v>
      </c>
      <c r="AL9378" s="208">
        <v>2163.16</v>
      </c>
      <c r="AM9378" s="93"/>
      <c r="AN9378" s="93"/>
      <c r="AO9378" s="93"/>
    </row>
    <row r="9379" spans="28:41" x14ac:dyDescent="0.55000000000000004">
      <c r="AB9379" s="276" t="s">
        <v>69807</v>
      </c>
      <c r="AC9379" s="277">
        <v>-494.01</v>
      </c>
      <c r="AE9379" s="246" t="s">
        <v>48102</v>
      </c>
      <c r="AF9379" s="247">
        <v>12403</v>
      </c>
      <c r="AH9379" s="226" t="s">
        <v>45214</v>
      </c>
      <c r="AI9379" s="227">
        <v>3825</v>
      </c>
      <c r="AK9379" s="207" t="s">
        <v>23472</v>
      </c>
      <c r="AL9379" s="208">
        <v>7591500</v>
      </c>
      <c r="AM9379" s="93"/>
      <c r="AN9379" s="93"/>
      <c r="AO9379" s="93"/>
    </row>
    <row r="9380" spans="28:41" x14ac:dyDescent="0.55000000000000004">
      <c r="AB9380" s="276" t="s">
        <v>64938</v>
      </c>
      <c r="AC9380" s="277">
        <v>439</v>
      </c>
      <c r="AE9380" s="246" t="s">
        <v>57620</v>
      </c>
      <c r="AF9380" s="247">
        <v>80411.710000000006</v>
      </c>
      <c r="AH9380" s="226" t="s">
        <v>42715</v>
      </c>
      <c r="AI9380" s="227">
        <v>268000</v>
      </c>
      <c r="AK9380" s="207" t="s">
        <v>23473</v>
      </c>
      <c r="AL9380" s="208">
        <v>245.08</v>
      </c>
      <c r="AM9380" s="93"/>
      <c r="AN9380" s="93"/>
      <c r="AO9380" s="93"/>
    </row>
    <row r="9381" spans="28:41" x14ac:dyDescent="0.55000000000000004">
      <c r="AB9381" s="276" t="s">
        <v>60745</v>
      </c>
      <c r="AC9381" s="277">
        <v>15454.54</v>
      </c>
      <c r="AE9381" s="246" t="s">
        <v>53073</v>
      </c>
      <c r="AF9381" s="247">
        <v>51221.760000000002</v>
      </c>
      <c r="AH9381" s="226" t="s">
        <v>42716</v>
      </c>
      <c r="AI9381" s="227">
        <v>20501.98</v>
      </c>
      <c r="AK9381" s="207" t="s">
        <v>23474</v>
      </c>
      <c r="AL9381" s="208">
        <v>1273363.7</v>
      </c>
      <c r="AM9381" s="93"/>
      <c r="AN9381" s="93"/>
      <c r="AO9381" s="93"/>
    </row>
    <row r="9382" spans="28:41" x14ac:dyDescent="0.55000000000000004">
      <c r="AB9382" s="276" t="s">
        <v>60746</v>
      </c>
      <c r="AC9382" s="277">
        <v>1182.1600000000001</v>
      </c>
      <c r="AE9382" s="246" t="s">
        <v>56347</v>
      </c>
      <c r="AF9382" s="247">
        <v>28900.720000000001</v>
      </c>
      <c r="AH9382" s="226" t="s">
        <v>23680</v>
      </c>
      <c r="AI9382" s="227">
        <v>4012.35</v>
      </c>
      <c r="AK9382" s="207" t="s">
        <v>23475</v>
      </c>
      <c r="AL9382" s="208">
        <v>1886643.22</v>
      </c>
      <c r="AM9382" s="93"/>
      <c r="AN9382" s="93"/>
      <c r="AO9382" s="93"/>
    </row>
    <row r="9383" spans="28:41" x14ac:dyDescent="0.55000000000000004">
      <c r="AB9383" s="276" t="s">
        <v>60747</v>
      </c>
      <c r="AC9383" s="277">
        <v>3866.68</v>
      </c>
      <c r="AE9383" s="246" t="s">
        <v>61496</v>
      </c>
      <c r="AF9383" s="247">
        <v>2000</v>
      </c>
      <c r="AH9383" s="226" t="s">
        <v>23681</v>
      </c>
      <c r="AI9383" s="227">
        <v>295.55</v>
      </c>
      <c r="AK9383" s="207" t="s">
        <v>23476</v>
      </c>
      <c r="AL9383" s="208">
        <v>144180.76</v>
      </c>
      <c r="AM9383" s="93"/>
      <c r="AN9383" s="93"/>
      <c r="AO9383" s="93"/>
    </row>
    <row r="9384" spans="28:41" x14ac:dyDescent="0.55000000000000004">
      <c r="AB9384" s="276" t="s">
        <v>50427</v>
      </c>
      <c r="AC9384" s="277">
        <v>3064.46</v>
      </c>
      <c r="AE9384" s="246" t="s">
        <v>61497</v>
      </c>
      <c r="AF9384" s="247">
        <v>7137</v>
      </c>
      <c r="AH9384" s="226" t="s">
        <v>40447</v>
      </c>
      <c r="AI9384" s="227">
        <v>928.71</v>
      </c>
      <c r="AK9384" s="207" t="s">
        <v>23477</v>
      </c>
      <c r="AL9384" s="208">
        <v>72451.94</v>
      </c>
      <c r="AM9384" s="93"/>
      <c r="AN9384" s="93"/>
      <c r="AO9384" s="93"/>
    </row>
    <row r="9385" spans="28:41" x14ac:dyDescent="0.55000000000000004">
      <c r="AB9385" s="276" t="s">
        <v>62818</v>
      </c>
      <c r="AC9385" s="277">
        <v>329.16</v>
      </c>
      <c r="AE9385" s="246" t="s">
        <v>23931</v>
      </c>
      <c r="AF9385" s="247">
        <v>218</v>
      </c>
      <c r="AH9385" s="226" t="s">
        <v>23682</v>
      </c>
      <c r="AI9385" s="227">
        <v>12255.42</v>
      </c>
      <c r="AK9385" s="207" t="s">
        <v>23478</v>
      </c>
      <c r="AL9385" s="208">
        <v>7096</v>
      </c>
      <c r="AM9385" s="93"/>
      <c r="AN9385" s="93"/>
      <c r="AO9385" s="93"/>
    </row>
    <row r="9386" spans="28:41" x14ac:dyDescent="0.55000000000000004">
      <c r="AB9386" s="276" t="s">
        <v>53813</v>
      </c>
      <c r="AC9386" s="277">
        <v>8895.2099999999991</v>
      </c>
      <c r="AE9386" s="246" t="s">
        <v>53074</v>
      </c>
      <c r="AF9386" s="247">
        <v>8738</v>
      </c>
      <c r="AH9386" s="226" t="s">
        <v>23683</v>
      </c>
      <c r="AI9386" s="227">
        <v>930.49</v>
      </c>
      <c r="AK9386" s="207" t="s">
        <v>23479</v>
      </c>
      <c r="AL9386" s="208">
        <v>51.16</v>
      </c>
      <c r="AM9386" s="93"/>
      <c r="AN9386" s="93"/>
      <c r="AO9386" s="93"/>
    </row>
    <row r="9387" spans="28:41" x14ac:dyDescent="0.55000000000000004">
      <c r="AB9387" s="276" t="s">
        <v>53815</v>
      </c>
      <c r="AC9387" s="277">
        <v>558.1</v>
      </c>
      <c r="AE9387" s="246" t="s">
        <v>59716</v>
      </c>
      <c r="AF9387" s="247">
        <v>128700.38</v>
      </c>
      <c r="AH9387" s="226" t="s">
        <v>23684</v>
      </c>
      <c r="AI9387" s="227">
        <v>2656.97</v>
      </c>
      <c r="AK9387" s="207" t="s">
        <v>23480</v>
      </c>
      <c r="AL9387" s="208">
        <v>668732.85</v>
      </c>
      <c r="AM9387" s="93"/>
      <c r="AN9387" s="93"/>
      <c r="AO9387" s="93"/>
    </row>
    <row r="9388" spans="28:41" x14ac:dyDescent="0.55000000000000004">
      <c r="AB9388" s="276" t="s">
        <v>53816</v>
      </c>
      <c r="AC9388" s="277">
        <v>1622.85</v>
      </c>
      <c r="AE9388" s="246" t="s">
        <v>59717</v>
      </c>
      <c r="AF9388" s="247">
        <v>28310.67</v>
      </c>
      <c r="AH9388" s="226" t="s">
        <v>23685</v>
      </c>
      <c r="AI9388" s="227">
        <v>2087.84</v>
      </c>
      <c r="AK9388" s="207" t="s">
        <v>23481</v>
      </c>
      <c r="AL9388" s="208">
        <v>363537.64</v>
      </c>
      <c r="AM9388" s="93"/>
      <c r="AN9388" s="93"/>
      <c r="AO9388" s="93"/>
    </row>
    <row r="9389" spans="28:41" x14ac:dyDescent="0.55000000000000004">
      <c r="AB9389" s="276" t="s">
        <v>53817</v>
      </c>
      <c r="AC9389" s="277">
        <v>660.01</v>
      </c>
      <c r="AE9389" s="246" t="s">
        <v>59718</v>
      </c>
      <c r="AF9389" s="247">
        <v>55180.28</v>
      </c>
      <c r="AH9389" s="226" t="s">
        <v>23690</v>
      </c>
      <c r="AI9389" s="227">
        <v>12249.43</v>
      </c>
      <c r="AK9389" s="207" t="s">
        <v>23482</v>
      </c>
      <c r="AL9389" s="208">
        <v>7813512</v>
      </c>
      <c r="AM9389" s="93"/>
      <c r="AN9389" s="93"/>
      <c r="AO9389" s="93"/>
    </row>
    <row r="9390" spans="28:41" x14ac:dyDescent="0.55000000000000004">
      <c r="AB9390" s="276" t="s">
        <v>68794</v>
      </c>
      <c r="AC9390" s="277">
        <v>21.44</v>
      </c>
      <c r="AE9390" s="246" t="s">
        <v>59719</v>
      </c>
      <c r="AF9390" s="247">
        <v>21062.52</v>
      </c>
      <c r="AH9390" s="226" t="s">
        <v>48085</v>
      </c>
      <c r="AI9390" s="227">
        <v>36919.75</v>
      </c>
      <c r="AK9390" s="207" t="s">
        <v>23483</v>
      </c>
      <c r="AL9390" s="208">
        <v>5086268.78</v>
      </c>
      <c r="AM9390" s="93"/>
      <c r="AN9390" s="93"/>
      <c r="AO9390" s="93"/>
    </row>
    <row r="9391" spans="28:41" x14ac:dyDescent="0.55000000000000004">
      <c r="AB9391" s="276" t="s">
        <v>53818</v>
      </c>
      <c r="AC9391" s="277">
        <v>4732.1000000000004</v>
      </c>
      <c r="AE9391" s="246" t="s">
        <v>62127</v>
      </c>
      <c r="AF9391" s="247">
        <v>10320</v>
      </c>
      <c r="AH9391" s="226" t="s">
        <v>23691</v>
      </c>
      <c r="AI9391" s="227">
        <v>16644.810000000001</v>
      </c>
      <c r="AK9391" s="207" t="s">
        <v>23484</v>
      </c>
      <c r="AL9391" s="208">
        <v>457371.63</v>
      </c>
      <c r="AM9391" s="93"/>
      <c r="AN9391" s="93"/>
      <c r="AO9391" s="93"/>
    </row>
    <row r="9392" spans="28:41" x14ac:dyDescent="0.55000000000000004">
      <c r="AB9392" s="276" t="s">
        <v>53819</v>
      </c>
      <c r="AC9392" s="277">
        <v>337.12</v>
      </c>
      <c r="AE9392" s="246" t="s">
        <v>59720</v>
      </c>
      <c r="AF9392" s="247">
        <v>68739.62</v>
      </c>
      <c r="AH9392" s="226" t="s">
        <v>36470</v>
      </c>
      <c r="AI9392" s="227">
        <v>6500.01</v>
      </c>
      <c r="AK9392" s="207" t="s">
        <v>23485</v>
      </c>
      <c r="AL9392" s="208">
        <v>71375.100000000006</v>
      </c>
      <c r="AM9392" s="93"/>
      <c r="AN9392" s="93"/>
      <c r="AO9392" s="93"/>
    </row>
    <row r="9393" spans="28:41" x14ac:dyDescent="0.55000000000000004">
      <c r="AB9393" s="276" t="s">
        <v>53820</v>
      </c>
      <c r="AC9393" s="277">
        <v>387.83</v>
      </c>
      <c r="AE9393" s="246" t="s">
        <v>64616</v>
      </c>
      <c r="AF9393" s="247">
        <v>21750</v>
      </c>
      <c r="AH9393" s="226" t="s">
        <v>23692</v>
      </c>
      <c r="AI9393" s="227">
        <v>5273.66</v>
      </c>
      <c r="AK9393" s="207" t="s">
        <v>23486</v>
      </c>
      <c r="AL9393" s="208">
        <v>291362.76</v>
      </c>
      <c r="AM9393" s="93"/>
      <c r="AN9393" s="93"/>
      <c r="AO9393" s="93"/>
    </row>
    <row r="9394" spans="28:41" x14ac:dyDescent="0.55000000000000004">
      <c r="AB9394" s="276" t="s">
        <v>53821</v>
      </c>
      <c r="AC9394" s="277">
        <v>1182.1199999999999</v>
      </c>
      <c r="AE9394" s="246" t="s">
        <v>53075</v>
      </c>
      <c r="AF9394" s="247">
        <v>24000</v>
      </c>
      <c r="AH9394" s="226" t="s">
        <v>23693</v>
      </c>
      <c r="AI9394" s="227">
        <v>10363.66</v>
      </c>
      <c r="AK9394" s="207" t="s">
        <v>23487</v>
      </c>
      <c r="AL9394" s="208">
        <v>2812.5</v>
      </c>
      <c r="AM9394" s="93"/>
      <c r="AN9394" s="93"/>
      <c r="AO9394" s="93"/>
    </row>
    <row r="9395" spans="28:41" x14ac:dyDescent="0.55000000000000004">
      <c r="AB9395" s="276" t="s">
        <v>53822</v>
      </c>
      <c r="AC9395" s="277">
        <v>1600</v>
      </c>
      <c r="AE9395" s="246" t="s">
        <v>53076</v>
      </c>
      <c r="AF9395" s="247">
        <v>3499.88</v>
      </c>
      <c r="AH9395" s="226" t="s">
        <v>35278</v>
      </c>
      <c r="AI9395" s="227">
        <v>904.74</v>
      </c>
      <c r="AK9395" s="207" t="s">
        <v>23488</v>
      </c>
      <c r="AL9395" s="208">
        <v>413923.12</v>
      </c>
      <c r="AM9395" s="93"/>
      <c r="AN9395" s="93"/>
      <c r="AO9395" s="93"/>
    </row>
    <row r="9396" spans="28:41" x14ac:dyDescent="0.55000000000000004">
      <c r="AB9396" s="276" t="s">
        <v>64939</v>
      </c>
      <c r="AC9396" s="277">
        <v>1800.36</v>
      </c>
      <c r="AE9396" s="246" t="s">
        <v>62128</v>
      </c>
      <c r="AF9396" s="247">
        <v>2062.5</v>
      </c>
      <c r="AH9396" s="226" t="s">
        <v>23694</v>
      </c>
      <c r="AI9396" s="227">
        <v>5700</v>
      </c>
      <c r="AK9396" s="207" t="s">
        <v>23489</v>
      </c>
      <c r="AL9396" s="208">
        <v>88278.25</v>
      </c>
      <c r="AM9396" s="93"/>
      <c r="AN9396" s="93"/>
      <c r="AO9396" s="93"/>
    </row>
    <row r="9397" spans="28:41" x14ac:dyDescent="0.55000000000000004">
      <c r="AB9397" s="276" t="s">
        <v>68795</v>
      </c>
      <c r="AC9397" s="277">
        <v>782.59</v>
      </c>
      <c r="AE9397" s="246" t="s">
        <v>63261</v>
      </c>
      <c r="AF9397" s="247">
        <v>25</v>
      </c>
      <c r="AH9397" s="226" t="s">
        <v>23695</v>
      </c>
      <c r="AI9397" s="227">
        <v>7324.1</v>
      </c>
      <c r="AK9397" s="207" t="s">
        <v>23490</v>
      </c>
      <c r="AL9397" s="208">
        <v>3300.44</v>
      </c>
      <c r="AM9397" s="93"/>
      <c r="AN9397" s="93"/>
      <c r="AO9397" s="93"/>
    </row>
    <row r="9398" spans="28:41" x14ac:dyDescent="0.55000000000000004">
      <c r="AB9398" s="276" t="s">
        <v>68796</v>
      </c>
      <c r="AC9398" s="277">
        <v>1879.83</v>
      </c>
      <c r="AE9398" s="246" t="s">
        <v>64617</v>
      </c>
      <c r="AF9398" s="247">
        <v>153</v>
      </c>
      <c r="AH9398" s="226" t="s">
        <v>23696</v>
      </c>
      <c r="AI9398" s="227">
        <v>12825</v>
      </c>
      <c r="AK9398" s="207" t="s">
        <v>23491</v>
      </c>
      <c r="AL9398" s="208">
        <v>108124.02</v>
      </c>
      <c r="AM9398" s="93"/>
      <c r="AN9398" s="93"/>
      <c r="AO9398" s="93"/>
    </row>
    <row r="9399" spans="28:41" x14ac:dyDescent="0.55000000000000004">
      <c r="AB9399" s="276" t="s">
        <v>68797</v>
      </c>
      <c r="AC9399" s="277">
        <v>7038</v>
      </c>
      <c r="AE9399" s="246" t="s">
        <v>23951</v>
      </c>
      <c r="AF9399" s="247">
        <v>73683.27</v>
      </c>
      <c r="AH9399" s="226" t="s">
        <v>49006</v>
      </c>
      <c r="AI9399" s="227">
        <v>750</v>
      </c>
      <c r="AK9399" s="207" t="s">
        <v>23492</v>
      </c>
      <c r="AL9399" s="208">
        <v>197867.3</v>
      </c>
      <c r="AM9399" s="93"/>
      <c r="AN9399" s="93"/>
      <c r="AO9399" s="93"/>
    </row>
    <row r="9400" spans="28:41" x14ac:dyDescent="0.55000000000000004">
      <c r="AB9400" s="276" t="s">
        <v>35704</v>
      </c>
      <c r="AC9400" s="277">
        <v>116866</v>
      </c>
      <c r="AE9400" s="246" t="s">
        <v>55264</v>
      </c>
      <c r="AF9400" s="247">
        <v>1814.9</v>
      </c>
      <c r="AH9400" s="226" t="s">
        <v>53051</v>
      </c>
      <c r="AI9400" s="227">
        <v>24225</v>
      </c>
      <c r="AK9400" s="207" t="s">
        <v>13877</v>
      </c>
      <c r="AL9400" s="208">
        <v>25564.26</v>
      </c>
      <c r="AM9400" s="93"/>
      <c r="AN9400" s="93"/>
      <c r="AO9400" s="93"/>
    </row>
    <row r="9401" spans="28:41" x14ac:dyDescent="0.55000000000000004">
      <c r="AB9401" s="276" t="s">
        <v>63804</v>
      </c>
      <c r="AC9401" s="277">
        <v>5785.63</v>
      </c>
      <c r="AE9401" s="246" t="s">
        <v>45248</v>
      </c>
      <c r="AF9401" s="247">
        <v>42696.4</v>
      </c>
      <c r="AH9401" s="226" t="s">
        <v>53052</v>
      </c>
      <c r="AI9401" s="227">
        <v>810</v>
      </c>
      <c r="AK9401" s="207" t="s">
        <v>23493</v>
      </c>
      <c r="AL9401" s="208">
        <v>120368.06</v>
      </c>
      <c r="AM9401" s="93"/>
      <c r="AN9401" s="93"/>
      <c r="AO9401" s="93"/>
    </row>
    <row r="9402" spans="28:41" x14ac:dyDescent="0.55000000000000004">
      <c r="AB9402" s="276" t="s">
        <v>45631</v>
      </c>
      <c r="AC9402" s="277">
        <v>264</v>
      </c>
      <c r="AE9402" s="246" t="s">
        <v>45249</v>
      </c>
      <c r="AF9402" s="247">
        <v>4960.63</v>
      </c>
      <c r="AH9402" s="226" t="s">
        <v>53053</v>
      </c>
      <c r="AI9402" s="227">
        <v>1853.29</v>
      </c>
      <c r="AK9402" s="207" t="s">
        <v>23494</v>
      </c>
      <c r="AL9402" s="208">
        <v>1772.8</v>
      </c>
      <c r="AM9402" s="93"/>
      <c r="AN9402" s="93"/>
      <c r="AO9402" s="93"/>
    </row>
    <row r="9403" spans="28:41" x14ac:dyDescent="0.55000000000000004">
      <c r="AB9403" s="276" t="s">
        <v>56611</v>
      </c>
      <c r="AC9403" s="277">
        <v>29394.84</v>
      </c>
      <c r="AE9403" s="246" t="s">
        <v>40473</v>
      </c>
      <c r="AF9403" s="247">
        <v>4100</v>
      </c>
      <c r="AH9403" s="226" t="s">
        <v>53054</v>
      </c>
      <c r="AI9403" s="227">
        <v>569.11</v>
      </c>
      <c r="AK9403" s="207" t="s">
        <v>23495</v>
      </c>
      <c r="AL9403" s="208">
        <v>141729.19</v>
      </c>
      <c r="AM9403" s="93"/>
      <c r="AN9403" s="93"/>
      <c r="AO9403" s="93"/>
    </row>
    <row r="9404" spans="28:41" x14ac:dyDescent="0.55000000000000004">
      <c r="AB9404" s="276" t="s">
        <v>35705</v>
      </c>
      <c r="AC9404" s="277">
        <v>45043.99</v>
      </c>
      <c r="AE9404" s="246" t="s">
        <v>53077</v>
      </c>
      <c r="AF9404" s="247">
        <v>1525.63</v>
      </c>
      <c r="AH9404" s="226" t="s">
        <v>40448</v>
      </c>
      <c r="AI9404" s="227">
        <v>39145.9</v>
      </c>
      <c r="AK9404" s="207" t="s">
        <v>23496</v>
      </c>
      <c r="AL9404" s="208">
        <v>2517732.5699999998</v>
      </c>
      <c r="AM9404" s="93"/>
      <c r="AN9404" s="93"/>
      <c r="AO9404" s="93"/>
    </row>
    <row r="9405" spans="28:41" x14ac:dyDescent="0.55000000000000004">
      <c r="AB9405" s="276" t="s">
        <v>58687</v>
      </c>
      <c r="AC9405" s="277">
        <v>30523.73</v>
      </c>
      <c r="AE9405" s="246" t="s">
        <v>60607</v>
      </c>
      <c r="AF9405" s="247">
        <v>18543.04</v>
      </c>
      <c r="AH9405" s="226" t="s">
        <v>40449</v>
      </c>
      <c r="AI9405" s="227">
        <v>13090.88</v>
      </c>
      <c r="AK9405" s="207" t="s">
        <v>13879</v>
      </c>
      <c r="AL9405" s="208">
        <v>13863.13</v>
      </c>
      <c r="AM9405" s="93"/>
      <c r="AN9405" s="93"/>
      <c r="AO9405" s="93"/>
    </row>
    <row r="9406" spans="28:41" x14ac:dyDescent="0.55000000000000004">
      <c r="AB9406" s="276" t="s">
        <v>36726</v>
      </c>
      <c r="AC9406" s="277">
        <v>113</v>
      </c>
      <c r="AE9406" s="246" t="s">
        <v>40474</v>
      </c>
      <c r="AF9406" s="247">
        <v>123274.88</v>
      </c>
      <c r="AH9406" s="226" t="s">
        <v>40450</v>
      </c>
      <c r="AI9406" s="227">
        <v>28840</v>
      </c>
      <c r="AK9406" s="207" t="s">
        <v>23497</v>
      </c>
      <c r="AL9406" s="208">
        <v>1342253.61</v>
      </c>
      <c r="AM9406" s="93"/>
      <c r="AN9406" s="93"/>
      <c r="AO9406" s="93"/>
    </row>
    <row r="9407" spans="28:41" x14ac:dyDescent="0.55000000000000004">
      <c r="AB9407" s="276" t="s">
        <v>27987</v>
      </c>
      <c r="AC9407" s="277">
        <v>1011.34</v>
      </c>
      <c r="AE9407" s="246" t="s">
        <v>45250</v>
      </c>
      <c r="AF9407" s="247">
        <v>21971.16</v>
      </c>
      <c r="AH9407" s="226" t="s">
        <v>40451</v>
      </c>
      <c r="AI9407" s="227">
        <v>20000</v>
      </c>
      <c r="AK9407" s="207" t="s">
        <v>23498</v>
      </c>
      <c r="AL9407" s="208">
        <v>106197.32</v>
      </c>
      <c r="AM9407" s="93"/>
      <c r="AN9407" s="93"/>
      <c r="AO9407" s="93"/>
    </row>
    <row r="9408" spans="28:41" x14ac:dyDescent="0.55000000000000004">
      <c r="AB9408" s="276" t="s">
        <v>27990</v>
      </c>
      <c r="AC9408" s="277">
        <v>16255.67</v>
      </c>
      <c r="AE9408" s="246" t="s">
        <v>40475</v>
      </c>
      <c r="AF9408" s="247">
        <v>44771.63</v>
      </c>
      <c r="AH9408" s="226" t="s">
        <v>40452</v>
      </c>
      <c r="AI9408" s="227">
        <v>7012.17</v>
      </c>
      <c r="AK9408" s="207" t="s">
        <v>13880</v>
      </c>
      <c r="AL9408" s="208">
        <v>2873517.35</v>
      </c>
      <c r="AM9408" s="93"/>
      <c r="AN9408" s="93"/>
      <c r="AO9408" s="93"/>
    </row>
    <row r="9409" spans="28:41" x14ac:dyDescent="0.55000000000000004">
      <c r="AB9409" s="276" t="s">
        <v>34168</v>
      </c>
      <c r="AC9409" s="277">
        <v>57620.91</v>
      </c>
      <c r="AE9409" s="246" t="s">
        <v>45251</v>
      </c>
      <c r="AF9409" s="247">
        <v>35871</v>
      </c>
      <c r="AH9409" s="226" t="s">
        <v>40453</v>
      </c>
      <c r="AI9409" s="227">
        <v>23596.560000000001</v>
      </c>
      <c r="AK9409" s="207" t="s">
        <v>23499</v>
      </c>
      <c r="AL9409" s="208">
        <v>1546659.51</v>
      </c>
      <c r="AM9409" s="93"/>
      <c r="AN9409" s="93"/>
      <c r="AO9409" s="93"/>
    </row>
    <row r="9410" spans="28:41" x14ac:dyDescent="0.55000000000000004">
      <c r="AB9410" s="276" t="s">
        <v>35706</v>
      </c>
      <c r="AC9410" s="277">
        <v>42467.03</v>
      </c>
      <c r="AE9410" s="246" t="s">
        <v>56348</v>
      </c>
      <c r="AF9410" s="247">
        <v>450</v>
      </c>
      <c r="AH9410" s="226" t="s">
        <v>40454</v>
      </c>
      <c r="AI9410" s="227">
        <v>13122.26</v>
      </c>
      <c r="AK9410" s="207" t="s">
        <v>23500</v>
      </c>
      <c r="AL9410" s="208">
        <v>54421.63</v>
      </c>
      <c r="AM9410" s="93"/>
      <c r="AN9410" s="93"/>
      <c r="AO9410" s="93"/>
    </row>
    <row r="9411" spans="28:41" x14ac:dyDescent="0.55000000000000004">
      <c r="AB9411" s="276" t="s">
        <v>68798</v>
      </c>
      <c r="AC9411" s="277">
        <v>400.64</v>
      </c>
      <c r="AE9411" s="246" t="s">
        <v>57621</v>
      </c>
      <c r="AF9411" s="247">
        <v>11420.71</v>
      </c>
      <c r="AH9411" s="226" t="s">
        <v>47078</v>
      </c>
      <c r="AI9411" s="227">
        <v>38599.629999999997</v>
      </c>
      <c r="AK9411" s="207" t="s">
        <v>23501</v>
      </c>
      <c r="AL9411" s="208">
        <v>56318.15</v>
      </c>
      <c r="AM9411" s="93"/>
      <c r="AN9411" s="93"/>
      <c r="AO9411" s="93"/>
    </row>
    <row r="9412" spans="28:41" x14ac:dyDescent="0.55000000000000004">
      <c r="AB9412" s="276" t="s">
        <v>50432</v>
      </c>
      <c r="AC9412" s="277">
        <v>11433.21</v>
      </c>
      <c r="AE9412" s="246" t="s">
        <v>63262</v>
      </c>
      <c r="AF9412" s="247">
        <v>4500</v>
      </c>
      <c r="AH9412" s="226" t="s">
        <v>47079</v>
      </c>
      <c r="AI9412" s="227">
        <v>2668.12</v>
      </c>
      <c r="AK9412" s="207" t="s">
        <v>23502</v>
      </c>
      <c r="AL9412" s="208">
        <v>16126.96</v>
      </c>
      <c r="AM9412" s="93"/>
      <c r="AN9412" s="93"/>
      <c r="AO9412" s="93"/>
    </row>
    <row r="9413" spans="28:41" x14ac:dyDescent="0.55000000000000004">
      <c r="AB9413" s="276" t="s">
        <v>27991</v>
      </c>
      <c r="AC9413" s="277">
        <v>55.22</v>
      </c>
      <c r="AE9413" s="246" t="s">
        <v>23983</v>
      </c>
      <c r="AF9413" s="247">
        <v>37.03</v>
      </c>
      <c r="AH9413" s="226" t="s">
        <v>47080</v>
      </c>
      <c r="AI9413" s="227">
        <v>9302.51</v>
      </c>
      <c r="AK9413" s="207" t="s">
        <v>23503</v>
      </c>
      <c r="AL9413" s="208">
        <v>485974.03</v>
      </c>
      <c r="AM9413" s="93"/>
      <c r="AN9413" s="93"/>
      <c r="AO9413" s="93"/>
    </row>
    <row r="9414" spans="28:41" x14ac:dyDescent="0.55000000000000004">
      <c r="AB9414" s="276" t="s">
        <v>61607</v>
      </c>
      <c r="AC9414" s="277">
        <v>53114.05</v>
      </c>
      <c r="AE9414" s="246" t="s">
        <v>64618</v>
      </c>
      <c r="AF9414" s="247">
        <v>4500</v>
      </c>
      <c r="AH9414" s="226" t="s">
        <v>47081</v>
      </c>
      <c r="AI9414" s="227">
        <v>5830.74</v>
      </c>
      <c r="AK9414" s="207" t="s">
        <v>23504</v>
      </c>
      <c r="AL9414" s="208">
        <v>8930234.0700000003</v>
      </c>
      <c r="AM9414" s="93"/>
      <c r="AN9414" s="93"/>
      <c r="AO9414" s="93"/>
    </row>
    <row r="9415" spans="28:41" x14ac:dyDescent="0.55000000000000004">
      <c r="AB9415" s="276" t="s">
        <v>68799</v>
      </c>
      <c r="AC9415" s="277">
        <v>-5565.1</v>
      </c>
      <c r="AE9415" s="246" t="s">
        <v>64619</v>
      </c>
      <c r="AF9415" s="247">
        <v>5890.74</v>
      </c>
      <c r="AH9415" s="226" t="s">
        <v>48086</v>
      </c>
      <c r="AI9415" s="227">
        <v>1828.4</v>
      </c>
      <c r="AK9415" s="207" t="s">
        <v>23505</v>
      </c>
      <c r="AL9415" s="208">
        <v>18849.59</v>
      </c>
      <c r="AM9415" s="93"/>
      <c r="AN9415" s="93"/>
      <c r="AO9415" s="93"/>
    </row>
    <row r="9416" spans="28:41" x14ac:dyDescent="0.55000000000000004">
      <c r="AB9416" s="276" t="s">
        <v>70103</v>
      </c>
      <c r="AC9416" s="277">
        <v>406.02</v>
      </c>
      <c r="AE9416" s="246" t="s">
        <v>64620</v>
      </c>
      <c r="AF9416" s="247">
        <v>2376</v>
      </c>
      <c r="AH9416" s="226" t="s">
        <v>48087</v>
      </c>
      <c r="AI9416" s="227">
        <v>130.96</v>
      </c>
      <c r="AK9416" s="207" t="s">
        <v>13881</v>
      </c>
      <c r="AL9416" s="208">
        <v>1950124.79</v>
      </c>
      <c r="AM9416" s="93"/>
      <c r="AN9416" s="93"/>
      <c r="AO9416" s="93"/>
    </row>
    <row r="9417" spans="28:41" x14ac:dyDescent="0.55000000000000004">
      <c r="AB9417" s="276" t="s">
        <v>68800</v>
      </c>
      <c r="AC9417" s="277">
        <v>300</v>
      </c>
      <c r="AE9417" s="246" t="s">
        <v>64621</v>
      </c>
      <c r="AF9417" s="247">
        <v>172.26</v>
      </c>
      <c r="AH9417" s="226" t="s">
        <v>48088</v>
      </c>
      <c r="AI9417" s="227">
        <v>440.64</v>
      </c>
      <c r="AK9417" s="207" t="s">
        <v>13882</v>
      </c>
      <c r="AL9417" s="208">
        <v>3625022.33</v>
      </c>
      <c r="AM9417" s="93"/>
      <c r="AN9417" s="93"/>
      <c r="AO9417" s="93"/>
    </row>
    <row r="9418" spans="28:41" x14ac:dyDescent="0.55000000000000004">
      <c r="AB9418" s="276" t="s">
        <v>68801</v>
      </c>
      <c r="AC9418" s="277">
        <v>6183.21</v>
      </c>
      <c r="AE9418" s="246" t="s">
        <v>64622</v>
      </c>
      <c r="AF9418" s="247">
        <v>4500</v>
      </c>
      <c r="AH9418" s="226" t="s">
        <v>45215</v>
      </c>
      <c r="AI9418" s="227">
        <v>110033.9</v>
      </c>
      <c r="AK9418" s="207" t="s">
        <v>23506</v>
      </c>
      <c r="AL9418" s="208">
        <v>641323.76</v>
      </c>
      <c r="AM9418" s="93"/>
      <c r="AN9418" s="93"/>
      <c r="AO9418" s="93"/>
    </row>
    <row r="9419" spans="28:41" x14ac:dyDescent="0.55000000000000004">
      <c r="AB9419" s="276" t="s">
        <v>70800</v>
      </c>
      <c r="AC9419" s="277">
        <v>1109.3599999999999</v>
      </c>
      <c r="AE9419" s="246" t="s">
        <v>64623</v>
      </c>
      <c r="AF9419" s="247">
        <v>164</v>
      </c>
      <c r="AH9419" s="226" t="s">
        <v>45216</v>
      </c>
      <c r="AI9419" s="227">
        <v>8157.1</v>
      </c>
      <c r="AK9419" s="207" t="s">
        <v>23507</v>
      </c>
      <c r="AL9419" s="208">
        <v>104716.82</v>
      </c>
      <c r="AM9419" s="93"/>
      <c r="AN9419" s="93"/>
      <c r="AO9419" s="93"/>
    </row>
    <row r="9420" spans="28:41" x14ac:dyDescent="0.55000000000000004">
      <c r="AB9420" s="276" t="s">
        <v>70801</v>
      </c>
      <c r="AC9420" s="277">
        <v>84.88</v>
      </c>
      <c r="AE9420" s="246" t="s">
        <v>40480</v>
      </c>
      <c r="AF9420" s="247">
        <v>94.34</v>
      </c>
      <c r="AH9420" s="226" t="s">
        <v>23726</v>
      </c>
      <c r="AI9420" s="227">
        <v>896</v>
      </c>
      <c r="AK9420" s="207" t="s">
        <v>23508</v>
      </c>
      <c r="AL9420" s="208">
        <v>600.59</v>
      </c>
      <c r="AM9420" s="93"/>
      <c r="AN9420" s="93"/>
      <c r="AO9420" s="93"/>
    </row>
    <row r="9421" spans="28:41" x14ac:dyDescent="0.55000000000000004">
      <c r="AB9421" s="276" t="s">
        <v>70802</v>
      </c>
      <c r="AC9421" s="277">
        <v>277.57</v>
      </c>
      <c r="AE9421" s="246" t="s">
        <v>57622</v>
      </c>
      <c r="AF9421" s="247">
        <v>7083.34</v>
      </c>
      <c r="AH9421" s="226" t="s">
        <v>23727</v>
      </c>
      <c r="AI9421" s="227">
        <v>225.38</v>
      </c>
      <c r="AK9421" s="207" t="s">
        <v>23509</v>
      </c>
      <c r="AL9421" s="208">
        <v>3187465.46</v>
      </c>
      <c r="AM9421" s="93"/>
      <c r="AN9421" s="93"/>
      <c r="AO9421" s="93"/>
    </row>
    <row r="9422" spans="28:41" x14ac:dyDescent="0.55000000000000004">
      <c r="AB9422" s="276" t="s">
        <v>68802</v>
      </c>
      <c r="AC9422" s="277">
        <v>10000</v>
      </c>
      <c r="AE9422" s="246" t="s">
        <v>57623</v>
      </c>
      <c r="AF9422" s="247">
        <v>541.88</v>
      </c>
      <c r="AH9422" s="226" t="s">
        <v>45217</v>
      </c>
      <c r="AI9422" s="227">
        <v>125456.25</v>
      </c>
      <c r="AK9422" s="207" t="s">
        <v>23510</v>
      </c>
      <c r="AL9422" s="208">
        <v>667630</v>
      </c>
      <c r="AM9422" s="93"/>
      <c r="AN9422" s="93"/>
      <c r="AO9422" s="93"/>
    </row>
    <row r="9423" spans="28:41" x14ac:dyDescent="0.55000000000000004">
      <c r="AB9423" s="276" t="s">
        <v>70803</v>
      </c>
      <c r="AC9423" s="277">
        <v>95.61</v>
      </c>
      <c r="AE9423" s="246" t="s">
        <v>57624</v>
      </c>
      <c r="AF9423" s="247">
        <v>1735.42</v>
      </c>
      <c r="AH9423" s="226" t="s">
        <v>45218</v>
      </c>
      <c r="AI9423" s="227">
        <v>9597.42</v>
      </c>
      <c r="AK9423" s="207" t="s">
        <v>23511</v>
      </c>
      <c r="AL9423" s="208">
        <v>360210.1</v>
      </c>
      <c r="AM9423" s="93"/>
      <c r="AN9423" s="93"/>
      <c r="AO9423" s="93"/>
    </row>
    <row r="9424" spans="28:41" x14ac:dyDescent="0.55000000000000004">
      <c r="AB9424" s="276" t="s">
        <v>68803</v>
      </c>
      <c r="AC9424" s="277">
        <v>-78.17</v>
      </c>
      <c r="AE9424" s="246" t="s">
        <v>57625</v>
      </c>
      <c r="AF9424" s="247">
        <v>1459.74</v>
      </c>
      <c r="AH9424" s="226" t="s">
        <v>23731</v>
      </c>
      <c r="AI9424" s="227">
        <v>8762.15</v>
      </c>
      <c r="AK9424" s="207" t="s">
        <v>23512</v>
      </c>
      <c r="AL9424" s="208">
        <v>11897.66</v>
      </c>
      <c r="AM9424" s="93"/>
      <c r="AN9424" s="93"/>
      <c r="AO9424" s="93"/>
    </row>
    <row r="9425" spans="28:41" x14ac:dyDescent="0.55000000000000004">
      <c r="AB9425" s="276" t="s">
        <v>69896</v>
      </c>
      <c r="AC9425" s="277">
        <v>242.68</v>
      </c>
      <c r="AE9425" s="246" t="s">
        <v>57626</v>
      </c>
      <c r="AF9425" s="247">
        <v>110.74</v>
      </c>
      <c r="AH9425" s="226" t="s">
        <v>23732</v>
      </c>
      <c r="AI9425" s="227">
        <v>223</v>
      </c>
      <c r="AK9425" s="207" t="s">
        <v>23513</v>
      </c>
      <c r="AL9425" s="208">
        <v>732489.48</v>
      </c>
      <c r="AM9425" s="93"/>
      <c r="AN9425" s="93"/>
      <c r="AO9425" s="93"/>
    </row>
    <row r="9426" spans="28:41" x14ac:dyDescent="0.55000000000000004">
      <c r="AB9426" s="276" t="s">
        <v>58688</v>
      </c>
      <c r="AC9426" s="277">
        <v>1164</v>
      </c>
      <c r="AE9426" s="246" t="s">
        <v>57627</v>
      </c>
      <c r="AF9426" s="247">
        <v>357.65</v>
      </c>
      <c r="AH9426" s="226" t="s">
        <v>40455</v>
      </c>
      <c r="AI9426" s="227">
        <v>14640.29</v>
      </c>
      <c r="AK9426" s="207" t="s">
        <v>23514</v>
      </c>
      <c r="AL9426" s="208">
        <v>195532.73</v>
      </c>
      <c r="AM9426" s="93"/>
      <c r="AN9426" s="93"/>
      <c r="AO9426" s="93"/>
    </row>
    <row r="9427" spans="28:41" x14ac:dyDescent="0.55000000000000004">
      <c r="AB9427" s="276" t="s">
        <v>58337</v>
      </c>
      <c r="AC9427" s="277">
        <v>1842.03</v>
      </c>
      <c r="AE9427" s="246" t="s">
        <v>40485</v>
      </c>
      <c r="AF9427" s="247">
        <v>6265.89</v>
      </c>
      <c r="AH9427" s="226" t="s">
        <v>40456</v>
      </c>
      <c r="AI9427" s="227">
        <v>1048.22</v>
      </c>
      <c r="AK9427" s="207" t="s">
        <v>23515</v>
      </c>
      <c r="AL9427" s="208">
        <v>83032.31</v>
      </c>
      <c r="AM9427" s="93"/>
      <c r="AN9427" s="93"/>
      <c r="AO9427" s="93"/>
    </row>
    <row r="9428" spans="28:41" x14ac:dyDescent="0.55000000000000004">
      <c r="AB9428" s="276" t="s">
        <v>68804</v>
      </c>
      <c r="AC9428" s="277">
        <v>-230.91</v>
      </c>
      <c r="AE9428" s="246" t="s">
        <v>63745</v>
      </c>
      <c r="AF9428" s="247">
        <v>166.67</v>
      </c>
      <c r="AH9428" s="226" t="s">
        <v>40457</v>
      </c>
      <c r="AI9428" s="227">
        <v>3336.49</v>
      </c>
      <c r="AK9428" s="207" t="s">
        <v>23516</v>
      </c>
      <c r="AL9428" s="208">
        <v>1279586.49</v>
      </c>
      <c r="AM9428" s="93"/>
      <c r="AN9428" s="93"/>
      <c r="AO9428" s="93"/>
    </row>
    <row r="9429" spans="28:41" x14ac:dyDescent="0.55000000000000004">
      <c r="AB9429" s="276" t="s">
        <v>68805</v>
      </c>
      <c r="AC9429" s="277">
        <v>45000</v>
      </c>
      <c r="AE9429" s="246" t="s">
        <v>63263</v>
      </c>
      <c r="AF9429" s="247">
        <v>21063.37</v>
      </c>
      <c r="AH9429" s="226" t="s">
        <v>48089</v>
      </c>
      <c r="AI9429" s="227">
        <v>2837.5</v>
      </c>
      <c r="AK9429" s="207" t="s">
        <v>23517</v>
      </c>
      <c r="AL9429" s="208">
        <v>10735723.35</v>
      </c>
      <c r="AM9429" s="93"/>
      <c r="AN9429" s="93"/>
      <c r="AO9429" s="93"/>
    </row>
    <row r="9430" spans="28:41" x14ac:dyDescent="0.55000000000000004">
      <c r="AB9430" s="276" t="s">
        <v>61612</v>
      </c>
      <c r="AC9430" s="277">
        <v>332.8</v>
      </c>
      <c r="AE9430" s="246" t="s">
        <v>62707</v>
      </c>
      <c r="AF9430" s="247">
        <v>34500</v>
      </c>
      <c r="AH9430" s="226" t="s">
        <v>48090</v>
      </c>
      <c r="AI9430" s="227">
        <v>210.18</v>
      </c>
      <c r="AK9430" s="207" t="s">
        <v>23518</v>
      </c>
      <c r="AL9430" s="208">
        <v>1375234.93</v>
      </c>
      <c r="AM9430" s="93"/>
      <c r="AN9430" s="93"/>
      <c r="AO9430" s="93"/>
    </row>
    <row r="9431" spans="28:41" x14ac:dyDescent="0.55000000000000004">
      <c r="AB9431" s="276" t="s">
        <v>28076</v>
      </c>
      <c r="AC9431" s="277">
        <v>3515.2</v>
      </c>
      <c r="AE9431" s="246" t="s">
        <v>64624</v>
      </c>
      <c r="AF9431" s="247">
        <v>533.33000000000004</v>
      </c>
      <c r="AH9431" s="226" t="s">
        <v>48091</v>
      </c>
      <c r="AI9431" s="227">
        <v>512.12</v>
      </c>
      <c r="AK9431" s="207" t="s">
        <v>23519</v>
      </c>
      <c r="AL9431" s="208">
        <v>328817.08</v>
      </c>
      <c r="AM9431" s="93"/>
      <c r="AN9431" s="93"/>
      <c r="AO9431" s="93"/>
    </row>
    <row r="9432" spans="28:41" x14ac:dyDescent="0.55000000000000004">
      <c r="AB9432" s="276" t="s">
        <v>64942</v>
      </c>
      <c r="AC9432" s="277">
        <v>4672.07</v>
      </c>
      <c r="AE9432" s="246" t="s">
        <v>40486</v>
      </c>
      <c r="AF9432" s="247">
        <v>4717.97</v>
      </c>
      <c r="AH9432" s="226" t="s">
        <v>36472</v>
      </c>
      <c r="AI9432" s="227">
        <v>7835</v>
      </c>
      <c r="AK9432" s="207" t="s">
        <v>23520</v>
      </c>
      <c r="AL9432" s="208">
        <v>1283078.6100000001</v>
      </c>
      <c r="AM9432" s="93"/>
      <c r="AN9432" s="93"/>
      <c r="AO9432" s="93"/>
    </row>
    <row r="9433" spans="28:41" x14ac:dyDescent="0.55000000000000004">
      <c r="AB9433" s="276" t="s">
        <v>28077</v>
      </c>
      <c r="AC9433" s="277">
        <v>32910</v>
      </c>
      <c r="AE9433" s="246" t="s">
        <v>40487</v>
      </c>
      <c r="AF9433" s="247">
        <v>3638.09</v>
      </c>
      <c r="AH9433" s="226" t="s">
        <v>40458</v>
      </c>
      <c r="AI9433" s="227">
        <v>58210</v>
      </c>
      <c r="AK9433" s="207" t="s">
        <v>23521</v>
      </c>
      <c r="AL9433" s="208">
        <v>23157329.149999999</v>
      </c>
      <c r="AM9433" s="93"/>
      <c r="AN9433" s="93"/>
      <c r="AO9433" s="93"/>
    </row>
    <row r="9434" spans="28:41" x14ac:dyDescent="0.55000000000000004">
      <c r="AB9434" s="276" t="s">
        <v>28078</v>
      </c>
      <c r="AC9434" s="277">
        <v>3169.44</v>
      </c>
      <c r="AE9434" s="246" t="s">
        <v>63264</v>
      </c>
      <c r="AF9434" s="247">
        <v>1824.52</v>
      </c>
      <c r="AH9434" s="226" t="s">
        <v>40459</v>
      </c>
      <c r="AI9434" s="227">
        <v>3755.99</v>
      </c>
      <c r="AK9434" s="207" t="s">
        <v>23522</v>
      </c>
      <c r="AL9434" s="208">
        <v>36125</v>
      </c>
      <c r="AM9434" s="93"/>
      <c r="AN9434" s="93"/>
      <c r="AO9434" s="93"/>
    </row>
    <row r="9435" spans="28:41" x14ac:dyDescent="0.55000000000000004">
      <c r="AB9435" s="276" t="s">
        <v>28079</v>
      </c>
      <c r="AC9435" s="277">
        <v>7015.98</v>
      </c>
      <c r="AE9435" s="246" t="s">
        <v>62708</v>
      </c>
      <c r="AF9435" s="247">
        <v>2864.77</v>
      </c>
      <c r="AH9435" s="226" t="s">
        <v>40460</v>
      </c>
      <c r="AI9435" s="227">
        <v>12007.96</v>
      </c>
      <c r="AK9435" s="207" t="s">
        <v>23523</v>
      </c>
      <c r="AL9435" s="208">
        <v>327411.15000000002</v>
      </c>
      <c r="AM9435" s="93"/>
      <c r="AN9435" s="93"/>
      <c r="AO9435" s="93"/>
    </row>
    <row r="9436" spans="28:41" x14ac:dyDescent="0.55000000000000004">
      <c r="AB9436" s="276" t="s">
        <v>64943</v>
      </c>
      <c r="AC9436" s="277">
        <v>17383.599999999999</v>
      </c>
      <c r="AE9436" s="246" t="s">
        <v>63265</v>
      </c>
      <c r="AF9436" s="247">
        <v>214.9</v>
      </c>
      <c r="AH9436" s="226" t="s">
        <v>40461</v>
      </c>
      <c r="AI9436" s="227">
        <v>5859.41</v>
      </c>
      <c r="AK9436" s="207" t="s">
        <v>23524</v>
      </c>
      <c r="AL9436" s="208">
        <v>29238.09</v>
      </c>
      <c r="AM9436" s="93"/>
      <c r="AN9436" s="93"/>
      <c r="AO9436" s="93"/>
    </row>
    <row r="9437" spans="28:41" x14ac:dyDescent="0.55000000000000004">
      <c r="AB9437" s="276" t="s">
        <v>57880</v>
      </c>
      <c r="AC9437" s="277">
        <v>7792.33</v>
      </c>
      <c r="AE9437" s="246" t="s">
        <v>55265</v>
      </c>
      <c r="AF9437" s="247">
        <v>3887.5</v>
      </c>
      <c r="AH9437" s="226" t="s">
        <v>53055</v>
      </c>
      <c r="AI9437" s="227">
        <v>25479.21</v>
      </c>
      <c r="AK9437" s="207" t="s">
        <v>23525</v>
      </c>
      <c r="AL9437" s="208">
        <v>2000</v>
      </c>
      <c r="AM9437" s="93"/>
      <c r="AN9437" s="93"/>
      <c r="AO9437" s="93"/>
    </row>
    <row r="9438" spans="28:41" x14ac:dyDescent="0.55000000000000004">
      <c r="AB9438" s="276" t="s">
        <v>28080</v>
      </c>
      <c r="AC9438" s="277">
        <v>4520.2700000000004</v>
      </c>
      <c r="AE9438" s="246" t="s">
        <v>35282</v>
      </c>
      <c r="AF9438" s="247">
        <v>92506.68</v>
      </c>
      <c r="AH9438" s="226" t="s">
        <v>53056</v>
      </c>
      <c r="AI9438" s="227">
        <v>43900</v>
      </c>
      <c r="AK9438" s="207" t="s">
        <v>23526</v>
      </c>
      <c r="AL9438" s="208">
        <v>20003.330000000002</v>
      </c>
      <c r="AM9438" s="93"/>
      <c r="AN9438" s="93"/>
      <c r="AO9438" s="93"/>
    </row>
    <row r="9439" spans="28:41" x14ac:dyDescent="0.55000000000000004">
      <c r="AB9439" s="276" t="s">
        <v>36727</v>
      </c>
      <c r="AC9439" s="277">
        <v>13303.46</v>
      </c>
      <c r="AE9439" s="246" t="s">
        <v>55266</v>
      </c>
      <c r="AF9439" s="247">
        <v>15282.5</v>
      </c>
      <c r="AH9439" s="226" t="s">
        <v>53057</v>
      </c>
      <c r="AI9439" s="227">
        <v>5272.68</v>
      </c>
      <c r="AK9439" s="207" t="s">
        <v>23527</v>
      </c>
      <c r="AL9439" s="208">
        <v>4000</v>
      </c>
      <c r="AM9439" s="93"/>
      <c r="AN9439" s="93"/>
      <c r="AO9439" s="93"/>
    </row>
    <row r="9440" spans="28:41" x14ac:dyDescent="0.55000000000000004">
      <c r="AB9440" s="276" t="s">
        <v>68806</v>
      </c>
      <c r="AC9440" s="277">
        <v>41862.93</v>
      </c>
      <c r="AE9440" s="246" t="s">
        <v>35283</v>
      </c>
      <c r="AF9440" s="247">
        <v>7963.84</v>
      </c>
      <c r="AH9440" s="226" t="s">
        <v>53058</v>
      </c>
      <c r="AI9440" s="227">
        <v>5956.96</v>
      </c>
      <c r="AK9440" s="207" t="s">
        <v>23528</v>
      </c>
      <c r="AL9440" s="208">
        <v>4546.17</v>
      </c>
      <c r="AM9440" s="93"/>
      <c r="AN9440" s="93"/>
      <c r="AO9440" s="93"/>
    </row>
    <row r="9441" spans="28:41" x14ac:dyDescent="0.55000000000000004">
      <c r="AB9441" s="276" t="s">
        <v>39508</v>
      </c>
      <c r="AC9441" s="277">
        <v>51124.72</v>
      </c>
      <c r="AE9441" s="246" t="s">
        <v>36485</v>
      </c>
      <c r="AF9441" s="247">
        <v>25131.82</v>
      </c>
      <c r="AH9441" s="226" t="s">
        <v>45219</v>
      </c>
      <c r="AI9441" s="227">
        <v>42000</v>
      </c>
      <c r="AK9441" s="207" t="s">
        <v>23529</v>
      </c>
      <c r="AL9441" s="208">
        <v>740.77</v>
      </c>
      <c r="AM9441" s="93"/>
      <c r="AN9441" s="93"/>
      <c r="AO9441" s="93"/>
    </row>
    <row r="9442" spans="28:41" x14ac:dyDescent="0.55000000000000004">
      <c r="AB9442" s="276" t="s">
        <v>35715</v>
      </c>
      <c r="AC9442" s="277">
        <v>276478.46000000002</v>
      </c>
      <c r="AE9442" s="246" t="s">
        <v>45259</v>
      </c>
      <c r="AF9442" s="247">
        <v>455.17</v>
      </c>
      <c r="AH9442" s="226" t="s">
        <v>45220</v>
      </c>
      <c r="AI9442" s="227">
        <v>3213</v>
      </c>
      <c r="AK9442" s="207" t="s">
        <v>23530</v>
      </c>
      <c r="AL9442" s="208">
        <v>51822.14</v>
      </c>
      <c r="AM9442" s="93"/>
      <c r="AN9442" s="93"/>
      <c r="AO9442" s="93"/>
    </row>
    <row r="9443" spans="28:41" x14ac:dyDescent="0.55000000000000004">
      <c r="AB9443" s="276" t="s">
        <v>36728</v>
      </c>
      <c r="AC9443" s="277">
        <v>24999.99</v>
      </c>
      <c r="AE9443" s="246" t="s">
        <v>36486</v>
      </c>
      <c r="AF9443" s="247">
        <v>14050.71</v>
      </c>
      <c r="AH9443" s="226" t="s">
        <v>45221</v>
      </c>
      <c r="AI9443" s="227">
        <v>38000</v>
      </c>
      <c r="AK9443" s="207" t="s">
        <v>23531</v>
      </c>
      <c r="AL9443" s="208">
        <v>231935.86</v>
      </c>
      <c r="AM9443" s="93"/>
      <c r="AN9443" s="93"/>
      <c r="AO9443" s="93"/>
    </row>
    <row r="9444" spans="28:41" x14ac:dyDescent="0.55000000000000004">
      <c r="AB9444" s="276" t="s">
        <v>39509</v>
      </c>
      <c r="AC9444" s="277">
        <v>700</v>
      </c>
      <c r="AE9444" s="246" t="s">
        <v>55267</v>
      </c>
      <c r="AF9444" s="247">
        <v>2030</v>
      </c>
      <c r="AH9444" s="226" t="s">
        <v>45222</v>
      </c>
      <c r="AI9444" s="227">
        <v>2907</v>
      </c>
      <c r="AK9444" s="207" t="s">
        <v>23532</v>
      </c>
      <c r="AL9444" s="208">
        <v>2838.77</v>
      </c>
      <c r="AM9444" s="93"/>
      <c r="AN9444" s="93"/>
      <c r="AO9444" s="93"/>
    </row>
    <row r="9445" spans="28:41" x14ac:dyDescent="0.55000000000000004">
      <c r="AB9445" s="276" t="s">
        <v>42951</v>
      </c>
      <c r="AC9445" s="277">
        <v>7650</v>
      </c>
      <c r="AE9445" s="246" t="s">
        <v>50189</v>
      </c>
      <c r="AF9445" s="247">
        <v>100</v>
      </c>
      <c r="AH9445" s="226" t="s">
        <v>23753</v>
      </c>
      <c r="AI9445" s="227">
        <v>1083</v>
      </c>
      <c r="AK9445" s="207" t="s">
        <v>23533</v>
      </c>
      <c r="AL9445" s="208">
        <v>4049.96</v>
      </c>
      <c r="AM9445" s="93"/>
      <c r="AN9445" s="93"/>
      <c r="AO9445" s="93"/>
    </row>
    <row r="9446" spans="28:41" x14ac:dyDescent="0.55000000000000004">
      <c r="AB9446" s="276" t="s">
        <v>42952</v>
      </c>
      <c r="AC9446" s="277">
        <v>585.23</v>
      </c>
      <c r="AE9446" s="246" t="s">
        <v>61498</v>
      </c>
      <c r="AF9446" s="247">
        <v>176</v>
      </c>
      <c r="AH9446" s="226" t="s">
        <v>23756</v>
      </c>
      <c r="AI9446" s="227">
        <v>55587.57</v>
      </c>
      <c r="AK9446" s="207" t="s">
        <v>23534</v>
      </c>
      <c r="AL9446" s="208">
        <v>9843.6</v>
      </c>
      <c r="AM9446" s="93"/>
      <c r="AN9446" s="93"/>
      <c r="AO9446" s="93"/>
    </row>
    <row r="9447" spans="28:41" x14ac:dyDescent="0.55000000000000004">
      <c r="AB9447" s="276" t="s">
        <v>42953</v>
      </c>
      <c r="AC9447" s="277">
        <v>1754.91</v>
      </c>
      <c r="AE9447" s="246" t="s">
        <v>62129</v>
      </c>
      <c r="AF9447" s="247">
        <v>1952.04</v>
      </c>
      <c r="AH9447" s="226" t="s">
        <v>40462</v>
      </c>
      <c r="AI9447" s="227">
        <v>3762.47</v>
      </c>
      <c r="AK9447" s="207" t="s">
        <v>23535</v>
      </c>
      <c r="AL9447" s="208">
        <v>12046</v>
      </c>
      <c r="AM9447" s="93"/>
      <c r="AN9447" s="93"/>
      <c r="AO9447" s="93"/>
    </row>
    <row r="9448" spans="28:41" x14ac:dyDescent="0.55000000000000004">
      <c r="AB9448" s="276" t="s">
        <v>53824</v>
      </c>
      <c r="AC9448" s="277">
        <v>276.8</v>
      </c>
      <c r="AE9448" s="246" t="s">
        <v>63266</v>
      </c>
      <c r="AF9448" s="247">
        <v>151.26</v>
      </c>
      <c r="AH9448" s="226" t="s">
        <v>40463</v>
      </c>
      <c r="AI9448" s="227">
        <v>12829.32</v>
      </c>
      <c r="AK9448" s="207" t="s">
        <v>23536</v>
      </c>
      <c r="AL9448" s="208">
        <v>1508</v>
      </c>
      <c r="AM9448" s="93"/>
      <c r="AN9448" s="93"/>
      <c r="AO9448" s="93"/>
    </row>
    <row r="9449" spans="28:41" x14ac:dyDescent="0.55000000000000004">
      <c r="AB9449" s="276" t="s">
        <v>42954</v>
      </c>
      <c r="AC9449" s="277">
        <v>156.41999999999999</v>
      </c>
      <c r="AE9449" s="246" t="s">
        <v>64625</v>
      </c>
      <c r="AF9449" s="247">
        <v>4108.41</v>
      </c>
      <c r="AH9449" s="226" t="s">
        <v>40464</v>
      </c>
      <c r="AI9449" s="227">
        <v>6477.34</v>
      </c>
      <c r="AK9449" s="207" t="s">
        <v>23537</v>
      </c>
      <c r="AL9449" s="208">
        <v>15004.27</v>
      </c>
      <c r="AM9449" s="93"/>
      <c r="AN9449" s="93"/>
      <c r="AO9449" s="93"/>
    </row>
    <row r="9450" spans="28:41" x14ac:dyDescent="0.55000000000000004">
      <c r="AB9450" s="276" t="s">
        <v>55431</v>
      </c>
      <c r="AC9450" s="277">
        <v>2600</v>
      </c>
      <c r="AE9450" s="246" t="s">
        <v>53080</v>
      </c>
      <c r="AF9450" s="247">
        <v>-1208.75</v>
      </c>
      <c r="AH9450" s="226" t="s">
        <v>40465</v>
      </c>
      <c r="AI9450" s="227">
        <v>21600</v>
      </c>
      <c r="AK9450" s="207" t="s">
        <v>23538</v>
      </c>
      <c r="AL9450" s="208">
        <v>48304.86</v>
      </c>
      <c r="AM9450" s="93"/>
      <c r="AN9450" s="93"/>
      <c r="AO9450" s="93"/>
    </row>
    <row r="9451" spans="28:41" x14ac:dyDescent="0.55000000000000004">
      <c r="AB9451" s="276" t="s">
        <v>55432</v>
      </c>
      <c r="AC9451" s="277">
        <v>198.89</v>
      </c>
      <c r="AE9451" s="246" t="s">
        <v>55268</v>
      </c>
      <c r="AF9451" s="247">
        <v>976.62</v>
      </c>
      <c r="AH9451" s="226" t="s">
        <v>40466</v>
      </c>
      <c r="AI9451" s="227">
        <v>135804.24</v>
      </c>
      <c r="AK9451" s="207" t="s">
        <v>23539</v>
      </c>
      <c r="AL9451" s="208">
        <v>3389.45</v>
      </c>
      <c r="AM9451" s="93"/>
      <c r="AN9451" s="93"/>
      <c r="AO9451" s="93"/>
    </row>
    <row r="9452" spans="28:41" x14ac:dyDescent="0.55000000000000004">
      <c r="AB9452" s="276" t="s">
        <v>55433</v>
      </c>
      <c r="AC9452" s="277">
        <v>596.44000000000005</v>
      </c>
      <c r="AE9452" s="246" t="s">
        <v>55269</v>
      </c>
      <c r="AF9452" s="247">
        <v>72.53</v>
      </c>
      <c r="AH9452" s="226" t="s">
        <v>40467</v>
      </c>
      <c r="AI9452" s="227">
        <v>9327.24</v>
      </c>
      <c r="AK9452" s="207" t="s">
        <v>13883</v>
      </c>
      <c r="AL9452" s="208">
        <v>4200</v>
      </c>
      <c r="AM9452" s="93"/>
      <c r="AN9452" s="93"/>
      <c r="AO9452" s="93"/>
    </row>
    <row r="9453" spans="28:41" x14ac:dyDescent="0.55000000000000004">
      <c r="AB9453" s="276" t="s">
        <v>68807</v>
      </c>
      <c r="AC9453" s="277">
        <v>2500</v>
      </c>
      <c r="AE9453" s="246" t="s">
        <v>53081</v>
      </c>
      <c r="AF9453" s="247">
        <v>99.91</v>
      </c>
      <c r="AH9453" s="226" t="s">
        <v>40468</v>
      </c>
      <c r="AI9453" s="227">
        <v>31258.89</v>
      </c>
      <c r="AK9453" s="207" t="s">
        <v>23540</v>
      </c>
      <c r="AL9453" s="208">
        <v>28107</v>
      </c>
      <c r="AM9453" s="93"/>
      <c r="AN9453" s="93"/>
      <c r="AO9453" s="93"/>
    </row>
    <row r="9454" spans="28:41" x14ac:dyDescent="0.55000000000000004">
      <c r="AB9454" s="276" t="s">
        <v>68808</v>
      </c>
      <c r="AC9454" s="277">
        <v>2700</v>
      </c>
      <c r="AE9454" s="246" t="s">
        <v>36487</v>
      </c>
      <c r="AF9454" s="247">
        <v>4089.99</v>
      </c>
      <c r="AH9454" s="226" t="s">
        <v>40469</v>
      </c>
      <c r="AI9454" s="227">
        <v>13941.13</v>
      </c>
      <c r="AK9454" s="207" t="s">
        <v>23541</v>
      </c>
      <c r="AL9454" s="208">
        <v>39469.279999999999</v>
      </c>
      <c r="AM9454" s="93"/>
      <c r="AN9454" s="93"/>
      <c r="AO9454" s="93"/>
    </row>
    <row r="9455" spans="28:41" x14ac:dyDescent="0.55000000000000004">
      <c r="AB9455" s="276" t="s">
        <v>64945</v>
      </c>
      <c r="AC9455" s="277">
        <v>253.92</v>
      </c>
      <c r="AE9455" s="246" t="s">
        <v>60608</v>
      </c>
      <c r="AF9455" s="247">
        <v>-2.36</v>
      </c>
      <c r="AH9455" s="226" t="s">
        <v>48092</v>
      </c>
      <c r="AI9455" s="227">
        <v>7618.68</v>
      </c>
      <c r="AK9455" s="207" t="s">
        <v>23542</v>
      </c>
      <c r="AL9455" s="208">
        <v>2639</v>
      </c>
      <c r="AM9455" s="93"/>
      <c r="AN9455" s="93"/>
      <c r="AO9455" s="93"/>
    </row>
    <row r="9456" spans="28:41" x14ac:dyDescent="0.55000000000000004">
      <c r="AB9456" s="276" t="s">
        <v>68809</v>
      </c>
      <c r="AC9456" s="277">
        <v>3212.68</v>
      </c>
      <c r="AE9456" s="246" t="s">
        <v>56349</v>
      </c>
      <c r="AF9456" s="247">
        <v>2700</v>
      </c>
      <c r="AH9456" s="226" t="s">
        <v>48093</v>
      </c>
      <c r="AI9456" s="227">
        <v>427.58</v>
      </c>
      <c r="AK9456" s="207" t="s">
        <v>23543</v>
      </c>
      <c r="AL9456" s="208">
        <v>31000</v>
      </c>
      <c r="AM9456" s="93"/>
      <c r="AN9456" s="93"/>
      <c r="AO9456" s="93"/>
    </row>
    <row r="9457" spans="28:41" x14ac:dyDescent="0.55000000000000004">
      <c r="AB9457" s="276" t="s">
        <v>36730</v>
      </c>
      <c r="AC9457" s="277">
        <v>21647.360000000001</v>
      </c>
      <c r="AE9457" s="246" t="s">
        <v>35285</v>
      </c>
      <c r="AF9457" s="247">
        <v>7101.98</v>
      </c>
      <c r="AH9457" s="226" t="s">
        <v>48094</v>
      </c>
      <c r="AI9457" s="227">
        <v>1437.88</v>
      </c>
      <c r="AK9457" s="207" t="s">
        <v>23544</v>
      </c>
      <c r="AL9457" s="208">
        <v>13609.92</v>
      </c>
      <c r="AM9457" s="93"/>
      <c r="AN9457" s="93"/>
      <c r="AO9457" s="93"/>
    </row>
    <row r="9458" spans="28:41" x14ac:dyDescent="0.55000000000000004">
      <c r="AB9458" s="276" t="s">
        <v>68810</v>
      </c>
      <c r="AC9458" s="277">
        <v>6078.72</v>
      </c>
      <c r="AE9458" s="246" t="s">
        <v>24053</v>
      </c>
      <c r="AF9458" s="247">
        <v>1250</v>
      </c>
      <c r="AH9458" s="226" t="s">
        <v>50171</v>
      </c>
      <c r="AI9458" s="227">
        <v>647.86</v>
      </c>
      <c r="AK9458" s="207" t="s">
        <v>23545</v>
      </c>
      <c r="AL9458" s="208">
        <v>3412.66</v>
      </c>
      <c r="AM9458" s="93"/>
      <c r="AN9458" s="93"/>
      <c r="AO9458" s="93"/>
    </row>
    <row r="9459" spans="28:41" x14ac:dyDescent="0.55000000000000004">
      <c r="AB9459" s="276" t="s">
        <v>36733</v>
      </c>
      <c r="AC9459" s="277">
        <v>145451.92000000001</v>
      </c>
      <c r="AE9459" s="246" t="s">
        <v>40492</v>
      </c>
      <c r="AF9459" s="247">
        <v>280</v>
      </c>
      <c r="AH9459" s="226" t="s">
        <v>45223</v>
      </c>
      <c r="AI9459" s="227">
        <v>15000</v>
      </c>
      <c r="AK9459" s="207" t="s">
        <v>23546</v>
      </c>
      <c r="AL9459" s="208">
        <v>20000</v>
      </c>
      <c r="AM9459" s="93"/>
      <c r="AN9459" s="93"/>
      <c r="AO9459" s="93"/>
    </row>
    <row r="9460" spans="28:41" x14ac:dyDescent="0.55000000000000004">
      <c r="AB9460" s="276" t="s">
        <v>68811</v>
      </c>
      <c r="AC9460" s="277">
        <v>34589.519999999997</v>
      </c>
      <c r="AE9460" s="246" t="s">
        <v>33860</v>
      </c>
      <c r="AF9460" s="247">
        <v>216</v>
      </c>
      <c r="AH9460" s="226" t="s">
        <v>45224</v>
      </c>
      <c r="AI9460" s="227">
        <v>1147.47</v>
      </c>
      <c r="AK9460" s="207" t="s">
        <v>23547</v>
      </c>
      <c r="AL9460" s="208">
        <v>6580</v>
      </c>
      <c r="AM9460" s="93"/>
      <c r="AN9460" s="93"/>
      <c r="AO9460" s="93"/>
    </row>
    <row r="9461" spans="28:41" x14ac:dyDescent="0.55000000000000004">
      <c r="AB9461" s="276" t="s">
        <v>68812</v>
      </c>
      <c r="AC9461" s="277">
        <v>63206.33</v>
      </c>
      <c r="AE9461" s="246" t="s">
        <v>24055</v>
      </c>
      <c r="AF9461" s="247">
        <v>667.84</v>
      </c>
      <c r="AH9461" s="226" t="s">
        <v>45225</v>
      </c>
      <c r="AI9461" s="227">
        <v>141391.54</v>
      </c>
      <c r="AK9461" s="207" t="s">
        <v>23548</v>
      </c>
      <c r="AL9461" s="208">
        <v>77542.95</v>
      </c>
      <c r="AM9461" s="93"/>
      <c r="AN9461" s="93"/>
      <c r="AO9461" s="93"/>
    </row>
    <row r="9462" spans="28:41" x14ac:dyDescent="0.55000000000000004">
      <c r="AB9462" s="276" t="s">
        <v>68813</v>
      </c>
      <c r="AC9462" s="277">
        <v>64999.92</v>
      </c>
      <c r="AE9462" s="246" t="s">
        <v>35288</v>
      </c>
      <c r="AF9462" s="247">
        <v>1739.99</v>
      </c>
      <c r="AH9462" s="226" t="s">
        <v>45226</v>
      </c>
      <c r="AI9462" s="227">
        <v>11000.46</v>
      </c>
      <c r="AK9462" s="207" t="s">
        <v>23549</v>
      </c>
      <c r="AL9462" s="208">
        <v>2000</v>
      </c>
      <c r="AM9462" s="93"/>
      <c r="AN9462" s="93"/>
      <c r="AO9462" s="93"/>
    </row>
    <row r="9463" spans="28:41" x14ac:dyDescent="0.55000000000000004">
      <c r="AB9463" s="276" t="s">
        <v>58690</v>
      </c>
      <c r="AC9463" s="277">
        <v>2307.5100000000002</v>
      </c>
      <c r="AE9463" s="246" t="s">
        <v>35289</v>
      </c>
      <c r="AF9463" s="247">
        <v>7774.32</v>
      </c>
      <c r="AH9463" s="226" t="s">
        <v>35279</v>
      </c>
      <c r="AI9463" s="227">
        <v>18210.79</v>
      </c>
      <c r="AK9463" s="207" t="s">
        <v>23550</v>
      </c>
      <c r="AL9463" s="208">
        <v>31000</v>
      </c>
      <c r="AM9463" s="93"/>
      <c r="AN9463" s="93"/>
      <c r="AO9463" s="93"/>
    </row>
    <row r="9464" spans="28:41" x14ac:dyDescent="0.55000000000000004">
      <c r="AB9464" s="276" t="s">
        <v>60749</v>
      </c>
      <c r="AC9464" s="277">
        <v>1693.75</v>
      </c>
      <c r="AE9464" s="246" t="s">
        <v>57628</v>
      </c>
      <c r="AF9464" s="247">
        <v>-46.48</v>
      </c>
      <c r="AH9464" s="226" t="s">
        <v>23775</v>
      </c>
      <c r="AI9464" s="227">
        <v>9958.7900000000009</v>
      </c>
      <c r="AK9464" s="207" t="s">
        <v>23551</v>
      </c>
      <c r="AL9464" s="208">
        <v>33613.25</v>
      </c>
      <c r="AM9464" s="93"/>
      <c r="AN9464" s="93"/>
      <c r="AO9464" s="93"/>
    </row>
    <row r="9465" spans="28:41" x14ac:dyDescent="0.55000000000000004">
      <c r="AB9465" s="276" t="s">
        <v>68814</v>
      </c>
      <c r="AC9465" s="277">
        <v>1438.77</v>
      </c>
      <c r="AE9465" s="246" t="s">
        <v>53083</v>
      </c>
      <c r="AF9465" s="247">
        <v>40153.730000000003</v>
      </c>
      <c r="AH9465" s="226" t="s">
        <v>36473</v>
      </c>
      <c r="AI9465" s="227">
        <v>2969.3</v>
      </c>
      <c r="AK9465" s="207" t="s">
        <v>23552</v>
      </c>
      <c r="AL9465" s="208">
        <v>4000</v>
      </c>
      <c r="AM9465" s="93"/>
      <c r="AN9465" s="93"/>
      <c r="AO9465" s="93"/>
    </row>
    <row r="9466" spans="28:41" x14ac:dyDescent="0.55000000000000004">
      <c r="AB9466" s="276" t="s">
        <v>53826</v>
      </c>
      <c r="AC9466" s="277">
        <v>759.82</v>
      </c>
      <c r="AE9466" s="246" t="s">
        <v>24056</v>
      </c>
      <c r="AF9466" s="247">
        <v>1085.9100000000001</v>
      </c>
      <c r="AH9466" s="226" t="s">
        <v>23776</v>
      </c>
      <c r="AI9466" s="227">
        <v>37727.86</v>
      </c>
      <c r="AK9466" s="207" t="s">
        <v>23553</v>
      </c>
      <c r="AL9466" s="208">
        <v>11348.28</v>
      </c>
      <c r="AM9466" s="93"/>
      <c r="AN9466" s="93"/>
      <c r="AO9466" s="93"/>
    </row>
    <row r="9467" spans="28:41" x14ac:dyDescent="0.55000000000000004">
      <c r="AB9467" s="276" t="s">
        <v>36735</v>
      </c>
      <c r="AC9467" s="277">
        <v>46562.879999999997</v>
      </c>
      <c r="AE9467" s="246" t="s">
        <v>33862</v>
      </c>
      <c r="AF9467" s="247">
        <v>57729.31</v>
      </c>
      <c r="AH9467" s="226" t="s">
        <v>53059</v>
      </c>
      <c r="AI9467" s="227">
        <v>20250.45</v>
      </c>
      <c r="AK9467" s="207" t="s">
        <v>13884</v>
      </c>
      <c r="AL9467" s="208">
        <v>28347</v>
      </c>
      <c r="AM9467" s="93"/>
      <c r="AN9467" s="93"/>
      <c r="AO9467" s="93"/>
    </row>
    <row r="9468" spans="28:41" x14ac:dyDescent="0.55000000000000004">
      <c r="AB9468" s="276" t="s">
        <v>39510</v>
      </c>
      <c r="AC9468" s="277">
        <v>5000</v>
      </c>
      <c r="AE9468" s="246" t="s">
        <v>33863</v>
      </c>
      <c r="AF9468" s="247">
        <v>6200.05</v>
      </c>
      <c r="AH9468" s="226" t="s">
        <v>53060</v>
      </c>
      <c r="AI9468" s="227">
        <v>1533.9</v>
      </c>
      <c r="AK9468" s="207" t="s">
        <v>23554</v>
      </c>
      <c r="AL9468" s="208">
        <v>28107</v>
      </c>
      <c r="AM9468" s="93"/>
      <c r="AN9468" s="93"/>
      <c r="AO9468" s="93"/>
    </row>
    <row r="9469" spans="28:41" x14ac:dyDescent="0.55000000000000004">
      <c r="AB9469" s="276" t="s">
        <v>39511</v>
      </c>
      <c r="AC9469" s="277">
        <v>20163.73</v>
      </c>
      <c r="AE9469" s="246" t="s">
        <v>53084</v>
      </c>
      <c r="AF9469" s="247">
        <v>-2728.1</v>
      </c>
      <c r="AH9469" s="226" t="s">
        <v>53061</v>
      </c>
      <c r="AI9469" s="227">
        <v>10239.120000000001</v>
      </c>
      <c r="AK9469" s="207" t="s">
        <v>23555</v>
      </c>
      <c r="AL9469" s="208">
        <v>18583.810000000001</v>
      </c>
      <c r="AM9469" s="93"/>
      <c r="AN9469" s="93"/>
      <c r="AO9469" s="93"/>
    </row>
    <row r="9470" spans="28:41" x14ac:dyDescent="0.55000000000000004">
      <c r="AB9470" s="276" t="s">
        <v>60750</v>
      </c>
      <c r="AC9470" s="277">
        <v>3768.58</v>
      </c>
      <c r="AE9470" s="246" t="s">
        <v>35290</v>
      </c>
      <c r="AF9470" s="247">
        <v>192810</v>
      </c>
      <c r="AH9470" s="226" t="s">
        <v>53062</v>
      </c>
      <c r="AI9470" s="227">
        <v>782.88</v>
      </c>
      <c r="AK9470" s="207" t="s">
        <v>23556</v>
      </c>
      <c r="AL9470" s="208">
        <v>109917.42</v>
      </c>
      <c r="AM9470" s="93"/>
      <c r="AN9470" s="93"/>
      <c r="AO9470" s="93"/>
    </row>
    <row r="9471" spans="28:41" x14ac:dyDescent="0.55000000000000004">
      <c r="AB9471" s="276" t="s">
        <v>47286</v>
      </c>
      <c r="AC9471" s="277">
        <v>10450</v>
      </c>
      <c r="AE9471" s="246" t="s">
        <v>64626</v>
      </c>
      <c r="AF9471" s="247">
        <v>6480.79</v>
      </c>
      <c r="AH9471" s="226" t="s">
        <v>50172</v>
      </c>
      <c r="AI9471" s="227">
        <v>65795.039999999994</v>
      </c>
      <c r="AK9471" s="207" t="s">
        <v>23557</v>
      </c>
      <c r="AL9471" s="208">
        <v>245829.42</v>
      </c>
      <c r="AM9471" s="93"/>
      <c r="AN9471" s="93"/>
      <c r="AO9471" s="93"/>
    </row>
    <row r="9472" spans="28:41" x14ac:dyDescent="0.55000000000000004">
      <c r="AB9472" s="276" t="s">
        <v>53828</v>
      </c>
      <c r="AC9472" s="277">
        <v>46674.66</v>
      </c>
      <c r="AE9472" s="246" t="s">
        <v>64627</v>
      </c>
      <c r="AF9472" s="247">
        <v>6240</v>
      </c>
      <c r="AH9472" s="226" t="s">
        <v>50173</v>
      </c>
      <c r="AI9472" s="227">
        <v>76049.77</v>
      </c>
      <c r="AK9472" s="207" t="s">
        <v>23558</v>
      </c>
      <c r="AL9472" s="208">
        <v>2240</v>
      </c>
      <c r="AM9472" s="93"/>
      <c r="AN9472" s="93"/>
      <c r="AO9472" s="93"/>
    </row>
    <row r="9473" spans="28:41" x14ac:dyDescent="0.55000000000000004">
      <c r="AB9473" s="276" t="s">
        <v>36736</v>
      </c>
      <c r="AC9473" s="277">
        <v>35286.22</v>
      </c>
      <c r="AE9473" s="246" t="s">
        <v>64628</v>
      </c>
      <c r="AF9473" s="247">
        <v>4702.8999999999996</v>
      </c>
      <c r="AH9473" s="226" t="s">
        <v>53063</v>
      </c>
      <c r="AI9473" s="227">
        <v>493320.55</v>
      </c>
      <c r="AK9473" s="207" t="s">
        <v>23559</v>
      </c>
      <c r="AL9473" s="208">
        <v>5792.5</v>
      </c>
      <c r="AM9473" s="93"/>
      <c r="AN9473" s="93"/>
      <c r="AO9473" s="93"/>
    </row>
    <row r="9474" spans="28:41" x14ac:dyDescent="0.55000000000000004">
      <c r="AB9474" s="276" t="s">
        <v>36737</v>
      </c>
      <c r="AC9474" s="277">
        <v>67470.06</v>
      </c>
      <c r="AE9474" s="246" t="s">
        <v>53086</v>
      </c>
      <c r="AF9474" s="247">
        <v>1331.05</v>
      </c>
      <c r="AH9474" s="226" t="s">
        <v>50174</v>
      </c>
      <c r="AI9474" s="227">
        <v>47890.81</v>
      </c>
      <c r="AK9474" s="207" t="s">
        <v>23560</v>
      </c>
      <c r="AL9474" s="208">
        <v>652.25</v>
      </c>
      <c r="AM9474" s="93"/>
      <c r="AN9474" s="93"/>
      <c r="AO9474" s="93"/>
    </row>
    <row r="9475" spans="28:41" x14ac:dyDescent="0.55000000000000004">
      <c r="AB9475" s="276" t="s">
        <v>36738</v>
      </c>
      <c r="AC9475" s="277">
        <v>33236.800000000003</v>
      </c>
      <c r="AE9475" s="246" t="s">
        <v>64629</v>
      </c>
      <c r="AF9475" s="247">
        <v>2739.99</v>
      </c>
      <c r="AH9475" s="226" t="s">
        <v>53064</v>
      </c>
      <c r="AI9475" s="227">
        <v>4676.99</v>
      </c>
      <c r="AK9475" s="207" t="s">
        <v>23561</v>
      </c>
      <c r="AL9475" s="208">
        <v>1686.6</v>
      </c>
      <c r="AM9475" s="93"/>
      <c r="AN9475" s="93"/>
      <c r="AO9475" s="93"/>
    </row>
    <row r="9476" spans="28:41" x14ac:dyDescent="0.55000000000000004">
      <c r="AB9476" s="276" t="s">
        <v>58691</v>
      </c>
      <c r="AC9476" s="277">
        <v>12038.76</v>
      </c>
      <c r="AE9476" s="246" t="s">
        <v>53087</v>
      </c>
      <c r="AF9476" s="247">
        <v>400.97</v>
      </c>
      <c r="AH9476" s="226" t="s">
        <v>36474</v>
      </c>
      <c r="AI9476" s="227">
        <v>204071.02</v>
      </c>
      <c r="AK9476" s="207" t="s">
        <v>23562</v>
      </c>
      <c r="AL9476" s="208">
        <v>5480</v>
      </c>
      <c r="AM9476" s="93"/>
      <c r="AN9476" s="93"/>
      <c r="AO9476" s="93"/>
    </row>
    <row r="9477" spans="28:41" x14ac:dyDescent="0.55000000000000004">
      <c r="AB9477" s="276" t="s">
        <v>53829</v>
      </c>
      <c r="AC9477" s="277">
        <v>1428.37</v>
      </c>
      <c r="AE9477" s="246" t="s">
        <v>53088</v>
      </c>
      <c r="AF9477" s="247">
        <v>13648.48</v>
      </c>
      <c r="AH9477" s="226" t="s">
        <v>53065</v>
      </c>
      <c r="AI9477" s="227">
        <v>5762</v>
      </c>
      <c r="AK9477" s="207" t="s">
        <v>23563</v>
      </c>
      <c r="AL9477" s="208">
        <v>2851.68</v>
      </c>
      <c r="AM9477" s="93"/>
      <c r="AN9477" s="93"/>
      <c r="AO9477" s="93"/>
    </row>
    <row r="9478" spans="28:41" x14ac:dyDescent="0.55000000000000004">
      <c r="AB9478" s="276" t="s">
        <v>53830</v>
      </c>
      <c r="AC9478" s="277">
        <v>31896.78</v>
      </c>
      <c r="AE9478" s="246" t="s">
        <v>53089</v>
      </c>
      <c r="AF9478" s="247">
        <v>3168.52</v>
      </c>
      <c r="AH9478" s="226" t="s">
        <v>50175</v>
      </c>
      <c r="AI9478" s="227">
        <v>3750</v>
      </c>
      <c r="AK9478" s="207" t="s">
        <v>23564</v>
      </c>
      <c r="AL9478" s="208">
        <v>514.4</v>
      </c>
      <c r="AM9478" s="93"/>
      <c r="AN9478" s="93"/>
      <c r="AO9478" s="93"/>
    </row>
    <row r="9479" spans="28:41" x14ac:dyDescent="0.55000000000000004">
      <c r="AB9479" s="276" t="s">
        <v>50433</v>
      </c>
      <c r="AC9479" s="277">
        <v>30067.18</v>
      </c>
      <c r="AE9479" s="246" t="s">
        <v>53090</v>
      </c>
      <c r="AF9479" s="247">
        <v>55.14</v>
      </c>
      <c r="AH9479" s="226" t="s">
        <v>50176</v>
      </c>
      <c r="AI9479" s="227">
        <v>43992</v>
      </c>
      <c r="AK9479" s="207" t="s">
        <v>23565</v>
      </c>
      <c r="AL9479" s="208">
        <v>2175</v>
      </c>
      <c r="AM9479" s="93"/>
      <c r="AN9479" s="93"/>
      <c r="AO9479" s="93"/>
    </row>
    <row r="9480" spans="28:41" x14ac:dyDescent="0.55000000000000004">
      <c r="AB9480" s="276" t="s">
        <v>48278</v>
      </c>
      <c r="AC9480" s="277">
        <v>8649.33</v>
      </c>
      <c r="AE9480" s="246" t="s">
        <v>60609</v>
      </c>
      <c r="AF9480" s="247">
        <v>-7.28</v>
      </c>
      <c r="AH9480" s="226" t="s">
        <v>50177</v>
      </c>
      <c r="AI9480" s="227">
        <v>1823</v>
      </c>
      <c r="AK9480" s="207" t="s">
        <v>23566</v>
      </c>
      <c r="AL9480" s="208">
        <v>33516</v>
      </c>
      <c r="AM9480" s="93"/>
      <c r="AN9480" s="93"/>
      <c r="AO9480" s="93"/>
    </row>
    <row r="9481" spans="28:41" x14ac:dyDescent="0.55000000000000004">
      <c r="AB9481" s="276" t="s">
        <v>36739</v>
      </c>
      <c r="AC9481" s="277">
        <v>39953.440000000002</v>
      </c>
      <c r="AE9481" s="246" t="s">
        <v>55270</v>
      </c>
      <c r="AF9481" s="247">
        <v>128</v>
      </c>
      <c r="AH9481" s="226" t="s">
        <v>50178</v>
      </c>
      <c r="AI9481" s="227">
        <v>3000</v>
      </c>
      <c r="AK9481" s="207" t="s">
        <v>23567</v>
      </c>
      <c r="AL9481" s="208">
        <v>11042.27</v>
      </c>
      <c r="AM9481" s="93"/>
      <c r="AN9481" s="93"/>
      <c r="AO9481" s="93"/>
    </row>
    <row r="9482" spans="28:41" x14ac:dyDescent="0.55000000000000004">
      <c r="AB9482" s="276" t="s">
        <v>58338</v>
      </c>
      <c r="AC9482" s="277">
        <v>32318.15</v>
      </c>
      <c r="AE9482" s="246" t="s">
        <v>55271</v>
      </c>
      <c r="AF9482" s="247">
        <v>2000</v>
      </c>
      <c r="AH9482" s="226" t="s">
        <v>45227</v>
      </c>
      <c r="AI9482" s="227">
        <v>49900</v>
      </c>
      <c r="AK9482" s="207" t="s">
        <v>23568</v>
      </c>
      <c r="AL9482" s="208">
        <v>9615</v>
      </c>
      <c r="AM9482" s="93"/>
      <c r="AN9482" s="93"/>
      <c r="AO9482" s="93"/>
    </row>
    <row r="9483" spans="28:41" x14ac:dyDescent="0.55000000000000004">
      <c r="AB9483" s="276" t="s">
        <v>36740</v>
      </c>
      <c r="AC9483" s="277">
        <v>433995.06</v>
      </c>
      <c r="AE9483" s="246" t="s">
        <v>57629</v>
      </c>
      <c r="AF9483" s="247">
        <v>350.74</v>
      </c>
      <c r="AH9483" s="226" t="s">
        <v>45228</v>
      </c>
      <c r="AI9483" s="227">
        <v>1620</v>
      </c>
      <c r="AK9483" s="207" t="s">
        <v>23569</v>
      </c>
      <c r="AL9483" s="208">
        <v>13673.63</v>
      </c>
      <c r="AM9483" s="93"/>
      <c r="AN9483" s="93"/>
      <c r="AO9483" s="93"/>
    </row>
    <row r="9484" spans="28:41" x14ac:dyDescent="0.55000000000000004">
      <c r="AB9484" s="276" t="s">
        <v>47287</v>
      </c>
      <c r="AC9484" s="277">
        <v>987.86</v>
      </c>
      <c r="AE9484" s="246" t="s">
        <v>49023</v>
      </c>
      <c r="AF9484" s="247">
        <v>200.71</v>
      </c>
      <c r="AH9484" s="226" t="s">
        <v>45229</v>
      </c>
      <c r="AI9484" s="227">
        <v>204393.75</v>
      </c>
      <c r="AK9484" s="207" t="s">
        <v>23570</v>
      </c>
      <c r="AL9484" s="208">
        <v>1369.68</v>
      </c>
      <c r="AM9484" s="93"/>
      <c r="AN9484" s="93"/>
      <c r="AO9484" s="93"/>
    </row>
    <row r="9485" spans="28:41" x14ac:dyDescent="0.55000000000000004">
      <c r="AB9485" s="276" t="s">
        <v>47288</v>
      </c>
      <c r="AC9485" s="277">
        <v>75.569999999999993</v>
      </c>
      <c r="AE9485" s="246" t="s">
        <v>53095</v>
      </c>
      <c r="AF9485" s="247">
        <v>524.52</v>
      </c>
      <c r="AH9485" s="226" t="s">
        <v>45230</v>
      </c>
      <c r="AI9485" s="227">
        <v>15636.14</v>
      </c>
      <c r="AK9485" s="207" t="s">
        <v>23571</v>
      </c>
      <c r="AL9485" s="208">
        <v>3050</v>
      </c>
      <c r="AM9485" s="93"/>
      <c r="AN9485" s="93"/>
      <c r="AO9485" s="93"/>
    </row>
    <row r="9486" spans="28:41" x14ac:dyDescent="0.55000000000000004">
      <c r="AB9486" s="276" t="s">
        <v>48279</v>
      </c>
      <c r="AC9486" s="277">
        <v>1820</v>
      </c>
      <c r="AE9486" s="246" t="s">
        <v>60610</v>
      </c>
      <c r="AF9486" s="247">
        <v>-86.35</v>
      </c>
      <c r="AH9486" s="226" t="s">
        <v>36477</v>
      </c>
      <c r="AI9486" s="227">
        <v>110026.23</v>
      </c>
      <c r="AK9486" s="207" t="s">
        <v>23572</v>
      </c>
      <c r="AL9486" s="208">
        <v>24118</v>
      </c>
      <c r="AM9486" s="93"/>
      <c r="AN9486" s="93"/>
      <c r="AO9486" s="93"/>
    </row>
    <row r="9487" spans="28:41" x14ac:dyDescent="0.55000000000000004">
      <c r="AB9487" s="276" t="s">
        <v>48280</v>
      </c>
      <c r="AC9487" s="277">
        <v>139.22999999999999</v>
      </c>
      <c r="AE9487" s="246" t="s">
        <v>53096</v>
      </c>
      <c r="AF9487" s="247">
        <v>1000</v>
      </c>
      <c r="AH9487" s="226" t="s">
        <v>36478</v>
      </c>
      <c r="AI9487" s="227">
        <v>32306.22</v>
      </c>
      <c r="AK9487" s="207" t="s">
        <v>23573</v>
      </c>
      <c r="AL9487" s="208">
        <v>6245.55</v>
      </c>
      <c r="AM9487" s="93"/>
      <c r="AN9487" s="93"/>
      <c r="AO9487" s="93"/>
    </row>
    <row r="9488" spans="28:41" x14ac:dyDescent="0.55000000000000004">
      <c r="AB9488" s="276" t="s">
        <v>53834</v>
      </c>
      <c r="AC9488" s="277">
        <v>56.01</v>
      </c>
      <c r="AE9488" s="246" t="s">
        <v>24062</v>
      </c>
      <c r="AF9488" s="247">
        <v>7007.03</v>
      </c>
      <c r="AH9488" s="226" t="s">
        <v>45231</v>
      </c>
      <c r="AI9488" s="227">
        <v>5805</v>
      </c>
      <c r="AK9488" s="207" t="s">
        <v>23574</v>
      </c>
      <c r="AL9488" s="208">
        <v>43301.15</v>
      </c>
      <c r="AM9488" s="93"/>
      <c r="AN9488" s="93"/>
      <c r="AO9488" s="93"/>
    </row>
    <row r="9489" spans="28:41" x14ac:dyDescent="0.55000000000000004">
      <c r="AB9489" s="276" t="s">
        <v>59856</v>
      </c>
      <c r="AC9489" s="277">
        <v>93.81</v>
      </c>
      <c r="AE9489" s="246" t="s">
        <v>53097</v>
      </c>
      <c r="AF9489" s="247">
        <v>46486.11</v>
      </c>
      <c r="AH9489" s="226" t="s">
        <v>42717</v>
      </c>
      <c r="AI9489" s="227">
        <v>185685.75</v>
      </c>
      <c r="AK9489" s="207" t="s">
        <v>23575</v>
      </c>
      <c r="AL9489" s="208">
        <v>2750.3</v>
      </c>
      <c r="AM9489" s="93"/>
      <c r="AN9489" s="93"/>
      <c r="AO9489" s="93"/>
    </row>
    <row r="9490" spans="28:41" x14ac:dyDescent="0.55000000000000004">
      <c r="AB9490" s="276" t="s">
        <v>70804</v>
      </c>
      <c r="AC9490" s="277">
        <v>13600</v>
      </c>
      <c r="AE9490" s="246" t="s">
        <v>36490</v>
      </c>
      <c r="AF9490" s="247">
        <v>-273</v>
      </c>
      <c r="AH9490" s="226" t="s">
        <v>42718</v>
      </c>
      <c r="AI9490" s="227">
        <v>13873.78</v>
      </c>
      <c r="AK9490" s="207" t="s">
        <v>23576</v>
      </c>
      <c r="AL9490" s="208">
        <v>4187.5</v>
      </c>
      <c r="AM9490" s="93"/>
      <c r="AN9490" s="93"/>
      <c r="AO9490" s="93"/>
    </row>
    <row r="9491" spans="28:41" x14ac:dyDescent="0.55000000000000004">
      <c r="AB9491" s="276" t="s">
        <v>70805</v>
      </c>
      <c r="AC9491" s="277">
        <v>1040.3800000000001</v>
      </c>
      <c r="AE9491" s="246" t="s">
        <v>35291</v>
      </c>
      <c r="AF9491" s="247">
        <v>3313.53</v>
      </c>
      <c r="AH9491" s="226" t="s">
        <v>48095</v>
      </c>
      <c r="AI9491" s="227">
        <v>49922</v>
      </c>
      <c r="AK9491" s="207" t="s">
        <v>23577</v>
      </c>
      <c r="AL9491" s="208">
        <v>8815.5</v>
      </c>
      <c r="AM9491" s="93"/>
      <c r="AN9491" s="93"/>
      <c r="AO9491" s="93"/>
    </row>
    <row r="9492" spans="28:41" x14ac:dyDescent="0.55000000000000004">
      <c r="AB9492" s="276" t="s">
        <v>70806</v>
      </c>
      <c r="AC9492" s="277">
        <v>2201.7600000000002</v>
      </c>
      <c r="AE9492" s="246" t="s">
        <v>55272</v>
      </c>
      <c r="AF9492" s="247">
        <v>157051.35</v>
      </c>
      <c r="AH9492" s="226" t="s">
        <v>49007</v>
      </c>
      <c r="AI9492" s="227">
        <v>1400</v>
      </c>
      <c r="AK9492" s="207" t="s">
        <v>23578</v>
      </c>
      <c r="AL9492" s="208">
        <v>674.36</v>
      </c>
      <c r="AM9492" s="93"/>
      <c r="AN9492" s="93"/>
      <c r="AO9492" s="93"/>
    </row>
    <row r="9493" spans="28:41" x14ac:dyDescent="0.55000000000000004">
      <c r="AB9493" s="276" t="s">
        <v>70204</v>
      </c>
      <c r="AC9493" s="277">
        <v>450.6</v>
      </c>
      <c r="AE9493" s="246" t="s">
        <v>60611</v>
      </c>
      <c r="AF9493" s="247">
        <v>-587.80999999999995</v>
      </c>
      <c r="AH9493" s="226" t="s">
        <v>48096</v>
      </c>
      <c r="AI9493" s="227">
        <v>7245.71</v>
      </c>
      <c r="AK9493" s="207" t="s">
        <v>23579</v>
      </c>
      <c r="AL9493" s="208">
        <v>14364.78</v>
      </c>
      <c r="AM9493" s="93"/>
      <c r="AN9493" s="93"/>
      <c r="AO9493" s="93"/>
    </row>
    <row r="9494" spans="28:41" x14ac:dyDescent="0.55000000000000004">
      <c r="AB9494" s="276" t="s">
        <v>70807</v>
      </c>
      <c r="AC9494" s="277">
        <v>550.36</v>
      </c>
      <c r="AE9494" s="246" t="s">
        <v>60612</v>
      </c>
      <c r="AF9494" s="247">
        <v>156728</v>
      </c>
      <c r="AH9494" s="226" t="s">
        <v>48097</v>
      </c>
      <c r="AI9494" s="227">
        <v>554.29</v>
      </c>
      <c r="AK9494" s="207" t="s">
        <v>23580</v>
      </c>
      <c r="AL9494" s="208">
        <v>13607.44</v>
      </c>
      <c r="AM9494" s="93"/>
      <c r="AN9494" s="93"/>
      <c r="AO9494" s="93"/>
    </row>
    <row r="9495" spans="28:41" x14ac:dyDescent="0.55000000000000004">
      <c r="AB9495" s="276" t="s">
        <v>69897</v>
      </c>
      <c r="AC9495" s="277">
        <v>1646.92</v>
      </c>
      <c r="AE9495" s="246" t="s">
        <v>58613</v>
      </c>
      <c r="AF9495" s="247">
        <v>9420.5400000000009</v>
      </c>
      <c r="AH9495" s="226" t="s">
        <v>45232</v>
      </c>
      <c r="AI9495" s="227">
        <v>90000</v>
      </c>
      <c r="AK9495" s="207" t="s">
        <v>23581</v>
      </c>
      <c r="AL9495" s="208">
        <v>2000</v>
      </c>
      <c r="AM9495" s="93"/>
      <c r="AN9495" s="93"/>
      <c r="AO9495" s="93"/>
    </row>
    <row r="9496" spans="28:41" x14ac:dyDescent="0.55000000000000004">
      <c r="AB9496" s="276" t="s">
        <v>68815</v>
      </c>
      <c r="AC9496" s="277">
        <v>1234.78</v>
      </c>
      <c r="AE9496" s="246" t="s">
        <v>60613</v>
      </c>
      <c r="AF9496" s="247">
        <v>1708.01</v>
      </c>
      <c r="AH9496" s="226" t="s">
        <v>45233</v>
      </c>
      <c r="AI9496" s="227">
        <v>6344</v>
      </c>
      <c r="AK9496" s="207" t="s">
        <v>23582</v>
      </c>
      <c r="AL9496" s="208">
        <v>7650</v>
      </c>
      <c r="AM9496" s="93"/>
      <c r="AN9496" s="93"/>
      <c r="AO9496" s="93"/>
    </row>
    <row r="9497" spans="28:41" x14ac:dyDescent="0.55000000000000004">
      <c r="AB9497" s="276" t="s">
        <v>63387</v>
      </c>
      <c r="AC9497" s="277">
        <v>1614.25</v>
      </c>
      <c r="AE9497" s="246" t="s">
        <v>59422</v>
      </c>
      <c r="AF9497" s="247">
        <v>1157.32</v>
      </c>
      <c r="AH9497" s="226" t="s">
        <v>45234</v>
      </c>
      <c r="AI9497" s="227">
        <v>38500</v>
      </c>
      <c r="AK9497" s="207" t="s">
        <v>23583</v>
      </c>
      <c r="AL9497" s="208">
        <v>999.84</v>
      </c>
      <c r="AM9497" s="93"/>
      <c r="AN9497" s="93"/>
      <c r="AO9497" s="93"/>
    </row>
    <row r="9498" spans="28:41" x14ac:dyDescent="0.55000000000000004">
      <c r="AB9498" s="276" t="s">
        <v>63388</v>
      </c>
      <c r="AC9498" s="277">
        <v>123.49</v>
      </c>
      <c r="AE9498" s="246" t="s">
        <v>59423</v>
      </c>
      <c r="AF9498" s="247">
        <v>1105.94</v>
      </c>
      <c r="AH9498" s="226" t="s">
        <v>13889</v>
      </c>
      <c r="AI9498" s="227">
        <v>261</v>
      </c>
      <c r="AK9498" s="207" t="s">
        <v>23584</v>
      </c>
      <c r="AL9498" s="208">
        <v>77</v>
      </c>
      <c r="AM9498" s="93"/>
      <c r="AN9498" s="93"/>
      <c r="AO9498" s="93"/>
    </row>
    <row r="9499" spans="28:41" x14ac:dyDescent="0.55000000000000004">
      <c r="AB9499" s="276" t="s">
        <v>63389</v>
      </c>
      <c r="AC9499" s="277">
        <v>403.88</v>
      </c>
      <c r="AE9499" s="246" t="s">
        <v>64630</v>
      </c>
      <c r="AF9499" s="247">
        <v>9040</v>
      </c>
      <c r="AH9499" s="226" t="s">
        <v>42719</v>
      </c>
      <c r="AI9499" s="227">
        <v>786.45</v>
      </c>
      <c r="AK9499" s="207" t="s">
        <v>23585</v>
      </c>
      <c r="AL9499" s="208">
        <v>217</v>
      </c>
      <c r="AM9499" s="93"/>
      <c r="AN9499" s="93"/>
      <c r="AO9499" s="93"/>
    </row>
    <row r="9500" spans="28:41" x14ac:dyDescent="0.55000000000000004">
      <c r="AB9500" s="276" t="s">
        <v>70808</v>
      </c>
      <c r="AC9500" s="277">
        <v>150.21</v>
      </c>
      <c r="AE9500" s="246" t="s">
        <v>61499</v>
      </c>
      <c r="AF9500" s="247">
        <v>34680</v>
      </c>
      <c r="AH9500" s="226" t="s">
        <v>40470</v>
      </c>
      <c r="AI9500" s="227">
        <v>78825.69</v>
      </c>
      <c r="AK9500" s="207" t="s">
        <v>23586</v>
      </c>
      <c r="AL9500" s="208">
        <v>98.75</v>
      </c>
      <c r="AM9500" s="93"/>
      <c r="AN9500" s="93"/>
      <c r="AO9500" s="93"/>
    </row>
    <row r="9501" spans="28:41" x14ac:dyDescent="0.55000000000000004">
      <c r="AB9501" s="276" t="s">
        <v>66729</v>
      </c>
      <c r="AC9501" s="277">
        <v>3364.67</v>
      </c>
      <c r="AE9501" s="246" t="s">
        <v>61500</v>
      </c>
      <c r="AF9501" s="247">
        <v>3308.09</v>
      </c>
      <c r="AH9501" s="226" t="s">
        <v>53066</v>
      </c>
      <c r="AI9501" s="227">
        <v>484.8</v>
      </c>
      <c r="AK9501" s="207" t="s">
        <v>23587</v>
      </c>
      <c r="AL9501" s="208">
        <v>342.65</v>
      </c>
      <c r="AM9501" s="93"/>
      <c r="AN9501" s="93"/>
      <c r="AO9501" s="93"/>
    </row>
    <row r="9502" spans="28:41" x14ac:dyDescent="0.55000000000000004">
      <c r="AB9502" s="276" t="s">
        <v>68816</v>
      </c>
      <c r="AC9502" s="277">
        <v>16854.32</v>
      </c>
      <c r="AE9502" s="246" t="s">
        <v>61501</v>
      </c>
      <c r="AF9502" s="247">
        <v>10005.799999999999</v>
      </c>
      <c r="AH9502" s="226" t="s">
        <v>47082</v>
      </c>
      <c r="AI9502" s="227">
        <v>47776.25</v>
      </c>
      <c r="AK9502" s="207" t="s">
        <v>23588</v>
      </c>
      <c r="AL9502" s="208">
        <v>14880</v>
      </c>
      <c r="AM9502" s="93"/>
      <c r="AN9502" s="93"/>
      <c r="AO9502" s="93"/>
    </row>
    <row r="9503" spans="28:41" x14ac:dyDescent="0.55000000000000004">
      <c r="AB9503" s="276" t="s">
        <v>57881</v>
      </c>
      <c r="AC9503" s="277">
        <v>1900</v>
      </c>
      <c r="AE9503" s="246" t="s">
        <v>61502</v>
      </c>
      <c r="AF9503" s="247">
        <v>4679.68</v>
      </c>
      <c r="AH9503" s="226" t="s">
        <v>53067</v>
      </c>
      <c r="AI9503" s="227">
        <v>5248.78</v>
      </c>
      <c r="AK9503" s="207" t="s">
        <v>23589</v>
      </c>
      <c r="AL9503" s="208">
        <v>1138.32</v>
      </c>
      <c r="AM9503" s="93"/>
      <c r="AN9503" s="93"/>
      <c r="AO9503" s="93"/>
    </row>
    <row r="9504" spans="28:41" x14ac:dyDescent="0.55000000000000004">
      <c r="AB9504" s="276" t="s">
        <v>70205</v>
      </c>
      <c r="AC9504" s="277">
        <v>1190</v>
      </c>
      <c r="AE9504" s="246" t="s">
        <v>61503</v>
      </c>
      <c r="AF9504" s="247">
        <v>88.36</v>
      </c>
      <c r="AH9504" s="226" t="s">
        <v>48098</v>
      </c>
      <c r="AI9504" s="227">
        <v>2617.87</v>
      </c>
      <c r="AK9504" s="207" t="s">
        <v>23590</v>
      </c>
      <c r="AL9504" s="208">
        <v>3225.98</v>
      </c>
      <c r="AM9504" s="93"/>
      <c r="AN9504" s="93"/>
      <c r="AO9504" s="93"/>
    </row>
    <row r="9505" spans="28:41" x14ac:dyDescent="0.55000000000000004">
      <c r="AB9505" s="276" t="s">
        <v>70206</v>
      </c>
      <c r="AC9505" s="277">
        <v>609.70000000000005</v>
      </c>
      <c r="AE9505" s="246" t="s">
        <v>57630</v>
      </c>
      <c r="AF9505" s="247">
        <v>8984.48</v>
      </c>
      <c r="AH9505" s="226" t="s">
        <v>53068</v>
      </c>
      <c r="AI9505" s="227">
        <v>47887.17</v>
      </c>
      <c r="AK9505" s="207" t="s">
        <v>23591</v>
      </c>
      <c r="AL9505" s="208">
        <v>2240</v>
      </c>
      <c r="AM9505" s="93"/>
      <c r="AN9505" s="93"/>
      <c r="AO9505" s="93"/>
    </row>
    <row r="9506" spans="28:41" x14ac:dyDescent="0.55000000000000004">
      <c r="AB9506" s="276" t="s">
        <v>70104</v>
      </c>
      <c r="AC9506" s="277">
        <v>49330</v>
      </c>
      <c r="AE9506" s="246" t="s">
        <v>63575</v>
      </c>
      <c r="AF9506" s="247">
        <v>5000</v>
      </c>
      <c r="AH9506" s="226" t="s">
        <v>47083</v>
      </c>
      <c r="AI9506" s="227">
        <v>11555.17</v>
      </c>
      <c r="AK9506" s="207" t="s">
        <v>23592</v>
      </c>
      <c r="AL9506" s="208">
        <v>6792.34</v>
      </c>
      <c r="AM9506" s="93"/>
      <c r="AN9506" s="93"/>
      <c r="AO9506" s="93"/>
    </row>
    <row r="9507" spans="28:41" x14ac:dyDescent="0.55000000000000004">
      <c r="AB9507" s="276" t="s">
        <v>68817</v>
      </c>
      <c r="AC9507" s="277">
        <v>14821.98</v>
      </c>
      <c r="AE9507" s="246" t="s">
        <v>61504</v>
      </c>
      <c r="AF9507" s="247">
        <v>322.55</v>
      </c>
      <c r="AH9507" s="226" t="s">
        <v>39311</v>
      </c>
      <c r="AI9507" s="227">
        <v>4475</v>
      </c>
      <c r="AK9507" s="207" t="s">
        <v>23593</v>
      </c>
      <c r="AL9507" s="208">
        <v>8815.5</v>
      </c>
      <c r="AM9507" s="93"/>
      <c r="AN9507" s="93"/>
      <c r="AO9507" s="93"/>
    </row>
    <row r="9508" spans="28:41" x14ac:dyDescent="0.55000000000000004">
      <c r="AB9508" s="276" t="s">
        <v>68818</v>
      </c>
      <c r="AC9508" s="277">
        <v>3684.56</v>
      </c>
      <c r="AE9508" s="246" t="s">
        <v>57631</v>
      </c>
      <c r="AF9508" s="247">
        <v>4966.25</v>
      </c>
      <c r="AH9508" s="226" t="s">
        <v>49008</v>
      </c>
      <c r="AI9508" s="227">
        <v>1232</v>
      </c>
      <c r="AK9508" s="207" t="s">
        <v>23594</v>
      </c>
      <c r="AL9508" s="208">
        <v>14880</v>
      </c>
      <c r="AM9508" s="93"/>
      <c r="AN9508" s="93"/>
      <c r="AO9508" s="93"/>
    </row>
    <row r="9509" spans="28:41" x14ac:dyDescent="0.55000000000000004">
      <c r="AB9509" s="276" t="s">
        <v>68819</v>
      </c>
      <c r="AC9509" s="277">
        <v>4994.97</v>
      </c>
      <c r="AE9509" s="246" t="s">
        <v>64631</v>
      </c>
      <c r="AF9509" s="247">
        <v>15240</v>
      </c>
      <c r="AH9509" s="226" t="s">
        <v>49009</v>
      </c>
      <c r="AI9509" s="227">
        <v>6973.95</v>
      </c>
      <c r="AK9509" s="207" t="s">
        <v>23595</v>
      </c>
      <c r="AL9509" s="208">
        <v>2541.9299999999998</v>
      </c>
      <c r="AM9509" s="93"/>
      <c r="AN9509" s="93"/>
      <c r="AO9509" s="93"/>
    </row>
    <row r="9510" spans="28:41" x14ac:dyDescent="0.55000000000000004">
      <c r="AB9510" s="276" t="s">
        <v>68820</v>
      </c>
      <c r="AC9510" s="277">
        <v>16858.34</v>
      </c>
      <c r="AE9510" s="246" t="s">
        <v>64632</v>
      </c>
      <c r="AF9510" s="247">
        <v>1440</v>
      </c>
      <c r="AH9510" s="226" t="s">
        <v>45235</v>
      </c>
      <c r="AI9510" s="227">
        <v>10500</v>
      </c>
      <c r="AK9510" s="207" t="s">
        <v>23596</v>
      </c>
      <c r="AL9510" s="208">
        <v>5129.58</v>
      </c>
      <c r="AM9510" s="93"/>
      <c r="AN9510" s="93"/>
      <c r="AO9510" s="93"/>
    </row>
    <row r="9511" spans="28:41" x14ac:dyDescent="0.55000000000000004">
      <c r="AB9511" s="276" t="s">
        <v>68821</v>
      </c>
      <c r="AC9511" s="277">
        <v>9180.75</v>
      </c>
      <c r="AE9511" s="246" t="s">
        <v>63746</v>
      </c>
      <c r="AF9511" s="247">
        <v>4042.44</v>
      </c>
      <c r="AH9511" s="226" t="s">
        <v>42720</v>
      </c>
      <c r="AI9511" s="227">
        <v>51675</v>
      </c>
      <c r="AK9511" s="207" t="s">
        <v>23597</v>
      </c>
      <c r="AL9511" s="208">
        <v>34382.71</v>
      </c>
      <c r="AM9511" s="93"/>
      <c r="AN9511" s="93"/>
      <c r="AO9511" s="93"/>
    </row>
    <row r="9512" spans="28:41" x14ac:dyDescent="0.55000000000000004">
      <c r="AB9512" s="276" t="s">
        <v>70809</v>
      </c>
      <c r="AC9512" s="277">
        <v>2697.45</v>
      </c>
      <c r="AE9512" s="246" t="s">
        <v>64633</v>
      </c>
      <c r="AF9512" s="247">
        <v>1296</v>
      </c>
      <c r="AH9512" s="226" t="s">
        <v>42721</v>
      </c>
      <c r="AI9512" s="227">
        <v>3631</v>
      </c>
      <c r="AK9512" s="207" t="s">
        <v>23598</v>
      </c>
      <c r="AL9512" s="208">
        <v>61472.6</v>
      </c>
      <c r="AM9512" s="93"/>
      <c r="AN9512" s="93"/>
      <c r="AO9512" s="93"/>
    </row>
    <row r="9513" spans="28:41" x14ac:dyDescent="0.55000000000000004">
      <c r="AB9513" s="276" t="s">
        <v>68822</v>
      </c>
      <c r="AC9513" s="277">
        <v>9.68</v>
      </c>
      <c r="AE9513" s="246" t="s">
        <v>64634</v>
      </c>
      <c r="AF9513" s="247">
        <v>2900</v>
      </c>
      <c r="AH9513" s="226" t="s">
        <v>53069</v>
      </c>
      <c r="AI9513" s="227">
        <v>10000</v>
      </c>
      <c r="AK9513" s="207" t="s">
        <v>23599</v>
      </c>
      <c r="AL9513" s="208">
        <v>33924.17</v>
      </c>
      <c r="AM9513" s="93"/>
      <c r="AN9513" s="93"/>
      <c r="AO9513" s="93"/>
    </row>
    <row r="9514" spans="28:41" x14ac:dyDescent="0.55000000000000004">
      <c r="AB9514" s="276" t="s">
        <v>68823</v>
      </c>
      <c r="AC9514" s="277">
        <v>5000</v>
      </c>
      <c r="AE9514" s="246" t="s">
        <v>63747</v>
      </c>
      <c r="AF9514" s="247">
        <v>1906.27</v>
      </c>
      <c r="AH9514" s="226" t="s">
        <v>53070</v>
      </c>
      <c r="AI9514" s="227">
        <v>13497.3</v>
      </c>
      <c r="AK9514" s="207" t="s">
        <v>23600</v>
      </c>
      <c r="AL9514" s="208">
        <v>2750.3</v>
      </c>
      <c r="AM9514" s="93"/>
      <c r="AN9514" s="93"/>
      <c r="AO9514" s="93"/>
    </row>
    <row r="9515" spans="28:41" x14ac:dyDescent="0.55000000000000004">
      <c r="AB9515" s="276" t="s">
        <v>68824</v>
      </c>
      <c r="AC9515" s="277">
        <v>382.5</v>
      </c>
      <c r="AE9515" s="246" t="s">
        <v>62709</v>
      </c>
      <c r="AF9515" s="247">
        <v>1239.8</v>
      </c>
      <c r="AH9515" s="226" t="s">
        <v>48099</v>
      </c>
      <c r="AI9515" s="227">
        <v>3590</v>
      </c>
      <c r="AK9515" s="207" t="s">
        <v>23601</v>
      </c>
      <c r="AL9515" s="208">
        <v>2175</v>
      </c>
      <c r="AM9515" s="93"/>
      <c r="AN9515" s="93"/>
      <c r="AO9515" s="93"/>
    </row>
    <row r="9516" spans="28:41" x14ac:dyDescent="0.55000000000000004">
      <c r="AB9516" s="276" t="s">
        <v>70810</v>
      </c>
      <c r="AC9516" s="277">
        <v>146.83000000000001</v>
      </c>
      <c r="AE9516" s="246" t="s">
        <v>63267</v>
      </c>
      <c r="AF9516" s="247">
        <v>3750.56</v>
      </c>
      <c r="AH9516" s="226" t="s">
        <v>47084</v>
      </c>
      <c r="AI9516" s="227">
        <v>15510.3</v>
      </c>
      <c r="AK9516" s="207" t="s">
        <v>23602</v>
      </c>
      <c r="AL9516" s="208">
        <v>67249</v>
      </c>
      <c r="AM9516" s="93"/>
      <c r="AN9516" s="93"/>
      <c r="AO9516" s="93"/>
    </row>
    <row r="9517" spans="28:41" x14ac:dyDescent="0.55000000000000004">
      <c r="AB9517" s="276" t="s">
        <v>60751</v>
      </c>
      <c r="AC9517" s="277">
        <v>3978.75</v>
      </c>
      <c r="AE9517" s="246" t="s">
        <v>64635</v>
      </c>
      <c r="AF9517" s="247">
        <v>3130.21</v>
      </c>
      <c r="AH9517" s="226" t="s">
        <v>53071</v>
      </c>
      <c r="AI9517" s="227">
        <v>4800</v>
      </c>
      <c r="AK9517" s="207" t="s">
        <v>23603</v>
      </c>
      <c r="AL9517" s="208">
        <v>7999</v>
      </c>
      <c r="AM9517" s="93"/>
      <c r="AN9517" s="93"/>
      <c r="AO9517" s="93"/>
    </row>
    <row r="9518" spans="28:41" x14ac:dyDescent="0.55000000000000004">
      <c r="AB9518" s="276" t="s">
        <v>60752</v>
      </c>
      <c r="AC9518" s="277">
        <v>304.39</v>
      </c>
      <c r="AE9518" s="246" t="s">
        <v>64636</v>
      </c>
      <c r="AF9518" s="247">
        <v>246.16</v>
      </c>
      <c r="AH9518" s="226" t="s">
        <v>35280</v>
      </c>
      <c r="AI9518" s="227">
        <v>78796.820000000007</v>
      </c>
      <c r="AK9518" s="207" t="s">
        <v>23604</v>
      </c>
      <c r="AL9518" s="208">
        <v>112.94</v>
      </c>
      <c r="AM9518" s="93"/>
      <c r="AN9518" s="93"/>
      <c r="AO9518" s="93"/>
    </row>
    <row r="9519" spans="28:41" x14ac:dyDescent="0.55000000000000004">
      <c r="AB9519" s="276" t="s">
        <v>60753</v>
      </c>
      <c r="AC9519" s="277">
        <v>995.48</v>
      </c>
      <c r="AE9519" s="246" t="s">
        <v>64637</v>
      </c>
      <c r="AF9519" s="247">
        <v>258.8</v>
      </c>
      <c r="AH9519" s="226" t="s">
        <v>42722</v>
      </c>
      <c r="AI9519" s="227">
        <v>23280</v>
      </c>
      <c r="AK9519" s="207" t="s">
        <v>23605</v>
      </c>
      <c r="AL9519" s="208">
        <v>1127.92</v>
      </c>
      <c r="AM9519" s="93"/>
      <c r="AN9519" s="93"/>
      <c r="AO9519" s="93"/>
    </row>
    <row r="9520" spans="28:41" x14ac:dyDescent="0.55000000000000004">
      <c r="AB9520" s="276" t="s">
        <v>60754</v>
      </c>
      <c r="AC9520" s="277">
        <v>15113</v>
      </c>
      <c r="AE9520" s="246" t="s">
        <v>63268</v>
      </c>
      <c r="AF9520" s="247">
        <v>6362.05</v>
      </c>
      <c r="AH9520" s="226" t="s">
        <v>45236</v>
      </c>
      <c r="AI9520" s="227">
        <v>13000</v>
      </c>
      <c r="AK9520" s="207" t="s">
        <v>23606</v>
      </c>
      <c r="AL9520" s="208">
        <v>4329.78</v>
      </c>
      <c r="AM9520" s="93"/>
      <c r="AN9520" s="93"/>
      <c r="AO9520" s="93"/>
    </row>
    <row r="9521" spans="28:41" x14ac:dyDescent="0.55000000000000004">
      <c r="AB9521" s="276" t="s">
        <v>47290</v>
      </c>
      <c r="AC9521" s="277">
        <v>19558</v>
      </c>
      <c r="AE9521" s="246" t="s">
        <v>59139</v>
      </c>
      <c r="AF9521" s="247">
        <v>8421</v>
      </c>
      <c r="AH9521" s="226" t="s">
        <v>45237</v>
      </c>
      <c r="AI9521" s="227">
        <v>3155</v>
      </c>
      <c r="AK9521" s="207" t="s">
        <v>23607</v>
      </c>
      <c r="AL9521" s="208">
        <v>14553.76</v>
      </c>
      <c r="AM9521" s="93"/>
      <c r="AN9521" s="93"/>
      <c r="AO9521" s="93"/>
    </row>
    <row r="9522" spans="28:41" x14ac:dyDescent="0.55000000000000004">
      <c r="AB9522" s="276" t="s">
        <v>42958</v>
      </c>
      <c r="AC9522" s="277">
        <v>2624.55</v>
      </c>
      <c r="AE9522" s="246" t="s">
        <v>59140</v>
      </c>
      <c r="AF9522" s="247">
        <v>514.47</v>
      </c>
      <c r="AH9522" s="226" t="s">
        <v>23879</v>
      </c>
      <c r="AI9522" s="227">
        <v>1302</v>
      </c>
      <c r="AK9522" s="207" t="s">
        <v>23608</v>
      </c>
      <c r="AL9522" s="208">
        <v>2400</v>
      </c>
      <c r="AM9522" s="93"/>
      <c r="AN9522" s="93"/>
      <c r="AO9522" s="93"/>
    </row>
    <row r="9523" spans="28:41" x14ac:dyDescent="0.55000000000000004">
      <c r="AB9523" s="276" t="s">
        <v>47291</v>
      </c>
      <c r="AC9523" s="277">
        <v>8637.7000000000007</v>
      </c>
      <c r="AE9523" s="246" t="s">
        <v>59141</v>
      </c>
      <c r="AF9523" s="247">
        <v>1250.76</v>
      </c>
      <c r="AH9523" s="226" t="s">
        <v>45238</v>
      </c>
      <c r="AI9523" s="227">
        <v>58500</v>
      </c>
      <c r="AK9523" s="207" t="s">
        <v>23609</v>
      </c>
      <c r="AL9523" s="208">
        <v>7154.01</v>
      </c>
      <c r="AM9523" s="93"/>
      <c r="AN9523" s="93"/>
      <c r="AO9523" s="93"/>
    </row>
    <row r="9524" spans="28:41" x14ac:dyDescent="0.55000000000000004">
      <c r="AB9524" s="276" t="s">
        <v>59857</v>
      </c>
      <c r="AC9524" s="277">
        <v>5024.55</v>
      </c>
      <c r="AE9524" s="246" t="s">
        <v>62130</v>
      </c>
      <c r="AF9524" s="247">
        <v>30.14</v>
      </c>
      <c r="AH9524" s="226" t="s">
        <v>45239</v>
      </c>
      <c r="AI9524" s="227">
        <v>1246</v>
      </c>
      <c r="AK9524" s="207" t="s">
        <v>23610</v>
      </c>
      <c r="AL9524" s="208">
        <v>1443.75</v>
      </c>
      <c r="AM9524" s="93"/>
      <c r="AN9524" s="93"/>
      <c r="AO9524" s="93"/>
    </row>
    <row r="9525" spans="28:41" x14ac:dyDescent="0.55000000000000004">
      <c r="AB9525" s="276" t="s">
        <v>47292</v>
      </c>
      <c r="AC9525" s="277">
        <v>338.42</v>
      </c>
      <c r="AE9525" s="246" t="s">
        <v>60614</v>
      </c>
      <c r="AF9525" s="247">
        <v>1823.67</v>
      </c>
      <c r="AH9525" s="226" t="s">
        <v>23885</v>
      </c>
      <c r="AI9525" s="227">
        <v>4185.12</v>
      </c>
      <c r="AK9525" s="207" t="s">
        <v>23611</v>
      </c>
      <c r="AL9525" s="208">
        <v>11003.28</v>
      </c>
      <c r="AM9525" s="93"/>
      <c r="AN9525" s="93"/>
      <c r="AO9525" s="93"/>
    </row>
    <row r="9526" spans="28:41" x14ac:dyDescent="0.55000000000000004">
      <c r="AB9526" s="276" t="s">
        <v>45640</v>
      </c>
      <c r="AC9526" s="277">
        <v>1121.25</v>
      </c>
      <c r="AE9526" s="246" t="s">
        <v>60615</v>
      </c>
      <c r="AF9526" s="247">
        <v>4240.6400000000003</v>
      </c>
      <c r="AH9526" s="226" t="s">
        <v>47085</v>
      </c>
      <c r="AI9526" s="227">
        <v>5300</v>
      </c>
      <c r="AK9526" s="207" t="s">
        <v>23612</v>
      </c>
      <c r="AL9526" s="208">
        <v>11003.28</v>
      </c>
      <c r="AM9526" s="93"/>
      <c r="AN9526" s="93"/>
      <c r="AO9526" s="93"/>
    </row>
    <row r="9527" spans="28:41" x14ac:dyDescent="0.55000000000000004">
      <c r="AB9527" s="276" t="s">
        <v>45641</v>
      </c>
      <c r="AC9527" s="277">
        <v>85.78</v>
      </c>
      <c r="AE9527" s="246" t="s">
        <v>59142</v>
      </c>
      <c r="AF9527" s="247">
        <v>124.7</v>
      </c>
      <c r="AH9527" s="226" t="s">
        <v>23886</v>
      </c>
      <c r="AI9527" s="227">
        <v>15679</v>
      </c>
      <c r="AK9527" s="207" t="s">
        <v>23613</v>
      </c>
      <c r="AL9527" s="208">
        <v>7999</v>
      </c>
      <c r="AM9527" s="93"/>
      <c r="AN9527" s="93"/>
      <c r="AO9527" s="93"/>
    </row>
    <row r="9528" spans="28:41" x14ac:dyDescent="0.55000000000000004">
      <c r="AB9528" s="276" t="s">
        <v>45642</v>
      </c>
      <c r="AC9528" s="277">
        <v>257.20999999999998</v>
      </c>
      <c r="AE9528" s="246" t="s">
        <v>58614</v>
      </c>
      <c r="AF9528" s="247">
        <v>3075</v>
      </c>
      <c r="AH9528" s="226" t="s">
        <v>23887</v>
      </c>
      <c r="AI9528" s="227">
        <v>40.5</v>
      </c>
      <c r="AK9528" s="207" t="s">
        <v>23614</v>
      </c>
      <c r="AL9528" s="208">
        <v>7266.95</v>
      </c>
      <c r="AM9528" s="93"/>
      <c r="AN9528" s="93"/>
      <c r="AO9528" s="93"/>
    </row>
    <row r="9529" spans="28:41" x14ac:dyDescent="0.55000000000000004">
      <c r="AB9529" s="276" t="s">
        <v>34175</v>
      </c>
      <c r="AC9529" s="277">
        <v>27190.86</v>
      </c>
      <c r="AE9529" s="246" t="s">
        <v>60616</v>
      </c>
      <c r="AF9529" s="247">
        <v>7625.04</v>
      </c>
      <c r="AH9529" s="226" t="s">
        <v>47086</v>
      </c>
      <c r="AI9529" s="227">
        <v>2200</v>
      </c>
      <c r="AK9529" s="207" t="s">
        <v>23615</v>
      </c>
      <c r="AL9529" s="208">
        <v>2571.67</v>
      </c>
      <c r="AM9529" s="93"/>
      <c r="AN9529" s="93"/>
      <c r="AO9529" s="93"/>
    </row>
    <row r="9530" spans="28:41" x14ac:dyDescent="0.55000000000000004">
      <c r="AB9530" s="276" t="s">
        <v>34176</v>
      </c>
      <c r="AC9530" s="277">
        <v>22240.53</v>
      </c>
      <c r="AE9530" s="246" t="s">
        <v>60617</v>
      </c>
      <c r="AF9530" s="247">
        <v>555.41</v>
      </c>
      <c r="AH9530" s="226" t="s">
        <v>40471</v>
      </c>
      <c r="AI9530" s="227">
        <v>2524</v>
      </c>
      <c r="AK9530" s="207" t="s">
        <v>23616</v>
      </c>
      <c r="AL9530" s="208">
        <v>21283.54</v>
      </c>
      <c r="AM9530" s="93"/>
      <c r="AN9530" s="93"/>
      <c r="AO9530" s="93"/>
    </row>
    <row r="9531" spans="28:41" x14ac:dyDescent="0.55000000000000004">
      <c r="AB9531" s="276" t="s">
        <v>68825</v>
      </c>
      <c r="AC9531" s="277">
        <v>1200</v>
      </c>
      <c r="AE9531" s="246" t="s">
        <v>60618</v>
      </c>
      <c r="AF9531" s="247">
        <v>1868.16</v>
      </c>
      <c r="AH9531" s="226" t="s">
        <v>47087</v>
      </c>
      <c r="AI9531" s="227">
        <v>510</v>
      </c>
      <c r="AK9531" s="207" t="s">
        <v>23617</v>
      </c>
      <c r="AL9531" s="208">
        <v>9840</v>
      </c>
      <c r="AM9531" s="93"/>
      <c r="AN9531" s="93"/>
      <c r="AO9531" s="93"/>
    </row>
    <row r="9532" spans="28:41" x14ac:dyDescent="0.55000000000000004">
      <c r="AB9532" s="276" t="s">
        <v>34179</v>
      </c>
      <c r="AC9532" s="277">
        <v>1462.8</v>
      </c>
      <c r="AE9532" s="246" t="s">
        <v>35295</v>
      </c>
      <c r="AF9532" s="247">
        <v>3000</v>
      </c>
      <c r="AH9532" s="226" t="s">
        <v>23889</v>
      </c>
      <c r="AI9532" s="227">
        <v>634</v>
      </c>
      <c r="AK9532" s="207" t="s">
        <v>23618</v>
      </c>
      <c r="AL9532" s="208">
        <v>733.47</v>
      </c>
      <c r="AM9532" s="93"/>
      <c r="AN9532" s="93"/>
      <c r="AO9532" s="93"/>
    </row>
    <row r="9533" spans="28:41" x14ac:dyDescent="0.55000000000000004">
      <c r="AB9533" s="276" t="s">
        <v>56620</v>
      </c>
      <c r="AC9533" s="277">
        <v>750</v>
      </c>
      <c r="AE9533" s="246" t="s">
        <v>56350</v>
      </c>
      <c r="AF9533" s="247">
        <v>3000</v>
      </c>
      <c r="AH9533" s="226" t="s">
        <v>47088</v>
      </c>
      <c r="AI9533" s="227">
        <v>8979</v>
      </c>
      <c r="AK9533" s="207" t="s">
        <v>23619</v>
      </c>
      <c r="AL9533" s="208">
        <v>225.6</v>
      </c>
      <c r="AM9533" s="93"/>
      <c r="AN9533" s="93"/>
      <c r="AO9533" s="93"/>
    </row>
    <row r="9534" spans="28:41" x14ac:dyDescent="0.55000000000000004">
      <c r="AB9534" s="276" t="s">
        <v>68826</v>
      </c>
      <c r="AC9534" s="277">
        <v>11875</v>
      </c>
      <c r="AE9534" s="246" t="s">
        <v>35296</v>
      </c>
      <c r="AF9534" s="247">
        <v>450.62</v>
      </c>
      <c r="AH9534" s="226" t="s">
        <v>47089</v>
      </c>
      <c r="AI9534" s="227">
        <v>687</v>
      </c>
      <c r="AK9534" s="207" t="s">
        <v>23620</v>
      </c>
      <c r="AL9534" s="208">
        <v>13850.8</v>
      </c>
      <c r="AM9534" s="93"/>
      <c r="AN9534" s="93"/>
      <c r="AO9534" s="93"/>
    </row>
    <row r="9535" spans="28:41" x14ac:dyDescent="0.55000000000000004">
      <c r="AB9535" s="276" t="s">
        <v>34181</v>
      </c>
      <c r="AC9535" s="277">
        <v>4865.3999999999996</v>
      </c>
      <c r="AE9535" s="246" t="s">
        <v>35297</v>
      </c>
      <c r="AF9535" s="247">
        <v>405.25</v>
      </c>
      <c r="AH9535" s="226" t="s">
        <v>50179</v>
      </c>
      <c r="AI9535" s="227">
        <v>2901.97</v>
      </c>
      <c r="AK9535" s="207" t="s">
        <v>23621</v>
      </c>
      <c r="AL9535" s="208">
        <v>3187</v>
      </c>
      <c r="AM9535" s="93"/>
      <c r="AN9535" s="93"/>
      <c r="AO9535" s="93"/>
    </row>
    <row r="9536" spans="28:41" x14ac:dyDescent="0.55000000000000004">
      <c r="AB9536" s="276" t="s">
        <v>35722</v>
      </c>
      <c r="AC9536" s="277">
        <v>14846.68</v>
      </c>
      <c r="AE9536" s="246" t="s">
        <v>59143</v>
      </c>
      <c r="AF9536" s="247">
        <v>1000</v>
      </c>
      <c r="AH9536" s="226" t="s">
        <v>49010</v>
      </c>
      <c r="AI9536" s="227">
        <v>41170.22</v>
      </c>
      <c r="AK9536" s="207" t="s">
        <v>23622</v>
      </c>
      <c r="AL9536" s="208">
        <v>911.87</v>
      </c>
      <c r="AM9536" s="93"/>
      <c r="AN9536" s="93"/>
      <c r="AO9536" s="93"/>
    </row>
    <row r="9537" spans="28:41" x14ac:dyDescent="0.55000000000000004">
      <c r="AB9537" s="276" t="s">
        <v>34182</v>
      </c>
      <c r="AC9537" s="277">
        <v>4972.67</v>
      </c>
      <c r="AE9537" s="246" t="s">
        <v>35298</v>
      </c>
      <c r="AF9537" s="247">
        <v>500</v>
      </c>
      <c r="AH9537" s="226" t="s">
        <v>33844</v>
      </c>
      <c r="AI9537" s="227">
        <v>119942.47</v>
      </c>
      <c r="AK9537" s="207" t="s">
        <v>23623</v>
      </c>
      <c r="AL9537" s="208">
        <v>9144.9500000000007</v>
      </c>
      <c r="AM9537" s="93"/>
      <c r="AN9537" s="93"/>
      <c r="AO9537" s="93"/>
    </row>
    <row r="9538" spans="28:41" x14ac:dyDescent="0.55000000000000004">
      <c r="AB9538" s="276" t="s">
        <v>35723</v>
      </c>
      <c r="AC9538" s="277">
        <v>3336</v>
      </c>
      <c r="AE9538" s="246" t="s">
        <v>24109</v>
      </c>
      <c r="AF9538" s="247">
        <v>3000</v>
      </c>
      <c r="AH9538" s="226" t="s">
        <v>33845</v>
      </c>
      <c r="AI9538" s="227">
        <v>46010.17</v>
      </c>
      <c r="AK9538" s="207" t="s">
        <v>23624</v>
      </c>
      <c r="AL9538" s="208">
        <v>76688.210000000006</v>
      </c>
      <c r="AM9538" s="93"/>
      <c r="AN9538" s="93"/>
      <c r="AO9538" s="93"/>
    </row>
    <row r="9539" spans="28:41" x14ac:dyDescent="0.55000000000000004">
      <c r="AB9539" s="276" t="s">
        <v>28207</v>
      </c>
      <c r="AC9539" s="277">
        <v>5081.57</v>
      </c>
      <c r="AE9539" s="246" t="s">
        <v>35299</v>
      </c>
      <c r="AF9539" s="247">
        <v>1509.49</v>
      </c>
      <c r="AH9539" s="226" t="s">
        <v>33846</v>
      </c>
      <c r="AI9539" s="227">
        <v>16804.97</v>
      </c>
      <c r="AK9539" s="207" t="s">
        <v>23625</v>
      </c>
      <c r="AL9539" s="208">
        <v>2193.2399999999998</v>
      </c>
      <c r="AM9539" s="93"/>
      <c r="AN9539" s="93"/>
      <c r="AO9539" s="93"/>
    </row>
    <row r="9540" spans="28:41" x14ac:dyDescent="0.55000000000000004">
      <c r="AB9540" s="276" t="s">
        <v>28208</v>
      </c>
      <c r="AC9540" s="277">
        <v>634.15</v>
      </c>
      <c r="AE9540" s="246" t="s">
        <v>56351</v>
      </c>
      <c r="AF9540" s="247">
        <v>3000</v>
      </c>
      <c r="AH9540" s="226" t="s">
        <v>48100</v>
      </c>
      <c r="AI9540" s="227">
        <v>12553.28</v>
      </c>
      <c r="AK9540" s="207" t="s">
        <v>23626</v>
      </c>
      <c r="AL9540" s="208">
        <v>3055.78</v>
      </c>
      <c r="AM9540" s="93"/>
      <c r="AN9540" s="93"/>
      <c r="AO9540" s="93"/>
    </row>
    <row r="9541" spans="28:41" x14ac:dyDescent="0.55000000000000004">
      <c r="AB9541" s="276" t="s">
        <v>35724</v>
      </c>
      <c r="AC9541" s="277">
        <v>7083.3</v>
      </c>
      <c r="AE9541" s="246" t="s">
        <v>56352</v>
      </c>
      <c r="AF9541" s="247">
        <v>229.5</v>
      </c>
      <c r="AH9541" s="226" t="s">
        <v>48101</v>
      </c>
      <c r="AI9541" s="227">
        <v>6180.74</v>
      </c>
      <c r="AK9541" s="207" t="s">
        <v>23627</v>
      </c>
      <c r="AL9541" s="208">
        <v>20040.59</v>
      </c>
      <c r="AM9541" s="93"/>
      <c r="AN9541" s="93"/>
      <c r="AO9541" s="93"/>
    </row>
    <row r="9542" spans="28:41" x14ac:dyDescent="0.55000000000000004">
      <c r="AB9542" s="276" t="s">
        <v>35725</v>
      </c>
      <c r="AC9542" s="277">
        <v>3683.4</v>
      </c>
      <c r="AE9542" s="246" t="s">
        <v>63748</v>
      </c>
      <c r="AF9542" s="247">
        <v>1877</v>
      </c>
      <c r="AH9542" s="226" t="s">
        <v>23892</v>
      </c>
      <c r="AI9542" s="227">
        <v>145580.57999999999</v>
      </c>
      <c r="AK9542" s="207" t="s">
        <v>23628</v>
      </c>
      <c r="AL9542" s="208">
        <v>2692</v>
      </c>
      <c r="AM9542" s="93"/>
      <c r="AN9542" s="93"/>
      <c r="AO9542" s="93"/>
    </row>
    <row r="9543" spans="28:41" x14ac:dyDescent="0.55000000000000004">
      <c r="AB9543" s="276" t="s">
        <v>48282</v>
      </c>
      <c r="AC9543" s="277">
        <v>-213.07</v>
      </c>
      <c r="AE9543" s="246" t="s">
        <v>63749</v>
      </c>
      <c r="AF9543" s="247">
        <v>141.5</v>
      </c>
      <c r="AH9543" s="226" t="s">
        <v>36479</v>
      </c>
      <c r="AI9543" s="227">
        <v>7327.35</v>
      </c>
      <c r="AK9543" s="207" t="s">
        <v>23629</v>
      </c>
      <c r="AL9543" s="208">
        <v>23420.400000000001</v>
      </c>
      <c r="AM9543" s="93"/>
      <c r="AN9543" s="93"/>
      <c r="AO9543" s="93"/>
    </row>
    <row r="9544" spans="28:41" x14ac:dyDescent="0.55000000000000004">
      <c r="AB9544" s="276" t="s">
        <v>68827</v>
      </c>
      <c r="AC9544" s="277">
        <v>14006.3</v>
      </c>
      <c r="AE9544" s="246" t="s">
        <v>49024</v>
      </c>
      <c r="AF9544" s="247">
        <v>350</v>
      </c>
      <c r="AH9544" s="226" t="s">
        <v>23893</v>
      </c>
      <c r="AI9544" s="227">
        <v>43841</v>
      </c>
      <c r="AK9544" s="207" t="s">
        <v>23630</v>
      </c>
      <c r="AL9544" s="208">
        <v>3059.24</v>
      </c>
      <c r="AM9544" s="93"/>
      <c r="AN9544" s="93"/>
      <c r="AO9544" s="93"/>
    </row>
    <row r="9545" spans="28:41" x14ac:dyDescent="0.55000000000000004">
      <c r="AB9545" s="276" t="s">
        <v>56621</v>
      </c>
      <c r="AC9545" s="277">
        <v>9198.83</v>
      </c>
      <c r="AE9545" s="246" t="s">
        <v>62131</v>
      </c>
      <c r="AF9545" s="247">
        <v>2620</v>
      </c>
      <c r="AH9545" s="226" t="s">
        <v>50180</v>
      </c>
      <c r="AI9545" s="227">
        <v>6851.87</v>
      </c>
      <c r="AK9545" s="207" t="s">
        <v>23631</v>
      </c>
      <c r="AL9545" s="208">
        <v>220.79</v>
      </c>
      <c r="AM9545" s="93"/>
      <c r="AN9545" s="93"/>
      <c r="AO9545" s="93"/>
    </row>
    <row r="9546" spans="28:41" x14ac:dyDescent="0.55000000000000004">
      <c r="AB9546" s="276" t="s">
        <v>53844</v>
      </c>
      <c r="AC9546" s="277">
        <v>703.71</v>
      </c>
      <c r="AE9546" s="246" t="s">
        <v>42727</v>
      </c>
      <c r="AF9546" s="247">
        <v>4702.8100000000004</v>
      </c>
      <c r="AH9546" s="226" t="s">
        <v>23894</v>
      </c>
      <c r="AI9546" s="227">
        <v>28819.69</v>
      </c>
      <c r="AK9546" s="207" t="s">
        <v>23632</v>
      </c>
      <c r="AL9546" s="208">
        <v>38.72</v>
      </c>
      <c r="AM9546" s="93"/>
      <c r="AN9546" s="93"/>
      <c r="AO9546" s="93"/>
    </row>
    <row r="9547" spans="28:41" x14ac:dyDescent="0.55000000000000004">
      <c r="AB9547" s="276" t="s">
        <v>53845</v>
      </c>
      <c r="AC9547" s="277">
        <v>2110.21</v>
      </c>
      <c r="AE9547" s="246" t="s">
        <v>40494</v>
      </c>
      <c r="AF9547" s="247">
        <v>14670.19</v>
      </c>
      <c r="AH9547" s="226" t="s">
        <v>50181</v>
      </c>
      <c r="AI9547" s="227">
        <v>18852.240000000002</v>
      </c>
      <c r="AK9547" s="207" t="s">
        <v>23633</v>
      </c>
      <c r="AL9547" s="208">
        <v>10.130000000000001</v>
      </c>
      <c r="AM9547" s="93"/>
      <c r="AN9547" s="93"/>
      <c r="AO9547" s="93"/>
    </row>
    <row r="9548" spans="28:41" x14ac:dyDescent="0.55000000000000004">
      <c r="AB9548" s="276" t="s">
        <v>53846</v>
      </c>
      <c r="AC9548" s="277">
        <v>1113.4000000000001</v>
      </c>
      <c r="AE9548" s="246" t="s">
        <v>64638</v>
      </c>
      <c r="AF9548" s="247">
        <v>5000</v>
      </c>
      <c r="AH9548" s="226" t="s">
        <v>36480</v>
      </c>
      <c r="AI9548" s="227">
        <v>15000</v>
      </c>
      <c r="AK9548" s="207" t="s">
        <v>23634</v>
      </c>
      <c r="AL9548" s="208">
        <v>172.93</v>
      </c>
      <c r="AM9548" s="93"/>
      <c r="AN9548" s="93"/>
      <c r="AO9548" s="93"/>
    </row>
    <row r="9549" spans="28:41" x14ac:dyDescent="0.55000000000000004">
      <c r="AB9549" s="276" t="s">
        <v>68828</v>
      </c>
      <c r="AC9549" s="277">
        <v>4351.96</v>
      </c>
      <c r="AE9549" s="246" t="s">
        <v>64639</v>
      </c>
      <c r="AF9549" s="247">
        <v>381.02</v>
      </c>
      <c r="AH9549" s="226" t="s">
        <v>45240</v>
      </c>
      <c r="AI9549" s="227">
        <v>2408</v>
      </c>
      <c r="AK9549" s="207" t="s">
        <v>23635</v>
      </c>
      <c r="AL9549" s="208">
        <v>19492.79</v>
      </c>
      <c r="AM9549" s="93"/>
      <c r="AN9549" s="93"/>
      <c r="AO9549" s="93"/>
    </row>
    <row r="9550" spans="28:41" x14ac:dyDescent="0.55000000000000004">
      <c r="AB9550" s="276" t="s">
        <v>68829</v>
      </c>
      <c r="AC9550" s="277">
        <v>10854.47</v>
      </c>
      <c r="AE9550" s="246" t="s">
        <v>64640</v>
      </c>
      <c r="AF9550" s="247">
        <v>356.98</v>
      </c>
      <c r="AH9550" s="226" t="s">
        <v>50182</v>
      </c>
      <c r="AI9550" s="227">
        <v>10333</v>
      </c>
      <c r="AK9550" s="207" t="s">
        <v>23636</v>
      </c>
      <c r="AL9550" s="208">
        <v>12103.54</v>
      </c>
      <c r="AM9550" s="93"/>
      <c r="AN9550" s="93"/>
      <c r="AO9550" s="93"/>
    </row>
    <row r="9551" spans="28:41" x14ac:dyDescent="0.55000000000000004">
      <c r="AB9551" s="276" t="s">
        <v>56622</v>
      </c>
      <c r="AC9551" s="277">
        <v>1376.35</v>
      </c>
      <c r="AE9551" s="246" t="s">
        <v>60619</v>
      </c>
      <c r="AF9551" s="247">
        <v>2254</v>
      </c>
      <c r="AH9551" s="226" t="s">
        <v>50183</v>
      </c>
      <c r="AI9551" s="227">
        <v>5971</v>
      </c>
      <c r="AK9551" s="207" t="s">
        <v>23637</v>
      </c>
      <c r="AL9551" s="208">
        <v>19437.46</v>
      </c>
      <c r="AM9551" s="93"/>
      <c r="AN9551" s="93"/>
      <c r="AO9551" s="93"/>
    </row>
    <row r="9552" spans="28:41" x14ac:dyDescent="0.55000000000000004">
      <c r="AB9552" s="276" t="s">
        <v>53848</v>
      </c>
      <c r="AC9552" s="277">
        <v>105.29</v>
      </c>
      <c r="AE9552" s="246" t="s">
        <v>61505</v>
      </c>
      <c r="AF9552" s="247">
        <v>31577.68</v>
      </c>
      <c r="AH9552" s="226" t="s">
        <v>49011</v>
      </c>
      <c r="AI9552" s="227">
        <v>29523.3</v>
      </c>
      <c r="AK9552" s="207" t="s">
        <v>23638</v>
      </c>
      <c r="AL9552" s="208">
        <v>6638.99</v>
      </c>
      <c r="AM9552" s="93"/>
      <c r="AN9552" s="93"/>
      <c r="AO9552" s="93"/>
    </row>
    <row r="9553" spans="28:41" x14ac:dyDescent="0.55000000000000004">
      <c r="AB9553" s="276" t="s">
        <v>53849</v>
      </c>
      <c r="AC9553" s="277">
        <v>315.74</v>
      </c>
      <c r="AE9553" s="246" t="s">
        <v>33866</v>
      </c>
      <c r="AF9553" s="247">
        <v>1684.92</v>
      </c>
      <c r="AH9553" s="226" t="s">
        <v>53072</v>
      </c>
      <c r="AI9553" s="227">
        <v>13475</v>
      </c>
      <c r="AK9553" s="207" t="s">
        <v>23639</v>
      </c>
      <c r="AL9553" s="208">
        <v>12151.51</v>
      </c>
      <c r="AM9553" s="93"/>
      <c r="AN9553" s="93"/>
      <c r="AO9553" s="93"/>
    </row>
    <row r="9554" spans="28:41" x14ac:dyDescent="0.55000000000000004">
      <c r="AB9554" s="276" t="s">
        <v>68830</v>
      </c>
      <c r="AC9554" s="277">
        <v>-18</v>
      </c>
      <c r="AE9554" s="246" t="s">
        <v>61506</v>
      </c>
      <c r="AF9554" s="247">
        <v>10959.21</v>
      </c>
      <c r="AH9554" s="226" t="s">
        <v>49012</v>
      </c>
      <c r="AI9554" s="227">
        <v>8300</v>
      </c>
      <c r="AK9554" s="207" t="s">
        <v>23640</v>
      </c>
      <c r="AL9554" s="208">
        <v>720</v>
      </c>
      <c r="AM9554" s="93"/>
      <c r="AN9554" s="93"/>
      <c r="AO9554" s="93"/>
    </row>
    <row r="9555" spans="28:41" x14ac:dyDescent="0.55000000000000004">
      <c r="AB9555" s="276" t="s">
        <v>35726</v>
      </c>
      <c r="AC9555" s="277">
        <v>3076.2</v>
      </c>
      <c r="AE9555" s="246" t="s">
        <v>61507</v>
      </c>
      <c r="AF9555" s="247">
        <v>1610</v>
      </c>
      <c r="AH9555" s="226" t="s">
        <v>49013</v>
      </c>
      <c r="AI9555" s="227">
        <v>3884.02</v>
      </c>
      <c r="AK9555" s="207" t="s">
        <v>23641</v>
      </c>
      <c r="AL9555" s="208">
        <v>1546.56</v>
      </c>
      <c r="AM9555" s="93"/>
      <c r="AN9555" s="93"/>
      <c r="AO9555" s="93"/>
    </row>
    <row r="9556" spans="28:41" x14ac:dyDescent="0.55000000000000004">
      <c r="AB9556" s="276" t="s">
        <v>56623</v>
      </c>
      <c r="AC9556" s="277">
        <v>152895.54</v>
      </c>
      <c r="AE9556" s="246" t="s">
        <v>48106</v>
      </c>
      <c r="AF9556" s="247">
        <v>22044.5</v>
      </c>
      <c r="AH9556" s="226" t="s">
        <v>49014</v>
      </c>
      <c r="AI9556" s="227">
        <v>8051</v>
      </c>
      <c r="AK9556" s="207" t="s">
        <v>23642</v>
      </c>
      <c r="AL9556" s="208">
        <v>4520.99</v>
      </c>
      <c r="AM9556" s="93"/>
      <c r="AN9556" s="93"/>
      <c r="AO9556" s="93"/>
    </row>
    <row r="9557" spans="28:41" x14ac:dyDescent="0.55000000000000004">
      <c r="AB9557" s="276" t="s">
        <v>53853</v>
      </c>
      <c r="AC9557" s="277">
        <v>13.82</v>
      </c>
      <c r="AE9557" s="246" t="s">
        <v>48107</v>
      </c>
      <c r="AF9557" s="247">
        <v>38357.360000000001</v>
      </c>
      <c r="AH9557" s="226" t="s">
        <v>49015</v>
      </c>
      <c r="AI9557" s="227">
        <v>4648.5200000000004</v>
      </c>
      <c r="AK9557" s="207" t="s">
        <v>23643</v>
      </c>
      <c r="AL9557" s="208">
        <v>9778.6299999999992</v>
      </c>
      <c r="AM9557" s="93"/>
      <c r="AN9557" s="93"/>
      <c r="AO9557" s="93"/>
    </row>
    <row r="9558" spans="28:41" x14ac:dyDescent="0.55000000000000004">
      <c r="AB9558" s="276" t="s">
        <v>35727</v>
      </c>
      <c r="AC9558" s="277">
        <v>11302.19</v>
      </c>
      <c r="AE9558" s="246" t="s">
        <v>61508</v>
      </c>
      <c r="AF9558" s="247">
        <v>7480</v>
      </c>
      <c r="AH9558" s="226" t="s">
        <v>50184</v>
      </c>
      <c r="AI9558" s="227">
        <v>19897.22</v>
      </c>
      <c r="AK9558" s="207" t="s">
        <v>23644</v>
      </c>
      <c r="AL9558" s="208">
        <v>1645.68</v>
      </c>
      <c r="AM9558" s="93"/>
      <c r="AN9558" s="93"/>
      <c r="AO9558" s="93"/>
    </row>
    <row r="9559" spans="28:41" x14ac:dyDescent="0.55000000000000004">
      <c r="AB9559" s="276" t="s">
        <v>35728</v>
      </c>
      <c r="AC9559" s="277">
        <v>39648.81</v>
      </c>
      <c r="AE9559" s="246" t="s">
        <v>48108</v>
      </c>
      <c r="AF9559" s="247">
        <v>5881.94</v>
      </c>
      <c r="AH9559" s="226" t="s">
        <v>48102</v>
      </c>
      <c r="AI9559" s="227">
        <v>645</v>
      </c>
      <c r="AK9559" s="207" t="s">
        <v>23645</v>
      </c>
      <c r="AL9559" s="208">
        <v>1195.97</v>
      </c>
      <c r="AM9559" s="93"/>
      <c r="AN9559" s="93"/>
      <c r="AO9559" s="93"/>
    </row>
    <row r="9560" spans="28:41" x14ac:dyDescent="0.55000000000000004">
      <c r="AB9560" s="276" t="s">
        <v>35729</v>
      </c>
      <c r="AC9560" s="277">
        <v>20495.64</v>
      </c>
      <c r="AE9560" s="246" t="s">
        <v>48109</v>
      </c>
      <c r="AF9560" s="247">
        <v>1099.1199999999999</v>
      </c>
      <c r="AH9560" s="226" t="s">
        <v>53073</v>
      </c>
      <c r="AI9560" s="227">
        <v>3117.99</v>
      </c>
      <c r="AK9560" s="207" t="s">
        <v>23646</v>
      </c>
      <c r="AL9560" s="208">
        <v>42682.53</v>
      </c>
      <c r="AM9560" s="93"/>
      <c r="AN9560" s="93"/>
      <c r="AO9560" s="93"/>
    </row>
    <row r="9561" spans="28:41" x14ac:dyDescent="0.55000000000000004">
      <c r="AB9561" s="276" t="s">
        <v>35730</v>
      </c>
      <c r="AC9561" s="277">
        <v>38763.089999999997</v>
      </c>
      <c r="AE9561" s="246" t="s">
        <v>55273</v>
      </c>
      <c r="AF9561" s="247">
        <v>5062.46</v>
      </c>
      <c r="AH9561" s="226" t="s">
        <v>50185</v>
      </c>
      <c r="AI9561" s="227">
        <v>5945</v>
      </c>
      <c r="AK9561" s="207" t="s">
        <v>23647</v>
      </c>
      <c r="AL9561" s="208">
        <v>32680.04</v>
      </c>
      <c r="AM9561" s="93"/>
      <c r="AN9561" s="93"/>
      <c r="AO9561" s="93"/>
    </row>
    <row r="9562" spans="28:41" x14ac:dyDescent="0.55000000000000004">
      <c r="AB9562" s="276" t="s">
        <v>36747</v>
      </c>
      <c r="AC9562" s="277">
        <v>28406.36</v>
      </c>
      <c r="AE9562" s="246" t="s">
        <v>48110</v>
      </c>
      <c r="AF9562" s="247">
        <v>155.6</v>
      </c>
      <c r="AH9562" s="226" t="s">
        <v>49016</v>
      </c>
      <c r="AI9562" s="227">
        <v>18893.64</v>
      </c>
      <c r="AK9562" s="207" t="s">
        <v>23648</v>
      </c>
      <c r="AL9562" s="208">
        <v>10560</v>
      </c>
      <c r="AM9562" s="93"/>
      <c r="AN9562" s="93"/>
      <c r="AO9562" s="93"/>
    </row>
    <row r="9563" spans="28:41" x14ac:dyDescent="0.55000000000000004">
      <c r="AB9563" s="276" t="s">
        <v>53854</v>
      </c>
      <c r="AC9563" s="277">
        <v>19597.66</v>
      </c>
      <c r="AE9563" s="246" t="s">
        <v>24146</v>
      </c>
      <c r="AF9563" s="247">
        <v>7682.54</v>
      </c>
      <c r="AH9563" s="226" t="s">
        <v>49017</v>
      </c>
      <c r="AI9563" s="227">
        <v>1445.36</v>
      </c>
      <c r="AK9563" s="207" t="s">
        <v>23649</v>
      </c>
      <c r="AL9563" s="208">
        <v>3059.24</v>
      </c>
      <c r="AM9563" s="93"/>
      <c r="AN9563" s="93"/>
      <c r="AO9563" s="93"/>
    </row>
    <row r="9564" spans="28:41" x14ac:dyDescent="0.55000000000000004">
      <c r="AB9564" s="276" t="s">
        <v>68831</v>
      </c>
      <c r="AC9564" s="277">
        <v>114895.49</v>
      </c>
      <c r="AE9564" s="246" t="s">
        <v>55274</v>
      </c>
      <c r="AF9564" s="247">
        <v>2040</v>
      </c>
      <c r="AH9564" s="226" t="s">
        <v>50186</v>
      </c>
      <c r="AI9564" s="227">
        <v>3897</v>
      </c>
      <c r="AK9564" s="207" t="s">
        <v>23650</v>
      </c>
      <c r="AL9564" s="208">
        <v>954.26</v>
      </c>
      <c r="AM9564" s="93"/>
      <c r="AN9564" s="93"/>
      <c r="AO9564" s="93"/>
    </row>
    <row r="9565" spans="28:41" x14ac:dyDescent="0.55000000000000004">
      <c r="AB9565" s="276" t="s">
        <v>68832</v>
      </c>
      <c r="AC9565" s="277">
        <v>17583.349999999999</v>
      </c>
      <c r="AE9565" s="246" t="s">
        <v>63269</v>
      </c>
      <c r="AF9565" s="247">
        <v>180</v>
      </c>
      <c r="AH9565" s="226" t="s">
        <v>45241</v>
      </c>
      <c r="AI9565" s="227">
        <v>11847</v>
      </c>
      <c r="AK9565" s="207" t="s">
        <v>23651</v>
      </c>
      <c r="AL9565" s="208">
        <v>264.32</v>
      </c>
      <c r="AM9565" s="93"/>
      <c r="AN9565" s="93"/>
      <c r="AO9565" s="93"/>
    </row>
    <row r="9566" spans="28:41" x14ac:dyDescent="0.55000000000000004">
      <c r="AB9566" s="276" t="s">
        <v>68833</v>
      </c>
      <c r="AC9566" s="277">
        <v>490.81</v>
      </c>
      <c r="AE9566" s="246" t="s">
        <v>48113</v>
      </c>
      <c r="AF9566" s="247">
        <v>4350</v>
      </c>
      <c r="AH9566" s="226" t="s">
        <v>45242</v>
      </c>
      <c r="AI9566" s="227">
        <v>237228.13</v>
      </c>
      <c r="AK9566" s="207" t="s">
        <v>23652</v>
      </c>
      <c r="AL9566" s="208">
        <v>10.130000000000001</v>
      </c>
      <c r="AM9566" s="93"/>
      <c r="AN9566" s="93"/>
      <c r="AO9566" s="93"/>
    </row>
    <row r="9567" spans="28:41" x14ac:dyDescent="0.55000000000000004">
      <c r="AB9567" s="276" t="s">
        <v>59860</v>
      </c>
      <c r="AC9567" s="277">
        <v>-567.79</v>
      </c>
      <c r="AE9567" s="246" t="s">
        <v>40495</v>
      </c>
      <c r="AF9567" s="247">
        <v>101215.76</v>
      </c>
      <c r="AH9567" s="226" t="s">
        <v>45243</v>
      </c>
      <c r="AI9567" s="227">
        <v>18148.060000000001</v>
      </c>
      <c r="AK9567" s="207" t="s">
        <v>23653</v>
      </c>
      <c r="AL9567" s="208">
        <v>16672.5</v>
      </c>
      <c r="AM9567" s="93"/>
      <c r="AN9567" s="93"/>
      <c r="AO9567" s="93"/>
    </row>
    <row r="9568" spans="28:41" x14ac:dyDescent="0.55000000000000004">
      <c r="AB9568" s="276" t="s">
        <v>45646</v>
      </c>
      <c r="AC9568" s="277">
        <v>1347.5</v>
      </c>
      <c r="AE9568" s="246" t="s">
        <v>45271</v>
      </c>
      <c r="AF9568" s="247">
        <v>18000</v>
      </c>
      <c r="AH9568" s="226" t="s">
        <v>33848</v>
      </c>
      <c r="AI9568" s="227">
        <v>3422</v>
      </c>
      <c r="AK9568" s="207" t="s">
        <v>23654</v>
      </c>
      <c r="AL9568" s="208">
        <v>3187</v>
      </c>
      <c r="AM9568" s="93"/>
      <c r="AN9568" s="93"/>
      <c r="AO9568" s="93"/>
    </row>
    <row r="9569" spans="28:41" x14ac:dyDescent="0.55000000000000004">
      <c r="AB9569" s="276" t="s">
        <v>48283</v>
      </c>
      <c r="AC9569" s="277">
        <v>339363.58</v>
      </c>
      <c r="AE9569" s="246" t="s">
        <v>40496</v>
      </c>
      <c r="AF9569" s="247">
        <v>18193.900000000001</v>
      </c>
      <c r="AH9569" s="226" t="s">
        <v>23933</v>
      </c>
      <c r="AI9569" s="227">
        <v>177.5</v>
      </c>
      <c r="AK9569" s="207" t="s">
        <v>23655</v>
      </c>
      <c r="AL9569" s="208">
        <v>9778.6299999999992</v>
      </c>
      <c r="AM9569" s="93"/>
      <c r="AN9569" s="93"/>
      <c r="AO9569" s="93"/>
    </row>
    <row r="9570" spans="28:41" x14ac:dyDescent="0.55000000000000004">
      <c r="AB9570" s="276" t="s">
        <v>68834</v>
      </c>
      <c r="AC9570" s="277">
        <v>128.25</v>
      </c>
      <c r="AE9570" s="246" t="s">
        <v>45272</v>
      </c>
      <c r="AF9570" s="247">
        <v>13463.84</v>
      </c>
      <c r="AH9570" s="226" t="s">
        <v>40472</v>
      </c>
      <c r="AI9570" s="227">
        <v>284940</v>
      </c>
      <c r="AK9570" s="207" t="s">
        <v>23656</v>
      </c>
      <c r="AL9570" s="208">
        <v>1645.68</v>
      </c>
      <c r="AM9570" s="93"/>
      <c r="AN9570" s="93"/>
      <c r="AO9570" s="93"/>
    </row>
    <row r="9571" spans="28:41" x14ac:dyDescent="0.55000000000000004">
      <c r="AB9571" s="276" t="s">
        <v>68835</v>
      </c>
      <c r="AC9571" s="277">
        <v>9425.7199999999993</v>
      </c>
      <c r="AE9571" s="246" t="s">
        <v>59144</v>
      </c>
      <c r="AF9571" s="247">
        <v>24000</v>
      </c>
      <c r="AH9571" s="226" t="s">
        <v>53074</v>
      </c>
      <c r="AI9571" s="227">
        <v>1375</v>
      </c>
      <c r="AK9571" s="207" t="s">
        <v>23657</v>
      </c>
      <c r="AL9571" s="208">
        <v>1368.9</v>
      </c>
      <c r="AM9571" s="93"/>
      <c r="AN9571" s="93"/>
      <c r="AO9571" s="93"/>
    </row>
    <row r="9572" spans="28:41" x14ac:dyDescent="0.55000000000000004">
      <c r="AB9572" s="276" t="s">
        <v>70811</v>
      </c>
      <c r="AC9572" s="277">
        <v>475.15</v>
      </c>
      <c r="AE9572" s="246" t="s">
        <v>56353</v>
      </c>
      <c r="AF9572" s="247">
        <v>450</v>
      </c>
      <c r="AH9572" s="226" t="s">
        <v>53075</v>
      </c>
      <c r="AI9572" s="227">
        <v>10625</v>
      </c>
      <c r="AK9572" s="207" t="s">
        <v>23658</v>
      </c>
      <c r="AL9572" s="208">
        <v>119648.72</v>
      </c>
      <c r="AM9572" s="93"/>
      <c r="AN9572" s="93"/>
      <c r="AO9572" s="93"/>
    </row>
    <row r="9573" spans="28:41" x14ac:dyDescent="0.55000000000000004">
      <c r="AB9573" s="276" t="s">
        <v>53855</v>
      </c>
      <c r="AC9573" s="277">
        <v>221.93</v>
      </c>
      <c r="AE9573" s="246" t="s">
        <v>61509</v>
      </c>
      <c r="AF9573" s="247">
        <v>15700</v>
      </c>
      <c r="AH9573" s="226" t="s">
        <v>53076</v>
      </c>
      <c r="AI9573" s="227">
        <v>812.81</v>
      </c>
      <c r="AK9573" s="207" t="s">
        <v>23659</v>
      </c>
      <c r="AL9573" s="208">
        <v>14892.73</v>
      </c>
      <c r="AM9573" s="93"/>
      <c r="AN9573" s="93"/>
      <c r="AO9573" s="93"/>
    </row>
    <row r="9574" spans="28:41" x14ac:dyDescent="0.55000000000000004">
      <c r="AB9574" s="276" t="s">
        <v>70812</v>
      </c>
      <c r="AC9574" s="277">
        <v>53.77</v>
      </c>
      <c r="AE9574" s="246" t="s">
        <v>36496</v>
      </c>
      <c r="AF9574" s="247">
        <v>295.57</v>
      </c>
      <c r="AH9574" s="226" t="s">
        <v>45244</v>
      </c>
      <c r="AI9574" s="227">
        <v>66687.5</v>
      </c>
      <c r="AK9574" s="207" t="s">
        <v>23660</v>
      </c>
      <c r="AL9574" s="208">
        <v>152038.29999999999</v>
      </c>
      <c r="AM9574" s="93"/>
      <c r="AN9574" s="93"/>
      <c r="AO9574" s="93"/>
    </row>
    <row r="9575" spans="28:41" x14ac:dyDescent="0.55000000000000004">
      <c r="AB9575" s="276" t="s">
        <v>53856</v>
      </c>
      <c r="AC9575" s="277">
        <v>4402.59</v>
      </c>
      <c r="AE9575" s="246" t="s">
        <v>49033</v>
      </c>
      <c r="AF9575" s="247">
        <v>15750</v>
      </c>
      <c r="AH9575" s="226" t="s">
        <v>45245</v>
      </c>
      <c r="AI9575" s="227">
        <v>5101.6400000000003</v>
      </c>
      <c r="AK9575" s="207" t="s">
        <v>23661</v>
      </c>
      <c r="AL9575" s="208">
        <v>8000</v>
      </c>
      <c r="AM9575" s="93"/>
      <c r="AN9575" s="93"/>
      <c r="AO9575" s="93"/>
    </row>
    <row r="9576" spans="28:41" x14ac:dyDescent="0.55000000000000004">
      <c r="AB9576" s="276" t="s">
        <v>59862</v>
      </c>
      <c r="AC9576" s="277">
        <v>-599.91999999999996</v>
      </c>
      <c r="AE9576" s="246" t="s">
        <v>57632</v>
      </c>
      <c r="AF9576" s="247">
        <v>25644.15</v>
      </c>
      <c r="AH9576" s="226" t="s">
        <v>45246</v>
      </c>
      <c r="AI9576" s="227">
        <v>26500</v>
      </c>
      <c r="AK9576" s="207" t="s">
        <v>23662</v>
      </c>
      <c r="AL9576" s="208">
        <v>6600</v>
      </c>
      <c r="AM9576" s="93"/>
      <c r="AN9576" s="93"/>
      <c r="AO9576" s="93"/>
    </row>
    <row r="9577" spans="28:41" x14ac:dyDescent="0.55000000000000004">
      <c r="AB9577" s="276" t="s">
        <v>68836</v>
      </c>
      <c r="AC9577" s="277">
        <v>911.63</v>
      </c>
      <c r="AE9577" s="246" t="s">
        <v>48121</v>
      </c>
      <c r="AF9577" s="247">
        <v>2980.49</v>
      </c>
      <c r="AH9577" s="226" t="s">
        <v>45247</v>
      </c>
      <c r="AI9577" s="227">
        <v>2028</v>
      </c>
      <c r="AK9577" s="207" t="s">
        <v>23663</v>
      </c>
      <c r="AL9577" s="208">
        <v>1093.6300000000001</v>
      </c>
      <c r="AM9577" s="93"/>
      <c r="AN9577" s="93"/>
      <c r="AO9577" s="93"/>
    </row>
    <row r="9578" spans="28:41" x14ac:dyDescent="0.55000000000000004">
      <c r="AB9578" s="276" t="s">
        <v>68837</v>
      </c>
      <c r="AC9578" s="277">
        <v>3056.21</v>
      </c>
      <c r="AE9578" s="246" t="s">
        <v>57633</v>
      </c>
      <c r="AF9578" s="247">
        <v>1170.3499999999999</v>
      </c>
      <c r="AH9578" s="226" t="s">
        <v>23950</v>
      </c>
      <c r="AI9578" s="227">
        <v>12716.09</v>
      </c>
      <c r="AK9578" s="207" t="s">
        <v>23664</v>
      </c>
      <c r="AL9578" s="208">
        <v>7845.37</v>
      </c>
      <c r="AM9578" s="93"/>
      <c r="AN9578" s="93"/>
      <c r="AO9578" s="93"/>
    </row>
    <row r="9579" spans="28:41" x14ac:dyDescent="0.55000000000000004">
      <c r="AB9579" s="276" t="s">
        <v>68838</v>
      </c>
      <c r="AC9579" s="277">
        <v>301.64</v>
      </c>
      <c r="AE9579" s="246" t="s">
        <v>24169</v>
      </c>
      <c r="AF9579" s="247">
        <v>2256.7199999999998</v>
      </c>
      <c r="AH9579" s="226" t="s">
        <v>23951</v>
      </c>
      <c r="AI9579" s="227">
        <v>2696.49</v>
      </c>
      <c r="AK9579" s="207" t="s">
        <v>23665</v>
      </c>
      <c r="AL9579" s="208">
        <v>8962</v>
      </c>
      <c r="AM9579" s="93"/>
      <c r="AN9579" s="93"/>
      <c r="AO9579" s="93"/>
    </row>
    <row r="9580" spans="28:41" x14ac:dyDescent="0.55000000000000004">
      <c r="AB9580" s="276" t="s">
        <v>68839</v>
      </c>
      <c r="AC9580" s="277">
        <v>1021.37</v>
      </c>
      <c r="AE9580" s="246" t="s">
        <v>64641</v>
      </c>
      <c r="AF9580" s="247">
        <v>9987.5</v>
      </c>
      <c r="AH9580" s="226" t="s">
        <v>47090</v>
      </c>
      <c r="AI9580" s="227">
        <v>9002</v>
      </c>
      <c r="AK9580" s="207" t="s">
        <v>23666</v>
      </c>
      <c r="AL9580" s="208">
        <v>2699</v>
      </c>
      <c r="AM9580" s="93"/>
      <c r="AN9580" s="93"/>
      <c r="AO9580" s="93"/>
    </row>
    <row r="9581" spans="28:41" x14ac:dyDescent="0.55000000000000004">
      <c r="AB9581" s="276" t="s">
        <v>66730</v>
      </c>
      <c r="AC9581" s="277">
        <v>2935</v>
      </c>
      <c r="AE9581" s="246" t="s">
        <v>49034</v>
      </c>
      <c r="AF9581" s="247">
        <v>108328.75</v>
      </c>
      <c r="AH9581" s="226" t="s">
        <v>45248</v>
      </c>
      <c r="AI9581" s="227">
        <v>23656.09</v>
      </c>
      <c r="AK9581" s="207" t="s">
        <v>23667</v>
      </c>
      <c r="AL9581" s="208">
        <v>26996</v>
      </c>
      <c r="AM9581" s="93"/>
      <c r="AN9581" s="93"/>
      <c r="AO9581" s="93"/>
    </row>
    <row r="9582" spans="28:41" x14ac:dyDescent="0.55000000000000004">
      <c r="AB9582" s="276" t="s">
        <v>68840</v>
      </c>
      <c r="AC9582" s="277">
        <v>181</v>
      </c>
      <c r="AE9582" s="246" t="s">
        <v>49035</v>
      </c>
      <c r="AF9582" s="247">
        <v>8964.14</v>
      </c>
      <c r="AH9582" s="226" t="s">
        <v>45249</v>
      </c>
      <c r="AI9582" s="227">
        <v>2385.62</v>
      </c>
      <c r="AK9582" s="207" t="s">
        <v>23668</v>
      </c>
      <c r="AL9582" s="208">
        <v>28538.52</v>
      </c>
      <c r="AM9582" s="93"/>
      <c r="AN9582" s="93"/>
      <c r="AO9582" s="93"/>
    </row>
    <row r="9583" spans="28:41" x14ac:dyDescent="0.55000000000000004">
      <c r="AB9583" s="276" t="s">
        <v>64948</v>
      </c>
      <c r="AC9583" s="277">
        <v>660.28</v>
      </c>
      <c r="AE9583" s="246" t="s">
        <v>49036</v>
      </c>
      <c r="AF9583" s="247">
        <v>11460.83</v>
      </c>
      <c r="AH9583" s="226" t="s">
        <v>40473</v>
      </c>
      <c r="AI9583" s="227">
        <v>9804.2900000000009</v>
      </c>
      <c r="AK9583" s="207" t="s">
        <v>23669</v>
      </c>
      <c r="AL9583" s="208">
        <v>49.99</v>
      </c>
      <c r="AM9583" s="93"/>
      <c r="AN9583" s="93"/>
      <c r="AO9583" s="93"/>
    </row>
    <row r="9584" spans="28:41" x14ac:dyDescent="0.55000000000000004">
      <c r="AB9584" s="276" t="s">
        <v>63579</v>
      </c>
      <c r="AC9584" s="277">
        <v>4691.4399999999996</v>
      </c>
      <c r="AE9584" s="246" t="s">
        <v>60620</v>
      </c>
      <c r="AF9584" s="247">
        <v>1598</v>
      </c>
      <c r="AH9584" s="226" t="s">
        <v>53077</v>
      </c>
      <c r="AI9584" s="227">
        <v>1415.03</v>
      </c>
      <c r="AK9584" s="207" t="s">
        <v>23670</v>
      </c>
      <c r="AL9584" s="208">
        <v>16465.28</v>
      </c>
      <c r="AM9584" s="93"/>
      <c r="AN9584" s="93"/>
      <c r="AO9584" s="93"/>
    </row>
    <row r="9585" spans="28:41" x14ac:dyDescent="0.55000000000000004">
      <c r="AB9585" s="276" t="s">
        <v>68841</v>
      </c>
      <c r="AC9585" s="277">
        <v>-8.58</v>
      </c>
      <c r="AE9585" s="246" t="s">
        <v>62710</v>
      </c>
      <c r="AF9585" s="247">
        <v>3876</v>
      </c>
      <c r="AH9585" s="226" t="s">
        <v>36483</v>
      </c>
      <c r="AI9585" s="227">
        <v>256658.9</v>
      </c>
      <c r="AK9585" s="207" t="s">
        <v>23671</v>
      </c>
      <c r="AL9585" s="208">
        <v>1259.6400000000001</v>
      </c>
      <c r="AM9585" s="93"/>
      <c r="AN9585" s="93"/>
      <c r="AO9585" s="93"/>
    </row>
    <row r="9586" spans="28:41" x14ac:dyDescent="0.55000000000000004">
      <c r="AB9586" s="276" t="s">
        <v>57888</v>
      </c>
      <c r="AC9586" s="277">
        <v>1227.2</v>
      </c>
      <c r="AE9586" s="246" t="s">
        <v>62711</v>
      </c>
      <c r="AF9586" s="247">
        <v>280</v>
      </c>
      <c r="AH9586" s="226" t="s">
        <v>40474</v>
      </c>
      <c r="AI9586" s="227">
        <v>57697.49</v>
      </c>
      <c r="AK9586" s="207" t="s">
        <v>23672</v>
      </c>
      <c r="AL9586" s="208">
        <v>1360</v>
      </c>
      <c r="AM9586" s="93"/>
      <c r="AN9586" s="93"/>
      <c r="AO9586" s="93"/>
    </row>
    <row r="9587" spans="28:41" x14ac:dyDescent="0.55000000000000004">
      <c r="AB9587" s="276" t="s">
        <v>70105</v>
      </c>
      <c r="AC9587" s="277">
        <v>15675</v>
      </c>
      <c r="AE9587" s="246" t="s">
        <v>62712</v>
      </c>
      <c r="AF9587" s="247">
        <v>500</v>
      </c>
      <c r="AH9587" s="226" t="s">
        <v>45250</v>
      </c>
      <c r="AI9587" s="227">
        <v>15200</v>
      </c>
      <c r="AK9587" s="207" t="s">
        <v>23673</v>
      </c>
      <c r="AL9587" s="208">
        <v>3040</v>
      </c>
      <c r="AM9587" s="93"/>
      <c r="AN9587" s="93"/>
      <c r="AO9587" s="93"/>
    </row>
    <row r="9588" spans="28:41" x14ac:dyDescent="0.55000000000000004">
      <c r="AB9588" s="276" t="s">
        <v>59863</v>
      </c>
      <c r="AC9588" s="277">
        <v>2200.0100000000002</v>
      </c>
      <c r="AE9588" s="246" t="s">
        <v>62713</v>
      </c>
      <c r="AF9588" s="247">
        <v>4281</v>
      </c>
      <c r="AH9588" s="226" t="s">
        <v>40475</v>
      </c>
      <c r="AI9588" s="227">
        <v>5755.87</v>
      </c>
      <c r="AK9588" s="207" t="s">
        <v>23674</v>
      </c>
      <c r="AL9588" s="208">
        <v>5139</v>
      </c>
      <c r="AM9588" s="93"/>
      <c r="AN9588" s="93"/>
      <c r="AO9588" s="93"/>
    </row>
    <row r="9589" spans="28:41" x14ac:dyDescent="0.55000000000000004">
      <c r="AB9589" s="276" t="s">
        <v>59864</v>
      </c>
      <c r="AC9589" s="277">
        <v>4666.67</v>
      </c>
      <c r="AE9589" s="246" t="s">
        <v>55275</v>
      </c>
      <c r="AF9589" s="247">
        <v>3674</v>
      </c>
      <c r="AH9589" s="226" t="s">
        <v>45251</v>
      </c>
      <c r="AI9589" s="227">
        <v>52300</v>
      </c>
      <c r="AK9589" s="207" t="s">
        <v>23675</v>
      </c>
      <c r="AL9589" s="208">
        <v>33138</v>
      </c>
      <c r="AM9589" s="93"/>
      <c r="AN9589" s="93"/>
      <c r="AO9589" s="93"/>
    </row>
    <row r="9590" spans="28:41" x14ac:dyDescent="0.55000000000000004">
      <c r="AB9590" s="276" t="s">
        <v>59865</v>
      </c>
      <c r="AC9590" s="277">
        <v>2208.34</v>
      </c>
      <c r="AE9590" s="246" t="s">
        <v>55276</v>
      </c>
      <c r="AF9590" s="247">
        <v>3150</v>
      </c>
      <c r="AH9590" s="226" t="s">
        <v>53078</v>
      </c>
      <c r="AI9590" s="227">
        <v>4316.93</v>
      </c>
      <c r="AK9590" s="207" t="s">
        <v>23676</v>
      </c>
      <c r="AL9590" s="208">
        <v>22532.33</v>
      </c>
      <c r="AM9590" s="93"/>
      <c r="AN9590" s="93"/>
      <c r="AO9590" s="93"/>
    </row>
    <row r="9591" spans="28:41" x14ac:dyDescent="0.55000000000000004">
      <c r="AB9591" s="276" t="s">
        <v>59866</v>
      </c>
      <c r="AC9591" s="277">
        <v>664.1</v>
      </c>
      <c r="AE9591" s="246" t="s">
        <v>48126</v>
      </c>
      <c r="AF9591" s="247">
        <v>23554.1</v>
      </c>
      <c r="AH9591" s="226" t="s">
        <v>45252</v>
      </c>
      <c r="AI9591" s="227">
        <v>5000</v>
      </c>
      <c r="AK9591" s="207" t="s">
        <v>23677</v>
      </c>
      <c r="AL9591" s="208">
        <v>19293.47</v>
      </c>
      <c r="AM9591" s="93"/>
      <c r="AN9591" s="93"/>
      <c r="AO9591" s="93"/>
    </row>
    <row r="9592" spans="28:41" x14ac:dyDescent="0.55000000000000004">
      <c r="AB9592" s="276" t="s">
        <v>59867</v>
      </c>
      <c r="AC9592" s="277">
        <v>2223.37</v>
      </c>
      <c r="AE9592" s="246" t="s">
        <v>39316</v>
      </c>
      <c r="AF9592" s="247">
        <v>5713.19</v>
      </c>
      <c r="AH9592" s="226" t="s">
        <v>45253</v>
      </c>
      <c r="AI9592" s="227">
        <v>833</v>
      </c>
      <c r="AK9592" s="207" t="s">
        <v>23678</v>
      </c>
      <c r="AL9592" s="208">
        <v>21099.200000000001</v>
      </c>
      <c r="AM9592" s="93"/>
      <c r="AN9592" s="93"/>
      <c r="AO9592" s="93"/>
    </row>
    <row r="9593" spans="28:41" x14ac:dyDescent="0.55000000000000004">
      <c r="AB9593" s="276" t="s">
        <v>59868</v>
      </c>
      <c r="AC9593" s="277">
        <v>1708.65</v>
      </c>
      <c r="AE9593" s="246" t="s">
        <v>35308</v>
      </c>
      <c r="AF9593" s="247">
        <v>11000</v>
      </c>
      <c r="AH9593" s="226" t="s">
        <v>45254</v>
      </c>
      <c r="AI9593" s="227">
        <v>92143.75</v>
      </c>
      <c r="AK9593" s="207" t="s">
        <v>23679</v>
      </c>
      <c r="AL9593" s="208">
        <v>9959</v>
      </c>
      <c r="AM9593" s="93"/>
      <c r="AN9593" s="93"/>
      <c r="AO9593" s="93"/>
    </row>
    <row r="9594" spans="28:41" x14ac:dyDescent="0.55000000000000004">
      <c r="AB9594" s="276" t="s">
        <v>70813</v>
      </c>
      <c r="AC9594" s="277">
        <v>3312.84</v>
      </c>
      <c r="AE9594" s="246" t="s">
        <v>62132</v>
      </c>
      <c r="AF9594" s="247">
        <v>5092</v>
      </c>
      <c r="AH9594" s="226" t="s">
        <v>45255</v>
      </c>
      <c r="AI9594" s="227">
        <v>7048.99</v>
      </c>
      <c r="AK9594" s="207" t="s">
        <v>23680</v>
      </c>
      <c r="AL9594" s="208">
        <v>2345</v>
      </c>
      <c r="AM9594" s="93"/>
      <c r="AN9594" s="93"/>
      <c r="AO9594" s="93"/>
    </row>
    <row r="9595" spans="28:41" x14ac:dyDescent="0.55000000000000004">
      <c r="AB9595" s="276" t="s">
        <v>70814</v>
      </c>
      <c r="AC9595" s="277">
        <v>1800</v>
      </c>
      <c r="AE9595" s="246" t="s">
        <v>39318</v>
      </c>
      <c r="AF9595" s="247">
        <v>3675.04</v>
      </c>
      <c r="AH9595" s="226" t="s">
        <v>23982</v>
      </c>
      <c r="AI9595" s="227">
        <v>105</v>
      </c>
      <c r="AK9595" s="207" t="s">
        <v>23681</v>
      </c>
      <c r="AL9595" s="208">
        <v>179.39</v>
      </c>
      <c r="AM9595" s="93"/>
      <c r="AN9595" s="93"/>
      <c r="AO9595" s="93"/>
    </row>
    <row r="9596" spans="28:41" x14ac:dyDescent="0.55000000000000004">
      <c r="AB9596" s="276" t="s">
        <v>70815</v>
      </c>
      <c r="AC9596" s="277">
        <v>391.16</v>
      </c>
      <c r="AE9596" s="246" t="s">
        <v>59721</v>
      </c>
      <c r="AF9596" s="247">
        <v>30222.48</v>
      </c>
      <c r="AH9596" s="226" t="s">
        <v>40476</v>
      </c>
      <c r="AI9596" s="227">
        <v>37916.699999999997</v>
      </c>
      <c r="AK9596" s="207" t="s">
        <v>23682</v>
      </c>
      <c r="AL9596" s="208">
        <v>12342.84</v>
      </c>
      <c r="AM9596" s="93"/>
      <c r="AN9596" s="93"/>
      <c r="AO9596" s="93"/>
    </row>
    <row r="9597" spans="28:41" x14ac:dyDescent="0.55000000000000004">
      <c r="AB9597" s="276" t="s">
        <v>68842</v>
      </c>
      <c r="AC9597" s="277">
        <v>0.04</v>
      </c>
      <c r="AE9597" s="246" t="s">
        <v>39319</v>
      </c>
      <c r="AF9597" s="247">
        <v>3237.53</v>
      </c>
      <c r="AH9597" s="226" t="s">
        <v>40477</v>
      </c>
      <c r="AI9597" s="227">
        <v>2913</v>
      </c>
      <c r="AK9597" s="207" t="s">
        <v>23683</v>
      </c>
      <c r="AL9597" s="208">
        <v>927.68</v>
      </c>
      <c r="AM9597" s="93"/>
      <c r="AN9597" s="93"/>
      <c r="AO9597" s="93"/>
    </row>
    <row r="9598" spans="28:41" x14ac:dyDescent="0.55000000000000004">
      <c r="AB9598" s="276" t="s">
        <v>50438</v>
      </c>
      <c r="AC9598" s="277">
        <v>780</v>
      </c>
      <c r="AE9598" s="246" t="s">
        <v>39320</v>
      </c>
      <c r="AF9598" s="247">
        <v>3878.27</v>
      </c>
      <c r="AH9598" s="226" t="s">
        <v>40478</v>
      </c>
      <c r="AI9598" s="227">
        <v>7399.5</v>
      </c>
      <c r="AK9598" s="207" t="s">
        <v>23684</v>
      </c>
      <c r="AL9598" s="208">
        <v>2675.92</v>
      </c>
      <c r="AM9598" s="93"/>
      <c r="AN9598" s="93"/>
      <c r="AO9598" s="93"/>
    </row>
    <row r="9599" spans="28:41" x14ac:dyDescent="0.55000000000000004">
      <c r="AB9599" s="276" t="s">
        <v>34189</v>
      </c>
      <c r="AC9599" s="277">
        <v>59.67</v>
      </c>
      <c r="AE9599" s="246" t="s">
        <v>57634</v>
      </c>
      <c r="AF9599" s="247">
        <v>70281.52</v>
      </c>
      <c r="AH9599" s="226" t="s">
        <v>50187</v>
      </c>
      <c r="AI9599" s="227">
        <v>5089.8</v>
      </c>
      <c r="AK9599" s="207" t="s">
        <v>23685</v>
      </c>
      <c r="AL9599" s="208">
        <v>2087.84</v>
      </c>
      <c r="AM9599" s="93"/>
      <c r="AN9599" s="93"/>
      <c r="AO9599" s="93"/>
    </row>
    <row r="9600" spans="28:41" x14ac:dyDescent="0.55000000000000004">
      <c r="AB9600" s="276" t="s">
        <v>53859</v>
      </c>
      <c r="AC9600" s="277">
        <v>22.47</v>
      </c>
      <c r="AE9600" s="246" t="s">
        <v>59722</v>
      </c>
      <c r="AF9600" s="247">
        <v>8239</v>
      </c>
      <c r="AH9600" s="226" t="s">
        <v>40479</v>
      </c>
      <c r="AI9600" s="227">
        <v>2811</v>
      </c>
      <c r="AK9600" s="207" t="s">
        <v>23686</v>
      </c>
      <c r="AL9600" s="208">
        <v>12856.38</v>
      </c>
      <c r="AM9600" s="93"/>
      <c r="AN9600" s="93"/>
      <c r="AO9600" s="93"/>
    </row>
    <row r="9601" spans="28:41" x14ac:dyDescent="0.55000000000000004">
      <c r="AB9601" s="276" t="s">
        <v>50439</v>
      </c>
      <c r="AC9601" s="277">
        <v>2187680.0699999998</v>
      </c>
      <c r="AE9601" s="246" t="s">
        <v>57635</v>
      </c>
      <c r="AF9601" s="247">
        <v>523</v>
      </c>
      <c r="AH9601" s="226" t="s">
        <v>45256</v>
      </c>
      <c r="AI9601" s="227">
        <v>18200</v>
      </c>
      <c r="AK9601" s="207" t="s">
        <v>23687</v>
      </c>
      <c r="AL9601" s="208">
        <v>778.47</v>
      </c>
      <c r="AM9601" s="93"/>
      <c r="AN9601" s="93"/>
      <c r="AO9601" s="93"/>
    </row>
    <row r="9602" spans="28:41" x14ac:dyDescent="0.55000000000000004">
      <c r="AB9602" s="276" t="s">
        <v>53860</v>
      </c>
      <c r="AC9602" s="277">
        <v>223992.69</v>
      </c>
      <c r="AE9602" s="246" t="s">
        <v>47098</v>
      </c>
      <c r="AF9602" s="247">
        <v>4666</v>
      </c>
      <c r="AH9602" s="226" t="s">
        <v>40480</v>
      </c>
      <c r="AI9602" s="227">
        <v>40161</v>
      </c>
      <c r="AK9602" s="207" t="s">
        <v>23688</v>
      </c>
      <c r="AL9602" s="208">
        <v>2787.26</v>
      </c>
      <c r="AM9602" s="93"/>
      <c r="AN9602" s="93"/>
      <c r="AO9602" s="93"/>
    </row>
    <row r="9603" spans="28:41" x14ac:dyDescent="0.55000000000000004">
      <c r="AB9603" s="276" t="s">
        <v>34190</v>
      </c>
      <c r="AC9603" s="277">
        <v>48387.45</v>
      </c>
      <c r="AE9603" s="246" t="s">
        <v>36497</v>
      </c>
      <c r="AF9603" s="247">
        <v>15295.55</v>
      </c>
      <c r="AH9603" s="226" t="s">
        <v>40481</v>
      </c>
      <c r="AI9603" s="227">
        <v>21474.02</v>
      </c>
      <c r="AK9603" s="207" t="s">
        <v>23689</v>
      </c>
      <c r="AL9603" s="208">
        <v>1565.88</v>
      </c>
      <c r="AM9603" s="93"/>
      <c r="AN9603" s="93"/>
      <c r="AO9603" s="93"/>
    </row>
    <row r="9604" spans="28:41" x14ac:dyDescent="0.55000000000000004">
      <c r="AB9604" s="276" t="s">
        <v>63394</v>
      </c>
      <c r="AC9604" s="277">
        <v>-188.69</v>
      </c>
      <c r="AE9604" s="246" t="s">
        <v>33881</v>
      </c>
      <c r="AF9604" s="247">
        <v>1154.27</v>
      </c>
      <c r="AH9604" s="226" t="s">
        <v>40482</v>
      </c>
      <c r="AI9604" s="227">
        <v>4262.2299999999996</v>
      </c>
      <c r="AK9604" s="207" t="s">
        <v>23690</v>
      </c>
      <c r="AL9604" s="208">
        <v>11500</v>
      </c>
      <c r="AM9604" s="93"/>
      <c r="AN9604" s="93"/>
      <c r="AO9604" s="93"/>
    </row>
    <row r="9605" spans="28:41" x14ac:dyDescent="0.55000000000000004">
      <c r="AB9605" s="276" t="s">
        <v>53861</v>
      </c>
      <c r="AC9605" s="277">
        <v>12030</v>
      </c>
      <c r="AE9605" s="246" t="s">
        <v>59145</v>
      </c>
      <c r="AF9605" s="247">
        <v>25.41</v>
      </c>
      <c r="AH9605" s="226" t="s">
        <v>40483</v>
      </c>
      <c r="AI9605" s="227">
        <v>16427.23</v>
      </c>
      <c r="AK9605" s="207" t="s">
        <v>23691</v>
      </c>
      <c r="AL9605" s="208">
        <v>4594.43</v>
      </c>
      <c r="AM9605" s="93"/>
      <c r="AN9605" s="93"/>
      <c r="AO9605" s="93"/>
    </row>
    <row r="9606" spans="28:41" x14ac:dyDescent="0.55000000000000004">
      <c r="AB9606" s="276" t="s">
        <v>55441</v>
      </c>
      <c r="AC9606" s="277">
        <v>2078.71</v>
      </c>
      <c r="AE9606" s="246" t="s">
        <v>39323</v>
      </c>
      <c r="AF9606" s="247">
        <v>23374.57</v>
      </c>
      <c r="AH9606" s="226" t="s">
        <v>40484</v>
      </c>
      <c r="AI9606" s="227">
        <v>75857.52</v>
      </c>
      <c r="AK9606" s="207" t="s">
        <v>23692</v>
      </c>
      <c r="AL9606" s="208">
        <v>1231.25</v>
      </c>
      <c r="AM9606" s="93"/>
      <c r="AN9606" s="93"/>
      <c r="AO9606" s="93"/>
    </row>
    <row r="9607" spans="28:41" x14ac:dyDescent="0.55000000000000004">
      <c r="AB9607" s="276" t="s">
        <v>53862</v>
      </c>
      <c r="AC9607" s="277">
        <v>1079.27</v>
      </c>
      <c r="AE9607" s="246" t="s">
        <v>39324</v>
      </c>
      <c r="AF9607" s="247">
        <v>1605.1</v>
      </c>
      <c r="AH9607" s="226" t="s">
        <v>47091</v>
      </c>
      <c r="AI9607" s="227">
        <v>16714</v>
      </c>
      <c r="AK9607" s="207" t="s">
        <v>23693</v>
      </c>
      <c r="AL9607" s="208">
        <v>758.8</v>
      </c>
      <c r="AM9607" s="93"/>
      <c r="AN9607" s="93"/>
      <c r="AO9607" s="93"/>
    </row>
    <row r="9608" spans="28:41" x14ac:dyDescent="0.55000000000000004">
      <c r="AB9608" s="276" t="s">
        <v>55442</v>
      </c>
      <c r="AC9608" s="277">
        <v>501.99</v>
      </c>
      <c r="AE9608" s="246" t="s">
        <v>57636</v>
      </c>
      <c r="AF9608" s="247">
        <v>5453.34</v>
      </c>
      <c r="AH9608" s="226" t="s">
        <v>45257</v>
      </c>
      <c r="AI9608" s="227">
        <v>47088</v>
      </c>
      <c r="AK9608" s="207" t="s">
        <v>23694</v>
      </c>
      <c r="AL9608" s="208">
        <v>5700</v>
      </c>
      <c r="AM9608" s="93"/>
      <c r="AN9608" s="93"/>
      <c r="AO9608" s="93"/>
    </row>
    <row r="9609" spans="28:41" x14ac:dyDescent="0.55000000000000004">
      <c r="AB9609" s="276" t="s">
        <v>53863</v>
      </c>
      <c r="AC9609" s="277">
        <v>1540.31</v>
      </c>
      <c r="AE9609" s="246" t="s">
        <v>57637</v>
      </c>
      <c r="AF9609" s="247">
        <v>38.42</v>
      </c>
      <c r="AH9609" s="226" t="s">
        <v>33849</v>
      </c>
      <c r="AI9609" s="227">
        <v>2000</v>
      </c>
      <c r="AK9609" s="207" t="s">
        <v>23695</v>
      </c>
      <c r="AL9609" s="208">
        <v>7273</v>
      </c>
      <c r="AM9609" s="93"/>
      <c r="AN9609" s="93"/>
      <c r="AO9609" s="93"/>
    </row>
    <row r="9610" spans="28:41" x14ac:dyDescent="0.55000000000000004">
      <c r="AB9610" s="276" t="s">
        <v>50440</v>
      </c>
      <c r="AC9610" s="277">
        <v>150</v>
      </c>
      <c r="AE9610" s="246" t="s">
        <v>36499</v>
      </c>
      <c r="AF9610" s="247">
        <v>48805.440000000002</v>
      </c>
      <c r="AH9610" s="226" t="s">
        <v>33850</v>
      </c>
      <c r="AI9610" s="227">
        <v>14668.75</v>
      </c>
      <c r="AK9610" s="207" t="s">
        <v>23696</v>
      </c>
      <c r="AL9610" s="208">
        <v>76765</v>
      </c>
      <c r="AM9610" s="93"/>
      <c r="AN9610" s="93"/>
      <c r="AO9610" s="93"/>
    </row>
    <row r="9611" spans="28:41" x14ac:dyDescent="0.55000000000000004">
      <c r="AB9611" s="276" t="s">
        <v>55443</v>
      </c>
      <c r="AC9611" s="277">
        <v>4545</v>
      </c>
      <c r="AE9611" s="246" t="s">
        <v>59723</v>
      </c>
      <c r="AF9611" s="247">
        <v>5360.14</v>
      </c>
      <c r="AH9611" s="226" t="s">
        <v>33851</v>
      </c>
      <c r="AI9611" s="227">
        <v>1444.55</v>
      </c>
      <c r="AK9611" s="207" t="s">
        <v>23697</v>
      </c>
      <c r="AL9611" s="208">
        <v>32356.38</v>
      </c>
      <c r="AM9611" s="93"/>
      <c r="AN9611" s="93"/>
      <c r="AO9611" s="93"/>
    </row>
    <row r="9612" spans="28:41" x14ac:dyDescent="0.55000000000000004">
      <c r="AB9612" s="276" t="s">
        <v>55444</v>
      </c>
      <c r="AC9612" s="277">
        <v>347.71</v>
      </c>
      <c r="AE9612" s="246" t="s">
        <v>59724</v>
      </c>
      <c r="AF9612" s="247">
        <v>404.27</v>
      </c>
      <c r="AH9612" s="226" t="s">
        <v>33852</v>
      </c>
      <c r="AI9612" s="227">
        <v>921.4</v>
      </c>
      <c r="AK9612" s="207" t="s">
        <v>23698</v>
      </c>
      <c r="AL9612" s="208">
        <v>12342.84</v>
      </c>
      <c r="AM9612" s="93"/>
      <c r="AN9612" s="93"/>
      <c r="AO9612" s="93"/>
    </row>
    <row r="9613" spans="28:41" x14ac:dyDescent="0.55000000000000004">
      <c r="AB9613" s="276" t="s">
        <v>53864</v>
      </c>
      <c r="AC9613" s="277">
        <v>489.96</v>
      </c>
      <c r="AE9613" s="246" t="s">
        <v>59725</v>
      </c>
      <c r="AF9613" s="247">
        <v>584.96</v>
      </c>
      <c r="AH9613" s="226" t="s">
        <v>33853</v>
      </c>
      <c r="AI9613" s="227">
        <v>198.21</v>
      </c>
      <c r="AK9613" s="207" t="s">
        <v>23699</v>
      </c>
      <c r="AL9613" s="208">
        <v>4594.43</v>
      </c>
      <c r="AM9613" s="93"/>
      <c r="AN9613" s="93"/>
      <c r="AO9613" s="93"/>
    </row>
    <row r="9614" spans="28:41" x14ac:dyDescent="0.55000000000000004">
      <c r="AB9614" s="276" t="s">
        <v>68843</v>
      </c>
      <c r="AC9614" s="277">
        <v>-2.5099999999999998</v>
      </c>
      <c r="AE9614" s="246" t="s">
        <v>59726</v>
      </c>
      <c r="AF9614" s="247">
        <v>3.63</v>
      </c>
      <c r="AH9614" s="226" t="s">
        <v>36484</v>
      </c>
      <c r="AI9614" s="227">
        <v>17629.09</v>
      </c>
      <c r="AK9614" s="207" t="s">
        <v>23700</v>
      </c>
      <c r="AL9614" s="208">
        <v>2345</v>
      </c>
      <c r="AM9614" s="93"/>
      <c r="AN9614" s="93"/>
      <c r="AO9614" s="93"/>
    </row>
    <row r="9615" spans="28:41" x14ac:dyDescent="0.55000000000000004">
      <c r="AB9615" s="276" t="s">
        <v>35733</v>
      </c>
      <c r="AC9615" s="277">
        <v>638496.78</v>
      </c>
      <c r="AE9615" s="246" t="s">
        <v>62133</v>
      </c>
      <c r="AF9615" s="247">
        <v>41430.6</v>
      </c>
      <c r="AH9615" s="226" t="s">
        <v>50188</v>
      </c>
      <c r="AI9615" s="227">
        <v>1069</v>
      </c>
      <c r="AK9615" s="207" t="s">
        <v>23701</v>
      </c>
      <c r="AL9615" s="208">
        <v>16465.28</v>
      </c>
      <c r="AM9615" s="93"/>
      <c r="AN9615" s="93"/>
      <c r="AO9615" s="93"/>
    </row>
    <row r="9616" spans="28:41" x14ac:dyDescent="0.55000000000000004">
      <c r="AB9616" s="276" t="s">
        <v>28302</v>
      </c>
      <c r="AC9616" s="277">
        <v>88944.75</v>
      </c>
      <c r="AE9616" s="246" t="s">
        <v>62134</v>
      </c>
      <c r="AF9616" s="247">
        <v>3169.4</v>
      </c>
      <c r="AH9616" s="226" t="s">
        <v>40485</v>
      </c>
      <c r="AI9616" s="227">
        <v>28181.4</v>
      </c>
      <c r="AK9616" s="207" t="s">
        <v>23702</v>
      </c>
      <c r="AL9616" s="208">
        <v>6600</v>
      </c>
      <c r="AM9616" s="93"/>
      <c r="AN9616" s="93"/>
      <c r="AO9616" s="93"/>
    </row>
    <row r="9617" spans="28:41" x14ac:dyDescent="0.55000000000000004">
      <c r="AB9617" s="276" t="s">
        <v>35734</v>
      </c>
      <c r="AC9617" s="277">
        <v>153319.25</v>
      </c>
      <c r="AE9617" s="246" t="s">
        <v>59146</v>
      </c>
      <c r="AF9617" s="247">
        <v>9881</v>
      </c>
      <c r="AH9617" s="226" t="s">
        <v>40486</v>
      </c>
      <c r="AI9617" s="227">
        <v>2155.87</v>
      </c>
      <c r="AK9617" s="207" t="s">
        <v>23703</v>
      </c>
      <c r="AL9617" s="208">
        <v>5470.06</v>
      </c>
      <c r="AM9617" s="93"/>
      <c r="AN9617" s="93"/>
      <c r="AO9617" s="93"/>
    </row>
    <row r="9618" spans="28:41" x14ac:dyDescent="0.55000000000000004">
      <c r="AB9618" s="276" t="s">
        <v>35735</v>
      </c>
      <c r="AC9618" s="277">
        <v>235665.41</v>
      </c>
      <c r="AE9618" s="246" t="s">
        <v>33882</v>
      </c>
      <c r="AF9618" s="247">
        <v>40670.589999999997</v>
      </c>
      <c r="AH9618" s="226" t="s">
        <v>40487</v>
      </c>
      <c r="AI9618" s="227">
        <v>7124.45</v>
      </c>
      <c r="AK9618" s="207" t="s">
        <v>23704</v>
      </c>
      <c r="AL9618" s="208">
        <v>6221.98</v>
      </c>
      <c r="AM9618" s="93"/>
      <c r="AN9618" s="93"/>
      <c r="AO9618" s="93"/>
    </row>
    <row r="9619" spans="28:41" x14ac:dyDescent="0.55000000000000004">
      <c r="AB9619" s="276" t="s">
        <v>39526</v>
      </c>
      <c r="AC9619" s="277">
        <v>59499.7</v>
      </c>
      <c r="AE9619" s="246" t="s">
        <v>53109</v>
      </c>
      <c r="AF9619" s="247">
        <v>5520</v>
      </c>
      <c r="AH9619" s="226" t="s">
        <v>35282</v>
      </c>
      <c r="AI9619" s="227">
        <v>89356.02</v>
      </c>
      <c r="AK9619" s="207" t="s">
        <v>23705</v>
      </c>
      <c r="AL9619" s="208">
        <v>3653.72</v>
      </c>
      <c r="AM9619" s="93"/>
      <c r="AN9619" s="93"/>
      <c r="AO9619" s="93"/>
    </row>
    <row r="9620" spans="28:41" x14ac:dyDescent="0.55000000000000004">
      <c r="AB9620" s="276" t="s">
        <v>35736</v>
      </c>
      <c r="AC9620" s="277">
        <v>56250</v>
      </c>
      <c r="AE9620" s="246" t="s">
        <v>33884</v>
      </c>
      <c r="AF9620" s="247">
        <v>3895.89</v>
      </c>
      <c r="AH9620" s="226" t="s">
        <v>45258</v>
      </c>
      <c r="AI9620" s="227">
        <v>18000</v>
      </c>
      <c r="AK9620" s="207" t="s">
        <v>23706</v>
      </c>
      <c r="AL9620" s="208">
        <v>32854.33</v>
      </c>
      <c r="AM9620" s="93"/>
      <c r="AN9620" s="93"/>
      <c r="AO9620" s="93"/>
    </row>
    <row r="9621" spans="28:41" x14ac:dyDescent="0.55000000000000004">
      <c r="AB9621" s="276" t="s">
        <v>39527</v>
      </c>
      <c r="AC9621" s="277">
        <v>4463.58</v>
      </c>
      <c r="AE9621" s="246" t="s">
        <v>55277</v>
      </c>
      <c r="AF9621" s="247">
        <v>148.31</v>
      </c>
      <c r="AH9621" s="226" t="s">
        <v>35283</v>
      </c>
      <c r="AI9621" s="227">
        <v>8116.98</v>
      </c>
      <c r="AK9621" s="207" t="s">
        <v>23707</v>
      </c>
      <c r="AL9621" s="208">
        <v>5700</v>
      </c>
      <c r="AM9621" s="93"/>
      <c r="AN9621" s="93"/>
      <c r="AO9621" s="93"/>
    </row>
    <row r="9622" spans="28:41" x14ac:dyDescent="0.55000000000000004">
      <c r="AB9622" s="276" t="s">
        <v>68844</v>
      </c>
      <c r="AC9622" s="277">
        <v>240</v>
      </c>
      <c r="AE9622" s="246" t="s">
        <v>33886</v>
      </c>
      <c r="AF9622" s="247">
        <v>3239.3</v>
      </c>
      <c r="AH9622" s="226" t="s">
        <v>36485</v>
      </c>
      <c r="AI9622" s="227">
        <v>24283.119999999999</v>
      </c>
      <c r="AK9622" s="207" t="s">
        <v>23708</v>
      </c>
      <c r="AL9622" s="208">
        <v>53069</v>
      </c>
      <c r="AM9622" s="93"/>
      <c r="AN9622" s="93"/>
      <c r="AO9622" s="93"/>
    </row>
    <row r="9623" spans="28:41" x14ac:dyDescent="0.55000000000000004">
      <c r="AB9623" s="276" t="s">
        <v>64949</v>
      </c>
      <c r="AC9623" s="277">
        <v>6315.85</v>
      </c>
      <c r="AE9623" s="246" t="s">
        <v>53112</v>
      </c>
      <c r="AF9623" s="247">
        <v>13480.46</v>
      </c>
      <c r="AH9623" s="226" t="s">
        <v>45259</v>
      </c>
      <c r="AI9623" s="227">
        <v>513.20000000000005</v>
      </c>
      <c r="AK9623" s="207" t="s">
        <v>23709</v>
      </c>
      <c r="AL9623" s="208">
        <v>30228.83</v>
      </c>
      <c r="AM9623" s="93"/>
      <c r="AN9623" s="93"/>
      <c r="AO9623" s="93"/>
    </row>
    <row r="9624" spans="28:41" x14ac:dyDescent="0.55000000000000004">
      <c r="AB9624" s="276" t="s">
        <v>68845</v>
      </c>
      <c r="AC9624" s="277">
        <v>180</v>
      </c>
      <c r="AE9624" s="246" t="s">
        <v>53113</v>
      </c>
      <c r="AF9624" s="247">
        <v>2340</v>
      </c>
      <c r="AH9624" s="226" t="s">
        <v>36486</v>
      </c>
      <c r="AI9624" s="227">
        <v>17877.98</v>
      </c>
      <c r="AK9624" s="207" t="s">
        <v>23710</v>
      </c>
      <c r="AL9624" s="208">
        <v>55534.52</v>
      </c>
      <c r="AM9624" s="93"/>
      <c r="AN9624" s="93"/>
      <c r="AO9624" s="93"/>
    </row>
    <row r="9625" spans="28:41" x14ac:dyDescent="0.55000000000000004">
      <c r="AB9625" s="276" t="s">
        <v>28303</v>
      </c>
      <c r="AC9625" s="277">
        <v>90846.720000000001</v>
      </c>
      <c r="AE9625" s="246" t="s">
        <v>53114</v>
      </c>
      <c r="AF9625" s="247">
        <v>1430.94</v>
      </c>
      <c r="AH9625" s="226" t="s">
        <v>50189</v>
      </c>
      <c r="AI9625" s="227">
        <v>311.14</v>
      </c>
      <c r="AK9625" s="207" t="s">
        <v>23711</v>
      </c>
      <c r="AL9625" s="208">
        <v>97864.2</v>
      </c>
      <c r="AM9625" s="93"/>
      <c r="AN9625" s="93"/>
      <c r="AO9625" s="93"/>
    </row>
    <row r="9626" spans="28:41" x14ac:dyDescent="0.55000000000000004">
      <c r="AB9626" s="276" t="s">
        <v>35737</v>
      </c>
      <c r="AC9626" s="277">
        <v>271433.88</v>
      </c>
      <c r="AE9626" s="246" t="s">
        <v>55278</v>
      </c>
      <c r="AF9626" s="247">
        <v>171.44</v>
      </c>
      <c r="AH9626" s="226" t="s">
        <v>45260</v>
      </c>
      <c r="AI9626" s="227">
        <v>4000</v>
      </c>
      <c r="AK9626" s="207" t="s">
        <v>23712</v>
      </c>
      <c r="AL9626" s="208">
        <v>5139</v>
      </c>
      <c r="AM9626" s="93"/>
      <c r="AN9626" s="93"/>
      <c r="AO9626" s="93"/>
    </row>
    <row r="9627" spans="28:41" x14ac:dyDescent="0.55000000000000004">
      <c r="AB9627" s="276" t="s">
        <v>35738</v>
      </c>
      <c r="AC9627" s="277">
        <v>168665.5</v>
      </c>
      <c r="AE9627" s="246" t="s">
        <v>53115</v>
      </c>
      <c r="AF9627" s="247">
        <v>338.48</v>
      </c>
      <c r="AH9627" s="226" t="s">
        <v>45261</v>
      </c>
      <c r="AI9627" s="227">
        <v>304.33</v>
      </c>
      <c r="AK9627" s="207" t="s">
        <v>23713</v>
      </c>
      <c r="AL9627" s="208">
        <v>8640</v>
      </c>
      <c r="AM9627" s="93"/>
      <c r="AN9627" s="93"/>
      <c r="AO9627" s="93"/>
    </row>
    <row r="9628" spans="28:41" x14ac:dyDescent="0.55000000000000004">
      <c r="AB9628" s="276" t="s">
        <v>62255</v>
      </c>
      <c r="AC9628" s="277">
        <v>6869.38</v>
      </c>
      <c r="AE9628" s="246" t="s">
        <v>53116</v>
      </c>
      <c r="AF9628" s="247">
        <v>1695.71</v>
      </c>
      <c r="AH9628" s="226" t="s">
        <v>42723</v>
      </c>
      <c r="AI9628" s="227">
        <v>422627.22</v>
      </c>
      <c r="AK9628" s="207" t="s">
        <v>23714</v>
      </c>
      <c r="AL9628" s="208">
        <v>660.96</v>
      </c>
      <c r="AM9628" s="93"/>
      <c r="AN9628" s="93"/>
      <c r="AO9628" s="93"/>
    </row>
    <row r="9629" spans="28:41" x14ac:dyDescent="0.55000000000000004">
      <c r="AB9629" s="276" t="s">
        <v>34191</v>
      </c>
      <c r="AC9629" s="277">
        <v>120096.49</v>
      </c>
      <c r="AE9629" s="246" t="s">
        <v>53117</v>
      </c>
      <c r="AF9629" s="247">
        <v>4175.17</v>
      </c>
      <c r="AH9629" s="226" t="s">
        <v>42724</v>
      </c>
      <c r="AI9629" s="227">
        <v>31614.13</v>
      </c>
      <c r="AK9629" s="207" t="s">
        <v>23715</v>
      </c>
      <c r="AL9629" s="208">
        <v>1873.16</v>
      </c>
      <c r="AM9629" s="93"/>
      <c r="AN9629" s="93"/>
      <c r="AO9629" s="93"/>
    </row>
    <row r="9630" spans="28:41" x14ac:dyDescent="0.55000000000000004">
      <c r="AB9630" s="276" t="s">
        <v>28304</v>
      </c>
      <c r="AC9630" s="277">
        <v>177333.66</v>
      </c>
      <c r="AE9630" s="246" t="s">
        <v>35319</v>
      </c>
      <c r="AF9630" s="247">
        <v>151249.9</v>
      </c>
      <c r="AH9630" s="226" t="s">
        <v>24029</v>
      </c>
      <c r="AI9630" s="227">
        <v>2050.6</v>
      </c>
      <c r="AK9630" s="207" t="s">
        <v>23716</v>
      </c>
      <c r="AL9630" s="208">
        <v>2512.5</v>
      </c>
      <c r="AM9630" s="93"/>
      <c r="AN9630" s="93"/>
      <c r="AO9630" s="93"/>
    </row>
    <row r="9631" spans="28:41" x14ac:dyDescent="0.55000000000000004">
      <c r="AB9631" s="276" t="s">
        <v>28306</v>
      </c>
      <c r="AC9631" s="277">
        <v>14850</v>
      </c>
      <c r="AE9631" s="246" t="s">
        <v>35321</v>
      </c>
      <c r="AF9631" s="247">
        <v>7208.46</v>
      </c>
      <c r="AH9631" s="226" t="s">
        <v>24033</v>
      </c>
      <c r="AI9631" s="227">
        <v>153.04</v>
      </c>
      <c r="AK9631" s="207" t="s">
        <v>23717</v>
      </c>
      <c r="AL9631" s="208">
        <v>1375.05</v>
      </c>
      <c r="AM9631" s="93"/>
      <c r="AN9631" s="93"/>
      <c r="AO9631" s="93"/>
    </row>
    <row r="9632" spans="28:41" x14ac:dyDescent="0.55000000000000004">
      <c r="AB9632" s="276" t="s">
        <v>35739</v>
      </c>
      <c r="AC9632" s="277">
        <v>87156.05</v>
      </c>
      <c r="AE9632" s="246" t="s">
        <v>59727</v>
      </c>
      <c r="AF9632" s="247">
        <v>2692.03</v>
      </c>
      <c r="AH9632" s="226" t="s">
        <v>24034</v>
      </c>
      <c r="AI9632" s="227">
        <v>444.57</v>
      </c>
      <c r="AK9632" s="207" t="s">
        <v>23718</v>
      </c>
      <c r="AL9632" s="208">
        <v>14294</v>
      </c>
      <c r="AM9632" s="93"/>
      <c r="AN9632" s="93"/>
      <c r="AO9632" s="93"/>
    </row>
    <row r="9633" spans="28:41" x14ac:dyDescent="0.55000000000000004">
      <c r="AB9633" s="276" t="s">
        <v>63396</v>
      </c>
      <c r="AC9633" s="277">
        <v>-46.98</v>
      </c>
      <c r="AE9633" s="246" t="s">
        <v>35323</v>
      </c>
      <c r="AF9633" s="247">
        <v>7126.46</v>
      </c>
      <c r="AH9633" s="226" t="s">
        <v>24035</v>
      </c>
      <c r="AI9633" s="227">
        <v>735.36</v>
      </c>
      <c r="AK9633" s="207" t="s">
        <v>23719</v>
      </c>
      <c r="AL9633" s="208">
        <v>3834.81</v>
      </c>
      <c r="AM9633" s="93"/>
      <c r="AN9633" s="93"/>
      <c r="AO9633" s="93"/>
    </row>
    <row r="9634" spans="28:41" x14ac:dyDescent="0.55000000000000004">
      <c r="AB9634" s="276" t="s">
        <v>59873</v>
      </c>
      <c r="AC9634" s="277">
        <v>81.12</v>
      </c>
      <c r="AE9634" s="246" t="s">
        <v>53121</v>
      </c>
      <c r="AF9634" s="247">
        <v>11135.79</v>
      </c>
      <c r="AH9634" s="226" t="s">
        <v>53079</v>
      </c>
      <c r="AI9634" s="227">
        <v>4641.42</v>
      </c>
      <c r="AK9634" s="207" t="s">
        <v>23720</v>
      </c>
      <c r="AL9634" s="208">
        <v>3599.9</v>
      </c>
      <c r="AM9634" s="93"/>
      <c r="AN9634" s="93"/>
      <c r="AO9634" s="93"/>
    </row>
    <row r="9635" spans="28:41" x14ac:dyDescent="0.55000000000000004">
      <c r="AB9635" s="276" t="s">
        <v>59874</v>
      </c>
      <c r="AC9635" s="277">
        <v>-81.05</v>
      </c>
      <c r="AE9635" s="246" t="s">
        <v>64642</v>
      </c>
      <c r="AF9635" s="247">
        <v>2175.36</v>
      </c>
      <c r="AH9635" s="226" t="s">
        <v>24045</v>
      </c>
      <c r="AI9635" s="227">
        <v>64516.76</v>
      </c>
      <c r="AK9635" s="207" t="s">
        <v>23721</v>
      </c>
      <c r="AL9635" s="208">
        <v>580</v>
      </c>
      <c r="AM9635" s="93"/>
      <c r="AN9635" s="93"/>
      <c r="AO9635" s="93"/>
    </row>
    <row r="9636" spans="28:41" x14ac:dyDescent="0.55000000000000004">
      <c r="AB9636" s="276" t="s">
        <v>60755</v>
      </c>
      <c r="AC9636" s="277">
        <v>359.2</v>
      </c>
      <c r="AE9636" s="246" t="s">
        <v>64643</v>
      </c>
      <c r="AF9636" s="247">
        <v>7589.12</v>
      </c>
      <c r="AH9636" s="226" t="s">
        <v>53080</v>
      </c>
      <c r="AI9636" s="227">
        <v>-4641.42</v>
      </c>
      <c r="AK9636" s="207" t="s">
        <v>23722</v>
      </c>
      <c r="AL9636" s="208">
        <v>2740</v>
      </c>
      <c r="AM9636" s="93"/>
      <c r="AN9636" s="93"/>
      <c r="AO9636" s="93"/>
    </row>
    <row r="9637" spans="28:41" x14ac:dyDescent="0.55000000000000004">
      <c r="AB9637" s="276" t="s">
        <v>63400</v>
      </c>
      <c r="AC9637" s="277">
        <v>-13.94</v>
      </c>
      <c r="AE9637" s="246" t="s">
        <v>59728</v>
      </c>
      <c r="AF9637" s="247">
        <v>16255.33</v>
      </c>
      <c r="AH9637" s="226" t="s">
        <v>24046</v>
      </c>
      <c r="AI9637" s="227">
        <v>1978</v>
      </c>
      <c r="AK9637" s="207" t="s">
        <v>23723</v>
      </c>
      <c r="AL9637" s="208">
        <v>253.98</v>
      </c>
      <c r="AM9637" s="93"/>
      <c r="AN9637" s="93"/>
      <c r="AO9637" s="93"/>
    </row>
    <row r="9638" spans="28:41" x14ac:dyDescent="0.55000000000000004">
      <c r="AB9638" s="276" t="s">
        <v>58694</v>
      </c>
      <c r="AC9638" s="277">
        <v>-0.2</v>
      </c>
      <c r="AE9638" s="246" t="s">
        <v>59729</v>
      </c>
      <c r="AF9638" s="247">
        <v>1088.71</v>
      </c>
      <c r="AH9638" s="226" t="s">
        <v>40488</v>
      </c>
      <c r="AI9638" s="227">
        <v>7755.42</v>
      </c>
      <c r="AK9638" s="207" t="s">
        <v>23724</v>
      </c>
      <c r="AL9638" s="208">
        <v>719.76</v>
      </c>
      <c r="AM9638" s="93"/>
      <c r="AN9638" s="93"/>
      <c r="AO9638" s="93"/>
    </row>
    <row r="9639" spans="28:41" x14ac:dyDescent="0.55000000000000004">
      <c r="AB9639" s="276" t="s">
        <v>60756</v>
      </c>
      <c r="AC9639" s="277">
        <v>26.28</v>
      </c>
      <c r="AE9639" s="246" t="s">
        <v>59730</v>
      </c>
      <c r="AF9639" s="247">
        <v>368.8</v>
      </c>
      <c r="AH9639" s="226" t="s">
        <v>53081</v>
      </c>
      <c r="AI9639" s="227">
        <v>4.3600000000000003</v>
      </c>
      <c r="AK9639" s="207" t="s">
        <v>23725</v>
      </c>
      <c r="AL9639" s="208">
        <v>1816.41</v>
      </c>
      <c r="AM9639" s="93"/>
      <c r="AN9639" s="93"/>
      <c r="AO9639" s="93"/>
    </row>
    <row r="9640" spans="28:41" x14ac:dyDescent="0.55000000000000004">
      <c r="AB9640" s="276" t="s">
        <v>64953</v>
      </c>
      <c r="AC9640" s="277">
        <v>338.05</v>
      </c>
      <c r="AE9640" s="246" t="s">
        <v>59731</v>
      </c>
      <c r="AF9640" s="247">
        <v>3887.16</v>
      </c>
      <c r="AH9640" s="226" t="s">
        <v>36487</v>
      </c>
      <c r="AI9640" s="227">
        <v>270.64</v>
      </c>
      <c r="AK9640" s="207" t="s">
        <v>23726</v>
      </c>
      <c r="AL9640" s="208">
        <v>4631.76</v>
      </c>
      <c r="AM9640" s="93"/>
      <c r="AN9640" s="93"/>
      <c r="AO9640" s="93"/>
    </row>
    <row r="9641" spans="28:41" x14ac:dyDescent="0.55000000000000004">
      <c r="AB9641" s="276" t="s">
        <v>63401</v>
      </c>
      <c r="AC9641" s="277">
        <v>3951.96</v>
      </c>
      <c r="AE9641" s="246" t="s">
        <v>60621</v>
      </c>
      <c r="AF9641" s="247">
        <v>612</v>
      </c>
      <c r="AH9641" s="226" t="s">
        <v>24047</v>
      </c>
      <c r="AI9641" s="227">
        <v>3550</v>
      </c>
      <c r="AK9641" s="207" t="s">
        <v>23727</v>
      </c>
      <c r="AL9641" s="208">
        <v>12427.36</v>
      </c>
      <c r="AM9641" s="93"/>
      <c r="AN9641" s="93"/>
      <c r="AO9641" s="93"/>
    </row>
    <row r="9642" spans="28:41" x14ac:dyDescent="0.55000000000000004">
      <c r="AB9642" s="276" t="s">
        <v>68846</v>
      </c>
      <c r="AC9642" s="277">
        <v>-6.77</v>
      </c>
      <c r="AE9642" s="246" t="s">
        <v>64644</v>
      </c>
      <c r="AF9642" s="247">
        <v>-3484.44</v>
      </c>
      <c r="AH9642" s="226" t="s">
        <v>24048</v>
      </c>
      <c r="AI9642" s="227">
        <v>861.23</v>
      </c>
      <c r="AK9642" s="207" t="s">
        <v>23728</v>
      </c>
      <c r="AL9642" s="208">
        <v>9799</v>
      </c>
      <c r="AM9642" s="93"/>
      <c r="AN9642" s="93"/>
      <c r="AO9642" s="93"/>
    </row>
    <row r="9643" spans="28:41" x14ac:dyDescent="0.55000000000000004">
      <c r="AB9643" s="276" t="s">
        <v>59880</v>
      </c>
      <c r="AC9643" s="277">
        <v>240</v>
      </c>
      <c r="AE9643" s="246" t="s">
        <v>50202</v>
      </c>
      <c r="AF9643" s="247">
        <v>1418.45</v>
      </c>
      <c r="AH9643" s="226" t="s">
        <v>24049</v>
      </c>
      <c r="AI9643" s="227">
        <v>2552.29</v>
      </c>
      <c r="AK9643" s="207" t="s">
        <v>23729</v>
      </c>
      <c r="AL9643" s="208">
        <v>1599</v>
      </c>
      <c r="AM9643" s="93"/>
      <c r="AN9643" s="93"/>
      <c r="AO9643" s="93"/>
    </row>
    <row r="9644" spans="28:41" x14ac:dyDescent="0.55000000000000004">
      <c r="AB9644" s="276" t="s">
        <v>59881</v>
      </c>
      <c r="AC9644" s="277">
        <v>18.38</v>
      </c>
      <c r="AE9644" s="246" t="s">
        <v>24257</v>
      </c>
      <c r="AF9644" s="247">
        <v>1453.99</v>
      </c>
      <c r="AH9644" s="226" t="s">
        <v>24050</v>
      </c>
      <c r="AI9644" s="227">
        <v>521.96</v>
      </c>
      <c r="AK9644" s="207" t="s">
        <v>23730</v>
      </c>
      <c r="AL9644" s="208">
        <v>3359.2</v>
      </c>
      <c r="AM9644" s="93"/>
      <c r="AN9644" s="93"/>
      <c r="AO9644" s="93"/>
    </row>
    <row r="9645" spans="28:41" x14ac:dyDescent="0.55000000000000004">
      <c r="AB9645" s="276" t="s">
        <v>59882</v>
      </c>
      <c r="AC9645" s="277">
        <v>60.04</v>
      </c>
      <c r="AE9645" s="246" t="s">
        <v>60622</v>
      </c>
      <c r="AF9645" s="247">
        <v>5769.24</v>
      </c>
      <c r="AH9645" s="226" t="s">
        <v>53082</v>
      </c>
      <c r="AI9645" s="227">
        <v>141.77000000000001</v>
      </c>
      <c r="AK9645" s="207" t="s">
        <v>23731</v>
      </c>
      <c r="AL9645" s="208">
        <v>6985.93</v>
      </c>
      <c r="AM9645" s="93"/>
      <c r="AN9645" s="93"/>
      <c r="AO9645" s="93"/>
    </row>
    <row r="9646" spans="28:41" x14ac:dyDescent="0.55000000000000004">
      <c r="AB9646" s="276" t="s">
        <v>68847</v>
      </c>
      <c r="AC9646" s="277">
        <v>-388.85</v>
      </c>
      <c r="AE9646" s="246" t="s">
        <v>60623</v>
      </c>
      <c r="AF9646" s="247">
        <v>425.6</v>
      </c>
      <c r="AH9646" s="226" t="s">
        <v>40489</v>
      </c>
      <c r="AI9646" s="227">
        <v>19289.23</v>
      </c>
      <c r="AK9646" s="207" t="s">
        <v>23732</v>
      </c>
      <c r="AL9646" s="208">
        <v>5045</v>
      </c>
      <c r="AM9646" s="93"/>
      <c r="AN9646" s="93"/>
      <c r="AO9646" s="93"/>
    </row>
    <row r="9647" spans="28:41" x14ac:dyDescent="0.55000000000000004">
      <c r="AB9647" s="276" t="s">
        <v>70106</v>
      </c>
      <c r="AC9647" s="277">
        <v>4275</v>
      </c>
      <c r="AE9647" s="246" t="s">
        <v>60624</v>
      </c>
      <c r="AF9647" s="247">
        <v>57.7</v>
      </c>
      <c r="AH9647" s="226" t="s">
        <v>40490</v>
      </c>
      <c r="AI9647" s="227">
        <v>1429.33</v>
      </c>
      <c r="AK9647" s="207" t="s">
        <v>23733</v>
      </c>
      <c r="AL9647" s="208">
        <v>9220</v>
      </c>
      <c r="AM9647" s="93"/>
      <c r="AN9647" s="93"/>
      <c r="AO9647" s="93"/>
    </row>
    <row r="9648" spans="28:41" x14ac:dyDescent="0.55000000000000004">
      <c r="AB9648" s="276" t="s">
        <v>62820</v>
      </c>
      <c r="AC9648" s="277">
        <v>3406</v>
      </c>
      <c r="AE9648" s="246" t="s">
        <v>60625</v>
      </c>
      <c r="AF9648" s="247">
        <v>511.4</v>
      </c>
      <c r="AH9648" s="226" t="s">
        <v>40491</v>
      </c>
      <c r="AI9648" s="227">
        <v>4559.4399999999996</v>
      </c>
      <c r="AK9648" s="207" t="s">
        <v>23734</v>
      </c>
      <c r="AL9648" s="208">
        <v>2740</v>
      </c>
      <c r="AM9648" s="93"/>
      <c r="AN9648" s="93"/>
      <c r="AO9648" s="93"/>
    </row>
    <row r="9649" spans="28:41" x14ac:dyDescent="0.55000000000000004">
      <c r="AB9649" s="276" t="s">
        <v>69808</v>
      </c>
      <c r="AC9649" s="277">
        <v>8272.84</v>
      </c>
      <c r="AE9649" s="246" t="s">
        <v>60626</v>
      </c>
      <c r="AF9649" s="247">
        <v>17.7</v>
      </c>
      <c r="AH9649" s="226" t="s">
        <v>35285</v>
      </c>
      <c r="AI9649" s="227">
        <v>76654.95</v>
      </c>
      <c r="AK9649" s="207" t="s">
        <v>23735</v>
      </c>
      <c r="AL9649" s="208">
        <v>914.94</v>
      </c>
      <c r="AM9649" s="93"/>
      <c r="AN9649" s="93"/>
      <c r="AO9649" s="93"/>
    </row>
    <row r="9650" spans="28:41" x14ac:dyDescent="0.55000000000000004">
      <c r="AB9650" s="276" t="s">
        <v>68848</v>
      </c>
      <c r="AC9650" s="277">
        <v>2000</v>
      </c>
      <c r="AE9650" s="246" t="s">
        <v>60627</v>
      </c>
      <c r="AF9650" s="247">
        <v>62.4</v>
      </c>
      <c r="AH9650" s="226" t="s">
        <v>35286</v>
      </c>
      <c r="AI9650" s="227">
        <v>200586</v>
      </c>
      <c r="AK9650" s="207" t="s">
        <v>23736</v>
      </c>
      <c r="AL9650" s="208">
        <v>2592.92</v>
      </c>
      <c r="AM9650" s="93"/>
      <c r="AN9650" s="93"/>
      <c r="AO9650" s="93"/>
    </row>
    <row r="9651" spans="28:41" x14ac:dyDescent="0.55000000000000004">
      <c r="AB9651" s="276" t="s">
        <v>53868</v>
      </c>
      <c r="AC9651" s="277">
        <v>150</v>
      </c>
      <c r="AE9651" s="246" t="s">
        <v>60628</v>
      </c>
      <c r="AF9651" s="247">
        <v>34.6</v>
      </c>
      <c r="AH9651" s="226" t="s">
        <v>24052</v>
      </c>
      <c r="AI9651" s="227">
        <v>77090</v>
      </c>
      <c r="AK9651" s="207" t="s">
        <v>23737</v>
      </c>
      <c r="AL9651" s="208">
        <v>2512.5</v>
      </c>
      <c r="AM9651" s="93"/>
      <c r="AN9651" s="93"/>
      <c r="AO9651" s="93"/>
    </row>
    <row r="9652" spans="28:41" x14ac:dyDescent="0.55000000000000004">
      <c r="AB9652" s="276" t="s">
        <v>53869</v>
      </c>
      <c r="AC9652" s="277">
        <v>11.49</v>
      </c>
      <c r="AE9652" s="246" t="s">
        <v>60629</v>
      </c>
      <c r="AF9652" s="247">
        <v>1.8</v>
      </c>
      <c r="AH9652" s="226" t="s">
        <v>47092</v>
      </c>
      <c r="AI9652" s="227">
        <v>2897.5</v>
      </c>
      <c r="AK9652" s="207" t="s">
        <v>23738</v>
      </c>
      <c r="AL9652" s="208">
        <v>33822.019999999997</v>
      </c>
      <c r="AM9652" s="93"/>
      <c r="AN9652" s="93"/>
      <c r="AO9652" s="93"/>
    </row>
    <row r="9653" spans="28:41" x14ac:dyDescent="0.55000000000000004">
      <c r="AB9653" s="276" t="s">
        <v>55445</v>
      </c>
      <c r="AC9653" s="277">
        <v>22.94</v>
      </c>
      <c r="AE9653" s="246" t="s">
        <v>60630</v>
      </c>
      <c r="AF9653" s="247">
        <v>35.24</v>
      </c>
      <c r="AH9653" s="226" t="s">
        <v>24053</v>
      </c>
      <c r="AI9653" s="227">
        <v>126530</v>
      </c>
      <c r="AK9653" s="207" t="s">
        <v>23739</v>
      </c>
      <c r="AL9653" s="208">
        <v>3599.9</v>
      </c>
      <c r="AM9653" s="93"/>
      <c r="AN9653" s="93"/>
      <c r="AO9653" s="93"/>
    </row>
    <row r="9654" spans="28:41" x14ac:dyDescent="0.55000000000000004">
      <c r="AB9654" s="276" t="s">
        <v>53870</v>
      </c>
      <c r="AC9654" s="277">
        <v>2589.23</v>
      </c>
      <c r="AE9654" s="246" t="s">
        <v>64645</v>
      </c>
      <c r="AF9654" s="247">
        <v>-6915.68</v>
      </c>
      <c r="AH9654" s="226" t="s">
        <v>40492</v>
      </c>
      <c r="AI9654" s="227">
        <v>6416.39</v>
      </c>
      <c r="AK9654" s="207" t="s">
        <v>23740</v>
      </c>
      <c r="AL9654" s="208">
        <v>1599</v>
      </c>
      <c r="AM9654" s="93"/>
      <c r="AN9654" s="93"/>
      <c r="AO9654" s="93"/>
    </row>
    <row r="9655" spans="28:41" x14ac:dyDescent="0.55000000000000004">
      <c r="AB9655" s="276" t="s">
        <v>53871</v>
      </c>
      <c r="AC9655" s="277">
        <v>107.92</v>
      </c>
      <c r="AE9655" s="246" t="s">
        <v>60631</v>
      </c>
      <c r="AF9655" s="247">
        <v>4573.5</v>
      </c>
      <c r="AH9655" s="226" t="s">
        <v>33859</v>
      </c>
      <c r="AI9655" s="227">
        <v>71790.58</v>
      </c>
      <c r="AK9655" s="207" t="s">
        <v>23741</v>
      </c>
      <c r="AL9655" s="208">
        <v>6985.93</v>
      </c>
      <c r="AM9655" s="93"/>
      <c r="AN9655" s="93"/>
      <c r="AO9655" s="93"/>
    </row>
    <row r="9656" spans="28:41" x14ac:dyDescent="0.55000000000000004">
      <c r="AB9656" s="276" t="s">
        <v>53873</v>
      </c>
      <c r="AC9656" s="277">
        <v>931.72</v>
      </c>
      <c r="AE9656" s="246" t="s">
        <v>60632</v>
      </c>
      <c r="AF9656" s="247">
        <v>157.88</v>
      </c>
      <c r="AH9656" s="226" t="s">
        <v>24054</v>
      </c>
      <c r="AI9656" s="227">
        <v>2051.7600000000002</v>
      </c>
      <c r="AK9656" s="207" t="s">
        <v>23742</v>
      </c>
      <c r="AL9656" s="208">
        <v>22760.57</v>
      </c>
      <c r="AM9656" s="93"/>
      <c r="AN9656" s="93"/>
      <c r="AO9656" s="93"/>
    </row>
    <row r="9657" spans="28:41" x14ac:dyDescent="0.55000000000000004">
      <c r="AB9657" s="276" t="s">
        <v>53874</v>
      </c>
      <c r="AC9657" s="277">
        <v>71.27</v>
      </c>
      <c r="AE9657" s="246" t="s">
        <v>60633</v>
      </c>
      <c r="AF9657" s="247">
        <v>14.88</v>
      </c>
      <c r="AH9657" s="226" t="s">
        <v>36488</v>
      </c>
      <c r="AI9657" s="227">
        <v>11365.9</v>
      </c>
      <c r="AK9657" s="207" t="s">
        <v>23743</v>
      </c>
      <c r="AL9657" s="208">
        <v>81.98</v>
      </c>
      <c r="AM9657" s="93"/>
      <c r="AN9657" s="93"/>
      <c r="AO9657" s="93"/>
    </row>
    <row r="9658" spans="28:41" x14ac:dyDescent="0.55000000000000004">
      <c r="AB9658" s="276" t="s">
        <v>55446</v>
      </c>
      <c r="AC9658" s="277">
        <v>73.5</v>
      </c>
      <c r="AE9658" s="246" t="s">
        <v>60634</v>
      </c>
      <c r="AF9658" s="247">
        <v>360.34</v>
      </c>
      <c r="AH9658" s="226" t="s">
        <v>47093</v>
      </c>
      <c r="AI9658" s="227">
        <v>797.86</v>
      </c>
      <c r="AK9658" s="207" t="s">
        <v>23744</v>
      </c>
      <c r="AL9658" s="208">
        <v>1350</v>
      </c>
      <c r="AM9658" s="93"/>
      <c r="AN9658" s="93"/>
      <c r="AO9658" s="93"/>
    </row>
    <row r="9659" spans="28:41" x14ac:dyDescent="0.55000000000000004">
      <c r="AB9659" s="276" t="s">
        <v>53875</v>
      </c>
      <c r="AC9659" s="277">
        <v>306.87</v>
      </c>
      <c r="AE9659" s="246" t="s">
        <v>60635</v>
      </c>
      <c r="AF9659" s="247">
        <v>18.95</v>
      </c>
      <c r="AH9659" s="226" t="s">
        <v>49018</v>
      </c>
      <c r="AI9659" s="227">
        <v>164.94</v>
      </c>
      <c r="AK9659" s="207" t="s">
        <v>23745</v>
      </c>
      <c r="AL9659" s="208">
        <v>576.9</v>
      </c>
      <c r="AM9659" s="93"/>
      <c r="AN9659" s="93"/>
      <c r="AO9659" s="93"/>
    </row>
    <row r="9660" spans="28:41" x14ac:dyDescent="0.55000000000000004">
      <c r="AB9660" s="276" t="s">
        <v>53876</v>
      </c>
      <c r="AC9660" s="277">
        <v>64.08</v>
      </c>
      <c r="AE9660" s="246" t="s">
        <v>53122</v>
      </c>
      <c r="AF9660" s="247">
        <v>32.24</v>
      </c>
      <c r="AH9660" s="226" t="s">
        <v>33860</v>
      </c>
      <c r="AI9660" s="227">
        <v>32472.7</v>
      </c>
      <c r="AK9660" s="207" t="s">
        <v>23746</v>
      </c>
      <c r="AL9660" s="208">
        <v>253.1</v>
      </c>
      <c r="AM9660" s="93"/>
      <c r="AN9660" s="93"/>
      <c r="AO9660" s="93"/>
    </row>
    <row r="9661" spans="28:41" x14ac:dyDescent="0.55000000000000004">
      <c r="AB9661" s="276" t="s">
        <v>34197</v>
      </c>
      <c r="AC9661" s="277">
        <v>1265</v>
      </c>
      <c r="AE9661" s="246" t="s">
        <v>64646</v>
      </c>
      <c r="AF9661" s="247">
        <v>-4688.3</v>
      </c>
      <c r="AH9661" s="226" t="s">
        <v>35287</v>
      </c>
      <c r="AI9661" s="227">
        <v>47790</v>
      </c>
      <c r="AK9661" s="207" t="s">
        <v>23747</v>
      </c>
      <c r="AL9661" s="208">
        <v>8221</v>
      </c>
      <c r="AM9661" s="93"/>
      <c r="AN9661" s="93"/>
      <c r="AO9661" s="93"/>
    </row>
    <row r="9662" spans="28:41" x14ac:dyDescent="0.55000000000000004">
      <c r="AB9662" s="276" t="s">
        <v>36760</v>
      </c>
      <c r="AC9662" s="277">
        <v>30305</v>
      </c>
      <c r="AE9662" s="246" t="s">
        <v>53123</v>
      </c>
      <c r="AF9662" s="247">
        <v>-469.49</v>
      </c>
      <c r="AH9662" s="226" t="s">
        <v>24055</v>
      </c>
      <c r="AI9662" s="227">
        <v>49856.05</v>
      </c>
      <c r="AK9662" s="207" t="s">
        <v>23748</v>
      </c>
      <c r="AL9662" s="208">
        <v>4227</v>
      </c>
      <c r="AM9662" s="93"/>
      <c r="AN9662" s="93"/>
      <c r="AO9662" s="93"/>
    </row>
    <row r="9663" spans="28:41" x14ac:dyDescent="0.55000000000000004">
      <c r="AB9663" s="276" t="s">
        <v>68849</v>
      </c>
      <c r="AC9663" s="277">
        <v>60290.48</v>
      </c>
      <c r="AE9663" s="246" t="s">
        <v>60636</v>
      </c>
      <c r="AF9663" s="247">
        <v>-382.11</v>
      </c>
      <c r="AH9663" s="226" t="s">
        <v>35288</v>
      </c>
      <c r="AI9663" s="227">
        <v>98338.02</v>
      </c>
      <c r="AK9663" s="207" t="s">
        <v>23749</v>
      </c>
      <c r="AL9663" s="208">
        <v>1200</v>
      </c>
      <c r="AM9663" s="93"/>
      <c r="AN9663" s="93"/>
      <c r="AO9663" s="93"/>
    </row>
    <row r="9664" spans="28:41" x14ac:dyDescent="0.55000000000000004">
      <c r="AB9664" s="276" t="s">
        <v>35746</v>
      </c>
      <c r="AC9664" s="277">
        <v>3500</v>
      </c>
      <c r="AE9664" s="246" t="s">
        <v>42738</v>
      </c>
      <c r="AF9664" s="247">
        <v>-29.23</v>
      </c>
      <c r="AH9664" s="226" t="s">
        <v>35289</v>
      </c>
      <c r="AI9664" s="227">
        <v>39558.519999999997</v>
      </c>
      <c r="AK9664" s="207" t="s">
        <v>23750</v>
      </c>
      <c r="AL9664" s="208">
        <v>772.16</v>
      </c>
      <c r="AM9664" s="93"/>
      <c r="AN9664" s="93"/>
      <c r="AO9664" s="93"/>
    </row>
    <row r="9665" spans="28:41" x14ac:dyDescent="0.55000000000000004">
      <c r="AB9665" s="276" t="s">
        <v>68850</v>
      </c>
      <c r="AC9665" s="277">
        <v>17406.330000000002</v>
      </c>
      <c r="AE9665" s="246" t="s">
        <v>50203</v>
      </c>
      <c r="AF9665" s="247">
        <v>-11.46</v>
      </c>
      <c r="AH9665" s="226" t="s">
        <v>33861</v>
      </c>
      <c r="AI9665" s="227">
        <v>25104.74</v>
      </c>
      <c r="AK9665" s="207" t="s">
        <v>23751</v>
      </c>
      <c r="AL9665" s="208">
        <v>2000</v>
      </c>
      <c r="AM9665" s="93"/>
      <c r="AN9665" s="93"/>
      <c r="AO9665" s="93"/>
    </row>
    <row r="9666" spans="28:41" x14ac:dyDescent="0.55000000000000004">
      <c r="AB9666" s="276" t="s">
        <v>68851</v>
      </c>
      <c r="AC9666" s="277">
        <v>10500</v>
      </c>
      <c r="AE9666" s="246" t="s">
        <v>50204</v>
      </c>
      <c r="AF9666" s="247">
        <v>-1.27</v>
      </c>
      <c r="AH9666" s="226" t="s">
        <v>50190</v>
      </c>
      <c r="AI9666" s="227">
        <v>655.16999999999996</v>
      </c>
      <c r="AK9666" s="207" t="s">
        <v>23752</v>
      </c>
      <c r="AL9666" s="208">
        <v>3386</v>
      </c>
      <c r="AM9666" s="93"/>
      <c r="AN9666" s="93"/>
      <c r="AO9666" s="93"/>
    </row>
    <row r="9667" spans="28:41" x14ac:dyDescent="0.55000000000000004">
      <c r="AB9667" s="276" t="s">
        <v>70816</v>
      </c>
      <c r="AC9667" s="277">
        <v>5074.79</v>
      </c>
      <c r="AE9667" s="246" t="s">
        <v>24261</v>
      </c>
      <c r="AF9667" s="247">
        <v>2328.88</v>
      </c>
      <c r="AH9667" s="226" t="s">
        <v>53083</v>
      </c>
      <c r="AI9667" s="227">
        <v>170898</v>
      </c>
      <c r="AK9667" s="207" t="s">
        <v>23753</v>
      </c>
      <c r="AL9667" s="208">
        <v>42685.75</v>
      </c>
      <c r="AM9667" s="93"/>
      <c r="AN9667" s="93"/>
      <c r="AO9667" s="93"/>
    </row>
    <row r="9668" spans="28:41" x14ac:dyDescent="0.55000000000000004">
      <c r="AB9668" s="276" t="s">
        <v>62259</v>
      </c>
      <c r="AC9668" s="277">
        <v>6871</v>
      </c>
      <c r="AE9668" s="246" t="s">
        <v>24263</v>
      </c>
      <c r="AF9668" s="247">
        <v>12.15</v>
      </c>
      <c r="AH9668" s="226" t="s">
        <v>24056</v>
      </c>
      <c r="AI9668" s="227">
        <v>30647.73</v>
      </c>
      <c r="AK9668" s="207" t="s">
        <v>23754</v>
      </c>
      <c r="AL9668" s="208">
        <v>3272.64</v>
      </c>
      <c r="AM9668" s="93"/>
      <c r="AN9668" s="93"/>
      <c r="AO9668" s="93"/>
    </row>
    <row r="9669" spans="28:41" x14ac:dyDescent="0.55000000000000004">
      <c r="AB9669" s="276" t="s">
        <v>34198</v>
      </c>
      <c r="AC9669" s="277">
        <v>9273.2800000000007</v>
      </c>
      <c r="AE9669" s="246" t="s">
        <v>24264</v>
      </c>
      <c r="AF9669" s="247">
        <v>469.49</v>
      </c>
      <c r="AH9669" s="226" t="s">
        <v>33862</v>
      </c>
      <c r="AI9669" s="227">
        <v>71204.86</v>
      </c>
      <c r="AK9669" s="207" t="s">
        <v>23755</v>
      </c>
      <c r="AL9669" s="208">
        <v>250.36</v>
      </c>
      <c r="AM9669" s="93"/>
      <c r="AN9669" s="93"/>
      <c r="AO9669" s="93"/>
    </row>
    <row r="9670" spans="28:41" x14ac:dyDescent="0.55000000000000004">
      <c r="AB9670" s="276" t="s">
        <v>34199</v>
      </c>
      <c r="AC9670" s="277">
        <v>33141.230000000003</v>
      </c>
      <c r="AE9670" s="246" t="s">
        <v>60637</v>
      </c>
      <c r="AF9670" s="247">
        <v>294.94</v>
      </c>
      <c r="AH9670" s="226" t="s">
        <v>24057</v>
      </c>
      <c r="AI9670" s="227">
        <v>7653.6</v>
      </c>
      <c r="AK9670" s="207" t="s">
        <v>23756</v>
      </c>
      <c r="AL9670" s="208">
        <v>10416.68</v>
      </c>
      <c r="AM9670" s="93"/>
      <c r="AN9670" s="93"/>
      <c r="AO9670" s="93"/>
    </row>
    <row r="9671" spans="28:41" x14ac:dyDescent="0.55000000000000004">
      <c r="AB9671" s="276" t="s">
        <v>34200</v>
      </c>
      <c r="AC9671" s="277">
        <v>11442.97</v>
      </c>
      <c r="AE9671" s="246" t="s">
        <v>53124</v>
      </c>
      <c r="AF9671" s="247">
        <v>5200</v>
      </c>
      <c r="AH9671" s="226" t="s">
        <v>24058</v>
      </c>
      <c r="AI9671" s="227">
        <v>2682.17</v>
      </c>
      <c r="AK9671" s="207" t="s">
        <v>23757</v>
      </c>
      <c r="AL9671" s="208">
        <v>10416.68</v>
      </c>
      <c r="AM9671" s="93"/>
      <c r="AN9671" s="93"/>
      <c r="AO9671" s="93"/>
    </row>
    <row r="9672" spans="28:41" x14ac:dyDescent="0.55000000000000004">
      <c r="AB9672" s="276" t="s">
        <v>66731</v>
      </c>
      <c r="AC9672" s="277">
        <v>27694.46</v>
      </c>
      <c r="AE9672" s="246" t="s">
        <v>50208</v>
      </c>
      <c r="AF9672" s="247">
        <v>45097.93</v>
      </c>
      <c r="AH9672" s="226" t="s">
        <v>24059</v>
      </c>
      <c r="AI9672" s="227">
        <v>107.03</v>
      </c>
      <c r="AK9672" s="207" t="s">
        <v>23758</v>
      </c>
      <c r="AL9672" s="208">
        <v>3272.64</v>
      </c>
      <c r="AM9672" s="93"/>
      <c r="AN9672" s="93"/>
      <c r="AO9672" s="93"/>
    </row>
    <row r="9673" spans="28:41" x14ac:dyDescent="0.55000000000000004">
      <c r="AB9673" s="276" t="s">
        <v>36761</v>
      </c>
      <c r="AC9673" s="277">
        <v>339800</v>
      </c>
      <c r="AE9673" s="246" t="s">
        <v>42742</v>
      </c>
      <c r="AF9673" s="247">
        <v>3279.57</v>
      </c>
      <c r="AH9673" s="226" t="s">
        <v>24060</v>
      </c>
      <c r="AI9673" s="227">
        <v>723.38</v>
      </c>
      <c r="AK9673" s="207" t="s">
        <v>23759</v>
      </c>
      <c r="AL9673" s="208">
        <v>250.36</v>
      </c>
      <c r="AM9673" s="93"/>
      <c r="AN9673" s="93"/>
      <c r="AO9673" s="93"/>
    </row>
    <row r="9674" spans="28:41" x14ac:dyDescent="0.55000000000000004">
      <c r="AB9674" s="276" t="s">
        <v>70817</v>
      </c>
      <c r="AC9674" s="277">
        <v>1182</v>
      </c>
      <c r="AE9674" s="246" t="s">
        <v>50209</v>
      </c>
      <c r="AF9674" s="247">
        <v>94.24</v>
      </c>
      <c r="AH9674" s="226" t="s">
        <v>24061</v>
      </c>
      <c r="AI9674" s="227">
        <v>52098.81</v>
      </c>
      <c r="AK9674" s="207" t="s">
        <v>23760</v>
      </c>
      <c r="AL9674" s="208">
        <v>3281.98</v>
      </c>
      <c r="AM9674" s="93"/>
      <c r="AN9674" s="93"/>
      <c r="AO9674" s="93"/>
    </row>
    <row r="9675" spans="28:41" x14ac:dyDescent="0.55000000000000004">
      <c r="AB9675" s="276" t="s">
        <v>63403</v>
      </c>
      <c r="AC9675" s="277">
        <v>24998.68</v>
      </c>
      <c r="AE9675" s="246" t="s">
        <v>53125</v>
      </c>
      <c r="AF9675" s="247">
        <v>936.59</v>
      </c>
      <c r="AH9675" s="226" t="s">
        <v>33863</v>
      </c>
      <c r="AI9675" s="227">
        <v>92534.59</v>
      </c>
      <c r="AK9675" s="207" t="s">
        <v>23761</v>
      </c>
      <c r="AL9675" s="208">
        <v>576.9</v>
      </c>
      <c r="AM9675" s="93"/>
      <c r="AN9675" s="93"/>
      <c r="AO9675" s="93"/>
    </row>
    <row r="9676" spans="28:41" x14ac:dyDescent="0.55000000000000004">
      <c r="AB9676" s="276" t="s">
        <v>45660</v>
      </c>
      <c r="AC9676" s="277">
        <v>23668.720000000001</v>
      </c>
      <c r="AE9676" s="246" t="s">
        <v>42743</v>
      </c>
      <c r="AF9676" s="247">
        <v>9.06</v>
      </c>
      <c r="AH9676" s="226" t="s">
        <v>53084</v>
      </c>
      <c r="AI9676" s="227">
        <v>-354.57</v>
      </c>
      <c r="AK9676" s="207" t="s">
        <v>23762</v>
      </c>
      <c r="AL9676" s="208">
        <v>1350</v>
      </c>
      <c r="AM9676" s="93"/>
      <c r="AN9676" s="93"/>
      <c r="AO9676" s="93"/>
    </row>
    <row r="9677" spans="28:41" x14ac:dyDescent="0.55000000000000004">
      <c r="AB9677" s="276" t="s">
        <v>62260</v>
      </c>
      <c r="AC9677" s="277">
        <v>19607.009999999998</v>
      </c>
      <c r="AE9677" s="246" t="s">
        <v>53126</v>
      </c>
      <c r="AF9677" s="247">
        <v>21.05</v>
      </c>
      <c r="AH9677" s="226" t="s">
        <v>35290</v>
      </c>
      <c r="AI9677" s="227">
        <v>46734.64</v>
      </c>
      <c r="AK9677" s="207" t="s">
        <v>23763</v>
      </c>
      <c r="AL9677" s="208">
        <v>42685.75</v>
      </c>
      <c r="AM9677" s="93"/>
      <c r="AN9677" s="93"/>
      <c r="AO9677" s="93"/>
    </row>
    <row r="9678" spans="28:41" x14ac:dyDescent="0.55000000000000004">
      <c r="AB9678" s="276" t="s">
        <v>57890</v>
      </c>
      <c r="AC9678" s="277">
        <v>40917.269999999997</v>
      </c>
      <c r="AE9678" s="246" t="s">
        <v>53127</v>
      </c>
      <c r="AF9678" s="247">
        <v>59.26</v>
      </c>
      <c r="AH9678" s="226" t="s">
        <v>36489</v>
      </c>
      <c r="AI9678" s="227">
        <v>12100</v>
      </c>
      <c r="AK9678" s="207" t="s">
        <v>23764</v>
      </c>
      <c r="AL9678" s="208">
        <v>4411.26</v>
      </c>
      <c r="AM9678" s="93"/>
      <c r="AN9678" s="93"/>
      <c r="AO9678" s="93"/>
    </row>
    <row r="9679" spans="28:41" x14ac:dyDescent="0.55000000000000004">
      <c r="AB9679" s="276" t="s">
        <v>68852</v>
      </c>
      <c r="AC9679" s="277">
        <v>139976</v>
      </c>
      <c r="AE9679" s="246" t="s">
        <v>53128</v>
      </c>
      <c r="AF9679" s="247">
        <v>2.42</v>
      </c>
      <c r="AH9679" s="226" t="s">
        <v>48103</v>
      </c>
      <c r="AI9679" s="227">
        <v>11500</v>
      </c>
      <c r="AK9679" s="207" t="s">
        <v>23765</v>
      </c>
      <c r="AL9679" s="208">
        <v>8221</v>
      </c>
      <c r="AM9679" s="93"/>
      <c r="AN9679" s="93"/>
      <c r="AO9679" s="93"/>
    </row>
    <row r="9680" spans="28:41" x14ac:dyDescent="0.55000000000000004">
      <c r="AB9680" s="276" t="s">
        <v>66732</v>
      </c>
      <c r="AC9680" s="277">
        <v>2470.5700000000002</v>
      </c>
      <c r="AE9680" s="246" t="s">
        <v>60638</v>
      </c>
      <c r="AF9680" s="247">
        <v>2145</v>
      </c>
      <c r="AH9680" s="226" t="s">
        <v>48104</v>
      </c>
      <c r="AI9680" s="227">
        <v>854.05</v>
      </c>
      <c r="AK9680" s="207" t="s">
        <v>23766</v>
      </c>
      <c r="AL9680" s="208">
        <v>4227</v>
      </c>
      <c r="AM9680" s="93"/>
      <c r="AN9680" s="93"/>
      <c r="AO9680" s="93"/>
    </row>
    <row r="9681" spans="28:41" x14ac:dyDescent="0.55000000000000004">
      <c r="AB9681" s="276" t="s">
        <v>48297</v>
      </c>
      <c r="AC9681" s="277">
        <v>100</v>
      </c>
      <c r="AE9681" s="246" t="s">
        <v>42744</v>
      </c>
      <c r="AF9681" s="247">
        <v>195.61</v>
      </c>
      <c r="AH9681" s="226" t="s">
        <v>53085</v>
      </c>
      <c r="AI9681" s="227">
        <v>11520</v>
      </c>
      <c r="AK9681" s="207" t="s">
        <v>23767</v>
      </c>
      <c r="AL9681" s="208">
        <v>50000</v>
      </c>
      <c r="AM9681" s="93"/>
      <c r="AN9681" s="93"/>
      <c r="AO9681" s="93"/>
    </row>
    <row r="9682" spans="28:41" x14ac:dyDescent="0.55000000000000004">
      <c r="AB9682" s="276" t="s">
        <v>57891</v>
      </c>
      <c r="AC9682" s="277">
        <v>110</v>
      </c>
      <c r="AE9682" s="246" t="s">
        <v>60639</v>
      </c>
      <c r="AF9682" s="247">
        <v>5572.4</v>
      </c>
      <c r="AH9682" s="226" t="s">
        <v>53086</v>
      </c>
      <c r="AI9682" s="227">
        <v>881.26</v>
      </c>
      <c r="AK9682" s="207" t="s">
        <v>23768</v>
      </c>
      <c r="AL9682" s="208">
        <v>13563</v>
      </c>
      <c r="AM9682" s="93"/>
      <c r="AN9682" s="93"/>
      <c r="AO9682" s="93"/>
    </row>
    <row r="9683" spans="28:41" x14ac:dyDescent="0.55000000000000004">
      <c r="AB9683" s="276" t="s">
        <v>59229</v>
      </c>
      <c r="AC9683" s="277">
        <v>3809.15</v>
      </c>
      <c r="AE9683" s="246" t="s">
        <v>60640</v>
      </c>
      <c r="AF9683" s="247">
        <v>2880.3</v>
      </c>
      <c r="AH9683" s="226" t="s">
        <v>49019</v>
      </c>
      <c r="AI9683" s="227">
        <v>398</v>
      </c>
      <c r="AK9683" s="207" t="s">
        <v>23769</v>
      </c>
      <c r="AL9683" s="208">
        <v>1656</v>
      </c>
      <c r="AM9683" s="93"/>
      <c r="AN9683" s="93"/>
      <c r="AO9683" s="93"/>
    </row>
    <row r="9684" spans="28:41" x14ac:dyDescent="0.55000000000000004">
      <c r="AB9684" s="276" t="s">
        <v>58696</v>
      </c>
      <c r="AC9684" s="277">
        <v>535.1</v>
      </c>
      <c r="AE9684" s="246" t="s">
        <v>64647</v>
      </c>
      <c r="AF9684" s="247">
        <v>17103.95</v>
      </c>
      <c r="AH9684" s="226" t="s">
        <v>53087</v>
      </c>
      <c r="AI9684" s="227">
        <v>292.05</v>
      </c>
      <c r="AK9684" s="207" t="s">
        <v>23770</v>
      </c>
      <c r="AL9684" s="208">
        <v>45053.56</v>
      </c>
      <c r="AM9684" s="93"/>
      <c r="AN9684" s="93"/>
      <c r="AO9684" s="93"/>
    </row>
    <row r="9685" spans="28:41" x14ac:dyDescent="0.55000000000000004">
      <c r="AB9685" s="276" t="s">
        <v>64954</v>
      </c>
      <c r="AC9685" s="277">
        <v>2400</v>
      </c>
      <c r="AE9685" s="246" t="s">
        <v>64648</v>
      </c>
      <c r="AF9685" s="247">
        <v>27384.54</v>
      </c>
      <c r="AH9685" s="226" t="s">
        <v>53088</v>
      </c>
      <c r="AI9685" s="227">
        <v>406.89</v>
      </c>
      <c r="AK9685" s="207" t="s">
        <v>23771</v>
      </c>
      <c r="AL9685" s="208">
        <v>2759</v>
      </c>
      <c r="AM9685" s="93"/>
      <c r="AN9685" s="93"/>
      <c r="AO9685" s="93"/>
    </row>
    <row r="9686" spans="28:41" x14ac:dyDescent="0.55000000000000004">
      <c r="AB9686" s="276" t="s">
        <v>64955</v>
      </c>
      <c r="AC9686" s="277">
        <v>183.6</v>
      </c>
      <c r="AE9686" s="246" t="s">
        <v>64649</v>
      </c>
      <c r="AF9686" s="247">
        <v>1415.5</v>
      </c>
      <c r="AH9686" s="226" t="s">
        <v>53089</v>
      </c>
      <c r="AI9686" s="227">
        <v>1770.69</v>
      </c>
      <c r="AK9686" s="207" t="s">
        <v>23772</v>
      </c>
      <c r="AL9686" s="208">
        <v>4987</v>
      </c>
      <c r="AM9686" s="93"/>
      <c r="AN9686" s="93"/>
      <c r="AO9686" s="93"/>
    </row>
    <row r="9687" spans="28:41" x14ac:dyDescent="0.55000000000000004">
      <c r="AB9687" s="276" t="s">
        <v>70818</v>
      </c>
      <c r="AC9687" s="277">
        <v>600.48</v>
      </c>
      <c r="AE9687" s="246" t="s">
        <v>64650</v>
      </c>
      <c r="AF9687" s="247">
        <v>315.93</v>
      </c>
      <c r="AH9687" s="226" t="s">
        <v>53090</v>
      </c>
      <c r="AI9687" s="227">
        <v>23.55</v>
      </c>
      <c r="AK9687" s="207" t="s">
        <v>23773</v>
      </c>
      <c r="AL9687" s="208">
        <v>2000</v>
      </c>
      <c r="AM9687" s="93"/>
      <c r="AN9687" s="93"/>
      <c r="AO9687" s="93"/>
    </row>
    <row r="9688" spans="28:41" x14ac:dyDescent="0.55000000000000004">
      <c r="AB9688" s="276" t="s">
        <v>63805</v>
      </c>
      <c r="AC9688" s="277">
        <v>141.13</v>
      </c>
      <c r="AE9688" s="246" t="s">
        <v>64651</v>
      </c>
      <c r="AF9688" s="247">
        <v>6482.81</v>
      </c>
      <c r="AH9688" s="226" t="s">
        <v>53091</v>
      </c>
      <c r="AI9688" s="227">
        <v>20169</v>
      </c>
      <c r="AK9688" s="207" t="s">
        <v>23774</v>
      </c>
      <c r="AL9688" s="208">
        <v>907</v>
      </c>
      <c r="AM9688" s="93"/>
      <c r="AN9688" s="93"/>
      <c r="AO9688" s="93"/>
    </row>
    <row r="9689" spans="28:41" x14ac:dyDescent="0.55000000000000004">
      <c r="AB9689" s="276" t="s">
        <v>68853</v>
      </c>
      <c r="AC9689" s="277">
        <v>550.88</v>
      </c>
      <c r="AE9689" s="246" t="s">
        <v>64652</v>
      </c>
      <c r="AF9689" s="247">
        <v>64.69</v>
      </c>
      <c r="AH9689" s="226" t="s">
        <v>49020</v>
      </c>
      <c r="AI9689" s="227">
        <v>2761.5</v>
      </c>
      <c r="AK9689" s="207" t="s">
        <v>23775</v>
      </c>
      <c r="AL9689" s="208">
        <v>17890.16</v>
      </c>
      <c r="AM9689" s="93"/>
      <c r="AN9689" s="93"/>
      <c r="AO9689" s="93"/>
    </row>
    <row r="9690" spans="28:41" x14ac:dyDescent="0.55000000000000004">
      <c r="AB9690" s="276" t="s">
        <v>59230</v>
      </c>
      <c r="AC9690" s="277">
        <v>4296</v>
      </c>
      <c r="AE9690" s="246" t="s">
        <v>64653</v>
      </c>
      <c r="AF9690" s="247">
        <v>478.17</v>
      </c>
      <c r="AH9690" s="226" t="s">
        <v>49021</v>
      </c>
      <c r="AI9690" s="227">
        <v>1739.75</v>
      </c>
      <c r="AK9690" s="207" t="s">
        <v>23776</v>
      </c>
      <c r="AL9690" s="208">
        <v>178796.69</v>
      </c>
      <c r="AM9690" s="93"/>
      <c r="AN9690" s="93"/>
      <c r="AO9690" s="93"/>
    </row>
    <row r="9691" spans="28:41" x14ac:dyDescent="0.55000000000000004">
      <c r="AB9691" s="276" t="s">
        <v>59231</v>
      </c>
      <c r="AC9691" s="277">
        <v>328.61</v>
      </c>
      <c r="AE9691" s="246" t="s">
        <v>24290</v>
      </c>
      <c r="AF9691" s="247">
        <v>6767.43</v>
      </c>
      <c r="AH9691" s="226" t="s">
        <v>49022</v>
      </c>
      <c r="AI9691" s="227">
        <v>1896.81</v>
      </c>
      <c r="AK9691" s="207" t="s">
        <v>23777</v>
      </c>
      <c r="AL9691" s="208">
        <v>6109</v>
      </c>
      <c r="AM9691" s="93"/>
      <c r="AN9691" s="93"/>
      <c r="AO9691" s="93"/>
    </row>
    <row r="9692" spans="28:41" x14ac:dyDescent="0.55000000000000004">
      <c r="AB9692" s="276" t="s">
        <v>59232</v>
      </c>
      <c r="AC9692" s="277">
        <v>1074.8599999999999</v>
      </c>
      <c r="AE9692" s="246" t="s">
        <v>47101</v>
      </c>
      <c r="AF9692" s="247">
        <v>190</v>
      </c>
      <c r="AH9692" s="226" t="s">
        <v>49023</v>
      </c>
      <c r="AI9692" s="227">
        <v>4628.3100000000004</v>
      </c>
      <c r="AK9692" s="207" t="s">
        <v>23778</v>
      </c>
      <c r="AL9692" s="208">
        <v>50000</v>
      </c>
      <c r="AM9692" s="93"/>
      <c r="AN9692" s="93"/>
      <c r="AO9692" s="93"/>
    </row>
    <row r="9693" spans="28:41" x14ac:dyDescent="0.55000000000000004">
      <c r="AB9693" s="276" t="s">
        <v>59233</v>
      </c>
      <c r="AC9693" s="277">
        <v>2056.56</v>
      </c>
      <c r="AE9693" s="246" t="s">
        <v>64654</v>
      </c>
      <c r="AF9693" s="247">
        <v>21900</v>
      </c>
      <c r="AH9693" s="226" t="s">
        <v>50191</v>
      </c>
      <c r="AI9693" s="227">
        <v>383.23</v>
      </c>
      <c r="AK9693" s="207" t="s">
        <v>23779</v>
      </c>
      <c r="AL9693" s="208">
        <v>22235</v>
      </c>
      <c r="AM9693" s="93"/>
      <c r="AN9693" s="93"/>
      <c r="AO9693" s="93"/>
    </row>
    <row r="9694" spans="28:41" x14ac:dyDescent="0.55000000000000004">
      <c r="AB9694" s="276" t="s">
        <v>62823</v>
      </c>
      <c r="AC9694" s="277">
        <v>1600</v>
      </c>
      <c r="AE9694" s="246" t="s">
        <v>50211</v>
      </c>
      <c r="AF9694" s="247">
        <v>1634.23</v>
      </c>
      <c r="AH9694" s="226" t="s">
        <v>53092</v>
      </c>
      <c r="AI9694" s="227">
        <v>176</v>
      </c>
      <c r="AK9694" s="207" t="s">
        <v>23780</v>
      </c>
      <c r="AL9694" s="208">
        <v>19890.16</v>
      </c>
      <c r="AM9694" s="93"/>
      <c r="AN9694" s="93"/>
      <c r="AO9694" s="93"/>
    </row>
    <row r="9695" spans="28:41" x14ac:dyDescent="0.55000000000000004">
      <c r="AB9695" s="276" t="s">
        <v>62824</v>
      </c>
      <c r="AC9695" s="277">
        <v>122.4</v>
      </c>
      <c r="AE9695" s="246" t="s">
        <v>57638</v>
      </c>
      <c r="AF9695" s="247">
        <v>10673.81</v>
      </c>
      <c r="AH9695" s="226" t="s">
        <v>53093</v>
      </c>
      <c r="AI9695" s="227">
        <v>1180.46</v>
      </c>
      <c r="AK9695" s="207" t="s">
        <v>23781</v>
      </c>
      <c r="AL9695" s="208">
        <v>231596.25</v>
      </c>
      <c r="AM9695" s="93"/>
      <c r="AN9695" s="93"/>
      <c r="AO9695" s="93"/>
    </row>
    <row r="9696" spans="28:41" x14ac:dyDescent="0.55000000000000004">
      <c r="AB9696" s="276" t="s">
        <v>62825</v>
      </c>
      <c r="AC9696" s="277">
        <v>400.32</v>
      </c>
      <c r="AE9696" s="246" t="s">
        <v>50212</v>
      </c>
      <c r="AF9696" s="247">
        <v>89.99</v>
      </c>
      <c r="AH9696" s="226" t="s">
        <v>53094</v>
      </c>
      <c r="AI9696" s="227">
        <v>47.11</v>
      </c>
      <c r="AK9696" s="207" t="s">
        <v>23782</v>
      </c>
      <c r="AL9696" s="208">
        <v>1491.31</v>
      </c>
      <c r="AM9696" s="93"/>
      <c r="AN9696" s="93"/>
      <c r="AO9696" s="93"/>
    </row>
    <row r="9697" spans="28:41" x14ac:dyDescent="0.55000000000000004">
      <c r="AB9697" s="276" t="s">
        <v>68854</v>
      </c>
      <c r="AC9697" s="277">
        <v>2652.8</v>
      </c>
      <c r="AE9697" s="246" t="s">
        <v>64655</v>
      </c>
      <c r="AF9697" s="247">
        <v>306.29000000000002</v>
      </c>
      <c r="AH9697" s="226" t="s">
        <v>53095</v>
      </c>
      <c r="AI9697" s="227">
        <v>495.45</v>
      </c>
      <c r="AK9697" s="207" t="s">
        <v>23783</v>
      </c>
      <c r="AL9697" s="208">
        <v>108.17</v>
      </c>
      <c r="AM9697" s="93"/>
      <c r="AN9697" s="93"/>
      <c r="AO9697" s="93"/>
    </row>
    <row r="9698" spans="28:41" x14ac:dyDescent="0.55000000000000004">
      <c r="AB9698" s="276" t="s">
        <v>68855</v>
      </c>
      <c r="AC9698" s="277">
        <v>732</v>
      </c>
      <c r="AE9698" s="246" t="s">
        <v>63270</v>
      </c>
      <c r="AF9698" s="247">
        <v>10905.72</v>
      </c>
      <c r="AH9698" s="226" t="s">
        <v>50192</v>
      </c>
      <c r="AI9698" s="227">
        <v>747.24</v>
      </c>
      <c r="AK9698" s="207" t="s">
        <v>23784</v>
      </c>
      <c r="AL9698" s="208">
        <v>9020.52</v>
      </c>
      <c r="AM9698" s="93"/>
      <c r="AN9698" s="93"/>
      <c r="AO9698" s="93"/>
    </row>
    <row r="9699" spans="28:41" x14ac:dyDescent="0.55000000000000004">
      <c r="AB9699" s="276" t="s">
        <v>66733</v>
      </c>
      <c r="AC9699" s="277">
        <v>190</v>
      </c>
      <c r="AE9699" s="246" t="s">
        <v>63271</v>
      </c>
      <c r="AF9699" s="247">
        <v>665.09</v>
      </c>
      <c r="AH9699" s="226" t="s">
        <v>53096</v>
      </c>
      <c r="AI9699" s="227">
        <v>658.66</v>
      </c>
      <c r="AK9699" s="207" t="s">
        <v>23785</v>
      </c>
      <c r="AL9699" s="208">
        <v>21121</v>
      </c>
      <c r="AM9699" s="93"/>
      <c r="AN9699" s="93"/>
      <c r="AO9699" s="93"/>
    </row>
    <row r="9700" spans="28:41" x14ac:dyDescent="0.55000000000000004">
      <c r="AB9700" s="276" t="s">
        <v>70819</v>
      </c>
      <c r="AC9700" s="277">
        <v>548.37</v>
      </c>
      <c r="AE9700" s="246" t="s">
        <v>62714</v>
      </c>
      <c r="AF9700" s="247">
        <v>5973</v>
      </c>
      <c r="AH9700" s="226" t="s">
        <v>39312</v>
      </c>
      <c r="AI9700" s="227">
        <v>32200</v>
      </c>
      <c r="AK9700" s="207" t="s">
        <v>23786</v>
      </c>
      <c r="AL9700" s="208">
        <v>5426.42</v>
      </c>
      <c r="AM9700" s="93"/>
      <c r="AN9700" s="93"/>
      <c r="AO9700" s="93"/>
    </row>
    <row r="9701" spans="28:41" x14ac:dyDescent="0.55000000000000004">
      <c r="AB9701" s="276" t="s">
        <v>68856</v>
      </c>
      <c r="AC9701" s="277">
        <v>2981.43</v>
      </c>
      <c r="AE9701" s="246" t="s">
        <v>61510</v>
      </c>
      <c r="AF9701" s="247">
        <v>3711</v>
      </c>
      <c r="AH9701" s="226" t="s">
        <v>45262</v>
      </c>
      <c r="AI9701" s="227">
        <v>159931.23000000001</v>
      </c>
      <c r="AK9701" s="207" t="s">
        <v>23787</v>
      </c>
      <c r="AL9701" s="208">
        <v>415.13</v>
      </c>
      <c r="AM9701" s="93"/>
      <c r="AN9701" s="93"/>
      <c r="AO9701" s="93"/>
    </row>
    <row r="9702" spans="28:41" x14ac:dyDescent="0.55000000000000004">
      <c r="AB9702" s="276" t="s">
        <v>57896</v>
      </c>
      <c r="AC9702" s="277">
        <v>5414.41</v>
      </c>
      <c r="AE9702" s="246" t="s">
        <v>42747</v>
      </c>
      <c r="AF9702" s="247">
        <v>89764.800000000003</v>
      </c>
      <c r="AH9702" s="226" t="s">
        <v>39313</v>
      </c>
      <c r="AI9702" s="227">
        <v>14332.22</v>
      </c>
      <c r="AK9702" s="207" t="s">
        <v>23788</v>
      </c>
      <c r="AL9702" s="208">
        <v>1176.45</v>
      </c>
      <c r="AM9702" s="93"/>
      <c r="AN9702" s="93"/>
      <c r="AO9702" s="93"/>
    </row>
    <row r="9703" spans="28:41" x14ac:dyDescent="0.55000000000000004">
      <c r="AB9703" s="276" t="s">
        <v>53880</v>
      </c>
      <c r="AC9703" s="277">
        <v>634687.43000000005</v>
      </c>
      <c r="AE9703" s="246" t="s">
        <v>60641</v>
      </c>
      <c r="AF9703" s="247">
        <v>77843.94</v>
      </c>
      <c r="AH9703" s="226" t="s">
        <v>53097</v>
      </c>
      <c r="AI9703" s="227">
        <v>46128.639999999999</v>
      </c>
      <c r="AK9703" s="207" t="s">
        <v>23789</v>
      </c>
      <c r="AL9703" s="208">
        <v>309.8</v>
      </c>
      <c r="AM9703" s="93"/>
      <c r="AN9703" s="93"/>
      <c r="AO9703" s="93"/>
    </row>
    <row r="9704" spans="28:41" x14ac:dyDescent="0.55000000000000004">
      <c r="AB9704" s="276" t="s">
        <v>68857</v>
      </c>
      <c r="AC9704" s="277">
        <v>-15613.84</v>
      </c>
      <c r="AE9704" s="246" t="s">
        <v>36503</v>
      </c>
      <c r="AF9704" s="247">
        <v>42093.279999999999</v>
      </c>
      <c r="AH9704" s="226" t="s">
        <v>36490</v>
      </c>
      <c r="AI9704" s="227">
        <v>5700.63</v>
      </c>
      <c r="AK9704" s="207" t="s">
        <v>23790</v>
      </c>
      <c r="AL9704" s="208">
        <v>21130</v>
      </c>
      <c r="AM9704" s="93"/>
      <c r="AN9704" s="93"/>
      <c r="AO9704" s="93"/>
    </row>
    <row r="9705" spans="28:41" x14ac:dyDescent="0.55000000000000004">
      <c r="AB9705" s="276" t="s">
        <v>58344</v>
      </c>
      <c r="AC9705" s="277">
        <v>66103.990000000005</v>
      </c>
      <c r="AE9705" s="246" t="s">
        <v>60642</v>
      </c>
      <c r="AF9705" s="247">
        <v>128660.78</v>
      </c>
      <c r="AH9705" s="226" t="s">
        <v>35291</v>
      </c>
      <c r="AI9705" s="227">
        <v>81086.5</v>
      </c>
      <c r="AK9705" s="207" t="s">
        <v>23791</v>
      </c>
      <c r="AL9705" s="208">
        <v>3522</v>
      </c>
      <c r="AM9705" s="93"/>
      <c r="AN9705" s="93"/>
      <c r="AO9705" s="93"/>
    </row>
    <row r="9706" spans="28:41" x14ac:dyDescent="0.55000000000000004">
      <c r="AB9706" s="276" t="s">
        <v>55447</v>
      </c>
      <c r="AC9706" s="277">
        <v>42702.52</v>
      </c>
      <c r="AE9706" s="246" t="s">
        <v>42749</v>
      </c>
      <c r="AF9706" s="247">
        <v>21955.49</v>
      </c>
      <c r="AH9706" s="226" t="s">
        <v>48105</v>
      </c>
      <c r="AI9706" s="227">
        <v>16899.599999999999</v>
      </c>
      <c r="AK9706" s="207" t="s">
        <v>23792</v>
      </c>
      <c r="AL9706" s="208">
        <v>10398</v>
      </c>
      <c r="AM9706" s="93"/>
      <c r="AN9706" s="93"/>
      <c r="AO9706" s="93"/>
    </row>
    <row r="9707" spans="28:41" x14ac:dyDescent="0.55000000000000004">
      <c r="AB9707" s="276" t="s">
        <v>55448</v>
      </c>
      <c r="AC9707" s="277">
        <v>14560</v>
      </c>
      <c r="AE9707" s="246" t="s">
        <v>36504</v>
      </c>
      <c r="AF9707" s="247">
        <v>6500</v>
      </c>
      <c r="AH9707" s="226" t="s">
        <v>45263</v>
      </c>
      <c r="AI9707" s="227">
        <v>124788.05</v>
      </c>
      <c r="AK9707" s="207" t="s">
        <v>23793</v>
      </c>
      <c r="AL9707" s="208">
        <v>25783.85</v>
      </c>
      <c r="AM9707" s="93"/>
      <c r="AN9707" s="93"/>
      <c r="AO9707" s="93"/>
    </row>
    <row r="9708" spans="28:41" x14ac:dyDescent="0.55000000000000004">
      <c r="AB9708" s="276" t="s">
        <v>55449</v>
      </c>
      <c r="AC9708" s="277">
        <v>38763.61</v>
      </c>
      <c r="AE9708" s="246" t="s">
        <v>42750</v>
      </c>
      <c r="AF9708" s="247">
        <v>49137.43</v>
      </c>
      <c r="AH9708" s="226" t="s">
        <v>45264</v>
      </c>
      <c r="AI9708" s="227">
        <v>8961.61</v>
      </c>
      <c r="AK9708" s="207" t="s">
        <v>23794</v>
      </c>
      <c r="AL9708" s="208">
        <v>7469</v>
      </c>
      <c r="AM9708" s="93"/>
      <c r="AN9708" s="93"/>
      <c r="AO9708" s="93"/>
    </row>
    <row r="9709" spans="28:41" x14ac:dyDescent="0.55000000000000004">
      <c r="AB9709" s="276" t="s">
        <v>55450</v>
      </c>
      <c r="AC9709" s="277">
        <v>2462.4299999999998</v>
      </c>
      <c r="AE9709" s="246" t="s">
        <v>62135</v>
      </c>
      <c r="AF9709" s="247">
        <v>126739.48</v>
      </c>
      <c r="AH9709" s="226" t="s">
        <v>50193</v>
      </c>
      <c r="AI9709" s="227">
        <v>455</v>
      </c>
      <c r="AK9709" s="207" t="s">
        <v>23795</v>
      </c>
      <c r="AL9709" s="208">
        <v>2502.11</v>
      </c>
      <c r="AM9709" s="93"/>
      <c r="AN9709" s="93"/>
      <c r="AO9709" s="93"/>
    </row>
    <row r="9710" spans="28:41" x14ac:dyDescent="0.55000000000000004">
      <c r="AB9710" s="276" t="s">
        <v>55451</v>
      </c>
      <c r="AC9710" s="277">
        <v>20475</v>
      </c>
      <c r="AE9710" s="246" t="s">
        <v>63272</v>
      </c>
      <c r="AF9710" s="247">
        <v>78000</v>
      </c>
      <c r="AH9710" s="226" t="s">
        <v>42725</v>
      </c>
      <c r="AI9710" s="227">
        <v>39418.75</v>
      </c>
      <c r="AK9710" s="207" t="s">
        <v>23796</v>
      </c>
      <c r="AL9710" s="208">
        <v>9973</v>
      </c>
      <c r="AM9710" s="93"/>
      <c r="AN9710" s="93"/>
      <c r="AO9710" s="93"/>
    </row>
    <row r="9711" spans="28:41" x14ac:dyDescent="0.55000000000000004">
      <c r="AB9711" s="276" t="s">
        <v>55452</v>
      </c>
      <c r="AC9711" s="277">
        <v>21850.880000000001</v>
      </c>
      <c r="AE9711" s="246" t="s">
        <v>62715</v>
      </c>
      <c r="AF9711" s="247">
        <v>3426</v>
      </c>
      <c r="AH9711" s="226" t="s">
        <v>42726</v>
      </c>
      <c r="AI9711" s="227">
        <v>3015.52</v>
      </c>
      <c r="AK9711" s="207" t="s">
        <v>23797</v>
      </c>
      <c r="AL9711" s="208">
        <v>39300</v>
      </c>
      <c r="AM9711" s="93"/>
      <c r="AN9711" s="93"/>
      <c r="AO9711" s="93"/>
    </row>
    <row r="9712" spans="28:41" x14ac:dyDescent="0.55000000000000004">
      <c r="AB9712" s="276" t="s">
        <v>55453</v>
      </c>
      <c r="AC9712" s="277">
        <v>10772.31</v>
      </c>
      <c r="AE9712" s="246" t="s">
        <v>62136</v>
      </c>
      <c r="AF9712" s="247">
        <v>6218.84</v>
      </c>
      <c r="AH9712" s="226" t="s">
        <v>24106</v>
      </c>
      <c r="AI9712" s="227">
        <v>1143.28</v>
      </c>
      <c r="AK9712" s="207" t="s">
        <v>23798</v>
      </c>
      <c r="AL9712" s="208">
        <v>7799</v>
      </c>
      <c r="AM9712" s="93"/>
      <c r="AN9712" s="93"/>
      <c r="AO9712" s="93"/>
    </row>
    <row r="9713" spans="28:41" x14ac:dyDescent="0.55000000000000004">
      <c r="AB9713" s="276" t="s">
        <v>55454</v>
      </c>
      <c r="AC9713" s="277">
        <v>29952.400000000001</v>
      </c>
      <c r="AE9713" s="246" t="s">
        <v>62137</v>
      </c>
      <c r="AF9713" s="247">
        <v>1344</v>
      </c>
      <c r="AH9713" s="226" t="s">
        <v>24107</v>
      </c>
      <c r="AI9713" s="227">
        <v>1618.81</v>
      </c>
      <c r="AK9713" s="207" t="s">
        <v>23799</v>
      </c>
      <c r="AL9713" s="208">
        <v>4298.38</v>
      </c>
      <c r="AM9713" s="93"/>
      <c r="AN9713" s="93"/>
      <c r="AO9713" s="93"/>
    </row>
    <row r="9714" spans="28:41" x14ac:dyDescent="0.55000000000000004">
      <c r="AB9714" s="276" t="s">
        <v>64957</v>
      </c>
      <c r="AC9714" s="277">
        <v>53.06</v>
      </c>
      <c r="AE9714" s="246" t="s">
        <v>53131</v>
      </c>
      <c r="AF9714" s="247">
        <v>2522</v>
      </c>
      <c r="AH9714" s="226" t="s">
        <v>36491</v>
      </c>
      <c r="AI9714" s="227">
        <v>1119</v>
      </c>
      <c r="AK9714" s="207" t="s">
        <v>23800</v>
      </c>
      <c r="AL9714" s="208">
        <v>307.77</v>
      </c>
      <c r="AM9714" s="93"/>
      <c r="AN9714" s="93"/>
      <c r="AO9714" s="93"/>
    </row>
    <row r="9715" spans="28:41" x14ac:dyDescent="0.55000000000000004">
      <c r="AB9715" s="276" t="s">
        <v>68858</v>
      </c>
      <c r="AC9715" s="277">
        <v>-1216.25</v>
      </c>
      <c r="AE9715" s="246" t="s">
        <v>56354</v>
      </c>
      <c r="AF9715" s="247">
        <v>1668</v>
      </c>
      <c r="AH9715" s="226" t="s">
        <v>24108</v>
      </c>
      <c r="AI9715" s="227">
        <v>300</v>
      </c>
      <c r="AK9715" s="207" t="s">
        <v>23801</v>
      </c>
      <c r="AL9715" s="208">
        <v>931.88</v>
      </c>
      <c r="AM9715" s="93"/>
      <c r="AN9715" s="93"/>
      <c r="AO9715" s="93"/>
    </row>
    <row r="9716" spans="28:41" x14ac:dyDescent="0.55000000000000004">
      <c r="AB9716" s="276" t="s">
        <v>53883</v>
      </c>
      <c r="AC9716" s="277">
        <v>35400</v>
      </c>
      <c r="AE9716" s="246" t="s">
        <v>57639</v>
      </c>
      <c r="AF9716" s="247">
        <v>1600</v>
      </c>
      <c r="AH9716" s="226" t="s">
        <v>39315</v>
      </c>
      <c r="AI9716" s="227">
        <v>159</v>
      </c>
      <c r="AK9716" s="207" t="s">
        <v>23802</v>
      </c>
      <c r="AL9716" s="208">
        <v>521.96</v>
      </c>
      <c r="AM9716" s="93"/>
      <c r="AN9716" s="93"/>
      <c r="AO9716" s="93"/>
    </row>
    <row r="9717" spans="28:41" x14ac:dyDescent="0.55000000000000004">
      <c r="AB9717" s="276" t="s">
        <v>53884</v>
      </c>
      <c r="AC9717" s="277">
        <v>8410.01</v>
      </c>
      <c r="AE9717" s="246" t="s">
        <v>48133</v>
      </c>
      <c r="AF9717" s="247">
        <v>14913.4</v>
      </c>
      <c r="AH9717" s="226" t="s">
        <v>36492</v>
      </c>
      <c r="AI9717" s="227">
        <v>9066.7199999999993</v>
      </c>
      <c r="AK9717" s="207" t="s">
        <v>23803</v>
      </c>
      <c r="AL9717" s="208">
        <v>5789.69</v>
      </c>
      <c r="AM9717" s="93"/>
      <c r="AN9717" s="93"/>
      <c r="AO9717" s="93"/>
    </row>
    <row r="9718" spans="28:41" x14ac:dyDescent="0.55000000000000004">
      <c r="AB9718" s="276" t="s">
        <v>53885</v>
      </c>
      <c r="AC9718" s="277">
        <v>2082.4</v>
      </c>
      <c r="AE9718" s="246" t="s">
        <v>60643</v>
      </c>
      <c r="AF9718" s="247">
        <v>15271.5</v>
      </c>
      <c r="AH9718" s="226" t="s">
        <v>36493</v>
      </c>
      <c r="AI9718" s="227">
        <v>599.28</v>
      </c>
      <c r="AK9718" s="207" t="s">
        <v>23804</v>
      </c>
      <c r="AL9718" s="208">
        <v>5426.42</v>
      </c>
      <c r="AM9718" s="93"/>
      <c r="AN9718" s="93"/>
      <c r="AO9718" s="93"/>
    </row>
    <row r="9719" spans="28:41" x14ac:dyDescent="0.55000000000000004">
      <c r="AB9719" s="276" t="s">
        <v>53886</v>
      </c>
      <c r="AC9719" s="277">
        <v>3510.79</v>
      </c>
      <c r="AE9719" s="246" t="s">
        <v>64656</v>
      </c>
      <c r="AF9719" s="247">
        <v>12177.6</v>
      </c>
      <c r="AH9719" s="226" t="s">
        <v>47094</v>
      </c>
      <c r="AI9719" s="227">
        <v>1708</v>
      </c>
      <c r="AK9719" s="207" t="s">
        <v>23805</v>
      </c>
      <c r="AL9719" s="208">
        <v>831.07</v>
      </c>
      <c r="AM9719" s="93"/>
      <c r="AN9719" s="93"/>
      <c r="AO9719" s="93"/>
    </row>
    <row r="9720" spans="28:41" x14ac:dyDescent="0.55000000000000004">
      <c r="AB9720" s="276" t="s">
        <v>53887</v>
      </c>
      <c r="AC9720" s="277">
        <v>10527.72</v>
      </c>
      <c r="AE9720" s="246" t="s">
        <v>57640</v>
      </c>
      <c r="AF9720" s="247">
        <v>44458.33</v>
      </c>
      <c r="AH9720" s="226" t="s">
        <v>47095</v>
      </c>
      <c r="AI9720" s="227">
        <v>124</v>
      </c>
      <c r="AK9720" s="207" t="s">
        <v>23806</v>
      </c>
      <c r="AL9720" s="208">
        <v>2108.33</v>
      </c>
      <c r="AM9720" s="93"/>
      <c r="AN9720" s="93"/>
      <c r="AO9720" s="93"/>
    </row>
    <row r="9721" spans="28:41" x14ac:dyDescent="0.55000000000000004">
      <c r="AB9721" s="276" t="s">
        <v>55455</v>
      </c>
      <c r="AC9721" s="277">
        <v>128.38999999999999</v>
      </c>
      <c r="AE9721" s="246" t="s">
        <v>48134</v>
      </c>
      <c r="AF9721" s="247">
        <v>67031.13</v>
      </c>
      <c r="AH9721" s="226" t="s">
        <v>50194</v>
      </c>
      <c r="AI9721" s="227">
        <v>200</v>
      </c>
      <c r="AK9721" s="207" t="s">
        <v>23807</v>
      </c>
      <c r="AL9721" s="208">
        <v>521.96</v>
      </c>
      <c r="AM9721" s="93"/>
      <c r="AN9721" s="93"/>
      <c r="AO9721" s="93"/>
    </row>
    <row r="9722" spans="28:41" x14ac:dyDescent="0.55000000000000004">
      <c r="AB9722" s="276" t="s">
        <v>50449</v>
      </c>
      <c r="AC9722" s="277">
        <v>4359.5</v>
      </c>
      <c r="AE9722" s="246" t="s">
        <v>61511</v>
      </c>
      <c r="AF9722" s="247">
        <v>95893.01</v>
      </c>
      <c r="AH9722" s="226" t="s">
        <v>35295</v>
      </c>
      <c r="AI9722" s="227">
        <v>5397.4</v>
      </c>
      <c r="AK9722" s="207" t="s">
        <v>23808</v>
      </c>
      <c r="AL9722" s="208">
        <v>7469</v>
      </c>
      <c r="AM9722" s="93"/>
      <c r="AN9722" s="93"/>
      <c r="AO9722" s="93"/>
    </row>
    <row r="9723" spans="28:41" x14ac:dyDescent="0.55000000000000004">
      <c r="AB9723" s="276" t="s">
        <v>64958</v>
      </c>
      <c r="AC9723" s="277">
        <v>3068.04</v>
      </c>
      <c r="AE9723" s="246" t="s">
        <v>56355</v>
      </c>
      <c r="AF9723" s="247">
        <v>3200</v>
      </c>
      <c r="AH9723" s="226" t="s">
        <v>35296</v>
      </c>
      <c r="AI9723" s="227">
        <v>376.1</v>
      </c>
      <c r="AK9723" s="207" t="s">
        <v>23809</v>
      </c>
      <c r="AL9723" s="208">
        <v>37616.28</v>
      </c>
      <c r="AM9723" s="93"/>
      <c r="AN9723" s="93"/>
      <c r="AO9723" s="93"/>
    </row>
    <row r="9724" spans="28:41" x14ac:dyDescent="0.55000000000000004">
      <c r="AB9724" s="276" t="s">
        <v>50450</v>
      </c>
      <c r="AC9724" s="277">
        <v>2115.6</v>
      </c>
      <c r="AE9724" s="246" t="s">
        <v>59732</v>
      </c>
      <c r="AF9724" s="247">
        <v>11900</v>
      </c>
      <c r="AH9724" s="226" t="s">
        <v>35297</v>
      </c>
      <c r="AI9724" s="227">
        <v>850</v>
      </c>
      <c r="AK9724" s="207" t="s">
        <v>23810</v>
      </c>
      <c r="AL9724" s="208">
        <v>7799</v>
      </c>
      <c r="AM9724" s="93"/>
      <c r="AN9724" s="93"/>
      <c r="AO9724" s="93"/>
    </row>
    <row r="9725" spans="28:41" x14ac:dyDescent="0.55000000000000004">
      <c r="AB9725" s="276" t="s">
        <v>64959</v>
      </c>
      <c r="AC9725" s="277">
        <v>3553.22</v>
      </c>
      <c r="AE9725" s="246" t="s">
        <v>61512</v>
      </c>
      <c r="AF9725" s="247">
        <v>34057</v>
      </c>
      <c r="AH9725" s="226" t="s">
        <v>35298</v>
      </c>
      <c r="AI9725" s="227">
        <v>2792</v>
      </c>
      <c r="AK9725" s="207" t="s">
        <v>23811</v>
      </c>
      <c r="AL9725" s="208">
        <v>105444</v>
      </c>
      <c r="AM9725" s="93"/>
      <c r="AN9725" s="93"/>
      <c r="AO9725" s="93"/>
    </row>
    <row r="9726" spans="28:41" x14ac:dyDescent="0.55000000000000004">
      <c r="AB9726" s="276" t="s">
        <v>68859</v>
      </c>
      <c r="AC9726" s="277">
        <v>-231.77</v>
      </c>
      <c r="AE9726" s="246" t="s">
        <v>62716</v>
      </c>
      <c r="AF9726" s="247">
        <v>5944.33</v>
      </c>
      <c r="AH9726" s="226" t="s">
        <v>24109</v>
      </c>
      <c r="AI9726" s="227">
        <v>847.02</v>
      </c>
      <c r="AK9726" s="207" t="s">
        <v>23812</v>
      </c>
      <c r="AL9726" s="208">
        <v>8875</v>
      </c>
      <c r="AM9726" s="93"/>
      <c r="AN9726" s="93"/>
      <c r="AO9726" s="93"/>
    </row>
    <row r="9727" spans="28:41" x14ac:dyDescent="0.55000000000000004">
      <c r="AB9727" s="276" t="s">
        <v>56627</v>
      </c>
      <c r="AC9727" s="277">
        <v>512903.83</v>
      </c>
      <c r="AE9727" s="246" t="s">
        <v>57641</v>
      </c>
      <c r="AF9727" s="247">
        <v>7220.63</v>
      </c>
      <c r="AH9727" s="226" t="s">
        <v>35299</v>
      </c>
      <c r="AI9727" s="227">
        <v>9143.9</v>
      </c>
      <c r="AK9727" s="207" t="s">
        <v>23813</v>
      </c>
      <c r="AL9727" s="208">
        <v>1725</v>
      </c>
      <c r="AM9727" s="93"/>
      <c r="AN9727" s="93"/>
      <c r="AO9727" s="93"/>
    </row>
    <row r="9728" spans="28:41" x14ac:dyDescent="0.55000000000000004">
      <c r="AB9728" s="276" t="s">
        <v>53890</v>
      </c>
      <c r="AC9728" s="277">
        <v>558740</v>
      </c>
      <c r="AE9728" s="246" t="s">
        <v>45299</v>
      </c>
      <c r="AF9728" s="247">
        <v>1050</v>
      </c>
      <c r="AH9728" s="226" t="s">
        <v>40493</v>
      </c>
      <c r="AI9728" s="227">
        <v>1303</v>
      </c>
      <c r="AK9728" s="207" t="s">
        <v>23814</v>
      </c>
      <c r="AL9728" s="208">
        <v>2940</v>
      </c>
      <c r="AM9728" s="93"/>
      <c r="AN9728" s="93"/>
      <c r="AO9728" s="93"/>
    </row>
    <row r="9729" spans="28:41" x14ac:dyDescent="0.55000000000000004">
      <c r="AB9729" s="276" t="s">
        <v>56628</v>
      </c>
      <c r="AC9729" s="277">
        <v>1263632.6599999999</v>
      </c>
      <c r="AE9729" s="246" t="s">
        <v>59733</v>
      </c>
      <c r="AF9729" s="247">
        <v>9438.4599999999991</v>
      </c>
      <c r="AH9729" s="226" t="s">
        <v>49024</v>
      </c>
      <c r="AI9729" s="227">
        <v>2280</v>
      </c>
      <c r="AK9729" s="207" t="s">
        <v>23815</v>
      </c>
      <c r="AL9729" s="208">
        <v>1021.66</v>
      </c>
      <c r="AM9729" s="93"/>
      <c r="AN9729" s="93"/>
      <c r="AO9729" s="93"/>
    </row>
    <row r="9730" spans="28:41" x14ac:dyDescent="0.55000000000000004">
      <c r="AB9730" s="276" t="s">
        <v>53891</v>
      </c>
      <c r="AC9730" s="277">
        <v>231770.97</v>
      </c>
      <c r="AE9730" s="246" t="s">
        <v>61513</v>
      </c>
      <c r="AF9730" s="247">
        <v>431</v>
      </c>
      <c r="AH9730" s="226" t="s">
        <v>42727</v>
      </c>
      <c r="AI9730" s="227">
        <v>107.45</v>
      </c>
      <c r="AK9730" s="207" t="s">
        <v>23816</v>
      </c>
      <c r="AL9730" s="208">
        <v>1300.9100000000001</v>
      </c>
      <c r="AM9730" s="93"/>
      <c r="AN9730" s="93"/>
      <c r="AO9730" s="93"/>
    </row>
    <row r="9731" spans="28:41" x14ac:dyDescent="0.55000000000000004">
      <c r="AB9731" s="276" t="s">
        <v>53892</v>
      </c>
      <c r="AC9731" s="277">
        <v>32590.69</v>
      </c>
      <c r="AE9731" s="246" t="s">
        <v>42755</v>
      </c>
      <c r="AF9731" s="247">
        <v>2941.25</v>
      </c>
      <c r="AH9731" s="226" t="s">
        <v>40494</v>
      </c>
      <c r="AI9731" s="227">
        <v>10239</v>
      </c>
      <c r="AK9731" s="207" t="s">
        <v>23817</v>
      </c>
      <c r="AL9731" s="208">
        <v>417.1</v>
      </c>
      <c r="AM9731" s="93"/>
      <c r="AN9731" s="93"/>
      <c r="AO9731" s="93"/>
    </row>
    <row r="9732" spans="28:41" x14ac:dyDescent="0.55000000000000004">
      <c r="AB9732" s="276" t="s">
        <v>53893</v>
      </c>
      <c r="AC9732" s="277">
        <v>229625.41</v>
      </c>
      <c r="AE9732" s="246" t="s">
        <v>57642</v>
      </c>
      <c r="AF9732" s="247">
        <v>719</v>
      </c>
      <c r="AH9732" s="226" t="s">
        <v>49025</v>
      </c>
      <c r="AI9732" s="227">
        <v>3510</v>
      </c>
      <c r="AK9732" s="207" t="s">
        <v>23818</v>
      </c>
      <c r="AL9732" s="208">
        <v>220.33</v>
      </c>
      <c r="AM9732" s="93"/>
      <c r="AN9732" s="93"/>
      <c r="AO9732" s="93"/>
    </row>
    <row r="9733" spans="28:41" x14ac:dyDescent="0.55000000000000004">
      <c r="AB9733" s="276" t="s">
        <v>50451</v>
      </c>
      <c r="AC9733" s="277">
        <v>2759763.44</v>
      </c>
      <c r="AE9733" s="246" t="s">
        <v>62717</v>
      </c>
      <c r="AF9733" s="247">
        <v>2719.92</v>
      </c>
      <c r="AH9733" s="226" t="s">
        <v>49026</v>
      </c>
      <c r="AI9733" s="227">
        <v>8276.0400000000009</v>
      </c>
      <c r="AK9733" s="207" t="s">
        <v>23819</v>
      </c>
      <c r="AL9733" s="208">
        <v>595</v>
      </c>
      <c r="AM9733" s="93"/>
      <c r="AN9733" s="93"/>
      <c r="AO9733" s="93"/>
    </row>
    <row r="9734" spans="28:41" x14ac:dyDescent="0.55000000000000004">
      <c r="AB9734" s="276" t="s">
        <v>63404</v>
      </c>
      <c r="AC9734" s="277">
        <v>22076.14</v>
      </c>
      <c r="AE9734" s="246" t="s">
        <v>62718</v>
      </c>
      <c r="AF9734" s="247">
        <v>266.08</v>
      </c>
      <c r="AH9734" s="226" t="s">
        <v>49027</v>
      </c>
      <c r="AI9734" s="227">
        <v>633.13</v>
      </c>
      <c r="AK9734" s="207" t="s">
        <v>23820</v>
      </c>
      <c r="AL9734" s="208">
        <v>277</v>
      </c>
      <c r="AM9734" s="93"/>
      <c r="AN9734" s="93"/>
      <c r="AO9734" s="93"/>
    </row>
    <row r="9735" spans="28:41" x14ac:dyDescent="0.55000000000000004">
      <c r="AB9735" s="276" t="s">
        <v>50452</v>
      </c>
      <c r="AC9735" s="277">
        <v>140211.60999999999</v>
      </c>
      <c r="AE9735" s="246" t="s">
        <v>62138</v>
      </c>
      <c r="AF9735" s="247">
        <v>12197</v>
      </c>
      <c r="AH9735" s="226" t="s">
        <v>49028</v>
      </c>
      <c r="AI9735" s="227">
        <v>209.74</v>
      </c>
      <c r="AK9735" s="207" t="s">
        <v>23821</v>
      </c>
      <c r="AL9735" s="208">
        <v>263</v>
      </c>
      <c r="AM9735" s="93"/>
      <c r="AN9735" s="93"/>
      <c r="AO9735" s="93"/>
    </row>
    <row r="9736" spans="28:41" x14ac:dyDescent="0.55000000000000004">
      <c r="AB9736" s="276" t="s">
        <v>53895</v>
      </c>
      <c r="AC9736" s="277">
        <v>214990.1</v>
      </c>
      <c r="AE9736" s="246" t="s">
        <v>24406</v>
      </c>
      <c r="AF9736" s="247">
        <v>732.13</v>
      </c>
      <c r="AH9736" s="226" t="s">
        <v>49029</v>
      </c>
      <c r="AI9736" s="227">
        <v>1029.0899999999999</v>
      </c>
      <c r="AK9736" s="207" t="s">
        <v>23822</v>
      </c>
      <c r="AL9736" s="208">
        <v>2634</v>
      </c>
      <c r="AM9736" s="93"/>
      <c r="AN9736" s="93"/>
      <c r="AO9736" s="93"/>
    </row>
    <row r="9737" spans="28:41" x14ac:dyDescent="0.55000000000000004">
      <c r="AB9737" s="276" t="s">
        <v>53896</v>
      </c>
      <c r="AC9737" s="277">
        <v>127682.12</v>
      </c>
      <c r="AE9737" s="246" t="s">
        <v>24408</v>
      </c>
      <c r="AF9737" s="247">
        <v>12402</v>
      </c>
      <c r="AH9737" s="226" t="s">
        <v>49030</v>
      </c>
      <c r="AI9737" s="227">
        <v>512</v>
      </c>
      <c r="AK9737" s="207" t="s">
        <v>23823</v>
      </c>
      <c r="AL9737" s="208">
        <v>438</v>
      </c>
      <c r="AM9737" s="93"/>
      <c r="AN9737" s="93"/>
      <c r="AO9737" s="93"/>
    </row>
    <row r="9738" spans="28:41" x14ac:dyDescent="0.55000000000000004">
      <c r="AB9738" s="276" t="s">
        <v>57898</v>
      </c>
      <c r="AC9738" s="277">
        <v>67157.3</v>
      </c>
      <c r="AE9738" s="246" t="s">
        <v>40506</v>
      </c>
      <c r="AF9738" s="247">
        <v>2589</v>
      </c>
      <c r="AH9738" s="226" t="s">
        <v>45265</v>
      </c>
      <c r="AI9738" s="227">
        <v>17941.48</v>
      </c>
      <c r="AK9738" s="207" t="s">
        <v>23824</v>
      </c>
      <c r="AL9738" s="208">
        <v>1290</v>
      </c>
      <c r="AM9738" s="93"/>
      <c r="AN9738" s="93"/>
      <c r="AO9738" s="93"/>
    </row>
    <row r="9739" spans="28:41" x14ac:dyDescent="0.55000000000000004">
      <c r="AB9739" s="276" t="s">
        <v>61615</v>
      </c>
      <c r="AC9739" s="277">
        <v>2268.5700000000002</v>
      </c>
      <c r="AE9739" s="246" t="s">
        <v>42759</v>
      </c>
      <c r="AF9739" s="247">
        <v>167.8</v>
      </c>
      <c r="AH9739" s="226" t="s">
        <v>45266</v>
      </c>
      <c r="AI9739" s="227">
        <v>1372.52</v>
      </c>
      <c r="AK9739" s="207" t="s">
        <v>23825</v>
      </c>
      <c r="AL9739" s="208">
        <v>7750</v>
      </c>
      <c r="AM9739" s="93"/>
      <c r="AN9739" s="93"/>
      <c r="AO9739" s="93"/>
    </row>
    <row r="9740" spans="28:41" x14ac:dyDescent="0.55000000000000004">
      <c r="AB9740" s="276" t="s">
        <v>53897</v>
      </c>
      <c r="AC9740" s="277">
        <v>66368.320000000007</v>
      </c>
      <c r="AE9740" s="246" t="s">
        <v>42760</v>
      </c>
      <c r="AF9740" s="247">
        <v>55891.76</v>
      </c>
      <c r="AH9740" s="226" t="s">
        <v>45267</v>
      </c>
      <c r="AI9740" s="227">
        <v>57175</v>
      </c>
      <c r="AK9740" s="207" t="s">
        <v>23826</v>
      </c>
      <c r="AL9740" s="208">
        <v>2000</v>
      </c>
      <c r="AM9740" s="93"/>
      <c r="AN9740" s="93"/>
      <c r="AO9740" s="93"/>
    </row>
    <row r="9741" spans="28:41" x14ac:dyDescent="0.55000000000000004">
      <c r="AB9741" s="276" t="s">
        <v>53898</v>
      </c>
      <c r="AC9741" s="277">
        <v>316720.93</v>
      </c>
      <c r="AE9741" s="246" t="s">
        <v>42761</v>
      </c>
      <c r="AF9741" s="247">
        <v>109.03</v>
      </c>
      <c r="AH9741" s="226" t="s">
        <v>45268</v>
      </c>
      <c r="AI9741" s="227">
        <v>5989</v>
      </c>
      <c r="AK9741" s="207" t="s">
        <v>23827</v>
      </c>
      <c r="AL9741" s="208">
        <v>5241</v>
      </c>
      <c r="AM9741" s="93"/>
      <c r="AN9741" s="93"/>
      <c r="AO9741" s="93"/>
    </row>
    <row r="9742" spans="28:41" x14ac:dyDescent="0.55000000000000004">
      <c r="AB9742" s="276" t="s">
        <v>68860</v>
      </c>
      <c r="AC9742" s="277">
        <v>824916.94</v>
      </c>
      <c r="AE9742" s="246" t="s">
        <v>64657</v>
      </c>
      <c r="AF9742" s="247">
        <v>631.98</v>
      </c>
      <c r="AH9742" s="226" t="s">
        <v>50195</v>
      </c>
      <c r="AI9742" s="227">
        <v>9666</v>
      </c>
      <c r="AK9742" s="207" t="s">
        <v>13888</v>
      </c>
      <c r="AL9742" s="208">
        <v>47951</v>
      </c>
      <c r="AM9742" s="93"/>
      <c r="AN9742" s="93"/>
      <c r="AO9742" s="93"/>
    </row>
    <row r="9743" spans="28:41" x14ac:dyDescent="0.55000000000000004">
      <c r="AB9743" s="276" t="s">
        <v>68861</v>
      </c>
      <c r="AC9743" s="277">
        <v>16966.919999999998</v>
      </c>
      <c r="AE9743" s="246" t="s">
        <v>42763</v>
      </c>
      <c r="AF9743" s="247">
        <v>518.64</v>
      </c>
      <c r="AH9743" s="226" t="s">
        <v>33864</v>
      </c>
      <c r="AI9743" s="227">
        <v>5460</v>
      </c>
      <c r="AK9743" s="207" t="s">
        <v>23828</v>
      </c>
      <c r="AL9743" s="208">
        <v>295.94</v>
      </c>
      <c r="AM9743" s="93"/>
      <c r="AN9743" s="93"/>
      <c r="AO9743" s="93"/>
    </row>
    <row r="9744" spans="28:41" x14ac:dyDescent="0.55000000000000004">
      <c r="AB9744" s="276" t="s">
        <v>53899</v>
      </c>
      <c r="AC9744" s="277">
        <v>81336.44</v>
      </c>
      <c r="AE9744" s="246" t="s">
        <v>63273</v>
      </c>
      <c r="AF9744" s="247">
        <v>30169</v>
      </c>
      <c r="AH9744" s="226" t="s">
        <v>33865</v>
      </c>
      <c r="AI9744" s="227">
        <v>6400</v>
      </c>
      <c r="AK9744" s="207" t="s">
        <v>23829</v>
      </c>
      <c r="AL9744" s="208">
        <v>970</v>
      </c>
      <c r="AM9744" s="93"/>
      <c r="AN9744" s="93"/>
      <c r="AO9744" s="93"/>
    </row>
    <row r="9745" spans="28:41" x14ac:dyDescent="0.55000000000000004">
      <c r="AB9745" s="276" t="s">
        <v>53900</v>
      </c>
      <c r="AC9745" s="277">
        <v>304352.75</v>
      </c>
      <c r="AE9745" s="246" t="s">
        <v>64658</v>
      </c>
      <c r="AF9745" s="247">
        <v>1397</v>
      </c>
      <c r="AH9745" s="226" t="s">
        <v>33866</v>
      </c>
      <c r="AI9745" s="227">
        <v>907.28</v>
      </c>
      <c r="AK9745" s="207" t="s">
        <v>23830</v>
      </c>
      <c r="AL9745" s="208">
        <v>900</v>
      </c>
      <c r="AM9745" s="93"/>
      <c r="AN9745" s="93"/>
      <c r="AO9745" s="93"/>
    </row>
    <row r="9746" spans="28:41" x14ac:dyDescent="0.55000000000000004">
      <c r="AB9746" s="276" t="s">
        <v>62827</v>
      </c>
      <c r="AC9746" s="277">
        <v>15868.37</v>
      </c>
      <c r="AE9746" s="246" t="s">
        <v>60644</v>
      </c>
      <c r="AF9746" s="247">
        <v>1000</v>
      </c>
      <c r="AH9746" s="226" t="s">
        <v>50196</v>
      </c>
      <c r="AI9746" s="227">
        <v>18</v>
      </c>
      <c r="AK9746" s="207" t="s">
        <v>23831</v>
      </c>
      <c r="AL9746" s="208">
        <v>68.55</v>
      </c>
      <c r="AM9746" s="93"/>
      <c r="AN9746" s="93"/>
      <c r="AO9746" s="93"/>
    </row>
    <row r="9747" spans="28:41" x14ac:dyDescent="0.55000000000000004">
      <c r="AB9747" s="276" t="s">
        <v>50454</v>
      </c>
      <c r="AC9747" s="277">
        <v>584187.41</v>
      </c>
      <c r="AE9747" s="246" t="s">
        <v>60645</v>
      </c>
      <c r="AF9747" s="247">
        <v>4800</v>
      </c>
      <c r="AH9747" s="226" t="s">
        <v>50197</v>
      </c>
      <c r="AI9747" s="227">
        <v>21.2</v>
      </c>
      <c r="AK9747" s="207" t="s">
        <v>23832</v>
      </c>
      <c r="AL9747" s="208">
        <v>13500</v>
      </c>
      <c r="AM9747" s="93"/>
      <c r="AN9747" s="93"/>
      <c r="AO9747" s="93"/>
    </row>
    <row r="9748" spans="28:41" x14ac:dyDescent="0.55000000000000004">
      <c r="AB9748" s="276" t="s">
        <v>50455</v>
      </c>
      <c r="AC9748" s="277">
        <v>1128499.04</v>
      </c>
      <c r="AE9748" s="246" t="s">
        <v>60646</v>
      </c>
      <c r="AF9748" s="247">
        <v>2000</v>
      </c>
      <c r="AH9748" s="226" t="s">
        <v>33867</v>
      </c>
      <c r="AI9748" s="227">
        <v>105.12</v>
      </c>
      <c r="AK9748" s="207" t="s">
        <v>23833</v>
      </c>
      <c r="AL9748" s="208">
        <v>8875</v>
      </c>
      <c r="AM9748" s="93"/>
      <c r="AN9748" s="93"/>
      <c r="AO9748" s="93"/>
    </row>
    <row r="9749" spans="28:41" x14ac:dyDescent="0.55000000000000004">
      <c r="AB9749" s="276" t="s">
        <v>50456</v>
      </c>
      <c r="AC9749" s="277">
        <v>333530.09999999998</v>
      </c>
      <c r="AE9749" s="246" t="s">
        <v>59734</v>
      </c>
      <c r="AF9749" s="247">
        <v>10645</v>
      </c>
      <c r="AH9749" s="226" t="s">
        <v>33868</v>
      </c>
      <c r="AI9749" s="227">
        <v>6.95</v>
      </c>
      <c r="AK9749" s="207" t="s">
        <v>23834</v>
      </c>
      <c r="AL9749" s="208">
        <v>1725</v>
      </c>
      <c r="AM9749" s="93"/>
      <c r="AN9749" s="93"/>
      <c r="AO9749" s="93"/>
    </row>
    <row r="9750" spans="28:41" x14ac:dyDescent="0.55000000000000004">
      <c r="AB9750" s="276" t="s">
        <v>55456</v>
      </c>
      <c r="AC9750" s="277">
        <v>45259.14</v>
      </c>
      <c r="AE9750" s="246" t="s">
        <v>49045</v>
      </c>
      <c r="AF9750" s="247">
        <v>2921.5</v>
      </c>
      <c r="AH9750" s="226" t="s">
        <v>33869</v>
      </c>
      <c r="AI9750" s="227">
        <v>8.82</v>
      </c>
      <c r="AK9750" s="207" t="s">
        <v>23835</v>
      </c>
      <c r="AL9750" s="208">
        <v>2940</v>
      </c>
      <c r="AM9750" s="93"/>
      <c r="AN9750" s="93"/>
      <c r="AO9750" s="93"/>
    </row>
    <row r="9751" spans="28:41" x14ac:dyDescent="0.55000000000000004">
      <c r="AB9751" s="276" t="s">
        <v>57899</v>
      </c>
      <c r="AC9751" s="277">
        <v>165270.51</v>
      </c>
      <c r="AE9751" s="246" t="s">
        <v>62139</v>
      </c>
      <c r="AF9751" s="247">
        <v>27100.68</v>
      </c>
      <c r="AH9751" s="226" t="s">
        <v>48106</v>
      </c>
      <c r="AI9751" s="227">
        <v>42125.67</v>
      </c>
      <c r="AK9751" s="207" t="s">
        <v>23836</v>
      </c>
      <c r="AL9751" s="208">
        <v>900</v>
      </c>
      <c r="AM9751" s="93"/>
      <c r="AN9751" s="93"/>
      <c r="AO9751" s="93"/>
    </row>
    <row r="9752" spans="28:41" x14ac:dyDescent="0.55000000000000004">
      <c r="AB9752" s="276" t="s">
        <v>70820</v>
      </c>
      <c r="AC9752" s="277">
        <v>312</v>
      </c>
      <c r="AE9752" s="246" t="s">
        <v>62140</v>
      </c>
      <c r="AF9752" s="247">
        <v>2073.2199999999998</v>
      </c>
      <c r="AH9752" s="226" t="s">
        <v>48107</v>
      </c>
      <c r="AI9752" s="227">
        <v>40763.14</v>
      </c>
      <c r="AK9752" s="207" t="s">
        <v>23837</v>
      </c>
      <c r="AL9752" s="208">
        <v>1090.21</v>
      </c>
      <c r="AM9752" s="93"/>
      <c r="AN9752" s="93"/>
      <c r="AO9752" s="93"/>
    </row>
    <row r="9753" spans="28:41" x14ac:dyDescent="0.55000000000000004">
      <c r="AB9753" s="276" t="s">
        <v>58345</v>
      </c>
      <c r="AC9753" s="277">
        <v>905352.61</v>
      </c>
      <c r="AE9753" s="246" t="s">
        <v>61514</v>
      </c>
      <c r="AF9753" s="247">
        <v>63839</v>
      </c>
      <c r="AH9753" s="226" t="s">
        <v>48108</v>
      </c>
      <c r="AI9753" s="227">
        <v>2171.5100000000002</v>
      </c>
      <c r="AK9753" s="207" t="s">
        <v>13890</v>
      </c>
      <c r="AL9753" s="208">
        <v>595</v>
      </c>
      <c r="AM9753" s="93"/>
      <c r="AN9753" s="93"/>
      <c r="AO9753" s="93"/>
    </row>
    <row r="9754" spans="28:41" x14ac:dyDescent="0.55000000000000004">
      <c r="AB9754" s="276" t="s">
        <v>55457</v>
      </c>
      <c r="AC9754" s="277">
        <v>128665.9</v>
      </c>
      <c r="AE9754" s="246" t="s">
        <v>61515</v>
      </c>
      <c r="AF9754" s="247">
        <v>1750</v>
      </c>
      <c r="AH9754" s="226" t="s">
        <v>48109</v>
      </c>
      <c r="AI9754" s="227">
        <v>348.48</v>
      </c>
      <c r="AK9754" s="207" t="s">
        <v>23838</v>
      </c>
      <c r="AL9754" s="208">
        <v>263</v>
      </c>
      <c r="AM9754" s="93"/>
      <c r="AN9754" s="93"/>
      <c r="AO9754" s="93"/>
    </row>
    <row r="9755" spans="28:41" x14ac:dyDescent="0.55000000000000004">
      <c r="AB9755" s="276" t="s">
        <v>50457</v>
      </c>
      <c r="AC9755" s="277">
        <v>4378192.9400000004</v>
      </c>
      <c r="AE9755" s="246" t="s">
        <v>53139</v>
      </c>
      <c r="AF9755" s="247">
        <v>65216.62</v>
      </c>
      <c r="AH9755" s="226" t="s">
        <v>48110</v>
      </c>
      <c r="AI9755" s="227">
        <v>86.4</v>
      </c>
      <c r="AK9755" s="207" t="s">
        <v>23839</v>
      </c>
      <c r="AL9755" s="208">
        <v>277</v>
      </c>
      <c r="AM9755" s="93"/>
      <c r="AN9755" s="93"/>
      <c r="AO9755" s="93"/>
    </row>
    <row r="9756" spans="28:41" x14ac:dyDescent="0.55000000000000004">
      <c r="AB9756" s="276" t="s">
        <v>57900</v>
      </c>
      <c r="AC9756" s="277">
        <v>398784.22</v>
      </c>
      <c r="AE9756" s="246" t="s">
        <v>53140</v>
      </c>
      <c r="AF9756" s="247">
        <v>21285.32</v>
      </c>
      <c r="AH9756" s="226" t="s">
        <v>48111</v>
      </c>
      <c r="AI9756" s="227">
        <v>24.32</v>
      </c>
      <c r="AK9756" s="207" t="s">
        <v>13892</v>
      </c>
      <c r="AL9756" s="208">
        <v>47951</v>
      </c>
      <c r="AM9756" s="93"/>
      <c r="AN9756" s="93"/>
      <c r="AO9756" s="93"/>
    </row>
    <row r="9757" spans="28:41" x14ac:dyDescent="0.55000000000000004">
      <c r="AB9757" s="276" t="s">
        <v>61126</v>
      </c>
      <c r="AC9757" s="277">
        <v>15921.5</v>
      </c>
      <c r="AE9757" s="246" t="s">
        <v>53141</v>
      </c>
      <c r="AF9757" s="247">
        <v>29466.79</v>
      </c>
      <c r="AH9757" s="226" t="s">
        <v>42728</v>
      </c>
      <c r="AI9757" s="227">
        <v>10552</v>
      </c>
      <c r="AK9757" s="207" t="s">
        <v>13893</v>
      </c>
      <c r="AL9757" s="208">
        <v>6211</v>
      </c>
      <c r="AM9757" s="93"/>
      <c r="AN9757" s="93"/>
      <c r="AO9757" s="93"/>
    </row>
    <row r="9758" spans="28:41" x14ac:dyDescent="0.55000000000000004">
      <c r="AB9758" s="276" t="s">
        <v>50458</v>
      </c>
      <c r="AC9758" s="277">
        <v>139873.26999999999</v>
      </c>
      <c r="AE9758" s="246" t="s">
        <v>53142</v>
      </c>
      <c r="AF9758" s="247">
        <v>114939.24</v>
      </c>
      <c r="AH9758" s="226" t="s">
        <v>45269</v>
      </c>
      <c r="AI9758" s="227">
        <v>20500</v>
      </c>
      <c r="AK9758" s="207" t="s">
        <v>23840</v>
      </c>
      <c r="AL9758" s="208">
        <v>1300.9100000000001</v>
      </c>
      <c r="AM9758" s="93"/>
      <c r="AN9758" s="93"/>
      <c r="AO9758" s="93"/>
    </row>
    <row r="9759" spans="28:41" x14ac:dyDescent="0.55000000000000004">
      <c r="AB9759" s="276" t="s">
        <v>68862</v>
      </c>
      <c r="AC9759" s="277">
        <v>-13510.94</v>
      </c>
      <c r="AE9759" s="246" t="s">
        <v>62141</v>
      </c>
      <c r="AF9759" s="247">
        <v>9458.5</v>
      </c>
      <c r="AH9759" s="226" t="s">
        <v>45270</v>
      </c>
      <c r="AI9759" s="227">
        <v>1569</v>
      </c>
      <c r="AK9759" s="207" t="s">
        <v>23841</v>
      </c>
      <c r="AL9759" s="208">
        <v>9750</v>
      </c>
      <c r="AM9759" s="93"/>
      <c r="AN9759" s="93"/>
      <c r="AO9759" s="93"/>
    </row>
    <row r="9760" spans="28:41" x14ac:dyDescent="0.55000000000000004">
      <c r="AB9760" s="276" t="s">
        <v>68863</v>
      </c>
      <c r="AC9760" s="277">
        <v>-0.01</v>
      </c>
      <c r="AE9760" s="246" t="s">
        <v>62142</v>
      </c>
      <c r="AF9760" s="247">
        <v>723.58</v>
      </c>
      <c r="AH9760" s="226" t="s">
        <v>24146</v>
      </c>
      <c r="AI9760" s="227">
        <v>11289.67</v>
      </c>
      <c r="AK9760" s="207" t="s">
        <v>23842</v>
      </c>
      <c r="AL9760" s="208">
        <v>417.1</v>
      </c>
      <c r="AM9760" s="93"/>
      <c r="AN9760" s="93"/>
      <c r="AO9760" s="93"/>
    </row>
    <row r="9761" spans="28:41" x14ac:dyDescent="0.55000000000000004">
      <c r="AB9761" s="276" t="s">
        <v>59238</v>
      </c>
      <c r="AC9761" s="277">
        <v>54350</v>
      </c>
      <c r="AE9761" s="246" t="s">
        <v>64659</v>
      </c>
      <c r="AF9761" s="247">
        <v>-10182.08</v>
      </c>
      <c r="AH9761" s="226" t="s">
        <v>48112</v>
      </c>
      <c r="AI9761" s="227">
        <v>9002</v>
      </c>
      <c r="AK9761" s="207" t="s">
        <v>23843</v>
      </c>
      <c r="AL9761" s="208">
        <v>220.33</v>
      </c>
      <c r="AM9761" s="93"/>
      <c r="AN9761" s="93"/>
      <c r="AO9761" s="93"/>
    </row>
    <row r="9762" spans="28:41" x14ac:dyDescent="0.55000000000000004">
      <c r="AB9762" s="276" t="s">
        <v>59239</v>
      </c>
      <c r="AC9762" s="277">
        <v>4051.53</v>
      </c>
      <c r="AE9762" s="246" t="s">
        <v>62143</v>
      </c>
      <c r="AF9762" s="247">
        <v>10240</v>
      </c>
      <c r="AH9762" s="226" t="s">
        <v>53098</v>
      </c>
      <c r="AI9762" s="227">
        <v>1600</v>
      </c>
      <c r="AK9762" s="207" t="s">
        <v>23844</v>
      </c>
      <c r="AL9762" s="208">
        <v>4657.9399999999996</v>
      </c>
      <c r="AM9762" s="93"/>
      <c r="AN9762" s="93"/>
      <c r="AO9762" s="93"/>
    </row>
    <row r="9763" spans="28:41" x14ac:dyDescent="0.55000000000000004">
      <c r="AB9763" s="276" t="s">
        <v>59240</v>
      </c>
      <c r="AC9763" s="277">
        <v>13598.37</v>
      </c>
      <c r="AE9763" s="246" t="s">
        <v>59735</v>
      </c>
      <c r="AF9763" s="247">
        <v>19245.240000000002</v>
      </c>
      <c r="AH9763" s="226" t="s">
        <v>48113</v>
      </c>
      <c r="AI9763" s="227">
        <v>12211.91</v>
      </c>
      <c r="AK9763" s="207" t="s">
        <v>23845</v>
      </c>
      <c r="AL9763" s="208">
        <v>13500</v>
      </c>
      <c r="AM9763" s="93"/>
      <c r="AN9763" s="93"/>
      <c r="AO9763" s="93"/>
    </row>
    <row r="9764" spans="28:41" x14ac:dyDescent="0.55000000000000004">
      <c r="AB9764" s="276" t="s">
        <v>59241</v>
      </c>
      <c r="AC9764" s="277">
        <v>11245.92</v>
      </c>
      <c r="AE9764" s="246" t="s">
        <v>59736</v>
      </c>
      <c r="AF9764" s="247">
        <v>3129.49</v>
      </c>
      <c r="AH9764" s="226" t="s">
        <v>35302</v>
      </c>
      <c r="AI9764" s="227">
        <v>1222.69</v>
      </c>
      <c r="AK9764" s="207" t="s">
        <v>23846</v>
      </c>
      <c r="AL9764" s="208">
        <v>2350</v>
      </c>
      <c r="AM9764" s="93"/>
      <c r="AN9764" s="93"/>
      <c r="AO9764" s="93"/>
    </row>
    <row r="9765" spans="28:41" x14ac:dyDescent="0.55000000000000004">
      <c r="AB9765" s="276" t="s">
        <v>68864</v>
      </c>
      <c r="AC9765" s="277">
        <v>2979.78</v>
      </c>
      <c r="AE9765" s="246" t="s">
        <v>63274</v>
      </c>
      <c r="AF9765" s="247">
        <v>398.12</v>
      </c>
      <c r="AH9765" s="226" t="s">
        <v>36495</v>
      </c>
      <c r="AI9765" s="227">
        <v>105868.29</v>
      </c>
      <c r="AK9765" s="207" t="s">
        <v>23847</v>
      </c>
      <c r="AL9765" s="208">
        <v>3450</v>
      </c>
      <c r="AM9765" s="93"/>
      <c r="AN9765" s="93"/>
      <c r="AO9765" s="93"/>
    </row>
    <row r="9766" spans="28:41" x14ac:dyDescent="0.55000000000000004">
      <c r="AB9766" s="276" t="s">
        <v>55459</v>
      </c>
      <c r="AC9766" s="277">
        <v>150789.44</v>
      </c>
      <c r="AE9766" s="246" t="s">
        <v>62719</v>
      </c>
      <c r="AF9766" s="247">
        <v>300</v>
      </c>
      <c r="AH9766" s="226" t="s">
        <v>40495</v>
      </c>
      <c r="AI9766" s="227">
        <v>48519.5</v>
      </c>
      <c r="AK9766" s="207" t="s">
        <v>23848</v>
      </c>
      <c r="AL9766" s="208">
        <v>2291.67</v>
      </c>
      <c r="AM9766" s="93"/>
      <c r="AN9766" s="93"/>
      <c r="AO9766" s="93"/>
    </row>
    <row r="9767" spans="28:41" x14ac:dyDescent="0.55000000000000004">
      <c r="AB9767" s="276" t="s">
        <v>55460</v>
      </c>
      <c r="AC9767" s="277">
        <v>31536.41</v>
      </c>
      <c r="AE9767" s="246" t="s">
        <v>13930</v>
      </c>
      <c r="AF9767" s="247">
        <v>3441.84</v>
      </c>
      <c r="AH9767" s="226" t="s">
        <v>45271</v>
      </c>
      <c r="AI9767" s="227">
        <v>9600</v>
      </c>
      <c r="AK9767" s="207" t="s">
        <v>23849</v>
      </c>
      <c r="AL9767" s="208">
        <v>601.87</v>
      </c>
      <c r="AM9767" s="93"/>
      <c r="AN9767" s="93"/>
      <c r="AO9767" s="93"/>
    </row>
    <row r="9768" spans="28:41" x14ac:dyDescent="0.55000000000000004">
      <c r="AB9768" s="276" t="s">
        <v>55461</v>
      </c>
      <c r="AC9768" s="277">
        <v>14151.05</v>
      </c>
      <c r="AE9768" s="246" t="s">
        <v>53146</v>
      </c>
      <c r="AF9768" s="247">
        <v>3048</v>
      </c>
      <c r="AH9768" s="226" t="s">
        <v>40496</v>
      </c>
      <c r="AI9768" s="227">
        <v>5469.86</v>
      </c>
      <c r="AK9768" s="207" t="s">
        <v>23850</v>
      </c>
      <c r="AL9768" s="208">
        <v>13834.46</v>
      </c>
      <c r="AM9768" s="93"/>
      <c r="AN9768" s="93"/>
      <c r="AO9768" s="93"/>
    </row>
    <row r="9769" spans="28:41" x14ac:dyDescent="0.55000000000000004">
      <c r="AB9769" s="276" t="s">
        <v>55462</v>
      </c>
      <c r="AC9769" s="277">
        <v>14245.6</v>
      </c>
      <c r="AE9769" s="246" t="s">
        <v>57643</v>
      </c>
      <c r="AF9769" s="247">
        <v>173.28</v>
      </c>
      <c r="AH9769" s="226" t="s">
        <v>45272</v>
      </c>
      <c r="AI9769" s="227">
        <v>3300</v>
      </c>
      <c r="AK9769" s="207" t="s">
        <v>23851</v>
      </c>
      <c r="AL9769" s="208">
        <v>213</v>
      </c>
      <c r="AM9769" s="93"/>
      <c r="AN9769" s="93"/>
      <c r="AO9769" s="93"/>
    </row>
    <row r="9770" spans="28:41" x14ac:dyDescent="0.55000000000000004">
      <c r="AB9770" s="276" t="s">
        <v>55463</v>
      </c>
      <c r="AC9770" s="277">
        <v>70656.12</v>
      </c>
      <c r="AE9770" s="246" t="s">
        <v>57644</v>
      </c>
      <c r="AF9770" s="247">
        <v>11660</v>
      </c>
      <c r="AH9770" s="226" t="s">
        <v>45273</v>
      </c>
      <c r="AI9770" s="227">
        <v>5000</v>
      </c>
      <c r="AK9770" s="207" t="s">
        <v>23852</v>
      </c>
      <c r="AL9770" s="208">
        <v>21831</v>
      </c>
      <c r="AM9770" s="93"/>
      <c r="AN9770" s="93"/>
      <c r="AO9770" s="93"/>
    </row>
    <row r="9771" spans="28:41" x14ac:dyDescent="0.55000000000000004">
      <c r="AB9771" s="276" t="s">
        <v>55464</v>
      </c>
      <c r="AC9771" s="277">
        <v>4846.18</v>
      </c>
      <c r="AE9771" s="246" t="s">
        <v>53149</v>
      </c>
      <c r="AF9771" s="247">
        <v>815.29</v>
      </c>
      <c r="AH9771" s="226" t="s">
        <v>45274</v>
      </c>
      <c r="AI9771" s="227">
        <v>833</v>
      </c>
      <c r="AK9771" s="207" t="s">
        <v>23853</v>
      </c>
      <c r="AL9771" s="208">
        <v>149.5</v>
      </c>
      <c r="AM9771" s="93"/>
      <c r="AN9771" s="93"/>
      <c r="AO9771" s="93"/>
    </row>
    <row r="9772" spans="28:41" x14ac:dyDescent="0.55000000000000004">
      <c r="AB9772" s="276" t="s">
        <v>55465</v>
      </c>
      <c r="AC9772" s="277">
        <v>7126.39</v>
      </c>
      <c r="AE9772" s="246" t="s">
        <v>53150</v>
      </c>
      <c r="AF9772" s="247">
        <v>2856.7</v>
      </c>
      <c r="AH9772" s="226" t="s">
        <v>42729</v>
      </c>
      <c r="AI9772" s="227">
        <v>156529.74</v>
      </c>
      <c r="AK9772" s="207" t="s">
        <v>23854</v>
      </c>
      <c r="AL9772" s="208">
        <v>6.37</v>
      </c>
      <c r="AM9772" s="93"/>
      <c r="AN9772" s="93"/>
      <c r="AO9772" s="93"/>
    </row>
    <row r="9773" spans="28:41" x14ac:dyDescent="0.55000000000000004">
      <c r="AB9773" s="276" t="s">
        <v>55466</v>
      </c>
      <c r="AC9773" s="277">
        <v>22470.22</v>
      </c>
      <c r="AE9773" s="246" t="s">
        <v>57645</v>
      </c>
      <c r="AF9773" s="247">
        <v>1295.72</v>
      </c>
      <c r="AH9773" s="226" t="s">
        <v>42730</v>
      </c>
      <c r="AI9773" s="227">
        <v>11458.26</v>
      </c>
      <c r="AK9773" s="207" t="s">
        <v>13894</v>
      </c>
      <c r="AL9773" s="208">
        <v>250.94</v>
      </c>
      <c r="AM9773" s="93"/>
      <c r="AN9773" s="93"/>
      <c r="AO9773" s="93"/>
    </row>
    <row r="9774" spans="28:41" x14ac:dyDescent="0.55000000000000004">
      <c r="AB9774" s="276" t="s">
        <v>55467</v>
      </c>
      <c r="AC9774" s="277">
        <v>70882.09</v>
      </c>
      <c r="AE9774" s="246" t="s">
        <v>57646</v>
      </c>
      <c r="AF9774" s="247">
        <v>601.45000000000005</v>
      </c>
      <c r="AH9774" s="226" t="s">
        <v>53099</v>
      </c>
      <c r="AI9774" s="227">
        <v>3525.6</v>
      </c>
      <c r="AK9774" s="207" t="s">
        <v>23855</v>
      </c>
      <c r="AL9774" s="208">
        <v>34428.300000000003</v>
      </c>
      <c r="AM9774" s="93"/>
      <c r="AN9774" s="93"/>
      <c r="AO9774" s="93"/>
    </row>
    <row r="9775" spans="28:41" x14ac:dyDescent="0.55000000000000004">
      <c r="AB9775" s="276" t="s">
        <v>64961</v>
      </c>
      <c r="AC9775" s="277">
        <v>9097.65</v>
      </c>
      <c r="AE9775" s="246" t="s">
        <v>57647</v>
      </c>
      <c r="AF9775" s="247">
        <v>5704.3</v>
      </c>
      <c r="AH9775" s="226" t="s">
        <v>53100</v>
      </c>
      <c r="AI9775" s="227">
        <v>4662</v>
      </c>
      <c r="AK9775" s="207" t="s">
        <v>23856</v>
      </c>
      <c r="AL9775" s="208">
        <v>2760</v>
      </c>
      <c r="AM9775" s="93"/>
      <c r="AN9775" s="93"/>
      <c r="AO9775" s="93"/>
    </row>
    <row r="9776" spans="28:41" x14ac:dyDescent="0.55000000000000004">
      <c r="AB9776" s="276" t="s">
        <v>62828</v>
      </c>
      <c r="AC9776" s="277">
        <v>63607.87</v>
      </c>
      <c r="AE9776" s="246" t="s">
        <v>56356</v>
      </c>
      <c r="AF9776" s="247">
        <v>116600</v>
      </c>
      <c r="AH9776" s="226" t="s">
        <v>53101</v>
      </c>
      <c r="AI9776" s="227">
        <v>1858</v>
      </c>
      <c r="AK9776" s="207" t="s">
        <v>23857</v>
      </c>
      <c r="AL9776" s="208">
        <v>1125</v>
      </c>
      <c r="AM9776" s="93"/>
      <c r="AN9776" s="93"/>
      <c r="AO9776" s="93"/>
    </row>
    <row r="9777" spans="28:41" x14ac:dyDescent="0.55000000000000004">
      <c r="AB9777" s="276" t="s">
        <v>68865</v>
      </c>
      <c r="AC9777" s="277">
        <v>4816.3</v>
      </c>
      <c r="AE9777" s="246" t="s">
        <v>45307</v>
      </c>
      <c r="AF9777" s="247">
        <v>44329.1</v>
      </c>
      <c r="AH9777" s="226" t="s">
        <v>53102</v>
      </c>
      <c r="AI9777" s="227">
        <v>142</v>
      </c>
      <c r="AK9777" s="207" t="s">
        <v>23858</v>
      </c>
      <c r="AL9777" s="208">
        <v>86.09</v>
      </c>
      <c r="AM9777" s="93"/>
      <c r="AN9777" s="93"/>
      <c r="AO9777" s="93"/>
    </row>
    <row r="9778" spans="28:41" x14ac:dyDescent="0.55000000000000004">
      <c r="AB9778" s="276" t="s">
        <v>64962</v>
      </c>
      <c r="AC9778" s="277">
        <v>27073.48</v>
      </c>
      <c r="AE9778" s="246" t="s">
        <v>45308</v>
      </c>
      <c r="AF9778" s="247">
        <v>11595.56</v>
      </c>
      <c r="AH9778" s="226" t="s">
        <v>53103</v>
      </c>
      <c r="AI9778" s="227">
        <v>529</v>
      </c>
      <c r="AK9778" s="207" t="s">
        <v>23859</v>
      </c>
      <c r="AL9778" s="208">
        <v>67926.080000000002</v>
      </c>
      <c r="AM9778" s="93"/>
      <c r="AN9778" s="93"/>
      <c r="AO9778" s="93"/>
    </row>
    <row r="9779" spans="28:41" x14ac:dyDescent="0.55000000000000004">
      <c r="AB9779" s="276" t="s">
        <v>64963</v>
      </c>
      <c r="AC9779" s="277">
        <v>319303.56</v>
      </c>
      <c r="AE9779" s="246" t="s">
        <v>56357</v>
      </c>
      <c r="AF9779" s="247">
        <v>28567</v>
      </c>
      <c r="AH9779" s="226" t="s">
        <v>35304</v>
      </c>
      <c r="AI9779" s="227">
        <v>36212.65</v>
      </c>
      <c r="AK9779" s="207" t="s">
        <v>23860</v>
      </c>
      <c r="AL9779" s="208">
        <v>2350</v>
      </c>
      <c r="AM9779" s="93"/>
      <c r="AN9779" s="93"/>
      <c r="AO9779" s="93"/>
    </row>
    <row r="9780" spans="28:41" x14ac:dyDescent="0.55000000000000004">
      <c r="AB9780" s="276" t="s">
        <v>68866</v>
      </c>
      <c r="AC9780" s="277">
        <v>105924.49</v>
      </c>
      <c r="AE9780" s="246" t="s">
        <v>56358</v>
      </c>
      <c r="AF9780" s="247">
        <v>10906.68</v>
      </c>
      <c r="AH9780" s="226" t="s">
        <v>53104</v>
      </c>
      <c r="AI9780" s="227">
        <v>2284</v>
      </c>
      <c r="AK9780" s="207" t="s">
        <v>23861</v>
      </c>
      <c r="AL9780" s="208">
        <v>3450</v>
      </c>
      <c r="AM9780" s="93"/>
      <c r="AN9780" s="93"/>
      <c r="AO9780" s="93"/>
    </row>
    <row r="9781" spans="28:41" x14ac:dyDescent="0.55000000000000004">
      <c r="AB9781" s="276" t="s">
        <v>68867</v>
      </c>
      <c r="AC9781" s="277">
        <v>24454.71</v>
      </c>
      <c r="AE9781" s="246" t="s">
        <v>62144</v>
      </c>
      <c r="AF9781" s="247">
        <v>214894.72</v>
      </c>
      <c r="AH9781" s="226" t="s">
        <v>48114</v>
      </c>
      <c r="AI9781" s="227">
        <v>11666.68</v>
      </c>
      <c r="AK9781" s="207" t="s">
        <v>23862</v>
      </c>
      <c r="AL9781" s="208">
        <v>1125</v>
      </c>
      <c r="AM9781" s="93"/>
      <c r="AN9781" s="93"/>
      <c r="AO9781" s="93"/>
    </row>
    <row r="9782" spans="28:41" x14ac:dyDescent="0.55000000000000004">
      <c r="AB9782" s="276" t="s">
        <v>68868</v>
      </c>
      <c r="AC9782" s="277">
        <v>18707.13</v>
      </c>
      <c r="AE9782" s="246" t="s">
        <v>64660</v>
      </c>
      <c r="AF9782" s="247">
        <v>48729.45</v>
      </c>
      <c r="AH9782" s="226" t="s">
        <v>35305</v>
      </c>
      <c r="AI9782" s="227">
        <v>3630.95</v>
      </c>
      <c r="AK9782" s="207" t="s">
        <v>23863</v>
      </c>
      <c r="AL9782" s="208">
        <v>2291.67</v>
      </c>
      <c r="AM9782" s="93"/>
      <c r="AN9782" s="93"/>
      <c r="AO9782" s="93"/>
    </row>
    <row r="9783" spans="28:41" x14ac:dyDescent="0.55000000000000004">
      <c r="AB9783" s="276" t="s">
        <v>70821</v>
      </c>
      <c r="AC9783" s="277">
        <v>65100</v>
      </c>
      <c r="AE9783" s="246" t="s">
        <v>24503</v>
      </c>
      <c r="AF9783" s="247">
        <v>81546.649999999994</v>
      </c>
      <c r="AH9783" s="226" t="s">
        <v>48115</v>
      </c>
      <c r="AI9783" s="227">
        <v>2112.44</v>
      </c>
      <c r="AK9783" s="207" t="s">
        <v>23864</v>
      </c>
      <c r="AL9783" s="208">
        <v>687.96</v>
      </c>
      <c r="AM9783" s="93"/>
      <c r="AN9783" s="93"/>
      <c r="AO9783" s="93"/>
    </row>
    <row r="9784" spans="28:41" x14ac:dyDescent="0.55000000000000004">
      <c r="AB9784" s="276" t="s">
        <v>70822</v>
      </c>
      <c r="AC9784" s="277">
        <v>5401.04</v>
      </c>
      <c r="AE9784" s="246" t="s">
        <v>24504</v>
      </c>
      <c r="AF9784" s="247">
        <v>41394.800000000003</v>
      </c>
      <c r="AH9784" s="226" t="s">
        <v>48116</v>
      </c>
      <c r="AI9784" s="227">
        <v>15.68</v>
      </c>
      <c r="AK9784" s="207" t="s">
        <v>23865</v>
      </c>
      <c r="AL9784" s="208">
        <v>2909.5</v>
      </c>
      <c r="AM9784" s="93"/>
      <c r="AN9784" s="93"/>
      <c r="AO9784" s="93"/>
    </row>
    <row r="9785" spans="28:41" x14ac:dyDescent="0.55000000000000004">
      <c r="AB9785" s="276" t="s">
        <v>70823</v>
      </c>
      <c r="AC9785" s="277">
        <v>8777.01</v>
      </c>
      <c r="AE9785" s="246" t="s">
        <v>64661</v>
      </c>
      <c r="AF9785" s="247">
        <v>-23805.3</v>
      </c>
      <c r="AH9785" s="226" t="s">
        <v>36496</v>
      </c>
      <c r="AI9785" s="227">
        <v>3063.25</v>
      </c>
      <c r="AK9785" s="207" t="s">
        <v>23866</v>
      </c>
      <c r="AL9785" s="208">
        <v>14053.83</v>
      </c>
      <c r="AM9785" s="93"/>
      <c r="AN9785" s="93"/>
      <c r="AO9785" s="93"/>
    </row>
    <row r="9786" spans="28:41" x14ac:dyDescent="0.55000000000000004">
      <c r="AB9786" s="276" t="s">
        <v>70824</v>
      </c>
      <c r="AC9786" s="277">
        <v>994</v>
      </c>
      <c r="AE9786" s="246" t="s">
        <v>50229</v>
      </c>
      <c r="AF9786" s="247">
        <v>8625</v>
      </c>
      <c r="AH9786" s="226" t="s">
        <v>35306</v>
      </c>
      <c r="AI9786" s="227">
        <v>22971.34</v>
      </c>
      <c r="AK9786" s="207" t="s">
        <v>13895</v>
      </c>
      <c r="AL9786" s="208">
        <v>250.94</v>
      </c>
      <c r="AM9786" s="93"/>
      <c r="AN9786" s="93"/>
      <c r="AO9786" s="93"/>
    </row>
    <row r="9787" spans="28:41" x14ac:dyDescent="0.55000000000000004">
      <c r="AB9787" s="276" t="s">
        <v>69809</v>
      </c>
      <c r="AC9787" s="277">
        <v>8224</v>
      </c>
      <c r="AE9787" s="246" t="s">
        <v>50230</v>
      </c>
      <c r="AF9787" s="247">
        <v>659.82</v>
      </c>
      <c r="AH9787" s="226" t="s">
        <v>49031</v>
      </c>
      <c r="AI9787" s="227">
        <v>51848.75</v>
      </c>
      <c r="AK9787" s="207" t="s">
        <v>23867</v>
      </c>
      <c r="AL9787" s="208">
        <v>124185.38</v>
      </c>
      <c r="AM9787" s="93"/>
      <c r="AN9787" s="93"/>
      <c r="AO9787" s="93"/>
    </row>
    <row r="9788" spans="28:41" x14ac:dyDescent="0.55000000000000004">
      <c r="AB9788" s="276" t="s">
        <v>69810</v>
      </c>
      <c r="AC9788" s="277">
        <v>6769.99</v>
      </c>
      <c r="AE9788" s="246" t="s">
        <v>63275</v>
      </c>
      <c r="AF9788" s="247">
        <v>1695</v>
      </c>
      <c r="AH9788" s="226" t="s">
        <v>48117</v>
      </c>
      <c r="AI9788" s="227">
        <v>9553.66</v>
      </c>
      <c r="AK9788" s="207" t="s">
        <v>23868</v>
      </c>
      <c r="AL9788" s="208">
        <v>11204</v>
      </c>
      <c r="AM9788" s="93"/>
      <c r="AN9788" s="93"/>
      <c r="AO9788" s="93"/>
    </row>
    <row r="9789" spans="28:41" x14ac:dyDescent="0.55000000000000004">
      <c r="AB9789" s="276" t="s">
        <v>69811</v>
      </c>
      <c r="AC9789" s="277">
        <v>22004.13</v>
      </c>
      <c r="AE9789" s="246" t="s">
        <v>62968</v>
      </c>
      <c r="AF9789" s="247">
        <v>67826.259999999995</v>
      </c>
      <c r="AH9789" s="226" t="s">
        <v>35307</v>
      </c>
      <c r="AI9789" s="227">
        <v>4459.2700000000004</v>
      </c>
      <c r="AK9789" s="207" t="s">
        <v>23869</v>
      </c>
      <c r="AL9789" s="208">
        <v>6538.04</v>
      </c>
      <c r="AM9789" s="93"/>
      <c r="AN9789" s="93"/>
      <c r="AO9789" s="93"/>
    </row>
    <row r="9790" spans="28:41" x14ac:dyDescent="0.55000000000000004">
      <c r="AB9790" s="276" t="s">
        <v>69898</v>
      </c>
      <c r="AC9790" s="277">
        <v>1399.06</v>
      </c>
      <c r="AE9790" s="246" t="s">
        <v>57648</v>
      </c>
      <c r="AF9790" s="247">
        <v>173.7</v>
      </c>
      <c r="AH9790" s="226" t="s">
        <v>48118</v>
      </c>
      <c r="AI9790" s="227">
        <v>6147.35</v>
      </c>
      <c r="AK9790" s="207" t="s">
        <v>23870</v>
      </c>
      <c r="AL9790" s="208">
        <v>1138.1199999999999</v>
      </c>
      <c r="AM9790" s="93"/>
      <c r="AN9790" s="93"/>
      <c r="AO9790" s="93"/>
    </row>
    <row r="9791" spans="28:41" x14ac:dyDescent="0.55000000000000004">
      <c r="AB9791" s="276" t="s">
        <v>70825</v>
      </c>
      <c r="AC9791" s="277">
        <v>2407.29</v>
      </c>
      <c r="AE9791" s="246" t="s">
        <v>53152</v>
      </c>
      <c r="AF9791" s="247">
        <v>8705.26</v>
      </c>
      <c r="AH9791" s="226" t="s">
        <v>48119</v>
      </c>
      <c r="AI9791" s="227">
        <v>7.84</v>
      </c>
      <c r="AK9791" s="207" t="s">
        <v>23871</v>
      </c>
      <c r="AL9791" s="208">
        <v>2776.4</v>
      </c>
      <c r="AM9791" s="93"/>
      <c r="AN9791" s="93"/>
      <c r="AO9791" s="93"/>
    </row>
    <row r="9792" spans="28:41" x14ac:dyDescent="0.55000000000000004">
      <c r="AB9792" s="276" t="s">
        <v>69899</v>
      </c>
      <c r="AC9792" s="277">
        <v>10712.77</v>
      </c>
      <c r="AE9792" s="246" t="s">
        <v>53153</v>
      </c>
      <c r="AF9792" s="247">
        <v>679.34</v>
      </c>
      <c r="AH9792" s="226" t="s">
        <v>48120</v>
      </c>
      <c r="AI9792" s="227">
        <v>14.97</v>
      </c>
      <c r="AK9792" s="207" t="s">
        <v>23872</v>
      </c>
      <c r="AL9792" s="208">
        <v>1871.45</v>
      </c>
      <c r="AM9792" s="93"/>
      <c r="AN9792" s="93"/>
      <c r="AO9792" s="93"/>
    </row>
    <row r="9793" spans="28:41" x14ac:dyDescent="0.55000000000000004">
      <c r="AB9793" s="276" t="s">
        <v>70826</v>
      </c>
      <c r="AC9793" s="277">
        <v>64050</v>
      </c>
      <c r="AE9793" s="246" t="s">
        <v>55279</v>
      </c>
      <c r="AF9793" s="247">
        <v>2026.52</v>
      </c>
      <c r="AH9793" s="226" t="s">
        <v>49032</v>
      </c>
      <c r="AI9793" s="227">
        <v>-2248.1799999999998</v>
      </c>
      <c r="AK9793" s="207" t="s">
        <v>23873</v>
      </c>
      <c r="AL9793" s="208">
        <v>2271</v>
      </c>
      <c r="AM9793" s="93"/>
      <c r="AN9793" s="93"/>
      <c r="AO9793" s="93"/>
    </row>
    <row r="9794" spans="28:41" x14ac:dyDescent="0.55000000000000004">
      <c r="AB9794" s="276" t="s">
        <v>60767</v>
      </c>
      <c r="AC9794" s="277">
        <v>66111.09</v>
      </c>
      <c r="AE9794" s="246" t="s">
        <v>50231</v>
      </c>
      <c r="AF9794" s="247">
        <v>39480.160000000003</v>
      </c>
      <c r="AH9794" s="226" t="s">
        <v>49033</v>
      </c>
      <c r="AI9794" s="227">
        <v>64563.6</v>
      </c>
      <c r="AK9794" s="207" t="s">
        <v>23874</v>
      </c>
      <c r="AL9794" s="208">
        <v>684</v>
      </c>
      <c r="AM9794" s="93"/>
      <c r="AN9794" s="93"/>
      <c r="AO9794" s="93"/>
    </row>
    <row r="9795" spans="28:41" x14ac:dyDescent="0.55000000000000004">
      <c r="AB9795" s="276" t="s">
        <v>60768</v>
      </c>
      <c r="AC9795" s="277">
        <v>5012.91</v>
      </c>
      <c r="AE9795" s="246" t="s">
        <v>57649</v>
      </c>
      <c r="AF9795" s="247">
        <v>3353.54</v>
      </c>
      <c r="AH9795" s="226" t="s">
        <v>48121</v>
      </c>
      <c r="AI9795" s="227">
        <v>1644.88</v>
      </c>
      <c r="AK9795" s="207" t="s">
        <v>23875</v>
      </c>
      <c r="AL9795" s="208">
        <v>11234</v>
      </c>
      <c r="AM9795" s="93"/>
      <c r="AN9795" s="93"/>
      <c r="AO9795" s="93"/>
    </row>
    <row r="9796" spans="28:41" x14ac:dyDescent="0.55000000000000004">
      <c r="AB9796" s="276" t="s">
        <v>60769</v>
      </c>
      <c r="AC9796" s="277">
        <v>16540.96</v>
      </c>
      <c r="AE9796" s="246" t="s">
        <v>64662</v>
      </c>
      <c r="AF9796" s="247">
        <v>-266.58</v>
      </c>
      <c r="AH9796" s="226" t="s">
        <v>48122</v>
      </c>
      <c r="AI9796" s="227">
        <v>7.84</v>
      </c>
      <c r="AK9796" s="207" t="s">
        <v>23876</v>
      </c>
      <c r="AL9796" s="208">
        <v>6827</v>
      </c>
      <c r="AM9796" s="93"/>
      <c r="AN9796" s="93"/>
      <c r="AO9796" s="93"/>
    </row>
    <row r="9797" spans="28:41" x14ac:dyDescent="0.55000000000000004">
      <c r="AB9797" s="276" t="s">
        <v>47310</v>
      </c>
      <c r="AC9797" s="277">
        <v>23918.39</v>
      </c>
      <c r="AE9797" s="246" t="s">
        <v>61516</v>
      </c>
      <c r="AF9797" s="247">
        <v>21588</v>
      </c>
      <c r="AH9797" s="226" t="s">
        <v>24169</v>
      </c>
      <c r="AI9797" s="227">
        <v>15114</v>
      </c>
      <c r="AK9797" s="207" t="s">
        <v>23877</v>
      </c>
      <c r="AL9797" s="208">
        <v>1140</v>
      </c>
      <c r="AM9797" s="93"/>
      <c r="AN9797" s="93"/>
      <c r="AO9797" s="93"/>
    </row>
    <row r="9798" spans="28:41" x14ac:dyDescent="0.55000000000000004">
      <c r="AB9798" s="276" t="s">
        <v>47311</v>
      </c>
      <c r="AC9798" s="277">
        <v>1794.3</v>
      </c>
      <c r="AE9798" s="246" t="s">
        <v>35338</v>
      </c>
      <c r="AF9798" s="247">
        <v>148765.75</v>
      </c>
      <c r="AH9798" s="226" t="s">
        <v>49034</v>
      </c>
      <c r="AI9798" s="227">
        <v>54756.68</v>
      </c>
      <c r="AK9798" s="207" t="s">
        <v>23878</v>
      </c>
      <c r="AL9798" s="208">
        <v>1142</v>
      </c>
      <c r="AM9798" s="93"/>
      <c r="AN9798" s="93"/>
      <c r="AO9798" s="93"/>
    </row>
    <row r="9799" spans="28:41" x14ac:dyDescent="0.55000000000000004">
      <c r="AB9799" s="276" t="s">
        <v>49194</v>
      </c>
      <c r="AC9799" s="277">
        <v>893.97</v>
      </c>
      <c r="AE9799" s="246" t="s">
        <v>24506</v>
      </c>
      <c r="AF9799" s="247">
        <v>2606.75</v>
      </c>
      <c r="AH9799" s="226" t="s">
        <v>49035</v>
      </c>
      <c r="AI9799" s="227">
        <v>1423.47</v>
      </c>
      <c r="AK9799" s="207" t="s">
        <v>23879</v>
      </c>
      <c r="AL9799" s="208">
        <v>209.33</v>
      </c>
      <c r="AM9799" s="93"/>
      <c r="AN9799" s="93"/>
      <c r="AO9799" s="93"/>
    </row>
    <row r="9800" spans="28:41" x14ac:dyDescent="0.55000000000000004">
      <c r="AB9800" s="276" t="s">
        <v>48307</v>
      </c>
      <c r="AC9800" s="277">
        <v>2269.13</v>
      </c>
      <c r="AE9800" s="246" t="s">
        <v>24507</v>
      </c>
      <c r="AF9800" s="247">
        <v>83093.59</v>
      </c>
      <c r="AH9800" s="226" t="s">
        <v>49036</v>
      </c>
      <c r="AI9800" s="227">
        <v>2112.44</v>
      </c>
      <c r="AK9800" s="207" t="s">
        <v>23880</v>
      </c>
      <c r="AL9800" s="208">
        <v>1402.67</v>
      </c>
      <c r="AM9800" s="93"/>
      <c r="AN9800" s="93"/>
      <c r="AO9800" s="93"/>
    </row>
    <row r="9801" spans="28:41" x14ac:dyDescent="0.55000000000000004">
      <c r="AB9801" s="276" t="s">
        <v>53907</v>
      </c>
      <c r="AC9801" s="277">
        <v>19980</v>
      </c>
      <c r="AE9801" s="246" t="s">
        <v>42766</v>
      </c>
      <c r="AF9801" s="247">
        <v>129305.22</v>
      </c>
      <c r="AH9801" s="226" t="s">
        <v>49037</v>
      </c>
      <c r="AI9801" s="227">
        <v>7.84</v>
      </c>
      <c r="AK9801" s="207" t="s">
        <v>23881</v>
      </c>
      <c r="AL9801" s="208">
        <v>7837</v>
      </c>
      <c r="AM9801" s="93"/>
      <c r="AN9801" s="93"/>
      <c r="AO9801" s="93"/>
    </row>
    <row r="9802" spans="28:41" x14ac:dyDescent="0.55000000000000004">
      <c r="AB9802" s="276" t="s">
        <v>53908</v>
      </c>
      <c r="AC9802" s="277">
        <v>1528.49</v>
      </c>
      <c r="AE9802" s="246" t="s">
        <v>53154</v>
      </c>
      <c r="AF9802" s="247">
        <v>23873.68</v>
      </c>
      <c r="AH9802" s="226" t="s">
        <v>49038</v>
      </c>
      <c r="AI9802" s="227">
        <v>3691</v>
      </c>
      <c r="AK9802" s="207" t="s">
        <v>23882</v>
      </c>
      <c r="AL9802" s="208">
        <v>2000</v>
      </c>
      <c r="AM9802" s="93"/>
      <c r="AN9802" s="93"/>
      <c r="AO9802" s="93"/>
    </row>
    <row r="9803" spans="28:41" x14ac:dyDescent="0.55000000000000004">
      <c r="AB9803" s="276" t="s">
        <v>53909</v>
      </c>
      <c r="AC9803" s="277">
        <v>957.6</v>
      </c>
      <c r="AE9803" s="246" t="s">
        <v>33894</v>
      </c>
      <c r="AF9803" s="247">
        <v>627087.11</v>
      </c>
      <c r="AH9803" s="226" t="s">
        <v>49039</v>
      </c>
      <c r="AI9803" s="227">
        <v>30271.8</v>
      </c>
      <c r="AK9803" s="207" t="s">
        <v>23883</v>
      </c>
      <c r="AL9803" s="208">
        <v>10136</v>
      </c>
      <c r="AM9803" s="93"/>
      <c r="AN9803" s="93"/>
      <c r="AO9803" s="93"/>
    </row>
    <row r="9804" spans="28:41" x14ac:dyDescent="0.55000000000000004">
      <c r="AB9804" s="276" t="s">
        <v>63407</v>
      </c>
      <c r="AC9804" s="277">
        <v>57787.5</v>
      </c>
      <c r="AE9804" s="246" t="s">
        <v>47111</v>
      </c>
      <c r="AF9804" s="247">
        <v>2944.82</v>
      </c>
      <c r="AH9804" s="226" t="s">
        <v>48123</v>
      </c>
      <c r="AI9804" s="227">
        <v>2284.36</v>
      </c>
      <c r="AK9804" s="207" t="s">
        <v>23884</v>
      </c>
      <c r="AL9804" s="208">
        <v>37500</v>
      </c>
      <c r="AM9804" s="93"/>
      <c r="AN9804" s="93"/>
      <c r="AO9804" s="93"/>
    </row>
    <row r="9805" spans="28:41" x14ac:dyDescent="0.55000000000000004">
      <c r="AB9805" s="276" t="s">
        <v>48309</v>
      </c>
      <c r="AC9805" s="277">
        <v>48000</v>
      </c>
      <c r="AE9805" s="246" t="s">
        <v>53156</v>
      </c>
      <c r="AF9805" s="247">
        <v>188818.11</v>
      </c>
      <c r="AH9805" s="226" t="s">
        <v>48124</v>
      </c>
      <c r="AI9805" s="227">
        <v>2112.44</v>
      </c>
      <c r="AK9805" s="207" t="s">
        <v>23885</v>
      </c>
      <c r="AL9805" s="208">
        <v>65814.880000000005</v>
      </c>
      <c r="AM9805" s="93"/>
      <c r="AN9805" s="93"/>
      <c r="AO9805" s="93"/>
    </row>
    <row r="9806" spans="28:41" x14ac:dyDescent="0.55000000000000004">
      <c r="AB9806" s="276" t="s">
        <v>48310</v>
      </c>
      <c r="AC9806" s="277">
        <v>19323</v>
      </c>
      <c r="AE9806" s="246" t="s">
        <v>24509</v>
      </c>
      <c r="AF9806" s="247">
        <v>92000.14</v>
      </c>
      <c r="AH9806" s="226" t="s">
        <v>48125</v>
      </c>
      <c r="AI9806" s="227">
        <v>7.84</v>
      </c>
      <c r="AK9806" s="207" t="s">
        <v>23886</v>
      </c>
      <c r="AL9806" s="208">
        <v>29775</v>
      </c>
      <c r="AM9806" s="93"/>
      <c r="AN9806" s="93"/>
      <c r="AO9806" s="93"/>
    </row>
    <row r="9807" spans="28:41" x14ac:dyDescent="0.55000000000000004">
      <c r="AB9807" s="276" t="s">
        <v>48311</v>
      </c>
      <c r="AC9807" s="277">
        <v>76320</v>
      </c>
      <c r="AE9807" s="246" t="s">
        <v>35339</v>
      </c>
      <c r="AF9807" s="247">
        <v>95397.05</v>
      </c>
      <c r="AH9807" s="226" t="s">
        <v>53105</v>
      </c>
      <c r="AI9807" s="227">
        <v>-847.44</v>
      </c>
      <c r="AK9807" s="207" t="s">
        <v>23887</v>
      </c>
      <c r="AL9807" s="208">
        <v>1959.5</v>
      </c>
      <c r="AM9807" s="93"/>
      <c r="AN9807" s="93"/>
      <c r="AO9807" s="93"/>
    </row>
    <row r="9808" spans="28:41" x14ac:dyDescent="0.55000000000000004">
      <c r="AB9808" s="276" t="s">
        <v>64964</v>
      </c>
      <c r="AC9808" s="277">
        <v>3000</v>
      </c>
      <c r="AE9808" s="246" t="s">
        <v>35340</v>
      </c>
      <c r="AF9808" s="247">
        <v>22190.76</v>
      </c>
      <c r="AH9808" s="226" t="s">
        <v>47096</v>
      </c>
      <c r="AI9808" s="227">
        <v>53000</v>
      </c>
      <c r="AK9808" s="207" t="s">
        <v>23888</v>
      </c>
      <c r="AL9808" s="208">
        <v>10391</v>
      </c>
      <c r="AM9808" s="93"/>
      <c r="AN9808" s="93"/>
      <c r="AO9808" s="93"/>
    </row>
    <row r="9809" spans="28:41" x14ac:dyDescent="0.55000000000000004">
      <c r="AB9809" s="276" t="s">
        <v>68869</v>
      </c>
      <c r="AC9809" s="277">
        <v>25780</v>
      </c>
      <c r="AE9809" s="246" t="s">
        <v>50232</v>
      </c>
      <c r="AF9809" s="247">
        <v>231393.1</v>
      </c>
      <c r="AH9809" s="226" t="s">
        <v>47097</v>
      </c>
      <c r="AI9809" s="227">
        <v>3087</v>
      </c>
      <c r="AK9809" s="207" t="s">
        <v>23889</v>
      </c>
      <c r="AL9809" s="208">
        <v>630</v>
      </c>
      <c r="AM9809" s="93"/>
      <c r="AN9809" s="93"/>
      <c r="AO9809" s="93"/>
    </row>
    <row r="9810" spans="28:41" x14ac:dyDescent="0.55000000000000004">
      <c r="AB9810" s="276" t="s">
        <v>63806</v>
      </c>
      <c r="AC9810" s="277">
        <v>2199.5300000000002</v>
      </c>
      <c r="AE9810" s="246" t="s">
        <v>57650</v>
      </c>
      <c r="AF9810" s="247">
        <v>139826.72</v>
      </c>
      <c r="AH9810" s="226" t="s">
        <v>42731</v>
      </c>
      <c r="AI9810" s="227">
        <v>116750</v>
      </c>
      <c r="AK9810" s="207" t="s">
        <v>23890</v>
      </c>
      <c r="AL9810" s="208">
        <v>1530</v>
      </c>
      <c r="AM9810" s="93"/>
      <c r="AN9810" s="93"/>
      <c r="AO9810" s="93"/>
    </row>
    <row r="9811" spans="28:41" x14ac:dyDescent="0.55000000000000004">
      <c r="AB9811" s="276" t="s">
        <v>63807</v>
      </c>
      <c r="AC9811" s="277">
        <v>990.4</v>
      </c>
      <c r="AE9811" s="246" t="s">
        <v>62720</v>
      </c>
      <c r="AF9811" s="247">
        <v>400000</v>
      </c>
      <c r="AH9811" s="226" t="s">
        <v>42732</v>
      </c>
      <c r="AI9811" s="227">
        <v>8851.1</v>
      </c>
      <c r="AK9811" s="207" t="s">
        <v>23891</v>
      </c>
      <c r="AL9811" s="208">
        <v>117.03</v>
      </c>
      <c r="AM9811" s="93"/>
      <c r="AN9811" s="93"/>
      <c r="AO9811" s="93"/>
    </row>
    <row r="9812" spans="28:41" x14ac:dyDescent="0.55000000000000004">
      <c r="AB9812" s="276" t="s">
        <v>61616</v>
      </c>
      <c r="AC9812" s="277">
        <v>4000</v>
      </c>
      <c r="AE9812" s="246" t="s">
        <v>64663</v>
      </c>
      <c r="AF9812" s="247">
        <v>6000</v>
      </c>
      <c r="AH9812" s="226" t="s">
        <v>50198</v>
      </c>
      <c r="AI9812" s="227">
        <v>194</v>
      </c>
      <c r="AK9812" s="207" t="s">
        <v>23892</v>
      </c>
      <c r="AL9812" s="208">
        <v>1622.37</v>
      </c>
      <c r="AM9812" s="93"/>
      <c r="AN9812" s="93"/>
      <c r="AO9812" s="93"/>
    </row>
    <row r="9813" spans="28:41" x14ac:dyDescent="0.55000000000000004">
      <c r="AB9813" s="276" t="s">
        <v>59884</v>
      </c>
      <c r="AC9813" s="277">
        <v>15718.05</v>
      </c>
      <c r="AE9813" s="246" t="s">
        <v>64664</v>
      </c>
      <c r="AF9813" s="247">
        <v>408498.97</v>
      </c>
      <c r="AH9813" s="226" t="s">
        <v>49040</v>
      </c>
      <c r="AI9813" s="227">
        <v>4930.5</v>
      </c>
      <c r="AK9813" s="207" t="s">
        <v>23893</v>
      </c>
      <c r="AL9813" s="208">
        <v>21965</v>
      </c>
      <c r="AM9813" s="93"/>
      <c r="AN9813" s="93"/>
      <c r="AO9813" s="93"/>
    </row>
    <row r="9814" spans="28:41" x14ac:dyDescent="0.55000000000000004">
      <c r="AB9814" s="276" t="s">
        <v>59885</v>
      </c>
      <c r="AC9814" s="277">
        <v>1504.58</v>
      </c>
      <c r="AE9814" s="246" t="s">
        <v>35341</v>
      </c>
      <c r="AF9814" s="247">
        <v>132444.1</v>
      </c>
      <c r="AH9814" s="226" t="s">
        <v>33874</v>
      </c>
      <c r="AI9814" s="227">
        <v>57225</v>
      </c>
      <c r="AK9814" s="207" t="s">
        <v>23894</v>
      </c>
      <c r="AL9814" s="208">
        <v>584.22</v>
      </c>
      <c r="AM9814" s="93"/>
      <c r="AN9814" s="93"/>
      <c r="AO9814" s="93"/>
    </row>
    <row r="9815" spans="28:41" x14ac:dyDescent="0.55000000000000004">
      <c r="AB9815" s="276" t="s">
        <v>59886</v>
      </c>
      <c r="AC9815" s="277">
        <v>1030.01</v>
      </c>
      <c r="AE9815" s="246" t="s">
        <v>33895</v>
      </c>
      <c r="AF9815" s="247">
        <v>196654.49</v>
      </c>
      <c r="AH9815" s="226" t="s">
        <v>33875</v>
      </c>
      <c r="AI9815" s="227">
        <v>4345.04</v>
      </c>
      <c r="AK9815" s="207" t="s">
        <v>23895</v>
      </c>
      <c r="AL9815" s="208">
        <v>11204</v>
      </c>
      <c r="AM9815" s="93"/>
      <c r="AN9815" s="93"/>
      <c r="AO9815" s="93"/>
    </row>
    <row r="9816" spans="28:41" x14ac:dyDescent="0.55000000000000004">
      <c r="AB9816" s="276" t="s">
        <v>62829</v>
      </c>
      <c r="AC9816" s="277">
        <v>280.39999999999998</v>
      </c>
      <c r="AE9816" s="246" t="s">
        <v>53158</v>
      </c>
      <c r="AF9816" s="247">
        <v>53269.37</v>
      </c>
      <c r="AH9816" s="226" t="s">
        <v>48126</v>
      </c>
      <c r="AI9816" s="227">
        <v>6138.25</v>
      </c>
      <c r="AK9816" s="207" t="s">
        <v>23896</v>
      </c>
      <c r="AL9816" s="208">
        <v>44038.04</v>
      </c>
      <c r="AM9816" s="93"/>
      <c r="AN9816" s="93"/>
      <c r="AO9816" s="93"/>
    </row>
    <row r="9817" spans="28:41" x14ac:dyDescent="0.55000000000000004">
      <c r="AB9817" s="276" t="s">
        <v>62262</v>
      </c>
      <c r="AC9817" s="277">
        <v>539.1</v>
      </c>
      <c r="AE9817" s="246" t="s">
        <v>36511</v>
      </c>
      <c r="AF9817" s="247">
        <v>652228.47</v>
      </c>
      <c r="AH9817" s="226" t="s">
        <v>39316</v>
      </c>
      <c r="AI9817" s="227">
        <v>15167.68</v>
      </c>
      <c r="AK9817" s="207" t="s">
        <v>23897</v>
      </c>
      <c r="AL9817" s="208">
        <v>1530</v>
      </c>
      <c r="AM9817" s="93"/>
      <c r="AN9817" s="93"/>
      <c r="AO9817" s="93"/>
    </row>
    <row r="9818" spans="28:41" x14ac:dyDescent="0.55000000000000004">
      <c r="AB9818" s="276" t="s">
        <v>50459</v>
      </c>
      <c r="AC9818" s="277">
        <v>8000</v>
      </c>
      <c r="AE9818" s="246" t="s">
        <v>64665</v>
      </c>
      <c r="AF9818" s="247">
        <v>-12604.64</v>
      </c>
      <c r="AH9818" s="226" t="s">
        <v>35308</v>
      </c>
      <c r="AI9818" s="227">
        <v>35012.15</v>
      </c>
      <c r="AK9818" s="207" t="s">
        <v>23898</v>
      </c>
      <c r="AL9818" s="208">
        <v>1255.1500000000001</v>
      </c>
      <c r="AM9818" s="93"/>
      <c r="AN9818" s="93"/>
      <c r="AO9818" s="93"/>
    </row>
    <row r="9819" spans="28:41" x14ac:dyDescent="0.55000000000000004">
      <c r="AB9819" s="276" t="s">
        <v>62263</v>
      </c>
      <c r="AC9819" s="277">
        <v>7294.08</v>
      </c>
      <c r="AE9819" s="246" t="s">
        <v>59737</v>
      </c>
      <c r="AF9819" s="247">
        <v>8400</v>
      </c>
      <c r="AH9819" s="226" t="s">
        <v>39317</v>
      </c>
      <c r="AI9819" s="227">
        <v>40365.94</v>
      </c>
      <c r="AK9819" s="207" t="s">
        <v>23899</v>
      </c>
      <c r="AL9819" s="208">
        <v>2776.4</v>
      </c>
      <c r="AM9819" s="93"/>
      <c r="AN9819" s="93"/>
      <c r="AO9819" s="93"/>
    </row>
    <row r="9820" spans="28:41" x14ac:dyDescent="0.55000000000000004">
      <c r="AB9820" s="276" t="s">
        <v>56631</v>
      </c>
      <c r="AC9820" s="277">
        <v>7625</v>
      </c>
      <c r="AE9820" s="246" t="s">
        <v>48136</v>
      </c>
      <c r="AF9820" s="247">
        <v>1432.27</v>
      </c>
      <c r="AH9820" s="226" t="s">
        <v>39318</v>
      </c>
      <c r="AI9820" s="227">
        <v>44375.92</v>
      </c>
      <c r="AK9820" s="207" t="s">
        <v>23900</v>
      </c>
      <c r="AL9820" s="208">
        <v>78203.25</v>
      </c>
      <c r="AM9820" s="93"/>
      <c r="AN9820" s="93"/>
      <c r="AO9820" s="93"/>
    </row>
    <row r="9821" spans="28:41" x14ac:dyDescent="0.55000000000000004">
      <c r="AB9821" s="276" t="s">
        <v>63413</v>
      </c>
      <c r="AC9821" s="277">
        <v>15646.76</v>
      </c>
      <c r="AE9821" s="246" t="s">
        <v>56359</v>
      </c>
      <c r="AF9821" s="247">
        <v>3675</v>
      </c>
      <c r="AH9821" s="226" t="s">
        <v>39319</v>
      </c>
      <c r="AI9821" s="227">
        <v>6475.57</v>
      </c>
      <c r="AK9821" s="207" t="s">
        <v>23901</v>
      </c>
      <c r="AL9821" s="208">
        <v>32046</v>
      </c>
      <c r="AM9821" s="93"/>
      <c r="AN9821" s="93"/>
      <c r="AO9821" s="93"/>
    </row>
    <row r="9822" spans="28:41" x14ac:dyDescent="0.55000000000000004">
      <c r="AB9822" s="276" t="s">
        <v>55470</v>
      </c>
      <c r="AC9822" s="277">
        <v>7434.98</v>
      </c>
      <c r="AE9822" s="246" t="s">
        <v>47112</v>
      </c>
      <c r="AF9822" s="247">
        <v>12613.92</v>
      </c>
      <c r="AH9822" s="226" t="s">
        <v>39320</v>
      </c>
      <c r="AI9822" s="227">
        <v>14475.18</v>
      </c>
      <c r="AK9822" s="207" t="s">
        <v>23902</v>
      </c>
      <c r="AL9822" s="208">
        <v>1959.5</v>
      </c>
      <c r="AM9822" s="93"/>
      <c r="AN9822" s="93"/>
      <c r="AO9822" s="93"/>
    </row>
    <row r="9823" spans="28:41" x14ac:dyDescent="0.55000000000000004">
      <c r="AB9823" s="276" t="s">
        <v>45675</v>
      </c>
      <c r="AC9823" s="277">
        <v>2026.89</v>
      </c>
      <c r="AE9823" s="246" t="s">
        <v>64666</v>
      </c>
      <c r="AF9823" s="247">
        <v>-6.3</v>
      </c>
      <c r="AH9823" s="226" t="s">
        <v>33876</v>
      </c>
      <c r="AI9823" s="227">
        <v>58014.95</v>
      </c>
      <c r="AK9823" s="207" t="s">
        <v>23903</v>
      </c>
      <c r="AL9823" s="208">
        <v>21965</v>
      </c>
      <c r="AM9823" s="93"/>
      <c r="AN9823" s="93"/>
      <c r="AO9823" s="93"/>
    </row>
    <row r="9824" spans="28:41" x14ac:dyDescent="0.55000000000000004">
      <c r="AB9824" s="276" t="s">
        <v>70107</v>
      </c>
      <c r="AC9824" s="277">
        <v>5928.78</v>
      </c>
      <c r="AE9824" s="246" t="s">
        <v>63276</v>
      </c>
      <c r="AF9824" s="247">
        <v>28500</v>
      </c>
      <c r="AH9824" s="226" t="s">
        <v>33877</v>
      </c>
      <c r="AI9824" s="227">
        <v>36918.51</v>
      </c>
      <c r="AK9824" s="207" t="s">
        <v>23904</v>
      </c>
      <c r="AL9824" s="208">
        <v>13530.67</v>
      </c>
      <c r="AM9824" s="93"/>
      <c r="AN9824" s="93"/>
      <c r="AO9824" s="93"/>
    </row>
    <row r="9825" spans="28:41" x14ac:dyDescent="0.55000000000000004">
      <c r="AB9825" s="276" t="s">
        <v>63414</v>
      </c>
      <c r="AC9825" s="277">
        <v>1545.79</v>
      </c>
      <c r="AE9825" s="246" t="s">
        <v>63277</v>
      </c>
      <c r="AF9825" s="247">
        <v>2180.25</v>
      </c>
      <c r="AH9825" s="226" t="s">
        <v>35309</v>
      </c>
      <c r="AI9825" s="227">
        <v>15394.71</v>
      </c>
      <c r="AK9825" s="207" t="s">
        <v>23905</v>
      </c>
      <c r="AL9825" s="208">
        <v>19280.330000000002</v>
      </c>
      <c r="AM9825" s="93"/>
      <c r="AN9825" s="93"/>
      <c r="AO9825" s="93"/>
    </row>
    <row r="9826" spans="28:41" x14ac:dyDescent="0.55000000000000004">
      <c r="AB9826" s="276" t="s">
        <v>68870</v>
      </c>
      <c r="AC9826" s="277">
        <v>1255</v>
      </c>
      <c r="AE9826" s="246" t="s">
        <v>62721</v>
      </c>
      <c r="AF9826" s="247">
        <v>300</v>
      </c>
      <c r="AH9826" s="226" t="s">
        <v>48127</v>
      </c>
      <c r="AI9826" s="227">
        <v>20641.5</v>
      </c>
      <c r="AK9826" s="207" t="s">
        <v>23906</v>
      </c>
      <c r="AL9826" s="208">
        <v>12511.67</v>
      </c>
      <c r="AM9826" s="93"/>
      <c r="AN9826" s="93"/>
      <c r="AO9826" s="93"/>
    </row>
    <row r="9827" spans="28:41" x14ac:dyDescent="0.55000000000000004">
      <c r="AB9827" s="276" t="s">
        <v>70108</v>
      </c>
      <c r="AC9827" s="277">
        <v>2331.4699999999998</v>
      </c>
      <c r="AE9827" s="246" t="s">
        <v>60647</v>
      </c>
      <c r="AF9827" s="247">
        <v>197577.13</v>
      </c>
      <c r="AH9827" s="226" t="s">
        <v>48128</v>
      </c>
      <c r="AI9827" s="227">
        <v>12294.5</v>
      </c>
      <c r="AK9827" s="207" t="s">
        <v>23907</v>
      </c>
      <c r="AL9827" s="208">
        <v>800</v>
      </c>
      <c r="AM9827" s="93"/>
      <c r="AN9827" s="93"/>
      <c r="AO9827" s="93"/>
    </row>
    <row r="9828" spans="28:41" x14ac:dyDescent="0.55000000000000004">
      <c r="AB9828" s="276" t="s">
        <v>62264</v>
      </c>
      <c r="AC9828" s="277">
        <v>6957.5</v>
      </c>
      <c r="AE9828" s="246" t="s">
        <v>64667</v>
      </c>
      <c r="AF9828" s="247">
        <v>7800</v>
      </c>
      <c r="AH9828" s="226" t="s">
        <v>45275</v>
      </c>
      <c r="AI9828" s="227">
        <v>50935.33</v>
      </c>
      <c r="AK9828" s="207" t="s">
        <v>23908</v>
      </c>
      <c r="AL9828" s="208">
        <v>41200</v>
      </c>
      <c r="AM9828" s="93"/>
      <c r="AN9828" s="93"/>
      <c r="AO9828" s="93"/>
    </row>
    <row r="9829" spans="28:41" x14ac:dyDescent="0.55000000000000004">
      <c r="AB9829" s="276" t="s">
        <v>68871</v>
      </c>
      <c r="AC9829" s="277">
        <v>6420.92</v>
      </c>
      <c r="AE9829" s="246" t="s">
        <v>64668</v>
      </c>
      <c r="AF9829" s="247">
        <v>577.14</v>
      </c>
      <c r="AH9829" s="226" t="s">
        <v>45276</v>
      </c>
      <c r="AI9829" s="227">
        <v>3956.67</v>
      </c>
      <c r="AK9829" s="207" t="s">
        <v>23909</v>
      </c>
      <c r="AL9829" s="208">
        <v>3213</v>
      </c>
      <c r="AM9829" s="93"/>
      <c r="AN9829" s="93"/>
      <c r="AO9829" s="93"/>
    </row>
    <row r="9830" spans="28:41" x14ac:dyDescent="0.55000000000000004">
      <c r="AB9830" s="276" t="s">
        <v>57907</v>
      </c>
      <c r="AC9830" s="277">
        <v>872</v>
      </c>
      <c r="AE9830" s="246" t="s">
        <v>64669</v>
      </c>
      <c r="AF9830" s="247">
        <v>1911</v>
      </c>
      <c r="AH9830" s="226" t="s">
        <v>42733</v>
      </c>
      <c r="AI9830" s="227">
        <v>28900.13</v>
      </c>
      <c r="AK9830" s="207" t="s">
        <v>23910</v>
      </c>
      <c r="AL9830" s="208">
        <v>326</v>
      </c>
      <c r="AM9830" s="93"/>
      <c r="AN9830" s="93"/>
      <c r="AO9830" s="93"/>
    </row>
    <row r="9831" spans="28:41" x14ac:dyDescent="0.55000000000000004">
      <c r="AB9831" s="276" t="s">
        <v>68872</v>
      </c>
      <c r="AC9831" s="277">
        <v>2278</v>
      </c>
      <c r="AE9831" s="246" t="s">
        <v>64670</v>
      </c>
      <c r="AF9831" s="247">
        <v>1169.92</v>
      </c>
      <c r="AH9831" s="226" t="s">
        <v>42734</v>
      </c>
      <c r="AI9831" s="227">
        <v>2210.87</v>
      </c>
      <c r="AK9831" s="207" t="s">
        <v>23911</v>
      </c>
      <c r="AL9831" s="208">
        <v>775</v>
      </c>
      <c r="AM9831" s="93"/>
      <c r="AN9831" s="93"/>
      <c r="AO9831" s="93"/>
    </row>
    <row r="9832" spans="28:41" x14ac:dyDescent="0.55000000000000004">
      <c r="AB9832" s="276" t="s">
        <v>57908</v>
      </c>
      <c r="AC9832" s="277">
        <v>13602.67</v>
      </c>
      <c r="AE9832" s="246" t="s">
        <v>64671</v>
      </c>
      <c r="AF9832" s="247">
        <v>1674.05</v>
      </c>
      <c r="AH9832" s="226" t="s">
        <v>47098</v>
      </c>
      <c r="AI9832" s="227">
        <v>5000</v>
      </c>
      <c r="AK9832" s="207" t="s">
        <v>23912</v>
      </c>
      <c r="AL9832" s="208">
        <v>2841</v>
      </c>
      <c r="AM9832" s="93"/>
      <c r="AN9832" s="93"/>
      <c r="AO9832" s="93"/>
    </row>
    <row r="9833" spans="28:41" x14ac:dyDescent="0.55000000000000004">
      <c r="AB9833" s="276" t="s">
        <v>61617</v>
      </c>
      <c r="AC9833" s="277">
        <v>16177.88</v>
      </c>
      <c r="AE9833" s="246" t="s">
        <v>63750</v>
      </c>
      <c r="AF9833" s="247">
        <v>330</v>
      </c>
      <c r="AH9833" s="226" t="s">
        <v>53106</v>
      </c>
      <c r="AI9833" s="227">
        <v>1479.8</v>
      </c>
      <c r="AK9833" s="207" t="s">
        <v>23913</v>
      </c>
      <c r="AL9833" s="208">
        <v>19860.8</v>
      </c>
      <c r="AM9833" s="93"/>
      <c r="AN9833" s="93"/>
      <c r="AO9833" s="93"/>
    </row>
    <row r="9834" spans="28:41" x14ac:dyDescent="0.55000000000000004">
      <c r="AB9834" s="276" t="s">
        <v>68873</v>
      </c>
      <c r="AC9834" s="277">
        <v>761.25</v>
      </c>
      <c r="AE9834" s="246" t="s">
        <v>63751</v>
      </c>
      <c r="AF9834" s="247">
        <v>25.25</v>
      </c>
      <c r="AH9834" s="226" t="s">
        <v>53107</v>
      </c>
      <c r="AI9834" s="227">
        <v>113.2</v>
      </c>
      <c r="AK9834" s="207" t="s">
        <v>23914</v>
      </c>
      <c r="AL9834" s="208">
        <v>58418.2</v>
      </c>
      <c r="AM9834" s="93"/>
      <c r="AN9834" s="93"/>
      <c r="AO9834" s="93"/>
    </row>
    <row r="9835" spans="28:41" x14ac:dyDescent="0.55000000000000004">
      <c r="AB9835" s="276" t="s">
        <v>59888</v>
      </c>
      <c r="AC9835" s="277">
        <v>119199.18</v>
      </c>
      <c r="AE9835" s="246" t="s">
        <v>63752</v>
      </c>
      <c r="AF9835" s="247">
        <v>80.849999999999994</v>
      </c>
      <c r="AH9835" s="226" t="s">
        <v>33880</v>
      </c>
      <c r="AI9835" s="227">
        <v>4644.68</v>
      </c>
      <c r="AK9835" s="207" t="s">
        <v>23915</v>
      </c>
      <c r="AL9835" s="208">
        <v>1199</v>
      </c>
      <c r="AM9835" s="93"/>
      <c r="AN9835" s="93"/>
      <c r="AO9835" s="93"/>
    </row>
    <row r="9836" spans="28:41" x14ac:dyDescent="0.55000000000000004">
      <c r="AB9836" s="276" t="s">
        <v>70109</v>
      </c>
      <c r="AC9836" s="277">
        <v>24670.1</v>
      </c>
      <c r="AE9836" s="246" t="s">
        <v>64672</v>
      </c>
      <c r="AF9836" s="247">
        <v>211.32</v>
      </c>
      <c r="AH9836" s="226" t="s">
        <v>36497</v>
      </c>
      <c r="AI9836" s="227">
        <v>20221.150000000001</v>
      </c>
      <c r="AK9836" s="207" t="s">
        <v>23916</v>
      </c>
      <c r="AL9836" s="208">
        <v>8970</v>
      </c>
      <c r="AM9836" s="93"/>
      <c r="AN9836" s="93"/>
      <c r="AO9836" s="93"/>
    </row>
    <row r="9837" spans="28:41" x14ac:dyDescent="0.55000000000000004">
      <c r="AB9837" s="276" t="s">
        <v>59892</v>
      </c>
      <c r="AC9837" s="277">
        <v>11006.37</v>
      </c>
      <c r="AE9837" s="246" t="s">
        <v>63278</v>
      </c>
      <c r="AF9837" s="247">
        <v>1548.62</v>
      </c>
      <c r="AH9837" s="226" t="s">
        <v>33881</v>
      </c>
      <c r="AI9837" s="227">
        <v>1878.17</v>
      </c>
      <c r="AK9837" s="207" t="s">
        <v>23917</v>
      </c>
      <c r="AL9837" s="208">
        <v>2207</v>
      </c>
      <c r="AM9837" s="93"/>
      <c r="AN9837" s="93"/>
      <c r="AO9837" s="93"/>
    </row>
    <row r="9838" spans="28:41" x14ac:dyDescent="0.55000000000000004">
      <c r="AB9838" s="276" t="s">
        <v>68874</v>
      </c>
      <c r="AC9838" s="277">
        <v>37300.559999999998</v>
      </c>
      <c r="AE9838" s="246" t="s">
        <v>60648</v>
      </c>
      <c r="AF9838" s="247">
        <v>25658.59</v>
      </c>
      <c r="AH9838" s="226" t="s">
        <v>36498</v>
      </c>
      <c r="AI9838" s="227">
        <v>53700</v>
      </c>
      <c r="AK9838" s="207" t="s">
        <v>23918</v>
      </c>
      <c r="AL9838" s="208">
        <v>1214.5</v>
      </c>
      <c r="AM9838" s="93"/>
      <c r="AN9838" s="93"/>
      <c r="AO9838" s="93"/>
    </row>
    <row r="9839" spans="28:41" x14ac:dyDescent="0.55000000000000004">
      <c r="AB9839" s="276" t="s">
        <v>68875</v>
      </c>
      <c r="AC9839" s="277">
        <v>2853.44</v>
      </c>
      <c r="AE9839" s="246" t="s">
        <v>60649</v>
      </c>
      <c r="AF9839" s="247">
        <v>1939.2</v>
      </c>
      <c r="AH9839" s="226" t="s">
        <v>35310</v>
      </c>
      <c r="AI9839" s="227">
        <v>2002</v>
      </c>
      <c r="AK9839" s="207" t="s">
        <v>23919</v>
      </c>
      <c r="AL9839" s="208">
        <v>87.5</v>
      </c>
      <c r="AM9839" s="93"/>
      <c r="AN9839" s="93"/>
      <c r="AO9839" s="93"/>
    </row>
    <row r="9840" spans="28:41" x14ac:dyDescent="0.55000000000000004">
      <c r="AB9840" s="276" t="s">
        <v>34208</v>
      </c>
      <c r="AC9840" s="277">
        <v>12254.6</v>
      </c>
      <c r="AE9840" s="246" t="s">
        <v>62145</v>
      </c>
      <c r="AF9840" s="247">
        <v>3003.97</v>
      </c>
      <c r="AH9840" s="226" t="s">
        <v>35311</v>
      </c>
      <c r="AI9840" s="227">
        <v>4800</v>
      </c>
      <c r="AK9840" s="207" t="s">
        <v>23920</v>
      </c>
      <c r="AL9840" s="208">
        <v>1400</v>
      </c>
      <c r="AM9840" s="93"/>
      <c r="AN9840" s="93"/>
      <c r="AO9840" s="93"/>
    </row>
    <row r="9841" spans="28:41" x14ac:dyDescent="0.55000000000000004">
      <c r="AB9841" s="276" t="s">
        <v>28652</v>
      </c>
      <c r="AC9841" s="277">
        <v>33148.239999999998</v>
      </c>
      <c r="AE9841" s="246" t="s">
        <v>57651</v>
      </c>
      <c r="AF9841" s="247">
        <v>676.08</v>
      </c>
      <c r="AH9841" s="226" t="s">
        <v>35312</v>
      </c>
      <c r="AI9841" s="227">
        <v>6683.22</v>
      </c>
      <c r="AK9841" s="207" t="s">
        <v>23921</v>
      </c>
      <c r="AL9841" s="208">
        <v>206.71</v>
      </c>
      <c r="AM9841" s="93"/>
      <c r="AN9841" s="93"/>
      <c r="AO9841" s="93"/>
    </row>
    <row r="9842" spans="28:41" x14ac:dyDescent="0.55000000000000004">
      <c r="AB9842" s="276" t="s">
        <v>35756</v>
      </c>
      <c r="AC9842" s="277">
        <v>59590.16</v>
      </c>
      <c r="AE9842" s="246" t="s">
        <v>61517</v>
      </c>
      <c r="AF9842" s="247">
        <v>13300</v>
      </c>
      <c r="AH9842" s="226" t="s">
        <v>39323</v>
      </c>
      <c r="AI9842" s="227">
        <v>22560</v>
      </c>
      <c r="AK9842" s="207" t="s">
        <v>23922</v>
      </c>
      <c r="AL9842" s="208">
        <v>1406</v>
      </c>
      <c r="AM9842" s="93"/>
      <c r="AN9842" s="93"/>
      <c r="AO9842" s="93"/>
    </row>
    <row r="9843" spans="28:41" x14ac:dyDescent="0.55000000000000004">
      <c r="AB9843" s="276" t="s">
        <v>28653</v>
      </c>
      <c r="AC9843" s="277">
        <v>-230.59</v>
      </c>
      <c r="AE9843" s="246" t="s">
        <v>58615</v>
      </c>
      <c r="AF9843" s="247">
        <v>903.25</v>
      </c>
      <c r="AH9843" s="226" t="s">
        <v>50199</v>
      </c>
      <c r="AI9843" s="227">
        <v>5000</v>
      </c>
      <c r="AK9843" s="207" t="s">
        <v>23923</v>
      </c>
      <c r="AL9843" s="208">
        <v>479.25</v>
      </c>
      <c r="AM9843" s="93"/>
      <c r="AN9843" s="93"/>
      <c r="AO9843" s="93"/>
    </row>
    <row r="9844" spans="28:41" x14ac:dyDescent="0.55000000000000004">
      <c r="AB9844" s="276" t="s">
        <v>68876</v>
      </c>
      <c r="AC9844" s="277">
        <v>303</v>
      </c>
      <c r="AE9844" s="246" t="s">
        <v>56360</v>
      </c>
      <c r="AF9844" s="247">
        <v>8256.26</v>
      </c>
      <c r="AH9844" s="226" t="s">
        <v>39324</v>
      </c>
      <c r="AI9844" s="227">
        <v>2103.4699999999998</v>
      </c>
      <c r="AK9844" s="207" t="s">
        <v>23924</v>
      </c>
      <c r="AL9844" s="208">
        <v>160.04</v>
      </c>
      <c r="AM9844" s="93"/>
      <c r="AN9844" s="93"/>
      <c r="AO9844" s="93"/>
    </row>
    <row r="9845" spans="28:41" x14ac:dyDescent="0.55000000000000004">
      <c r="AB9845" s="276" t="s">
        <v>64969</v>
      </c>
      <c r="AC9845" s="277">
        <v>2802.59</v>
      </c>
      <c r="AE9845" s="246" t="s">
        <v>56361</v>
      </c>
      <c r="AF9845" s="247">
        <v>440.23</v>
      </c>
      <c r="AH9845" s="226" t="s">
        <v>36499</v>
      </c>
      <c r="AI9845" s="227">
        <v>89230.26</v>
      </c>
      <c r="AK9845" s="207" t="s">
        <v>23925</v>
      </c>
      <c r="AL9845" s="208">
        <v>2940</v>
      </c>
      <c r="AM9845" s="93"/>
      <c r="AN9845" s="93"/>
      <c r="AO9845" s="93"/>
    </row>
    <row r="9846" spans="28:41" x14ac:dyDescent="0.55000000000000004">
      <c r="AB9846" s="276" t="s">
        <v>34211</v>
      </c>
      <c r="AC9846" s="277">
        <v>16452.38</v>
      </c>
      <c r="AE9846" s="246" t="s">
        <v>56362</v>
      </c>
      <c r="AF9846" s="247">
        <v>260.01</v>
      </c>
      <c r="AH9846" s="226" t="s">
        <v>36500</v>
      </c>
      <c r="AI9846" s="227">
        <v>6000</v>
      </c>
      <c r="AK9846" s="207" t="s">
        <v>23926</v>
      </c>
      <c r="AL9846" s="208">
        <v>27163</v>
      </c>
      <c r="AM9846" s="93"/>
      <c r="AN9846" s="93"/>
      <c r="AO9846" s="93"/>
    </row>
    <row r="9847" spans="28:41" x14ac:dyDescent="0.55000000000000004">
      <c r="AB9847" s="276" t="s">
        <v>47312</v>
      </c>
      <c r="AC9847" s="277">
        <v>300</v>
      </c>
      <c r="AE9847" s="246" t="s">
        <v>57652</v>
      </c>
      <c r="AF9847" s="247">
        <v>590.55999999999995</v>
      </c>
      <c r="AH9847" s="226" t="s">
        <v>36501</v>
      </c>
      <c r="AI9847" s="227">
        <v>21821.279999999999</v>
      </c>
      <c r="AK9847" s="207" t="s">
        <v>23927</v>
      </c>
      <c r="AL9847" s="208">
        <v>15120</v>
      </c>
      <c r="AM9847" s="93"/>
      <c r="AN9847" s="93"/>
      <c r="AO9847" s="93"/>
    </row>
    <row r="9848" spans="28:41" x14ac:dyDescent="0.55000000000000004">
      <c r="AB9848" s="276" t="s">
        <v>36778</v>
      </c>
      <c r="AC9848" s="277">
        <v>6400</v>
      </c>
      <c r="AE9848" s="246" t="s">
        <v>39327</v>
      </c>
      <c r="AF9848" s="247">
        <v>39000.06</v>
      </c>
      <c r="AH9848" s="226" t="s">
        <v>45277</v>
      </c>
      <c r="AI9848" s="227">
        <v>11492.8</v>
      </c>
      <c r="AK9848" s="207" t="s">
        <v>23928</v>
      </c>
      <c r="AL9848" s="208">
        <v>2433.3000000000002</v>
      </c>
      <c r="AM9848" s="93"/>
      <c r="AN9848" s="93"/>
      <c r="AO9848" s="93"/>
    </row>
    <row r="9849" spans="28:41" x14ac:dyDescent="0.55000000000000004">
      <c r="AB9849" s="276" t="s">
        <v>49197</v>
      </c>
      <c r="AC9849" s="277">
        <v>2800</v>
      </c>
      <c r="AE9849" s="246" t="s">
        <v>39328</v>
      </c>
      <c r="AF9849" s="247">
        <v>2818.73</v>
      </c>
      <c r="AH9849" s="226" t="s">
        <v>45278</v>
      </c>
      <c r="AI9849" s="227">
        <v>879.2</v>
      </c>
      <c r="AK9849" s="207" t="s">
        <v>23929</v>
      </c>
      <c r="AL9849" s="208">
        <v>46971</v>
      </c>
      <c r="AM9849" s="93"/>
      <c r="AN9849" s="93"/>
      <c r="AO9849" s="93"/>
    </row>
    <row r="9850" spans="28:41" x14ac:dyDescent="0.55000000000000004">
      <c r="AB9850" s="276" t="s">
        <v>34218</v>
      </c>
      <c r="AC9850" s="277">
        <v>1639.54</v>
      </c>
      <c r="AE9850" s="246" t="s">
        <v>47114</v>
      </c>
      <c r="AF9850" s="247">
        <v>1560.06</v>
      </c>
      <c r="AH9850" s="226" t="s">
        <v>45279</v>
      </c>
      <c r="AI9850" s="227">
        <v>116750</v>
      </c>
      <c r="AK9850" s="207" t="s">
        <v>23930</v>
      </c>
      <c r="AL9850" s="208">
        <v>10308</v>
      </c>
      <c r="AM9850" s="93"/>
      <c r="AN9850" s="93"/>
      <c r="AO9850" s="93"/>
    </row>
    <row r="9851" spans="28:41" x14ac:dyDescent="0.55000000000000004">
      <c r="AB9851" s="276" t="s">
        <v>40657</v>
      </c>
      <c r="AC9851" s="277">
        <v>2852.65</v>
      </c>
      <c r="AE9851" s="246" t="s">
        <v>59147</v>
      </c>
      <c r="AF9851" s="247">
        <v>5055.8900000000003</v>
      </c>
      <c r="AH9851" s="226" t="s">
        <v>45280</v>
      </c>
      <c r="AI9851" s="227">
        <v>8931.36</v>
      </c>
      <c r="AK9851" s="207" t="s">
        <v>23931</v>
      </c>
      <c r="AL9851" s="208">
        <v>4325</v>
      </c>
      <c r="AM9851" s="93"/>
      <c r="AN9851" s="93"/>
      <c r="AO9851" s="93"/>
    </row>
    <row r="9852" spans="28:41" x14ac:dyDescent="0.55000000000000004">
      <c r="AB9852" s="276" t="s">
        <v>47313</v>
      </c>
      <c r="AC9852" s="277">
        <v>2924.8</v>
      </c>
      <c r="AE9852" s="246" t="s">
        <v>59738</v>
      </c>
      <c r="AF9852" s="247">
        <v>3000</v>
      </c>
      <c r="AH9852" s="226" t="s">
        <v>35314</v>
      </c>
      <c r="AI9852" s="227">
        <v>10714.36</v>
      </c>
      <c r="AK9852" s="207" t="s">
        <v>23932</v>
      </c>
      <c r="AL9852" s="208">
        <v>1362.5</v>
      </c>
      <c r="AM9852" s="93"/>
      <c r="AN9852" s="93"/>
      <c r="AO9852" s="93"/>
    </row>
    <row r="9853" spans="28:41" x14ac:dyDescent="0.55000000000000004">
      <c r="AB9853" s="276" t="s">
        <v>34219</v>
      </c>
      <c r="AC9853" s="277">
        <v>11972.97</v>
      </c>
      <c r="AE9853" s="246" t="s">
        <v>42767</v>
      </c>
      <c r="AF9853" s="247">
        <v>38791.730000000003</v>
      </c>
      <c r="AH9853" s="226" t="s">
        <v>35315</v>
      </c>
      <c r="AI9853" s="227">
        <v>819.64</v>
      </c>
      <c r="AK9853" s="207" t="s">
        <v>23933</v>
      </c>
      <c r="AL9853" s="208">
        <v>152</v>
      </c>
      <c r="AM9853" s="93"/>
      <c r="AN9853" s="93"/>
      <c r="AO9853" s="93"/>
    </row>
    <row r="9854" spans="28:41" x14ac:dyDescent="0.55000000000000004">
      <c r="AB9854" s="276" t="s">
        <v>56635</v>
      </c>
      <c r="AC9854" s="277">
        <v>2313.79</v>
      </c>
      <c r="AE9854" s="246" t="s">
        <v>45312</v>
      </c>
      <c r="AF9854" s="247">
        <v>2897.29</v>
      </c>
      <c r="AH9854" s="226" t="s">
        <v>33882</v>
      </c>
      <c r="AI9854" s="227">
        <v>111627</v>
      </c>
      <c r="AK9854" s="207" t="s">
        <v>23934</v>
      </c>
      <c r="AL9854" s="208">
        <v>37226</v>
      </c>
      <c r="AM9854" s="93"/>
      <c r="AN9854" s="93"/>
      <c r="AO9854" s="93"/>
    </row>
    <row r="9855" spans="28:41" x14ac:dyDescent="0.55000000000000004">
      <c r="AB9855" s="276" t="s">
        <v>28728</v>
      </c>
      <c r="AC9855" s="277">
        <v>1323.04</v>
      </c>
      <c r="AE9855" s="246" t="s">
        <v>57653</v>
      </c>
      <c r="AF9855" s="247">
        <v>5610.51</v>
      </c>
      <c r="AH9855" s="226" t="s">
        <v>53108</v>
      </c>
      <c r="AI9855" s="227">
        <v>720</v>
      </c>
      <c r="AK9855" s="207" t="s">
        <v>23935</v>
      </c>
      <c r="AL9855" s="208">
        <v>17472</v>
      </c>
      <c r="AM9855" s="93"/>
      <c r="AN9855" s="93"/>
      <c r="AO9855" s="93"/>
    </row>
    <row r="9856" spans="28:41" x14ac:dyDescent="0.55000000000000004">
      <c r="AB9856" s="276" t="s">
        <v>28729</v>
      </c>
      <c r="AC9856" s="277">
        <v>-350</v>
      </c>
      <c r="AE9856" s="246" t="s">
        <v>39329</v>
      </c>
      <c r="AF9856" s="247">
        <v>40400</v>
      </c>
      <c r="AH9856" s="226" t="s">
        <v>53109</v>
      </c>
      <c r="AI9856" s="227">
        <v>480</v>
      </c>
      <c r="AK9856" s="207" t="s">
        <v>23936</v>
      </c>
      <c r="AL9856" s="208">
        <v>1144</v>
      </c>
      <c r="AM9856" s="93"/>
      <c r="AN9856" s="93"/>
      <c r="AO9856" s="93"/>
    </row>
    <row r="9857" spans="28:41" x14ac:dyDescent="0.55000000000000004">
      <c r="AB9857" s="276" t="s">
        <v>35764</v>
      </c>
      <c r="AC9857" s="277">
        <v>35264.19</v>
      </c>
      <c r="AE9857" s="246" t="s">
        <v>59148</v>
      </c>
      <c r="AF9857" s="247">
        <v>4443.07</v>
      </c>
      <c r="AH9857" s="226" t="s">
        <v>53110</v>
      </c>
      <c r="AI9857" s="227">
        <v>760</v>
      </c>
      <c r="AK9857" s="207" t="s">
        <v>23937</v>
      </c>
      <c r="AL9857" s="208">
        <v>800</v>
      </c>
      <c r="AM9857" s="93"/>
      <c r="AN9857" s="93"/>
      <c r="AO9857" s="93"/>
    </row>
    <row r="9858" spans="28:41" x14ac:dyDescent="0.55000000000000004">
      <c r="AB9858" s="276" t="s">
        <v>62979</v>
      </c>
      <c r="AC9858" s="277">
        <v>7718.71</v>
      </c>
      <c r="AE9858" s="246" t="s">
        <v>39330</v>
      </c>
      <c r="AF9858" s="247">
        <v>3404.67</v>
      </c>
      <c r="AH9858" s="226" t="s">
        <v>33883</v>
      </c>
      <c r="AI9858" s="227">
        <v>4149.59</v>
      </c>
      <c r="AK9858" s="207" t="s">
        <v>23938</v>
      </c>
      <c r="AL9858" s="208">
        <v>108830.5</v>
      </c>
      <c r="AM9858" s="93"/>
      <c r="AN9858" s="93"/>
      <c r="AO9858" s="93"/>
    </row>
    <row r="9859" spans="28:41" x14ac:dyDescent="0.55000000000000004">
      <c r="AB9859" s="276" t="s">
        <v>63808</v>
      </c>
      <c r="AC9859" s="277">
        <v>57405.34</v>
      </c>
      <c r="AE9859" s="246" t="s">
        <v>42768</v>
      </c>
      <c r="AF9859" s="247">
        <v>641.28</v>
      </c>
      <c r="AH9859" s="226" t="s">
        <v>53111</v>
      </c>
      <c r="AI9859" s="227">
        <v>2033.7</v>
      </c>
      <c r="AK9859" s="207" t="s">
        <v>23939</v>
      </c>
      <c r="AL9859" s="208">
        <v>87.5</v>
      </c>
      <c r="AM9859" s="93"/>
      <c r="AN9859" s="93"/>
      <c r="AO9859" s="93"/>
    </row>
    <row r="9860" spans="28:41" x14ac:dyDescent="0.55000000000000004">
      <c r="AB9860" s="276" t="s">
        <v>63809</v>
      </c>
      <c r="AC9860" s="277">
        <v>3817.89</v>
      </c>
      <c r="AE9860" s="246" t="s">
        <v>62722</v>
      </c>
      <c r="AF9860" s="247">
        <v>5851.38</v>
      </c>
      <c r="AH9860" s="226" t="s">
        <v>48129</v>
      </c>
      <c r="AI9860" s="227">
        <v>8041.5</v>
      </c>
      <c r="AK9860" s="207" t="s">
        <v>23940</v>
      </c>
      <c r="AL9860" s="208">
        <v>1400</v>
      </c>
      <c r="AM9860" s="93"/>
      <c r="AN9860" s="93"/>
      <c r="AO9860" s="93"/>
    </row>
    <row r="9861" spans="28:41" x14ac:dyDescent="0.55000000000000004">
      <c r="AB9861" s="276" t="s">
        <v>63810</v>
      </c>
      <c r="AC9861" s="277">
        <v>6430.5</v>
      </c>
      <c r="AE9861" s="246" t="s">
        <v>62723</v>
      </c>
      <c r="AF9861" s="247">
        <v>531.84</v>
      </c>
      <c r="AH9861" s="226" t="s">
        <v>33884</v>
      </c>
      <c r="AI9861" s="227">
        <v>9674.5400000000009</v>
      </c>
      <c r="AK9861" s="207" t="s">
        <v>23941</v>
      </c>
      <c r="AL9861" s="208">
        <v>1362.5</v>
      </c>
      <c r="AM9861" s="93"/>
      <c r="AN9861" s="93"/>
      <c r="AO9861" s="93"/>
    </row>
    <row r="9862" spans="28:41" x14ac:dyDescent="0.55000000000000004">
      <c r="AB9862" s="276" t="s">
        <v>64973</v>
      </c>
      <c r="AC9862" s="277">
        <v>2530.25</v>
      </c>
      <c r="AE9862" s="246" t="s">
        <v>62724</v>
      </c>
      <c r="AF9862" s="247">
        <v>285</v>
      </c>
      <c r="AH9862" s="226" t="s">
        <v>33885</v>
      </c>
      <c r="AI9862" s="227">
        <v>943.01</v>
      </c>
      <c r="AK9862" s="207" t="s">
        <v>23942</v>
      </c>
      <c r="AL9862" s="208">
        <v>17472</v>
      </c>
      <c r="AM9862" s="93"/>
      <c r="AN9862" s="93"/>
      <c r="AO9862" s="93"/>
    </row>
    <row r="9863" spans="28:41" x14ac:dyDescent="0.55000000000000004">
      <c r="AB9863" s="276" t="s">
        <v>53921</v>
      </c>
      <c r="AC9863" s="277">
        <v>5034.8100000000004</v>
      </c>
      <c r="AE9863" s="246" t="s">
        <v>62725</v>
      </c>
      <c r="AF9863" s="247">
        <v>825.78</v>
      </c>
      <c r="AH9863" s="226" t="s">
        <v>33886</v>
      </c>
      <c r="AI9863" s="227">
        <v>3388.8</v>
      </c>
      <c r="AK9863" s="207" t="s">
        <v>23943</v>
      </c>
      <c r="AL9863" s="208">
        <v>37226</v>
      </c>
      <c r="AM9863" s="93"/>
      <c r="AN9863" s="93"/>
      <c r="AO9863" s="93"/>
    </row>
    <row r="9864" spans="28:41" x14ac:dyDescent="0.55000000000000004">
      <c r="AB9864" s="276" t="s">
        <v>53922</v>
      </c>
      <c r="AC9864" s="277">
        <v>481.97</v>
      </c>
      <c r="AE9864" s="246" t="s">
        <v>62726</v>
      </c>
      <c r="AF9864" s="247">
        <v>858.5</v>
      </c>
      <c r="AH9864" s="226" t="s">
        <v>35316</v>
      </c>
      <c r="AI9864" s="227">
        <v>206.34</v>
      </c>
      <c r="AK9864" s="207" t="s">
        <v>23944</v>
      </c>
      <c r="AL9864" s="208">
        <v>4563.71</v>
      </c>
      <c r="AM9864" s="93"/>
      <c r="AN9864" s="93"/>
      <c r="AO9864" s="93"/>
    </row>
    <row r="9865" spans="28:41" x14ac:dyDescent="0.55000000000000004">
      <c r="AB9865" s="276" t="s">
        <v>53923</v>
      </c>
      <c r="AC9865" s="277">
        <v>1265.54</v>
      </c>
      <c r="AE9865" s="246" t="s">
        <v>62727</v>
      </c>
      <c r="AF9865" s="247">
        <v>56.28</v>
      </c>
      <c r="AH9865" s="226" t="s">
        <v>35317</v>
      </c>
      <c r="AI9865" s="227">
        <v>21000</v>
      </c>
      <c r="AK9865" s="207" t="s">
        <v>23945</v>
      </c>
      <c r="AL9865" s="208">
        <v>2333</v>
      </c>
      <c r="AM9865" s="93"/>
      <c r="AN9865" s="93"/>
      <c r="AO9865" s="93"/>
    </row>
    <row r="9866" spans="28:41" x14ac:dyDescent="0.55000000000000004">
      <c r="AB9866" s="276" t="s">
        <v>60770</v>
      </c>
      <c r="AC9866" s="277">
        <v>617.95000000000005</v>
      </c>
      <c r="AE9866" s="246" t="s">
        <v>57654</v>
      </c>
      <c r="AF9866" s="247">
        <v>5501</v>
      </c>
      <c r="AH9866" s="226" t="s">
        <v>33887</v>
      </c>
      <c r="AI9866" s="227">
        <v>437.14</v>
      </c>
      <c r="AK9866" s="207" t="s">
        <v>23946</v>
      </c>
      <c r="AL9866" s="208">
        <v>479.25</v>
      </c>
      <c r="AM9866" s="93"/>
      <c r="AN9866" s="93"/>
      <c r="AO9866" s="93"/>
    </row>
    <row r="9867" spans="28:41" x14ac:dyDescent="0.55000000000000004">
      <c r="AB9867" s="276" t="s">
        <v>55473</v>
      </c>
      <c r="AC9867" s="277">
        <v>2236.11</v>
      </c>
      <c r="AE9867" s="246" t="s">
        <v>33899</v>
      </c>
      <c r="AF9867" s="247">
        <v>101702.81</v>
      </c>
      <c r="AH9867" s="226" t="s">
        <v>35318</v>
      </c>
      <c r="AI9867" s="227">
        <v>6024</v>
      </c>
      <c r="AK9867" s="207" t="s">
        <v>23947</v>
      </c>
      <c r="AL9867" s="208">
        <v>43231.34</v>
      </c>
      <c r="AM9867" s="93"/>
      <c r="AN9867" s="93"/>
      <c r="AO9867" s="93"/>
    </row>
    <row r="9868" spans="28:41" x14ac:dyDescent="0.55000000000000004">
      <c r="AB9868" s="276" t="s">
        <v>68877</v>
      </c>
      <c r="AC9868" s="277">
        <v>6000</v>
      </c>
      <c r="AE9868" s="246" t="s">
        <v>59149</v>
      </c>
      <c r="AF9868" s="247">
        <v>34556.19</v>
      </c>
      <c r="AH9868" s="226" t="s">
        <v>42735</v>
      </c>
      <c r="AI9868" s="227">
        <v>6098.47</v>
      </c>
      <c r="AK9868" s="207" t="s">
        <v>13897</v>
      </c>
      <c r="AL9868" s="208">
        <v>23266.799999999999</v>
      </c>
      <c r="AM9868" s="93"/>
      <c r="AN9868" s="93"/>
      <c r="AO9868" s="93"/>
    </row>
    <row r="9869" spans="28:41" x14ac:dyDescent="0.55000000000000004">
      <c r="AB9869" s="276" t="s">
        <v>53924</v>
      </c>
      <c r="AC9869" s="277">
        <v>695.02</v>
      </c>
      <c r="AE9869" s="246" t="s">
        <v>33900</v>
      </c>
      <c r="AF9869" s="247">
        <v>3410.87</v>
      </c>
      <c r="AH9869" s="226" t="s">
        <v>42736</v>
      </c>
      <c r="AI9869" s="227">
        <v>466.53</v>
      </c>
      <c r="AK9869" s="207" t="s">
        <v>23948</v>
      </c>
      <c r="AL9869" s="208">
        <v>70328.2</v>
      </c>
      <c r="AM9869" s="93"/>
      <c r="AN9869" s="93"/>
      <c r="AO9869" s="93"/>
    </row>
    <row r="9870" spans="28:41" x14ac:dyDescent="0.55000000000000004">
      <c r="AB9870" s="276" t="s">
        <v>53925</v>
      </c>
      <c r="AC9870" s="277">
        <v>2946.97</v>
      </c>
      <c r="AE9870" s="246" t="s">
        <v>33901</v>
      </c>
      <c r="AF9870" s="247">
        <v>5381.56</v>
      </c>
      <c r="AH9870" s="226" t="s">
        <v>53112</v>
      </c>
      <c r="AI9870" s="227">
        <v>6330</v>
      </c>
      <c r="AK9870" s="207" t="s">
        <v>23949</v>
      </c>
      <c r="AL9870" s="208">
        <v>8985</v>
      </c>
      <c r="AM9870" s="93"/>
      <c r="AN9870" s="93"/>
      <c r="AO9870" s="93"/>
    </row>
    <row r="9871" spans="28:41" x14ac:dyDescent="0.55000000000000004">
      <c r="AB9871" s="276" t="s">
        <v>42995</v>
      </c>
      <c r="AC9871" s="277">
        <v>120.05</v>
      </c>
      <c r="AE9871" s="246" t="s">
        <v>55280</v>
      </c>
      <c r="AF9871" s="247">
        <v>959.51</v>
      </c>
      <c r="AH9871" s="226" t="s">
        <v>53113</v>
      </c>
      <c r="AI9871" s="227">
        <v>750</v>
      </c>
      <c r="AK9871" s="207" t="s">
        <v>23950</v>
      </c>
      <c r="AL9871" s="208">
        <v>6900</v>
      </c>
      <c r="AM9871" s="93"/>
      <c r="AN9871" s="93"/>
      <c r="AO9871" s="93"/>
    </row>
    <row r="9872" spans="28:41" x14ac:dyDescent="0.55000000000000004">
      <c r="AB9872" s="276" t="s">
        <v>48314</v>
      </c>
      <c r="AC9872" s="277">
        <v>179502.22</v>
      </c>
      <c r="AE9872" s="246" t="s">
        <v>33903</v>
      </c>
      <c r="AF9872" s="247">
        <v>7913.17</v>
      </c>
      <c r="AH9872" s="226" t="s">
        <v>53114</v>
      </c>
      <c r="AI9872" s="227">
        <v>529.46</v>
      </c>
      <c r="AK9872" s="207" t="s">
        <v>23951</v>
      </c>
      <c r="AL9872" s="208">
        <v>22973.84</v>
      </c>
      <c r="AM9872" s="93"/>
      <c r="AN9872" s="93"/>
      <c r="AO9872" s="93"/>
    </row>
    <row r="9873" spans="28:41" x14ac:dyDescent="0.55000000000000004">
      <c r="AB9873" s="276" t="s">
        <v>53926</v>
      </c>
      <c r="AC9873" s="277">
        <v>52318.95</v>
      </c>
      <c r="AE9873" s="246" t="s">
        <v>59150</v>
      </c>
      <c r="AF9873" s="247">
        <v>34431.81</v>
      </c>
      <c r="AH9873" s="226" t="s">
        <v>53115</v>
      </c>
      <c r="AI9873" s="227">
        <v>165.86</v>
      </c>
      <c r="AK9873" s="207" t="s">
        <v>23952</v>
      </c>
      <c r="AL9873" s="208">
        <v>44213.31</v>
      </c>
      <c r="AM9873" s="93"/>
      <c r="AN9873" s="93"/>
      <c r="AO9873" s="93"/>
    </row>
    <row r="9874" spans="28:41" x14ac:dyDescent="0.55000000000000004">
      <c r="AB9874" s="276" t="s">
        <v>53927</v>
      </c>
      <c r="AC9874" s="277">
        <v>129792</v>
      </c>
      <c r="AE9874" s="246" t="s">
        <v>53160</v>
      </c>
      <c r="AF9874" s="247">
        <v>8217</v>
      </c>
      <c r="AH9874" s="226" t="s">
        <v>53116</v>
      </c>
      <c r="AI9874" s="227">
        <v>499.65</v>
      </c>
      <c r="AK9874" s="207" t="s">
        <v>23953</v>
      </c>
      <c r="AL9874" s="208">
        <v>6900</v>
      </c>
      <c r="AM9874" s="93"/>
      <c r="AN9874" s="93"/>
      <c r="AO9874" s="93"/>
    </row>
    <row r="9875" spans="28:41" x14ac:dyDescent="0.55000000000000004">
      <c r="AB9875" s="276" t="s">
        <v>63811</v>
      </c>
      <c r="AC9875" s="277">
        <v>5676.51</v>
      </c>
      <c r="AE9875" s="246" t="s">
        <v>53162</v>
      </c>
      <c r="AF9875" s="247">
        <v>1305.8</v>
      </c>
      <c r="AH9875" s="226" t="s">
        <v>53117</v>
      </c>
      <c r="AI9875" s="227">
        <v>5670</v>
      </c>
      <c r="AK9875" s="207" t="s">
        <v>23954</v>
      </c>
      <c r="AL9875" s="208">
        <v>22973.84</v>
      </c>
      <c r="AM9875" s="93"/>
      <c r="AN9875" s="93"/>
      <c r="AO9875" s="93"/>
    </row>
    <row r="9876" spans="28:41" x14ac:dyDescent="0.55000000000000004">
      <c r="AB9876" s="276" t="s">
        <v>57909</v>
      </c>
      <c r="AC9876" s="277">
        <v>67920</v>
      </c>
      <c r="AE9876" s="246" t="s">
        <v>53163</v>
      </c>
      <c r="AF9876" s="247">
        <v>93.6</v>
      </c>
      <c r="AH9876" s="226" t="s">
        <v>53118</v>
      </c>
      <c r="AI9876" s="227">
        <v>422.68</v>
      </c>
      <c r="AK9876" s="207" t="s">
        <v>23955</v>
      </c>
      <c r="AL9876" s="208">
        <v>53198.31</v>
      </c>
      <c r="AM9876" s="93"/>
      <c r="AN9876" s="93"/>
      <c r="AO9876" s="93"/>
    </row>
    <row r="9877" spans="28:41" x14ac:dyDescent="0.55000000000000004">
      <c r="AB9877" s="276" t="s">
        <v>53930</v>
      </c>
      <c r="AC9877" s="277">
        <v>81102.11</v>
      </c>
      <c r="AE9877" s="246" t="s">
        <v>53164</v>
      </c>
      <c r="AF9877" s="247">
        <v>791.94</v>
      </c>
      <c r="AH9877" s="226" t="s">
        <v>53119</v>
      </c>
      <c r="AI9877" s="227">
        <v>81</v>
      </c>
      <c r="AK9877" s="207" t="s">
        <v>23956</v>
      </c>
      <c r="AL9877" s="208">
        <v>3120</v>
      </c>
      <c r="AM9877" s="93"/>
      <c r="AN9877" s="93"/>
      <c r="AO9877" s="93"/>
    </row>
    <row r="9878" spans="28:41" x14ac:dyDescent="0.55000000000000004">
      <c r="AB9878" s="276" t="s">
        <v>45691</v>
      </c>
      <c r="AC9878" s="277">
        <v>3615300</v>
      </c>
      <c r="AE9878" s="246" t="s">
        <v>57655</v>
      </c>
      <c r="AF9878" s="247">
        <v>6008</v>
      </c>
      <c r="AH9878" s="226" t="s">
        <v>53120</v>
      </c>
      <c r="AI9878" s="227">
        <v>617.15</v>
      </c>
      <c r="AK9878" s="207" t="s">
        <v>23957</v>
      </c>
      <c r="AL9878" s="208">
        <v>6700</v>
      </c>
      <c r="AM9878" s="93"/>
      <c r="AN9878" s="93"/>
      <c r="AO9878" s="93"/>
    </row>
    <row r="9879" spans="28:41" x14ac:dyDescent="0.55000000000000004">
      <c r="AB9879" s="276" t="s">
        <v>59893</v>
      </c>
      <c r="AC9879" s="277">
        <v>2000</v>
      </c>
      <c r="AE9879" s="246" t="s">
        <v>64673</v>
      </c>
      <c r="AF9879" s="247">
        <v>8524.36</v>
      </c>
      <c r="AH9879" s="226" t="s">
        <v>35319</v>
      </c>
      <c r="AI9879" s="227">
        <v>141961.74</v>
      </c>
      <c r="AK9879" s="207" t="s">
        <v>23958</v>
      </c>
      <c r="AL9879" s="208">
        <v>12261</v>
      </c>
      <c r="AM9879" s="93"/>
      <c r="AN9879" s="93"/>
      <c r="AO9879" s="93"/>
    </row>
    <row r="9880" spans="28:41" x14ac:dyDescent="0.55000000000000004">
      <c r="AB9880" s="276" t="s">
        <v>53932</v>
      </c>
      <c r="AC9880" s="277">
        <v>43294.19</v>
      </c>
      <c r="AE9880" s="246" t="s">
        <v>39337</v>
      </c>
      <c r="AF9880" s="247">
        <v>144177.62</v>
      </c>
      <c r="AH9880" s="226" t="s">
        <v>35320</v>
      </c>
      <c r="AI9880" s="227">
        <v>43776.09</v>
      </c>
      <c r="AK9880" s="207" t="s">
        <v>23959</v>
      </c>
      <c r="AL9880" s="208">
        <v>2361</v>
      </c>
      <c r="AM9880" s="93"/>
      <c r="AN9880" s="93"/>
      <c r="AO9880" s="93"/>
    </row>
    <row r="9881" spans="28:41" x14ac:dyDescent="0.55000000000000004">
      <c r="AB9881" s="276" t="s">
        <v>68878</v>
      </c>
      <c r="AC9881" s="277">
        <v>1000</v>
      </c>
      <c r="AE9881" s="246" t="s">
        <v>60650</v>
      </c>
      <c r="AF9881" s="247">
        <v>921</v>
      </c>
      <c r="AH9881" s="226" t="s">
        <v>35321</v>
      </c>
      <c r="AI9881" s="227">
        <v>13650.8</v>
      </c>
      <c r="AK9881" s="207" t="s">
        <v>23960</v>
      </c>
      <c r="AL9881" s="208">
        <v>711</v>
      </c>
      <c r="AM9881" s="93"/>
      <c r="AN9881" s="93"/>
      <c r="AO9881" s="93"/>
    </row>
    <row r="9882" spans="28:41" x14ac:dyDescent="0.55000000000000004">
      <c r="AB9882" s="276" t="s">
        <v>63812</v>
      </c>
      <c r="AC9882" s="277">
        <v>179804.88</v>
      </c>
      <c r="AE9882" s="246" t="s">
        <v>55281</v>
      </c>
      <c r="AF9882" s="247">
        <v>9317</v>
      </c>
      <c r="AH9882" s="226" t="s">
        <v>35322</v>
      </c>
      <c r="AI9882" s="227">
        <v>1551.48</v>
      </c>
      <c r="AK9882" s="207" t="s">
        <v>23961</v>
      </c>
      <c r="AL9882" s="208">
        <v>7090</v>
      </c>
      <c r="AM9882" s="93"/>
      <c r="AN9882" s="93"/>
      <c r="AO9882" s="93"/>
    </row>
    <row r="9883" spans="28:41" x14ac:dyDescent="0.55000000000000004">
      <c r="AB9883" s="276" t="s">
        <v>63813</v>
      </c>
      <c r="AC9883" s="277">
        <v>138.86000000000001</v>
      </c>
      <c r="AE9883" s="246" t="s">
        <v>24652</v>
      </c>
      <c r="AF9883" s="247">
        <v>14130.14</v>
      </c>
      <c r="AH9883" s="226" t="s">
        <v>35323</v>
      </c>
      <c r="AI9883" s="227">
        <v>25108.21</v>
      </c>
      <c r="AK9883" s="207" t="s">
        <v>23962</v>
      </c>
      <c r="AL9883" s="208">
        <v>1185</v>
      </c>
      <c r="AM9883" s="93"/>
      <c r="AN9883" s="93"/>
      <c r="AO9883" s="93"/>
    </row>
    <row r="9884" spans="28:41" x14ac:dyDescent="0.55000000000000004">
      <c r="AB9884" s="276" t="s">
        <v>45692</v>
      </c>
      <c r="AC9884" s="277">
        <v>312933.28000000003</v>
      </c>
      <c r="AE9884" s="246" t="s">
        <v>55282</v>
      </c>
      <c r="AF9884" s="247">
        <v>60.54</v>
      </c>
      <c r="AH9884" s="226" t="s">
        <v>45281</v>
      </c>
      <c r="AI9884" s="227">
        <v>1034.7</v>
      </c>
      <c r="AK9884" s="207" t="s">
        <v>23963</v>
      </c>
      <c r="AL9884" s="208">
        <v>3496</v>
      </c>
      <c r="AM9884" s="93"/>
      <c r="AN9884" s="93"/>
      <c r="AO9884" s="93"/>
    </row>
    <row r="9885" spans="28:41" x14ac:dyDescent="0.55000000000000004">
      <c r="AB9885" s="276" t="s">
        <v>50467</v>
      </c>
      <c r="AC9885" s="277">
        <v>151433.24</v>
      </c>
      <c r="AE9885" s="246" t="s">
        <v>24653</v>
      </c>
      <c r="AF9885" s="247">
        <v>1798.35</v>
      </c>
      <c r="AH9885" s="226" t="s">
        <v>47099</v>
      </c>
      <c r="AI9885" s="227">
        <v>46572.06</v>
      </c>
      <c r="AK9885" s="207" t="s">
        <v>23964</v>
      </c>
      <c r="AL9885" s="208">
        <v>7628</v>
      </c>
      <c r="AM9885" s="93"/>
      <c r="AN9885" s="93"/>
      <c r="AO9885" s="93"/>
    </row>
    <row r="9886" spans="28:41" x14ac:dyDescent="0.55000000000000004">
      <c r="AB9886" s="276" t="s">
        <v>53933</v>
      </c>
      <c r="AC9886" s="277">
        <v>37761.26</v>
      </c>
      <c r="AE9886" s="246" t="s">
        <v>24654</v>
      </c>
      <c r="AF9886" s="247">
        <v>5758.4</v>
      </c>
      <c r="AH9886" s="226" t="s">
        <v>50200</v>
      </c>
      <c r="AI9886" s="227">
        <v>23286.03</v>
      </c>
      <c r="AK9886" s="207" t="s">
        <v>23965</v>
      </c>
      <c r="AL9886" s="208">
        <v>1814</v>
      </c>
      <c r="AM9886" s="93"/>
      <c r="AN9886" s="93"/>
      <c r="AO9886" s="93"/>
    </row>
    <row r="9887" spans="28:41" x14ac:dyDescent="0.55000000000000004">
      <c r="AB9887" s="276" t="s">
        <v>50468</v>
      </c>
      <c r="AC9887" s="277">
        <v>532273.93000000005</v>
      </c>
      <c r="AE9887" s="246" t="s">
        <v>55283</v>
      </c>
      <c r="AF9887" s="247">
        <v>16890.95</v>
      </c>
      <c r="AH9887" s="226" t="s">
        <v>53121</v>
      </c>
      <c r="AI9887" s="227">
        <v>27023.21</v>
      </c>
      <c r="AK9887" s="207" t="s">
        <v>23966</v>
      </c>
      <c r="AL9887" s="208">
        <v>2000</v>
      </c>
      <c r="AM9887" s="93"/>
      <c r="AN9887" s="93"/>
      <c r="AO9887" s="93"/>
    </row>
    <row r="9888" spans="28:41" x14ac:dyDescent="0.55000000000000004">
      <c r="AB9888" s="276" t="s">
        <v>63417</v>
      </c>
      <c r="AC9888" s="277">
        <v>49629.52</v>
      </c>
      <c r="AE9888" s="246" t="s">
        <v>39345</v>
      </c>
      <c r="AF9888" s="247">
        <v>1292.17</v>
      </c>
      <c r="AH9888" s="226" t="s">
        <v>45282</v>
      </c>
      <c r="AI9888" s="227">
        <v>61169.54</v>
      </c>
      <c r="AK9888" s="207" t="s">
        <v>23967</v>
      </c>
      <c r="AL9888" s="208">
        <v>3354</v>
      </c>
      <c r="AM9888" s="93"/>
      <c r="AN9888" s="93"/>
      <c r="AO9888" s="93"/>
    </row>
    <row r="9889" spans="28:41" x14ac:dyDescent="0.55000000000000004">
      <c r="AB9889" s="276" t="s">
        <v>53935</v>
      </c>
      <c r="AC9889" s="277">
        <v>149003.10999999999</v>
      </c>
      <c r="AE9889" s="246" t="s">
        <v>55284</v>
      </c>
      <c r="AF9889" s="247">
        <v>4138.29</v>
      </c>
      <c r="AH9889" s="226" t="s">
        <v>45283</v>
      </c>
      <c r="AI9889" s="227">
        <v>4679.46</v>
      </c>
      <c r="AK9889" s="207" t="s">
        <v>23968</v>
      </c>
      <c r="AL9889" s="208">
        <v>3746.29</v>
      </c>
      <c r="AM9889" s="93"/>
      <c r="AN9889" s="93"/>
      <c r="AO9889" s="93"/>
    </row>
    <row r="9890" spans="28:41" x14ac:dyDescent="0.55000000000000004">
      <c r="AB9890" s="276" t="s">
        <v>47314</v>
      </c>
      <c r="AC9890" s="277">
        <v>211021.15</v>
      </c>
      <c r="AE9890" s="246" t="s">
        <v>56363</v>
      </c>
      <c r="AF9890" s="247">
        <v>14033.42</v>
      </c>
      <c r="AH9890" s="226" t="s">
        <v>24254</v>
      </c>
      <c r="AI9890" s="227">
        <v>35</v>
      </c>
      <c r="AK9890" s="207" t="s">
        <v>23969</v>
      </c>
      <c r="AL9890" s="208">
        <v>152.99</v>
      </c>
      <c r="AM9890" s="93"/>
      <c r="AN9890" s="93"/>
      <c r="AO9890" s="93"/>
    </row>
    <row r="9891" spans="28:41" x14ac:dyDescent="0.55000000000000004">
      <c r="AB9891" s="276" t="s">
        <v>49198</v>
      </c>
      <c r="AC9891" s="277">
        <v>92441.22</v>
      </c>
      <c r="AE9891" s="246" t="s">
        <v>63753</v>
      </c>
      <c r="AF9891" s="247">
        <v>18305.52</v>
      </c>
      <c r="AH9891" s="226" t="s">
        <v>45284</v>
      </c>
      <c r="AI9891" s="227">
        <v>79000</v>
      </c>
      <c r="AK9891" s="207" t="s">
        <v>23970</v>
      </c>
      <c r="AL9891" s="208">
        <v>1114.72</v>
      </c>
      <c r="AM9891" s="93"/>
      <c r="AN9891" s="93"/>
      <c r="AO9891" s="93"/>
    </row>
    <row r="9892" spans="28:41" x14ac:dyDescent="0.55000000000000004">
      <c r="AB9892" s="276" t="s">
        <v>63878</v>
      </c>
      <c r="AC9892" s="277">
        <v>170045.16</v>
      </c>
      <c r="AE9892" s="246" t="s">
        <v>63754</v>
      </c>
      <c r="AF9892" s="247">
        <v>109.51</v>
      </c>
      <c r="AH9892" s="226" t="s">
        <v>45285</v>
      </c>
      <c r="AI9892" s="227">
        <v>6043.51</v>
      </c>
      <c r="AK9892" s="207" t="s">
        <v>23971</v>
      </c>
      <c r="AL9892" s="208">
        <v>5206.25</v>
      </c>
      <c r="AM9892" s="93"/>
      <c r="AN9892" s="93"/>
      <c r="AO9892" s="93"/>
    </row>
    <row r="9893" spans="28:41" x14ac:dyDescent="0.55000000000000004">
      <c r="AB9893" s="276" t="s">
        <v>49199</v>
      </c>
      <c r="AC9893" s="277">
        <v>179935.45</v>
      </c>
      <c r="AE9893" s="246" t="s">
        <v>36514</v>
      </c>
      <c r="AF9893" s="247">
        <v>864196.91</v>
      </c>
      <c r="AH9893" s="226" t="s">
        <v>50201</v>
      </c>
      <c r="AI9893" s="227">
        <v>8000</v>
      </c>
      <c r="AK9893" s="207" t="s">
        <v>23972</v>
      </c>
      <c r="AL9893" s="208">
        <v>3864</v>
      </c>
      <c r="AM9893" s="93"/>
      <c r="AN9893" s="93"/>
      <c r="AO9893" s="93"/>
    </row>
    <row r="9894" spans="28:41" x14ac:dyDescent="0.55000000000000004">
      <c r="AB9894" s="276" t="s">
        <v>63418</v>
      </c>
      <c r="AC9894" s="277">
        <v>101506.86</v>
      </c>
      <c r="AE9894" s="246" t="s">
        <v>36515</v>
      </c>
      <c r="AF9894" s="247">
        <v>22674.18</v>
      </c>
      <c r="AH9894" s="226" t="s">
        <v>50202</v>
      </c>
      <c r="AI9894" s="227">
        <v>929.35</v>
      </c>
      <c r="AK9894" s="207" t="s">
        <v>23973</v>
      </c>
      <c r="AL9894" s="208">
        <v>694</v>
      </c>
      <c r="AM9894" s="93"/>
      <c r="AN9894" s="93"/>
      <c r="AO9894" s="93"/>
    </row>
    <row r="9895" spans="28:41" x14ac:dyDescent="0.55000000000000004">
      <c r="AB9895" s="276" t="s">
        <v>63419</v>
      </c>
      <c r="AC9895" s="277">
        <v>-53669.22</v>
      </c>
      <c r="AE9895" s="246" t="s">
        <v>35349</v>
      </c>
      <c r="AF9895" s="247">
        <v>4343.95</v>
      </c>
      <c r="AH9895" s="226" t="s">
        <v>24257</v>
      </c>
      <c r="AI9895" s="227">
        <v>2705.93</v>
      </c>
      <c r="AK9895" s="207" t="s">
        <v>23974</v>
      </c>
      <c r="AL9895" s="208">
        <v>272.31</v>
      </c>
      <c r="AM9895" s="93"/>
      <c r="AN9895" s="93"/>
      <c r="AO9895" s="93"/>
    </row>
    <row r="9896" spans="28:41" x14ac:dyDescent="0.55000000000000004">
      <c r="AB9896" s="276" t="s">
        <v>55474</v>
      </c>
      <c r="AC9896" s="277">
        <v>373442.46</v>
      </c>
      <c r="AE9896" s="246" t="s">
        <v>42773</v>
      </c>
      <c r="AF9896" s="247">
        <v>3012.78</v>
      </c>
      <c r="AH9896" s="226" t="s">
        <v>53122</v>
      </c>
      <c r="AI9896" s="227">
        <v>2.41</v>
      </c>
      <c r="AK9896" s="207" t="s">
        <v>23975</v>
      </c>
      <c r="AL9896" s="208">
        <v>1552.44</v>
      </c>
      <c r="AM9896" s="93"/>
      <c r="AN9896" s="93"/>
      <c r="AO9896" s="93"/>
    </row>
    <row r="9897" spans="28:41" x14ac:dyDescent="0.55000000000000004">
      <c r="AB9897" s="276" t="s">
        <v>48315</v>
      </c>
      <c r="AC9897" s="277">
        <v>5300231.42</v>
      </c>
      <c r="AE9897" s="246" t="s">
        <v>24660</v>
      </c>
      <c r="AF9897" s="247">
        <v>1105.97</v>
      </c>
      <c r="AH9897" s="226" t="s">
        <v>53123</v>
      </c>
      <c r="AI9897" s="227">
        <v>469.49</v>
      </c>
      <c r="AK9897" s="207" t="s">
        <v>23976</v>
      </c>
      <c r="AL9897" s="208">
        <v>2623</v>
      </c>
      <c r="AM9897" s="93"/>
      <c r="AN9897" s="93"/>
      <c r="AO9897" s="93"/>
    </row>
    <row r="9898" spans="28:41" x14ac:dyDescent="0.55000000000000004">
      <c r="AB9898" s="276" t="s">
        <v>66734</v>
      </c>
      <c r="AC9898" s="277">
        <v>1018699.15</v>
      </c>
      <c r="AE9898" s="246" t="s">
        <v>36516</v>
      </c>
      <c r="AF9898" s="247">
        <v>20379.04</v>
      </c>
      <c r="AH9898" s="226" t="s">
        <v>42737</v>
      </c>
      <c r="AI9898" s="227">
        <v>19100.68</v>
      </c>
      <c r="AK9898" s="207" t="s">
        <v>23977</v>
      </c>
      <c r="AL9898" s="208">
        <v>2398</v>
      </c>
      <c r="AM9898" s="93"/>
      <c r="AN9898" s="93"/>
      <c r="AO9898" s="93"/>
    </row>
    <row r="9899" spans="28:41" x14ac:dyDescent="0.55000000000000004">
      <c r="AB9899" s="276" t="s">
        <v>66735</v>
      </c>
      <c r="AC9899" s="277">
        <v>21157.85</v>
      </c>
      <c r="AE9899" s="246" t="s">
        <v>24661</v>
      </c>
      <c r="AF9899" s="247">
        <v>69513.070000000007</v>
      </c>
      <c r="AH9899" s="226" t="s">
        <v>42738</v>
      </c>
      <c r="AI9899" s="227">
        <v>1460.62</v>
      </c>
      <c r="AK9899" s="207" t="s">
        <v>23978</v>
      </c>
      <c r="AL9899" s="208">
        <v>441</v>
      </c>
      <c r="AM9899" s="93"/>
      <c r="AN9899" s="93"/>
      <c r="AO9899" s="93"/>
    </row>
    <row r="9900" spans="28:41" x14ac:dyDescent="0.55000000000000004">
      <c r="AB9900" s="276" t="s">
        <v>56637</v>
      </c>
      <c r="AC9900" s="277">
        <v>41987.8</v>
      </c>
      <c r="AE9900" s="246" t="s">
        <v>24662</v>
      </c>
      <c r="AF9900" s="247">
        <v>219660.91</v>
      </c>
      <c r="AH9900" s="226" t="s">
        <v>50203</v>
      </c>
      <c r="AI9900" s="227">
        <v>357.49</v>
      </c>
      <c r="AK9900" s="207" t="s">
        <v>23979</v>
      </c>
      <c r="AL9900" s="208">
        <v>9225</v>
      </c>
      <c r="AM9900" s="93"/>
      <c r="AN9900" s="93"/>
      <c r="AO9900" s="93"/>
    </row>
    <row r="9901" spans="28:41" x14ac:dyDescent="0.55000000000000004">
      <c r="AB9901" s="276" t="s">
        <v>56638</v>
      </c>
      <c r="AC9901" s="277">
        <v>7377.5</v>
      </c>
      <c r="AE9901" s="246" t="s">
        <v>36517</v>
      </c>
      <c r="AF9901" s="247">
        <v>169546.02</v>
      </c>
      <c r="AH9901" s="226" t="s">
        <v>50204</v>
      </c>
      <c r="AI9901" s="227">
        <v>63.53</v>
      </c>
      <c r="AK9901" s="207" t="s">
        <v>23980</v>
      </c>
      <c r="AL9901" s="208">
        <v>4724</v>
      </c>
      <c r="AM9901" s="93"/>
      <c r="AN9901" s="93"/>
      <c r="AO9901" s="93"/>
    </row>
    <row r="9902" spans="28:41" x14ac:dyDescent="0.55000000000000004">
      <c r="AB9902" s="276" t="s">
        <v>57911</v>
      </c>
      <c r="AC9902" s="277">
        <v>8187.5</v>
      </c>
      <c r="AE9902" s="246" t="s">
        <v>64674</v>
      </c>
      <c r="AF9902" s="247">
        <v>3728.77</v>
      </c>
      <c r="AH9902" s="226" t="s">
        <v>24260</v>
      </c>
      <c r="AI9902" s="227">
        <v>2620.02</v>
      </c>
      <c r="AK9902" s="207" t="s">
        <v>23981</v>
      </c>
      <c r="AL9902" s="208">
        <v>8800</v>
      </c>
      <c r="AM9902" s="93"/>
      <c r="AN9902" s="93"/>
      <c r="AO9902" s="93"/>
    </row>
    <row r="9903" spans="28:41" x14ac:dyDescent="0.55000000000000004">
      <c r="AB9903" s="276" t="s">
        <v>68879</v>
      </c>
      <c r="AC9903" s="277">
        <v>1297.28</v>
      </c>
      <c r="AE9903" s="246" t="s">
        <v>35350</v>
      </c>
      <c r="AF9903" s="247">
        <v>116279.35</v>
      </c>
      <c r="AH9903" s="226" t="s">
        <v>24263</v>
      </c>
      <c r="AI9903" s="227">
        <v>26.1</v>
      </c>
      <c r="AK9903" s="207" t="s">
        <v>23982</v>
      </c>
      <c r="AL9903" s="208">
        <v>10354.44</v>
      </c>
      <c r="AM9903" s="93"/>
      <c r="AN9903" s="93"/>
      <c r="AO9903" s="93"/>
    </row>
    <row r="9904" spans="28:41" x14ac:dyDescent="0.55000000000000004">
      <c r="AB9904" s="276" t="s">
        <v>63421</v>
      </c>
      <c r="AC9904" s="277">
        <v>-22.91</v>
      </c>
      <c r="AE9904" s="246" t="s">
        <v>35351</v>
      </c>
      <c r="AF9904" s="247">
        <v>147425</v>
      </c>
      <c r="AH9904" s="226" t="s">
        <v>24264</v>
      </c>
      <c r="AI9904" s="227">
        <v>4295.57</v>
      </c>
      <c r="AK9904" s="207" t="s">
        <v>23983</v>
      </c>
      <c r="AL9904" s="208">
        <v>6726.56</v>
      </c>
      <c r="AM9904" s="93"/>
      <c r="AN9904" s="93"/>
      <c r="AO9904" s="93"/>
    </row>
    <row r="9905" spans="28:41" x14ac:dyDescent="0.55000000000000004">
      <c r="AB9905" s="276" t="s">
        <v>53936</v>
      </c>
      <c r="AC9905" s="277">
        <v>284.88</v>
      </c>
      <c r="AE9905" s="246" t="s">
        <v>33908</v>
      </c>
      <c r="AF9905" s="247">
        <v>12454.98</v>
      </c>
      <c r="AH9905" s="226" t="s">
        <v>24265</v>
      </c>
      <c r="AI9905" s="227">
        <v>-2820.73</v>
      </c>
      <c r="AK9905" s="207" t="s">
        <v>23984</v>
      </c>
      <c r="AL9905" s="208">
        <v>14318</v>
      </c>
      <c r="AM9905" s="93"/>
      <c r="AN9905" s="93"/>
      <c r="AO9905" s="93"/>
    </row>
    <row r="9906" spans="28:41" x14ac:dyDescent="0.55000000000000004">
      <c r="AB9906" s="276" t="s">
        <v>53937</v>
      </c>
      <c r="AC9906" s="277">
        <v>7617</v>
      </c>
      <c r="AE9906" s="246" t="s">
        <v>56364</v>
      </c>
      <c r="AF9906" s="247">
        <v>7262.67</v>
      </c>
      <c r="AH9906" s="226" t="s">
        <v>42739</v>
      </c>
      <c r="AI9906" s="227">
        <v>35425</v>
      </c>
      <c r="AK9906" s="207" t="s">
        <v>23985</v>
      </c>
      <c r="AL9906" s="208">
        <v>3746.29</v>
      </c>
      <c r="AM9906" s="93"/>
      <c r="AN9906" s="93"/>
      <c r="AO9906" s="93"/>
    </row>
    <row r="9907" spans="28:41" x14ac:dyDescent="0.55000000000000004">
      <c r="AB9907" s="276" t="s">
        <v>68880</v>
      </c>
      <c r="AC9907" s="277">
        <v>2185.83</v>
      </c>
      <c r="AE9907" s="246" t="s">
        <v>58616</v>
      </c>
      <c r="AF9907" s="247">
        <v>92111.1</v>
      </c>
      <c r="AH9907" s="226" t="s">
        <v>50205</v>
      </c>
      <c r="AI9907" s="227">
        <v>-867.89</v>
      </c>
      <c r="AK9907" s="207" t="s">
        <v>23986</v>
      </c>
      <c r="AL9907" s="208">
        <v>4724</v>
      </c>
      <c r="AM9907" s="93"/>
      <c r="AN9907" s="93"/>
      <c r="AO9907" s="93"/>
    </row>
    <row r="9908" spans="28:41" x14ac:dyDescent="0.55000000000000004">
      <c r="AB9908" s="276" t="s">
        <v>70207</v>
      </c>
      <c r="AC9908" s="277">
        <v>2159.19</v>
      </c>
      <c r="AE9908" s="246" t="s">
        <v>63279</v>
      </c>
      <c r="AF9908" s="247">
        <v>364315.65</v>
      </c>
      <c r="AH9908" s="226" t="s">
        <v>50206</v>
      </c>
      <c r="AI9908" s="227">
        <v>9280</v>
      </c>
      <c r="AK9908" s="207" t="s">
        <v>23987</v>
      </c>
      <c r="AL9908" s="208">
        <v>7628</v>
      </c>
      <c r="AM9908" s="93"/>
      <c r="AN9908" s="93"/>
      <c r="AO9908" s="93"/>
    </row>
    <row r="9909" spans="28:41" x14ac:dyDescent="0.55000000000000004">
      <c r="AB9909" s="276" t="s">
        <v>63817</v>
      </c>
      <c r="AC9909" s="277">
        <v>42875.01</v>
      </c>
      <c r="AE9909" s="246" t="s">
        <v>35352</v>
      </c>
      <c r="AF9909" s="247">
        <v>91645.26</v>
      </c>
      <c r="AH9909" s="226" t="s">
        <v>53124</v>
      </c>
      <c r="AI9909" s="227">
        <v>1000</v>
      </c>
      <c r="AK9909" s="207" t="s">
        <v>23988</v>
      </c>
      <c r="AL9909" s="208">
        <v>441</v>
      </c>
      <c r="AM9909" s="93"/>
      <c r="AN9909" s="93"/>
      <c r="AO9909" s="93"/>
    </row>
    <row r="9910" spans="28:41" x14ac:dyDescent="0.55000000000000004">
      <c r="AB9910" s="276" t="s">
        <v>63818</v>
      </c>
      <c r="AC9910" s="277">
        <v>2401.84</v>
      </c>
      <c r="AE9910" s="246" t="s">
        <v>36518</v>
      </c>
      <c r="AF9910" s="247">
        <v>32088</v>
      </c>
      <c r="AH9910" s="226" t="s">
        <v>50207</v>
      </c>
      <c r="AI9910" s="227">
        <v>10320</v>
      </c>
      <c r="AK9910" s="207" t="s">
        <v>23989</v>
      </c>
      <c r="AL9910" s="208">
        <v>5206.25</v>
      </c>
      <c r="AM9910" s="93"/>
      <c r="AN9910" s="93"/>
      <c r="AO9910" s="93"/>
    </row>
    <row r="9911" spans="28:41" x14ac:dyDescent="0.55000000000000004">
      <c r="AB9911" s="276" t="s">
        <v>63819</v>
      </c>
      <c r="AC9911" s="277">
        <v>5134.3900000000003</v>
      </c>
      <c r="AE9911" s="246" t="s">
        <v>42774</v>
      </c>
      <c r="AF9911" s="247">
        <v>286833.57</v>
      </c>
      <c r="AH9911" s="226" t="s">
        <v>42740</v>
      </c>
      <c r="AI9911" s="227">
        <v>2404.91</v>
      </c>
      <c r="AK9911" s="207" t="s">
        <v>23990</v>
      </c>
      <c r="AL9911" s="208">
        <v>152.99</v>
      </c>
      <c r="AM9911" s="93"/>
      <c r="AN9911" s="93"/>
      <c r="AO9911" s="93"/>
    </row>
    <row r="9912" spans="28:41" x14ac:dyDescent="0.55000000000000004">
      <c r="AB9912" s="276" t="s">
        <v>69812</v>
      </c>
      <c r="AC9912" s="277">
        <v>19000</v>
      </c>
      <c r="AE9912" s="246" t="s">
        <v>36520</v>
      </c>
      <c r="AF9912" s="247">
        <v>393761.07</v>
      </c>
      <c r="AH9912" s="226" t="s">
        <v>50208</v>
      </c>
      <c r="AI9912" s="227">
        <v>38000</v>
      </c>
      <c r="AK9912" s="207" t="s">
        <v>23991</v>
      </c>
      <c r="AL9912" s="208">
        <v>1114.72</v>
      </c>
      <c r="AM9912" s="93"/>
      <c r="AN9912" s="93"/>
      <c r="AO9912" s="93"/>
    </row>
    <row r="9913" spans="28:41" x14ac:dyDescent="0.55000000000000004">
      <c r="AB9913" s="276" t="s">
        <v>68881</v>
      </c>
      <c r="AC9913" s="277">
        <v>3236.03</v>
      </c>
      <c r="AE9913" s="246" t="s">
        <v>63280</v>
      </c>
      <c r="AF9913" s="247">
        <v>-31124.53</v>
      </c>
      <c r="AH9913" s="226" t="s">
        <v>42741</v>
      </c>
      <c r="AI9913" s="227">
        <v>96399.31</v>
      </c>
      <c r="AK9913" s="207" t="s">
        <v>23992</v>
      </c>
      <c r="AL9913" s="208">
        <v>10564</v>
      </c>
      <c r="AM9913" s="93"/>
      <c r="AN9913" s="93"/>
      <c r="AO9913" s="93"/>
    </row>
    <row r="9914" spans="28:41" x14ac:dyDescent="0.55000000000000004">
      <c r="AB9914" s="276" t="s">
        <v>66736</v>
      </c>
      <c r="AC9914" s="277">
        <v>16732.28</v>
      </c>
      <c r="AE9914" s="246" t="s">
        <v>61518</v>
      </c>
      <c r="AF9914" s="247">
        <v>457398.63</v>
      </c>
      <c r="AH9914" s="226" t="s">
        <v>42742</v>
      </c>
      <c r="AI9914" s="227">
        <v>11434.14</v>
      </c>
      <c r="AK9914" s="207" t="s">
        <v>23993</v>
      </c>
      <c r="AL9914" s="208">
        <v>13400</v>
      </c>
      <c r="AM9914" s="93"/>
      <c r="AN9914" s="93"/>
      <c r="AO9914" s="93"/>
    </row>
    <row r="9915" spans="28:41" x14ac:dyDescent="0.55000000000000004">
      <c r="AB9915" s="276" t="s">
        <v>59246</v>
      </c>
      <c r="AC9915" s="277">
        <v>531.1</v>
      </c>
      <c r="AE9915" s="246" t="s">
        <v>57656</v>
      </c>
      <c r="AF9915" s="247">
        <v>9768.0300000000007</v>
      </c>
      <c r="AH9915" s="226" t="s">
        <v>50209</v>
      </c>
      <c r="AI9915" s="227">
        <v>2758.61</v>
      </c>
      <c r="AK9915" s="207" t="s">
        <v>23994</v>
      </c>
      <c r="AL9915" s="208">
        <v>10354.44</v>
      </c>
      <c r="AM9915" s="93"/>
      <c r="AN9915" s="93"/>
      <c r="AO9915" s="93"/>
    </row>
    <row r="9916" spans="28:41" x14ac:dyDescent="0.55000000000000004">
      <c r="AB9916" s="276" t="s">
        <v>59894</v>
      </c>
      <c r="AC9916" s="277">
        <v>20.63</v>
      </c>
      <c r="AE9916" s="246" t="s">
        <v>42775</v>
      </c>
      <c r="AF9916" s="247">
        <v>36808</v>
      </c>
      <c r="AH9916" s="226" t="s">
        <v>53125</v>
      </c>
      <c r="AI9916" s="227">
        <v>293.04000000000002</v>
      </c>
      <c r="AK9916" s="207" t="s">
        <v>23995</v>
      </c>
      <c r="AL9916" s="208">
        <v>694</v>
      </c>
      <c r="AM9916" s="93"/>
      <c r="AN9916" s="93"/>
      <c r="AO9916" s="93"/>
    </row>
    <row r="9917" spans="28:41" x14ac:dyDescent="0.55000000000000004">
      <c r="AB9917" s="276" t="s">
        <v>66737</v>
      </c>
      <c r="AC9917" s="277">
        <v>52465</v>
      </c>
      <c r="AE9917" s="246" t="s">
        <v>57657</v>
      </c>
      <c r="AF9917" s="247">
        <v>5587.14</v>
      </c>
      <c r="AH9917" s="226" t="s">
        <v>42743</v>
      </c>
      <c r="AI9917" s="227">
        <v>541.54999999999995</v>
      </c>
      <c r="AK9917" s="207" t="s">
        <v>23996</v>
      </c>
      <c r="AL9917" s="208">
        <v>25947.87</v>
      </c>
      <c r="AM9917" s="93"/>
      <c r="AN9917" s="93"/>
      <c r="AO9917" s="93"/>
    </row>
    <row r="9918" spans="28:41" x14ac:dyDescent="0.55000000000000004">
      <c r="AB9918" s="276" t="s">
        <v>62270</v>
      </c>
      <c r="AC9918" s="277">
        <v>112800</v>
      </c>
      <c r="AE9918" s="246" t="s">
        <v>57658</v>
      </c>
      <c r="AF9918" s="247">
        <v>142617.45000000001</v>
      </c>
      <c r="AH9918" s="226" t="s">
        <v>53126</v>
      </c>
      <c r="AI9918" s="227">
        <v>4.2</v>
      </c>
      <c r="AK9918" s="207" t="s">
        <v>23997</v>
      </c>
      <c r="AL9918" s="208">
        <v>11771</v>
      </c>
      <c r="AM9918" s="93"/>
      <c r="AN9918" s="93"/>
      <c r="AO9918" s="93"/>
    </row>
    <row r="9919" spans="28:41" x14ac:dyDescent="0.55000000000000004">
      <c r="AB9919" s="276" t="s">
        <v>68882</v>
      </c>
      <c r="AC9919" s="277">
        <v>5000</v>
      </c>
      <c r="AE9919" s="246" t="s">
        <v>57659</v>
      </c>
      <c r="AF9919" s="247">
        <v>11337.65</v>
      </c>
      <c r="AH9919" s="226" t="s">
        <v>53127</v>
      </c>
      <c r="AI9919" s="227">
        <v>17.97</v>
      </c>
      <c r="AK9919" s="207" t="s">
        <v>23998</v>
      </c>
      <c r="AL9919" s="208">
        <v>3552.44</v>
      </c>
      <c r="AM9919" s="93"/>
      <c r="AN9919" s="93"/>
      <c r="AO9919" s="93"/>
    </row>
    <row r="9920" spans="28:41" x14ac:dyDescent="0.55000000000000004">
      <c r="AB9920" s="276" t="s">
        <v>68883</v>
      </c>
      <c r="AC9920" s="277">
        <v>382.5</v>
      </c>
      <c r="AE9920" s="246" t="s">
        <v>57660</v>
      </c>
      <c r="AF9920" s="247">
        <v>36310.129999999997</v>
      </c>
      <c r="AH9920" s="226" t="s">
        <v>53128</v>
      </c>
      <c r="AI9920" s="227">
        <v>0.5</v>
      </c>
      <c r="AK9920" s="207" t="s">
        <v>23999</v>
      </c>
      <c r="AL9920" s="208">
        <v>1366</v>
      </c>
      <c r="AM9920" s="93"/>
      <c r="AN9920" s="93"/>
      <c r="AO9920" s="93"/>
    </row>
    <row r="9921" spans="28:41" x14ac:dyDescent="0.55000000000000004">
      <c r="AB9921" s="276" t="s">
        <v>68884</v>
      </c>
      <c r="AC9921" s="277">
        <v>209.13</v>
      </c>
      <c r="AE9921" s="246" t="s">
        <v>57661</v>
      </c>
      <c r="AF9921" s="247">
        <v>57117.86</v>
      </c>
      <c r="AH9921" s="226" t="s">
        <v>42744</v>
      </c>
      <c r="AI9921" s="227">
        <v>857.36</v>
      </c>
      <c r="AK9921" s="207" t="s">
        <v>24000</v>
      </c>
      <c r="AL9921" s="208">
        <v>1366</v>
      </c>
      <c r="AM9921" s="93"/>
      <c r="AN9921" s="93"/>
      <c r="AO9921" s="93"/>
    </row>
    <row r="9922" spans="28:41" x14ac:dyDescent="0.55000000000000004">
      <c r="AB9922" s="276" t="s">
        <v>70827</v>
      </c>
      <c r="AC9922" s="277">
        <v>167</v>
      </c>
      <c r="AE9922" s="246" t="s">
        <v>63281</v>
      </c>
      <c r="AF9922" s="247">
        <v>41332.28</v>
      </c>
      <c r="AH9922" s="226" t="s">
        <v>45286</v>
      </c>
      <c r="AI9922" s="227">
        <v>20000</v>
      </c>
      <c r="AK9922" s="207" t="s">
        <v>24001</v>
      </c>
      <c r="AL9922" s="208">
        <v>50133</v>
      </c>
      <c r="AM9922" s="93"/>
      <c r="AN9922" s="93"/>
      <c r="AO9922" s="93"/>
    </row>
    <row r="9923" spans="28:41" x14ac:dyDescent="0.55000000000000004">
      <c r="AB9923" s="276" t="s">
        <v>60771</v>
      </c>
      <c r="AC9923" s="277">
        <v>7625.04</v>
      </c>
      <c r="AE9923" s="246" t="s">
        <v>55285</v>
      </c>
      <c r="AF9923" s="247">
        <v>36086.49</v>
      </c>
      <c r="AH9923" s="226" t="s">
        <v>45287</v>
      </c>
      <c r="AI9923" s="227">
        <v>1530</v>
      </c>
      <c r="AK9923" s="207" t="s">
        <v>24002</v>
      </c>
      <c r="AL9923" s="208">
        <v>24891</v>
      </c>
      <c r="AM9923" s="93"/>
      <c r="AN9923" s="93"/>
      <c r="AO9923" s="93"/>
    </row>
    <row r="9924" spans="28:41" x14ac:dyDescent="0.55000000000000004">
      <c r="AB9924" s="276" t="s">
        <v>60772</v>
      </c>
      <c r="AC9924" s="277">
        <v>583.29</v>
      </c>
      <c r="AE9924" s="246" t="s">
        <v>55286</v>
      </c>
      <c r="AF9924" s="247">
        <v>54.16</v>
      </c>
      <c r="AH9924" s="226" t="s">
        <v>45288</v>
      </c>
      <c r="AI9924" s="227">
        <v>62000</v>
      </c>
      <c r="AK9924" s="207" t="s">
        <v>24003</v>
      </c>
      <c r="AL9924" s="208">
        <v>4477.08</v>
      </c>
      <c r="AM9924" s="93"/>
      <c r="AN9924" s="93"/>
      <c r="AO9924" s="93"/>
    </row>
    <row r="9925" spans="28:41" x14ac:dyDescent="0.55000000000000004">
      <c r="AB9925" s="276" t="s">
        <v>60773</v>
      </c>
      <c r="AC9925" s="277">
        <v>1868.21</v>
      </c>
      <c r="AE9925" s="246" t="s">
        <v>55287</v>
      </c>
      <c r="AF9925" s="247">
        <v>386.16</v>
      </c>
      <c r="AH9925" s="226" t="s">
        <v>45289</v>
      </c>
      <c r="AI9925" s="227">
        <v>4661.71</v>
      </c>
      <c r="AK9925" s="207" t="s">
        <v>24004</v>
      </c>
      <c r="AL9925" s="208">
        <v>3925</v>
      </c>
      <c r="AM9925" s="93"/>
      <c r="AN9925" s="93"/>
      <c r="AO9925" s="93"/>
    </row>
    <row r="9926" spans="28:41" x14ac:dyDescent="0.55000000000000004">
      <c r="AB9926" s="276" t="s">
        <v>36783</v>
      </c>
      <c r="AC9926" s="277">
        <v>18683.330000000002</v>
      </c>
      <c r="AE9926" s="246" t="s">
        <v>53168</v>
      </c>
      <c r="AF9926" s="247">
        <v>33.67</v>
      </c>
      <c r="AH9926" s="226" t="s">
        <v>47100</v>
      </c>
      <c r="AI9926" s="227">
        <v>9172</v>
      </c>
      <c r="AK9926" s="207" t="s">
        <v>24005</v>
      </c>
      <c r="AL9926" s="208">
        <v>3626</v>
      </c>
      <c r="AM9926" s="93"/>
      <c r="AN9926" s="93"/>
      <c r="AO9926" s="93"/>
    </row>
    <row r="9927" spans="28:41" x14ac:dyDescent="0.55000000000000004">
      <c r="AB9927" s="276" t="s">
        <v>36784</v>
      </c>
      <c r="AC9927" s="277">
        <v>1391.18</v>
      </c>
      <c r="AE9927" s="246" t="s">
        <v>53169</v>
      </c>
      <c r="AF9927" s="247">
        <v>107.88</v>
      </c>
      <c r="AH9927" s="226" t="s">
        <v>42745</v>
      </c>
      <c r="AI9927" s="227">
        <v>494</v>
      </c>
      <c r="AK9927" s="207" t="s">
        <v>24006</v>
      </c>
      <c r="AL9927" s="208">
        <v>37936</v>
      </c>
      <c r="AM9927" s="93"/>
      <c r="AN9927" s="93"/>
      <c r="AO9927" s="93"/>
    </row>
    <row r="9928" spans="28:41" x14ac:dyDescent="0.55000000000000004">
      <c r="AB9928" s="276" t="s">
        <v>36785</v>
      </c>
      <c r="AC9928" s="277">
        <v>11226.71</v>
      </c>
      <c r="AE9928" s="246" t="s">
        <v>64675</v>
      </c>
      <c r="AF9928" s="247">
        <v>2.95</v>
      </c>
      <c r="AH9928" s="226" t="s">
        <v>47101</v>
      </c>
      <c r="AI9928" s="227">
        <v>1375</v>
      </c>
      <c r="AK9928" s="207" t="s">
        <v>13898</v>
      </c>
      <c r="AL9928" s="208">
        <v>10535.01</v>
      </c>
      <c r="AM9928" s="93"/>
      <c r="AN9928" s="93"/>
      <c r="AO9928" s="93"/>
    </row>
    <row r="9929" spans="28:41" x14ac:dyDescent="0.55000000000000004">
      <c r="AB9929" s="276" t="s">
        <v>47315</v>
      </c>
      <c r="AC9929" s="277">
        <v>10699.04</v>
      </c>
      <c r="AE9929" s="246" t="s">
        <v>56365</v>
      </c>
      <c r="AF9929" s="247">
        <v>13260</v>
      </c>
      <c r="AH9929" s="226" t="s">
        <v>50210</v>
      </c>
      <c r="AI9929" s="227">
        <v>13400</v>
      </c>
      <c r="AK9929" s="207" t="s">
        <v>24007</v>
      </c>
      <c r="AL9929" s="208">
        <v>4322.3100000000004</v>
      </c>
      <c r="AM9929" s="93"/>
      <c r="AN9929" s="93"/>
      <c r="AO9929" s="93"/>
    </row>
    <row r="9930" spans="28:41" x14ac:dyDescent="0.55000000000000004">
      <c r="AB9930" s="276" t="s">
        <v>68885</v>
      </c>
      <c r="AC9930" s="277">
        <v>51800.04</v>
      </c>
      <c r="AE9930" s="246" t="s">
        <v>63282</v>
      </c>
      <c r="AF9930" s="247">
        <v>14385.28</v>
      </c>
      <c r="AH9930" s="226" t="s">
        <v>50211</v>
      </c>
      <c r="AI9930" s="227">
        <v>995.95</v>
      </c>
      <c r="AK9930" s="207" t="s">
        <v>24008</v>
      </c>
      <c r="AL9930" s="208">
        <v>3620.85</v>
      </c>
      <c r="AM9930" s="93"/>
      <c r="AN9930" s="93"/>
      <c r="AO9930" s="93"/>
    </row>
    <row r="9931" spans="28:41" x14ac:dyDescent="0.55000000000000004">
      <c r="AB9931" s="276" t="s">
        <v>47316</v>
      </c>
      <c r="AC9931" s="277">
        <v>4751.79</v>
      </c>
      <c r="AE9931" s="246" t="s">
        <v>50237</v>
      </c>
      <c r="AF9931" s="247">
        <v>69798.080000000002</v>
      </c>
      <c r="AH9931" s="226" t="s">
        <v>50212</v>
      </c>
      <c r="AI9931" s="227">
        <v>21000</v>
      </c>
      <c r="AK9931" s="207" t="s">
        <v>24009</v>
      </c>
      <c r="AL9931" s="208">
        <v>1953</v>
      </c>
      <c r="AM9931" s="93"/>
      <c r="AN9931" s="93"/>
      <c r="AO9931" s="93"/>
    </row>
    <row r="9932" spans="28:41" x14ac:dyDescent="0.55000000000000004">
      <c r="AB9932" s="276" t="s">
        <v>47317</v>
      </c>
      <c r="AC9932" s="277">
        <v>53392.34</v>
      </c>
      <c r="AE9932" s="246" t="s">
        <v>55288</v>
      </c>
      <c r="AF9932" s="247">
        <v>3107.93</v>
      </c>
      <c r="AH9932" s="226" t="s">
        <v>45290</v>
      </c>
      <c r="AI9932" s="227">
        <v>15000</v>
      </c>
      <c r="AK9932" s="207" t="s">
        <v>13899</v>
      </c>
      <c r="AL9932" s="208">
        <v>955.33</v>
      </c>
      <c r="AM9932" s="93"/>
      <c r="AN9932" s="93"/>
      <c r="AO9932" s="93"/>
    </row>
    <row r="9933" spans="28:41" x14ac:dyDescent="0.55000000000000004">
      <c r="AB9933" s="276" t="s">
        <v>45695</v>
      </c>
      <c r="AC9933" s="277">
        <v>117988.15</v>
      </c>
      <c r="AE9933" s="246" t="s">
        <v>62969</v>
      </c>
      <c r="AF9933" s="247">
        <v>17638.95</v>
      </c>
      <c r="AH9933" s="226" t="s">
        <v>45291</v>
      </c>
      <c r="AI9933" s="227">
        <v>1124.0899999999999</v>
      </c>
      <c r="AK9933" s="207" t="s">
        <v>24010</v>
      </c>
      <c r="AL9933" s="208">
        <v>894.23</v>
      </c>
      <c r="AM9933" s="93"/>
      <c r="AN9933" s="93"/>
      <c r="AO9933" s="93"/>
    </row>
    <row r="9934" spans="28:41" x14ac:dyDescent="0.55000000000000004">
      <c r="AB9934" s="276" t="s">
        <v>68886</v>
      </c>
      <c r="AC9934" s="277">
        <v>2341</v>
      </c>
      <c r="AE9934" s="246" t="s">
        <v>63283</v>
      </c>
      <c r="AF9934" s="247">
        <v>-40.43</v>
      </c>
      <c r="AH9934" s="226" t="s">
        <v>42746</v>
      </c>
      <c r="AI9934" s="227">
        <v>112495</v>
      </c>
      <c r="AK9934" s="207" t="s">
        <v>24011</v>
      </c>
      <c r="AL9934" s="208">
        <v>873.27</v>
      </c>
      <c r="AM9934" s="93"/>
      <c r="AN9934" s="93"/>
      <c r="AO9934" s="93"/>
    </row>
    <row r="9935" spans="28:41" x14ac:dyDescent="0.55000000000000004">
      <c r="AB9935" s="276" t="s">
        <v>68887</v>
      </c>
      <c r="AC9935" s="277">
        <v>4812.5</v>
      </c>
      <c r="AE9935" s="246" t="s">
        <v>24663</v>
      </c>
      <c r="AF9935" s="247">
        <v>9754.09</v>
      </c>
      <c r="AH9935" s="226" t="s">
        <v>24316</v>
      </c>
      <c r="AI9935" s="227">
        <v>4021.49</v>
      </c>
      <c r="AK9935" s="207" t="s">
        <v>24012</v>
      </c>
      <c r="AL9935" s="208">
        <v>6043</v>
      </c>
      <c r="AM9935" s="93"/>
      <c r="AN9935" s="93"/>
      <c r="AO9935" s="93"/>
    </row>
    <row r="9936" spans="28:41" x14ac:dyDescent="0.55000000000000004">
      <c r="AB9936" s="276" t="s">
        <v>28809</v>
      </c>
      <c r="AC9936" s="277">
        <v>161003.22</v>
      </c>
      <c r="AE9936" s="246" t="s">
        <v>49054</v>
      </c>
      <c r="AF9936" s="247">
        <v>-271.58</v>
      </c>
      <c r="AH9936" s="226" t="s">
        <v>24319</v>
      </c>
      <c r="AI9936" s="227">
        <v>5875.88</v>
      </c>
      <c r="AK9936" s="207" t="s">
        <v>24013</v>
      </c>
      <c r="AL9936" s="208">
        <v>33550</v>
      </c>
      <c r="AM9936" s="93"/>
      <c r="AN9936" s="93"/>
      <c r="AO9936" s="93"/>
    </row>
    <row r="9937" spans="28:41" x14ac:dyDescent="0.55000000000000004">
      <c r="AB9937" s="276" t="s">
        <v>28810</v>
      </c>
      <c r="AC9937" s="277">
        <v>12321.33</v>
      </c>
      <c r="AE9937" s="246" t="s">
        <v>24665</v>
      </c>
      <c r="AF9937" s="247">
        <v>64020</v>
      </c>
      <c r="AH9937" s="226" t="s">
        <v>53129</v>
      </c>
      <c r="AI9937" s="227">
        <v>6244</v>
      </c>
      <c r="AK9937" s="207" t="s">
        <v>24014</v>
      </c>
      <c r="AL9937" s="208">
        <v>25000</v>
      </c>
      <c r="AM9937" s="93"/>
      <c r="AN9937" s="93"/>
      <c r="AO9937" s="93"/>
    </row>
    <row r="9938" spans="28:41" x14ac:dyDescent="0.55000000000000004">
      <c r="AB9938" s="276" t="s">
        <v>43001</v>
      </c>
      <c r="AC9938" s="277">
        <v>25886.68</v>
      </c>
      <c r="AE9938" s="246" t="s">
        <v>24666</v>
      </c>
      <c r="AF9938" s="247">
        <v>3870.4</v>
      </c>
      <c r="AH9938" s="226" t="s">
        <v>24320</v>
      </c>
      <c r="AI9938" s="227">
        <v>585565.55000000005</v>
      </c>
      <c r="AK9938" s="207" t="s">
        <v>24015</v>
      </c>
      <c r="AL9938" s="208">
        <v>1491.44</v>
      </c>
      <c r="AM9938" s="93"/>
      <c r="AN9938" s="93"/>
      <c r="AO9938" s="93"/>
    </row>
    <row r="9939" spans="28:41" x14ac:dyDescent="0.55000000000000004">
      <c r="AB9939" s="276" t="s">
        <v>43002</v>
      </c>
      <c r="AC9939" s="277">
        <v>45773.36</v>
      </c>
      <c r="AE9939" s="246" t="s">
        <v>24667</v>
      </c>
      <c r="AF9939" s="247">
        <v>3868.16</v>
      </c>
      <c r="AH9939" s="226" t="s">
        <v>50213</v>
      </c>
      <c r="AI9939" s="227">
        <v>3715</v>
      </c>
      <c r="AK9939" s="207" t="s">
        <v>24016</v>
      </c>
      <c r="AL9939" s="208">
        <v>4336</v>
      </c>
      <c r="AM9939" s="93"/>
      <c r="AN9939" s="93"/>
      <c r="AO9939" s="93"/>
    </row>
    <row r="9940" spans="28:41" x14ac:dyDescent="0.55000000000000004">
      <c r="AB9940" s="276" t="s">
        <v>68888</v>
      </c>
      <c r="AC9940" s="277">
        <v>8509</v>
      </c>
      <c r="AE9940" s="246" t="s">
        <v>56366</v>
      </c>
      <c r="AF9940" s="247">
        <v>27487.67</v>
      </c>
      <c r="AH9940" s="226" t="s">
        <v>42747</v>
      </c>
      <c r="AI9940" s="227">
        <v>89116.36</v>
      </c>
      <c r="AK9940" s="207" t="s">
        <v>24017</v>
      </c>
      <c r="AL9940" s="208">
        <v>2119.04</v>
      </c>
      <c r="AM9940" s="93"/>
      <c r="AN9940" s="93"/>
      <c r="AO9940" s="93"/>
    </row>
    <row r="9941" spans="28:41" x14ac:dyDescent="0.55000000000000004">
      <c r="AB9941" s="276" t="s">
        <v>53941</v>
      </c>
      <c r="AC9941" s="277">
        <v>164.09</v>
      </c>
      <c r="AE9941" s="246" t="s">
        <v>48140</v>
      </c>
      <c r="AF9941" s="247">
        <v>65943.600000000006</v>
      </c>
      <c r="AH9941" s="226" t="s">
        <v>36503</v>
      </c>
      <c r="AI9941" s="227">
        <v>113334.7</v>
      </c>
      <c r="AK9941" s="207" t="s">
        <v>24018</v>
      </c>
      <c r="AL9941" s="208">
        <v>705</v>
      </c>
      <c r="AM9941" s="93"/>
      <c r="AN9941" s="93"/>
      <c r="AO9941" s="93"/>
    </row>
    <row r="9942" spans="28:41" x14ac:dyDescent="0.55000000000000004">
      <c r="AB9942" s="276" t="s">
        <v>53942</v>
      </c>
      <c r="AC9942" s="277">
        <v>12.48</v>
      </c>
      <c r="AE9942" s="246" t="s">
        <v>24668</v>
      </c>
      <c r="AF9942" s="247">
        <v>66879.47</v>
      </c>
      <c r="AH9942" s="226" t="s">
        <v>42748</v>
      </c>
      <c r="AI9942" s="227">
        <v>43659.77</v>
      </c>
      <c r="AK9942" s="207" t="s">
        <v>24019</v>
      </c>
      <c r="AL9942" s="208">
        <v>4533.75</v>
      </c>
      <c r="AM9942" s="93"/>
      <c r="AN9942" s="93"/>
      <c r="AO9942" s="93"/>
    </row>
    <row r="9943" spans="28:41" x14ac:dyDescent="0.55000000000000004">
      <c r="AB9943" s="276" t="s">
        <v>68889</v>
      </c>
      <c r="AC9943" s="277">
        <v>31439.919999999998</v>
      </c>
      <c r="AE9943" s="246" t="s">
        <v>55289</v>
      </c>
      <c r="AF9943" s="247">
        <v>431.2</v>
      </c>
      <c r="AH9943" s="226" t="s">
        <v>42749</v>
      </c>
      <c r="AI9943" s="227">
        <v>21967.98</v>
      </c>
      <c r="AK9943" s="207" t="s">
        <v>24020</v>
      </c>
      <c r="AL9943" s="208">
        <v>6276.08</v>
      </c>
      <c r="AM9943" s="93"/>
      <c r="AN9943" s="93"/>
      <c r="AO9943" s="93"/>
    </row>
    <row r="9944" spans="28:41" x14ac:dyDescent="0.55000000000000004">
      <c r="AB9944" s="276" t="s">
        <v>68890</v>
      </c>
      <c r="AC9944" s="277">
        <v>2405.08</v>
      </c>
      <c r="AE9944" s="246" t="s">
        <v>24669</v>
      </c>
      <c r="AF9944" s="247">
        <v>3143.57</v>
      </c>
      <c r="AH9944" s="226" t="s">
        <v>36504</v>
      </c>
      <c r="AI9944" s="227">
        <v>63398.21</v>
      </c>
      <c r="AK9944" s="207" t="s">
        <v>24021</v>
      </c>
      <c r="AL9944" s="208">
        <v>717.69</v>
      </c>
      <c r="AM9944" s="93"/>
      <c r="AN9944" s="93"/>
      <c r="AO9944" s="93"/>
    </row>
    <row r="9945" spans="28:41" x14ac:dyDescent="0.55000000000000004">
      <c r="AB9945" s="276" t="s">
        <v>68891</v>
      </c>
      <c r="AC9945" s="277">
        <v>20293.560000000001</v>
      </c>
      <c r="AE9945" s="246" t="s">
        <v>35354</v>
      </c>
      <c r="AF9945" s="247">
        <v>17550</v>
      </c>
      <c r="AH9945" s="226" t="s">
        <v>40497</v>
      </c>
      <c r="AI9945" s="227">
        <v>45000</v>
      </c>
      <c r="AK9945" s="207" t="s">
        <v>24022</v>
      </c>
      <c r="AL9945" s="208">
        <v>9126.02</v>
      </c>
      <c r="AM9945" s="93"/>
      <c r="AN9945" s="93"/>
      <c r="AO9945" s="93"/>
    </row>
    <row r="9946" spans="28:41" x14ac:dyDescent="0.55000000000000004">
      <c r="AB9946" s="276" t="s">
        <v>68892</v>
      </c>
      <c r="AC9946" s="277">
        <v>1552.44</v>
      </c>
      <c r="AE9946" s="246" t="s">
        <v>59151</v>
      </c>
      <c r="AF9946" s="247">
        <v>5034</v>
      </c>
      <c r="AH9946" s="226" t="s">
        <v>42750</v>
      </c>
      <c r="AI9946" s="227">
        <v>50793.58</v>
      </c>
      <c r="AK9946" s="207" t="s">
        <v>24023</v>
      </c>
      <c r="AL9946" s="208">
        <v>693.84</v>
      </c>
      <c r="AM9946" s="93"/>
      <c r="AN9946" s="93"/>
      <c r="AO9946" s="93"/>
    </row>
    <row r="9947" spans="28:41" x14ac:dyDescent="0.55000000000000004">
      <c r="AB9947" s="276" t="s">
        <v>53943</v>
      </c>
      <c r="AC9947" s="277">
        <v>334480.89</v>
      </c>
      <c r="AE9947" s="246" t="s">
        <v>56367</v>
      </c>
      <c r="AF9947" s="247">
        <v>842.82</v>
      </c>
      <c r="AH9947" s="226" t="s">
        <v>24321</v>
      </c>
      <c r="AI9947" s="227">
        <v>40000</v>
      </c>
      <c r="AK9947" s="207" t="s">
        <v>24024</v>
      </c>
      <c r="AL9947" s="208">
        <v>880.26</v>
      </c>
      <c r="AM9947" s="93"/>
      <c r="AN9947" s="93"/>
      <c r="AO9947" s="93"/>
    </row>
    <row r="9948" spans="28:41" x14ac:dyDescent="0.55000000000000004">
      <c r="AB9948" s="276" t="s">
        <v>68893</v>
      </c>
      <c r="AC9948" s="277">
        <v>104658.72</v>
      </c>
      <c r="AE9948" s="246" t="s">
        <v>58617</v>
      </c>
      <c r="AF9948" s="247">
        <v>43762.38</v>
      </c>
      <c r="AH9948" s="226" t="s">
        <v>50214</v>
      </c>
      <c r="AI9948" s="227">
        <v>1000</v>
      </c>
      <c r="AK9948" s="207" t="s">
        <v>24025</v>
      </c>
      <c r="AL9948" s="208">
        <v>76.88</v>
      </c>
      <c r="AM9948" s="93"/>
      <c r="AN9948" s="93"/>
      <c r="AO9948" s="93"/>
    </row>
    <row r="9949" spans="28:41" x14ac:dyDescent="0.55000000000000004">
      <c r="AB9949" s="276" t="s">
        <v>68894</v>
      </c>
      <c r="AC9949" s="277">
        <v>364515.48</v>
      </c>
      <c r="AE9949" s="246" t="s">
        <v>61519</v>
      </c>
      <c r="AF9949" s="247">
        <v>335125</v>
      </c>
      <c r="AH9949" s="226" t="s">
        <v>53130</v>
      </c>
      <c r="AI9949" s="227">
        <v>5000</v>
      </c>
      <c r="AK9949" s="207" t="s">
        <v>24026</v>
      </c>
      <c r="AL9949" s="208">
        <v>3458.7</v>
      </c>
      <c r="AM9949" s="93"/>
      <c r="AN9949" s="93"/>
      <c r="AO9949" s="93"/>
    </row>
    <row r="9950" spans="28:41" x14ac:dyDescent="0.55000000000000004">
      <c r="AB9950" s="276" t="s">
        <v>53944</v>
      </c>
      <c r="AC9950" s="277">
        <v>59827</v>
      </c>
      <c r="AE9950" s="246" t="s">
        <v>55290</v>
      </c>
      <c r="AF9950" s="247">
        <v>222913.5</v>
      </c>
      <c r="AH9950" s="226" t="s">
        <v>50215</v>
      </c>
      <c r="AI9950" s="227">
        <v>24098.16</v>
      </c>
      <c r="AK9950" s="207" t="s">
        <v>24027</v>
      </c>
      <c r="AL9950" s="208">
        <v>42772</v>
      </c>
      <c r="AM9950" s="93"/>
      <c r="AN9950" s="93"/>
      <c r="AO9950" s="93"/>
    </row>
    <row r="9951" spans="28:41" x14ac:dyDescent="0.55000000000000004">
      <c r="AB9951" s="276" t="s">
        <v>59896</v>
      </c>
      <c r="AC9951" s="277">
        <v>133890.06</v>
      </c>
      <c r="AE9951" s="246" t="s">
        <v>33910</v>
      </c>
      <c r="AF9951" s="247">
        <v>662.4</v>
      </c>
      <c r="AH9951" s="226" t="s">
        <v>53131</v>
      </c>
      <c r="AI9951" s="227">
        <v>4249</v>
      </c>
      <c r="AK9951" s="207" t="s">
        <v>24028</v>
      </c>
      <c r="AL9951" s="208">
        <v>16917.04</v>
      </c>
      <c r="AM9951" s="93"/>
      <c r="AN9951" s="93"/>
      <c r="AO9951" s="93"/>
    </row>
    <row r="9952" spans="28:41" x14ac:dyDescent="0.55000000000000004">
      <c r="AB9952" s="276" t="s">
        <v>68895</v>
      </c>
      <c r="AC9952" s="277">
        <v>82325.02</v>
      </c>
      <c r="AE9952" s="246" t="s">
        <v>24670</v>
      </c>
      <c r="AF9952" s="247">
        <v>64637.09</v>
      </c>
      <c r="AH9952" s="226" t="s">
        <v>53132</v>
      </c>
      <c r="AI9952" s="227">
        <v>2000</v>
      </c>
      <c r="AK9952" s="207" t="s">
        <v>24029</v>
      </c>
      <c r="AL9952" s="208">
        <v>22654.6</v>
      </c>
      <c r="AM9952" s="93"/>
      <c r="AN9952" s="93"/>
      <c r="AO9952" s="93"/>
    </row>
    <row r="9953" spans="28:41" x14ac:dyDescent="0.55000000000000004">
      <c r="AB9953" s="276" t="s">
        <v>68896</v>
      </c>
      <c r="AC9953" s="277">
        <v>55691</v>
      </c>
      <c r="AE9953" s="246" t="s">
        <v>55291</v>
      </c>
      <c r="AF9953" s="247">
        <v>182023.24</v>
      </c>
      <c r="AH9953" s="226" t="s">
        <v>45292</v>
      </c>
      <c r="AI9953" s="227">
        <v>56705</v>
      </c>
      <c r="AK9953" s="207" t="s">
        <v>24030</v>
      </c>
      <c r="AL9953" s="208">
        <v>6960.42</v>
      </c>
      <c r="AM9953" s="93"/>
      <c r="AN9953" s="93"/>
      <c r="AO9953" s="93"/>
    </row>
    <row r="9954" spans="28:41" x14ac:dyDescent="0.55000000000000004">
      <c r="AB9954" s="276" t="s">
        <v>68897</v>
      </c>
      <c r="AC9954" s="277">
        <v>15380.15</v>
      </c>
      <c r="AE9954" s="246" t="s">
        <v>56368</v>
      </c>
      <c r="AF9954" s="247">
        <v>10258.82</v>
      </c>
      <c r="AH9954" s="226" t="s">
        <v>45293</v>
      </c>
      <c r="AI9954" s="227">
        <v>37000</v>
      </c>
      <c r="AK9954" s="207" t="s">
        <v>24031</v>
      </c>
      <c r="AL9954" s="208">
        <v>3611.14</v>
      </c>
      <c r="AM9954" s="93"/>
      <c r="AN9954" s="93"/>
      <c r="AO9954" s="93"/>
    </row>
    <row r="9955" spans="28:41" x14ac:dyDescent="0.55000000000000004">
      <c r="AB9955" s="276" t="s">
        <v>59898</v>
      </c>
      <c r="AC9955" s="277">
        <v>113591.16</v>
      </c>
      <c r="AE9955" s="246" t="s">
        <v>64676</v>
      </c>
      <c r="AF9955" s="247">
        <v>3439</v>
      </c>
      <c r="AH9955" s="226" t="s">
        <v>45294</v>
      </c>
      <c r="AI9955" s="227">
        <v>2830.51</v>
      </c>
      <c r="AK9955" s="207" t="s">
        <v>24032</v>
      </c>
      <c r="AL9955" s="208">
        <v>1806.72</v>
      </c>
      <c r="AM9955" s="93"/>
      <c r="AN9955" s="93"/>
      <c r="AO9955" s="93"/>
    </row>
    <row r="9956" spans="28:41" x14ac:dyDescent="0.55000000000000004">
      <c r="AB9956" s="276" t="s">
        <v>43003</v>
      </c>
      <c r="AC9956" s="277">
        <v>95603.69</v>
      </c>
      <c r="AE9956" s="246" t="s">
        <v>24671</v>
      </c>
      <c r="AF9956" s="247">
        <v>3976.2</v>
      </c>
      <c r="AH9956" s="226" t="s">
        <v>50216</v>
      </c>
      <c r="AI9956" s="227">
        <v>5814.13</v>
      </c>
      <c r="AK9956" s="207" t="s">
        <v>24033</v>
      </c>
      <c r="AL9956" s="208">
        <v>3108.42</v>
      </c>
      <c r="AM9956" s="93"/>
      <c r="AN9956" s="93"/>
      <c r="AO9956" s="93"/>
    </row>
    <row r="9957" spans="28:41" x14ac:dyDescent="0.55000000000000004">
      <c r="AB9957" s="276" t="s">
        <v>59899</v>
      </c>
      <c r="AC9957" s="277">
        <v>54759.01</v>
      </c>
      <c r="AE9957" s="246" t="s">
        <v>63284</v>
      </c>
      <c r="AF9957" s="247">
        <v>212909.18</v>
      </c>
      <c r="AH9957" s="226" t="s">
        <v>50217</v>
      </c>
      <c r="AI9957" s="227">
        <v>444.79</v>
      </c>
      <c r="AK9957" s="207" t="s">
        <v>24034</v>
      </c>
      <c r="AL9957" s="208">
        <v>5886.65</v>
      </c>
      <c r="AM9957" s="93"/>
      <c r="AN9957" s="93"/>
      <c r="AO9957" s="93"/>
    </row>
    <row r="9958" spans="28:41" x14ac:dyDescent="0.55000000000000004">
      <c r="AB9958" s="276" t="s">
        <v>59900</v>
      </c>
      <c r="AC9958" s="277">
        <v>2397256</v>
      </c>
      <c r="AE9958" s="246" t="s">
        <v>35355</v>
      </c>
      <c r="AF9958" s="247">
        <v>8637.3700000000008</v>
      </c>
      <c r="AH9958" s="226" t="s">
        <v>24336</v>
      </c>
      <c r="AI9958" s="227">
        <v>5659</v>
      </c>
      <c r="AK9958" s="207" t="s">
        <v>24035</v>
      </c>
      <c r="AL9958" s="208">
        <v>20167.28</v>
      </c>
      <c r="AM9958" s="93"/>
      <c r="AN9958" s="93"/>
      <c r="AO9958" s="93"/>
    </row>
    <row r="9959" spans="28:41" x14ac:dyDescent="0.55000000000000004">
      <c r="AB9959" s="276" t="s">
        <v>68898</v>
      </c>
      <c r="AC9959" s="277">
        <v>140154.96</v>
      </c>
      <c r="AE9959" s="246" t="s">
        <v>47121</v>
      </c>
      <c r="AF9959" s="247">
        <v>221630.87</v>
      </c>
      <c r="AH9959" s="226" t="s">
        <v>24340</v>
      </c>
      <c r="AI9959" s="227">
        <v>29760.02</v>
      </c>
      <c r="AK9959" s="207" t="s">
        <v>24036</v>
      </c>
      <c r="AL9959" s="208">
        <v>796.5</v>
      </c>
      <c r="AM9959" s="93"/>
      <c r="AN9959" s="93"/>
      <c r="AO9959" s="93"/>
    </row>
    <row r="9960" spans="28:41" x14ac:dyDescent="0.55000000000000004">
      <c r="AB9960" s="276" t="s">
        <v>68899</v>
      </c>
      <c r="AC9960" s="277">
        <v>21066.880000000001</v>
      </c>
      <c r="AE9960" s="246" t="s">
        <v>63285</v>
      </c>
      <c r="AF9960" s="247">
        <v>-7245.5</v>
      </c>
      <c r="AH9960" s="226" t="s">
        <v>40498</v>
      </c>
      <c r="AI9960" s="227">
        <v>8560.25</v>
      </c>
      <c r="AK9960" s="207" t="s">
        <v>13900</v>
      </c>
      <c r="AL9960" s="208">
        <v>4000</v>
      </c>
      <c r="AM9960" s="93"/>
      <c r="AN9960" s="93"/>
      <c r="AO9960" s="93"/>
    </row>
    <row r="9961" spans="28:41" x14ac:dyDescent="0.55000000000000004">
      <c r="AB9961" s="276" t="s">
        <v>68900</v>
      </c>
      <c r="AC9961" s="277">
        <v>1611.62</v>
      </c>
      <c r="AE9961" s="246" t="s">
        <v>36521</v>
      </c>
      <c r="AF9961" s="247">
        <v>364011.53</v>
      </c>
      <c r="AH9961" s="226" t="s">
        <v>40499</v>
      </c>
      <c r="AI9961" s="227">
        <v>21853.58</v>
      </c>
      <c r="AK9961" s="207" t="s">
        <v>24037</v>
      </c>
      <c r="AL9961" s="208">
        <v>2200</v>
      </c>
      <c r="AM9961" s="93"/>
      <c r="AN9961" s="93"/>
      <c r="AO9961" s="93"/>
    </row>
    <row r="9962" spans="28:41" x14ac:dyDescent="0.55000000000000004">
      <c r="AB9962" s="276" t="s">
        <v>59901</v>
      </c>
      <c r="AC9962" s="277">
        <v>1637.5</v>
      </c>
      <c r="AE9962" s="246" t="s">
        <v>50238</v>
      </c>
      <c r="AF9962" s="247">
        <v>2699949.02</v>
      </c>
      <c r="AH9962" s="226" t="s">
        <v>40500</v>
      </c>
      <c r="AI9962" s="227">
        <v>9359.01</v>
      </c>
      <c r="AK9962" s="207" t="s">
        <v>24038</v>
      </c>
      <c r="AL9962" s="208">
        <v>134.88999999999999</v>
      </c>
      <c r="AM9962" s="93"/>
      <c r="AN9962" s="93"/>
      <c r="AO9962" s="93"/>
    </row>
    <row r="9963" spans="28:41" x14ac:dyDescent="0.55000000000000004">
      <c r="AB9963" s="276" t="s">
        <v>68901</v>
      </c>
      <c r="AC9963" s="277">
        <v>3715.75</v>
      </c>
      <c r="AE9963" s="246" t="s">
        <v>45328</v>
      </c>
      <c r="AF9963" s="247">
        <v>258973.76</v>
      </c>
      <c r="AH9963" s="226" t="s">
        <v>24341</v>
      </c>
      <c r="AI9963" s="227">
        <v>17952.63</v>
      </c>
      <c r="AK9963" s="207" t="s">
        <v>24039</v>
      </c>
      <c r="AL9963" s="208">
        <v>2500</v>
      </c>
      <c r="AM9963" s="93"/>
      <c r="AN9963" s="93"/>
      <c r="AO9963" s="93"/>
    </row>
    <row r="9964" spans="28:41" x14ac:dyDescent="0.55000000000000004">
      <c r="AB9964" s="276" t="s">
        <v>68902</v>
      </c>
      <c r="AC9964" s="277">
        <v>284.25</v>
      </c>
      <c r="AE9964" s="246" t="s">
        <v>61113</v>
      </c>
      <c r="AF9964" s="247">
        <v>63764</v>
      </c>
      <c r="AH9964" s="226" t="s">
        <v>24342</v>
      </c>
      <c r="AI9964" s="227">
        <v>2029.35</v>
      </c>
      <c r="AK9964" s="207" t="s">
        <v>24040</v>
      </c>
      <c r="AL9964" s="208">
        <v>44825.42</v>
      </c>
      <c r="AM9964" s="93"/>
      <c r="AN9964" s="93"/>
      <c r="AO9964" s="93"/>
    </row>
    <row r="9965" spans="28:41" x14ac:dyDescent="0.55000000000000004">
      <c r="AB9965" s="276" t="s">
        <v>70828</v>
      </c>
      <c r="AC9965" s="277">
        <v>28937.3</v>
      </c>
      <c r="AE9965" s="246" t="s">
        <v>64677</v>
      </c>
      <c r="AF9965" s="247">
        <v>1215.8399999999999</v>
      </c>
      <c r="AH9965" s="226" t="s">
        <v>24344</v>
      </c>
      <c r="AI9965" s="227">
        <v>6832.11</v>
      </c>
      <c r="AK9965" s="207" t="s">
        <v>24041</v>
      </c>
      <c r="AL9965" s="208">
        <v>3036.81</v>
      </c>
      <c r="AM9965" s="93"/>
      <c r="AN9965" s="93"/>
      <c r="AO9965" s="93"/>
    </row>
    <row r="9966" spans="28:41" x14ac:dyDescent="0.55000000000000004">
      <c r="AB9966" s="276" t="s">
        <v>70829</v>
      </c>
      <c r="AC9966" s="277">
        <v>2213.6999999999998</v>
      </c>
      <c r="AE9966" s="246" t="s">
        <v>42776</v>
      </c>
      <c r="AF9966" s="247">
        <v>7187.11</v>
      </c>
      <c r="AH9966" s="226" t="s">
        <v>36506</v>
      </c>
      <c r="AI9966" s="227">
        <v>10500.85</v>
      </c>
      <c r="AK9966" s="207" t="s">
        <v>24042</v>
      </c>
      <c r="AL9966" s="208">
        <v>55600.39</v>
      </c>
      <c r="AM9966" s="93"/>
      <c r="AN9966" s="93"/>
      <c r="AO9966" s="93"/>
    </row>
    <row r="9967" spans="28:41" x14ac:dyDescent="0.55000000000000004">
      <c r="AB9967" s="276" t="s">
        <v>70830</v>
      </c>
      <c r="AC9967" s="277">
        <v>6804</v>
      </c>
      <c r="AE9967" s="246" t="s">
        <v>42777</v>
      </c>
      <c r="AF9967" s="247">
        <v>549.82000000000005</v>
      </c>
      <c r="AH9967" s="226" t="s">
        <v>50218</v>
      </c>
      <c r="AI9967" s="227">
        <v>4477.2299999999996</v>
      </c>
      <c r="AK9967" s="207" t="s">
        <v>24043</v>
      </c>
      <c r="AL9967" s="208">
        <v>3165.14</v>
      </c>
      <c r="AM9967" s="93"/>
      <c r="AN9967" s="93"/>
      <c r="AO9967" s="93"/>
    </row>
    <row r="9968" spans="28:41" x14ac:dyDescent="0.55000000000000004">
      <c r="AB9968" s="276" t="s">
        <v>59254</v>
      </c>
      <c r="AC9968" s="277">
        <v>2000</v>
      </c>
      <c r="AE9968" s="246" t="s">
        <v>42778</v>
      </c>
      <c r="AF9968" s="247">
        <v>1760.85</v>
      </c>
      <c r="AH9968" s="226" t="s">
        <v>24346</v>
      </c>
      <c r="AI9968" s="227">
        <v>11415.21</v>
      </c>
      <c r="AK9968" s="207" t="s">
        <v>24044</v>
      </c>
      <c r="AL9968" s="208">
        <v>18455.099999999999</v>
      </c>
      <c r="AM9968" s="93"/>
      <c r="AN9968" s="93"/>
      <c r="AO9968" s="93"/>
    </row>
    <row r="9969" spans="28:41" x14ac:dyDescent="0.55000000000000004">
      <c r="AB9969" s="276" t="s">
        <v>36788</v>
      </c>
      <c r="AC9969" s="277">
        <v>-2060.41</v>
      </c>
      <c r="AE9969" s="246" t="s">
        <v>64678</v>
      </c>
      <c r="AF9969" s="247">
        <v>33.54</v>
      </c>
      <c r="AH9969" s="226" t="s">
        <v>48130</v>
      </c>
      <c r="AI9969" s="227">
        <v>33.78</v>
      </c>
      <c r="AK9969" s="207" t="s">
        <v>24045</v>
      </c>
      <c r="AL9969" s="208">
        <v>76091.02</v>
      </c>
      <c r="AM9969" s="93"/>
      <c r="AN9969" s="93"/>
      <c r="AO9969" s="93"/>
    </row>
    <row r="9970" spans="28:41" x14ac:dyDescent="0.55000000000000004">
      <c r="AB9970" s="276" t="s">
        <v>39568</v>
      </c>
      <c r="AC9970" s="277">
        <v>-577.98</v>
      </c>
      <c r="AE9970" s="246" t="s">
        <v>59739</v>
      </c>
      <c r="AF9970" s="247">
        <v>3016.86</v>
      </c>
      <c r="AH9970" s="226" t="s">
        <v>36507</v>
      </c>
      <c r="AI9970" s="227">
        <v>19800</v>
      </c>
      <c r="AK9970" s="207" t="s">
        <v>24046</v>
      </c>
      <c r="AL9970" s="208">
        <v>11403</v>
      </c>
      <c r="AM9970" s="93"/>
      <c r="AN9970" s="93"/>
      <c r="AO9970" s="93"/>
    </row>
    <row r="9971" spans="28:41" x14ac:dyDescent="0.55000000000000004">
      <c r="AB9971" s="276" t="s">
        <v>45707</v>
      </c>
      <c r="AC9971" s="277">
        <v>-5220</v>
      </c>
      <c r="AE9971" s="246" t="s">
        <v>64679</v>
      </c>
      <c r="AF9971" s="247">
        <v>428.81</v>
      </c>
      <c r="AH9971" s="226" t="s">
        <v>47102</v>
      </c>
      <c r="AI9971" s="227">
        <v>4767.4399999999996</v>
      </c>
      <c r="AK9971" s="207" t="s">
        <v>24047</v>
      </c>
      <c r="AL9971" s="208">
        <v>48903.9</v>
      </c>
      <c r="AM9971" s="93"/>
      <c r="AN9971" s="93"/>
      <c r="AO9971" s="93"/>
    </row>
    <row r="9972" spans="28:41" x14ac:dyDescent="0.55000000000000004">
      <c r="AB9972" s="276" t="s">
        <v>28890</v>
      </c>
      <c r="AC9972" s="277">
        <v>-133.49</v>
      </c>
      <c r="AE9972" s="246" t="s">
        <v>47122</v>
      </c>
      <c r="AF9972" s="247">
        <v>1593.18</v>
      </c>
      <c r="AH9972" s="226" t="s">
        <v>40501</v>
      </c>
      <c r="AI9972" s="227">
        <v>46683.74</v>
      </c>
      <c r="AK9972" s="207" t="s">
        <v>24048</v>
      </c>
      <c r="AL9972" s="208">
        <v>3595.94</v>
      </c>
      <c r="AM9972" s="93"/>
      <c r="AN9972" s="93"/>
      <c r="AO9972" s="93"/>
    </row>
    <row r="9973" spans="28:41" x14ac:dyDescent="0.55000000000000004">
      <c r="AB9973" s="276" t="s">
        <v>34245</v>
      </c>
      <c r="AC9973" s="277">
        <v>-504.8</v>
      </c>
      <c r="AE9973" s="246" t="s">
        <v>48141</v>
      </c>
      <c r="AF9973" s="247">
        <v>51.17</v>
      </c>
      <c r="AH9973" s="226" t="s">
        <v>47103</v>
      </c>
      <c r="AI9973" s="227">
        <v>4867.8</v>
      </c>
      <c r="AK9973" s="207" t="s">
        <v>24049</v>
      </c>
      <c r="AL9973" s="208">
        <v>10602.33</v>
      </c>
      <c r="AM9973" s="93"/>
      <c r="AN9973" s="93"/>
      <c r="AO9973" s="93"/>
    </row>
    <row r="9974" spans="28:41" x14ac:dyDescent="0.55000000000000004">
      <c r="AB9974" s="276" t="s">
        <v>34247</v>
      </c>
      <c r="AC9974" s="277">
        <v>-40.86</v>
      </c>
      <c r="AE9974" s="246" t="s">
        <v>48142</v>
      </c>
      <c r="AF9974" s="247">
        <v>425.98</v>
      </c>
      <c r="AH9974" s="226" t="s">
        <v>40502</v>
      </c>
      <c r="AI9974" s="227">
        <v>68490.84</v>
      </c>
      <c r="AK9974" s="207" t="s">
        <v>24050</v>
      </c>
      <c r="AL9974" s="208">
        <v>6263.52</v>
      </c>
      <c r="AM9974" s="93"/>
      <c r="AN9974" s="93"/>
      <c r="AO9974" s="93"/>
    </row>
    <row r="9975" spans="28:41" x14ac:dyDescent="0.55000000000000004">
      <c r="AB9975" s="276" t="s">
        <v>58697</v>
      </c>
      <c r="AC9975" s="277">
        <v>4666.25</v>
      </c>
      <c r="AE9975" s="246" t="s">
        <v>63286</v>
      </c>
      <c r="AF9975" s="247">
        <v>2335.38</v>
      </c>
      <c r="AH9975" s="226" t="s">
        <v>47104</v>
      </c>
      <c r="AI9975" s="227">
        <v>2562.9499999999998</v>
      </c>
      <c r="AK9975" s="207" t="s">
        <v>24051</v>
      </c>
      <c r="AL9975" s="208">
        <v>1000</v>
      </c>
      <c r="AM9975" s="93"/>
      <c r="AN9975" s="93"/>
      <c r="AO9975" s="93"/>
    </row>
    <row r="9976" spans="28:41" x14ac:dyDescent="0.55000000000000004">
      <c r="AB9976" s="276" t="s">
        <v>28891</v>
      </c>
      <c r="AC9976" s="277">
        <v>8144.24</v>
      </c>
      <c r="AE9976" s="246" t="s">
        <v>48143</v>
      </c>
      <c r="AF9976" s="247">
        <v>1581.26</v>
      </c>
      <c r="AH9976" s="226" t="s">
        <v>47105</v>
      </c>
      <c r="AI9976" s="227">
        <v>6712.17</v>
      </c>
      <c r="AK9976" s="207" t="s">
        <v>24052</v>
      </c>
      <c r="AL9976" s="208">
        <v>88834</v>
      </c>
      <c r="AM9976" s="93"/>
      <c r="AN9976" s="93"/>
      <c r="AO9976" s="93"/>
    </row>
    <row r="9977" spans="28:41" x14ac:dyDescent="0.55000000000000004">
      <c r="AB9977" s="276" t="s">
        <v>45708</v>
      </c>
      <c r="AC9977" s="277">
        <v>299983.05</v>
      </c>
      <c r="AE9977" s="246" t="s">
        <v>63287</v>
      </c>
      <c r="AF9977" s="247">
        <v>-5.08</v>
      </c>
      <c r="AH9977" s="226" t="s">
        <v>50219</v>
      </c>
      <c r="AI9977" s="227">
        <v>41690.089999999997</v>
      </c>
      <c r="AK9977" s="207" t="s">
        <v>24053</v>
      </c>
      <c r="AL9977" s="208">
        <v>5120</v>
      </c>
      <c r="AM9977" s="93"/>
      <c r="AN9977" s="93"/>
      <c r="AO9977" s="93"/>
    </row>
    <row r="9978" spans="28:41" x14ac:dyDescent="0.55000000000000004">
      <c r="AB9978" s="276" t="s">
        <v>48318</v>
      </c>
      <c r="AC9978" s="277">
        <v>26564.79</v>
      </c>
      <c r="AE9978" s="246" t="s">
        <v>56369</v>
      </c>
      <c r="AF9978" s="247">
        <v>1480.41</v>
      </c>
      <c r="AH9978" s="226" t="s">
        <v>40503</v>
      </c>
      <c r="AI9978" s="227">
        <v>13382.36</v>
      </c>
      <c r="AK9978" s="207" t="s">
        <v>24054</v>
      </c>
      <c r="AL9978" s="208">
        <v>1533.84</v>
      </c>
      <c r="AM9978" s="93"/>
      <c r="AN9978" s="93"/>
      <c r="AO9978" s="93"/>
    </row>
    <row r="9979" spans="28:41" x14ac:dyDescent="0.55000000000000004">
      <c r="AB9979" s="276" t="s">
        <v>47318</v>
      </c>
      <c r="AC9979" s="277">
        <v>315109.64</v>
      </c>
      <c r="AE9979" s="246" t="s">
        <v>57662</v>
      </c>
      <c r="AF9979" s="247">
        <v>5852.51</v>
      </c>
      <c r="AH9979" s="226" t="s">
        <v>40504</v>
      </c>
      <c r="AI9979" s="227">
        <v>143548.68</v>
      </c>
      <c r="AK9979" s="207" t="s">
        <v>24055</v>
      </c>
      <c r="AL9979" s="208">
        <v>7304.76</v>
      </c>
      <c r="AM9979" s="93"/>
      <c r="AN9979" s="93"/>
      <c r="AO9979" s="93"/>
    </row>
    <row r="9980" spans="28:41" x14ac:dyDescent="0.55000000000000004">
      <c r="AB9980" s="276" t="s">
        <v>68903</v>
      </c>
      <c r="AC9980" s="277">
        <v>7311.97</v>
      </c>
      <c r="AE9980" s="246" t="s">
        <v>56370</v>
      </c>
      <c r="AF9980" s="247">
        <v>560.94000000000005</v>
      </c>
      <c r="AH9980" s="226" t="s">
        <v>50220</v>
      </c>
      <c r="AI9980" s="227">
        <v>5889.95</v>
      </c>
      <c r="AK9980" s="207" t="s">
        <v>24056</v>
      </c>
      <c r="AL9980" s="208">
        <v>1291.95</v>
      </c>
      <c r="AM9980" s="93"/>
      <c r="AN9980" s="93"/>
      <c r="AO9980" s="93"/>
    </row>
    <row r="9981" spans="28:41" x14ac:dyDescent="0.55000000000000004">
      <c r="AB9981" s="276" t="s">
        <v>68904</v>
      </c>
      <c r="AC9981" s="277">
        <v>311450.43</v>
      </c>
      <c r="AE9981" s="246" t="s">
        <v>64680</v>
      </c>
      <c r="AF9981" s="247">
        <v>29.27</v>
      </c>
      <c r="AH9981" s="226" t="s">
        <v>50221</v>
      </c>
      <c r="AI9981" s="227">
        <v>450.6</v>
      </c>
      <c r="AK9981" s="207" t="s">
        <v>24057</v>
      </c>
      <c r="AL9981" s="208">
        <v>5170.59</v>
      </c>
      <c r="AM9981" s="93"/>
      <c r="AN9981" s="93"/>
      <c r="AO9981" s="93"/>
    </row>
    <row r="9982" spans="28:41" x14ac:dyDescent="0.55000000000000004">
      <c r="AB9982" s="276" t="s">
        <v>68905</v>
      </c>
      <c r="AC9982" s="277">
        <v>11910.64</v>
      </c>
      <c r="AE9982" s="246" t="s">
        <v>63288</v>
      </c>
      <c r="AF9982" s="247">
        <v>1270.93</v>
      </c>
      <c r="AH9982" s="226" t="s">
        <v>45295</v>
      </c>
      <c r="AI9982" s="227">
        <v>4000</v>
      </c>
      <c r="AK9982" s="207" t="s">
        <v>24058</v>
      </c>
      <c r="AL9982" s="208">
        <v>2282.71</v>
      </c>
      <c r="AM9982" s="93"/>
      <c r="AN9982" s="93"/>
      <c r="AO9982" s="93"/>
    </row>
    <row r="9983" spans="28:41" x14ac:dyDescent="0.55000000000000004">
      <c r="AB9983" s="276" t="s">
        <v>68906</v>
      </c>
      <c r="AC9983" s="277">
        <v>32276.28</v>
      </c>
      <c r="AE9983" s="246" t="s">
        <v>59152</v>
      </c>
      <c r="AF9983" s="247">
        <v>157.13999999999999</v>
      </c>
      <c r="AH9983" s="226" t="s">
        <v>45296</v>
      </c>
      <c r="AI9983" s="227">
        <v>306</v>
      </c>
      <c r="AK9983" s="207" t="s">
        <v>24059</v>
      </c>
      <c r="AL9983" s="208">
        <v>91.09</v>
      </c>
      <c r="AM9983" s="93"/>
      <c r="AN9983" s="93"/>
      <c r="AO9983" s="93"/>
    </row>
    <row r="9984" spans="28:41" x14ac:dyDescent="0.55000000000000004">
      <c r="AB9984" s="276" t="s">
        <v>68907</v>
      </c>
      <c r="AC9984" s="277">
        <v>9339.5300000000007</v>
      </c>
      <c r="AE9984" s="246" t="s">
        <v>56371</v>
      </c>
      <c r="AF9984" s="247">
        <v>15779.45</v>
      </c>
      <c r="AH9984" s="226" t="s">
        <v>45297</v>
      </c>
      <c r="AI9984" s="227">
        <v>91000</v>
      </c>
      <c r="AK9984" s="207" t="s">
        <v>24060</v>
      </c>
      <c r="AL9984" s="208">
        <v>427.5</v>
      </c>
      <c r="AM9984" s="93"/>
      <c r="AN9984" s="93"/>
      <c r="AO9984" s="93"/>
    </row>
    <row r="9985" spans="28:41" x14ac:dyDescent="0.55000000000000004">
      <c r="AB9985" s="276" t="s">
        <v>68908</v>
      </c>
      <c r="AC9985" s="277">
        <v>116395.04</v>
      </c>
      <c r="AE9985" s="246" t="s">
        <v>55292</v>
      </c>
      <c r="AF9985" s="247">
        <v>88501.63</v>
      </c>
      <c r="AH9985" s="226" t="s">
        <v>49041</v>
      </c>
      <c r="AI9985" s="227">
        <v>152.38</v>
      </c>
      <c r="AK9985" s="207" t="s">
        <v>24061</v>
      </c>
      <c r="AL9985" s="208">
        <v>17716.23</v>
      </c>
      <c r="AM9985" s="93"/>
      <c r="AN9985" s="93"/>
      <c r="AO9985" s="93"/>
    </row>
    <row r="9986" spans="28:41" x14ac:dyDescent="0.55000000000000004">
      <c r="AB9986" s="276" t="s">
        <v>68909</v>
      </c>
      <c r="AC9986" s="277">
        <v>1337.81</v>
      </c>
      <c r="AE9986" s="246" t="s">
        <v>55293</v>
      </c>
      <c r="AF9986" s="247">
        <v>7977.66</v>
      </c>
      <c r="AH9986" s="226" t="s">
        <v>49042</v>
      </c>
      <c r="AI9986" s="227">
        <v>4079.36</v>
      </c>
      <c r="AK9986" s="207" t="s">
        <v>24062</v>
      </c>
      <c r="AL9986" s="208">
        <v>770</v>
      </c>
      <c r="AM9986" s="93"/>
      <c r="AN9986" s="93"/>
      <c r="AO9986" s="93"/>
    </row>
    <row r="9987" spans="28:41" x14ac:dyDescent="0.55000000000000004">
      <c r="AB9987" s="276" t="s">
        <v>68910</v>
      </c>
      <c r="AC9987" s="277">
        <v>56055.13</v>
      </c>
      <c r="AE9987" s="246" t="s">
        <v>55294</v>
      </c>
      <c r="AF9987" s="247">
        <v>23315.52</v>
      </c>
      <c r="AH9987" s="226" t="s">
        <v>49043</v>
      </c>
      <c r="AI9987" s="227">
        <v>4657.33</v>
      </c>
      <c r="AK9987" s="207" t="s">
        <v>24063</v>
      </c>
      <c r="AL9987" s="208">
        <v>25000</v>
      </c>
      <c r="AM9987" s="93"/>
      <c r="AN9987" s="93"/>
      <c r="AO9987" s="93"/>
    </row>
    <row r="9988" spans="28:41" x14ac:dyDescent="0.55000000000000004">
      <c r="AB9988" s="276" t="s">
        <v>68911</v>
      </c>
      <c r="AC9988" s="277">
        <v>251800</v>
      </c>
      <c r="AE9988" s="246" t="s">
        <v>64681</v>
      </c>
      <c r="AF9988" s="247">
        <v>763.26</v>
      </c>
      <c r="AH9988" s="226" t="s">
        <v>24365</v>
      </c>
      <c r="AI9988" s="227">
        <v>25539.93</v>
      </c>
      <c r="AK9988" s="207" t="s">
        <v>24064</v>
      </c>
      <c r="AL9988" s="208">
        <v>88834</v>
      </c>
      <c r="AM9988" s="93"/>
      <c r="AN9988" s="93"/>
      <c r="AO9988" s="93"/>
    </row>
    <row r="9989" spans="28:41" x14ac:dyDescent="0.55000000000000004">
      <c r="AB9989" s="276" t="s">
        <v>68912</v>
      </c>
      <c r="AC9989" s="277">
        <v>16240</v>
      </c>
      <c r="AE9989" s="246" t="s">
        <v>49055</v>
      </c>
      <c r="AF9989" s="247">
        <v>85651.68</v>
      </c>
      <c r="AH9989" s="226" t="s">
        <v>48131</v>
      </c>
      <c r="AI9989" s="227">
        <v>467</v>
      </c>
      <c r="AK9989" s="207" t="s">
        <v>24065</v>
      </c>
      <c r="AL9989" s="208">
        <v>5120</v>
      </c>
      <c r="AM9989" s="93"/>
      <c r="AN9989" s="93"/>
      <c r="AO9989" s="93"/>
    </row>
    <row r="9990" spans="28:41" x14ac:dyDescent="0.55000000000000004">
      <c r="AB9990" s="276" t="s">
        <v>63820</v>
      </c>
      <c r="AC9990" s="277">
        <v>61949.17</v>
      </c>
      <c r="AE9990" s="246" t="s">
        <v>47123</v>
      </c>
      <c r="AF9990" s="247">
        <v>2602.71</v>
      </c>
      <c r="AH9990" s="226" t="s">
        <v>48132</v>
      </c>
      <c r="AI9990" s="227">
        <v>43333.279999999999</v>
      </c>
      <c r="AK9990" s="207" t="s">
        <v>24066</v>
      </c>
      <c r="AL9990" s="208">
        <v>58029.919999999998</v>
      </c>
      <c r="AM9990" s="93"/>
      <c r="AN9990" s="93"/>
      <c r="AO9990" s="93"/>
    </row>
    <row r="9991" spans="28:41" x14ac:dyDescent="0.55000000000000004">
      <c r="AB9991" s="276" t="s">
        <v>63821</v>
      </c>
      <c r="AC9991" s="277">
        <v>145452.45000000001</v>
      </c>
      <c r="AE9991" s="246" t="s">
        <v>55295</v>
      </c>
      <c r="AF9991" s="247">
        <v>20207.64</v>
      </c>
      <c r="AH9991" s="226" t="s">
        <v>53133</v>
      </c>
      <c r="AI9991" s="227">
        <v>90.38</v>
      </c>
      <c r="AK9991" s="207" t="s">
        <v>24067</v>
      </c>
      <c r="AL9991" s="208">
        <v>1533.84</v>
      </c>
      <c r="AM9991" s="93"/>
      <c r="AN9991" s="93"/>
      <c r="AO9991" s="93"/>
    </row>
    <row r="9992" spans="28:41" x14ac:dyDescent="0.55000000000000004">
      <c r="AB9992" s="276" t="s">
        <v>63822</v>
      </c>
      <c r="AC9992" s="277">
        <v>2924.06</v>
      </c>
      <c r="AE9992" s="246" t="s">
        <v>63289</v>
      </c>
      <c r="AF9992" s="247">
        <v>6740.15</v>
      </c>
      <c r="AH9992" s="226" t="s">
        <v>39325</v>
      </c>
      <c r="AI9992" s="227">
        <v>61663.3</v>
      </c>
      <c r="AK9992" s="207" t="s">
        <v>24068</v>
      </c>
      <c r="AL9992" s="208">
        <v>16917.04</v>
      </c>
      <c r="AM9992" s="93"/>
      <c r="AN9992" s="93"/>
      <c r="AO9992" s="93"/>
    </row>
    <row r="9993" spans="28:41" x14ac:dyDescent="0.55000000000000004">
      <c r="AB9993" s="276" t="s">
        <v>68913</v>
      </c>
      <c r="AC9993" s="277">
        <v>24000</v>
      </c>
      <c r="AE9993" s="246" t="s">
        <v>62472</v>
      </c>
      <c r="AF9993" s="247">
        <v>41594.370000000003</v>
      </c>
      <c r="AH9993" s="226" t="s">
        <v>48133</v>
      </c>
      <c r="AI9993" s="227">
        <v>25143.599999999999</v>
      </c>
      <c r="AK9993" s="207" t="s">
        <v>13901</v>
      </c>
      <c r="AL9993" s="208">
        <v>10535.01</v>
      </c>
      <c r="AM9993" s="93"/>
      <c r="AN9993" s="93"/>
      <c r="AO9993" s="93"/>
    </row>
    <row r="9994" spans="28:41" x14ac:dyDescent="0.55000000000000004">
      <c r="AB9994" s="276" t="s">
        <v>68914</v>
      </c>
      <c r="AC9994" s="277">
        <v>197685.46</v>
      </c>
      <c r="AE9994" s="246" t="s">
        <v>62970</v>
      </c>
      <c r="AF9994" s="247">
        <v>17222.59</v>
      </c>
      <c r="AH9994" s="226" t="s">
        <v>50222</v>
      </c>
      <c r="AI9994" s="227">
        <v>13500</v>
      </c>
      <c r="AK9994" s="207" t="s">
        <v>24069</v>
      </c>
      <c r="AL9994" s="208">
        <v>22654.6</v>
      </c>
      <c r="AM9994" s="93"/>
      <c r="AN9994" s="93"/>
      <c r="AO9994" s="93"/>
    </row>
    <row r="9995" spans="28:41" x14ac:dyDescent="0.55000000000000004">
      <c r="AB9995" s="276" t="s">
        <v>63823</v>
      </c>
      <c r="AC9995" s="277">
        <v>4425.8500000000004</v>
      </c>
      <c r="AE9995" s="246" t="s">
        <v>62473</v>
      </c>
      <c r="AF9995" s="247">
        <v>11732.56</v>
      </c>
      <c r="AH9995" s="226" t="s">
        <v>53134</v>
      </c>
      <c r="AI9995" s="227">
        <v>1445</v>
      </c>
      <c r="AK9995" s="207" t="s">
        <v>24070</v>
      </c>
      <c r="AL9995" s="208">
        <v>11282.73</v>
      </c>
      <c r="AM9995" s="93"/>
      <c r="AN9995" s="93"/>
      <c r="AO9995" s="93"/>
    </row>
    <row r="9996" spans="28:41" x14ac:dyDescent="0.55000000000000004">
      <c r="AB9996" s="276" t="s">
        <v>63824</v>
      </c>
      <c r="AC9996" s="277">
        <v>38420.050000000003</v>
      </c>
      <c r="AE9996" s="246" t="s">
        <v>61520</v>
      </c>
      <c r="AF9996" s="247">
        <v>51322.85</v>
      </c>
      <c r="AH9996" s="226" t="s">
        <v>48134</v>
      </c>
      <c r="AI9996" s="227">
        <v>34412.85</v>
      </c>
      <c r="AK9996" s="207" t="s">
        <v>24071</v>
      </c>
      <c r="AL9996" s="208">
        <v>7231.99</v>
      </c>
      <c r="AM9996" s="93"/>
      <c r="AN9996" s="93"/>
      <c r="AO9996" s="93"/>
    </row>
    <row r="9997" spans="28:41" x14ac:dyDescent="0.55000000000000004">
      <c r="AB9997" s="276" t="s">
        <v>68915</v>
      </c>
      <c r="AC9997" s="277">
        <v>269470.68</v>
      </c>
      <c r="AE9997" s="246" t="s">
        <v>45329</v>
      </c>
      <c r="AF9997" s="247">
        <v>522.76</v>
      </c>
      <c r="AH9997" s="226" t="s">
        <v>45298</v>
      </c>
      <c r="AI9997" s="227">
        <v>41066</v>
      </c>
      <c r="AK9997" s="207" t="s">
        <v>24072</v>
      </c>
      <c r="AL9997" s="208">
        <v>1953</v>
      </c>
      <c r="AM9997" s="93"/>
      <c r="AN9997" s="93"/>
      <c r="AO9997" s="93"/>
    </row>
    <row r="9998" spans="28:41" x14ac:dyDescent="0.55000000000000004">
      <c r="AB9998" s="276" t="s">
        <v>68916</v>
      </c>
      <c r="AC9998" s="277">
        <v>3144.11</v>
      </c>
      <c r="AE9998" s="246" t="s">
        <v>62728</v>
      </c>
      <c r="AF9998" s="247">
        <v>192</v>
      </c>
      <c r="AH9998" s="226" t="s">
        <v>42751</v>
      </c>
      <c r="AI9998" s="227">
        <v>29300</v>
      </c>
      <c r="AK9998" s="207" t="s">
        <v>24073</v>
      </c>
      <c r="AL9998" s="208">
        <v>1806.72</v>
      </c>
      <c r="AM9998" s="93"/>
      <c r="AN9998" s="93"/>
      <c r="AO9998" s="93"/>
    </row>
    <row r="9999" spans="28:41" x14ac:dyDescent="0.55000000000000004">
      <c r="AB9999" s="276" t="s">
        <v>68917</v>
      </c>
      <c r="AC9999" s="277">
        <v>527.57000000000005</v>
      </c>
      <c r="AE9999" s="246" t="s">
        <v>64682</v>
      </c>
      <c r="AF9999" s="247">
        <v>4368</v>
      </c>
      <c r="AH9999" s="226" t="s">
        <v>42752</v>
      </c>
      <c r="AI9999" s="227">
        <v>2126.79</v>
      </c>
      <c r="AK9999" s="207" t="s">
        <v>13902</v>
      </c>
      <c r="AL9999" s="208">
        <v>17149.73</v>
      </c>
      <c r="AM9999" s="93"/>
      <c r="AN9999" s="93"/>
      <c r="AO9999" s="93"/>
    </row>
    <row r="10000" spans="28:41" x14ac:dyDescent="0.55000000000000004">
      <c r="AB10000" s="276" t="s">
        <v>56639</v>
      </c>
      <c r="AC10000" s="277">
        <v>80168.41</v>
      </c>
      <c r="AE10000" s="246" t="s">
        <v>45330</v>
      </c>
      <c r="AF10000" s="247">
        <v>4185.12</v>
      </c>
      <c r="AH10000" s="226" t="s">
        <v>24390</v>
      </c>
      <c r="AI10000" s="227">
        <v>9590.1</v>
      </c>
      <c r="AK10000" s="207" t="s">
        <v>24074</v>
      </c>
      <c r="AL10000" s="208">
        <v>22599.47</v>
      </c>
      <c r="AM10000" s="93"/>
      <c r="AN10000" s="93"/>
      <c r="AO10000" s="93"/>
    </row>
    <row r="10001" spans="28:41" x14ac:dyDescent="0.55000000000000004">
      <c r="AB10001" s="276" t="s">
        <v>56640</v>
      </c>
      <c r="AC10001" s="277">
        <v>15825.25</v>
      </c>
      <c r="AE10001" s="246" t="s">
        <v>61521</v>
      </c>
      <c r="AF10001" s="247">
        <v>10222.77</v>
      </c>
      <c r="AH10001" s="226" t="s">
        <v>35326</v>
      </c>
      <c r="AI10001" s="227">
        <v>1041</v>
      </c>
      <c r="AK10001" s="207" t="s">
        <v>24075</v>
      </c>
      <c r="AL10001" s="208">
        <v>28549.84</v>
      </c>
      <c r="AM10001" s="93"/>
      <c r="AN10001" s="93"/>
      <c r="AO10001" s="93"/>
    </row>
    <row r="10002" spans="28:41" x14ac:dyDescent="0.55000000000000004">
      <c r="AB10002" s="276" t="s">
        <v>56641</v>
      </c>
      <c r="AC10002" s="277">
        <v>7364.14</v>
      </c>
      <c r="AE10002" s="246" t="s">
        <v>61522</v>
      </c>
      <c r="AF10002" s="247">
        <v>551.59</v>
      </c>
      <c r="AH10002" s="226" t="s">
        <v>36508</v>
      </c>
      <c r="AI10002" s="227">
        <v>131</v>
      </c>
      <c r="AK10002" s="207" t="s">
        <v>24076</v>
      </c>
      <c r="AL10002" s="208">
        <v>796.5</v>
      </c>
      <c r="AM10002" s="93"/>
      <c r="AN10002" s="93"/>
      <c r="AO10002" s="93"/>
    </row>
    <row r="10003" spans="28:41" x14ac:dyDescent="0.55000000000000004">
      <c r="AB10003" s="276" t="s">
        <v>56642</v>
      </c>
      <c r="AC10003" s="277">
        <v>21982.53</v>
      </c>
      <c r="AE10003" s="246" t="s">
        <v>63290</v>
      </c>
      <c r="AF10003" s="247">
        <v>1799.47</v>
      </c>
      <c r="AH10003" s="226" t="s">
        <v>45299</v>
      </c>
      <c r="AI10003" s="227">
        <v>65</v>
      </c>
      <c r="AK10003" s="207" t="s">
        <v>13903</v>
      </c>
      <c r="AL10003" s="208">
        <v>12640.78</v>
      </c>
      <c r="AM10003" s="93"/>
      <c r="AN10003" s="93"/>
      <c r="AO10003" s="93"/>
    </row>
    <row r="10004" spans="28:41" x14ac:dyDescent="0.55000000000000004">
      <c r="AB10004" s="276" t="s">
        <v>56643</v>
      </c>
      <c r="AC10004" s="277">
        <v>499.17</v>
      </c>
      <c r="AE10004" s="246" t="s">
        <v>63291</v>
      </c>
      <c r="AF10004" s="247">
        <v>246</v>
      </c>
      <c r="AH10004" s="226" t="s">
        <v>42753</v>
      </c>
      <c r="AI10004" s="227">
        <v>1877</v>
      </c>
      <c r="AK10004" s="207" t="s">
        <v>24077</v>
      </c>
      <c r="AL10004" s="208">
        <v>3925</v>
      </c>
      <c r="AM10004" s="93"/>
      <c r="AN10004" s="93"/>
      <c r="AO10004" s="93"/>
    </row>
    <row r="10005" spans="28:41" x14ac:dyDescent="0.55000000000000004">
      <c r="AB10005" s="276" t="s">
        <v>53954</v>
      </c>
      <c r="AC10005" s="277">
        <v>252292</v>
      </c>
      <c r="AE10005" s="246" t="s">
        <v>62729</v>
      </c>
      <c r="AF10005" s="247">
        <v>8260.5</v>
      </c>
      <c r="AH10005" s="226" t="s">
        <v>35327</v>
      </c>
      <c r="AI10005" s="227">
        <v>14166.67</v>
      </c>
      <c r="AK10005" s="207" t="s">
        <v>24078</v>
      </c>
      <c r="AL10005" s="208">
        <v>4533.75</v>
      </c>
      <c r="AM10005" s="93"/>
      <c r="AN10005" s="93"/>
      <c r="AO10005" s="93"/>
    </row>
    <row r="10006" spans="28:41" x14ac:dyDescent="0.55000000000000004">
      <c r="AB10006" s="276" t="s">
        <v>68918</v>
      </c>
      <c r="AC10006" s="277">
        <v>9971.36</v>
      </c>
      <c r="AE10006" s="246" t="s">
        <v>58618</v>
      </c>
      <c r="AF10006" s="247">
        <v>27077.72</v>
      </c>
      <c r="AH10006" s="226" t="s">
        <v>36509</v>
      </c>
      <c r="AI10006" s="227">
        <v>13797</v>
      </c>
      <c r="AK10006" s="207" t="s">
        <v>24079</v>
      </c>
      <c r="AL10006" s="208">
        <v>2200</v>
      </c>
      <c r="AM10006" s="93"/>
      <c r="AN10006" s="93"/>
      <c r="AO10006" s="93"/>
    </row>
    <row r="10007" spans="28:41" x14ac:dyDescent="0.55000000000000004">
      <c r="AB10007" s="276" t="s">
        <v>56644</v>
      </c>
      <c r="AC10007" s="277">
        <v>35965.269999999997</v>
      </c>
      <c r="AE10007" s="246" t="s">
        <v>58619</v>
      </c>
      <c r="AF10007" s="247">
        <v>2071.48</v>
      </c>
      <c r="AH10007" s="226" t="s">
        <v>42754</v>
      </c>
      <c r="AI10007" s="227">
        <v>16100</v>
      </c>
      <c r="AK10007" s="207" t="s">
        <v>24080</v>
      </c>
      <c r="AL10007" s="208">
        <v>873.27</v>
      </c>
      <c r="AM10007" s="93"/>
      <c r="AN10007" s="93"/>
      <c r="AO10007" s="93"/>
    </row>
    <row r="10008" spans="28:41" x14ac:dyDescent="0.55000000000000004">
      <c r="AB10008" s="276" t="s">
        <v>55475</v>
      </c>
      <c r="AC10008" s="277">
        <v>19199.34</v>
      </c>
      <c r="AE10008" s="246" t="s">
        <v>62730</v>
      </c>
      <c r="AF10008" s="247">
        <v>2923.13</v>
      </c>
      <c r="AH10008" s="226" t="s">
        <v>53135</v>
      </c>
      <c r="AI10008" s="227">
        <v>2952.31</v>
      </c>
      <c r="AK10008" s="207" t="s">
        <v>24081</v>
      </c>
      <c r="AL10008" s="208">
        <v>134.88999999999999</v>
      </c>
      <c r="AM10008" s="93"/>
      <c r="AN10008" s="93"/>
      <c r="AO10008" s="93"/>
    </row>
    <row r="10009" spans="28:41" x14ac:dyDescent="0.55000000000000004">
      <c r="AB10009" s="276" t="s">
        <v>55476</v>
      </c>
      <c r="AC10009" s="277">
        <v>573089.62</v>
      </c>
      <c r="AE10009" s="246" t="s">
        <v>64683</v>
      </c>
      <c r="AF10009" s="247">
        <v>108.09</v>
      </c>
      <c r="AH10009" s="226" t="s">
        <v>53136</v>
      </c>
      <c r="AI10009" s="227">
        <v>210.93</v>
      </c>
      <c r="AK10009" s="207" t="s">
        <v>24082</v>
      </c>
      <c r="AL10009" s="208">
        <v>3500</v>
      </c>
      <c r="AM10009" s="93"/>
      <c r="AN10009" s="93"/>
      <c r="AO10009" s="93"/>
    </row>
    <row r="10010" spans="28:41" x14ac:dyDescent="0.55000000000000004">
      <c r="AB10010" s="276" t="s">
        <v>56645</v>
      </c>
      <c r="AC10010" s="277">
        <v>4815.5600000000004</v>
      </c>
      <c r="AE10010" s="246" t="s">
        <v>63292</v>
      </c>
      <c r="AF10010" s="247">
        <v>6237.66</v>
      </c>
      <c r="AH10010" s="226" t="s">
        <v>35328</v>
      </c>
      <c r="AI10010" s="227">
        <v>34511.279999999999</v>
      </c>
      <c r="AK10010" s="207" t="s">
        <v>24083</v>
      </c>
      <c r="AL10010" s="208">
        <v>149001.32999999999</v>
      </c>
      <c r="AM10010" s="93"/>
      <c r="AN10010" s="93"/>
      <c r="AO10010" s="93"/>
    </row>
    <row r="10011" spans="28:41" x14ac:dyDescent="0.55000000000000004">
      <c r="AB10011" s="276" t="s">
        <v>40659</v>
      </c>
      <c r="AC10011" s="277">
        <v>952918.28</v>
      </c>
      <c r="AE10011" s="246" t="s">
        <v>58298</v>
      </c>
      <c r="AF10011" s="247">
        <v>7441.55</v>
      </c>
      <c r="AH10011" s="226" t="s">
        <v>49044</v>
      </c>
      <c r="AI10011" s="227">
        <v>39700.660000000003</v>
      </c>
      <c r="AK10011" s="207" t="s">
        <v>24084</v>
      </c>
      <c r="AL10011" s="208">
        <v>3036.81</v>
      </c>
      <c r="AM10011" s="93"/>
      <c r="AN10011" s="93"/>
      <c r="AO10011" s="93"/>
    </row>
    <row r="10012" spans="28:41" x14ac:dyDescent="0.55000000000000004">
      <c r="AB10012" s="276" t="s">
        <v>68919</v>
      </c>
      <c r="AC10012" s="277">
        <v>232.34</v>
      </c>
      <c r="AE10012" s="246" t="s">
        <v>63293</v>
      </c>
      <c r="AF10012" s="247">
        <v>8932</v>
      </c>
      <c r="AH10012" s="226" t="s">
        <v>35329</v>
      </c>
      <c r="AI10012" s="227">
        <v>5757.5</v>
      </c>
      <c r="AK10012" s="207" t="s">
        <v>24085</v>
      </c>
      <c r="AL10012" s="208">
        <v>99425.08</v>
      </c>
      <c r="AM10012" s="93"/>
      <c r="AN10012" s="93"/>
      <c r="AO10012" s="93"/>
    </row>
    <row r="10013" spans="28:41" x14ac:dyDescent="0.55000000000000004">
      <c r="AB10013" s="276" t="s">
        <v>34250</v>
      </c>
      <c r="AC10013" s="277">
        <v>12913815.01</v>
      </c>
      <c r="AE10013" s="246" t="s">
        <v>59153</v>
      </c>
      <c r="AF10013" s="247">
        <v>131.25</v>
      </c>
      <c r="AH10013" s="226" t="s">
        <v>40505</v>
      </c>
      <c r="AI10013" s="227">
        <v>33742.519999999997</v>
      </c>
      <c r="AK10013" s="207" t="s">
        <v>24086</v>
      </c>
      <c r="AL10013" s="208">
        <v>8335.73</v>
      </c>
      <c r="AM10013" s="93"/>
      <c r="AN10013" s="93"/>
      <c r="AO10013" s="93"/>
    </row>
    <row r="10014" spans="28:41" x14ac:dyDescent="0.55000000000000004">
      <c r="AB10014" s="276" t="s">
        <v>68920</v>
      </c>
      <c r="AC10014" s="277">
        <v>906.98</v>
      </c>
      <c r="AE10014" s="246" t="s">
        <v>59154</v>
      </c>
      <c r="AF10014" s="247">
        <v>10.029999999999999</v>
      </c>
      <c r="AH10014" s="226" t="s">
        <v>42755</v>
      </c>
      <c r="AI10014" s="227">
        <v>491.83</v>
      </c>
      <c r="AK10014" s="207" t="s">
        <v>24087</v>
      </c>
      <c r="AL10014" s="208">
        <v>2282.71</v>
      </c>
      <c r="AM10014" s="93"/>
      <c r="AN10014" s="93"/>
      <c r="AO10014" s="93"/>
    </row>
    <row r="10015" spans="28:41" x14ac:dyDescent="0.55000000000000004">
      <c r="AB10015" s="276" t="s">
        <v>68921</v>
      </c>
      <c r="AC10015" s="277">
        <v>14564.28</v>
      </c>
      <c r="AE10015" s="246" t="s">
        <v>60651</v>
      </c>
      <c r="AF10015" s="247">
        <v>14.7</v>
      </c>
      <c r="AH10015" s="226" t="s">
        <v>42756</v>
      </c>
      <c r="AI10015" s="227">
        <v>3000</v>
      </c>
      <c r="AK10015" s="207" t="s">
        <v>24088</v>
      </c>
      <c r="AL10015" s="208">
        <v>91.09</v>
      </c>
      <c r="AM10015" s="93"/>
      <c r="AN10015" s="93"/>
      <c r="AO10015" s="93"/>
    </row>
    <row r="10016" spans="28:41" x14ac:dyDescent="0.55000000000000004">
      <c r="AB10016" s="276" t="s">
        <v>35776</v>
      </c>
      <c r="AC10016" s="277">
        <v>5788254.4000000004</v>
      </c>
      <c r="AE10016" s="246" t="s">
        <v>64684</v>
      </c>
      <c r="AF10016" s="247">
        <v>3.41</v>
      </c>
      <c r="AH10016" s="226" t="s">
        <v>47106</v>
      </c>
      <c r="AI10016" s="227">
        <v>7431.5</v>
      </c>
      <c r="AK10016" s="207" t="s">
        <v>24089</v>
      </c>
      <c r="AL10016" s="208">
        <v>427.5</v>
      </c>
      <c r="AM10016" s="93"/>
      <c r="AN10016" s="93"/>
      <c r="AO10016" s="93"/>
    </row>
    <row r="10017" spans="28:41" x14ac:dyDescent="0.55000000000000004">
      <c r="AB10017" s="276" t="s">
        <v>68922</v>
      </c>
      <c r="AC10017" s="277">
        <v>651839.04</v>
      </c>
      <c r="AE10017" s="246" t="s">
        <v>62731</v>
      </c>
      <c r="AF10017" s="247">
        <v>3024.4</v>
      </c>
      <c r="AH10017" s="226" t="s">
        <v>47107</v>
      </c>
      <c r="AI10017" s="227">
        <v>568.5</v>
      </c>
      <c r="AK10017" s="207" t="s">
        <v>24090</v>
      </c>
      <c r="AL10017" s="208">
        <v>36171.33</v>
      </c>
      <c r="AM10017" s="93"/>
      <c r="AN10017" s="93"/>
      <c r="AO10017" s="93"/>
    </row>
    <row r="10018" spans="28:41" x14ac:dyDescent="0.55000000000000004">
      <c r="AB10018" s="276" t="s">
        <v>55477</v>
      </c>
      <c r="AC10018" s="277">
        <v>135067.17000000001</v>
      </c>
      <c r="AE10018" s="246" t="s">
        <v>63294</v>
      </c>
      <c r="AF10018" s="247">
        <v>530.32000000000005</v>
      </c>
      <c r="AH10018" s="226" t="s">
        <v>48135</v>
      </c>
      <c r="AI10018" s="227">
        <v>5697</v>
      </c>
      <c r="AK10018" s="207" t="s">
        <v>24091</v>
      </c>
      <c r="AL10018" s="208">
        <v>147577.01999999999</v>
      </c>
      <c r="AM10018" s="93"/>
      <c r="AN10018" s="93"/>
      <c r="AO10018" s="93"/>
    </row>
    <row r="10019" spans="28:41" x14ac:dyDescent="0.55000000000000004">
      <c r="AB10019" s="276" t="s">
        <v>68923</v>
      </c>
      <c r="AC10019" s="277">
        <v>91669.86</v>
      </c>
      <c r="AE10019" s="246" t="s">
        <v>59155</v>
      </c>
      <c r="AF10019" s="247">
        <v>179.03</v>
      </c>
      <c r="AH10019" s="226" t="s">
        <v>50223</v>
      </c>
      <c r="AI10019" s="227">
        <v>1256</v>
      </c>
      <c r="AK10019" s="207" t="s">
        <v>24092</v>
      </c>
      <c r="AL10019" s="208">
        <v>10000</v>
      </c>
      <c r="AM10019" s="93"/>
      <c r="AN10019" s="93"/>
      <c r="AO10019" s="93"/>
    </row>
    <row r="10020" spans="28:41" x14ac:dyDescent="0.55000000000000004">
      <c r="AB10020" s="276" t="s">
        <v>68924</v>
      </c>
      <c r="AC10020" s="277">
        <v>1522.5</v>
      </c>
      <c r="AE10020" s="246" t="s">
        <v>60652</v>
      </c>
      <c r="AF10020" s="247">
        <v>16521</v>
      </c>
      <c r="AH10020" s="226" t="s">
        <v>50224</v>
      </c>
      <c r="AI10020" s="227">
        <v>394</v>
      </c>
      <c r="AK10020" s="207" t="s">
        <v>24093</v>
      </c>
      <c r="AL10020" s="208">
        <v>765.01</v>
      </c>
      <c r="AM10020" s="93"/>
      <c r="AN10020" s="93"/>
      <c r="AO10020" s="93"/>
    </row>
    <row r="10021" spans="28:41" x14ac:dyDescent="0.55000000000000004">
      <c r="AB10021" s="276" t="s">
        <v>68925</v>
      </c>
      <c r="AC10021" s="277">
        <v>41238.660000000003</v>
      </c>
      <c r="AE10021" s="246" t="s">
        <v>60653</v>
      </c>
      <c r="AF10021" s="247">
        <v>1263.9000000000001</v>
      </c>
      <c r="AH10021" s="226" t="s">
        <v>45300</v>
      </c>
      <c r="AI10021" s="227">
        <v>3000</v>
      </c>
      <c r="AK10021" s="207" t="s">
        <v>24094</v>
      </c>
      <c r="AL10021" s="208">
        <v>50</v>
      </c>
      <c r="AM10021" s="93"/>
      <c r="AN10021" s="93"/>
      <c r="AO10021" s="93"/>
    </row>
    <row r="10022" spans="28:41" x14ac:dyDescent="0.55000000000000004">
      <c r="AB10022" s="276" t="s">
        <v>68926</v>
      </c>
      <c r="AC10022" s="277">
        <v>4863972.51</v>
      </c>
      <c r="AE10022" s="246" t="s">
        <v>60654</v>
      </c>
      <c r="AF10022" s="247">
        <v>4047.66</v>
      </c>
      <c r="AH10022" s="226" t="s">
        <v>45301</v>
      </c>
      <c r="AI10022" s="227">
        <v>229.5</v>
      </c>
      <c r="AK10022" s="207" t="s">
        <v>24095</v>
      </c>
      <c r="AL10022" s="208">
        <v>2890</v>
      </c>
      <c r="AM10022" s="93"/>
      <c r="AN10022" s="93"/>
      <c r="AO10022" s="93"/>
    </row>
    <row r="10023" spans="28:41" x14ac:dyDescent="0.55000000000000004">
      <c r="AB10023" s="276" t="s">
        <v>40660</v>
      </c>
      <c r="AC10023" s="277">
        <v>9424.9599999999991</v>
      </c>
      <c r="AE10023" s="246" t="s">
        <v>49056</v>
      </c>
      <c r="AF10023" s="247">
        <v>26100</v>
      </c>
      <c r="AH10023" s="226" t="s">
        <v>24402</v>
      </c>
      <c r="AI10023" s="227">
        <v>8497</v>
      </c>
      <c r="AK10023" s="207" t="s">
        <v>24096</v>
      </c>
      <c r="AL10023" s="208">
        <v>3385.91</v>
      </c>
      <c r="AM10023" s="93"/>
      <c r="AN10023" s="93"/>
      <c r="AO10023" s="93"/>
    </row>
    <row r="10024" spans="28:41" x14ac:dyDescent="0.55000000000000004">
      <c r="AB10024" s="276" t="s">
        <v>34251</v>
      </c>
      <c r="AC10024" s="277">
        <v>246553.52</v>
      </c>
      <c r="AE10024" s="246" t="s">
        <v>45336</v>
      </c>
      <c r="AF10024" s="247">
        <v>1996.64</v>
      </c>
      <c r="AH10024" s="226" t="s">
        <v>42757</v>
      </c>
      <c r="AI10024" s="227">
        <v>95960</v>
      </c>
      <c r="AK10024" s="207" t="s">
        <v>24097</v>
      </c>
      <c r="AL10024" s="208">
        <v>3459.08</v>
      </c>
      <c r="AM10024" s="93"/>
      <c r="AN10024" s="93"/>
      <c r="AO10024" s="93"/>
    </row>
    <row r="10025" spans="28:41" x14ac:dyDescent="0.55000000000000004">
      <c r="AB10025" s="276" t="s">
        <v>68927</v>
      </c>
      <c r="AC10025" s="277">
        <v>8505</v>
      </c>
      <c r="AE10025" s="246" t="s">
        <v>47126</v>
      </c>
      <c r="AF10025" s="247">
        <v>4374.3599999999997</v>
      </c>
      <c r="AH10025" s="226" t="s">
        <v>42758</v>
      </c>
      <c r="AI10025" s="227">
        <v>1341.14</v>
      </c>
      <c r="AK10025" s="207" t="s">
        <v>24098</v>
      </c>
      <c r="AL10025" s="208">
        <v>750</v>
      </c>
      <c r="AM10025" s="93"/>
      <c r="AN10025" s="93"/>
      <c r="AO10025" s="93"/>
    </row>
    <row r="10026" spans="28:41" x14ac:dyDescent="0.55000000000000004">
      <c r="AB10026" s="276" t="s">
        <v>68928</v>
      </c>
      <c r="AC10026" s="277">
        <v>13454.87</v>
      </c>
      <c r="AE10026" s="246" t="s">
        <v>47127</v>
      </c>
      <c r="AF10026" s="247">
        <v>334.64</v>
      </c>
      <c r="AH10026" s="226" t="s">
        <v>24404</v>
      </c>
      <c r="AI10026" s="227">
        <v>1232.21</v>
      </c>
      <c r="AK10026" s="207" t="s">
        <v>24099</v>
      </c>
      <c r="AL10026" s="208">
        <v>303</v>
      </c>
      <c r="AM10026" s="93"/>
      <c r="AN10026" s="93"/>
      <c r="AO10026" s="93"/>
    </row>
    <row r="10027" spans="28:41" x14ac:dyDescent="0.55000000000000004">
      <c r="AB10027" s="276" t="s">
        <v>68929</v>
      </c>
      <c r="AC10027" s="277">
        <v>5098.45</v>
      </c>
      <c r="AE10027" s="246" t="s">
        <v>53172</v>
      </c>
      <c r="AF10027" s="247">
        <v>2788.6</v>
      </c>
      <c r="AH10027" s="226" t="s">
        <v>24405</v>
      </c>
      <c r="AI10027" s="227">
        <v>4158</v>
      </c>
      <c r="AK10027" s="207" t="s">
        <v>24100</v>
      </c>
      <c r="AL10027" s="208">
        <v>1233.7</v>
      </c>
      <c r="AM10027" s="93"/>
      <c r="AN10027" s="93"/>
      <c r="AO10027" s="93"/>
    </row>
    <row r="10028" spans="28:41" x14ac:dyDescent="0.55000000000000004">
      <c r="AB10028" s="276" t="s">
        <v>68930</v>
      </c>
      <c r="AC10028" s="277">
        <v>9506.4500000000007</v>
      </c>
      <c r="AE10028" s="246" t="s">
        <v>36530</v>
      </c>
      <c r="AF10028" s="247">
        <v>94818.34</v>
      </c>
      <c r="AH10028" s="226" t="s">
        <v>35331</v>
      </c>
      <c r="AI10028" s="227">
        <v>6907.7</v>
      </c>
      <c r="AK10028" s="207" t="s">
        <v>24101</v>
      </c>
      <c r="AL10028" s="208">
        <v>5639.3</v>
      </c>
      <c r="AM10028" s="93"/>
      <c r="AN10028" s="93"/>
      <c r="AO10028" s="93"/>
    </row>
    <row r="10029" spans="28:41" x14ac:dyDescent="0.55000000000000004">
      <c r="AB10029" s="276" t="s">
        <v>68931</v>
      </c>
      <c r="AC10029" s="277">
        <v>109.5</v>
      </c>
      <c r="AE10029" s="246" t="s">
        <v>42781</v>
      </c>
      <c r="AF10029" s="247">
        <v>46446.96</v>
      </c>
      <c r="AH10029" s="226" t="s">
        <v>35332</v>
      </c>
      <c r="AI10029" s="227">
        <v>5230.5200000000004</v>
      </c>
      <c r="AK10029" s="207" t="s">
        <v>24102</v>
      </c>
      <c r="AL10029" s="208">
        <v>59.16</v>
      </c>
      <c r="AM10029" s="93"/>
      <c r="AN10029" s="93"/>
      <c r="AO10029" s="93"/>
    </row>
    <row r="10030" spans="28:41" x14ac:dyDescent="0.55000000000000004">
      <c r="AB10030" s="276" t="s">
        <v>34252</v>
      </c>
      <c r="AC10030" s="277">
        <v>4147880.12</v>
      </c>
      <c r="AE10030" s="246" t="s">
        <v>42782</v>
      </c>
      <c r="AF10030" s="247">
        <v>3553.04</v>
      </c>
      <c r="AH10030" s="226" t="s">
        <v>35333</v>
      </c>
      <c r="AI10030" s="227">
        <v>928.6</v>
      </c>
      <c r="AK10030" s="207" t="s">
        <v>24103</v>
      </c>
      <c r="AL10030" s="208">
        <v>2007.84</v>
      </c>
      <c r="AM10030" s="93"/>
      <c r="AN10030" s="93"/>
      <c r="AO10030" s="93"/>
    </row>
    <row r="10031" spans="28:41" x14ac:dyDescent="0.55000000000000004">
      <c r="AB10031" s="276" t="s">
        <v>68932</v>
      </c>
      <c r="AC10031" s="277">
        <v>4037500</v>
      </c>
      <c r="AE10031" s="246" t="s">
        <v>64685</v>
      </c>
      <c r="AF10031" s="247">
        <v>163314.76999999999</v>
      </c>
      <c r="AH10031" s="226" t="s">
        <v>24406</v>
      </c>
      <c r="AI10031" s="227">
        <v>2392.91</v>
      </c>
      <c r="AK10031" s="207" t="s">
        <v>24104</v>
      </c>
      <c r="AL10031" s="208">
        <v>1295.54</v>
      </c>
      <c r="AM10031" s="93"/>
      <c r="AN10031" s="93"/>
      <c r="AO10031" s="93"/>
    </row>
    <row r="10032" spans="28:41" x14ac:dyDescent="0.55000000000000004">
      <c r="AB10032" s="276" t="s">
        <v>59902</v>
      </c>
      <c r="AC10032" s="277">
        <v>29920.42</v>
      </c>
      <c r="AE10032" s="246" t="s">
        <v>53174</v>
      </c>
      <c r="AF10032" s="247">
        <v>10228.36</v>
      </c>
      <c r="AH10032" s="226" t="s">
        <v>40506</v>
      </c>
      <c r="AI10032" s="227">
        <v>1500</v>
      </c>
      <c r="AK10032" s="207" t="s">
        <v>24105</v>
      </c>
      <c r="AL10032" s="208">
        <v>2383.54</v>
      </c>
      <c r="AM10032" s="93"/>
      <c r="AN10032" s="93"/>
      <c r="AO10032" s="93"/>
    </row>
    <row r="10033" spans="28:41" x14ac:dyDescent="0.55000000000000004">
      <c r="AB10033" s="276" t="s">
        <v>62274</v>
      </c>
      <c r="AC10033" s="277">
        <v>25967.21</v>
      </c>
      <c r="AE10033" s="246" t="s">
        <v>53175</v>
      </c>
      <c r="AF10033" s="247">
        <v>657.37</v>
      </c>
      <c r="AH10033" s="226" t="s">
        <v>42759</v>
      </c>
      <c r="AI10033" s="227">
        <v>93778.21</v>
      </c>
      <c r="AK10033" s="207" t="s">
        <v>24106</v>
      </c>
      <c r="AL10033" s="208">
        <v>929.94</v>
      </c>
      <c r="AM10033" s="93"/>
      <c r="AN10033" s="93"/>
      <c r="AO10033" s="93"/>
    </row>
    <row r="10034" spans="28:41" x14ac:dyDescent="0.55000000000000004">
      <c r="AB10034" s="276" t="s">
        <v>68933</v>
      </c>
      <c r="AC10034" s="277">
        <v>1328342.79</v>
      </c>
      <c r="AE10034" s="246" t="s">
        <v>47131</v>
      </c>
      <c r="AF10034" s="247">
        <v>1019</v>
      </c>
      <c r="AH10034" s="226" t="s">
        <v>45302</v>
      </c>
      <c r="AI10034" s="227">
        <v>669</v>
      </c>
      <c r="AK10034" s="207" t="s">
        <v>24107</v>
      </c>
      <c r="AL10034" s="208">
        <v>3379.97</v>
      </c>
      <c r="AM10034" s="93"/>
      <c r="AN10034" s="93"/>
      <c r="AO10034" s="93"/>
    </row>
    <row r="10035" spans="28:41" x14ac:dyDescent="0.55000000000000004">
      <c r="AB10035" s="276" t="s">
        <v>70831</v>
      </c>
      <c r="AC10035" s="277">
        <v>34580</v>
      </c>
      <c r="AE10035" s="246" t="s">
        <v>48146</v>
      </c>
      <c r="AF10035" s="247">
        <v>528.62</v>
      </c>
      <c r="AH10035" s="226" t="s">
        <v>45303</v>
      </c>
      <c r="AI10035" s="227">
        <v>3850.07</v>
      </c>
      <c r="AK10035" s="207" t="s">
        <v>24108</v>
      </c>
      <c r="AL10035" s="208">
        <v>500</v>
      </c>
      <c r="AM10035" s="93"/>
      <c r="AN10035" s="93"/>
      <c r="AO10035" s="93"/>
    </row>
    <row r="10036" spans="28:41" x14ac:dyDescent="0.55000000000000004">
      <c r="AB10036" s="276" t="s">
        <v>68934</v>
      </c>
      <c r="AC10036" s="277">
        <v>40931.050000000003</v>
      </c>
      <c r="AE10036" s="246" t="s">
        <v>45343</v>
      </c>
      <c r="AF10036" s="247">
        <v>8500</v>
      </c>
      <c r="AH10036" s="226" t="s">
        <v>45304</v>
      </c>
      <c r="AI10036" s="227">
        <v>5445.72</v>
      </c>
      <c r="AK10036" s="207" t="s">
        <v>24109</v>
      </c>
      <c r="AL10036" s="208">
        <v>1871.81</v>
      </c>
      <c r="AM10036" s="93"/>
      <c r="AN10036" s="93"/>
      <c r="AO10036" s="93"/>
    </row>
    <row r="10037" spans="28:41" x14ac:dyDescent="0.55000000000000004">
      <c r="AB10037" s="276" t="s">
        <v>68935</v>
      </c>
      <c r="AC10037" s="277">
        <v>205281.28</v>
      </c>
      <c r="AE10037" s="246" t="s">
        <v>45344</v>
      </c>
      <c r="AF10037" s="247">
        <v>613.74</v>
      </c>
      <c r="AH10037" s="226" t="s">
        <v>42760</v>
      </c>
      <c r="AI10037" s="227">
        <v>87543.33</v>
      </c>
      <c r="AK10037" s="207" t="s">
        <v>24110</v>
      </c>
      <c r="AL10037" s="208">
        <v>10000</v>
      </c>
      <c r="AM10037" s="93"/>
      <c r="AN10037" s="93"/>
      <c r="AO10037" s="93"/>
    </row>
    <row r="10038" spans="28:41" x14ac:dyDescent="0.55000000000000004">
      <c r="AB10038" s="276" t="s">
        <v>34253</v>
      </c>
      <c r="AC10038" s="277">
        <v>2618428.44</v>
      </c>
      <c r="AE10038" s="246" t="s">
        <v>56372</v>
      </c>
      <c r="AF10038" s="247">
        <v>920</v>
      </c>
      <c r="AH10038" s="226" t="s">
        <v>42761</v>
      </c>
      <c r="AI10038" s="227">
        <v>709.24</v>
      </c>
      <c r="AK10038" s="207" t="s">
        <v>24111</v>
      </c>
      <c r="AL10038" s="208">
        <v>765.01</v>
      </c>
      <c r="AM10038" s="93"/>
      <c r="AN10038" s="93"/>
      <c r="AO10038" s="93"/>
    </row>
    <row r="10039" spans="28:41" x14ac:dyDescent="0.55000000000000004">
      <c r="AB10039" s="276" t="s">
        <v>34254</v>
      </c>
      <c r="AC10039" s="277">
        <v>8373067.2199999997</v>
      </c>
      <c r="AE10039" s="246" t="s">
        <v>45346</v>
      </c>
      <c r="AF10039" s="247">
        <v>10331.24</v>
      </c>
      <c r="AH10039" s="226" t="s">
        <v>42762</v>
      </c>
      <c r="AI10039" s="227">
        <v>4107.87</v>
      </c>
      <c r="AK10039" s="207" t="s">
        <v>24112</v>
      </c>
      <c r="AL10039" s="208">
        <v>50</v>
      </c>
      <c r="AM10039" s="93"/>
      <c r="AN10039" s="93"/>
      <c r="AO10039" s="93"/>
    </row>
    <row r="10040" spans="28:41" x14ac:dyDescent="0.55000000000000004">
      <c r="AB10040" s="276" t="s">
        <v>34255</v>
      </c>
      <c r="AC10040" s="277">
        <v>2847023.94</v>
      </c>
      <c r="AE10040" s="246" t="s">
        <v>62146</v>
      </c>
      <c r="AF10040" s="247">
        <v>1388</v>
      </c>
      <c r="AH10040" s="226" t="s">
        <v>42763</v>
      </c>
      <c r="AI10040" s="227">
        <v>3371.15</v>
      </c>
      <c r="AK10040" s="207" t="s">
        <v>24113</v>
      </c>
      <c r="AL10040" s="208">
        <v>500</v>
      </c>
      <c r="AM10040" s="93"/>
      <c r="AN10040" s="93"/>
      <c r="AO10040" s="93"/>
    </row>
    <row r="10041" spans="28:41" x14ac:dyDescent="0.55000000000000004">
      <c r="AB10041" s="276" t="s">
        <v>34256</v>
      </c>
      <c r="AC10041" s="277">
        <v>164120.19</v>
      </c>
      <c r="AE10041" s="246" t="s">
        <v>24813</v>
      </c>
      <c r="AF10041" s="247">
        <v>1207.3599999999999</v>
      </c>
      <c r="AH10041" s="226" t="s">
        <v>49045</v>
      </c>
      <c r="AI10041" s="227">
        <v>5017.5</v>
      </c>
      <c r="AK10041" s="207" t="s">
        <v>24114</v>
      </c>
      <c r="AL10041" s="208">
        <v>2890</v>
      </c>
      <c r="AM10041" s="93"/>
      <c r="AN10041" s="93"/>
      <c r="AO10041" s="93"/>
    </row>
    <row r="10042" spans="28:41" x14ac:dyDescent="0.55000000000000004">
      <c r="AB10042" s="276" t="s">
        <v>34257</v>
      </c>
      <c r="AC10042" s="277">
        <v>121438.51</v>
      </c>
      <c r="AE10042" s="246" t="s">
        <v>24814</v>
      </c>
      <c r="AF10042" s="247">
        <v>3310.97</v>
      </c>
      <c r="AH10042" s="226" t="s">
        <v>47108</v>
      </c>
      <c r="AI10042" s="227">
        <v>46000</v>
      </c>
      <c r="AK10042" s="207" t="s">
        <v>24115</v>
      </c>
      <c r="AL10042" s="208">
        <v>750</v>
      </c>
      <c r="AM10042" s="93"/>
      <c r="AN10042" s="93"/>
      <c r="AO10042" s="93"/>
    </row>
    <row r="10043" spans="28:41" x14ac:dyDescent="0.55000000000000004">
      <c r="AB10043" s="276" t="s">
        <v>66738</v>
      </c>
      <c r="AC10043" s="277">
        <v>644876.22</v>
      </c>
      <c r="AE10043" s="246" t="s">
        <v>33913</v>
      </c>
      <c r="AF10043" s="247">
        <v>500</v>
      </c>
      <c r="AH10043" s="226" t="s">
        <v>47109</v>
      </c>
      <c r="AI10043" s="227">
        <v>483</v>
      </c>
      <c r="AK10043" s="207" t="s">
        <v>24116</v>
      </c>
      <c r="AL10043" s="208">
        <v>9239.7999999999993</v>
      </c>
      <c r="AM10043" s="93"/>
      <c r="AN10043" s="93"/>
      <c r="AO10043" s="93"/>
    </row>
    <row r="10044" spans="28:41" x14ac:dyDescent="0.55000000000000004">
      <c r="AB10044" s="276" t="s">
        <v>58699</v>
      </c>
      <c r="AC10044" s="277">
        <v>73511.97</v>
      </c>
      <c r="AE10044" s="246" t="s">
        <v>53176</v>
      </c>
      <c r="AF10044" s="247">
        <v>7800</v>
      </c>
      <c r="AH10044" s="226" t="s">
        <v>24422</v>
      </c>
      <c r="AI10044" s="227">
        <v>103</v>
      </c>
      <c r="AK10044" s="207" t="s">
        <v>24117</v>
      </c>
      <c r="AL10044" s="208">
        <v>5681.88</v>
      </c>
      <c r="AM10044" s="93"/>
      <c r="AN10044" s="93"/>
      <c r="AO10044" s="93"/>
    </row>
    <row r="10045" spans="28:41" x14ac:dyDescent="0.55000000000000004">
      <c r="AB10045" s="276" t="s">
        <v>56646</v>
      </c>
      <c r="AC10045" s="277">
        <v>965623.36</v>
      </c>
      <c r="AE10045" s="246" t="s">
        <v>24815</v>
      </c>
      <c r="AF10045" s="247">
        <v>980.6</v>
      </c>
      <c r="AH10045" s="226" t="s">
        <v>45305</v>
      </c>
      <c r="AI10045" s="227">
        <v>47000</v>
      </c>
      <c r="AK10045" s="207" t="s">
        <v>24118</v>
      </c>
      <c r="AL10045" s="208">
        <v>3379.97</v>
      </c>
      <c r="AM10045" s="93"/>
      <c r="AN10045" s="93"/>
      <c r="AO10045" s="93"/>
    </row>
    <row r="10046" spans="28:41" x14ac:dyDescent="0.55000000000000004">
      <c r="AB10046" s="276" t="s">
        <v>68936</v>
      </c>
      <c r="AC10046" s="277">
        <v>13484.66</v>
      </c>
      <c r="AE10046" s="246" t="s">
        <v>24816</v>
      </c>
      <c r="AF10046" s="247">
        <v>3140.5</v>
      </c>
      <c r="AH10046" s="226" t="s">
        <v>24424</v>
      </c>
      <c r="AI10046" s="227">
        <v>65.349999999999994</v>
      </c>
      <c r="AK10046" s="207" t="s">
        <v>24119</v>
      </c>
      <c r="AL10046" s="208">
        <v>7647.14</v>
      </c>
      <c r="AM10046" s="93"/>
      <c r="AN10046" s="93"/>
      <c r="AO10046" s="93"/>
    </row>
    <row r="10047" spans="28:41" x14ac:dyDescent="0.55000000000000004">
      <c r="AB10047" s="276" t="s">
        <v>68937</v>
      </c>
      <c r="AC10047" s="277">
        <v>8459.4</v>
      </c>
      <c r="AE10047" s="246" t="s">
        <v>24818</v>
      </c>
      <c r="AF10047" s="247">
        <v>23078.47</v>
      </c>
      <c r="AH10047" s="226" t="s">
        <v>24425</v>
      </c>
      <c r="AI10047" s="227">
        <v>566.94000000000005</v>
      </c>
      <c r="AK10047" s="207" t="s">
        <v>24120</v>
      </c>
      <c r="AL10047" s="208">
        <v>5400</v>
      </c>
      <c r="AM10047" s="93"/>
      <c r="AN10047" s="93"/>
      <c r="AO10047" s="93"/>
    </row>
    <row r="10048" spans="28:41" x14ac:dyDescent="0.55000000000000004">
      <c r="AB10048" s="276" t="s">
        <v>35777</v>
      </c>
      <c r="AC10048" s="277">
        <v>1752803.68</v>
      </c>
      <c r="AE10048" s="246" t="s">
        <v>57663</v>
      </c>
      <c r="AF10048" s="247">
        <v>34000</v>
      </c>
      <c r="AH10048" s="226" t="s">
        <v>53137</v>
      </c>
      <c r="AI10048" s="227">
        <v>368</v>
      </c>
      <c r="AK10048" s="207" t="s">
        <v>24121</v>
      </c>
      <c r="AL10048" s="208">
        <v>7200</v>
      </c>
      <c r="AM10048" s="93"/>
      <c r="AN10048" s="93"/>
      <c r="AO10048" s="93"/>
    </row>
    <row r="10049" spans="28:41" x14ac:dyDescent="0.55000000000000004">
      <c r="AB10049" s="276" t="s">
        <v>55478</v>
      </c>
      <c r="AC10049" s="277">
        <v>372880.97</v>
      </c>
      <c r="AE10049" s="246" t="s">
        <v>35359</v>
      </c>
      <c r="AF10049" s="247">
        <v>87301.14</v>
      </c>
      <c r="AH10049" s="226" t="s">
        <v>53138</v>
      </c>
      <c r="AI10049" s="227">
        <v>49983.96</v>
      </c>
      <c r="AK10049" s="207" t="s">
        <v>24122</v>
      </c>
      <c r="AL10049" s="208">
        <v>1500</v>
      </c>
      <c r="AM10049" s="93"/>
      <c r="AN10049" s="93"/>
      <c r="AO10049" s="93"/>
    </row>
    <row r="10050" spans="28:41" x14ac:dyDescent="0.55000000000000004">
      <c r="AB10050" s="276" t="s">
        <v>62491</v>
      </c>
      <c r="AC10050" s="277">
        <v>67043.89</v>
      </c>
      <c r="AE10050" s="246" t="s">
        <v>24821</v>
      </c>
      <c r="AF10050" s="247">
        <v>88891.73</v>
      </c>
      <c r="AH10050" s="226" t="s">
        <v>53139</v>
      </c>
      <c r="AI10050" s="227">
        <v>27813.06</v>
      </c>
      <c r="AK10050" s="207" t="s">
        <v>24123</v>
      </c>
      <c r="AL10050" s="208">
        <v>1078.6400000000001</v>
      </c>
      <c r="AM10050" s="93"/>
      <c r="AN10050" s="93"/>
      <c r="AO10050" s="93"/>
    </row>
    <row r="10051" spans="28:41" x14ac:dyDescent="0.55000000000000004">
      <c r="AB10051" s="276" t="s">
        <v>61230</v>
      </c>
      <c r="AC10051" s="277">
        <v>542455.41</v>
      </c>
      <c r="AE10051" s="246" t="s">
        <v>24826</v>
      </c>
      <c r="AF10051" s="247">
        <v>1219.94</v>
      </c>
      <c r="AH10051" s="226" t="s">
        <v>53140</v>
      </c>
      <c r="AI10051" s="227">
        <v>9366.7000000000007</v>
      </c>
      <c r="AK10051" s="207" t="s">
        <v>24124</v>
      </c>
      <c r="AL10051" s="208">
        <v>1321.36</v>
      </c>
      <c r="AM10051" s="93"/>
      <c r="AN10051" s="93"/>
      <c r="AO10051" s="93"/>
    </row>
    <row r="10052" spans="28:41" x14ac:dyDescent="0.55000000000000004">
      <c r="AB10052" s="276" t="s">
        <v>66739</v>
      </c>
      <c r="AC10052" s="277">
        <v>1111.46</v>
      </c>
      <c r="AE10052" s="246" t="s">
        <v>36533</v>
      </c>
      <c r="AF10052" s="247">
        <v>6152.9</v>
      </c>
      <c r="AH10052" s="226" t="s">
        <v>53141</v>
      </c>
      <c r="AI10052" s="227">
        <v>5064.8</v>
      </c>
      <c r="AK10052" s="207" t="s">
        <v>24125</v>
      </c>
      <c r="AL10052" s="208">
        <v>469</v>
      </c>
      <c r="AM10052" s="93"/>
      <c r="AN10052" s="93"/>
      <c r="AO10052" s="93"/>
    </row>
    <row r="10053" spans="28:41" x14ac:dyDescent="0.55000000000000004">
      <c r="AB10053" s="276" t="s">
        <v>66740</v>
      </c>
      <c r="AC10053" s="277">
        <v>180460.44</v>
      </c>
      <c r="AE10053" s="246" t="s">
        <v>36534</v>
      </c>
      <c r="AF10053" s="247">
        <v>470.69</v>
      </c>
      <c r="AH10053" s="226" t="s">
        <v>53142</v>
      </c>
      <c r="AI10053" s="227">
        <v>77080.28</v>
      </c>
      <c r="AK10053" s="207" t="s">
        <v>24126</v>
      </c>
      <c r="AL10053" s="208">
        <v>4690</v>
      </c>
      <c r="AM10053" s="93"/>
      <c r="AN10053" s="93"/>
      <c r="AO10053" s="93"/>
    </row>
    <row r="10054" spans="28:41" x14ac:dyDescent="0.55000000000000004">
      <c r="AB10054" s="276" t="s">
        <v>64978</v>
      </c>
      <c r="AC10054" s="277">
        <v>75937.34</v>
      </c>
      <c r="AE10054" s="246" t="s">
        <v>36535</v>
      </c>
      <c r="AF10054" s="247">
        <v>1507.47</v>
      </c>
      <c r="AH10054" s="226" t="s">
        <v>53143</v>
      </c>
      <c r="AI10054" s="227">
        <v>1402.5</v>
      </c>
      <c r="AK10054" s="207" t="s">
        <v>24127</v>
      </c>
      <c r="AL10054" s="208">
        <v>1780</v>
      </c>
      <c r="AM10054" s="93"/>
      <c r="AN10054" s="93"/>
      <c r="AO10054" s="93"/>
    </row>
    <row r="10055" spans="28:41" x14ac:dyDescent="0.55000000000000004">
      <c r="AB10055" s="276" t="s">
        <v>53955</v>
      </c>
      <c r="AC10055" s="277">
        <v>16418054.699999999</v>
      </c>
      <c r="AE10055" s="246" t="s">
        <v>24827</v>
      </c>
      <c r="AF10055" s="247">
        <v>125297.2</v>
      </c>
      <c r="AH10055" s="226" t="s">
        <v>45306</v>
      </c>
      <c r="AI10055" s="227">
        <v>19600</v>
      </c>
      <c r="AK10055" s="207" t="s">
        <v>24128</v>
      </c>
      <c r="AL10055" s="208">
        <v>1408</v>
      </c>
      <c r="AM10055" s="93"/>
      <c r="AN10055" s="93"/>
      <c r="AO10055" s="93"/>
    </row>
    <row r="10056" spans="28:41" x14ac:dyDescent="0.55000000000000004">
      <c r="AB10056" s="276" t="s">
        <v>68938</v>
      </c>
      <c r="AC10056" s="277">
        <v>5778.63</v>
      </c>
      <c r="AE10056" s="246" t="s">
        <v>56373</v>
      </c>
      <c r="AF10056" s="247">
        <v>1077.8</v>
      </c>
      <c r="AH10056" s="226" t="s">
        <v>42764</v>
      </c>
      <c r="AI10056" s="227">
        <v>765633.88</v>
      </c>
      <c r="AK10056" s="207" t="s">
        <v>24129</v>
      </c>
      <c r="AL10056" s="208">
        <v>2000</v>
      </c>
      <c r="AM10056" s="93"/>
      <c r="AN10056" s="93"/>
      <c r="AO10056" s="93"/>
    </row>
    <row r="10057" spans="28:41" x14ac:dyDescent="0.55000000000000004">
      <c r="AB10057" s="276" t="s">
        <v>68939</v>
      </c>
      <c r="AC10057" s="277">
        <v>1238.3800000000001</v>
      </c>
      <c r="AE10057" s="246" t="s">
        <v>39354</v>
      </c>
      <c r="AF10057" s="247">
        <v>23125.63</v>
      </c>
      <c r="AH10057" s="226" t="s">
        <v>42765</v>
      </c>
      <c r="AI10057" s="227">
        <v>58170.239999999998</v>
      </c>
      <c r="AK10057" s="207" t="s">
        <v>24130</v>
      </c>
      <c r="AL10057" s="208">
        <v>2500</v>
      </c>
      <c r="AM10057" s="93"/>
      <c r="AN10057" s="93"/>
      <c r="AO10057" s="93"/>
    </row>
    <row r="10058" spans="28:41" x14ac:dyDescent="0.55000000000000004">
      <c r="AB10058" s="276" t="s">
        <v>68940</v>
      </c>
      <c r="AC10058" s="277">
        <v>530.88</v>
      </c>
      <c r="AE10058" s="246" t="s">
        <v>39355</v>
      </c>
      <c r="AF10058" s="247">
        <v>1769.09</v>
      </c>
      <c r="AH10058" s="226" t="s">
        <v>33890</v>
      </c>
      <c r="AI10058" s="227">
        <v>11935</v>
      </c>
      <c r="AK10058" s="207" t="s">
        <v>24131</v>
      </c>
      <c r="AL10058" s="208">
        <v>186.06</v>
      </c>
      <c r="AM10058" s="93"/>
      <c r="AN10058" s="93"/>
      <c r="AO10058" s="93"/>
    </row>
    <row r="10059" spans="28:41" x14ac:dyDescent="0.55000000000000004">
      <c r="AB10059" s="276" t="s">
        <v>68941</v>
      </c>
      <c r="AC10059" s="277">
        <v>1755.67</v>
      </c>
      <c r="AE10059" s="246" t="s">
        <v>39356</v>
      </c>
      <c r="AF10059" s="247">
        <v>5665.79</v>
      </c>
      <c r="AH10059" s="226" t="s">
        <v>24487</v>
      </c>
      <c r="AI10059" s="227">
        <v>37575</v>
      </c>
      <c r="AK10059" s="207" t="s">
        <v>24132</v>
      </c>
      <c r="AL10059" s="208">
        <v>3198.94</v>
      </c>
      <c r="AM10059" s="93"/>
      <c r="AN10059" s="93"/>
      <c r="AO10059" s="93"/>
    </row>
    <row r="10060" spans="28:41" x14ac:dyDescent="0.55000000000000004">
      <c r="AB10060" s="276" t="s">
        <v>68942</v>
      </c>
      <c r="AC10060" s="277">
        <v>680.1</v>
      </c>
      <c r="AE10060" s="246" t="s">
        <v>58299</v>
      </c>
      <c r="AF10060" s="247">
        <v>69690</v>
      </c>
      <c r="AH10060" s="226" t="s">
        <v>24489</v>
      </c>
      <c r="AI10060" s="227">
        <v>1312</v>
      </c>
      <c r="AK10060" s="207" t="s">
        <v>24133</v>
      </c>
      <c r="AL10060" s="208">
        <v>16823</v>
      </c>
      <c r="AM10060" s="93"/>
      <c r="AN10060" s="93"/>
      <c r="AO10060" s="93"/>
    </row>
    <row r="10061" spans="28:41" x14ac:dyDescent="0.55000000000000004">
      <c r="AB10061" s="276" t="s">
        <v>68943</v>
      </c>
      <c r="AC10061" s="277">
        <v>36.49</v>
      </c>
      <c r="AE10061" s="246" t="s">
        <v>40511</v>
      </c>
      <c r="AF10061" s="247">
        <v>1298.83</v>
      </c>
      <c r="AH10061" s="226" t="s">
        <v>24490</v>
      </c>
      <c r="AI10061" s="227">
        <v>1739.06</v>
      </c>
      <c r="AK10061" s="207" t="s">
        <v>24134</v>
      </c>
      <c r="AL10061" s="208">
        <v>1689</v>
      </c>
      <c r="AM10061" s="93"/>
      <c r="AN10061" s="93"/>
      <c r="AO10061" s="93"/>
    </row>
    <row r="10062" spans="28:41" x14ac:dyDescent="0.55000000000000004">
      <c r="AB10062" s="276" t="s">
        <v>68944</v>
      </c>
      <c r="AC10062" s="277">
        <v>30.35</v>
      </c>
      <c r="AE10062" s="246" t="s">
        <v>56374</v>
      </c>
      <c r="AF10062" s="247">
        <v>43300</v>
      </c>
      <c r="AH10062" s="226" t="s">
        <v>24491</v>
      </c>
      <c r="AI10062" s="227">
        <v>13278.57</v>
      </c>
      <c r="AK10062" s="207" t="s">
        <v>24135</v>
      </c>
      <c r="AL10062" s="208">
        <v>3125</v>
      </c>
      <c r="AM10062" s="93"/>
      <c r="AN10062" s="93"/>
      <c r="AO10062" s="93"/>
    </row>
    <row r="10063" spans="28:41" x14ac:dyDescent="0.55000000000000004">
      <c r="AB10063" s="276" t="s">
        <v>61231</v>
      </c>
      <c r="AC10063" s="277">
        <v>637218.30000000005</v>
      </c>
      <c r="AE10063" s="246" t="s">
        <v>56375</v>
      </c>
      <c r="AF10063" s="247">
        <v>17960.7</v>
      </c>
      <c r="AH10063" s="226" t="s">
        <v>24493</v>
      </c>
      <c r="AI10063" s="227">
        <v>5036.8100000000004</v>
      </c>
      <c r="AK10063" s="207" t="s">
        <v>24136</v>
      </c>
      <c r="AL10063" s="208">
        <v>5400</v>
      </c>
      <c r="AM10063" s="93"/>
      <c r="AN10063" s="93"/>
      <c r="AO10063" s="93"/>
    </row>
    <row r="10064" spans="28:41" x14ac:dyDescent="0.55000000000000004">
      <c r="AB10064" s="276" t="s">
        <v>68945</v>
      </c>
      <c r="AC10064" s="277">
        <v>944.43</v>
      </c>
      <c r="AE10064" s="246" t="s">
        <v>56376</v>
      </c>
      <c r="AF10064" s="247">
        <v>4609</v>
      </c>
      <c r="AH10064" s="226" t="s">
        <v>53144</v>
      </c>
      <c r="AI10064" s="227">
        <v>14161.22</v>
      </c>
      <c r="AK10064" s="207" t="s">
        <v>24137</v>
      </c>
      <c r="AL10064" s="208">
        <v>24023</v>
      </c>
      <c r="AM10064" s="93"/>
      <c r="AN10064" s="93"/>
      <c r="AO10064" s="93"/>
    </row>
    <row r="10065" spans="28:41" x14ac:dyDescent="0.55000000000000004">
      <c r="AB10065" s="276" t="s">
        <v>50476</v>
      </c>
      <c r="AC10065" s="277">
        <v>203596.95</v>
      </c>
      <c r="AE10065" s="246" t="s">
        <v>53178</v>
      </c>
      <c r="AF10065" s="247">
        <v>4779.92</v>
      </c>
      <c r="AH10065" s="226" t="s">
        <v>24499</v>
      </c>
      <c r="AI10065" s="227">
        <v>5273.41</v>
      </c>
      <c r="AK10065" s="207" t="s">
        <v>24138</v>
      </c>
      <c r="AL10065" s="208">
        <v>1500</v>
      </c>
      <c r="AM10065" s="93"/>
      <c r="AN10065" s="93"/>
      <c r="AO10065" s="93"/>
    </row>
    <row r="10066" spans="28:41" x14ac:dyDescent="0.55000000000000004">
      <c r="AB10066" s="276" t="s">
        <v>60774</v>
      </c>
      <c r="AC10066" s="277">
        <v>9013.69</v>
      </c>
      <c r="AE10066" s="246" t="s">
        <v>53179</v>
      </c>
      <c r="AF10066" s="247">
        <v>16138.1</v>
      </c>
      <c r="AH10066" s="226" t="s">
        <v>13930</v>
      </c>
      <c r="AI10066" s="227">
        <v>19232.93</v>
      </c>
      <c r="AK10066" s="207" t="s">
        <v>24139</v>
      </c>
      <c r="AL10066" s="208">
        <v>3125</v>
      </c>
      <c r="AM10066" s="93"/>
      <c r="AN10066" s="93"/>
      <c r="AO10066" s="93"/>
    </row>
    <row r="10067" spans="28:41" x14ac:dyDescent="0.55000000000000004">
      <c r="AB10067" s="276" t="s">
        <v>69900</v>
      </c>
      <c r="AC10067" s="277">
        <v>137367.93</v>
      </c>
      <c r="AE10067" s="246" t="s">
        <v>56377</v>
      </c>
      <c r="AF10067" s="247">
        <v>7774.32</v>
      </c>
      <c r="AH10067" s="226" t="s">
        <v>35337</v>
      </c>
      <c r="AI10067" s="227">
        <v>11518.57</v>
      </c>
      <c r="AK10067" s="207" t="s">
        <v>24140</v>
      </c>
      <c r="AL10067" s="208">
        <v>1078.6400000000001</v>
      </c>
      <c r="AM10067" s="93"/>
      <c r="AN10067" s="93"/>
      <c r="AO10067" s="93"/>
    </row>
    <row r="10068" spans="28:41" x14ac:dyDescent="0.55000000000000004">
      <c r="AB10068" s="276" t="s">
        <v>63425</v>
      </c>
      <c r="AC10068" s="277">
        <v>-1337.55</v>
      </c>
      <c r="AE10068" s="246" t="s">
        <v>55296</v>
      </c>
      <c r="AF10068" s="247">
        <v>10184.39</v>
      </c>
      <c r="AH10068" s="226" t="s">
        <v>53145</v>
      </c>
      <c r="AI10068" s="227">
        <v>-3438.23</v>
      </c>
      <c r="AK10068" s="207" t="s">
        <v>24141</v>
      </c>
      <c r="AL10068" s="208">
        <v>2500</v>
      </c>
      <c r="AM10068" s="93"/>
      <c r="AN10068" s="93"/>
      <c r="AO10068" s="93"/>
    </row>
    <row r="10069" spans="28:41" x14ac:dyDescent="0.55000000000000004">
      <c r="AB10069" s="276" t="s">
        <v>63430</v>
      </c>
      <c r="AC10069" s="277">
        <v>-234.73</v>
      </c>
      <c r="AE10069" s="246" t="s">
        <v>24832</v>
      </c>
      <c r="AF10069" s="247">
        <v>885.74</v>
      </c>
      <c r="AH10069" s="226" t="s">
        <v>53146</v>
      </c>
      <c r="AI10069" s="227">
        <v>24163</v>
      </c>
      <c r="AK10069" s="207" t="s">
        <v>24142</v>
      </c>
      <c r="AL10069" s="208">
        <v>2344.06</v>
      </c>
      <c r="AM10069" s="93"/>
      <c r="AN10069" s="93"/>
      <c r="AO10069" s="93"/>
    </row>
    <row r="10070" spans="28:41" x14ac:dyDescent="0.55000000000000004">
      <c r="AB10070" s="276" t="s">
        <v>48319</v>
      </c>
      <c r="AC10070" s="277">
        <v>21439.15</v>
      </c>
      <c r="AE10070" s="246" t="s">
        <v>24833</v>
      </c>
      <c r="AF10070" s="247">
        <v>49000</v>
      </c>
      <c r="AH10070" s="226" t="s">
        <v>53147</v>
      </c>
      <c r="AI10070" s="227">
        <v>17017</v>
      </c>
      <c r="AK10070" s="207" t="s">
        <v>24143</v>
      </c>
      <c r="AL10070" s="208">
        <v>6011.36</v>
      </c>
      <c r="AM10070" s="93"/>
      <c r="AN10070" s="93"/>
      <c r="AO10070" s="93"/>
    </row>
    <row r="10071" spans="28:41" x14ac:dyDescent="0.55000000000000004">
      <c r="AB10071" s="276" t="s">
        <v>48320</v>
      </c>
      <c r="AC10071" s="277">
        <v>1473.65</v>
      </c>
      <c r="AE10071" s="246" t="s">
        <v>59740</v>
      </c>
      <c r="AF10071" s="247">
        <v>37496.25</v>
      </c>
      <c r="AH10071" s="226" t="s">
        <v>50225</v>
      </c>
      <c r="AI10071" s="227">
        <v>230</v>
      </c>
      <c r="AK10071" s="207" t="s">
        <v>24144</v>
      </c>
      <c r="AL10071" s="208">
        <v>3198.94</v>
      </c>
      <c r="AM10071" s="93"/>
      <c r="AN10071" s="93"/>
      <c r="AO10071" s="93"/>
    </row>
    <row r="10072" spans="28:41" x14ac:dyDescent="0.55000000000000004">
      <c r="AB10072" s="276" t="s">
        <v>48321</v>
      </c>
      <c r="AC10072" s="277">
        <v>4624.8900000000003</v>
      </c>
      <c r="AE10072" s="246" t="s">
        <v>24837</v>
      </c>
      <c r="AF10072" s="247">
        <v>6400</v>
      </c>
      <c r="AH10072" s="226" t="s">
        <v>24501</v>
      </c>
      <c r="AI10072" s="227">
        <v>86225</v>
      </c>
      <c r="AK10072" s="207" t="s">
        <v>24145</v>
      </c>
      <c r="AL10072" s="208">
        <v>5188</v>
      </c>
      <c r="AM10072" s="93"/>
      <c r="AN10072" s="93"/>
      <c r="AO10072" s="93"/>
    </row>
    <row r="10073" spans="28:41" x14ac:dyDescent="0.55000000000000004">
      <c r="AB10073" s="276" t="s">
        <v>63432</v>
      </c>
      <c r="AC10073" s="277">
        <v>-584.96</v>
      </c>
      <c r="AE10073" s="246" t="s">
        <v>33917</v>
      </c>
      <c r="AF10073" s="247">
        <v>122558.64</v>
      </c>
      <c r="AH10073" s="226" t="s">
        <v>24502</v>
      </c>
      <c r="AI10073" s="227">
        <v>6266.12</v>
      </c>
      <c r="AK10073" s="207" t="s">
        <v>24146</v>
      </c>
      <c r="AL10073" s="208">
        <v>19528.89</v>
      </c>
      <c r="AM10073" s="93"/>
      <c r="AN10073" s="93"/>
      <c r="AO10073" s="93"/>
    </row>
    <row r="10074" spans="28:41" x14ac:dyDescent="0.55000000000000004">
      <c r="AB10074" s="276" t="s">
        <v>48322</v>
      </c>
      <c r="AC10074" s="277">
        <v>103.31</v>
      </c>
      <c r="AE10074" s="246" t="s">
        <v>24839</v>
      </c>
      <c r="AF10074" s="247">
        <v>60266.63</v>
      </c>
      <c r="AH10074" s="226" t="s">
        <v>50226</v>
      </c>
      <c r="AI10074" s="227">
        <v>14348.72</v>
      </c>
      <c r="AK10074" s="207" t="s">
        <v>24147</v>
      </c>
      <c r="AL10074" s="208">
        <v>26630.9</v>
      </c>
      <c r="AM10074" s="93"/>
      <c r="AN10074" s="93"/>
      <c r="AO10074" s="93"/>
    </row>
    <row r="10075" spans="28:41" x14ac:dyDescent="0.55000000000000004">
      <c r="AB10075" s="276" t="s">
        <v>63433</v>
      </c>
      <c r="AC10075" s="277">
        <v>-28</v>
      </c>
      <c r="AE10075" s="246" t="s">
        <v>33921</v>
      </c>
      <c r="AF10075" s="247">
        <v>12509.44</v>
      </c>
      <c r="AH10075" s="226" t="s">
        <v>50227</v>
      </c>
      <c r="AI10075" s="227">
        <v>5295.72</v>
      </c>
      <c r="AK10075" s="207" t="s">
        <v>24148</v>
      </c>
      <c r="AL10075" s="208">
        <v>19528.89</v>
      </c>
      <c r="AM10075" s="93"/>
      <c r="AN10075" s="93"/>
      <c r="AO10075" s="93"/>
    </row>
    <row r="10076" spans="28:41" x14ac:dyDescent="0.55000000000000004">
      <c r="AB10076" s="276" t="s">
        <v>58700</v>
      </c>
      <c r="AC10076" s="277">
        <v>184598.03</v>
      </c>
      <c r="AE10076" s="246" t="s">
        <v>42786</v>
      </c>
      <c r="AF10076" s="247">
        <v>2290.87</v>
      </c>
      <c r="AH10076" s="226" t="s">
        <v>53148</v>
      </c>
      <c r="AI10076" s="227">
        <v>27557</v>
      </c>
      <c r="AK10076" s="207" t="s">
        <v>24149</v>
      </c>
      <c r="AL10076" s="208">
        <v>26630.9</v>
      </c>
      <c r="AM10076" s="93"/>
      <c r="AN10076" s="93"/>
      <c r="AO10076" s="93"/>
    </row>
    <row r="10077" spans="28:41" x14ac:dyDescent="0.55000000000000004">
      <c r="AB10077" s="276" t="s">
        <v>48323</v>
      </c>
      <c r="AC10077" s="277">
        <v>853.92</v>
      </c>
      <c r="AE10077" s="246" t="s">
        <v>40512</v>
      </c>
      <c r="AF10077" s="247">
        <v>1215.58</v>
      </c>
      <c r="AH10077" s="226" t="s">
        <v>53149</v>
      </c>
      <c r="AI10077" s="227">
        <v>1754.71</v>
      </c>
      <c r="AK10077" s="207" t="s">
        <v>24150</v>
      </c>
      <c r="AL10077" s="208">
        <v>1000</v>
      </c>
      <c r="AM10077" s="93"/>
      <c r="AN10077" s="93"/>
      <c r="AO10077" s="93"/>
    </row>
    <row r="10078" spans="28:41" x14ac:dyDescent="0.55000000000000004">
      <c r="AB10078" s="276" t="s">
        <v>49209</v>
      </c>
      <c r="AC10078" s="277">
        <v>8477.74</v>
      </c>
      <c r="AE10078" s="246" t="s">
        <v>24841</v>
      </c>
      <c r="AF10078" s="247">
        <v>158666.97</v>
      </c>
      <c r="AH10078" s="226" t="s">
        <v>53150</v>
      </c>
      <c r="AI10078" s="227">
        <v>5527.83</v>
      </c>
      <c r="AK10078" s="207" t="s">
        <v>24151</v>
      </c>
      <c r="AL10078" s="208">
        <v>76.510000000000005</v>
      </c>
      <c r="AM10078" s="93"/>
      <c r="AN10078" s="93"/>
      <c r="AO10078" s="93"/>
    </row>
    <row r="10079" spans="28:41" x14ac:dyDescent="0.55000000000000004">
      <c r="AB10079" s="276" t="s">
        <v>68946</v>
      </c>
      <c r="AC10079" s="277">
        <v>10795</v>
      </c>
      <c r="AE10079" s="246" t="s">
        <v>53182</v>
      </c>
      <c r="AF10079" s="247">
        <v>24802.15</v>
      </c>
      <c r="AH10079" s="226" t="s">
        <v>45307</v>
      </c>
      <c r="AI10079" s="227">
        <v>1423830.74</v>
      </c>
      <c r="AK10079" s="207" t="s">
        <v>24152</v>
      </c>
      <c r="AL10079" s="208">
        <v>8928.49</v>
      </c>
      <c r="AM10079" s="93"/>
      <c r="AN10079" s="93"/>
      <c r="AO10079" s="93"/>
    </row>
    <row r="10080" spans="28:41" x14ac:dyDescent="0.55000000000000004">
      <c r="AB10080" s="276" t="s">
        <v>50477</v>
      </c>
      <c r="AC10080" s="277">
        <v>1270.45</v>
      </c>
      <c r="AE10080" s="246" t="s">
        <v>24842</v>
      </c>
      <c r="AF10080" s="247">
        <v>36623.800000000003</v>
      </c>
      <c r="AH10080" s="226" t="s">
        <v>45308</v>
      </c>
      <c r="AI10080" s="227">
        <v>108923.36</v>
      </c>
      <c r="AK10080" s="207" t="s">
        <v>24153</v>
      </c>
      <c r="AL10080" s="208">
        <v>12505</v>
      </c>
      <c r="AM10080" s="93"/>
      <c r="AN10080" s="93"/>
      <c r="AO10080" s="93"/>
    </row>
    <row r="10081" spans="28:41" x14ac:dyDescent="0.55000000000000004">
      <c r="AB10081" s="276" t="s">
        <v>50478</v>
      </c>
      <c r="AC10081" s="277">
        <v>49772.32</v>
      </c>
      <c r="AE10081" s="246" t="s">
        <v>24843</v>
      </c>
      <c r="AF10081" s="247">
        <v>101979.43</v>
      </c>
      <c r="AH10081" s="226" t="s">
        <v>36510</v>
      </c>
      <c r="AI10081" s="227">
        <v>132000</v>
      </c>
      <c r="AK10081" s="207" t="s">
        <v>24154</v>
      </c>
      <c r="AL10081" s="208">
        <v>1167</v>
      </c>
      <c r="AM10081" s="93"/>
      <c r="AN10081" s="93"/>
      <c r="AO10081" s="93"/>
    </row>
    <row r="10082" spans="28:41" x14ac:dyDescent="0.55000000000000004">
      <c r="AB10082" s="276" t="s">
        <v>68947</v>
      </c>
      <c r="AC10082" s="277">
        <v>3333.27</v>
      </c>
      <c r="AE10082" s="246" t="s">
        <v>24844</v>
      </c>
      <c r="AF10082" s="247">
        <v>28291.96</v>
      </c>
      <c r="AH10082" s="226" t="s">
        <v>50228</v>
      </c>
      <c r="AI10082" s="227">
        <v>31051.9</v>
      </c>
      <c r="AK10082" s="207" t="s">
        <v>24155</v>
      </c>
      <c r="AL10082" s="208">
        <v>21344</v>
      </c>
      <c r="AM10082" s="93"/>
      <c r="AN10082" s="93"/>
      <c r="AO10082" s="93"/>
    </row>
    <row r="10083" spans="28:41" x14ac:dyDescent="0.55000000000000004">
      <c r="AB10083" s="276" t="s">
        <v>68948</v>
      </c>
      <c r="AC10083" s="277">
        <v>53437.48</v>
      </c>
      <c r="AE10083" s="246" t="s">
        <v>24845</v>
      </c>
      <c r="AF10083" s="247">
        <v>19894.849999999999</v>
      </c>
      <c r="AH10083" s="226" t="s">
        <v>53151</v>
      </c>
      <c r="AI10083" s="227">
        <v>407342.31</v>
      </c>
      <c r="AK10083" s="207" t="s">
        <v>24156</v>
      </c>
      <c r="AL10083" s="208">
        <v>6301</v>
      </c>
      <c r="AM10083" s="93"/>
      <c r="AN10083" s="93"/>
      <c r="AO10083" s="93"/>
    </row>
    <row r="10084" spans="28:41" x14ac:dyDescent="0.55000000000000004">
      <c r="AB10084" s="276" t="s">
        <v>68949</v>
      </c>
      <c r="AC10084" s="277">
        <v>39928.129999999997</v>
      </c>
      <c r="AE10084" s="246" t="s">
        <v>57664</v>
      </c>
      <c r="AF10084" s="247">
        <v>60185.79</v>
      </c>
      <c r="AH10084" s="226" t="s">
        <v>24503</v>
      </c>
      <c r="AI10084" s="227">
        <v>357805.14</v>
      </c>
      <c r="AK10084" s="207" t="s">
        <v>24157</v>
      </c>
      <c r="AL10084" s="208">
        <v>7943.21</v>
      </c>
      <c r="AM10084" s="93"/>
      <c r="AN10084" s="93"/>
      <c r="AO10084" s="93"/>
    </row>
    <row r="10085" spans="28:41" x14ac:dyDescent="0.55000000000000004">
      <c r="AB10085" s="276" t="s">
        <v>68950</v>
      </c>
      <c r="AC10085" s="277">
        <v>233.38</v>
      </c>
      <c r="AE10085" s="246" t="s">
        <v>57665</v>
      </c>
      <c r="AF10085" s="247">
        <v>60765.53</v>
      </c>
      <c r="AH10085" s="226" t="s">
        <v>24504</v>
      </c>
      <c r="AI10085" s="227">
        <v>198945.38</v>
      </c>
      <c r="AK10085" s="207" t="s">
        <v>24158</v>
      </c>
      <c r="AL10085" s="208">
        <v>1522.79</v>
      </c>
      <c r="AM10085" s="93"/>
      <c r="AN10085" s="93"/>
      <c r="AO10085" s="93"/>
    </row>
    <row r="10086" spans="28:41" x14ac:dyDescent="0.55000000000000004">
      <c r="AB10086" s="276" t="s">
        <v>68951</v>
      </c>
      <c r="AC10086" s="277">
        <v>12479.35</v>
      </c>
      <c r="AE10086" s="246" t="s">
        <v>59741</v>
      </c>
      <c r="AF10086" s="247">
        <v>560325.4</v>
      </c>
      <c r="AH10086" s="226" t="s">
        <v>33891</v>
      </c>
      <c r="AI10086" s="227">
        <v>947962.29</v>
      </c>
      <c r="AK10086" s="207" t="s">
        <v>24159</v>
      </c>
      <c r="AL10086" s="208">
        <v>2000</v>
      </c>
      <c r="AM10086" s="93"/>
      <c r="AN10086" s="93"/>
      <c r="AO10086" s="93"/>
    </row>
    <row r="10087" spans="28:41" x14ac:dyDescent="0.55000000000000004">
      <c r="AB10087" s="276" t="s">
        <v>69813</v>
      </c>
      <c r="AC10087" s="277">
        <v>13597.5</v>
      </c>
      <c r="AE10087" s="246" t="s">
        <v>36537</v>
      </c>
      <c r="AF10087" s="247">
        <v>763929.1</v>
      </c>
      <c r="AH10087" s="226" t="s">
        <v>40507</v>
      </c>
      <c r="AI10087" s="227">
        <v>24194</v>
      </c>
      <c r="AK10087" s="207" t="s">
        <v>24160</v>
      </c>
      <c r="AL10087" s="208">
        <v>5961</v>
      </c>
      <c r="AM10087" s="93"/>
      <c r="AN10087" s="93"/>
      <c r="AO10087" s="93"/>
    </row>
    <row r="10088" spans="28:41" x14ac:dyDescent="0.55000000000000004">
      <c r="AB10088" s="276" t="s">
        <v>68952</v>
      </c>
      <c r="AC10088" s="277">
        <v>9286.27</v>
      </c>
      <c r="AE10088" s="246" t="s">
        <v>24847</v>
      </c>
      <c r="AF10088" s="247">
        <v>810290.52</v>
      </c>
      <c r="AH10088" s="226" t="s">
        <v>50229</v>
      </c>
      <c r="AI10088" s="227">
        <v>15000</v>
      </c>
      <c r="AK10088" s="207" t="s">
        <v>24161</v>
      </c>
      <c r="AL10088" s="208">
        <v>6558.33</v>
      </c>
      <c r="AM10088" s="93"/>
      <c r="AN10088" s="93"/>
      <c r="AO10088" s="93"/>
    </row>
    <row r="10089" spans="28:41" x14ac:dyDescent="0.55000000000000004">
      <c r="AB10089" s="276" t="s">
        <v>68953</v>
      </c>
      <c r="AC10089" s="277">
        <v>29733.78</v>
      </c>
      <c r="AE10089" s="246" t="s">
        <v>24848</v>
      </c>
      <c r="AF10089" s="247">
        <v>1340806.6499999999</v>
      </c>
      <c r="AH10089" s="226" t="s">
        <v>50230</v>
      </c>
      <c r="AI10089" s="227">
        <v>1147.5</v>
      </c>
      <c r="AK10089" s="207" t="s">
        <v>24162</v>
      </c>
      <c r="AL10089" s="208">
        <v>7455.07</v>
      </c>
      <c r="AM10089" s="93"/>
      <c r="AN10089" s="93"/>
      <c r="AO10089" s="93"/>
    </row>
    <row r="10090" spans="28:41" x14ac:dyDescent="0.55000000000000004">
      <c r="AB10090" s="276" t="s">
        <v>68954</v>
      </c>
      <c r="AC10090" s="277">
        <v>639.65</v>
      </c>
      <c r="AE10090" s="246" t="s">
        <v>36538</v>
      </c>
      <c r="AF10090" s="247">
        <v>500000</v>
      </c>
      <c r="AH10090" s="226" t="s">
        <v>53152</v>
      </c>
      <c r="AI10090" s="227">
        <v>1777.5</v>
      </c>
      <c r="AK10090" s="207" t="s">
        <v>24163</v>
      </c>
      <c r="AL10090" s="208">
        <v>3003</v>
      </c>
      <c r="AM10090" s="93"/>
      <c r="AN10090" s="93"/>
      <c r="AO10090" s="93"/>
    </row>
    <row r="10091" spans="28:41" x14ac:dyDescent="0.55000000000000004">
      <c r="AB10091" s="276" t="s">
        <v>62981</v>
      </c>
      <c r="AC10091" s="277">
        <v>73815</v>
      </c>
      <c r="AE10091" s="246" t="s">
        <v>24849</v>
      </c>
      <c r="AF10091" s="247">
        <v>291166.21000000002</v>
      </c>
      <c r="AH10091" s="226" t="s">
        <v>53153</v>
      </c>
      <c r="AI10091" s="227">
        <v>135.97999999999999</v>
      </c>
      <c r="AK10091" s="207" t="s">
        <v>24164</v>
      </c>
      <c r="AL10091" s="208">
        <v>9000</v>
      </c>
      <c r="AM10091" s="93"/>
      <c r="AN10091" s="93"/>
      <c r="AO10091" s="93"/>
    </row>
    <row r="10092" spans="28:41" x14ac:dyDescent="0.55000000000000004">
      <c r="AB10092" s="276" t="s">
        <v>68955</v>
      </c>
      <c r="AC10092" s="277">
        <v>45000</v>
      </c>
      <c r="AE10092" s="246" t="s">
        <v>45353</v>
      </c>
      <c r="AF10092" s="247">
        <v>-22277.040000000001</v>
      </c>
      <c r="AH10092" s="226" t="s">
        <v>50231</v>
      </c>
      <c r="AI10092" s="227">
        <v>12678.43</v>
      </c>
      <c r="AK10092" s="207" t="s">
        <v>24165</v>
      </c>
      <c r="AL10092" s="208">
        <v>15640.44</v>
      </c>
      <c r="AM10092" s="93"/>
      <c r="AN10092" s="93"/>
      <c r="AO10092" s="93"/>
    </row>
    <row r="10093" spans="28:41" x14ac:dyDescent="0.55000000000000004">
      <c r="AB10093" s="276" t="s">
        <v>68956</v>
      </c>
      <c r="AC10093" s="277">
        <v>212.79</v>
      </c>
      <c r="AE10093" s="246" t="s">
        <v>45355</v>
      </c>
      <c r="AF10093" s="247">
        <v>23450</v>
      </c>
      <c r="AH10093" s="226" t="s">
        <v>35338</v>
      </c>
      <c r="AI10093" s="227">
        <v>95669.38</v>
      </c>
      <c r="AK10093" s="207" t="s">
        <v>24166</v>
      </c>
      <c r="AL10093" s="208">
        <v>1196.56</v>
      </c>
      <c r="AM10093" s="93"/>
      <c r="AN10093" s="93"/>
      <c r="AO10093" s="93"/>
    </row>
    <row r="10094" spans="28:41" x14ac:dyDescent="0.55000000000000004">
      <c r="AB10094" s="276" t="s">
        <v>70832</v>
      </c>
      <c r="AC10094" s="277">
        <v>85350</v>
      </c>
      <c r="AE10094" s="246" t="s">
        <v>45356</v>
      </c>
      <c r="AF10094" s="247">
        <v>1794</v>
      </c>
      <c r="AH10094" s="226" t="s">
        <v>33892</v>
      </c>
      <c r="AI10094" s="227">
        <v>7875</v>
      </c>
      <c r="AK10094" s="207" t="s">
        <v>24167</v>
      </c>
      <c r="AL10094" s="208">
        <v>7811.46</v>
      </c>
      <c r="AM10094" s="93"/>
      <c r="AN10094" s="93"/>
      <c r="AO10094" s="93"/>
    </row>
    <row r="10095" spans="28:41" x14ac:dyDescent="0.55000000000000004">
      <c r="AB10095" s="276" t="s">
        <v>63825</v>
      </c>
      <c r="AC10095" s="277">
        <v>13478.22</v>
      </c>
      <c r="AE10095" s="246" t="s">
        <v>45357</v>
      </c>
      <c r="AF10095" s="247">
        <v>5047.0200000000004</v>
      </c>
      <c r="AH10095" s="226" t="s">
        <v>24505</v>
      </c>
      <c r="AI10095" s="227">
        <v>66442.5</v>
      </c>
      <c r="AK10095" s="207" t="s">
        <v>24168</v>
      </c>
      <c r="AL10095" s="208">
        <v>597.54</v>
      </c>
      <c r="AM10095" s="93"/>
      <c r="AN10095" s="93"/>
      <c r="AO10095" s="93"/>
    </row>
    <row r="10096" spans="28:41" x14ac:dyDescent="0.55000000000000004">
      <c r="AB10096" s="276" t="s">
        <v>66741</v>
      </c>
      <c r="AC10096" s="277">
        <v>69924.72</v>
      </c>
      <c r="AE10096" s="246" t="s">
        <v>64686</v>
      </c>
      <c r="AF10096" s="247">
        <v>4000</v>
      </c>
      <c r="AH10096" s="226" t="s">
        <v>49046</v>
      </c>
      <c r="AI10096" s="227">
        <v>114362</v>
      </c>
      <c r="AK10096" s="207" t="s">
        <v>24169</v>
      </c>
      <c r="AL10096" s="208">
        <v>4000</v>
      </c>
      <c r="AM10096" s="93"/>
      <c r="AN10096" s="93"/>
      <c r="AO10096" s="93"/>
    </row>
    <row r="10097" spans="28:41" x14ac:dyDescent="0.55000000000000004">
      <c r="AB10097" s="276" t="s">
        <v>68957</v>
      </c>
      <c r="AC10097" s="277">
        <v>163131.03</v>
      </c>
      <c r="AE10097" s="246" t="s">
        <v>55297</v>
      </c>
      <c r="AF10097" s="247">
        <v>3780.48</v>
      </c>
      <c r="AH10097" s="226" t="s">
        <v>47110</v>
      </c>
      <c r="AI10097" s="227">
        <v>582</v>
      </c>
      <c r="AK10097" s="207" t="s">
        <v>24170</v>
      </c>
      <c r="AL10097" s="208">
        <v>8811.4599999999991</v>
      </c>
      <c r="AM10097" s="93"/>
      <c r="AN10097" s="93"/>
      <c r="AO10097" s="93"/>
    </row>
    <row r="10098" spans="28:41" x14ac:dyDescent="0.55000000000000004">
      <c r="AB10098" s="276" t="s">
        <v>66742</v>
      </c>
      <c r="AC10098" s="277">
        <v>526470.18000000005</v>
      </c>
      <c r="AE10098" s="246" t="s">
        <v>53185</v>
      </c>
      <c r="AF10098" s="247">
        <v>595.21</v>
      </c>
      <c r="AH10098" s="226" t="s">
        <v>24506</v>
      </c>
      <c r="AI10098" s="227">
        <v>9322.5</v>
      </c>
      <c r="AK10098" s="207" t="s">
        <v>24171</v>
      </c>
      <c r="AL10098" s="208">
        <v>15640.44</v>
      </c>
      <c r="AM10098" s="93"/>
      <c r="AN10098" s="93"/>
      <c r="AO10098" s="93"/>
    </row>
    <row r="10099" spans="28:41" x14ac:dyDescent="0.55000000000000004">
      <c r="AB10099" s="276" t="s">
        <v>68958</v>
      </c>
      <c r="AC10099" s="277">
        <v>922.5</v>
      </c>
      <c r="AE10099" s="246" t="s">
        <v>53186</v>
      </c>
      <c r="AF10099" s="247">
        <v>1906.22</v>
      </c>
      <c r="AH10099" s="226" t="s">
        <v>24507</v>
      </c>
      <c r="AI10099" s="227">
        <v>79038.289999999994</v>
      </c>
      <c r="AK10099" s="207" t="s">
        <v>24172</v>
      </c>
      <c r="AL10099" s="208">
        <v>1870.61</v>
      </c>
      <c r="AM10099" s="93"/>
      <c r="AN10099" s="93"/>
      <c r="AO10099" s="93"/>
    </row>
    <row r="10100" spans="28:41" x14ac:dyDescent="0.55000000000000004">
      <c r="AB10100" s="276" t="s">
        <v>63434</v>
      </c>
      <c r="AC10100" s="277">
        <v>113075.85</v>
      </c>
      <c r="AE10100" s="246" t="s">
        <v>59742</v>
      </c>
      <c r="AF10100" s="247">
        <v>174.76</v>
      </c>
      <c r="AH10100" s="226" t="s">
        <v>24508</v>
      </c>
      <c r="AI10100" s="227">
        <v>1350</v>
      </c>
      <c r="AK10100" s="207" t="s">
        <v>24173</v>
      </c>
      <c r="AL10100" s="208">
        <v>12946.21</v>
      </c>
      <c r="AM10100" s="93"/>
      <c r="AN10100" s="93"/>
      <c r="AO10100" s="93"/>
    </row>
    <row r="10101" spans="28:41" x14ac:dyDescent="0.55000000000000004">
      <c r="AB10101" s="276" t="s">
        <v>70833</v>
      </c>
      <c r="AC10101" s="277">
        <v>866.28</v>
      </c>
      <c r="AE10101" s="246" t="s">
        <v>64687</v>
      </c>
      <c r="AF10101" s="247">
        <v>6906.04</v>
      </c>
      <c r="AH10101" s="226" t="s">
        <v>33893</v>
      </c>
      <c r="AI10101" s="227">
        <v>3120</v>
      </c>
      <c r="AK10101" s="207" t="s">
        <v>24174</v>
      </c>
      <c r="AL10101" s="208">
        <v>6558.33</v>
      </c>
      <c r="AM10101" s="93"/>
      <c r="AN10101" s="93"/>
      <c r="AO10101" s="93"/>
    </row>
    <row r="10102" spans="28:41" x14ac:dyDescent="0.55000000000000004">
      <c r="AB10102" s="276" t="s">
        <v>63435</v>
      </c>
      <c r="AC10102" s="277">
        <v>8485.43</v>
      </c>
      <c r="AE10102" s="246" t="s">
        <v>57666</v>
      </c>
      <c r="AF10102" s="247">
        <v>512</v>
      </c>
      <c r="AH10102" s="226" t="s">
        <v>42766</v>
      </c>
      <c r="AI10102" s="227">
        <v>40609.699999999997</v>
      </c>
      <c r="AK10102" s="207" t="s">
        <v>24175</v>
      </c>
      <c r="AL10102" s="208">
        <v>34034.35</v>
      </c>
      <c r="AM10102" s="93"/>
      <c r="AN10102" s="93"/>
      <c r="AO10102" s="93"/>
    </row>
    <row r="10103" spans="28:41" x14ac:dyDescent="0.55000000000000004">
      <c r="AB10103" s="276" t="s">
        <v>63436</v>
      </c>
      <c r="AC10103" s="277">
        <v>28185.99</v>
      </c>
      <c r="AE10103" s="246" t="s">
        <v>53187</v>
      </c>
      <c r="AF10103" s="247">
        <v>51620.11</v>
      </c>
      <c r="AH10103" s="226" t="s">
        <v>53154</v>
      </c>
      <c r="AI10103" s="227">
        <v>18889.8</v>
      </c>
      <c r="AK10103" s="207" t="s">
        <v>24176</v>
      </c>
      <c r="AL10103" s="208">
        <v>16505</v>
      </c>
      <c r="AM10103" s="93"/>
      <c r="AN10103" s="93"/>
      <c r="AO10103" s="93"/>
    </row>
    <row r="10104" spans="28:41" x14ac:dyDescent="0.55000000000000004">
      <c r="AB10104" s="276" t="s">
        <v>64980</v>
      </c>
      <c r="AC10104" s="277">
        <v>597.29</v>
      </c>
      <c r="AE10104" s="246" t="s">
        <v>53188</v>
      </c>
      <c r="AF10104" s="247">
        <v>3988.07</v>
      </c>
      <c r="AH10104" s="226" t="s">
        <v>53155</v>
      </c>
      <c r="AI10104" s="227">
        <v>19.23</v>
      </c>
      <c r="AK10104" s="207" t="s">
        <v>24177</v>
      </c>
      <c r="AL10104" s="208">
        <v>27645</v>
      </c>
      <c r="AM10104" s="93"/>
      <c r="AN10104" s="93"/>
      <c r="AO10104" s="93"/>
    </row>
    <row r="10105" spans="28:41" x14ac:dyDescent="0.55000000000000004">
      <c r="AB10105" s="276" t="s">
        <v>66743</v>
      </c>
      <c r="AC10105" s="277">
        <v>7500</v>
      </c>
      <c r="AE10105" s="246" t="s">
        <v>53189</v>
      </c>
      <c r="AF10105" s="247">
        <v>11164.46</v>
      </c>
      <c r="AH10105" s="226" t="s">
        <v>33894</v>
      </c>
      <c r="AI10105" s="227">
        <v>119484.08</v>
      </c>
      <c r="AK10105" s="207" t="s">
        <v>24178</v>
      </c>
      <c r="AL10105" s="208">
        <v>14400.18</v>
      </c>
      <c r="AM10105" s="93"/>
      <c r="AN10105" s="93"/>
      <c r="AO10105" s="93"/>
    </row>
    <row r="10106" spans="28:41" x14ac:dyDescent="0.55000000000000004">
      <c r="AB10106" s="276" t="s">
        <v>63437</v>
      </c>
      <c r="AC10106" s="277">
        <v>23906.76</v>
      </c>
      <c r="AE10106" s="246" t="s">
        <v>57667</v>
      </c>
      <c r="AF10106" s="247">
        <v>4610.5</v>
      </c>
      <c r="AH10106" s="226" t="s">
        <v>47111</v>
      </c>
      <c r="AI10106" s="227">
        <v>1651.76</v>
      </c>
      <c r="AK10106" s="207" t="s">
        <v>24179</v>
      </c>
      <c r="AL10106" s="208">
        <v>1070.82</v>
      </c>
      <c r="AM10106" s="93"/>
      <c r="AN10106" s="93"/>
      <c r="AO10106" s="93"/>
    </row>
    <row r="10107" spans="28:41" x14ac:dyDescent="0.55000000000000004">
      <c r="AB10107" s="276" t="s">
        <v>68959</v>
      </c>
      <c r="AC10107" s="277">
        <v>773859.67</v>
      </c>
      <c r="AE10107" s="246" t="s">
        <v>53190</v>
      </c>
      <c r="AF10107" s="247">
        <v>2420.13</v>
      </c>
      <c r="AH10107" s="226" t="s">
        <v>53156</v>
      </c>
      <c r="AI10107" s="227">
        <v>113407.6</v>
      </c>
      <c r="AK10107" s="207" t="s">
        <v>24180</v>
      </c>
      <c r="AL10107" s="208">
        <v>1356</v>
      </c>
      <c r="AM10107" s="93"/>
      <c r="AN10107" s="93"/>
      <c r="AO10107" s="93"/>
    </row>
    <row r="10108" spans="28:41" x14ac:dyDescent="0.55000000000000004">
      <c r="AB10108" s="276" t="s">
        <v>59443</v>
      </c>
      <c r="AC10108" s="277">
        <v>337048.8</v>
      </c>
      <c r="AE10108" s="246" t="s">
        <v>64688</v>
      </c>
      <c r="AF10108" s="247">
        <v>15355</v>
      </c>
      <c r="AH10108" s="226" t="s">
        <v>24509</v>
      </c>
      <c r="AI10108" s="227">
        <v>50288.87</v>
      </c>
      <c r="AK10108" s="207" t="s">
        <v>24181</v>
      </c>
      <c r="AL10108" s="208">
        <v>13554</v>
      </c>
      <c r="AM10108" s="93"/>
      <c r="AN10108" s="93"/>
      <c r="AO10108" s="93"/>
    </row>
    <row r="10109" spans="28:41" x14ac:dyDescent="0.55000000000000004">
      <c r="AB10109" s="276" t="s">
        <v>58348</v>
      </c>
      <c r="AC10109" s="277">
        <v>885149.65</v>
      </c>
      <c r="AE10109" s="246" t="s">
        <v>59743</v>
      </c>
      <c r="AF10109" s="247">
        <v>1021.89</v>
      </c>
      <c r="AH10109" s="226" t="s">
        <v>35339</v>
      </c>
      <c r="AI10109" s="227">
        <v>81363.16</v>
      </c>
      <c r="AK10109" s="207" t="s">
        <v>24182</v>
      </c>
      <c r="AL10109" s="208">
        <v>26253</v>
      </c>
      <c r="AM10109" s="93"/>
      <c r="AN10109" s="93"/>
      <c r="AO10109" s="93"/>
    </row>
    <row r="10110" spans="28:41" x14ac:dyDescent="0.55000000000000004">
      <c r="AB10110" s="276" t="s">
        <v>68960</v>
      </c>
      <c r="AC10110" s="277">
        <v>240</v>
      </c>
      <c r="AE10110" s="246" t="s">
        <v>56378</v>
      </c>
      <c r="AF10110" s="247">
        <v>1169.47</v>
      </c>
      <c r="AH10110" s="226" t="s">
        <v>35340</v>
      </c>
      <c r="AI10110" s="227">
        <v>19490.88</v>
      </c>
      <c r="AK10110" s="207" t="s">
        <v>24183</v>
      </c>
      <c r="AL10110" s="208">
        <v>1704</v>
      </c>
      <c r="AM10110" s="93"/>
      <c r="AN10110" s="93"/>
      <c r="AO10110" s="93"/>
    </row>
    <row r="10111" spans="28:41" x14ac:dyDescent="0.55000000000000004">
      <c r="AB10111" s="276" t="s">
        <v>68961</v>
      </c>
      <c r="AC10111" s="277">
        <v>18.36</v>
      </c>
      <c r="AE10111" s="246" t="s">
        <v>53191</v>
      </c>
      <c r="AF10111" s="247">
        <v>15960</v>
      </c>
      <c r="AH10111" s="226" t="s">
        <v>50232</v>
      </c>
      <c r="AI10111" s="227">
        <v>261744.37</v>
      </c>
      <c r="AK10111" s="207" t="s">
        <v>24184</v>
      </c>
      <c r="AL10111" s="208">
        <v>3563</v>
      </c>
      <c r="AM10111" s="93"/>
      <c r="AN10111" s="93"/>
      <c r="AO10111" s="93"/>
    </row>
    <row r="10112" spans="28:41" x14ac:dyDescent="0.55000000000000004">
      <c r="AB10112" s="276" t="s">
        <v>68962</v>
      </c>
      <c r="AC10112" s="277">
        <v>1.25</v>
      </c>
      <c r="AE10112" s="246" t="s">
        <v>33922</v>
      </c>
      <c r="AF10112" s="247">
        <v>1750</v>
      </c>
      <c r="AH10112" s="226" t="s">
        <v>53157</v>
      </c>
      <c r="AI10112" s="227">
        <v>169258.32</v>
      </c>
      <c r="AK10112" s="207" t="s">
        <v>24185</v>
      </c>
      <c r="AL10112" s="208">
        <v>13212</v>
      </c>
      <c r="AM10112" s="93"/>
      <c r="AN10112" s="93"/>
      <c r="AO10112" s="93"/>
    </row>
    <row r="10113" spans="28:41" x14ac:dyDescent="0.55000000000000004">
      <c r="AB10113" s="276" t="s">
        <v>57918</v>
      </c>
      <c r="AC10113" s="277">
        <v>1491.72</v>
      </c>
      <c r="AE10113" s="246" t="s">
        <v>35361</v>
      </c>
      <c r="AF10113" s="247">
        <v>208018.6</v>
      </c>
      <c r="AH10113" s="226" t="s">
        <v>35341</v>
      </c>
      <c r="AI10113" s="227">
        <v>147521.56</v>
      </c>
      <c r="AK10113" s="207" t="s">
        <v>24186</v>
      </c>
      <c r="AL10113" s="208">
        <v>7217.24</v>
      </c>
      <c r="AM10113" s="93"/>
      <c r="AN10113" s="93"/>
      <c r="AO10113" s="93"/>
    </row>
    <row r="10114" spans="28:41" x14ac:dyDescent="0.55000000000000004">
      <c r="AB10114" s="276" t="s">
        <v>57919</v>
      </c>
      <c r="AC10114" s="277">
        <v>44.85</v>
      </c>
      <c r="AE10114" s="246" t="s">
        <v>35362</v>
      </c>
      <c r="AF10114" s="247">
        <v>379140</v>
      </c>
      <c r="AH10114" s="226" t="s">
        <v>33895</v>
      </c>
      <c r="AI10114" s="227">
        <v>42369</v>
      </c>
      <c r="AK10114" s="207" t="s">
        <v>24187</v>
      </c>
      <c r="AL10114" s="208">
        <v>33387.760000000002</v>
      </c>
      <c r="AM10114" s="93"/>
      <c r="AN10114" s="93"/>
      <c r="AO10114" s="93"/>
    </row>
    <row r="10115" spans="28:41" x14ac:dyDescent="0.55000000000000004">
      <c r="AB10115" s="276" t="s">
        <v>55479</v>
      </c>
      <c r="AC10115" s="277">
        <v>21617.41</v>
      </c>
      <c r="AE10115" s="246" t="s">
        <v>42787</v>
      </c>
      <c r="AF10115" s="247">
        <v>223600</v>
      </c>
      <c r="AH10115" s="226" t="s">
        <v>53158</v>
      </c>
      <c r="AI10115" s="227">
        <v>36753.81</v>
      </c>
      <c r="AK10115" s="207" t="s">
        <v>24188</v>
      </c>
      <c r="AL10115" s="208">
        <v>14400.18</v>
      </c>
      <c r="AM10115" s="93"/>
      <c r="AN10115" s="93"/>
      <c r="AO10115" s="93"/>
    </row>
    <row r="10116" spans="28:41" x14ac:dyDescent="0.55000000000000004">
      <c r="AB10116" s="276" t="s">
        <v>68963</v>
      </c>
      <c r="AC10116" s="277">
        <v>104.55</v>
      </c>
      <c r="AE10116" s="246" t="s">
        <v>36539</v>
      </c>
      <c r="AF10116" s="247">
        <v>145868.89000000001</v>
      </c>
      <c r="AH10116" s="226" t="s">
        <v>36511</v>
      </c>
      <c r="AI10116" s="227">
        <v>513750.78</v>
      </c>
      <c r="AK10116" s="207" t="s">
        <v>24189</v>
      </c>
      <c r="AL10116" s="208">
        <v>1070.82</v>
      </c>
      <c r="AM10116" s="93"/>
      <c r="AN10116" s="93"/>
      <c r="AO10116" s="93"/>
    </row>
    <row r="10117" spans="28:41" x14ac:dyDescent="0.55000000000000004">
      <c r="AB10117" s="276" t="s">
        <v>55480</v>
      </c>
      <c r="AC10117" s="277">
        <v>4735.46</v>
      </c>
      <c r="AE10117" s="246" t="s">
        <v>35363</v>
      </c>
      <c r="AF10117" s="247">
        <v>103485.74</v>
      </c>
      <c r="AH10117" s="226" t="s">
        <v>48136</v>
      </c>
      <c r="AI10117" s="227">
        <v>864.43</v>
      </c>
      <c r="AK10117" s="207" t="s">
        <v>24190</v>
      </c>
      <c r="AL10117" s="208">
        <v>3563</v>
      </c>
      <c r="AM10117" s="93"/>
      <c r="AN10117" s="93"/>
      <c r="AO10117" s="93"/>
    </row>
    <row r="10118" spans="28:41" x14ac:dyDescent="0.55000000000000004">
      <c r="AB10118" s="276" t="s">
        <v>55481</v>
      </c>
      <c r="AC10118" s="277">
        <v>2091.5</v>
      </c>
      <c r="AE10118" s="246" t="s">
        <v>39358</v>
      </c>
      <c r="AF10118" s="247">
        <v>639151.71</v>
      </c>
      <c r="AH10118" s="226" t="s">
        <v>47112</v>
      </c>
      <c r="AI10118" s="227">
        <v>1299.58</v>
      </c>
      <c r="AK10118" s="207" t="s">
        <v>24191</v>
      </c>
      <c r="AL10118" s="208">
        <v>14568</v>
      </c>
      <c r="AM10118" s="93"/>
      <c r="AN10118" s="93"/>
      <c r="AO10118" s="93"/>
    </row>
    <row r="10119" spans="28:41" x14ac:dyDescent="0.55000000000000004">
      <c r="AB10119" s="276" t="s">
        <v>55482</v>
      </c>
      <c r="AC10119" s="277">
        <v>6884.94</v>
      </c>
      <c r="AE10119" s="246" t="s">
        <v>36540</v>
      </c>
      <c r="AF10119" s="247">
        <v>92742</v>
      </c>
      <c r="AH10119" s="226" t="s">
        <v>48137</v>
      </c>
      <c r="AI10119" s="227">
        <v>264874.12</v>
      </c>
      <c r="AK10119" s="207" t="s">
        <v>24192</v>
      </c>
      <c r="AL10119" s="208">
        <v>8921.24</v>
      </c>
      <c r="AM10119" s="93"/>
      <c r="AN10119" s="93"/>
      <c r="AO10119" s="93"/>
    </row>
    <row r="10120" spans="28:41" x14ac:dyDescent="0.55000000000000004">
      <c r="AB10120" s="276" t="s">
        <v>55483</v>
      </c>
      <c r="AC10120" s="277">
        <v>3144.12</v>
      </c>
      <c r="AE10120" s="246" t="s">
        <v>33923</v>
      </c>
      <c r="AF10120" s="247">
        <v>111193.22</v>
      </c>
      <c r="AH10120" s="226" t="s">
        <v>48138</v>
      </c>
      <c r="AI10120" s="227">
        <v>20262.88</v>
      </c>
      <c r="AK10120" s="207" t="s">
        <v>24193</v>
      </c>
      <c r="AL10120" s="208">
        <v>73194.759999999995</v>
      </c>
      <c r="AM10120" s="93"/>
      <c r="AN10120" s="93"/>
      <c r="AO10120" s="93"/>
    </row>
    <row r="10121" spans="28:41" x14ac:dyDescent="0.55000000000000004">
      <c r="AB10121" s="276" t="s">
        <v>55484</v>
      </c>
      <c r="AC10121" s="277">
        <v>137.57</v>
      </c>
      <c r="AE10121" s="246" t="s">
        <v>42788</v>
      </c>
      <c r="AF10121" s="247">
        <v>9450</v>
      </c>
      <c r="AH10121" s="226" t="s">
        <v>45309</v>
      </c>
      <c r="AI10121" s="227">
        <v>16463.099999999999</v>
      </c>
      <c r="AK10121" s="207" t="s">
        <v>24194</v>
      </c>
      <c r="AL10121" s="208">
        <v>5416.67</v>
      </c>
      <c r="AM10121" s="93"/>
      <c r="AN10121" s="93"/>
      <c r="AO10121" s="93"/>
    </row>
    <row r="10122" spans="28:41" x14ac:dyDescent="0.55000000000000004">
      <c r="AB10122" s="276" t="s">
        <v>55485</v>
      </c>
      <c r="AC10122" s="277">
        <v>132.11000000000001</v>
      </c>
      <c r="AE10122" s="246" t="s">
        <v>36541</v>
      </c>
      <c r="AF10122" s="247">
        <v>10321.69</v>
      </c>
      <c r="AH10122" s="226" t="s">
        <v>45310</v>
      </c>
      <c r="AI10122" s="227">
        <v>1823.6</v>
      </c>
      <c r="AK10122" s="207" t="s">
        <v>24195</v>
      </c>
      <c r="AL10122" s="208">
        <v>3790.34</v>
      </c>
      <c r="AM10122" s="93"/>
      <c r="AN10122" s="93"/>
      <c r="AO10122" s="93"/>
    </row>
    <row r="10123" spans="28:41" x14ac:dyDescent="0.55000000000000004">
      <c r="AB10123" s="276" t="s">
        <v>55486</v>
      </c>
      <c r="AC10123" s="277">
        <v>994.89</v>
      </c>
      <c r="AE10123" s="246" t="s">
        <v>63755</v>
      </c>
      <c r="AF10123" s="247">
        <v>2969.65</v>
      </c>
      <c r="AH10123" s="226" t="s">
        <v>24554</v>
      </c>
      <c r="AI10123" s="227">
        <v>482</v>
      </c>
      <c r="AK10123" s="207" t="s">
        <v>24196</v>
      </c>
      <c r="AL10123" s="208">
        <v>3000</v>
      </c>
      <c r="AM10123" s="93"/>
      <c r="AN10123" s="93"/>
      <c r="AO10123" s="93"/>
    </row>
    <row r="10124" spans="28:41" x14ac:dyDescent="0.55000000000000004">
      <c r="AB10124" s="276" t="s">
        <v>60775</v>
      </c>
      <c r="AC10124" s="277">
        <v>18650</v>
      </c>
      <c r="AE10124" s="246" t="s">
        <v>33924</v>
      </c>
      <c r="AF10124" s="247">
        <v>325312.05</v>
      </c>
      <c r="AH10124" s="226" t="s">
        <v>47113</v>
      </c>
      <c r="AI10124" s="227">
        <v>349</v>
      </c>
      <c r="AK10124" s="207" t="s">
        <v>24197</v>
      </c>
      <c r="AL10124" s="208">
        <v>912.99</v>
      </c>
      <c r="AM10124" s="93"/>
      <c r="AN10124" s="93"/>
      <c r="AO10124" s="93"/>
    </row>
    <row r="10125" spans="28:41" x14ac:dyDescent="0.55000000000000004">
      <c r="AB10125" s="276" t="s">
        <v>60776</v>
      </c>
      <c r="AC10125" s="277">
        <v>477.63</v>
      </c>
      <c r="AE10125" s="246" t="s">
        <v>63756</v>
      </c>
      <c r="AF10125" s="247">
        <v>122627.28</v>
      </c>
      <c r="AH10125" s="226" t="s">
        <v>53159</v>
      </c>
      <c r="AI10125" s="227">
        <v>783</v>
      </c>
      <c r="AK10125" s="207" t="s">
        <v>24198</v>
      </c>
      <c r="AL10125" s="208">
        <v>1705</v>
      </c>
      <c r="AM10125" s="93"/>
      <c r="AN10125" s="93"/>
      <c r="AO10125" s="93"/>
    </row>
    <row r="10126" spans="28:41" x14ac:dyDescent="0.55000000000000004">
      <c r="AB10126" s="276" t="s">
        <v>58702</v>
      </c>
      <c r="AC10126" s="277">
        <v>53.28</v>
      </c>
      <c r="AE10126" s="246" t="s">
        <v>33925</v>
      </c>
      <c r="AF10126" s="247">
        <v>174912.54</v>
      </c>
      <c r="AH10126" s="226" t="s">
        <v>39327</v>
      </c>
      <c r="AI10126" s="227">
        <v>34872.61</v>
      </c>
      <c r="AK10126" s="207" t="s">
        <v>24199</v>
      </c>
      <c r="AL10126" s="208">
        <v>2160</v>
      </c>
      <c r="AM10126" s="93"/>
      <c r="AN10126" s="93"/>
      <c r="AO10126" s="93"/>
    </row>
    <row r="10127" spans="28:41" x14ac:dyDescent="0.55000000000000004">
      <c r="AB10127" s="276" t="s">
        <v>59905</v>
      </c>
      <c r="AC10127" s="277">
        <v>175.14</v>
      </c>
      <c r="AE10127" s="246" t="s">
        <v>33926</v>
      </c>
      <c r="AF10127" s="247">
        <v>559171.67000000004</v>
      </c>
      <c r="AH10127" s="226" t="s">
        <v>39328</v>
      </c>
      <c r="AI10127" s="227">
        <v>2756.03</v>
      </c>
      <c r="AK10127" s="207" t="s">
        <v>24200</v>
      </c>
      <c r="AL10127" s="208">
        <v>795</v>
      </c>
      <c r="AM10127" s="93"/>
      <c r="AN10127" s="93"/>
      <c r="AO10127" s="93"/>
    </row>
    <row r="10128" spans="28:41" x14ac:dyDescent="0.55000000000000004">
      <c r="AB10128" s="276" t="s">
        <v>58704</v>
      </c>
      <c r="AC10128" s="277">
        <v>156.12</v>
      </c>
      <c r="AE10128" s="246" t="s">
        <v>33927</v>
      </c>
      <c r="AF10128" s="247">
        <v>226316.82</v>
      </c>
      <c r="AH10128" s="226" t="s">
        <v>47114</v>
      </c>
      <c r="AI10128" s="227">
        <v>749.97</v>
      </c>
      <c r="AK10128" s="207" t="s">
        <v>24201</v>
      </c>
      <c r="AL10128" s="208">
        <v>4317</v>
      </c>
      <c r="AM10128" s="93"/>
      <c r="AN10128" s="93"/>
      <c r="AO10128" s="93"/>
    </row>
    <row r="10129" spans="28:41" x14ac:dyDescent="0.55000000000000004">
      <c r="AB10129" s="276" t="s">
        <v>58705</v>
      </c>
      <c r="AC10129" s="277">
        <v>5867.69</v>
      </c>
      <c r="AE10129" s="246" t="s">
        <v>36542</v>
      </c>
      <c r="AF10129" s="247">
        <v>1164156.98</v>
      </c>
      <c r="AH10129" s="226" t="s">
        <v>42767</v>
      </c>
      <c r="AI10129" s="227">
        <v>3000</v>
      </c>
      <c r="AK10129" s="207" t="s">
        <v>24202</v>
      </c>
      <c r="AL10129" s="208">
        <v>713</v>
      </c>
      <c r="AM10129" s="93"/>
      <c r="AN10129" s="93"/>
      <c r="AO10129" s="93"/>
    </row>
    <row r="10130" spans="28:41" x14ac:dyDescent="0.55000000000000004">
      <c r="AB10130" s="276" t="s">
        <v>59906</v>
      </c>
      <c r="AC10130" s="277">
        <v>1346.47</v>
      </c>
      <c r="AE10130" s="246" t="s">
        <v>59744</v>
      </c>
      <c r="AF10130" s="247">
        <v>1221659.1499999999</v>
      </c>
      <c r="AH10130" s="226" t="s">
        <v>45311</v>
      </c>
      <c r="AI10130" s="227">
        <v>7000</v>
      </c>
      <c r="AK10130" s="207" t="s">
        <v>24203</v>
      </c>
      <c r="AL10130" s="208">
        <v>347.42</v>
      </c>
      <c r="AM10130" s="93"/>
      <c r="AN10130" s="93"/>
      <c r="AO10130" s="93"/>
    </row>
    <row r="10131" spans="28:41" x14ac:dyDescent="0.55000000000000004">
      <c r="AB10131" s="276" t="s">
        <v>61232</v>
      </c>
      <c r="AC10131" s="277">
        <v>6275.25</v>
      </c>
      <c r="AE10131" s="246" t="s">
        <v>35364</v>
      </c>
      <c r="AF10131" s="247">
        <v>175613.36</v>
      </c>
      <c r="AH10131" s="226" t="s">
        <v>45312</v>
      </c>
      <c r="AI10131" s="227">
        <v>532</v>
      </c>
      <c r="AK10131" s="207" t="s">
        <v>24204</v>
      </c>
      <c r="AL10131" s="208">
        <v>26.58</v>
      </c>
      <c r="AM10131" s="93"/>
      <c r="AN10131" s="93"/>
      <c r="AO10131" s="93"/>
    </row>
    <row r="10132" spans="28:41" x14ac:dyDescent="0.55000000000000004">
      <c r="AB10132" s="276" t="s">
        <v>59907</v>
      </c>
      <c r="AC10132" s="277">
        <v>195.19</v>
      </c>
      <c r="AE10132" s="246" t="s">
        <v>36544</v>
      </c>
      <c r="AF10132" s="247">
        <v>87463.4</v>
      </c>
      <c r="AH10132" s="226" t="s">
        <v>39329</v>
      </c>
      <c r="AI10132" s="227">
        <v>31888</v>
      </c>
      <c r="AK10132" s="207" t="s">
        <v>24205</v>
      </c>
      <c r="AL10132" s="208">
        <v>1984.25</v>
      </c>
      <c r="AM10132" s="93"/>
      <c r="AN10132" s="93"/>
      <c r="AO10132" s="93"/>
    </row>
    <row r="10133" spans="28:41" x14ac:dyDescent="0.55000000000000004">
      <c r="AB10133" s="276" t="s">
        <v>60777</v>
      </c>
      <c r="AC10133" s="277">
        <v>48347.66</v>
      </c>
      <c r="AE10133" s="246" t="s">
        <v>42789</v>
      </c>
      <c r="AF10133" s="247">
        <v>50804.86</v>
      </c>
      <c r="AH10133" s="226" t="s">
        <v>39330</v>
      </c>
      <c r="AI10133" s="227">
        <v>11566.92</v>
      </c>
      <c r="AK10133" s="207" t="s">
        <v>24206</v>
      </c>
      <c r="AL10133" s="208">
        <v>2826</v>
      </c>
      <c r="AM10133" s="93"/>
      <c r="AN10133" s="93"/>
      <c r="AO10133" s="93"/>
    </row>
    <row r="10134" spans="28:41" x14ac:dyDescent="0.55000000000000004">
      <c r="AB10134" s="276" t="s">
        <v>60778</v>
      </c>
      <c r="AC10134" s="277">
        <v>3532.07</v>
      </c>
      <c r="AE10134" s="246" t="s">
        <v>35365</v>
      </c>
      <c r="AF10134" s="247">
        <v>4038167.81</v>
      </c>
      <c r="AH10134" s="226" t="s">
        <v>42768</v>
      </c>
      <c r="AI10134" s="227">
        <v>4220</v>
      </c>
      <c r="AK10134" s="207" t="s">
        <v>24207</v>
      </c>
      <c r="AL10134" s="208">
        <v>7639.05</v>
      </c>
      <c r="AM10134" s="93"/>
      <c r="AN10134" s="93"/>
      <c r="AO10134" s="93"/>
    </row>
    <row r="10135" spans="28:41" x14ac:dyDescent="0.55000000000000004">
      <c r="AB10135" s="276" t="s">
        <v>60779</v>
      </c>
      <c r="AC10135" s="277">
        <v>12122.73</v>
      </c>
      <c r="AE10135" s="246" t="s">
        <v>39359</v>
      </c>
      <c r="AF10135" s="247">
        <v>2450908.65</v>
      </c>
      <c r="AH10135" s="226" t="s">
        <v>40508</v>
      </c>
      <c r="AI10135" s="227">
        <v>19.149999999999999</v>
      </c>
      <c r="AK10135" s="207" t="s">
        <v>24208</v>
      </c>
      <c r="AL10135" s="208">
        <v>584.38</v>
      </c>
      <c r="AM10135" s="93"/>
      <c r="AN10135" s="93"/>
      <c r="AO10135" s="93"/>
    </row>
    <row r="10136" spans="28:41" x14ac:dyDescent="0.55000000000000004">
      <c r="AB10136" s="276" t="s">
        <v>57921</v>
      </c>
      <c r="AC10136" s="277">
        <v>15182.7</v>
      </c>
      <c r="AE10136" s="246" t="s">
        <v>53192</v>
      </c>
      <c r="AF10136" s="247">
        <v>-809798.99</v>
      </c>
      <c r="AH10136" s="226" t="s">
        <v>40509</v>
      </c>
      <c r="AI10136" s="227">
        <v>13028.85</v>
      </c>
      <c r="AK10136" s="207" t="s">
        <v>24209</v>
      </c>
      <c r="AL10136" s="208">
        <v>949.99</v>
      </c>
      <c r="AM10136" s="93"/>
      <c r="AN10136" s="93"/>
      <c r="AO10136" s="93"/>
    </row>
    <row r="10137" spans="28:41" x14ac:dyDescent="0.55000000000000004">
      <c r="AB10137" s="276" t="s">
        <v>57922</v>
      </c>
      <c r="AC10137" s="277">
        <v>1034.71</v>
      </c>
      <c r="AE10137" s="246" t="s">
        <v>62147</v>
      </c>
      <c r="AF10137" s="247">
        <v>-47447.12</v>
      </c>
      <c r="AH10137" s="226" t="s">
        <v>45313</v>
      </c>
      <c r="AI10137" s="227">
        <v>7000</v>
      </c>
      <c r="AK10137" s="207" t="s">
        <v>24210</v>
      </c>
      <c r="AL10137" s="208">
        <v>14959.33</v>
      </c>
      <c r="AM10137" s="93"/>
      <c r="AN10137" s="93"/>
      <c r="AO10137" s="93"/>
    </row>
    <row r="10138" spans="28:41" x14ac:dyDescent="0.55000000000000004">
      <c r="AB10138" s="276" t="s">
        <v>49210</v>
      </c>
      <c r="AC10138" s="277">
        <v>48780</v>
      </c>
      <c r="AE10138" s="246" t="s">
        <v>39360</v>
      </c>
      <c r="AF10138" s="247">
        <v>217921.26</v>
      </c>
      <c r="AH10138" s="226" t="s">
        <v>45314</v>
      </c>
      <c r="AI10138" s="227">
        <v>539</v>
      </c>
      <c r="AK10138" s="207" t="s">
        <v>24211</v>
      </c>
      <c r="AL10138" s="208">
        <v>5416.67</v>
      </c>
      <c r="AM10138" s="93"/>
      <c r="AN10138" s="93"/>
      <c r="AO10138" s="93"/>
    </row>
    <row r="10139" spans="28:41" x14ac:dyDescent="0.55000000000000004">
      <c r="AB10139" s="276" t="s">
        <v>49211</v>
      </c>
      <c r="AC10139" s="277">
        <v>3352.24</v>
      </c>
      <c r="AE10139" s="246" t="s">
        <v>53193</v>
      </c>
      <c r="AF10139" s="247">
        <v>364.14</v>
      </c>
      <c r="AH10139" s="226" t="s">
        <v>45315</v>
      </c>
      <c r="AI10139" s="227">
        <v>81500</v>
      </c>
      <c r="AK10139" s="207" t="s">
        <v>24212</v>
      </c>
      <c r="AL10139" s="208">
        <v>7639.05</v>
      </c>
      <c r="AM10139" s="93"/>
      <c r="AN10139" s="93"/>
      <c r="AO10139" s="93"/>
    </row>
    <row r="10140" spans="28:41" x14ac:dyDescent="0.55000000000000004">
      <c r="AB10140" s="276" t="s">
        <v>57923</v>
      </c>
      <c r="AC10140" s="277">
        <v>1114</v>
      </c>
      <c r="AE10140" s="246" t="s">
        <v>53194</v>
      </c>
      <c r="AF10140" s="247">
        <v>27.86</v>
      </c>
      <c r="AH10140" s="226" t="s">
        <v>45316</v>
      </c>
      <c r="AI10140" s="227">
        <v>6234.75</v>
      </c>
      <c r="AK10140" s="207" t="s">
        <v>24213</v>
      </c>
      <c r="AL10140" s="208">
        <v>3790.34</v>
      </c>
      <c r="AM10140" s="93"/>
      <c r="AN10140" s="93"/>
      <c r="AO10140" s="93"/>
    </row>
    <row r="10141" spans="28:41" x14ac:dyDescent="0.55000000000000004">
      <c r="AB10141" s="276" t="s">
        <v>70110</v>
      </c>
      <c r="AC10141" s="277">
        <v>1473</v>
      </c>
      <c r="AE10141" s="246" t="s">
        <v>53195</v>
      </c>
      <c r="AF10141" s="247">
        <v>89.21</v>
      </c>
      <c r="AH10141" s="226" t="s">
        <v>24569</v>
      </c>
      <c r="AI10141" s="227">
        <v>22232.19</v>
      </c>
      <c r="AK10141" s="207" t="s">
        <v>24214</v>
      </c>
      <c r="AL10141" s="208">
        <v>347.42</v>
      </c>
      <c r="AM10141" s="93"/>
      <c r="AN10141" s="93"/>
      <c r="AO10141" s="93"/>
    </row>
    <row r="10142" spans="28:41" x14ac:dyDescent="0.55000000000000004">
      <c r="AB10142" s="276" t="s">
        <v>70834</v>
      </c>
      <c r="AC10142" s="277">
        <v>750</v>
      </c>
      <c r="AE10142" s="246" t="s">
        <v>53196</v>
      </c>
      <c r="AF10142" s="247">
        <v>16.829999999999998</v>
      </c>
      <c r="AH10142" s="226" t="s">
        <v>33899</v>
      </c>
      <c r="AI10142" s="227">
        <v>49420</v>
      </c>
      <c r="AK10142" s="207" t="s">
        <v>24215</v>
      </c>
      <c r="AL10142" s="208">
        <v>3000</v>
      </c>
      <c r="AM10142" s="93"/>
      <c r="AN10142" s="93"/>
      <c r="AO10142" s="93"/>
    </row>
    <row r="10143" spans="28:41" x14ac:dyDescent="0.55000000000000004">
      <c r="AB10143" s="276" t="s">
        <v>70835</v>
      </c>
      <c r="AC10143" s="277">
        <v>3992.01</v>
      </c>
      <c r="AE10143" s="246" t="s">
        <v>57668</v>
      </c>
      <c r="AF10143" s="247">
        <v>24368.75</v>
      </c>
      <c r="AH10143" s="226" t="s">
        <v>33900</v>
      </c>
      <c r="AI10143" s="227">
        <v>2909</v>
      </c>
      <c r="AK10143" s="207" t="s">
        <v>24216</v>
      </c>
      <c r="AL10143" s="208">
        <v>1523.95</v>
      </c>
      <c r="AM10143" s="93"/>
      <c r="AN10143" s="93"/>
      <c r="AO10143" s="93"/>
    </row>
    <row r="10144" spans="28:41" x14ac:dyDescent="0.55000000000000004">
      <c r="AB10144" s="276" t="s">
        <v>40666</v>
      </c>
      <c r="AC10144" s="277">
        <v>51936.04</v>
      </c>
      <c r="AE10144" s="246" t="s">
        <v>63295</v>
      </c>
      <c r="AF10144" s="247">
        <v>2000</v>
      </c>
      <c r="AH10144" s="226" t="s">
        <v>33901</v>
      </c>
      <c r="AI10144" s="227">
        <v>3979.8</v>
      </c>
      <c r="AK10144" s="207" t="s">
        <v>24217</v>
      </c>
      <c r="AL10144" s="208">
        <v>2500</v>
      </c>
      <c r="AM10144" s="93"/>
      <c r="AN10144" s="93"/>
      <c r="AO10144" s="93"/>
    </row>
    <row r="10145" spans="28:41" x14ac:dyDescent="0.55000000000000004">
      <c r="AB10145" s="276" t="s">
        <v>68964</v>
      </c>
      <c r="AC10145" s="277">
        <v>14375</v>
      </c>
      <c r="AE10145" s="246" t="s">
        <v>57669</v>
      </c>
      <c r="AF10145" s="247">
        <v>2017.21</v>
      </c>
      <c r="AH10145" s="226" t="s">
        <v>33902</v>
      </c>
      <c r="AI10145" s="227">
        <v>35.68</v>
      </c>
      <c r="AK10145" s="207" t="s">
        <v>13906</v>
      </c>
      <c r="AL10145" s="208">
        <v>17785.330000000002</v>
      </c>
      <c r="AM10145" s="93"/>
      <c r="AN10145" s="93"/>
      <c r="AO10145" s="93"/>
    </row>
    <row r="10146" spans="28:41" x14ac:dyDescent="0.55000000000000004">
      <c r="AB10146" s="276" t="s">
        <v>50485</v>
      </c>
      <c r="AC10146" s="277">
        <v>12490.2</v>
      </c>
      <c r="AE10146" s="246" t="s">
        <v>63296</v>
      </c>
      <c r="AF10146" s="247">
        <v>490</v>
      </c>
      <c r="AH10146" s="226" t="s">
        <v>33903</v>
      </c>
      <c r="AI10146" s="227">
        <v>1110.08</v>
      </c>
      <c r="AK10146" s="207" t="s">
        <v>24218</v>
      </c>
      <c r="AL10146" s="208">
        <v>4857.25</v>
      </c>
      <c r="AM10146" s="93"/>
      <c r="AN10146" s="93"/>
      <c r="AO10146" s="93"/>
    </row>
    <row r="10147" spans="28:41" x14ac:dyDescent="0.55000000000000004">
      <c r="AB10147" s="276" t="s">
        <v>60780</v>
      </c>
      <c r="AC10147" s="277">
        <v>3122.55</v>
      </c>
      <c r="AE10147" s="246" t="s">
        <v>50241</v>
      </c>
      <c r="AF10147" s="247">
        <v>351.64</v>
      </c>
      <c r="AH10147" s="226" t="s">
        <v>35342</v>
      </c>
      <c r="AI10147" s="227">
        <v>49.33</v>
      </c>
      <c r="AK10147" s="207" t="s">
        <v>13907</v>
      </c>
      <c r="AL10147" s="208">
        <v>5266.99</v>
      </c>
      <c r="AM10147" s="93"/>
      <c r="AN10147" s="93"/>
      <c r="AO10147" s="93"/>
    </row>
    <row r="10148" spans="28:41" x14ac:dyDescent="0.55000000000000004">
      <c r="AB10148" s="276" t="s">
        <v>47320</v>
      </c>
      <c r="AC10148" s="277">
        <v>10168.08</v>
      </c>
      <c r="AE10148" s="246" t="s">
        <v>53197</v>
      </c>
      <c r="AF10148" s="247">
        <v>1697.19</v>
      </c>
      <c r="AH10148" s="226" t="s">
        <v>35343</v>
      </c>
      <c r="AI10148" s="227">
        <v>4121</v>
      </c>
      <c r="AK10148" s="207" t="s">
        <v>24219</v>
      </c>
      <c r="AL10148" s="208">
        <v>11520</v>
      </c>
      <c r="AM10148" s="93"/>
      <c r="AN10148" s="93"/>
      <c r="AO10148" s="93"/>
    </row>
    <row r="10149" spans="28:41" x14ac:dyDescent="0.55000000000000004">
      <c r="AB10149" s="276" t="s">
        <v>47321</v>
      </c>
      <c r="AC10149" s="277">
        <v>857.37</v>
      </c>
      <c r="AE10149" s="246" t="s">
        <v>62148</v>
      </c>
      <c r="AF10149" s="247">
        <v>-88.7</v>
      </c>
      <c r="AH10149" s="226" t="s">
        <v>42769</v>
      </c>
      <c r="AI10149" s="227">
        <v>4170.92</v>
      </c>
      <c r="AK10149" s="207" t="s">
        <v>24220</v>
      </c>
      <c r="AL10149" s="208">
        <v>94.39</v>
      </c>
      <c r="AM10149" s="93"/>
      <c r="AN10149" s="93"/>
      <c r="AO10149" s="93"/>
    </row>
    <row r="10150" spans="28:41" x14ac:dyDescent="0.55000000000000004">
      <c r="AB10150" s="276" t="s">
        <v>50486</v>
      </c>
      <c r="AC10150" s="277">
        <v>565</v>
      </c>
      <c r="AE10150" s="246" t="s">
        <v>53199</v>
      </c>
      <c r="AF10150" s="247">
        <v>99681.91</v>
      </c>
      <c r="AH10150" s="226" t="s">
        <v>42770</v>
      </c>
      <c r="AI10150" s="227">
        <v>319.08</v>
      </c>
      <c r="AK10150" s="207" t="s">
        <v>24221</v>
      </c>
      <c r="AL10150" s="208">
        <v>14.4</v>
      </c>
      <c r="AM10150" s="93"/>
      <c r="AN10150" s="93"/>
      <c r="AO10150" s="93"/>
    </row>
    <row r="10151" spans="28:41" x14ac:dyDescent="0.55000000000000004">
      <c r="AB10151" s="276" t="s">
        <v>43013</v>
      </c>
      <c r="AC10151" s="277">
        <v>125082.9</v>
      </c>
      <c r="AE10151" s="246" t="s">
        <v>47137</v>
      </c>
      <c r="AF10151" s="247">
        <v>7625.62</v>
      </c>
      <c r="AH10151" s="226" t="s">
        <v>53160</v>
      </c>
      <c r="AI10151" s="227">
        <v>3705</v>
      </c>
      <c r="AK10151" s="207" t="s">
        <v>24222</v>
      </c>
      <c r="AL10151" s="208">
        <v>123.87</v>
      </c>
      <c r="AM10151" s="93"/>
      <c r="AN10151" s="93"/>
      <c r="AO10151" s="93"/>
    </row>
    <row r="10152" spans="28:41" x14ac:dyDescent="0.55000000000000004">
      <c r="AB10152" s="276" t="s">
        <v>43014</v>
      </c>
      <c r="AC10152" s="277">
        <v>6732</v>
      </c>
      <c r="AE10152" s="246" t="s">
        <v>53200</v>
      </c>
      <c r="AF10152" s="247">
        <v>14721.32</v>
      </c>
      <c r="AH10152" s="226" t="s">
        <v>53161</v>
      </c>
      <c r="AI10152" s="227">
        <v>1560</v>
      </c>
      <c r="AK10152" s="207" t="s">
        <v>24223</v>
      </c>
      <c r="AL10152" s="208">
        <v>4940</v>
      </c>
      <c r="AM10152" s="93"/>
      <c r="AN10152" s="93"/>
      <c r="AO10152" s="93"/>
    </row>
    <row r="10153" spans="28:41" x14ac:dyDescent="0.55000000000000004">
      <c r="AB10153" s="276" t="s">
        <v>68965</v>
      </c>
      <c r="AC10153" s="277">
        <v>413.6</v>
      </c>
      <c r="AE10153" s="246" t="s">
        <v>53201</v>
      </c>
      <c r="AF10153" s="247">
        <v>521831.41</v>
      </c>
      <c r="AH10153" s="226" t="s">
        <v>53162</v>
      </c>
      <c r="AI10153" s="227">
        <v>398</v>
      </c>
      <c r="AK10153" s="207" t="s">
        <v>24224</v>
      </c>
      <c r="AL10153" s="208">
        <v>1733</v>
      </c>
      <c r="AM10153" s="93"/>
      <c r="AN10153" s="93"/>
      <c r="AO10153" s="93"/>
    </row>
    <row r="10154" spans="28:41" x14ac:dyDescent="0.55000000000000004">
      <c r="AB10154" s="276" t="s">
        <v>29100</v>
      </c>
      <c r="AC10154" s="277">
        <v>1626.47</v>
      </c>
      <c r="AE10154" s="246" t="s">
        <v>59424</v>
      </c>
      <c r="AF10154" s="247">
        <v>11553.93</v>
      </c>
      <c r="AH10154" s="226" t="s">
        <v>53163</v>
      </c>
      <c r="AI10154" s="227">
        <v>17.55</v>
      </c>
      <c r="AK10154" s="207" t="s">
        <v>24225</v>
      </c>
      <c r="AL10154" s="208">
        <v>71577</v>
      </c>
      <c r="AM10154" s="93"/>
      <c r="AN10154" s="93"/>
      <c r="AO10154" s="93"/>
    </row>
    <row r="10155" spans="28:41" x14ac:dyDescent="0.55000000000000004">
      <c r="AB10155" s="276" t="s">
        <v>29101</v>
      </c>
      <c r="AC10155" s="277">
        <v>35370.89</v>
      </c>
      <c r="AE10155" s="246" t="s">
        <v>48150</v>
      </c>
      <c r="AF10155" s="247">
        <v>2005.51</v>
      </c>
      <c r="AH10155" s="226" t="s">
        <v>53164</v>
      </c>
      <c r="AI10155" s="227">
        <v>300.11</v>
      </c>
      <c r="AK10155" s="207" t="s">
        <v>24226</v>
      </c>
      <c r="AL10155" s="208">
        <v>5537.5</v>
      </c>
      <c r="AM10155" s="93"/>
      <c r="AN10155" s="93"/>
      <c r="AO10155" s="93"/>
    </row>
    <row r="10156" spans="28:41" x14ac:dyDescent="0.55000000000000004">
      <c r="AB10156" s="276" t="s">
        <v>50490</v>
      </c>
      <c r="AC10156" s="277">
        <v>5056.84</v>
      </c>
      <c r="AE10156" s="246" t="s">
        <v>62149</v>
      </c>
      <c r="AF10156" s="247">
        <v>134500.65</v>
      </c>
      <c r="AH10156" s="226" t="s">
        <v>35344</v>
      </c>
      <c r="AI10156" s="227">
        <v>77193.39</v>
      </c>
      <c r="AK10156" s="207" t="s">
        <v>24227</v>
      </c>
      <c r="AL10156" s="208">
        <v>17607.240000000002</v>
      </c>
      <c r="AM10156" s="93"/>
      <c r="AN10156" s="93"/>
      <c r="AO10156" s="93"/>
    </row>
    <row r="10157" spans="28:41" x14ac:dyDescent="0.55000000000000004">
      <c r="AB10157" s="276" t="s">
        <v>50491</v>
      </c>
      <c r="AC10157" s="277">
        <v>-5056.84</v>
      </c>
      <c r="AE10157" s="246" t="s">
        <v>62150</v>
      </c>
      <c r="AF10157" s="247">
        <v>10182.81</v>
      </c>
      <c r="AH10157" s="226" t="s">
        <v>35345</v>
      </c>
      <c r="AI10157" s="227">
        <v>49378.92</v>
      </c>
      <c r="AK10157" s="207" t="s">
        <v>24228</v>
      </c>
      <c r="AL10157" s="208">
        <v>15000</v>
      </c>
      <c r="AM10157" s="93"/>
      <c r="AN10157" s="93"/>
      <c r="AO10157" s="93"/>
    </row>
    <row r="10158" spans="28:41" x14ac:dyDescent="0.55000000000000004">
      <c r="AB10158" s="276" t="s">
        <v>43017</v>
      </c>
      <c r="AC10158" s="277">
        <v>600</v>
      </c>
      <c r="AE10158" s="246" t="s">
        <v>62151</v>
      </c>
      <c r="AF10158" s="247">
        <v>29207.33</v>
      </c>
      <c r="AH10158" s="226" t="s">
        <v>35346</v>
      </c>
      <c r="AI10158" s="227">
        <v>9399.2000000000007</v>
      </c>
      <c r="AK10158" s="207" t="s">
        <v>13909</v>
      </c>
      <c r="AL10158" s="208">
        <v>191</v>
      </c>
      <c r="AM10158" s="93"/>
      <c r="AN10158" s="93"/>
      <c r="AO10158" s="93"/>
    </row>
    <row r="10159" spans="28:41" x14ac:dyDescent="0.55000000000000004">
      <c r="AB10159" s="276" t="s">
        <v>50493</v>
      </c>
      <c r="AC10159" s="277">
        <v>7714</v>
      </c>
      <c r="AE10159" s="246" t="s">
        <v>62474</v>
      </c>
      <c r="AF10159" s="247">
        <v>2500</v>
      </c>
      <c r="AH10159" s="226" t="s">
        <v>47115</v>
      </c>
      <c r="AI10159" s="227">
        <v>1671.81</v>
      </c>
      <c r="AK10159" s="207" t="s">
        <v>24229</v>
      </c>
      <c r="AL10159" s="208">
        <v>514</v>
      </c>
      <c r="AM10159" s="93"/>
      <c r="AN10159" s="93"/>
      <c r="AO10159" s="93"/>
    </row>
    <row r="10160" spans="28:41" x14ac:dyDescent="0.55000000000000004">
      <c r="AB10160" s="276" t="s">
        <v>60788</v>
      </c>
      <c r="AC10160" s="277">
        <v>20413.41</v>
      </c>
      <c r="AE10160" s="246" t="s">
        <v>64689</v>
      </c>
      <c r="AF10160" s="247">
        <v>19746.29</v>
      </c>
      <c r="AH10160" s="226" t="s">
        <v>35347</v>
      </c>
      <c r="AI10160" s="227">
        <v>15896.59</v>
      </c>
      <c r="AK10160" s="207" t="s">
        <v>24230</v>
      </c>
      <c r="AL10160" s="208">
        <v>6395</v>
      </c>
      <c r="AM10160" s="93"/>
      <c r="AN10160" s="93"/>
      <c r="AO10160" s="93"/>
    </row>
    <row r="10161" spans="28:41" x14ac:dyDescent="0.55000000000000004">
      <c r="AB10161" s="276" t="s">
        <v>43018</v>
      </c>
      <c r="AC10161" s="277">
        <v>10374.459999999999</v>
      </c>
      <c r="AE10161" s="246" t="s">
        <v>62475</v>
      </c>
      <c r="AF10161" s="247">
        <v>140439.92000000001</v>
      </c>
      <c r="AH10161" s="226" t="s">
        <v>45317</v>
      </c>
      <c r="AI10161" s="227">
        <v>477.46</v>
      </c>
      <c r="AK10161" s="207" t="s">
        <v>24231</v>
      </c>
      <c r="AL10161" s="208">
        <v>845</v>
      </c>
      <c r="AM10161" s="93"/>
      <c r="AN10161" s="93"/>
      <c r="AO10161" s="93"/>
    </row>
    <row r="10162" spans="28:41" x14ac:dyDescent="0.55000000000000004">
      <c r="AB10162" s="276" t="s">
        <v>50495</v>
      </c>
      <c r="AC10162" s="277">
        <v>3742.52</v>
      </c>
      <c r="AE10162" s="246" t="s">
        <v>57670</v>
      </c>
      <c r="AF10162" s="247">
        <v>73500</v>
      </c>
      <c r="AH10162" s="226" t="s">
        <v>47116</v>
      </c>
      <c r="AI10162" s="227">
        <v>94508.24</v>
      </c>
      <c r="AK10162" s="207" t="s">
        <v>24232</v>
      </c>
      <c r="AL10162" s="208">
        <v>2512</v>
      </c>
      <c r="AM10162" s="93"/>
      <c r="AN10162" s="93"/>
      <c r="AO10162" s="93"/>
    </row>
    <row r="10163" spans="28:41" x14ac:dyDescent="0.55000000000000004">
      <c r="AB10163" s="276" t="s">
        <v>60789</v>
      </c>
      <c r="AC10163" s="277">
        <v>-602.48</v>
      </c>
      <c r="AE10163" s="246" t="s">
        <v>56379</v>
      </c>
      <c r="AF10163" s="247">
        <v>24000</v>
      </c>
      <c r="AH10163" s="226" t="s">
        <v>47117</v>
      </c>
      <c r="AI10163" s="227">
        <v>26684.76</v>
      </c>
      <c r="AK10163" s="207" t="s">
        <v>24233</v>
      </c>
      <c r="AL10163" s="208">
        <v>21451.93</v>
      </c>
      <c r="AM10163" s="93"/>
      <c r="AN10163" s="93"/>
      <c r="AO10163" s="93"/>
    </row>
    <row r="10164" spans="28:41" x14ac:dyDescent="0.55000000000000004">
      <c r="AB10164" s="276" t="s">
        <v>43019</v>
      </c>
      <c r="AC10164" s="277">
        <v>461.34</v>
      </c>
      <c r="AE10164" s="246" t="s">
        <v>56380</v>
      </c>
      <c r="AF10164" s="247">
        <v>47000</v>
      </c>
      <c r="AH10164" s="226" t="s">
        <v>53165</v>
      </c>
      <c r="AI10164" s="227">
        <v>30607</v>
      </c>
      <c r="AK10164" s="207" t="s">
        <v>24234</v>
      </c>
      <c r="AL10164" s="208">
        <v>1641.07</v>
      </c>
      <c r="AM10164" s="93"/>
      <c r="AN10164" s="93"/>
      <c r="AO10164" s="93"/>
    </row>
    <row r="10165" spans="28:41" x14ac:dyDescent="0.55000000000000004">
      <c r="AB10165" s="276" t="s">
        <v>60790</v>
      </c>
      <c r="AC10165" s="277">
        <v>179.9</v>
      </c>
      <c r="AE10165" s="246" t="s">
        <v>56381</v>
      </c>
      <c r="AF10165" s="247">
        <v>75886.460000000006</v>
      </c>
      <c r="AH10165" s="226" t="s">
        <v>45318</v>
      </c>
      <c r="AI10165" s="227">
        <v>43878.9</v>
      </c>
      <c r="AK10165" s="207" t="s">
        <v>24235</v>
      </c>
      <c r="AL10165" s="208">
        <v>11520</v>
      </c>
      <c r="AM10165" s="93"/>
      <c r="AN10165" s="93"/>
      <c r="AO10165" s="93"/>
    </row>
    <row r="10166" spans="28:41" x14ac:dyDescent="0.55000000000000004">
      <c r="AB10166" s="276" t="s">
        <v>60791</v>
      </c>
      <c r="AC10166" s="277">
        <v>-39.14</v>
      </c>
      <c r="AE10166" s="246" t="s">
        <v>58620</v>
      </c>
      <c r="AF10166" s="247">
        <v>33002.5</v>
      </c>
      <c r="AH10166" s="226" t="s">
        <v>45319</v>
      </c>
      <c r="AI10166" s="227">
        <v>3332.1</v>
      </c>
      <c r="AK10166" s="207" t="s">
        <v>24236</v>
      </c>
      <c r="AL10166" s="208">
        <v>21451.93</v>
      </c>
      <c r="AM10166" s="93"/>
      <c r="AN10166" s="93"/>
      <c r="AO10166" s="93"/>
    </row>
    <row r="10167" spans="28:41" x14ac:dyDescent="0.55000000000000004">
      <c r="AB10167" s="276" t="s">
        <v>60792</v>
      </c>
      <c r="AC10167" s="277">
        <v>3.46</v>
      </c>
      <c r="AE10167" s="246" t="s">
        <v>56382</v>
      </c>
      <c r="AF10167" s="247">
        <v>94949.31</v>
      </c>
      <c r="AH10167" s="226" t="s">
        <v>45320</v>
      </c>
      <c r="AI10167" s="227">
        <v>57324</v>
      </c>
      <c r="AK10167" s="207" t="s">
        <v>24237</v>
      </c>
      <c r="AL10167" s="208">
        <v>1735.46</v>
      </c>
      <c r="AM10167" s="93"/>
      <c r="AN10167" s="93"/>
      <c r="AO10167" s="93"/>
    </row>
    <row r="10168" spans="28:41" x14ac:dyDescent="0.55000000000000004">
      <c r="AB10168" s="276" t="s">
        <v>70111</v>
      </c>
      <c r="AC10168" s="277">
        <v>49850</v>
      </c>
      <c r="AE10168" s="246" t="s">
        <v>56383</v>
      </c>
      <c r="AF10168" s="247">
        <v>7810</v>
      </c>
      <c r="AH10168" s="226" t="s">
        <v>24589</v>
      </c>
      <c r="AI10168" s="227">
        <v>22288.19</v>
      </c>
      <c r="AK10168" s="207" t="s">
        <v>24238</v>
      </c>
      <c r="AL10168" s="208">
        <v>14.4</v>
      </c>
      <c r="AM10168" s="93"/>
      <c r="AN10168" s="93"/>
      <c r="AO10168" s="93"/>
    </row>
    <row r="10169" spans="28:41" x14ac:dyDescent="0.55000000000000004">
      <c r="AB10169" s="276" t="s">
        <v>43020</v>
      </c>
      <c r="AC10169" s="277">
        <v>2324.84</v>
      </c>
      <c r="AE10169" s="246" t="s">
        <v>59745</v>
      </c>
      <c r="AF10169" s="247">
        <v>846</v>
      </c>
      <c r="AH10169" s="226" t="s">
        <v>24590</v>
      </c>
      <c r="AI10169" s="227">
        <v>840</v>
      </c>
      <c r="AK10169" s="207" t="s">
        <v>24239</v>
      </c>
      <c r="AL10169" s="208">
        <v>123.87</v>
      </c>
      <c r="AM10169" s="93"/>
      <c r="AN10169" s="93"/>
      <c r="AO10169" s="93"/>
    </row>
    <row r="10170" spans="28:41" x14ac:dyDescent="0.55000000000000004">
      <c r="AB10170" s="276" t="s">
        <v>43021</v>
      </c>
      <c r="AC10170" s="277">
        <v>59682.53</v>
      </c>
      <c r="AE10170" s="246" t="s">
        <v>56384</v>
      </c>
      <c r="AF10170" s="247">
        <v>35800</v>
      </c>
      <c r="AH10170" s="226" t="s">
        <v>24591</v>
      </c>
      <c r="AI10170" s="227">
        <v>936.48</v>
      </c>
      <c r="AK10170" s="207" t="s">
        <v>24240</v>
      </c>
      <c r="AL10170" s="208">
        <v>6382.5</v>
      </c>
      <c r="AM10170" s="93"/>
      <c r="AN10170" s="93"/>
      <c r="AO10170" s="93"/>
    </row>
    <row r="10171" spans="28:41" x14ac:dyDescent="0.55000000000000004">
      <c r="AB10171" s="276" t="s">
        <v>50496</v>
      </c>
      <c r="AC10171" s="277">
        <v>4560</v>
      </c>
      <c r="AE10171" s="246" t="s">
        <v>64690</v>
      </c>
      <c r="AF10171" s="247">
        <v>3510</v>
      </c>
      <c r="AH10171" s="226" t="s">
        <v>36513</v>
      </c>
      <c r="AI10171" s="227">
        <v>1354</v>
      </c>
      <c r="AK10171" s="207" t="s">
        <v>24241</v>
      </c>
      <c r="AL10171" s="208">
        <v>7452</v>
      </c>
      <c r="AM10171" s="93"/>
      <c r="AN10171" s="93"/>
      <c r="AO10171" s="93"/>
    </row>
    <row r="10172" spans="28:41" x14ac:dyDescent="0.55000000000000004">
      <c r="AB10172" s="276" t="s">
        <v>43022</v>
      </c>
      <c r="AC10172" s="277">
        <v>44768.87</v>
      </c>
      <c r="AE10172" s="246" t="s">
        <v>56385</v>
      </c>
      <c r="AF10172" s="247">
        <v>23687.34</v>
      </c>
      <c r="AH10172" s="226" t="s">
        <v>24592</v>
      </c>
      <c r="AI10172" s="227">
        <v>6473.63</v>
      </c>
      <c r="AK10172" s="207" t="s">
        <v>24242</v>
      </c>
      <c r="AL10172" s="208">
        <v>17607.240000000002</v>
      </c>
      <c r="AM10172" s="93"/>
      <c r="AN10172" s="93"/>
      <c r="AO10172" s="93"/>
    </row>
    <row r="10173" spans="28:41" x14ac:dyDescent="0.55000000000000004">
      <c r="AB10173" s="276" t="s">
        <v>47322</v>
      </c>
      <c r="AC10173" s="277">
        <v>1427.71</v>
      </c>
      <c r="AE10173" s="246" t="s">
        <v>56386</v>
      </c>
      <c r="AF10173" s="247">
        <v>63651.519999999997</v>
      </c>
      <c r="AH10173" s="226" t="s">
        <v>49047</v>
      </c>
      <c r="AI10173" s="227">
        <v>30445.68</v>
      </c>
      <c r="AK10173" s="207" t="s">
        <v>13910</v>
      </c>
      <c r="AL10173" s="208">
        <v>8128</v>
      </c>
      <c r="AM10173" s="93"/>
      <c r="AN10173" s="93"/>
      <c r="AO10173" s="93"/>
    </row>
    <row r="10174" spans="28:41" x14ac:dyDescent="0.55000000000000004">
      <c r="AB10174" s="276" t="s">
        <v>47323</v>
      </c>
      <c r="AC10174" s="277">
        <v>5212.12</v>
      </c>
      <c r="AE10174" s="246" t="s">
        <v>56387</v>
      </c>
      <c r="AF10174" s="247">
        <v>34141.56</v>
      </c>
      <c r="AH10174" s="226" t="s">
        <v>49048</v>
      </c>
      <c r="AI10174" s="227">
        <v>2329.09</v>
      </c>
      <c r="AK10174" s="207" t="s">
        <v>24243</v>
      </c>
      <c r="AL10174" s="208">
        <v>15000</v>
      </c>
      <c r="AM10174" s="93"/>
      <c r="AN10174" s="93"/>
      <c r="AO10174" s="93"/>
    </row>
    <row r="10175" spans="28:41" x14ac:dyDescent="0.55000000000000004">
      <c r="AB10175" s="276" t="s">
        <v>43027</v>
      </c>
      <c r="AC10175" s="277">
        <v>6629.28</v>
      </c>
      <c r="AE10175" s="246" t="s">
        <v>57671</v>
      </c>
      <c r="AF10175" s="247">
        <v>15475.11</v>
      </c>
      <c r="AH10175" s="226" t="s">
        <v>24595</v>
      </c>
      <c r="AI10175" s="227">
        <v>35300.93</v>
      </c>
      <c r="AK10175" s="207" t="s">
        <v>13911</v>
      </c>
      <c r="AL10175" s="208">
        <v>705</v>
      </c>
      <c r="AM10175" s="93"/>
      <c r="AN10175" s="93"/>
      <c r="AO10175" s="93"/>
    </row>
    <row r="10176" spans="28:41" x14ac:dyDescent="0.55000000000000004">
      <c r="AB10176" s="276" t="s">
        <v>70112</v>
      </c>
      <c r="AC10176" s="277">
        <v>12500</v>
      </c>
      <c r="AE10176" s="246" t="s">
        <v>58878</v>
      </c>
      <c r="AF10176" s="247">
        <v>15888.17</v>
      </c>
      <c r="AH10176" s="226" t="s">
        <v>39332</v>
      </c>
      <c r="AI10176" s="227">
        <v>14190</v>
      </c>
      <c r="AK10176" s="207" t="s">
        <v>24244</v>
      </c>
      <c r="AL10176" s="208">
        <v>71577</v>
      </c>
      <c r="AM10176" s="93"/>
      <c r="AN10176" s="93"/>
      <c r="AO10176" s="93"/>
    </row>
    <row r="10177" spans="28:41" x14ac:dyDescent="0.55000000000000004">
      <c r="AB10177" s="276" t="s">
        <v>62832</v>
      </c>
      <c r="AC10177" s="277">
        <v>43231.08</v>
      </c>
      <c r="AE10177" s="246" t="s">
        <v>62732</v>
      </c>
      <c r="AF10177" s="247">
        <v>11700</v>
      </c>
      <c r="AH10177" s="226" t="s">
        <v>24596</v>
      </c>
      <c r="AI10177" s="227">
        <v>7120.45</v>
      </c>
      <c r="AK10177" s="207" t="s">
        <v>24245</v>
      </c>
      <c r="AL10177" s="208">
        <v>15600</v>
      </c>
      <c r="AM10177" s="93"/>
      <c r="AN10177" s="93"/>
      <c r="AO10177" s="93"/>
    </row>
    <row r="10178" spans="28:41" x14ac:dyDescent="0.55000000000000004">
      <c r="AB10178" s="276" t="s">
        <v>62833</v>
      </c>
      <c r="AC10178" s="277">
        <v>3306.91</v>
      </c>
      <c r="AE10178" s="246" t="s">
        <v>62733</v>
      </c>
      <c r="AF10178" s="247">
        <v>4000</v>
      </c>
      <c r="AH10178" s="226" t="s">
        <v>24597</v>
      </c>
      <c r="AI10178" s="227">
        <v>59301.03</v>
      </c>
      <c r="AK10178" s="207" t="s">
        <v>24246</v>
      </c>
      <c r="AL10178" s="208">
        <v>1130.75</v>
      </c>
      <c r="AM10178" s="93"/>
      <c r="AN10178" s="93"/>
      <c r="AO10178" s="93"/>
    </row>
    <row r="10179" spans="28:41" x14ac:dyDescent="0.55000000000000004">
      <c r="AB10179" s="276" t="s">
        <v>53969</v>
      </c>
      <c r="AC10179" s="277">
        <v>2000</v>
      </c>
      <c r="AE10179" s="246" t="s">
        <v>62734</v>
      </c>
      <c r="AF10179" s="247">
        <v>1201.05</v>
      </c>
      <c r="AH10179" s="226" t="s">
        <v>24598</v>
      </c>
      <c r="AI10179" s="227">
        <v>107680.5</v>
      </c>
      <c r="AK10179" s="207" t="s">
        <v>24247</v>
      </c>
      <c r="AL10179" s="208">
        <v>308.05</v>
      </c>
      <c r="AM10179" s="93"/>
      <c r="AN10179" s="93"/>
      <c r="AO10179" s="93"/>
    </row>
    <row r="10180" spans="28:41" x14ac:dyDescent="0.55000000000000004">
      <c r="AB10180" s="276" t="s">
        <v>63439</v>
      </c>
      <c r="AC10180" s="277">
        <v>8690</v>
      </c>
      <c r="AE10180" s="246" t="s">
        <v>62735</v>
      </c>
      <c r="AF10180" s="247">
        <v>3846.5</v>
      </c>
      <c r="AH10180" s="226" t="s">
        <v>39333</v>
      </c>
      <c r="AI10180" s="227">
        <v>38989.440000000002</v>
      </c>
      <c r="AK10180" s="207" t="s">
        <v>24248</v>
      </c>
      <c r="AL10180" s="208">
        <v>79417</v>
      </c>
      <c r="AM10180" s="93"/>
      <c r="AN10180" s="93"/>
      <c r="AO10180" s="93"/>
    </row>
    <row r="10181" spans="28:41" x14ac:dyDescent="0.55000000000000004">
      <c r="AB10181" s="276" t="s">
        <v>53972</v>
      </c>
      <c r="AC10181" s="277">
        <v>12997.13</v>
      </c>
      <c r="AE10181" s="246" t="s">
        <v>62152</v>
      </c>
      <c r="AF10181" s="247">
        <v>640</v>
      </c>
      <c r="AH10181" s="226" t="s">
        <v>49049</v>
      </c>
      <c r="AI10181" s="227">
        <v>20544</v>
      </c>
      <c r="AK10181" s="207" t="s">
        <v>24249</v>
      </c>
      <c r="AL10181" s="208">
        <v>2338</v>
      </c>
      <c r="AM10181" s="93"/>
      <c r="AN10181" s="93"/>
      <c r="AO10181" s="93"/>
    </row>
    <row r="10182" spans="28:41" x14ac:dyDescent="0.55000000000000004">
      <c r="AB10182" s="276" t="s">
        <v>62281</v>
      </c>
      <c r="AC10182" s="277">
        <v>10813.25</v>
      </c>
      <c r="AE10182" s="246" t="s">
        <v>62153</v>
      </c>
      <c r="AF10182" s="247">
        <v>5662.72</v>
      </c>
      <c r="AH10182" s="226" t="s">
        <v>39334</v>
      </c>
      <c r="AI10182" s="227">
        <v>39150</v>
      </c>
      <c r="AK10182" s="207" t="s">
        <v>24250</v>
      </c>
      <c r="AL10182" s="208">
        <v>550</v>
      </c>
      <c r="AM10182" s="93"/>
      <c r="AN10182" s="93"/>
      <c r="AO10182" s="93"/>
    </row>
    <row r="10183" spans="28:41" x14ac:dyDescent="0.55000000000000004">
      <c r="AB10183" s="276" t="s">
        <v>35796</v>
      </c>
      <c r="AC10183" s="277">
        <v>13188</v>
      </c>
      <c r="AE10183" s="246" t="s">
        <v>62154</v>
      </c>
      <c r="AF10183" s="247">
        <v>433.2</v>
      </c>
      <c r="AH10183" s="226" t="s">
        <v>39335</v>
      </c>
      <c r="AI10183" s="227">
        <v>100000</v>
      </c>
      <c r="AK10183" s="207" t="s">
        <v>24251</v>
      </c>
      <c r="AL10183" s="208">
        <v>40.53</v>
      </c>
      <c r="AM10183" s="93"/>
      <c r="AN10183" s="93"/>
      <c r="AO10183" s="93"/>
    </row>
    <row r="10184" spans="28:41" x14ac:dyDescent="0.55000000000000004">
      <c r="AB10184" s="276" t="s">
        <v>39578</v>
      </c>
      <c r="AC10184" s="277">
        <v>8759.9</v>
      </c>
      <c r="AE10184" s="246" t="s">
        <v>62155</v>
      </c>
      <c r="AF10184" s="247">
        <v>1387.36</v>
      </c>
      <c r="AH10184" s="226" t="s">
        <v>39336</v>
      </c>
      <c r="AI10184" s="227">
        <v>42437.29</v>
      </c>
      <c r="AK10184" s="207" t="s">
        <v>24252</v>
      </c>
      <c r="AL10184" s="208">
        <v>8.2899999999999991</v>
      </c>
      <c r="AM10184" s="93"/>
      <c r="AN10184" s="93"/>
      <c r="AO10184" s="93"/>
    </row>
    <row r="10185" spans="28:41" x14ac:dyDescent="0.55000000000000004">
      <c r="AB10185" s="276" t="s">
        <v>40667</v>
      </c>
      <c r="AC10185" s="277">
        <v>10362.17</v>
      </c>
      <c r="AE10185" s="246" t="s">
        <v>13974</v>
      </c>
      <c r="AF10185" s="247">
        <v>585.95000000000005</v>
      </c>
      <c r="AH10185" s="226" t="s">
        <v>39337</v>
      </c>
      <c r="AI10185" s="227">
        <v>350682.72</v>
      </c>
      <c r="AK10185" s="207" t="s">
        <v>24253</v>
      </c>
      <c r="AL10185" s="208">
        <v>1.8</v>
      </c>
      <c r="AM10185" s="93"/>
      <c r="AN10185" s="93"/>
      <c r="AO10185" s="93"/>
    </row>
    <row r="10186" spans="28:41" x14ac:dyDescent="0.55000000000000004">
      <c r="AB10186" s="276" t="s">
        <v>43033</v>
      </c>
      <c r="AC10186" s="277">
        <v>2289.9</v>
      </c>
      <c r="AE10186" s="246" t="s">
        <v>57672</v>
      </c>
      <c r="AF10186" s="247">
        <v>18676.5</v>
      </c>
      <c r="AH10186" s="226" t="s">
        <v>39338</v>
      </c>
      <c r="AI10186" s="227">
        <v>25290.32</v>
      </c>
      <c r="AK10186" s="207" t="s">
        <v>24254</v>
      </c>
      <c r="AL10186" s="208">
        <v>18425.099999999999</v>
      </c>
      <c r="AM10186" s="93"/>
      <c r="AN10186" s="93"/>
      <c r="AO10186" s="93"/>
    </row>
    <row r="10187" spans="28:41" x14ac:dyDescent="0.55000000000000004">
      <c r="AB10187" s="276" t="s">
        <v>47336</v>
      </c>
      <c r="AC10187" s="277">
        <v>10338</v>
      </c>
      <c r="AE10187" s="246" t="s">
        <v>24896</v>
      </c>
      <c r="AF10187" s="247">
        <v>5104</v>
      </c>
      <c r="AH10187" s="226" t="s">
        <v>50233</v>
      </c>
      <c r="AI10187" s="227">
        <v>9987</v>
      </c>
      <c r="AK10187" s="207" t="s">
        <v>24255</v>
      </c>
      <c r="AL10187" s="208">
        <v>2000</v>
      </c>
      <c r="AM10187" s="93"/>
      <c r="AN10187" s="93"/>
      <c r="AO10187" s="93"/>
    </row>
    <row r="10188" spans="28:41" x14ac:dyDescent="0.55000000000000004">
      <c r="AB10188" s="276" t="s">
        <v>53975</v>
      </c>
      <c r="AC10188" s="277">
        <v>40818.720000000001</v>
      </c>
      <c r="AE10188" s="246" t="s">
        <v>57673</v>
      </c>
      <c r="AF10188" s="247">
        <v>3156.4</v>
      </c>
      <c r="AH10188" s="226" t="s">
        <v>45321</v>
      </c>
      <c r="AI10188" s="227">
        <v>17232</v>
      </c>
      <c r="AK10188" s="207" t="s">
        <v>24256</v>
      </c>
      <c r="AL10188" s="208">
        <v>9478.09</v>
      </c>
      <c r="AM10188" s="93"/>
      <c r="AN10188" s="93"/>
      <c r="AO10188" s="93"/>
    </row>
    <row r="10189" spans="28:41" x14ac:dyDescent="0.55000000000000004">
      <c r="AB10189" s="276" t="s">
        <v>70113</v>
      </c>
      <c r="AC10189" s="277">
        <v>19942.5</v>
      </c>
      <c r="AE10189" s="246" t="s">
        <v>24898</v>
      </c>
      <c r="AF10189" s="247">
        <v>241.46</v>
      </c>
      <c r="AH10189" s="226" t="s">
        <v>42771</v>
      </c>
      <c r="AI10189" s="227">
        <v>39594.11</v>
      </c>
      <c r="AK10189" s="207" t="s">
        <v>24257</v>
      </c>
      <c r="AL10189" s="208">
        <v>36056.28</v>
      </c>
      <c r="AM10189" s="93"/>
      <c r="AN10189" s="93"/>
      <c r="AO10189" s="93"/>
    </row>
    <row r="10190" spans="28:41" x14ac:dyDescent="0.55000000000000004">
      <c r="AB10190" s="276" t="s">
        <v>70114</v>
      </c>
      <c r="AC10190" s="277">
        <v>1514.38</v>
      </c>
      <c r="AE10190" s="246" t="s">
        <v>57674</v>
      </c>
      <c r="AF10190" s="247">
        <v>449.91</v>
      </c>
      <c r="AH10190" s="226" t="s">
        <v>42772</v>
      </c>
      <c r="AI10190" s="227">
        <v>3028.89</v>
      </c>
      <c r="AK10190" s="207" t="s">
        <v>24258</v>
      </c>
      <c r="AL10190" s="208">
        <v>5175</v>
      </c>
      <c r="AM10190" s="93"/>
      <c r="AN10190" s="93"/>
      <c r="AO10190" s="93"/>
    </row>
    <row r="10191" spans="28:41" x14ac:dyDescent="0.55000000000000004">
      <c r="AB10191" s="276" t="s">
        <v>57927</v>
      </c>
      <c r="AC10191" s="277">
        <v>25000</v>
      </c>
      <c r="AE10191" s="246" t="s">
        <v>49061</v>
      </c>
      <c r="AF10191" s="247">
        <v>523</v>
      </c>
      <c r="AH10191" s="226" t="s">
        <v>49050</v>
      </c>
      <c r="AI10191" s="227">
        <v>7044.12</v>
      </c>
      <c r="AK10191" s="207" t="s">
        <v>24259</v>
      </c>
      <c r="AL10191" s="208">
        <v>294.94</v>
      </c>
      <c r="AM10191" s="93"/>
      <c r="AN10191" s="93"/>
      <c r="AO10191" s="93"/>
    </row>
    <row r="10192" spans="28:41" x14ac:dyDescent="0.55000000000000004">
      <c r="AB10192" s="276" t="s">
        <v>57928</v>
      </c>
      <c r="AC10192" s="277">
        <v>25000</v>
      </c>
      <c r="AE10192" s="246" t="s">
        <v>50244</v>
      </c>
      <c r="AF10192" s="247">
        <v>40.01</v>
      </c>
      <c r="AH10192" s="226" t="s">
        <v>49051</v>
      </c>
      <c r="AI10192" s="227">
        <v>538.88</v>
      </c>
      <c r="AK10192" s="207" t="s">
        <v>24260</v>
      </c>
      <c r="AL10192" s="208">
        <v>5396.4</v>
      </c>
      <c r="AM10192" s="93"/>
      <c r="AN10192" s="93"/>
      <c r="AO10192" s="93"/>
    </row>
    <row r="10193" spans="28:41" x14ac:dyDescent="0.55000000000000004">
      <c r="AB10193" s="276" t="s">
        <v>57929</v>
      </c>
      <c r="AC10193" s="277">
        <v>3177.16</v>
      </c>
      <c r="AE10193" s="246" t="s">
        <v>59746</v>
      </c>
      <c r="AF10193" s="247">
        <v>25583.34</v>
      </c>
      <c r="AH10193" s="226" t="s">
        <v>48139</v>
      </c>
      <c r="AI10193" s="227">
        <v>2336</v>
      </c>
      <c r="AK10193" s="207" t="s">
        <v>24261</v>
      </c>
      <c r="AL10193" s="208">
        <v>9591.3799999999992</v>
      </c>
      <c r="AM10193" s="93"/>
      <c r="AN10193" s="93"/>
      <c r="AO10193" s="93"/>
    </row>
    <row r="10194" spans="28:41" x14ac:dyDescent="0.55000000000000004">
      <c r="AB10194" s="276" t="s">
        <v>64996</v>
      </c>
      <c r="AC10194" s="277">
        <v>47491.91</v>
      </c>
      <c r="AE10194" s="246" t="s">
        <v>35366</v>
      </c>
      <c r="AF10194" s="247">
        <v>90980.98</v>
      </c>
      <c r="AH10194" s="226" t="s">
        <v>45322</v>
      </c>
      <c r="AI10194" s="227">
        <v>13006.04</v>
      </c>
      <c r="AK10194" s="207" t="s">
        <v>24262</v>
      </c>
      <c r="AL10194" s="208">
        <v>1645.68</v>
      </c>
      <c r="AM10194" s="93"/>
      <c r="AN10194" s="93"/>
      <c r="AO10194" s="93"/>
    </row>
    <row r="10195" spans="28:41" x14ac:dyDescent="0.55000000000000004">
      <c r="AB10195" s="276" t="s">
        <v>68966</v>
      </c>
      <c r="AC10195" s="277">
        <v>120</v>
      </c>
      <c r="AE10195" s="246" t="s">
        <v>59156</v>
      </c>
      <c r="AF10195" s="247">
        <v>67228.75</v>
      </c>
      <c r="AH10195" s="226" t="s">
        <v>45323</v>
      </c>
      <c r="AI10195" s="227">
        <v>994.96</v>
      </c>
      <c r="AK10195" s="207" t="s">
        <v>24263</v>
      </c>
      <c r="AL10195" s="208">
        <v>944.23</v>
      </c>
      <c r="AM10195" s="93"/>
      <c r="AN10195" s="93"/>
      <c r="AO10195" s="93"/>
    </row>
    <row r="10196" spans="28:41" x14ac:dyDescent="0.55000000000000004">
      <c r="AB10196" s="276" t="s">
        <v>68967</v>
      </c>
      <c r="AC10196" s="277">
        <v>24.56</v>
      </c>
      <c r="AE10196" s="246" t="s">
        <v>59157</v>
      </c>
      <c r="AF10196" s="247">
        <v>157500</v>
      </c>
      <c r="AH10196" s="226" t="s">
        <v>24620</v>
      </c>
      <c r="AI10196" s="227">
        <v>21795.9</v>
      </c>
      <c r="AK10196" s="207" t="s">
        <v>24264</v>
      </c>
      <c r="AL10196" s="208">
        <v>116023.56</v>
      </c>
      <c r="AM10196" s="93"/>
      <c r="AN10196" s="93"/>
      <c r="AO10196" s="93"/>
    </row>
    <row r="10197" spans="28:41" x14ac:dyDescent="0.55000000000000004">
      <c r="AB10197" s="276" t="s">
        <v>68968</v>
      </c>
      <c r="AC10197" s="277">
        <v>37.6</v>
      </c>
      <c r="AE10197" s="246" t="s">
        <v>35367</v>
      </c>
      <c r="AF10197" s="247">
        <v>25856.52</v>
      </c>
      <c r="AH10197" s="226" t="s">
        <v>24632</v>
      </c>
      <c r="AI10197" s="227">
        <v>1380</v>
      </c>
      <c r="AK10197" s="207" t="s">
        <v>24265</v>
      </c>
      <c r="AL10197" s="208">
        <v>38708.589999999997</v>
      </c>
      <c r="AM10197" s="93"/>
      <c r="AN10197" s="93"/>
      <c r="AO10197" s="93"/>
    </row>
    <row r="10198" spans="28:41" x14ac:dyDescent="0.55000000000000004">
      <c r="AB10198" s="276" t="s">
        <v>68969</v>
      </c>
      <c r="AC10198" s="277">
        <v>12996</v>
      </c>
      <c r="AE10198" s="246" t="s">
        <v>35368</v>
      </c>
      <c r="AF10198" s="247">
        <v>787.5</v>
      </c>
      <c r="AH10198" s="226" t="s">
        <v>45324</v>
      </c>
      <c r="AI10198" s="227">
        <v>2415985.5299999998</v>
      </c>
      <c r="AK10198" s="207" t="s">
        <v>24266</v>
      </c>
      <c r="AL10198" s="208">
        <v>15600</v>
      </c>
      <c r="AM10198" s="93"/>
      <c r="AN10198" s="93"/>
      <c r="AO10198" s="93"/>
    </row>
    <row r="10199" spans="28:41" x14ac:dyDescent="0.55000000000000004">
      <c r="AB10199" s="276" t="s">
        <v>68970</v>
      </c>
      <c r="AC10199" s="277">
        <v>3206.44</v>
      </c>
      <c r="AE10199" s="246" t="s">
        <v>45363</v>
      </c>
      <c r="AF10199" s="247">
        <v>9043.7199999999993</v>
      </c>
      <c r="AH10199" s="226" t="s">
        <v>45325</v>
      </c>
      <c r="AI10199" s="227">
        <v>184685.68</v>
      </c>
      <c r="AK10199" s="207" t="s">
        <v>24267</v>
      </c>
      <c r="AL10199" s="208">
        <v>550</v>
      </c>
      <c r="AM10199" s="93"/>
      <c r="AN10199" s="93"/>
      <c r="AO10199" s="93"/>
    </row>
    <row r="10200" spans="28:41" x14ac:dyDescent="0.55000000000000004">
      <c r="AB10200" s="276" t="s">
        <v>53985</v>
      </c>
      <c r="AC10200" s="277">
        <v>1829.15</v>
      </c>
      <c r="AE10200" s="246" t="s">
        <v>53202</v>
      </c>
      <c r="AF10200" s="247">
        <v>47500</v>
      </c>
      <c r="AH10200" s="226" t="s">
        <v>24636</v>
      </c>
      <c r="AI10200" s="227">
        <v>114818</v>
      </c>
      <c r="AK10200" s="207" t="s">
        <v>24268</v>
      </c>
      <c r="AL10200" s="208">
        <v>1171.28</v>
      </c>
      <c r="AM10200" s="93"/>
      <c r="AN10200" s="93"/>
      <c r="AO10200" s="93"/>
    </row>
    <row r="10201" spans="28:41" x14ac:dyDescent="0.55000000000000004">
      <c r="AB10201" s="276" t="s">
        <v>53986</v>
      </c>
      <c r="AC10201" s="277">
        <v>5000</v>
      </c>
      <c r="AE10201" s="246" t="s">
        <v>64691</v>
      </c>
      <c r="AF10201" s="247">
        <v>55369.17</v>
      </c>
      <c r="AH10201" s="226" t="s">
        <v>24637</v>
      </c>
      <c r="AI10201" s="227">
        <v>340235.48</v>
      </c>
      <c r="AK10201" s="207" t="s">
        <v>24269</v>
      </c>
      <c r="AL10201" s="208">
        <v>316.33999999999997</v>
      </c>
      <c r="AM10201" s="93"/>
      <c r="AN10201" s="93"/>
      <c r="AO10201" s="93"/>
    </row>
    <row r="10202" spans="28:41" x14ac:dyDescent="0.55000000000000004">
      <c r="AB10202" s="276" t="s">
        <v>53987</v>
      </c>
      <c r="AC10202" s="277">
        <v>1000</v>
      </c>
      <c r="AE10202" s="246" t="s">
        <v>47139</v>
      </c>
      <c r="AF10202" s="247">
        <v>65571</v>
      </c>
      <c r="AH10202" s="226" t="s">
        <v>47118</v>
      </c>
      <c r="AI10202" s="227">
        <v>1870</v>
      </c>
      <c r="AK10202" s="207" t="s">
        <v>24270</v>
      </c>
      <c r="AL10202" s="208">
        <v>1.8</v>
      </c>
      <c r="AM10202" s="93"/>
      <c r="AN10202" s="93"/>
      <c r="AO10202" s="93"/>
    </row>
    <row r="10203" spans="28:41" x14ac:dyDescent="0.55000000000000004">
      <c r="AB10203" s="276" t="s">
        <v>68971</v>
      </c>
      <c r="AC10203" s="277">
        <v>12000</v>
      </c>
      <c r="AE10203" s="246" t="s">
        <v>59158</v>
      </c>
      <c r="AF10203" s="247">
        <v>206284.25</v>
      </c>
      <c r="AH10203" s="226" t="s">
        <v>47119</v>
      </c>
      <c r="AI10203" s="227">
        <v>7080.17</v>
      </c>
      <c r="AK10203" s="207" t="s">
        <v>24271</v>
      </c>
      <c r="AL10203" s="208">
        <v>5396.4</v>
      </c>
      <c r="AM10203" s="93"/>
      <c r="AN10203" s="93"/>
      <c r="AO10203" s="93"/>
    </row>
    <row r="10204" spans="28:41" x14ac:dyDescent="0.55000000000000004">
      <c r="AB10204" s="276" t="s">
        <v>68972</v>
      </c>
      <c r="AC10204" s="277">
        <v>15000</v>
      </c>
      <c r="AE10204" s="246" t="s">
        <v>24900</v>
      </c>
      <c r="AF10204" s="247">
        <v>9565.15</v>
      </c>
      <c r="AH10204" s="226" t="s">
        <v>24638</v>
      </c>
      <c r="AI10204" s="227">
        <v>25206.45</v>
      </c>
      <c r="AK10204" s="207" t="s">
        <v>24272</v>
      </c>
      <c r="AL10204" s="208">
        <v>9591.3799999999992</v>
      </c>
      <c r="AM10204" s="93"/>
      <c r="AN10204" s="93"/>
      <c r="AO10204" s="93"/>
    </row>
    <row r="10205" spans="28:41" x14ac:dyDescent="0.55000000000000004">
      <c r="AB10205" s="276" t="s">
        <v>68973</v>
      </c>
      <c r="AC10205" s="277">
        <v>45269.25</v>
      </c>
      <c r="AE10205" s="246" t="s">
        <v>48154</v>
      </c>
      <c r="AF10205" s="247">
        <v>37.6</v>
      </c>
      <c r="AH10205" s="226" t="s">
        <v>39343</v>
      </c>
      <c r="AI10205" s="227">
        <v>30382.98</v>
      </c>
      <c r="AK10205" s="207" t="s">
        <v>24273</v>
      </c>
      <c r="AL10205" s="208">
        <v>1645.68</v>
      </c>
      <c r="AM10205" s="93"/>
      <c r="AN10205" s="93"/>
      <c r="AO10205" s="93"/>
    </row>
    <row r="10206" spans="28:41" x14ac:dyDescent="0.55000000000000004">
      <c r="AB10206" s="276" t="s">
        <v>59916</v>
      </c>
      <c r="AC10206" s="277">
        <v>46307.66</v>
      </c>
      <c r="AE10206" s="246" t="s">
        <v>59747</v>
      </c>
      <c r="AF10206" s="247">
        <v>162065</v>
      </c>
      <c r="AH10206" s="226" t="s">
        <v>24639</v>
      </c>
      <c r="AI10206" s="227">
        <v>7617.5</v>
      </c>
      <c r="AK10206" s="207" t="s">
        <v>24274</v>
      </c>
      <c r="AL10206" s="208">
        <v>944.23</v>
      </c>
      <c r="AM10206" s="93"/>
      <c r="AN10206" s="93"/>
      <c r="AO10206" s="93"/>
    </row>
    <row r="10207" spans="28:41" x14ac:dyDescent="0.55000000000000004">
      <c r="AB10207" s="276" t="s">
        <v>59917</v>
      </c>
      <c r="AC10207" s="277">
        <v>3542.54</v>
      </c>
      <c r="AE10207" s="246" t="s">
        <v>59748</v>
      </c>
      <c r="AF10207" s="247">
        <v>28337.57</v>
      </c>
      <c r="AH10207" s="226" t="s">
        <v>24640</v>
      </c>
      <c r="AI10207" s="227">
        <v>678.52</v>
      </c>
      <c r="AK10207" s="207" t="s">
        <v>24275</v>
      </c>
      <c r="AL10207" s="208">
        <v>149101.75</v>
      </c>
      <c r="AM10207" s="93"/>
      <c r="AN10207" s="93"/>
      <c r="AO10207" s="93"/>
    </row>
    <row r="10208" spans="28:41" x14ac:dyDescent="0.55000000000000004">
      <c r="AB10208" s="276" t="s">
        <v>68974</v>
      </c>
      <c r="AC10208" s="277">
        <v>21000</v>
      </c>
      <c r="AE10208" s="246" t="s">
        <v>24902</v>
      </c>
      <c r="AF10208" s="247">
        <v>2500</v>
      </c>
      <c r="AH10208" s="226" t="s">
        <v>50234</v>
      </c>
      <c r="AI10208" s="227">
        <v>40142.69</v>
      </c>
      <c r="AK10208" s="207" t="s">
        <v>24276</v>
      </c>
      <c r="AL10208" s="208">
        <v>2000</v>
      </c>
      <c r="AM10208" s="93"/>
      <c r="AN10208" s="93"/>
      <c r="AO10208" s="93"/>
    </row>
    <row r="10209" spans="28:41" x14ac:dyDescent="0.55000000000000004">
      <c r="AB10209" s="276" t="s">
        <v>68975</v>
      </c>
      <c r="AC10209" s="277">
        <v>12608.58</v>
      </c>
      <c r="AE10209" s="246" t="s">
        <v>59749</v>
      </c>
      <c r="AF10209" s="247">
        <v>82472.570000000007</v>
      </c>
      <c r="AH10209" s="226" t="s">
        <v>24641</v>
      </c>
      <c r="AI10209" s="227">
        <v>42215.89</v>
      </c>
      <c r="AK10209" s="207" t="s">
        <v>24277</v>
      </c>
      <c r="AL10209" s="208">
        <v>156814.81</v>
      </c>
      <c r="AM10209" s="93"/>
      <c r="AN10209" s="93"/>
      <c r="AO10209" s="93"/>
    </row>
    <row r="10210" spans="28:41" x14ac:dyDescent="0.55000000000000004">
      <c r="AB10210" s="276" t="s">
        <v>68976</v>
      </c>
      <c r="AC10210" s="277">
        <v>50716</v>
      </c>
      <c r="AE10210" s="246" t="s">
        <v>59750</v>
      </c>
      <c r="AF10210" s="247">
        <v>44901.9</v>
      </c>
      <c r="AH10210" s="226" t="s">
        <v>24642</v>
      </c>
      <c r="AI10210" s="227">
        <v>128671.72</v>
      </c>
      <c r="AK10210" s="207" t="s">
        <v>24278</v>
      </c>
      <c r="AL10210" s="208">
        <v>4144</v>
      </c>
      <c r="AM10210" s="93"/>
      <c r="AN10210" s="93"/>
      <c r="AO10210" s="93"/>
    </row>
    <row r="10211" spans="28:41" x14ac:dyDescent="0.55000000000000004">
      <c r="AB10211" s="276" t="s">
        <v>62290</v>
      </c>
      <c r="AC10211" s="277">
        <v>4636.2</v>
      </c>
      <c r="AE10211" s="246" t="s">
        <v>63297</v>
      </c>
      <c r="AF10211" s="247">
        <v>3007.1</v>
      </c>
      <c r="AH10211" s="226" t="s">
        <v>24643</v>
      </c>
      <c r="AI10211" s="227">
        <v>47504.07</v>
      </c>
      <c r="AK10211" s="207" t="s">
        <v>24279</v>
      </c>
      <c r="AL10211" s="208">
        <v>6065</v>
      </c>
      <c r="AM10211" s="93"/>
      <c r="AN10211" s="93"/>
      <c r="AO10211" s="93"/>
    </row>
    <row r="10212" spans="28:41" x14ac:dyDescent="0.55000000000000004">
      <c r="AB10212" s="276" t="s">
        <v>59919</v>
      </c>
      <c r="AC10212" s="277">
        <v>354.68</v>
      </c>
      <c r="AE10212" s="246" t="s">
        <v>62156</v>
      </c>
      <c r="AF10212" s="247">
        <v>17978.07</v>
      </c>
      <c r="AH10212" s="226" t="s">
        <v>50235</v>
      </c>
      <c r="AI10212" s="227">
        <v>80044.72</v>
      </c>
      <c r="AK10212" s="207" t="s">
        <v>24280</v>
      </c>
      <c r="AL10212" s="208">
        <v>11400</v>
      </c>
      <c r="AM10212" s="93"/>
      <c r="AN10212" s="93"/>
      <c r="AO10212" s="93"/>
    </row>
    <row r="10213" spans="28:41" x14ac:dyDescent="0.55000000000000004">
      <c r="AB10213" s="276" t="s">
        <v>70836</v>
      </c>
      <c r="AC10213" s="277">
        <v>12600</v>
      </c>
      <c r="AE10213" s="246" t="s">
        <v>62157</v>
      </c>
      <c r="AF10213" s="247">
        <v>846.01</v>
      </c>
      <c r="AH10213" s="226" t="s">
        <v>50236</v>
      </c>
      <c r="AI10213" s="227">
        <v>27222</v>
      </c>
      <c r="AK10213" s="207" t="s">
        <v>24281</v>
      </c>
      <c r="AL10213" s="208">
        <v>1283</v>
      </c>
      <c r="AM10213" s="93"/>
      <c r="AN10213" s="93"/>
      <c r="AO10213" s="93"/>
    </row>
    <row r="10214" spans="28:41" x14ac:dyDescent="0.55000000000000004">
      <c r="AB10214" s="276" t="s">
        <v>56657</v>
      </c>
      <c r="AC10214" s="277">
        <v>7042.5</v>
      </c>
      <c r="AE10214" s="246" t="s">
        <v>48155</v>
      </c>
      <c r="AF10214" s="247">
        <v>30306.61</v>
      </c>
      <c r="AH10214" s="226" t="s">
        <v>24646</v>
      </c>
      <c r="AI10214" s="227">
        <v>33394.639999999999</v>
      </c>
      <c r="AK10214" s="207" t="s">
        <v>24282</v>
      </c>
      <c r="AL10214" s="208">
        <v>386</v>
      </c>
      <c r="AM10214" s="93"/>
      <c r="AN10214" s="93"/>
      <c r="AO10214" s="93"/>
    </row>
    <row r="10215" spans="28:41" x14ac:dyDescent="0.55000000000000004">
      <c r="AB10215" s="276" t="s">
        <v>68977</v>
      </c>
      <c r="AC10215" s="277">
        <v>7638.75</v>
      </c>
      <c r="AE10215" s="246" t="s">
        <v>53203</v>
      </c>
      <c r="AF10215" s="247">
        <v>70934.5</v>
      </c>
      <c r="AH10215" s="226" t="s">
        <v>24647</v>
      </c>
      <c r="AI10215" s="227">
        <v>12840</v>
      </c>
      <c r="AK10215" s="207" t="s">
        <v>24283</v>
      </c>
      <c r="AL10215" s="208">
        <v>7755</v>
      </c>
      <c r="AM10215" s="93"/>
      <c r="AN10215" s="93"/>
      <c r="AO10215" s="93"/>
    </row>
    <row r="10216" spans="28:41" x14ac:dyDescent="0.55000000000000004">
      <c r="AB10216" s="276" t="s">
        <v>45769</v>
      </c>
      <c r="AC10216" s="277">
        <v>65743.88</v>
      </c>
      <c r="AE10216" s="246" t="s">
        <v>24961</v>
      </c>
      <c r="AF10216" s="247">
        <v>394476.35</v>
      </c>
      <c r="AH10216" s="226" t="s">
        <v>24649</v>
      </c>
      <c r="AI10216" s="227">
        <v>322456.78999999998</v>
      </c>
      <c r="AK10216" s="207" t="s">
        <v>24284</v>
      </c>
      <c r="AL10216" s="208">
        <v>1025</v>
      </c>
      <c r="AM10216" s="93"/>
      <c r="AN10216" s="93"/>
      <c r="AO10216" s="93"/>
    </row>
    <row r="10217" spans="28:41" x14ac:dyDescent="0.55000000000000004">
      <c r="AB10217" s="276" t="s">
        <v>45771</v>
      </c>
      <c r="AC10217" s="277">
        <v>4915.4799999999996</v>
      </c>
      <c r="AE10217" s="246" t="s">
        <v>24964</v>
      </c>
      <c r="AF10217" s="247">
        <v>-73.510000000000005</v>
      </c>
      <c r="AH10217" s="226" t="s">
        <v>49052</v>
      </c>
      <c r="AI10217" s="227">
        <v>-1052.74</v>
      </c>
      <c r="AK10217" s="207" t="s">
        <v>24285</v>
      </c>
      <c r="AL10217" s="208">
        <v>2045</v>
      </c>
      <c r="AM10217" s="93"/>
      <c r="AN10217" s="93"/>
      <c r="AO10217" s="93"/>
    </row>
    <row r="10218" spans="28:41" x14ac:dyDescent="0.55000000000000004">
      <c r="AB10218" s="276" t="s">
        <v>47338</v>
      </c>
      <c r="AC10218" s="277">
        <v>1927.63</v>
      </c>
      <c r="AE10218" s="246" t="s">
        <v>53204</v>
      </c>
      <c r="AF10218" s="247">
        <v>32.270000000000003</v>
      </c>
      <c r="AH10218" s="226" t="s">
        <v>24650</v>
      </c>
      <c r="AI10218" s="227">
        <v>49230</v>
      </c>
      <c r="AK10218" s="207" t="s">
        <v>24286</v>
      </c>
      <c r="AL10218" s="208">
        <v>4558</v>
      </c>
      <c r="AM10218" s="93"/>
      <c r="AN10218" s="93"/>
      <c r="AO10218" s="93"/>
    </row>
    <row r="10219" spans="28:41" x14ac:dyDescent="0.55000000000000004">
      <c r="AB10219" s="276" t="s">
        <v>62840</v>
      </c>
      <c r="AC10219" s="277">
        <v>31770.5</v>
      </c>
      <c r="AE10219" s="246" t="s">
        <v>45370</v>
      </c>
      <c r="AF10219" s="247">
        <v>663.48</v>
      </c>
      <c r="AH10219" s="226" t="s">
        <v>49053</v>
      </c>
      <c r="AI10219" s="227">
        <v>-915.08</v>
      </c>
      <c r="AK10219" s="207" t="s">
        <v>24287</v>
      </c>
      <c r="AL10219" s="208">
        <v>3500</v>
      </c>
      <c r="AM10219" s="93"/>
      <c r="AN10219" s="93"/>
      <c r="AO10219" s="93"/>
    </row>
    <row r="10220" spans="28:41" x14ac:dyDescent="0.55000000000000004">
      <c r="AB10220" s="276" t="s">
        <v>45772</v>
      </c>
      <c r="AC10220" s="277">
        <v>1631.78</v>
      </c>
      <c r="AE10220" s="246" t="s">
        <v>24966</v>
      </c>
      <c r="AF10220" s="247">
        <v>12841.25</v>
      </c>
      <c r="AH10220" s="226" t="s">
        <v>24652</v>
      </c>
      <c r="AI10220" s="227">
        <v>8565.84</v>
      </c>
      <c r="AK10220" s="207" t="s">
        <v>24288</v>
      </c>
      <c r="AL10220" s="208">
        <v>372.16</v>
      </c>
      <c r="AM10220" s="93"/>
      <c r="AN10220" s="93"/>
      <c r="AO10220" s="93"/>
    </row>
    <row r="10221" spans="28:41" x14ac:dyDescent="0.55000000000000004">
      <c r="AB10221" s="276" t="s">
        <v>68978</v>
      </c>
      <c r="AC10221" s="277">
        <v>3086.08</v>
      </c>
      <c r="AE10221" s="246" t="s">
        <v>24967</v>
      </c>
      <c r="AF10221" s="247">
        <v>2800</v>
      </c>
      <c r="AH10221" s="226" t="s">
        <v>24653</v>
      </c>
      <c r="AI10221" s="227">
        <v>655.29</v>
      </c>
      <c r="AK10221" s="207" t="s">
        <v>24289</v>
      </c>
      <c r="AL10221" s="208">
        <v>702.82</v>
      </c>
      <c r="AM10221" s="93"/>
      <c r="AN10221" s="93"/>
      <c r="AO10221" s="93"/>
    </row>
    <row r="10222" spans="28:41" x14ac:dyDescent="0.55000000000000004">
      <c r="AB10222" s="276" t="s">
        <v>62292</v>
      </c>
      <c r="AC10222" s="277">
        <v>7616.25</v>
      </c>
      <c r="AE10222" s="246" t="s">
        <v>24968</v>
      </c>
      <c r="AF10222" s="247">
        <v>1172.95</v>
      </c>
      <c r="AH10222" s="226" t="s">
        <v>24654</v>
      </c>
      <c r="AI10222" s="227">
        <v>1857.07</v>
      </c>
      <c r="AK10222" s="207" t="s">
        <v>24290</v>
      </c>
      <c r="AL10222" s="208">
        <v>2787.58</v>
      </c>
      <c r="AM10222" s="93"/>
      <c r="AN10222" s="93"/>
      <c r="AO10222" s="93"/>
    </row>
    <row r="10223" spans="28:41" x14ac:dyDescent="0.55000000000000004">
      <c r="AB10223" s="276" t="s">
        <v>62293</v>
      </c>
      <c r="AC10223" s="277">
        <v>582.63</v>
      </c>
      <c r="AE10223" s="246" t="s">
        <v>24969</v>
      </c>
      <c r="AF10223" s="247">
        <v>3806.16</v>
      </c>
      <c r="AH10223" s="226" t="s">
        <v>24658</v>
      </c>
      <c r="AI10223" s="227">
        <v>4175.68</v>
      </c>
      <c r="AK10223" s="207" t="s">
        <v>24291</v>
      </c>
      <c r="AL10223" s="208">
        <v>1426</v>
      </c>
      <c r="AM10223" s="93"/>
      <c r="AN10223" s="93"/>
      <c r="AO10223" s="93"/>
    </row>
    <row r="10224" spans="28:41" x14ac:dyDescent="0.55000000000000004">
      <c r="AB10224" s="276" t="s">
        <v>68979</v>
      </c>
      <c r="AC10224" s="277">
        <v>3132.72</v>
      </c>
      <c r="AE10224" s="246" t="s">
        <v>24970</v>
      </c>
      <c r="AF10224" s="247">
        <v>8194.24</v>
      </c>
      <c r="AH10224" s="226" t="s">
        <v>24659</v>
      </c>
      <c r="AI10224" s="227">
        <v>23398.98</v>
      </c>
      <c r="AK10224" s="207" t="s">
        <v>24292</v>
      </c>
      <c r="AL10224" s="208">
        <v>523</v>
      </c>
      <c r="AM10224" s="93"/>
      <c r="AN10224" s="93"/>
      <c r="AO10224" s="93"/>
    </row>
    <row r="10225" spans="28:41" x14ac:dyDescent="0.55000000000000004">
      <c r="AB10225" s="276" t="s">
        <v>63440</v>
      </c>
      <c r="AC10225" s="277">
        <v>1146.74</v>
      </c>
      <c r="AE10225" s="246" t="s">
        <v>58300</v>
      </c>
      <c r="AF10225" s="247">
        <v>1869.7</v>
      </c>
      <c r="AH10225" s="226" t="s">
        <v>39344</v>
      </c>
      <c r="AI10225" s="227">
        <v>88027.56</v>
      </c>
      <c r="AK10225" s="207" t="s">
        <v>24293</v>
      </c>
      <c r="AL10225" s="208">
        <v>2564</v>
      </c>
      <c r="AM10225" s="93"/>
      <c r="AN10225" s="93"/>
      <c r="AO10225" s="93"/>
    </row>
    <row r="10226" spans="28:41" x14ac:dyDescent="0.55000000000000004">
      <c r="AB10226" s="276" t="s">
        <v>48335</v>
      </c>
      <c r="AC10226" s="277">
        <v>342</v>
      </c>
      <c r="AE10226" s="246" t="s">
        <v>24972</v>
      </c>
      <c r="AF10226" s="247">
        <v>-553.02</v>
      </c>
      <c r="AH10226" s="226" t="s">
        <v>39345</v>
      </c>
      <c r="AI10226" s="227">
        <v>6734.11</v>
      </c>
      <c r="AK10226" s="207" t="s">
        <v>24294</v>
      </c>
      <c r="AL10226" s="208">
        <v>40496</v>
      </c>
      <c r="AM10226" s="93"/>
      <c r="AN10226" s="93"/>
      <c r="AO10226" s="93"/>
    </row>
    <row r="10227" spans="28:41" x14ac:dyDescent="0.55000000000000004">
      <c r="AB10227" s="276" t="s">
        <v>68980</v>
      </c>
      <c r="AC10227" s="277">
        <v>2000</v>
      </c>
      <c r="AE10227" s="246" t="s">
        <v>35371</v>
      </c>
      <c r="AF10227" s="247">
        <v>5720</v>
      </c>
      <c r="AH10227" s="226" t="s">
        <v>53166</v>
      </c>
      <c r="AI10227" s="227">
        <v>2500</v>
      </c>
      <c r="AK10227" s="207" t="s">
        <v>24295</v>
      </c>
      <c r="AL10227" s="208">
        <v>3604</v>
      </c>
      <c r="AM10227" s="93"/>
      <c r="AN10227" s="93"/>
      <c r="AO10227" s="93"/>
    </row>
    <row r="10228" spans="28:41" x14ac:dyDescent="0.55000000000000004">
      <c r="AB10228" s="276" t="s">
        <v>68981</v>
      </c>
      <c r="AC10228" s="277">
        <v>40000</v>
      </c>
      <c r="AE10228" s="246" t="s">
        <v>35373</v>
      </c>
      <c r="AF10228" s="247">
        <v>390.22</v>
      </c>
      <c r="AH10228" s="226" t="s">
        <v>36514</v>
      </c>
      <c r="AI10228" s="227">
        <v>653404.73</v>
      </c>
      <c r="AK10228" s="207" t="s">
        <v>24296</v>
      </c>
      <c r="AL10228" s="208">
        <v>4144</v>
      </c>
      <c r="AM10228" s="93"/>
      <c r="AN10228" s="93"/>
      <c r="AO10228" s="93"/>
    </row>
    <row r="10229" spans="28:41" x14ac:dyDescent="0.55000000000000004">
      <c r="AB10229" s="276" t="s">
        <v>29351</v>
      </c>
      <c r="AC10229" s="277">
        <v>95.23</v>
      </c>
      <c r="AE10229" s="246" t="s">
        <v>35374</v>
      </c>
      <c r="AF10229" s="247">
        <v>1401.39</v>
      </c>
      <c r="AH10229" s="226" t="s">
        <v>39346</v>
      </c>
      <c r="AI10229" s="227">
        <v>22760.5</v>
      </c>
      <c r="AK10229" s="207" t="s">
        <v>24297</v>
      </c>
      <c r="AL10229" s="208">
        <v>3500</v>
      </c>
      <c r="AM10229" s="93"/>
      <c r="AN10229" s="93"/>
      <c r="AO10229" s="93"/>
    </row>
    <row r="10230" spans="28:41" x14ac:dyDescent="0.55000000000000004">
      <c r="AB10230" s="276" t="s">
        <v>63441</v>
      </c>
      <c r="AC10230" s="277">
        <v>1782.08</v>
      </c>
      <c r="AE10230" s="246" t="s">
        <v>35375</v>
      </c>
      <c r="AF10230" s="247">
        <v>1339.74</v>
      </c>
      <c r="AH10230" s="226" t="s">
        <v>36515</v>
      </c>
      <c r="AI10230" s="227">
        <v>47771.199999999997</v>
      </c>
      <c r="AK10230" s="207" t="s">
        <v>24298</v>
      </c>
      <c r="AL10230" s="208">
        <v>2564</v>
      </c>
      <c r="AM10230" s="93"/>
      <c r="AN10230" s="93"/>
      <c r="AO10230" s="93"/>
    </row>
    <row r="10231" spans="28:41" x14ac:dyDescent="0.55000000000000004">
      <c r="AB10231" s="276" t="s">
        <v>34277</v>
      </c>
      <c r="AC10231" s="277">
        <v>10314.19</v>
      </c>
      <c r="AE10231" s="246" t="s">
        <v>24973</v>
      </c>
      <c r="AF10231" s="247">
        <v>189.11</v>
      </c>
      <c r="AH10231" s="226" t="s">
        <v>35349</v>
      </c>
      <c r="AI10231" s="227">
        <v>3092.79</v>
      </c>
      <c r="AK10231" s="207" t="s">
        <v>24299</v>
      </c>
      <c r="AL10231" s="208">
        <v>41019</v>
      </c>
      <c r="AM10231" s="93"/>
      <c r="AN10231" s="93"/>
      <c r="AO10231" s="93"/>
    </row>
    <row r="10232" spans="28:41" x14ac:dyDescent="0.55000000000000004">
      <c r="AB10232" s="276" t="s">
        <v>54007</v>
      </c>
      <c r="AC10232" s="277">
        <v>3213.66</v>
      </c>
      <c r="AE10232" s="246" t="s">
        <v>24975</v>
      </c>
      <c r="AF10232" s="247">
        <v>49076.51</v>
      </c>
      <c r="AH10232" s="226" t="s">
        <v>42773</v>
      </c>
      <c r="AI10232" s="227">
        <v>774.92</v>
      </c>
      <c r="AK10232" s="207" t="s">
        <v>24300</v>
      </c>
      <c r="AL10232" s="208">
        <v>1283</v>
      </c>
      <c r="AM10232" s="93"/>
      <c r="AN10232" s="93"/>
      <c r="AO10232" s="93"/>
    </row>
    <row r="10233" spans="28:41" x14ac:dyDescent="0.55000000000000004">
      <c r="AB10233" s="276" t="s">
        <v>54008</v>
      </c>
      <c r="AC10233" s="277">
        <v>245.85</v>
      </c>
      <c r="AE10233" s="246" t="s">
        <v>33935</v>
      </c>
      <c r="AF10233" s="247">
        <v>1031612.31</v>
      </c>
      <c r="AH10233" s="226" t="s">
        <v>24660</v>
      </c>
      <c r="AI10233" s="227">
        <v>2986.32</v>
      </c>
      <c r="AK10233" s="207" t="s">
        <v>24301</v>
      </c>
      <c r="AL10233" s="208">
        <v>11381.16</v>
      </c>
      <c r="AM10233" s="93"/>
      <c r="AN10233" s="93"/>
      <c r="AO10233" s="93"/>
    </row>
    <row r="10234" spans="28:41" x14ac:dyDescent="0.55000000000000004">
      <c r="AB10234" s="276" t="s">
        <v>54009</v>
      </c>
      <c r="AC10234" s="277">
        <v>737.21</v>
      </c>
      <c r="AE10234" s="246" t="s">
        <v>35376</v>
      </c>
      <c r="AF10234" s="247">
        <v>193892.87</v>
      </c>
      <c r="AH10234" s="226" t="s">
        <v>36516</v>
      </c>
      <c r="AI10234" s="227">
        <v>13014.13</v>
      </c>
      <c r="AK10234" s="207" t="s">
        <v>24302</v>
      </c>
      <c r="AL10234" s="208">
        <v>13851</v>
      </c>
      <c r="AM10234" s="93"/>
      <c r="AN10234" s="93"/>
      <c r="AO10234" s="93"/>
    </row>
    <row r="10235" spans="28:41" x14ac:dyDescent="0.55000000000000004">
      <c r="AB10235" s="276" t="s">
        <v>60810</v>
      </c>
      <c r="AC10235" s="277">
        <v>198979.52</v>
      </c>
      <c r="AE10235" s="246" t="s">
        <v>33938</v>
      </c>
      <c r="AF10235" s="247">
        <v>67758.240000000005</v>
      </c>
      <c r="AH10235" s="226" t="s">
        <v>24661</v>
      </c>
      <c r="AI10235" s="227">
        <v>54850.15</v>
      </c>
      <c r="AK10235" s="207" t="s">
        <v>24303</v>
      </c>
      <c r="AL10235" s="208">
        <v>702.82</v>
      </c>
      <c r="AM10235" s="93"/>
      <c r="AN10235" s="93"/>
      <c r="AO10235" s="93"/>
    </row>
    <row r="10236" spans="28:41" x14ac:dyDescent="0.55000000000000004">
      <c r="AB10236" s="276" t="s">
        <v>68982</v>
      </c>
      <c r="AC10236" s="277">
        <v>62258.99</v>
      </c>
      <c r="AE10236" s="246" t="s">
        <v>39363</v>
      </c>
      <c r="AF10236" s="247">
        <v>149255.76</v>
      </c>
      <c r="AH10236" s="226" t="s">
        <v>24662</v>
      </c>
      <c r="AI10236" s="227">
        <v>167206.85</v>
      </c>
      <c r="AK10236" s="207" t="s">
        <v>24304</v>
      </c>
      <c r="AL10236" s="208">
        <v>16191.58</v>
      </c>
      <c r="AM10236" s="93"/>
      <c r="AN10236" s="93"/>
      <c r="AO10236" s="93"/>
    </row>
    <row r="10237" spans="28:41" x14ac:dyDescent="0.55000000000000004">
      <c r="AB10237" s="276" t="s">
        <v>62294</v>
      </c>
      <c r="AC10237" s="277">
        <v>809073.23</v>
      </c>
      <c r="AE10237" s="246" t="s">
        <v>35378</v>
      </c>
      <c r="AF10237" s="247">
        <v>142800.6</v>
      </c>
      <c r="AH10237" s="226" t="s">
        <v>36517</v>
      </c>
      <c r="AI10237" s="227">
        <v>131608.43</v>
      </c>
      <c r="AK10237" s="207" t="s">
        <v>24305</v>
      </c>
      <c r="AL10237" s="208">
        <v>23500</v>
      </c>
      <c r="AM10237" s="93"/>
      <c r="AN10237" s="93"/>
      <c r="AO10237" s="93"/>
    </row>
    <row r="10238" spans="28:41" x14ac:dyDescent="0.55000000000000004">
      <c r="AB10238" s="276" t="s">
        <v>61626</v>
      </c>
      <c r="AC10238" s="277">
        <v>239440</v>
      </c>
      <c r="AE10238" s="246" t="s">
        <v>35379</v>
      </c>
      <c r="AF10238" s="247">
        <v>3909.55</v>
      </c>
      <c r="AH10238" s="226" t="s">
        <v>35350</v>
      </c>
      <c r="AI10238" s="227">
        <v>154502.85</v>
      </c>
      <c r="AK10238" s="207" t="s">
        <v>24306</v>
      </c>
      <c r="AL10238" s="208">
        <v>21000</v>
      </c>
      <c r="AM10238" s="93"/>
      <c r="AN10238" s="93"/>
      <c r="AO10238" s="93"/>
    </row>
    <row r="10239" spans="28:41" x14ac:dyDescent="0.55000000000000004">
      <c r="AB10239" s="276" t="s">
        <v>63826</v>
      </c>
      <c r="AC10239" s="277">
        <v>154246.96</v>
      </c>
      <c r="AE10239" s="246" t="s">
        <v>62158</v>
      </c>
      <c r="AF10239" s="247">
        <v>4905.58</v>
      </c>
      <c r="AH10239" s="226" t="s">
        <v>35351</v>
      </c>
      <c r="AI10239" s="227">
        <v>128196.02</v>
      </c>
      <c r="AK10239" s="207" t="s">
        <v>24307</v>
      </c>
      <c r="AL10239" s="208">
        <v>3404.23</v>
      </c>
      <c r="AM10239" s="93"/>
      <c r="AN10239" s="93"/>
      <c r="AO10239" s="93"/>
    </row>
    <row r="10240" spans="28:41" x14ac:dyDescent="0.55000000000000004">
      <c r="AB10240" s="276" t="s">
        <v>57931</v>
      </c>
      <c r="AC10240" s="277">
        <v>419849.95</v>
      </c>
      <c r="AE10240" s="246" t="s">
        <v>24976</v>
      </c>
      <c r="AF10240" s="247">
        <v>119409.55</v>
      </c>
      <c r="AH10240" s="226" t="s">
        <v>33908</v>
      </c>
      <c r="AI10240" s="227">
        <v>15493.49</v>
      </c>
      <c r="AK10240" s="207" t="s">
        <v>24308</v>
      </c>
      <c r="AL10240" s="208">
        <v>3111</v>
      </c>
      <c r="AM10240" s="93"/>
      <c r="AN10240" s="93"/>
      <c r="AO10240" s="93"/>
    </row>
    <row r="10241" spans="28:41" x14ac:dyDescent="0.55000000000000004">
      <c r="AB10241" s="276" t="s">
        <v>62295</v>
      </c>
      <c r="AC10241" s="277">
        <v>176916.85</v>
      </c>
      <c r="AE10241" s="246" t="s">
        <v>24977</v>
      </c>
      <c r="AF10241" s="247">
        <v>401369.64</v>
      </c>
      <c r="AH10241" s="226" t="s">
        <v>39347</v>
      </c>
      <c r="AI10241" s="227">
        <v>10305.83</v>
      </c>
      <c r="AK10241" s="207" t="s">
        <v>24309</v>
      </c>
      <c r="AL10241" s="208">
        <v>937</v>
      </c>
      <c r="AM10241" s="93"/>
      <c r="AN10241" s="93"/>
      <c r="AO10241" s="93"/>
    </row>
    <row r="10242" spans="28:41" x14ac:dyDescent="0.55000000000000004">
      <c r="AB10242" s="276" t="s">
        <v>62296</v>
      </c>
      <c r="AC10242" s="277">
        <v>27640</v>
      </c>
      <c r="AE10242" s="246" t="s">
        <v>33942</v>
      </c>
      <c r="AF10242" s="247">
        <v>190115.93</v>
      </c>
      <c r="AH10242" s="226" t="s">
        <v>35352</v>
      </c>
      <c r="AI10242" s="227">
        <v>140865.45000000001</v>
      </c>
      <c r="AK10242" s="207" t="s">
        <v>13912</v>
      </c>
      <c r="AL10242" s="208">
        <v>10073</v>
      </c>
      <c r="AM10242" s="93"/>
      <c r="AN10242" s="93"/>
      <c r="AO10242" s="93"/>
    </row>
    <row r="10243" spans="28:41" x14ac:dyDescent="0.55000000000000004">
      <c r="AB10243" s="276" t="s">
        <v>62297</v>
      </c>
      <c r="AC10243" s="277">
        <v>5383.9</v>
      </c>
      <c r="AE10243" s="246" t="s">
        <v>39364</v>
      </c>
      <c r="AF10243" s="247">
        <v>95073.64</v>
      </c>
      <c r="AH10243" s="226" t="s">
        <v>36518</v>
      </c>
      <c r="AI10243" s="227">
        <v>32088</v>
      </c>
      <c r="AK10243" s="207" t="s">
        <v>24310</v>
      </c>
      <c r="AL10243" s="208">
        <v>1080</v>
      </c>
      <c r="AM10243" s="93"/>
      <c r="AN10243" s="93"/>
      <c r="AO10243" s="93"/>
    </row>
    <row r="10244" spans="28:41" x14ac:dyDescent="0.55000000000000004">
      <c r="AB10244" s="276" t="s">
        <v>68983</v>
      </c>
      <c r="AC10244" s="277">
        <v>1540.13</v>
      </c>
      <c r="AE10244" s="246" t="s">
        <v>40513</v>
      </c>
      <c r="AF10244" s="247">
        <v>453024.84</v>
      </c>
      <c r="AH10244" s="226" t="s">
        <v>36519</v>
      </c>
      <c r="AI10244" s="227">
        <v>29796.5</v>
      </c>
      <c r="AK10244" s="207" t="s">
        <v>24311</v>
      </c>
      <c r="AL10244" s="208">
        <v>59.18</v>
      </c>
      <c r="AM10244" s="93"/>
      <c r="AN10244" s="93"/>
      <c r="AO10244" s="93"/>
    </row>
    <row r="10245" spans="28:41" x14ac:dyDescent="0.55000000000000004">
      <c r="AB10245" s="276" t="s">
        <v>49222</v>
      </c>
      <c r="AC10245" s="277">
        <v>26799</v>
      </c>
      <c r="AE10245" s="246" t="s">
        <v>24979</v>
      </c>
      <c r="AF10245" s="247">
        <v>938411</v>
      </c>
      <c r="AH10245" s="226" t="s">
        <v>42774</v>
      </c>
      <c r="AI10245" s="227">
        <v>58565.11</v>
      </c>
      <c r="AK10245" s="207" t="s">
        <v>24312</v>
      </c>
      <c r="AL10245" s="208">
        <v>43689.78</v>
      </c>
      <c r="AM10245" s="93"/>
      <c r="AN10245" s="93"/>
      <c r="AO10245" s="93"/>
    </row>
    <row r="10246" spans="28:41" x14ac:dyDescent="0.55000000000000004">
      <c r="AB10246" s="276" t="s">
        <v>49223</v>
      </c>
      <c r="AC10246" s="277">
        <v>317550</v>
      </c>
      <c r="AE10246" s="246" t="s">
        <v>40514</v>
      </c>
      <c r="AF10246" s="247">
        <v>19949.490000000002</v>
      </c>
      <c r="AH10246" s="226" t="s">
        <v>36520</v>
      </c>
      <c r="AI10246" s="227">
        <v>1008607.21</v>
      </c>
      <c r="AK10246" s="207" t="s">
        <v>24313</v>
      </c>
      <c r="AL10246" s="208">
        <v>1381.04</v>
      </c>
      <c r="AM10246" s="93"/>
      <c r="AN10246" s="93"/>
      <c r="AO10246" s="93"/>
    </row>
    <row r="10247" spans="28:41" x14ac:dyDescent="0.55000000000000004">
      <c r="AB10247" s="276" t="s">
        <v>58707</v>
      </c>
      <c r="AC10247" s="277">
        <v>65603.199999999997</v>
      </c>
      <c r="AE10247" s="246" t="s">
        <v>35381</v>
      </c>
      <c r="AF10247" s="247">
        <v>27000</v>
      </c>
      <c r="AH10247" s="226" t="s">
        <v>47120</v>
      </c>
      <c r="AI10247" s="227">
        <v>41443.78</v>
      </c>
      <c r="AK10247" s="207" t="s">
        <v>13914</v>
      </c>
      <c r="AL10247" s="208">
        <v>2476</v>
      </c>
      <c r="AM10247" s="93"/>
      <c r="AN10247" s="93"/>
      <c r="AO10247" s="93"/>
    </row>
    <row r="10248" spans="28:41" x14ac:dyDescent="0.55000000000000004">
      <c r="AB10248" s="276" t="s">
        <v>60811</v>
      </c>
      <c r="AC10248" s="277">
        <v>4221.67</v>
      </c>
      <c r="AE10248" s="246" t="s">
        <v>56388</v>
      </c>
      <c r="AF10248" s="247">
        <v>345.92</v>
      </c>
      <c r="AH10248" s="226" t="s">
        <v>42775</v>
      </c>
      <c r="AI10248" s="227">
        <v>46525</v>
      </c>
      <c r="AK10248" s="207" t="s">
        <v>24314</v>
      </c>
      <c r="AL10248" s="208">
        <v>2000</v>
      </c>
      <c r="AM10248" s="93"/>
      <c r="AN10248" s="93"/>
      <c r="AO10248" s="93"/>
    </row>
    <row r="10249" spans="28:41" x14ac:dyDescent="0.55000000000000004">
      <c r="AB10249" s="276" t="s">
        <v>65004</v>
      </c>
      <c r="AC10249" s="277">
        <v>3942.8</v>
      </c>
      <c r="AE10249" s="246" t="s">
        <v>39365</v>
      </c>
      <c r="AF10249" s="247">
        <v>2813602.25</v>
      </c>
      <c r="AH10249" s="226" t="s">
        <v>45326</v>
      </c>
      <c r="AI10249" s="227">
        <v>84083</v>
      </c>
      <c r="AK10249" s="207" t="s">
        <v>24315</v>
      </c>
      <c r="AL10249" s="208">
        <v>9353</v>
      </c>
      <c r="AM10249" s="93"/>
      <c r="AN10249" s="93"/>
      <c r="AO10249" s="93"/>
    </row>
    <row r="10250" spans="28:41" x14ac:dyDescent="0.55000000000000004">
      <c r="AB10250" s="276" t="s">
        <v>70837</v>
      </c>
      <c r="AC10250" s="277">
        <v>913.9</v>
      </c>
      <c r="AE10250" s="246" t="s">
        <v>62159</v>
      </c>
      <c r="AF10250" s="247">
        <v>-109188.13</v>
      </c>
      <c r="AH10250" s="226" t="s">
        <v>45327</v>
      </c>
      <c r="AI10250" s="227">
        <v>6432.58</v>
      </c>
      <c r="AK10250" s="207" t="s">
        <v>24316</v>
      </c>
      <c r="AL10250" s="208">
        <v>60058.32</v>
      </c>
      <c r="AM10250" s="93"/>
      <c r="AN10250" s="93"/>
      <c r="AO10250" s="93"/>
    </row>
    <row r="10251" spans="28:41" x14ac:dyDescent="0.55000000000000004">
      <c r="AB10251" s="276" t="s">
        <v>49224</v>
      </c>
      <c r="AC10251" s="277">
        <v>176331.43</v>
      </c>
      <c r="AE10251" s="246" t="s">
        <v>58301</v>
      </c>
      <c r="AF10251" s="247">
        <v>45453.599999999999</v>
      </c>
      <c r="AH10251" s="226" t="s">
        <v>53167</v>
      </c>
      <c r="AI10251" s="227">
        <v>400</v>
      </c>
      <c r="AK10251" s="207" t="s">
        <v>24317</v>
      </c>
      <c r="AL10251" s="208">
        <v>4631.1899999999996</v>
      </c>
      <c r="AM10251" s="93"/>
      <c r="AN10251" s="93"/>
      <c r="AO10251" s="93"/>
    </row>
    <row r="10252" spans="28:41" x14ac:dyDescent="0.55000000000000004">
      <c r="AB10252" s="276" t="s">
        <v>57932</v>
      </c>
      <c r="AC10252" s="277">
        <v>448027.82</v>
      </c>
      <c r="AE10252" s="246" t="s">
        <v>39366</v>
      </c>
      <c r="AF10252" s="247">
        <v>-48465</v>
      </c>
      <c r="AH10252" s="226" t="s">
        <v>53168</v>
      </c>
      <c r="AI10252" s="227">
        <v>30.6</v>
      </c>
      <c r="AK10252" s="207" t="s">
        <v>24318</v>
      </c>
      <c r="AL10252" s="208">
        <v>3457</v>
      </c>
      <c r="AM10252" s="93"/>
      <c r="AN10252" s="93"/>
      <c r="AO10252" s="93"/>
    </row>
    <row r="10253" spans="28:41" x14ac:dyDescent="0.55000000000000004">
      <c r="AB10253" s="276" t="s">
        <v>58708</v>
      </c>
      <c r="AC10253" s="277">
        <v>205849.12</v>
      </c>
      <c r="AE10253" s="246" t="s">
        <v>63298</v>
      </c>
      <c r="AF10253" s="247">
        <v>68884.899999999994</v>
      </c>
      <c r="AH10253" s="226" t="s">
        <v>53169</v>
      </c>
      <c r="AI10253" s="227">
        <v>96.4</v>
      </c>
      <c r="AK10253" s="207" t="s">
        <v>24319</v>
      </c>
      <c r="AL10253" s="208">
        <v>6610.12</v>
      </c>
      <c r="AM10253" s="93"/>
      <c r="AN10253" s="93"/>
      <c r="AO10253" s="93"/>
    </row>
    <row r="10254" spans="28:41" x14ac:dyDescent="0.55000000000000004">
      <c r="AB10254" s="276" t="s">
        <v>66744</v>
      </c>
      <c r="AC10254" s="277">
        <v>5216.24</v>
      </c>
      <c r="AE10254" s="246" t="s">
        <v>64692</v>
      </c>
      <c r="AF10254" s="247">
        <v>2277.2800000000002</v>
      </c>
      <c r="AH10254" s="226" t="s">
        <v>53170</v>
      </c>
      <c r="AI10254" s="227">
        <v>113.9</v>
      </c>
      <c r="AK10254" s="207" t="s">
        <v>24320</v>
      </c>
      <c r="AL10254" s="208">
        <v>65774.45</v>
      </c>
      <c r="AM10254" s="93"/>
      <c r="AN10254" s="93"/>
      <c r="AO10254" s="93"/>
    </row>
    <row r="10255" spans="28:41" x14ac:dyDescent="0.55000000000000004">
      <c r="AB10255" s="276" t="s">
        <v>66745</v>
      </c>
      <c r="AC10255" s="277">
        <v>793.73</v>
      </c>
      <c r="AE10255" s="246" t="s">
        <v>56389</v>
      </c>
      <c r="AF10255" s="247">
        <v>98158.44</v>
      </c>
      <c r="AH10255" s="226" t="s">
        <v>53171</v>
      </c>
      <c r="AI10255" s="227">
        <v>57.2</v>
      </c>
      <c r="AK10255" s="207" t="s">
        <v>24321</v>
      </c>
      <c r="AL10255" s="208">
        <v>7197.93</v>
      </c>
      <c r="AM10255" s="93"/>
      <c r="AN10255" s="93"/>
      <c r="AO10255" s="93"/>
    </row>
    <row r="10256" spans="28:41" x14ac:dyDescent="0.55000000000000004">
      <c r="AB10256" s="276" t="s">
        <v>65005</v>
      </c>
      <c r="AC10256" s="277">
        <v>48650</v>
      </c>
      <c r="AE10256" s="246" t="s">
        <v>56390</v>
      </c>
      <c r="AF10256" s="247">
        <v>10509.9</v>
      </c>
      <c r="AH10256" s="226" t="s">
        <v>50237</v>
      </c>
      <c r="AI10256" s="227">
        <v>1996.23</v>
      </c>
      <c r="AK10256" s="207" t="s">
        <v>24322</v>
      </c>
      <c r="AL10256" s="208">
        <v>83558.320000000007</v>
      </c>
      <c r="AM10256" s="93"/>
      <c r="AN10256" s="93"/>
      <c r="AO10256" s="93"/>
    </row>
    <row r="10257" spans="28:41" x14ac:dyDescent="0.55000000000000004">
      <c r="AB10257" s="276" t="s">
        <v>63442</v>
      </c>
      <c r="AC10257" s="277">
        <v>707535.74</v>
      </c>
      <c r="AE10257" s="246" t="s">
        <v>56391</v>
      </c>
      <c r="AF10257" s="247">
        <v>7137.49</v>
      </c>
      <c r="AH10257" s="226" t="s">
        <v>24663</v>
      </c>
      <c r="AI10257" s="227">
        <v>18164.919999999998</v>
      </c>
      <c r="AK10257" s="207" t="s">
        <v>24323</v>
      </c>
      <c r="AL10257" s="208">
        <v>21000</v>
      </c>
      <c r="AM10257" s="93"/>
      <c r="AN10257" s="93"/>
      <c r="AO10257" s="93"/>
    </row>
    <row r="10258" spans="28:41" x14ac:dyDescent="0.55000000000000004">
      <c r="AB10258" s="276" t="s">
        <v>48336</v>
      </c>
      <c r="AC10258" s="277">
        <v>432230.54</v>
      </c>
      <c r="AE10258" s="246" t="s">
        <v>63757</v>
      </c>
      <c r="AF10258" s="247">
        <v>316.36</v>
      </c>
      <c r="AH10258" s="226" t="s">
        <v>49054</v>
      </c>
      <c r="AI10258" s="227">
        <v>-236.26</v>
      </c>
      <c r="AK10258" s="207" t="s">
        <v>24324</v>
      </c>
      <c r="AL10258" s="208">
        <v>1080</v>
      </c>
      <c r="AM10258" s="93"/>
      <c r="AN10258" s="93"/>
      <c r="AO10258" s="93"/>
    </row>
    <row r="10259" spans="28:41" x14ac:dyDescent="0.55000000000000004">
      <c r="AB10259" s="276" t="s">
        <v>48337</v>
      </c>
      <c r="AC10259" s="277">
        <v>103729.93</v>
      </c>
      <c r="AE10259" s="246" t="s">
        <v>64693</v>
      </c>
      <c r="AF10259" s="247">
        <v>45000</v>
      </c>
      <c r="AH10259" s="226" t="s">
        <v>33909</v>
      </c>
      <c r="AI10259" s="227">
        <v>50240.73</v>
      </c>
      <c r="AK10259" s="207" t="s">
        <v>24325</v>
      </c>
      <c r="AL10259" s="208">
        <v>8094.6</v>
      </c>
      <c r="AM10259" s="93"/>
      <c r="AN10259" s="93"/>
      <c r="AO10259" s="93"/>
    </row>
    <row r="10260" spans="28:41" x14ac:dyDescent="0.55000000000000004">
      <c r="AB10260" s="276" t="s">
        <v>66746</v>
      </c>
      <c r="AC10260" s="277">
        <v>213693.42</v>
      </c>
      <c r="AE10260" s="246" t="s">
        <v>56392</v>
      </c>
      <c r="AF10260" s="247">
        <v>12500.11</v>
      </c>
      <c r="AH10260" s="226" t="s">
        <v>24664</v>
      </c>
      <c r="AI10260" s="227">
        <v>1038611.5</v>
      </c>
      <c r="AK10260" s="207" t="s">
        <v>24326</v>
      </c>
      <c r="AL10260" s="208">
        <v>53410.9</v>
      </c>
      <c r="AM10260" s="93"/>
      <c r="AN10260" s="93"/>
      <c r="AO10260" s="93"/>
    </row>
    <row r="10261" spans="28:41" x14ac:dyDescent="0.55000000000000004">
      <c r="AB10261" s="276" t="s">
        <v>70208</v>
      </c>
      <c r="AC10261" s="277">
        <v>13664</v>
      </c>
      <c r="AE10261" s="246" t="s">
        <v>56393</v>
      </c>
      <c r="AF10261" s="247">
        <v>38607.910000000003</v>
      </c>
      <c r="AH10261" s="226" t="s">
        <v>24665</v>
      </c>
      <c r="AI10261" s="227">
        <v>40756.879999999997</v>
      </c>
      <c r="AK10261" s="207" t="s">
        <v>24327</v>
      </c>
      <c r="AL10261" s="208">
        <v>77445.490000000005</v>
      </c>
      <c r="AM10261" s="93"/>
      <c r="AN10261" s="93"/>
      <c r="AO10261" s="93"/>
    </row>
    <row r="10262" spans="28:41" x14ac:dyDescent="0.55000000000000004">
      <c r="AB10262" s="276" t="s">
        <v>68984</v>
      </c>
      <c r="AC10262" s="277">
        <v>2400</v>
      </c>
      <c r="AE10262" s="246" t="s">
        <v>58621</v>
      </c>
      <c r="AF10262" s="247">
        <v>20167.36</v>
      </c>
      <c r="AH10262" s="226" t="s">
        <v>24666</v>
      </c>
      <c r="AI10262" s="227">
        <v>23778.16</v>
      </c>
      <c r="AK10262" s="207" t="s">
        <v>24328</v>
      </c>
      <c r="AL10262" s="208">
        <v>5457</v>
      </c>
      <c r="AM10262" s="93"/>
      <c r="AN10262" s="93"/>
      <c r="AO10262" s="93"/>
    </row>
    <row r="10263" spans="28:41" x14ac:dyDescent="0.55000000000000004">
      <c r="AB10263" s="276" t="s">
        <v>68985</v>
      </c>
      <c r="AC10263" s="277">
        <v>183.6</v>
      </c>
      <c r="AE10263" s="246" t="s">
        <v>59159</v>
      </c>
      <c r="AF10263" s="247">
        <v>11640.05</v>
      </c>
      <c r="AH10263" s="226" t="s">
        <v>24667</v>
      </c>
      <c r="AI10263" s="227">
        <v>2699.65</v>
      </c>
      <c r="AK10263" s="207" t="s">
        <v>13915</v>
      </c>
      <c r="AL10263" s="208">
        <v>19746.93</v>
      </c>
      <c r="AM10263" s="93"/>
      <c r="AN10263" s="93"/>
      <c r="AO10263" s="93"/>
    </row>
    <row r="10264" spans="28:41" x14ac:dyDescent="0.55000000000000004">
      <c r="AB10264" s="276" t="s">
        <v>68986</v>
      </c>
      <c r="AC10264" s="277">
        <v>600.48</v>
      </c>
      <c r="AE10264" s="246" t="s">
        <v>62160</v>
      </c>
      <c r="AF10264" s="247">
        <v>4586.13</v>
      </c>
      <c r="AH10264" s="226" t="s">
        <v>35353</v>
      </c>
      <c r="AI10264" s="227">
        <v>1641.88</v>
      </c>
      <c r="AK10264" s="207" t="s">
        <v>24329</v>
      </c>
      <c r="AL10264" s="208">
        <v>219</v>
      </c>
      <c r="AM10264" s="93"/>
      <c r="AN10264" s="93"/>
      <c r="AO10264" s="93"/>
    </row>
    <row r="10265" spans="28:41" x14ac:dyDescent="0.55000000000000004">
      <c r="AB10265" s="276" t="s">
        <v>66747</v>
      </c>
      <c r="AC10265" s="277">
        <v>756.04</v>
      </c>
      <c r="AE10265" s="246" t="s">
        <v>55298</v>
      </c>
      <c r="AF10265" s="247">
        <v>2860</v>
      </c>
      <c r="AH10265" s="226" t="s">
        <v>48140</v>
      </c>
      <c r="AI10265" s="227">
        <v>7068</v>
      </c>
      <c r="AK10265" s="207" t="s">
        <v>24330</v>
      </c>
      <c r="AL10265" s="208">
        <v>2309</v>
      </c>
      <c r="AM10265" s="93"/>
      <c r="AN10265" s="93"/>
      <c r="AO10265" s="93"/>
    </row>
    <row r="10266" spans="28:41" x14ac:dyDescent="0.55000000000000004">
      <c r="AB10266" s="276" t="s">
        <v>68987</v>
      </c>
      <c r="AC10266" s="277">
        <v>4008</v>
      </c>
      <c r="AE10266" s="246" t="s">
        <v>55299</v>
      </c>
      <c r="AF10266" s="247">
        <v>10105.709999999999</v>
      </c>
      <c r="AH10266" s="226" t="s">
        <v>24668</v>
      </c>
      <c r="AI10266" s="227">
        <v>75110.28</v>
      </c>
      <c r="AK10266" s="207" t="s">
        <v>24331</v>
      </c>
      <c r="AL10266" s="208">
        <v>386</v>
      </c>
      <c r="AM10266" s="93"/>
      <c r="AN10266" s="93"/>
      <c r="AO10266" s="93"/>
    </row>
    <row r="10267" spans="28:41" x14ac:dyDescent="0.55000000000000004">
      <c r="AB10267" s="276" t="s">
        <v>68988</v>
      </c>
      <c r="AC10267" s="277">
        <v>458.7</v>
      </c>
      <c r="AE10267" s="246" t="s">
        <v>55300</v>
      </c>
      <c r="AF10267" s="247">
        <v>991.92</v>
      </c>
      <c r="AH10267" s="226" t="s">
        <v>24669</v>
      </c>
      <c r="AI10267" s="227">
        <v>16352.08</v>
      </c>
      <c r="AK10267" s="207" t="s">
        <v>24332</v>
      </c>
      <c r="AL10267" s="208">
        <v>990</v>
      </c>
      <c r="AM10267" s="93"/>
      <c r="AN10267" s="93"/>
      <c r="AO10267" s="93"/>
    </row>
    <row r="10268" spans="28:41" x14ac:dyDescent="0.55000000000000004">
      <c r="AB10268" s="276" t="s">
        <v>68989</v>
      </c>
      <c r="AC10268" s="277">
        <v>1693.81</v>
      </c>
      <c r="AE10268" s="246" t="s">
        <v>55301</v>
      </c>
      <c r="AF10268" s="247">
        <v>2462.92</v>
      </c>
      <c r="AH10268" s="226" t="s">
        <v>35354</v>
      </c>
      <c r="AI10268" s="227">
        <v>2139261.7599999998</v>
      </c>
      <c r="AK10268" s="207" t="s">
        <v>24333</v>
      </c>
      <c r="AL10268" s="208">
        <v>5876</v>
      </c>
      <c r="AM10268" s="93"/>
      <c r="AN10268" s="93"/>
      <c r="AO10268" s="93"/>
    </row>
    <row r="10269" spans="28:41" x14ac:dyDescent="0.55000000000000004">
      <c r="AB10269" s="276" t="s">
        <v>57934</v>
      </c>
      <c r="AC10269" s="277">
        <v>-4063.41</v>
      </c>
      <c r="AE10269" s="246" t="s">
        <v>56394</v>
      </c>
      <c r="AF10269" s="247">
        <v>11726</v>
      </c>
      <c r="AH10269" s="226" t="s">
        <v>33910</v>
      </c>
      <c r="AI10269" s="227">
        <v>2672.13</v>
      </c>
      <c r="AK10269" s="207" t="s">
        <v>24334</v>
      </c>
      <c r="AL10269" s="208">
        <v>2000</v>
      </c>
      <c r="AM10269" s="93"/>
      <c r="AN10269" s="93"/>
      <c r="AO10269" s="93"/>
    </row>
    <row r="10270" spans="28:41" x14ac:dyDescent="0.55000000000000004">
      <c r="AB10270" s="276" t="s">
        <v>68990</v>
      </c>
      <c r="AC10270" s="277">
        <v>-4063.41</v>
      </c>
      <c r="AE10270" s="246" t="s">
        <v>57675</v>
      </c>
      <c r="AF10270" s="247">
        <v>5971.32</v>
      </c>
      <c r="AH10270" s="226" t="s">
        <v>24670</v>
      </c>
      <c r="AI10270" s="227">
        <v>259886.26</v>
      </c>
      <c r="AK10270" s="207" t="s">
        <v>24335</v>
      </c>
      <c r="AL10270" s="208">
        <v>3281</v>
      </c>
      <c r="AM10270" s="93"/>
      <c r="AN10270" s="93"/>
      <c r="AO10270" s="93"/>
    </row>
    <row r="10271" spans="28:41" x14ac:dyDescent="0.55000000000000004">
      <c r="AB10271" s="276" t="s">
        <v>68991</v>
      </c>
      <c r="AC10271" s="277">
        <v>17872.599999999999</v>
      </c>
      <c r="AE10271" s="246" t="s">
        <v>53206</v>
      </c>
      <c r="AF10271" s="247">
        <v>3143.57</v>
      </c>
      <c r="AH10271" s="226" t="s">
        <v>24671</v>
      </c>
      <c r="AI10271" s="227">
        <v>53822.02</v>
      </c>
      <c r="AK10271" s="207" t="s">
        <v>24336</v>
      </c>
      <c r="AL10271" s="208">
        <v>10000</v>
      </c>
      <c r="AM10271" s="93"/>
      <c r="AN10271" s="93"/>
      <c r="AO10271" s="93"/>
    </row>
    <row r="10272" spans="28:41" x14ac:dyDescent="0.55000000000000004">
      <c r="AB10272" s="276" t="s">
        <v>68992</v>
      </c>
      <c r="AC10272" s="277">
        <v>9500</v>
      </c>
      <c r="AE10272" s="246" t="s">
        <v>50245</v>
      </c>
      <c r="AF10272" s="247">
        <v>22492.16</v>
      </c>
      <c r="AH10272" s="226" t="s">
        <v>40510</v>
      </c>
      <c r="AI10272" s="227">
        <v>2763</v>
      </c>
      <c r="AK10272" s="207" t="s">
        <v>24337</v>
      </c>
      <c r="AL10272" s="208">
        <v>10000</v>
      </c>
      <c r="AM10272" s="93"/>
      <c r="AN10272" s="93"/>
      <c r="AO10272" s="93"/>
    </row>
    <row r="10273" spans="28:41" x14ac:dyDescent="0.55000000000000004">
      <c r="AB10273" s="276" t="s">
        <v>68993</v>
      </c>
      <c r="AC10273" s="277">
        <v>2094.0500000000002</v>
      </c>
      <c r="AE10273" s="246" t="s">
        <v>55302</v>
      </c>
      <c r="AF10273" s="247">
        <v>220.54</v>
      </c>
      <c r="AH10273" s="226" t="s">
        <v>35355</v>
      </c>
      <c r="AI10273" s="227">
        <v>1082154.45</v>
      </c>
      <c r="AK10273" s="207" t="s">
        <v>24338</v>
      </c>
      <c r="AL10273" s="208">
        <v>1061.29</v>
      </c>
      <c r="AM10273" s="93"/>
      <c r="AN10273" s="93"/>
      <c r="AO10273" s="93"/>
    </row>
    <row r="10274" spans="28:41" x14ac:dyDescent="0.55000000000000004">
      <c r="AB10274" s="276" t="s">
        <v>68994</v>
      </c>
      <c r="AC10274" s="277">
        <v>4366.2299999999996</v>
      </c>
      <c r="AE10274" s="246" t="s">
        <v>53207</v>
      </c>
      <c r="AF10274" s="247">
        <v>19511.45</v>
      </c>
      <c r="AH10274" s="226" t="s">
        <v>47121</v>
      </c>
      <c r="AI10274" s="227">
        <v>168851.35</v>
      </c>
      <c r="AK10274" s="207" t="s">
        <v>24339</v>
      </c>
      <c r="AL10274" s="208">
        <v>19828.96</v>
      </c>
      <c r="AM10274" s="93"/>
      <c r="AN10274" s="93"/>
      <c r="AO10274" s="93"/>
    </row>
    <row r="10275" spans="28:41" x14ac:dyDescent="0.55000000000000004">
      <c r="AB10275" s="276" t="s">
        <v>65010</v>
      </c>
      <c r="AC10275" s="277">
        <v>969.95</v>
      </c>
      <c r="AE10275" s="246" t="s">
        <v>62161</v>
      </c>
      <c r="AF10275" s="247">
        <v>-2032.97</v>
      </c>
      <c r="AH10275" s="226" t="s">
        <v>36521</v>
      </c>
      <c r="AI10275" s="227">
        <v>396564.72</v>
      </c>
      <c r="AK10275" s="207" t="s">
        <v>24340</v>
      </c>
      <c r="AL10275" s="208">
        <v>21175</v>
      </c>
      <c r="AM10275" s="93"/>
      <c r="AN10275" s="93"/>
      <c r="AO10275" s="93"/>
    </row>
    <row r="10276" spans="28:41" x14ac:dyDescent="0.55000000000000004">
      <c r="AB10276" s="276" t="s">
        <v>70838</v>
      </c>
      <c r="AC10276" s="277">
        <v>4875.7</v>
      </c>
      <c r="AE10276" s="246" t="s">
        <v>63299</v>
      </c>
      <c r="AF10276" s="247">
        <v>0.05</v>
      </c>
      <c r="AH10276" s="226" t="s">
        <v>50238</v>
      </c>
      <c r="AI10276" s="227">
        <v>21500</v>
      </c>
      <c r="AK10276" s="207" t="s">
        <v>24341</v>
      </c>
      <c r="AL10276" s="208">
        <v>702</v>
      </c>
      <c r="AM10276" s="93"/>
      <c r="AN10276" s="93"/>
      <c r="AO10276" s="93"/>
    </row>
    <row r="10277" spans="28:41" x14ac:dyDescent="0.55000000000000004">
      <c r="AB10277" s="276" t="s">
        <v>68995</v>
      </c>
      <c r="AC10277" s="277">
        <v>8638</v>
      </c>
      <c r="AE10277" s="246" t="s">
        <v>24980</v>
      </c>
      <c r="AF10277" s="247">
        <v>1</v>
      </c>
      <c r="AH10277" s="226" t="s">
        <v>45328</v>
      </c>
      <c r="AI10277" s="227">
        <v>200071.48</v>
      </c>
      <c r="AK10277" s="207" t="s">
        <v>24342</v>
      </c>
      <c r="AL10277" s="208">
        <v>1424.12</v>
      </c>
      <c r="AM10277" s="93"/>
      <c r="AN10277" s="93"/>
      <c r="AO10277" s="93"/>
    </row>
    <row r="10278" spans="28:41" x14ac:dyDescent="0.55000000000000004">
      <c r="AB10278" s="276" t="s">
        <v>68996</v>
      </c>
      <c r="AC10278" s="277">
        <v>643.98</v>
      </c>
      <c r="AE10278" s="246" t="s">
        <v>62162</v>
      </c>
      <c r="AF10278" s="247">
        <v>30681.599999999999</v>
      </c>
      <c r="AH10278" s="226" t="s">
        <v>36522</v>
      </c>
      <c r="AI10278" s="227">
        <v>100000</v>
      </c>
      <c r="AK10278" s="207" t="s">
        <v>24343</v>
      </c>
      <c r="AL10278" s="208">
        <v>1166.67</v>
      </c>
      <c r="AM10278" s="93"/>
      <c r="AN10278" s="93"/>
      <c r="AO10278" s="93"/>
    </row>
    <row r="10279" spans="28:41" x14ac:dyDescent="0.55000000000000004">
      <c r="AB10279" s="276" t="s">
        <v>68997</v>
      </c>
      <c r="AC10279" s="277">
        <v>1135.28</v>
      </c>
      <c r="AE10279" s="246" t="s">
        <v>56395</v>
      </c>
      <c r="AF10279" s="247">
        <v>39250.79</v>
      </c>
      <c r="AH10279" s="226" t="s">
        <v>42776</v>
      </c>
      <c r="AI10279" s="227">
        <v>8482.89</v>
      </c>
      <c r="AK10279" s="207" t="s">
        <v>24344</v>
      </c>
      <c r="AL10279" s="208">
        <v>1871.79</v>
      </c>
      <c r="AM10279" s="93"/>
      <c r="AN10279" s="93"/>
      <c r="AO10279" s="93"/>
    </row>
    <row r="10280" spans="28:41" x14ac:dyDescent="0.55000000000000004">
      <c r="AB10280" s="276" t="s">
        <v>66748</v>
      </c>
      <c r="AC10280" s="277">
        <v>7740.71</v>
      </c>
      <c r="AE10280" s="246" t="s">
        <v>53208</v>
      </c>
      <c r="AF10280" s="247">
        <v>489579.03</v>
      </c>
      <c r="AH10280" s="226" t="s">
        <v>42777</v>
      </c>
      <c r="AI10280" s="227">
        <v>648.94000000000005</v>
      </c>
      <c r="AK10280" s="207" t="s">
        <v>24345</v>
      </c>
      <c r="AL10280" s="208">
        <v>13918.25</v>
      </c>
      <c r="AM10280" s="93"/>
      <c r="AN10280" s="93"/>
      <c r="AO10280" s="93"/>
    </row>
    <row r="10281" spans="28:41" x14ac:dyDescent="0.55000000000000004">
      <c r="AB10281" s="276" t="s">
        <v>59923</v>
      </c>
      <c r="AC10281" s="277">
        <v>3000</v>
      </c>
      <c r="AE10281" s="246" t="s">
        <v>47143</v>
      </c>
      <c r="AF10281" s="247">
        <v>4030</v>
      </c>
      <c r="AH10281" s="226" t="s">
        <v>42778</v>
      </c>
      <c r="AI10281" s="227">
        <v>1973.76</v>
      </c>
      <c r="AK10281" s="207" t="s">
        <v>24346</v>
      </c>
      <c r="AL10281" s="208">
        <v>8325.2000000000007</v>
      </c>
      <c r="AM10281" s="93"/>
      <c r="AN10281" s="93"/>
      <c r="AO10281" s="93"/>
    </row>
    <row r="10282" spans="28:41" x14ac:dyDescent="0.55000000000000004">
      <c r="AB10282" s="276" t="s">
        <v>59263</v>
      </c>
      <c r="AC10282" s="277">
        <v>229.51</v>
      </c>
      <c r="AE10282" s="246" t="s">
        <v>53209</v>
      </c>
      <c r="AF10282" s="247">
        <v>2499091.2000000002</v>
      </c>
      <c r="AH10282" s="226" t="s">
        <v>47122</v>
      </c>
      <c r="AI10282" s="227">
        <v>378.5</v>
      </c>
      <c r="AK10282" s="207" t="s">
        <v>24347</v>
      </c>
      <c r="AL10282" s="208">
        <v>21175</v>
      </c>
      <c r="AM10282" s="93"/>
      <c r="AN10282" s="93"/>
      <c r="AO10282" s="93"/>
    </row>
    <row r="10283" spans="28:41" x14ac:dyDescent="0.55000000000000004">
      <c r="AB10283" s="276" t="s">
        <v>59924</v>
      </c>
      <c r="AC10283" s="277">
        <v>375.3</v>
      </c>
      <c r="AE10283" s="246" t="s">
        <v>36549</v>
      </c>
      <c r="AF10283" s="247">
        <v>39760</v>
      </c>
      <c r="AH10283" s="226" t="s">
        <v>48141</v>
      </c>
      <c r="AI10283" s="227">
        <v>180.03</v>
      </c>
      <c r="AK10283" s="207" t="s">
        <v>13920</v>
      </c>
      <c r="AL10283" s="208">
        <v>702</v>
      </c>
      <c r="AM10283" s="93"/>
      <c r="AN10283" s="93"/>
      <c r="AO10283" s="93"/>
    </row>
    <row r="10284" spans="28:41" x14ac:dyDescent="0.55000000000000004">
      <c r="AB10284" s="276" t="s">
        <v>62298</v>
      </c>
      <c r="AC10284" s="277">
        <v>3220.03</v>
      </c>
      <c r="AE10284" s="246" t="s">
        <v>59160</v>
      </c>
      <c r="AF10284" s="247">
        <v>56814</v>
      </c>
      <c r="AH10284" s="226" t="s">
        <v>48142</v>
      </c>
      <c r="AI10284" s="227">
        <v>192.71</v>
      </c>
      <c r="AK10284" s="207" t="s">
        <v>24348</v>
      </c>
      <c r="AL10284" s="208">
        <v>1424.12</v>
      </c>
      <c r="AM10284" s="93"/>
      <c r="AN10284" s="93"/>
      <c r="AO10284" s="93"/>
    </row>
    <row r="10285" spans="28:41" x14ac:dyDescent="0.55000000000000004">
      <c r="AB10285" s="276" t="s">
        <v>70115</v>
      </c>
      <c r="AC10285" s="277">
        <v>416.86</v>
      </c>
      <c r="AE10285" s="246" t="s">
        <v>35382</v>
      </c>
      <c r="AF10285" s="247">
        <v>2299191.71</v>
      </c>
      <c r="AH10285" s="226" t="s">
        <v>48143</v>
      </c>
      <c r="AI10285" s="227">
        <v>2201.8200000000002</v>
      </c>
      <c r="AK10285" s="207" t="s">
        <v>13921</v>
      </c>
      <c r="AL10285" s="208">
        <v>1166.67</v>
      </c>
      <c r="AM10285" s="93"/>
      <c r="AN10285" s="93"/>
      <c r="AO10285" s="93"/>
    </row>
    <row r="10286" spans="28:41" x14ac:dyDescent="0.55000000000000004">
      <c r="AB10286" s="276" t="s">
        <v>68998</v>
      </c>
      <c r="AC10286" s="277">
        <v>426.2</v>
      </c>
      <c r="AE10286" s="246" t="s">
        <v>53210</v>
      </c>
      <c r="AF10286" s="247">
        <v>418186.25</v>
      </c>
      <c r="AH10286" s="226" t="s">
        <v>48144</v>
      </c>
      <c r="AI10286" s="227">
        <v>31940</v>
      </c>
      <c r="AK10286" s="207" t="s">
        <v>24349</v>
      </c>
      <c r="AL10286" s="208">
        <v>1871.79</v>
      </c>
      <c r="AM10286" s="93"/>
      <c r="AN10286" s="93"/>
      <c r="AO10286" s="93"/>
    </row>
    <row r="10287" spans="28:41" x14ac:dyDescent="0.55000000000000004">
      <c r="AB10287" s="276" t="s">
        <v>68999</v>
      </c>
      <c r="AC10287" s="277">
        <v>32.630000000000003</v>
      </c>
      <c r="AE10287" s="246" t="s">
        <v>48157</v>
      </c>
      <c r="AF10287" s="247">
        <v>92439.72</v>
      </c>
      <c r="AH10287" s="226" t="s">
        <v>49055</v>
      </c>
      <c r="AI10287" s="227">
        <v>3769</v>
      </c>
      <c r="AK10287" s="207" t="s">
        <v>24350</v>
      </c>
      <c r="AL10287" s="208">
        <v>23918.25</v>
      </c>
      <c r="AM10287" s="93"/>
      <c r="AN10287" s="93"/>
      <c r="AO10287" s="93"/>
    </row>
    <row r="10288" spans="28:41" x14ac:dyDescent="0.55000000000000004">
      <c r="AB10288" s="276" t="s">
        <v>69000</v>
      </c>
      <c r="AC10288" s="277">
        <v>100.79</v>
      </c>
      <c r="AE10288" s="246" t="s">
        <v>62163</v>
      </c>
      <c r="AF10288" s="247">
        <v>23596.19</v>
      </c>
      <c r="AH10288" s="226" t="s">
        <v>47123</v>
      </c>
      <c r="AI10288" s="227">
        <v>230</v>
      </c>
      <c r="AK10288" s="207" t="s">
        <v>24351</v>
      </c>
      <c r="AL10288" s="208">
        <v>10000</v>
      </c>
      <c r="AM10288" s="93"/>
      <c r="AN10288" s="93"/>
      <c r="AO10288" s="93"/>
    </row>
    <row r="10289" spans="28:41" x14ac:dyDescent="0.55000000000000004">
      <c r="AB10289" s="276" t="s">
        <v>69001</v>
      </c>
      <c r="AC10289" s="277">
        <v>94206</v>
      </c>
      <c r="AE10289" s="246" t="s">
        <v>62164</v>
      </c>
      <c r="AF10289" s="247">
        <v>38065.39</v>
      </c>
      <c r="AH10289" s="226" t="s">
        <v>45329</v>
      </c>
      <c r="AI10289" s="227">
        <v>1591.67</v>
      </c>
      <c r="AK10289" s="207" t="s">
        <v>24352</v>
      </c>
      <c r="AL10289" s="208">
        <v>8325.2000000000007</v>
      </c>
      <c r="AM10289" s="93"/>
      <c r="AN10289" s="93"/>
      <c r="AO10289" s="93"/>
    </row>
    <row r="10290" spans="28:41" x14ac:dyDescent="0.55000000000000004">
      <c r="AB10290" s="276" t="s">
        <v>45782</v>
      </c>
      <c r="AC10290" s="277">
        <v>1020.99</v>
      </c>
      <c r="AE10290" s="246" t="s">
        <v>59161</v>
      </c>
      <c r="AF10290" s="247">
        <v>1632.5</v>
      </c>
      <c r="AH10290" s="226" t="s">
        <v>45330</v>
      </c>
      <c r="AI10290" s="227">
        <v>121.77</v>
      </c>
      <c r="AK10290" s="207" t="s">
        <v>24353</v>
      </c>
      <c r="AL10290" s="208">
        <v>4561.29</v>
      </c>
      <c r="AM10290" s="93"/>
      <c r="AN10290" s="93"/>
      <c r="AO10290" s="93"/>
    </row>
    <row r="10291" spans="28:41" x14ac:dyDescent="0.55000000000000004">
      <c r="AB10291" s="276" t="s">
        <v>69002</v>
      </c>
      <c r="AC10291" s="277">
        <v>21836.44</v>
      </c>
      <c r="AE10291" s="246" t="s">
        <v>61523</v>
      </c>
      <c r="AF10291" s="247">
        <v>6752.5</v>
      </c>
      <c r="AH10291" s="226" t="s">
        <v>50239</v>
      </c>
      <c r="AI10291" s="227">
        <v>105912</v>
      </c>
      <c r="AK10291" s="207" t="s">
        <v>24354</v>
      </c>
      <c r="AL10291" s="208">
        <v>27704.959999999999</v>
      </c>
      <c r="AM10291" s="93"/>
      <c r="AN10291" s="93"/>
      <c r="AO10291" s="93"/>
    </row>
    <row r="10292" spans="28:41" x14ac:dyDescent="0.55000000000000004">
      <c r="AB10292" s="276" t="s">
        <v>69003</v>
      </c>
      <c r="AC10292" s="277">
        <v>49910</v>
      </c>
      <c r="AE10292" s="246" t="s">
        <v>62165</v>
      </c>
      <c r="AF10292" s="247">
        <v>7855.87</v>
      </c>
      <c r="AH10292" s="226" t="s">
        <v>45331</v>
      </c>
      <c r="AI10292" s="227">
        <v>781437.6</v>
      </c>
      <c r="AK10292" s="207" t="s">
        <v>24355</v>
      </c>
      <c r="AL10292" s="208">
        <v>3685</v>
      </c>
      <c r="AM10292" s="93"/>
      <c r="AN10292" s="93"/>
      <c r="AO10292" s="93"/>
    </row>
    <row r="10293" spans="28:41" x14ac:dyDescent="0.55000000000000004">
      <c r="AB10293" s="276" t="s">
        <v>69004</v>
      </c>
      <c r="AC10293" s="277">
        <v>7414</v>
      </c>
      <c r="AE10293" s="246" t="s">
        <v>55303</v>
      </c>
      <c r="AF10293" s="247">
        <v>90580.1</v>
      </c>
      <c r="AH10293" s="226" t="s">
        <v>45332</v>
      </c>
      <c r="AI10293" s="227">
        <v>59627.34</v>
      </c>
      <c r="AK10293" s="207" t="s">
        <v>24356</v>
      </c>
      <c r="AL10293" s="208">
        <v>10952</v>
      </c>
      <c r="AM10293" s="93"/>
      <c r="AN10293" s="93"/>
      <c r="AO10293" s="93"/>
    </row>
    <row r="10294" spans="28:41" x14ac:dyDescent="0.55000000000000004">
      <c r="AB10294" s="276" t="s">
        <v>69005</v>
      </c>
      <c r="AC10294" s="277">
        <v>67640.63</v>
      </c>
      <c r="AE10294" s="246" t="s">
        <v>45371</v>
      </c>
      <c r="AF10294" s="247">
        <v>2006512.25</v>
      </c>
      <c r="AH10294" s="226" t="s">
        <v>45333</v>
      </c>
      <c r="AI10294" s="227">
        <v>75813.259999999995</v>
      </c>
      <c r="AK10294" s="207" t="s">
        <v>24357</v>
      </c>
      <c r="AL10294" s="208">
        <v>285</v>
      </c>
      <c r="AM10294" s="93"/>
      <c r="AN10294" s="93"/>
      <c r="AO10294" s="93"/>
    </row>
    <row r="10295" spans="28:41" x14ac:dyDescent="0.55000000000000004">
      <c r="AB10295" s="276" t="s">
        <v>69006</v>
      </c>
      <c r="AC10295" s="277">
        <v>971</v>
      </c>
      <c r="AE10295" s="246" t="s">
        <v>35383</v>
      </c>
      <c r="AF10295" s="247">
        <v>682445.68</v>
      </c>
      <c r="AH10295" s="226" t="s">
        <v>45334</v>
      </c>
      <c r="AI10295" s="227">
        <v>5799.74</v>
      </c>
      <c r="AK10295" s="207" t="s">
        <v>24358</v>
      </c>
      <c r="AL10295" s="208">
        <v>636.09</v>
      </c>
      <c r="AM10295" s="93"/>
      <c r="AN10295" s="93"/>
      <c r="AO10295" s="93"/>
    </row>
    <row r="10296" spans="28:41" x14ac:dyDescent="0.55000000000000004">
      <c r="AB10296" s="276" t="s">
        <v>69007</v>
      </c>
      <c r="AC10296" s="277">
        <v>1000</v>
      </c>
      <c r="AE10296" s="246" t="s">
        <v>57676</v>
      </c>
      <c r="AF10296" s="247">
        <v>8521.84</v>
      </c>
      <c r="AH10296" s="226" t="s">
        <v>24709</v>
      </c>
      <c r="AI10296" s="227">
        <v>2551.08</v>
      </c>
      <c r="AK10296" s="207" t="s">
        <v>24359</v>
      </c>
      <c r="AL10296" s="208">
        <v>2500</v>
      </c>
      <c r="AM10296" s="93"/>
      <c r="AN10296" s="93"/>
      <c r="AO10296" s="93"/>
    </row>
    <row r="10297" spans="28:41" x14ac:dyDescent="0.55000000000000004">
      <c r="AB10297" s="276" t="s">
        <v>69008</v>
      </c>
      <c r="AC10297" s="277">
        <v>59</v>
      </c>
      <c r="AE10297" s="246" t="s">
        <v>55304</v>
      </c>
      <c r="AF10297" s="247">
        <v>73.87</v>
      </c>
      <c r="AH10297" s="226" t="s">
        <v>24710</v>
      </c>
      <c r="AI10297" s="227">
        <v>195.12</v>
      </c>
      <c r="AK10297" s="207" t="s">
        <v>24360</v>
      </c>
      <c r="AL10297" s="208">
        <v>91.91</v>
      </c>
      <c r="AM10297" s="93"/>
      <c r="AN10297" s="93"/>
      <c r="AO10297" s="93"/>
    </row>
    <row r="10298" spans="28:41" x14ac:dyDescent="0.55000000000000004">
      <c r="AB10298" s="276" t="s">
        <v>69009</v>
      </c>
      <c r="AC10298" s="277">
        <v>60000.01</v>
      </c>
      <c r="AE10298" s="246" t="s">
        <v>35384</v>
      </c>
      <c r="AF10298" s="247">
        <v>649618.79</v>
      </c>
      <c r="AH10298" s="226" t="s">
        <v>36526</v>
      </c>
      <c r="AI10298" s="227">
        <v>21365.52</v>
      </c>
      <c r="AK10298" s="207" t="s">
        <v>24361</v>
      </c>
      <c r="AL10298" s="208">
        <v>834</v>
      </c>
      <c r="AM10298" s="93"/>
      <c r="AN10298" s="93"/>
      <c r="AO10298" s="93"/>
    </row>
    <row r="10299" spans="28:41" x14ac:dyDescent="0.55000000000000004">
      <c r="AB10299" s="276" t="s">
        <v>69010</v>
      </c>
      <c r="AC10299" s="277">
        <v>15056.86</v>
      </c>
      <c r="AE10299" s="246" t="s">
        <v>35385</v>
      </c>
      <c r="AF10299" s="247">
        <v>1781749.37</v>
      </c>
      <c r="AH10299" s="226" t="s">
        <v>48145</v>
      </c>
      <c r="AI10299" s="227">
        <v>4904.76</v>
      </c>
      <c r="AK10299" s="207" t="s">
        <v>24362</v>
      </c>
      <c r="AL10299" s="208">
        <v>1501</v>
      </c>
      <c r="AM10299" s="93"/>
      <c r="AN10299" s="93"/>
      <c r="AO10299" s="93"/>
    </row>
    <row r="10300" spans="28:41" x14ac:dyDescent="0.55000000000000004">
      <c r="AB10300" s="276" t="s">
        <v>70839</v>
      </c>
      <c r="AC10300" s="277">
        <v>7500</v>
      </c>
      <c r="AE10300" s="246" t="s">
        <v>35386</v>
      </c>
      <c r="AF10300" s="247">
        <v>655926.9</v>
      </c>
      <c r="AH10300" s="226" t="s">
        <v>36527</v>
      </c>
      <c r="AI10300" s="227">
        <v>2009.72</v>
      </c>
      <c r="AK10300" s="207" t="s">
        <v>24363</v>
      </c>
      <c r="AL10300" s="208">
        <v>452</v>
      </c>
      <c r="AM10300" s="93"/>
      <c r="AN10300" s="93"/>
      <c r="AO10300" s="93"/>
    </row>
    <row r="10301" spans="28:41" x14ac:dyDescent="0.55000000000000004">
      <c r="AB10301" s="276" t="s">
        <v>69011</v>
      </c>
      <c r="AC10301" s="277">
        <v>10030</v>
      </c>
      <c r="AE10301" s="246" t="s">
        <v>56396</v>
      </c>
      <c r="AF10301" s="247">
        <v>734560.65</v>
      </c>
      <c r="AH10301" s="226" t="s">
        <v>47124</v>
      </c>
      <c r="AI10301" s="227">
        <v>6930</v>
      </c>
      <c r="AK10301" s="207" t="s">
        <v>24364</v>
      </c>
      <c r="AL10301" s="208">
        <v>31246.86</v>
      </c>
      <c r="AM10301" s="93"/>
      <c r="AN10301" s="93"/>
      <c r="AO10301" s="93"/>
    </row>
    <row r="10302" spans="28:41" x14ac:dyDescent="0.55000000000000004">
      <c r="AB10302" s="276" t="s">
        <v>69814</v>
      </c>
      <c r="AC10302" s="277">
        <v>20720</v>
      </c>
      <c r="AE10302" s="246" t="s">
        <v>58879</v>
      </c>
      <c r="AF10302" s="247">
        <v>162481.65</v>
      </c>
      <c r="AH10302" s="226" t="s">
        <v>36528</v>
      </c>
      <c r="AI10302" s="227">
        <v>22550</v>
      </c>
      <c r="AK10302" s="207" t="s">
        <v>24365</v>
      </c>
      <c r="AL10302" s="208">
        <v>6337</v>
      </c>
      <c r="AM10302" s="93"/>
      <c r="AN10302" s="93"/>
      <c r="AO10302" s="93"/>
    </row>
    <row r="10303" spans="28:41" x14ac:dyDescent="0.55000000000000004">
      <c r="AB10303" s="276" t="s">
        <v>70840</v>
      </c>
      <c r="AC10303" s="277">
        <v>12661</v>
      </c>
      <c r="AE10303" s="246" t="s">
        <v>56397</v>
      </c>
      <c r="AF10303" s="247">
        <v>90</v>
      </c>
      <c r="AH10303" s="226" t="s">
        <v>36529</v>
      </c>
      <c r="AI10303" s="227">
        <v>27200</v>
      </c>
      <c r="AK10303" s="207" t="s">
        <v>24366</v>
      </c>
      <c r="AL10303" s="208">
        <v>8979</v>
      </c>
      <c r="AM10303" s="93"/>
      <c r="AN10303" s="93"/>
      <c r="AO10303" s="93"/>
    </row>
    <row r="10304" spans="28:41" x14ac:dyDescent="0.55000000000000004">
      <c r="AB10304" s="276" t="s">
        <v>69012</v>
      </c>
      <c r="AC10304" s="277">
        <v>9616.67</v>
      </c>
      <c r="AE10304" s="246" t="s">
        <v>59162</v>
      </c>
      <c r="AF10304" s="247">
        <v>2876674.72</v>
      </c>
      <c r="AH10304" s="226" t="s">
        <v>47125</v>
      </c>
      <c r="AI10304" s="227">
        <v>91433.58</v>
      </c>
      <c r="AK10304" s="207" t="s">
        <v>24367</v>
      </c>
      <c r="AL10304" s="208">
        <v>9199</v>
      </c>
      <c r="AM10304" s="93"/>
      <c r="AN10304" s="93"/>
      <c r="AO10304" s="93"/>
    </row>
    <row r="10305" spans="28:41" x14ac:dyDescent="0.55000000000000004">
      <c r="AB10305" s="276" t="s">
        <v>69013</v>
      </c>
      <c r="AC10305" s="277">
        <v>22004.95</v>
      </c>
      <c r="AE10305" s="246" t="s">
        <v>56398</v>
      </c>
      <c r="AF10305" s="247">
        <v>1123276.1299999999</v>
      </c>
      <c r="AH10305" s="226" t="s">
        <v>49056</v>
      </c>
      <c r="AI10305" s="227">
        <v>7493.4</v>
      </c>
      <c r="AK10305" s="207" t="s">
        <v>24368</v>
      </c>
      <c r="AL10305" s="208">
        <v>10952</v>
      </c>
      <c r="AM10305" s="93"/>
      <c r="AN10305" s="93"/>
      <c r="AO10305" s="93"/>
    </row>
    <row r="10306" spans="28:41" x14ac:dyDescent="0.55000000000000004">
      <c r="AB10306" s="276" t="s">
        <v>69014</v>
      </c>
      <c r="AC10306" s="277">
        <v>6792.61</v>
      </c>
      <c r="AE10306" s="246" t="s">
        <v>59163</v>
      </c>
      <c r="AF10306" s="247">
        <v>60280.29</v>
      </c>
      <c r="AH10306" s="226" t="s">
        <v>45335</v>
      </c>
      <c r="AI10306" s="227">
        <v>21365.52</v>
      </c>
      <c r="AK10306" s="207" t="s">
        <v>24369</v>
      </c>
      <c r="AL10306" s="208">
        <v>285</v>
      </c>
      <c r="AM10306" s="93"/>
      <c r="AN10306" s="93"/>
      <c r="AO10306" s="93"/>
    </row>
    <row r="10307" spans="28:41" x14ac:dyDescent="0.55000000000000004">
      <c r="AB10307" s="276" t="s">
        <v>69815</v>
      </c>
      <c r="AC10307" s="277">
        <v>33902.980000000003</v>
      </c>
      <c r="AE10307" s="246" t="s">
        <v>58302</v>
      </c>
      <c r="AF10307" s="247">
        <v>36308.720000000001</v>
      </c>
      <c r="AH10307" s="226" t="s">
        <v>45336</v>
      </c>
      <c r="AI10307" s="227">
        <v>9149.89</v>
      </c>
      <c r="AK10307" s="207" t="s">
        <v>24370</v>
      </c>
      <c r="AL10307" s="208">
        <v>9199</v>
      </c>
      <c r="AM10307" s="93"/>
      <c r="AN10307" s="93"/>
      <c r="AO10307" s="93"/>
    </row>
    <row r="10308" spans="28:41" x14ac:dyDescent="0.55000000000000004">
      <c r="AB10308" s="276" t="s">
        <v>69015</v>
      </c>
      <c r="AC10308" s="277">
        <v>131684</v>
      </c>
      <c r="AE10308" s="246" t="s">
        <v>58303</v>
      </c>
      <c r="AF10308" s="247">
        <v>190837.5</v>
      </c>
      <c r="AH10308" s="226" t="s">
        <v>50240</v>
      </c>
      <c r="AI10308" s="227">
        <v>265.2</v>
      </c>
      <c r="AK10308" s="207" t="s">
        <v>24371</v>
      </c>
      <c r="AL10308" s="208">
        <v>452</v>
      </c>
      <c r="AM10308" s="93"/>
      <c r="AN10308" s="93"/>
      <c r="AO10308" s="93"/>
    </row>
    <row r="10309" spans="28:41" x14ac:dyDescent="0.55000000000000004">
      <c r="AB10309" s="276" t="s">
        <v>49226</v>
      </c>
      <c r="AC10309" s="277">
        <v>171898.56</v>
      </c>
      <c r="AE10309" s="246" t="s">
        <v>56399</v>
      </c>
      <c r="AF10309" s="247">
        <v>3652073.56</v>
      </c>
      <c r="AH10309" s="226" t="s">
        <v>45337</v>
      </c>
      <c r="AI10309" s="227">
        <v>699.85</v>
      </c>
      <c r="AK10309" s="207" t="s">
        <v>24372</v>
      </c>
      <c r="AL10309" s="208">
        <v>1501</v>
      </c>
      <c r="AM10309" s="93"/>
      <c r="AN10309" s="93"/>
      <c r="AO10309" s="93"/>
    </row>
    <row r="10310" spans="28:41" x14ac:dyDescent="0.55000000000000004">
      <c r="AB10310" s="276" t="s">
        <v>65015</v>
      </c>
      <c r="AC10310" s="277">
        <v>32698.799999999999</v>
      </c>
      <c r="AE10310" s="246" t="s">
        <v>59425</v>
      </c>
      <c r="AF10310" s="247">
        <v>78387</v>
      </c>
      <c r="AH10310" s="226" t="s">
        <v>45338</v>
      </c>
      <c r="AI10310" s="227">
        <v>22539.63</v>
      </c>
      <c r="AK10310" s="207" t="s">
        <v>24373</v>
      </c>
      <c r="AL10310" s="208">
        <v>636.09</v>
      </c>
      <c r="AM10310" s="93"/>
      <c r="AN10310" s="93"/>
      <c r="AO10310" s="93"/>
    </row>
    <row r="10311" spans="28:41" x14ac:dyDescent="0.55000000000000004">
      <c r="AB10311" s="276" t="s">
        <v>49227</v>
      </c>
      <c r="AC10311" s="277">
        <v>9750.24</v>
      </c>
      <c r="AE10311" s="246" t="s">
        <v>60083</v>
      </c>
      <c r="AF10311" s="247">
        <v>229224.67</v>
      </c>
      <c r="AH10311" s="226" t="s">
        <v>47126</v>
      </c>
      <c r="AI10311" s="227">
        <v>13155.6</v>
      </c>
      <c r="AK10311" s="207" t="s">
        <v>24374</v>
      </c>
      <c r="AL10311" s="208">
        <v>2500</v>
      </c>
      <c r="AM10311" s="93"/>
      <c r="AN10311" s="93"/>
      <c r="AO10311" s="93"/>
    </row>
    <row r="10312" spans="28:41" x14ac:dyDescent="0.55000000000000004">
      <c r="AB10312" s="276" t="s">
        <v>49229</v>
      </c>
      <c r="AC10312" s="277">
        <v>16947.740000000002</v>
      </c>
      <c r="AE10312" s="246" t="s">
        <v>53212</v>
      </c>
      <c r="AF10312" s="247">
        <v>95769.93</v>
      </c>
      <c r="AH10312" s="226" t="s">
        <v>47127</v>
      </c>
      <c r="AI10312" s="227">
        <v>1006.4</v>
      </c>
      <c r="AK10312" s="207" t="s">
        <v>24375</v>
      </c>
      <c r="AL10312" s="208">
        <v>91.91</v>
      </c>
      <c r="AM10312" s="93"/>
      <c r="AN10312" s="93"/>
      <c r="AO10312" s="93"/>
    </row>
    <row r="10313" spans="28:41" x14ac:dyDescent="0.55000000000000004">
      <c r="AB10313" s="276" t="s">
        <v>62302</v>
      </c>
      <c r="AC10313" s="277">
        <v>404</v>
      </c>
      <c r="AE10313" s="246" t="s">
        <v>48158</v>
      </c>
      <c r="AF10313" s="247">
        <v>4707.13</v>
      </c>
      <c r="AH10313" s="226" t="s">
        <v>47128</v>
      </c>
      <c r="AI10313" s="227">
        <v>1067</v>
      </c>
      <c r="AK10313" s="207" t="s">
        <v>24376</v>
      </c>
      <c r="AL10313" s="208">
        <v>834</v>
      </c>
      <c r="AM10313" s="93"/>
      <c r="AN10313" s="93"/>
      <c r="AO10313" s="93"/>
    </row>
    <row r="10314" spans="28:41" x14ac:dyDescent="0.55000000000000004">
      <c r="AB10314" s="276" t="s">
        <v>50510</v>
      </c>
      <c r="AC10314" s="277">
        <v>43892.42</v>
      </c>
      <c r="AE10314" s="246" t="s">
        <v>53213</v>
      </c>
      <c r="AF10314" s="247">
        <v>268.82</v>
      </c>
      <c r="AH10314" s="226" t="s">
        <v>53172</v>
      </c>
      <c r="AI10314" s="227">
        <v>1108</v>
      </c>
      <c r="AK10314" s="207" t="s">
        <v>24377</v>
      </c>
      <c r="AL10314" s="208">
        <v>6337</v>
      </c>
      <c r="AM10314" s="93"/>
      <c r="AN10314" s="93"/>
      <c r="AO10314" s="93"/>
    </row>
    <row r="10315" spans="28:41" x14ac:dyDescent="0.55000000000000004">
      <c r="AB10315" s="276" t="s">
        <v>50511</v>
      </c>
      <c r="AC10315" s="277">
        <v>15000</v>
      </c>
      <c r="AE10315" s="246" t="s">
        <v>58304</v>
      </c>
      <c r="AF10315" s="247">
        <v>818.52</v>
      </c>
      <c r="AH10315" s="226" t="s">
        <v>47129</v>
      </c>
      <c r="AI10315" s="227">
        <v>25011.5</v>
      </c>
      <c r="AK10315" s="207" t="s">
        <v>24378</v>
      </c>
      <c r="AL10315" s="208">
        <v>40225.86</v>
      </c>
      <c r="AM10315" s="93"/>
      <c r="AN10315" s="93"/>
      <c r="AO10315" s="93"/>
    </row>
    <row r="10316" spans="28:41" x14ac:dyDescent="0.55000000000000004">
      <c r="AB10316" s="276" t="s">
        <v>45789</v>
      </c>
      <c r="AC10316" s="277">
        <v>8758.61</v>
      </c>
      <c r="AE10316" s="246" t="s">
        <v>56400</v>
      </c>
      <c r="AF10316" s="247">
        <v>39985.199999999997</v>
      </c>
      <c r="AH10316" s="226" t="s">
        <v>47130</v>
      </c>
      <c r="AI10316" s="227">
        <v>1913.5</v>
      </c>
      <c r="AK10316" s="207" t="s">
        <v>24379</v>
      </c>
      <c r="AL10316" s="208">
        <v>4163.33</v>
      </c>
      <c r="AM10316" s="93"/>
      <c r="AN10316" s="93"/>
      <c r="AO10316" s="93"/>
    </row>
    <row r="10317" spans="28:41" x14ac:dyDescent="0.55000000000000004">
      <c r="AB10317" s="276" t="s">
        <v>45790</v>
      </c>
      <c r="AC10317" s="277">
        <v>1389.23</v>
      </c>
      <c r="AE10317" s="246" t="s">
        <v>62166</v>
      </c>
      <c r="AF10317" s="247">
        <v>320.22000000000003</v>
      </c>
      <c r="AH10317" s="226" t="s">
        <v>42779</v>
      </c>
      <c r="AI10317" s="227">
        <v>102475</v>
      </c>
      <c r="AK10317" s="207" t="s">
        <v>24380</v>
      </c>
      <c r="AL10317" s="208">
        <v>3075</v>
      </c>
      <c r="AM10317" s="93"/>
      <c r="AN10317" s="93"/>
      <c r="AO10317" s="93"/>
    </row>
    <row r="10318" spans="28:41" x14ac:dyDescent="0.55000000000000004">
      <c r="AB10318" s="276" t="s">
        <v>63445</v>
      </c>
      <c r="AC10318" s="277">
        <v>2357.02</v>
      </c>
      <c r="AE10318" s="246" t="s">
        <v>56401</v>
      </c>
      <c r="AF10318" s="247">
        <v>2831.82</v>
      </c>
      <c r="AH10318" s="226" t="s">
        <v>42780</v>
      </c>
      <c r="AI10318" s="227">
        <v>7839.28</v>
      </c>
      <c r="AK10318" s="207" t="s">
        <v>24381</v>
      </c>
      <c r="AL10318" s="208">
        <v>3541.57</v>
      </c>
      <c r="AM10318" s="93"/>
      <c r="AN10318" s="93"/>
      <c r="AO10318" s="93"/>
    </row>
    <row r="10319" spans="28:41" x14ac:dyDescent="0.55000000000000004">
      <c r="AB10319" s="276" t="s">
        <v>59264</v>
      </c>
      <c r="AC10319" s="277">
        <v>18808.47</v>
      </c>
      <c r="AE10319" s="246" t="s">
        <v>56402</v>
      </c>
      <c r="AF10319" s="247">
        <v>9874.83</v>
      </c>
      <c r="AH10319" s="226" t="s">
        <v>24737</v>
      </c>
      <c r="AI10319" s="227">
        <v>1034.52</v>
      </c>
      <c r="AK10319" s="207" t="s">
        <v>24382</v>
      </c>
      <c r="AL10319" s="208">
        <v>5720.1</v>
      </c>
      <c r="AM10319" s="93"/>
      <c r="AN10319" s="93"/>
      <c r="AO10319" s="93"/>
    </row>
    <row r="10320" spans="28:41" x14ac:dyDescent="0.55000000000000004">
      <c r="AB10320" s="276" t="s">
        <v>59265</v>
      </c>
      <c r="AC10320" s="277">
        <v>35900.83</v>
      </c>
      <c r="AE10320" s="246" t="s">
        <v>56403</v>
      </c>
      <c r="AF10320" s="247">
        <v>6101.2</v>
      </c>
      <c r="AH10320" s="226" t="s">
        <v>24738</v>
      </c>
      <c r="AI10320" s="227">
        <v>79.14</v>
      </c>
      <c r="AK10320" s="207" t="s">
        <v>24383</v>
      </c>
      <c r="AL10320" s="208">
        <v>2007</v>
      </c>
      <c r="AM10320" s="93"/>
      <c r="AN10320" s="93"/>
      <c r="AO10320" s="93"/>
    </row>
    <row r="10321" spans="28:41" x14ac:dyDescent="0.55000000000000004">
      <c r="AB10321" s="276" t="s">
        <v>39583</v>
      </c>
      <c r="AC10321" s="277">
        <v>62300.76</v>
      </c>
      <c r="AE10321" s="246" t="s">
        <v>59164</v>
      </c>
      <c r="AF10321" s="247">
        <v>2875.86</v>
      </c>
      <c r="AH10321" s="226" t="s">
        <v>36530</v>
      </c>
      <c r="AI10321" s="227">
        <v>56202.25</v>
      </c>
      <c r="AK10321" s="207" t="s">
        <v>24384</v>
      </c>
      <c r="AL10321" s="208">
        <v>1135.45</v>
      </c>
      <c r="AM10321" s="93"/>
      <c r="AN10321" s="93"/>
      <c r="AO10321" s="93"/>
    </row>
    <row r="10322" spans="28:41" x14ac:dyDescent="0.55000000000000004">
      <c r="AB10322" s="276" t="s">
        <v>39584</v>
      </c>
      <c r="AC10322" s="277">
        <v>10817.93</v>
      </c>
      <c r="AE10322" s="246" t="s">
        <v>57677</v>
      </c>
      <c r="AF10322" s="247">
        <v>106786.31</v>
      </c>
      <c r="AH10322" s="226" t="s">
        <v>53173</v>
      </c>
      <c r="AI10322" s="227">
        <v>4753</v>
      </c>
      <c r="AK10322" s="207" t="s">
        <v>24385</v>
      </c>
      <c r="AL10322" s="208">
        <v>325</v>
      </c>
      <c r="AM10322" s="93"/>
      <c r="AN10322" s="93"/>
      <c r="AO10322" s="93"/>
    </row>
    <row r="10323" spans="28:41" x14ac:dyDescent="0.55000000000000004">
      <c r="AB10323" s="276" t="s">
        <v>63446</v>
      </c>
      <c r="AC10323" s="277">
        <v>22171.15</v>
      </c>
      <c r="AE10323" s="246" t="s">
        <v>59165</v>
      </c>
      <c r="AF10323" s="247">
        <v>12795.35</v>
      </c>
      <c r="AH10323" s="226" t="s">
        <v>42781</v>
      </c>
      <c r="AI10323" s="227">
        <v>133230</v>
      </c>
      <c r="AK10323" s="207" t="s">
        <v>24386</v>
      </c>
      <c r="AL10323" s="208">
        <v>72</v>
      </c>
      <c r="AM10323" s="93"/>
      <c r="AN10323" s="93"/>
      <c r="AO10323" s="93"/>
    </row>
    <row r="10324" spans="28:41" x14ac:dyDescent="0.55000000000000004">
      <c r="AB10324" s="276" t="s">
        <v>45791</v>
      </c>
      <c r="AC10324" s="277">
        <v>32272.74</v>
      </c>
      <c r="AE10324" s="246" t="s">
        <v>57678</v>
      </c>
      <c r="AF10324" s="247">
        <v>8261.64</v>
      </c>
      <c r="AH10324" s="226" t="s">
        <v>42782</v>
      </c>
      <c r="AI10324" s="227">
        <v>10150.07</v>
      </c>
      <c r="AK10324" s="207" t="s">
        <v>24387</v>
      </c>
      <c r="AL10324" s="208">
        <v>4164.96</v>
      </c>
      <c r="AM10324" s="93"/>
      <c r="AN10324" s="93"/>
      <c r="AO10324" s="93"/>
    </row>
    <row r="10325" spans="28:41" x14ac:dyDescent="0.55000000000000004">
      <c r="AB10325" s="276" t="s">
        <v>43063</v>
      </c>
      <c r="AC10325" s="277">
        <v>2759.74</v>
      </c>
      <c r="AE10325" s="246" t="s">
        <v>57679</v>
      </c>
      <c r="AF10325" s="247">
        <v>27717.26</v>
      </c>
      <c r="AH10325" s="226" t="s">
        <v>42783</v>
      </c>
      <c r="AI10325" s="227">
        <v>31190.94</v>
      </c>
      <c r="AK10325" s="207" t="s">
        <v>24388</v>
      </c>
      <c r="AL10325" s="208">
        <v>1952.04</v>
      </c>
      <c r="AM10325" s="93"/>
      <c r="AN10325" s="93"/>
      <c r="AO10325" s="93"/>
    </row>
    <row r="10326" spans="28:41" x14ac:dyDescent="0.55000000000000004">
      <c r="AB10326" s="276" t="s">
        <v>50514</v>
      </c>
      <c r="AC10326" s="277">
        <v>9900</v>
      </c>
      <c r="AE10326" s="246" t="s">
        <v>57680</v>
      </c>
      <c r="AF10326" s="247">
        <v>11617.44</v>
      </c>
      <c r="AH10326" s="226" t="s">
        <v>53174</v>
      </c>
      <c r="AI10326" s="227">
        <v>22750</v>
      </c>
      <c r="AK10326" s="207" t="s">
        <v>24389</v>
      </c>
      <c r="AL10326" s="208">
        <v>347</v>
      </c>
      <c r="AM10326" s="93"/>
      <c r="AN10326" s="93"/>
      <c r="AO10326" s="93"/>
    </row>
    <row r="10327" spans="28:41" x14ac:dyDescent="0.55000000000000004">
      <c r="AB10327" s="276" t="s">
        <v>50515</v>
      </c>
      <c r="AC10327" s="277">
        <v>17230.919999999998</v>
      </c>
      <c r="AE10327" s="246" t="s">
        <v>45372</v>
      </c>
      <c r="AF10327" s="247">
        <v>103666.42</v>
      </c>
      <c r="AH10327" s="226" t="s">
        <v>53175</v>
      </c>
      <c r="AI10327" s="227">
        <v>1620.27</v>
      </c>
      <c r="AK10327" s="207" t="s">
        <v>24390</v>
      </c>
      <c r="AL10327" s="208">
        <v>4011.9</v>
      </c>
      <c r="AM10327" s="93"/>
      <c r="AN10327" s="93"/>
      <c r="AO10327" s="93"/>
    </row>
    <row r="10328" spans="28:41" x14ac:dyDescent="0.55000000000000004">
      <c r="AB10328" s="276" t="s">
        <v>50516</v>
      </c>
      <c r="AC10328" s="277">
        <v>3067.49</v>
      </c>
      <c r="AE10328" s="246" t="s">
        <v>53214</v>
      </c>
      <c r="AF10328" s="247">
        <v>7791.74</v>
      </c>
      <c r="AH10328" s="226" t="s">
        <v>45339</v>
      </c>
      <c r="AI10328" s="227">
        <v>70043.5</v>
      </c>
      <c r="AK10328" s="207" t="s">
        <v>24391</v>
      </c>
      <c r="AL10328" s="208">
        <v>4163.33</v>
      </c>
      <c r="AM10328" s="93"/>
      <c r="AN10328" s="93"/>
      <c r="AO10328" s="93"/>
    </row>
    <row r="10329" spans="28:41" x14ac:dyDescent="0.55000000000000004">
      <c r="AB10329" s="276" t="s">
        <v>50517</v>
      </c>
      <c r="AC10329" s="277">
        <v>672.18</v>
      </c>
      <c r="AE10329" s="246" t="s">
        <v>62167</v>
      </c>
      <c r="AF10329" s="247">
        <v>-138.1</v>
      </c>
      <c r="AH10329" s="226" t="s">
        <v>45340</v>
      </c>
      <c r="AI10329" s="227">
        <v>5358.5</v>
      </c>
      <c r="AK10329" s="207" t="s">
        <v>24392</v>
      </c>
      <c r="AL10329" s="208">
        <v>3075</v>
      </c>
      <c r="AM10329" s="93"/>
      <c r="AN10329" s="93"/>
      <c r="AO10329" s="93"/>
    </row>
    <row r="10330" spans="28:41" x14ac:dyDescent="0.55000000000000004">
      <c r="AB10330" s="276" t="s">
        <v>50518</v>
      </c>
      <c r="AC10330" s="277">
        <v>3640.98</v>
      </c>
      <c r="AE10330" s="246" t="s">
        <v>50247</v>
      </c>
      <c r="AF10330" s="247">
        <v>41188.03</v>
      </c>
      <c r="AH10330" s="226" t="s">
        <v>45341</v>
      </c>
      <c r="AI10330" s="227">
        <v>42925</v>
      </c>
      <c r="AK10330" s="207" t="s">
        <v>24393</v>
      </c>
      <c r="AL10330" s="208">
        <v>3541.57</v>
      </c>
      <c r="AM10330" s="93"/>
      <c r="AN10330" s="93"/>
      <c r="AO10330" s="93"/>
    </row>
    <row r="10331" spans="28:41" x14ac:dyDescent="0.55000000000000004">
      <c r="AB10331" s="276" t="s">
        <v>50519</v>
      </c>
      <c r="AC10331" s="277">
        <v>40.98</v>
      </c>
      <c r="AE10331" s="246" t="s">
        <v>49063</v>
      </c>
      <c r="AF10331" s="247">
        <v>295</v>
      </c>
      <c r="AH10331" s="226" t="s">
        <v>45342</v>
      </c>
      <c r="AI10331" s="227">
        <v>3283.76</v>
      </c>
      <c r="AK10331" s="207" t="s">
        <v>24394</v>
      </c>
      <c r="AL10331" s="208">
        <v>4489.96</v>
      </c>
      <c r="AM10331" s="93"/>
      <c r="AN10331" s="93"/>
      <c r="AO10331" s="93"/>
    </row>
    <row r="10332" spans="28:41" x14ac:dyDescent="0.55000000000000004">
      <c r="AB10332" s="276" t="s">
        <v>50520</v>
      </c>
      <c r="AC10332" s="277">
        <v>91.37</v>
      </c>
      <c r="AE10332" s="246" t="s">
        <v>50248</v>
      </c>
      <c r="AF10332" s="247">
        <v>8200</v>
      </c>
      <c r="AH10332" s="226" t="s">
        <v>39352</v>
      </c>
      <c r="AI10332" s="227">
        <v>4833</v>
      </c>
      <c r="AK10332" s="207" t="s">
        <v>24395</v>
      </c>
      <c r="AL10332" s="208">
        <v>4031.04</v>
      </c>
      <c r="AM10332" s="93"/>
      <c r="AN10332" s="93"/>
      <c r="AO10332" s="93"/>
    </row>
    <row r="10333" spans="28:41" x14ac:dyDescent="0.55000000000000004">
      <c r="AB10333" s="276" t="s">
        <v>50521</v>
      </c>
      <c r="AC10333" s="277">
        <v>196.03</v>
      </c>
      <c r="AE10333" s="246" t="s">
        <v>49064</v>
      </c>
      <c r="AF10333" s="247">
        <v>3536.77</v>
      </c>
      <c r="AH10333" s="226" t="s">
        <v>47131</v>
      </c>
      <c r="AI10333" s="227">
        <v>3814</v>
      </c>
      <c r="AK10333" s="207" t="s">
        <v>24396</v>
      </c>
      <c r="AL10333" s="208">
        <v>11214.45</v>
      </c>
      <c r="AM10333" s="93"/>
      <c r="AN10333" s="93"/>
      <c r="AO10333" s="93"/>
    </row>
    <row r="10334" spans="28:41" x14ac:dyDescent="0.55000000000000004">
      <c r="AB10334" s="276" t="s">
        <v>50522</v>
      </c>
      <c r="AC10334" s="277">
        <v>9.09</v>
      </c>
      <c r="AE10334" s="246" t="s">
        <v>50249</v>
      </c>
      <c r="AF10334" s="247">
        <v>11594.92</v>
      </c>
      <c r="AH10334" s="226" t="s">
        <v>48146</v>
      </c>
      <c r="AI10334" s="227">
        <v>920</v>
      </c>
      <c r="AK10334" s="207" t="s">
        <v>24397</v>
      </c>
      <c r="AL10334" s="208">
        <v>3188</v>
      </c>
      <c r="AM10334" s="93"/>
      <c r="AN10334" s="93"/>
      <c r="AO10334" s="93"/>
    </row>
    <row r="10335" spans="28:41" x14ac:dyDescent="0.55000000000000004">
      <c r="AB10335" s="276" t="s">
        <v>43065</v>
      </c>
      <c r="AC10335" s="277">
        <v>-4700.66</v>
      </c>
      <c r="AE10335" s="246" t="s">
        <v>50250</v>
      </c>
      <c r="AF10335" s="247">
        <v>6811.96</v>
      </c>
      <c r="AH10335" s="226" t="s">
        <v>48147</v>
      </c>
      <c r="AI10335" s="227">
        <v>70.38</v>
      </c>
      <c r="AK10335" s="207" t="s">
        <v>24398</v>
      </c>
      <c r="AL10335" s="208">
        <v>867.91</v>
      </c>
      <c r="AM10335" s="93"/>
      <c r="AN10335" s="93"/>
      <c r="AO10335" s="93"/>
    </row>
    <row r="10336" spans="28:41" x14ac:dyDescent="0.55000000000000004">
      <c r="AB10336" s="276" t="s">
        <v>54018</v>
      </c>
      <c r="AC10336" s="277">
        <v>2627.64</v>
      </c>
      <c r="AE10336" s="246" t="s">
        <v>53215</v>
      </c>
      <c r="AF10336" s="247">
        <v>3484.64</v>
      </c>
      <c r="AH10336" s="226" t="s">
        <v>45343</v>
      </c>
      <c r="AI10336" s="227">
        <v>12648.14</v>
      </c>
      <c r="AK10336" s="207" t="s">
        <v>24399</v>
      </c>
      <c r="AL10336" s="208">
        <v>748.5</v>
      </c>
      <c r="AM10336" s="93"/>
      <c r="AN10336" s="93"/>
      <c r="AO10336" s="93"/>
    </row>
    <row r="10337" spans="28:41" x14ac:dyDescent="0.55000000000000004">
      <c r="AB10337" s="276" t="s">
        <v>50523</v>
      </c>
      <c r="AC10337" s="277">
        <v>30039.64</v>
      </c>
      <c r="AE10337" s="246" t="s">
        <v>62476</v>
      </c>
      <c r="AF10337" s="247">
        <v>219470</v>
      </c>
      <c r="AH10337" s="226" t="s">
        <v>45344</v>
      </c>
      <c r="AI10337" s="227">
        <v>918.82</v>
      </c>
      <c r="AK10337" s="207" t="s">
        <v>24400</v>
      </c>
      <c r="AL10337" s="208">
        <v>8865.5</v>
      </c>
      <c r="AM10337" s="93"/>
      <c r="AN10337" s="93"/>
      <c r="AO10337" s="93"/>
    </row>
    <row r="10338" spans="28:41" x14ac:dyDescent="0.55000000000000004">
      <c r="AB10338" s="276" t="s">
        <v>69016</v>
      </c>
      <c r="AC10338" s="277">
        <v>24417.72</v>
      </c>
      <c r="AE10338" s="246" t="s">
        <v>64694</v>
      </c>
      <c r="AF10338" s="247">
        <v>250.37</v>
      </c>
      <c r="AH10338" s="226" t="s">
        <v>47132</v>
      </c>
      <c r="AI10338" s="227">
        <v>3239.3</v>
      </c>
      <c r="AK10338" s="207" t="s">
        <v>24401</v>
      </c>
      <c r="AL10338" s="208">
        <v>11122</v>
      </c>
      <c r="AM10338" s="93"/>
      <c r="AN10338" s="93"/>
      <c r="AO10338" s="93"/>
    </row>
    <row r="10339" spans="28:41" x14ac:dyDescent="0.55000000000000004">
      <c r="AB10339" s="276" t="s">
        <v>69017</v>
      </c>
      <c r="AC10339" s="277">
        <v>440</v>
      </c>
      <c r="AE10339" s="246" t="s">
        <v>64695</v>
      </c>
      <c r="AF10339" s="247">
        <v>801.87</v>
      </c>
      <c r="AH10339" s="226" t="s">
        <v>45345</v>
      </c>
      <c r="AI10339" s="227">
        <v>31827.200000000001</v>
      </c>
      <c r="AK10339" s="207" t="s">
        <v>24402</v>
      </c>
      <c r="AL10339" s="208">
        <v>5093.76</v>
      </c>
      <c r="AM10339" s="93"/>
      <c r="AN10339" s="93"/>
      <c r="AO10339" s="93"/>
    </row>
    <row r="10340" spans="28:41" x14ac:dyDescent="0.55000000000000004">
      <c r="AB10340" s="276" t="s">
        <v>69018</v>
      </c>
      <c r="AC10340" s="277">
        <v>1555.78</v>
      </c>
      <c r="AE10340" s="246" t="s">
        <v>62477</v>
      </c>
      <c r="AF10340" s="247">
        <v>95272.94</v>
      </c>
      <c r="AH10340" s="226" t="s">
        <v>45346</v>
      </c>
      <c r="AI10340" s="227">
        <v>15441.56</v>
      </c>
      <c r="AK10340" s="207" t="s">
        <v>24403</v>
      </c>
      <c r="AL10340" s="208">
        <v>9178.75</v>
      </c>
      <c r="AM10340" s="93"/>
      <c r="AN10340" s="93"/>
      <c r="AO10340" s="93"/>
    </row>
    <row r="10341" spans="28:41" x14ac:dyDescent="0.55000000000000004">
      <c r="AB10341" s="276" t="s">
        <v>69019</v>
      </c>
      <c r="AC10341" s="277">
        <v>365</v>
      </c>
      <c r="AE10341" s="246" t="s">
        <v>64696</v>
      </c>
      <c r="AF10341" s="247">
        <v>51.19</v>
      </c>
      <c r="AH10341" s="226" t="s">
        <v>49057</v>
      </c>
      <c r="AI10341" s="227">
        <v>6586.87</v>
      </c>
      <c r="AK10341" s="207" t="s">
        <v>24404</v>
      </c>
      <c r="AL10341" s="208">
        <v>2310.79</v>
      </c>
      <c r="AM10341" s="93"/>
      <c r="AN10341" s="93"/>
      <c r="AO10341" s="93"/>
    </row>
    <row r="10342" spans="28:41" x14ac:dyDescent="0.55000000000000004">
      <c r="AB10342" s="276" t="s">
        <v>69020</v>
      </c>
      <c r="AC10342" s="277">
        <v>6179.08</v>
      </c>
      <c r="AE10342" s="246" t="s">
        <v>57681</v>
      </c>
      <c r="AF10342" s="247">
        <v>211346.4</v>
      </c>
      <c r="AH10342" s="226" t="s">
        <v>49058</v>
      </c>
      <c r="AI10342" s="227">
        <v>504.13</v>
      </c>
      <c r="AK10342" s="207" t="s">
        <v>24405</v>
      </c>
      <c r="AL10342" s="208">
        <v>8637</v>
      </c>
      <c r="AM10342" s="93"/>
      <c r="AN10342" s="93"/>
      <c r="AO10342" s="93"/>
    </row>
    <row r="10343" spans="28:41" x14ac:dyDescent="0.55000000000000004">
      <c r="AB10343" s="276" t="s">
        <v>69021</v>
      </c>
      <c r="AC10343" s="277">
        <v>70</v>
      </c>
      <c r="AE10343" s="246" t="s">
        <v>58305</v>
      </c>
      <c r="AF10343" s="247">
        <v>668.76</v>
      </c>
      <c r="AH10343" s="226" t="s">
        <v>45347</v>
      </c>
      <c r="AI10343" s="227">
        <v>11000</v>
      </c>
      <c r="AK10343" s="207" t="s">
        <v>24406</v>
      </c>
      <c r="AL10343" s="208">
        <v>186.85</v>
      </c>
      <c r="AM10343" s="93"/>
      <c r="AN10343" s="93"/>
      <c r="AO10343" s="93"/>
    </row>
    <row r="10344" spans="28:41" x14ac:dyDescent="0.55000000000000004">
      <c r="AB10344" s="276" t="s">
        <v>69022</v>
      </c>
      <c r="AC10344" s="277">
        <v>411.51</v>
      </c>
      <c r="AE10344" s="246" t="s">
        <v>61524</v>
      </c>
      <c r="AF10344" s="247">
        <v>32.54</v>
      </c>
      <c r="AH10344" s="226" t="s">
        <v>45348</v>
      </c>
      <c r="AI10344" s="227">
        <v>841.5</v>
      </c>
      <c r="AK10344" s="207" t="s">
        <v>24407</v>
      </c>
      <c r="AL10344" s="208">
        <v>17695.13</v>
      </c>
      <c r="AM10344" s="93"/>
      <c r="AN10344" s="93"/>
      <c r="AO10344" s="93"/>
    </row>
    <row r="10345" spans="28:41" x14ac:dyDescent="0.55000000000000004">
      <c r="AB10345" s="276" t="s">
        <v>54019</v>
      </c>
      <c r="AC10345" s="277">
        <v>-4936.93</v>
      </c>
      <c r="AE10345" s="246" t="s">
        <v>59751</v>
      </c>
      <c r="AF10345" s="247">
        <v>20975</v>
      </c>
      <c r="AH10345" s="226" t="s">
        <v>24791</v>
      </c>
      <c r="AI10345" s="227">
        <v>25620.92</v>
      </c>
      <c r="AK10345" s="207" t="s">
        <v>24408</v>
      </c>
      <c r="AL10345" s="208">
        <v>56762.66</v>
      </c>
      <c r="AM10345" s="93"/>
      <c r="AN10345" s="93"/>
      <c r="AO10345" s="93"/>
    </row>
    <row r="10346" spans="28:41" x14ac:dyDescent="0.55000000000000004">
      <c r="AB10346" s="276" t="s">
        <v>70116</v>
      </c>
      <c r="AC10346" s="277">
        <v>8246.64</v>
      </c>
      <c r="AE10346" s="246" t="s">
        <v>61525</v>
      </c>
      <c r="AF10346" s="247">
        <v>1020.43</v>
      </c>
      <c r="AH10346" s="226" t="s">
        <v>24792</v>
      </c>
      <c r="AI10346" s="227">
        <v>1960.01</v>
      </c>
      <c r="AK10346" s="207" t="s">
        <v>24409</v>
      </c>
      <c r="AL10346" s="208">
        <v>11825</v>
      </c>
      <c r="AM10346" s="93"/>
      <c r="AN10346" s="93"/>
      <c r="AO10346" s="93"/>
    </row>
    <row r="10347" spans="28:41" x14ac:dyDescent="0.55000000000000004">
      <c r="AB10347" s="276" t="s">
        <v>69023</v>
      </c>
      <c r="AC10347" s="277">
        <v>33800</v>
      </c>
      <c r="AE10347" s="246" t="s">
        <v>61526</v>
      </c>
      <c r="AF10347" s="247">
        <v>3000</v>
      </c>
      <c r="AH10347" s="226" t="s">
        <v>24793</v>
      </c>
      <c r="AI10347" s="227">
        <v>4714.37</v>
      </c>
      <c r="AK10347" s="207" t="s">
        <v>24410</v>
      </c>
      <c r="AL10347" s="208">
        <v>8459.31</v>
      </c>
      <c r="AM10347" s="93"/>
      <c r="AN10347" s="93"/>
      <c r="AO10347" s="93"/>
    </row>
    <row r="10348" spans="28:41" x14ac:dyDescent="0.55000000000000004">
      <c r="AB10348" s="276" t="s">
        <v>70117</v>
      </c>
      <c r="AC10348" s="277">
        <v>5130.99</v>
      </c>
      <c r="AE10348" s="246" t="s">
        <v>60655</v>
      </c>
      <c r="AF10348" s="247">
        <v>15000</v>
      </c>
      <c r="AH10348" s="226" t="s">
        <v>24796</v>
      </c>
      <c r="AI10348" s="227">
        <v>27.65</v>
      </c>
      <c r="AK10348" s="207" t="s">
        <v>24411</v>
      </c>
      <c r="AL10348" s="208">
        <v>9927.25</v>
      </c>
      <c r="AM10348" s="93"/>
      <c r="AN10348" s="93"/>
      <c r="AO10348" s="93"/>
    </row>
    <row r="10349" spans="28:41" x14ac:dyDescent="0.55000000000000004">
      <c r="AB10349" s="276" t="s">
        <v>69024</v>
      </c>
      <c r="AC10349" s="277">
        <v>5954.16</v>
      </c>
      <c r="AE10349" s="246" t="s">
        <v>60656</v>
      </c>
      <c r="AF10349" s="247">
        <v>1377</v>
      </c>
      <c r="AH10349" s="226" t="s">
        <v>24797</v>
      </c>
      <c r="AI10349" s="227">
        <v>12915.69</v>
      </c>
      <c r="AK10349" s="207" t="s">
        <v>24412</v>
      </c>
      <c r="AL10349" s="208">
        <v>17695.13</v>
      </c>
      <c r="AM10349" s="93"/>
      <c r="AN10349" s="93"/>
      <c r="AO10349" s="93"/>
    </row>
    <row r="10350" spans="28:41" x14ac:dyDescent="0.55000000000000004">
      <c r="AB10350" s="276" t="s">
        <v>60825</v>
      </c>
      <c r="AC10350" s="277">
        <v>2978.34</v>
      </c>
      <c r="AE10350" s="246" t="s">
        <v>60657</v>
      </c>
      <c r="AF10350" s="247">
        <v>4410</v>
      </c>
      <c r="AH10350" s="226" t="s">
        <v>24799</v>
      </c>
      <c r="AI10350" s="227">
        <v>3635.36</v>
      </c>
      <c r="AK10350" s="207" t="s">
        <v>24413</v>
      </c>
      <c r="AL10350" s="208">
        <v>76750.16</v>
      </c>
      <c r="AM10350" s="93"/>
      <c r="AN10350" s="93"/>
      <c r="AO10350" s="93"/>
    </row>
    <row r="10351" spans="28:41" x14ac:dyDescent="0.55000000000000004">
      <c r="AB10351" s="276" t="s">
        <v>70118</v>
      </c>
      <c r="AC10351" s="277">
        <v>4563.0200000000004</v>
      </c>
      <c r="AE10351" s="246" t="s">
        <v>60658</v>
      </c>
      <c r="AF10351" s="247">
        <v>13568.46</v>
      </c>
      <c r="AH10351" s="226" t="s">
        <v>24805</v>
      </c>
      <c r="AI10351" s="227">
        <v>1316</v>
      </c>
      <c r="AK10351" s="207" t="s">
        <v>24414</v>
      </c>
      <c r="AL10351" s="208">
        <v>1179</v>
      </c>
      <c r="AM10351" s="93"/>
      <c r="AN10351" s="93"/>
      <c r="AO10351" s="93"/>
    </row>
    <row r="10352" spans="28:41" x14ac:dyDescent="0.55000000000000004">
      <c r="AB10352" s="276" t="s">
        <v>69025</v>
      </c>
      <c r="AC10352" s="277">
        <v>4708</v>
      </c>
      <c r="AE10352" s="246" t="s">
        <v>61527</v>
      </c>
      <c r="AF10352" s="247">
        <v>755</v>
      </c>
      <c r="AH10352" s="226" t="s">
        <v>45349</v>
      </c>
      <c r="AI10352" s="227">
        <v>2709735.55</v>
      </c>
      <c r="AK10352" s="207" t="s">
        <v>24415</v>
      </c>
      <c r="AL10352" s="208">
        <v>5112.25</v>
      </c>
      <c r="AM10352" s="93"/>
      <c r="AN10352" s="93"/>
      <c r="AO10352" s="93"/>
    </row>
    <row r="10353" spans="28:41" x14ac:dyDescent="0.55000000000000004">
      <c r="AB10353" s="276" t="s">
        <v>50533</v>
      </c>
      <c r="AC10353" s="277">
        <v>9720</v>
      </c>
      <c r="AE10353" s="246" t="s">
        <v>63300</v>
      </c>
      <c r="AF10353" s="247">
        <v>1854.07</v>
      </c>
      <c r="AH10353" s="226" t="s">
        <v>45350</v>
      </c>
      <c r="AI10353" s="227">
        <v>207295.16</v>
      </c>
      <c r="AK10353" s="207" t="s">
        <v>24416</v>
      </c>
      <c r="AL10353" s="208">
        <v>2111.75</v>
      </c>
      <c r="AM10353" s="93"/>
      <c r="AN10353" s="93"/>
      <c r="AO10353" s="93"/>
    </row>
    <row r="10354" spans="28:41" x14ac:dyDescent="0.55000000000000004">
      <c r="AB10354" s="276" t="s">
        <v>60826</v>
      </c>
      <c r="AC10354" s="277">
        <v>29311.32</v>
      </c>
      <c r="AE10354" s="246" t="s">
        <v>60659</v>
      </c>
      <c r="AF10354" s="247">
        <v>37217.4</v>
      </c>
      <c r="AH10354" s="226" t="s">
        <v>47133</v>
      </c>
      <c r="AI10354" s="227">
        <v>895</v>
      </c>
      <c r="AK10354" s="207" t="s">
        <v>24417</v>
      </c>
      <c r="AL10354" s="208">
        <v>10923</v>
      </c>
      <c r="AM10354" s="93"/>
      <c r="AN10354" s="93"/>
      <c r="AO10354" s="93"/>
    </row>
    <row r="10355" spans="28:41" x14ac:dyDescent="0.55000000000000004">
      <c r="AB10355" s="276" t="s">
        <v>43080</v>
      </c>
      <c r="AC10355" s="277">
        <v>6917.4</v>
      </c>
      <c r="AE10355" s="246" t="s">
        <v>60660</v>
      </c>
      <c r="AF10355" s="247">
        <v>2847.06</v>
      </c>
      <c r="AH10355" s="226" t="s">
        <v>24812</v>
      </c>
      <c r="AI10355" s="227">
        <v>2361.6</v>
      </c>
      <c r="AK10355" s="207" t="s">
        <v>24418</v>
      </c>
      <c r="AL10355" s="208">
        <v>9503</v>
      </c>
      <c r="AM10355" s="93"/>
      <c r="AN10355" s="93"/>
      <c r="AO10355" s="93"/>
    </row>
    <row r="10356" spans="28:41" x14ac:dyDescent="0.55000000000000004">
      <c r="AB10356" s="276" t="s">
        <v>50534</v>
      </c>
      <c r="AC10356" s="277">
        <v>456.22</v>
      </c>
      <c r="AE10356" s="246" t="s">
        <v>60661</v>
      </c>
      <c r="AF10356" s="247">
        <v>9118.32</v>
      </c>
      <c r="AH10356" s="226" t="s">
        <v>45351</v>
      </c>
      <c r="AI10356" s="227">
        <v>21740.32</v>
      </c>
      <c r="AK10356" s="207" t="s">
        <v>24419</v>
      </c>
      <c r="AL10356" s="208">
        <v>1372</v>
      </c>
      <c r="AM10356" s="93"/>
      <c r="AN10356" s="93"/>
      <c r="AO10356" s="93"/>
    </row>
    <row r="10357" spans="28:41" x14ac:dyDescent="0.55000000000000004">
      <c r="AB10357" s="276" t="s">
        <v>50535</v>
      </c>
      <c r="AC10357" s="277">
        <v>2051.7199999999998</v>
      </c>
      <c r="AE10357" s="246" t="s">
        <v>47144</v>
      </c>
      <c r="AF10357" s="247">
        <v>320</v>
      </c>
      <c r="AH10357" s="226" t="s">
        <v>24813</v>
      </c>
      <c r="AI10357" s="227">
        <v>59928.41</v>
      </c>
      <c r="AK10357" s="207" t="s">
        <v>24420</v>
      </c>
      <c r="AL10357" s="208">
        <v>534.41</v>
      </c>
      <c r="AM10357" s="93"/>
      <c r="AN10357" s="93"/>
      <c r="AO10357" s="93"/>
    </row>
    <row r="10358" spans="28:41" x14ac:dyDescent="0.55000000000000004">
      <c r="AB10358" s="276" t="s">
        <v>43082</v>
      </c>
      <c r="AC10358" s="277">
        <v>849.43</v>
      </c>
      <c r="AE10358" s="246" t="s">
        <v>42794</v>
      </c>
      <c r="AF10358" s="247">
        <v>7053.6</v>
      </c>
      <c r="AH10358" s="226" t="s">
        <v>42784</v>
      </c>
      <c r="AI10358" s="227">
        <v>875544.98</v>
      </c>
      <c r="AK10358" s="207" t="s">
        <v>24421</v>
      </c>
      <c r="AL10358" s="208">
        <v>1740.99</v>
      </c>
      <c r="AM10358" s="93"/>
      <c r="AN10358" s="93"/>
      <c r="AO10358" s="93"/>
    </row>
    <row r="10359" spans="28:41" x14ac:dyDescent="0.55000000000000004">
      <c r="AB10359" s="276" t="s">
        <v>50536</v>
      </c>
      <c r="AC10359" s="277">
        <v>87.6</v>
      </c>
      <c r="AE10359" s="246" t="s">
        <v>42796</v>
      </c>
      <c r="AF10359" s="247">
        <v>539.59</v>
      </c>
      <c r="AH10359" s="226" t="s">
        <v>24814</v>
      </c>
      <c r="AI10359" s="227">
        <v>27889.49</v>
      </c>
      <c r="AK10359" s="207" t="s">
        <v>24422</v>
      </c>
      <c r="AL10359" s="208">
        <v>4135.96</v>
      </c>
      <c r="AM10359" s="93"/>
      <c r="AN10359" s="93"/>
      <c r="AO10359" s="93"/>
    </row>
    <row r="10360" spans="28:41" x14ac:dyDescent="0.55000000000000004">
      <c r="AB10360" s="276" t="s">
        <v>50537</v>
      </c>
      <c r="AC10360" s="277">
        <v>122.76</v>
      </c>
      <c r="AE10360" s="246" t="s">
        <v>25031</v>
      </c>
      <c r="AF10360" s="247">
        <v>493.74</v>
      </c>
      <c r="AH10360" s="226" t="s">
        <v>33913</v>
      </c>
      <c r="AI10360" s="227">
        <v>4450</v>
      </c>
      <c r="AK10360" s="207" t="s">
        <v>24423</v>
      </c>
      <c r="AL10360" s="208">
        <v>250.36</v>
      </c>
      <c r="AM10360" s="93"/>
      <c r="AN10360" s="93"/>
      <c r="AO10360" s="93"/>
    </row>
    <row r="10361" spans="28:41" x14ac:dyDescent="0.55000000000000004">
      <c r="AB10361" s="276" t="s">
        <v>50538</v>
      </c>
      <c r="AC10361" s="277">
        <v>7.07</v>
      </c>
      <c r="AE10361" s="246" t="s">
        <v>35391</v>
      </c>
      <c r="AF10361" s="247">
        <v>11286.72</v>
      </c>
      <c r="AH10361" s="226" t="s">
        <v>53176</v>
      </c>
      <c r="AI10361" s="227">
        <v>6807.72</v>
      </c>
      <c r="AK10361" s="207" t="s">
        <v>24424</v>
      </c>
      <c r="AL10361" s="208">
        <v>20922.849999999999</v>
      </c>
      <c r="AM10361" s="93"/>
      <c r="AN10361" s="93"/>
      <c r="AO10361" s="93"/>
    </row>
    <row r="10362" spans="28:41" x14ac:dyDescent="0.55000000000000004">
      <c r="AB10362" s="276" t="s">
        <v>60827</v>
      </c>
      <c r="AC10362" s="277">
        <v>1688.01</v>
      </c>
      <c r="AE10362" s="246" t="s">
        <v>25032</v>
      </c>
      <c r="AF10362" s="247">
        <v>4805.1899999999996</v>
      </c>
      <c r="AH10362" s="226" t="s">
        <v>24815</v>
      </c>
      <c r="AI10362" s="227">
        <v>76212.44</v>
      </c>
      <c r="AK10362" s="207" t="s">
        <v>24425</v>
      </c>
      <c r="AL10362" s="208">
        <v>2092.06</v>
      </c>
      <c r="AM10362" s="93"/>
      <c r="AN10362" s="93"/>
      <c r="AO10362" s="93"/>
    </row>
    <row r="10363" spans="28:41" x14ac:dyDescent="0.55000000000000004">
      <c r="AB10363" s="276" t="s">
        <v>69026</v>
      </c>
      <c r="AC10363" s="277">
        <v>37574.92</v>
      </c>
      <c r="AE10363" s="246" t="s">
        <v>40515</v>
      </c>
      <c r="AF10363" s="247">
        <v>1009.15</v>
      </c>
      <c r="AH10363" s="226" t="s">
        <v>24816</v>
      </c>
      <c r="AI10363" s="227">
        <v>207851.69</v>
      </c>
      <c r="AK10363" s="207" t="s">
        <v>24426</v>
      </c>
      <c r="AL10363" s="208">
        <v>8550.51</v>
      </c>
      <c r="AM10363" s="93"/>
      <c r="AN10363" s="93"/>
      <c r="AO10363" s="93"/>
    </row>
    <row r="10364" spans="28:41" x14ac:dyDescent="0.55000000000000004">
      <c r="AB10364" s="276" t="s">
        <v>47340</v>
      </c>
      <c r="AC10364" s="277">
        <v>37597.160000000003</v>
      </c>
      <c r="AE10364" s="246" t="s">
        <v>57682</v>
      </c>
      <c r="AF10364" s="247">
        <v>54488.57</v>
      </c>
      <c r="AH10364" s="226" t="s">
        <v>24817</v>
      </c>
      <c r="AI10364" s="227">
        <v>1043.92</v>
      </c>
      <c r="AK10364" s="207" t="s">
        <v>24427</v>
      </c>
      <c r="AL10364" s="208">
        <v>286.74</v>
      </c>
      <c r="AM10364" s="93"/>
      <c r="AN10364" s="93"/>
      <c r="AO10364" s="93"/>
    </row>
    <row r="10365" spans="28:41" x14ac:dyDescent="0.55000000000000004">
      <c r="AB10365" s="276" t="s">
        <v>39592</v>
      </c>
      <c r="AC10365" s="277">
        <v>5750.64</v>
      </c>
      <c r="AE10365" s="246" t="s">
        <v>57683</v>
      </c>
      <c r="AF10365" s="247">
        <v>4168.43</v>
      </c>
      <c r="AH10365" s="226" t="s">
        <v>24818</v>
      </c>
      <c r="AI10365" s="227">
        <v>4875</v>
      </c>
      <c r="AK10365" s="207" t="s">
        <v>24428</v>
      </c>
      <c r="AL10365" s="208">
        <v>4445</v>
      </c>
      <c r="AM10365" s="93"/>
      <c r="AN10365" s="93"/>
      <c r="AO10365" s="93"/>
    </row>
    <row r="10366" spans="28:41" x14ac:dyDescent="0.55000000000000004">
      <c r="AB10366" s="276" t="s">
        <v>69027</v>
      </c>
      <c r="AC10366" s="277">
        <v>12696.96</v>
      </c>
      <c r="AE10366" s="246" t="s">
        <v>53216</v>
      </c>
      <c r="AF10366" s="247">
        <v>9314.93</v>
      </c>
      <c r="AH10366" s="226" t="s">
        <v>35359</v>
      </c>
      <c r="AI10366" s="227">
        <v>166953.4</v>
      </c>
      <c r="AK10366" s="207" t="s">
        <v>24429</v>
      </c>
      <c r="AL10366" s="208">
        <v>8550.51</v>
      </c>
      <c r="AM10366" s="93"/>
      <c r="AN10366" s="93"/>
      <c r="AO10366" s="93"/>
    </row>
    <row r="10367" spans="28:41" x14ac:dyDescent="0.55000000000000004">
      <c r="AB10367" s="276" t="s">
        <v>62845</v>
      </c>
      <c r="AC10367" s="277">
        <v>296.48</v>
      </c>
      <c r="AE10367" s="246" t="s">
        <v>59166</v>
      </c>
      <c r="AF10367" s="247">
        <v>34277.519999999997</v>
      </c>
      <c r="AH10367" s="226" t="s">
        <v>24820</v>
      </c>
      <c r="AI10367" s="227">
        <v>25703.59</v>
      </c>
      <c r="AK10367" s="207" t="s">
        <v>24430</v>
      </c>
      <c r="AL10367" s="208">
        <v>4445</v>
      </c>
      <c r="AM10367" s="93"/>
      <c r="AN10367" s="93"/>
      <c r="AO10367" s="93"/>
    </row>
    <row r="10368" spans="28:41" x14ac:dyDescent="0.55000000000000004">
      <c r="AB10368" s="276" t="s">
        <v>65030</v>
      </c>
      <c r="AC10368" s="277">
        <v>6252.65</v>
      </c>
      <c r="AE10368" s="246" t="s">
        <v>59167</v>
      </c>
      <c r="AF10368" s="247">
        <v>55300.52</v>
      </c>
      <c r="AH10368" s="226" t="s">
        <v>24822</v>
      </c>
      <c r="AI10368" s="227">
        <v>34937.25</v>
      </c>
      <c r="AK10368" s="207" t="s">
        <v>24431</v>
      </c>
      <c r="AL10368" s="208">
        <v>286.74</v>
      </c>
      <c r="AM10368" s="93"/>
      <c r="AN10368" s="93"/>
      <c r="AO10368" s="93"/>
    </row>
    <row r="10369" spans="28:41" x14ac:dyDescent="0.55000000000000004">
      <c r="AB10369" s="276" t="s">
        <v>65031</v>
      </c>
      <c r="AC10369" s="277">
        <v>478.33</v>
      </c>
      <c r="AE10369" s="246" t="s">
        <v>39368</v>
      </c>
      <c r="AF10369" s="247">
        <v>22087.42</v>
      </c>
      <c r="AH10369" s="226" t="s">
        <v>45352</v>
      </c>
      <c r="AI10369" s="227">
        <v>-34836.28</v>
      </c>
      <c r="AK10369" s="207" t="s">
        <v>24432</v>
      </c>
      <c r="AL10369" s="208">
        <v>17022.73</v>
      </c>
      <c r="AM10369" s="93"/>
      <c r="AN10369" s="93"/>
      <c r="AO10369" s="93"/>
    </row>
    <row r="10370" spans="28:41" x14ac:dyDescent="0.55000000000000004">
      <c r="AB10370" s="276" t="s">
        <v>59267</v>
      </c>
      <c r="AC10370" s="277">
        <v>2212.5</v>
      </c>
      <c r="AE10370" s="246" t="s">
        <v>57684</v>
      </c>
      <c r="AF10370" s="247">
        <v>13439.72</v>
      </c>
      <c r="AH10370" s="226" t="s">
        <v>24825</v>
      </c>
      <c r="AI10370" s="227">
        <v>884.28</v>
      </c>
      <c r="AK10370" s="207" t="s">
        <v>24433</v>
      </c>
      <c r="AL10370" s="208">
        <v>8945.2999999999993</v>
      </c>
      <c r="AM10370" s="93"/>
      <c r="AN10370" s="93"/>
      <c r="AO10370" s="93"/>
    </row>
    <row r="10371" spans="28:41" x14ac:dyDescent="0.55000000000000004">
      <c r="AB10371" s="276" t="s">
        <v>70841</v>
      </c>
      <c r="AC10371" s="277">
        <v>1200</v>
      </c>
      <c r="AE10371" s="246" t="s">
        <v>59752</v>
      </c>
      <c r="AF10371" s="247">
        <v>884.28</v>
      </c>
      <c r="AH10371" s="226" t="s">
        <v>24826</v>
      </c>
      <c r="AI10371" s="227">
        <v>51143.97</v>
      </c>
      <c r="AK10371" s="207" t="s">
        <v>24434</v>
      </c>
      <c r="AL10371" s="208">
        <v>33909.599999999999</v>
      </c>
      <c r="AM10371" s="93"/>
      <c r="AN10371" s="93"/>
      <c r="AO10371" s="93"/>
    </row>
    <row r="10372" spans="28:41" x14ac:dyDescent="0.55000000000000004">
      <c r="AB10372" s="276" t="s">
        <v>69028</v>
      </c>
      <c r="AC10372" s="277">
        <v>6979.29</v>
      </c>
      <c r="AE10372" s="246" t="s">
        <v>64697</v>
      </c>
      <c r="AF10372" s="247">
        <v>8500</v>
      </c>
      <c r="AH10372" s="226" t="s">
        <v>36532</v>
      </c>
      <c r="AI10372" s="227">
        <v>531.98</v>
      </c>
      <c r="AK10372" s="207" t="s">
        <v>24435</v>
      </c>
      <c r="AL10372" s="208">
        <v>6188</v>
      </c>
      <c r="AM10372" s="93"/>
      <c r="AN10372" s="93"/>
      <c r="AO10372" s="93"/>
    </row>
    <row r="10373" spans="28:41" x14ac:dyDescent="0.55000000000000004">
      <c r="AB10373" s="276" t="s">
        <v>69029</v>
      </c>
      <c r="AC10373" s="277">
        <v>674.39</v>
      </c>
      <c r="AE10373" s="246" t="s">
        <v>64698</v>
      </c>
      <c r="AF10373" s="247">
        <v>641.66999999999996</v>
      </c>
      <c r="AH10373" s="226" t="s">
        <v>35360</v>
      </c>
      <c r="AI10373" s="227">
        <v>30768.02</v>
      </c>
      <c r="AK10373" s="207" t="s">
        <v>24436</v>
      </c>
      <c r="AL10373" s="208">
        <v>40739.839999999997</v>
      </c>
      <c r="AM10373" s="93"/>
      <c r="AN10373" s="93"/>
      <c r="AO10373" s="93"/>
    </row>
    <row r="10374" spans="28:41" x14ac:dyDescent="0.55000000000000004">
      <c r="AB10374" s="276" t="s">
        <v>69030</v>
      </c>
      <c r="AC10374" s="277">
        <v>172.32</v>
      </c>
      <c r="AE10374" s="246" t="s">
        <v>64699</v>
      </c>
      <c r="AF10374" s="247">
        <v>188.41</v>
      </c>
      <c r="AH10374" s="226" t="s">
        <v>36533</v>
      </c>
      <c r="AI10374" s="227">
        <v>39109.120000000003</v>
      </c>
      <c r="AK10374" s="207" t="s">
        <v>24437</v>
      </c>
      <c r="AL10374" s="208">
        <v>3589.14</v>
      </c>
      <c r="AM10374" s="93"/>
      <c r="AN10374" s="93"/>
      <c r="AO10374" s="93"/>
    </row>
    <row r="10375" spans="28:41" x14ac:dyDescent="0.55000000000000004">
      <c r="AB10375" s="276" t="s">
        <v>69031</v>
      </c>
      <c r="AC10375" s="277">
        <v>7478.2</v>
      </c>
      <c r="AE10375" s="246" t="s">
        <v>59753</v>
      </c>
      <c r="AF10375" s="247">
        <v>4218</v>
      </c>
      <c r="AH10375" s="226" t="s">
        <v>36534</v>
      </c>
      <c r="AI10375" s="227">
        <v>2991.85</v>
      </c>
      <c r="AK10375" s="207" t="s">
        <v>24438</v>
      </c>
      <c r="AL10375" s="208">
        <v>14106.9</v>
      </c>
      <c r="AM10375" s="93"/>
      <c r="AN10375" s="93"/>
      <c r="AO10375" s="93"/>
    </row>
    <row r="10376" spans="28:41" x14ac:dyDescent="0.55000000000000004">
      <c r="AB10376" s="276" t="s">
        <v>54033</v>
      </c>
      <c r="AC10376" s="277">
        <v>8000</v>
      </c>
      <c r="AE10376" s="246" t="s">
        <v>59754</v>
      </c>
      <c r="AF10376" s="247">
        <v>1318</v>
      </c>
      <c r="AH10376" s="226" t="s">
        <v>36535</v>
      </c>
      <c r="AI10376" s="227">
        <v>9246.42</v>
      </c>
      <c r="AK10376" s="207" t="s">
        <v>24439</v>
      </c>
      <c r="AL10376" s="208">
        <v>4904.67</v>
      </c>
      <c r="AM10376" s="93"/>
      <c r="AN10376" s="93"/>
      <c r="AO10376" s="93"/>
    </row>
    <row r="10377" spans="28:41" x14ac:dyDescent="0.55000000000000004">
      <c r="AB10377" s="276" t="s">
        <v>69032</v>
      </c>
      <c r="AC10377" s="277">
        <v>262.5</v>
      </c>
      <c r="AE10377" s="246" t="s">
        <v>25072</v>
      </c>
      <c r="AF10377" s="247">
        <v>9444.19</v>
      </c>
      <c r="AH10377" s="226" t="s">
        <v>33914</v>
      </c>
      <c r="AI10377" s="227">
        <v>66713.399999999994</v>
      </c>
      <c r="AK10377" s="207" t="s">
        <v>24440</v>
      </c>
      <c r="AL10377" s="208">
        <v>13369.59</v>
      </c>
      <c r="AM10377" s="93"/>
      <c r="AN10377" s="93"/>
      <c r="AO10377" s="93"/>
    </row>
    <row r="10378" spans="28:41" x14ac:dyDescent="0.55000000000000004">
      <c r="AB10378" s="276" t="s">
        <v>69033</v>
      </c>
      <c r="AC10378" s="277">
        <v>40407.71</v>
      </c>
      <c r="AE10378" s="246" t="s">
        <v>50252</v>
      </c>
      <c r="AF10378" s="247">
        <v>746.48</v>
      </c>
      <c r="AH10378" s="226" t="s">
        <v>39353</v>
      </c>
      <c r="AI10378" s="227">
        <v>623.79</v>
      </c>
      <c r="AK10378" s="207" t="s">
        <v>24441</v>
      </c>
      <c r="AL10378" s="208">
        <v>1475.8</v>
      </c>
      <c r="AM10378" s="93"/>
      <c r="AN10378" s="93"/>
      <c r="AO10378" s="93"/>
    </row>
    <row r="10379" spans="28:41" x14ac:dyDescent="0.55000000000000004">
      <c r="AB10379" s="276" t="s">
        <v>59925</v>
      </c>
      <c r="AC10379" s="277">
        <v>49615.48</v>
      </c>
      <c r="AE10379" s="246" t="s">
        <v>50253</v>
      </c>
      <c r="AF10379" s="247">
        <v>165.28</v>
      </c>
      <c r="AH10379" s="226" t="s">
        <v>24827</v>
      </c>
      <c r="AI10379" s="227">
        <v>119729.09</v>
      </c>
      <c r="AK10379" s="207" t="s">
        <v>24442</v>
      </c>
      <c r="AL10379" s="208">
        <v>20280.2</v>
      </c>
      <c r="AM10379" s="93"/>
      <c r="AN10379" s="93"/>
      <c r="AO10379" s="93"/>
    </row>
    <row r="10380" spans="28:41" x14ac:dyDescent="0.55000000000000004">
      <c r="AB10380" s="276" t="s">
        <v>59926</v>
      </c>
      <c r="AC10380" s="277">
        <v>6886.75</v>
      </c>
      <c r="AE10380" s="246" t="s">
        <v>57685</v>
      </c>
      <c r="AF10380" s="247">
        <v>581.64</v>
      </c>
      <c r="AH10380" s="226" t="s">
        <v>42785</v>
      </c>
      <c r="AI10380" s="227">
        <v>34605.730000000003</v>
      </c>
      <c r="AK10380" s="207" t="s">
        <v>24443</v>
      </c>
      <c r="AL10380" s="208">
        <v>2191.86</v>
      </c>
      <c r="AM10380" s="93"/>
      <c r="AN10380" s="93"/>
      <c r="AO10380" s="93"/>
    </row>
    <row r="10381" spans="28:41" x14ac:dyDescent="0.55000000000000004">
      <c r="AB10381" s="276" t="s">
        <v>69034</v>
      </c>
      <c r="AC10381" s="277">
        <v>9412.7199999999993</v>
      </c>
      <c r="AE10381" s="246" t="s">
        <v>50254</v>
      </c>
      <c r="AF10381" s="247">
        <v>534</v>
      </c>
      <c r="AH10381" s="226" t="s">
        <v>39354</v>
      </c>
      <c r="AI10381" s="227">
        <v>117319.76</v>
      </c>
      <c r="AK10381" s="207" t="s">
        <v>24444</v>
      </c>
      <c r="AL10381" s="208">
        <v>24305</v>
      </c>
      <c r="AM10381" s="93"/>
      <c r="AN10381" s="93"/>
      <c r="AO10381" s="93"/>
    </row>
    <row r="10382" spans="28:41" x14ac:dyDescent="0.55000000000000004">
      <c r="AB10382" s="276" t="s">
        <v>69035</v>
      </c>
      <c r="AC10382" s="277">
        <v>4017.38</v>
      </c>
      <c r="AE10382" s="246" t="s">
        <v>47146</v>
      </c>
      <c r="AF10382" s="247">
        <v>25139.64</v>
      </c>
      <c r="AH10382" s="226" t="s">
        <v>39355</v>
      </c>
      <c r="AI10382" s="227">
        <v>8975.09</v>
      </c>
      <c r="AK10382" s="207" t="s">
        <v>24445</v>
      </c>
      <c r="AL10382" s="208">
        <v>7374</v>
      </c>
      <c r="AM10382" s="93"/>
      <c r="AN10382" s="93"/>
      <c r="AO10382" s="93"/>
    </row>
    <row r="10383" spans="28:41" x14ac:dyDescent="0.55000000000000004">
      <c r="AB10383" s="276" t="s">
        <v>62318</v>
      </c>
      <c r="AC10383" s="277">
        <v>307.33</v>
      </c>
      <c r="AE10383" s="246" t="s">
        <v>56404</v>
      </c>
      <c r="AF10383" s="247">
        <v>145802.48000000001</v>
      </c>
      <c r="AH10383" s="226" t="s">
        <v>39356</v>
      </c>
      <c r="AI10383" s="227">
        <v>27497.1</v>
      </c>
      <c r="AK10383" s="207" t="s">
        <v>24446</v>
      </c>
      <c r="AL10383" s="208">
        <v>86704</v>
      </c>
      <c r="AM10383" s="93"/>
      <c r="AN10383" s="93"/>
      <c r="AO10383" s="93"/>
    </row>
    <row r="10384" spans="28:41" x14ac:dyDescent="0.55000000000000004">
      <c r="AB10384" s="276" t="s">
        <v>54038</v>
      </c>
      <c r="AC10384" s="277">
        <v>113.17</v>
      </c>
      <c r="AE10384" s="246" t="s">
        <v>59168</v>
      </c>
      <c r="AF10384" s="247">
        <v>25726.19</v>
      </c>
      <c r="AH10384" s="226" t="s">
        <v>40511</v>
      </c>
      <c r="AI10384" s="227">
        <v>2659.06</v>
      </c>
      <c r="AK10384" s="207" t="s">
        <v>24447</v>
      </c>
      <c r="AL10384" s="208">
        <v>268.94</v>
      </c>
      <c r="AM10384" s="93"/>
      <c r="AN10384" s="93"/>
      <c r="AO10384" s="93"/>
    </row>
    <row r="10385" spans="28:41" x14ac:dyDescent="0.55000000000000004">
      <c r="AB10385" s="276" t="s">
        <v>62319</v>
      </c>
      <c r="AC10385" s="277">
        <v>20096.150000000001</v>
      </c>
      <c r="AE10385" s="246" t="s">
        <v>61528</v>
      </c>
      <c r="AF10385" s="247">
        <v>121000</v>
      </c>
      <c r="AH10385" s="226" t="s">
        <v>53177</v>
      </c>
      <c r="AI10385" s="227">
        <v>85733.440000000002</v>
      </c>
      <c r="AK10385" s="207" t="s">
        <v>13923</v>
      </c>
      <c r="AL10385" s="208">
        <v>2250</v>
      </c>
      <c r="AM10385" s="93"/>
      <c r="AN10385" s="93"/>
      <c r="AO10385" s="93"/>
    </row>
    <row r="10386" spans="28:41" x14ac:dyDescent="0.55000000000000004">
      <c r="AB10386" s="276" t="s">
        <v>62320</v>
      </c>
      <c r="AC10386" s="277">
        <v>44000</v>
      </c>
      <c r="AE10386" s="246" t="s">
        <v>56405</v>
      </c>
      <c r="AF10386" s="247">
        <v>4743</v>
      </c>
      <c r="AH10386" s="226" t="s">
        <v>53178</v>
      </c>
      <c r="AI10386" s="227">
        <v>6122.81</v>
      </c>
      <c r="AK10386" s="207" t="s">
        <v>13926</v>
      </c>
      <c r="AL10386" s="208">
        <v>189.02</v>
      </c>
      <c r="AM10386" s="93"/>
      <c r="AN10386" s="93"/>
      <c r="AO10386" s="93"/>
    </row>
    <row r="10387" spans="28:41" x14ac:dyDescent="0.55000000000000004">
      <c r="AB10387" s="276" t="s">
        <v>29605</v>
      </c>
      <c r="AC10387" s="277">
        <v>33698.19</v>
      </c>
      <c r="AE10387" s="246" t="s">
        <v>60662</v>
      </c>
      <c r="AF10387" s="247">
        <v>72527.789999999994</v>
      </c>
      <c r="AH10387" s="226" t="s">
        <v>53179</v>
      </c>
      <c r="AI10387" s="227">
        <v>18584.04</v>
      </c>
      <c r="AK10387" s="207" t="s">
        <v>13927</v>
      </c>
      <c r="AL10387" s="208">
        <v>58.31</v>
      </c>
      <c r="AM10387" s="93"/>
      <c r="AN10387" s="93"/>
      <c r="AO10387" s="93"/>
    </row>
    <row r="10388" spans="28:41" x14ac:dyDescent="0.55000000000000004">
      <c r="AB10388" s="276" t="s">
        <v>29606</v>
      </c>
      <c r="AC10388" s="277">
        <v>10462.18</v>
      </c>
      <c r="AE10388" s="246" t="s">
        <v>63301</v>
      </c>
      <c r="AF10388" s="247">
        <v>637</v>
      </c>
      <c r="AH10388" s="226" t="s">
        <v>53180</v>
      </c>
      <c r="AI10388" s="227">
        <v>1998.13</v>
      </c>
      <c r="AK10388" s="207" t="s">
        <v>13928</v>
      </c>
      <c r="AL10388" s="208">
        <v>195.62</v>
      </c>
      <c r="AM10388" s="93"/>
      <c r="AN10388" s="93"/>
      <c r="AO10388" s="93"/>
    </row>
    <row r="10389" spans="28:41" x14ac:dyDescent="0.55000000000000004">
      <c r="AB10389" s="276" t="s">
        <v>60828</v>
      </c>
      <c r="AC10389" s="277">
        <v>1028.06</v>
      </c>
      <c r="AE10389" s="246" t="s">
        <v>62736</v>
      </c>
      <c r="AF10389" s="247">
        <v>1740.84</v>
      </c>
      <c r="AH10389" s="226" t="s">
        <v>53181</v>
      </c>
      <c r="AI10389" s="227">
        <v>5125.41</v>
      </c>
      <c r="AK10389" s="207" t="s">
        <v>24448</v>
      </c>
      <c r="AL10389" s="208">
        <v>11.45</v>
      </c>
      <c r="AM10389" s="93"/>
      <c r="AN10389" s="93"/>
      <c r="AO10389" s="93"/>
    </row>
    <row r="10390" spans="28:41" x14ac:dyDescent="0.55000000000000004">
      <c r="AB10390" s="276" t="s">
        <v>49236</v>
      </c>
      <c r="AC10390" s="277">
        <v>3279.53</v>
      </c>
      <c r="AE10390" s="246" t="s">
        <v>62737</v>
      </c>
      <c r="AF10390" s="247">
        <v>133.16</v>
      </c>
      <c r="AH10390" s="226" t="s">
        <v>24828</v>
      </c>
      <c r="AI10390" s="227">
        <v>67709.289999999994</v>
      </c>
      <c r="AK10390" s="207" t="s">
        <v>24449</v>
      </c>
      <c r="AL10390" s="208">
        <v>28820.34</v>
      </c>
      <c r="AM10390" s="93"/>
      <c r="AN10390" s="93"/>
      <c r="AO10390" s="93"/>
    </row>
    <row r="10391" spans="28:41" x14ac:dyDescent="0.55000000000000004">
      <c r="AB10391" s="276" t="s">
        <v>69036</v>
      </c>
      <c r="AC10391" s="277">
        <v>4147.76</v>
      </c>
      <c r="AE10391" s="246" t="s">
        <v>59755</v>
      </c>
      <c r="AF10391" s="247">
        <v>9000</v>
      </c>
      <c r="AH10391" s="226" t="s">
        <v>24829</v>
      </c>
      <c r="AI10391" s="227">
        <v>30383.32</v>
      </c>
      <c r="AK10391" s="207" t="s">
        <v>24450</v>
      </c>
      <c r="AL10391" s="208">
        <v>66137.240000000005</v>
      </c>
      <c r="AM10391" s="93"/>
      <c r="AN10391" s="93"/>
      <c r="AO10391" s="93"/>
    </row>
    <row r="10392" spans="28:41" x14ac:dyDescent="0.55000000000000004">
      <c r="AB10392" s="276" t="s">
        <v>29609</v>
      </c>
      <c r="AC10392" s="277">
        <v>4991.67</v>
      </c>
      <c r="AE10392" s="246" t="s">
        <v>63302</v>
      </c>
      <c r="AF10392" s="247">
        <v>13000</v>
      </c>
      <c r="AH10392" s="226" t="s">
        <v>24830</v>
      </c>
      <c r="AI10392" s="227">
        <v>978025.09</v>
      </c>
      <c r="AK10392" s="207" t="s">
        <v>24451</v>
      </c>
      <c r="AL10392" s="208">
        <v>20897.11</v>
      </c>
      <c r="AM10392" s="93"/>
      <c r="AN10392" s="93"/>
      <c r="AO10392" s="93"/>
    </row>
    <row r="10393" spans="28:41" x14ac:dyDescent="0.55000000000000004">
      <c r="AB10393" s="276" t="s">
        <v>54043</v>
      </c>
      <c r="AC10393" s="277">
        <v>5606.11</v>
      </c>
      <c r="AE10393" s="246" t="s">
        <v>63303</v>
      </c>
      <c r="AF10393" s="247">
        <v>1000</v>
      </c>
      <c r="AH10393" s="226" t="s">
        <v>24831</v>
      </c>
      <c r="AI10393" s="227">
        <v>4064</v>
      </c>
      <c r="AK10393" s="207" t="s">
        <v>24452</v>
      </c>
      <c r="AL10393" s="208">
        <v>38716.480000000003</v>
      </c>
      <c r="AM10393" s="93"/>
      <c r="AN10393" s="93"/>
      <c r="AO10393" s="93"/>
    </row>
    <row r="10394" spans="28:41" x14ac:dyDescent="0.55000000000000004">
      <c r="AB10394" s="276" t="s">
        <v>49237</v>
      </c>
      <c r="AC10394" s="277">
        <v>18221.71</v>
      </c>
      <c r="AE10394" s="246" t="s">
        <v>63304</v>
      </c>
      <c r="AF10394" s="247">
        <v>7000</v>
      </c>
      <c r="AH10394" s="226" t="s">
        <v>24832</v>
      </c>
      <c r="AI10394" s="227">
        <v>126592.43</v>
      </c>
      <c r="AK10394" s="207" t="s">
        <v>24453</v>
      </c>
      <c r="AL10394" s="208">
        <v>1173.49</v>
      </c>
      <c r="AM10394" s="93"/>
      <c r="AN10394" s="93"/>
      <c r="AO10394" s="93"/>
    </row>
    <row r="10395" spans="28:41" x14ac:dyDescent="0.55000000000000004">
      <c r="AB10395" s="276" t="s">
        <v>29610</v>
      </c>
      <c r="AC10395" s="277">
        <v>6222.92</v>
      </c>
      <c r="AE10395" s="246" t="s">
        <v>57686</v>
      </c>
      <c r="AF10395" s="247">
        <v>3749.37</v>
      </c>
      <c r="AH10395" s="226" t="s">
        <v>24833</v>
      </c>
      <c r="AI10395" s="227">
        <v>3700</v>
      </c>
      <c r="AK10395" s="207" t="s">
        <v>24454</v>
      </c>
      <c r="AL10395" s="208">
        <v>12290</v>
      </c>
      <c r="AM10395" s="93"/>
      <c r="AN10395" s="93"/>
      <c r="AO10395" s="93"/>
    </row>
    <row r="10396" spans="28:41" x14ac:dyDescent="0.55000000000000004">
      <c r="AB10396" s="276" t="s">
        <v>29611</v>
      </c>
      <c r="AC10396" s="277">
        <v>16423.87</v>
      </c>
      <c r="AE10396" s="246" t="s">
        <v>57687</v>
      </c>
      <c r="AF10396" s="247">
        <v>3998.5</v>
      </c>
      <c r="AH10396" s="226" t="s">
        <v>24834</v>
      </c>
      <c r="AI10396" s="227">
        <v>20390.16</v>
      </c>
      <c r="AK10396" s="207" t="s">
        <v>24455</v>
      </c>
      <c r="AL10396" s="208">
        <v>7.18</v>
      </c>
      <c r="AM10396" s="93"/>
      <c r="AN10396" s="93"/>
      <c r="AO10396" s="93"/>
    </row>
    <row r="10397" spans="28:41" x14ac:dyDescent="0.55000000000000004">
      <c r="AB10397" s="276" t="s">
        <v>34281</v>
      </c>
      <c r="AC10397" s="277">
        <v>1373.87</v>
      </c>
      <c r="AE10397" s="246" t="s">
        <v>53222</v>
      </c>
      <c r="AF10397" s="247">
        <v>9833.2199999999993</v>
      </c>
      <c r="AH10397" s="226" t="s">
        <v>24835</v>
      </c>
      <c r="AI10397" s="227">
        <v>55057.14</v>
      </c>
      <c r="AK10397" s="207" t="s">
        <v>13929</v>
      </c>
      <c r="AL10397" s="208">
        <v>22632.82</v>
      </c>
      <c r="AM10397" s="93"/>
      <c r="AN10397" s="93"/>
      <c r="AO10397" s="93"/>
    </row>
    <row r="10398" spans="28:41" x14ac:dyDescent="0.55000000000000004">
      <c r="AB10398" s="276" t="s">
        <v>55495</v>
      </c>
      <c r="AC10398" s="277">
        <v>1882.08</v>
      </c>
      <c r="AE10398" s="246" t="s">
        <v>56406</v>
      </c>
      <c r="AF10398" s="247">
        <v>3964</v>
      </c>
      <c r="AH10398" s="226" t="s">
        <v>33915</v>
      </c>
      <c r="AI10398" s="227">
        <v>600</v>
      </c>
      <c r="AK10398" s="207" t="s">
        <v>24456</v>
      </c>
      <c r="AL10398" s="208">
        <v>4600.38</v>
      </c>
      <c r="AM10398" s="93"/>
      <c r="AN10398" s="93"/>
      <c r="AO10398" s="93"/>
    </row>
    <row r="10399" spans="28:41" x14ac:dyDescent="0.55000000000000004">
      <c r="AB10399" s="276" t="s">
        <v>54044</v>
      </c>
      <c r="AC10399" s="277">
        <v>26164.5</v>
      </c>
      <c r="AE10399" s="246" t="s">
        <v>57688</v>
      </c>
      <c r="AF10399" s="247">
        <v>715.4</v>
      </c>
      <c r="AH10399" s="226" t="s">
        <v>33916</v>
      </c>
      <c r="AI10399" s="227">
        <v>4108.4799999999996</v>
      </c>
      <c r="AK10399" s="207" t="s">
        <v>24457</v>
      </c>
      <c r="AL10399" s="208">
        <v>2232.56</v>
      </c>
      <c r="AM10399" s="93"/>
      <c r="AN10399" s="93"/>
      <c r="AO10399" s="93"/>
    </row>
    <row r="10400" spans="28:41" x14ac:dyDescent="0.55000000000000004">
      <c r="AB10400" s="276" t="s">
        <v>55496</v>
      </c>
      <c r="AC10400" s="277">
        <v>936</v>
      </c>
      <c r="AE10400" s="246" t="s">
        <v>61529</v>
      </c>
      <c r="AF10400" s="247">
        <v>6066.58</v>
      </c>
      <c r="AH10400" s="226" t="s">
        <v>24837</v>
      </c>
      <c r="AI10400" s="227">
        <v>115457.1</v>
      </c>
      <c r="AK10400" s="207" t="s">
        <v>24458</v>
      </c>
      <c r="AL10400" s="208">
        <v>10000</v>
      </c>
      <c r="AM10400" s="93"/>
      <c r="AN10400" s="93"/>
      <c r="AO10400" s="93"/>
    </row>
    <row r="10401" spans="28:41" x14ac:dyDescent="0.55000000000000004">
      <c r="AB10401" s="276" t="s">
        <v>29612</v>
      </c>
      <c r="AC10401" s="277">
        <v>15834.69</v>
      </c>
      <c r="AE10401" s="246" t="s">
        <v>42799</v>
      </c>
      <c r="AF10401" s="247">
        <v>16357.75</v>
      </c>
      <c r="AH10401" s="226" t="s">
        <v>33917</v>
      </c>
      <c r="AI10401" s="227">
        <v>117844.8</v>
      </c>
      <c r="AK10401" s="207" t="s">
        <v>24459</v>
      </c>
      <c r="AL10401" s="208">
        <v>1287.72</v>
      </c>
      <c r="AM10401" s="93"/>
      <c r="AN10401" s="93"/>
      <c r="AO10401" s="93"/>
    </row>
    <row r="10402" spans="28:41" x14ac:dyDescent="0.55000000000000004">
      <c r="AB10402" s="276" t="s">
        <v>29613</v>
      </c>
      <c r="AC10402" s="277">
        <v>14711.68</v>
      </c>
      <c r="AE10402" s="246" t="s">
        <v>64700</v>
      </c>
      <c r="AF10402" s="247">
        <v>4200</v>
      </c>
      <c r="AH10402" s="226" t="s">
        <v>33918</v>
      </c>
      <c r="AI10402" s="227">
        <v>8612.82</v>
      </c>
      <c r="AK10402" s="207" t="s">
        <v>24460</v>
      </c>
      <c r="AL10402" s="208">
        <v>3649.38</v>
      </c>
      <c r="AM10402" s="93"/>
      <c r="AN10402" s="93"/>
      <c r="AO10402" s="93"/>
    </row>
    <row r="10403" spans="28:41" x14ac:dyDescent="0.55000000000000004">
      <c r="AB10403" s="276" t="s">
        <v>36819</v>
      </c>
      <c r="AC10403" s="277">
        <v>3200</v>
      </c>
      <c r="AE10403" s="246" t="s">
        <v>57689</v>
      </c>
      <c r="AF10403" s="247">
        <v>20187.5</v>
      </c>
      <c r="AH10403" s="226" t="s">
        <v>24838</v>
      </c>
      <c r="AI10403" s="227">
        <v>83043.820000000007</v>
      </c>
      <c r="AK10403" s="207" t="s">
        <v>24461</v>
      </c>
      <c r="AL10403" s="208">
        <v>247.61</v>
      </c>
      <c r="AM10403" s="93"/>
      <c r="AN10403" s="93"/>
      <c r="AO10403" s="93"/>
    </row>
    <row r="10404" spans="28:41" x14ac:dyDescent="0.55000000000000004">
      <c r="AB10404" s="276" t="s">
        <v>50542</v>
      </c>
      <c r="AC10404" s="277">
        <v>6811.63</v>
      </c>
      <c r="AE10404" s="246" t="s">
        <v>57690</v>
      </c>
      <c r="AF10404" s="247">
        <v>95291.88</v>
      </c>
      <c r="AH10404" s="226" t="s">
        <v>33919</v>
      </c>
      <c r="AI10404" s="227">
        <v>48868.33</v>
      </c>
      <c r="AK10404" s="207" t="s">
        <v>24462</v>
      </c>
      <c r="AL10404" s="208">
        <v>43206.5</v>
      </c>
      <c r="AM10404" s="93"/>
      <c r="AN10404" s="93"/>
      <c r="AO10404" s="93"/>
    </row>
    <row r="10405" spans="28:41" x14ac:dyDescent="0.55000000000000004">
      <c r="AB10405" s="276" t="s">
        <v>69037</v>
      </c>
      <c r="AC10405" s="277">
        <v>99927.2</v>
      </c>
      <c r="AE10405" s="246" t="s">
        <v>59756</v>
      </c>
      <c r="AF10405" s="247">
        <v>11900</v>
      </c>
      <c r="AH10405" s="226" t="s">
        <v>24839</v>
      </c>
      <c r="AI10405" s="227">
        <v>389777.74</v>
      </c>
      <c r="AK10405" s="207" t="s">
        <v>24463</v>
      </c>
      <c r="AL10405" s="208">
        <v>1531.06</v>
      </c>
      <c r="AM10405" s="93"/>
      <c r="AN10405" s="93"/>
      <c r="AO10405" s="93"/>
    </row>
    <row r="10406" spans="28:41" x14ac:dyDescent="0.55000000000000004">
      <c r="AB10406" s="276" t="s">
        <v>54045</v>
      </c>
      <c r="AC10406" s="277">
        <v>-1541.76</v>
      </c>
      <c r="AE10406" s="246" t="s">
        <v>61530</v>
      </c>
      <c r="AF10406" s="247">
        <v>30410</v>
      </c>
      <c r="AH10406" s="226" t="s">
        <v>24840</v>
      </c>
      <c r="AI10406" s="227">
        <v>98048.91</v>
      </c>
      <c r="AK10406" s="207" t="s">
        <v>24464</v>
      </c>
      <c r="AL10406" s="208">
        <v>17693.79</v>
      </c>
      <c r="AM10406" s="93"/>
      <c r="AN10406" s="93"/>
      <c r="AO10406" s="93"/>
    </row>
    <row r="10407" spans="28:41" x14ac:dyDescent="0.55000000000000004">
      <c r="AB10407" s="276" t="s">
        <v>57944</v>
      </c>
      <c r="AC10407" s="277">
        <v>37801.94</v>
      </c>
      <c r="AE10407" s="246" t="s">
        <v>61531</v>
      </c>
      <c r="AF10407" s="247">
        <v>6784.45</v>
      </c>
      <c r="AH10407" s="226" t="s">
        <v>33920</v>
      </c>
      <c r="AI10407" s="227">
        <v>276360</v>
      </c>
      <c r="AK10407" s="207" t="s">
        <v>24465</v>
      </c>
      <c r="AL10407" s="208">
        <v>42729.17</v>
      </c>
      <c r="AM10407" s="93"/>
      <c r="AN10407" s="93"/>
      <c r="AO10407" s="93"/>
    </row>
    <row r="10408" spans="28:41" x14ac:dyDescent="0.55000000000000004">
      <c r="AB10408" s="276" t="s">
        <v>55497</v>
      </c>
      <c r="AC10408" s="277">
        <v>3976.32</v>
      </c>
      <c r="AE10408" s="246" t="s">
        <v>62738</v>
      </c>
      <c r="AF10408" s="247">
        <v>18000</v>
      </c>
      <c r="AH10408" s="226" t="s">
        <v>33921</v>
      </c>
      <c r="AI10408" s="227">
        <v>1800</v>
      </c>
      <c r="AK10408" s="207" t="s">
        <v>24466</v>
      </c>
      <c r="AL10408" s="208">
        <v>2246.23</v>
      </c>
      <c r="AM10408" s="93"/>
      <c r="AN10408" s="93"/>
      <c r="AO10408" s="93"/>
    </row>
    <row r="10409" spans="28:41" x14ac:dyDescent="0.55000000000000004">
      <c r="AB10409" s="276" t="s">
        <v>45818</v>
      </c>
      <c r="AC10409" s="277">
        <v>4132</v>
      </c>
      <c r="AE10409" s="246" t="s">
        <v>48162</v>
      </c>
      <c r="AF10409" s="247">
        <v>1161.25</v>
      </c>
      <c r="AH10409" s="226" t="s">
        <v>42786</v>
      </c>
      <c r="AI10409" s="227">
        <v>243884.1</v>
      </c>
      <c r="AK10409" s="207" t="s">
        <v>24467</v>
      </c>
      <c r="AL10409" s="208">
        <v>4903.79</v>
      </c>
      <c r="AM10409" s="93"/>
      <c r="AN10409" s="93"/>
      <c r="AO10409" s="93"/>
    </row>
    <row r="10410" spans="28:41" x14ac:dyDescent="0.55000000000000004">
      <c r="AB10410" s="276" t="s">
        <v>45819</v>
      </c>
      <c r="AC10410" s="277">
        <v>316.01</v>
      </c>
      <c r="AE10410" s="246" t="s">
        <v>53228</v>
      </c>
      <c r="AF10410" s="247">
        <v>1346.6</v>
      </c>
      <c r="AH10410" s="226" t="s">
        <v>40512</v>
      </c>
      <c r="AI10410" s="227">
        <v>1140.32</v>
      </c>
      <c r="AK10410" s="207" t="s">
        <v>24468</v>
      </c>
      <c r="AL10410" s="208">
        <v>495</v>
      </c>
      <c r="AM10410" s="93"/>
      <c r="AN10410" s="93"/>
      <c r="AO10410" s="93"/>
    </row>
    <row r="10411" spans="28:41" x14ac:dyDescent="0.55000000000000004">
      <c r="AB10411" s="276" t="s">
        <v>54047</v>
      </c>
      <c r="AC10411" s="277">
        <v>235.39</v>
      </c>
      <c r="AE10411" s="246" t="s">
        <v>59169</v>
      </c>
      <c r="AF10411" s="247">
        <v>5053.08</v>
      </c>
      <c r="AH10411" s="226" t="s">
        <v>24841</v>
      </c>
      <c r="AI10411" s="227">
        <v>100360.19</v>
      </c>
      <c r="AK10411" s="207" t="s">
        <v>24469</v>
      </c>
      <c r="AL10411" s="208">
        <v>80.849999999999994</v>
      </c>
      <c r="AM10411" s="93"/>
      <c r="AN10411" s="93"/>
      <c r="AO10411" s="93"/>
    </row>
    <row r="10412" spans="28:41" x14ac:dyDescent="0.55000000000000004">
      <c r="AB10412" s="276" t="s">
        <v>55507</v>
      </c>
      <c r="AC10412" s="277">
        <v>7910</v>
      </c>
      <c r="AE10412" s="246" t="s">
        <v>48163</v>
      </c>
      <c r="AF10412" s="247">
        <v>157987.67000000001</v>
      </c>
      <c r="AH10412" s="226" t="s">
        <v>53182</v>
      </c>
      <c r="AI10412" s="227">
        <v>519691.05</v>
      </c>
      <c r="AK10412" s="207" t="s">
        <v>24470</v>
      </c>
      <c r="AL10412" s="208">
        <v>10004.77</v>
      </c>
      <c r="AM10412" s="93"/>
      <c r="AN10412" s="93"/>
      <c r="AO10412" s="93"/>
    </row>
    <row r="10413" spans="28:41" x14ac:dyDescent="0.55000000000000004">
      <c r="AB10413" s="276" t="s">
        <v>69038</v>
      </c>
      <c r="AC10413" s="277">
        <v>-10.96</v>
      </c>
      <c r="AE10413" s="246" t="s">
        <v>48164</v>
      </c>
      <c r="AF10413" s="247">
        <v>476.85</v>
      </c>
      <c r="AH10413" s="226" t="s">
        <v>24842</v>
      </c>
      <c r="AI10413" s="227">
        <v>250165.96</v>
      </c>
      <c r="AK10413" s="207" t="s">
        <v>24471</v>
      </c>
      <c r="AL10413" s="208">
        <v>987.63</v>
      </c>
      <c r="AM10413" s="93"/>
      <c r="AN10413" s="93"/>
      <c r="AO10413" s="93"/>
    </row>
    <row r="10414" spans="28:41" x14ac:dyDescent="0.55000000000000004">
      <c r="AB10414" s="276" t="s">
        <v>69039</v>
      </c>
      <c r="AC10414" s="277">
        <v>269.69</v>
      </c>
      <c r="AE10414" s="246" t="s">
        <v>62739</v>
      </c>
      <c r="AF10414" s="247">
        <v>6999.96</v>
      </c>
      <c r="AH10414" s="226" t="s">
        <v>24843</v>
      </c>
      <c r="AI10414" s="227">
        <v>326191.64</v>
      </c>
      <c r="AK10414" s="207" t="s">
        <v>24472</v>
      </c>
      <c r="AL10414" s="208">
        <v>1017.53</v>
      </c>
      <c r="AM10414" s="93"/>
      <c r="AN10414" s="93"/>
      <c r="AO10414" s="93"/>
    </row>
    <row r="10415" spans="28:41" x14ac:dyDescent="0.55000000000000004">
      <c r="AB10415" s="276" t="s">
        <v>69040</v>
      </c>
      <c r="AC10415" s="277">
        <v>5096.18</v>
      </c>
      <c r="AE10415" s="246" t="s">
        <v>62740</v>
      </c>
      <c r="AF10415" s="247">
        <v>42716.639999999999</v>
      </c>
      <c r="AH10415" s="226" t="s">
        <v>24844</v>
      </c>
      <c r="AI10415" s="227">
        <v>151769.98000000001</v>
      </c>
      <c r="AK10415" s="207" t="s">
        <v>24473</v>
      </c>
      <c r="AL10415" s="208">
        <v>132.63999999999999</v>
      </c>
      <c r="AM10415" s="93"/>
      <c r="AN10415" s="93"/>
      <c r="AO10415" s="93"/>
    </row>
    <row r="10416" spans="28:41" x14ac:dyDescent="0.55000000000000004">
      <c r="AB10416" s="276" t="s">
        <v>60830</v>
      </c>
      <c r="AC10416" s="277">
        <v>62780.24</v>
      </c>
      <c r="AE10416" s="246" t="s">
        <v>48165</v>
      </c>
      <c r="AF10416" s="247">
        <v>5974.38</v>
      </c>
      <c r="AH10416" s="226" t="s">
        <v>24845</v>
      </c>
      <c r="AI10416" s="227">
        <v>35124.26</v>
      </c>
      <c r="AK10416" s="207" t="s">
        <v>24474</v>
      </c>
      <c r="AL10416" s="208">
        <v>4685.2700000000004</v>
      </c>
      <c r="AM10416" s="93"/>
      <c r="AN10416" s="93"/>
      <c r="AO10416" s="93"/>
    </row>
    <row r="10417" spans="28:41" x14ac:dyDescent="0.55000000000000004">
      <c r="AB10417" s="276" t="s">
        <v>70842</v>
      </c>
      <c r="AC10417" s="277">
        <v>3461.04</v>
      </c>
      <c r="AE10417" s="246" t="s">
        <v>62741</v>
      </c>
      <c r="AF10417" s="247">
        <v>8504.85</v>
      </c>
      <c r="AH10417" s="226" t="s">
        <v>36536</v>
      </c>
      <c r="AI10417" s="227">
        <v>82.5</v>
      </c>
      <c r="AK10417" s="207" t="s">
        <v>24475</v>
      </c>
      <c r="AL10417" s="208">
        <v>13162.78</v>
      </c>
      <c r="AM10417" s="93"/>
      <c r="AN10417" s="93"/>
      <c r="AO10417" s="93"/>
    </row>
    <row r="10418" spans="28:41" x14ac:dyDescent="0.55000000000000004">
      <c r="AB10418" s="276" t="s">
        <v>70843</v>
      </c>
      <c r="AC10418" s="277">
        <v>12215.58</v>
      </c>
      <c r="AE10418" s="246" t="s">
        <v>53229</v>
      </c>
      <c r="AF10418" s="247">
        <v>32571.74</v>
      </c>
      <c r="AH10418" s="226" t="s">
        <v>24846</v>
      </c>
      <c r="AI10418" s="227">
        <v>108833.22</v>
      </c>
      <c r="AK10418" s="207" t="s">
        <v>24476</v>
      </c>
      <c r="AL10418" s="208">
        <v>8480.08</v>
      </c>
      <c r="AM10418" s="93"/>
      <c r="AN10418" s="93"/>
      <c r="AO10418" s="93"/>
    </row>
    <row r="10419" spans="28:41" x14ac:dyDescent="0.55000000000000004">
      <c r="AB10419" s="276" t="s">
        <v>70844</v>
      </c>
      <c r="AC10419" s="277">
        <v>4920</v>
      </c>
      <c r="AE10419" s="246" t="s">
        <v>57691</v>
      </c>
      <c r="AF10419" s="247">
        <v>26599.5</v>
      </c>
      <c r="AH10419" s="226" t="s">
        <v>36537</v>
      </c>
      <c r="AI10419" s="227">
        <v>14186.42</v>
      </c>
      <c r="AK10419" s="207" t="s">
        <v>24477</v>
      </c>
      <c r="AL10419" s="208">
        <v>1771.25</v>
      </c>
      <c r="AM10419" s="93"/>
      <c r="AN10419" s="93"/>
      <c r="AO10419" s="93"/>
    </row>
    <row r="10420" spans="28:41" x14ac:dyDescent="0.55000000000000004">
      <c r="AB10420" s="276" t="s">
        <v>69041</v>
      </c>
      <c r="AC10420" s="277">
        <v>54626.8</v>
      </c>
      <c r="AE10420" s="246" t="s">
        <v>48167</v>
      </c>
      <c r="AF10420" s="247">
        <v>11960.43</v>
      </c>
      <c r="AH10420" s="226" t="s">
        <v>24847</v>
      </c>
      <c r="AI10420" s="227">
        <v>261888.42</v>
      </c>
      <c r="AK10420" s="207" t="s">
        <v>24478</v>
      </c>
      <c r="AL10420" s="208">
        <v>5595.14</v>
      </c>
      <c r="AM10420" s="93"/>
      <c r="AN10420" s="93"/>
      <c r="AO10420" s="93"/>
    </row>
    <row r="10421" spans="28:41" x14ac:dyDescent="0.55000000000000004">
      <c r="AB10421" s="276" t="s">
        <v>56663</v>
      </c>
      <c r="AC10421" s="277">
        <v>13258.26</v>
      </c>
      <c r="AE10421" s="246" t="s">
        <v>62742</v>
      </c>
      <c r="AF10421" s="247">
        <v>12315.55</v>
      </c>
      <c r="AH10421" s="226" t="s">
        <v>24848</v>
      </c>
      <c r="AI10421" s="227">
        <v>1520302.39</v>
      </c>
      <c r="AK10421" s="207" t="s">
        <v>24479</v>
      </c>
      <c r="AL10421" s="208">
        <v>2794.24</v>
      </c>
      <c r="AM10421" s="93"/>
      <c r="AN10421" s="93"/>
      <c r="AO10421" s="93"/>
    </row>
    <row r="10422" spans="28:41" x14ac:dyDescent="0.55000000000000004">
      <c r="AB10422" s="276" t="s">
        <v>70845</v>
      </c>
      <c r="AC10422" s="277">
        <v>2137.5</v>
      </c>
      <c r="AE10422" s="246" t="s">
        <v>59757</v>
      </c>
      <c r="AF10422" s="247">
        <v>35400</v>
      </c>
      <c r="AH10422" s="226" t="s">
        <v>36538</v>
      </c>
      <c r="AI10422" s="227">
        <v>13659.51</v>
      </c>
      <c r="AK10422" s="207" t="s">
        <v>24480</v>
      </c>
      <c r="AL10422" s="208">
        <v>46696.71</v>
      </c>
      <c r="AM10422" s="93"/>
      <c r="AN10422" s="93"/>
      <c r="AO10422" s="93"/>
    </row>
    <row r="10423" spans="28:41" x14ac:dyDescent="0.55000000000000004">
      <c r="AB10423" s="276" t="s">
        <v>65037</v>
      </c>
      <c r="AC10423" s="277">
        <v>70.040000000000006</v>
      </c>
      <c r="AE10423" s="246" t="s">
        <v>48168</v>
      </c>
      <c r="AF10423" s="247">
        <v>89.94</v>
      </c>
      <c r="AH10423" s="226" t="s">
        <v>24849</v>
      </c>
      <c r="AI10423" s="227">
        <v>460810.34</v>
      </c>
      <c r="AK10423" s="207" t="s">
        <v>24481</v>
      </c>
      <c r="AL10423" s="208">
        <v>7917.73</v>
      </c>
      <c r="AM10423" s="93"/>
      <c r="AN10423" s="93"/>
      <c r="AO10423" s="93"/>
    </row>
    <row r="10424" spans="28:41" x14ac:dyDescent="0.55000000000000004">
      <c r="AB10424" s="276" t="s">
        <v>59269</v>
      </c>
      <c r="AC10424" s="277">
        <v>24678.47</v>
      </c>
      <c r="AE10424" s="246" t="s">
        <v>62743</v>
      </c>
      <c r="AF10424" s="247">
        <v>9185.2000000000007</v>
      </c>
      <c r="AH10424" s="226" t="s">
        <v>45353</v>
      </c>
      <c r="AI10424" s="227">
        <v>-23256.28</v>
      </c>
      <c r="AK10424" s="207" t="s">
        <v>24482</v>
      </c>
      <c r="AL10424" s="208">
        <v>11646.39</v>
      </c>
      <c r="AM10424" s="93"/>
      <c r="AN10424" s="93"/>
      <c r="AO10424" s="93"/>
    </row>
    <row r="10425" spans="28:41" x14ac:dyDescent="0.55000000000000004">
      <c r="AB10425" s="276" t="s">
        <v>45820</v>
      </c>
      <c r="AC10425" s="277">
        <v>36823.199999999997</v>
      </c>
      <c r="AE10425" s="246" t="s">
        <v>57692</v>
      </c>
      <c r="AF10425" s="247">
        <v>2358</v>
      </c>
      <c r="AH10425" s="226" t="s">
        <v>48148</v>
      </c>
      <c r="AI10425" s="227">
        <v>1253767.8999999999</v>
      </c>
      <c r="AK10425" s="207" t="s">
        <v>24483</v>
      </c>
      <c r="AL10425" s="208">
        <v>29235.8</v>
      </c>
      <c r="AM10425" s="93"/>
      <c r="AN10425" s="93"/>
      <c r="AO10425" s="93"/>
    </row>
    <row r="10426" spans="28:41" x14ac:dyDescent="0.55000000000000004">
      <c r="AB10426" s="276" t="s">
        <v>39595</v>
      </c>
      <c r="AC10426" s="277">
        <v>19703.28</v>
      </c>
      <c r="AE10426" s="246" t="s">
        <v>57693</v>
      </c>
      <c r="AF10426" s="247">
        <v>1192</v>
      </c>
      <c r="AH10426" s="226" t="s">
        <v>53183</v>
      </c>
      <c r="AI10426" s="227">
        <v>3434.6</v>
      </c>
      <c r="AK10426" s="207" t="s">
        <v>24484</v>
      </c>
      <c r="AL10426" s="208">
        <v>9506</v>
      </c>
      <c r="AM10426" s="93"/>
      <c r="AN10426" s="93"/>
      <c r="AO10426" s="93"/>
    </row>
    <row r="10427" spans="28:41" x14ac:dyDescent="0.55000000000000004">
      <c r="AB10427" s="276" t="s">
        <v>69042</v>
      </c>
      <c r="AC10427" s="277">
        <v>37648.99</v>
      </c>
      <c r="AE10427" s="246" t="s">
        <v>62744</v>
      </c>
      <c r="AF10427" s="247">
        <v>1200</v>
      </c>
      <c r="AH10427" s="226" t="s">
        <v>45354</v>
      </c>
      <c r="AI10427" s="227">
        <v>12473.33</v>
      </c>
      <c r="AK10427" s="207" t="s">
        <v>24485</v>
      </c>
      <c r="AL10427" s="208">
        <v>34792</v>
      </c>
      <c r="AM10427" s="93"/>
      <c r="AN10427" s="93"/>
      <c r="AO10427" s="93"/>
    </row>
    <row r="10428" spans="28:41" x14ac:dyDescent="0.55000000000000004">
      <c r="AB10428" s="276" t="s">
        <v>49238</v>
      </c>
      <c r="AC10428" s="277">
        <v>769.2</v>
      </c>
      <c r="AE10428" s="246" t="s">
        <v>50259</v>
      </c>
      <c r="AF10428" s="247">
        <v>26925.13</v>
      </c>
      <c r="AH10428" s="226" t="s">
        <v>45355</v>
      </c>
      <c r="AI10428" s="227">
        <v>36401.01</v>
      </c>
      <c r="AK10428" s="207" t="s">
        <v>24486</v>
      </c>
      <c r="AL10428" s="208">
        <v>48351.43</v>
      </c>
      <c r="AM10428" s="93"/>
      <c r="AN10428" s="93"/>
      <c r="AO10428" s="93"/>
    </row>
    <row r="10429" spans="28:41" x14ac:dyDescent="0.55000000000000004">
      <c r="AB10429" s="276" t="s">
        <v>43093</v>
      </c>
      <c r="AC10429" s="277">
        <v>12485.21</v>
      </c>
      <c r="AE10429" s="246" t="s">
        <v>50260</v>
      </c>
      <c r="AF10429" s="247">
        <v>28204.080000000002</v>
      </c>
      <c r="AH10429" s="226" t="s">
        <v>45356</v>
      </c>
      <c r="AI10429" s="227">
        <v>3739.1</v>
      </c>
      <c r="AK10429" s="207" t="s">
        <v>24487</v>
      </c>
      <c r="AL10429" s="208">
        <v>87075</v>
      </c>
      <c r="AM10429" s="93"/>
      <c r="AN10429" s="93"/>
      <c r="AO10429" s="93"/>
    </row>
    <row r="10430" spans="28:41" x14ac:dyDescent="0.55000000000000004">
      <c r="AB10430" s="276" t="s">
        <v>69043</v>
      </c>
      <c r="AC10430" s="277">
        <v>475.3</v>
      </c>
      <c r="AE10430" s="246" t="s">
        <v>40520</v>
      </c>
      <c r="AF10430" s="247">
        <v>2004.76</v>
      </c>
      <c r="AH10430" s="226" t="s">
        <v>45357</v>
      </c>
      <c r="AI10430" s="227">
        <v>9408.5</v>
      </c>
      <c r="AK10430" s="207" t="s">
        <v>24488</v>
      </c>
      <c r="AL10430" s="208">
        <v>60500</v>
      </c>
      <c r="AM10430" s="93"/>
      <c r="AN10430" s="93"/>
      <c r="AO10430" s="93"/>
    </row>
    <row r="10431" spans="28:41" x14ac:dyDescent="0.55000000000000004">
      <c r="AB10431" s="276" t="s">
        <v>43094</v>
      </c>
      <c r="AC10431" s="277">
        <v>20571</v>
      </c>
      <c r="AE10431" s="246" t="s">
        <v>40521</v>
      </c>
      <c r="AF10431" s="247">
        <v>2752.42</v>
      </c>
      <c r="AH10431" s="226" t="s">
        <v>53184</v>
      </c>
      <c r="AI10431" s="227">
        <v>101842.82</v>
      </c>
      <c r="AK10431" s="207" t="s">
        <v>24489</v>
      </c>
      <c r="AL10431" s="208">
        <v>540</v>
      </c>
      <c r="AM10431" s="93"/>
      <c r="AN10431" s="93"/>
      <c r="AO10431" s="93"/>
    </row>
    <row r="10432" spans="28:41" x14ac:dyDescent="0.55000000000000004">
      <c r="AB10432" s="276" t="s">
        <v>69816</v>
      </c>
      <c r="AC10432" s="277">
        <v>50.2</v>
      </c>
      <c r="AE10432" s="246" t="s">
        <v>59758</v>
      </c>
      <c r="AF10432" s="247">
        <v>4000.59</v>
      </c>
      <c r="AH10432" s="226" t="s">
        <v>53185</v>
      </c>
      <c r="AI10432" s="227">
        <v>7790.94</v>
      </c>
      <c r="AK10432" s="207" t="s">
        <v>24490</v>
      </c>
      <c r="AL10432" s="208">
        <v>4334.04</v>
      </c>
      <c r="AM10432" s="93"/>
      <c r="AN10432" s="93"/>
      <c r="AO10432" s="93"/>
    </row>
    <row r="10433" spans="28:41" x14ac:dyDescent="0.55000000000000004">
      <c r="AB10433" s="276" t="s">
        <v>36820</v>
      </c>
      <c r="AC10433" s="277">
        <v>12775.27</v>
      </c>
      <c r="AE10433" s="246" t="s">
        <v>40523</v>
      </c>
      <c r="AF10433" s="247">
        <v>5839.45</v>
      </c>
      <c r="AH10433" s="226" t="s">
        <v>53186</v>
      </c>
      <c r="AI10433" s="227">
        <v>22186.959999999999</v>
      </c>
      <c r="AK10433" s="207" t="s">
        <v>24491</v>
      </c>
      <c r="AL10433" s="208">
        <v>26761.65</v>
      </c>
      <c r="AM10433" s="93"/>
      <c r="AN10433" s="93"/>
      <c r="AO10433" s="93"/>
    </row>
    <row r="10434" spans="28:41" x14ac:dyDescent="0.55000000000000004">
      <c r="AB10434" s="276" t="s">
        <v>56664</v>
      </c>
      <c r="AC10434" s="277">
        <v>3032.64</v>
      </c>
      <c r="AE10434" s="246" t="s">
        <v>40524</v>
      </c>
      <c r="AF10434" s="247">
        <v>10616.72</v>
      </c>
      <c r="AH10434" s="226" t="s">
        <v>53187</v>
      </c>
      <c r="AI10434" s="227">
        <v>10525.05</v>
      </c>
      <c r="AK10434" s="207" t="s">
        <v>24492</v>
      </c>
      <c r="AL10434" s="208">
        <v>149.07</v>
      </c>
      <c r="AM10434" s="93"/>
      <c r="AN10434" s="93"/>
      <c r="AO10434" s="93"/>
    </row>
    <row r="10435" spans="28:41" x14ac:dyDescent="0.55000000000000004">
      <c r="AB10435" s="276" t="s">
        <v>54050</v>
      </c>
      <c r="AC10435" s="277">
        <v>12250.11</v>
      </c>
      <c r="AE10435" s="246" t="s">
        <v>40525</v>
      </c>
      <c r="AF10435" s="247">
        <v>31615.48</v>
      </c>
      <c r="AH10435" s="226" t="s">
        <v>53188</v>
      </c>
      <c r="AI10435" s="227">
        <v>699.31</v>
      </c>
      <c r="AK10435" s="207" t="s">
        <v>24493</v>
      </c>
      <c r="AL10435" s="208">
        <v>16833.38</v>
      </c>
      <c r="AM10435" s="93"/>
      <c r="AN10435" s="93"/>
      <c r="AO10435" s="93"/>
    </row>
    <row r="10436" spans="28:41" x14ac:dyDescent="0.55000000000000004">
      <c r="AB10436" s="276" t="s">
        <v>58710</v>
      </c>
      <c r="AC10436" s="277">
        <v>24137.360000000001</v>
      </c>
      <c r="AE10436" s="246" t="s">
        <v>40526</v>
      </c>
      <c r="AF10436" s="247">
        <v>3561.68</v>
      </c>
      <c r="AH10436" s="226" t="s">
        <v>53189</v>
      </c>
      <c r="AI10436" s="227">
        <v>2203.06</v>
      </c>
      <c r="AK10436" s="207" t="s">
        <v>24494</v>
      </c>
      <c r="AL10436" s="208">
        <v>23599.01</v>
      </c>
      <c r="AM10436" s="93"/>
      <c r="AN10436" s="93"/>
      <c r="AO10436" s="93"/>
    </row>
    <row r="10437" spans="28:41" x14ac:dyDescent="0.55000000000000004">
      <c r="AB10437" s="276" t="s">
        <v>36821</v>
      </c>
      <c r="AC10437" s="277">
        <v>25196.87</v>
      </c>
      <c r="AE10437" s="246" t="s">
        <v>64701</v>
      </c>
      <c r="AF10437" s="247">
        <v>1202.26</v>
      </c>
      <c r="AH10437" s="226" t="s">
        <v>53190</v>
      </c>
      <c r="AI10437" s="227">
        <v>273.33</v>
      </c>
      <c r="AK10437" s="207" t="s">
        <v>24495</v>
      </c>
      <c r="AL10437" s="208">
        <v>8392.9599999999991</v>
      </c>
      <c r="AM10437" s="93"/>
      <c r="AN10437" s="93"/>
      <c r="AO10437" s="93"/>
    </row>
    <row r="10438" spans="28:41" x14ac:dyDescent="0.55000000000000004">
      <c r="AB10438" s="276" t="s">
        <v>36822</v>
      </c>
      <c r="AC10438" s="277">
        <v>68215.83</v>
      </c>
      <c r="AE10438" s="246" t="s">
        <v>40528</v>
      </c>
      <c r="AF10438" s="247">
        <v>5932.08</v>
      </c>
      <c r="AH10438" s="226" t="s">
        <v>53191</v>
      </c>
      <c r="AI10438" s="227">
        <v>14300</v>
      </c>
      <c r="AK10438" s="207" t="s">
        <v>24496</v>
      </c>
      <c r="AL10438" s="208">
        <v>31001</v>
      </c>
      <c r="AM10438" s="93"/>
      <c r="AN10438" s="93"/>
      <c r="AO10438" s="93"/>
    </row>
    <row r="10439" spans="28:41" x14ac:dyDescent="0.55000000000000004">
      <c r="AB10439" s="276" t="s">
        <v>45822</v>
      </c>
      <c r="AC10439" s="277">
        <v>33281.14</v>
      </c>
      <c r="AE10439" s="246" t="s">
        <v>63305</v>
      </c>
      <c r="AF10439" s="247">
        <v>7393</v>
      </c>
      <c r="AH10439" s="226" t="s">
        <v>33922</v>
      </c>
      <c r="AI10439" s="227">
        <v>74842</v>
      </c>
      <c r="AK10439" s="207" t="s">
        <v>24497</v>
      </c>
      <c r="AL10439" s="208">
        <v>19999.990000000002</v>
      </c>
      <c r="AM10439" s="93"/>
      <c r="AN10439" s="93"/>
      <c r="AO10439" s="93"/>
    </row>
    <row r="10440" spans="28:41" x14ac:dyDescent="0.55000000000000004">
      <c r="AB10440" s="276" t="s">
        <v>55508</v>
      </c>
      <c r="AC10440" s="277">
        <v>4675.2</v>
      </c>
      <c r="AE10440" s="246" t="s">
        <v>25181</v>
      </c>
      <c r="AF10440" s="247">
        <v>9309.0300000000007</v>
      </c>
      <c r="AH10440" s="226" t="s">
        <v>35361</v>
      </c>
      <c r="AI10440" s="227">
        <v>278596.14</v>
      </c>
      <c r="AK10440" s="207" t="s">
        <v>24498</v>
      </c>
      <c r="AL10440" s="208">
        <v>6123</v>
      </c>
      <c r="AM10440" s="93"/>
      <c r="AN10440" s="93"/>
      <c r="AO10440" s="93"/>
    </row>
    <row r="10441" spans="28:41" x14ac:dyDescent="0.55000000000000004">
      <c r="AB10441" s="276" t="s">
        <v>56665</v>
      </c>
      <c r="AC10441" s="277">
        <v>73035</v>
      </c>
      <c r="AE10441" s="246" t="s">
        <v>25182</v>
      </c>
      <c r="AF10441" s="247">
        <v>600.6</v>
      </c>
      <c r="AH10441" s="226" t="s">
        <v>47134</v>
      </c>
      <c r="AI10441" s="227">
        <v>9162.7199999999993</v>
      </c>
      <c r="AK10441" s="207" t="s">
        <v>24499</v>
      </c>
      <c r="AL10441" s="208">
        <v>150521.20000000001</v>
      </c>
      <c r="AM10441" s="93"/>
      <c r="AN10441" s="93"/>
      <c r="AO10441" s="93"/>
    </row>
    <row r="10442" spans="28:41" x14ac:dyDescent="0.55000000000000004">
      <c r="AB10442" s="276" t="s">
        <v>40678</v>
      </c>
      <c r="AC10442" s="277">
        <v>50330.11</v>
      </c>
      <c r="AE10442" s="246" t="s">
        <v>25183</v>
      </c>
      <c r="AF10442" s="247">
        <v>3525.32</v>
      </c>
      <c r="AH10442" s="226" t="s">
        <v>35362</v>
      </c>
      <c r="AI10442" s="227">
        <v>201283.14</v>
      </c>
      <c r="AK10442" s="207" t="s">
        <v>13930</v>
      </c>
      <c r="AL10442" s="208">
        <v>85115.1</v>
      </c>
      <c r="AM10442" s="93"/>
      <c r="AN10442" s="93"/>
      <c r="AO10442" s="93"/>
    </row>
    <row r="10443" spans="28:41" x14ac:dyDescent="0.55000000000000004">
      <c r="AB10443" s="276" t="s">
        <v>35802</v>
      </c>
      <c r="AC10443" s="277">
        <v>20517.64</v>
      </c>
      <c r="AE10443" s="246" t="s">
        <v>25184</v>
      </c>
      <c r="AF10443" s="247">
        <v>5824.68</v>
      </c>
      <c r="AH10443" s="226" t="s">
        <v>42787</v>
      </c>
      <c r="AI10443" s="227">
        <v>138712</v>
      </c>
      <c r="AK10443" s="207" t="s">
        <v>24500</v>
      </c>
      <c r="AL10443" s="208">
        <v>344741.58</v>
      </c>
      <c r="AM10443" s="93"/>
      <c r="AN10443" s="93"/>
      <c r="AO10443" s="93"/>
    </row>
    <row r="10444" spans="28:41" x14ac:dyDescent="0.55000000000000004">
      <c r="AB10444" s="276" t="s">
        <v>66749</v>
      </c>
      <c r="AC10444" s="277">
        <v>69802</v>
      </c>
      <c r="AE10444" s="246" t="s">
        <v>55305</v>
      </c>
      <c r="AF10444" s="247">
        <v>1500</v>
      </c>
      <c r="AH10444" s="226" t="s">
        <v>39357</v>
      </c>
      <c r="AI10444" s="227">
        <v>69312.33</v>
      </c>
      <c r="AK10444" s="207" t="s">
        <v>24501</v>
      </c>
      <c r="AL10444" s="208">
        <v>10774.88</v>
      </c>
      <c r="AM10444" s="93"/>
      <c r="AN10444" s="93"/>
      <c r="AO10444" s="93"/>
    </row>
    <row r="10445" spans="28:41" x14ac:dyDescent="0.55000000000000004">
      <c r="AB10445" s="276" t="s">
        <v>43095</v>
      </c>
      <c r="AC10445" s="277">
        <v>250</v>
      </c>
      <c r="AE10445" s="246" t="s">
        <v>56407</v>
      </c>
      <c r="AF10445" s="247">
        <v>26465.34</v>
      </c>
      <c r="AH10445" s="226" t="s">
        <v>36539</v>
      </c>
      <c r="AI10445" s="227">
        <v>148143.51999999999</v>
      </c>
      <c r="AK10445" s="207" t="s">
        <v>24502</v>
      </c>
      <c r="AL10445" s="208">
        <v>824.28</v>
      </c>
      <c r="AM10445" s="93"/>
      <c r="AN10445" s="93"/>
      <c r="AO10445" s="93"/>
    </row>
    <row r="10446" spans="28:41" x14ac:dyDescent="0.55000000000000004">
      <c r="AB10446" s="276" t="s">
        <v>54051</v>
      </c>
      <c r="AC10446" s="277">
        <v>54041.36</v>
      </c>
      <c r="AE10446" s="246" t="s">
        <v>48170</v>
      </c>
      <c r="AF10446" s="247">
        <v>47437.67</v>
      </c>
      <c r="AH10446" s="226" t="s">
        <v>35363</v>
      </c>
      <c r="AI10446" s="227">
        <v>83854.73</v>
      </c>
      <c r="AK10446" s="207" t="s">
        <v>24503</v>
      </c>
      <c r="AL10446" s="208">
        <v>3669.67</v>
      </c>
      <c r="AM10446" s="93"/>
      <c r="AN10446" s="93"/>
      <c r="AO10446" s="93"/>
    </row>
    <row r="10447" spans="28:41" x14ac:dyDescent="0.55000000000000004">
      <c r="AB10447" s="276" t="s">
        <v>39596</v>
      </c>
      <c r="AC10447" s="277">
        <v>36054.85</v>
      </c>
      <c r="AE10447" s="246" t="s">
        <v>36554</v>
      </c>
      <c r="AF10447" s="247">
        <v>31710</v>
      </c>
      <c r="AH10447" s="226" t="s">
        <v>39358</v>
      </c>
      <c r="AI10447" s="227">
        <v>546890.37</v>
      </c>
      <c r="AK10447" s="207" t="s">
        <v>24504</v>
      </c>
      <c r="AL10447" s="208">
        <v>22386</v>
      </c>
      <c r="AM10447" s="93"/>
      <c r="AN10447" s="93"/>
      <c r="AO10447" s="93"/>
    </row>
    <row r="10448" spans="28:41" x14ac:dyDescent="0.55000000000000004">
      <c r="AB10448" s="276" t="s">
        <v>36824</v>
      </c>
      <c r="AC10448" s="277">
        <v>79500.95</v>
      </c>
      <c r="AE10448" s="246" t="s">
        <v>40529</v>
      </c>
      <c r="AF10448" s="247">
        <v>17125</v>
      </c>
      <c r="AH10448" s="226" t="s">
        <v>36540</v>
      </c>
      <c r="AI10448" s="227">
        <v>71791.48</v>
      </c>
      <c r="AK10448" s="207" t="s">
        <v>24505</v>
      </c>
      <c r="AL10448" s="208">
        <v>116970</v>
      </c>
      <c r="AM10448" s="93"/>
      <c r="AN10448" s="93"/>
      <c r="AO10448" s="93"/>
    </row>
    <row r="10449" spans="28:41" x14ac:dyDescent="0.55000000000000004">
      <c r="AB10449" s="276" t="s">
        <v>36825</v>
      </c>
      <c r="AC10449" s="277">
        <v>6843.54</v>
      </c>
      <c r="AE10449" s="246" t="s">
        <v>36555</v>
      </c>
      <c r="AF10449" s="247">
        <v>9235.32</v>
      </c>
      <c r="AH10449" s="226" t="s">
        <v>45358</v>
      </c>
      <c r="AI10449" s="227">
        <v>900</v>
      </c>
      <c r="AK10449" s="207" t="s">
        <v>24506</v>
      </c>
      <c r="AL10449" s="208">
        <v>5992.5</v>
      </c>
      <c r="AM10449" s="93"/>
      <c r="AN10449" s="93"/>
      <c r="AO10449" s="93"/>
    </row>
    <row r="10450" spans="28:41" x14ac:dyDescent="0.55000000000000004">
      <c r="AB10450" s="276" t="s">
        <v>69044</v>
      </c>
      <c r="AC10450" s="277">
        <v>197282.93</v>
      </c>
      <c r="AE10450" s="246" t="s">
        <v>40530</v>
      </c>
      <c r="AF10450" s="247">
        <v>20561.13</v>
      </c>
      <c r="AH10450" s="226" t="s">
        <v>33923</v>
      </c>
      <c r="AI10450" s="227">
        <v>98746.78</v>
      </c>
      <c r="AK10450" s="207" t="s">
        <v>24507</v>
      </c>
      <c r="AL10450" s="208">
        <v>52609.8</v>
      </c>
      <c r="AM10450" s="93"/>
      <c r="AN10450" s="93"/>
      <c r="AO10450" s="93"/>
    </row>
    <row r="10451" spans="28:41" x14ac:dyDescent="0.55000000000000004">
      <c r="AB10451" s="276" t="s">
        <v>65038</v>
      </c>
      <c r="AC10451" s="277">
        <v>-1276.03</v>
      </c>
      <c r="AE10451" s="246" t="s">
        <v>40531</v>
      </c>
      <c r="AF10451" s="247">
        <v>5182.88</v>
      </c>
      <c r="AH10451" s="226" t="s">
        <v>42788</v>
      </c>
      <c r="AI10451" s="227">
        <v>223455.02</v>
      </c>
      <c r="AK10451" s="207" t="s">
        <v>24508</v>
      </c>
      <c r="AL10451" s="208">
        <v>2550</v>
      </c>
      <c r="AM10451" s="93"/>
      <c r="AN10451" s="93"/>
      <c r="AO10451" s="93"/>
    </row>
    <row r="10452" spans="28:41" x14ac:dyDescent="0.55000000000000004">
      <c r="AB10452" s="276" t="s">
        <v>57945</v>
      </c>
      <c r="AC10452" s="277">
        <v>70369.009999999995</v>
      </c>
      <c r="AE10452" s="246" t="s">
        <v>40532</v>
      </c>
      <c r="AF10452" s="247">
        <v>25090.27</v>
      </c>
      <c r="AH10452" s="226" t="s">
        <v>36541</v>
      </c>
      <c r="AI10452" s="227">
        <v>7725.73</v>
      </c>
      <c r="AK10452" s="207" t="s">
        <v>24509</v>
      </c>
      <c r="AL10452" s="208">
        <v>13626.45</v>
      </c>
      <c r="AM10452" s="93"/>
      <c r="AN10452" s="93"/>
      <c r="AO10452" s="93"/>
    </row>
    <row r="10453" spans="28:41" x14ac:dyDescent="0.55000000000000004">
      <c r="AB10453" s="276" t="s">
        <v>49239</v>
      </c>
      <c r="AC10453" s="277">
        <v>1403.3</v>
      </c>
      <c r="AE10453" s="246" t="s">
        <v>61114</v>
      </c>
      <c r="AF10453" s="247">
        <v>128</v>
      </c>
      <c r="AH10453" s="226" t="s">
        <v>33924</v>
      </c>
      <c r="AI10453" s="227">
        <v>141321.25</v>
      </c>
      <c r="AK10453" s="207" t="s">
        <v>24510</v>
      </c>
      <c r="AL10453" s="208">
        <v>48620.37</v>
      </c>
      <c r="AM10453" s="93"/>
      <c r="AN10453" s="93"/>
      <c r="AO10453" s="93"/>
    </row>
    <row r="10454" spans="28:41" x14ac:dyDescent="0.55000000000000004">
      <c r="AB10454" s="276" t="s">
        <v>54053</v>
      </c>
      <c r="AC10454" s="277">
        <v>74.260000000000005</v>
      </c>
      <c r="AE10454" s="246" t="s">
        <v>59759</v>
      </c>
      <c r="AF10454" s="247">
        <v>21858.6</v>
      </c>
      <c r="AH10454" s="226" t="s">
        <v>33925</v>
      </c>
      <c r="AI10454" s="227">
        <v>154537.67000000001</v>
      </c>
      <c r="AK10454" s="207" t="s">
        <v>24511</v>
      </c>
      <c r="AL10454" s="208">
        <v>6188</v>
      </c>
      <c r="AM10454" s="93"/>
      <c r="AN10454" s="93"/>
      <c r="AO10454" s="93"/>
    </row>
    <row r="10455" spans="28:41" x14ac:dyDescent="0.55000000000000004">
      <c r="AB10455" s="276" t="s">
        <v>65039</v>
      </c>
      <c r="AC10455" s="277">
        <v>-63.45</v>
      </c>
      <c r="AE10455" s="246" t="s">
        <v>59760</v>
      </c>
      <c r="AF10455" s="247">
        <v>66412.5</v>
      </c>
      <c r="AH10455" s="226" t="s">
        <v>33926</v>
      </c>
      <c r="AI10455" s="227">
        <v>433366.87</v>
      </c>
      <c r="AK10455" s="207" t="s">
        <v>24512</v>
      </c>
      <c r="AL10455" s="208">
        <v>88069.39</v>
      </c>
      <c r="AM10455" s="93"/>
      <c r="AN10455" s="93"/>
      <c r="AO10455" s="93"/>
    </row>
    <row r="10456" spans="28:41" x14ac:dyDescent="0.55000000000000004">
      <c r="AB10456" s="276" t="s">
        <v>56666</v>
      </c>
      <c r="AC10456" s="277">
        <v>53.32</v>
      </c>
      <c r="AE10456" s="246" t="s">
        <v>60663</v>
      </c>
      <c r="AF10456" s="247">
        <v>34650</v>
      </c>
      <c r="AH10456" s="226" t="s">
        <v>33927</v>
      </c>
      <c r="AI10456" s="227">
        <v>183931.56</v>
      </c>
      <c r="AK10456" s="207" t="s">
        <v>24513</v>
      </c>
      <c r="AL10456" s="208">
        <v>204045</v>
      </c>
      <c r="AM10456" s="93"/>
      <c r="AN10456" s="93"/>
      <c r="AO10456" s="93"/>
    </row>
    <row r="10457" spans="28:41" x14ac:dyDescent="0.55000000000000004">
      <c r="AB10457" s="276" t="s">
        <v>65041</v>
      </c>
      <c r="AC10457" s="277">
        <v>2.82</v>
      </c>
      <c r="AE10457" s="246" t="s">
        <v>62745</v>
      </c>
      <c r="AF10457" s="247">
        <v>12375</v>
      </c>
      <c r="AH10457" s="226" t="s">
        <v>36542</v>
      </c>
      <c r="AI10457" s="227">
        <v>1979603.43</v>
      </c>
      <c r="AK10457" s="207" t="s">
        <v>24514</v>
      </c>
      <c r="AL10457" s="208">
        <v>21246.17</v>
      </c>
      <c r="AM10457" s="93"/>
      <c r="AN10457" s="93"/>
      <c r="AO10457" s="93"/>
    </row>
    <row r="10458" spans="28:41" x14ac:dyDescent="0.55000000000000004">
      <c r="AB10458" s="276" t="s">
        <v>69045</v>
      </c>
      <c r="AC10458" s="277">
        <v>-24.19</v>
      </c>
      <c r="AE10458" s="246" t="s">
        <v>59761</v>
      </c>
      <c r="AF10458" s="247">
        <v>10524.5</v>
      </c>
      <c r="AH10458" s="226" t="s">
        <v>36543</v>
      </c>
      <c r="AI10458" s="227">
        <v>141477.76000000001</v>
      </c>
      <c r="AK10458" s="207" t="s">
        <v>24515</v>
      </c>
      <c r="AL10458" s="208">
        <v>60500</v>
      </c>
      <c r="AM10458" s="93"/>
      <c r="AN10458" s="93"/>
      <c r="AO10458" s="93"/>
    </row>
    <row r="10459" spans="28:41" x14ac:dyDescent="0.55000000000000004">
      <c r="AB10459" s="276" t="s">
        <v>65042</v>
      </c>
      <c r="AC10459" s="277">
        <v>1318.33</v>
      </c>
      <c r="AE10459" s="246" t="s">
        <v>59762</v>
      </c>
      <c r="AF10459" s="247">
        <v>22703.59</v>
      </c>
      <c r="AH10459" s="226" t="s">
        <v>35364</v>
      </c>
      <c r="AI10459" s="227">
        <v>391519.38</v>
      </c>
      <c r="AK10459" s="207" t="s">
        <v>24516</v>
      </c>
      <c r="AL10459" s="208">
        <v>57513.59</v>
      </c>
      <c r="AM10459" s="93"/>
      <c r="AN10459" s="93"/>
      <c r="AO10459" s="93"/>
    </row>
    <row r="10460" spans="28:41" x14ac:dyDescent="0.55000000000000004">
      <c r="AB10460" s="276" t="s">
        <v>58895</v>
      </c>
      <c r="AC10460" s="277">
        <v>18962.12</v>
      </c>
      <c r="AE10460" s="246" t="s">
        <v>59763</v>
      </c>
      <c r="AF10460" s="247">
        <v>4094.72</v>
      </c>
      <c r="AH10460" s="226" t="s">
        <v>36544</v>
      </c>
      <c r="AI10460" s="227">
        <v>109467.75</v>
      </c>
      <c r="AK10460" s="207" t="s">
        <v>24517</v>
      </c>
      <c r="AL10460" s="208">
        <v>495</v>
      </c>
      <c r="AM10460" s="93"/>
      <c r="AN10460" s="93"/>
      <c r="AO10460" s="93"/>
    </row>
    <row r="10461" spans="28:41" x14ac:dyDescent="0.55000000000000004">
      <c r="AB10461" s="276" t="s">
        <v>69046</v>
      </c>
      <c r="AC10461" s="277">
        <v>6008.06</v>
      </c>
      <c r="AE10461" s="246" t="s">
        <v>62746</v>
      </c>
      <c r="AF10461" s="247">
        <v>15415.64</v>
      </c>
      <c r="AH10461" s="226" t="s">
        <v>42789</v>
      </c>
      <c r="AI10461" s="227">
        <v>121695.09</v>
      </c>
      <c r="AK10461" s="207" t="s">
        <v>24518</v>
      </c>
      <c r="AL10461" s="208">
        <v>2550</v>
      </c>
      <c r="AM10461" s="93"/>
      <c r="AN10461" s="93"/>
      <c r="AO10461" s="93"/>
    </row>
    <row r="10462" spans="28:41" x14ac:dyDescent="0.55000000000000004">
      <c r="AB10462" s="276" t="s">
        <v>69047</v>
      </c>
      <c r="AC10462" s="277">
        <v>-2.78</v>
      </c>
      <c r="AE10462" s="246" t="s">
        <v>53231</v>
      </c>
      <c r="AF10462" s="247">
        <v>5145.22</v>
      </c>
      <c r="AH10462" s="226" t="s">
        <v>35365</v>
      </c>
      <c r="AI10462" s="227">
        <v>3084395.28</v>
      </c>
      <c r="AK10462" s="207" t="s">
        <v>24519</v>
      </c>
      <c r="AL10462" s="208">
        <v>620.85</v>
      </c>
      <c r="AM10462" s="93"/>
      <c r="AN10462" s="93"/>
      <c r="AO10462" s="93"/>
    </row>
    <row r="10463" spans="28:41" x14ac:dyDescent="0.55000000000000004">
      <c r="AB10463" s="276" t="s">
        <v>65043</v>
      </c>
      <c r="AC10463" s="277">
        <v>972.66</v>
      </c>
      <c r="AE10463" s="246" t="s">
        <v>25215</v>
      </c>
      <c r="AF10463" s="247">
        <v>21905.69</v>
      </c>
      <c r="AH10463" s="226" t="s">
        <v>39359</v>
      </c>
      <c r="AI10463" s="227">
        <v>404625.22</v>
      </c>
      <c r="AK10463" s="207" t="s">
        <v>24520</v>
      </c>
      <c r="AL10463" s="208">
        <v>4334.04</v>
      </c>
      <c r="AM10463" s="93"/>
      <c r="AN10463" s="93"/>
      <c r="AO10463" s="93"/>
    </row>
    <row r="10464" spans="28:41" x14ac:dyDescent="0.55000000000000004">
      <c r="AB10464" s="276" t="s">
        <v>65044</v>
      </c>
      <c r="AC10464" s="277">
        <v>18379.78</v>
      </c>
      <c r="AE10464" s="246" t="s">
        <v>25216</v>
      </c>
      <c r="AF10464" s="247">
        <v>1495.1</v>
      </c>
      <c r="AH10464" s="226" t="s">
        <v>53192</v>
      </c>
      <c r="AI10464" s="227">
        <v>1204358.8</v>
      </c>
      <c r="AK10464" s="207" t="s">
        <v>13931</v>
      </c>
      <c r="AL10464" s="208">
        <v>10004.77</v>
      </c>
      <c r="AM10464" s="93"/>
      <c r="AN10464" s="93"/>
      <c r="AO10464" s="93"/>
    </row>
    <row r="10465" spans="28:41" x14ac:dyDescent="0.55000000000000004">
      <c r="AB10465" s="276" t="s">
        <v>69048</v>
      </c>
      <c r="AC10465" s="277">
        <v>1470</v>
      </c>
      <c r="AE10465" s="246" t="s">
        <v>53232</v>
      </c>
      <c r="AF10465" s="247">
        <v>-672.98</v>
      </c>
      <c r="AH10465" s="226" t="s">
        <v>39360</v>
      </c>
      <c r="AI10465" s="227">
        <v>31228.35</v>
      </c>
      <c r="AK10465" s="207" t="s">
        <v>24521</v>
      </c>
      <c r="AL10465" s="208">
        <v>987.63</v>
      </c>
      <c r="AM10465" s="93"/>
      <c r="AN10465" s="93"/>
      <c r="AO10465" s="93"/>
    </row>
    <row r="10466" spans="28:41" x14ac:dyDescent="0.55000000000000004">
      <c r="AB10466" s="276" t="s">
        <v>70846</v>
      </c>
      <c r="AC10466" s="277">
        <v>71.739999999999995</v>
      </c>
      <c r="AE10466" s="246" t="s">
        <v>57694</v>
      </c>
      <c r="AF10466" s="247">
        <v>1967.04</v>
      </c>
      <c r="AH10466" s="226" t="s">
        <v>53193</v>
      </c>
      <c r="AI10466" s="227">
        <v>4605.46</v>
      </c>
      <c r="AK10466" s="207" t="s">
        <v>13932</v>
      </c>
      <c r="AL10466" s="208">
        <v>29011.65</v>
      </c>
      <c r="AM10466" s="93"/>
      <c r="AN10466" s="93"/>
      <c r="AO10466" s="93"/>
    </row>
    <row r="10467" spans="28:41" x14ac:dyDescent="0.55000000000000004">
      <c r="AB10467" s="276" t="s">
        <v>69049</v>
      </c>
      <c r="AC10467" s="277">
        <v>117.95</v>
      </c>
      <c r="AE10467" s="246" t="s">
        <v>57695</v>
      </c>
      <c r="AF10467" s="247">
        <v>8617.3799999999992</v>
      </c>
      <c r="AH10467" s="226" t="s">
        <v>53194</v>
      </c>
      <c r="AI10467" s="227">
        <v>352.32</v>
      </c>
      <c r="AK10467" s="207" t="s">
        <v>24522</v>
      </c>
      <c r="AL10467" s="208">
        <v>149.07</v>
      </c>
      <c r="AM10467" s="93"/>
      <c r="AN10467" s="93"/>
      <c r="AO10467" s="93"/>
    </row>
    <row r="10468" spans="28:41" x14ac:dyDescent="0.55000000000000004">
      <c r="AB10468" s="276" t="s">
        <v>69050</v>
      </c>
      <c r="AC10468" s="277">
        <v>367.8</v>
      </c>
      <c r="AE10468" s="246" t="s">
        <v>33949</v>
      </c>
      <c r="AF10468" s="247">
        <v>6375</v>
      </c>
      <c r="AH10468" s="226" t="s">
        <v>53195</v>
      </c>
      <c r="AI10468" s="227">
        <v>1109.92</v>
      </c>
      <c r="AK10468" s="207" t="s">
        <v>24523</v>
      </c>
      <c r="AL10468" s="208">
        <v>4606.67</v>
      </c>
      <c r="AM10468" s="93"/>
      <c r="AN10468" s="93"/>
      <c r="AO10468" s="93"/>
    </row>
    <row r="10469" spans="28:41" x14ac:dyDescent="0.55000000000000004">
      <c r="AB10469" s="276" t="s">
        <v>69051</v>
      </c>
      <c r="AC10469" s="277">
        <v>4545</v>
      </c>
      <c r="AE10469" s="246" t="s">
        <v>56408</v>
      </c>
      <c r="AF10469" s="247">
        <v>29137.71</v>
      </c>
      <c r="AH10469" s="226" t="s">
        <v>53196</v>
      </c>
      <c r="AI10469" s="227">
        <v>104.91</v>
      </c>
      <c r="AK10469" s="207" t="s">
        <v>24524</v>
      </c>
      <c r="AL10469" s="208">
        <v>10000</v>
      </c>
      <c r="AM10469" s="93"/>
      <c r="AN10469" s="93"/>
      <c r="AO10469" s="93"/>
    </row>
    <row r="10470" spans="28:41" x14ac:dyDescent="0.55000000000000004">
      <c r="AB10470" s="276" t="s">
        <v>65045</v>
      </c>
      <c r="AC10470" s="277">
        <v>107.29</v>
      </c>
      <c r="AE10470" s="246" t="s">
        <v>57696</v>
      </c>
      <c r="AF10470" s="247">
        <v>45.29</v>
      </c>
      <c r="AH10470" s="226" t="s">
        <v>47135</v>
      </c>
      <c r="AI10470" s="227">
        <v>2775.5</v>
      </c>
      <c r="AK10470" s="207" t="s">
        <v>24525</v>
      </c>
      <c r="AL10470" s="208">
        <v>14239.54</v>
      </c>
      <c r="AM10470" s="93"/>
      <c r="AN10470" s="93"/>
      <c r="AO10470" s="93"/>
    </row>
    <row r="10471" spans="28:41" x14ac:dyDescent="0.55000000000000004">
      <c r="AB10471" s="276" t="s">
        <v>69052</v>
      </c>
      <c r="AC10471" s="277">
        <v>-15.76</v>
      </c>
      <c r="AE10471" s="246" t="s">
        <v>57697</v>
      </c>
      <c r="AF10471" s="247">
        <v>5955.7</v>
      </c>
      <c r="AH10471" s="226" t="s">
        <v>50241</v>
      </c>
      <c r="AI10471" s="227">
        <v>33.869999999999997</v>
      </c>
      <c r="AK10471" s="207" t="s">
        <v>13935</v>
      </c>
      <c r="AL10471" s="208">
        <v>42350.79</v>
      </c>
      <c r="AM10471" s="93"/>
      <c r="AN10471" s="93"/>
      <c r="AO10471" s="93"/>
    </row>
    <row r="10472" spans="28:41" x14ac:dyDescent="0.55000000000000004">
      <c r="AB10472" s="276" t="s">
        <v>70847</v>
      </c>
      <c r="AC10472" s="277">
        <v>515.97</v>
      </c>
      <c r="AE10472" s="246" t="s">
        <v>57698</v>
      </c>
      <c r="AF10472" s="247">
        <v>702</v>
      </c>
      <c r="AH10472" s="226" t="s">
        <v>53197</v>
      </c>
      <c r="AI10472" s="227">
        <v>659.66</v>
      </c>
      <c r="AK10472" s="207" t="s">
        <v>13936</v>
      </c>
      <c r="AL10472" s="208">
        <v>53839.07</v>
      </c>
      <c r="AM10472" s="93"/>
      <c r="AN10472" s="93"/>
      <c r="AO10472" s="93"/>
    </row>
    <row r="10473" spans="28:41" x14ac:dyDescent="0.55000000000000004">
      <c r="AB10473" s="276" t="s">
        <v>69901</v>
      </c>
      <c r="AC10473" s="277">
        <v>9750</v>
      </c>
      <c r="AE10473" s="246" t="s">
        <v>33950</v>
      </c>
      <c r="AF10473" s="247">
        <v>14499.99</v>
      </c>
      <c r="AH10473" s="226" t="s">
        <v>48149</v>
      </c>
      <c r="AI10473" s="227">
        <v>1299.17</v>
      </c>
      <c r="AK10473" s="207" t="s">
        <v>13937</v>
      </c>
      <c r="AL10473" s="208">
        <v>18792.07</v>
      </c>
      <c r="AM10473" s="93"/>
      <c r="AN10473" s="93"/>
      <c r="AO10473" s="93"/>
    </row>
    <row r="10474" spans="28:41" x14ac:dyDescent="0.55000000000000004">
      <c r="AB10474" s="276" t="s">
        <v>62492</v>
      </c>
      <c r="AC10474" s="277">
        <v>1800</v>
      </c>
      <c r="AE10474" s="246" t="s">
        <v>53237</v>
      </c>
      <c r="AF10474" s="247">
        <v>151.19999999999999</v>
      </c>
      <c r="AH10474" s="226" t="s">
        <v>53198</v>
      </c>
      <c r="AI10474" s="227">
        <v>1492.74</v>
      </c>
      <c r="AK10474" s="207" t="s">
        <v>24526</v>
      </c>
      <c r="AL10474" s="208">
        <v>109789.75</v>
      </c>
      <c r="AM10474" s="93"/>
      <c r="AN10474" s="93"/>
      <c r="AO10474" s="93"/>
    </row>
    <row r="10475" spans="28:41" x14ac:dyDescent="0.55000000000000004">
      <c r="AB10475" s="276" t="s">
        <v>35806</v>
      </c>
      <c r="AC10475" s="277">
        <v>19034.68</v>
      </c>
      <c r="AE10475" s="246" t="s">
        <v>45395</v>
      </c>
      <c r="AF10475" s="247">
        <v>22350</v>
      </c>
      <c r="AH10475" s="226" t="s">
        <v>47136</v>
      </c>
      <c r="AI10475" s="227">
        <v>4000</v>
      </c>
      <c r="AK10475" s="207" t="s">
        <v>24527</v>
      </c>
      <c r="AL10475" s="208">
        <v>5595.14</v>
      </c>
      <c r="AM10475" s="93"/>
      <c r="AN10475" s="93"/>
      <c r="AO10475" s="93"/>
    </row>
    <row r="10476" spans="28:41" x14ac:dyDescent="0.55000000000000004">
      <c r="AB10476" s="276" t="s">
        <v>35807</v>
      </c>
      <c r="AC10476" s="277">
        <v>1326.71</v>
      </c>
      <c r="AE10476" s="246" t="s">
        <v>57699</v>
      </c>
      <c r="AF10476" s="247">
        <v>3300</v>
      </c>
      <c r="AH10476" s="226" t="s">
        <v>53199</v>
      </c>
      <c r="AI10476" s="227">
        <v>18093.009999999998</v>
      </c>
      <c r="AK10476" s="207" t="s">
        <v>24528</v>
      </c>
      <c r="AL10476" s="208">
        <v>4325.3</v>
      </c>
      <c r="AM10476" s="93"/>
      <c r="AN10476" s="93"/>
      <c r="AO10476" s="93"/>
    </row>
    <row r="10477" spans="28:41" x14ac:dyDescent="0.55000000000000004">
      <c r="AB10477" s="276" t="s">
        <v>35808</v>
      </c>
      <c r="AC10477" s="277">
        <v>2047.36</v>
      </c>
      <c r="AE10477" s="246" t="s">
        <v>59170</v>
      </c>
      <c r="AF10477" s="247">
        <v>87000</v>
      </c>
      <c r="AH10477" s="226" t="s">
        <v>47137</v>
      </c>
      <c r="AI10477" s="227">
        <v>1690.1</v>
      </c>
      <c r="AK10477" s="207" t="s">
        <v>24529</v>
      </c>
      <c r="AL10477" s="208">
        <v>19999.990000000002</v>
      </c>
      <c r="AM10477" s="93"/>
      <c r="AN10477" s="93"/>
      <c r="AO10477" s="93"/>
    </row>
    <row r="10478" spans="28:41" x14ac:dyDescent="0.55000000000000004">
      <c r="AB10478" s="276" t="s">
        <v>61629</v>
      </c>
      <c r="AC10478" s="277">
        <v>2.74</v>
      </c>
      <c r="AE10478" s="246" t="s">
        <v>33957</v>
      </c>
      <c r="AF10478" s="247">
        <v>8728.85</v>
      </c>
      <c r="AH10478" s="226" t="s">
        <v>53200</v>
      </c>
      <c r="AI10478" s="227">
        <v>4360.42</v>
      </c>
      <c r="AK10478" s="207" t="s">
        <v>24530</v>
      </c>
      <c r="AL10478" s="208">
        <v>6123</v>
      </c>
      <c r="AM10478" s="93"/>
      <c r="AN10478" s="93"/>
      <c r="AO10478" s="93"/>
    </row>
    <row r="10479" spans="28:41" x14ac:dyDescent="0.55000000000000004">
      <c r="AB10479" s="276" t="s">
        <v>36830</v>
      </c>
      <c r="AC10479" s="277">
        <v>16878.41</v>
      </c>
      <c r="AE10479" s="246" t="s">
        <v>40534</v>
      </c>
      <c r="AF10479" s="247">
        <v>25970.39</v>
      </c>
      <c r="AH10479" s="226" t="s">
        <v>53201</v>
      </c>
      <c r="AI10479" s="227">
        <v>41425.68</v>
      </c>
      <c r="AK10479" s="207" t="s">
        <v>24531</v>
      </c>
      <c r="AL10479" s="208">
        <v>281027.57</v>
      </c>
      <c r="AM10479" s="93"/>
      <c r="AN10479" s="93"/>
      <c r="AO10479" s="93"/>
    </row>
    <row r="10480" spans="28:41" x14ac:dyDescent="0.55000000000000004">
      <c r="AB10480" s="276" t="s">
        <v>69053</v>
      </c>
      <c r="AC10480" s="277">
        <v>891</v>
      </c>
      <c r="AE10480" s="246" t="s">
        <v>36557</v>
      </c>
      <c r="AF10480" s="247">
        <v>282870.03000000003</v>
      </c>
      <c r="AH10480" s="226" t="s">
        <v>48150</v>
      </c>
      <c r="AI10480" s="227">
        <v>512.41</v>
      </c>
      <c r="AK10480" s="207" t="s">
        <v>24532</v>
      </c>
      <c r="AL10480" s="208">
        <v>7917.73</v>
      </c>
      <c r="AM10480" s="93"/>
      <c r="AN10480" s="93"/>
      <c r="AO10480" s="93"/>
    </row>
    <row r="10481" spans="28:41" x14ac:dyDescent="0.55000000000000004">
      <c r="AB10481" s="276" t="s">
        <v>36831</v>
      </c>
      <c r="AC10481" s="277">
        <v>1359.36</v>
      </c>
      <c r="AE10481" s="246" t="s">
        <v>35396</v>
      </c>
      <c r="AF10481" s="247">
        <v>51148.89</v>
      </c>
      <c r="AH10481" s="226" t="s">
        <v>45359</v>
      </c>
      <c r="AI10481" s="227">
        <v>968559.68</v>
      </c>
      <c r="AK10481" s="207" t="s">
        <v>13938</v>
      </c>
      <c r="AL10481" s="208">
        <v>119154.67</v>
      </c>
      <c r="AM10481" s="93"/>
      <c r="AN10481" s="93"/>
      <c r="AO10481" s="93"/>
    </row>
    <row r="10482" spans="28:41" x14ac:dyDescent="0.55000000000000004">
      <c r="AB10482" s="276" t="s">
        <v>36832</v>
      </c>
      <c r="AC10482" s="277">
        <v>4445.91</v>
      </c>
      <c r="AE10482" s="246" t="s">
        <v>49075</v>
      </c>
      <c r="AF10482" s="247">
        <v>29272.01</v>
      </c>
      <c r="AH10482" s="226" t="s">
        <v>45360</v>
      </c>
      <c r="AI10482" s="227">
        <v>73406.320000000007</v>
      </c>
      <c r="AK10482" s="207" t="s">
        <v>24533</v>
      </c>
      <c r="AL10482" s="208">
        <v>2203.31</v>
      </c>
      <c r="AM10482" s="93"/>
      <c r="AN10482" s="93"/>
      <c r="AO10482" s="93"/>
    </row>
    <row r="10483" spans="28:41" x14ac:dyDescent="0.55000000000000004">
      <c r="AB10483" s="276" t="s">
        <v>39598</v>
      </c>
      <c r="AC10483" s="277">
        <v>1662.54</v>
      </c>
      <c r="AE10483" s="246" t="s">
        <v>53238</v>
      </c>
      <c r="AF10483" s="247">
        <v>193136.62</v>
      </c>
      <c r="AH10483" s="226" t="s">
        <v>45361</v>
      </c>
      <c r="AI10483" s="227">
        <v>158598.87</v>
      </c>
      <c r="AK10483" s="207" t="s">
        <v>24534</v>
      </c>
      <c r="AL10483" s="208">
        <v>28820.34</v>
      </c>
      <c r="AM10483" s="93"/>
      <c r="AN10483" s="93"/>
      <c r="AO10483" s="93"/>
    </row>
    <row r="10484" spans="28:41" x14ac:dyDescent="0.55000000000000004">
      <c r="AB10484" s="276" t="s">
        <v>66750</v>
      </c>
      <c r="AC10484" s="277">
        <v>3450</v>
      </c>
      <c r="AE10484" s="246" t="s">
        <v>35397</v>
      </c>
      <c r="AF10484" s="247">
        <v>337690.42</v>
      </c>
      <c r="AH10484" s="226" t="s">
        <v>45362</v>
      </c>
      <c r="AI10484" s="227">
        <v>12132.85</v>
      </c>
      <c r="AK10484" s="207" t="s">
        <v>24535</v>
      </c>
      <c r="AL10484" s="208">
        <v>66137.240000000005</v>
      </c>
      <c r="AM10484" s="93"/>
      <c r="AN10484" s="93"/>
      <c r="AO10484" s="93"/>
    </row>
    <row r="10485" spans="28:41" x14ac:dyDescent="0.55000000000000004">
      <c r="AB10485" s="276" t="s">
        <v>65049</v>
      </c>
      <c r="AC10485" s="277">
        <v>7085.56</v>
      </c>
      <c r="AE10485" s="246" t="s">
        <v>53239</v>
      </c>
      <c r="AF10485" s="247">
        <v>896.13</v>
      </c>
      <c r="AH10485" s="226" t="s">
        <v>24896</v>
      </c>
      <c r="AI10485" s="227">
        <v>19940.060000000001</v>
      </c>
      <c r="AK10485" s="207" t="s">
        <v>13939</v>
      </c>
      <c r="AL10485" s="208">
        <v>516501.31</v>
      </c>
      <c r="AM10485" s="93"/>
      <c r="AN10485" s="93"/>
      <c r="AO10485" s="93"/>
    </row>
    <row r="10486" spans="28:41" x14ac:dyDescent="0.55000000000000004">
      <c r="AB10486" s="276" t="s">
        <v>56674</v>
      </c>
      <c r="AC10486" s="277">
        <v>235616.34</v>
      </c>
      <c r="AE10486" s="246" t="s">
        <v>53240</v>
      </c>
      <c r="AF10486" s="247">
        <v>64799.02</v>
      </c>
      <c r="AH10486" s="226" t="s">
        <v>49059</v>
      </c>
      <c r="AI10486" s="227">
        <v>7621</v>
      </c>
      <c r="AK10486" s="207" t="s">
        <v>24536</v>
      </c>
      <c r="AL10486" s="208">
        <v>38716.480000000003</v>
      </c>
      <c r="AM10486" s="93"/>
      <c r="AN10486" s="93"/>
      <c r="AO10486" s="93"/>
    </row>
    <row r="10487" spans="28:41" x14ac:dyDescent="0.55000000000000004">
      <c r="AB10487" s="276" t="s">
        <v>39600</v>
      </c>
      <c r="AC10487" s="277">
        <v>136020</v>
      </c>
      <c r="AE10487" s="246" t="s">
        <v>61532</v>
      </c>
      <c r="AF10487" s="247">
        <v>72.459999999999994</v>
      </c>
      <c r="AH10487" s="226" t="s">
        <v>49060</v>
      </c>
      <c r="AI10487" s="227">
        <v>26293.63</v>
      </c>
      <c r="AK10487" s="207" t="s">
        <v>24537</v>
      </c>
      <c r="AL10487" s="208">
        <v>1173.49</v>
      </c>
      <c r="AM10487" s="93"/>
      <c r="AN10487" s="93"/>
      <c r="AO10487" s="93"/>
    </row>
    <row r="10488" spans="28:41" x14ac:dyDescent="0.55000000000000004">
      <c r="AB10488" s="276" t="s">
        <v>69054</v>
      </c>
      <c r="AC10488" s="277">
        <v>79509</v>
      </c>
      <c r="AE10488" s="246" t="s">
        <v>40535</v>
      </c>
      <c r="AF10488" s="247">
        <v>247026.83</v>
      </c>
      <c r="AH10488" s="226" t="s">
        <v>50242</v>
      </c>
      <c r="AI10488" s="227">
        <v>1122.4100000000001</v>
      </c>
      <c r="AK10488" s="207" t="s">
        <v>24538</v>
      </c>
      <c r="AL10488" s="208">
        <v>1500</v>
      </c>
      <c r="AM10488" s="93"/>
      <c r="AN10488" s="93"/>
      <c r="AO10488" s="93"/>
    </row>
    <row r="10489" spans="28:41" x14ac:dyDescent="0.55000000000000004">
      <c r="AB10489" s="276" t="s">
        <v>35811</v>
      </c>
      <c r="AC10489" s="277">
        <v>191569.13</v>
      </c>
      <c r="AE10489" s="246" t="s">
        <v>36558</v>
      </c>
      <c r="AF10489" s="247">
        <v>200569.37</v>
      </c>
      <c r="AH10489" s="226" t="s">
        <v>50243</v>
      </c>
      <c r="AI10489" s="227">
        <v>104.96</v>
      </c>
      <c r="AK10489" s="207" t="s">
        <v>24539</v>
      </c>
      <c r="AL10489" s="208">
        <v>385</v>
      </c>
      <c r="AM10489" s="93"/>
      <c r="AN10489" s="93"/>
      <c r="AO10489" s="93"/>
    </row>
    <row r="10490" spans="28:41" x14ac:dyDescent="0.55000000000000004">
      <c r="AB10490" s="276" t="s">
        <v>70848</v>
      </c>
      <c r="AC10490" s="277">
        <v>18864.63</v>
      </c>
      <c r="AE10490" s="246" t="s">
        <v>45396</v>
      </c>
      <c r="AF10490" s="247">
        <v>-14686.55</v>
      </c>
      <c r="AH10490" s="226" t="s">
        <v>49061</v>
      </c>
      <c r="AI10490" s="227">
        <v>12208</v>
      </c>
      <c r="AK10490" s="207" t="s">
        <v>24540</v>
      </c>
      <c r="AL10490" s="208">
        <v>39.590000000000003</v>
      </c>
      <c r="AM10490" s="93"/>
      <c r="AN10490" s="93"/>
      <c r="AO10490" s="93"/>
    </row>
    <row r="10491" spans="28:41" x14ac:dyDescent="0.55000000000000004">
      <c r="AB10491" s="276" t="s">
        <v>39601</v>
      </c>
      <c r="AC10491" s="277">
        <v>1260</v>
      </c>
      <c r="AE10491" s="246" t="s">
        <v>49076</v>
      </c>
      <c r="AF10491" s="247">
        <v>45998.1</v>
      </c>
      <c r="AH10491" s="226" t="s">
        <v>50244</v>
      </c>
      <c r="AI10491" s="227">
        <v>976.99</v>
      </c>
      <c r="AK10491" s="207" t="s">
        <v>24541</v>
      </c>
      <c r="AL10491" s="208">
        <v>76.41</v>
      </c>
      <c r="AM10491" s="93"/>
      <c r="AN10491" s="93"/>
      <c r="AO10491" s="93"/>
    </row>
    <row r="10492" spans="28:41" x14ac:dyDescent="0.55000000000000004">
      <c r="AB10492" s="276" t="s">
        <v>43100</v>
      </c>
      <c r="AC10492" s="277">
        <v>700</v>
      </c>
      <c r="AE10492" s="246" t="s">
        <v>64702</v>
      </c>
      <c r="AF10492" s="247">
        <v>-3.5</v>
      </c>
      <c r="AH10492" s="226" t="s">
        <v>35366</v>
      </c>
      <c r="AI10492" s="227">
        <v>339044.73</v>
      </c>
      <c r="AK10492" s="207" t="s">
        <v>24542</v>
      </c>
      <c r="AL10492" s="208">
        <v>2203</v>
      </c>
      <c r="AM10492" s="93"/>
      <c r="AN10492" s="93"/>
      <c r="AO10492" s="93"/>
    </row>
    <row r="10493" spans="28:41" x14ac:dyDescent="0.55000000000000004">
      <c r="AB10493" s="276" t="s">
        <v>36837</v>
      </c>
      <c r="AC10493" s="277">
        <v>749.25</v>
      </c>
      <c r="AE10493" s="246" t="s">
        <v>55306</v>
      </c>
      <c r="AF10493" s="247">
        <v>-0.28000000000000003</v>
      </c>
      <c r="AH10493" s="226" t="s">
        <v>48151</v>
      </c>
      <c r="AI10493" s="227">
        <v>34499.96</v>
      </c>
      <c r="AK10493" s="207" t="s">
        <v>24543</v>
      </c>
      <c r="AL10493" s="208">
        <v>193</v>
      </c>
      <c r="AM10493" s="93"/>
      <c r="AN10493" s="93"/>
      <c r="AO10493" s="93"/>
    </row>
    <row r="10494" spans="28:41" x14ac:dyDescent="0.55000000000000004">
      <c r="AB10494" s="276" t="s">
        <v>35812</v>
      </c>
      <c r="AC10494" s="277">
        <v>48184.35</v>
      </c>
      <c r="AE10494" s="246" t="s">
        <v>58622</v>
      </c>
      <c r="AF10494" s="247">
        <v>19.47</v>
      </c>
      <c r="AH10494" s="226" t="s">
        <v>47138</v>
      </c>
      <c r="AI10494" s="227">
        <v>28575.55</v>
      </c>
      <c r="AK10494" s="207" t="s">
        <v>24544</v>
      </c>
      <c r="AL10494" s="208">
        <v>150.65</v>
      </c>
      <c r="AM10494" s="93"/>
      <c r="AN10494" s="93"/>
      <c r="AO10494" s="93"/>
    </row>
    <row r="10495" spans="28:41" x14ac:dyDescent="0.55000000000000004">
      <c r="AB10495" s="276" t="s">
        <v>35813</v>
      </c>
      <c r="AC10495" s="277">
        <v>182102.57</v>
      </c>
      <c r="AE10495" s="246" t="s">
        <v>53243</v>
      </c>
      <c r="AF10495" s="247">
        <v>3.5</v>
      </c>
      <c r="AH10495" s="226" t="s">
        <v>35367</v>
      </c>
      <c r="AI10495" s="227">
        <v>30276.080000000002</v>
      </c>
      <c r="AK10495" s="207" t="s">
        <v>24545</v>
      </c>
      <c r="AL10495" s="208">
        <v>70.349999999999994</v>
      </c>
      <c r="AM10495" s="93"/>
      <c r="AN10495" s="93"/>
      <c r="AO10495" s="93"/>
    </row>
    <row r="10496" spans="28:41" x14ac:dyDescent="0.55000000000000004">
      <c r="AB10496" s="276" t="s">
        <v>35814</v>
      </c>
      <c r="AC10496" s="277">
        <v>105081.36</v>
      </c>
      <c r="AE10496" s="246" t="s">
        <v>64703</v>
      </c>
      <c r="AF10496" s="247">
        <v>-227.55</v>
      </c>
      <c r="AH10496" s="226" t="s">
        <v>35368</v>
      </c>
      <c r="AI10496" s="227">
        <v>4266.13</v>
      </c>
      <c r="AK10496" s="207" t="s">
        <v>24546</v>
      </c>
      <c r="AL10496" s="208">
        <v>8164.19</v>
      </c>
      <c r="AM10496" s="93"/>
      <c r="AN10496" s="93"/>
      <c r="AO10496" s="93"/>
    </row>
    <row r="10497" spans="28:41" x14ac:dyDescent="0.55000000000000004">
      <c r="AB10497" s="276" t="s">
        <v>69055</v>
      </c>
      <c r="AC10497" s="277">
        <v>885</v>
      </c>
      <c r="AE10497" s="246" t="s">
        <v>57700</v>
      </c>
      <c r="AF10497" s="247">
        <v>2000</v>
      </c>
      <c r="AH10497" s="226" t="s">
        <v>45363</v>
      </c>
      <c r="AI10497" s="227">
        <v>4346.37</v>
      </c>
      <c r="AK10497" s="207" t="s">
        <v>24547</v>
      </c>
      <c r="AL10497" s="208">
        <v>4550</v>
      </c>
      <c r="AM10497" s="93"/>
      <c r="AN10497" s="93"/>
      <c r="AO10497" s="93"/>
    </row>
    <row r="10498" spans="28:41" x14ac:dyDescent="0.55000000000000004">
      <c r="AB10498" s="276" t="s">
        <v>40685</v>
      </c>
      <c r="AC10498" s="277">
        <v>45600</v>
      </c>
      <c r="AE10498" s="246" t="s">
        <v>53244</v>
      </c>
      <c r="AF10498" s="247">
        <v>7000</v>
      </c>
      <c r="AH10498" s="226" t="s">
        <v>35369</v>
      </c>
      <c r="AI10498" s="227">
        <v>1798.01</v>
      </c>
      <c r="AK10498" s="207" t="s">
        <v>24548</v>
      </c>
      <c r="AL10498" s="208">
        <v>348.08</v>
      </c>
      <c r="AM10498" s="93"/>
      <c r="AN10498" s="93"/>
      <c r="AO10498" s="93"/>
    </row>
    <row r="10499" spans="28:41" x14ac:dyDescent="0.55000000000000004">
      <c r="AB10499" s="276" t="s">
        <v>55517</v>
      </c>
      <c r="AC10499" s="277">
        <v>31399.7</v>
      </c>
      <c r="AE10499" s="246" t="s">
        <v>53246</v>
      </c>
      <c r="AF10499" s="247">
        <v>688.5</v>
      </c>
      <c r="AH10499" s="226" t="s">
        <v>53202</v>
      </c>
      <c r="AI10499" s="227">
        <v>66500</v>
      </c>
      <c r="AK10499" s="207" t="s">
        <v>24549</v>
      </c>
      <c r="AL10499" s="208">
        <v>420</v>
      </c>
      <c r="AM10499" s="93"/>
      <c r="AN10499" s="93"/>
      <c r="AO10499" s="93"/>
    </row>
    <row r="10500" spans="28:41" x14ac:dyDescent="0.55000000000000004">
      <c r="AB10500" s="276" t="s">
        <v>69056</v>
      </c>
      <c r="AC10500" s="277">
        <v>2500</v>
      </c>
      <c r="AE10500" s="246" t="s">
        <v>56409</v>
      </c>
      <c r="AF10500" s="247">
        <v>218.04</v>
      </c>
      <c r="AH10500" s="226" t="s">
        <v>36548</v>
      </c>
      <c r="AI10500" s="227">
        <v>13809.95</v>
      </c>
      <c r="AK10500" s="207" t="s">
        <v>24550</v>
      </c>
      <c r="AL10500" s="208">
        <v>1356.73</v>
      </c>
      <c r="AM10500" s="93"/>
      <c r="AN10500" s="93"/>
      <c r="AO10500" s="93"/>
    </row>
    <row r="10501" spans="28:41" x14ac:dyDescent="0.55000000000000004">
      <c r="AB10501" s="276" t="s">
        <v>69057</v>
      </c>
      <c r="AC10501" s="277">
        <v>1407</v>
      </c>
      <c r="AE10501" s="246" t="s">
        <v>64704</v>
      </c>
      <c r="AF10501" s="247">
        <v>-36.43</v>
      </c>
      <c r="AH10501" s="226" t="s">
        <v>24899</v>
      </c>
      <c r="AI10501" s="227">
        <v>158446.24</v>
      </c>
      <c r="AK10501" s="207" t="s">
        <v>24551</v>
      </c>
      <c r="AL10501" s="208">
        <v>1150</v>
      </c>
      <c r="AM10501" s="93"/>
      <c r="AN10501" s="93"/>
      <c r="AO10501" s="93"/>
    </row>
    <row r="10502" spans="28:41" x14ac:dyDescent="0.55000000000000004">
      <c r="AB10502" s="276" t="s">
        <v>39606</v>
      </c>
      <c r="AC10502" s="277">
        <v>190.05</v>
      </c>
      <c r="AE10502" s="246" t="s">
        <v>53251</v>
      </c>
      <c r="AF10502" s="247">
        <v>15693.5</v>
      </c>
      <c r="AH10502" s="226" t="s">
        <v>47139</v>
      </c>
      <c r="AI10502" s="227">
        <v>32225.34</v>
      </c>
      <c r="AK10502" s="207" t="s">
        <v>24552</v>
      </c>
      <c r="AL10502" s="208">
        <v>1888.07</v>
      </c>
      <c r="AM10502" s="93"/>
      <c r="AN10502" s="93"/>
      <c r="AO10502" s="93"/>
    </row>
    <row r="10503" spans="28:41" x14ac:dyDescent="0.55000000000000004">
      <c r="AB10503" s="276" t="s">
        <v>69058</v>
      </c>
      <c r="AC10503" s="277">
        <v>573.5</v>
      </c>
      <c r="AE10503" s="246" t="s">
        <v>53253</v>
      </c>
      <c r="AF10503" s="247">
        <v>343080.85</v>
      </c>
      <c r="AH10503" s="226" t="s">
        <v>48152</v>
      </c>
      <c r="AI10503" s="227">
        <v>5200</v>
      </c>
      <c r="AK10503" s="207" t="s">
        <v>24553</v>
      </c>
      <c r="AL10503" s="208">
        <v>2357.9299999999998</v>
      </c>
      <c r="AM10503" s="93"/>
      <c r="AN10503" s="93"/>
      <c r="AO10503" s="93"/>
    </row>
    <row r="10504" spans="28:41" x14ac:dyDescent="0.55000000000000004">
      <c r="AB10504" s="276" t="s">
        <v>36840</v>
      </c>
      <c r="AC10504" s="277">
        <v>5845.72</v>
      </c>
      <c r="AE10504" s="246" t="s">
        <v>64705</v>
      </c>
      <c r="AF10504" s="247">
        <v>38779</v>
      </c>
      <c r="AH10504" s="226" t="s">
        <v>48153</v>
      </c>
      <c r="AI10504" s="227">
        <v>12000</v>
      </c>
      <c r="AK10504" s="207" t="s">
        <v>24554</v>
      </c>
      <c r="AL10504" s="208">
        <v>10973</v>
      </c>
      <c r="AM10504" s="93"/>
      <c r="AN10504" s="93"/>
      <c r="AO10504" s="93"/>
    </row>
    <row r="10505" spans="28:41" x14ac:dyDescent="0.55000000000000004">
      <c r="AB10505" s="276" t="s">
        <v>36841</v>
      </c>
      <c r="AC10505" s="277">
        <v>1200</v>
      </c>
      <c r="AE10505" s="246" t="s">
        <v>53254</v>
      </c>
      <c r="AF10505" s="247">
        <v>593.66999999999996</v>
      </c>
      <c r="AH10505" s="226" t="s">
        <v>45364</v>
      </c>
      <c r="AI10505" s="227">
        <v>121844.01</v>
      </c>
      <c r="AK10505" s="207" t="s">
        <v>24555</v>
      </c>
      <c r="AL10505" s="208">
        <v>8164.19</v>
      </c>
      <c r="AM10505" s="93"/>
      <c r="AN10505" s="93"/>
      <c r="AO10505" s="93"/>
    </row>
    <row r="10506" spans="28:41" x14ac:dyDescent="0.55000000000000004">
      <c r="AB10506" s="276" t="s">
        <v>69059</v>
      </c>
      <c r="AC10506" s="277">
        <v>9430.56</v>
      </c>
      <c r="AE10506" s="246" t="s">
        <v>53255</v>
      </c>
      <c r="AF10506" s="247">
        <v>43093.07</v>
      </c>
      <c r="AH10506" s="226" t="s">
        <v>24900</v>
      </c>
      <c r="AI10506" s="227">
        <v>26131.41</v>
      </c>
      <c r="AK10506" s="207" t="s">
        <v>24556</v>
      </c>
      <c r="AL10506" s="208">
        <v>4550</v>
      </c>
      <c r="AM10506" s="93"/>
      <c r="AN10506" s="93"/>
      <c r="AO10506" s="93"/>
    </row>
    <row r="10507" spans="28:41" x14ac:dyDescent="0.55000000000000004">
      <c r="AB10507" s="276" t="s">
        <v>55519</v>
      </c>
      <c r="AC10507" s="277">
        <v>16999.919999999998</v>
      </c>
      <c r="AE10507" s="246" t="s">
        <v>53256</v>
      </c>
      <c r="AF10507" s="247">
        <v>31077.61</v>
      </c>
      <c r="AH10507" s="226" t="s">
        <v>45365</v>
      </c>
      <c r="AI10507" s="227">
        <v>3596.16</v>
      </c>
      <c r="AK10507" s="207" t="s">
        <v>24557</v>
      </c>
      <c r="AL10507" s="208">
        <v>348.08</v>
      </c>
      <c r="AM10507" s="93"/>
      <c r="AN10507" s="93"/>
      <c r="AO10507" s="93"/>
    </row>
    <row r="10508" spans="28:41" x14ac:dyDescent="0.55000000000000004">
      <c r="AB10508" s="276" t="s">
        <v>59930</v>
      </c>
      <c r="AC10508" s="277">
        <v>29114.400000000001</v>
      </c>
      <c r="AE10508" s="246" t="s">
        <v>63758</v>
      </c>
      <c r="AF10508" s="247">
        <v>390</v>
      </c>
      <c r="AH10508" s="226" t="s">
        <v>48154</v>
      </c>
      <c r="AI10508" s="227">
        <v>1907.66</v>
      </c>
      <c r="AK10508" s="207" t="s">
        <v>24558</v>
      </c>
      <c r="AL10508" s="208">
        <v>10973</v>
      </c>
      <c r="AM10508" s="93"/>
      <c r="AN10508" s="93"/>
      <c r="AO10508" s="93"/>
    </row>
    <row r="10509" spans="28:41" x14ac:dyDescent="0.55000000000000004">
      <c r="AB10509" s="276" t="s">
        <v>69060</v>
      </c>
      <c r="AC10509" s="277">
        <v>1750.87</v>
      </c>
      <c r="AE10509" s="246" t="s">
        <v>53258</v>
      </c>
      <c r="AF10509" s="247">
        <v>31866.03</v>
      </c>
      <c r="AH10509" s="226" t="s">
        <v>24901</v>
      </c>
      <c r="AI10509" s="227">
        <v>2083.8000000000002</v>
      </c>
      <c r="AK10509" s="207" t="s">
        <v>24559</v>
      </c>
      <c r="AL10509" s="208">
        <v>39.590000000000003</v>
      </c>
      <c r="AM10509" s="93"/>
      <c r="AN10509" s="93"/>
      <c r="AO10509" s="93"/>
    </row>
    <row r="10510" spans="28:41" x14ac:dyDescent="0.55000000000000004">
      <c r="AB10510" s="276" t="s">
        <v>69061</v>
      </c>
      <c r="AC10510" s="277">
        <v>2478.17</v>
      </c>
      <c r="AE10510" s="246" t="s">
        <v>63759</v>
      </c>
      <c r="AF10510" s="247">
        <v>13650</v>
      </c>
      <c r="AH10510" s="226" t="s">
        <v>49062</v>
      </c>
      <c r="AI10510" s="227">
        <v>54049.77</v>
      </c>
      <c r="AK10510" s="207" t="s">
        <v>24560</v>
      </c>
      <c r="AL10510" s="208">
        <v>385</v>
      </c>
      <c r="AM10510" s="93"/>
      <c r="AN10510" s="93"/>
      <c r="AO10510" s="93"/>
    </row>
    <row r="10511" spans="28:41" x14ac:dyDescent="0.55000000000000004">
      <c r="AB10511" s="276" t="s">
        <v>55520</v>
      </c>
      <c r="AC10511" s="277">
        <v>4385.51</v>
      </c>
      <c r="AE10511" s="246" t="s">
        <v>53259</v>
      </c>
      <c r="AF10511" s="247">
        <v>18247.54</v>
      </c>
      <c r="AH10511" s="226" t="s">
        <v>24902</v>
      </c>
      <c r="AI10511" s="227">
        <v>69887.03</v>
      </c>
      <c r="AK10511" s="207" t="s">
        <v>24561</v>
      </c>
      <c r="AL10511" s="208">
        <v>3884.48</v>
      </c>
      <c r="AM10511" s="93"/>
      <c r="AN10511" s="93"/>
      <c r="AO10511" s="93"/>
    </row>
    <row r="10512" spans="28:41" x14ac:dyDescent="0.55000000000000004">
      <c r="AB10512" s="276" t="s">
        <v>69062</v>
      </c>
      <c r="AC10512" s="277">
        <v>2771.76</v>
      </c>
      <c r="AE10512" s="246" t="s">
        <v>53260</v>
      </c>
      <c r="AF10512" s="247">
        <v>8607.92</v>
      </c>
      <c r="AH10512" s="226" t="s">
        <v>45366</v>
      </c>
      <c r="AI10512" s="227">
        <v>46955.99</v>
      </c>
      <c r="AK10512" s="207" t="s">
        <v>24562</v>
      </c>
      <c r="AL10512" s="208">
        <v>3903.38</v>
      </c>
      <c r="AM10512" s="93"/>
      <c r="AN10512" s="93"/>
      <c r="AO10512" s="93"/>
    </row>
    <row r="10513" spans="28:41" x14ac:dyDescent="0.55000000000000004">
      <c r="AB10513" s="276" t="s">
        <v>70849</v>
      </c>
      <c r="AC10513" s="277">
        <v>787.63</v>
      </c>
      <c r="AE10513" s="246" t="s">
        <v>64706</v>
      </c>
      <c r="AF10513" s="247">
        <v>1620.17</v>
      </c>
      <c r="AH10513" s="226" t="s">
        <v>45367</v>
      </c>
      <c r="AI10513" s="227">
        <v>3060.01</v>
      </c>
      <c r="AK10513" s="207" t="s">
        <v>24563</v>
      </c>
      <c r="AL10513" s="208">
        <v>2357.9299999999998</v>
      </c>
      <c r="AM10513" s="93"/>
      <c r="AN10513" s="93"/>
      <c r="AO10513" s="93"/>
    </row>
    <row r="10514" spans="28:41" x14ac:dyDescent="0.55000000000000004">
      <c r="AB10514" s="276" t="s">
        <v>69063</v>
      </c>
      <c r="AC10514" s="277">
        <v>874.33</v>
      </c>
      <c r="AE10514" s="246" t="s">
        <v>63760</v>
      </c>
      <c r="AF10514" s="247">
        <v>4593.18</v>
      </c>
      <c r="AH10514" s="226" t="s">
        <v>24940</v>
      </c>
      <c r="AI10514" s="227">
        <v>1494</v>
      </c>
      <c r="AK10514" s="207" t="s">
        <v>24564</v>
      </c>
      <c r="AL10514" s="208">
        <v>1220.3499999999999</v>
      </c>
      <c r="AM10514" s="93"/>
      <c r="AN10514" s="93"/>
      <c r="AO10514" s="93"/>
    </row>
    <row r="10515" spans="28:41" x14ac:dyDescent="0.55000000000000004">
      <c r="AB10515" s="276" t="s">
        <v>56680</v>
      </c>
      <c r="AC10515" s="277">
        <v>293240.32000000001</v>
      </c>
      <c r="AE10515" s="246" t="s">
        <v>36562</v>
      </c>
      <c r="AF10515" s="247">
        <v>39747.86</v>
      </c>
      <c r="AH10515" s="226" t="s">
        <v>24942</v>
      </c>
      <c r="AI10515" s="227">
        <v>549</v>
      </c>
      <c r="AK10515" s="207" t="s">
        <v>24565</v>
      </c>
      <c r="AL10515" s="208">
        <v>8710.94</v>
      </c>
      <c r="AM10515" s="93"/>
      <c r="AN10515" s="93"/>
      <c r="AO10515" s="93"/>
    </row>
    <row r="10516" spans="28:41" x14ac:dyDescent="0.55000000000000004">
      <c r="AB10516" s="276" t="s">
        <v>69064</v>
      </c>
      <c r="AC10516" s="277">
        <v>18000</v>
      </c>
      <c r="AE10516" s="246" t="s">
        <v>36563</v>
      </c>
      <c r="AF10516" s="247">
        <v>26700.22</v>
      </c>
      <c r="AH10516" s="226" t="s">
        <v>45368</v>
      </c>
      <c r="AI10516" s="227">
        <v>5385924.79</v>
      </c>
      <c r="AK10516" s="207" t="s">
        <v>24566</v>
      </c>
      <c r="AL10516" s="208">
        <v>607.9</v>
      </c>
      <c r="AM10516" s="93"/>
      <c r="AN10516" s="93"/>
      <c r="AO10516" s="93"/>
    </row>
    <row r="10517" spans="28:41" x14ac:dyDescent="0.55000000000000004">
      <c r="AB10517" s="276" t="s">
        <v>48361</v>
      </c>
      <c r="AC10517" s="277">
        <v>1146.78</v>
      </c>
      <c r="AE10517" s="246" t="s">
        <v>55307</v>
      </c>
      <c r="AF10517" s="247">
        <v>5158.03</v>
      </c>
      <c r="AH10517" s="226" t="s">
        <v>45369</v>
      </c>
      <c r="AI10517" s="227">
        <v>411163.21</v>
      </c>
      <c r="AK10517" s="207" t="s">
        <v>24567</v>
      </c>
      <c r="AL10517" s="208">
        <v>4379.6000000000004</v>
      </c>
      <c r="AM10517" s="93"/>
      <c r="AN10517" s="93"/>
      <c r="AO10517" s="93"/>
    </row>
    <row r="10518" spans="28:41" x14ac:dyDescent="0.55000000000000004">
      <c r="AB10518" s="276" t="s">
        <v>55525</v>
      </c>
      <c r="AC10518" s="277">
        <v>38891.83</v>
      </c>
      <c r="AE10518" s="246" t="s">
        <v>53265</v>
      </c>
      <c r="AF10518" s="247">
        <v>197482.1</v>
      </c>
      <c r="AH10518" s="226" t="s">
        <v>24947</v>
      </c>
      <c r="AI10518" s="227">
        <v>54945</v>
      </c>
      <c r="AK10518" s="207" t="s">
        <v>24568</v>
      </c>
      <c r="AL10518" s="208">
        <v>52998.400000000001</v>
      </c>
      <c r="AM10518" s="93"/>
      <c r="AN10518" s="93"/>
      <c r="AO10518" s="93"/>
    </row>
    <row r="10519" spans="28:41" x14ac:dyDescent="0.55000000000000004">
      <c r="AB10519" s="276" t="s">
        <v>54076</v>
      </c>
      <c r="AC10519" s="277">
        <v>2975.2</v>
      </c>
      <c r="AE10519" s="246" t="s">
        <v>36564</v>
      </c>
      <c r="AF10519" s="247">
        <v>122821.57</v>
      </c>
      <c r="AH10519" s="226" t="s">
        <v>24950</v>
      </c>
      <c r="AI10519" s="227">
        <v>4030.1</v>
      </c>
      <c r="AK10519" s="207" t="s">
        <v>24569</v>
      </c>
      <c r="AL10519" s="208">
        <v>40394.81</v>
      </c>
      <c r="AM10519" s="93"/>
      <c r="AN10519" s="93"/>
      <c r="AO10519" s="93"/>
    </row>
    <row r="10520" spans="28:41" x14ac:dyDescent="0.55000000000000004">
      <c r="AB10520" s="276" t="s">
        <v>54077</v>
      </c>
      <c r="AC10520" s="277">
        <v>9730.7199999999993</v>
      </c>
      <c r="AE10520" s="246" t="s">
        <v>61115</v>
      </c>
      <c r="AF10520" s="247">
        <v>16183.2</v>
      </c>
      <c r="AH10520" s="226" t="s">
        <v>24951</v>
      </c>
      <c r="AI10520" s="227">
        <v>12237.09</v>
      </c>
      <c r="AK10520" s="207" t="s">
        <v>24570</v>
      </c>
      <c r="AL10520" s="208">
        <v>3044</v>
      </c>
      <c r="AM10520" s="93"/>
      <c r="AN10520" s="93"/>
      <c r="AO10520" s="93"/>
    </row>
    <row r="10521" spans="28:41" x14ac:dyDescent="0.55000000000000004">
      <c r="AB10521" s="276" t="s">
        <v>58356</v>
      </c>
      <c r="AC10521" s="277">
        <v>47670.27</v>
      </c>
      <c r="AE10521" s="246" t="s">
        <v>49081</v>
      </c>
      <c r="AF10521" s="247">
        <v>542749.88</v>
      </c>
      <c r="AH10521" s="226" t="s">
        <v>24952</v>
      </c>
      <c r="AI10521" s="227">
        <v>7811.04</v>
      </c>
      <c r="AK10521" s="207" t="s">
        <v>24571</v>
      </c>
      <c r="AL10521" s="208">
        <v>916</v>
      </c>
      <c r="AM10521" s="93"/>
      <c r="AN10521" s="93"/>
      <c r="AO10521" s="93"/>
    </row>
    <row r="10522" spans="28:41" x14ac:dyDescent="0.55000000000000004">
      <c r="AB10522" s="276" t="s">
        <v>56683</v>
      </c>
      <c r="AC10522" s="277">
        <v>7500</v>
      </c>
      <c r="AE10522" s="246" t="s">
        <v>64707</v>
      </c>
      <c r="AF10522" s="247">
        <v>-1163.68</v>
      </c>
      <c r="AH10522" s="226" t="s">
        <v>24954</v>
      </c>
      <c r="AI10522" s="227">
        <v>116660.26</v>
      </c>
      <c r="AK10522" s="207" t="s">
        <v>24572</v>
      </c>
      <c r="AL10522" s="208">
        <v>10993</v>
      </c>
      <c r="AM10522" s="93"/>
      <c r="AN10522" s="93"/>
      <c r="AO10522" s="93"/>
    </row>
    <row r="10523" spans="28:41" x14ac:dyDescent="0.55000000000000004">
      <c r="AB10523" s="276" t="s">
        <v>60834</v>
      </c>
      <c r="AC10523" s="277">
        <v>1178.26</v>
      </c>
      <c r="AE10523" s="246" t="s">
        <v>58306</v>
      </c>
      <c r="AF10523" s="247">
        <v>105741.63</v>
      </c>
      <c r="AH10523" s="226" t="s">
        <v>48155</v>
      </c>
      <c r="AI10523" s="227">
        <v>103679.79</v>
      </c>
      <c r="AK10523" s="207" t="s">
        <v>24573</v>
      </c>
      <c r="AL10523" s="208">
        <v>8710.94</v>
      </c>
      <c r="AM10523" s="93"/>
      <c r="AN10523" s="93"/>
      <c r="AO10523" s="93"/>
    </row>
    <row r="10524" spans="28:41" x14ac:dyDescent="0.55000000000000004">
      <c r="AB10524" s="276" t="s">
        <v>54078</v>
      </c>
      <c r="AC10524" s="277">
        <v>15499.38</v>
      </c>
      <c r="AE10524" s="246" t="s">
        <v>48173</v>
      </c>
      <c r="AF10524" s="247">
        <v>12938.75</v>
      </c>
      <c r="AH10524" s="226" t="s">
        <v>53203</v>
      </c>
      <c r="AI10524" s="227">
        <v>502534.35</v>
      </c>
      <c r="AK10524" s="207" t="s">
        <v>24574</v>
      </c>
      <c r="AL10524" s="208">
        <v>10993</v>
      </c>
      <c r="AM10524" s="93"/>
      <c r="AN10524" s="93"/>
      <c r="AO10524" s="93"/>
    </row>
    <row r="10525" spans="28:41" x14ac:dyDescent="0.55000000000000004">
      <c r="AB10525" s="276" t="s">
        <v>29872</v>
      </c>
      <c r="AC10525" s="277">
        <v>8361.69</v>
      </c>
      <c r="AE10525" s="246" t="s">
        <v>53266</v>
      </c>
      <c r="AF10525" s="247">
        <v>655.51</v>
      </c>
      <c r="AH10525" s="226" t="s">
        <v>24958</v>
      </c>
      <c r="AI10525" s="227">
        <v>384840.2</v>
      </c>
      <c r="AK10525" s="207" t="s">
        <v>24575</v>
      </c>
      <c r="AL10525" s="208">
        <v>916</v>
      </c>
      <c r="AM10525" s="93"/>
      <c r="AN10525" s="93"/>
      <c r="AO10525" s="93"/>
    </row>
    <row r="10526" spans="28:41" x14ac:dyDescent="0.55000000000000004">
      <c r="AB10526" s="276" t="s">
        <v>69065</v>
      </c>
      <c r="AC10526" s="277">
        <v>12851.6</v>
      </c>
      <c r="AE10526" s="246" t="s">
        <v>50264</v>
      </c>
      <c r="AF10526" s="247">
        <v>279.17</v>
      </c>
      <c r="AH10526" s="226" t="s">
        <v>24961</v>
      </c>
      <c r="AI10526" s="227">
        <v>2626192.71</v>
      </c>
      <c r="AK10526" s="207" t="s">
        <v>24576</v>
      </c>
      <c r="AL10526" s="208">
        <v>3651.9</v>
      </c>
      <c r="AM10526" s="93"/>
      <c r="AN10526" s="93"/>
      <c r="AO10526" s="93"/>
    </row>
    <row r="10527" spans="28:41" x14ac:dyDescent="0.55000000000000004">
      <c r="AB10527" s="276" t="s">
        <v>69066</v>
      </c>
      <c r="AC10527" s="277">
        <v>55050</v>
      </c>
      <c r="AE10527" s="246" t="s">
        <v>64708</v>
      </c>
      <c r="AF10527" s="247">
        <v>-1.01</v>
      </c>
      <c r="AH10527" s="226" t="s">
        <v>24963</v>
      </c>
      <c r="AI10527" s="227">
        <v>2155.66</v>
      </c>
      <c r="AK10527" s="207" t="s">
        <v>24577</v>
      </c>
      <c r="AL10527" s="208">
        <v>4379.6000000000004</v>
      </c>
      <c r="AM10527" s="93"/>
      <c r="AN10527" s="93"/>
      <c r="AO10527" s="93"/>
    </row>
    <row r="10528" spans="28:41" x14ac:dyDescent="0.55000000000000004">
      <c r="AB10528" s="276" t="s">
        <v>62325</v>
      </c>
      <c r="AC10528" s="277">
        <v>7415.94</v>
      </c>
      <c r="AE10528" s="246" t="s">
        <v>53267</v>
      </c>
      <c r="AF10528" s="247">
        <v>-27200</v>
      </c>
      <c r="AH10528" s="226" t="s">
        <v>24964</v>
      </c>
      <c r="AI10528" s="227">
        <v>45816.45</v>
      </c>
      <c r="AK10528" s="207" t="s">
        <v>24578</v>
      </c>
      <c r="AL10528" s="208">
        <v>93393.21</v>
      </c>
      <c r="AM10528" s="93"/>
      <c r="AN10528" s="93"/>
      <c r="AO10528" s="93"/>
    </row>
    <row r="10529" spans="28:41" x14ac:dyDescent="0.55000000000000004">
      <c r="AB10529" s="276" t="s">
        <v>69067</v>
      </c>
      <c r="AC10529" s="277">
        <v>34505.85</v>
      </c>
      <c r="AE10529" s="246" t="s">
        <v>62168</v>
      </c>
      <c r="AF10529" s="247">
        <v>2142.7199999999998</v>
      </c>
      <c r="AH10529" s="226" t="s">
        <v>53204</v>
      </c>
      <c r="AI10529" s="227">
        <v>859.45</v>
      </c>
      <c r="AK10529" s="207" t="s">
        <v>24579</v>
      </c>
      <c r="AL10529" s="208">
        <v>1219</v>
      </c>
      <c r="AM10529" s="93"/>
      <c r="AN10529" s="93"/>
      <c r="AO10529" s="93"/>
    </row>
    <row r="10530" spans="28:41" x14ac:dyDescent="0.55000000000000004">
      <c r="AB10530" s="276" t="s">
        <v>55528</v>
      </c>
      <c r="AC10530" s="277">
        <v>79349.52</v>
      </c>
      <c r="AE10530" s="246" t="s">
        <v>53271</v>
      </c>
      <c r="AF10530" s="247">
        <v>-1916.9</v>
      </c>
      <c r="AH10530" s="226" t="s">
        <v>45370</v>
      </c>
      <c r="AI10530" s="227">
        <v>18266.8</v>
      </c>
      <c r="AK10530" s="207" t="s">
        <v>24580</v>
      </c>
      <c r="AL10530" s="208">
        <v>1009</v>
      </c>
      <c r="AM10530" s="93"/>
      <c r="AN10530" s="93"/>
      <c r="AO10530" s="93"/>
    </row>
    <row r="10531" spans="28:41" x14ac:dyDescent="0.55000000000000004">
      <c r="AB10531" s="276" t="s">
        <v>59278</v>
      </c>
      <c r="AC10531" s="277">
        <v>432.48</v>
      </c>
      <c r="AE10531" s="246" t="s">
        <v>56410</v>
      </c>
      <c r="AF10531" s="247">
        <v>49535</v>
      </c>
      <c r="AH10531" s="226" t="s">
        <v>24965</v>
      </c>
      <c r="AI10531" s="227">
        <v>141183</v>
      </c>
      <c r="AK10531" s="207" t="s">
        <v>24581</v>
      </c>
      <c r="AL10531" s="208">
        <v>4966</v>
      </c>
      <c r="AM10531" s="93"/>
      <c r="AN10531" s="93"/>
      <c r="AO10531" s="93"/>
    </row>
    <row r="10532" spans="28:41" x14ac:dyDescent="0.55000000000000004">
      <c r="AB10532" s="276" t="s">
        <v>55529</v>
      </c>
      <c r="AC10532" s="277">
        <v>26224.63</v>
      </c>
      <c r="AE10532" s="246" t="s">
        <v>64709</v>
      </c>
      <c r="AF10532" s="247">
        <v>-365.64</v>
      </c>
      <c r="AH10532" s="226" t="s">
        <v>47140</v>
      </c>
      <c r="AI10532" s="227">
        <v>4264.68</v>
      </c>
      <c r="AK10532" s="207" t="s">
        <v>24582</v>
      </c>
      <c r="AL10532" s="208">
        <v>171.56</v>
      </c>
      <c r="AM10532" s="93"/>
      <c r="AN10532" s="93"/>
      <c r="AO10532" s="93"/>
    </row>
    <row r="10533" spans="28:41" x14ac:dyDescent="0.55000000000000004">
      <c r="AB10533" s="276" t="s">
        <v>55530</v>
      </c>
      <c r="AC10533" s="277">
        <v>43306.73</v>
      </c>
      <c r="AE10533" s="246" t="s">
        <v>61533</v>
      </c>
      <c r="AF10533" s="247">
        <v>550</v>
      </c>
      <c r="AH10533" s="226" t="s">
        <v>24966</v>
      </c>
      <c r="AI10533" s="227">
        <v>277095.23</v>
      </c>
      <c r="AK10533" s="207" t="s">
        <v>24583</v>
      </c>
      <c r="AL10533" s="208">
        <v>2505.88</v>
      </c>
      <c r="AM10533" s="93"/>
      <c r="AN10533" s="93"/>
      <c r="AO10533" s="93"/>
    </row>
    <row r="10534" spans="28:41" x14ac:dyDescent="0.55000000000000004">
      <c r="AB10534" s="276" t="s">
        <v>45849</v>
      </c>
      <c r="AC10534" s="277">
        <v>19350</v>
      </c>
      <c r="AE10534" s="246" t="s">
        <v>61116</v>
      </c>
      <c r="AF10534" s="247">
        <v>6204.31</v>
      </c>
      <c r="AH10534" s="226" t="s">
        <v>24967</v>
      </c>
      <c r="AI10534" s="227">
        <v>42058.16</v>
      </c>
      <c r="AK10534" s="207" t="s">
        <v>24584</v>
      </c>
      <c r="AL10534" s="208">
        <v>4320</v>
      </c>
      <c r="AM10534" s="93"/>
      <c r="AN10534" s="93"/>
      <c r="AO10534" s="93"/>
    </row>
    <row r="10535" spans="28:41" x14ac:dyDescent="0.55000000000000004">
      <c r="AB10535" s="276" t="s">
        <v>69068</v>
      </c>
      <c r="AC10535" s="277">
        <v>7253.36</v>
      </c>
      <c r="AE10535" s="246" t="s">
        <v>58880</v>
      </c>
      <c r="AF10535" s="247">
        <v>6008.18</v>
      </c>
      <c r="AH10535" s="226" t="s">
        <v>24968</v>
      </c>
      <c r="AI10535" s="227">
        <v>23721.69</v>
      </c>
      <c r="AK10535" s="207" t="s">
        <v>24585</v>
      </c>
      <c r="AL10535" s="208">
        <v>7346</v>
      </c>
      <c r="AM10535" s="93"/>
      <c r="AN10535" s="93"/>
      <c r="AO10535" s="93"/>
    </row>
    <row r="10536" spans="28:41" x14ac:dyDescent="0.55000000000000004">
      <c r="AB10536" s="276" t="s">
        <v>69069</v>
      </c>
      <c r="AC10536" s="277">
        <v>3283.77</v>
      </c>
      <c r="AE10536" s="246" t="s">
        <v>58307</v>
      </c>
      <c r="AF10536" s="247">
        <v>13315</v>
      </c>
      <c r="AH10536" s="226" t="s">
        <v>24969</v>
      </c>
      <c r="AI10536" s="227">
        <v>73732.179999999993</v>
      </c>
      <c r="AK10536" s="207" t="s">
        <v>24586</v>
      </c>
      <c r="AL10536" s="208">
        <v>2640</v>
      </c>
      <c r="AM10536" s="93"/>
      <c r="AN10536" s="93"/>
      <c r="AO10536" s="93"/>
    </row>
    <row r="10537" spans="28:41" x14ac:dyDescent="0.55000000000000004">
      <c r="AB10537" s="276" t="s">
        <v>50549</v>
      </c>
      <c r="AC10537" s="277">
        <v>681864.75</v>
      </c>
      <c r="AE10537" s="246" t="s">
        <v>64710</v>
      </c>
      <c r="AF10537" s="247">
        <v>409.52</v>
      </c>
      <c r="AH10537" s="226" t="s">
        <v>24970</v>
      </c>
      <c r="AI10537" s="227">
        <v>40164.94</v>
      </c>
      <c r="AK10537" s="207" t="s">
        <v>24587</v>
      </c>
      <c r="AL10537" s="208">
        <v>590</v>
      </c>
      <c r="AM10537" s="93"/>
      <c r="AN10537" s="93"/>
      <c r="AO10537" s="93"/>
    </row>
    <row r="10538" spans="28:41" x14ac:dyDescent="0.55000000000000004">
      <c r="AB10538" s="276" t="s">
        <v>69070</v>
      </c>
      <c r="AC10538" s="277">
        <v>3200</v>
      </c>
      <c r="AE10538" s="246" t="s">
        <v>58623</v>
      </c>
      <c r="AF10538" s="247">
        <v>27007.94</v>
      </c>
      <c r="AH10538" s="226" t="s">
        <v>24972</v>
      </c>
      <c r="AI10538" s="227">
        <v>21691.79</v>
      </c>
      <c r="AK10538" s="207" t="s">
        <v>24588</v>
      </c>
      <c r="AL10538" s="208">
        <v>122.4</v>
      </c>
      <c r="AM10538" s="93"/>
      <c r="AN10538" s="93"/>
      <c r="AO10538" s="93"/>
    </row>
    <row r="10539" spans="28:41" x14ac:dyDescent="0.55000000000000004">
      <c r="AB10539" s="276" t="s">
        <v>59279</v>
      </c>
      <c r="AC10539" s="277">
        <v>1032285.05</v>
      </c>
      <c r="AE10539" s="246" t="s">
        <v>58624</v>
      </c>
      <c r="AF10539" s="247">
        <v>2760</v>
      </c>
      <c r="AH10539" s="226" t="s">
        <v>35371</v>
      </c>
      <c r="AI10539" s="227">
        <v>183084.58</v>
      </c>
      <c r="AK10539" s="207" t="s">
        <v>24589</v>
      </c>
      <c r="AL10539" s="208">
        <v>54876.75</v>
      </c>
      <c r="AM10539" s="93"/>
      <c r="AN10539" s="93"/>
      <c r="AO10539" s="93"/>
    </row>
    <row r="10540" spans="28:41" x14ac:dyDescent="0.55000000000000004">
      <c r="AB10540" s="276" t="s">
        <v>45851</v>
      </c>
      <c r="AC10540" s="277">
        <v>150889.35999999999</v>
      </c>
      <c r="AE10540" s="246" t="s">
        <v>58625</v>
      </c>
      <c r="AF10540" s="247">
        <v>2277.48</v>
      </c>
      <c r="AH10540" s="226" t="s">
        <v>47141</v>
      </c>
      <c r="AI10540" s="227">
        <v>2283.9499999999998</v>
      </c>
      <c r="AK10540" s="207" t="s">
        <v>24590</v>
      </c>
      <c r="AL10540" s="208">
        <v>4083.35</v>
      </c>
      <c r="AM10540" s="93"/>
      <c r="AN10540" s="93"/>
      <c r="AO10540" s="93"/>
    </row>
    <row r="10541" spans="28:41" x14ac:dyDescent="0.55000000000000004">
      <c r="AB10541" s="276" t="s">
        <v>45852</v>
      </c>
      <c r="AC10541" s="277">
        <v>455717.63</v>
      </c>
      <c r="AE10541" s="246" t="s">
        <v>58626</v>
      </c>
      <c r="AF10541" s="247">
        <v>7293.26</v>
      </c>
      <c r="AH10541" s="226" t="s">
        <v>39362</v>
      </c>
      <c r="AI10541" s="227">
        <v>1249</v>
      </c>
      <c r="AK10541" s="207" t="s">
        <v>24591</v>
      </c>
      <c r="AL10541" s="208">
        <v>3088.83</v>
      </c>
      <c r="AM10541" s="93"/>
      <c r="AN10541" s="93"/>
      <c r="AO10541" s="93"/>
    </row>
    <row r="10542" spans="28:41" x14ac:dyDescent="0.55000000000000004">
      <c r="AB10542" s="276" t="s">
        <v>45853</v>
      </c>
      <c r="AC10542" s="277">
        <v>18417.18</v>
      </c>
      <c r="AE10542" s="246" t="s">
        <v>61534</v>
      </c>
      <c r="AF10542" s="247">
        <v>2011.39</v>
      </c>
      <c r="AH10542" s="226" t="s">
        <v>35372</v>
      </c>
      <c r="AI10542" s="227">
        <v>22745.35</v>
      </c>
      <c r="AK10542" s="207" t="s">
        <v>24592</v>
      </c>
      <c r="AL10542" s="208">
        <v>3192.37</v>
      </c>
      <c r="AM10542" s="93"/>
      <c r="AN10542" s="93"/>
      <c r="AO10542" s="93"/>
    </row>
    <row r="10543" spans="28:41" x14ac:dyDescent="0.55000000000000004">
      <c r="AB10543" s="276" t="s">
        <v>69071</v>
      </c>
      <c r="AC10543" s="277">
        <v>23446.74</v>
      </c>
      <c r="AE10543" s="246" t="s">
        <v>58308</v>
      </c>
      <c r="AF10543" s="247">
        <v>35055</v>
      </c>
      <c r="AH10543" s="226" t="s">
        <v>35373</v>
      </c>
      <c r="AI10543" s="227">
        <v>15681.03</v>
      </c>
      <c r="AK10543" s="207" t="s">
        <v>24593</v>
      </c>
      <c r="AL10543" s="208">
        <v>2443</v>
      </c>
      <c r="AM10543" s="93"/>
      <c r="AN10543" s="93"/>
      <c r="AO10543" s="93"/>
    </row>
    <row r="10544" spans="28:41" x14ac:dyDescent="0.55000000000000004">
      <c r="AB10544" s="276" t="s">
        <v>45854</v>
      </c>
      <c r="AC10544" s="277">
        <v>3612036.09</v>
      </c>
      <c r="AE10544" s="246" t="s">
        <v>64711</v>
      </c>
      <c r="AF10544" s="247">
        <v>6600</v>
      </c>
      <c r="AH10544" s="226" t="s">
        <v>35374</v>
      </c>
      <c r="AI10544" s="227">
        <v>47551.519999999997</v>
      </c>
      <c r="AK10544" s="207" t="s">
        <v>24594</v>
      </c>
      <c r="AL10544" s="208">
        <v>2594.9499999999998</v>
      </c>
      <c r="AM10544" s="93"/>
      <c r="AN10544" s="93"/>
      <c r="AO10544" s="93"/>
    </row>
    <row r="10545" spans="28:41" x14ac:dyDescent="0.55000000000000004">
      <c r="AB10545" s="276" t="s">
        <v>57953</v>
      </c>
      <c r="AC10545" s="277">
        <v>5486.57</v>
      </c>
      <c r="AE10545" s="246" t="s">
        <v>64712</v>
      </c>
      <c r="AF10545" s="247">
        <v>504.9</v>
      </c>
      <c r="AH10545" s="226" t="s">
        <v>35375</v>
      </c>
      <c r="AI10545" s="227">
        <v>16881.080000000002</v>
      </c>
      <c r="AK10545" s="207" t="s">
        <v>24595</v>
      </c>
      <c r="AL10545" s="208">
        <v>74856.5</v>
      </c>
      <c r="AM10545" s="93"/>
      <c r="AN10545" s="93"/>
      <c r="AO10545" s="93"/>
    </row>
    <row r="10546" spans="28:41" x14ac:dyDescent="0.55000000000000004">
      <c r="AB10546" s="276" t="s">
        <v>69072</v>
      </c>
      <c r="AC10546" s="277">
        <v>4551.3999999999996</v>
      </c>
      <c r="AE10546" s="246" t="s">
        <v>64713</v>
      </c>
      <c r="AF10546" s="247">
        <v>1323</v>
      </c>
      <c r="AH10546" s="226" t="s">
        <v>24973</v>
      </c>
      <c r="AI10546" s="227">
        <v>14199.68</v>
      </c>
      <c r="AK10546" s="207" t="s">
        <v>24596</v>
      </c>
      <c r="AL10546" s="208">
        <v>3349.24</v>
      </c>
      <c r="AM10546" s="93"/>
      <c r="AN10546" s="93"/>
      <c r="AO10546" s="93"/>
    </row>
    <row r="10547" spans="28:41" x14ac:dyDescent="0.55000000000000004">
      <c r="AB10547" s="276" t="s">
        <v>48362</v>
      </c>
      <c r="AC10547" s="277">
        <v>3150</v>
      </c>
      <c r="AE10547" s="246" t="s">
        <v>62169</v>
      </c>
      <c r="AF10547" s="247">
        <v>3562.42</v>
      </c>
      <c r="AH10547" s="226" t="s">
        <v>24974</v>
      </c>
      <c r="AI10547" s="227">
        <v>12323.19</v>
      </c>
      <c r="AK10547" s="207" t="s">
        <v>24597</v>
      </c>
      <c r="AL10547" s="208">
        <v>5721.79</v>
      </c>
      <c r="AM10547" s="93"/>
      <c r="AN10547" s="93"/>
      <c r="AO10547" s="93"/>
    </row>
    <row r="10548" spans="28:41" x14ac:dyDescent="0.55000000000000004">
      <c r="AB10548" s="276" t="s">
        <v>54079</v>
      </c>
      <c r="AC10548" s="277">
        <v>495355.47</v>
      </c>
      <c r="AE10548" s="246" t="s">
        <v>60084</v>
      </c>
      <c r="AF10548" s="247">
        <v>2435</v>
      </c>
      <c r="AH10548" s="226" t="s">
        <v>24975</v>
      </c>
      <c r="AI10548" s="227">
        <v>81820.800000000003</v>
      </c>
      <c r="AK10548" s="207" t="s">
        <v>24598</v>
      </c>
      <c r="AL10548" s="208">
        <v>5159.84</v>
      </c>
      <c r="AM10548" s="93"/>
      <c r="AN10548" s="93"/>
      <c r="AO10548" s="93"/>
    </row>
    <row r="10549" spans="28:41" x14ac:dyDescent="0.55000000000000004">
      <c r="AB10549" s="276" t="s">
        <v>45855</v>
      </c>
      <c r="AC10549" s="277">
        <v>1196924.46</v>
      </c>
      <c r="AE10549" s="246" t="s">
        <v>61535</v>
      </c>
      <c r="AF10549" s="247">
        <v>4285.71</v>
      </c>
      <c r="AH10549" s="226" t="s">
        <v>33933</v>
      </c>
      <c r="AI10549" s="227">
        <v>248235.67</v>
      </c>
      <c r="AK10549" s="207" t="s">
        <v>24599</v>
      </c>
      <c r="AL10549" s="208">
        <v>3192.37</v>
      </c>
      <c r="AM10549" s="93"/>
      <c r="AN10549" s="93"/>
      <c r="AO10549" s="93"/>
    </row>
    <row r="10550" spans="28:41" x14ac:dyDescent="0.55000000000000004">
      <c r="AB10550" s="276" t="s">
        <v>69073</v>
      </c>
      <c r="AC10550" s="277">
        <v>640504.93999999994</v>
      </c>
      <c r="AE10550" s="246" t="s">
        <v>58309</v>
      </c>
      <c r="AF10550" s="247">
        <v>9384.16</v>
      </c>
      <c r="AH10550" s="226" t="s">
        <v>33934</v>
      </c>
      <c r="AI10550" s="227">
        <v>1925505.32</v>
      </c>
      <c r="AK10550" s="207" t="s">
        <v>24600</v>
      </c>
      <c r="AL10550" s="208">
        <v>2443</v>
      </c>
      <c r="AM10550" s="93"/>
      <c r="AN10550" s="93"/>
      <c r="AO10550" s="93"/>
    </row>
    <row r="10551" spans="28:41" x14ac:dyDescent="0.55000000000000004">
      <c r="AB10551" s="276" t="s">
        <v>66751</v>
      </c>
      <c r="AC10551" s="277">
        <v>127143.43</v>
      </c>
      <c r="AE10551" s="246" t="s">
        <v>58310</v>
      </c>
      <c r="AF10551" s="247">
        <v>557.6</v>
      </c>
      <c r="AH10551" s="226" t="s">
        <v>47142</v>
      </c>
      <c r="AI10551" s="227">
        <v>23421.42</v>
      </c>
      <c r="AK10551" s="207" t="s">
        <v>24601</v>
      </c>
      <c r="AL10551" s="208">
        <v>2640</v>
      </c>
      <c r="AM10551" s="93"/>
      <c r="AN10551" s="93"/>
      <c r="AO10551" s="93"/>
    </row>
    <row r="10552" spans="28:41" x14ac:dyDescent="0.55000000000000004">
      <c r="AB10552" s="276" t="s">
        <v>50550</v>
      </c>
      <c r="AC10552" s="277">
        <v>826957.54</v>
      </c>
      <c r="AE10552" s="246" t="s">
        <v>50265</v>
      </c>
      <c r="AF10552" s="247">
        <v>8402.3700000000008</v>
      </c>
      <c r="AH10552" s="226" t="s">
        <v>33935</v>
      </c>
      <c r="AI10552" s="227">
        <v>1331444.79</v>
      </c>
      <c r="AK10552" s="207" t="s">
        <v>24602</v>
      </c>
      <c r="AL10552" s="208">
        <v>590</v>
      </c>
      <c r="AM10552" s="93"/>
      <c r="AN10552" s="93"/>
      <c r="AO10552" s="93"/>
    </row>
    <row r="10553" spans="28:41" x14ac:dyDescent="0.55000000000000004">
      <c r="AB10553" s="276" t="s">
        <v>66752</v>
      </c>
      <c r="AC10553" s="277">
        <v>52664.1</v>
      </c>
      <c r="AE10553" s="246" t="s">
        <v>50266</v>
      </c>
      <c r="AF10553" s="247">
        <v>283378.92</v>
      </c>
      <c r="AH10553" s="226" t="s">
        <v>35376</v>
      </c>
      <c r="AI10553" s="227">
        <v>242570.12</v>
      </c>
      <c r="AK10553" s="207" t="s">
        <v>24603</v>
      </c>
      <c r="AL10553" s="208">
        <v>2594.9499999999998</v>
      </c>
      <c r="AM10553" s="93"/>
      <c r="AN10553" s="93"/>
      <c r="AO10553" s="93"/>
    </row>
    <row r="10554" spans="28:41" x14ac:dyDescent="0.55000000000000004">
      <c r="AB10554" s="276" t="s">
        <v>58357</v>
      </c>
      <c r="AC10554" s="277">
        <v>150814.66</v>
      </c>
      <c r="AE10554" s="246" t="s">
        <v>50267</v>
      </c>
      <c r="AF10554" s="247">
        <v>22213.93</v>
      </c>
      <c r="AH10554" s="226" t="s">
        <v>33936</v>
      </c>
      <c r="AI10554" s="227">
        <v>556171.53</v>
      </c>
      <c r="AK10554" s="207" t="s">
        <v>24604</v>
      </c>
      <c r="AL10554" s="208">
        <v>122.4</v>
      </c>
      <c r="AM10554" s="93"/>
      <c r="AN10554" s="93"/>
      <c r="AO10554" s="93"/>
    </row>
    <row r="10555" spans="28:41" x14ac:dyDescent="0.55000000000000004">
      <c r="AB10555" s="276" t="s">
        <v>45856</v>
      </c>
      <c r="AC10555" s="277">
        <v>429524.87</v>
      </c>
      <c r="AE10555" s="246" t="s">
        <v>55308</v>
      </c>
      <c r="AF10555" s="247">
        <v>3350.64</v>
      </c>
      <c r="AH10555" s="226" t="s">
        <v>33937</v>
      </c>
      <c r="AI10555" s="227">
        <v>16451.29</v>
      </c>
      <c r="AK10555" s="207" t="s">
        <v>24605</v>
      </c>
      <c r="AL10555" s="208">
        <v>129733.25</v>
      </c>
      <c r="AM10555" s="93"/>
      <c r="AN10555" s="93"/>
      <c r="AO10555" s="93"/>
    </row>
    <row r="10556" spans="28:41" x14ac:dyDescent="0.55000000000000004">
      <c r="AB10556" s="276" t="s">
        <v>45857</v>
      </c>
      <c r="AC10556" s="277">
        <v>1266622.67</v>
      </c>
      <c r="AE10556" s="246" t="s">
        <v>50269</v>
      </c>
      <c r="AF10556" s="247">
        <v>12352.12</v>
      </c>
      <c r="AH10556" s="226" t="s">
        <v>33938</v>
      </c>
      <c r="AI10556" s="227">
        <v>84145.24</v>
      </c>
      <c r="AK10556" s="207" t="s">
        <v>24606</v>
      </c>
      <c r="AL10556" s="208">
        <v>1219</v>
      </c>
      <c r="AM10556" s="93"/>
      <c r="AN10556" s="93"/>
      <c r="AO10556" s="93"/>
    </row>
    <row r="10557" spans="28:41" x14ac:dyDescent="0.55000000000000004">
      <c r="AB10557" s="276" t="s">
        <v>39609</v>
      </c>
      <c r="AC10557" s="277">
        <v>2494166.11</v>
      </c>
      <c r="AE10557" s="246" t="s">
        <v>55309</v>
      </c>
      <c r="AF10557" s="247">
        <v>1175.18</v>
      </c>
      <c r="AH10557" s="226" t="s">
        <v>39363</v>
      </c>
      <c r="AI10557" s="227">
        <v>258198.96</v>
      </c>
      <c r="AK10557" s="207" t="s">
        <v>24607</v>
      </c>
      <c r="AL10557" s="208">
        <v>4083.35</v>
      </c>
      <c r="AM10557" s="93"/>
      <c r="AN10557" s="93"/>
      <c r="AO10557" s="93"/>
    </row>
    <row r="10558" spans="28:41" x14ac:dyDescent="0.55000000000000004">
      <c r="AB10558" s="276" t="s">
        <v>69074</v>
      </c>
      <c r="AC10558" s="277">
        <v>500</v>
      </c>
      <c r="AE10558" s="246" t="s">
        <v>62747</v>
      </c>
      <c r="AF10558" s="247">
        <v>214.46</v>
      </c>
      <c r="AH10558" s="226" t="s">
        <v>33939</v>
      </c>
      <c r="AI10558" s="227">
        <v>50237.78</v>
      </c>
      <c r="AK10558" s="207" t="s">
        <v>24608</v>
      </c>
      <c r="AL10558" s="208">
        <v>14793.07</v>
      </c>
      <c r="AM10558" s="93"/>
      <c r="AN10558" s="93"/>
      <c r="AO10558" s="93"/>
    </row>
    <row r="10559" spans="28:41" x14ac:dyDescent="0.55000000000000004">
      <c r="AB10559" s="276" t="s">
        <v>55532</v>
      </c>
      <c r="AC10559" s="277">
        <v>26784.66</v>
      </c>
      <c r="AE10559" s="246" t="s">
        <v>62748</v>
      </c>
      <c r="AF10559" s="247">
        <v>19.97</v>
      </c>
      <c r="AH10559" s="226" t="s">
        <v>33940</v>
      </c>
      <c r="AI10559" s="227">
        <v>256455.07</v>
      </c>
      <c r="AK10559" s="207" t="s">
        <v>24609</v>
      </c>
      <c r="AL10559" s="208">
        <v>5721.79</v>
      </c>
      <c r="AM10559" s="93"/>
      <c r="AN10559" s="93"/>
      <c r="AO10559" s="93"/>
    </row>
    <row r="10560" spans="28:41" x14ac:dyDescent="0.55000000000000004">
      <c r="AB10560" s="276" t="s">
        <v>55533</v>
      </c>
      <c r="AC10560" s="277">
        <v>2087.33</v>
      </c>
      <c r="AE10560" s="246" t="s">
        <v>39378</v>
      </c>
      <c r="AF10560" s="247">
        <v>88186.64</v>
      </c>
      <c r="AH10560" s="226" t="s">
        <v>35377</v>
      </c>
      <c r="AI10560" s="227">
        <v>1506305.09</v>
      </c>
      <c r="AK10560" s="207" t="s">
        <v>24610</v>
      </c>
      <c r="AL10560" s="208">
        <v>4320</v>
      </c>
      <c r="AM10560" s="93"/>
      <c r="AN10560" s="93"/>
      <c r="AO10560" s="93"/>
    </row>
    <row r="10561" spans="28:41" x14ac:dyDescent="0.55000000000000004">
      <c r="AB10561" s="276" t="s">
        <v>55534</v>
      </c>
      <c r="AC10561" s="277">
        <v>6623.76</v>
      </c>
      <c r="AE10561" s="246" t="s">
        <v>53277</v>
      </c>
      <c r="AF10561" s="247">
        <v>5883</v>
      </c>
      <c r="AH10561" s="226" t="s">
        <v>35378</v>
      </c>
      <c r="AI10561" s="227">
        <v>215856.63</v>
      </c>
      <c r="AK10561" s="207" t="s">
        <v>24611</v>
      </c>
      <c r="AL10561" s="208">
        <v>12803.28</v>
      </c>
      <c r="AM10561" s="93"/>
      <c r="AN10561" s="93"/>
      <c r="AO10561" s="93"/>
    </row>
    <row r="10562" spans="28:41" x14ac:dyDescent="0.55000000000000004">
      <c r="AB10562" s="276" t="s">
        <v>47349</v>
      </c>
      <c r="AC10562" s="277">
        <v>105325.81</v>
      </c>
      <c r="AE10562" s="246" t="s">
        <v>56411</v>
      </c>
      <c r="AF10562" s="247">
        <v>11000</v>
      </c>
      <c r="AH10562" s="226" t="s">
        <v>35379</v>
      </c>
      <c r="AI10562" s="227">
        <v>2097.36</v>
      </c>
      <c r="AK10562" s="207" t="s">
        <v>24612</v>
      </c>
      <c r="AL10562" s="208">
        <v>95633.4</v>
      </c>
      <c r="AM10562" s="93"/>
      <c r="AN10562" s="93"/>
      <c r="AO10562" s="93"/>
    </row>
    <row r="10563" spans="28:41" x14ac:dyDescent="0.55000000000000004">
      <c r="AB10563" s="276" t="s">
        <v>69075</v>
      </c>
      <c r="AC10563" s="277">
        <v>102.45</v>
      </c>
      <c r="AE10563" s="246" t="s">
        <v>56412</v>
      </c>
      <c r="AF10563" s="247">
        <v>837.63</v>
      </c>
      <c r="AH10563" s="226" t="s">
        <v>35380</v>
      </c>
      <c r="AI10563" s="227">
        <v>3700</v>
      </c>
      <c r="AK10563" s="207" t="s">
        <v>24613</v>
      </c>
      <c r="AL10563" s="208">
        <v>7315.92</v>
      </c>
      <c r="AM10563" s="93"/>
      <c r="AN10563" s="93"/>
      <c r="AO10563" s="93"/>
    </row>
    <row r="10564" spans="28:41" x14ac:dyDescent="0.55000000000000004">
      <c r="AB10564" s="276" t="s">
        <v>60835</v>
      </c>
      <c r="AC10564" s="277">
        <v>454.72</v>
      </c>
      <c r="AE10564" s="246" t="s">
        <v>57701</v>
      </c>
      <c r="AF10564" s="247">
        <v>20016.37</v>
      </c>
      <c r="AH10564" s="226" t="s">
        <v>33941</v>
      </c>
      <c r="AI10564" s="227">
        <v>123.87</v>
      </c>
      <c r="AK10564" s="207" t="s">
        <v>24614</v>
      </c>
      <c r="AL10564" s="208">
        <v>19497.55</v>
      </c>
      <c r="AM10564" s="93"/>
      <c r="AN10564" s="93"/>
      <c r="AO10564" s="93"/>
    </row>
    <row r="10565" spans="28:41" x14ac:dyDescent="0.55000000000000004">
      <c r="AB10565" s="276" t="s">
        <v>70850</v>
      </c>
      <c r="AC10565" s="277">
        <v>471.25</v>
      </c>
      <c r="AE10565" s="246" t="s">
        <v>56413</v>
      </c>
      <c r="AF10565" s="247">
        <v>103324.98</v>
      </c>
      <c r="AH10565" s="226" t="s">
        <v>24976</v>
      </c>
      <c r="AI10565" s="227">
        <v>507510.67</v>
      </c>
      <c r="AK10565" s="207" t="s">
        <v>24615</v>
      </c>
      <c r="AL10565" s="208">
        <v>163220.16</v>
      </c>
      <c r="AM10565" s="93"/>
      <c r="AN10565" s="93"/>
      <c r="AO10565" s="93"/>
    </row>
    <row r="10566" spans="28:41" x14ac:dyDescent="0.55000000000000004">
      <c r="AB10566" s="276" t="s">
        <v>61234</v>
      </c>
      <c r="AC10566" s="277">
        <v>24402.67</v>
      </c>
      <c r="AE10566" s="246" t="s">
        <v>56414</v>
      </c>
      <c r="AF10566" s="247">
        <v>134872.72</v>
      </c>
      <c r="AH10566" s="226" t="s">
        <v>24977</v>
      </c>
      <c r="AI10566" s="227">
        <v>464715.78</v>
      </c>
      <c r="AK10566" s="207" t="s">
        <v>24616</v>
      </c>
      <c r="AL10566" s="208">
        <v>208008</v>
      </c>
      <c r="AM10566" s="93"/>
      <c r="AN10566" s="93"/>
      <c r="AO10566" s="93"/>
    </row>
    <row r="10567" spans="28:41" x14ac:dyDescent="0.55000000000000004">
      <c r="AB10567" s="276" t="s">
        <v>61235</v>
      </c>
      <c r="AC10567" s="277">
        <v>18670.169999999998</v>
      </c>
      <c r="AE10567" s="246" t="s">
        <v>56415</v>
      </c>
      <c r="AF10567" s="247">
        <v>68250.080000000002</v>
      </c>
      <c r="AH10567" s="226" t="s">
        <v>33942</v>
      </c>
      <c r="AI10567" s="227">
        <v>177181.79</v>
      </c>
      <c r="AK10567" s="207" t="s">
        <v>24617</v>
      </c>
      <c r="AL10567" s="208">
        <v>38837.75</v>
      </c>
      <c r="AM10567" s="93"/>
      <c r="AN10567" s="93"/>
      <c r="AO10567" s="93"/>
    </row>
    <row r="10568" spans="28:41" x14ac:dyDescent="0.55000000000000004">
      <c r="AB10568" s="276" t="s">
        <v>69076</v>
      </c>
      <c r="AC10568" s="277">
        <v>15732.88</v>
      </c>
      <c r="AE10568" s="246" t="s">
        <v>56416</v>
      </c>
      <c r="AF10568" s="247">
        <v>23022.34</v>
      </c>
      <c r="AH10568" s="226" t="s">
        <v>39364</v>
      </c>
      <c r="AI10568" s="227">
        <v>629111.67000000004</v>
      </c>
      <c r="AK10568" s="207" t="s">
        <v>24618</v>
      </c>
      <c r="AL10568" s="208">
        <v>924.48</v>
      </c>
      <c r="AM10568" s="93"/>
      <c r="AN10568" s="93"/>
      <c r="AO10568" s="93"/>
    </row>
    <row r="10569" spans="28:41" x14ac:dyDescent="0.55000000000000004">
      <c r="AB10569" s="276" t="s">
        <v>69077</v>
      </c>
      <c r="AC10569" s="277">
        <v>443.87</v>
      </c>
      <c r="AE10569" s="246" t="s">
        <v>56417</v>
      </c>
      <c r="AF10569" s="247">
        <v>5081.68</v>
      </c>
      <c r="AH10569" s="226" t="s">
        <v>40513</v>
      </c>
      <c r="AI10569" s="227">
        <v>390115.29</v>
      </c>
      <c r="AK10569" s="207" t="s">
        <v>24619</v>
      </c>
      <c r="AL10569" s="208">
        <v>82476</v>
      </c>
      <c r="AM10569" s="93"/>
      <c r="AN10569" s="93"/>
      <c r="AO10569" s="93"/>
    </row>
    <row r="10570" spans="28:41" x14ac:dyDescent="0.55000000000000004">
      <c r="AB10570" s="276" t="s">
        <v>70119</v>
      </c>
      <c r="AC10570" s="277">
        <v>11454.24</v>
      </c>
      <c r="AE10570" s="246" t="s">
        <v>56418</v>
      </c>
      <c r="AF10570" s="247">
        <v>24375.91</v>
      </c>
      <c r="AH10570" s="226" t="s">
        <v>53205</v>
      </c>
      <c r="AI10570" s="227">
        <v>2486629.0499999998</v>
      </c>
      <c r="AK10570" s="207" t="s">
        <v>24620</v>
      </c>
      <c r="AL10570" s="208">
        <v>249225</v>
      </c>
      <c r="AM10570" s="93"/>
      <c r="AN10570" s="93"/>
      <c r="AO10570" s="93"/>
    </row>
    <row r="10571" spans="28:41" x14ac:dyDescent="0.55000000000000004">
      <c r="AB10571" s="276" t="s">
        <v>69078</v>
      </c>
      <c r="AC10571" s="277">
        <v>2113.6999999999998</v>
      </c>
      <c r="AE10571" s="246" t="s">
        <v>56419</v>
      </c>
      <c r="AF10571" s="247">
        <v>1374.02</v>
      </c>
      <c r="AH10571" s="226" t="s">
        <v>40514</v>
      </c>
      <c r="AI10571" s="227">
        <v>323938.8</v>
      </c>
      <c r="AK10571" s="207" t="s">
        <v>13940</v>
      </c>
      <c r="AL10571" s="208">
        <v>235119.62</v>
      </c>
      <c r="AM10571" s="93"/>
      <c r="AN10571" s="93"/>
      <c r="AO10571" s="93"/>
    </row>
    <row r="10572" spans="28:41" x14ac:dyDescent="0.55000000000000004">
      <c r="AB10572" s="276" t="s">
        <v>69079</v>
      </c>
      <c r="AC10572" s="277">
        <v>5900.9</v>
      </c>
      <c r="AE10572" s="246" t="s">
        <v>62749</v>
      </c>
      <c r="AF10572" s="247">
        <v>487.84</v>
      </c>
      <c r="AH10572" s="226" t="s">
        <v>35381</v>
      </c>
      <c r="AI10572" s="227">
        <v>3420341.96</v>
      </c>
      <c r="AK10572" s="207" t="s">
        <v>13941</v>
      </c>
      <c r="AL10572" s="208">
        <v>134277.79</v>
      </c>
      <c r="AM10572" s="93"/>
      <c r="AN10572" s="93"/>
      <c r="AO10572" s="93"/>
    </row>
    <row r="10573" spans="28:41" x14ac:dyDescent="0.55000000000000004">
      <c r="AB10573" s="276" t="s">
        <v>66753</v>
      </c>
      <c r="AC10573" s="277">
        <v>230000</v>
      </c>
      <c r="AE10573" s="246" t="s">
        <v>62750</v>
      </c>
      <c r="AF10573" s="247">
        <v>27.36</v>
      </c>
      <c r="AH10573" s="226" t="s">
        <v>48156</v>
      </c>
      <c r="AI10573" s="227">
        <v>389283.75</v>
      </c>
      <c r="AK10573" s="207" t="s">
        <v>24621</v>
      </c>
      <c r="AL10573" s="208">
        <v>16124.9</v>
      </c>
      <c r="AM10573" s="93"/>
      <c r="AN10573" s="93"/>
      <c r="AO10573" s="93"/>
    </row>
    <row r="10574" spans="28:41" x14ac:dyDescent="0.55000000000000004">
      <c r="AB10574" s="276" t="s">
        <v>69080</v>
      </c>
      <c r="AC10574" s="277">
        <v>2012.84</v>
      </c>
      <c r="AE10574" s="246" t="s">
        <v>57702</v>
      </c>
      <c r="AF10574" s="247">
        <v>941796.54</v>
      </c>
      <c r="AH10574" s="226" t="s">
        <v>39365</v>
      </c>
      <c r="AI10574" s="227">
        <v>3211255.88</v>
      </c>
      <c r="AK10574" s="207" t="s">
        <v>24622</v>
      </c>
      <c r="AL10574" s="208">
        <v>68015.33</v>
      </c>
      <c r="AM10574" s="93"/>
      <c r="AN10574" s="93"/>
      <c r="AO10574" s="93"/>
    </row>
    <row r="10575" spans="28:41" x14ac:dyDescent="0.55000000000000004">
      <c r="AB10575" s="276" t="s">
        <v>66754</v>
      </c>
      <c r="AC10575" s="277">
        <v>16511.96</v>
      </c>
      <c r="AE10575" s="246" t="s">
        <v>57703</v>
      </c>
      <c r="AF10575" s="247">
        <v>182376.66</v>
      </c>
      <c r="AH10575" s="226" t="s">
        <v>39366</v>
      </c>
      <c r="AI10575" s="227">
        <v>138682.47</v>
      </c>
      <c r="AK10575" s="207" t="s">
        <v>24623</v>
      </c>
      <c r="AL10575" s="208">
        <v>41136.15</v>
      </c>
      <c r="AM10575" s="93"/>
      <c r="AN10575" s="93"/>
      <c r="AO10575" s="93"/>
    </row>
    <row r="10576" spans="28:41" x14ac:dyDescent="0.55000000000000004">
      <c r="AB10576" s="276" t="s">
        <v>69081</v>
      </c>
      <c r="AC10576" s="277">
        <v>68646.75</v>
      </c>
      <c r="AE10576" s="246" t="s">
        <v>57704</v>
      </c>
      <c r="AF10576" s="247">
        <v>473985.36</v>
      </c>
      <c r="AH10576" s="226" t="s">
        <v>42790</v>
      </c>
      <c r="AI10576" s="227">
        <v>168121.82</v>
      </c>
      <c r="AK10576" s="207" t="s">
        <v>24624</v>
      </c>
      <c r="AL10576" s="208">
        <v>48627.3</v>
      </c>
      <c r="AM10576" s="93"/>
      <c r="AN10576" s="93"/>
      <c r="AO10576" s="93"/>
    </row>
    <row r="10577" spans="28:41" x14ac:dyDescent="0.55000000000000004">
      <c r="AB10577" s="276" t="s">
        <v>69082</v>
      </c>
      <c r="AC10577" s="277">
        <v>6865.98</v>
      </c>
      <c r="AE10577" s="246" t="s">
        <v>25299</v>
      </c>
      <c r="AF10577" s="247">
        <v>-473985.36</v>
      </c>
      <c r="AH10577" s="226" t="s">
        <v>42791</v>
      </c>
      <c r="AI10577" s="227">
        <v>12902.18</v>
      </c>
      <c r="AK10577" s="207" t="s">
        <v>24625</v>
      </c>
      <c r="AL10577" s="208">
        <v>5984</v>
      </c>
      <c r="AM10577" s="93"/>
      <c r="AN10577" s="93"/>
      <c r="AO10577" s="93"/>
    </row>
    <row r="10578" spans="28:41" x14ac:dyDescent="0.55000000000000004">
      <c r="AB10578" s="276" t="s">
        <v>58358</v>
      </c>
      <c r="AC10578" s="277">
        <v>61046</v>
      </c>
      <c r="AE10578" s="246" t="s">
        <v>53282</v>
      </c>
      <c r="AF10578" s="247">
        <v>14289.83</v>
      </c>
      <c r="AH10578" s="226" t="s">
        <v>53206</v>
      </c>
      <c r="AI10578" s="227">
        <v>7745.23</v>
      </c>
      <c r="AK10578" s="207" t="s">
        <v>24626</v>
      </c>
      <c r="AL10578" s="208">
        <v>9360.4500000000007</v>
      </c>
      <c r="AM10578" s="93"/>
      <c r="AN10578" s="93"/>
      <c r="AO10578" s="93"/>
    </row>
    <row r="10579" spans="28:41" x14ac:dyDescent="0.55000000000000004">
      <c r="AB10579" s="276" t="s">
        <v>70851</v>
      </c>
      <c r="AC10579" s="277">
        <v>3325</v>
      </c>
      <c r="AE10579" s="246" t="s">
        <v>25301</v>
      </c>
      <c r="AF10579" s="247">
        <v>-14289.83</v>
      </c>
      <c r="AH10579" s="226" t="s">
        <v>50245</v>
      </c>
      <c r="AI10579" s="227">
        <v>52585.87</v>
      </c>
      <c r="AK10579" s="207" t="s">
        <v>24627</v>
      </c>
      <c r="AL10579" s="208">
        <v>1100</v>
      </c>
      <c r="AM10579" s="93"/>
      <c r="AN10579" s="93"/>
      <c r="AO10579" s="93"/>
    </row>
    <row r="10580" spans="28:41" x14ac:dyDescent="0.55000000000000004">
      <c r="AB10580" s="276" t="s">
        <v>60837</v>
      </c>
      <c r="AC10580" s="277">
        <v>23420.04</v>
      </c>
      <c r="AE10580" s="246" t="s">
        <v>25305</v>
      </c>
      <c r="AF10580" s="247">
        <v>-5412.47</v>
      </c>
      <c r="AH10580" s="226" t="s">
        <v>53207</v>
      </c>
      <c r="AI10580" s="227">
        <v>112031.14</v>
      </c>
      <c r="AK10580" s="207" t="s">
        <v>24628</v>
      </c>
      <c r="AL10580" s="208">
        <v>1613.93</v>
      </c>
      <c r="AM10580" s="93"/>
      <c r="AN10580" s="93"/>
      <c r="AO10580" s="93"/>
    </row>
    <row r="10581" spans="28:41" x14ac:dyDescent="0.55000000000000004">
      <c r="AB10581" s="276" t="s">
        <v>60838</v>
      </c>
      <c r="AC10581" s="277">
        <v>1791.59</v>
      </c>
      <c r="AE10581" s="246" t="s">
        <v>25310</v>
      </c>
      <c r="AF10581" s="247">
        <v>-414.05</v>
      </c>
      <c r="AH10581" s="226" t="s">
        <v>53208</v>
      </c>
      <c r="AI10581" s="227">
        <v>74510.41</v>
      </c>
      <c r="AK10581" s="207" t="s">
        <v>24629</v>
      </c>
      <c r="AL10581" s="208">
        <v>923.71</v>
      </c>
      <c r="AM10581" s="93"/>
      <c r="AN10581" s="93"/>
      <c r="AO10581" s="93"/>
    </row>
    <row r="10582" spans="28:41" x14ac:dyDescent="0.55000000000000004">
      <c r="AB10582" s="276" t="s">
        <v>60839</v>
      </c>
      <c r="AC10582" s="277">
        <v>5738.85</v>
      </c>
      <c r="AE10582" s="246" t="s">
        <v>53283</v>
      </c>
      <c r="AF10582" s="247">
        <v>5826.52</v>
      </c>
      <c r="AH10582" s="226" t="s">
        <v>47143</v>
      </c>
      <c r="AI10582" s="227">
        <v>22613.56</v>
      </c>
      <c r="AK10582" s="207" t="s">
        <v>24630</v>
      </c>
      <c r="AL10582" s="208">
        <v>2617.73</v>
      </c>
      <c r="AM10582" s="93"/>
      <c r="AN10582" s="93"/>
      <c r="AO10582" s="93"/>
    </row>
    <row r="10583" spans="28:41" x14ac:dyDescent="0.55000000000000004">
      <c r="AB10583" s="276" t="s">
        <v>69083</v>
      </c>
      <c r="AC10583" s="277">
        <v>12240</v>
      </c>
      <c r="AE10583" s="246" t="s">
        <v>25314</v>
      </c>
      <c r="AF10583" s="247">
        <v>-12502.48</v>
      </c>
      <c r="AH10583" s="226" t="s">
        <v>53209</v>
      </c>
      <c r="AI10583" s="227">
        <v>5422.81</v>
      </c>
      <c r="AK10583" s="207" t="s">
        <v>24631</v>
      </c>
      <c r="AL10583" s="208">
        <v>5600</v>
      </c>
      <c r="AM10583" s="93"/>
      <c r="AN10583" s="93"/>
      <c r="AO10583" s="93"/>
    </row>
    <row r="10584" spans="28:41" x14ac:dyDescent="0.55000000000000004">
      <c r="AB10584" s="276" t="s">
        <v>69084</v>
      </c>
      <c r="AC10584" s="277">
        <v>40689.68</v>
      </c>
      <c r="AE10584" s="246" t="s">
        <v>25315</v>
      </c>
      <c r="AF10584" s="247">
        <v>-956.44</v>
      </c>
      <c r="AH10584" s="226" t="s">
        <v>36549</v>
      </c>
      <c r="AI10584" s="227">
        <v>16422.439999999999</v>
      </c>
      <c r="AK10584" s="207" t="s">
        <v>24632</v>
      </c>
      <c r="AL10584" s="208">
        <v>62604.85</v>
      </c>
      <c r="AM10584" s="93"/>
      <c r="AN10584" s="93"/>
      <c r="AO10584" s="93"/>
    </row>
    <row r="10585" spans="28:41" x14ac:dyDescent="0.55000000000000004">
      <c r="AB10585" s="276" t="s">
        <v>48363</v>
      </c>
      <c r="AC10585" s="277">
        <v>31042.53</v>
      </c>
      <c r="AE10585" s="246" t="s">
        <v>53285</v>
      </c>
      <c r="AF10585" s="247">
        <v>13458.92</v>
      </c>
      <c r="AH10585" s="226" t="s">
        <v>35382</v>
      </c>
      <c r="AI10585" s="227">
        <v>1857903.53</v>
      </c>
      <c r="AK10585" s="207" t="s">
        <v>24633</v>
      </c>
      <c r="AL10585" s="208">
        <v>66345</v>
      </c>
      <c r="AM10585" s="93"/>
      <c r="AN10585" s="93"/>
      <c r="AO10585" s="93"/>
    </row>
    <row r="10586" spans="28:41" x14ac:dyDescent="0.55000000000000004">
      <c r="AB10586" s="276" t="s">
        <v>69085</v>
      </c>
      <c r="AC10586" s="277">
        <v>125406.36</v>
      </c>
      <c r="AE10586" s="246" t="s">
        <v>48175</v>
      </c>
      <c r="AF10586" s="247">
        <v>155203.91</v>
      </c>
      <c r="AH10586" s="226" t="s">
        <v>53210</v>
      </c>
      <c r="AI10586" s="227">
        <v>17068.150000000001</v>
      </c>
      <c r="AK10586" s="207" t="s">
        <v>24634</v>
      </c>
      <c r="AL10586" s="208">
        <v>64611.81</v>
      </c>
      <c r="AM10586" s="93"/>
      <c r="AN10586" s="93"/>
      <c r="AO10586" s="93"/>
    </row>
    <row r="10587" spans="28:41" x14ac:dyDescent="0.55000000000000004">
      <c r="AB10587" s="276" t="s">
        <v>69086</v>
      </c>
      <c r="AC10587" s="277">
        <v>36572.620000000003</v>
      </c>
      <c r="AE10587" s="246" t="s">
        <v>49083</v>
      </c>
      <c r="AF10587" s="247">
        <v>35008.269999999997</v>
      </c>
      <c r="AH10587" s="226" t="s">
        <v>48157</v>
      </c>
      <c r="AI10587" s="227">
        <v>12495</v>
      </c>
      <c r="AK10587" s="207" t="s">
        <v>24635</v>
      </c>
      <c r="AL10587" s="208">
        <v>376564.28</v>
      </c>
      <c r="AM10587" s="93"/>
      <c r="AN10587" s="93"/>
      <c r="AO10587" s="93"/>
    </row>
    <row r="10588" spans="28:41" x14ac:dyDescent="0.55000000000000004">
      <c r="AB10588" s="276" t="s">
        <v>48364</v>
      </c>
      <c r="AC10588" s="277">
        <v>945</v>
      </c>
      <c r="AE10588" s="246" t="s">
        <v>40539</v>
      </c>
      <c r="AF10588" s="247">
        <v>3906000</v>
      </c>
      <c r="AH10588" s="226" t="s">
        <v>45371</v>
      </c>
      <c r="AI10588" s="227">
        <v>571670.34</v>
      </c>
      <c r="AK10588" s="207" t="s">
        <v>24636</v>
      </c>
      <c r="AL10588" s="208">
        <v>111851.07</v>
      </c>
      <c r="AM10588" s="93"/>
      <c r="AN10588" s="93"/>
      <c r="AO10588" s="93"/>
    </row>
    <row r="10589" spans="28:41" x14ac:dyDescent="0.55000000000000004">
      <c r="AB10589" s="276" t="s">
        <v>69087</v>
      </c>
      <c r="AC10589" s="277">
        <v>10074.5</v>
      </c>
      <c r="AE10589" s="246" t="s">
        <v>53287</v>
      </c>
      <c r="AF10589" s="247">
        <v>456732.99</v>
      </c>
      <c r="AH10589" s="226" t="s">
        <v>35383</v>
      </c>
      <c r="AI10589" s="227">
        <v>249658.14</v>
      </c>
      <c r="AK10589" s="207" t="s">
        <v>24637</v>
      </c>
      <c r="AL10589" s="208">
        <v>257566.79</v>
      </c>
      <c r="AM10589" s="93"/>
      <c r="AN10589" s="93"/>
      <c r="AO10589" s="93"/>
    </row>
    <row r="10590" spans="28:41" x14ac:dyDescent="0.55000000000000004">
      <c r="AB10590" s="276" t="s">
        <v>69088</v>
      </c>
      <c r="AC10590" s="277">
        <v>21600.99</v>
      </c>
      <c r="AE10590" s="246" t="s">
        <v>39380</v>
      </c>
      <c r="AF10590" s="247">
        <v>345531.88</v>
      </c>
      <c r="AH10590" s="226" t="s">
        <v>35384</v>
      </c>
      <c r="AI10590" s="227">
        <v>203670.72</v>
      </c>
      <c r="AK10590" s="207" t="s">
        <v>24638</v>
      </c>
      <c r="AL10590" s="208">
        <v>97900</v>
      </c>
      <c r="AM10590" s="93"/>
      <c r="AN10590" s="93"/>
      <c r="AO10590" s="93"/>
    </row>
    <row r="10591" spans="28:41" x14ac:dyDescent="0.55000000000000004">
      <c r="AB10591" s="276" t="s">
        <v>69089</v>
      </c>
      <c r="AC10591" s="277">
        <v>1199.8499999999999</v>
      </c>
      <c r="AE10591" s="246" t="s">
        <v>39381</v>
      </c>
      <c r="AF10591" s="247">
        <v>151987.71</v>
      </c>
      <c r="AH10591" s="226" t="s">
        <v>35385</v>
      </c>
      <c r="AI10591" s="227">
        <v>631888.12</v>
      </c>
      <c r="AK10591" s="207" t="s">
        <v>24639</v>
      </c>
      <c r="AL10591" s="208">
        <v>3446</v>
      </c>
      <c r="AM10591" s="93"/>
      <c r="AN10591" s="93"/>
      <c r="AO10591" s="93"/>
    </row>
    <row r="10592" spans="28:41" x14ac:dyDescent="0.55000000000000004">
      <c r="AB10592" s="276" t="s">
        <v>48365</v>
      </c>
      <c r="AC10592" s="277">
        <v>2167</v>
      </c>
      <c r="AE10592" s="246" t="s">
        <v>48176</v>
      </c>
      <c r="AF10592" s="247">
        <v>40904.97</v>
      </c>
      <c r="AH10592" s="226" t="s">
        <v>35386</v>
      </c>
      <c r="AI10592" s="227">
        <v>209377.53</v>
      </c>
      <c r="AK10592" s="207" t="s">
        <v>24640</v>
      </c>
      <c r="AL10592" s="208">
        <v>1378.92</v>
      </c>
      <c r="AM10592" s="93"/>
      <c r="AN10592" s="93"/>
      <c r="AO10592" s="93"/>
    </row>
    <row r="10593" spans="28:41" x14ac:dyDescent="0.55000000000000004">
      <c r="AB10593" s="276" t="s">
        <v>48366</v>
      </c>
      <c r="AC10593" s="277">
        <v>23983.200000000001</v>
      </c>
      <c r="AE10593" s="246" t="s">
        <v>25318</v>
      </c>
      <c r="AF10593" s="247">
        <v>652191.47</v>
      </c>
      <c r="AH10593" s="226" t="s">
        <v>53211</v>
      </c>
      <c r="AI10593" s="227">
        <v>609369.46</v>
      </c>
      <c r="AK10593" s="207" t="s">
        <v>24641</v>
      </c>
      <c r="AL10593" s="208">
        <v>33956.78</v>
      </c>
      <c r="AM10593" s="93"/>
      <c r="AN10593" s="93"/>
      <c r="AO10593" s="93"/>
    </row>
    <row r="10594" spans="28:41" x14ac:dyDescent="0.55000000000000004">
      <c r="AB10594" s="276" t="s">
        <v>48367</v>
      </c>
      <c r="AC10594" s="277">
        <v>1815.75</v>
      </c>
      <c r="AE10594" s="246" t="s">
        <v>53288</v>
      </c>
      <c r="AF10594" s="247">
        <v>146321.72</v>
      </c>
      <c r="AH10594" s="226" t="s">
        <v>53212</v>
      </c>
      <c r="AI10594" s="227">
        <v>16000</v>
      </c>
      <c r="AK10594" s="207" t="s">
        <v>24642</v>
      </c>
      <c r="AL10594" s="208">
        <v>100094.3</v>
      </c>
      <c r="AM10594" s="93"/>
      <c r="AN10594" s="93"/>
      <c r="AO10594" s="93"/>
    </row>
    <row r="10595" spans="28:41" x14ac:dyDescent="0.55000000000000004">
      <c r="AB10595" s="276" t="s">
        <v>69090</v>
      </c>
      <c r="AC10595" s="277">
        <v>12385.71</v>
      </c>
      <c r="AE10595" s="246" t="s">
        <v>39382</v>
      </c>
      <c r="AF10595" s="247">
        <v>129645.54</v>
      </c>
      <c r="AH10595" s="226" t="s">
        <v>48158</v>
      </c>
      <c r="AI10595" s="227">
        <v>175</v>
      </c>
      <c r="AK10595" s="207" t="s">
        <v>24643</v>
      </c>
      <c r="AL10595" s="208">
        <v>34731.31</v>
      </c>
      <c r="AM10595" s="93"/>
      <c r="AN10595" s="93"/>
      <c r="AO10595" s="93"/>
    </row>
    <row r="10596" spans="28:41" x14ac:dyDescent="0.55000000000000004">
      <c r="AB10596" s="276" t="s">
        <v>48369</v>
      </c>
      <c r="AC10596" s="277">
        <v>24115.759999999998</v>
      </c>
      <c r="AE10596" s="246" t="s">
        <v>25319</v>
      </c>
      <c r="AF10596" s="247">
        <v>473985.36</v>
      </c>
      <c r="AH10596" s="226" t="s">
        <v>53213</v>
      </c>
      <c r="AI10596" s="227">
        <v>8.23</v>
      </c>
      <c r="AK10596" s="207" t="s">
        <v>24644</v>
      </c>
      <c r="AL10596" s="208">
        <v>3166.66</v>
      </c>
      <c r="AM10596" s="93"/>
      <c r="AN10596" s="93"/>
      <c r="AO10596" s="93"/>
    </row>
    <row r="10597" spans="28:41" x14ac:dyDescent="0.55000000000000004">
      <c r="AB10597" s="276" t="s">
        <v>48370</v>
      </c>
      <c r="AC10597" s="277">
        <v>40070.5</v>
      </c>
      <c r="AE10597" s="246" t="s">
        <v>49084</v>
      </c>
      <c r="AF10597" s="247">
        <v>109407.5</v>
      </c>
      <c r="AH10597" s="226" t="s">
        <v>45372</v>
      </c>
      <c r="AI10597" s="227">
        <v>439642.88</v>
      </c>
      <c r="AK10597" s="207" t="s">
        <v>24645</v>
      </c>
      <c r="AL10597" s="208">
        <v>6000</v>
      </c>
      <c r="AM10597" s="93"/>
      <c r="AN10597" s="93"/>
      <c r="AO10597" s="93"/>
    </row>
    <row r="10598" spans="28:41" x14ac:dyDescent="0.55000000000000004">
      <c r="AB10598" s="276" t="s">
        <v>69091</v>
      </c>
      <c r="AC10598" s="277">
        <v>21513.63</v>
      </c>
      <c r="AE10598" s="246" t="s">
        <v>60664</v>
      </c>
      <c r="AF10598" s="247">
        <v>32587.5</v>
      </c>
      <c r="AH10598" s="226" t="s">
        <v>45373</v>
      </c>
      <c r="AI10598" s="227">
        <v>447878.7</v>
      </c>
      <c r="AK10598" s="207" t="s">
        <v>24646</v>
      </c>
      <c r="AL10598" s="208">
        <v>24822.7</v>
      </c>
      <c r="AM10598" s="93"/>
      <c r="AN10598" s="93"/>
      <c r="AO10598" s="93"/>
    </row>
    <row r="10599" spans="28:41" x14ac:dyDescent="0.55000000000000004">
      <c r="AB10599" s="276" t="s">
        <v>69092</v>
      </c>
      <c r="AC10599" s="277">
        <v>45815.74</v>
      </c>
      <c r="AE10599" s="246" t="s">
        <v>56420</v>
      </c>
      <c r="AF10599" s="247">
        <v>1109.4100000000001</v>
      </c>
      <c r="AH10599" s="226" t="s">
        <v>53214</v>
      </c>
      <c r="AI10599" s="227">
        <v>21539.52</v>
      </c>
      <c r="AK10599" s="207" t="s">
        <v>24647</v>
      </c>
      <c r="AL10599" s="208">
        <v>40699.78</v>
      </c>
      <c r="AM10599" s="93"/>
      <c r="AN10599" s="93"/>
      <c r="AO10599" s="93"/>
    </row>
    <row r="10600" spans="28:41" x14ac:dyDescent="0.55000000000000004">
      <c r="AB10600" s="276" t="s">
        <v>70852</v>
      </c>
      <c r="AC10600" s="277">
        <v>5193.12</v>
      </c>
      <c r="AE10600" s="246" t="s">
        <v>56421</v>
      </c>
      <c r="AF10600" s="247">
        <v>35964.6</v>
      </c>
      <c r="AH10600" s="226" t="s">
        <v>50246</v>
      </c>
      <c r="AI10600" s="227">
        <v>9921.84</v>
      </c>
      <c r="AK10600" s="207" t="s">
        <v>24648</v>
      </c>
      <c r="AL10600" s="208">
        <v>24446.34</v>
      </c>
      <c r="AM10600" s="93"/>
      <c r="AN10600" s="93"/>
      <c r="AO10600" s="93"/>
    </row>
    <row r="10601" spans="28:41" x14ac:dyDescent="0.55000000000000004">
      <c r="AB10601" s="276" t="s">
        <v>70853</v>
      </c>
      <c r="AC10601" s="277">
        <v>397.22</v>
      </c>
      <c r="AE10601" s="246" t="s">
        <v>50271</v>
      </c>
      <c r="AF10601" s="247">
        <v>14320</v>
      </c>
      <c r="AH10601" s="226" t="s">
        <v>50247</v>
      </c>
      <c r="AI10601" s="227">
        <v>8034.05</v>
      </c>
      <c r="AK10601" s="207" t="s">
        <v>24649</v>
      </c>
      <c r="AL10601" s="208">
        <v>9362.4699999999993</v>
      </c>
      <c r="AM10601" s="93"/>
      <c r="AN10601" s="93"/>
      <c r="AO10601" s="93"/>
    </row>
    <row r="10602" spans="28:41" x14ac:dyDescent="0.55000000000000004">
      <c r="AB10602" s="276" t="s">
        <v>69093</v>
      </c>
      <c r="AC10602" s="277">
        <v>202908.76</v>
      </c>
      <c r="AE10602" s="246" t="s">
        <v>55310</v>
      </c>
      <c r="AF10602" s="247">
        <v>226285</v>
      </c>
      <c r="AH10602" s="226" t="s">
        <v>49063</v>
      </c>
      <c r="AI10602" s="227">
        <v>1236</v>
      </c>
      <c r="AK10602" s="207" t="s">
        <v>24650</v>
      </c>
      <c r="AL10602" s="208">
        <v>43516.9</v>
      </c>
      <c r="AM10602" s="93"/>
      <c r="AN10602" s="93"/>
      <c r="AO10602" s="93"/>
    </row>
    <row r="10603" spans="28:41" x14ac:dyDescent="0.55000000000000004">
      <c r="AB10603" s="276" t="s">
        <v>69094</v>
      </c>
      <c r="AC10603" s="277">
        <v>14981.65</v>
      </c>
      <c r="AE10603" s="246" t="s">
        <v>50272</v>
      </c>
      <c r="AF10603" s="247">
        <v>20647.89</v>
      </c>
      <c r="AH10603" s="226" t="s">
        <v>50248</v>
      </c>
      <c r="AI10603" s="227">
        <v>1586.05</v>
      </c>
      <c r="AK10603" s="207" t="s">
        <v>24651</v>
      </c>
      <c r="AL10603" s="208">
        <v>26180</v>
      </c>
      <c r="AM10603" s="93"/>
      <c r="AN10603" s="93"/>
      <c r="AO10603" s="93"/>
    </row>
    <row r="10604" spans="28:41" x14ac:dyDescent="0.55000000000000004">
      <c r="AB10604" s="276" t="s">
        <v>34311</v>
      </c>
      <c r="AC10604" s="277">
        <v>169182.58</v>
      </c>
      <c r="AE10604" s="246" t="s">
        <v>50273</v>
      </c>
      <c r="AF10604" s="247">
        <v>60408.36</v>
      </c>
      <c r="AH10604" s="226" t="s">
        <v>49064</v>
      </c>
      <c r="AI10604" s="227">
        <v>638.23</v>
      </c>
      <c r="AK10604" s="207" t="s">
        <v>24652</v>
      </c>
      <c r="AL10604" s="208">
        <v>23983.88</v>
      </c>
      <c r="AM10604" s="93"/>
      <c r="AN10604" s="93"/>
      <c r="AO10604" s="93"/>
    </row>
    <row r="10605" spans="28:41" x14ac:dyDescent="0.55000000000000004">
      <c r="AB10605" s="276" t="s">
        <v>70854</v>
      </c>
      <c r="AC10605" s="277">
        <v>4282.4799999999996</v>
      </c>
      <c r="AE10605" s="246" t="s">
        <v>57705</v>
      </c>
      <c r="AF10605" s="247">
        <v>524.12</v>
      </c>
      <c r="AH10605" s="226" t="s">
        <v>50249</v>
      </c>
      <c r="AI10605" s="227">
        <v>2318.44</v>
      </c>
      <c r="AK10605" s="207" t="s">
        <v>24653</v>
      </c>
      <c r="AL10605" s="208">
        <v>1834.76</v>
      </c>
      <c r="AM10605" s="93"/>
      <c r="AN10605" s="93"/>
      <c r="AO10605" s="93"/>
    </row>
    <row r="10606" spans="28:41" x14ac:dyDescent="0.55000000000000004">
      <c r="AB10606" s="276" t="s">
        <v>70855</v>
      </c>
      <c r="AC10606" s="277">
        <v>2187.5</v>
      </c>
      <c r="AE10606" s="246" t="s">
        <v>58627</v>
      </c>
      <c r="AF10606" s="247">
        <v>33207.22</v>
      </c>
      <c r="AH10606" s="226" t="s">
        <v>50250</v>
      </c>
      <c r="AI10606" s="227">
        <v>647.86</v>
      </c>
      <c r="AK10606" s="207" t="s">
        <v>24654</v>
      </c>
      <c r="AL10606" s="208">
        <v>5199.7299999999996</v>
      </c>
      <c r="AM10606" s="93"/>
      <c r="AN10606" s="93"/>
      <c r="AO10606" s="93"/>
    </row>
    <row r="10607" spans="28:41" x14ac:dyDescent="0.55000000000000004">
      <c r="AB10607" s="276" t="s">
        <v>70856</v>
      </c>
      <c r="AC10607" s="277">
        <v>163.66999999999999</v>
      </c>
      <c r="AE10607" s="246" t="s">
        <v>55311</v>
      </c>
      <c r="AF10607" s="247">
        <v>21302.639999999999</v>
      </c>
      <c r="AH10607" s="226" t="s">
        <v>53215</v>
      </c>
      <c r="AI10607" s="227">
        <v>680.37</v>
      </c>
      <c r="AK10607" s="207" t="s">
        <v>24655</v>
      </c>
      <c r="AL10607" s="208">
        <v>202830.14</v>
      </c>
      <c r="AM10607" s="93"/>
      <c r="AN10607" s="93"/>
      <c r="AO10607" s="93"/>
    </row>
    <row r="10608" spans="28:41" x14ac:dyDescent="0.55000000000000004">
      <c r="AB10608" s="276" t="s">
        <v>70857</v>
      </c>
      <c r="AC10608" s="277">
        <v>9883</v>
      </c>
      <c r="AE10608" s="246" t="s">
        <v>64714</v>
      </c>
      <c r="AF10608" s="247">
        <v>1023.36</v>
      </c>
      <c r="AH10608" s="226" t="s">
        <v>45374</v>
      </c>
      <c r="AI10608" s="227">
        <v>2049579.66</v>
      </c>
      <c r="AK10608" s="207" t="s">
        <v>24656</v>
      </c>
      <c r="AL10608" s="208">
        <v>14856.35</v>
      </c>
      <c r="AM10608" s="93"/>
      <c r="AN10608" s="93"/>
      <c r="AO10608" s="93"/>
    </row>
    <row r="10609" spans="28:41" x14ac:dyDescent="0.55000000000000004">
      <c r="AB10609" s="276" t="s">
        <v>56689</v>
      </c>
      <c r="AC10609" s="277">
        <v>1169.92</v>
      </c>
      <c r="AE10609" s="246" t="s">
        <v>58628</v>
      </c>
      <c r="AF10609" s="247">
        <v>53078.59</v>
      </c>
      <c r="AH10609" s="226" t="s">
        <v>45375</v>
      </c>
      <c r="AI10609" s="227">
        <v>156257.34</v>
      </c>
      <c r="AK10609" s="207" t="s">
        <v>24657</v>
      </c>
      <c r="AL10609" s="208">
        <v>43973.49</v>
      </c>
      <c r="AM10609" s="93"/>
      <c r="AN10609" s="93"/>
      <c r="AO10609" s="93"/>
    </row>
    <row r="10610" spans="28:41" x14ac:dyDescent="0.55000000000000004">
      <c r="AB10610" s="276" t="s">
        <v>34320</v>
      </c>
      <c r="AC10610" s="277">
        <v>-36502.04</v>
      </c>
      <c r="AE10610" s="246" t="s">
        <v>53291</v>
      </c>
      <c r="AF10610" s="247">
        <v>41602.07</v>
      </c>
      <c r="AH10610" s="226" t="s">
        <v>42792</v>
      </c>
      <c r="AI10610" s="227">
        <v>77350.67</v>
      </c>
      <c r="AK10610" s="207" t="s">
        <v>24658</v>
      </c>
      <c r="AL10610" s="208">
        <v>18915.36</v>
      </c>
      <c r="AM10610" s="93"/>
      <c r="AN10610" s="93"/>
      <c r="AO10610" s="93"/>
    </row>
    <row r="10611" spans="28:41" x14ac:dyDescent="0.55000000000000004">
      <c r="AB10611" s="276" t="s">
        <v>55535</v>
      </c>
      <c r="AC10611" s="277">
        <v>35332.120000000003</v>
      </c>
      <c r="AE10611" s="246" t="s">
        <v>64715</v>
      </c>
      <c r="AF10611" s="247">
        <v>7092.87</v>
      </c>
      <c r="AH10611" s="226" t="s">
        <v>42793</v>
      </c>
      <c r="AI10611" s="227">
        <v>5917.33</v>
      </c>
      <c r="AK10611" s="207" t="s">
        <v>24659</v>
      </c>
      <c r="AL10611" s="208">
        <v>18981</v>
      </c>
      <c r="AM10611" s="93"/>
      <c r="AN10611" s="93"/>
      <c r="AO10611" s="93"/>
    </row>
    <row r="10612" spans="28:41" x14ac:dyDescent="0.55000000000000004">
      <c r="AB10612" s="276" t="s">
        <v>61636</v>
      </c>
      <c r="AC10612" s="277">
        <v>35296</v>
      </c>
      <c r="AE10612" s="246" t="s">
        <v>55312</v>
      </c>
      <c r="AF10612" s="247">
        <v>323.39999999999998</v>
      </c>
      <c r="AH10612" s="226" t="s">
        <v>25026</v>
      </c>
      <c r="AI10612" s="227">
        <v>4118.76</v>
      </c>
      <c r="AK10612" s="207" t="s">
        <v>24660</v>
      </c>
      <c r="AL10612" s="208">
        <v>1388.93</v>
      </c>
      <c r="AM10612" s="93"/>
      <c r="AN10612" s="93"/>
      <c r="AO10612" s="93"/>
    </row>
    <row r="10613" spans="28:41" x14ac:dyDescent="0.55000000000000004">
      <c r="AB10613" s="276" t="s">
        <v>63827</v>
      </c>
      <c r="AC10613" s="277">
        <v>805.12</v>
      </c>
      <c r="AE10613" s="246" t="s">
        <v>53292</v>
      </c>
      <c r="AF10613" s="247">
        <v>16487.310000000001</v>
      </c>
      <c r="AH10613" s="226" t="s">
        <v>25027</v>
      </c>
      <c r="AI10613" s="227">
        <v>274.66000000000003</v>
      </c>
      <c r="AK10613" s="207" t="s">
        <v>24661</v>
      </c>
      <c r="AL10613" s="208">
        <v>106.24</v>
      </c>
      <c r="AM10613" s="93"/>
      <c r="AN10613" s="93"/>
      <c r="AO10613" s="93"/>
    </row>
    <row r="10614" spans="28:41" x14ac:dyDescent="0.55000000000000004">
      <c r="AB10614" s="276" t="s">
        <v>63828</v>
      </c>
      <c r="AC10614" s="277">
        <v>30</v>
      </c>
      <c r="AE10614" s="246" t="s">
        <v>53293</v>
      </c>
      <c r="AF10614" s="247">
        <v>8330</v>
      </c>
      <c r="AH10614" s="226" t="s">
        <v>47144</v>
      </c>
      <c r="AI10614" s="227">
        <v>2560</v>
      </c>
      <c r="AK10614" s="207" t="s">
        <v>24662</v>
      </c>
      <c r="AL10614" s="208">
        <v>301.12</v>
      </c>
      <c r="AM10614" s="93"/>
      <c r="AN10614" s="93"/>
      <c r="AO10614" s="93"/>
    </row>
    <row r="10615" spans="28:41" x14ac:dyDescent="0.55000000000000004">
      <c r="AB10615" s="276" t="s">
        <v>54098</v>
      </c>
      <c r="AC10615" s="277">
        <v>63.89</v>
      </c>
      <c r="AE10615" s="246" t="s">
        <v>53294</v>
      </c>
      <c r="AF10615" s="247">
        <v>3605</v>
      </c>
      <c r="AH10615" s="226" t="s">
        <v>25029</v>
      </c>
      <c r="AI10615" s="227">
        <v>3254</v>
      </c>
      <c r="AK10615" s="207" t="s">
        <v>24663</v>
      </c>
      <c r="AL10615" s="208">
        <v>46235.02</v>
      </c>
      <c r="AM10615" s="93"/>
      <c r="AN10615" s="93"/>
      <c r="AO10615" s="93"/>
    </row>
    <row r="10616" spans="28:41" x14ac:dyDescent="0.55000000000000004">
      <c r="AB10616" s="276" t="s">
        <v>54099</v>
      </c>
      <c r="AC10616" s="277">
        <v>191.57</v>
      </c>
      <c r="AE10616" s="246" t="s">
        <v>55313</v>
      </c>
      <c r="AF10616" s="247">
        <v>0.08</v>
      </c>
      <c r="AH10616" s="226" t="s">
        <v>42794</v>
      </c>
      <c r="AI10616" s="227">
        <v>28460.720000000001</v>
      </c>
      <c r="AK10616" s="207" t="s">
        <v>24664</v>
      </c>
      <c r="AL10616" s="208">
        <v>175266.6</v>
      </c>
      <c r="AM10616" s="93"/>
      <c r="AN10616" s="93"/>
      <c r="AO10616" s="93"/>
    </row>
    <row r="10617" spans="28:41" x14ac:dyDescent="0.55000000000000004">
      <c r="AB10617" s="276" t="s">
        <v>54101</v>
      </c>
      <c r="AC10617" s="277">
        <v>1710.26</v>
      </c>
      <c r="AE10617" s="246" t="s">
        <v>53295</v>
      </c>
      <c r="AF10617" s="247">
        <v>2199.08</v>
      </c>
      <c r="AH10617" s="226" t="s">
        <v>42795</v>
      </c>
      <c r="AI10617" s="227">
        <v>24617.97</v>
      </c>
      <c r="AK10617" s="207" t="s">
        <v>24665</v>
      </c>
      <c r="AL10617" s="208">
        <v>6650.08</v>
      </c>
      <c r="AM10617" s="93"/>
      <c r="AN10617" s="93"/>
      <c r="AO10617" s="93"/>
    </row>
    <row r="10618" spans="28:41" x14ac:dyDescent="0.55000000000000004">
      <c r="AB10618" s="276" t="s">
        <v>54102</v>
      </c>
      <c r="AC10618" s="277">
        <v>1764.52</v>
      </c>
      <c r="AE10618" s="246" t="s">
        <v>53296</v>
      </c>
      <c r="AF10618" s="247">
        <v>6360.66</v>
      </c>
      <c r="AH10618" s="226" t="s">
        <v>42796</v>
      </c>
      <c r="AI10618" s="227">
        <v>4060.52</v>
      </c>
      <c r="AK10618" s="207" t="s">
        <v>24666</v>
      </c>
      <c r="AL10618" s="208">
        <v>3853.96</v>
      </c>
      <c r="AM10618" s="93"/>
      <c r="AN10618" s="93"/>
      <c r="AO10618" s="93"/>
    </row>
    <row r="10619" spans="28:41" x14ac:dyDescent="0.55000000000000004">
      <c r="AB10619" s="276" t="s">
        <v>69095</v>
      </c>
      <c r="AC10619" s="277">
        <v>35885.410000000003</v>
      </c>
      <c r="AE10619" s="246" t="s">
        <v>57706</v>
      </c>
      <c r="AF10619" s="247">
        <v>19466.349999999999</v>
      </c>
      <c r="AH10619" s="226" t="s">
        <v>45376</v>
      </c>
      <c r="AI10619" s="227">
        <v>3500</v>
      </c>
      <c r="AK10619" s="207" t="s">
        <v>24667</v>
      </c>
      <c r="AL10619" s="208">
        <v>514.08000000000004</v>
      </c>
      <c r="AM10619" s="93"/>
      <c r="AN10619" s="93"/>
      <c r="AO10619" s="93"/>
    </row>
    <row r="10620" spans="28:41" x14ac:dyDescent="0.55000000000000004">
      <c r="AB10620" s="276" t="s">
        <v>55536</v>
      </c>
      <c r="AC10620" s="277">
        <v>-313.56</v>
      </c>
      <c r="AE10620" s="246" t="s">
        <v>56422</v>
      </c>
      <c r="AF10620" s="247">
        <v>968.13</v>
      </c>
      <c r="AH10620" s="226" t="s">
        <v>25031</v>
      </c>
      <c r="AI10620" s="227">
        <v>96</v>
      </c>
      <c r="AK10620" s="207" t="s">
        <v>24668</v>
      </c>
      <c r="AL10620" s="208">
        <v>14100.07</v>
      </c>
      <c r="AM10620" s="93"/>
      <c r="AN10620" s="93"/>
      <c r="AO10620" s="93"/>
    </row>
    <row r="10621" spans="28:41" x14ac:dyDescent="0.55000000000000004">
      <c r="AB10621" s="276" t="s">
        <v>63829</v>
      </c>
      <c r="AC10621" s="277">
        <v>5600</v>
      </c>
      <c r="AE10621" s="246" t="s">
        <v>63306</v>
      </c>
      <c r="AF10621" s="247">
        <v>4608.8</v>
      </c>
      <c r="AH10621" s="226" t="s">
        <v>35391</v>
      </c>
      <c r="AI10621" s="227">
        <v>18713.28</v>
      </c>
      <c r="AK10621" s="207" t="s">
        <v>24669</v>
      </c>
      <c r="AL10621" s="208">
        <v>2571.5300000000002</v>
      </c>
      <c r="AM10621" s="93"/>
      <c r="AN10621" s="93"/>
      <c r="AO10621" s="93"/>
    </row>
    <row r="10622" spans="28:41" x14ac:dyDescent="0.55000000000000004">
      <c r="AB10622" s="276" t="s">
        <v>69096</v>
      </c>
      <c r="AC10622" s="277">
        <v>5391</v>
      </c>
      <c r="AE10622" s="246" t="s">
        <v>63307</v>
      </c>
      <c r="AF10622" s="247">
        <v>1037.28</v>
      </c>
      <c r="AH10622" s="226" t="s">
        <v>25032</v>
      </c>
      <c r="AI10622" s="227">
        <v>783</v>
      </c>
      <c r="AK10622" s="207" t="s">
        <v>24670</v>
      </c>
      <c r="AL10622" s="208">
        <v>15525.94</v>
      </c>
      <c r="AM10622" s="93"/>
      <c r="AN10622" s="93"/>
      <c r="AO10622" s="93"/>
    </row>
    <row r="10623" spans="28:41" x14ac:dyDescent="0.55000000000000004">
      <c r="AB10623" s="276" t="s">
        <v>69097</v>
      </c>
      <c r="AC10623" s="277">
        <v>31803.74</v>
      </c>
      <c r="AE10623" s="246" t="s">
        <v>58629</v>
      </c>
      <c r="AF10623" s="247">
        <v>24355.33</v>
      </c>
      <c r="AH10623" s="226" t="s">
        <v>40515</v>
      </c>
      <c r="AI10623" s="227">
        <v>1596.85</v>
      </c>
      <c r="AK10623" s="207" t="s">
        <v>24671</v>
      </c>
      <c r="AL10623" s="208">
        <v>6695</v>
      </c>
      <c r="AM10623" s="93"/>
      <c r="AN10623" s="93"/>
      <c r="AO10623" s="93"/>
    </row>
    <row r="10624" spans="28:41" x14ac:dyDescent="0.55000000000000004">
      <c r="AB10624" s="276" t="s">
        <v>63830</v>
      </c>
      <c r="AC10624" s="277">
        <v>3290.52</v>
      </c>
      <c r="AE10624" s="246" t="s">
        <v>50274</v>
      </c>
      <c r="AF10624" s="247">
        <v>104365.78</v>
      </c>
      <c r="AH10624" s="226" t="s">
        <v>53216</v>
      </c>
      <c r="AI10624" s="227">
        <v>2500</v>
      </c>
      <c r="AK10624" s="207" t="s">
        <v>24672</v>
      </c>
      <c r="AL10624" s="208">
        <v>111851.07</v>
      </c>
      <c r="AM10624" s="93"/>
      <c r="AN10624" s="93"/>
      <c r="AO10624" s="93"/>
    </row>
    <row r="10625" spans="28:41" x14ac:dyDescent="0.55000000000000004">
      <c r="AB10625" s="276" t="s">
        <v>69098</v>
      </c>
      <c r="AC10625" s="277">
        <v>32000</v>
      </c>
      <c r="AE10625" s="246" t="s">
        <v>53298</v>
      </c>
      <c r="AF10625" s="247">
        <v>3265.5</v>
      </c>
      <c r="AH10625" s="226" t="s">
        <v>39368</v>
      </c>
      <c r="AI10625" s="227">
        <v>13742.99</v>
      </c>
      <c r="AK10625" s="207" t="s">
        <v>24673</v>
      </c>
      <c r="AL10625" s="208">
        <v>257566.79</v>
      </c>
      <c r="AM10625" s="93"/>
      <c r="AN10625" s="93"/>
      <c r="AO10625" s="93"/>
    </row>
    <row r="10626" spans="28:41" x14ac:dyDescent="0.55000000000000004">
      <c r="AB10626" s="276" t="s">
        <v>69099</v>
      </c>
      <c r="AC10626" s="277">
        <v>44657.57</v>
      </c>
      <c r="AE10626" s="246" t="s">
        <v>64716</v>
      </c>
      <c r="AF10626" s="247">
        <v>1103.26</v>
      </c>
      <c r="AH10626" s="226" t="s">
        <v>49065</v>
      </c>
      <c r="AI10626" s="227">
        <v>3247.2</v>
      </c>
      <c r="AK10626" s="207" t="s">
        <v>24674</v>
      </c>
      <c r="AL10626" s="208">
        <v>175266.6</v>
      </c>
      <c r="AM10626" s="93"/>
      <c r="AN10626" s="93"/>
      <c r="AO10626" s="93"/>
    </row>
    <row r="10627" spans="28:41" x14ac:dyDescent="0.55000000000000004">
      <c r="AB10627" s="276" t="s">
        <v>63580</v>
      </c>
      <c r="AC10627" s="277">
        <v>26299.83</v>
      </c>
      <c r="AE10627" s="246" t="s">
        <v>62971</v>
      </c>
      <c r="AF10627" s="247">
        <v>40552.559999999998</v>
      </c>
      <c r="AH10627" s="226" t="s">
        <v>49066</v>
      </c>
      <c r="AI10627" s="227">
        <v>7431.36</v>
      </c>
      <c r="AK10627" s="207" t="s">
        <v>24675</v>
      </c>
      <c r="AL10627" s="208">
        <v>307380.21999999997</v>
      </c>
      <c r="AM10627" s="93"/>
      <c r="AN10627" s="93"/>
      <c r="AO10627" s="93"/>
    </row>
    <row r="10628" spans="28:41" x14ac:dyDescent="0.55000000000000004">
      <c r="AB10628" s="276" t="s">
        <v>69100</v>
      </c>
      <c r="AC10628" s="277">
        <v>-58.93</v>
      </c>
      <c r="AE10628" s="246" t="s">
        <v>64717</v>
      </c>
      <c r="AF10628" s="247">
        <v>66872.600000000006</v>
      </c>
      <c r="AH10628" s="226" t="s">
        <v>49067</v>
      </c>
      <c r="AI10628" s="227">
        <v>568.64</v>
      </c>
      <c r="AK10628" s="207" t="s">
        <v>24676</v>
      </c>
      <c r="AL10628" s="208">
        <v>9360.4500000000007</v>
      </c>
      <c r="AM10628" s="93"/>
      <c r="AN10628" s="93"/>
      <c r="AO10628" s="93"/>
    </row>
    <row r="10629" spans="28:41" x14ac:dyDescent="0.55000000000000004">
      <c r="AB10629" s="276" t="s">
        <v>55538</v>
      </c>
      <c r="AC10629" s="277">
        <v>72596.289999999994</v>
      </c>
      <c r="AE10629" s="246" t="s">
        <v>53299</v>
      </c>
      <c r="AF10629" s="247">
        <v>10939.27</v>
      </c>
      <c r="AH10629" s="226" t="s">
        <v>45377</v>
      </c>
      <c r="AI10629" s="227">
        <v>27012.54</v>
      </c>
      <c r="AK10629" s="207" t="s">
        <v>24677</v>
      </c>
      <c r="AL10629" s="208">
        <v>3853.96</v>
      </c>
      <c r="AM10629" s="93"/>
      <c r="AN10629" s="93"/>
      <c r="AO10629" s="93"/>
    </row>
    <row r="10630" spans="28:41" x14ac:dyDescent="0.55000000000000004">
      <c r="AB10630" s="276" t="s">
        <v>70858</v>
      </c>
      <c r="AC10630" s="277">
        <v>11417.72</v>
      </c>
      <c r="AE10630" s="246" t="s">
        <v>25320</v>
      </c>
      <c r="AF10630" s="247">
        <v>-10939.27</v>
      </c>
      <c r="AH10630" s="226" t="s">
        <v>45378</v>
      </c>
      <c r="AI10630" s="227">
        <v>2066.46</v>
      </c>
      <c r="AK10630" s="207" t="s">
        <v>24678</v>
      </c>
      <c r="AL10630" s="208">
        <v>514.08000000000004</v>
      </c>
      <c r="AM10630" s="93"/>
      <c r="AN10630" s="93"/>
      <c r="AO10630" s="93"/>
    </row>
    <row r="10631" spans="28:41" x14ac:dyDescent="0.55000000000000004">
      <c r="AB10631" s="276" t="s">
        <v>47361</v>
      </c>
      <c r="AC10631" s="277">
        <v>141734.65</v>
      </c>
      <c r="AE10631" s="246" t="s">
        <v>25322</v>
      </c>
      <c r="AF10631" s="247">
        <v>375076.69</v>
      </c>
      <c r="AH10631" s="226" t="s">
        <v>45379</v>
      </c>
      <c r="AI10631" s="227">
        <v>22069</v>
      </c>
      <c r="AK10631" s="207" t="s">
        <v>24679</v>
      </c>
      <c r="AL10631" s="208">
        <v>3446</v>
      </c>
      <c r="AM10631" s="93"/>
      <c r="AN10631" s="93"/>
      <c r="AO10631" s="93"/>
    </row>
    <row r="10632" spans="28:41" x14ac:dyDescent="0.55000000000000004">
      <c r="AB10632" s="276" t="s">
        <v>57959</v>
      </c>
      <c r="AC10632" s="277">
        <v>54104.5</v>
      </c>
      <c r="AE10632" s="246" t="s">
        <v>25324</v>
      </c>
      <c r="AF10632" s="247">
        <v>17914.95</v>
      </c>
      <c r="AH10632" s="226" t="s">
        <v>25049</v>
      </c>
      <c r="AI10632" s="227">
        <v>10250</v>
      </c>
      <c r="AK10632" s="207" t="s">
        <v>24680</v>
      </c>
      <c r="AL10632" s="208">
        <v>14100.07</v>
      </c>
      <c r="AM10632" s="93"/>
      <c r="AN10632" s="93"/>
      <c r="AO10632" s="93"/>
    </row>
    <row r="10633" spans="28:41" x14ac:dyDescent="0.55000000000000004">
      <c r="AB10633" s="276" t="s">
        <v>36864</v>
      </c>
      <c r="AC10633" s="277">
        <v>14388.7</v>
      </c>
      <c r="AE10633" s="246" t="s">
        <v>42806</v>
      </c>
      <c r="AF10633" s="247">
        <v>104854.9</v>
      </c>
      <c r="AH10633" s="226" t="s">
        <v>25050</v>
      </c>
      <c r="AI10633" s="227">
        <v>784.12</v>
      </c>
      <c r="AK10633" s="207" t="s">
        <v>24681</v>
      </c>
      <c r="AL10633" s="208">
        <v>2571.5300000000002</v>
      </c>
      <c r="AM10633" s="93"/>
      <c r="AN10633" s="93"/>
      <c r="AO10633" s="93"/>
    </row>
    <row r="10634" spans="28:41" x14ac:dyDescent="0.55000000000000004">
      <c r="AB10634" s="276" t="s">
        <v>36865</v>
      </c>
      <c r="AC10634" s="277">
        <v>21342.31</v>
      </c>
      <c r="AE10634" s="246" t="s">
        <v>59171</v>
      </c>
      <c r="AF10634" s="247">
        <v>133250.23000000001</v>
      </c>
      <c r="AH10634" s="226" t="s">
        <v>25051</v>
      </c>
      <c r="AI10634" s="227">
        <v>5040</v>
      </c>
      <c r="AK10634" s="207" t="s">
        <v>13946</v>
      </c>
      <c r="AL10634" s="208">
        <v>235119.62</v>
      </c>
      <c r="AM10634" s="93"/>
      <c r="AN10634" s="93"/>
      <c r="AO10634" s="93"/>
    </row>
    <row r="10635" spans="28:41" x14ac:dyDescent="0.55000000000000004">
      <c r="AB10635" s="276" t="s">
        <v>36866</v>
      </c>
      <c r="AC10635" s="277">
        <v>70337.039999999994</v>
      </c>
      <c r="AE10635" s="246" t="s">
        <v>33966</v>
      </c>
      <c r="AF10635" s="247">
        <v>140.6</v>
      </c>
      <c r="AH10635" s="226" t="s">
        <v>50251</v>
      </c>
      <c r="AI10635" s="227">
        <v>746.28</v>
      </c>
      <c r="AK10635" s="207" t="s">
        <v>13947</v>
      </c>
      <c r="AL10635" s="208">
        <v>134277.79</v>
      </c>
      <c r="AM10635" s="93"/>
      <c r="AN10635" s="93"/>
      <c r="AO10635" s="93"/>
    </row>
    <row r="10636" spans="28:41" x14ac:dyDescent="0.55000000000000004">
      <c r="AB10636" s="276" t="s">
        <v>47362</v>
      </c>
      <c r="AC10636" s="277">
        <v>26704.1</v>
      </c>
      <c r="AE10636" s="246" t="s">
        <v>35405</v>
      </c>
      <c r="AF10636" s="247">
        <v>1543950</v>
      </c>
      <c r="AH10636" s="226" t="s">
        <v>53217</v>
      </c>
      <c r="AI10636" s="227">
        <v>4051.67</v>
      </c>
      <c r="AK10636" s="207" t="s">
        <v>24682</v>
      </c>
      <c r="AL10636" s="208">
        <v>1378.92</v>
      </c>
      <c r="AM10636" s="93"/>
      <c r="AN10636" s="93"/>
      <c r="AO10636" s="93"/>
    </row>
    <row r="10637" spans="28:41" x14ac:dyDescent="0.55000000000000004">
      <c r="AB10637" s="276" t="s">
        <v>54103</v>
      </c>
      <c r="AC10637" s="277">
        <v>1452.25</v>
      </c>
      <c r="AE10637" s="246" t="s">
        <v>64718</v>
      </c>
      <c r="AF10637" s="247">
        <v>1680865.56</v>
      </c>
      <c r="AH10637" s="226" t="s">
        <v>53218</v>
      </c>
      <c r="AI10637" s="227">
        <v>309.95</v>
      </c>
      <c r="AK10637" s="207" t="s">
        <v>24683</v>
      </c>
      <c r="AL10637" s="208">
        <v>2488.9299999999998</v>
      </c>
      <c r="AM10637" s="93"/>
      <c r="AN10637" s="93"/>
      <c r="AO10637" s="93"/>
    </row>
    <row r="10638" spans="28:41" x14ac:dyDescent="0.55000000000000004">
      <c r="AB10638" s="276" t="s">
        <v>35830</v>
      </c>
      <c r="AC10638" s="277">
        <v>1358170.89</v>
      </c>
      <c r="AE10638" s="246" t="s">
        <v>42807</v>
      </c>
      <c r="AF10638" s="247">
        <v>520237.5</v>
      </c>
      <c r="AH10638" s="226" t="s">
        <v>53219</v>
      </c>
      <c r="AI10638" s="227">
        <v>654</v>
      </c>
      <c r="AK10638" s="207" t="s">
        <v>24684</v>
      </c>
      <c r="AL10638" s="208">
        <v>121231.21</v>
      </c>
      <c r="AM10638" s="93"/>
      <c r="AN10638" s="93"/>
      <c r="AO10638" s="93"/>
    </row>
    <row r="10639" spans="28:41" x14ac:dyDescent="0.55000000000000004">
      <c r="AB10639" s="276" t="s">
        <v>40695</v>
      </c>
      <c r="AC10639" s="277">
        <v>18432.03</v>
      </c>
      <c r="AE10639" s="246" t="s">
        <v>25327</v>
      </c>
      <c r="AF10639" s="247">
        <v>328729.46999999997</v>
      </c>
      <c r="AH10639" s="226" t="s">
        <v>53220</v>
      </c>
      <c r="AI10639" s="227">
        <v>647.86</v>
      </c>
      <c r="AK10639" s="207" t="s">
        <v>13949</v>
      </c>
      <c r="AL10639" s="208">
        <v>74519.7</v>
      </c>
      <c r="AM10639" s="93"/>
      <c r="AN10639" s="93"/>
      <c r="AO10639" s="93"/>
    </row>
    <row r="10640" spans="28:41" x14ac:dyDescent="0.55000000000000004">
      <c r="AB10640" s="276" t="s">
        <v>45874</v>
      </c>
      <c r="AC10640" s="277">
        <v>91503.44</v>
      </c>
      <c r="AE10640" s="246" t="s">
        <v>25328</v>
      </c>
      <c r="AF10640" s="247">
        <v>648101.62</v>
      </c>
      <c r="AH10640" s="226" t="s">
        <v>53221</v>
      </c>
      <c r="AI10640" s="227">
        <v>600</v>
      </c>
      <c r="AK10640" s="207" t="s">
        <v>13950</v>
      </c>
      <c r="AL10640" s="208">
        <v>171683.92</v>
      </c>
      <c r="AM10640" s="93"/>
      <c r="AN10640" s="93"/>
      <c r="AO10640" s="93"/>
    </row>
    <row r="10641" spans="28:41" x14ac:dyDescent="0.55000000000000004">
      <c r="AB10641" s="276" t="s">
        <v>40696</v>
      </c>
      <c r="AC10641" s="277">
        <v>280775.5</v>
      </c>
      <c r="AE10641" s="246" t="s">
        <v>59172</v>
      </c>
      <c r="AF10641" s="247">
        <v>68646.17</v>
      </c>
      <c r="AH10641" s="226" t="s">
        <v>45380</v>
      </c>
      <c r="AI10641" s="227">
        <v>8740.2000000000007</v>
      </c>
      <c r="AK10641" s="207" t="s">
        <v>13951</v>
      </c>
      <c r="AL10641" s="208">
        <v>53646.67</v>
      </c>
      <c r="AM10641" s="93"/>
      <c r="AN10641" s="93"/>
      <c r="AO10641" s="93"/>
    </row>
    <row r="10642" spans="28:41" x14ac:dyDescent="0.55000000000000004">
      <c r="AB10642" s="276" t="s">
        <v>65066</v>
      </c>
      <c r="AC10642" s="277">
        <v>24896.07</v>
      </c>
      <c r="AE10642" s="246" t="s">
        <v>25329</v>
      </c>
      <c r="AF10642" s="247">
        <v>61250</v>
      </c>
      <c r="AH10642" s="226" t="s">
        <v>47145</v>
      </c>
      <c r="AI10642" s="227">
        <v>688.5</v>
      </c>
      <c r="AK10642" s="207" t="s">
        <v>24685</v>
      </c>
      <c r="AL10642" s="208">
        <v>9861.66</v>
      </c>
      <c r="AM10642" s="93"/>
      <c r="AN10642" s="93"/>
      <c r="AO10642" s="93"/>
    </row>
    <row r="10643" spans="28:41" x14ac:dyDescent="0.55000000000000004">
      <c r="AB10643" s="276" t="s">
        <v>34321</v>
      </c>
      <c r="AC10643" s="277">
        <v>184252.6</v>
      </c>
      <c r="AE10643" s="246" t="s">
        <v>36567</v>
      </c>
      <c r="AF10643" s="247">
        <v>191.89</v>
      </c>
      <c r="AH10643" s="226" t="s">
        <v>45381</v>
      </c>
      <c r="AI10643" s="227">
        <v>25500</v>
      </c>
      <c r="AK10643" s="207" t="s">
        <v>24686</v>
      </c>
      <c r="AL10643" s="208">
        <v>6000</v>
      </c>
      <c r="AM10643" s="93"/>
      <c r="AN10643" s="93"/>
      <c r="AO10643" s="93"/>
    </row>
    <row r="10644" spans="28:41" x14ac:dyDescent="0.55000000000000004">
      <c r="AB10644" s="276" t="s">
        <v>43120</v>
      </c>
      <c r="AC10644" s="277">
        <v>10614.33</v>
      </c>
      <c r="AE10644" s="246" t="s">
        <v>25330</v>
      </c>
      <c r="AF10644" s="247">
        <v>1344014.73</v>
      </c>
      <c r="AH10644" s="226" t="s">
        <v>45382</v>
      </c>
      <c r="AI10644" s="227">
        <v>1950.8</v>
      </c>
      <c r="AK10644" s="207" t="s">
        <v>24687</v>
      </c>
      <c r="AL10644" s="208">
        <v>924.48</v>
      </c>
      <c r="AM10644" s="93"/>
      <c r="AN10644" s="93"/>
      <c r="AO10644" s="93"/>
    </row>
    <row r="10645" spans="28:41" x14ac:dyDescent="0.55000000000000004">
      <c r="AB10645" s="276" t="s">
        <v>48374</v>
      </c>
      <c r="AC10645" s="277">
        <v>2571.54</v>
      </c>
      <c r="AE10645" s="246" t="s">
        <v>53300</v>
      </c>
      <c r="AF10645" s="247">
        <v>451194.65</v>
      </c>
      <c r="AH10645" s="226" t="s">
        <v>25072</v>
      </c>
      <c r="AI10645" s="227">
        <v>24992</v>
      </c>
      <c r="AK10645" s="207" t="s">
        <v>24688</v>
      </c>
      <c r="AL10645" s="208">
        <v>63418.75</v>
      </c>
      <c r="AM10645" s="93"/>
      <c r="AN10645" s="93"/>
      <c r="AO10645" s="93"/>
    </row>
    <row r="10646" spans="28:41" x14ac:dyDescent="0.55000000000000004">
      <c r="AB10646" s="276" t="s">
        <v>55539</v>
      </c>
      <c r="AC10646" s="277">
        <v>-43351.3</v>
      </c>
      <c r="AE10646" s="246" t="s">
        <v>39383</v>
      </c>
      <c r="AF10646" s="247">
        <v>1219209.8</v>
      </c>
      <c r="AH10646" s="226" t="s">
        <v>50252</v>
      </c>
      <c r="AI10646" s="227">
        <v>1826.76</v>
      </c>
      <c r="AK10646" s="207" t="s">
        <v>24689</v>
      </c>
      <c r="AL10646" s="208">
        <v>24822.7</v>
      </c>
      <c r="AM10646" s="93"/>
      <c r="AN10646" s="93"/>
      <c r="AO10646" s="93"/>
    </row>
    <row r="10647" spans="28:41" x14ac:dyDescent="0.55000000000000004">
      <c r="AB10647" s="276" t="s">
        <v>69101</v>
      </c>
      <c r="AC10647" s="277">
        <v>1015.7</v>
      </c>
      <c r="AE10647" s="246" t="s">
        <v>25331</v>
      </c>
      <c r="AF10647" s="247">
        <v>65108.1</v>
      </c>
      <c r="AH10647" s="226" t="s">
        <v>50253</v>
      </c>
      <c r="AI10647" s="227">
        <v>626.64</v>
      </c>
      <c r="AK10647" s="207" t="s">
        <v>24690</v>
      </c>
      <c r="AL10647" s="208">
        <v>643089.06999999995</v>
      </c>
      <c r="AM10647" s="93"/>
      <c r="AN10647" s="93"/>
      <c r="AO10647" s="93"/>
    </row>
    <row r="10648" spans="28:41" x14ac:dyDescent="0.55000000000000004">
      <c r="AB10648" s="276" t="s">
        <v>61236</v>
      </c>
      <c r="AC10648" s="277">
        <v>10953011.52</v>
      </c>
      <c r="AE10648" s="246" t="s">
        <v>62478</v>
      </c>
      <c r="AF10648" s="247">
        <v>3834.5</v>
      </c>
      <c r="AH10648" s="226" t="s">
        <v>50254</v>
      </c>
      <c r="AI10648" s="227">
        <v>1100</v>
      </c>
      <c r="AK10648" s="207" t="s">
        <v>24691</v>
      </c>
      <c r="AL10648" s="208">
        <v>361465.4</v>
      </c>
      <c r="AM10648" s="93"/>
      <c r="AN10648" s="93"/>
      <c r="AO10648" s="93"/>
    </row>
    <row r="10649" spans="28:41" x14ac:dyDescent="0.55000000000000004">
      <c r="AB10649" s="276" t="s">
        <v>66755</v>
      </c>
      <c r="AC10649" s="277">
        <v>728636.36</v>
      </c>
      <c r="AE10649" s="246" t="s">
        <v>59173</v>
      </c>
      <c r="AF10649" s="247">
        <v>4964707.99</v>
      </c>
      <c r="AH10649" s="226" t="s">
        <v>47146</v>
      </c>
      <c r="AI10649" s="227">
        <v>87099.77</v>
      </c>
      <c r="AK10649" s="207" t="s">
        <v>24692</v>
      </c>
      <c r="AL10649" s="208">
        <v>16124.9</v>
      </c>
      <c r="AM10649" s="93"/>
      <c r="AN10649" s="93"/>
      <c r="AO10649" s="93"/>
    </row>
    <row r="10650" spans="28:41" x14ac:dyDescent="0.55000000000000004">
      <c r="AB10650" s="276" t="s">
        <v>57960</v>
      </c>
      <c r="AC10650" s="277">
        <v>58943.94</v>
      </c>
      <c r="AE10650" s="246" t="s">
        <v>56423</v>
      </c>
      <c r="AF10650" s="247">
        <v>2134.33</v>
      </c>
      <c r="AH10650" s="226" t="s">
        <v>36550</v>
      </c>
      <c r="AI10650" s="227">
        <v>3104.01</v>
      </c>
      <c r="AK10650" s="207" t="s">
        <v>24693</v>
      </c>
      <c r="AL10650" s="208">
        <v>622703.92000000004</v>
      </c>
      <c r="AM10650" s="93"/>
      <c r="AN10650" s="93"/>
      <c r="AO10650" s="93"/>
    </row>
    <row r="10651" spans="28:41" x14ac:dyDescent="0.55000000000000004">
      <c r="AB10651" s="276" t="s">
        <v>70859</v>
      </c>
      <c r="AC10651" s="277">
        <v>3086.95</v>
      </c>
      <c r="AE10651" s="246" t="s">
        <v>56424</v>
      </c>
      <c r="AF10651" s="247">
        <v>163.28</v>
      </c>
      <c r="AH10651" s="226" t="s">
        <v>50255</v>
      </c>
      <c r="AI10651" s="227">
        <v>3769</v>
      </c>
      <c r="AK10651" s="207" t="s">
        <v>24694</v>
      </c>
      <c r="AL10651" s="208">
        <v>10000</v>
      </c>
      <c r="AM10651" s="93"/>
      <c r="AN10651" s="93"/>
      <c r="AO10651" s="93"/>
    </row>
    <row r="10652" spans="28:41" x14ac:dyDescent="0.55000000000000004">
      <c r="AB10652" s="276" t="s">
        <v>70860</v>
      </c>
      <c r="AC10652" s="277">
        <v>236.15</v>
      </c>
      <c r="AE10652" s="246" t="s">
        <v>56425</v>
      </c>
      <c r="AF10652" s="247">
        <v>522.91</v>
      </c>
      <c r="AH10652" s="226" t="s">
        <v>49068</v>
      </c>
      <c r="AI10652" s="227">
        <v>6634.8</v>
      </c>
      <c r="AK10652" s="207" t="s">
        <v>24695</v>
      </c>
      <c r="AL10652" s="208">
        <v>247.15</v>
      </c>
      <c r="AM10652" s="93"/>
      <c r="AN10652" s="93"/>
      <c r="AO10652" s="93"/>
    </row>
    <row r="10653" spans="28:41" x14ac:dyDescent="0.55000000000000004">
      <c r="AB10653" s="276" t="s">
        <v>70861</v>
      </c>
      <c r="AC10653" s="277">
        <v>772.35</v>
      </c>
      <c r="AE10653" s="246" t="s">
        <v>47152</v>
      </c>
      <c r="AF10653" s="247">
        <v>7689.24</v>
      </c>
      <c r="AH10653" s="226" t="s">
        <v>49069</v>
      </c>
      <c r="AI10653" s="227">
        <v>501.2</v>
      </c>
      <c r="AK10653" s="207" t="s">
        <v>24696</v>
      </c>
      <c r="AL10653" s="208">
        <v>2790</v>
      </c>
      <c r="AM10653" s="93"/>
      <c r="AN10653" s="93"/>
      <c r="AO10653" s="93"/>
    </row>
    <row r="10654" spans="28:41" x14ac:dyDescent="0.55000000000000004">
      <c r="AB10654" s="276" t="s">
        <v>69102</v>
      </c>
      <c r="AC10654" s="277">
        <v>1454.76</v>
      </c>
      <c r="AE10654" s="246" t="s">
        <v>53301</v>
      </c>
      <c r="AF10654" s="247">
        <v>105241.85</v>
      </c>
      <c r="AH10654" s="226" t="s">
        <v>45383</v>
      </c>
      <c r="AI10654" s="227">
        <v>3000</v>
      </c>
      <c r="AK10654" s="207" t="s">
        <v>24697</v>
      </c>
      <c r="AL10654" s="208">
        <v>967.48</v>
      </c>
      <c r="AM10654" s="93"/>
      <c r="AN10654" s="93"/>
      <c r="AO10654" s="93"/>
    </row>
    <row r="10655" spans="28:41" x14ac:dyDescent="0.55000000000000004">
      <c r="AB10655" s="276" t="s">
        <v>59283</v>
      </c>
      <c r="AC10655" s="277">
        <v>21568.92</v>
      </c>
      <c r="AE10655" s="246" t="s">
        <v>50275</v>
      </c>
      <c r="AF10655" s="247">
        <v>450.66</v>
      </c>
      <c r="AH10655" s="226" t="s">
        <v>45384</v>
      </c>
      <c r="AI10655" s="227">
        <v>229.5</v>
      </c>
      <c r="AK10655" s="207" t="s">
        <v>24698</v>
      </c>
      <c r="AL10655" s="208">
        <v>2495.37</v>
      </c>
      <c r="AM10655" s="93"/>
      <c r="AN10655" s="93"/>
      <c r="AO10655" s="93"/>
    </row>
    <row r="10656" spans="28:41" x14ac:dyDescent="0.55000000000000004">
      <c r="AB10656" s="276" t="s">
        <v>63453</v>
      </c>
      <c r="AC10656" s="277">
        <v>34648</v>
      </c>
      <c r="AE10656" s="246" t="s">
        <v>64719</v>
      </c>
      <c r="AF10656" s="247">
        <v>12</v>
      </c>
      <c r="AH10656" s="226" t="s">
        <v>45385</v>
      </c>
      <c r="AI10656" s="227">
        <v>54250</v>
      </c>
      <c r="AK10656" s="207" t="s">
        <v>24699</v>
      </c>
      <c r="AL10656" s="208">
        <v>1641</v>
      </c>
      <c r="AM10656" s="93"/>
      <c r="AN10656" s="93"/>
      <c r="AO10656" s="93"/>
    </row>
    <row r="10657" spans="28:41" x14ac:dyDescent="0.55000000000000004">
      <c r="AB10657" s="276" t="s">
        <v>63454</v>
      </c>
      <c r="AC10657" s="277">
        <v>21595.200000000001</v>
      </c>
      <c r="AE10657" s="246" t="s">
        <v>58630</v>
      </c>
      <c r="AF10657" s="247">
        <v>14105.46</v>
      </c>
      <c r="AH10657" s="226" t="s">
        <v>45386</v>
      </c>
      <c r="AI10657" s="227">
        <v>4150.1400000000003</v>
      </c>
      <c r="AK10657" s="207" t="s">
        <v>24700</v>
      </c>
      <c r="AL10657" s="208">
        <v>1488.99</v>
      </c>
      <c r="AM10657" s="93"/>
      <c r="AN10657" s="93"/>
      <c r="AO10657" s="93"/>
    </row>
    <row r="10658" spans="28:41" x14ac:dyDescent="0.55000000000000004">
      <c r="AB10658" s="276" t="s">
        <v>69103</v>
      </c>
      <c r="AC10658" s="277">
        <v>34742.120000000003</v>
      </c>
      <c r="AE10658" s="246" t="s">
        <v>50276</v>
      </c>
      <c r="AF10658" s="247">
        <v>4949.18</v>
      </c>
      <c r="AH10658" s="226" t="s">
        <v>36551</v>
      </c>
      <c r="AI10658" s="227">
        <v>1568</v>
      </c>
      <c r="AK10658" s="207" t="s">
        <v>24701</v>
      </c>
      <c r="AL10658" s="208">
        <v>13279</v>
      </c>
      <c r="AM10658" s="93"/>
      <c r="AN10658" s="93"/>
      <c r="AO10658" s="93"/>
    </row>
    <row r="10659" spans="28:41" x14ac:dyDescent="0.55000000000000004">
      <c r="AB10659" s="276" t="s">
        <v>63455</v>
      </c>
      <c r="AC10659" s="277">
        <v>6636.09</v>
      </c>
      <c r="AE10659" s="246" t="s">
        <v>62972</v>
      </c>
      <c r="AF10659" s="247">
        <v>2006.8</v>
      </c>
      <c r="AH10659" s="226" t="s">
        <v>25096</v>
      </c>
      <c r="AI10659" s="227">
        <v>276.36</v>
      </c>
      <c r="AK10659" s="207" t="s">
        <v>24702</v>
      </c>
      <c r="AL10659" s="208">
        <v>1436</v>
      </c>
      <c r="AM10659" s="93"/>
      <c r="AN10659" s="93"/>
      <c r="AO10659" s="93"/>
    </row>
    <row r="10660" spans="28:41" x14ac:dyDescent="0.55000000000000004">
      <c r="AB10660" s="276" t="s">
        <v>63456</v>
      </c>
      <c r="AC10660" s="277">
        <v>20363.39</v>
      </c>
      <c r="AE10660" s="246" t="s">
        <v>64720</v>
      </c>
      <c r="AF10660" s="247">
        <v>97048.11</v>
      </c>
      <c r="AH10660" s="226" t="s">
        <v>48159</v>
      </c>
      <c r="AI10660" s="227">
        <v>9292</v>
      </c>
      <c r="AK10660" s="207" t="s">
        <v>24703</v>
      </c>
      <c r="AL10660" s="208">
        <v>15725.98</v>
      </c>
      <c r="AM10660" s="93"/>
      <c r="AN10660" s="93"/>
      <c r="AO10660" s="93"/>
    </row>
    <row r="10661" spans="28:41" x14ac:dyDescent="0.55000000000000004">
      <c r="AB10661" s="276" t="s">
        <v>63457</v>
      </c>
      <c r="AC10661" s="277">
        <v>12869.12</v>
      </c>
      <c r="AE10661" s="246" t="s">
        <v>64721</v>
      </c>
      <c r="AF10661" s="247">
        <v>11113.95</v>
      </c>
      <c r="AH10661" s="226" t="s">
        <v>36552</v>
      </c>
      <c r="AI10661" s="227">
        <v>2835</v>
      </c>
      <c r="AK10661" s="207" t="s">
        <v>24704</v>
      </c>
      <c r="AL10661" s="208">
        <v>15000</v>
      </c>
      <c r="AM10661" s="93"/>
      <c r="AN10661" s="93"/>
      <c r="AO10661" s="93"/>
    </row>
    <row r="10662" spans="28:41" x14ac:dyDescent="0.55000000000000004">
      <c r="AB10662" s="276" t="s">
        <v>65068</v>
      </c>
      <c r="AC10662" s="277">
        <v>265.14</v>
      </c>
      <c r="AE10662" s="246" t="s">
        <v>62751</v>
      </c>
      <c r="AF10662" s="247">
        <v>809407.03</v>
      </c>
      <c r="AH10662" s="226" t="s">
        <v>39369</v>
      </c>
      <c r="AI10662" s="227">
        <v>40500</v>
      </c>
      <c r="AK10662" s="207" t="s">
        <v>24705</v>
      </c>
      <c r="AL10662" s="208">
        <v>1147.5</v>
      </c>
      <c r="AM10662" s="93"/>
      <c r="AN10662" s="93"/>
      <c r="AO10662" s="93"/>
    </row>
    <row r="10663" spans="28:41" x14ac:dyDescent="0.55000000000000004">
      <c r="AB10663" s="276" t="s">
        <v>69104</v>
      </c>
      <c r="AC10663" s="277">
        <v>50457.57</v>
      </c>
      <c r="AE10663" s="246" t="s">
        <v>62752</v>
      </c>
      <c r="AF10663" s="247">
        <v>59146.400000000001</v>
      </c>
      <c r="AH10663" s="226" t="s">
        <v>47147</v>
      </c>
      <c r="AI10663" s="227">
        <v>40729.75</v>
      </c>
      <c r="AK10663" s="207" t="s">
        <v>24706</v>
      </c>
      <c r="AL10663" s="208">
        <v>6381.53</v>
      </c>
      <c r="AM10663" s="93"/>
      <c r="AN10663" s="93"/>
      <c r="AO10663" s="93"/>
    </row>
    <row r="10664" spans="28:41" x14ac:dyDescent="0.55000000000000004">
      <c r="AB10664" s="276" t="s">
        <v>48376</v>
      </c>
      <c r="AC10664" s="277">
        <v>879.68</v>
      </c>
      <c r="AE10664" s="246" t="s">
        <v>62753</v>
      </c>
      <c r="AF10664" s="247">
        <v>198134.35</v>
      </c>
      <c r="AH10664" s="226" t="s">
        <v>53222</v>
      </c>
      <c r="AI10664" s="227">
        <v>10522.38</v>
      </c>
      <c r="AK10664" s="207" t="s">
        <v>24707</v>
      </c>
      <c r="AL10664" s="208">
        <v>2760.97</v>
      </c>
      <c r="AM10664" s="93"/>
      <c r="AN10664" s="93"/>
      <c r="AO10664" s="93"/>
    </row>
    <row r="10665" spans="28:41" x14ac:dyDescent="0.55000000000000004">
      <c r="AB10665" s="276" t="s">
        <v>65069</v>
      </c>
      <c r="AC10665" s="277">
        <v>42598.31</v>
      </c>
      <c r="AE10665" s="246" t="s">
        <v>62754</v>
      </c>
      <c r="AF10665" s="247">
        <v>65462.74</v>
      </c>
      <c r="AH10665" s="226" t="s">
        <v>49070</v>
      </c>
      <c r="AI10665" s="227">
        <v>8075</v>
      </c>
      <c r="AK10665" s="207" t="s">
        <v>24708</v>
      </c>
      <c r="AL10665" s="208">
        <v>3179</v>
      </c>
      <c r="AM10665" s="93"/>
      <c r="AN10665" s="93"/>
      <c r="AO10665" s="93"/>
    </row>
    <row r="10666" spans="28:41" x14ac:dyDescent="0.55000000000000004">
      <c r="AB10666" s="276" t="s">
        <v>69105</v>
      </c>
      <c r="AC10666" s="277">
        <v>-25.5</v>
      </c>
      <c r="AE10666" s="246" t="s">
        <v>59426</v>
      </c>
      <c r="AF10666" s="247">
        <v>132657.35999999999</v>
      </c>
      <c r="AH10666" s="226" t="s">
        <v>45387</v>
      </c>
      <c r="AI10666" s="227">
        <v>11767.5</v>
      </c>
      <c r="AK10666" s="207" t="s">
        <v>24709</v>
      </c>
      <c r="AL10666" s="208">
        <v>8115</v>
      </c>
      <c r="AM10666" s="93"/>
      <c r="AN10666" s="93"/>
      <c r="AO10666" s="93"/>
    </row>
    <row r="10667" spans="28:41" x14ac:dyDescent="0.55000000000000004">
      <c r="AB10667" s="276" t="s">
        <v>69106</v>
      </c>
      <c r="AC10667" s="277">
        <v>1012</v>
      </c>
      <c r="AE10667" s="246" t="s">
        <v>62755</v>
      </c>
      <c r="AF10667" s="247">
        <v>44233.120000000003</v>
      </c>
      <c r="AH10667" s="226" t="s">
        <v>45388</v>
      </c>
      <c r="AI10667" s="227">
        <v>785.5</v>
      </c>
      <c r="AK10667" s="207" t="s">
        <v>24710</v>
      </c>
      <c r="AL10667" s="208">
        <v>620.79999999999995</v>
      </c>
      <c r="AM10667" s="93"/>
      <c r="AN10667" s="93"/>
      <c r="AO10667" s="93"/>
    </row>
    <row r="10668" spans="28:41" x14ac:dyDescent="0.55000000000000004">
      <c r="AB10668" s="276" t="s">
        <v>70862</v>
      </c>
      <c r="AC10668" s="277">
        <v>3037.1</v>
      </c>
      <c r="AE10668" s="246" t="s">
        <v>64722</v>
      </c>
      <c r="AF10668" s="247">
        <v>3228</v>
      </c>
      <c r="AH10668" s="226" t="s">
        <v>35392</v>
      </c>
      <c r="AI10668" s="227">
        <v>5562</v>
      </c>
      <c r="AK10668" s="207" t="s">
        <v>24711</v>
      </c>
      <c r="AL10668" s="208">
        <v>5253.79</v>
      </c>
      <c r="AM10668" s="93"/>
      <c r="AN10668" s="93"/>
      <c r="AO10668" s="93"/>
    </row>
    <row r="10669" spans="28:41" x14ac:dyDescent="0.55000000000000004">
      <c r="AB10669" s="276" t="s">
        <v>69107</v>
      </c>
      <c r="AC10669" s="277">
        <v>20465</v>
      </c>
      <c r="AE10669" s="246" t="s">
        <v>64723</v>
      </c>
      <c r="AF10669" s="247">
        <v>468.04</v>
      </c>
      <c r="AH10669" s="226" t="s">
        <v>42797</v>
      </c>
      <c r="AI10669" s="227">
        <v>1074</v>
      </c>
      <c r="AK10669" s="207" t="s">
        <v>24712</v>
      </c>
      <c r="AL10669" s="208">
        <v>484.21</v>
      </c>
      <c r="AM10669" s="93"/>
      <c r="AN10669" s="93"/>
      <c r="AO10669" s="93"/>
    </row>
    <row r="10670" spans="28:41" x14ac:dyDescent="0.55000000000000004">
      <c r="AB10670" s="276" t="s">
        <v>70863</v>
      </c>
      <c r="AC10670" s="277">
        <v>40811.01</v>
      </c>
      <c r="AE10670" s="246" t="s">
        <v>63761</v>
      </c>
      <c r="AF10670" s="247">
        <v>858.96</v>
      </c>
      <c r="AH10670" s="226" t="s">
        <v>42798</v>
      </c>
      <c r="AI10670" s="227">
        <v>1436</v>
      </c>
      <c r="AK10670" s="207" t="s">
        <v>24713</v>
      </c>
      <c r="AL10670" s="208">
        <v>10000</v>
      </c>
      <c r="AM10670" s="93"/>
      <c r="AN10670" s="93"/>
      <c r="AO10670" s="93"/>
    </row>
    <row r="10671" spans="28:41" x14ac:dyDescent="0.55000000000000004">
      <c r="AB10671" s="276" t="s">
        <v>69108</v>
      </c>
      <c r="AC10671" s="277">
        <v>4997.3</v>
      </c>
      <c r="AE10671" s="246" t="s">
        <v>61536</v>
      </c>
      <c r="AF10671" s="247">
        <v>12195</v>
      </c>
      <c r="AH10671" s="226" t="s">
        <v>45389</v>
      </c>
      <c r="AI10671" s="227">
        <v>95400</v>
      </c>
      <c r="AK10671" s="207" t="s">
        <v>24714</v>
      </c>
      <c r="AL10671" s="208">
        <v>8115</v>
      </c>
      <c r="AM10671" s="93"/>
      <c r="AN10671" s="93"/>
      <c r="AO10671" s="93"/>
    </row>
    <row r="10672" spans="28:41" x14ac:dyDescent="0.55000000000000004">
      <c r="AB10672" s="276" t="s">
        <v>70864</v>
      </c>
      <c r="AC10672" s="277">
        <v>9905.2800000000007</v>
      </c>
      <c r="AE10672" s="246" t="s">
        <v>61537</v>
      </c>
      <c r="AF10672" s="247">
        <v>932.98</v>
      </c>
      <c r="AH10672" s="226" t="s">
        <v>48160</v>
      </c>
      <c r="AI10672" s="227">
        <v>14314</v>
      </c>
      <c r="AK10672" s="207" t="s">
        <v>24715</v>
      </c>
      <c r="AL10672" s="208">
        <v>247.15</v>
      </c>
      <c r="AM10672" s="93"/>
      <c r="AN10672" s="93"/>
      <c r="AO10672" s="93"/>
    </row>
    <row r="10673" spans="28:41" x14ac:dyDescent="0.55000000000000004">
      <c r="AB10673" s="276" t="s">
        <v>69109</v>
      </c>
      <c r="AC10673" s="277">
        <v>674</v>
      </c>
      <c r="AE10673" s="246" t="s">
        <v>61538</v>
      </c>
      <c r="AF10673" s="247">
        <v>2987.81</v>
      </c>
      <c r="AH10673" s="226" t="s">
        <v>39371</v>
      </c>
      <c r="AI10673" s="227">
        <v>35697.57</v>
      </c>
      <c r="AK10673" s="207" t="s">
        <v>24716</v>
      </c>
      <c r="AL10673" s="208">
        <v>15000</v>
      </c>
      <c r="AM10673" s="93"/>
      <c r="AN10673" s="93"/>
      <c r="AO10673" s="93"/>
    </row>
    <row r="10674" spans="28:41" x14ac:dyDescent="0.55000000000000004">
      <c r="AB10674" s="276" t="s">
        <v>69817</v>
      </c>
      <c r="AC10674" s="277">
        <v>3404.6</v>
      </c>
      <c r="AE10674" s="246" t="s">
        <v>58631</v>
      </c>
      <c r="AF10674" s="247">
        <v>17295.43</v>
      </c>
      <c r="AH10674" s="226" t="s">
        <v>39372</v>
      </c>
      <c r="AI10674" s="227">
        <v>41124.93</v>
      </c>
      <c r="AK10674" s="207" t="s">
        <v>24717</v>
      </c>
      <c r="AL10674" s="208">
        <v>8043.79</v>
      </c>
      <c r="AM10674" s="93"/>
      <c r="AN10674" s="93"/>
      <c r="AO10674" s="93"/>
    </row>
    <row r="10675" spans="28:41" x14ac:dyDescent="0.55000000000000004">
      <c r="AB10675" s="276" t="s">
        <v>69110</v>
      </c>
      <c r="AC10675" s="277">
        <v>4902.3900000000003</v>
      </c>
      <c r="AE10675" s="246" t="s">
        <v>58311</v>
      </c>
      <c r="AF10675" s="247">
        <v>50317.23</v>
      </c>
      <c r="AH10675" s="226" t="s">
        <v>39373</v>
      </c>
      <c r="AI10675" s="227">
        <v>18936</v>
      </c>
      <c r="AK10675" s="207" t="s">
        <v>24718</v>
      </c>
      <c r="AL10675" s="208">
        <v>3219.99</v>
      </c>
      <c r="AM10675" s="93"/>
      <c r="AN10675" s="93"/>
      <c r="AO10675" s="93"/>
    </row>
    <row r="10676" spans="28:41" x14ac:dyDescent="0.55000000000000004">
      <c r="AB10676" s="276" t="s">
        <v>69111</v>
      </c>
      <c r="AC10676" s="277">
        <v>9571.69</v>
      </c>
      <c r="AE10676" s="246" t="s">
        <v>60085</v>
      </c>
      <c r="AF10676" s="247">
        <v>38303.360000000001</v>
      </c>
      <c r="AH10676" s="226" t="s">
        <v>50256</v>
      </c>
      <c r="AI10676" s="227">
        <v>80.989999999999995</v>
      </c>
      <c r="AK10676" s="207" t="s">
        <v>24719</v>
      </c>
      <c r="AL10676" s="208">
        <v>2495.37</v>
      </c>
      <c r="AM10676" s="93"/>
      <c r="AN10676" s="93"/>
      <c r="AO10676" s="93"/>
    </row>
    <row r="10677" spans="28:41" x14ac:dyDescent="0.55000000000000004">
      <c r="AB10677" s="276" t="s">
        <v>70120</v>
      </c>
      <c r="AC10677" s="277">
        <v>10347</v>
      </c>
      <c r="AE10677" s="246" t="s">
        <v>62479</v>
      </c>
      <c r="AF10677" s="247">
        <v>46289.03</v>
      </c>
      <c r="AH10677" s="226" t="s">
        <v>50257</v>
      </c>
      <c r="AI10677" s="227">
        <v>3550.17</v>
      </c>
      <c r="AK10677" s="207" t="s">
        <v>24720</v>
      </c>
      <c r="AL10677" s="208">
        <v>6381.53</v>
      </c>
      <c r="AM10677" s="93"/>
      <c r="AN10677" s="93"/>
      <c r="AO10677" s="93"/>
    </row>
    <row r="10678" spans="28:41" x14ac:dyDescent="0.55000000000000004">
      <c r="AB10678" s="276" t="s">
        <v>69112</v>
      </c>
      <c r="AC10678" s="277">
        <v>38394.120000000003</v>
      </c>
      <c r="AE10678" s="246" t="s">
        <v>59764</v>
      </c>
      <c r="AF10678" s="247">
        <v>58667</v>
      </c>
      <c r="AH10678" s="226" t="s">
        <v>42799</v>
      </c>
      <c r="AI10678" s="227">
        <v>5266.01</v>
      </c>
      <c r="AK10678" s="207" t="s">
        <v>24721</v>
      </c>
      <c r="AL10678" s="208">
        <v>19975.939999999999</v>
      </c>
      <c r="AM10678" s="93"/>
      <c r="AN10678" s="93"/>
      <c r="AO10678" s="93"/>
    </row>
    <row r="10679" spans="28:41" x14ac:dyDescent="0.55000000000000004">
      <c r="AB10679" s="276" t="s">
        <v>60842</v>
      </c>
      <c r="AC10679" s="277">
        <v>85481.26</v>
      </c>
      <c r="AE10679" s="246" t="s">
        <v>59427</v>
      </c>
      <c r="AF10679" s="247">
        <v>88082</v>
      </c>
      <c r="AH10679" s="226" t="s">
        <v>49071</v>
      </c>
      <c r="AI10679" s="227">
        <v>3750</v>
      </c>
      <c r="AK10679" s="207" t="s">
        <v>24722</v>
      </c>
      <c r="AL10679" s="208">
        <v>4820</v>
      </c>
      <c r="AM10679" s="93"/>
      <c r="AN10679" s="93"/>
      <c r="AO10679" s="93"/>
    </row>
    <row r="10680" spans="28:41" x14ac:dyDescent="0.55000000000000004">
      <c r="AB10680" s="276" t="s">
        <v>62847</v>
      </c>
      <c r="AC10680" s="277">
        <v>12.43</v>
      </c>
      <c r="AE10680" s="246" t="s">
        <v>59174</v>
      </c>
      <c r="AF10680" s="247">
        <v>5225</v>
      </c>
      <c r="AH10680" s="226" t="s">
        <v>49072</v>
      </c>
      <c r="AI10680" s="227">
        <v>14432.8</v>
      </c>
      <c r="AK10680" s="207" t="s">
        <v>24723</v>
      </c>
      <c r="AL10680" s="208">
        <v>14715</v>
      </c>
      <c r="AM10680" s="93"/>
      <c r="AN10680" s="93"/>
      <c r="AO10680" s="93"/>
    </row>
    <row r="10681" spans="28:41" x14ac:dyDescent="0.55000000000000004">
      <c r="AB10681" s="276" t="s">
        <v>60843</v>
      </c>
      <c r="AC10681" s="277">
        <v>6504.26</v>
      </c>
      <c r="AE10681" s="246" t="s">
        <v>60665</v>
      </c>
      <c r="AF10681" s="247">
        <v>598.37</v>
      </c>
      <c r="AH10681" s="226" t="s">
        <v>49073</v>
      </c>
      <c r="AI10681" s="227">
        <v>58029.2</v>
      </c>
      <c r="AK10681" s="207" t="s">
        <v>24724</v>
      </c>
      <c r="AL10681" s="208">
        <v>13052.73</v>
      </c>
      <c r="AM10681" s="93"/>
      <c r="AN10681" s="93"/>
      <c r="AO10681" s="93"/>
    </row>
    <row r="10682" spans="28:41" x14ac:dyDescent="0.55000000000000004">
      <c r="AB10682" s="276" t="s">
        <v>60844</v>
      </c>
      <c r="AC10682" s="277">
        <v>20680.2</v>
      </c>
      <c r="AE10682" s="246" t="s">
        <v>60666</v>
      </c>
      <c r="AF10682" s="247">
        <v>68807.28</v>
      </c>
      <c r="AH10682" s="226" t="s">
        <v>40516</v>
      </c>
      <c r="AI10682" s="227">
        <v>63810.62</v>
      </c>
      <c r="AK10682" s="207" t="s">
        <v>24725</v>
      </c>
      <c r="AL10682" s="208">
        <v>983.03</v>
      </c>
      <c r="AM10682" s="93"/>
      <c r="AN10682" s="93"/>
      <c r="AO10682" s="93"/>
    </row>
    <row r="10683" spans="28:41" x14ac:dyDescent="0.55000000000000004">
      <c r="AB10683" s="276" t="s">
        <v>69113</v>
      </c>
      <c r="AC10683" s="277">
        <v>2698.16</v>
      </c>
      <c r="AE10683" s="246" t="s">
        <v>60667</v>
      </c>
      <c r="AF10683" s="247">
        <v>5263.8</v>
      </c>
      <c r="AH10683" s="226" t="s">
        <v>45390</v>
      </c>
      <c r="AI10683" s="227">
        <v>43644</v>
      </c>
      <c r="AK10683" s="207" t="s">
        <v>24726</v>
      </c>
      <c r="AL10683" s="208">
        <v>2464.2399999999998</v>
      </c>
      <c r="AM10683" s="93"/>
      <c r="AN10683" s="93"/>
      <c r="AO10683" s="93"/>
    </row>
    <row r="10684" spans="28:41" x14ac:dyDescent="0.55000000000000004">
      <c r="AB10684" s="276" t="s">
        <v>65070</v>
      </c>
      <c r="AC10684" s="277">
        <v>394.23</v>
      </c>
      <c r="AE10684" s="246" t="s">
        <v>60668</v>
      </c>
      <c r="AF10684" s="247">
        <v>16857.96</v>
      </c>
      <c r="AH10684" s="226" t="s">
        <v>42800</v>
      </c>
      <c r="AI10684" s="227">
        <v>83194.84</v>
      </c>
      <c r="AK10684" s="207" t="s">
        <v>24727</v>
      </c>
      <c r="AL10684" s="208">
        <v>1111</v>
      </c>
      <c r="AM10684" s="93"/>
      <c r="AN10684" s="93"/>
      <c r="AO10684" s="93"/>
    </row>
    <row r="10685" spans="28:41" x14ac:dyDescent="0.55000000000000004">
      <c r="AB10685" s="276" t="s">
        <v>69114</v>
      </c>
      <c r="AC10685" s="277">
        <v>4318</v>
      </c>
      <c r="AE10685" s="246" t="s">
        <v>57707</v>
      </c>
      <c r="AF10685" s="247">
        <v>2166</v>
      </c>
      <c r="AH10685" s="226" t="s">
        <v>42801</v>
      </c>
      <c r="AI10685" s="227">
        <v>6424.16</v>
      </c>
      <c r="AK10685" s="207" t="s">
        <v>24728</v>
      </c>
      <c r="AL10685" s="208">
        <v>28064</v>
      </c>
      <c r="AM10685" s="93"/>
      <c r="AN10685" s="93"/>
      <c r="AO10685" s="93"/>
    </row>
    <row r="10686" spans="28:41" x14ac:dyDescent="0.55000000000000004">
      <c r="AB10686" s="276" t="s">
        <v>70121</v>
      </c>
      <c r="AC10686" s="277">
        <v>7933.41</v>
      </c>
      <c r="AE10686" s="246" t="s">
        <v>57708</v>
      </c>
      <c r="AF10686" s="247">
        <v>12000</v>
      </c>
      <c r="AH10686" s="226" t="s">
        <v>36553</v>
      </c>
      <c r="AI10686" s="227">
        <v>1024</v>
      </c>
      <c r="AK10686" s="207" t="s">
        <v>24729</v>
      </c>
      <c r="AL10686" s="208">
        <v>1851</v>
      </c>
      <c r="AM10686" s="93"/>
      <c r="AN10686" s="93"/>
      <c r="AO10686" s="93"/>
    </row>
    <row r="10687" spans="28:41" x14ac:dyDescent="0.55000000000000004">
      <c r="AB10687" s="276" t="s">
        <v>63458</v>
      </c>
      <c r="AC10687" s="277">
        <v>50441.5</v>
      </c>
      <c r="AE10687" s="246" t="s">
        <v>25386</v>
      </c>
      <c r="AF10687" s="247">
        <v>32305</v>
      </c>
      <c r="AH10687" s="226" t="s">
        <v>33947</v>
      </c>
      <c r="AI10687" s="227">
        <v>74975.42</v>
      </c>
      <c r="AK10687" s="207" t="s">
        <v>24730</v>
      </c>
      <c r="AL10687" s="208">
        <v>3705.7</v>
      </c>
      <c r="AM10687" s="93"/>
      <c r="AN10687" s="93"/>
      <c r="AO10687" s="93"/>
    </row>
    <row r="10688" spans="28:41" x14ac:dyDescent="0.55000000000000004">
      <c r="AB10688" s="276" t="s">
        <v>60845</v>
      </c>
      <c r="AC10688" s="277">
        <v>16045.71</v>
      </c>
      <c r="AE10688" s="246" t="s">
        <v>59765</v>
      </c>
      <c r="AF10688" s="247">
        <v>8502</v>
      </c>
      <c r="AH10688" s="226" t="s">
        <v>48161</v>
      </c>
      <c r="AI10688" s="227">
        <v>46648.24</v>
      </c>
      <c r="AK10688" s="207" t="s">
        <v>24731</v>
      </c>
      <c r="AL10688" s="208">
        <v>294.3</v>
      </c>
      <c r="AM10688" s="93"/>
      <c r="AN10688" s="93"/>
      <c r="AO10688" s="93"/>
    </row>
    <row r="10689" spans="28:41" x14ac:dyDescent="0.55000000000000004">
      <c r="AB10689" s="276" t="s">
        <v>61637</v>
      </c>
      <c r="AC10689" s="277">
        <v>99.89</v>
      </c>
      <c r="AE10689" s="246" t="s">
        <v>25387</v>
      </c>
      <c r="AF10689" s="247">
        <v>2070</v>
      </c>
      <c r="AH10689" s="226" t="s">
        <v>53223</v>
      </c>
      <c r="AI10689" s="227">
        <v>11633.05</v>
      </c>
      <c r="AK10689" s="207" t="s">
        <v>24732</v>
      </c>
      <c r="AL10689" s="208">
        <v>1383.54</v>
      </c>
      <c r="AM10689" s="93"/>
      <c r="AN10689" s="93"/>
      <c r="AO10689" s="93"/>
    </row>
    <row r="10690" spans="28:41" x14ac:dyDescent="0.55000000000000004">
      <c r="AB10690" s="276" t="s">
        <v>61638</v>
      </c>
      <c r="AC10690" s="277">
        <v>7.64</v>
      </c>
      <c r="AE10690" s="246" t="s">
        <v>59175</v>
      </c>
      <c r="AF10690" s="247">
        <v>56230</v>
      </c>
      <c r="AH10690" s="226" t="s">
        <v>50258</v>
      </c>
      <c r="AI10690" s="227">
        <v>25000</v>
      </c>
      <c r="AK10690" s="207" t="s">
        <v>24733</v>
      </c>
      <c r="AL10690" s="208">
        <v>10401</v>
      </c>
      <c r="AM10690" s="93"/>
      <c r="AN10690" s="93"/>
      <c r="AO10690" s="93"/>
    </row>
    <row r="10691" spans="28:41" x14ac:dyDescent="0.55000000000000004">
      <c r="AB10691" s="276" t="s">
        <v>60846</v>
      </c>
      <c r="AC10691" s="277">
        <v>4073.82</v>
      </c>
      <c r="AE10691" s="246" t="s">
        <v>63308</v>
      </c>
      <c r="AF10691" s="247">
        <v>6600</v>
      </c>
      <c r="AH10691" s="226" t="s">
        <v>33948</v>
      </c>
      <c r="AI10691" s="227">
        <v>11087.98</v>
      </c>
      <c r="AK10691" s="207" t="s">
        <v>24734</v>
      </c>
      <c r="AL10691" s="208">
        <v>408</v>
      </c>
      <c r="AM10691" s="93"/>
      <c r="AN10691" s="93"/>
      <c r="AO10691" s="93"/>
    </row>
    <row r="10692" spans="28:41" x14ac:dyDescent="0.55000000000000004">
      <c r="AB10692" s="276" t="s">
        <v>60847</v>
      </c>
      <c r="AC10692" s="277">
        <v>311.62</v>
      </c>
      <c r="AE10692" s="246" t="s">
        <v>35409</v>
      </c>
      <c r="AF10692" s="247">
        <v>9900.2099999999991</v>
      </c>
      <c r="AH10692" s="226" t="s">
        <v>25131</v>
      </c>
      <c r="AI10692" s="227">
        <v>31529.58</v>
      </c>
      <c r="AK10692" s="207" t="s">
        <v>24735</v>
      </c>
      <c r="AL10692" s="208">
        <v>13751.04</v>
      </c>
      <c r="AM10692" s="93"/>
      <c r="AN10692" s="93"/>
      <c r="AO10692" s="93"/>
    </row>
    <row r="10693" spans="28:41" x14ac:dyDescent="0.55000000000000004">
      <c r="AB10693" s="276" t="s">
        <v>50552</v>
      </c>
      <c r="AC10693" s="277">
        <v>1149.5</v>
      </c>
      <c r="AE10693" s="246" t="s">
        <v>53309</v>
      </c>
      <c r="AF10693" s="247">
        <v>43366.68</v>
      </c>
      <c r="AH10693" s="226" t="s">
        <v>25132</v>
      </c>
      <c r="AI10693" s="227">
        <v>12000</v>
      </c>
      <c r="AK10693" s="207" t="s">
        <v>24736</v>
      </c>
      <c r="AL10693" s="208">
        <v>1051.96</v>
      </c>
      <c r="AM10693" s="93"/>
      <c r="AN10693" s="93"/>
      <c r="AO10693" s="93"/>
    </row>
    <row r="10694" spans="28:41" x14ac:dyDescent="0.55000000000000004">
      <c r="AB10694" s="276" t="s">
        <v>30139</v>
      </c>
      <c r="AC10694" s="277">
        <v>87.93</v>
      </c>
      <c r="AE10694" s="246" t="s">
        <v>35410</v>
      </c>
      <c r="AF10694" s="247">
        <v>60800</v>
      </c>
      <c r="AH10694" s="226" t="s">
        <v>53224</v>
      </c>
      <c r="AI10694" s="227">
        <v>6530.96</v>
      </c>
      <c r="AK10694" s="207" t="s">
        <v>24737</v>
      </c>
      <c r="AL10694" s="208">
        <v>5831.25</v>
      </c>
      <c r="AM10694" s="93"/>
      <c r="AN10694" s="93"/>
      <c r="AO10694" s="93"/>
    </row>
    <row r="10695" spans="28:41" x14ac:dyDescent="0.55000000000000004">
      <c r="AB10695" s="276" t="s">
        <v>34327</v>
      </c>
      <c r="AC10695" s="277">
        <v>263.7</v>
      </c>
      <c r="AE10695" s="246" t="s">
        <v>62170</v>
      </c>
      <c r="AF10695" s="247">
        <v>6172.97</v>
      </c>
      <c r="AH10695" s="226" t="s">
        <v>25133</v>
      </c>
      <c r="AI10695" s="227">
        <v>22773.45</v>
      </c>
      <c r="AK10695" s="207" t="s">
        <v>24738</v>
      </c>
      <c r="AL10695" s="208">
        <v>446.09</v>
      </c>
      <c r="AM10695" s="93"/>
      <c r="AN10695" s="93"/>
      <c r="AO10695" s="93"/>
    </row>
    <row r="10696" spans="28:41" x14ac:dyDescent="0.55000000000000004">
      <c r="AB10696" s="276" t="s">
        <v>36873</v>
      </c>
      <c r="AC10696" s="277">
        <v>326.8</v>
      </c>
      <c r="AE10696" s="246" t="s">
        <v>35411</v>
      </c>
      <c r="AF10696" s="247">
        <v>1836.69</v>
      </c>
      <c r="AH10696" s="226" t="s">
        <v>40517</v>
      </c>
      <c r="AI10696" s="227">
        <v>1469</v>
      </c>
      <c r="AK10696" s="207" t="s">
        <v>24739</v>
      </c>
      <c r="AL10696" s="208">
        <v>46450</v>
      </c>
      <c r="AM10696" s="93"/>
      <c r="AN10696" s="93"/>
      <c r="AO10696" s="93"/>
    </row>
    <row r="10697" spans="28:41" x14ac:dyDescent="0.55000000000000004">
      <c r="AB10697" s="276" t="s">
        <v>36874</v>
      </c>
      <c r="AC10697" s="277">
        <v>1029888.15</v>
      </c>
      <c r="AE10697" s="246" t="s">
        <v>56426</v>
      </c>
      <c r="AF10697" s="247">
        <v>5402</v>
      </c>
      <c r="AH10697" s="226" t="s">
        <v>53225</v>
      </c>
      <c r="AI10697" s="227">
        <v>1924</v>
      </c>
      <c r="AK10697" s="207" t="s">
        <v>24740</v>
      </c>
      <c r="AL10697" s="208">
        <v>3553.43</v>
      </c>
      <c r="AM10697" s="93"/>
      <c r="AN10697" s="93"/>
      <c r="AO10697" s="93"/>
    </row>
    <row r="10698" spans="28:41" x14ac:dyDescent="0.55000000000000004">
      <c r="AB10698" s="276" t="s">
        <v>62494</v>
      </c>
      <c r="AC10698" s="277">
        <v>4805538.5199999996</v>
      </c>
      <c r="AE10698" s="246" t="s">
        <v>62171</v>
      </c>
      <c r="AF10698" s="247">
        <v>6749.06</v>
      </c>
      <c r="AH10698" s="226" t="s">
        <v>25134</v>
      </c>
      <c r="AI10698" s="227">
        <v>10488.13</v>
      </c>
      <c r="AK10698" s="207" t="s">
        <v>24741</v>
      </c>
      <c r="AL10698" s="208">
        <v>63437.5</v>
      </c>
      <c r="AM10698" s="93"/>
      <c r="AN10698" s="93"/>
      <c r="AO10698" s="93"/>
    </row>
    <row r="10699" spans="28:41" x14ac:dyDescent="0.55000000000000004">
      <c r="AB10699" s="276" t="s">
        <v>47366</v>
      </c>
      <c r="AC10699" s="277">
        <v>-2436.0300000000002</v>
      </c>
      <c r="AE10699" s="246" t="s">
        <v>59176</v>
      </c>
      <c r="AF10699" s="247">
        <v>40500</v>
      </c>
      <c r="AH10699" s="226" t="s">
        <v>25135</v>
      </c>
      <c r="AI10699" s="227">
        <v>18688.009999999998</v>
      </c>
      <c r="AK10699" s="207" t="s">
        <v>24742</v>
      </c>
      <c r="AL10699" s="208">
        <v>22589.68</v>
      </c>
      <c r="AM10699" s="93"/>
      <c r="AN10699" s="93"/>
      <c r="AO10699" s="93"/>
    </row>
    <row r="10700" spans="28:41" x14ac:dyDescent="0.55000000000000004">
      <c r="AB10700" s="276" t="s">
        <v>49253</v>
      </c>
      <c r="AC10700" s="277">
        <v>239240.33</v>
      </c>
      <c r="AE10700" s="246" t="s">
        <v>42808</v>
      </c>
      <c r="AF10700" s="247">
        <v>19768.07</v>
      </c>
      <c r="AH10700" s="226" t="s">
        <v>25136</v>
      </c>
      <c r="AI10700" s="227">
        <v>19425</v>
      </c>
      <c r="AK10700" s="207" t="s">
        <v>24743</v>
      </c>
      <c r="AL10700" s="208">
        <v>13751.04</v>
      </c>
      <c r="AM10700" s="93"/>
      <c r="AN10700" s="93"/>
      <c r="AO10700" s="93"/>
    </row>
    <row r="10701" spans="28:41" x14ac:dyDescent="0.55000000000000004">
      <c r="AB10701" s="276" t="s">
        <v>47367</v>
      </c>
      <c r="AC10701" s="277">
        <v>777.76</v>
      </c>
      <c r="AE10701" s="246" t="s">
        <v>59766</v>
      </c>
      <c r="AF10701" s="247">
        <v>1623.99</v>
      </c>
      <c r="AH10701" s="226" t="s">
        <v>40518</v>
      </c>
      <c r="AI10701" s="227">
        <v>42450</v>
      </c>
      <c r="AK10701" s="207" t="s">
        <v>24744</v>
      </c>
      <c r="AL10701" s="208">
        <v>46450</v>
      </c>
      <c r="AM10701" s="93"/>
      <c r="AN10701" s="93"/>
      <c r="AO10701" s="93"/>
    </row>
    <row r="10702" spans="28:41" x14ac:dyDescent="0.55000000000000004">
      <c r="AB10702" s="276" t="s">
        <v>47368</v>
      </c>
      <c r="AC10702" s="277">
        <v>60.72</v>
      </c>
      <c r="AE10702" s="246" t="s">
        <v>25425</v>
      </c>
      <c r="AF10702" s="247">
        <v>39422.1</v>
      </c>
      <c r="AH10702" s="226" t="s">
        <v>48162</v>
      </c>
      <c r="AI10702" s="227">
        <v>1023.75</v>
      </c>
      <c r="AK10702" s="207" t="s">
        <v>24745</v>
      </c>
      <c r="AL10702" s="208">
        <v>6328.81</v>
      </c>
      <c r="AM10702" s="93"/>
      <c r="AN10702" s="93"/>
      <c r="AO10702" s="93"/>
    </row>
    <row r="10703" spans="28:41" x14ac:dyDescent="0.55000000000000004">
      <c r="AB10703" s="276" t="s">
        <v>47369</v>
      </c>
      <c r="AC10703" s="277">
        <v>198.72</v>
      </c>
      <c r="AE10703" s="246" t="s">
        <v>25427</v>
      </c>
      <c r="AF10703" s="247">
        <v>3546.37</v>
      </c>
      <c r="AH10703" s="226" t="s">
        <v>53226</v>
      </c>
      <c r="AI10703" s="227">
        <v>2000</v>
      </c>
      <c r="AK10703" s="207" t="s">
        <v>24746</v>
      </c>
      <c r="AL10703" s="208">
        <v>2464.2399999999998</v>
      </c>
      <c r="AM10703" s="93"/>
      <c r="AN10703" s="93"/>
      <c r="AO10703" s="93"/>
    </row>
    <row r="10704" spans="28:41" x14ac:dyDescent="0.55000000000000004">
      <c r="AB10704" s="276" t="s">
        <v>69115</v>
      </c>
      <c r="AC10704" s="277">
        <v>1511.25</v>
      </c>
      <c r="AE10704" s="246" t="s">
        <v>25428</v>
      </c>
      <c r="AF10704" s="247">
        <v>7556.57</v>
      </c>
      <c r="AH10704" s="226" t="s">
        <v>53227</v>
      </c>
      <c r="AI10704" s="227">
        <v>151.97</v>
      </c>
      <c r="AK10704" s="207" t="s">
        <v>24747</v>
      </c>
      <c r="AL10704" s="208">
        <v>13303.54</v>
      </c>
      <c r="AM10704" s="93"/>
      <c r="AN10704" s="93"/>
      <c r="AO10704" s="93"/>
    </row>
    <row r="10705" spans="28:41" x14ac:dyDescent="0.55000000000000004">
      <c r="AB10705" s="276" t="s">
        <v>56691</v>
      </c>
      <c r="AC10705" s="277">
        <v>59853.2</v>
      </c>
      <c r="AE10705" s="246" t="s">
        <v>25429</v>
      </c>
      <c r="AF10705" s="247">
        <v>443.9</v>
      </c>
      <c r="AH10705" s="226" t="s">
        <v>53228</v>
      </c>
      <c r="AI10705" s="227">
        <v>5599.4</v>
      </c>
      <c r="AK10705" s="207" t="s">
        <v>24748</v>
      </c>
      <c r="AL10705" s="208">
        <v>63437.5</v>
      </c>
      <c r="AM10705" s="93"/>
      <c r="AN10705" s="93"/>
      <c r="AO10705" s="93"/>
    </row>
    <row r="10706" spans="28:41" x14ac:dyDescent="0.55000000000000004">
      <c r="AB10706" s="276" t="s">
        <v>56692</v>
      </c>
      <c r="AC10706" s="277">
        <v>4694.42</v>
      </c>
      <c r="AE10706" s="246" t="s">
        <v>25430</v>
      </c>
      <c r="AF10706" s="247">
        <v>1421.68</v>
      </c>
      <c r="AH10706" s="226" t="s">
        <v>48163</v>
      </c>
      <c r="AI10706" s="227">
        <v>40000</v>
      </c>
      <c r="AK10706" s="207" t="s">
        <v>13953</v>
      </c>
      <c r="AL10706" s="208">
        <v>29915</v>
      </c>
      <c r="AM10706" s="93"/>
      <c r="AN10706" s="93"/>
      <c r="AO10706" s="93"/>
    </row>
    <row r="10707" spans="28:41" x14ac:dyDescent="0.55000000000000004">
      <c r="AB10707" s="276" t="s">
        <v>56693</v>
      </c>
      <c r="AC10707" s="277">
        <v>14076.97</v>
      </c>
      <c r="AE10707" s="246" t="s">
        <v>56427</v>
      </c>
      <c r="AF10707" s="247">
        <v>5016.5</v>
      </c>
      <c r="AH10707" s="226" t="s">
        <v>48164</v>
      </c>
      <c r="AI10707" s="227">
        <v>50801.43</v>
      </c>
      <c r="AK10707" s="207" t="s">
        <v>24749</v>
      </c>
      <c r="AL10707" s="208">
        <v>3699.96</v>
      </c>
      <c r="AM10707" s="93"/>
      <c r="AN10707" s="93"/>
      <c r="AO10707" s="93"/>
    </row>
    <row r="10708" spans="28:41" x14ac:dyDescent="0.55000000000000004">
      <c r="AB10708" s="276" t="s">
        <v>69116</v>
      </c>
      <c r="AC10708" s="277">
        <v>1777.82</v>
      </c>
      <c r="AE10708" s="246" t="s">
        <v>25432</v>
      </c>
      <c r="AF10708" s="247">
        <v>112.53</v>
      </c>
      <c r="AH10708" s="226" t="s">
        <v>48165</v>
      </c>
      <c r="AI10708" s="227">
        <v>3733.26</v>
      </c>
      <c r="AK10708" s="207" t="s">
        <v>24750</v>
      </c>
      <c r="AL10708" s="208">
        <v>157.9</v>
      </c>
      <c r="AM10708" s="93"/>
      <c r="AN10708" s="93"/>
      <c r="AO10708" s="93"/>
    </row>
    <row r="10709" spans="28:41" x14ac:dyDescent="0.55000000000000004">
      <c r="AB10709" s="276" t="s">
        <v>49254</v>
      </c>
      <c r="AC10709" s="277">
        <v>31353.91</v>
      </c>
      <c r="AE10709" s="246" t="s">
        <v>25433</v>
      </c>
      <c r="AF10709" s="247">
        <v>6918</v>
      </c>
      <c r="AH10709" s="226" t="s">
        <v>53229</v>
      </c>
      <c r="AI10709" s="227">
        <v>1209.8599999999999</v>
      </c>
      <c r="AK10709" s="207" t="s">
        <v>24751</v>
      </c>
      <c r="AL10709" s="208">
        <v>12000</v>
      </c>
      <c r="AM10709" s="93"/>
      <c r="AN10709" s="93"/>
      <c r="AO10709" s="93"/>
    </row>
    <row r="10710" spans="28:41" x14ac:dyDescent="0.55000000000000004">
      <c r="AB10710" s="276" t="s">
        <v>60849</v>
      </c>
      <c r="AC10710" s="277">
        <v>-35.71</v>
      </c>
      <c r="AE10710" s="246" t="s">
        <v>25434</v>
      </c>
      <c r="AF10710" s="247">
        <v>300</v>
      </c>
      <c r="AH10710" s="226" t="s">
        <v>53230</v>
      </c>
      <c r="AI10710" s="227">
        <v>13212.44</v>
      </c>
      <c r="AK10710" s="207" t="s">
        <v>24752</v>
      </c>
      <c r="AL10710" s="208">
        <v>799.98</v>
      </c>
      <c r="AM10710" s="93"/>
      <c r="AN10710" s="93"/>
      <c r="AO10710" s="93"/>
    </row>
    <row r="10711" spans="28:41" x14ac:dyDescent="0.55000000000000004">
      <c r="AB10711" s="276" t="s">
        <v>69117</v>
      </c>
      <c r="AC10711" s="277">
        <v>17318.04</v>
      </c>
      <c r="AE10711" s="246" t="s">
        <v>25436</v>
      </c>
      <c r="AF10711" s="247">
        <v>12000</v>
      </c>
      <c r="AH10711" s="226" t="s">
        <v>48166</v>
      </c>
      <c r="AI10711" s="227">
        <v>15662.91</v>
      </c>
      <c r="AK10711" s="207" t="s">
        <v>24753</v>
      </c>
      <c r="AL10711" s="208">
        <v>718</v>
      </c>
      <c r="AM10711" s="93"/>
      <c r="AN10711" s="93"/>
      <c r="AO10711" s="93"/>
    </row>
    <row r="10712" spans="28:41" x14ac:dyDescent="0.55000000000000004">
      <c r="AB10712" s="276" t="s">
        <v>61639</v>
      </c>
      <c r="AC10712" s="277">
        <v>2907.5</v>
      </c>
      <c r="AE10712" s="246" t="s">
        <v>25439</v>
      </c>
      <c r="AF10712" s="247">
        <v>1408.13</v>
      </c>
      <c r="AH10712" s="226" t="s">
        <v>48167</v>
      </c>
      <c r="AI10712" s="227">
        <v>12730.99</v>
      </c>
      <c r="AK10712" s="207" t="s">
        <v>24754</v>
      </c>
      <c r="AL10712" s="208">
        <v>5617.16</v>
      </c>
      <c r="AM10712" s="93"/>
      <c r="AN10712" s="93"/>
      <c r="AO10712" s="93"/>
    </row>
    <row r="10713" spans="28:41" x14ac:dyDescent="0.55000000000000004">
      <c r="AB10713" s="276" t="s">
        <v>56694</v>
      </c>
      <c r="AC10713" s="277">
        <v>26180.27</v>
      </c>
      <c r="AE10713" s="246" t="s">
        <v>25440</v>
      </c>
      <c r="AF10713" s="247">
        <v>46120</v>
      </c>
      <c r="AH10713" s="226" t="s">
        <v>48168</v>
      </c>
      <c r="AI10713" s="227">
        <v>224.44</v>
      </c>
      <c r="AK10713" s="207" t="s">
        <v>24755</v>
      </c>
      <c r="AL10713" s="208">
        <v>1200.72</v>
      </c>
      <c r="AM10713" s="93"/>
      <c r="AN10713" s="93"/>
      <c r="AO10713" s="93"/>
    </row>
    <row r="10714" spans="28:41" x14ac:dyDescent="0.55000000000000004">
      <c r="AB10714" s="276" t="s">
        <v>56695</v>
      </c>
      <c r="AC10714" s="277">
        <v>2225.2399999999998</v>
      </c>
      <c r="AE10714" s="246" t="s">
        <v>35421</v>
      </c>
      <c r="AF10714" s="247">
        <v>899.34</v>
      </c>
      <c r="AH10714" s="226" t="s">
        <v>45391</v>
      </c>
      <c r="AI10714" s="227">
        <v>37282.86</v>
      </c>
      <c r="AK10714" s="207" t="s">
        <v>24756</v>
      </c>
      <c r="AL10714" s="208">
        <v>516.25</v>
      </c>
      <c r="AM10714" s="93"/>
      <c r="AN10714" s="93"/>
      <c r="AO10714" s="93"/>
    </row>
    <row r="10715" spans="28:41" x14ac:dyDescent="0.55000000000000004">
      <c r="AB10715" s="276" t="s">
        <v>56696</v>
      </c>
      <c r="AC10715" s="277">
        <v>6672.73</v>
      </c>
      <c r="AE10715" s="246" t="s">
        <v>36571</v>
      </c>
      <c r="AF10715" s="247">
        <v>39874.5</v>
      </c>
      <c r="AH10715" s="226" t="s">
        <v>45392</v>
      </c>
      <c r="AI10715" s="227">
        <v>2852.14</v>
      </c>
      <c r="AK10715" s="207" t="s">
        <v>24757</v>
      </c>
      <c r="AL10715" s="208">
        <v>1136.75</v>
      </c>
      <c r="AM10715" s="93"/>
      <c r="AN10715" s="93"/>
      <c r="AO10715" s="93"/>
    </row>
    <row r="10716" spans="28:41" x14ac:dyDescent="0.55000000000000004">
      <c r="AB10716" s="276" t="s">
        <v>69118</v>
      </c>
      <c r="AC10716" s="277">
        <v>9000</v>
      </c>
      <c r="AE10716" s="246" t="s">
        <v>36572</v>
      </c>
      <c r="AF10716" s="247">
        <v>6018.65</v>
      </c>
      <c r="AH10716" s="226" t="s">
        <v>42802</v>
      </c>
      <c r="AI10716" s="227">
        <v>47550</v>
      </c>
      <c r="AK10716" s="207" t="s">
        <v>24758</v>
      </c>
      <c r="AL10716" s="208">
        <v>444.96</v>
      </c>
      <c r="AM10716" s="93"/>
      <c r="AN10716" s="93"/>
      <c r="AO10716" s="93"/>
    </row>
    <row r="10717" spans="28:41" x14ac:dyDescent="0.55000000000000004">
      <c r="AB10717" s="276" t="s">
        <v>69119</v>
      </c>
      <c r="AC10717" s="277">
        <v>782.95</v>
      </c>
      <c r="AE10717" s="246" t="s">
        <v>25442</v>
      </c>
      <c r="AF10717" s="247">
        <v>8202.48</v>
      </c>
      <c r="AH10717" s="226" t="s">
        <v>42803</v>
      </c>
      <c r="AI10717" s="227">
        <v>3480.62</v>
      </c>
      <c r="AK10717" s="207" t="s">
        <v>24759</v>
      </c>
      <c r="AL10717" s="208">
        <v>3540.97</v>
      </c>
      <c r="AM10717" s="93"/>
      <c r="AN10717" s="93"/>
      <c r="AO10717" s="93"/>
    </row>
    <row r="10718" spans="28:41" x14ac:dyDescent="0.55000000000000004">
      <c r="AB10718" s="276" t="s">
        <v>69120</v>
      </c>
      <c r="AC10718" s="277">
        <v>217.7</v>
      </c>
      <c r="AE10718" s="246" t="s">
        <v>35422</v>
      </c>
      <c r="AF10718" s="247">
        <v>24308.12</v>
      </c>
      <c r="AH10718" s="226" t="s">
        <v>25162</v>
      </c>
      <c r="AI10718" s="227">
        <v>96</v>
      </c>
      <c r="AK10718" s="207" t="s">
        <v>24760</v>
      </c>
      <c r="AL10718" s="208">
        <v>5270</v>
      </c>
      <c r="AM10718" s="93"/>
      <c r="AN10718" s="93"/>
      <c r="AO10718" s="93"/>
    </row>
    <row r="10719" spans="28:41" x14ac:dyDescent="0.55000000000000004">
      <c r="AB10719" s="276" t="s">
        <v>50556</v>
      </c>
      <c r="AC10719" s="277">
        <v>3648.08</v>
      </c>
      <c r="AE10719" s="246" t="s">
        <v>35423</v>
      </c>
      <c r="AF10719" s="247">
        <v>3887.16</v>
      </c>
      <c r="AH10719" s="226" t="s">
        <v>40519</v>
      </c>
      <c r="AI10719" s="227">
        <v>22215.41</v>
      </c>
      <c r="AK10719" s="207" t="s">
        <v>24761</v>
      </c>
      <c r="AL10719" s="208">
        <v>834</v>
      </c>
      <c r="AM10719" s="93"/>
      <c r="AN10719" s="93"/>
      <c r="AO10719" s="93"/>
    </row>
    <row r="10720" spans="28:41" x14ac:dyDescent="0.55000000000000004">
      <c r="AB10720" s="276" t="s">
        <v>60850</v>
      </c>
      <c r="AC10720" s="277">
        <v>-64.510000000000005</v>
      </c>
      <c r="AE10720" s="246" t="s">
        <v>35424</v>
      </c>
      <c r="AF10720" s="247">
        <v>48123.73</v>
      </c>
      <c r="AH10720" s="226" t="s">
        <v>50259</v>
      </c>
      <c r="AI10720" s="227">
        <v>3846.16</v>
      </c>
      <c r="AK10720" s="207" t="s">
        <v>24762</v>
      </c>
      <c r="AL10720" s="208">
        <v>698</v>
      </c>
      <c r="AM10720" s="93"/>
      <c r="AN10720" s="93"/>
      <c r="AO10720" s="93"/>
    </row>
    <row r="10721" spans="28:41" x14ac:dyDescent="0.55000000000000004">
      <c r="AB10721" s="276" t="s">
        <v>55541</v>
      </c>
      <c r="AC10721" s="277">
        <v>199630.49</v>
      </c>
      <c r="AE10721" s="246" t="s">
        <v>25443</v>
      </c>
      <c r="AF10721" s="247">
        <v>10225.66</v>
      </c>
      <c r="AH10721" s="226" t="s">
        <v>50260</v>
      </c>
      <c r="AI10721" s="227">
        <v>41998.73</v>
      </c>
      <c r="AK10721" s="207" t="s">
        <v>24763</v>
      </c>
      <c r="AL10721" s="208">
        <v>3699.96</v>
      </c>
      <c r="AM10721" s="93"/>
      <c r="AN10721" s="93"/>
      <c r="AO10721" s="93"/>
    </row>
    <row r="10722" spans="28:41" x14ac:dyDescent="0.55000000000000004">
      <c r="AB10722" s="276" t="s">
        <v>60851</v>
      </c>
      <c r="AC10722" s="277">
        <v>18461.22</v>
      </c>
      <c r="AE10722" s="246" t="s">
        <v>50282</v>
      </c>
      <c r="AF10722" s="247">
        <v>36082</v>
      </c>
      <c r="AH10722" s="226" t="s">
        <v>40520</v>
      </c>
      <c r="AI10722" s="227">
        <v>1953.45</v>
      </c>
      <c r="AK10722" s="207" t="s">
        <v>24764</v>
      </c>
      <c r="AL10722" s="208">
        <v>157.9</v>
      </c>
      <c r="AM10722" s="93"/>
      <c r="AN10722" s="93"/>
      <c r="AO10722" s="93"/>
    </row>
    <row r="10723" spans="28:41" x14ac:dyDescent="0.55000000000000004">
      <c r="AB10723" s="276" t="s">
        <v>56697</v>
      </c>
      <c r="AC10723" s="277">
        <v>59748.44</v>
      </c>
      <c r="AE10723" s="246" t="s">
        <v>55314</v>
      </c>
      <c r="AF10723" s="247">
        <v>36665.019999999997</v>
      </c>
      <c r="AH10723" s="226" t="s">
        <v>40521</v>
      </c>
      <c r="AI10723" s="227">
        <v>431.15</v>
      </c>
      <c r="AK10723" s="207" t="s">
        <v>24765</v>
      </c>
      <c r="AL10723" s="208">
        <v>698</v>
      </c>
      <c r="AM10723" s="93"/>
      <c r="AN10723" s="93"/>
      <c r="AO10723" s="93"/>
    </row>
    <row r="10724" spans="28:41" x14ac:dyDescent="0.55000000000000004">
      <c r="AB10724" s="276" t="s">
        <v>36875</v>
      </c>
      <c r="AC10724" s="277">
        <v>62981</v>
      </c>
      <c r="AE10724" s="246" t="s">
        <v>50283</v>
      </c>
      <c r="AF10724" s="247">
        <v>36702.07</v>
      </c>
      <c r="AH10724" s="226" t="s">
        <v>40522</v>
      </c>
      <c r="AI10724" s="227">
        <v>843</v>
      </c>
      <c r="AK10724" s="207" t="s">
        <v>24766</v>
      </c>
      <c r="AL10724" s="208">
        <v>12000</v>
      </c>
      <c r="AM10724" s="93"/>
      <c r="AN10724" s="93"/>
      <c r="AO10724" s="93"/>
    </row>
    <row r="10725" spans="28:41" x14ac:dyDescent="0.55000000000000004">
      <c r="AB10725" s="276" t="s">
        <v>57962</v>
      </c>
      <c r="AC10725" s="277">
        <v>465720.75</v>
      </c>
      <c r="AE10725" s="246" t="s">
        <v>50284</v>
      </c>
      <c r="AF10725" s="247">
        <v>5728.08</v>
      </c>
      <c r="AH10725" s="226" t="s">
        <v>40523</v>
      </c>
      <c r="AI10725" s="227">
        <v>132923.04</v>
      </c>
      <c r="AK10725" s="207" t="s">
        <v>24767</v>
      </c>
      <c r="AL10725" s="208">
        <v>4703.93</v>
      </c>
      <c r="AM10725" s="93"/>
      <c r="AN10725" s="93"/>
      <c r="AO10725" s="93"/>
    </row>
    <row r="10726" spans="28:41" x14ac:dyDescent="0.55000000000000004">
      <c r="AB10726" s="276" t="s">
        <v>63831</v>
      </c>
      <c r="AC10726" s="277">
        <v>6458.88</v>
      </c>
      <c r="AE10726" s="246" t="s">
        <v>50285</v>
      </c>
      <c r="AF10726" s="247">
        <v>17389.349999999999</v>
      </c>
      <c r="AH10726" s="226" t="s">
        <v>40524</v>
      </c>
      <c r="AI10726" s="227">
        <v>41670.620000000003</v>
      </c>
      <c r="AK10726" s="207" t="s">
        <v>24768</v>
      </c>
      <c r="AL10726" s="208">
        <v>12237.41</v>
      </c>
      <c r="AM10726" s="93"/>
      <c r="AN10726" s="93"/>
      <c r="AO10726" s="93"/>
    </row>
    <row r="10727" spans="28:41" x14ac:dyDescent="0.55000000000000004">
      <c r="AB10727" s="276" t="s">
        <v>36876</v>
      </c>
      <c r="AC10727" s="277">
        <v>33243.78</v>
      </c>
      <c r="AE10727" s="246" t="s">
        <v>56428</v>
      </c>
      <c r="AF10727" s="247">
        <v>70178.679999999993</v>
      </c>
      <c r="AH10727" s="226" t="s">
        <v>40525</v>
      </c>
      <c r="AI10727" s="227">
        <v>36884.629999999997</v>
      </c>
      <c r="AK10727" s="207" t="s">
        <v>24769</v>
      </c>
      <c r="AL10727" s="208">
        <v>3137.45</v>
      </c>
      <c r="AM10727" s="93"/>
      <c r="AN10727" s="93"/>
      <c r="AO10727" s="93"/>
    </row>
    <row r="10728" spans="28:41" x14ac:dyDescent="0.55000000000000004">
      <c r="AB10728" s="276" t="s">
        <v>56698</v>
      </c>
      <c r="AC10728" s="277">
        <v>26845.02</v>
      </c>
      <c r="AE10728" s="246" t="s">
        <v>56429</v>
      </c>
      <c r="AF10728" s="247">
        <v>228</v>
      </c>
      <c r="AH10728" s="226" t="s">
        <v>40526</v>
      </c>
      <c r="AI10728" s="227">
        <v>15099.09</v>
      </c>
      <c r="AK10728" s="207" t="s">
        <v>24770</v>
      </c>
      <c r="AL10728" s="208">
        <v>681.05</v>
      </c>
      <c r="AM10728" s="93"/>
      <c r="AN10728" s="93"/>
      <c r="AO10728" s="93"/>
    </row>
    <row r="10729" spans="28:41" x14ac:dyDescent="0.55000000000000004">
      <c r="AB10729" s="276" t="s">
        <v>60852</v>
      </c>
      <c r="AC10729" s="277">
        <v>140</v>
      </c>
      <c r="AE10729" s="246" t="s">
        <v>49091</v>
      </c>
      <c r="AF10729" s="247">
        <v>1545.36</v>
      </c>
      <c r="AH10729" s="226" t="s">
        <v>40527</v>
      </c>
      <c r="AI10729" s="227">
        <v>2428.92</v>
      </c>
      <c r="AK10729" s="207" t="s">
        <v>24771</v>
      </c>
      <c r="AL10729" s="208">
        <v>62143.4</v>
      </c>
      <c r="AM10729" s="93"/>
      <c r="AN10729" s="93"/>
      <c r="AO10729" s="93"/>
    </row>
    <row r="10730" spans="28:41" x14ac:dyDescent="0.55000000000000004">
      <c r="AB10730" s="276" t="s">
        <v>61640</v>
      </c>
      <c r="AC10730" s="277">
        <v>2836.24</v>
      </c>
      <c r="AE10730" s="246" t="s">
        <v>55315</v>
      </c>
      <c r="AF10730" s="247">
        <v>15480</v>
      </c>
      <c r="AH10730" s="226" t="s">
        <v>40528</v>
      </c>
      <c r="AI10730" s="227">
        <v>9547.09</v>
      </c>
      <c r="AK10730" s="207" t="s">
        <v>24772</v>
      </c>
      <c r="AL10730" s="208">
        <v>3326.4</v>
      </c>
      <c r="AM10730" s="93"/>
      <c r="AN10730" s="93"/>
      <c r="AO10730" s="93"/>
    </row>
    <row r="10731" spans="28:41" x14ac:dyDescent="0.55000000000000004">
      <c r="AB10731" s="276" t="s">
        <v>61641</v>
      </c>
      <c r="AC10731" s="277">
        <v>1269.8</v>
      </c>
      <c r="AE10731" s="246" t="s">
        <v>55316</v>
      </c>
      <c r="AF10731" s="247">
        <v>6300</v>
      </c>
      <c r="AH10731" s="226" t="s">
        <v>50261</v>
      </c>
      <c r="AI10731" s="227">
        <v>33869.07</v>
      </c>
      <c r="AK10731" s="207" t="s">
        <v>24773</v>
      </c>
      <c r="AL10731" s="208">
        <v>240</v>
      </c>
      <c r="AM10731" s="93"/>
      <c r="AN10731" s="93"/>
      <c r="AO10731" s="93"/>
    </row>
    <row r="10732" spans="28:41" x14ac:dyDescent="0.55000000000000004">
      <c r="AB10732" s="276" t="s">
        <v>54107</v>
      </c>
      <c r="AC10732" s="277">
        <v>33417.46</v>
      </c>
      <c r="AE10732" s="246" t="s">
        <v>53316</v>
      </c>
      <c r="AF10732" s="247">
        <v>1000</v>
      </c>
      <c r="AH10732" s="226" t="s">
        <v>47148</v>
      </c>
      <c r="AI10732" s="227">
        <v>14000</v>
      </c>
      <c r="AK10732" s="207" t="s">
        <v>24774</v>
      </c>
      <c r="AL10732" s="208">
        <v>5000</v>
      </c>
      <c r="AM10732" s="93"/>
      <c r="AN10732" s="93"/>
      <c r="AO10732" s="93"/>
    </row>
    <row r="10733" spans="28:41" x14ac:dyDescent="0.55000000000000004">
      <c r="AB10733" s="276" t="s">
        <v>55542</v>
      </c>
      <c r="AC10733" s="277">
        <v>2027.34</v>
      </c>
      <c r="AE10733" s="246" t="s">
        <v>53318</v>
      </c>
      <c r="AF10733" s="247">
        <v>1742.66</v>
      </c>
      <c r="AH10733" s="226" t="s">
        <v>47149</v>
      </c>
      <c r="AI10733" s="227">
        <v>1</v>
      </c>
      <c r="AK10733" s="207" t="s">
        <v>24775</v>
      </c>
      <c r="AL10733" s="208">
        <v>8275.19</v>
      </c>
      <c r="AM10733" s="93"/>
      <c r="AN10733" s="93"/>
      <c r="AO10733" s="93"/>
    </row>
    <row r="10734" spans="28:41" x14ac:dyDescent="0.55000000000000004">
      <c r="AB10734" s="276" t="s">
        <v>69121</v>
      </c>
      <c r="AC10734" s="277">
        <v>5348.95</v>
      </c>
      <c r="AE10734" s="246" t="s">
        <v>53319</v>
      </c>
      <c r="AF10734" s="247">
        <v>5581.1</v>
      </c>
      <c r="AH10734" s="226" t="s">
        <v>25181</v>
      </c>
      <c r="AI10734" s="227">
        <v>18397.29</v>
      </c>
      <c r="AK10734" s="207" t="s">
        <v>24776</v>
      </c>
      <c r="AL10734" s="208">
        <v>3400</v>
      </c>
      <c r="AM10734" s="93"/>
      <c r="AN10734" s="93"/>
      <c r="AO10734" s="93"/>
    </row>
    <row r="10735" spans="28:41" x14ac:dyDescent="0.55000000000000004">
      <c r="AB10735" s="276" t="s">
        <v>40701</v>
      </c>
      <c r="AC10735" s="277">
        <v>13512.98</v>
      </c>
      <c r="AE10735" s="246" t="s">
        <v>55317</v>
      </c>
      <c r="AF10735" s="247">
        <v>22500</v>
      </c>
      <c r="AH10735" s="226" t="s">
        <v>25182</v>
      </c>
      <c r="AI10735" s="227">
        <v>2914.22</v>
      </c>
      <c r="AK10735" s="207" t="s">
        <v>24777</v>
      </c>
      <c r="AL10735" s="208">
        <v>127912.85</v>
      </c>
      <c r="AM10735" s="93"/>
      <c r="AN10735" s="93"/>
      <c r="AO10735" s="93"/>
    </row>
    <row r="10736" spans="28:41" x14ac:dyDescent="0.55000000000000004">
      <c r="AB10736" s="276" t="s">
        <v>57963</v>
      </c>
      <c r="AC10736" s="277">
        <v>6066.61</v>
      </c>
      <c r="AE10736" s="246" t="s">
        <v>56430</v>
      </c>
      <c r="AF10736" s="247">
        <v>276.26</v>
      </c>
      <c r="AH10736" s="226" t="s">
        <v>25183</v>
      </c>
      <c r="AI10736" s="227">
        <v>9910.27</v>
      </c>
      <c r="AK10736" s="207" t="s">
        <v>24778</v>
      </c>
      <c r="AL10736" s="208">
        <v>15628.8</v>
      </c>
      <c r="AM10736" s="93"/>
      <c r="AN10736" s="93"/>
      <c r="AO10736" s="93"/>
    </row>
    <row r="10737" spans="28:41" x14ac:dyDescent="0.55000000000000004">
      <c r="AB10737" s="276" t="s">
        <v>55543</v>
      </c>
      <c r="AC10737" s="277">
        <v>343530.85</v>
      </c>
      <c r="AE10737" s="246" t="s">
        <v>53320</v>
      </c>
      <c r="AF10737" s="247">
        <v>216</v>
      </c>
      <c r="AH10737" s="226" t="s">
        <v>25184</v>
      </c>
      <c r="AI10737" s="227">
        <v>3574.76</v>
      </c>
      <c r="AK10737" s="207" t="s">
        <v>24779</v>
      </c>
      <c r="AL10737" s="208">
        <v>42542.32</v>
      </c>
      <c r="AM10737" s="93"/>
      <c r="AN10737" s="93"/>
      <c r="AO10737" s="93"/>
    </row>
    <row r="10738" spans="28:41" x14ac:dyDescent="0.55000000000000004">
      <c r="AB10738" s="276" t="s">
        <v>54108</v>
      </c>
      <c r="AC10738" s="277">
        <v>373968.94</v>
      </c>
      <c r="AE10738" s="246" t="s">
        <v>62172</v>
      </c>
      <c r="AF10738" s="247">
        <v>27878.22</v>
      </c>
      <c r="AH10738" s="226" t="s">
        <v>35394</v>
      </c>
      <c r="AI10738" s="227">
        <v>1533</v>
      </c>
      <c r="AK10738" s="207" t="s">
        <v>24780</v>
      </c>
      <c r="AL10738" s="208">
        <v>11717.48</v>
      </c>
      <c r="AM10738" s="93"/>
      <c r="AN10738" s="93"/>
      <c r="AO10738" s="93"/>
    </row>
    <row r="10739" spans="28:41" x14ac:dyDescent="0.55000000000000004">
      <c r="AB10739" s="276" t="s">
        <v>56699</v>
      </c>
      <c r="AC10739" s="277">
        <v>1295.9100000000001</v>
      </c>
      <c r="AE10739" s="246" t="s">
        <v>60669</v>
      </c>
      <c r="AF10739" s="247">
        <v>3400.13</v>
      </c>
      <c r="AH10739" s="226" t="s">
        <v>50262</v>
      </c>
      <c r="AI10739" s="227">
        <v>991</v>
      </c>
      <c r="AK10739" s="207" t="s">
        <v>24781</v>
      </c>
      <c r="AL10739" s="208">
        <v>190831.5</v>
      </c>
      <c r="AM10739" s="93"/>
      <c r="AN10739" s="93"/>
      <c r="AO10739" s="93"/>
    </row>
    <row r="10740" spans="28:41" x14ac:dyDescent="0.55000000000000004">
      <c r="AB10740" s="276" t="s">
        <v>36877</v>
      </c>
      <c r="AC10740" s="277">
        <v>124975.8</v>
      </c>
      <c r="AE10740" s="246" t="s">
        <v>62756</v>
      </c>
      <c r="AF10740" s="247">
        <v>17350</v>
      </c>
      <c r="AH10740" s="226" t="s">
        <v>48169</v>
      </c>
      <c r="AI10740" s="227">
        <v>2490</v>
      </c>
      <c r="AK10740" s="207" t="s">
        <v>24782</v>
      </c>
      <c r="AL10740" s="208">
        <v>142036.75</v>
      </c>
      <c r="AM10740" s="93"/>
      <c r="AN10740" s="93"/>
      <c r="AO10740" s="93"/>
    </row>
    <row r="10741" spans="28:41" x14ac:dyDescent="0.55000000000000004">
      <c r="AB10741" s="276" t="s">
        <v>36878</v>
      </c>
      <c r="AC10741" s="277">
        <v>276346.09000000003</v>
      </c>
      <c r="AE10741" s="246" t="s">
        <v>56431</v>
      </c>
      <c r="AF10741" s="247">
        <v>76098</v>
      </c>
      <c r="AH10741" s="226" t="s">
        <v>48170</v>
      </c>
      <c r="AI10741" s="227">
        <v>28583.34</v>
      </c>
      <c r="AK10741" s="207" t="s">
        <v>24783</v>
      </c>
      <c r="AL10741" s="208">
        <v>13977.2</v>
      </c>
      <c r="AM10741" s="93"/>
      <c r="AN10741" s="93"/>
      <c r="AO10741" s="93"/>
    </row>
    <row r="10742" spans="28:41" x14ac:dyDescent="0.55000000000000004">
      <c r="AB10742" s="276" t="s">
        <v>36879</v>
      </c>
      <c r="AC10742" s="277">
        <v>50488.160000000003</v>
      </c>
      <c r="AE10742" s="246" t="s">
        <v>33969</v>
      </c>
      <c r="AF10742" s="247">
        <v>57200</v>
      </c>
      <c r="AH10742" s="226" t="s">
        <v>39376</v>
      </c>
      <c r="AI10742" s="227">
        <v>48920.61</v>
      </c>
      <c r="AK10742" s="207" t="s">
        <v>24784</v>
      </c>
      <c r="AL10742" s="208">
        <v>334683.63</v>
      </c>
      <c r="AM10742" s="93"/>
      <c r="AN10742" s="93"/>
      <c r="AO10742" s="93"/>
    </row>
    <row r="10743" spans="28:41" x14ac:dyDescent="0.55000000000000004">
      <c r="AB10743" s="276" t="s">
        <v>50557</v>
      </c>
      <c r="AC10743" s="277">
        <v>11325076.83</v>
      </c>
      <c r="AE10743" s="246" t="s">
        <v>55318</v>
      </c>
      <c r="AF10743" s="247">
        <v>230838.98</v>
      </c>
      <c r="AH10743" s="226" t="s">
        <v>36554</v>
      </c>
      <c r="AI10743" s="227">
        <v>45675</v>
      </c>
      <c r="AK10743" s="207" t="s">
        <v>24785</v>
      </c>
      <c r="AL10743" s="208">
        <v>64050</v>
      </c>
      <c r="AM10743" s="93"/>
      <c r="AN10743" s="93"/>
      <c r="AO10743" s="93"/>
    </row>
    <row r="10744" spans="28:41" x14ac:dyDescent="0.55000000000000004">
      <c r="AB10744" s="276" t="s">
        <v>61127</v>
      </c>
      <c r="AC10744" s="277">
        <v>188070.01</v>
      </c>
      <c r="AE10744" s="246" t="s">
        <v>56432</v>
      </c>
      <c r="AF10744" s="247">
        <v>150535.97</v>
      </c>
      <c r="AH10744" s="226" t="s">
        <v>40529</v>
      </c>
      <c r="AI10744" s="227">
        <v>29843.75</v>
      </c>
      <c r="AK10744" s="207" t="s">
        <v>24786</v>
      </c>
      <c r="AL10744" s="208">
        <v>21943.53</v>
      </c>
      <c r="AM10744" s="93"/>
      <c r="AN10744" s="93"/>
      <c r="AO10744" s="93"/>
    </row>
    <row r="10745" spans="28:41" x14ac:dyDescent="0.55000000000000004">
      <c r="AB10745" s="276" t="s">
        <v>69122</v>
      </c>
      <c r="AC10745" s="277">
        <v>7438.43</v>
      </c>
      <c r="AE10745" s="246" t="s">
        <v>35428</v>
      </c>
      <c r="AF10745" s="247">
        <v>71813.95</v>
      </c>
      <c r="AH10745" s="226" t="s">
        <v>36555</v>
      </c>
      <c r="AI10745" s="227">
        <v>11462.19</v>
      </c>
      <c r="AK10745" s="207" t="s">
        <v>24787</v>
      </c>
      <c r="AL10745" s="208">
        <v>323792</v>
      </c>
      <c r="AM10745" s="93"/>
      <c r="AN10745" s="93"/>
      <c r="AO10745" s="93"/>
    </row>
    <row r="10746" spans="28:41" x14ac:dyDescent="0.55000000000000004">
      <c r="AB10746" s="276" t="s">
        <v>58715</v>
      </c>
      <c r="AC10746" s="277">
        <v>797.87</v>
      </c>
      <c r="AE10746" s="246" t="s">
        <v>55319</v>
      </c>
      <c r="AF10746" s="247">
        <v>63300</v>
      </c>
      <c r="AH10746" s="226" t="s">
        <v>40530</v>
      </c>
      <c r="AI10746" s="227">
        <v>19378.98</v>
      </c>
      <c r="AK10746" s="207" t="s">
        <v>24788</v>
      </c>
      <c r="AL10746" s="208">
        <v>47082.080000000002</v>
      </c>
      <c r="AM10746" s="93"/>
      <c r="AN10746" s="93"/>
      <c r="AO10746" s="93"/>
    </row>
    <row r="10747" spans="28:41" x14ac:dyDescent="0.55000000000000004">
      <c r="AB10747" s="276" t="s">
        <v>39616</v>
      </c>
      <c r="AC10747" s="277">
        <v>117924.92</v>
      </c>
      <c r="AE10747" s="246" t="s">
        <v>42813</v>
      </c>
      <c r="AF10747" s="247">
        <v>260772.83</v>
      </c>
      <c r="AH10747" s="226" t="s">
        <v>40531</v>
      </c>
      <c r="AI10747" s="227">
        <v>8170.38</v>
      </c>
      <c r="AK10747" s="207" t="s">
        <v>24789</v>
      </c>
      <c r="AL10747" s="208">
        <v>117378.03</v>
      </c>
      <c r="AM10747" s="93"/>
      <c r="AN10747" s="93"/>
      <c r="AO10747" s="93"/>
    </row>
    <row r="10748" spans="28:41" x14ac:dyDescent="0.55000000000000004">
      <c r="AB10748" s="276" t="s">
        <v>58716</v>
      </c>
      <c r="AC10748" s="277">
        <v>266960.46999999997</v>
      </c>
      <c r="AE10748" s="246" t="s">
        <v>57709</v>
      </c>
      <c r="AF10748" s="247">
        <v>122706.46</v>
      </c>
      <c r="AH10748" s="226" t="s">
        <v>40532</v>
      </c>
      <c r="AI10748" s="227">
        <v>27202.36</v>
      </c>
      <c r="AK10748" s="207" t="s">
        <v>24790</v>
      </c>
      <c r="AL10748" s="208">
        <v>8192.08</v>
      </c>
      <c r="AM10748" s="93"/>
      <c r="AN10748" s="93"/>
      <c r="AO10748" s="93"/>
    </row>
    <row r="10749" spans="28:41" x14ac:dyDescent="0.55000000000000004">
      <c r="AB10749" s="276" t="s">
        <v>66756</v>
      </c>
      <c r="AC10749" s="277">
        <v>564860.54</v>
      </c>
      <c r="AE10749" s="246" t="s">
        <v>57710</v>
      </c>
      <c r="AF10749" s="247">
        <v>683.25</v>
      </c>
      <c r="AH10749" s="226" t="s">
        <v>49074</v>
      </c>
      <c r="AI10749" s="227">
        <v>4228.0600000000004</v>
      </c>
      <c r="AK10749" s="207" t="s">
        <v>24791</v>
      </c>
      <c r="AL10749" s="208">
        <v>28071.119999999999</v>
      </c>
      <c r="AM10749" s="93"/>
      <c r="AN10749" s="93"/>
      <c r="AO10749" s="93"/>
    </row>
    <row r="10750" spans="28:41" x14ac:dyDescent="0.55000000000000004">
      <c r="AB10750" s="276" t="s">
        <v>56700</v>
      </c>
      <c r="AC10750" s="277">
        <v>206767.34</v>
      </c>
      <c r="AE10750" s="246" t="s">
        <v>53322</v>
      </c>
      <c r="AF10750" s="247">
        <v>11100</v>
      </c>
      <c r="AH10750" s="226" t="s">
        <v>48171</v>
      </c>
      <c r="AI10750" s="227">
        <v>1374</v>
      </c>
      <c r="AK10750" s="207" t="s">
        <v>24792</v>
      </c>
      <c r="AL10750" s="208">
        <v>2774.26</v>
      </c>
      <c r="AM10750" s="93"/>
      <c r="AN10750" s="93"/>
      <c r="AO10750" s="93"/>
    </row>
    <row r="10751" spans="28:41" x14ac:dyDescent="0.55000000000000004">
      <c r="AB10751" s="276" t="s">
        <v>35837</v>
      </c>
      <c r="AC10751" s="277">
        <v>1970700.6</v>
      </c>
      <c r="AE10751" s="246" t="s">
        <v>55320</v>
      </c>
      <c r="AF10751" s="247">
        <v>44017.2</v>
      </c>
      <c r="AH10751" s="226" t="s">
        <v>45393</v>
      </c>
      <c r="AI10751" s="227">
        <v>10000</v>
      </c>
      <c r="AK10751" s="207" t="s">
        <v>24793</v>
      </c>
      <c r="AL10751" s="208">
        <v>6020.8</v>
      </c>
      <c r="AM10751" s="93"/>
      <c r="AN10751" s="93"/>
      <c r="AO10751" s="93"/>
    </row>
    <row r="10752" spans="28:41" x14ac:dyDescent="0.55000000000000004">
      <c r="AB10752" s="276" t="s">
        <v>63832</v>
      </c>
      <c r="AC10752" s="277">
        <v>13432.94</v>
      </c>
      <c r="AE10752" s="246" t="s">
        <v>42814</v>
      </c>
      <c r="AF10752" s="247">
        <v>276189.28000000003</v>
      </c>
      <c r="AH10752" s="226" t="s">
        <v>45394</v>
      </c>
      <c r="AI10752" s="227">
        <v>734.36</v>
      </c>
      <c r="AK10752" s="207" t="s">
        <v>24794</v>
      </c>
      <c r="AL10752" s="208">
        <v>3290</v>
      </c>
      <c r="AM10752" s="93"/>
      <c r="AN10752" s="93"/>
      <c r="AO10752" s="93"/>
    </row>
    <row r="10753" spans="28:41" x14ac:dyDescent="0.55000000000000004">
      <c r="AB10753" s="276" t="s">
        <v>69123</v>
      </c>
      <c r="AC10753" s="277">
        <v>230.38</v>
      </c>
      <c r="AE10753" s="246" t="s">
        <v>35429</v>
      </c>
      <c r="AF10753" s="247">
        <v>41388.82</v>
      </c>
      <c r="AH10753" s="226" t="s">
        <v>42804</v>
      </c>
      <c r="AI10753" s="227">
        <v>365750.71</v>
      </c>
      <c r="AK10753" s="207" t="s">
        <v>24795</v>
      </c>
      <c r="AL10753" s="208">
        <v>6969.82</v>
      </c>
      <c r="AM10753" s="93"/>
      <c r="AN10753" s="93"/>
      <c r="AO10753" s="93"/>
    </row>
    <row r="10754" spans="28:41" x14ac:dyDescent="0.55000000000000004">
      <c r="AB10754" s="276" t="s">
        <v>65072</v>
      </c>
      <c r="AC10754" s="277">
        <v>4162.5</v>
      </c>
      <c r="AE10754" s="246" t="s">
        <v>48179</v>
      </c>
      <c r="AF10754" s="247">
        <v>109023.48</v>
      </c>
      <c r="AH10754" s="226" t="s">
        <v>42805</v>
      </c>
      <c r="AI10754" s="227">
        <v>26770.68</v>
      </c>
      <c r="AK10754" s="207" t="s">
        <v>24796</v>
      </c>
      <c r="AL10754" s="208">
        <v>6309.39</v>
      </c>
      <c r="AM10754" s="93"/>
      <c r="AN10754" s="93"/>
      <c r="AO10754" s="93"/>
    </row>
    <row r="10755" spans="28:41" x14ac:dyDescent="0.55000000000000004">
      <c r="AB10755" s="276" t="s">
        <v>70865</v>
      </c>
      <c r="AC10755" s="277">
        <v>18930</v>
      </c>
      <c r="AE10755" s="246" t="s">
        <v>50286</v>
      </c>
      <c r="AF10755" s="247">
        <v>8548.27</v>
      </c>
      <c r="AH10755" s="226" t="s">
        <v>14008</v>
      </c>
      <c r="AI10755" s="227">
        <v>8570</v>
      </c>
      <c r="AK10755" s="207" t="s">
        <v>24797</v>
      </c>
      <c r="AL10755" s="208">
        <v>137954.87</v>
      </c>
      <c r="AM10755" s="93"/>
      <c r="AN10755" s="93"/>
      <c r="AO10755" s="93"/>
    </row>
    <row r="10756" spans="28:41" x14ac:dyDescent="0.55000000000000004">
      <c r="AB10756" s="276" t="s">
        <v>63833</v>
      </c>
      <c r="AC10756" s="277">
        <v>2811.99</v>
      </c>
      <c r="AE10756" s="246" t="s">
        <v>57711</v>
      </c>
      <c r="AF10756" s="247">
        <v>1618.01</v>
      </c>
      <c r="AH10756" s="226" t="s">
        <v>53231</v>
      </c>
      <c r="AI10756" s="227">
        <v>11864.8</v>
      </c>
      <c r="AK10756" s="207" t="s">
        <v>24798</v>
      </c>
      <c r="AL10756" s="208">
        <v>25804.83</v>
      </c>
      <c r="AM10756" s="93"/>
      <c r="AN10756" s="93"/>
      <c r="AO10756" s="93"/>
    </row>
    <row r="10757" spans="28:41" x14ac:dyDescent="0.55000000000000004">
      <c r="AB10757" s="276" t="s">
        <v>63834</v>
      </c>
      <c r="AC10757" s="277">
        <v>7153.26</v>
      </c>
      <c r="AE10757" s="246" t="s">
        <v>33970</v>
      </c>
      <c r="AF10757" s="247">
        <v>115047.95</v>
      </c>
      <c r="AH10757" s="226" t="s">
        <v>25215</v>
      </c>
      <c r="AI10757" s="227">
        <v>73065.58</v>
      </c>
      <c r="AK10757" s="207" t="s">
        <v>24799</v>
      </c>
      <c r="AL10757" s="208">
        <v>2392.5300000000002</v>
      </c>
      <c r="AM10757" s="93"/>
      <c r="AN10757" s="93"/>
      <c r="AO10757" s="93"/>
    </row>
    <row r="10758" spans="28:41" x14ac:dyDescent="0.55000000000000004">
      <c r="AB10758" s="276" t="s">
        <v>49255</v>
      </c>
      <c r="AC10758" s="277">
        <v>17136.84</v>
      </c>
      <c r="AE10758" s="246" t="s">
        <v>33971</v>
      </c>
      <c r="AF10758" s="247">
        <v>200232.09</v>
      </c>
      <c r="AH10758" s="226" t="s">
        <v>25217</v>
      </c>
      <c r="AI10758" s="227">
        <v>10644.37</v>
      </c>
      <c r="AK10758" s="207" t="s">
        <v>24800</v>
      </c>
      <c r="AL10758" s="208">
        <v>4078.5</v>
      </c>
      <c r="AM10758" s="93"/>
      <c r="AN10758" s="93"/>
      <c r="AO10758" s="93"/>
    </row>
    <row r="10759" spans="28:41" x14ac:dyDescent="0.55000000000000004">
      <c r="AB10759" s="276" t="s">
        <v>47371</v>
      </c>
      <c r="AC10759" s="277">
        <v>18678.68</v>
      </c>
      <c r="AE10759" s="246" t="s">
        <v>35430</v>
      </c>
      <c r="AF10759" s="247">
        <v>35563.08</v>
      </c>
      <c r="AH10759" s="226" t="s">
        <v>53232</v>
      </c>
      <c r="AI10759" s="227">
        <v>-17794.400000000001</v>
      </c>
      <c r="AK10759" s="207" t="s">
        <v>24801</v>
      </c>
      <c r="AL10759" s="208">
        <v>880</v>
      </c>
      <c r="AM10759" s="93"/>
      <c r="AN10759" s="93"/>
      <c r="AO10759" s="93"/>
    </row>
    <row r="10760" spans="28:41" x14ac:dyDescent="0.55000000000000004">
      <c r="AB10760" s="276" t="s">
        <v>60854</v>
      </c>
      <c r="AC10760" s="277">
        <v>-38.97</v>
      </c>
      <c r="AE10760" s="246" t="s">
        <v>35431</v>
      </c>
      <c r="AF10760" s="247">
        <v>1297498.78</v>
      </c>
      <c r="AH10760" s="226" t="s">
        <v>33949</v>
      </c>
      <c r="AI10760" s="227">
        <v>5660</v>
      </c>
      <c r="AK10760" s="207" t="s">
        <v>24802</v>
      </c>
      <c r="AL10760" s="208">
        <v>379.31</v>
      </c>
      <c r="AM10760" s="93"/>
      <c r="AN10760" s="93"/>
      <c r="AO10760" s="93"/>
    </row>
    <row r="10761" spans="28:41" x14ac:dyDescent="0.55000000000000004">
      <c r="AB10761" s="276" t="s">
        <v>43121</v>
      </c>
      <c r="AC10761" s="277">
        <v>21393.79</v>
      </c>
      <c r="AE10761" s="246" t="s">
        <v>63762</v>
      </c>
      <c r="AF10761" s="247">
        <v>16456.2</v>
      </c>
      <c r="AH10761" s="226" t="s">
        <v>53233</v>
      </c>
      <c r="AI10761" s="227">
        <v>42169.08</v>
      </c>
      <c r="AK10761" s="207" t="s">
        <v>24803</v>
      </c>
      <c r="AL10761" s="208">
        <v>1268.75</v>
      </c>
      <c r="AM10761" s="93"/>
      <c r="AN10761" s="93"/>
      <c r="AO10761" s="93"/>
    </row>
    <row r="10762" spans="28:41" x14ac:dyDescent="0.55000000000000004">
      <c r="AB10762" s="276" t="s">
        <v>50559</v>
      </c>
      <c r="AC10762" s="277">
        <v>1410.9</v>
      </c>
      <c r="AE10762" s="246" t="s">
        <v>48180</v>
      </c>
      <c r="AF10762" s="247">
        <v>178210.56</v>
      </c>
      <c r="AH10762" s="226" t="s">
        <v>53234</v>
      </c>
      <c r="AI10762" s="227">
        <v>3184.75</v>
      </c>
      <c r="AK10762" s="207" t="s">
        <v>24804</v>
      </c>
      <c r="AL10762" s="208">
        <v>526.17999999999995</v>
      </c>
      <c r="AM10762" s="93"/>
      <c r="AN10762" s="93"/>
      <c r="AO10762" s="93"/>
    </row>
    <row r="10763" spans="28:41" x14ac:dyDescent="0.55000000000000004">
      <c r="AB10763" s="276" t="s">
        <v>70866</v>
      </c>
      <c r="AC10763" s="277">
        <v>1211</v>
      </c>
      <c r="AE10763" s="246" t="s">
        <v>56433</v>
      </c>
      <c r="AF10763" s="247">
        <v>141191.71</v>
      </c>
      <c r="AH10763" s="226" t="s">
        <v>53235</v>
      </c>
      <c r="AI10763" s="227">
        <v>9705.84</v>
      </c>
      <c r="AK10763" s="207" t="s">
        <v>24805</v>
      </c>
      <c r="AL10763" s="208">
        <v>271754.73</v>
      </c>
      <c r="AM10763" s="93"/>
      <c r="AN10763" s="93"/>
      <c r="AO10763" s="93"/>
    </row>
    <row r="10764" spans="28:41" x14ac:dyDescent="0.55000000000000004">
      <c r="AB10764" s="276" t="s">
        <v>43122</v>
      </c>
      <c r="AC10764" s="277">
        <v>1776.51</v>
      </c>
      <c r="AE10764" s="246" t="s">
        <v>58312</v>
      </c>
      <c r="AF10764" s="247">
        <v>20000</v>
      </c>
      <c r="AH10764" s="226" t="s">
        <v>53236</v>
      </c>
      <c r="AI10764" s="227">
        <v>5808.17</v>
      </c>
      <c r="AK10764" s="207" t="s">
        <v>24806</v>
      </c>
      <c r="AL10764" s="208">
        <v>21016.85</v>
      </c>
      <c r="AM10764" s="93"/>
      <c r="AN10764" s="93"/>
      <c r="AO10764" s="93"/>
    </row>
    <row r="10765" spans="28:41" x14ac:dyDescent="0.55000000000000004">
      <c r="AB10765" s="276" t="s">
        <v>45880</v>
      </c>
      <c r="AC10765" s="277">
        <v>6008.72</v>
      </c>
      <c r="AE10765" s="246" t="s">
        <v>58881</v>
      </c>
      <c r="AF10765" s="247">
        <v>5296.44</v>
      </c>
      <c r="AH10765" s="226" t="s">
        <v>33950</v>
      </c>
      <c r="AI10765" s="227">
        <v>285214.71000000002</v>
      </c>
      <c r="AK10765" s="207" t="s">
        <v>24807</v>
      </c>
      <c r="AL10765" s="208">
        <v>477.14</v>
      </c>
      <c r="AM10765" s="93"/>
      <c r="AN10765" s="93"/>
      <c r="AO10765" s="93"/>
    </row>
    <row r="10766" spans="28:41" x14ac:dyDescent="0.55000000000000004">
      <c r="AB10766" s="276" t="s">
        <v>45881</v>
      </c>
      <c r="AC10766" s="277">
        <v>10262.219999999999</v>
      </c>
      <c r="AE10766" s="246" t="s">
        <v>58313</v>
      </c>
      <c r="AF10766" s="247">
        <v>21980</v>
      </c>
      <c r="AH10766" s="226" t="s">
        <v>33951</v>
      </c>
      <c r="AI10766" s="227">
        <v>14242.29</v>
      </c>
      <c r="AK10766" s="207" t="s">
        <v>24808</v>
      </c>
      <c r="AL10766" s="208">
        <v>501124.74</v>
      </c>
      <c r="AM10766" s="93"/>
      <c r="AN10766" s="93"/>
      <c r="AO10766" s="93"/>
    </row>
    <row r="10767" spans="28:41" x14ac:dyDescent="0.55000000000000004">
      <c r="AB10767" s="276" t="s">
        <v>62848</v>
      </c>
      <c r="AC10767" s="277">
        <v>52977.59</v>
      </c>
      <c r="AE10767" s="246" t="s">
        <v>62757</v>
      </c>
      <c r="AF10767" s="247">
        <v>180353.58</v>
      </c>
      <c r="AH10767" s="226" t="s">
        <v>33952</v>
      </c>
      <c r="AI10767" s="227">
        <v>75000</v>
      </c>
      <c r="AK10767" s="207" t="s">
        <v>24809</v>
      </c>
      <c r="AL10767" s="208">
        <v>35214</v>
      </c>
      <c r="AM10767" s="93"/>
      <c r="AN10767" s="93"/>
      <c r="AO10767" s="93"/>
    </row>
    <row r="10768" spans="28:41" x14ac:dyDescent="0.55000000000000004">
      <c r="AB10768" s="276" t="s">
        <v>69124</v>
      </c>
      <c r="AC10768" s="277">
        <v>4568.3100000000004</v>
      </c>
      <c r="AE10768" s="246" t="s">
        <v>63309</v>
      </c>
      <c r="AF10768" s="247">
        <v>113118.2</v>
      </c>
      <c r="AH10768" s="226" t="s">
        <v>33953</v>
      </c>
      <c r="AI10768" s="227">
        <v>4350</v>
      </c>
      <c r="AK10768" s="207" t="s">
        <v>24810</v>
      </c>
      <c r="AL10768" s="208">
        <v>133946.04999999999</v>
      </c>
      <c r="AM10768" s="93"/>
      <c r="AN10768" s="93"/>
      <c r="AO10768" s="93"/>
    </row>
    <row r="10769" spans="28:41" x14ac:dyDescent="0.55000000000000004">
      <c r="AB10769" s="276" t="s">
        <v>69125</v>
      </c>
      <c r="AC10769" s="277">
        <v>1446.61</v>
      </c>
      <c r="AE10769" s="246" t="s">
        <v>62758</v>
      </c>
      <c r="AF10769" s="247">
        <v>20533.2</v>
      </c>
      <c r="AH10769" s="226" t="s">
        <v>33954</v>
      </c>
      <c r="AI10769" s="227">
        <v>31493.4</v>
      </c>
      <c r="AK10769" s="207" t="s">
        <v>24811</v>
      </c>
      <c r="AL10769" s="208">
        <v>50350</v>
      </c>
      <c r="AM10769" s="93"/>
      <c r="AN10769" s="93"/>
      <c r="AO10769" s="93"/>
    </row>
    <row r="10770" spans="28:41" x14ac:dyDescent="0.55000000000000004">
      <c r="AB10770" s="276" t="s">
        <v>60855</v>
      </c>
      <c r="AC10770" s="277">
        <v>206343.28</v>
      </c>
      <c r="AE10770" s="246" t="s">
        <v>62759</v>
      </c>
      <c r="AF10770" s="247">
        <v>70520.86</v>
      </c>
      <c r="AH10770" s="226" t="s">
        <v>53237</v>
      </c>
      <c r="AI10770" s="227">
        <v>618.45000000000005</v>
      </c>
      <c r="AK10770" s="207" t="s">
        <v>24812</v>
      </c>
      <c r="AL10770" s="208">
        <v>576</v>
      </c>
      <c r="AM10770" s="93"/>
      <c r="AN10770" s="93"/>
      <c r="AO10770" s="93"/>
    </row>
    <row r="10771" spans="28:41" x14ac:dyDescent="0.55000000000000004">
      <c r="AB10771" s="276" t="s">
        <v>69126</v>
      </c>
      <c r="AC10771" s="277">
        <v>2399.4</v>
      </c>
      <c r="AE10771" s="246" t="s">
        <v>62760</v>
      </c>
      <c r="AF10771" s="247">
        <v>33436.160000000003</v>
      </c>
      <c r="AH10771" s="226" t="s">
        <v>33955</v>
      </c>
      <c r="AI10771" s="227">
        <v>1137.96</v>
      </c>
      <c r="AK10771" s="207" t="s">
        <v>24813</v>
      </c>
      <c r="AL10771" s="208">
        <v>4536</v>
      </c>
      <c r="AM10771" s="93"/>
      <c r="AN10771" s="93"/>
      <c r="AO10771" s="93"/>
    </row>
    <row r="10772" spans="28:41" x14ac:dyDescent="0.55000000000000004">
      <c r="AB10772" s="276" t="s">
        <v>69127</v>
      </c>
      <c r="AC10772" s="277">
        <v>98698.42</v>
      </c>
      <c r="AE10772" s="246" t="s">
        <v>48181</v>
      </c>
      <c r="AF10772" s="247">
        <v>2421.63</v>
      </c>
      <c r="AH10772" s="226" t="s">
        <v>33956</v>
      </c>
      <c r="AI10772" s="227">
        <v>1769.74</v>
      </c>
      <c r="AK10772" s="207" t="s">
        <v>24814</v>
      </c>
      <c r="AL10772" s="208">
        <v>34200</v>
      </c>
      <c r="AM10772" s="93"/>
      <c r="AN10772" s="93"/>
      <c r="AO10772" s="93"/>
    </row>
    <row r="10773" spans="28:41" x14ac:dyDescent="0.55000000000000004">
      <c r="AB10773" s="276" t="s">
        <v>69128</v>
      </c>
      <c r="AC10773" s="277">
        <v>35114.83</v>
      </c>
      <c r="AE10773" s="246" t="s">
        <v>48182</v>
      </c>
      <c r="AF10773" s="247">
        <v>98.51</v>
      </c>
      <c r="AH10773" s="226" t="s">
        <v>45395</v>
      </c>
      <c r="AI10773" s="227">
        <v>215851</v>
      </c>
      <c r="AK10773" s="207" t="s">
        <v>24815</v>
      </c>
      <c r="AL10773" s="208">
        <v>6489.32</v>
      </c>
      <c r="AM10773" s="93"/>
      <c r="AN10773" s="93"/>
      <c r="AO10773" s="93"/>
    </row>
    <row r="10774" spans="28:41" x14ac:dyDescent="0.55000000000000004">
      <c r="AB10774" s="276" t="s">
        <v>70867</v>
      </c>
      <c r="AC10774" s="277">
        <v>-48.55</v>
      </c>
      <c r="AE10774" s="246" t="s">
        <v>48183</v>
      </c>
      <c r="AF10774" s="247">
        <v>333.93</v>
      </c>
      <c r="AH10774" s="226" t="s">
        <v>40533</v>
      </c>
      <c r="AI10774" s="227">
        <v>243650</v>
      </c>
      <c r="AK10774" s="207" t="s">
        <v>24816</v>
      </c>
      <c r="AL10774" s="208">
        <v>19438.740000000002</v>
      </c>
      <c r="AM10774" s="93"/>
      <c r="AN10774" s="93"/>
      <c r="AO10774" s="93"/>
    </row>
    <row r="10775" spans="28:41" x14ac:dyDescent="0.55000000000000004">
      <c r="AB10775" s="276" t="s">
        <v>57964</v>
      </c>
      <c r="AC10775" s="277">
        <v>2549.63</v>
      </c>
      <c r="AE10775" s="246" t="s">
        <v>48184</v>
      </c>
      <c r="AF10775" s="247">
        <v>2236.06</v>
      </c>
      <c r="AH10775" s="226" t="s">
        <v>35395</v>
      </c>
      <c r="AI10775" s="227">
        <v>1209.3800000000001</v>
      </c>
      <c r="AK10775" s="207" t="s">
        <v>24817</v>
      </c>
      <c r="AL10775" s="208">
        <v>5793.56</v>
      </c>
      <c r="AM10775" s="93"/>
      <c r="AN10775" s="93"/>
      <c r="AO10775" s="93"/>
    </row>
    <row r="10776" spans="28:41" x14ac:dyDescent="0.55000000000000004">
      <c r="AB10776" s="276" t="s">
        <v>57965</v>
      </c>
      <c r="AC10776" s="277">
        <v>187.85</v>
      </c>
      <c r="AE10776" s="246" t="s">
        <v>63763</v>
      </c>
      <c r="AF10776" s="247">
        <v>9651.5499999999993</v>
      </c>
      <c r="AH10776" s="226" t="s">
        <v>33957</v>
      </c>
      <c r="AI10776" s="227">
        <v>65348.41</v>
      </c>
      <c r="AK10776" s="207" t="s">
        <v>24818</v>
      </c>
      <c r="AL10776" s="208">
        <v>36443.25</v>
      </c>
      <c r="AM10776" s="93"/>
      <c r="AN10776" s="93"/>
      <c r="AO10776" s="93"/>
    </row>
    <row r="10777" spans="28:41" x14ac:dyDescent="0.55000000000000004">
      <c r="AB10777" s="276" t="s">
        <v>57966</v>
      </c>
      <c r="AC10777" s="277">
        <v>650.52</v>
      </c>
      <c r="AE10777" s="246" t="s">
        <v>63764</v>
      </c>
      <c r="AF10777" s="247">
        <v>738.38</v>
      </c>
      <c r="AH10777" s="226" t="s">
        <v>40534</v>
      </c>
      <c r="AI10777" s="227">
        <v>42517</v>
      </c>
      <c r="AK10777" s="207" t="s">
        <v>24819</v>
      </c>
      <c r="AL10777" s="208">
        <v>218621.09</v>
      </c>
      <c r="AM10777" s="93"/>
      <c r="AN10777" s="93"/>
      <c r="AO10777" s="93"/>
    </row>
    <row r="10778" spans="28:41" x14ac:dyDescent="0.55000000000000004">
      <c r="AB10778" s="276" t="s">
        <v>57967</v>
      </c>
      <c r="AC10778" s="277">
        <v>1754.88</v>
      </c>
      <c r="AE10778" s="246" t="s">
        <v>62973</v>
      </c>
      <c r="AF10778" s="247">
        <v>20440</v>
      </c>
      <c r="AH10778" s="226" t="s">
        <v>36557</v>
      </c>
      <c r="AI10778" s="227">
        <v>132841.44</v>
      </c>
      <c r="AK10778" s="207" t="s">
        <v>24820</v>
      </c>
      <c r="AL10778" s="208">
        <v>57113.81</v>
      </c>
      <c r="AM10778" s="93"/>
      <c r="AN10778" s="93"/>
      <c r="AO10778" s="93"/>
    </row>
    <row r="10779" spans="28:41" x14ac:dyDescent="0.55000000000000004">
      <c r="AB10779" s="276" t="s">
        <v>58717</v>
      </c>
      <c r="AC10779" s="277">
        <v>24.23</v>
      </c>
      <c r="AE10779" s="246" t="s">
        <v>62974</v>
      </c>
      <c r="AF10779" s="247">
        <v>53375</v>
      </c>
      <c r="AH10779" s="226" t="s">
        <v>35396</v>
      </c>
      <c r="AI10779" s="227">
        <v>3266.45</v>
      </c>
      <c r="AK10779" s="207" t="s">
        <v>24821</v>
      </c>
      <c r="AL10779" s="208">
        <v>654630.01</v>
      </c>
      <c r="AM10779" s="93"/>
      <c r="AN10779" s="93"/>
      <c r="AO10779" s="93"/>
    </row>
    <row r="10780" spans="28:41" x14ac:dyDescent="0.55000000000000004">
      <c r="AB10780" s="276" t="s">
        <v>69129</v>
      </c>
      <c r="AC10780" s="277">
        <v>486.18</v>
      </c>
      <c r="AE10780" s="246" t="s">
        <v>62761</v>
      </c>
      <c r="AF10780" s="247">
        <v>31723.03</v>
      </c>
      <c r="AH10780" s="226" t="s">
        <v>49075</v>
      </c>
      <c r="AI10780" s="227">
        <v>7365.33</v>
      </c>
      <c r="AK10780" s="207" t="s">
        <v>24822</v>
      </c>
      <c r="AL10780" s="208">
        <v>132043.1</v>
      </c>
      <c r="AM10780" s="93"/>
      <c r="AN10780" s="93"/>
      <c r="AO10780" s="93"/>
    </row>
    <row r="10781" spans="28:41" x14ac:dyDescent="0.55000000000000004">
      <c r="AB10781" s="276" t="s">
        <v>69130</v>
      </c>
      <c r="AC10781" s="277">
        <v>4416</v>
      </c>
      <c r="AE10781" s="246" t="s">
        <v>62762</v>
      </c>
      <c r="AF10781" s="247">
        <v>10.47</v>
      </c>
      <c r="AH10781" s="226" t="s">
        <v>47150</v>
      </c>
      <c r="AI10781" s="227">
        <v>99465</v>
      </c>
      <c r="AK10781" s="207" t="s">
        <v>24823</v>
      </c>
      <c r="AL10781" s="208">
        <v>32057.93</v>
      </c>
      <c r="AM10781" s="93"/>
      <c r="AN10781" s="93"/>
      <c r="AO10781" s="93"/>
    </row>
    <row r="10782" spans="28:41" x14ac:dyDescent="0.55000000000000004">
      <c r="AB10782" s="276" t="s">
        <v>69131</v>
      </c>
      <c r="AC10782" s="277">
        <v>375.01</v>
      </c>
      <c r="AE10782" s="246" t="s">
        <v>62763</v>
      </c>
      <c r="AF10782" s="247">
        <v>2405.21</v>
      </c>
      <c r="AH10782" s="226" t="s">
        <v>53238</v>
      </c>
      <c r="AI10782" s="227">
        <v>342394.34</v>
      </c>
      <c r="AK10782" s="207" t="s">
        <v>24824</v>
      </c>
      <c r="AL10782" s="208">
        <v>1223435.8899999999</v>
      </c>
      <c r="AM10782" s="93"/>
      <c r="AN10782" s="93"/>
      <c r="AO10782" s="93"/>
    </row>
    <row r="10783" spans="28:41" x14ac:dyDescent="0.55000000000000004">
      <c r="AB10783" s="276" t="s">
        <v>69132</v>
      </c>
      <c r="AC10783" s="277">
        <v>3107.96</v>
      </c>
      <c r="AE10783" s="246" t="s">
        <v>62764</v>
      </c>
      <c r="AF10783" s="247">
        <v>7214.26</v>
      </c>
      <c r="AH10783" s="226" t="s">
        <v>35397</v>
      </c>
      <c r="AI10783" s="227">
        <v>422703.1</v>
      </c>
      <c r="AK10783" s="207" t="s">
        <v>24825</v>
      </c>
      <c r="AL10783" s="208">
        <v>1230.6400000000001</v>
      </c>
      <c r="AM10783" s="93"/>
      <c r="AN10783" s="93"/>
      <c r="AO10783" s="93"/>
    </row>
    <row r="10784" spans="28:41" x14ac:dyDescent="0.55000000000000004">
      <c r="AB10784" s="276" t="s">
        <v>66757</v>
      </c>
      <c r="AC10784" s="277">
        <v>34650</v>
      </c>
      <c r="AE10784" s="246" t="s">
        <v>58632</v>
      </c>
      <c r="AF10784" s="247">
        <v>40083.160000000003</v>
      </c>
      <c r="AH10784" s="226" t="s">
        <v>53239</v>
      </c>
      <c r="AI10784" s="227">
        <v>34784.83</v>
      </c>
      <c r="AK10784" s="207" t="s">
        <v>24826</v>
      </c>
      <c r="AL10784" s="208">
        <v>51212.5</v>
      </c>
      <c r="AM10784" s="93"/>
      <c r="AN10784" s="93"/>
      <c r="AO10784" s="93"/>
    </row>
    <row r="10785" spans="28:41" x14ac:dyDescent="0.55000000000000004">
      <c r="AB10785" s="276" t="s">
        <v>70868</v>
      </c>
      <c r="AC10785" s="277">
        <v>78.62</v>
      </c>
      <c r="AE10785" s="246" t="s">
        <v>62173</v>
      </c>
      <c r="AF10785" s="247">
        <v>13250</v>
      </c>
      <c r="AH10785" s="226" t="s">
        <v>53240</v>
      </c>
      <c r="AI10785" s="227">
        <v>5088.75</v>
      </c>
      <c r="AK10785" s="207" t="s">
        <v>24827</v>
      </c>
      <c r="AL10785" s="208">
        <v>69290.179999999993</v>
      </c>
      <c r="AM10785" s="93"/>
      <c r="AN10785" s="93"/>
      <c r="AO10785" s="93"/>
    </row>
    <row r="10786" spans="28:41" x14ac:dyDescent="0.55000000000000004">
      <c r="AB10786" s="276" t="s">
        <v>70869</v>
      </c>
      <c r="AC10786" s="277">
        <v>41142.6</v>
      </c>
      <c r="AE10786" s="246" t="s">
        <v>64724</v>
      </c>
      <c r="AF10786" s="247">
        <v>464</v>
      </c>
      <c r="AH10786" s="226" t="s">
        <v>40535</v>
      </c>
      <c r="AI10786" s="227">
        <v>13057.77</v>
      </c>
      <c r="AK10786" s="207" t="s">
        <v>24828</v>
      </c>
      <c r="AL10786" s="208">
        <v>32581.99</v>
      </c>
      <c r="AM10786" s="93"/>
      <c r="AN10786" s="93"/>
      <c r="AO10786" s="93"/>
    </row>
    <row r="10787" spans="28:41" x14ac:dyDescent="0.55000000000000004">
      <c r="AB10787" s="276" t="s">
        <v>66758</v>
      </c>
      <c r="AC10787" s="277">
        <v>1747.82</v>
      </c>
      <c r="AE10787" s="246" t="s">
        <v>62174</v>
      </c>
      <c r="AF10787" s="247">
        <v>264</v>
      </c>
      <c r="AH10787" s="226" t="s">
        <v>36558</v>
      </c>
      <c r="AI10787" s="227">
        <v>365699.36</v>
      </c>
      <c r="AK10787" s="207" t="s">
        <v>24829</v>
      </c>
      <c r="AL10787" s="208">
        <v>7125</v>
      </c>
      <c r="AM10787" s="93"/>
      <c r="AN10787" s="93"/>
      <c r="AO10787" s="93"/>
    </row>
    <row r="10788" spans="28:41" x14ac:dyDescent="0.55000000000000004">
      <c r="AB10788" s="276" t="s">
        <v>61643</v>
      </c>
      <c r="AC10788" s="277">
        <v>73403.08</v>
      </c>
      <c r="AE10788" s="246" t="s">
        <v>53325</v>
      </c>
      <c r="AF10788" s="247">
        <v>8774.92</v>
      </c>
      <c r="AH10788" s="226" t="s">
        <v>45396</v>
      </c>
      <c r="AI10788" s="227">
        <v>8897.2000000000007</v>
      </c>
      <c r="AK10788" s="207" t="s">
        <v>24830</v>
      </c>
      <c r="AL10788" s="208">
        <v>421837.53</v>
      </c>
      <c r="AM10788" s="93"/>
      <c r="AN10788" s="93"/>
      <c r="AO10788" s="93"/>
    </row>
    <row r="10789" spans="28:41" x14ac:dyDescent="0.55000000000000004">
      <c r="AB10789" s="276" t="s">
        <v>61644</v>
      </c>
      <c r="AC10789" s="277">
        <v>877.29</v>
      </c>
      <c r="AE10789" s="246" t="s">
        <v>55321</v>
      </c>
      <c r="AF10789" s="247">
        <v>27637.91</v>
      </c>
      <c r="AH10789" s="226" t="s">
        <v>49076</v>
      </c>
      <c r="AI10789" s="227">
        <v>71940</v>
      </c>
      <c r="AK10789" s="207" t="s">
        <v>24831</v>
      </c>
      <c r="AL10789" s="208">
        <v>1856</v>
      </c>
      <c r="AM10789" s="93"/>
      <c r="AN10789" s="93"/>
      <c r="AO10789" s="93"/>
    </row>
    <row r="10790" spans="28:41" x14ac:dyDescent="0.55000000000000004">
      <c r="AB10790" s="276" t="s">
        <v>61645</v>
      </c>
      <c r="AC10790" s="277">
        <v>5667.76</v>
      </c>
      <c r="AE10790" s="246" t="s">
        <v>53326</v>
      </c>
      <c r="AF10790" s="247">
        <v>7166</v>
      </c>
      <c r="AH10790" s="226" t="s">
        <v>49077</v>
      </c>
      <c r="AI10790" s="227">
        <v>12000</v>
      </c>
      <c r="AK10790" s="207" t="s">
        <v>24832</v>
      </c>
      <c r="AL10790" s="208">
        <v>48160.78</v>
      </c>
      <c r="AM10790" s="93"/>
      <c r="AN10790" s="93"/>
      <c r="AO10790" s="93"/>
    </row>
    <row r="10791" spans="28:41" x14ac:dyDescent="0.55000000000000004">
      <c r="AB10791" s="276" t="s">
        <v>61646</v>
      </c>
      <c r="AC10791" s="277">
        <v>18585.03</v>
      </c>
      <c r="AE10791" s="246" t="s">
        <v>53327</v>
      </c>
      <c r="AF10791" s="247">
        <v>8921.17</v>
      </c>
      <c r="AH10791" s="226" t="s">
        <v>36559</v>
      </c>
      <c r="AI10791" s="227">
        <v>26650</v>
      </c>
      <c r="AK10791" s="207" t="s">
        <v>24833</v>
      </c>
      <c r="AL10791" s="208">
        <v>1525</v>
      </c>
      <c r="AM10791" s="93"/>
      <c r="AN10791" s="93"/>
      <c r="AO10791" s="93"/>
    </row>
    <row r="10792" spans="28:41" x14ac:dyDescent="0.55000000000000004">
      <c r="AB10792" s="276" t="s">
        <v>69133</v>
      </c>
      <c r="AC10792" s="277">
        <v>10344.790000000001</v>
      </c>
      <c r="AE10792" s="246" t="s">
        <v>53328</v>
      </c>
      <c r="AF10792" s="247">
        <v>32213.75</v>
      </c>
      <c r="AH10792" s="226" t="s">
        <v>49078</v>
      </c>
      <c r="AI10792" s="227">
        <v>9100</v>
      </c>
      <c r="AK10792" s="207" t="s">
        <v>24834</v>
      </c>
      <c r="AL10792" s="208">
        <v>11851.02</v>
      </c>
      <c r="AM10792" s="93"/>
      <c r="AN10792" s="93"/>
      <c r="AO10792" s="93"/>
    </row>
    <row r="10793" spans="28:41" x14ac:dyDescent="0.55000000000000004">
      <c r="AB10793" s="276" t="s">
        <v>69134</v>
      </c>
      <c r="AC10793" s="277">
        <v>29000</v>
      </c>
      <c r="AE10793" s="246" t="s">
        <v>57712</v>
      </c>
      <c r="AF10793" s="247">
        <v>59299.53</v>
      </c>
      <c r="AH10793" s="226" t="s">
        <v>49079</v>
      </c>
      <c r="AI10793" s="227">
        <v>696.28</v>
      </c>
      <c r="AK10793" s="207" t="s">
        <v>24835</v>
      </c>
      <c r="AL10793" s="208">
        <v>18464.68</v>
      </c>
      <c r="AM10793" s="93"/>
      <c r="AN10793" s="93"/>
      <c r="AO10793" s="93"/>
    </row>
    <row r="10794" spans="28:41" x14ac:dyDescent="0.55000000000000004">
      <c r="AB10794" s="276" t="s">
        <v>58719</v>
      </c>
      <c r="AC10794" s="277">
        <v>45646</v>
      </c>
      <c r="AE10794" s="246" t="s">
        <v>25495</v>
      </c>
      <c r="AF10794" s="247">
        <v>213500</v>
      </c>
      <c r="AH10794" s="226" t="s">
        <v>53241</v>
      </c>
      <c r="AI10794" s="227">
        <v>6803.76</v>
      </c>
      <c r="AK10794" s="207" t="s">
        <v>24836</v>
      </c>
      <c r="AL10794" s="208">
        <v>753</v>
      </c>
      <c r="AM10794" s="93"/>
      <c r="AN10794" s="93"/>
      <c r="AO10794" s="93"/>
    </row>
    <row r="10795" spans="28:41" x14ac:dyDescent="0.55000000000000004">
      <c r="AB10795" s="276" t="s">
        <v>57968</v>
      </c>
      <c r="AC10795" s="277">
        <v>60890.21</v>
      </c>
      <c r="AE10795" s="246" t="s">
        <v>45415</v>
      </c>
      <c r="AF10795" s="247">
        <v>7125</v>
      </c>
      <c r="AH10795" s="226" t="s">
        <v>53242</v>
      </c>
      <c r="AI10795" s="227">
        <v>520.48</v>
      </c>
      <c r="AK10795" s="207" t="s">
        <v>24837</v>
      </c>
      <c r="AL10795" s="208">
        <v>26833.52</v>
      </c>
      <c r="AM10795" s="93"/>
      <c r="AN10795" s="93"/>
      <c r="AO10795" s="93"/>
    </row>
    <row r="10796" spans="28:41" x14ac:dyDescent="0.55000000000000004">
      <c r="AB10796" s="276" t="s">
        <v>57969</v>
      </c>
      <c r="AC10796" s="277">
        <v>4274.66</v>
      </c>
      <c r="AE10796" s="246" t="s">
        <v>25496</v>
      </c>
      <c r="AF10796" s="247">
        <v>16571.96</v>
      </c>
      <c r="AH10796" s="226" t="s">
        <v>53243</v>
      </c>
      <c r="AI10796" s="227">
        <v>2186.17</v>
      </c>
      <c r="AK10796" s="207" t="s">
        <v>24838</v>
      </c>
      <c r="AL10796" s="208">
        <v>27829.08</v>
      </c>
      <c r="AM10796" s="93"/>
      <c r="AN10796" s="93"/>
      <c r="AO10796" s="93"/>
    </row>
    <row r="10797" spans="28:41" x14ac:dyDescent="0.55000000000000004">
      <c r="AB10797" s="276" t="s">
        <v>70209</v>
      </c>
      <c r="AC10797" s="277">
        <v>7001.3</v>
      </c>
      <c r="AE10797" s="246" t="s">
        <v>39388</v>
      </c>
      <c r="AF10797" s="247">
        <v>5880</v>
      </c>
      <c r="AH10797" s="226" t="s">
        <v>49080</v>
      </c>
      <c r="AI10797" s="227">
        <v>12145.38</v>
      </c>
      <c r="AK10797" s="207" t="s">
        <v>24839</v>
      </c>
      <c r="AL10797" s="208">
        <v>430250.91</v>
      </c>
      <c r="AM10797" s="93"/>
      <c r="AN10797" s="93"/>
      <c r="AO10797" s="93"/>
    </row>
    <row r="10798" spans="28:41" x14ac:dyDescent="0.55000000000000004">
      <c r="AB10798" s="276" t="s">
        <v>59942</v>
      </c>
      <c r="AC10798" s="277">
        <v>8550</v>
      </c>
      <c r="AE10798" s="246" t="s">
        <v>64725</v>
      </c>
      <c r="AF10798" s="247">
        <v>256082.28</v>
      </c>
      <c r="AH10798" s="226" t="s">
        <v>53244</v>
      </c>
      <c r="AI10798" s="227">
        <v>6000</v>
      </c>
      <c r="AK10798" s="207" t="s">
        <v>24840</v>
      </c>
      <c r="AL10798" s="208">
        <v>23040.67</v>
      </c>
      <c r="AM10798" s="93"/>
      <c r="AN10798" s="93"/>
      <c r="AO10798" s="93"/>
    </row>
    <row r="10799" spans="28:41" x14ac:dyDescent="0.55000000000000004">
      <c r="AB10799" s="276" t="s">
        <v>62849</v>
      </c>
      <c r="AC10799" s="277">
        <v>10116.39</v>
      </c>
      <c r="AE10799" s="246" t="s">
        <v>53330</v>
      </c>
      <c r="AF10799" s="247">
        <v>25416.13</v>
      </c>
      <c r="AH10799" s="226" t="s">
        <v>53245</v>
      </c>
      <c r="AI10799" s="227">
        <v>1680</v>
      </c>
      <c r="AK10799" s="207" t="s">
        <v>24841</v>
      </c>
      <c r="AL10799" s="208">
        <v>1150</v>
      </c>
      <c r="AM10799" s="93"/>
      <c r="AN10799" s="93"/>
      <c r="AO10799" s="93"/>
    </row>
    <row r="10800" spans="28:41" x14ac:dyDescent="0.55000000000000004">
      <c r="AB10800" s="276" t="s">
        <v>58721</v>
      </c>
      <c r="AC10800" s="277">
        <v>773.92</v>
      </c>
      <c r="AE10800" s="246" t="s">
        <v>63310</v>
      </c>
      <c r="AF10800" s="247">
        <v>79301</v>
      </c>
      <c r="AH10800" s="226" t="s">
        <v>53246</v>
      </c>
      <c r="AI10800" s="227">
        <v>587.52</v>
      </c>
      <c r="AK10800" s="207" t="s">
        <v>24842</v>
      </c>
      <c r="AL10800" s="208">
        <v>78961.47</v>
      </c>
      <c r="AM10800" s="93"/>
      <c r="AN10800" s="93"/>
      <c r="AO10800" s="93"/>
    </row>
    <row r="10801" spans="28:41" x14ac:dyDescent="0.55000000000000004">
      <c r="AB10801" s="276" t="s">
        <v>62850</v>
      </c>
      <c r="AC10801" s="277">
        <v>2531.12</v>
      </c>
      <c r="AE10801" s="246" t="s">
        <v>53332</v>
      </c>
      <c r="AF10801" s="247">
        <v>94305.13</v>
      </c>
      <c r="AH10801" s="226" t="s">
        <v>53247</v>
      </c>
      <c r="AI10801" s="227">
        <v>3743.88</v>
      </c>
      <c r="AK10801" s="207" t="s">
        <v>24843</v>
      </c>
      <c r="AL10801" s="208">
        <v>71942.39</v>
      </c>
      <c r="AM10801" s="93"/>
      <c r="AN10801" s="93"/>
      <c r="AO10801" s="93"/>
    </row>
    <row r="10802" spans="28:41" x14ac:dyDescent="0.55000000000000004">
      <c r="AB10802" s="276" t="s">
        <v>62327</v>
      </c>
      <c r="AC10802" s="277">
        <v>2081.66</v>
      </c>
      <c r="AE10802" s="246" t="s">
        <v>53333</v>
      </c>
      <c r="AF10802" s="247">
        <v>5598.2</v>
      </c>
      <c r="AH10802" s="226" t="s">
        <v>53248</v>
      </c>
      <c r="AI10802" s="227">
        <v>350.01</v>
      </c>
      <c r="AK10802" s="207" t="s">
        <v>24844</v>
      </c>
      <c r="AL10802" s="208">
        <v>101963.94</v>
      </c>
      <c r="AM10802" s="93"/>
      <c r="AN10802" s="93"/>
      <c r="AO10802" s="93"/>
    </row>
    <row r="10803" spans="28:41" x14ac:dyDescent="0.55000000000000004">
      <c r="AB10803" s="276" t="s">
        <v>58897</v>
      </c>
      <c r="AC10803" s="277">
        <v>7993.44</v>
      </c>
      <c r="AE10803" s="246" t="s">
        <v>53334</v>
      </c>
      <c r="AF10803" s="247">
        <v>2163.8000000000002</v>
      </c>
      <c r="AH10803" s="226" t="s">
        <v>53249</v>
      </c>
      <c r="AI10803" s="227">
        <v>2373.0500000000002</v>
      </c>
      <c r="AK10803" s="207" t="s">
        <v>24845</v>
      </c>
      <c r="AL10803" s="208">
        <v>43457.7</v>
      </c>
      <c r="AM10803" s="93"/>
      <c r="AN10803" s="93"/>
      <c r="AO10803" s="93"/>
    </row>
    <row r="10804" spans="28:41" x14ac:dyDescent="0.55000000000000004">
      <c r="AB10804" s="276" t="s">
        <v>58898</v>
      </c>
      <c r="AC10804" s="277">
        <v>4407.26</v>
      </c>
      <c r="AE10804" s="246" t="s">
        <v>53335</v>
      </c>
      <c r="AF10804" s="247">
        <v>8113.89</v>
      </c>
      <c r="AH10804" s="226" t="s">
        <v>53250</v>
      </c>
      <c r="AI10804" s="227">
        <v>970.2</v>
      </c>
      <c r="AK10804" s="207" t="s">
        <v>24846</v>
      </c>
      <c r="AL10804" s="208">
        <v>65478.73</v>
      </c>
      <c r="AM10804" s="93"/>
      <c r="AN10804" s="93"/>
      <c r="AO10804" s="93"/>
    </row>
    <row r="10805" spans="28:41" x14ac:dyDescent="0.55000000000000004">
      <c r="AB10805" s="276" t="s">
        <v>70870</v>
      </c>
      <c r="AC10805" s="277">
        <v>-26.47</v>
      </c>
      <c r="AE10805" s="246" t="s">
        <v>53336</v>
      </c>
      <c r="AF10805" s="247">
        <v>21818.45</v>
      </c>
      <c r="AH10805" s="226" t="s">
        <v>36560</v>
      </c>
      <c r="AI10805" s="227">
        <v>5390</v>
      </c>
      <c r="AK10805" s="207" t="s">
        <v>24847</v>
      </c>
      <c r="AL10805" s="208">
        <v>13110</v>
      </c>
      <c r="AM10805" s="93"/>
      <c r="AN10805" s="93"/>
      <c r="AO10805" s="93"/>
    </row>
    <row r="10806" spans="28:41" x14ac:dyDescent="0.55000000000000004">
      <c r="AB10806" s="276" t="s">
        <v>60856</v>
      </c>
      <c r="AC10806" s="277">
        <v>345.8</v>
      </c>
      <c r="AE10806" s="246" t="s">
        <v>64726</v>
      </c>
      <c r="AF10806" s="247">
        <v>13801.86</v>
      </c>
      <c r="AH10806" s="226" t="s">
        <v>53251</v>
      </c>
      <c r="AI10806" s="227">
        <v>195625</v>
      </c>
      <c r="AK10806" s="207" t="s">
        <v>24848</v>
      </c>
      <c r="AL10806" s="208">
        <v>52748.38</v>
      </c>
      <c r="AM10806" s="93"/>
      <c r="AN10806" s="93"/>
      <c r="AO10806" s="93"/>
    </row>
    <row r="10807" spans="28:41" x14ac:dyDescent="0.55000000000000004">
      <c r="AB10807" s="276" t="s">
        <v>60857</v>
      </c>
      <c r="AC10807" s="277">
        <v>26.45</v>
      </c>
      <c r="AE10807" s="246" t="s">
        <v>55322</v>
      </c>
      <c r="AF10807" s="247">
        <v>12333.73</v>
      </c>
      <c r="AH10807" s="226" t="s">
        <v>53252</v>
      </c>
      <c r="AI10807" s="227">
        <v>38600</v>
      </c>
      <c r="AK10807" s="207" t="s">
        <v>24849</v>
      </c>
      <c r="AL10807" s="208">
        <v>1352889</v>
      </c>
      <c r="AM10807" s="93"/>
      <c r="AN10807" s="93"/>
      <c r="AO10807" s="93"/>
    </row>
    <row r="10808" spans="28:41" x14ac:dyDescent="0.55000000000000004">
      <c r="AB10808" s="276" t="s">
        <v>60858</v>
      </c>
      <c r="AC10808" s="277">
        <v>86.52</v>
      </c>
      <c r="AE10808" s="246" t="s">
        <v>55323</v>
      </c>
      <c r="AF10808" s="247">
        <v>943.55</v>
      </c>
      <c r="AH10808" s="226" t="s">
        <v>53253</v>
      </c>
      <c r="AI10808" s="227">
        <v>4860</v>
      </c>
      <c r="AK10808" s="207" t="s">
        <v>24850</v>
      </c>
      <c r="AL10808" s="208">
        <v>33263.040000000001</v>
      </c>
      <c r="AM10808" s="93"/>
      <c r="AN10808" s="93"/>
      <c r="AO10808" s="93"/>
    </row>
    <row r="10809" spans="28:41" x14ac:dyDescent="0.55000000000000004">
      <c r="AB10809" s="276" t="s">
        <v>54111</v>
      </c>
      <c r="AC10809" s="277">
        <v>13657.75</v>
      </c>
      <c r="AE10809" s="246" t="s">
        <v>55324</v>
      </c>
      <c r="AF10809" s="247">
        <v>1896.3</v>
      </c>
      <c r="AH10809" s="226" t="s">
        <v>53254</v>
      </c>
      <c r="AI10809" s="227">
        <v>21083.14</v>
      </c>
      <c r="AK10809" s="207" t="s">
        <v>24851</v>
      </c>
      <c r="AL10809" s="208">
        <v>120685.48</v>
      </c>
      <c r="AM10809" s="93"/>
      <c r="AN10809" s="93"/>
      <c r="AO10809" s="93"/>
    </row>
    <row r="10810" spans="28:41" x14ac:dyDescent="0.55000000000000004">
      <c r="AB10810" s="276" t="s">
        <v>35839</v>
      </c>
      <c r="AC10810" s="277">
        <v>16000</v>
      </c>
      <c r="AE10810" s="246" t="s">
        <v>64727</v>
      </c>
      <c r="AF10810" s="247">
        <v>1834.19</v>
      </c>
      <c r="AH10810" s="226" t="s">
        <v>53255</v>
      </c>
      <c r="AI10810" s="227">
        <v>44177.5</v>
      </c>
      <c r="AK10810" s="207" t="s">
        <v>24852</v>
      </c>
      <c r="AL10810" s="208">
        <v>7125</v>
      </c>
      <c r="AM10810" s="93"/>
      <c r="AN10810" s="93"/>
      <c r="AO10810" s="93"/>
    </row>
    <row r="10811" spans="28:41" x14ac:dyDescent="0.55000000000000004">
      <c r="AB10811" s="276" t="s">
        <v>54115</v>
      </c>
      <c r="AC10811" s="277">
        <v>455000.16</v>
      </c>
      <c r="AE10811" s="246" t="s">
        <v>56434</v>
      </c>
      <c r="AF10811" s="247">
        <v>2368.4299999999998</v>
      </c>
      <c r="AH10811" s="226" t="s">
        <v>53256</v>
      </c>
      <c r="AI10811" s="227">
        <v>3520</v>
      </c>
      <c r="AK10811" s="207" t="s">
        <v>24853</v>
      </c>
      <c r="AL10811" s="208">
        <v>421837.53</v>
      </c>
      <c r="AM10811" s="93"/>
      <c r="AN10811" s="93"/>
      <c r="AO10811" s="93"/>
    </row>
    <row r="10812" spans="28:41" x14ac:dyDescent="0.55000000000000004">
      <c r="AB10812" s="276" t="s">
        <v>54116</v>
      </c>
      <c r="AC10812" s="277">
        <v>45000</v>
      </c>
      <c r="AE10812" s="246" t="s">
        <v>48185</v>
      </c>
      <c r="AF10812" s="247">
        <v>313659.51</v>
      </c>
      <c r="AH10812" s="226" t="s">
        <v>53257</v>
      </c>
      <c r="AI10812" s="227">
        <v>5400</v>
      </c>
      <c r="AK10812" s="207" t="s">
        <v>24854</v>
      </c>
      <c r="AL10812" s="208">
        <v>1856</v>
      </c>
      <c r="AM10812" s="93"/>
      <c r="AN10812" s="93"/>
      <c r="AO10812" s="93"/>
    </row>
    <row r="10813" spans="28:41" x14ac:dyDescent="0.55000000000000004">
      <c r="AB10813" s="276" t="s">
        <v>54118</v>
      </c>
      <c r="AC10813" s="277">
        <v>38250.019999999997</v>
      </c>
      <c r="AE10813" s="246" t="s">
        <v>40549</v>
      </c>
      <c r="AF10813" s="247">
        <v>1650</v>
      </c>
      <c r="AH10813" s="226" t="s">
        <v>53258</v>
      </c>
      <c r="AI10813" s="227">
        <v>16952</v>
      </c>
      <c r="AK10813" s="207" t="s">
        <v>24855</v>
      </c>
      <c r="AL10813" s="208">
        <v>51487.18</v>
      </c>
      <c r="AM10813" s="93"/>
      <c r="AN10813" s="93"/>
      <c r="AO10813" s="93"/>
    </row>
    <row r="10814" spans="28:41" x14ac:dyDescent="0.55000000000000004">
      <c r="AB10814" s="276" t="s">
        <v>47375</v>
      </c>
      <c r="AC10814" s="277">
        <v>32933.760000000002</v>
      </c>
      <c r="AE10814" s="246" t="s">
        <v>62175</v>
      </c>
      <c r="AF10814" s="247">
        <v>729538.25</v>
      </c>
      <c r="AH10814" s="226" t="s">
        <v>53259</v>
      </c>
      <c r="AI10814" s="227">
        <v>6240</v>
      </c>
      <c r="AK10814" s="207" t="s">
        <v>24856</v>
      </c>
      <c r="AL10814" s="208">
        <v>1525</v>
      </c>
      <c r="AM10814" s="93"/>
      <c r="AN10814" s="93"/>
      <c r="AO10814" s="93"/>
    </row>
    <row r="10815" spans="28:41" x14ac:dyDescent="0.55000000000000004">
      <c r="AB10815" s="276" t="s">
        <v>47376</v>
      </c>
      <c r="AC10815" s="277">
        <v>42347.97</v>
      </c>
      <c r="AE10815" s="246" t="s">
        <v>36579</v>
      </c>
      <c r="AF10815" s="247">
        <v>5130.8500000000004</v>
      </c>
      <c r="AH10815" s="226" t="s">
        <v>53260</v>
      </c>
      <c r="AI10815" s="227">
        <v>3960</v>
      </c>
      <c r="AK10815" s="207" t="s">
        <v>24857</v>
      </c>
      <c r="AL10815" s="208">
        <v>11851.02</v>
      </c>
      <c r="AM10815" s="93"/>
      <c r="AN10815" s="93"/>
      <c r="AO10815" s="93"/>
    </row>
    <row r="10816" spans="28:41" x14ac:dyDescent="0.55000000000000004">
      <c r="AB10816" s="276" t="s">
        <v>36882</v>
      </c>
      <c r="AC10816" s="277">
        <v>50000</v>
      </c>
      <c r="AE10816" s="246" t="s">
        <v>36580</v>
      </c>
      <c r="AF10816" s="247">
        <v>79778.899999999994</v>
      </c>
      <c r="AH10816" s="226" t="s">
        <v>53261</v>
      </c>
      <c r="AI10816" s="227">
        <v>4020.9</v>
      </c>
      <c r="AK10816" s="207" t="s">
        <v>24858</v>
      </c>
      <c r="AL10816" s="208">
        <v>18464.68</v>
      </c>
      <c r="AM10816" s="93"/>
      <c r="AN10816" s="93"/>
      <c r="AO10816" s="93"/>
    </row>
    <row r="10817" spans="28:41" x14ac:dyDescent="0.55000000000000004">
      <c r="AB10817" s="276" t="s">
        <v>54119</v>
      </c>
      <c r="AC10817" s="277">
        <v>402000</v>
      </c>
      <c r="AE10817" s="246" t="s">
        <v>36581</v>
      </c>
      <c r="AF10817" s="247">
        <v>77790.289999999994</v>
      </c>
      <c r="AH10817" s="226" t="s">
        <v>53262</v>
      </c>
      <c r="AI10817" s="227">
        <v>2000</v>
      </c>
      <c r="AK10817" s="207" t="s">
        <v>24859</v>
      </c>
      <c r="AL10817" s="208">
        <v>993</v>
      </c>
      <c r="AM10817" s="93"/>
      <c r="AN10817" s="93"/>
      <c r="AO10817" s="93"/>
    </row>
    <row r="10818" spans="28:41" x14ac:dyDescent="0.55000000000000004">
      <c r="AB10818" s="276" t="s">
        <v>70871</v>
      </c>
      <c r="AC10818" s="277">
        <v>20000.16</v>
      </c>
      <c r="AE10818" s="246" t="s">
        <v>50289</v>
      </c>
      <c r="AF10818" s="247">
        <v>703533.72</v>
      </c>
      <c r="AH10818" s="226" t="s">
        <v>36561</v>
      </c>
      <c r="AI10818" s="227">
        <v>692000</v>
      </c>
      <c r="AK10818" s="207" t="s">
        <v>13962</v>
      </c>
      <c r="AL10818" s="208">
        <v>31833.52</v>
      </c>
      <c r="AM10818" s="93"/>
      <c r="AN10818" s="93"/>
      <c r="AO10818" s="93"/>
    </row>
    <row r="10819" spans="28:41" x14ac:dyDescent="0.55000000000000004">
      <c r="AB10819" s="276" t="s">
        <v>70872</v>
      </c>
      <c r="AC10819" s="277">
        <v>8448</v>
      </c>
      <c r="AE10819" s="246" t="s">
        <v>56435</v>
      </c>
      <c r="AF10819" s="247">
        <v>525</v>
      </c>
      <c r="AH10819" s="226" t="s">
        <v>36562</v>
      </c>
      <c r="AI10819" s="227">
        <v>74452.95</v>
      </c>
      <c r="AK10819" s="207" t="s">
        <v>24860</v>
      </c>
      <c r="AL10819" s="208">
        <v>4078.5</v>
      </c>
      <c r="AM10819" s="93"/>
      <c r="AN10819" s="93"/>
      <c r="AO10819" s="93"/>
    </row>
    <row r="10820" spans="28:41" x14ac:dyDescent="0.55000000000000004">
      <c r="AB10820" s="276" t="s">
        <v>70873</v>
      </c>
      <c r="AC10820" s="277">
        <v>2175.84</v>
      </c>
      <c r="AE10820" s="246" t="s">
        <v>53338</v>
      </c>
      <c r="AF10820" s="247">
        <v>126316.09</v>
      </c>
      <c r="AH10820" s="226" t="s">
        <v>36563</v>
      </c>
      <c r="AI10820" s="227">
        <v>112348.54</v>
      </c>
      <c r="AK10820" s="207" t="s">
        <v>24861</v>
      </c>
      <c r="AL10820" s="208">
        <v>880</v>
      </c>
      <c r="AM10820" s="93"/>
      <c r="AN10820" s="93"/>
      <c r="AO10820" s="93"/>
    </row>
    <row r="10821" spans="28:41" x14ac:dyDescent="0.55000000000000004">
      <c r="AB10821" s="276" t="s">
        <v>70874</v>
      </c>
      <c r="AC10821" s="277">
        <v>11320</v>
      </c>
      <c r="AE10821" s="246" t="s">
        <v>64728</v>
      </c>
      <c r="AF10821" s="247">
        <v>1269.1400000000001</v>
      </c>
      <c r="AH10821" s="226" t="s">
        <v>53263</v>
      </c>
      <c r="AI10821" s="227">
        <v>11922.87</v>
      </c>
      <c r="AK10821" s="207" t="s">
        <v>13963</v>
      </c>
      <c r="AL10821" s="208">
        <v>27829.08</v>
      </c>
      <c r="AM10821" s="93"/>
      <c r="AN10821" s="93"/>
      <c r="AO10821" s="93"/>
    </row>
    <row r="10822" spans="28:41" x14ac:dyDescent="0.55000000000000004">
      <c r="AB10822" s="276" t="s">
        <v>65074</v>
      </c>
      <c r="AC10822" s="277">
        <v>5229.09</v>
      </c>
      <c r="AE10822" s="246" t="s">
        <v>64729</v>
      </c>
      <c r="AF10822" s="247">
        <v>132.69999999999999</v>
      </c>
      <c r="AH10822" s="226" t="s">
        <v>53264</v>
      </c>
      <c r="AI10822" s="227">
        <v>29197.33</v>
      </c>
      <c r="AK10822" s="207" t="s">
        <v>13964</v>
      </c>
      <c r="AL10822" s="208">
        <v>8275.19</v>
      </c>
      <c r="AM10822" s="93"/>
      <c r="AN10822" s="93"/>
      <c r="AO10822" s="93"/>
    </row>
    <row r="10823" spans="28:41" x14ac:dyDescent="0.55000000000000004">
      <c r="AB10823" s="276" t="s">
        <v>69818</v>
      </c>
      <c r="AC10823" s="277">
        <v>6825</v>
      </c>
      <c r="AE10823" s="246" t="s">
        <v>63311</v>
      </c>
      <c r="AF10823" s="247">
        <v>279805.58</v>
      </c>
      <c r="AH10823" s="226" t="s">
        <v>53265</v>
      </c>
      <c r="AI10823" s="227">
        <v>162809.29999999999</v>
      </c>
      <c r="AK10823" s="207" t="s">
        <v>24862</v>
      </c>
      <c r="AL10823" s="208">
        <v>576</v>
      </c>
      <c r="AM10823" s="93"/>
      <c r="AN10823" s="93"/>
      <c r="AO10823" s="93"/>
    </row>
    <row r="10824" spans="28:41" x14ac:dyDescent="0.55000000000000004">
      <c r="AB10824" s="276" t="s">
        <v>30319</v>
      </c>
      <c r="AC10824" s="277">
        <v>2484.5700000000002</v>
      </c>
      <c r="AE10824" s="246" t="s">
        <v>63312</v>
      </c>
      <c r="AF10824" s="247">
        <v>65000</v>
      </c>
      <c r="AH10824" s="226" t="s">
        <v>36564</v>
      </c>
      <c r="AI10824" s="227">
        <v>36013.519999999997</v>
      </c>
      <c r="AK10824" s="207" t="s">
        <v>13965</v>
      </c>
      <c r="AL10824" s="208">
        <v>430250.91</v>
      </c>
      <c r="AM10824" s="93"/>
      <c r="AN10824" s="93"/>
      <c r="AO10824" s="93"/>
    </row>
    <row r="10825" spans="28:41" x14ac:dyDescent="0.55000000000000004">
      <c r="AB10825" s="276" t="s">
        <v>30320</v>
      </c>
      <c r="AC10825" s="277">
        <v>22748.35</v>
      </c>
      <c r="AE10825" s="246" t="s">
        <v>63313</v>
      </c>
      <c r="AF10825" s="247">
        <v>25176.78</v>
      </c>
      <c r="AH10825" s="226" t="s">
        <v>49081</v>
      </c>
      <c r="AI10825" s="227">
        <v>13502.24</v>
      </c>
      <c r="AK10825" s="207" t="s">
        <v>24863</v>
      </c>
      <c r="AL10825" s="208">
        <v>3400</v>
      </c>
      <c r="AM10825" s="93"/>
      <c r="AN10825" s="93"/>
      <c r="AO10825" s="93"/>
    </row>
    <row r="10826" spans="28:41" x14ac:dyDescent="0.55000000000000004">
      <c r="AB10826" s="276" t="s">
        <v>50566</v>
      </c>
      <c r="AC10826" s="277">
        <v>3125</v>
      </c>
      <c r="AE10826" s="246" t="s">
        <v>63314</v>
      </c>
      <c r="AF10826" s="247">
        <v>84477.38</v>
      </c>
      <c r="AH10826" s="226" t="s">
        <v>50263</v>
      </c>
      <c r="AI10826" s="227">
        <v>184262.84</v>
      </c>
      <c r="AK10826" s="207" t="s">
        <v>13966</v>
      </c>
      <c r="AL10826" s="208">
        <v>23040.67</v>
      </c>
      <c r="AM10826" s="93"/>
      <c r="AN10826" s="93"/>
      <c r="AO10826" s="93"/>
    </row>
    <row r="10827" spans="28:41" x14ac:dyDescent="0.55000000000000004">
      <c r="AB10827" s="276" t="s">
        <v>69135</v>
      </c>
      <c r="AC10827" s="277">
        <v>774</v>
      </c>
      <c r="AE10827" s="246" t="s">
        <v>63315</v>
      </c>
      <c r="AF10827" s="247">
        <v>25491.439999999999</v>
      </c>
      <c r="AH10827" s="226" t="s">
        <v>48172</v>
      </c>
      <c r="AI10827" s="227">
        <v>18543.54</v>
      </c>
      <c r="AK10827" s="207" t="s">
        <v>24864</v>
      </c>
      <c r="AL10827" s="208">
        <v>4536</v>
      </c>
      <c r="AM10827" s="93"/>
      <c r="AN10827" s="93"/>
      <c r="AO10827" s="93"/>
    </row>
    <row r="10828" spans="28:41" x14ac:dyDescent="0.55000000000000004">
      <c r="AB10828" s="276" t="s">
        <v>54133</v>
      </c>
      <c r="AC10828" s="277">
        <v>2101.8000000000002</v>
      </c>
      <c r="AE10828" s="246" t="s">
        <v>64730</v>
      </c>
      <c r="AF10828" s="247">
        <v>21127.49</v>
      </c>
      <c r="AH10828" s="226" t="s">
        <v>48173</v>
      </c>
      <c r="AI10828" s="227">
        <v>562.77</v>
      </c>
      <c r="AK10828" s="207" t="s">
        <v>24865</v>
      </c>
      <c r="AL10828" s="208">
        <v>34200</v>
      </c>
      <c r="AM10828" s="93"/>
      <c r="AN10828" s="93"/>
      <c r="AO10828" s="93"/>
    </row>
    <row r="10829" spans="28:41" x14ac:dyDescent="0.55000000000000004">
      <c r="AB10829" s="276" t="s">
        <v>69136</v>
      </c>
      <c r="AC10829" s="277">
        <v>900</v>
      </c>
      <c r="AE10829" s="246" t="s">
        <v>64731</v>
      </c>
      <c r="AF10829" s="247">
        <v>1520.47</v>
      </c>
      <c r="AH10829" s="226" t="s">
        <v>53266</v>
      </c>
      <c r="AI10829" s="227">
        <v>109.95</v>
      </c>
      <c r="AK10829" s="207" t="s">
        <v>24866</v>
      </c>
      <c r="AL10829" s="208">
        <v>29221.119999999999</v>
      </c>
      <c r="AM10829" s="93"/>
      <c r="AN10829" s="93"/>
      <c r="AO10829" s="93"/>
    </row>
    <row r="10830" spans="28:41" x14ac:dyDescent="0.55000000000000004">
      <c r="AB10830" s="276" t="s">
        <v>63835</v>
      </c>
      <c r="AC10830" s="277">
        <v>5632.5</v>
      </c>
      <c r="AE10830" s="246" t="s">
        <v>64732</v>
      </c>
      <c r="AF10830" s="247">
        <v>5176.26</v>
      </c>
      <c r="AH10830" s="226" t="s">
        <v>50264</v>
      </c>
      <c r="AI10830" s="227">
        <v>48.04</v>
      </c>
      <c r="AK10830" s="207" t="s">
        <v>24867</v>
      </c>
      <c r="AL10830" s="208">
        <v>127912.85</v>
      </c>
      <c r="AM10830" s="93"/>
      <c r="AN10830" s="93"/>
      <c r="AO10830" s="93"/>
    </row>
    <row r="10831" spans="28:41" x14ac:dyDescent="0.55000000000000004">
      <c r="AB10831" s="276" t="s">
        <v>54134</v>
      </c>
      <c r="AC10831" s="277">
        <v>660.56</v>
      </c>
      <c r="AE10831" s="246" t="s">
        <v>64733</v>
      </c>
      <c r="AF10831" s="247">
        <v>1935.21</v>
      </c>
      <c r="AH10831" s="226" t="s">
        <v>53267</v>
      </c>
      <c r="AI10831" s="227">
        <v>27200</v>
      </c>
      <c r="AK10831" s="207" t="s">
        <v>13967</v>
      </c>
      <c r="AL10831" s="208">
        <v>104233.16</v>
      </c>
      <c r="AM10831" s="93"/>
      <c r="AN10831" s="93"/>
      <c r="AO10831" s="93"/>
    </row>
    <row r="10832" spans="28:41" x14ac:dyDescent="0.55000000000000004">
      <c r="AB10832" s="276" t="s">
        <v>54135</v>
      </c>
      <c r="AC10832" s="277">
        <v>1578.27</v>
      </c>
      <c r="AE10832" s="246" t="s">
        <v>64734</v>
      </c>
      <c r="AF10832" s="247">
        <v>667.89</v>
      </c>
      <c r="AH10832" s="226" t="s">
        <v>53268</v>
      </c>
      <c r="AI10832" s="227">
        <v>5819.33</v>
      </c>
      <c r="AK10832" s="207" t="s">
        <v>13968</v>
      </c>
      <c r="AL10832" s="208">
        <v>139944.25</v>
      </c>
      <c r="AM10832" s="93"/>
      <c r="AN10832" s="93"/>
      <c r="AO10832" s="93"/>
    </row>
    <row r="10833" spans="28:41" x14ac:dyDescent="0.55000000000000004">
      <c r="AB10833" s="276" t="s">
        <v>54136</v>
      </c>
      <c r="AC10833" s="277">
        <v>4700</v>
      </c>
      <c r="AE10833" s="246" t="s">
        <v>64735</v>
      </c>
      <c r="AF10833" s="247">
        <v>1303.0899999999999</v>
      </c>
      <c r="AH10833" s="226" t="s">
        <v>53269</v>
      </c>
      <c r="AI10833" s="227">
        <v>3300</v>
      </c>
      <c r="AK10833" s="207" t="s">
        <v>13969</v>
      </c>
      <c r="AL10833" s="208">
        <v>107757.5</v>
      </c>
      <c r="AM10833" s="93"/>
      <c r="AN10833" s="93"/>
      <c r="AO10833" s="93"/>
    </row>
    <row r="10834" spans="28:41" x14ac:dyDescent="0.55000000000000004">
      <c r="AB10834" s="276" t="s">
        <v>54137</v>
      </c>
      <c r="AC10834" s="277">
        <v>3472.17</v>
      </c>
      <c r="AE10834" s="246" t="s">
        <v>64736</v>
      </c>
      <c r="AF10834" s="247">
        <v>2134.59</v>
      </c>
      <c r="AH10834" s="226" t="s">
        <v>53270</v>
      </c>
      <c r="AI10834" s="227">
        <v>1920</v>
      </c>
      <c r="AK10834" s="207" t="s">
        <v>24868</v>
      </c>
      <c r="AL10834" s="208">
        <v>214509.88</v>
      </c>
      <c r="AM10834" s="93"/>
      <c r="AN10834" s="93"/>
      <c r="AO10834" s="93"/>
    </row>
    <row r="10835" spans="28:41" x14ac:dyDescent="0.55000000000000004">
      <c r="AB10835" s="276" t="s">
        <v>54138</v>
      </c>
      <c r="AC10835" s="277">
        <v>15790.88</v>
      </c>
      <c r="AE10835" s="246" t="s">
        <v>64737</v>
      </c>
      <c r="AF10835" s="247">
        <v>101847.7</v>
      </c>
      <c r="AH10835" s="226" t="s">
        <v>53271</v>
      </c>
      <c r="AI10835" s="227">
        <v>2925.3</v>
      </c>
      <c r="AK10835" s="207" t="s">
        <v>24869</v>
      </c>
      <c r="AL10835" s="208">
        <v>526.17999999999995</v>
      </c>
      <c r="AM10835" s="93"/>
      <c r="AN10835" s="93"/>
      <c r="AO10835" s="93"/>
    </row>
    <row r="10836" spans="28:41" x14ac:dyDescent="0.55000000000000004">
      <c r="AB10836" s="276" t="s">
        <v>56711</v>
      </c>
      <c r="AC10836" s="277">
        <v>426.6</v>
      </c>
      <c r="AE10836" s="246" t="s">
        <v>62176</v>
      </c>
      <c r="AF10836" s="247">
        <v>32264.92</v>
      </c>
      <c r="AH10836" s="226" t="s">
        <v>53272</v>
      </c>
      <c r="AI10836" s="227">
        <v>1174.08</v>
      </c>
      <c r="AK10836" s="207" t="s">
        <v>24870</v>
      </c>
      <c r="AL10836" s="208">
        <v>11717.48</v>
      </c>
      <c r="AM10836" s="93"/>
      <c r="AN10836" s="93"/>
      <c r="AO10836" s="93"/>
    </row>
    <row r="10837" spans="28:41" x14ac:dyDescent="0.55000000000000004">
      <c r="AB10837" s="276" t="s">
        <v>56712</v>
      </c>
      <c r="AC10837" s="277">
        <v>558</v>
      </c>
      <c r="AE10837" s="246" t="s">
        <v>62177</v>
      </c>
      <c r="AF10837" s="247">
        <v>2468.44</v>
      </c>
      <c r="AH10837" s="226" t="s">
        <v>49082</v>
      </c>
      <c r="AI10837" s="227">
        <v>19516.04</v>
      </c>
      <c r="AK10837" s="207" t="s">
        <v>24871</v>
      </c>
      <c r="AL10837" s="208">
        <v>3290</v>
      </c>
      <c r="AM10837" s="93"/>
      <c r="AN10837" s="93"/>
      <c r="AO10837" s="93"/>
    </row>
    <row r="10838" spans="28:41" x14ac:dyDescent="0.55000000000000004">
      <c r="AB10838" s="276" t="s">
        <v>54139</v>
      </c>
      <c r="AC10838" s="277">
        <v>4881.25</v>
      </c>
      <c r="AE10838" s="246" t="s">
        <v>62178</v>
      </c>
      <c r="AF10838" s="247">
        <v>7802.2</v>
      </c>
      <c r="AH10838" s="226" t="s">
        <v>45397</v>
      </c>
      <c r="AI10838" s="227">
        <v>73000</v>
      </c>
      <c r="AK10838" s="207" t="s">
        <v>24872</v>
      </c>
      <c r="AL10838" s="208">
        <v>6969.82</v>
      </c>
      <c r="AM10838" s="93"/>
      <c r="AN10838" s="93"/>
      <c r="AO10838" s="93"/>
    </row>
    <row r="10839" spans="28:41" x14ac:dyDescent="0.55000000000000004">
      <c r="AB10839" s="276" t="s">
        <v>54140</v>
      </c>
      <c r="AC10839" s="277">
        <v>416.1</v>
      </c>
      <c r="AE10839" s="246" t="s">
        <v>64738</v>
      </c>
      <c r="AF10839" s="247">
        <v>177563.4</v>
      </c>
      <c r="AH10839" s="226" t="s">
        <v>45398</v>
      </c>
      <c r="AI10839" s="227">
        <v>5049</v>
      </c>
      <c r="AK10839" s="207" t="s">
        <v>24873</v>
      </c>
      <c r="AL10839" s="208">
        <v>6309.39</v>
      </c>
      <c r="AM10839" s="93"/>
      <c r="AN10839" s="93"/>
      <c r="AO10839" s="93"/>
    </row>
    <row r="10840" spans="28:41" x14ac:dyDescent="0.55000000000000004">
      <c r="AB10840" s="276" t="s">
        <v>54141</v>
      </c>
      <c r="AC10840" s="277">
        <v>1151.77</v>
      </c>
      <c r="AE10840" s="246" t="s">
        <v>64739</v>
      </c>
      <c r="AF10840" s="247">
        <v>4968.1400000000003</v>
      </c>
      <c r="AH10840" s="226" t="s">
        <v>45399</v>
      </c>
      <c r="AI10840" s="227">
        <v>232811.19</v>
      </c>
      <c r="AK10840" s="207" t="s">
        <v>24874</v>
      </c>
      <c r="AL10840" s="208">
        <v>218621.09</v>
      </c>
      <c r="AM10840" s="93"/>
      <c r="AN10840" s="93"/>
      <c r="AO10840" s="93"/>
    </row>
    <row r="10841" spans="28:41" x14ac:dyDescent="0.55000000000000004">
      <c r="AB10841" s="276" t="s">
        <v>55544</v>
      </c>
      <c r="AC10841" s="277">
        <v>3029.08</v>
      </c>
      <c r="AE10841" s="246" t="s">
        <v>62480</v>
      </c>
      <c r="AF10841" s="247">
        <v>1311.32</v>
      </c>
      <c r="AH10841" s="226" t="s">
        <v>45400</v>
      </c>
      <c r="AI10841" s="227">
        <v>18000.810000000001</v>
      </c>
      <c r="AK10841" s="207" t="s">
        <v>24875</v>
      </c>
      <c r="AL10841" s="208">
        <v>123823.18</v>
      </c>
      <c r="AM10841" s="93"/>
      <c r="AN10841" s="93"/>
      <c r="AO10841" s="93"/>
    </row>
    <row r="10842" spans="28:41" x14ac:dyDescent="0.55000000000000004">
      <c r="AB10842" s="276" t="s">
        <v>54142</v>
      </c>
      <c r="AC10842" s="277">
        <v>1182.21</v>
      </c>
      <c r="AE10842" s="246" t="s">
        <v>62179</v>
      </c>
      <c r="AF10842" s="247">
        <v>3667.86</v>
      </c>
      <c r="AH10842" s="226" t="s">
        <v>25233</v>
      </c>
      <c r="AI10842" s="227">
        <v>25193.61</v>
      </c>
      <c r="AK10842" s="207" t="s">
        <v>24876</v>
      </c>
      <c r="AL10842" s="208">
        <v>1411060.69</v>
      </c>
      <c r="AM10842" s="93"/>
      <c r="AN10842" s="93"/>
      <c r="AO10842" s="93"/>
    </row>
    <row r="10843" spans="28:41" x14ac:dyDescent="0.55000000000000004">
      <c r="AB10843" s="276" t="s">
        <v>56714</v>
      </c>
      <c r="AC10843" s="277">
        <v>421.2</v>
      </c>
      <c r="AE10843" s="246" t="s">
        <v>59428</v>
      </c>
      <c r="AF10843" s="247">
        <v>57222.879999999997</v>
      </c>
      <c r="AH10843" s="226" t="s">
        <v>25234</v>
      </c>
      <c r="AI10843" s="227">
        <v>5260.11</v>
      </c>
      <c r="AK10843" s="207" t="s">
        <v>24877</v>
      </c>
      <c r="AL10843" s="208">
        <v>420438.03</v>
      </c>
      <c r="AM10843" s="93"/>
      <c r="AN10843" s="93"/>
      <c r="AO10843" s="93"/>
    </row>
    <row r="10844" spans="28:41" x14ac:dyDescent="0.55000000000000004">
      <c r="AB10844" s="276" t="s">
        <v>69137</v>
      </c>
      <c r="AC10844" s="277">
        <v>366.76</v>
      </c>
      <c r="AE10844" s="246" t="s">
        <v>64740</v>
      </c>
      <c r="AF10844" s="247">
        <v>3118</v>
      </c>
      <c r="AH10844" s="226" t="s">
        <v>25236</v>
      </c>
      <c r="AI10844" s="227">
        <v>12905.7</v>
      </c>
      <c r="AK10844" s="207" t="s">
        <v>24878</v>
      </c>
      <c r="AL10844" s="208">
        <v>52748.38</v>
      </c>
      <c r="AM10844" s="93"/>
      <c r="AN10844" s="93"/>
      <c r="AO10844" s="93"/>
    </row>
    <row r="10845" spans="28:41" x14ac:dyDescent="0.55000000000000004">
      <c r="AB10845" s="276" t="s">
        <v>62329</v>
      </c>
      <c r="AC10845" s="277">
        <v>81564</v>
      </c>
      <c r="AE10845" s="246" t="s">
        <v>57713</v>
      </c>
      <c r="AF10845" s="247">
        <v>5175</v>
      </c>
      <c r="AH10845" s="226" t="s">
        <v>25238</v>
      </c>
      <c r="AI10845" s="227">
        <v>20764.05</v>
      </c>
      <c r="AK10845" s="207" t="s">
        <v>24879</v>
      </c>
      <c r="AL10845" s="208">
        <v>13977.2</v>
      </c>
      <c r="AM10845" s="93"/>
      <c r="AN10845" s="93"/>
      <c r="AO10845" s="93"/>
    </row>
    <row r="10846" spans="28:41" x14ac:dyDescent="0.55000000000000004">
      <c r="AB10846" s="276" t="s">
        <v>69138</v>
      </c>
      <c r="AC10846" s="277">
        <v>14533.8</v>
      </c>
      <c r="AE10846" s="246" t="s">
        <v>57714</v>
      </c>
      <c r="AF10846" s="247">
        <v>3000</v>
      </c>
      <c r="AH10846" s="226" t="s">
        <v>53273</v>
      </c>
      <c r="AI10846" s="227">
        <v>26208.39</v>
      </c>
      <c r="AK10846" s="207" t="s">
        <v>24880</v>
      </c>
      <c r="AL10846" s="208">
        <v>32535.07</v>
      </c>
      <c r="AM10846" s="93"/>
      <c r="AN10846" s="93"/>
      <c r="AO10846" s="93"/>
    </row>
    <row r="10847" spans="28:41" x14ac:dyDescent="0.55000000000000004">
      <c r="AB10847" s="276" t="s">
        <v>56715</v>
      </c>
      <c r="AC10847" s="277">
        <v>175402.28</v>
      </c>
      <c r="AE10847" s="246" t="s">
        <v>57715</v>
      </c>
      <c r="AF10847" s="247">
        <v>837</v>
      </c>
      <c r="AH10847" s="226" t="s">
        <v>53274</v>
      </c>
      <c r="AI10847" s="227">
        <v>2387.34</v>
      </c>
      <c r="AK10847" s="207" t="s">
        <v>24881</v>
      </c>
      <c r="AL10847" s="208">
        <v>3902777.9</v>
      </c>
      <c r="AM10847" s="93"/>
      <c r="AN10847" s="93"/>
      <c r="AO10847" s="93"/>
    </row>
    <row r="10848" spans="28:41" x14ac:dyDescent="0.55000000000000004">
      <c r="AB10848" s="276" t="s">
        <v>56716</v>
      </c>
      <c r="AC10848" s="277">
        <v>53270</v>
      </c>
      <c r="AE10848" s="246" t="s">
        <v>47157</v>
      </c>
      <c r="AF10848" s="247">
        <v>17373.740000000002</v>
      </c>
      <c r="AH10848" s="226" t="s">
        <v>53275</v>
      </c>
      <c r="AI10848" s="227">
        <v>13285.64</v>
      </c>
      <c r="AK10848" s="207" t="s">
        <v>24882</v>
      </c>
      <c r="AL10848" s="208">
        <v>1712.5</v>
      </c>
      <c r="AM10848" s="93"/>
      <c r="AN10848" s="93"/>
      <c r="AO10848" s="93"/>
    </row>
    <row r="10849" spans="28:41" x14ac:dyDescent="0.55000000000000004">
      <c r="AB10849" s="276" t="s">
        <v>35859</v>
      </c>
      <c r="AC10849" s="277">
        <v>81382.509999999995</v>
      </c>
      <c r="AE10849" s="246" t="s">
        <v>64741</v>
      </c>
      <c r="AF10849" s="247">
        <v>274.8</v>
      </c>
      <c r="AH10849" s="226" t="s">
        <v>53276</v>
      </c>
      <c r="AI10849" s="227">
        <v>1014.55</v>
      </c>
      <c r="AK10849" s="207" t="s">
        <v>24883</v>
      </c>
      <c r="AL10849" s="208">
        <v>6303.13</v>
      </c>
      <c r="AM10849" s="93"/>
      <c r="AN10849" s="93"/>
      <c r="AO10849" s="93"/>
    </row>
    <row r="10850" spans="28:41" x14ac:dyDescent="0.55000000000000004">
      <c r="AB10850" s="276" t="s">
        <v>56717</v>
      </c>
      <c r="AC10850" s="277">
        <v>63665.33</v>
      </c>
      <c r="AE10850" s="246" t="s">
        <v>48186</v>
      </c>
      <c r="AF10850" s="247">
        <v>4656.3</v>
      </c>
      <c r="AH10850" s="226" t="s">
        <v>50265</v>
      </c>
      <c r="AI10850" s="227">
        <v>94254.14</v>
      </c>
      <c r="AK10850" s="207" t="s">
        <v>24884</v>
      </c>
      <c r="AL10850" s="208">
        <v>12033.37</v>
      </c>
      <c r="AM10850" s="93"/>
      <c r="AN10850" s="93"/>
      <c r="AO10850" s="93"/>
    </row>
    <row r="10851" spans="28:41" x14ac:dyDescent="0.55000000000000004">
      <c r="AB10851" s="276" t="s">
        <v>56718</v>
      </c>
      <c r="AC10851" s="277">
        <v>239034.12</v>
      </c>
      <c r="AE10851" s="246" t="s">
        <v>64742</v>
      </c>
      <c r="AF10851" s="247">
        <v>75168.399999999994</v>
      </c>
      <c r="AH10851" s="226" t="s">
        <v>50266</v>
      </c>
      <c r="AI10851" s="227">
        <v>67899.710000000006</v>
      </c>
      <c r="AK10851" s="207" t="s">
        <v>24885</v>
      </c>
      <c r="AL10851" s="208">
        <v>20633.8</v>
      </c>
      <c r="AM10851" s="93"/>
      <c r="AN10851" s="93"/>
      <c r="AO10851" s="93"/>
    </row>
    <row r="10852" spans="28:41" x14ac:dyDescent="0.55000000000000004">
      <c r="AB10852" s="276" t="s">
        <v>70875</v>
      </c>
      <c r="AC10852" s="277">
        <v>6210</v>
      </c>
      <c r="AE10852" s="246" t="s">
        <v>64743</v>
      </c>
      <c r="AF10852" s="247">
        <v>11600</v>
      </c>
      <c r="AH10852" s="226" t="s">
        <v>50267</v>
      </c>
      <c r="AI10852" s="227">
        <v>12495.48</v>
      </c>
      <c r="AK10852" s="207" t="s">
        <v>13970</v>
      </c>
      <c r="AL10852" s="208">
        <v>1621.75</v>
      </c>
      <c r="AM10852" s="93"/>
      <c r="AN10852" s="93"/>
      <c r="AO10852" s="93"/>
    </row>
    <row r="10853" spans="28:41" x14ac:dyDescent="0.55000000000000004">
      <c r="AB10853" s="276" t="s">
        <v>57973</v>
      </c>
      <c r="AC10853" s="277">
        <v>17110.400000000001</v>
      </c>
      <c r="AE10853" s="246" t="s">
        <v>57716</v>
      </c>
      <c r="AF10853" s="247">
        <v>80887.5</v>
      </c>
      <c r="AH10853" s="226" t="s">
        <v>50268</v>
      </c>
      <c r="AI10853" s="227">
        <v>2535.88</v>
      </c>
      <c r="AK10853" s="207" t="s">
        <v>24886</v>
      </c>
      <c r="AL10853" s="208">
        <v>6751.5</v>
      </c>
      <c r="AM10853" s="93"/>
      <c r="AN10853" s="93"/>
      <c r="AO10853" s="93"/>
    </row>
    <row r="10854" spans="28:41" x14ac:dyDescent="0.55000000000000004">
      <c r="AB10854" s="276" t="s">
        <v>54143</v>
      </c>
      <c r="AC10854" s="277">
        <v>15944.51</v>
      </c>
      <c r="AE10854" s="246" t="s">
        <v>64744</v>
      </c>
      <c r="AF10854" s="247">
        <v>35853.599999999999</v>
      </c>
      <c r="AH10854" s="226" t="s">
        <v>50269</v>
      </c>
      <c r="AI10854" s="227">
        <v>9927.06</v>
      </c>
      <c r="AK10854" s="207" t="s">
        <v>24887</v>
      </c>
      <c r="AL10854" s="208">
        <v>522</v>
      </c>
      <c r="AM10854" s="93"/>
      <c r="AN10854" s="93"/>
      <c r="AO10854" s="93"/>
    </row>
    <row r="10855" spans="28:41" x14ac:dyDescent="0.55000000000000004">
      <c r="AB10855" s="276" t="s">
        <v>43138</v>
      </c>
      <c r="AC10855" s="277">
        <v>150</v>
      </c>
      <c r="AE10855" s="246" t="s">
        <v>64745</v>
      </c>
      <c r="AF10855" s="247">
        <v>37104.959999999999</v>
      </c>
      <c r="AH10855" s="226" t="s">
        <v>39378</v>
      </c>
      <c r="AI10855" s="227">
        <v>683678.06</v>
      </c>
      <c r="AK10855" s="207" t="s">
        <v>13971</v>
      </c>
      <c r="AL10855" s="208">
        <v>688.71</v>
      </c>
      <c r="AM10855" s="93"/>
      <c r="AN10855" s="93"/>
      <c r="AO10855" s="93"/>
    </row>
    <row r="10856" spans="28:41" x14ac:dyDescent="0.55000000000000004">
      <c r="AB10856" s="276" t="s">
        <v>54144</v>
      </c>
      <c r="AC10856" s="277">
        <v>65775.570000000007</v>
      </c>
      <c r="AE10856" s="246" t="s">
        <v>64746</v>
      </c>
      <c r="AF10856" s="247">
        <v>2839.04</v>
      </c>
      <c r="AH10856" s="226" t="s">
        <v>53277</v>
      </c>
      <c r="AI10856" s="227">
        <v>2415</v>
      </c>
      <c r="AK10856" s="207" t="s">
        <v>24888</v>
      </c>
      <c r="AL10856" s="208">
        <v>11.02</v>
      </c>
      <c r="AM10856" s="93"/>
      <c r="AN10856" s="93"/>
      <c r="AO10856" s="93"/>
    </row>
    <row r="10857" spans="28:41" x14ac:dyDescent="0.55000000000000004">
      <c r="AB10857" s="276" t="s">
        <v>56719</v>
      </c>
      <c r="AC10857" s="277">
        <v>3238.31</v>
      </c>
      <c r="AE10857" s="246" t="s">
        <v>47158</v>
      </c>
      <c r="AF10857" s="247">
        <v>149</v>
      </c>
      <c r="AH10857" s="226" t="s">
        <v>47151</v>
      </c>
      <c r="AI10857" s="227">
        <v>9044</v>
      </c>
      <c r="AK10857" s="207" t="s">
        <v>13972</v>
      </c>
      <c r="AL10857" s="208">
        <v>100.38</v>
      </c>
      <c r="AM10857" s="93"/>
      <c r="AN10857" s="93"/>
      <c r="AO10857" s="93"/>
    </row>
    <row r="10858" spans="28:41" x14ac:dyDescent="0.55000000000000004">
      <c r="AB10858" s="276" t="s">
        <v>65078</v>
      </c>
      <c r="AC10858" s="277">
        <v>7546.65</v>
      </c>
      <c r="AE10858" s="246" t="s">
        <v>55325</v>
      </c>
      <c r="AF10858" s="247">
        <v>8976</v>
      </c>
      <c r="AH10858" s="226" t="s">
        <v>50270</v>
      </c>
      <c r="AI10858" s="227">
        <v>3750</v>
      </c>
      <c r="AK10858" s="207" t="s">
        <v>24889</v>
      </c>
      <c r="AL10858" s="208">
        <v>45.89</v>
      </c>
      <c r="AM10858" s="93"/>
      <c r="AN10858" s="93"/>
      <c r="AO10858" s="93"/>
    </row>
    <row r="10859" spans="28:41" x14ac:dyDescent="0.55000000000000004">
      <c r="AB10859" s="276" t="s">
        <v>57974</v>
      </c>
      <c r="AC10859" s="277">
        <v>32277.24</v>
      </c>
      <c r="AE10859" s="246" t="s">
        <v>62180</v>
      </c>
      <c r="AF10859" s="247">
        <v>374</v>
      </c>
      <c r="AH10859" s="226" t="s">
        <v>53278</v>
      </c>
      <c r="AI10859" s="227">
        <v>44847.45</v>
      </c>
      <c r="AK10859" s="207" t="s">
        <v>24890</v>
      </c>
      <c r="AL10859" s="208">
        <v>14926.75</v>
      </c>
      <c r="AM10859" s="93"/>
      <c r="AN10859" s="93"/>
      <c r="AO10859" s="93"/>
    </row>
    <row r="10860" spans="28:41" x14ac:dyDescent="0.55000000000000004">
      <c r="AB10860" s="276" t="s">
        <v>54145</v>
      </c>
      <c r="AC10860" s="277">
        <v>58633.72</v>
      </c>
      <c r="AE10860" s="246" t="s">
        <v>55326</v>
      </c>
      <c r="AF10860" s="247">
        <v>695.69</v>
      </c>
      <c r="AH10860" s="226" t="s">
        <v>53279</v>
      </c>
      <c r="AI10860" s="227">
        <v>3946.61</v>
      </c>
      <c r="AK10860" s="207" t="s">
        <v>24891</v>
      </c>
      <c r="AL10860" s="208">
        <v>5107.79</v>
      </c>
      <c r="AM10860" s="93"/>
      <c r="AN10860" s="93"/>
      <c r="AO10860" s="93"/>
    </row>
    <row r="10861" spans="28:41" x14ac:dyDescent="0.55000000000000004">
      <c r="AB10861" s="276" t="s">
        <v>35860</v>
      </c>
      <c r="AC10861" s="277">
        <v>66428.460000000006</v>
      </c>
      <c r="AE10861" s="246" t="s">
        <v>64747</v>
      </c>
      <c r="AF10861" s="247">
        <v>175</v>
      </c>
      <c r="AH10861" s="226" t="s">
        <v>53280</v>
      </c>
      <c r="AI10861" s="227">
        <v>1276.9100000000001</v>
      </c>
      <c r="AK10861" s="207" t="s">
        <v>24892</v>
      </c>
      <c r="AL10861" s="208">
        <v>12107</v>
      </c>
      <c r="AM10861" s="93"/>
      <c r="AN10861" s="93"/>
      <c r="AO10861" s="93"/>
    </row>
    <row r="10862" spans="28:41" x14ac:dyDescent="0.55000000000000004">
      <c r="AB10862" s="276" t="s">
        <v>35861</v>
      </c>
      <c r="AC10862" s="277">
        <v>194138.56</v>
      </c>
      <c r="AE10862" s="246" t="s">
        <v>64748</v>
      </c>
      <c r="AF10862" s="247">
        <v>181.32</v>
      </c>
      <c r="AH10862" s="226" t="s">
        <v>53281</v>
      </c>
      <c r="AI10862" s="227">
        <v>5290.03</v>
      </c>
      <c r="AK10862" s="207" t="s">
        <v>24893</v>
      </c>
      <c r="AL10862" s="208">
        <v>12918.75</v>
      </c>
      <c r="AM10862" s="93"/>
      <c r="AN10862" s="93"/>
      <c r="AO10862" s="93"/>
    </row>
    <row r="10863" spans="28:41" x14ac:dyDescent="0.55000000000000004">
      <c r="AB10863" s="276" t="s">
        <v>35862</v>
      </c>
      <c r="AC10863" s="277">
        <v>99477.54</v>
      </c>
      <c r="AE10863" s="246" t="s">
        <v>55327</v>
      </c>
      <c r="AF10863" s="247">
        <v>2200</v>
      </c>
      <c r="AH10863" s="226" t="s">
        <v>45401</v>
      </c>
      <c r="AI10863" s="227">
        <v>69000</v>
      </c>
      <c r="AK10863" s="207" t="s">
        <v>24894</v>
      </c>
      <c r="AL10863" s="208">
        <v>144057.25</v>
      </c>
      <c r="AM10863" s="93"/>
      <c r="AN10863" s="93"/>
      <c r="AO10863" s="93"/>
    </row>
    <row r="10864" spans="28:41" x14ac:dyDescent="0.55000000000000004">
      <c r="AB10864" s="276" t="s">
        <v>66759</v>
      </c>
      <c r="AC10864" s="277">
        <v>4260</v>
      </c>
      <c r="AE10864" s="246" t="s">
        <v>55328</v>
      </c>
      <c r="AF10864" s="247">
        <v>168.3</v>
      </c>
      <c r="AH10864" s="226" t="s">
        <v>45402</v>
      </c>
      <c r="AI10864" s="227">
        <v>1005</v>
      </c>
      <c r="AK10864" s="207" t="s">
        <v>24895</v>
      </c>
      <c r="AL10864" s="208">
        <v>339</v>
      </c>
      <c r="AM10864" s="93"/>
      <c r="AN10864" s="93"/>
      <c r="AO10864" s="93"/>
    </row>
    <row r="10865" spans="28:41" x14ac:dyDescent="0.55000000000000004">
      <c r="AB10865" s="276" t="s">
        <v>40709</v>
      </c>
      <c r="AC10865" s="277">
        <v>40653.06</v>
      </c>
      <c r="AE10865" s="246" t="s">
        <v>64749</v>
      </c>
      <c r="AF10865" s="247">
        <v>1790</v>
      </c>
      <c r="AH10865" s="226" t="s">
        <v>45403</v>
      </c>
      <c r="AI10865" s="227">
        <v>4933858.95</v>
      </c>
      <c r="AK10865" s="207" t="s">
        <v>13974</v>
      </c>
      <c r="AL10865" s="208">
        <v>26193.71</v>
      </c>
      <c r="AM10865" s="93"/>
      <c r="AN10865" s="93"/>
      <c r="AO10865" s="93"/>
    </row>
    <row r="10866" spans="28:41" x14ac:dyDescent="0.55000000000000004">
      <c r="AB10866" s="276" t="s">
        <v>36886</v>
      </c>
      <c r="AC10866" s="277">
        <v>5400</v>
      </c>
      <c r="AE10866" s="246" t="s">
        <v>56436</v>
      </c>
      <c r="AF10866" s="247">
        <v>59191.49</v>
      </c>
      <c r="AH10866" s="226" t="s">
        <v>45404</v>
      </c>
      <c r="AI10866" s="227">
        <v>376227.54</v>
      </c>
      <c r="AK10866" s="207" t="s">
        <v>24896</v>
      </c>
      <c r="AL10866" s="208">
        <v>221064.9</v>
      </c>
      <c r="AM10866" s="93"/>
      <c r="AN10866" s="93"/>
      <c r="AO10866" s="93"/>
    </row>
    <row r="10867" spans="28:41" x14ac:dyDescent="0.55000000000000004">
      <c r="AB10867" s="276" t="s">
        <v>56720</v>
      </c>
      <c r="AC10867" s="277">
        <v>3161.92</v>
      </c>
      <c r="AE10867" s="246" t="s">
        <v>56437</v>
      </c>
      <c r="AF10867" s="247">
        <v>3642.44</v>
      </c>
      <c r="AH10867" s="226" t="s">
        <v>25294</v>
      </c>
      <c r="AI10867" s="227">
        <v>17888.38</v>
      </c>
      <c r="AK10867" s="207" t="s">
        <v>24897</v>
      </c>
      <c r="AL10867" s="208">
        <v>1650</v>
      </c>
      <c r="AM10867" s="93"/>
      <c r="AN10867" s="93"/>
      <c r="AO10867" s="93"/>
    </row>
    <row r="10868" spans="28:41" x14ac:dyDescent="0.55000000000000004">
      <c r="AB10868" s="276" t="s">
        <v>47384</v>
      </c>
      <c r="AC10868" s="277">
        <v>191215.22</v>
      </c>
      <c r="AE10868" s="246" t="s">
        <v>56438</v>
      </c>
      <c r="AF10868" s="247">
        <v>3551.49</v>
      </c>
      <c r="AH10868" s="226" t="s">
        <v>25299</v>
      </c>
      <c r="AI10868" s="227">
        <v>136657.16</v>
      </c>
      <c r="AK10868" s="207" t="s">
        <v>24898</v>
      </c>
      <c r="AL10868" s="208">
        <v>126.23</v>
      </c>
      <c r="AM10868" s="93"/>
      <c r="AN10868" s="93"/>
      <c r="AO10868" s="93"/>
    </row>
    <row r="10869" spans="28:41" x14ac:dyDescent="0.55000000000000004">
      <c r="AB10869" s="276" t="s">
        <v>35863</v>
      </c>
      <c r="AC10869" s="277">
        <v>248194.5</v>
      </c>
      <c r="AE10869" s="246" t="s">
        <v>56439</v>
      </c>
      <c r="AF10869" s="247">
        <v>5637.47</v>
      </c>
      <c r="AH10869" s="226" t="s">
        <v>40536</v>
      </c>
      <c r="AI10869" s="227">
        <v>-136657.16</v>
      </c>
      <c r="AK10869" s="207" t="s">
        <v>24899</v>
      </c>
      <c r="AL10869" s="208">
        <v>59842.3</v>
      </c>
      <c r="AM10869" s="93"/>
      <c r="AN10869" s="93"/>
      <c r="AO10869" s="93"/>
    </row>
    <row r="10870" spans="28:41" x14ac:dyDescent="0.55000000000000004">
      <c r="AB10870" s="276" t="s">
        <v>56721</v>
      </c>
      <c r="AC10870" s="277">
        <v>27842.83</v>
      </c>
      <c r="AE10870" s="246" t="s">
        <v>56440</v>
      </c>
      <c r="AF10870" s="247">
        <v>12860.84</v>
      </c>
      <c r="AH10870" s="226" t="s">
        <v>53282</v>
      </c>
      <c r="AI10870" s="227">
        <v>4299.33</v>
      </c>
      <c r="AK10870" s="207" t="s">
        <v>24900</v>
      </c>
      <c r="AL10870" s="208">
        <v>4577.93</v>
      </c>
      <c r="AM10870" s="93"/>
      <c r="AN10870" s="93"/>
      <c r="AO10870" s="93"/>
    </row>
    <row r="10871" spans="28:41" x14ac:dyDescent="0.55000000000000004">
      <c r="AB10871" s="276" t="s">
        <v>48384</v>
      </c>
      <c r="AC10871" s="277">
        <v>153164.63</v>
      </c>
      <c r="AE10871" s="246" t="s">
        <v>56441</v>
      </c>
      <c r="AF10871" s="247">
        <v>898.86</v>
      </c>
      <c r="AH10871" s="226" t="s">
        <v>25301</v>
      </c>
      <c r="AI10871" s="227">
        <v>39455.14</v>
      </c>
      <c r="AK10871" s="207" t="s">
        <v>24901</v>
      </c>
      <c r="AL10871" s="208">
        <v>428.62</v>
      </c>
      <c r="AM10871" s="93"/>
      <c r="AN10871" s="93"/>
      <c r="AO10871" s="93"/>
    </row>
    <row r="10872" spans="28:41" x14ac:dyDescent="0.55000000000000004">
      <c r="AB10872" s="276" t="s">
        <v>57975</v>
      </c>
      <c r="AC10872" s="277">
        <v>-12215.26</v>
      </c>
      <c r="AE10872" s="246" t="s">
        <v>56442</v>
      </c>
      <c r="AF10872" s="247">
        <v>193.3</v>
      </c>
      <c r="AH10872" s="226" t="s">
        <v>40537</v>
      </c>
      <c r="AI10872" s="227">
        <v>-1538.86</v>
      </c>
      <c r="AK10872" s="207" t="s">
        <v>24902</v>
      </c>
      <c r="AL10872" s="208">
        <v>13623.2</v>
      </c>
      <c r="AM10872" s="93"/>
      <c r="AN10872" s="93"/>
      <c r="AO10872" s="93"/>
    </row>
    <row r="10873" spans="28:41" x14ac:dyDescent="0.55000000000000004">
      <c r="AB10873" s="276" t="s">
        <v>66760</v>
      </c>
      <c r="AC10873" s="277">
        <v>1646519.36</v>
      </c>
      <c r="AE10873" s="246" t="s">
        <v>62181</v>
      </c>
      <c r="AF10873" s="247">
        <v>830</v>
      </c>
      <c r="AH10873" s="226" t="s">
        <v>25302</v>
      </c>
      <c r="AI10873" s="227">
        <v>279.23</v>
      </c>
      <c r="AK10873" s="207" t="s">
        <v>24903</v>
      </c>
      <c r="AL10873" s="208">
        <v>61492.3</v>
      </c>
      <c r="AM10873" s="93"/>
      <c r="AN10873" s="93"/>
      <c r="AO10873" s="93"/>
    </row>
    <row r="10874" spans="28:41" x14ac:dyDescent="0.55000000000000004">
      <c r="AB10874" s="276" t="s">
        <v>49259</v>
      </c>
      <c r="AC10874" s="277">
        <v>17598.740000000002</v>
      </c>
      <c r="AE10874" s="246" t="s">
        <v>62182</v>
      </c>
      <c r="AF10874" s="247">
        <v>935</v>
      </c>
      <c r="AH10874" s="226" t="s">
        <v>25303</v>
      </c>
      <c r="AI10874" s="227">
        <v>4557.46</v>
      </c>
      <c r="AK10874" s="207" t="s">
        <v>13975</v>
      </c>
      <c r="AL10874" s="208">
        <v>1621.75</v>
      </c>
      <c r="AM10874" s="93"/>
      <c r="AN10874" s="93"/>
      <c r="AO10874" s="93"/>
    </row>
    <row r="10875" spans="28:41" x14ac:dyDescent="0.55000000000000004">
      <c r="AB10875" s="276" t="s">
        <v>54146</v>
      </c>
      <c r="AC10875" s="277">
        <v>1922.13</v>
      </c>
      <c r="AE10875" s="246" t="s">
        <v>57717</v>
      </c>
      <c r="AF10875" s="247">
        <v>10738.41</v>
      </c>
      <c r="AH10875" s="226" t="s">
        <v>33964</v>
      </c>
      <c r="AI10875" s="227">
        <v>728.28</v>
      </c>
      <c r="AK10875" s="207" t="s">
        <v>24904</v>
      </c>
      <c r="AL10875" s="208">
        <v>6751.5</v>
      </c>
      <c r="AM10875" s="93"/>
      <c r="AN10875" s="93"/>
      <c r="AO10875" s="93"/>
    </row>
    <row r="10876" spans="28:41" x14ac:dyDescent="0.55000000000000004">
      <c r="AB10876" s="276" t="s">
        <v>57976</v>
      </c>
      <c r="AC10876" s="277">
        <v>-18.62</v>
      </c>
      <c r="AE10876" s="246" t="s">
        <v>57718</v>
      </c>
      <c r="AF10876" s="247">
        <v>855.59</v>
      </c>
      <c r="AH10876" s="226" t="s">
        <v>25304</v>
      </c>
      <c r="AI10876" s="227">
        <v>15850.32</v>
      </c>
      <c r="AK10876" s="207" t="s">
        <v>24905</v>
      </c>
      <c r="AL10876" s="208">
        <v>522</v>
      </c>
      <c r="AM10876" s="93"/>
      <c r="AN10876" s="93"/>
      <c r="AO10876" s="93"/>
    </row>
    <row r="10877" spans="28:41" x14ac:dyDescent="0.55000000000000004">
      <c r="AB10877" s="276" t="s">
        <v>69139</v>
      </c>
      <c r="AC10877" s="277">
        <v>1982.25</v>
      </c>
      <c r="AE10877" s="246" t="s">
        <v>59177</v>
      </c>
      <c r="AF10877" s="247">
        <v>3658.4</v>
      </c>
      <c r="AH10877" s="226" t="s">
        <v>25305</v>
      </c>
      <c r="AI10877" s="227">
        <v>99.68</v>
      </c>
      <c r="AK10877" s="207" t="s">
        <v>24906</v>
      </c>
      <c r="AL10877" s="208">
        <v>1712.5</v>
      </c>
      <c r="AM10877" s="93"/>
      <c r="AN10877" s="93"/>
      <c r="AO10877" s="93"/>
    </row>
    <row r="10878" spans="28:41" x14ac:dyDescent="0.55000000000000004">
      <c r="AB10878" s="276" t="s">
        <v>54148</v>
      </c>
      <c r="AC10878" s="277">
        <v>2253.6</v>
      </c>
      <c r="AE10878" s="246" t="s">
        <v>25594</v>
      </c>
      <c r="AF10878" s="247">
        <v>6623</v>
      </c>
      <c r="AH10878" s="226" t="s">
        <v>25306</v>
      </c>
      <c r="AI10878" s="227">
        <v>87.74</v>
      </c>
      <c r="AK10878" s="207" t="s">
        <v>13976</v>
      </c>
      <c r="AL10878" s="208">
        <v>5392.87</v>
      </c>
      <c r="AM10878" s="93"/>
      <c r="AN10878" s="93"/>
      <c r="AO10878" s="93"/>
    </row>
    <row r="10879" spans="28:41" x14ac:dyDescent="0.55000000000000004">
      <c r="AB10879" s="276" t="s">
        <v>61128</v>
      </c>
      <c r="AC10879" s="277">
        <v>18651.32</v>
      </c>
      <c r="AE10879" s="246" t="s">
        <v>57719</v>
      </c>
      <c r="AF10879" s="247">
        <v>3588</v>
      </c>
      <c r="AH10879" s="226" t="s">
        <v>25307</v>
      </c>
      <c r="AI10879" s="227">
        <v>9125.69</v>
      </c>
      <c r="AK10879" s="207" t="s">
        <v>24907</v>
      </c>
      <c r="AL10879" s="208">
        <v>11.02</v>
      </c>
      <c r="AM10879" s="93"/>
      <c r="AN10879" s="93"/>
      <c r="AO10879" s="93"/>
    </row>
    <row r="10880" spans="28:41" x14ac:dyDescent="0.55000000000000004">
      <c r="AB10880" s="276" t="s">
        <v>49260</v>
      </c>
      <c r="AC10880" s="277">
        <v>5720</v>
      </c>
      <c r="AE10880" s="246" t="s">
        <v>57720</v>
      </c>
      <c r="AF10880" s="247">
        <v>3038.13</v>
      </c>
      <c r="AH10880" s="226" t="s">
        <v>25308</v>
      </c>
      <c r="AI10880" s="227">
        <v>7153</v>
      </c>
      <c r="AK10880" s="207" t="s">
        <v>13977</v>
      </c>
      <c r="AL10880" s="208">
        <v>100.38</v>
      </c>
      <c r="AM10880" s="93"/>
      <c r="AN10880" s="93"/>
      <c r="AO10880" s="93"/>
    </row>
    <row r="10881" spans="28:41" x14ac:dyDescent="0.55000000000000004">
      <c r="AB10881" s="276" t="s">
        <v>62852</v>
      </c>
      <c r="AC10881" s="277">
        <v>699.19</v>
      </c>
      <c r="AE10881" s="246" t="s">
        <v>57721</v>
      </c>
      <c r="AF10881" s="247">
        <v>487.4</v>
      </c>
      <c r="AH10881" s="226" t="s">
        <v>25309</v>
      </c>
      <c r="AI10881" s="227">
        <v>300</v>
      </c>
      <c r="AK10881" s="207" t="s">
        <v>24908</v>
      </c>
      <c r="AL10881" s="208">
        <v>474.51</v>
      </c>
      <c r="AM10881" s="93"/>
      <c r="AN10881" s="93"/>
      <c r="AO10881" s="93"/>
    </row>
    <row r="10882" spans="28:41" x14ac:dyDescent="0.55000000000000004">
      <c r="AB10882" s="276" t="s">
        <v>49262</v>
      </c>
      <c r="AC10882" s="277">
        <v>489.18</v>
      </c>
      <c r="AE10882" s="246" t="s">
        <v>57722</v>
      </c>
      <c r="AF10882" s="247">
        <v>1623.4</v>
      </c>
      <c r="AH10882" s="226" t="s">
        <v>25310</v>
      </c>
      <c r="AI10882" s="227">
        <v>2920.81</v>
      </c>
      <c r="AK10882" s="207" t="s">
        <v>24909</v>
      </c>
      <c r="AL10882" s="208">
        <v>21229.88</v>
      </c>
      <c r="AM10882" s="93"/>
      <c r="AN10882" s="93"/>
      <c r="AO10882" s="93"/>
    </row>
    <row r="10883" spans="28:41" x14ac:dyDescent="0.55000000000000004">
      <c r="AB10883" s="276" t="s">
        <v>49263</v>
      </c>
      <c r="AC10883" s="277">
        <v>1312.17</v>
      </c>
      <c r="AE10883" s="246" t="s">
        <v>57723</v>
      </c>
      <c r="AF10883" s="247">
        <v>505.33</v>
      </c>
      <c r="AH10883" s="226" t="s">
        <v>25311</v>
      </c>
      <c r="AI10883" s="227">
        <v>8176.56</v>
      </c>
      <c r="AK10883" s="207" t="s">
        <v>13978</v>
      </c>
      <c r="AL10883" s="208">
        <v>38639.71</v>
      </c>
      <c r="AM10883" s="93"/>
      <c r="AN10883" s="93"/>
      <c r="AO10883" s="93"/>
    </row>
    <row r="10884" spans="28:41" x14ac:dyDescent="0.55000000000000004">
      <c r="AB10884" s="276" t="s">
        <v>49264</v>
      </c>
      <c r="AC10884" s="277">
        <v>4655.41</v>
      </c>
      <c r="AE10884" s="246" t="s">
        <v>50290</v>
      </c>
      <c r="AF10884" s="247">
        <v>7500</v>
      </c>
      <c r="AH10884" s="226" t="s">
        <v>33965</v>
      </c>
      <c r="AI10884" s="227">
        <v>65426.18</v>
      </c>
      <c r="AK10884" s="207" t="s">
        <v>24910</v>
      </c>
      <c r="AL10884" s="208">
        <v>64316.91</v>
      </c>
      <c r="AM10884" s="93"/>
      <c r="AN10884" s="93"/>
      <c r="AO10884" s="93"/>
    </row>
    <row r="10885" spans="28:41" x14ac:dyDescent="0.55000000000000004">
      <c r="AB10885" s="276" t="s">
        <v>54150</v>
      </c>
      <c r="AC10885" s="277">
        <v>403.02</v>
      </c>
      <c r="AE10885" s="246" t="s">
        <v>25604</v>
      </c>
      <c r="AF10885" s="247">
        <v>3870.8</v>
      </c>
      <c r="AH10885" s="226" t="s">
        <v>53283</v>
      </c>
      <c r="AI10885" s="227">
        <v>5587.72</v>
      </c>
      <c r="AK10885" s="207" t="s">
        <v>24911</v>
      </c>
      <c r="AL10885" s="208">
        <v>221064.9</v>
      </c>
      <c r="AM10885" s="93"/>
      <c r="AN10885" s="93"/>
      <c r="AO10885" s="93"/>
    </row>
    <row r="10886" spans="28:41" x14ac:dyDescent="0.55000000000000004">
      <c r="AB10886" s="276" t="s">
        <v>49265</v>
      </c>
      <c r="AC10886" s="277">
        <v>651.27</v>
      </c>
      <c r="AE10886" s="246" t="s">
        <v>25605</v>
      </c>
      <c r="AF10886" s="247">
        <v>57415.9</v>
      </c>
      <c r="AH10886" s="226" t="s">
        <v>48174</v>
      </c>
      <c r="AI10886" s="227">
        <v>9883.1</v>
      </c>
      <c r="AK10886" s="207" t="s">
        <v>24912</v>
      </c>
      <c r="AL10886" s="208">
        <v>144057.25</v>
      </c>
      <c r="AM10886" s="93"/>
      <c r="AN10886" s="93"/>
      <c r="AO10886" s="93"/>
    </row>
    <row r="10887" spans="28:41" x14ac:dyDescent="0.55000000000000004">
      <c r="AB10887" s="276" t="s">
        <v>49266</v>
      </c>
      <c r="AC10887" s="277">
        <v>45.15</v>
      </c>
      <c r="AE10887" s="246" t="s">
        <v>60670</v>
      </c>
      <c r="AF10887" s="247">
        <v>20000</v>
      </c>
      <c r="AH10887" s="226" t="s">
        <v>35400</v>
      </c>
      <c r="AI10887" s="227">
        <v>366805.76000000001</v>
      </c>
      <c r="AK10887" s="207" t="s">
        <v>24913</v>
      </c>
      <c r="AL10887" s="208">
        <v>269499.90000000002</v>
      </c>
      <c r="AM10887" s="93"/>
      <c r="AN10887" s="93"/>
      <c r="AO10887" s="93"/>
    </row>
    <row r="10888" spans="28:41" x14ac:dyDescent="0.55000000000000004">
      <c r="AB10888" s="276" t="s">
        <v>49267</v>
      </c>
      <c r="AC10888" s="277">
        <v>149.4</v>
      </c>
      <c r="AE10888" s="246" t="s">
        <v>63316</v>
      </c>
      <c r="AF10888" s="247">
        <v>8065</v>
      </c>
      <c r="AH10888" s="226" t="s">
        <v>35401</v>
      </c>
      <c r="AI10888" s="227">
        <v>31142.57</v>
      </c>
      <c r="AK10888" s="207" t="s">
        <v>24914</v>
      </c>
      <c r="AL10888" s="208">
        <v>4497.8</v>
      </c>
      <c r="AM10888" s="93"/>
      <c r="AN10888" s="93"/>
      <c r="AO10888" s="93"/>
    </row>
    <row r="10889" spans="28:41" x14ac:dyDescent="0.55000000000000004">
      <c r="AB10889" s="276" t="s">
        <v>49268</v>
      </c>
      <c r="AC10889" s="277">
        <v>1244.6199999999999</v>
      </c>
      <c r="AE10889" s="246" t="s">
        <v>64750</v>
      </c>
      <c r="AF10889" s="247">
        <v>10075.52</v>
      </c>
      <c r="AH10889" s="226" t="s">
        <v>40538</v>
      </c>
      <c r="AI10889" s="227">
        <v>23296.62</v>
      </c>
      <c r="AK10889" s="207" t="s">
        <v>34402</v>
      </c>
      <c r="AL10889" s="208">
        <v>394.7</v>
      </c>
      <c r="AM10889" s="93"/>
      <c r="AN10889" s="93"/>
      <c r="AO10889" s="93"/>
    </row>
    <row r="10890" spans="28:41" x14ac:dyDescent="0.55000000000000004">
      <c r="AB10890" s="276" t="s">
        <v>65081</v>
      </c>
      <c r="AC10890" s="277">
        <v>65.430000000000007</v>
      </c>
      <c r="AE10890" s="246" t="s">
        <v>53346</v>
      </c>
      <c r="AF10890" s="247">
        <v>753.71</v>
      </c>
      <c r="AH10890" s="226" t="s">
        <v>35402</v>
      </c>
      <c r="AI10890" s="227">
        <v>31406.57</v>
      </c>
      <c r="AK10890" s="207" t="s">
        <v>24915</v>
      </c>
      <c r="AL10890" s="208">
        <v>3490.86</v>
      </c>
      <c r="AM10890" s="93"/>
      <c r="AN10890" s="93"/>
      <c r="AO10890" s="93"/>
    </row>
    <row r="10891" spans="28:41" x14ac:dyDescent="0.55000000000000004">
      <c r="AB10891" s="276" t="s">
        <v>70876</v>
      </c>
      <c r="AC10891" s="277">
        <v>747.08</v>
      </c>
      <c r="AE10891" s="246" t="s">
        <v>53347</v>
      </c>
      <c r="AF10891" s="247">
        <v>2468.5</v>
      </c>
      <c r="AH10891" s="226" t="s">
        <v>35403</v>
      </c>
      <c r="AI10891" s="227">
        <v>92301.79</v>
      </c>
      <c r="AK10891" s="207" t="s">
        <v>24916</v>
      </c>
      <c r="AL10891" s="208">
        <v>280</v>
      </c>
      <c r="AM10891" s="93"/>
      <c r="AN10891" s="93"/>
      <c r="AO10891" s="93"/>
    </row>
    <row r="10892" spans="28:41" x14ac:dyDescent="0.55000000000000004">
      <c r="AB10892" s="276" t="s">
        <v>70877</v>
      </c>
      <c r="AC10892" s="277">
        <v>4750</v>
      </c>
      <c r="AE10892" s="246" t="s">
        <v>64751</v>
      </c>
      <c r="AF10892" s="247">
        <v>1133.42</v>
      </c>
      <c r="AH10892" s="226" t="s">
        <v>35404</v>
      </c>
      <c r="AI10892" s="227">
        <v>34954.230000000003</v>
      </c>
      <c r="AK10892" s="207" t="s">
        <v>24917</v>
      </c>
      <c r="AL10892" s="208">
        <v>0.62</v>
      </c>
      <c r="AM10892" s="93"/>
      <c r="AN10892" s="93"/>
      <c r="AO10892" s="93"/>
    </row>
    <row r="10893" spans="28:41" x14ac:dyDescent="0.55000000000000004">
      <c r="AB10893" s="276" t="s">
        <v>70878</v>
      </c>
      <c r="AC10893" s="277">
        <v>420.51</v>
      </c>
      <c r="AE10893" s="246" t="s">
        <v>62183</v>
      </c>
      <c r="AF10893" s="247">
        <v>721.58</v>
      </c>
      <c r="AH10893" s="226" t="s">
        <v>53284</v>
      </c>
      <c r="AI10893" s="227">
        <v>66876.36</v>
      </c>
      <c r="AK10893" s="207" t="s">
        <v>24918</v>
      </c>
      <c r="AL10893" s="208">
        <v>21134.73</v>
      </c>
      <c r="AM10893" s="93"/>
      <c r="AN10893" s="93"/>
      <c r="AO10893" s="93"/>
    </row>
    <row r="10894" spans="28:41" x14ac:dyDescent="0.55000000000000004">
      <c r="AB10894" s="276" t="s">
        <v>70879</v>
      </c>
      <c r="AC10894" s="277">
        <v>1375.37</v>
      </c>
      <c r="AE10894" s="246" t="s">
        <v>53351</v>
      </c>
      <c r="AF10894" s="247">
        <v>153.21</v>
      </c>
      <c r="AH10894" s="226" t="s">
        <v>25313</v>
      </c>
      <c r="AI10894" s="227">
        <v>104519.09</v>
      </c>
      <c r="AK10894" s="207" t="s">
        <v>24919</v>
      </c>
      <c r="AL10894" s="208">
        <v>59270.02</v>
      </c>
      <c r="AM10894" s="93"/>
      <c r="AN10894" s="93"/>
      <c r="AO10894" s="93"/>
    </row>
    <row r="10895" spans="28:41" x14ac:dyDescent="0.55000000000000004">
      <c r="AB10895" s="276" t="s">
        <v>69140</v>
      </c>
      <c r="AC10895" s="277">
        <v>870.92</v>
      </c>
      <c r="AE10895" s="246" t="s">
        <v>63317</v>
      </c>
      <c r="AF10895" s="247">
        <v>3064.28</v>
      </c>
      <c r="AH10895" s="226" t="s">
        <v>25314</v>
      </c>
      <c r="AI10895" s="227">
        <v>32700.880000000001</v>
      </c>
      <c r="AK10895" s="207" t="s">
        <v>24920</v>
      </c>
      <c r="AL10895" s="208">
        <v>42136.6</v>
      </c>
      <c r="AM10895" s="93"/>
      <c r="AN10895" s="93"/>
      <c r="AO10895" s="93"/>
    </row>
    <row r="10896" spans="28:41" x14ac:dyDescent="0.55000000000000004">
      <c r="AB10896" s="276" t="s">
        <v>70880</v>
      </c>
      <c r="AC10896" s="277">
        <v>8300</v>
      </c>
      <c r="AE10896" s="246" t="s">
        <v>63318</v>
      </c>
      <c r="AF10896" s="247">
        <v>6630</v>
      </c>
      <c r="AH10896" s="226" t="s">
        <v>25315</v>
      </c>
      <c r="AI10896" s="227">
        <v>10436.030000000001</v>
      </c>
      <c r="AK10896" s="207" t="s">
        <v>24921</v>
      </c>
      <c r="AL10896" s="208">
        <v>473288.93</v>
      </c>
      <c r="AM10896" s="93"/>
      <c r="AN10896" s="93"/>
      <c r="AO10896" s="93"/>
    </row>
    <row r="10897" spans="28:41" x14ac:dyDescent="0.55000000000000004">
      <c r="AB10897" s="276" t="s">
        <v>69141</v>
      </c>
      <c r="AC10897" s="277">
        <v>2047.26</v>
      </c>
      <c r="AE10897" s="246" t="s">
        <v>35445</v>
      </c>
      <c r="AF10897" s="247">
        <v>241960.82</v>
      </c>
      <c r="AH10897" s="226" t="s">
        <v>53285</v>
      </c>
      <c r="AI10897" s="227">
        <v>16742.71</v>
      </c>
      <c r="AK10897" s="207" t="s">
        <v>24922</v>
      </c>
      <c r="AL10897" s="208">
        <v>7650</v>
      </c>
      <c r="AM10897" s="93"/>
      <c r="AN10897" s="93"/>
      <c r="AO10897" s="93"/>
    </row>
    <row r="10898" spans="28:41" x14ac:dyDescent="0.55000000000000004">
      <c r="AB10898" s="276" t="s">
        <v>66761</v>
      </c>
      <c r="AC10898" s="277">
        <v>1971.64</v>
      </c>
      <c r="AE10898" s="246" t="s">
        <v>36584</v>
      </c>
      <c r="AF10898" s="247">
        <v>31200</v>
      </c>
      <c r="AH10898" s="226" t="s">
        <v>53286</v>
      </c>
      <c r="AI10898" s="227">
        <v>308.74</v>
      </c>
      <c r="AK10898" s="207" t="s">
        <v>24923</v>
      </c>
      <c r="AL10898" s="208">
        <v>25155</v>
      </c>
      <c r="AM10898" s="93"/>
      <c r="AN10898" s="93"/>
      <c r="AO10898" s="93"/>
    </row>
    <row r="10899" spans="28:41" x14ac:dyDescent="0.55000000000000004">
      <c r="AB10899" s="276" t="s">
        <v>69142</v>
      </c>
      <c r="AC10899" s="277">
        <v>308.89</v>
      </c>
      <c r="AE10899" s="246" t="s">
        <v>35446</v>
      </c>
      <c r="AF10899" s="247">
        <v>19952.7</v>
      </c>
      <c r="AH10899" s="226" t="s">
        <v>48175</v>
      </c>
      <c r="AI10899" s="227">
        <v>174516.5</v>
      </c>
      <c r="AK10899" s="207" t="s">
        <v>24924</v>
      </c>
      <c r="AL10899" s="208">
        <v>1494785</v>
      </c>
      <c r="AM10899" s="93"/>
      <c r="AN10899" s="93"/>
      <c r="AO10899" s="93"/>
    </row>
    <row r="10900" spans="28:41" x14ac:dyDescent="0.55000000000000004">
      <c r="AB10900" s="276" t="s">
        <v>58361</v>
      </c>
      <c r="AC10900" s="277">
        <v>3234.84</v>
      </c>
      <c r="AE10900" s="246" t="s">
        <v>33978</v>
      </c>
      <c r="AF10900" s="247">
        <v>6196</v>
      </c>
      <c r="AH10900" s="226" t="s">
        <v>49083</v>
      </c>
      <c r="AI10900" s="227">
        <v>19294.939999999999</v>
      </c>
      <c r="AK10900" s="207" t="s">
        <v>24925</v>
      </c>
      <c r="AL10900" s="208">
        <v>442.68</v>
      </c>
      <c r="AM10900" s="93"/>
      <c r="AN10900" s="93"/>
      <c r="AO10900" s="93"/>
    </row>
    <row r="10901" spans="28:41" x14ac:dyDescent="0.55000000000000004">
      <c r="AB10901" s="276" t="s">
        <v>70881</v>
      </c>
      <c r="AC10901" s="277">
        <v>2850</v>
      </c>
      <c r="AE10901" s="246" t="s">
        <v>35447</v>
      </c>
      <c r="AF10901" s="247">
        <v>270261.06</v>
      </c>
      <c r="AH10901" s="226" t="s">
        <v>40539</v>
      </c>
      <c r="AI10901" s="227">
        <v>5174953.78</v>
      </c>
      <c r="AK10901" s="207" t="s">
        <v>13980</v>
      </c>
      <c r="AL10901" s="208">
        <v>173521.55</v>
      </c>
      <c r="AM10901" s="93"/>
      <c r="AN10901" s="93"/>
      <c r="AO10901" s="93"/>
    </row>
    <row r="10902" spans="28:41" x14ac:dyDescent="0.55000000000000004">
      <c r="AB10902" s="276" t="s">
        <v>60862</v>
      </c>
      <c r="AC10902" s="277">
        <v>12272.94</v>
      </c>
      <c r="AE10902" s="246" t="s">
        <v>33979</v>
      </c>
      <c r="AF10902" s="247">
        <v>48189.02</v>
      </c>
      <c r="AH10902" s="226" t="s">
        <v>53287</v>
      </c>
      <c r="AI10902" s="227">
        <v>30351.78</v>
      </c>
      <c r="AK10902" s="207" t="s">
        <v>24926</v>
      </c>
      <c r="AL10902" s="208">
        <v>152.62</v>
      </c>
      <c r="AM10902" s="93"/>
      <c r="AN10902" s="93"/>
      <c r="AO10902" s="93"/>
    </row>
    <row r="10903" spans="28:41" x14ac:dyDescent="0.55000000000000004">
      <c r="AB10903" s="276" t="s">
        <v>60863</v>
      </c>
      <c r="AC10903" s="277">
        <v>938.88</v>
      </c>
      <c r="AE10903" s="246" t="s">
        <v>40551</v>
      </c>
      <c r="AF10903" s="247">
        <v>52941.47</v>
      </c>
      <c r="AH10903" s="226" t="s">
        <v>39379</v>
      </c>
      <c r="AI10903" s="227">
        <v>11125</v>
      </c>
      <c r="AK10903" s="207" t="s">
        <v>24927</v>
      </c>
      <c r="AL10903" s="208">
        <v>82090.070000000007</v>
      </c>
      <c r="AM10903" s="93"/>
      <c r="AN10903" s="93"/>
      <c r="AO10903" s="93"/>
    </row>
    <row r="10904" spans="28:41" x14ac:dyDescent="0.55000000000000004">
      <c r="AB10904" s="276" t="s">
        <v>60864</v>
      </c>
      <c r="AC10904" s="277">
        <v>3070.68</v>
      </c>
      <c r="AE10904" s="246" t="s">
        <v>33980</v>
      </c>
      <c r="AF10904" s="247">
        <v>10842.72</v>
      </c>
      <c r="AH10904" s="226" t="s">
        <v>39380</v>
      </c>
      <c r="AI10904" s="227">
        <v>412269.18</v>
      </c>
      <c r="AK10904" s="207" t="s">
        <v>24928</v>
      </c>
      <c r="AL10904" s="208">
        <v>15185.5</v>
      </c>
      <c r="AM10904" s="93"/>
      <c r="AN10904" s="93"/>
      <c r="AO10904" s="93"/>
    </row>
    <row r="10905" spans="28:41" x14ac:dyDescent="0.55000000000000004">
      <c r="AB10905" s="276" t="s">
        <v>56723</v>
      </c>
      <c r="AC10905" s="277">
        <v>357.77</v>
      </c>
      <c r="AE10905" s="246" t="s">
        <v>42817</v>
      </c>
      <c r="AF10905" s="247">
        <v>44224</v>
      </c>
      <c r="AH10905" s="226" t="s">
        <v>39381</v>
      </c>
      <c r="AI10905" s="227">
        <v>52968.43</v>
      </c>
      <c r="AK10905" s="207" t="s">
        <v>13983</v>
      </c>
      <c r="AL10905" s="208">
        <v>19678.87</v>
      </c>
      <c r="AM10905" s="93"/>
      <c r="AN10905" s="93"/>
      <c r="AO10905" s="93"/>
    </row>
    <row r="10906" spans="28:41" x14ac:dyDescent="0.55000000000000004">
      <c r="AB10906" s="276" t="s">
        <v>56725</v>
      </c>
      <c r="AC10906" s="277">
        <v>28.19</v>
      </c>
      <c r="AE10906" s="246" t="s">
        <v>42819</v>
      </c>
      <c r="AF10906" s="247">
        <v>2556.85</v>
      </c>
      <c r="AH10906" s="226" t="s">
        <v>48176</v>
      </c>
      <c r="AI10906" s="227">
        <v>19450.27</v>
      </c>
      <c r="AK10906" s="207" t="s">
        <v>13984</v>
      </c>
      <c r="AL10906" s="208">
        <v>47630.01</v>
      </c>
      <c r="AM10906" s="93"/>
      <c r="AN10906" s="93"/>
      <c r="AO10906" s="93"/>
    </row>
    <row r="10907" spans="28:41" x14ac:dyDescent="0.55000000000000004">
      <c r="AB10907" s="276" t="s">
        <v>56728</v>
      </c>
      <c r="AC10907" s="277">
        <v>19.3</v>
      </c>
      <c r="AE10907" s="246" t="s">
        <v>58633</v>
      </c>
      <c r="AF10907" s="247">
        <v>407.33</v>
      </c>
      <c r="AH10907" s="226" t="s">
        <v>53288</v>
      </c>
      <c r="AI10907" s="227">
        <v>1598734.63</v>
      </c>
      <c r="AK10907" s="207" t="s">
        <v>24929</v>
      </c>
      <c r="AL10907" s="208">
        <v>34273</v>
      </c>
      <c r="AM10907" s="93"/>
      <c r="AN10907" s="93"/>
      <c r="AO10907" s="93"/>
    </row>
    <row r="10908" spans="28:41" x14ac:dyDescent="0.55000000000000004">
      <c r="AB10908" s="276" t="s">
        <v>63836</v>
      </c>
      <c r="AC10908" s="277">
        <v>1567.5</v>
      </c>
      <c r="AE10908" s="246" t="s">
        <v>36585</v>
      </c>
      <c r="AF10908" s="247">
        <v>940.21</v>
      </c>
      <c r="AH10908" s="226" t="s">
        <v>39382</v>
      </c>
      <c r="AI10908" s="227">
        <v>160629.31</v>
      </c>
      <c r="AK10908" s="207" t="s">
        <v>24930</v>
      </c>
      <c r="AL10908" s="208">
        <v>6903.19</v>
      </c>
      <c r="AM10908" s="93"/>
      <c r="AN10908" s="93"/>
      <c r="AO10908" s="93"/>
    </row>
    <row r="10909" spans="28:41" x14ac:dyDescent="0.55000000000000004">
      <c r="AB10909" s="276" t="s">
        <v>63837</v>
      </c>
      <c r="AC10909" s="277">
        <v>118.81</v>
      </c>
      <c r="AE10909" s="246" t="s">
        <v>33981</v>
      </c>
      <c r="AF10909" s="247">
        <v>52834.35</v>
      </c>
      <c r="AH10909" s="226" t="s">
        <v>53289</v>
      </c>
      <c r="AI10909" s="227">
        <v>18855</v>
      </c>
      <c r="AK10909" s="207" t="s">
        <v>24931</v>
      </c>
      <c r="AL10909" s="208">
        <v>165938.31</v>
      </c>
      <c r="AM10909" s="93"/>
      <c r="AN10909" s="93"/>
      <c r="AO10909" s="93"/>
    </row>
    <row r="10910" spans="28:41" x14ac:dyDescent="0.55000000000000004">
      <c r="AB10910" s="276" t="s">
        <v>63838</v>
      </c>
      <c r="AC10910" s="277">
        <v>364.76</v>
      </c>
      <c r="AE10910" s="246" t="s">
        <v>33982</v>
      </c>
      <c r="AF10910" s="247">
        <v>159799.85999999999</v>
      </c>
      <c r="AH10910" s="226" t="s">
        <v>25319</v>
      </c>
      <c r="AI10910" s="227">
        <v>8024709.3799999999</v>
      </c>
      <c r="AK10910" s="207" t="s">
        <v>24932</v>
      </c>
      <c r="AL10910" s="208">
        <v>82909.5</v>
      </c>
      <c r="AM10910" s="93"/>
      <c r="AN10910" s="93"/>
      <c r="AO10910" s="93"/>
    </row>
    <row r="10911" spans="28:41" x14ac:dyDescent="0.55000000000000004">
      <c r="AB10911" s="276" t="s">
        <v>65083</v>
      </c>
      <c r="AC10911" s="277">
        <v>100</v>
      </c>
      <c r="AE10911" s="246" t="s">
        <v>35448</v>
      </c>
      <c r="AF10911" s="247">
        <v>124055.66</v>
      </c>
      <c r="AH10911" s="226" t="s">
        <v>40540</v>
      </c>
      <c r="AI10911" s="227">
        <v>228582.85</v>
      </c>
      <c r="AK10911" s="207" t="s">
        <v>24933</v>
      </c>
      <c r="AL10911" s="208">
        <v>28050</v>
      </c>
      <c r="AM10911" s="93"/>
      <c r="AN10911" s="93"/>
      <c r="AO10911" s="93"/>
    </row>
    <row r="10912" spans="28:41" x14ac:dyDescent="0.55000000000000004">
      <c r="AB10912" s="276" t="s">
        <v>69143</v>
      </c>
      <c r="AC10912" s="277">
        <v>18.34</v>
      </c>
      <c r="AE10912" s="246" t="s">
        <v>53352</v>
      </c>
      <c r="AF10912" s="247">
        <v>21327.24</v>
      </c>
      <c r="AH10912" s="226" t="s">
        <v>40541</v>
      </c>
      <c r="AI10912" s="227">
        <v>612523.6</v>
      </c>
      <c r="AK10912" s="207" t="s">
        <v>24934</v>
      </c>
      <c r="AL10912" s="208">
        <v>22690</v>
      </c>
      <c r="AM10912" s="93"/>
      <c r="AN10912" s="93"/>
      <c r="AO10912" s="93"/>
    </row>
    <row r="10913" spans="28:41" x14ac:dyDescent="0.55000000000000004">
      <c r="AB10913" s="276" t="s">
        <v>63839</v>
      </c>
      <c r="AC10913" s="277">
        <v>447.6</v>
      </c>
      <c r="AE10913" s="246" t="s">
        <v>62184</v>
      </c>
      <c r="AF10913" s="247">
        <v>40522.54</v>
      </c>
      <c r="AH10913" s="226" t="s">
        <v>49084</v>
      </c>
      <c r="AI10913" s="227">
        <v>34080</v>
      </c>
      <c r="AK10913" s="207" t="s">
        <v>24935</v>
      </c>
      <c r="AL10913" s="208">
        <v>9921.9599999999991</v>
      </c>
      <c r="AM10913" s="93"/>
      <c r="AN10913" s="93"/>
      <c r="AO10913" s="93"/>
    </row>
    <row r="10914" spans="28:41" x14ac:dyDescent="0.55000000000000004">
      <c r="AB10914" s="276" t="s">
        <v>63840</v>
      </c>
      <c r="AC10914" s="277">
        <v>1056</v>
      </c>
      <c r="AE10914" s="246" t="s">
        <v>62185</v>
      </c>
      <c r="AF10914" s="247">
        <v>16626.61</v>
      </c>
      <c r="AH10914" s="226" t="s">
        <v>40542</v>
      </c>
      <c r="AI10914" s="227">
        <v>178546.22</v>
      </c>
      <c r="AK10914" s="207" t="s">
        <v>24936</v>
      </c>
      <c r="AL10914" s="208">
        <v>2459.81</v>
      </c>
      <c r="AM10914" s="93"/>
      <c r="AN10914" s="93"/>
      <c r="AO10914" s="93"/>
    </row>
    <row r="10915" spans="28:41" x14ac:dyDescent="0.55000000000000004">
      <c r="AB10915" s="276" t="s">
        <v>63841</v>
      </c>
      <c r="AC10915" s="277">
        <v>339.45</v>
      </c>
      <c r="AE10915" s="246" t="s">
        <v>62186</v>
      </c>
      <c r="AF10915" s="247">
        <v>4180.66</v>
      </c>
      <c r="AH10915" s="226" t="s">
        <v>40543</v>
      </c>
      <c r="AI10915" s="227">
        <v>13658.78</v>
      </c>
      <c r="AK10915" s="207" t="s">
        <v>24937</v>
      </c>
      <c r="AL10915" s="208">
        <v>2908.47</v>
      </c>
      <c r="AM10915" s="93"/>
      <c r="AN10915" s="93"/>
      <c r="AO10915" s="93"/>
    </row>
    <row r="10916" spans="28:41" x14ac:dyDescent="0.55000000000000004">
      <c r="AB10916" s="276" t="s">
        <v>63581</v>
      </c>
      <c r="AC10916" s="277">
        <v>3215.95</v>
      </c>
      <c r="AE10916" s="246" t="s">
        <v>62187</v>
      </c>
      <c r="AF10916" s="247">
        <v>14001.55</v>
      </c>
      <c r="AH10916" s="226" t="s">
        <v>50271</v>
      </c>
      <c r="AI10916" s="227">
        <v>14148.75</v>
      </c>
      <c r="AK10916" s="207" t="s">
        <v>24938</v>
      </c>
      <c r="AL10916" s="208">
        <v>6807.98</v>
      </c>
      <c r="AM10916" s="93"/>
      <c r="AN10916" s="93"/>
      <c r="AO10916" s="93"/>
    </row>
    <row r="10917" spans="28:41" x14ac:dyDescent="0.55000000000000004">
      <c r="AB10917" s="276" t="s">
        <v>55547</v>
      </c>
      <c r="AC10917" s="277">
        <v>3510</v>
      </c>
      <c r="AE10917" s="246" t="s">
        <v>62188</v>
      </c>
      <c r="AF10917" s="247">
        <v>6777.94</v>
      </c>
      <c r="AH10917" s="226" t="s">
        <v>50272</v>
      </c>
      <c r="AI10917" s="227">
        <v>1082.4100000000001</v>
      </c>
      <c r="AK10917" s="207" t="s">
        <v>24939</v>
      </c>
      <c r="AL10917" s="208">
        <v>19851.310000000001</v>
      </c>
      <c r="AM10917" s="93"/>
      <c r="AN10917" s="93"/>
      <c r="AO10917" s="93"/>
    </row>
    <row r="10918" spans="28:41" x14ac:dyDescent="0.55000000000000004">
      <c r="AB10918" s="276" t="s">
        <v>36892</v>
      </c>
      <c r="AC10918" s="277">
        <v>157156.59</v>
      </c>
      <c r="AE10918" s="246" t="s">
        <v>64752</v>
      </c>
      <c r="AF10918" s="247">
        <v>6503.7</v>
      </c>
      <c r="AH10918" s="226" t="s">
        <v>50273</v>
      </c>
      <c r="AI10918" s="227">
        <v>3409.92</v>
      </c>
      <c r="AK10918" s="207" t="s">
        <v>24940</v>
      </c>
      <c r="AL10918" s="208">
        <v>116605.75999999999</v>
      </c>
      <c r="AM10918" s="93"/>
      <c r="AN10918" s="93"/>
      <c r="AO10918" s="93"/>
    </row>
    <row r="10919" spans="28:41" x14ac:dyDescent="0.55000000000000004">
      <c r="AB10919" s="276" t="s">
        <v>54154</v>
      </c>
      <c r="AC10919" s="277">
        <v>836</v>
      </c>
      <c r="AE10919" s="246" t="s">
        <v>61539</v>
      </c>
      <c r="AF10919" s="247">
        <v>663.56</v>
      </c>
      <c r="AH10919" s="226" t="s">
        <v>53290</v>
      </c>
      <c r="AI10919" s="227">
        <v>2122.91</v>
      </c>
      <c r="AK10919" s="207" t="s">
        <v>24941</v>
      </c>
      <c r="AL10919" s="208">
        <v>87030.34</v>
      </c>
      <c r="AM10919" s="93"/>
      <c r="AN10919" s="93"/>
      <c r="AO10919" s="93"/>
    </row>
    <row r="10920" spans="28:41" x14ac:dyDescent="0.55000000000000004">
      <c r="AB10920" s="276" t="s">
        <v>54155</v>
      </c>
      <c r="AC10920" s="277">
        <v>2276.73</v>
      </c>
      <c r="AE10920" s="246" t="s">
        <v>64753</v>
      </c>
      <c r="AF10920" s="247">
        <v>2910</v>
      </c>
      <c r="AH10920" s="226" t="s">
        <v>53291</v>
      </c>
      <c r="AI10920" s="227">
        <v>81.09</v>
      </c>
      <c r="AK10920" s="207" t="s">
        <v>24942</v>
      </c>
      <c r="AL10920" s="208">
        <v>698852.63</v>
      </c>
      <c r="AM10920" s="93"/>
      <c r="AN10920" s="93"/>
      <c r="AO10920" s="93"/>
    </row>
    <row r="10921" spans="28:41" x14ac:dyDescent="0.55000000000000004">
      <c r="AB10921" s="276" t="s">
        <v>45894</v>
      </c>
      <c r="AC10921" s="277">
        <v>460600</v>
      </c>
      <c r="AE10921" s="246" t="s">
        <v>61540</v>
      </c>
      <c r="AF10921" s="247">
        <v>4504</v>
      </c>
      <c r="AH10921" s="226" t="s">
        <v>53292</v>
      </c>
      <c r="AI10921" s="227">
        <v>952.41</v>
      </c>
      <c r="AK10921" s="207" t="s">
        <v>24943</v>
      </c>
      <c r="AL10921" s="208">
        <v>164694.92000000001</v>
      </c>
      <c r="AM10921" s="93"/>
      <c r="AN10921" s="93"/>
      <c r="AO10921" s="93"/>
    </row>
    <row r="10922" spans="28:41" x14ac:dyDescent="0.55000000000000004">
      <c r="AB10922" s="276" t="s">
        <v>49269</v>
      </c>
      <c r="AC10922" s="277">
        <v>33654.5</v>
      </c>
      <c r="AE10922" s="246" t="s">
        <v>61541</v>
      </c>
      <c r="AF10922" s="247">
        <v>617.92999999999995</v>
      </c>
      <c r="AH10922" s="226" t="s">
        <v>53293</v>
      </c>
      <c r="AI10922" s="227">
        <v>19740</v>
      </c>
      <c r="AK10922" s="207" t="s">
        <v>24944</v>
      </c>
      <c r="AL10922" s="208">
        <v>65715</v>
      </c>
      <c r="AM10922" s="93"/>
      <c r="AN10922" s="93"/>
      <c r="AO10922" s="93"/>
    </row>
    <row r="10923" spans="28:41" x14ac:dyDescent="0.55000000000000004">
      <c r="AB10923" s="276" t="s">
        <v>36893</v>
      </c>
      <c r="AC10923" s="277">
        <v>49099.94</v>
      </c>
      <c r="AE10923" s="246" t="s">
        <v>61542</v>
      </c>
      <c r="AF10923" s="247">
        <v>1266.06</v>
      </c>
      <c r="AH10923" s="226" t="s">
        <v>53294</v>
      </c>
      <c r="AI10923" s="227">
        <v>55475</v>
      </c>
      <c r="AK10923" s="207" t="s">
        <v>24945</v>
      </c>
      <c r="AL10923" s="208">
        <v>44412.18</v>
      </c>
      <c r="AM10923" s="93"/>
      <c r="AN10923" s="93"/>
      <c r="AO10923" s="93"/>
    </row>
    <row r="10924" spans="28:41" x14ac:dyDescent="0.55000000000000004">
      <c r="AB10924" s="276" t="s">
        <v>36894</v>
      </c>
      <c r="AC10924" s="277">
        <v>8715.5499999999993</v>
      </c>
      <c r="AE10924" s="246" t="s">
        <v>64754</v>
      </c>
      <c r="AF10924" s="247">
        <v>1145.02</v>
      </c>
      <c r="AH10924" s="226" t="s">
        <v>53295</v>
      </c>
      <c r="AI10924" s="227">
        <v>5826.3</v>
      </c>
      <c r="AK10924" s="207" t="s">
        <v>24946</v>
      </c>
      <c r="AL10924" s="208">
        <v>20249.75</v>
      </c>
      <c r="AM10924" s="93"/>
      <c r="AN10924" s="93"/>
      <c r="AO10924" s="93"/>
    </row>
    <row r="10925" spans="28:41" x14ac:dyDescent="0.55000000000000004">
      <c r="AB10925" s="276" t="s">
        <v>54156</v>
      </c>
      <c r="AC10925" s="277">
        <v>7050.93</v>
      </c>
      <c r="AE10925" s="246" t="s">
        <v>60086</v>
      </c>
      <c r="AF10925" s="247">
        <v>12325.84</v>
      </c>
      <c r="AH10925" s="226" t="s">
        <v>53296</v>
      </c>
      <c r="AI10925" s="227">
        <v>18318.73</v>
      </c>
      <c r="AK10925" s="207" t="s">
        <v>24947</v>
      </c>
      <c r="AL10925" s="208">
        <v>22626.68</v>
      </c>
      <c r="AM10925" s="93"/>
      <c r="AN10925" s="93"/>
      <c r="AO10925" s="93"/>
    </row>
    <row r="10926" spans="28:41" x14ac:dyDescent="0.55000000000000004">
      <c r="AB10926" s="276" t="s">
        <v>36895</v>
      </c>
      <c r="AC10926" s="277">
        <v>149106.69</v>
      </c>
      <c r="AE10926" s="246" t="s">
        <v>62765</v>
      </c>
      <c r="AF10926" s="247">
        <v>613.03</v>
      </c>
      <c r="AH10926" s="226" t="s">
        <v>53297</v>
      </c>
      <c r="AI10926" s="227">
        <v>13967.09</v>
      </c>
      <c r="AK10926" s="207" t="s">
        <v>24948</v>
      </c>
      <c r="AL10926" s="208">
        <v>46543.68</v>
      </c>
      <c r="AM10926" s="93"/>
      <c r="AN10926" s="93"/>
      <c r="AO10926" s="93"/>
    </row>
    <row r="10927" spans="28:41" x14ac:dyDescent="0.55000000000000004">
      <c r="AB10927" s="276" t="s">
        <v>49270</v>
      </c>
      <c r="AC10927" s="277">
        <v>28045.37</v>
      </c>
      <c r="AE10927" s="246" t="s">
        <v>35453</v>
      </c>
      <c r="AF10927" s="247">
        <v>46399.78</v>
      </c>
      <c r="AH10927" s="226" t="s">
        <v>50274</v>
      </c>
      <c r="AI10927" s="227">
        <v>19722.5</v>
      </c>
      <c r="AK10927" s="207" t="s">
        <v>24949</v>
      </c>
      <c r="AL10927" s="208">
        <v>279.07</v>
      </c>
      <c r="AM10927" s="93"/>
      <c r="AN10927" s="93"/>
      <c r="AO10927" s="93"/>
    </row>
    <row r="10928" spans="28:41" x14ac:dyDescent="0.55000000000000004">
      <c r="AB10928" s="276" t="s">
        <v>54157</v>
      </c>
      <c r="AC10928" s="277">
        <v>9336.39</v>
      </c>
      <c r="AE10928" s="246" t="s">
        <v>59178</v>
      </c>
      <c r="AF10928" s="247">
        <v>36296.230000000003</v>
      </c>
      <c r="AH10928" s="226" t="s">
        <v>53298</v>
      </c>
      <c r="AI10928" s="227">
        <v>3142.5</v>
      </c>
      <c r="AK10928" s="207" t="s">
        <v>24950</v>
      </c>
      <c r="AL10928" s="208">
        <v>9964.34</v>
      </c>
      <c r="AM10928" s="93"/>
      <c r="AN10928" s="93"/>
      <c r="AO10928" s="93"/>
    </row>
    <row r="10929" spans="28:41" x14ac:dyDescent="0.55000000000000004">
      <c r="AB10929" s="276" t="s">
        <v>69144</v>
      </c>
      <c r="AC10929" s="277">
        <v>2853.6</v>
      </c>
      <c r="AE10929" s="246" t="s">
        <v>35455</v>
      </c>
      <c r="AF10929" s="247">
        <v>32185.919999999998</v>
      </c>
      <c r="AH10929" s="226" t="s">
        <v>53299</v>
      </c>
      <c r="AI10929" s="227">
        <v>8432.02</v>
      </c>
      <c r="AK10929" s="207" t="s">
        <v>24951</v>
      </c>
      <c r="AL10929" s="208">
        <v>24345.26</v>
      </c>
      <c r="AM10929" s="93"/>
      <c r="AN10929" s="93"/>
      <c r="AO10929" s="93"/>
    </row>
    <row r="10930" spans="28:41" x14ac:dyDescent="0.55000000000000004">
      <c r="AB10930" s="276" t="s">
        <v>69145</v>
      </c>
      <c r="AC10930" s="277">
        <v>4385.55</v>
      </c>
      <c r="AE10930" s="246" t="s">
        <v>40552</v>
      </c>
      <c r="AF10930" s="247">
        <v>8250</v>
      </c>
      <c r="AH10930" s="226" t="s">
        <v>25320</v>
      </c>
      <c r="AI10930" s="227">
        <v>74362.98</v>
      </c>
      <c r="AK10930" s="207" t="s">
        <v>24952</v>
      </c>
      <c r="AL10930" s="208">
        <v>12400.95</v>
      </c>
      <c r="AM10930" s="93"/>
      <c r="AN10930" s="93"/>
      <c r="AO10930" s="93"/>
    </row>
    <row r="10931" spans="28:41" x14ac:dyDescent="0.55000000000000004">
      <c r="AB10931" s="276" t="s">
        <v>56730</v>
      </c>
      <c r="AC10931" s="277">
        <v>69775.759999999995</v>
      </c>
      <c r="AE10931" s="246" t="s">
        <v>35456</v>
      </c>
      <c r="AF10931" s="247">
        <v>9254.67</v>
      </c>
      <c r="AH10931" s="226" t="s">
        <v>25321</v>
      </c>
      <c r="AI10931" s="227">
        <v>287884.96000000002</v>
      </c>
      <c r="AK10931" s="207" t="s">
        <v>24953</v>
      </c>
      <c r="AL10931" s="208">
        <v>899.88</v>
      </c>
      <c r="AM10931" s="93"/>
      <c r="AN10931" s="93"/>
      <c r="AO10931" s="93"/>
    </row>
    <row r="10932" spans="28:41" x14ac:dyDescent="0.55000000000000004">
      <c r="AB10932" s="276" t="s">
        <v>35870</v>
      </c>
      <c r="AC10932" s="277">
        <v>290532.43</v>
      </c>
      <c r="AE10932" s="246" t="s">
        <v>35457</v>
      </c>
      <c r="AF10932" s="247">
        <v>29497.16</v>
      </c>
      <c r="AH10932" s="226" t="s">
        <v>25322</v>
      </c>
      <c r="AI10932" s="227">
        <v>32877.11</v>
      </c>
      <c r="AK10932" s="207" t="s">
        <v>24954</v>
      </c>
      <c r="AL10932" s="208">
        <v>260782.02</v>
      </c>
      <c r="AM10932" s="93"/>
      <c r="AN10932" s="93"/>
      <c r="AO10932" s="93"/>
    </row>
    <row r="10933" spans="28:41" x14ac:dyDescent="0.55000000000000004">
      <c r="AB10933" s="276" t="s">
        <v>63462</v>
      </c>
      <c r="AC10933" s="277">
        <v>32510.76</v>
      </c>
      <c r="AE10933" s="246" t="s">
        <v>35458</v>
      </c>
      <c r="AF10933" s="247">
        <v>20506.96</v>
      </c>
      <c r="AH10933" s="226" t="s">
        <v>25323</v>
      </c>
      <c r="AI10933" s="227">
        <v>31131.09</v>
      </c>
      <c r="AK10933" s="207" t="s">
        <v>24955</v>
      </c>
      <c r="AL10933" s="208">
        <v>9600</v>
      </c>
      <c r="AM10933" s="93"/>
      <c r="AN10933" s="93"/>
      <c r="AO10933" s="93"/>
    </row>
    <row r="10934" spans="28:41" x14ac:dyDescent="0.55000000000000004">
      <c r="AB10934" s="276" t="s">
        <v>63842</v>
      </c>
      <c r="AC10934" s="277">
        <v>248624.88</v>
      </c>
      <c r="AE10934" s="246" t="s">
        <v>53357</v>
      </c>
      <c r="AF10934" s="247">
        <v>2000</v>
      </c>
      <c r="AH10934" s="226" t="s">
        <v>25324</v>
      </c>
      <c r="AI10934" s="227">
        <v>41587.31</v>
      </c>
      <c r="AK10934" s="207" t="s">
        <v>24956</v>
      </c>
      <c r="AL10934" s="208">
        <v>18531.009999999998</v>
      </c>
      <c r="AM10934" s="93"/>
      <c r="AN10934" s="93"/>
      <c r="AO10934" s="93"/>
    </row>
    <row r="10935" spans="28:41" x14ac:dyDescent="0.55000000000000004">
      <c r="AB10935" s="276" t="s">
        <v>57979</v>
      </c>
      <c r="AC10935" s="277">
        <v>78662.559999999998</v>
      </c>
      <c r="AE10935" s="246" t="s">
        <v>53358</v>
      </c>
      <c r="AF10935" s="247">
        <v>152.99</v>
      </c>
      <c r="AH10935" s="226" t="s">
        <v>42806</v>
      </c>
      <c r="AI10935" s="227">
        <v>53135</v>
      </c>
      <c r="AK10935" s="207" t="s">
        <v>24957</v>
      </c>
      <c r="AL10935" s="208">
        <v>38554.5</v>
      </c>
      <c r="AM10935" s="93"/>
      <c r="AN10935" s="93"/>
      <c r="AO10935" s="93"/>
    </row>
    <row r="10936" spans="28:41" x14ac:dyDescent="0.55000000000000004">
      <c r="AB10936" s="276" t="s">
        <v>69146</v>
      </c>
      <c r="AC10936" s="277">
        <v>-22336.66</v>
      </c>
      <c r="AE10936" s="246" t="s">
        <v>53359</v>
      </c>
      <c r="AF10936" s="247">
        <v>490</v>
      </c>
      <c r="AH10936" s="226" t="s">
        <v>33966</v>
      </c>
      <c r="AI10936" s="227">
        <v>157417.95000000001</v>
      </c>
      <c r="AK10936" s="207" t="s">
        <v>24958</v>
      </c>
      <c r="AL10936" s="208">
        <v>418060.59</v>
      </c>
      <c r="AM10936" s="93"/>
      <c r="AN10936" s="93"/>
      <c r="AO10936" s="93"/>
    </row>
    <row r="10937" spans="28:41" x14ac:dyDescent="0.55000000000000004">
      <c r="AB10937" s="276" t="s">
        <v>58727</v>
      </c>
      <c r="AC10937" s="277">
        <v>162151.87</v>
      </c>
      <c r="AE10937" s="246" t="s">
        <v>53362</v>
      </c>
      <c r="AF10937" s="247">
        <v>166240.82</v>
      </c>
      <c r="AH10937" s="226" t="s">
        <v>25325</v>
      </c>
      <c r="AI10937" s="227">
        <v>21366.66</v>
      </c>
      <c r="AK10937" s="207" t="s">
        <v>24959</v>
      </c>
      <c r="AL10937" s="208">
        <v>304908.82</v>
      </c>
      <c r="AM10937" s="93"/>
      <c r="AN10937" s="93"/>
      <c r="AO10937" s="93"/>
    </row>
    <row r="10938" spans="28:41" x14ac:dyDescent="0.55000000000000004">
      <c r="AB10938" s="276" t="s">
        <v>69147</v>
      </c>
      <c r="AC10938" s="277">
        <v>13509.58</v>
      </c>
      <c r="AE10938" s="246" t="s">
        <v>53364</v>
      </c>
      <c r="AF10938" s="247">
        <v>91658.86</v>
      </c>
      <c r="AH10938" s="226" t="s">
        <v>35405</v>
      </c>
      <c r="AI10938" s="227">
        <v>540490</v>
      </c>
      <c r="AK10938" s="207" t="s">
        <v>24960</v>
      </c>
      <c r="AL10938" s="208">
        <v>28450.37</v>
      </c>
      <c r="AM10938" s="93"/>
      <c r="AN10938" s="93"/>
      <c r="AO10938" s="93"/>
    </row>
    <row r="10939" spans="28:41" x14ac:dyDescent="0.55000000000000004">
      <c r="AB10939" s="276" t="s">
        <v>69148</v>
      </c>
      <c r="AC10939" s="277">
        <v>497.42</v>
      </c>
      <c r="AE10939" s="246" t="s">
        <v>35460</v>
      </c>
      <c r="AF10939" s="247">
        <v>240877.23</v>
      </c>
      <c r="AH10939" s="226" t="s">
        <v>25326</v>
      </c>
      <c r="AI10939" s="227">
        <v>300</v>
      </c>
      <c r="AK10939" s="207" t="s">
        <v>24961</v>
      </c>
      <c r="AL10939" s="208">
        <v>469060.21</v>
      </c>
      <c r="AM10939" s="93"/>
      <c r="AN10939" s="93"/>
      <c r="AO10939" s="93"/>
    </row>
    <row r="10940" spans="28:41" x14ac:dyDescent="0.55000000000000004">
      <c r="AB10940" s="276" t="s">
        <v>69149</v>
      </c>
      <c r="AC10940" s="277">
        <v>286.02</v>
      </c>
      <c r="AE10940" s="246" t="s">
        <v>53366</v>
      </c>
      <c r="AF10940" s="247">
        <v>2179.4699999999998</v>
      </c>
      <c r="AH10940" s="226" t="s">
        <v>42807</v>
      </c>
      <c r="AI10940" s="227">
        <v>284835.65000000002</v>
      </c>
      <c r="AK10940" s="207" t="s">
        <v>24962</v>
      </c>
      <c r="AL10940" s="208">
        <v>60133.69</v>
      </c>
      <c r="AM10940" s="93"/>
      <c r="AN10940" s="93"/>
      <c r="AO10940" s="93"/>
    </row>
    <row r="10941" spans="28:41" x14ac:dyDescent="0.55000000000000004">
      <c r="AB10941" s="276" t="s">
        <v>69150</v>
      </c>
      <c r="AC10941" s="277">
        <v>7768.28</v>
      </c>
      <c r="AE10941" s="246" t="s">
        <v>40556</v>
      </c>
      <c r="AF10941" s="247">
        <v>27300</v>
      </c>
      <c r="AH10941" s="226" t="s">
        <v>33967</v>
      </c>
      <c r="AI10941" s="227">
        <v>400.84</v>
      </c>
      <c r="AK10941" s="207" t="s">
        <v>24963</v>
      </c>
      <c r="AL10941" s="208">
        <v>3580.62</v>
      </c>
      <c r="AM10941" s="93"/>
      <c r="AN10941" s="93"/>
      <c r="AO10941" s="93"/>
    </row>
    <row r="10942" spans="28:41" x14ac:dyDescent="0.55000000000000004">
      <c r="AB10942" s="276" t="s">
        <v>57980</v>
      </c>
      <c r="AC10942" s="277">
        <v>211</v>
      </c>
      <c r="AE10942" s="246" t="s">
        <v>63319</v>
      </c>
      <c r="AF10942" s="247">
        <v>4428.08</v>
      </c>
      <c r="AH10942" s="226" t="s">
        <v>25327</v>
      </c>
      <c r="AI10942" s="227">
        <v>110738.99</v>
      </c>
      <c r="AK10942" s="207" t="s">
        <v>24964</v>
      </c>
      <c r="AL10942" s="208">
        <v>131592</v>
      </c>
      <c r="AM10942" s="93"/>
      <c r="AN10942" s="93"/>
      <c r="AO10942" s="93"/>
    </row>
    <row r="10943" spans="28:41" x14ac:dyDescent="0.55000000000000004">
      <c r="AB10943" s="276" t="s">
        <v>70882</v>
      </c>
      <c r="AC10943" s="277">
        <v>6175</v>
      </c>
      <c r="AE10943" s="246" t="s">
        <v>35461</v>
      </c>
      <c r="AF10943" s="247">
        <v>39520.25</v>
      </c>
      <c r="AH10943" s="226" t="s">
        <v>25328</v>
      </c>
      <c r="AI10943" s="227">
        <v>62669.39</v>
      </c>
      <c r="AK10943" s="207" t="s">
        <v>24965</v>
      </c>
      <c r="AL10943" s="208">
        <v>100792</v>
      </c>
      <c r="AM10943" s="93"/>
      <c r="AN10943" s="93"/>
      <c r="AO10943" s="93"/>
    </row>
    <row r="10944" spans="28:41" x14ac:dyDescent="0.55000000000000004">
      <c r="AB10944" s="276" t="s">
        <v>62335</v>
      </c>
      <c r="AC10944" s="277">
        <v>6188.9</v>
      </c>
      <c r="AE10944" s="246" t="s">
        <v>35462</v>
      </c>
      <c r="AF10944" s="247">
        <v>121136.68</v>
      </c>
      <c r="AH10944" s="226" t="s">
        <v>35406</v>
      </c>
      <c r="AI10944" s="227">
        <v>83694.02</v>
      </c>
      <c r="AK10944" s="207" t="s">
        <v>24966</v>
      </c>
      <c r="AL10944" s="208">
        <v>74211.97</v>
      </c>
      <c r="AM10944" s="93"/>
      <c r="AN10944" s="93"/>
      <c r="AO10944" s="93"/>
    </row>
    <row r="10945" spans="28:41" x14ac:dyDescent="0.55000000000000004">
      <c r="AB10945" s="276" t="s">
        <v>62336</v>
      </c>
      <c r="AC10945" s="277">
        <v>1721.57</v>
      </c>
      <c r="AE10945" s="246" t="s">
        <v>35463</v>
      </c>
      <c r="AF10945" s="247">
        <v>79177.41</v>
      </c>
      <c r="AH10945" s="226" t="s">
        <v>35407</v>
      </c>
      <c r="AI10945" s="227">
        <v>35457.800000000003</v>
      </c>
      <c r="AK10945" s="207" t="s">
        <v>24967</v>
      </c>
      <c r="AL10945" s="208">
        <v>5756.96</v>
      </c>
      <c r="AM10945" s="93"/>
      <c r="AN10945" s="93"/>
      <c r="AO10945" s="93"/>
    </row>
    <row r="10946" spans="28:41" x14ac:dyDescent="0.55000000000000004">
      <c r="AB10946" s="276" t="s">
        <v>47390</v>
      </c>
      <c r="AC10946" s="277">
        <v>94549.74</v>
      </c>
      <c r="AE10946" s="246" t="s">
        <v>59179</v>
      </c>
      <c r="AF10946" s="247">
        <v>675</v>
      </c>
      <c r="AH10946" s="226" t="s">
        <v>36567</v>
      </c>
      <c r="AI10946" s="227">
        <v>176301.67</v>
      </c>
      <c r="AK10946" s="207" t="s">
        <v>24968</v>
      </c>
      <c r="AL10946" s="208">
        <v>5886.25</v>
      </c>
      <c r="AM10946" s="93"/>
      <c r="AN10946" s="93"/>
      <c r="AO10946" s="93"/>
    </row>
    <row r="10947" spans="28:41" x14ac:dyDescent="0.55000000000000004">
      <c r="AB10947" s="276" t="s">
        <v>47391</v>
      </c>
      <c r="AC10947" s="277">
        <v>7573.44</v>
      </c>
      <c r="AE10947" s="246" t="s">
        <v>59767</v>
      </c>
      <c r="AF10947" s="247">
        <v>4267.5</v>
      </c>
      <c r="AH10947" s="226" t="s">
        <v>53300</v>
      </c>
      <c r="AI10947" s="227">
        <v>551032.63</v>
      </c>
      <c r="AK10947" s="207" t="s">
        <v>24969</v>
      </c>
      <c r="AL10947" s="208">
        <v>17195.04</v>
      </c>
      <c r="AM10947" s="93"/>
      <c r="AN10947" s="93"/>
      <c r="AO10947" s="93"/>
    </row>
    <row r="10948" spans="28:41" x14ac:dyDescent="0.55000000000000004">
      <c r="AB10948" s="276" t="s">
        <v>47392</v>
      </c>
      <c r="AC10948" s="277">
        <v>1679.94</v>
      </c>
      <c r="AE10948" s="246" t="s">
        <v>59768</v>
      </c>
      <c r="AF10948" s="247">
        <v>588.65</v>
      </c>
      <c r="AH10948" s="226" t="s">
        <v>39383</v>
      </c>
      <c r="AI10948" s="227">
        <v>67315.210000000006</v>
      </c>
      <c r="AK10948" s="207" t="s">
        <v>24970</v>
      </c>
      <c r="AL10948" s="208">
        <v>9395.2800000000007</v>
      </c>
      <c r="AM10948" s="93"/>
      <c r="AN10948" s="93"/>
      <c r="AO10948" s="93"/>
    </row>
    <row r="10949" spans="28:41" x14ac:dyDescent="0.55000000000000004">
      <c r="AB10949" s="276" t="s">
        <v>47393</v>
      </c>
      <c r="AC10949" s="277">
        <v>5757.54</v>
      </c>
      <c r="AE10949" s="246" t="s">
        <v>59769</v>
      </c>
      <c r="AF10949" s="247">
        <v>11390</v>
      </c>
      <c r="AH10949" s="226" t="s">
        <v>25331</v>
      </c>
      <c r="AI10949" s="227">
        <v>3059630.93</v>
      </c>
      <c r="AK10949" s="207" t="s">
        <v>24971</v>
      </c>
      <c r="AL10949" s="208">
        <v>536.55999999999995</v>
      </c>
      <c r="AM10949" s="93"/>
      <c r="AN10949" s="93"/>
      <c r="AO10949" s="93"/>
    </row>
    <row r="10950" spans="28:41" x14ac:dyDescent="0.55000000000000004">
      <c r="AB10950" s="276" t="s">
        <v>47394</v>
      </c>
      <c r="AC10950" s="277">
        <v>2216.87</v>
      </c>
      <c r="AE10950" s="246" t="s">
        <v>59770</v>
      </c>
      <c r="AF10950" s="247">
        <v>877.78</v>
      </c>
      <c r="AH10950" s="226" t="s">
        <v>40544</v>
      </c>
      <c r="AI10950" s="227">
        <v>-68459.92</v>
      </c>
      <c r="AK10950" s="207" t="s">
        <v>24972</v>
      </c>
      <c r="AL10950" s="208">
        <v>1579.99</v>
      </c>
      <c r="AM10950" s="93"/>
      <c r="AN10950" s="93"/>
      <c r="AO10950" s="93"/>
    </row>
    <row r="10951" spans="28:41" x14ac:dyDescent="0.55000000000000004">
      <c r="AB10951" s="276" t="s">
        <v>47395</v>
      </c>
      <c r="AC10951" s="277">
        <v>51.51</v>
      </c>
      <c r="AE10951" s="246" t="s">
        <v>60671</v>
      </c>
      <c r="AF10951" s="247">
        <v>9.4700000000000006</v>
      </c>
      <c r="AH10951" s="226" t="s">
        <v>47152</v>
      </c>
      <c r="AI10951" s="227">
        <v>1723.18</v>
      </c>
      <c r="AK10951" s="207" t="s">
        <v>24973</v>
      </c>
      <c r="AL10951" s="208">
        <v>304.57</v>
      </c>
      <c r="AM10951" s="93"/>
      <c r="AN10951" s="93"/>
      <c r="AO10951" s="93"/>
    </row>
    <row r="10952" spans="28:41" x14ac:dyDescent="0.55000000000000004">
      <c r="AB10952" s="276" t="s">
        <v>47396</v>
      </c>
      <c r="AC10952" s="277">
        <v>376.51</v>
      </c>
      <c r="AE10952" s="246" t="s">
        <v>59771</v>
      </c>
      <c r="AF10952" s="247">
        <v>536.75</v>
      </c>
      <c r="AH10952" s="226" t="s">
        <v>53301</v>
      </c>
      <c r="AI10952" s="227">
        <v>360.36</v>
      </c>
      <c r="AK10952" s="207" t="s">
        <v>24974</v>
      </c>
      <c r="AL10952" s="208">
        <v>11193.39</v>
      </c>
      <c r="AM10952" s="93"/>
      <c r="AN10952" s="93"/>
      <c r="AO10952" s="93"/>
    </row>
    <row r="10953" spans="28:41" x14ac:dyDescent="0.55000000000000004">
      <c r="AB10953" s="276" t="s">
        <v>69151</v>
      </c>
      <c r="AC10953" s="277">
        <v>960</v>
      </c>
      <c r="AE10953" s="246" t="s">
        <v>25699</v>
      </c>
      <c r="AF10953" s="247">
        <v>292.5</v>
      </c>
      <c r="AH10953" s="226" t="s">
        <v>50275</v>
      </c>
      <c r="AI10953" s="227">
        <v>224.64</v>
      </c>
      <c r="AK10953" s="207" t="s">
        <v>24975</v>
      </c>
      <c r="AL10953" s="208">
        <v>2727.27</v>
      </c>
      <c r="AM10953" s="93"/>
      <c r="AN10953" s="93"/>
      <c r="AO10953" s="93"/>
    </row>
    <row r="10954" spans="28:41" x14ac:dyDescent="0.55000000000000004">
      <c r="AB10954" s="276" t="s">
        <v>60868</v>
      </c>
      <c r="AC10954" s="277">
        <v>706.31</v>
      </c>
      <c r="AE10954" s="246" t="s">
        <v>25701</v>
      </c>
      <c r="AF10954" s="247">
        <v>22.38</v>
      </c>
      <c r="AH10954" s="226" t="s">
        <v>53302</v>
      </c>
      <c r="AI10954" s="227">
        <v>530.80999999999995</v>
      </c>
      <c r="AK10954" s="207" t="s">
        <v>24976</v>
      </c>
      <c r="AL10954" s="208">
        <v>208.64</v>
      </c>
      <c r="AM10954" s="93"/>
      <c r="AN10954" s="93"/>
      <c r="AO10954" s="93"/>
    </row>
    <row r="10955" spans="28:41" x14ac:dyDescent="0.55000000000000004">
      <c r="AB10955" s="276" t="s">
        <v>58728</v>
      </c>
      <c r="AC10955" s="277">
        <v>1555.74</v>
      </c>
      <c r="AE10955" s="246" t="s">
        <v>25703</v>
      </c>
      <c r="AF10955" s="247">
        <v>9153.86</v>
      </c>
      <c r="AH10955" s="226" t="s">
        <v>50276</v>
      </c>
      <c r="AI10955" s="227">
        <v>293.04000000000002</v>
      </c>
      <c r="AK10955" s="207" t="s">
        <v>24977</v>
      </c>
      <c r="AL10955" s="208">
        <v>591.27</v>
      </c>
      <c r="AM10955" s="93"/>
      <c r="AN10955" s="93"/>
      <c r="AO10955" s="93"/>
    </row>
    <row r="10956" spans="28:41" x14ac:dyDescent="0.55000000000000004">
      <c r="AB10956" s="276" t="s">
        <v>58729</v>
      </c>
      <c r="AC10956" s="277">
        <v>1036.1600000000001</v>
      </c>
      <c r="AE10956" s="246" t="s">
        <v>25706</v>
      </c>
      <c r="AF10956" s="247">
        <v>2827.55</v>
      </c>
      <c r="AH10956" s="226" t="s">
        <v>50277</v>
      </c>
      <c r="AI10956" s="227">
        <v>2080.08</v>
      </c>
      <c r="AK10956" s="207" t="s">
        <v>24978</v>
      </c>
      <c r="AL10956" s="208">
        <v>18.3</v>
      </c>
      <c r="AM10956" s="93"/>
      <c r="AN10956" s="93"/>
      <c r="AO10956" s="93"/>
    </row>
    <row r="10957" spans="28:41" x14ac:dyDescent="0.55000000000000004">
      <c r="AB10957" s="276" t="s">
        <v>57981</v>
      </c>
      <c r="AC10957" s="277">
        <v>4793.6000000000004</v>
      </c>
      <c r="AE10957" s="246" t="s">
        <v>53370</v>
      </c>
      <c r="AF10957" s="247">
        <v>4533.7</v>
      </c>
      <c r="AH10957" s="226" t="s">
        <v>50278</v>
      </c>
      <c r="AI10957" s="227">
        <v>3010.7</v>
      </c>
      <c r="AK10957" s="207" t="s">
        <v>24979</v>
      </c>
      <c r="AL10957" s="208">
        <v>95.97</v>
      </c>
      <c r="AM10957" s="93"/>
      <c r="AN10957" s="93"/>
      <c r="AO10957" s="93"/>
    </row>
    <row r="10958" spans="28:41" x14ac:dyDescent="0.55000000000000004">
      <c r="AB10958" s="276" t="s">
        <v>50570</v>
      </c>
      <c r="AC10958" s="277">
        <v>33204.980000000003</v>
      </c>
      <c r="AE10958" s="246" t="s">
        <v>25707</v>
      </c>
      <c r="AF10958" s="247">
        <v>63685.88</v>
      </c>
      <c r="AH10958" s="226" t="s">
        <v>53303</v>
      </c>
      <c r="AI10958" s="227">
        <v>2737</v>
      </c>
      <c r="AK10958" s="207" t="s">
        <v>24980</v>
      </c>
      <c r="AL10958" s="208">
        <v>6066</v>
      </c>
      <c r="AM10958" s="93"/>
      <c r="AN10958" s="93"/>
      <c r="AO10958" s="93"/>
    </row>
    <row r="10959" spans="28:41" x14ac:dyDescent="0.55000000000000004">
      <c r="AB10959" s="276" t="s">
        <v>50571</v>
      </c>
      <c r="AC10959" s="277">
        <v>17139.96</v>
      </c>
      <c r="AE10959" s="246" t="s">
        <v>53373</v>
      </c>
      <c r="AF10959" s="247">
        <v>16887.060000000001</v>
      </c>
      <c r="AH10959" s="226" t="s">
        <v>50279</v>
      </c>
      <c r="AI10959" s="227">
        <v>437.35</v>
      </c>
      <c r="AK10959" s="207" t="s">
        <v>24981</v>
      </c>
      <c r="AL10959" s="208">
        <v>2727.27</v>
      </c>
      <c r="AM10959" s="93"/>
      <c r="AN10959" s="93"/>
      <c r="AO10959" s="93"/>
    </row>
    <row r="10960" spans="28:41" x14ac:dyDescent="0.55000000000000004">
      <c r="AB10960" s="276" t="s">
        <v>56731</v>
      </c>
      <c r="AC10960" s="277">
        <v>58924</v>
      </c>
      <c r="AE10960" s="246" t="s">
        <v>53374</v>
      </c>
      <c r="AF10960" s="247">
        <v>6879.79</v>
      </c>
      <c r="AH10960" s="226" t="s">
        <v>50280</v>
      </c>
      <c r="AI10960" s="227">
        <v>1385.2</v>
      </c>
      <c r="AK10960" s="207" t="s">
        <v>24982</v>
      </c>
      <c r="AL10960" s="208">
        <v>313912.08</v>
      </c>
      <c r="AM10960" s="93"/>
      <c r="AN10960" s="93"/>
      <c r="AO10960" s="93"/>
    </row>
    <row r="10961" spans="28:41" x14ac:dyDescent="0.55000000000000004">
      <c r="AB10961" s="276" t="s">
        <v>54158</v>
      </c>
      <c r="AC10961" s="277">
        <v>201500.7</v>
      </c>
      <c r="AE10961" s="246" t="s">
        <v>55329</v>
      </c>
      <c r="AF10961" s="247">
        <v>226.88</v>
      </c>
      <c r="AH10961" s="226" t="s">
        <v>50281</v>
      </c>
      <c r="AI10961" s="227">
        <v>331.06</v>
      </c>
      <c r="AK10961" s="207" t="s">
        <v>24983</v>
      </c>
      <c r="AL10961" s="208">
        <v>4497.8</v>
      </c>
      <c r="AM10961" s="93"/>
      <c r="AN10961" s="93"/>
      <c r="AO10961" s="93"/>
    </row>
    <row r="10962" spans="28:41" x14ac:dyDescent="0.55000000000000004">
      <c r="AB10962" s="276" t="s">
        <v>45897</v>
      </c>
      <c r="AC10962" s="277">
        <v>7648.09</v>
      </c>
      <c r="AE10962" s="246" t="s">
        <v>55330</v>
      </c>
      <c r="AF10962" s="247">
        <v>16897</v>
      </c>
      <c r="AH10962" s="226" t="s">
        <v>53304</v>
      </c>
      <c r="AI10962" s="227">
        <v>895.93</v>
      </c>
      <c r="AK10962" s="207" t="s">
        <v>34403</v>
      </c>
      <c r="AL10962" s="208">
        <v>394.7</v>
      </c>
      <c r="AM10962" s="93"/>
      <c r="AN10962" s="93"/>
      <c r="AO10962" s="93"/>
    </row>
    <row r="10963" spans="28:41" x14ac:dyDescent="0.55000000000000004">
      <c r="AB10963" s="276" t="s">
        <v>45898</v>
      </c>
      <c r="AC10963" s="277">
        <v>2633.94</v>
      </c>
      <c r="AE10963" s="246" t="s">
        <v>55331</v>
      </c>
      <c r="AF10963" s="247">
        <v>2780</v>
      </c>
      <c r="AH10963" s="226" t="s">
        <v>49085</v>
      </c>
      <c r="AI10963" s="227">
        <v>88773</v>
      </c>
      <c r="AK10963" s="207" t="s">
        <v>24984</v>
      </c>
      <c r="AL10963" s="208">
        <v>74211.97</v>
      </c>
      <c r="AM10963" s="93"/>
      <c r="AN10963" s="93"/>
      <c r="AO10963" s="93"/>
    </row>
    <row r="10964" spans="28:41" x14ac:dyDescent="0.55000000000000004">
      <c r="AB10964" s="276" t="s">
        <v>45899</v>
      </c>
      <c r="AC10964" s="277">
        <v>101984.64</v>
      </c>
      <c r="AE10964" s="246" t="s">
        <v>25718</v>
      </c>
      <c r="AF10964" s="247">
        <v>3182.79</v>
      </c>
      <c r="AH10964" s="226" t="s">
        <v>45405</v>
      </c>
      <c r="AI10964" s="227">
        <v>1805000</v>
      </c>
      <c r="AK10964" s="207" t="s">
        <v>24985</v>
      </c>
      <c r="AL10964" s="208">
        <v>3490.86</v>
      </c>
      <c r="AM10964" s="93"/>
      <c r="AN10964" s="93"/>
      <c r="AO10964" s="93"/>
    </row>
    <row r="10965" spans="28:41" x14ac:dyDescent="0.55000000000000004">
      <c r="AB10965" s="276" t="s">
        <v>45900</v>
      </c>
      <c r="AC10965" s="277">
        <v>3553.51</v>
      </c>
      <c r="AE10965" s="246" t="s">
        <v>53375</v>
      </c>
      <c r="AF10965" s="247">
        <v>8892</v>
      </c>
      <c r="AH10965" s="226" t="s">
        <v>45406</v>
      </c>
      <c r="AI10965" s="227">
        <v>136835</v>
      </c>
      <c r="AK10965" s="207" t="s">
        <v>24986</v>
      </c>
      <c r="AL10965" s="208">
        <v>20249.75</v>
      </c>
      <c r="AM10965" s="93"/>
      <c r="AN10965" s="93"/>
      <c r="AO10965" s="93"/>
    </row>
    <row r="10966" spans="28:41" x14ac:dyDescent="0.55000000000000004">
      <c r="AB10966" s="276" t="s">
        <v>45901</v>
      </c>
      <c r="AC10966" s="277">
        <v>4940.4799999999996</v>
      </c>
      <c r="AE10966" s="246" t="s">
        <v>56443</v>
      </c>
      <c r="AF10966" s="247">
        <v>6963.94</v>
      </c>
      <c r="AH10966" s="226" t="s">
        <v>45407</v>
      </c>
      <c r="AI10966" s="227">
        <v>30400</v>
      </c>
      <c r="AK10966" s="207" t="s">
        <v>24987</v>
      </c>
      <c r="AL10966" s="208">
        <v>45316.68</v>
      </c>
      <c r="AM10966" s="93"/>
      <c r="AN10966" s="93"/>
      <c r="AO10966" s="93"/>
    </row>
    <row r="10967" spans="28:41" x14ac:dyDescent="0.55000000000000004">
      <c r="AB10967" s="276" t="s">
        <v>45902</v>
      </c>
      <c r="AC10967" s="277">
        <v>5303.53</v>
      </c>
      <c r="AE10967" s="246" t="s">
        <v>39397</v>
      </c>
      <c r="AF10967" s="247">
        <v>457497.68</v>
      </c>
      <c r="AH10967" s="226" t="s">
        <v>45408</v>
      </c>
      <c r="AI10967" s="227">
        <v>2325.6</v>
      </c>
      <c r="AK10967" s="207" t="s">
        <v>24988</v>
      </c>
      <c r="AL10967" s="208">
        <v>280</v>
      </c>
      <c r="AM10967" s="93"/>
      <c r="AN10967" s="93"/>
      <c r="AO10967" s="93"/>
    </row>
    <row r="10968" spans="28:41" x14ac:dyDescent="0.55000000000000004">
      <c r="AB10968" s="276" t="s">
        <v>45903</v>
      </c>
      <c r="AC10968" s="277">
        <v>226.04</v>
      </c>
      <c r="AE10968" s="246" t="s">
        <v>47177</v>
      </c>
      <c r="AF10968" s="247">
        <v>13710.17</v>
      </c>
      <c r="AH10968" s="226" t="s">
        <v>53305</v>
      </c>
      <c r="AI10968" s="227">
        <v>37000</v>
      </c>
      <c r="AK10968" s="207" t="s">
        <v>24989</v>
      </c>
      <c r="AL10968" s="208">
        <v>442.68</v>
      </c>
      <c r="AM10968" s="93"/>
      <c r="AN10968" s="93"/>
      <c r="AO10968" s="93"/>
    </row>
    <row r="10969" spans="28:41" x14ac:dyDescent="0.55000000000000004">
      <c r="AB10969" s="276" t="s">
        <v>45904</v>
      </c>
      <c r="AC10969" s="277">
        <v>542.49</v>
      </c>
      <c r="AE10969" s="246" t="s">
        <v>58634</v>
      </c>
      <c r="AF10969" s="247">
        <v>35686.050000000003</v>
      </c>
      <c r="AH10969" s="226" t="s">
        <v>53306</v>
      </c>
      <c r="AI10969" s="227">
        <v>2830.5</v>
      </c>
      <c r="AK10969" s="207" t="s">
        <v>13988</v>
      </c>
      <c r="AL10969" s="208">
        <v>220065.23</v>
      </c>
      <c r="AM10969" s="93"/>
      <c r="AN10969" s="93"/>
      <c r="AO10969" s="93"/>
    </row>
    <row r="10970" spans="28:41" x14ac:dyDescent="0.55000000000000004">
      <c r="AB10970" s="276" t="s">
        <v>45905</v>
      </c>
      <c r="AC10970" s="277">
        <v>383.88</v>
      </c>
      <c r="AE10970" s="246" t="s">
        <v>25723</v>
      </c>
      <c r="AF10970" s="247">
        <v>21745.05</v>
      </c>
      <c r="AH10970" s="226" t="s">
        <v>53307</v>
      </c>
      <c r="AI10970" s="227">
        <v>8469.2999999999993</v>
      </c>
      <c r="AK10970" s="207" t="s">
        <v>24990</v>
      </c>
      <c r="AL10970" s="208">
        <v>152.62</v>
      </c>
      <c r="AM10970" s="93"/>
      <c r="AN10970" s="93"/>
      <c r="AO10970" s="93"/>
    </row>
    <row r="10971" spans="28:41" x14ac:dyDescent="0.55000000000000004">
      <c r="AB10971" s="276" t="s">
        <v>45906</v>
      </c>
      <c r="AC10971" s="277">
        <v>95.93</v>
      </c>
      <c r="AE10971" s="246" t="s">
        <v>63320</v>
      </c>
      <c r="AF10971" s="247">
        <v>472.5</v>
      </c>
      <c r="AH10971" s="226" t="s">
        <v>25386</v>
      </c>
      <c r="AI10971" s="227">
        <v>59480</v>
      </c>
      <c r="AK10971" s="207" t="s">
        <v>24991</v>
      </c>
      <c r="AL10971" s="208">
        <v>82090.070000000007</v>
      </c>
      <c r="AM10971" s="93"/>
      <c r="AN10971" s="93"/>
      <c r="AO10971" s="93"/>
    </row>
    <row r="10972" spans="28:41" x14ac:dyDescent="0.55000000000000004">
      <c r="AB10972" s="276" t="s">
        <v>45907</v>
      </c>
      <c r="AC10972" s="277">
        <v>158.32</v>
      </c>
      <c r="AE10972" s="246" t="s">
        <v>40558</v>
      </c>
      <c r="AF10972" s="247">
        <v>25037.5</v>
      </c>
      <c r="AH10972" s="226" t="s">
        <v>25387</v>
      </c>
      <c r="AI10972" s="227">
        <v>7149.76</v>
      </c>
      <c r="AK10972" s="207" t="s">
        <v>24992</v>
      </c>
      <c r="AL10972" s="208">
        <v>15185.5</v>
      </c>
      <c r="AM10972" s="93"/>
      <c r="AN10972" s="93"/>
      <c r="AO10972" s="93"/>
    </row>
    <row r="10973" spans="28:41" x14ac:dyDescent="0.55000000000000004">
      <c r="AB10973" s="276" t="s">
        <v>45908</v>
      </c>
      <c r="AC10973" s="277">
        <v>28.7</v>
      </c>
      <c r="AE10973" s="246" t="s">
        <v>62189</v>
      </c>
      <c r="AF10973" s="247">
        <v>3468</v>
      </c>
      <c r="AH10973" s="226" t="s">
        <v>36568</v>
      </c>
      <c r="AI10973" s="227">
        <v>12268.63</v>
      </c>
      <c r="AK10973" s="207" t="s">
        <v>24993</v>
      </c>
      <c r="AL10973" s="208">
        <v>5756.96</v>
      </c>
      <c r="AM10973" s="93"/>
      <c r="AN10973" s="93"/>
      <c r="AO10973" s="93"/>
    </row>
    <row r="10974" spans="28:41" x14ac:dyDescent="0.55000000000000004">
      <c r="AB10974" s="276" t="s">
        <v>45909</v>
      </c>
      <c r="AC10974" s="277">
        <v>7281.03</v>
      </c>
      <c r="AE10974" s="246" t="s">
        <v>59772</v>
      </c>
      <c r="AF10974" s="247">
        <v>5506.9</v>
      </c>
      <c r="AH10974" s="226" t="s">
        <v>53308</v>
      </c>
      <c r="AI10974" s="227">
        <v>1168</v>
      </c>
      <c r="AK10974" s="207" t="s">
        <v>24994</v>
      </c>
      <c r="AL10974" s="208">
        <v>9921.9599999999991</v>
      </c>
      <c r="AM10974" s="93"/>
      <c r="AN10974" s="93"/>
      <c r="AO10974" s="93"/>
    </row>
    <row r="10975" spans="28:41" x14ac:dyDescent="0.55000000000000004">
      <c r="AB10975" s="276" t="s">
        <v>45911</v>
      </c>
      <c r="AC10975" s="277">
        <v>16131.34</v>
      </c>
      <c r="AE10975" s="246" t="s">
        <v>40559</v>
      </c>
      <c r="AF10975" s="247">
        <v>320</v>
      </c>
      <c r="AH10975" s="226" t="s">
        <v>35409</v>
      </c>
      <c r="AI10975" s="227">
        <v>45723.519999999997</v>
      </c>
      <c r="AK10975" s="207" t="s">
        <v>24995</v>
      </c>
      <c r="AL10975" s="208">
        <v>279.69</v>
      </c>
      <c r="AM10975" s="93"/>
      <c r="AN10975" s="93"/>
      <c r="AO10975" s="93"/>
    </row>
    <row r="10976" spans="28:41" x14ac:dyDescent="0.55000000000000004">
      <c r="AB10976" s="276" t="s">
        <v>45912</v>
      </c>
      <c r="AC10976" s="277">
        <v>8592</v>
      </c>
      <c r="AE10976" s="246" t="s">
        <v>58635</v>
      </c>
      <c r="AF10976" s="247">
        <v>1425.54</v>
      </c>
      <c r="AH10976" s="226" t="s">
        <v>53309</v>
      </c>
      <c r="AI10976" s="227">
        <v>10000</v>
      </c>
      <c r="AK10976" s="207" t="s">
        <v>13991</v>
      </c>
      <c r="AL10976" s="208">
        <v>59332.639999999999</v>
      </c>
      <c r="AM10976" s="93"/>
      <c r="AN10976" s="93"/>
      <c r="AO10976" s="93"/>
    </row>
    <row r="10977" spans="28:41" x14ac:dyDescent="0.55000000000000004">
      <c r="AB10977" s="276" t="s">
        <v>45913</v>
      </c>
      <c r="AC10977" s="277">
        <v>15612.51</v>
      </c>
      <c r="AE10977" s="246" t="s">
        <v>64755</v>
      </c>
      <c r="AF10977" s="247">
        <v>311000</v>
      </c>
      <c r="AH10977" s="226" t="s">
        <v>35410</v>
      </c>
      <c r="AI10977" s="227">
        <v>86700</v>
      </c>
      <c r="AK10977" s="207" t="s">
        <v>13992</v>
      </c>
      <c r="AL10977" s="208">
        <v>151940.07</v>
      </c>
      <c r="AM10977" s="93"/>
      <c r="AN10977" s="93"/>
      <c r="AO10977" s="93"/>
    </row>
    <row r="10978" spans="28:41" x14ac:dyDescent="0.55000000000000004">
      <c r="AB10978" s="276" t="s">
        <v>69152</v>
      </c>
      <c r="AC10978" s="277">
        <v>6861.38</v>
      </c>
      <c r="AE10978" s="246" t="s">
        <v>53378</v>
      </c>
      <c r="AF10978" s="247">
        <v>1050</v>
      </c>
      <c r="AH10978" s="226" t="s">
        <v>35411</v>
      </c>
      <c r="AI10978" s="227">
        <v>765.32</v>
      </c>
      <c r="AK10978" s="207" t="s">
        <v>24996</v>
      </c>
      <c r="AL10978" s="208">
        <v>62877.21</v>
      </c>
      <c r="AM10978" s="93"/>
      <c r="AN10978" s="93"/>
      <c r="AO10978" s="93"/>
    </row>
    <row r="10979" spans="28:41" x14ac:dyDescent="0.55000000000000004">
      <c r="AB10979" s="276" t="s">
        <v>45914</v>
      </c>
      <c r="AC10979" s="277">
        <v>7192.2</v>
      </c>
      <c r="AE10979" s="246" t="s">
        <v>56444</v>
      </c>
      <c r="AF10979" s="247">
        <v>47943.72</v>
      </c>
      <c r="AH10979" s="226" t="s">
        <v>45409</v>
      </c>
      <c r="AI10979" s="227">
        <v>20750.09</v>
      </c>
      <c r="AK10979" s="207" t="s">
        <v>24997</v>
      </c>
      <c r="AL10979" s="208">
        <v>1454.74</v>
      </c>
      <c r="AM10979" s="93"/>
      <c r="AN10979" s="93"/>
      <c r="AO10979" s="93"/>
    </row>
    <row r="10980" spans="28:41" x14ac:dyDescent="0.55000000000000004">
      <c r="AB10980" s="276" t="s">
        <v>45915</v>
      </c>
      <c r="AC10980" s="277">
        <v>6500</v>
      </c>
      <c r="AE10980" s="246" t="s">
        <v>25725</v>
      </c>
      <c r="AF10980" s="247">
        <v>67719.62</v>
      </c>
      <c r="AH10980" s="226" t="s">
        <v>42808</v>
      </c>
      <c r="AI10980" s="227">
        <v>74103.399999999994</v>
      </c>
      <c r="AK10980" s="207" t="s">
        <v>24998</v>
      </c>
      <c r="AL10980" s="208">
        <v>534170.67000000004</v>
      </c>
      <c r="AM10980" s="93"/>
      <c r="AN10980" s="93"/>
      <c r="AO10980" s="93"/>
    </row>
    <row r="10981" spans="28:41" x14ac:dyDescent="0.55000000000000004">
      <c r="AB10981" s="276" t="s">
        <v>69153</v>
      </c>
      <c r="AC10981" s="277">
        <v>2662.78</v>
      </c>
      <c r="AE10981" s="246" t="s">
        <v>36588</v>
      </c>
      <c r="AF10981" s="247">
        <v>201799.54</v>
      </c>
      <c r="AH10981" s="226" t="s">
        <v>42809</v>
      </c>
      <c r="AI10981" s="227">
        <v>14999</v>
      </c>
      <c r="AK10981" s="207" t="s">
        <v>24999</v>
      </c>
      <c r="AL10981" s="208">
        <v>51736.6</v>
      </c>
      <c r="AM10981" s="93"/>
      <c r="AN10981" s="93"/>
      <c r="AO10981" s="93"/>
    </row>
    <row r="10982" spans="28:41" x14ac:dyDescent="0.55000000000000004">
      <c r="AB10982" s="276" t="s">
        <v>45916</v>
      </c>
      <c r="AC10982" s="277">
        <v>4761.8999999999996</v>
      </c>
      <c r="AE10982" s="246" t="s">
        <v>39398</v>
      </c>
      <c r="AF10982" s="247">
        <v>71134.720000000001</v>
      </c>
      <c r="AH10982" s="226" t="s">
        <v>49086</v>
      </c>
      <c r="AI10982" s="227">
        <v>94822</v>
      </c>
      <c r="AK10982" s="207" t="s">
        <v>25000</v>
      </c>
      <c r="AL10982" s="208">
        <v>25155</v>
      </c>
      <c r="AM10982" s="93"/>
      <c r="AN10982" s="93"/>
      <c r="AO10982" s="93"/>
    </row>
    <row r="10983" spans="28:41" x14ac:dyDescent="0.55000000000000004">
      <c r="AB10983" s="276" t="s">
        <v>45917</v>
      </c>
      <c r="AC10983" s="277">
        <v>5220.3999999999996</v>
      </c>
      <c r="AE10983" s="246" t="s">
        <v>40560</v>
      </c>
      <c r="AF10983" s="247">
        <v>222228.91</v>
      </c>
      <c r="AH10983" s="226" t="s">
        <v>45410</v>
      </c>
      <c r="AI10983" s="227">
        <v>4308</v>
      </c>
      <c r="AK10983" s="207" t="s">
        <v>25001</v>
      </c>
      <c r="AL10983" s="208">
        <v>7650</v>
      </c>
      <c r="AM10983" s="93"/>
      <c r="AN10983" s="93"/>
      <c r="AO10983" s="93"/>
    </row>
    <row r="10984" spans="28:41" x14ac:dyDescent="0.55000000000000004">
      <c r="AB10984" s="276" t="s">
        <v>45920</v>
      </c>
      <c r="AC10984" s="277">
        <v>9965.7999999999993</v>
      </c>
      <c r="AE10984" s="246" t="s">
        <v>61219</v>
      </c>
      <c r="AF10984" s="247">
        <v>41283.86</v>
      </c>
      <c r="AH10984" s="226" t="s">
        <v>42810</v>
      </c>
      <c r="AI10984" s="227">
        <v>20557</v>
      </c>
      <c r="AK10984" s="207" t="s">
        <v>25002</v>
      </c>
      <c r="AL10984" s="208">
        <v>18531.009999999998</v>
      </c>
      <c r="AM10984" s="93"/>
      <c r="AN10984" s="93"/>
      <c r="AO10984" s="93"/>
    </row>
    <row r="10985" spans="28:41" x14ac:dyDescent="0.55000000000000004">
      <c r="AB10985" s="276" t="s">
        <v>45922</v>
      </c>
      <c r="AC10985" s="277">
        <v>31.38</v>
      </c>
      <c r="AE10985" s="246" t="s">
        <v>63321</v>
      </c>
      <c r="AF10985" s="247">
        <v>400000</v>
      </c>
      <c r="AH10985" s="226" t="s">
        <v>39665</v>
      </c>
      <c r="AI10985" s="227">
        <v>2093.37</v>
      </c>
      <c r="AK10985" s="207" t="s">
        <v>25003</v>
      </c>
      <c r="AL10985" s="208">
        <v>44115.65</v>
      </c>
      <c r="AM10985" s="93"/>
      <c r="AN10985" s="93"/>
      <c r="AO10985" s="93"/>
    </row>
    <row r="10986" spans="28:41" x14ac:dyDescent="0.55000000000000004">
      <c r="AB10986" s="276" t="s">
        <v>45923</v>
      </c>
      <c r="AC10986" s="277">
        <v>22451.1</v>
      </c>
      <c r="AE10986" s="246" t="s">
        <v>60672</v>
      </c>
      <c r="AF10986" s="247">
        <v>4886</v>
      </c>
      <c r="AH10986" s="226" t="s">
        <v>25412</v>
      </c>
      <c r="AI10986" s="227">
        <v>9442.99</v>
      </c>
      <c r="AK10986" s="207" t="s">
        <v>25004</v>
      </c>
      <c r="AL10986" s="208">
        <v>1849593.3</v>
      </c>
      <c r="AM10986" s="93"/>
      <c r="AN10986" s="93"/>
      <c r="AO10986" s="93"/>
    </row>
    <row r="10987" spans="28:41" x14ac:dyDescent="0.55000000000000004">
      <c r="AB10987" s="276" t="s">
        <v>56732</v>
      </c>
      <c r="AC10987" s="277">
        <v>2095</v>
      </c>
      <c r="AE10987" s="246" t="s">
        <v>58314</v>
      </c>
      <c r="AF10987" s="247">
        <v>21404</v>
      </c>
      <c r="AH10987" s="226" t="s">
        <v>40545</v>
      </c>
      <c r="AI10987" s="227">
        <v>32.6</v>
      </c>
      <c r="AK10987" s="207" t="s">
        <v>25005</v>
      </c>
      <c r="AL10987" s="208">
        <v>304908.82</v>
      </c>
      <c r="AM10987" s="93"/>
      <c r="AN10987" s="93"/>
      <c r="AO10987" s="93"/>
    </row>
    <row r="10988" spans="28:41" x14ac:dyDescent="0.55000000000000004">
      <c r="AB10988" s="276" t="s">
        <v>48386</v>
      </c>
      <c r="AC10988" s="277">
        <v>8902.98</v>
      </c>
      <c r="AE10988" s="246" t="s">
        <v>25726</v>
      </c>
      <c r="AF10988" s="247">
        <v>450000</v>
      </c>
      <c r="AH10988" s="226" t="s">
        <v>25413</v>
      </c>
      <c r="AI10988" s="227">
        <v>879.81</v>
      </c>
      <c r="AK10988" s="207" t="s">
        <v>25006</v>
      </c>
      <c r="AL10988" s="208">
        <v>34116</v>
      </c>
      <c r="AM10988" s="93"/>
      <c r="AN10988" s="93"/>
      <c r="AO10988" s="93"/>
    </row>
    <row r="10989" spans="28:41" x14ac:dyDescent="0.55000000000000004">
      <c r="AB10989" s="276" t="s">
        <v>69154</v>
      </c>
      <c r="AC10989" s="277">
        <v>1088.08</v>
      </c>
      <c r="AE10989" s="246" t="s">
        <v>39399</v>
      </c>
      <c r="AF10989" s="247">
        <v>1152693.6200000001</v>
      </c>
      <c r="AH10989" s="226" t="s">
        <v>25414</v>
      </c>
      <c r="AI10989" s="227">
        <v>2047.23</v>
      </c>
      <c r="AK10989" s="207" t="s">
        <v>25007</v>
      </c>
      <c r="AL10989" s="208">
        <v>200048.48</v>
      </c>
      <c r="AM10989" s="93"/>
      <c r="AN10989" s="93"/>
      <c r="AO10989" s="93"/>
    </row>
    <row r="10990" spans="28:41" x14ac:dyDescent="0.55000000000000004">
      <c r="AB10990" s="276" t="s">
        <v>63843</v>
      </c>
      <c r="AC10990" s="277">
        <v>3784.23</v>
      </c>
      <c r="AE10990" s="246" t="s">
        <v>45443</v>
      </c>
      <c r="AF10990" s="247">
        <v>162047.06</v>
      </c>
      <c r="AH10990" s="226" t="s">
        <v>42811</v>
      </c>
      <c r="AI10990" s="227">
        <v>1497449.91</v>
      </c>
      <c r="AK10990" s="207" t="s">
        <v>25008</v>
      </c>
      <c r="AL10990" s="208">
        <v>2212693.02</v>
      </c>
      <c r="AM10990" s="93"/>
      <c r="AN10990" s="93"/>
      <c r="AO10990" s="93"/>
    </row>
    <row r="10991" spans="28:41" x14ac:dyDescent="0.55000000000000004">
      <c r="AB10991" s="276" t="s">
        <v>49272</v>
      </c>
      <c r="AC10991" s="277">
        <v>94328.03</v>
      </c>
      <c r="AE10991" s="246" t="s">
        <v>36589</v>
      </c>
      <c r="AF10991" s="247">
        <v>98934.2</v>
      </c>
      <c r="AH10991" s="226" t="s">
        <v>42812</v>
      </c>
      <c r="AI10991" s="227">
        <v>114130.32</v>
      </c>
      <c r="AK10991" s="207" t="s">
        <v>25009</v>
      </c>
      <c r="AL10991" s="208">
        <v>60133.69</v>
      </c>
      <c r="AM10991" s="93"/>
      <c r="AN10991" s="93"/>
      <c r="AO10991" s="93"/>
    </row>
    <row r="10992" spans="28:41" x14ac:dyDescent="0.55000000000000004">
      <c r="AB10992" s="276" t="s">
        <v>49273</v>
      </c>
      <c r="AC10992" s="277">
        <v>16549</v>
      </c>
      <c r="AE10992" s="246" t="s">
        <v>58315</v>
      </c>
      <c r="AF10992" s="247">
        <v>115784.7</v>
      </c>
      <c r="AH10992" s="226" t="s">
        <v>25424</v>
      </c>
      <c r="AI10992" s="227">
        <v>49943.18</v>
      </c>
      <c r="AK10992" s="207" t="s">
        <v>25010</v>
      </c>
      <c r="AL10992" s="208">
        <v>4127.6400000000003</v>
      </c>
      <c r="AM10992" s="93"/>
      <c r="AN10992" s="93"/>
      <c r="AO10992" s="93"/>
    </row>
    <row r="10993" spans="28:41" x14ac:dyDescent="0.55000000000000004">
      <c r="AB10993" s="276" t="s">
        <v>62854</v>
      </c>
      <c r="AC10993" s="277">
        <v>12047.36</v>
      </c>
      <c r="AE10993" s="246" t="s">
        <v>60673</v>
      </c>
      <c r="AF10993" s="247">
        <v>-3190.47</v>
      </c>
      <c r="AH10993" s="226" t="s">
        <v>53310</v>
      </c>
      <c r="AI10993" s="227">
        <v>27734.65</v>
      </c>
      <c r="AK10993" s="207" t="s">
        <v>25011</v>
      </c>
      <c r="AL10993" s="208">
        <v>489.24</v>
      </c>
      <c r="AM10993" s="93"/>
      <c r="AN10993" s="93"/>
      <c r="AO10993" s="93"/>
    </row>
    <row r="10994" spans="28:41" x14ac:dyDescent="0.55000000000000004">
      <c r="AB10994" s="276" t="s">
        <v>49274</v>
      </c>
      <c r="AC10994" s="277">
        <v>12367.68</v>
      </c>
      <c r="AE10994" s="246" t="s">
        <v>53385</v>
      </c>
      <c r="AF10994" s="247">
        <v>1321.16</v>
      </c>
      <c r="AH10994" s="226" t="s">
        <v>25425</v>
      </c>
      <c r="AI10994" s="227">
        <v>261534.71</v>
      </c>
      <c r="AK10994" s="207" t="s">
        <v>25012</v>
      </c>
      <c r="AL10994" s="208">
        <v>323.02999999999997</v>
      </c>
      <c r="AM10994" s="93"/>
      <c r="AN10994" s="93"/>
      <c r="AO10994" s="93"/>
    </row>
    <row r="10995" spans="28:41" x14ac:dyDescent="0.55000000000000004">
      <c r="AB10995" s="276" t="s">
        <v>49275</v>
      </c>
      <c r="AC10995" s="277">
        <v>47625.06</v>
      </c>
      <c r="AE10995" s="246" t="s">
        <v>50291</v>
      </c>
      <c r="AF10995" s="247">
        <v>29904.06</v>
      </c>
      <c r="AH10995" s="226" t="s">
        <v>49087</v>
      </c>
      <c r="AI10995" s="227">
        <v>-6888.14</v>
      </c>
      <c r="AK10995" s="207" t="s">
        <v>25013</v>
      </c>
      <c r="AL10995" s="208">
        <v>894.88</v>
      </c>
      <c r="AM10995" s="93"/>
      <c r="AN10995" s="93"/>
      <c r="AO10995" s="93"/>
    </row>
    <row r="10996" spans="28:41" x14ac:dyDescent="0.55000000000000004">
      <c r="AB10996" s="276" t="s">
        <v>49276</v>
      </c>
      <c r="AC10996" s="277">
        <v>57753.84</v>
      </c>
      <c r="AE10996" s="246" t="s">
        <v>60674</v>
      </c>
      <c r="AF10996" s="247">
        <v>-103.64</v>
      </c>
      <c r="AH10996" s="226" t="s">
        <v>53311</v>
      </c>
      <c r="AI10996" s="227">
        <v>4271.8900000000003</v>
      </c>
      <c r="AK10996" s="207" t="s">
        <v>25014</v>
      </c>
      <c r="AL10996" s="208">
        <v>11529.21</v>
      </c>
      <c r="AM10996" s="93"/>
      <c r="AN10996" s="93"/>
      <c r="AO10996" s="93"/>
    </row>
    <row r="10997" spans="28:41" x14ac:dyDescent="0.55000000000000004">
      <c r="AB10997" s="276" t="s">
        <v>62855</v>
      </c>
      <c r="AC10997" s="277">
        <v>14364.32</v>
      </c>
      <c r="AE10997" s="246" t="s">
        <v>60675</v>
      </c>
      <c r="AF10997" s="247">
        <v>-61.41</v>
      </c>
      <c r="AH10997" s="226" t="s">
        <v>25427</v>
      </c>
      <c r="AI10997" s="227">
        <v>38040</v>
      </c>
      <c r="AK10997" s="207" t="s">
        <v>25015</v>
      </c>
      <c r="AL10997" s="208">
        <v>3976</v>
      </c>
      <c r="AM10997" s="93"/>
      <c r="AN10997" s="93"/>
      <c r="AO10997" s="93"/>
    </row>
    <row r="10998" spans="28:41" x14ac:dyDescent="0.55000000000000004">
      <c r="AB10998" s="276" t="s">
        <v>55548</v>
      </c>
      <c r="AC10998" s="277">
        <v>2598.83</v>
      </c>
      <c r="AE10998" s="246" t="s">
        <v>57724</v>
      </c>
      <c r="AF10998" s="247">
        <v>358.66</v>
      </c>
      <c r="AH10998" s="226" t="s">
        <v>49088</v>
      </c>
      <c r="AI10998" s="227">
        <v>-178.76</v>
      </c>
      <c r="AK10998" s="207" t="s">
        <v>25016</v>
      </c>
      <c r="AL10998" s="208">
        <v>781</v>
      </c>
      <c r="AM10998" s="93"/>
      <c r="AN10998" s="93"/>
      <c r="AO10998" s="93"/>
    </row>
    <row r="10999" spans="28:41" x14ac:dyDescent="0.55000000000000004">
      <c r="AB10999" s="276" t="s">
        <v>69155</v>
      </c>
      <c r="AC10999" s="277">
        <v>2698.27</v>
      </c>
      <c r="AE10999" s="246" t="s">
        <v>36591</v>
      </c>
      <c r="AF10999" s="247">
        <v>77775.360000000001</v>
      </c>
      <c r="AH10999" s="226" t="s">
        <v>35413</v>
      </c>
      <c r="AI10999" s="227">
        <v>26180</v>
      </c>
      <c r="AK10999" s="207" t="s">
        <v>25017</v>
      </c>
      <c r="AL10999" s="208">
        <v>846.5</v>
      </c>
      <c r="AM10999" s="93"/>
      <c r="AN10999" s="93"/>
      <c r="AO10999" s="93"/>
    </row>
    <row r="11000" spans="28:41" x14ac:dyDescent="0.55000000000000004">
      <c r="AB11000" s="276" t="s">
        <v>62856</v>
      </c>
      <c r="AC11000" s="277">
        <v>19645.03</v>
      </c>
      <c r="AE11000" s="246" t="s">
        <v>53393</v>
      </c>
      <c r="AF11000" s="247">
        <v>3894.54</v>
      </c>
      <c r="AH11000" s="226" t="s">
        <v>25428</v>
      </c>
      <c r="AI11000" s="227">
        <v>14395.41</v>
      </c>
      <c r="AK11000" s="207" t="s">
        <v>25018</v>
      </c>
      <c r="AL11000" s="208">
        <v>5177.51</v>
      </c>
      <c r="AM11000" s="93"/>
      <c r="AN11000" s="93"/>
      <c r="AO11000" s="93"/>
    </row>
    <row r="11001" spans="28:41" x14ac:dyDescent="0.55000000000000004">
      <c r="AB11001" s="276" t="s">
        <v>49277</v>
      </c>
      <c r="AC11001" s="277">
        <v>8859.7800000000007</v>
      </c>
      <c r="AE11001" s="246" t="s">
        <v>56445</v>
      </c>
      <c r="AF11001" s="247">
        <v>71146.42</v>
      </c>
      <c r="AH11001" s="226" t="s">
        <v>25429</v>
      </c>
      <c r="AI11001" s="227">
        <v>1101.23</v>
      </c>
      <c r="AK11001" s="207" t="s">
        <v>25019</v>
      </c>
      <c r="AL11001" s="208">
        <v>2094.62</v>
      </c>
      <c r="AM11001" s="93"/>
      <c r="AN11001" s="93"/>
      <c r="AO11001" s="93"/>
    </row>
    <row r="11002" spans="28:41" x14ac:dyDescent="0.55000000000000004">
      <c r="AB11002" s="276" t="s">
        <v>49278</v>
      </c>
      <c r="AC11002" s="277">
        <v>18497.73</v>
      </c>
      <c r="AE11002" s="246" t="s">
        <v>53395</v>
      </c>
      <c r="AF11002" s="247">
        <v>3999.99</v>
      </c>
      <c r="AH11002" s="226" t="s">
        <v>25430</v>
      </c>
      <c r="AI11002" s="227">
        <v>2476.9299999999998</v>
      </c>
      <c r="AK11002" s="207" t="s">
        <v>25020</v>
      </c>
      <c r="AL11002" s="208">
        <v>165.99</v>
      </c>
      <c r="AM11002" s="93"/>
      <c r="AN11002" s="93"/>
      <c r="AO11002" s="93"/>
    </row>
    <row r="11003" spans="28:41" x14ac:dyDescent="0.55000000000000004">
      <c r="AB11003" s="276" t="s">
        <v>49279</v>
      </c>
      <c r="AC11003" s="277">
        <v>2537.3000000000002</v>
      </c>
      <c r="AE11003" s="246" t="s">
        <v>47178</v>
      </c>
      <c r="AF11003" s="247">
        <v>14634.66</v>
      </c>
      <c r="AH11003" s="226" t="s">
        <v>25431</v>
      </c>
      <c r="AI11003" s="227">
        <v>747.88</v>
      </c>
      <c r="AK11003" s="207" t="s">
        <v>25021</v>
      </c>
      <c r="AL11003" s="208">
        <v>6420</v>
      </c>
      <c r="AM11003" s="93"/>
      <c r="AN11003" s="93"/>
      <c r="AO11003" s="93"/>
    </row>
    <row r="11004" spans="28:41" x14ac:dyDescent="0.55000000000000004">
      <c r="AB11004" s="276" t="s">
        <v>62857</v>
      </c>
      <c r="AC11004" s="277">
        <v>1524.3</v>
      </c>
      <c r="AE11004" s="246" t="s">
        <v>36592</v>
      </c>
      <c r="AF11004" s="247">
        <v>68640</v>
      </c>
      <c r="AH11004" s="226" t="s">
        <v>35414</v>
      </c>
      <c r="AI11004" s="227">
        <v>27500</v>
      </c>
      <c r="AK11004" s="207" t="s">
        <v>25022</v>
      </c>
      <c r="AL11004" s="208">
        <v>491.13</v>
      </c>
      <c r="AM11004" s="93"/>
      <c r="AN11004" s="93"/>
      <c r="AO11004" s="93"/>
    </row>
    <row r="11005" spans="28:41" x14ac:dyDescent="0.55000000000000004">
      <c r="AB11005" s="276" t="s">
        <v>49280</v>
      </c>
      <c r="AC11005" s="277">
        <v>10417.219999999999</v>
      </c>
      <c r="AE11005" s="246" t="s">
        <v>53396</v>
      </c>
      <c r="AF11005" s="247">
        <v>4179.12</v>
      </c>
      <c r="AH11005" s="226" t="s">
        <v>35415</v>
      </c>
      <c r="AI11005" s="227">
        <v>4680.4799999999996</v>
      </c>
      <c r="AK11005" s="207" t="s">
        <v>25023</v>
      </c>
      <c r="AL11005" s="208">
        <v>8921.9599999999991</v>
      </c>
      <c r="AM11005" s="93"/>
      <c r="AN11005" s="93"/>
      <c r="AO11005" s="93"/>
    </row>
    <row r="11006" spans="28:41" x14ac:dyDescent="0.55000000000000004">
      <c r="AB11006" s="276" t="s">
        <v>49281</v>
      </c>
      <c r="AC11006" s="277">
        <v>45356.56</v>
      </c>
      <c r="AE11006" s="246" t="s">
        <v>40561</v>
      </c>
      <c r="AF11006" s="247">
        <v>28585.65</v>
      </c>
      <c r="AH11006" s="226" t="s">
        <v>35416</v>
      </c>
      <c r="AI11006" s="227">
        <v>5454.54</v>
      </c>
      <c r="AK11006" s="207" t="s">
        <v>25024</v>
      </c>
      <c r="AL11006" s="208">
        <v>106.91</v>
      </c>
      <c r="AM11006" s="93"/>
      <c r="AN11006" s="93"/>
      <c r="AO11006" s="93"/>
    </row>
    <row r="11007" spans="28:41" x14ac:dyDescent="0.55000000000000004">
      <c r="AB11007" s="276" t="s">
        <v>50572</v>
      </c>
      <c r="AC11007" s="277">
        <v>4851</v>
      </c>
      <c r="AE11007" s="246" t="s">
        <v>42824</v>
      </c>
      <c r="AF11007" s="247">
        <v>40100</v>
      </c>
      <c r="AH11007" s="226" t="s">
        <v>35417</v>
      </c>
      <c r="AI11007" s="227">
        <v>2503.0700000000002</v>
      </c>
      <c r="AK11007" s="207" t="s">
        <v>25025</v>
      </c>
      <c r="AL11007" s="208">
        <v>4302</v>
      </c>
      <c r="AM11007" s="93"/>
      <c r="AN11007" s="93"/>
      <c r="AO11007" s="93"/>
    </row>
    <row r="11008" spans="28:41" x14ac:dyDescent="0.55000000000000004">
      <c r="AB11008" s="276" t="s">
        <v>69156</v>
      </c>
      <c r="AC11008" s="277">
        <v>6403.9</v>
      </c>
      <c r="AE11008" s="246" t="s">
        <v>59180</v>
      </c>
      <c r="AF11008" s="247">
        <v>860.45</v>
      </c>
      <c r="AH11008" s="226" t="s">
        <v>35418</v>
      </c>
      <c r="AI11008" s="227">
        <v>9544.24</v>
      </c>
      <c r="AK11008" s="207" t="s">
        <v>25026</v>
      </c>
      <c r="AL11008" s="208">
        <v>30801.49</v>
      </c>
      <c r="AM11008" s="93"/>
      <c r="AN11008" s="93"/>
      <c r="AO11008" s="93"/>
    </row>
    <row r="11009" spans="28:41" x14ac:dyDescent="0.55000000000000004">
      <c r="AB11009" s="276" t="s">
        <v>49282</v>
      </c>
      <c r="AC11009" s="277">
        <v>5077.0600000000004</v>
      </c>
      <c r="AE11009" s="246" t="s">
        <v>39400</v>
      </c>
      <c r="AF11009" s="247">
        <v>9500</v>
      </c>
      <c r="AH11009" s="226" t="s">
        <v>35419</v>
      </c>
      <c r="AI11009" s="227">
        <v>3383.56</v>
      </c>
      <c r="AK11009" s="207" t="s">
        <v>25027</v>
      </c>
      <c r="AL11009" s="208">
        <v>2383.09</v>
      </c>
      <c r="AM11009" s="93"/>
      <c r="AN11009" s="93"/>
      <c r="AO11009" s="93"/>
    </row>
    <row r="11010" spans="28:41" x14ac:dyDescent="0.55000000000000004">
      <c r="AB11010" s="276" t="s">
        <v>56735</v>
      </c>
      <c r="AC11010" s="277">
        <v>4162.32</v>
      </c>
      <c r="AE11010" s="246" t="s">
        <v>47179</v>
      </c>
      <c r="AF11010" s="247">
        <v>1749.95</v>
      </c>
      <c r="AH11010" s="226" t="s">
        <v>25432</v>
      </c>
      <c r="AI11010" s="227">
        <v>130540.58</v>
      </c>
      <c r="AK11010" s="207" t="s">
        <v>25028</v>
      </c>
      <c r="AL11010" s="208">
        <v>2660</v>
      </c>
      <c r="AM11010" s="93"/>
      <c r="AN11010" s="93"/>
      <c r="AO11010" s="93"/>
    </row>
    <row r="11011" spans="28:41" x14ac:dyDescent="0.55000000000000004">
      <c r="AB11011" s="276" t="s">
        <v>69157</v>
      </c>
      <c r="AC11011" s="277">
        <v>396.6</v>
      </c>
      <c r="AE11011" s="246" t="s">
        <v>36593</v>
      </c>
      <c r="AF11011" s="247">
        <v>685.94</v>
      </c>
      <c r="AH11011" s="226" t="s">
        <v>53312</v>
      </c>
      <c r="AI11011" s="227">
        <v>69800.14</v>
      </c>
      <c r="AK11011" s="207" t="s">
        <v>25029</v>
      </c>
      <c r="AL11011" s="208">
        <v>7147</v>
      </c>
      <c r="AM11011" s="93"/>
      <c r="AN11011" s="93"/>
      <c r="AO11011" s="93"/>
    </row>
    <row r="11012" spans="28:41" x14ac:dyDescent="0.55000000000000004">
      <c r="AB11012" s="276" t="s">
        <v>49283</v>
      </c>
      <c r="AC11012" s="277">
        <v>23.58</v>
      </c>
      <c r="AE11012" s="246" t="s">
        <v>63765</v>
      </c>
      <c r="AF11012" s="247">
        <v>34575</v>
      </c>
      <c r="AH11012" s="226" t="s">
        <v>49089</v>
      </c>
      <c r="AI11012" s="227">
        <v>7408.86</v>
      </c>
      <c r="AK11012" s="207" t="s">
        <v>25030</v>
      </c>
      <c r="AL11012" s="208">
        <v>5211</v>
      </c>
      <c r="AM11012" s="93"/>
      <c r="AN11012" s="93"/>
      <c r="AO11012" s="93"/>
    </row>
    <row r="11013" spans="28:41" x14ac:dyDescent="0.55000000000000004">
      <c r="AB11013" s="276" t="s">
        <v>60869</v>
      </c>
      <c r="AC11013" s="277">
        <v>1961.52</v>
      </c>
      <c r="AE11013" s="246" t="s">
        <v>55332</v>
      </c>
      <c r="AF11013" s="247">
        <v>150</v>
      </c>
      <c r="AH11013" s="226" t="s">
        <v>25433</v>
      </c>
      <c r="AI11013" s="227">
        <v>59131.3</v>
      </c>
      <c r="AK11013" s="207" t="s">
        <v>25031</v>
      </c>
      <c r="AL11013" s="208">
        <v>8540</v>
      </c>
      <c r="AM11013" s="93"/>
      <c r="AN11013" s="93"/>
      <c r="AO11013" s="93"/>
    </row>
    <row r="11014" spans="28:41" x14ac:dyDescent="0.55000000000000004">
      <c r="AB11014" s="276" t="s">
        <v>49284</v>
      </c>
      <c r="AC11014" s="277">
        <v>117090</v>
      </c>
      <c r="AE11014" s="246" t="s">
        <v>36594</v>
      </c>
      <c r="AF11014" s="247">
        <v>26628.19</v>
      </c>
      <c r="AH11014" s="226" t="s">
        <v>36569</v>
      </c>
      <c r="AI11014" s="227">
        <v>58090.080000000002</v>
      </c>
      <c r="AK11014" s="207" t="s">
        <v>25032</v>
      </c>
      <c r="AL11014" s="208">
        <v>4716.8100000000004</v>
      </c>
      <c r="AM11014" s="93"/>
      <c r="AN11014" s="93"/>
      <c r="AO11014" s="93"/>
    </row>
    <row r="11015" spans="28:41" x14ac:dyDescent="0.55000000000000004">
      <c r="AB11015" s="276" t="s">
        <v>57982</v>
      </c>
      <c r="AC11015" s="277">
        <v>1256.51</v>
      </c>
      <c r="AE11015" s="246" t="s">
        <v>36595</v>
      </c>
      <c r="AF11015" s="247">
        <v>74420.84</v>
      </c>
      <c r="AH11015" s="226" t="s">
        <v>35420</v>
      </c>
      <c r="AI11015" s="227">
        <v>10956.06</v>
      </c>
      <c r="AK11015" s="207" t="s">
        <v>25033</v>
      </c>
      <c r="AL11015" s="208">
        <v>4127.6400000000003</v>
      </c>
      <c r="AM11015" s="93"/>
      <c r="AN11015" s="93"/>
      <c r="AO11015" s="93"/>
    </row>
    <row r="11016" spans="28:41" x14ac:dyDescent="0.55000000000000004">
      <c r="AB11016" s="276" t="s">
        <v>56736</v>
      </c>
      <c r="AC11016" s="277">
        <v>534.44000000000005</v>
      </c>
      <c r="AE11016" s="246" t="s">
        <v>36596</v>
      </c>
      <c r="AF11016" s="247">
        <v>17322.38</v>
      </c>
      <c r="AH11016" s="226" t="s">
        <v>25434</v>
      </c>
      <c r="AI11016" s="227">
        <v>354362.23</v>
      </c>
      <c r="AK11016" s="207" t="s">
        <v>25034</v>
      </c>
      <c r="AL11016" s="208">
        <v>31290.73</v>
      </c>
      <c r="AM11016" s="93"/>
      <c r="AN11016" s="93"/>
      <c r="AO11016" s="93"/>
    </row>
    <row r="11017" spans="28:41" x14ac:dyDescent="0.55000000000000004">
      <c r="AB11017" s="276" t="s">
        <v>59292</v>
      </c>
      <c r="AC11017" s="277">
        <v>645.07000000000005</v>
      </c>
      <c r="AE11017" s="246" t="s">
        <v>48188</v>
      </c>
      <c r="AF11017" s="247">
        <v>481362.51</v>
      </c>
      <c r="AH11017" s="226" t="s">
        <v>47153</v>
      </c>
      <c r="AI11017" s="227">
        <v>142</v>
      </c>
      <c r="AK11017" s="207" t="s">
        <v>25035</v>
      </c>
      <c r="AL11017" s="208">
        <v>6420</v>
      </c>
      <c r="AM11017" s="93"/>
      <c r="AN11017" s="93"/>
      <c r="AO11017" s="93"/>
    </row>
    <row r="11018" spans="28:41" x14ac:dyDescent="0.55000000000000004">
      <c r="AB11018" s="276" t="s">
        <v>49285</v>
      </c>
      <c r="AC11018" s="277">
        <v>16425</v>
      </c>
      <c r="AE11018" s="246" t="s">
        <v>61220</v>
      </c>
      <c r="AF11018" s="247">
        <v>26554.78</v>
      </c>
      <c r="AH11018" s="226" t="s">
        <v>47154</v>
      </c>
      <c r="AI11018" s="227">
        <v>94.88</v>
      </c>
      <c r="AK11018" s="207" t="s">
        <v>25036</v>
      </c>
      <c r="AL11018" s="208">
        <v>5211</v>
      </c>
      <c r="AM11018" s="93"/>
      <c r="AN11018" s="93"/>
      <c r="AO11018" s="93"/>
    </row>
    <row r="11019" spans="28:41" x14ac:dyDescent="0.55000000000000004">
      <c r="AB11019" s="276" t="s">
        <v>49286</v>
      </c>
      <c r="AC11019" s="277">
        <v>1006.1</v>
      </c>
      <c r="AE11019" s="246" t="s">
        <v>45444</v>
      </c>
      <c r="AF11019" s="247">
        <v>112984.89</v>
      </c>
      <c r="AH11019" s="226" t="s">
        <v>25435</v>
      </c>
      <c r="AI11019" s="227">
        <v>96162.82</v>
      </c>
      <c r="AK11019" s="207" t="s">
        <v>25037</v>
      </c>
      <c r="AL11019" s="208">
        <v>3197.25</v>
      </c>
      <c r="AM11019" s="93"/>
      <c r="AN11019" s="93"/>
      <c r="AO11019" s="93"/>
    </row>
    <row r="11020" spans="28:41" x14ac:dyDescent="0.55000000000000004">
      <c r="AB11020" s="276" t="s">
        <v>56737</v>
      </c>
      <c r="AC11020" s="277">
        <v>1204.1300000000001</v>
      </c>
      <c r="AE11020" s="246" t="s">
        <v>50292</v>
      </c>
      <c r="AF11020" s="247">
        <v>112373.96</v>
      </c>
      <c r="AH11020" s="226" t="s">
        <v>39384</v>
      </c>
      <c r="AI11020" s="227">
        <v>3372.51</v>
      </c>
      <c r="AK11020" s="207" t="s">
        <v>25038</v>
      </c>
      <c r="AL11020" s="208">
        <v>894.88</v>
      </c>
      <c r="AM11020" s="93"/>
      <c r="AN11020" s="93"/>
      <c r="AO11020" s="93"/>
    </row>
    <row r="11021" spans="28:41" x14ac:dyDescent="0.55000000000000004">
      <c r="AB11021" s="276" t="s">
        <v>54159</v>
      </c>
      <c r="AC11021" s="277">
        <v>644.99</v>
      </c>
      <c r="AE11021" s="246" t="s">
        <v>42825</v>
      </c>
      <c r="AF11021" s="247">
        <v>29839.86</v>
      </c>
      <c r="AH11021" s="226" t="s">
        <v>25436</v>
      </c>
      <c r="AI11021" s="227">
        <v>87373.78</v>
      </c>
      <c r="AK11021" s="207" t="s">
        <v>25039</v>
      </c>
      <c r="AL11021" s="208">
        <v>20044.96</v>
      </c>
      <c r="AM11021" s="93"/>
      <c r="AN11021" s="93"/>
      <c r="AO11021" s="93"/>
    </row>
    <row r="11022" spans="28:41" x14ac:dyDescent="0.55000000000000004">
      <c r="AB11022" s="276" t="s">
        <v>49288</v>
      </c>
      <c r="AC11022" s="277">
        <v>8105.7</v>
      </c>
      <c r="AE11022" s="246" t="s">
        <v>63576</v>
      </c>
      <c r="AF11022" s="247">
        <v>191687.83</v>
      </c>
      <c r="AH11022" s="226" t="s">
        <v>25437</v>
      </c>
      <c r="AI11022" s="227">
        <v>8660</v>
      </c>
      <c r="AK11022" s="207" t="s">
        <v>25040</v>
      </c>
      <c r="AL11022" s="208">
        <v>8540</v>
      </c>
      <c r="AM11022" s="93"/>
      <c r="AN11022" s="93"/>
      <c r="AO11022" s="93"/>
    </row>
    <row r="11023" spans="28:41" x14ac:dyDescent="0.55000000000000004">
      <c r="AB11023" s="276" t="s">
        <v>49289</v>
      </c>
      <c r="AC11023" s="277">
        <v>28348.98</v>
      </c>
      <c r="AE11023" s="246" t="s">
        <v>60676</v>
      </c>
      <c r="AF11023" s="247">
        <v>-271.27</v>
      </c>
      <c r="AH11023" s="226" t="s">
        <v>25438</v>
      </c>
      <c r="AI11023" s="227">
        <v>39426.589999999997</v>
      </c>
      <c r="AK11023" s="207" t="s">
        <v>25041</v>
      </c>
      <c r="AL11023" s="208">
        <v>16719.12</v>
      </c>
      <c r="AM11023" s="93"/>
      <c r="AN11023" s="93"/>
      <c r="AO11023" s="93"/>
    </row>
    <row r="11024" spans="28:41" x14ac:dyDescent="0.55000000000000004">
      <c r="AB11024" s="276" t="s">
        <v>49290</v>
      </c>
      <c r="AC11024" s="277">
        <v>13802.83</v>
      </c>
      <c r="AE11024" s="246" t="s">
        <v>53397</v>
      </c>
      <c r="AF11024" s="247">
        <v>2924.86</v>
      </c>
      <c r="AH11024" s="226" t="s">
        <v>25439</v>
      </c>
      <c r="AI11024" s="227">
        <v>92544.15</v>
      </c>
      <c r="AK11024" s="207" t="s">
        <v>25042</v>
      </c>
      <c r="AL11024" s="208">
        <v>3506.5</v>
      </c>
      <c r="AM11024" s="93"/>
      <c r="AN11024" s="93"/>
      <c r="AO11024" s="93"/>
    </row>
    <row r="11025" spans="28:41" x14ac:dyDescent="0.55000000000000004">
      <c r="AB11025" s="276" t="s">
        <v>49291</v>
      </c>
      <c r="AC11025" s="277">
        <v>3575.54</v>
      </c>
      <c r="AE11025" s="246" t="s">
        <v>53398</v>
      </c>
      <c r="AF11025" s="247">
        <v>223.76</v>
      </c>
      <c r="AH11025" s="226" t="s">
        <v>25440</v>
      </c>
      <c r="AI11025" s="227">
        <v>42532.4</v>
      </c>
      <c r="AK11025" s="207" t="s">
        <v>25043</v>
      </c>
      <c r="AL11025" s="208">
        <v>4716.8100000000004</v>
      </c>
      <c r="AM11025" s="93"/>
      <c r="AN11025" s="93"/>
      <c r="AO11025" s="93"/>
    </row>
    <row r="11026" spans="28:41" x14ac:dyDescent="0.55000000000000004">
      <c r="AB11026" s="276" t="s">
        <v>49292</v>
      </c>
      <c r="AC11026" s="277">
        <v>6366.77</v>
      </c>
      <c r="AE11026" s="246" t="s">
        <v>53399</v>
      </c>
      <c r="AF11026" s="247">
        <v>716.6</v>
      </c>
      <c r="AH11026" s="226" t="s">
        <v>40546</v>
      </c>
      <c r="AI11026" s="227">
        <v>23844.99</v>
      </c>
      <c r="AK11026" s="207" t="s">
        <v>25044</v>
      </c>
      <c r="AL11026" s="208">
        <v>7438.12</v>
      </c>
      <c r="AM11026" s="93"/>
      <c r="AN11026" s="93"/>
      <c r="AO11026" s="93"/>
    </row>
    <row r="11027" spans="28:41" x14ac:dyDescent="0.55000000000000004">
      <c r="AB11027" s="276" t="s">
        <v>69158</v>
      </c>
      <c r="AC11027" s="277">
        <v>629.87</v>
      </c>
      <c r="AE11027" s="246" t="s">
        <v>50293</v>
      </c>
      <c r="AF11027" s="247">
        <v>3893.25</v>
      </c>
      <c r="AH11027" s="226" t="s">
        <v>25441</v>
      </c>
      <c r="AI11027" s="227">
        <v>35597.33</v>
      </c>
      <c r="AK11027" s="207" t="s">
        <v>25045</v>
      </c>
      <c r="AL11027" s="208">
        <v>6900</v>
      </c>
      <c r="AM11027" s="93"/>
      <c r="AN11027" s="93"/>
      <c r="AO11027" s="93"/>
    </row>
    <row r="11028" spans="28:41" x14ac:dyDescent="0.55000000000000004">
      <c r="AB11028" s="276" t="s">
        <v>54160</v>
      </c>
      <c r="AC11028" s="277">
        <v>23065.46</v>
      </c>
      <c r="AE11028" s="246" t="s">
        <v>48189</v>
      </c>
      <c r="AF11028" s="247">
        <v>1796</v>
      </c>
      <c r="AH11028" s="226" t="s">
        <v>36570</v>
      </c>
      <c r="AI11028" s="227">
        <v>180910</v>
      </c>
      <c r="AK11028" s="207" t="s">
        <v>25046</v>
      </c>
      <c r="AL11028" s="208">
        <v>2850</v>
      </c>
      <c r="AM11028" s="93"/>
      <c r="AN11028" s="93"/>
      <c r="AO11028" s="93"/>
    </row>
    <row r="11029" spans="28:41" x14ac:dyDescent="0.55000000000000004">
      <c r="AB11029" s="276" t="s">
        <v>54161</v>
      </c>
      <c r="AC11029" s="277">
        <v>346.94</v>
      </c>
      <c r="AE11029" s="246" t="s">
        <v>62481</v>
      </c>
      <c r="AF11029" s="247">
        <v>262.5</v>
      </c>
      <c r="AH11029" s="226" t="s">
        <v>35421</v>
      </c>
      <c r="AI11029" s="227">
        <v>25896.49</v>
      </c>
      <c r="AK11029" s="207" t="s">
        <v>25047</v>
      </c>
      <c r="AL11029" s="208">
        <v>745.87</v>
      </c>
      <c r="AM11029" s="93"/>
      <c r="AN11029" s="93"/>
      <c r="AO11029" s="93"/>
    </row>
    <row r="11030" spans="28:41" x14ac:dyDescent="0.55000000000000004">
      <c r="AB11030" s="276" t="s">
        <v>45924</v>
      </c>
      <c r="AC11030" s="277">
        <v>17182.52</v>
      </c>
      <c r="AE11030" s="246" t="s">
        <v>53400</v>
      </c>
      <c r="AF11030" s="247">
        <v>603.53</v>
      </c>
      <c r="AH11030" s="226" t="s">
        <v>48177</v>
      </c>
      <c r="AI11030" s="227">
        <v>180</v>
      </c>
      <c r="AK11030" s="207" t="s">
        <v>25048</v>
      </c>
      <c r="AL11030" s="208">
        <v>208.38</v>
      </c>
      <c r="AM11030" s="93"/>
      <c r="AN11030" s="93"/>
      <c r="AO11030" s="93"/>
    </row>
    <row r="11031" spans="28:41" x14ac:dyDescent="0.55000000000000004">
      <c r="AB11031" s="276" t="s">
        <v>45925</v>
      </c>
      <c r="AC11031" s="277">
        <v>1463.89</v>
      </c>
      <c r="AE11031" s="246" t="s">
        <v>48190</v>
      </c>
      <c r="AF11031" s="247">
        <v>7737.05</v>
      </c>
      <c r="AH11031" s="226" t="s">
        <v>36571</v>
      </c>
      <c r="AI11031" s="227">
        <v>374431.41</v>
      </c>
      <c r="AK11031" s="207" t="s">
        <v>25049</v>
      </c>
      <c r="AL11031" s="208">
        <v>21902.07</v>
      </c>
      <c r="AM11031" s="93"/>
      <c r="AN11031" s="93"/>
      <c r="AO11031" s="93"/>
    </row>
    <row r="11032" spans="28:41" x14ac:dyDescent="0.55000000000000004">
      <c r="AB11032" s="276" t="s">
        <v>48387</v>
      </c>
      <c r="AC11032" s="277">
        <v>17112.060000000001</v>
      </c>
      <c r="AE11032" s="246" t="s">
        <v>60677</v>
      </c>
      <c r="AF11032" s="247">
        <v>-26.6</v>
      </c>
      <c r="AH11032" s="226" t="s">
        <v>36572</v>
      </c>
      <c r="AI11032" s="227">
        <v>221479.44</v>
      </c>
      <c r="AK11032" s="207" t="s">
        <v>25050</v>
      </c>
      <c r="AL11032" s="208">
        <v>1675.53</v>
      </c>
      <c r="AM11032" s="93"/>
      <c r="AN11032" s="93"/>
      <c r="AO11032" s="93"/>
    </row>
    <row r="11033" spans="28:41" x14ac:dyDescent="0.55000000000000004">
      <c r="AB11033" s="276" t="s">
        <v>48388</v>
      </c>
      <c r="AC11033" s="277">
        <v>51103.86</v>
      </c>
      <c r="AE11033" s="246" t="s">
        <v>63766</v>
      </c>
      <c r="AF11033" s="247">
        <v>2193.0500000000002</v>
      </c>
      <c r="AH11033" s="226" t="s">
        <v>25442</v>
      </c>
      <c r="AI11033" s="227">
        <v>117016.89</v>
      </c>
      <c r="AK11033" s="207" t="s">
        <v>25051</v>
      </c>
      <c r="AL11033" s="208">
        <v>9765</v>
      </c>
      <c r="AM11033" s="93"/>
      <c r="AN11033" s="93"/>
      <c r="AO11033" s="93"/>
    </row>
    <row r="11034" spans="28:41" x14ac:dyDescent="0.55000000000000004">
      <c r="AB11034" s="276" t="s">
        <v>48389</v>
      </c>
      <c r="AC11034" s="277">
        <v>3882.77</v>
      </c>
      <c r="AE11034" s="246" t="s">
        <v>63767</v>
      </c>
      <c r="AF11034" s="247">
        <v>167.77</v>
      </c>
      <c r="AH11034" s="226" t="s">
        <v>35422</v>
      </c>
      <c r="AI11034" s="227">
        <v>138030.15</v>
      </c>
      <c r="AK11034" s="207" t="s">
        <v>25052</v>
      </c>
      <c r="AL11034" s="208">
        <v>6900</v>
      </c>
      <c r="AM11034" s="93"/>
      <c r="AN11034" s="93"/>
      <c r="AO11034" s="93"/>
    </row>
    <row r="11035" spans="28:41" x14ac:dyDescent="0.55000000000000004">
      <c r="AB11035" s="276" t="s">
        <v>48390</v>
      </c>
      <c r="AC11035" s="277">
        <v>5632.66</v>
      </c>
      <c r="AE11035" s="246" t="s">
        <v>63768</v>
      </c>
      <c r="AF11035" s="247">
        <v>537.29999999999995</v>
      </c>
      <c r="AH11035" s="226" t="s">
        <v>35423</v>
      </c>
      <c r="AI11035" s="227">
        <v>18538.36</v>
      </c>
      <c r="AK11035" s="207" t="s">
        <v>25053</v>
      </c>
      <c r="AL11035" s="208">
        <v>21902.07</v>
      </c>
      <c r="AM11035" s="93"/>
      <c r="AN11035" s="93"/>
      <c r="AO11035" s="93"/>
    </row>
    <row r="11036" spans="28:41" x14ac:dyDescent="0.55000000000000004">
      <c r="AB11036" s="276" t="s">
        <v>48391</v>
      </c>
      <c r="AC11036" s="277">
        <v>471.83</v>
      </c>
      <c r="AE11036" s="246" t="s">
        <v>56446</v>
      </c>
      <c r="AF11036" s="247">
        <v>3621.71</v>
      </c>
      <c r="AH11036" s="226" t="s">
        <v>35424</v>
      </c>
      <c r="AI11036" s="227">
        <v>318945.21000000002</v>
      </c>
      <c r="AK11036" s="207" t="s">
        <v>25054</v>
      </c>
      <c r="AL11036" s="208">
        <v>2850</v>
      </c>
      <c r="AM11036" s="93"/>
      <c r="AN11036" s="93"/>
      <c r="AO11036" s="93"/>
    </row>
    <row r="11037" spans="28:41" x14ac:dyDescent="0.55000000000000004">
      <c r="AB11037" s="276" t="s">
        <v>48392</v>
      </c>
      <c r="AC11037" s="277">
        <v>3677.85</v>
      </c>
      <c r="AE11037" s="246" t="s">
        <v>60678</v>
      </c>
      <c r="AF11037" s="247">
        <v>192</v>
      </c>
      <c r="AH11037" s="226" t="s">
        <v>48178</v>
      </c>
      <c r="AI11037" s="227">
        <v>263.25</v>
      </c>
      <c r="AK11037" s="207" t="s">
        <v>25055</v>
      </c>
      <c r="AL11037" s="208">
        <v>2421.4</v>
      </c>
      <c r="AM11037" s="93"/>
      <c r="AN11037" s="93"/>
      <c r="AO11037" s="93"/>
    </row>
    <row r="11038" spans="28:41" x14ac:dyDescent="0.55000000000000004">
      <c r="AB11038" s="276" t="s">
        <v>48393</v>
      </c>
      <c r="AC11038" s="277">
        <v>105797.86</v>
      </c>
      <c r="AE11038" s="246" t="s">
        <v>57725</v>
      </c>
      <c r="AF11038" s="247">
        <v>952.5</v>
      </c>
      <c r="AH11038" s="226" t="s">
        <v>49090</v>
      </c>
      <c r="AI11038" s="227">
        <v>50</v>
      </c>
      <c r="AK11038" s="207" t="s">
        <v>25056</v>
      </c>
      <c r="AL11038" s="208">
        <v>9765</v>
      </c>
      <c r="AM11038" s="93"/>
      <c r="AN11038" s="93"/>
      <c r="AO11038" s="93"/>
    </row>
    <row r="11039" spans="28:41" x14ac:dyDescent="0.55000000000000004">
      <c r="AB11039" s="276" t="s">
        <v>49293</v>
      </c>
      <c r="AC11039" s="277">
        <v>1274.58</v>
      </c>
      <c r="AE11039" s="246" t="s">
        <v>60679</v>
      </c>
      <c r="AF11039" s="247">
        <v>395.64</v>
      </c>
      <c r="AH11039" s="226" t="s">
        <v>35425</v>
      </c>
      <c r="AI11039" s="227">
        <v>483.29</v>
      </c>
      <c r="AK11039" s="207" t="s">
        <v>25057</v>
      </c>
      <c r="AL11039" s="208">
        <v>208.38</v>
      </c>
      <c r="AM11039" s="93"/>
      <c r="AN11039" s="93"/>
      <c r="AO11039" s="93"/>
    </row>
    <row r="11040" spans="28:41" x14ac:dyDescent="0.55000000000000004">
      <c r="AB11040" s="276" t="s">
        <v>56738</v>
      </c>
      <c r="AC11040" s="277">
        <v>6760.48</v>
      </c>
      <c r="AE11040" s="246" t="s">
        <v>61221</v>
      </c>
      <c r="AF11040" s="247">
        <v>1554.57</v>
      </c>
      <c r="AH11040" s="226" t="s">
        <v>40547</v>
      </c>
      <c r="AI11040" s="227">
        <v>544.99</v>
      </c>
      <c r="AK11040" s="207" t="s">
        <v>25058</v>
      </c>
      <c r="AL11040" s="208">
        <v>3000</v>
      </c>
      <c r="AM11040" s="93"/>
      <c r="AN11040" s="93"/>
      <c r="AO11040" s="93"/>
    </row>
    <row r="11041" spans="28:41" x14ac:dyDescent="0.55000000000000004">
      <c r="AB11041" s="276" t="s">
        <v>48394</v>
      </c>
      <c r="AC11041" s="277">
        <v>3978.92</v>
      </c>
      <c r="AE11041" s="246" t="s">
        <v>59181</v>
      </c>
      <c r="AF11041" s="247">
        <v>84123.37</v>
      </c>
      <c r="AH11041" s="226" t="s">
        <v>36573</v>
      </c>
      <c r="AI11041" s="227">
        <v>328.86</v>
      </c>
      <c r="AK11041" s="207" t="s">
        <v>25059</v>
      </c>
      <c r="AL11041" s="208">
        <v>6500</v>
      </c>
      <c r="AM11041" s="93"/>
      <c r="AN11041" s="93"/>
      <c r="AO11041" s="93"/>
    </row>
    <row r="11042" spans="28:41" x14ac:dyDescent="0.55000000000000004">
      <c r="AB11042" s="276" t="s">
        <v>56739</v>
      </c>
      <c r="AC11042" s="277">
        <v>611.28</v>
      </c>
      <c r="AE11042" s="246" t="s">
        <v>59182</v>
      </c>
      <c r="AF11042" s="247">
        <v>21576.16</v>
      </c>
      <c r="AH11042" s="226" t="s">
        <v>25443</v>
      </c>
      <c r="AI11042" s="227">
        <v>59187.38</v>
      </c>
      <c r="AK11042" s="207" t="s">
        <v>25060</v>
      </c>
      <c r="AL11042" s="208">
        <v>715.1</v>
      </c>
      <c r="AM11042" s="93"/>
      <c r="AN11042" s="93"/>
      <c r="AO11042" s="93"/>
    </row>
    <row r="11043" spans="28:41" x14ac:dyDescent="0.55000000000000004">
      <c r="AB11043" s="276" t="s">
        <v>47401</v>
      </c>
      <c r="AC11043" s="277">
        <v>49890.43</v>
      </c>
      <c r="AE11043" s="246" t="s">
        <v>62482</v>
      </c>
      <c r="AF11043" s="247">
        <v>202299.47</v>
      </c>
      <c r="AH11043" s="226" t="s">
        <v>53313</v>
      </c>
      <c r="AI11043" s="227">
        <v>162278.94</v>
      </c>
      <c r="AK11043" s="207" t="s">
        <v>25061</v>
      </c>
      <c r="AL11043" s="208">
        <v>195</v>
      </c>
      <c r="AM11043" s="93"/>
      <c r="AN11043" s="93"/>
      <c r="AO11043" s="93"/>
    </row>
    <row r="11044" spans="28:41" x14ac:dyDescent="0.55000000000000004">
      <c r="AB11044" s="276" t="s">
        <v>47402</v>
      </c>
      <c r="AC11044" s="277">
        <v>3850</v>
      </c>
      <c r="AE11044" s="246" t="s">
        <v>63322</v>
      </c>
      <c r="AF11044" s="247">
        <v>21014</v>
      </c>
      <c r="AH11044" s="226" t="s">
        <v>35426</v>
      </c>
      <c r="AI11044" s="227">
        <v>45005.56</v>
      </c>
      <c r="AK11044" s="207" t="s">
        <v>25062</v>
      </c>
      <c r="AL11044" s="208">
        <v>458.35</v>
      </c>
      <c r="AM11044" s="93"/>
      <c r="AN11044" s="93"/>
      <c r="AO11044" s="93"/>
    </row>
    <row r="11045" spans="28:41" x14ac:dyDescent="0.55000000000000004">
      <c r="AB11045" s="276" t="s">
        <v>47403</v>
      </c>
      <c r="AC11045" s="277">
        <v>48186.18</v>
      </c>
      <c r="AE11045" s="246" t="s">
        <v>63323</v>
      </c>
      <c r="AF11045" s="247">
        <v>1607.57</v>
      </c>
      <c r="AH11045" s="226" t="s">
        <v>40548</v>
      </c>
      <c r="AI11045" s="227">
        <v>166934.99</v>
      </c>
      <c r="AK11045" s="207" t="s">
        <v>25063</v>
      </c>
      <c r="AL11045" s="208">
        <v>618.27</v>
      </c>
      <c r="AM11045" s="93"/>
      <c r="AN11045" s="93"/>
      <c r="AO11045" s="93"/>
    </row>
    <row r="11046" spans="28:41" x14ac:dyDescent="0.55000000000000004">
      <c r="AB11046" s="276" t="s">
        <v>47404</v>
      </c>
      <c r="AC11046" s="277">
        <v>45454.239999999998</v>
      </c>
      <c r="AE11046" s="246" t="s">
        <v>63324</v>
      </c>
      <c r="AF11046" s="247">
        <v>5148.43</v>
      </c>
      <c r="AH11046" s="226" t="s">
        <v>35427</v>
      </c>
      <c r="AI11046" s="227">
        <v>90756.54</v>
      </c>
      <c r="AK11046" s="207" t="s">
        <v>25064</v>
      </c>
      <c r="AL11046" s="208">
        <v>149.34</v>
      </c>
      <c r="AM11046" s="93"/>
      <c r="AN11046" s="93"/>
      <c r="AO11046" s="93"/>
    </row>
    <row r="11047" spans="28:41" x14ac:dyDescent="0.55000000000000004">
      <c r="AB11047" s="276" t="s">
        <v>47405</v>
      </c>
      <c r="AC11047" s="277">
        <v>13331.6</v>
      </c>
      <c r="AE11047" s="246" t="s">
        <v>64756</v>
      </c>
      <c r="AF11047" s="247">
        <v>8000</v>
      </c>
      <c r="AH11047" s="226" t="s">
        <v>25444</v>
      </c>
      <c r="AI11047" s="227">
        <v>264.82</v>
      </c>
      <c r="AK11047" s="207" t="s">
        <v>25065</v>
      </c>
      <c r="AL11047" s="208">
        <v>243</v>
      </c>
      <c r="AM11047" s="93"/>
      <c r="AN11047" s="93"/>
      <c r="AO11047" s="93"/>
    </row>
    <row r="11048" spans="28:41" x14ac:dyDescent="0.55000000000000004">
      <c r="AB11048" s="276" t="s">
        <v>47406</v>
      </c>
      <c r="AC11048" s="277">
        <v>851.19</v>
      </c>
      <c r="AE11048" s="246" t="s">
        <v>63769</v>
      </c>
      <c r="AF11048" s="247">
        <v>612</v>
      </c>
      <c r="AH11048" s="226" t="s">
        <v>50282</v>
      </c>
      <c r="AI11048" s="227">
        <v>10961</v>
      </c>
      <c r="AK11048" s="207" t="s">
        <v>25066</v>
      </c>
      <c r="AL11048" s="208">
        <v>5156.3100000000004</v>
      </c>
      <c r="AM11048" s="93"/>
      <c r="AN11048" s="93"/>
      <c r="AO11048" s="93"/>
    </row>
    <row r="11049" spans="28:41" x14ac:dyDescent="0.55000000000000004">
      <c r="AB11049" s="276" t="s">
        <v>47407</v>
      </c>
      <c r="AC11049" s="277">
        <v>12109.52</v>
      </c>
      <c r="AE11049" s="246" t="s">
        <v>63770</v>
      </c>
      <c r="AF11049" s="247">
        <v>1960</v>
      </c>
      <c r="AH11049" s="226" t="s">
        <v>53314</v>
      </c>
      <c r="AI11049" s="227">
        <v>28100</v>
      </c>
      <c r="AK11049" s="207" t="s">
        <v>25067</v>
      </c>
      <c r="AL11049" s="208">
        <v>8146.69</v>
      </c>
      <c r="AM11049" s="93"/>
      <c r="AN11049" s="93"/>
      <c r="AO11049" s="93"/>
    </row>
    <row r="11050" spans="28:41" x14ac:dyDescent="0.55000000000000004">
      <c r="AB11050" s="276" t="s">
        <v>47408</v>
      </c>
      <c r="AC11050" s="277">
        <v>1392.57</v>
      </c>
      <c r="AE11050" s="246" t="s">
        <v>64757</v>
      </c>
      <c r="AF11050" s="247">
        <v>1902.96</v>
      </c>
      <c r="AH11050" s="226" t="s">
        <v>53315</v>
      </c>
      <c r="AI11050" s="227">
        <v>2149.67</v>
      </c>
      <c r="AK11050" s="207" t="s">
        <v>25068</v>
      </c>
      <c r="AL11050" s="208">
        <v>405.74</v>
      </c>
      <c r="AM11050" s="93"/>
      <c r="AN11050" s="93"/>
      <c r="AO11050" s="93"/>
    </row>
    <row r="11051" spans="28:41" x14ac:dyDescent="0.55000000000000004">
      <c r="AB11051" s="276" t="s">
        <v>47409</v>
      </c>
      <c r="AC11051" s="277">
        <v>17488.509999999998</v>
      </c>
      <c r="AE11051" s="246" t="s">
        <v>57726</v>
      </c>
      <c r="AF11051" s="247">
        <v>63070.74</v>
      </c>
      <c r="AH11051" s="226" t="s">
        <v>50283</v>
      </c>
      <c r="AI11051" s="227">
        <v>3012.76</v>
      </c>
      <c r="AK11051" s="207" t="s">
        <v>25069</v>
      </c>
      <c r="AL11051" s="208">
        <v>9868.26</v>
      </c>
      <c r="AM11051" s="93"/>
      <c r="AN11051" s="93"/>
      <c r="AO11051" s="93"/>
    </row>
    <row r="11052" spans="28:41" x14ac:dyDescent="0.55000000000000004">
      <c r="AB11052" s="276" t="s">
        <v>47410</v>
      </c>
      <c r="AC11052" s="277">
        <v>20307.21</v>
      </c>
      <c r="AE11052" s="246" t="s">
        <v>57727</v>
      </c>
      <c r="AF11052" s="247">
        <v>4645.25</v>
      </c>
      <c r="AH11052" s="226" t="s">
        <v>50284</v>
      </c>
      <c r="AI11052" s="227">
        <v>247.86</v>
      </c>
      <c r="AK11052" s="207" t="s">
        <v>25070</v>
      </c>
      <c r="AL11052" s="208">
        <v>750</v>
      </c>
      <c r="AM11052" s="93"/>
      <c r="AN11052" s="93"/>
      <c r="AO11052" s="93"/>
    </row>
    <row r="11053" spans="28:41" x14ac:dyDescent="0.55000000000000004">
      <c r="AB11053" s="276" t="s">
        <v>47411</v>
      </c>
      <c r="AC11053" s="277">
        <v>1475.67</v>
      </c>
      <c r="AE11053" s="246" t="s">
        <v>57728</v>
      </c>
      <c r="AF11053" s="247">
        <v>13065.28</v>
      </c>
      <c r="AH11053" s="226" t="s">
        <v>50285</v>
      </c>
      <c r="AI11053" s="227">
        <v>780.84</v>
      </c>
      <c r="AK11053" s="207" t="s">
        <v>25071</v>
      </c>
      <c r="AL11053" s="208">
        <v>1422</v>
      </c>
      <c r="AM11053" s="93"/>
      <c r="AN11053" s="93"/>
      <c r="AO11053" s="93"/>
    </row>
    <row r="11054" spans="28:41" x14ac:dyDescent="0.55000000000000004">
      <c r="AB11054" s="276" t="s">
        <v>47413</v>
      </c>
      <c r="AC11054" s="277">
        <v>10775.95</v>
      </c>
      <c r="AE11054" s="246" t="s">
        <v>64758</v>
      </c>
      <c r="AF11054" s="247">
        <v>14285.5</v>
      </c>
      <c r="AH11054" s="226" t="s">
        <v>49091</v>
      </c>
      <c r="AI11054" s="227">
        <v>13083.25</v>
      </c>
      <c r="AK11054" s="207" t="s">
        <v>25072</v>
      </c>
      <c r="AL11054" s="208">
        <v>33035.01</v>
      </c>
      <c r="AM11054" s="93"/>
      <c r="AN11054" s="93"/>
      <c r="AO11054" s="93"/>
    </row>
    <row r="11055" spans="28:41" x14ac:dyDescent="0.55000000000000004">
      <c r="AB11055" s="276" t="s">
        <v>50576</v>
      </c>
      <c r="AC11055" s="277">
        <v>3820.7</v>
      </c>
      <c r="AE11055" s="246" t="s">
        <v>58316</v>
      </c>
      <c r="AF11055" s="247">
        <v>24882</v>
      </c>
      <c r="AH11055" s="226" t="s">
        <v>53316</v>
      </c>
      <c r="AI11055" s="227">
        <v>700</v>
      </c>
      <c r="AK11055" s="207" t="s">
        <v>25073</v>
      </c>
      <c r="AL11055" s="208">
        <v>4808</v>
      </c>
      <c r="AM11055" s="93"/>
      <c r="AN11055" s="93"/>
      <c r="AO11055" s="93"/>
    </row>
    <row r="11056" spans="28:41" x14ac:dyDescent="0.55000000000000004">
      <c r="AB11056" s="276" t="s">
        <v>47414</v>
      </c>
      <c r="AC11056" s="277">
        <v>313.81</v>
      </c>
      <c r="AE11056" s="246" t="s">
        <v>57729</v>
      </c>
      <c r="AF11056" s="247">
        <v>17472.03</v>
      </c>
      <c r="AH11056" s="226" t="s">
        <v>53317</v>
      </c>
      <c r="AI11056" s="227">
        <v>2160</v>
      </c>
      <c r="AK11056" s="207" t="s">
        <v>25074</v>
      </c>
      <c r="AL11056" s="208">
        <v>898</v>
      </c>
      <c r="AM11056" s="93"/>
      <c r="AN11056" s="93"/>
      <c r="AO11056" s="93"/>
    </row>
    <row r="11057" spans="28:41" x14ac:dyDescent="0.55000000000000004">
      <c r="AB11057" s="276" t="s">
        <v>56740</v>
      </c>
      <c r="AC11057" s="277">
        <v>2127.46</v>
      </c>
      <c r="AE11057" s="246" t="s">
        <v>57730</v>
      </c>
      <c r="AF11057" s="247">
        <v>16713.400000000001</v>
      </c>
      <c r="AH11057" s="226" t="s">
        <v>53318</v>
      </c>
      <c r="AI11057" s="227">
        <v>218.8</v>
      </c>
      <c r="AK11057" s="207" t="s">
        <v>25075</v>
      </c>
      <c r="AL11057" s="208">
        <v>3000</v>
      </c>
      <c r="AM11057" s="93"/>
      <c r="AN11057" s="93"/>
      <c r="AO11057" s="93"/>
    </row>
    <row r="11058" spans="28:41" x14ac:dyDescent="0.55000000000000004">
      <c r="AB11058" s="276" t="s">
        <v>54162</v>
      </c>
      <c r="AC11058" s="277">
        <v>1000</v>
      </c>
      <c r="AE11058" s="246" t="s">
        <v>59773</v>
      </c>
      <c r="AF11058" s="247">
        <v>15900</v>
      </c>
      <c r="AH11058" s="226" t="s">
        <v>53319</v>
      </c>
      <c r="AI11058" s="227">
        <v>689.26</v>
      </c>
      <c r="AK11058" s="207" t="s">
        <v>25076</v>
      </c>
      <c r="AL11058" s="208">
        <v>33035.01</v>
      </c>
      <c r="AM11058" s="93"/>
      <c r="AN11058" s="93"/>
      <c r="AO11058" s="93"/>
    </row>
    <row r="11059" spans="28:41" x14ac:dyDescent="0.55000000000000004">
      <c r="AB11059" s="276" t="s">
        <v>62859</v>
      </c>
      <c r="AC11059" s="277">
        <v>4356.6000000000004</v>
      </c>
      <c r="AE11059" s="246" t="s">
        <v>58317</v>
      </c>
      <c r="AF11059" s="247">
        <v>28920</v>
      </c>
      <c r="AH11059" s="226" t="s">
        <v>53320</v>
      </c>
      <c r="AI11059" s="227">
        <v>567</v>
      </c>
      <c r="AK11059" s="207" t="s">
        <v>25077</v>
      </c>
      <c r="AL11059" s="208">
        <v>6500</v>
      </c>
      <c r="AM11059" s="93"/>
      <c r="AN11059" s="93"/>
      <c r="AO11059" s="93"/>
    </row>
    <row r="11060" spans="28:41" x14ac:dyDescent="0.55000000000000004">
      <c r="AB11060" s="276" t="s">
        <v>61649</v>
      </c>
      <c r="AC11060" s="277">
        <v>4680</v>
      </c>
      <c r="AE11060" s="246" t="s">
        <v>58882</v>
      </c>
      <c r="AF11060" s="247">
        <v>15215.42</v>
      </c>
      <c r="AH11060" s="226" t="s">
        <v>53321</v>
      </c>
      <c r="AI11060" s="227">
        <v>122.2</v>
      </c>
      <c r="AK11060" s="207" t="s">
        <v>25078</v>
      </c>
      <c r="AL11060" s="208">
        <v>715.1</v>
      </c>
      <c r="AM11060" s="93"/>
      <c r="AN11060" s="93"/>
      <c r="AO11060" s="93"/>
    </row>
    <row r="11061" spans="28:41" x14ac:dyDescent="0.55000000000000004">
      <c r="AB11061" s="276" t="s">
        <v>54163</v>
      </c>
      <c r="AC11061" s="277">
        <v>6119.41</v>
      </c>
      <c r="AE11061" s="246" t="s">
        <v>25775</v>
      </c>
      <c r="AF11061" s="247">
        <v>179.83</v>
      </c>
      <c r="AH11061" s="226" t="s">
        <v>33969</v>
      </c>
      <c r="AI11061" s="227">
        <v>53511.79</v>
      </c>
      <c r="AK11061" s="207" t="s">
        <v>25079</v>
      </c>
      <c r="AL11061" s="208">
        <v>195</v>
      </c>
      <c r="AM11061" s="93"/>
      <c r="AN11061" s="93"/>
      <c r="AO11061" s="93"/>
    </row>
    <row r="11062" spans="28:41" x14ac:dyDescent="0.55000000000000004">
      <c r="AB11062" s="276" t="s">
        <v>54164</v>
      </c>
      <c r="AC11062" s="277">
        <v>55960</v>
      </c>
      <c r="AE11062" s="246" t="s">
        <v>49096</v>
      </c>
      <c r="AF11062" s="247">
        <v>3601.48</v>
      </c>
      <c r="AH11062" s="226" t="s">
        <v>47155</v>
      </c>
      <c r="AI11062" s="227">
        <v>983.49</v>
      </c>
      <c r="AK11062" s="207" t="s">
        <v>25080</v>
      </c>
      <c r="AL11062" s="208">
        <v>458.35</v>
      </c>
      <c r="AM11062" s="93"/>
      <c r="AN11062" s="93"/>
      <c r="AO11062" s="93"/>
    </row>
    <row r="11063" spans="28:41" x14ac:dyDescent="0.55000000000000004">
      <c r="AB11063" s="276" t="s">
        <v>54165</v>
      </c>
      <c r="AC11063" s="277">
        <v>5512.26</v>
      </c>
      <c r="AE11063" s="246" t="s">
        <v>33988</v>
      </c>
      <c r="AF11063" s="247">
        <v>558.17999999999995</v>
      </c>
      <c r="AH11063" s="226" t="s">
        <v>35428</v>
      </c>
      <c r="AI11063" s="227">
        <v>91590</v>
      </c>
      <c r="AK11063" s="207" t="s">
        <v>25081</v>
      </c>
      <c r="AL11063" s="208">
        <v>2283.27</v>
      </c>
      <c r="AM11063" s="93"/>
      <c r="AN11063" s="93"/>
      <c r="AO11063" s="93"/>
    </row>
    <row r="11064" spans="28:41" x14ac:dyDescent="0.55000000000000004">
      <c r="AB11064" s="276" t="s">
        <v>54166</v>
      </c>
      <c r="AC11064" s="277">
        <v>13841.43</v>
      </c>
      <c r="AE11064" s="246" t="s">
        <v>35471</v>
      </c>
      <c r="AF11064" s="247">
        <v>669.8</v>
      </c>
      <c r="AH11064" s="226" t="s">
        <v>42813</v>
      </c>
      <c r="AI11064" s="227">
        <v>65232.49</v>
      </c>
      <c r="AK11064" s="207" t="s">
        <v>25082</v>
      </c>
      <c r="AL11064" s="208">
        <v>7210.05</v>
      </c>
      <c r="AM11064" s="93"/>
      <c r="AN11064" s="93"/>
      <c r="AO11064" s="93"/>
    </row>
    <row r="11065" spans="28:41" x14ac:dyDescent="0.55000000000000004">
      <c r="AB11065" s="276" t="s">
        <v>62860</v>
      </c>
      <c r="AC11065" s="277">
        <v>317.74</v>
      </c>
      <c r="AE11065" s="246" t="s">
        <v>55333</v>
      </c>
      <c r="AF11065" s="247">
        <v>39705.74</v>
      </c>
      <c r="AH11065" s="226" t="s">
        <v>53322</v>
      </c>
      <c r="AI11065" s="227">
        <v>1369.74</v>
      </c>
      <c r="AK11065" s="207" t="s">
        <v>25083</v>
      </c>
      <c r="AL11065" s="208">
        <v>149.34</v>
      </c>
      <c r="AM11065" s="93"/>
      <c r="AN11065" s="93"/>
      <c r="AO11065" s="93"/>
    </row>
    <row r="11066" spans="28:41" x14ac:dyDescent="0.55000000000000004">
      <c r="AB11066" s="276" t="s">
        <v>56742</v>
      </c>
      <c r="AC11066" s="277">
        <v>8897.43</v>
      </c>
      <c r="AE11066" s="246" t="s">
        <v>47180</v>
      </c>
      <c r="AF11066" s="247">
        <v>434.77</v>
      </c>
      <c r="AH11066" s="226" t="s">
        <v>42814</v>
      </c>
      <c r="AI11066" s="227">
        <v>179222.74</v>
      </c>
      <c r="AK11066" s="207" t="s">
        <v>25084</v>
      </c>
      <c r="AL11066" s="208">
        <v>22822.95</v>
      </c>
      <c r="AM11066" s="93"/>
      <c r="AN11066" s="93"/>
      <c r="AO11066" s="93"/>
    </row>
    <row r="11067" spans="28:41" x14ac:dyDescent="0.55000000000000004">
      <c r="AB11067" s="276" t="s">
        <v>59945</v>
      </c>
      <c r="AC11067" s="277">
        <v>22166.91</v>
      </c>
      <c r="AE11067" s="246" t="s">
        <v>63771</v>
      </c>
      <c r="AF11067" s="247">
        <v>4400</v>
      </c>
      <c r="AH11067" s="226" t="s">
        <v>35429</v>
      </c>
      <c r="AI11067" s="227">
        <v>11061.6</v>
      </c>
      <c r="AK11067" s="207" t="s">
        <v>25085</v>
      </c>
      <c r="AL11067" s="208">
        <v>1000</v>
      </c>
      <c r="AM11067" s="93"/>
      <c r="AN11067" s="93"/>
      <c r="AO11067" s="93"/>
    </row>
    <row r="11068" spans="28:41" x14ac:dyDescent="0.55000000000000004">
      <c r="AB11068" s="276" t="s">
        <v>49294</v>
      </c>
      <c r="AC11068" s="277">
        <v>1374.43</v>
      </c>
      <c r="AE11068" s="246" t="s">
        <v>63772</v>
      </c>
      <c r="AF11068" s="247">
        <v>327.33</v>
      </c>
      <c r="AH11068" s="226" t="s">
        <v>48179</v>
      </c>
      <c r="AI11068" s="227">
        <v>12093.33</v>
      </c>
      <c r="AK11068" s="207" t="s">
        <v>25086</v>
      </c>
      <c r="AL11068" s="208">
        <v>76.53</v>
      </c>
      <c r="AM11068" s="93"/>
      <c r="AN11068" s="93"/>
      <c r="AO11068" s="93"/>
    </row>
    <row r="11069" spans="28:41" x14ac:dyDescent="0.55000000000000004">
      <c r="AB11069" s="276" t="s">
        <v>49295</v>
      </c>
      <c r="AC11069" s="277">
        <v>10667.97</v>
      </c>
      <c r="AE11069" s="246" t="s">
        <v>63773</v>
      </c>
      <c r="AF11069" s="247">
        <v>8125</v>
      </c>
      <c r="AH11069" s="226" t="s">
        <v>50286</v>
      </c>
      <c r="AI11069" s="227">
        <v>16647.5</v>
      </c>
      <c r="AK11069" s="207" t="s">
        <v>25087</v>
      </c>
      <c r="AL11069" s="208">
        <v>3575</v>
      </c>
      <c r="AM11069" s="93"/>
      <c r="AN11069" s="93"/>
      <c r="AO11069" s="93"/>
    </row>
    <row r="11070" spans="28:41" x14ac:dyDescent="0.55000000000000004">
      <c r="AB11070" s="276" t="s">
        <v>49296</v>
      </c>
      <c r="AC11070" s="277">
        <v>776.17</v>
      </c>
      <c r="AE11070" s="246" t="s">
        <v>63774</v>
      </c>
      <c r="AF11070" s="247">
        <v>607.01</v>
      </c>
      <c r="AH11070" s="226" t="s">
        <v>33970</v>
      </c>
      <c r="AI11070" s="227">
        <v>32796.06</v>
      </c>
      <c r="AK11070" s="207" t="s">
        <v>25088</v>
      </c>
      <c r="AL11070" s="208">
        <v>9709.7199999999993</v>
      </c>
      <c r="AM11070" s="93"/>
      <c r="AN11070" s="93"/>
      <c r="AO11070" s="93"/>
    </row>
    <row r="11071" spans="28:41" x14ac:dyDescent="0.55000000000000004">
      <c r="AB11071" s="276" t="s">
        <v>49297</v>
      </c>
      <c r="AC11071" s="277">
        <v>481.71</v>
      </c>
      <c r="AE11071" s="246" t="s">
        <v>63325</v>
      </c>
      <c r="AF11071" s="247">
        <v>1196.46</v>
      </c>
      <c r="AH11071" s="226" t="s">
        <v>33971</v>
      </c>
      <c r="AI11071" s="227">
        <v>42490.47</v>
      </c>
      <c r="AK11071" s="207" t="s">
        <v>25089</v>
      </c>
      <c r="AL11071" s="208">
        <v>1049.75</v>
      </c>
      <c r="AM11071" s="93"/>
      <c r="AN11071" s="93"/>
      <c r="AO11071" s="93"/>
    </row>
    <row r="11072" spans="28:41" x14ac:dyDescent="0.55000000000000004">
      <c r="AB11072" s="276" t="s">
        <v>49298</v>
      </c>
      <c r="AC11072" s="277">
        <v>2367.75</v>
      </c>
      <c r="AE11072" s="246" t="s">
        <v>63775</v>
      </c>
      <c r="AF11072" s="247">
        <v>4214.3999999999996</v>
      </c>
      <c r="AH11072" s="226" t="s">
        <v>35430</v>
      </c>
      <c r="AI11072" s="227">
        <v>11950</v>
      </c>
      <c r="AK11072" s="207" t="s">
        <v>25090</v>
      </c>
      <c r="AL11072" s="208">
        <v>425</v>
      </c>
      <c r="AM11072" s="93"/>
      <c r="AN11072" s="93"/>
      <c r="AO11072" s="93"/>
    </row>
    <row r="11073" spans="28:41" x14ac:dyDescent="0.55000000000000004">
      <c r="AB11073" s="276" t="s">
        <v>49299</v>
      </c>
      <c r="AC11073" s="277">
        <v>84.54</v>
      </c>
      <c r="AE11073" s="246" t="s">
        <v>63776</v>
      </c>
      <c r="AF11073" s="247">
        <v>643.05999999999995</v>
      </c>
      <c r="AH11073" s="226" t="s">
        <v>35431</v>
      </c>
      <c r="AI11073" s="227">
        <v>541585.86</v>
      </c>
      <c r="AK11073" s="207" t="s">
        <v>25091</v>
      </c>
      <c r="AL11073" s="208">
        <v>10061</v>
      </c>
      <c r="AM11073" s="93"/>
      <c r="AN11073" s="93"/>
      <c r="AO11073" s="93"/>
    </row>
    <row r="11074" spans="28:41" x14ac:dyDescent="0.55000000000000004">
      <c r="AB11074" s="276" t="s">
        <v>50577</v>
      </c>
      <c r="AC11074" s="277">
        <v>205.15</v>
      </c>
      <c r="AE11074" s="246" t="s">
        <v>62190</v>
      </c>
      <c r="AF11074" s="247">
        <v>5665.09</v>
      </c>
      <c r="AH11074" s="226" t="s">
        <v>53323</v>
      </c>
      <c r="AI11074" s="227">
        <v>3336.9</v>
      </c>
      <c r="AK11074" s="207" t="s">
        <v>25092</v>
      </c>
      <c r="AL11074" s="208">
        <v>750</v>
      </c>
      <c r="AM11074" s="93"/>
      <c r="AN11074" s="93"/>
      <c r="AO11074" s="93"/>
    </row>
    <row r="11075" spans="28:41" x14ac:dyDescent="0.55000000000000004">
      <c r="AB11075" s="276" t="s">
        <v>49300</v>
      </c>
      <c r="AC11075" s="277">
        <v>357.51</v>
      </c>
      <c r="AE11075" s="246" t="s">
        <v>62191</v>
      </c>
      <c r="AF11075" s="247">
        <v>472.56</v>
      </c>
      <c r="AH11075" s="226" t="s">
        <v>48180</v>
      </c>
      <c r="AI11075" s="227">
        <v>7369.44</v>
      </c>
      <c r="AK11075" s="207" t="s">
        <v>25093</v>
      </c>
      <c r="AL11075" s="208">
        <v>6113</v>
      </c>
      <c r="AM11075" s="93"/>
      <c r="AN11075" s="93"/>
      <c r="AO11075" s="93"/>
    </row>
    <row r="11076" spans="28:41" x14ac:dyDescent="0.55000000000000004">
      <c r="AB11076" s="276" t="s">
        <v>49301</v>
      </c>
      <c r="AC11076" s="277">
        <v>626.85</v>
      </c>
      <c r="AE11076" s="246" t="s">
        <v>57731</v>
      </c>
      <c r="AF11076" s="247">
        <v>1399</v>
      </c>
      <c r="AH11076" s="226" t="s">
        <v>53324</v>
      </c>
      <c r="AI11076" s="227">
        <v>27459.43</v>
      </c>
      <c r="AK11076" s="207" t="s">
        <v>25094</v>
      </c>
      <c r="AL11076" s="208">
        <v>2073</v>
      </c>
      <c r="AM11076" s="93"/>
      <c r="AN11076" s="93"/>
      <c r="AO11076" s="93"/>
    </row>
    <row r="11077" spans="28:41" x14ac:dyDescent="0.55000000000000004">
      <c r="AB11077" s="276" t="s">
        <v>49302</v>
      </c>
      <c r="AC11077" s="277">
        <v>1647.34</v>
      </c>
      <c r="AE11077" s="246" t="s">
        <v>63326</v>
      </c>
      <c r="AF11077" s="247">
        <v>770.11</v>
      </c>
      <c r="AH11077" s="226" t="s">
        <v>48181</v>
      </c>
      <c r="AI11077" s="227">
        <v>18929.75</v>
      </c>
      <c r="AK11077" s="207" t="s">
        <v>25095</v>
      </c>
      <c r="AL11077" s="208">
        <v>16385</v>
      </c>
      <c r="AM11077" s="93"/>
      <c r="AN11077" s="93"/>
      <c r="AO11077" s="93"/>
    </row>
    <row r="11078" spans="28:41" x14ac:dyDescent="0.55000000000000004">
      <c r="AB11078" s="276" t="s">
        <v>61650</v>
      </c>
      <c r="AC11078" s="277">
        <v>970.76</v>
      </c>
      <c r="AE11078" s="246" t="s">
        <v>55334</v>
      </c>
      <c r="AF11078" s="247">
        <v>16858.259999999998</v>
      </c>
      <c r="AH11078" s="226" t="s">
        <v>48182</v>
      </c>
      <c r="AI11078" s="227">
        <v>1403.88</v>
      </c>
      <c r="AK11078" s="207" t="s">
        <v>25096</v>
      </c>
      <c r="AL11078" s="208">
        <v>1080</v>
      </c>
      <c r="AM11078" s="93"/>
      <c r="AN11078" s="93"/>
      <c r="AO11078" s="93"/>
    </row>
    <row r="11079" spans="28:41" x14ac:dyDescent="0.55000000000000004">
      <c r="AB11079" s="276" t="s">
        <v>61651</v>
      </c>
      <c r="AC11079" s="277">
        <v>8222.27</v>
      </c>
      <c r="AE11079" s="246" t="s">
        <v>63327</v>
      </c>
      <c r="AF11079" s="247">
        <v>139.71</v>
      </c>
      <c r="AH11079" s="226" t="s">
        <v>48183</v>
      </c>
      <c r="AI11079" s="227">
        <v>4274.6099999999997</v>
      </c>
      <c r="AK11079" s="207" t="s">
        <v>25097</v>
      </c>
      <c r="AL11079" s="208">
        <v>82.64</v>
      </c>
      <c r="AM11079" s="93"/>
      <c r="AN11079" s="93"/>
      <c r="AO11079" s="93"/>
    </row>
    <row r="11080" spans="28:41" x14ac:dyDescent="0.55000000000000004">
      <c r="AB11080" s="276" t="s">
        <v>56744</v>
      </c>
      <c r="AC11080" s="277">
        <v>7395.27</v>
      </c>
      <c r="AE11080" s="246" t="s">
        <v>53401</v>
      </c>
      <c r="AF11080" s="247">
        <v>186.9</v>
      </c>
      <c r="AH11080" s="226" t="s">
        <v>48184</v>
      </c>
      <c r="AI11080" s="227">
        <v>3869.63</v>
      </c>
      <c r="AK11080" s="207" t="s">
        <v>25098</v>
      </c>
      <c r="AL11080" s="208">
        <v>2830</v>
      </c>
      <c r="AM11080" s="93"/>
      <c r="AN11080" s="93"/>
      <c r="AO11080" s="93"/>
    </row>
    <row r="11081" spans="28:41" x14ac:dyDescent="0.55000000000000004">
      <c r="AB11081" s="276" t="s">
        <v>56745</v>
      </c>
      <c r="AC11081" s="277">
        <v>791.16</v>
      </c>
      <c r="AE11081" s="246" t="s">
        <v>59774</v>
      </c>
      <c r="AF11081" s="247">
        <v>18076.900000000001</v>
      </c>
      <c r="AH11081" s="226" t="s">
        <v>45411</v>
      </c>
      <c r="AI11081" s="227">
        <v>492027.26</v>
      </c>
      <c r="AK11081" s="207" t="s">
        <v>25099</v>
      </c>
      <c r="AL11081" s="208">
        <v>159.16999999999999</v>
      </c>
      <c r="AM11081" s="93"/>
      <c r="AN11081" s="93"/>
      <c r="AO11081" s="93"/>
    </row>
    <row r="11082" spans="28:41" x14ac:dyDescent="0.55000000000000004">
      <c r="AB11082" s="276" t="s">
        <v>61652</v>
      </c>
      <c r="AC11082" s="277">
        <v>395.85</v>
      </c>
      <c r="AE11082" s="246" t="s">
        <v>59775</v>
      </c>
      <c r="AF11082" s="247">
        <v>1312.46</v>
      </c>
      <c r="AH11082" s="226" t="s">
        <v>45412</v>
      </c>
      <c r="AI11082" s="227">
        <v>37640.239999999998</v>
      </c>
      <c r="AK11082" s="207" t="s">
        <v>25100</v>
      </c>
      <c r="AL11082" s="208">
        <v>24571</v>
      </c>
      <c r="AM11082" s="93"/>
      <c r="AN11082" s="93"/>
      <c r="AO11082" s="93"/>
    </row>
    <row r="11083" spans="28:41" x14ac:dyDescent="0.55000000000000004">
      <c r="AB11083" s="276" t="s">
        <v>49303</v>
      </c>
      <c r="AC11083" s="277">
        <v>66936</v>
      </c>
      <c r="AE11083" s="246" t="s">
        <v>59776</v>
      </c>
      <c r="AF11083" s="247">
        <v>557.54</v>
      </c>
      <c r="AH11083" s="226" t="s">
        <v>45413</v>
      </c>
      <c r="AI11083" s="227">
        <v>2696956.3</v>
      </c>
      <c r="AK11083" s="207" t="s">
        <v>25101</v>
      </c>
      <c r="AL11083" s="208">
        <v>3575</v>
      </c>
      <c r="AM11083" s="93"/>
      <c r="AN11083" s="93"/>
      <c r="AO11083" s="93"/>
    </row>
    <row r="11084" spans="28:41" x14ac:dyDescent="0.55000000000000004">
      <c r="AB11084" s="276" t="s">
        <v>50578</v>
      </c>
      <c r="AC11084" s="277">
        <v>1400</v>
      </c>
      <c r="AE11084" s="246" t="s">
        <v>59777</v>
      </c>
      <c r="AF11084" s="247">
        <v>1260.78</v>
      </c>
      <c r="AH11084" s="226" t="s">
        <v>45414</v>
      </c>
      <c r="AI11084" s="227">
        <v>205240.48</v>
      </c>
      <c r="AK11084" s="207" t="s">
        <v>25102</v>
      </c>
      <c r="AL11084" s="208">
        <v>10134.719999999999</v>
      </c>
      <c r="AM11084" s="93"/>
      <c r="AN11084" s="93"/>
      <c r="AO11084" s="93"/>
    </row>
    <row r="11085" spans="28:41" x14ac:dyDescent="0.55000000000000004">
      <c r="AB11085" s="276" t="s">
        <v>49305</v>
      </c>
      <c r="AC11085" s="277">
        <v>15226.29</v>
      </c>
      <c r="AE11085" s="246" t="s">
        <v>55335</v>
      </c>
      <c r="AF11085" s="247">
        <v>7753</v>
      </c>
      <c r="AH11085" s="226" t="s">
        <v>25485</v>
      </c>
      <c r="AI11085" s="227">
        <v>18433.63</v>
      </c>
      <c r="AK11085" s="207" t="s">
        <v>25103</v>
      </c>
      <c r="AL11085" s="208">
        <v>1049.75</v>
      </c>
      <c r="AM11085" s="93"/>
      <c r="AN11085" s="93"/>
      <c r="AO11085" s="93"/>
    </row>
    <row r="11086" spans="28:41" x14ac:dyDescent="0.55000000000000004">
      <c r="AB11086" s="276" t="s">
        <v>50579</v>
      </c>
      <c r="AC11086" s="277">
        <v>96331.23</v>
      </c>
      <c r="AE11086" s="246" t="s">
        <v>55336</v>
      </c>
      <c r="AF11086" s="247">
        <v>2423</v>
      </c>
      <c r="AH11086" s="226" t="s">
        <v>47156</v>
      </c>
      <c r="AI11086" s="227">
        <v>-15811.63</v>
      </c>
      <c r="AK11086" s="207" t="s">
        <v>14000</v>
      </c>
      <c r="AL11086" s="208">
        <v>10061</v>
      </c>
      <c r="AM11086" s="93"/>
      <c r="AN11086" s="93"/>
      <c r="AO11086" s="93"/>
    </row>
    <row r="11087" spans="28:41" x14ac:dyDescent="0.55000000000000004">
      <c r="AB11087" s="276" t="s">
        <v>54168</v>
      </c>
      <c r="AC11087" s="277">
        <v>3928.47</v>
      </c>
      <c r="AE11087" s="246" t="s">
        <v>25833</v>
      </c>
      <c r="AF11087" s="247">
        <v>1334</v>
      </c>
      <c r="AH11087" s="226" t="s">
        <v>25489</v>
      </c>
      <c r="AI11087" s="227">
        <v>78917</v>
      </c>
      <c r="AK11087" s="207" t="s">
        <v>25104</v>
      </c>
      <c r="AL11087" s="208">
        <v>26330</v>
      </c>
      <c r="AM11087" s="93"/>
      <c r="AN11087" s="93"/>
      <c r="AO11087" s="93"/>
    </row>
    <row r="11088" spans="28:41" x14ac:dyDescent="0.55000000000000004">
      <c r="AB11088" s="276" t="s">
        <v>54169</v>
      </c>
      <c r="AC11088" s="277">
        <v>120944.43</v>
      </c>
      <c r="AE11088" s="246" t="s">
        <v>57732</v>
      </c>
      <c r="AF11088" s="247">
        <v>30104.34</v>
      </c>
      <c r="AH11088" s="226" t="s">
        <v>36577</v>
      </c>
      <c r="AI11088" s="227">
        <v>29920</v>
      </c>
      <c r="AK11088" s="207" t="s">
        <v>25105</v>
      </c>
      <c r="AL11088" s="208">
        <v>23.32</v>
      </c>
      <c r="AM11088" s="93"/>
      <c r="AN11088" s="93"/>
      <c r="AO11088" s="93"/>
    </row>
    <row r="11089" spans="28:41" x14ac:dyDescent="0.55000000000000004">
      <c r="AB11089" s="276" t="s">
        <v>54170</v>
      </c>
      <c r="AC11089" s="277">
        <v>2056.06</v>
      </c>
      <c r="AE11089" s="246" t="s">
        <v>56447</v>
      </c>
      <c r="AF11089" s="247">
        <v>7193.22</v>
      </c>
      <c r="AH11089" s="226" t="s">
        <v>53325</v>
      </c>
      <c r="AI11089" s="227">
        <v>4256.38</v>
      </c>
      <c r="AK11089" s="207" t="s">
        <v>25106</v>
      </c>
      <c r="AL11089" s="208">
        <v>18512.04</v>
      </c>
      <c r="AM11089" s="93"/>
      <c r="AN11089" s="93"/>
      <c r="AO11089" s="93"/>
    </row>
    <row r="11090" spans="28:41" x14ac:dyDescent="0.55000000000000004">
      <c r="AB11090" s="276" t="s">
        <v>54171</v>
      </c>
      <c r="AC11090" s="277">
        <v>9710.0499999999993</v>
      </c>
      <c r="AE11090" s="246" t="s">
        <v>36602</v>
      </c>
      <c r="AF11090" s="247">
        <v>11549.04</v>
      </c>
      <c r="AH11090" s="226" t="s">
        <v>53326</v>
      </c>
      <c r="AI11090" s="227">
        <v>325.60000000000002</v>
      </c>
      <c r="AK11090" s="207" t="s">
        <v>14001</v>
      </c>
      <c r="AL11090" s="208">
        <v>18579.22</v>
      </c>
      <c r="AM11090" s="93"/>
      <c r="AN11090" s="93"/>
      <c r="AO11090" s="93"/>
    </row>
    <row r="11091" spans="28:41" x14ac:dyDescent="0.55000000000000004">
      <c r="AB11091" s="276" t="s">
        <v>54172</v>
      </c>
      <c r="AC11091" s="277">
        <v>14337.03</v>
      </c>
      <c r="AE11091" s="246" t="s">
        <v>36603</v>
      </c>
      <c r="AF11091" s="247">
        <v>3643.82</v>
      </c>
      <c r="AH11091" s="226" t="s">
        <v>53327</v>
      </c>
      <c r="AI11091" s="227">
        <v>1025.78</v>
      </c>
      <c r="AK11091" s="207" t="s">
        <v>25107</v>
      </c>
      <c r="AL11091" s="208">
        <v>8214</v>
      </c>
      <c r="AM11091" s="93"/>
      <c r="AN11091" s="93"/>
      <c r="AO11091" s="93"/>
    </row>
    <row r="11092" spans="28:41" x14ac:dyDescent="0.55000000000000004">
      <c r="AB11092" s="276" t="s">
        <v>54173</v>
      </c>
      <c r="AC11092" s="277">
        <v>291.07</v>
      </c>
      <c r="AE11092" s="246" t="s">
        <v>36604</v>
      </c>
      <c r="AF11092" s="247">
        <v>12242.9</v>
      </c>
      <c r="AH11092" s="226" t="s">
        <v>53328</v>
      </c>
      <c r="AI11092" s="227">
        <v>127268.61</v>
      </c>
      <c r="AK11092" s="207" t="s">
        <v>25108</v>
      </c>
      <c r="AL11092" s="208">
        <v>15287</v>
      </c>
      <c r="AM11092" s="93"/>
      <c r="AN11092" s="93"/>
      <c r="AO11092" s="93"/>
    </row>
    <row r="11093" spans="28:41" x14ac:dyDescent="0.55000000000000004">
      <c r="AB11093" s="276" t="s">
        <v>54174</v>
      </c>
      <c r="AC11093" s="277">
        <v>1121.51</v>
      </c>
      <c r="AE11093" s="246" t="s">
        <v>57733</v>
      </c>
      <c r="AF11093" s="247">
        <v>4535.0200000000004</v>
      </c>
      <c r="AH11093" s="226" t="s">
        <v>53329</v>
      </c>
      <c r="AI11093" s="227">
        <v>4602.0200000000004</v>
      </c>
      <c r="AK11093" s="207" t="s">
        <v>25109</v>
      </c>
      <c r="AL11093" s="208">
        <v>19947.5</v>
      </c>
      <c r="AM11093" s="93"/>
      <c r="AN11093" s="93"/>
      <c r="AO11093" s="93"/>
    </row>
    <row r="11094" spans="28:41" x14ac:dyDescent="0.55000000000000004">
      <c r="AB11094" s="276" t="s">
        <v>54175</v>
      </c>
      <c r="AC11094" s="277">
        <v>518.54999999999995</v>
      </c>
      <c r="AE11094" s="246" t="s">
        <v>56448</v>
      </c>
      <c r="AF11094" s="247">
        <v>9004.32</v>
      </c>
      <c r="AH11094" s="226" t="s">
        <v>50287</v>
      </c>
      <c r="AI11094" s="227">
        <v>85150</v>
      </c>
      <c r="AK11094" s="207" t="s">
        <v>25110</v>
      </c>
      <c r="AL11094" s="208">
        <v>5371.5</v>
      </c>
      <c r="AM11094" s="93"/>
      <c r="AN11094" s="93"/>
      <c r="AO11094" s="93"/>
    </row>
    <row r="11095" spans="28:41" x14ac:dyDescent="0.55000000000000004">
      <c r="AB11095" s="276" t="s">
        <v>47415</v>
      </c>
      <c r="AC11095" s="277">
        <v>7083.33</v>
      </c>
      <c r="AE11095" s="246" t="s">
        <v>53407</v>
      </c>
      <c r="AF11095" s="247">
        <v>557.16</v>
      </c>
      <c r="AH11095" s="226" t="s">
        <v>50288</v>
      </c>
      <c r="AI11095" s="227">
        <v>27035</v>
      </c>
      <c r="AK11095" s="207" t="s">
        <v>25111</v>
      </c>
      <c r="AL11095" s="208">
        <v>26330</v>
      </c>
      <c r="AM11095" s="93"/>
      <c r="AN11095" s="93"/>
      <c r="AO11095" s="93"/>
    </row>
    <row r="11096" spans="28:41" x14ac:dyDescent="0.55000000000000004">
      <c r="AB11096" s="276" t="s">
        <v>47416</v>
      </c>
      <c r="AC11096" s="277">
        <v>2000</v>
      </c>
      <c r="AE11096" s="246" t="s">
        <v>57734</v>
      </c>
      <c r="AF11096" s="247">
        <v>3257.36</v>
      </c>
      <c r="AH11096" s="226" t="s">
        <v>25490</v>
      </c>
      <c r="AI11096" s="227">
        <v>651227.53</v>
      </c>
      <c r="AK11096" s="207" t="s">
        <v>25112</v>
      </c>
      <c r="AL11096" s="208">
        <v>23.32</v>
      </c>
      <c r="AM11096" s="93"/>
      <c r="AN11096" s="93"/>
      <c r="AO11096" s="93"/>
    </row>
    <row r="11097" spans="28:41" x14ac:dyDescent="0.55000000000000004">
      <c r="AB11097" s="276" t="s">
        <v>47417</v>
      </c>
      <c r="AC11097" s="277">
        <v>40080</v>
      </c>
      <c r="AE11097" s="246" t="s">
        <v>33991</v>
      </c>
      <c r="AF11097" s="247">
        <v>1116032.45</v>
      </c>
      <c r="AH11097" s="226" t="s">
        <v>25491</v>
      </c>
      <c r="AI11097" s="227">
        <v>64173.29</v>
      </c>
      <c r="AK11097" s="207" t="s">
        <v>25113</v>
      </c>
      <c r="AL11097" s="208">
        <v>33799.040000000001</v>
      </c>
      <c r="AM11097" s="93"/>
      <c r="AN11097" s="93"/>
      <c r="AO11097" s="93"/>
    </row>
    <row r="11098" spans="28:41" x14ac:dyDescent="0.55000000000000004">
      <c r="AB11098" s="276" t="s">
        <v>47418</v>
      </c>
      <c r="AC11098" s="277">
        <v>6500</v>
      </c>
      <c r="AE11098" s="246" t="s">
        <v>33992</v>
      </c>
      <c r="AF11098" s="247">
        <v>211046.39999999999</v>
      </c>
      <c r="AH11098" s="226" t="s">
        <v>25492</v>
      </c>
      <c r="AI11098" s="227">
        <v>3805.66</v>
      </c>
      <c r="AK11098" s="207" t="s">
        <v>25114</v>
      </c>
      <c r="AL11098" s="208">
        <v>19947.5</v>
      </c>
      <c r="AM11098" s="93"/>
      <c r="AN11098" s="93"/>
      <c r="AO11098" s="93"/>
    </row>
    <row r="11099" spans="28:41" x14ac:dyDescent="0.55000000000000004">
      <c r="AB11099" s="276" t="s">
        <v>49306</v>
      </c>
      <c r="AC11099" s="277">
        <v>3680</v>
      </c>
      <c r="AE11099" s="246" t="s">
        <v>55337</v>
      </c>
      <c r="AF11099" s="247">
        <v>15130.13</v>
      </c>
      <c r="AH11099" s="226" t="s">
        <v>25493</v>
      </c>
      <c r="AI11099" s="227">
        <v>30696</v>
      </c>
      <c r="AK11099" s="207" t="s">
        <v>14002</v>
      </c>
      <c r="AL11099" s="208">
        <v>32164.720000000001</v>
      </c>
      <c r="AM11099" s="93"/>
      <c r="AN11099" s="93"/>
      <c r="AO11099" s="93"/>
    </row>
    <row r="11100" spans="28:41" x14ac:dyDescent="0.55000000000000004">
      <c r="AB11100" s="276" t="s">
        <v>47420</v>
      </c>
      <c r="AC11100" s="277">
        <v>4486.3500000000004</v>
      </c>
      <c r="AE11100" s="246" t="s">
        <v>53411</v>
      </c>
      <c r="AF11100" s="247">
        <v>3326</v>
      </c>
      <c r="AH11100" s="226" t="s">
        <v>25494</v>
      </c>
      <c r="AI11100" s="227">
        <v>697.47</v>
      </c>
      <c r="AK11100" s="207" t="s">
        <v>25115</v>
      </c>
      <c r="AL11100" s="208">
        <v>15582</v>
      </c>
      <c r="AM11100" s="93"/>
      <c r="AN11100" s="93"/>
      <c r="AO11100" s="93"/>
    </row>
    <row r="11101" spans="28:41" x14ac:dyDescent="0.55000000000000004">
      <c r="AB11101" s="276" t="s">
        <v>50581</v>
      </c>
      <c r="AC11101" s="277">
        <v>9000</v>
      </c>
      <c r="AE11101" s="246" t="s">
        <v>33993</v>
      </c>
      <c r="AF11101" s="247">
        <v>147707.66</v>
      </c>
      <c r="AH11101" s="226" t="s">
        <v>33973</v>
      </c>
      <c r="AI11101" s="227">
        <v>2349.84</v>
      </c>
      <c r="AK11101" s="207" t="s">
        <v>25116</v>
      </c>
      <c r="AL11101" s="208">
        <v>947</v>
      </c>
      <c r="AM11101" s="93"/>
      <c r="AN11101" s="93"/>
      <c r="AO11101" s="93"/>
    </row>
    <row r="11102" spans="28:41" x14ac:dyDescent="0.55000000000000004">
      <c r="AB11102" s="276" t="s">
        <v>49307</v>
      </c>
      <c r="AC11102" s="277">
        <v>295.83</v>
      </c>
      <c r="AE11102" s="246" t="s">
        <v>64759</v>
      </c>
      <c r="AF11102" s="247">
        <v>969.34</v>
      </c>
      <c r="AH11102" s="226" t="s">
        <v>25495</v>
      </c>
      <c r="AI11102" s="227">
        <v>215738.77</v>
      </c>
      <c r="AK11102" s="207" t="s">
        <v>25117</v>
      </c>
      <c r="AL11102" s="208">
        <v>934</v>
      </c>
      <c r="AM11102" s="93"/>
      <c r="AN11102" s="93"/>
      <c r="AO11102" s="93"/>
    </row>
    <row r="11103" spans="28:41" x14ac:dyDescent="0.55000000000000004">
      <c r="AB11103" s="276" t="s">
        <v>56750</v>
      </c>
      <c r="AC11103" s="277">
        <v>3153.33</v>
      </c>
      <c r="AE11103" s="246" t="s">
        <v>33994</v>
      </c>
      <c r="AF11103" s="247">
        <v>408</v>
      </c>
      <c r="AH11103" s="226" t="s">
        <v>45415</v>
      </c>
      <c r="AI11103" s="227">
        <v>619571.44999999995</v>
      </c>
      <c r="AK11103" s="207" t="s">
        <v>25118</v>
      </c>
      <c r="AL11103" s="208">
        <v>6166</v>
      </c>
      <c r="AM11103" s="93"/>
      <c r="AN11103" s="93"/>
      <c r="AO11103" s="93"/>
    </row>
    <row r="11104" spans="28:41" x14ac:dyDescent="0.55000000000000004">
      <c r="AB11104" s="276" t="s">
        <v>49308</v>
      </c>
      <c r="AC11104" s="277">
        <v>16815.2</v>
      </c>
      <c r="AE11104" s="246" t="s">
        <v>64760</v>
      </c>
      <c r="AF11104" s="247">
        <v>367513.49</v>
      </c>
      <c r="AH11104" s="226" t="s">
        <v>39386</v>
      </c>
      <c r="AI11104" s="227">
        <v>81992.149999999994</v>
      </c>
      <c r="AK11104" s="207" t="s">
        <v>25119</v>
      </c>
      <c r="AL11104" s="208">
        <v>6700</v>
      </c>
      <c r="AM11104" s="93"/>
      <c r="AN11104" s="93"/>
      <c r="AO11104" s="93"/>
    </row>
    <row r="11105" spans="28:41" x14ac:dyDescent="0.55000000000000004">
      <c r="AB11105" s="276" t="s">
        <v>56751</v>
      </c>
      <c r="AC11105" s="277">
        <v>20809.59</v>
      </c>
      <c r="AE11105" s="246" t="s">
        <v>25839</v>
      </c>
      <c r="AF11105" s="247">
        <v>96550.58</v>
      </c>
      <c r="AH11105" s="226" t="s">
        <v>39387</v>
      </c>
      <c r="AI11105" s="227">
        <v>17958.22</v>
      </c>
      <c r="AK11105" s="207" t="s">
        <v>25120</v>
      </c>
      <c r="AL11105" s="208">
        <v>47545.5</v>
      </c>
      <c r="AM11105" s="93"/>
      <c r="AN11105" s="93"/>
      <c r="AO11105" s="93"/>
    </row>
    <row r="11106" spans="28:41" x14ac:dyDescent="0.55000000000000004">
      <c r="AB11106" s="276" t="s">
        <v>48397</v>
      </c>
      <c r="AC11106" s="277">
        <v>46970.75</v>
      </c>
      <c r="AE11106" s="246" t="s">
        <v>64761</v>
      </c>
      <c r="AF11106" s="247">
        <v>14477.7</v>
      </c>
      <c r="AH11106" s="226" t="s">
        <v>25496</v>
      </c>
      <c r="AI11106" s="227">
        <v>137064.95000000001</v>
      </c>
      <c r="AK11106" s="207" t="s">
        <v>25121</v>
      </c>
      <c r="AL11106" s="208">
        <v>12343.49</v>
      </c>
      <c r="AM11106" s="93"/>
      <c r="AN11106" s="93"/>
      <c r="AO11106" s="93"/>
    </row>
    <row r="11107" spans="28:41" x14ac:dyDescent="0.55000000000000004">
      <c r="AB11107" s="276" t="s">
        <v>48398</v>
      </c>
      <c r="AC11107" s="277">
        <v>4000</v>
      </c>
      <c r="AE11107" s="246" t="s">
        <v>25840</v>
      </c>
      <c r="AF11107" s="247">
        <v>147018.98000000001</v>
      </c>
      <c r="AH11107" s="226" t="s">
        <v>39388</v>
      </c>
      <c r="AI11107" s="227">
        <v>27912.080000000002</v>
      </c>
      <c r="AK11107" s="207" t="s">
        <v>25122</v>
      </c>
      <c r="AL11107" s="208">
        <v>1304.97</v>
      </c>
      <c r="AM11107" s="93"/>
      <c r="AN11107" s="93"/>
      <c r="AO11107" s="93"/>
    </row>
    <row r="11108" spans="28:41" x14ac:dyDescent="0.55000000000000004">
      <c r="AB11108" s="276" t="s">
        <v>48399</v>
      </c>
      <c r="AC11108" s="277">
        <v>40.5</v>
      </c>
      <c r="AE11108" s="246" t="s">
        <v>35475</v>
      </c>
      <c r="AF11108" s="247">
        <v>445885.45</v>
      </c>
      <c r="AH11108" s="226" t="s">
        <v>39389</v>
      </c>
      <c r="AI11108" s="227">
        <v>18505.849999999999</v>
      </c>
      <c r="AK11108" s="207" t="s">
        <v>25123</v>
      </c>
      <c r="AL11108" s="208">
        <v>163</v>
      </c>
      <c r="AM11108" s="93"/>
      <c r="AN11108" s="93"/>
      <c r="AO11108" s="93"/>
    </row>
    <row r="11109" spans="28:41" x14ac:dyDescent="0.55000000000000004">
      <c r="AB11109" s="276" t="s">
        <v>48400</v>
      </c>
      <c r="AC11109" s="277">
        <v>12103.5</v>
      </c>
      <c r="AE11109" s="246" t="s">
        <v>53413</v>
      </c>
      <c r="AF11109" s="247">
        <v>51870.5</v>
      </c>
      <c r="AH11109" s="226" t="s">
        <v>33974</v>
      </c>
      <c r="AI11109" s="227">
        <v>159098.71</v>
      </c>
      <c r="AK11109" s="207" t="s">
        <v>25124</v>
      </c>
      <c r="AL11109" s="208">
        <v>521.96</v>
      </c>
      <c r="AM11109" s="93"/>
      <c r="AN11109" s="93"/>
      <c r="AO11109" s="93"/>
    </row>
    <row r="11110" spans="28:41" x14ac:dyDescent="0.55000000000000004">
      <c r="AB11110" s="276" t="s">
        <v>48402</v>
      </c>
      <c r="AC11110" s="277">
        <v>37176.25</v>
      </c>
      <c r="AE11110" s="246" t="s">
        <v>56449</v>
      </c>
      <c r="AF11110" s="247">
        <v>112122</v>
      </c>
      <c r="AH11110" s="226" t="s">
        <v>53330</v>
      </c>
      <c r="AI11110" s="227">
        <v>228282.18</v>
      </c>
      <c r="AK11110" s="207" t="s">
        <v>25125</v>
      </c>
      <c r="AL11110" s="208">
        <v>33.08</v>
      </c>
      <c r="AM11110" s="93"/>
      <c r="AN11110" s="93"/>
      <c r="AO11110" s="93"/>
    </row>
    <row r="11111" spans="28:41" x14ac:dyDescent="0.55000000000000004">
      <c r="AB11111" s="276" t="s">
        <v>48403</v>
      </c>
      <c r="AC11111" s="277">
        <v>10500.5</v>
      </c>
      <c r="AE11111" s="246" t="s">
        <v>64762</v>
      </c>
      <c r="AF11111" s="247">
        <v>114112.58</v>
      </c>
      <c r="AH11111" s="226" t="s">
        <v>39390</v>
      </c>
      <c r="AI11111" s="227">
        <v>8445.1</v>
      </c>
      <c r="AK11111" s="207" t="s">
        <v>25126</v>
      </c>
      <c r="AL11111" s="208">
        <v>2096</v>
      </c>
      <c r="AM11111" s="93"/>
      <c r="AN11111" s="93"/>
      <c r="AO11111" s="93"/>
    </row>
    <row r="11112" spans="28:41" x14ac:dyDescent="0.55000000000000004">
      <c r="AB11112" s="276" t="s">
        <v>62861</v>
      </c>
      <c r="AC11112" s="277">
        <v>14628.84</v>
      </c>
      <c r="AE11112" s="246" t="s">
        <v>53414</v>
      </c>
      <c r="AF11112" s="247">
        <v>78755.39</v>
      </c>
      <c r="AH11112" s="226" t="s">
        <v>36578</v>
      </c>
      <c r="AI11112" s="227">
        <v>86415.28</v>
      </c>
      <c r="AK11112" s="207" t="s">
        <v>25127</v>
      </c>
      <c r="AL11112" s="208">
        <v>1744</v>
      </c>
      <c r="AM11112" s="93"/>
      <c r="AN11112" s="93"/>
      <c r="AO11112" s="93"/>
    </row>
    <row r="11113" spans="28:41" x14ac:dyDescent="0.55000000000000004">
      <c r="AB11113" s="276" t="s">
        <v>54177</v>
      </c>
      <c r="AC11113" s="277">
        <v>2957.7</v>
      </c>
      <c r="AE11113" s="246" t="s">
        <v>36605</v>
      </c>
      <c r="AF11113" s="247">
        <v>640186.11</v>
      </c>
      <c r="AH11113" s="226" t="s">
        <v>45416</v>
      </c>
      <c r="AI11113" s="227">
        <v>12750</v>
      </c>
      <c r="AK11113" s="207" t="s">
        <v>25128</v>
      </c>
      <c r="AL11113" s="208">
        <v>9666</v>
      </c>
      <c r="AM11113" s="93"/>
      <c r="AN11113" s="93"/>
      <c r="AO11113" s="93"/>
    </row>
    <row r="11114" spans="28:41" x14ac:dyDescent="0.55000000000000004">
      <c r="AB11114" s="276" t="s">
        <v>48405</v>
      </c>
      <c r="AC11114" s="277">
        <v>1788.49</v>
      </c>
      <c r="AE11114" s="246" t="s">
        <v>33995</v>
      </c>
      <c r="AF11114" s="247">
        <v>243092.15</v>
      </c>
      <c r="AH11114" s="226" t="s">
        <v>45417</v>
      </c>
      <c r="AI11114" s="227">
        <v>975.47</v>
      </c>
      <c r="AK11114" s="207" t="s">
        <v>25129</v>
      </c>
      <c r="AL11114" s="208">
        <v>3500.94</v>
      </c>
      <c r="AM11114" s="93"/>
      <c r="AN11114" s="93"/>
      <c r="AO11114" s="93"/>
    </row>
    <row r="11115" spans="28:41" x14ac:dyDescent="0.55000000000000004">
      <c r="AB11115" s="276" t="s">
        <v>48406</v>
      </c>
      <c r="AC11115" s="277">
        <v>3852</v>
      </c>
      <c r="AE11115" s="246" t="s">
        <v>56450</v>
      </c>
      <c r="AF11115" s="247">
        <v>53978.15</v>
      </c>
      <c r="AH11115" s="226" t="s">
        <v>45418</v>
      </c>
      <c r="AI11115" s="227">
        <v>409.7</v>
      </c>
      <c r="AK11115" s="207" t="s">
        <v>25130</v>
      </c>
      <c r="AL11115" s="208">
        <v>293.06</v>
      </c>
      <c r="AM11115" s="93"/>
      <c r="AN11115" s="93"/>
      <c r="AO11115" s="93"/>
    </row>
    <row r="11116" spans="28:41" x14ac:dyDescent="0.55000000000000004">
      <c r="AB11116" s="276" t="s">
        <v>48407</v>
      </c>
      <c r="AC11116" s="277">
        <v>8478.83</v>
      </c>
      <c r="AE11116" s="246" t="s">
        <v>64763</v>
      </c>
      <c r="AF11116" s="247">
        <v>-26128.53</v>
      </c>
      <c r="AH11116" s="226" t="s">
        <v>49092</v>
      </c>
      <c r="AI11116" s="227">
        <v>64051.75</v>
      </c>
      <c r="AK11116" s="207" t="s">
        <v>25131</v>
      </c>
      <c r="AL11116" s="208">
        <v>4896.7</v>
      </c>
      <c r="AM11116" s="93"/>
      <c r="AN11116" s="93"/>
      <c r="AO11116" s="93"/>
    </row>
    <row r="11117" spans="28:41" x14ac:dyDescent="0.55000000000000004">
      <c r="AB11117" s="276" t="s">
        <v>63465</v>
      </c>
      <c r="AC11117" s="277">
        <v>449.8</v>
      </c>
      <c r="AE11117" s="246" t="s">
        <v>61117</v>
      </c>
      <c r="AF11117" s="247">
        <v>4949.6499999999996</v>
      </c>
      <c r="AH11117" s="226" t="s">
        <v>53331</v>
      </c>
      <c r="AI11117" s="227">
        <v>1519.25</v>
      </c>
      <c r="AK11117" s="207" t="s">
        <v>25132</v>
      </c>
      <c r="AL11117" s="208">
        <v>10579.91</v>
      </c>
      <c r="AM11117" s="93"/>
      <c r="AN11117" s="93"/>
      <c r="AO11117" s="93"/>
    </row>
    <row r="11118" spans="28:41" x14ac:dyDescent="0.55000000000000004">
      <c r="AB11118" s="276" t="s">
        <v>61654</v>
      </c>
      <c r="AC11118" s="277">
        <v>3917.01</v>
      </c>
      <c r="AE11118" s="246" t="s">
        <v>62975</v>
      </c>
      <c r="AF11118" s="247">
        <v>34517</v>
      </c>
      <c r="AH11118" s="226" t="s">
        <v>53332</v>
      </c>
      <c r="AI11118" s="227">
        <v>23421.23</v>
      </c>
      <c r="AK11118" s="207" t="s">
        <v>25133</v>
      </c>
      <c r="AL11118" s="208">
        <v>23020.12</v>
      </c>
      <c r="AM11118" s="93"/>
      <c r="AN11118" s="93"/>
      <c r="AO11118" s="93"/>
    </row>
    <row r="11119" spans="28:41" x14ac:dyDescent="0.55000000000000004">
      <c r="AB11119" s="276" t="s">
        <v>48408</v>
      </c>
      <c r="AC11119" s="277">
        <v>1903.45</v>
      </c>
      <c r="AE11119" s="246" t="s">
        <v>62192</v>
      </c>
      <c r="AF11119" s="247">
        <v>20925</v>
      </c>
      <c r="AH11119" s="226" t="s">
        <v>53333</v>
      </c>
      <c r="AI11119" s="227">
        <v>1245.0899999999999</v>
      </c>
      <c r="AK11119" s="207" t="s">
        <v>25134</v>
      </c>
      <c r="AL11119" s="208">
        <v>3671.26</v>
      </c>
      <c r="AM11119" s="93"/>
      <c r="AN11119" s="93"/>
      <c r="AO11119" s="93"/>
    </row>
    <row r="11120" spans="28:41" x14ac:dyDescent="0.55000000000000004">
      <c r="AB11120" s="276" t="s">
        <v>54178</v>
      </c>
      <c r="AC11120" s="277">
        <v>2437.5</v>
      </c>
      <c r="AE11120" s="246" t="s">
        <v>56451</v>
      </c>
      <c r="AF11120" s="247">
        <v>13536.4</v>
      </c>
      <c r="AH11120" s="226" t="s">
        <v>53334</v>
      </c>
      <c r="AI11120" s="227">
        <v>778.08</v>
      </c>
      <c r="AK11120" s="207" t="s">
        <v>25135</v>
      </c>
      <c r="AL11120" s="208">
        <v>7425.2</v>
      </c>
      <c r="AM11120" s="93"/>
      <c r="AN11120" s="93"/>
      <c r="AO11120" s="93"/>
    </row>
    <row r="11121" spans="28:41" x14ac:dyDescent="0.55000000000000004">
      <c r="AB11121" s="276" t="s">
        <v>54179</v>
      </c>
      <c r="AC11121" s="277">
        <v>18750.009999999998</v>
      </c>
      <c r="AE11121" s="246" t="s">
        <v>53416</v>
      </c>
      <c r="AF11121" s="247">
        <v>109436.16</v>
      </c>
      <c r="AH11121" s="226" t="s">
        <v>53335</v>
      </c>
      <c r="AI11121" s="227">
        <v>1968.42</v>
      </c>
      <c r="AK11121" s="207" t="s">
        <v>25136</v>
      </c>
      <c r="AL11121" s="208">
        <v>41266.99</v>
      </c>
      <c r="AM11121" s="93"/>
      <c r="AN11121" s="93"/>
      <c r="AO11121" s="93"/>
    </row>
    <row r="11122" spans="28:41" x14ac:dyDescent="0.55000000000000004">
      <c r="AB11122" s="276" t="s">
        <v>54180</v>
      </c>
      <c r="AC11122" s="277">
        <v>40</v>
      </c>
      <c r="AE11122" s="246" t="s">
        <v>53417</v>
      </c>
      <c r="AF11122" s="247">
        <v>21558.13</v>
      </c>
      <c r="AH11122" s="226" t="s">
        <v>53336</v>
      </c>
      <c r="AI11122" s="227">
        <v>5615.06</v>
      </c>
      <c r="AK11122" s="207" t="s">
        <v>25137</v>
      </c>
      <c r="AL11122" s="208">
        <v>3500.94</v>
      </c>
      <c r="AM11122" s="93"/>
      <c r="AN11122" s="93"/>
      <c r="AO11122" s="93"/>
    </row>
    <row r="11123" spans="28:41" x14ac:dyDescent="0.55000000000000004">
      <c r="AB11123" s="276" t="s">
        <v>54181</v>
      </c>
      <c r="AC11123" s="277">
        <v>870</v>
      </c>
      <c r="AE11123" s="246" t="s">
        <v>56452</v>
      </c>
      <c r="AF11123" s="247">
        <v>382.8</v>
      </c>
      <c r="AH11123" s="226" t="s">
        <v>48185</v>
      </c>
      <c r="AI11123" s="227">
        <v>38582.379999999997</v>
      </c>
      <c r="AK11123" s="207" t="s">
        <v>25138</v>
      </c>
      <c r="AL11123" s="208">
        <v>1744</v>
      </c>
      <c r="AM11123" s="93"/>
      <c r="AN11123" s="93"/>
      <c r="AO11123" s="93"/>
    </row>
    <row r="11124" spans="28:41" x14ac:dyDescent="0.55000000000000004">
      <c r="AB11124" s="276" t="s">
        <v>54182</v>
      </c>
      <c r="AC11124" s="277">
        <v>1379.5</v>
      </c>
      <c r="AE11124" s="246" t="s">
        <v>53418</v>
      </c>
      <c r="AF11124" s="247">
        <v>5783.64</v>
      </c>
      <c r="AH11124" s="226" t="s">
        <v>53337</v>
      </c>
      <c r="AI11124" s="227">
        <v>289041.25</v>
      </c>
      <c r="AK11124" s="207" t="s">
        <v>25139</v>
      </c>
      <c r="AL11124" s="208">
        <v>9666</v>
      </c>
      <c r="AM11124" s="93"/>
      <c r="AN11124" s="93"/>
      <c r="AO11124" s="93"/>
    </row>
    <row r="11125" spans="28:41" x14ac:dyDescent="0.55000000000000004">
      <c r="AB11125" s="276" t="s">
        <v>69159</v>
      </c>
      <c r="AC11125" s="277">
        <v>160.58000000000001</v>
      </c>
      <c r="AE11125" s="246" t="s">
        <v>53419</v>
      </c>
      <c r="AF11125" s="247">
        <v>11332.56</v>
      </c>
      <c r="AH11125" s="226" t="s">
        <v>40549</v>
      </c>
      <c r="AI11125" s="227">
        <v>650663.75</v>
      </c>
      <c r="AK11125" s="207" t="s">
        <v>25140</v>
      </c>
      <c r="AL11125" s="208">
        <v>47545.5</v>
      </c>
      <c r="AM11125" s="93"/>
      <c r="AN11125" s="93"/>
      <c r="AO11125" s="93"/>
    </row>
    <row r="11126" spans="28:41" x14ac:dyDescent="0.55000000000000004">
      <c r="AB11126" s="276" t="s">
        <v>55550</v>
      </c>
      <c r="AC11126" s="277">
        <v>160.87</v>
      </c>
      <c r="AE11126" s="246" t="s">
        <v>53420</v>
      </c>
      <c r="AF11126" s="247">
        <v>34183.69</v>
      </c>
      <c r="AH11126" s="226" t="s">
        <v>40550</v>
      </c>
      <c r="AI11126" s="227">
        <v>1239589.57</v>
      </c>
      <c r="AK11126" s="207" t="s">
        <v>25141</v>
      </c>
      <c r="AL11126" s="208">
        <v>12343.49</v>
      </c>
      <c r="AM11126" s="93"/>
      <c r="AN11126" s="93"/>
      <c r="AO11126" s="93"/>
    </row>
    <row r="11127" spans="28:41" x14ac:dyDescent="0.55000000000000004">
      <c r="AB11127" s="276" t="s">
        <v>54184</v>
      </c>
      <c r="AC11127" s="277">
        <v>8.5299999999999994</v>
      </c>
      <c r="AE11127" s="246" t="s">
        <v>56453</v>
      </c>
      <c r="AF11127" s="247">
        <v>15519.56</v>
      </c>
      <c r="AH11127" s="226" t="s">
        <v>36579</v>
      </c>
      <c r="AI11127" s="227">
        <v>1166620.05</v>
      </c>
      <c r="AK11127" s="207" t="s">
        <v>25142</v>
      </c>
      <c r="AL11127" s="208">
        <v>1598.03</v>
      </c>
      <c r="AM11127" s="93"/>
      <c r="AN11127" s="93"/>
      <c r="AO11127" s="93"/>
    </row>
    <row r="11128" spans="28:41" x14ac:dyDescent="0.55000000000000004">
      <c r="AB11128" s="276" t="s">
        <v>65086</v>
      </c>
      <c r="AC11128" s="277">
        <v>568.75</v>
      </c>
      <c r="AE11128" s="246" t="s">
        <v>64764</v>
      </c>
      <c r="AF11128" s="247">
        <v>4854.32</v>
      </c>
      <c r="AH11128" s="226" t="s">
        <v>36580</v>
      </c>
      <c r="AI11128" s="227">
        <v>258811.75</v>
      </c>
      <c r="AK11128" s="207" t="s">
        <v>25143</v>
      </c>
      <c r="AL11128" s="208">
        <v>163</v>
      </c>
      <c r="AM11128" s="93"/>
      <c r="AN11128" s="93"/>
      <c r="AO11128" s="93"/>
    </row>
    <row r="11129" spans="28:41" x14ac:dyDescent="0.55000000000000004">
      <c r="AB11129" s="276" t="s">
        <v>54187</v>
      </c>
      <c r="AC11129" s="277">
        <v>52.6</v>
      </c>
      <c r="AE11129" s="246" t="s">
        <v>56454</v>
      </c>
      <c r="AF11129" s="247">
        <v>227.09</v>
      </c>
      <c r="AH11129" s="226" t="s">
        <v>36581</v>
      </c>
      <c r="AI11129" s="227">
        <v>292506.61</v>
      </c>
      <c r="AK11129" s="207" t="s">
        <v>25144</v>
      </c>
      <c r="AL11129" s="208">
        <v>521.96</v>
      </c>
      <c r="AM11129" s="93"/>
      <c r="AN11129" s="93"/>
      <c r="AO11129" s="93"/>
    </row>
    <row r="11130" spans="28:41" x14ac:dyDescent="0.55000000000000004">
      <c r="AB11130" s="276" t="s">
        <v>65087</v>
      </c>
      <c r="AC11130" s="277">
        <v>391.6</v>
      </c>
      <c r="AE11130" s="246" t="s">
        <v>58318</v>
      </c>
      <c r="AF11130" s="247">
        <v>17776.11</v>
      </c>
      <c r="AH11130" s="226" t="s">
        <v>50289</v>
      </c>
      <c r="AI11130" s="227">
        <v>9000</v>
      </c>
      <c r="AK11130" s="207" t="s">
        <v>25145</v>
      </c>
      <c r="AL11130" s="208">
        <v>33.08</v>
      </c>
      <c r="AM11130" s="93"/>
      <c r="AN11130" s="93"/>
      <c r="AO11130" s="93"/>
    </row>
    <row r="11131" spans="28:41" x14ac:dyDescent="0.55000000000000004">
      <c r="AB11131" s="276" t="s">
        <v>54188</v>
      </c>
      <c r="AC11131" s="277">
        <v>565.08000000000004</v>
      </c>
      <c r="AE11131" s="246" t="s">
        <v>56455</v>
      </c>
      <c r="AF11131" s="247">
        <v>10624.29</v>
      </c>
      <c r="AH11131" s="226" t="s">
        <v>53338</v>
      </c>
      <c r="AI11131" s="227">
        <v>423009.29</v>
      </c>
      <c r="AK11131" s="207" t="s">
        <v>25146</v>
      </c>
      <c r="AL11131" s="208">
        <v>4896.7</v>
      </c>
      <c r="AM11131" s="93"/>
      <c r="AN11131" s="93"/>
      <c r="AO11131" s="93"/>
    </row>
    <row r="11132" spans="28:41" x14ac:dyDescent="0.55000000000000004">
      <c r="AB11132" s="276" t="s">
        <v>69160</v>
      </c>
      <c r="AC11132" s="277">
        <v>1984.78</v>
      </c>
      <c r="AE11132" s="246" t="s">
        <v>56456</v>
      </c>
      <c r="AF11132" s="247">
        <v>20525</v>
      </c>
      <c r="AH11132" s="226" t="s">
        <v>45419</v>
      </c>
      <c r="AI11132" s="227">
        <v>744648.55</v>
      </c>
      <c r="AK11132" s="207" t="s">
        <v>25147</v>
      </c>
      <c r="AL11132" s="208">
        <v>10579.91</v>
      </c>
      <c r="AM11132" s="93"/>
      <c r="AN11132" s="93"/>
      <c r="AO11132" s="93"/>
    </row>
    <row r="11133" spans="28:41" x14ac:dyDescent="0.55000000000000004">
      <c r="AB11133" s="276" t="s">
        <v>65088</v>
      </c>
      <c r="AC11133" s="277">
        <v>614.86</v>
      </c>
      <c r="AE11133" s="246" t="s">
        <v>56457</v>
      </c>
      <c r="AF11133" s="247">
        <v>9876.48</v>
      </c>
      <c r="AH11133" s="226" t="s">
        <v>45420</v>
      </c>
      <c r="AI11133" s="227">
        <v>59089.45</v>
      </c>
      <c r="AK11133" s="207" t="s">
        <v>25148</v>
      </c>
      <c r="AL11133" s="208">
        <v>29720.12</v>
      </c>
      <c r="AM11133" s="93"/>
      <c r="AN11133" s="93"/>
      <c r="AO11133" s="93"/>
    </row>
    <row r="11134" spans="28:41" x14ac:dyDescent="0.55000000000000004">
      <c r="AB11134" s="276" t="s">
        <v>45926</v>
      </c>
      <c r="AC11134" s="277">
        <v>33040</v>
      </c>
      <c r="AE11134" s="246" t="s">
        <v>56458</v>
      </c>
      <c r="AF11134" s="247">
        <v>5184</v>
      </c>
      <c r="AH11134" s="226" t="s">
        <v>53339</v>
      </c>
      <c r="AI11134" s="227">
        <v>-7.0000000000000007E-2</v>
      </c>
      <c r="AK11134" s="207" t="s">
        <v>25149</v>
      </c>
      <c r="AL11134" s="208">
        <v>8262</v>
      </c>
      <c r="AM11134" s="93"/>
      <c r="AN11134" s="93"/>
      <c r="AO11134" s="93"/>
    </row>
    <row r="11135" spans="28:41" x14ac:dyDescent="0.55000000000000004">
      <c r="AB11135" s="276" t="s">
        <v>62862</v>
      </c>
      <c r="AC11135" s="277">
        <v>900</v>
      </c>
      <c r="AE11135" s="246" t="s">
        <v>56459</v>
      </c>
      <c r="AF11135" s="247">
        <v>3535.08</v>
      </c>
      <c r="AH11135" s="226" t="s">
        <v>42815</v>
      </c>
      <c r="AI11135" s="227">
        <v>112846.31</v>
      </c>
      <c r="AK11135" s="207" t="s">
        <v>25150</v>
      </c>
      <c r="AL11135" s="208">
        <v>3671.26</v>
      </c>
      <c r="AM11135" s="93"/>
      <c r="AN11135" s="93"/>
      <c r="AO11135" s="93"/>
    </row>
    <row r="11136" spans="28:41" x14ac:dyDescent="0.55000000000000004">
      <c r="AB11136" s="276" t="s">
        <v>57984</v>
      </c>
      <c r="AC11136" s="277">
        <v>4260</v>
      </c>
      <c r="AE11136" s="246" t="s">
        <v>56460</v>
      </c>
      <c r="AF11136" s="247">
        <v>10681.01</v>
      </c>
      <c r="AH11136" s="226" t="s">
        <v>42816</v>
      </c>
      <c r="AI11136" s="227">
        <v>8663.69</v>
      </c>
      <c r="AK11136" s="207" t="s">
        <v>25151</v>
      </c>
      <c r="AL11136" s="208">
        <v>7425.2</v>
      </c>
      <c r="AM11136" s="93"/>
      <c r="AN11136" s="93"/>
      <c r="AO11136" s="93"/>
    </row>
    <row r="11137" spans="28:41" x14ac:dyDescent="0.55000000000000004">
      <c r="AB11137" s="276" t="s">
        <v>61655</v>
      </c>
      <c r="AC11137" s="277">
        <v>12635.19</v>
      </c>
      <c r="AE11137" s="246" t="s">
        <v>56461</v>
      </c>
      <c r="AF11137" s="247">
        <v>1183.3399999999999</v>
      </c>
      <c r="AH11137" s="226" t="s">
        <v>47157</v>
      </c>
      <c r="AI11137" s="227">
        <v>2550</v>
      </c>
      <c r="AK11137" s="207" t="s">
        <v>25152</v>
      </c>
      <c r="AL11137" s="208">
        <v>58729.99</v>
      </c>
      <c r="AM11137" s="93"/>
      <c r="AN11137" s="93"/>
      <c r="AO11137" s="93"/>
    </row>
    <row r="11138" spans="28:41" x14ac:dyDescent="0.55000000000000004">
      <c r="AB11138" s="276" t="s">
        <v>47421</v>
      </c>
      <c r="AC11138" s="277">
        <v>20660.849999999999</v>
      </c>
      <c r="AE11138" s="246" t="s">
        <v>57735</v>
      </c>
      <c r="AF11138" s="247">
        <v>18595.36</v>
      </c>
      <c r="AH11138" s="226" t="s">
        <v>48186</v>
      </c>
      <c r="AI11138" s="227">
        <v>10199</v>
      </c>
      <c r="AK11138" s="207" t="s">
        <v>25153</v>
      </c>
      <c r="AL11138" s="208">
        <v>3996</v>
      </c>
      <c r="AM11138" s="93"/>
      <c r="AN11138" s="93"/>
      <c r="AO11138" s="93"/>
    </row>
    <row r="11139" spans="28:41" x14ac:dyDescent="0.55000000000000004">
      <c r="AB11139" s="276" t="s">
        <v>47424</v>
      </c>
      <c r="AC11139" s="277">
        <v>25564.5</v>
      </c>
      <c r="AE11139" s="246" t="s">
        <v>53421</v>
      </c>
      <c r="AF11139" s="247">
        <v>3154.36</v>
      </c>
      <c r="AH11139" s="226" t="s">
        <v>45421</v>
      </c>
      <c r="AI11139" s="227">
        <v>62619.48</v>
      </c>
      <c r="AK11139" s="207" t="s">
        <v>25154</v>
      </c>
      <c r="AL11139" s="208">
        <v>270</v>
      </c>
      <c r="AM11139" s="93"/>
      <c r="AN11139" s="93"/>
      <c r="AO11139" s="93"/>
    </row>
    <row r="11140" spans="28:41" x14ac:dyDescent="0.55000000000000004">
      <c r="AB11140" s="276" t="s">
        <v>45927</v>
      </c>
      <c r="AC11140" s="277">
        <v>6017.74</v>
      </c>
      <c r="AE11140" s="246" t="s">
        <v>49098</v>
      </c>
      <c r="AF11140" s="247">
        <v>42651.47</v>
      </c>
      <c r="AH11140" s="226" t="s">
        <v>45422</v>
      </c>
      <c r="AI11140" s="227">
        <v>4800.5200000000004</v>
      </c>
      <c r="AK11140" s="207" t="s">
        <v>25155</v>
      </c>
      <c r="AL11140" s="208">
        <v>2715</v>
      </c>
      <c r="AM11140" s="93"/>
      <c r="AN11140" s="93"/>
      <c r="AO11140" s="93"/>
    </row>
    <row r="11141" spans="28:41" x14ac:dyDescent="0.55000000000000004">
      <c r="AB11141" s="276" t="s">
        <v>69161</v>
      </c>
      <c r="AC11141" s="277">
        <v>3627.03</v>
      </c>
      <c r="AE11141" s="246" t="s">
        <v>57736</v>
      </c>
      <c r="AF11141" s="247">
        <v>5922.26</v>
      </c>
      <c r="AH11141" s="226" t="s">
        <v>53340</v>
      </c>
      <c r="AI11141" s="227">
        <v>-0.36</v>
      </c>
      <c r="AK11141" s="207" t="s">
        <v>25156</v>
      </c>
      <c r="AL11141" s="208">
        <v>451</v>
      </c>
      <c r="AM11141" s="93"/>
      <c r="AN11141" s="93"/>
      <c r="AO11141" s="93"/>
    </row>
    <row r="11142" spans="28:41" x14ac:dyDescent="0.55000000000000004">
      <c r="AB11142" s="276" t="s">
        <v>45929</v>
      </c>
      <c r="AC11142" s="277">
        <v>19707.080000000002</v>
      </c>
      <c r="AE11142" s="246" t="s">
        <v>50297</v>
      </c>
      <c r="AF11142" s="247">
        <v>20505.13</v>
      </c>
      <c r="AH11142" s="226" t="s">
        <v>45423</v>
      </c>
      <c r="AI11142" s="227">
        <v>77612.5</v>
      </c>
      <c r="AK11142" s="207" t="s">
        <v>25157</v>
      </c>
      <c r="AL11142" s="208">
        <v>357</v>
      </c>
      <c r="AM11142" s="93"/>
      <c r="AN11142" s="93"/>
      <c r="AO11142" s="93"/>
    </row>
    <row r="11143" spans="28:41" x14ac:dyDescent="0.55000000000000004">
      <c r="AB11143" s="276" t="s">
        <v>50582</v>
      </c>
      <c r="AC11143" s="277">
        <v>174.94</v>
      </c>
      <c r="AE11143" s="246" t="s">
        <v>64765</v>
      </c>
      <c r="AF11143" s="247">
        <v>-217.84</v>
      </c>
      <c r="AH11143" s="226" t="s">
        <v>45424</v>
      </c>
      <c r="AI11143" s="227">
        <v>5937.3</v>
      </c>
      <c r="AK11143" s="207" t="s">
        <v>25158</v>
      </c>
      <c r="AL11143" s="208">
        <v>2000</v>
      </c>
      <c r="AM11143" s="93"/>
      <c r="AN11143" s="93"/>
      <c r="AO11143" s="93"/>
    </row>
    <row r="11144" spans="28:41" x14ac:dyDescent="0.55000000000000004">
      <c r="AB11144" s="276" t="s">
        <v>61656</v>
      </c>
      <c r="AC11144" s="277">
        <v>6940.34</v>
      </c>
      <c r="AE11144" s="246" t="s">
        <v>35476</v>
      </c>
      <c r="AF11144" s="247">
        <v>132302.5</v>
      </c>
      <c r="AH11144" s="226" t="s">
        <v>47158</v>
      </c>
      <c r="AI11144" s="227">
        <v>1290</v>
      </c>
      <c r="AK11144" s="207" t="s">
        <v>25159</v>
      </c>
      <c r="AL11144" s="208">
        <v>1777</v>
      </c>
      <c r="AM11144" s="93"/>
      <c r="AN11144" s="93"/>
      <c r="AO11144" s="93"/>
    </row>
    <row r="11145" spans="28:41" x14ac:dyDescent="0.55000000000000004">
      <c r="AB11145" s="276" t="s">
        <v>47426</v>
      </c>
      <c r="AC11145" s="277">
        <v>2507.84</v>
      </c>
      <c r="AE11145" s="246" t="s">
        <v>35477</v>
      </c>
      <c r="AF11145" s="247">
        <v>2979.2</v>
      </c>
      <c r="AH11145" s="226" t="s">
        <v>39394</v>
      </c>
      <c r="AI11145" s="227">
        <v>8764.11</v>
      </c>
      <c r="AK11145" s="207" t="s">
        <v>25160</v>
      </c>
      <c r="AL11145" s="208">
        <v>14144</v>
      </c>
      <c r="AM11145" s="93"/>
      <c r="AN11145" s="93"/>
      <c r="AO11145" s="93"/>
    </row>
    <row r="11146" spans="28:41" x14ac:dyDescent="0.55000000000000004">
      <c r="AB11146" s="276" t="s">
        <v>45930</v>
      </c>
      <c r="AC11146" s="277">
        <v>1069.3599999999999</v>
      </c>
      <c r="AE11146" s="246" t="s">
        <v>56462</v>
      </c>
      <c r="AF11146" s="247">
        <v>103095.96</v>
      </c>
      <c r="AH11146" s="226" t="s">
        <v>39395</v>
      </c>
      <c r="AI11146" s="227">
        <v>901.89</v>
      </c>
      <c r="AK11146" s="207" t="s">
        <v>25161</v>
      </c>
      <c r="AL11146" s="208">
        <v>1082.02</v>
      </c>
      <c r="AM11146" s="93"/>
      <c r="AN11146" s="93"/>
      <c r="AO11146" s="93"/>
    </row>
    <row r="11147" spans="28:41" x14ac:dyDescent="0.55000000000000004">
      <c r="AB11147" s="276" t="s">
        <v>45931</v>
      </c>
      <c r="AC11147" s="277">
        <v>2486.12</v>
      </c>
      <c r="AE11147" s="246" t="s">
        <v>35478</v>
      </c>
      <c r="AF11147" s="247">
        <v>137070</v>
      </c>
      <c r="AH11147" s="226" t="s">
        <v>35435</v>
      </c>
      <c r="AI11147" s="227">
        <v>50113.64</v>
      </c>
      <c r="AK11147" s="207" t="s">
        <v>25162</v>
      </c>
      <c r="AL11147" s="208">
        <v>11520.98</v>
      </c>
      <c r="AM11147" s="93"/>
      <c r="AN11147" s="93"/>
      <c r="AO11147" s="93"/>
    </row>
    <row r="11148" spans="28:41" x14ac:dyDescent="0.55000000000000004">
      <c r="AB11148" s="276" t="s">
        <v>55553</v>
      </c>
      <c r="AC11148" s="277">
        <v>134.61000000000001</v>
      </c>
      <c r="AE11148" s="246" t="s">
        <v>40565</v>
      </c>
      <c r="AF11148" s="247">
        <v>60114.39</v>
      </c>
      <c r="AH11148" s="226" t="s">
        <v>45425</v>
      </c>
      <c r="AI11148" s="227">
        <v>8000</v>
      </c>
      <c r="AK11148" s="207" t="s">
        <v>25163</v>
      </c>
      <c r="AL11148" s="208">
        <v>998</v>
      </c>
      <c r="AM11148" s="93"/>
      <c r="AN11148" s="93"/>
      <c r="AO11148" s="93"/>
    </row>
    <row r="11149" spans="28:41" x14ac:dyDescent="0.55000000000000004">
      <c r="AB11149" s="276" t="s">
        <v>69162</v>
      </c>
      <c r="AC11149" s="277">
        <v>9298.93</v>
      </c>
      <c r="AE11149" s="246" t="s">
        <v>40566</v>
      </c>
      <c r="AF11149" s="247">
        <v>110683.46</v>
      </c>
      <c r="AH11149" s="226" t="s">
        <v>35436</v>
      </c>
      <c r="AI11149" s="227">
        <v>5353.98</v>
      </c>
      <c r="AK11149" s="207" t="s">
        <v>25164</v>
      </c>
      <c r="AL11149" s="208">
        <v>7732.5</v>
      </c>
      <c r="AM11149" s="93"/>
      <c r="AN11149" s="93"/>
      <c r="AO11149" s="93"/>
    </row>
    <row r="11150" spans="28:41" x14ac:dyDescent="0.55000000000000004">
      <c r="AB11150" s="276" t="s">
        <v>50584</v>
      </c>
      <c r="AC11150" s="277">
        <v>673.74</v>
      </c>
      <c r="AE11150" s="246" t="s">
        <v>45451</v>
      </c>
      <c r="AF11150" s="247">
        <v>21835.31</v>
      </c>
      <c r="AH11150" s="226" t="s">
        <v>35437</v>
      </c>
      <c r="AI11150" s="227">
        <v>2589.0700000000002</v>
      </c>
      <c r="AK11150" s="207" t="s">
        <v>25165</v>
      </c>
      <c r="AL11150" s="208">
        <v>1800</v>
      </c>
      <c r="AM11150" s="93"/>
      <c r="AN11150" s="93"/>
      <c r="AO11150" s="93"/>
    </row>
    <row r="11151" spans="28:41" x14ac:dyDescent="0.55000000000000004">
      <c r="AB11151" s="276" t="s">
        <v>69163</v>
      </c>
      <c r="AC11151" s="277">
        <v>1138.3599999999999</v>
      </c>
      <c r="AE11151" s="246" t="s">
        <v>36607</v>
      </c>
      <c r="AF11151" s="247">
        <v>65495.4</v>
      </c>
      <c r="AH11151" s="226" t="s">
        <v>35438</v>
      </c>
      <c r="AI11151" s="227">
        <v>1443.31</v>
      </c>
      <c r="AK11151" s="207" t="s">
        <v>25166</v>
      </c>
      <c r="AL11151" s="208">
        <v>13180</v>
      </c>
      <c r="AM11151" s="93"/>
      <c r="AN11151" s="93"/>
      <c r="AO11151" s="93"/>
    </row>
    <row r="11152" spans="28:41" x14ac:dyDescent="0.55000000000000004">
      <c r="AB11152" s="278" t="s">
        <v>54192</v>
      </c>
      <c r="AC11152" s="279">
        <v>113659.93</v>
      </c>
      <c r="AE11152" s="246" t="s">
        <v>36608</v>
      </c>
      <c r="AF11152" s="247">
        <v>945</v>
      </c>
      <c r="AH11152" s="226" t="s">
        <v>47159</v>
      </c>
      <c r="AI11152" s="227">
        <v>2396</v>
      </c>
      <c r="AK11152" s="207" t="s">
        <v>25167</v>
      </c>
      <c r="AL11152" s="208">
        <v>14144</v>
      </c>
      <c r="AM11152" s="93"/>
      <c r="AN11152" s="93"/>
      <c r="AO11152" s="93"/>
    </row>
    <row r="11153" spans="28:41" x14ac:dyDescent="0.55000000000000004">
      <c r="AB11153" s="278" t="s">
        <v>14677</v>
      </c>
      <c r="AC11153" s="279">
        <v>829682.21</v>
      </c>
      <c r="AE11153" s="246" t="s">
        <v>36609</v>
      </c>
      <c r="AF11153" s="247">
        <v>54000</v>
      </c>
      <c r="AH11153" s="226" t="s">
        <v>45426</v>
      </c>
      <c r="AI11153" s="227">
        <v>25000</v>
      </c>
      <c r="AK11153" s="207" t="s">
        <v>25168</v>
      </c>
      <c r="AL11153" s="208">
        <v>1082.02</v>
      </c>
      <c r="AM11153" s="93"/>
      <c r="AN11153" s="93"/>
      <c r="AO11153" s="93"/>
    </row>
    <row r="11154" spans="28:41" x14ac:dyDescent="0.55000000000000004">
      <c r="AB11154" s="278" t="s">
        <v>65090</v>
      </c>
      <c r="AC11154" s="279">
        <v>5291.07</v>
      </c>
      <c r="AE11154" s="246" t="s">
        <v>36610</v>
      </c>
      <c r="AF11154" s="247">
        <v>6383.02</v>
      </c>
      <c r="AH11154" s="226" t="s">
        <v>45427</v>
      </c>
      <c r="AI11154" s="227">
        <v>848</v>
      </c>
      <c r="AK11154" s="207" t="s">
        <v>25169</v>
      </c>
      <c r="AL11154" s="208">
        <v>23053.48</v>
      </c>
      <c r="AM11154" s="93"/>
      <c r="AN11154" s="93"/>
      <c r="AO11154" s="93"/>
    </row>
    <row r="11155" spans="28:41" x14ac:dyDescent="0.55000000000000004">
      <c r="AB11155" s="278" t="s">
        <v>45935</v>
      </c>
      <c r="AC11155" s="279">
        <v>177162.93</v>
      </c>
      <c r="AE11155" s="246" t="s">
        <v>40567</v>
      </c>
      <c r="AF11155" s="247">
        <v>6049.05</v>
      </c>
      <c r="AH11155" s="226" t="s">
        <v>36582</v>
      </c>
      <c r="AI11155" s="227">
        <v>12572</v>
      </c>
      <c r="AK11155" s="207" t="s">
        <v>25170</v>
      </c>
      <c r="AL11155" s="208">
        <v>3996</v>
      </c>
      <c r="AM11155" s="93"/>
      <c r="AN11155" s="93"/>
      <c r="AO11155" s="93"/>
    </row>
    <row r="11156" spans="28:41" x14ac:dyDescent="0.55000000000000004">
      <c r="AB11156" s="278" t="s">
        <v>40711</v>
      </c>
      <c r="AC11156" s="279">
        <v>10843</v>
      </c>
      <c r="AE11156" s="246" t="s">
        <v>39402</v>
      </c>
      <c r="AF11156" s="247">
        <v>20160</v>
      </c>
      <c r="AH11156" s="226" t="s">
        <v>35441</v>
      </c>
      <c r="AI11156" s="227">
        <v>307</v>
      </c>
      <c r="AK11156" s="207" t="s">
        <v>25171</v>
      </c>
      <c r="AL11156" s="208">
        <v>2047</v>
      </c>
      <c r="AM11156" s="93"/>
      <c r="AN11156" s="93"/>
      <c r="AO11156" s="93"/>
    </row>
    <row r="11157" spans="28:41" x14ac:dyDescent="0.55000000000000004">
      <c r="AB11157" s="278" t="s">
        <v>45936</v>
      </c>
      <c r="AC11157" s="279">
        <v>43178.79</v>
      </c>
      <c r="AE11157" s="246" t="s">
        <v>56463</v>
      </c>
      <c r="AF11157" s="247">
        <v>5744.96</v>
      </c>
      <c r="AH11157" s="226" t="s">
        <v>35442</v>
      </c>
      <c r="AI11157" s="227">
        <v>2283</v>
      </c>
      <c r="AK11157" s="207" t="s">
        <v>25172</v>
      </c>
      <c r="AL11157" s="208">
        <v>998</v>
      </c>
      <c r="AM11157" s="93"/>
      <c r="AN11157" s="93"/>
      <c r="AO11157" s="93"/>
    </row>
    <row r="11158" spans="28:41" x14ac:dyDescent="0.55000000000000004">
      <c r="AB11158" s="278" t="s">
        <v>69164</v>
      </c>
      <c r="AC11158" s="279">
        <v>83772.17</v>
      </c>
      <c r="AE11158" s="246" t="s">
        <v>55338</v>
      </c>
      <c r="AF11158" s="247">
        <v>68077.33</v>
      </c>
      <c r="AH11158" s="226" t="s">
        <v>35443</v>
      </c>
      <c r="AI11158" s="227">
        <v>5028</v>
      </c>
      <c r="AK11158" s="207" t="s">
        <v>25173</v>
      </c>
      <c r="AL11158" s="208">
        <v>3523</v>
      </c>
      <c r="AM11158" s="93"/>
      <c r="AN11158" s="93"/>
      <c r="AO11158" s="93"/>
    </row>
    <row r="11159" spans="28:41" x14ac:dyDescent="0.55000000000000004">
      <c r="AB11159" s="278" t="s">
        <v>40712</v>
      </c>
      <c r="AC11159" s="279">
        <v>25269.46</v>
      </c>
      <c r="AE11159" s="246" t="s">
        <v>35479</v>
      </c>
      <c r="AF11159" s="247">
        <v>267850</v>
      </c>
      <c r="AH11159" s="226" t="s">
        <v>25588</v>
      </c>
      <c r="AI11159" s="227">
        <v>85</v>
      </c>
      <c r="AK11159" s="207" t="s">
        <v>25174</v>
      </c>
      <c r="AL11159" s="208">
        <v>13180</v>
      </c>
      <c r="AM11159" s="93"/>
      <c r="AN11159" s="93"/>
      <c r="AO11159" s="93"/>
    </row>
    <row r="11160" spans="28:41" x14ac:dyDescent="0.55000000000000004">
      <c r="AB11160" s="278" t="s">
        <v>14678</v>
      </c>
      <c r="AC11160" s="279">
        <v>94829.11</v>
      </c>
      <c r="AE11160" s="246" t="s">
        <v>62193</v>
      </c>
      <c r="AF11160" s="247">
        <v>776.51</v>
      </c>
      <c r="AH11160" s="226" t="s">
        <v>36583</v>
      </c>
      <c r="AI11160" s="227">
        <v>2598</v>
      </c>
      <c r="AK11160" s="207" t="s">
        <v>25175</v>
      </c>
      <c r="AL11160" s="208">
        <v>1379</v>
      </c>
      <c r="AM11160" s="93"/>
      <c r="AN11160" s="93"/>
      <c r="AO11160" s="93"/>
    </row>
    <row r="11161" spans="28:41" x14ac:dyDescent="0.55000000000000004">
      <c r="AB11161" s="278" t="s">
        <v>59949</v>
      </c>
      <c r="AC11161" s="279">
        <v>12227.47</v>
      </c>
      <c r="AE11161" s="246" t="s">
        <v>64766</v>
      </c>
      <c r="AF11161" s="247">
        <v>1716.75</v>
      </c>
      <c r="AH11161" s="226" t="s">
        <v>25591</v>
      </c>
      <c r="AI11161" s="227">
        <v>36</v>
      </c>
      <c r="AK11161" s="207" t="s">
        <v>25176</v>
      </c>
      <c r="AL11161" s="208">
        <v>810</v>
      </c>
      <c r="AM11161" s="93"/>
      <c r="AN11161" s="93"/>
      <c r="AO11161" s="93"/>
    </row>
    <row r="11162" spans="28:41" x14ac:dyDescent="0.55000000000000004">
      <c r="AB11162" s="278" t="s">
        <v>69165</v>
      </c>
      <c r="AC11162" s="279">
        <v>8412.7999999999993</v>
      </c>
      <c r="AE11162" s="246" t="s">
        <v>35480</v>
      </c>
      <c r="AF11162" s="247">
        <v>12932.95</v>
      </c>
      <c r="AH11162" s="226" t="s">
        <v>33977</v>
      </c>
      <c r="AI11162" s="227">
        <v>21507</v>
      </c>
      <c r="AK11162" s="207" t="s">
        <v>25177</v>
      </c>
      <c r="AL11162" s="208">
        <v>3657.3</v>
      </c>
      <c r="AM11162" s="93"/>
      <c r="AN11162" s="93"/>
      <c r="AO11162" s="93"/>
    </row>
    <row r="11163" spans="28:41" x14ac:dyDescent="0.55000000000000004">
      <c r="AB11163" s="278" t="s">
        <v>69166</v>
      </c>
      <c r="AC11163" s="279">
        <v>533.79999999999995</v>
      </c>
      <c r="AE11163" s="246" t="s">
        <v>36611</v>
      </c>
      <c r="AF11163" s="247">
        <v>13026.05</v>
      </c>
      <c r="AH11163" s="226" t="s">
        <v>45428</v>
      </c>
      <c r="AI11163" s="227">
        <v>340170</v>
      </c>
      <c r="AK11163" s="207" t="s">
        <v>25178</v>
      </c>
      <c r="AL11163" s="208">
        <v>153.5</v>
      </c>
      <c r="AM11163" s="93"/>
      <c r="AN11163" s="93"/>
      <c r="AO11163" s="93"/>
    </row>
    <row r="11164" spans="28:41" x14ac:dyDescent="0.55000000000000004">
      <c r="AB11164" s="278" t="s">
        <v>69167</v>
      </c>
      <c r="AC11164" s="279">
        <v>27.92</v>
      </c>
      <c r="AE11164" s="246" t="s">
        <v>59778</v>
      </c>
      <c r="AF11164" s="247">
        <v>3496.51</v>
      </c>
      <c r="AH11164" s="226" t="s">
        <v>45429</v>
      </c>
      <c r="AI11164" s="227">
        <v>26022.97</v>
      </c>
      <c r="AK11164" s="207" t="s">
        <v>25179</v>
      </c>
      <c r="AL11164" s="208">
        <v>2600.1999999999998</v>
      </c>
      <c r="AM11164" s="93"/>
      <c r="AN11164" s="93"/>
      <c r="AO11164" s="93"/>
    </row>
    <row r="11165" spans="28:41" x14ac:dyDescent="0.55000000000000004">
      <c r="AB11165" s="278" t="s">
        <v>14681</v>
      </c>
      <c r="AC11165" s="279">
        <v>13558.58</v>
      </c>
      <c r="AE11165" s="246" t="s">
        <v>47181</v>
      </c>
      <c r="AF11165" s="247">
        <v>37072.22</v>
      </c>
      <c r="AH11165" s="226" t="s">
        <v>25592</v>
      </c>
      <c r="AI11165" s="227">
        <v>11529.63</v>
      </c>
      <c r="AK11165" s="207" t="s">
        <v>25180</v>
      </c>
      <c r="AL11165" s="208">
        <v>3919</v>
      </c>
      <c r="AM11165" s="93"/>
      <c r="AN11165" s="93"/>
      <c r="AO11165" s="93"/>
    </row>
    <row r="11166" spans="28:41" x14ac:dyDescent="0.55000000000000004">
      <c r="AB11166" s="278" t="s">
        <v>12949</v>
      </c>
      <c r="AC11166" s="279">
        <v>360608.28</v>
      </c>
      <c r="AE11166" s="246" t="s">
        <v>57737</v>
      </c>
      <c r="AF11166" s="247">
        <v>181.61</v>
      </c>
      <c r="AH11166" s="226" t="s">
        <v>25593</v>
      </c>
      <c r="AI11166" s="227">
        <v>6368.19</v>
      </c>
      <c r="AK11166" s="207" t="s">
        <v>25181</v>
      </c>
      <c r="AL11166" s="208">
        <v>15230.85</v>
      </c>
      <c r="AM11166" s="93"/>
      <c r="AN11166" s="93"/>
      <c r="AO11166" s="93"/>
    </row>
    <row r="11167" spans="28:41" x14ac:dyDescent="0.55000000000000004">
      <c r="AB11167" s="278" t="s">
        <v>34420</v>
      </c>
      <c r="AC11167" s="279">
        <v>648860.5</v>
      </c>
      <c r="AE11167" s="246" t="s">
        <v>35481</v>
      </c>
      <c r="AF11167" s="247">
        <v>88536.19</v>
      </c>
      <c r="AH11167" s="226" t="s">
        <v>25594</v>
      </c>
      <c r="AI11167" s="227">
        <v>8646.65</v>
      </c>
      <c r="AK11167" s="207" t="s">
        <v>25182</v>
      </c>
      <c r="AL11167" s="208">
        <v>11295</v>
      </c>
      <c r="AM11167" s="93"/>
      <c r="AN11167" s="93"/>
      <c r="AO11167" s="93"/>
    </row>
    <row r="11168" spans="28:41" x14ac:dyDescent="0.55000000000000004">
      <c r="AB11168" s="278" t="s">
        <v>54193</v>
      </c>
      <c r="AC11168" s="279">
        <v>629166.81000000006</v>
      </c>
      <c r="AE11168" s="246" t="s">
        <v>35482</v>
      </c>
      <c r="AF11168" s="247">
        <v>181052.32</v>
      </c>
      <c r="AH11168" s="226" t="s">
        <v>47160</v>
      </c>
      <c r="AI11168" s="227">
        <v>325</v>
      </c>
      <c r="AK11168" s="207" t="s">
        <v>25183</v>
      </c>
      <c r="AL11168" s="208">
        <v>7421.15</v>
      </c>
      <c r="AM11168" s="93"/>
      <c r="AN11168" s="93"/>
      <c r="AO11168" s="93"/>
    </row>
    <row r="11169" spans="28:41" x14ac:dyDescent="0.55000000000000004">
      <c r="AB11169" s="278" t="s">
        <v>14697</v>
      </c>
      <c r="AC11169" s="279">
        <v>92600.63</v>
      </c>
      <c r="AE11169" s="246" t="s">
        <v>35483</v>
      </c>
      <c r="AF11169" s="247">
        <v>95085.67</v>
      </c>
      <c r="AH11169" s="226" t="s">
        <v>47161</v>
      </c>
      <c r="AI11169" s="227">
        <v>50360</v>
      </c>
      <c r="AK11169" s="207" t="s">
        <v>25184</v>
      </c>
      <c r="AL11169" s="208">
        <v>7413.8</v>
      </c>
      <c r="AM11169" s="93"/>
      <c r="AN11169" s="93"/>
      <c r="AO11169" s="93"/>
    </row>
    <row r="11170" spans="28:41" x14ac:dyDescent="0.55000000000000004">
      <c r="AB11170" s="278" t="s">
        <v>62338</v>
      </c>
      <c r="AC11170" s="279">
        <v>20380.080000000002</v>
      </c>
      <c r="AE11170" s="246" t="s">
        <v>47182</v>
      </c>
      <c r="AF11170" s="247">
        <v>3650</v>
      </c>
      <c r="AH11170" s="226" t="s">
        <v>47162</v>
      </c>
      <c r="AI11170" s="227">
        <v>3603.2</v>
      </c>
      <c r="AK11170" s="207" t="s">
        <v>25185</v>
      </c>
      <c r="AL11170" s="208">
        <v>9541.1200000000008</v>
      </c>
      <c r="AM11170" s="93"/>
      <c r="AN11170" s="93"/>
      <c r="AO11170" s="93"/>
    </row>
    <row r="11171" spans="28:41" x14ac:dyDescent="0.55000000000000004">
      <c r="AB11171" s="278" t="s">
        <v>14699</v>
      </c>
      <c r="AC11171" s="279">
        <v>144126.84</v>
      </c>
      <c r="AE11171" s="246" t="s">
        <v>53422</v>
      </c>
      <c r="AF11171" s="247">
        <v>160589.75</v>
      </c>
      <c r="AH11171" s="226" t="s">
        <v>47163</v>
      </c>
      <c r="AI11171" s="227">
        <v>11579.38</v>
      </c>
      <c r="AK11171" s="207" t="s">
        <v>25186</v>
      </c>
      <c r="AL11171" s="208">
        <v>810</v>
      </c>
      <c r="AM11171" s="93"/>
      <c r="AN11171" s="93"/>
      <c r="AO11171" s="93"/>
    </row>
    <row r="11172" spans="28:41" x14ac:dyDescent="0.55000000000000004">
      <c r="AB11172" s="278" t="s">
        <v>14700</v>
      </c>
      <c r="AC11172" s="279">
        <v>114452.46</v>
      </c>
      <c r="AE11172" s="246" t="s">
        <v>36612</v>
      </c>
      <c r="AF11172" s="247">
        <v>1270.79</v>
      </c>
      <c r="AH11172" s="226" t="s">
        <v>47164</v>
      </c>
      <c r="AI11172" s="227">
        <v>3407.42</v>
      </c>
      <c r="AK11172" s="207" t="s">
        <v>25187</v>
      </c>
      <c r="AL11172" s="208">
        <v>16609.849999999999</v>
      </c>
      <c r="AM11172" s="93"/>
      <c r="AN11172" s="93"/>
      <c r="AO11172" s="93"/>
    </row>
    <row r="11173" spans="28:41" x14ac:dyDescent="0.55000000000000004">
      <c r="AB11173" s="278" t="s">
        <v>35943</v>
      </c>
      <c r="AC11173" s="279">
        <v>3928.81</v>
      </c>
      <c r="AE11173" s="246" t="s">
        <v>53423</v>
      </c>
      <c r="AF11173" s="247">
        <v>26570.85</v>
      </c>
      <c r="AH11173" s="226" t="s">
        <v>49093</v>
      </c>
      <c r="AI11173" s="227">
        <v>18356.740000000002</v>
      </c>
      <c r="AK11173" s="207" t="s">
        <v>25188</v>
      </c>
      <c r="AL11173" s="208">
        <v>11295</v>
      </c>
      <c r="AM11173" s="93"/>
      <c r="AN11173" s="93"/>
      <c r="AO11173" s="93"/>
    </row>
    <row r="11174" spans="28:41" x14ac:dyDescent="0.55000000000000004">
      <c r="AB11174" s="278" t="s">
        <v>14701</v>
      </c>
      <c r="AC11174" s="279">
        <v>5095.29</v>
      </c>
      <c r="AE11174" s="246" t="s">
        <v>53425</v>
      </c>
      <c r="AF11174" s="247">
        <v>51651.8</v>
      </c>
      <c r="AH11174" s="226" t="s">
        <v>49094</v>
      </c>
      <c r="AI11174" s="227">
        <v>1313.9</v>
      </c>
      <c r="AK11174" s="207" t="s">
        <v>25189</v>
      </c>
      <c r="AL11174" s="208">
        <v>14997.45</v>
      </c>
      <c r="AM11174" s="93"/>
      <c r="AN11174" s="93"/>
      <c r="AO11174" s="93"/>
    </row>
    <row r="11175" spans="28:41" x14ac:dyDescent="0.55000000000000004">
      <c r="AB11175" s="278" t="s">
        <v>14703</v>
      </c>
      <c r="AC11175" s="279">
        <v>670.96</v>
      </c>
      <c r="AE11175" s="246" t="s">
        <v>40568</v>
      </c>
      <c r="AF11175" s="247">
        <v>5.42</v>
      </c>
      <c r="AH11175" s="226" t="s">
        <v>53341</v>
      </c>
      <c r="AI11175" s="227">
        <v>934.36</v>
      </c>
      <c r="AK11175" s="207" t="s">
        <v>25190</v>
      </c>
      <c r="AL11175" s="208">
        <v>7567.3</v>
      </c>
      <c r="AM11175" s="93"/>
      <c r="AN11175" s="93"/>
      <c r="AO11175" s="93"/>
    </row>
    <row r="11176" spans="28:41" x14ac:dyDescent="0.55000000000000004">
      <c r="AB11176" s="278" t="s">
        <v>34435</v>
      </c>
      <c r="AC11176" s="279">
        <v>711441.04</v>
      </c>
      <c r="AE11176" s="246" t="s">
        <v>62483</v>
      </c>
      <c r="AF11176" s="247">
        <v>1752.07</v>
      </c>
      <c r="AH11176" s="226" t="s">
        <v>25595</v>
      </c>
      <c r="AI11176" s="227">
        <v>5488.96</v>
      </c>
      <c r="AK11176" s="207" t="s">
        <v>25191</v>
      </c>
      <c r="AL11176" s="208">
        <v>12141.32</v>
      </c>
      <c r="AM11176" s="93"/>
      <c r="AN11176" s="93"/>
      <c r="AO11176" s="93"/>
    </row>
    <row r="11177" spans="28:41" x14ac:dyDescent="0.55000000000000004">
      <c r="AB11177" s="278" t="s">
        <v>69819</v>
      </c>
      <c r="AC11177" s="279">
        <v>1546994.56</v>
      </c>
      <c r="AE11177" s="246" t="s">
        <v>36613</v>
      </c>
      <c r="AF11177" s="247">
        <v>371251.6</v>
      </c>
      <c r="AH11177" s="226" t="s">
        <v>25596</v>
      </c>
      <c r="AI11177" s="227">
        <v>83651.509999999995</v>
      </c>
      <c r="AK11177" s="207" t="s">
        <v>25192</v>
      </c>
      <c r="AL11177" s="208">
        <v>16296.11</v>
      </c>
      <c r="AM11177" s="93"/>
      <c r="AN11177" s="93"/>
      <c r="AO11177" s="93"/>
    </row>
    <row r="11178" spans="28:41" x14ac:dyDescent="0.55000000000000004">
      <c r="AB11178" s="278" t="s">
        <v>14768</v>
      </c>
      <c r="AC11178" s="279">
        <v>1758424.68</v>
      </c>
      <c r="AE11178" s="246" t="s">
        <v>55339</v>
      </c>
      <c r="AF11178" s="247">
        <v>2578.3000000000002</v>
      </c>
      <c r="AH11178" s="226" t="s">
        <v>25597</v>
      </c>
      <c r="AI11178" s="227">
        <v>3435.15</v>
      </c>
      <c r="AK11178" s="207" t="s">
        <v>25193</v>
      </c>
      <c r="AL11178" s="208">
        <v>13784.23</v>
      </c>
      <c r="AM11178" s="93"/>
      <c r="AN11178" s="93"/>
      <c r="AO11178" s="93"/>
    </row>
    <row r="11179" spans="28:41" x14ac:dyDescent="0.55000000000000004">
      <c r="AB11179" s="278" t="s">
        <v>33043</v>
      </c>
      <c r="AC11179" s="279">
        <v>1169.92</v>
      </c>
      <c r="AE11179" s="246" t="s">
        <v>58883</v>
      </c>
      <c r="AF11179" s="247">
        <v>64545.75</v>
      </c>
      <c r="AH11179" s="226" t="s">
        <v>25598</v>
      </c>
      <c r="AI11179" s="227">
        <v>8858.0400000000009</v>
      </c>
      <c r="AK11179" s="207" t="s">
        <v>25194</v>
      </c>
      <c r="AL11179" s="208">
        <v>2301.15</v>
      </c>
      <c r="AM11179" s="93"/>
      <c r="AN11179" s="93"/>
      <c r="AO11179" s="93"/>
    </row>
    <row r="11180" spans="28:41" x14ac:dyDescent="0.55000000000000004">
      <c r="AB11180" s="278" t="s">
        <v>14770</v>
      </c>
      <c r="AC11180" s="279">
        <v>442.5</v>
      </c>
      <c r="AE11180" s="246" t="s">
        <v>39403</v>
      </c>
      <c r="AF11180" s="247">
        <v>7820.77</v>
      </c>
      <c r="AH11180" s="226" t="s">
        <v>25599</v>
      </c>
      <c r="AI11180" s="227">
        <v>6332.77</v>
      </c>
      <c r="AK11180" s="207" t="s">
        <v>25195</v>
      </c>
      <c r="AL11180" s="208">
        <v>6521.41</v>
      </c>
      <c r="AM11180" s="93"/>
      <c r="AN11180" s="93"/>
      <c r="AO11180" s="93"/>
    </row>
    <row r="11181" spans="28:41" x14ac:dyDescent="0.55000000000000004">
      <c r="AB11181" s="278" t="s">
        <v>47428</v>
      </c>
      <c r="AC11181" s="279">
        <v>1935</v>
      </c>
      <c r="AE11181" s="246" t="s">
        <v>64767</v>
      </c>
      <c r="AF11181" s="247">
        <v>-14235.49</v>
      </c>
      <c r="AH11181" s="226" t="s">
        <v>25600</v>
      </c>
      <c r="AI11181" s="227">
        <v>9352.77</v>
      </c>
      <c r="AK11181" s="207" t="s">
        <v>25196</v>
      </c>
      <c r="AL11181" s="208">
        <v>35172.959999999999</v>
      </c>
      <c r="AM11181" s="93"/>
      <c r="AN11181" s="93"/>
      <c r="AO11181" s="93"/>
    </row>
    <row r="11182" spans="28:41" x14ac:dyDescent="0.55000000000000004">
      <c r="AB11182" s="278" t="s">
        <v>12956</v>
      </c>
      <c r="AC11182" s="279">
        <v>2353.35</v>
      </c>
      <c r="AE11182" s="246" t="s">
        <v>58319</v>
      </c>
      <c r="AF11182" s="247">
        <v>10000</v>
      </c>
      <c r="AH11182" s="226" t="s">
        <v>25601</v>
      </c>
      <c r="AI11182" s="227">
        <v>5218.92</v>
      </c>
      <c r="AK11182" s="207" t="s">
        <v>25197</v>
      </c>
      <c r="AL11182" s="208">
        <v>10464.719999999999</v>
      </c>
      <c r="AM11182" s="93"/>
      <c r="AN11182" s="93"/>
      <c r="AO11182" s="93"/>
    </row>
    <row r="11183" spans="28:41" x14ac:dyDescent="0.55000000000000004">
      <c r="AB11183" s="278" t="s">
        <v>14774</v>
      </c>
      <c r="AC11183" s="279">
        <v>208800.82</v>
      </c>
      <c r="AE11183" s="246" t="s">
        <v>58320</v>
      </c>
      <c r="AF11183" s="247">
        <v>10000</v>
      </c>
      <c r="AH11183" s="226" t="s">
        <v>25602</v>
      </c>
      <c r="AI11183" s="227">
        <v>158732.20000000001</v>
      </c>
      <c r="AK11183" s="207" t="s">
        <v>25198</v>
      </c>
      <c r="AL11183" s="208">
        <v>2962</v>
      </c>
      <c r="AM11183" s="93"/>
      <c r="AN11183" s="93"/>
      <c r="AO11183" s="93"/>
    </row>
    <row r="11184" spans="28:41" x14ac:dyDescent="0.55000000000000004">
      <c r="AB11184" s="278" t="s">
        <v>56753</v>
      </c>
      <c r="AC11184" s="279">
        <v>94600</v>
      </c>
      <c r="AE11184" s="246" t="s">
        <v>56464</v>
      </c>
      <c r="AF11184" s="247">
        <v>27534.86</v>
      </c>
      <c r="AH11184" s="226" t="s">
        <v>25603</v>
      </c>
      <c r="AI11184" s="227">
        <v>21501.97</v>
      </c>
      <c r="AK11184" s="207" t="s">
        <v>25199</v>
      </c>
      <c r="AL11184" s="208">
        <v>95.11</v>
      </c>
      <c r="AM11184" s="93"/>
      <c r="AN11184" s="93"/>
      <c r="AO11184" s="93"/>
    </row>
    <row r="11185" spans="28:41" x14ac:dyDescent="0.55000000000000004">
      <c r="AB11185" s="278" t="s">
        <v>14776</v>
      </c>
      <c r="AC11185" s="279">
        <v>45120</v>
      </c>
      <c r="AE11185" s="246" t="s">
        <v>53426</v>
      </c>
      <c r="AF11185" s="247">
        <v>45672.71</v>
      </c>
      <c r="AH11185" s="226" t="s">
        <v>50290</v>
      </c>
      <c r="AI11185" s="227">
        <v>14652.21</v>
      </c>
      <c r="AK11185" s="207" t="s">
        <v>25200</v>
      </c>
      <c r="AL11185" s="208">
        <v>58499.89</v>
      </c>
      <c r="AM11185" s="93"/>
      <c r="AN11185" s="93"/>
      <c r="AO11185" s="93"/>
    </row>
    <row r="11186" spans="28:41" x14ac:dyDescent="0.55000000000000004">
      <c r="AB11186" s="278" t="s">
        <v>63844</v>
      </c>
      <c r="AC11186" s="279">
        <v>4450</v>
      </c>
      <c r="AE11186" s="246" t="s">
        <v>55340</v>
      </c>
      <c r="AF11186" s="247">
        <v>28137.09</v>
      </c>
      <c r="AH11186" s="226" t="s">
        <v>25604</v>
      </c>
      <c r="AI11186" s="227">
        <v>27068.15</v>
      </c>
      <c r="AK11186" s="207" t="s">
        <v>25201</v>
      </c>
      <c r="AL11186" s="208">
        <v>10239.07</v>
      </c>
      <c r="AM11186" s="93"/>
      <c r="AN11186" s="93"/>
      <c r="AO11186" s="93"/>
    </row>
    <row r="11187" spans="28:41" x14ac:dyDescent="0.55000000000000004">
      <c r="AB11187" s="278" t="s">
        <v>14777</v>
      </c>
      <c r="AC11187" s="279">
        <v>441320.82</v>
      </c>
      <c r="AE11187" s="246" t="s">
        <v>53427</v>
      </c>
      <c r="AF11187" s="247">
        <v>23</v>
      </c>
      <c r="AH11187" s="226" t="s">
        <v>35444</v>
      </c>
      <c r="AI11187" s="227">
        <v>6084.76</v>
      </c>
      <c r="AK11187" s="207" t="s">
        <v>25202</v>
      </c>
      <c r="AL11187" s="208">
        <v>66.319999999999993</v>
      </c>
      <c r="AM11187" s="93"/>
      <c r="AN11187" s="93"/>
      <c r="AO11187" s="93"/>
    </row>
    <row r="11188" spans="28:41" x14ac:dyDescent="0.55000000000000004">
      <c r="AB11188" s="278" t="s">
        <v>12958</v>
      </c>
      <c r="AC11188" s="279">
        <v>347639.36</v>
      </c>
      <c r="AE11188" s="246" t="s">
        <v>56465</v>
      </c>
      <c r="AF11188" s="247">
        <v>5271.34</v>
      </c>
      <c r="AH11188" s="226" t="s">
        <v>25605</v>
      </c>
      <c r="AI11188" s="227">
        <v>32400.7</v>
      </c>
      <c r="AK11188" s="207" t="s">
        <v>25203</v>
      </c>
      <c r="AL11188" s="208">
        <v>11415</v>
      </c>
      <c r="AM11188" s="93"/>
      <c r="AN11188" s="93"/>
      <c r="AO11188" s="93"/>
    </row>
    <row r="11189" spans="28:41" x14ac:dyDescent="0.55000000000000004">
      <c r="AB11189" s="278" t="s">
        <v>12959</v>
      </c>
      <c r="AC11189" s="279">
        <v>1173431.03</v>
      </c>
      <c r="AE11189" s="246" t="s">
        <v>56466</v>
      </c>
      <c r="AF11189" s="247">
        <v>1323</v>
      </c>
      <c r="AH11189" s="226" t="s">
        <v>25606</v>
      </c>
      <c r="AI11189" s="227">
        <v>214145.87</v>
      </c>
      <c r="AK11189" s="207" t="s">
        <v>25204</v>
      </c>
      <c r="AL11189" s="208">
        <v>18190.02</v>
      </c>
      <c r="AM11189" s="93"/>
      <c r="AN11189" s="93"/>
      <c r="AO11189" s="93"/>
    </row>
    <row r="11190" spans="28:41" x14ac:dyDescent="0.55000000000000004">
      <c r="AB11190" s="278" t="s">
        <v>12960</v>
      </c>
      <c r="AC11190" s="279">
        <v>422035.68</v>
      </c>
      <c r="AE11190" s="246" t="s">
        <v>56467</v>
      </c>
      <c r="AF11190" s="247">
        <v>420.72</v>
      </c>
      <c r="AH11190" s="226" t="s">
        <v>53342</v>
      </c>
      <c r="AI11190" s="227">
        <v>8100</v>
      </c>
      <c r="AK11190" s="207" t="s">
        <v>25205</v>
      </c>
      <c r="AL11190" s="208">
        <v>7018</v>
      </c>
      <c r="AM11190" s="93"/>
      <c r="AN11190" s="93"/>
      <c r="AO11190" s="93"/>
    </row>
    <row r="11191" spans="28:41" x14ac:dyDescent="0.55000000000000004">
      <c r="AB11191" s="278" t="s">
        <v>14779</v>
      </c>
      <c r="AC11191" s="279">
        <v>289436</v>
      </c>
      <c r="AE11191" s="246" t="s">
        <v>55341</v>
      </c>
      <c r="AF11191" s="247">
        <v>4308</v>
      </c>
      <c r="AH11191" s="226" t="s">
        <v>53343</v>
      </c>
      <c r="AI11191" s="227">
        <v>581</v>
      </c>
      <c r="AK11191" s="207" t="s">
        <v>25206</v>
      </c>
      <c r="AL11191" s="208">
        <v>40430.370000000003</v>
      </c>
      <c r="AM11191" s="93"/>
      <c r="AN11191" s="93"/>
      <c r="AO11191" s="93"/>
    </row>
    <row r="11192" spans="28:41" x14ac:dyDescent="0.55000000000000004">
      <c r="AB11192" s="278" t="s">
        <v>34437</v>
      </c>
      <c r="AC11192" s="279">
        <v>90335.38</v>
      </c>
      <c r="AE11192" s="246" t="s">
        <v>62766</v>
      </c>
      <c r="AF11192" s="247">
        <v>120</v>
      </c>
      <c r="AH11192" s="226" t="s">
        <v>53344</v>
      </c>
      <c r="AI11192" s="227">
        <v>8820.2099999999991</v>
      </c>
      <c r="AK11192" s="207" t="s">
        <v>25207</v>
      </c>
      <c r="AL11192" s="208">
        <v>91075.1</v>
      </c>
      <c r="AM11192" s="93"/>
      <c r="AN11192" s="93"/>
      <c r="AO11192" s="93"/>
    </row>
    <row r="11193" spans="28:41" x14ac:dyDescent="0.55000000000000004">
      <c r="AB11193" s="278" t="s">
        <v>62339</v>
      </c>
      <c r="AC11193" s="279">
        <v>848.25</v>
      </c>
      <c r="AE11193" s="246" t="s">
        <v>56468</v>
      </c>
      <c r="AF11193" s="247">
        <v>5390.52</v>
      </c>
      <c r="AH11193" s="226" t="s">
        <v>53345</v>
      </c>
      <c r="AI11193" s="227">
        <v>5453.89</v>
      </c>
      <c r="AK11193" s="207" t="s">
        <v>25208</v>
      </c>
      <c r="AL11193" s="208">
        <v>258.58999999999997</v>
      </c>
      <c r="AM11193" s="93"/>
      <c r="AN11193" s="93"/>
      <c r="AO11193" s="93"/>
    </row>
    <row r="11194" spans="28:41" x14ac:dyDescent="0.55000000000000004">
      <c r="AB11194" s="278" t="s">
        <v>55554</v>
      </c>
      <c r="AC11194" s="279">
        <v>208</v>
      </c>
      <c r="AE11194" s="246" t="s">
        <v>50298</v>
      </c>
      <c r="AF11194" s="247">
        <v>11626.78</v>
      </c>
      <c r="AH11194" s="226" t="s">
        <v>53346</v>
      </c>
      <c r="AI11194" s="227">
        <v>1144.92</v>
      </c>
      <c r="AK11194" s="207" t="s">
        <v>25209</v>
      </c>
      <c r="AL11194" s="208">
        <v>6462</v>
      </c>
      <c r="AM11194" s="93"/>
      <c r="AN11194" s="93"/>
      <c r="AO11194" s="93"/>
    </row>
    <row r="11195" spans="28:41" x14ac:dyDescent="0.55000000000000004">
      <c r="AB11195" s="278" t="s">
        <v>55555</v>
      </c>
      <c r="AC11195" s="279">
        <v>7300</v>
      </c>
      <c r="AE11195" s="246" t="s">
        <v>62767</v>
      </c>
      <c r="AF11195" s="247">
        <v>732.82</v>
      </c>
      <c r="AH11195" s="226" t="s">
        <v>53347</v>
      </c>
      <c r="AI11195" s="227">
        <v>3606.75</v>
      </c>
      <c r="AK11195" s="207" t="s">
        <v>25210</v>
      </c>
      <c r="AL11195" s="208">
        <v>13918.95</v>
      </c>
      <c r="AM11195" s="93"/>
      <c r="AN11195" s="93"/>
      <c r="AO11195" s="93"/>
    </row>
    <row r="11196" spans="28:41" x14ac:dyDescent="0.55000000000000004">
      <c r="AB11196" s="278" t="s">
        <v>14783</v>
      </c>
      <c r="AC11196" s="279">
        <v>267942.58</v>
      </c>
      <c r="AE11196" s="246" t="s">
        <v>49100</v>
      </c>
      <c r="AF11196" s="247">
        <v>9876.93</v>
      </c>
      <c r="AH11196" s="226" t="s">
        <v>53348</v>
      </c>
      <c r="AI11196" s="227">
        <v>15190.78</v>
      </c>
      <c r="AK11196" s="207" t="s">
        <v>25211</v>
      </c>
      <c r="AL11196" s="208">
        <v>1321</v>
      </c>
      <c r="AM11196" s="93"/>
      <c r="AN11196" s="93"/>
      <c r="AO11196" s="93"/>
    </row>
    <row r="11197" spans="28:41" x14ac:dyDescent="0.55000000000000004">
      <c r="AB11197" s="278" t="s">
        <v>69168</v>
      </c>
      <c r="AC11197" s="279">
        <v>62.63</v>
      </c>
      <c r="AE11197" s="246" t="s">
        <v>49101</v>
      </c>
      <c r="AF11197" s="247">
        <v>30302.33</v>
      </c>
      <c r="AH11197" s="226" t="s">
        <v>53349</v>
      </c>
      <c r="AI11197" s="227">
        <v>1162.08</v>
      </c>
      <c r="AK11197" s="207" t="s">
        <v>14008</v>
      </c>
      <c r="AL11197" s="208">
        <v>36500</v>
      </c>
      <c r="AM11197" s="93"/>
      <c r="AN11197" s="93"/>
      <c r="AO11197" s="93"/>
    </row>
    <row r="11198" spans="28:41" x14ac:dyDescent="0.55000000000000004">
      <c r="AB11198" s="278" t="s">
        <v>14784</v>
      </c>
      <c r="AC11198" s="279">
        <v>442743.75</v>
      </c>
      <c r="AE11198" s="246" t="s">
        <v>56469</v>
      </c>
      <c r="AF11198" s="247">
        <v>9151.7999999999993</v>
      </c>
      <c r="AH11198" s="226" t="s">
        <v>53350</v>
      </c>
      <c r="AI11198" s="227">
        <v>3660.99</v>
      </c>
      <c r="AK11198" s="207" t="s">
        <v>25212</v>
      </c>
      <c r="AL11198" s="208">
        <v>239</v>
      </c>
      <c r="AM11198" s="93"/>
      <c r="AN11198" s="93"/>
      <c r="AO11198" s="93"/>
    </row>
    <row r="11199" spans="28:41" x14ac:dyDescent="0.55000000000000004">
      <c r="AB11199" s="278" t="s">
        <v>12961</v>
      </c>
      <c r="AC11199" s="279">
        <v>1562547.1</v>
      </c>
      <c r="AE11199" s="246" t="s">
        <v>62768</v>
      </c>
      <c r="AF11199" s="247">
        <v>93789.75</v>
      </c>
      <c r="AH11199" s="226" t="s">
        <v>53351</v>
      </c>
      <c r="AI11199" s="227">
        <v>950.66</v>
      </c>
      <c r="AK11199" s="207" t="s">
        <v>25213</v>
      </c>
      <c r="AL11199" s="208">
        <v>54803.88</v>
      </c>
      <c r="AM11199" s="93"/>
      <c r="AN11199" s="93"/>
      <c r="AO11199" s="93"/>
    </row>
    <row r="11200" spans="28:41" x14ac:dyDescent="0.55000000000000004">
      <c r="AB11200" s="278" t="s">
        <v>56754</v>
      </c>
      <c r="AC11200" s="279">
        <v>11112.09</v>
      </c>
      <c r="AE11200" s="246" t="s">
        <v>55342</v>
      </c>
      <c r="AF11200" s="247">
        <v>1330.14</v>
      </c>
      <c r="AH11200" s="226" t="s">
        <v>35445</v>
      </c>
      <c r="AI11200" s="227">
        <v>242906.12</v>
      </c>
      <c r="AK11200" s="207" t="s">
        <v>25214</v>
      </c>
      <c r="AL11200" s="208">
        <v>50639.77</v>
      </c>
      <c r="AM11200" s="93"/>
      <c r="AN11200" s="93"/>
      <c r="AO11200" s="93"/>
    </row>
    <row r="11201" spans="28:41" x14ac:dyDescent="0.55000000000000004">
      <c r="AB11201" s="278" t="s">
        <v>14786</v>
      </c>
      <c r="AC11201" s="279">
        <v>43136.39</v>
      </c>
      <c r="AE11201" s="246" t="s">
        <v>53429</v>
      </c>
      <c r="AF11201" s="247">
        <v>3829.22</v>
      </c>
      <c r="AH11201" s="226" t="s">
        <v>36584</v>
      </c>
      <c r="AI11201" s="227">
        <v>82576.759999999995</v>
      </c>
      <c r="AK11201" s="207" t="s">
        <v>25215</v>
      </c>
      <c r="AL11201" s="208">
        <v>501665.51</v>
      </c>
      <c r="AM11201" s="93"/>
      <c r="AN11201" s="93"/>
      <c r="AO11201" s="93"/>
    </row>
    <row r="11202" spans="28:41" x14ac:dyDescent="0.55000000000000004">
      <c r="AB11202" s="278" t="s">
        <v>14787</v>
      </c>
      <c r="AC11202" s="279">
        <v>20267.27</v>
      </c>
      <c r="AE11202" s="246" t="s">
        <v>64768</v>
      </c>
      <c r="AF11202" s="247">
        <v>2419.1999999999998</v>
      </c>
      <c r="AH11202" s="226" t="s">
        <v>47165</v>
      </c>
      <c r="AI11202" s="227">
        <v>4276.51</v>
      </c>
      <c r="AK11202" s="207" t="s">
        <v>25216</v>
      </c>
      <c r="AL11202" s="208">
        <v>3978.41</v>
      </c>
      <c r="AM11202" s="93"/>
      <c r="AN11202" s="93"/>
      <c r="AO11202" s="93"/>
    </row>
    <row r="11203" spans="28:41" x14ac:dyDescent="0.55000000000000004">
      <c r="AB11203" s="278" t="s">
        <v>59448</v>
      </c>
      <c r="AC11203" s="279">
        <v>20016715.449999999</v>
      </c>
      <c r="AE11203" s="246" t="s">
        <v>64769</v>
      </c>
      <c r="AF11203" s="247">
        <v>185.07</v>
      </c>
      <c r="AH11203" s="226" t="s">
        <v>35446</v>
      </c>
      <c r="AI11203" s="227">
        <v>85339.12</v>
      </c>
      <c r="AK11203" s="207" t="s">
        <v>25217</v>
      </c>
      <c r="AL11203" s="208">
        <v>71704.75</v>
      </c>
      <c r="AM11203" s="93"/>
      <c r="AN11203" s="93"/>
      <c r="AO11203" s="93"/>
    </row>
    <row r="11204" spans="28:41" x14ac:dyDescent="0.55000000000000004">
      <c r="AB11204" s="278" t="s">
        <v>12964</v>
      </c>
      <c r="AC11204" s="279">
        <v>1514</v>
      </c>
      <c r="AE11204" s="246" t="s">
        <v>64770</v>
      </c>
      <c r="AF11204" s="247">
        <v>592.70000000000005</v>
      </c>
      <c r="AH11204" s="226" t="s">
        <v>33978</v>
      </c>
      <c r="AI11204" s="227">
        <v>23897</v>
      </c>
      <c r="AK11204" s="207" t="s">
        <v>25218</v>
      </c>
      <c r="AL11204" s="208">
        <v>189682.8</v>
      </c>
      <c r="AM11204" s="93"/>
      <c r="AN11204" s="93"/>
      <c r="AO11204" s="93"/>
    </row>
    <row r="11205" spans="28:41" x14ac:dyDescent="0.55000000000000004">
      <c r="AB11205" s="278" t="s">
        <v>56755</v>
      </c>
      <c r="AC11205" s="279">
        <v>8175</v>
      </c>
      <c r="AE11205" s="246" t="s">
        <v>56470</v>
      </c>
      <c r="AF11205" s="247">
        <v>2846.3</v>
      </c>
      <c r="AH11205" s="226" t="s">
        <v>35447</v>
      </c>
      <c r="AI11205" s="227">
        <v>222502.68</v>
      </c>
      <c r="AK11205" s="207" t="s">
        <v>25219</v>
      </c>
      <c r="AL11205" s="208">
        <v>16296.11</v>
      </c>
      <c r="AM11205" s="93"/>
      <c r="AN11205" s="93"/>
      <c r="AO11205" s="93"/>
    </row>
    <row r="11206" spans="28:41" x14ac:dyDescent="0.55000000000000004">
      <c r="AB11206" s="278" t="s">
        <v>43142</v>
      </c>
      <c r="AC11206" s="279">
        <v>4805.8900000000003</v>
      </c>
      <c r="AE11206" s="246" t="s">
        <v>64771</v>
      </c>
      <c r="AF11206" s="247">
        <v>611.37</v>
      </c>
      <c r="AH11206" s="226" t="s">
        <v>33979</v>
      </c>
      <c r="AI11206" s="227">
        <v>42511.22</v>
      </c>
      <c r="AK11206" s="207" t="s">
        <v>25220</v>
      </c>
      <c r="AL11206" s="208">
        <v>13784.23</v>
      </c>
      <c r="AM11206" s="93"/>
      <c r="AN11206" s="93"/>
      <c r="AO11206" s="93"/>
    </row>
    <row r="11207" spans="28:41" x14ac:dyDescent="0.55000000000000004">
      <c r="AB11207" s="278" t="s">
        <v>14843</v>
      </c>
      <c r="AC11207" s="279">
        <v>11085.28</v>
      </c>
      <c r="AE11207" s="246" t="s">
        <v>62769</v>
      </c>
      <c r="AF11207" s="247">
        <v>25511.94</v>
      </c>
      <c r="AH11207" s="226" t="s">
        <v>40551</v>
      </c>
      <c r="AI11207" s="227">
        <v>53518.87</v>
      </c>
      <c r="AK11207" s="207" t="s">
        <v>14010</v>
      </c>
      <c r="AL11207" s="208">
        <v>2301.15</v>
      </c>
      <c r="AM11207" s="93"/>
      <c r="AN11207" s="93"/>
      <c r="AO11207" s="93"/>
    </row>
    <row r="11208" spans="28:41" x14ac:dyDescent="0.55000000000000004">
      <c r="AB11208" s="278" t="s">
        <v>14845</v>
      </c>
      <c r="AC11208" s="279">
        <v>45462.239999999998</v>
      </c>
      <c r="AE11208" s="246" t="s">
        <v>62770</v>
      </c>
      <c r="AF11208" s="247">
        <v>224.61</v>
      </c>
      <c r="AH11208" s="226" t="s">
        <v>33980</v>
      </c>
      <c r="AI11208" s="227">
        <v>54135.66</v>
      </c>
      <c r="AK11208" s="207" t="s">
        <v>25221</v>
      </c>
      <c r="AL11208" s="208">
        <v>6521.41</v>
      </c>
      <c r="AM11208" s="93"/>
      <c r="AN11208" s="93"/>
      <c r="AO11208" s="93"/>
    </row>
    <row r="11209" spans="28:41" x14ac:dyDescent="0.55000000000000004">
      <c r="AB11209" s="278" t="s">
        <v>69169</v>
      </c>
      <c r="AC11209" s="279">
        <v>3122.38</v>
      </c>
      <c r="AE11209" s="246" t="s">
        <v>64772</v>
      </c>
      <c r="AF11209" s="247">
        <v>4800</v>
      </c>
      <c r="AH11209" s="226" t="s">
        <v>47166</v>
      </c>
      <c r="AI11209" s="227">
        <v>12477.5</v>
      </c>
      <c r="AK11209" s="207" t="s">
        <v>14011</v>
      </c>
      <c r="AL11209" s="208">
        <v>51301</v>
      </c>
      <c r="AM11209" s="93"/>
      <c r="AN11209" s="93"/>
      <c r="AO11209" s="93"/>
    </row>
    <row r="11210" spans="28:41" x14ac:dyDescent="0.55000000000000004">
      <c r="AB11210" s="278" t="s">
        <v>14949</v>
      </c>
      <c r="AC11210" s="279">
        <v>623567.98</v>
      </c>
      <c r="AE11210" s="246" t="s">
        <v>64773</v>
      </c>
      <c r="AF11210" s="247">
        <v>655.12</v>
      </c>
      <c r="AH11210" s="226" t="s">
        <v>42817</v>
      </c>
      <c r="AI11210" s="227">
        <v>38592.800000000003</v>
      </c>
      <c r="AK11210" s="207" t="s">
        <v>25222</v>
      </c>
      <c r="AL11210" s="208">
        <v>239</v>
      </c>
      <c r="AM11210" s="93"/>
      <c r="AN11210" s="93"/>
      <c r="AO11210" s="93"/>
    </row>
    <row r="11211" spans="28:41" x14ac:dyDescent="0.55000000000000004">
      <c r="AB11211" s="278" t="s">
        <v>14950</v>
      </c>
      <c r="AC11211" s="279">
        <v>70306.62</v>
      </c>
      <c r="AE11211" s="246" t="s">
        <v>63577</v>
      </c>
      <c r="AF11211" s="247">
        <v>18794.52</v>
      </c>
      <c r="AH11211" s="226" t="s">
        <v>42818</v>
      </c>
      <c r="AI11211" s="227">
        <v>7754.8</v>
      </c>
      <c r="AK11211" s="207" t="s">
        <v>25223</v>
      </c>
      <c r="AL11211" s="208">
        <v>10464.719999999999</v>
      </c>
      <c r="AM11211" s="93"/>
      <c r="AN11211" s="93"/>
      <c r="AO11211" s="93"/>
    </row>
    <row r="11212" spans="28:41" x14ac:dyDescent="0.55000000000000004">
      <c r="AB11212" s="278" t="s">
        <v>14951</v>
      </c>
      <c r="AC11212" s="279">
        <v>121510</v>
      </c>
      <c r="AE11212" s="246" t="s">
        <v>64774</v>
      </c>
      <c r="AF11212" s="247">
        <v>8589</v>
      </c>
      <c r="AH11212" s="226" t="s">
        <v>42819</v>
      </c>
      <c r="AI11212" s="227">
        <v>1148.48</v>
      </c>
      <c r="AK11212" s="207" t="s">
        <v>25224</v>
      </c>
      <c r="AL11212" s="208">
        <v>54803.88</v>
      </c>
      <c r="AM11212" s="93"/>
      <c r="AN11212" s="93"/>
      <c r="AO11212" s="93"/>
    </row>
    <row r="11213" spans="28:41" x14ac:dyDescent="0.55000000000000004">
      <c r="AB11213" s="278" t="s">
        <v>14952</v>
      </c>
      <c r="AC11213" s="279">
        <v>326620.83</v>
      </c>
      <c r="AE11213" s="246" t="s">
        <v>53431</v>
      </c>
      <c r="AF11213" s="247">
        <v>30000</v>
      </c>
      <c r="AH11213" s="226" t="s">
        <v>36585</v>
      </c>
      <c r="AI11213" s="227">
        <v>618.75</v>
      </c>
      <c r="AK11213" s="207" t="s">
        <v>25225</v>
      </c>
      <c r="AL11213" s="208">
        <v>50639.77</v>
      </c>
      <c r="AM11213" s="93"/>
      <c r="AN11213" s="93"/>
      <c r="AO11213" s="93"/>
    </row>
    <row r="11214" spans="28:41" x14ac:dyDescent="0.55000000000000004">
      <c r="AB11214" s="278" t="s">
        <v>69170</v>
      </c>
      <c r="AC11214" s="279">
        <v>72914.44</v>
      </c>
      <c r="AE11214" s="246" t="s">
        <v>61543</v>
      </c>
      <c r="AF11214" s="247">
        <v>3720</v>
      </c>
      <c r="AH11214" s="226" t="s">
        <v>33981</v>
      </c>
      <c r="AI11214" s="227">
        <v>64299.040000000001</v>
      </c>
      <c r="AK11214" s="207" t="s">
        <v>14012</v>
      </c>
      <c r="AL11214" s="208">
        <v>685224.89</v>
      </c>
      <c r="AM11214" s="93"/>
      <c r="AN11214" s="93"/>
      <c r="AO11214" s="93"/>
    </row>
    <row r="11215" spans="28:41" x14ac:dyDescent="0.55000000000000004">
      <c r="AB11215" s="278" t="s">
        <v>14955</v>
      </c>
      <c r="AC11215" s="279">
        <v>61249.36</v>
      </c>
      <c r="AE11215" s="246" t="s">
        <v>59779</v>
      </c>
      <c r="AF11215" s="247">
        <v>42233.86</v>
      </c>
      <c r="AH11215" s="226" t="s">
        <v>33982</v>
      </c>
      <c r="AI11215" s="227">
        <v>187705.38</v>
      </c>
      <c r="AK11215" s="207" t="s">
        <v>25226</v>
      </c>
      <c r="AL11215" s="208">
        <v>32761.200000000001</v>
      </c>
      <c r="AM11215" s="93"/>
      <c r="AN11215" s="93"/>
      <c r="AO11215" s="93"/>
    </row>
    <row r="11216" spans="28:41" x14ac:dyDescent="0.55000000000000004">
      <c r="AB11216" s="278" t="s">
        <v>57985</v>
      </c>
      <c r="AC11216" s="279">
        <v>253615.51</v>
      </c>
      <c r="AE11216" s="246" t="s">
        <v>59780</v>
      </c>
      <c r="AF11216" s="247">
        <v>3515.48</v>
      </c>
      <c r="AH11216" s="226" t="s">
        <v>35448</v>
      </c>
      <c r="AI11216" s="227">
        <v>113294.65</v>
      </c>
      <c r="AK11216" s="207" t="s">
        <v>25227</v>
      </c>
      <c r="AL11216" s="208">
        <v>71704.75</v>
      </c>
      <c r="AM11216" s="93"/>
      <c r="AN11216" s="93"/>
      <c r="AO11216" s="93"/>
    </row>
    <row r="11217" spans="28:41" x14ac:dyDescent="0.55000000000000004">
      <c r="AB11217" s="278" t="s">
        <v>14956</v>
      </c>
      <c r="AC11217" s="279">
        <v>216687.69</v>
      </c>
      <c r="AE11217" s="246" t="s">
        <v>59781</v>
      </c>
      <c r="AF11217" s="247">
        <v>10347.299999999999</v>
      </c>
      <c r="AH11217" s="226" t="s">
        <v>53352</v>
      </c>
      <c r="AI11217" s="227">
        <v>59429.98</v>
      </c>
      <c r="AK11217" s="207" t="s">
        <v>25228</v>
      </c>
      <c r="AL11217" s="208">
        <v>259664.01</v>
      </c>
      <c r="AM11217" s="93"/>
      <c r="AN11217" s="93"/>
      <c r="AO11217" s="93"/>
    </row>
    <row r="11218" spans="28:41" x14ac:dyDescent="0.55000000000000004">
      <c r="AB11218" s="278" t="s">
        <v>14957</v>
      </c>
      <c r="AC11218" s="279">
        <v>27552</v>
      </c>
      <c r="AE11218" s="246" t="s">
        <v>62194</v>
      </c>
      <c r="AF11218" s="247">
        <v>19617.53</v>
      </c>
      <c r="AH11218" s="226" t="s">
        <v>47167</v>
      </c>
      <c r="AI11218" s="227">
        <v>20514.650000000001</v>
      </c>
      <c r="AK11218" s="207" t="s">
        <v>25229</v>
      </c>
      <c r="AL11218" s="208">
        <v>37455</v>
      </c>
      <c r="AM11218" s="93"/>
      <c r="AN11218" s="93"/>
      <c r="AO11218" s="93"/>
    </row>
    <row r="11219" spans="28:41" x14ac:dyDescent="0.55000000000000004">
      <c r="AB11219" s="278" t="s">
        <v>14958</v>
      </c>
      <c r="AC11219" s="279">
        <v>118582.61</v>
      </c>
      <c r="AE11219" s="246" t="s">
        <v>62195</v>
      </c>
      <c r="AF11219" s="247">
        <v>2347.1999999999998</v>
      </c>
      <c r="AH11219" s="226" t="s">
        <v>47168</v>
      </c>
      <c r="AI11219" s="227">
        <v>1471.67</v>
      </c>
      <c r="AK11219" s="207" t="s">
        <v>25230</v>
      </c>
      <c r="AL11219" s="208">
        <v>187456</v>
      </c>
      <c r="AM11219" s="93"/>
      <c r="AN11219" s="93"/>
      <c r="AO11219" s="93"/>
    </row>
    <row r="11220" spans="28:41" x14ac:dyDescent="0.55000000000000004">
      <c r="AB11220" s="278" t="s">
        <v>40713</v>
      </c>
      <c r="AC11220" s="279">
        <v>2281.25</v>
      </c>
      <c r="AE11220" s="246" t="s">
        <v>58884</v>
      </c>
      <c r="AF11220" s="247">
        <v>28635.97</v>
      </c>
      <c r="AH11220" s="226" t="s">
        <v>47169</v>
      </c>
      <c r="AI11220" s="227">
        <v>4527.63</v>
      </c>
      <c r="AK11220" s="207" t="s">
        <v>25231</v>
      </c>
      <c r="AL11220" s="208">
        <v>2809</v>
      </c>
      <c r="AM11220" s="93"/>
      <c r="AN11220" s="93"/>
      <c r="AO11220" s="93"/>
    </row>
    <row r="11221" spans="28:41" x14ac:dyDescent="0.55000000000000004">
      <c r="AB11221" s="278" t="s">
        <v>14959</v>
      </c>
      <c r="AC11221" s="279">
        <v>1164.96</v>
      </c>
      <c r="AE11221" s="246" t="s">
        <v>58885</v>
      </c>
      <c r="AF11221" s="247">
        <v>35119.9</v>
      </c>
      <c r="AH11221" s="226" t="s">
        <v>47170</v>
      </c>
      <c r="AI11221" s="227">
        <v>2124.64</v>
      </c>
      <c r="AK11221" s="207" t="s">
        <v>25232</v>
      </c>
      <c r="AL11221" s="208">
        <v>5985.95</v>
      </c>
      <c r="AM11221" s="93"/>
      <c r="AN11221" s="93"/>
      <c r="AO11221" s="93"/>
    </row>
    <row r="11222" spans="28:41" x14ac:dyDescent="0.55000000000000004">
      <c r="AB11222" s="278" t="s">
        <v>14960</v>
      </c>
      <c r="AC11222" s="279">
        <v>7112.19</v>
      </c>
      <c r="AE11222" s="246" t="s">
        <v>60680</v>
      </c>
      <c r="AF11222" s="247">
        <v>3994.5</v>
      </c>
      <c r="AH11222" s="226" t="s">
        <v>53353</v>
      </c>
      <c r="AI11222" s="227">
        <v>1361.41</v>
      </c>
      <c r="AK11222" s="207" t="s">
        <v>25233</v>
      </c>
      <c r="AL11222" s="208">
        <v>63721.75</v>
      </c>
      <c r="AM11222" s="93"/>
      <c r="AN11222" s="93"/>
      <c r="AO11222" s="93"/>
    </row>
    <row r="11223" spans="28:41" x14ac:dyDescent="0.55000000000000004">
      <c r="AB11223" s="278" t="s">
        <v>69820</v>
      </c>
      <c r="AC11223" s="279">
        <v>5.66</v>
      </c>
      <c r="AE11223" s="246" t="s">
        <v>60681</v>
      </c>
      <c r="AF11223" s="247">
        <v>305.52</v>
      </c>
      <c r="AH11223" s="226" t="s">
        <v>45430</v>
      </c>
      <c r="AI11223" s="227">
        <v>109991.18</v>
      </c>
      <c r="AK11223" s="207" t="s">
        <v>25234</v>
      </c>
      <c r="AL11223" s="208">
        <v>22627.74</v>
      </c>
      <c r="AM11223" s="93"/>
      <c r="AN11223" s="93"/>
      <c r="AO11223" s="93"/>
    </row>
    <row r="11224" spans="28:41" x14ac:dyDescent="0.55000000000000004">
      <c r="AB11224" s="278" t="s">
        <v>34451</v>
      </c>
      <c r="AC11224" s="279">
        <v>5000</v>
      </c>
      <c r="AE11224" s="246" t="s">
        <v>60682</v>
      </c>
      <c r="AF11224" s="247">
        <v>978.66</v>
      </c>
      <c r="AH11224" s="226" t="s">
        <v>45431</v>
      </c>
      <c r="AI11224" s="227">
        <v>8453.82</v>
      </c>
      <c r="AK11224" s="207" t="s">
        <v>25235</v>
      </c>
      <c r="AL11224" s="208">
        <v>2518.7399999999998</v>
      </c>
      <c r="AM11224" s="93"/>
      <c r="AN11224" s="93"/>
      <c r="AO11224" s="93"/>
    </row>
    <row r="11225" spans="28:41" x14ac:dyDescent="0.55000000000000004">
      <c r="AB11225" s="278" t="s">
        <v>43143</v>
      </c>
      <c r="AC11225" s="279">
        <v>4050</v>
      </c>
      <c r="AE11225" s="246" t="s">
        <v>53433</v>
      </c>
      <c r="AF11225" s="247">
        <v>903.82</v>
      </c>
      <c r="AH11225" s="226" t="s">
        <v>45432</v>
      </c>
      <c r="AI11225" s="227">
        <v>113875</v>
      </c>
      <c r="AK11225" s="207" t="s">
        <v>25236</v>
      </c>
      <c r="AL11225" s="208">
        <v>33893.75</v>
      </c>
      <c r="AM11225" s="93"/>
      <c r="AN11225" s="93"/>
      <c r="AO11225" s="93"/>
    </row>
    <row r="11226" spans="28:41" x14ac:dyDescent="0.55000000000000004">
      <c r="AB11226" s="278" t="s">
        <v>43144</v>
      </c>
      <c r="AC11226" s="279">
        <v>47200</v>
      </c>
      <c r="AE11226" s="246" t="s">
        <v>53434</v>
      </c>
      <c r="AF11226" s="247">
        <v>69.14</v>
      </c>
      <c r="AH11226" s="226" t="s">
        <v>45433</v>
      </c>
      <c r="AI11226" s="227">
        <v>8711.4500000000007</v>
      </c>
      <c r="AK11226" s="207" t="s">
        <v>25237</v>
      </c>
      <c r="AL11226" s="208">
        <v>18900</v>
      </c>
      <c r="AM11226" s="93"/>
      <c r="AN11226" s="93"/>
      <c r="AO11226" s="93"/>
    </row>
    <row r="11227" spans="28:41" x14ac:dyDescent="0.55000000000000004">
      <c r="AB11227" s="278" t="s">
        <v>47433</v>
      </c>
      <c r="AC11227" s="279">
        <v>1245.32</v>
      </c>
      <c r="AE11227" s="246" t="s">
        <v>53435</v>
      </c>
      <c r="AF11227" s="247">
        <v>221.44</v>
      </c>
      <c r="AH11227" s="226" t="s">
        <v>42820</v>
      </c>
      <c r="AI11227" s="227">
        <v>4551.3999999999996</v>
      </c>
      <c r="AK11227" s="207" t="s">
        <v>25238</v>
      </c>
      <c r="AL11227" s="208">
        <v>125683.6</v>
      </c>
      <c r="AM11227" s="93"/>
      <c r="AN11227" s="93"/>
      <c r="AO11227" s="93"/>
    </row>
    <row r="11228" spans="28:41" x14ac:dyDescent="0.55000000000000004">
      <c r="AB11228" s="278" t="s">
        <v>14961</v>
      </c>
      <c r="AC11228" s="279">
        <v>16315.7</v>
      </c>
      <c r="AE11228" s="246" t="s">
        <v>35486</v>
      </c>
      <c r="AF11228" s="247">
        <v>842.85</v>
      </c>
      <c r="AH11228" s="226" t="s">
        <v>25639</v>
      </c>
      <c r="AI11228" s="227">
        <v>348.19</v>
      </c>
      <c r="AK11228" s="207" t="s">
        <v>25239</v>
      </c>
      <c r="AL11228" s="208">
        <v>9168</v>
      </c>
      <c r="AM11228" s="93"/>
      <c r="AN11228" s="93"/>
      <c r="AO11228" s="93"/>
    </row>
    <row r="11229" spans="28:41" x14ac:dyDescent="0.55000000000000004">
      <c r="AB11229" s="278" t="s">
        <v>60871</v>
      </c>
      <c r="AC11229" s="279">
        <v>24360.37</v>
      </c>
      <c r="AE11229" s="246" t="s">
        <v>50307</v>
      </c>
      <c r="AF11229" s="247">
        <v>78.930000000000007</v>
      </c>
      <c r="AH11229" s="226" t="s">
        <v>47171</v>
      </c>
      <c r="AI11229" s="227">
        <v>131.41</v>
      </c>
      <c r="AK11229" s="207" t="s">
        <v>25240</v>
      </c>
      <c r="AL11229" s="208">
        <v>193441.95</v>
      </c>
      <c r="AM11229" s="93"/>
      <c r="AN11229" s="93"/>
      <c r="AO11229" s="93"/>
    </row>
    <row r="11230" spans="28:41" x14ac:dyDescent="0.55000000000000004">
      <c r="AB11230" s="278" t="s">
        <v>14962</v>
      </c>
      <c r="AC11230" s="279">
        <v>5800</v>
      </c>
      <c r="AE11230" s="246" t="s">
        <v>56471</v>
      </c>
      <c r="AF11230" s="247">
        <v>1.27</v>
      </c>
      <c r="AH11230" s="226" t="s">
        <v>35452</v>
      </c>
      <c r="AI11230" s="227">
        <v>2516.0500000000002</v>
      </c>
      <c r="AK11230" s="207" t="s">
        <v>25241</v>
      </c>
      <c r="AL11230" s="208">
        <v>37455</v>
      </c>
      <c r="AM11230" s="93"/>
      <c r="AN11230" s="93"/>
      <c r="AO11230" s="93"/>
    </row>
    <row r="11231" spans="28:41" x14ac:dyDescent="0.55000000000000004">
      <c r="AB11231" s="278" t="s">
        <v>69171</v>
      </c>
      <c r="AC11231" s="279">
        <v>5000</v>
      </c>
      <c r="AE11231" s="246" t="s">
        <v>40569</v>
      </c>
      <c r="AF11231" s="247">
        <v>80257.919999999998</v>
      </c>
      <c r="AH11231" s="226" t="s">
        <v>47172</v>
      </c>
      <c r="AI11231" s="227">
        <v>2260</v>
      </c>
      <c r="AK11231" s="207" t="s">
        <v>25242</v>
      </c>
      <c r="AL11231" s="208">
        <v>63721.75</v>
      </c>
      <c r="AM11231" s="93"/>
      <c r="AN11231" s="93"/>
      <c r="AO11231" s="93"/>
    </row>
    <row r="11232" spans="28:41" x14ac:dyDescent="0.55000000000000004">
      <c r="AB11232" s="278" t="s">
        <v>14963</v>
      </c>
      <c r="AC11232" s="279">
        <v>4700</v>
      </c>
      <c r="AE11232" s="246" t="s">
        <v>36618</v>
      </c>
      <c r="AF11232" s="247">
        <v>2272.5</v>
      </c>
      <c r="AH11232" s="226" t="s">
        <v>48187</v>
      </c>
      <c r="AI11232" s="227">
        <v>1167.95</v>
      </c>
      <c r="AK11232" s="207" t="s">
        <v>25243</v>
      </c>
      <c r="AL11232" s="208">
        <v>22627.74</v>
      </c>
      <c r="AM11232" s="93"/>
      <c r="AN11232" s="93"/>
      <c r="AO11232" s="93"/>
    </row>
    <row r="11233" spans="28:41" x14ac:dyDescent="0.55000000000000004">
      <c r="AB11233" s="278" t="s">
        <v>69172</v>
      </c>
      <c r="AC11233" s="279">
        <v>903.35</v>
      </c>
      <c r="AE11233" s="246" t="s">
        <v>59183</v>
      </c>
      <c r="AF11233" s="247">
        <v>731.26</v>
      </c>
      <c r="AH11233" s="226" t="s">
        <v>35453</v>
      </c>
      <c r="AI11233" s="227">
        <v>142581.26</v>
      </c>
      <c r="AK11233" s="207" t="s">
        <v>25244</v>
      </c>
      <c r="AL11233" s="208">
        <v>14495.74</v>
      </c>
      <c r="AM11233" s="93"/>
      <c r="AN11233" s="93"/>
      <c r="AO11233" s="93"/>
    </row>
    <row r="11234" spans="28:41" x14ac:dyDescent="0.55000000000000004">
      <c r="AB11234" s="278" t="s">
        <v>14964</v>
      </c>
      <c r="AC11234" s="279">
        <v>37964.01</v>
      </c>
      <c r="AE11234" s="246" t="s">
        <v>34012</v>
      </c>
      <c r="AF11234" s="247">
        <v>11246.58</v>
      </c>
      <c r="AH11234" s="226" t="s">
        <v>35454</v>
      </c>
      <c r="AI11234" s="227">
        <v>56576.66</v>
      </c>
      <c r="AK11234" s="207" t="s">
        <v>25245</v>
      </c>
      <c r="AL11234" s="208">
        <v>33893.75</v>
      </c>
      <c r="AM11234" s="93"/>
      <c r="AN11234" s="93"/>
      <c r="AO11234" s="93"/>
    </row>
    <row r="11235" spans="28:41" x14ac:dyDescent="0.55000000000000004">
      <c r="AB11235" s="278" t="s">
        <v>14965</v>
      </c>
      <c r="AC11235" s="279">
        <v>1544.9</v>
      </c>
      <c r="AE11235" s="246" t="s">
        <v>49102</v>
      </c>
      <c r="AF11235" s="247">
        <v>23.76</v>
      </c>
      <c r="AH11235" s="226" t="s">
        <v>35455</v>
      </c>
      <c r="AI11235" s="227">
        <v>55566.53</v>
      </c>
      <c r="AK11235" s="207" t="s">
        <v>25246</v>
      </c>
      <c r="AL11235" s="208">
        <v>18900</v>
      </c>
      <c r="AM11235" s="93"/>
      <c r="AN11235" s="93"/>
      <c r="AO11235" s="93"/>
    </row>
    <row r="11236" spans="28:41" x14ac:dyDescent="0.55000000000000004">
      <c r="AB11236" s="278" t="s">
        <v>12975</v>
      </c>
      <c r="AC11236" s="279">
        <v>152141.26</v>
      </c>
      <c r="AE11236" s="246" t="s">
        <v>34015</v>
      </c>
      <c r="AF11236" s="247">
        <v>229.9</v>
      </c>
      <c r="AH11236" s="226" t="s">
        <v>40552</v>
      </c>
      <c r="AI11236" s="227">
        <v>15000</v>
      </c>
      <c r="AK11236" s="207" t="s">
        <v>25247</v>
      </c>
      <c r="AL11236" s="208">
        <v>125683.6</v>
      </c>
      <c r="AM11236" s="93"/>
      <c r="AN11236" s="93"/>
      <c r="AO11236" s="93"/>
    </row>
    <row r="11237" spans="28:41" x14ac:dyDescent="0.55000000000000004">
      <c r="AB11237" s="278" t="s">
        <v>12976</v>
      </c>
      <c r="AC11237" s="279">
        <v>413868.59</v>
      </c>
      <c r="AE11237" s="246" t="s">
        <v>25942</v>
      </c>
      <c r="AF11237" s="247">
        <v>7103.13</v>
      </c>
      <c r="AH11237" s="226" t="s">
        <v>35456</v>
      </c>
      <c r="AI11237" s="227">
        <v>20030.349999999999</v>
      </c>
      <c r="AK11237" s="207" t="s">
        <v>25248</v>
      </c>
      <c r="AL11237" s="208">
        <v>1944.58</v>
      </c>
      <c r="AM11237" s="93"/>
      <c r="AN11237" s="93"/>
      <c r="AO11237" s="93"/>
    </row>
    <row r="11238" spans="28:41" x14ac:dyDescent="0.55000000000000004">
      <c r="AB11238" s="278" t="s">
        <v>12977</v>
      </c>
      <c r="AC11238" s="279">
        <v>225184.24</v>
      </c>
      <c r="AE11238" s="246" t="s">
        <v>25943</v>
      </c>
      <c r="AF11238" s="247">
        <v>14006.65</v>
      </c>
      <c r="AH11238" s="226" t="s">
        <v>35457</v>
      </c>
      <c r="AI11238" s="227">
        <v>56053.86</v>
      </c>
      <c r="AK11238" s="207" t="s">
        <v>25249</v>
      </c>
      <c r="AL11238" s="208">
        <v>303</v>
      </c>
      <c r="AM11238" s="93"/>
      <c r="AN11238" s="93"/>
      <c r="AO11238" s="93"/>
    </row>
    <row r="11239" spans="28:41" x14ac:dyDescent="0.55000000000000004">
      <c r="AB11239" s="278" t="s">
        <v>54196</v>
      </c>
      <c r="AC11239" s="279">
        <v>617.6</v>
      </c>
      <c r="AE11239" s="246" t="s">
        <v>35487</v>
      </c>
      <c r="AF11239" s="247">
        <v>8493.33</v>
      </c>
      <c r="AH11239" s="226" t="s">
        <v>35458</v>
      </c>
      <c r="AI11239" s="227">
        <v>40597.660000000003</v>
      </c>
      <c r="AK11239" s="207" t="s">
        <v>25250</v>
      </c>
      <c r="AL11239" s="208">
        <v>24883.919999999998</v>
      </c>
      <c r="AM11239" s="93"/>
      <c r="AN11239" s="93"/>
      <c r="AO11239" s="93"/>
    </row>
    <row r="11240" spans="28:41" x14ac:dyDescent="0.55000000000000004">
      <c r="AB11240" s="278" t="s">
        <v>14967</v>
      </c>
      <c r="AC11240" s="279">
        <v>4890.16</v>
      </c>
      <c r="AE11240" s="246" t="s">
        <v>36619</v>
      </c>
      <c r="AF11240" s="247">
        <v>105103.46</v>
      </c>
      <c r="AH11240" s="226" t="s">
        <v>35459</v>
      </c>
      <c r="AI11240" s="227">
        <v>4053</v>
      </c>
      <c r="AK11240" s="207" t="s">
        <v>25251</v>
      </c>
      <c r="AL11240" s="208">
        <v>1600</v>
      </c>
      <c r="AM11240" s="93"/>
      <c r="AN11240" s="93"/>
      <c r="AO11240" s="93"/>
    </row>
    <row r="11241" spans="28:41" x14ac:dyDescent="0.55000000000000004">
      <c r="AB11241" s="278" t="s">
        <v>58736</v>
      </c>
      <c r="AC11241" s="279">
        <v>792</v>
      </c>
      <c r="AE11241" s="246" t="s">
        <v>59184</v>
      </c>
      <c r="AF11241" s="247">
        <v>1658.98</v>
      </c>
      <c r="AH11241" s="226" t="s">
        <v>45434</v>
      </c>
      <c r="AI11241" s="227">
        <v>3420</v>
      </c>
      <c r="AK11241" s="207" t="s">
        <v>25252</v>
      </c>
      <c r="AL11241" s="208">
        <v>337367.5</v>
      </c>
      <c r="AM11241" s="93"/>
      <c r="AN11241" s="93"/>
      <c r="AO11241" s="93"/>
    </row>
    <row r="11242" spans="28:41" x14ac:dyDescent="0.55000000000000004">
      <c r="AB11242" s="278" t="s">
        <v>14969</v>
      </c>
      <c r="AC11242" s="279">
        <v>3100.29</v>
      </c>
      <c r="AE11242" s="246" t="s">
        <v>58636</v>
      </c>
      <c r="AF11242" s="247">
        <v>5401.05</v>
      </c>
      <c r="AH11242" s="226" t="s">
        <v>40553</v>
      </c>
      <c r="AI11242" s="227">
        <v>3011.95</v>
      </c>
      <c r="AK11242" s="207" t="s">
        <v>25253</v>
      </c>
      <c r="AL11242" s="208">
        <v>27779.77</v>
      </c>
      <c r="AM11242" s="93"/>
      <c r="AN11242" s="93"/>
      <c r="AO11242" s="93"/>
    </row>
    <row r="11243" spans="28:41" x14ac:dyDescent="0.55000000000000004">
      <c r="AB11243" s="278" t="s">
        <v>38821</v>
      </c>
      <c r="AC11243" s="279">
        <v>2.6</v>
      </c>
      <c r="AE11243" s="246" t="s">
        <v>25945</v>
      </c>
      <c r="AF11243" s="247">
        <v>43514.87</v>
      </c>
      <c r="AH11243" s="226" t="s">
        <v>40554</v>
      </c>
      <c r="AI11243" s="227">
        <v>230.45</v>
      </c>
      <c r="AK11243" s="207" t="s">
        <v>25254</v>
      </c>
      <c r="AL11243" s="208">
        <v>73004.89</v>
      </c>
      <c r="AM11243" s="93"/>
      <c r="AN11243" s="93"/>
      <c r="AO11243" s="93"/>
    </row>
    <row r="11244" spans="28:41" x14ac:dyDescent="0.55000000000000004">
      <c r="AB11244" s="278" t="s">
        <v>59295</v>
      </c>
      <c r="AC11244" s="279">
        <v>3325</v>
      </c>
      <c r="AE11244" s="246" t="s">
        <v>50308</v>
      </c>
      <c r="AF11244" s="247">
        <v>55377.82</v>
      </c>
      <c r="AH11244" s="226" t="s">
        <v>40555</v>
      </c>
      <c r="AI11244" s="227">
        <v>544.6</v>
      </c>
      <c r="AK11244" s="207" t="s">
        <v>25255</v>
      </c>
      <c r="AL11244" s="208">
        <v>12000</v>
      </c>
      <c r="AM11244" s="93"/>
      <c r="AN11244" s="93"/>
      <c r="AO11244" s="93"/>
    </row>
    <row r="11245" spans="28:41" x14ac:dyDescent="0.55000000000000004">
      <c r="AB11245" s="278" t="s">
        <v>14970</v>
      </c>
      <c r="AC11245" s="279">
        <v>941.88</v>
      </c>
      <c r="AE11245" s="246" t="s">
        <v>57738</v>
      </c>
      <c r="AF11245" s="247">
        <v>289.57</v>
      </c>
      <c r="AH11245" s="226" t="s">
        <v>53354</v>
      </c>
      <c r="AI11245" s="227">
        <v>13012</v>
      </c>
      <c r="AK11245" s="207" t="s">
        <v>25256</v>
      </c>
      <c r="AL11245" s="208">
        <v>10350</v>
      </c>
      <c r="AM11245" s="93"/>
      <c r="AN11245" s="93"/>
      <c r="AO11245" s="93"/>
    </row>
    <row r="11246" spans="28:41" x14ac:dyDescent="0.55000000000000004">
      <c r="AB11246" s="278" t="s">
        <v>57987</v>
      </c>
      <c r="AC11246" s="279">
        <v>321857.73</v>
      </c>
      <c r="AE11246" s="246" t="s">
        <v>25946</v>
      </c>
      <c r="AF11246" s="247">
        <v>18000.45</v>
      </c>
      <c r="AH11246" s="226" t="s">
        <v>53355</v>
      </c>
      <c r="AI11246" s="227">
        <v>995.41</v>
      </c>
      <c r="AK11246" s="207" t="s">
        <v>25257</v>
      </c>
      <c r="AL11246" s="208">
        <v>32821.279999999999</v>
      </c>
      <c r="AM11246" s="93"/>
      <c r="AN11246" s="93"/>
      <c r="AO11246" s="93"/>
    </row>
    <row r="11247" spans="28:41" x14ac:dyDescent="0.55000000000000004">
      <c r="AB11247" s="278" t="s">
        <v>69173</v>
      </c>
      <c r="AC11247" s="279">
        <v>-0.04</v>
      </c>
      <c r="AE11247" s="246" t="s">
        <v>34016</v>
      </c>
      <c r="AF11247" s="247">
        <v>60101.89</v>
      </c>
      <c r="AH11247" s="226" t="s">
        <v>53356</v>
      </c>
      <c r="AI11247" s="227">
        <v>1990.59</v>
      </c>
      <c r="AK11247" s="207" t="s">
        <v>25258</v>
      </c>
      <c r="AL11247" s="208">
        <v>402084.1</v>
      </c>
      <c r="AM11247" s="93"/>
      <c r="AN11247" s="93"/>
      <c r="AO11247" s="93"/>
    </row>
    <row r="11248" spans="28:41" x14ac:dyDescent="0.55000000000000004">
      <c r="AB11248" s="278" t="s">
        <v>14971</v>
      </c>
      <c r="AC11248" s="279">
        <v>35897.49</v>
      </c>
      <c r="AE11248" s="246" t="s">
        <v>45456</v>
      </c>
      <c r="AF11248" s="247">
        <v>31931.01</v>
      </c>
      <c r="AH11248" s="226" t="s">
        <v>53357</v>
      </c>
      <c r="AI11248" s="227">
        <v>2000</v>
      </c>
      <c r="AK11248" s="207" t="s">
        <v>25259</v>
      </c>
      <c r="AL11248" s="208">
        <v>15087.96</v>
      </c>
      <c r="AM11248" s="93"/>
      <c r="AN11248" s="93"/>
      <c r="AO11248" s="93"/>
    </row>
    <row r="11249" spans="28:41" x14ac:dyDescent="0.55000000000000004">
      <c r="AB11249" s="278" t="s">
        <v>14972</v>
      </c>
      <c r="AC11249" s="279">
        <v>194433.34</v>
      </c>
      <c r="AE11249" s="246" t="s">
        <v>58637</v>
      </c>
      <c r="AF11249" s="247">
        <v>-6183.89</v>
      </c>
      <c r="AH11249" s="226" t="s">
        <v>53358</v>
      </c>
      <c r="AI11249" s="227">
        <v>153.01</v>
      </c>
      <c r="AK11249" s="207" t="s">
        <v>25260</v>
      </c>
      <c r="AL11249" s="208">
        <v>23895.5</v>
      </c>
      <c r="AM11249" s="93"/>
      <c r="AN11249" s="93"/>
      <c r="AO11249" s="93"/>
    </row>
    <row r="11250" spans="28:41" x14ac:dyDescent="0.55000000000000004">
      <c r="AB11250" s="278" t="s">
        <v>12979</v>
      </c>
      <c r="AC11250" s="279">
        <v>11508.24</v>
      </c>
      <c r="AE11250" s="246" t="s">
        <v>34017</v>
      </c>
      <c r="AF11250" s="247">
        <v>151021.29999999999</v>
      </c>
      <c r="AH11250" s="226" t="s">
        <v>53359</v>
      </c>
      <c r="AI11250" s="227">
        <v>482</v>
      </c>
      <c r="AK11250" s="207" t="s">
        <v>25261</v>
      </c>
      <c r="AL11250" s="208">
        <v>100868.5</v>
      </c>
      <c r="AM11250" s="93"/>
      <c r="AN11250" s="93"/>
      <c r="AO11250" s="93"/>
    </row>
    <row r="11251" spans="28:41" x14ac:dyDescent="0.55000000000000004">
      <c r="AB11251" s="278" t="s">
        <v>14973</v>
      </c>
      <c r="AC11251" s="279">
        <v>8620.27</v>
      </c>
      <c r="AE11251" s="246" t="s">
        <v>62771</v>
      </c>
      <c r="AF11251" s="247">
        <v>6420.07</v>
      </c>
      <c r="AH11251" s="226" t="s">
        <v>53360</v>
      </c>
      <c r="AI11251" s="227">
        <v>415.43</v>
      </c>
      <c r="AK11251" s="207" t="s">
        <v>25262</v>
      </c>
      <c r="AL11251" s="208">
        <v>59585</v>
      </c>
      <c r="AM11251" s="93"/>
      <c r="AN11251" s="93"/>
      <c r="AO11251" s="93"/>
    </row>
    <row r="11252" spans="28:41" x14ac:dyDescent="0.55000000000000004">
      <c r="AB11252" s="278" t="s">
        <v>14974</v>
      </c>
      <c r="AC11252" s="279">
        <v>14990.46</v>
      </c>
      <c r="AE11252" s="246" t="s">
        <v>56472</v>
      </c>
      <c r="AF11252" s="247">
        <v>880</v>
      </c>
      <c r="AH11252" s="226" t="s">
        <v>53361</v>
      </c>
      <c r="AI11252" s="227">
        <v>4285.67</v>
      </c>
      <c r="AK11252" s="207" t="s">
        <v>25263</v>
      </c>
      <c r="AL11252" s="208">
        <v>464612</v>
      </c>
      <c r="AM11252" s="93"/>
      <c r="AN11252" s="93"/>
      <c r="AO11252" s="93"/>
    </row>
    <row r="11253" spans="28:41" x14ac:dyDescent="0.55000000000000004">
      <c r="AB11253" s="278" t="s">
        <v>59950</v>
      </c>
      <c r="AC11253" s="279">
        <v>-15065.15</v>
      </c>
      <c r="AE11253" s="246" t="s">
        <v>64775</v>
      </c>
      <c r="AF11253" s="247">
        <v>4157.03</v>
      </c>
      <c r="AH11253" s="226" t="s">
        <v>53362</v>
      </c>
      <c r="AI11253" s="227">
        <v>65495.44</v>
      </c>
      <c r="AK11253" s="207" t="s">
        <v>25264</v>
      </c>
      <c r="AL11253" s="208">
        <v>2877.52</v>
      </c>
      <c r="AM11253" s="93"/>
      <c r="AN11253" s="93"/>
      <c r="AO11253" s="93"/>
    </row>
    <row r="11254" spans="28:41" x14ac:dyDescent="0.55000000000000004">
      <c r="AB11254" s="278" t="s">
        <v>14975</v>
      </c>
      <c r="AC11254" s="279">
        <v>302091.19</v>
      </c>
      <c r="AE11254" s="246" t="s">
        <v>56473</v>
      </c>
      <c r="AF11254" s="247">
        <v>1125.2</v>
      </c>
      <c r="AH11254" s="226" t="s">
        <v>53363</v>
      </c>
      <c r="AI11254" s="227">
        <v>986.46</v>
      </c>
      <c r="AK11254" s="207" t="s">
        <v>25265</v>
      </c>
      <c r="AL11254" s="208">
        <v>829.28</v>
      </c>
      <c r="AM11254" s="93"/>
      <c r="AN11254" s="93"/>
      <c r="AO11254" s="93"/>
    </row>
    <row r="11255" spans="28:41" x14ac:dyDescent="0.55000000000000004">
      <c r="AB11255" s="278" t="s">
        <v>34460</v>
      </c>
      <c r="AC11255" s="279">
        <v>108160</v>
      </c>
      <c r="AE11255" s="246" t="s">
        <v>56474</v>
      </c>
      <c r="AF11255" s="247">
        <v>471.4</v>
      </c>
      <c r="AH11255" s="226" t="s">
        <v>53364</v>
      </c>
      <c r="AI11255" s="227">
        <v>10065.44</v>
      </c>
      <c r="AK11255" s="207" t="s">
        <v>14025</v>
      </c>
      <c r="AL11255" s="208">
        <v>642.77</v>
      </c>
      <c r="AM11255" s="93"/>
      <c r="AN11255" s="93"/>
      <c r="AO11255" s="93"/>
    </row>
    <row r="11256" spans="28:41" x14ac:dyDescent="0.55000000000000004">
      <c r="AB11256" s="278" t="s">
        <v>56756</v>
      </c>
      <c r="AC11256" s="279">
        <v>116278.26</v>
      </c>
      <c r="AE11256" s="246" t="s">
        <v>56475</v>
      </c>
      <c r="AF11256" s="247">
        <v>1509.74</v>
      </c>
      <c r="AH11256" s="226" t="s">
        <v>35460</v>
      </c>
      <c r="AI11256" s="227">
        <v>53723.06</v>
      </c>
      <c r="AK11256" s="207" t="s">
        <v>14027</v>
      </c>
      <c r="AL11256" s="208">
        <v>3100.86</v>
      </c>
      <c r="AM11256" s="93"/>
      <c r="AN11256" s="93"/>
      <c r="AO11256" s="93"/>
    </row>
    <row r="11257" spans="28:41" x14ac:dyDescent="0.55000000000000004">
      <c r="AB11257" s="278" t="s">
        <v>34461</v>
      </c>
      <c r="AC11257" s="279">
        <v>129788.86</v>
      </c>
      <c r="AE11257" s="246" t="s">
        <v>55343</v>
      </c>
      <c r="AF11257" s="247">
        <v>1674</v>
      </c>
      <c r="AH11257" s="226" t="s">
        <v>53365</v>
      </c>
      <c r="AI11257" s="227">
        <v>491.95</v>
      </c>
      <c r="AK11257" s="207" t="s">
        <v>14028</v>
      </c>
      <c r="AL11257" s="208">
        <v>58293.07</v>
      </c>
      <c r="AM11257" s="93"/>
      <c r="AN11257" s="93"/>
      <c r="AO11257" s="93"/>
    </row>
    <row r="11258" spans="28:41" x14ac:dyDescent="0.55000000000000004">
      <c r="AB11258" s="278" t="s">
        <v>34462</v>
      </c>
      <c r="AC11258" s="279">
        <v>15000</v>
      </c>
      <c r="AE11258" s="246" t="s">
        <v>57739</v>
      </c>
      <c r="AF11258" s="247">
        <v>1818.64</v>
      </c>
      <c r="AH11258" s="226" t="s">
        <v>53366</v>
      </c>
      <c r="AI11258" s="227">
        <v>4957.3999999999996</v>
      </c>
      <c r="AK11258" s="207" t="s">
        <v>14031</v>
      </c>
      <c r="AL11258" s="208">
        <v>328662.55</v>
      </c>
      <c r="AM11258" s="93"/>
      <c r="AN11258" s="93"/>
      <c r="AO11258" s="93"/>
    </row>
    <row r="11259" spans="28:41" x14ac:dyDescent="0.55000000000000004">
      <c r="AB11259" s="278" t="s">
        <v>43145</v>
      </c>
      <c r="AC11259" s="279">
        <v>5000</v>
      </c>
      <c r="AE11259" s="246" t="s">
        <v>64776</v>
      </c>
      <c r="AF11259" s="247">
        <v>286.20999999999998</v>
      </c>
      <c r="AH11259" s="226" t="s">
        <v>53367</v>
      </c>
      <c r="AI11259" s="227">
        <v>89.63</v>
      </c>
      <c r="AK11259" s="207" t="s">
        <v>25266</v>
      </c>
      <c r="AL11259" s="208">
        <v>8906.9500000000007</v>
      </c>
      <c r="AM11259" s="93"/>
      <c r="AN11259" s="93"/>
      <c r="AO11259" s="93"/>
    </row>
    <row r="11260" spans="28:41" x14ac:dyDescent="0.55000000000000004">
      <c r="AB11260" s="278" t="s">
        <v>43146</v>
      </c>
      <c r="AC11260" s="279">
        <v>540</v>
      </c>
      <c r="AE11260" s="246" t="s">
        <v>58638</v>
      </c>
      <c r="AF11260" s="247">
        <v>-199.95</v>
      </c>
      <c r="AH11260" s="226" t="s">
        <v>53368</v>
      </c>
      <c r="AI11260" s="227">
        <v>3400.58</v>
      </c>
      <c r="AK11260" s="207" t="s">
        <v>25267</v>
      </c>
      <c r="AL11260" s="208">
        <v>88497</v>
      </c>
      <c r="AM11260" s="93"/>
      <c r="AN11260" s="93"/>
      <c r="AO11260" s="93"/>
    </row>
    <row r="11261" spans="28:41" x14ac:dyDescent="0.55000000000000004">
      <c r="AB11261" s="278" t="s">
        <v>69174</v>
      </c>
      <c r="AC11261" s="279">
        <v>2355.98</v>
      </c>
      <c r="AE11261" s="246" t="s">
        <v>64777</v>
      </c>
      <c r="AF11261" s="247">
        <v>118109.3</v>
      </c>
      <c r="AH11261" s="226" t="s">
        <v>45435</v>
      </c>
      <c r="AI11261" s="227">
        <v>2442.17</v>
      </c>
      <c r="AK11261" s="207" t="s">
        <v>25268</v>
      </c>
      <c r="AL11261" s="208">
        <v>86765</v>
      </c>
      <c r="AM11261" s="93"/>
      <c r="AN11261" s="93"/>
      <c r="AO11261" s="93"/>
    </row>
    <row r="11262" spans="28:41" x14ac:dyDescent="0.55000000000000004">
      <c r="AB11262" s="278" t="s">
        <v>15024</v>
      </c>
      <c r="AC11262" s="279">
        <v>18657.97</v>
      </c>
      <c r="AE11262" s="246" t="s">
        <v>64778</v>
      </c>
      <c r="AF11262" s="247">
        <v>41490</v>
      </c>
      <c r="AH11262" s="226" t="s">
        <v>40556</v>
      </c>
      <c r="AI11262" s="227">
        <v>2250</v>
      </c>
      <c r="AK11262" s="207" t="s">
        <v>25269</v>
      </c>
      <c r="AL11262" s="208">
        <v>47898.79</v>
      </c>
      <c r="AM11262" s="93"/>
      <c r="AN11262" s="93"/>
      <c r="AO11262" s="93"/>
    </row>
    <row r="11263" spans="28:41" x14ac:dyDescent="0.55000000000000004">
      <c r="AB11263" s="278" t="s">
        <v>50589</v>
      </c>
      <c r="AC11263" s="279">
        <v>2662.92</v>
      </c>
      <c r="AE11263" s="246" t="s">
        <v>64779</v>
      </c>
      <c r="AF11263" s="247">
        <v>87123.19</v>
      </c>
      <c r="AH11263" s="226" t="s">
        <v>53369</v>
      </c>
      <c r="AI11263" s="227">
        <v>1000</v>
      </c>
      <c r="AK11263" s="207" t="s">
        <v>25270</v>
      </c>
      <c r="AL11263" s="208">
        <v>107431.21</v>
      </c>
      <c r="AM11263" s="93"/>
      <c r="AN11263" s="93"/>
      <c r="AO11263" s="93"/>
    </row>
    <row r="11264" spans="28:41" x14ac:dyDescent="0.55000000000000004">
      <c r="AB11264" s="278" t="s">
        <v>15026</v>
      </c>
      <c r="AC11264" s="279">
        <v>29241.47</v>
      </c>
      <c r="AE11264" s="246" t="s">
        <v>56476</v>
      </c>
      <c r="AF11264" s="247">
        <v>47850.7</v>
      </c>
      <c r="AH11264" s="226" t="s">
        <v>35461</v>
      </c>
      <c r="AI11264" s="227">
        <v>11011.03</v>
      </c>
      <c r="AK11264" s="207" t="s">
        <v>25271</v>
      </c>
      <c r="AL11264" s="208">
        <v>108699.52</v>
      </c>
      <c r="AM11264" s="93"/>
      <c r="AN11264" s="93"/>
      <c r="AO11264" s="93"/>
    </row>
    <row r="11265" spans="28:41" x14ac:dyDescent="0.55000000000000004">
      <c r="AB11265" s="278" t="s">
        <v>15027</v>
      </c>
      <c r="AC11265" s="279">
        <v>64246.83</v>
      </c>
      <c r="AE11265" s="246" t="s">
        <v>62772</v>
      </c>
      <c r="AF11265" s="247">
        <v>12063.99</v>
      </c>
      <c r="AH11265" s="226" t="s">
        <v>35462</v>
      </c>
      <c r="AI11265" s="227">
        <v>33558.31</v>
      </c>
      <c r="AK11265" s="207" t="s">
        <v>25272</v>
      </c>
      <c r="AL11265" s="208">
        <v>8315.52</v>
      </c>
      <c r="AM11265" s="93"/>
      <c r="AN11265" s="93"/>
      <c r="AO11265" s="93"/>
    </row>
    <row r="11266" spans="28:41" x14ac:dyDescent="0.55000000000000004">
      <c r="AB11266" s="278" t="s">
        <v>34463</v>
      </c>
      <c r="AC11266" s="279">
        <v>31935.4</v>
      </c>
      <c r="AE11266" s="246" t="s">
        <v>64780</v>
      </c>
      <c r="AF11266" s="247">
        <v>2665.09</v>
      </c>
      <c r="AH11266" s="226" t="s">
        <v>35463</v>
      </c>
      <c r="AI11266" s="227">
        <v>11553.94</v>
      </c>
      <c r="AK11266" s="207" t="s">
        <v>25273</v>
      </c>
      <c r="AL11266" s="208">
        <v>22275.279999999999</v>
      </c>
      <c r="AM11266" s="93"/>
      <c r="AN11266" s="93"/>
      <c r="AO11266" s="93"/>
    </row>
    <row r="11267" spans="28:41" x14ac:dyDescent="0.55000000000000004">
      <c r="AB11267" s="278" t="s">
        <v>38827</v>
      </c>
      <c r="AC11267" s="279">
        <v>84800</v>
      </c>
      <c r="AE11267" s="246" t="s">
        <v>59185</v>
      </c>
      <c r="AF11267" s="247">
        <v>112.5</v>
      </c>
      <c r="AH11267" s="226" t="s">
        <v>47173</v>
      </c>
      <c r="AI11267" s="227">
        <v>6144</v>
      </c>
      <c r="AK11267" s="207" t="s">
        <v>25274</v>
      </c>
      <c r="AL11267" s="208">
        <v>70636.5</v>
      </c>
      <c r="AM11267" s="93"/>
      <c r="AN11267" s="93"/>
      <c r="AO11267" s="93"/>
    </row>
    <row r="11268" spans="28:41" x14ac:dyDescent="0.55000000000000004">
      <c r="AB11268" s="278" t="s">
        <v>34464</v>
      </c>
      <c r="AC11268" s="279">
        <v>28.3</v>
      </c>
      <c r="AE11268" s="246" t="s">
        <v>63328</v>
      </c>
      <c r="AF11268" s="247">
        <v>2.12</v>
      </c>
      <c r="AH11268" s="226" t="s">
        <v>47174</v>
      </c>
      <c r="AI11268" s="227">
        <v>1854.78</v>
      </c>
      <c r="AK11268" s="207" t="s">
        <v>25275</v>
      </c>
      <c r="AL11268" s="208">
        <v>96782</v>
      </c>
      <c r="AM11268" s="93"/>
      <c r="AN11268" s="93"/>
      <c r="AO11268" s="93"/>
    </row>
    <row r="11269" spans="28:41" x14ac:dyDescent="0.55000000000000004">
      <c r="AB11269" s="278" t="s">
        <v>12983</v>
      </c>
      <c r="AC11269" s="279">
        <v>37270.449999999997</v>
      </c>
      <c r="AE11269" s="246" t="s">
        <v>42836</v>
      </c>
      <c r="AF11269" s="247">
        <v>7329.75</v>
      </c>
      <c r="AH11269" s="226" t="s">
        <v>47175</v>
      </c>
      <c r="AI11269" s="227">
        <v>601.86</v>
      </c>
      <c r="AK11269" s="207" t="s">
        <v>25276</v>
      </c>
      <c r="AL11269" s="208">
        <v>4519.18</v>
      </c>
      <c r="AM11269" s="93"/>
      <c r="AN11269" s="93"/>
      <c r="AO11269" s="93"/>
    </row>
    <row r="11270" spans="28:41" x14ac:dyDescent="0.55000000000000004">
      <c r="AB11270" s="278" t="s">
        <v>69175</v>
      </c>
      <c r="AC11270" s="279">
        <v>417040.32</v>
      </c>
      <c r="AE11270" s="246" t="s">
        <v>57740</v>
      </c>
      <c r="AF11270" s="247">
        <v>70921.02</v>
      </c>
      <c r="AH11270" s="226" t="s">
        <v>47176</v>
      </c>
      <c r="AI11270" s="227">
        <v>1927.71</v>
      </c>
      <c r="AK11270" s="207" t="s">
        <v>25277</v>
      </c>
      <c r="AL11270" s="208">
        <v>168400</v>
      </c>
      <c r="AM11270" s="93"/>
      <c r="AN11270" s="93"/>
      <c r="AO11270" s="93"/>
    </row>
    <row r="11271" spans="28:41" x14ac:dyDescent="0.55000000000000004">
      <c r="AB11271" s="278" t="s">
        <v>15032</v>
      </c>
      <c r="AC11271" s="279">
        <v>487.5</v>
      </c>
      <c r="AE11271" s="246" t="s">
        <v>64781</v>
      </c>
      <c r="AF11271" s="247">
        <v>23741.14</v>
      </c>
      <c r="AH11271" s="226" t="s">
        <v>45436</v>
      </c>
      <c r="AI11271" s="227">
        <v>15808.65</v>
      </c>
      <c r="AK11271" s="207" t="s">
        <v>25278</v>
      </c>
      <c r="AL11271" s="208">
        <v>2063.2800000000002</v>
      </c>
      <c r="AM11271" s="93"/>
      <c r="AN11271" s="93"/>
      <c r="AO11271" s="93"/>
    </row>
    <row r="11272" spans="28:41" x14ac:dyDescent="0.55000000000000004">
      <c r="AB11272" s="278" t="s">
        <v>15033</v>
      </c>
      <c r="AC11272" s="279">
        <v>40044.75</v>
      </c>
      <c r="AE11272" s="246" t="s">
        <v>64782</v>
      </c>
      <c r="AF11272" s="247">
        <v>3246.33</v>
      </c>
      <c r="AH11272" s="226" t="s">
        <v>49095</v>
      </c>
      <c r="AI11272" s="227">
        <v>5314</v>
      </c>
      <c r="AK11272" s="207" t="s">
        <v>25279</v>
      </c>
      <c r="AL11272" s="208">
        <v>5108.8599999999997</v>
      </c>
      <c r="AM11272" s="93"/>
      <c r="AN11272" s="93"/>
      <c r="AO11272" s="93"/>
    </row>
    <row r="11273" spans="28:41" x14ac:dyDescent="0.55000000000000004">
      <c r="AB11273" s="278" t="s">
        <v>15035</v>
      </c>
      <c r="AC11273" s="279">
        <v>-2519.7600000000002</v>
      </c>
      <c r="AE11273" s="246" t="s">
        <v>36623</v>
      </c>
      <c r="AF11273" s="247">
        <v>31048.33</v>
      </c>
      <c r="AH11273" s="226" t="s">
        <v>45437</v>
      </c>
      <c r="AI11273" s="227">
        <v>45557.83</v>
      </c>
      <c r="AK11273" s="207" t="s">
        <v>25280</v>
      </c>
      <c r="AL11273" s="208">
        <v>4558.5</v>
      </c>
      <c r="AM11273" s="93"/>
      <c r="AN11273" s="93"/>
      <c r="AO11273" s="93"/>
    </row>
    <row r="11274" spans="28:41" x14ac:dyDescent="0.55000000000000004">
      <c r="AB11274" s="278" t="s">
        <v>15087</v>
      </c>
      <c r="AC11274" s="279">
        <v>110970.95</v>
      </c>
      <c r="AE11274" s="246" t="s">
        <v>36624</v>
      </c>
      <c r="AF11274" s="247">
        <v>97927.41</v>
      </c>
      <c r="AH11274" s="226" t="s">
        <v>45438</v>
      </c>
      <c r="AI11274" s="227">
        <v>3485.17</v>
      </c>
      <c r="AK11274" s="207" t="s">
        <v>25281</v>
      </c>
      <c r="AL11274" s="208">
        <v>41185.29</v>
      </c>
      <c r="AM11274" s="93"/>
      <c r="AN11274" s="93"/>
      <c r="AO11274" s="93"/>
    </row>
    <row r="11275" spans="28:41" x14ac:dyDescent="0.55000000000000004">
      <c r="AB11275" s="278" t="s">
        <v>15088</v>
      </c>
      <c r="AC11275" s="279">
        <v>487047.84</v>
      </c>
      <c r="AE11275" s="246" t="s">
        <v>56477</v>
      </c>
      <c r="AF11275" s="247">
        <v>39529.33</v>
      </c>
      <c r="AH11275" s="226" t="s">
        <v>45439</v>
      </c>
      <c r="AI11275" s="227">
        <v>1047080.6</v>
      </c>
      <c r="AK11275" s="207" t="s">
        <v>25282</v>
      </c>
      <c r="AL11275" s="208">
        <v>1080</v>
      </c>
      <c r="AM11275" s="93"/>
      <c r="AN11275" s="93"/>
      <c r="AO11275" s="93"/>
    </row>
    <row r="11276" spans="28:41" x14ac:dyDescent="0.55000000000000004">
      <c r="AB11276" s="278" t="s">
        <v>69176</v>
      </c>
      <c r="AC11276" s="279">
        <v>544.19000000000005</v>
      </c>
      <c r="AE11276" s="246" t="s">
        <v>62196</v>
      </c>
      <c r="AF11276" s="247">
        <v>170</v>
      </c>
      <c r="AH11276" s="226" t="s">
        <v>45440</v>
      </c>
      <c r="AI11276" s="227">
        <v>79184.83</v>
      </c>
      <c r="AK11276" s="207" t="s">
        <v>25283</v>
      </c>
      <c r="AL11276" s="208">
        <v>1904.59</v>
      </c>
      <c r="AM11276" s="93"/>
      <c r="AN11276" s="93"/>
      <c r="AO11276" s="93"/>
    </row>
    <row r="11277" spans="28:41" x14ac:dyDescent="0.55000000000000004">
      <c r="AB11277" s="278" t="s">
        <v>15090</v>
      </c>
      <c r="AC11277" s="279">
        <v>701919.55</v>
      </c>
      <c r="AE11277" s="246" t="s">
        <v>61544</v>
      </c>
      <c r="AF11277" s="247">
        <v>101735.64</v>
      </c>
      <c r="AH11277" s="226" t="s">
        <v>36587</v>
      </c>
      <c r="AI11277" s="227">
        <v>60</v>
      </c>
      <c r="AK11277" s="207" t="s">
        <v>25284</v>
      </c>
      <c r="AL11277" s="208">
        <v>17216.88</v>
      </c>
      <c r="AM11277" s="93"/>
      <c r="AN11277" s="93"/>
      <c r="AO11277" s="93"/>
    </row>
    <row r="11278" spans="28:41" x14ac:dyDescent="0.55000000000000004">
      <c r="AB11278" s="278" t="s">
        <v>15091</v>
      </c>
      <c r="AC11278" s="279">
        <v>380504.17</v>
      </c>
      <c r="AE11278" s="246" t="s">
        <v>39407</v>
      </c>
      <c r="AF11278" s="247">
        <v>31664.69</v>
      </c>
      <c r="AH11278" s="226" t="s">
        <v>25699</v>
      </c>
      <c r="AI11278" s="227">
        <v>8397.2199999999993</v>
      </c>
      <c r="AK11278" s="207" t="s">
        <v>25285</v>
      </c>
      <c r="AL11278" s="208">
        <v>47237.45</v>
      </c>
      <c r="AM11278" s="93"/>
      <c r="AN11278" s="93"/>
      <c r="AO11278" s="93"/>
    </row>
    <row r="11279" spans="28:41" x14ac:dyDescent="0.55000000000000004">
      <c r="AB11279" s="278" t="s">
        <v>15092</v>
      </c>
      <c r="AC11279" s="279">
        <v>259602.63</v>
      </c>
      <c r="AE11279" s="246" t="s">
        <v>64783</v>
      </c>
      <c r="AF11279" s="247">
        <v>12370.57</v>
      </c>
      <c r="AH11279" s="226" t="s">
        <v>25700</v>
      </c>
      <c r="AI11279" s="227">
        <v>27400</v>
      </c>
      <c r="AK11279" s="207" t="s">
        <v>25286</v>
      </c>
      <c r="AL11279" s="208">
        <v>12776.64</v>
      </c>
      <c r="AM11279" s="93"/>
      <c r="AN11279" s="93"/>
      <c r="AO11279" s="93"/>
    </row>
    <row r="11280" spans="28:41" x14ac:dyDescent="0.55000000000000004">
      <c r="AB11280" s="278" t="s">
        <v>15093</v>
      </c>
      <c r="AC11280" s="279">
        <v>12405.72</v>
      </c>
      <c r="AE11280" s="246" t="s">
        <v>34018</v>
      </c>
      <c r="AF11280" s="247">
        <v>10640.89</v>
      </c>
      <c r="AH11280" s="226" t="s">
        <v>25701</v>
      </c>
      <c r="AI11280" s="227">
        <v>2743.07</v>
      </c>
      <c r="AK11280" s="207" t="s">
        <v>25287</v>
      </c>
      <c r="AL11280" s="208">
        <v>81918.38</v>
      </c>
      <c r="AM11280" s="93"/>
      <c r="AN11280" s="93"/>
      <c r="AO11280" s="93"/>
    </row>
    <row r="11281" spans="28:41" x14ac:dyDescent="0.55000000000000004">
      <c r="AB11281" s="278" t="s">
        <v>63467</v>
      </c>
      <c r="AC11281" s="279">
        <v>198593.2</v>
      </c>
      <c r="AE11281" s="246" t="s">
        <v>58639</v>
      </c>
      <c r="AF11281" s="247">
        <v>-2619.67</v>
      </c>
      <c r="AH11281" s="226" t="s">
        <v>25702</v>
      </c>
      <c r="AI11281" s="227">
        <v>7357.55</v>
      </c>
      <c r="AK11281" s="207" t="s">
        <v>25288</v>
      </c>
      <c r="AL11281" s="208">
        <v>974039.85</v>
      </c>
      <c r="AM11281" s="93"/>
      <c r="AN11281" s="93"/>
      <c r="AO11281" s="93"/>
    </row>
    <row r="11282" spans="28:41" x14ac:dyDescent="0.55000000000000004">
      <c r="AB11282" s="278" t="s">
        <v>35965</v>
      </c>
      <c r="AC11282" s="279">
        <v>44564.4</v>
      </c>
      <c r="AE11282" s="246" t="s">
        <v>57741</v>
      </c>
      <c r="AF11282" s="247">
        <v>134611.42000000001</v>
      </c>
      <c r="AH11282" s="226" t="s">
        <v>25703</v>
      </c>
      <c r="AI11282" s="227">
        <v>142528.16</v>
      </c>
      <c r="AK11282" s="207" t="s">
        <v>25289</v>
      </c>
      <c r="AL11282" s="208">
        <v>6424.28</v>
      </c>
      <c r="AM11282" s="93"/>
      <c r="AN11282" s="93"/>
      <c r="AO11282" s="93"/>
    </row>
    <row r="11283" spans="28:41" x14ac:dyDescent="0.55000000000000004">
      <c r="AB11283" s="278" t="s">
        <v>47437</v>
      </c>
      <c r="AC11283" s="279">
        <v>107503.99</v>
      </c>
      <c r="AE11283" s="246" t="s">
        <v>45457</v>
      </c>
      <c r="AF11283" s="247">
        <v>183637</v>
      </c>
      <c r="AH11283" s="226" t="s">
        <v>25704</v>
      </c>
      <c r="AI11283" s="227">
        <v>1477.78</v>
      </c>
      <c r="AK11283" s="207" t="s">
        <v>25290</v>
      </c>
      <c r="AL11283" s="208">
        <v>9034.44</v>
      </c>
      <c r="AM11283" s="93"/>
      <c r="AN11283" s="93"/>
      <c r="AO11283" s="93"/>
    </row>
    <row r="11284" spans="28:41" x14ac:dyDescent="0.55000000000000004">
      <c r="AB11284" s="278" t="s">
        <v>34470</v>
      </c>
      <c r="AC11284" s="279">
        <v>37649.47</v>
      </c>
      <c r="AE11284" s="246" t="s">
        <v>55344</v>
      </c>
      <c r="AF11284" s="247">
        <v>7289</v>
      </c>
      <c r="AH11284" s="226" t="s">
        <v>53370</v>
      </c>
      <c r="AI11284" s="227">
        <v>94755.55</v>
      </c>
      <c r="AK11284" s="207" t="s">
        <v>25291</v>
      </c>
      <c r="AL11284" s="208">
        <v>67350.559999999998</v>
      </c>
      <c r="AM11284" s="93"/>
      <c r="AN11284" s="93"/>
      <c r="AO11284" s="93"/>
    </row>
    <row r="11285" spans="28:41" x14ac:dyDescent="0.55000000000000004">
      <c r="AB11285" s="278" t="s">
        <v>15094</v>
      </c>
      <c r="AC11285" s="279">
        <v>26990.77</v>
      </c>
      <c r="AE11285" s="246" t="s">
        <v>57742</v>
      </c>
      <c r="AF11285" s="247">
        <v>63381</v>
      </c>
      <c r="AH11285" s="226" t="s">
        <v>25707</v>
      </c>
      <c r="AI11285" s="227">
        <v>267329.89</v>
      </c>
      <c r="AK11285" s="207" t="s">
        <v>25292</v>
      </c>
      <c r="AL11285" s="208">
        <v>961713.85</v>
      </c>
      <c r="AM11285" s="93"/>
      <c r="AN11285" s="93"/>
      <c r="AO11285" s="93"/>
    </row>
    <row r="11286" spans="28:41" x14ac:dyDescent="0.55000000000000004">
      <c r="AB11286" s="278" t="s">
        <v>15095</v>
      </c>
      <c r="AC11286" s="279">
        <v>46770.5</v>
      </c>
      <c r="AE11286" s="246" t="s">
        <v>60683</v>
      </c>
      <c r="AF11286" s="247">
        <v>57754.7</v>
      </c>
      <c r="AH11286" s="226" t="s">
        <v>40557</v>
      </c>
      <c r="AI11286" s="227">
        <v>2969.25</v>
      </c>
      <c r="AK11286" s="207" t="s">
        <v>25293</v>
      </c>
      <c r="AL11286" s="208">
        <v>2402.15</v>
      </c>
      <c r="AM11286" s="93"/>
      <c r="AN11286" s="93"/>
      <c r="AO11286" s="93"/>
    </row>
    <row r="11287" spans="28:41" x14ac:dyDescent="0.55000000000000004">
      <c r="AB11287" s="278" t="s">
        <v>70883</v>
      </c>
      <c r="AC11287" s="279">
        <v>732.42</v>
      </c>
      <c r="AE11287" s="246" t="s">
        <v>64784</v>
      </c>
      <c r="AF11287" s="247">
        <v>739.6</v>
      </c>
      <c r="AH11287" s="226" t="s">
        <v>25708</v>
      </c>
      <c r="AI11287" s="227">
        <v>217800</v>
      </c>
      <c r="AK11287" s="207" t="s">
        <v>25294</v>
      </c>
      <c r="AL11287" s="208">
        <v>10717.11</v>
      </c>
      <c r="AM11287" s="93"/>
      <c r="AN11287" s="93"/>
      <c r="AO11287" s="93"/>
    </row>
    <row r="11288" spans="28:41" x14ac:dyDescent="0.55000000000000004">
      <c r="AB11288" s="278" t="s">
        <v>58738</v>
      </c>
      <c r="AC11288" s="279">
        <v>7644</v>
      </c>
      <c r="AE11288" s="246" t="s">
        <v>64785</v>
      </c>
      <c r="AF11288" s="247">
        <v>15.77</v>
      </c>
      <c r="AH11288" s="226" t="s">
        <v>45441</v>
      </c>
      <c r="AI11288" s="227">
        <v>-9115.59</v>
      </c>
      <c r="AK11288" s="207" t="s">
        <v>25295</v>
      </c>
      <c r="AL11288" s="208">
        <v>183638.98</v>
      </c>
      <c r="AM11288" s="93"/>
      <c r="AN11288" s="93"/>
      <c r="AO11288" s="93"/>
    </row>
    <row r="11289" spans="28:41" x14ac:dyDescent="0.55000000000000004">
      <c r="AB11289" s="278" t="s">
        <v>33055</v>
      </c>
      <c r="AC11289" s="279">
        <v>5000</v>
      </c>
      <c r="AE11289" s="246" t="s">
        <v>64786</v>
      </c>
      <c r="AF11289" s="247">
        <v>57.8</v>
      </c>
      <c r="AH11289" s="226" t="s">
        <v>53371</v>
      </c>
      <c r="AI11289" s="227">
        <v>874</v>
      </c>
      <c r="AK11289" s="207" t="s">
        <v>25296</v>
      </c>
      <c r="AL11289" s="208">
        <v>38752.050000000003</v>
      </c>
      <c r="AM11289" s="93"/>
      <c r="AN11289" s="93"/>
      <c r="AO11289" s="93"/>
    </row>
    <row r="11290" spans="28:41" x14ac:dyDescent="0.55000000000000004">
      <c r="AB11290" s="278" t="s">
        <v>54198</v>
      </c>
      <c r="AC11290" s="279">
        <v>151921.34</v>
      </c>
      <c r="AE11290" s="246" t="s">
        <v>64787</v>
      </c>
      <c r="AF11290" s="247">
        <v>185.07</v>
      </c>
      <c r="AH11290" s="226" t="s">
        <v>35464</v>
      </c>
      <c r="AI11290" s="227">
        <v>37750</v>
      </c>
      <c r="AK11290" s="207" t="s">
        <v>25297</v>
      </c>
      <c r="AL11290" s="208">
        <v>12679.5</v>
      </c>
      <c r="AM11290" s="93"/>
      <c r="AN11290" s="93"/>
      <c r="AO11290" s="93"/>
    </row>
    <row r="11291" spans="28:41" x14ac:dyDescent="0.55000000000000004">
      <c r="AB11291" s="278" t="s">
        <v>15097</v>
      </c>
      <c r="AC11291" s="279">
        <v>172570.85</v>
      </c>
      <c r="AE11291" s="246" t="s">
        <v>58640</v>
      </c>
      <c r="AF11291" s="247">
        <v>140.93</v>
      </c>
      <c r="AH11291" s="226" t="s">
        <v>25710</v>
      </c>
      <c r="AI11291" s="227">
        <v>7633.47</v>
      </c>
      <c r="AK11291" s="207" t="s">
        <v>25298</v>
      </c>
      <c r="AL11291" s="208">
        <v>25911.74</v>
      </c>
      <c r="AM11291" s="93"/>
      <c r="AN11291" s="93"/>
      <c r="AO11291" s="93"/>
    </row>
    <row r="11292" spans="28:41" x14ac:dyDescent="0.55000000000000004">
      <c r="AB11292" s="278" t="s">
        <v>15098</v>
      </c>
      <c r="AC11292" s="279">
        <v>504606.36</v>
      </c>
      <c r="AE11292" s="246" t="s">
        <v>48196</v>
      </c>
      <c r="AF11292" s="247">
        <v>468.98</v>
      </c>
      <c r="AH11292" s="226" t="s">
        <v>35465</v>
      </c>
      <c r="AI11292" s="227">
        <v>1182.0899999999999</v>
      </c>
      <c r="AK11292" s="207" t="s">
        <v>25299</v>
      </c>
      <c r="AL11292" s="208">
        <v>4864502.24</v>
      </c>
      <c r="AM11292" s="93"/>
      <c r="AN11292" s="93"/>
      <c r="AO11292" s="93"/>
    </row>
    <row r="11293" spans="28:41" x14ac:dyDescent="0.55000000000000004">
      <c r="AB11293" s="278" t="s">
        <v>15099</v>
      </c>
      <c r="AC11293" s="279">
        <v>284814.8</v>
      </c>
      <c r="AE11293" s="246" t="s">
        <v>50310</v>
      </c>
      <c r="AF11293" s="247">
        <v>289.47000000000003</v>
      </c>
      <c r="AH11293" s="226" t="s">
        <v>25711</v>
      </c>
      <c r="AI11293" s="227">
        <v>1922.98</v>
      </c>
      <c r="AK11293" s="207" t="s">
        <v>25300</v>
      </c>
      <c r="AL11293" s="208">
        <v>5536.39</v>
      </c>
      <c r="AM11293" s="93"/>
      <c r="AN11293" s="93"/>
      <c r="AO11293" s="93"/>
    </row>
    <row r="11294" spans="28:41" x14ac:dyDescent="0.55000000000000004">
      <c r="AB11294" s="278" t="s">
        <v>15101</v>
      </c>
      <c r="AC11294" s="279">
        <v>3774.92</v>
      </c>
      <c r="AE11294" s="246" t="s">
        <v>53440</v>
      </c>
      <c r="AF11294" s="247">
        <v>3699.93</v>
      </c>
      <c r="AH11294" s="226" t="s">
        <v>25712</v>
      </c>
      <c r="AI11294" s="227">
        <v>731.08</v>
      </c>
      <c r="AK11294" s="207" t="s">
        <v>25301</v>
      </c>
      <c r="AL11294" s="208">
        <v>148988</v>
      </c>
      <c r="AM11294" s="93"/>
      <c r="AN11294" s="93"/>
      <c r="AO11294" s="93"/>
    </row>
    <row r="11295" spans="28:41" x14ac:dyDescent="0.55000000000000004">
      <c r="AB11295" s="278" t="s">
        <v>61658</v>
      </c>
      <c r="AC11295" s="279">
        <v>135.26</v>
      </c>
      <c r="AE11295" s="246" t="s">
        <v>53441</v>
      </c>
      <c r="AF11295" s="247">
        <v>279.22000000000003</v>
      </c>
      <c r="AH11295" s="226" t="s">
        <v>25713</v>
      </c>
      <c r="AI11295" s="227">
        <v>2073.27</v>
      </c>
      <c r="AK11295" s="207" t="s">
        <v>25302</v>
      </c>
      <c r="AL11295" s="208">
        <v>29145.09</v>
      </c>
      <c r="AM11295" s="93"/>
      <c r="AN11295" s="93"/>
      <c r="AO11295" s="93"/>
    </row>
    <row r="11296" spans="28:41" x14ac:dyDescent="0.55000000000000004">
      <c r="AB11296" s="278" t="s">
        <v>54199</v>
      </c>
      <c r="AC11296" s="279">
        <v>4304.47</v>
      </c>
      <c r="AE11296" s="246" t="s">
        <v>53442</v>
      </c>
      <c r="AF11296" s="247">
        <v>906.48</v>
      </c>
      <c r="AH11296" s="226" t="s">
        <v>25714</v>
      </c>
      <c r="AI11296" s="227">
        <v>9495.9699999999993</v>
      </c>
      <c r="AK11296" s="207" t="s">
        <v>25303</v>
      </c>
      <c r="AL11296" s="208">
        <v>577</v>
      </c>
      <c r="AM11296" s="93"/>
      <c r="AN11296" s="93"/>
      <c r="AO11296" s="93"/>
    </row>
    <row r="11297" spans="28:41" x14ac:dyDescent="0.55000000000000004">
      <c r="AB11297" s="278" t="s">
        <v>69177</v>
      </c>
      <c r="AC11297" s="279">
        <v>744971.81</v>
      </c>
      <c r="AE11297" s="246" t="s">
        <v>47183</v>
      </c>
      <c r="AF11297" s="247">
        <v>224.01</v>
      </c>
      <c r="AH11297" s="226" t="s">
        <v>53372</v>
      </c>
      <c r="AI11297" s="227">
        <v>561.20000000000005</v>
      </c>
      <c r="AK11297" s="207" t="s">
        <v>25304</v>
      </c>
      <c r="AL11297" s="208">
        <v>7062.06</v>
      </c>
      <c r="AM11297" s="93"/>
      <c r="AN11297" s="93"/>
      <c r="AO11297" s="93"/>
    </row>
    <row r="11298" spans="28:41" x14ac:dyDescent="0.55000000000000004">
      <c r="AB11298" s="278" t="s">
        <v>15104</v>
      </c>
      <c r="AC11298" s="279">
        <v>909117.71</v>
      </c>
      <c r="AE11298" s="246" t="s">
        <v>50311</v>
      </c>
      <c r="AF11298" s="247">
        <v>1461.99</v>
      </c>
      <c r="AH11298" s="226" t="s">
        <v>45442</v>
      </c>
      <c r="AI11298" s="227">
        <v>-1.67</v>
      </c>
      <c r="AK11298" s="207" t="s">
        <v>25305</v>
      </c>
      <c r="AL11298" s="208">
        <v>7751.62</v>
      </c>
      <c r="AM11298" s="93"/>
      <c r="AN11298" s="93"/>
      <c r="AO11298" s="93"/>
    </row>
    <row r="11299" spans="28:41" x14ac:dyDescent="0.55000000000000004">
      <c r="AB11299" s="278" t="s">
        <v>69178</v>
      </c>
      <c r="AC11299" s="279">
        <v>22934.04</v>
      </c>
      <c r="AE11299" s="246" t="s">
        <v>58321</v>
      </c>
      <c r="AF11299" s="247">
        <v>1645.12</v>
      </c>
      <c r="AH11299" s="226" t="s">
        <v>25716</v>
      </c>
      <c r="AI11299" s="227">
        <v>30085.25</v>
      </c>
      <c r="AK11299" s="207" t="s">
        <v>25306</v>
      </c>
      <c r="AL11299" s="208">
        <v>65.58</v>
      </c>
      <c r="AM11299" s="93"/>
      <c r="AN11299" s="93"/>
      <c r="AO11299" s="93"/>
    </row>
    <row r="11300" spans="28:41" x14ac:dyDescent="0.55000000000000004">
      <c r="AB11300" s="278" t="s">
        <v>15105</v>
      </c>
      <c r="AC11300" s="279">
        <v>43757.8</v>
      </c>
      <c r="AE11300" s="246" t="s">
        <v>58641</v>
      </c>
      <c r="AF11300" s="247">
        <v>1367.39</v>
      </c>
      <c r="AH11300" s="226" t="s">
        <v>53373</v>
      </c>
      <c r="AI11300" s="227">
        <v>6898.04</v>
      </c>
      <c r="AK11300" s="207" t="s">
        <v>25307</v>
      </c>
      <c r="AL11300" s="208">
        <v>3023.4</v>
      </c>
      <c r="AM11300" s="93"/>
      <c r="AN11300" s="93"/>
      <c r="AO11300" s="93"/>
    </row>
    <row r="11301" spans="28:41" x14ac:dyDescent="0.55000000000000004">
      <c r="AB11301" s="278" t="s">
        <v>15107</v>
      </c>
      <c r="AC11301" s="279">
        <v>5853.43</v>
      </c>
      <c r="AE11301" s="246" t="s">
        <v>50317</v>
      </c>
      <c r="AF11301" s="247">
        <v>1295.72</v>
      </c>
      <c r="AH11301" s="226" t="s">
        <v>53374</v>
      </c>
      <c r="AI11301" s="227">
        <v>1724.51</v>
      </c>
      <c r="AK11301" s="207" t="s">
        <v>25308</v>
      </c>
      <c r="AL11301" s="208">
        <v>3607.6</v>
      </c>
      <c r="AM11301" s="93"/>
      <c r="AN11301" s="93"/>
      <c r="AO11301" s="93"/>
    </row>
    <row r="11302" spans="28:41" x14ac:dyDescent="0.55000000000000004">
      <c r="AB11302" s="278" t="s">
        <v>15108</v>
      </c>
      <c r="AC11302" s="279">
        <v>10154.620000000001</v>
      </c>
      <c r="AE11302" s="246" t="s">
        <v>62197</v>
      </c>
      <c r="AF11302" s="247">
        <v>23920.21</v>
      </c>
      <c r="AH11302" s="226" t="s">
        <v>25717</v>
      </c>
      <c r="AI11302" s="227">
        <v>1003.4</v>
      </c>
      <c r="AK11302" s="207" t="s">
        <v>25309</v>
      </c>
      <c r="AL11302" s="208">
        <v>2400</v>
      </c>
      <c r="AM11302" s="93"/>
      <c r="AN11302" s="93"/>
      <c r="AO11302" s="93"/>
    </row>
    <row r="11303" spans="28:41" x14ac:dyDescent="0.55000000000000004">
      <c r="AB11303" s="278" t="s">
        <v>15109</v>
      </c>
      <c r="AC11303" s="279">
        <v>142.88999999999999</v>
      </c>
      <c r="AE11303" s="246" t="s">
        <v>50318</v>
      </c>
      <c r="AF11303" s="247">
        <v>258.32</v>
      </c>
      <c r="AH11303" s="226" t="s">
        <v>25718</v>
      </c>
      <c r="AI11303" s="227">
        <v>736.4</v>
      </c>
      <c r="AK11303" s="207" t="s">
        <v>25310</v>
      </c>
      <c r="AL11303" s="208">
        <v>4135.66</v>
      </c>
      <c r="AM11303" s="93"/>
      <c r="AN11303" s="93"/>
      <c r="AO11303" s="93"/>
    </row>
    <row r="11304" spans="28:41" x14ac:dyDescent="0.55000000000000004">
      <c r="AB11304" s="278" t="s">
        <v>35966</v>
      </c>
      <c r="AC11304" s="279">
        <v>698.19</v>
      </c>
      <c r="AE11304" s="246" t="s">
        <v>45458</v>
      </c>
      <c r="AF11304" s="247">
        <v>2621.53</v>
      </c>
      <c r="AH11304" s="226" t="s">
        <v>53375</v>
      </c>
      <c r="AI11304" s="227">
        <v>2078.04</v>
      </c>
      <c r="AK11304" s="207" t="s">
        <v>25311</v>
      </c>
      <c r="AL11304" s="208">
        <v>3706.95</v>
      </c>
      <c r="AM11304" s="93"/>
      <c r="AN11304" s="93"/>
      <c r="AO11304" s="93"/>
    </row>
    <row r="11305" spans="28:41" x14ac:dyDescent="0.55000000000000004">
      <c r="AB11305" s="278" t="s">
        <v>15110</v>
      </c>
      <c r="AC11305" s="279">
        <v>6581.59</v>
      </c>
      <c r="AE11305" s="246" t="s">
        <v>58642</v>
      </c>
      <c r="AF11305" s="247">
        <v>-14.51</v>
      </c>
      <c r="AH11305" s="226" t="s">
        <v>53376</v>
      </c>
      <c r="AI11305" s="227">
        <v>2246.5700000000002</v>
      </c>
      <c r="AK11305" s="207" t="s">
        <v>25312</v>
      </c>
      <c r="AL11305" s="208">
        <v>2364.37</v>
      </c>
      <c r="AM11305" s="93"/>
      <c r="AN11305" s="93"/>
      <c r="AO11305" s="93"/>
    </row>
    <row r="11306" spans="28:41" x14ac:dyDescent="0.55000000000000004">
      <c r="AB11306" s="278" t="s">
        <v>65094</v>
      </c>
      <c r="AC11306" s="279">
        <v>490509</v>
      </c>
      <c r="AE11306" s="246" t="s">
        <v>50319</v>
      </c>
      <c r="AF11306" s="247">
        <v>5625</v>
      </c>
      <c r="AH11306" s="226" t="s">
        <v>53377</v>
      </c>
      <c r="AI11306" s="227">
        <v>40.54</v>
      </c>
      <c r="AK11306" s="207" t="s">
        <v>25313</v>
      </c>
      <c r="AL11306" s="208">
        <v>91375.79</v>
      </c>
      <c r="AM11306" s="93"/>
      <c r="AN11306" s="93"/>
      <c r="AO11306" s="93"/>
    </row>
    <row r="11307" spans="28:41" x14ac:dyDescent="0.55000000000000004">
      <c r="AB11307" s="278" t="s">
        <v>15155</v>
      </c>
      <c r="AC11307" s="279">
        <v>308095.39</v>
      </c>
      <c r="AE11307" s="246" t="s">
        <v>50320</v>
      </c>
      <c r="AF11307" s="247">
        <v>335.28</v>
      </c>
      <c r="AH11307" s="226" t="s">
        <v>25719</v>
      </c>
      <c r="AI11307" s="227">
        <v>21586.16</v>
      </c>
      <c r="AK11307" s="207" t="s">
        <v>25314</v>
      </c>
      <c r="AL11307" s="208">
        <v>34939.760000000002</v>
      </c>
      <c r="AM11307" s="93"/>
      <c r="AN11307" s="93"/>
      <c r="AO11307" s="93"/>
    </row>
    <row r="11308" spans="28:41" x14ac:dyDescent="0.55000000000000004">
      <c r="AB11308" s="278" t="s">
        <v>34480</v>
      </c>
      <c r="AC11308" s="279">
        <v>129195.93</v>
      </c>
      <c r="AE11308" s="246" t="s">
        <v>50321</v>
      </c>
      <c r="AF11308" s="247">
        <v>1378.13</v>
      </c>
      <c r="AH11308" s="226" t="s">
        <v>39397</v>
      </c>
      <c r="AI11308" s="227">
        <v>208762.36</v>
      </c>
      <c r="AK11308" s="207" t="s">
        <v>25315</v>
      </c>
      <c r="AL11308" s="208">
        <v>9663.15</v>
      </c>
      <c r="AM11308" s="93"/>
      <c r="AN11308" s="93"/>
      <c r="AO11308" s="93"/>
    </row>
    <row r="11309" spans="28:41" x14ac:dyDescent="0.55000000000000004">
      <c r="AB11309" s="278" t="s">
        <v>34481</v>
      </c>
      <c r="AC11309" s="279">
        <v>109481.82</v>
      </c>
      <c r="AE11309" s="246" t="s">
        <v>50322</v>
      </c>
      <c r="AF11309" s="247">
        <v>484.66</v>
      </c>
      <c r="AH11309" s="226" t="s">
        <v>25720</v>
      </c>
      <c r="AI11309" s="227">
        <v>251454.53</v>
      </c>
      <c r="AK11309" s="207" t="s">
        <v>25316</v>
      </c>
      <c r="AL11309" s="208">
        <v>5214.47</v>
      </c>
      <c r="AM11309" s="93"/>
      <c r="AN11309" s="93"/>
      <c r="AO11309" s="93"/>
    </row>
    <row r="11310" spans="28:41" x14ac:dyDescent="0.55000000000000004">
      <c r="AB11310" s="278" t="s">
        <v>15157</v>
      </c>
      <c r="AC11310" s="279">
        <v>140254.26</v>
      </c>
      <c r="AE11310" s="246" t="s">
        <v>53444</v>
      </c>
      <c r="AF11310" s="247">
        <v>517.80999999999995</v>
      </c>
      <c r="AH11310" s="226" t="s">
        <v>25721</v>
      </c>
      <c r="AI11310" s="227">
        <v>3352.17</v>
      </c>
      <c r="AK11310" s="207" t="s">
        <v>25317</v>
      </c>
      <c r="AL11310" s="208">
        <v>4346.12</v>
      </c>
      <c r="AM11310" s="93"/>
      <c r="AN11310" s="93"/>
      <c r="AO11310" s="93"/>
    </row>
    <row r="11311" spans="28:41" x14ac:dyDescent="0.55000000000000004">
      <c r="AB11311" s="278" t="s">
        <v>15158</v>
      </c>
      <c r="AC11311" s="279">
        <v>647.80999999999995</v>
      </c>
      <c r="AE11311" s="246" t="s">
        <v>62773</v>
      </c>
      <c r="AF11311" s="247">
        <v>2425</v>
      </c>
      <c r="AH11311" s="226" t="s">
        <v>47177</v>
      </c>
      <c r="AI11311" s="227">
        <v>6104.19</v>
      </c>
      <c r="AK11311" s="207" t="s">
        <v>25318</v>
      </c>
      <c r="AL11311" s="208">
        <v>49416.66</v>
      </c>
      <c r="AM11311" s="93"/>
      <c r="AN11311" s="93"/>
      <c r="AO11311" s="93"/>
    </row>
    <row r="11312" spans="28:41" x14ac:dyDescent="0.55000000000000004">
      <c r="AB11312" s="278" t="s">
        <v>54200</v>
      </c>
      <c r="AC11312" s="279">
        <v>13622.96</v>
      </c>
      <c r="AE11312" s="246" t="s">
        <v>62774</v>
      </c>
      <c r="AF11312" s="247">
        <v>185.5</v>
      </c>
      <c r="AH11312" s="226" t="s">
        <v>25722</v>
      </c>
      <c r="AI11312" s="227">
        <v>2148.86</v>
      </c>
      <c r="AK11312" s="207" t="s">
        <v>25319</v>
      </c>
      <c r="AL11312" s="208">
        <v>1329834.76</v>
      </c>
      <c r="AM11312" s="93"/>
      <c r="AN11312" s="93"/>
      <c r="AO11312" s="93"/>
    </row>
    <row r="11313" spans="28:41" x14ac:dyDescent="0.55000000000000004">
      <c r="AB11313" s="278" t="s">
        <v>69179</v>
      </c>
      <c r="AC11313" s="279">
        <v>11672.5</v>
      </c>
      <c r="AE11313" s="246" t="s">
        <v>62775</v>
      </c>
      <c r="AF11313" s="247">
        <v>594.14</v>
      </c>
      <c r="AH11313" s="226" t="s">
        <v>25723</v>
      </c>
      <c r="AI11313" s="227">
        <v>92440.639999999999</v>
      </c>
      <c r="AK11313" s="207" t="s">
        <v>25320</v>
      </c>
      <c r="AL11313" s="208">
        <v>85260</v>
      </c>
      <c r="AM11313" s="93"/>
      <c r="AN11313" s="93"/>
      <c r="AO11313" s="93"/>
    </row>
    <row r="11314" spans="28:41" x14ac:dyDescent="0.55000000000000004">
      <c r="AB11314" s="278" t="s">
        <v>38834</v>
      </c>
      <c r="AC11314" s="279">
        <v>8271.5</v>
      </c>
      <c r="AE11314" s="246" t="s">
        <v>62776</v>
      </c>
      <c r="AF11314" s="247">
        <v>576.84</v>
      </c>
      <c r="AH11314" s="226" t="s">
        <v>25724</v>
      </c>
      <c r="AI11314" s="227">
        <v>15539.04</v>
      </c>
      <c r="AK11314" s="207" t="s">
        <v>25321</v>
      </c>
      <c r="AL11314" s="208">
        <v>318459.84000000003</v>
      </c>
      <c r="AM11314" s="93"/>
      <c r="AN11314" s="93"/>
      <c r="AO11314" s="93"/>
    </row>
    <row r="11315" spans="28:41" x14ac:dyDescent="0.55000000000000004">
      <c r="AB11315" s="278" t="s">
        <v>58739</v>
      </c>
      <c r="AC11315" s="279">
        <v>140105.78</v>
      </c>
      <c r="AE11315" s="246" t="s">
        <v>63329</v>
      </c>
      <c r="AF11315" s="247">
        <v>3812.52</v>
      </c>
      <c r="AH11315" s="226" t="s">
        <v>40558</v>
      </c>
      <c r="AI11315" s="227">
        <v>28882.25</v>
      </c>
      <c r="AK11315" s="207" t="s">
        <v>25322</v>
      </c>
      <c r="AL11315" s="208">
        <v>43313.91</v>
      </c>
      <c r="AM11315" s="93"/>
      <c r="AN11315" s="93"/>
      <c r="AO11315" s="93"/>
    </row>
    <row r="11316" spans="28:41" x14ac:dyDescent="0.55000000000000004">
      <c r="AB11316" s="278" t="s">
        <v>55559</v>
      </c>
      <c r="AC11316" s="279">
        <v>24597.62</v>
      </c>
      <c r="AE11316" s="246" t="s">
        <v>63330</v>
      </c>
      <c r="AF11316" s="247">
        <v>291.66000000000003</v>
      </c>
      <c r="AH11316" s="226" t="s">
        <v>35466</v>
      </c>
      <c r="AI11316" s="227">
        <v>13200</v>
      </c>
      <c r="AK11316" s="207" t="s">
        <v>25323</v>
      </c>
      <c r="AL11316" s="208">
        <v>54478.11</v>
      </c>
      <c r="AM11316" s="93"/>
      <c r="AN11316" s="93"/>
      <c r="AO11316" s="93"/>
    </row>
    <row r="11317" spans="28:41" x14ac:dyDescent="0.55000000000000004">
      <c r="AB11317" s="278" t="s">
        <v>34482</v>
      </c>
      <c r="AC11317" s="279">
        <v>3300</v>
      </c>
      <c r="AE11317" s="246" t="s">
        <v>63331</v>
      </c>
      <c r="AF11317" s="247">
        <v>934.08</v>
      </c>
      <c r="AH11317" s="226" t="s">
        <v>40559</v>
      </c>
      <c r="AI11317" s="227">
        <v>6720</v>
      </c>
      <c r="AK11317" s="207" t="s">
        <v>25324</v>
      </c>
      <c r="AL11317" s="208">
        <v>36401.519999999997</v>
      </c>
      <c r="AM11317" s="93"/>
      <c r="AN11317" s="93"/>
      <c r="AO11317" s="93"/>
    </row>
    <row r="11318" spans="28:41" x14ac:dyDescent="0.55000000000000004">
      <c r="AB11318" s="278" t="s">
        <v>60872</v>
      </c>
      <c r="AC11318" s="279">
        <v>3998</v>
      </c>
      <c r="AE11318" s="246" t="s">
        <v>39408</v>
      </c>
      <c r="AF11318" s="247">
        <v>2600</v>
      </c>
      <c r="AH11318" s="226" t="s">
        <v>53378</v>
      </c>
      <c r="AI11318" s="227">
        <v>2000</v>
      </c>
      <c r="AK11318" s="207" t="s">
        <v>25325</v>
      </c>
      <c r="AL11318" s="208">
        <v>21887.26</v>
      </c>
      <c r="AM11318" s="93"/>
      <c r="AN11318" s="93"/>
      <c r="AO11318" s="93"/>
    </row>
    <row r="11319" spans="28:41" x14ac:dyDescent="0.55000000000000004">
      <c r="AB11319" s="278" t="s">
        <v>40714</v>
      </c>
      <c r="AC11319" s="279">
        <v>42951.24</v>
      </c>
      <c r="AE11319" s="246" t="s">
        <v>26019</v>
      </c>
      <c r="AF11319" s="247">
        <v>185.45</v>
      </c>
      <c r="AH11319" s="226" t="s">
        <v>25725</v>
      </c>
      <c r="AI11319" s="227">
        <v>48823.91</v>
      </c>
      <c r="AK11319" s="207" t="s">
        <v>25326</v>
      </c>
      <c r="AL11319" s="208">
        <v>142950</v>
      </c>
      <c r="AM11319" s="93"/>
      <c r="AN11319" s="93"/>
      <c r="AO11319" s="93"/>
    </row>
    <row r="11320" spans="28:41" x14ac:dyDescent="0.55000000000000004">
      <c r="AB11320" s="278" t="s">
        <v>70884</v>
      </c>
      <c r="AC11320" s="279">
        <v>740.37</v>
      </c>
      <c r="AE11320" s="246" t="s">
        <v>39409</v>
      </c>
      <c r="AF11320" s="247">
        <v>637</v>
      </c>
      <c r="AH11320" s="226" t="s">
        <v>36588</v>
      </c>
      <c r="AI11320" s="227">
        <v>69167.33</v>
      </c>
      <c r="AK11320" s="207" t="s">
        <v>25327</v>
      </c>
      <c r="AL11320" s="208">
        <v>47238.22</v>
      </c>
      <c r="AM11320" s="93"/>
      <c r="AN11320" s="93"/>
      <c r="AO11320" s="93"/>
    </row>
    <row r="11321" spans="28:41" x14ac:dyDescent="0.55000000000000004">
      <c r="AB11321" s="278" t="s">
        <v>15160</v>
      </c>
      <c r="AC11321" s="279">
        <v>171584.83</v>
      </c>
      <c r="AE11321" s="246" t="s">
        <v>39410</v>
      </c>
      <c r="AF11321" s="247">
        <v>449.77</v>
      </c>
      <c r="AH11321" s="226" t="s">
        <v>39398</v>
      </c>
      <c r="AI11321" s="227">
        <v>9340.2000000000007</v>
      </c>
      <c r="AK11321" s="207" t="s">
        <v>25328</v>
      </c>
      <c r="AL11321" s="208">
        <v>29983.439999999999</v>
      </c>
      <c r="AM11321" s="93"/>
      <c r="AN11321" s="93"/>
      <c r="AO11321" s="93"/>
    </row>
    <row r="11322" spans="28:41" x14ac:dyDescent="0.55000000000000004">
      <c r="AB11322" s="278" t="s">
        <v>12996</v>
      </c>
      <c r="AC11322" s="279">
        <v>82432.62</v>
      </c>
      <c r="AE11322" s="246" t="s">
        <v>34027</v>
      </c>
      <c r="AF11322" s="247">
        <v>453693.96</v>
      </c>
      <c r="AH11322" s="226" t="s">
        <v>40560</v>
      </c>
      <c r="AI11322" s="227">
        <v>196568.25</v>
      </c>
      <c r="AK11322" s="207" t="s">
        <v>25329</v>
      </c>
      <c r="AL11322" s="208">
        <v>150000</v>
      </c>
      <c r="AM11322" s="93"/>
      <c r="AN11322" s="93"/>
      <c r="AO11322" s="93"/>
    </row>
    <row r="11323" spans="28:41" x14ac:dyDescent="0.55000000000000004">
      <c r="AB11323" s="278" t="s">
        <v>12997</v>
      </c>
      <c r="AC11323" s="279">
        <v>230819.63</v>
      </c>
      <c r="AE11323" s="246" t="s">
        <v>26020</v>
      </c>
      <c r="AF11323" s="247">
        <v>137672.78</v>
      </c>
      <c r="AH11323" s="226" t="s">
        <v>25726</v>
      </c>
      <c r="AI11323" s="227">
        <v>42593.919999999998</v>
      </c>
      <c r="AK11323" s="207" t="s">
        <v>25330</v>
      </c>
      <c r="AL11323" s="208">
        <v>152380.20000000001</v>
      </c>
      <c r="AM11323" s="93"/>
      <c r="AN11323" s="93"/>
      <c r="AO11323" s="93"/>
    </row>
    <row r="11324" spans="28:41" x14ac:dyDescent="0.55000000000000004">
      <c r="AB11324" s="278" t="s">
        <v>12998</v>
      </c>
      <c r="AC11324" s="279">
        <v>106356.4</v>
      </c>
      <c r="AE11324" s="246" t="s">
        <v>35489</v>
      </c>
      <c r="AF11324" s="247">
        <v>480091.91</v>
      </c>
      <c r="AH11324" s="226" t="s">
        <v>39399</v>
      </c>
      <c r="AI11324" s="227">
        <v>35006.120000000003</v>
      </c>
      <c r="AK11324" s="207" t="s">
        <v>25331</v>
      </c>
      <c r="AL11324" s="208">
        <v>3255938.85</v>
      </c>
      <c r="AM11324" s="93"/>
      <c r="AN11324" s="93"/>
      <c r="AO11324" s="93"/>
    </row>
    <row r="11325" spans="28:41" x14ac:dyDescent="0.55000000000000004">
      <c r="AB11325" s="278" t="s">
        <v>15161</v>
      </c>
      <c r="AC11325" s="279">
        <v>77987.5</v>
      </c>
      <c r="AE11325" s="246" t="s">
        <v>26021</v>
      </c>
      <c r="AF11325" s="247">
        <v>55284</v>
      </c>
      <c r="AH11325" s="226" t="s">
        <v>45443</v>
      </c>
      <c r="AI11325" s="227">
        <v>46076.54</v>
      </c>
      <c r="AK11325" s="207" t="s">
        <v>25332</v>
      </c>
      <c r="AL11325" s="208">
        <v>168400</v>
      </c>
      <c r="AM11325" s="93"/>
      <c r="AN11325" s="93"/>
      <c r="AO11325" s="93"/>
    </row>
    <row r="11326" spans="28:41" x14ac:dyDescent="0.55000000000000004">
      <c r="AB11326" s="278" t="s">
        <v>34483</v>
      </c>
      <c r="AC11326" s="279">
        <v>108834.4</v>
      </c>
      <c r="AE11326" s="246" t="s">
        <v>39411</v>
      </c>
      <c r="AF11326" s="247">
        <v>177.5</v>
      </c>
      <c r="AH11326" s="226" t="s">
        <v>36589</v>
      </c>
      <c r="AI11326" s="227">
        <v>57994</v>
      </c>
      <c r="AK11326" s="207" t="s">
        <v>25333</v>
      </c>
      <c r="AL11326" s="208">
        <v>438980.72</v>
      </c>
      <c r="AM11326" s="93"/>
      <c r="AN11326" s="93"/>
      <c r="AO11326" s="93"/>
    </row>
    <row r="11327" spans="28:41" x14ac:dyDescent="0.55000000000000004">
      <c r="AB11327" s="278" t="s">
        <v>55560</v>
      </c>
      <c r="AC11327" s="279">
        <v>9593.2800000000007</v>
      </c>
      <c r="AE11327" s="246" t="s">
        <v>34028</v>
      </c>
      <c r="AF11327" s="247">
        <v>106611.66</v>
      </c>
      <c r="AH11327" s="226" t="s">
        <v>36590</v>
      </c>
      <c r="AI11327" s="227">
        <v>33602</v>
      </c>
      <c r="AK11327" s="207" t="s">
        <v>25334</v>
      </c>
      <c r="AL11327" s="208">
        <v>43890.91</v>
      </c>
      <c r="AM11327" s="93"/>
      <c r="AN11327" s="93"/>
      <c r="AO11327" s="93"/>
    </row>
    <row r="11328" spans="28:41" x14ac:dyDescent="0.55000000000000004">
      <c r="AB11328" s="278" t="s">
        <v>70885</v>
      </c>
      <c r="AC11328" s="279">
        <v>21850</v>
      </c>
      <c r="AE11328" s="246" t="s">
        <v>53445</v>
      </c>
      <c r="AF11328" s="247">
        <v>9882</v>
      </c>
      <c r="AH11328" s="226" t="s">
        <v>42821</v>
      </c>
      <c r="AI11328" s="227">
        <v>30249.51</v>
      </c>
      <c r="AK11328" s="207" t="s">
        <v>25335</v>
      </c>
      <c r="AL11328" s="208">
        <v>7062.06</v>
      </c>
      <c r="AM11328" s="93"/>
      <c r="AN11328" s="93"/>
      <c r="AO11328" s="93"/>
    </row>
    <row r="11329" spans="28:41" x14ac:dyDescent="0.55000000000000004">
      <c r="AB11329" s="278" t="s">
        <v>15164</v>
      </c>
      <c r="AC11329" s="279">
        <v>100789.48</v>
      </c>
      <c r="AE11329" s="246" t="s">
        <v>58643</v>
      </c>
      <c r="AF11329" s="247">
        <v>7103.68</v>
      </c>
      <c r="AH11329" s="226" t="s">
        <v>42822</v>
      </c>
      <c r="AI11329" s="227">
        <v>2314.09</v>
      </c>
      <c r="AK11329" s="207" t="s">
        <v>25336</v>
      </c>
      <c r="AL11329" s="208">
        <v>56541.39</v>
      </c>
      <c r="AM11329" s="93"/>
      <c r="AN11329" s="93"/>
      <c r="AO11329" s="93"/>
    </row>
    <row r="11330" spans="28:41" x14ac:dyDescent="0.55000000000000004">
      <c r="AB11330" s="278" t="s">
        <v>12999</v>
      </c>
      <c r="AC11330" s="279">
        <v>1115377.58</v>
      </c>
      <c r="AE11330" s="246" t="s">
        <v>61545</v>
      </c>
      <c r="AF11330" s="247">
        <v>65.55</v>
      </c>
      <c r="AH11330" s="226" t="s">
        <v>42823</v>
      </c>
      <c r="AI11330" s="227">
        <v>3902.4</v>
      </c>
      <c r="AK11330" s="207" t="s">
        <v>25337</v>
      </c>
      <c r="AL11330" s="208">
        <v>84201.76</v>
      </c>
      <c r="AM11330" s="93"/>
      <c r="AN11330" s="93"/>
      <c r="AO11330" s="93"/>
    </row>
    <row r="11331" spans="28:41" x14ac:dyDescent="0.55000000000000004">
      <c r="AB11331" s="278" t="s">
        <v>15165</v>
      </c>
      <c r="AC11331" s="279">
        <v>91428.23</v>
      </c>
      <c r="AE11331" s="246" t="s">
        <v>26022</v>
      </c>
      <c r="AF11331" s="247">
        <v>90012.57</v>
      </c>
      <c r="AH11331" s="226" t="s">
        <v>53379</v>
      </c>
      <c r="AI11331" s="227">
        <v>15826</v>
      </c>
      <c r="AK11331" s="207" t="s">
        <v>25338</v>
      </c>
      <c r="AL11331" s="208">
        <v>65.58</v>
      </c>
      <c r="AM11331" s="93"/>
      <c r="AN11331" s="93"/>
      <c r="AO11331" s="93"/>
    </row>
    <row r="11332" spans="28:41" x14ac:dyDescent="0.55000000000000004">
      <c r="AB11332" s="278" t="s">
        <v>15167</v>
      </c>
      <c r="AC11332" s="279">
        <v>843167.02</v>
      </c>
      <c r="AE11332" s="246" t="s">
        <v>26023</v>
      </c>
      <c r="AF11332" s="247">
        <v>292681.96000000002</v>
      </c>
      <c r="AH11332" s="226" t="s">
        <v>53380</v>
      </c>
      <c r="AI11332" s="227">
        <v>41396.639999999999</v>
      </c>
      <c r="AK11332" s="207" t="s">
        <v>25339</v>
      </c>
      <c r="AL11332" s="208">
        <v>3023.4</v>
      </c>
      <c r="AM11332" s="93"/>
      <c r="AN11332" s="93"/>
      <c r="AO11332" s="93"/>
    </row>
    <row r="11333" spans="28:41" x14ac:dyDescent="0.55000000000000004">
      <c r="AB11333" s="278" t="s">
        <v>47438</v>
      </c>
      <c r="AC11333" s="279">
        <v>-2225.64</v>
      </c>
      <c r="AE11333" s="246" t="s">
        <v>35490</v>
      </c>
      <c r="AF11333" s="247">
        <v>123929.86</v>
      </c>
      <c r="AH11333" s="226" t="s">
        <v>53381</v>
      </c>
      <c r="AI11333" s="227">
        <v>11777.74</v>
      </c>
      <c r="AK11333" s="207" t="s">
        <v>25340</v>
      </c>
      <c r="AL11333" s="208">
        <v>4558.5</v>
      </c>
      <c r="AM11333" s="93"/>
      <c r="AN11333" s="93"/>
      <c r="AO11333" s="93"/>
    </row>
    <row r="11334" spans="28:41" x14ac:dyDescent="0.55000000000000004">
      <c r="AB11334" s="278" t="s">
        <v>49315</v>
      </c>
      <c r="AC11334" s="279">
        <v>123728.4</v>
      </c>
      <c r="AE11334" s="246" t="s">
        <v>59186</v>
      </c>
      <c r="AF11334" s="247">
        <v>19568</v>
      </c>
      <c r="AH11334" s="226" t="s">
        <v>53382</v>
      </c>
      <c r="AI11334" s="227">
        <v>6094.91</v>
      </c>
      <c r="AK11334" s="207" t="s">
        <v>25341</v>
      </c>
      <c r="AL11334" s="208">
        <v>1944.58</v>
      </c>
      <c r="AM11334" s="93"/>
      <c r="AN11334" s="93"/>
      <c r="AO11334" s="93"/>
    </row>
    <row r="11335" spans="28:41" x14ac:dyDescent="0.55000000000000004">
      <c r="AB11335" s="278" t="s">
        <v>59297</v>
      </c>
      <c r="AC11335" s="279">
        <v>469545.84</v>
      </c>
      <c r="AE11335" s="246" t="s">
        <v>61546</v>
      </c>
      <c r="AF11335" s="247">
        <v>37182.46</v>
      </c>
      <c r="AH11335" s="226" t="s">
        <v>53383</v>
      </c>
      <c r="AI11335" s="227">
        <v>5533.48</v>
      </c>
      <c r="AK11335" s="207" t="s">
        <v>25342</v>
      </c>
      <c r="AL11335" s="208">
        <v>41185.29</v>
      </c>
      <c r="AM11335" s="93"/>
      <c r="AN11335" s="93"/>
      <c r="AO11335" s="93"/>
    </row>
    <row r="11336" spans="28:41" x14ac:dyDescent="0.55000000000000004">
      <c r="AB11336" s="278" t="s">
        <v>58900</v>
      </c>
      <c r="AC11336" s="279">
        <v>28814.84</v>
      </c>
      <c r="AE11336" s="246" t="s">
        <v>26024</v>
      </c>
      <c r="AF11336" s="247">
        <v>46420.31</v>
      </c>
      <c r="AH11336" s="226" t="s">
        <v>53384</v>
      </c>
      <c r="AI11336" s="227">
        <v>13607.68</v>
      </c>
      <c r="AK11336" s="207" t="s">
        <v>25343</v>
      </c>
      <c r="AL11336" s="208">
        <v>1080</v>
      </c>
      <c r="AM11336" s="93"/>
      <c r="AN11336" s="93"/>
      <c r="AO11336" s="93"/>
    </row>
    <row r="11337" spans="28:41" x14ac:dyDescent="0.55000000000000004">
      <c r="AB11337" s="278" t="s">
        <v>15224</v>
      </c>
      <c r="AC11337" s="279">
        <v>80360</v>
      </c>
      <c r="AE11337" s="246" t="s">
        <v>63332</v>
      </c>
      <c r="AF11337" s="247">
        <v>-9056.01</v>
      </c>
      <c r="AH11337" s="226" t="s">
        <v>53385</v>
      </c>
      <c r="AI11337" s="227">
        <v>2753.71</v>
      </c>
      <c r="AK11337" s="207" t="s">
        <v>25344</v>
      </c>
      <c r="AL11337" s="208">
        <v>303</v>
      </c>
      <c r="AM11337" s="93"/>
      <c r="AN11337" s="93"/>
      <c r="AO11337" s="93"/>
    </row>
    <row r="11338" spans="28:41" x14ac:dyDescent="0.55000000000000004">
      <c r="AB11338" s="278" t="s">
        <v>15225</v>
      </c>
      <c r="AC11338" s="279">
        <v>979573.52</v>
      </c>
      <c r="AE11338" s="246" t="s">
        <v>56478</v>
      </c>
      <c r="AF11338" s="247">
        <v>1000000</v>
      </c>
      <c r="AH11338" s="226" t="s">
        <v>50291</v>
      </c>
      <c r="AI11338" s="227">
        <v>4978.26</v>
      </c>
      <c r="AK11338" s="207" t="s">
        <v>14032</v>
      </c>
      <c r="AL11338" s="208">
        <v>24883.919999999998</v>
      </c>
      <c r="AM11338" s="93"/>
      <c r="AN11338" s="93"/>
      <c r="AO11338" s="93"/>
    </row>
    <row r="11339" spans="28:41" x14ac:dyDescent="0.55000000000000004">
      <c r="AB11339" s="278" t="s">
        <v>56757</v>
      </c>
      <c r="AC11339" s="279">
        <v>1876.05</v>
      </c>
      <c r="AE11339" s="246" t="s">
        <v>58322</v>
      </c>
      <c r="AF11339" s="247">
        <v>28226</v>
      </c>
      <c r="AH11339" s="226" t="s">
        <v>53386</v>
      </c>
      <c r="AI11339" s="227">
        <v>3628.28</v>
      </c>
      <c r="AK11339" s="207" t="s">
        <v>25345</v>
      </c>
      <c r="AL11339" s="208">
        <v>21887.26</v>
      </c>
      <c r="AM11339" s="93"/>
      <c r="AN11339" s="93"/>
      <c r="AO11339" s="93"/>
    </row>
    <row r="11340" spans="28:41" x14ac:dyDescent="0.55000000000000004">
      <c r="AB11340" s="278" t="s">
        <v>15227</v>
      </c>
      <c r="AC11340" s="279">
        <v>152754.28</v>
      </c>
      <c r="AE11340" s="246" t="s">
        <v>53446</v>
      </c>
      <c r="AF11340" s="247">
        <v>25744.86</v>
      </c>
      <c r="AH11340" s="226" t="s">
        <v>53387</v>
      </c>
      <c r="AI11340" s="227">
        <v>31736.37</v>
      </c>
      <c r="AK11340" s="207" t="s">
        <v>25346</v>
      </c>
      <c r="AL11340" s="208">
        <v>2877.52</v>
      </c>
      <c r="AM11340" s="93"/>
      <c r="AN11340" s="93"/>
      <c r="AO11340" s="93"/>
    </row>
    <row r="11341" spans="28:41" x14ac:dyDescent="0.55000000000000004">
      <c r="AB11341" s="278" t="s">
        <v>15229</v>
      </c>
      <c r="AC11341" s="279">
        <v>5269.68</v>
      </c>
      <c r="AE11341" s="246" t="s">
        <v>53447</v>
      </c>
      <c r="AF11341" s="247">
        <v>1969.47</v>
      </c>
      <c r="AH11341" s="226" t="s">
        <v>53388</v>
      </c>
      <c r="AI11341" s="227">
        <v>9100.33</v>
      </c>
      <c r="AK11341" s="207" t="s">
        <v>25347</v>
      </c>
      <c r="AL11341" s="208">
        <v>829.28</v>
      </c>
      <c r="AM11341" s="93"/>
      <c r="AN11341" s="93"/>
      <c r="AO11341" s="93"/>
    </row>
    <row r="11342" spans="28:41" x14ac:dyDescent="0.55000000000000004">
      <c r="AB11342" s="278" t="s">
        <v>60873</v>
      </c>
      <c r="AC11342" s="279">
        <v>3171.3</v>
      </c>
      <c r="AE11342" s="246" t="s">
        <v>53448</v>
      </c>
      <c r="AF11342" s="247">
        <v>5960.29</v>
      </c>
      <c r="AH11342" s="226" t="s">
        <v>53389</v>
      </c>
      <c r="AI11342" s="227">
        <v>3401.57</v>
      </c>
      <c r="AK11342" s="207" t="s">
        <v>25348</v>
      </c>
      <c r="AL11342" s="208">
        <v>1600</v>
      </c>
      <c r="AM11342" s="93"/>
      <c r="AN11342" s="93"/>
      <c r="AO11342" s="93"/>
    </row>
    <row r="11343" spans="28:41" x14ac:dyDescent="0.55000000000000004">
      <c r="AB11343" s="278" t="s">
        <v>63468</v>
      </c>
      <c r="AC11343" s="279">
        <v>1310.4000000000001</v>
      </c>
      <c r="AE11343" s="246" t="s">
        <v>56479</v>
      </c>
      <c r="AF11343" s="247">
        <v>18889.27</v>
      </c>
      <c r="AH11343" s="226" t="s">
        <v>53390</v>
      </c>
      <c r="AI11343" s="227">
        <v>10716.03</v>
      </c>
      <c r="AK11343" s="207" t="s">
        <v>25349</v>
      </c>
      <c r="AL11343" s="208">
        <v>112307.12</v>
      </c>
      <c r="AM11343" s="93"/>
      <c r="AN11343" s="93"/>
      <c r="AO11343" s="93"/>
    </row>
    <row r="11344" spans="28:41" x14ac:dyDescent="0.55000000000000004">
      <c r="AB11344" s="278" t="s">
        <v>65095</v>
      </c>
      <c r="AC11344" s="279">
        <v>125.29</v>
      </c>
      <c r="AE11344" s="246" t="s">
        <v>55345</v>
      </c>
      <c r="AF11344" s="247">
        <v>103.29</v>
      </c>
      <c r="AH11344" s="226" t="s">
        <v>53391</v>
      </c>
      <c r="AI11344" s="227">
        <v>3701.05</v>
      </c>
      <c r="AK11344" s="207" t="s">
        <v>25350</v>
      </c>
      <c r="AL11344" s="208">
        <v>145350</v>
      </c>
      <c r="AM11344" s="93"/>
      <c r="AN11344" s="93"/>
      <c r="AO11344" s="93"/>
    </row>
    <row r="11345" spans="28:41" x14ac:dyDescent="0.55000000000000004">
      <c r="AB11345" s="278" t="s">
        <v>15240</v>
      </c>
      <c r="AC11345" s="279">
        <v>18976.900000000001</v>
      </c>
      <c r="AE11345" s="246" t="s">
        <v>53449</v>
      </c>
      <c r="AF11345" s="247">
        <v>28127.1</v>
      </c>
      <c r="AH11345" s="226" t="s">
        <v>53392</v>
      </c>
      <c r="AI11345" s="227">
        <v>2107.6799999999998</v>
      </c>
      <c r="AK11345" s="207" t="s">
        <v>25351</v>
      </c>
      <c r="AL11345" s="208">
        <v>337367.5</v>
      </c>
      <c r="AM11345" s="93"/>
      <c r="AN11345" s="93"/>
      <c r="AO11345" s="93"/>
    </row>
    <row r="11346" spans="28:41" x14ac:dyDescent="0.55000000000000004">
      <c r="AB11346" s="278" t="s">
        <v>15241</v>
      </c>
      <c r="AC11346" s="279">
        <v>17228.580000000002</v>
      </c>
      <c r="AE11346" s="246" t="s">
        <v>53450</v>
      </c>
      <c r="AF11346" s="247">
        <v>2159.65</v>
      </c>
      <c r="AH11346" s="226" t="s">
        <v>35467</v>
      </c>
      <c r="AI11346" s="227">
        <v>31096.34</v>
      </c>
      <c r="AK11346" s="207" t="s">
        <v>25352</v>
      </c>
      <c r="AL11346" s="208">
        <v>1904.59</v>
      </c>
      <c r="AM11346" s="93"/>
      <c r="AN11346" s="93"/>
      <c r="AO11346" s="93"/>
    </row>
    <row r="11347" spans="28:41" x14ac:dyDescent="0.55000000000000004">
      <c r="AB11347" s="278" t="s">
        <v>15243</v>
      </c>
      <c r="AC11347" s="279">
        <v>92872.48</v>
      </c>
      <c r="AE11347" s="246" t="s">
        <v>53451</v>
      </c>
      <c r="AF11347" s="247">
        <v>6891.15</v>
      </c>
      <c r="AH11347" s="226" t="s">
        <v>36591</v>
      </c>
      <c r="AI11347" s="227">
        <v>65574</v>
      </c>
      <c r="AK11347" s="207" t="s">
        <v>14035</v>
      </c>
      <c r="AL11347" s="208">
        <v>114349.2</v>
      </c>
      <c r="AM11347" s="93"/>
      <c r="AN11347" s="93"/>
      <c r="AO11347" s="93"/>
    </row>
    <row r="11348" spans="28:41" x14ac:dyDescent="0.55000000000000004">
      <c r="AB11348" s="278" t="s">
        <v>15244</v>
      </c>
      <c r="AC11348" s="279">
        <v>313832.13</v>
      </c>
      <c r="AE11348" s="246" t="s">
        <v>53452</v>
      </c>
      <c r="AF11348" s="247">
        <v>751.21</v>
      </c>
      <c r="AH11348" s="226" t="s">
        <v>53393</v>
      </c>
      <c r="AI11348" s="227">
        <v>3784.88</v>
      </c>
      <c r="AK11348" s="207" t="s">
        <v>14036</v>
      </c>
      <c r="AL11348" s="208">
        <v>176850.78</v>
      </c>
      <c r="AM11348" s="93"/>
      <c r="AN11348" s="93"/>
      <c r="AO11348" s="93"/>
    </row>
    <row r="11349" spans="28:41" x14ac:dyDescent="0.55000000000000004">
      <c r="AB11349" s="278" t="s">
        <v>15245</v>
      </c>
      <c r="AC11349" s="279">
        <v>181837.29</v>
      </c>
      <c r="AE11349" s="246" t="s">
        <v>53453</v>
      </c>
      <c r="AF11349" s="247">
        <v>180</v>
      </c>
      <c r="AH11349" s="226" t="s">
        <v>53394</v>
      </c>
      <c r="AI11349" s="227">
        <v>6407.44</v>
      </c>
      <c r="AK11349" s="207" t="s">
        <v>14037</v>
      </c>
      <c r="AL11349" s="208">
        <v>12776.64</v>
      </c>
      <c r="AM11349" s="93"/>
      <c r="AN11349" s="93"/>
      <c r="AO11349" s="93"/>
    </row>
    <row r="11350" spans="28:41" x14ac:dyDescent="0.55000000000000004">
      <c r="AB11350" s="278" t="s">
        <v>15246</v>
      </c>
      <c r="AC11350" s="279">
        <v>11421.56</v>
      </c>
      <c r="AE11350" s="246" t="s">
        <v>63333</v>
      </c>
      <c r="AF11350" s="247">
        <v>-96.28</v>
      </c>
      <c r="AH11350" s="226" t="s">
        <v>53395</v>
      </c>
      <c r="AI11350" s="227">
        <v>10886.81</v>
      </c>
      <c r="AK11350" s="207" t="s">
        <v>25353</v>
      </c>
      <c r="AL11350" s="208">
        <v>126283.55</v>
      </c>
      <c r="AM11350" s="93"/>
      <c r="AN11350" s="93"/>
      <c r="AO11350" s="93"/>
    </row>
    <row r="11351" spans="28:41" x14ac:dyDescent="0.55000000000000004">
      <c r="AB11351" s="278" t="s">
        <v>15247</v>
      </c>
      <c r="AC11351" s="279">
        <v>27706.25</v>
      </c>
      <c r="AE11351" s="246" t="s">
        <v>63334</v>
      </c>
      <c r="AF11351" s="247">
        <v>-202.42</v>
      </c>
      <c r="AH11351" s="226" t="s">
        <v>47178</v>
      </c>
      <c r="AI11351" s="227">
        <v>1080</v>
      </c>
      <c r="AK11351" s="207" t="s">
        <v>25354</v>
      </c>
      <c r="AL11351" s="208">
        <v>160350</v>
      </c>
      <c r="AM11351" s="93"/>
      <c r="AN11351" s="93"/>
      <c r="AO11351" s="93"/>
    </row>
    <row r="11352" spans="28:41" x14ac:dyDescent="0.55000000000000004">
      <c r="AB11352" s="278" t="s">
        <v>15248</v>
      </c>
      <c r="AC11352" s="279">
        <v>2474.14</v>
      </c>
      <c r="AE11352" s="246" t="s">
        <v>48197</v>
      </c>
      <c r="AF11352" s="247">
        <v>57200</v>
      </c>
      <c r="AH11352" s="226" t="s">
        <v>36592</v>
      </c>
      <c r="AI11352" s="227">
        <v>64440</v>
      </c>
      <c r="AK11352" s="207" t="s">
        <v>25355</v>
      </c>
      <c r="AL11352" s="208">
        <v>100868.5</v>
      </c>
      <c r="AM11352" s="93"/>
      <c r="AN11352" s="93"/>
      <c r="AO11352" s="93"/>
    </row>
    <row r="11353" spans="28:41" x14ac:dyDescent="0.55000000000000004">
      <c r="AB11353" s="278" t="s">
        <v>59952</v>
      </c>
      <c r="AC11353" s="279">
        <v>232.79</v>
      </c>
      <c r="AE11353" s="246" t="s">
        <v>62198</v>
      </c>
      <c r="AF11353" s="247">
        <v>21469.9</v>
      </c>
      <c r="AH11353" s="226" t="s">
        <v>53396</v>
      </c>
      <c r="AI11353" s="227">
        <v>3200</v>
      </c>
      <c r="AK11353" s="207" t="s">
        <v>25356</v>
      </c>
      <c r="AL11353" s="208">
        <v>96782</v>
      </c>
      <c r="AM11353" s="93"/>
      <c r="AN11353" s="93"/>
      <c r="AO11353" s="93"/>
    </row>
    <row r="11354" spans="28:41" x14ac:dyDescent="0.55000000000000004">
      <c r="AB11354" s="278" t="s">
        <v>33065</v>
      </c>
      <c r="AC11354" s="279">
        <v>4482.8900000000003</v>
      </c>
      <c r="AE11354" s="246" t="s">
        <v>39412</v>
      </c>
      <c r="AF11354" s="247">
        <v>69784</v>
      </c>
      <c r="AH11354" s="226" t="s">
        <v>40561</v>
      </c>
      <c r="AI11354" s="227">
        <v>15574.13</v>
      </c>
      <c r="AK11354" s="207" t="s">
        <v>25357</v>
      </c>
      <c r="AL11354" s="208">
        <v>32821.279999999999</v>
      </c>
      <c r="AM11354" s="93"/>
      <c r="AN11354" s="93"/>
      <c r="AO11354" s="93"/>
    </row>
    <row r="11355" spans="28:41" x14ac:dyDescent="0.55000000000000004">
      <c r="AB11355" s="278" t="s">
        <v>69180</v>
      </c>
      <c r="AC11355" s="279">
        <v>1440</v>
      </c>
      <c r="AE11355" s="246" t="s">
        <v>34032</v>
      </c>
      <c r="AF11355" s="247">
        <v>14889.4</v>
      </c>
      <c r="AH11355" s="226" t="s">
        <v>42824</v>
      </c>
      <c r="AI11355" s="227">
        <v>11960</v>
      </c>
      <c r="AK11355" s="207" t="s">
        <v>25358</v>
      </c>
      <c r="AL11355" s="208">
        <v>398551.07</v>
      </c>
      <c r="AM11355" s="93"/>
      <c r="AN11355" s="93"/>
      <c r="AO11355" s="93"/>
    </row>
    <row r="11356" spans="28:41" x14ac:dyDescent="0.55000000000000004">
      <c r="AB11356" s="278" t="s">
        <v>70122</v>
      </c>
      <c r="AC11356" s="279">
        <v>1900</v>
      </c>
      <c r="AE11356" s="246" t="s">
        <v>36629</v>
      </c>
      <c r="AF11356" s="247">
        <v>4950</v>
      </c>
      <c r="AH11356" s="226" t="s">
        <v>40562</v>
      </c>
      <c r="AI11356" s="227">
        <v>2000</v>
      </c>
      <c r="AK11356" s="207" t="s">
        <v>14038</v>
      </c>
      <c r="AL11356" s="208">
        <v>1556019.54</v>
      </c>
      <c r="AM11356" s="93"/>
      <c r="AN11356" s="93"/>
      <c r="AO11356" s="93"/>
    </row>
    <row r="11357" spans="28:41" x14ac:dyDescent="0.55000000000000004">
      <c r="AB11357" s="278" t="s">
        <v>15249</v>
      </c>
      <c r="AC11357" s="279">
        <v>339016.99</v>
      </c>
      <c r="AE11357" s="246" t="s">
        <v>26028</v>
      </c>
      <c r="AF11357" s="247">
        <v>12280.69</v>
      </c>
      <c r="AH11357" s="226" t="s">
        <v>39400</v>
      </c>
      <c r="AI11357" s="227">
        <v>54500</v>
      </c>
      <c r="AK11357" s="207" t="s">
        <v>25359</v>
      </c>
      <c r="AL11357" s="208">
        <v>4539892.95</v>
      </c>
      <c r="AM11357" s="93"/>
      <c r="AN11357" s="93"/>
      <c r="AO11357" s="93"/>
    </row>
    <row r="11358" spans="28:41" x14ac:dyDescent="0.55000000000000004">
      <c r="AB11358" s="278" t="s">
        <v>15250</v>
      </c>
      <c r="AC11358" s="279">
        <v>37698.239999999998</v>
      </c>
      <c r="AE11358" s="246" t="s">
        <v>34034</v>
      </c>
      <c r="AF11358" s="247">
        <v>41362.800000000003</v>
      </c>
      <c r="AH11358" s="226" t="s">
        <v>47179</v>
      </c>
      <c r="AI11358" s="227">
        <v>1493.64</v>
      </c>
      <c r="AK11358" s="207" t="s">
        <v>14039</v>
      </c>
      <c r="AL11358" s="208">
        <v>58293.07</v>
      </c>
      <c r="AM11358" s="93"/>
      <c r="AN11358" s="93"/>
      <c r="AO11358" s="93"/>
    </row>
    <row r="11359" spans="28:41" x14ac:dyDescent="0.55000000000000004">
      <c r="AB11359" s="278" t="s">
        <v>70210</v>
      </c>
      <c r="AC11359" s="279">
        <v>19817.87</v>
      </c>
      <c r="AE11359" s="246" t="s">
        <v>35492</v>
      </c>
      <c r="AF11359" s="247">
        <v>16906.939999999999</v>
      </c>
      <c r="AH11359" s="226" t="s">
        <v>36593</v>
      </c>
      <c r="AI11359" s="227">
        <v>10030.65</v>
      </c>
      <c r="AK11359" s="207" t="s">
        <v>14042</v>
      </c>
      <c r="AL11359" s="208">
        <v>328662.55</v>
      </c>
      <c r="AM11359" s="93"/>
      <c r="AN11359" s="93"/>
      <c r="AO11359" s="93"/>
    </row>
    <row r="11360" spans="28:41" x14ac:dyDescent="0.55000000000000004">
      <c r="AB11360" s="278" t="s">
        <v>58741</v>
      </c>
      <c r="AC11360" s="279">
        <v>90.41</v>
      </c>
      <c r="AE11360" s="246" t="s">
        <v>59187</v>
      </c>
      <c r="AF11360" s="247">
        <v>1904</v>
      </c>
      <c r="AH11360" s="226" t="s">
        <v>36594</v>
      </c>
      <c r="AI11360" s="227">
        <v>18830.7</v>
      </c>
      <c r="AK11360" s="207" t="s">
        <v>25360</v>
      </c>
      <c r="AL11360" s="208">
        <v>8906.9500000000007</v>
      </c>
      <c r="AM11360" s="93"/>
      <c r="AN11360" s="93"/>
      <c r="AO11360" s="93"/>
    </row>
    <row r="11361" spans="28:41" x14ac:dyDescent="0.55000000000000004">
      <c r="AB11361" s="278" t="s">
        <v>34501</v>
      </c>
      <c r="AC11361" s="279">
        <v>44000</v>
      </c>
      <c r="AE11361" s="246" t="s">
        <v>34035</v>
      </c>
      <c r="AF11361" s="247">
        <v>44117.48</v>
      </c>
      <c r="AH11361" s="226" t="s">
        <v>36595</v>
      </c>
      <c r="AI11361" s="227">
        <v>44382.37</v>
      </c>
      <c r="AK11361" s="207" t="s">
        <v>25361</v>
      </c>
      <c r="AL11361" s="208">
        <v>34738.17</v>
      </c>
      <c r="AM11361" s="93"/>
      <c r="AN11361" s="93"/>
      <c r="AO11361" s="93"/>
    </row>
    <row r="11362" spans="28:41" x14ac:dyDescent="0.55000000000000004">
      <c r="AB11362" s="278" t="s">
        <v>13008</v>
      </c>
      <c r="AC11362" s="279">
        <v>3365.98</v>
      </c>
      <c r="AE11362" s="246" t="s">
        <v>26029</v>
      </c>
      <c r="AF11362" s="247">
        <v>7143.54</v>
      </c>
      <c r="AH11362" s="226" t="s">
        <v>36596</v>
      </c>
      <c r="AI11362" s="227">
        <v>6496.96</v>
      </c>
      <c r="AK11362" s="207" t="s">
        <v>25362</v>
      </c>
      <c r="AL11362" s="208">
        <v>6941642.21</v>
      </c>
      <c r="AM11362" s="93"/>
      <c r="AN11362" s="93"/>
      <c r="AO11362" s="93"/>
    </row>
    <row r="11363" spans="28:41" x14ac:dyDescent="0.55000000000000004">
      <c r="AB11363" s="278" t="s">
        <v>34502</v>
      </c>
      <c r="AC11363" s="279">
        <v>1861.31</v>
      </c>
      <c r="AE11363" s="246" t="s">
        <v>49103</v>
      </c>
      <c r="AF11363" s="247">
        <v>31531.14</v>
      </c>
      <c r="AH11363" s="226" t="s">
        <v>48188</v>
      </c>
      <c r="AI11363" s="227">
        <v>180924.5</v>
      </c>
      <c r="AK11363" s="207" t="s">
        <v>25363</v>
      </c>
      <c r="AL11363" s="208">
        <v>67350.559999999998</v>
      </c>
      <c r="AM11363" s="93"/>
      <c r="AN11363" s="93"/>
      <c r="AO11363" s="93"/>
    </row>
    <row r="11364" spans="28:41" x14ac:dyDescent="0.55000000000000004">
      <c r="AB11364" s="278" t="s">
        <v>15332</v>
      </c>
      <c r="AC11364" s="279">
        <v>66518.399999999994</v>
      </c>
      <c r="AE11364" s="246" t="s">
        <v>63335</v>
      </c>
      <c r="AF11364" s="247">
        <v>-247.69</v>
      </c>
      <c r="AH11364" s="226" t="s">
        <v>45444</v>
      </c>
      <c r="AI11364" s="227">
        <v>19238.27</v>
      </c>
      <c r="AK11364" s="207" t="s">
        <v>25364</v>
      </c>
      <c r="AL11364" s="208">
        <v>4720.91</v>
      </c>
      <c r="AM11364" s="93"/>
      <c r="AN11364" s="93"/>
      <c r="AO11364" s="93"/>
    </row>
    <row r="11365" spans="28:41" x14ac:dyDescent="0.55000000000000004">
      <c r="AB11365" s="278" t="s">
        <v>15334</v>
      </c>
      <c r="AC11365" s="279">
        <v>914534.97</v>
      </c>
      <c r="AE11365" s="246" t="s">
        <v>59782</v>
      </c>
      <c r="AF11365" s="247">
        <v>941920.16</v>
      </c>
      <c r="AH11365" s="226" t="s">
        <v>50292</v>
      </c>
      <c r="AI11365" s="227">
        <v>66920.960000000006</v>
      </c>
      <c r="AK11365" s="207" t="s">
        <v>25365</v>
      </c>
      <c r="AL11365" s="208">
        <v>4500</v>
      </c>
      <c r="AM11365" s="93"/>
      <c r="AN11365" s="93"/>
      <c r="AO11365" s="93"/>
    </row>
    <row r="11366" spans="28:41" x14ac:dyDescent="0.55000000000000004">
      <c r="AB11366" s="278" t="s">
        <v>15335</v>
      </c>
      <c r="AC11366" s="279">
        <v>13437</v>
      </c>
      <c r="AE11366" s="246" t="s">
        <v>55346</v>
      </c>
      <c r="AF11366" s="247">
        <v>3000.06</v>
      </c>
      <c r="AH11366" s="226" t="s">
        <v>42825</v>
      </c>
      <c r="AI11366" s="227">
        <v>92760.44</v>
      </c>
      <c r="AK11366" s="207" t="s">
        <v>25366</v>
      </c>
      <c r="AL11366" s="208">
        <v>4417</v>
      </c>
      <c r="AM11366" s="93"/>
      <c r="AN11366" s="93"/>
      <c r="AO11366" s="93"/>
    </row>
    <row r="11367" spans="28:41" x14ac:dyDescent="0.55000000000000004">
      <c r="AB11367" s="278" t="s">
        <v>15336</v>
      </c>
      <c r="AC11367" s="279">
        <v>49526</v>
      </c>
      <c r="AE11367" s="246" t="s">
        <v>55347</v>
      </c>
      <c r="AF11367" s="247">
        <v>229.9</v>
      </c>
      <c r="AH11367" s="226" t="s">
        <v>53397</v>
      </c>
      <c r="AI11367" s="227">
        <v>2852.88</v>
      </c>
      <c r="AK11367" s="207" t="s">
        <v>25367</v>
      </c>
      <c r="AL11367" s="208">
        <v>1043.3</v>
      </c>
      <c r="AM11367" s="93"/>
      <c r="AN11367" s="93"/>
      <c r="AO11367" s="93"/>
    </row>
    <row r="11368" spans="28:41" x14ac:dyDescent="0.55000000000000004">
      <c r="AB11368" s="278" t="s">
        <v>13025</v>
      </c>
      <c r="AC11368" s="279">
        <v>6061</v>
      </c>
      <c r="AE11368" s="246" t="s">
        <v>55348</v>
      </c>
      <c r="AF11368" s="247">
        <v>736.23</v>
      </c>
      <c r="AH11368" s="226" t="s">
        <v>53398</v>
      </c>
      <c r="AI11368" s="227">
        <v>218.25</v>
      </c>
      <c r="AK11368" s="207" t="s">
        <v>25368</v>
      </c>
      <c r="AL11368" s="208">
        <v>1816.51</v>
      </c>
      <c r="AM11368" s="93"/>
      <c r="AN11368" s="93"/>
      <c r="AO11368" s="93"/>
    </row>
    <row r="11369" spans="28:41" x14ac:dyDescent="0.55000000000000004">
      <c r="AB11369" s="278" t="s">
        <v>15337</v>
      </c>
      <c r="AC11369" s="279">
        <v>272394.15999999997</v>
      </c>
      <c r="AE11369" s="246" t="s">
        <v>49104</v>
      </c>
      <c r="AF11369" s="247">
        <v>9276.11</v>
      </c>
      <c r="AH11369" s="226" t="s">
        <v>53399</v>
      </c>
      <c r="AI11369" s="227">
        <v>687.54</v>
      </c>
      <c r="AK11369" s="207" t="s">
        <v>25369</v>
      </c>
      <c r="AL11369" s="208">
        <v>2500</v>
      </c>
      <c r="AM11369" s="93"/>
      <c r="AN11369" s="93"/>
      <c r="AO11369" s="93"/>
    </row>
    <row r="11370" spans="28:41" x14ac:dyDescent="0.55000000000000004">
      <c r="AB11370" s="278" t="s">
        <v>33097</v>
      </c>
      <c r="AC11370" s="279">
        <v>2720.36</v>
      </c>
      <c r="AE11370" s="246" t="s">
        <v>58644</v>
      </c>
      <c r="AF11370" s="247">
        <v>219.89</v>
      </c>
      <c r="AH11370" s="226" t="s">
        <v>50293</v>
      </c>
      <c r="AI11370" s="227">
        <v>1779.18</v>
      </c>
      <c r="AK11370" s="207" t="s">
        <v>25370</v>
      </c>
      <c r="AL11370" s="208">
        <v>3209.87</v>
      </c>
      <c r="AM11370" s="93"/>
      <c r="AN11370" s="93"/>
      <c r="AO11370" s="93"/>
    </row>
    <row r="11371" spans="28:41" x14ac:dyDescent="0.55000000000000004">
      <c r="AB11371" s="278" t="s">
        <v>43150</v>
      </c>
      <c r="AC11371" s="279">
        <v>2020.78</v>
      </c>
      <c r="AE11371" s="246" t="s">
        <v>64788</v>
      </c>
      <c r="AF11371" s="247">
        <v>4322.55</v>
      </c>
      <c r="AH11371" s="226" t="s">
        <v>48189</v>
      </c>
      <c r="AI11371" s="227">
        <v>583.04</v>
      </c>
      <c r="AK11371" s="207" t="s">
        <v>14043</v>
      </c>
      <c r="AL11371" s="208">
        <v>2203.44</v>
      </c>
      <c r="AM11371" s="93"/>
      <c r="AN11371" s="93"/>
      <c r="AO11371" s="93"/>
    </row>
    <row r="11372" spans="28:41" x14ac:dyDescent="0.55000000000000004">
      <c r="AB11372" s="278" t="s">
        <v>45951</v>
      </c>
      <c r="AC11372" s="279">
        <v>412.84</v>
      </c>
      <c r="AE11372" s="246" t="s">
        <v>64789</v>
      </c>
      <c r="AF11372" s="247">
        <v>330.67</v>
      </c>
      <c r="AH11372" s="226" t="s">
        <v>53400</v>
      </c>
      <c r="AI11372" s="227">
        <v>391.47</v>
      </c>
      <c r="AK11372" s="207" t="s">
        <v>14045</v>
      </c>
      <c r="AL11372" s="208">
        <v>168.57</v>
      </c>
      <c r="AM11372" s="93"/>
      <c r="AN11372" s="93"/>
      <c r="AO11372" s="93"/>
    </row>
    <row r="11373" spans="28:41" x14ac:dyDescent="0.55000000000000004">
      <c r="AB11373" s="278" t="s">
        <v>58742</v>
      </c>
      <c r="AC11373" s="279">
        <v>367.86</v>
      </c>
      <c r="AE11373" s="246" t="s">
        <v>64790</v>
      </c>
      <c r="AF11373" s="247">
        <v>1059.02</v>
      </c>
      <c r="AH11373" s="226" t="s">
        <v>48190</v>
      </c>
      <c r="AI11373" s="227">
        <v>4014.15</v>
      </c>
      <c r="AK11373" s="207" t="s">
        <v>25371</v>
      </c>
      <c r="AL11373" s="208">
        <v>544</v>
      </c>
      <c r="AM11373" s="93"/>
      <c r="AN11373" s="93"/>
      <c r="AO11373" s="93"/>
    </row>
    <row r="11374" spans="28:41" x14ac:dyDescent="0.55000000000000004">
      <c r="AB11374" s="278" t="s">
        <v>15339</v>
      </c>
      <c r="AC11374" s="279">
        <v>33308.449999999997</v>
      </c>
      <c r="AE11374" s="246" t="s">
        <v>48198</v>
      </c>
      <c r="AF11374" s="247">
        <v>14000</v>
      </c>
      <c r="AH11374" s="226" t="s">
        <v>45445</v>
      </c>
      <c r="AI11374" s="227">
        <v>323854.61</v>
      </c>
      <c r="AK11374" s="207" t="s">
        <v>25372</v>
      </c>
      <c r="AL11374" s="208">
        <v>1628</v>
      </c>
      <c r="AM11374" s="93"/>
      <c r="AN11374" s="93"/>
      <c r="AO11374" s="93"/>
    </row>
    <row r="11375" spans="28:41" x14ac:dyDescent="0.55000000000000004">
      <c r="AB11375" s="278" t="s">
        <v>33099</v>
      </c>
      <c r="AC11375" s="279">
        <v>1292.44</v>
      </c>
      <c r="AE11375" s="246" t="s">
        <v>58645</v>
      </c>
      <c r="AF11375" s="247">
        <v>367.64</v>
      </c>
      <c r="AH11375" s="226" t="s">
        <v>45446</v>
      </c>
      <c r="AI11375" s="227">
        <v>24392.39</v>
      </c>
      <c r="AK11375" s="207" t="s">
        <v>25373</v>
      </c>
      <c r="AL11375" s="208">
        <v>5229</v>
      </c>
      <c r="AM11375" s="93"/>
      <c r="AN11375" s="93"/>
      <c r="AO11375" s="93"/>
    </row>
    <row r="11376" spans="28:41" x14ac:dyDescent="0.55000000000000004">
      <c r="AB11376" s="278" t="s">
        <v>13028</v>
      </c>
      <c r="AC11376" s="279">
        <v>101014.03</v>
      </c>
      <c r="AE11376" s="246" t="s">
        <v>57743</v>
      </c>
      <c r="AF11376" s="247">
        <v>137948.70000000001</v>
      </c>
      <c r="AH11376" s="226" t="s">
        <v>45447</v>
      </c>
      <c r="AI11376" s="227">
        <v>99900.81</v>
      </c>
      <c r="AK11376" s="207" t="s">
        <v>25374</v>
      </c>
      <c r="AL11376" s="208">
        <v>2607.4499999999998</v>
      </c>
      <c r="AM11376" s="93"/>
      <c r="AN11376" s="93"/>
      <c r="AO11376" s="93"/>
    </row>
    <row r="11377" spans="28:41" x14ac:dyDescent="0.55000000000000004">
      <c r="AB11377" s="278" t="s">
        <v>13029</v>
      </c>
      <c r="AC11377" s="279">
        <v>333660.28999999998</v>
      </c>
      <c r="AE11377" s="246" t="s">
        <v>61547</v>
      </c>
      <c r="AF11377" s="247">
        <v>26762.02</v>
      </c>
      <c r="AH11377" s="226" t="s">
        <v>42826</v>
      </c>
      <c r="AI11377" s="227">
        <v>7480.19</v>
      </c>
      <c r="AK11377" s="207" t="s">
        <v>25375</v>
      </c>
      <c r="AL11377" s="208">
        <v>637.54999999999995</v>
      </c>
      <c r="AM11377" s="93"/>
      <c r="AN11377" s="93"/>
      <c r="AO11377" s="93"/>
    </row>
    <row r="11378" spans="28:41" x14ac:dyDescent="0.55000000000000004">
      <c r="AB11378" s="278" t="s">
        <v>13030</v>
      </c>
      <c r="AC11378" s="279">
        <v>237260.1</v>
      </c>
      <c r="AE11378" s="246" t="s">
        <v>58646</v>
      </c>
      <c r="AF11378" s="247">
        <v>1836.56</v>
      </c>
      <c r="AH11378" s="226" t="s">
        <v>50294</v>
      </c>
      <c r="AI11378" s="227">
        <v>4902.4799999999996</v>
      </c>
      <c r="AK11378" s="207" t="s">
        <v>25376</v>
      </c>
      <c r="AL11378" s="208">
        <v>1767</v>
      </c>
      <c r="AM11378" s="93"/>
      <c r="AN11378" s="93"/>
      <c r="AO11378" s="93"/>
    </row>
    <row r="11379" spans="28:41" x14ac:dyDescent="0.55000000000000004">
      <c r="AB11379" s="278" t="s">
        <v>47440</v>
      </c>
      <c r="AC11379" s="279">
        <v>17586.63</v>
      </c>
      <c r="AE11379" s="246" t="s">
        <v>57744</v>
      </c>
      <c r="AF11379" s="247">
        <v>10077.91</v>
      </c>
      <c r="AH11379" s="226" t="s">
        <v>50295</v>
      </c>
      <c r="AI11379" s="227">
        <v>304.45999999999998</v>
      </c>
      <c r="AK11379" s="207" t="s">
        <v>25377</v>
      </c>
      <c r="AL11379" s="208">
        <v>7230</v>
      </c>
      <c r="AM11379" s="93"/>
      <c r="AN11379" s="93"/>
      <c r="AO11379" s="93"/>
    </row>
    <row r="11380" spans="28:41" x14ac:dyDescent="0.55000000000000004">
      <c r="AB11380" s="278" t="s">
        <v>15340</v>
      </c>
      <c r="AC11380" s="279">
        <v>59303</v>
      </c>
      <c r="AE11380" s="246" t="s">
        <v>61548</v>
      </c>
      <c r="AF11380" s="247">
        <v>4080.67</v>
      </c>
      <c r="AH11380" s="226" t="s">
        <v>25776</v>
      </c>
      <c r="AI11380" s="227">
        <v>660</v>
      </c>
      <c r="AK11380" s="207" t="s">
        <v>25378</v>
      </c>
      <c r="AL11380" s="208">
        <v>4193.76</v>
      </c>
      <c r="AM11380" s="93"/>
      <c r="AN11380" s="93"/>
      <c r="AO11380" s="93"/>
    </row>
    <row r="11381" spans="28:41" x14ac:dyDescent="0.55000000000000004">
      <c r="AB11381" s="278" t="s">
        <v>48415</v>
      </c>
      <c r="AC11381" s="279">
        <v>23550.18</v>
      </c>
      <c r="AE11381" s="246" t="s">
        <v>57745</v>
      </c>
      <c r="AF11381" s="247">
        <v>12571.67</v>
      </c>
      <c r="AH11381" s="226" t="s">
        <v>50296</v>
      </c>
      <c r="AI11381" s="227">
        <v>126.24</v>
      </c>
      <c r="AK11381" s="207" t="s">
        <v>25379</v>
      </c>
      <c r="AL11381" s="208">
        <v>320.83</v>
      </c>
      <c r="AM11381" s="93"/>
      <c r="AN11381" s="93"/>
      <c r="AO11381" s="93"/>
    </row>
    <row r="11382" spans="28:41" x14ac:dyDescent="0.55000000000000004">
      <c r="AB11382" s="278" t="s">
        <v>69181</v>
      </c>
      <c r="AC11382" s="279">
        <v>800</v>
      </c>
      <c r="AE11382" s="246" t="s">
        <v>57746</v>
      </c>
      <c r="AF11382" s="247">
        <v>43823</v>
      </c>
      <c r="AH11382" s="226" t="s">
        <v>35470</v>
      </c>
      <c r="AI11382" s="227">
        <v>2431</v>
      </c>
      <c r="AK11382" s="207" t="s">
        <v>25380</v>
      </c>
      <c r="AL11382" s="208">
        <v>826.17</v>
      </c>
      <c r="AM11382" s="93"/>
      <c r="AN11382" s="93"/>
      <c r="AO11382" s="93"/>
    </row>
    <row r="11383" spans="28:41" x14ac:dyDescent="0.55000000000000004">
      <c r="AB11383" s="278" t="s">
        <v>34515</v>
      </c>
      <c r="AC11383" s="279">
        <v>22561.86</v>
      </c>
      <c r="AE11383" s="246" t="s">
        <v>57747</v>
      </c>
      <c r="AF11383" s="247">
        <v>22781.89</v>
      </c>
      <c r="AH11383" s="226" t="s">
        <v>33986</v>
      </c>
      <c r="AI11383" s="227">
        <v>1948.58</v>
      </c>
      <c r="AK11383" s="207" t="s">
        <v>25381</v>
      </c>
      <c r="AL11383" s="208">
        <v>3244.27</v>
      </c>
      <c r="AM11383" s="93"/>
      <c r="AN11383" s="93"/>
      <c r="AO11383" s="93"/>
    </row>
    <row r="11384" spans="28:41" x14ac:dyDescent="0.55000000000000004">
      <c r="AB11384" s="278" t="s">
        <v>69182</v>
      </c>
      <c r="AC11384" s="279">
        <v>23793.75</v>
      </c>
      <c r="AE11384" s="246" t="s">
        <v>63336</v>
      </c>
      <c r="AF11384" s="247">
        <v>154.68</v>
      </c>
      <c r="AH11384" s="226" t="s">
        <v>33987</v>
      </c>
      <c r="AI11384" s="227">
        <v>144.41999999999999</v>
      </c>
      <c r="AK11384" s="207" t="s">
        <v>25382</v>
      </c>
      <c r="AL11384" s="208">
        <v>12525.97</v>
      </c>
      <c r="AM11384" s="93"/>
      <c r="AN11384" s="93"/>
      <c r="AO11384" s="93"/>
    </row>
    <row r="11385" spans="28:41" x14ac:dyDescent="0.55000000000000004">
      <c r="AB11385" s="278" t="s">
        <v>70886</v>
      </c>
      <c r="AC11385" s="279">
        <v>3325</v>
      </c>
      <c r="AE11385" s="246" t="s">
        <v>58647</v>
      </c>
      <c r="AF11385" s="247">
        <v>6866.9</v>
      </c>
      <c r="AH11385" s="226" t="s">
        <v>49096</v>
      </c>
      <c r="AI11385" s="227">
        <v>9872.7199999999993</v>
      </c>
      <c r="AK11385" s="207" t="s">
        <v>25383</v>
      </c>
      <c r="AL11385" s="208">
        <v>6600</v>
      </c>
      <c r="AM11385" s="93"/>
      <c r="AN11385" s="93"/>
      <c r="AO11385" s="93"/>
    </row>
    <row r="11386" spans="28:41" x14ac:dyDescent="0.55000000000000004">
      <c r="AB11386" s="278" t="s">
        <v>13031</v>
      </c>
      <c r="AC11386" s="279">
        <v>265016.13</v>
      </c>
      <c r="AE11386" s="246" t="s">
        <v>63337</v>
      </c>
      <c r="AF11386" s="247">
        <v>71950</v>
      </c>
      <c r="AH11386" s="226" t="s">
        <v>42827</v>
      </c>
      <c r="AI11386" s="227">
        <v>3405</v>
      </c>
      <c r="AK11386" s="207" t="s">
        <v>25384</v>
      </c>
      <c r="AL11386" s="208">
        <v>37064</v>
      </c>
      <c r="AM11386" s="93"/>
      <c r="AN11386" s="93"/>
      <c r="AO11386" s="93"/>
    </row>
    <row r="11387" spans="28:41" x14ac:dyDescent="0.55000000000000004">
      <c r="AB11387" s="278" t="s">
        <v>69183</v>
      </c>
      <c r="AC11387" s="279">
        <v>33719</v>
      </c>
      <c r="AE11387" s="246" t="s">
        <v>63338</v>
      </c>
      <c r="AF11387" s="247">
        <v>5409.21</v>
      </c>
      <c r="AH11387" s="226" t="s">
        <v>33988</v>
      </c>
      <c r="AI11387" s="227">
        <v>996.65</v>
      </c>
      <c r="AK11387" s="207" t="s">
        <v>25385</v>
      </c>
      <c r="AL11387" s="208">
        <v>9666</v>
      </c>
      <c r="AM11387" s="93"/>
      <c r="AN11387" s="93"/>
      <c r="AO11387" s="93"/>
    </row>
    <row r="11388" spans="28:41" x14ac:dyDescent="0.55000000000000004">
      <c r="AB11388" s="278" t="s">
        <v>15345</v>
      </c>
      <c r="AC11388" s="279">
        <v>42632.7</v>
      </c>
      <c r="AE11388" s="246" t="s">
        <v>63339</v>
      </c>
      <c r="AF11388" s="247">
        <v>15790.25</v>
      </c>
      <c r="AH11388" s="226" t="s">
        <v>35471</v>
      </c>
      <c r="AI11388" s="227">
        <v>24522.78</v>
      </c>
      <c r="AK11388" s="207" t="s">
        <v>25386</v>
      </c>
      <c r="AL11388" s="208">
        <v>9790</v>
      </c>
      <c r="AM11388" s="93"/>
      <c r="AN11388" s="93"/>
      <c r="AO11388" s="93"/>
    </row>
    <row r="11389" spans="28:41" x14ac:dyDescent="0.55000000000000004">
      <c r="AB11389" s="278" t="s">
        <v>69184</v>
      </c>
      <c r="AC11389" s="279">
        <v>353.46</v>
      </c>
      <c r="AE11389" s="246" t="s">
        <v>56480</v>
      </c>
      <c r="AF11389" s="247">
        <v>38950</v>
      </c>
      <c r="AH11389" s="226" t="s">
        <v>33989</v>
      </c>
      <c r="AI11389" s="227">
        <v>20789.5</v>
      </c>
      <c r="AK11389" s="207" t="s">
        <v>25387</v>
      </c>
      <c r="AL11389" s="208">
        <v>147.57</v>
      </c>
      <c r="AM11389" s="93"/>
      <c r="AN11389" s="93"/>
      <c r="AO11389" s="93"/>
    </row>
    <row r="11390" spans="28:41" x14ac:dyDescent="0.55000000000000004">
      <c r="AB11390" s="278" t="s">
        <v>15348</v>
      </c>
      <c r="AC11390" s="279">
        <v>-24515.94</v>
      </c>
      <c r="AE11390" s="246" t="s">
        <v>59783</v>
      </c>
      <c r="AF11390" s="247">
        <v>15000</v>
      </c>
      <c r="AH11390" s="226" t="s">
        <v>47180</v>
      </c>
      <c r="AI11390" s="227">
        <v>28618.23</v>
      </c>
      <c r="AK11390" s="207" t="s">
        <v>25388</v>
      </c>
      <c r="AL11390" s="208">
        <v>4720.91</v>
      </c>
      <c r="AM11390" s="93"/>
      <c r="AN11390" s="93"/>
      <c r="AO11390" s="93"/>
    </row>
    <row r="11391" spans="28:41" x14ac:dyDescent="0.55000000000000004">
      <c r="AB11391" s="278" t="s">
        <v>58362</v>
      </c>
      <c r="AC11391" s="279">
        <v>4002509.84</v>
      </c>
      <c r="AE11391" s="246" t="s">
        <v>59784</v>
      </c>
      <c r="AF11391" s="247">
        <v>1147.49</v>
      </c>
      <c r="AH11391" s="226" t="s">
        <v>53401</v>
      </c>
      <c r="AI11391" s="227">
        <v>380</v>
      </c>
      <c r="AK11391" s="207" t="s">
        <v>25389</v>
      </c>
      <c r="AL11391" s="208">
        <v>9666</v>
      </c>
      <c r="AM11391" s="93"/>
      <c r="AN11391" s="93"/>
      <c r="AO11391" s="93"/>
    </row>
    <row r="11392" spans="28:41" x14ac:dyDescent="0.55000000000000004">
      <c r="AB11392" s="278" t="s">
        <v>55561</v>
      </c>
      <c r="AC11392" s="279">
        <v>13914.86</v>
      </c>
      <c r="AE11392" s="246" t="s">
        <v>58648</v>
      </c>
      <c r="AF11392" s="247">
        <v>1145</v>
      </c>
      <c r="AH11392" s="226" t="s">
        <v>48191</v>
      </c>
      <c r="AI11392" s="227">
        <v>23931</v>
      </c>
      <c r="AK11392" s="207" t="s">
        <v>25390</v>
      </c>
      <c r="AL11392" s="208">
        <v>4193.76</v>
      </c>
      <c r="AM11392" s="93"/>
      <c r="AN11392" s="93"/>
      <c r="AO11392" s="93"/>
    </row>
    <row r="11393" spans="28:41" x14ac:dyDescent="0.55000000000000004">
      <c r="AB11393" s="278" t="s">
        <v>69185</v>
      </c>
      <c r="AC11393" s="279">
        <v>5404.7</v>
      </c>
      <c r="AE11393" s="246" t="s">
        <v>56481</v>
      </c>
      <c r="AF11393" s="247">
        <v>1354</v>
      </c>
      <c r="AH11393" s="226" t="s">
        <v>53402</v>
      </c>
      <c r="AI11393" s="227">
        <v>1828</v>
      </c>
      <c r="AK11393" s="207" t="s">
        <v>25391</v>
      </c>
      <c r="AL11393" s="208">
        <v>4500</v>
      </c>
      <c r="AM11393" s="93"/>
      <c r="AN11393" s="93"/>
      <c r="AO11393" s="93"/>
    </row>
    <row r="11394" spans="28:41" x14ac:dyDescent="0.55000000000000004">
      <c r="AB11394" s="278" t="s">
        <v>54207</v>
      </c>
      <c r="AC11394" s="279">
        <v>399.78</v>
      </c>
      <c r="AE11394" s="246" t="s">
        <v>60684</v>
      </c>
      <c r="AF11394" s="247">
        <v>8692.44</v>
      </c>
      <c r="AH11394" s="226" t="s">
        <v>53403</v>
      </c>
      <c r="AI11394" s="227">
        <v>5182</v>
      </c>
      <c r="AK11394" s="207" t="s">
        <v>14047</v>
      </c>
      <c r="AL11394" s="208">
        <v>2203.44</v>
      </c>
      <c r="AM11394" s="93"/>
      <c r="AN11394" s="93"/>
      <c r="AO11394" s="93"/>
    </row>
    <row r="11395" spans="28:41" x14ac:dyDescent="0.55000000000000004">
      <c r="AB11395" s="278" t="s">
        <v>34522</v>
      </c>
      <c r="AC11395" s="279">
        <v>7959</v>
      </c>
      <c r="AE11395" s="246" t="s">
        <v>60685</v>
      </c>
      <c r="AF11395" s="247">
        <v>664.98</v>
      </c>
      <c r="AH11395" s="226" t="s">
        <v>48192</v>
      </c>
      <c r="AI11395" s="227">
        <v>32888</v>
      </c>
      <c r="AK11395" s="207" t="s">
        <v>25392</v>
      </c>
      <c r="AL11395" s="208">
        <v>4417</v>
      </c>
      <c r="AM11395" s="93"/>
      <c r="AN11395" s="93"/>
      <c r="AO11395" s="93"/>
    </row>
    <row r="11396" spans="28:41" x14ac:dyDescent="0.55000000000000004">
      <c r="AB11396" s="278" t="s">
        <v>34523</v>
      </c>
      <c r="AC11396" s="279">
        <v>419106.53</v>
      </c>
      <c r="AE11396" s="246" t="s">
        <v>60686</v>
      </c>
      <c r="AF11396" s="247">
        <v>2129.64</v>
      </c>
      <c r="AH11396" s="226" t="s">
        <v>53404</v>
      </c>
      <c r="AI11396" s="227">
        <v>2370</v>
      </c>
      <c r="AK11396" s="207" t="s">
        <v>14049</v>
      </c>
      <c r="AL11396" s="208">
        <v>1532.7</v>
      </c>
      <c r="AM11396" s="93"/>
      <c r="AN11396" s="93"/>
      <c r="AO11396" s="93"/>
    </row>
    <row r="11397" spans="28:41" x14ac:dyDescent="0.55000000000000004">
      <c r="AB11397" s="278" t="s">
        <v>62864</v>
      </c>
      <c r="AC11397" s="279">
        <v>2443.27</v>
      </c>
      <c r="AE11397" s="246" t="s">
        <v>61549</v>
      </c>
      <c r="AF11397" s="247">
        <v>4826.5200000000004</v>
      </c>
      <c r="AH11397" s="226" t="s">
        <v>42828</v>
      </c>
      <c r="AI11397" s="227">
        <v>1626743.72</v>
      </c>
      <c r="AK11397" s="207" t="s">
        <v>25393</v>
      </c>
      <c r="AL11397" s="208">
        <v>2642.68</v>
      </c>
      <c r="AM11397" s="93"/>
      <c r="AN11397" s="93"/>
      <c r="AO11397" s="93"/>
    </row>
    <row r="11398" spans="28:41" x14ac:dyDescent="0.55000000000000004">
      <c r="AB11398" s="278" t="s">
        <v>35994</v>
      </c>
      <c r="AC11398" s="279">
        <v>24853.53</v>
      </c>
      <c r="AE11398" s="246" t="s">
        <v>26075</v>
      </c>
      <c r="AF11398" s="247">
        <v>369.19</v>
      </c>
      <c r="AH11398" s="226" t="s">
        <v>42829</v>
      </c>
      <c r="AI11398" s="227">
        <v>124391.78</v>
      </c>
      <c r="AK11398" s="207" t="s">
        <v>25394</v>
      </c>
      <c r="AL11398" s="208">
        <v>13034.27</v>
      </c>
      <c r="AM11398" s="93"/>
      <c r="AN11398" s="93"/>
      <c r="AO11398" s="93"/>
    </row>
    <row r="11399" spans="28:41" x14ac:dyDescent="0.55000000000000004">
      <c r="AB11399" s="278" t="s">
        <v>70123</v>
      </c>
      <c r="AC11399" s="279">
        <v>23223</v>
      </c>
      <c r="AE11399" s="246" t="s">
        <v>60687</v>
      </c>
      <c r="AF11399" s="247">
        <v>3000</v>
      </c>
      <c r="AH11399" s="226" t="s">
        <v>35473</v>
      </c>
      <c r="AI11399" s="227">
        <v>120</v>
      </c>
      <c r="AK11399" s="207" t="s">
        <v>25395</v>
      </c>
      <c r="AL11399" s="208">
        <v>22510.99</v>
      </c>
      <c r="AM11399" s="93"/>
      <c r="AN11399" s="93"/>
      <c r="AO11399" s="93"/>
    </row>
    <row r="11400" spans="28:41" x14ac:dyDescent="0.55000000000000004">
      <c r="AB11400" s="278" t="s">
        <v>15409</v>
      </c>
      <c r="AC11400" s="279">
        <v>22951.200000000001</v>
      </c>
      <c r="AE11400" s="246" t="s">
        <v>39414</v>
      </c>
      <c r="AF11400" s="247">
        <v>25554.16</v>
      </c>
      <c r="AH11400" s="226" t="s">
        <v>36601</v>
      </c>
      <c r="AI11400" s="227">
        <v>6721.76</v>
      </c>
      <c r="AK11400" s="207" t="s">
        <v>25396</v>
      </c>
      <c r="AL11400" s="208">
        <v>16594.55</v>
      </c>
      <c r="AM11400" s="93"/>
      <c r="AN11400" s="93"/>
      <c r="AO11400" s="93"/>
    </row>
    <row r="11401" spans="28:41" x14ac:dyDescent="0.55000000000000004">
      <c r="AB11401" s="278" t="s">
        <v>15412</v>
      </c>
      <c r="AC11401" s="279">
        <v>15190.19</v>
      </c>
      <c r="AE11401" s="246" t="s">
        <v>48199</v>
      </c>
      <c r="AF11401" s="247">
        <v>45995</v>
      </c>
      <c r="AH11401" s="226" t="s">
        <v>25828</v>
      </c>
      <c r="AI11401" s="227">
        <v>35.880000000000003</v>
      </c>
      <c r="AK11401" s="207" t="s">
        <v>25397</v>
      </c>
      <c r="AL11401" s="208">
        <v>42584.87</v>
      </c>
      <c r="AM11401" s="93"/>
      <c r="AN11401" s="93"/>
      <c r="AO11401" s="93"/>
    </row>
    <row r="11402" spans="28:41" x14ac:dyDescent="0.55000000000000004">
      <c r="AB11402" s="278" t="s">
        <v>54208</v>
      </c>
      <c r="AC11402" s="279">
        <v>95953.4</v>
      </c>
      <c r="AE11402" s="246" t="s">
        <v>49106</v>
      </c>
      <c r="AF11402" s="247">
        <v>10350</v>
      </c>
      <c r="AH11402" s="226" t="s">
        <v>25829</v>
      </c>
      <c r="AI11402" s="227">
        <v>526.12</v>
      </c>
      <c r="AK11402" s="207" t="s">
        <v>25398</v>
      </c>
      <c r="AL11402" s="208">
        <v>5593</v>
      </c>
      <c r="AM11402" s="93"/>
      <c r="AN11402" s="93"/>
      <c r="AO11402" s="93"/>
    </row>
    <row r="11403" spans="28:41" x14ac:dyDescent="0.55000000000000004">
      <c r="AB11403" s="278" t="s">
        <v>15413</v>
      </c>
      <c r="AC11403" s="279">
        <v>45215.12</v>
      </c>
      <c r="AE11403" s="246" t="s">
        <v>59785</v>
      </c>
      <c r="AF11403" s="247">
        <v>15000</v>
      </c>
      <c r="AH11403" s="226" t="s">
        <v>25830</v>
      </c>
      <c r="AI11403" s="227">
        <v>7.78</v>
      </c>
      <c r="AK11403" s="207" t="s">
        <v>25399</v>
      </c>
      <c r="AL11403" s="208">
        <v>140620.42000000001</v>
      </c>
      <c r="AM11403" s="93"/>
      <c r="AN11403" s="93"/>
      <c r="AO11403" s="93"/>
    </row>
    <row r="11404" spans="28:41" x14ac:dyDescent="0.55000000000000004">
      <c r="AB11404" s="278" t="s">
        <v>15414</v>
      </c>
      <c r="AC11404" s="279">
        <v>107115.84</v>
      </c>
      <c r="AE11404" s="246" t="s">
        <v>59786</v>
      </c>
      <c r="AF11404" s="247">
        <v>1145</v>
      </c>
      <c r="AH11404" s="226" t="s">
        <v>49097</v>
      </c>
      <c r="AI11404" s="227">
        <v>1183</v>
      </c>
      <c r="AK11404" s="207" t="s">
        <v>25400</v>
      </c>
      <c r="AL11404" s="208">
        <v>10741.68</v>
      </c>
      <c r="AM11404" s="93"/>
      <c r="AN11404" s="93"/>
      <c r="AO11404" s="93"/>
    </row>
    <row r="11405" spans="28:41" x14ac:dyDescent="0.55000000000000004">
      <c r="AB11405" s="278" t="s">
        <v>34524</v>
      </c>
      <c r="AC11405" s="279">
        <v>54780.07</v>
      </c>
      <c r="AE11405" s="246" t="s">
        <v>64791</v>
      </c>
      <c r="AF11405" s="247">
        <v>4240</v>
      </c>
      <c r="AH11405" s="226" t="s">
        <v>25831</v>
      </c>
      <c r="AI11405" s="227">
        <v>574825.80000000005</v>
      </c>
      <c r="AK11405" s="207" t="s">
        <v>25401</v>
      </c>
      <c r="AL11405" s="208">
        <v>28956.9</v>
      </c>
      <c r="AM11405" s="93"/>
      <c r="AN11405" s="93"/>
      <c r="AO11405" s="93"/>
    </row>
    <row r="11406" spans="28:41" x14ac:dyDescent="0.55000000000000004">
      <c r="AB11406" s="278" t="s">
        <v>13038</v>
      </c>
      <c r="AC11406" s="279">
        <v>2548093.75</v>
      </c>
      <c r="AE11406" s="246" t="s">
        <v>64792</v>
      </c>
      <c r="AF11406" s="247">
        <v>305.77999999999997</v>
      </c>
      <c r="AH11406" s="226" t="s">
        <v>25833</v>
      </c>
      <c r="AI11406" s="227">
        <v>14224.2</v>
      </c>
      <c r="AK11406" s="207" t="s">
        <v>25402</v>
      </c>
      <c r="AL11406" s="208">
        <v>150</v>
      </c>
      <c r="AM11406" s="93"/>
      <c r="AN11406" s="93"/>
      <c r="AO11406" s="93"/>
    </row>
    <row r="11407" spans="28:41" x14ac:dyDescent="0.55000000000000004">
      <c r="AB11407" s="278" t="s">
        <v>15415</v>
      </c>
      <c r="AC11407" s="279">
        <v>9306.7099999999991</v>
      </c>
      <c r="AE11407" s="246" t="s">
        <v>64793</v>
      </c>
      <c r="AF11407" s="247">
        <v>255.15</v>
      </c>
      <c r="AH11407" s="226" t="s">
        <v>48193</v>
      </c>
      <c r="AI11407" s="227">
        <v>4736</v>
      </c>
      <c r="AK11407" s="207" t="s">
        <v>25403</v>
      </c>
      <c r="AL11407" s="208">
        <v>15350</v>
      </c>
      <c r="AM11407" s="93"/>
      <c r="AN11407" s="93"/>
      <c r="AO11407" s="93"/>
    </row>
    <row r="11408" spans="28:41" x14ac:dyDescent="0.55000000000000004">
      <c r="AB11408" s="278" t="s">
        <v>69186</v>
      </c>
      <c r="AC11408" s="279">
        <v>656.59</v>
      </c>
      <c r="AE11408" s="246" t="s">
        <v>63340</v>
      </c>
      <c r="AF11408" s="247">
        <v>1033.75</v>
      </c>
      <c r="AH11408" s="226" t="s">
        <v>25835</v>
      </c>
      <c r="AI11408" s="227">
        <v>110</v>
      </c>
      <c r="AK11408" s="207" t="s">
        <v>25404</v>
      </c>
      <c r="AL11408" s="208">
        <v>13590</v>
      </c>
      <c r="AM11408" s="93"/>
      <c r="AN11408" s="93"/>
      <c r="AO11408" s="93"/>
    </row>
    <row r="11409" spans="28:41" x14ac:dyDescent="0.55000000000000004">
      <c r="AB11409" s="278" t="s">
        <v>61129</v>
      </c>
      <c r="AC11409" s="279">
        <v>41442.910000000003</v>
      </c>
      <c r="AE11409" s="246" t="s">
        <v>57748</v>
      </c>
      <c r="AF11409" s="247">
        <v>5104</v>
      </c>
      <c r="AH11409" s="226" t="s">
        <v>40563</v>
      </c>
      <c r="AI11409" s="227">
        <v>-8067.67</v>
      </c>
      <c r="AK11409" s="207" t="s">
        <v>25405</v>
      </c>
      <c r="AL11409" s="208">
        <v>13375</v>
      </c>
      <c r="AM11409" s="93"/>
      <c r="AN11409" s="93"/>
      <c r="AO11409" s="93"/>
    </row>
    <row r="11410" spans="28:41" x14ac:dyDescent="0.55000000000000004">
      <c r="AB11410" s="278" t="s">
        <v>70887</v>
      </c>
      <c r="AC11410" s="279">
        <v>475</v>
      </c>
      <c r="AE11410" s="246" t="s">
        <v>56482</v>
      </c>
      <c r="AF11410" s="247">
        <v>2784</v>
      </c>
      <c r="AH11410" s="226" t="s">
        <v>53405</v>
      </c>
      <c r="AI11410" s="227">
        <v>712.02</v>
      </c>
      <c r="AK11410" s="207" t="s">
        <v>25406</v>
      </c>
      <c r="AL11410" s="208">
        <v>10150</v>
      </c>
      <c r="AM11410" s="93"/>
      <c r="AN11410" s="93"/>
      <c r="AO11410" s="93"/>
    </row>
    <row r="11411" spans="28:41" x14ac:dyDescent="0.55000000000000004">
      <c r="AB11411" s="278" t="s">
        <v>15417</v>
      </c>
      <c r="AC11411" s="279">
        <v>145345.29</v>
      </c>
      <c r="AE11411" s="246" t="s">
        <v>53459</v>
      </c>
      <c r="AF11411" s="247">
        <v>22993.11</v>
      </c>
      <c r="AH11411" s="226" t="s">
        <v>40564</v>
      </c>
      <c r="AI11411" s="227">
        <v>74866.67</v>
      </c>
      <c r="AK11411" s="207" t="s">
        <v>14051</v>
      </c>
      <c r="AL11411" s="208">
        <v>80356.5</v>
      </c>
      <c r="AM11411" s="93"/>
      <c r="AN11411" s="93"/>
      <c r="AO11411" s="93"/>
    </row>
    <row r="11412" spans="28:41" x14ac:dyDescent="0.55000000000000004">
      <c r="AB11412" s="278" t="s">
        <v>13039</v>
      </c>
      <c r="AC11412" s="279">
        <v>42038.36</v>
      </c>
      <c r="AE11412" s="246" t="s">
        <v>57749</v>
      </c>
      <c r="AF11412" s="247">
        <v>1779.31</v>
      </c>
      <c r="AH11412" s="226" t="s">
        <v>53406</v>
      </c>
      <c r="AI11412" s="227">
        <v>14175</v>
      </c>
      <c r="AK11412" s="207" t="s">
        <v>14053</v>
      </c>
      <c r="AL11412" s="208">
        <v>6503.24</v>
      </c>
      <c r="AM11412" s="93"/>
      <c r="AN11412" s="93"/>
      <c r="AO11412" s="93"/>
    </row>
    <row r="11413" spans="28:41" x14ac:dyDescent="0.55000000000000004">
      <c r="AB11413" s="278" t="s">
        <v>56760</v>
      </c>
      <c r="AC11413" s="279">
        <v>64328.24</v>
      </c>
      <c r="AE11413" s="246" t="s">
        <v>57750</v>
      </c>
      <c r="AF11413" s="247">
        <v>6026.06</v>
      </c>
      <c r="AH11413" s="226" t="s">
        <v>36602</v>
      </c>
      <c r="AI11413" s="227">
        <v>117945.34</v>
      </c>
      <c r="AK11413" s="207" t="s">
        <v>14054</v>
      </c>
      <c r="AL11413" s="208">
        <v>15989.58</v>
      </c>
      <c r="AM11413" s="93"/>
      <c r="AN11413" s="93"/>
      <c r="AO11413" s="93"/>
    </row>
    <row r="11414" spans="28:41" x14ac:dyDescent="0.55000000000000004">
      <c r="AB11414" s="278" t="s">
        <v>13040</v>
      </c>
      <c r="AC11414" s="279">
        <v>20634.599999999999</v>
      </c>
      <c r="AE11414" s="246" t="s">
        <v>57751</v>
      </c>
      <c r="AF11414" s="247">
        <v>6038.3</v>
      </c>
      <c r="AH11414" s="226" t="s">
        <v>36603</v>
      </c>
      <c r="AI11414" s="227">
        <v>10107.35</v>
      </c>
      <c r="AK11414" s="207" t="s">
        <v>25407</v>
      </c>
      <c r="AL11414" s="208">
        <v>13138.41</v>
      </c>
      <c r="AM11414" s="93"/>
      <c r="AN11414" s="93"/>
      <c r="AO11414" s="93"/>
    </row>
    <row r="11415" spans="28:41" x14ac:dyDescent="0.55000000000000004">
      <c r="AB11415" s="278" t="s">
        <v>48416</v>
      </c>
      <c r="AC11415" s="279">
        <v>2424233.5299999998</v>
      </c>
      <c r="AE11415" s="246" t="s">
        <v>63341</v>
      </c>
      <c r="AF11415" s="247">
        <v>33472</v>
      </c>
      <c r="AH11415" s="226" t="s">
        <v>36604</v>
      </c>
      <c r="AI11415" s="227">
        <v>27121.62</v>
      </c>
      <c r="AK11415" s="207" t="s">
        <v>25408</v>
      </c>
      <c r="AL11415" s="208">
        <v>25077.759999999998</v>
      </c>
      <c r="AM11415" s="93"/>
      <c r="AN11415" s="93"/>
      <c r="AO11415" s="93"/>
    </row>
    <row r="11416" spans="28:41" x14ac:dyDescent="0.55000000000000004">
      <c r="AB11416" s="278" t="s">
        <v>69187</v>
      </c>
      <c r="AC11416" s="279">
        <v>20637.98</v>
      </c>
      <c r="AE11416" s="246" t="s">
        <v>63342</v>
      </c>
      <c r="AF11416" s="247">
        <v>22975</v>
      </c>
      <c r="AH11416" s="226" t="s">
        <v>53407</v>
      </c>
      <c r="AI11416" s="227">
        <v>1091.8699999999999</v>
      </c>
      <c r="AK11416" s="207" t="s">
        <v>14055</v>
      </c>
      <c r="AL11416" s="208">
        <v>28742.639999999999</v>
      </c>
      <c r="AM11416" s="93"/>
      <c r="AN11416" s="93"/>
      <c r="AO11416" s="93"/>
    </row>
    <row r="11417" spans="28:41" x14ac:dyDescent="0.55000000000000004">
      <c r="AB11417" s="278" t="s">
        <v>15513</v>
      </c>
      <c r="AC11417" s="279">
        <v>65003.7</v>
      </c>
      <c r="AE11417" s="246" t="s">
        <v>63343</v>
      </c>
      <c r="AF11417" s="247">
        <v>3700</v>
      </c>
      <c r="AH11417" s="226" t="s">
        <v>53408</v>
      </c>
      <c r="AI11417" s="227">
        <v>70086.649999999994</v>
      </c>
      <c r="AK11417" s="207" t="s">
        <v>25409</v>
      </c>
      <c r="AL11417" s="208">
        <v>1299.8599999999999</v>
      </c>
      <c r="AM11417" s="93"/>
      <c r="AN11417" s="93"/>
      <c r="AO11417" s="93"/>
    </row>
    <row r="11418" spans="28:41" x14ac:dyDescent="0.55000000000000004">
      <c r="AB11418" s="278" t="s">
        <v>69188</v>
      </c>
      <c r="AC11418" s="279">
        <v>3834.48</v>
      </c>
      <c r="AE11418" s="246" t="s">
        <v>53461</v>
      </c>
      <c r="AF11418" s="247">
        <v>571.02</v>
      </c>
      <c r="AH11418" s="226" t="s">
        <v>53409</v>
      </c>
      <c r="AI11418" s="227">
        <v>26299.279999999999</v>
      </c>
      <c r="AK11418" s="207" t="s">
        <v>25410</v>
      </c>
      <c r="AL11418" s="208">
        <v>190273</v>
      </c>
      <c r="AM11418" s="93"/>
      <c r="AN11418" s="93"/>
      <c r="AO11418" s="93"/>
    </row>
    <row r="11419" spans="28:41" x14ac:dyDescent="0.55000000000000004">
      <c r="AB11419" s="278" t="s">
        <v>15515</v>
      </c>
      <c r="AC11419" s="279">
        <v>-9448</v>
      </c>
      <c r="AE11419" s="246" t="s">
        <v>40570</v>
      </c>
      <c r="AF11419" s="247">
        <v>2500</v>
      </c>
      <c r="AH11419" s="226" t="s">
        <v>53410</v>
      </c>
      <c r="AI11419" s="227">
        <v>7365.88</v>
      </c>
      <c r="AK11419" s="207" t="s">
        <v>25411</v>
      </c>
      <c r="AL11419" s="208">
        <v>117029</v>
      </c>
      <c r="AM11419" s="93"/>
      <c r="AN11419" s="93"/>
      <c r="AO11419" s="93"/>
    </row>
    <row r="11420" spans="28:41" x14ac:dyDescent="0.55000000000000004">
      <c r="AB11420" s="278" t="s">
        <v>15517</v>
      </c>
      <c r="AC11420" s="279">
        <v>125604.07</v>
      </c>
      <c r="AE11420" s="246" t="s">
        <v>40571</v>
      </c>
      <c r="AF11420" s="247">
        <v>2000</v>
      </c>
      <c r="AH11420" s="226" t="s">
        <v>33990</v>
      </c>
      <c r="AI11420" s="227">
        <v>26511.89</v>
      </c>
      <c r="AK11420" s="207" t="s">
        <v>25412</v>
      </c>
      <c r="AL11420" s="208">
        <v>22817.49</v>
      </c>
      <c r="AM11420" s="93"/>
      <c r="AN11420" s="93"/>
      <c r="AO11420" s="93"/>
    </row>
    <row r="11421" spans="28:41" x14ac:dyDescent="0.55000000000000004">
      <c r="AB11421" s="278" t="s">
        <v>15518</v>
      </c>
      <c r="AC11421" s="279">
        <v>59238.86</v>
      </c>
      <c r="AE11421" s="246" t="s">
        <v>40572</v>
      </c>
      <c r="AF11421" s="247">
        <v>1777.82</v>
      </c>
      <c r="AH11421" s="226" t="s">
        <v>33991</v>
      </c>
      <c r="AI11421" s="227">
        <v>971378.79</v>
      </c>
      <c r="AK11421" s="207" t="s">
        <v>25413</v>
      </c>
      <c r="AL11421" s="208">
        <v>193.98</v>
      </c>
      <c r="AM11421" s="93"/>
      <c r="AN11421" s="93"/>
      <c r="AO11421" s="93"/>
    </row>
    <row r="11422" spans="28:41" x14ac:dyDescent="0.55000000000000004">
      <c r="AB11422" s="278" t="s">
        <v>15519</v>
      </c>
      <c r="AC11422" s="279">
        <v>26315.27</v>
      </c>
      <c r="AE11422" s="246" t="s">
        <v>40573</v>
      </c>
      <c r="AF11422" s="247">
        <v>612.5</v>
      </c>
      <c r="AH11422" s="226" t="s">
        <v>35474</v>
      </c>
      <c r="AI11422" s="227">
        <v>10051.14</v>
      </c>
      <c r="AK11422" s="207" t="s">
        <v>25414</v>
      </c>
      <c r="AL11422" s="208">
        <v>549.75</v>
      </c>
      <c r="AM11422" s="93"/>
      <c r="AN11422" s="93"/>
      <c r="AO11422" s="93"/>
    </row>
    <row r="11423" spans="28:41" x14ac:dyDescent="0.55000000000000004">
      <c r="AB11423" s="278" t="s">
        <v>15520</v>
      </c>
      <c r="AC11423" s="279">
        <v>3462</v>
      </c>
      <c r="AE11423" s="246" t="s">
        <v>40574</v>
      </c>
      <c r="AF11423" s="247">
        <v>647.86</v>
      </c>
      <c r="AH11423" s="226" t="s">
        <v>33992</v>
      </c>
      <c r="AI11423" s="227">
        <v>154953.06</v>
      </c>
      <c r="AK11423" s="207" t="s">
        <v>25415</v>
      </c>
      <c r="AL11423" s="208">
        <v>5000</v>
      </c>
      <c r="AM11423" s="93"/>
      <c r="AN11423" s="93"/>
      <c r="AO11423" s="93"/>
    </row>
    <row r="11424" spans="28:41" x14ac:dyDescent="0.55000000000000004">
      <c r="AB11424" s="278" t="s">
        <v>43154</v>
      </c>
      <c r="AC11424" s="279">
        <v>720.5</v>
      </c>
      <c r="AE11424" s="246" t="s">
        <v>39415</v>
      </c>
      <c r="AF11424" s="247">
        <v>10101.870000000001</v>
      </c>
      <c r="AH11424" s="226" t="s">
        <v>53411</v>
      </c>
      <c r="AI11424" s="227">
        <v>7849.24</v>
      </c>
      <c r="AK11424" s="207" t="s">
        <v>25416</v>
      </c>
      <c r="AL11424" s="208">
        <v>89417.45</v>
      </c>
      <c r="AM11424" s="93"/>
      <c r="AN11424" s="93"/>
      <c r="AO11424" s="93"/>
    </row>
    <row r="11425" spans="28:41" x14ac:dyDescent="0.55000000000000004">
      <c r="AB11425" s="278" t="s">
        <v>15521</v>
      </c>
      <c r="AC11425" s="279">
        <v>295</v>
      </c>
      <c r="AE11425" s="246" t="s">
        <v>62199</v>
      </c>
      <c r="AF11425" s="247">
        <v>9759.75</v>
      </c>
      <c r="AH11425" s="226" t="s">
        <v>53412</v>
      </c>
      <c r="AI11425" s="227">
        <v>16062.16</v>
      </c>
      <c r="AK11425" s="207" t="s">
        <v>25417</v>
      </c>
      <c r="AL11425" s="208">
        <v>13477.71</v>
      </c>
      <c r="AM11425" s="93"/>
      <c r="AN11425" s="93"/>
      <c r="AO11425" s="93"/>
    </row>
    <row r="11426" spans="28:41" x14ac:dyDescent="0.55000000000000004">
      <c r="AB11426" s="278" t="s">
        <v>15522</v>
      </c>
      <c r="AC11426" s="279">
        <v>42920.38</v>
      </c>
      <c r="AE11426" s="246" t="s">
        <v>62200</v>
      </c>
      <c r="AF11426" s="247">
        <v>7125</v>
      </c>
      <c r="AH11426" s="226" t="s">
        <v>33993</v>
      </c>
      <c r="AI11426" s="227">
        <v>122440.44</v>
      </c>
      <c r="AK11426" s="207" t="s">
        <v>25418</v>
      </c>
      <c r="AL11426" s="208">
        <v>37603.9</v>
      </c>
      <c r="AM11426" s="93"/>
      <c r="AN11426" s="93"/>
      <c r="AO11426" s="93"/>
    </row>
    <row r="11427" spans="28:41" x14ac:dyDescent="0.55000000000000004">
      <c r="AB11427" s="278" t="s">
        <v>15523</v>
      </c>
      <c r="AC11427" s="279">
        <v>765.89</v>
      </c>
      <c r="AE11427" s="246" t="s">
        <v>62201</v>
      </c>
      <c r="AF11427" s="247">
        <v>1403.55</v>
      </c>
      <c r="AH11427" s="226" t="s">
        <v>33994</v>
      </c>
      <c r="AI11427" s="227">
        <v>495165</v>
      </c>
      <c r="AK11427" s="207" t="s">
        <v>25419</v>
      </c>
      <c r="AL11427" s="208">
        <v>234698</v>
      </c>
      <c r="AM11427" s="93"/>
      <c r="AN11427" s="93"/>
      <c r="AO11427" s="93"/>
    </row>
    <row r="11428" spans="28:41" x14ac:dyDescent="0.55000000000000004">
      <c r="AB11428" s="278" t="s">
        <v>15525</v>
      </c>
      <c r="AC11428" s="279">
        <v>28308.5</v>
      </c>
      <c r="AE11428" s="246" t="s">
        <v>62202</v>
      </c>
      <c r="AF11428" s="247">
        <v>4847.9399999999996</v>
      </c>
      <c r="AH11428" s="226" t="s">
        <v>25839</v>
      </c>
      <c r="AI11428" s="227">
        <v>2765</v>
      </c>
      <c r="AK11428" s="207" t="s">
        <v>25420</v>
      </c>
      <c r="AL11428" s="208">
        <v>64960</v>
      </c>
      <c r="AM11428" s="93"/>
      <c r="AN11428" s="93"/>
      <c r="AO11428" s="93"/>
    </row>
    <row r="11429" spans="28:41" x14ac:dyDescent="0.55000000000000004">
      <c r="AB11429" s="278" t="s">
        <v>57992</v>
      </c>
      <c r="AC11429" s="279">
        <v>3489434.62</v>
      </c>
      <c r="AE11429" s="246" t="s">
        <v>62203</v>
      </c>
      <c r="AF11429" s="247">
        <v>3509.76</v>
      </c>
      <c r="AH11429" s="226" t="s">
        <v>25840</v>
      </c>
      <c r="AI11429" s="227">
        <v>138209.23000000001</v>
      </c>
      <c r="AK11429" s="207" t="s">
        <v>25421</v>
      </c>
      <c r="AL11429" s="208">
        <v>196500</v>
      </c>
      <c r="AM11429" s="93"/>
      <c r="AN11429" s="93"/>
      <c r="AO11429" s="93"/>
    </row>
    <row r="11430" spans="28:41" x14ac:dyDescent="0.55000000000000004">
      <c r="AB11430" s="278" t="s">
        <v>69189</v>
      </c>
      <c r="AC11430" s="279">
        <v>1467.72</v>
      </c>
      <c r="AE11430" s="246" t="s">
        <v>56483</v>
      </c>
      <c r="AF11430" s="247">
        <v>6952.75</v>
      </c>
      <c r="AH11430" s="226" t="s">
        <v>35475</v>
      </c>
      <c r="AI11430" s="227">
        <v>161798.72</v>
      </c>
      <c r="AK11430" s="207" t="s">
        <v>25422</v>
      </c>
      <c r="AL11430" s="208">
        <v>19815.060000000001</v>
      </c>
      <c r="AM11430" s="93"/>
      <c r="AN11430" s="93"/>
      <c r="AO11430" s="93"/>
    </row>
    <row r="11431" spans="28:41" x14ac:dyDescent="0.55000000000000004">
      <c r="AB11431" s="278" t="s">
        <v>69190</v>
      </c>
      <c r="AC11431" s="279">
        <v>384.74</v>
      </c>
      <c r="AE11431" s="246" t="s">
        <v>53462</v>
      </c>
      <c r="AF11431" s="247">
        <v>27006.18</v>
      </c>
      <c r="AH11431" s="226" t="s">
        <v>53413</v>
      </c>
      <c r="AI11431" s="227">
        <v>16507.5</v>
      </c>
      <c r="AK11431" s="207" t="s">
        <v>25423</v>
      </c>
      <c r="AL11431" s="208">
        <v>55853.69</v>
      </c>
      <c r="AM11431" s="93"/>
      <c r="AN11431" s="93"/>
      <c r="AO11431" s="93"/>
    </row>
    <row r="11432" spans="28:41" x14ac:dyDescent="0.55000000000000004">
      <c r="AB11432" s="278" t="s">
        <v>15526</v>
      </c>
      <c r="AC11432" s="279">
        <v>31257.279999999999</v>
      </c>
      <c r="AE11432" s="246" t="s">
        <v>26184</v>
      </c>
      <c r="AF11432" s="247">
        <v>15322.33</v>
      </c>
      <c r="AH11432" s="226" t="s">
        <v>53414</v>
      </c>
      <c r="AI11432" s="227">
        <v>53476.44</v>
      </c>
      <c r="AK11432" s="207" t="s">
        <v>25424</v>
      </c>
      <c r="AL11432" s="208">
        <v>28900.26</v>
      </c>
      <c r="AM11432" s="93"/>
      <c r="AN11432" s="93"/>
      <c r="AO11432" s="93"/>
    </row>
    <row r="11433" spans="28:41" x14ac:dyDescent="0.55000000000000004">
      <c r="AB11433" s="278" t="s">
        <v>15527</v>
      </c>
      <c r="AC11433" s="279">
        <v>27732.5</v>
      </c>
      <c r="AE11433" s="246" t="s">
        <v>26186</v>
      </c>
      <c r="AF11433" s="247">
        <v>170305.46</v>
      </c>
      <c r="AH11433" s="226" t="s">
        <v>36605</v>
      </c>
      <c r="AI11433" s="227">
        <v>61707.19</v>
      </c>
      <c r="AK11433" s="207" t="s">
        <v>25425</v>
      </c>
      <c r="AL11433" s="208">
        <v>204236.09</v>
      </c>
      <c r="AM11433" s="93"/>
      <c r="AN11433" s="93"/>
      <c r="AO11433" s="93"/>
    </row>
    <row r="11434" spans="28:41" x14ac:dyDescent="0.55000000000000004">
      <c r="AB11434" s="278" t="s">
        <v>56761</v>
      </c>
      <c r="AC11434" s="279">
        <v>2750</v>
      </c>
      <c r="AE11434" s="246" t="s">
        <v>26187</v>
      </c>
      <c r="AF11434" s="247">
        <v>50729.51</v>
      </c>
      <c r="AH11434" s="226" t="s">
        <v>33995</v>
      </c>
      <c r="AI11434" s="227">
        <v>226608.33</v>
      </c>
      <c r="AK11434" s="207" t="s">
        <v>25426</v>
      </c>
      <c r="AL11434" s="208">
        <v>4142.3999999999996</v>
      </c>
      <c r="AM11434" s="93"/>
      <c r="AN11434" s="93"/>
      <c r="AO11434" s="93"/>
    </row>
    <row r="11435" spans="28:41" x14ac:dyDescent="0.55000000000000004">
      <c r="AB11435" s="278" t="s">
        <v>15528</v>
      </c>
      <c r="AC11435" s="279">
        <v>38279.19</v>
      </c>
      <c r="AE11435" s="246" t="s">
        <v>56484</v>
      </c>
      <c r="AF11435" s="247">
        <v>-93562.06</v>
      </c>
      <c r="AH11435" s="226" t="s">
        <v>53415</v>
      </c>
      <c r="AI11435" s="227">
        <v>79966.64</v>
      </c>
      <c r="AK11435" s="207" t="s">
        <v>25427</v>
      </c>
      <c r="AL11435" s="208">
        <v>6987.5</v>
      </c>
      <c r="AM11435" s="93"/>
      <c r="AN11435" s="93"/>
      <c r="AO11435" s="93"/>
    </row>
    <row r="11436" spans="28:41" x14ac:dyDescent="0.55000000000000004">
      <c r="AB11436" s="278" t="s">
        <v>15529</v>
      </c>
      <c r="AC11436" s="279">
        <v>5539.59</v>
      </c>
      <c r="AE11436" s="246" t="s">
        <v>57752</v>
      </c>
      <c r="AF11436" s="247">
        <v>60.59</v>
      </c>
      <c r="AH11436" s="226" t="s">
        <v>36606</v>
      </c>
      <c r="AI11436" s="227">
        <v>571820.81000000006</v>
      </c>
      <c r="AK11436" s="207" t="s">
        <v>25428</v>
      </c>
      <c r="AL11436" s="208">
        <v>9121.6</v>
      </c>
      <c r="AM11436" s="93"/>
      <c r="AN11436" s="93"/>
      <c r="AO11436" s="93"/>
    </row>
    <row r="11437" spans="28:41" x14ac:dyDescent="0.55000000000000004">
      <c r="AB11437" s="278" t="s">
        <v>13056</v>
      </c>
      <c r="AC11437" s="279">
        <v>302356.65000000002</v>
      </c>
      <c r="AE11437" s="246" t="s">
        <v>26192</v>
      </c>
      <c r="AF11437" s="247">
        <v>530.29</v>
      </c>
      <c r="AH11437" s="226" t="s">
        <v>45448</v>
      </c>
      <c r="AI11437" s="227">
        <v>9828</v>
      </c>
      <c r="AK11437" s="207" t="s">
        <v>25429</v>
      </c>
      <c r="AL11437" s="208">
        <v>697.81</v>
      </c>
      <c r="AM11437" s="93"/>
      <c r="AN11437" s="93"/>
      <c r="AO11437" s="93"/>
    </row>
    <row r="11438" spans="28:41" x14ac:dyDescent="0.55000000000000004">
      <c r="AB11438" s="278" t="s">
        <v>13057</v>
      </c>
      <c r="AC11438" s="279">
        <v>908834.58</v>
      </c>
      <c r="AE11438" s="246" t="s">
        <v>26199</v>
      </c>
      <c r="AF11438" s="247">
        <v>25945.51</v>
      </c>
      <c r="AH11438" s="226" t="s">
        <v>45449</v>
      </c>
      <c r="AI11438" s="227">
        <v>751.85</v>
      </c>
      <c r="AK11438" s="207" t="s">
        <v>25430</v>
      </c>
      <c r="AL11438" s="208">
        <v>1099.52</v>
      </c>
      <c r="AM11438" s="93"/>
      <c r="AN11438" s="93"/>
      <c r="AO11438" s="93"/>
    </row>
    <row r="11439" spans="28:41" x14ac:dyDescent="0.55000000000000004">
      <c r="AB11439" s="278" t="s">
        <v>15530</v>
      </c>
      <c r="AC11439" s="279">
        <v>71286.81</v>
      </c>
      <c r="AE11439" s="246" t="s">
        <v>47189</v>
      </c>
      <c r="AF11439" s="247">
        <v>1605.13</v>
      </c>
      <c r="AH11439" s="226" t="s">
        <v>45450</v>
      </c>
      <c r="AI11439" s="227">
        <v>57627</v>
      </c>
      <c r="AK11439" s="207" t="s">
        <v>25431</v>
      </c>
      <c r="AL11439" s="208">
        <v>348.97</v>
      </c>
      <c r="AM11439" s="93"/>
      <c r="AN11439" s="93"/>
      <c r="AO11439" s="93"/>
    </row>
    <row r="11440" spans="28:41" x14ac:dyDescent="0.55000000000000004">
      <c r="AB11440" s="278" t="s">
        <v>15531</v>
      </c>
      <c r="AC11440" s="279">
        <v>262735.94</v>
      </c>
      <c r="AE11440" s="246" t="s">
        <v>57753</v>
      </c>
      <c r="AF11440" s="247">
        <v>-196.96</v>
      </c>
      <c r="AH11440" s="226" t="s">
        <v>53416</v>
      </c>
      <c r="AI11440" s="227">
        <v>8160</v>
      </c>
      <c r="AK11440" s="207" t="s">
        <v>25432</v>
      </c>
      <c r="AL11440" s="208">
        <v>20385</v>
      </c>
      <c r="AM11440" s="93"/>
      <c r="AN11440" s="93"/>
      <c r="AO11440" s="93"/>
    </row>
    <row r="11441" spans="28:41" x14ac:dyDescent="0.55000000000000004">
      <c r="AB11441" s="278" t="s">
        <v>15532</v>
      </c>
      <c r="AC11441" s="279">
        <v>8493.7199999999993</v>
      </c>
      <c r="AE11441" s="246" t="s">
        <v>35497</v>
      </c>
      <c r="AF11441" s="247">
        <v>126854</v>
      </c>
      <c r="AH11441" s="226" t="s">
        <v>53417</v>
      </c>
      <c r="AI11441" s="227">
        <v>872.64</v>
      </c>
      <c r="AK11441" s="207" t="s">
        <v>25433</v>
      </c>
      <c r="AL11441" s="208">
        <v>14360</v>
      </c>
      <c r="AM11441" s="93"/>
      <c r="AN11441" s="93"/>
      <c r="AO11441" s="93"/>
    </row>
    <row r="11442" spans="28:41" x14ac:dyDescent="0.55000000000000004">
      <c r="AB11442" s="278" t="s">
        <v>49317</v>
      </c>
      <c r="AC11442" s="279">
        <v>1905.18</v>
      </c>
      <c r="AE11442" s="246" t="s">
        <v>35498</v>
      </c>
      <c r="AF11442" s="247">
        <v>243950</v>
      </c>
      <c r="AH11442" s="226" t="s">
        <v>53418</v>
      </c>
      <c r="AI11442" s="227">
        <v>478.32</v>
      </c>
      <c r="AK11442" s="207" t="s">
        <v>25434</v>
      </c>
      <c r="AL11442" s="208">
        <v>355266.66</v>
      </c>
      <c r="AM11442" s="93"/>
      <c r="AN11442" s="93"/>
      <c r="AO11442" s="93"/>
    </row>
    <row r="11443" spans="28:41" x14ac:dyDescent="0.55000000000000004">
      <c r="AB11443" s="278" t="s">
        <v>70888</v>
      </c>
      <c r="AC11443" s="279">
        <v>3800</v>
      </c>
      <c r="AE11443" s="246" t="s">
        <v>35499</v>
      </c>
      <c r="AF11443" s="247">
        <v>1405829.25</v>
      </c>
      <c r="AH11443" s="226" t="s">
        <v>53419</v>
      </c>
      <c r="AI11443" s="227">
        <v>727.63</v>
      </c>
      <c r="AK11443" s="207" t="s">
        <v>25435</v>
      </c>
      <c r="AL11443" s="208">
        <v>20153.330000000002</v>
      </c>
      <c r="AM11443" s="93"/>
      <c r="AN11443" s="93"/>
      <c r="AO11443" s="93"/>
    </row>
    <row r="11444" spans="28:41" x14ac:dyDescent="0.55000000000000004">
      <c r="AB11444" s="278" t="s">
        <v>13060</v>
      </c>
      <c r="AC11444" s="279">
        <v>1027289.95</v>
      </c>
      <c r="AE11444" s="246" t="s">
        <v>42852</v>
      </c>
      <c r="AF11444" s="247">
        <v>2065.08</v>
      </c>
      <c r="AH11444" s="226" t="s">
        <v>53420</v>
      </c>
      <c r="AI11444" s="227">
        <v>2292.14</v>
      </c>
      <c r="AK11444" s="207" t="s">
        <v>25436</v>
      </c>
      <c r="AL11444" s="208">
        <v>136912.5</v>
      </c>
      <c r="AM11444" s="93"/>
      <c r="AN11444" s="93"/>
      <c r="AO11444" s="93"/>
    </row>
    <row r="11445" spans="28:41" x14ac:dyDescent="0.55000000000000004">
      <c r="AB11445" s="278" t="s">
        <v>13061</v>
      </c>
      <c r="AC11445" s="279">
        <v>39400.699999999997</v>
      </c>
      <c r="AE11445" s="246" t="s">
        <v>56485</v>
      </c>
      <c r="AF11445" s="247">
        <v>231828.19</v>
      </c>
      <c r="AH11445" s="226" t="s">
        <v>53421</v>
      </c>
      <c r="AI11445" s="227">
        <v>43.8</v>
      </c>
      <c r="AK11445" s="207" t="s">
        <v>25437</v>
      </c>
      <c r="AL11445" s="208">
        <v>5040</v>
      </c>
      <c r="AM11445" s="93"/>
      <c r="AN11445" s="93"/>
      <c r="AO11445" s="93"/>
    </row>
    <row r="11446" spans="28:41" x14ac:dyDescent="0.55000000000000004">
      <c r="AB11446" s="278" t="s">
        <v>49318</v>
      </c>
      <c r="AC11446" s="279">
        <v>103955.8</v>
      </c>
      <c r="AE11446" s="246" t="s">
        <v>39416</v>
      </c>
      <c r="AF11446" s="247">
        <v>501674.42</v>
      </c>
      <c r="AH11446" s="226" t="s">
        <v>49098</v>
      </c>
      <c r="AI11446" s="227">
        <v>10330.59</v>
      </c>
      <c r="AK11446" s="207" t="s">
        <v>25438</v>
      </c>
      <c r="AL11446" s="208">
        <v>1540</v>
      </c>
      <c r="AM11446" s="93"/>
      <c r="AN11446" s="93"/>
      <c r="AO11446" s="93"/>
    </row>
    <row r="11447" spans="28:41" x14ac:dyDescent="0.55000000000000004">
      <c r="AB11447" s="278" t="s">
        <v>13062</v>
      </c>
      <c r="AC11447" s="279">
        <v>33250.660000000003</v>
      </c>
      <c r="AE11447" s="246" t="s">
        <v>62204</v>
      </c>
      <c r="AF11447" s="247">
        <v>9568.7800000000007</v>
      </c>
      <c r="AH11447" s="226" t="s">
        <v>50297</v>
      </c>
      <c r="AI11447" s="227">
        <v>2485.56</v>
      </c>
      <c r="AK11447" s="207" t="s">
        <v>25439</v>
      </c>
      <c r="AL11447" s="208">
        <v>5930</v>
      </c>
      <c r="AM11447" s="93"/>
      <c r="AN11447" s="93"/>
      <c r="AO11447" s="93"/>
    </row>
    <row r="11448" spans="28:41" x14ac:dyDescent="0.55000000000000004">
      <c r="AB11448" s="278" t="s">
        <v>48417</v>
      </c>
      <c r="AC11448" s="279">
        <v>19982.59</v>
      </c>
      <c r="AE11448" s="246" t="s">
        <v>36634</v>
      </c>
      <c r="AF11448" s="247">
        <v>179535.66</v>
      </c>
      <c r="AH11448" s="226" t="s">
        <v>35476</v>
      </c>
      <c r="AI11448" s="227">
        <v>217198.49</v>
      </c>
      <c r="AK11448" s="207" t="s">
        <v>25440</v>
      </c>
      <c r="AL11448" s="208">
        <v>43448.4</v>
      </c>
      <c r="AM11448" s="93"/>
      <c r="AN11448" s="93"/>
      <c r="AO11448" s="93"/>
    </row>
    <row r="11449" spans="28:41" x14ac:dyDescent="0.55000000000000004">
      <c r="AB11449" s="278" t="s">
        <v>69191</v>
      </c>
      <c r="AC11449" s="279">
        <v>130.77000000000001</v>
      </c>
      <c r="AE11449" s="246" t="s">
        <v>61550</v>
      </c>
      <c r="AF11449" s="247">
        <v>6109.35</v>
      </c>
      <c r="AH11449" s="226" t="s">
        <v>48194</v>
      </c>
      <c r="AI11449" s="227">
        <v>10288.16</v>
      </c>
      <c r="AK11449" s="207" t="s">
        <v>25441</v>
      </c>
      <c r="AL11449" s="208">
        <v>10376.82</v>
      </c>
      <c r="AM11449" s="93"/>
      <c r="AN11449" s="93"/>
      <c r="AO11449" s="93"/>
    </row>
    <row r="11450" spans="28:41" x14ac:dyDescent="0.55000000000000004">
      <c r="AB11450" s="278" t="s">
        <v>15538</v>
      </c>
      <c r="AC11450" s="279">
        <v>25286.62</v>
      </c>
      <c r="AE11450" s="246" t="s">
        <v>36635</v>
      </c>
      <c r="AF11450" s="247">
        <v>48888.68</v>
      </c>
      <c r="AH11450" s="226" t="s">
        <v>35477</v>
      </c>
      <c r="AI11450" s="227">
        <v>125102.66</v>
      </c>
      <c r="AK11450" s="207" t="s">
        <v>25442</v>
      </c>
      <c r="AL11450" s="208">
        <v>45367</v>
      </c>
      <c r="AM11450" s="93"/>
      <c r="AN11450" s="93"/>
      <c r="AO11450" s="93"/>
    </row>
    <row r="11451" spans="28:41" x14ac:dyDescent="0.55000000000000004">
      <c r="AB11451" s="278" t="s">
        <v>13063</v>
      </c>
      <c r="AC11451" s="279">
        <v>1279.93</v>
      </c>
      <c r="AE11451" s="246" t="s">
        <v>35500</v>
      </c>
      <c r="AF11451" s="247">
        <v>1326021.1399999999</v>
      </c>
      <c r="AH11451" s="226" t="s">
        <v>35478</v>
      </c>
      <c r="AI11451" s="227">
        <v>103598.75</v>
      </c>
      <c r="AK11451" s="207" t="s">
        <v>25443</v>
      </c>
      <c r="AL11451" s="208">
        <v>20497.71</v>
      </c>
      <c r="AM11451" s="93"/>
      <c r="AN11451" s="93"/>
      <c r="AO11451" s="93"/>
    </row>
    <row r="11452" spans="28:41" x14ac:dyDescent="0.55000000000000004">
      <c r="AB11452" s="278" t="s">
        <v>36000</v>
      </c>
      <c r="AC11452" s="279">
        <v>264867.14</v>
      </c>
      <c r="AE11452" s="246" t="s">
        <v>40575</v>
      </c>
      <c r="AF11452" s="247">
        <v>13256</v>
      </c>
      <c r="AH11452" s="226" t="s">
        <v>40565</v>
      </c>
      <c r="AI11452" s="227">
        <v>27609.15</v>
      </c>
      <c r="AK11452" s="207" t="s">
        <v>25444</v>
      </c>
      <c r="AL11452" s="208">
        <v>2960.29</v>
      </c>
      <c r="AM11452" s="93"/>
      <c r="AN11452" s="93"/>
      <c r="AO11452" s="93"/>
    </row>
    <row r="11453" spans="28:41" x14ac:dyDescent="0.55000000000000004">
      <c r="AB11453" s="278" t="s">
        <v>36001</v>
      </c>
      <c r="AC11453" s="279">
        <v>845134.41</v>
      </c>
      <c r="AE11453" s="246" t="s">
        <v>45478</v>
      </c>
      <c r="AF11453" s="247">
        <v>4995.01</v>
      </c>
      <c r="AH11453" s="226" t="s">
        <v>40566</v>
      </c>
      <c r="AI11453" s="227">
        <v>113832.43</v>
      </c>
      <c r="AK11453" s="207" t="s">
        <v>25445</v>
      </c>
      <c r="AL11453" s="208">
        <v>14360</v>
      </c>
      <c r="AM11453" s="93"/>
      <c r="AN11453" s="93"/>
      <c r="AO11453" s="93"/>
    </row>
    <row r="11454" spans="28:41" x14ac:dyDescent="0.55000000000000004">
      <c r="AB11454" s="278" t="s">
        <v>34537</v>
      </c>
      <c r="AC11454" s="279">
        <v>2000</v>
      </c>
      <c r="AE11454" s="246" t="s">
        <v>36636</v>
      </c>
      <c r="AF11454" s="247">
        <v>23722.57</v>
      </c>
      <c r="AH11454" s="226" t="s">
        <v>45451</v>
      </c>
      <c r="AI11454" s="227">
        <v>6310.82</v>
      </c>
      <c r="AK11454" s="207" t="s">
        <v>25446</v>
      </c>
      <c r="AL11454" s="208">
        <v>5593</v>
      </c>
      <c r="AM11454" s="93"/>
      <c r="AN11454" s="93"/>
      <c r="AO11454" s="93"/>
    </row>
    <row r="11455" spans="28:41" x14ac:dyDescent="0.55000000000000004">
      <c r="AB11455" s="278" t="s">
        <v>69192</v>
      </c>
      <c r="AC11455" s="279">
        <v>8136.52</v>
      </c>
      <c r="AE11455" s="246" t="s">
        <v>39417</v>
      </c>
      <c r="AF11455" s="247">
        <v>590.57000000000005</v>
      </c>
      <c r="AH11455" s="226" t="s">
        <v>36607</v>
      </c>
      <c r="AI11455" s="227">
        <v>141548.23000000001</v>
      </c>
      <c r="AK11455" s="207" t="s">
        <v>25447</v>
      </c>
      <c r="AL11455" s="208">
        <v>355266.66</v>
      </c>
      <c r="AM11455" s="93"/>
      <c r="AN11455" s="93"/>
      <c r="AO11455" s="93"/>
    </row>
    <row r="11456" spans="28:41" x14ac:dyDescent="0.55000000000000004">
      <c r="AB11456" s="278" t="s">
        <v>34538</v>
      </c>
      <c r="AC11456" s="279">
        <v>27369.95</v>
      </c>
      <c r="AE11456" s="246" t="s">
        <v>26206</v>
      </c>
      <c r="AF11456" s="247">
        <v>303034.77</v>
      </c>
      <c r="AH11456" s="226" t="s">
        <v>36608</v>
      </c>
      <c r="AI11456" s="227">
        <v>3977.5</v>
      </c>
      <c r="AK11456" s="207" t="s">
        <v>25448</v>
      </c>
      <c r="AL11456" s="208">
        <v>20153.330000000002</v>
      </c>
      <c r="AM11456" s="93"/>
      <c r="AN11456" s="93"/>
      <c r="AO11456" s="93"/>
    </row>
    <row r="11457" spans="28:41" x14ac:dyDescent="0.55000000000000004">
      <c r="AB11457" s="278" t="s">
        <v>69193</v>
      </c>
      <c r="AC11457" s="279">
        <v>1600</v>
      </c>
      <c r="AE11457" s="246" t="s">
        <v>26207</v>
      </c>
      <c r="AF11457" s="247">
        <v>998547.44</v>
      </c>
      <c r="AH11457" s="226" t="s">
        <v>36609</v>
      </c>
      <c r="AI11457" s="227">
        <v>47561.08</v>
      </c>
      <c r="AK11457" s="207" t="s">
        <v>25449</v>
      </c>
      <c r="AL11457" s="208">
        <v>136912.5</v>
      </c>
      <c r="AM11457" s="93"/>
      <c r="AN11457" s="93"/>
      <c r="AO11457" s="93"/>
    </row>
    <row r="11458" spans="28:41" x14ac:dyDescent="0.55000000000000004">
      <c r="AB11458" s="278" t="s">
        <v>34539</v>
      </c>
      <c r="AC11458" s="279">
        <v>73584.899999999994</v>
      </c>
      <c r="AE11458" s="246" t="s">
        <v>35501</v>
      </c>
      <c r="AF11458" s="247">
        <v>375892.18</v>
      </c>
      <c r="AH11458" s="226" t="s">
        <v>36610</v>
      </c>
      <c r="AI11458" s="227">
        <v>4863.5</v>
      </c>
      <c r="AK11458" s="207" t="s">
        <v>25450</v>
      </c>
      <c r="AL11458" s="208">
        <v>5040</v>
      </c>
      <c r="AM11458" s="93"/>
      <c r="AN11458" s="93"/>
      <c r="AO11458" s="93"/>
    </row>
    <row r="11459" spans="28:41" x14ac:dyDescent="0.55000000000000004">
      <c r="AB11459" s="278" t="s">
        <v>43156</v>
      </c>
      <c r="AC11459" s="279">
        <v>5275</v>
      </c>
      <c r="AE11459" s="246" t="s">
        <v>42853</v>
      </c>
      <c r="AF11459" s="247">
        <v>1407525.42</v>
      </c>
      <c r="AH11459" s="226" t="s">
        <v>40567</v>
      </c>
      <c r="AI11459" s="227">
        <v>309</v>
      </c>
      <c r="AK11459" s="207" t="s">
        <v>25451</v>
      </c>
      <c r="AL11459" s="208">
        <v>1540</v>
      </c>
      <c r="AM11459" s="93"/>
      <c r="AN11459" s="93"/>
      <c r="AO11459" s="93"/>
    </row>
    <row r="11460" spans="28:41" x14ac:dyDescent="0.55000000000000004">
      <c r="AB11460" s="278" t="s">
        <v>57998</v>
      </c>
      <c r="AC11460" s="279">
        <v>14466.98</v>
      </c>
      <c r="AE11460" s="246" t="s">
        <v>35502</v>
      </c>
      <c r="AF11460" s="247">
        <v>204027.2</v>
      </c>
      <c r="AH11460" s="226" t="s">
        <v>39402</v>
      </c>
      <c r="AI11460" s="227">
        <v>2846</v>
      </c>
      <c r="AK11460" s="207" t="s">
        <v>25452</v>
      </c>
      <c r="AL11460" s="208">
        <v>5930</v>
      </c>
      <c r="AM11460" s="93"/>
      <c r="AN11460" s="93"/>
      <c r="AO11460" s="93"/>
    </row>
    <row r="11461" spans="28:41" x14ac:dyDescent="0.55000000000000004">
      <c r="AB11461" s="278" t="s">
        <v>15544</v>
      </c>
      <c r="AC11461" s="279">
        <v>9987.74</v>
      </c>
      <c r="AE11461" s="246" t="s">
        <v>64794</v>
      </c>
      <c r="AF11461" s="247">
        <v>2380</v>
      </c>
      <c r="AH11461" s="226" t="s">
        <v>35479</v>
      </c>
      <c r="AI11461" s="227">
        <v>657985.99</v>
      </c>
      <c r="AK11461" s="207" t="s">
        <v>25453</v>
      </c>
      <c r="AL11461" s="208">
        <v>53598.400000000001</v>
      </c>
      <c r="AM11461" s="93"/>
      <c r="AN11461" s="93"/>
      <c r="AO11461" s="93"/>
    </row>
    <row r="11462" spans="28:41" x14ac:dyDescent="0.55000000000000004">
      <c r="AB11462" s="278" t="s">
        <v>43157</v>
      </c>
      <c r="AC11462" s="279">
        <v>4900</v>
      </c>
      <c r="AE11462" s="246" t="s">
        <v>62205</v>
      </c>
      <c r="AF11462" s="247">
        <v>819505.99</v>
      </c>
      <c r="AH11462" s="226" t="s">
        <v>35480</v>
      </c>
      <c r="AI11462" s="227">
        <v>26050</v>
      </c>
      <c r="AK11462" s="207" t="s">
        <v>14056</v>
      </c>
      <c r="AL11462" s="208">
        <v>80356.5</v>
      </c>
      <c r="AM11462" s="93"/>
      <c r="AN11462" s="93"/>
      <c r="AO11462" s="93"/>
    </row>
    <row r="11463" spans="28:41" x14ac:dyDescent="0.55000000000000004">
      <c r="AB11463" s="278" t="s">
        <v>69194</v>
      </c>
      <c r="AC11463" s="279">
        <v>9660</v>
      </c>
      <c r="AE11463" s="246" t="s">
        <v>62777</v>
      </c>
      <c r="AF11463" s="247">
        <v>3090</v>
      </c>
      <c r="AH11463" s="226" t="s">
        <v>36611</v>
      </c>
      <c r="AI11463" s="227">
        <v>8708.0300000000007</v>
      </c>
      <c r="AK11463" s="207" t="s">
        <v>25454</v>
      </c>
      <c r="AL11463" s="208">
        <v>10376.82</v>
      </c>
      <c r="AM11463" s="93"/>
      <c r="AN11463" s="93"/>
      <c r="AO11463" s="93"/>
    </row>
    <row r="11464" spans="28:41" x14ac:dyDescent="0.55000000000000004">
      <c r="AB11464" s="278" t="s">
        <v>15545</v>
      </c>
      <c r="AC11464" s="279">
        <v>-11848.26</v>
      </c>
      <c r="AE11464" s="246" t="s">
        <v>26208</v>
      </c>
      <c r="AF11464" s="247">
        <v>1584817.18</v>
      </c>
      <c r="AH11464" s="226" t="s">
        <v>47181</v>
      </c>
      <c r="AI11464" s="227">
        <v>12542.13</v>
      </c>
      <c r="AK11464" s="207" t="s">
        <v>25455</v>
      </c>
      <c r="AL11464" s="208">
        <v>205580.42</v>
      </c>
      <c r="AM11464" s="93"/>
      <c r="AN11464" s="93"/>
      <c r="AO11464" s="93"/>
    </row>
    <row r="11465" spans="28:41" x14ac:dyDescent="0.55000000000000004">
      <c r="AB11465" s="278" t="s">
        <v>69195</v>
      </c>
      <c r="AC11465" s="279">
        <v>68414.86</v>
      </c>
      <c r="AE11465" s="246" t="s">
        <v>26209</v>
      </c>
      <c r="AF11465" s="247">
        <v>286053.43</v>
      </c>
      <c r="AH11465" s="226" t="s">
        <v>35481</v>
      </c>
      <c r="AI11465" s="227">
        <v>112517.61</v>
      </c>
      <c r="AK11465" s="207" t="s">
        <v>25456</v>
      </c>
      <c r="AL11465" s="208">
        <v>228439.09</v>
      </c>
      <c r="AM11465" s="93"/>
      <c r="AN11465" s="93"/>
      <c r="AO11465" s="93"/>
    </row>
    <row r="11466" spans="28:41" x14ac:dyDescent="0.55000000000000004">
      <c r="AB11466" s="278" t="s">
        <v>49319</v>
      </c>
      <c r="AC11466" s="279">
        <v>24506.25</v>
      </c>
      <c r="AE11466" s="246" t="s">
        <v>62778</v>
      </c>
      <c r="AF11466" s="247">
        <v>560445.30000000005</v>
      </c>
      <c r="AH11466" s="226" t="s">
        <v>35482</v>
      </c>
      <c r="AI11466" s="227">
        <v>157998.88</v>
      </c>
      <c r="AK11466" s="207" t="s">
        <v>14058</v>
      </c>
      <c r="AL11466" s="208">
        <v>83318.77</v>
      </c>
      <c r="AM11466" s="93"/>
      <c r="AN11466" s="93"/>
      <c r="AO11466" s="93"/>
    </row>
    <row r="11467" spans="28:41" x14ac:dyDescent="0.55000000000000004">
      <c r="AB11467" s="278" t="s">
        <v>59298</v>
      </c>
      <c r="AC11467" s="279">
        <v>103646.96</v>
      </c>
      <c r="AE11467" s="246" t="s">
        <v>26210</v>
      </c>
      <c r="AF11467" s="247">
        <v>2243677.16</v>
      </c>
      <c r="AH11467" s="226" t="s">
        <v>35483</v>
      </c>
      <c r="AI11467" s="227">
        <v>75832.649999999994</v>
      </c>
      <c r="AK11467" s="207" t="s">
        <v>14059</v>
      </c>
      <c r="AL11467" s="208">
        <v>102449.44</v>
      </c>
      <c r="AM11467" s="93"/>
      <c r="AN11467" s="93"/>
      <c r="AO11467" s="93"/>
    </row>
    <row r="11468" spans="28:41" x14ac:dyDescent="0.55000000000000004">
      <c r="AB11468" s="278" t="s">
        <v>59299</v>
      </c>
      <c r="AC11468" s="279">
        <v>27203.3</v>
      </c>
      <c r="AE11468" s="246" t="s">
        <v>45480</v>
      </c>
      <c r="AF11468" s="247">
        <v>1536172.62</v>
      </c>
      <c r="AH11468" s="226" t="s">
        <v>47182</v>
      </c>
      <c r="AI11468" s="227">
        <v>18644.29</v>
      </c>
      <c r="AK11468" s="207" t="s">
        <v>25457</v>
      </c>
      <c r="AL11468" s="208">
        <v>13138.41</v>
      </c>
      <c r="AM11468" s="93"/>
      <c r="AN11468" s="93"/>
      <c r="AO11468" s="93"/>
    </row>
    <row r="11469" spans="28:41" x14ac:dyDescent="0.55000000000000004">
      <c r="AB11469" s="278" t="s">
        <v>15561</v>
      </c>
      <c r="AC11469" s="279">
        <v>42.26</v>
      </c>
      <c r="AE11469" s="246" t="s">
        <v>45481</v>
      </c>
      <c r="AF11469" s="247">
        <v>2440655.88</v>
      </c>
      <c r="AH11469" s="226" t="s">
        <v>53422</v>
      </c>
      <c r="AI11469" s="227">
        <v>275584.49</v>
      </c>
      <c r="AK11469" s="207" t="s">
        <v>25458</v>
      </c>
      <c r="AL11469" s="208">
        <v>67875.259999999995</v>
      </c>
      <c r="AM11469" s="93"/>
      <c r="AN11469" s="93"/>
      <c r="AO11469" s="93"/>
    </row>
    <row r="11470" spans="28:41" x14ac:dyDescent="0.55000000000000004">
      <c r="AB11470" s="278" t="s">
        <v>15562</v>
      </c>
      <c r="AC11470" s="279">
        <v>59649.94</v>
      </c>
      <c r="AE11470" s="246" t="s">
        <v>58649</v>
      </c>
      <c r="AF11470" s="247">
        <v>-25719.51</v>
      </c>
      <c r="AH11470" s="226" t="s">
        <v>36612</v>
      </c>
      <c r="AI11470" s="227">
        <v>471.89</v>
      </c>
      <c r="AK11470" s="207" t="s">
        <v>25459</v>
      </c>
      <c r="AL11470" s="208">
        <v>150</v>
      </c>
      <c r="AM11470" s="93"/>
      <c r="AN11470" s="93"/>
      <c r="AO11470" s="93"/>
    </row>
    <row r="11471" spans="28:41" x14ac:dyDescent="0.55000000000000004">
      <c r="AB11471" s="278" t="s">
        <v>36012</v>
      </c>
      <c r="AC11471" s="279">
        <v>10045</v>
      </c>
      <c r="AE11471" s="246" t="s">
        <v>58886</v>
      </c>
      <c r="AF11471" s="247">
        <v>425000</v>
      </c>
      <c r="AH11471" s="226" t="s">
        <v>53423</v>
      </c>
      <c r="AI11471" s="227">
        <v>1589.5</v>
      </c>
      <c r="AK11471" s="207" t="s">
        <v>25460</v>
      </c>
      <c r="AL11471" s="208">
        <v>20846.68</v>
      </c>
      <c r="AM11471" s="93"/>
      <c r="AN11471" s="93"/>
      <c r="AO11471" s="93"/>
    </row>
    <row r="11472" spans="28:41" x14ac:dyDescent="0.55000000000000004">
      <c r="AB11472" s="278" t="s">
        <v>15644</v>
      </c>
      <c r="AC11472" s="279">
        <v>1006965.47</v>
      </c>
      <c r="AE11472" s="246" t="s">
        <v>62206</v>
      </c>
      <c r="AF11472" s="247">
        <v>1059390.6000000001</v>
      </c>
      <c r="AH11472" s="226" t="s">
        <v>53424</v>
      </c>
      <c r="AI11472" s="227">
        <v>4095</v>
      </c>
      <c r="AK11472" s="207" t="s">
        <v>25461</v>
      </c>
      <c r="AL11472" s="208">
        <v>566804.30000000005</v>
      </c>
      <c r="AM11472" s="93"/>
      <c r="AN11472" s="93"/>
      <c r="AO11472" s="93"/>
    </row>
    <row r="11473" spans="28:41" x14ac:dyDescent="0.55000000000000004">
      <c r="AB11473" s="278" t="s">
        <v>15645</v>
      </c>
      <c r="AC11473" s="279">
        <v>171416.39</v>
      </c>
      <c r="AE11473" s="246" t="s">
        <v>58323</v>
      </c>
      <c r="AF11473" s="247">
        <v>604535.65</v>
      </c>
      <c r="AH11473" s="226" t="s">
        <v>53425</v>
      </c>
      <c r="AI11473" s="227">
        <v>44141.35</v>
      </c>
      <c r="AK11473" s="207" t="s">
        <v>25462</v>
      </c>
      <c r="AL11473" s="208">
        <v>15350</v>
      </c>
      <c r="AM11473" s="93"/>
      <c r="AN11473" s="93"/>
      <c r="AO11473" s="93"/>
    </row>
    <row r="11474" spans="28:41" x14ac:dyDescent="0.55000000000000004">
      <c r="AB11474" s="278" t="s">
        <v>15646</v>
      </c>
      <c r="AC11474" s="279">
        <v>385330.03</v>
      </c>
      <c r="AE11474" s="246" t="s">
        <v>62207</v>
      </c>
      <c r="AF11474" s="247">
        <v>598614</v>
      </c>
      <c r="AH11474" s="226" t="s">
        <v>40568</v>
      </c>
      <c r="AI11474" s="227">
        <v>500849.54</v>
      </c>
      <c r="AK11474" s="207" t="s">
        <v>25463</v>
      </c>
      <c r="AL11474" s="208">
        <v>20465.21</v>
      </c>
      <c r="AM11474" s="93"/>
      <c r="AN11474" s="93"/>
      <c r="AO11474" s="93"/>
    </row>
    <row r="11475" spans="28:41" x14ac:dyDescent="0.55000000000000004">
      <c r="AB11475" s="278" t="s">
        <v>15647</v>
      </c>
      <c r="AC11475" s="279">
        <v>7232.76</v>
      </c>
      <c r="AE11475" s="246" t="s">
        <v>62208</v>
      </c>
      <c r="AF11475" s="247">
        <v>117837</v>
      </c>
      <c r="AH11475" s="226" t="s">
        <v>42830</v>
      </c>
      <c r="AI11475" s="227">
        <v>3074.4</v>
      </c>
      <c r="AK11475" s="207" t="s">
        <v>14060</v>
      </c>
      <c r="AL11475" s="208">
        <v>32885.040000000001</v>
      </c>
      <c r="AM11475" s="93"/>
      <c r="AN11475" s="93"/>
      <c r="AO11475" s="93"/>
    </row>
    <row r="11476" spans="28:41" x14ac:dyDescent="0.55000000000000004">
      <c r="AB11476" s="278" t="s">
        <v>15648</v>
      </c>
      <c r="AC11476" s="279">
        <v>110193.83</v>
      </c>
      <c r="AE11476" s="246" t="s">
        <v>45482</v>
      </c>
      <c r="AF11476" s="247">
        <v>22380</v>
      </c>
      <c r="AH11476" s="226" t="s">
        <v>36613</v>
      </c>
      <c r="AI11476" s="227">
        <v>216307.58</v>
      </c>
      <c r="AK11476" s="207" t="s">
        <v>25464</v>
      </c>
      <c r="AL11476" s="208">
        <v>4260.1499999999996</v>
      </c>
      <c r="AM11476" s="93"/>
      <c r="AN11476" s="93"/>
      <c r="AO11476" s="93"/>
    </row>
    <row r="11477" spans="28:41" x14ac:dyDescent="0.55000000000000004">
      <c r="AB11477" s="278" t="s">
        <v>15649</v>
      </c>
      <c r="AC11477" s="279">
        <v>85276.87</v>
      </c>
      <c r="AE11477" s="246" t="s">
        <v>42854</v>
      </c>
      <c r="AF11477" s="247">
        <v>1556.03</v>
      </c>
      <c r="AH11477" s="226" t="s">
        <v>39403</v>
      </c>
      <c r="AI11477" s="227">
        <v>13092.17</v>
      </c>
      <c r="AK11477" s="207" t="s">
        <v>25465</v>
      </c>
      <c r="AL11477" s="208">
        <v>344905.9</v>
      </c>
      <c r="AM11477" s="93"/>
      <c r="AN11477" s="93"/>
      <c r="AO11477" s="93"/>
    </row>
    <row r="11478" spans="28:41" x14ac:dyDescent="0.55000000000000004">
      <c r="AB11478" s="278" t="s">
        <v>69196</v>
      </c>
      <c r="AC11478" s="279">
        <v>54.06</v>
      </c>
      <c r="AE11478" s="246" t="s">
        <v>42855</v>
      </c>
      <c r="AF11478" s="247">
        <v>119.04</v>
      </c>
      <c r="AH11478" s="226" t="s">
        <v>49099</v>
      </c>
      <c r="AI11478" s="227">
        <v>293.14999999999998</v>
      </c>
      <c r="AK11478" s="207" t="s">
        <v>25466</v>
      </c>
      <c r="AL11478" s="208">
        <v>175112.88</v>
      </c>
      <c r="AM11478" s="93"/>
      <c r="AN11478" s="93"/>
      <c r="AO11478" s="93"/>
    </row>
    <row r="11479" spans="28:41" x14ac:dyDescent="0.55000000000000004">
      <c r="AB11479" s="278" t="s">
        <v>15650</v>
      </c>
      <c r="AC11479" s="279">
        <v>36230.04</v>
      </c>
      <c r="AE11479" s="246" t="s">
        <v>42856</v>
      </c>
      <c r="AF11479" s="247">
        <v>381.22</v>
      </c>
      <c r="AH11479" s="226" t="s">
        <v>53426</v>
      </c>
      <c r="AI11479" s="227">
        <v>67844.75</v>
      </c>
      <c r="AK11479" s="207" t="s">
        <v>25467</v>
      </c>
      <c r="AL11479" s="208">
        <v>33239.89</v>
      </c>
      <c r="AM11479" s="93"/>
      <c r="AN11479" s="93"/>
      <c r="AO11479" s="93"/>
    </row>
    <row r="11480" spans="28:41" x14ac:dyDescent="0.55000000000000004">
      <c r="AB11480" s="278" t="s">
        <v>15651</v>
      </c>
      <c r="AC11480" s="279">
        <v>7821.84</v>
      </c>
      <c r="AE11480" s="246" t="s">
        <v>57754</v>
      </c>
      <c r="AF11480" s="247">
        <v>430297</v>
      </c>
      <c r="AH11480" s="226" t="s">
        <v>53427</v>
      </c>
      <c r="AI11480" s="227">
        <v>120</v>
      </c>
      <c r="AK11480" s="207" t="s">
        <v>25468</v>
      </c>
      <c r="AL11480" s="208">
        <v>8362.5</v>
      </c>
      <c r="AM11480" s="93"/>
      <c r="AN11480" s="93"/>
      <c r="AO11480" s="93"/>
    </row>
    <row r="11481" spans="28:41" x14ac:dyDescent="0.55000000000000004">
      <c r="AB11481" s="278" t="s">
        <v>15652</v>
      </c>
      <c r="AC11481" s="279">
        <v>242122.59</v>
      </c>
      <c r="AE11481" s="246" t="s">
        <v>57755</v>
      </c>
      <c r="AF11481" s="247">
        <v>32729.360000000001</v>
      </c>
      <c r="AH11481" s="226" t="s">
        <v>53428</v>
      </c>
      <c r="AI11481" s="227">
        <v>13250</v>
      </c>
      <c r="AK11481" s="207" t="s">
        <v>25469</v>
      </c>
      <c r="AL11481" s="208">
        <v>16991.59</v>
      </c>
      <c r="AM11481" s="93"/>
      <c r="AN11481" s="93"/>
      <c r="AO11481" s="93"/>
    </row>
    <row r="11482" spans="28:41" x14ac:dyDescent="0.55000000000000004">
      <c r="AB11482" s="278" t="s">
        <v>33118</v>
      </c>
      <c r="AC11482" s="279">
        <v>26740.560000000001</v>
      </c>
      <c r="AE11482" s="246" t="s">
        <v>57756</v>
      </c>
      <c r="AF11482" s="247">
        <v>100331.8</v>
      </c>
      <c r="AH11482" s="226" t="s">
        <v>50298</v>
      </c>
      <c r="AI11482" s="227">
        <v>2248.0500000000002</v>
      </c>
      <c r="AK11482" s="207" t="s">
        <v>25470</v>
      </c>
      <c r="AL11482" s="208">
        <v>45020.39</v>
      </c>
      <c r="AM11482" s="93"/>
      <c r="AN11482" s="93"/>
      <c r="AO11482" s="93"/>
    </row>
    <row r="11483" spans="28:41" x14ac:dyDescent="0.55000000000000004">
      <c r="AB11483" s="278" t="s">
        <v>15654</v>
      </c>
      <c r="AC11483" s="279">
        <v>385175.58</v>
      </c>
      <c r="AE11483" s="246" t="s">
        <v>59188</v>
      </c>
      <c r="AF11483" s="247">
        <v>22716.01</v>
      </c>
      <c r="AH11483" s="226" t="s">
        <v>49100</v>
      </c>
      <c r="AI11483" s="227">
        <v>6384.9</v>
      </c>
      <c r="AK11483" s="207" t="s">
        <v>25471</v>
      </c>
      <c r="AL11483" s="208">
        <v>51865.75</v>
      </c>
      <c r="AM11483" s="93"/>
      <c r="AN11483" s="93"/>
      <c r="AO11483" s="93"/>
    </row>
    <row r="11484" spans="28:41" x14ac:dyDescent="0.55000000000000004">
      <c r="AB11484" s="278" t="s">
        <v>59953</v>
      </c>
      <c r="AC11484" s="279">
        <v>54380.5</v>
      </c>
      <c r="AE11484" s="246" t="s">
        <v>63344</v>
      </c>
      <c r="AF11484" s="247">
        <v>66964.83</v>
      </c>
      <c r="AH11484" s="226" t="s">
        <v>49101</v>
      </c>
      <c r="AI11484" s="227">
        <v>14945.61</v>
      </c>
      <c r="AK11484" s="207" t="s">
        <v>25472</v>
      </c>
      <c r="AL11484" s="208">
        <v>79665</v>
      </c>
      <c r="AM11484" s="93"/>
      <c r="AN11484" s="93"/>
      <c r="AO11484" s="93"/>
    </row>
    <row r="11485" spans="28:41" x14ac:dyDescent="0.55000000000000004">
      <c r="AB11485" s="278" t="s">
        <v>69197</v>
      </c>
      <c r="AC11485" s="279">
        <v>32375.040000000001</v>
      </c>
      <c r="AE11485" s="246" t="s">
        <v>53469</v>
      </c>
      <c r="AF11485" s="247">
        <v>69277</v>
      </c>
      <c r="AH11485" s="226" t="s">
        <v>53429</v>
      </c>
      <c r="AI11485" s="227">
        <v>1881.98</v>
      </c>
      <c r="AK11485" s="207" t="s">
        <v>25473</v>
      </c>
      <c r="AL11485" s="208">
        <v>23869</v>
      </c>
      <c r="AM11485" s="93"/>
      <c r="AN11485" s="93"/>
      <c r="AO11485" s="93"/>
    </row>
    <row r="11486" spans="28:41" x14ac:dyDescent="0.55000000000000004">
      <c r="AB11486" s="278" t="s">
        <v>33119</v>
      </c>
      <c r="AC11486" s="279">
        <v>272290.58</v>
      </c>
      <c r="AE11486" s="246" t="s">
        <v>53470</v>
      </c>
      <c r="AF11486" s="247">
        <v>5299.74</v>
      </c>
      <c r="AH11486" s="226" t="s">
        <v>50299</v>
      </c>
      <c r="AI11486" s="227">
        <v>822.81</v>
      </c>
      <c r="AK11486" s="207" t="s">
        <v>25474</v>
      </c>
      <c r="AL11486" s="208">
        <v>187474</v>
      </c>
      <c r="AM11486" s="93"/>
      <c r="AN11486" s="93"/>
      <c r="AO11486" s="93"/>
    </row>
    <row r="11487" spans="28:41" x14ac:dyDescent="0.55000000000000004">
      <c r="AB11487" s="278" t="s">
        <v>15657</v>
      </c>
      <c r="AC11487" s="279">
        <v>201551.84</v>
      </c>
      <c r="AE11487" s="246" t="s">
        <v>53471</v>
      </c>
      <c r="AF11487" s="247">
        <v>16972.91</v>
      </c>
      <c r="AH11487" s="226" t="s">
        <v>50300</v>
      </c>
      <c r="AI11487" s="227">
        <v>49938.86</v>
      </c>
      <c r="AK11487" s="207" t="s">
        <v>14061</v>
      </c>
      <c r="AL11487" s="208">
        <v>27686.55</v>
      </c>
      <c r="AM11487" s="93"/>
      <c r="AN11487" s="93"/>
      <c r="AO11487" s="93"/>
    </row>
    <row r="11488" spans="28:41" x14ac:dyDescent="0.55000000000000004">
      <c r="AB11488" s="278" t="s">
        <v>33120</v>
      </c>
      <c r="AC11488" s="279">
        <v>1329.18</v>
      </c>
      <c r="AE11488" s="246" t="s">
        <v>64795</v>
      </c>
      <c r="AF11488" s="247">
        <v>325</v>
      </c>
      <c r="AH11488" s="226" t="s">
        <v>50301</v>
      </c>
      <c r="AI11488" s="227">
        <v>1204</v>
      </c>
      <c r="AK11488" s="207" t="s">
        <v>25475</v>
      </c>
      <c r="AL11488" s="208">
        <v>27500</v>
      </c>
      <c r="AM11488" s="93"/>
      <c r="AN11488" s="93"/>
      <c r="AO11488" s="93"/>
    </row>
    <row r="11489" spans="28:41" x14ac:dyDescent="0.55000000000000004">
      <c r="AB11489" s="278" t="s">
        <v>70889</v>
      </c>
      <c r="AC11489" s="279">
        <v>44684.82</v>
      </c>
      <c r="AE11489" s="246" t="s">
        <v>57757</v>
      </c>
      <c r="AF11489" s="247">
        <v>26418.85</v>
      </c>
      <c r="AH11489" s="226" t="s">
        <v>50302</v>
      </c>
      <c r="AI11489" s="227">
        <v>3862.43</v>
      </c>
      <c r="AK11489" s="207" t="s">
        <v>25476</v>
      </c>
      <c r="AL11489" s="208">
        <v>28139.200000000001</v>
      </c>
      <c r="AM11489" s="93"/>
      <c r="AN11489" s="93"/>
      <c r="AO11489" s="93"/>
    </row>
    <row r="11490" spans="28:41" x14ac:dyDescent="0.55000000000000004">
      <c r="AB11490" s="278" t="s">
        <v>69198</v>
      </c>
      <c r="AC11490" s="279">
        <v>139500</v>
      </c>
      <c r="AE11490" s="246" t="s">
        <v>63777</v>
      </c>
      <c r="AF11490" s="247">
        <v>20450.080000000002</v>
      </c>
      <c r="AH11490" s="226" t="s">
        <v>50303</v>
      </c>
      <c r="AI11490" s="227">
        <v>11957.58</v>
      </c>
      <c r="AK11490" s="207" t="s">
        <v>25477</v>
      </c>
      <c r="AL11490" s="208">
        <v>100240.25</v>
      </c>
      <c r="AM11490" s="93"/>
      <c r="AN11490" s="93"/>
      <c r="AO11490" s="93"/>
    </row>
    <row r="11491" spans="28:41" x14ac:dyDescent="0.55000000000000004">
      <c r="AB11491" s="278" t="s">
        <v>15658</v>
      </c>
      <c r="AC11491" s="279">
        <v>65832.42</v>
      </c>
      <c r="AE11491" s="246" t="s">
        <v>53473</v>
      </c>
      <c r="AF11491" s="247">
        <v>59394.8</v>
      </c>
      <c r="AH11491" s="226" t="s">
        <v>50304</v>
      </c>
      <c r="AI11491" s="227">
        <v>4283.22</v>
      </c>
      <c r="AK11491" s="207" t="s">
        <v>25478</v>
      </c>
      <c r="AL11491" s="208">
        <v>39780</v>
      </c>
      <c r="AM11491" s="93"/>
      <c r="AN11491" s="93"/>
      <c r="AO11491" s="93"/>
    </row>
    <row r="11492" spans="28:41" x14ac:dyDescent="0.55000000000000004">
      <c r="AB11492" s="278" t="s">
        <v>33121</v>
      </c>
      <c r="AC11492" s="279">
        <v>808.27</v>
      </c>
      <c r="AE11492" s="246" t="s">
        <v>63578</v>
      </c>
      <c r="AF11492" s="247">
        <v>1321.44</v>
      </c>
      <c r="AH11492" s="226" t="s">
        <v>53430</v>
      </c>
      <c r="AI11492" s="227">
        <v>1270.9100000000001</v>
      </c>
      <c r="AK11492" s="207" t="s">
        <v>25479</v>
      </c>
      <c r="AL11492" s="208">
        <v>114811</v>
      </c>
      <c r="AM11492" s="93"/>
      <c r="AN11492" s="93"/>
      <c r="AO11492" s="93"/>
    </row>
    <row r="11493" spans="28:41" x14ac:dyDescent="0.55000000000000004">
      <c r="AB11493" s="278" t="s">
        <v>13072</v>
      </c>
      <c r="AC11493" s="279">
        <v>244013.03</v>
      </c>
      <c r="AE11493" s="246" t="s">
        <v>58650</v>
      </c>
      <c r="AF11493" s="247">
        <v>-31.25</v>
      </c>
      <c r="AH11493" s="226" t="s">
        <v>53431</v>
      </c>
      <c r="AI11493" s="227">
        <v>25798</v>
      </c>
      <c r="AK11493" s="207" t="s">
        <v>25480</v>
      </c>
      <c r="AL11493" s="208">
        <v>134429.70000000001</v>
      </c>
      <c r="AM11493" s="93"/>
      <c r="AN11493" s="93"/>
      <c r="AO11493" s="93"/>
    </row>
    <row r="11494" spans="28:41" x14ac:dyDescent="0.55000000000000004">
      <c r="AB11494" s="278" t="s">
        <v>13073</v>
      </c>
      <c r="AC11494" s="279">
        <v>611473.49</v>
      </c>
      <c r="AE11494" s="246" t="s">
        <v>64796</v>
      </c>
      <c r="AF11494" s="247">
        <v>5858.25</v>
      </c>
      <c r="AH11494" s="226" t="s">
        <v>50305</v>
      </c>
      <c r="AI11494" s="227">
        <v>30000</v>
      </c>
      <c r="AK11494" s="207" t="s">
        <v>25481</v>
      </c>
      <c r="AL11494" s="208">
        <v>52193.36</v>
      </c>
      <c r="AM11494" s="93"/>
      <c r="AN11494" s="93"/>
      <c r="AO11494" s="93"/>
    </row>
    <row r="11495" spans="28:41" x14ac:dyDescent="0.55000000000000004">
      <c r="AB11495" s="278" t="s">
        <v>13074</v>
      </c>
      <c r="AC11495" s="279">
        <v>256295.3</v>
      </c>
      <c r="AE11495" s="246" t="s">
        <v>35504</v>
      </c>
      <c r="AF11495" s="247">
        <v>139200</v>
      </c>
      <c r="AH11495" s="226" t="s">
        <v>45452</v>
      </c>
      <c r="AI11495" s="227">
        <v>609997.73</v>
      </c>
      <c r="AK11495" s="207" t="s">
        <v>25482</v>
      </c>
      <c r="AL11495" s="208">
        <v>60493.94</v>
      </c>
      <c r="AM11495" s="93"/>
      <c r="AN11495" s="93"/>
      <c r="AO11495" s="93"/>
    </row>
    <row r="11496" spans="28:41" x14ac:dyDescent="0.55000000000000004">
      <c r="AB11496" s="278" t="s">
        <v>13075</v>
      </c>
      <c r="AC11496" s="279">
        <v>7202.19</v>
      </c>
      <c r="AE11496" s="246" t="s">
        <v>35506</v>
      </c>
      <c r="AF11496" s="247">
        <v>295190.48</v>
      </c>
      <c r="AH11496" s="226" t="s">
        <v>45453</v>
      </c>
      <c r="AI11496" s="227">
        <v>46676.51</v>
      </c>
      <c r="AK11496" s="207" t="s">
        <v>25483</v>
      </c>
      <c r="AL11496" s="208">
        <v>112617</v>
      </c>
      <c r="AM11496" s="93"/>
      <c r="AN11496" s="93"/>
      <c r="AO11496" s="93"/>
    </row>
    <row r="11497" spans="28:41" x14ac:dyDescent="0.55000000000000004">
      <c r="AB11497" s="278" t="s">
        <v>13076</v>
      </c>
      <c r="AC11497" s="279">
        <v>122.67</v>
      </c>
      <c r="AE11497" s="246" t="s">
        <v>35507</v>
      </c>
      <c r="AF11497" s="247">
        <v>205874.13</v>
      </c>
      <c r="AH11497" s="226" t="s">
        <v>45454</v>
      </c>
      <c r="AI11497" s="227">
        <v>381655</v>
      </c>
      <c r="AK11497" s="207" t="s">
        <v>25484</v>
      </c>
      <c r="AL11497" s="208">
        <v>30811.4</v>
      </c>
      <c r="AM11497" s="93"/>
      <c r="AN11497" s="93"/>
      <c r="AO11497" s="93"/>
    </row>
    <row r="11498" spans="28:41" x14ac:dyDescent="0.55000000000000004">
      <c r="AB11498" s="278" t="s">
        <v>15659</v>
      </c>
      <c r="AC11498" s="279">
        <v>405945</v>
      </c>
      <c r="AE11498" s="246" t="s">
        <v>58651</v>
      </c>
      <c r="AF11498" s="247">
        <v>39101.449999999997</v>
      </c>
      <c r="AH11498" s="226" t="s">
        <v>45455</v>
      </c>
      <c r="AI11498" s="227">
        <v>29181.42</v>
      </c>
      <c r="AK11498" s="207" t="s">
        <v>25485</v>
      </c>
      <c r="AL11498" s="208">
        <v>301480.78999999998</v>
      </c>
      <c r="AM11498" s="93"/>
      <c r="AN11498" s="93"/>
      <c r="AO11498" s="93"/>
    </row>
    <row r="11499" spans="28:41" x14ac:dyDescent="0.55000000000000004">
      <c r="AB11499" s="278" t="s">
        <v>48420</v>
      </c>
      <c r="AC11499" s="279">
        <v>4846.46</v>
      </c>
      <c r="AE11499" s="246" t="s">
        <v>53474</v>
      </c>
      <c r="AF11499" s="247">
        <v>5856.99</v>
      </c>
      <c r="AH11499" s="226" t="s">
        <v>34000</v>
      </c>
      <c r="AI11499" s="227">
        <v>100449.95</v>
      </c>
      <c r="AK11499" s="207" t="s">
        <v>25486</v>
      </c>
      <c r="AL11499" s="208">
        <v>215933.15</v>
      </c>
      <c r="AM11499" s="93"/>
      <c r="AN11499" s="93"/>
      <c r="AO11499" s="93"/>
    </row>
    <row r="11500" spans="28:41" x14ac:dyDescent="0.55000000000000004">
      <c r="AB11500" s="278" t="s">
        <v>45959</v>
      </c>
      <c r="AC11500" s="279">
        <v>6980266.4000000004</v>
      </c>
      <c r="AE11500" s="246" t="s">
        <v>34042</v>
      </c>
      <c r="AF11500" s="247">
        <v>8247.43</v>
      </c>
      <c r="AH11500" s="226" t="s">
        <v>34001</v>
      </c>
      <c r="AI11500" s="227">
        <v>6556.3</v>
      </c>
      <c r="AK11500" s="207" t="s">
        <v>25487</v>
      </c>
      <c r="AL11500" s="208">
        <v>316580.65999999997</v>
      </c>
      <c r="AM11500" s="93"/>
      <c r="AN11500" s="93"/>
      <c r="AO11500" s="93"/>
    </row>
    <row r="11501" spans="28:41" x14ac:dyDescent="0.55000000000000004">
      <c r="AB11501" s="278" t="s">
        <v>15662</v>
      </c>
      <c r="AC11501" s="279">
        <v>205185.75</v>
      </c>
      <c r="AE11501" s="246" t="s">
        <v>35508</v>
      </c>
      <c r="AF11501" s="247">
        <v>32501.26</v>
      </c>
      <c r="AH11501" s="226" t="s">
        <v>42831</v>
      </c>
      <c r="AI11501" s="227">
        <v>441</v>
      </c>
      <c r="AK11501" s="207" t="s">
        <v>25488</v>
      </c>
      <c r="AL11501" s="208">
        <v>244.36</v>
      </c>
      <c r="AM11501" s="93"/>
      <c r="AN11501" s="93"/>
      <c r="AO11501" s="93"/>
    </row>
    <row r="11502" spans="28:41" x14ac:dyDescent="0.55000000000000004">
      <c r="AB11502" s="278" t="s">
        <v>56762</v>
      </c>
      <c r="AC11502" s="279">
        <v>390</v>
      </c>
      <c r="AE11502" s="246" t="s">
        <v>47191</v>
      </c>
      <c r="AF11502" s="247">
        <v>258.14</v>
      </c>
      <c r="AH11502" s="226" t="s">
        <v>34002</v>
      </c>
      <c r="AI11502" s="227">
        <v>25.17</v>
      </c>
      <c r="AK11502" s="207" t="s">
        <v>25489</v>
      </c>
      <c r="AL11502" s="208">
        <v>6718.75</v>
      </c>
      <c r="AM11502" s="93"/>
      <c r="AN11502" s="93"/>
      <c r="AO11502" s="93"/>
    </row>
    <row r="11503" spans="28:41" x14ac:dyDescent="0.55000000000000004">
      <c r="AB11503" s="278" t="s">
        <v>62865</v>
      </c>
      <c r="AC11503" s="279">
        <v>65137.47</v>
      </c>
      <c r="AE11503" s="246" t="s">
        <v>34043</v>
      </c>
      <c r="AF11503" s="247">
        <v>119223.85</v>
      </c>
      <c r="AH11503" s="226" t="s">
        <v>25917</v>
      </c>
      <c r="AI11503" s="227">
        <v>8248.49</v>
      </c>
      <c r="AK11503" s="207" t="s">
        <v>25490</v>
      </c>
      <c r="AL11503" s="208">
        <v>159473.66</v>
      </c>
      <c r="AM11503" s="93"/>
      <c r="AN11503" s="93"/>
      <c r="AO11503" s="93"/>
    </row>
    <row r="11504" spans="28:41" x14ac:dyDescent="0.55000000000000004">
      <c r="AB11504" s="278" t="s">
        <v>15665</v>
      </c>
      <c r="AC11504" s="279">
        <v>651021.98</v>
      </c>
      <c r="AE11504" s="246" t="s">
        <v>40577</v>
      </c>
      <c r="AF11504" s="247">
        <v>1882.5</v>
      </c>
      <c r="AH11504" s="226" t="s">
        <v>39405</v>
      </c>
      <c r="AI11504" s="227">
        <v>7227.7</v>
      </c>
      <c r="AK11504" s="207" t="s">
        <v>25491</v>
      </c>
      <c r="AL11504" s="208">
        <v>1600</v>
      </c>
      <c r="AM11504" s="93"/>
      <c r="AN11504" s="93"/>
      <c r="AO11504" s="93"/>
    </row>
    <row r="11505" spans="28:41" x14ac:dyDescent="0.55000000000000004">
      <c r="AB11505" s="278" t="s">
        <v>15666</v>
      </c>
      <c r="AC11505" s="279">
        <v>143641.5</v>
      </c>
      <c r="AE11505" s="246" t="s">
        <v>34044</v>
      </c>
      <c r="AF11505" s="247">
        <v>1222433.26</v>
      </c>
      <c r="AH11505" s="226" t="s">
        <v>50306</v>
      </c>
      <c r="AI11505" s="227">
        <v>44570.559999999998</v>
      </c>
      <c r="AK11505" s="207" t="s">
        <v>25492</v>
      </c>
      <c r="AL11505" s="208">
        <v>80048.710000000006</v>
      </c>
      <c r="AM11505" s="93"/>
      <c r="AN11505" s="93"/>
      <c r="AO11505" s="93"/>
    </row>
    <row r="11506" spans="28:41" x14ac:dyDescent="0.55000000000000004">
      <c r="AB11506" s="278" t="s">
        <v>15670</v>
      </c>
      <c r="AC11506" s="279">
        <v>26329.58</v>
      </c>
      <c r="AE11506" s="246" t="s">
        <v>26211</v>
      </c>
      <c r="AF11506" s="247">
        <v>385120.52</v>
      </c>
      <c r="AH11506" s="226" t="s">
        <v>25925</v>
      </c>
      <c r="AI11506" s="227">
        <v>25555.06</v>
      </c>
      <c r="AK11506" s="207" t="s">
        <v>25493</v>
      </c>
      <c r="AL11506" s="208">
        <v>4030</v>
      </c>
      <c r="AM11506" s="93"/>
      <c r="AN11506" s="93"/>
      <c r="AO11506" s="93"/>
    </row>
    <row r="11507" spans="28:41" x14ac:dyDescent="0.55000000000000004">
      <c r="AB11507" s="278" t="s">
        <v>15671</v>
      </c>
      <c r="AC11507" s="279">
        <v>8428.7000000000007</v>
      </c>
      <c r="AE11507" s="246" t="s">
        <v>56486</v>
      </c>
      <c r="AF11507" s="247">
        <v>6336</v>
      </c>
      <c r="AH11507" s="226" t="s">
        <v>25927</v>
      </c>
      <c r="AI11507" s="227">
        <v>93461.11</v>
      </c>
      <c r="AK11507" s="207" t="s">
        <v>25494</v>
      </c>
      <c r="AL11507" s="208">
        <v>39010.03</v>
      </c>
      <c r="AM11507" s="93"/>
      <c r="AN11507" s="93"/>
      <c r="AO11507" s="93"/>
    </row>
    <row r="11508" spans="28:41" x14ac:dyDescent="0.55000000000000004">
      <c r="AB11508" s="278" t="s">
        <v>58743</v>
      </c>
      <c r="AC11508" s="279">
        <v>-676.87</v>
      </c>
      <c r="AE11508" s="246" t="s">
        <v>36638</v>
      </c>
      <c r="AF11508" s="247">
        <v>64503.47</v>
      </c>
      <c r="AH11508" s="226" t="s">
        <v>25929</v>
      </c>
      <c r="AI11508" s="227">
        <v>10721.65</v>
      </c>
      <c r="AK11508" s="207" t="s">
        <v>25495</v>
      </c>
      <c r="AL11508" s="208">
        <v>29091.11</v>
      </c>
      <c r="AM11508" s="93"/>
      <c r="AN11508" s="93"/>
      <c r="AO11508" s="93"/>
    </row>
    <row r="11509" spans="28:41" x14ac:dyDescent="0.55000000000000004">
      <c r="AB11509" s="278" t="s">
        <v>69199</v>
      </c>
      <c r="AC11509" s="279">
        <v>19787.3</v>
      </c>
      <c r="AE11509" s="246" t="s">
        <v>53475</v>
      </c>
      <c r="AF11509" s="247">
        <v>816137.51</v>
      </c>
      <c r="AH11509" s="226" t="s">
        <v>42832</v>
      </c>
      <c r="AI11509" s="227">
        <v>-4281.8100000000004</v>
      </c>
      <c r="AK11509" s="207" t="s">
        <v>25496</v>
      </c>
      <c r="AL11509" s="208">
        <v>23831.8</v>
      </c>
      <c r="AM11509" s="93"/>
      <c r="AN11509" s="93"/>
      <c r="AO11509" s="93"/>
    </row>
    <row r="11510" spans="28:41" x14ac:dyDescent="0.55000000000000004">
      <c r="AB11510" s="278" t="s">
        <v>15693</v>
      </c>
      <c r="AC11510" s="279">
        <v>1512.19</v>
      </c>
      <c r="AE11510" s="246" t="s">
        <v>34045</v>
      </c>
      <c r="AF11510" s="247">
        <v>747.38</v>
      </c>
      <c r="AH11510" s="226" t="s">
        <v>39406</v>
      </c>
      <c r="AI11510" s="227">
        <v>114.1</v>
      </c>
      <c r="AK11510" s="207" t="s">
        <v>25497</v>
      </c>
      <c r="AL11510" s="208">
        <v>12259.79</v>
      </c>
      <c r="AM11510" s="93"/>
      <c r="AN11510" s="93"/>
      <c r="AO11510" s="93"/>
    </row>
    <row r="11511" spans="28:41" x14ac:dyDescent="0.55000000000000004">
      <c r="AB11511" s="278" t="s">
        <v>15694</v>
      </c>
      <c r="AC11511" s="279">
        <v>541175.39</v>
      </c>
      <c r="AE11511" s="246" t="s">
        <v>26212</v>
      </c>
      <c r="AF11511" s="247">
        <v>251186.69</v>
      </c>
      <c r="AH11511" s="226" t="s">
        <v>34003</v>
      </c>
      <c r="AI11511" s="227">
        <v>2129.9</v>
      </c>
      <c r="AK11511" s="207" t="s">
        <v>25498</v>
      </c>
      <c r="AL11511" s="208">
        <v>175112.88</v>
      </c>
      <c r="AM11511" s="93"/>
      <c r="AN11511" s="93"/>
      <c r="AO11511" s="93"/>
    </row>
    <row r="11512" spans="28:41" x14ac:dyDescent="0.55000000000000004">
      <c r="AB11512" s="278" t="s">
        <v>15696</v>
      </c>
      <c r="AC11512" s="279">
        <v>34244.71</v>
      </c>
      <c r="AE11512" s="246" t="s">
        <v>26213</v>
      </c>
      <c r="AF11512" s="247">
        <v>495448</v>
      </c>
      <c r="AH11512" s="226" t="s">
        <v>53432</v>
      </c>
      <c r="AI11512" s="227">
        <v>1199.6300000000001</v>
      </c>
      <c r="AK11512" s="207" t="s">
        <v>25499</v>
      </c>
      <c r="AL11512" s="208">
        <v>159473.66</v>
      </c>
      <c r="AM11512" s="93"/>
      <c r="AN11512" s="93"/>
      <c r="AO11512" s="93"/>
    </row>
    <row r="11513" spans="28:41" x14ac:dyDescent="0.55000000000000004">
      <c r="AB11513" s="278" t="s">
        <v>15697</v>
      </c>
      <c r="AC11513" s="279">
        <v>11179.04</v>
      </c>
      <c r="AE11513" s="246" t="s">
        <v>35511</v>
      </c>
      <c r="AF11513" s="247">
        <v>73969.2</v>
      </c>
      <c r="AH11513" s="226" t="s">
        <v>53433</v>
      </c>
      <c r="AI11513" s="227">
        <v>4860.17</v>
      </c>
      <c r="AK11513" s="207" t="s">
        <v>25500</v>
      </c>
      <c r="AL11513" s="208">
        <v>34839.89</v>
      </c>
      <c r="AM11513" s="93"/>
      <c r="AN11513" s="93"/>
      <c r="AO11513" s="93"/>
    </row>
    <row r="11514" spans="28:41" x14ac:dyDescent="0.55000000000000004">
      <c r="AB11514" s="278" t="s">
        <v>15698</v>
      </c>
      <c r="AC11514" s="279">
        <v>49882.19</v>
      </c>
      <c r="AE11514" s="246" t="s">
        <v>39419</v>
      </c>
      <c r="AF11514" s="247">
        <v>95199.05</v>
      </c>
      <c r="AH11514" s="226" t="s">
        <v>53434</v>
      </c>
      <c r="AI11514" s="227">
        <v>463.59</v>
      </c>
      <c r="AK11514" s="207" t="s">
        <v>25501</v>
      </c>
      <c r="AL11514" s="208">
        <v>80048.710000000006</v>
      </c>
      <c r="AM11514" s="93"/>
      <c r="AN11514" s="93"/>
      <c r="AO11514" s="93"/>
    </row>
    <row r="11515" spans="28:41" x14ac:dyDescent="0.55000000000000004">
      <c r="AB11515" s="278" t="s">
        <v>36017</v>
      </c>
      <c r="AC11515" s="279">
        <v>1136.8900000000001</v>
      </c>
      <c r="AE11515" s="246" t="s">
        <v>62779</v>
      </c>
      <c r="AF11515" s="247">
        <v>28765.21</v>
      </c>
      <c r="AH11515" s="226" t="s">
        <v>53435</v>
      </c>
      <c r="AI11515" s="227">
        <v>1460.41</v>
      </c>
      <c r="AK11515" s="207" t="s">
        <v>25502</v>
      </c>
      <c r="AL11515" s="208">
        <v>4030</v>
      </c>
      <c r="AM11515" s="93"/>
      <c r="AN11515" s="93"/>
      <c r="AO11515" s="93"/>
    </row>
    <row r="11516" spans="28:41" x14ac:dyDescent="0.55000000000000004">
      <c r="AB11516" s="278" t="s">
        <v>69821</v>
      </c>
      <c r="AC11516" s="279">
        <v>59164.800000000003</v>
      </c>
      <c r="AE11516" s="246" t="s">
        <v>56487</v>
      </c>
      <c r="AF11516" s="247">
        <v>613.41999999999996</v>
      </c>
      <c r="AH11516" s="226" t="s">
        <v>35486</v>
      </c>
      <c r="AI11516" s="227">
        <v>1169.5</v>
      </c>
      <c r="AK11516" s="207" t="s">
        <v>14062</v>
      </c>
      <c r="AL11516" s="208">
        <v>66696.58</v>
      </c>
      <c r="AM11516" s="93"/>
      <c r="AN11516" s="93"/>
      <c r="AO11516" s="93"/>
    </row>
    <row r="11517" spans="28:41" x14ac:dyDescent="0.55000000000000004">
      <c r="AB11517" s="278" t="s">
        <v>36029</v>
      </c>
      <c r="AC11517" s="279">
        <v>82839</v>
      </c>
      <c r="AE11517" s="246" t="s">
        <v>36639</v>
      </c>
      <c r="AF11517" s="247">
        <v>94378.19</v>
      </c>
      <c r="AH11517" s="226" t="s">
        <v>50307</v>
      </c>
      <c r="AI11517" s="227">
        <v>529.02</v>
      </c>
      <c r="AK11517" s="207" t="s">
        <v>25503</v>
      </c>
      <c r="AL11517" s="208">
        <v>29091.11</v>
      </c>
      <c r="AM11517" s="93"/>
      <c r="AN11517" s="93"/>
      <c r="AO11517" s="93"/>
    </row>
    <row r="11518" spans="28:41" x14ac:dyDescent="0.55000000000000004">
      <c r="AB11518" s="278" t="s">
        <v>15840</v>
      </c>
      <c r="AC11518" s="279">
        <v>997029.39</v>
      </c>
      <c r="AE11518" s="246" t="s">
        <v>35512</v>
      </c>
      <c r="AF11518" s="247">
        <v>141981.20000000001</v>
      </c>
      <c r="AH11518" s="226" t="s">
        <v>36617</v>
      </c>
      <c r="AI11518" s="227">
        <v>1891.5</v>
      </c>
      <c r="AK11518" s="207" t="s">
        <v>25504</v>
      </c>
      <c r="AL11518" s="208">
        <v>8362.5</v>
      </c>
      <c r="AM11518" s="93"/>
      <c r="AN11518" s="93"/>
      <c r="AO11518" s="93"/>
    </row>
    <row r="11519" spans="28:41" x14ac:dyDescent="0.55000000000000004">
      <c r="AB11519" s="278" t="s">
        <v>15841</v>
      </c>
      <c r="AC11519" s="279">
        <v>2784910.67</v>
      </c>
      <c r="AE11519" s="246" t="s">
        <v>40578</v>
      </c>
      <c r="AF11519" s="247">
        <v>97</v>
      </c>
      <c r="AH11519" s="226" t="s">
        <v>25932</v>
      </c>
      <c r="AI11519" s="227">
        <v>25410</v>
      </c>
      <c r="AK11519" s="207" t="s">
        <v>25505</v>
      </c>
      <c r="AL11519" s="208">
        <v>40823.39</v>
      </c>
      <c r="AM11519" s="93"/>
      <c r="AN11519" s="93"/>
      <c r="AO11519" s="93"/>
    </row>
    <row r="11520" spans="28:41" x14ac:dyDescent="0.55000000000000004">
      <c r="AB11520" s="278" t="s">
        <v>36030</v>
      </c>
      <c r="AC11520" s="279">
        <v>1088.3800000000001</v>
      </c>
      <c r="AE11520" s="246" t="s">
        <v>26214</v>
      </c>
      <c r="AF11520" s="247">
        <v>733212.77</v>
      </c>
      <c r="AH11520" s="226" t="s">
        <v>25934</v>
      </c>
      <c r="AI11520" s="227">
        <v>1723.68</v>
      </c>
      <c r="AK11520" s="207" t="s">
        <v>25506</v>
      </c>
      <c r="AL11520" s="208">
        <v>45020.39</v>
      </c>
      <c r="AM11520" s="93"/>
      <c r="AN11520" s="93"/>
      <c r="AO11520" s="93"/>
    </row>
    <row r="11521" spans="28:41" x14ac:dyDescent="0.55000000000000004">
      <c r="AB11521" s="278" t="s">
        <v>15842</v>
      </c>
      <c r="AC11521" s="279">
        <v>1041738.38</v>
      </c>
      <c r="AE11521" s="246" t="s">
        <v>39420</v>
      </c>
      <c r="AF11521" s="247">
        <v>385158.5</v>
      </c>
      <c r="AH11521" s="226" t="s">
        <v>25935</v>
      </c>
      <c r="AI11521" s="227">
        <v>5508.91</v>
      </c>
      <c r="AK11521" s="207" t="s">
        <v>25507</v>
      </c>
      <c r="AL11521" s="208">
        <v>241594.7</v>
      </c>
      <c r="AM11521" s="93"/>
      <c r="AN11521" s="93"/>
      <c r="AO11521" s="93"/>
    </row>
    <row r="11522" spans="28:41" x14ac:dyDescent="0.55000000000000004">
      <c r="AB11522" s="278" t="s">
        <v>15843</v>
      </c>
      <c r="AC11522" s="279">
        <v>1308815.6499999999</v>
      </c>
      <c r="AE11522" s="246" t="s">
        <v>50323</v>
      </c>
      <c r="AF11522" s="247">
        <v>1399898.43</v>
      </c>
      <c r="AH11522" s="226" t="s">
        <v>25936</v>
      </c>
      <c r="AI11522" s="227">
        <v>371.14</v>
      </c>
      <c r="AK11522" s="207" t="s">
        <v>25508</v>
      </c>
      <c r="AL11522" s="208">
        <v>43315.55</v>
      </c>
      <c r="AM11522" s="93"/>
      <c r="AN11522" s="93"/>
      <c r="AO11522" s="93"/>
    </row>
    <row r="11523" spans="28:41" x14ac:dyDescent="0.55000000000000004">
      <c r="AB11523" s="278" t="s">
        <v>15844</v>
      </c>
      <c r="AC11523" s="279">
        <v>5410</v>
      </c>
      <c r="AE11523" s="246" t="s">
        <v>40579</v>
      </c>
      <c r="AF11523" s="247">
        <v>238897.3</v>
      </c>
      <c r="AH11523" s="226" t="s">
        <v>25937</v>
      </c>
      <c r="AI11523" s="227">
        <v>1768.55</v>
      </c>
      <c r="AK11523" s="207" t="s">
        <v>25509</v>
      </c>
      <c r="AL11523" s="208">
        <v>570165.1</v>
      </c>
      <c r="AM11523" s="93"/>
      <c r="AN11523" s="93"/>
      <c r="AO11523" s="93"/>
    </row>
    <row r="11524" spans="28:41" x14ac:dyDescent="0.55000000000000004">
      <c r="AB11524" s="278" t="s">
        <v>15846</v>
      </c>
      <c r="AC11524" s="279">
        <v>545114.74</v>
      </c>
      <c r="AE11524" s="246" t="s">
        <v>36640</v>
      </c>
      <c r="AF11524" s="247">
        <v>2631.69</v>
      </c>
      <c r="AH11524" s="226" t="s">
        <v>25938</v>
      </c>
      <c r="AI11524" s="227">
        <v>9505.14</v>
      </c>
      <c r="AK11524" s="207" t="s">
        <v>25510</v>
      </c>
      <c r="AL11524" s="208">
        <v>67212.69</v>
      </c>
      <c r="AM11524" s="93"/>
      <c r="AN11524" s="93"/>
      <c r="AO11524" s="93"/>
    </row>
    <row r="11525" spans="28:41" x14ac:dyDescent="0.55000000000000004">
      <c r="AB11525" s="278" t="s">
        <v>15848</v>
      </c>
      <c r="AC11525" s="279">
        <v>494624.07</v>
      </c>
      <c r="AE11525" s="246" t="s">
        <v>58652</v>
      </c>
      <c r="AF11525" s="247">
        <v>-38583.199999999997</v>
      </c>
      <c r="AH11525" s="226" t="s">
        <v>25939</v>
      </c>
      <c r="AI11525" s="227">
        <v>727.12</v>
      </c>
      <c r="AK11525" s="207" t="s">
        <v>25511</v>
      </c>
      <c r="AL11525" s="208">
        <v>100240.25</v>
      </c>
      <c r="AM11525" s="93"/>
      <c r="AN11525" s="93"/>
      <c r="AO11525" s="93"/>
    </row>
    <row r="11526" spans="28:41" x14ac:dyDescent="0.55000000000000004">
      <c r="AB11526" s="278" t="s">
        <v>38869</v>
      </c>
      <c r="AC11526" s="279">
        <v>123118.81</v>
      </c>
      <c r="AE11526" s="246" t="s">
        <v>63877</v>
      </c>
      <c r="AF11526" s="247">
        <v>1432045.32</v>
      </c>
      <c r="AH11526" s="226" t="s">
        <v>48195</v>
      </c>
      <c r="AI11526" s="227">
        <v>831.2</v>
      </c>
      <c r="AK11526" s="207" t="s">
        <v>25512</v>
      </c>
      <c r="AL11526" s="208">
        <v>215933.15</v>
      </c>
      <c r="AM11526" s="93"/>
      <c r="AN11526" s="93"/>
      <c r="AO11526" s="93"/>
    </row>
    <row r="11527" spans="28:41" x14ac:dyDescent="0.55000000000000004">
      <c r="AB11527" s="278" t="s">
        <v>15849</v>
      </c>
      <c r="AC11527" s="279">
        <v>17461.7</v>
      </c>
      <c r="AE11527" s="246" t="s">
        <v>56488</v>
      </c>
      <c r="AF11527" s="247">
        <v>293105.42</v>
      </c>
      <c r="AH11527" s="226" t="s">
        <v>25940</v>
      </c>
      <c r="AI11527" s="227">
        <v>592.66999999999996</v>
      </c>
      <c r="AK11527" s="207" t="s">
        <v>25513</v>
      </c>
      <c r="AL11527" s="208">
        <v>658645.66</v>
      </c>
      <c r="AM11527" s="93"/>
      <c r="AN11527" s="93"/>
      <c r="AO11527" s="93"/>
    </row>
    <row r="11528" spans="28:41" x14ac:dyDescent="0.55000000000000004">
      <c r="AB11528" s="278" t="s">
        <v>15850</v>
      </c>
      <c r="AC11528" s="279">
        <v>126882.14</v>
      </c>
      <c r="AE11528" s="246" t="s">
        <v>40580</v>
      </c>
      <c r="AF11528" s="247">
        <v>168558.82</v>
      </c>
      <c r="AH11528" s="226" t="s">
        <v>34004</v>
      </c>
      <c r="AI11528" s="227">
        <v>11346.52</v>
      </c>
      <c r="AK11528" s="207" t="s">
        <v>25514</v>
      </c>
      <c r="AL11528" s="208">
        <v>1000</v>
      </c>
      <c r="AM11528" s="93"/>
      <c r="AN11528" s="93"/>
      <c r="AO11528" s="93"/>
    </row>
    <row r="11529" spans="28:41" x14ac:dyDescent="0.55000000000000004">
      <c r="AB11529" s="278" t="s">
        <v>15851</v>
      </c>
      <c r="AC11529" s="279">
        <v>17463.919999999998</v>
      </c>
      <c r="AE11529" s="246" t="s">
        <v>57758</v>
      </c>
      <c r="AF11529" s="247">
        <v>3375</v>
      </c>
      <c r="AH11529" s="226" t="s">
        <v>34005</v>
      </c>
      <c r="AI11529" s="227">
        <v>48033.43</v>
      </c>
      <c r="AK11529" s="207" t="s">
        <v>25515</v>
      </c>
      <c r="AL11529" s="208">
        <v>7250</v>
      </c>
      <c r="AM11529" s="93"/>
      <c r="AN11529" s="93"/>
      <c r="AO11529" s="93"/>
    </row>
    <row r="11530" spans="28:41" x14ac:dyDescent="0.55000000000000004">
      <c r="AB11530" s="278" t="s">
        <v>15852</v>
      </c>
      <c r="AC11530" s="279">
        <v>17865.98</v>
      </c>
      <c r="AE11530" s="246" t="s">
        <v>57759</v>
      </c>
      <c r="AF11530" s="247">
        <v>258.18</v>
      </c>
      <c r="AH11530" s="226" t="s">
        <v>34006</v>
      </c>
      <c r="AI11530" s="227">
        <v>12498.48</v>
      </c>
      <c r="AK11530" s="207" t="s">
        <v>25516</v>
      </c>
      <c r="AL11530" s="208">
        <v>631.13</v>
      </c>
      <c r="AM11530" s="93"/>
      <c r="AN11530" s="93"/>
      <c r="AO11530" s="93"/>
    </row>
    <row r="11531" spans="28:41" x14ac:dyDescent="0.55000000000000004">
      <c r="AB11531" s="278" t="s">
        <v>15853</v>
      </c>
      <c r="AC11531" s="279">
        <v>119088.09</v>
      </c>
      <c r="AE11531" s="246" t="s">
        <v>57760</v>
      </c>
      <c r="AF11531" s="247">
        <v>826.89</v>
      </c>
      <c r="AH11531" s="226" t="s">
        <v>34007</v>
      </c>
      <c r="AI11531" s="227">
        <v>41122.61</v>
      </c>
      <c r="AK11531" s="207" t="s">
        <v>25517</v>
      </c>
      <c r="AL11531" s="208">
        <v>1788.6</v>
      </c>
      <c r="AM11531" s="93"/>
      <c r="AN11531" s="93"/>
      <c r="AO11531" s="93"/>
    </row>
    <row r="11532" spans="28:41" x14ac:dyDescent="0.55000000000000004">
      <c r="AB11532" s="278" t="s">
        <v>15854</v>
      </c>
      <c r="AC11532" s="279">
        <v>19122.509999999998</v>
      </c>
      <c r="AE11532" s="246" t="s">
        <v>64797</v>
      </c>
      <c r="AF11532" s="247">
        <v>816.4</v>
      </c>
      <c r="AH11532" s="226" t="s">
        <v>34008</v>
      </c>
      <c r="AI11532" s="227">
        <v>5041.92</v>
      </c>
      <c r="AK11532" s="207" t="s">
        <v>25518</v>
      </c>
      <c r="AL11532" s="208">
        <v>429.27</v>
      </c>
      <c r="AM11532" s="93"/>
      <c r="AN11532" s="93"/>
      <c r="AO11532" s="93"/>
    </row>
    <row r="11533" spans="28:41" x14ac:dyDescent="0.55000000000000004">
      <c r="AB11533" s="278" t="s">
        <v>33129</v>
      </c>
      <c r="AC11533" s="279">
        <v>120372.49</v>
      </c>
      <c r="AE11533" s="246" t="s">
        <v>64798</v>
      </c>
      <c r="AF11533" s="247">
        <v>602.89</v>
      </c>
      <c r="AH11533" s="226" t="s">
        <v>34009</v>
      </c>
      <c r="AI11533" s="227">
        <v>1139.32</v>
      </c>
      <c r="AK11533" s="207" t="s">
        <v>25519</v>
      </c>
      <c r="AL11533" s="208">
        <v>481</v>
      </c>
      <c r="AM11533" s="93"/>
      <c r="AN11533" s="93"/>
      <c r="AO11533" s="93"/>
    </row>
    <row r="11534" spans="28:41" x14ac:dyDescent="0.55000000000000004">
      <c r="AB11534" s="278" t="s">
        <v>15855</v>
      </c>
      <c r="AC11534" s="279">
        <v>64952.27</v>
      </c>
      <c r="AE11534" s="246" t="s">
        <v>47192</v>
      </c>
      <c r="AF11534" s="247">
        <v>258000</v>
      </c>
      <c r="AH11534" s="226" t="s">
        <v>40569</v>
      </c>
      <c r="AI11534" s="227">
        <v>15043.5</v>
      </c>
      <c r="AK11534" s="207" t="s">
        <v>25520</v>
      </c>
      <c r="AL11534" s="208">
        <v>1403</v>
      </c>
      <c r="AM11534" s="93"/>
      <c r="AN11534" s="93"/>
      <c r="AO11534" s="93"/>
    </row>
    <row r="11535" spans="28:41" x14ac:dyDescent="0.55000000000000004">
      <c r="AB11535" s="278" t="s">
        <v>36031</v>
      </c>
      <c r="AC11535" s="279">
        <v>92407.5</v>
      </c>
      <c r="AE11535" s="246" t="s">
        <v>47193</v>
      </c>
      <c r="AF11535" s="247">
        <v>1179.8</v>
      </c>
      <c r="AH11535" s="226" t="s">
        <v>34010</v>
      </c>
      <c r="AI11535" s="227">
        <v>5741.98</v>
      </c>
      <c r="AK11535" s="207" t="s">
        <v>25521</v>
      </c>
      <c r="AL11535" s="208">
        <v>2000</v>
      </c>
      <c r="AM11535" s="93"/>
      <c r="AN11535" s="93"/>
      <c r="AO11535" s="93"/>
    </row>
    <row r="11536" spans="28:41" x14ac:dyDescent="0.55000000000000004">
      <c r="AB11536" s="278" t="s">
        <v>36032</v>
      </c>
      <c r="AC11536" s="279">
        <v>2040</v>
      </c>
      <c r="AE11536" s="246" t="s">
        <v>47194</v>
      </c>
      <c r="AF11536" s="247">
        <v>19827.259999999998</v>
      </c>
      <c r="AH11536" s="226" t="s">
        <v>36618</v>
      </c>
      <c r="AI11536" s="227">
        <v>3233.5</v>
      </c>
      <c r="AK11536" s="207" t="s">
        <v>25522</v>
      </c>
      <c r="AL11536" s="208">
        <v>11000</v>
      </c>
      <c r="AM11536" s="93"/>
      <c r="AN11536" s="93"/>
      <c r="AO11536" s="93"/>
    </row>
    <row r="11537" spans="28:41" x14ac:dyDescent="0.55000000000000004">
      <c r="AB11537" s="278" t="s">
        <v>59300</v>
      </c>
      <c r="AC11537" s="279">
        <v>6167.6</v>
      </c>
      <c r="AE11537" s="246" t="s">
        <v>47195</v>
      </c>
      <c r="AF11537" s="247">
        <v>63499.05</v>
      </c>
      <c r="AH11537" s="226" t="s">
        <v>34011</v>
      </c>
      <c r="AI11537" s="227">
        <v>21862.87</v>
      </c>
      <c r="AK11537" s="207" t="s">
        <v>25523</v>
      </c>
      <c r="AL11537" s="208">
        <v>22000</v>
      </c>
      <c r="AM11537" s="93"/>
      <c r="AN11537" s="93"/>
      <c r="AO11537" s="93"/>
    </row>
    <row r="11538" spans="28:41" x14ac:dyDescent="0.55000000000000004">
      <c r="AB11538" s="278" t="s">
        <v>49320</v>
      </c>
      <c r="AC11538" s="279">
        <v>3776.82</v>
      </c>
      <c r="AE11538" s="246" t="s">
        <v>47196</v>
      </c>
      <c r="AF11538" s="247">
        <v>70937.23</v>
      </c>
      <c r="AH11538" s="226" t="s">
        <v>34012</v>
      </c>
      <c r="AI11538" s="227">
        <v>4684.88</v>
      </c>
      <c r="AK11538" s="207" t="s">
        <v>25524</v>
      </c>
      <c r="AL11538" s="208">
        <v>5524.14</v>
      </c>
      <c r="AM11538" s="93"/>
      <c r="AN11538" s="93"/>
      <c r="AO11538" s="93"/>
    </row>
    <row r="11539" spans="28:41" x14ac:dyDescent="0.55000000000000004">
      <c r="AB11539" s="278" t="s">
        <v>15856</v>
      </c>
      <c r="AC11539" s="279">
        <v>89754.01</v>
      </c>
      <c r="AE11539" s="246" t="s">
        <v>49109</v>
      </c>
      <c r="AF11539" s="247">
        <v>253914.52</v>
      </c>
      <c r="AH11539" s="226" t="s">
        <v>34013</v>
      </c>
      <c r="AI11539" s="227">
        <v>1217.71</v>
      </c>
      <c r="AK11539" s="207" t="s">
        <v>25525</v>
      </c>
      <c r="AL11539" s="208">
        <v>5214.33</v>
      </c>
      <c r="AM11539" s="93"/>
      <c r="AN11539" s="93"/>
      <c r="AO11539" s="93"/>
    </row>
    <row r="11540" spans="28:41" x14ac:dyDescent="0.55000000000000004">
      <c r="AB11540" s="278" t="s">
        <v>15857</v>
      </c>
      <c r="AC11540" s="279">
        <v>977.09</v>
      </c>
      <c r="AE11540" s="246" t="s">
        <v>62209</v>
      </c>
      <c r="AF11540" s="247">
        <v>250000</v>
      </c>
      <c r="AH11540" s="226" t="s">
        <v>34014</v>
      </c>
      <c r="AI11540" s="227">
        <v>120201.03</v>
      </c>
      <c r="AK11540" s="207" t="s">
        <v>25526</v>
      </c>
      <c r="AL11540" s="208">
        <v>4502</v>
      </c>
      <c r="AM11540" s="93"/>
      <c r="AN11540" s="93"/>
      <c r="AO11540" s="93"/>
    </row>
    <row r="11541" spans="28:41" x14ac:dyDescent="0.55000000000000004">
      <c r="AB11541" s="278" t="s">
        <v>15858</v>
      </c>
      <c r="AC11541" s="279">
        <v>31214.76</v>
      </c>
      <c r="AE11541" s="246" t="s">
        <v>47197</v>
      </c>
      <c r="AF11541" s="247">
        <v>20292.419999999998</v>
      </c>
      <c r="AH11541" s="226" t="s">
        <v>49102</v>
      </c>
      <c r="AI11541" s="227">
        <v>109.67</v>
      </c>
      <c r="AK11541" s="207" t="s">
        <v>25527</v>
      </c>
      <c r="AL11541" s="208">
        <v>10789</v>
      </c>
      <c r="AM11541" s="93"/>
      <c r="AN11541" s="93"/>
      <c r="AO11541" s="93"/>
    </row>
    <row r="11542" spans="28:41" x14ac:dyDescent="0.55000000000000004">
      <c r="AB11542" s="278" t="s">
        <v>15860</v>
      </c>
      <c r="AC11542" s="279">
        <v>49488.24</v>
      </c>
      <c r="AE11542" s="246" t="s">
        <v>62210</v>
      </c>
      <c r="AF11542" s="247">
        <v>98502.93</v>
      </c>
      <c r="AH11542" s="226" t="s">
        <v>34015</v>
      </c>
      <c r="AI11542" s="227">
        <v>1234.23</v>
      </c>
      <c r="AK11542" s="207" t="s">
        <v>25528</v>
      </c>
      <c r="AL11542" s="208">
        <v>515</v>
      </c>
      <c r="AM11542" s="93"/>
      <c r="AN11542" s="93"/>
      <c r="AO11542" s="93"/>
    </row>
    <row r="11543" spans="28:41" x14ac:dyDescent="0.55000000000000004">
      <c r="AB11543" s="278" t="s">
        <v>15861</v>
      </c>
      <c r="AC11543" s="279">
        <v>791777.56</v>
      </c>
      <c r="AE11543" s="246" t="s">
        <v>62211</v>
      </c>
      <c r="AF11543" s="247">
        <v>134758.07999999999</v>
      </c>
      <c r="AH11543" s="226" t="s">
        <v>25942</v>
      </c>
      <c r="AI11543" s="227">
        <v>22309.98</v>
      </c>
      <c r="AK11543" s="207" t="s">
        <v>25529</v>
      </c>
      <c r="AL11543" s="208">
        <v>4371</v>
      </c>
      <c r="AM11543" s="93"/>
      <c r="AN11543" s="93"/>
      <c r="AO11543" s="93"/>
    </row>
    <row r="11544" spans="28:41" x14ac:dyDescent="0.55000000000000004">
      <c r="AB11544" s="278" t="s">
        <v>15862</v>
      </c>
      <c r="AC11544" s="279">
        <v>6463.6</v>
      </c>
      <c r="AE11544" s="246" t="s">
        <v>50324</v>
      </c>
      <c r="AF11544" s="247">
        <v>32000</v>
      </c>
      <c r="AH11544" s="226" t="s">
        <v>25943</v>
      </c>
      <c r="AI11544" s="227">
        <v>12442.6</v>
      </c>
      <c r="AK11544" s="207" t="s">
        <v>25530</v>
      </c>
      <c r="AL11544" s="208">
        <v>1000</v>
      </c>
      <c r="AM11544" s="93"/>
      <c r="AN11544" s="93"/>
      <c r="AO11544" s="93"/>
    </row>
    <row r="11545" spans="28:41" x14ac:dyDescent="0.55000000000000004">
      <c r="AB11545" s="278" t="s">
        <v>63845</v>
      </c>
      <c r="AC11545" s="279">
        <v>18032.57</v>
      </c>
      <c r="AE11545" s="246" t="s">
        <v>62212</v>
      </c>
      <c r="AF11545" s="247">
        <v>19103.099999999999</v>
      </c>
      <c r="AH11545" s="226" t="s">
        <v>35487</v>
      </c>
      <c r="AI11545" s="227">
        <v>10337.75</v>
      </c>
      <c r="AK11545" s="207" t="s">
        <v>25531</v>
      </c>
      <c r="AL11545" s="208">
        <v>7250</v>
      </c>
      <c r="AM11545" s="93"/>
      <c r="AN11545" s="93"/>
      <c r="AO11545" s="93"/>
    </row>
    <row r="11546" spans="28:41" x14ac:dyDescent="0.55000000000000004">
      <c r="AB11546" s="278" t="s">
        <v>15863</v>
      </c>
      <c r="AC11546" s="279">
        <v>4000</v>
      </c>
      <c r="AE11546" s="246" t="s">
        <v>50325</v>
      </c>
      <c r="AF11546" s="247">
        <v>3909.39</v>
      </c>
      <c r="AH11546" s="226" t="s">
        <v>36619</v>
      </c>
      <c r="AI11546" s="227">
        <v>4339</v>
      </c>
      <c r="AK11546" s="207" t="s">
        <v>25532</v>
      </c>
      <c r="AL11546" s="208">
        <v>631.13</v>
      </c>
      <c r="AM11546" s="93"/>
      <c r="AN11546" s="93"/>
      <c r="AO11546" s="93"/>
    </row>
    <row r="11547" spans="28:41" x14ac:dyDescent="0.55000000000000004">
      <c r="AB11547" s="278" t="s">
        <v>15864</v>
      </c>
      <c r="AC11547" s="279">
        <v>253213.57</v>
      </c>
      <c r="AE11547" s="246" t="s">
        <v>50326</v>
      </c>
      <c r="AF11547" s="247">
        <v>12520.26</v>
      </c>
      <c r="AH11547" s="226" t="s">
        <v>25944</v>
      </c>
      <c r="AI11547" s="227">
        <v>15389.7</v>
      </c>
      <c r="AK11547" s="207" t="s">
        <v>25533</v>
      </c>
      <c r="AL11547" s="208">
        <v>1788.6</v>
      </c>
      <c r="AM11547" s="93"/>
      <c r="AN11547" s="93"/>
      <c r="AO11547" s="93"/>
    </row>
    <row r="11548" spans="28:41" x14ac:dyDescent="0.55000000000000004">
      <c r="AB11548" s="278" t="s">
        <v>15865</v>
      </c>
      <c r="AC11548" s="279">
        <v>7800</v>
      </c>
      <c r="AE11548" s="246" t="s">
        <v>50327</v>
      </c>
      <c r="AF11548" s="247">
        <v>5103.93</v>
      </c>
      <c r="AH11548" s="226" t="s">
        <v>50308</v>
      </c>
      <c r="AI11548" s="227">
        <v>94123.18</v>
      </c>
      <c r="AK11548" s="207" t="s">
        <v>25534</v>
      </c>
      <c r="AL11548" s="208">
        <v>481</v>
      </c>
      <c r="AM11548" s="93"/>
      <c r="AN11548" s="93"/>
      <c r="AO11548" s="93"/>
    </row>
    <row r="11549" spans="28:41" x14ac:dyDescent="0.55000000000000004">
      <c r="AB11549" s="278" t="s">
        <v>15866</v>
      </c>
      <c r="AC11549" s="279">
        <v>124309.31</v>
      </c>
      <c r="AE11549" s="246" t="s">
        <v>53477</v>
      </c>
      <c r="AF11549" s="247">
        <v>7239.01</v>
      </c>
      <c r="AH11549" s="226" t="s">
        <v>25946</v>
      </c>
      <c r="AI11549" s="227">
        <v>1172.33</v>
      </c>
      <c r="AK11549" s="207" t="s">
        <v>25535</v>
      </c>
      <c r="AL11549" s="208">
        <v>515</v>
      </c>
      <c r="AM11549" s="93"/>
      <c r="AN11549" s="93"/>
      <c r="AO11549" s="93"/>
    </row>
    <row r="11550" spans="28:41" x14ac:dyDescent="0.55000000000000004">
      <c r="AB11550" s="278" t="s">
        <v>15867</v>
      </c>
      <c r="AC11550" s="279">
        <v>7220.33</v>
      </c>
      <c r="AE11550" s="246" t="s">
        <v>50328</v>
      </c>
      <c r="AF11550" s="247">
        <v>1643.77</v>
      </c>
      <c r="AH11550" s="226" t="s">
        <v>34016</v>
      </c>
      <c r="AI11550" s="227">
        <v>40596.230000000003</v>
      </c>
      <c r="AK11550" s="207" t="s">
        <v>25536</v>
      </c>
      <c r="AL11550" s="208">
        <v>6203.27</v>
      </c>
      <c r="AM11550" s="93"/>
      <c r="AN11550" s="93"/>
      <c r="AO11550" s="93"/>
    </row>
    <row r="11551" spans="28:41" x14ac:dyDescent="0.55000000000000004">
      <c r="AB11551" s="278" t="s">
        <v>15868</v>
      </c>
      <c r="AC11551" s="279">
        <v>695022.27</v>
      </c>
      <c r="AE11551" s="246" t="s">
        <v>60688</v>
      </c>
      <c r="AF11551" s="247">
        <v>1416.59</v>
      </c>
      <c r="AH11551" s="226" t="s">
        <v>45456</v>
      </c>
      <c r="AI11551" s="227">
        <v>38913.74</v>
      </c>
      <c r="AK11551" s="207" t="s">
        <v>25537</v>
      </c>
      <c r="AL11551" s="208">
        <v>18313.14</v>
      </c>
      <c r="AM11551" s="93"/>
      <c r="AN11551" s="93"/>
      <c r="AO11551" s="93"/>
    </row>
    <row r="11552" spans="28:41" x14ac:dyDescent="0.55000000000000004">
      <c r="AB11552" s="278" t="s">
        <v>15869</v>
      </c>
      <c r="AC11552" s="279">
        <v>2190326.15</v>
      </c>
      <c r="AE11552" s="246" t="s">
        <v>59787</v>
      </c>
      <c r="AF11552" s="247">
        <v>47817.5</v>
      </c>
      <c r="AH11552" s="226" t="s">
        <v>36620</v>
      </c>
      <c r="AI11552" s="227">
        <v>89232.56</v>
      </c>
      <c r="AK11552" s="207" t="s">
        <v>25538</v>
      </c>
      <c r="AL11552" s="208">
        <v>20716.330000000002</v>
      </c>
      <c r="AM11552" s="93"/>
      <c r="AN11552" s="93"/>
      <c r="AO11552" s="93"/>
    </row>
    <row r="11553" spans="28:41" x14ac:dyDescent="0.55000000000000004">
      <c r="AB11553" s="278" t="s">
        <v>15870</v>
      </c>
      <c r="AC11553" s="279">
        <v>846051</v>
      </c>
      <c r="AE11553" s="246" t="s">
        <v>62213</v>
      </c>
      <c r="AF11553" s="247">
        <v>110.16</v>
      </c>
      <c r="AH11553" s="226" t="s">
        <v>34017</v>
      </c>
      <c r="AI11553" s="227">
        <v>226315.06</v>
      </c>
      <c r="AK11553" s="207" t="s">
        <v>25539</v>
      </c>
      <c r="AL11553" s="208">
        <v>22000</v>
      </c>
      <c r="AM11553" s="93"/>
      <c r="AN11553" s="93"/>
      <c r="AO11553" s="93"/>
    </row>
    <row r="11554" spans="28:41" x14ac:dyDescent="0.55000000000000004">
      <c r="AB11554" s="278" t="s">
        <v>15871</v>
      </c>
      <c r="AC11554" s="279">
        <v>52478.77</v>
      </c>
      <c r="AE11554" s="246" t="s">
        <v>59788</v>
      </c>
      <c r="AF11554" s="247">
        <v>3625.87</v>
      </c>
      <c r="AH11554" s="226" t="s">
        <v>42833</v>
      </c>
      <c r="AI11554" s="227">
        <v>8816.2199999999993</v>
      </c>
      <c r="AK11554" s="207" t="s">
        <v>25540</v>
      </c>
      <c r="AL11554" s="208">
        <v>15217.5</v>
      </c>
      <c r="AM11554" s="93"/>
      <c r="AN11554" s="93"/>
      <c r="AO11554" s="93"/>
    </row>
    <row r="11555" spans="28:41" x14ac:dyDescent="0.55000000000000004">
      <c r="AB11555" s="278" t="s">
        <v>15872</v>
      </c>
      <c r="AC11555" s="279">
        <v>648617.97</v>
      </c>
      <c r="AE11555" s="246" t="s">
        <v>59789</v>
      </c>
      <c r="AF11555" s="247">
        <v>10434.799999999999</v>
      </c>
      <c r="AH11555" s="226" t="s">
        <v>42834</v>
      </c>
      <c r="AI11555" s="227">
        <v>674.44</v>
      </c>
      <c r="AK11555" s="207" t="s">
        <v>25541</v>
      </c>
      <c r="AL11555" s="208">
        <v>1164.1400000000001</v>
      </c>
      <c r="AM11555" s="93"/>
      <c r="AN11555" s="93"/>
      <c r="AO11555" s="93"/>
    </row>
    <row r="11556" spans="28:41" x14ac:dyDescent="0.55000000000000004">
      <c r="AB11556" s="278" t="s">
        <v>15873</v>
      </c>
      <c r="AC11556" s="279">
        <v>393193.8</v>
      </c>
      <c r="AE11556" s="246" t="s">
        <v>63345</v>
      </c>
      <c r="AF11556" s="247">
        <v>4306.3500000000004</v>
      </c>
      <c r="AH11556" s="226" t="s">
        <v>42835</v>
      </c>
      <c r="AI11556" s="227">
        <v>1885.34</v>
      </c>
      <c r="AK11556" s="207" t="s">
        <v>25542</v>
      </c>
      <c r="AL11556" s="208">
        <v>111.36</v>
      </c>
      <c r="AM11556" s="93"/>
      <c r="AN11556" s="93"/>
      <c r="AO11556" s="93"/>
    </row>
    <row r="11557" spans="28:41" x14ac:dyDescent="0.55000000000000004">
      <c r="AB11557" s="278" t="s">
        <v>15874</v>
      </c>
      <c r="AC11557" s="279">
        <v>30997.9</v>
      </c>
      <c r="AE11557" s="246" t="s">
        <v>64799</v>
      </c>
      <c r="AF11557" s="247">
        <v>13482.06</v>
      </c>
      <c r="AH11557" s="226" t="s">
        <v>53436</v>
      </c>
      <c r="AI11557" s="227">
        <v>31483.42</v>
      </c>
      <c r="AK11557" s="207" t="s">
        <v>25543</v>
      </c>
      <c r="AL11557" s="208">
        <v>550</v>
      </c>
      <c r="AM11557" s="93"/>
      <c r="AN11557" s="93"/>
      <c r="AO11557" s="93"/>
    </row>
    <row r="11558" spans="28:41" x14ac:dyDescent="0.55000000000000004">
      <c r="AB11558" s="278" t="s">
        <v>63582</v>
      </c>
      <c r="AC11558" s="279">
        <v>10403.1</v>
      </c>
      <c r="AE11558" s="246" t="s">
        <v>60087</v>
      </c>
      <c r="AF11558" s="247">
        <v>50283.31</v>
      </c>
      <c r="AH11558" s="226" t="s">
        <v>53437</v>
      </c>
      <c r="AI11558" s="227">
        <v>2408.48</v>
      </c>
      <c r="AK11558" s="207" t="s">
        <v>25544</v>
      </c>
      <c r="AL11558" s="208">
        <v>695</v>
      </c>
      <c r="AM11558" s="93"/>
      <c r="AN11558" s="93"/>
      <c r="AO11558" s="93"/>
    </row>
    <row r="11559" spans="28:41" x14ac:dyDescent="0.55000000000000004">
      <c r="AB11559" s="278" t="s">
        <v>15876</v>
      </c>
      <c r="AC11559" s="279">
        <v>84244.5</v>
      </c>
      <c r="AE11559" s="246" t="s">
        <v>64800</v>
      </c>
      <c r="AF11559" s="247">
        <v>332.8</v>
      </c>
      <c r="AH11559" s="226" t="s">
        <v>53438</v>
      </c>
      <c r="AI11559" s="227">
        <v>7587.51</v>
      </c>
      <c r="AK11559" s="207" t="s">
        <v>25545</v>
      </c>
      <c r="AL11559" s="208">
        <v>6970</v>
      </c>
      <c r="AM11559" s="93"/>
      <c r="AN11559" s="93"/>
      <c r="AO11559" s="93"/>
    </row>
    <row r="11560" spans="28:41" x14ac:dyDescent="0.55000000000000004">
      <c r="AB11560" s="278" t="s">
        <v>15877</v>
      </c>
      <c r="AC11560" s="279">
        <v>4597.04</v>
      </c>
      <c r="AE11560" s="246" t="s">
        <v>64801</v>
      </c>
      <c r="AF11560" s="247">
        <v>1618.01</v>
      </c>
      <c r="AH11560" s="226" t="s">
        <v>53439</v>
      </c>
      <c r="AI11560" s="227">
        <v>38.590000000000003</v>
      </c>
      <c r="AK11560" s="207" t="s">
        <v>25546</v>
      </c>
      <c r="AL11560" s="208">
        <v>1159</v>
      </c>
      <c r="AM11560" s="93"/>
      <c r="AN11560" s="93"/>
      <c r="AO11560" s="93"/>
    </row>
    <row r="11561" spans="28:41" x14ac:dyDescent="0.55000000000000004">
      <c r="AB11561" s="278" t="s">
        <v>54218</v>
      </c>
      <c r="AC11561" s="279">
        <v>5288.74</v>
      </c>
      <c r="AE11561" s="246" t="s">
        <v>64802</v>
      </c>
      <c r="AF11561" s="247">
        <v>184.87</v>
      </c>
      <c r="AH11561" s="226" t="s">
        <v>36621</v>
      </c>
      <c r="AI11561" s="227">
        <v>9783</v>
      </c>
      <c r="AK11561" s="207" t="s">
        <v>25547</v>
      </c>
      <c r="AL11561" s="208">
        <v>1187</v>
      </c>
      <c r="AM11561" s="93"/>
      <c r="AN11561" s="93"/>
      <c r="AO11561" s="93"/>
    </row>
    <row r="11562" spans="28:41" x14ac:dyDescent="0.55000000000000004">
      <c r="AB11562" s="278" t="s">
        <v>15878</v>
      </c>
      <c r="AC11562" s="279">
        <v>245</v>
      </c>
      <c r="AE11562" s="246" t="s">
        <v>64803</v>
      </c>
      <c r="AF11562" s="247">
        <v>400</v>
      </c>
      <c r="AH11562" s="226" t="s">
        <v>42836</v>
      </c>
      <c r="AI11562" s="227">
        <v>304303.78000000003</v>
      </c>
      <c r="AK11562" s="207" t="s">
        <v>25548</v>
      </c>
      <c r="AL11562" s="208">
        <v>5695</v>
      </c>
      <c r="AM11562" s="93"/>
      <c r="AN11562" s="93"/>
      <c r="AO11562" s="93"/>
    </row>
    <row r="11563" spans="28:41" x14ac:dyDescent="0.55000000000000004">
      <c r="AB11563" s="278" t="s">
        <v>70890</v>
      </c>
      <c r="AC11563" s="279">
        <v>47500</v>
      </c>
      <c r="AE11563" s="246" t="s">
        <v>64804</v>
      </c>
      <c r="AF11563" s="247">
        <v>30.6</v>
      </c>
      <c r="AH11563" s="226" t="s">
        <v>36622</v>
      </c>
      <c r="AI11563" s="227">
        <v>600</v>
      </c>
      <c r="AK11563" s="207" t="s">
        <v>25549</v>
      </c>
      <c r="AL11563" s="208">
        <v>2000</v>
      </c>
      <c r="AM11563" s="93"/>
      <c r="AN11563" s="93"/>
      <c r="AO11563" s="93"/>
    </row>
    <row r="11564" spans="28:41" x14ac:dyDescent="0.55000000000000004">
      <c r="AB11564" s="278" t="s">
        <v>15880</v>
      </c>
      <c r="AC11564" s="279">
        <v>1541243.48</v>
      </c>
      <c r="AE11564" s="246" t="s">
        <v>64805</v>
      </c>
      <c r="AF11564" s="247">
        <v>98</v>
      </c>
      <c r="AH11564" s="226" t="s">
        <v>36623</v>
      </c>
      <c r="AI11564" s="227">
        <v>23203.39</v>
      </c>
      <c r="AK11564" s="207" t="s">
        <v>25550</v>
      </c>
      <c r="AL11564" s="208">
        <v>7165.08</v>
      </c>
      <c r="AM11564" s="93"/>
      <c r="AN11564" s="93"/>
      <c r="AO11564" s="93"/>
    </row>
    <row r="11565" spans="28:41" x14ac:dyDescent="0.55000000000000004">
      <c r="AB11565" s="278" t="s">
        <v>15881</v>
      </c>
      <c r="AC11565" s="279">
        <v>1188246.98</v>
      </c>
      <c r="AE11565" s="246" t="s">
        <v>64806</v>
      </c>
      <c r="AF11565" s="247">
        <v>215.07</v>
      </c>
      <c r="AH11565" s="226" t="s">
        <v>36624</v>
      </c>
      <c r="AI11565" s="227">
        <v>64858.86</v>
      </c>
      <c r="AK11565" s="207" t="s">
        <v>25551</v>
      </c>
      <c r="AL11565" s="208">
        <v>47.92</v>
      </c>
      <c r="AM11565" s="93"/>
      <c r="AN11565" s="93"/>
      <c r="AO11565" s="93"/>
    </row>
    <row r="11566" spans="28:41" x14ac:dyDescent="0.55000000000000004">
      <c r="AB11566" s="278" t="s">
        <v>15882</v>
      </c>
      <c r="AC11566" s="279">
        <v>125106.9</v>
      </c>
      <c r="AE11566" s="246" t="s">
        <v>64807</v>
      </c>
      <c r="AF11566" s="247">
        <v>1353.65</v>
      </c>
      <c r="AH11566" s="226" t="s">
        <v>42837</v>
      </c>
      <c r="AI11566" s="227">
        <v>45453</v>
      </c>
      <c r="AK11566" s="207" t="s">
        <v>25552</v>
      </c>
      <c r="AL11566" s="208">
        <v>16216</v>
      </c>
      <c r="AM11566" s="93"/>
      <c r="AN11566" s="93"/>
      <c r="AO11566" s="93"/>
    </row>
    <row r="11567" spans="28:41" x14ac:dyDescent="0.55000000000000004">
      <c r="AB11567" s="278" t="s">
        <v>36033</v>
      </c>
      <c r="AC11567" s="279">
        <v>13331</v>
      </c>
      <c r="AE11567" s="246" t="s">
        <v>56489</v>
      </c>
      <c r="AF11567" s="247">
        <v>30761.5</v>
      </c>
      <c r="AH11567" s="226" t="s">
        <v>50309</v>
      </c>
      <c r="AI11567" s="227">
        <v>107187.26</v>
      </c>
      <c r="AK11567" s="207" t="s">
        <v>25553</v>
      </c>
      <c r="AL11567" s="208">
        <v>2566</v>
      </c>
      <c r="AM11567" s="93"/>
      <c r="AN11567" s="93"/>
      <c r="AO11567" s="93"/>
    </row>
    <row r="11568" spans="28:41" x14ac:dyDescent="0.55000000000000004">
      <c r="AB11568" s="278" t="s">
        <v>15885</v>
      </c>
      <c r="AC11568" s="279">
        <v>122590.31</v>
      </c>
      <c r="AE11568" s="246" t="s">
        <v>56490</v>
      </c>
      <c r="AF11568" s="247">
        <v>1990.5</v>
      </c>
      <c r="AH11568" s="226" t="s">
        <v>39407</v>
      </c>
      <c r="AI11568" s="227">
        <v>43085.24</v>
      </c>
      <c r="AK11568" s="207" t="s">
        <v>25554</v>
      </c>
      <c r="AL11568" s="208">
        <v>4320</v>
      </c>
      <c r="AM11568" s="93"/>
      <c r="AN11568" s="93"/>
      <c r="AO11568" s="93"/>
    </row>
    <row r="11569" spans="28:41" x14ac:dyDescent="0.55000000000000004">
      <c r="AB11569" s="278" t="s">
        <v>48421</v>
      </c>
      <c r="AC11569" s="279">
        <v>-35710.199999999997</v>
      </c>
      <c r="AE11569" s="246" t="s">
        <v>56491</v>
      </c>
      <c r="AF11569" s="247">
        <v>2116.09</v>
      </c>
      <c r="AH11569" s="226" t="s">
        <v>34018</v>
      </c>
      <c r="AI11569" s="227">
        <v>3357.82</v>
      </c>
      <c r="AK11569" s="207" t="s">
        <v>25555</v>
      </c>
      <c r="AL11569" s="208">
        <v>324</v>
      </c>
      <c r="AM11569" s="93"/>
      <c r="AN11569" s="93"/>
      <c r="AO11569" s="93"/>
    </row>
    <row r="11570" spans="28:41" x14ac:dyDescent="0.55000000000000004">
      <c r="AB11570" s="278" t="s">
        <v>58364</v>
      </c>
      <c r="AC11570" s="279">
        <v>742885.45</v>
      </c>
      <c r="AE11570" s="246" t="s">
        <v>56492</v>
      </c>
      <c r="AF11570" s="247">
        <v>8024.29</v>
      </c>
      <c r="AH11570" s="226" t="s">
        <v>42838</v>
      </c>
      <c r="AI11570" s="227">
        <v>25668.04</v>
      </c>
      <c r="AK11570" s="207" t="s">
        <v>25556</v>
      </c>
      <c r="AL11570" s="208">
        <v>15217.5</v>
      </c>
      <c r="AM11570" s="93"/>
      <c r="AN11570" s="93"/>
      <c r="AO11570" s="93"/>
    </row>
    <row r="11571" spans="28:41" x14ac:dyDescent="0.55000000000000004">
      <c r="AB11571" s="278" t="s">
        <v>36034</v>
      </c>
      <c r="AC11571" s="279">
        <v>2807072.16</v>
      </c>
      <c r="AE11571" s="246" t="s">
        <v>56493</v>
      </c>
      <c r="AF11571" s="247">
        <v>3624.53</v>
      </c>
      <c r="AH11571" s="226" t="s">
        <v>35488</v>
      </c>
      <c r="AI11571" s="227">
        <v>84954.67</v>
      </c>
      <c r="AK11571" s="207" t="s">
        <v>25557</v>
      </c>
      <c r="AL11571" s="208">
        <v>4320</v>
      </c>
      <c r="AM11571" s="93"/>
      <c r="AN11571" s="93"/>
      <c r="AO11571" s="93"/>
    </row>
    <row r="11572" spans="28:41" x14ac:dyDescent="0.55000000000000004">
      <c r="AB11572" s="278" t="s">
        <v>63583</v>
      </c>
      <c r="AC11572" s="279">
        <v>134263.35</v>
      </c>
      <c r="AE11572" s="246" t="s">
        <v>63346</v>
      </c>
      <c r="AF11572" s="247">
        <v>5710.77</v>
      </c>
      <c r="AH11572" s="226" t="s">
        <v>45457</v>
      </c>
      <c r="AI11572" s="227">
        <v>19550.32</v>
      </c>
      <c r="AK11572" s="207" t="s">
        <v>25558</v>
      </c>
      <c r="AL11572" s="208">
        <v>16216</v>
      </c>
      <c r="AM11572" s="93"/>
      <c r="AN11572" s="93"/>
      <c r="AO11572" s="93"/>
    </row>
    <row r="11573" spans="28:41" x14ac:dyDescent="0.55000000000000004">
      <c r="AB11573" s="278" t="s">
        <v>34589</v>
      </c>
      <c r="AC11573" s="279">
        <v>65879.759999999995</v>
      </c>
      <c r="AE11573" s="246" t="s">
        <v>61118</v>
      </c>
      <c r="AF11573" s="247">
        <v>2010.74</v>
      </c>
      <c r="AH11573" s="226" t="s">
        <v>48196</v>
      </c>
      <c r="AI11573" s="227">
        <v>4591.1400000000003</v>
      </c>
      <c r="AK11573" s="207" t="s">
        <v>25559</v>
      </c>
      <c r="AL11573" s="208">
        <v>1488.14</v>
      </c>
      <c r="AM11573" s="93"/>
      <c r="AN11573" s="93"/>
      <c r="AO11573" s="93"/>
    </row>
    <row r="11574" spans="28:41" x14ac:dyDescent="0.55000000000000004">
      <c r="AB11574" s="278" t="s">
        <v>15931</v>
      </c>
      <c r="AC11574" s="279">
        <v>35692.44</v>
      </c>
      <c r="AE11574" s="246" t="s">
        <v>60088</v>
      </c>
      <c r="AF11574" s="247">
        <v>1919.58</v>
      </c>
      <c r="AH11574" s="226" t="s">
        <v>50310</v>
      </c>
      <c r="AI11574" s="227">
        <v>380.67</v>
      </c>
      <c r="AK11574" s="207" t="s">
        <v>25560</v>
      </c>
      <c r="AL11574" s="208">
        <v>7165.08</v>
      </c>
      <c r="AM11574" s="93"/>
      <c r="AN11574" s="93"/>
      <c r="AO11574" s="93"/>
    </row>
    <row r="11575" spans="28:41" x14ac:dyDescent="0.55000000000000004">
      <c r="AB11575" s="278" t="s">
        <v>15932</v>
      </c>
      <c r="AC11575" s="279">
        <v>20602.5</v>
      </c>
      <c r="AE11575" s="246" t="s">
        <v>64808</v>
      </c>
      <c r="AF11575" s="247">
        <v>5717.57</v>
      </c>
      <c r="AH11575" s="226" t="s">
        <v>42839</v>
      </c>
      <c r="AI11575" s="227">
        <v>3028.76</v>
      </c>
      <c r="AK11575" s="207" t="s">
        <v>25561</v>
      </c>
      <c r="AL11575" s="208">
        <v>695</v>
      </c>
      <c r="AM11575" s="93"/>
      <c r="AN11575" s="93"/>
      <c r="AO11575" s="93"/>
    </row>
    <row r="11576" spans="28:41" x14ac:dyDescent="0.55000000000000004">
      <c r="AB11576" s="278" t="s">
        <v>34591</v>
      </c>
      <c r="AC11576" s="279">
        <v>380668.77</v>
      </c>
      <c r="AE11576" s="246" t="s">
        <v>58653</v>
      </c>
      <c r="AF11576" s="247">
        <v>50040</v>
      </c>
      <c r="AH11576" s="226" t="s">
        <v>53440</v>
      </c>
      <c r="AI11576" s="227">
        <v>2144.09</v>
      </c>
      <c r="AK11576" s="207" t="s">
        <v>25562</v>
      </c>
      <c r="AL11576" s="208">
        <v>550</v>
      </c>
      <c r="AM11576" s="93"/>
      <c r="AN11576" s="93"/>
      <c r="AO11576" s="93"/>
    </row>
    <row r="11577" spans="28:41" x14ac:dyDescent="0.55000000000000004">
      <c r="AB11577" s="278" t="s">
        <v>15935</v>
      </c>
      <c r="AC11577" s="279">
        <v>1016.85</v>
      </c>
      <c r="AE11577" s="246" t="s">
        <v>64809</v>
      </c>
      <c r="AF11577" s="247">
        <v>5000</v>
      </c>
      <c r="AH11577" s="226" t="s">
        <v>53441</v>
      </c>
      <c r="AI11577" s="227">
        <v>164.02</v>
      </c>
      <c r="AK11577" s="207" t="s">
        <v>25563</v>
      </c>
      <c r="AL11577" s="208">
        <v>5695</v>
      </c>
      <c r="AM11577" s="93"/>
      <c r="AN11577" s="93"/>
      <c r="AO11577" s="93"/>
    </row>
    <row r="11578" spans="28:41" x14ac:dyDescent="0.55000000000000004">
      <c r="AB11578" s="278" t="s">
        <v>13095</v>
      </c>
      <c r="AC11578" s="279">
        <v>10085.1</v>
      </c>
      <c r="AE11578" s="246" t="s">
        <v>64810</v>
      </c>
      <c r="AF11578" s="247">
        <v>382.5</v>
      </c>
      <c r="AH11578" s="226" t="s">
        <v>53442</v>
      </c>
      <c r="AI11578" s="227">
        <v>516.73</v>
      </c>
      <c r="AK11578" s="207" t="s">
        <v>25564</v>
      </c>
      <c r="AL11578" s="208">
        <v>159.28</v>
      </c>
      <c r="AM11578" s="93"/>
      <c r="AN11578" s="93"/>
      <c r="AO11578" s="93"/>
    </row>
    <row r="11579" spans="28:41" x14ac:dyDescent="0.55000000000000004">
      <c r="AB11579" s="278" t="s">
        <v>69200</v>
      </c>
      <c r="AC11579" s="279">
        <v>184.72</v>
      </c>
      <c r="AE11579" s="246" t="s">
        <v>64811</v>
      </c>
      <c r="AF11579" s="247">
        <v>1225</v>
      </c>
      <c r="AH11579" s="226" t="s">
        <v>47183</v>
      </c>
      <c r="AI11579" s="227">
        <v>3428.02</v>
      </c>
      <c r="AK11579" s="207" t="s">
        <v>25565</v>
      </c>
      <c r="AL11579" s="208">
        <v>3753</v>
      </c>
      <c r="AM11579" s="93"/>
      <c r="AN11579" s="93"/>
      <c r="AO11579" s="93"/>
    </row>
    <row r="11580" spans="28:41" x14ac:dyDescent="0.55000000000000004">
      <c r="AB11580" s="278" t="s">
        <v>13096</v>
      </c>
      <c r="AC11580" s="279">
        <v>26475</v>
      </c>
      <c r="AE11580" s="246" t="s">
        <v>58654</v>
      </c>
      <c r="AF11580" s="247">
        <v>2577.14</v>
      </c>
      <c r="AH11580" s="226" t="s">
        <v>50311</v>
      </c>
      <c r="AI11580" s="227">
        <v>334.97</v>
      </c>
      <c r="AK11580" s="207" t="s">
        <v>25566</v>
      </c>
      <c r="AL11580" s="208">
        <v>8129</v>
      </c>
      <c r="AM11580" s="93"/>
      <c r="AN11580" s="93"/>
      <c r="AO11580" s="93"/>
    </row>
    <row r="11581" spans="28:41" x14ac:dyDescent="0.55000000000000004">
      <c r="AB11581" s="278" t="s">
        <v>13097</v>
      </c>
      <c r="AC11581" s="279">
        <v>19830</v>
      </c>
      <c r="AE11581" s="246" t="s">
        <v>58655</v>
      </c>
      <c r="AF11581" s="247">
        <v>935</v>
      </c>
      <c r="AH11581" s="226" t="s">
        <v>50312</v>
      </c>
      <c r="AI11581" s="227">
        <v>20134.599999999999</v>
      </c>
      <c r="AK11581" s="207" t="s">
        <v>25567</v>
      </c>
      <c r="AL11581" s="208">
        <v>2000</v>
      </c>
      <c r="AM11581" s="93"/>
      <c r="AN11581" s="93"/>
      <c r="AO11581" s="93"/>
    </row>
    <row r="11582" spans="28:41" x14ac:dyDescent="0.55000000000000004">
      <c r="AB11582" s="278" t="s">
        <v>34592</v>
      </c>
      <c r="AC11582" s="279">
        <v>39237.5</v>
      </c>
      <c r="AE11582" s="246" t="s">
        <v>64812</v>
      </c>
      <c r="AF11582" s="247">
        <v>1156.27</v>
      </c>
      <c r="AH11582" s="226" t="s">
        <v>50313</v>
      </c>
      <c r="AI11582" s="227">
        <v>17461.61</v>
      </c>
      <c r="AK11582" s="207" t="s">
        <v>25568</v>
      </c>
      <c r="AL11582" s="208">
        <v>4239.04</v>
      </c>
      <c r="AM11582" s="93"/>
      <c r="AN11582" s="93"/>
      <c r="AO11582" s="93"/>
    </row>
    <row r="11583" spans="28:41" x14ac:dyDescent="0.55000000000000004">
      <c r="AB11583" s="278" t="s">
        <v>48424</v>
      </c>
      <c r="AC11583" s="279">
        <v>37519.449999999997</v>
      </c>
      <c r="AE11583" s="246" t="s">
        <v>60689</v>
      </c>
      <c r="AF11583" s="247">
        <v>24670.39</v>
      </c>
      <c r="AH11583" s="226" t="s">
        <v>53443</v>
      </c>
      <c r="AI11583" s="227">
        <v>97.5</v>
      </c>
      <c r="AK11583" s="207" t="s">
        <v>25569</v>
      </c>
      <c r="AL11583" s="208">
        <v>22266.34</v>
      </c>
      <c r="AM11583" s="93"/>
      <c r="AN11583" s="93"/>
      <c r="AO11583" s="93"/>
    </row>
    <row r="11584" spans="28:41" x14ac:dyDescent="0.55000000000000004">
      <c r="AB11584" s="278" t="s">
        <v>13098</v>
      </c>
      <c r="AC11584" s="279">
        <v>18920</v>
      </c>
      <c r="AE11584" s="246" t="s">
        <v>60690</v>
      </c>
      <c r="AF11584" s="247">
        <v>1887.34</v>
      </c>
      <c r="AH11584" s="226" t="s">
        <v>50314</v>
      </c>
      <c r="AI11584" s="227">
        <v>286.77</v>
      </c>
      <c r="AK11584" s="207" t="s">
        <v>25570</v>
      </c>
      <c r="AL11584" s="208">
        <v>2027.64</v>
      </c>
      <c r="AM11584" s="93"/>
      <c r="AN11584" s="93"/>
      <c r="AO11584" s="93"/>
    </row>
    <row r="11585" spans="28:41" x14ac:dyDescent="0.55000000000000004">
      <c r="AB11585" s="278" t="s">
        <v>13099</v>
      </c>
      <c r="AC11585" s="279">
        <v>12845.65</v>
      </c>
      <c r="AE11585" s="246" t="s">
        <v>60691</v>
      </c>
      <c r="AF11585" s="247">
        <v>6044.26</v>
      </c>
      <c r="AH11585" s="226" t="s">
        <v>50315</v>
      </c>
      <c r="AI11585" s="227">
        <v>2634.98</v>
      </c>
      <c r="AK11585" s="207" t="s">
        <v>25571</v>
      </c>
      <c r="AL11585" s="208">
        <v>5746.37</v>
      </c>
      <c r="AM11585" s="93"/>
      <c r="AN11585" s="93"/>
      <c r="AO11585" s="93"/>
    </row>
    <row r="11586" spans="28:41" x14ac:dyDescent="0.55000000000000004">
      <c r="AB11586" s="278" t="s">
        <v>34593</v>
      </c>
      <c r="AC11586" s="279">
        <v>23640</v>
      </c>
      <c r="AE11586" s="246" t="s">
        <v>42858</v>
      </c>
      <c r="AF11586" s="247">
        <v>688.5</v>
      </c>
      <c r="AH11586" s="226" t="s">
        <v>50316</v>
      </c>
      <c r="AI11586" s="227">
        <v>8887.7000000000007</v>
      </c>
      <c r="AK11586" s="207" t="s">
        <v>25572</v>
      </c>
      <c r="AL11586" s="208">
        <v>5931</v>
      </c>
      <c r="AM11586" s="93"/>
      <c r="AN11586" s="93"/>
      <c r="AO11586" s="93"/>
    </row>
    <row r="11587" spans="28:41" x14ac:dyDescent="0.55000000000000004">
      <c r="AB11587" s="278" t="s">
        <v>15938</v>
      </c>
      <c r="AC11587" s="279">
        <v>241838.13</v>
      </c>
      <c r="AE11587" s="246" t="s">
        <v>42861</v>
      </c>
      <c r="AF11587" s="247">
        <v>28.67</v>
      </c>
      <c r="AH11587" s="226" t="s">
        <v>50317</v>
      </c>
      <c r="AI11587" s="227">
        <v>8599.01</v>
      </c>
      <c r="AK11587" s="207" t="s">
        <v>25573</v>
      </c>
      <c r="AL11587" s="208">
        <v>6835.71</v>
      </c>
      <c r="AM11587" s="93"/>
      <c r="AN11587" s="93"/>
      <c r="AO11587" s="93"/>
    </row>
    <row r="11588" spans="28:41" x14ac:dyDescent="0.55000000000000004">
      <c r="AB11588" s="278" t="s">
        <v>13100</v>
      </c>
      <c r="AC11588" s="279">
        <v>6748.43</v>
      </c>
      <c r="AE11588" s="246" t="s">
        <v>42862</v>
      </c>
      <c r="AF11588" s="247">
        <v>1854.9</v>
      </c>
      <c r="AH11588" s="226" t="s">
        <v>50318</v>
      </c>
      <c r="AI11588" s="227">
        <v>3153.97</v>
      </c>
      <c r="AK11588" s="207" t="s">
        <v>25574</v>
      </c>
      <c r="AL11588" s="208">
        <v>513.42999999999995</v>
      </c>
      <c r="AM11588" s="93"/>
      <c r="AN11588" s="93"/>
      <c r="AO11588" s="93"/>
    </row>
    <row r="11589" spans="28:41" x14ac:dyDescent="0.55000000000000004">
      <c r="AB11589" s="278" t="s">
        <v>13101</v>
      </c>
      <c r="AC11589" s="279">
        <v>69780.740000000005</v>
      </c>
      <c r="AE11589" s="246" t="s">
        <v>50335</v>
      </c>
      <c r="AF11589" s="247">
        <v>2452.6799999999998</v>
      </c>
      <c r="AH11589" s="226" t="s">
        <v>45458</v>
      </c>
      <c r="AI11589" s="227">
        <v>773.59</v>
      </c>
      <c r="AK11589" s="207" t="s">
        <v>25575</v>
      </c>
      <c r="AL11589" s="208">
        <v>1481.98</v>
      </c>
      <c r="AM11589" s="93"/>
      <c r="AN11589" s="93"/>
      <c r="AO11589" s="93"/>
    </row>
    <row r="11590" spans="28:41" x14ac:dyDescent="0.55000000000000004">
      <c r="AB11590" s="278" t="s">
        <v>13102</v>
      </c>
      <c r="AC11590" s="279">
        <v>203489.68</v>
      </c>
      <c r="AE11590" s="246" t="s">
        <v>50338</v>
      </c>
      <c r="AF11590" s="247">
        <v>16395</v>
      </c>
      <c r="AH11590" s="226" t="s">
        <v>50319</v>
      </c>
      <c r="AI11590" s="227">
        <v>1519.5</v>
      </c>
      <c r="AK11590" s="207" t="s">
        <v>25576</v>
      </c>
      <c r="AL11590" s="208">
        <v>620.19000000000005</v>
      </c>
      <c r="AM11590" s="93"/>
      <c r="AN11590" s="93"/>
      <c r="AO11590" s="93"/>
    </row>
    <row r="11591" spans="28:41" x14ac:dyDescent="0.55000000000000004">
      <c r="AB11591" s="278" t="s">
        <v>13103</v>
      </c>
      <c r="AC11591" s="279">
        <v>53275.34</v>
      </c>
      <c r="AE11591" s="246" t="s">
        <v>50339</v>
      </c>
      <c r="AF11591" s="247">
        <v>18851.13</v>
      </c>
      <c r="AH11591" s="226" t="s">
        <v>50320</v>
      </c>
      <c r="AI11591" s="227">
        <v>112.6</v>
      </c>
      <c r="AK11591" s="207" t="s">
        <v>25577</v>
      </c>
      <c r="AL11591" s="208">
        <v>2641</v>
      </c>
      <c r="AM11591" s="93"/>
      <c r="AN11591" s="93"/>
      <c r="AO11591" s="93"/>
    </row>
    <row r="11592" spans="28:41" x14ac:dyDescent="0.55000000000000004">
      <c r="AB11592" s="278" t="s">
        <v>15939</v>
      </c>
      <c r="AC11592" s="279">
        <v>99231.95</v>
      </c>
      <c r="AE11592" s="246" t="s">
        <v>42865</v>
      </c>
      <c r="AF11592" s="247">
        <v>7315.39</v>
      </c>
      <c r="AH11592" s="226" t="s">
        <v>50321</v>
      </c>
      <c r="AI11592" s="227">
        <v>366.2</v>
      </c>
      <c r="AK11592" s="207" t="s">
        <v>25578</v>
      </c>
      <c r="AL11592" s="208">
        <v>30615.11</v>
      </c>
      <c r="AM11592" s="93"/>
      <c r="AN11592" s="93"/>
      <c r="AO11592" s="93"/>
    </row>
    <row r="11593" spans="28:41" x14ac:dyDescent="0.55000000000000004">
      <c r="AB11593" s="278" t="s">
        <v>69822</v>
      </c>
      <c r="AC11593" s="279">
        <v>281.39999999999998</v>
      </c>
      <c r="AE11593" s="246" t="s">
        <v>50341</v>
      </c>
      <c r="AF11593" s="247">
        <v>249.24</v>
      </c>
      <c r="AH11593" s="226" t="s">
        <v>50322</v>
      </c>
      <c r="AI11593" s="227">
        <v>194.36</v>
      </c>
      <c r="AK11593" s="207" t="s">
        <v>25579</v>
      </c>
      <c r="AL11593" s="208">
        <v>4553.6000000000004</v>
      </c>
      <c r="AM11593" s="93"/>
      <c r="AN11593" s="93"/>
      <c r="AO11593" s="93"/>
    </row>
    <row r="11594" spans="28:41" x14ac:dyDescent="0.55000000000000004">
      <c r="AB11594" s="278" t="s">
        <v>69201</v>
      </c>
      <c r="AC11594" s="279">
        <v>2257.7600000000002</v>
      </c>
      <c r="AE11594" s="246" t="s">
        <v>50342</v>
      </c>
      <c r="AF11594" s="247">
        <v>1023.26</v>
      </c>
      <c r="AH11594" s="226" t="s">
        <v>53444</v>
      </c>
      <c r="AI11594" s="227">
        <v>117.46</v>
      </c>
      <c r="AK11594" s="207" t="s">
        <v>25580</v>
      </c>
      <c r="AL11594" s="208">
        <v>3332</v>
      </c>
      <c r="AM11594" s="93"/>
      <c r="AN11594" s="93"/>
      <c r="AO11594" s="93"/>
    </row>
    <row r="11595" spans="28:41" x14ac:dyDescent="0.55000000000000004">
      <c r="AB11595" s="278" t="s">
        <v>66762</v>
      </c>
      <c r="AC11595" s="279">
        <v>48022.9</v>
      </c>
      <c r="AE11595" s="246" t="s">
        <v>42867</v>
      </c>
      <c r="AF11595" s="247">
        <v>33.67</v>
      </c>
      <c r="AH11595" s="226" t="s">
        <v>45459</v>
      </c>
      <c r="AI11595" s="227">
        <v>121568.83</v>
      </c>
      <c r="AK11595" s="207" t="s">
        <v>25581</v>
      </c>
      <c r="AL11595" s="208">
        <v>1038.7</v>
      </c>
      <c r="AM11595" s="93"/>
      <c r="AN11595" s="93"/>
      <c r="AO11595" s="93"/>
    </row>
    <row r="11596" spans="28:41" x14ac:dyDescent="0.55000000000000004">
      <c r="AB11596" s="278" t="s">
        <v>15941</v>
      </c>
      <c r="AC11596" s="279">
        <v>13521.61</v>
      </c>
      <c r="AE11596" s="246" t="s">
        <v>50343</v>
      </c>
      <c r="AF11596" s="247">
        <v>116.66</v>
      </c>
      <c r="AH11596" s="226" t="s">
        <v>45460</v>
      </c>
      <c r="AI11596" s="227">
        <v>9300.17</v>
      </c>
      <c r="AK11596" s="207" t="s">
        <v>14064</v>
      </c>
      <c r="AL11596" s="208">
        <v>675.57</v>
      </c>
      <c r="AM11596" s="93"/>
      <c r="AN11596" s="93"/>
      <c r="AO11596" s="93"/>
    </row>
    <row r="11597" spans="28:41" x14ac:dyDescent="0.55000000000000004">
      <c r="AB11597" s="278" t="s">
        <v>15942</v>
      </c>
      <c r="AC11597" s="279">
        <v>280.45</v>
      </c>
      <c r="AE11597" s="246" t="s">
        <v>50344</v>
      </c>
      <c r="AF11597" s="247">
        <v>63.95</v>
      </c>
      <c r="AH11597" s="226" t="s">
        <v>42840</v>
      </c>
      <c r="AI11597" s="227">
        <v>859773</v>
      </c>
      <c r="AK11597" s="207" t="s">
        <v>14065</v>
      </c>
      <c r="AL11597" s="208">
        <v>1459.54</v>
      </c>
      <c r="AM11597" s="93"/>
      <c r="AN11597" s="93"/>
      <c r="AO11597" s="93"/>
    </row>
    <row r="11598" spans="28:41" x14ac:dyDescent="0.55000000000000004">
      <c r="AB11598" s="278" t="s">
        <v>56763</v>
      </c>
      <c r="AC11598" s="279">
        <v>21134.29</v>
      </c>
      <c r="AE11598" s="246" t="s">
        <v>50345</v>
      </c>
      <c r="AF11598" s="247">
        <v>3.35</v>
      </c>
      <c r="AH11598" s="226" t="s">
        <v>42841</v>
      </c>
      <c r="AI11598" s="227">
        <v>65710.41</v>
      </c>
      <c r="AK11598" s="207" t="s">
        <v>14066</v>
      </c>
      <c r="AL11598" s="208">
        <v>992.69</v>
      </c>
      <c r="AM11598" s="93"/>
      <c r="AN11598" s="93"/>
      <c r="AO11598" s="93"/>
    </row>
    <row r="11599" spans="28:41" x14ac:dyDescent="0.55000000000000004">
      <c r="AB11599" s="278" t="s">
        <v>55562</v>
      </c>
      <c r="AC11599" s="279">
        <v>4213.75</v>
      </c>
      <c r="AE11599" s="246" t="s">
        <v>60692</v>
      </c>
      <c r="AF11599" s="247">
        <v>43550</v>
      </c>
      <c r="AH11599" s="226" t="s">
        <v>26007</v>
      </c>
      <c r="AI11599" s="227">
        <v>3318.95</v>
      </c>
      <c r="AK11599" s="207" t="s">
        <v>14067</v>
      </c>
      <c r="AL11599" s="208">
        <v>23997.9</v>
      </c>
      <c r="AM11599" s="93"/>
      <c r="AN11599" s="93"/>
      <c r="AO11599" s="93"/>
    </row>
    <row r="11600" spans="28:41" x14ac:dyDescent="0.55000000000000004">
      <c r="AB11600" s="278" t="s">
        <v>66763</v>
      </c>
      <c r="AC11600" s="279">
        <v>17750</v>
      </c>
      <c r="AE11600" s="246" t="s">
        <v>53478</v>
      </c>
      <c r="AF11600" s="247">
        <v>582.28</v>
      </c>
      <c r="AH11600" s="226" t="s">
        <v>26008</v>
      </c>
      <c r="AI11600" s="227">
        <v>4830</v>
      </c>
      <c r="AK11600" s="207" t="s">
        <v>25582</v>
      </c>
      <c r="AL11600" s="208">
        <v>4259.3599999999997</v>
      </c>
      <c r="AM11600" s="93"/>
      <c r="AN11600" s="93"/>
      <c r="AO11600" s="93"/>
    </row>
    <row r="11601" spans="28:41" x14ac:dyDescent="0.55000000000000004">
      <c r="AB11601" s="278" t="s">
        <v>13104</v>
      </c>
      <c r="AC11601" s="279">
        <v>315224.39</v>
      </c>
      <c r="AE11601" s="246" t="s">
        <v>42868</v>
      </c>
      <c r="AF11601" s="247">
        <v>409.56</v>
      </c>
      <c r="AH11601" s="226" t="s">
        <v>26010</v>
      </c>
      <c r="AI11601" s="227">
        <v>184657.14</v>
      </c>
      <c r="AK11601" s="207" t="s">
        <v>25583</v>
      </c>
      <c r="AL11601" s="208">
        <v>11639</v>
      </c>
      <c r="AM11601" s="93"/>
      <c r="AN11601" s="93"/>
      <c r="AO11601" s="93"/>
    </row>
    <row r="11602" spans="28:41" x14ac:dyDescent="0.55000000000000004">
      <c r="AB11602" s="278" t="s">
        <v>13105</v>
      </c>
      <c r="AC11602" s="279">
        <v>312124.96000000002</v>
      </c>
      <c r="AE11602" s="246" t="s">
        <v>42869</v>
      </c>
      <c r="AF11602" s="247">
        <v>10866.22</v>
      </c>
      <c r="AH11602" s="226" t="s">
        <v>36627</v>
      </c>
      <c r="AI11602" s="227">
        <v>31124</v>
      </c>
      <c r="AK11602" s="207" t="s">
        <v>25584</v>
      </c>
      <c r="AL11602" s="208">
        <v>17896</v>
      </c>
      <c r="AM11602" s="93"/>
      <c r="AN11602" s="93"/>
      <c r="AO11602" s="93"/>
    </row>
    <row r="11603" spans="28:41" x14ac:dyDescent="0.55000000000000004">
      <c r="AB11603" s="278" t="s">
        <v>33131</v>
      </c>
      <c r="AC11603" s="279">
        <v>4958.16</v>
      </c>
      <c r="AE11603" s="246" t="s">
        <v>47198</v>
      </c>
      <c r="AF11603" s="247">
        <v>101542.23</v>
      </c>
      <c r="AH11603" s="226" t="s">
        <v>26011</v>
      </c>
      <c r="AI11603" s="227">
        <v>28130</v>
      </c>
      <c r="AK11603" s="207" t="s">
        <v>25585</v>
      </c>
      <c r="AL11603" s="208">
        <v>1186.58</v>
      </c>
      <c r="AM11603" s="93"/>
      <c r="AN11603" s="93"/>
      <c r="AO11603" s="93"/>
    </row>
    <row r="11604" spans="28:41" x14ac:dyDescent="0.55000000000000004">
      <c r="AB11604" s="278" t="s">
        <v>31671</v>
      </c>
      <c r="AC11604" s="279">
        <v>59414.21</v>
      </c>
      <c r="AE11604" s="246" t="s">
        <v>62780</v>
      </c>
      <c r="AF11604" s="247">
        <v>4000</v>
      </c>
      <c r="AH11604" s="226" t="s">
        <v>26012</v>
      </c>
      <c r="AI11604" s="227">
        <v>6652.8</v>
      </c>
      <c r="AK11604" s="207" t="s">
        <v>25586</v>
      </c>
      <c r="AL11604" s="208">
        <v>3879.84</v>
      </c>
      <c r="AM11604" s="93"/>
      <c r="AN11604" s="93"/>
      <c r="AO11604" s="93"/>
    </row>
    <row r="11605" spans="28:41" x14ac:dyDescent="0.55000000000000004">
      <c r="AB11605" s="278" t="s">
        <v>15945</v>
      </c>
      <c r="AC11605" s="279">
        <v>21940.91</v>
      </c>
      <c r="AE11605" s="246" t="s">
        <v>62781</v>
      </c>
      <c r="AF11605" s="247">
        <v>4800</v>
      </c>
      <c r="AH11605" s="226" t="s">
        <v>26013</v>
      </c>
      <c r="AI11605" s="227">
        <v>2360.42</v>
      </c>
      <c r="AK11605" s="207" t="s">
        <v>25587</v>
      </c>
      <c r="AL11605" s="208">
        <v>2065.56</v>
      </c>
      <c r="AM11605" s="93"/>
      <c r="AN11605" s="93"/>
      <c r="AO11605" s="93"/>
    </row>
    <row r="11606" spans="28:41" x14ac:dyDescent="0.55000000000000004">
      <c r="AB11606" s="278" t="s">
        <v>45964</v>
      </c>
      <c r="AC11606" s="279">
        <v>-11774.04</v>
      </c>
      <c r="AE11606" s="246" t="s">
        <v>61551</v>
      </c>
      <c r="AF11606" s="247">
        <v>1070</v>
      </c>
      <c r="AH11606" s="226" t="s">
        <v>26014</v>
      </c>
      <c r="AI11606" s="227">
        <v>7633.86</v>
      </c>
      <c r="AK11606" s="207" t="s">
        <v>25588</v>
      </c>
      <c r="AL11606" s="208">
        <v>159</v>
      </c>
      <c r="AM11606" s="93"/>
      <c r="AN11606" s="93"/>
      <c r="AO11606" s="93"/>
    </row>
    <row r="11607" spans="28:41" x14ac:dyDescent="0.55000000000000004">
      <c r="AB11607" s="278" t="s">
        <v>69202</v>
      </c>
      <c r="AC11607" s="279">
        <v>11384.8</v>
      </c>
      <c r="AE11607" s="246" t="s">
        <v>64813</v>
      </c>
      <c r="AF11607" s="247">
        <v>21700</v>
      </c>
      <c r="AH11607" s="226" t="s">
        <v>26015</v>
      </c>
      <c r="AI11607" s="227">
        <v>4791.24</v>
      </c>
      <c r="AK11607" s="207" t="s">
        <v>25589</v>
      </c>
      <c r="AL11607" s="208">
        <v>16563.28</v>
      </c>
      <c r="AM11607" s="93"/>
      <c r="AN11607" s="93"/>
      <c r="AO11607" s="93"/>
    </row>
    <row r="11608" spans="28:41" x14ac:dyDescent="0.55000000000000004">
      <c r="AB11608" s="278" t="s">
        <v>15976</v>
      </c>
      <c r="AC11608" s="279">
        <v>1640</v>
      </c>
      <c r="AE11608" s="246" t="s">
        <v>47199</v>
      </c>
      <c r="AF11608" s="247">
        <v>9932.0499999999993</v>
      </c>
      <c r="AH11608" s="226" t="s">
        <v>39408</v>
      </c>
      <c r="AI11608" s="227">
        <v>29028.05</v>
      </c>
      <c r="AK11608" s="207" t="s">
        <v>25590</v>
      </c>
      <c r="AL11608" s="208">
        <v>3467</v>
      </c>
      <c r="AM11608" s="93"/>
      <c r="AN11608" s="93"/>
      <c r="AO11608" s="93"/>
    </row>
    <row r="11609" spans="28:41" x14ac:dyDescent="0.55000000000000004">
      <c r="AB11609" s="278" t="s">
        <v>33141</v>
      </c>
      <c r="AC11609" s="279">
        <v>10456.23</v>
      </c>
      <c r="AE11609" s="246" t="s">
        <v>47200</v>
      </c>
      <c r="AF11609" s="247">
        <v>32350.25</v>
      </c>
      <c r="AH11609" s="226" t="s">
        <v>26019</v>
      </c>
      <c r="AI11609" s="227">
        <v>2159.33</v>
      </c>
      <c r="AK11609" s="207" t="s">
        <v>25591</v>
      </c>
      <c r="AL11609" s="208">
        <v>15837.96</v>
      </c>
      <c r="AM11609" s="93"/>
      <c r="AN11609" s="93"/>
      <c r="AO11609" s="93"/>
    </row>
    <row r="11610" spans="28:41" x14ac:dyDescent="0.55000000000000004">
      <c r="AB11610" s="278" t="s">
        <v>15981</v>
      </c>
      <c r="AC11610" s="279">
        <v>879.67</v>
      </c>
      <c r="AE11610" s="246" t="s">
        <v>64814</v>
      </c>
      <c r="AF11610" s="247">
        <v>20</v>
      </c>
      <c r="AH11610" s="226" t="s">
        <v>39409</v>
      </c>
      <c r="AI11610" s="227">
        <v>6902.53</v>
      </c>
      <c r="AK11610" s="207" t="s">
        <v>25592</v>
      </c>
      <c r="AL11610" s="208">
        <v>19636.38</v>
      </c>
      <c r="AM11610" s="93"/>
      <c r="AN11610" s="93"/>
      <c r="AO11610" s="93"/>
    </row>
    <row r="11611" spans="28:41" x14ac:dyDescent="0.55000000000000004">
      <c r="AB11611" s="278" t="s">
        <v>33143</v>
      </c>
      <c r="AC11611" s="279">
        <v>2571.14</v>
      </c>
      <c r="AE11611" s="246" t="s">
        <v>64815</v>
      </c>
      <c r="AF11611" s="247">
        <v>7200.88</v>
      </c>
      <c r="AH11611" s="226" t="s">
        <v>39410</v>
      </c>
      <c r="AI11611" s="227">
        <v>3767.05</v>
      </c>
      <c r="AK11611" s="207" t="s">
        <v>25593</v>
      </c>
      <c r="AL11611" s="208">
        <v>15299.21</v>
      </c>
      <c r="AM11611" s="93"/>
      <c r="AN11611" s="93"/>
      <c r="AO11611" s="93"/>
    </row>
    <row r="11612" spans="28:41" x14ac:dyDescent="0.55000000000000004">
      <c r="AB11612" s="278" t="s">
        <v>33144</v>
      </c>
      <c r="AC11612" s="279">
        <v>1496.12</v>
      </c>
      <c r="AE11612" s="246" t="s">
        <v>59790</v>
      </c>
      <c r="AF11612" s="247">
        <v>8100</v>
      </c>
      <c r="AH11612" s="226" t="s">
        <v>34027</v>
      </c>
      <c r="AI11612" s="227">
        <v>406553.65</v>
      </c>
      <c r="AK11612" s="207" t="s">
        <v>25594</v>
      </c>
      <c r="AL11612" s="208">
        <v>327680.94</v>
      </c>
      <c r="AM11612" s="93"/>
      <c r="AN11612" s="93"/>
      <c r="AO11612" s="93"/>
    </row>
    <row r="11613" spans="28:41" x14ac:dyDescent="0.55000000000000004">
      <c r="AB11613" s="278" t="s">
        <v>15982</v>
      </c>
      <c r="AC11613" s="279">
        <v>5.4</v>
      </c>
      <c r="AE11613" s="246" t="s">
        <v>56494</v>
      </c>
      <c r="AF11613" s="247">
        <v>7153.41</v>
      </c>
      <c r="AH11613" s="226" t="s">
        <v>47184</v>
      </c>
      <c r="AI11613" s="227">
        <v>6119.51</v>
      </c>
      <c r="AK11613" s="207" t="s">
        <v>25595</v>
      </c>
      <c r="AL11613" s="208">
        <v>24235.65</v>
      </c>
      <c r="AM11613" s="93"/>
      <c r="AN11613" s="93"/>
      <c r="AO11613" s="93"/>
    </row>
    <row r="11614" spans="28:41" x14ac:dyDescent="0.55000000000000004">
      <c r="AB11614" s="278" t="s">
        <v>59956</v>
      </c>
      <c r="AC11614" s="279">
        <v>6660</v>
      </c>
      <c r="AE11614" s="246" t="s">
        <v>59791</v>
      </c>
      <c r="AF11614" s="247">
        <v>13036.85</v>
      </c>
      <c r="AH11614" s="226" t="s">
        <v>26020</v>
      </c>
      <c r="AI11614" s="227">
        <v>92512.78</v>
      </c>
      <c r="AK11614" s="207" t="s">
        <v>25596</v>
      </c>
      <c r="AL11614" s="208">
        <v>273902.8</v>
      </c>
      <c r="AM11614" s="93"/>
      <c r="AN11614" s="93"/>
      <c r="AO11614" s="93"/>
    </row>
    <row r="11615" spans="28:41" x14ac:dyDescent="0.55000000000000004">
      <c r="AB11615" s="278" t="s">
        <v>15987</v>
      </c>
      <c r="AC11615" s="279">
        <v>507</v>
      </c>
      <c r="AE11615" s="246" t="s">
        <v>50351</v>
      </c>
      <c r="AF11615" s="247">
        <v>27022.04</v>
      </c>
      <c r="AH11615" s="226" t="s">
        <v>35489</v>
      </c>
      <c r="AI11615" s="227">
        <v>156040</v>
      </c>
      <c r="AK11615" s="207" t="s">
        <v>25597</v>
      </c>
      <c r="AL11615" s="208">
        <v>8647.2000000000007</v>
      </c>
      <c r="AM11615" s="93"/>
      <c r="AN11615" s="93"/>
      <c r="AO11615" s="93"/>
    </row>
    <row r="11616" spans="28:41" x14ac:dyDescent="0.55000000000000004">
      <c r="AB11616" s="278" t="s">
        <v>50599</v>
      </c>
      <c r="AC11616" s="279">
        <v>34095.730000000003</v>
      </c>
      <c r="AE11616" s="246" t="s">
        <v>56495</v>
      </c>
      <c r="AF11616" s="247">
        <v>19657.009999999998</v>
      </c>
      <c r="AH11616" s="226" t="s">
        <v>39411</v>
      </c>
      <c r="AI11616" s="227">
        <v>160</v>
      </c>
      <c r="AK11616" s="207" t="s">
        <v>25598</v>
      </c>
      <c r="AL11616" s="208">
        <v>21384.45</v>
      </c>
      <c r="AM11616" s="93"/>
      <c r="AN11616" s="93"/>
      <c r="AO11616" s="93"/>
    </row>
    <row r="11617" spans="28:41" x14ac:dyDescent="0.55000000000000004">
      <c r="AB11617" s="278" t="s">
        <v>16027</v>
      </c>
      <c r="AC11617" s="279">
        <v>2543.88</v>
      </c>
      <c r="AE11617" s="246" t="s">
        <v>40581</v>
      </c>
      <c r="AF11617" s="247">
        <v>32219.93</v>
      </c>
      <c r="AH11617" s="226" t="s">
        <v>34028</v>
      </c>
      <c r="AI11617" s="227">
        <v>68422.539999999994</v>
      </c>
      <c r="AK11617" s="207" t="s">
        <v>25599</v>
      </c>
      <c r="AL11617" s="208">
        <v>15899.72</v>
      </c>
      <c r="AM11617" s="93"/>
      <c r="AN11617" s="93"/>
      <c r="AO11617" s="93"/>
    </row>
    <row r="11618" spans="28:41" x14ac:dyDescent="0.55000000000000004">
      <c r="AB11618" s="278" t="s">
        <v>16028</v>
      </c>
      <c r="AC11618" s="279">
        <v>99.4</v>
      </c>
      <c r="AE11618" s="246" t="s">
        <v>40582</v>
      </c>
      <c r="AF11618" s="247">
        <v>6869.81</v>
      </c>
      <c r="AH11618" s="226" t="s">
        <v>53445</v>
      </c>
      <c r="AI11618" s="227">
        <v>31.52</v>
      </c>
      <c r="AK11618" s="207" t="s">
        <v>25600</v>
      </c>
      <c r="AL11618" s="208">
        <v>19829.189999999999</v>
      </c>
      <c r="AM11618" s="93"/>
      <c r="AN11618" s="93"/>
      <c r="AO11618" s="93"/>
    </row>
    <row r="11619" spans="28:41" x14ac:dyDescent="0.55000000000000004">
      <c r="AB11619" s="278" t="s">
        <v>16029</v>
      </c>
      <c r="AC11619" s="279">
        <v>5217.16</v>
      </c>
      <c r="AE11619" s="246" t="s">
        <v>40583</v>
      </c>
      <c r="AF11619" s="247">
        <v>22524.17</v>
      </c>
      <c r="AH11619" s="226" t="s">
        <v>26022</v>
      </c>
      <c r="AI11619" s="227">
        <v>52772.92</v>
      </c>
      <c r="AK11619" s="207" t="s">
        <v>25601</v>
      </c>
      <c r="AL11619" s="208">
        <v>10987.2</v>
      </c>
      <c r="AM11619" s="93"/>
      <c r="AN11619" s="93"/>
      <c r="AO11619" s="93"/>
    </row>
    <row r="11620" spans="28:41" x14ac:dyDescent="0.55000000000000004">
      <c r="AB11620" s="278" t="s">
        <v>16030</v>
      </c>
      <c r="AC11620" s="279">
        <v>19.98</v>
      </c>
      <c r="AE11620" s="246" t="s">
        <v>40584</v>
      </c>
      <c r="AF11620" s="247">
        <v>9761.6</v>
      </c>
      <c r="AH11620" s="226" t="s">
        <v>26023</v>
      </c>
      <c r="AI11620" s="227">
        <v>167010.06</v>
      </c>
      <c r="AK11620" s="207" t="s">
        <v>25602</v>
      </c>
      <c r="AL11620" s="208">
        <v>244630.41</v>
      </c>
      <c r="AM11620" s="93"/>
      <c r="AN11620" s="93"/>
      <c r="AO11620" s="93"/>
    </row>
    <row r="11621" spans="28:41" x14ac:dyDescent="0.55000000000000004">
      <c r="AB11621" s="278" t="s">
        <v>38876</v>
      </c>
      <c r="AC11621" s="279">
        <v>815</v>
      </c>
      <c r="AE11621" s="246" t="s">
        <v>63347</v>
      </c>
      <c r="AF11621" s="247">
        <v>7420</v>
      </c>
      <c r="AH11621" s="226" t="s">
        <v>35490</v>
      </c>
      <c r="AI11621" s="227">
        <v>69995.740000000005</v>
      </c>
      <c r="AK11621" s="207" t="s">
        <v>25603</v>
      </c>
      <c r="AL11621" s="208">
        <v>47393.3</v>
      </c>
      <c r="AM11621" s="93"/>
      <c r="AN11621" s="93"/>
      <c r="AO11621" s="93"/>
    </row>
    <row r="11622" spans="28:41" x14ac:dyDescent="0.55000000000000004">
      <c r="AB11622" s="278" t="s">
        <v>31681</v>
      </c>
      <c r="AC11622" s="279">
        <v>35933.699999999997</v>
      </c>
      <c r="AE11622" s="246" t="s">
        <v>53486</v>
      </c>
      <c r="AF11622" s="247">
        <v>1148.02</v>
      </c>
      <c r="AH11622" s="226" t="s">
        <v>26024</v>
      </c>
      <c r="AI11622" s="227">
        <v>49568.800000000003</v>
      </c>
      <c r="AK11622" s="207" t="s">
        <v>25604</v>
      </c>
      <c r="AL11622" s="208">
        <v>25054.35</v>
      </c>
      <c r="AM11622" s="93"/>
      <c r="AN11622" s="93"/>
      <c r="AO11622" s="93"/>
    </row>
    <row r="11623" spans="28:41" x14ac:dyDescent="0.55000000000000004">
      <c r="AB11623" s="278" t="s">
        <v>16060</v>
      </c>
      <c r="AC11623" s="279">
        <v>2879.86</v>
      </c>
      <c r="AE11623" s="246" t="s">
        <v>57761</v>
      </c>
      <c r="AF11623" s="247">
        <v>7600</v>
      </c>
      <c r="AH11623" s="226" t="s">
        <v>26025</v>
      </c>
      <c r="AI11623" s="227">
        <v>41268.49</v>
      </c>
      <c r="AK11623" s="207" t="s">
        <v>25605</v>
      </c>
      <c r="AL11623" s="208">
        <v>15956</v>
      </c>
      <c r="AM11623" s="93"/>
      <c r="AN11623" s="93"/>
      <c r="AO11623" s="93"/>
    </row>
    <row r="11624" spans="28:41" x14ac:dyDescent="0.55000000000000004">
      <c r="AB11624" s="278" t="s">
        <v>16061</v>
      </c>
      <c r="AC11624" s="279">
        <v>7408.43</v>
      </c>
      <c r="AE11624" s="246" t="s">
        <v>57762</v>
      </c>
      <c r="AF11624" s="247">
        <v>2181.25</v>
      </c>
      <c r="AH11624" s="226" t="s">
        <v>36628</v>
      </c>
      <c r="AI11624" s="227">
        <v>42385</v>
      </c>
      <c r="AK11624" s="207" t="s">
        <v>25606</v>
      </c>
      <c r="AL11624" s="208">
        <v>156789.06</v>
      </c>
      <c r="AM11624" s="93"/>
      <c r="AN11624" s="93"/>
      <c r="AO11624" s="93"/>
    </row>
    <row r="11625" spans="28:41" x14ac:dyDescent="0.55000000000000004">
      <c r="AB11625" s="278" t="s">
        <v>69203</v>
      </c>
      <c r="AC11625" s="279">
        <v>49090.879999999997</v>
      </c>
      <c r="AE11625" s="246" t="s">
        <v>48205</v>
      </c>
      <c r="AF11625" s="247">
        <v>1700</v>
      </c>
      <c r="AH11625" s="226" t="s">
        <v>34029</v>
      </c>
      <c r="AI11625" s="227">
        <v>594825.72</v>
      </c>
      <c r="AK11625" s="207" t="s">
        <v>25607</v>
      </c>
      <c r="AL11625" s="208">
        <v>28474.69</v>
      </c>
      <c r="AM11625" s="93"/>
      <c r="AN11625" s="93"/>
      <c r="AO11625" s="93"/>
    </row>
    <row r="11626" spans="28:41" x14ac:dyDescent="0.55000000000000004">
      <c r="AB11626" s="278" t="s">
        <v>56764</v>
      </c>
      <c r="AC11626" s="279">
        <v>48449.97</v>
      </c>
      <c r="AE11626" s="246" t="s">
        <v>48206</v>
      </c>
      <c r="AF11626" s="247">
        <v>857.29</v>
      </c>
      <c r="AH11626" s="226" t="s">
        <v>34030</v>
      </c>
      <c r="AI11626" s="227">
        <v>48844.04</v>
      </c>
      <c r="AK11626" s="207" t="s">
        <v>25608</v>
      </c>
      <c r="AL11626" s="208">
        <v>40162.339999999997</v>
      </c>
      <c r="AM11626" s="93"/>
      <c r="AN11626" s="93"/>
      <c r="AO11626" s="93"/>
    </row>
    <row r="11627" spans="28:41" x14ac:dyDescent="0.55000000000000004">
      <c r="AB11627" s="278" t="s">
        <v>16096</v>
      </c>
      <c r="AC11627" s="279">
        <v>46181.84</v>
      </c>
      <c r="AE11627" s="246" t="s">
        <v>48207</v>
      </c>
      <c r="AF11627" s="247">
        <v>2812.92</v>
      </c>
      <c r="AH11627" s="226" t="s">
        <v>42842</v>
      </c>
      <c r="AI11627" s="227">
        <v>27818.67</v>
      </c>
      <c r="AK11627" s="207" t="s">
        <v>25609</v>
      </c>
      <c r="AL11627" s="208">
        <v>273902.8</v>
      </c>
      <c r="AM11627" s="93"/>
      <c r="AN11627" s="93"/>
      <c r="AO11627" s="93"/>
    </row>
    <row r="11628" spans="28:41" x14ac:dyDescent="0.55000000000000004">
      <c r="AB11628" s="278" t="s">
        <v>58001</v>
      </c>
      <c r="AC11628" s="279">
        <v>5689.75</v>
      </c>
      <c r="AE11628" s="246" t="s">
        <v>57763</v>
      </c>
      <c r="AF11628" s="247">
        <v>1295.72</v>
      </c>
      <c r="AH11628" s="226" t="s">
        <v>42843</v>
      </c>
      <c r="AI11628" s="227">
        <v>2128.1799999999998</v>
      </c>
      <c r="AK11628" s="207" t="s">
        <v>25610</v>
      </c>
      <c r="AL11628" s="208">
        <v>8647.2000000000007</v>
      </c>
      <c r="AM11628" s="93"/>
      <c r="AN11628" s="93"/>
      <c r="AO11628" s="93"/>
    </row>
    <row r="11629" spans="28:41" x14ac:dyDescent="0.55000000000000004">
      <c r="AB11629" s="278" t="s">
        <v>16098</v>
      </c>
      <c r="AC11629" s="279">
        <v>11687.16</v>
      </c>
      <c r="AE11629" s="246" t="s">
        <v>57764</v>
      </c>
      <c r="AF11629" s="247">
        <v>2862.46</v>
      </c>
      <c r="AH11629" s="226" t="s">
        <v>53446</v>
      </c>
      <c r="AI11629" s="227">
        <v>47279.31</v>
      </c>
      <c r="AK11629" s="207" t="s">
        <v>25611</v>
      </c>
      <c r="AL11629" s="208">
        <v>6835.71</v>
      </c>
      <c r="AM11629" s="93"/>
      <c r="AN11629" s="93"/>
      <c r="AO11629" s="93"/>
    </row>
    <row r="11630" spans="28:41" x14ac:dyDescent="0.55000000000000004">
      <c r="AB11630" s="278" t="s">
        <v>16099</v>
      </c>
      <c r="AC11630" s="279">
        <v>3138.89</v>
      </c>
      <c r="AE11630" s="246" t="s">
        <v>57765</v>
      </c>
      <c r="AF11630" s="247">
        <v>1563.79</v>
      </c>
      <c r="AH11630" s="226" t="s">
        <v>53447</v>
      </c>
      <c r="AI11630" s="227">
        <v>3555.34</v>
      </c>
      <c r="AK11630" s="207" t="s">
        <v>25612</v>
      </c>
      <c r="AL11630" s="208">
        <v>21384.45</v>
      </c>
      <c r="AM11630" s="93"/>
      <c r="AN11630" s="93"/>
      <c r="AO11630" s="93"/>
    </row>
    <row r="11631" spans="28:41" x14ac:dyDescent="0.55000000000000004">
      <c r="AB11631" s="278" t="s">
        <v>16100</v>
      </c>
      <c r="AC11631" s="279">
        <v>17038.41</v>
      </c>
      <c r="AE11631" s="246" t="s">
        <v>58324</v>
      </c>
      <c r="AF11631" s="247">
        <v>1210.3800000000001</v>
      </c>
      <c r="AH11631" s="226" t="s">
        <v>53448</v>
      </c>
      <c r="AI11631" s="227">
        <v>11231.9</v>
      </c>
      <c r="AK11631" s="207" t="s">
        <v>25613</v>
      </c>
      <c r="AL11631" s="208">
        <v>4553.6000000000004</v>
      </c>
      <c r="AM11631" s="93"/>
      <c r="AN11631" s="93"/>
      <c r="AO11631" s="93"/>
    </row>
    <row r="11632" spans="28:41" x14ac:dyDescent="0.55000000000000004">
      <c r="AB11632" s="278" t="s">
        <v>16101</v>
      </c>
      <c r="AC11632" s="279">
        <v>2351.29</v>
      </c>
      <c r="AE11632" s="246" t="s">
        <v>45493</v>
      </c>
      <c r="AF11632" s="247">
        <v>22513.919999999998</v>
      </c>
      <c r="AH11632" s="226" t="s">
        <v>53449</v>
      </c>
      <c r="AI11632" s="227">
        <v>7105.72</v>
      </c>
      <c r="AK11632" s="207" t="s">
        <v>14068</v>
      </c>
      <c r="AL11632" s="208">
        <v>15899.72</v>
      </c>
      <c r="AM11632" s="93"/>
      <c r="AN11632" s="93"/>
      <c r="AO11632" s="93"/>
    </row>
    <row r="11633" spans="28:41" x14ac:dyDescent="0.55000000000000004">
      <c r="AB11633" s="278" t="s">
        <v>48427</v>
      </c>
      <c r="AC11633" s="279">
        <v>28674</v>
      </c>
      <c r="AE11633" s="246" t="s">
        <v>26340</v>
      </c>
      <c r="AF11633" s="247">
        <v>1225</v>
      </c>
      <c r="AH11633" s="226" t="s">
        <v>53450</v>
      </c>
      <c r="AI11633" s="227">
        <v>543.61</v>
      </c>
      <c r="AK11633" s="207" t="s">
        <v>25614</v>
      </c>
      <c r="AL11633" s="208">
        <v>23161.19</v>
      </c>
      <c r="AM11633" s="93"/>
      <c r="AN11633" s="93"/>
      <c r="AO11633" s="93"/>
    </row>
    <row r="11634" spans="28:41" x14ac:dyDescent="0.55000000000000004">
      <c r="AB11634" s="278" t="s">
        <v>55565</v>
      </c>
      <c r="AC11634" s="279">
        <v>20441</v>
      </c>
      <c r="AE11634" s="246" t="s">
        <v>26341</v>
      </c>
      <c r="AF11634" s="247">
        <v>1779.35</v>
      </c>
      <c r="AH11634" s="226" t="s">
        <v>53451</v>
      </c>
      <c r="AI11634" s="227">
        <v>1712.47</v>
      </c>
      <c r="AK11634" s="207" t="s">
        <v>25615</v>
      </c>
      <c r="AL11634" s="208">
        <v>12025.9</v>
      </c>
      <c r="AM11634" s="93"/>
      <c r="AN11634" s="93"/>
      <c r="AO11634" s="93"/>
    </row>
    <row r="11635" spans="28:41" x14ac:dyDescent="0.55000000000000004">
      <c r="AB11635" s="278" t="s">
        <v>49323</v>
      </c>
      <c r="AC11635" s="279">
        <v>32598</v>
      </c>
      <c r="AE11635" s="246" t="s">
        <v>26342</v>
      </c>
      <c r="AF11635" s="247">
        <v>5816.05</v>
      </c>
      <c r="AH11635" s="226" t="s">
        <v>53452</v>
      </c>
      <c r="AI11635" s="227">
        <v>30</v>
      </c>
      <c r="AK11635" s="207" t="s">
        <v>25616</v>
      </c>
      <c r="AL11635" s="208">
        <v>244630.41</v>
      </c>
      <c r="AM11635" s="93"/>
      <c r="AN11635" s="93"/>
      <c r="AO11635" s="93"/>
    </row>
    <row r="11636" spans="28:41" x14ac:dyDescent="0.55000000000000004">
      <c r="AB11636" s="278" t="s">
        <v>16206</v>
      </c>
      <c r="AC11636" s="279">
        <v>220067.06</v>
      </c>
      <c r="AE11636" s="246" t="s">
        <v>26343</v>
      </c>
      <c r="AF11636" s="247">
        <v>5642.04</v>
      </c>
      <c r="AH11636" s="226" t="s">
        <v>53453</v>
      </c>
      <c r="AI11636" s="227">
        <v>4182.54</v>
      </c>
      <c r="AK11636" s="207" t="s">
        <v>14069</v>
      </c>
      <c r="AL11636" s="208">
        <v>51796.52</v>
      </c>
      <c r="AM11636" s="93"/>
      <c r="AN11636" s="93"/>
      <c r="AO11636" s="93"/>
    </row>
    <row r="11637" spans="28:41" x14ac:dyDescent="0.55000000000000004">
      <c r="AB11637" s="278" t="s">
        <v>16207</v>
      </c>
      <c r="AC11637" s="279">
        <v>210078.29</v>
      </c>
      <c r="AE11637" s="246" t="s">
        <v>39425</v>
      </c>
      <c r="AF11637" s="247">
        <v>45133.87</v>
      </c>
      <c r="AH11637" s="226" t="s">
        <v>53454</v>
      </c>
      <c r="AI11637" s="227">
        <v>1067.5</v>
      </c>
      <c r="AK11637" s="207" t="s">
        <v>14070</v>
      </c>
      <c r="AL11637" s="208">
        <v>12567.73</v>
      </c>
      <c r="AM11637" s="93"/>
      <c r="AN11637" s="93"/>
      <c r="AO11637" s="93"/>
    </row>
    <row r="11638" spans="28:41" x14ac:dyDescent="0.55000000000000004">
      <c r="AB11638" s="278" t="s">
        <v>16209</v>
      </c>
      <c r="AC11638" s="279">
        <v>9870</v>
      </c>
      <c r="AE11638" s="246" t="s">
        <v>62214</v>
      </c>
      <c r="AF11638" s="247">
        <v>12221.49</v>
      </c>
      <c r="AH11638" s="226" t="s">
        <v>34031</v>
      </c>
      <c r="AI11638" s="227">
        <v>68976.479999999996</v>
      </c>
      <c r="AK11638" s="207" t="s">
        <v>14071</v>
      </c>
      <c r="AL11638" s="208">
        <v>3678.44</v>
      </c>
      <c r="AM11638" s="93"/>
      <c r="AN11638" s="93"/>
      <c r="AO11638" s="93"/>
    </row>
    <row r="11639" spans="28:41" x14ac:dyDescent="0.55000000000000004">
      <c r="AB11639" s="278" t="s">
        <v>48429</v>
      </c>
      <c r="AC11639" s="279">
        <v>136066.16</v>
      </c>
      <c r="AE11639" s="246" t="s">
        <v>57766</v>
      </c>
      <c r="AF11639" s="247">
        <v>114344.41</v>
      </c>
      <c r="AH11639" s="226" t="s">
        <v>26027</v>
      </c>
      <c r="AI11639" s="227">
        <v>786449.55</v>
      </c>
      <c r="AK11639" s="207" t="s">
        <v>25617</v>
      </c>
      <c r="AL11639" s="208">
        <v>19636.38</v>
      </c>
      <c r="AM11639" s="93"/>
      <c r="AN11639" s="93"/>
      <c r="AO11639" s="93"/>
    </row>
    <row r="11640" spans="28:41" x14ac:dyDescent="0.55000000000000004">
      <c r="AB11640" s="278" t="s">
        <v>54223</v>
      </c>
      <c r="AC11640" s="279">
        <v>97007</v>
      </c>
      <c r="AE11640" s="246" t="s">
        <v>39426</v>
      </c>
      <c r="AF11640" s="247">
        <v>70563.23</v>
      </c>
      <c r="AH11640" s="226" t="s">
        <v>47185</v>
      </c>
      <c r="AI11640" s="227">
        <v>400</v>
      </c>
      <c r="AK11640" s="207" t="s">
        <v>25618</v>
      </c>
      <c r="AL11640" s="208">
        <v>2641</v>
      </c>
      <c r="AM11640" s="93"/>
      <c r="AN11640" s="93"/>
      <c r="AO11640" s="93"/>
    </row>
    <row r="11641" spans="28:41" x14ac:dyDescent="0.55000000000000004">
      <c r="AB11641" s="278" t="s">
        <v>50602</v>
      </c>
      <c r="AC11641" s="279">
        <v>4497.13</v>
      </c>
      <c r="AE11641" s="246" t="s">
        <v>49110</v>
      </c>
      <c r="AF11641" s="247">
        <v>138841.51</v>
      </c>
      <c r="AH11641" s="226" t="s">
        <v>48197</v>
      </c>
      <c r="AI11641" s="227">
        <v>17668.560000000001</v>
      </c>
      <c r="AK11641" s="207" t="s">
        <v>25619</v>
      </c>
      <c r="AL11641" s="208">
        <v>25054.35</v>
      </c>
      <c r="AM11641" s="93"/>
      <c r="AN11641" s="93"/>
      <c r="AO11641" s="93"/>
    </row>
    <row r="11642" spans="28:41" x14ac:dyDescent="0.55000000000000004">
      <c r="AB11642" s="278" t="s">
        <v>16212</v>
      </c>
      <c r="AC11642" s="279">
        <v>2306.73</v>
      </c>
      <c r="AE11642" s="246" t="s">
        <v>36643</v>
      </c>
      <c r="AF11642" s="247">
        <v>8170.09</v>
      </c>
      <c r="AH11642" s="226" t="s">
        <v>39412</v>
      </c>
      <c r="AI11642" s="227">
        <v>67580</v>
      </c>
      <c r="AK11642" s="207" t="s">
        <v>14072</v>
      </c>
      <c r="AL11642" s="208">
        <v>61225.07</v>
      </c>
      <c r="AM11642" s="93"/>
      <c r="AN11642" s="93"/>
      <c r="AO11642" s="93"/>
    </row>
    <row r="11643" spans="28:41" x14ac:dyDescent="0.55000000000000004">
      <c r="AB11643" s="278" t="s">
        <v>16213</v>
      </c>
      <c r="AC11643" s="279">
        <v>4347.5200000000004</v>
      </c>
      <c r="AE11643" s="246" t="s">
        <v>47203</v>
      </c>
      <c r="AF11643" s="247">
        <v>1601.26</v>
      </c>
      <c r="AH11643" s="226" t="s">
        <v>35491</v>
      </c>
      <c r="AI11643" s="227">
        <v>1311399.8</v>
      </c>
      <c r="AK11643" s="207" t="s">
        <v>25620</v>
      </c>
      <c r="AL11643" s="208">
        <v>19423</v>
      </c>
      <c r="AM11643" s="93"/>
      <c r="AN11643" s="93"/>
      <c r="AO11643" s="93"/>
    </row>
    <row r="11644" spans="28:41" x14ac:dyDescent="0.55000000000000004">
      <c r="AB11644" s="278" t="s">
        <v>63846</v>
      </c>
      <c r="AC11644" s="279">
        <v>98549.93</v>
      </c>
      <c r="AE11644" s="246" t="s">
        <v>62782</v>
      </c>
      <c r="AF11644" s="247">
        <v>-10453.65</v>
      </c>
      <c r="AH11644" s="226" t="s">
        <v>34032</v>
      </c>
      <c r="AI11644" s="227">
        <v>20664.78</v>
      </c>
      <c r="AK11644" s="207" t="s">
        <v>25621</v>
      </c>
      <c r="AL11644" s="208">
        <v>547546.75</v>
      </c>
      <c r="AM11644" s="93"/>
      <c r="AN11644" s="93"/>
      <c r="AO11644" s="93"/>
    </row>
    <row r="11645" spans="28:41" x14ac:dyDescent="0.55000000000000004">
      <c r="AB11645" s="278" t="s">
        <v>59305</v>
      </c>
      <c r="AC11645" s="279">
        <v>29925.39</v>
      </c>
      <c r="AE11645" s="246" t="s">
        <v>57767</v>
      </c>
      <c r="AF11645" s="247">
        <v>4659.6400000000003</v>
      </c>
      <c r="AH11645" s="226" t="s">
        <v>36629</v>
      </c>
      <c r="AI11645" s="227">
        <v>4950</v>
      </c>
      <c r="AK11645" s="207" t="s">
        <v>25622</v>
      </c>
      <c r="AL11645" s="208">
        <v>20629.96</v>
      </c>
      <c r="AM11645" s="93"/>
      <c r="AN11645" s="93"/>
      <c r="AO11645" s="93"/>
    </row>
    <row r="11646" spans="28:41" x14ac:dyDescent="0.55000000000000004">
      <c r="AB11646" s="278" t="s">
        <v>59306</v>
      </c>
      <c r="AC11646" s="279">
        <v>1955.88</v>
      </c>
      <c r="AE11646" s="246" t="s">
        <v>57768</v>
      </c>
      <c r="AF11646" s="247">
        <v>10600</v>
      </c>
      <c r="AH11646" s="226" t="s">
        <v>34033</v>
      </c>
      <c r="AI11646" s="227">
        <v>3916.75</v>
      </c>
      <c r="AK11646" s="207" t="s">
        <v>25623</v>
      </c>
      <c r="AL11646" s="208">
        <v>320</v>
      </c>
      <c r="AM11646" s="93"/>
      <c r="AN11646" s="93"/>
      <c r="AO11646" s="93"/>
    </row>
    <row r="11647" spans="28:41" x14ac:dyDescent="0.55000000000000004">
      <c r="AB11647" s="278" t="s">
        <v>16215</v>
      </c>
      <c r="AC11647" s="279">
        <v>58500</v>
      </c>
      <c r="AE11647" s="246" t="s">
        <v>56496</v>
      </c>
      <c r="AF11647" s="247">
        <v>14726.25</v>
      </c>
      <c r="AH11647" s="226" t="s">
        <v>26028</v>
      </c>
      <c r="AI11647" s="227">
        <v>175342.63</v>
      </c>
      <c r="AK11647" s="207" t="s">
        <v>25624</v>
      </c>
      <c r="AL11647" s="208">
        <v>1513.78</v>
      </c>
      <c r="AM11647" s="93"/>
      <c r="AN11647" s="93"/>
      <c r="AO11647" s="93"/>
    </row>
    <row r="11648" spans="28:41" x14ac:dyDescent="0.55000000000000004">
      <c r="AB11648" s="278" t="s">
        <v>59307</v>
      </c>
      <c r="AC11648" s="279">
        <v>195344.33</v>
      </c>
      <c r="AE11648" s="246" t="s">
        <v>61552</v>
      </c>
      <c r="AF11648" s="247">
        <v>6011.25</v>
      </c>
      <c r="AH11648" s="226" t="s">
        <v>34034</v>
      </c>
      <c r="AI11648" s="227">
        <v>41950.94</v>
      </c>
      <c r="AK11648" s="207" t="s">
        <v>25625</v>
      </c>
      <c r="AL11648" s="208">
        <v>2879.46</v>
      </c>
      <c r="AM11648" s="93"/>
      <c r="AN11648" s="93"/>
      <c r="AO11648" s="93"/>
    </row>
    <row r="11649" spans="28:41" x14ac:dyDescent="0.55000000000000004">
      <c r="AB11649" s="278" t="s">
        <v>16216</v>
      </c>
      <c r="AC11649" s="279">
        <v>69942.460000000006</v>
      </c>
      <c r="AE11649" s="246" t="s">
        <v>56497</v>
      </c>
      <c r="AF11649" s="247">
        <v>2440</v>
      </c>
      <c r="AH11649" s="226" t="s">
        <v>35492</v>
      </c>
      <c r="AI11649" s="227">
        <v>12948.89</v>
      </c>
      <c r="AK11649" s="207" t="s">
        <v>25626</v>
      </c>
      <c r="AL11649" s="208">
        <v>1938.76</v>
      </c>
      <c r="AM11649" s="93"/>
      <c r="AN11649" s="93"/>
      <c r="AO11649" s="93"/>
    </row>
    <row r="11650" spans="28:41" x14ac:dyDescent="0.55000000000000004">
      <c r="AB11650" s="278" t="s">
        <v>16218</v>
      </c>
      <c r="AC11650" s="279">
        <v>90696.71</v>
      </c>
      <c r="AE11650" s="246" t="s">
        <v>64816</v>
      </c>
      <c r="AF11650" s="247">
        <v>2796</v>
      </c>
      <c r="AH11650" s="226" t="s">
        <v>34035</v>
      </c>
      <c r="AI11650" s="227">
        <v>2130</v>
      </c>
      <c r="AK11650" s="207" t="s">
        <v>25627</v>
      </c>
      <c r="AL11650" s="208">
        <v>5425.04</v>
      </c>
      <c r="AM11650" s="93"/>
      <c r="AN11650" s="93"/>
      <c r="AO11650" s="93"/>
    </row>
    <row r="11651" spans="28:41" x14ac:dyDescent="0.55000000000000004">
      <c r="AB11651" s="278" t="s">
        <v>16219</v>
      </c>
      <c r="AC11651" s="279">
        <v>291936.34999999998</v>
      </c>
      <c r="AE11651" s="246" t="s">
        <v>56498</v>
      </c>
      <c r="AF11651" s="247">
        <v>1986.99</v>
      </c>
      <c r="AH11651" s="226" t="s">
        <v>26029</v>
      </c>
      <c r="AI11651" s="227">
        <v>73589.289999999994</v>
      </c>
      <c r="AK11651" s="207" t="s">
        <v>25628</v>
      </c>
      <c r="AL11651" s="208">
        <v>3490</v>
      </c>
      <c r="AM11651" s="93"/>
      <c r="AN11651" s="93"/>
      <c r="AO11651" s="93"/>
    </row>
    <row r="11652" spans="28:41" x14ac:dyDescent="0.55000000000000004">
      <c r="AB11652" s="278" t="s">
        <v>16220</v>
      </c>
      <c r="AC11652" s="279">
        <v>84347.24</v>
      </c>
      <c r="AE11652" s="246" t="s">
        <v>56499</v>
      </c>
      <c r="AF11652" s="247">
        <v>6295.91</v>
      </c>
      <c r="AH11652" s="226" t="s">
        <v>26030</v>
      </c>
      <c r="AI11652" s="227">
        <v>16716.310000000001</v>
      </c>
      <c r="AK11652" s="207" t="s">
        <v>25629</v>
      </c>
      <c r="AL11652" s="208">
        <v>1051</v>
      </c>
      <c r="AM11652" s="93"/>
      <c r="AN11652" s="93"/>
      <c r="AO11652" s="93"/>
    </row>
    <row r="11653" spans="28:41" x14ac:dyDescent="0.55000000000000004">
      <c r="AB11653" s="278" t="s">
        <v>13110</v>
      </c>
      <c r="AC11653" s="279">
        <v>134871.29999999999</v>
      </c>
      <c r="AE11653" s="246" t="s">
        <v>57769</v>
      </c>
      <c r="AF11653" s="247">
        <v>4212.95</v>
      </c>
      <c r="AH11653" s="226" t="s">
        <v>49103</v>
      </c>
      <c r="AI11653" s="227">
        <v>8326.5</v>
      </c>
      <c r="AK11653" s="207" t="s">
        <v>25630</v>
      </c>
      <c r="AL11653" s="208">
        <v>10493.52</v>
      </c>
      <c r="AM11653" s="93"/>
      <c r="AN11653" s="93"/>
      <c r="AO11653" s="93"/>
    </row>
    <row r="11654" spans="28:41" x14ac:dyDescent="0.55000000000000004">
      <c r="AB11654" s="278" t="s">
        <v>61661</v>
      </c>
      <c r="AC11654" s="279">
        <v>7574.94</v>
      </c>
      <c r="AE11654" s="246" t="s">
        <v>53489</v>
      </c>
      <c r="AF11654" s="247">
        <v>3994.45</v>
      </c>
      <c r="AH11654" s="226" t="s">
        <v>49104</v>
      </c>
      <c r="AI11654" s="227">
        <v>5000</v>
      </c>
      <c r="AK11654" s="207" t="s">
        <v>25631</v>
      </c>
      <c r="AL11654" s="208">
        <v>8282.41</v>
      </c>
      <c r="AM11654" s="93"/>
      <c r="AN11654" s="93"/>
      <c r="AO11654" s="93"/>
    </row>
    <row r="11655" spans="28:41" x14ac:dyDescent="0.55000000000000004">
      <c r="AB11655" s="278" t="s">
        <v>38889</v>
      </c>
      <c r="AC11655" s="279">
        <v>41487.72</v>
      </c>
      <c r="AE11655" s="246" t="s">
        <v>62783</v>
      </c>
      <c r="AF11655" s="247">
        <v>-11.95</v>
      </c>
      <c r="AH11655" s="226" t="s">
        <v>48198</v>
      </c>
      <c r="AI11655" s="227">
        <v>1052.82</v>
      </c>
      <c r="AK11655" s="207" t="s">
        <v>14074</v>
      </c>
      <c r="AL11655" s="208">
        <v>7320.65</v>
      </c>
      <c r="AM11655" s="93"/>
      <c r="AN11655" s="93"/>
      <c r="AO11655" s="93"/>
    </row>
    <row r="11656" spans="28:41" x14ac:dyDescent="0.55000000000000004">
      <c r="AB11656" s="278" t="s">
        <v>48430</v>
      </c>
      <c r="AC11656" s="279">
        <v>7583.48</v>
      </c>
      <c r="AE11656" s="246" t="s">
        <v>56500</v>
      </c>
      <c r="AF11656" s="247">
        <v>6090</v>
      </c>
      <c r="AH11656" s="226" t="s">
        <v>45461</v>
      </c>
      <c r="AI11656" s="227">
        <v>15195</v>
      </c>
      <c r="AK11656" s="207" t="s">
        <v>14076</v>
      </c>
      <c r="AL11656" s="208">
        <v>1184.19</v>
      </c>
      <c r="AM11656" s="93"/>
      <c r="AN11656" s="93"/>
      <c r="AO11656" s="93"/>
    </row>
    <row r="11657" spans="28:41" x14ac:dyDescent="0.55000000000000004">
      <c r="AB11657" s="278" t="s">
        <v>55568</v>
      </c>
      <c r="AC11657" s="279">
        <v>250.08</v>
      </c>
      <c r="AE11657" s="246" t="s">
        <v>56501</v>
      </c>
      <c r="AF11657" s="247">
        <v>220</v>
      </c>
      <c r="AH11657" s="226" t="s">
        <v>47186</v>
      </c>
      <c r="AI11657" s="227">
        <v>325</v>
      </c>
      <c r="AK11657" s="207" t="s">
        <v>14077</v>
      </c>
      <c r="AL11657" s="208">
        <v>3382.75</v>
      </c>
      <c r="AM11657" s="93"/>
      <c r="AN11657" s="93"/>
      <c r="AO11657" s="93"/>
    </row>
    <row r="11658" spans="28:41" x14ac:dyDescent="0.55000000000000004">
      <c r="AB11658" s="278" t="s">
        <v>54224</v>
      </c>
      <c r="AC11658" s="279">
        <v>5485.22</v>
      </c>
      <c r="AE11658" s="246" t="s">
        <v>62215</v>
      </c>
      <c r="AF11658" s="247">
        <v>4173.75</v>
      </c>
      <c r="AH11658" s="226" t="s">
        <v>47187</v>
      </c>
      <c r="AI11658" s="227">
        <v>1552</v>
      </c>
      <c r="AK11658" s="207" t="s">
        <v>25632</v>
      </c>
      <c r="AL11658" s="208">
        <v>1751.76</v>
      </c>
      <c r="AM11658" s="93"/>
      <c r="AN11658" s="93"/>
      <c r="AO11658" s="93"/>
    </row>
    <row r="11659" spans="28:41" x14ac:dyDescent="0.55000000000000004">
      <c r="AB11659" s="278" t="s">
        <v>70891</v>
      </c>
      <c r="AC11659" s="279">
        <v>20900</v>
      </c>
      <c r="AE11659" s="246" t="s">
        <v>56502</v>
      </c>
      <c r="AF11659" s="247">
        <v>802.01</v>
      </c>
      <c r="AH11659" s="226" t="s">
        <v>45462</v>
      </c>
      <c r="AI11659" s="227">
        <v>1236.76</v>
      </c>
      <c r="AK11659" s="207" t="s">
        <v>25633</v>
      </c>
      <c r="AL11659" s="208">
        <v>18075.43</v>
      </c>
      <c r="AM11659" s="93"/>
      <c r="AN11659" s="93"/>
      <c r="AO11659" s="93"/>
    </row>
    <row r="11660" spans="28:41" x14ac:dyDescent="0.55000000000000004">
      <c r="AB11660" s="278" t="s">
        <v>16222</v>
      </c>
      <c r="AC11660" s="279">
        <v>28515.23</v>
      </c>
      <c r="AE11660" s="246" t="s">
        <v>56503</v>
      </c>
      <c r="AF11660" s="247">
        <v>2568.52</v>
      </c>
      <c r="AH11660" s="226" t="s">
        <v>45463</v>
      </c>
      <c r="AI11660" s="227">
        <v>4108.28</v>
      </c>
      <c r="AK11660" s="207" t="s">
        <v>25634</v>
      </c>
      <c r="AL11660" s="208">
        <v>1085.6199999999999</v>
      </c>
      <c r="AM11660" s="93"/>
      <c r="AN11660" s="93"/>
      <c r="AO11660" s="93"/>
    </row>
    <row r="11661" spans="28:41" x14ac:dyDescent="0.55000000000000004">
      <c r="AB11661" s="278" t="s">
        <v>69204</v>
      </c>
      <c r="AC11661" s="279">
        <v>40000</v>
      </c>
      <c r="AE11661" s="246" t="s">
        <v>57770</v>
      </c>
      <c r="AF11661" s="247">
        <v>3124.01</v>
      </c>
      <c r="AH11661" s="226" t="s">
        <v>45464</v>
      </c>
      <c r="AI11661" s="227">
        <v>2452.7199999999998</v>
      </c>
      <c r="AK11661" s="207" t="s">
        <v>25635</v>
      </c>
      <c r="AL11661" s="208">
        <v>1497.05</v>
      </c>
      <c r="AM11661" s="93"/>
      <c r="AN11661" s="93"/>
      <c r="AO11661" s="93"/>
    </row>
    <row r="11662" spans="28:41" x14ac:dyDescent="0.55000000000000004">
      <c r="AB11662" s="278" t="s">
        <v>13111</v>
      </c>
      <c r="AC11662" s="279">
        <v>60312.62</v>
      </c>
      <c r="AE11662" s="246" t="s">
        <v>50357</v>
      </c>
      <c r="AF11662" s="247">
        <v>8152.06</v>
      </c>
      <c r="AH11662" s="226" t="s">
        <v>53455</v>
      </c>
      <c r="AI11662" s="227">
        <v>455.24</v>
      </c>
      <c r="AK11662" s="207" t="s">
        <v>25636</v>
      </c>
      <c r="AL11662" s="208">
        <v>3426</v>
      </c>
      <c r="AM11662" s="93"/>
      <c r="AN11662" s="93"/>
      <c r="AO11662" s="93"/>
    </row>
    <row r="11663" spans="28:41" x14ac:dyDescent="0.55000000000000004">
      <c r="AB11663" s="278" t="s">
        <v>61131</v>
      </c>
      <c r="AC11663" s="279">
        <v>112000</v>
      </c>
      <c r="AE11663" s="246" t="s">
        <v>56504</v>
      </c>
      <c r="AF11663" s="247">
        <v>33.79</v>
      </c>
      <c r="AH11663" s="226" t="s">
        <v>45465</v>
      </c>
      <c r="AI11663" s="227">
        <v>293727</v>
      </c>
      <c r="AK11663" s="207" t="s">
        <v>25637</v>
      </c>
      <c r="AL11663" s="208">
        <v>43948.76</v>
      </c>
      <c r="AM11663" s="93"/>
      <c r="AN11663" s="93"/>
      <c r="AO11663" s="93"/>
    </row>
    <row r="11664" spans="28:41" x14ac:dyDescent="0.55000000000000004">
      <c r="AB11664" s="278" t="s">
        <v>16223</v>
      </c>
      <c r="AC11664" s="279">
        <v>119001.4</v>
      </c>
      <c r="AE11664" s="246" t="s">
        <v>62784</v>
      </c>
      <c r="AF11664" s="247">
        <v>-2.06</v>
      </c>
      <c r="AH11664" s="226" t="s">
        <v>45466</v>
      </c>
      <c r="AI11664" s="227">
        <v>22595</v>
      </c>
      <c r="AK11664" s="207" t="s">
        <v>25638</v>
      </c>
      <c r="AL11664" s="208">
        <v>19831.79</v>
      </c>
      <c r="AM11664" s="93"/>
      <c r="AN11664" s="93"/>
      <c r="AO11664" s="93"/>
    </row>
    <row r="11665" spans="28:41" x14ac:dyDescent="0.55000000000000004">
      <c r="AB11665" s="278" t="s">
        <v>16224</v>
      </c>
      <c r="AC11665" s="279">
        <v>5655.1</v>
      </c>
      <c r="AE11665" s="246" t="s">
        <v>26345</v>
      </c>
      <c r="AF11665" s="247">
        <v>6101.56</v>
      </c>
      <c r="AH11665" s="226" t="s">
        <v>42844</v>
      </c>
      <c r="AI11665" s="227">
        <v>81000</v>
      </c>
      <c r="AK11665" s="207" t="s">
        <v>25639</v>
      </c>
      <c r="AL11665" s="208">
        <v>4805.54</v>
      </c>
      <c r="AM11665" s="93"/>
      <c r="AN11665" s="93"/>
      <c r="AO11665" s="93"/>
    </row>
    <row r="11666" spans="28:41" x14ac:dyDescent="0.55000000000000004">
      <c r="AB11666" s="278" t="s">
        <v>33173</v>
      </c>
      <c r="AC11666" s="279">
        <v>11374.44</v>
      </c>
      <c r="AE11666" s="246" t="s">
        <v>36644</v>
      </c>
      <c r="AF11666" s="247">
        <v>67180</v>
      </c>
      <c r="AH11666" s="226" t="s">
        <v>42845</v>
      </c>
      <c r="AI11666" s="227">
        <v>6196.46</v>
      </c>
      <c r="AK11666" s="207" t="s">
        <v>25640</v>
      </c>
      <c r="AL11666" s="208">
        <v>13828.87</v>
      </c>
      <c r="AM11666" s="93"/>
      <c r="AN11666" s="93"/>
      <c r="AO11666" s="93"/>
    </row>
    <row r="11667" spans="28:41" x14ac:dyDescent="0.55000000000000004">
      <c r="AB11667" s="278" t="s">
        <v>16226</v>
      </c>
      <c r="AC11667" s="279">
        <v>2991113.45</v>
      </c>
      <c r="AE11667" s="246" t="s">
        <v>26347</v>
      </c>
      <c r="AF11667" s="247">
        <v>3530.24</v>
      </c>
      <c r="AH11667" s="226" t="s">
        <v>49105</v>
      </c>
      <c r="AI11667" s="227">
        <v>39539.69</v>
      </c>
      <c r="AK11667" s="207" t="s">
        <v>25641</v>
      </c>
      <c r="AL11667" s="208">
        <v>11681.12</v>
      </c>
      <c r="AM11667" s="93"/>
      <c r="AN11667" s="93"/>
      <c r="AO11667" s="93"/>
    </row>
    <row r="11668" spans="28:41" x14ac:dyDescent="0.55000000000000004">
      <c r="AB11668" s="278" t="s">
        <v>54226</v>
      </c>
      <c r="AC11668" s="279">
        <v>-124506.8</v>
      </c>
      <c r="AE11668" s="246" t="s">
        <v>26348</v>
      </c>
      <c r="AF11668" s="247">
        <v>275133.94</v>
      </c>
      <c r="AH11668" s="226" t="s">
        <v>26075</v>
      </c>
      <c r="AI11668" s="227">
        <v>3024.79</v>
      </c>
      <c r="AK11668" s="207" t="s">
        <v>25642</v>
      </c>
      <c r="AL11668" s="208">
        <v>1361.95</v>
      </c>
      <c r="AM11668" s="93"/>
      <c r="AN11668" s="93"/>
      <c r="AO11668" s="93"/>
    </row>
    <row r="11669" spans="28:41" x14ac:dyDescent="0.55000000000000004">
      <c r="AB11669" s="278" t="s">
        <v>55569</v>
      </c>
      <c r="AC11669" s="279">
        <v>35209.43</v>
      </c>
      <c r="AE11669" s="246" t="s">
        <v>26349</v>
      </c>
      <c r="AF11669" s="247">
        <v>2200</v>
      </c>
      <c r="AH11669" s="226" t="s">
        <v>53456</v>
      </c>
      <c r="AI11669" s="227">
        <v>2553</v>
      </c>
      <c r="AK11669" s="207" t="s">
        <v>25643</v>
      </c>
      <c r="AL11669" s="208">
        <v>9081.26</v>
      </c>
      <c r="AM11669" s="93"/>
      <c r="AN11669" s="93"/>
      <c r="AO11669" s="93"/>
    </row>
    <row r="11670" spans="28:41" x14ac:dyDescent="0.55000000000000004">
      <c r="AB11670" s="278" t="s">
        <v>49324</v>
      </c>
      <c r="AC11670" s="279">
        <v>4317</v>
      </c>
      <c r="AE11670" s="246" t="s">
        <v>55349</v>
      </c>
      <c r="AF11670" s="247">
        <v>66249.960000000006</v>
      </c>
      <c r="AH11670" s="226" t="s">
        <v>36631</v>
      </c>
      <c r="AI11670" s="227">
        <v>2312</v>
      </c>
      <c r="AK11670" s="207" t="s">
        <v>25644</v>
      </c>
      <c r="AL11670" s="208">
        <v>694.71</v>
      </c>
      <c r="AM11670" s="93"/>
      <c r="AN11670" s="93"/>
      <c r="AO11670" s="93"/>
    </row>
    <row r="11671" spans="28:41" x14ac:dyDescent="0.55000000000000004">
      <c r="AB11671" s="278" t="s">
        <v>69205</v>
      </c>
      <c r="AC11671" s="279">
        <v>389049.12</v>
      </c>
      <c r="AE11671" s="246" t="s">
        <v>63348</v>
      </c>
      <c r="AF11671" s="247">
        <v>2686.19</v>
      </c>
      <c r="AH11671" s="226" t="s">
        <v>36632</v>
      </c>
      <c r="AI11671" s="227">
        <v>42243</v>
      </c>
      <c r="AK11671" s="207" t="s">
        <v>25645</v>
      </c>
      <c r="AL11671" s="208">
        <v>1968.81</v>
      </c>
      <c r="AM11671" s="93"/>
      <c r="AN11671" s="93"/>
      <c r="AO11671" s="93"/>
    </row>
    <row r="11672" spans="28:41" x14ac:dyDescent="0.55000000000000004">
      <c r="AB11672" s="278" t="s">
        <v>69206</v>
      </c>
      <c r="AC11672" s="279">
        <v>2848.8</v>
      </c>
      <c r="AE11672" s="246" t="s">
        <v>26350</v>
      </c>
      <c r="AF11672" s="247">
        <v>1679.09</v>
      </c>
      <c r="AH11672" s="226" t="s">
        <v>26076</v>
      </c>
      <c r="AI11672" s="227">
        <v>29658.799999999999</v>
      </c>
      <c r="AK11672" s="207" t="s">
        <v>25646</v>
      </c>
      <c r="AL11672" s="208">
        <v>4102.38</v>
      </c>
      <c r="AM11672" s="93"/>
      <c r="AN11672" s="93"/>
      <c r="AO11672" s="93"/>
    </row>
    <row r="11673" spans="28:41" x14ac:dyDescent="0.55000000000000004">
      <c r="AB11673" s="278" t="s">
        <v>36057</v>
      </c>
      <c r="AC11673" s="279">
        <v>16485</v>
      </c>
      <c r="AE11673" s="246" t="s">
        <v>53490</v>
      </c>
      <c r="AF11673" s="247">
        <v>7270</v>
      </c>
      <c r="AH11673" s="226" t="s">
        <v>42846</v>
      </c>
      <c r="AI11673" s="227">
        <v>2587.08</v>
      </c>
      <c r="AK11673" s="207" t="s">
        <v>25647</v>
      </c>
      <c r="AL11673" s="208">
        <v>310.31</v>
      </c>
      <c r="AM11673" s="93"/>
      <c r="AN11673" s="93"/>
      <c r="AO11673" s="93"/>
    </row>
    <row r="11674" spans="28:41" x14ac:dyDescent="0.55000000000000004">
      <c r="AB11674" s="278" t="s">
        <v>61662</v>
      </c>
      <c r="AC11674" s="279">
        <v>3990</v>
      </c>
      <c r="AE11674" s="246" t="s">
        <v>53491</v>
      </c>
      <c r="AF11674" s="247">
        <v>30677.8</v>
      </c>
      <c r="AH11674" s="226" t="s">
        <v>42847</v>
      </c>
      <c r="AI11674" s="227">
        <v>197.92</v>
      </c>
      <c r="AK11674" s="207" t="s">
        <v>25648</v>
      </c>
      <c r="AL11674" s="208">
        <v>889.4</v>
      </c>
      <c r="AM11674" s="93"/>
      <c r="AN11674" s="93"/>
      <c r="AO11674" s="93"/>
    </row>
    <row r="11675" spans="28:41" x14ac:dyDescent="0.55000000000000004">
      <c r="AB11675" s="278" t="s">
        <v>16248</v>
      </c>
      <c r="AC11675" s="279">
        <v>1784.3</v>
      </c>
      <c r="AE11675" s="246" t="s">
        <v>26352</v>
      </c>
      <c r="AF11675" s="247">
        <v>2378.9299999999998</v>
      </c>
      <c r="AH11675" s="226" t="s">
        <v>39414</v>
      </c>
      <c r="AI11675" s="227">
        <v>1444.23</v>
      </c>
      <c r="AK11675" s="207" t="s">
        <v>25649</v>
      </c>
      <c r="AL11675" s="208">
        <v>521.96</v>
      </c>
      <c r="AM11675" s="93"/>
      <c r="AN11675" s="93"/>
      <c r="AO11675" s="93"/>
    </row>
    <row r="11676" spans="28:41" x14ac:dyDescent="0.55000000000000004">
      <c r="AB11676" s="278" t="s">
        <v>16336</v>
      </c>
      <c r="AC11676" s="279">
        <v>2958037.33</v>
      </c>
      <c r="AE11676" s="246" t="s">
        <v>26353</v>
      </c>
      <c r="AF11676" s="247">
        <v>33500.080000000002</v>
      </c>
      <c r="AH11676" s="226" t="s">
        <v>47188</v>
      </c>
      <c r="AI11676" s="227">
        <v>3769.39</v>
      </c>
      <c r="AK11676" s="207" t="s">
        <v>25650</v>
      </c>
      <c r="AL11676" s="208">
        <v>24732.34</v>
      </c>
      <c r="AM11676" s="93"/>
      <c r="AN11676" s="93"/>
      <c r="AO11676" s="93"/>
    </row>
    <row r="11677" spans="28:41" x14ac:dyDescent="0.55000000000000004">
      <c r="AB11677" s="278" t="s">
        <v>16338</v>
      </c>
      <c r="AC11677" s="279">
        <v>284418.88</v>
      </c>
      <c r="AE11677" s="246" t="s">
        <v>35517</v>
      </c>
      <c r="AF11677" s="247">
        <v>108498.79</v>
      </c>
      <c r="AH11677" s="226" t="s">
        <v>48199</v>
      </c>
      <c r="AI11677" s="227">
        <v>42624.01</v>
      </c>
      <c r="AK11677" s="207" t="s">
        <v>25651</v>
      </c>
      <c r="AL11677" s="208">
        <v>53030.02</v>
      </c>
      <c r="AM11677" s="93"/>
      <c r="AN11677" s="93"/>
      <c r="AO11677" s="93"/>
    </row>
    <row r="11678" spans="28:41" x14ac:dyDescent="0.55000000000000004">
      <c r="AB11678" s="278" t="s">
        <v>16343</v>
      </c>
      <c r="AC11678" s="279">
        <v>36308.639999999999</v>
      </c>
      <c r="AE11678" s="246" t="s">
        <v>35518</v>
      </c>
      <c r="AF11678" s="247">
        <v>67508.509999999995</v>
      </c>
      <c r="AH11678" s="226" t="s">
        <v>49106</v>
      </c>
      <c r="AI11678" s="227">
        <v>60846.89</v>
      </c>
      <c r="AK11678" s="207" t="s">
        <v>25652</v>
      </c>
      <c r="AL11678" s="208">
        <v>19831.79</v>
      </c>
      <c r="AM11678" s="93"/>
      <c r="AN11678" s="93"/>
      <c r="AO11678" s="93"/>
    </row>
    <row r="11679" spans="28:41" x14ac:dyDescent="0.55000000000000004">
      <c r="AB11679" s="278" t="s">
        <v>16344</v>
      </c>
      <c r="AC11679" s="279">
        <v>466.93</v>
      </c>
      <c r="AE11679" s="246" t="s">
        <v>35519</v>
      </c>
      <c r="AF11679" s="247">
        <v>53785.32</v>
      </c>
      <c r="AH11679" s="226" t="s">
        <v>36633</v>
      </c>
      <c r="AI11679" s="227">
        <v>18877.580000000002</v>
      </c>
      <c r="AK11679" s="207" t="s">
        <v>25653</v>
      </c>
      <c r="AL11679" s="208">
        <v>320</v>
      </c>
      <c r="AM11679" s="93"/>
      <c r="AN11679" s="93"/>
      <c r="AO11679" s="93"/>
    </row>
    <row r="11680" spans="28:41" x14ac:dyDescent="0.55000000000000004">
      <c r="AB11680" s="278" t="s">
        <v>16346</v>
      </c>
      <c r="AC11680" s="279">
        <v>54888</v>
      </c>
      <c r="AE11680" s="246" t="s">
        <v>57771</v>
      </c>
      <c r="AF11680" s="247">
        <v>8120</v>
      </c>
      <c r="AH11680" s="226" t="s">
        <v>49107</v>
      </c>
      <c r="AI11680" s="227">
        <v>1901</v>
      </c>
      <c r="AK11680" s="207" t="s">
        <v>25654</v>
      </c>
      <c r="AL11680" s="208">
        <v>9796.19</v>
      </c>
      <c r="AM11680" s="93"/>
      <c r="AN11680" s="93"/>
      <c r="AO11680" s="93"/>
    </row>
    <row r="11681" spans="28:41" x14ac:dyDescent="0.55000000000000004">
      <c r="AB11681" s="278" t="s">
        <v>61663</v>
      </c>
      <c r="AC11681" s="279">
        <v>1874.4</v>
      </c>
      <c r="AE11681" s="246" t="s">
        <v>57772</v>
      </c>
      <c r="AF11681" s="247">
        <v>243054.83</v>
      </c>
      <c r="AH11681" s="226" t="s">
        <v>45467</v>
      </c>
      <c r="AI11681" s="227">
        <v>22010.31</v>
      </c>
      <c r="AK11681" s="207" t="s">
        <v>14081</v>
      </c>
      <c r="AL11681" s="208">
        <v>10200.11</v>
      </c>
      <c r="AM11681" s="93"/>
      <c r="AN11681" s="93"/>
      <c r="AO11681" s="93"/>
    </row>
    <row r="11682" spans="28:41" x14ac:dyDescent="0.55000000000000004">
      <c r="AB11682" s="278" t="s">
        <v>16348</v>
      </c>
      <c r="AC11682" s="279">
        <v>40144.5</v>
      </c>
      <c r="AE11682" s="246" t="s">
        <v>26355</v>
      </c>
      <c r="AF11682" s="247">
        <v>3483.72</v>
      </c>
      <c r="AH11682" s="226" t="s">
        <v>45468</v>
      </c>
      <c r="AI11682" s="227">
        <v>1683.69</v>
      </c>
      <c r="AK11682" s="207" t="s">
        <v>14083</v>
      </c>
      <c r="AL11682" s="208">
        <v>8933.51</v>
      </c>
      <c r="AM11682" s="93"/>
      <c r="AN11682" s="93"/>
      <c r="AO11682" s="93"/>
    </row>
    <row r="11683" spans="28:41" x14ac:dyDescent="0.55000000000000004">
      <c r="AB11683" s="278" t="s">
        <v>16349</v>
      </c>
      <c r="AC11683" s="279">
        <v>23571.759999999998</v>
      </c>
      <c r="AE11683" s="246" t="s">
        <v>47205</v>
      </c>
      <c r="AF11683" s="247">
        <v>21670</v>
      </c>
      <c r="AH11683" s="226" t="s">
        <v>45469</v>
      </c>
      <c r="AI11683" s="227">
        <v>101563.14</v>
      </c>
      <c r="AK11683" s="207" t="s">
        <v>14084</v>
      </c>
      <c r="AL11683" s="208">
        <v>25494.87</v>
      </c>
      <c r="AM11683" s="93"/>
      <c r="AN11683" s="93"/>
      <c r="AO11683" s="93"/>
    </row>
    <row r="11684" spans="28:41" x14ac:dyDescent="0.55000000000000004">
      <c r="AB11684" s="278" t="s">
        <v>16351</v>
      </c>
      <c r="AC11684" s="279">
        <v>18685.82</v>
      </c>
      <c r="AE11684" s="246" t="s">
        <v>48208</v>
      </c>
      <c r="AF11684" s="247">
        <v>-1142.03</v>
      </c>
      <c r="AH11684" s="226" t="s">
        <v>45470</v>
      </c>
      <c r="AI11684" s="227">
        <v>7769.86</v>
      </c>
      <c r="AK11684" s="207" t="s">
        <v>14085</v>
      </c>
      <c r="AL11684" s="208">
        <v>12203.08</v>
      </c>
      <c r="AM11684" s="93"/>
      <c r="AN11684" s="93"/>
      <c r="AO11684" s="93"/>
    </row>
    <row r="11685" spans="28:41" x14ac:dyDescent="0.55000000000000004">
      <c r="AB11685" s="278" t="s">
        <v>16352</v>
      </c>
      <c r="AC11685" s="279">
        <v>473987.53</v>
      </c>
      <c r="AE11685" s="246" t="s">
        <v>64817</v>
      </c>
      <c r="AF11685" s="247">
        <v>87.75</v>
      </c>
      <c r="AH11685" s="226" t="s">
        <v>26104</v>
      </c>
      <c r="AI11685" s="227">
        <v>467.75</v>
      </c>
      <c r="AK11685" s="207" t="s">
        <v>25655</v>
      </c>
      <c r="AL11685" s="208">
        <v>3490</v>
      </c>
      <c r="AM11685" s="93"/>
      <c r="AN11685" s="93"/>
      <c r="AO11685" s="93"/>
    </row>
    <row r="11686" spans="28:41" x14ac:dyDescent="0.55000000000000004">
      <c r="AB11686" s="278" t="s">
        <v>70124</v>
      </c>
      <c r="AC11686" s="279">
        <v>49290.92</v>
      </c>
      <c r="AE11686" s="246" t="s">
        <v>64818</v>
      </c>
      <c r="AF11686" s="247">
        <v>10.68</v>
      </c>
      <c r="AH11686" s="226" t="s">
        <v>26105</v>
      </c>
      <c r="AI11686" s="227">
        <v>298.48</v>
      </c>
      <c r="AK11686" s="207" t="s">
        <v>25656</v>
      </c>
      <c r="AL11686" s="208">
        <v>4477</v>
      </c>
      <c r="AM11686" s="93"/>
      <c r="AN11686" s="93"/>
      <c r="AO11686" s="93"/>
    </row>
    <row r="11687" spans="28:41" x14ac:dyDescent="0.55000000000000004">
      <c r="AB11687" s="278" t="s">
        <v>34612</v>
      </c>
      <c r="AC11687" s="279">
        <v>3908.34</v>
      </c>
      <c r="AE11687" s="246" t="s">
        <v>49111</v>
      </c>
      <c r="AF11687" s="247">
        <v>19438.099999999999</v>
      </c>
      <c r="AH11687" s="226" t="s">
        <v>26108</v>
      </c>
      <c r="AI11687" s="227">
        <v>10900.61</v>
      </c>
      <c r="AK11687" s="207" t="s">
        <v>25657</v>
      </c>
      <c r="AL11687" s="208">
        <v>18075.43</v>
      </c>
      <c r="AM11687" s="93"/>
      <c r="AN11687" s="93"/>
      <c r="AO11687" s="93"/>
    </row>
    <row r="11688" spans="28:41" x14ac:dyDescent="0.55000000000000004">
      <c r="AB11688" s="278" t="s">
        <v>16353</v>
      </c>
      <c r="AC11688" s="279">
        <v>94147.26</v>
      </c>
      <c r="AE11688" s="246" t="s">
        <v>49112</v>
      </c>
      <c r="AF11688" s="247">
        <v>1464.31</v>
      </c>
      <c r="AH11688" s="226" t="s">
        <v>53457</v>
      </c>
      <c r="AI11688" s="227">
        <v>1293.6199999999999</v>
      </c>
      <c r="AK11688" s="207" t="s">
        <v>25658</v>
      </c>
      <c r="AL11688" s="208">
        <v>2859</v>
      </c>
      <c r="AM11688" s="93"/>
      <c r="AN11688" s="93"/>
      <c r="AO11688" s="93"/>
    </row>
    <row r="11689" spans="28:41" x14ac:dyDescent="0.55000000000000004">
      <c r="AB11689" s="278" t="s">
        <v>59308</v>
      </c>
      <c r="AC11689" s="279">
        <v>11977.44</v>
      </c>
      <c r="AE11689" s="246" t="s">
        <v>49113</v>
      </c>
      <c r="AF11689" s="247">
        <v>4762.33</v>
      </c>
      <c r="AH11689" s="226" t="s">
        <v>53458</v>
      </c>
      <c r="AI11689" s="227">
        <v>58.38</v>
      </c>
      <c r="AK11689" s="207" t="s">
        <v>25659</v>
      </c>
      <c r="AL11689" s="208">
        <v>13330.9</v>
      </c>
      <c r="AM11689" s="93"/>
      <c r="AN11689" s="93"/>
      <c r="AO11689" s="93"/>
    </row>
    <row r="11690" spans="28:41" x14ac:dyDescent="0.55000000000000004">
      <c r="AB11690" s="278" t="s">
        <v>16355</v>
      </c>
      <c r="AC11690" s="279">
        <v>498782.51</v>
      </c>
      <c r="AE11690" s="246" t="s">
        <v>49114</v>
      </c>
      <c r="AF11690" s="247">
        <v>3782.38</v>
      </c>
      <c r="AH11690" s="226" t="s">
        <v>53459</v>
      </c>
      <c r="AI11690" s="227">
        <v>16333.31</v>
      </c>
      <c r="AK11690" s="207" t="s">
        <v>25660</v>
      </c>
      <c r="AL11690" s="208">
        <v>20250</v>
      </c>
      <c r="AM11690" s="93"/>
      <c r="AN11690" s="93"/>
      <c r="AO11690" s="93"/>
    </row>
    <row r="11691" spans="28:41" x14ac:dyDescent="0.55000000000000004">
      <c r="AB11691" s="278" t="s">
        <v>16356</v>
      </c>
      <c r="AC11691" s="279">
        <v>7050.98</v>
      </c>
      <c r="AE11691" s="246" t="s">
        <v>58656</v>
      </c>
      <c r="AF11691" s="247">
        <v>55302.94</v>
      </c>
      <c r="AH11691" s="226" t="s">
        <v>42848</v>
      </c>
      <c r="AI11691" s="227">
        <v>1657.3</v>
      </c>
      <c r="AK11691" s="207" t="s">
        <v>25661</v>
      </c>
      <c r="AL11691" s="208">
        <v>30465</v>
      </c>
      <c r="AM11691" s="93"/>
      <c r="AN11691" s="93"/>
      <c r="AO11691" s="93"/>
    </row>
    <row r="11692" spans="28:41" x14ac:dyDescent="0.55000000000000004">
      <c r="AB11692" s="278" t="s">
        <v>13131</v>
      </c>
      <c r="AC11692" s="279">
        <v>339003.67</v>
      </c>
      <c r="AE11692" s="246" t="s">
        <v>50358</v>
      </c>
      <c r="AF11692" s="247">
        <v>574.91</v>
      </c>
      <c r="AH11692" s="226" t="s">
        <v>53460</v>
      </c>
      <c r="AI11692" s="227">
        <v>5341.62</v>
      </c>
      <c r="AK11692" s="207" t="s">
        <v>25662</v>
      </c>
      <c r="AL11692" s="208">
        <v>3841.85</v>
      </c>
      <c r="AM11692" s="93"/>
      <c r="AN11692" s="93"/>
      <c r="AO11692" s="93"/>
    </row>
    <row r="11693" spans="28:41" x14ac:dyDescent="0.55000000000000004">
      <c r="AB11693" s="278" t="s">
        <v>13132</v>
      </c>
      <c r="AC11693" s="279">
        <v>1095781.45</v>
      </c>
      <c r="AE11693" s="246" t="s">
        <v>62484</v>
      </c>
      <c r="AF11693" s="247">
        <v>8741.82</v>
      </c>
      <c r="AH11693" s="226" t="s">
        <v>42849</v>
      </c>
      <c r="AI11693" s="227">
        <v>5314.9</v>
      </c>
      <c r="AK11693" s="207" t="s">
        <v>25663</v>
      </c>
      <c r="AL11693" s="208">
        <v>9685.5400000000009</v>
      </c>
      <c r="AM11693" s="93"/>
      <c r="AN11693" s="93"/>
      <c r="AO11693" s="93"/>
    </row>
    <row r="11694" spans="28:41" x14ac:dyDescent="0.55000000000000004">
      <c r="AB11694" s="278" t="s">
        <v>13133</v>
      </c>
      <c r="AC11694" s="279">
        <v>547147.9</v>
      </c>
      <c r="AE11694" s="246" t="s">
        <v>48209</v>
      </c>
      <c r="AF11694" s="247">
        <v>1503</v>
      </c>
      <c r="AH11694" s="226" t="s">
        <v>53461</v>
      </c>
      <c r="AI11694" s="227">
        <v>12615.12</v>
      </c>
      <c r="AK11694" s="207" t="s">
        <v>25664</v>
      </c>
      <c r="AL11694" s="208">
        <v>28954.2</v>
      </c>
      <c r="AM11694" s="93"/>
      <c r="AN11694" s="93"/>
      <c r="AO11694" s="93"/>
    </row>
    <row r="11695" spans="28:41" x14ac:dyDescent="0.55000000000000004">
      <c r="AB11695" s="278" t="s">
        <v>16357</v>
      </c>
      <c r="AC11695" s="279">
        <v>711494.56</v>
      </c>
      <c r="AE11695" s="246" t="s">
        <v>57773</v>
      </c>
      <c r="AF11695" s="247">
        <v>6697</v>
      </c>
      <c r="AH11695" s="226" t="s">
        <v>40570</v>
      </c>
      <c r="AI11695" s="227">
        <v>2333.33</v>
      </c>
      <c r="AK11695" s="207" t="s">
        <v>25665</v>
      </c>
      <c r="AL11695" s="208">
        <v>46574.18</v>
      </c>
      <c r="AM11695" s="93"/>
      <c r="AN11695" s="93"/>
      <c r="AO11695" s="93"/>
    </row>
    <row r="11696" spans="28:41" x14ac:dyDescent="0.55000000000000004">
      <c r="AB11696" s="278" t="s">
        <v>16358</v>
      </c>
      <c r="AC11696" s="279">
        <v>292393.95</v>
      </c>
      <c r="AE11696" s="246" t="s">
        <v>63349</v>
      </c>
      <c r="AF11696" s="247">
        <v>108.15</v>
      </c>
      <c r="AH11696" s="226" t="s">
        <v>40571</v>
      </c>
      <c r="AI11696" s="227">
        <v>53062.44</v>
      </c>
      <c r="AK11696" s="207" t="s">
        <v>25666</v>
      </c>
      <c r="AL11696" s="208">
        <v>56476.5</v>
      </c>
      <c r="AM11696" s="93"/>
      <c r="AN11696" s="93"/>
      <c r="AO11696" s="93"/>
    </row>
    <row r="11697" spans="28:41" x14ac:dyDescent="0.55000000000000004">
      <c r="AB11697" s="278" t="s">
        <v>16360</v>
      </c>
      <c r="AC11697" s="279">
        <v>26109</v>
      </c>
      <c r="AE11697" s="246" t="s">
        <v>26448</v>
      </c>
      <c r="AF11697" s="247">
        <v>2591.44</v>
      </c>
      <c r="AH11697" s="226" t="s">
        <v>40572</v>
      </c>
      <c r="AI11697" s="227">
        <v>5456.64</v>
      </c>
      <c r="AK11697" s="207" t="s">
        <v>25667</v>
      </c>
      <c r="AL11697" s="208">
        <v>2750</v>
      </c>
      <c r="AM11697" s="93"/>
      <c r="AN11697" s="93"/>
      <c r="AO11697" s="93"/>
    </row>
    <row r="11698" spans="28:41" x14ac:dyDescent="0.55000000000000004">
      <c r="AB11698" s="278" t="s">
        <v>33182</v>
      </c>
      <c r="AC11698" s="279">
        <v>13259.08</v>
      </c>
      <c r="AE11698" s="246" t="s">
        <v>64819</v>
      </c>
      <c r="AF11698" s="247">
        <v>1968.7</v>
      </c>
      <c r="AH11698" s="226" t="s">
        <v>40573</v>
      </c>
      <c r="AI11698" s="227">
        <v>4385.72</v>
      </c>
      <c r="AK11698" s="207" t="s">
        <v>25668</v>
      </c>
      <c r="AL11698" s="208">
        <v>10454.33</v>
      </c>
      <c r="AM11698" s="93"/>
      <c r="AN11698" s="93"/>
      <c r="AO11698" s="93"/>
    </row>
    <row r="11699" spans="28:41" x14ac:dyDescent="0.55000000000000004">
      <c r="AB11699" s="278" t="s">
        <v>58004</v>
      </c>
      <c r="AC11699" s="279">
        <v>5018.3999999999996</v>
      </c>
      <c r="AE11699" s="246" t="s">
        <v>26453</v>
      </c>
      <c r="AF11699" s="247">
        <v>8276.64</v>
      </c>
      <c r="AH11699" s="226" t="s">
        <v>40574</v>
      </c>
      <c r="AI11699" s="227">
        <v>4825.9799999999996</v>
      </c>
      <c r="AK11699" s="207" t="s">
        <v>25669</v>
      </c>
      <c r="AL11699" s="208">
        <v>130505.05</v>
      </c>
      <c r="AM11699" s="93"/>
      <c r="AN11699" s="93"/>
      <c r="AO11699" s="93"/>
    </row>
    <row r="11700" spans="28:41" x14ac:dyDescent="0.55000000000000004">
      <c r="AB11700" s="278" t="s">
        <v>70892</v>
      </c>
      <c r="AC11700" s="279">
        <v>2700</v>
      </c>
      <c r="AE11700" s="246" t="s">
        <v>26459</v>
      </c>
      <c r="AF11700" s="247">
        <v>5392.8</v>
      </c>
      <c r="AH11700" s="226" t="s">
        <v>39415</v>
      </c>
      <c r="AI11700" s="227">
        <v>3678</v>
      </c>
      <c r="AK11700" s="207" t="s">
        <v>25670</v>
      </c>
      <c r="AL11700" s="208">
        <v>8025.67</v>
      </c>
      <c r="AM11700" s="93"/>
      <c r="AN11700" s="93"/>
      <c r="AO11700" s="93"/>
    </row>
    <row r="11701" spans="28:41" x14ac:dyDescent="0.55000000000000004">
      <c r="AB11701" s="278" t="s">
        <v>59959</v>
      </c>
      <c r="AC11701" s="279">
        <v>25650.05</v>
      </c>
      <c r="AE11701" s="246" t="s">
        <v>26460</v>
      </c>
      <c r="AF11701" s="247">
        <v>1237.21</v>
      </c>
      <c r="AH11701" s="226" t="s">
        <v>48200</v>
      </c>
      <c r="AI11701" s="227">
        <v>67290.539999999994</v>
      </c>
      <c r="AK11701" s="207" t="s">
        <v>25671</v>
      </c>
      <c r="AL11701" s="208">
        <v>7072.73</v>
      </c>
      <c r="AM11701" s="93"/>
      <c r="AN11701" s="93"/>
      <c r="AO11701" s="93"/>
    </row>
    <row r="11702" spans="28:41" x14ac:dyDescent="0.55000000000000004">
      <c r="AB11702" s="278" t="s">
        <v>59309</v>
      </c>
      <c r="AC11702" s="279">
        <v>7077.47</v>
      </c>
      <c r="AE11702" s="246" t="s">
        <v>26464</v>
      </c>
      <c r="AF11702" s="247">
        <v>94.65</v>
      </c>
      <c r="AH11702" s="226" t="s">
        <v>45471</v>
      </c>
      <c r="AI11702" s="227">
        <v>47000</v>
      </c>
      <c r="AK11702" s="207" t="s">
        <v>25672</v>
      </c>
      <c r="AL11702" s="208">
        <v>1177.9000000000001</v>
      </c>
      <c r="AM11702" s="93"/>
      <c r="AN11702" s="93"/>
      <c r="AO11702" s="93"/>
    </row>
    <row r="11703" spans="28:41" x14ac:dyDescent="0.55000000000000004">
      <c r="AB11703" s="278" t="s">
        <v>13134</v>
      </c>
      <c r="AC11703" s="279">
        <v>501355.62</v>
      </c>
      <c r="AE11703" s="246" t="s">
        <v>26465</v>
      </c>
      <c r="AF11703" s="247">
        <v>303.12</v>
      </c>
      <c r="AH11703" s="226" t="s">
        <v>45472</v>
      </c>
      <c r="AI11703" s="227">
        <v>4201</v>
      </c>
      <c r="AK11703" s="207" t="s">
        <v>25673</v>
      </c>
      <c r="AL11703" s="208">
        <v>2712.62</v>
      </c>
      <c r="AM11703" s="93"/>
      <c r="AN11703" s="93"/>
      <c r="AO11703" s="93"/>
    </row>
    <row r="11704" spans="28:41" x14ac:dyDescent="0.55000000000000004">
      <c r="AB11704" s="278" t="s">
        <v>69207</v>
      </c>
      <c r="AC11704" s="279">
        <v>-6000.34</v>
      </c>
      <c r="AE11704" s="246" t="s">
        <v>53494</v>
      </c>
      <c r="AF11704" s="247">
        <v>37.46</v>
      </c>
      <c r="AH11704" s="226" t="s">
        <v>42850</v>
      </c>
      <c r="AI11704" s="227">
        <v>4500001.38</v>
      </c>
      <c r="AK11704" s="207" t="s">
        <v>25674</v>
      </c>
      <c r="AL11704" s="208">
        <v>21715.8</v>
      </c>
      <c r="AM11704" s="93"/>
      <c r="AN11704" s="93"/>
      <c r="AO11704" s="93"/>
    </row>
    <row r="11705" spans="28:41" x14ac:dyDescent="0.55000000000000004">
      <c r="AB11705" s="278" t="s">
        <v>13135</v>
      </c>
      <c r="AC11705" s="279">
        <v>483484.65</v>
      </c>
      <c r="AE11705" s="246" t="s">
        <v>53495</v>
      </c>
      <c r="AF11705" s="247">
        <v>10011.18</v>
      </c>
      <c r="AH11705" s="226" t="s">
        <v>42851</v>
      </c>
      <c r="AI11705" s="227">
        <v>344202.86</v>
      </c>
      <c r="AK11705" s="207" t="s">
        <v>25675</v>
      </c>
      <c r="AL11705" s="208">
        <v>12338.08</v>
      </c>
      <c r="AM11705" s="93"/>
      <c r="AN11705" s="93"/>
      <c r="AO11705" s="93"/>
    </row>
    <row r="11706" spans="28:41" x14ac:dyDescent="0.55000000000000004">
      <c r="AB11706" s="278" t="s">
        <v>16362</v>
      </c>
      <c r="AC11706" s="279">
        <v>252812.78</v>
      </c>
      <c r="AE11706" s="246" t="s">
        <v>53496</v>
      </c>
      <c r="AF11706" s="247">
        <v>765.86</v>
      </c>
      <c r="AH11706" s="226" t="s">
        <v>26178</v>
      </c>
      <c r="AI11706" s="227">
        <v>203706.52</v>
      </c>
      <c r="AK11706" s="207" t="s">
        <v>25676</v>
      </c>
      <c r="AL11706" s="208">
        <v>2473.12</v>
      </c>
      <c r="AM11706" s="93"/>
      <c r="AN11706" s="93"/>
      <c r="AO11706" s="93"/>
    </row>
    <row r="11707" spans="28:41" x14ac:dyDescent="0.55000000000000004">
      <c r="AB11707" s="278" t="s">
        <v>58005</v>
      </c>
      <c r="AC11707" s="279">
        <v>3287.2</v>
      </c>
      <c r="AE11707" s="246" t="s">
        <v>53497</v>
      </c>
      <c r="AF11707" s="247">
        <v>2452.7399999999998</v>
      </c>
      <c r="AH11707" s="226" t="s">
        <v>53462</v>
      </c>
      <c r="AI11707" s="227">
        <v>115833.25</v>
      </c>
      <c r="AK11707" s="207" t="s">
        <v>25677</v>
      </c>
      <c r="AL11707" s="208">
        <v>3503.18</v>
      </c>
      <c r="AM11707" s="93"/>
      <c r="AN11707" s="93"/>
      <c r="AO11707" s="93"/>
    </row>
    <row r="11708" spans="28:41" x14ac:dyDescent="0.55000000000000004">
      <c r="AB11708" s="278" t="s">
        <v>13139</v>
      </c>
      <c r="AC11708" s="279">
        <v>81801.7</v>
      </c>
      <c r="AE11708" s="246" t="s">
        <v>26466</v>
      </c>
      <c r="AF11708" s="247">
        <v>12741</v>
      </c>
      <c r="AH11708" s="226" t="s">
        <v>26184</v>
      </c>
      <c r="AI11708" s="227">
        <v>105821.23</v>
      </c>
      <c r="AK11708" s="207" t="s">
        <v>14087</v>
      </c>
      <c r="AL11708" s="208">
        <v>239294.9</v>
      </c>
      <c r="AM11708" s="93"/>
      <c r="AN11708" s="93"/>
      <c r="AO11708" s="93"/>
    </row>
    <row r="11709" spans="28:41" x14ac:dyDescent="0.55000000000000004">
      <c r="AB11709" s="278" t="s">
        <v>13140</v>
      </c>
      <c r="AC11709" s="279">
        <v>30236.06</v>
      </c>
      <c r="AE11709" s="246" t="s">
        <v>53498</v>
      </c>
      <c r="AF11709" s="247">
        <v>3143.92</v>
      </c>
      <c r="AH11709" s="226" t="s">
        <v>26185</v>
      </c>
      <c r="AI11709" s="227">
        <v>800529.19</v>
      </c>
      <c r="AK11709" s="207" t="s">
        <v>25678</v>
      </c>
      <c r="AL11709" s="208">
        <v>17444.259999999998</v>
      </c>
      <c r="AM11709" s="93"/>
      <c r="AN11709" s="93"/>
      <c r="AO11709" s="93"/>
    </row>
    <row r="11710" spans="28:41" x14ac:dyDescent="0.55000000000000004">
      <c r="AB11710" s="278" t="s">
        <v>50603</v>
      </c>
      <c r="AC11710" s="279">
        <v>-17140.439999999999</v>
      </c>
      <c r="AE11710" s="246" t="s">
        <v>35523</v>
      </c>
      <c r="AF11710" s="247">
        <v>1758.14</v>
      </c>
      <c r="AH11710" s="226" t="s">
        <v>26186</v>
      </c>
      <c r="AI11710" s="227">
        <v>42757.19</v>
      </c>
      <c r="AK11710" s="207" t="s">
        <v>25679</v>
      </c>
      <c r="AL11710" s="208">
        <v>34341.82</v>
      </c>
      <c r="AM11710" s="93"/>
      <c r="AN11710" s="93"/>
      <c r="AO11710" s="93"/>
    </row>
    <row r="11711" spans="28:41" x14ac:dyDescent="0.55000000000000004">
      <c r="AB11711" s="278" t="s">
        <v>16437</v>
      </c>
      <c r="AC11711" s="279">
        <v>975.75</v>
      </c>
      <c r="AE11711" s="246" t="s">
        <v>35525</v>
      </c>
      <c r="AF11711" s="247">
        <v>134.49</v>
      </c>
      <c r="AH11711" s="226" t="s">
        <v>26187</v>
      </c>
      <c r="AI11711" s="227">
        <v>73431.66</v>
      </c>
      <c r="AK11711" s="207" t="s">
        <v>25680</v>
      </c>
      <c r="AL11711" s="208">
        <v>8034.51</v>
      </c>
      <c r="AM11711" s="93"/>
      <c r="AN11711" s="93"/>
      <c r="AO11711" s="93"/>
    </row>
    <row r="11712" spans="28:41" x14ac:dyDescent="0.55000000000000004">
      <c r="AB11712" s="278" t="s">
        <v>16438</v>
      </c>
      <c r="AC11712" s="279">
        <v>138303.62</v>
      </c>
      <c r="AE11712" s="246" t="s">
        <v>35527</v>
      </c>
      <c r="AF11712" s="247">
        <v>1295.72</v>
      </c>
      <c r="AH11712" s="226" t="s">
        <v>26188</v>
      </c>
      <c r="AI11712" s="227">
        <v>450219.75</v>
      </c>
      <c r="AK11712" s="207" t="s">
        <v>25681</v>
      </c>
      <c r="AL11712" s="208">
        <v>19385.46</v>
      </c>
      <c r="AM11712" s="93"/>
      <c r="AN11712" s="93"/>
      <c r="AO11712" s="93"/>
    </row>
    <row r="11713" spans="28:41" x14ac:dyDescent="0.55000000000000004">
      <c r="AB11713" s="278" t="s">
        <v>34616</v>
      </c>
      <c r="AC11713" s="279">
        <v>90479.05</v>
      </c>
      <c r="AE11713" s="246" t="s">
        <v>57774</v>
      </c>
      <c r="AF11713" s="247">
        <v>148.04</v>
      </c>
      <c r="AH11713" s="226" t="s">
        <v>26189</v>
      </c>
      <c r="AI11713" s="227">
        <v>24816.46</v>
      </c>
      <c r="AK11713" s="207" t="s">
        <v>25682</v>
      </c>
      <c r="AL11713" s="208">
        <v>2097.64</v>
      </c>
      <c r="AM11713" s="93"/>
      <c r="AN11713" s="93"/>
      <c r="AO11713" s="93"/>
    </row>
    <row r="11714" spans="28:41" x14ac:dyDescent="0.55000000000000004">
      <c r="AB11714" s="278" t="s">
        <v>16440</v>
      </c>
      <c r="AC11714" s="279">
        <v>68222</v>
      </c>
      <c r="AE11714" s="246" t="s">
        <v>57775</v>
      </c>
      <c r="AF11714" s="247">
        <v>3273.38</v>
      </c>
      <c r="AH11714" s="226" t="s">
        <v>26190</v>
      </c>
      <c r="AI11714" s="227">
        <v>64135.8</v>
      </c>
      <c r="AK11714" s="207" t="s">
        <v>25683</v>
      </c>
      <c r="AL11714" s="208">
        <v>5944.63</v>
      </c>
      <c r="AM11714" s="93"/>
      <c r="AN11714" s="93"/>
      <c r="AO11714" s="93"/>
    </row>
    <row r="11715" spans="28:41" x14ac:dyDescent="0.55000000000000004">
      <c r="AB11715" s="278" t="s">
        <v>16441</v>
      </c>
      <c r="AC11715" s="279">
        <v>112134.24</v>
      </c>
      <c r="AE11715" s="246" t="s">
        <v>45498</v>
      </c>
      <c r="AF11715" s="247">
        <v>14793.57</v>
      </c>
      <c r="AH11715" s="226" t="s">
        <v>53463</v>
      </c>
      <c r="AI11715" s="227">
        <v>7882.02</v>
      </c>
      <c r="AK11715" s="207" t="s">
        <v>25684</v>
      </c>
      <c r="AL11715" s="208">
        <v>33391.629999999997</v>
      </c>
      <c r="AM11715" s="93"/>
      <c r="AN11715" s="93"/>
      <c r="AO11715" s="93"/>
    </row>
    <row r="11716" spans="28:41" x14ac:dyDescent="0.55000000000000004">
      <c r="AB11716" s="278" t="s">
        <v>16442</v>
      </c>
      <c r="AC11716" s="279">
        <v>6111.63</v>
      </c>
      <c r="AE11716" s="246" t="s">
        <v>61553</v>
      </c>
      <c r="AF11716" s="247">
        <v>-33711.51</v>
      </c>
      <c r="AH11716" s="226" t="s">
        <v>34040</v>
      </c>
      <c r="AI11716" s="227">
        <v>69579.98</v>
      </c>
      <c r="AK11716" s="207" t="s">
        <v>25685</v>
      </c>
      <c r="AL11716" s="208">
        <v>73517.13</v>
      </c>
      <c r="AM11716" s="93"/>
      <c r="AN11716" s="93"/>
      <c r="AO11716" s="93"/>
    </row>
    <row r="11717" spans="28:41" x14ac:dyDescent="0.55000000000000004">
      <c r="AB11717" s="278" t="s">
        <v>16444</v>
      </c>
      <c r="AC11717" s="279">
        <v>99.31</v>
      </c>
      <c r="AE11717" s="246" t="s">
        <v>40588</v>
      </c>
      <c r="AF11717" s="247">
        <v>59506</v>
      </c>
      <c r="AH11717" s="226" t="s">
        <v>35495</v>
      </c>
      <c r="AI11717" s="227">
        <v>15360</v>
      </c>
      <c r="AK11717" s="207" t="s">
        <v>25686</v>
      </c>
      <c r="AL11717" s="208">
        <v>37625</v>
      </c>
      <c r="AM11717" s="93"/>
      <c r="AN11717" s="93"/>
      <c r="AO11717" s="93"/>
    </row>
    <row r="11718" spans="28:41" x14ac:dyDescent="0.55000000000000004">
      <c r="AB11718" s="278" t="s">
        <v>16446</v>
      </c>
      <c r="AC11718" s="279">
        <v>1093.5</v>
      </c>
      <c r="AE11718" s="246" t="s">
        <v>53508</v>
      </c>
      <c r="AF11718" s="247">
        <v>61919.6</v>
      </c>
      <c r="AH11718" s="226" t="s">
        <v>26193</v>
      </c>
      <c r="AI11718" s="227">
        <v>16848.34</v>
      </c>
      <c r="AK11718" s="207" t="s">
        <v>25687</v>
      </c>
      <c r="AL11718" s="208">
        <v>5859.8</v>
      </c>
      <c r="AM11718" s="93"/>
      <c r="AN11718" s="93"/>
      <c r="AO11718" s="93"/>
    </row>
    <row r="11719" spans="28:41" x14ac:dyDescent="0.55000000000000004">
      <c r="AB11719" s="278" t="s">
        <v>16450</v>
      </c>
      <c r="AC11719" s="279">
        <v>350</v>
      </c>
      <c r="AE11719" s="246" t="s">
        <v>53512</v>
      </c>
      <c r="AF11719" s="247">
        <v>4731.5600000000004</v>
      </c>
      <c r="AH11719" s="226" t="s">
        <v>35496</v>
      </c>
      <c r="AI11719" s="227">
        <v>3548.46</v>
      </c>
      <c r="AK11719" s="207" t="s">
        <v>25688</v>
      </c>
      <c r="AL11719" s="208">
        <v>3193.3</v>
      </c>
      <c r="AM11719" s="93"/>
      <c r="AN11719" s="93"/>
      <c r="AO11719" s="93"/>
    </row>
    <row r="11720" spans="28:41" x14ac:dyDescent="0.55000000000000004">
      <c r="AB11720" s="278" t="s">
        <v>31712</v>
      </c>
      <c r="AC11720" s="279">
        <v>35262</v>
      </c>
      <c r="AE11720" s="246" t="s">
        <v>53513</v>
      </c>
      <c r="AF11720" s="247">
        <v>15170.33</v>
      </c>
      <c r="AH11720" s="226" t="s">
        <v>26194</v>
      </c>
      <c r="AI11720" s="227">
        <v>2735.42</v>
      </c>
      <c r="AK11720" s="207" t="s">
        <v>25689</v>
      </c>
      <c r="AL11720" s="208">
        <v>8804.2199999999993</v>
      </c>
      <c r="AM11720" s="93"/>
      <c r="AN11720" s="93"/>
      <c r="AO11720" s="93"/>
    </row>
    <row r="11721" spans="28:41" x14ac:dyDescent="0.55000000000000004">
      <c r="AB11721" s="278" t="s">
        <v>16453</v>
      </c>
      <c r="AC11721" s="279">
        <v>230237</v>
      </c>
      <c r="AE11721" s="246" t="s">
        <v>53517</v>
      </c>
      <c r="AF11721" s="247">
        <v>9935.9500000000007</v>
      </c>
      <c r="AH11721" s="226" t="s">
        <v>26195</v>
      </c>
      <c r="AI11721" s="227">
        <v>4297.04</v>
      </c>
      <c r="AK11721" s="207" t="s">
        <v>25690</v>
      </c>
      <c r="AL11721" s="208">
        <v>12750</v>
      </c>
      <c r="AM11721" s="93"/>
      <c r="AN11721" s="93"/>
      <c r="AO11721" s="93"/>
    </row>
    <row r="11722" spans="28:41" x14ac:dyDescent="0.55000000000000004">
      <c r="AB11722" s="278" t="s">
        <v>16454</v>
      </c>
      <c r="AC11722" s="279">
        <v>1996950.87</v>
      </c>
      <c r="AE11722" s="246" t="s">
        <v>53518</v>
      </c>
      <c r="AF11722" s="247">
        <v>791.5</v>
      </c>
      <c r="AH11722" s="226" t="s">
        <v>34041</v>
      </c>
      <c r="AI11722" s="227">
        <v>20514</v>
      </c>
      <c r="AK11722" s="207" t="s">
        <v>25691</v>
      </c>
      <c r="AL11722" s="208">
        <v>66107.360000000001</v>
      </c>
      <c r="AM11722" s="93"/>
      <c r="AN11722" s="93"/>
      <c r="AO11722" s="93"/>
    </row>
    <row r="11723" spans="28:41" x14ac:dyDescent="0.55000000000000004">
      <c r="AB11723" s="278" t="s">
        <v>54227</v>
      </c>
      <c r="AC11723" s="279">
        <v>174795.32</v>
      </c>
      <c r="AE11723" s="246" t="s">
        <v>61554</v>
      </c>
      <c r="AF11723" s="247">
        <v>-545.20000000000005</v>
      </c>
      <c r="AH11723" s="226" t="s">
        <v>53464</v>
      </c>
      <c r="AI11723" s="227">
        <v>11994.53</v>
      </c>
      <c r="AK11723" s="207" t="s">
        <v>25692</v>
      </c>
      <c r="AL11723" s="208">
        <v>16692</v>
      </c>
      <c r="AM11723" s="93"/>
      <c r="AN11723" s="93"/>
      <c r="AO11723" s="93"/>
    </row>
    <row r="11724" spans="28:41" x14ac:dyDescent="0.55000000000000004">
      <c r="AB11724" s="278" t="s">
        <v>16455</v>
      </c>
      <c r="AC11724" s="279">
        <v>799.24</v>
      </c>
      <c r="AE11724" s="246" t="s">
        <v>53519</v>
      </c>
      <c r="AF11724" s="247">
        <v>6135.07</v>
      </c>
      <c r="AH11724" s="226" t="s">
        <v>48201</v>
      </c>
      <c r="AI11724" s="227">
        <v>56803.11</v>
      </c>
      <c r="AK11724" s="207" t="s">
        <v>25693</v>
      </c>
      <c r="AL11724" s="208">
        <v>190057.32</v>
      </c>
      <c r="AM11724" s="93"/>
      <c r="AN11724" s="93"/>
      <c r="AO11724" s="93"/>
    </row>
    <row r="11725" spans="28:41" x14ac:dyDescent="0.55000000000000004">
      <c r="AB11725" s="278" t="s">
        <v>16457</v>
      </c>
      <c r="AC11725" s="279">
        <v>2221.21</v>
      </c>
      <c r="AE11725" s="246" t="s">
        <v>53520</v>
      </c>
      <c r="AF11725" s="247">
        <v>1934.88</v>
      </c>
      <c r="AH11725" s="226" t="s">
        <v>49108</v>
      </c>
      <c r="AI11725" s="227">
        <v>6291.6</v>
      </c>
      <c r="AK11725" s="207" t="s">
        <v>25694</v>
      </c>
      <c r="AL11725" s="208">
        <v>23851.62</v>
      </c>
      <c r="AM11725" s="93"/>
      <c r="AN11725" s="93"/>
      <c r="AO11725" s="93"/>
    </row>
    <row r="11726" spans="28:41" x14ac:dyDescent="0.55000000000000004">
      <c r="AB11726" s="278" t="s">
        <v>16458</v>
      </c>
      <c r="AC11726" s="279">
        <v>491.2</v>
      </c>
      <c r="AE11726" s="246" t="s">
        <v>53521</v>
      </c>
      <c r="AF11726" s="247">
        <v>1968.75</v>
      </c>
      <c r="AH11726" s="226" t="s">
        <v>26197</v>
      </c>
      <c r="AI11726" s="227">
        <v>96351.49</v>
      </c>
      <c r="AK11726" s="207" t="s">
        <v>25695</v>
      </c>
      <c r="AL11726" s="208">
        <v>17463.04</v>
      </c>
      <c r="AM11726" s="93"/>
      <c r="AN11726" s="93"/>
      <c r="AO11726" s="93"/>
    </row>
    <row r="11727" spans="28:41" x14ac:dyDescent="0.55000000000000004">
      <c r="AB11727" s="278" t="s">
        <v>16459</v>
      </c>
      <c r="AC11727" s="279">
        <v>12306.88</v>
      </c>
      <c r="AE11727" s="246" t="s">
        <v>53522</v>
      </c>
      <c r="AF11727" s="247">
        <v>844.8</v>
      </c>
      <c r="AH11727" s="226" t="s">
        <v>26198</v>
      </c>
      <c r="AI11727" s="227">
        <v>7314.61</v>
      </c>
      <c r="AK11727" s="207" t="s">
        <v>25696</v>
      </c>
      <c r="AL11727" s="208">
        <v>98771</v>
      </c>
      <c r="AM11727" s="93"/>
      <c r="AN11727" s="93"/>
      <c r="AO11727" s="93"/>
    </row>
    <row r="11728" spans="28:41" x14ac:dyDescent="0.55000000000000004">
      <c r="AB11728" s="278" t="s">
        <v>16460</v>
      </c>
      <c r="AC11728" s="279">
        <v>590.38</v>
      </c>
      <c r="AE11728" s="246" t="s">
        <v>53523</v>
      </c>
      <c r="AF11728" s="247">
        <v>832.59</v>
      </c>
      <c r="AH11728" s="226" t="s">
        <v>48202</v>
      </c>
      <c r="AI11728" s="227">
        <v>6603.16</v>
      </c>
      <c r="AK11728" s="207" t="s">
        <v>25697</v>
      </c>
      <c r="AL11728" s="208">
        <v>4621.62</v>
      </c>
      <c r="AM11728" s="93"/>
      <c r="AN11728" s="93"/>
      <c r="AO11728" s="93"/>
    </row>
    <row r="11729" spans="28:41" x14ac:dyDescent="0.55000000000000004">
      <c r="AB11729" s="278" t="s">
        <v>16461</v>
      </c>
      <c r="AC11729" s="279">
        <v>215415.51</v>
      </c>
      <c r="AE11729" s="246" t="s">
        <v>53524</v>
      </c>
      <c r="AF11729" s="247">
        <v>2371.9899999999998</v>
      </c>
      <c r="AH11729" s="226" t="s">
        <v>48203</v>
      </c>
      <c r="AI11729" s="227">
        <v>3572.46</v>
      </c>
      <c r="AK11729" s="207" t="s">
        <v>25698</v>
      </c>
      <c r="AL11729" s="208">
        <v>5575.54</v>
      </c>
      <c r="AM11729" s="93"/>
      <c r="AN11729" s="93"/>
      <c r="AO11729" s="93"/>
    </row>
    <row r="11730" spans="28:41" x14ac:dyDescent="0.55000000000000004">
      <c r="AB11730" s="278" t="s">
        <v>16462</v>
      </c>
      <c r="AC11730" s="279">
        <v>652705.31999999995</v>
      </c>
      <c r="AE11730" s="246" t="s">
        <v>63350</v>
      </c>
      <c r="AF11730" s="247">
        <v>172695</v>
      </c>
      <c r="AH11730" s="226" t="s">
        <v>26199</v>
      </c>
      <c r="AI11730" s="227">
        <v>348601.69</v>
      </c>
      <c r="AK11730" s="207" t="s">
        <v>25699</v>
      </c>
      <c r="AL11730" s="208">
        <v>3794.83</v>
      </c>
      <c r="AM11730" s="93"/>
      <c r="AN11730" s="93"/>
      <c r="AO11730" s="93"/>
    </row>
    <row r="11731" spans="28:41" x14ac:dyDescent="0.55000000000000004">
      <c r="AB11731" s="278" t="s">
        <v>16463</v>
      </c>
      <c r="AC11731" s="279">
        <v>45992.49</v>
      </c>
      <c r="AE11731" s="246" t="s">
        <v>53526</v>
      </c>
      <c r="AF11731" s="247">
        <v>325.92</v>
      </c>
      <c r="AH11731" s="226" t="s">
        <v>53465</v>
      </c>
      <c r="AI11731" s="227">
        <v>12895.99</v>
      </c>
      <c r="AK11731" s="207" t="s">
        <v>25700</v>
      </c>
      <c r="AL11731" s="208">
        <v>22800</v>
      </c>
      <c r="AM11731" s="93"/>
      <c r="AN11731" s="93"/>
      <c r="AO11731" s="93"/>
    </row>
    <row r="11732" spans="28:41" x14ac:dyDescent="0.55000000000000004">
      <c r="AB11732" s="278" t="s">
        <v>16464</v>
      </c>
      <c r="AC11732" s="279">
        <v>24428.400000000001</v>
      </c>
      <c r="AE11732" s="246" t="s">
        <v>53527</v>
      </c>
      <c r="AF11732" s="247">
        <v>1828.5</v>
      </c>
      <c r="AH11732" s="226" t="s">
        <v>26201</v>
      </c>
      <c r="AI11732" s="227">
        <v>79123.179999999993</v>
      </c>
      <c r="AK11732" s="207" t="s">
        <v>25701</v>
      </c>
      <c r="AL11732" s="208">
        <v>2722.85</v>
      </c>
      <c r="AM11732" s="93"/>
      <c r="AN11732" s="93"/>
      <c r="AO11732" s="93"/>
    </row>
    <row r="11733" spans="28:41" x14ac:dyDescent="0.55000000000000004">
      <c r="AB11733" s="278" t="s">
        <v>16465</v>
      </c>
      <c r="AC11733" s="279">
        <v>59215.44</v>
      </c>
      <c r="AE11733" s="246" t="s">
        <v>50361</v>
      </c>
      <c r="AF11733" s="247">
        <v>696.63</v>
      </c>
      <c r="AH11733" s="226" t="s">
        <v>26202</v>
      </c>
      <c r="AI11733" s="227">
        <v>136864.32000000001</v>
      </c>
      <c r="AK11733" s="207" t="s">
        <v>25702</v>
      </c>
      <c r="AL11733" s="208">
        <v>6694.79</v>
      </c>
      <c r="AM11733" s="93"/>
      <c r="AN11733" s="93"/>
      <c r="AO11733" s="93"/>
    </row>
    <row r="11734" spans="28:41" x14ac:dyDescent="0.55000000000000004">
      <c r="AB11734" s="278" t="s">
        <v>69208</v>
      </c>
      <c r="AC11734" s="279">
        <v>7182.4</v>
      </c>
      <c r="AE11734" s="246" t="s">
        <v>61555</v>
      </c>
      <c r="AF11734" s="247">
        <v>-7.82</v>
      </c>
      <c r="AH11734" s="226" t="s">
        <v>26203</v>
      </c>
      <c r="AI11734" s="227">
        <v>16523.54</v>
      </c>
      <c r="AK11734" s="207" t="s">
        <v>25703</v>
      </c>
      <c r="AL11734" s="208">
        <v>406785</v>
      </c>
      <c r="AM11734" s="93"/>
      <c r="AN11734" s="93"/>
      <c r="AO11734" s="93"/>
    </row>
    <row r="11735" spans="28:41" x14ac:dyDescent="0.55000000000000004">
      <c r="AB11735" s="278" t="s">
        <v>48431</v>
      </c>
      <c r="AC11735" s="279">
        <v>1860.71</v>
      </c>
      <c r="AE11735" s="246" t="s">
        <v>53529</v>
      </c>
      <c r="AF11735" s="247">
        <v>82008.479999999996</v>
      </c>
      <c r="AH11735" s="226" t="s">
        <v>45473</v>
      </c>
      <c r="AI11735" s="227">
        <v>31477.9</v>
      </c>
      <c r="AK11735" s="207" t="s">
        <v>25704</v>
      </c>
      <c r="AL11735" s="208">
        <v>2990</v>
      </c>
      <c r="AM11735" s="93"/>
      <c r="AN11735" s="93"/>
      <c r="AO11735" s="93"/>
    </row>
    <row r="11736" spans="28:41" x14ac:dyDescent="0.55000000000000004">
      <c r="AB11736" s="278" t="s">
        <v>69209</v>
      </c>
      <c r="AC11736" s="279">
        <v>27.29</v>
      </c>
      <c r="AE11736" s="246" t="s">
        <v>55350</v>
      </c>
      <c r="AF11736" s="247">
        <v>72621</v>
      </c>
      <c r="AH11736" s="226" t="s">
        <v>47189</v>
      </c>
      <c r="AI11736" s="227">
        <v>40321.050000000003</v>
      </c>
      <c r="AK11736" s="207" t="s">
        <v>25705</v>
      </c>
      <c r="AL11736" s="208">
        <v>42992.28</v>
      </c>
      <c r="AM11736" s="93"/>
      <c r="AN11736" s="93"/>
      <c r="AO11736" s="93"/>
    </row>
    <row r="11737" spans="28:41" x14ac:dyDescent="0.55000000000000004">
      <c r="AB11737" s="278" t="s">
        <v>69902</v>
      </c>
      <c r="AC11737" s="279">
        <v>1975.38</v>
      </c>
      <c r="AE11737" s="246" t="s">
        <v>47206</v>
      </c>
      <c r="AF11737" s="247">
        <v>1888076.39</v>
      </c>
      <c r="AH11737" s="226" t="s">
        <v>53466</v>
      </c>
      <c r="AI11737" s="227">
        <v>30974.38</v>
      </c>
      <c r="AK11737" s="207" t="s">
        <v>25706</v>
      </c>
      <c r="AL11737" s="208">
        <v>17587.5</v>
      </c>
      <c r="AM11737" s="93"/>
      <c r="AN11737" s="93"/>
      <c r="AO11737" s="93"/>
    </row>
    <row r="11738" spans="28:41" x14ac:dyDescent="0.55000000000000004">
      <c r="AB11738" s="278" t="s">
        <v>36071</v>
      </c>
      <c r="AC11738" s="279">
        <v>506.44</v>
      </c>
      <c r="AE11738" s="246" t="s">
        <v>47207</v>
      </c>
      <c r="AF11738" s="247">
        <v>210785.88</v>
      </c>
      <c r="AH11738" s="226" t="s">
        <v>47190</v>
      </c>
      <c r="AI11738" s="227">
        <v>9443.09</v>
      </c>
      <c r="AK11738" s="207" t="s">
        <v>25707</v>
      </c>
      <c r="AL11738" s="208">
        <v>67313.72</v>
      </c>
      <c r="AM11738" s="93"/>
      <c r="AN11738" s="93"/>
      <c r="AO11738" s="93"/>
    </row>
    <row r="11739" spans="28:41" x14ac:dyDescent="0.55000000000000004">
      <c r="AB11739" s="278" t="s">
        <v>58006</v>
      </c>
      <c r="AC11739" s="279">
        <v>445532.59</v>
      </c>
      <c r="AE11739" s="246" t="s">
        <v>47208</v>
      </c>
      <c r="AF11739" s="247">
        <v>31716.98</v>
      </c>
      <c r="AH11739" s="226" t="s">
        <v>35497</v>
      </c>
      <c r="AI11739" s="227">
        <v>144585</v>
      </c>
      <c r="AK11739" s="207" t="s">
        <v>25708</v>
      </c>
      <c r="AL11739" s="208">
        <v>297093.12</v>
      </c>
      <c r="AM11739" s="93"/>
      <c r="AN11739" s="93"/>
      <c r="AO11739" s="93"/>
    </row>
    <row r="11740" spans="28:41" x14ac:dyDescent="0.55000000000000004">
      <c r="AB11740" s="278" t="s">
        <v>69210</v>
      </c>
      <c r="AC11740" s="279">
        <v>1.8</v>
      </c>
      <c r="AE11740" s="246" t="s">
        <v>40589</v>
      </c>
      <c r="AF11740" s="247">
        <v>9000</v>
      </c>
      <c r="AH11740" s="226" t="s">
        <v>35498</v>
      </c>
      <c r="AI11740" s="227">
        <v>28447.5</v>
      </c>
      <c r="AK11740" s="207" t="s">
        <v>25709</v>
      </c>
      <c r="AL11740" s="208">
        <v>22814</v>
      </c>
      <c r="AM11740" s="93"/>
      <c r="AN11740" s="93"/>
      <c r="AO11740" s="93"/>
    </row>
    <row r="11741" spans="28:41" x14ac:dyDescent="0.55000000000000004">
      <c r="AB11741" s="278" t="s">
        <v>16466</v>
      </c>
      <c r="AC11741" s="279">
        <v>142084.14000000001</v>
      </c>
      <c r="AE11741" s="246" t="s">
        <v>47209</v>
      </c>
      <c r="AF11741" s="247">
        <v>40191.800000000003</v>
      </c>
      <c r="AH11741" s="226" t="s">
        <v>35499</v>
      </c>
      <c r="AI11741" s="227">
        <v>1493230.35</v>
      </c>
      <c r="AK11741" s="207" t="s">
        <v>25710</v>
      </c>
      <c r="AL11741" s="208">
        <v>8343.4699999999993</v>
      </c>
      <c r="AM11741" s="93"/>
      <c r="AN11741" s="93"/>
      <c r="AO11741" s="93"/>
    </row>
    <row r="11742" spans="28:41" x14ac:dyDescent="0.55000000000000004">
      <c r="AB11742" s="278" t="s">
        <v>16467</v>
      </c>
      <c r="AC11742" s="279">
        <v>11320.8</v>
      </c>
      <c r="AE11742" s="246" t="s">
        <v>48216</v>
      </c>
      <c r="AF11742" s="247">
        <v>799465.99</v>
      </c>
      <c r="AH11742" s="226" t="s">
        <v>42852</v>
      </c>
      <c r="AI11742" s="227">
        <v>2930.22</v>
      </c>
      <c r="AK11742" s="207" t="s">
        <v>25711</v>
      </c>
      <c r="AL11742" s="208">
        <v>6000</v>
      </c>
      <c r="AM11742" s="93"/>
      <c r="AN11742" s="93"/>
      <c r="AO11742" s="93"/>
    </row>
    <row r="11743" spans="28:41" x14ac:dyDescent="0.55000000000000004">
      <c r="AB11743" s="278" t="s">
        <v>16468</v>
      </c>
      <c r="AC11743" s="279">
        <v>23906.37</v>
      </c>
      <c r="AE11743" s="246" t="s">
        <v>47210</v>
      </c>
      <c r="AF11743" s="247">
        <v>29369.01</v>
      </c>
      <c r="AH11743" s="226" t="s">
        <v>45474</v>
      </c>
      <c r="AI11743" s="227">
        <v>482.5</v>
      </c>
      <c r="AK11743" s="207" t="s">
        <v>25712</v>
      </c>
      <c r="AL11743" s="208">
        <v>1097.29</v>
      </c>
      <c r="AM11743" s="93"/>
      <c r="AN11743" s="93"/>
      <c r="AO11743" s="93"/>
    </row>
    <row r="11744" spans="28:41" x14ac:dyDescent="0.55000000000000004">
      <c r="AB11744" s="278" t="s">
        <v>16469</v>
      </c>
      <c r="AC11744" s="279">
        <v>1731.26</v>
      </c>
      <c r="AE11744" s="246" t="s">
        <v>47211</v>
      </c>
      <c r="AF11744" s="247">
        <v>130282.9</v>
      </c>
      <c r="AH11744" s="226" t="s">
        <v>45475</v>
      </c>
      <c r="AI11744" s="227">
        <v>23657.97</v>
      </c>
      <c r="AK11744" s="207" t="s">
        <v>25713</v>
      </c>
      <c r="AL11744" s="208">
        <v>3109.67</v>
      </c>
      <c r="AM11744" s="93"/>
      <c r="AN11744" s="93"/>
      <c r="AO11744" s="93"/>
    </row>
    <row r="11745" spans="28:41" x14ac:dyDescent="0.55000000000000004">
      <c r="AB11745" s="278" t="s">
        <v>50605</v>
      </c>
      <c r="AC11745" s="279">
        <v>-9423.44</v>
      </c>
      <c r="AE11745" s="246" t="s">
        <v>45499</v>
      </c>
      <c r="AF11745" s="247">
        <v>57831.88</v>
      </c>
      <c r="AH11745" s="226" t="s">
        <v>39416</v>
      </c>
      <c r="AI11745" s="227">
        <v>266125</v>
      </c>
      <c r="AK11745" s="207" t="s">
        <v>25714</v>
      </c>
      <c r="AL11745" s="208">
        <v>3225</v>
      </c>
      <c r="AM11745" s="93"/>
      <c r="AN11745" s="93"/>
      <c r="AO11745" s="93"/>
    </row>
    <row r="11746" spans="28:41" x14ac:dyDescent="0.55000000000000004">
      <c r="AB11746" s="278" t="s">
        <v>16491</v>
      </c>
      <c r="AC11746" s="279">
        <v>36310.78</v>
      </c>
      <c r="AE11746" s="246" t="s">
        <v>55351</v>
      </c>
      <c r="AF11746" s="247">
        <v>79905.600000000006</v>
      </c>
      <c r="AH11746" s="226" t="s">
        <v>36634</v>
      </c>
      <c r="AI11746" s="227">
        <v>86137.57</v>
      </c>
      <c r="AK11746" s="207" t="s">
        <v>25715</v>
      </c>
      <c r="AL11746" s="208">
        <v>79.180000000000007</v>
      </c>
      <c r="AM11746" s="93"/>
      <c r="AN11746" s="93"/>
      <c r="AO11746" s="93"/>
    </row>
    <row r="11747" spans="28:41" x14ac:dyDescent="0.55000000000000004">
      <c r="AB11747" s="278" t="s">
        <v>38896</v>
      </c>
      <c r="AC11747" s="279">
        <v>5120</v>
      </c>
      <c r="AE11747" s="246" t="s">
        <v>57776</v>
      </c>
      <c r="AF11747" s="247">
        <v>49870</v>
      </c>
      <c r="AH11747" s="226" t="s">
        <v>36635</v>
      </c>
      <c r="AI11747" s="227">
        <v>44927.99</v>
      </c>
      <c r="AK11747" s="207" t="s">
        <v>25716</v>
      </c>
      <c r="AL11747" s="208">
        <v>129903.75</v>
      </c>
      <c r="AM11747" s="93"/>
      <c r="AN11747" s="93"/>
      <c r="AO11747" s="93"/>
    </row>
    <row r="11748" spans="28:41" x14ac:dyDescent="0.55000000000000004">
      <c r="AB11748" s="278" t="s">
        <v>16492</v>
      </c>
      <c r="AC11748" s="279">
        <v>3093.12</v>
      </c>
      <c r="AE11748" s="246" t="s">
        <v>57777</v>
      </c>
      <c r="AF11748" s="247">
        <v>34915.599999999999</v>
      </c>
      <c r="AH11748" s="226" t="s">
        <v>45476</v>
      </c>
      <c r="AI11748" s="227">
        <v>742.19</v>
      </c>
      <c r="AK11748" s="207" t="s">
        <v>25717</v>
      </c>
      <c r="AL11748" s="208">
        <v>9022.7999999999993</v>
      </c>
      <c r="AM11748" s="93"/>
      <c r="AN11748" s="93"/>
      <c r="AO11748" s="93"/>
    </row>
    <row r="11749" spans="28:41" x14ac:dyDescent="0.55000000000000004">
      <c r="AB11749" s="278" t="s">
        <v>16493</v>
      </c>
      <c r="AC11749" s="279">
        <v>8758.67</v>
      </c>
      <c r="AE11749" s="246" t="s">
        <v>58657</v>
      </c>
      <c r="AF11749" s="247">
        <v>292.5</v>
      </c>
      <c r="AH11749" s="226" t="s">
        <v>45477</v>
      </c>
      <c r="AI11749" s="227">
        <v>12600</v>
      </c>
      <c r="AK11749" s="207" t="s">
        <v>25718</v>
      </c>
      <c r="AL11749" s="208">
        <v>690.24</v>
      </c>
      <c r="AM11749" s="93"/>
      <c r="AN11749" s="93"/>
      <c r="AO11749" s="93"/>
    </row>
    <row r="11750" spans="28:41" x14ac:dyDescent="0.55000000000000004">
      <c r="AB11750" s="278" t="s">
        <v>16494</v>
      </c>
      <c r="AC11750" s="279">
        <v>2470.9499999999998</v>
      </c>
      <c r="AE11750" s="246" t="s">
        <v>62785</v>
      </c>
      <c r="AF11750" s="247">
        <v>172.1</v>
      </c>
      <c r="AH11750" s="226" t="s">
        <v>35500</v>
      </c>
      <c r="AI11750" s="227">
        <v>664666.73</v>
      </c>
      <c r="AK11750" s="207" t="s">
        <v>25719</v>
      </c>
      <c r="AL11750" s="208">
        <v>14344.2</v>
      </c>
      <c r="AM11750" s="93"/>
      <c r="AN11750" s="93"/>
      <c r="AO11750" s="93"/>
    </row>
    <row r="11751" spans="28:41" x14ac:dyDescent="0.55000000000000004">
      <c r="AB11751" s="278" t="s">
        <v>16495</v>
      </c>
      <c r="AC11751" s="279">
        <v>57.97</v>
      </c>
      <c r="AE11751" s="246" t="s">
        <v>58658</v>
      </c>
      <c r="AF11751" s="247">
        <v>14198.25</v>
      </c>
      <c r="AH11751" s="226" t="s">
        <v>40575</v>
      </c>
      <c r="AI11751" s="227">
        <v>9405</v>
      </c>
      <c r="AK11751" s="207" t="s">
        <v>25720</v>
      </c>
      <c r="AL11751" s="208">
        <v>160708.17000000001</v>
      </c>
      <c r="AM11751" s="93"/>
      <c r="AN11751" s="93"/>
      <c r="AO11751" s="93"/>
    </row>
    <row r="11752" spans="28:41" x14ac:dyDescent="0.55000000000000004">
      <c r="AB11752" s="278" t="s">
        <v>50608</v>
      </c>
      <c r="AC11752" s="279">
        <v>1197.7</v>
      </c>
      <c r="AE11752" s="246" t="s">
        <v>45500</v>
      </c>
      <c r="AF11752" s="247">
        <v>2039016.69</v>
      </c>
      <c r="AH11752" s="226" t="s">
        <v>45478</v>
      </c>
      <c r="AI11752" s="227">
        <v>4053.85</v>
      </c>
      <c r="AK11752" s="207" t="s">
        <v>25721</v>
      </c>
      <c r="AL11752" s="208">
        <v>2227.5</v>
      </c>
      <c r="AM11752" s="93"/>
      <c r="AN11752" s="93"/>
      <c r="AO11752" s="93"/>
    </row>
    <row r="11753" spans="28:41" x14ac:dyDescent="0.55000000000000004">
      <c r="AB11753" s="278" t="s">
        <v>70125</v>
      </c>
      <c r="AC11753" s="279">
        <v>6802.3</v>
      </c>
      <c r="AE11753" s="246" t="s">
        <v>56505</v>
      </c>
      <c r="AF11753" s="247">
        <v>5325.82</v>
      </c>
      <c r="AH11753" s="226" t="s">
        <v>36636</v>
      </c>
      <c r="AI11753" s="227">
        <v>31575.48</v>
      </c>
      <c r="AK11753" s="207" t="s">
        <v>25722</v>
      </c>
      <c r="AL11753" s="208">
        <v>3376.78</v>
      </c>
      <c r="AM11753" s="93"/>
      <c r="AN11753" s="93"/>
      <c r="AO11753" s="93"/>
    </row>
    <row r="11754" spans="28:41" x14ac:dyDescent="0.55000000000000004">
      <c r="AB11754" s="278" t="s">
        <v>13143</v>
      </c>
      <c r="AC11754" s="279">
        <v>20.03</v>
      </c>
      <c r="AE11754" s="246" t="s">
        <v>64820</v>
      </c>
      <c r="AF11754" s="247">
        <v>561.63</v>
      </c>
      <c r="AH11754" s="226" t="s">
        <v>53467</v>
      </c>
      <c r="AI11754" s="227">
        <v>3520</v>
      </c>
      <c r="AK11754" s="207" t="s">
        <v>25723</v>
      </c>
      <c r="AL11754" s="208">
        <v>80925.69</v>
      </c>
      <c r="AM11754" s="93"/>
      <c r="AN11754" s="93"/>
      <c r="AO11754" s="93"/>
    </row>
    <row r="11755" spans="28:41" x14ac:dyDescent="0.55000000000000004">
      <c r="AB11755" s="278" t="s">
        <v>69211</v>
      </c>
      <c r="AC11755" s="279">
        <v>7440</v>
      </c>
      <c r="AE11755" s="246" t="s">
        <v>56506</v>
      </c>
      <c r="AF11755" s="247">
        <v>9000</v>
      </c>
      <c r="AH11755" s="226" t="s">
        <v>39417</v>
      </c>
      <c r="AI11755" s="227">
        <v>635.66999999999996</v>
      </c>
      <c r="AK11755" s="207" t="s">
        <v>25724</v>
      </c>
      <c r="AL11755" s="208">
        <v>1726.56</v>
      </c>
      <c r="AM11755" s="93"/>
      <c r="AN11755" s="93"/>
      <c r="AO11755" s="93"/>
    </row>
    <row r="11756" spans="28:41" x14ac:dyDescent="0.55000000000000004">
      <c r="AB11756" s="278" t="s">
        <v>69212</v>
      </c>
      <c r="AC11756" s="279">
        <v>395.92</v>
      </c>
      <c r="AE11756" s="246" t="s">
        <v>56507</v>
      </c>
      <c r="AF11756" s="247">
        <v>12600</v>
      </c>
      <c r="AH11756" s="226" t="s">
        <v>26206</v>
      </c>
      <c r="AI11756" s="227">
        <v>205919.99</v>
      </c>
      <c r="AK11756" s="207" t="s">
        <v>25725</v>
      </c>
      <c r="AL11756" s="208">
        <v>19568.77</v>
      </c>
      <c r="AM11756" s="93"/>
      <c r="AN11756" s="93"/>
      <c r="AO11756" s="93"/>
    </row>
    <row r="11757" spans="28:41" x14ac:dyDescent="0.55000000000000004">
      <c r="AB11757" s="278" t="s">
        <v>16518</v>
      </c>
      <c r="AC11757" s="279">
        <v>9612.5</v>
      </c>
      <c r="AE11757" s="246" t="s">
        <v>40590</v>
      </c>
      <c r="AF11757" s="247">
        <v>412925.94</v>
      </c>
      <c r="AH11757" s="226" t="s">
        <v>26207</v>
      </c>
      <c r="AI11757" s="227">
        <v>641610.66</v>
      </c>
      <c r="AK11757" s="207" t="s">
        <v>25726</v>
      </c>
      <c r="AL11757" s="208">
        <v>10868.16</v>
      </c>
      <c r="AM11757" s="93"/>
      <c r="AN11757" s="93"/>
      <c r="AO11757" s="93"/>
    </row>
    <row r="11758" spans="28:41" x14ac:dyDescent="0.55000000000000004">
      <c r="AB11758" s="278" t="s">
        <v>16519</v>
      </c>
      <c r="AC11758" s="279">
        <v>735.36</v>
      </c>
      <c r="AE11758" s="246" t="s">
        <v>47212</v>
      </c>
      <c r="AF11758" s="247">
        <v>800782.14</v>
      </c>
      <c r="AH11758" s="226" t="s">
        <v>35501</v>
      </c>
      <c r="AI11758" s="227">
        <v>247116.03</v>
      </c>
      <c r="AK11758" s="207" t="s">
        <v>25727</v>
      </c>
      <c r="AL11758" s="208">
        <v>14344.2</v>
      </c>
      <c r="AM11758" s="93"/>
      <c r="AN11758" s="93"/>
      <c r="AO11758" s="93"/>
    </row>
    <row r="11759" spans="28:41" x14ac:dyDescent="0.55000000000000004">
      <c r="AB11759" s="278" t="s">
        <v>16520</v>
      </c>
      <c r="AC11759" s="279">
        <v>12720</v>
      </c>
      <c r="AE11759" s="246" t="s">
        <v>47213</v>
      </c>
      <c r="AF11759" s="247">
        <v>436811.94</v>
      </c>
      <c r="AH11759" s="226" t="s">
        <v>42853</v>
      </c>
      <c r="AI11759" s="227">
        <v>302039.78000000003</v>
      </c>
      <c r="AK11759" s="207" t="s">
        <v>25728</v>
      </c>
      <c r="AL11759" s="208">
        <v>16377.98</v>
      </c>
      <c r="AM11759" s="93"/>
      <c r="AN11759" s="93"/>
      <c r="AO11759" s="93"/>
    </row>
    <row r="11760" spans="28:41" x14ac:dyDescent="0.55000000000000004">
      <c r="AB11760" s="278" t="s">
        <v>16521</v>
      </c>
      <c r="AC11760" s="279">
        <v>160415.04000000001</v>
      </c>
      <c r="AE11760" s="246" t="s">
        <v>58325</v>
      </c>
      <c r="AF11760" s="247">
        <v>1937027.64</v>
      </c>
      <c r="AH11760" s="226" t="s">
        <v>35502</v>
      </c>
      <c r="AI11760" s="227">
        <v>9600</v>
      </c>
      <c r="AK11760" s="207" t="s">
        <v>25729</v>
      </c>
      <c r="AL11760" s="208">
        <v>160708.17000000001</v>
      </c>
      <c r="AM11760" s="93"/>
      <c r="AN11760" s="93"/>
      <c r="AO11760" s="93"/>
    </row>
    <row r="11761" spans="28:41" x14ac:dyDescent="0.55000000000000004">
      <c r="AB11761" s="278" t="s">
        <v>16522</v>
      </c>
      <c r="AC11761" s="279">
        <v>77311.56</v>
      </c>
      <c r="AE11761" s="246" t="s">
        <v>45501</v>
      </c>
      <c r="AF11761" s="247">
        <v>365161.63</v>
      </c>
      <c r="AH11761" s="226" t="s">
        <v>53468</v>
      </c>
      <c r="AI11761" s="227">
        <v>657905.67000000004</v>
      </c>
      <c r="AK11761" s="207" t="s">
        <v>25730</v>
      </c>
      <c r="AL11761" s="208">
        <v>2227.5</v>
      </c>
      <c r="AM11761" s="93"/>
      <c r="AN11761" s="93"/>
      <c r="AO11761" s="93"/>
    </row>
    <row r="11762" spans="28:41" x14ac:dyDescent="0.55000000000000004">
      <c r="AB11762" s="278" t="s">
        <v>16557</v>
      </c>
      <c r="AC11762" s="279">
        <v>4886</v>
      </c>
      <c r="AE11762" s="246" t="s">
        <v>63351</v>
      </c>
      <c r="AF11762" s="247">
        <v>114903.55</v>
      </c>
      <c r="AH11762" s="226" t="s">
        <v>26209</v>
      </c>
      <c r="AI11762" s="227">
        <v>318780.94</v>
      </c>
      <c r="AK11762" s="207" t="s">
        <v>25731</v>
      </c>
      <c r="AL11762" s="208">
        <v>3376.78</v>
      </c>
      <c r="AM11762" s="93"/>
      <c r="AN11762" s="93"/>
      <c r="AO11762" s="93"/>
    </row>
    <row r="11763" spans="28:41" x14ac:dyDescent="0.55000000000000004">
      <c r="AB11763" s="278" t="s">
        <v>54230</v>
      </c>
      <c r="AC11763" s="279">
        <v>14634.01</v>
      </c>
      <c r="AE11763" s="246" t="s">
        <v>57778</v>
      </c>
      <c r="AF11763" s="247">
        <v>52.92</v>
      </c>
      <c r="AH11763" s="226" t="s">
        <v>26210</v>
      </c>
      <c r="AI11763" s="227">
        <v>922988.41</v>
      </c>
      <c r="AK11763" s="207" t="s">
        <v>25732</v>
      </c>
      <c r="AL11763" s="208">
        <v>80925.69</v>
      </c>
      <c r="AM11763" s="93"/>
      <c r="AN11763" s="93"/>
      <c r="AO11763" s="93"/>
    </row>
    <row r="11764" spans="28:41" x14ac:dyDescent="0.55000000000000004">
      <c r="AB11764" s="278" t="s">
        <v>16558</v>
      </c>
      <c r="AC11764" s="279">
        <v>25171.200000000001</v>
      </c>
      <c r="AE11764" s="246" t="s">
        <v>58659</v>
      </c>
      <c r="AF11764" s="247">
        <v>23250</v>
      </c>
      <c r="AH11764" s="226" t="s">
        <v>45479</v>
      </c>
      <c r="AI11764" s="227">
        <v>121.23</v>
      </c>
      <c r="AK11764" s="207" t="s">
        <v>25733</v>
      </c>
      <c r="AL11764" s="208">
        <v>4621.62</v>
      </c>
      <c r="AM11764" s="93"/>
      <c r="AN11764" s="93"/>
      <c r="AO11764" s="93"/>
    </row>
    <row r="11765" spans="28:41" x14ac:dyDescent="0.55000000000000004">
      <c r="AB11765" s="278" t="s">
        <v>56768</v>
      </c>
      <c r="AC11765" s="279">
        <v>10384.799999999999</v>
      </c>
      <c r="AE11765" s="246" t="s">
        <v>53532</v>
      </c>
      <c r="AF11765" s="247">
        <v>1335497.3799999999</v>
      </c>
      <c r="AH11765" s="226" t="s">
        <v>45480</v>
      </c>
      <c r="AI11765" s="227">
        <v>623789.89</v>
      </c>
      <c r="AK11765" s="207" t="s">
        <v>25734</v>
      </c>
      <c r="AL11765" s="208">
        <v>10749.36</v>
      </c>
      <c r="AM11765" s="93"/>
      <c r="AN11765" s="93"/>
      <c r="AO11765" s="93"/>
    </row>
    <row r="11766" spans="28:41" x14ac:dyDescent="0.55000000000000004">
      <c r="AB11766" s="278" t="s">
        <v>16559</v>
      </c>
      <c r="AC11766" s="279">
        <v>26759.56</v>
      </c>
      <c r="AE11766" s="246" t="s">
        <v>47214</v>
      </c>
      <c r="AF11766" s="247">
        <v>162238.15</v>
      </c>
      <c r="AH11766" s="226" t="s">
        <v>45481</v>
      </c>
      <c r="AI11766" s="227">
        <v>21186.97</v>
      </c>
      <c r="AK11766" s="207" t="s">
        <v>25735</v>
      </c>
      <c r="AL11766" s="208">
        <v>5575.54</v>
      </c>
      <c r="AM11766" s="93"/>
      <c r="AN11766" s="93"/>
      <c r="AO11766" s="93"/>
    </row>
    <row r="11767" spans="28:41" x14ac:dyDescent="0.55000000000000004">
      <c r="AB11767" s="278" t="s">
        <v>38900</v>
      </c>
      <c r="AC11767" s="279">
        <v>15806.28</v>
      </c>
      <c r="AE11767" s="246" t="s">
        <v>59429</v>
      </c>
      <c r="AF11767" s="247">
        <v>598910.88</v>
      </c>
      <c r="AH11767" s="226" t="s">
        <v>45482</v>
      </c>
      <c r="AI11767" s="227">
        <v>11665</v>
      </c>
      <c r="AK11767" s="207" t="s">
        <v>25736</v>
      </c>
      <c r="AL11767" s="208">
        <v>8025.67</v>
      </c>
      <c r="AM11767" s="93"/>
      <c r="AN11767" s="93"/>
      <c r="AO11767" s="93"/>
    </row>
    <row r="11768" spans="28:41" x14ac:dyDescent="0.55000000000000004">
      <c r="AB11768" s="278" t="s">
        <v>16561</v>
      </c>
      <c r="AC11768" s="279">
        <v>2700.52</v>
      </c>
      <c r="AE11768" s="246" t="s">
        <v>45502</v>
      </c>
      <c r="AF11768" s="247">
        <v>85094.05</v>
      </c>
      <c r="AH11768" s="226" t="s">
        <v>42854</v>
      </c>
      <c r="AI11768" s="227">
        <v>127015.9</v>
      </c>
      <c r="AK11768" s="207" t="s">
        <v>25737</v>
      </c>
      <c r="AL11768" s="208">
        <v>7072.73</v>
      </c>
      <c r="AM11768" s="93"/>
      <c r="AN11768" s="93"/>
      <c r="AO11768" s="93"/>
    </row>
    <row r="11769" spans="28:41" x14ac:dyDescent="0.55000000000000004">
      <c r="AB11769" s="278" t="s">
        <v>16563</v>
      </c>
      <c r="AC11769" s="279">
        <v>1925.26</v>
      </c>
      <c r="AE11769" s="246" t="s">
        <v>63352</v>
      </c>
      <c r="AF11769" s="247">
        <v>105772.45</v>
      </c>
      <c r="AH11769" s="226" t="s">
        <v>42855</v>
      </c>
      <c r="AI11769" s="227">
        <v>9716.86</v>
      </c>
      <c r="AK11769" s="207" t="s">
        <v>25738</v>
      </c>
      <c r="AL11769" s="208">
        <v>29180.29</v>
      </c>
      <c r="AM11769" s="93"/>
      <c r="AN11769" s="93"/>
      <c r="AO11769" s="93"/>
    </row>
    <row r="11770" spans="28:41" x14ac:dyDescent="0.55000000000000004">
      <c r="AB11770" s="278" t="s">
        <v>16565</v>
      </c>
      <c r="AC11770" s="279">
        <v>1237.75</v>
      </c>
      <c r="AE11770" s="246" t="s">
        <v>48217</v>
      </c>
      <c r="AF11770" s="247">
        <v>636336.78</v>
      </c>
      <c r="AH11770" s="226" t="s">
        <v>42856</v>
      </c>
      <c r="AI11770" s="227">
        <v>27085.95</v>
      </c>
      <c r="AK11770" s="207" t="s">
        <v>25739</v>
      </c>
      <c r="AL11770" s="208">
        <v>80675</v>
      </c>
      <c r="AM11770" s="93"/>
      <c r="AN11770" s="93"/>
      <c r="AO11770" s="93"/>
    </row>
    <row r="11771" spans="28:41" x14ac:dyDescent="0.55000000000000004">
      <c r="AB11771" s="278" t="s">
        <v>16583</v>
      </c>
      <c r="AC11771" s="279">
        <v>99474.72</v>
      </c>
      <c r="AE11771" s="246" t="s">
        <v>48218</v>
      </c>
      <c r="AF11771" s="247">
        <v>1711013.46</v>
      </c>
      <c r="AH11771" s="226" t="s">
        <v>53469</v>
      </c>
      <c r="AI11771" s="227">
        <v>24345</v>
      </c>
      <c r="AK11771" s="207" t="s">
        <v>25740</v>
      </c>
      <c r="AL11771" s="208">
        <v>30465</v>
      </c>
      <c r="AM11771" s="93"/>
      <c r="AN11771" s="93"/>
      <c r="AO11771" s="93"/>
    </row>
    <row r="11772" spans="28:41" x14ac:dyDescent="0.55000000000000004">
      <c r="AB11772" s="278" t="s">
        <v>54237</v>
      </c>
      <c r="AC11772" s="279">
        <v>104991.07</v>
      </c>
      <c r="AE11772" s="246" t="s">
        <v>61556</v>
      </c>
      <c r="AF11772" s="247">
        <v>-19675.400000000001</v>
      </c>
      <c r="AH11772" s="226" t="s">
        <v>53470</v>
      </c>
      <c r="AI11772" s="227">
        <v>1862.4</v>
      </c>
      <c r="AK11772" s="207" t="s">
        <v>25741</v>
      </c>
      <c r="AL11772" s="208">
        <v>5859.8</v>
      </c>
      <c r="AM11772" s="93"/>
      <c r="AN11772" s="93"/>
      <c r="AO11772" s="93"/>
    </row>
    <row r="11773" spans="28:41" x14ac:dyDescent="0.55000000000000004">
      <c r="AB11773" s="278" t="s">
        <v>16585</v>
      </c>
      <c r="AC11773" s="279">
        <v>15641.64</v>
      </c>
      <c r="AE11773" s="246" t="s">
        <v>56508</v>
      </c>
      <c r="AF11773" s="247">
        <v>1906.98</v>
      </c>
      <c r="AH11773" s="226" t="s">
        <v>53471</v>
      </c>
      <c r="AI11773" s="227">
        <v>5867.21</v>
      </c>
      <c r="AK11773" s="207" t="s">
        <v>25742</v>
      </c>
      <c r="AL11773" s="208">
        <v>34389.839999999997</v>
      </c>
      <c r="AM11773" s="93"/>
      <c r="AN11773" s="93"/>
      <c r="AO11773" s="93"/>
    </row>
    <row r="11774" spans="28:41" x14ac:dyDescent="0.55000000000000004">
      <c r="AB11774" s="278" t="s">
        <v>16586</v>
      </c>
      <c r="AC11774" s="279">
        <v>5000</v>
      </c>
      <c r="AE11774" s="246" t="s">
        <v>56509</v>
      </c>
      <c r="AF11774" s="247">
        <v>145.88999999999999</v>
      </c>
      <c r="AH11774" s="226" t="s">
        <v>53472</v>
      </c>
      <c r="AI11774" s="227">
        <v>3707.73</v>
      </c>
      <c r="AK11774" s="207" t="s">
        <v>25743</v>
      </c>
      <c r="AL11774" s="208">
        <v>36951.47</v>
      </c>
      <c r="AM11774" s="93"/>
      <c r="AN11774" s="93"/>
      <c r="AO11774" s="93"/>
    </row>
    <row r="11775" spans="28:41" x14ac:dyDescent="0.55000000000000004">
      <c r="AB11775" s="278" t="s">
        <v>69213</v>
      </c>
      <c r="AC11775" s="279">
        <v>11581.41</v>
      </c>
      <c r="AE11775" s="246" t="s">
        <v>56510</v>
      </c>
      <c r="AF11775" s="247">
        <v>467.21</v>
      </c>
      <c r="AH11775" s="226" t="s">
        <v>53473</v>
      </c>
      <c r="AI11775" s="227">
        <v>1486.12</v>
      </c>
      <c r="AK11775" s="207" t="s">
        <v>25744</v>
      </c>
      <c r="AL11775" s="208">
        <v>21715.8</v>
      </c>
      <c r="AM11775" s="93"/>
      <c r="AN11775" s="93"/>
      <c r="AO11775" s="93"/>
    </row>
    <row r="11776" spans="28:41" x14ac:dyDescent="0.55000000000000004">
      <c r="AB11776" s="278" t="s">
        <v>69214</v>
      </c>
      <c r="AC11776" s="279">
        <v>52.5</v>
      </c>
      <c r="AE11776" s="246" t="s">
        <v>62216</v>
      </c>
      <c r="AF11776" s="247">
        <v>788.48</v>
      </c>
      <c r="AH11776" s="226" t="s">
        <v>40576</v>
      </c>
      <c r="AI11776" s="227">
        <v>137598</v>
      </c>
      <c r="AK11776" s="207" t="s">
        <v>25745</v>
      </c>
      <c r="AL11776" s="208">
        <v>683846.54</v>
      </c>
      <c r="AM11776" s="93"/>
      <c r="AN11776" s="93"/>
      <c r="AO11776" s="93"/>
    </row>
    <row r="11777" spans="28:41" x14ac:dyDescent="0.55000000000000004">
      <c r="AB11777" s="278" t="s">
        <v>16587</v>
      </c>
      <c r="AC11777" s="279">
        <v>47918.54</v>
      </c>
      <c r="AE11777" s="246" t="s">
        <v>53535</v>
      </c>
      <c r="AF11777" s="247">
        <v>521.15</v>
      </c>
      <c r="AH11777" s="226" t="s">
        <v>35503</v>
      </c>
      <c r="AI11777" s="227">
        <v>49647</v>
      </c>
      <c r="AK11777" s="207" t="s">
        <v>25746</v>
      </c>
      <c r="AL11777" s="208">
        <v>31944.2</v>
      </c>
      <c r="AM11777" s="93"/>
      <c r="AN11777" s="93"/>
      <c r="AO11777" s="93"/>
    </row>
    <row r="11778" spans="28:41" x14ac:dyDescent="0.55000000000000004">
      <c r="AB11778" s="278" t="s">
        <v>16588</v>
      </c>
      <c r="AC11778" s="279">
        <v>54716.7</v>
      </c>
      <c r="AE11778" s="246" t="s">
        <v>49115</v>
      </c>
      <c r="AF11778" s="247">
        <v>46</v>
      </c>
      <c r="AH11778" s="226" t="s">
        <v>35504</v>
      </c>
      <c r="AI11778" s="227">
        <v>153939.70000000001</v>
      </c>
      <c r="AK11778" s="207" t="s">
        <v>25747</v>
      </c>
      <c r="AL11778" s="208">
        <v>2750</v>
      </c>
      <c r="AM11778" s="93"/>
      <c r="AN11778" s="93"/>
      <c r="AO11778" s="93"/>
    </row>
    <row r="11779" spans="28:41" x14ac:dyDescent="0.55000000000000004">
      <c r="AB11779" s="278" t="s">
        <v>16590</v>
      </c>
      <c r="AC11779" s="279">
        <v>40000</v>
      </c>
      <c r="AE11779" s="246" t="s">
        <v>45503</v>
      </c>
      <c r="AF11779" s="247">
        <v>950</v>
      </c>
      <c r="AH11779" s="226" t="s">
        <v>35505</v>
      </c>
      <c r="AI11779" s="227">
        <v>725628.6</v>
      </c>
      <c r="AK11779" s="207" t="s">
        <v>25748</v>
      </c>
      <c r="AL11779" s="208">
        <v>12338.08</v>
      </c>
      <c r="AM11779" s="93"/>
      <c r="AN11779" s="93"/>
      <c r="AO11779" s="93"/>
    </row>
    <row r="11780" spans="28:41" x14ac:dyDescent="0.55000000000000004">
      <c r="AB11780" s="278" t="s">
        <v>70893</v>
      </c>
      <c r="AC11780" s="279">
        <v>90360</v>
      </c>
      <c r="AE11780" s="246" t="s">
        <v>56511</v>
      </c>
      <c r="AF11780" s="247">
        <v>381460.67</v>
      </c>
      <c r="AH11780" s="226" t="s">
        <v>45483</v>
      </c>
      <c r="AI11780" s="227">
        <v>5477.26</v>
      </c>
      <c r="AK11780" s="207" t="s">
        <v>25749</v>
      </c>
      <c r="AL11780" s="208">
        <v>42992.28</v>
      </c>
      <c r="AM11780" s="93"/>
      <c r="AN11780" s="93"/>
      <c r="AO11780" s="93"/>
    </row>
    <row r="11781" spans="28:41" x14ac:dyDescent="0.55000000000000004">
      <c r="AB11781" s="278" t="s">
        <v>16654</v>
      </c>
      <c r="AC11781" s="279">
        <v>1750260.58</v>
      </c>
      <c r="AE11781" s="246" t="s">
        <v>56512</v>
      </c>
      <c r="AF11781" s="247">
        <v>54628.35</v>
      </c>
      <c r="AH11781" s="226" t="s">
        <v>35506</v>
      </c>
      <c r="AI11781" s="227">
        <v>165912.31</v>
      </c>
      <c r="AK11781" s="207" t="s">
        <v>25750</v>
      </c>
      <c r="AL11781" s="208">
        <v>28455.66</v>
      </c>
      <c r="AM11781" s="93"/>
      <c r="AN11781" s="93"/>
      <c r="AO11781" s="93"/>
    </row>
    <row r="11782" spans="28:41" x14ac:dyDescent="0.55000000000000004">
      <c r="AB11782" s="278" t="s">
        <v>16657</v>
      </c>
      <c r="AC11782" s="279">
        <v>35711.46</v>
      </c>
      <c r="AE11782" s="246" t="s">
        <v>56513</v>
      </c>
      <c r="AF11782" s="247">
        <v>80804.42</v>
      </c>
      <c r="AH11782" s="226" t="s">
        <v>39418</v>
      </c>
      <c r="AI11782" s="227">
        <v>47.95</v>
      </c>
      <c r="AK11782" s="207" t="s">
        <v>25751</v>
      </c>
      <c r="AL11782" s="208">
        <v>365290.02</v>
      </c>
      <c r="AM11782" s="93"/>
      <c r="AN11782" s="93"/>
      <c r="AO11782" s="93"/>
    </row>
    <row r="11783" spans="28:41" x14ac:dyDescent="0.55000000000000004">
      <c r="AB11783" s="278" t="s">
        <v>16658</v>
      </c>
      <c r="AC11783" s="279">
        <v>397690.54</v>
      </c>
      <c r="AE11783" s="246" t="s">
        <v>49116</v>
      </c>
      <c r="AF11783" s="247">
        <v>26250.5</v>
      </c>
      <c r="AH11783" s="226" t="s">
        <v>35507</v>
      </c>
      <c r="AI11783" s="227">
        <v>172214.93</v>
      </c>
      <c r="AK11783" s="207" t="s">
        <v>25752</v>
      </c>
      <c r="AL11783" s="208">
        <v>39506</v>
      </c>
      <c r="AM11783" s="93"/>
      <c r="AN11783" s="93"/>
      <c r="AO11783" s="93"/>
    </row>
    <row r="11784" spans="28:41" x14ac:dyDescent="0.55000000000000004">
      <c r="AB11784" s="278" t="s">
        <v>16659</v>
      </c>
      <c r="AC11784" s="279">
        <v>43024.89</v>
      </c>
      <c r="AE11784" s="246" t="s">
        <v>58660</v>
      </c>
      <c r="AF11784" s="247">
        <v>4431</v>
      </c>
      <c r="AH11784" s="226" t="s">
        <v>53474</v>
      </c>
      <c r="AI11784" s="227">
        <v>3502.65</v>
      </c>
      <c r="AK11784" s="207" t="s">
        <v>25753</v>
      </c>
      <c r="AL11784" s="208">
        <v>3503.18</v>
      </c>
      <c r="AM11784" s="93"/>
      <c r="AN11784" s="93"/>
      <c r="AO11784" s="93"/>
    </row>
    <row r="11785" spans="28:41" x14ac:dyDescent="0.55000000000000004">
      <c r="AB11785" s="278" t="s">
        <v>58007</v>
      </c>
      <c r="AC11785" s="279">
        <v>14545</v>
      </c>
      <c r="AE11785" s="246" t="s">
        <v>58661</v>
      </c>
      <c r="AF11785" s="247">
        <v>11099</v>
      </c>
      <c r="AH11785" s="226" t="s">
        <v>36637</v>
      </c>
      <c r="AI11785" s="227">
        <v>-12409.87</v>
      </c>
      <c r="AK11785" s="207" t="s">
        <v>25754</v>
      </c>
      <c r="AL11785" s="208">
        <v>669441.56999999995</v>
      </c>
      <c r="AM11785" s="93"/>
      <c r="AN11785" s="93"/>
      <c r="AO11785" s="93"/>
    </row>
    <row r="11786" spans="28:41" x14ac:dyDescent="0.55000000000000004">
      <c r="AB11786" s="278" t="s">
        <v>16660</v>
      </c>
      <c r="AC11786" s="279">
        <v>2358.08</v>
      </c>
      <c r="AE11786" s="246" t="s">
        <v>62786</v>
      </c>
      <c r="AF11786" s="247">
        <v>1721</v>
      </c>
      <c r="AH11786" s="226" t="s">
        <v>34042</v>
      </c>
      <c r="AI11786" s="227">
        <v>36586.99</v>
      </c>
      <c r="AK11786" s="207" t="s">
        <v>14088</v>
      </c>
      <c r="AL11786" s="208">
        <v>239294.9</v>
      </c>
      <c r="AM11786" s="93"/>
      <c r="AN11786" s="93"/>
      <c r="AO11786" s="93"/>
    </row>
    <row r="11787" spans="28:41" x14ac:dyDescent="0.55000000000000004">
      <c r="AB11787" s="278" t="s">
        <v>13152</v>
      </c>
      <c r="AC11787" s="279">
        <v>916.88</v>
      </c>
      <c r="AE11787" s="246" t="s">
        <v>49117</v>
      </c>
      <c r="AF11787" s="247">
        <v>40117.980000000003</v>
      </c>
      <c r="AH11787" s="226" t="s">
        <v>35508</v>
      </c>
      <c r="AI11787" s="227">
        <v>35449.42</v>
      </c>
      <c r="AK11787" s="207" t="s">
        <v>25755</v>
      </c>
      <c r="AL11787" s="208">
        <v>1130</v>
      </c>
      <c r="AM11787" s="93"/>
      <c r="AN11787" s="93"/>
      <c r="AO11787" s="93"/>
    </row>
    <row r="11788" spans="28:41" x14ac:dyDescent="0.55000000000000004">
      <c r="AB11788" s="278" t="s">
        <v>33204</v>
      </c>
      <c r="AC11788" s="279">
        <v>715420.85</v>
      </c>
      <c r="AE11788" s="246" t="s">
        <v>56514</v>
      </c>
      <c r="AF11788" s="247">
        <v>112190.38</v>
      </c>
      <c r="AH11788" s="226" t="s">
        <v>47191</v>
      </c>
      <c r="AI11788" s="227">
        <v>577.26</v>
      </c>
      <c r="AK11788" s="207" t="s">
        <v>25756</v>
      </c>
      <c r="AL11788" s="208">
        <v>2049</v>
      </c>
      <c r="AM11788" s="93"/>
      <c r="AN11788" s="93"/>
      <c r="AO11788" s="93"/>
    </row>
    <row r="11789" spans="28:41" x14ac:dyDescent="0.55000000000000004">
      <c r="AB11789" s="278" t="s">
        <v>36078</v>
      </c>
      <c r="AC11789" s="279">
        <v>15976.56</v>
      </c>
      <c r="AE11789" s="246" t="s">
        <v>56515</v>
      </c>
      <c r="AF11789" s="247">
        <v>63452.46</v>
      </c>
      <c r="AH11789" s="226" t="s">
        <v>34043</v>
      </c>
      <c r="AI11789" s="227">
        <v>153355.4</v>
      </c>
      <c r="AK11789" s="207" t="s">
        <v>25757</v>
      </c>
      <c r="AL11789" s="208">
        <v>1709.7</v>
      </c>
      <c r="AM11789" s="93"/>
      <c r="AN11789" s="93"/>
      <c r="AO11789" s="93"/>
    </row>
    <row r="11790" spans="28:41" x14ac:dyDescent="0.55000000000000004">
      <c r="AB11790" s="278" t="s">
        <v>16663</v>
      </c>
      <c r="AC11790" s="279">
        <v>1349.73</v>
      </c>
      <c r="AE11790" s="246" t="s">
        <v>57779</v>
      </c>
      <c r="AF11790" s="247">
        <v>200</v>
      </c>
      <c r="AH11790" s="226" t="s">
        <v>40577</v>
      </c>
      <c r="AI11790" s="227">
        <v>15198.72</v>
      </c>
      <c r="AK11790" s="207" t="s">
        <v>25758</v>
      </c>
      <c r="AL11790" s="208">
        <v>1522</v>
      </c>
      <c r="AM11790" s="93"/>
      <c r="AN11790" s="93"/>
      <c r="AO11790" s="93"/>
    </row>
    <row r="11791" spans="28:41" x14ac:dyDescent="0.55000000000000004">
      <c r="AB11791" s="278" t="s">
        <v>69215</v>
      </c>
      <c r="AC11791" s="279">
        <v>1803.14</v>
      </c>
      <c r="AE11791" s="246" t="s">
        <v>57780</v>
      </c>
      <c r="AF11791" s="247">
        <v>567</v>
      </c>
      <c r="AH11791" s="226" t="s">
        <v>35509</v>
      </c>
      <c r="AI11791" s="227">
        <v>33985.660000000003</v>
      </c>
      <c r="AK11791" s="207" t="s">
        <v>25759</v>
      </c>
      <c r="AL11791" s="208">
        <v>3993</v>
      </c>
      <c r="AM11791" s="93"/>
      <c r="AN11791" s="93"/>
      <c r="AO11791" s="93"/>
    </row>
    <row r="11792" spans="28:41" x14ac:dyDescent="0.55000000000000004">
      <c r="AB11792" s="278" t="s">
        <v>16665</v>
      </c>
      <c r="AC11792" s="279">
        <v>20361.939999999999</v>
      </c>
      <c r="AE11792" s="246" t="s">
        <v>53536</v>
      </c>
      <c r="AF11792" s="247">
        <v>618.65</v>
      </c>
      <c r="AH11792" s="226" t="s">
        <v>35510</v>
      </c>
      <c r="AI11792" s="227">
        <v>28076.42</v>
      </c>
      <c r="AK11792" s="207" t="s">
        <v>25760</v>
      </c>
      <c r="AL11792" s="208">
        <v>449</v>
      </c>
      <c r="AM11792" s="93"/>
      <c r="AN11792" s="93"/>
      <c r="AO11792" s="93"/>
    </row>
    <row r="11793" spans="28:41" x14ac:dyDescent="0.55000000000000004">
      <c r="AB11793" s="278" t="s">
        <v>49329</v>
      </c>
      <c r="AC11793" s="279">
        <v>61915.22</v>
      </c>
      <c r="AE11793" s="246" t="s">
        <v>47215</v>
      </c>
      <c r="AF11793" s="247">
        <v>18846.3</v>
      </c>
      <c r="AH11793" s="226" t="s">
        <v>34044</v>
      </c>
      <c r="AI11793" s="227">
        <v>708411.98</v>
      </c>
      <c r="AK11793" s="207" t="s">
        <v>25761</v>
      </c>
      <c r="AL11793" s="208">
        <v>4152.5</v>
      </c>
      <c r="AM11793" s="93"/>
      <c r="AN11793" s="93"/>
      <c r="AO11793" s="93"/>
    </row>
    <row r="11794" spans="28:41" x14ac:dyDescent="0.55000000000000004">
      <c r="AB11794" s="278" t="s">
        <v>16666</v>
      </c>
      <c r="AC11794" s="279">
        <v>29827.79</v>
      </c>
      <c r="AE11794" s="246" t="s">
        <v>48219</v>
      </c>
      <c r="AF11794" s="247">
        <v>1417.77</v>
      </c>
      <c r="AH11794" s="226" t="s">
        <v>26211</v>
      </c>
      <c r="AI11794" s="227">
        <v>6168299.2199999997</v>
      </c>
      <c r="AK11794" s="207" t="s">
        <v>25762</v>
      </c>
      <c r="AL11794" s="208">
        <v>317.69</v>
      </c>
      <c r="AM11794" s="93"/>
      <c r="AN11794" s="93"/>
      <c r="AO11794" s="93"/>
    </row>
    <row r="11795" spans="28:41" x14ac:dyDescent="0.55000000000000004">
      <c r="AB11795" s="278" t="s">
        <v>13153</v>
      </c>
      <c r="AC11795" s="279">
        <v>229790.24</v>
      </c>
      <c r="AE11795" s="246" t="s">
        <v>61557</v>
      </c>
      <c r="AF11795" s="247">
        <v>-719.4</v>
      </c>
      <c r="AH11795" s="226" t="s">
        <v>36638</v>
      </c>
      <c r="AI11795" s="227">
        <v>9503.3700000000008</v>
      </c>
      <c r="AK11795" s="207" t="s">
        <v>25763</v>
      </c>
      <c r="AL11795" s="208">
        <v>108.93</v>
      </c>
      <c r="AM11795" s="93"/>
      <c r="AN11795" s="93"/>
      <c r="AO11795" s="93"/>
    </row>
    <row r="11796" spans="28:41" x14ac:dyDescent="0.55000000000000004">
      <c r="AB11796" s="278" t="s">
        <v>13154</v>
      </c>
      <c r="AC11796" s="279">
        <v>566710.63</v>
      </c>
      <c r="AE11796" s="246" t="s">
        <v>45507</v>
      </c>
      <c r="AF11796" s="247">
        <v>1295.72</v>
      </c>
      <c r="AH11796" s="226" t="s">
        <v>53475</v>
      </c>
      <c r="AI11796" s="227">
        <v>310049.53000000003</v>
      </c>
      <c r="AK11796" s="207" t="s">
        <v>25764</v>
      </c>
      <c r="AL11796" s="208">
        <v>280</v>
      </c>
      <c r="AM11796" s="93"/>
      <c r="AN11796" s="93"/>
      <c r="AO11796" s="93"/>
    </row>
    <row r="11797" spans="28:41" x14ac:dyDescent="0.55000000000000004">
      <c r="AB11797" s="278" t="s">
        <v>16667</v>
      </c>
      <c r="AC11797" s="279">
        <v>328402.52</v>
      </c>
      <c r="AE11797" s="246" t="s">
        <v>48220</v>
      </c>
      <c r="AF11797" s="247">
        <v>239.4</v>
      </c>
      <c r="AH11797" s="226" t="s">
        <v>34045</v>
      </c>
      <c r="AI11797" s="227">
        <v>385.95</v>
      </c>
      <c r="AK11797" s="207" t="s">
        <v>25765</v>
      </c>
      <c r="AL11797" s="208">
        <v>400</v>
      </c>
      <c r="AM11797" s="93"/>
      <c r="AN11797" s="93"/>
      <c r="AO11797" s="93"/>
    </row>
    <row r="11798" spans="28:41" x14ac:dyDescent="0.55000000000000004">
      <c r="AB11798" s="278" t="s">
        <v>16668</v>
      </c>
      <c r="AC11798" s="279">
        <v>18587.14</v>
      </c>
      <c r="AE11798" s="246" t="s">
        <v>53537</v>
      </c>
      <c r="AF11798" s="247">
        <v>31.06</v>
      </c>
      <c r="AH11798" s="226" t="s">
        <v>26212</v>
      </c>
      <c r="AI11798" s="227">
        <v>667736.02</v>
      </c>
      <c r="AK11798" s="207" t="s">
        <v>25766</v>
      </c>
      <c r="AL11798" s="208">
        <v>282.77</v>
      </c>
      <c r="AM11798" s="93"/>
      <c r="AN11798" s="93"/>
      <c r="AO11798" s="93"/>
    </row>
    <row r="11799" spans="28:41" x14ac:dyDescent="0.55000000000000004">
      <c r="AB11799" s="278" t="s">
        <v>16669</v>
      </c>
      <c r="AC11799" s="279">
        <v>784905.84</v>
      </c>
      <c r="AE11799" s="246" t="s">
        <v>61558</v>
      </c>
      <c r="AF11799" s="247">
        <v>-179.53</v>
      </c>
      <c r="AH11799" s="226" t="s">
        <v>26213</v>
      </c>
      <c r="AI11799" s="227">
        <v>1551976.28</v>
      </c>
      <c r="AK11799" s="207" t="s">
        <v>25767</v>
      </c>
      <c r="AL11799" s="208">
        <v>2020</v>
      </c>
      <c r="AM11799" s="93"/>
      <c r="AN11799" s="93"/>
      <c r="AO11799" s="93"/>
    </row>
    <row r="11800" spans="28:41" x14ac:dyDescent="0.55000000000000004">
      <c r="AB11800" s="278" t="s">
        <v>34630</v>
      </c>
      <c r="AC11800" s="279">
        <v>119386.45</v>
      </c>
      <c r="AE11800" s="246" t="s">
        <v>64821</v>
      </c>
      <c r="AF11800" s="247">
        <v>813.96</v>
      </c>
      <c r="AH11800" s="226" t="s">
        <v>35511</v>
      </c>
      <c r="AI11800" s="227">
        <v>60848.86</v>
      </c>
      <c r="AK11800" s="207" t="s">
        <v>25768</v>
      </c>
      <c r="AL11800" s="208">
        <v>33670.980000000003</v>
      </c>
      <c r="AM11800" s="93"/>
      <c r="AN11800" s="93"/>
      <c r="AO11800" s="93"/>
    </row>
    <row r="11801" spans="28:41" x14ac:dyDescent="0.55000000000000004">
      <c r="AB11801" s="278" t="s">
        <v>55572</v>
      </c>
      <c r="AC11801" s="279">
        <v>43411.4</v>
      </c>
      <c r="AE11801" s="246" t="s">
        <v>64822</v>
      </c>
      <c r="AF11801" s="247">
        <v>62.26</v>
      </c>
      <c r="AH11801" s="226" t="s">
        <v>39419</v>
      </c>
      <c r="AI11801" s="227">
        <v>669725.18999999994</v>
      </c>
      <c r="AK11801" s="207" t="s">
        <v>25769</v>
      </c>
      <c r="AL11801" s="208">
        <v>416.58</v>
      </c>
      <c r="AM11801" s="93"/>
      <c r="AN11801" s="93"/>
      <c r="AO11801" s="93"/>
    </row>
    <row r="11802" spans="28:41" x14ac:dyDescent="0.55000000000000004">
      <c r="AB11802" s="278" t="s">
        <v>69216</v>
      </c>
      <c r="AC11802" s="279">
        <v>18.34</v>
      </c>
      <c r="AE11802" s="246" t="s">
        <v>64823</v>
      </c>
      <c r="AF11802" s="247">
        <v>199.42</v>
      </c>
      <c r="AH11802" s="226" t="s">
        <v>36639</v>
      </c>
      <c r="AI11802" s="227">
        <v>17519.509999999998</v>
      </c>
      <c r="AK11802" s="207" t="s">
        <v>25770</v>
      </c>
      <c r="AL11802" s="208">
        <v>7716.44</v>
      </c>
      <c r="AM11802" s="93"/>
      <c r="AN11802" s="93"/>
      <c r="AO11802" s="93"/>
    </row>
    <row r="11803" spans="28:41" x14ac:dyDescent="0.55000000000000004">
      <c r="AB11803" s="278" t="s">
        <v>54240</v>
      </c>
      <c r="AC11803" s="279">
        <v>22929.919999999998</v>
      </c>
      <c r="AE11803" s="246" t="s">
        <v>59189</v>
      </c>
      <c r="AF11803" s="247">
        <v>3396.29</v>
      </c>
      <c r="AH11803" s="226" t="s">
        <v>35512</v>
      </c>
      <c r="AI11803" s="227">
        <v>676334.12</v>
      </c>
      <c r="AK11803" s="207" t="s">
        <v>25771</v>
      </c>
      <c r="AL11803" s="208">
        <v>11594</v>
      </c>
      <c r="AM11803" s="93"/>
      <c r="AN11803" s="93"/>
      <c r="AO11803" s="93"/>
    </row>
    <row r="11804" spans="28:41" x14ac:dyDescent="0.55000000000000004">
      <c r="AB11804" s="278" t="s">
        <v>69217</v>
      </c>
      <c r="AC11804" s="279">
        <v>1345</v>
      </c>
      <c r="AE11804" s="246" t="s">
        <v>64824</v>
      </c>
      <c r="AF11804" s="247">
        <v>748.66</v>
      </c>
      <c r="AH11804" s="226" t="s">
        <v>40578</v>
      </c>
      <c r="AI11804" s="227">
        <v>903.78</v>
      </c>
      <c r="AK11804" s="207" t="s">
        <v>25772</v>
      </c>
      <c r="AL11804" s="208">
        <v>787</v>
      </c>
      <c r="AM11804" s="93"/>
      <c r="AN11804" s="93"/>
      <c r="AO11804" s="93"/>
    </row>
    <row r="11805" spans="28:41" x14ac:dyDescent="0.55000000000000004">
      <c r="AB11805" s="278" t="s">
        <v>59310</v>
      </c>
      <c r="AC11805" s="279">
        <v>6644</v>
      </c>
      <c r="AE11805" s="246" t="s">
        <v>64825</v>
      </c>
      <c r="AF11805" s="247">
        <v>1711.79</v>
      </c>
      <c r="AH11805" s="226" t="s">
        <v>34046</v>
      </c>
      <c r="AI11805" s="227">
        <v>2142.9</v>
      </c>
      <c r="AK11805" s="207" t="s">
        <v>25773</v>
      </c>
      <c r="AL11805" s="208">
        <v>126.2</v>
      </c>
      <c r="AM11805" s="93"/>
      <c r="AN11805" s="93"/>
      <c r="AO11805" s="93"/>
    </row>
    <row r="11806" spans="28:41" x14ac:dyDescent="0.55000000000000004">
      <c r="AB11806" s="278" t="s">
        <v>54241</v>
      </c>
      <c r="AC11806" s="279">
        <v>714365.5</v>
      </c>
      <c r="AE11806" s="246" t="s">
        <v>59190</v>
      </c>
      <c r="AF11806" s="247">
        <v>92112.02</v>
      </c>
      <c r="AH11806" s="226" t="s">
        <v>53476</v>
      </c>
      <c r="AI11806" s="227">
        <v>1518495.61</v>
      </c>
      <c r="AK11806" s="207" t="s">
        <v>25774</v>
      </c>
      <c r="AL11806" s="208">
        <v>2394.7800000000002</v>
      </c>
      <c r="AM11806" s="93"/>
      <c r="AN11806" s="93"/>
      <c r="AO11806" s="93"/>
    </row>
    <row r="11807" spans="28:41" x14ac:dyDescent="0.55000000000000004">
      <c r="AB11807" s="278" t="s">
        <v>13156</v>
      </c>
      <c r="AC11807" s="279">
        <v>1280128.43</v>
      </c>
      <c r="AE11807" s="246" t="s">
        <v>60693</v>
      </c>
      <c r="AF11807" s="247">
        <v>49450</v>
      </c>
      <c r="AH11807" s="226" t="s">
        <v>39420</v>
      </c>
      <c r="AI11807" s="227">
        <v>204382.8</v>
      </c>
      <c r="AK11807" s="207" t="s">
        <v>25775</v>
      </c>
      <c r="AL11807" s="208">
        <v>10412</v>
      </c>
      <c r="AM11807" s="93"/>
      <c r="AN11807" s="93"/>
      <c r="AO11807" s="93"/>
    </row>
    <row r="11808" spans="28:41" x14ac:dyDescent="0.55000000000000004">
      <c r="AB11808" s="278" t="s">
        <v>16672</v>
      </c>
      <c r="AC11808" s="279">
        <v>106271.98</v>
      </c>
      <c r="AE11808" s="246" t="s">
        <v>58662</v>
      </c>
      <c r="AF11808" s="247">
        <v>470</v>
      </c>
      <c r="AH11808" s="226" t="s">
        <v>50323</v>
      </c>
      <c r="AI11808" s="227">
        <v>5950</v>
      </c>
      <c r="AK11808" s="207" t="s">
        <v>25776</v>
      </c>
      <c r="AL11808" s="208">
        <v>1020</v>
      </c>
      <c r="AM11808" s="93"/>
      <c r="AN11808" s="93"/>
      <c r="AO11808" s="93"/>
    </row>
    <row r="11809" spans="28:41" x14ac:dyDescent="0.55000000000000004">
      <c r="AB11809" s="278" t="s">
        <v>16673</v>
      </c>
      <c r="AC11809" s="279">
        <v>1349954.27</v>
      </c>
      <c r="AE11809" s="246" t="s">
        <v>57781</v>
      </c>
      <c r="AF11809" s="247">
        <v>470</v>
      </c>
      <c r="AH11809" s="226" t="s">
        <v>40579</v>
      </c>
      <c r="AI11809" s="227">
        <v>1435669.71</v>
      </c>
      <c r="AK11809" s="207" t="s">
        <v>25777</v>
      </c>
      <c r="AL11809" s="208">
        <v>5769.25</v>
      </c>
      <c r="AM11809" s="93"/>
      <c r="AN11809" s="93"/>
      <c r="AO11809" s="93"/>
    </row>
    <row r="11810" spans="28:41" x14ac:dyDescent="0.55000000000000004">
      <c r="AB11810" s="278" t="s">
        <v>16674</v>
      </c>
      <c r="AC11810" s="279">
        <v>-39493.51</v>
      </c>
      <c r="AE11810" s="246" t="s">
        <v>64826</v>
      </c>
      <c r="AF11810" s="247">
        <v>113.81</v>
      </c>
      <c r="AH11810" s="226" t="s">
        <v>36640</v>
      </c>
      <c r="AI11810" s="227">
        <v>18284.88</v>
      </c>
      <c r="AK11810" s="207" t="s">
        <v>25778</v>
      </c>
      <c r="AL11810" s="208">
        <v>716.76</v>
      </c>
      <c r="AM11810" s="93"/>
      <c r="AN11810" s="93"/>
      <c r="AO11810" s="93"/>
    </row>
    <row r="11811" spans="28:41" x14ac:dyDescent="0.55000000000000004">
      <c r="AB11811" s="278" t="s">
        <v>62868</v>
      </c>
      <c r="AC11811" s="279">
        <v>3648003.41</v>
      </c>
      <c r="AE11811" s="246" t="s">
        <v>60694</v>
      </c>
      <c r="AF11811" s="247">
        <v>47384.94</v>
      </c>
      <c r="AH11811" s="226" t="s">
        <v>40580</v>
      </c>
      <c r="AI11811" s="227">
        <v>262271.40999999997</v>
      </c>
      <c r="AK11811" s="207" t="s">
        <v>25779</v>
      </c>
      <c r="AL11811" s="208">
        <v>4192</v>
      </c>
      <c r="AM11811" s="93"/>
      <c r="AN11811" s="93"/>
      <c r="AO11811" s="93"/>
    </row>
    <row r="11812" spans="28:41" x14ac:dyDescent="0.55000000000000004">
      <c r="AB11812" s="278" t="s">
        <v>38904</v>
      </c>
      <c r="AC11812" s="279">
        <v>15592.97</v>
      </c>
      <c r="AE11812" s="246" t="s">
        <v>60695</v>
      </c>
      <c r="AF11812" s="247">
        <v>3624.96</v>
      </c>
      <c r="AH11812" s="226" t="s">
        <v>47192</v>
      </c>
      <c r="AI11812" s="227">
        <v>85406.71</v>
      </c>
      <c r="AK11812" s="207" t="s">
        <v>25780</v>
      </c>
      <c r="AL11812" s="208">
        <v>4152.5</v>
      </c>
      <c r="AM11812" s="93"/>
      <c r="AN11812" s="93"/>
      <c r="AO11812" s="93"/>
    </row>
    <row r="11813" spans="28:41" x14ac:dyDescent="0.55000000000000004">
      <c r="AB11813" s="278" t="s">
        <v>55573</v>
      </c>
      <c r="AC11813" s="279">
        <v>35125</v>
      </c>
      <c r="AE11813" s="246" t="s">
        <v>60696</v>
      </c>
      <c r="AF11813" s="247">
        <v>11609.46</v>
      </c>
      <c r="AH11813" s="226" t="s">
        <v>47193</v>
      </c>
      <c r="AI11813" s="227">
        <v>148.36000000000001</v>
      </c>
      <c r="AK11813" s="207" t="s">
        <v>25781</v>
      </c>
      <c r="AL11813" s="208">
        <v>317.69</v>
      </c>
      <c r="AM11813" s="93"/>
      <c r="AN11813" s="93"/>
      <c r="AO11813" s="93"/>
    </row>
    <row r="11814" spans="28:41" x14ac:dyDescent="0.55000000000000004">
      <c r="AB11814" s="278" t="s">
        <v>34646</v>
      </c>
      <c r="AC11814" s="279">
        <v>1600</v>
      </c>
      <c r="AE11814" s="246" t="s">
        <v>26543</v>
      </c>
      <c r="AF11814" s="247">
        <v>6400</v>
      </c>
      <c r="AH11814" s="226" t="s">
        <v>47194</v>
      </c>
      <c r="AI11814" s="227">
        <v>6201.25</v>
      </c>
      <c r="AK11814" s="207" t="s">
        <v>25782</v>
      </c>
      <c r="AL11814" s="208">
        <v>108.93</v>
      </c>
      <c r="AM11814" s="93"/>
      <c r="AN11814" s="93"/>
      <c r="AO11814" s="93"/>
    </row>
    <row r="11815" spans="28:41" x14ac:dyDescent="0.55000000000000004">
      <c r="AB11815" s="278" t="s">
        <v>69218</v>
      </c>
      <c r="AC11815" s="279">
        <v>5305</v>
      </c>
      <c r="AE11815" s="246" t="s">
        <v>34058</v>
      </c>
      <c r="AF11815" s="247">
        <v>864</v>
      </c>
      <c r="AH11815" s="226" t="s">
        <v>47195</v>
      </c>
      <c r="AI11815" s="227">
        <v>20598.91</v>
      </c>
      <c r="AK11815" s="207" t="s">
        <v>25783</v>
      </c>
      <c r="AL11815" s="208">
        <v>280</v>
      </c>
      <c r="AM11815" s="93"/>
      <c r="AN11815" s="93"/>
      <c r="AO11815" s="93"/>
    </row>
    <row r="11816" spans="28:41" x14ac:dyDescent="0.55000000000000004">
      <c r="AB11816" s="278" t="s">
        <v>34650</v>
      </c>
      <c r="AC11816" s="279">
        <v>1641.25</v>
      </c>
      <c r="AE11816" s="246" t="s">
        <v>26544</v>
      </c>
      <c r="AF11816" s="247">
        <v>555.70000000000005</v>
      </c>
      <c r="AH11816" s="226" t="s">
        <v>47196</v>
      </c>
      <c r="AI11816" s="227">
        <v>20734.48</v>
      </c>
      <c r="AK11816" s="207" t="s">
        <v>25784</v>
      </c>
      <c r="AL11816" s="208">
        <v>2020</v>
      </c>
      <c r="AM11816" s="93"/>
      <c r="AN11816" s="93"/>
      <c r="AO11816" s="93"/>
    </row>
    <row r="11817" spans="28:41" x14ac:dyDescent="0.55000000000000004">
      <c r="AB11817" s="278" t="s">
        <v>43166</v>
      </c>
      <c r="AC11817" s="279">
        <v>3994.5</v>
      </c>
      <c r="AE11817" s="246" t="s">
        <v>26545</v>
      </c>
      <c r="AF11817" s="247">
        <v>1779.68</v>
      </c>
      <c r="AH11817" s="226" t="s">
        <v>49109</v>
      </c>
      <c r="AI11817" s="227">
        <v>196.58</v>
      </c>
      <c r="AK11817" s="207" t="s">
        <v>25785</v>
      </c>
      <c r="AL11817" s="208">
        <v>400</v>
      </c>
      <c r="AM11817" s="93"/>
      <c r="AN11817" s="93"/>
      <c r="AO11817" s="93"/>
    </row>
    <row r="11818" spans="28:41" x14ac:dyDescent="0.55000000000000004">
      <c r="AB11818" s="278" t="s">
        <v>16717</v>
      </c>
      <c r="AC11818" s="279">
        <v>3613.82</v>
      </c>
      <c r="AE11818" s="246" t="s">
        <v>53539</v>
      </c>
      <c r="AF11818" s="247">
        <v>50790.07</v>
      </c>
      <c r="AH11818" s="226" t="s">
        <v>47197</v>
      </c>
      <c r="AI11818" s="227">
        <v>3042.42</v>
      </c>
      <c r="AK11818" s="207" t="s">
        <v>25786</v>
      </c>
      <c r="AL11818" s="208">
        <v>126.2</v>
      </c>
      <c r="AM11818" s="93"/>
      <c r="AN11818" s="93"/>
      <c r="AO11818" s="93"/>
    </row>
    <row r="11819" spans="28:41" x14ac:dyDescent="0.55000000000000004">
      <c r="AB11819" s="278" t="s">
        <v>16718</v>
      </c>
      <c r="AC11819" s="279">
        <v>978.65</v>
      </c>
      <c r="AE11819" s="246" t="s">
        <v>14153</v>
      </c>
      <c r="AF11819" s="247">
        <v>22061.46</v>
      </c>
      <c r="AH11819" s="226" t="s">
        <v>50324</v>
      </c>
      <c r="AI11819" s="227">
        <v>11004.61</v>
      </c>
      <c r="AK11819" s="207" t="s">
        <v>25787</v>
      </c>
      <c r="AL11819" s="208">
        <v>2394.7800000000002</v>
      </c>
      <c r="AM11819" s="93"/>
      <c r="AN11819" s="93"/>
      <c r="AO11819" s="93"/>
    </row>
    <row r="11820" spans="28:41" x14ac:dyDescent="0.55000000000000004">
      <c r="AB11820" s="278" t="s">
        <v>16720</v>
      </c>
      <c r="AC11820" s="279">
        <v>112846.71</v>
      </c>
      <c r="AE11820" s="246" t="s">
        <v>57782</v>
      </c>
      <c r="AF11820" s="247">
        <v>3389.51</v>
      </c>
      <c r="AH11820" s="226" t="s">
        <v>50325</v>
      </c>
      <c r="AI11820" s="227">
        <v>841.84</v>
      </c>
      <c r="AK11820" s="207" t="s">
        <v>25788</v>
      </c>
      <c r="AL11820" s="208">
        <v>57089.75</v>
      </c>
      <c r="AM11820" s="93"/>
      <c r="AN11820" s="93"/>
      <c r="AO11820" s="93"/>
    </row>
    <row r="11821" spans="28:41" x14ac:dyDescent="0.55000000000000004">
      <c r="AB11821" s="278" t="s">
        <v>54243</v>
      </c>
      <c r="AC11821" s="279">
        <v>931.21</v>
      </c>
      <c r="AE11821" s="246" t="s">
        <v>57783</v>
      </c>
      <c r="AF11821" s="247">
        <v>28632.49</v>
      </c>
      <c r="AH11821" s="226" t="s">
        <v>50326</v>
      </c>
      <c r="AI11821" s="227">
        <v>2598.5100000000002</v>
      </c>
      <c r="AK11821" s="207" t="s">
        <v>25789</v>
      </c>
      <c r="AL11821" s="208">
        <v>13623.34</v>
      </c>
      <c r="AM11821" s="93"/>
      <c r="AN11821" s="93"/>
      <c r="AO11821" s="93"/>
    </row>
    <row r="11822" spans="28:41" x14ac:dyDescent="0.55000000000000004">
      <c r="AB11822" s="278" t="s">
        <v>69219</v>
      </c>
      <c r="AC11822" s="279">
        <v>2041</v>
      </c>
      <c r="AE11822" s="246" t="s">
        <v>57784</v>
      </c>
      <c r="AF11822" s="247">
        <v>349.65</v>
      </c>
      <c r="AH11822" s="226" t="s">
        <v>50327</v>
      </c>
      <c r="AI11822" s="227">
        <v>1754.76</v>
      </c>
      <c r="AK11822" s="207" t="s">
        <v>25790</v>
      </c>
      <c r="AL11822" s="208">
        <v>16717.39</v>
      </c>
      <c r="AM11822" s="93"/>
      <c r="AN11822" s="93"/>
      <c r="AO11822" s="93"/>
    </row>
    <row r="11823" spans="28:41" x14ac:dyDescent="0.55000000000000004">
      <c r="AB11823" s="278" t="s">
        <v>16721</v>
      </c>
      <c r="AC11823" s="279">
        <v>2721</v>
      </c>
      <c r="AE11823" s="246" t="s">
        <v>57785</v>
      </c>
      <c r="AF11823" s="247">
        <v>2953.64</v>
      </c>
      <c r="AH11823" s="226" t="s">
        <v>53477</v>
      </c>
      <c r="AI11823" s="227">
        <v>383.49</v>
      </c>
      <c r="AK11823" s="207" t="s">
        <v>25791</v>
      </c>
      <c r="AL11823" s="208">
        <v>27659.45</v>
      </c>
      <c r="AM11823" s="93"/>
      <c r="AN11823" s="93"/>
      <c r="AO11823" s="93"/>
    </row>
    <row r="11824" spans="28:41" x14ac:dyDescent="0.55000000000000004">
      <c r="AB11824" s="278" t="s">
        <v>16722</v>
      </c>
      <c r="AC11824" s="279">
        <v>41378.78</v>
      </c>
      <c r="AE11824" s="246" t="s">
        <v>26552</v>
      </c>
      <c r="AF11824" s="247">
        <v>24261.82</v>
      </c>
      <c r="AH11824" s="226" t="s">
        <v>50328</v>
      </c>
      <c r="AI11824" s="227">
        <v>370.33</v>
      </c>
      <c r="AK11824" s="207" t="s">
        <v>25792</v>
      </c>
      <c r="AL11824" s="208">
        <v>67800.25</v>
      </c>
      <c r="AM11824" s="93"/>
      <c r="AN11824" s="93"/>
      <c r="AO11824" s="93"/>
    </row>
    <row r="11825" spans="28:41" x14ac:dyDescent="0.55000000000000004">
      <c r="AB11825" s="278" t="s">
        <v>16723</v>
      </c>
      <c r="AC11825" s="279">
        <v>58567.71</v>
      </c>
      <c r="AE11825" s="246" t="s">
        <v>55352</v>
      </c>
      <c r="AF11825" s="247">
        <v>619.84</v>
      </c>
      <c r="AH11825" s="226" t="s">
        <v>45484</v>
      </c>
      <c r="AI11825" s="227">
        <v>1728948.02</v>
      </c>
      <c r="AK11825" s="207" t="s">
        <v>25793</v>
      </c>
      <c r="AL11825" s="208">
        <v>5249.91</v>
      </c>
      <c r="AM11825" s="93"/>
      <c r="AN11825" s="93"/>
      <c r="AO11825" s="93"/>
    </row>
    <row r="11826" spans="28:41" x14ac:dyDescent="0.55000000000000004">
      <c r="AB11826" s="278" t="s">
        <v>54244</v>
      </c>
      <c r="AC11826" s="279">
        <v>556.29999999999995</v>
      </c>
      <c r="AE11826" s="246" t="s">
        <v>26553</v>
      </c>
      <c r="AF11826" s="247">
        <v>7370.65</v>
      </c>
      <c r="AH11826" s="226" t="s">
        <v>45485</v>
      </c>
      <c r="AI11826" s="227">
        <v>132263.98000000001</v>
      </c>
      <c r="AK11826" s="207" t="s">
        <v>25794</v>
      </c>
      <c r="AL11826" s="208">
        <v>15828.96</v>
      </c>
      <c r="AM11826" s="93"/>
      <c r="AN11826" s="93"/>
      <c r="AO11826" s="93"/>
    </row>
    <row r="11827" spans="28:41" x14ac:dyDescent="0.55000000000000004">
      <c r="AB11827" s="278" t="s">
        <v>38908</v>
      </c>
      <c r="AC11827" s="279">
        <v>-176.47</v>
      </c>
      <c r="AE11827" s="246" t="s">
        <v>26554</v>
      </c>
      <c r="AF11827" s="247">
        <v>2467.33</v>
      </c>
      <c r="AH11827" s="226" t="s">
        <v>45486</v>
      </c>
      <c r="AI11827" s="227">
        <v>71500</v>
      </c>
      <c r="AK11827" s="207" t="s">
        <v>25795</v>
      </c>
      <c r="AL11827" s="208">
        <v>38714.65</v>
      </c>
      <c r="AM11827" s="93"/>
      <c r="AN11827" s="93"/>
      <c r="AO11827" s="93"/>
    </row>
    <row r="11828" spans="28:41" x14ac:dyDescent="0.55000000000000004">
      <c r="AB11828" s="278" t="s">
        <v>16780</v>
      </c>
      <c r="AC11828" s="279">
        <v>1518444.48</v>
      </c>
      <c r="AE11828" s="246" t="s">
        <v>26555</v>
      </c>
      <c r="AF11828" s="247">
        <v>7901.79</v>
      </c>
      <c r="AH11828" s="226" t="s">
        <v>45487</v>
      </c>
      <c r="AI11828" s="227">
        <v>5469.75</v>
      </c>
      <c r="AK11828" s="207" t="s">
        <v>25796</v>
      </c>
      <c r="AL11828" s="208">
        <v>11876.89</v>
      </c>
      <c r="AM11828" s="93"/>
      <c r="AN11828" s="93"/>
      <c r="AO11828" s="93"/>
    </row>
    <row r="11829" spans="28:41" x14ac:dyDescent="0.55000000000000004">
      <c r="AB11829" s="278" t="s">
        <v>16782</v>
      </c>
      <c r="AC11829" s="279">
        <v>90192.66</v>
      </c>
      <c r="AE11829" s="246" t="s">
        <v>53540</v>
      </c>
      <c r="AF11829" s="247">
        <v>6380</v>
      </c>
      <c r="AH11829" s="226" t="s">
        <v>42857</v>
      </c>
      <c r="AI11829" s="227">
        <v>1650</v>
      </c>
      <c r="AK11829" s="207" t="s">
        <v>25797</v>
      </c>
      <c r="AL11829" s="208">
        <v>29955.84</v>
      </c>
      <c r="AM11829" s="93"/>
      <c r="AN11829" s="93"/>
      <c r="AO11829" s="93"/>
    </row>
    <row r="11830" spans="28:41" x14ac:dyDescent="0.55000000000000004">
      <c r="AB11830" s="278" t="s">
        <v>16783</v>
      </c>
      <c r="AC11830" s="279">
        <v>178222.58</v>
      </c>
      <c r="AE11830" s="246" t="s">
        <v>57786</v>
      </c>
      <c r="AF11830" s="247">
        <v>7164.53</v>
      </c>
      <c r="AH11830" s="226" t="s">
        <v>50329</v>
      </c>
      <c r="AI11830" s="227">
        <v>1500</v>
      </c>
      <c r="AK11830" s="207" t="s">
        <v>25798</v>
      </c>
      <c r="AL11830" s="208">
        <v>223.39</v>
      </c>
      <c r="AM11830" s="93"/>
      <c r="AN11830" s="93"/>
      <c r="AO11830" s="93"/>
    </row>
    <row r="11831" spans="28:41" x14ac:dyDescent="0.55000000000000004">
      <c r="AB11831" s="278" t="s">
        <v>16784</v>
      </c>
      <c r="AC11831" s="279">
        <v>674214.81</v>
      </c>
      <c r="AE11831" s="246" t="s">
        <v>58663</v>
      </c>
      <c r="AF11831" s="247">
        <v>5253.43</v>
      </c>
      <c r="AH11831" s="226" t="s">
        <v>26256</v>
      </c>
      <c r="AI11831" s="227">
        <v>118.77</v>
      </c>
      <c r="AK11831" s="207" t="s">
        <v>25799</v>
      </c>
      <c r="AL11831" s="208">
        <v>57735.66</v>
      </c>
      <c r="AM11831" s="93"/>
      <c r="AN11831" s="93"/>
      <c r="AO11831" s="93"/>
    </row>
    <row r="11832" spans="28:41" x14ac:dyDescent="0.55000000000000004">
      <c r="AB11832" s="278" t="s">
        <v>38911</v>
      </c>
      <c r="AC11832" s="279">
        <v>3988</v>
      </c>
      <c r="AE11832" s="246" t="s">
        <v>56516</v>
      </c>
      <c r="AF11832" s="247">
        <v>1151.3699999999999</v>
      </c>
      <c r="AH11832" s="226" t="s">
        <v>50330</v>
      </c>
      <c r="AI11832" s="227">
        <v>49.49</v>
      </c>
      <c r="AK11832" s="207" t="s">
        <v>25800</v>
      </c>
      <c r="AL11832" s="208">
        <v>60762</v>
      </c>
      <c r="AM11832" s="93"/>
      <c r="AN11832" s="93"/>
      <c r="AO11832" s="93"/>
    </row>
    <row r="11833" spans="28:41" x14ac:dyDescent="0.55000000000000004">
      <c r="AB11833" s="278" t="s">
        <v>40723</v>
      </c>
      <c r="AC11833" s="279">
        <v>33250</v>
      </c>
      <c r="AE11833" s="246" t="s">
        <v>26557</v>
      </c>
      <c r="AF11833" s="247">
        <v>7500</v>
      </c>
      <c r="AH11833" s="226" t="s">
        <v>26258</v>
      </c>
      <c r="AI11833" s="227">
        <v>5.84</v>
      </c>
      <c r="AK11833" s="207" t="s">
        <v>25801</v>
      </c>
      <c r="AL11833" s="208">
        <v>18170</v>
      </c>
      <c r="AM11833" s="93"/>
      <c r="AN11833" s="93"/>
      <c r="AO11833" s="93"/>
    </row>
    <row r="11834" spans="28:41" x14ac:dyDescent="0.55000000000000004">
      <c r="AB11834" s="278" t="s">
        <v>33210</v>
      </c>
      <c r="AC11834" s="279">
        <v>3129.84</v>
      </c>
      <c r="AE11834" s="246" t="s">
        <v>35542</v>
      </c>
      <c r="AF11834" s="247">
        <v>111739.72</v>
      </c>
      <c r="AH11834" s="226" t="s">
        <v>26259</v>
      </c>
      <c r="AI11834" s="227">
        <v>-477.22</v>
      </c>
      <c r="AK11834" s="207" t="s">
        <v>25802</v>
      </c>
      <c r="AL11834" s="208">
        <v>13343.77</v>
      </c>
      <c r="AM11834" s="93"/>
      <c r="AN11834" s="93"/>
      <c r="AO11834" s="93"/>
    </row>
    <row r="11835" spans="28:41" x14ac:dyDescent="0.55000000000000004">
      <c r="AB11835" s="278" t="s">
        <v>54245</v>
      </c>
      <c r="AC11835" s="279">
        <v>35518.92</v>
      </c>
      <c r="AE11835" s="246" t="s">
        <v>57787</v>
      </c>
      <c r="AF11835" s="247">
        <v>25600</v>
      </c>
      <c r="AH11835" s="226" t="s">
        <v>50331</v>
      </c>
      <c r="AI11835" s="227">
        <v>6608.53</v>
      </c>
      <c r="AK11835" s="207" t="s">
        <v>25803</v>
      </c>
      <c r="AL11835" s="208">
        <v>195223.23</v>
      </c>
      <c r="AM11835" s="93"/>
      <c r="AN11835" s="93"/>
      <c r="AO11835" s="93"/>
    </row>
    <row r="11836" spans="28:41" x14ac:dyDescent="0.55000000000000004">
      <c r="AB11836" s="278" t="s">
        <v>16785</v>
      </c>
      <c r="AC11836" s="279">
        <v>4360.34</v>
      </c>
      <c r="AE11836" s="246" t="s">
        <v>26560</v>
      </c>
      <c r="AF11836" s="247">
        <v>900</v>
      </c>
      <c r="AH11836" s="226" t="s">
        <v>50332</v>
      </c>
      <c r="AI11836" s="227">
        <v>7750</v>
      </c>
      <c r="AK11836" s="207" t="s">
        <v>25804</v>
      </c>
      <c r="AL11836" s="208">
        <v>124456.65</v>
      </c>
      <c r="AM11836" s="93"/>
      <c r="AN11836" s="93"/>
      <c r="AO11836" s="93"/>
    </row>
    <row r="11837" spans="28:41" x14ac:dyDescent="0.55000000000000004">
      <c r="AB11837" s="278" t="s">
        <v>59311</v>
      </c>
      <c r="AC11837" s="279">
        <v>18075.21</v>
      </c>
      <c r="AE11837" s="246" t="s">
        <v>26561</v>
      </c>
      <c r="AF11837" s="247">
        <v>10493.59</v>
      </c>
      <c r="AH11837" s="226" t="s">
        <v>50333</v>
      </c>
      <c r="AI11837" s="227">
        <v>82593.820000000007</v>
      </c>
      <c r="AK11837" s="207" t="s">
        <v>25805</v>
      </c>
      <c r="AL11837" s="208">
        <v>24448.82</v>
      </c>
      <c r="AM11837" s="93"/>
      <c r="AN11837" s="93"/>
      <c r="AO11837" s="93"/>
    </row>
    <row r="11838" spans="28:41" x14ac:dyDescent="0.55000000000000004">
      <c r="AB11838" s="278" t="s">
        <v>16786</v>
      </c>
      <c r="AC11838" s="279">
        <v>510.59</v>
      </c>
      <c r="AE11838" s="246" t="s">
        <v>26562</v>
      </c>
      <c r="AF11838" s="247">
        <v>34755.74</v>
      </c>
      <c r="AH11838" s="226" t="s">
        <v>42858</v>
      </c>
      <c r="AI11838" s="227">
        <v>6165.93</v>
      </c>
      <c r="AK11838" s="207" t="s">
        <v>25806</v>
      </c>
      <c r="AL11838" s="208">
        <v>3352.53</v>
      </c>
      <c r="AM11838" s="93"/>
      <c r="AN11838" s="93"/>
      <c r="AO11838" s="93"/>
    </row>
    <row r="11839" spans="28:41" x14ac:dyDescent="0.55000000000000004">
      <c r="AB11839" s="278" t="s">
        <v>16787</v>
      </c>
      <c r="AC11839" s="279">
        <v>103820.7</v>
      </c>
      <c r="AE11839" s="246" t="s">
        <v>35543</v>
      </c>
      <c r="AF11839" s="247">
        <v>10799.62</v>
      </c>
      <c r="AH11839" s="226" t="s">
        <v>50334</v>
      </c>
      <c r="AI11839" s="227">
        <v>1413.98</v>
      </c>
      <c r="AK11839" s="207" t="s">
        <v>25807</v>
      </c>
      <c r="AL11839" s="208">
        <v>26870</v>
      </c>
      <c r="AM11839" s="93"/>
      <c r="AN11839" s="93"/>
      <c r="AO11839" s="93"/>
    </row>
    <row r="11840" spans="28:41" x14ac:dyDescent="0.55000000000000004">
      <c r="AB11840" s="278" t="s">
        <v>45980</v>
      </c>
      <c r="AC11840" s="279">
        <v>2651.02</v>
      </c>
      <c r="AE11840" s="246" t="s">
        <v>42874</v>
      </c>
      <c r="AF11840" s="247">
        <v>762.7</v>
      </c>
      <c r="AH11840" s="226" t="s">
        <v>42859</v>
      </c>
      <c r="AI11840" s="227">
        <v>284.70999999999998</v>
      </c>
      <c r="AK11840" s="207" t="s">
        <v>25808</v>
      </c>
      <c r="AL11840" s="208">
        <v>7550.65</v>
      </c>
      <c r="AM11840" s="93"/>
      <c r="AN11840" s="93"/>
      <c r="AO11840" s="93"/>
    </row>
    <row r="11841" spans="28:41" x14ac:dyDescent="0.55000000000000004">
      <c r="AB11841" s="278" t="s">
        <v>63847</v>
      </c>
      <c r="AC11841" s="279">
        <v>8363.86</v>
      </c>
      <c r="AE11841" s="246" t="s">
        <v>57788</v>
      </c>
      <c r="AF11841" s="247">
        <v>5612.96</v>
      </c>
      <c r="AH11841" s="226" t="s">
        <v>42860</v>
      </c>
      <c r="AI11841" s="227">
        <v>1515.12</v>
      </c>
      <c r="AK11841" s="207" t="s">
        <v>25809</v>
      </c>
      <c r="AL11841" s="208">
        <v>31960.35</v>
      </c>
      <c r="AM11841" s="93"/>
      <c r="AN11841" s="93"/>
      <c r="AO11841" s="93"/>
    </row>
    <row r="11842" spans="28:41" x14ac:dyDescent="0.55000000000000004">
      <c r="AB11842" s="278" t="s">
        <v>69220</v>
      </c>
      <c r="AC11842" s="279">
        <v>37600</v>
      </c>
      <c r="AE11842" s="246" t="s">
        <v>57789</v>
      </c>
      <c r="AF11842" s="247">
        <v>2266.9499999999998</v>
      </c>
      <c r="AH11842" s="226" t="s">
        <v>42861</v>
      </c>
      <c r="AI11842" s="227">
        <v>1470.29</v>
      </c>
      <c r="AK11842" s="207" t="s">
        <v>25810</v>
      </c>
      <c r="AL11842" s="208">
        <v>53393.68</v>
      </c>
      <c r="AM11842" s="93"/>
      <c r="AN11842" s="93"/>
      <c r="AO11842" s="93"/>
    </row>
    <row r="11843" spans="28:41" x14ac:dyDescent="0.55000000000000004">
      <c r="AB11843" s="278" t="s">
        <v>13170</v>
      </c>
      <c r="AC11843" s="279">
        <v>39153</v>
      </c>
      <c r="AE11843" s="246" t="s">
        <v>56517</v>
      </c>
      <c r="AF11843" s="247">
        <v>4451.8500000000004</v>
      </c>
      <c r="AH11843" s="226" t="s">
        <v>42862</v>
      </c>
      <c r="AI11843" s="227">
        <v>1122.46</v>
      </c>
      <c r="AK11843" s="207" t="s">
        <v>25811</v>
      </c>
      <c r="AL11843" s="208">
        <v>16737.53</v>
      </c>
      <c r="AM11843" s="93"/>
      <c r="AN11843" s="93"/>
      <c r="AO11843" s="93"/>
    </row>
    <row r="11844" spans="28:41" x14ac:dyDescent="0.55000000000000004">
      <c r="AB11844" s="278" t="s">
        <v>16788</v>
      </c>
      <c r="AC11844" s="279">
        <v>18480.740000000002</v>
      </c>
      <c r="AE11844" s="246" t="s">
        <v>53549</v>
      </c>
      <c r="AF11844" s="247">
        <v>218120.49</v>
      </c>
      <c r="AH11844" s="226" t="s">
        <v>50335</v>
      </c>
      <c r="AI11844" s="227">
        <v>95646.07</v>
      </c>
      <c r="AK11844" s="207" t="s">
        <v>25812</v>
      </c>
      <c r="AL11844" s="208">
        <v>619.20000000000005</v>
      </c>
      <c r="AM11844" s="93"/>
      <c r="AN11844" s="93"/>
      <c r="AO11844" s="93"/>
    </row>
    <row r="11845" spans="28:41" x14ac:dyDescent="0.55000000000000004">
      <c r="AB11845" s="278" t="s">
        <v>13171</v>
      </c>
      <c r="AC11845" s="279">
        <v>201566.28</v>
      </c>
      <c r="AE11845" s="246" t="s">
        <v>26564</v>
      </c>
      <c r="AF11845" s="247">
        <v>84873.3</v>
      </c>
      <c r="AH11845" s="226" t="s">
        <v>50336</v>
      </c>
      <c r="AI11845" s="227">
        <v>9609.0400000000009</v>
      </c>
      <c r="AK11845" s="207" t="s">
        <v>25813</v>
      </c>
      <c r="AL11845" s="208">
        <v>1327.78</v>
      </c>
      <c r="AM11845" s="93"/>
      <c r="AN11845" s="93"/>
      <c r="AO11845" s="93"/>
    </row>
    <row r="11846" spans="28:41" x14ac:dyDescent="0.55000000000000004">
      <c r="AB11846" s="278" t="s">
        <v>13172</v>
      </c>
      <c r="AC11846" s="279">
        <v>627689.52</v>
      </c>
      <c r="AE11846" s="246" t="s">
        <v>57790</v>
      </c>
      <c r="AF11846" s="247">
        <v>23583</v>
      </c>
      <c r="AH11846" s="226" t="s">
        <v>42863</v>
      </c>
      <c r="AI11846" s="227">
        <v>46056.53</v>
      </c>
      <c r="AK11846" s="207" t="s">
        <v>25814</v>
      </c>
      <c r="AL11846" s="208">
        <v>3745.97</v>
      </c>
      <c r="AM11846" s="93"/>
      <c r="AN11846" s="93"/>
      <c r="AO11846" s="93"/>
    </row>
    <row r="11847" spans="28:41" x14ac:dyDescent="0.55000000000000004">
      <c r="AB11847" s="278" t="s">
        <v>16789</v>
      </c>
      <c r="AC11847" s="279">
        <v>297525.61</v>
      </c>
      <c r="AE11847" s="246" t="s">
        <v>53550</v>
      </c>
      <c r="AF11847" s="247">
        <v>45991.35</v>
      </c>
      <c r="AH11847" s="226" t="s">
        <v>50337</v>
      </c>
      <c r="AI11847" s="227">
        <v>42918</v>
      </c>
      <c r="AK11847" s="207" t="s">
        <v>25815</v>
      </c>
      <c r="AL11847" s="208">
        <v>159675.01999999999</v>
      </c>
      <c r="AM11847" s="93"/>
      <c r="AN11847" s="93"/>
      <c r="AO11847" s="93"/>
    </row>
    <row r="11848" spans="28:41" x14ac:dyDescent="0.55000000000000004">
      <c r="AB11848" s="278" t="s">
        <v>16790</v>
      </c>
      <c r="AC11848" s="279">
        <v>1237706.8700000001</v>
      </c>
      <c r="AE11848" s="246" t="s">
        <v>35544</v>
      </c>
      <c r="AF11848" s="247">
        <v>205523.59</v>
      </c>
      <c r="AH11848" s="226" t="s">
        <v>50338</v>
      </c>
      <c r="AI11848" s="227">
        <v>73917.5</v>
      </c>
      <c r="AK11848" s="207" t="s">
        <v>25816</v>
      </c>
      <c r="AL11848" s="208">
        <v>58220.5</v>
      </c>
      <c r="AM11848" s="93"/>
      <c r="AN11848" s="93"/>
      <c r="AO11848" s="93"/>
    </row>
    <row r="11849" spans="28:41" x14ac:dyDescent="0.55000000000000004">
      <c r="AB11849" s="278" t="s">
        <v>16791</v>
      </c>
      <c r="AC11849" s="279">
        <v>102186.3</v>
      </c>
      <c r="AE11849" s="246" t="s">
        <v>45512</v>
      </c>
      <c r="AF11849" s="247">
        <v>4844.13</v>
      </c>
      <c r="AH11849" s="226" t="s">
        <v>42864</v>
      </c>
      <c r="AI11849" s="227">
        <v>8710</v>
      </c>
      <c r="AK11849" s="207" t="s">
        <v>25817</v>
      </c>
      <c r="AL11849" s="208">
        <v>123517.74</v>
      </c>
      <c r="AM11849" s="93"/>
      <c r="AN11849" s="93"/>
      <c r="AO11849" s="93"/>
    </row>
    <row r="11850" spans="28:41" x14ac:dyDescent="0.55000000000000004">
      <c r="AB11850" s="278" t="s">
        <v>69221</v>
      </c>
      <c r="AC11850" s="279">
        <v>71276.03</v>
      </c>
      <c r="AE11850" s="246" t="s">
        <v>26565</v>
      </c>
      <c r="AF11850" s="247">
        <v>1262054.77</v>
      </c>
      <c r="AH11850" s="226" t="s">
        <v>50339</v>
      </c>
      <c r="AI11850" s="227">
        <v>72000</v>
      </c>
      <c r="AK11850" s="207" t="s">
        <v>25818</v>
      </c>
      <c r="AL11850" s="208">
        <v>9440.3700000000008</v>
      </c>
      <c r="AM11850" s="93"/>
      <c r="AN11850" s="93"/>
      <c r="AO11850" s="93"/>
    </row>
    <row r="11851" spans="28:41" x14ac:dyDescent="0.55000000000000004">
      <c r="AB11851" s="278" t="s">
        <v>70894</v>
      </c>
      <c r="AC11851" s="279">
        <v>2109.9299999999998</v>
      </c>
      <c r="AE11851" s="246" t="s">
        <v>53551</v>
      </c>
      <c r="AF11851" s="247">
        <v>-18220.78</v>
      </c>
      <c r="AH11851" s="226" t="s">
        <v>50340</v>
      </c>
      <c r="AI11851" s="227">
        <v>18093.77</v>
      </c>
      <c r="AK11851" s="207" t="s">
        <v>25819</v>
      </c>
      <c r="AL11851" s="208">
        <v>21424.14</v>
      </c>
      <c r="AM11851" s="93"/>
      <c r="AN11851" s="93"/>
      <c r="AO11851" s="93"/>
    </row>
    <row r="11852" spans="28:41" x14ac:dyDescent="0.55000000000000004">
      <c r="AB11852" s="278" t="s">
        <v>60094</v>
      </c>
      <c r="AC11852" s="279">
        <v>21140.16</v>
      </c>
      <c r="AE11852" s="246" t="s">
        <v>58326</v>
      </c>
      <c r="AF11852" s="247">
        <v>193593</v>
      </c>
      <c r="AH11852" s="226" t="s">
        <v>42865</v>
      </c>
      <c r="AI11852" s="227">
        <v>10829.73</v>
      </c>
      <c r="AK11852" s="207" t="s">
        <v>25820</v>
      </c>
      <c r="AL11852" s="208">
        <v>186476.41</v>
      </c>
      <c r="AM11852" s="93"/>
      <c r="AN11852" s="93"/>
      <c r="AO11852" s="93"/>
    </row>
    <row r="11853" spans="28:41" x14ac:dyDescent="0.55000000000000004">
      <c r="AB11853" s="278" t="s">
        <v>31742</v>
      </c>
      <c r="AC11853" s="279">
        <v>6441.26</v>
      </c>
      <c r="AE11853" s="246" t="s">
        <v>62217</v>
      </c>
      <c r="AF11853" s="247">
        <v>29570</v>
      </c>
      <c r="AH11853" s="226" t="s">
        <v>50341</v>
      </c>
      <c r="AI11853" s="227">
        <v>2427.98</v>
      </c>
      <c r="AK11853" s="207" t="s">
        <v>25821</v>
      </c>
      <c r="AL11853" s="208">
        <v>2103.98</v>
      </c>
      <c r="AM11853" s="93"/>
      <c r="AN11853" s="93"/>
      <c r="AO11853" s="93"/>
    </row>
    <row r="11854" spans="28:41" x14ac:dyDescent="0.55000000000000004">
      <c r="AB11854" s="278" t="s">
        <v>54246</v>
      </c>
      <c r="AC11854" s="279">
        <v>11218.26</v>
      </c>
      <c r="AE11854" s="246" t="s">
        <v>55353</v>
      </c>
      <c r="AF11854" s="247">
        <v>6155.93</v>
      </c>
      <c r="AH11854" s="226" t="s">
        <v>42866</v>
      </c>
      <c r="AI11854" s="227">
        <v>26.57</v>
      </c>
      <c r="AK11854" s="207" t="s">
        <v>25822</v>
      </c>
      <c r="AL11854" s="208">
        <v>14065.36</v>
      </c>
      <c r="AM11854" s="93"/>
      <c r="AN11854" s="93"/>
      <c r="AO11854" s="93"/>
    </row>
    <row r="11855" spans="28:41" x14ac:dyDescent="0.55000000000000004">
      <c r="AB11855" s="278" t="s">
        <v>69222</v>
      </c>
      <c r="AC11855" s="279">
        <v>611.29999999999995</v>
      </c>
      <c r="AE11855" s="246" t="s">
        <v>55354</v>
      </c>
      <c r="AF11855" s="247">
        <v>854.1</v>
      </c>
      <c r="AH11855" s="226" t="s">
        <v>50342</v>
      </c>
      <c r="AI11855" s="227">
        <v>243.05</v>
      </c>
      <c r="AK11855" s="207" t="s">
        <v>25823</v>
      </c>
      <c r="AL11855" s="208">
        <v>13175</v>
      </c>
      <c r="AM11855" s="93"/>
      <c r="AN11855" s="93"/>
      <c r="AO11855" s="93"/>
    </row>
    <row r="11856" spans="28:41" x14ac:dyDescent="0.55000000000000004">
      <c r="AB11856" s="278" t="s">
        <v>13173</v>
      </c>
      <c r="AC11856" s="279">
        <v>82954.48</v>
      </c>
      <c r="AE11856" s="246" t="s">
        <v>55355</v>
      </c>
      <c r="AF11856" s="247">
        <v>14947.57</v>
      </c>
      <c r="AH11856" s="226" t="s">
        <v>42867</v>
      </c>
      <c r="AI11856" s="227">
        <v>509.72</v>
      </c>
      <c r="AK11856" s="207" t="s">
        <v>25824</v>
      </c>
      <c r="AL11856" s="208">
        <v>257181</v>
      </c>
      <c r="AM11856" s="93"/>
      <c r="AN11856" s="93"/>
      <c r="AO11856" s="93"/>
    </row>
    <row r="11857" spans="28:41" x14ac:dyDescent="0.55000000000000004">
      <c r="AB11857" s="278" t="s">
        <v>16794</v>
      </c>
      <c r="AC11857" s="279">
        <v>450216.75</v>
      </c>
      <c r="AE11857" s="246" t="s">
        <v>55356</v>
      </c>
      <c r="AF11857" s="247">
        <v>1679.72</v>
      </c>
      <c r="AH11857" s="226" t="s">
        <v>50343</v>
      </c>
      <c r="AI11857" s="227">
        <v>0.1</v>
      </c>
      <c r="AK11857" s="207" t="s">
        <v>25825</v>
      </c>
      <c r="AL11857" s="208">
        <v>1350</v>
      </c>
      <c r="AM11857" s="93"/>
      <c r="AN11857" s="93"/>
      <c r="AO11857" s="93"/>
    </row>
    <row r="11858" spans="28:41" x14ac:dyDescent="0.55000000000000004">
      <c r="AB11858" s="278" t="s">
        <v>16795</v>
      </c>
      <c r="AC11858" s="279">
        <v>31274.12</v>
      </c>
      <c r="AE11858" s="246" t="s">
        <v>55357</v>
      </c>
      <c r="AF11858" s="247">
        <v>5379.62</v>
      </c>
      <c r="AH11858" s="226" t="s">
        <v>50344</v>
      </c>
      <c r="AI11858" s="227">
        <v>13.17</v>
      </c>
      <c r="AK11858" s="207" t="s">
        <v>25826</v>
      </c>
      <c r="AL11858" s="208">
        <v>35674.6</v>
      </c>
      <c r="AM11858" s="93"/>
      <c r="AN11858" s="93"/>
      <c r="AO11858" s="93"/>
    </row>
    <row r="11859" spans="28:41" x14ac:dyDescent="0.55000000000000004">
      <c r="AB11859" s="278" t="s">
        <v>16796</v>
      </c>
      <c r="AC11859" s="279">
        <v>72041.64</v>
      </c>
      <c r="AE11859" s="246" t="s">
        <v>64827</v>
      </c>
      <c r="AF11859" s="247">
        <v>4613.42</v>
      </c>
      <c r="AH11859" s="226" t="s">
        <v>50345</v>
      </c>
      <c r="AI11859" s="227">
        <v>1.1000000000000001</v>
      </c>
      <c r="AK11859" s="207" t="s">
        <v>25827</v>
      </c>
      <c r="AL11859" s="208">
        <v>3095.74</v>
      </c>
      <c r="AM11859" s="93"/>
      <c r="AN11859" s="93"/>
      <c r="AO11859" s="93"/>
    </row>
    <row r="11860" spans="28:41" x14ac:dyDescent="0.55000000000000004">
      <c r="AB11860" s="278" t="s">
        <v>16797</v>
      </c>
      <c r="AC11860" s="279">
        <v>84424.24</v>
      </c>
      <c r="AE11860" s="246" t="s">
        <v>53552</v>
      </c>
      <c r="AF11860" s="247">
        <v>9972.93</v>
      </c>
      <c r="AH11860" s="226" t="s">
        <v>50346</v>
      </c>
      <c r="AI11860" s="227">
        <v>2620.23</v>
      </c>
      <c r="AK11860" s="207" t="s">
        <v>25828</v>
      </c>
      <c r="AL11860" s="208">
        <v>78771.360000000001</v>
      </c>
      <c r="AM11860" s="93"/>
      <c r="AN11860" s="93"/>
      <c r="AO11860" s="93"/>
    </row>
    <row r="11861" spans="28:41" x14ac:dyDescent="0.55000000000000004">
      <c r="AB11861" s="278" t="s">
        <v>48434</v>
      </c>
      <c r="AC11861" s="279">
        <v>-2045.54</v>
      </c>
      <c r="AE11861" s="246" t="s">
        <v>63353</v>
      </c>
      <c r="AF11861" s="247">
        <v>-18.61</v>
      </c>
      <c r="AH11861" s="226" t="s">
        <v>53478</v>
      </c>
      <c r="AI11861" s="227">
        <v>1746.82</v>
      </c>
      <c r="AK11861" s="207" t="s">
        <v>25829</v>
      </c>
      <c r="AL11861" s="208">
        <v>9128.4699999999993</v>
      </c>
      <c r="AM11861" s="93"/>
      <c r="AN11861" s="93"/>
      <c r="AO11861" s="93"/>
    </row>
    <row r="11862" spans="28:41" x14ac:dyDescent="0.55000000000000004">
      <c r="AB11862" s="278" t="s">
        <v>69223</v>
      </c>
      <c r="AC11862" s="279">
        <v>5957.34</v>
      </c>
      <c r="AE11862" s="246" t="s">
        <v>55358</v>
      </c>
      <c r="AF11862" s="247">
        <v>183.75</v>
      </c>
      <c r="AH11862" s="226" t="s">
        <v>42868</v>
      </c>
      <c r="AI11862" s="227">
        <v>1236.48</v>
      </c>
      <c r="AK11862" s="207" t="s">
        <v>25830</v>
      </c>
      <c r="AL11862" s="208">
        <v>6080.42</v>
      </c>
      <c r="AM11862" s="93"/>
      <c r="AN11862" s="93"/>
      <c r="AO11862" s="93"/>
    </row>
    <row r="11863" spans="28:41" x14ac:dyDescent="0.55000000000000004">
      <c r="AB11863" s="278" t="s">
        <v>16875</v>
      </c>
      <c r="AC11863" s="279">
        <v>145907.82</v>
      </c>
      <c r="AE11863" s="246" t="s">
        <v>55359</v>
      </c>
      <c r="AF11863" s="247">
        <v>10264.61</v>
      </c>
      <c r="AH11863" s="226" t="s">
        <v>42869</v>
      </c>
      <c r="AI11863" s="227">
        <v>38826.129999999997</v>
      </c>
      <c r="AK11863" s="207" t="s">
        <v>25831</v>
      </c>
      <c r="AL11863" s="208">
        <v>4216.29</v>
      </c>
      <c r="AM11863" s="93"/>
      <c r="AN11863" s="93"/>
      <c r="AO11863" s="93"/>
    </row>
    <row r="11864" spans="28:41" x14ac:dyDescent="0.55000000000000004">
      <c r="AB11864" s="278" t="s">
        <v>16877</v>
      </c>
      <c r="AC11864" s="279">
        <v>102641.34</v>
      </c>
      <c r="AE11864" s="246" t="s">
        <v>63778</v>
      </c>
      <c r="AF11864" s="247">
        <v>1100</v>
      </c>
      <c r="AH11864" s="226" t="s">
        <v>42870</v>
      </c>
      <c r="AI11864" s="227">
        <v>3474.95</v>
      </c>
      <c r="AK11864" s="207" t="s">
        <v>25832</v>
      </c>
      <c r="AL11864" s="208">
        <v>18317.39</v>
      </c>
      <c r="AM11864" s="93"/>
      <c r="AN11864" s="93"/>
      <c r="AO11864" s="93"/>
    </row>
    <row r="11865" spans="28:41" x14ac:dyDescent="0.55000000000000004">
      <c r="AB11865" s="278" t="s">
        <v>16878</v>
      </c>
      <c r="AC11865" s="279">
        <v>18717.849999999999</v>
      </c>
      <c r="AE11865" s="246" t="s">
        <v>55360</v>
      </c>
      <c r="AF11865" s="247">
        <v>883.44</v>
      </c>
      <c r="AH11865" s="226" t="s">
        <v>45488</v>
      </c>
      <c r="AI11865" s="227">
        <v>17000</v>
      </c>
      <c r="AK11865" s="207" t="s">
        <v>25833</v>
      </c>
      <c r="AL11865" s="208">
        <v>291856.88</v>
      </c>
      <c r="AM11865" s="93"/>
      <c r="AN11865" s="93"/>
      <c r="AO11865" s="93"/>
    </row>
    <row r="11866" spans="28:41" x14ac:dyDescent="0.55000000000000004">
      <c r="AB11866" s="278" t="s">
        <v>69224</v>
      </c>
      <c r="AC11866" s="279">
        <v>42765.04</v>
      </c>
      <c r="AE11866" s="246" t="s">
        <v>55361</v>
      </c>
      <c r="AF11866" s="247">
        <v>2810.96</v>
      </c>
      <c r="AH11866" s="226" t="s">
        <v>45489</v>
      </c>
      <c r="AI11866" s="227">
        <v>1300.5</v>
      </c>
      <c r="AK11866" s="207" t="s">
        <v>25834</v>
      </c>
      <c r="AL11866" s="208">
        <v>519280</v>
      </c>
      <c r="AM11866" s="93"/>
      <c r="AN11866" s="93"/>
      <c r="AO11866" s="93"/>
    </row>
    <row r="11867" spans="28:41" x14ac:dyDescent="0.55000000000000004">
      <c r="AB11867" s="278" t="s">
        <v>16881</v>
      </c>
      <c r="AC11867" s="279">
        <v>2753.6</v>
      </c>
      <c r="AE11867" s="246" t="s">
        <v>56518</v>
      </c>
      <c r="AF11867" s="247">
        <v>94.01</v>
      </c>
      <c r="AH11867" s="226" t="s">
        <v>26281</v>
      </c>
      <c r="AI11867" s="227">
        <v>9024</v>
      </c>
      <c r="AK11867" s="207" t="s">
        <v>25835</v>
      </c>
      <c r="AL11867" s="208">
        <v>89</v>
      </c>
      <c r="AM11867" s="93"/>
      <c r="AN11867" s="93"/>
      <c r="AO11867" s="93"/>
    </row>
    <row r="11868" spans="28:41" x14ac:dyDescent="0.55000000000000004">
      <c r="AB11868" s="278" t="s">
        <v>16882</v>
      </c>
      <c r="AC11868" s="279">
        <v>3382.86</v>
      </c>
      <c r="AE11868" s="246" t="s">
        <v>56519</v>
      </c>
      <c r="AF11868" s="247">
        <v>95.6</v>
      </c>
      <c r="AH11868" s="226" t="s">
        <v>50347</v>
      </c>
      <c r="AI11868" s="227">
        <v>6750.51</v>
      </c>
      <c r="AK11868" s="207" t="s">
        <v>25836</v>
      </c>
      <c r="AL11868" s="208">
        <v>1256.98</v>
      </c>
      <c r="AM11868" s="93"/>
      <c r="AN11868" s="93"/>
      <c r="AO11868" s="93"/>
    </row>
    <row r="11869" spans="28:41" x14ac:dyDescent="0.55000000000000004">
      <c r="AB11869" s="278" t="s">
        <v>55575</v>
      </c>
      <c r="AC11869" s="279">
        <v>2192.58</v>
      </c>
      <c r="AE11869" s="246" t="s">
        <v>55362</v>
      </c>
      <c r="AF11869" s="247">
        <v>49650</v>
      </c>
      <c r="AH11869" s="226" t="s">
        <v>50348</v>
      </c>
      <c r="AI11869" s="227">
        <v>480.94</v>
      </c>
      <c r="AK11869" s="207" t="s">
        <v>25837</v>
      </c>
      <c r="AL11869" s="208">
        <v>621.20000000000005</v>
      </c>
      <c r="AM11869" s="93"/>
      <c r="AN11869" s="93"/>
      <c r="AO11869" s="93"/>
    </row>
    <row r="11870" spans="28:41" x14ac:dyDescent="0.55000000000000004">
      <c r="AB11870" s="278" t="s">
        <v>16883</v>
      </c>
      <c r="AC11870" s="279">
        <v>34356.080000000002</v>
      </c>
      <c r="AE11870" s="246" t="s">
        <v>64828</v>
      </c>
      <c r="AF11870" s="247">
        <v>7609.06</v>
      </c>
      <c r="AH11870" s="226" t="s">
        <v>50349</v>
      </c>
      <c r="AI11870" s="227">
        <v>1626.88</v>
      </c>
      <c r="AK11870" s="207" t="s">
        <v>25838</v>
      </c>
      <c r="AL11870" s="208">
        <v>43078.8</v>
      </c>
      <c r="AM11870" s="93"/>
      <c r="AN11870" s="93"/>
      <c r="AO11870" s="93"/>
    </row>
    <row r="11871" spans="28:41" x14ac:dyDescent="0.55000000000000004">
      <c r="AB11871" s="278" t="s">
        <v>16885</v>
      </c>
      <c r="AC11871" s="279">
        <v>12799.46</v>
      </c>
      <c r="AE11871" s="246" t="s">
        <v>53553</v>
      </c>
      <c r="AF11871" s="247">
        <v>659.86</v>
      </c>
      <c r="AH11871" s="226" t="s">
        <v>50350</v>
      </c>
      <c r="AI11871" s="227">
        <v>807.4</v>
      </c>
      <c r="AK11871" s="207" t="s">
        <v>25839</v>
      </c>
      <c r="AL11871" s="208">
        <v>1701.67</v>
      </c>
      <c r="AM11871" s="93"/>
      <c r="AN11871" s="93"/>
      <c r="AO11871" s="93"/>
    </row>
    <row r="11872" spans="28:41" x14ac:dyDescent="0.55000000000000004">
      <c r="AB11872" s="278" t="s">
        <v>16887</v>
      </c>
      <c r="AC11872" s="279">
        <v>108105.72</v>
      </c>
      <c r="AE11872" s="246" t="s">
        <v>63354</v>
      </c>
      <c r="AF11872" s="247">
        <v>-5.98</v>
      </c>
      <c r="AH11872" s="226" t="s">
        <v>47198</v>
      </c>
      <c r="AI11872" s="227">
        <v>2235</v>
      </c>
      <c r="AK11872" s="207" t="s">
        <v>25840</v>
      </c>
      <c r="AL11872" s="208">
        <v>130.16</v>
      </c>
      <c r="AM11872" s="93"/>
      <c r="AN11872" s="93"/>
      <c r="AO11872" s="93"/>
    </row>
    <row r="11873" spans="28:41" x14ac:dyDescent="0.55000000000000004">
      <c r="AB11873" s="278" t="s">
        <v>43169</v>
      </c>
      <c r="AC11873" s="279">
        <v>1165951.48</v>
      </c>
      <c r="AE11873" s="246" t="s">
        <v>56520</v>
      </c>
      <c r="AF11873" s="247">
        <v>29700</v>
      </c>
      <c r="AH11873" s="226" t="s">
        <v>53479</v>
      </c>
      <c r="AI11873" s="227">
        <v>168</v>
      </c>
      <c r="AK11873" s="207" t="s">
        <v>25841</v>
      </c>
      <c r="AL11873" s="208">
        <v>27659.45</v>
      </c>
      <c r="AM11873" s="93"/>
      <c r="AN11873" s="93"/>
      <c r="AO11873" s="93"/>
    </row>
    <row r="11874" spans="28:41" x14ac:dyDescent="0.55000000000000004">
      <c r="AB11874" s="278" t="s">
        <v>16888</v>
      </c>
      <c r="AC11874" s="279">
        <v>2241.1999999999998</v>
      </c>
      <c r="AE11874" s="246" t="s">
        <v>39430</v>
      </c>
      <c r="AF11874" s="247">
        <v>94404.7</v>
      </c>
      <c r="AH11874" s="226" t="s">
        <v>47199</v>
      </c>
      <c r="AI11874" s="227">
        <v>172.81</v>
      </c>
      <c r="AK11874" s="207" t="s">
        <v>25842</v>
      </c>
      <c r="AL11874" s="208">
        <v>69150.25</v>
      </c>
      <c r="AM11874" s="93"/>
      <c r="AN11874" s="93"/>
      <c r="AO11874" s="93"/>
    </row>
    <row r="11875" spans="28:41" x14ac:dyDescent="0.55000000000000004">
      <c r="AB11875" s="278" t="s">
        <v>16889</v>
      </c>
      <c r="AC11875" s="279">
        <v>11426.4</v>
      </c>
      <c r="AE11875" s="246" t="s">
        <v>63355</v>
      </c>
      <c r="AF11875" s="247">
        <v>26988.98</v>
      </c>
      <c r="AH11875" s="226" t="s">
        <v>47200</v>
      </c>
      <c r="AI11875" s="227">
        <v>579.14</v>
      </c>
      <c r="AK11875" s="207" t="s">
        <v>25843</v>
      </c>
      <c r="AL11875" s="208">
        <v>35674.6</v>
      </c>
      <c r="AM11875" s="93"/>
      <c r="AN11875" s="93"/>
      <c r="AO11875" s="93"/>
    </row>
    <row r="11876" spans="28:41" x14ac:dyDescent="0.55000000000000004">
      <c r="AB11876" s="278" t="s">
        <v>16890</v>
      </c>
      <c r="AC11876" s="279">
        <v>62680.57</v>
      </c>
      <c r="AE11876" s="246" t="s">
        <v>63356</v>
      </c>
      <c r="AF11876" s="247">
        <v>6400</v>
      </c>
      <c r="AH11876" s="226" t="s">
        <v>50351</v>
      </c>
      <c r="AI11876" s="227">
        <v>27254.74</v>
      </c>
      <c r="AK11876" s="207" t="s">
        <v>25844</v>
      </c>
      <c r="AL11876" s="208">
        <v>123517.74</v>
      </c>
      <c r="AM11876" s="93"/>
      <c r="AN11876" s="93"/>
      <c r="AO11876" s="93"/>
    </row>
    <row r="11877" spans="28:41" x14ac:dyDescent="0.55000000000000004">
      <c r="AB11877" s="278" t="s">
        <v>13180</v>
      </c>
      <c r="AC11877" s="279">
        <v>130582.7</v>
      </c>
      <c r="AE11877" s="246" t="s">
        <v>57791</v>
      </c>
      <c r="AF11877" s="247">
        <v>1720.9</v>
      </c>
      <c r="AH11877" s="226" t="s">
        <v>40581</v>
      </c>
      <c r="AI11877" s="227">
        <v>51017.29</v>
      </c>
      <c r="AK11877" s="207" t="s">
        <v>14093</v>
      </c>
      <c r="AL11877" s="208">
        <v>8345.65</v>
      </c>
      <c r="AM11877" s="93"/>
      <c r="AN11877" s="93"/>
      <c r="AO11877" s="93"/>
    </row>
    <row r="11878" spans="28:41" x14ac:dyDescent="0.55000000000000004">
      <c r="AB11878" s="278" t="s">
        <v>13181</v>
      </c>
      <c r="AC11878" s="279">
        <v>325334.94</v>
      </c>
      <c r="AE11878" s="246" t="s">
        <v>64829</v>
      </c>
      <c r="AF11878" s="247">
        <v>4374.7299999999996</v>
      </c>
      <c r="AH11878" s="226" t="s">
        <v>40582</v>
      </c>
      <c r="AI11878" s="227">
        <v>5857.03</v>
      </c>
      <c r="AK11878" s="207" t="s">
        <v>25845</v>
      </c>
      <c r="AL11878" s="208">
        <v>15828.96</v>
      </c>
      <c r="AM11878" s="93"/>
      <c r="AN11878" s="93"/>
      <c r="AO11878" s="93"/>
    </row>
    <row r="11879" spans="28:41" x14ac:dyDescent="0.55000000000000004">
      <c r="AB11879" s="278" t="s">
        <v>16891</v>
      </c>
      <c r="AC11879" s="279">
        <v>38518.410000000003</v>
      </c>
      <c r="AE11879" s="246" t="s">
        <v>40592</v>
      </c>
      <c r="AF11879" s="247">
        <v>103000</v>
      </c>
      <c r="AH11879" s="226" t="s">
        <v>40583</v>
      </c>
      <c r="AI11879" s="227">
        <v>18677.96</v>
      </c>
      <c r="AK11879" s="207" t="s">
        <v>25846</v>
      </c>
      <c r="AL11879" s="208">
        <v>1701.67</v>
      </c>
      <c r="AM11879" s="93"/>
      <c r="AN11879" s="93"/>
      <c r="AO11879" s="93"/>
    </row>
    <row r="11880" spans="28:41" x14ac:dyDescent="0.55000000000000004">
      <c r="AB11880" s="278" t="s">
        <v>62870</v>
      </c>
      <c r="AC11880" s="279">
        <v>15932.21</v>
      </c>
      <c r="AE11880" s="246" t="s">
        <v>55363</v>
      </c>
      <c r="AF11880" s="247">
        <v>1966.01</v>
      </c>
      <c r="AH11880" s="226" t="s">
        <v>40584</v>
      </c>
      <c r="AI11880" s="227">
        <v>5639.58</v>
      </c>
      <c r="AK11880" s="207" t="s">
        <v>25847</v>
      </c>
      <c r="AL11880" s="208">
        <v>134223.54</v>
      </c>
      <c r="AM11880" s="93"/>
      <c r="AN11880" s="93"/>
      <c r="AO11880" s="93"/>
    </row>
    <row r="11881" spans="28:41" x14ac:dyDescent="0.55000000000000004">
      <c r="AB11881" s="278" t="s">
        <v>16892</v>
      </c>
      <c r="AC11881" s="279">
        <v>8300</v>
      </c>
      <c r="AE11881" s="246" t="s">
        <v>56521</v>
      </c>
      <c r="AF11881" s="247">
        <v>5166.3500000000004</v>
      </c>
      <c r="AH11881" s="226" t="s">
        <v>45490</v>
      </c>
      <c r="AI11881" s="227">
        <v>121</v>
      </c>
      <c r="AK11881" s="207" t="s">
        <v>25848</v>
      </c>
      <c r="AL11881" s="208">
        <v>619.20000000000005</v>
      </c>
      <c r="AM11881" s="93"/>
      <c r="AN11881" s="93"/>
      <c r="AO11881" s="93"/>
    </row>
    <row r="11882" spans="28:41" x14ac:dyDescent="0.55000000000000004">
      <c r="AB11882" s="278" t="s">
        <v>58745</v>
      </c>
      <c r="AC11882" s="279">
        <v>200.74</v>
      </c>
      <c r="AE11882" s="246" t="s">
        <v>64830</v>
      </c>
      <c r="AF11882" s="247">
        <v>3100</v>
      </c>
      <c r="AH11882" s="226" t="s">
        <v>40585</v>
      </c>
      <c r="AI11882" s="227">
        <v>181</v>
      </c>
      <c r="AK11882" s="207" t="s">
        <v>14095</v>
      </c>
      <c r="AL11882" s="208">
        <v>31903.67</v>
      </c>
      <c r="AM11882" s="93"/>
      <c r="AN11882" s="93"/>
      <c r="AO11882" s="93"/>
    </row>
    <row r="11883" spans="28:41" x14ac:dyDescent="0.55000000000000004">
      <c r="AB11883" s="278" t="s">
        <v>65102</v>
      </c>
      <c r="AC11883" s="279">
        <v>13785</v>
      </c>
      <c r="AE11883" s="246" t="s">
        <v>39431</v>
      </c>
      <c r="AF11883" s="247">
        <v>20211.72</v>
      </c>
      <c r="AH11883" s="226" t="s">
        <v>40586</v>
      </c>
      <c r="AI11883" s="227">
        <v>231</v>
      </c>
      <c r="AK11883" s="207" t="s">
        <v>14096</v>
      </c>
      <c r="AL11883" s="208">
        <v>39782.230000000003</v>
      </c>
      <c r="AM11883" s="93"/>
      <c r="AN11883" s="93"/>
      <c r="AO11883" s="93"/>
    </row>
    <row r="11884" spans="28:41" x14ac:dyDescent="0.55000000000000004">
      <c r="AB11884" s="278" t="s">
        <v>16893</v>
      </c>
      <c r="AC11884" s="279">
        <v>1079.28</v>
      </c>
      <c r="AE11884" s="246" t="s">
        <v>40593</v>
      </c>
      <c r="AF11884" s="247">
        <v>17311.78</v>
      </c>
      <c r="AH11884" s="226" t="s">
        <v>26315</v>
      </c>
      <c r="AI11884" s="227">
        <v>1463</v>
      </c>
      <c r="AK11884" s="207" t="s">
        <v>25849</v>
      </c>
      <c r="AL11884" s="208">
        <v>224653.31</v>
      </c>
      <c r="AM11884" s="93"/>
      <c r="AN11884" s="93"/>
      <c r="AO11884" s="93"/>
    </row>
    <row r="11885" spans="28:41" x14ac:dyDescent="0.55000000000000004">
      <c r="AB11885" s="278" t="s">
        <v>16894</v>
      </c>
      <c r="AC11885" s="279">
        <v>-36292.480000000003</v>
      </c>
      <c r="AE11885" s="246" t="s">
        <v>40594</v>
      </c>
      <c r="AF11885" s="247">
        <v>5308.21</v>
      </c>
      <c r="AH11885" s="226" t="s">
        <v>26318</v>
      </c>
      <c r="AI11885" s="227">
        <v>959</v>
      </c>
      <c r="AK11885" s="207" t="s">
        <v>25850</v>
      </c>
      <c r="AL11885" s="208">
        <v>223.39</v>
      </c>
      <c r="AM11885" s="93"/>
      <c r="AN11885" s="93"/>
      <c r="AO11885" s="93"/>
    </row>
    <row r="11886" spans="28:41" x14ac:dyDescent="0.55000000000000004">
      <c r="AB11886" s="278" t="s">
        <v>13182</v>
      </c>
      <c r="AC11886" s="279">
        <v>6118.57</v>
      </c>
      <c r="AE11886" s="246" t="s">
        <v>39432</v>
      </c>
      <c r="AF11886" s="247">
        <v>222000</v>
      </c>
      <c r="AH11886" s="226" t="s">
        <v>45491</v>
      </c>
      <c r="AI11886" s="227">
        <v>548392.49</v>
      </c>
      <c r="AK11886" s="207" t="s">
        <v>25851</v>
      </c>
      <c r="AL11886" s="208">
        <v>18938.59</v>
      </c>
      <c r="AM11886" s="93"/>
      <c r="AN11886" s="93"/>
      <c r="AO11886" s="93"/>
    </row>
    <row r="11887" spans="28:41" x14ac:dyDescent="0.55000000000000004">
      <c r="AB11887" s="278" t="s">
        <v>16895</v>
      </c>
      <c r="AC11887" s="279">
        <v>18808.77</v>
      </c>
      <c r="AE11887" s="246" t="s">
        <v>57792</v>
      </c>
      <c r="AF11887" s="247">
        <v>126058.5</v>
      </c>
      <c r="AH11887" s="226" t="s">
        <v>45492</v>
      </c>
      <c r="AI11887" s="227">
        <v>41952.04</v>
      </c>
      <c r="AK11887" s="207" t="s">
        <v>25852</v>
      </c>
      <c r="AL11887" s="208">
        <v>829044.83</v>
      </c>
      <c r="AM11887" s="93"/>
      <c r="AN11887" s="93"/>
      <c r="AO11887" s="93"/>
    </row>
    <row r="11888" spans="28:41" x14ac:dyDescent="0.55000000000000004">
      <c r="AB11888" s="278" t="s">
        <v>16973</v>
      </c>
      <c r="AC11888" s="279">
        <v>611567.61</v>
      </c>
      <c r="AE11888" s="246" t="s">
        <v>64831</v>
      </c>
      <c r="AF11888" s="247">
        <v>3379.29</v>
      </c>
      <c r="AH11888" s="226" t="s">
        <v>26323</v>
      </c>
      <c r="AI11888" s="227">
        <v>20302.63</v>
      </c>
      <c r="AK11888" s="207" t="s">
        <v>25853</v>
      </c>
      <c r="AL11888" s="208">
        <v>782904.63</v>
      </c>
      <c r="AM11888" s="93"/>
      <c r="AN11888" s="93"/>
      <c r="AO11888" s="93"/>
    </row>
    <row r="11889" spans="28:41" x14ac:dyDescent="0.55000000000000004">
      <c r="AB11889" s="278" t="s">
        <v>16974</v>
      </c>
      <c r="AC11889" s="279">
        <v>74289.62</v>
      </c>
      <c r="AE11889" s="246" t="s">
        <v>64832</v>
      </c>
      <c r="AF11889" s="247">
        <v>989.3</v>
      </c>
      <c r="AH11889" s="226" t="s">
        <v>26325</v>
      </c>
      <c r="AI11889" s="227">
        <v>1495.54</v>
      </c>
      <c r="AK11889" s="207" t="s">
        <v>25854</v>
      </c>
      <c r="AL11889" s="208">
        <v>89</v>
      </c>
      <c r="AM11889" s="93"/>
      <c r="AN11889" s="93"/>
      <c r="AO11889" s="93"/>
    </row>
    <row r="11890" spans="28:41" x14ac:dyDescent="0.55000000000000004">
      <c r="AB11890" s="278" t="s">
        <v>16975</v>
      </c>
      <c r="AC11890" s="279">
        <v>174200.47</v>
      </c>
      <c r="AE11890" s="246" t="s">
        <v>53554</v>
      </c>
      <c r="AF11890" s="247">
        <v>89684.37</v>
      </c>
      <c r="AH11890" s="226" t="s">
        <v>26326</v>
      </c>
      <c r="AI11890" s="227">
        <v>4621.24</v>
      </c>
      <c r="AK11890" s="207" t="s">
        <v>25855</v>
      </c>
      <c r="AL11890" s="208">
        <v>27809.78</v>
      </c>
      <c r="AM11890" s="93"/>
      <c r="AN11890" s="93"/>
      <c r="AO11890" s="93"/>
    </row>
    <row r="11891" spans="28:41" x14ac:dyDescent="0.55000000000000004">
      <c r="AB11891" s="278" t="s">
        <v>34397</v>
      </c>
      <c r="AC11891" s="279">
        <v>6492</v>
      </c>
      <c r="AE11891" s="246" t="s">
        <v>62976</v>
      </c>
      <c r="AF11891" s="247">
        <v>58382.17</v>
      </c>
      <c r="AH11891" s="226" t="s">
        <v>35514</v>
      </c>
      <c r="AI11891" s="227">
        <v>3740.28</v>
      </c>
      <c r="AK11891" s="207" t="s">
        <v>25856</v>
      </c>
      <c r="AL11891" s="208">
        <v>297995.15000000002</v>
      </c>
      <c r="AM11891" s="93"/>
      <c r="AN11891" s="93"/>
      <c r="AO11891" s="93"/>
    </row>
    <row r="11892" spans="28:41" x14ac:dyDescent="0.55000000000000004">
      <c r="AB11892" s="278" t="s">
        <v>16976</v>
      </c>
      <c r="AC11892" s="279">
        <v>53995.4</v>
      </c>
      <c r="AE11892" s="246" t="s">
        <v>49120</v>
      </c>
      <c r="AF11892" s="247">
        <v>20902.43</v>
      </c>
      <c r="AH11892" s="226" t="s">
        <v>36642</v>
      </c>
      <c r="AI11892" s="227">
        <v>11122.28</v>
      </c>
      <c r="AK11892" s="207" t="s">
        <v>25857</v>
      </c>
      <c r="AL11892" s="208">
        <v>26870</v>
      </c>
      <c r="AM11892" s="93"/>
      <c r="AN11892" s="93"/>
      <c r="AO11892" s="93"/>
    </row>
    <row r="11893" spans="28:41" x14ac:dyDescent="0.55000000000000004">
      <c r="AB11893" s="278" t="s">
        <v>16977</v>
      </c>
      <c r="AC11893" s="279">
        <v>182728.18</v>
      </c>
      <c r="AE11893" s="246" t="s">
        <v>48222</v>
      </c>
      <c r="AF11893" s="247">
        <v>216026.22</v>
      </c>
      <c r="AH11893" s="226" t="s">
        <v>53480</v>
      </c>
      <c r="AI11893" s="227">
        <v>12558.58</v>
      </c>
      <c r="AK11893" s="207" t="s">
        <v>25858</v>
      </c>
      <c r="AL11893" s="208">
        <v>795.07</v>
      </c>
      <c r="AM11893" s="93"/>
      <c r="AN11893" s="93"/>
      <c r="AO11893" s="93"/>
    </row>
    <row r="11894" spans="28:41" x14ac:dyDescent="0.55000000000000004">
      <c r="AB11894" s="278" t="s">
        <v>33225</v>
      </c>
      <c r="AC11894" s="279">
        <v>21819.599999999999</v>
      </c>
      <c r="AE11894" s="246" t="s">
        <v>64833</v>
      </c>
      <c r="AF11894" s="247">
        <v>12429.6</v>
      </c>
      <c r="AH11894" s="226" t="s">
        <v>26331</v>
      </c>
      <c r="AI11894" s="227">
        <v>5853.25</v>
      </c>
      <c r="AK11894" s="207" t="s">
        <v>25859</v>
      </c>
      <c r="AL11894" s="208">
        <v>103.91</v>
      </c>
      <c r="AM11894" s="93"/>
      <c r="AN11894" s="93"/>
      <c r="AO11894" s="93"/>
    </row>
    <row r="11895" spans="28:41" x14ac:dyDescent="0.55000000000000004">
      <c r="AB11895" s="278" t="s">
        <v>16979</v>
      </c>
      <c r="AC11895" s="279">
        <v>600</v>
      </c>
      <c r="AE11895" s="246" t="s">
        <v>63357</v>
      </c>
      <c r="AF11895" s="247">
        <v>-223.59</v>
      </c>
      <c r="AH11895" s="226" t="s">
        <v>26332</v>
      </c>
      <c r="AI11895" s="227">
        <v>78208.06</v>
      </c>
      <c r="AK11895" s="207" t="s">
        <v>25860</v>
      </c>
      <c r="AL11895" s="208">
        <v>5317.5</v>
      </c>
      <c r="AM11895" s="93"/>
      <c r="AN11895" s="93"/>
      <c r="AO11895" s="93"/>
    </row>
    <row r="11896" spans="28:41" x14ac:dyDescent="0.55000000000000004">
      <c r="AB11896" s="278" t="s">
        <v>16980</v>
      </c>
      <c r="AC11896" s="279">
        <v>229319.66</v>
      </c>
      <c r="AE11896" s="246" t="s">
        <v>49121</v>
      </c>
      <c r="AF11896" s="247">
        <v>482567.5</v>
      </c>
      <c r="AH11896" s="226" t="s">
        <v>26333</v>
      </c>
      <c r="AI11896" s="227">
        <v>199.02</v>
      </c>
      <c r="AK11896" s="207" t="s">
        <v>25861</v>
      </c>
      <c r="AL11896" s="208">
        <v>475.49</v>
      </c>
      <c r="AM11896" s="93"/>
      <c r="AN11896" s="93"/>
      <c r="AO11896" s="93"/>
    </row>
    <row r="11897" spans="28:41" x14ac:dyDescent="0.55000000000000004">
      <c r="AB11897" s="278" t="s">
        <v>43171</v>
      </c>
      <c r="AC11897" s="279">
        <v>452</v>
      </c>
      <c r="AE11897" s="246" t="s">
        <v>53555</v>
      </c>
      <c r="AF11897" s="247">
        <v>8680.5</v>
      </c>
      <c r="AH11897" s="226" t="s">
        <v>48204</v>
      </c>
      <c r="AI11897" s="227">
        <v>-5088.4399999999996</v>
      </c>
      <c r="AK11897" s="207" t="s">
        <v>25862</v>
      </c>
      <c r="AL11897" s="208">
        <v>1270.3900000000001</v>
      </c>
      <c r="AM11897" s="93"/>
      <c r="AN11897" s="93"/>
      <c r="AO11897" s="93"/>
    </row>
    <row r="11898" spans="28:41" x14ac:dyDescent="0.55000000000000004">
      <c r="AB11898" s="278" t="s">
        <v>13189</v>
      </c>
      <c r="AC11898" s="279">
        <v>12725.66</v>
      </c>
      <c r="AE11898" s="246" t="s">
        <v>64834</v>
      </c>
      <c r="AF11898" s="247">
        <v>12</v>
      </c>
      <c r="AH11898" s="226" t="s">
        <v>47201</v>
      </c>
      <c r="AI11898" s="227">
        <v>15170</v>
      </c>
      <c r="AK11898" s="207" t="s">
        <v>25863</v>
      </c>
      <c r="AL11898" s="208">
        <v>2618.25</v>
      </c>
      <c r="AM11898" s="93"/>
      <c r="AN11898" s="93"/>
      <c r="AO11898" s="93"/>
    </row>
    <row r="11899" spans="28:41" x14ac:dyDescent="0.55000000000000004">
      <c r="AB11899" s="278" t="s">
        <v>43172</v>
      </c>
      <c r="AC11899" s="279">
        <v>238097.24</v>
      </c>
      <c r="AE11899" s="246" t="s">
        <v>64835</v>
      </c>
      <c r="AF11899" s="247">
        <v>1142.82</v>
      </c>
      <c r="AH11899" s="226" t="s">
        <v>26336</v>
      </c>
      <c r="AI11899" s="227">
        <v>4245.43</v>
      </c>
      <c r="AK11899" s="207" t="s">
        <v>25864</v>
      </c>
      <c r="AL11899" s="208">
        <v>13583.99</v>
      </c>
      <c r="AM11899" s="93"/>
      <c r="AN11899" s="93"/>
      <c r="AO11899" s="93"/>
    </row>
    <row r="11900" spans="28:41" x14ac:dyDescent="0.55000000000000004">
      <c r="AB11900" s="278" t="s">
        <v>16984</v>
      </c>
      <c r="AC11900" s="279">
        <v>2000</v>
      </c>
      <c r="AE11900" s="246" t="s">
        <v>64836</v>
      </c>
      <c r="AF11900" s="247">
        <v>943.32</v>
      </c>
      <c r="AH11900" s="226" t="s">
        <v>26337</v>
      </c>
      <c r="AI11900" s="227">
        <v>324.77999999999997</v>
      </c>
      <c r="AK11900" s="207" t="s">
        <v>25865</v>
      </c>
      <c r="AL11900" s="208">
        <v>32935.379999999997</v>
      </c>
      <c r="AM11900" s="93"/>
      <c r="AN11900" s="93"/>
      <c r="AO11900" s="93"/>
    </row>
    <row r="11901" spans="28:41" x14ac:dyDescent="0.55000000000000004">
      <c r="AB11901" s="278" t="s">
        <v>16985</v>
      </c>
      <c r="AC11901" s="279">
        <v>114298.89</v>
      </c>
      <c r="AE11901" s="246" t="s">
        <v>47219</v>
      </c>
      <c r="AF11901" s="247">
        <v>20517.3</v>
      </c>
      <c r="AH11901" s="226" t="s">
        <v>26338</v>
      </c>
      <c r="AI11901" s="227">
        <v>1015.61</v>
      </c>
      <c r="AK11901" s="207" t="s">
        <v>25866</v>
      </c>
      <c r="AL11901" s="208">
        <v>447.42</v>
      </c>
      <c r="AM11901" s="93"/>
      <c r="AN11901" s="93"/>
      <c r="AO11901" s="93"/>
    </row>
    <row r="11902" spans="28:41" x14ac:dyDescent="0.55000000000000004">
      <c r="AB11902" s="278" t="s">
        <v>16986</v>
      </c>
      <c r="AC11902" s="279">
        <v>4609.9799999999996</v>
      </c>
      <c r="AE11902" s="246" t="s">
        <v>47220</v>
      </c>
      <c r="AF11902" s="247">
        <v>1569.56</v>
      </c>
      <c r="AH11902" s="226" t="s">
        <v>53481</v>
      </c>
      <c r="AI11902" s="227">
        <v>860</v>
      </c>
      <c r="AK11902" s="207" t="s">
        <v>25867</v>
      </c>
      <c r="AL11902" s="208">
        <v>15153.6</v>
      </c>
      <c r="AM11902" s="93"/>
      <c r="AN11902" s="93"/>
      <c r="AO11902" s="93"/>
    </row>
    <row r="11903" spans="28:41" x14ac:dyDescent="0.55000000000000004">
      <c r="AB11903" s="278" t="s">
        <v>13190</v>
      </c>
      <c r="AC11903" s="279">
        <v>26850</v>
      </c>
      <c r="AE11903" s="246" t="s">
        <v>64837</v>
      </c>
      <c r="AF11903" s="247">
        <v>3280.24</v>
      </c>
      <c r="AH11903" s="226" t="s">
        <v>53482</v>
      </c>
      <c r="AI11903" s="227">
        <v>53356.160000000003</v>
      </c>
      <c r="AK11903" s="207" t="s">
        <v>25868</v>
      </c>
      <c r="AL11903" s="208">
        <v>390.93</v>
      </c>
      <c r="AM11903" s="93"/>
      <c r="AN11903" s="93"/>
      <c r="AO11903" s="93"/>
    </row>
    <row r="11904" spans="28:41" x14ac:dyDescent="0.55000000000000004">
      <c r="AB11904" s="278" t="s">
        <v>16987</v>
      </c>
      <c r="AC11904" s="279">
        <v>4350</v>
      </c>
      <c r="AE11904" s="246" t="s">
        <v>48223</v>
      </c>
      <c r="AF11904" s="247">
        <v>102482.94</v>
      </c>
      <c r="AH11904" s="226" t="s">
        <v>53483</v>
      </c>
      <c r="AI11904" s="227">
        <v>4070.47</v>
      </c>
      <c r="AK11904" s="207" t="s">
        <v>25869</v>
      </c>
      <c r="AL11904" s="208">
        <v>2748.07</v>
      </c>
      <c r="AM11904" s="93"/>
      <c r="AN11904" s="93"/>
      <c r="AO11904" s="93"/>
    </row>
    <row r="11905" spans="28:41" x14ac:dyDescent="0.55000000000000004">
      <c r="AB11905" s="278" t="s">
        <v>60880</v>
      </c>
      <c r="AC11905" s="279">
        <v>7500</v>
      </c>
      <c r="AE11905" s="246" t="s">
        <v>63358</v>
      </c>
      <c r="AF11905" s="247">
        <v>-2305.15</v>
      </c>
      <c r="AH11905" s="226" t="s">
        <v>53484</v>
      </c>
      <c r="AI11905" s="227">
        <v>12461.09</v>
      </c>
      <c r="AK11905" s="207" t="s">
        <v>25870</v>
      </c>
      <c r="AL11905" s="208">
        <v>36907.99</v>
      </c>
      <c r="AM11905" s="93"/>
      <c r="AN11905" s="93"/>
      <c r="AO11905" s="93"/>
    </row>
    <row r="11906" spans="28:41" x14ac:dyDescent="0.55000000000000004">
      <c r="AB11906" s="278" t="s">
        <v>16989</v>
      </c>
      <c r="AC11906" s="279">
        <v>105735.92</v>
      </c>
      <c r="AE11906" s="246" t="s">
        <v>61559</v>
      </c>
      <c r="AF11906" s="247">
        <v>3994.5</v>
      </c>
      <c r="AH11906" s="226" t="s">
        <v>53485</v>
      </c>
      <c r="AI11906" s="227">
        <v>5613.79</v>
      </c>
      <c r="AK11906" s="207" t="s">
        <v>25871</v>
      </c>
      <c r="AL11906" s="208">
        <v>3363.3</v>
      </c>
      <c r="AM11906" s="93"/>
      <c r="AN11906" s="93"/>
      <c r="AO11906" s="93"/>
    </row>
    <row r="11907" spans="28:41" x14ac:dyDescent="0.55000000000000004">
      <c r="AB11907" s="278" t="s">
        <v>16990</v>
      </c>
      <c r="AC11907" s="279">
        <v>2060.04</v>
      </c>
      <c r="AE11907" s="246" t="s">
        <v>61560</v>
      </c>
      <c r="AF11907" s="247">
        <v>305.58</v>
      </c>
      <c r="AH11907" s="226" t="s">
        <v>53486</v>
      </c>
      <c r="AI11907" s="227">
        <v>8806.4699999999993</v>
      </c>
      <c r="AK11907" s="207" t="s">
        <v>25872</v>
      </c>
      <c r="AL11907" s="208">
        <v>5022</v>
      </c>
      <c r="AM11907" s="93"/>
      <c r="AN11907" s="93"/>
      <c r="AO11907" s="93"/>
    </row>
    <row r="11908" spans="28:41" x14ac:dyDescent="0.55000000000000004">
      <c r="AB11908" s="278" t="s">
        <v>13191</v>
      </c>
      <c r="AC11908" s="279">
        <v>138042.72</v>
      </c>
      <c r="AE11908" s="246" t="s">
        <v>61561</v>
      </c>
      <c r="AF11908" s="247">
        <v>978.66</v>
      </c>
      <c r="AH11908" s="226" t="s">
        <v>48205</v>
      </c>
      <c r="AI11908" s="227">
        <v>1932.09</v>
      </c>
      <c r="AK11908" s="207" t="s">
        <v>25873</v>
      </c>
      <c r="AL11908" s="208">
        <v>13198.97</v>
      </c>
      <c r="AM11908" s="93"/>
      <c r="AN11908" s="93"/>
      <c r="AO11908" s="93"/>
    </row>
    <row r="11909" spans="28:41" x14ac:dyDescent="0.55000000000000004">
      <c r="AB11909" s="278" t="s">
        <v>16991</v>
      </c>
      <c r="AC11909" s="279">
        <v>446065.91999999998</v>
      </c>
      <c r="AE11909" s="246" t="s">
        <v>64838</v>
      </c>
      <c r="AF11909" s="247">
        <v>482</v>
      </c>
      <c r="AH11909" s="226" t="s">
        <v>48206</v>
      </c>
      <c r="AI11909" s="227">
        <v>147.77000000000001</v>
      </c>
      <c r="AK11909" s="207" t="s">
        <v>25874</v>
      </c>
      <c r="AL11909" s="208">
        <v>5679.04</v>
      </c>
      <c r="AM11909" s="93"/>
      <c r="AN11909" s="93"/>
      <c r="AO11909" s="93"/>
    </row>
    <row r="11910" spans="28:41" x14ac:dyDescent="0.55000000000000004">
      <c r="AB11910" s="278" t="s">
        <v>16992</v>
      </c>
      <c r="AC11910" s="279">
        <v>172624.29</v>
      </c>
      <c r="AE11910" s="246" t="s">
        <v>26614</v>
      </c>
      <c r="AF11910" s="247">
        <v>735</v>
      </c>
      <c r="AH11910" s="226" t="s">
        <v>48207</v>
      </c>
      <c r="AI11910" s="227">
        <v>465.63</v>
      </c>
      <c r="AK11910" s="207" t="s">
        <v>25875</v>
      </c>
      <c r="AL11910" s="208">
        <v>1714.14</v>
      </c>
      <c r="AM11910" s="93"/>
      <c r="AN11910" s="93"/>
      <c r="AO11910" s="93"/>
    </row>
    <row r="11911" spans="28:41" x14ac:dyDescent="0.55000000000000004">
      <c r="AB11911" s="278" t="s">
        <v>13192</v>
      </c>
      <c r="AC11911" s="279">
        <v>100806</v>
      </c>
      <c r="AE11911" s="246" t="s">
        <v>26616</v>
      </c>
      <c r="AF11911" s="247">
        <v>56.23</v>
      </c>
      <c r="AH11911" s="226" t="s">
        <v>26339</v>
      </c>
      <c r="AI11911" s="227">
        <v>45667.69</v>
      </c>
      <c r="AK11911" s="207" t="s">
        <v>25876</v>
      </c>
      <c r="AL11911" s="208">
        <v>252.37</v>
      </c>
      <c r="AM11911" s="93"/>
      <c r="AN11911" s="93"/>
      <c r="AO11911" s="93"/>
    </row>
    <row r="11912" spans="28:41" x14ac:dyDescent="0.55000000000000004">
      <c r="AB11912" s="278" t="s">
        <v>16993</v>
      </c>
      <c r="AC11912" s="279">
        <v>67903.89</v>
      </c>
      <c r="AE11912" s="246" t="s">
        <v>26617</v>
      </c>
      <c r="AF11912" s="247">
        <v>180.08</v>
      </c>
      <c r="AH11912" s="226" t="s">
        <v>47202</v>
      </c>
      <c r="AI11912" s="227">
        <v>265.33</v>
      </c>
      <c r="AK11912" s="207" t="s">
        <v>25877</v>
      </c>
      <c r="AL11912" s="208">
        <v>2139.61</v>
      </c>
      <c r="AM11912" s="93"/>
      <c r="AN11912" s="93"/>
      <c r="AO11912" s="93"/>
    </row>
    <row r="11913" spans="28:41" x14ac:dyDescent="0.55000000000000004">
      <c r="AB11913" s="278" t="s">
        <v>34671</v>
      </c>
      <c r="AC11913" s="279">
        <v>34924.370000000003</v>
      </c>
      <c r="AE11913" s="246" t="s">
        <v>57793</v>
      </c>
      <c r="AF11913" s="247">
        <v>1167.31</v>
      </c>
      <c r="AH11913" s="226" t="s">
        <v>35515</v>
      </c>
      <c r="AI11913" s="227">
        <v>281.52</v>
      </c>
      <c r="AK11913" s="207" t="s">
        <v>25878</v>
      </c>
      <c r="AL11913" s="208">
        <v>6110.35</v>
      </c>
      <c r="AM11913" s="93"/>
      <c r="AN11913" s="93"/>
      <c r="AO11913" s="93"/>
    </row>
    <row r="11914" spans="28:41" x14ac:dyDescent="0.55000000000000004">
      <c r="AB11914" s="278" t="s">
        <v>56769</v>
      </c>
      <c r="AC11914" s="279">
        <v>15204.4</v>
      </c>
      <c r="AE11914" s="246" t="s">
        <v>35546</v>
      </c>
      <c r="AF11914" s="247">
        <v>615.26</v>
      </c>
      <c r="AH11914" s="226" t="s">
        <v>39423</v>
      </c>
      <c r="AI11914" s="227">
        <v>515.63</v>
      </c>
      <c r="AK11914" s="207" t="s">
        <v>25879</v>
      </c>
      <c r="AL11914" s="208">
        <v>25980.66</v>
      </c>
      <c r="AM11914" s="93"/>
      <c r="AN11914" s="93"/>
      <c r="AO11914" s="93"/>
    </row>
    <row r="11915" spans="28:41" x14ac:dyDescent="0.55000000000000004">
      <c r="AB11915" s="278" t="s">
        <v>70895</v>
      </c>
      <c r="AC11915" s="279">
        <v>27075</v>
      </c>
      <c r="AE11915" s="246" t="s">
        <v>58327</v>
      </c>
      <c r="AF11915" s="247">
        <v>11390</v>
      </c>
      <c r="AH11915" s="226" t="s">
        <v>45493</v>
      </c>
      <c r="AI11915" s="227">
        <v>12169.37</v>
      </c>
      <c r="AK11915" s="207" t="s">
        <v>25880</v>
      </c>
      <c r="AL11915" s="208">
        <v>37.26</v>
      </c>
      <c r="AM11915" s="93"/>
      <c r="AN11915" s="93"/>
      <c r="AO11915" s="93"/>
    </row>
    <row r="11916" spans="28:41" x14ac:dyDescent="0.55000000000000004">
      <c r="AB11916" s="278" t="s">
        <v>58749</v>
      </c>
      <c r="AC11916" s="279">
        <v>3742.5</v>
      </c>
      <c r="AE11916" s="246" t="s">
        <v>34060</v>
      </c>
      <c r="AF11916" s="247">
        <v>228937.92</v>
      </c>
      <c r="AH11916" s="226" t="s">
        <v>39424</v>
      </c>
      <c r="AI11916" s="227">
        <v>9057.65</v>
      </c>
      <c r="AK11916" s="207" t="s">
        <v>25881</v>
      </c>
      <c r="AL11916" s="208">
        <v>157.1</v>
      </c>
      <c r="AM11916" s="93"/>
      <c r="AN11916" s="93"/>
      <c r="AO11916" s="93"/>
    </row>
    <row r="11917" spans="28:41" x14ac:dyDescent="0.55000000000000004">
      <c r="AB11917" s="278" t="s">
        <v>16996</v>
      </c>
      <c r="AC11917" s="279">
        <v>642901.43999999994</v>
      </c>
      <c r="AE11917" s="246" t="s">
        <v>53559</v>
      </c>
      <c r="AF11917" s="247">
        <v>184343.1</v>
      </c>
      <c r="AH11917" s="226" t="s">
        <v>26340</v>
      </c>
      <c r="AI11917" s="227">
        <v>6741.67</v>
      </c>
      <c r="AK11917" s="207" t="s">
        <v>25882</v>
      </c>
      <c r="AL11917" s="208">
        <v>342.25</v>
      </c>
      <c r="AM11917" s="93"/>
      <c r="AN11917" s="93"/>
      <c r="AO11917" s="93"/>
    </row>
    <row r="11918" spans="28:41" x14ac:dyDescent="0.55000000000000004">
      <c r="AB11918" s="278" t="s">
        <v>13193</v>
      </c>
      <c r="AC11918" s="279">
        <v>263951.43</v>
      </c>
      <c r="AE11918" s="246" t="s">
        <v>59792</v>
      </c>
      <c r="AF11918" s="247">
        <v>57837.08</v>
      </c>
      <c r="AH11918" s="226" t="s">
        <v>26341</v>
      </c>
      <c r="AI11918" s="227">
        <v>5742.43</v>
      </c>
      <c r="AK11918" s="207" t="s">
        <v>25883</v>
      </c>
      <c r="AL11918" s="208">
        <v>335.27</v>
      </c>
      <c r="AM11918" s="93"/>
      <c r="AN11918" s="93"/>
      <c r="AO11918" s="93"/>
    </row>
    <row r="11919" spans="28:41" x14ac:dyDescent="0.55000000000000004">
      <c r="AB11919" s="278" t="s">
        <v>17001</v>
      </c>
      <c r="AC11919" s="279">
        <v>3774288.78</v>
      </c>
      <c r="AE11919" s="246" t="s">
        <v>34061</v>
      </c>
      <c r="AF11919" s="247">
        <v>15500</v>
      </c>
      <c r="AH11919" s="226" t="s">
        <v>26342</v>
      </c>
      <c r="AI11919" s="227">
        <v>4362.25</v>
      </c>
      <c r="AK11919" s="207" t="s">
        <v>25884</v>
      </c>
      <c r="AL11919" s="208">
        <v>33650.080000000002</v>
      </c>
      <c r="AM11919" s="93"/>
      <c r="AN11919" s="93"/>
      <c r="AO11919" s="93"/>
    </row>
    <row r="11920" spans="28:41" x14ac:dyDescent="0.55000000000000004">
      <c r="AB11920" s="278" t="s">
        <v>54249</v>
      </c>
      <c r="AC11920" s="279">
        <v>-82908.52</v>
      </c>
      <c r="AE11920" s="246" t="s">
        <v>59793</v>
      </c>
      <c r="AF11920" s="247">
        <v>10131.200000000001</v>
      </c>
      <c r="AH11920" s="226" t="s">
        <v>26343</v>
      </c>
      <c r="AI11920" s="227">
        <v>3278.64</v>
      </c>
      <c r="AK11920" s="207" t="s">
        <v>25885</v>
      </c>
      <c r="AL11920" s="208">
        <v>2848.61</v>
      </c>
      <c r="AM11920" s="93"/>
      <c r="AN11920" s="93"/>
      <c r="AO11920" s="93"/>
    </row>
    <row r="11921" spans="28:41" x14ac:dyDescent="0.55000000000000004">
      <c r="AB11921" s="278" t="s">
        <v>69225</v>
      </c>
      <c r="AC11921" s="279">
        <v>106632.33</v>
      </c>
      <c r="AE11921" s="246" t="s">
        <v>40598</v>
      </c>
      <c r="AF11921" s="247">
        <v>4960</v>
      </c>
      <c r="AH11921" s="226" t="s">
        <v>39425</v>
      </c>
      <c r="AI11921" s="227">
        <v>23710.66</v>
      </c>
      <c r="AK11921" s="207" t="s">
        <v>25886</v>
      </c>
      <c r="AL11921" s="208">
        <v>1264.99</v>
      </c>
      <c r="AM11921" s="93"/>
      <c r="AN11921" s="93"/>
      <c r="AO11921" s="93"/>
    </row>
    <row r="11922" spans="28:41" x14ac:dyDescent="0.55000000000000004">
      <c r="AB11922" s="278" t="s">
        <v>69226</v>
      </c>
      <c r="AC11922" s="279">
        <v>67946.69</v>
      </c>
      <c r="AE11922" s="246" t="s">
        <v>34062</v>
      </c>
      <c r="AF11922" s="247">
        <v>36293.360000000001</v>
      </c>
      <c r="AH11922" s="226" t="s">
        <v>35516</v>
      </c>
      <c r="AI11922" s="227">
        <v>3259.24</v>
      </c>
      <c r="AK11922" s="207" t="s">
        <v>25887</v>
      </c>
      <c r="AL11922" s="208">
        <v>5234.0600000000004</v>
      </c>
      <c r="AM11922" s="93"/>
      <c r="AN11922" s="93"/>
      <c r="AO11922" s="93"/>
    </row>
    <row r="11923" spans="28:41" x14ac:dyDescent="0.55000000000000004">
      <c r="AB11923" s="278" t="s">
        <v>17060</v>
      </c>
      <c r="AC11923" s="279">
        <v>237391.45</v>
      </c>
      <c r="AE11923" s="246" t="s">
        <v>34063</v>
      </c>
      <c r="AF11923" s="247">
        <v>122566.13</v>
      </c>
      <c r="AH11923" s="226" t="s">
        <v>26344</v>
      </c>
      <c r="AI11923" s="227">
        <v>15144.76</v>
      </c>
      <c r="AK11923" s="207" t="s">
        <v>25888</v>
      </c>
      <c r="AL11923" s="208">
        <v>2089</v>
      </c>
      <c r="AM11923" s="93"/>
      <c r="AN11923" s="93"/>
      <c r="AO11923" s="93"/>
    </row>
    <row r="11924" spans="28:41" x14ac:dyDescent="0.55000000000000004">
      <c r="AB11924" s="278" t="s">
        <v>56770</v>
      </c>
      <c r="AC11924" s="279">
        <v>1632.54</v>
      </c>
      <c r="AE11924" s="246" t="s">
        <v>34064</v>
      </c>
      <c r="AF11924" s="247">
        <v>49834.86</v>
      </c>
      <c r="AH11924" s="226" t="s">
        <v>39426</v>
      </c>
      <c r="AI11924" s="227">
        <v>3210.03</v>
      </c>
      <c r="AK11924" s="207" t="s">
        <v>25889</v>
      </c>
      <c r="AL11924" s="208">
        <v>28188</v>
      </c>
      <c r="AM11924" s="93"/>
      <c r="AN11924" s="93"/>
      <c r="AO11924" s="93"/>
    </row>
    <row r="11925" spans="28:41" x14ac:dyDescent="0.55000000000000004">
      <c r="AB11925" s="278" t="s">
        <v>17061</v>
      </c>
      <c r="AC11925" s="279">
        <v>38716.629999999997</v>
      </c>
      <c r="AE11925" s="246" t="s">
        <v>64839</v>
      </c>
      <c r="AF11925" s="247">
        <v>-47642.64</v>
      </c>
      <c r="AH11925" s="226" t="s">
        <v>49110</v>
      </c>
      <c r="AI11925" s="227">
        <v>102620.44</v>
      </c>
      <c r="AK11925" s="207" t="s">
        <v>25890</v>
      </c>
      <c r="AL11925" s="208">
        <v>5124.2299999999996</v>
      </c>
      <c r="AM11925" s="93"/>
      <c r="AN11925" s="93"/>
      <c r="AO11925" s="93"/>
    </row>
    <row r="11926" spans="28:41" x14ac:dyDescent="0.55000000000000004">
      <c r="AB11926" s="278" t="s">
        <v>17062</v>
      </c>
      <c r="AC11926" s="279">
        <v>150184</v>
      </c>
      <c r="AE11926" s="246" t="s">
        <v>63779</v>
      </c>
      <c r="AF11926" s="247">
        <v>8665</v>
      </c>
      <c r="AH11926" s="226" t="s">
        <v>36643</v>
      </c>
      <c r="AI11926" s="227">
        <v>83364.39</v>
      </c>
      <c r="AK11926" s="207" t="s">
        <v>25891</v>
      </c>
      <c r="AL11926" s="208">
        <v>391.99</v>
      </c>
      <c r="AM11926" s="93"/>
      <c r="AN11926" s="93"/>
      <c r="AO11926" s="93"/>
    </row>
    <row r="11927" spans="28:41" x14ac:dyDescent="0.55000000000000004">
      <c r="AB11927" s="278" t="s">
        <v>17063</v>
      </c>
      <c r="AC11927" s="279">
        <v>233.48</v>
      </c>
      <c r="AE11927" s="246" t="s">
        <v>63780</v>
      </c>
      <c r="AF11927" s="247">
        <v>662.86</v>
      </c>
      <c r="AH11927" s="226" t="s">
        <v>47203</v>
      </c>
      <c r="AI11927" s="227">
        <v>311014.03999999998</v>
      </c>
      <c r="AK11927" s="207" t="s">
        <v>25892</v>
      </c>
      <c r="AL11927" s="208">
        <v>1110.94</v>
      </c>
      <c r="AM11927" s="93"/>
      <c r="AN11927" s="93"/>
      <c r="AO11927" s="93"/>
    </row>
    <row r="11928" spans="28:41" x14ac:dyDescent="0.55000000000000004">
      <c r="AB11928" s="278" t="s">
        <v>17064</v>
      </c>
      <c r="AC11928" s="279">
        <v>76663.759999999995</v>
      </c>
      <c r="AE11928" s="246" t="s">
        <v>63781</v>
      </c>
      <c r="AF11928" s="247">
        <v>2122.9299999999998</v>
      </c>
      <c r="AH11928" s="226" t="s">
        <v>53487</v>
      </c>
      <c r="AI11928" s="227">
        <v>15418</v>
      </c>
      <c r="AK11928" s="207" t="s">
        <v>25893</v>
      </c>
      <c r="AL11928" s="208">
        <v>4135</v>
      </c>
      <c r="AM11928" s="93"/>
      <c r="AN11928" s="93"/>
      <c r="AO11928" s="93"/>
    </row>
    <row r="11929" spans="28:41" x14ac:dyDescent="0.55000000000000004">
      <c r="AB11929" s="278" t="s">
        <v>17066</v>
      </c>
      <c r="AC11929" s="279">
        <v>31735.63</v>
      </c>
      <c r="AE11929" s="246" t="s">
        <v>63782</v>
      </c>
      <c r="AF11929" s="247">
        <v>1054.17</v>
      </c>
      <c r="AH11929" s="226" t="s">
        <v>50352</v>
      </c>
      <c r="AI11929" s="227">
        <v>2165</v>
      </c>
      <c r="AK11929" s="207" t="s">
        <v>25894</v>
      </c>
      <c r="AL11929" s="208">
        <v>16425</v>
      </c>
      <c r="AM11929" s="93"/>
      <c r="AN11929" s="93"/>
      <c r="AO11929" s="93"/>
    </row>
    <row r="11930" spans="28:41" x14ac:dyDescent="0.55000000000000004">
      <c r="AB11930" s="278" t="s">
        <v>69227</v>
      </c>
      <c r="AC11930" s="279">
        <v>60073.74</v>
      </c>
      <c r="AE11930" s="246" t="s">
        <v>59794</v>
      </c>
      <c r="AF11930" s="247">
        <v>26810</v>
      </c>
      <c r="AH11930" s="226" t="s">
        <v>50353</v>
      </c>
      <c r="AI11930" s="227">
        <v>12000</v>
      </c>
      <c r="AK11930" s="207" t="s">
        <v>25895</v>
      </c>
      <c r="AL11930" s="208">
        <v>583.30999999999995</v>
      </c>
      <c r="AM11930" s="93"/>
      <c r="AN11930" s="93"/>
      <c r="AO11930" s="93"/>
    </row>
    <row r="11931" spans="28:41" x14ac:dyDescent="0.55000000000000004">
      <c r="AB11931" s="278" t="s">
        <v>59313</v>
      </c>
      <c r="AC11931" s="279">
        <v>924</v>
      </c>
      <c r="AE11931" s="246" t="s">
        <v>59795</v>
      </c>
      <c r="AF11931" s="247">
        <v>2050.9299999999998</v>
      </c>
      <c r="AH11931" s="226" t="s">
        <v>50354</v>
      </c>
      <c r="AI11931" s="227">
        <v>917.96</v>
      </c>
      <c r="AK11931" s="207" t="s">
        <v>25896</v>
      </c>
      <c r="AL11931" s="208">
        <v>54.57</v>
      </c>
      <c r="AM11931" s="93"/>
      <c r="AN11931" s="93"/>
      <c r="AO11931" s="93"/>
    </row>
    <row r="11932" spans="28:41" x14ac:dyDescent="0.55000000000000004">
      <c r="AB11932" s="278" t="s">
        <v>69823</v>
      </c>
      <c r="AC11932" s="279">
        <v>1885.2</v>
      </c>
      <c r="AE11932" s="246" t="s">
        <v>59796</v>
      </c>
      <c r="AF11932" s="247">
        <v>6568.45</v>
      </c>
      <c r="AH11932" s="226" t="s">
        <v>50355</v>
      </c>
      <c r="AI11932" s="227">
        <v>1662.9</v>
      </c>
      <c r="AK11932" s="207" t="s">
        <v>25897</v>
      </c>
      <c r="AL11932" s="208">
        <v>2951.65</v>
      </c>
      <c r="AM11932" s="93"/>
      <c r="AN11932" s="93"/>
      <c r="AO11932" s="93"/>
    </row>
    <row r="11933" spans="28:41" x14ac:dyDescent="0.55000000000000004">
      <c r="AB11933" s="278" t="s">
        <v>13201</v>
      </c>
      <c r="AC11933" s="279">
        <v>1668.81</v>
      </c>
      <c r="AE11933" s="246" t="s">
        <v>53561</v>
      </c>
      <c r="AF11933" s="247">
        <v>3467</v>
      </c>
      <c r="AH11933" s="226" t="s">
        <v>53488</v>
      </c>
      <c r="AI11933" s="227">
        <v>15.81</v>
      </c>
      <c r="AK11933" s="207" t="s">
        <v>25898</v>
      </c>
      <c r="AL11933" s="208">
        <v>7447.31</v>
      </c>
      <c r="AM11933" s="93"/>
      <c r="AN11933" s="93"/>
      <c r="AO11933" s="93"/>
    </row>
    <row r="11934" spans="28:41" x14ac:dyDescent="0.55000000000000004">
      <c r="AB11934" s="278" t="s">
        <v>69228</v>
      </c>
      <c r="AC11934" s="279">
        <v>18975.96</v>
      </c>
      <c r="AE11934" s="246" t="s">
        <v>56522</v>
      </c>
      <c r="AF11934" s="247">
        <v>570.75</v>
      </c>
      <c r="AH11934" s="226" t="s">
        <v>53489</v>
      </c>
      <c r="AI11934" s="227">
        <v>633.67999999999995</v>
      </c>
      <c r="AK11934" s="207" t="s">
        <v>25899</v>
      </c>
      <c r="AL11934" s="208">
        <v>3690</v>
      </c>
      <c r="AM11934" s="93"/>
      <c r="AN11934" s="93"/>
      <c r="AO11934" s="93"/>
    </row>
    <row r="11935" spans="28:41" x14ac:dyDescent="0.55000000000000004">
      <c r="AB11935" s="278" t="s">
        <v>40727</v>
      </c>
      <c r="AC11935" s="279">
        <v>20770.64</v>
      </c>
      <c r="AE11935" s="246" t="s">
        <v>26706</v>
      </c>
      <c r="AF11935" s="247">
        <v>43.67</v>
      </c>
      <c r="AH11935" s="226" t="s">
        <v>50356</v>
      </c>
      <c r="AI11935" s="227">
        <v>3.96</v>
      </c>
      <c r="AK11935" s="207" t="s">
        <v>25900</v>
      </c>
      <c r="AL11935" s="208">
        <v>282.27999999999997</v>
      </c>
      <c r="AM11935" s="93"/>
      <c r="AN11935" s="93"/>
      <c r="AO11935" s="93"/>
    </row>
    <row r="11936" spans="28:41" x14ac:dyDescent="0.55000000000000004">
      <c r="AB11936" s="278" t="s">
        <v>62346</v>
      </c>
      <c r="AC11936" s="279">
        <v>2792.26</v>
      </c>
      <c r="AE11936" s="246" t="s">
        <v>35553</v>
      </c>
      <c r="AF11936" s="247">
        <v>139.83000000000001</v>
      </c>
      <c r="AH11936" s="226" t="s">
        <v>50357</v>
      </c>
      <c r="AI11936" s="227">
        <v>158.9</v>
      </c>
      <c r="AK11936" s="207" t="s">
        <v>25901</v>
      </c>
      <c r="AL11936" s="208">
        <v>800.02</v>
      </c>
      <c r="AM11936" s="93"/>
      <c r="AN11936" s="93"/>
      <c r="AO11936" s="93"/>
    </row>
    <row r="11937" spans="28:41" x14ac:dyDescent="0.55000000000000004">
      <c r="AB11937" s="278" t="s">
        <v>17071</v>
      </c>
      <c r="AC11937" s="279">
        <v>50900.81</v>
      </c>
      <c r="AE11937" s="246" t="s">
        <v>35554</v>
      </c>
      <c r="AF11937" s="247">
        <v>1943.58</v>
      </c>
      <c r="AH11937" s="226" t="s">
        <v>36644</v>
      </c>
      <c r="AI11937" s="227">
        <v>87751.4</v>
      </c>
      <c r="AK11937" s="207" t="s">
        <v>25902</v>
      </c>
      <c r="AL11937" s="208">
        <v>117.99</v>
      </c>
      <c r="AM11937" s="93"/>
      <c r="AN11937" s="93"/>
      <c r="AO11937" s="93"/>
    </row>
    <row r="11938" spans="28:41" x14ac:dyDescent="0.55000000000000004">
      <c r="AB11938" s="278" t="s">
        <v>56771</v>
      </c>
      <c r="AC11938" s="279">
        <v>222.29</v>
      </c>
      <c r="AE11938" s="246" t="s">
        <v>53568</v>
      </c>
      <c r="AF11938" s="247">
        <v>2.0699999999999998</v>
      </c>
      <c r="AH11938" s="226" t="s">
        <v>26346</v>
      </c>
      <c r="AI11938" s="227">
        <v>176875.69</v>
      </c>
      <c r="AK11938" s="207" t="s">
        <v>25903</v>
      </c>
      <c r="AL11938" s="208">
        <v>2846.69</v>
      </c>
      <c r="AM11938" s="93"/>
      <c r="AN11938" s="93"/>
      <c r="AO11938" s="93"/>
    </row>
    <row r="11939" spans="28:41" x14ac:dyDescent="0.55000000000000004">
      <c r="AB11939" s="278" t="s">
        <v>13203</v>
      </c>
      <c r="AC11939" s="279">
        <v>64203.39</v>
      </c>
      <c r="AE11939" s="246" t="s">
        <v>26707</v>
      </c>
      <c r="AF11939" s="247">
        <v>39938.980000000003</v>
      </c>
      <c r="AH11939" s="226" t="s">
        <v>47204</v>
      </c>
      <c r="AI11939" s="227">
        <v>1074.78</v>
      </c>
      <c r="AK11939" s="207" t="s">
        <v>25904</v>
      </c>
      <c r="AL11939" s="208">
        <v>17691.48</v>
      </c>
      <c r="AM11939" s="93"/>
      <c r="AN11939" s="93"/>
      <c r="AO11939" s="93"/>
    </row>
    <row r="11940" spans="28:41" x14ac:dyDescent="0.55000000000000004">
      <c r="AB11940" s="278" t="s">
        <v>13204</v>
      </c>
      <c r="AC11940" s="279">
        <v>214781.2</v>
      </c>
      <c r="AE11940" s="246" t="s">
        <v>26709</v>
      </c>
      <c r="AF11940" s="247">
        <v>819.71</v>
      </c>
      <c r="AH11940" s="226" t="s">
        <v>26347</v>
      </c>
      <c r="AI11940" s="227">
        <v>12486</v>
      </c>
      <c r="AK11940" s="207" t="s">
        <v>25905</v>
      </c>
      <c r="AL11940" s="208">
        <v>262.54000000000002</v>
      </c>
      <c r="AM11940" s="93"/>
      <c r="AN11940" s="93"/>
      <c r="AO11940" s="93"/>
    </row>
    <row r="11941" spans="28:41" x14ac:dyDescent="0.55000000000000004">
      <c r="AB11941" s="278" t="s">
        <v>13205</v>
      </c>
      <c r="AC11941" s="279">
        <v>107836.58</v>
      </c>
      <c r="AE11941" s="246" t="s">
        <v>48231</v>
      </c>
      <c r="AF11941" s="247">
        <v>-907.57</v>
      </c>
      <c r="AH11941" s="226" t="s">
        <v>26348</v>
      </c>
      <c r="AI11941" s="227">
        <v>300075.71000000002</v>
      </c>
      <c r="AK11941" s="207" t="s">
        <v>25906</v>
      </c>
      <c r="AL11941" s="208">
        <v>4084</v>
      </c>
      <c r="AM11941" s="93"/>
      <c r="AN11941" s="93"/>
      <c r="AO11941" s="93"/>
    </row>
    <row r="11942" spans="28:41" x14ac:dyDescent="0.55000000000000004">
      <c r="AB11942" s="278" t="s">
        <v>17072</v>
      </c>
      <c r="AC11942" s="279">
        <v>15903.5</v>
      </c>
      <c r="AE11942" s="246" t="s">
        <v>49124</v>
      </c>
      <c r="AF11942" s="247">
        <v>1308730.1499999999</v>
      </c>
      <c r="AH11942" s="226" t="s">
        <v>26349</v>
      </c>
      <c r="AI11942" s="227">
        <v>5864.59</v>
      </c>
      <c r="AK11942" s="207" t="s">
        <v>25907</v>
      </c>
      <c r="AL11942" s="208">
        <v>1027.19</v>
      </c>
      <c r="AM11942" s="93"/>
      <c r="AN11942" s="93"/>
      <c r="AO11942" s="93"/>
    </row>
    <row r="11943" spans="28:41" x14ac:dyDescent="0.55000000000000004">
      <c r="AB11943" s="278" t="s">
        <v>47451</v>
      </c>
      <c r="AC11943" s="279">
        <v>83993.08</v>
      </c>
      <c r="AE11943" s="246" t="s">
        <v>53570</v>
      </c>
      <c r="AF11943" s="247">
        <v>6140</v>
      </c>
      <c r="AH11943" s="226" t="s">
        <v>26350</v>
      </c>
      <c r="AI11943" s="227">
        <v>5497.08</v>
      </c>
      <c r="AK11943" s="207" t="s">
        <v>25908</v>
      </c>
      <c r="AL11943" s="208">
        <v>78.58</v>
      </c>
      <c r="AM11943" s="93"/>
      <c r="AN11943" s="93"/>
      <c r="AO11943" s="93"/>
    </row>
    <row r="11944" spans="28:41" x14ac:dyDescent="0.55000000000000004">
      <c r="AB11944" s="278" t="s">
        <v>58010</v>
      </c>
      <c r="AC11944" s="279">
        <v>6340.68</v>
      </c>
      <c r="AE11944" s="246" t="s">
        <v>56523</v>
      </c>
      <c r="AF11944" s="247">
        <v>16312.64</v>
      </c>
      <c r="AH11944" s="226" t="s">
        <v>26351</v>
      </c>
      <c r="AI11944" s="227">
        <v>15894.32</v>
      </c>
      <c r="AK11944" s="207" t="s">
        <v>25909</v>
      </c>
      <c r="AL11944" s="208">
        <v>67.650000000000006</v>
      </c>
      <c r="AM11944" s="93"/>
      <c r="AN11944" s="93"/>
      <c r="AO11944" s="93"/>
    </row>
    <row r="11945" spans="28:41" x14ac:dyDescent="0.55000000000000004">
      <c r="AB11945" s="278" t="s">
        <v>69229</v>
      </c>
      <c r="AC11945" s="279">
        <v>17846.400000000001</v>
      </c>
      <c r="AE11945" s="246" t="s">
        <v>56524</v>
      </c>
      <c r="AF11945" s="247">
        <v>77229.55</v>
      </c>
      <c r="AH11945" s="226" t="s">
        <v>36645</v>
      </c>
      <c r="AI11945" s="227">
        <v>608060.25</v>
      </c>
      <c r="AK11945" s="207" t="s">
        <v>25910</v>
      </c>
      <c r="AL11945" s="208">
        <v>51174.44</v>
      </c>
      <c r="AM11945" s="93"/>
      <c r="AN11945" s="93"/>
      <c r="AO11945" s="93"/>
    </row>
    <row r="11946" spans="28:41" x14ac:dyDescent="0.55000000000000004">
      <c r="AB11946" s="278" t="s">
        <v>70896</v>
      </c>
      <c r="AC11946" s="279">
        <v>4750</v>
      </c>
      <c r="AE11946" s="246" t="s">
        <v>56525</v>
      </c>
      <c r="AF11946" s="247">
        <v>8496.75</v>
      </c>
      <c r="AH11946" s="226" t="s">
        <v>53490</v>
      </c>
      <c r="AI11946" s="227">
        <v>40859.160000000003</v>
      </c>
      <c r="AK11946" s="207" t="s">
        <v>25911</v>
      </c>
      <c r="AL11946" s="208">
        <v>14493.76</v>
      </c>
      <c r="AM11946" s="93"/>
      <c r="AN11946" s="93"/>
      <c r="AO11946" s="93"/>
    </row>
    <row r="11947" spans="28:41" x14ac:dyDescent="0.55000000000000004">
      <c r="AB11947" s="278" t="s">
        <v>17074</v>
      </c>
      <c r="AC11947" s="279">
        <v>286007.61</v>
      </c>
      <c r="AE11947" s="246" t="s">
        <v>56526</v>
      </c>
      <c r="AF11947" s="247">
        <v>438.77</v>
      </c>
      <c r="AH11947" s="226" t="s">
        <v>53491</v>
      </c>
      <c r="AI11947" s="227">
        <v>2320.25</v>
      </c>
      <c r="AK11947" s="207" t="s">
        <v>25912</v>
      </c>
      <c r="AL11947" s="208">
        <v>13686.08</v>
      </c>
      <c r="AM11947" s="93"/>
      <c r="AN11947" s="93"/>
      <c r="AO11947" s="93"/>
    </row>
    <row r="11948" spans="28:41" x14ac:dyDescent="0.55000000000000004">
      <c r="AB11948" s="278" t="s">
        <v>69230</v>
      </c>
      <c r="AC11948" s="279">
        <v>0.01</v>
      </c>
      <c r="AE11948" s="246" t="s">
        <v>56527</v>
      </c>
      <c r="AF11948" s="247">
        <v>7839.53</v>
      </c>
      <c r="AH11948" s="226" t="s">
        <v>26352</v>
      </c>
      <c r="AI11948" s="227">
        <v>2647.48</v>
      </c>
      <c r="AK11948" s="207" t="s">
        <v>25913</v>
      </c>
      <c r="AL11948" s="208">
        <v>2001.3</v>
      </c>
      <c r="AM11948" s="93"/>
      <c r="AN11948" s="93"/>
      <c r="AO11948" s="93"/>
    </row>
    <row r="11949" spans="28:41" x14ac:dyDescent="0.55000000000000004">
      <c r="AB11949" s="278" t="s">
        <v>13206</v>
      </c>
      <c r="AC11949" s="279">
        <v>437785.55</v>
      </c>
      <c r="AE11949" s="246" t="s">
        <v>56528</v>
      </c>
      <c r="AF11949" s="247">
        <v>23628.39</v>
      </c>
      <c r="AH11949" s="226" t="s">
        <v>26353</v>
      </c>
      <c r="AI11949" s="227">
        <v>95324.61</v>
      </c>
      <c r="AK11949" s="207" t="s">
        <v>25914</v>
      </c>
      <c r="AL11949" s="208">
        <v>37030</v>
      </c>
      <c r="AM11949" s="93"/>
      <c r="AN11949" s="93"/>
      <c r="AO11949" s="93"/>
    </row>
    <row r="11950" spans="28:41" x14ac:dyDescent="0.55000000000000004">
      <c r="AB11950" s="278" t="s">
        <v>17075</v>
      </c>
      <c r="AC11950" s="279">
        <v>433612.15</v>
      </c>
      <c r="AE11950" s="246" t="s">
        <v>56529</v>
      </c>
      <c r="AF11950" s="247">
        <v>3765</v>
      </c>
      <c r="AH11950" s="226" t="s">
        <v>35517</v>
      </c>
      <c r="AI11950" s="227">
        <v>98867.57</v>
      </c>
      <c r="AK11950" s="207" t="s">
        <v>25915</v>
      </c>
      <c r="AL11950" s="208">
        <v>1100.94</v>
      </c>
      <c r="AM11950" s="93"/>
      <c r="AN11950" s="93"/>
      <c r="AO11950" s="93"/>
    </row>
    <row r="11951" spans="28:41" x14ac:dyDescent="0.55000000000000004">
      <c r="AB11951" s="278" t="s">
        <v>17077</v>
      </c>
      <c r="AC11951" s="279">
        <v>94518.080000000002</v>
      </c>
      <c r="AE11951" s="246" t="s">
        <v>58664</v>
      </c>
      <c r="AF11951" s="247">
        <v>14988.05</v>
      </c>
      <c r="AH11951" s="226" t="s">
        <v>35518</v>
      </c>
      <c r="AI11951" s="227">
        <v>66249.25</v>
      </c>
      <c r="AK11951" s="207" t="s">
        <v>25916</v>
      </c>
      <c r="AL11951" s="208">
        <v>76.34</v>
      </c>
      <c r="AM11951" s="93"/>
      <c r="AN11951" s="93"/>
      <c r="AO11951" s="93"/>
    </row>
    <row r="11952" spans="28:41" x14ac:dyDescent="0.55000000000000004">
      <c r="AB11952" s="278" t="s">
        <v>17078</v>
      </c>
      <c r="AC11952" s="279">
        <v>812054.82</v>
      </c>
      <c r="AE11952" s="246" t="s">
        <v>53571</v>
      </c>
      <c r="AF11952" s="247">
        <v>1917.63</v>
      </c>
      <c r="AH11952" s="226" t="s">
        <v>35519</v>
      </c>
      <c r="AI11952" s="227">
        <v>14629</v>
      </c>
      <c r="AK11952" s="207" t="s">
        <v>25917</v>
      </c>
      <c r="AL11952" s="208">
        <v>90.08</v>
      </c>
      <c r="AM11952" s="93"/>
      <c r="AN11952" s="93"/>
      <c r="AO11952" s="93"/>
    </row>
    <row r="11953" spans="28:41" x14ac:dyDescent="0.55000000000000004">
      <c r="AB11953" s="278" t="s">
        <v>48438</v>
      </c>
      <c r="AC11953" s="279">
        <v>-39787.96</v>
      </c>
      <c r="AE11953" s="246" t="s">
        <v>57794</v>
      </c>
      <c r="AF11953" s="247">
        <v>14694.73</v>
      </c>
      <c r="AH11953" s="226" t="s">
        <v>26354</v>
      </c>
      <c r="AI11953" s="227">
        <v>40908.06</v>
      </c>
      <c r="AK11953" s="207" t="s">
        <v>25918</v>
      </c>
      <c r="AL11953" s="208">
        <v>74.88</v>
      </c>
      <c r="AM11953" s="93"/>
      <c r="AN11953" s="93"/>
      <c r="AO11953" s="93"/>
    </row>
    <row r="11954" spans="28:41" x14ac:dyDescent="0.55000000000000004">
      <c r="AB11954" s="278" t="s">
        <v>60095</v>
      </c>
      <c r="AC11954" s="279">
        <v>550433.93999999994</v>
      </c>
      <c r="AE11954" s="246" t="s">
        <v>63359</v>
      </c>
      <c r="AF11954" s="247">
        <v>-168.24</v>
      </c>
      <c r="AH11954" s="226" t="s">
        <v>26355</v>
      </c>
      <c r="AI11954" s="227">
        <v>61583.56</v>
      </c>
      <c r="AK11954" s="207" t="s">
        <v>25919</v>
      </c>
      <c r="AL11954" s="208">
        <v>6134</v>
      </c>
      <c r="AM11954" s="93"/>
      <c r="AN11954" s="93"/>
      <c r="AO11954" s="93"/>
    </row>
    <row r="11955" spans="28:41" x14ac:dyDescent="0.55000000000000004">
      <c r="AB11955" s="278" t="s">
        <v>69231</v>
      </c>
      <c r="AC11955" s="279">
        <v>78336</v>
      </c>
      <c r="AE11955" s="246" t="s">
        <v>64840</v>
      </c>
      <c r="AF11955" s="247">
        <v>21947.23</v>
      </c>
      <c r="AH11955" s="226" t="s">
        <v>47205</v>
      </c>
      <c r="AI11955" s="227">
        <v>19892</v>
      </c>
      <c r="AK11955" s="207" t="s">
        <v>25920</v>
      </c>
      <c r="AL11955" s="208">
        <v>8882.9500000000007</v>
      </c>
      <c r="AM11955" s="93"/>
      <c r="AN11955" s="93"/>
      <c r="AO11955" s="93"/>
    </row>
    <row r="11956" spans="28:41" x14ac:dyDescent="0.55000000000000004">
      <c r="AB11956" s="278" t="s">
        <v>61665</v>
      </c>
      <c r="AC11956" s="279">
        <v>68019</v>
      </c>
      <c r="AE11956" s="246" t="s">
        <v>64841</v>
      </c>
      <c r="AF11956" s="247">
        <v>2843.34</v>
      </c>
      <c r="AH11956" s="226" t="s">
        <v>42871</v>
      </c>
      <c r="AI11956" s="227">
        <v>28218.16</v>
      </c>
      <c r="AK11956" s="207" t="s">
        <v>25921</v>
      </c>
      <c r="AL11956" s="208">
        <v>60.42</v>
      </c>
      <c r="AM11956" s="93"/>
      <c r="AN11956" s="93"/>
      <c r="AO11956" s="93"/>
    </row>
    <row r="11957" spans="28:41" x14ac:dyDescent="0.55000000000000004">
      <c r="AB11957" s="278" t="s">
        <v>17146</v>
      </c>
      <c r="AC11957" s="279">
        <v>90074.09</v>
      </c>
      <c r="AE11957" s="246" t="s">
        <v>64842</v>
      </c>
      <c r="AF11957" s="247">
        <v>600</v>
      </c>
      <c r="AH11957" s="226" t="s">
        <v>36646</v>
      </c>
      <c r="AI11957" s="227">
        <v>9961.66</v>
      </c>
      <c r="AK11957" s="207" t="s">
        <v>25922</v>
      </c>
      <c r="AL11957" s="208">
        <v>257.39999999999998</v>
      </c>
      <c r="AM11957" s="93"/>
      <c r="AN11957" s="93"/>
      <c r="AO11957" s="93"/>
    </row>
    <row r="11958" spans="28:41" x14ac:dyDescent="0.55000000000000004">
      <c r="AB11958" s="278" t="s">
        <v>17150</v>
      </c>
      <c r="AC11958" s="279">
        <v>180831.11</v>
      </c>
      <c r="AE11958" s="246" t="s">
        <v>64843</v>
      </c>
      <c r="AF11958" s="247">
        <v>1942.38</v>
      </c>
      <c r="AH11958" s="226" t="s">
        <v>48208</v>
      </c>
      <c r="AI11958" s="227">
        <v>-68.69</v>
      </c>
      <c r="AK11958" s="207" t="s">
        <v>25923</v>
      </c>
      <c r="AL11958" s="208">
        <v>545.84</v>
      </c>
      <c r="AM11958" s="93"/>
      <c r="AN11958" s="93"/>
      <c r="AO11958" s="93"/>
    </row>
    <row r="11959" spans="28:41" x14ac:dyDescent="0.55000000000000004">
      <c r="AB11959" s="278" t="s">
        <v>17152</v>
      </c>
      <c r="AC11959" s="279">
        <v>5837</v>
      </c>
      <c r="AE11959" s="246" t="s">
        <v>64844</v>
      </c>
      <c r="AF11959" s="247">
        <v>5510.18</v>
      </c>
      <c r="AH11959" s="226" t="s">
        <v>49111</v>
      </c>
      <c r="AI11959" s="227">
        <v>21821.15</v>
      </c>
      <c r="AK11959" s="207" t="s">
        <v>25924</v>
      </c>
      <c r="AL11959" s="208">
        <v>7002.46</v>
      </c>
      <c r="AM11959" s="93"/>
      <c r="AN11959" s="93"/>
      <c r="AO11959" s="93"/>
    </row>
    <row r="11960" spans="28:41" x14ac:dyDescent="0.55000000000000004">
      <c r="AB11960" s="278" t="s">
        <v>17153</v>
      </c>
      <c r="AC11960" s="279">
        <v>62152.86</v>
      </c>
      <c r="AE11960" s="246" t="s">
        <v>64845</v>
      </c>
      <c r="AF11960" s="247">
        <v>92.09</v>
      </c>
      <c r="AH11960" s="226" t="s">
        <v>49112</v>
      </c>
      <c r="AI11960" s="227">
        <v>1650.17</v>
      </c>
      <c r="AK11960" s="207" t="s">
        <v>25925</v>
      </c>
      <c r="AL11960" s="208">
        <v>71076.47</v>
      </c>
      <c r="AM11960" s="93"/>
      <c r="AN11960" s="93"/>
      <c r="AO11960" s="93"/>
    </row>
    <row r="11961" spans="28:41" x14ac:dyDescent="0.55000000000000004">
      <c r="AB11961" s="278" t="s">
        <v>17154</v>
      </c>
      <c r="AC11961" s="279">
        <v>28873.75</v>
      </c>
      <c r="AE11961" s="246" t="s">
        <v>64846</v>
      </c>
      <c r="AF11961" s="247">
        <v>300</v>
      </c>
      <c r="AH11961" s="226" t="s">
        <v>49113</v>
      </c>
      <c r="AI11961" s="227">
        <v>5199.82</v>
      </c>
      <c r="AK11961" s="207" t="s">
        <v>25926</v>
      </c>
      <c r="AL11961" s="208">
        <v>9243.2000000000007</v>
      </c>
      <c r="AM11961" s="93"/>
      <c r="AN11961" s="93"/>
      <c r="AO11961" s="93"/>
    </row>
    <row r="11962" spans="28:41" x14ac:dyDescent="0.55000000000000004">
      <c r="AB11962" s="278" t="s">
        <v>33240</v>
      </c>
      <c r="AC11962" s="279">
        <v>185614.85</v>
      </c>
      <c r="AE11962" s="246" t="s">
        <v>64847</v>
      </c>
      <c r="AF11962" s="247">
        <v>5049.83</v>
      </c>
      <c r="AH11962" s="226" t="s">
        <v>49114</v>
      </c>
      <c r="AI11962" s="227">
        <v>3354.8</v>
      </c>
      <c r="AK11962" s="207" t="s">
        <v>25927</v>
      </c>
      <c r="AL11962" s="208">
        <v>32252.73</v>
      </c>
      <c r="AM11962" s="93"/>
      <c r="AN11962" s="93"/>
      <c r="AO11962" s="93"/>
    </row>
    <row r="11963" spans="28:41" x14ac:dyDescent="0.55000000000000004">
      <c r="AB11963" s="278" t="s">
        <v>61666</v>
      </c>
      <c r="AC11963" s="279">
        <v>1140</v>
      </c>
      <c r="AE11963" s="246" t="s">
        <v>62977</v>
      </c>
      <c r="AF11963" s="247">
        <v>17791.39</v>
      </c>
      <c r="AH11963" s="226" t="s">
        <v>50358</v>
      </c>
      <c r="AI11963" s="227">
        <v>799.09</v>
      </c>
      <c r="AK11963" s="207" t="s">
        <v>25928</v>
      </c>
      <c r="AL11963" s="208">
        <v>195.65</v>
      </c>
      <c r="AM11963" s="93"/>
      <c r="AN11963" s="93"/>
      <c r="AO11963" s="93"/>
    </row>
    <row r="11964" spans="28:41" x14ac:dyDescent="0.55000000000000004">
      <c r="AB11964" s="278" t="s">
        <v>40728</v>
      </c>
      <c r="AC11964" s="279">
        <v>181.4</v>
      </c>
      <c r="AE11964" s="246" t="s">
        <v>57795</v>
      </c>
      <c r="AF11964" s="247">
        <v>38000</v>
      </c>
      <c r="AH11964" s="226" t="s">
        <v>48209</v>
      </c>
      <c r="AI11964" s="227">
        <v>19750.89</v>
      </c>
      <c r="AK11964" s="207" t="s">
        <v>25929</v>
      </c>
      <c r="AL11964" s="208">
        <v>43826.46</v>
      </c>
      <c r="AM11964" s="93"/>
      <c r="AN11964" s="93"/>
      <c r="AO11964" s="93"/>
    </row>
    <row r="11965" spans="28:41" x14ac:dyDescent="0.55000000000000004">
      <c r="AB11965" s="278" t="s">
        <v>17157</v>
      </c>
      <c r="AC11965" s="279">
        <v>3039.52</v>
      </c>
      <c r="AE11965" s="246" t="s">
        <v>53572</v>
      </c>
      <c r="AF11965" s="247">
        <v>199986.9</v>
      </c>
      <c r="AH11965" s="226" t="s">
        <v>45494</v>
      </c>
      <c r="AI11965" s="227">
        <v>169950.75</v>
      </c>
      <c r="AK11965" s="207" t="s">
        <v>25930</v>
      </c>
      <c r="AL11965" s="208">
        <v>464.36</v>
      </c>
      <c r="AM11965" s="93"/>
      <c r="AN11965" s="93"/>
      <c r="AO11965" s="93"/>
    </row>
    <row r="11966" spans="28:41" x14ac:dyDescent="0.55000000000000004">
      <c r="AB11966" s="278" t="s">
        <v>17158</v>
      </c>
      <c r="AC11966" s="279">
        <v>137356.5</v>
      </c>
      <c r="AE11966" s="246" t="s">
        <v>53573</v>
      </c>
      <c r="AF11966" s="247">
        <v>125172.53</v>
      </c>
      <c r="AH11966" s="226" t="s">
        <v>45495</v>
      </c>
      <c r="AI11966" s="227">
        <v>13001.25</v>
      </c>
      <c r="AK11966" s="207" t="s">
        <v>25931</v>
      </c>
      <c r="AL11966" s="208">
        <v>11119.64</v>
      </c>
      <c r="AM11966" s="93"/>
      <c r="AN11966" s="93"/>
      <c r="AO11966" s="93"/>
    </row>
    <row r="11967" spans="28:41" x14ac:dyDescent="0.55000000000000004">
      <c r="AB11967" s="278" t="s">
        <v>47453</v>
      </c>
      <c r="AC11967" s="279">
        <v>44916.6</v>
      </c>
      <c r="AE11967" s="246" t="s">
        <v>53574</v>
      </c>
      <c r="AF11967" s="247">
        <v>26640.9</v>
      </c>
      <c r="AH11967" s="226" t="s">
        <v>50359</v>
      </c>
      <c r="AI11967" s="227">
        <v>478</v>
      </c>
      <c r="AK11967" s="207" t="s">
        <v>25932</v>
      </c>
      <c r="AL11967" s="208">
        <v>27397.599999999999</v>
      </c>
      <c r="AM11967" s="93"/>
      <c r="AN11967" s="93"/>
      <c r="AO11967" s="93"/>
    </row>
    <row r="11968" spans="28:41" x14ac:dyDescent="0.55000000000000004">
      <c r="AB11968" s="278" t="s">
        <v>33241</v>
      </c>
      <c r="AC11968" s="279">
        <v>20850</v>
      </c>
      <c r="AE11968" s="246" t="s">
        <v>53575</v>
      </c>
      <c r="AF11968" s="247">
        <v>1155.2</v>
      </c>
      <c r="AH11968" s="226" t="s">
        <v>26421</v>
      </c>
      <c r="AI11968" s="227">
        <v>-53.28</v>
      </c>
      <c r="AK11968" s="207" t="s">
        <v>25933</v>
      </c>
      <c r="AL11968" s="208">
        <v>750.75</v>
      </c>
      <c r="AM11968" s="93"/>
      <c r="AN11968" s="93"/>
      <c r="AO11968" s="93"/>
    </row>
    <row r="11969" spans="28:41" x14ac:dyDescent="0.55000000000000004">
      <c r="AB11969" s="278" t="s">
        <v>17159</v>
      </c>
      <c r="AC11969" s="279">
        <v>46863.01</v>
      </c>
      <c r="AE11969" s="246" t="s">
        <v>53576</v>
      </c>
      <c r="AF11969" s="247">
        <v>105891.8</v>
      </c>
      <c r="AH11969" s="226" t="s">
        <v>45496</v>
      </c>
      <c r="AI11969" s="227">
        <v>2871766.37</v>
      </c>
      <c r="AK11969" s="207" t="s">
        <v>25934</v>
      </c>
      <c r="AL11969" s="208">
        <v>1795.7</v>
      </c>
      <c r="AM11969" s="93"/>
      <c r="AN11969" s="93"/>
      <c r="AO11969" s="93"/>
    </row>
    <row r="11970" spans="28:41" x14ac:dyDescent="0.55000000000000004">
      <c r="AB11970" s="278" t="s">
        <v>50610</v>
      </c>
      <c r="AC11970" s="279">
        <v>7211.39</v>
      </c>
      <c r="AE11970" s="246" t="s">
        <v>56530</v>
      </c>
      <c r="AF11970" s="247">
        <v>1331.25</v>
      </c>
      <c r="AH11970" s="226" t="s">
        <v>45497</v>
      </c>
      <c r="AI11970" s="227">
        <v>219690.88</v>
      </c>
      <c r="AK11970" s="207" t="s">
        <v>25935</v>
      </c>
      <c r="AL11970" s="208">
        <v>6102.58</v>
      </c>
      <c r="AM11970" s="93"/>
      <c r="AN11970" s="93"/>
      <c r="AO11970" s="93"/>
    </row>
    <row r="11971" spans="28:41" x14ac:dyDescent="0.55000000000000004">
      <c r="AB11971" s="278" t="s">
        <v>70897</v>
      </c>
      <c r="AC11971" s="279">
        <v>1350</v>
      </c>
      <c r="AE11971" s="246" t="s">
        <v>53577</v>
      </c>
      <c r="AF11971" s="247">
        <v>9641.77</v>
      </c>
      <c r="AH11971" s="226" t="s">
        <v>26430</v>
      </c>
      <c r="AI11971" s="227">
        <v>32468.5</v>
      </c>
      <c r="AK11971" s="207" t="s">
        <v>25936</v>
      </c>
      <c r="AL11971" s="208">
        <v>2609.8000000000002</v>
      </c>
      <c r="AM11971" s="93"/>
      <c r="AN11971" s="93"/>
      <c r="AO11971" s="93"/>
    </row>
    <row r="11972" spans="28:41" x14ac:dyDescent="0.55000000000000004">
      <c r="AB11972" s="278" t="s">
        <v>17160</v>
      </c>
      <c r="AC11972" s="279">
        <v>14900</v>
      </c>
      <c r="AE11972" s="246" t="s">
        <v>50365</v>
      </c>
      <c r="AF11972" s="247">
        <v>18453.060000000001</v>
      </c>
      <c r="AH11972" s="226" t="s">
        <v>26431</v>
      </c>
      <c r="AI11972" s="227">
        <v>67434.66</v>
      </c>
      <c r="AK11972" s="207" t="s">
        <v>25937</v>
      </c>
      <c r="AL11972" s="208">
        <v>1614.29</v>
      </c>
      <c r="AM11972" s="93"/>
      <c r="AN11972" s="93"/>
      <c r="AO11972" s="93"/>
    </row>
    <row r="11973" spans="28:41" x14ac:dyDescent="0.55000000000000004">
      <c r="AB11973" s="278" t="s">
        <v>17161</v>
      </c>
      <c r="AC11973" s="279">
        <v>72069.59</v>
      </c>
      <c r="AE11973" s="246" t="s">
        <v>59191</v>
      </c>
      <c r="AF11973" s="247">
        <v>686</v>
      </c>
      <c r="AH11973" s="226" t="s">
        <v>36648</v>
      </c>
      <c r="AI11973" s="227">
        <v>502.33</v>
      </c>
      <c r="AK11973" s="207" t="s">
        <v>25938</v>
      </c>
      <c r="AL11973" s="208">
        <v>7977.6</v>
      </c>
      <c r="AM11973" s="93"/>
      <c r="AN11973" s="93"/>
      <c r="AO11973" s="93"/>
    </row>
    <row r="11974" spans="28:41" x14ac:dyDescent="0.55000000000000004">
      <c r="AB11974" s="278" t="s">
        <v>36111</v>
      </c>
      <c r="AC11974" s="279">
        <v>15.39</v>
      </c>
      <c r="AE11974" s="246" t="s">
        <v>53578</v>
      </c>
      <c r="AF11974" s="247">
        <v>27307.75</v>
      </c>
      <c r="AH11974" s="226" t="s">
        <v>26432</v>
      </c>
      <c r="AI11974" s="227">
        <v>320146.92</v>
      </c>
      <c r="AK11974" s="207" t="s">
        <v>25939</v>
      </c>
      <c r="AL11974" s="208">
        <v>610.29999999999995</v>
      </c>
      <c r="AM11974" s="93"/>
      <c r="AN11974" s="93"/>
      <c r="AO11974" s="93"/>
    </row>
    <row r="11975" spans="28:41" x14ac:dyDescent="0.55000000000000004">
      <c r="AB11975" s="278" t="s">
        <v>13213</v>
      </c>
      <c r="AC11975" s="279">
        <v>77203.72</v>
      </c>
      <c r="AE11975" s="246" t="s">
        <v>53579</v>
      </c>
      <c r="AF11975" s="247">
        <v>16065</v>
      </c>
      <c r="AH11975" s="226" t="s">
        <v>48210</v>
      </c>
      <c r="AI11975" s="227">
        <v>1437.47</v>
      </c>
      <c r="AK11975" s="207" t="s">
        <v>25940</v>
      </c>
      <c r="AL11975" s="208">
        <v>358.63</v>
      </c>
      <c r="AM11975" s="93"/>
      <c r="AN11975" s="93"/>
      <c r="AO11975" s="93"/>
    </row>
    <row r="11976" spans="28:41" x14ac:dyDescent="0.55000000000000004">
      <c r="AB11976" s="278" t="s">
        <v>17162</v>
      </c>
      <c r="AC11976" s="279">
        <v>248489.9</v>
      </c>
      <c r="AE11976" s="246" t="s">
        <v>57796</v>
      </c>
      <c r="AF11976" s="247">
        <v>1660.78</v>
      </c>
      <c r="AH11976" s="226" t="s">
        <v>26433</v>
      </c>
      <c r="AI11976" s="227">
        <v>49813.4</v>
      </c>
      <c r="AK11976" s="207" t="s">
        <v>25941</v>
      </c>
      <c r="AL11976" s="208">
        <v>298200</v>
      </c>
      <c r="AM11976" s="93"/>
      <c r="AN11976" s="93"/>
      <c r="AO11976" s="93"/>
    </row>
    <row r="11977" spans="28:41" x14ac:dyDescent="0.55000000000000004">
      <c r="AB11977" s="278" t="s">
        <v>17163</v>
      </c>
      <c r="AC11977" s="279">
        <v>118565.21</v>
      </c>
      <c r="AE11977" s="246" t="s">
        <v>53580</v>
      </c>
      <c r="AF11977" s="247">
        <v>26325</v>
      </c>
      <c r="AH11977" s="226" t="s">
        <v>26435</v>
      </c>
      <c r="AI11977" s="227">
        <v>1308.3699999999999</v>
      </c>
      <c r="AK11977" s="207" t="s">
        <v>25942</v>
      </c>
      <c r="AL11977" s="208">
        <v>22686.79</v>
      </c>
      <c r="AM11977" s="93"/>
      <c r="AN11977" s="93"/>
      <c r="AO11977" s="93"/>
    </row>
    <row r="11978" spans="28:41" x14ac:dyDescent="0.55000000000000004">
      <c r="AB11978" s="278" t="s">
        <v>17164</v>
      </c>
      <c r="AC11978" s="279">
        <v>78891.16</v>
      </c>
      <c r="AE11978" s="246" t="s">
        <v>53581</v>
      </c>
      <c r="AF11978" s="247">
        <v>14705.09</v>
      </c>
      <c r="AH11978" s="226" t="s">
        <v>26436</v>
      </c>
      <c r="AI11978" s="227">
        <v>7172.09</v>
      </c>
      <c r="AK11978" s="207" t="s">
        <v>25943</v>
      </c>
      <c r="AL11978" s="208">
        <v>59613.24</v>
      </c>
      <c r="AM11978" s="93"/>
      <c r="AN11978" s="93"/>
      <c r="AO11978" s="93"/>
    </row>
    <row r="11979" spans="28:41" x14ac:dyDescent="0.55000000000000004">
      <c r="AB11979" s="278" t="s">
        <v>17165</v>
      </c>
      <c r="AC11979" s="279">
        <v>5000</v>
      </c>
      <c r="AE11979" s="246" t="s">
        <v>53582</v>
      </c>
      <c r="AF11979" s="247">
        <v>16776</v>
      </c>
      <c r="AH11979" s="226" t="s">
        <v>26437</v>
      </c>
      <c r="AI11979" s="227">
        <v>195987.56</v>
      </c>
      <c r="AK11979" s="207" t="s">
        <v>25944</v>
      </c>
      <c r="AL11979" s="208">
        <v>19976.849999999999</v>
      </c>
      <c r="AM11979" s="93"/>
      <c r="AN11979" s="93"/>
      <c r="AO11979" s="93"/>
    </row>
    <row r="11980" spans="28:41" x14ac:dyDescent="0.55000000000000004">
      <c r="AB11980" s="278" t="s">
        <v>69232</v>
      </c>
      <c r="AC11980" s="279">
        <v>20000</v>
      </c>
      <c r="AE11980" s="246" t="s">
        <v>50366</v>
      </c>
      <c r="AF11980" s="247">
        <v>48092.74</v>
      </c>
      <c r="AH11980" s="226" t="s">
        <v>26438</v>
      </c>
      <c r="AI11980" s="227">
        <v>1986.21</v>
      </c>
      <c r="AK11980" s="207" t="s">
        <v>25945</v>
      </c>
      <c r="AL11980" s="208">
        <v>16728.72</v>
      </c>
      <c r="AM11980" s="93"/>
      <c r="AN11980" s="93"/>
      <c r="AO11980" s="93"/>
    </row>
    <row r="11981" spans="28:41" x14ac:dyDescent="0.55000000000000004">
      <c r="AB11981" s="278" t="s">
        <v>38934</v>
      </c>
      <c r="AC11981" s="279">
        <v>9951.07</v>
      </c>
      <c r="AE11981" s="246" t="s">
        <v>50367</v>
      </c>
      <c r="AF11981" s="247">
        <v>105961.01</v>
      </c>
      <c r="AH11981" s="226" t="s">
        <v>26439</v>
      </c>
      <c r="AI11981" s="227">
        <v>775.39</v>
      </c>
      <c r="AK11981" s="207" t="s">
        <v>25946</v>
      </c>
      <c r="AL11981" s="208">
        <v>115</v>
      </c>
      <c r="AM11981" s="93"/>
      <c r="AN11981" s="93"/>
      <c r="AO11981" s="93"/>
    </row>
    <row r="11982" spans="28:41" x14ac:dyDescent="0.55000000000000004">
      <c r="AB11982" s="278" t="s">
        <v>33242</v>
      </c>
      <c r="AC11982" s="279">
        <v>3365.8</v>
      </c>
      <c r="AE11982" s="246" t="s">
        <v>50368</v>
      </c>
      <c r="AF11982" s="247">
        <v>13164.76</v>
      </c>
      <c r="AH11982" s="226" t="s">
        <v>26440</v>
      </c>
      <c r="AI11982" s="227">
        <v>83298.36</v>
      </c>
      <c r="AK11982" s="207" t="s">
        <v>25947</v>
      </c>
      <c r="AL11982" s="208">
        <v>3363.3</v>
      </c>
      <c r="AM11982" s="93"/>
      <c r="AN11982" s="93"/>
      <c r="AO11982" s="93"/>
    </row>
    <row r="11983" spans="28:41" x14ac:dyDescent="0.55000000000000004">
      <c r="AB11983" s="278" t="s">
        <v>69233</v>
      </c>
      <c r="AC11983" s="279">
        <v>1709.2</v>
      </c>
      <c r="AE11983" s="246" t="s">
        <v>53583</v>
      </c>
      <c r="AF11983" s="247">
        <v>2570.4699999999998</v>
      </c>
      <c r="AH11983" s="226" t="s">
        <v>26441</v>
      </c>
      <c r="AI11983" s="227">
        <v>14380</v>
      </c>
      <c r="AK11983" s="207" t="s">
        <v>25948</v>
      </c>
      <c r="AL11983" s="208">
        <v>27397.599999999999</v>
      </c>
      <c r="AM11983" s="93"/>
      <c r="AN11983" s="93"/>
      <c r="AO11983" s="93"/>
    </row>
    <row r="11984" spans="28:41" x14ac:dyDescent="0.55000000000000004">
      <c r="AB11984" s="278" t="s">
        <v>70126</v>
      </c>
      <c r="AC11984" s="279">
        <v>9025</v>
      </c>
      <c r="AE11984" s="246" t="s">
        <v>53584</v>
      </c>
      <c r="AF11984" s="247">
        <v>280592.8</v>
      </c>
      <c r="AH11984" s="226" t="s">
        <v>50360</v>
      </c>
      <c r="AI11984" s="227">
        <v>330</v>
      </c>
      <c r="AK11984" s="207" t="s">
        <v>25949</v>
      </c>
      <c r="AL11984" s="208">
        <v>7977.6</v>
      </c>
      <c r="AM11984" s="93"/>
      <c r="AN11984" s="93"/>
      <c r="AO11984" s="93"/>
    </row>
    <row r="11985" spans="28:41" x14ac:dyDescent="0.55000000000000004">
      <c r="AB11985" s="278" t="s">
        <v>17169</v>
      </c>
      <c r="AC11985" s="279">
        <v>423901.85</v>
      </c>
      <c r="AE11985" s="246" t="s">
        <v>56531</v>
      </c>
      <c r="AF11985" s="247">
        <v>476.26</v>
      </c>
      <c r="AH11985" s="226" t="s">
        <v>26442</v>
      </c>
      <c r="AI11985" s="227">
        <v>29531.48</v>
      </c>
      <c r="AK11985" s="207" t="s">
        <v>25950</v>
      </c>
      <c r="AL11985" s="208">
        <v>1027.19</v>
      </c>
      <c r="AM11985" s="93"/>
      <c r="AN11985" s="93"/>
      <c r="AO11985" s="93"/>
    </row>
    <row r="11986" spans="28:41" x14ac:dyDescent="0.55000000000000004">
      <c r="AB11986" s="278" t="s">
        <v>13214</v>
      </c>
      <c r="AC11986" s="279">
        <v>888765.7</v>
      </c>
      <c r="AE11986" s="246" t="s">
        <v>39435</v>
      </c>
      <c r="AF11986" s="247">
        <v>143554.79</v>
      </c>
      <c r="AH11986" s="226" t="s">
        <v>34051</v>
      </c>
      <c r="AI11986" s="227">
        <v>68550</v>
      </c>
      <c r="AK11986" s="207" t="s">
        <v>25951</v>
      </c>
      <c r="AL11986" s="208">
        <v>6918.01</v>
      </c>
      <c r="AM11986" s="93"/>
      <c r="AN11986" s="93"/>
      <c r="AO11986" s="93"/>
    </row>
    <row r="11987" spans="28:41" x14ac:dyDescent="0.55000000000000004">
      <c r="AB11987" s="278" t="s">
        <v>17170</v>
      </c>
      <c r="AC11987" s="279">
        <v>210792.97</v>
      </c>
      <c r="AE11987" s="246" t="s">
        <v>53586</v>
      </c>
      <c r="AF11987" s="247">
        <v>20888.330000000002</v>
      </c>
      <c r="AH11987" s="226" t="s">
        <v>26445</v>
      </c>
      <c r="AI11987" s="227">
        <v>648.35</v>
      </c>
      <c r="AK11987" s="207" t="s">
        <v>25952</v>
      </c>
      <c r="AL11987" s="208">
        <v>180.25</v>
      </c>
      <c r="AM11987" s="93"/>
      <c r="AN11987" s="93"/>
      <c r="AO11987" s="93"/>
    </row>
    <row r="11988" spans="28:41" x14ac:dyDescent="0.55000000000000004">
      <c r="AB11988" s="278" t="s">
        <v>33243</v>
      </c>
      <c r="AC11988" s="279">
        <v>1426.9</v>
      </c>
      <c r="AE11988" s="246" t="s">
        <v>26714</v>
      </c>
      <c r="AF11988" s="247">
        <v>383324.24</v>
      </c>
      <c r="AH11988" s="226" t="s">
        <v>35520</v>
      </c>
      <c r="AI11988" s="227">
        <v>600</v>
      </c>
      <c r="AK11988" s="207" t="s">
        <v>25953</v>
      </c>
      <c r="AL11988" s="208">
        <v>13198.97</v>
      </c>
      <c r="AM11988" s="93"/>
      <c r="AN11988" s="93"/>
      <c r="AO11988" s="93"/>
    </row>
    <row r="11989" spans="28:41" x14ac:dyDescent="0.55000000000000004">
      <c r="AB11989" s="278" t="s">
        <v>17226</v>
      </c>
      <c r="AC11989" s="279">
        <v>269630.03999999998</v>
      </c>
      <c r="AE11989" s="246" t="s">
        <v>57797</v>
      </c>
      <c r="AF11989" s="247">
        <v>220200.77</v>
      </c>
      <c r="AH11989" s="226" t="s">
        <v>26446</v>
      </c>
      <c r="AI11989" s="227">
        <v>66291.02</v>
      </c>
      <c r="AK11989" s="207" t="s">
        <v>25954</v>
      </c>
      <c r="AL11989" s="208">
        <v>5679.04</v>
      </c>
      <c r="AM11989" s="93"/>
      <c r="AN11989" s="93"/>
      <c r="AO11989" s="93"/>
    </row>
    <row r="11990" spans="28:41" x14ac:dyDescent="0.55000000000000004">
      <c r="AB11990" s="278" t="s">
        <v>33258</v>
      </c>
      <c r="AC11990" s="279">
        <v>47137.83</v>
      </c>
      <c r="AE11990" s="246" t="s">
        <v>60697</v>
      </c>
      <c r="AF11990" s="247">
        <v>773.62</v>
      </c>
      <c r="AH11990" s="226" t="s">
        <v>26447</v>
      </c>
      <c r="AI11990" s="227">
        <v>60377.14</v>
      </c>
      <c r="AK11990" s="207" t="s">
        <v>25955</v>
      </c>
      <c r="AL11990" s="208">
        <v>298950.75</v>
      </c>
      <c r="AM11990" s="93"/>
      <c r="AN11990" s="93"/>
      <c r="AO11990" s="93"/>
    </row>
    <row r="11991" spans="28:41" x14ac:dyDescent="0.55000000000000004">
      <c r="AB11991" s="278" t="s">
        <v>69234</v>
      </c>
      <c r="AC11991" s="279">
        <v>17070</v>
      </c>
      <c r="AE11991" s="246" t="s">
        <v>48233</v>
      </c>
      <c r="AF11991" s="247">
        <v>-1138.27</v>
      </c>
      <c r="AH11991" s="226" t="s">
        <v>26448</v>
      </c>
      <c r="AI11991" s="227">
        <v>64484.36</v>
      </c>
      <c r="AK11991" s="207" t="s">
        <v>25956</v>
      </c>
      <c r="AL11991" s="208">
        <v>1714.14</v>
      </c>
      <c r="AM11991" s="93"/>
      <c r="AN11991" s="93"/>
      <c r="AO11991" s="93"/>
    </row>
    <row r="11992" spans="28:41" x14ac:dyDescent="0.55000000000000004">
      <c r="AB11992" s="278" t="s">
        <v>31780</v>
      </c>
      <c r="AC11992" s="279">
        <v>38762.76</v>
      </c>
      <c r="AE11992" s="246" t="s">
        <v>57798</v>
      </c>
      <c r="AF11992" s="247">
        <v>170964.32</v>
      </c>
      <c r="AH11992" s="226" t="s">
        <v>26449</v>
      </c>
      <c r="AI11992" s="227">
        <v>36236.870000000003</v>
      </c>
      <c r="AK11992" s="207" t="s">
        <v>25957</v>
      </c>
      <c r="AL11992" s="208">
        <v>14131.73</v>
      </c>
      <c r="AM11992" s="93"/>
      <c r="AN11992" s="93"/>
      <c r="AO11992" s="93"/>
    </row>
    <row r="11993" spans="28:41" x14ac:dyDescent="0.55000000000000004">
      <c r="AB11993" s="278" t="s">
        <v>31781</v>
      </c>
      <c r="AC11993" s="279">
        <v>15895.68</v>
      </c>
      <c r="AE11993" s="246" t="s">
        <v>56532</v>
      </c>
      <c r="AF11993" s="247">
        <v>15350.71</v>
      </c>
      <c r="AH11993" s="226" t="s">
        <v>35521</v>
      </c>
      <c r="AI11993" s="227">
        <v>9243.91</v>
      </c>
      <c r="AK11993" s="207" t="s">
        <v>25958</v>
      </c>
      <c r="AL11993" s="208">
        <v>252.37</v>
      </c>
      <c r="AM11993" s="93"/>
      <c r="AN11993" s="93"/>
      <c r="AO11993" s="93"/>
    </row>
    <row r="11994" spans="28:41" x14ac:dyDescent="0.55000000000000004">
      <c r="AB11994" s="278" t="s">
        <v>33260</v>
      </c>
      <c r="AC11994" s="279">
        <v>2942.5</v>
      </c>
      <c r="AE11994" s="246" t="s">
        <v>56533</v>
      </c>
      <c r="AF11994" s="247">
        <v>1174.33</v>
      </c>
      <c r="AH11994" s="226" t="s">
        <v>35522</v>
      </c>
      <c r="AI11994" s="227">
        <v>16987.330000000002</v>
      </c>
      <c r="AK11994" s="207" t="s">
        <v>25959</v>
      </c>
      <c r="AL11994" s="208">
        <v>28550.82</v>
      </c>
      <c r="AM11994" s="93"/>
      <c r="AN11994" s="93"/>
      <c r="AO11994" s="93"/>
    </row>
    <row r="11995" spans="28:41" x14ac:dyDescent="0.55000000000000004">
      <c r="AB11995" s="278" t="s">
        <v>33261</v>
      </c>
      <c r="AC11995" s="279">
        <v>8950</v>
      </c>
      <c r="AE11995" s="246" t="s">
        <v>56534</v>
      </c>
      <c r="AF11995" s="247">
        <v>3760.92</v>
      </c>
      <c r="AH11995" s="226" t="s">
        <v>26452</v>
      </c>
      <c r="AI11995" s="227">
        <v>31549.65</v>
      </c>
      <c r="AK11995" s="207" t="s">
        <v>25960</v>
      </c>
      <c r="AL11995" s="208">
        <v>75082.399999999994</v>
      </c>
      <c r="AM11995" s="93"/>
      <c r="AN11995" s="93"/>
      <c r="AO11995" s="93"/>
    </row>
    <row r="11996" spans="28:41" x14ac:dyDescent="0.55000000000000004">
      <c r="AB11996" s="278" t="s">
        <v>17233</v>
      </c>
      <c r="AC11996" s="279">
        <v>17387.34</v>
      </c>
      <c r="AE11996" s="246" t="s">
        <v>64848</v>
      </c>
      <c r="AF11996" s="247">
        <v>55.68</v>
      </c>
      <c r="AH11996" s="226" t="s">
        <v>26453</v>
      </c>
      <c r="AI11996" s="227">
        <v>124798.84</v>
      </c>
      <c r="AK11996" s="207" t="s">
        <v>25961</v>
      </c>
      <c r="AL11996" s="208">
        <v>28590.46</v>
      </c>
      <c r="AM11996" s="93"/>
      <c r="AN11996" s="93"/>
      <c r="AO11996" s="93"/>
    </row>
    <row r="11997" spans="28:41" x14ac:dyDescent="0.55000000000000004">
      <c r="AB11997" s="278" t="s">
        <v>17234</v>
      </c>
      <c r="AC11997" s="279">
        <v>40063.03</v>
      </c>
      <c r="AE11997" s="246" t="s">
        <v>45520</v>
      </c>
      <c r="AF11997" s="247">
        <v>20750</v>
      </c>
      <c r="AH11997" s="226" t="s">
        <v>36649</v>
      </c>
      <c r="AI11997" s="227">
        <v>4257.2</v>
      </c>
      <c r="AK11997" s="207" t="s">
        <v>25962</v>
      </c>
      <c r="AL11997" s="208">
        <v>10269</v>
      </c>
      <c r="AM11997" s="93"/>
      <c r="AN11997" s="93"/>
      <c r="AO11997" s="93"/>
    </row>
    <row r="11998" spans="28:41" x14ac:dyDescent="0.55000000000000004">
      <c r="AB11998" s="278" t="s">
        <v>13218</v>
      </c>
      <c r="AC11998" s="279">
        <v>33453.89</v>
      </c>
      <c r="AE11998" s="246" t="s">
        <v>49125</v>
      </c>
      <c r="AF11998" s="247">
        <v>1562.88</v>
      </c>
      <c r="AH11998" s="226" t="s">
        <v>26454</v>
      </c>
      <c r="AI11998" s="227">
        <v>67089.97</v>
      </c>
      <c r="AK11998" s="207" t="s">
        <v>25963</v>
      </c>
      <c r="AL11998" s="208">
        <v>37.26</v>
      </c>
      <c r="AM11998" s="93"/>
      <c r="AN11998" s="93"/>
      <c r="AO11998" s="93"/>
    </row>
    <row r="11999" spans="28:41" x14ac:dyDescent="0.55000000000000004">
      <c r="AB11999" s="278" t="s">
        <v>17235</v>
      </c>
      <c r="AC11999" s="279">
        <v>96182.74</v>
      </c>
      <c r="AE11999" s="246" t="s">
        <v>63360</v>
      </c>
      <c r="AF11999" s="247">
        <v>-13.49</v>
      </c>
      <c r="AH11999" s="226" t="s">
        <v>26455</v>
      </c>
      <c r="AI11999" s="227">
        <v>70666.990000000005</v>
      </c>
      <c r="AK11999" s="207" t="s">
        <v>25964</v>
      </c>
      <c r="AL11999" s="208">
        <v>390.93</v>
      </c>
      <c r="AM11999" s="93"/>
      <c r="AN11999" s="93"/>
      <c r="AO11999" s="93"/>
    </row>
    <row r="12000" spans="28:41" x14ac:dyDescent="0.55000000000000004">
      <c r="AB12000" s="278" t="s">
        <v>17236</v>
      </c>
      <c r="AC12000" s="279">
        <v>7782.39</v>
      </c>
      <c r="AE12000" s="246" t="s">
        <v>55364</v>
      </c>
      <c r="AF12000" s="247">
        <v>20289.29</v>
      </c>
      <c r="AH12000" s="226" t="s">
        <v>26456</v>
      </c>
      <c r="AI12000" s="227">
        <v>17692.37</v>
      </c>
      <c r="AK12000" s="207" t="s">
        <v>25965</v>
      </c>
      <c r="AL12000" s="208">
        <v>16425</v>
      </c>
      <c r="AM12000" s="93"/>
      <c r="AN12000" s="93"/>
      <c r="AO12000" s="93"/>
    </row>
    <row r="12001" spans="28:41" x14ac:dyDescent="0.55000000000000004">
      <c r="AB12001" s="278" t="s">
        <v>17237</v>
      </c>
      <c r="AC12001" s="279">
        <v>3123</v>
      </c>
      <c r="AE12001" s="246" t="s">
        <v>55365</v>
      </c>
      <c r="AF12001" s="247">
        <v>1552.07</v>
      </c>
      <c r="AH12001" s="226" t="s">
        <v>26458</v>
      </c>
      <c r="AI12001" s="227">
        <v>61385.81</v>
      </c>
      <c r="AK12001" s="207" t="s">
        <v>25966</v>
      </c>
      <c r="AL12001" s="208">
        <v>12084.51</v>
      </c>
      <c r="AM12001" s="93"/>
      <c r="AN12001" s="93"/>
      <c r="AO12001" s="93"/>
    </row>
    <row r="12002" spans="28:41" x14ac:dyDescent="0.55000000000000004">
      <c r="AB12002" s="278" t="s">
        <v>17238</v>
      </c>
      <c r="AC12002" s="279">
        <v>276252.28000000003</v>
      </c>
      <c r="AE12002" s="246" t="s">
        <v>55366</v>
      </c>
      <c r="AF12002" s="247">
        <v>4970.88</v>
      </c>
      <c r="AH12002" s="226" t="s">
        <v>26459</v>
      </c>
      <c r="AI12002" s="227">
        <v>319.93</v>
      </c>
      <c r="AK12002" s="207" t="s">
        <v>25967</v>
      </c>
      <c r="AL12002" s="208">
        <v>232.98</v>
      </c>
      <c r="AM12002" s="93"/>
      <c r="AN12002" s="93"/>
      <c r="AO12002" s="93"/>
    </row>
    <row r="12003" spans="28:41" x14ac:dyDescent="0.55000000000000004">
      <c r="AB12003" s="278" t="s">
        <v>17239</v>
      </c>
      <c r="AC12003" s="279">
        <v>8050.57</v>
      </c>
      <c r="AE12003" s="246" t="s">
        <v>64849</v>
      </c>
      <c r="AF12003" s="247">
        <v>73.59</v>
      </c>
      <c r="AH12003" s="226" t="s">
        <v>48211</v>
      </c>
      <c r="AI12003" s="227">
        <v>-23771.81</v>
      </c>
      <c r="AK12003" s="207" t="s">
        <v>25968</v>
      </c>
      <c r="AL12003" s="208">
        <v>19976.849999999999</v>
      </c>
      <c r="AM12003" s="93"/>
      <c r="AN12003" s="93"/>
      <c r="AO12003" s="93"/>
    </row>
    <row r="12004" spans="28:41" x14ac:dyDescent="0.55000000000000004">
      <c r="AB12004" s="278" t="s">
        <v>54253</v>
      </c>
      <c r="AC12004" s="279">
        <v>66993.34</v>
      </c>
      <c r="AE12004" s="246" t="s">
        <v>56535</v>
      </c>
      <c r="AF12004" s="247">
        <v>37500</v>
      </c>
      <c r="AH12004" s="226" t="s">
        <v>42872</v>
      </c>
      <c r="AI12004" s="227">
        <v>9034.65</v>
      </c>
      <c r="AK12004" s="207" t="s">
        <v>25969</v>
      </c>
      <c r="AL12004" s="208">
        <v>325.05</v>
      </c>
      <c r="AM12004" s="93"/>
      <c r="AN12004" s="93"/>
      <c r="AO12004" s="93"/>
    </row>
    <row r="12005" spans="28:41" x14ac:dyDescent="0.55000000000000004">
      <c r="AB12005" s="278" t="s">
        <v>17240</v>
      </c>
      <c r="AC12005" s="279">
        <v>2420.5500000000002</v>
      </c>
      <c r="AE12005" s="246" t="s">
        <v>58665</v>
      </c>
      <c r="AF12005" s="247">
        <v>1799.67</v>
      </c>
      <c r="AH12005" s="226" t="s">
        <v>53492</v>
      </c>
      <c r="AI12005" s="227">
        <v>7507.89</v>
      </c>
      <c r="AK12005" s="207" t="s">
        <v>25970</v>
      </c>
      <c r="AL12005" s="208">
        <v>545.84</v>
      </c>
      <c r="AM12005" s="93"/>
      <c r="AN12005" s="93"/>
      <c r="AO12005" s="93"/>
    </row>
    <row r="12006" spans="28:41" x14ac:dyDescent="0.55000000000000004">
      <c r="AB12006" s="278" t="s">
        <v>40730</v>
      </c>
      <c r="AC12006" s="279">
        <v>5995.95</v>
      </c>
      <c r="AE12006" s="246" t="s">
        <v>49126</v>
      </c>
      <c r="AF12006" s="247">
        <v>130324.59</v>
      </c>
      <c r="AH12006" s="226" t="s">
        <v>53493</v>
      </c>
      <c r="AI12006" s="227">
        <v>60450</v>
      </c>
      <c r="AK12006" s="207" t="s">
        <v>25971</v>
      </c>
      <c r="AL12006" s="208">
        <v>51331.54</v>
      </c>
      <c r="AM12006" s="93"/>
      <c r="AN12006" s="93"/>
      <c r="AO12006" s="93"/>
    </row>
    <row r="12007" spans="28:41" x14ac:dyDescent="0.55000000000000004">
      <c r="AB12007" s="278" t="s">
        <v>59964</v>
      </c>
      <c r="AC12007" s="279">
        <v>16072.8</v>
      </c>
      <c r="AE12007" s="246" t="s">
        <v>49127</v>
      </c>
      <c r="AF12007" s="247">
        <v>1291.1199999999999</v>
      </c>
      <c r="AH12007" s="226" t="s">
        <v>34052</v>
      </c>
      <c r="AI12007" s="227">
        <v>66362</v>
      </c>
      <c r="AK12007" s="207" t="s">
        <v>25972</v>
      </c>
      <c r="AL12007" s="208">
        <v>26168.46</v>
      </c>
      <c r="AM12007" s="93"/>
      <c r="AN12007" s="93"/>
      <c r="AO12007" s="93"/>
    </row>
    <row r="12008" spans="28:41" x14ac:dyDescent="0.55000000000000004">
      <c r="AB12008" s="278" t="s">
        <v>59449</v>
      </c>
      <c r="AC12008" s="279">
        <v>500</v>
      </c>
      <c r="AE12008" s="246" t="s">
        <v>59192</v>
      </c>
      <c r="AF12008" s="247">
        <v>2300</v>
      </c>
      <c r="AH12008" s="226" t="s">
        <v>26460</v>
      </c>
      <c r="AI12008" s="227">
        <v>14384.65</v>
      </c>
      <c r="AK12008" s="207" t="s">
        <v>25973</v>
      </c>
      <c r="AL12008" s="208">
        <v>131488.89000000001</v>
      </c>
      <c r="AM12008" s="93"/>
      <c r="AN12008" s="93"/>
      <c r="AO12008" s="93"/>
    </row>
    <row r="12009" spans="28:41" x14ac:dyDescent="0.55000000000000004">
      <c r="AB12009" s="278" t="s">
        <v>17241</v>
      </c>
      <c r="AC12009" s="279">
        <v>5270.98</v>
      </c>
      <c r="AE12009" s="246" t="s">
        <v>57799</v>
      </c>
      <c r="AF12009" s="247">
        <v>1625</v>
      </c>
      <c r="AH12009" s="226" t="s">
        <v>48212</v>
      </c>
      <c r="AI12009" s="227">
        <v>401.98</v>
      </c>
      <c r="AK12009" s="207" t="s">
        <v>25974</v>
      </c>
      <c r="AL12009" s="208">
        <v>22942.19</v>
      </c>
      <c r="AM12009" s="93"/>
      <c r="AN12009" s="93"/>
      <c r="AO12009" s="93"/>
    </row>
    <row r="12010" spans="28:41" x14ac:dyDescent="0.55000000000000004">
      <c r="AB12010" s="278" t="s">
        <v>69235</v>
      </c>
      <c r="AC12010" s="279">
        <v>62967.65</v>
      </c>
      <c r="AE12010" s="246" t="s">
        <v>49128</v>
      </c>
      <c r="AF12010" s="247">
        <v>1472.61</v>
      </c>
      <c r="AH12010" s="226" t="s">
        <v>26462</v>
      </c>
      <c r="AI12010" s="227">
        <v>4164.07</v>
      </c>
      <c r="AK12010" s="207" t="s">
        <v>25975</v>
      </c>
      <c r="AL12010" s="208">
        <v>111769.31</v>
      </c>
      <c r="AM12010" s="93"/>
      <c r="AN12010" s="93"/>
      <c r="AO12010" s="93"/>
    </row>
    <row r="12011" spans="28:41" x14ac:dyDescent="0.55000000000000004">
      <c r="AB12011" s="278" t="s">
        <v>13219</v>
      </c>
      <c r="AC12011" s="279">
        <v>44562.65</v>
      </c>
      <c r="AE12011" s="246" t="s">
        <v>49129</v>
      </c>
      <c r="AF12011" s="247">
        <v>9498.32</v>
      </c>
      <c r="AH12011" s="226" t="s">
        <v>26464</v>
      </c>
      <c r="AI12011" s="227">
        <v>1449.74</v>
      </c>
      <c r="AK12011" s="207" t="s">
        <v>25976</v>
      </c>
      <c r="AL12011" s="208">
        <v>335.27</v>
      </c>
      <c r="AM12011" s="93"/>
      <c r="AN12011" s="93"/>
      <c r="AO12011" s="93"/>
    </row>
    <row r="12012" spans="28:41" x14ac:dyDescent="0.55000000000000004">
      <c r="AB12012" s="278" t="s">
        <v>17242</v>
      </c>
      <c r="AC12012" s="279">
        <v>308165.5</v>
      </c>
      <c r="AE12012" s="246" t="s">
        <v>49130</v>
      </c>
      <c r="AF12012" s="247">
        <v>33252.01</v>
      </c>
      <c r="AH12012" s="226" t="s">
        <v>26465</v>
      </c>
      <c r="AI12012" s="227">
        <v>230.33</v>
      </c>
      <c r="AK12012" s="207" t="s">
        <v>25977</v>
      </c>
      <c r="AL12012" s="208">
        <v>33650.080000000002</v>
      </c>
      <c r="AM12012" s="93"/>
      <c r="AN12012" s="93"/>
      <c r="AO12012" s="93"/>
    </row>
    <row r="12013" spans="28:41" x14ac:dyDescent="0.55000000000000004">
      <c r="AB12013" s="278" t="s">
        <v>13220</v>
      </c>
      <c r="AC12013" s="279">
        <v>20204.37</v>
      </c>
      <c r="AE12013" s="246" t="s">
        <v>49131</v>
      </c>
      <c r="AF12013" s="247">
        <v>45294.98</v>
      </c>
      <c r="AH12013" s="226" t="s">
        <v>53494</v>
      </c>
      <c r="AI12013" s="227">
        <v>452.02</v>
      </c>
      <c r="AK12013" s="207" t="s">
        <v>25978</v>
      </c>
      <c r="AL12013" s="208">
        <v>2848.61</v>
      </c>
      <c r="AM12013" s="93"/>
      <c r="AN12013" s="93"/>
      <c r="AO12013" s="93"/>
    </row>
    <row r="12014" spans="28:41" x14ac:dyDescent="0.55000000000000004">
      <c r="AB12014" s="278" t="s">
        <v>40731</v>
      </c>
      <c r="AC12014" s="279">
        <v>46200</v>
      </c>
      <c r="AE12014" s="246" t="s">
        <v>53589</v>
      </c>
      <c r="AF12014" s="247">
        <v>4861.5200000000004</v>
      </c>
      <c r="AH12014" s="226" t="s">
        <v>53495</v>
      </c>
      <c r="AI12014" s="227">
        <v>5645.03</v>
      </c>
      <c r="AK12014" s="207" t="s">
        <v>25979</v>
      </c>
      <c r="AL12014" s="208">
        <v>643.07000000000005</v>
      </c>
      <c r="AM12014" s="93"/>
      <c r="AN12014" s="93"/>
      <c r="AO12014" s="93"/>
    </row>
    <row r="12015" spans="28:41" x14ac:dyDescent="0.55000000000000004">
      <c r="AB12015" s="278" t="s">
        <v>69236</v>
      </c>
      <c r="AC12015" s="279">
        <v>153630.72</v>
      </c>
      <c r="AE12015" s="246" t="s">
        <v>53590</v>
      </c>
      <c r="AF12015" s="247">
        <v>11202.56</v>
      </c>
      <c r="AH12015" s="226" t="s">
        <v>53496</v>
      </c>
      <c r="AI12015" s="227">
        <v>431.85</v>
      </c>
      <c r="AK12015" s="207" t="s">
        <v>25980</v>
      </c>
      <c r="AL12015" s="208">
        <v>142375.25</v>
      </c>
      <c r="AM12015" s="93"/>
      <c r="AN12015" s="93"/>
      <c r="AO12015" s="93"/>
    </row>
    <row r="12016" spans="28:41" x14ac:dyDescent="0.55000000000000004">
      <c r="AB12016" s="278" t="s">
        <v>17255</v>
      </c>
      <c r="AC12016" s="279">
        <v>16137.1</v>
      </c>
      <c r="AE12016" s="246" t="s">
        <v>57800</v>
      </c>
      <c r="AF12016" s="247">
        <v>585</v>
      </c>
      <c r="AH12016" s="226" t="s">
        <v>53497</v>
      </c>
      <c r="AI12016" s="227">
        <v>1360.44</v>
      </c>
      <c r="AK12016" s="207" t="s">
        <v>25981</v>
      </c>
      <c r="AL12016" s="208">
        <v>44500</v>
      </c>
      <c r="AM12016" s="93"/>
      <c r="AN12016" s="93"/>
      <c r="AO12016" s="93"/>
    </row>
    <row r="12017" spans="28:41" x14ac:dyDescent="0.55000000000000004">
      <c r="AB12017" s="278" t="s">
        <v>31789</v>
      </c>
      <c r="AC12017" s="279">
        <v>1874</v>
      </c>
      <c r="AE12017" s="246" t="s">
        <v>53591</v>
      </c>
      <c r="AF12017" s="247">
        <v>853.54</v>
      </c>
      <c r="AH12017" s="226" t="s">
        <v>26466</v>
      </c>
      <c r="AI12017" s="227">
        <v>37975.08</v>
      </c>
      <c r="AK12017" s="207" t="s">
        <v>25982</v>
      </c>
      <c r="AL12017" s="208">
        <v>83415.86</v>
      </c>
      <c r="AM12017" s="93"/>
      <c r="AN12017" s="93"/>
      <c r="AO12017" s="93"/>
    </row>
    <row r="12018" spans="28:41" x14ac:dyDescent="0.55000000000000004">
      <c r="AB12018" s="278" t="s">
        <v>17279</v>
      </c>
      <c r="AC12018" s="279">
        <v>95120.639999999999</v>
      </c>
      <c r="AE12018" s="246" t="s">
        <v>53592</v>
      </c>
      <c r="AF12018" s="247">
        <v>2887.95</v>
      </c>
      <c r="AH12018" s="226" t="s">
        <v>53498</v>
      </c>
      <c r="AI12018" s="227">
        <v>923.72</v>
      </c>
      <c r="AK12018" s="207" t="s">
        <v>25983</v>
      </c>
      <c r="AL12018" s="208">
        <v>8906.6299999999992</v>
      </c>
      <c r="AM12018" s="93"/>
      <c r="AN12018" s="93"/>
      <c r="AO12018" s="93"/>
    </row>
    <row r="12019" spans="28:41" x14ac:dyDescent="0.55000000000000004">
      <c r="AB12019" s="278" t="s">
        <v>17280</v>
      </c>
      <c r="AC12019" s="279">
        <v>7289.97</v>
      </c>
      <c r="AE12019" s="246" t="s">
        <v>53593</v>
      </c>
      <c r="AF12019" s="247">
        <v>1738.09</v>
      </c>
      <c r="AH12019" s="226" t="s">
        <v>35523</v>
      </c>
      <c r="AI12019" s="227">
        <v>141505.29</v>
      </c>
      <c r="AK12019" s="207" t="s">
        <v>25984</v>
      </c>
      <c r="AL12019" s="208">
        <v>23440.9</v>
      </c>
      <c r="AM12019" s="93"/>
      <c r="AN12019" s="93"/>
      <c r="AO12019" s="93"/>
    </row>
    <row r="12020" spans="28:41" x14ac:dyDescent="0.55000000000000004">
      <c r="AB12020" s="278" t="s">
        <v>59965</v>
      </c>
      <c r="AC12020" s="279">
        <v>37157.040000000001</v>
      </c>
      <c r="AE12020" s="246" t="s">
        <v>53595</v>
      </c>
      <c r="AF12020" s="247">
        <v>260.63</v>
      </c>
      <c r="AH12020" s="226" t="s">
        <v>53499</v>
      </c>
      <c r="AI12020" s="227">
        <v>539.9</v>
      </c>
      <c r="AK12020" s="207" t="s">
        <v>25985</v>
      </c>
      <c r="AL12020" s="208">
        <v>39200</v>
      </c>
      <c r="AM12020" s="93"/>
      <c r="AN12020" s="93"/>
      <c r="AO12020" s="93"/>
    </row>
    <row r="12021" spans="28:41" x14ac:dyDescent="0.55000000000000004">
      <c r="AB12021" s="278" t="s">
        <v>17301</v>
      </c>
      <c r="AC12021" s="279">
        <v>2842.96</v>
      </c>
      <c r="AE12021" s="246" t="s">
        <v>61562</v>
      </c>
      <c r="AF12021" s="247">
        <v>3479.72</v>
      </c>
      <c r="AH12021" s="226" t="s">
        <v>35524</v>
      </c>
      <c r="AI12021" s="227">
        <v>16051.37</v>
      </c>
      <c r="AK12021" s="207" t="s">
        <v>25986</v>
      </c>
      <c r="AL12021" s="208">
        <v>21981.03</v>
      </c>
      <c r="AM12021" s="93"/>
      <c r="AN12021" s="93"/>
      <c r="AO12021" s="93"/>
    </row>
    <row r="12022" spans="28:41" x14ac:dyDescent="0.55000000000000004">
      <c r="AB12022" s="278" t="s">
        <v>54255</v>
      </c>
      <c r="AC12022" s="279">
        <v>34200</v>
      </c>
      <c r="AE12022" s="246" t="s">
        <v>61563</v>
      </c>
      <c r="AF12022" s="247">
        <v>23272.5</v>
      </c>
      <c r="AH12022" s="226" t="s">
        <v>36650</v>
      </c>
      <c r="AI12022" s="227">
        <v>180</v>
      </c>
      <c r="AK12022" s="207" t="s">
        <v>25987</v>
      </c>
      <c r="AL12022" s="208">
        <v>17703</v>
      </c>
      <c r="AM12022" s="93"/>
      <c r="AN12022" s="93"/>
      <c r="AO12022" s="93"/>
    </row>
    <row r="12023" spans="28:41" x14ac:dyDescent="0.55000000000000004">
      <c r="AB12023" s="278" t="s">
        <v>17374</v>
      </c>
      <c r="AC12023" s="279">
        <v>282538.75</v>
      </c>
      <c r="AE12023" s="246" t="s">
        <v>61564</v>
      </c>
      <c r="AF12023" s="247">
        <v>2051.1999999999998</v>
      </c>
      <c r="AH12023" s="226" t="s">
        <v>35525</v>
      </c>
      <c r="AI12023" s="227">
        <v>11821.89</v>
      </c>
      <c r="AK12023" s="207" t="s">
        <v>25988</v>
      </c>
      <c r="AL12023" s="208">
        <v>93796</v>
      </c>
      <c r="AM12023" s="93"/>
      <c r="AN12023" s="93"/>
      <c r="AO12023" s="93"/>
    </row>
    <row r="12024" spans="28:41" x14ac:dyDescent="0.55000000000000004">
      <c r="AB12024" s="278" t="s">
        <v>17375</v>
      </c>
      <c r="AC12024" s="279">
        <v>6063</v>
      </c>
      <c r="AE12024" s="246" t="s">
        <v>61565</v>
      </c>
      <c r="AF12024" s="247">
        <v>6300.43</v>
      </c>
      <c r="AH12024" s="226" t="s">
        <v>35526</v>
      </c>
      <c r="AI12024" s="227">
        <v>3984.66</v>
      </c>
      <c r="AK12024" s="207" t="s">
        <v>14105</v>
      </c>
      <c r="AL12024" s="208">
        <v>4486.8</v>
      </c>
      <c r="AM12024" s="93"/>
      <c r="AN12024" s="93"/>
      <c r="AO12024" s="93"/>
    </row>
    <row r="12025" spans="28:41" x14ac:dyDescent="0.55000000000000004">
      <c r="AB12025" s="278" t="s">
        <v>17378</v>
      </c>
      <c r="AC12025" s="279">
        <v>45250</v>
      </c>
      <c r="AE12025" s="246" t="s">
        <v>64850</v>
      </c>
      <c r="AF12025" s="247">
        <v>162.22999999999999</v>
      </c>
      <c r="AH12025" s="226" t="s">
        <v>35527</v>
      </c>
      <c r="AI12025" s="227">
        <v>5780.83</v>
      </c>
      <c r="AK12025" s="207" t="s">
        <v>14106</v>
      </c>
      <c r="AL12025" s="208">
        <v>29448.13</v>
      </c>
      <c r="AM12025" s="93"/>
      <c r="AN12025" s="93"/>
      <c r="AO12025" s="93"/>
    </row>
    <row r="12026" spans="28:41" x14ac:dyDescent="0.55000000000000004">
      <c r="AB12026" s="278" t="s">
        <v>17379</v>
      </c>
      <c r="AC12026" s="279">
        <v>101618.55</v>
      </c>
      <c r="AE12026" s="246" t="s">
        <v>61566</v>
      </c>
      <c r="AF12026" s="247">
        <v>3625.56</v>
      </c>
      <c r="AH12026" s="226" t="s">
        <v>53500</v>
      </c>
      <c r="AI12026" s="227">
        <v>22313.29</v>
      </c>
      <c r="AK12026" s="207" t="s">
        <v>14107</v>
      </c>
      <c r="AL12026" s="208">
        <v>2595.9299999999998</v>
      </c>
      <c r="AM12026" s="93"/>
      <c r="AN12026" s="93"/>
      <c r="AO12026" s="93"/>
    </row>
    <row r="12027" spans="28:41" x14ac:dyDescent="0.55000000000000004">
      <c r="AB12027" s="278" t="s">
        <v>17380</v>
      </c>
      <c r="AC12027" s="279">
        <v>10506</v>
      </c>
      <c r="AE12027" s="246" t="s">
        <v>59430</v>
      </c>
      <c r="AF12027" s="247">
        <v>99.02</v>
      </c>
      <c r="AH12027" s="226" t="s">
        <v>34053</v>
      </c>
      <c r="AI12027" s="227">
        <v>68976.479999999996</v>
      </c>
      <c r="AK12027" s="207" t="s">
        <v>14108</v>
      </c>
      <c r="AL12027" s="208">
        <v>6408.05</v>
      </c>
      <c r="AM12027" s="93"/>
      <c r="AN12027" s="93"/>
      <c r="AO12027" s="93"/>
    </row>
    <row r="12028" spans="28:41" x14ac:dyDescent="0.55000000000000004">
      <c r="AB12028" s="278" t="s">
        <v>13225</v>
      </c>
      <c r="AC12028" s="279">
        <v>253.5</v>
      </c>
      <c r="AE12028" s="246" t="s">
        <v>64851</v>
      </c>
      <c r="AF12028" s="247">
        <v>-771.4</v>
      </c>
      <c r="AH12028" s="226" t="s">
        <v>35528</v>
      </c>
      <c r="AI12028" s="227">
        <v>464754.77</v>
      </c>
      <c r="AK12028" s="207" t="s">
        <v>25989</v>
      </c>
      <c r="AL12028" s="208">
        <v>5759.82</v>
      </c>
      <c r="AM12028" s="93"/>
      <c r="AN12028" s="93"/>
      <c r="AO12028" s="93"/>
    </row>
    <row r="12029" spans="28:41" x14ac:dyDescent="0.55000000000000004">
      <c r="AB12029" s="278" t="s">
        <v>17384</v>
      </c>
      <c r="AC12029" s="279">
        <v>3835.88</v>
      </c>
      <c r="AE12029" s="246" t="s">
        <v>60698</v>
      </c>
      <c r="AF12029" s="247">
        <v>15613.98</v>
      </c>
      <c r="AH12029" s="226" t="s">
        <v>53501</v>
      </c>
      <c r="AI12029" s="227">
        <v>567.67999999999995</v>
      </c>
      <c r="AK12029" s="207" t="s">
        <v>25990</v>
      </c>
      <c r="AL12029" s="208">
        <v>50</v>
      </c>
      <c r="AM12029" s="93"/>
      <c r="AN12029" s="93"/>
      <c r="AO12029" s="93"/>
    </row>
    <row r="12030" spans="28:41" x14ac:dyDescent="0.55000000000000004">
      <c r="AB12030" s="278" t="s">
        <v>60882</v>
      </c>
      <c r="AC12030" s="279">
        <v>3703.53</v>
      </c>
      <c r="AE12030" s="246" t="s">
        <v>60699</v>
      </c>
      <c r="AF12030" s="247">
        <v>1194.42</v>
      </c>
      <c r="AH12030" s="226" t="s">
        <v>48213</v>
      </c>
      <c r="AI12030" s="227">
        <v>8345.09</v>
      </c>
      <c r="AK12030" s="207" t="s">
        <v>25991</v>
      </c>
      <c r="AL12030" s="208">
        <v>7573.27</v>
      </c>
      <c r="AM12030" s="93"/>
      <c r="AN12030" s="93"/>
      <c r="AO12030" s="93"/>
    </row>
    <row r="12031" spans="28:41" x14ac:dyDescent="0.55000000000000004">
      <c r="AB12031" s="278" t="s">
        <v>17388</v>
      </c>
      <c r="AC12031" s="279">
        <v>40500</v>
      </c>
      <c r="AE12031" s="246" t="s">
        <v>60700</v>
      </c>
      <c r="AF12031" s="247">
        <v>3825.48</v>
      </c>
      <c r="AH12031" s="226" t="s">
        <v>36651</v>
      </c>
      <c r="AI12031" s="227">
        <v>52790.23</v>
      </c>
      <c r="AK12031" s="207" t="s">
        <v>25992</v>
      </c>
      <c r="AL12031" s="208">
        <v>14057</v>
      </c>
      <c r="AM12031" s="93"/>
      <c r="AN12031" s="93"/>
      <c r="AO12031" s="93"/>
    </row>
    <row r="12032" spans="28:41" x14ac:dyDescent="0.55000000000000004">
      <c r="AB12032" s="278" t="s">
        <v>17389</v>
      </c>
      <c r="AC12032" s="279">
        <v>145235.34</v>
      </c>
      <c r="AE12032" s="246" t="s">
        <v>55367</v>
      </c>
      <c r="AF12032" s="247">
        <v>89623.47</v>
      </c>
      <c r="AH12032" s="226" t="s">
        <v>36652</v>
      </c>
      <c r="AI12032" s="227">
        <v>10689.89</v>
      </c>
      <c r="AK12032" s="207" t="s">
        <v>25993</v>
      </c>
      <c r="AL12032" s="208">
        <v>34234.720000000001</v>
      </c>
      <c r="AM12032" s="93"/>
      <c r="AN12032" s="93"/>
      <c r="AO12032" s="93"/>
    </row>
    <row r="12033" spans="28:41" x14ac:dyDescent="0.55000000000000004">
      <c r="AB12033" s="278" t="s">
        <v>55579</v>
      </c>
      <c r="AC12033" s="279">
        <v>3251.9</v>
      </c>
      <c r="AE12033" s="246" t="s">
        <v>55368</v>
      </c>
      <c r="AF12033" s="247">
        <v>94767.18</v>
      </c>
      <c r="AH12033" s="226" t="s">
        <v>35529</v>
      </c>
      <c r="AI12033" s="227">
        <v>27652.35</v>
      </c>
      <c r="AK12033" s="207" t="s">
        <v>25994</v>
      </c>
      <c r="AL12033" s="208">
        <v>60379.18</v>
      </c>
      <c r="AM12033" s="93"/>
      <c r="AN12033" s="93"/>
      <c r="AO12033" s="93"/>
    </row>
    <row r="12034" spans="28:41" x14ac:dyDescent="0.55000000000000004">
      <c r="AB12034" s="278" t="s">
        <v>13226</v>
      </c>
      <c r="AC12034" s="279">
        <v>51601.2</v>
      </c>
      <c r="AE12034" s="246" t="s">
        <v>55369</v>
      </c>
      <c r="AF12034" s="247">
        <v>10574.03</v>
      </c>
      <c r="AH12034" s="226" t="s">
        <v>35530</v>
      </c>
      <c r="AI12034" s="227">
        <v>45319.97</v>
      </c>
      <c r="AK12034" s="207" t="s">
        <v>25995</v>
      </c>
      <c r="AL12034" s="208">
        <v>4455.92</v>
      </c>
      <c r="AM12034" s="93"/>
      <c r="AN12034" s="93"/>
      <c r="AO12034" s="93"/>
    </row>
    <row r="12035" spans="28:41" x14ac:dyDescent="0.55000000000000004">
      <c r="AB12035" s="278" t="s">
        <v>13227</v>
      </c>
      <c r="AC12035" s="279">
        <v>132473.56</v>
      </c>
      <c r="AE12035" s="246" t="s">
        <v>53596</v>
      </c>
      <c r="AF12035" s="247">
        <v>16749.650000000001</v>
      </c>
      <c r="AH12035" s="226" t="s">
        <v>36653</v>
      </c>
      <c r="AI12035" s="227">
        <v>27231</v>
      </c>
      <c r="AK12035" s="207" t="s">
        <v>25996</v>
      </c>
      <c r="AL12035" s="208">
        <v>13090.18</v>
      </c>
      <c r="AM12035" s="93"/>
      <c r="AN12035" s="93"/>
      <c r="AO12035" s="93"/>
    </row>
    <row r="12036" spans="28:41" x14ac:dyDescent="0.55000000000000004">
      <c r="AB12036" s="278" t="s">
        <v>17391</v>
      </c>
      <c r="AC12036" s="279">
        <v>9278.83</v>
      </c>
      <c r="AE12036" s="246" t="s">
        <v>26785</v>
      </c>
      <c r="AF12036" s="247">
        <v>16327.07</v>
      </c>
      <c r="AH12036" s="226" t="s">
        <v>40587</v>
      </c>
      <c r="AI12036" s="227">
        <v>12097.5</v>
      </c>
      <c r="AK12036" s="207" t="s">
        <v>25997</v>
      </c>
      <c r="AL12036" s="208">
        <v>5323.6</v>
      </c>
      <c r="AM12036" s="93"/>
      <c r="AN12036" s="93"/>
      <c r="AO12036" s="93"/>
    </row>
    <row r="12037" spans="28:41" x14ac:dyDescent="0.55000000000000004">
      <c r="AB12037" s="278" t="s">
        <v>17394</v>
      </c>
      <c r="AC12037" s="279">
        <v>3689.14</v>
      </c>
      <c r="AE12037" s="246" t="s">
        <v>26786</v>
      </c>
      <c r="AF12037" s="247">
        <v>42807.54</v>
      </c>
      <c r="AH12037" s="226" t="s">
        <v>39428</v>
      </c>
      <c r="AI12037" s="227">
        <v>10258857</v>
      </c>
      <c r="AK12037" s="207" t="s">
        <v>25998</v>
      </c>
      <c r="AL12037" s="208">
        <v>41006.120000000003</v>
      </c>
      <c r="AM12037" s="93"/>
      <c r="AN12037" s="93"/>
      <c r="AO12037" s="93"/>
    </row>
    <row r="12038" spans="28:41" x14ac:dyDescent="0.55000000000000004">
      <c r="AB12038" s="278" t="s">
        <v>70898</v>
      </c>
      <c r="AC12038" s="279">
        <v>2375</v>
      </c>
      <c r="AE12038" s="246" t="s">
        <v>26788</v>
      </c>
      <c r="AF12038" s="247">
        <v>3761.37</v>
      </c>
      <c r="AH12038" s="226" t="s">
        <v>42873</v>
      </c>
      <c r="AI12038" s="227">
        <v>2171.98</v>
      </c>
      <c r="AK12038" s="207" t="s">
        <v>25999</v>
      </c>
      <c r="AL12038" s="208">
        <v>634</v>
      </c>
      <c r="AM12038" s="93"/>
      <c r="AN12038" s="93"/>
      <c r="AO12038" s="93"/>
    </row>
    <row r="12039" spans="28:41" x14ac:dyDescent="0.55000000000000004">
      <c r="AB12039" s="278" t="s">
        <v>17395</v>
      </c>
      <c r="AC12039" s="279">
        <v>141626.06</v>
      </c>
      <c r="AE12039" s="246" t="s">
        <v>35559</v>
      </c>
      <c r="AF12039" s="247">
        <v>89716.12</v>
      </c>
      <c r="AH12039" s="226" t="s">
        <v>35531</v>
      </c>
      <c r="AI12039" s="227">
        <v>13000</v>
      </c>
      <c r="AK12039" s="207" t="s">
        <v>26000</v>
      </c>
      <c r="AL12039" s="208">
        <v>64660</v>
      </c>
      <c r="AM12039" s="93"/>
      <c r="AN12039" s="93"/>
      <c r="AO12039" s="93"/>
    </row>
    <row r="12040" spans="28:41" x14ac:dyDescent="0.55000000000000004">
      <c r="AB12040" s="278" t="s">
        <v>17396</v>
      </c>
      <c r="AC12040" s="279">
        <v>68827.56</v>
      </c>
      <c r="AE12040" s="246" t="s">
        <v>35560</v>
      </c>
      <c r="AF12040" s="247">
        <v>6869.4</v>
      </c>
      <c r="AH12040" s="226" t="s">
        <v>34054</v>
      </c>
      <c r="AI12040" s="227">
        <v>836123.91</v>
      </c>
      <c r="AK12040" s="207" t="s">
        <v>26001</v>
      </c>
      <c r="AL12040" s="208">
        <v>8683.7199999999993</v>
      </c>
      <c r="AM12040" s="93"/>
      <c r="AN12040" s="93"/>
      <c r="AO12040" s="93"/>
    </row>
    <row r="12041" spans="28:41" x14ac:dyDescent="0.55000000000000004">
      <c r="AB12041" s="278" t="s">
        <v>65103</v>
      </c>
      <c r="AC12041" s="279">
        <v>5626.03</v>
      </c>
      <c r="AE12041" s="246" t="s">
        <v>35561</v>
      </c>
      <c r="AF12041" s="247">
        <v>21999.79</v>
      </c>
      <c r="AH12041" s="226" t="s">
        <v>34055</v>
      </c>
      <c r="AI12041" s="227">
        <v>161768.13</v>
      </c>
      <c r="AK12041" s="207" t="s">
        <v>26002</v>
      </c>
      <c r="AL12041" s="208">
        <v>187883</v>
      </c>
      <c r="AM12041" s="93"/>
      <c r="AN12041" s="93"/>
      <c r="AO12041" s="93"/>
    </row>
    <row r="12042" spans="28:41" x14ac:dyDescent="0.55000000000000004">
      <c r="AB12042" s="278" t="s">
        <v>17397</v>
      </c>
      <c r="AC12042" s="279">
        <v>62821.56</v>
      </c>
      <c r="AE12042" s="246" t="s">
        <v>36664</v>
      </c>
      <c r="AF12042" s="247">
        <v>23539.15</v>
      </c>
      <c r="AH12042" s="226" t="s">
        <v>35532</v>
      </c>
      <c r="AI12042" s="227">
        <v>89499.1</v>
      </c>
      <c r="AK12042" s="207" t="s">
        <v>26003</v>
      </c>
      <c r="AL12042" s="208">
        <v>4046.5</v>
      </c>
      <c r="AM12042" s="93"/>
      <c r="AN12042" s="93"/>
      <c r="AO12042" s="93"/>
    </row>
    <row r="12043" spans="28:41" x14ac:dyDescent="0.55000000000000004">
      <c r="AB12043" s="278" t="s">
        <v>13228</v>
      </c>
      <c r="AC12043" s="279">
        <v>2000</v>
      </c>
      <c r="AE12043" s="246" t="s">
        <v>53599</v>
      </c>
      <c r="AF12043" s="247">
        <v>12199</v>
      </c>
      <c r="AH12043" s="226" t="s">
        <v>36654</v>
      </c>
      <c r="AI12043" s="227">
        <v>44446.74</v>
      </c>
      <c r="AK12043" s="207" t="s">
        <v>14110</v>
      </c>
      <c r="AL12043" s="208">
        <v>4759.6000000000004</v>
      </c>
      <c r="AM12043" s="93"/>
      <c r="AN12043" s="93"/>
      <c r="AO12043" s="93"/>
    </row>
    <row r="12044" spans="28:41" x14ac:dyDescent="0.55000000000000004">
      <c r="AB12044" s="278" t="s">
        <v>17398</v>
      </c>
      <c r="AC12044" s="279">
        <v>5531.91</v>
      </c>
      <c r="AE12044" s="246" t="s">
        <v>53600</v>
      </c>
      <c r="AF12044" s="247">
        <v>848.18</v>
      </c>
      <c r="AH12044" s="226" t="s">
        <v>45498</v>
      </c>
      <c r="AI12044" s="227">
        <v>147.91</v>
      </c>
      <c r="AK12044" s="207" t="s">
        <v>14111</v>
      </c>
      <c r="AL12044" s="208">
        <v>673.67</v>
      </c>
      <c r="AM12044" s="93"/>
      <c r="AN12044" s="93"/>
      <c r="AO12044" s="93"/>
    </row>
    <row r="12045" spans="28:41" x14ac:dyDescent="0.55000000000000004">
      <c r="AB12045" s="278" t="s">
        <v>47461</v>
      </c>
      <c r="AC12045" s="279">
        <v>-9480.2999999999993</v>
      </c>
      <c r="AE12045" s="246" t="s">
        <v>53601</v>
      </c>
      <c r="AF12045" s="247">
        <v>2988.76</v>
      </c>
      <c r="AH12045" s="226" t="s">
        <v>35533</v>
      </c>
      <c r="AI12045" s="227">
        <v>200</v>
      </c>
      <c r="AK12045" s="207" t="s">
        <v>14112</v>
      </c>
      <c r="AL12045" s="208">
        <v>1494.49</v>
      </c>
      <c r="AM12045" s="93"/>
      <c r="AN12045" s="93"/>
      <c r="AO12045" s="93"/>
    </row>
    <row r="12046" spans="28:41" x14ac:dyDescent="0.55000000000000004">
      <c r="AB12046" s="278" t="s">
        <v>66764</v>
      </c>
      <c r="AC12046" s="279">
        <v>175500</v>
      </c>
      <c r="AE12046" s="246" t="s">
        <v>53602</v>
      </c>
      <c r="AF12046" s="247">
        <v>2183.13</v>
      </c>
      <c r="AH12046" s="226" t="s">
        <v>53502</v>
      </c>
      <c r="AI12046" s="227">
        <v>608556.87</v>
      </c>
      <c r="AK12046" s="207" t="s">
        <v>26004</v>
      </c>
      <c r="AL12046" s="208">
        <v>36680</v>
      </c>
      <c r="AM12046" s="93"/>
      <c r="AN12046" s="93"/>
      <c r="AO12046" s="93"/>
    </row>
    <row r="12047" spans="28:41" x14ac:dyDescent="0.55000000000000004">
      <c r="AB12047" s="278" t="s">
        <v>40733</v>
      </c>
      <c r="AC12047" s="279">
        <v>134675.54999999999</v>
      </c>
      <c r="AE12047" s="246" t="s">
        <v>26796</v>
      </c>
      <c r="AF12047" s="247">
        <v>4480</v>
      </c>
      <c r="AH12047" s="226" t="s">
        <v>35534</v>
      </c>
      <c r="AI12047" s="227">
        <v>390773.84</v>
      </c>
      <c r="AK12047" s="207" t="s">
        <v>26005</v>
      </c>
      <c r="AL12047" s="208">
        <v>8528.25</v>
      </c>
      <c r="AM12047" s="93"/>
      <c r="AN12047" s="93"/>
      <c r="AO12047" s="93"/>
    </row>
    <row r="12048" spans="28:41" x14ac:dyDescent="0.55000000000000004">
      <c r="AB12048" s="278" t="s">
        <v>17502</v>
      </c>
      <c r="AC12048" s="279">
        <v>12342</v>
      </c>
      <c r="AE12048" s="246" t="s">
        <v>53606</v>
      </c>
      <c r="AF12048" s="247">
        <v>23299.23</v>
      </c>
      <c r="AH12048" s="226" t="s">
        <v>36655</v>
      </c>
      <c r="AI12048" s="227">
        <v>9100.93</v>
      </c>
      <c r="AK12048" s="207" t="s">
        <v>26006</v>
      </c>
      <c r="AL12048" s="208">
        <v>280.38</v>
      </c>
      <c r="AM12048" s="93"/>
      <c r="AN12048" s="93"/>
      <c r="AO12048" s="93"/>
    </row>
    <row r="12049" spans="28:41" x14ac:dyDescent="0.55000000000000004">
      <c r="AB12049" s="278" t="s">
        <v>17504</v>
      </c>
      <c r="AC12049" s="279">
        <v>3196.82</v>
      </c>
      <c r="AE12049" s="246" t="s">
        <v>26800</v>
      </c>
      <c r="AF12049" s="247">
        <v>1988.24</v>
      </c>
      <c r="AH12049" s="226" t="s">
        <v>35535</v>
      </c>
      <c r="AI12049" s="227">
        <v>617301.78</v>
      </c>
      <c r="AK12049" s="207" t="s">
        <v>26007</v>
      </c>
      <c r="AL12049" s="208">
        <v>97573.8</v>
      </c>
      <c r="AM12049" s="93"/>
      <c r="AN12049" s="93"/>
      <c r="AO12049" s="93"/>
    </row>
    <row r="12050" spans="28:41" x14ac:dyDescent="0.55000000000000004">
      <c r="AB12050" s="278" t="s">
        <v>34719</v>
      </c>
      <c r="AC12050" s="279">
        <v>70601.009999999995</v>
      </c>
      <c r="AE12050" s="246" t="s">
        <v>26801</v>
      </c>
      <c r="AF12050" s="247">
        <v>6322</v>
      </c>
      <c r="AH12050" s="226" t="s">
        <v>36656</v>
      </c>
      <c r="AI12050" s="227">
        <v>416119.85</v>
      </c>
      <c r="AK12050" s="207" t="s">
        <v>26008</v>
      </c>
      <c r="AL12050" s="208">
        <v>239291.8</v>
      </c>
      <c r="AM12050" s="93"/>
      <c r="AN12050" s="93"/>
      <c r="AO12050" s="93"/>
    </row>
    <row r="12051" spans="28:41" x14ac:dyDescent="0.55000000000000004">
      <c r="AB12051" s="278" t="s">
        <v>17516</v>
      </c>
      <c r="AC12051" s="279">
        <v>1989.49</v>
      </c>
      <c r="AE12051" s="246" t="s">
        <v>62218</v>
      </c>
      <c r="AF12051" s="247">
        <v>2078355.7</v>
      </c>
      <c r="AH12051" s="226" t="s">
        <v>40588</v>
      </c>
      <c r="AI12051" s="227">
        <v>41300</v>
      </c>
      <c r="AK12051" s="207" t="s">
        <v>26009</v>
      </c>
      <c r="AL12051" s="208">
        <v>33582.120000000003</v>
      </c>
      <c r="AM12051" s="93"/>
      <c r="AN12051" s="93"/>
      <c r="AO12051" s="93"/>
    </row>
    <row r="12052" spans="28:41" x14ac:dyDescent="0.55000000000000004">
      <c r="AB12052" s="278" t="s">
        <v>34720</v>
      </c>
      <c r="AC12052" s="279">
        <v>1000</v>
      </c>
      <c r="AE12052" s="246" t="s">
        <v>42888</v>
      </c>
      <c r="AF12052" s="247">
        <v>4776021.97</v>
      </c>
      <c r="AH12052" s="226" t="s">
        <v>53503</v>
      </c>
      <c r="AI12052" s="227">
        <v>77500</v>
      </c>
      <c r="AK12052" s="207" t="s">
        <v>26010</v>
      </c>
      <c r="AL12052" s="208">
        <v>491291.48</v>
      </c>
      <c r="AM12052" s="93"/>
      <c r="AN12052" s="93"/>
      <c r="AO12052" s="93"/>
    </row>
    <row r="12053" spans="28:41" x14ac:dyDescent="0.55000000000000004">
      <c r="AB12053" s="278" t="s">
        <v>17517</v>
      </c>
      <c r="AC12053" s="279">
        <v>99300</v>
      </c>
      <c r="AE12053" s="246" t="s">
        <v>64852</v>
      </c>
      <c r="AF12053" s="247">
        <v>237673.34</v>
      </c>
      <c r="AH12053" s="226" t="s">
        <v>53504</v>
      </c>
      <c r="AI12053" s="227">
        <v>5928.75</v>
      </c>
      <c r="AK12053" s="207" t="s">
        <v>26011</v>
      </c>
      <c r="AL12053" s="208">
        <v>33426</v>
      </c>
      <c r="AM12053" s="93"/>
      <c r="AN12053" s="93"/>
      <c r="AO12053" s="93"/>
    </row>
    <row r="12054" spans="28:41" x14ac:dyDescent="0.55000000000000004">
      <c r="AB12054" s="278" t="s">
        <v>17518</v>
      </c>
      <c r="AC12054" s="279">
        <v>15715</v>
      </c>
      <c r="AE12054" s="246" t="s">
        <v>63783</v>
      </c>
      <c r="AF12054" s="247">
        <v>17641.740000000002</v>
      </c>
      <c r="AH12054" s="226" t="s">
        <v>53505</v>
      </c>
      <c r="AI12054" s="227">
        <v>18677.5</v>
      </c>
      <c r="AK12054" s="207" t="s">
        <v>26012</v>
      </c>
      <c r="AL12054" s="208">
        <v>3342.6</v>
      </c>
      <c r="AM12054" s="93"/>
      <c r="AN12054" s="93"/>
      <c r="AO12054" s="93"/>
    </row>
    <row r="12055" spans="28:41" x14ac:dyDescent="0.55000000000000004">
      <c r="AB12055" s="278" t="s">
        <v>17519</v>
      </c>
      <c r="AC12055" s="279">
        <v>15275.07</v>
      </c>
      <c r="AE12055" s="246" t="s">
        <v>63784</v>
      </c>
      <c r="AF12055" s="247">
        <v>56499.76</v>
      </c>
      <c r="AH12055" s="226" t="s">
        <v>53506</v>
      </c>
      <c r="AI12055" s="227">
        <v>8010.75</v>
      </c>
      <c r="AK12055" s="207" t="s">
        <v>26013</v>
      </c>
      <c r="AL12055" s="208">
        <v>2715.54</v>
      </c>
      <c r="AM12055" s="93"/>
      <c r="AN12055" s="93"/>
      <c r="AO12055" s="93"/>
    </row>
    <row r="12056" spans="28:41" x14ac:dyDescent="0.55000000000000004">
      <c r="AB12056" s="278" t="s">
        <v>17520</v>
      </c>
      <c r="AC12056" s="279">
        <v>49105.01</v>
      </c>
      <c r="AE12056" s="246" t="s">
        <v>55370</v>
      </c>
      <c r="AF12056" s="247">
        <v>8343.76</v>
      </c>
      <c r="AH12056" s="226" t="s">
        <v>53507</v>
      </c>
      <c r="AI12056" s="227">
        <v>7257.39</v>
      </c>
      <c r="AK12056" s="207" t="s">
        <v>26014</v>
      </c>
      <c r="AL12056" s="208">
        <v>7971.42</v>
      </c>
      <c r="AM12056" s="93"/>
      <c r="AN12056" s="93"/>
      <c r="AO12056" s="93"/>
    </row>
    <row r="12057" spans="28:41" x14ac:dyDescent="0.55000000000000004">
      <c r="AB12057" s="278" t="s">
        <v>34721</v>
      </c>
      <c r="AC12057" s="279">
        <v>9051.75</v>
      </c>
      <c r="AE12057" s="246" t="s">
        <v>53611</v>
      </c>
      <c r="AF12057" s="247">
        <v>70419.12</v>
      </c>
      <c r="AH12057" s="226" t="s">
        <v>53508</v>
      </c>
      <c r="AI12057" s="227">
        <v>43919.98</v>
      </c>
      <c r="AK12057" s="207" t="s">
        <v>26015</v>
      </c>
      <c r="AL12057" s="208">
        <v>2129.44</v>
      </c>
      <c r="AM12057" s="93"/>
      <c r="AN12057" s="93"/>
      <c r="AO12057" s="93"/>
    </row>
    <row r="12058" spans="28:41" x14ac:dyDescent="0.55000000000000004">
      <c r="AB12058" s="278" t="s">
        <v>17521</v>
      </c>
      <c r="AC12058" s="279">
        <v>122960</v>
      </c>
      <c r="AE12058" s="246" t="s">
        <v>53612</v>
      </c>
      <c r="AF12058" s="247">
        <v>6025.39</v>
      </c>
      <c r="AH12058" s="226" t="s">
        <v>53509</v>
      </c>
      <c r="AI12058" s="227">
        <v>2695.35</v>
      </c>
      <c r="AK12058" s="207" t="s">
        <v>26016</v>
      </c>
      <c r="AL12058" s="208">
        <v>34457.949999999997</v>
      </c>
      <c r="AM12058" s="93"/>
      <c r="AN12058" s="93"/>
      <c r="AO12058" s="93"/>
    </row>
    <row r="12059" spans="28:41" x14ac:dyDescent="0.55000000000000004">
      <c r="AB12059" s="278" t="s">
        <v>17522</v>
      </c>
      <c r="AC12059" s="279">
        <v>8102.4</v>
      </c>
      <c r="AE12059" s="246" t="s">
        <v>53613</v>
      </c>
      <c r="AF12059" s="247">
        <v>18318.45</v>
      </c>
      <c r="AH12059" s="226" t="s">
        <v>53510</v>
      </c>
      <c r="AI12059" s="227">
        <v>3448.84</v>
      </c>
      <c r="AK12059" s="207" t="s">
        <v>26017</v>
      </c>
      <c r="AL12059" s="208">
        <v>3155</v>
      </c>
      <c r="AM12059" s="93"/>
      <c r="AN12059" s="93"/>
      <c r="AO12059" s="93"/>
    </row>
    <row r="12060" spans="28:41" x14ac:dyDescent="0.55000000000000004">
      <c r="AB12060" s="278" t="s">
        <v>58751</v>
      </c>
      <c r="AC12060" s="279">
        <v>1428.75</v>
      </c>
      <c r="AE12060" s="246" t="s">
        <v>53614</v>
      </c>
      <c r="AF12060" s="247">
        <v>3150</v>
      </c>
      <c r="AH12060" s="226" t="s">
        <v>53511</v>
      </c>
      <c r="AI12060" s="227">
        <v>1847.04</v>
      </c>
      <c r="AK12060" s="207" t="s">
        <v>26018</v>
      </c>
      <c r="AL12060" s="208">
        <v>15577.16</v>
      </c>
      <c r="AM12060" s="93"/>
      <c r="AN12060" s="93"/>
      <c r="AO12060" s="93"/>
    </row>
    <row r="12061" spans="28:41" x14ac:dyDescent="0.55000000000000004">
      <c r="AB12061" s="278" t="s">
        <v>17524</v>
      </c>
      <c r="AC12061" s="279">
        <v>13747.29</v>
      </c>
      <c r="AE12061" s="246" t="s">
        <v>58666</v>
      </c>
      <c r="AF12061" s="247">
        <v>546.98</v>
      </c>
      <c r="AH12061" s="226" t="s">
        <v>53512</v>
      </c>
      <c r="AI12061" s="227">
        <v>4526.41</v>
      </c>
      <c r="AK12061" s="207" t="s">
        <v>26019</v>
      </c>
      <c r="AL12061" s="208">
        <v>1191.6600000000001</v>
      </c>
      <c r="AM12061" s="93"/>
      <c r="AN12061" s="93"/>
      <c r="AO12061" s="93"/>
    </row>
    <row r="12062" spans="28:41" x14ac:dyDescent="0.55000000000000004">
      <c r="AB12062" s="278" t="s">
        <v>69237</v>
      </c>
      <c r="AC12062" s="279">
        <v>1272</v>
      </c>
      <c r="AE12062" s="246" t="s">
        <v>49132</v>
      </c>
      <c r="AF12062" s="247">
        <v>25621.08</v>
      </c>
      <c r="AH12062" s="226" t="s">
        <v>53513</v>
      </c>
      <c r="AI12062" s="227">
        <v>13383.71</v>
      </c>
      <c r="AK12062" s="207" t="s">
        <v>26020</v>
      </c>
      <c r="AL12062" s="208">
        <v>3767.4</v>
      </c>
      <c r="AM12062" s="93"/>
      <c r="AN12062" s="93"/>
      <c r="AO12062" s="93"/>
    </row>
    <row r="12063" spans="28:41" x14ac:dyDescent="0.55000000000000004">
      <c r="AB12063" s="278" t="s">
        <v>17525</v>
      </c>
      <c r="AC12063" s="279">
        <v>62488.45</v>
      </c>
      <c r="AE12063" s="246" t="s">
        <v>35564</v>
      </c>
      <c r="AF12063" s="247">
        <v>846447</v>
      </c>
      <c r="AH12063" s="226" t="s">
        <v>53514</v>
      </c>
      <c r="AI12063" s="227">
        <v>1500</v>
      </c>
      <c r="AK12063" s="207" t="s">
        <v>26021</v>
      </c>
      <c r="AL12063" s="208">
        <v>8790.66</v>
      </c>
      <c r="AM12063" s="93"/>
      <c r="AN12063" s="93"/>
      <c r="AO12063" s="93"/>
    </row>
    <row r="12064" spans="28:41" x14ac:dyDescent="0.55000000000000004">
      <c r="AB12064" s="278" t="s">
        <v>54260</v>
      </c>
      <c r="AC12064" s="279">
        <v>1042.03</v>
      </c>
      <c r="AE12064" s="246" t="s">
        <v>35565</v>
      </c>
      <c r="AF12064" s="247">
        <v>33931.230000000003</v>
      </c>
      <c r="AH12064" s="226" t="s">
        <v>53515</v>
      </c>
      <c r="AI12064" s="227">
        <v>32.5</v>
      </c>
      <c r="AK12064" s="207" t="s">
        <v>26022</v>
      </c>
      <c r="AL12064" s="208">
        <v>960.69</v>
      </c>
      <c r="AM12064" s="93"/>
      <c r="AN12064" s="93"/>
      <c r="AO12064" s="93"/>
    </row>
    <row r="12065" spans="28:41" x14ac:dyDescent="0.55000000000000004">
      <c r="AB12065" s="278" t="s">
        <v>58365</v>
      </c>
      <c r="AC12065" s="279">
        <v>60581.13</v>
      </c>
      <c r="AE12065" s="246" t="s">
        <v>57801</v>
      </c>
      <c r="AF12065" s="247">
        <v>178627.53</v>
      </c>
      <c r="AH12065" s="226" t="s">
        <v>53516</v>
      </c>
      <c r="AI12065" s="227">
        <v>6585.1</v>
      </c>
      <c r="AK12065" s="207" t="s">
        <v>26023</v>
      </c>
      <c r="AL12065" s="208">
        <v>2722.58</v>
      </c>
      <c r="AM12065" s="93"/>
      <c r="AN12065" s="93"/>
      <c r="AO12065" s="93"/>
    </row>
    <row r="12066" spans="28:41" x14ac:dyDescent="0.55000000000000004">
      <c r="AB12066" s="278" t="s">
        <v>17531</v>
      </c>
      <c r="AC12066" s="279">
        <v>3351.95</v>
      </c>
      <c r="AE12066" s="246" t="s">
        <v>35566</v>
      </c>
      <c r="AF12066" s="247">
        <v>1560</v>
      </c>
      <c r="AH12066" s="226" t="s">
        <v>53517</v>
      </c>
      <c r="AI12066" s="227">
        <v>14839.75</v>
      </c>
      <c r="AK12066" s="207" t="s">
        <v>26024</v>
      </c>
      <c r="AL12066" s="208">
        <v>1000.9</v>
      </c>
      <c r="AM12066" s="93"/>
      <c r="AN12066" s="93"/>
      <c r="AO12066" s="93"/>
    </row>
    <row r="12067" spans="28:41" x14ac:dyDescent="0.55000000000000004">
      <c r="AB12067" s="278" t="s">
        <v>50617</v>
      </c>
      <c r="AC12067" s="279">
        <v>-4782.1099999999997</v>
      </c>
      <c r="AE12067" s="246" t="s">
        <v>35567</v>
      </c>
      <c r="AF12067" s="247">
        <v>297283.74</v>
      </c>
      <c r="AH12067" s="226" t="s">
        <v>48214</v>
      </c>
      <c r="AI12067" s="227">
        <v>33883.79</v>
      </c>
      <c r="AK12067" s="207" t="s">
        <v>26025</v>
      </c>
      <c r="AL12067" s="208">
        <v>19684.7</v>
      </c>
      <c r="AM12067" s="93"/>
      <c r="AN12067" s="93"/>
      <c r="AO12067" s="93"/>
    </row>
    <row r="12068" spans="28:41" x14ac:dyDescent="0.55000000000000004">
      <c r="AB12068" s="278" t="s">
        <v>66765</v>
      </c>
      <c r="AC12068" s="279">
        <v>1223101.78</v>
      </c>
      <c r="AE12068" s="246" t="s">
        <v>35568</v>
      </c>
      <c r="AF12068" s="247">
        <v>1639958.55</v>
      </c>
      <c r="AH12068" s="226" t="s">
        <v>53518</v>
      </c>
      <c r="AI12068" s="227">
        <v>762.54</v>
      </c>
      <c r="AK12068" s="207" t="s">
        <v>26026</v>
      </c>
      <c r="AL12068" s="208">
        <v>20121.71</v>
      </c>
      <c r="AM12068" s="93"/>
      <c r="AN12068" s="93"/>
      <c r="AO12068" s="93"/>
    </row>
    <row r="12069" spans="28:41" x14ac:dyDescent="0.55000000000000004">
      <c r="AB12069" s="278" t="s">
        <v>58015</v>
      </c>
      <c r="AC12069" s="279">
        <v>692203.87</v>
      </c>
      <c r="AE12069" s="246" t="s">
        <v>35569</v>
      </c>
      <c r="AF12069" s="247">
        <v>1425967.56</v>
      </c>
      <c r="AH12069" s="226" t="s">
        <v>53519</v>
      </c>
      <c r="AI12069" s="227">
        <v>7418.13</v>
      </c>
      <c r="AK12069" s="207" t="s">
        <v>26027</v>
      </c>
      <c r="AL12069" s="208">
        <v>376896.48</v>
      </c>
      <c r="AM12069" s="93"/>
      <c r="AN12069" s="93"/>
      <c r="AO12069" s="93"/>
    </row>
    <row r="12070" spans="28:41" x14ac:dyDescent="0.55000000000000004">
      <c r="AB12070" s="278" t="s">
        <v>60883</v>
      </c>
      <c r="AC12070" s="279">
        <v>43482.95</v>
      </c>
      <c r="AE12070" s="246" t="s">
        <v>36665</v>
      </c>
      <c r="AF12070" s="247">
        <v>131482.32999999999</v>
      </c>
      <c r="AH12070" s="226" t="s">
        <v>53520</v>
      </c>
      <c r="AI12070" s="227">
        <v>1649.07</v>
      </c>
      <c r="AK12070" s="207" t="s">
        <v>26028</v>
      </c>
      <c r="AL12070" s="208">
        <v>30171.54</v>
      </c>
      <c r="AM12070" s="93"/>
      <c r="AN12070" s="93"/>
      <c r="AO12070" s="93"/>
    </row>
    <row r="12071" spans="28:41" x14ac:dyDescent="0.55000000000000004">
      <c r="AB12071" s="278" t="s">
        <v>65104</v>
      </c>
      <c r="AC12071" s="279">
        <v>19020</v>
      </c>
      <c r="AE12071" s="246" t="s">
        <v>36666</v>
      </c>
      <c r="AF12071" s="247">
        <v>7430.58</v>
      </c>
      <c r="AH12071" s="226" t="s">
        <v>53521</v>
      </c>
      <c r="AI12071" s="227">
        <v>1786.2</v>
      </c>
      <c r="AK12071" s="207" t="s">
        <v>26029</v>
      </c>
      <c r="AL12071" s="208">
        <v>11511</v>
      </c>
      <c r="AM12071" s="93"/>
      <c r="AN12071" s="93"/>
      <c r="AO12071" s="93"/>
    </row>
    <row r="12072" spans="28:41" x14ac:dyDescent="0.55000000000000004">
      <c r="AB12072" s="278" t="s">
        <v>34722</v>
      </c>
      <c r="AC12072" s="279">
        <v>133634.76</v>
      </c>
      <c r="AE12072" s="246" t="s">
        <v>40601</v>
      </c>
      <c r="AF12072" s="247">
        <v>160986.21</v>
      </c>
      <c r="AH12072" s="226" t="s">
        <v>53522</v>
      </c>
      <c r="AI12072" s="227">
        <v>700.13</v>
      </c>
      <c r="AK12072" s="207" t="s">
        <v>26030</v>
      </c>
      <c r="AL12072" s="208">
        <v>4894</v>
      </c>
      <c r="AM12072" s="93"/>
      <c r="AN12072" s="93"/>
      <c r="AO12072" s="93"/>
    </row>
    <row r="12073" spans="28:41" x14ac:dyDescent="0.55000000000000004">
      <c r="AB12073" s="278" t="s">
        <v>56773</v>
      </c>
      <c r="AC12073" s="279">
        <v>61065.49</v>
      </c>
      <c r="AE12073" s="246" t="s">
        <v>59797</v>
      </c>
      <c r="AF12073" s="247">
        <v>2856517.27</v>
      </c>
      <c r="AH12073" s="226" t="s">
        <v>53523</v>
      </c>
      <c r="AI12073" s="227">
        <v>883.84</v>
      </c>
      <c r="AK12073" s="207" t="s">
        <v>26031</v>
      </c>
      <c r="AL12073" s="208">
        <v>376896.48</v>
      </c>
      <c r="AM12073" s="93"/>
      <c r="AN12073" s="93"/>
      <c r="AO12073" s="93"/>
    </row>
    <row r="12074" spans="28:41" x14ac:dyDescent="0.55000000000000004">
      <c r="AB12074" s="278" t="s">
        <v>17576</v>
      </c>
      <c r="AC12074" s="279">
        <v>124490</v>
      </c>
      <c r="AE12074" s="246" t="s">
        <v>39438</v>
      </c>
      <c r="AF12074" s="247">
        <v>752564.89</v>
      </c>
      <c r="AH12074" s="226" t="s">
        <v>53524</v>
      </c>
      <c r="AI12074" s="227">
        <v>2745.29</v>
      </c>
      <c r="AK12074" s="207" t="s">
        <v>26032</v>
      </c>
      <c r="AL12074" s="208">
        <v>7813.9</v>
      </c>
      <c r="AM12074" s="93"/>
      <c r="AN12074" s="93"/>
      <c r="AO12074" s="93"/>
    </row>
    <row r="12075" spans="28:41" x14ac:dyDescent="0.55000000000000004">
      <c r="AB12075" s="278" t="s">
        <v>34731</v>
      </c>
      <c r="AC12075" s="279">
        <v>138149</v>
      </c>
      <c r="AE12075" s="246" t="s">
        <v>40602</v>
      </c>
      <c r="AF12075" s="247">
        <v>2496.52</v>
      </c>
      <c r="AH12075" s="226" t="s">
        <v>53525</v>
      </c>
      <c r="AI12075" s="227">
        <v>13388.87</v>
      </c>
      <c r="AK12075" s="207" t="s">
        <v>26033</v>
      </c>
      <c r="AL12075" s="208">
        <v>93805.18</v>
      </c>
      <c r="AM12075" s="93"/>
      <c r="AN12075" s="93"/>
      <c r="AO12075" s="93"/>
    </row>
    <row r="12076" spans="28:41" x14ac:dyDescent="0.55000000000000004">
      <c r="AB12076" s="278" t="s">
        <v>69238</v>
      </c>
      <c r="AC12076" s="279">
        <v>27012.18</v>
      </c>
      <c r="AE12076" s="246" t="s">
        <v>35570</v>
      </c>
      <c r="AF12076" s="247">
        <v>615509.91</v>
      </c>
      <c r="AH12076" s="226" t="s">
        <v>53526</v>
      </c>
      <c r="AI12076" s="227">
        <v>1028.99</v>
      </c>
      <c r="AK12076" s="207" t="s">
        <v>26034</v>
      </c>
      <c r="AL12076" s="208">
        <v>15577.16</v>
      </c>
      <c r="AM12076" s="93"/>
      <c r="AN12076" s="93"/>
      <c r="AO12076" s="93"/>
    </row>
    <row r="12077" spans="28:41" x14ac:dyDescent="0.55000000000000004">
      <c r="AB12077" s="278" t="s">
        <v>17577</v>
      </c>
      <c r="AC12077" s="279">
        <v>2864.75</v>
      </c>
      <c r="AE12077" s="246" t="s">
        <v>35571</v>
      </c>
      <c r="AF12077" s="247">
        <v>1962451.3</v>
      </c>
      <c r="AH12077" s="226" t="s">
        <v>53527</v>
      </c>
      <c r="AI12077" s="227">
        <v>3816.23</v>
      </c>
      <c r="AK12077" s="207" t="s">
        <v>14113</v>
      </c>
      <c r="AL12077" s="208">
        <v>13550.26</v>
      </c>
      <c r="AM12077" s="93"/>
      <c r="AN12077" s="93"/>
      <c r="AO12077" s="93"/>
    </row>
    <row r="12078" spans="28:41" x14ac:dyDescent="0.55000000000000004">
      <c r="AB12078" s="278" t="s">
        <v>33285</v>
      </c>
      <c r="AC12078" s="279">
        <v>38141.69</v>
      </c>
      <c r="AE12078" s="246" t="s">
        <v>35572</v>
      </c>
      <c r="AF12078" s="247">
        <v>741405.8</v>
      </c>
      <c r="AH12078" s="226" t="s">
        <v>50361</v>
      </c>
      <c r="AI12078" s="227">
        <v>831</v>
      </c>
      <c r="AK12078" s="207" t="s">
        <v>14114</v>
      </c>
      <c r="AL12078" s="208">
        <v>4486.8</v>
      </c>
      <c r="AM12078" s="93"/>
      <c r="AN12078" s="93"/>
      <c r="AO12078" s="93"/>
    </row>
    <row r="12079" spans="28:41" x14ac:dyDescent="0.55000000000000004">
      <c r="AB12079" s="278" t="s">
        <v>59966</v>
      </c>
      <c r="AC12079" s="279">
        <v>12812.5</v>
      </c>
      <c r="AE12079" s="246" t="s">
        <v>64853</v>
      </c>
      <c r="AF12079" s="247">
        <v>170088</v>
      </c>
      <c r="AH12079" s="226" t="s">
        <v>53528</v>
      </c>
      <c r="AI12079" s="227">
        <v>294.95</v>
      </c>
      <c r="AK12079" s="207" t="s">
        <v>14115</v>
      </c>
      <c r="AL12079" s="208">
        <v>29448.13</v>
      </c>
      <c r="AM12079" s="93"/>
      <c r="AN12079" s="93"/>
      <c r="AO12079" s="93"/>
    </row>
    <row r="12080" spans="28:41" x14ac:dyDescent="0.55000000000000004">
      <c r="AB12080" s="278" t="s">
        <v>13243</v>
      </c>
      <c r="AC12080" s="279">
        <v>562.5</v>
      </c>
      <c r="AE12080" s="246" t="s">
        <v>55371</v>
      </c>
      <c r="AF12080" s="247">
        <v>20528.12</v>
      </c>
      <c r="AH12080" s="226" t="s">
        <v>53529</v>
      </c>
      <c r="AI12080" s="227">
        <v>6277.13</v>
      </c>
      <c r="AK12080" s="207" t="s">
        <v>26035</v>
      </c>
      <c r="AL12080" s="208">
        <v>3342.6</v>
      </c>
      <c r="AM12080" s="93"/>
      <c r="AN12080" s="93"/>
      <c r="AO12080" s="93"/>
    </row>
    <row r="12081" spans="28:41" x14ac:dyDescent="0.55000000000000004">
      <c r="AB12081" s="278" t="s">
        <v>34732</v>
      </c>
      <c r="AC12081" s="279">
        <v>112500</v>
      </c>
      <c r="AE12081" s="246" t="s">
        <v>47228</v>
      </c>
      <c r="AF12081" s="247">
        <v>1651880.54</v>
      </c>
      <c r="AH12081" s="226" t="s">
        <v>47206</v>
      </c>
      <c r="AI12081" s="227">
        <v>83302.64</v>
      </c>
      <c r="AK12081" s="207" t="s">
        <v>26036</v>
      </c>
      <c r="AL12081" s="208">
        <v>44500</v>
      </c>
      <c r="AM12081" s="93"/>
      <c r="AN12081" s="93"/>
      <c r="AO12081" s="93"/>
    </row>
    <row r="12082" spans="28:41" x14ac:dyDescent="0.55000000000000004">
      <c r="AB12082" s="278" t="s">
        <v>60885</v>
      </c>
      <c r="AC12082" s="279">
        <v>2414.6</v>
      </c>
      <c r="AE12082" s="246" t="s">
        <v>56536</v>
      </c>
      <c r="AF12082" s="247">
        <v>3672925.14</v>
      </c>
      <c r="AH12082" s="226" t="s">
        <v>48215</v>
      </c>
      <c r="AI12082" s="227">
        <v>1971.4</v>
      </c>
      <c r="AK12082" s="207" t="s">
        <v>26037</v>
      </c>
      <c r="AL12082" s="208">
        <v>83415.86</v>
      </c>
      <c r="AM12082" s="93"/>
      <c r="AN12082" s="93"/>
      <c r="AO12082" s="93"/>
    </row>
    <row r="12083" spans="28:41" x14ac:dyDescent="0.55000000000000004">
      <c r="AB12083" s="278" t="s">
        <v>70899</v>
      </c>
      <c r="AC12083" s="279">
        <v>100.17</v>
      </c>
      <c r="AE12083" s="246" t="s">
        <v>35573</v>
      </c>
      <c r="AF12083" s="247">
        <v>277957.32</v>
      </c>
      <c r="AH12083" s="226" t="s">
        <v>47207</v>
      </c>
      <c r="AI12083" s="227">
        <v>25927.5</v>
      </c>
      <c r="AK12083" s="207" t="s">
        <v>14116</v>
      </c>
      <c r="AL12083" s="208">
        <v>51671.58</v>
      </c>
      <c r="AM12083" s="93"/>
      <c r="AN12083" s="93"/>
      <c r="AO12083" s="93"/>
    </row>
    <row r="12084" spans="28:41" x14ac:dyDescent="0.55000000000000004">
      <c r="AB12084" s="278" t="s">
        <v>17579</v>
      </c>
      <c r="AC12084" s="279">
        <v>9678</v>
      </c>
      <c r="AE12084" s="246" t="s">
        <v>58328</v>
      </c>
      <c r="AF12084" s="247">
        <v>646850.98</v>
      </c>
      <c r="AH12084" s="226" t="s">
        <v>47208</v>
      </c>
      <c r="AI12084" s="227">
        <v>31425.48</v>
      </c>
      <c r="AK12084" s="207" t="s">
        <v>14117</v>
      </c>
      <c r="AL12084" s="208">
        <v>55127.62</v>
      </c>
      <c r="AM12084" s="93"/>
      <c r="AN12084" s="93"/>
      <c r="AO12084" s="93"/>
    </row>
    <row r="12085" spans="28:41" x14ac:dyDescent="0.55000000000000004">
      <c r="AB12085" s="278" t="s">
        <v>17580</v>
      </c>
      <c r="AC12085" s="279">
        <v>1020.75</v>
      </c>
      <c r="AE12085" s="246" t="s">
        <v>62787</v>
      </c>
      <c r="AF12085" s="247">
        <v>777118.3</v>
      </c>
      <c r="AH12085" s="226" t="s">
        <v>40589</v>
      </c>
      <c r="AI12085" s="227">
        <v>23105</v>
      </c>
      <c r="AK12085" s="207" t="s">
        <v>14118</v>
      </c>
      <c r="AL12085" s="208">
        <v>7453.04</v>
      </c>
      <c r="AM12085" s="93"/>
      <c r="AN12085" s="93"/>
      <c r="AO12085" s="93"/>
    </row>
    <row r="12086" spans="28:41" x14ac:dyDescent="0.55000000000000004">
      <c r="AB12086" s="278" t="s">
        <v>13246</v>
      </c>
      <c r="AC12086" s="279">
        <v>38967.94</v>
      </c>
      <c r="AE12086" s="246" t="s">
        <v>53615</v>
      </c>
      <c r="AF12086" s="247">
        <v>277466.74</v>
      </c>
      <c r="AH12086" s="226" t="s">
        <v>47209</v>
      </c>
      <c r="AI12086" s="227">
        <v>30244.720000000001</v>
      </c>
      <c r="AK12086" s="207" t="s">
        <v>26038</v>
      </c>
      <c r="AL12086" s="208">
        <v>130481.07</v>
      </c>
      <c r="AM12086" s="93"/>
      <c r="AN12086" s="93"/>
      <c r="AO12086" s="93"/>
    </row>
    <row r="12087" spans="28:41" x14ac:dyDescent="0.55000000000000004">
      <c r="AB12087" s="278" t="s">
        <v>13247</v>
      </c>
      <c r="AC12087" s="279">
        <v>128242.62</v>
      </c>
      <c r="AE12087" s="246" t="s">
        <v>59193</v>
      </c>
      <c r="AF12087" s="247">
        <v>612258</v>
      </c>
      <c r="AH12087" s="226" t="s">
        <v>48216</v>
      </c>
      <c r="AI12087" s="227">
        <v>165561.62</v>
      </c>
      <c r="AK12087" s="207" t="s">
        <v>26039</v>
      </c>
      <c r="AL12087" s="208">
        <v>47728.25</v>
      </c>
      <c r="AM12087" s="93"/>
      <c r="AN12087" s="93"/>
      <c r="AO12087" s="93"/>
    </row>
    <row r="12088" spans="28:41" x14ac:dyDescent="0.55000000000000004">
      <c r="AB12088" s="278" t="s">
        <v>17581</v>
      </c>
      <c r="AC12088" s="279">
        <v>52015.14</v>
      </c>
      <c r="AE12088" s="246" t="s">
        <v>62788</v>
      </c>
      <c r="AF12088" s="247">
        <v>25080</v>
      </c>
      <c r="AH12088" s="226" t="s">
        <v>47210</v>
      </c>
      <c r="AI12088" s="227">
        <v>14461.18</v>
      </c>
      <c r="AK12088" s="207" t="s">
        <v>26040</v>
      </c>
      <c r="AL12088" s="208">
        <v>3155</v>
      </c>
      <c r="AM12088" s="93"/>
      <c r="AN12088" s="93"/>
      <c r="AO12088" s="93"/>
    </row>
    <row r="12089" spans="28:41" x14ac:dyDescent="0.55000000000000004">
      <c r="AB12089" s="278" t="s">
        <v>54261</v>
      </c>
      <c r="AC12089" s="279">
        <v>6622.87</v>
      </c>
      <c r="AE12089" s="246" t="s">
        <v>62789</v>
      </c>
      <c r="AF12089" s="247">
        <v>1918.64</v>
      </c>
      <c r="AH12089" s="226" t="s">
        <v>47211</v>
      </c>
      <c r="AI12089" s="227">
        <v>124800.15</v>
      </c>
      <c r="AK12089" s="207" t="s">
        <v>26041</v>
      </c>
      <c r="AL12089" s="208">
        <v>280.38</v>
      </c>
      <c r="AM12089" s="93"/>
      <c r="AN12089" s="93"/>
      <c r="AO12089" s="93"/>
    </row>
    <row r="12090" spans="28:41" x14ac:dyDescent="0.55000000000000004">
      <c r="AB12090" s="278" t="s">
        <v>13248</v>
      </c>
      <c r="AC12090" s="279">
        <v>120319.64</v>
      </c>
      <c r="AE12090" s="246" t="s">
        <v>62790</v>
      </c>
      <c r="AF12090" s="247">
        <v>6144.62</v>
      </c>
      <c r="AH12090" s="226" t="s">
        <v>45499</v>
      </c>
      <c r="AI12090" s="227">
        <v>8978.74</v>
      </c>
      <c r="AK12090" s="207" t="s">
        <v>26042</v>
      </c>
      <c r="AL12090" s="208">
        <v>12511.9</v>
      </c>
      <c r="AM12090" s="93"/>
      <c r="AN12090" s="93"/>
      <c r="AO12090" s="93"/>
    </row>
    <row r="12091" spans="28:41" x14ac:dyDescent="0.55000000000000004">
      <c r="AB12091" s="278" t="s">
        <v>55580</v>
      </c>
      <c r="AC12091" s="279">
        <v>-17066.330000000002</v>
      </c>
      <c r="AE12091" s="246" t="s">
        <v>53617</v>
      </c>
      <c r="AF12091" s="247">
        <v>2536.87</v>
      </c>
      <c r="AH12091" s="226" t="s">
        <v>45500</v>
      </c>
      <c r="AI12091" s="227">
        <v>195397.2</v>
      </c>
      <c r="AK12091" s="207" t="s">
        <v>26043</v>
      </c>
      <c r="AL12091" s="208">
        <v>337776.35</v>
      </c>
      <c r="AM12091" s="93"/>
      <c r="AN12091" s="93"/>
      <c r="AO12091" s="93"/>
    </row>
    <row r="12092" spans="28:41" x14ac:dyDescent="0.55000000000000004">
      <c r="AB12092" s="278" t="s">
        <v>13249</v>
      </c>
      <c r="AC12092" s="279">
        <v>32551.91</v>
      </c>
      <c r="AE12092" s="246" t="s">
        <v>60701</v>
      </c>
      <c r="AF12092" s="247">
        <v>6875.03</v>
      </c>
      <c r="AH12092" s="226" t="s">
        <v>40590</v>
      </c>
      <c r="AI12092" s="227">
        <v>53534.34</v>
      </c>
      <c r="AK12092" s="207" t="s">
        <v>26044</v>
      </c>
      <c r="AL12092" s="208">
        <v>332757.23</v>
      </c>
      <c r="AM12092" s="93"/>
      <c r="AN12092" s="93"/>
      <c r="AO12092" s="93"/>
    </row>
    <row r="12093" spans="28:41" x14ac:dyDescent="0.55000000000000004">
      <c r="AB12093" s="278" t="s">
        <v>17584</v>
      </c>
      <c r="AC12093" s="279">
        <v>19486.28</v>
      </c>
      <c r="AE12093" s="246" t="s">
        <v>64854</v>
      </c>
      <c r="AF12093" s="247">
        <v>4032.95</v>
      </c>
      <c r="AH12093" s="226" t="s">
        <v>47212</v>
      </c>
      <c r="AI12093" s="227">
        <v>81831.740000000005</v>
      </c>
      <c r="AK12093" s="207" t="s">
        <v>26045</v>
      </c>
      <c r="AL12093" s="208">
        <v>33632.120000000003</v>
      </c>
      <c r="AM12093" s="93"/>
      <c r="AN12093" s="93"/>
      <c r="AO12093" s="93"/>
    </row>
    <row r="12094" spans="28:41" x14ac:dyDescent="0.55000000000000004">
      <c r="AB12094" s="278" t="s">
        <v>17585</v>
      </c>
      <c r="AC12094" s="279">
        <v>996.46</v>
      </c>
      <c r="AE12094" s="246" t="s">
        <v>56537</v>
      </c>
      <c r="AF12094" s="247">
        <v>89218.6</v>
      </c>
      <c r="AH12094" s="226" t="s">
        <v>47213</v>
      </c>
      <c r="AI12094" s="227">
        <v>39556.18</v>
      </c>
      <c r="AK12094" s="207" t="s">
        <v>26046</v>
      </c>
      <c r="AL12094" s="208">
        <v>633379.19999999995</v>
      </c>
      <c r="AM12094" s="93"/>
      <c r="AN12094" s="93"/>
      <c r="AO12094" s="93"/>
    </row>
    <row r="12095" spans="28:41" x14ac:dyDescent="0.55000000000000004">
      <c r="AB12095" s="278" t="s">
        <v>36125</v>
      </c>
      <c r="AC12095" s="279">
        <v>121584.56</v>
      </c>
      <c r="AE12095" s="246" t="s">
        <v>59194</v>
      </c>
      <c r="AF12095" s="247">
        <v>6272.24</v>
      </c>
      <c r="AH12095" s="226" t="s">
        <v>45501</v>
      </c>
      <c r="AI12095" s="227">
        <v>12178.97</v>
      </c>
      <c r="AK12095" s="207" t="s">
        <v>26047</v>
      </c>
      <c r="AL12095" s="208">
        <v>7573.27</v>
      </c>
      <c r="AM12095" s="93"/>
      <c r="AN12095" s="93"/>
      <c r="AO12095" s="93"/>
    </row>
    <row r="12096" spans="28:41" x14ac:dyDescent="0.55000000000000004">
      <c r="AB12096" s="278" t="s">
        <v>69239</v>
      </c>
      <c r="AC12096" s="279">
        <v>230010.73</v>
      </c>
      <c r="AE12096" s="246" t="s">
        <v>56538</v>
      </c>
      <c r="AF12096" s="247">
        <v>27585</v>
      </c>
      <c r="AH12096" s="226" t="s">
        <v>53530</v>
      </c>
      <c r="AI12096" s="227">
        <v>2134</v>
      </c>
      <c r="AK12096" s="207" t="s">
        <v>26048</v>
      </c>
      <c r="AL12096" s="208">
        <v>11040</v>
      </c>
      <c r="AM12096" s="93"/>
      <c r="AN12096" s="93"/>
      <c r="AO12096" s="93"/>
    </row>
    <row r="12097" spans="28:41" x14ac:dyDescent="0.55000000000000004">
      <c r="AB12097" s="278" t="s">
        <v>54263</v>
      </c>
      <c r="AC12097" s="279">
        <v>10801.27</v>
      </c>
      <c r="AE12097" s="246" t="s">
        <v>56539</v>
      </c>
      <c r="AF12097" s="247">
        <v>9016.91</v>
      </c>
      <c r="AH12097" s="226" t="s">
        <v>53531</v>
      </c>
      <c r="AI12097" s="227">
        <v>24000</v>
      </c>
      <c r="AK12097" s="207" t="s">
        <v>26049</v>
      </c>
      <c r="AL12097" s="208">
        <v>555.24</v>
      </c>
      <c r="AM12097" s="93"/>
      <c r="AN12097" s="93"/>
      <c r="AO12097" s="93"/>
    </row>
    <row r="12098" spans="28:41" x14ac:dyDescent="0.55000000000000004">
      <c r="AB12098" s="278" t="s">
        <v>17669</v>
      </c>
      <c r="AC12098" s="279">
        <v>19402.38</v>
      </c>
      <c r="AE12098" s="246" t="s">
        <v>56540</v>
      </c>
      <c r="AF12098" s="247">
        <v>30153.599999999999</v>
      </c>
      <c r="AH12098" s="226" t="s">
        <v>53532</v>
      </c>
      <c r="AI12098" s="227">
        <v>232879.22</v>
      </c>
      <c r="AK12098" s="207" t="s">
        <v>26050</v>
      </c>
      <c r="AL12098" s="208">
        <v>2475</v>
      </c>
      <c r="AM12098" s="93"/>
      <c r="AN12098" s="93"/>
      <c r="AO12098" s="93"/>
    </row>
    <row r="12099" spans="28:41" x14ac:dyDescent="0.55000000000000004">
      <c r="AB12099" s="278" t="s">
        <v>17670</v>
      </c>
      <c r="AC12099" s="279">
        <v>88912.87</v>
      </c>
      <c r="AE12099" s="246" t="s">
        <v>56541</v>
      </c>
      <c r="AF12099" s="247">
        <v>10906.68</v>
      </c>
      <c r="AH12099" s="226" t="s">
        <v>47214</v>
      </c>
      <c r="AI12099" s="227">
        <v>182705.24</v>
      </c>
      <c r="AK12099" s="207" t="s">
        <v>26051</v>
      </c>
      <c r="AL12099" s="208">
        <v>300</v>
      </c>
      <c r="AM12099" s="93"/>
      <c r="AN12099" s="93"/>
      <c r="AO12099" s="93"/>
    </row>
    <row r="12100" spans="28:41" x14ac:dyDescent="0.55000000000000004">
      <c r="AB12100" s="278" t="s">
        <v>17671</v>
      </c>
      <c r="AC12100" s="279">
        <v>262718.48</v>
      </c>
      <c r="AE12100" s="246" t="s">
        <v>59195</v>
      </c>
      <c r="AF12100" s="247">
        <v>17507.82</v>
      </c>
      <c r="AH12100" s="226" t="s">
        <v>45502</v>
      </c>
      <c r="AI12100" s="227">
        <v>134.69</v>
      </c>
      <c r="AK12100" s="207" t="s">
        <v>26052</v>
      </c>
      <c r="AL12100" s="208">
        <v>288.75</v>
      </c>
      <c r="AM12100" s="93"/>
      <c r="AN12100" s="93"/>
      <c r="AO12100" s="93"/>
    </row>
    <row r="12101" spans="28:41" x14ac:dyDescent="0.55000000000000004">
      <c r="AB12101" s="278" t="s">
        <v>17675</v>
      </c>
      <c r="AC12101" s="279">
        <v>11583.77</v>
      </c>
      <c r="AE12101" s="246" t="s">
        <v>59196</v>
      </c>
      <c r="AF12101" s="247">
        <v>1320.64</v>
      </c>
      <c r="AH12101" s="226" t="s">
        <v>48217</v>
      </c>
      <c r="AI12101" s="227">
        <v>286547.59999999998</v>
      </c>
      <c r="AK12101" s="207" t="s">
        <v>26053</v>
      </c>
      <c r="AL12101" s="208">
        <v>1062.96</v>
      </c>
      <c r="AM12101" s="93"/>
      <c r="AN12101" s="93"/>
      <c r="AO12101" s="93"/>
    </row>
    <row r="12102" spans="28:41" x14ac:dyDescent="0.55000000000000004">
      <c r="AB12102" s="278" t="s">
        <v>17676</v>
      </c>
      <c r="AC12102" s="279">
        <v>14045.01</v>
      </c>
      <c r="AE12102" s="246" t="s">
        <v>59197</v>
      </c>
      <c r="AF12102" s="247">
        <v>4229.51</v>
      </c>
      <c r="AH12102" s="226" t="s">
        <v>48218</v>
      </c>
      <c r="AI12102" s="227">
        <v>480958.44</v>
      </c>
      <c r="AK12102" s="207" t="s">
        <v>26054</v>
      </c>
      <c r="AL12102" s="208">
        <v>39.159999999999997</v>
      </c>
      <c r="AM12102" s="93"/>
      <c r="AN12102" s="93"/>
      <c r="AO12102" s="93"/>
    </row>
    <row r="12103" spans="28:41" x14ac:dyDescent="0.55000000000000004">
      <c r="AB12103" s="278" t="s">
        <v>17679</v>
      </c>
      <c r="AC12103" s="279">
        <v>196023.59</v>
      </c>
      <c r="AE12103" s="246" t="s">
        <v>64855</v>
      </c>
      <c r="AF12103" s="247">
        <v>5126.24</v>
      </c>
      <c r="AH12103" s="226" t="s">
        <v>53533</v>
      </c>
      <c r="AI12103" s="227">
        <v>84</v>
      </c>
      <c r="AK12103" s="207" t="s">
        <v>26055</v>
      </c>
      <c r="AL12103" s="208">
        <v>914.8</v>
      </c>
      <c r="AM12103" s="93"/>
      <c r="AN12103" s="93"/>
      <c r="AO12103" s="93"/>
    </row>
    <row r="12104" spans="28:41" x14ac:dyDescent="0.55000000000000004">
      <c r="AB12104" s="278" t="s">
        <v>17681</v>
      </c>
      <c r="AC12104" s="279">
        <v>2495.41</v>
      </c>
      <c r="AE12104" s="246" t="s">
        <v>61567</v>
      </c>
      <c r="AF12104" s="247">
        <v>4283.42</v>
      </c>
      <c r="AH12104" s="226" t="s">
        <v>53534</v>
      </c>
      <c r="AI12104" s="227">
        <v>8077</v>
      </c>
      <c r="AK12104" s="207" t="s">
        <v>26056</v>
      </c>
      <c r="AL12104" s="208">
        <v>149.30000000000001</v>
      </c>
      <c r="AM12104" s="93"/>
      <c r="AN12104" s="93"/>
      <c r="AO12104" s="93"/>
    </row>
    <row r="12105" spans="28:41" x14ac:dyDescent="0.55000000000000004">
      <c r="AB12105" s="278" t="s">
        <v>17682</v>
      </c>
      <c r="AC12105" s="279">
        <v>1722.74</v>
      </c>
      <c r="AE12105" s="246" t="s">
        <v>58329</v>
      </c>
      <c r="AF12105" s="247">
        <v>26750</v>
      </c>
      <c r="AH12105" s="226" t="s">
        <v>53535</v>
      </c>
      <c r="AI12105" s="227">
        <v>1076.1199999999999</v>
      </c>
      <c r="AK12105" s="207" t="s">
        <v>26057</v>
      </c>
      <c r="AL12105" s="208">
        <v>773</v>
      </c>
      <c r="AM12105" s="93"/>
      <c r="AN12105" s="93"/>
      <c r="AO12105" s="93"/>
    </row>
    <row r="12106" spans="28:41" x14ac:dyDescent="0.55000000000000004">
      <c r="AB12106" s="278" t="s">
        <v>33291</v>
      </c>
      <c r="AC12106" s="279">
        <v>66540</v>
      </c>
      <c r="AE12106" s="246" t="s">
        <v>53618</v>
      </c>
      <c r="AF12106" s="247">
        <v>32692</v>
      </c>
      <c r="AH12106" s="226" t="s">
        <v>49115</v>
      </c>
      <c r="AI12106" s="227">
        <v>37.44</v>
      </c>
      <c r="AK12106" s="207" t="s">
        <v>26058</v>
      </c>
      <c r="AL12106" s="208">
        <v>6474</v>
      </c>
      <c r="AM12106" s="93"/>
      <c r="AN12106" s="93"/>
      <c r="AO12106" s="93"/>
    </row>
    <row r="12107" spans="28:41" x14ac:dyDescent="0.55000000000000004">
      <c r="AB12107" s="278" t="s">
        <v>17683</v>
      </c>
      <c r="AC12107" s="279">
        <v>19788.900000000001</v>
      </c>
      <c r="AE12107" s="246" t="s">
        <v>63361</v>
      </c>
      <c r="AF12107" s="247">
        <v>67716</v>
      </c>
      <c r="AH12107" s="226" t="s">
        <v>45503</v>
      </c>
      <c r="AI12107" s="227">
        <v>550</v>
      </c>
      <c r="AK12107" s="207" t="s">
        <v>26059</v>
      </c>
      <c r="AL12107" s="208">
        <v>10449.82</v>
      </c>
      <c r="AM12107" s="93"/>
      <c r="AN12107" s="93"/>
      <c r="AO12107" s="93"/>
    </row>
    <row r="12108" spans="28:41" x14ac:dyDescent="0.55000000000000004">
      <c r="AB12108" s="278" t="s">
        <v>13265</v>
      </c>
      <c r="AC12108" s="279">
        <v>5468.95</v>
      </c>
      <c r="AE12108" s="246" t="s">
        <v>58667</v>
      </c>
      <c r="AF12108" s="247">
        <v>4852.1000000000004</v>
      </c>
      <c r="AH12108" s="226" t="s">
        <v>49116</v>
      </c>
      <c r="AI12108" s="227">
        <v>3861</v>
      </c>
      <c r="AK12108" s="207" t="s">
        <v>26060</v>
      </c>
      <c r="AL12108" s="208">
        <v>3489.18</v>
      </c>
      <c r="AM12108" s="93"/>
      <c r="AN12108" s="93"/>
      <c r="AO12108" s="93"/>
    </row>
    <row r="12109" spans="28:41" x14ac:dyDescent="0.55000000000000004">
      <c r="AB12109" s="278" t="s">
        <v>13266</v>
      </c>
      <c r="AC12109" s="279">
        <v>2377.7199999999998</v>
      </c>
      <c r="AE12109" s="246" t="s">
        <v>59798</v>
      </c>
      <c r="AF12109" s="247">
        <v>56250</v>
      </c>
      <c r="AH12109" s="226" t="s">
        <v>49117</v>
      </c>
      <c r="AI12109" s="227">
        <v>295.37</v>
      </c>
      <c r="AK12109" s="207" t="s">
        <v>26061</v>
      </c>
      <c r="AL12109" s="208">
        <v>1626.9</v>
      </c>
      <c r="AM12109" s="93"/>
      <c r="AN12109" s="93"/>
      <c r="AO12109" s="93"/>
    </row>
    <row r="12110" spans="28:41" x14ac:dyDescent="0.55000000000000004">
      <c r="AB12110" s="278" t="s">
        <v>56774</v>
      </c>
      <c r="AC12110" s="279">
        <v>6906.78</v>
      </c>
      <c r="AE12110" s="246" t="s">
        <v>58668</v>
      </c>
      <c r="AF12110" s="247">
        <v>4674.32</v>
      </c>
      <c r="AH12110" s="226" t="s">
        <v>53536</v>
      </c>
      <c r="AI12110" s="227">
        <v>840.69</v>
      </c>
      <c r="AK12110" s="207" t="s">
        <v>26062</v>
      </c>
      <c r="AL12110" s="208">
        <v>13355.19</v>
      </c>
      <c r="AM12110" s="93"/>
      <c r="AN12110" s="93"/>
      <c r="AO12110" s="93"/>
    </row>
    <row r="12111" spans="28:41" x14ac:dyDescent="0.55000000000000004">
      <c r="AB12111" s="278" t="s">
        <v>70900</v>
      </c>
      <c r="AC12111" s="279">
        <v>5700</v>
      </c>
      <c r="AE12111" s="246" t="s">
        <v>58669</v>
      </c>
      <c r="AF12111" s="247">
        <v>13823.41</v>
      </c>
      <c r="AH12111" s="226" t="s">
        <v>47215</v>
      </c>
      <c r="AI12111" s="227">
        <v>23207.84</v>
      </c>
      <c r="AK12111" s="207" t="s">
        <v>26063</v>
      </c>
      <c r="AL12111" s="208">
        <v>10681.8</v>
      </c>
      <c r="AM12111" s="93"/>
      <c r="AN12111" s="93"/>
      <c r="AO12111" s="93"/>
    </row>
    <row r="12112" spans="28:41" x14ac:dyDescent="0.55000000000000004">
      <c r="AB12112" s="278" t="s">
        <v>17686</v>
      </c>
      <c r="AC12112" s="279">
        <v>89703.82</v>
      </c>
      <c r="AE12112" s="246" t="s">
        <v>62791</v>
      </c>
      <c r="AF12112" s="247">
        <v>78750</v>
      </c>
      <c r="AH12112" s="226" t="s">
        <v>48219</v>
      </c>
      <c r="AI12112" s="227">
        <v>11006.02</v>
      </c>
      <c r="AK12112" s="207" t="s">
        <v>26064</v>
      </c>
      <c r="AL12112" s="208">
        <v>89.99</v>
      </c>
      <c r="AM12112" s="93"/>
      <c r="AN12112" s="93"/>
      <c r="AO12112" s="93"/>
    </row>
    <row r="12113" spans="28:41" x14ac:dyDescent="0.55000000000000004">
      <c r="AB12113" s="278" t="s">
        <v>17687</v>
      </c>
      <c r="AC12113" s="279">
        <v>0.28000000000000003</v>
      </c>
      <c r="AE12113" s="246" t="s">
        <v>59431</v>
      </c>
      <c r="AF12113" s="247">
        <v>126000</v>
      </c>
      <c r="AH12113" s="226" t="s">
        <v>45504</v>
      </c>
      <c r="AI12113" s="227">
        <v>19316.28</v>
      </c>
      <c r="AK12113" s="207" t="s">
        <v>26065</v>
      </c>
      <c r="AL12113" s="208">
        <v>14067</v>
      </c>
      <c r="AM12113" s="93"/>
      <c r="AN12113" s="93"/>
      <c r="AO12113" s="93"/>
    </row>
    <row r="12114" spans="28:41" x14ac:dyDescent="0.55000000000000004">
      <c r="AB12114" s="278" t="s">
        <v>13267</v>
      </c>
      <c r="AC12114" s="279">
        <v>76731.289999999994</v>
      </c>
      <c r="AE12114" s="246" t="s">
        <v>64856</v>
      </c>
      <c r="AF12114" s="247">
        <v>25734</v>
      </c>
      <c r="AH12114" s="226" t="s">
        <v>45505</v>
      </c>
      <c r="AI12114" s="227">
        <v>1452.43</v>
      </c>
      <c r="AK12114" s="207" t="s">
        <v>26066</v>
      </c>
      <c r="AL12114" s="208">
        <v>2478.77</v>
      </c>
      <c r="AM12114" s="93"/>
      <c r="AN12114" s="93"/>
      <c r="AO12114" s="93"/>
    </row>
    <row r="12115" spans="28:41" x14ac:dyDescent="0.55000000000000004">
      <c r="AB12115" s="278" t="s">
        <v>13268</v>
      </c>
      <c r="AC12115" s="279">
        <v>248549.33</v>
      </c>
      <c r="AE12115" s="246" t="s">
        <v>64857</v>
      </c>
      <c r="AF12115" s="247">
        <v>1968.66</v>
      </c>
      <c r="AH12115" s="226" t="s">
        <v>45506</v>
      </c>
      <c r="AI12115" s="227">
        <v>4655.21</v>
      </c>
      <c r="AK12115" s="207" t="s">
        <v>26067</v>
      </c>
      <c r="AL12115" s="208">
        <v>6515.2</v>
      </c>
      <c r="AM12115" s="93"/>
      <c r="AN12115" s="93"/>
      <c r="AO12115" s="93"/>
    </row>
    <row r="12116" spans="28:41" x14ac:dyDescent="0.55000000000000004">
      <c r="AB12116" s="278" t="s">
        <v>17688</v>
      </c>
      <c r="AC12116" s="279">
        <v>106024.64</v>
      </c>
      <c r="AE12116" s="246" t="s">
        <v>64858</v>
      </c>
      <c r="AF12116" s="247">
        <v>6304.82</v>
      </c>
      <c r="AH12116" s="226" t="s">
        <v>45507</v>
      </c>
      <c r="AI12116" s="227">
        <v>3239.3</v>
      </c>
      <c r="AK12116" s="207" t="s">
        <v>26068</v>
      </c>
      <c r="AL12116" s="208">
        <v>9390.6299999999992</v>
      </c>
      <c r="AM12116" s="93"/>
      <c r="AN12116" s="93"/>
      <c r="AO12116" s="93"/>
    </row>
    <row r="12117" spans="28:41" x14ac:dyDescent="0.55000000000000004">
      <c r="AB12117" s="278" t="s">
        <v>17689</v>
      </c>
      <c r="AC12117" s="279">
        <v>8225.2000000000007</v>
      </c>
      <c r="AE12117" s="246" t="s">
        <v>26840</v>
      </c>
      <c r="AF12117" s="247">
        <v>4454</v>
      </c>
      <c r="AH12117" s="226" t="s">
        <v>48220</v>
      </c>
      <c r="AI12117" s="227">
        <v>1165.05</v>
      </c>
      <c r="AK12117" s="207" t="s">
        <v>26069</v>
      </c>
      <c r="AL12117" s="208">
        <v>18477.400000000001</v>
      </c>
      <c r="AM12117" s="93"/>
      <c r="AN12117" s="93"/>
      <c r="AO12117" s="93"/>
    </row>
    <row r="12118" spans="28:41" x14ac:dyDescent="0.55000000000000004">
      <c r="AB12118" s="278" t="s">
        <v>17690</v>
      </c>
      <c r="AC12118" s="279">
        <v>212172.6</v>
      </c>
      <c r="AE12118" s="246" t="s">
        <v>35578</v>
      </c>
      <c r="AF12118" s="247">
        <v>17958.330000000002</v>
      </c>
      <c r="AH12118" s="226" t="s">
        <v>53537</v>
      </c>
      <c r="AI12118" s="227">
        <v>653.54</v>
      </c>
      <c r="AK12118" s="207" t="s">
        <v>26070</v>
      </c>
      <c r="AL12118" s="208">
        <v>2852</v>
      </c>
      <c r="AM12118" s="93"/>
      <c r="AN12118" s="93"/>
      <c r="AO12118" s="93"/>
    </row>
    <row r="12119" spans="28:41" x14ac:dyDescent="0.55000000000000004">
      <c r="AB12119" s="278" t="s">
        <v>40736</v>
      </c>
      <c r="AC12119" s="279">
        <v>33370.32</v>
      </c>
      <c r="AE12119" s="246" t="s">
        <v>35579</v>
      </c>
      <c r="AF12119" s="247">
        <v>29727.53</v>
      </c>
      <c r="AH12119" s="226" t="s">
        <v>49118</v>
      </c>
      <c r="AI12119" s="227">
        <v>8538.6</v>
      </c>
      <c r="AK12119" s="207" t="s">
        <v>26071</v>
      </c>
      <c r="AL12119" s="208">
        <v>4618.2</v>
      </c>
      <c r="AM12119" s="93"/>
      <c r="AN12119" s="93"/>
      <c r="AO12119" s="93"/>
    </row>
    <row r="12120" spans="28:41" x14ac:dyDescent="0.55000000000000004">
      <c r="AB12120" s="278" t="s">
        <v>17691</v>
      </c>
      <c r="AC12120" s="279">
        <v>6194.5</v>
      </c>
      <c r="AE12120" s="246" t="s">
        <v>35580</v>
      </c>
      <c r="AF12120" s="247">
        <v>3546.98</v>
      </c>
      <c r="AH12120" s="226" t="s">
        <v>45508</v>
      </c>
      <c r="AI12120" s="227">
        <v>1008000</v>
      </c>
      <c r="AK12120" s="207" t="s">
        <v>26072</v>
      </c>
      <c r="AL12120" s="208">
        <v>353.29</v>
      </c>
      <c r="AM12120" s="93"/>
      <c r="AN12120" s="93"/>
      <c r="AO12120" s="93"/>
    </row>
    <row r="12121" spans="28:41" x14ac:dyDescent="0.55000000000000004">
      <c r="AB12121" s="278" t="s">
        <v>17694</v>
      </c>
      <c r="AC12121" s="279">
        <v>39160.93</v>
      </c>
      <c r="AE12121" s="246" t="s">
        <v>35582</v>
      </c>
      <c r="AF12121" s="247">
        <v>113597.6</v>
      </c>
      <c r="AH12121" s="226" t="s">
        <v>45509</v>
      </c>
      <c r="AI12121" s="227">
        <v>76897.8</v>
      </c>
      <c r="AK12121" s="207" t="s">
        <v>26073</v>
      </c>
      <c r="AL12121" s="208">
        <v>185.51</v>
      </c>
      <c r="AM12121" s="93"/>
      <c r="AN12121" s="93"/>
      <c r="AO12121" s="93"/>
    </row>
    <row r="12122" spans="28:41" x14ac:dyDescent="0.55000000000000004">
      <c r="AB12122" s="278" t="s">
        <v>69240</v>
      </c>
      <c r="AC12122" s="279">
        <v>2781.12</v>
      </c>
      <c r="AE12122" s="246" t="s">
        <v>61568</v>
      </c>
      <c r="AF12122" s="247">
        <v>37174</v>
      </c>
      <c r="AH12122" s="226" t="s">
        <v>45510</v>
      </c>
      <c r="AI12122" s="227">
        <v>826563.75</v>
      </c>
      <c r="AK12122" s="207" t="s">
        <v>26074</v>
      </c>
      <c r="AL12122" s="208">
        <v>8532.92</v>
      </c>
      <c r="AM12122" s="93"/>
      <c r="AN12122" s="93"/>
      <c r="AO12122" s="93"/>
    </row>
    <row r="12123" spans="28:41" x14ac:dyDescent="0.55000000000000004">
      <c r="AB12123" s="278" t="s">
        <v>54266</v>
      </c>
      <c r="AC12123" s="279">
        <v>23612.03</v>
      </c>
      <c r="AE12123" s="246" t="s">
        <v>35583</v>
      </c>
      <c r="AF12123" s="247">
        <v>11534</v>
      </c>
      <c r="AH12123" s="226" t="s">
        <v>45511</v>
      </c>
      <c r="AI12123" s="227">
        <v>63232.31</v>
      </c>
      <c r="AK12123" s="207" t="s">
        <v>26075</v>
      </c>
      <c r="AL12123" s="208">
        <v>652.77</v>
      </c>
      <c r="AM12123" s="93"/>
      <c r="AN12123" s="93"/>
      <c r="AO12123" s="93"/>
    </row>
    <row r="12124" spans="28:41" x14ac:dyDescent="0.55000000000000004">
      <c r="AB12124" s="278" t="s">
        <v>69241</v>
      </c>
      <c r="AC12124" s="279">
        <v>3600</v>
      </c>
      <c r="AE12124" s="246" t="s">
        <v>35584</v>
      </c>
      <c r="AF12124" s="247">
        <v>2108.2800000000002</v>
      </c>
      <c r="AH12124" s="226" t="s">
        <v>26543</v>
      </c>
      <c r="AI12124" s="227">
        <v>36912</v>
      </c>
      <c r="AK12124" s="207" t="s">
        <v>26076</v>
      </c>
      <c r="AL12124" s="208">
        <v>3674.8</v>
      </c>
      <c r="AM12124" s="93"/>
      <c r="AN12124" s="93"/>
      <c r="AO12124" s="93"/>
    </row>
    <row r="12125" spans="28:41" x14ac:dyDescent="0.55000000000000004">
      <c r="AB12125" s="278" t="s">
        <v>59315</v>
      </c>
      <c r="AC12125" s="279">
        <v>29925</v>
      </c>
      <c r="AE12125" s="246" t="s">
        <v>39439</v>
      </c>
      <c r="AF12125" s="247">
        <v>14929.34</v>
      </c>
      <c r="AH12125" s="226" t="s">
        <v>34058</v>
      </c>
      <c r="AI12125" s="227">
        <v>507.54</v>
      </c>
      <c r="AK12125" s="207" t="s">
        <v>26077</v>
      </c>
      <c r="AL12125" s="208">
        <v>19572.919999999998</v>
      </c>
      <c r="AM12125" s="93"/>
      <c r="AN12125" s="93"/>
      <c r="AO12125" s="93"/>
    </row>
    <row r="12126" spans="28:41" x14ac:dyDescent="0.55000000000000004">
      <c r="AB12126" s="278" t="s">
        <v>17695</v>
      </c>
      <c r="AC12126" s="279">
        <v>511674.29</v>
      </c>
      <c r="AE12126" s="246" t="s">
        <v>39440</v>
      </c>
      <c r="AF12126" s="247">
        <v>827.66</v>
      </c>
      <c r="AH12126" s="226" t="s">
        <v>26544</v>
      </c>
      <c r="AI12126" s="227">
        <v>2862.55</v>
      </c>
      <c r="AK12126" s="207" t="s">
        <v>26078</v>
      </c>
      <c r="AL12126" s="208">
        <v>555.24</v>
      </c>
      <c r="AM12126" s="93"/>
      <c r="AN12126" s="93"/>
      <c r="AO12126" s="93"/>
    </row>
    <row r="12127" spans="28:41" x14ac:dyDescent="0.55000000000000004">
      <c r="AB12127" s="278" t="s">
        <v>69242</v>
      </c>
      <c r="AC12127" s="279">
        <v>-0.01</v>
      </c>
      <c r="AE12127" s="246" t="s">
        <v>42891</v>
      </c>
      <c r="AF12127" s="247">
        <v>500</v>
      </c>
      <c r="AH12127" s="226" t="s">
        <v>26545</v>
      </c>
      <c r="AI12127" s="227">
        <v>8572.6200000000008</v>
      </c>
      <c r="AK12127" s="207" t="s">
        <v>26079</v>
      </c>
      <c r="AL12127" s="208">
        <v>2475</v>
      </c>
      <c r="AM12127" s="93"/>
      <c r="AN12127" s="93"/>
      <c r="AO12127" s="93"/>
    </row>
    <row r="12128" spans="28:41" x14ac:dyDescent="0.55000000000000004">
      <c r="AB12128" s="278" t="s">
        <v>13269</v>
      </c>
      <c r="AC12128" s="279">
        <v>1393753.31</v>
      </c>
      <c r="AE12128" s="246" t="s">
        <v>56542</v>
      </c>
      <c r="AF12128" s="247">
        <v>12322</v>
      </c>
      <c r="AH12128" s="226" t="s">
        <v>53538</v>
      </c>
      <c r="AI12128" s="227">
        <v>964.55</v>
      </c>
      <c r="AK12128" s="207" t="s">
        <v>26080</v>
      </c>
      <c r="AL12128" s="208">
        <v>300</v>
      </c>
      <c r="AM12128" s="93"/>
      <c r="AN12128" s="93"/>
      <c r="AO12128" s="93"/>
    </row>
    <row r="12129" spans="28:41" x14ac:dyDescent="0.55000000000000004">
      <c r="AB12129" s="278" t="s">
        <v>17696</v>
      </c>
      <c r="AC12129" s="279">
        <v>170.6</v>
      </c>
      <c r="AE12129" s="246" t="s">
        <v>56543</v>
      </c>
      <c r="AF12129" s="247">
        <v>45708</v>
      </c>
      <c r="AH12129" s="226" t="s">
        <v>26547</v>
      </c>
      <c r="AI12129" s="227">
        <v>8882.8700000000008</v>
      </c>
      <c r="AK12129" s="207" t="s">
        <v>26081</v>
      </c>
      <c r="AL12129" s="208">
        <v>288.75</v>
      </c>
      <c r="AM12129" s="93"/>
      <c r="AN12129" s="93"/>
      <c r="AO12129" s="93"/>
    </row>
    <row r="12130" spans="28:41" x14ac:dyDescent="0.55000000000000004">
      <c r="AB12130" s="278" t="s">
        <v>54267</v>
      </c>
      <c r="AC12130" s="279">
        <v>1427.92</v>
      </c>
      <c r="AE12130" s="246" t="s">
        <v>62792</v>
      </c>
      <c r="AF12130" s="247">
        <v>4525.6000000000004</v>
      </c>
      <c r="AH12130" s="226" t="s">
        <v>53539</v>
      </c>
      <c r="AI12130" s="227">
        <v>62022.04</v>
      </c>
      <c r="AK12130" s="207" t="s">
        <v>26082</v>
      </c>
      <c r="AL12130" s="208">
        <v>4618.2</v>
      </c>
      <c r="AM12130" s="93"/>
      <c r="AN12130" s="93"/>
      <c r="AO12130" s="93"/>
    </row>
    <row r="12131" spans="28:41" x14ac:dyDescent="0.55000000000000004">
      <c r="AB12131" s="278" t="s">
        <v>13270</v>
      </c>
      <c r="AC12131" s="279">
        <v>1767.38</v>
      </c>
      <c r="AE12131" s="246" t="s">
        <v>62793</v>
      </c>
      <c r="AF12131" s="247">
        <v>488.5</v>
      </c>
      <c r="AH12131" s="226" t="s">
        <v>26549</v>
      </c>
      <c r="AI12131" s="227">
        <v>59421.27</v>
      </c>
      <c r="AK12131" s="207" t="s">
        <v>26083</v>
      </c>
      <c r="AL12131" s="208">
        <v>2069.02</v>
      </c>
      <c r="AM12131" s="93"/>
      <c r="AN12131" s="93"/>
      <c r="AO12131" s="93"/>
    </row>
    <row r="12132" spans="28:41" x14ac:dyDescent="0.55000000000000004">
      <c r="AB12132" s="278" t="s">
        <v>13271</v>
      </c>
      <c r="AC12132" s="279">
        <v>1452002.83</v>
      </c>
      <c r="AE12132" s="246" t="s">
        <v>62794</v>
      </c>
      <c r="AF12132" s="247">
        <v>1801.98</v>
      </c>
      <c r="AH12132" s="226" t="s">
        <v>26550</v>
      </c>
      <c r="AI12132" s="227">
        <v>5157.3999999999996</v>
      </c>
      <c r="AK12132" s="207" t="s">
        <v>26084</v>
      </c>
      <c r="AL12132" s="208">
        <v>39.159999999999997</v>
      </c>
      <c r="AM12132" s="93"/>
      <c r="AN12132" s="93"/>
      <c r="AO12132" s="93"/>
    </row>
    <row r="12133" spans="28:41" x14ac:dyDescent="0.55000000000000004">
      <c r="AB12133" s="278" t="s">
        <v>48441</v>
      </c>
      <c r="AC12133" s="279">
        <v>-92153.81</v>
      </c>
      <c r="AE12133" s="246" t="s">
        <v>62795</v>
      </c>
      <c r="AF12133" s="247">
        <v>1169.92</v>
      </c>
      <c r="AH12133" s="226" t="s">
        <v>36659</v>
      </c>
      <c r="AI12133" s="227">
        <v>3000</v>
      </c>
      <c r="AK12133" s="207" t="s">
        <v>26085</v>
      </c>
      <c r="AL12133" s="208">
        <v>42224.09</v>
      </c>
      <c r="AM12133" s="93"/>
      <c r="AN12133" s="93"/>
      <c r="AO12133" s="93"/>
    </row>
    <row r="12134" spans="28:41" x14ac:dyDescent="0.55000000000000004">
      <c r="AB12134" s="278" t="s">
        <v>17697</v>
      </c>
      <c r="AC12134" s="279">
        <v>19867852.969999999</v>
      </c>
      <c r="AE12134" s="246" t="s">
        <v>53619</v>
      </c>
      <c r="AF12134" s="247">
        <v>30442.5</v>
      </c>
      <c r="AH12134" s="226" t="s">
        <v>14153</v>
      </c>
      <c r="AI12134" s="227">
        <v>375448.47</v>
      </c>
      <c r="AK12134" s="207" t="s">
        <v>26086</v>
      </c>
      <c r="AL12134" s="208">
        <v>20049</v>
      </c>
      <c r="AM12134" s="93"/>
      <c r="AN12134" s="93"/>
      <c r="AO12134" s="93"/>
    </row>
    <row r="12135" spans="28:41" x14ac:dyDescent="0.55000000000000004">
      <c r="AB12135" s="278" t="s">
        <v>66766</v>
      </c>
      <c r="AC12135" s="279">
        <v>21951</v>
      </c>
      <c r="AE12135" s="246" t="s">
        <v>53622</v>
      </c>
      <c r="AF12135" s="247">
        <v>2328.86</v>
      </c>
      <c r="AH12135" s="226" t="s">
        <v>26551</v>
      </c>
      <c r="AI12135" s="227">
        <v>-16784.71</v>
      </c>
      <c r="AK12135" s="207" t="s">
        <v>26087</v>
      </c>
      <c r="AL12135" s="208">
        <v>149.30000000000001</v>
      </c>
      <c r="AM12135" s="93"/>
      <c r="AN12135" s="93"/>
      <c r="AO12135" s="93"/>
    </row>
    <row r="12136" spans="28:41" x14ac:dyDescent="0.55000000000000004">
      <c r="AB12136" s="278" t="s">
        <v>17734</v>
      </c>
      <c r="AC12136" s="279">
        <v>76427.31</v>
      </c>
      <c r="AE12136" s="246" t="s">
        <v>59799</v>
      </c>
      <c r="AF12136" s="247">
        <v>6504.06</v>
      </c>
      <c r="AH12136" s="226" t="s">
        <v>50362</v>
      </c>
      <c r="AI12136" s="227">
        <v>20644.59</v>
      </c>
      <c r="AK12136" s="207" t="s">
        <v>26088</v>
      </c>
      <c r="AL12136" s="208">
        <v>12969.8</v>
      </c>
      <c r="AM12136" s="93"/>
      <c r="AN12136" s="93"/>
      <c r="AO12136" s="93"/>
    </row>
    <row r="12137" spans="28:41" x14ac:dyDescent="0.55000000000000004">
      <c r="AB12137" s="278" t="s">
        <v>69243</v>
      </c>
      <c r="AC12137" s="279">
        <v>21194.95</v>
      </c>
      <c r="AE12137" s="246" t="s">
        <v>53623</v>
      </c>
      <c r="AF12137" s="247">
        <v>12890.4</v>
      </c>
      <c r="AH12137" s="226" t="s">
        <v>50363</v>
      </c>
      <c r="AI12137" s="227">
        <v>1579.33</v>
      </c>
      <c r="AK12137" s="207" t="s">
        <v>26089</v>
      </c>
      <c r="AL12137" s="208">
        <v>26578.3</v>
      </c>
      <c r="AM12137" s="93"/>
      <c r="AN12137" s="93"/>
      <c r="AO12137" s="93"/>
    </row>
    <row r="12138" spans="28:41" x14ac:dyDescent="0.55000000000000004">
      <c r="AB12138" s="278" t="s">
        <v>17735</v>
      </c>
      <c r="AC12138" s="279">
        <v>4050</v>
      </c>
      <c r="AE12138" s="246" t="s">
        <v>59800</v>
      </c>
      <c r="AF12138" s="247">
        <v>53000</v>
      </c>
      <c r="AH12138" s="226" t="s">
        <v>50364</v>
      </c>
      <c r="AI12138" s="227">
        <v>4975.33</v>
      </c>
      <c r="AK12138" s="207" t="s">
        <v>26090</v>
      </c>
      <c r="AL12138" s="208">
        <v>3674.8</v>
      </c>
      <c r="AM12138" s="93"/>
      <c r="AN12138" s="93"/>
      <c r="AO12138" s="93"/>
    </row>
    <row r="12139" spans="28:41" x14ac:dyDescent="0.55000000000000004">
      <c r="AB12139" s="278" t="s">
        <v>34763</v>
      </c>
      <c r="AC12139" s="279">
        <v>83395.55</v>
      </c>
      <c r="AE12139" s="246" t="s">
        <v>59801</v>
      </c>
      <c r="AF12139" s="247">
        <v>3901.34</v>
      </c>
      <c r="AH12139" s="226" t="s">
        <v>35541</v>
      </c>
      <c r="AI12139" s="227">
        <v>966.75</v>
      </c>
      <c r="AK12139" s="207" t="s">
        <v>26091</v>
      </c>
      <c r="AL12139" s="208">
        <v>342.71</v>
      </c>
      <c r="AM12139" s="93"/>
      <c r="AN12139" s="93"/>
      <c r="AO12139" s="93"/>
    </row>
    <row r="12140" spans="28:41" x14ac:dyDescent="0.55000000000000004">
      <c r="AB12140" s="278" t="s">
        <v>17737</v>
      </c>
      <c r="AC12140" s="279">
        <v>14060.07</v>
      </c>
      <c r="AE12140" s="246" t="s">
        <v>59802</v>
      </c>
      <c r="AF12140" s="247">
        <v>170</v>
      </c>
      <c r="AH12140" s="226" t="s">
        <v>26552</v>
      </c>
      <c r="AI12140" s="227">
        <v>4791.0200000000004</v>
      </c>
      <c r="AK12140" s="207" t="s">
        <v>26092</v>
      </c>
      <c r="AL12140" s="208">
        <v>16302.62</v>
      </c>
      <c r="AM12140" s="93"/>
      <c r="AN12140" s="93"/>
      <c r="AO12140" s="93"/>
    </row>
    <row r="12141" spans="28:41" x14ac:dyDescent="0.55000000000000004">
      <c r="AB12141" s="278" t="s">
        <v>17738</v>
      </c>
      <c r="AC12141" s="279">
        <v>22373.46</v>
      </c>
      <c r="AE12141" s="246" t="s">
        <v>59803</v>
      </c>
      <c r="AF12141" s="247">
        <v>2690</v>
      </c>
      <c r="AH12141" s="226" t="s">
        <v>26553</v>
      </c>
      <c r="AI12141" s="227">
        <v>4265.1499999999996</v>
      </c>
      <c r="AK12141" s="207" t="s">
        <v>26093</v>
      </c>
      <c r="AL12141" s="208">
        <v>147.38</v>
      </c>
      <c r="AM12141" s="93"/>
      <c r="AN12141" s="93"/>
      <c r="AO12141" s="93"/>
    </row>
    <row r="12142" spans="28:41" x14ac:dyDescent="0.55000000000000004">
      <c r="AB12142" s="278" t="s">
        <v>34764</v>
      </c>
      <c r="AC12142" s="279">
        <v>19208.72</v>
      </c>
      <c r="AE12142" s="246" t="s">
        <v>59804</v>
      </c>
      <c r="AF12142" s="247">
        <v>22750.52</v>
      </c>
      <c r="AH12142" s="226" t="s">
        <v>26554</v>
      </c>
      <c r="AI12142" s="227">
        <v>692.82</v>
      </c>
      <c r="AK12142" s="207" t="s">
        <v>26094</v>
      </c>
      <c r="AL12142" s="208">
        <v>2305</v>
      </c>
      <c r="AM12142" s="93"/>
      <c r="AN12142" s="93"/>
      <c r="AO12142" s="93"/>
    </row>
    <row r="12143" spans="28:41" x14ac:dyDescent="0.55000000000000004">
      <c r="AB12143" s="278" t="s">
        <v>17739</v>
      </c>
      <c r="AC12143" s="279">
        <v>584.37</v>
      </c>
      <c r="AE12143" s="246" t="s">
        <v>60089</v>
      </c>
      <c r="AF12143" s="247">
        <v>19086.07</v>
      </c>
      <c r="AH12143" s="226" t="s">
        <v>26555</v>
      </c>
      <c r="AI12143" s="227">
        <v>2001.17</v>
      </c>
      <c r="AK12143" s="207" t="s">
        <v>26095</v>
      </c>
      <c r="AL12143" s="208">
        <v>5594</v>
      </c>
      <c r="AM12143" s="93"/>
      <c r="AN12143" s="93"/>
      <c r="AO12143" s="93"/>
    </row>
    <row r="12144" spans="28:41" x14ac:dyDescent="0.55000000000000004">
      <c r="AB12144" s="278" t="s">
        <v>17742</v>
      </c>
      <c r="AC12144" s="279">
        <v>26660.54</v>
      </c>
      <c r="AE12144" s="246" t="s">
        <v>59805</v>
      </c>
      <c r="AF12144" s="247">
        <v>33370.51</v>
      </c>
      <c r="AH12144" s="226" t="s">
        <v>53540</v>
      </c>
      <c r="AI12144" s="227">
        <v>50275</v>
      </c>
      <c r="AK12144" s="207" t="s">
        <v>26096</v>
      </c>
      <c r="AL12144" s="208">
        <v>6644.47</v>
      </c>
      <c r="AM12144" s="93"/>
      <c r="AN12144" s="93"/>
      <c r="AO12144" s="93"/>
    </row>
    <row r="12145" spans="28:41" x14ac:dyDescent="0.55000000000000004">
      <c r="AB12145" s="278" t="s">
        <v>17743</v>
      </c>
      <c r="AC12145" s="279">
        <v>44500</v>
      </c>
      <c r="AE12145" s="246" t="s">
        <v>61569</v>
      </c>
      <c r="AF12145" s="247">
        <v>16500</v>
      </c>
      <c r="AH12145" s="226" t="s">
        <v>53541</v>
      </c>
      <c r="AI12145" s="227">
        <v>785</v>
      </c>
      <c r="AK12145" s="207" t="s">
        <v>26097</v>
      </c>
      <c r="AL12145" s="208">
        <v>2159.6</v>
      </c>
      <c r="AM12145" s="93"/>
      <c r="AN12145" s="93"/>
      <c r="AO12145" s="93"/>
    </row>
    <row r="12146" spans="28:41" x14ac:dyDescent="0.55000000000000004">
      <c r="AB12146" s="278" t="s">
        <v>17744</v>
      </c>
      <c r="AC12146" s="279">
        <v>124261</v>
      </c>
      <c r="AE12146" s="246" t="s">
        <v>61570</v>
      </c>
      <c r="AF12146" s="247">
        <v>66828</v>
      </c>
      <c r="AH12146" s="226" t="s">
        <v>53542</v>
      </c>
      <c r="AI12146" s="227">
        <v>43785</v>
      </c>
      <c r="AK12146" s="207" t="s">
        <v>26098</v>
      </c>
      <c r="AL12146" s="208">
        <v>63.12</v>
      </c>
      <c r="AM12146" s="93"/>
      <c r="AN12146" s="93"/>
      <c r="AO12146" s="93"/>
    </row>
    <row r="12147" spans="28:41" x14ac:dyDescent="0.55000000000000004">
      <c r="AB12147" s="278" t="s">
        <v>56775</v>
      </c>
      <c r="AC12147" s="279">
        <v>66357.73</v>
      </c>
      <c r="AE12147" s="246" t="s">
        <v>61571</v>
      </c>
      <c r="AF12147" s="247">
        <v>60348</v>
      </c>
      <c r="AH12147" s="226" t="s">
        <v>53543</v>
      </c>
      <c r="AI12147" s="227">
        <v>1114.25</v>
      </c>
      <c r="AK12147" s="207" t="s">
        <v>26099</v>
      </c>
      <c r="AL12147" s="208">
        <v>3521.5</v>
      </c>
      <c r="AM12147" s="93"/>
      <c r="AN12147" s="93"/>
      <c r="AO12147" s="93"/>
    </row>
    <row r="12148" spans="28:41" x14ac:dyDescent="0.55000000000000004">
      <c r="AB12148" s="278" t="s">
        <v>56776</v>
      </c>
      <c r="AC12148" s="279">
        <v>41434.47</v>
      </c>
      <c r="AE12148" s="246" t="s">
        <v>26897</v>
      </c>
      <c r="AF12148" s="247">
        <v>16160.05</v>
      </c>
      <c r="AH12148" s="226" t="s">
        <v>53544</v>
      </c>
      <c r="AI12148" s="227">
        <v>2925.54</v>
      </c>
      <c r="AK12148" s="207" t="s">
        <v>26100</v>
      </c>
      <c r="AL12148" s="208">
        <v>4272.3100000000004</v>
      </c>
      <c r="AM12148" s="93"/>
      <c r="AN12148" s="93"/>
      <c r="AO12148" s="93"/>
    </row>
    <row r="12149" spans="28:41" x14ac:dyDescent="0.55000000000000004">
      <c r="AB12149" s="278" t="s">
        <v>17796</v>
      </c>
      <c r="AC12149" s="279">
        <v>24512</v>
      </c>
      <c r="AE12149" s="246" t="s">
        <v>26899</v>
      </c>
      <c r="AF12149" s="247">
        <v>502958.17</v>
      </c>
      <c r="AH12149" s="226" t="s">
        <v>53545</v>
      </c>
      <c r="AI12149" s="227">
        <v>10463.620000000001</v>
      </c>
      <c r="AK12149" s="207" t="s">
        <v>26101</v>
      </c>
      <c r="AL12149" s="208">
        <v>1179.18</v>
      </c>
      <c r="AM12149" s="93"/>
      <c r="AN12149" s="93"/>
      <c r="AO12149" s="93"/>
    </row>
    <row r="12150" spans="28:41" x14ac:dyDescent="0.55000000000000004">
      <c r="AB12150" s="278" t="s">
        <v>17798</v>
      </c>
      <c r="AC12150" s="279">
        <v>126230.87</v>
      </c>
      <c r="AE12150" s="246" t="s">
        <v>56544</v>
      </c>
      <c r="AF12150" s="247">
        <v>2418.6</v>
      </c>
      <c r="AH12150" s="226" t="s">
        <v>53546</v>
      </c>
      <c r="AI12150" s="227">
        <v>4983.49</v>
      </c>
      <c r="AK12150" s="207" t="s">
        <v>26102</v>
      </c>
      <c r="AL12150" s="208">
        <v>18839.060000000001</v>
      </c>
      <c r="AM12150" s="93"/>
      <c r="AN12150" s="93"/>
      <c r="AO12150" s="93"/>
    </row>
    <row r="12151" spans="28:41" x14ac:dyDescent="0.55000000000000004">
      <c r="AB12151" s="278" t="s">
        <v>17800</v>
      </c>
      <c r="AC12151" s="279">
        <v>15521.96</v>
      </c>
      <c r="AE12151" s="246" t="s">
        <v>53624</v>
      </c>
      <c r="AF12151" s="247">
        <v>923.33</v>
      </c>
      <c r="AH12151" s="226" t="s">
        <v>53547</v>
      </c>
      <c r="AI12151" s="227">
        <v>132.1</v>
      </c>
      <c r="AK12151" s="207" t="s">
        <v>26103</v>
      </c>
      <c r="AL12151" s="208">
        <v>739.94</v>
      </c>
      <c r="AM12151" s="93"/>
      <c r="AN12151" s="93"/>
      <c r="AO12151" s="93"/>
    </row>
    <row r="12152" spans="28:41" x14ac:dyDescent="0.55000000000000004">
      <c r="AB12152" s="278" t="s">
        <v>36136</v>
      </c>
      <c r="AC12152" s="279">
        <v>534.79</v>
      </c>
      <c r="AE12152" s="246" t="s">
        <v>42898</v>
      </c>
      <c r="AF12152" s="247">
        <v>17464.45</v>
      </c>
      <c r="AH12152" s="226" t="s">
        <v>26557</v>
      </c>
      <c r="AI12152" s="227">
        <v>117617.57</v>
      </c>
      <c r="AK12152" s="207" t="s">
        <v>26104</v>
      </c>
      <c r="AL12152" s="208">
        <v>10784.5</v>
      </c>
      <c r="AM12152" s="93"/>
      <c r="AN12152" s="93"/>
      <c r="AO12152" s="93"/>
    </row>
    <row r="12153" spans="28:41" x14ac:dyDescent="0.55000000000000004">
      <c r="AB12153" s="278" t="s">
        <v>36137</v>
      </c>
      <c r="AC12153" s="279">
        <v>50169.24</v>
      </c>
      <c r="AE12153" s="246" t="s">
        <v>39443</v>
      </c>
      <c r="AF12153" s="247">
        <v>435.53</v>
      </c>
      <c r="AH12153" s="226" t="s">
        <v>47216</v>
      </c>
      <c r="AI12153" s="227">
        <v>187.94</v>
      </c>
      <c r="AK12153" s="207" t="s">
        <v>26105</v>
      </c>
      <c r="AL12153" s="208">
        <v>823.01</v>
      </c>
      <c r="AM12153" s="93"/>
      <c r="AN12153" s="93"/>
      <c r="AO12153" s="93"/>
    </row>
    <row r="12154" spans="28:41" x14ac:dyDescent="0.55000000000000004">
      <c r="AB12154" s="278" t="s">
        <v>13281</v>
      </c>
      <c r="AC12154" s="279">
        <v>45132.08</v>
      </c>
      <c r="AE12154" s="246" t="s">
        <v>39444</v>
      </c>
      <c r="AF12154" s="247">
        <v>1624.99</v>
      </c>
      <c r="AH12154" s="226" t="s">
        <v>26558</v>
      </c>
      <c r="AI12154" s="227">
        <v>15375</v>
      </c>
      <c r="AK12154" s="207" t="s">
        <v>26106</v>
      </c>
      <c r="AL12154" s="208">
        <v>1498.52</v>
      </c>
      <c r="AM12154" s="93"/>
      <c r="AN12154" s="93"/>
      <c r="AO12154" s="93"/>
    </row>
    <row r="12155" spans="28:41" x14ac:dyDescent="0.55000000000000004">
      <c r="AB12155" s="278" t="s">
        <v>17801</v>
      </c>
      <c r="AC12155" s="279">
        <v>200719.7</v>
      </c>
      <c r="AE12155" s="246" t="s">
        <v>39445</v>
      </c>
      <c r="AF12155" s="247">
        <v>4536.33</v>
      </c>
      <c r="AH12155" s="226" t="s">
        <v>35542</v>
      </c>
      <c r="AI12155" s="227">
        <v>5118.75</v>
      </c>
      <c r="AK12155" s="207" t="s">
        <v>26107</v>
      </c>
      <c r="AL12155" s="208">
        <v>4278.13</v>
      </c>
      <c r="AM12155" s="93"/>
      <c r="AN12155" s="93"/>
      <c r="AO12155" s="93"/>
    </row>
    <row r="12156" spans="28:41" x14ac:dyDescent="0.55000000000000004">
      <c r="AB12156" s="278" t="s">
        <v>17802</v>
      </c>
      <c r="AC12156" s="279">
        <v>37.630000000000003</v>
      </c>
      <c r="AE12156" s="246" t="s">
        <v>40608</v>
      </c>
      <c r="AF12156" s="247">
        <v>880.47</v>
      </c>
      <c r="AH12156" s="226" t="s">
        <v>49119</v>
      </c>
      <c r="AI12156" s="227">
        <v>36486.28</v>
      </c>
      <c r="AK12156" s="207" t="s">
        <v>26108</v>
      </c>
      <c r="AL12156" s="208">
        <v>3200</v>
      </c>
      <c r="AM12156" s="93"/>
      <c r="AN12156" s="93"/>
      <c r="AO12156" s="93"/>
    </row>
    <row r="12157" spans="28:41" x14ac:dyDescent="0.55000000000000004">
      <c r="AB12157" s="278" t="s">
        <v>62347</v>
      </c>
      <c r="AC12157" s="279">
        <v>75.95</v>
      </c>
      <c r="AE12157" s="246" t="s">
        <v>39446</v>
      </c>
      <c r="AF12157" s="247">
        <v>13489.7</v>
      </c>
      <c r="AH12157" s="226" t="s">
        <v>26559</v>
      </c>
      <c r="AI12157" s="227">
        <v>6146.07</v>
      </c>
      <c r="AK12157" s="207" t="s">
        <v>26109</v>
      </c>
      <c r="AL12157" s="208">
        <v>7256.26</v>
      </c>
      <c r="AM12157" s="93"/>
      <c r="AN12157" s="93"/>
      <c r="AO12157" s="93"/>
    </row>
    <row r="12158" spans="28:41" x14ac:dyDescent="0.55000000000000004">
      <c r="AB12158" s="278" t="s">
        <v>31839</v>
      </c>
      <c r="AC12158" s="279">
        <v>12740.77</v>
      </c>
      <c r="AE12158" s="246" t="s">
        <v>53625</v>
      </c>
      <c r="AF12158" s="247">
        <v>6611.05</v>
      </c>
      <c r="AH12158" s="226" t="s">
        <v>26560</v>
      </c>
      <c r="AI12158" s="227">
        <v>42150</v>
      </c>
      <c r="AK12158" s="207" t="s">
        <v>26110</v>
      </c>
      <c r="AL12158" s="208">
        <v>1949.74</v>
      </c>
      <c r="AM12158" s="93"/>
      <c r="AN12158" s="93"/>
      <c r="AO12158" s="93"/>
    </row>
    <row r="12159" spans="28:41" x14ac:dyDescent="0.55000000000000004">
      <c r="AB12159" s="278" t="s">
        <v>17803</v>
      </c>
      <c r="AC12159" s="279">
        <v>709212.7</v>
      </c>
      <c r="AE12159" s="246" t="s">
        <v>39447</v>
      </c>
      <c r="AF12159" s="247">
        <v>1496.28</v>
      </c>
      <c r="AH12159" s="226" t="s">
        <v>53548</v>
      </c>
      <c r="AI12159" s="227">
        <v>8489.15</v>
      </c>
      <c r="AK12159" s="207" t="s">
        <v>26111</v>
      </c>
      <c r="AL12159" s="208">
        <v>6644.47</v>
      </c>
      <c r="AM12159" s="93"/>
      <c r="AN12159" s="93"/>
      <c r="AO12159" s="93"/>
    </row>
    <row r="12160" spans="28:41" x14ac:dyDescent="0.55000000000000004">
      <c r="AB12160" s="278" t="s">
        <v>43179</v>
      </c>
      <c r="AC12160" s="279">
        <v>5000</v>
      </c>
      <c r="AE12160" s="246" t="s">
        <v>39448</v>
      </c>
      <c r="AF12160" s="247">
        <v>5082.82</v>
      </c>
      <c r="AH12160" s="226" t="s">
        <v>48221</v>
      </c>
      <c r="AI12160" s="227">
        <v>7801.3</v>
      </c>
      <c r="AK12160" s="207" t="s">
        <v>26112</v>
      </c>
      <c r="AL12160" s="208">
        <v>10784.5</v>
      </c>
      <c r="AM12160" s="93"/>
      <c r="AN12160" s="93"/>
      <c r="AO12160" s="93"/>
    </row>
    <row r="12161" spans="28:41" x14ac:dyDescent="0.55000000000000004">
      <c r="AB12161" s="278" t="s">
        <v>59967</v>
      </c>
      <c r="AC12161" s="279">
        <v>2261.94</v>
      </c>
      <c r="AE12161" s="246" t="s">
        <v>39449</v>
      </c>
      <c r="AF12161" s="247">
        <v>5182.88</v>
      </c>
      <c r="AH12161" s="226" t="s">
        <v>26561</v>
      </c>
      <c r="AI12161" s="227">
        <v>18275.849999999999</v>
      </c>
      <c r="AK12161" s="207" t="s">
        <v>26113</v>
      </c>
      <c r="AL12161" s="208">
        <v>7256.26</v>
      </c>
      <c r="AM12161" s="93"/>
      <c r="AN12161" s="93"/>
      <c r="AO12161" s="93"/>
    </row>
    <row r="12162" spans="28:41" x14ac:dyDescent="0.55000000000000004">
      <c r="AB12162" s="278" t="s">
        <v>65106</v>
      </c>
      <c r="AC12162" s="279">
        <v>212.33</v>
      </c>
      <c r="AE12162" s="246" t="s">
        <v>40609</v>
      </c>
      <c r="AF12162" s="247">
        <v>6465.54</v>
      </c>
      <c r="AH12162" s="226" t="s">
        <v>26562</v>
      </c>
      <c r="AI12162" s="227">
        <v>3727.36</v>
      </c>
      <c r="AK12162" s="207" t="s">
        <v>26114</v>
      </c>
      <c r="AL12162" s="208">
        <v>2772.75</v>
      </c>
      <c r="AM12162" s="93"/>
      <c r="AN12162" s="93"/>
      <c r="AO12162" s="93"/>
    </row>
    <row r="12163" spans="28:41" x14ac:dyDescent="0.55000000000000004">
      <c r="AB12163" s="278" t="s">
        <v>17804</v>
      </c>
      <c r="AC12163" s="279">
        <v>4500</v>
      </c>
      <c r="AE12163" s="246" t="s">
        <v>57802</v>
      </c>
      <c r="AF12163" s="247">
        <v>9767.2099999999991</v>
      </c>
      <c r="AH12163" s="226" t="s">
        <v>35543</v>
      </c>
      <c r="AI12163" s="227">
        <v>991.51</v>
      </c>
      <c r="AK12163" s="207" t="s">
        <v>26115</v>
      </c>
      <c r="AL12163" s="208">
        <v>1498.52</v>
      </c>
      <c r="AM12163" s="93"/>
      <c r="AN12163" s="93"/>
      <c r="AO12163" s="93"/>
    </row>
    <row r="12164" spans="28:41" x14ac:dyDescent="0.55000000000000004">
      <c r="AB12164" s="278" t="s">
        <v>17805</v>
      </c>
      <c r="AC12164" s="279">
        <v>75946.77</v>
      </c>
      <c r="AE12164" s="246" t="s">
        <v>57803</v>
      </c>
      <c r="AF12164" s="247">
        <v>250.74</v>
      </c>
      <c r="AH12164" s="226" t="s">
        <v>42874</v>
      </c>
      <c r="AI12164" s="227">
        <v>59.9</v>
      </c>
      <c r="AK12164" s="207" t="s">
        <v>26116</v>
      </c>
      <c r="AL12164" s="208">
        <v>6437.73</v>
      </c>
      <c r="AM12164" s="93"/>
      <c r="AN12164" s="93"/>
      <c r="AO12164" s="93"/>
    </row>
    <row r="12165" spans="28:41" x14ac:dyDescent="0.55000000000000004">
      <c r="AB12165" s="278" t="s">
        <v>62872</v>
      </c>
      <c r="AC12165" s="279">
        <v>28921.51</v>
      </c>
      <c r="AE12165" s="246" t="s">
        <v>35591</v>
      </c>
      <c r="AF12165" s="247">
        <v>1999.34</v>
      </c>
      <c r="AH12165" s="226" t="s">
        <v>53549</v>
      </c>
      <c r="AI12165" s="227">
        <v>146447.87</v>
      </c>
      <c r="AK12165" s="207" t="s">
        <v>26117</v>
      </c>
      <c r="AL12165" s="208">
        <v>22444.89</v>
      </c>
      <c r="AM12165" s="93"/>
      <c r="AN12165" s="93"/>
      <c r="AO12165" s="93"/>
    </row>
    <row r="12166" spans="28:41" x14ac:dyDescent="0.55000000000000004">
      <c r="AB12166" s="278" t="s">
        <v>13286</v>
      </c>
      <c r="AC12166" s="279">
        <v>105847.6</v>
      </c>
      <c r="AE12166" s="246" t="s">
        <v>35592</v>
      </c>
      <c r="AF12166" s="247">
        <v>25776.66</v>
      </c>
      <c r="AH12166" s="226" t="s">
        <v>26564</v>
      </c>
      <c r="AI12166" s="227">
        <v>83275.66</v>
      </c>
      <c r="AK12166" s="207" t="s">
        <v>26118</v>
      </c>
      <c r="AL12166" s="208">
        <v>26597.3</v>
      </c>
      <c r="AM12166" s="93"/>
      <c r="AN12166" s="93"/>
      <c r="AO12166" s="93"/>
    </row>
    <row r="12167" spans="28:41" x14ac:dyDescent="0.55000000000000004">
      <c r="AB12167" s="278" t="s">
        <v>13287</v>
      </c>
      <c r="AC12167" s="279">
        <v>289101.05</v>
      </c>
      <c r="AE12167" s="246" t="s">
        <v>26908</v>
      </c>
      <c r="AF12167" s="247">
        <v>82619.95</v>
      </c>
      <c r="AH12167" s="226" t="s">
        <v>53550</v>
      </c>
      <c r="AI12167" s="227">
        <v>692806.88</v>
      </c>
      <c r="AK12167" s="207" t="s">
        <v>26119</v>
      </c>
      <c r="AL12167" s="208">
        <v>739.94</v>
      </c>
      <c r="AM12167" s="93"/>
      <c r="AN12167" s="93"/>
      <c r="AO12167" s="93"/>
    </row>
    <row r="12168" spans="28:41" x14ac:dyDescent="0.55000000000000004">
      <c r="AB12168" s="278" t="s">
        <v>13288</v>
      </c>
      <c r="AC12168" s="279">
        <v>52019.79</v>
      </c>
      <c r="AE12168" s="246" t="s">
        <v>26909</v>
      </c>
      <c r="AF12168" s="247">
        <v>-49.44</v>
      </c>
      <c r="AH12168" s="226" t="s">
        <v>35544</v>
      </c>
      <c r="AI12168" s="227">
        <v>34533.94</v>
      </c>
      <c r="AK12168" s="207" t="s">
        <v>26120</v>
      </c>
      <c r="AL12168" s="208">
        <v>6724.69</v>
      </c>
      <c r="AM12168" s="93"/>
      <c r="AN12168" s="93"/>
      <c r="AO12168" s="93"/>
    </row>
    <row r="12169" spans="28:41" x14ac:dyDescent="0.55000000000000004">
      <c r="AB12169" s="278" t="s">
        <v>17806</v>
      </c>
      <c r="AC12169" s="279">
        <v>759174.88</v>
      </c>
      <c r="AE12169" s="246" t="s">
        <v>26910</v>
      </c>
      <c r="AF12169" s="247">
        <v>2197.15</v>
      </c>
      <c r="AH12169" s="226" t="s">
        <v>45512</v>
      </c>
      <c r="AI12169" s="227">
        <v>18087.59</v>
      </c>
      <c r="AK12169" s="207" t="s">
        <v>26121</v>
      </c>
      <c r="AL12169" s="208">
        <v>152631.45000000001</v>
      </c>
      <c r="AM12169" s="93"/>
      <c r="AN12169" s="93"/>
      <c r="AO12169" s="93"/>
    </row>
    <row r="12170" spans="28:41" x14ac:dyDescent="0.55000000000000004">
      <c r="AB12170" s="278" t="s">
        <v>17807</v>
      </c>
      <c r="AC12170" s="279">
        <v>20487.3</v>
      </c>
      <c r="AE12170" s="246" t="s">
        <v>26911</v>
      </c>
      <c r="AF12170" s="247">
        <v>15035.02</v>
      </c>
      <c r="AH12170" s="226" t="s">
        <v>26565</v>
      </c>
      <c r="AI12170" s="227">
        <v>66836.84</v>
      </c>
      <c r="AK12170" s="207" t="s">
        <v>26122</v>
      </c>
      <c r="AL12170" s="208">
        <v>11676.36</v>
      </c>
      <c r="AM12170" s="93"/>
      <c r="AN12170" s="93"/>
      <c r="AO12170" s="93"/>
    </row>
    <row r="12171" spans="28:41" x14ac:dyDescent="0.55000000000000004">
      <c r="AB12171" s="278" t="s">
        <v>69244</v>
      </c>
      <c r="AC12171" s="279">
        <v>600</v>
      </c>
      <c r="AE12171" s="246" t="s">
        <v>60702</v>
      </c>
      <c r="AF12171" s="247">
        <v>2140.37</v>
      </c>
      <c r="AH12171" s="226" t="s">
        <v>53551</v>
      </c>
      <c r="AI12171" s="227">
        <v>-15182.84</v>
      </c>
      <c r="AK12171" s="207" t="s">
        <v>26123</v>
      </c>
      <c r="AL12171" s="208">
        <v>31789.69</v>
      </c>
      <c r="AM12171" s="93"/>
      <c r="AN12171" s="93"/>
      <c r="AO12171" s="93"/>
    </row>
    <row r="12172" spans="28:41" x14ac:dyDescent="0.55000000000000004">
      <c r="AB12172" s="278" t="s">
        <v>69245</v>
      </c>
      <c r="AC12172" s="279">
        <v>72180</v>
      </c>
      <c r="AE12172" s="246" t="s">
        <v>26914</v>
      </c>
      <c r="AF12172" s="247">
        <v>9924.67</v>
      </c>
      <c r="AH12172" s="226" t="s">
        <v>47217</v>
      </c>
      <c r="AI12172" s="227">
        <v>31982</v>
      </c>
      <c r="AK12172" s="207" t="s">
        <v>26124</v>
      </c>
      <c r="AL12172" s="208">
        <v>40000</v>
      </c>
      <c r="AM12172" s="93"/>
      <c r="AN12172" s="93"/>
      <c r="AO12172" s="93"/>
    </row>
    <row r="12173" spans="28:41" x14ac:dyDescent="0.55000000000000004">
      <c r="AB12173" s="278" t="s">
        <v>69246</v>
      </c>
      <c r="AC12173" s="279">
        <v>702.91</v>
      </c>
      <c r="AE12173" s="246" t="s">
        <v>34071</v>
      </c>
      <c r="AF12173" s="247">
        <v>19061.759999999998</v>
      </c>
      <c r="AH12173" s="226" t="s">
        <v>53552</v>
      </c>
      <c r="AI12173" s="227">
        <v>885.84</v>
      </c>
      <c r="AK12173" s="207" t="s">
        <v>26125</v>
      </c>
      <c r="AL12173" s="208">
        <v>1953.78</v>
      </c>
      <c r="AM12173" s="93"/>
      <c r="AN12173" s="93"/>
      <c r="AO12173" s="93"/>
    </row>
    <row r="12174" spans="28:41" x14ac:dyDescent="0.55000000000000004">
      <c r="AB12174" s="278" t="s">
        <v>70901</v>
      </c>
      <c r="AC12174" s="279">
        <v>3800</v>
      </c>
      <c r="AE12174" s="246" t="s">
        <v>56545</v>
      </c>
      <c r="AF12174" s="247">
        <v>47850</v>
      </c>
      <c r="AH12174" s="226" t="s">
        <v>53553</v>
      </c>
      <c r="AI12174" s="227">
        <v>284.70999999999998</v>
      </c>
      <c r="AK12174" s="207" t="s">
        <v>26126</v>
      </c>
      <c r="AL12174" s="208">
        <v>121845.02</v>
      </c>
      <c r="AM12174" s="93"/>
      <c r="AN12174" s="93"/>
      <c r="AO12174" s="93"/>
    </row>
    <row r="12175" spans="28:41" x14ac:dyDescent="0.55000000000000004">
      <c r="AB12175" s="278" t="s">
        <v>58754</v>
      </c>
      <c r="AC12175" s="279">
        <v>100</v>
      </c>
      <c r="AE12175" s="246" t="s">
        <v>26915</v>
      </c>
      <c r="AF12175" s="247">
        <v>76895.27</v>
      </c>
      <c r="AH12175" s="226" t="s">
        <v>47218</v>
      </c>
      <c r="AI12175" s="227">
        <v>214.37</v>
      </c>
      <c r="AK12175" s="207" t="s">
        <v>26127</v>
      </c>
      <c r="AL12175" s="208">
        <v>606706.69999999995</v>
      </c>
      <c r="AM12175" s="93"/>
      <c r="AN12175" s="93"/>
      <c r="AO12175" s="93"/>
    </row>
    <row r="12176" spans="28:41" x14ac:dyDescent="0.55000000000000004">
      <c r="AB12176" s="278" t="s">
        <v>63475</v>
      </c>
      <c r="AC12176" s="279">
        <v>485569.15</v>
      </c>
      <c r="AE12176" s="246" t="s">
        <v>26916</v>
      </c>
      <c r="AF12176" s="247">
        <v>69580.77</v>
      </c>
      <c r="AH12176" s="226" t="s">
        <v>40591</v>
      </c>
      <c r="AI12176" s="227">
        <v>21876.03</v>
      </c>
      <c r="AK12176" s="207" t="s">
        <v>26128</v>
      </c>
      <c r="AL12176" s="208">
        <v>90168</v>
      </c>
      <c r="AM12176" s="93"/>
      <c r="AN12176" s="93"/>
      <c r="AO12176" s="93"/>
    </row>
    <row r="12177" spans="28:41" x14ac:dyDescent="0.55000000000000004">
      <c r="AB12177" s="278" t="s">
        <v>69247</v>
      </c>
      <c r="AC12177" s="279">
        <v>15819</v>
      </c>
      <c r="AE12177" s="246" t="s">
        <v>35593</v>
      </c>
      <c r="AF12177" s="247">
        <v>58945.27</v>
      </c>
      <c r="AH12177" s="226" t="s">
        <v>39430</v>
      </c>
      <c r="AI12177" s="227">
        <v>28178.52</v>
      </c>
      <c r="AK12177" s="207" t="s">
        <v>26129</v>
      </c>
      <c r="AL12177" s="208">
        <v>1965.83</v>
      </c>
      <c r="AM12177" s="93"/>
      <c r="AN12177" s="93"/>
      <c r="AO12177" s="93"/>
    </row>
    <row r="12178" spans="28:41" x14ac:dyDescent="0.55000000000000004">
      <c r="AB12178" s="278" t="s">
        <v>69248</v>
      </c>
      <c r="AC12178" s="279">
        <v>278.74</v>
      </c>
      <c r="AE12178" s="246" t="s">
        <v>39450</v>
      </c>
      <c r="AF12178" s="247">
        <v>1137.5</v>
      </c>
      <c r="AH12178" s="226" t="s">
        <v>40592</v>
      </c>
      <c r="AI12178" s="227">
        <v>3200292.5</v>
      </c>
      <c r="AK12178" s="207" t="s">
        <v>26130</v>
      </c>
      <c r="AL12178" s="208">
        <v>29109.17</v>
      </c>
      <c r="AM12178" s="93"/>
      <c r="AN12178" s="93"/>
      <c r="AO12178" s="93"/>
    </row>
    <row r="12179" spans="28:41" x14ac:dyDescent="0.55000000000000004">
      <c r="AB12179" s="278" t="s">
        <v>13289</v>
      </c>
      <c r="AC12179" s="279">
        <v>483020.13</v>
      </c>
      <c r="AE12179" s="246" t="s">
        <v>57804</v>
      </c>
      <c r="AF12179" s="247">
        <v>3688.29</v>
      </c>
      <c r="AH12179" s="226" t="s">
        <v>39431</v>
      </c>
      <c r="AI12179" s="227">
        <v>247107.71</v>
      </c>
      <c r="AK12179" s="207" t="s">
        <v>26131</v>
      </c>
      <c r="AL12179" s="208">
        <v>1152846</v>
      </c>
      <c r="AM12179" s="93"/>
      <c r="AN12179" s="93"/>
      <c r="AO12179" s="93"/>
    </row>
    <row r="12180" spans="28:41" x14ac:dyDescent="0.55000000000000004">
      <c r="AB12180" s="278" t="s">
        <v>17810</v>
      </c>
      <c r="AC12180" s="279">
        <v>1252210.81</v>
      </c>
      <c r="AE12180" s="246" t="s">
        <v>48236</v>
      </c>
      <c r="AF12180" s="247">
        <v>-402400</v>
      </c>
      <c r="AH12180" s="226" t="s">
        <v>40593</v>
      </c>
      <c r="AI12180" s="227">
        <v>4468.9799999999996</v>
      </c>
      <c r="AK12180" s="207" t="s">
        <v>26132</v>
      </c>
      <c r="AL12180" s="208">
        <v>2285.38</v>
      </c>
      <c r="AM12180" s="93"/>
      <c r="AN12180" s="93"/>
      <c r="AO12180" s="93"/>
    </row>
    <row r="12181" spans="28:41" x14ac:dyDescent="0.55000000000000004">
      <c r="AB12181" s="278" t="s">
        <v>17811</v>
      </c>
      <c r="AC12181" s="279">
        <v>783955.02</v>
      </c>
      <c r="AE12181" s="246" t="s">
        <v>62796</v>
      </c>
      <c r="AF12181" s="247">
        <v>-52487.25</v>
      </c>
      <c r="AH12181" s="226" t="s">
        <v>40594</v>
      </c>
      <c r="AI12181" s="227">
        <v>3212.96</v>
      </c>
      <c r="AK12181" s="207" t="s">
        <v>14119</v>
      </c>
      <c r="AL12181" s="208">
        <v>337893.19</v>
      </c>
      <c r="AM12181" s="93"/>
      <c r="AN12181" s="93"/>
      <c r="AO12181" s="93"/>
    </row>
    <row r="12182" spans="28:41" x14ac:dyDescent="0.55000000000000004">
      <c r="AB12182" s="278" t="s">
        <v>54270</v>
      </c>
      <c r="AC12182" s="279">
        <v>76815.539999999994</v>
      </c>
      <c r="AE12182" s="246" t="s">
        <v>40610</v>
      </c>
      <c r="AF12182" s="247">
        <v>2321913</v>
      </c>
      <c r="AH12182" s="226" t="s">
        <v>39432</v>
      </c>
      <c r="AI12182" s="227">
        <v>241329.85</v>
      </c>
      <c r="AK12182" s="207" t="s">
        <v>14120</v>
      </c>
      <c r="AL12182" s="208">
        <v>125832.15</v>
      </c>
      <c r="AM12182" s="93"/>
      <c r="AN12182" s="93"/>
      <c r="AO12182" s="93"/>
    </row>
    <row r="12183" spans="28:41" x14ac:dyDescent="0.55000000000000004">
      <c r="AB12183" s="278" t="s">
        <v>69249</v>
      </c>
      <c r="AC12183" s="279">
        <v>315.24</v>
      </c>
      <c r="AE12183" s="246" t="s">
        <v>53635</v>
      </c>
      <c r="AF12183" s="247">
        <v>5226.58</v>
      </c>
      <c r="AH12183" s="226" t="s">
        <v>53554</v>
      </c>
      <c r="AI12183" s="227">
        <v>450557</v>
      </c>
      <c r="AK12183" s="207" t="s">
        <v>14121</v>
      </c>
      <c r="AL12183" s="208">
        <v>1983.05</v>
      </c>
      <c r="AM12183" s="93"/>
      <c r="AN12183" s="93"/>
      <c r="AO12183" s="93"/>
    </row>
    <row r="12184" spans="28:41" x14ac:dyDescent="0.55000000000000004">
      <c r="AB12184" s="278" t="s">
        <v>40740</v>
      </c>
      <c r="AC12184" s="279">
        <v>52183.24</v>
      </c>
      <c r="AE12184" s="246" t="s">
        <v>53636</v>
      </c>
      <c r="AF12184" s="247">
        <v>664.74</v>
      </c>
      <c r="AH12184" s="226" t="s">
        <v>49120</v>
      </c>
      <c r="AI12184" s="227">
        <v>916.99</v>
      </c>
      <c r="AK12184" s="207" t="s">
        <v>14122</v>
      </c>
      <c r="AL12184" s="208">
        <v>32871.339999999997</v>
      </c>
      <c r="AM12184" s="93"/>
      <c r="AN12184" s="93"/>
      <c r="AO12184" s="93"/>
    </row>
    <row r="12185" spans="28:41" x14ac:dyDescent="0.55000000000000004">
      <c r="AB12185" s="278" t="s">
        <v>17812</v>
      </c>
      <c r="AC12185" s="279">
        <v>228883.54</v>
      </c>
      <c r="AE12185" s="246" t="s">
        <v>53637</v>
      </c>
      <c r="AF12185" s="247">
        <v>450.7</v>
      </c>
      <c r="AH12185" s="226" t="s">
        <v>48222</v>
      </c>
      <c r="AI12185" s="227">
        <v>9588.32</v>
      </c>
      <c r="AK12185" s="207" t="s">
        <v>14123</v>
      </c>
      <c r="AL12185" s="208">
        <v>91035.56</v>
      </c>
      <c r="AM12185" s="93"/>
      <c r="AN12185" s="93"/>
      <c r="AO12185" s="93"/>
    </row>
    <row r="12186" spans="28:41" x14ac:dyDescent="0.55000000000000004">
      <c r="AB12186" s="278" t="s">
        <v>56777</v>
      </c>
      <c r="AC12186" s="279">
        <v>503893.54</v>
      </c>
      <c r="AE12186" s="246" t="s">
        <v>53638</v>
      </c>
      <c r="AF12186" s="247">
        <v>1443.38</v>
      </c>
      <c r="AH12186" s="226" t="s">
        <v>49121</v>
      </c>
      <c r="AI12186" s="227">
        <v>5471.59</v>
      </c>
      <c r="AK12186" s="207" t="s">
        <v>14124</v>
      </c>
      <c r="AL12186" s="208">
        <v>163120.49</v>
      </c>
      <c r="AM12186" s="93"/>
      <c r="AN12186" s="93"/>
      <c r="AO12186" s="93"/>
    </row>
    <row r="12187" spans="28:41" x14ac:dyDescent="0.55000000000000004">
      <c r="AB12187" s="278" t="s">
        <v>40741</v>
      </c>
      <c r="AC12187" s="279">
        <v>218095.59</v>
      </c>
      <c r="AE12187" s="246" t="s">
        <v>55372</v>
      </c>
      <c r="AF12187" s="247">
        <v>601.29</v>
      </c>
      <c r="AH12187" s="226" t="s">
        <v>53555</v>
      </c>
      <c r="AI12187" s="227">
        <v>793.5</v>
      </c>
      <c r="AK12187" s="207" t="s">
        <v>26133</v>
      </c>
      <c r="AL12187" s="208">
        <v>4406.2</v>
      </c>
      <c r="AM12187" s="93"/>
      <c r="AN12187" s="93"/>
      <c r="AO12187" s="93"/>
    </row>
    <row r="12188" spans="28:41" x14ac:dyDescent="0.55000000000000004">
      <c r="AB12188" s="278" t="s">
        <v>69824</v>
      </c>
      <c r="AC12188" s="279">
        <v>34174.629999999997</v>
      </c>
      <c r="AE12188" s="246" t="s">
        <v>62797</v>
      </c>
      <c r="AF12188" s="247">
        <v>10225</v>
      </c>
      <c r="AH12188" s="226" t="s">
        <v>47219</v>
      </c>
      <c r="AI12188" s="227">
        <v>5789.01</v>
      </c>
      <c r="AK12188" s="207" t="s">
        <v>26134</v>
      </c>
      <c r="AL12188" s="208">
        <v>8408.7999999999993</v>
      </c>
      <c r="AM12188" s="93"/>
      <c r="AN12188" s="93"/>
      <c r="AO12188" s="93"/>
    </row>
    <row r="12189" spans="28:41" x14ac:dyDescent="0.55000000000000004">
      <c r="AB12189" s="278" t="s">
        <v>69825</v>
      </c>
      <c r="AC12189" s="279">
        <v>237431</v>
      </c>
      <c r="AE12189" s="246" t="s">
        <v>50372</v>
      </c>
      <c r="AF12189" s="247">
        <v>3030.98</v>
      </c>
      <c r="AH12189" s="226" t="s">
        <v>47220</v>
      </c>
      <c r="AI12189" s="227">
        <v>442.86</v>
      </c>
      <c r="AK12189" s="207" t="s">
        <v>14125</v>
      </c>
      <c r="AL12189" s="208">
        <v>32668.81</v>
      </c>
      <c r="AM12189" s="93"/>
      <c r="AN12189" s="93"/>
      <c r="AO12189" s="93"/>
    </row>
    <row r="12190" spans="28:41" x14ac:dyDescent="0.55000000000000004">
      <c r="AB12190" s="278" t="s">
        <v>17900</v>
      </c>
      <c r="AC12190" s="279">
        <v>23020.42</v>
      </c>
      <c r="AE12190" s="246" t="s">
        <v>50373</v>
      </c>
      <c r="AF12190" s="247">
        <v>71557.570000000007</v>
      </c>
      <c r="AH12190" s="226" t="s">
        <v>48223</v>
      </c>
      <c r="AI12190" s="227">
        <v>109633.25</v>
      </c>
      <c r="AK12190" s="207" t="s">
        <v>26135</v>
      </c>
      <c r="AL12190" s="208">
        <v>15299.23</v>
      </c>
      <c r="AM12190" s="93"/>
      <c r="AN12190" s="93"/>
      <c r="AO12190" s="93"/>
    </row>
    <row r="12191" spans="28:41" x14ac:dyDescent="0.55000000000000004">
      <c r="AB12191" s="278" t="s">
        <v>17902</v>
      </c>
      <c r="AC12191" s="279">
        <v>444165.12</v>
      </c>
      <c r="AE12191" s="246" t="s">
        <v>53639</v>
      </c>
      <c r="AF12191" s="247">
        <v>5253.23</v>
      </c>
      <c r="AH12191" s="226" t="s">
        <v>53556</v>
      </c>
      <c r="AI12191" s="227">
        <v>14444</v>
      </c>
      <c r="AK12191" s="207" t="s">
        <v>26136</v>
      </c>
      <c r="AL12191" s="208">
        <v>36797.800000000003</v>
      </c>
      <c r="AM12191" s="93"/>
      <c r="AN12191" s="93"/>
      <c r="AO12191" s="93"/>
    </row>
    <row r="12192" spans="28:41" x14ac:dyDescent="0.55000000000000004">
      <c r="AB12192" s="278" t="s">
        <v>17904</v>
      </c>
      <c r="AC12192" s="279">
        <v>46790.34</v>
      </c>
      <c r="AE12192" s="246" t="s">
        <v>62798</v>
      </c>
      <c r="AF12192" s="247">
        <v>-1087.67</v>
      </c>
      <c r="AH12192" s="226" t="s">
        <v>45513</v>
      </c>
      <c r="AI12192" s="227">
        <v>347250</v>
      </c>
      <c r="AK12192" s="207" t="s">
        <v>26137</v>
      </c>
      <c r="AL12192" s="208">
        <v>63831</v>
      </c>
      <c r="AM12192" s="93"/>
      <c r="AN12192" s="93"/>
      <c r="AO12192" s="93"/>
    </row>
    <row r="12193" spans="28:41" x14ac:dyDescent="0.55000000000000004">
      <c r="AB12193" s="278" t="s">
        <v>17905</v>
      </c>
      <c r="AC12193" s="279">
        <v>134440</v>
      </c>
      <c r="AE12193" s="246" t="s">
        <v>53640</v>
      </c>
      <c r="AF12193" s="247">
        <v>367618.09</v>
      </c>
      <c r="AH12193" s="226" t="s">
        <v>45514</v>
      </c>
      <c r="AI12193" s="227">
        <v>26564.63</v>
      </c>
      <c r="AK12193" s="207" t="s">
        <v>26138</v>
      </c>
      <c r="AL12193" s="208">
        <v>11984</v>
      </c>
      <c r="AM12193" s="93"/>
      <c r="AN12193" s="93"/>
      <c r="AO12193" s="93"/>
    </row>
    <row r="12194" spans="28:41" x14ac:dyDescent="0.55000000000000004">
      <c r="AB12194" s="278" t="s">
        <v>17907</v>
      </c>
      <c r="AC12194" s="279">
        <v>154471.13</v>
      </c>
      <c r="AE12194" s="246" t="s">
        <v>64859</v>
      </c>
      <c r="AF12194" s="247">
        <v>19199.3</v>
      </c>
      <c r="AH12194" s="226" t="s">
        <v>42875</v>
      </c>
      <c r="AI12194" s="227">
        <v>937.08</v>
      </c>
      <c r="AK12194" s="207" t="s">
        <v>26139</v>
      </c>
      <c r="AL12194" s="208">
        <v>169935</v>
      </c>
      <c r="AM12194" s="93"/>
      <c r="AN12194" s="93"/>
      <c r="AO12194" s="93"/>
    </row>
    <row r="12195" spans="28:41" x14ac:dyDescent="0.55000000000000004">
      <c r="AB12195" s="278" t="s">
        <v>17908</v>
      </c>
      <c r="AC12195" s="279">
        <v>67658.880000000005</v>
      </c>
      <c r="AE12195" s="246" t="s">
        <v>64860</v>
      </c>
      <c r="AF12195" s="247">
        <v>629.6</v>
      </c>
      <c r="AH12195" s="226" t="s">
        <v>42876</v>
      </c>
      <c r="AI12195" s="227">
        <v>65.599999999999994</v>
      </c>
      <c r="AK12195" s="207" t="s">
        <v>26140</v>
      </c>
      <c r="AL12195" s="208">
        <v>24000</v>
      </c>
      <c r="AM12195" s="93"/>
      <c r="AN12195" s="93"/>
      <c r="AO12195" s="93"/>
    </row>
    <row r="12196" spans="28:41" x14ac:dyDescent="0.55000000000000004">
      <c r="AB12196" s="278" t="s">
        <v>34786</v>
      </c>
      <c r="AC12196" s="279">
        <v>43278.69</v>
      </c>
      <c r="AE12196" s="246" t="s">
        <v>53641</v>
      </c>
      <c r="AF12196" s="247">
        <v>520106.45</v>
      </c>
      <c r="AH12196" s="226" t="s">
        <v>40595</v>
      </c>
      <c r="AI12196" s="227">
        <v>121.79</v>
      </c>
      <c r="AK12196" s="207" t="s">
        <v>26141</v>
      </c>
      <c r="AL12196" s="208">
        <v>29421.08</v>
      </c>
      <c r="AM12196" s="93"/>
      <c r="AN12196" s="93"/>
      <c r="AO12196" s="93"/>
    </row>
    <row r="12197" spans="28:41" x14ac:dyDescent="0.55000000000000004">
      <c r="AB12197" s="278" t="s">
        <v>33299</v>
      </c>
      <c r="AC12197" s="279">
        <v>36973.25</v>
      </c>
      <c r="AE12197" s="246" t="s">
        <v>63785</v>
      </c>
      <c r="AF12197" s="247">
        <v>22321.09</v>
      </c>
      <c r="AH12197" s="226" t="s">
        <v>53557</v>
      </c>
      <c r="AI12197" s="227">
        <v>-23</v>
      </c>
      <c r="AK12197" s="207" t="s">
        <v>26142</v>
      </c>
      <c r="AL12197" s="208">
        <v>3034.58</v>
      </c>
      <c r="AM12197" s="93"/>
      <c r="AN12197" s="93"/>
      <c r="AO12197" s="93"/>
    </row>
    <row r="12198" spans="28:41" x14ac:dyDescent="0.55000000000000004">
      <c r="AB12198" s="278" t="s">
        <v>17911</v>
      </c>
      <c r="AC12198" s="279">
        <v>13255.65</v>
      </c>
      <c r="AE12198" s="246" t="s">
        <v>63786</v>
      </c>
      <c r="AF12198" s="247">
        <v>2267.04</v>
      </c>
      <c r="AH12198" s="226" t="s">
        <v>42877</v>
      </c>
      <c r="AI12198" s="227">
        <v>3744</v>
      </c>
      <c r="AK12198" s="207" t="s">
        <v>26143</v>
      </c>
      <c r="AL12198" s="208">
        <v>6.9</v>
      </c>
      <c r="AM12198" s="93"/>
      <c r="AN12198" s="93"/>
      <c r="AO12198" s="93"/>
    </row>
    <row r="12199" spans="28:41" x14ac:dyDescent="0.55000000000000004">
      <c r="AB12199" s="278" t="s">
        <v>59969</v>
      </c>
      <c r="AC12199" s="279">
        <v>1072.5</v>
      </c>
      <c r="AE12199" s="246" t="s">
        <v>40611</v>
      </c>
      <c r="AF12199" s="247">
        <v>3070651.72</v>
      </c>
      <c r="AH12199" s="226" t="s">
        <v>42878</v>
      </c>
      <c r="AI12199" s="227">
        <v>253250</v>
      </c>
      <c r="AK12199" s="207" t="s">
        <v>26144</v>
      </c>
      <c r="AL12199" s="208">
        <v>4255.8599999999997</v>
      </c>
      <c r="AM12199" s="93"/>
      <c r="AN12199" s="93"/>
      <c r="AO12199" s="93"/>
    </row>
    <row r="12200" spans="28:41" x14ac:dyDescent="0.55000000000000004">
      <c r="AB12200" s="278" t="s">
        <v>17913</v>
      </c>
      <c r="AC12200" s="279">
        <v>181.4</v>
      </c>
      <c r="AE12200" s="246" t="s">
        <v>63362</v>
      </c>
      <c r="AF12200" s="247">
        <v>451.5</v>
      </c>
      <c r="AH12200" s="226" t="s">
        <v>42879</v>
      </c>
      <c r="AI12200" s="227">
        <v>19364.75</v>
      </c>
      <c r="AK12200" s="207" t="s">
        <v>26145</v>
      </c>
      <c r="AL12200" s="208">
        <v>12241.08</v>
      </c>
      <c r="AM12200" s="93"/>
      <c r="AN12200" s="93"/>
      <c r="AO12200" s="93"/>
    </row>
    <row r="12201" spans="28:41" x14ac:dyDescent="0.55000000000000004">
      <c r="AB12201" s="278" t="s">
        <v>17914</v>
      </c>
      <c r="AC12201" s="279">
        <v>8579.9599999999991</v>
      </c>
      <c r="AE12201" s="246" t="s">
        <v>62219</v>
      </c>
      <c r="AF12201" s="247">
        <v>4328.95</v>
      </c>
      <c r="AH12201" s="226" t="s">
        <v>26613</v>
      </c>
      <c r="AI12201" s="227">
        <v>11665</v>
      </c>
      <c r="AK12201" s="207" t="s">
        <v>26146</v>
      </c>
      <c r="AL12201" s="208">
        <v>7943.8</v>
      </c>
      <c r="AM12201" s="93"/>
      <c r="AN12201" s="93"/>
      <c r="AO12201" s="93"/>
    </row>
    <row r="12202" spans="28:41" x14ac:dyDescent="0.55000000000000004">
      <c r="AB12202" s="278" t="s">
        <v>17916</v>
      </c>
      <c r="AC12202" s="279">
        <v>7637.25</v>
      </c>
      <c r="AE12202" s="246" t="s">
        <v>53642</v>
      </c>
      <c r="AF12202" s="247">
        <v>62025</v>
      </c>
      <c r="AH12202" s="226" t="s">
        <v>47221</v>
      </c>
      <c r="AI12202" s="227">
        <v>44332</v>
      </c>
      <c r="AK12202" s="207" t="s">
        <v>26147</v>
      </c>
      <c r="AL12202" s="208">
        <v>67498.75</v>
      </c>
      <c r="AM12202" s="93"/>
      <c r="AN12202" s="93"/>
      <c r="AO12202" s="93"/>
    </row>
    <row r="12203" spans="28:41" x14ac:dyDescent="0.55000000000000004">
      <c r="AB12203" s="278" t="s">
        <v>17917</v>
      </c>
      <c r="AC12203" s="279">
        <v>5149</v>
      </c>
      <c r="AE12203" s="246" t="s">
        <v>62799</v>
      </c>
      <c r="AF12203" s="247">
        <v>477601.35</v>
      </c>
      <c r="AH12203" s="226" t="s">
        <v>26614</v>
      </c>
      <c r="AI12203" s="227">
        <v>7000</v>
      </c>
      <c r="AK12203" s="207" t="s">
        <v>26148</v>
      </c>
      <c r="AL12203" s="208">
        <v>1530.1</v>
      </c>
      <c r="AM12203" s="93"/>
      <c r="AN12203" s="93"/>
      <c r="AO12203" s="93"/>
    </row>
    <row r="12204" spans="28:41" x14ac:dyDescent="0.55000000000000004">
      <c r="AB12204" s="278" t="s">
        <v>17918</v>
      </c>
      <c r="AC12204" s="279">
        <v>10000</v>
      </c>
      <c r="AE12204" s="246" t="s">
        <v>56546</v>
      </c>
      <c r="AF12204" s="247">
        <v>1822.24</v>
      </c>
      <c r="AH12204" s="226" t="s">
        <v>26615</v>
      </c>
      <c r="AI12204" s="227">
        <v>1761.49</v>
      </c>
      <c r="AK12204" s="207" t="s">
        <v>26149</v>
      </c>
      <c r="AL12204" s="208">
        <v>404159.85</v>
      </c>
      <c r="AM12204" s="93"/>
      <c r="AN12204" s="93"/>
      <c r="AO12204" s="93"/>
    </row>
    <row r="12205" spans="28:41" x14ac:dyDescent="0.55000000000000004">
      <c r="AB12205" s="278" t="s">
        <v>40742</v>
      </c>
      <c r="AC12205" s="279">
        <v>689281.93</v>
      </c>
      <c r="AE12205" s="246" t="s">
        <v>40612</v>
      </c>
      <c r="AF12205" s="247">
        <v>345598.43</v>
      </c>
      <c r="AH12205" s="226" t="s">
        <v>26616</v>
      </c>
      <c r="AI12205" s="227">
        <v>670.26</v>
      </c>
      <c r="AK12205" s="207" t="s">
        <v>26150</v>
      </c>
      <c r="AL12205" s="208">
        <v>11177.54</v>
      </c>
      <c r="AM12205" s="93"/>
      <c r="AN12205" s="93"/>
      <c r="AO12205" s="93"/>
    </row>
    <row r="12206" spans="28:41" x14ac:dyDescent="0.55000000000000004">
      <c r="AB12206" s="278" t="s">
        <v>40743</v>
      </c>
      <c r="AC12206" s="279">
        <v>1396.92</v>
      </c>
      <c r="AE12206" s="246" t="s">
        <v>53643</v>
      </c>
      <c r="AF12206" s="247">
        <v>358699.49</v>
      </c>
      <c r="AH12206" s="226" t="s">
        <v>26617</v>
      </c>
      <c r="AI12206" s="227">
        <v>1517.6</v>
      </c>
      <c r="AK12206" s="207" t="s">
        <v>26151</v>
      </c>
      <c r="AL12206" s="208">
        <v>15213.67</v>
      </c>
      <c r="AM12206" s="93"/>
      <c r="AN12206" s="93"/>
      <c r="AO12206" s="93"/>
    </row>
    <row r="12207" spans="28:41" x14ac:dyDescent="0.55000000000000004">
      <c r="AB12207" s="278" t="s">
        <v>17919</v>
      </c>
      <c r="AC12207" s="279">
        <v>107718.32</v>
      </c>
      <c r="AE12207" s="246" t="s">
        <v>53644</v>
      </c>
      <c r="AF12207" s="247">
        <v>114520.14</v>
      </c>
      <c r="AH12207" s="226" t="s">
        <v>53558</v>
      </c>
      <c r="AI12207" s="227">
        <v>1891.36</v>
      </c>
      <c r="AK12207" s="207" t="s">
        <v>26152</v>
      </c>
      <c r="AL12207" s="208">
        <v>29813.69</v>
      </c>
      <c r="AM12207" s="93"/>
      <c r="AN12207" s="93"/>
      <c r="AO12207" s="93"/>
    </row>
    <row r="12208" spans="28:41" x14ac:dyDescent="0.55000000000000004">
      <c r="AB12208" s="278" t="s">
        <v>17920</v>
      </c>
      <c r="AC12208" s="279">
        <v>18200</v>
      </c>
      <c r="AE12208" s="246" t="s">
        <v>42901</v>
      </c>
      <c r="AF12208" s="247">
        <v>50400</v>
      </c>
      <c r="AH12208" s="226" t="s">
        <v>35546</v>
      </c>
      <c r="AI12208" s="227">
        <v>220025</v>
      </c>
      <c r="AK12208" s="207" t="s">
        <v>26153</v>
      </c>
      <c r="AL12208" s="208">
        <v>4299.7299999999996</v>
      </c>
      <c r="AM12208" s="93"/>
      <c r="AN12208" s="93"/>
      <c r="AO12208" s="93"/>
    </row>
    <row r="12209" spans="28:41" x14ac:dyDescent="0.55000000000000004">
      <c r="AB12209" s="278" t="s">
        <v>17922</v>
      </c>
      <c r="AC12209" s="279">
        <v>196850</v>
      </c>
      <c r="AE12209" s="246" t="s">
        <v>48238</v>
      </c>
      <c r="AF12209" s="247">
        <v>10486</v>
      </c>
      <c r="AH12209" s="226" t="s">
        <v>35547</v>
      </c>
      <c r="AI12209" s="227">
        <v>50567.88</v>
      </c>
      <c r="AK12209" s="207" t="s">
        <v>26154</v>
      </c>
      <c r="AL12209" s="208">
        <v>12048.75</v>
      </c>
      <c r="AM12209" s="93"/>
      <c r="AN12209" s="93"/>
      <c r="AO12209" s="93"/>
    </row>
    <row r="12210" spans="28:41" x14ac:dyDescent="0.55000000000000004">
      <c r="AB12210" s="278" t="s">
        <v>17924</v>
      </c>
      <c r="AC12210" s="279">
        <v>148477.01999999999</v>
      </c>
      <c r="AE12210" s="246" t="s">
        <v>42902</v>
      </c>
      <c r="AF12210" s="247">
        <v>12419.61</v>
      </c>
      <c r="AH12210" s="226" t="s">
        <v>40596</v>
      </c>
      <c r="AI12210" s="227">
        <v>9550.1</v>
      </c>
      <c r="AK12210" s="207" t="s">
        <v>26155</v>
      </c>
      <c r="AL12210" s="208">
        <v>57292.89</v>
      </c>
      <c r="AM12210" s="93"/>
      <c r="AN12210" s="93"/>
      <c r="AO12210" s="93"/>
    </row>
    <row r="12211" spans="28:41" x14ac:dyDescent="0.55000000000000004">
      <c r="AB12211" s="278" t="s">
        <v>17925</v>
      </c>
      <c r="AC12211" s="279">
        <v>467885.92</v>
      </c>
      <c r="AE12211" s="246" t="s">
        <v>40613</v>
      </c>
      <c r="AF12211" s="247">
        <v>409334.76</v>
      </c>
      <c r="AH12211" s="226" t="s">
        <v>35548</v>
      </c>
      <c r="AI12211" s="227">
        <v>20325.2</v>
      </c>
      <c r="AK12211" s="207" t="s">
        <v>26156</v>
      </c>
      <c r="AL12211" s="208">
        <v>88250.31</v>
      </c>
      <c r="AM12211" s="93"/>
      <c r="AN12211" s="93"/>
      <c r="AO12211" s="93"/>
    </row>
    <row r="12212" spans="28:41" x14ac:dyDescent="0.55000000000000004">
      <c r="AB12212" s="278" t="s">
        <v>17926</v>
      </c>
      <c r="AC12212" s="279">
        <v>150670.9</v>
      </c>
      <c r="AE12212" s="246" t="s">
        <v>56547</v>
      </c>
      <c r="AF12212" s="247">
        <v>166331.35999999999</v>
      </c>
      <c r="AH12212" s="226" t="s">
        <v>35549</v>
      </c>
      <c r="AI12212" s="227">
        <v>64496.65</v>
      </c>
      <c r="AK12212" s="207" t="s">
        <v>26157</v>
      </c>
      <c r="AL12212" s="208">
        <v>384028.42</v>
      </c>
      <c r="AM12212" s="93"/>
      <c r="AN12212" s="93"/>
      <c r="AO12212" s="93"/>
    </row>
    <row r="12213" spans="28:41" x14ac:dyDescent="0.55000000000000004">
      <c r="AB12213" s="278" t="s">
        <v>54271</v>
      </c>
      <c r="AC12213" s="279">
        <v>8625.7099999999991</v>
      </c>
      <c r="AE12213" s="246" t="s">
        <v>63363</v>
      </c>
      <c r="AF12213" s="247">
        <v>257537.35</v>
      </c>
      <c r="AH12213" s="226" t="s">
        <v>35550</v>
      </c>
      <c r="AI12213" s="227">
        <v>46979.92</v>
      </c>
      <c r="AK12213" s="207" t="s">
        <v>26158</v>
      </c>
      <c r="AL12213" s="208">
        <v>9416</v>
      </c>
      <c r="AM12213" s="93"/>
      <c r="AN12213" s="93"/>
      <c r="AO12213" s="93"/>
    </row>
    <row r="12214" spans="28:41" x14ac:dyDescent="0.55000000000000004">
      <c r="AB12214" s="278" t="s">
        <v>17927</v>
      </c>
      <c r="AC12214" s="279">
        <v>112360.92</v>
      </c>
      <c r="AE12214" s="246" t="s">
        <v>56548</v>
      </c>
      <c r="AF12214" s="247">
        <v>658534.5</v>
      </c>
      <c r="AH12214" s="226" t="s">
        <v>35551</v>
      </c>
      <c r="AI12214" s="227">
        <v>-16531.169999999998</v>
      </c>
      <c r="AK12214" s="207" t="s">
        <v>26159</v>
      </c>
      <c r="AL12214" s="208">
        <v>51473</v>
      </c>
      <c r="AM12214" s="93"/>
      <c r="AN12214" s="93"/>
      <c r="AO12214" s="93"/>
    </row>
    <row r="12215" spans="28:41" x14ac:dyDescent="0.55000000000000004">
      <c r="AB12215" s="278" t="s">
        <v>17928</v>
      </c>
      <c r="AC12215" s="279">
        <v>798</v>
      </c>
      <c r="AE12215" s="246" t="s">
        <v>39451</v>
      </c>
      <c r="AF12215" s="247">
        <v>958564.47</v>
      </c>
      <c r="AH12215" s="226" t="s">
        <v>40597</v>
      </c>
      <c r="AI12215" s="227">
        <v>8994</v>
      </c>
      <c r="AK12215" s="207" t="s">
        <v>26160</v>
      </c>
      <c r="AL12215" s="208">
        <v>313916</v>
      </c>
      <c r="AM12215" s="93"/>
      <c r="AN12215" s="93"/>
      <c r="AO12215" s="93"/>
    </row>
    <row r="12216" spans="28:41" x14ac:dyDescent="0.55000000000000004">
      <c r="AB12216" s="278" t="s">
        <v>17930</v>
      </c>
      <c r="AC12216" s="279">
        <v>9528.19</v>
      </c>
      <c r="AE12216" s="246" t="s">
        <v>62800</v>
      </c>
      <c r="AF12216" s="247">
        <v>-22732.45</v>
      </c>
      <c r="AH12216" s="226" t="s">
        <v>34060</v>
      </c>
      <c r="AI12216" s="227">
        <v>81538.179999999993</v>
      </c>
      <c r="AK12216" s="207" t="s">
        <v>26161</v>
      </c>
      <c r="AL12216" s="208">
        <v>57095</v>
      </c>
      <c r="AM12216" s="93"/>
      <c r="AN12216" s="93"/>
      <c r="AO12216" s="93"/>
    </row>
    <row r="12217" spans="28:41" x14ac:dyDescent="0.55000000000000004">
      <c r="AB12217" s="278" t="s">
        <v>58756</v>
      </c>
      <c r="AC12217" s="279">
        <v>17</v>
      </c>
      <c r="AE12217" s="246" t="s">
        <v>57805</v>
      </c>
      <c r="AF12217" s="247">
        <v>5338190.3600000003</v>
      </c>
      <c r="AH12217" s="226" t="s">
        <v>53559</v>
      </c>
      <c r="AI12217" s="227">
        <v>3201.8</v>
      </c>
      <c r="AK12217" s="207" t="s">
        <v>26162</v>
      </c>
      <c r="AL12217" s="208">
        <v>85995</v>
      </c>
      <c r="AM12217" s="93"/>
      <c r="AN12217" s="93"/>
      <c r="AO12217" s="93"/>
    </row>
    <row r="12218" spans="28:41" x14ac:dyDescent="0.55000000000000004">
      <c r="AB12218" s="278" t="s">
        <v>62873</v>
      </c>
      <c r="AC12218" s="279">
        <v>475</v>
      </c>
      <c r="AE12218" s="246" t="s">
        <v>59432</v>
      </c>
      <c r="AF12218" s="247">
        <v>15000</v>
      </c>
      <c r="AH12218" s="226" t="s">
        <v>34061</v>
      </c>
      <c r="AI12218" s="227">
        <v>39446.93</v>
      </c>
      <c r="AK12218" s="207" t="s">
        <v>26163</v>
      </c>
      <c r="AL12218" s="208">
        <v>74000</v>
      </c>
      <c r="AM12218" s="93"/>
      <c r="AN12218" s="93"/>
      <c r="AO12218" s="93"/>
    </row>
    <row r="12219" spans="28:41" x14ac:dyDescent="0.55000000000000004">
      <c r="AB12219" s="278" t="s">
        <v>17935</v>
      </c>
      <c r="AC12219" s="279">
        <v>281217.82</v>
      </c>
      <c r="AE12219" s="246" t="s">
        <v>59806</v>
      </c>
      <c r="AF12219" s="247">
        <v>7133.02</v>
      </c>
      <c r="AH12219" s="226" t="s">
        <v>40598</v>
      </c>
      <c r="AI12219" s="227">
        <v>7200</v>
      </c>
      <c r="AK12219" s="207" t="s">
        <v>26164</v>
      </c>
      <c r="AL12219" s="208">
        <v>1058102.5</v>
      </c>
      <c r="AM12219" s="93"/>
      <c r="AN12219" s="93"/>
      <c r="AO12219" s="93"/>
    </row>
    <row r="12220" spans="28:41" x14ac:dyDescent="0.55000000000000004">
      <c r="AB12220" s="278" t="s">
        <v>17936</v>
      </c>
      <c r="AC12220" s="279">
        <v>90280.79</v>
      </c>
      <c r="AE12220" s="246" t="s">
        <v>53646</v>
      </c>
      <c r="AF12220" s="247">
        <v>229.18</v>
      </c>
      <c r="AH12220" s="226" t="s">
        <v>34062</v>
      </c>
      <c r="AI12220" s="227">
        <v>9472.66</v>
      </c>
      <c r="AK12220" s="207" t="s">
        <v>26165</v>
      </c>
      <c r="AL12220" s="208">
        <v>109182</v>
      </c>
      <c r="AM12220" s="93"/>
      <c r="AN12220" s="93"/>
      <c r="AO12220" s="93"/>
    </row>
    <row r="12221" spans="28:41" x14ac:dyDescent="0.55000000000000004">
      <c r="AB12221" s="278" t="s">
        <v>17937</v>
      </c>
      <c r="AC12221" s="279">
        <v>130646.27</v>
      </c>
      <c r="AE12221" s="246" t="s">
        <v>59807</v>
      </c>
      <c r="AF12221" s="247">
        <v>33</v>
      </c>
      <c r="AH12221" s="226" t="s">
        <v>34063</v>
      </c>
      <c r="AI12221" s="227">
        <v>29079.94</v>
      </c>
      <c r="AK12221" s="207" t="s">
        <v>26166</v>
      </c>
      <c r="AL12221" s="208">
        <v>183856.54</v>
      </c>
      <c r="AM12221" s="93"/>
      <c r="AN12221" s="93"/>
      <c r="AO12221" s="93"/>
    </row>
    <row r="12222" spans="28:41" x14ac:dyDescent="0.55000000000000004">
      <c r="AB12222" s="278" t="s">
        <v>17943</v>
      </c>
      <c r="AC12222" s="279">
        <v>1385.62</v>
      </c>
      <c r="AE12222" s="246" t="s">
        <v>50378</v>
      </c>
      <c r="AF12222" s="247">
        <v>2.5299999999999998</v>
      </c>
      <c r="AH12222" s="226" t="s">
        <v>34064</v>
      </c>
      <c r="AI12222" s="227">
        <v>11446.4</v>
      </c>
      <c r="AK12222" s="207" t="s">
        <v>26167</v>
      </c>
      <c r="AL12222" s="208">
        <v>10080</v>
      </c>
      <c r="AM12222" s="93"/>
      <c r="AN12222" s="93"/>
      <c r="AO12222" s="93"/>
    </row>
    <row r="12223" spans="28:41" x14ac:dyDescent="0.55000000000000004">
      <c r="AB12223" s="278" t="s">
        <v>17944</v>
      </c>
      <c r="AC12223" s="279">
        <v>45622.17</v>
      </c>
      <c r="AE12223" s="246" t="s">
        <v>50379</v>
      </c>
      <c r="AF12223" s="247">
        <v>8.09</v>
      </c>
      <c r="AH12223" s="226" t="s">
        <v>40599</v>
      </c>
      <c r="AI12223" s="227">
        <v>1330.46</v>
      </c>
      <c r="AK12223" s="207" t="s">
        <v>26168</v>
      </c>
      <c r="AL12223" s="208">
        <v>183</v>
      </c>
      <c r="AM12223" s="93"/>
      <c r="AN12223" s="93"/>
      <c r="AO12223" s="93"/>
    </row>
    <row r="12224" spans="28:41" x14ac:dyDescent="0.55000000000000004">
      <c r="AB12224" s="278" t="s">
        <v>50619</v>
      </c>
      <c r="AC12224" s="279">
        <v>-7498.56</v>
      </c>
      <c r="AE12224" s="246" t="s">
        <v>59198</v>
      </c>
      <c r="AF12224" s="247">
        <v>1200</v>
      </c>
      <c r="AH12224" s="226" t="s">
        <v>36660</v>
      </c>
      <c r="AI12224" s="227">
        <v>4690</v>
      </c>
      <c r="AK12224" s="207" t="s">
        <v>26169</v>
      </c>
      <c r="AL12224" s="208">
        <v>136583.67999999999</v>
      </c>
      <c r="AM12224" s="93"/>
      <c r="AN12224" s="93"/>
      <c r="AO12224" s="93"/>
    </row>
    <row r="12225" spans="28:41" x14ac:dyDescent="0.55000000000000004">
      <c r="AB12225" s="278" t="s">
        <v>17945</v>
      </c>
      <c r="AC12225" s="279">
        <v>50344.37</v>
      </c>
      <c r="AE12225" s="246" t="s">
        <v>60703</v>
      </c>
      <c r="AF12225" s="247">
        <v>5000</v>
      </c>
      <c r="AH12225" s="226" t="s">
        <v>53560</v>
      </c>
      <c r="AI12225" s="227">
        <v>120652.5</v>
      </c>
      <c r="AK12225" s="207" t="s">
        <v>26170</v>
      </c>
      <c r="AL12225" s="208">
        <v>137843.4</v>
      </c>
      <c r="AM12225" s="93"/>
      <c r="AN12225" s="93"/>
      <c r="AO12225" s="93"/>
    </row>
    <row r="12226" spans="28:41" x14ac:dyDescent="0.55000000000000004">
      <c r="AB12226" s="278" t="s">
        <v>50620</v>
      </c>
      <c r="AC12226" s="279">
        <v>25386.77</v>
      </c>
      <c r="AE12226" s="246" t="s">
        <v>53647</v>
      </c>
      <c r="AF12226" s="247">
        <v>163.4</v>
      </c>
      <c r="AH12226" s="226" t="s">
        <v>48224</v>
      </c>
      <c r="AI12226" s="227">
        <v>59500</v>
      </c>
      <c r="AK12226" s="207" t="s">
        <v>26171</v>
      </c>
      <c r="AL12226" s="208">
        <v>73623.679999999993</v>
      </c>
      <c r="AM12226" s="93"/>
      <c r="AN12226" s="93"/>
      <c r="AO12226" s="93"/>
    </row>
    <row r="12227" spans="28:41" x14ac:dyDescent="0.55000000000000004">
      <c r="AB12227" s="278" t="s">
        <v>17970</v>
      </c>
      <c r="AC12227" s="279">
        <v>2439.42</v>
      </c>
      <c r="AE12227" s="246" t="s">
        <v>53648</v>
      </c>
      <c r="AF12227" s="247">
        <v>41.82</v>
      </c>
      <c r="AH12227" s="226" t="s">
        <v>48225</v>
      </c>
      <c r="AI12227" s="227">
        <v>4551.75</v>
      </c>
      <c r="AK12227" s="207" t="s">
        <v>26172</v>
      </c>
      <c r="AL12227" s="208">
        <v>3000</v>
      </c>
      <c r="AM12227" s="93"/>
      <c r="AN12227" s="93"/>
      <c r="AO12227" s="93"/>
    </row>
    <row r="12228" spans="28:41" x14ac:dyDescent="0.55000000000000004">
      <c r="AB12228" s="278" t="s">
        <v>69250</v>
      </c>
      <c r="AC12228" s="279">
        <v>875.06</v>
      </c>
      <c r="AE12228" s="246" t="s">
        <v>63364</v>
      </c>
      <c r="AF12228" s="247">
        <v>4076.81</v>
      </c>
      <c r="AH12228" s="226" t="s">
        <v>48226</v>
      </c>
      <c r="AI12228" s="227">
        <v>14339.5</v>
      </c>
      <c r="AK12228" s="207" t="s">
        <v>26173</v>
      </c>
      <c r="AL12228" s="208">
        <v>6000</v>
      </c>
      <c r="AM12228" s="93"/>
      <c r="AN12228" s="93"/>
      <c r="AO12228" s="93"/>
    </row>
    <row r="12229" spans="28:41" x14ac:dyDescent="0.55000000000000004">
      <c r="AB12229" s="278" t="s">
        <v>69251</v>
      </c>
      <c r="AC12229" s="279">
        <v>1245.08</v>
      </c>
      <c r="AE12229" s="246" t="s">
        <v>60704</v>
      </c>
      <c r="AF12229" s="247">
        <v>22584.89</v>
      </c>
      <c r="AH12229" s="226" t="s">
        <v>48227</v>
      </c>
      <c r="AI12229" s="227">
        <v>495.75</v>
      </c>
      <c r="AK12229" s="207" t="s">
        <v>26174</v>
      </c>
      <c r="AL12229" s="208">
        <v>252.11</v>
      </c>
      <c r="AM12229" s="93"/>
      <c r="AN12229" s="93"/>
      <c r="AO12229" s="93"/>
    </row>
    <row r="12230" spans="28:41" x14ac:dyDescent="0.55000000000000004">
      <c r="AB12230" s="278" t="s">
        <v>17971</v>
      </c>
      <c r="AC12230" s="279">
        <v>2671.14</v>
      </c>
      <c r="AE12230" s="246" t="s">
        <v>63787</v>
      </c>
      <c r="AF12230" s="247">
        <v>387.07</v>
      </c>
      <c r="AH12230" s="226" t="s">
        <v>53561</v>
      </c>
      <c r="AI12230" s="227">
        <v>15120</v>
      </c>
      <c r="AK12230" s="207" t="s">
        <v>26175</v>
      </c>
      <c r="AL12230" s="208">
        <v>142941.46</v>
      </c>
      <c r="AM12230" s="93"/>
      <c r="AN12230" s="93"/>
      <c r="AO12230" s="93"/>
    </row>
    <row r="12231" spans="28:41" x14ac:dyDescent="0.55000000000000004">
      <c r="AB12231" s="278" t="s">
        <v>17973</v>
      </c>
      <c r="AC12231" s="279">
        <v>5931.08</v>
      </c>
      <c r="AE12231" s="246" t="s">
        <v>63788</v>
      </c>
      <c r="AF12231" s="247">
        <v>447.46</v>
      </c>
      <c r="AH12231" s="226" t="s">
        <v>45515</v>
      </c>
      <c r="AI12231" s="227">
        <v>92000</v>
      </c>
      <c r="AK12231" s="207" t="s">
        <v>26176</v>
      </c>
      <c r="AL12231" s="208">
        <v>91580.51</v>
      </c>
      <c r="AM12231" s="93"/>
      <c r="AN12231" s="93"/>
      <c r="AO12231" s="93"/>
    </row>
    <row r="12232" spans="28:41" x14ac:dyDescent="0.55000000000000004">
      <c r="AB12232" s="278" t="s">
        <v>17974</v>
      </c>
      <c r="AC12232" s="279">
        <v>6294.53</v>
      </c>
      <c r="AE12232" s="246" t="s">
        <v>63789</v>
      </c>
      <c r="AF12232" s="247">
        <v>83850</v>
      </c>
      <c r="AH12232" s="226" t="s">
        <v>45516</v>
      </c>
      <c r="AI12232" s="227">
        <v>7037.86</v>
      </c>
      <c r="AK12232" s="207" t="s">
        <v>26177</v>
      </c>
      <c r="AL12232" s="208">
        <v>92317.4</v>
      </c>
      <c r="AM12232" s="93"/>
      <c r="AN12232" s="93"/>
      <c r="AO12232" s="93"/>
    </row>
    <row r="12233" spans="28:41" x14ac:dyDescent="0.55000000000000004">
      <c r="AB12233" s="278" t="s">
        <v>59970</v>
      </c>
      <c r="AC12233" s="279">
        <v>7105.9</v>
      </c>
      <c r="AE12233" s="246" t="s">
        <v>63790</v>
      </c>
      <c r="AF12233" s="247">
        <v>611.54</v>
      </c>
      <c r="AH12233" s="226" t="s">
        <v>53562</v>
      </c>
      <c r="AI12233" s="227">
        <v>-734.86</v>
      </c>
      <c r="AK12233" s="207" t="s">
        <v>26178</v>
      </c>
      <c r="AL12233" s="208">
        <v>652824.28</v>
      </c>
      <c r="AM12233" s="93"/>
      <c r="AN12233" s="93"/>
      <c r="AO12233" s="93"/>
    </row>
    <row r="12234" spans="28:41" x14ac:dyDescent="0.55000000000000004">
      <c r="AB12234" s="278" t="s">
        <v>36143</v>
      </c>
      <c r="AC12234" s="279">
        <v>10208.35</v>
      </c>
      <c r="AE12234" s="246" t="s">
        <v>60705</v>
      </c>
      <c r="AF12234" s="247">
        <v>8551.58</v>
      </c>
      <c r="AH12234" s="226" t="s">
        <v>45517</v>
      </c>
      <c r="AI12234" s="227">
        <v>1420366.55</v>
      </c>
      <c r="AK12234" s="207" t="s">
        <v>26179</v>
      </c>
      <c r="AL12234" s="208">
        <v>2458.29</v>
      </c>
      <c r="AM12234" s="93"/>
      <c r="AN12234" s="93"/>
      <c r="AO12234" s="93"/>
    </row>
    <row r="12235" spans="28:41" x14ac:dyDescent="0.55000000000000004">
      <c r="AB12235" s="278" t="s">
        <v>62349</v>
      </c>
      <c r="AC12235" s="279">
        <v>2236.3000000000002</v>
      </c>
      <c r="AE12235" s="246" t="s">
        <v>60706</v>
      </c>
      <c r="AF12235" s="247">
        <v>26321.21</v>
      </c>
      <c r="AH12235" s="226" t="s">
        <v>45518</v>
      </c>
      <c r="AI12235" s="227">
        <v>108658.47</v>
      </c>
      <c r="AK12235" s="207" t="s">
        <v>26180</v>
      </c>
      <c r="AL12235" s="208">
        <v>1500</v>
      </c>
      <c r="AM12235" s="93"/>
      <c r="AN12235" s="93"/>
      <c r="AO12235" s="93"/>
    </row>
    <row r="12236" spans="28:41" x14ac:dyDescent="0.55000000000000004">
      <c r="AB12236" s="278" t="s">
        <v>17999</v>
      </c>
      <c r="AC12236" s="279">
        <v>643044.85</v>
      </c>
      <c r="AE12236" s="246" t="s">
        <v>61572</v>
      </c>
      <c r="AF12236" s="247">
        <v>2924.8</v>
      </c>
      <c r="AH12236" s="226" t="s">
        <v>26666</v>
      </c>
      <c r="AI12236" s="227">
        <v>144349.82</v>
      </c>
      <c r="AK12236" s="207" t="s">
        <v>26181</v>
      </c>
      <c r="AL12236" s="208">
        <v>85000</v>
      </c>
      <c r="AM12236" s="93"/>
      <c r="AN12236" s="93"/>
      <c r="AO12236" s="93"/>
    </row>
    <row r="12237" spans="28:41" x14ac:dyDescent="0.55000000000000004">
      <c r="AB12237" s="278" t="s">
        <v>61670</v>
      </c>
      <c r="AC12237" s="279">
        <v>321500</v>
      </c>
      <c r="AE12237" s="246" t="s">
        <v>57806</v>
      </c>
      <c r="AF12237" s="247">
        <v>309366.11</v>
      </c>
      <c r="AH12237" s="226" t="s">
        <v>42880</v>
      </c>
      <c r="AI12237" s="227">
        <v>803516.39</v>
      </c>
      <c r="AK12237" s="207" t="s">
        <v>26182</v>
      </c>
      <c r="AL12237" s="208">
        <v>9382.2000000000007</v>
      </c>
      <c r="AM12237" s="93"/>
      <c r="AN12237" s="93"/>
      <c r="AO12237" s="93"/>
    </row>
    <row r="12238" spans="28:41" x14ac:dyDescent="0.55000000000000004">
      <c r="AB12238" s="278" t="s">
        <v>18002</v>
      </c>
      <c r="AC12238" s="279">
        <v>62384.160000000003</v>
      </c>
      <c r="AE12238" s="246" t="s">
        <v>64861</v>
      </c>
      <c r="AF12238" s="247">
        <v>700</v>
      </c>
      <c r="AH12238" s="226" t="s">
        <v>26670</v>
      </c>
      <c r="AI12238" s="227">
        <v>72431.179999999993</v>
      </c>
      <c r="AK12238" s="207" t="s">
        <v>26183</v>
      </c>
      <c r="AL12238" s="208">
        <v>99142.88</v>
      </c>
      <c r="AM12238" s="93"/>
      <c r="AN12238" s="93"/>
      <c r="AO12238" s="93"/>
    </row>
    <row r="12239" spans="28:41" x14ac:dyDescent="0.55000000000000004">
      <c r="AB12239" s="278" t="s">
        <v>18003</v>
      </c>
      <c r="AC12239" s="279">
        <v>18466.48</v>
      </c>
      <c r="AE12239" s="246" t="s">
        <v>61573</v>
      </c>
      <c r="AF12239" s="247">
        <v>4834.13</v>
      </c>
      <c r="AH12239" s="226" t="s">
        <v>26671</v>
      </c>
      <c r="AI12239" s="227">
        <v>2165.3200000000002</v>
      </c>
      <c r="AK12239" s="207" t="s">
        <v>26184</v>
      </c>
      <c r="AL12239" s="208">
        <v>230666.9</v>
      </c>
      <c r="AM12239" s="93"/>
      <c r="AN12239" s="93"/>
      <c r="AO12239" s="93"/>
    </row>
    <row r="12240" spans="28:41" x14ac:dyDescent="0.55000000000000004">
      <c r="AB12240" s="278" t="s">
        <v>18004</v>
      </c>
      <c r="AC12240" s="279">
        <v>127747.5</v>
      </c>
      <c r="AE12240" s="246" t="s">
        <v>49134</v>
      </c>
      <c r="AF12240" s="247">
        <v>19903.68</v>
      </c>
      <c r="AH12240" s="226" t="s">
        <v>53563</v>
      </c>
      <c r="AI12240" s="227">
        <v>6403.04</v>
      </c>
      <c r="AK12240" s="207" t="s">
        <v>26185</v>
      </c>
      <c r="AL12240" s="208">
        <v>565310.62</v>
      </c>
      <c r="AM12240" s="93"/>
      <c r="AN12240" s="93"/>
      <c r="AO12240" s="93"/>
    </row>
    <row r="12241" spans="28:41" x14ac:dyDescent="0.55000000000000004">
      <c r="AB12241" s="278" t="s">
        <v>34788</v>
      </c>
      <c r="AC12241" s="279">
        <v>357386.22</v>
      </c>
      <c r="AE12241" s="246" t="s">
        <v>58670</v>
      </c>
      <c r="AF12241" s="247">
        <v>180</v>
      </c>
      <c r="AH12241" s="226" t="s">
        <v>26673</v>
      </c>
      <c r="AI12241" s="227">
        <v>32414.25</v>
      </c>
      <c r="AK12241" s="207" t="s">
        <v>26186</v>
      </c>
      <c r="AL12241" s="208">
        <v>557138.66</v>
      </c>
      <c r="AM12241" s="93"/>
      <c r="AN12241" s="93"/>
      <c r="AO12241" s="93"/>
    </row>
    <row r="12242" spans="28:41" x14ac:dyDescent="0.55000000000000004">
      <c r="AB12242" s="278" t="s">
        <v>13303</v>
      </c>
      <c r="AC12242" s="279">
        <v>535562.31999999995</v>
      </c>
      <c r="AE12242" s="246" t="s">
        <v>59808</v>
      </c>
      <c r="AF12242" s="247">
        <v>660</v>
      </c>
      <c r="AH12242" s="226" t="s">
        <v>53564</v>
      </c>
      <c r="AI12242" s="227">
        <v>301907.46999999997</v>
      </c>
      <c r="AK12242" s="207" t="s">
        <v>26187</v>
      </c>
      <c r="AL12242" s="208">
        <v>1167472.5</v>
      </c>
      <c r="AM12242" s="93"/>
      <c r="AN12242" s="93"/>
      <c r="AO12242" s="93"/>
    </row>
    <row r="12243" spans="28:41" x14ac:dyDescent="0.55000000000000004">
      <c r="AB12243" s="278" t="s">
        <v>18113</v>
      </c>
      <c r="AC12243" s="279">
        <v>32641.119999999999</v>
      </c>
      <c r="AE12243" s="246" t="s">
        <v>49135</v>
      </c>
      <c r="AF12243" s="247">
        <v>275.39999999999998</v>
      </c>
      <c r="AH12243" s="226" t="s">
        <v>26674</v>
      </c>
      <c r="AI12243" s="227">
        <v>78749.539999999994</v>
      </c>
      <c r="AK12243" s="207" t="s">
        <v>26188</v>
      </c>
      <c r="AL12243" s="208">
        <v>38736.25</v>
      </c>
      <c r="AM12243" s="93"/>
      <c r="AN12243" s="93"/>
      <c r="AO12243" s="93"/>
    </row>
    <row r="12244" spans="28:41" x14ac:dyDescent="0.55000000000000004">
      <c r="AB12244" s="278" t="s">
        <v>18114</v>
      </c>
      <c r="AC12244" s="279">
        <v>1875.3</v>
      </c>
      <c r="AE12244" s="246" t="s">
        <v>49136</v>
      </c>
      <c r="AF12244" s="247">
        <v>1526.54</v>
      </c>
      <c r="AH12244" s="226" t="s">
        <v>26675</v>
      </c>
      <c r="AI12244" s="227">
        <v>54908.38</v>
      </c>
      <c r="AK12244" s="207" t="s">
        <v>26189</v>
      </c>
      <c r="AL12244" s="208">
        <v>44331.42</v>
      </c>
      <c r="AM12244" s="93"/>
      <c r="AN12244" s="93"/>
      <c r="AO12244" s="93"/>
    </row>
    <row r="12245" spans="28:41" x14ac:dyDescent="0.55000000000000004">
      <c r="AB12245" s="278" t="s">
        <v>18115</v>
      </c>
      <c r="AC12245" s="279">
        <v>387099.69</v>
      </c>
      <c r="AE12245" s="246" t="s">
        <v>49137</v>
      </c>
      <c r="AF12245" s="247">
        <v>4943.8900000000003</v>
      </c>
      <c r="AH12245" s="226" t="s">
        <v>26676</v>
      </c>
      <c r="AI12245" s="227">
        <v>153230.65</v>
      </c>
      <c r="AK12245" s="207" t="s">
        <v>26190</v>
      </c>
      <c r="AL12245" s="208">
        <v>78725.25</v>
      </c>
      <c r="AM12245" s="93"/>
      <c r="AN12245" s="93"/>
      <c r="AO12245" s="93"/>
    </row>
    <row r="12246" spans="28:41" x14ac:dyDescent="0.55000000000000004">
      <c r="AB12246" s="278" t="s">
        <v>18116</v>
      </c>
      <c r="AC12246" s="279">
        <v>175657.5</v>
      </c>
      <c r="AE12246" s="246" t="s">
        <v>49138</v>
      </c>
      <c r="AF12246" s="247">
        <v>7321.03</v>
      </c>
      <c r="AH12246" s="226" t="s">
        <v>48228</v>
      </c>
      <c r="AI12246" s="227">
        <v>-15653.05</v>
      </c>
      <c r="AK12246" s="207" t="s">
        <v>26191</v>
      </c>
      <c r="AL12246" s="208">
        <v>3387.05</v>
      </c>
      <c r="AM12246" s="93"/>
      <c r="AN12246" s="93"/>
      <c r="AO12246" s="93"/>
    </row>
    <row r="12247" spans="28:41" x14ac:dyDescent="0.55000000000000004">
      <c r="AB12247" s="278" t="s">
        <v>18117</v>
      </c>
      <c r="AC12247" s="279">
        <v>390507.98</v>
      </c>
      <c r="AE12247" s="246" t="s">
        <v>50380</v>
      </c>
      <c r="AF12247" s="247">
        <v>1233.8</v>
      </c>
      <c r="AH12247" s="226" t="s">
        <v>26677</v>
      </c>
      <c r="AI12247" s="227">
        <v>888.12</v>
      </c>
      <c r="AK12247" s="207" t="s">
        <v>26192</v>
      </c>
      <c r="AL12247" s="208">
        <v>163883.07</v>
      </c>
      <c r="AM12247" s="93"/>
      <c r="AN12247" s="93"/>
      <c r="AO12247" s="93"/>
    </row>
    <row r="12248" spans="28:41" x14ac:dyDescent="0.55000000000000004">
      <c r="AB12248" s="278" t="s">
        <v>43180</v>
      </c>
      <c r="AC12248" s="279">
        <v>224511.65</v>
      </c>
      <c r="AE12248" s="246" t="s">
        <v>62801</v>
      </c>
      <c r="AF12248" s="247">
        <v>723</v>
      </c>
      <c r="AH12248" s="226" t="s">
        <v>26679</v>
      </c>
      <c r="AI12248" s="227">
        <v>41253.040000000001</v>
      </c>
      <c r="AK12248" s="207" t="s">
        <v>26193</v>
      </c>
      <c r="AL12248" s="208">
        <v>21249.5</v>
      </c>
      <c r="AM12248" s="93"/>
      <c r="AN12248" s="93"/>
      <c r="AO12248" s="93"/>
    </row>
    <row r="12249" spans="28:41" x14ac:dyDescent="0.55000000000000004">
      <c r="AB12249" s="278" t="s">
        <v>18120</v>
      </c>
      <c r="AC12249" s="279">
        <v>549335.47</v>
      </c>
      <c r="AE12249" s="246" t="s">
        <v>64862</v>
      </c>
      <c r="AF12249" s="247">
        <v>1395.6</v>
      </c>
      <c r="AH12249" s="226" t="s">
        <v>48229</v>
      </c>
      <c r="AI12249" s="227">
        <v>-70.010000000000005</v>
      </c>
      <c r="AK12249" s="207" t="s">
        <v>26194</v>
      </c>
      <c r="AL12249" s="208">
        <v>1625.6</v>
      </c>
      <c r="AM12249" s="93"/>
      <c r="AN12249" s="93"/>
      <c r="AO12249" s="93"/>
    </row>
    <row r="12250" spans="28:41" x14ac:dyDescent="0.55000000000000004">
      <c r="AB12250" s="278" t="s">
        <v>18121</v>
      </c>
      <c r="AC12250" s="279">
        <v>373338.01</v>
      </c>
      <c r="AE12250" s="246" t="s">
        <v>64863</v>
      </c>
      <c r="AF12250" s="247">
        <v>12662.56</v>
      </c>
      <c r="AH12250" s="226" t="s">
        <v>49122</v>
      </c>
      <c r="AI12250" s="227">
        <v>307.49</v>
      </c>
      <c r="AK12250" s="207" t="s">
        <v>26195</v>
      </c>
      <c r="AL12250" s="208">
        <v>2421.5500000000002</v>
      </c>
      <c r="AM12250" s="93"/>
      <c r="AN12250" s="93"/>
      <c r="AO12250" s="93"/>
    </row>
    <row r="12251" spans="28:41" x14ac:dyDescent="0.55000000000000004">
      <c r="AB12251" s="278" t="s">
        <v>18124</v>
      </c>
      <c r="AC12251" s="279">
        <v>650</v>
      </c>
      <c r="AE12251" s="246" t="s">
        <v>62802</v>
      </c>
      <c r="AF12251" s="247">
        <v>1130.77</v>
      </c>
      <c r="AH12251" s="226" t="s">
        <v>47222</v>
      </c>
      <c r="AI12251" s="227">
        <v>13305.51</v>
      </c>
      <c r="AK12251" s="207" t="s">
        <v>26196</v>
      </c>
      <c r="AL12251" s="208">
        <v>519.85</v>
      </c>
      <c r="AM12251" s="93"/>
      <c r="AN12251" s="93"/>
      <c r="AO12251" s="93"/>
    </row>
    <row r="12252" spans="28:41" x14ac:dyDescent="0.55000000000000004">
      <c r="AB12252" s="278" t="s">
        <v>13304</v>
      </c>
      <c r="AC12252" s="279">
        <v>9562.5</v>
      </c>
      <c r="AE12252" s="246" t="s">
        <v>64864</v>
      </c>
      <c r="AF12252" s="247">
        <v>3444.26</v>
      </c>
      <c r="AH12252" s="226" t="s">
        <v>53565</v>
      </c>
      <c r="AI12252" s="227">
        <v>6057.09</v>
      </c>
      <c r="AK12252" s="207" t="s">
        <v>26197</v>
      </c>
      <c r="AL12252" s="208">
        <v>17470.28</v>
      </c>
      <c r="AM12252" s="93"/>
      <c r="AN12252" s="93"/>
      <c r="AO12252" s="93"/>
    </row>
    <row r="12253" spans="28:41" x14ac:dyDescent="0.55000000000000004">
      <c r="AB12253" s="278" t="s">
        <v>18126</v>
      </c>
      <c r="AC12253" s="279">
        <v>3839.5</v>
      </c>
      <c r="AE12253" s="246" t="s">
        <v>61119</v>
      </c>
      <c r="AF12253" s="247">
        <v>73500</v>
      </c>
      <c r="AH12253" s="226" t="s">
        <v>26680</v>
      </c>
      <c r="AI12253" s="227">
        <v>22889.41</v>
      </c>
      <c r="AK12253" s="207" t="s">
        <v>26198</v>
      </c>
      <c r="AL12253" s="208">
        <v>1336.5</v>
      </c>
      <c r="AM12253" s="93"/>
      <c r="AN12253" s="93"/>
      <c r="AO12253" s="93"/>
    </row>
    <row r="12254" spans="28:41" x14ac:dyDescent="0.55000000000000004">
      <c r="AB12254" s="278" t="s">
        <v>43181</v>
      </c>
      <c r="AC12254" s="279">
        <v>18377.439999999999</v>
      </c>
      <c r="AE12254" s="246" t="s">
        <v>62803</v>
      </c>
      <c r="AF12254" s="247">
        <v>5029.2700000000004</v>
      </c>
      <c r="AH12254" s="226" t="s">
        <v>26681</v>
      </c>
      <c r="AI12254" s="227">
        <v>2037.65</v>
      </c>
      <c r="AK12254" s="207" t="s">
        <v>26199</v>
      </c>
      <c r="AL12254" s="208">
        <v>45357.47</v>
      </c>
      <c r="AM12254" s="93"/>
      <c r="AN12254" s="93"/>
      <c r="AO12254" s="93"/>
    </row>
    <row r="12255" spans="28:41" x14ac:dyDescent="0.55000000000000004">
      <c r="AB12255" s="278" t="s">
        <v>45999</v>
      </c>
      <c r="AC12255" s="279">
        <v>52497.5</v>
      </c>
      <c r="AE12255" s="246" t="s">
        <v>62485</v>
      </c>
      <c r="AF12255" s="247">
        <v>30207.43</v>
      </c>
      <c r="AH12255" s="226" t="s">
        <v>26682</v>
      </c>
      <c r="AI12255" s="227">
        <v>3100</v>
      </c>
      <c r="AK12255" s="207" t="s">
        <v>26200</v>
      </c>
      <c r="AL12255" s="208">
        <v>503.84</v>
      </c>
      <c r="AM12255" s="93"/>
      <c r="AN12255" s="93"/>
      <c r="AO12255" s="93"/>
    </row>
    <row r="12256" spans="28:41" x14ac:dyDescent="0.55000000000000004">
      <c r="AB12256" s="278" t="s">
        <v>38990</v>
      </c>
      <c r="AC12256" s="279">
        <v>1966</v>
      </c>
      <c r="AE12256" s="246" t="s">
        <v>62486</v>
      </c>
      <c r="AF12256" s="247">
        <v>1033.28</v>
      </c>
      <c r="AH12256" s="226" t="s">
        <v>26683</v>
      </c>
      <c r="AI12256" s="227">
        <v>2607.14</v>
      </c>
      <c r="AK12256" s="207" t="s">
        <v>26201</v>
      </c>
      <c r="AL12256" s="208">
        <v>15134.4</v>
      </c>
      <c r="AM12256" s="93"/>
      <c r="AN12256" s="93"/>
      <c r="AO12256" s="93"/>
    </row>
    <row r="12257" spans="28:41" x14ac:dyDescent="0.55000000000000004">
      <c r="AB12257" s="278" t="s">
        <v>49338</v>
      </c>
      <c r="AC12257" s="279">
        <v>17872.32</v>
      </c>
      <c r="AE12257" s="246" t="s">
        <v>61222</v>
      </c>
      <c r="AF12257" s="247">
        <v>97184.48</v>
      </c>
      <c r="AH12257" s="226" t="s">
        <v>53566</v>
      </c>
      <c r="AI12257" s="227">
        <v>1459.76</v>
      </c>
      <c r="AK12257" s="207" t="s">
        <v>26202</v>
      </c>
      <c r="AL12257" s="208">
        <v>3360.9</v>
      </c>
      <c r="AM12257" s="93"/>
      <c r="AN12257" s="93"/>
      <c r="AO12257" s="93"/>
    </row>
    <row r="12258" spans="28:41" x14ac:dyDescent="0.55000000000000004">
      <c r="AB12258" s="278" t="s">
        <v>18127</v>
      </c>
      <c r="AC12258" s="279">
        <v>50487.5</v>
      </c>
      <c r="AE12258" s="246" t="s">
        <v>64865</v>
      </c>
      <c r="AF12258" s="247">
        <v>9561.1299999999992</v>
      </c>
      <c r="AH12258" s="226" t="s">
        <v>26684</v>
      </c>
      <c r="AI12258" s="227">
        <v>697.26</v>
      </c>
      <c r="AK12258" s="207" t="s">
        <v>26203</v>
      </c>
      <c r="AL12258" s="208">
        <v>1414.92</v>
      </c>
      <c r="AM12258" s="93"/>
      <c r="AN12258" s="93"/>
      <c r="AO12258" s="93"/>
    </row>
    <row r="12259" spans="28:41" x14ac:dyDescent="0.55000000000000004">
      <c r="AB12259" s="278" t="s">
        <v>18128</v>
      </c>
      <c r="AC12259" s="279">
        <v>1869.91</v>
      </c>
      <c r="AE12259" s="246" t="s">
        <v>60707</v>
      </c>
      <c r="AF12259" s="247">
        <v>380.46</v>
      </c>
      <c r="AH12259" s="226" t="s">
        <v>48230</v>
      </c>
      <c r="AI12259" s="227">
        <v>-2.4</v>
      </c>
      <c r="AK12259" s="207" t="s">
        <v>26204</v>
      </c>
      <c r="AL12259" s="208">
        <v>409.15</v>
      </c>
      <c r="AM12259" s="93"/>
      <c r="AN12259" s="93"/>
      <c r="AO12259" s="93"/>
    </row>
    <row r="12260" spans="28:41" x14ac:dyDescent="0.55000000000000004">
      <c r="AB12260" s="278" t="s">
        <v>18129</v>
      </c>
      <c r="AC12260" s="279">
        <v>409683.36</v>
      </c>
      <c r="AE12260" s="246" t="s">
        <v>61574</v>
      </c>
      <c r="AF12260" s="247">
        <v>17911.18</v>
      </c>
      <c r="AH12260" s="226" t="s">
        <v>47223</v>
      </c>
      <c r="AI12260" s="227">
        <v>215.27</v>
      </c>
      <c r="AK12260" s="207" t="s">
        <v>26205</v>
      </c>
      <c r="AL12260" s="208">
        <v>10942.52</v>
      </c>
      <c r="AM12260" s="93"/>
      <c r="AN12260" s="93"/>
      <c r="AO12260" s="93"/>
    </row>
    <row r="12261" spans="28:41" x14ac:dyDescent="0.55000000000000004">
      <c r="AB12261" s="278" t="s">
        <v>18130</v>
      </c>
      <c r="AC12261" s="279">
        <v>109683.93</v>
      </c>
      <c r="AE12261" s="246" t="s">
        <v>60708</v>
      </c>
      <c r="AF12261" s="247">
        <v>1359.99</v>
      </c>
      <c r="AH12261" s="226" t="s">
        <v>26686</v>
      </c>
      <c r="AI12261" s="227">
        <v>60599.51</v>
      </c>
      <c r="AK12261" s="207" t="s">
        <v>26206</v>
      </c>
      <c r="AL12261" s="208">
        <v>837.11</v>
      </c>
      <c r="AM12261" s="93"/>
      <c r="AN12261" s="93"/>
      <c r="AO12261" s="93"/>
    </row>
    <row r="12262" spans="28:41" x14ac:dyDescent="0.55000000000000004">
      <c r="AB12262" s="278" t="s">
        <v>36151</v>
      </c>
      <c r="AC12262" s="279">
        <v>14401.81</v>
      </c>
      <c r="AE12262" s="246" t="s">
        <v>60709</v>
      </c>
      <c r="AF12262" s="247">
        <v>4172.74</v>
      </c>
      <c r="AH12262" s="226" t="s">
        <v>39433</v>
      </c>
      <c r="AI12262" s="227">
        <v>4102.95</v>
      </c>
      <c r="AK12262" s="207" t="s">
        <v>26207</v>
      </c>
      <c r="AL12262" s="208">
        <v>2372.34</v>
      </c>
      <c r="AM12262" s="93"/>
      <c r="AN12262" s="93"/>
      <c r="AO12262" s="93"/>
    </row>
    <row r="12263" spans="28:41" x14ac:dyDescent="0.55000000000000004">
      <c r="AB12263" s="278" t="s">
        <v>69252</v>
      </c>
      <c r="AC12263" s="279">
        <v>103.47</v>
      </c>
      <c r="AE12263" s="246" t="s">
        <v>61575</v>
      </c>
      <c r="AF12263" s="247">
        <v>1765.88</v>
      </c>
      <c r="AH12263" s="226" t="s">
        <v>26688</v>
      </c>
      <c r="AI12263" s="227">
        <v>31110.44</v>
      </c>
      <c r="AK12263" s="207" t="s">
        <v>26208</v>
      </c>
      <c r="AL12263" s="208">
        <v>5952.11</v>
      </c>
      <c r="AM12263" s="93"/>
      <c r="AN12263" s="93"/>
      <c r="AO12263" s="93"/>
    </row>
    <row r="12264" spans="28:41" x14ac:dyDescent="0.55000000000000004">
      <c r="AB12264" s="278" t="s">
        <v>18131</v>
      </c>
      <c r="AC12264" s="279">
        <v>352025</v>
      </c>
      <c r="AE12264" s="246" t="s">
        <v>61223</v>
      </c>
      <c r="AF12264" s="247">
        <v>13904.59</v>
      </c>
      <c r="AH12264" s="226" t="s">
        <v>26689</v>
      </c>
      <c r="AI12264" s="227">
        <v>7342.32</v>
      </c>
      <c r="AK12264" s="207" t="s">
        <v>26209</v>
      </c>
      <c r="AL12264" s="208">
        <v>23271.71</v>
      </c>
      <c r="AM12264" s="93"/>
      <c r="AN12264" s="93"/>
      <c r="AO12264" s="93"/>
    </row>
    <row r="12265" spans="28:41" x14ac:dyDescent="0.55000000000000004">
      <c r="AB12265" s="278" t="s">
        <v>18132</v>
      </c>
      <c r="AC12265" s="279">
        <v>240.84</v>
      </c>
      <c r="AE12265" s="246" t="s">
        <v>59433</v>
      </c>
      <c r="AF12265" s="247">
        <v>611.59</v>
      </c>
      <c r="AH12265" s="226" t="s">
        <v>26690</v>
      </c>
      <c r="AI12265" s="227">
        <v>12742.61</v>
      </c>
      <c r="AK12265" s="207" t="s">
        <v>26210</v>
      </c>
      <c r="AL12265" s="208">
        <v>252216.87</v>
      </c>
      <c r="AM12265" s="93"/>
      <c r="AN12265" s="93"/>
      <c r="AO12265" s="93"/>
    </row>
    <row r="12266" spans="28:41" x14ac:dyDescent="0.55000000000000004">
      <c r="AB12266" s="278" t="s">
        <v>18133</v>
      </c>
      <c r="AC12266" s="279">
        <v>22533.73</v>
      </c>
      <c r="AE12266" s="246" t="s">
        <v>61120</v>
      </c>
      <c r="AF12266" s="247">
        <v>16619.84</v>
      </c>
      <c r="AH12266" s="226" t="s">
        <v>26691</v>
      </c>
      <c r="AI12266" s="227">
        <v>1565.88</v>
      </c>
      <c r="AK12266" s="207" t="s">
        <v>26211</v>
      </c>
      <c r="AL12266" s="208">
        <v>3029164.81</v>
      </c>
      <c r="AM12266" s="93"/>
      <c r="AN12266" s="93"/>
      <c r="AO12266" s="93"/>
    </row>
    <row r="12267" spans="28:41" x14ac:dyDescent="0.55000000000000004">
      <c r="AB12267" s="278" t="s">
        <v>13308</v>
      </c>
      <c r="AC12267" s="279">
        <v>278838.39</v>
      </c>
      <c r="AE12267" s="246" t="s">
        <v>60090</v>
      </c>
      <c r="AF12267" s="247">
        <v>6225</v>
      </c>
      <c r="AH12267" s="226" t="s">
        <v>53567</v>
      </c>
      <c r="AI12267" s="227">
        <v>348.28</v>
      </c>
      <c r="AK12267" s="207" t="s">
        <v>26212</v>
      </c>
      <c r="AL12267" s="208">
        <v>231578.69</v>
      </c>
      <c r="AM12267" s="93"/>
      <c r="AN12267" s="93"/>
      <c r="AO12267" s="93"/>
    </row>
    <row r="12268" spans="28:41" x14ac:dyDescent="0.55000000000000004">
      <c r="AB12268" s="278" t="s">
        <v>13309</v>
      </c>
      <c r="AC12268" s="279">
        <v>728963.85</v>
      </c>
      <c r="AE12268" s="246" t="s">
        <v>62804</v>
      </c>
      <c r="AF12268" s="247">
        <v>200.01</v>
      </c>
      <c r="AH12268" s="226" t="s">
        <v>26692</v>
      </c>
      <c r="AI12268" s="227">
        <v>2726.74</v>
      </c>
      <c r="AK12268" s="207" t="s">
        <v>26213</v>
      </c>
      <c r="AL12268" s="208">
        <v>640866.85</v>
      </c>
      <c r="AM12268" s="93"/>
      <c r="AN12268" s="93"/>
      <c r="AO12268" s="93"/>
    </row>
    <row r="12269" spans="28:41" x14ac:dyDescent="0.55000000000000004">
      <c r="AB12269" s="278" t="s">
        <v>13310</v>
      </c>
      <c r="AC12269" s="279">
        <v>254088.79</v>
      </c>
      <c r="AE12269" s="246" t="s">
        <v>60710</v>
      </c>
      <c r="AF12269" s="247">
        <v>8351.0400000000009</v>
      </c>
      <c r="AH12269" s="226" t="s">
        <v>26693</v>
      </c>
      <c r="AI12269" s="227">
        <v>2428.7800000000002</v>
      </c>
      <c r="AK12269" s="207" t="s">
        <v>26214</v>
      </c>
      <c r="AL12269" s="208">
        <v>80178.09</v>
      </c>
      <c r="AM12269" s="93"/>
      <c r="AN12269" s="93"/>
      <c r="AO12269" s="93"/>
    </row>
    <row r="12270" spans="28:41" x14ac:dyDescent="0.55000000000000004">
      <c r="AB12270" s="278" t="s">
        <v>18134</v>
      </c>
      <c r="AC12270" s="279">
        <v>31764.62</v>
      </c>
      <c r="AE12270" s="246" t="s">
        <v>60711</v>
      </c>
      <c r="AF12270" s="247">
        <v>638.88</v>
      </c>
      <c r="AH12270" s="226" t="s">
        <v>26694</v>
      </c>
      <c r="AI12270" s="227">
        <v>78928</v>
      </c>
      <c r="AK12270" s="207" t="s">
        <v>26215</v>
      </c>
      <c r="AL12270" s="208">
        <v>85995</v>
      </c>
      <c r="AM12270" s="93"/>
      <c r="AN12270" s="93"/>
      <c r="AO12270" s="93"/>
    </row>
    <row r="12271" spans="28:41" x14ac:dyDescent="0.55000000000000004">
      <c r="AB12271" s="278" t="s">
        <v>13311</v>
      </c>
      <c r="AC12271" s="279">
        <v>1467942.17</v>
      </c>
      <c r="AE12271" s="246" t="s">
        <v>60712</v>
      </c>
      <c r="AF12271" s="247">
        <v>2046</v>
      </c>
      <c r="AH12271" s="226" t="s">
        <v>26697</v>
      </c>
      <c r="AI12271" s="227">
        <v>866465.77</v>
      </c>
      <c r="AK12271" s="207" t="s">
        <v>26216</v>
      </c>
      <c r="AL12271" s="208">
        <v>98000</v>
      </c>
      <c r="AM12271" s="93"/>
      <c r="AN12271" s="93"/>
      <c r="AO12271" s="93"/>
    </row>
    <row r="12272" spans="28:41" x14ac:dyDescent="0.55000000000000004">
      <c r="AB12272" s="278" t="s">
        <v>38991</v>
      </c>
      <c r="AC12272" s="279">
        <v>166831.34</v>
      </c>
      <c r="AE12272" s="246" t="s">
        <v>57807</v>
      </c>
      <c r="AF12272" s="247">
        <v>3579</v>
      </c>
      <c r="AH12272" s="226" t="s">
        <v>47224</v>
      </c>
      <c r="AI12272" s="227">
        <v>1772.98</v>
      </c>
      <c r="AK12272" s="207" t="s">
        <v>26217</v>
      </c>
      <c r="AL12272" s="208">
        <v>1058102.5</v>
      </c>
      <c r="AM12272" s="93"/>
      <c r="AN12272" s="93"/>
      <c r="AO12272" s="93"/>
    </row>
    <row r="12273" spans="28:41" x14ac:dyDescent="0.55000000000000004">
      <c r="AB12273" s="278" t="s">
        <v>38992</v>
      </c>
      <c r="AC12273" s="279">
        <v>1330.99</v>
      </c>
      <c r="AE12273" s="246" t="s">
        <v>57808</v>
      </c>
      <c r="AF12273" s="247">
        <v>1072</v>
      </c>
      <c r="AH12273" s="226" t="s">
        <v>26698</v>
      </c>
      <c r="AI12273" s="227">
        <v>61276.34</v>
      </c>
      <c r="AK12273" s="207" t="s">
        <v>26218</v>
      </c>
      <c r="AL12273" s="208">
        <v>109182</v>
      </c>
      <c r="AM12273" s="93"/>
      <c r="AN12273" s="93"/>
      <c r="AO12273" s="93"/>
    </row>
    <row r="12274" spans="28:41" x14ac:dyDescent="0.55000000000000004">
      <c r="AB12274" s="278" t="s">
        <v>47469</v>
      </c>
      <c r="AC12274" s="279">
        <v>212.88</v>
      </c>
      <c r="AE12274" s="246" t="s">
        <v>57809</v>
      </c>
      <c r="AF12274" s="247">
        <v>1200</v>
      </c>
      <c r="AH12274" s="226" t="s">
        <v>35552</v>
      </c>
      <c r="AI12274" s="227">
        <v>1274.8499999999999</v>
      </c>
      <c r="AK12274" s="207" t="s">
        <v>26219</v>
      </c>
      <c r="AL12274" s="208">
        <v>213277.62</v>
      </c>
      <c r="AM12274" s="93"/>
      <c r="AN12274" s="93"/>
      <c r="AO12274" s="93"/>
    </row>
    <row r="12275" spans="28:41" x14ac:dyDescent="0.55000000000000004">
      <c r="AB12275" s="278" t="s">
        <v>43182</v>
      </c>
      <c r="AC12275" s="279">
        <v>255</v>
      </c>
      <c r="AE12275" s="246" t="s">
        <v>57810</v>
      </c>
      <c r="AF12275" s="247">
        <v>91.8</v>
      </c>
      <c r="AH12275" s="226" t="s">
        <v>26699</v>
      </c>
      <c r="AI12275" s="227">
        <v>2638.36</v>
      </c>
      <c r="AK12275" s="207" t="s">
        <v>26220</v>
      </c>
      <c r="AL12275" s="208">
        <v>15134.4</v>
      </c>
      <c r="AM12275" s="93"/>
      <c r="AN12275" s="93"/>
      <c r="AO12275" s="93"/>
    </row>
    <row r="12276" spans="28:41" x14ac:dyDescent="0.55000000000000004">
      <c r="AB12276" s="278" t="s">
        <v>40744</v>
      </c>
      <c r="AC12276" s="279">
        <v>19382.64</v>
      </c>
      <c r="AE12276" s="246" t="s">
        <v>39452</v>
      </c>
      <c r="AF12276" s="247">
        <v>2157.91</v>
      </c>
      <c r="AH12276" s="226" t="s">
        <v>39434</v>
      </c>
      <c r="AI12276" s="227">
        <v>5632.5</v>
      </c>
      <c r="AK12276" s="207" t="s">
        <v>26221</v>
      </c>
      <c r="AL12276" s="208">
        <v>28647.82</v>
      </c>
      <c r="AM12276" s="93"/>
      <c r="AN12276" s="93"/>
      <c r="AO12276" s="93"/>
    </row>
    <row r="12277" spans="28:41" x14ac:dyDescent="0.55000000000000004">
      <c r="AB12277" s="278" t="s">
        <v>13312</v>
      </c>
      <c r="AC12277" s="279">
        <v>7645.41</v>
      </c>
      <c r="AE12277" s="246" t="s">
        <v>53649</v>
      </c>
      <c r="AF12277" s="247">
        <v>31002.93</v>
      </c>
      <c r="AH12277" s="226" t="s">
        <v>34066</v>
      </c>
      <c r="AI12277" s="227">
        <v>216.86</v>
      </c>
      <c r="AK12277" s="207" t="s">
        <v>26222</v>
      </c>
      <c r="AL12277" s="208">
        <v>25293.67</v>
      </c>
      <c r="AM12277" s="93"/>
      <c r="AN12277" s="93"/>
      <c r="AO12277" s="93"/>
    </row>
    <row r="12278" spans="28:41" x14ac:dyDescent="0.55000000000000004">
      <c r="AB12278" s="278" t="s">
        <v>54277</v>
      </c>
      <c r="AC12278" s="279">
        <v>46.5</v>
      </c>
      <c r="AE12278" s="246" t="s">
        <v>39453</v>
      </c>
      <c r="AF12278" s="247">
        <v>44623.81</v>
      </c>
      <c r="AH12278" s="226" t="s">
        <v>49123</v>
      </c>
      <c r="AI12278" s="227">
        <v>98</v>
      </c>
      <c r="AK12278" s="207" t="s">
        <v>26223</v>
      </c>
      <c r="AL12278" s="208">
        <v>183</v>
      </c>
      <c r="AM12278" s="93"/>
      <c r="AN12278" s="93"/>
      <c r="AO12278" s="93"/>
    </row>
    <row r="12279" spans="28:41" x14ac:dyDescent="0.55000000000000004">
      <c r="AB12279" s="278" t="s">
        <v>38993</v>
      </c>
      <c r="AC12279" s="279">
        <v>156.07</v>
      </c>
      <c r="AE12279" s="246" t="s">
        <v>59809</v>
      </c>
      <c r="AF12279" s="247">
        <v>81598.47</v>
      </c>
      <c r="AH12279" s="226" t="s">
        <v>26704</v>
      </c>
      <c r="AI12279" s="227">
        <v>43576.4</v>
      </c>
      <c r="AK12279" s="207" t="s">
        <v>26224</v>
      </c>
      <c r="AL12279" s="208">
        <v>2285.38</v>
      </c>
      <c r="AM12279" s="93"/>
      <c r="AN12279" s="93"/>
      <c r="AO12279" s="93"/>
    </row>
    <row r="12280" spans="28:41" x14ac:dyDescent="0.55000000000000004">
      <c r="AB12280" s="278" t="s">
        <v>38994</v>
      </c>
      <c r="AC12280" s="279">
        <v>627.14</v>
      </c>
      <c r="AE12280" s="246" t="s">
        <v>59810</v>
      </c>
      <c r="AF12280" s="247">
        <v>6219.34</v>
      </c>
      <c r="AH12280" s="226" t="s">
        <v>26705</v>
      </c>
      <c r="AI12280" s="227">
        <v>1666025.71</v>
      </c>
      <c r="AK12280" s="207" t="s">
        <v>26225</v>
      </c>
      <c r="AL12280" s="208">
        <v>136583.67999999999</v>
      </c>
      <c r="AM12280" s="93"/>
      <c r="AN12280" s="93"/>
      <c r="AO12280" s="93"/>
    </row>
    <row r="12281" spans="28:41" x14ac:dyDescent="0.55000000000000004">
      <c r="AB12281" s="278" t="s">
        <v>54278</v>
      </c>
      <c r="AC12281" s="279">
        <v>56559.25</v>
      </c>
      <c r="AE12281" s="246" t="s">
        <v>61576</v>
      </c>
      <c r="AF12281" s="247">
        <v>28600.09</v>
      </c>
      <c r="AH12281" s="226" t="s">
        <v>40600</v>
      </c>
      <c r="AI12281" s="227">
        <v>10920</v>
      </c>
      <c r="AK12281" s="207" t="s">
        <v>14127</v>
      </c>
      <c r="AL12281" s="208">
        <v>475736.59</v>
      </c>
      <c r="AM12281" s="93"/>
      <c r="AN12281" s="93"/>
      <c r="AO12281" s="93"/>
    </row>
    <row r="12282" spans="28:41" x14ac:dyDescent="0.55000000000000004">
      <c r="AB12282" s="278" t="s">
        <v>61671</v>
      </c>
      <c r="AC12282" s="279">
        <v>7600</v>
      </c>
      <c r="AE12282" s="246" t="s">
        <v>61577</v>
      </c>
      <c r="AF12282" s="247">
        <v>2187.91</v>
      </c>
      <c r="AH12282" s="226" t="s">
        <v>36661</v>
      </c>
      <c r="AI12282" s="227">
        <v>7758.05</v>
      </c>
      <c r="AK12282" s="207" t="s">
        <v>14128</v>
      </c>
      <c r="AL12282" s="208">
        <v>199455.83</v>
      </c>
      <c r="AM12282" s="93"/>
      <c r="AN12282" s="93"/>
      <c r="AO12282" s="93"/>
    </row>
    <row r="12283" spans="28:41" x14ac:dyDescent="0.55000000000000004">
      <c r="AB12283" s="278" t="s">
        <v>55583</v>
      </c>
      <c r="AC12283" s="279">
        <v>2042.6</v>
      </c>
      <c r="AE12283" s="246" t="s">
        <v>55373</v>
      </c>
      <c r="AF12283" s="247">
        <v>2500</v>
      </c>
      <c r="AH12283" s="226" t="s">
        <v>26706</v>
      </c>
      <c r="AI12283" s="227">
        <v>205114.86</v>
      </c>
      <c r="AK12283" s="207" t="s">
        <v>26226</v>
      </c>
      <c r="AL12283" s="208">
        <v>3061978.5</v>
      </c>
      <c r="AM12283" s="93"/>
      <c r="AN12283" s="93"/>
      <c r="AO12283" s="93"/>
    </row>
    <row r="12284" spans="28:41" x14ac:dyDescent="0.55000000000000004">
      <c r="AB12284" s="278" t="s">
        <v>18137</v>
      </c>
      <c r="AC12284" s="279">
        <v>143288.29999999999</v>
      </c>
      <c r="AE12284" s="246" t="s">
        <v>55374</v>
      </c>
      <c r="AF12284" s="247">
        <v>188.62</v>
      </c>
      <c r="AH12284" s="226" t="s">
        <v>35553</v>
      </c>
      <c r="AI12284" s="227">
        <v>7241.19</v>
      </c>
      <c r="AK12284" s="207" t="s">
        <v>26227</v>
      </c>
      <c r="AL12284" s="208">
        <v>10942.52</v>
      </c>
      <c r="AM12284" s="93"/>
      <c r="AN12284" s="93"/>
      <c r="AO12284" s="93"/>
    </row>
    <row r="12285" spans="28:41" x14ac:dyDescent="0.55000000000000004">
      <c r="AB12285" s="278" t="s">
        <v>18138</v>
      </c>
      <c r="AC12285" s="279">
        <v>810338.75</v>
      </c>
      <c r="AE12285" s="246" t="s">
        <v>55375</v>
      </c>
      <c r="AF12285" s="247">
        <v>291.88</v>
      </c>
      <c r="AH12285" s="226" t="s">
        <v>35554</v>
      </c>
      <c r="AI12285" s="227">
        <v>1562.6</v>
      </c>
      <c r="AK12285" s="207" t="s">
        <v>26228</v>
      </c>
      <c r="AL12285" s="208">
        <v>27249.5</v>
      </c>
      <c r="AM12285" s="93"/>
      <c r="AN12285" s="93"/>
      <c r="AO12285" s="93"/>
    </row>
    <row r="12286" spans="28:41" x14ac:dyDescent="0.55000000000000004">
      <c r="AB12286" s="278" t="s">
        <v>47470</v>
      </c>
      <c r="AC12286" s="279">
        <v>464.04</v>
      </c>
      <c r="AE12286" s="246" t="s">
        <v>55376</v>
      </c>
      <c r="AF12286" s="247">
        <v>5150</v>
      </c>
      <c r="AH12286" s="226" t="s">
        <v>53568</v>
      </c>
      <c r="AI12286" s="227">
        <v>10952.51</v>
      </c>
      <c r="AK12286" s="207" t="s">
        <v>26229</v>
      </c>
      <c r="AL12286" s="208">
        <v>159026.93</v>
      </c>
      <c r="AM12286" s="93"/>
      <c r="AN12286" s="93"/>
      <c r="AO12286" s="93"/>
    </row>
    <row r="12287" spans="28:41" x14ac:dyDescent="0.55000000000000004">
      <c r="AB12287" s="278" t="s">
        <v>13313</v>
      </c>
      <c r="AC12287" s="279">
        <v>720423.61</v>
      </c>
      <c r="AE12287" s="246" t="s">
        <v>55377</v>
      </c>
      <c r="AF12287" s="247">
        <v>390.09</v>
      </c>
      <c r="AH12287" s="226" t="s">
        <v>26707</v>
      </c>
      <c r="AI12287" s="227">
        <v>436198.06</v>
      </c>
      <c r="AK12287" s="207" t="s">
        <v>14129</v>
      </c>
      <c r="AL12287" s="208">
        <v>2242.06</v>
      </c>
      <c r="AM12287" s="93"/>
      <c r="AN12287" s="93"/>
      <c r="AO12287" s="93"/>
    </row>
    <row r="12288" spans="28:41" x14ac:dyDescent="0.55000000000000004">
      <c r="AB12288" s="278" t="s">
        <v>18139</v>
      </c>
      <c r="AC12288" s="279">
        <v>77901.399999999994</v>
      </c>
      <c r="AE12288" s="246" t="s">
        <v>55378</v>
      </c>
      <c r="AF12288" s="247">
        <v>1261.75</v>
      </c>
      <c r="AH12288" s="226" t="s">
        <v>36662</v>
      </c>
      <c r="AI12288" s="227">
        <v>3196.72</v>
      </c>
      <c r="AK12288" s="207" t="s">
        <v>14130</v>
      </c>
      <c r="AL12288" s="208">
        <v>432837.57</v>
      </c>
      <c r="AM12288" s="93"/>
      <c r="AN12288" s="93"/>
      <c r="AO12288" s="93"/>
    </row>
    <row r="12289" spans="28:41" x14ac:dyDescent="0.55000000000000004">
      <c r="AB12289" s="278" t="s">
        <v>18140</v>
      </c>
      <c r="AC12289" s="279">
        <v>39610.589999999997</v>
      </c>
      <c r="AE12289" s="246" t="s">
        <v>55379</v>
      </c>
      <c r="AF12289" s="247">
        <v>320</v>
      </c>
      <c r="AH12289" s="226" t="s">
        <v>26709</v>
      </c>
      <c r="AI12289" s="227">
        <v>68704.97</v>
      </c>
      <c r="AK12289" s="207" t="s">
        <v>14131</v>
      </c>
      <c r="AL12289" s="208">
        <v>884356.33</v>
      </c>
      <c r="AM12289" s="93"/>
      <c r="AN12289" s="93"/>
      <c r="AO12289" s="93"/>
    </row>
    <row r="12290" spans="28:41" x14ac:dyDescent="0.55000000000000004">
      <c r="AB12290" s="278" t="s">
        <v>18143</v>
      </c>
      <c r="AC12290" s="279">
        <v>15817.48</v>
      </c>
      <c r="AE12290" s="246" t="s">
        <v>64866</v>
      </c>
      <c r="AF12290" s="247">
        <v>5000</v>
      </c>
      <c r="AH12290" s="226" t="s">
        <v>53569</v>
      </c>
      <c r="AI12290" s="227">
        <v>365832.3</v>
      </c>
      <c r="AK12290" s="207" t="s">
        <v>14132</v>
      </c>
      <c r="AL12290" s="208">
        <v>263381.69</v>
      </c>
      <c r="AM12290" s="93"/>
      <c r="AN12290" s="93"/>
      <c r="AO12290" s="93"/>
    </row>
    <row r="12291" spans="28:41" x14ac:dyDescent="0.55000000000000004">
      <c r="AB12291" s="278" t="s">
        <v>43183</v>
      </c>
      <c r="AC12291" s="279">
        <v>-69753.61</v>
      </c>
      <c r="AE12291" s="246" t="s">
        <v>55380</v>
      </c>
      <c r="AF12291" s="247">
        <v>8200</v>
      </c>
      <c r="AH12291" s="226" t="s">
        <v>35555</v>
      </c>
      <c r="AI12291" s="227">
        <v>10000.64</v>
      </c>
      <c r="AK12291" s="207" t="s">
        <v>26230</v>
      </c>
      <c r="AL12291" s="208">
        <v>869670.7</v>
      </c>
      <c r="AM12291" s="93"/>
      <c r="AN12291" s="93"/>
      <c r="AO12291" s="93"/>
    </row>
    <row r="12292" spans="28:41" x14ac:dyDescent="0.55000000000000004">
      <c r="AB12292" s="278" t="s">
        <v>36152</v>
      </c>
      <c r="AC12292" s="279">
        <v>6625756.5499999998</v>
      </c>
      <c r="AE12292" s="246" t="s">
        <v>34074</v>
      </c>
      <c r="AF12292" s="247">
        <v>162981</v>
      </c>
      <c r="AH12292" s="226" t="s">
        <v>26710</v>
      </c>
      <c r="AI12292" s="227">
        <v>51875.41</v>
      </c>
      <c r="AK12292" s="207" t="s">
        <v>26231</v>
      </c>
      <c r="AL12292" s="208">
        <v>42458.29</v>
      </c>
      <c r="AM12292" s="93"/>
      <c r="AN12292" s="93"/>
      <c r="AO12292" s="93"/>
    </row>
    <row r="12293" spans="28:41" x14ac:dyDescent="0.55000000000000004">
      <c r="AB12293" s="278" t="s">
        <v>55584</v>
      </c>
      <c r="AC12293" s="279">
        <v>373985.52</v>
      </c>
      <c r="AE12293" s="246" t="s">
        <v>34075</v>
      </c>
      <c r="AF12293" s="247">
        <v>42868</v>
      </c>
      <c r="AH12293" s="226" t="s">
        <v>26711</v>
      </c>
      <c r="AI12293" s="227">
        <v>1516</v>
      </c>
      <c r="AK12293" s="207" t="s">
        <v>26232</v>
      </c>
      <c r="AL12293" s="208">
        <v>1500</v>
      </c>
      <c r="AM12293" s="93"/>
      <c r="AN12293" s="93"/>
      <c r="AO12293" s="93"/>
    </row>
    <row r="12294" spans="28:41" x14ac:dyDescent="0.55000000000000004">
      <c r="AB12294" s="278" t="s">
        <v>18225</v>
      </c>
      <c r="AC12294" s="279">
        <v>48538.07</v>
      </c>
      <c r="AE12294" s="246" t="s">
        <v>34076</v>
      </c>
      <c r="AF12294" s="247">
        <v>16200</v>
      </c>
      <c r="AH12294" s="226" t="s">
        <v>48231</v>
      </c>
      <c r="AI12294" s="227">
        <v>-1101.6099999999999</v>
      </c>
      <c r="AK12294" s="207" t="s">
        <v>26233</v>
      </c>
      <c r="AL12294" s="208">
        <v>86965.83</v>
      </c>
      <c r="AM12294" s="93"/>
      <c r="AN12294" s="93"/>
      <c r="AO12294" s="93"/>
    </row>
    <row r="12295" spans="28:41" x14ac:dyDescent="0.55000000000000004">
      <c r="AB12295" s="278" t="s">
        <v>18226</v>
      </c>
      <c r="AC12295" s="279">
        <v>1575009.93</v>
      </c>
      <c r="AE12295" s="246" t="s">
        <v>34077</v>
      </c>
      <c r="AF12295" s="247">
        <v>15162.32</v>
      </c>
      <c r="AH12295" s="226" t="s">
        <v>49124</v>
      </c>
      <c r="AI12295" s="227">
        <v>102080</v>
      </c>
      <c r="AK12295" s="207" t="s">
        <v>26234</v>
      </c>
      <c r="AL12295" s="208">
        <v>1530.1</v>
      </c>
      <c r="AM12295" s="93"/>
      <c r="AN12295" s="93"/>
      <c r="AO12295" s="93"/>
    </row>
    <row r="12296" spans="28:41" x14ac:dyDescent="0.55000000000000004">
      <c r="AB12296" s="278" t="s">
        <v>18227</v>
      </c>
      <c r="AC12296" s="279">
        <v>133813.67000000001</v>
      </c>
      <c r="AE12296" s="246" t="s">
        <v>34078</v>
      </c>
      <c r="AF12296" s="247">
        <v>41159.93</v>
      </c>
      <c r="AH12296" s="226" t="s">
        <v>53570</v>
      </c>
      <c r="AI12296" s="227">
        <v>11360</v>
      </c>
      <c r="AK12296" s="207" t="s">
        <v>26235</v>
      </c>
      <c r="AL12296" s="208">
        <v>11335.98</v>
      </c>
      <c r="AM12296" s="93"/>
      <c r="AN12296" s="93"/>
      <c r="AO12296" s="93"/>
    </row>
    <row r="12297" spans="28:41" x14ac:dyDescent="0.55000000000000004">
      <c r="AB12297" s="278" t="s">
        <v>18229</v>
      </c>
      <c r="AC12297" s="279">
        <v>2852173.71</v>
      </c>
      <c r="AE12297" s="246" t="s">
        <v>34079</v>
      </c>
      <c r="AF12297" s="247">
        <v>3738.37</v>
      </c>
      <c r="AH12297" s="226" t="s">
        <v>42881</v>
      </c>
      <c r="AI12297" s="227">
        <v>44890.65</v>
      </c>
      <c r="AK12297" s="207" t="s">
        <v>26236</v>
      </c>
      <c r="AL12297" s="208">
        <v>8408.7999999999993</v>
      </c>
      <c r="AM12297" s="93"/>
      <c r="AN12297" s="93"/>
      <c r="AO12297" s="93"/>
    </row>
    <row r="12298" spans="28:41" x14ac:dyDescent="0.55000000000000004">
      <c r="AB12298" s="278" t="s">
        <v>34825</v>
      </c>
      <c r="AC12298" s="279">
        <v>136539.37</v>
      </c>
      <c r="AE12298" s="246" t="s">
        <v>34080</v>
      </c>
      <c r="AF12298" s="247">
        <v>18172.11</v>
      </c>
      <c r="AH12298" s="226" t="s">
        <v>42882</v>
      </c>
      <c r="AI12298" s="227">
        <v>3393.67</v>
      </c>
      <c r="AK12298" s="207" t="s">
        <v>26237</v>
      </c>
      <c r="AL12298" s="208">
        <v>190092.97</v>
      </c>
      <c r="AM12298" s="93"/>
      <c r="AN12298" s="93"/>
      <c r="AO12298" s="93"/>
    </row>
    <row r="12299" spans="28:41" x14ac:dyDescent="0.55000000000000004">
      <c r="AB12299" s="278" t="s">
        <v>18230</v>
      </c>
      <c r="AC12299" s="279">
        <v>277359.89</v>
      </c>
      <c r="AE12299" s="246" t="s">
        <v>34082</v>
      </c>
      <c r="AF12299" s="247">
        <v>50944.94</v>
      </c>
      <c r="AH12299" s="226" t="s">
        <v>45519</v>
      </c>
      <c r="AI12299" s="227">
        <v>574.67999999999995</v>
      </c>
      <c r="AK12299" s="207" t="s">
        <v>14133</v>
      </c>
      <c r="AL12299" s="208">
        <v>1212930.3500000001</v>
      </c>
      <c r="AM12299" s="93"/>
      <c r="AN12299" s="93"/>
      <c r="AO12299" s="93"/>
    </row>
    <row r="12300" spans="28:41" x14ac:dyDescent="0.55000000000000004">
      <c r="AB12300" s="278" t="s">
        <v>39012</v>
      </c>
      <c r="AC12300" s="279">
        <v>326035.19</v>
      </c>
      <c r="AE12300" s="246" t="s">
        <v>42903</v>
      </c>
      <c r="AF12300" s="247">
        <v>27014.34</v>
      </c>
      <c r="AH12300" s="226" t="s">
        <v>53571</v>
      </c>
      <c r="AI12300" s="227">
        <v>9006.9599999999991</v>
      </c>
      <c r="AK12300" s="207" t="s">
        <v>26238</v>
      </c>
      <c r="AL12300" s="208">
        <v>1848766.57</v>
      </c>
      <c r="AM12300" s="93"/>
      <c r="AN12300" s="93"/>
      <c r="AO12300" s="93"/>
    </row>
    <row r="12301" spans="28:41" x14ac:dyDescent="0.55000000000000004">
      <c r="AB12301" s="278" t="s">
        <v>33325</v>
      </c>
      <c r="AC12301" s="279">
        <v>406756.88</v>
      </c>
      <c r="AE12301" s="246" t="s">
        <v>57811</v>
      </c>
      <c r="AF12301" s="247">
        <v>3000</v>
      </c>
      <c r="AH12301" s="226" t="s">
        <v>48232</v>
      </c>
      <c r="AI12301" s="227">
        <v>-57.01</v>
      </c>
      <c r="AK12301" s="207" t="s">
        <v>26239</v>
      </c>
      <c r="AL12301" s="208">
        <v>15299.23</v>
      </c>
      <c r="AM12301" s="93"/>
      <c r="AN12301" s="93"/>
      <c r="AO12301" s="93"/>
    </row>
    <row r="12302" spans="28:41" x14ac:dyDescent="0.55000000000000004">
      <c r="AB12302" s="278" t="s">
        <v>69253</v>
      </c>
      <c r="AC12302" s="279">
        <v>4332.8999999999996</v>
      </c>
      <c r="AE12302" s="246" t="s">
        <v>57812</v>
      </c>
      <c r="AF12302" s="247">
        <v>1704.94</v>
      </c>
      <c r="AH12302" s="226" t="s">
        <v>53572</v>
      </c>
      <c r="AI12302" s="227">
        <v>95055.51</v>
      </c>
      <c r="AK12302" s="207" t="s">
        <v>14134</v>
      </c>
      <c r="AL12302" s="208">
        <v>557138.66</v>
      </c>
      <c r="AM12302" s="93"/>
      <c r="AN12302" s="93"/>
      <c r="AO12302" s="93"/>
    </row>
    <row r="12303" spans="28:41" x14ac:dyDescent="0.55000000000000004">
      <c r="AB12303" s="278" t="s">
        <v>70127</v>
      </c>
      <c r="AC12303" s="279">
        <v>10064.07</v>
      </c>
      <c r="AE12303" s="246" t="s">
        <v>59811</v>
      </c>
      <c r="AF12303" s="247">
        <v>2898.89</v>
      </c>
      <c r="AH12303" s="226" t="s">
        <v>53573</v>
      </c>
      <c r="AI12303" s="227">
        <v>8830.2900000000009</v>
      </c>
      <c r="AK12303" s="207" t="s">
        <v>26240</v>
      </c>
      <c r="AL12303" s="208">
        <v>2923063.72</v>
      </c>
      <c r="AM12303" s="93"/>
      <c r="AN12303" s="93"/>
      <c r="AO12303" s="93"/>
    </row>
    <row r="12304" spans="28:41" x14ac:dyDescent="0.55000000000000004">
      <c r="AB12304" s="278" t="s">
        <v>18231</v>
      </c>
      <c r="AC12304" s="279">
        <v>431355.1</v>
      </c>
      <c r="AE12304" s="246" t="s">
        <v>34083</v>
      </c>
      <c r="AF12304" s="247">
        <v>6197.4</v>
      </c>
      <c r="AH12304" s="226" t="s">
        <v>53574</v>
      </c>
      <c r="AI12304" s="227">
        <v>20089.259999999998</v>
      </c>
      <c r="AK12304" s="207" t="s">
        <v>26241</v>
      </c>
      <c r="AL12304" s="208">
        <v>38736.25</v>
      </c>
      <c r="AM12304" s="93"/>
      <c r="AN12304" s="93"/>
      <c r="AO12304" s="93"/>
    </row>
    <row r="12305" spans="28:41" x14ac:dyDescent="0.55000000000000004">
      <c r="AB12305" s="278" t="s">
        <v>18232</v>
      </c>
      <c r="AC12305" s="279">
        <v>118706.12</v>
      </c>
      <c r="AE12305" s="246" t="s">
        <v>61578</v>
      </c>
      <c r="AF12305" s="247">
        <v>4500</v>
      </c>
      <c r="AH12305" s="226" t="s">
        <v>53575</v>
      </c>
      <c r="AI12305" s="227">
        <v>18865.349999999999</v>
      </c>
      <c r="AK12305" s="207" t="s">
        <v>26242</v>
      </c>
      <c r="AL12305" s="208">
        <v>44331.42</v>
      </c>
      <c r="AM12305" s="93"/>
      <c r="AN12305" s="93"/>
      <c r="AO12305" s="93"/>
    </row>
    <row r="12306" spans="28:41" x14ac:dyDescent="0.55000000000000004">
      <c r="AB12306" s="278" t="s">
        <v>56778</v>
      </c>
      <c r="AC12306" s="279">
        <v>72768</v>
      </c>
      <c r="AE12306" s="246" t="s">
        <v>53651</v>
      </c>
      <c r="AF12306" s="247">
        <v>2555.0100000000002</v>
      </c>
      <c r="AH12306" s="226" t="s">
        <v>53576</v>
      </c>
      <c r="AI12306" s="227">
        <v>51465</v>
      </c>
      <c r="AK12306" s="207" t="s">
        <v>26243</v>
      </c>
      <c r="AL12306" s="208">
        <v>78725.25</v>
      </c>
      <c r="AM12306" s="93"/>
      <c r="AN12306" s="93"/>
      <c r="AO12306" s="93"/>
    </row>
    <row r="12307" spans="28:41" x14ac:dyDescent="0.55000000000000004">
      <c r="AB12307" s="278" t="s">
        <v>18233</v>
      </c>
      <c r="AC12307" s="279">
        <v>88421.62</v>
      </c>
      <c r="AE12307" s="246" t="s">
        <v>62220</v>
      </c>
      <c r="AF12307" s="247">
        <v>5000</v>
      </c>
      <c r="AH12307" s="226" t="s">
        <v>53577</v>
      </c>
      <c r="AI12307" s="227">
        <v>2994.8</v>
      </c>
      <c r="AK12307" s="207" t="s">
        <v>26244</v>
      </c>
      <c r="AL12307" s="208">
        <v>2600</v>
      </c>
      <c r="AM12307" s="93"/>
      <c r="AN12307" s="93"/>
      <c r="AO12307" s="93"/>
    </row>
    <row r="12308" spans="28:41" x14ac:dyDescent="0.55000000000000004">
      <c r="AB12308" s="278" t="s">
        <v>49339</v>
      </c>
      <c r="AC12308" s="279">
        <v>4697</v>
      </c>
      <c r="AE12308" s="246" t="s">
        <v>63365</v>
      </c>
      <c r="AF12308" s="247">
        <v>5000</v>
      </c>
      <c r="AH12308" s="226" t="s">
        <v>50365</v>
      </c>
      <c r="AI12308" s="227">
        <v>23946.28</v>
      </c>
      <c r="AK12308" s="207" t="s">
        <v>26245</v>
      </c>
      <c r="AL12308" s="208">
        <v>190.35</v>
      </c>
      <c r="AM12308" s="93"/>
      <c r="AN12308" s="93"/>
      <c r="AO12308" s="93"/>
    </row>
    <row r="12309" spans="28:41" x14ac:dyDescent="0.55000000000000004">
      <c r="AB12309" s="278" t="s">
        <v>34826</v>
      </c>
      <c r="AC12309" s="279">
        <v>365155.31</v>
      </c>
      <c r="AE12309" s="246" t="s">
        <v>45540</v>
      </c>
      <c r="AF12309" s="247">
        <v>229178.23999999999</v>
      </c>
      <c r="AH12309" s="226" t="s">
        <v>53578</v>
      </c>
      <c r="AI12309" s="227">
        <v>3513.85</v>
      </c>
      <c r="AK12309" s="207" t="s">
        <v>26246</v>
      </c>
      <c r="AL12309" s="208">
        <v>62.26</v>
      </c>
      <c r="AM12309" s="93"/>
      <c r="AN12309" s="93"/>
      <c r="AO12309" s="93"/>
    </row>
    <row r="12310" spans="28:41" x14ac:dyDescent="0.55000000000000004">
      <c r="AB12310" s="278" t="s">
        <v>39013</v>
      </c>
      <c r="AC12310" s="279">
        <v>4881.5600000000004</v>
      </c>
      <c r="AE12310" s="246" t="s">
        <v>61579</v>
      </c>
      <c r="AF12310" s="247">
        <v>5000</v>
      </c>
      <c r="AH12310" s="226" t="s">
        <v>53579</v>
      </c>
      <c r="AI12310" s="227">
        <v>150</v>
      </c>
      <c r="AK12310" s="207" t="s">
        <v>26247</v>
      </c>
      <c r="AL12310" s="208">
        <v>6000</v>
      </c>
      <c r="AM12310" s="93"/>
      <c r="AN12310" s="93"/>
      <c r="AO12310" s="93"/>
    </row>
    <row r="12311" spans="28:41" x14ac:dyDescent="0.55000000000000004">
      <c r="AB12311" s="278" t="s">
        <v>13323</v>
      </c>
      <c r="AC12311" s="279">
        <v>4831.0600000000004</v>
      </c>
      <c r="AE12311" s="246" t="s">
        <v>39455</v>
      </c>
      <c r="AF12311" s="247">
        <v>41641.300000000003</v>
      </c>
      <c r="AH12311" s="226" t="s">
        <v>53580</v>
      </c>
      <c r="AI12311" s="227">
        <v>14822.24</v>
      </c>
      <c r="AK12311" s="207" t="s">
        <v>26248</v>
      </c>
      <c r="AL12311" s="208">
        <v>76903</v>
      </c>
      <c r="AM12311" s="93"/>
      <c r="AN12311" s="93"/>
      <c r="AO12311" s="93"/>
    </row>
    <row r="12312" spans="28:41" x14ac:dyDescent="0.55000000000000004">
      <c r="AB12312" s="278" t="s">
        <v>13324</v>
      </c>
      <c r="AC12312" s="279">
        <v>108387</v>
      </c>
      <c r="AE12312" s="246" t="s">
        <v>45542</v>
      </c>
      <c r="AF12312" s="247">
        <v>664.26</v>
      </c>
      <c r="AH12312" s="226" t="s">
        <v>53581</v>
      </c>
      <c r="AI12312" s="227">
        <v>101379.2</v>
      </c>
      <c r="AK12312" s="207" t="s">
        <v>26249</v>
      </c>
      <c r="AL12312" s="208">
        <v>2170</v>
      </c>
      <c r="AM12312" s="93"/>
      <c r="AN12312" s="93"/>
      <c r="AO12312" s="93"/>
    </row>
    <row r="12313" spans="28:41" x14ac:dyDescent="0.55000000000000004">
      <c r="AB12313" s="278" t="s">
        <v>43184</v>
      </c>
      <c r="AC12313" s="279">
        <v>105072</v>
      </c>
      <c r="AE12313" s="246" t="s">
        <v>36672</v>
      </c>
      <c r="AF12313" s="247">
        <v>84286.96</v>
      </c>
      <c r="AH12313" s="226" t="s">
        <v>53582</v>
      </c>
      <c r="AI12313" s="227">
        <v>331.5</v>
      </c>
      <c r="AK12313" s="207" t="s">
        <v>26250</v>
      </c>
      <c r="AL12313" s="208">
        <v>135.13999999999999</v>
      </c>
      <c r="AM12313" s="93"/>
      <c r="AN12313" s="93"/>
      <c r="AO12313" s="93"/>
    </row>
    <row r="12314" spans="28:41" x14ac:dyDescent="0.55000000000000004">
      <c r="AB12314" s="278" t="s">
        <v>39014</v>
      </c>
      <c r="AC12314" s="279">
        <v>756060.64</v>
      </c>
      <c r="AE12314" s="246" t="s">
        <v>35602</v>
      </c>
      <c r="AF12314" s="247">
        <v>27061.27</v>
      </c>
      <c r="AH12314" s="226" t="s">
        <v>50366</v>
      </c>
      <c r="AI12314" s="227">
        <v>25789.65</v>
      </c>
      <c r="AK12314" s="207" t="s">
        <v>26251</v>
      </c>
      <c r="AL12314" s="208">
        <v>13946.68</v>
      </c>
      <c r="AM12314" s="93"/>
      <c r="AN12314" s="93"/>
      <c r="AO12314" s="93"/>
    </row>
    <row r="12315" spans="28:41" x14ac:dyDescent="0.55000000000000004">
      <c r="AB12315" s="278" t="s">
        <v>18236</v>
      </c>
      <c r="AC12315" s="279">
        <v>334750.92</v>
      </c>
      <c r="AE12315" s="246" t="s">
        <v>39456</v>
      </c>
      <c r="AF12315" s="247">
        <v>87163.83</v>
      </c>
      <c r="AH12315" s="226" t="s">
        <v>50367</v>
      </c>
      <c r="AI12315" s="227">
        <v>59752.58</v>
      </c>
      <c r="AK12315" s="207" t="s">
        <v>26252</v>
      </c>
      <c r="AL12315" s="208">
        <v>19653</v>
      </c>
      <c r="AM12315" s="93"/>
      <c r="AN12315" s="93"/>
      <c r="AO12315" s="93"/>
    </row>
    <row r="12316" spans="28:41" x14ac:dyDescent="0.55000000000000004">
      <c r="AB12316" s="278" t="s">
        <v>39015</v>
      </c>
      <c r="AC12316" s="279">
        <v>3114272.23</v>
      </c>
      <c r="AE12316" s="246" t="s">
        <v>61580</v>
      </c>
      <c r="AF12316" s="247">
        <v>2074.52</v>
      </c>
      <c r="AH12316" s="226" t="s">
        <v>50368</v>
      </c>
      <c r="AI12316" s="227">
        <v>9400.16</v>
      </c>
      <c r="AK12316" s="207" t="s">
        <v>26253</v>
      </c>
      <c r="AL12316" s="208">
        <v>2000</v>
      </c>
      <c r="AM12316" s="93"/>
      <c r="AN12316" s="93"/>
      <c r="AO12316" s="93"/>
    </row>
    <row r="12317" spans="28:41" x14ac:dyDescent="0.55000000000000004">
      <c r="AB12317" s="278" t="s">
        <v>54279</v>
      </c>
      <c r="AC12317" s="279">
        <v>11920.47</v>
      </c>
      <c r="AE12317" s="246" t="s">
        <v>39457</v>
      </c>
      <c r="AF12317" s="247">
        <v>33180.300000000003</v>
      </c>
      <c r="AH12317" s="226" t="s">
        <v>53583</v>
      </c>
      <c r="AI12317" s="227">
        <v>861.26</v>
      </c>
      <c r="AK12317" s="207" t="s">
        <v>26254</v>
      </c>
      <c r="AL12317" s="208">
        <v>4393.8500000000004</v>
      </c>
      <c r="AM12317" s="93"/>
      <c r="AN12317" s="93"/>
      <c r="AO12317" s="93"/>
    </row>
    <row r="12318" spans="28:41" x14ac:dyDescent="0.55000000000000004">
      <c r="AB12318" s="278" t="s">
        <v>55586</v>
      </c>
      <c r="AC12318" s="279">
        <v>15000</v>
      </c>
      <c r="AE12318" s="246" t="s">
        <v>59812</v>
      </c>
      <c r="AF12318" s="247">
        <v>2028.65</v>
      </c>
      <c r="AH12318" s="226" t="s">
        <v>53584</v>
      </c>
      <c r="AI12318" s="227">
        <v>16164.97</v>
      </c>
      <c r="AK12318" s="207" t="s">
        <v>26255</v>
      </c>
      <c r="AL12318" s="208">
        <v>1925</v>
      </c>
      <c r="AM12318" s="93"/>
      <c r="AN12318" s="93"/>
      <c r="AO12318" s="93"/>
    </row>
    <row r="12319" spans="28:41" x14ac:dyDescent="0.55000000000000004">
      <c r="AB12319" s="278" t="s">
        <v>18237</v>
      </c>
      <c r="AC12319" s="279">
        <v>28291.38</v>
      </c>
      <c r="AE12319" s="246" t="s">
        <v>53652</v>
      </c>
      <c r="AF12319" s="247">
        <v>202.74</v>
      </c>
      <c r="AH12319" s="226" t="s">
        <v>39435</v>
      </c>
      <c r="AI12319" s="227">
        <v>88.21</v>
      </c>
      <c r="AK12319" s="207" t="s">
        <v>26256</v>
      </c>
      <c r="AL12319" s="208">
        <v>141.13</v>
      </c>
      <c r="AM12319" s="93"/>
      <c r="AN12319" s="93"/>
      <c r="AO12319" s="93"/>
    </row>
    <row r="12320" spans="28:41" x14ac:dyDescent="0.55000000000000004">
      <c r="AB12320" s="278" t="s">
        <v>18238</v>
      </c>
      <c r="AC12320" s="279">
        <v>97755.26</v>
      </c>
      <c r="AE12320" s="246" t="s">
        <v>57813</v>
      </c>
      <c r="AF12320" s="247">
        <v>487.13</v>
      </c>
      <c r="AH12320" s="226" t="s">
        <v>53585</v>
      </c>
      <c r="AI12320" s="227">
        <v>118747.96</v>
      </c>
      <c r="AK12320" s="207" t="s">
        <v>26257</v>
      </c>
      <c r="AL12320" s="208">
        <v>57.75</v>
      </c>
      <c r="AM12320" s="93"/>
      <c r="AN12320" s="93"/>
      <c r="AO12320" s="93"/>
    </row>
    <row r="12321" spans="28:41" x14ac:dyDescent="0.55000000000000004">
      <c r="AB12321" s="278" t="s">
        <v>59971</v>
      </c>
      <c r="AC12321" s="279">
        <v>25000</v>
      </c>
      <c r="AE12321" s="246" t="s">
        <v>57814</v>
      </c>
      <c r="AF12321" s="247">
        <v>7500</v>
      </c>
      <c r="AH12321" s="226" t="s">
        <v>53586</v>
      </c>
      <c r="AI12321" s="227">
        <v>39573.22</v>
      </c>
      <c r="AK12321" s="207" t="s">
        <v>26258</v>
      </c>
      <c r="AL12321" s="208">
        <v>6.38</v>
      </c>
      <c r="AM12321" s="93"/>
      <c r="AN12321" s="93"/>
      <c r="AO12321" s="93"/>
    </row>
    <row r="12322" spans="28:41" x14ac:dyDescent="0.55000000000000004">
      <c r="AB12322" s="278" t="s">
        <v>36163</v>
      </c>
      <c r="AC12322" s="279">
        <v>14100</v>
      </c>
      <c r="AE12322" s="246" t="s">
        <v>57815</v>
      </c>
      <c r="AF12322" s="247">
        <v>175.69</v>
      </c>
      <c r="AH12322" s="226" t="s">
        <v>26714</v>
      </c>
      <c r="AI12322" s="227">
        <v>342383.34</v>
      </c>
      <c r="AK12322" s="207" t="s">
        <v>26259</v>
      </c>
      <c r="AL12322" s="208">
        <v>74383.47</v>
      </c>
      <c r="AM12322" s="93"/>
      <c r="AN12322" s="93"/>
      <c r="AO12322" s="93"/>
    </row>
    <row r="12323" spans="28:41" x14ac:dyDescent="0.55000000000000004">
      <c r="AB12323" s="278" t="s">
        <v>18239</v>
      </c>
      <c r="AC12323" s="279">
        <v>380849.51</v>
      </c>
      <c r="AE12323" s="246" t="s">
        <v>57816</v>
      </c>
      <c r="AF12323" s="247">
        <v>4969.74</v>
      </c>
      <c r="AH12323" s="226" t="s">
        <v>35556</v>
      </c>
      <c r="AI12323" s="227">
        <v>18270.189999999999</v>
      </c>
      <c r="AK12323" s="207" t="s">
        <v>26260</v>
      </c>
      <c r="AL12323" s="208">
        <v>4805</v>
      </c>
      <c r="AM12323" s="93"/>
      <c r="AN12323" s="93"/>
      <c r="AO12323" s="93"/>
    </row>
    <row r="12324" spans="28:41" x14ac:dyDescent="0.55000000000000004">
      <c r="AB12324" s="278" t="s">
        <v>18240</v>
      </c>
      <c r="AC12324" s="279">
        <v>671.23</v>
      </c>
      <c r="AE12324" s="246" t="s">
        <v>56549</v>
      </c>
      <c r="AF12324" s="247">
        <v>7520.58</v>
      </c>
      <c r="AH12324" s="226" t="s">
        <v>48233</v>
      </c>
      <c r="AI12324" s="227">
        <v>-619</v>
      </c>
      <c r="AK12324" s="207" t="s">
        <v>26261</v>
      </c>
      <c r="AL12324" s="208">
        <v>294.25</v>
      </c>
      <c r="AM12324" s="93"/>
      <c r="AN12324" s="93"/>
      <c r="AO12324" s="93"/>
    </row>
    <row r="12325" spans="28:41" x14ac:dyDescent="0.55000000000000004">
      <c r="AB12325" s="278" t="s">
        <v>13325</v>
      </c>
      <c r="AC12325" s="279">
        <v>908116.65</v>
      </c>
      <c r="AE12325" s="246" t="s">
        <v>27040</v>
      </c>
      <c r="AF12325" s="247">
        <v>1900</v>
      </c>
      <c r="AH12325" s="226" t="s">
        <v>45520</v>
      </c>
      <c r="AI12325" s="227">
        <v>16000</v>
      </c>
      <c r="AK12325" s="207" t="s">
        <v>26262</v>
      </c>
      <c r="AL12325" s="208">
        <v>2600</v>
      </c>
      <c r="AM12325" s="93"/>
      <c r="AN12325" s="93"/>
      <c r="AO12325" s="93"/>
    </row>
    <row r="12326" spans="28:41" x14ac:dyDescent="0.55000000000000004">
      <c r="AB12326" s="278" t="s">
        <v>13326</v>
      </c>
      <c r="AC12326" s="279">
        <v>2471270.91</v>
      </c>
      <c r="AE12326" s="246" t="s">
        <v>27043</v>
      </c>
      <c r="AF12326" s="247">
        <v>145.36000000000001</v>
      </c>
      <c r="AH12326" s="226" t="s">
        <v>53587</v>
      </c>
      <c r="AI12326" s="227">
        <v>325</v>
      </c>
      <c r="AK12326" s="207" t="s">
        <v>26263</v>
      </c>
      <c r="AL12326" s="208">
        <v>1925</v>
      </c>
      <c r="AM12326" s="93"/>
      <c r="AN12326" s="93"/>
      <c r="AO12326" s="93"/>
    </row>
    <row r="12327" spans="28:41" x14ac:dyDescent="0.55000000000000004">
      <c r="AB12327" s="278" t="s">
        <v>18241</v>
      </c>
      <c r="AC12327" s="279">
        <v>690316.53</v>
      </c>
      <c r="AE12327" s="246" t="s">
        <v>27049</v>
      </c>
      <c r="AF12327" s="247">
        <v>635.51</v>
      </c>
      <c r="AH12327" s="226" t="s">
        <v>49125</v>
      </c>
      <c r="AI12327" s="227">
        <v>11.41</v>
      </c>
      <c r="AK12327" s="207" t="s">
        <v>26264</v>
      </c>
      <c r="AL12327" s="208">
        <v>331.48</v>
      </c>
      <c r="AM12327" s="93"/>
      <c r="AN12327" s="93"/>
      <c r="AO12327" s="93"/>
    </row>
    <row r="12328" spans="28:41" x14ac:dyDescent="0.55000000000000004">
      <c r="AB12328" s="278" t="s">
        <v>18242</v>
      </c>
      <c r="AC12328" s="279">
        <v>3860843.98</v>
      </c>
      <c r="AE12328" s="246" t="s">
        <v>27050</v>
      </c>
      <c r="AF12328" s="247">
        <v>5077.59</v>
      </c>
      <c r="AH12328" s="226" t="s">
        <v>45521</v>
      </c>
      <c r="AI12328" s="227">
        <v>777.47</v>
      </c>
      <c r="AK12328" s="207" t="s">
        <v>26265</v>
      </c>
      <c r="AL12328" s="208">
        <v>120.01</v>
      </c>
      <c r="AM12328" s="93"/>
      <c r="AN12328" s="93"/>
      <c r="AO12328" s="93"/>
    </row>
    <row r="12329" spans="28:41" x14ac:dyDescent="0.55000000000000004">
      <c r="AB12329" s="278" t="s">
        <v>13327</v>
      </c>
      <c r="AC12329" s="279">
        <v>860614.07</v>
      </c>
      <c r="AE12329" s="246" t="s">
        <v>57817</v>
      </c>
      <c r="AF12329" s="247">
        <v>39360</v>
      </c>
      <c r="AH12329" s="226" t="s">
        <v>49126</v>
      </c>
      <c r="AI12329" s="227">
        <v>126346.73</v>
      </c>
      <c r="AK12329" s="207" t="s">
        <v>26266</v>
      </c>
      <c r="AL12329" s="208">
        <v>6.38</v>
      </c>
      <c r="AM12329" s="93"/>
      <c r="AN12329" s="93"/>
      <c r="AO12329" s="93"/>
    </row>
    <row r="12330" spans="28:41" x14ac:dyDescent="0.55000000000000004">
      <c r="AB12330" s="278" t="s">
        <v>31880</v>
      </c>
      <c r="AC12330" s="279">
        <v>200996.96</v>
      </c>
      <c r="AE12330" s="246" t="s">
        <v>55381</v>
      </c>
      <c r="AF12330" s="247">
        <v>3676.41</v>
      </c>
      <c r="AH12330" s="226" t="s">
        <v>49127</v>
      </c>
      <c r="AI12330" s="227">
        <v>1960</v>
      </c>
      <c r="AK12330" s="207" t="s">
        <v>26267</v>
      </c>
      <c r="AL12330" s="208">
        <v>135.13999999999999</v>
      </c>
      <c r="AM12330" s="93"/>
      <c r="AN12330" s="93"/>
      <c r="AO12330" s="93"/>
    </row>
    <row r="12331" spans="28:41" x14ac:dyDescent="0.55000000000000004">
      <c r="AB12331" s="278" t="s">
        <v>34827</v>
      </c>
      <c r="AC12331" s="279">
        <v>30385</v>
      </c>
      <c r="AE12331" s="246" t="s">
        <v>55382</v>
      </c>
      <c r="AF12331" s="247">
        <v>12164.8</v>
      </c>
      <c r="AH12331" s="226" t="s">
        <v>49128</v>
      </c>
      <c r="AI12331" s="227">
        <v>1498.44</v>
      </c>
      <c r="AK12331" s="207" t="s">
        <v>26268</v>
      </c>
      <c r="AL12331" s="208">
        <v>6000</v>
      </c>
      <c r="AM12331" s="93"/>
      <c r="AN12331" s="93"/>
      <c r="AO12331" s="93"/>
    </row>
    <row r="12332" spans="28:41" x14ac:dyDescent="0.55000000000000004">
      <c r="AB12332" s="278" t="s">
        <v>34828</v>
      </c>
      <c r="AC12332" s="279">
        <v>250790.17</v>
      </c>
      <c r="AE12332" s="246" t="s">
        <v>57818</v>
      </c>
      <c r="AF12332" s="247">
        <v>5767.84</v>
      </c>
      <c r="AH12332" s="226" t="s">
        <v>49129</v>
      </c>
      <c r="AI12332" s="227">
        <v>8677.82</v>
      </c>
      <c r="AK12332" s="207" t="s">
        <v>26269</v>
      </c>
      <c r="AL12332" s="208">
        <v>42798.53</v>
      </c>
      <c r="AM12332" s="93"/>
      <c r="AN12332" s="93"/>
      <c r="AO12332" s="93"/>
    </row>
    <row r="12333" spans="28:41" x14ac:dyDescent="0.55000000000000004">
      <c r="AB12333" s="278" t="s">
        <v>18244</v>
      </c>
      <c r="AC12333" s="279">
        <v>798344.56</v>
      </c>
      <c r="AE12333" s="246" t="s">
        <v>57819</v>
      </c>
      <c r="AF12333" s="247">
        <v>1942.39</v>
      </c>
      <c r="AH12333" s="226" t="s">
        <v>49130</v>
      </c>
      <c r="AI12333" s="227">
        <v>29983.16</v>
      </c>
      <c r="AK12333" s="207" t="s">
        <v>26270</v>
      </c>
      <c r="AL12333" s="208">
        <v>2000</v>
      </c>
      <c r="AM12333" s="93"/>
      <c r="AN12333" s="93"/>
      <c r="AO12333" s="93"/>
    </row>
    <row r="12334" spans="28:41" x14ac:dyDescent="0.55000000000000004">
      <c r="AB12334" s="278" t="s">
        <v>18245</v>
      </c>
      <c r="AC12334" s="279">
        <v>153418.53</v>
      </c>
      <c r="AE12334" s="246" t="s">
        <v>27054</v>
      </c>
      <c r="AF12334" s="247">
        <v>1241.01</v>
      </c>
      <c r="AH12334" s="226" t="s">
        <v>49131</v>
      </c>
      <c r="AI12334" s="227">
        <v>27277.279999999999</v>
      </c>
      <c r="AK12334" s="207" t="s">
        <v>26271</v>
      </c>
      <c r="AL12334" s="208">
        <v>153750.72</v>
      </c>
      <c r="AM12334" s="93"/>
      <c r="AN12334" s="93"/>
      <c r="AO12334" s="93"/>
    </row>
    <row r="12335" spans="28:41" x14ac:dyDescent="0.55000000000000004">
      <c r="AB12335" s="278" t="s">
        <v>33326</v>
      </c>
      <c r="AC12335" s="279">
        <v>890672.35</v>
      </c>
      <c r="AE12335" s="246" t="s">
        <v>53655</v>
      </c>
      <c r="AF12335" s="247">
        <v>-311.69</v>
      </c>
      <c r="AH12335" s="226" t="s">
        <v>53588</v>
      </c>
      <c r="AI12335" s="227">
        <v>470.79</v>
      </c>
      <c r="AK12335" s="207" t="s">
        <v>26272</v>
      </c>
      <c r="AL12335" s="208">
        <v>2111</v>
      </c>
      <c r="AM12335" s="93"/>
      <c r="AN12335" s="93"/>
      <c r="AO12335" s="93"/>
    </row>
    <row r="12336" spans="28:41" x14ac:dyDescent="0.55000000000000004">
      <c r="AB12336" s="278" t="s">
        <v>18246</v>
      </c>
      <c r="AC12336" s="279">
        <v>1074.08</v>
      </c>
      <c r="AE12336" s="246" t="s">
        <v>53657</v>
      </c>
      <c r="AF12336" s="247">
        <v>-23.84</v>
      </c>
      <c r="AH12336" s="226" t="s">
        <v>53589</v>
      </c>
      <c r="AI12336" s="227">
        <v>4523.63</v>
      </c>
      <c r="AK12336" s="207" t="s">
        <v>26273</v>
      </c>
      <c r="AL12336" s="208">
        <v>151.13999999999999</v>
      </c>
      <c r="AM12336" s="93"/>
      <c r="AN12336" s="93"/>
      <c r="AO12336" s="93"/>
    </row>
    <row r="12337" spans="28:41" x14ac:dyDescent="0.55000000000000004">
      <c r="AB12337" s="278" t="s">
        <v>18247</v>
      </c>
      <c r="AC12337" s="279">
        <v>207925.64</v>
      </c>
      <c r="AE12337" s="246" t="s">
        <v>53658</v>
      </c>
      <c r="AF12337" s="247">
        <v>-76.36</v>
      </c>
      <c r="AH12337" s="226" t="s">
        <v>53590</v>
      </c>
      <c r="AI12337" s="227">
        <v>13677.95</v>
      </c>
      <c r="AK12337" s="207" t="s">
        <v>26274</v>
      </c>
      <c r="AL12337" s="208">
        <v>457.67</v>
      </c>
      <c r="AM12337" s="93"/>
      <c r="AN12337" s="93"/>
      <c r="AO12337" s="93"/>
    </row>
    <row r="12338" spans="28:41" x14ac:dyDescent="0.55000000000000004">
      <c r="AB12338" s="278" t="s">
        <v>18249</v>
      </c>
      <c r="AC12338" s="279">
        <v>3995</v>
      </c>
      <c r="AE12338" s="246" t="s">
        <v>35607</v>
      </c>
      <c r="AF12338" s="247">
        <v>21.05</v>
      </c>
      <c r="AH12338" s="226" t="s">
        <v>53591</v>
      </c>
      <c r="AI12338" s="227">
        <v>967.89</v>
      </c>
      <c r="AK12338" s="207" t="s">
        <v>26275</v>
      </c>
      <c r="AL12338" s="208">
        <v>2678.87</v>
      </c>
      <c r="AM12338" s="93"/>
      <c r="AN12338" s="93"/>
      <c r="AO12338" s="93"/>
    </row>
    <row r="12339" spans="28:41" x14ac:dyDescent="0.55000000000000004">
      <c r="AB12339" s="278" t="s">
        <v>50621</v>
      </c>
      <c r="AC12339" s="279">
        <v>119449.2</v>
      </c>
      <c r="AE12339" s="246" t="s">
        <v>34088</v>
      </c>
      <c r="AF12339" s="247">
        <v>953.28</v>
      </c>
      <c r="AH12339" s="226" t="s">
        <v>53592</v>
      </c>
      <c r="AI12339" s="227">
        <v>3187.45</v>
      </c>
      <c r="AK12339" s="207" t="s">
        <v>26276</v>
      </c>
      <c r="AL12339" s="208">
        <v>977.43</v>
      </c>
      <c r="AM12339" s="93"/>
      <c r="AN12339" s="93"/>
      <c r="AO12339" s="93"/>
    </row>
    <row r="12340" spans="28:41" x14ac:dyDescent="0.55000000000000004">
      <c r="AB12340" s="278" t="s">
        <v>63476</v>
      </c>
      <c r="AC12340" s="279">
        <v>14887.4</v>
      </c>
      <c r="AE12340" s="246" t="s">
        <v>34089</v>
      </c>
      <c r="AF12340" s="247">
        <v>381967.79</v>
      </c>
      <c r="AH12340" s="226" t="s">
        <v>53593</v>
      </c>
      <c r="AI12340" s="227">
        <v>3519.86</v>
      </c>
      <c r="AK12340" s="207" t="s">
        <v>26277</v>
      </c>
      <c r="AL12340" s="208">
        <v>72.66</v>
      </c>
      <c r="AM12340" s="93"/>
      <c r="AN12340" s="93"/>
      <c r="AO12340" s="93"/>
    </row>
    <row r="12341" spans="28:41" x14ac:dyDescent="0.55000000000000004">
      <c r="AB12341" s="278" t="s">
        <v>58019</v>
      </c>
      <c r="AC12341" s="279">
        <v>3439555.79</v>
      </c>
      <c r="AE12341" s="246" t="s">
        <v>35608</v>
      </c>
      <c r="AF12341" s="247">
        <v>715721.63</v>
      </c>
      <c r="AH12341" s="226" t="s">
        <v>53594</v>
      </c>
      <c r="AI12341" s="227">
        <v>49.61</v>
      </c>
      <c r="AK12341" s="207" t="s">
        <v>26278</v>
      </c>
      <c r="AL12341" s="208">
        <v>211.94</v>
      </c>
      <c r="AM12341" s="93"/>
      <c r="AN12341" s="93"/>
      <c r="AO12341" s="93"/>
    </row>
    <row r="12342" spans="28:41" x14ac:dyDescent="0.55000000000000004">
      <c r="AB12342" s="278" t="s">
        <v>55587</v>
      </c>
      <c r="AC12342" s="279">
        <v>-0.11</v>
      </c>
      <c r="AE12342" s="246" t="s">
        <v>40614</v>
      </c>
      <c r="AF12342" s="247">
        <v>358797.68</v>
      </c>
      <c r="AH12342" s="226" t="s">
        <v>53595</v>
      </c>
      <c r="AI12342" s="227">
        <v>493.47</v>
      </c>
      <c r="AK12342" s="207" t="s">
        <v>26279</v>
      </c>
      <c r="AL12342" s="208">
        <v>5.53</v>
      </c>
      <c r="AM12342" s="93"/>
      <c r="AN12342" s="93"/>
      <c r="AO12342" s="93"/>
    </row>
    <row r="12343" spans="28:41" x14ac:dyDescent="0.55000000000000004">
      <c r="AB12343" s="278" t="s">
        <v>18251</v>
      </c>
      <c r="AC12343" s="279">
        <v>2192514.21</v>
      </c>
      <c r="AE12343" s="246" t="s">
        <v>35609</v>
      </c>
      <c r="AF12343" s="247">
        <v>127470.89</v>
      </c>
      <c r="AH12343" s="226" t="s">
        <v>50369</v>
      </c>
      <c r="AI12343" s="227">
        <v>41173.480000000003</v>
      </c>
      <c r="AK12343" s="207" t="s">
        <v>26280</v>
      </c>
      <c r="AL12343" s="208">
        <v>2059.89</v>
      </c>
      <c r="AM12343" s="93"/>
      <c r="AN12343" s="93"/>
      <c r="AO12343" s="93"/>
    </row>
    <row r="12344" spans="28:41" x14ac:dyDescent="0.55000000000000004">
      <c r="AB12344" s="278" t="s">
        <v>69254</v>
      </c>
      <c r="AC12344" s="279">
        <v>1380.5</v>
      </c>
      <c r="AE12344" s="246" t="s">
        <v>35610</v>
      </c>
      <c r="AF12344" s="247">
        <v>590211.72</v>
      </c>
      <c r="AH12344" s="226" t="s">
        <v>45522</v>
      </c>
      <c r="AI12344" s="227">
        <v>432345.57</v>
      </c>
      <c r="AK12344" s="207" t="s">
        <v>26281</v>
      </c>
      <c r="AL12344" s="208">
        <v>14754.27</v>
      </c>
      <c r="AM12344" s="93"/>
      <c r="AN12344" s="93"/>
      <c r="AO12344" s="93"/>
    </row>
    <row r="12345" spans="28:41" x14ac:dyDescent="0.55000000000000004">
      <c r="AB12345" s="278" t="s">
        <v>18253</v>
      </c>
      <c r="AC12345" s="279">
        <v>2718268.66</v>
      </c>
      <c r="AE12345" s="246" t="s">
        <v>39458</v>
      </c>
      <c r="AF12345" s="247">
        <v>28678.46</v>
      </c>
      <c r="AH12345" s="226" t="s">
        <v>45523</v>
      </c>
      <c r="AI12345" s="227">
        <v>33074.43</v>
      </c>
      <c r="AK12345" s="207" t="s">
        <v>26282</v>
      </c>
      <c r="AL12345" s="208">
        <v>3088.43</v>
      </c>
      <c r="AM12345" s="93"/>
      <c r="AN12345" s="93"/>
      <c r="AO12345" s="93"/>
    </row>
    <row r="12346" spans="28:41" x14ac:dyDescent="0.55000000000000004">
      <c r="AB12346" s="278" t="s">
        <v>60097</v>
      </c>
      <c r="AC12346" s="279">
        <v>6023.66</v>
      </c>
      <c r="AE12346" s="246" t="s">
        <v>39459</v>
      </c>
      <c r="AF12346" s="247">
        <v>12145</v>
      </c>
      <c r="AH12346" s="226" t="s">
        <v>42883</v>
      </c>
      <c r="AI12346" s="227">
        <v>401434.54</v>
      </c>
      <c r="AK12346" s="207" t="s">
        <v>26283</v>
      </c>
      <c r="AL12346" s="208">
        <v>223.8</v>
      </c>
      <c r="AM12346" s="93"/>
      <c r="AN12346" s="93"/>
      <c r="AO12346" s="93"/>
    </row>
    <row r="12347" spans="28:41" x14ac:dyDescent="0.55000000000000004">
      <c r="AB12347" s="278" t="s">
        <v>39016</v>
      </c>
      <c r="AC12347" s="279">
        <v>27503.59</v>
      </c>
      <c r="AE12347" s="246" t="s">
        <v>35611</v>
      </c>
      <c r="AF12347" s="247">
        <v>50865.42</v>
      </c>
      <c r="AH12347" s="226" t="s">
        <v>26774</v>
      </c>
      <c r="AI12347" s="227">
        <v>28546.04</v>
      </c>
      <c r="AK12347" s="207" t="s">
        <v>26284</v>
      </c>
      <c r="AL12347" s="208">
        <v>669.61</v>
      </c>
      <c r="AM12347" s="93"/>
      <c r="AN12347" s="93"/>
      <c r="AO12347" s="93"/>
    </row>
    <row r="12348" spans="28:41" x14ac:dyDescent="0.55000000000000004">
      <c r="AB12348" s="278" t="s">
        <v>18255</v>
      </c>
      <c r="AC12348" s="279">
        <v>784549.79</v>
      </c>
      <c r="AE12348" s="246" t="s">
        <v>36676</v>
      </c>
      <c r="AF12348" s="247">
        <v>84</v>
      </c>
      <c r="AH12348" s="226" t="s">
        <v>26775</v>
      </c>
      <c r="AI12348" s="227">
        <v>87030.98</v>
      </c>
      <c r="AK12348" s="207" t="s">
        <v>26285</v>
      </c>
      <c r="AL12348" s="208">
        <v>5.53</v>
      </c>
      <c r="AM12348" s="93"/>
      <c r="AN12348" s="93"/>
      <c r="AO12348" s="93"/>
    </row>
    <row r="12349" spans="28:41" x14ac:dyDescent="0.55000000000000004">
      <c r="AB12349" s="278" t="s">
        <v>18256</v>
      </c>
      <c r="AC12349" s="279">
        <v>54891.66</v>
      </c>
      <c r="AE12349" s="246" t="s">
        <v>39460</v>
      </c>
      <c r="AF12349" s="247">
        <v>416.67</v>
      </c>
      <c r="AH12349" s="226" t="s">
        <v>42884</v>
      </c>
      <c r="AI12349" s="227">
        <v>112841.62</v>
      </c>
      <c r="AK12349" s="207" t="s">
        <v>26286</v>
      </c>
      <c r="AL12349" s="208">
        <v>4738.76</v>
      </c>
      <c r="AM12349" s="93"/>
      <c r="AN12349" s="93"/>
      <c r="AO12349" s="93"/>
    </row>
    <row r="12350" spans="28:41" x14ac:dyDescent="0.55000000000000004">
      <c r="AB12350" s="278" t="s">
        <v>70902</v>
      </c>
      <c r="AC12350" s="279">
        <v>-226045.15</v>
      </c>
      <c r="AE12350" s="246" t="s">
        <v>36677</v>
      </c>
      <c r="AF12350" s="247">
        <v>8138.78</v>
      </c>
      <c r="AH12350" s="226" t="s">
        <v>42885</v>
      </c>
      <c r="AI12350" s="227">
        <v>81816.69</v>
      </c>
      <c r="AK12350" s="207" t="s">
        <v>26287</v>
      </c>
      <c r="AL12350" s="208">
        <v>14754.27</v>
      </c>
      <c r="AM12350" s="93"/>
      <c r="AN12350" s="93"/>
      <c r="AO12350" s="93"/>
    </row>
    <row r="12351" spans="28:41" x14ac:dyDescent="0.55000000000000004">
      <c r="AB12351" s="278" t="s">
        <v>39017</v>
      </c>
      <c r="AC12351" s="279">
        <v>3730334.19</v>
      </c>
      <c r="AE12351" s="246" t="s">
        <v>35613</v>
      </c>
      <c r="AF12351" s="247">
        <v>556268.76</v>
      </c>
      <c r="AH12351" s="226" t="s">
        <v>26776</v>
      </c>
      <c r="AI12351" s="227">
        <v>91158.62</v>
      </c>
      <c r="AK12351" s="207" t="s">
        <v>26288</v>
      </c>
      <c r="AL12351" s="208">
        <v>2214.8000000000002</v>
      </c>
      <c r="AM12351" s="93"/>
      <c r="AN12351" s="93"/>
      <c r="AO12351" s="93"/>
    </row>
    <row r="12352" spans="28:41" x14ac:dyDescent="0.55000000000000004">
      <c r="AB12352" s="278" t="s">
        <v>63477</v>
      </c>
      <c r="AC12352" s="279">
        <v>6113792.3700000001</v>
      </c>
      <c r="AE12352" s="246" t="s">
        <v>60713</v>
      </c>
      <c r="AF12352" s="247">
        <v>628300</v>
      </c>
      <c r="AH12352" s="226" t="s">
        <v>26777</v>
      </c>
      <c r="AI12352" s="227">
        <v>218339.51</v>
      </c>
      <c r="AK12352" s="207" t="s">
        <v>26289</v>
      </c>
      <c r="AL12352" s="208">
        <v>976.79</v>
      </c>
      <c r="AM12352" s="93"/>
      <c r="AN12352" s="93"/>
      <c r="AO12352" s="93"/>
    </row>
    <row r="12353" spans="28:41" x14ac:dyDescent="0.55000000000000004">
      <c r="AB12353" s="278" t="s">
        <v>18257</v>
      </c>
      <c r="AC12353" s="279">
        <v>1898124.49</v>
      </c>
      <c r="AE12353" s="246" t="s">
        <v>35614</v>
      </c>
      <c r="AF12353" s="247">
        <v>23.39</v>
      </c>
      <c r="AH12353" s="226" t="s">
        <v>45524</v>
      </c>
      <c r="AI12353" s="227">
        <v>4168265.62</v>
      </c>
      <c r="AK12353" s="207" t="s">
        <v>26290</v>
      </c>
      <c r="AL12353" s="208">
        <v>26610</v>
      </c>
      <c r="AM12353" s="93"/>
      <c r="AN12353" s="93"/>
      <c r="AO12353" s="93"/>
    </row>
    <row r="12354" spans="28:41" x14ac:dyDescent="0.55000000000000004">
      <c r="AB12354" s="278" t="s">
        <v>18258</v>
      </c>
      <c r="AC12354" s="279">
        <v>838821.98</v>
      </c>
      <c r="AE12354" s="246" t="s">
        <v>34090</v>
      </c>
      <c r="AF12354" s="247">
        <v>231131.55</v>
      </c>
      <c r="AH12354" s="226" t="s">
        <v>45525</v>
      </c>
      <c r="AI12354" s="227">
        <v>318872.65999999997</v>
      </c>
      <c r="AK12354" s="207" t="s">
        <v>26291</v>
      </c>
      <c r="AL12354" s="208">
        <v>2279.84</v>
      </c>
      <c r="AM12354" s="93"/>
      <c r="AN12354" s="93"/>
      <c r="AO12354" s="93"/>
    </row>
    <row r="12355" spans="28:41" x14ac:dyDescent="0.55000000000000004">
      <c r="AB12355" s="278" t="s">
        <v>62498</v>
      </c>
      <c r="AC12355" s="279">
        <v>92928</v>
      </c>
      <c r="AE12355" s="246" t="s">
        <v>34091</v>
      </c>
      <c r="AF12355" s="247">
        <v>569103.18999999994</v>
      </c>
      <c r="AH12355" s="226" t="s">
        <v>26782</v>
      </c>
      <c r="AI12355" s="227">
        <v>2620341.5</v>
      </c>
      <c r="AK12355" s="207" t="s">
        <v>26292</v>
      </c>
      <c r="AL12355" s="208">
        <v>6381.87</v>
      </c>
      <c r="AM12355" s="93"/>
      <c r="AN12355" s="93"/>
      <c r="AO12355" s="93"/>
    </row>
    <row r="12356" spans="28:41" x14ac:dyDescent="0.55000000000000004">
      <c r="AB12356" s="278" t="s">
        <v>18274</v>
      </c>
      <c r="AC12356" s="279">
        <v>32613.56</v>
      </c>
      <c r="AE12356" s="246" t="s">
        <v>35615</v>
      </c>
      <c r="AF12356" s="247">
        <v>233858.55</v>
      </c>
      <c r="AH12356" s="226" t="s">
        <v>26783</v>
      </c>
      <c r="AI12356" s="227">
        <v>312257.09999999998</v>
      </c>
      <c r="AK12356" s="207" t="s">
        <v>26293</v>
      </c>
      <c r="AL12356" s="208">
        <v>1773.82</v>
      </c>
      <c r="AM12356" s="93"/>
      <c r="AN12356" s="93"/>
      <c r="AO12356" s="93"/>
    </row>
    <row r="12357" spans="28:41" x14ac:dyDescent="0.55000000000000004">
      <c r="AB12357" s="278" t="s">
        <v>48443</v>
      </c>
      <c r="AC12357" s="279">
        <v>227904.48</v>
      </c>
      <c r="AE12357" s="246" t="s">
        <v>34092</v>
      </c>
      <c r="AF12357" s="247">
        <v>214262.39999999999</v>
      </c>
      <c r="AH12357" s="226" t="s">
        <v>50370</v>
      </c>
      <c r="AI12357" s="227">
        <v>37400</v>
      </c>
      <c r="AK12357" s="207" t="s">
        <v>26294</v>
      </c>
      <c r="AL12357" s="208">
        <v>505.88</v>
      </c>
      <c r="AM12357" s="93"/>
      <c r="AN12357" s="93"/>
      <c r="AO12357" s="93"/>
    </row>
    <row r="12358" spans="28:41" x14ac:dyDescent="0.55000000000000004">
      <c r="AB12358" s="278" t="s">
        <v>63848</v>
      </c>
      <c r="AC12358" s="279">
        <v>157036</v>
      </c>
      <c r="AE12358" s="246" t="s">
        <v>62221</v>
      </c>
      <c r="AF12358" s="247">
        <v>2233395.91</v>
      </c>
      <c r="AH12358" s="226" t="s">
        <v>53596</v>
      </c>
      <c r="AI12358" s="227">
        <v>287150</v>
      </c>
      <c r="AK12358" s="207" t="s">
        <v>26295</v>
      </c>
      <c r="AL12358" s="208">
        <v>5984.32</v>
      </c>
      <c r="AM12358" s="93"/>
      <c r="AN12358" s="93"/>
      <c r="AO12358" s="93"/>
    </row>
    <row r="12359" spans="28:41" x14ac:dyDescent="0.55000000000000004">
      <c r="AB12359" s="278" t="s">
        <v>70128</v>
      </c>
      <c r="AC12359" s="279">
        <v>53006.9</v>
      </c>
      <c r="AE12359" s="246" t="s">
        <v>35616</v>
      </c>
      <c r="AF12359" s="247">
        <v>419055.84</v>
      </c>
      <c r="AH12359" s="226" t="s">
        <v>26785</v>
      </c>
      <c r="AI12359" s="227">
        <v>248805.6</v>
      </c>
      <c r="AK12359" s="207" t="s">
        <v>26296</v>
      </c>
      <c r="AL12359" s="208">
        <v>457.81</v>
      </c>
      <c r="AM12359" s="93"/>
      <c r="AN12359" s="93"/>
      <c r="AO12359" s="93"/>
    </row>
    <row r="12360" spans="28:41" x14ac:dyDescent="0.55000000000000004">
      <c r="AB12360" s="278" t="s">
        <v>46000</v>
      </c>
      <c r="AC12360" s="279">
        <v>84250</v>
      </c>
      <c r="AE12360" s="246" t="s">
        <v>34093</v>
      </c>
      <c r="AF12360" s="247">
        <v>1219129.1399999999</v>
      </c>
      <c r="AH12360" s="226" t="s">
        <v>26786</v>
      </c>
      <c r="AI12360" s="227">
        <v>77059.75</v>
      </c>
      <c r="AK12360" s="207" t="s">
        <v>26297</v>
      </c>
      <c r="AL12360" s="208">
        <v>-0.13</v>
      </c>
      <c r="AM12360" s="93"/>
      <c r="AN12360" s="93"/>
      <c r="AO12360" s="93"/>
    </row>
    <row r="12361" spans="28:41" x14ac:dyDescent="0.55000000000000004">
      <c r="AB12361" s="278" t="s">
        <v>70903</v>
      </c>
      <c r="AC12361" s="279">
        <v>41802</v>
      </c>
      <c r="AE12361" s="246" t="s">
        <v>27057</v>
      </c>
      <c r="AF12361" s="247">
        <v>1197388.5900000001</v>
      </c>
      <c r="AH12361" s="226" t="s">
        <v>26788</v>
      </c>
      <c r="AI12361" s="227">
        <v>22071.08</v>
      </c>
      <c r="AK12361" s="207" t="s">
        <v>26298</v>
      </c>
      <c r="AL12361" s="208">
        <v>406</v>
      </c>
      <c r="AM12361" s="93"/>
      <c r="AN12361" s="93"/>
      <c r="AO12361" s="93"/>
    </row>
    <row r="12362" spans="28:41" x14ac:dyDescent="0.55000000000000004">
      <c r="AB12362" s="278" t="s">
        <v>18276</v>
      </c>
      <c r="AC12362" s="279">
        <v>45159.19</v>
      </c>
      <c r="AE12362" s="246" t="s">
        <v>63366</v>
      </c>
      <c r="AF12362" s="247">
        <v>971859.09</v>
      </c>
      <c r="AH12362" s="226" t="s">
        <v>53597</v>
      </c>
      <c r="AI12362" s="227">
        <v>104901.57</v>
      </c>
      <c r="AK12362" s="207" t="s">
        <v>26299</v>
      </c>
      <c r="AL12362" s="208">
        <v>144737.35</v>
      </c>
      <c r="AM12362" s="93"/>
      <c r="AN12362" s="93"/>
      <c r="AO12362" s="93"/>
    </row>
    <row r="12363" spans="28:41" x14ac:dyDescent="0.55000000000000004">
      <c r="AB12363" s="278" t="s">
        <v>58367</v>
      </c>
      <c r="AC12363" s="279">
        <v>118953.37</v>
      </c>
      <c r="AE12363" s="246" t="s">
        <v>53660</v>
      </c>
      <c r="AF12363" s="247">
        <v>-607.80999999999995</v>
      </c>
      <c r="AH12363" s="226" t="s">
        <v>26790</v>
      </c>
      <c r="AI12363" s="227">
        <v>194758.67</v>
      </c>
      <c r="AK12363" s="207" t="s">
        <v>26300</v>
      </c>
      <c r="AL12363" s="208">
        <v>7155.59</v>
      </c>
      <c r="AM12363" s="93"/>
      <c r="AN12363" s="93"/>
      <c r="AO12363" s="93"/>
    </row>
    <row r="12364" spans="28:41" x14ac:dyDescent="0.55000000000000004">
      <c r="AB12364" s="278" t="s">
        <v>70904</v>
      </c>
      <c r="AC12364" s="279">
        <v>7350</v>
      </c>
      <c r="AE12364" s="246" t="s">
        <v>53662</v>
      </c>
      <c r="AF12364" s="247">
        <v>566.98</v>
      </c>
      <c r="AH12364" s="226" t="s">
        <v>26791</v>
      </c>
      <c r="AI12364" s="227">
        <v>15450</v>
      </c>
      <c r="AK12364" s="207" t="s">
        <v>26301</v>
      </c>
      <c r="AL12364" s="208">
        <v>11097.46</v>
      </c>
      <c r="AM12364" s="93"/>
      <c r="AN12364" s="93"/>
      <c r="AO12364" s="93"/>
    </row>
    <row r="12365" spans="28:41" x14ac:dyDescent="0.55000000000000004">
      <c r="AB12365" s="278" t="s">
        <v>18277</v>
      </c>
      <c r="AC12365" s="279">
        <v>3765.77</v>
      </c>
      <c r="AE12365" s="246" t="s">
        <v>53663</v>
      </c>
      <c r="AF12365" s="247">
        <v>3267.78</v>
      </c>
      <c r="AH12365" s="226" t="s">
        <v>53598</v>
      </c>
      <c r="AI12365" s="227">
        <v>236034.94</v>
      </c>
      <c r="AK12365" s="207" t="s">
        <v>26302</v>
      </c>
      <c r="AL12365" s="208">
        <v>870.95</v>
      </c>
      <c r="AM12365" s="93"/>
      <c r="AN12365" s="93"/>
      <c r="AO12365" s="93"/>
    </row>
    <row r="12366" spans="28:41" x14ac:dyDescent="0.55000000000000004">
      <c r="AB12366" s="278" t="s">
        <v>18278</v>
      </c>
      <c r="AC12366" s="279">
        <v>81343</v>
      </c>
      <c r="AE12366" s="246" t="s">
        <v>53664</v>
      </c>
      <c r="AF12366" s="247">
        <v>399.62</v>
      </c>
      <c r="AH12366" s="226" t="s">
        <v>35558</v>
      </c>
      <c r="AI12366" s="227">
        <v>30540</v>
      </c>
      <c r="AK12366" s="207" t="s">
        <v>26303</v>
      </c>
      <c r="AL12366" s="208">
        <v>11177.5</v>
      </c>
      <c r="AM12366" s="93"/>
      <c r="AN12366" s="93"/>
      <c r="AO12366" s="93"/>
    </row>
    <row r="12367" spans="28:41" x14ac:dyDescent="0.55000000000000004">
      <c r="AB12367" s="278" t="s">
        <v>70905</v>
      </c>
      <c r="AC12367" s="279">
        <v>10560.18</v>
      </c>
      <c r="AE12367" s="246" t="s">
        <v>53665</v>
      </c>
      <c r="AF12367" s="247">
        <v>1238.0899999999999</v>
      </c>
      <c r="AH12367" s="226" t="s">
        <v>35559</v>
      </c>
      <c r="AI12367" s="227">
        <v>69075</v>
      </c>
      <c r="AK12367" s="207" t="s">
        <v>26304</v>
      </c>
      <c r="AL12367" s="208">
        <v>5000</v>
      </c>
      <c r="AM12367" s="93"/>
      <c r="AN12367" s="93"/>
      <c r="AO12367" s="93"/>
    </row>
    <row r="12368" spans="28:41" x14ac:dyDescent="0.55000000000000004">
      <c r="AB12368" s="278" t="s">
        <v>70906</v>
      </c>
      <c r="AC12368" s="279">
        <v>47664.44</v>
      </c>
      <c r="AE12368" s="246" t="s">
        <v>50382</v>
      </c>
      <c r="AF12368" s="247">
        <v>138227.48000000001</v>
      </c>
      <c r="AH12368" s="226" t="s">
        <v>35560</v>
      </c>
      <c r="AI12368" s="227">
        <v>7620.58</v>
      </c>
      <c r="AK12368" s="207" t="s">
        <v>26305</v>
      </c>
      <c r="AL12368" s="208">
        <v>480.48</v>
      </c>
      <c r="AM12368" s="93"/>
      <c r="AN12368" s="93"/>
      <c r="AO12368" s="93"/>
    </row>
    <row r="12369" spans="28:41" x14ac:dyDescent="0.55000000000000004">
      <c r="AB12369" s="278" t="s">
        <v>18279</v>
      </c>
      <c r="AC12369" s="279">
        <v>76883.179999999993</v>
      </c>
      <c r="AE12369" s="246" t="s">
        <v>64867</v>
      </c>
      <c r="AF12369" s="247">
        <v>28610.67</v>
      </c>
      <c r="AH12369" s="226" t="s">
        <v>35561</v>
      </c>
      <c r="AI12369" s="227">
        <v>21596.51</v>
      </c>
      <c r="AK12369" s="207" t="s">
        <v>26306</v>
      </c>
      <c r="AL12369" s="208">
        <v>12227.23</v>
      </c>
      <c r="AM12369" s="93"/>
      <c r="AN12369" s="93"/>
      <c r="AO12369" s="93"/>
    </row>
    <row r="12370" spans="28:41" x14ac:dyDescent="0.55000000000000004">
      <c r="AB12370" s="278" t="s">
        <v>18298</v>
      </c>
      <c r="AC12370" s="279">
        <v>11029.22</v>
      </c>
      <c r="AE12370" s="246" t="s">
        <v>62805</v>
      </c>
      <c r="AF12370" s="247">
        <v>75000</v>
      </c>
      <c r="AH12370" s="226" t="s">
        <v>36664</v>
      </c>
      <c r="AI12370" s="227">
        <v>6356.73</v>
      </c>
      <c r="AK12370" s="207" t="s">
        <v>26307</v>
      </c>
      <c r="AL12370" s="208">
        <v>290</v>
      </c>
      <c r="AM12370" s="93"/>
      <c r="AN12370" s="93"/>
      <c r="AO12370" s="93"/>
    </row>
    <row r="12371" spans="28:41" x14ac:dyDescent="0.55000000000000004">
      <c r="AB12371" s="278" t="s">
        <v>18304</v>
      </c>
      <c r="AC12371" s="279">
        <v>1124.95</v>
      </c>
      <c r="AE12371" s="246" t="s">
        <v>53668</v>
      </c>
      <c r="AF12371" s="247">
        <v>7744.44</v>
      </c>
      <c r="AH12371" s="226" t="s">
        <v>47225</v>
      </c>
      <c r="AI12371" s="227">
        <v>1486.72</v>
      </c>
      <c r="AK12371" s="207" t="s">
        <v>26308</v>
      </c>
      <c r="AL12371" s="208">
        <v>1334.55</v>
      </c>
      <c r="AM12371" s="93"/>
      <c r="AN12371" s="93"/>
      <c r="AO12371" s="93"/>
    </row>
    <row r="12372" spans="28:41" x14ac:dyDescent="0.55000000000000004">
      <c r="AB12372" s="278" t="s">
        <v>56779</v>
      </c>
      <c r="AC12372" s="279">
        <v>76483.679999999993</v>
      </c>
      <c r="AE12372" s="246" t="s">
        <v>63367</v>
      </c>
      <c r="AF12372" s="247">
        <v>2528.9499999999998</v>
      </c>
      <c r="AH12372" s="226" t="s">
        <v>53599</v>
      </c>
      <c r="AI12372" s="227">
        <v>216460</v>
      </c>
      <c r="AK12372" s="207" t="s">
        <v>26309</v>
      </c>
      <c r="AL12372" s="208">
        <v>3748.48</v>
      </c>
      <c r="AM12372" s="93"/>
      <c r="AN12372" s="93"/>
      <c r="AO12372" s="93"/>
    </row>
    <row r="12373" spans="28:41" x14ac:dyDescent="0.55000000000000004">
      <c r="AB12373" s="278" t="s">
        <v>18339</v>
      </c>
      <c r="AC12373" s="279">
        <v>7200</v>
      </c>
      <c r="AE12373" s="246" t="s">
        <v>50383</v>
      </c>
      <c r="AF12373" s="247">
        <v>42186.63</v>
      </c>
      <c r="AH12373" s="226" t="s">
        <v>53600</v>
      </c>
      <c r="AI12373" s="227">
        <v>14702.48</v>
      </c>
      <c r="AK12373" s="207" t="s">
        <v>26310</v>
      </c>
      <c r="AL12373" s="208">
        <v>481.81</v>
      </c>
      <c r="AM12373" s="93"/>
      <c r="AN12373" s="93"/>
      <c r="AO12373" s="93"/>
    </row>
    <row r="12374" spans="28:41" x14ac:dyDescent="0.55000000000000004">
      <c r="AB12374" s="278" t="s">
        <v>33348</v>
      </c>
      <c r="AC12374" s="279">
        <v>70044</v>
      </c>
      <c r="AE12374" s="246" t="s">
        <v>62806</v>
      </c>
      <c r="AF12374" s="247">
        <v>5180</v>
      </c>
      <c r="AH12374" s="226" t="s">
        <v>53601</v>
      </c>
      <c r="AI12374" s="227">
        <v>49571.45</v>
      </c>
      <c r="AK12374" s="207" t="s">
        <v>26311</v>
      </c>
      <c r="AL12374" s="208">
        <v>2362.5</v>
      </c>
      <c r="AM12374" s="93"/>
      <c r="AN12374" s="93"/>
      <c r="AO12374" s="93"/>
    </row>
    <row r="12375" spans="28:41" x14ac:dyDescent="0.55000000000000004">
      <c r="AB12375" s="278" t="s">
        <v>39022</v>
      </c>
      <c r="AC12375" s="279">
        <v>319270</v>
      </c>
      <c r="AE12375" s="246" t="s">
        <v>62222</v>
      </c>
      <c r="AF12375" s="247">
        <v>71322.05</v>
      </c>
      <c r="AH12375" s="226" t="s">
        <v>53602</v>
      </c>
      <c r="AI12375" s="227">
        <v>23900</v>
      </c>
      <c r="AK12375" s="207" t="s">
        <v>26312</v>
      </c>
      <c r="AL12375" s="208">
        <v>4040</v>
      </c>
      <c r="AM12375" s="93"/>
      <c r="AN12375" s="93"/>
      <c r="AO12375" s="93"/>
    </row>
    <row r="12376" spans="28:41" x14ac:dyDescent="0.55000000000000004">
      <c r="AB12376" s="278" t="s">
        <v>33350</v>
      </c>
      <c r="AC12376" s="279">
        <v>184819.31</v>
      </c>
      <c r="AE12376" s="246" t="s">
        <v>60714</v>
      </c>
      <c r="AF12376" s="247">
        <v>106693</v>
      </c>
      <c r="AH12376" s="226" t="s">
        <v>39437</v>
      </c>
      <c r="AI12376" s="227">
        <v>202300</v>
      </c>
      <c r="AK12376" s="207" t="s">
        <v>26313</v>
      </c>
      <c r="AL12376" s="208">
        <v>27590.880000000001</v>
      </c>
      <c r="AM12376" s="93"/>
      <c r="AN12376" s="93"/>
      <c r="AO12376" s="93"/>
    </row>
    <row r="12377" spans="28:41" x14ac:dyDescent="0.55000000000000004">
      <c r="AB12377" s="278" t="s">
        <v>55588</v>
      </c>
      <c r="AC12377" s="279">
        <v>3714.3</v>
      </c>
      <c r="AE12377" s="246" t="s">
        <v>40615</v>
      </c>
      <c r="AF12377" s="247">
        <v>23023.53</v>
      </c>
      <c r="AH12377" s="226" t="s">
        <v>42886</v>
      </c>
      <c r="AI12377" s="227">
        <v>118170.39</v>
      </c>
      <c r="AK12377" s="207" t="s">
        <v>26314</v>
      </c>
      <c r="AL12377" s="208">
        <v>681.07</v>
      </c>
      <c r="AM12377" s="93"/>
      <c r="AN12377" s="93"/>
      <c r="AO12377" s="93"/>
    </row>
    <row r="12378" spans="28:41" x14ac:dyDescent="0.55000000000000004">
      <c r="AB12378" s="278" t="s">
        <v>18343</v>
      </c>
      <c r="AC12378" s="279">
        <v>869.18</v>
      </c>
      <c r="AE12378" s="246" t="s">
        <v>36678</v>
      </c>
      <c r="AF12378" s="247">
        <v>3835099.8</v>
      </c>
      <c r="AH12378" s="226" t="s">
        <v>53603</v>
      </c>
      <c r="AI12378" s="227">
        <v>198470</v>
      </c>
      <c r="AK12378" s="207" t="s">
        <v>26315</v>
      </c>
      <c r="AL12378" s="208">
        <v>2801.43</v>
      </c>
      <c r="AM12378" s="93"/>
      <c r="AN12378" s="93"/>
      <c r="AO12378" s="93"/>
    </row>
    <row r="12379" spans="28:41" x14ac:dyDescent="0.55000000000000004">
      <c r="AB12379" s="278" t="s">
        <v>70907</v>
      </c>
      <c r="AC12379" s="279">
        <v>14.33</v>
      </c>
      <c r="AE12379" s="246" t="s">
        <v>36679</v>
      </c>
      <c r="AF12379" s="247">
        <v>293884.3</v>
      </c>
      <c r="AH12379" s="226" t="s">
        <v>42887</v>
      </c>
      <c r="AI12379" s="227">
        <v>25471.23</v>
      </c>
      <c r="AK12379" s="207" t="s">
        <v>26316</v>
      </c>
      <c r="AL12379" s="208">
        <v>356.85</v>
      </c>
      <c r="AM12379" s="93"/>
      <c r="AN12379" s="93"/>
      <c r="AO12379" s="93"/>
    </row>
    <row r="12380" spans="28:41" x14ac:dyDescent="0.55000000000000004">
      <c r="AB12380" s="278" t="s">
        <v>36173</v>
      </c>
      <c r="AC12380" s="279">
        <v>405.6</v>
      </c>
      <c r="AE12380" s="246" t="s">
        <v>40616</v>
      </c>
      <c r="AF12380" s="247">
        <v>5640.75</v>
      </c>
      <c r="AH12380" s="226" t="s">
        <v>53604</v>
      </c>
      <c r="AI12380" s="227">
        <v>47137.19</v>
      </c>
      <c r="AK12380" s="207" t="s">
        <v>26317</v>
      </c>
      <c r="AL12380" s="208">
        <v>2690.76</v>
      </c>
      <c r="AM12380" s="93"/>
      <c r="AN12380" s="93"/>
      <c r="AO12380" s="93"/>
    </row>
    <row r="12381" spans="28:41" x14ac:dyDescent="0.55000000000000004">
      <c r="AB12381" s="278" t="s">
        <v>33352</v>
      </c>
      <c r="AC12381" s="279">
        <v>3000</v>
      </c>
      <c r="AE12381" s="246" t="s">
        <v>40617</v>
      </c>
      <c r="AF12381" s="247">
        <v>3509.76</v>
      </c>
      <c r="AH12381" s="226" t="s">
        <v>47226</v>
      </c>
      <c r="AI12381" s="227">
        <v>198.44</v>
      </c>
      <c r="AK12381" s="207" t="s">
        <v>26318</v>
      </c>
      <c r="AL12381" s="208">
        <v>36552.879999999997</v>
      </c>
      <c r="AM12381" s="93"/>
      <c r="AN12381" s="93"/>
      <c r="AO12381" s="93"/>
    </row>
    <row r="12382" spans="28:41" x14ac:dyDescent="0.55000000000000004">
      <c r="AB12382" s="278" t="s">
        <v>18346</v>
      </c>
      <c r="AC12382" s="279">
        <v>2200.02</v>
      </c>
      <c r="AE12382" s="246" t="s">
        <v>57820</v>
      </c>
      <c r="AF12382" s="247">
        <v>-390696.5</v>
      </c>
      <c r="AH12382" s="226" t="s">
        <v>53605</v>
      </c>
      <c r="AI12382" s="227">
        <v>41571.75</v>
      </c>
      <c r="AK12382" s="207" t="s">
        <v>26319</v>
      </c>
      <c r="AL12382" s="208">
        <v>24826.98</v>
      </c>
      <c r="AM12382" s="93"/>
      <c r="AN12382" s="93"/>
      <c r="AO12382" s="93"/>
    </row>
    <row r="12383" spans="28:41" x14ac:dyDescent="0.55000000000000004">
      <c r="AB12383" s="278" t="s">
        <v>18347</v>
      </c>
      <c r="AC12383" s="279">
        <v>4000</v>
      </c>
      <c r="AE12383" s="246" t="s">
        <v>36680</v>
      </c>
      <c r="AF12383" s="247">
        <v>156210.23000000001</v>
      </c>
      <c r="AH12383" s="226" t="s">
        <v>26794</v>
      </c>
      <c r="AI12383" s="227">
        <v>284573.40000000002</v>
      </c>
      <c r="AK12383" s="207" t="s">
        <v>26320</v>
      </c>
      <c r="AL12383" s="208">
        <v>10344.43</v>
      </c>
      <c r="AM12383" s="93"/>
      <c r="AN12383" s="93"/>
      <c r="AO12383" s="93"/>
    </row>
    <row r="12384" spans="28:41" x14ac:dyDescent="0.55000000000000004">
      <c r="AB12384" s="278" t="s">
        <v>13347</v>
      </c>
      <c r="AC12384" s="279">
        <v>47954.51</v>
      </c>
      <c r="AE12384" s="246" t="s">
        <v>53672</v>
      </c>
      <c r="AF12384" s="247">
        <v>4633.32</v>
      </c>
      <c r="AH12384" s="226" t="s">
        <v>35562</v>
      </c>
      <c r="AI12384" s="227">
        <v>1065725</v>
      </c>
      <c r="AK12384" s="207" t="s">
        <v>26321</v>
      </c>
      <c r="AL12384" s="208">
        <v>5775</v>
      </c>
      <c r="AM12384" s="93"/>
      <c r="AN12384" s="93"/>
      <c r="AO12384" s="93"/>
    </row>
    <row r="12385" spans="28:41" x14ac:dyDescent="0.55000000000000004">
      <c r="AB12385" s="278" t="s">
        <v>18348</v>
      </c>
      <c r="AC12385" s="279">
        <v>167841.06</v>
      </c>
      <c r="AE12385" s="246" t="s">
        <v>62223</v>
      </c>
      <c r="AF12385" s="247">
        <v>13458.75</v>
      </c>
      <c r="AH12385" s="226" t="s">
        <v>26795</v>
      </c>
      <c r="AI12385" s="227">
        <v>470079</v>
      </c>
      <c r="AK12385" s="207" t="s">
        <v>26322</v>
      </c>
      <c r="AL12385" s="208">
        <v>799</v>
      </c>
      <c r="AM12385" s="93"/>
      <c r="AN12385" s="93"/>
      <c r="AO12385" s="93"/>
    </row>
    <row r="12386" spans="28:41" x14ac:dyDescent="0.55000000000000004">
      <c r="AB12386" s="278" t="s">
        <v>18349</v>
      </c>
      <c r="AC12386" s="279">
        <v>80704.39</v>
      </c>
      <c r="AE12386" s="246" t="s">
        <v>53673</v>
      </c>
      <c r="AF12386" s="247">
        <v>848.2</v>
      </c>
      <c r="AH12386" s="226" t="s">
        <v>35563</v>
      </c>
      <c r="AI12386" s="227">
        <v>192947.1</v>
      </c>
      <c r="AK12386" s="207" t="s">
        <v>26323</v>
      </c>
      <c r="AL12386" s="208">
        <v>1140</v>
      </c>
      <c r="AM12386" s="93"/>
      <c r="AN12386" s="93"/>
      <c r="AO12386" s="93"/>
    </row>
    <row r="12387" spans="28:41" x14ac:dyDescent="0.55000000000000004">
      <c r="AB12387" s="278" t="s">
        <v>18350</v>
      </c>
      <c r="AC12387" s="279">
        <v>961.09</v>
      </c>
      <c r="AE12387" s="246" t="s">
        <v>60715</v>
      </c>
      <c r="AF12387" s="247">
        <v>1600.95</v>
      </c>
      <c r="AH12387" s="226" t="s">
        <v>26796</v>
      </c>
      <c r="AI12387" s="227">
        <v>159123.5</v>
      </c>
      <c r="AK12387" s="207" t="s">
        <v>26324</v>
      </c>
      <c r="AL12387" s="208">
        <v>650</v>
      </c>
      <c r="AM12387" s="93"/>
      <c r="AN12387" s="93"/>
      <c r="AO12387" s="93"/>
    </row>
    <row r="12388" spans="28:41" x14ac:dyDescent="0.55000000000000004">
      <c r="AB12388" s="278" t="s">
        <v>18351</v>
      </c>
      <c r="AC12388" s="279">
        <v>26800.73</v>
      </c>
      <c r="AE12388" s="246" t="s">
        <v>53674</v>
      </c>
      <c r="AF12388" s="247">
        <v>184.55</v>
      </c>
      <c r="AH12388" s="226" t="s">
        <v>26797</v>
      </c>
      <c r="AI12388" s="227">
        <v>226923.79</v>
      </c>
      <c r="AK12388" s="207" t="s">
        <v>26325</v>
      </c>
      <c r="AL12388" s="208">
        <v>198.06</v>
      </c>
      <c r="AM12388" s="93"/>
      <c r="AN12388" s="93"/>
      <c r="AO12388" s="93"/>
    </row>
    <row r="12389" spans="28:41" x14ac:dyDescent="0.55000000000000004">
      <c r="AB12389" s="278" t="s">
        <v>69255</v>
      </c>
      <c r="AC12389" s="279">
        <v>3093.75</v>
      </c>
      <c r="AE12389" s="246" t="s">
        <v>53675</v>
      </c>
      <c r="AF12389" s="247">
        <v>395.47</v>
      </c>
      <c r="AH12389" s="226" t="s">
        <v>26798</v>
      </c>
      <c r="AI12389" s="227">
        <v>77409.7</v>
      </c>
      <c r="AK12389" s="207" t="s">
        <v>26326</v>
      </c>
      <c r="AL12389" s="208">
        <v>388.07</v>
      </c>
      <c r="AM12389" s="93"/>
      <c r="AN12389" s="93"/>
      <c r="AO12389" s="93"/>
    </row>
    <row r="12390" spans="28:41" x14ac:dyDescent="0.55000000000000004">
      <c r="AB12390" s="278" t="s">
        <v>70129</v>
      </c>
      <c r="AC12390" s="279">
        <v>950</v>
      </c>
      <c r="AE12390" s="246" t="s">
        <v>62224</v>
      </c>
      <c r="AF12390" s="247">
        <v>816.4</v>
      </c>
      <c r="AH12390" s="226" t="s">
        <v>26799</v>
      </c>
      <c r="AI12390" s="227">
        <v>2731687.02</v>
      </c>
      <c r="AK12390" s="207" t="s">
        <v>26327</v>
      </c>
      <c r="AL12390" s="208">
        <v>3028.77</v>
      </c>
      <c r="AM12390" s="93"/>
      <c r="AN12390" s="93"/>
      <c r="AO12390" s="93"/>
    </row>
    <row r="12391" spans="28:41" x14ac:dyDescent="0.55000000000000004">
      <c r="AB12391" s="278" t="s">
        <v>13348</v>
      </c>
      <c r="AC12391" s="279">
        <v>215358.95</v>
      </c>
      <c r="AE12391" s="246" t="s">
        <v>56550</v>
      </c>
      <c r="AF12391" s="247">
        <v>253.15</v>
      </c>
      <c r="AH12391" s="226" t="s">
        <v>53606</v>
      </c>
      <c r="AI12391" s="227">
        <v>1573409.5</v>
      </c>
      <c r="AK12391" s="207" t="s">
        <v>26328</v>
      </c>
      <c r="AL12391" s="208">
        <v>1102.4000000000001</v>
      </c>
      <c r="AM12391" s="93"/>
      <c r="AN12391" s="93"/>
      <c r="AO12391" s="93"/>
    </row>
    <row r="12392" spans="28:41" x14ac:dyDescent="0.55000000000000004">
      <c r="AB12392" s="278" t="s">
        <v>13349</v>
      </c>
      <c r="AC12392" s="279">
        <v>42425.34</v>
      </c>
      <c r="AE12392" s="246" t="s">
        <v>60716</v>
      </c>
      <c r="AF12392" s="247">
        <v>90.54</v>
      </c>
      <c r="AH12392" s="226" t="s">
        <v>26800</v>
      </c>
      <c r="AI12392" s="227">
        <v>518248.25</v>
      </c>
      <c r="AK12392" s="207" t="s">
        <v>26329</v>
      </c>
      <c r="AL12392" s="208">
        <v>17864.25</v>
      </c>
      <c r="AM12392" s="93"/>
      <c r="AN12392" s="93"/>
      <c r="AO12392" s="93"/>
    </row>
    <row r="12393" spans="28:41" x14ac:dyDescent="0.55000000000000004">
      <c r="AB12393" s="278" t="s">
        <v>18355</v>
      </c>
      <c r="AC12393" s="279">
        <v>248142.26</v>
      </c>
      <c r="AE12393" s="246" t="s">
        <v>62225</v>
      </c>
      <c r="AF12393" s="247">
        <v>325</v>
      </c>
      <c r="AH12393" s="226" t="s">
        <v>26801</v>
      </c>
      <c r="AI12393" s="227">
        <v>986636.32</v>
      </c>
      <c r="AK12393" s="207" t="s">
        <v>26330</v>
      </c>
      <c r="AL12393" s="208">
        <v>7556.39</v>
      </c>
      <c r="AM12393" s="93"/>
      <c r="AN12393" s="93"/>
      <c r="AO12393" s="93"/>
    </row>
    <row r="12394" spans="28:41" x14ac:dyDescent="0.55000000000000004">
      <c r="AB12394" s="278" t="s">
        <v>70211</v>
      </c>
      <c r="AC12394" s="279">
        <v>184.86</v>
      </c>
      <c r="AE12394" s="246" t="s">
        <v>59199</v>
      </c>
      <c r="AF12394" s="247">
        <v>17200</v>
      </c>
      <c r="AH12394" s="226" t="s">
        <v>53607</v>
      </c>
      <c r="AI12394" s="227">
        <v>441943.9</v>
      </c>
      <c r="AK12394" s="207" t="s">
        <v>26331</v>
      </c>
      <c r="AL12394" s="208">
        <v>45315.68</v>
      </c>
      <c r="AM12394" s="93"/>
      <c r="AN12394" s="93"/>
      <c r="AO12394" s="93"/>
    </row>
    <row r="12395" spans="28:41" x14ac:dyDescent="0.55000000000000004">
      <c r="AB12395" s="278" t="s">
        <v>13352</v>
      </c>
      <c r="AC12395" s="279">
        <v>28502.25</v>
      </c>
      <c r="AE12395" s="246" t="s">
        <v>56551</v>
      </c>
      <c r="AF12395" s="247">
        <v>268683.33</v>
      </c>
      <c r="AH12395" s="226" t="s">
        <v>42888</v>
      </c>
      <c r="AI12395" s="227">
        <v>1077656</v>
      </c>
      <c r="AK12395" s="207" t="s">
        <v>26332</v>
      </c>
      <c r="AL12395" s="208">
        <v>37422.22</v>
      </c>
      <c r="AM12395" s="93"/>
      <c r="AN12395" s="93"/>
      <c r="AO12395" s="93"/>
    </row>
    <row r="12396" spans="28:41" x14ac:dyDescent="0.55000000000000004">
      <c r="AB12396" s="278" t="s">
        <v>46003</v>
      </c>
      <c r="AC12396" s="279">
        <v>-141.27000000000001</v>
      </c>
      <c r="AE12396" s="246" t="s">
        <v>59813</v>
      </c>
      <c r="AF12396" s="247">
        <v>-2500</v>
      </c>
      <c r="AH12396" s="226" t="s">
        <v>42889</v>
      </c>
      <c r="AI12396" s="227">
        <v>5268145</v>
      </c>
      <c r="AK12396" s="207" t="s">
        <v>26333</v>
      </c>
      <c r="AL12396" s="208">
        <v>113768.7</v>
      </c>
      <c r="AM12396" s="93"/>
      <c r="AN12396" s="93"/>
      <c r="AO12396" s="93"/>
    </row>
    <row r="12397" spans="28:41" x14ac:dyDescent="0.55000000000000004">
      <c r="AB12397" s="278" t="s">
        <v>69256</v>
      </c>
      <c r="AC12397" s="279">
        <v>393795</v>
      </c>
      <c r="AE12397" s="246" t="s">
        <v>48240</v>
      </c>
      <c r="AF12397" s="247">
        <v>31025.84</v>
      </c>
      <c r="AH12397" s="226" t="s">
        <v>53608</v>
      </c>
      <c r="AI12397" s="227">
        <v>113100</v>
      </c>
      <c r="AK12397" s="207" t="s">
        <v>26334</v>
      </c>
      <c r="AL12397" s="208">
        <v>88647.02</v>
      </c>
      <c r="AM12397" s="93"/>
      <c r="AN12397" s="93"/>
      <c r="AO12397" s="93"/>
    </row>
    <row r="12398" spans="28:41" x14ac:dyDescent="0.55000000000000004">
      <c r="AB12398" s="278" t="s">
        <v>40745</v>
      </c>
      <c r="AC12398" s="279">
        <v>175.36</v>
      </c>
      <c r="AE12398" s="246" t="s">
        <v>48241</v>
      </c>
      <c r="AF12398" s="247">
        <v>23899.7</v>
      </c>
      <c r="AH12398" s="226" t="s">
        <v>53609</v>
      </c>
      <c r="AI12398" s="227">
        <v>8652.15</v>
      </c>
      <c r="AK12398" s="207" t="s">
        <v>26335</v>
      </c>
      <c r="AL12398" s="208">
        <v>4618</v>
      </c>
      <c r="AM12398" s="93"/>
      <c r="AN12398" s="93"/>
      <c r="AO12398" s="93"/>
    </row>
    <row r="12399" spans="28:41" x14ac:dyDescent="0.55000000000000004">
      <c r="AB12399" s="278" t="s">
        <v>18371</v>
      </c>
      <c r="AC12399" s="279">
        <v>280.37</v>
      </c>
      <c r="AE12399" s="246" t="s">
        <v>48242</v>
      </c>
      <c r="AF12399" s="247">
        <v>76653.87</v>
      </c>
      <c r="AH12399" s="226" t="s">
        <v>53610</v>
      </c>
      <c r="AI12399" s="227">
        <v>26534.1</v>
      </c>
      <c r="AK12399" s="207" t="s">
        <v>26336</v>
      </c>
      <c r="AL12399" s="208">
        <v>5899.51</v>
      </c>
      <c r="AM12399" s="93"/>
      <c r="AN12399" s="93"/>
      <c r="AO12399" s="93"/>
    </row>
    <row r="12400" spans="28:41" x14ac:dyDescent="0.55000000000000004">
      <c r="AB12400" s="278" t="s">
        <v>18373</v>
      </c>
      <c r="AC12400" s="279">
        <v>365.96</v>
      </c>
      <c r="AE12400" s="246" t="s">
        <v>57821</v>
      </c>
      <c r="AF12400" s="247">
        <v>2701.01</v>
      </c>
      <c r="AH12400" s="226" t="s">
        <v>53611</v>
      </c>
      <c r="AI12400" s="227">
        <v>62400</v>
      </c>
      <c r="AK12400" s="207" t="s">
        <v>26337</v>
      </c>
      <c r="AL12400" s="208">
        <v>451.23</v>
      </c>
      <c r="AM12400" s="93"/>
      <c r="AN12400" s="93"/>
      <c r="AO12400" s="93"/>
    </row>
    <row r="12401" spans="28:41" x14ac:dyDescent="0.55000000000000004">
      <c r="AB12401" s="278" t="s">
        <v>39033</v>
      </c>
      <c r="AC12401" s="279">
        <v>53060</v>
      </c>
      <c r="AE12401" s="246" t="s">
        <v>45548</v>
      </c>
      <c r="AF12401" s="247">
        <v>74715.34</v>
      </c>
      <c r="AH12401" s="226" t="s">
        <v>53612</v>
      </c>
      <c r="AI12401" s="227">
        <v>4773.6000000000004</v>
      </c>
      <c r="AK12401" s="207" t="s">
        <v>26338</v>
      </c>
      <c r="AL12401" s="208">
        <v>1317.44</v>
      </c>
      <c r="AM12401" s="93"/>
      <c r="AN12401" s="93"/>
      <c r="AO12401" s="93"/>
    </row>
    <row r="12402" spans="28:41" x14ac:dyDescent="0.55000000000000004">
      <c r="AB12402" s="278" t="s">
        <v>62877</v>
      </c>
      <c r="AC12402" s="279">
        <v>2872.92</v>
      </c>
      <c r="AE12402" s="246" t="s">
        <v>57822</v>
      </c>
      <c r="AF12402" s="247">
        <v>11899.7</v>
      </c>
      <c r="AH12402" s="226" t="s">
        <v>53613</v>
      </c>
      <c r="AI12402" s="227">
        <v>15038.4</v>
      </c>
      <c r="AK12402" s="207" t="s">
        <v>26339</v>
      </c>
      <c r="AL12402" s="208">
        <v>184982.58</v>
      </c>
      <c r="AM12402" s="93"/>
      <c r="AN12402" s="93"/>
      <c r="AO12402" s="93"/>
    </row>
    <row r="12403" spans="28:41" x14ac:dyDescent="0.55000000000000004">
      <c r="AB12403" s="278" t="s">
        <v>34856</v>
      </c>
      <c r="AC12403" s="279">
        <v>783033.15</v>
      </c>
      <c r="AE12403" s="246" t="s">
        <v>61581</v>
      </c>
      <c r="AF12403" s="247">
        <v>20448.07</v>
      </c>
      <c r="AH12403" s="226" t="s">
        <v>53614</v>
      </c>
      <c r="AI12403" s="227">
        <v>11920</v>
      </c>
      <c r="AK12403" s="207" t="s">
        <v>26340</v>
      </c>
      <c r="AL12403" s="208">
        <v>80800</v>
      </c>
      <c r="AM12403" s="93"/>
      <c r="AN12403" s="93"/>
      <c r="AO12403" s="93"/>
    </row>
    <row r="12404" spans="28:41" x14ac:dyDescent="0.55000000000000004">
      <c r="AB12404" s="278" t="s">
        <v>33358</v>
      </c>
      <c r="AC12404" s="279">
        <v>103123.45</v>
      </c>
      <c r="AE12404" s="246" t="s">
        <v>47244</v>
      </c>
      <c r="AF12404" s="247">
        <v>63663.5</v>
      </c>
      <c r="AH12404" s="226" t="s">
        <v>49132</v>
      </c>
      <c r="AI12404" s="227">
        <v>8000.25</v>
      </c>
      <c r="AK12404" s="207" t="s">
        <v>26341</v>
      </c>
      <c r="AL12404" s="208">
        <v>19727.23</v>
      </c>
      <c r="AM12404" s="93"/>
      <c r="AN12404" s="93"/>
      <c r="AO12404" s="93"/>
    </row>
    <row r="12405" spans="28:41" x14ac:dyDescent="0.55000000000000004">
      <c r="AB12405" s="278" t="s">
        <v>34857</v>
      </c>
      <c r="AC12405" s="279">
        <v>235392.46</v>
      </c>
      <c r="AE12405" s="246" t="s">
        <v>39461</v>
      </c>
      <c r="AF12405" s="247">
        <v>5000</v>
      </c>
      <c r="AH12405" s="226" t="s">
        <v>50371</v>
      </c>
      <c r="AI12405" s="227">
        <v>16304.63</v>
      </c>
      <c r="AK12405" s="207" t="s">
        <v>26342</v>
      </c>
      <c r="AL12405" s="208">
        <v>47921.2</v>
      </c>
      <c r="AM12405" s="93"/>
      <c r="AN12405" s="93"/>
      <c r="AO12405" s="93"/>
    </row>
    <row r="12406" spans="28:41" x14ac:dyDescent="0.55000000000000004">
      <c r="AB12406" s="278" t="s">
        <v>18415</v>
      </c>
      <c r="AC12406" s="279">
        <v>31975.3</v>
      </c>
      <c r="AE12406" s="246" t="s">
        <v>39462</v>
      </c>
      <c r="AF12406" s="247">
        <v>379.7</v>
      </c>
      <c r="AH12406" s="226" t="s">
        <v>35564</v>
      </c>
      <c r="AI12406" s="227">
        <v>734850</v>
      </c>
      <c r="AK12406" s="207" t="s">
        <v>26343</v>
      </c>
      <c r="AL12406" s="208">
        <v>13602.16</v>
      </c>
      <c r="AM12406" s="93"/>
      <c r="AN12406" s="93"/>
      <c r="AO12406" s="93"/>
    </row>
    <row r="12407" spans="28:41" x14ac:dyDescent="0.55000000000000004">
      <c r="AB12407" s="278" t="s">
        <v>33360</v>
      </c>
      <c r="AC12407" s="279">
        <v>52138.18</v>
      </c>
      <c r="AE12407" s="246" t="s">
        <v>39463</v>
      </c>
      <c r="AF12407" s="247">
        <v>1225</v>
      </c>
      <c r="AH12407" s="226" t="s">
        <v>35565</v>
      </c>
      <c r="AI12407" s="227">
        <v>92677.15</v>
      </c>
      <c r="AK12407" s="207" t="s">
        <v>26344</v>
      </c>
      <c r="AL12407" s="208">
        <v>8375.34</v>
      </c>
      <c r="AM12407" s="93"/>
      <c r="AN12407" s="93"/>
      <c r="AO12407" s="93"/>
    </row>
    <row r="12408" spans="28:41" x14ac:dyDescent="0.55000000000000004">
      <c r="AB12408" s="278" t="s">
        <v>34860</v>
      </c>
      <c r="AC12408" s="279">
        <v>22461</v>
      </c>
      <c r="AE12408" s="246" t="s">
        <v>39464</v>
      </c>
      <c r="AF12408" s="247">
        <v>1943.58</v>
      </c>
      <c r="AH12408" s="226" t="s">
        <v>35566</v>
      </c>
      <c r="AI12408" s="227">
        <v>13750</v>
      </c>
      <c r="AK12408" s="207" t="s">
        <v>26345</v>
      </c>
      <c r="AL12408" s="208">
        <v>5753.44</v>
      </c>
      <c r="AM12408" s="93"/>
      <c r="AN12408" s="93"/>
      <c r="AO12408" s="93"/>
    </row>
    <row r="12409" spans="28:41" x14ac:dyDescent="0.55000000000000004">
      <c r="AB12409" s="278" t="s">
        <v>43187</v>
      </c>
      <c r="AC12409" s="279">
        <v>2744.04</v>
      </c>
      <c r="AE12409" s="246" t="s">
        <v>39465</v>
      </c>
      <c r="AF12409" s="247">
        <v>8199.9599999999991</v>
      </c>
      <c r="AH12409" s="226" t="s">
        <v>47227</v>
      </c>
      <c r="AI12409" s="227">
        <v>15604.99</v>
      </c>
      <c r="AK12409" s="207" t="s">
        <v>26346</v>
      </c>
      <c r="AL12409" s="208">
        <v>85488.75</v>
      </c>
      <c r="AM12409" s="93"/>
      <c r="AN12409" s="93"/>
      <c r="AO12409" s="93"/>
    </row>
    <row r="12410" spans="28:41" x14ac:dyDescent="0.55000000000000004">
      <c r="AB12410" s="278" t="s">
        <v>58757</v>
      </c>
      <c r="AC12410" s="279">
        <v>177.28</v>
      </c>
      <c r="AE12410" s="246" t="s">
        <v>63368</v>
      </c>
      <c r="AF12410" s="247">
        <v>6549.8</v>
      </c>
      <c r="AH12410" s="226" t="s">
        <v>35567</v>
      </c>
      <c r="AI12410" s="227">
        <v>197523.87</v>
      </c>
      <c r="AK12410" s="207" t="s">
        <v>26347</v>
      </c>
      <c r="AL12410" s="208">
        <v>6750</v>
      </c>
      <c r="AM12410" s="93"/>
      <c r="AN12410" s="93"/>
      <c r="AO12410" s="93"/>
    </row>
    <row r="12411" spans="28:41" x14ac:dyDescent="0.55000000000000004">
      <c r="AB12411" s="278" t="s">
        <v>13360</v>
      </c>
      <c r="AC12411" s="279">
        <v>5586.94</v>
      </c>
      <c r="AE12411" s="246" t="s">
        <v>64868</v>
      </c>
      <c r="AF12411" s="247">
        <v>1213.83</v>
      </c>
      <c r="AH12411" s="226" t="s">
        <v>35568</v>
      </c>
      <c r="AI12411" s="227">
        <v>1405852.94</v>
      </c>
      <c r="AK12411" s="207" t="s">
        <v>26348</v>
      </c>
      <c r="AL12411" s="208">
        <v>14091</v>
      </c>
      <c r="AM12411" s="93"/>
      <c r="AN12411" s="93"/>
      <c r="AO12411" s="93"/>
    </row>
    <row r="12412" spans="28:41" x14ac:dyDescent="0.55000000000000004">
      <c r="AB12412" s="278" t="s">
        <v>33361</v>
      </c>
      <c r="AC12412" s="279">
        <v>2400</v>
      </c>
      <c r="AE12412" s="246" t="s">
        <v>59434</v>
      </c>
      <c r="AF12412" s="247">
        <v>102165</v>
      </c>
      <c r="AH12412" s="226" t="s">
        <v>35569</v>
      </c>
      <c r="AI12412" s="227">
        <v>487024.61</v>
      </c>
      <c r="AK12412" s="207" t="s">
        <v>26349</v>
      </c>
      <c r="AL12412" s="208">
        <v>1750</v>
      </c>
      <c r="AM12412" s="93"/>
      <c r="AN12412" s="93"/>
      <c r="AO12412" s="93"/>
    </row>
    <row r="12413" spans="28:41" x14ac:dyDescent="0.55000000000000004">
      <c r="AB12413" s="278" t="s">
        <v>40746</v>
      </c>
      <c r="AC12413" s="279">
        <v>7988.46</v>
      </c>
      <c r="AE12413" s="246" t="s">
        <v>59200</v>
      </c>
      <c r="AF12413" s="247">
        <v>71000</v>
      </c>
      <c r="AH12413" s="226" t="s">
        <v>36665</v>
      </c>
      <c r="AI12413" s="227">
        <v>58808.66</v>
      </c>
      <c r="AK12413" s="207" t="s">
        <v>26350</v>
      </c>
      <c r="AL12413" s="208">
        <v>1572.34</v>
      </c>
      <c r="AM12413" s="93"/>
      <c r="AN12413" s="93"/>
      <c r="AO12413" s="93"/>
    </row>
    <row r="12414" spans="28:41" x14ac:dyDescent="0.55000000000000004">
      <c r="AB12414" s="278" t="s">
        <v>18417</v>
      </c>
      <c r="AC12414" s="279">
        <v>25800</v>
      </c>
      <c r="AE12414" s="246" t="s">
        <v>56552</v>
      </c>
      <c r="AF12414" s="247">
        <v>59449</v>
      </c>
      <c r="AH12414" s="226" t="s">
        <v>36666</v>
      </c>
      <c r="AI12414" s="227">
        <v>35850.82</v>
      </c>
      <c r="AK12414" s="207" t="s">
        <v>26351</v>
      </c>
      <c r="AL12414" s="208">
        <v>999.51</v>
      </c>
      <c r="AM12414" s="93"/>
      <c r="AN12414" s="93"/>
      <c r="AO12414" s="93"/>
    </row>
    <row r="12415" spans="28:41" x14ac:dyDescent="0.55000000000000004">
      <c r="AB12415" s="278" t="s">
        <v>18418</v>
      </c>
      <c r="AC12415" s="279">
        <v>126315.89</v>
      </c>
      <c r="AE12415" s="246" t="s">
        <v>62226</v>
      </c>
      <c r="AF12415" s="247">
        <v>4874.08</v>
      </c>
      <c r="AH12415" s="226" t="s">
        <v>45526</v>
      </c>
      <c r="AI12415" s="227">
        <v>41600</v>
      </c>
      <c r="AK12415" s="207" t="s">
        <v>26352</v>
      </c>
      <c r="AL12415" s="208">
        <v>21.24</v>
      </c>
      <c r="AM12415" s="93"/>
      <c r="AN12415" s="93"/>
      <c r="AO12415" s="93"/>
    </row>
    <row r="12416" spans="28:41" x14ac:dyDescent="0.55000000000000004">
      <c r="AB12416" s="278" t="s">
        <v>13362</v>
      </c>
      <c r="AC12416" s="279">
        <v>103927.33</v>
      </c>
      <c r="AE12416" s="246" t="s">
        <v>64869</v>
      </c>
      <c r="AF12416" s="247">
        <v>7625.06</v>
      </c>
      <c r="AH12416" s="226" t="s">
        <v>40601</v>
      </c>
      <c r="AI12416" s="227">
        <v>135650.46</v>
      </c>
      <c r="AK12416" s="207" t="s">
        <v>26353</v>
      </c>
      <c r="AL12416" s="208">
        <v>8453.24</v>
      </c>
      <c r="AM12416" s="93"/>
      <c r="AN12416" s="93"/>
      <c r="AO12416" s="93"/>
    </row>
    <row r="12417" spans="28:41" x14ac:dyDescent="0.55000000000000004">
      <c r="AB12417" s="278" t="s">
        <v>13363</v>
      </c>
      <c r="AC12417" s="279">
        <v>332264.25</v>
      </c>
      <c r="AE12417" s="246" t="s">
        <v>64870</v>
      </c>
      <c r="AF12417" s="247">
        <v>583.32000000000005</v>
      </c>
      <c r="AH12417" s="226" t="s">
        <v>39438</v>
      </c>
      <c r="AI12417" s="227">
        <v>2171395</v>
      </c>
      <c r="AK12417" s="207" t="s">
        <v>26354</v>
      </c>
      <c r="AL12417" s="208">
        <v>3006.21</v>
      </c>
      <c r="AM12417" s="93"/>
      <c r="AN12417" s="93"/>
      <c r="AO12417" s="93"/>
    </row>
    <row r="12418" spans="28:41" x14ac:dyDescent="0.55000000000000004">
      <c r="AB12418" s="278" t="s">
        <v>33362</v>
      </c>
      <c r="AC12418" s="279">
        <v>128839.94</v>
      </c>
      <c r="AE12418" s="246" t="s">
        <v>64871</v>
      </c>
      <c r="AF12418" s="247">
        <v>1868.14</v>
      </c>
      <c r="AH12418" s="226" t="s">
        <v>40602</v>
      </c>
      <c r="AI12418" s="227">
        <v>1138.6500000000001</v>
      </c>
      <c r="AK12418" s="207" t="s">
        <v>26355</v>
      </c>
      <c r="AL12418" s="208">
        <v>4332.22</v>
      </c>
      <c r="AM12418" s="93"/>
      <c r="AN12418" s="93"/>
      <c r="AO12418" s="93"/>
    </row>
    <row r="12419" spans="28:41" x14ac:dyDescent="0.55000000000000004">
      <c r="AB12419" s="278" t="s">
        <v>18420</v>
      </c>
      <c r="AC12419" s="279">
        <v>12227.91</v>
      </c>
      <c r="AE12419" s="246" t="s">
        <v>57823</v>
      </c>
      <c r="AF12419" s="247">
        <v>31253.57</v>
      </c>
      <c r="AH12419" s="226" t="s">
        <v>35570</v>
      </c>
      <c r="AI12419" s="227">
        <v>397745.31</v>
      </c>
      <c r="AK12419" s="207" t="s">
        <v>26356</v>
      </c>
      <c r="AL12419" s="208">
        <v>184982.58</v>
      </c>
      <c r="AM12419" s="93"/>
      <c r="AN12419" s="93"/>
      <c r="AO12419" s="93"/>
    </row>
    <row r="12420" spans="28:41" x14ac:dyDescent="0.55000000000000004">
      <c r="AB12420" s="278" t="s">
        <v>18421</v>
      </c>
      <c r="AC12420" s="279">
        <v>42479.56</v>
      </c>
      <c r="AE12420" s="246" t="s">
        <v>64872</v>
      </c>
      <c r="AF12420" s="247">
        <v>20741.25</v>
      </c>
      <c r="AH12420" s="226" t="s">
        <v>35571</v>
      </c>
      <c r="AI12420" s="227">
        <v>1234711.3799999999</v>
      </c>
      <c r="AK12420" s="207" t="s">
        <v>26357</v>
      </c>
      <c r="AL12420" s="208">
        <v>85488.75</v>
      </c>
      <c r="AM12420" s="93"/>
      <c r="AN12420" s="93"/>
      <c r="AO12420" s="93"/>
    </row>
    <row r="12421" spans="28:41" x14ac:dyDescent="0.55000000000000004">
      <c r="AB12421" s="278" t="s">
        <v>18422</v>
      </c>
      <c r="AC12421" s="279">
        <v>33601</v>
      </c>
      <c r="AE12421" s="246" t="s">
        <v>57824</v>
      </c>
      <c r="AF12421" s="247">
        <v>2130.8200000000002</v>
      </c>
      <c r="AH12421" s="226" t="s">
        <v>35572</v>
      </c>
      <c r="AI12421" s="227">
        <v>391504.14</v>
      </c>
      <c r="AK12421" s="207" t="s">
        <v>26358</v>
      </c>
      <c r="AL12421" s="208">
        <v>19949.12</v>
      </c>
      <c r="AM12421" s="93"/>
      <c r="AN12421" s="93"/>
      <c r="AO12421" s="93"/>
    </row>
    <row r="12422" spans="28:41" x14ac:dyDescent="0.55000000000000004">
      <c r="AB12422" s="278" t="s">
        <v>36178</v>
      </c>
      <c r="AC12422" s="279">
        <v>2578.5700000000002</v>
      </c>
      <c r="AE12422" s="246" t="s">
        <v>57825</v>
      </c>
      <c r="AF12422" s="247">
        <v>1723.56</v>
      </c>
      <c r="AH12422" s="226" t="s">
        <v>47228</v>
      </c>
      <c r="AI12422" s="227">
        <v>94988.5</v>
      </c>
      <c r="AK12422" s="207" t="s">
        <v>26359</v>
      </c>
      <c r="AL12422" s="208">
        <v>480.48</v>
      </c>
      <c r="AM12422" s="93"/>
      <c r="AN12422" s="93"/>
      <c r="AO12422" s="93"/>
    </row>
    <row r="12423" spans="28:41" x14ac:dyDescent="0.55000000000000004">
      <c r="AB12423" s="278" t="s">
        <v>18423</v>
      </c>
      <c r="AC12423" s="279">
        <v>261482.48</v>
      </c>
      <c r="AE12423" s="246" t="s">
        <v>57826</v>
      </c>
      <c r="AF12423" s="247">
        <v>5376.86</v>
      </c>
      <c r="AH12423" s="226" t="s">
        <v>35573</v>
      </c>
      <c r="AI12423" s="227">
        <v>778875.57</v>
      </c>
      <c r="AK12423" s="207" t="s">
        <v>26360</v>
      </c>
      <c r="AL12423" s="208">
        <v>14091</v>
      </c>
      <c r="AM12423" s="93"/>
      <c r="AN12423" s="93"/>
      <c r="AO12423" s="93"/>
    </row>
    <row r="12424" spans="28:41" x14ac:dyDescent="0.55000000000000004">
      <c r="AB12424" s="278" t="s">
        <v>13364</v>
      </c>
      <c r="AC12424" s="279">
        <v>61876.160000000003</v>
      </c>
      <c r="AE12424" s="246" t="s">
        <v>57827</v>
      </c>
      <c r="AF12424" s="247">
        <v>209.73</v>
      </c>
      <c r="AH12424" s="226" t="s">
        <v>53615</v>
      </c>
      <c r="AI12424" s="227">
        <v>875916</v>
      </c>
      <c r="AK12424" s="207" t="s">
        <v>26361</v>
      </c>
      <c r="AL12424" s="208">
        <v>799</v>
      </c>
      <c r="AM12424" s="93"/>
      <c r="AN12424" s="93"/>
      <c r="AO12424" s="93"/>
    </row>
    <row r="12425" spans="28:41" x14ac:dyDescent="0.55000000000000004">
      <c r="AB12425" s="278" t="s">
        <v>18424</v>
      </c>
      <c r="AC12425" s="279">
        <v>32445.86</v>
      </c>
      <c r="AE12425" s="246" t="s">
        <v>60717</v>
      </c>
      <c r="AF12425" s="247">
        <v>52869.72</v>
      </c>
      <c r="AH12425" s="226" t="s">
        <v>47229</v>
      </c>
      <c r="AI12425" s="227">
        <v>3117079.08</v>
      </c>
      <c r="AK12425" s="207" t="s">
        <v>14144</v>
      </c>
      <c r="AL12425" s="208">
        <v>1750</v>
      </c>
      <c r="AM12425" s="93"/>
      <c r="AN12425" s="93"/>
      <c r="AO12425" s="93"/>
    </row>
    <row r="12426" spans="28:41" x14ac:dyDescent="0.55000000000000004">
      <c r="AB12426" s="278" t="s">
        <v>18426</v>
      </c>
      <c r="AC12426" s="279">
        <v>45215.03</v>
      </c>
      <c r="AE12426" s="246" t="s">
        <v>55383</v>
      </c>
      <c r="AF12426" s="247">
        <v>29580</v>
      </c>
      <c r="AH12426" s="226" t="s">
        <v>53616</v>
      </c>
      <c r="AI12426" s="227">
        <v>60000</v>
      </c>
      <c r="AK12426" s="207" t="s">
        <v>26362</v>
      </c>
      <c r="AL12426" s="208">
        <v>1140</v>
      </c>
      <c r="AM12426" s="93"/>
      <c r="AN12426" s="93"/>
      <c r="AO12426" s="93"/>
    </row>
    <row r="12427" spans="28:41" x14ac:dyDescent="0.55000000000000004">
      <c r="AB12427" s="278" t="s">
        <v>18481</v>
      </c>
      <c r="AC12427" s="279">
        <v>15573.29</v>
      </c>
      <c r="AE12427" s="246" t="s">
        <v>55384</v>
      </c>
      <c r="AF12427" s="247">
        <v>57982.84</v>
      </c>
      <c r="AH12427" s="226" t="s">
        <v>53617</v>
      </c>
      <c r="AI12427" s="227">
        <v>250</v>
      </c>
      <c r="AK12427" s="207" t="s">
        <v>26363</v>
      </c>
      <c r="AL12427" s="208">
        <v>2549.13</v>
      </c>
      <c r="AM12427" s="93"/>
      <c r="AN12427" s="93"/>
      <c r="AO12427" s="93"/>
    </row>
    <row r="12428" spans="28:41" x14ac:dyDescent="0.55000000000000004">
      <c r="AB12428" s="278" t="s">
        <v>18482</v>
      </c>
      <c r="AC12428" s="279">
        <v>85154.25</v>
      </c>
      <c r="AE12428" s="246" t="s">
        <v>62807</v>
      </c>
      <c r="AF12428" s="247">
        <v>32421</v>
      </c>
      <c r="AH12428" s="226" t="s">
        <v>40603</v>
      </c>
      <c r="AI12428" s="227">
        <v>89289</v>
      </c>
      <c r="AK12428" s="207" t="s">
        <v>26364</v>
      </c>
      <c r="AL12428" s="208">
        <v>999.51</v>
      </c>
      <c r="AM12428" s="93"/>
      <c r="AN12428" s="93"/>
      <c r="AO12428" s="93"/>
    </row>
    <row r="12429" spans="28:41" x14ac:dyDescent="0.55000000000000004">
      <c r="AB12429" s="278" t="s">
        <v>33382</v>
      </c>
      <c r="AC12429" s="279">
        <v>344118.45</v>
      </c>
      <c r="AE12429" s="246" t="s">
        <v>57828</v>
      </c>
      <c r="AF12429" s="247">
        <v>46300.12</v>
      </c>
      <c r="AH12429" s="226" t="s">
        <v>40604</v>
      </c>
      <c r="AI12429" s="227">
        <v>15793</v>
      </c>
      <c r="AK12429" s="207" t="s">
        <v>26365</v>
      </c>
      <c r="AL12429" s="208">
        <v>99576.74</v>
      </c>
      <c r="AM12429" s="93"/>
      <c r="AN12429" s="93"/>
      <c r="AO12429" s="93"/>
    </row>
    <row r="12430" spans="28:41" x14ac:dyDescent="0.55000000000000004">
      <c r="AB12430" s="278" t="s">
        <v>34875</v>
      </c>
      <c r="AC12430" s="279">
        <v>336995.96</v>
      </c>
      <c r="AE12430" s="246" t="s">
        <v>60718</v>
      </c>
      <c r="AF12430" s="247">
        <v>39535.199999999997</v>
      </c>
      <c r="AH12430" s="226" t="s">
        <v>53618</v>
      </c>
      <c r="AI12430" s="227">
        <v>184000</v>
      </c>
      <c r="AK12430" s="207" t="s">
        <v>26366</v>
      </c>
      <c r="AL12430" s="208">
        <v>26900</v>
      </c>
      <c r="AM12430" s="93"/>
      <c r="AN12430" s="93"/>
      <c r="AO12430" s="93"/>
    </row>
    <row r="12431" spans="28:41" x14ac:dyDescent="0.55000000000000004">
      <c r="AB12431" s="278" t="s">
        <v>70908</v>
      </c>
      <c r="AC12431" s="279">
        <v>62917.36</v>
      </c>
      <c r="AE12431" s="246" t="s">
        <v>57829</v>
      </c>
      <c r="AF12431" s="247">
        <v>11467.42</v>
      </c>
      <c r="AH12431" s="226" t="s">
        <v>45527</v>
      </c>
      <c r="AI12431" s="227">
        <v>1382298</v>
      </c>
      <c r="AK12431" s="207" t="s">
        <v>26367</v>
      </c>
      <c r="AL12431" s="208">
        <v>21.24</v>
      </c>
      <c r="AM12431" s="93"/>
      <c r="AN12431" s="93"/>
      <c r="AO12431" s="93"/>
    </row>
    <row r="12432" spans="28:41" x14ac:dyDescent="0.55000000000000004">
      <c r="AB12432" s="278" t="s">
        <v>33383</v>
      </c>
      <c r="AC12432" s="279">
        <v>83390</v>
      </c>
      <c r="AE12432" s="246" t="s">
        <v>57830</v>
      </c>
      <c r="AF12432" s="247">
        <v>1269</v>
      </c>
      <c r="AH12432" s="226" t="s">
        <v>45528</v>
      </c>
      <c r="AI12432" s="227">
        <v>105748.62</v>
      </c>
      <c r="AK12432" s="207" t="s">
        <v>14148</v>
      </c>
      <c r="AL12432" s="208">
        <v>32901.96</v>
      </c>
      <c r="AM12432" s="93"/>
      <c r="AN12432" s="93"/>
      <c r="AO12432" s="93"/>
    </row>
    <row r="12433" spans="28:41" x14ac:dyDescent="0.55000000000000004">
      <c r="AB12433" s="278" t="s">
        <v>69257</v>
      </c>
      <c r="AC12433" s="279">
        <v>433.84</v>
      </c>
      <c r="AE12433" s="246" t="s">
        <v>57831</v>
      </c>
      <c r="AF12433" s="247">
        <v>515.94000000000005</v>
      </c>
      <c r="AH12433" s="226" t="s">
        <v>40605</v>
      </c>
      <c r="AI12433" s="227">
        <v>770</v>
      </c>
      <c r="AK12433" s="207" t="s">
        <v>14149</v>
      </c>
      <c r="AL12433" s="208">
        <v>59757.06</v>
      </c>
      <c r="AM12433" s="93"/>
      <c r="AN12433" s="93"/>
      <c r="AO12433" s="93"/>
    </row>
    <row r="12434" spans="28:41" x14ac:dyDescent="0.55000000000000004">
      <c r="AB12434" s="278" t="s">
        <v>18487</v>
      </c>
      <c r="AC12434" s="279">
        <v>13344.31</v>
      </c>
      <c r="AE12434" s="246" t="s">
        <v>57832</v>
      </c>
      <c r="AF12434" s="247">
        <v>2551.5500000000002</v>
      </c>
      <c r="AH12434" s="226" t="s">
        <v>40606</v>
      </c>
      <c r="AI12434" s="227">
        <v>1637.08</v>
      </c>
      <c r="AK12434" s="207" t="s">
        <v>14150</v>
      </c>
      <c r="AL12434" s="208">
        <v>14083.97</v>
      </c>
      <c r="AM12434" s="93"/>
      <c r="AN12434" s="93"/>
      <c r="AO12434" s="93"/>
    </row>
    <row r="12435" spans="28:41" x14ac:dyDescent="0.55000000000000004">
      <c r="AB12435" s="278" t="s">
        <v>13370</v>
      </c>
      <c r="AC12435" s="279">
        <v>61347.97</v>
      </c>
      <c r="AE12435" s="246" t="s">
        <v>27173</v>
      </c>
      <c r="AF12435" s="247">
        <v>11975.64</v>
      </c>
      <c r="AH12435" s="226" t="s">
        <v>45529</v>
      </c>
      <c r="AI12435" s="227">
        <v>26799</v>
      </c>
      <c r="AK12435" s="207" t="s">
        <v>26368</v>
      </c>
      <c r="AL12435" s="208">
        <v>7854.56</v>
      </c>
      <c r="AM12435" s="93"/>
      <c r="AN12435" s="93"/>
      <c r="AO12435" s="93"/>
    </row>
    <row r="12436" spans="28:41" x14ac:dyDescent="0.55000000000000004">
      <c r="AB12436" s="278" t="s">
        <v>61672</v>
      </c>
      <c r="AC12436" s="279">
        <v>181.56</v>
      </c>
      <c r="AE12436" s="246" t="s">
        <v>27187</v>
      </c>
      <c r="AF12436" s="247">
        <v>916.14</v>
      </c>
      <c r="AH12436" s="226" t="s">
        <v>42890</v>
      </c>
      <c r="AI12436" s="227">
        <v>2050.12</v>
      </c>
      <c r="AK12436" s="207" t="s">
        <v>26369</v>
      </c>
      <c r="AL12436" s="208">
        <v>4802.59</v>
      </c>
      <c r="AM12436" s="93"/>
      <c r="AN12436" s="93"/>
      <c r="AO12436" s="93"/>
    </row>
    <row r="12437" spans="28:41" x14ac:dyDescent="0.55000000000000004">
      <c r="AB12437" s="278" t="s">
        <v>13371</v>
      </c>
      <c r="AC12437" s="279">
        <v>32224.5</v>
      </c>
      <c r="AE12437" s="246" t="s">
        <v>27188</v>
      </c>
      <c r="AF12437" s="247">
        <v>2934.03</v>
      </c>
      <c r="AH12437" s="226" t="s">
        <v>35578</v>
      </c>
      <c r="AI12437" s="227">
        <v>42537.5</v>
      </c>
      <c r="AK12437" s="207" t="s">
        <v>26370</v>
      </c>
      <c r="AL12437" s="208">
        <v>4040</v>
      </c>
      <c r="AM12437" s="93"/>
      <c r="AN12437" s="93"/>
      <c r="AO12437" s="93"/>
    </row>
    <row r="12438" spans="28:41" x14ac:dyDescent="0.55000000000000004">
      <c r="AB12438" s="278" t="s">
        <v>18490</v>
      </c>
      <c r="AC12438" s="279">
        <v>39760.089999999997</v>
      </c>
      <c r="AE12438" s="246" t="s">
        <v>53677</v>
      </c>
      <c r="AF12438" s="247">
        <v>94649.04</v>
      </c>
      <c r="AH12438" s="226" t="s">
        <v>35579</v>
      </c>
      <c r="AI12438" s="227">
        <v>13462.5</v>
      </c>
      <c r="AK12438" s="207" t="s">
        <v>14151</v>
      </c>
      <c r="AL12438" s="208">
        <v>1102.4000000000001</v>
      </c>
      <c r="AM12438" s="93"/>
      <c r="AN12438" s="93"/>
      <c r="AO12438" s="93"/>
    </row>
    <row r="12439" spans="28:41" x14ac:dyDescent="0.55000000000000004">
      <c r="AB12439" s="278" t="s">
        <v>33384</v>
      </c>
      <c r="AC12439" s="279">
        <v>3150</v>
      </c>
      <c r="AE12439" s="246" t="s">
        <v>35621</v>
      </c>
      <c r="AF12439" s="247">
        <v>377258.18</v>
      </c>
      <c r="AH12439" s="226" t="s">
        <v>35580</v>
      </c>
      <c r="AI12439" s="227">
        <v>4284.05</v>
      </c>
      <c r="AK12439" s="207" t="s">
        <v>26371</v>
      </c>
      <c r="AL12439" s="208">
        <v>17864.25</v>
      </c>
      <c r="AM12439" s="93"/>
      <c r="AN12439" s="93"/>
      <c r="AO12439" s="93"/>
    </row>
    <row r="12440" spans="28:41" x14ac:dyDescent="0.55000000000000004">
      <c r="AB12440" s="278" t="s">
        <v>40747</v>
      </c>
      <c r="AC12440" s="279">
        <v>52794.46</v>
      </c>
      <c r="AE12440" s="246" t="s">
        <v>36686</v>
      </c>
      <c r="AF12440" s="247">
        <v>516.27</v>
      </c>
      <c r="AH12440" s="226" t="s">
        <v>35581</v>
      </c>
      <c r="AI12440" s="227">
        <v>413.68</v>
      </c>
      <c r="AK12440" s="207" t="s">
        <v>26372</v>
      </c>
      <c r="AL12440" s="208">
        <v>18937.939999999999</v>
      </c>
      <c r="AM12440" s="93"/>
      <c r="AN12440" s="93"/>
      <c r="AO12440" s="93"/>
    </row>
    <row r="12441" spans="28:41" x14ac:dyDescent="0.55000000000000004">
      <c r="AB12441" s="278" t="s">
        <v>69258</v>
      </c>
      <c r="AC12441" s="279">
        <v>907.2</v>
      </c>
      <c r="AE12441" s="246" t="s">
        <v>27215</v>
      </c>
      <c r="AF12441" s="247">
        <v>9918.66</v>
      </c>
      <c r="AH12441" s="226" t="s">
        <v>35582</v>
      </c>
      <c r="AI12441" s="227">
        <v>70385.7</v>
      </c>
      <c r="AK12441" s="207" t="s">
        <v>26373</v>
      </c>
      <c r="AL12441" s="208">
        <v>121859.13</v>
      </c>
      <c r="AM12441" s="93"/>
      <c r="AN12441" s="93"/>
      <c r="AO12441" s="93"/>
    </row>
    <row r="12442" spans="28:41" x14ac:dyDescent="0.55000000000000004">
      <c r="AB12442" s="278" t="s">
        <v>43190</v>
      </c>
      <c r="AC12442" s="279">
        <v>218160.32</v>
      </c>
      <c r="AE12442" s="246" t="s">
        <v>34103</v>
      </c>
      <c r="AF12442" s="247">
        <v>3023.91</v>
      </c>
      <c r="AH12442" s="226" t="s">
        <v>35583</v>
      </c>
      <c r="AI12442" s="227">
        <v>5384.49</v>
      </c>
      <c r="AK12442" s="207" t="s">
        <v>26374</v>
      </c>
      <c r="AL12442" s="208">
        <v>53568.66</v>
      </c>
      <c r="AM12442" s="93"/>
      <c r="AN12442" s="93"/>
      <c r="AO12442" s="93"/>
    </row>
    <row r="12443" spans="28:41" x14ac:dyDescent="0.55000000000000004">
      <c r="AB12443" s="278" t="s">
        <v>54285</v>
      </c>
      <c r="AC12443" s="279">
        <v>18084.13</v>
      </c>
      <c r="AE12443" s="246" t="s">
        <v>40619</v>
      </c>
      <c r="AF12443" s="247">
        <v>9787.41</v>
      </c>
      <c r="AH12443" s="226" t="s">
        <v>35584</v>
      </c>
      <c r="AI12443" s="227">
        <v>1242.47</v>
      </c>
      <c r="AK12443" s="207" t="s">
        <v>26375</v>
      </c>
      <c r="AL12443" s="208">
        <v>149693.14000000001</v>
      </c>
      <c r="AM12443" s="93"/>
      <c r="AN12443" s="93"/>
      <c r="AO12443" s="93"/>
    </row>
    <row r="12444" spans="28:41" x14ac:dyDescent="0.55000000000000004">
      <c r="AB12444" s="278" t="s">
        <v>34876</v>
      </c>
      <c r="AC12444" s="279">
        <v>72.930000000000007</v>
      </c>
      <c r="AE12444" s="246" t="s">
        <v>59201</v>
      </c>
      <c r="AF12444" s="247">
        <v>8308.85</v>
      </c>
      <c r="AH12444" s="226" t="s">
        <v>47230</v>
      </c>
      <c r="AI12444" s="227">
        <v>8299.89</v>
      </c>
      <c r="AK12444" s="207" t="s">
        <v>26376</v>
      </c>
      <c r="AL12444" s="208">
        <v>246470.74</v>
      </c>
      <c r="AM12444" s="93"/>
      <c r="AN12444" s="93"/>
      <c r="AO12444" s="93"/>
    </row>
    <row r="12445" spans="28:41" x14ac:dyDescent="0.55000000000000004">
      <c r="AB12445" s="278" t="s">
        <v>13372</v>
      </c>
      <c r="AC12445" s="279">
        <v>86021.35</v>
      </c>
      <c r="AE12445" s="246" t="s">
        <v>35626</v>
      </c>
      <c r="AF12445" s="247">
        <v>8743.33</v>
      </c>
      <c r="AH12445" s="226" t="s">
        <v>47231</v>
      </c>
      <c r="AI12445" s="227">
        <v>634.92999999999995</v>
      </c>
      <c r="AK12445" s="207" t="s">
        <v>26377</v>
      </c>
      <c r="AL12445" s="208">
        <v>10344.43</v>
      </c>
      <c r="AM12445" s="93"/>
      <c r="AN12445" s="93"/>
      <c r="AO12445" s="93"/>
    </row>
    <row r="12446" spans="28:41" x14ac:dyDescent="0.55000000000000004">
      <c r="AB12446" s="278" t="s">
        <v>18492</v>
      </c>
      <c r="AC12446" s="279">
        <v>323966.21000000002</v>
      </c>
      <c r="AE12446" s="246" t="s">
        <v>27219</v>
      </c>
      <c r="AF12446" s="247">
        <v>31277.47</v>
      </c>
      <c r="AH12446" s="226" t="s">
        <v>45530</v>
      </c>
      <c r="AI12446" s="227">
        <v>36100</v>
      </c>
      <c r="AK12446" s="207" t="s">
        <v>26378</v>
      </c>
      <c r="AL12446" s="208">
        <v>292021.40999999997</v>
      </c>
      <c r="AM12446" s="93"/>
      <c r="AN12446" s="93"/>
      <c r="AO12446" s="93"/>
    </row>
    <row r="12447" spans="28:41" x14ac:dyDescent="0.55000000000000004">
      <c r="AB12447" s="278" t="s">
        <v>18493</v>
      </c>
      <c r="AC12447" s="279">
        <v>47234.1</v>
      </c>
      <c r="AE12447" s="246" t="s">
        <v>34106</v>
      </c>
      <c r="AF12447" s="247">
        <v>98839.31</v>
      </c>
      <c r="AH12447" s="226" t="s">
        <v>45531</v>
      </c>
      <c r="AI12447" s="227">
        <v>2116</v>
      </c>
      <c r="AK12447" s="207" t="s">
        <v>26379</v>
      </c>
      <c r="AL12447" s="208">
        <v>5709.77</v>
      </c>
      <c r="AM12447" s="93"/>
      <c r="AN12447" s="93"/>
      <c r="AO12447" s="93"/>
    </row>
    <row r="12448" spans="28:41" x14ac:dyDescent="0.55000000000000004">
      <c r="AB12448" s="278" t="s">
        <v>18494</v>
      </c>
      <c r="AC12448" s="279">
        <v>806372.71</v>
      </c>
      <c r="AE12448" s="246" t="s">
        <v>35627</v>
      </c>
      <c r="AF12448" s="247">
        <v>38600.080000000002</v>
      </c>
      <c r="AH12448" s="226" t="s">
        <v>39439</v>
      </c>
      <c r="AI12448" s="227">
        <v>20000</v>
      </c>
      <c r="AK12448" s="207" t="s">
        <v>26380</v>
      </c>
      <c r="AL12448" s="208">
        <v>648.45000000000005</v>
      </c>
      <c r="AM12448" s="93"/>
      <c r="AN12448" s="93"/>
      <c r="AO12448" s="93"/>
    </row>
    <row r="12449" spans="28:41" x14ac:dyDescent="0.55000000000000004">
      <c r="AB12449" s="278" t="s">
        <v>54286</v>
      </c>
      <c r="AC12449" s="279">
        <v>8638.52</v>
      </c>
      <c r="AE12449" s="246" t="s">
        <v>59814</v>
      </c>
      <c r="AF12449" s="247">
        <v>9798</v>
      </c>
      <c r="AH12449" s="226" t="s">
        <v>39440</v>
      </c>
      <c r="AI12449" s="227">
        <v>1224</v>
      </c>
      <c r="AK12449" s="207" t="s">
        <v>26381</v>
      </c>
      <c r="AL12449" s="208">
        <v>22826.12</v>
      </c>
      <c r="AM12449" s="93"/>
      <c r="AN12449" s="93"/>
      <c r="AO12449" s="93"/>
    </row>
    <row r="12450" spans="28:41" x14ac:dyDescent="0.55000000000000004">
      <c r="AB12450" s="278" t="s">
        <v>69826</v>
      </c>
      <c r="AC12450" s="279">
        <v>2729.46</v>
      </c>
      <c r="AE12450" s="246" t="s">
        <v>53683</v>
      </c>
      <c r="AF12450" s="247">
        <v>102251.46</v>
      </c>
      <c r="AH12450" s="226" t="s">
        <v>35589</v>
      </c>
      <c r="AI12450" s="227">
        <v>2259</v>
      </c>
      <c r="AK12450" s="207" t="s">
        <v>26382</v>
      </c>
      <c r="AL12450" s="208">
        <v>63956.66</v>
      </c>
      <c r="AM12450" s="93"/>
      <c r="AN12450" s="93"/>
      <c r="AO12450" s="93"/>
    </row>
    <row r="12451" spans="28:41" x14ac:dyDescent="0.55000000000000004">
      <c r="AB12451" s="278" t="s">
        <v>18496</v>
      </c>
      <c r="AC12451" s="279">
        <v>57974.87</v>
      </c>
      <c r="AE12451" s="246" t="s">
        <v>34109</v>
      </c>
      <c r="AF12451" s="247">
        <v>17500</v>
      </c>
      <c r="AH12451" s="226" t="s">
        <v>42891</v>
      </c>
      <c r="AI12451" s="227">
        <v>8446.36</v>
      </c>
      <c r="AK12451" s="207" t="s">
        <v>26383</v>
      </c>
      <c r="AL12451" s="208">
        <v>715</v>
      </c>
      <c r="AM12451" s="93"/>
      <c r="AN12451" s="93"/>
      <c r="AO12451" s="93"/>
    </row>
    <row r="12452" spans="28:41" x14ac:dyDescent="0.55000000000000004">
      <c r="AB12452" s="278" t="s">
        <v>18497</v>
      </c>
      <c r="AC12452" s="279">
        <v>291.01</v>
      </c>
      <c r="AE12452" s="246" t="s">
        <v>49144</v>
      </c>
      <c r="AF12452" s="247">
        <v>-10958</v>
      </c>
      <c r="AH12452" s="226" t="s">
        <v>47232</v>
      </c>
      <c r="AI12452" s="227">
        <v>36281.25</v>
      </c>
      <c r="AK12452" s="207" t="s">
        <v>26384</v>
      </c>
      <c r="AL12452" s="208">
        <v>2961.92</v>
      </c>
      <c r="AM12452" s="93"/>
      <c r="AN12452" s="93"/>
      <c r="AO12452" s="93"/>
    </row>
    <row r="12453" spans="28:41" x14ac:dyDescent="0.55000000000000004">
      <c r="AB12453" s="278" t="s">
        <v>55590</v>
      </c>
      <c r="AC12453" s="279">
        <v>1550.86</v>
      </c>
      <c r="AE12453" s="246" t="s">
        <v>60091</v>
      </c>
      <c r="AF12453" s="247">
        <v>9130</v>
      </c>
      <c r="AH12453" s="226" t="s">
        <v>47233</v>
      </c>
      <c r="AI12453" s="227">
        <v>2775.51</v>
      </c>
      <c r="AK12453" s="207" t="s">
        <v>26385</v>
      </c>
      <c r="AL12453" s="208">
        <v>85073.51</v>
      </c>
      <c r="AM12453" s="93"/>
      <c r="AN12453" s="93"/>
      <c r="AO12453" s="93"/>
    </row>
    <row r="12454" spans="28:41" x14ac:dyDescent="0.55000000000000004">
      <c r="AB12454" s="278" t="s">
        <v>54288</v>
      </c>
      <c r="AC12454" s="279">
        <v>13495.39</v>
      </c>
      <c r="AE12454" s="246" t="s">
        <v>57833</v>
      </c>
      <c r="AF12454" s="247">
        <v>121197.39</v>
      </c>
      <c r="AH12454" s="226" t="s">
        <v>53619</v>
      </c>
      <c r="AI12454" s="227">
        <v>17257.5</v>
      </c>
      <c r="AK12454" s="207" t="s">
        <v>26386</v>
      </c>
      <c r="AL12454" s="208">
        <v>27150</v>
      </c>
      <c r="AM12454" s="93"/>
      <c r="AN12454" s="93"/>
      <c r="AO12454" s="93"/>
    </row>
    <row r="12455" spans="28:41" x14ac:dyDescent="0.55000000000000004">
      <c r="AB12455" s="278" t="s">
        <v>18499</v>
      </c>
      <c r="AC12455" s="279">
        <v>281425.09000000003</v>
      </c>
      <c r="AE12455" s="246" t="s">
        <v>57834</v>
      </c>
      <c r="AF12455" s="247">
        <v>9271.58</v>
      </c>
      <c r="AH12455" s="226" t="s">
        <v>53620</v>
      </c>
      <c r="AI12455" s="227">
        <v>10080</v>
      </c>
      <c r="AK12455" s="207" t="s">
        <v>26387</v>
      </c>
      <c r="AL12455" s="208">
        <v>28246.62</v>
      </c>
      <c r="AM12455" s="93"/>
      <c r="AN12455" s="93"/>
      <c r="AO12455" s="93"/>
    </row>
    <row r="12456" spans="28:41" x14ac:dyDescent="0.55000000000000004">
      <c r="AB12456" s="278" t="s">
        <v>18500</v>
      </c>
      <c r="AC12456" s="279">
        <v>61225.43</v>
      </c>
      <c r="AE12456" s="246" t="s">
        <v>57835</v>
      </c>
      <c r="AF12456" s="247">
        <v>29693.37</v>
      </c>
      <c r="AH12456" s="226" t="s">
        <v>53621</v>
      </c>
      <c r="AI12456" s="227">
        <v>7500</v>
      </c>
      <c r="AK12456" s="207" t="s">
        <v>26388</v>
      </c>
      <c r="AL12456" s="208">
        <v>313302.98</v>
      </c>
      <c r="AM12456" s="93"/>
      <c r="AN12456" s="93"/>
      <c r="AO12456" s="93"/>
    </row>
    <row r="12457" spans="28:41" x14ac:dyDescent="0.55000000000000004">
      <c r="AB12457" s="278" t="s">
        <v>18502</v>
      </c>
      <c r="AC12457" s="279">
        <v>304143.7</v>
      </c>
      <c r="AE12457" s="246" t="s">
        <v>53685</v>
      </c>
      <c r="AF12457" s="247">
        <v>935.7</v>
      </c>
      <c r="AH12457" s="226" t="s">
        <v>53622</v>
      </c>
      <c r="AI12457" s="227">
        <v>2091.34</v>
      </c>
      <c r="AK12457" s="207" t="s">
        <v>26389</v>
      </c>
      <c r="AL12457" s="208">
        <v>8123.96</v>
      </c>
      <c r="AM12457" s="93"/>
      <c r="AN12457" s="93"/>
      <c r="AO12457" s="93"/>
    </row>
    <row r="12458" spans="28:41" x14ac:dyDescent="0.55000000000000004">
      <c r="AB12458" s="278" t="s">
        <v>61673</v>
      </c>
      <c r="AC12458" s="279">
        <v>2829.26</v>
      </c>
      <c r="AE12458" s="246" t="s">
        <v>53686</v>
      </c>
      <c r="AF12458" s="247">
        <v>27326.97</v>
      </c>
      <c r="AH12458" s="226" t="s">
        <v>53623</v>
      </c>
      <c r="AI12458" s="227">
        <v>564.91</v>
      </c>
      <c r="AK12458" s="207" t="s">
        <v>26390</v>
      </c>
      <c r="AL12458" s="208">
        <v>8123.62</v>
      </c>
      <c r="AM12458" s="93"/>
      <c r="AN12458" s="93"/>
      <c r="AO12458" s="93"/>
    </row>
    <row r="12459" spans="28:41" x14ac:dyDescent="0.55000000000000004">
      <c r="AB12459" s="278" t="s">
        <v>18508</v>
      </c>
      <c r="AC12459" s="279">
        <v>487420.03</v>
      </c>
      <c r="AE12459" s="246" t="s">
        <v>63369</v>
      </c>
      <c r="AF12459" s="247">
        <v>-48</v>
      </c>
      <c r="AH12459" s="226" t="s">
        <v>47234</v>
      </c>
      <c r="AI12459" s="227">
        <v>18000</v>
      </c>
      <c r="AK12459" s="207" t="s">
        <v>26391</v>
      </c>
      <c r="AL12459" s="208">
        <v>2933.7</v>
      </c>
      <c r="AM12459" s="93"/>
      <c r="AN12459" s="93"/>
      <c r="AO12459" s="93"/>
    </row>
    <row r="12460" spans="28:41" x14ac:dyDescent="0.55000000000000004">
      <c r="AB12460" s="278" t="s">
        <v>18509</v>
      </c>
      <c r="AC12460" s="279">
        <v>-75987</v>
      </c>
      <c r="AE12460" s="246" t="s">
        <v>57836</v>
      </c>
      <c r="AF12460" s="247">
        <v>6711.5</v>
      </c>
      <c r="AH12460" s="226" t="s">
        <v>47235</v>
      </c>
      <c r="AI12460" s="227">
        <v>1377</v>
      </c>
      <c r="AK12460" s="207" t="s">
        <v>26392</v>
      </c>
      <c r="AL12460" s="208">
        <v>458.96</v>
      </c>
      <c r="AM12460" s="93"/>
      <c r="AN12460" s="93"/>
      <c r="AO12460" s="93"/>
    </row>
    <row r="12461" spans="28:41" x14ac:dyDescent="0.55000000000000004">
      <c r="AB12461" s="278" t="s">
        <v>43191</v>
      </c>
      <c r="AC12461" s="279">
        <v>1804368.86</v>
      </c>
      <c r="AE12461" s="246" t="s">
        <v>57837</v>
      </c>
      <c r="AF12461" s="247">
        <v>513.41999999999996</v>
      </c>
      <c r="AH12461" s="226" t="s">
        <v>42892</v>
      </c>
      <c r="AI12461" s="227">
        <v>48475.98</v>
      </c>
      <c r="AK12461" s="207" t="s">
        <v>26393</v>
      </c>
      <c r="AL12461" s="208">
        <v>32077.9</v>
      </c>
      <c r="AM12461" s="93"/>
      <c r="AN12461" s="93"/>
      <c r="AO12461" s="93"/>
    </row>
    <row r="12462" spans="28:41" x14ac:dyDescent="0.55000000000000004">
      <c r="AB12462" s="278" t="s">
        <v>18574</v>
      </c>
      <c r="AC12462" s="279">
        <v>29346.09</v>
      </c>
      <c r="AE12462" s="246" t="s">
        <v>57838</v>
      </c>
      <c r="AF12462" s="247">
        <v>1644.32</v>
      </c>
      <c r="AH12462" s="226" t="s">
        <v>26877</v>
      </c>
      <c r="AI12462" s="227">
        <v>90.87</v>
      </c>
      <c r="AK12462" s="207" t="s">
        <v>26394</v>
      </c>
      <c r="AL12462" s="208">
        <v>3083.14</v>
      </c>
      <c r="AM12462" s="93"/>
      <c r="AN12462" s="93"/>
      <c r="AO12462" s="93"/>
    </row>
    <row r="12463" spans="28:41" x14ac:dyDescent="0.55000000000000004">
      <c r="AB12463" s="278" t="s">
        <v>46007</v>
      </c>
      <c r="AC12463" s="279">
        <v>8154.52</v>
      </c>
      <c r="AE12463" s="246" t="s">
        <v>53688</v>
      </c>
      <c r="AF12463" s="247">
        <v>6380</v>
      </c>
      <c r="AH12463" s="226" t="s">
        <v>26878</v>
      </c>
      <c r="AI12463" s="227">
        <v>3210.38</v>
      </c>
      <c r="AK12463" s="207" t="s">
        <v>26395</v>
      </c>
      <c r="AL12463" s="208">
        <v>97026.13</v>
      </c>
      <c r="AM12463" s="93"/>
      <c r="AN12463" s="93"/>
      <c r="AO12463" s="93"/>
    </row>
    <row r="12464" spans="28:41" x14ac:dyDescent="0.55000000000000004">
      <c r="AB12464" s="278" t="s">
        <v>18575</v>
      </c>
      <c r="AC12464" s="279">
        <v>5514.28</v>
      </c>
      <c r="AE12464" s="246" t="s">
        <v>53689</v>
      </c>
      <c r="AF12464" s="247">
        <v>1496</v>
      </c>
      <c r="AH12464" s="226" t="s">
        <v>26879</v>
      </c>
      <c r="AI12464" s="227">
        <v>10509.59</v>
      </c>
      <c r="AK12464" s="207" t="s">
        <v>26396</v>
      </c>
      <c r="AL12464" s="208">
        <v>2595.83</v>
      </c>
      <c r="AM12464" s="93"/>
      <c r="AN12464" s="93"/>
      <c r="AO12464" s="93"/>
    </row>
    <row r="12465" spans="28:41" x14ac:dyDescent="0.55000000000000004">
      <c r="AB12465" s="278" t="s">
        <v>34882</v>
      </c>
      <c r="AC12465" s="279">
        <v>210639.8</v>
      </c>
      <c r="AE12465" s="246" t="s">
        <v>53690</v>
      </c>
      <c r="AF12465" s="247">
        <v>2176.86</v>
      </c>
      <c r="AH12465" s="226" t="s">
        <v>42893</v>
      </c>
      <c r="AI12465" s="227">
        <v>4426.18</v>
      </c>
      <c r="AK12465" s="207" t="s">
        <v>26397</v>
      </c>
      <c r="AL12465" s="208">
        <v>10775.55</v>
      </c>
      <c r="AM12465" s="93"/>
      <c r="AN12465" s="93"/>
      <c r="AO12465" s="93"/>
    </row>
    <row r="12466" spans="28:41" x14ac:dyDescent="0.55000000000000004">
      <c r="AB12466" s="278" t="s">
        <v>34883</v>
      </c>
      <c r="AC12466" s="279">
        <v>130000</v>
      </c>
      <c r="AE12466" s="246" t="s">
        <v>53691</v>
      </c>
      <c r="AF12466" s="247">
        <v>2479.94</v>
      </c>
      <c r="AH12466" s="226" t="s">
        <v>26880</v>
      </c>
      <c r="AI12466" s="227">
        <v>452</v>
      </c>
      <c r="AK12466" s="207" t="s">
        <v>26398</v>
      </c>
      <c r="AL12466" s="208">
        <v>35067.919999999998</v>
      </c>
      <c r="AM12466" s="93"/>
      <c r="AN12466" s="93"/>
      <c r="AO12466" s="93"/>
    </row>
    <row r="12467" spans="28:41" x14ac:dyDescent="0.55000000000000004">
      <c r="AB12467" s="278" t="s">
        <v>13377</v>
      </c>
      <c r="AC12467" s="279">
        <v>5583.27</v>
      </c>
      <c r="AE12467" s="246" t="s">
        <v>63370</v>
      </c>
      <c r="AF12467" s="247">
        <v>-16</v>
      </c>
      <c r="AH12467" s="226" t="s">
        <v>42894</v>
      </c>
      <c r="AI12467" s="227">
        <v>18482.28</v>
      </c>
      <c r="AK12467" s="207" t="s">
        <v>26399</v>
      </c>
      <c r="AL12467" s="208">
        <v>84105.43</v>
      </c>
      <c r="AM12467" s="93"/>
      <c r="AN12467" s="93"/>
      <c r="AO12467" s="93"/>
    </row>
    <row r="12468" spans="28:41" x14ac:dyDescent="0.55000000000000004">
      <c r="AB12468" s="278" t="s">
        <v>43193</v>
      </c>
      <c r="AC12468" s="279">
        <v>487800</v>
      </c>
      <c r="AE12468" s="246" t="s">
        <v>55385</v>
      </c>
      <c r="AF12468" s="247">
        <v>2089933.66</v>
      </c>
      <c r="AH12468" s="226" t="s">
        <v>42895</v>
      </c>
      <c r="AI12468" s="227">
        <v>16317.33</v>
      </c>
      <c r="AK12468" s="207" t="s">
        <v>26400</v>
      </c>
      <c r="AL12468" s="208">
        <v>4871.5200000000004</v>
      </c>
      <c r="AM12468" s="93"/>
      <c r="AN12468" s="93"/>
      <c r="AO12468" s="93"/>
    </row>
    <row r="12469" spans="28:41" x14ac:dyDescent="0.55000000000000004">
      <c r="AB12469" s="278" t="s">
        <v>40748</v>
      </c>
      <c r="AC12469" s="279">
        <v>2333.34</v>
      </c>
      <c r="AE12469" s="246" t="s">
        <v>57839</v>
      </c>
      <c r="AF12469" s="247">
        <v>4199.9399999999996</v>
      </c>
      <c r="AH12469" s="226" t="s">
        <v>14167</v>
      </c>
      <c r="AI12469" s="227">
        <v>154305.04999999999</v>
      </c>
      <c r="AK12469" s="207" t="s">
        <v>26401</v>
      </c>
      <c r="AL12469" s="208">
        <v>1289.44</v>
      </c>
      <c r="AM12469" s="93"/>
      <c r="AN12469" s="93"/>
      <c r="AO12469" s="93"/>
    </row>
    <row r="12470" spans="28:41" x14ac:dyDescent="0.55000000000000004">
      <c r="AB12470" s="278" t="s">
        <v>34884</v>
      </c>
      <c r="AC12470" s="279">
        <v>12270</v>
      </c>
      <c r="AE12470" s="246" t="s">
        <v>53692</v>
      </c>
      <c r="AF12470" s="247">
        <v>558618.42000000004</v>
      </c>
      <c r="AH12470" s="226" t="s">
        <v>14168</v>
      </c>
      <c r="AI12470" s="227">
        <v>14466.55</v>
      </c>
      <c r="AK12470" s="207" t="s">
        <v>26402</v>
      </c>
      <c r="AL12470" s="208">
        <v>126</v>
      </c>
      <c r="AM12470" s="93"/>
      <c r="AN12470" s="93"/>
      <c r="AO12470" s="93"/>
    </row>
    <row r="12471" spans="28:41" x14ac:dyDescent="0.55000000000000004">
      <c r="AB12471" s="278" t="s">
        <v>18577</v>
      </c>
      <c r="AC12471" s="279">
        <v>8190</v>
      </c>
      <c r="AE12471" s="246" t="s">
        <v>56553</v>
      </c>
      <c r="AF12471" s="247">
        <v>234038.14</v>
      </c>
      <c r="AH12471" s="226" t="s">
        <v>39666</v>
      </c>
      <c r="AI12471" s="227">
        <v>9769.1</v>
      </c>
      <c r="AK12471" s="207" t="s">
        <v>26403</v>
      </c>
      <c r="AL12471" s="208">
        <v>7580.48</v>
      </c>
      <c r="AM12471" s="93"/>
      <c r="AN12471" s="93"/>
      <c r="AO12471" s="93"/>
    </row>
    <row r="12472" spans="28:41" x14ac:dyDescent="0.55000000000000004">
      <c r="AB12472" s="278" t="s">
        <v>18578</v>
      </c>
      <c r="AC12472" s="279">
        <v>336988.72</v>
      </c>
      <c r="AE12472" s="246" t="s">
        <v>55386</v>
      </c>
      <c r="AF12472" s="247">
        <v>858402.9</v>
      </c>
      <c r="AH12472" s="226" t="s">
        <v>14170</v>
      </c>
      <c r="AI12472" s="227">
        <v>1918.97</v>
      </c>
      <c r="AK12472" s="207" t="s">
        <v>26404</v>
      </c>
      <c r="AL12472" s="208">
        <v>20178.3</v>
      </c>
      <c r="AM12472" s="93"/>
      <c r="AN12472" s="93"/>
      <c r="AO12472" s="93"/>
    </row>
    <row r="12473" spans="28:41" x14ac:dyDescent="0.55000000000000004">
      <c r="AB12473" s="278" t="s">
        <v>18580</v>
      </c>
      <c r="AC12473" s="279">
        <v>101513.71</v>
      </c>
      <c r="AE12473" s="246" t="s">
        <v>57840</v>
      </c>
      <c r="AF12473" s="247">
        <v>11178.07</v>
      </c>
      <c r="AH12473" s="226" t="s">
        <v>14171</v>
      </c>
      <c r="AI12473" s="227">
        <v>35668.92</v>
      </c>
      <c r="AK12473" s="207" t="s">
        <v>26405</v>
      </c>
      <c r="AL12473" s="208">
        <v>1217.18</v>
      </c>
      <c r="AM12473" s="93"/>
      <c r="AN12473" s="93"/>
      <c r="AO12473" s="93"/>
    </row>
    <row r="12474" spans="28:41" x14ac:dyDescent="0.55000000000000004">
      <c r="AB12474" s="278" t="s">
        <v>13380</v>
      </c>
      <c r="AC12474" s="279">
        <v>93300.2</v>
      </c>
      <c r="AE12474" s="246" t="s">
        <v>55387</v>
      </c>
      <c r="AF12474" s="247">
        <v>4299.3999999999996</v>
      </c>
      <c r="AH12474" s="226" t="s">
        <v>26882</v>
      </c>
      <c r="AI12474" s="227">
        <v>40396.089999999997</v>
      </c>
      <c r="AK12474" s="207" t="s">
        <v>26406</v>
      </c>
      <c r="AL12474" s="208">
        <v>289440.07</v>
      </c>
      <c r="AM12474" s="93"/>
      <c r="AN12474" s="93"/>
      <c r="AO12474" s="93"/>
    </row>
    <row r="12475" spans="28:41" x14ac:dyDescent="0.55000000000000004">
      <c r="AB12475" s="278" t="s">
        <v>18581</v>
      </c>
      <c r="AC12475" s="279">
        <v>191363.36</v>
      </c>
      <c r="AE12475" s="246" t="s">
        <v>55388</v>
      </c>
      <c r="AF12475" s="247">
        <v>71931.070000000007</v>
      </c>
      <c r="AH12475" s="226" t="s">
        <v>26883</v>
      </c>
      <c r="AI12475" s="227">
        <v>93750.46</v>
      </c>
      <c r="AK12475" s="207" t="s">
        <v>26407</v>
      </c>
      <c r="AL12475" s="208">
        <v>37319.61</v>
      </c>
      <c r="AM12475" s="93"/>
      <c r="AN12475" s="93"/>
      <c r="AO12475" s="93"/>
    </row>
    <row r="12476" spans="28:41" x14ac:dyDescent="0.55000000000000004">
      <c r="AB12476" s="278" t="s">
        <v>18582</v>
      </c>
      <c r="AC12476" s="279">
        <v>39628.269999999997</v>
      </c>
      <c r="AE12476" s="246" t="s">
        <v>55389</v>
      </c>
      <c r="AF12476" s="247">
        <v>213586.96</v>
      </c>
      <c r="AH12476" s="226" t="s">
        <v>42896</v>
      </c>
      <c r="AI12476" s="227">
        <v>37401</v>
      </c>
      <c r="AK12476" s="207" t="s">
        <v>26408</v>
      </c>
      <c r="AL12476" s="208">
        <v>30482.46</v>
      </c>
      <c r="AM12476" s="93"/>
      <c r="AN12476" s="93"/>
      <c r="AO12476" s="93"/>
    </row>
    <row r="12477" spans="28:41" x14ac:dyDescent="0.55000000000000004">
      <c r="AB12477" s="278" t="s">
        <v>18583</v>
      </c>
      <c r="AC12477" s="279">
        <v>311366.43</v>
      </c>
      <c r="AE12477" s="246" t="s">
        <v>56554</v>
      </c>
      <c r="AF12477" s="247">
        <v>37697.370000000003</v>
      </c>
      <c r="AH12477" s="226" t="s">
        <v>26886</v>
      </c>
      <c r="AI12477" s="227">
        <v>40688.85</v>
      </c>
      <c r="AK12477" s="207" t="s">
        <v>26409</v>
      </c>
      <c r="AL12477" s="208">
        <v>13711.94</v>
      </c>
      <c r="AM12477" s="93"/>
      <c r="AN12477" s="93"/>
      <c r="AO12477" s="93"/>
    </row>
    <row r="12478" spans="28:41" x14ac:dyDescent="0.55000000000000004">
      <c r="AB12478" s="278" t="s">
        <v>18584</v>
      </c>
      <c r="AC12478" s="279">
        <v>51567.9</v>
      </c>
      <c r="AE12478" s="246" t="s">
        <v>57841</v>
      </c>
      <c r="AF12478" s="247">
        <v>52213.27</v>
      </c>
      <c r="AH12478" s="226" t="s">
        <v>26887</v>
      </c>
      <c r="AI12478" s="227">
        <v>16163.03</v>
      </c>
      <c r="AK12478" s="207" t="s">
        <v>26410</v>
      </c>
      <c r="AL12478" s="208">
        <v>51283.43</v>
      </c>
      <c r="AM12478" s="93"/>
      <c r="AN12478" s="93"/>
      <c r="AO12478" s="93"/>
    </row>
    <row r="12479" spans="28:41" x14ac:dyDescent="0.55000000000000004">
      <c r="AB12479" s="278" t="s">
        <v>69259</v>
      </c>
      <c r="AC12479" s="279">
        <v>5161</v>
      </c>
      <c r="AE12479" s="246" t="s">
        <v>64873</v>
      </c>
      <c r="AF12479" s="247">
        <v>102.46</v>
      </c>
      <c r="AH12479" s="226" t="s">
        <v>26888</v>
      </c>
      <c r="AI12479" s="227">
        <v>228.64</v>
      </c>
      <c r="AK12479" s="207" t="s">
        <v>26411</v>
      </c>
      <c r="AL12479" s="208">
        <v>109807.67999999999</v>
      </c>
      <c r="AM12479" s="93"/>
      <c r="AN12479" s="93"/>
      <c r="AO12479" s="93"/>
    </row>
    <row r="12480" spans="28:41" x14ac:dyDescent="0.55000000000000004">
      <c r="AB12480" s="278" t="s">
        <v>69260</v>
      </c>
      <c r="AC12480" s="279">
        <v>1560</v>
      </c>
      <c r="AE12480" s="246" t="s">
        <v>55390</v>
      </c>
      <c r="AF12480" s="247">
        <v>36898.019999999997</v>
      </c>
      <c r="AH12480" s="226" t="s">
        <v>26889</v>
      </c>
      <c r="AI12480" s="227">
        <v>672.21</v>
      </c>
      <c r="AK12480" s="207" t="s">
        <v>26412</v>
      </c>
      <c r="AL12480" s="208">
        <v>24033.32</v>
      </c>
      <c r="AM12480" s="93"/>
      <c r="AN12480" s="93"/>
      <c r="AO12480" s="93"/>
    </row>
    <row r="12481" spans="28:41" x14ac:dyDescent="0.55000000000000004">
      <c r="AB12481" s="278" t="s">
        <v>50622</v>
      </c>
      <c r="AC12481" s="279">
        <v>2443.73</v>
      </c>
      <c r="AE12481" s="246" t="s">
        <v>55391</v>
      </c>
      <c r="AF12481" s="247">
        <v>515.23</v>
      </c>
      <c r="AH12481" s="226" t="s">
        <v>34068</v>
      </c>
      <c r="AI12481" s="227">
        <v>82.91</v>
      </c>
      <c r="AK12481" s="207" t="s">
        <v>26413</v>
      </c>
      <c r="AL12481" s="208">
        <v>77168.78</v>
      </c>
      <c r="AM12481" s="93"/>
      <c r="AN12481" s="93"/>
      <c r="AO12481" s="93"/>
    </row>
    <row r="12482" spans="28:41" x14ac:dyDescent="0.55000000000000004">
      <c r="AB12482" s="278" t="s">
        <v>56780</v>
      </c>
      <c r="AC12482" s="279">
        <v>-31158.14</v>
      </c>
      <c r="AE12482" s="246" t="s">
        <v>55392</v>
      </c>
      <c r="AF12482" s="247">
        <v>838.25</v>
      </c>
      <c r="AH12482" s="226" t="s">
        <v>26890</v>
      </c>
      <c r="AI12482" s="227">
        <v>4424.3999999999996</v>
      </c>
      <c r="AK12482" s="207" t="s">
        <v>26414</v>
      </c>
      <c r="AL12482" s="208">
        <v>14725.59</v>
      </c>
      <c r="AM12482" s="93"/>
      <c r="AN12482" s="93"/>
      <c r="AO12482" s="93"/>
    </row>
    <row r="12483" spans="28:41" x14ac:dyDescent="0.55000000000000004">
      <c r="AB12483" s="278" t="s">
        <v>56781</v>
      </c>
      <c r="AC12483" s="279">
        <v>250</v>
      </c>
      <c r="AE12483" s="246" t="s">
        <v>42908</v>
      </c>
      <c r="AF12483" s="247">
        <v>16200</v>
      </c>
      <c r="AH12483" s="226" t="s">
        <v>26891</v>
      </c>
      <c r="AI12483" s="227">
        <v>12524.35</v>
      </c>
      <c r="AK12483" s="207" t="s">
        <v>26415</v>
      </c>
      <c r="AL12483" s="208">
        <v>30676.5</v>
      </c>
      <c r="AM12483" s="93"/>
      <c r="AN12483" s="93"/>
      <c r="AO12483" s="93"/>
    </row>
    <row r="12484" spans="28:41" x14ac:dyDescent="0.55000000000000004">
      <c r="AB12484" s="278" t="s">
        <v>54290</v>
      </c>
      <c r="AC12484" s="279">
        <v>1348.53</v>
      </c>
      <c r="AE12484" s="246" t="s">
        <v>55393</v>
      </c>
      <c r="AF12484" s="247">
        <v>373000.43</v>
      </c>
      <c r="AH12484" s="226" t="s">
        <v>26892</v>
      </c>
      <c r="AI12484" s="227">
        <v>17683.61</v>
      </c>
      <c r="AK12484" s="207" t="s">
        <v>26416</v>
      </c>
      <c r="AL12484" s="208">
        <v>360</v>
      </c>
      <c r="AM12484" s="93"/>
      <c r="AN12484" s="93"/>
      <c r="AO12484" s="93"/>
    </row>
    <row r="12485" spans="28:41" x14ac:dyDescent="0.55000000000000004">
      <c r="AB12485" s="278" t="s">
        <v>63479</v>
      </c>
      <c r="AC12485" s="279">
        <v>8900</v>
      </c>
      <c r="AE12485" s="246" t="s">
        <v>56555</v>
      </c>
      <c r="AF12485" s="247">
        <v>5111.42</v>
      </c>
      <c r="AH12485" s="226" t="s">
        <v>39667</v>
      </c>
      <c r="AI12485" s="227">
        <v>437193</v>
      </c>
      <c r="AK12485" s="207" t="s">
        <v>26417</v>
      </c>
      <c r="AL12485" s="208">
        <v>9196.66</v>
      </c>
      <c r="AM12485" s="93"/>
      <c r="AN12485" s="93"/>
      <c r="AO12485" s="93"/>
    </row>
    <row r="12486" spans="28:41" x14ac:dyDescent="0.55000000000000004">
      <c r="AB12486" s="278" t="s">
        <v>69261</v>
      </c>
      <c r="AC12486" s="279">
        <v>23</v>
      </c>
      <c r="AE12486" s="246" t="s">
        <v>58671</v>
      </c>
      <c r="AF12486" s="247">
        <v>13963.73</v>
      </c>
      <c r="AH12486" s="226" t="s">
        <v>42897</v>
      </c>
      <c r="AI12486" s="227">
        <v>264701</v>
      </c>
      <c r="AK12486" s="207" t="s">
        <v>26418</v>
      </c>
      <c r="AL12486" s="208">
        <v>6950.22</v>
      </c>
      <c r="AM12486" s="93"/>
      <c r="AN12486" s="93"/>
      <c r="AO12486" s="93"/>
    </row>
    <row r="12487" spans="28:41" x14ac:dyDescent="0.55000000000000004">
      <c r="AB12487" s="278" t="s">
        <v>18586</v>
      </c>
      <c r="AC12487" s="279">
        <v>93095.08</v>
      </c>
      <c r="AE12487" s="246" t="s">
        <v>62227</v>
      </c>
      <c r="AF12487" s="247">
        <v>9336.43</v>
      </c>
      <c r="AH12487" s="226" t="s">
        <v>45532</v>
      </c>
      <c r="AI12487" s="227">
        <v>2188890.8199999998</v>
      </c>
      <c r="AK12487" s="207" t="s">
        <v>26419</v>
      </c>
      <c r="AL12487" s="208">
        <v>2651.4</v>
      </c>
      <c r="AM12487" s="93"/>
      <c r="AN12487" s="93"/>
      <c r="AO12487" s="93"/>
    </row>
    <row r="12488" spans="28:41" x14ac:dyDescent="0.55000000000000004">
      <c r="AB12488" s="278" t="s">
        <v>69262</v>
      </c>
      <c r="AC12488" s="279">
        <v>220.11</v>
      </c>
      <c r="AE12488" s="246" t="s">
        <v>55394</v>
      </c>
      <c r="AF12488" s="247">
        <v>146582.96</v>
      </c>
      <c r="AH12488" s="226" t="s">
        <v>45533</v>
      </c>
      <c r="AI12488" s="227">
        <v>167221</v>
      </c>
      <c r="AK12488" s="207" t="s">
        <v>26420</v>
      </c>
      <c r="AL12488" s="208">
        <v>47977.88</v>
      </c>
      <c r="AM12488" s="93"/>
      <c r="AN12488" s="93"/>
      <c r="AO12488" s="93"/>
    </row>
    <row r="12489" spans="28:41" x14ac:dyDescent="0.55000000000000004">
      <c r="AB12489" s="278" t="s">
        <v>18587</v>
      </c>
      <c r="AC12489" s="279">
        <v>484940.44</v>
      </c>
      <c r="AE12489" s="246" t="s">
        <v>55395</v>
      </c>
      <c r="AF12489" s="247">
        <v>440550.91</v>
      </c>
      <c r="AH12489" s="226" t="s">
        <v>26897</v>
      </c>
      <c r="AI12489" s="227">
        <v>20943.599999999999</v>
      </c>
      <c r="AK12489" s="207" t="s">
        <v>26421</v>
      </c>
      <c r="AL12489" s="208">
        <v>6136.94</v>
      </c>
      <c r="AM12489" s="93"/>
      <c r="AN12489" s="93"/>
      <c r="AO12489" s="93"/>
    </row>
    <row r="12490" spans="28:41" x14ac:dyDescent="0.55000000000000004">
      <c r="AB12490" s="278" t="s">
        <v>18588</v>
      </c>
      <c r="AC12490" s="279">
        <v>45968.43</v>
      </c>
      <c r="AE12490" s="246" t="s">
        <v>55396</v>
      </c>
      <c r="AF12490" s="247">
        <v>10930.86</v>
      </c>
      <c r="AH12490" s="226" t="s">
        <v>26898</v>
      </c>
      <c r="AI12490" s="227">
        <v>325844.28999999998</v>
      </c>
      <c r="AK12490" s="207" t="s">
        <v>26422</v>
      </c>
      <c r="AL12490" s="208">
        <v>46715.03</v>
      </c>
      <c r="AM12490" s="93"/>
      <c r="AN12490" s="93"/>
      <c r="AO12490" s="93"/>
    </row>
    <row r="12491" spans="28:41" x14ac:dyDescent="0.55000000000000004">
      <c r="AB12491" s="278" t="s">
        <v>18589</v>
      </c>
      <c r="AC12491" s="279">
        <v>168652.87</v>
      </c>
      <c r="AE12491" s="246" t="s">
        <v>42909</v>
      </c>
      <c r="AF12491" s="247">
        <v>379939.37</v>
      </c>
      <c r="AH12491" s="226" t="s">
        <v>26899</v>
      </c>
      <c r="AI12491" s="227">
        <v>253573.42</v>
      </c>
      <c r="AK12491" s="207" t="s">
        <v>26423</v>
      </c>
      <c r="AL12491" s="208">
        <v>94514.27</v>
      </c>
      <c r="AM12491" s="93"/>
      <c r="AN12491" s="93"/>
      <c r="AO12491" s="93"/>
    </row>
    <row r="12492" spans="28:41" x14ac:dyDescent="0.55000000000000004">
      <c r="AB12492" s="278" t="s">
        <v>47473</v>
      </c>
      <c r="AC12492" s="279">
        <v>43969.55</v>
      </c>
      <c r="AE12492" s="246" t="s">
        <v>48244</v>
      </c>
      <c r="AF12492" s="247">
        <v>1156978.1200000001</v>
      </c>
      <c r="AH12492" s="226" t="s">
        <v>26900</v>
      </c>
      <c r="AI12492" s="227">
        <v>95839.82</v>
      </c>
      <c r="AK12492" s="207" t="s">
        <v>26424</v>
      </c>
      <c r="AL12492" s="208">
        <v>6089.37</v>
      </c>
      <c r="AM12492" s="93"/>
      <c r="AN12492" s="93"/>
      <c r="AO12492" s="93"/>
    </row>
    <row r="12493" spans="28:41" x14ac:dyDescent="0.55000000000000004">
      <c r="AB12493" s="278" t="s">
        <v>18590</v>
      </c>
      <c r="AC12493" s="279">
        <v>24481.360000000001</v>
      </c>
      <c r="AE12493" s="246" t="s">
        <v>55397</v>
      </c>
      <c r="AF12493" s="247">
        <v>625057.99</v>
      </c>
      <c r="AH12493" s="226" t="s">
        <v>26901</v>
      </c>
      <c r="AI12493" s="227">
        <v>62332.94</v>
      </c>
      <c r="AK12493" s="207" t="s">
        <v>26425</v>
      </c>
      <c r="AL12493" s="208">
        <v>363980.64</v>
      </c>
      <c r="AM12493" s="93"/>
      <c r="AN12493" s="93"/>
      <c r="AO12493" s="93"/>
    </row>
    <row r="12494" spans="28:41" x14ac:dyDescent="0.55000000000000004">
      <c r="AB12494" s="278" t="s">
        <v>69263</v>
      </c>
      <c r="AC12494" s="279">
        <v>5443.66</v>
      </c>
      <c r="AE12494" s="246" t="s">
        <v>59815</v>
      </c>
      <c r="AF12494" s="247">
        <v>2912</v>
      </c>
      <c r="AH12494" s="226" t="s">
        <v>48234</v>
      </c>
      <c r="AI12494" s="227">
        <v>-26915.33</v>
      </c>
      <c r="AK12494" s="207" t="s">
        <v>26426</v>
      </c>
      <c r="AL12494" s="208">
        <v>811469.78</v>
      </c>
      <c r="AM12494" s="93"/>
      <c r="AN12494" s="93"/>
      <c r="AO12494" s="93"/>
    </row>
    <row r="12495" spans="28:41" x14ac:dyDescent="0.55000000000000004">
      <c r="AB12495" s="278" t="s">
        <v>13399</v>
      </c>
      <c r="AC12495" s="279">
        <v>129.6</v>
      </c>
      <c r="AE12495" s="246" t="s">
        <v>47247</v>
      </c>
      <c r="AF12495" s="247">
        <v>1497.88</v>
      </c>
      <c r="AH12495" s="226" t="s">
        <v>40607</v>
      </c>
      <c r="AI12495" s="227">
        <v>2370.4899999999998</v>
      </c>
      <c r="AK12495" s="207" t="s">
        <v>26427</v>
      </c>
      <c r="AL12495" s="208">
        <v>37560</v>
      </c>
      <c r="AM12495" s="93"/>
      <c r="AN12495" s="93"/>
      <c r="AO12495" s="93"/>
    </row>
    <row r="12496" spans="28:41" x14ac:dyDescent="0.55000000000000004">
      <c r="AB12496" s="278" t="s">
        <v>48445</v>
      </c>
      <c r="AC12496" s="279">
        <v>24150.35</v>
      </c>
      <c r="AE12496" s="246" t="s">
        <v>57842</v>
      </c>
      <c r="AF12496" s="247">
        <v>116330.06</v>
      </c>
      <c r="AH12496" s="226" t="s">
        <v>39442</v>
      </c>
      <c r="AI12496" s="227">
        <v>80437.509999999995</v>
      </c>
      <c r="AK12496" s="207" t="s">
        <v>26428</v>
      </c>
      <c r="AL12496" s="208">
        <v>173536.45</v>
      </c>
      <c r="AM12496" s="93"/>
      <c r="AN12496" s="93"/>
      <c r="AO12496" s="93"/>
    </row>
    <row r="12497" spans="28:41" x14ac:dyDescent="0.55000000000000004">
      <c r="AB12497" s="278" t="s">
        <v>18645</v>
      </c>
      <c r="AC12497" s="279">
        <v>3867.28</v>
      </c>
      <c r="AE12497" s="246" t="s">
        <v>53695</v>
      </c>
      <c r="AF12497" s="247">
        <v>1268145.29</v>
      </c>
      <c r="AH12497" s="226" t="s">
        <v>36668</v>
      </c>
      <c r="AI12497" s="227">
        <v>845.79</v>
      </c>
      <c r="AK12497" s="207" t="s">
        <v>26429</v>
      </c>
      <c r="AL12497" s="208">
        <v>23219</v>
      </c>
      <c r="AM12497" s="93"/>
      <c r="AN12497" s="93"/>
      <c r="AO12497" s="93"/>
    </row>
    <row r="12498" spans="28:41" x14ac:dyDescent="0.55000000000000004">
      <c r="AB12498" s="278" t="s">
        <v>33392</v>
      </c>
      <c r="AC12498" s="279">
        <v>960</v>
      </c>
      <c r="AE12498" s="246" t="s">
        <v>59435</v>
      </c>
      <c r="AF12498" s="247">
        <v>2398.94</v>
      </c>
      <c r="AH12498" s="226" t="s">
        <v>35590</v>
      </c>
      <c r="AI12498" s="227">
        <v>28700</v>
      </c>
      <c r="AK12498" s="207" t="s">
        <v>26430</v>
      </c>
      <c r="AL12498" s="208">
        <v>23390.43</v>
      </c>
      <c r="AM12498" s="93"/>
      <c r="AN12498" s="93"/>
      <c r="AO12498" s="93"/>
    </row>
    <row r="12499" spans="28:41" x14ac:dyDescent="0.55000000000000004">
      <c r="AB12499" s="278" t="s">
        <v>13400</v>
      </c>
      <c r="AC12499" s="279">
        <v>1928</v>
      </c>
      <c r="AE12499" s="246" t="s">
        <v>64874</v>
      </c>
      <c r="AF12499" s="247">
        <v>9990.5</v>
      </c>
      <c r="AH12499" s="226" t="s">
        <v>53624</v>
      </c>
      <c r="AI12499" s="227">
        <v>48.78</v>
      </c>
      <c r="AK12499" s="207" t="s">
        <v>26431</v>
      </c>
      <c r="AL12499" s="208">
        <v>115423.27</v>
      </c>
      <c r="AM12499" s="93"/>
      <c r="AN12499" s="93"/>
      <c r="AO12499" s="93"/>
    </row>
    <row r="12500" spans="28:41" x14ac:dyDescent="0.55000000000000004">
      <c r="AB12500" s="278" t="s">
        <v>39055</v>
      </c>
      <c r="AC12500" s="279">
        <v>391222.08</v>
      </c>
      <c r="AE12500" s="246" t="s">
        <v>64875</v>
      </c>
      <c r="AF12500" s="247">
        <v>1695.19</v>
      </c>
      <c r="AH12500" s="226" t="s">
        <v>42898</v>
      </c>
      <c r="AI12500" s="227">
        <v>24494.639999999999</v>
      </c>
      <c r="AK12500" s="207" t="s">
        <v>26432</v>
      </c>
      <c r="AL12500" s="208">
        <v>360325.41</v>
      </c>
      <c r="AM12500" s="93"/>
      <c r="AN12500" s="93"/>
      <c r="AO12500" s="93"/>
    </row>
    <row r="12501" spans="28:41" x14ac:dyDescent="0.55000000000000004">
      <c r="AB12501" s="278" t="s">
        <v>18651</v>
      </c>
      <c r="AC12501" s="279">
        <v>165462.99</v>
      </c>
      <c r="AE12501" s="246" t="s">
        <v>50387</v>
      </c>
      <c r="AF12501" s="247">
        <v>22378.61</v>
      </c>
      <c r="AH12501" s="226" t="s">
        <v>39443</v>
      </c>
      <c r="AI12501" s="227">
        <v>30661.02</v>
      </c>
      <c r="AK12501" s="207" t="s">
        <v>26433</v>
      </c>
      <c r="AL12501" s="208">
        <v>91479.35</v>
      </c>
      <c r="AM12501" s="93"/>
      <c r="AN12501" s="93"/>
      <c r="AO12501" s="93"/>
    </row>
    <row r="12502" spans="28:41" x14ac:dyDescent="0.55000000000000004">
      <c r="AB12502" s="278" t="s">
        <v>69264</v>
      </c>
      <c r="AC12502" s="279">
        <v>10300</v>
      </c>
      <c r="AE12502" s="246" t="s">
        <v>56556</v>
      </c>
      <c r="AF12502" s="247">
        <v>179.96</v>
      </c>
      <c r="AH12502" s="226" t="s">
        <v>39444</v>
      </c>
      <c r="AI12502" s="227">
        <v>4223.13</v>
      </c>
      <c r="AK12502" s="207" t="s">
        <v>26434</v>
      </c>
      <c r="AL12502" s="208">
        <v>4488.2</v>
      </c>
      <c r="AM12502" s="93"/>
      <c r="AN12502" s="93"/>
      <c r="AO12502" s="93"/>
    </row>
    <row r="12503" spans="28:41" x14ac:dyDescent="0.55000000000000004">
      <c r="AB12503" s="278" t="s">
        <v>55591</v>
      </c>
      <c r="AC12503" s="279">
        <v>44604.18</v>
      </c>
      <c r="AE12503" s="246" t="s">
        <v>58672</v>
      </c>
      <c r="AF12503" s="247">
        <v>8625.43</v>
      </c>
      <c r="AH12503" s="226" t="s">
        <v>39445</v>
      </c>
      <c r="AI12503" s="227">
        <v>12438.45</v>
      </c>
      <c r="AK12503" s="207" t="s">
        <v>26435</v>
      </c>
      <c r="AL12503" s="208">
        <v>2140.65</v>
      </c>
      <c r="AM12503" s="93"/>
      <c r="AN12503" s="93"/>
      <c r="AO12503" s="93"/>
    </row>
    <row r="12504" spans="28:41" x14ac:dyDescent="0.55000000000000004">
      <c r="AB12504" s="278" t="s">
        <v>13401</v>
      </c>
      <c r="AC12504" s="279">
        <v>49143.17</v>
      </c>
      <c r="AE12504" s="246" t="s">
        <v>53696</v>
      </c>
      <c r="AF12504" s="247">
        <v>85.64</v>
      </c>
      <c r="AH12504" s="226" t="s">
        <v>40608</v>
      </c>
      <c r="AI12504" s="227">
        <v>2117.89</v>
      </c>
      <c r="AK12504" s="207" t="s">
        <v>26436</v>
      </c>
      <c r="AL12504" s="208">
        <v>10027.91</v>
      </c>
      <c r="AM12504" s="93"/>
      <c r="AN12504" s="93"/>
      <c r="AO12504" s="93"/>
    </row>
    <row r="12505" spans="28:41" x14ac:dyDescent="0.55000000000000004">
      <c r="AB12505" s="278" t="s">
        <v>13402</v>
      </c>
      <c r="AC12505" s="279">
        <v>146135.49</v>
      </c>
      <c r="AE12505" s="246" t="s">
        <v>50388</v>
      </c>
      <c r="AF12505" s="247">
        <v>1519.59</v>
      </c>
      <c r="AH12505" s="226" t="s">
        <v>47236</v>
      </c>
      <c r="AI12505" s="227">
        <v>602.98</v>
      </c>
      <c r="AK12505" s="207" t="s">
        <v>26437</v>
      </c>
      <c r="AL12505" s="208">
        <v>229445.41</v>
      </c>
      <c r="AM12505" s="93"/>
      <c r="AN12505" s="93"/>
      <c r="AO12505" s="93"/>
    </row>
    <row r="12506" spans="28:41" x14ac:dyDescent="0.55000000000000004">
      <c r="AB12506" s="278" t="s">
        <v>13403</v>
      </c>
      <c r="AC12506" s="279">
        <v>1178.56</v>
      </c>
      <c r="AE12506" s="246" t="s">
        <v>50389</v>
      </c>
      <c r="AF12506" s="247">
        <v>7661.06</v>
      </c>
      <c r="AH12506" s="226" t="s">
        <v>39446</v>
      </c>
      <c r="AI12506" s="227">
        <v>29971.4</v>
      </c>
      <c r="AK12506" s="207" t="s">
        <v>26438</v>
      </c>
      <c r="AL12506" s="208">
        <v>31222.560000000001</v>
      </c>
      <c r="AM12506" s="93"/>
      <c r="AN12506" s="93"/>
      <c r="AO12506" s="93"/>
    </row>
    <row r="12507" spans="28:41" x14ac:dyDescent="0.55000000000000004">
      <c r="AB12507" s="278" t="s">
        <v>18652</v>
      </c>
      <c r="AC12507" s="279">
        <v>34891.83</v>
      </c>
      <c r="AE12507" s="246" t="s">
        <v>50390</v>
      </c>
      <c r="AF12507" s="247">
        <v>7396.92</v>
      </c>
      <c r="AH12507" s="226" t="s">
        <v>53625</v>
      </c>
      <c r="AI12507" s="227">
        <v>24223.39</v>
      </c>
      <c r="AK12507" s="207" t="s">
        <v>26439</v>
      </c>
      <c r="AL12507" s="208">
        <v>656.46</v>
      </c>
      <c r="AM12507" s="93"/>
      <c r="AN12507" s="93"/>
      <c r="AO12507" s="93"/>
    </row>
    <row r="12508" spans="28:41" x14ac:dyDescent="0.55000000000000004">
      <c r="AB12508" s="278" t="s">
        <v>13404</v>
      </c>
      <c r="AC12508" s="279">
        <v>95300</v>
      </c>
      <c r="AE12508" s="246" t="s">
        <v>59816</v>
      </c>
      <c r="AF12508" s="247">
        <v>10</v>
      </c>
      <c r="AH12508" s="226" t="s">
        <v>42899</v>
      </c>
      <c r="AI12508" s="227">
        <v>3254.07</v>
      </c>
      <c r="AK12508" s="207" t="s">
        <v>26440</v>
      </c>
      <c r="AL12508" s="208">
        <v>31026.66</v>
      </c>
      <c r="AM12508" s="93"/>
      <c r="AN12508" s="93"/>
      <c r="AO12508" s="93"/>
    </row>
    <row r="12509" spans="28:41" x14ac:dyDescent="0.55000000000000004">
      <c r="AB12509" s="278" t="s">
        <v>66767</v>
      </c>
      <c r="AC12509" s="279">
        <v>361.6</v>
      </c>
      <c r="AE12509" s="246" t="s">
        <v>53697</v>
      </c>
      <c r="AF12509" s="247">
        <v>416.2</v>
      </c>
      <c r="AH12509" s="226" t="s">
        <v>53626</v>
      </c>
      <c r="AI12509" s="227">
        <v>3000</v>
      </c>
      <c r="AK12509" s="207" t="s">
        <v>26441</v>
      </c>
      <c r="AL12509" s="208">
        <v>16241</v>
      </c>
      <c r="AM12509" s="93"/>
      <c r="AN12509" s="93"/>
      <c r="AO12509" s="93"/>
    </row>
    <row r="12510" spans="28:41" x14ac:dyDescent="0.55000000000000004">
      <c r="AB12510" s="278" t="s">
        <v>66768</v>
      </c>
      <c r="AC12510" s="279">
        <v>56792.14</v>
      </c>
      <c r="AE12510" s="246" t="s">
        <v>59202</v>
      </c>
      <c r="AF12510" s="247">
        <v>1022.39</v>
      </c>
      <c r="AH12510" s="226" t="s">
        <v>39447</v>
      </c>
      <c r="AI12510" s="227">
        <v>4481.2299999999996</v>
      </c>
      <c r="AK12510" s="207" t="s">
        <v>26442</v>
      </c>
      <c r="AL12510" s="208">
        <v>29554.86</v>
      </c>
      <c r="AM12510" s="93"/>
      <c r="AN12510" s="93"/>
      <c r="AO12510" s="93"/>
    </row>
    <row r="12511" spans="28:41" x14ac:dyDescent="0.55000000000000004">
      <c r="AB12511" s="278" t="s">
        <v>18653</v>
      </c>
      <c r="AC12511" s="279">
        <v>132086.19</v>
      </c>
      <c r="AE12511" s="246" t="s">
        <v>53698</v>
      </c>
      <c r="AF12511" s="247">
        <v>8607.99</v>
      </c>
      <c r="AH12511" s="226" t="s">
        <v>39448</v>
      </c>
      <c r="AI12511" s="227">
        <v>14159.84</v>
      </c>
      <c r="AK12511" s="207" t="s">
        <v>26443</v>
      </c>
      <c r="AL12511" s="208">
        <v>302360.53999999998</v>
      </c>
      <c r="AM12511" s="93"/>
      <c r="AN12511" s="93"/>
      <c r="AO12511" s="93"/>
    </row>
    <row r="12512" spans="28:41" x14ac:dyDescent="0.55000000000000004">
      <c r="AB12512" s="278" t="s">
        <v>39056</v>
      </c>
      <c r="AC12512" s="279">
        <v>42664.61</v>
      </c>
      <c r="AE12512" s="246" t="s">
        <v>58330</v>
      </c>
      <c r="AF12512" s="247">
        <v>1437.92</v>
      </c>
      <c r="AH12512" s="226" t="s">
        <v>39449</v>
      </c>
      <c r="AI12512" s="227">
        <v>8818.24</v>
      </c>
      <c r="AK12512" s="207" t="s">
        <v>26444</v>
      </c>
      <c r="AL12512" s="208">
        <v>1757.26</v>
      </c>
      <c r="AM12512" s="93"/>
      <c r="AN12512" s="93"/>
      <c r="AO12512" s="93"/>
    </row>
    <row r="12513" spans="28:41" x14ac:dyDescent="0.55000000000000004">
      <c r="AB12513" s="278" t="s">
        <v>55593</v>
      </c>
      <c r="AC12513" s="279">
        <v>4839.25</v>
      </c>
      <c r="AE12513" s="246" t="s">
        <v>63371</v>
      </c>
      <c r="AF12513" s="247">
        <v>-3</v>
      </c>
      <c r="AH12513" s="226" t="s">
        <v>40609</v>
      </c>
      <c r="AI12513" s="227">
        <v>2608.4299999999998</v>
      </c>
      <c r="AK12513" s="207" t="s">
        <v>26445</v>
      </c>
      <c r="AL12513" s="208">
        <v>3642.1</v>
      </c>
      <c r="AM12513" s="93"/>
      <c r="AN12513" s="93"/>
      <c r="AO12513" s="93"/>
    </row>
    <row r="12514" spans="28:41" x14ac:dyDescent="0.55000000000000004">
      <c r="AB12514" s="278" t="s">
        <v>13408</v>
      </c>
      <c r="AC12514" s="279">
        <v>173088.13</v>
      </c>
      <c r="AE12514" s="246" t="s">
        <v>49145</v>
      </c>
      <c r="AF12514" s="247">
        <v>4432</v>
      </c>
      <c r="AH12514" s="226" t="s">
        <v>35591</v>
      </c>
      <c r="AI12514" s="227">
        <v>34229.42</v>
      </c>
      <c r="AK12514" s="207" t="s">
        <v>26446</v>
      </c>
      <c r="AL12514" s="208">
        <v>93176.33</v>
      </c>
      <c r="AM12514" s="93"/>
      <c r="AN12514" s="93"/>
      <c r="AO12514" s="93"/>
    </row>
    <row r="12515" spans="28:41" x14ac:dyDescent="0.55000000000000004">
      <c r="AB12515" s="278" t="s">
        <v>13409</v>
      </c>
      <c r="AC12515" s="279">
        <v>215460.3</v>
      </c>
      <c r="AE12515" s="246" t="s">
        <v>49147</v>
      </c>
      <c r="AF12515" s="247">
        <v>331.22</v>
      </c>
      <c r="AH12515" s="226" t="s">
        <v>26906</v>
      </c>
      <c r="AI12515" s="227">
        <v>502701.33</v>
      </c>
      <c r="AK12515" s="207" t="s">
        <v>26447</v>
      </c>
      <c r="AL12515" s="208">
        <v>88681.36</v>
      </c>
      <c r="AM12515" s="93"/>
      <c r="AN12515" s="93"/>
      <c r="AO12515" s="93"/>
    </row>
    <row r="12516" spans="28:41" x14ac:dyDescent="0.55000000000000004">
      <c r="AB12516" s="278" t="s">
        <v>13410</v>
      </c>
      <c r="AC12516" s="279">
        <v>1335.79</v>
      </c>
      <c r="AE12516" s="246" t="s">
        <v>49148</v>
      </c>
      <c r="AF12516" s="247">
        <v>1085.8399999999999</v>
      </c>
      <c r="AH12516" s="226" t="s">
        <v>47237</v>
      </c>
      <c r="AI12516" s="227">
        <v>132.37</v>
      </c>
      <c r="AK12516" s="207" t="s">
        <v>26448</v>
      </c>
      <c r="AL12516" s="208">
        <v>76507.759999999995</v>
      </c>
      <c r="AM12516" s="93"/>
      <c r="AN12516" s="93"/>
      <c r="AO12516" s="93"/>
    </row>
    <row r="12517" spans="28:41" x14ac:dyDescent="0.55000000000000004">
      <c r="AB12517" s="278" t="s">
        <v>34888</v>
      </c>
      <c r="AC12517" s="279">
        <v>2669.09</v>
      </c>
      <c r="AE12517" s="246" t="s">
        <v>49149</v>
      </c>
      <c r="AF12517" s="247">
        <v>58.97</v>
      </c>
      <c r="AH12517" s="226" t="s">
        <v>35592</v>
      </c>
      <c r="AI12517" s="227">
        <v>22383.8</v>
      </c>
      <c r="AK12517" s="207" t="s">
        <v>26449</v>
      </c>
      <c r="AL12517" s="208">
        <v>64121.47</v>
      </c>
      <c r="AM12517" s="93"/>
      <c r="AN12517" s="93"/>
      <c r="AO12517" s="93"/>
    </row>
    <row r="12518" spans="28:41" x14ac:dyDescent="0.55000000000000004">
      <c r="AB12518" s="278" t="s">
        <v>70909</v>
      </c>
      <c r="AC12518" s="279">
        <v>4070</v>
      </c>
      <c r="AE12518" s="246" t="s">
        <v>59817</v>
      </c>
      <c r="AF12518" s="247">
        <v>8</v>
      </c>
      <c r="AH12518" s="226" t="s">
        <v>26907</v>
      </c>
      <c r="AI12518" s="227">
        <v>83319.89</v>
      </c>
      <c r="AK12518" s="207" t="s">
        <v>26450</v>
      </c>
      <c r="AL12518" s="208">
        <v>366.85</v>
      </c>
      <c r="AM12518" s="93"/>
      <c r="AN12518" s="93"/>
      <c r="AO12518" s="93"/>
    </row>
    <row r="12519" spans="28:41" x14ac:dyDescent="0.55000000000000004">
      <c r="AB12519" s="278" t="s">
        <v>18656</v>
      </c>
      <c r="AC12519" s="279">
        <v>12314.44</v>
      </c>
      <c r="AE12519" s="246" t="s">
        <v>62228</v>
      </c>
      <c r="AF12519" s="247">
        <v>196.23</v>
      </c>
      <c r="AH12519" s="226" t="s">
        <v>26908</v>
      </c>
      <c r="AI12519" s="227">
        <v>84719.11</v>
      </c>
      <c r="AK12519" s="207" t="s">
        <v>26451</v>
      </c>
      <c r="AL12519" s="208">
        <v>524.1</v>
      </c>
      <c r="AM12519" s="93"/>
      <c r="AN12519" s="93"/>
      <c r="AO12519" s="93"/>
    </row>
    <row r="12520" spans="28:41" x14ac:dyDescent="0.55000000000000004">
      <c r="AB12520" s="278" t="s">
        <v>18657</v>
      </c>
      <c r="AC12520" s="279">
        <v>296340.63</v>
      </c>
      <c r="AE12520" s="246" t="s">
        <v>59203</v>
      </c>
      <c r="AF12520" s="247">
        <v>38019.1</v>
      </c>
      <c r="AH12520" s="226" t="s">
        <v>26909</v>
      </c>
      <c r="AI12520" s="227">
        <v>4717.8900000000003</v>
      </c>
      <c r="AK12520" s="207" t="s">
        <v>26452</v>
      </c>
      <c r="AL12520" s="208">
        <v>39436.699999999997</v>
      </c>
      <c r="AM12520" s="93"/>
      <c r="AN12520" s="93"/>
      <c r="AO12520" s="93"/>
    </row>
    <row r="12521" spans="28:41" x14ac:dyDescent="0.55000000000000004">
      <c r="AB12521" s="278" t="s">
        <v>18658</v>
      </c>
      <c r="AC12521" s="279">
        <v>-21662.76</v>
      </c>
      <c r="AE12521" s="246" t="s">
        <v>63791</v>
      </c>
      <c r="AF12521" s="247">
        <v>21.75</v>
      </c>
      <c r="AH12521" s="226" t="s">
        <v>26910</v>
      </c>
      <c r="AI12521" s="227">
        <v>39899.01</v>
      </c>
      <c r="AK12521" s="207" t="s">
        <v>26453</v>
      </c>
      <c r="AL12521" s="208">
        <v>133910.76999999999</v>
      </c>
      <c r="AM12521" s="93"/>
      <c r="AN12521" s="93"/>
      <c r="AO12521" s="93"/>
    </row>
    <row r="12522" spans="28:41" x14ac:dyDescent="0.55000000000000004">
      <c r="AB12522" s="278" t="s">
        <v>34889</v>
      </c>
      <c r="AC12522" s="279">
        <v>2245645.0699999998</v>
      </c>
      <c r="AE12522" s="246" t="s">
        <v>59204</v>
      </c>
      <c r="AF12522" s="247">
        <v>2910.3</v>
      </c>
      <c r="AH12522" s="226" t="s">
        <v>34069</v>
      </c>
      <c r="AI12522" s="227">
        <v>1001.14</v>
      </c>
      <c r="AK12522" s="207" t="s">
        <v>26454</v>
      </c>
      <c r="AL12522" s="208">
        <v>68799.92</v>
      </c>
      <c r="AM12522" s="93"/>
      <c r="AN12522" s="93"/>
      <c r="AO12522" s="93"/>
    </row>
    <row r="12523" spans="28:41" x14ac:dyDescent="0.55000000000000004">
      <c r="AB12523" s="278" t="s">
        <v>36190</v>
      </c>
      <c r="AC12523" s="279">
        <v>16873.900000000001</v>
      </c>
      <c r="AE12523" s="246" t="s">
        <v>59205</v>
      </c>
      <c r="AF12523" s="247">
        <v>9320.1</v>
      </c>
      <c r="AH12523" s="226" t="s">
        <v>26911</v>
      </c>
      <c r="AI12523" s="227">
        <v>11727.71</v>
      </c>
      <c r="AK12523" s="207" t="s">
        <v>26455</v>
      </c>
      <c r="AL12523" s="208">
        <v>7885.17</v>
      </c>
      <c r="AM12523" s="93"/>
      <c r="AN12523" s="93"/>
      <c r="AO12523" s="93"/>
    </row>
    <row r="12524" spans="28:41" x14ac:dyDescent="0.55000000000000004">
      <c r="AB12524" s="278" t="s">
        <v>18781</v>
      </c>
      <c r="AC12524" s="279">
        <v>28658.41</v>
      </c>
      <c r="AE12524" s="246" t="s">
        <v>62229</v>
      </c>
      <c r="AF12524" s="247">
        <v>8725.67</v>
      </c>
      <c r="AH12524" s="226" t="s">
        <v>36669</v>
      </c>
      <c r="AI12524" s="227">
        <v>87000</v>
      </c>
      <c r="AK12524" s="207" t="s">
        <v>26456</v>
      </c>
      <c r="AL12524" s="208">
        <v>21376.48</v>
      </c>
      <c r="AM12524" s="93"/>
      <c r="AN12524" s="93"/>
      <c r="AO12524" s="93"/>
    </row>
    <row r="12525" spans="28:41" x14ac:dyDescent="0.55000000000000004">
      <c r="AB12525" s="278" t="s">
        <v>34906</v>
      </c>
      <c r="AC12525" s="279">
        <v>102020.76</v>
      </c>
      <c r="AE12525" s="246" t="s">
        <v>57843</v>
      </c>
      <c r="AF12525" s="247">
        <v>72880</v>
      </c>
      <c r="AH12525" s="226" t="s">
        <v>42900</v>
      </c>
      <c r="AI12525" s="227">
        <v>31375</v>
      </c>
      <c r="AK12525" s="207" t="s">
        <v>26457</v>
      </c>
      <c r="AL12525" s="208">
        <v>5962.12</v>
      </c>
      <c r="AM12525" s="93"/>
      <c r="AN12525" s="93"/>
      <c r="AO12525" s="93"/>
    </row>
    <row r="12526" spans="28:41" x14ac:dyDescent="0.55000000000000004">
      <c r="AB12526" s="278" t="s">
        <v>18784</v>
      </c>
      <c r="AC12526" s="279">
        <v>89958.6</v>
      </c>
      <c r="AE12526" s="246" t="s">
        <v>60719</v>
      </c>
      <c r="AF12526" s="247">
        <v>3993.96</v>
      </c>
      <c r="AH12526" s="226" t="s">
        <v>53627</v>
      </c>
      <c r="AI12526" s="227">
        <v>296922.73</v>
      </c>
      <c r="AK12526" s="207" t="s">
        <v>26458</v>
      </c>
      <c r="AL12526" s="208">
        <v>30911.96</v>
      </c>
      <c r="AM12526" s="93"/>
      <c r="AN12526" s="93"/>
      <c r="AO12526" s="93"/>
    </row>
    <row r="12527" spans="28:41" x14ac:dyDescent="0.55000000000000004">
      <c r="AB12527" s="278" t="s">
        <v>34907</v>
      </c>
      <c r="AC12527" s="279">
        <v>64110</v>
      </c>
      <c r="AE12527" s="246" t="s">
        <v>60720</v>
      </c>
      <c r="AF12527" s="247">
        <v>294.45999999999998</v>
      </c>
      <c r="AH12527" s="226" t="s">
        <v>34070</v>
      </c>
      <c r="AI12527" s="227">
        <v>2052.7800000000002</v>
      </c>
      <c r="AK12527" s="207" t="s">
        <v>26459</v>
      </c>
      <c r="AL12527" s="208">
        <v>227859.36</v>
      </c>
      <c r="AM12527" s="93"/>
      <c r="AN12527" s="93"/>
      <c r="AO12527" s="93"/>
    </row>
    <row r="12528" spans="28:41" x14ac:dyDescent="0.55000000000000004">
      <c r="AB12528" s="278" t="s">
        <v>18785</v>
      </c>
      <c r="AC12528" s="279">
        <v>275101</v>
      </c>
      <c r="AE12528" s="246" t="s">
        <v>60721</v>
      </c>
      <c r="AF12528" s="247">
        <v>978.54</v>
      </c>
      <c r="AH12528" s="226" t="s">
        <v>26914</v>
      </c>
      <c r="AI12528" s="227">
        <v>91966.34</v>
      </c>
      <c r="AK12528" s="207" t="s">
        <v>26460</v>
      </c>
      <c r="AL12528" s="208">
        <v>372.09</v>
      </c>
      <c r="AM12528" s="93"/>
      <c r="AN12528" s="93"/>
      <c r="AO12528" s="93"/>
    </row>
    <row r="12529" spans="28:41" x14ac:dyDescent="0.55000000000000004">
      <c r="AB12529" s="278" t="s">
        <v>18786</v>
      </c>
      <c r="AC12529" s="279">
        <v>48253.84</v>
      </c>
      <c r="AE12529" s="246" t="s">
        <v>57844</v>
      </c>
      <c r="AF12529" s="247">
        <v>5005.24</v>
      </c>
      <c r="AH12529" s="226" t="s">
        <v>34071</v>
      </c>
      <c r="AI12529" s="227">
        <v>84479.19</v>
      </c>
      <c r="AK12529" s="207" t="s">
        <v>26461</v>
      </c>
      <c r="AL12529" s="208">
        <v>79820</v>
      </c>
      <c r="AM12529" s="93"/>
      <c r="AN12529" s="93"/>
      <c r="AO12529" s="93"/>
    </row>
    <row r="12530" spans="28:41" x14ac:dyDescent="0.55000000000000004">
      <c r="AB12530" s="278" t="s">
        <v>46012</v>
      </c>
      <c r="AC12530" s="279">
        <v>8553.83</v>
      </c>
      <c r="AE12530" s="246" t="s">
        <v>27278</v>
      </c>
      <c r="AF12530" s="247">
        <v>59.99</v>
      </c>
      <c r="AH12530" s="226" t="s">
        <v>26915</v>
      </c>
      <c r="AI12530" s="227">
        <v>1094.4000000000001</v>
      </c>
      <c r="AK12530" s="207" t="s">
        <v>26462</v>
      </c>
      <c r="AL12530" s="208">
        <v>15060</v>
      </c>
      <c r="AM12530" s="93"/>
      <c r="AN12530" s="93"/>
      <c r="AO12530" s="93"/>
    </row>
    <row r="12531" spans="28:41" x14ac:dyDescent="0.55000000000000004">
      <c r="AB12531" s="278" t="s">
        <v>69265</v>
      </c>
      <c r="AC12531" s="279">
        <v>168.75</v>
      </c>
      <c r="AE12531" s="246" t="s">
        <v>58331</v>
      </c>
      <c r="AF12531" s="247">
        <v>11461</v>
      </c>
      <c r="AH12531" s="226" t="s">
        <v>26916</v>
      </c>
      <c r="AI12531" s="227">
        <v>154696.71</v>
      </c>
      <c r="AK12531" s="207" t="s">
        <v>26463</v>
      </c>
      <c r="AL12531" s="208">
        <v>7507.41</v>
      </c>
      <c r="AM12531" s="93"/>
      <c r="AN12531" s="93"/>
      <c r="AO12531" s="93"/>
    </row>
    <row r="12532" spans="28:41" x14ac:dyDescent="0.55000000000000004">
      <c r="AB12532" s="278" t="s">
        <v>40750</v>
      </c>
      <c r="AC12532" s="279">
        <v>20474.46</v>
      </c>
      <c r="AE12532" s="246" t="s">
        <v>27279</v>
      </c>
      <c r="AF12532" s="247">
        <v>877</v>
      </c>
      <c r="AH12532" s="226" t="s">
        <v>35593</v>
      </c>
      <c r="AI12532" s="227">
        <v>225656.06</v>
      </c>
      <c r="AK12532" s="207" t="s">
        <v>26464</v>
      </c>
      <c r="AL12532" s="208">
        <v>7861.02</v>
      </c>
      <c r="AM12532" s="93"/>
      <c r="AN12532" s="93"/>
      <c r="AO12532" s="93"/>
    </row>
    <row r="12533" spans="28:41" x14ac:dyDescent="0.55000000000000004">
      <c r="AB12533" s="278" t="s">
        <v>62354</v>
      </c>
      <c r="AC12533" s="279">
        <v>2186.25</v>
      </c>
      <c r="AE12533" s="246" t="s">
        <v>27280</v>
      </c>
      <c r="AF12533" s="247">
        <v>75.239999999999995</v>
      </c>
      <c r="AH12533" s="226" t="s">
        <v>39450</v>
      </c>
      <c r="AI12533" s="227">
        <v>717903.58</v>
      </c>
      <c r="AK12533" s="207" t="s">
        <v>26465</v>
      </c>
      <c r="AL12533" s="208">
        <v>80.67</v>
      </c>
      <c r="AM12533" s="93"/>
      <c r="AN12533" s="93"/>
      <c r="AO12533" s="93"/>
    </row>
    <row r="12534" spans="28:41" x14ac:dyDescent="0.55000000000000004">
      <c r="AB12534" s="278" t="s">
        <v>69266</v>
      </c>
      <c r="AC12534" s="279">
        <v>455.32</v>
      </c>
      <c r="AE12534" s="246" t="s">
        <v>27282</v>
      </c>
      <c r="AF12534" s="247">
        <v>1894.8</v>
      </c>
      <c r="AH12534" s="226" t="s">
        <v>48235</v>
      </c>
      <c r="AI12534" s="227">
        <v>41657.46</v>
      </c>
      <c r="AK12534" s="207" t="s">
        <v>26466</v>
      </c>
      <c r="AL12534" s="208">
        <v>33354</v>
      </c>
      <c r="AM12534" s="93"/>
      <c r="AN12534" s="93"/>
      <c r="AO12534" s="93"/>
    </row>
    <row r="12535" spans="28:41" x14ac:dyDescent="0.55000000000000004">
      <c r="AB12535" s="278" t="s">
        <v>18793</v>
      </c>
      <c r="AC12535" s="279">
        <v>353400</v>
      </c>
      <c r="AE12535" s="246" t="s">
        <v>47249</v>
      </c>
      <c r="AF12535" s="247">
        <v>56602.26</v>
      </c>
      <c r="AH12535" s="226" t="s">
        <v>48236</v>
      </c>
      <c r="AI12535" s="227">
        <v>2028340.61</v>
      </c>
      <c r="AK12535" s="207" t="s">
        <v>26467</v>
      </c>
      <c r="AL12535" s="208">
        <v>8123.96</v>
      </c>
      <c r="AM12535" s="93"/>
      <c r="AN12535" s="93"/>
      <c r="AO12535" s="93"/>
    </row>
    <row r="12536" spans="28:41" x14ac:dyDescent="0.55000000000000004">
      <c r="AB12536" s="278" t="s">
        <v>40751</v>
      </c>
      <c r="AC12536" s="279">
        <v>58510.6</v>
      </c>
      <c r="AE12536" s="246" t="s">
        <v>27283</v>
      </c>
      <c r="AF12536" s="247">
        <v>4506.54</v>
      </c>
      <c r="AH12536" s="226" t="s">
        <v>40610</v>
      </c>
      <c r="AI12536" s="227">
        <v>810839</v>
      </c>
      <c r="AK12536" s="207" t="s">
        <v>26468</v>
      </c>
      <c r="AL12536" s="208">
        <v>23390.43</v>
      </c>
      <c r="AM12536" s="93"/>
      <c r="AN12536" s="93"/>
      <c r="AO12536" s="93"/>
    </row>
    <row r="12537" spans="28:41" x14ac:dyDescent="0.55000000000000004">
      <c r="AB12537" s="278" t="s">
        <v>18794</v>
      </c>
      <c r="AC12537" s="279">
        <v>13685.6</v>
      </c>
      <c r="AE12537" s="246" t="s">
        <v>62230</v>
      </c>
      <c r="AF12537" s="247">
        <v>8052.15</v>
      </c>
      <c r="AH12537" s="226" t="s">
        <v>53628</v>
      </c>
      <c r="AI12537" s="227">
        <v>2247.34</v>
      </c>
      <c r="AK12537" s="207" t="s">
        <v>26469</v>
      </c>
      <c r="AL12537" s="208">
        <v>484985.55</v>
      </c>
      <c r="AM12537" s="93"/>
      <c r="AN12537" s="93"/>
      <c r="AO12537" s="93"/>
    </row>
    <row r="12538" spans="28:41" x14ac:dyDescent="0.55000000000000004">
      <c r="AB12538" s="278" t="s">
        <v>18795</v>
      </c>
      <c r="AC12538" s="279">
        <v>137181.92000000001</v>
      </c>
      <c r="AE12538" s="246" t="s">
        <v>35635</v>
      </c>
      <c r="AF12538" s="247">
        <v>62435.93</v>
      </c>
      <c r="AH12538" s="226" t="s">
        <v>53629</v>
      </c>
      <c r="AI12538" s="227">
        <v>30403.21</v>
      </c>
      <c r="AK12538" s="207" t="s">
        <v>26470</v>
      </c>
      <c r="AL12538" s="208">
        <v>360325.41</v>
      </c>
      <c r="AM12538" s="93"/>
      <c r="AN12538" s="93"/>
      <c r="AO12538" s="93"/>
    </row>
    <row r="12539" spans="28:41" x14ac:dyDescent="0.55000000000000004">
      <c r="AB12539" s="278" t="s">
        <v>18796</v>
      </c>
      <c r="AC12539" s="279">
        <v>13018.75</v>
      </c>
      <c r="AE12539" s="246" t="s">
        <v>53704</v>
      </c>
      <c r="AF12539" s="247">
        <v>61562.32</v>
      </c>
      <c r="AH12539" s="226" t="s">
        <v>53630</v>
      </c>
      <c r="AI12539" s="227">
        <v>7079.37</v>
      </c>
      <c r="AK12539" s="207" t="s">
        <v>26471</v>
      </c>
      <c r="AL12539" s="208">
        <v>177009.12</v>
      </c>
      <c r="AM12539" s="93"/>
      <c r="AN12539" s="93"/>
      <c r="AO12539" s="93"/>
    </row>
    <row r="12540" spans="28:41" x14ac:dyDescent="0.55000000000000004">
      <c r="AB12540" s="278" t="s">
        <v>50623</v>
      </c>
      <c r="AC12540" s="279">
        <v>21.58</v>
      </c>
      <c r="AE12540" s="246" t="s">
        <v>35636</v>
      </c>
      <c r="AF12540" s="247">
        <v>8798.82</v>
      </c>
      <c r="AH12540" s="226" t="s">
        <v>53631</v>
      </c>
      <c r="AI12540" s="227">
        <v>182814.43</v>
      </c>
      <c r="AK12540" s="207" t="s">
        <v>26472</v>
      </c>
      <c r="AL12540" s="208">
        <v>34273.79</v>
      </c>
      <c r="AM12540" s="93"/>
      <c r="AN12540" s="93"/>
      <c r="AO12540" s="93"/>
    </row>
    <row r="12541" spans="28:41" x14ac:dyDescent="0.55000000000000004">
      <c r="AB12541" s="278" t="s">
        <v>18797</v>
      </c>
      <c r="AC12541" s="279">
        <v>90213.89</v>
      </c>
      <c r="AE12541" s="246" t="s">
        <v>49150</v>
      </c>
      <c r="AF12541" s="247">
        <v>10948.35</v>
      </c>
      <c r="AH12541" s="226" t="s">
        <v>53632</v>
      </c>
      <c r="AI12541" s="227">
        <v>16903.060000000001</v>
      </c>
      <c r="AK12541" s="207" t="s">
        <v>26473</v>
      </c>
      <c r="AL12541" s="208">
        <v>2140.65</v>
      </c>
      <c r="AM12541" s="93"/>
      <c r="AN12541" s="93"/>
      <c r="AO12541" s="93"/>
    </row>
    <row r="12542" spans="28:41" x14ac:dyDescent="0.55000000000000004">
      <c r="AB12542" s="278" t="s">
        <v>18798</v>
      </c>
      <c r="AC12542" s="279">
        <v>205368.86</v>
      </c>
      <c r="AE12542" s="246" t="s">
        <v>27284</v>
      </c>
      <c r="AF12542" s="247">
        <v>15887.55</v>
      </c>
      <c r="AH12542" s="226" t="s">
        <v>53633</v>
      </c>
      <c r="AI12542" s="227">
        <v>46387.05</v>
      </c>
      <c r="AK12542" s="207" t="s">
        <v>26474</v>
      </c>
      <c r="AL12542" s="208">
        <v>10027.91</v>
      </c>
      <c r="AM12542" s="93"/>
      <c r="AN12542" s="93"/>
      <c r="AO12542" s="93"/>
    </row>
    <row r="12543" spans="28:41" x14ac:dyDescent="0.55000000000000004">
      <c r="AB12543" s="278" t="s">
        <v>18799</v>
      </c>
      <c r="AC12543" s="279">
        <v>70893.98</v>
      </c>
      <c r="AE12543" s="246" t="s">
        <v>35637</v>
      </c>
      <c r="AF12543" s="247">
        <v>14570</v>
      </c>
      <c r="AH12543" s="226" t="s">
        <v>53634</v>
      </c>
      <c r="AI12543" s="227">
        <v>8423.5400000000009</v>
      </c>
      <c r="AK12543" s="207" t="s">
        <v>26475</v>
      </c>
      <c r="AL12543" s="208">
        <v>229445.41</v>
      </c>
      <c r="AM12543" s="93"/>
      <c r="AN12543" s="93"/>
      <c r="AO12543" s="93"/>
    </row>
    <row r="12544" spans="28:41" x14ac:dyDescent="0.55000000000000004">
      <c r="AB12544" s="278" t="s">
        <v>18800</v>
      </c>
      <c r="AC12544" s="279">
        <v>101347.53</v>
      </c>
      <c r="AE12544" s="246" t="s">
        <v>47250</v>
      </c>
      <c r="AF12544" s="247">
        <v>33055.9</v>
      </c>
      <c r="AH12544" s="226" t="s">
        <v>53635</v>
      </c>
      <c r="AI12544" s="227">
        <v>14212.17</v>
      </c>
      <c r="AK12544" s="207" t="s">
        <v>26476</v>
      </c>
      <c r="AL12544" s="208">
        <v>61899.06</v>
      </c>
      <c r="AM12544" s="93"/>
      <c r="AN12544" s="93"/>
      <c r="AO12544" s="93"/>
    </row>
    <row r="12545" spans="28:41" x14ac:dyDescent="0.55000000000000004">
      <c r="AB12545" s="278" t="s">
        <v>18801</v>
      </c>
      <c r="AC12545" s="279">
        <v>271013.82</v>
      </c>
      <c r="AE12545" s="246" t="s">
        <v>61582</v>
      </c>
      <c r="AF12545" s="247">
        <v>2194.12</v>
      </c>
      <c r="AH12545" s="226" t="s">
        <v>53636</v>
      </c>
      <c r="AI12545" s="227">
        <v>1151.25</v>
      </c>
      <c r="AK12545" s="207" t="s">
        <v>26477</v>
      </c>
      <c r="AL12545" s="208">
        <v>656.46</v>
      </c>
      <c r="AM12545" s="93"/>
      <c r="AN12545" s="93"/>
      <c r="AO12545" s="93"/>
    </row>
    <row r="12546" spans="28:41" x14ac:dyDescent="0.55000000000000004">
      <c r="AB12546" s="278" t="s">
        <v>34908</v>
      </c>
      <c r="AC12546" s="279">
        <v>3680.41</v>
      </c>
      <c r="AE12546" s="246" t="s">
        <v>55398</v>
      </c>
      <c r="AF12546" s="247">
        <v>14070</v>
      </c>
      <c r="AH12546" s="226" t="s">
        <v>53637</v>
      </c>
      <c r="AI12546" s="227">
        <v>1175.29</v>
      </c>
      <c r="AK12546" s="207" t="s">
        <v>26478</v>
      </c>
      <c r="AL12546" s="208">
        <v>39798.730000000003</v>
      </c>
      <c r="AM12546" s="93"/>
      <c r="AN12546" s="93"/>
      <c r="AO12546" s="93"/>
    </row>
    <row r="12547" spans="28:41" x14ac:dyDescent="0.55000000000000004">
      <c r="AB12547" s="278" t="s">
        <v>54299</v>
      </c>
      <c r="AC12547" s="279">
        <v>1893.7</v>
      </c>
      <c r="AE12547" s="246" t="s">
        <v>53705</v>
      </c>
      <c r="AF12547" s="247">
        <v>2816.27</v>
      </c>
      <c r="AH12547" s="226" t="s">
        <v>53638</v>
      </c>
      <c r="AI12547" s="227">
        <v>3412.67</v>
      </c>
      <c r="AK12547" s="207" t="s">
        <v>26479</v>
      </c>
      <c r="AL12547" s="208">
        <v>2933.7</v>
      </c>
      <c r="AM12547" s="93"/>
      <c r="AN12547" s="93"/>
      <c r="AO12547" s="93"/>
    </row>
    <row r="12548" spans="28:41" x14ac:dyDescent="0.55000000000000004">
      <c r="AB12548" s="278" t="s">
        <v>56782</v>
      </c>
      <c r="AC12548" s="279">
        <v>41834</v>
      </c>
      <c r="AE12548" s="246" t="s">
        <v>48245</v>
      </c>
      <c r="AF12548" s="247">
        <v>2401.27</v>
      </c>
      <c r="AH12548" s="226" t="s">
        <v>49133</v>
      </c>
      <c r="AI12548" s="227">
        <v>144</v>
      </c>
      <c r="AK12548" s="207" t="s">
        <v>26480</v>
      </c>
      <c r="AL12548" s="208">
        <v>16241</v>
      </c>
      <c r="AM12548" s="93"/>
      <c r="AN12548" s="93"/>
      <c r="AO12548" s="93"/>
    </row>
    <row r="12549" spans="28:41" x14ac:dyDescent="0.55000000000000004">
      <c r="AB12549" s="278" t="s">
        <v>70910</v>
      </c>
      <c r="AC12549" s="279">
        <v>2375</v>
      </c>
      <c r="AE12549" s="246" t="s">
        <v>63372</v>
      </c>
      <c r="AF12549" s="247">
        <v>17916.7</v>
      </c>
      <c r="AH12549" s="226" t="s">
        <v>50372</v>
      </c>
      <c r="AI12549" s="227">
        <v>2464.86</v>
      </c>
      <c r="AK12549" s="207" t="s">
        <v>26481</v>
      </c>
      <c r="AL12549" s="208">
        <v>30013.82</v>
      </c>
      <c r="AM12549" s="93"/>
      <c r="AN12549" s="93"/>
      <c r="AO12549" s="93"/>
    </row>
    <row r="12550" spans="28:41" x14ac:dyDescent="0.55000000000000004">
      <c r="AB12550" s="278" t="s">
        <v>69267</v>
      </c>
      <c r="AC12550" s="279">
        <v>743.48</v>
      </c>
      <c r="AE12550" s="246" t="s">
        <v>59818</v>
      </c>
      <c r="AF12550" s="247">
        <v>59583.37</v>
      </c>
      <c r="AH12550" s="226" t="s">
        <v>50373</v>
      </c>
      <c r="AI12550" s="227">
        <v>54134.66</v>
      </c>
      <c r="AK12550" s="207" t="s">
        <v>26482</v>
      </c>
      <c r="AL12550" s="208">
        <v>302360.53999999998</v>
      </c>
      <c r="AM12550" s="93"/>
      <c r="AN12550" s="93"/>
      <c r="AO12550" s="93"/>
    </row>
    <row r="12551" spans="28:41" x14ac:dyDescent="0.55000000000000004">
      <c r="AB12551" s="278" t="s">
        <v>54300</v>
      </c>
      <c r="AC12551" s="279">
        <v>273510.39</v>
      </c>
      <c r="AE12551" s="246" t="s">
        <v>45567</v>
      </c>
      <c r="AF12551" s="247">
        <v>31638.45</v>
      </c>
      <c r="AH12551" s="226" t="s">
        <v>53639</v>
      </c>
      <c r="AI12551" s="227">
        <v>9409.6200000000008</v>
      </c>
      <c r="AK12551" s="207" t="s">
        <v>26483</v>
      </c>
      <c r="AL12551" s="208">
        <v>32077.9</v>
      </c>
      <c r="AM12551" s="93"/>
      <c r="AN12551" s="93"/>
      <c r="AO12551" s="93"/>
    </row>
    <row r="12552" spans="28:41" x14ac:dyDescent="0.55000000000000004">
      <c r="AB12552" s="278" t="s">
        <v>18803</v>
      </c>
      <c r="AC12552" s="279">
        <v>112030.34</v>
      </c>
      <c r="AE12552" s="246" t="s">
        <v>45568</v>
      </c>
      <c r="AF12552" s="247">
        <v>7366.8</v>
      </c>
      <c r="AH12552" s="226" t="s">
        <v>48237</v>
      </c>
      <c r="AI12552" s="227">
        <v>66503</v>
      </c>
      <c r="AK12552" s="207" t="s">
        <v>26484</v>
      </c>
      <c r="AL12552" s="208">
        <v>3083.14</v>
      </c>
      <c r="AM12552" s="93"/>
      <c r="AN12552" s="93"/>
      <c r="AO12552" s="93"/>
    </row>
    <row r="12553" spans="28:41" x14ac:dyDescent="0.55000000000000004">
      <c r="AB12553" s="278" t="s">
        <v>18804</v>
      </c>
      <c r="AC12553" s="279">
        <v>318263.78000000003</v>
      </c>
      <c r="AE12553" s="246" t="s">
        <v>59819</v>
      </c>
      <c r="AF12553" s="247">
        <v>3325.88</v>
      </c>
      <c r="AH12553" s="226" t="s">
        <v>53640</v>
      </c>
      <c r="AI12553" s="227">
        <v>387081.08</v>
      </c>
      <c r="AK12553" s="207" t="s">
        <v>26485</v>
      </c>
      <c r="AL12553" s="208">
        <v>97026.13</v>
      </c>
      <c r="AM12553" s="93"/>
      <c r="AN12553" s="93"/>
      <c r="AO12553" s="93"/>
    </row>
    <row r="12554" spans="28:41" x14ac:dyDescent="0.55000000000000004">
      <c r="AB12554" s="278" t="s">
        <v>18805</v>
      </c>
      <c r="AC12554" s="279">
        <v>505.44</v>
      </c>
      <c r="AE12554" s="246" t="s">
        <v>39469</v>
      </c>
      <c r="AF12554" s="247">
        <v>2000</v>
      </c>
      <c r="AH12554" s="226" t="s">
        <v>53641</v>
      </c>
      <c r="AI12554" s="227">
        <v>18930.34</v>
      </c>
      <c r="AK12554" s="207" t="s">
        <v>26486</v>
      </c>
      <c r="AL12554" s="208">
        <v>4353.09</v>
      </c>
      <c r="AM12554" s="93"/>
      <c r="AN12554" s="93"/>
      <c r="AO12554" s="93"/>
    </row>
    <row r="12555" spans="28:41" x14ac:dyDescent="0.55000000000000004">
      <c r="AB12555" s="278" t="s">
        <v>34909</v>
      </c>
      <c r="AC12555" s="279">
        <v>3921.78</v>
      </c>
      <c r="AE12555" s="246" t="s">
        <v>39470</v>
      </c>
      <c r="AF12555" s="247">
        <v>3000</v>
      </c>
      <c r="AH12555" s="226" t="s">
        <v>40611</v>
      </c>
      <c r="AI12555" s="227">
        <v>3035026.56</v>
      </c>
      <c r="AK12555" s="207" t="s">
        <v>26487</v>
      </c>
      <c r="AL12555" s="208">
        <v>11149.51</v>
      </c>
      <c r="AM12555" s="93"/>
      <c r="AN12555" s="93"/>
      <c r="AO12555" s="93"/>
    </row>
    <row r="12556" spans="28:41" x14ac:dyDescent="0.55000000000000004">
      <c r="AB12556" s="278" t="s">
        <v>34910</v>
      </c>
      <c r="AC12556" s="279">
        <v>50.17</v>
      </c>
      <c r="AE12556" s="246" t="s">
        <v>45569</v>
      </c>
      <c r="AF12556" s="247">
        <v>49500</v>
      </c>
      <c r="AH12556" s="226" t="s">
        <v>53642</v>
      </c>
      <c r="AI12556" s="227">
        <v>60900</v>
      </c>
      <c r="AK12556" s="207" t="s">
        <v>26488</v>
      </c>
      <c r="AL12556" s="208">
        <v>360</v>
      </c>
      <c r="AM12556" s="93"/>
      <c r="AN12556" s="93"/>
      <c r="AO12556" s="93"/>
    </row>
    <row r="12557" spans="28:41" x14ac:dyDescent="0.55000000000000004">
      <c r="AB12557" s="278" t="s">
        <v>34911</v>
      </c>
      <c r="AC12557" s="279">
        <v>206.94</v>
      </c>
      <c r="AE12557" s="246" t="s">
        <v>42914</v>
      </c>
      <c r="AF12557" s="247">
        <v>58200</v>
      </c>
      <c r="AH12557" s="226" t="s">
        <v>40612</v>
      </c>
      <c r="AI12557" s="227">
        <v>264483.08</v>
      </c>
      <c r="AK12557" s="207" t="s">
        <v>26489</v>
      </c>
      <c r="AL12557" s="208">
        <v>143835.68</v>
      </c>
      <c r="AM12557" s="93"/>
      <c r="AN12557" s="93"/>
      <c r="AO12557" s="93"/>
    </row>
    <row r="12558" spans="28:41" x14ac:dyDescent="0.55000000000000004">
      <c r="AB12558" s="278" t="s">
        <v>40752</v>
      </c>
      <c r="AC12558" s="279">
        <v>450.5</v>
      </c>
      <c r="AE12558" s="246" t="s">
        <v>48246</v>
      </c>
      <c r="AF12558" s="247">
        <v>50000.04</v>
      </c>
      <c r="AH12558" s="226" t="s">
        <v>53643</v>
      </c>
      <c r="AI12558" s="227">
        <v>107466.16</v>
      </c>
      <c r="AK12558" s="207" t="s">
        <v>26490</v>
      </c>
      <c r="AL12558" s="208">
        <v>194736.83</v>
      </c>
      <c r="AM12558" s="93"/>
      <c r="AN12558" s="93"/>
      <c r="AO12558" s="93"/>
    </row>
    <row r="12559" spans="28:41" x14ac:dyDescent="0.55000000000000004">
      <c r="AB12559" s="278" t="s">
        <v>13417</v>
      </c>
      <c r="AC12559" s="279">
        <v>4445.62</v>
      </c>
      <c r="AE12559" s="246" t="s">
        <v>42915</v>
      </c>
      <c r="AF12559" s="247">
        <v>3051.78</v>
      </c>
      <c r="AH12559" s="226" t="s">
        <v>53644</v>
      </c>
      <c r="AI12559" s="227">
        <v>51165.2</v>
      </c>
      <c r="AK12559" s="207" t="s">
        <v>26491</v>
      </c>
      <c r="AL12559" s="208">
        <v>163264.59</v>
      </c>
      <c r="AM12559" s="93"/>
      <c r="AN12559" s="93"/>
      <c r="AO12559" s="93"/>
    </row>
    <row r="12560" spans="28:41" x14ac:dyDescent="0.55000000000000004">
      <c r="AB12560" s="278" t="s">
        <v>62878</v>
      </c>
      <c r="AC12560" s="279">
        <v>-11201.18</v>
      </c>
      <c r="AE12560" s="246" t="s">
        <v>64876</v>
      </c>
      <c r="AF12560" s="247">
        <v>1042.8699999999999</v>
      </c>
      <c r="AH12560" s="226" t="s">
        <v>42901</v>
      </c>
      <c r="AI12560" s="227">
        <v>62100</v>
      </c>
      <c r="AK12560" s="207" t="s">
        <v>26492</v>
      </c>
      <c r="AL12560" s="208">
        <v>117685.87</v>
      </c>
      <c r="AM12560" s="93"/>
      <c r="AN12560" s="93"/>
      <c r="AO12560" s="93"/>
    </row>
    <row r="12561" spans="28:41" x14ac:dyDescent="0.55000000000000004">
      <c r="AB12561" s="278" t="s">
        <v>18808</v>
      </c>
      <c r="AC12561" s="279">
        <v>25760.560000000001</v>
      </c>
      <c r="AE12561" s="246" t="s">
        <v>57845</v>
      </c>
      <c r="AF12561" s="247">
        <v>2659</v>
      </c>
      <c r="AH12561" s="226" t="s">
        <v>48238</v>
      </c>
      <c r="AI12561" s="227">
        <v>8704.4500000000007</v>
      </c>
      <c r="AK12561" s="207" t="s">
        <v>26493</v>
      </c>
      <c r="AL12561" s="208">
        <v>60504</v>
      </c>
      <c r="AM12561" s="93"/>
      <c r="AN12561" s="93"/>
      <c r="AO12561" s="93"/>
    </row>
    <row r="12562" spans="28:41" x14ac:dyDescent="0.55000000000000004">
      <c r="AB12562" s="278" t="s">
        <v>18894</v>
      </c>
      <c r="AC12562" s="279">
        <v>66058.64</v>
      </c>
      <c r="AE12562" s="246" t="s">
        <v>59820</v>
      </c>
      <c r="AF12562" s="247">
        <v>775</v>
      </c>
      <c r="AH12562" s="226" t="s">
        <v>42902</v>
      </c>
      <c r="AI12562" s="227">
        <v>9920.5300000000007</v>
      </c>
      <c r="AK12562" s="207" t="s">
        <v>26494</v>
      </c>
      <c r="AL12562" s="208">
        <v>7793.23</v>
      </c>
      <c r="AM12562" s="93"/>
      <c r="AN12562" s="93"/>
      <c r="AO12562" s="93"/>
    </row>
    <row r="12563" spans="28:41" x14ac:dyDescent="0.55000000000000004">
      <c r="AB12563" s="278" t="s">
        <v>18895</v>
      </c>
      <c r="AC12563" s="279">
        <v>5792.98</v>
      </c>
      <c r="AE12563" s="246" t="s">
        <v>59821</v>
      </c>
      <c r="AF12563" s="247">
        <v>57.69</v>
      </c>
      <c r="AH12563" s="226" t="s">
        <v>40613</v>
      </c>
      <c r="AI12563" s="227">
        <v>131479.26</v>
      </c>
      <c r="AK12563" s="207" t="s">
        <v>26495</v>
      </c>
      <c r="AL12563" s="208">
        <v>3486.02</v>
      </c>
      <c r="AM12563" s="93"/>
      <c r="AN12563" s="93"/>
      <c r="AO12563" s="93"/>
    </row>
    <row r="12564" spans="28:41" x14ac:dyDescent="0.55000000000000004">
      <c r="AB12564" s="278" t="s">
        <v>48446</v>
      </c>
      <c r="AC12564" s="279">
        <v>4653.1899999999996</v>
      </c>
      <c r="AE12564" s="246" t="s">
        <v>57846</v>
      </c>
      <c r="AF12564" s="247">
        <v>1667</v>
      </c>
      <c r="AH12564" s="226" t="s">
        <v>39451</v>
      </c>
      <c r="AI12564" s="227">
        <v>1072445.43</v>
      </c>
      <c r="AK12564" s="207" t="s">
        <v>26496</v>
      </c>
      <c r="AL12564" s="208">
        <v>126</v>
      </c>
      <c r="AM12564" s="93"/>
      <c r="AN12564" s="93"/>
      <c r="AO12564" s="93"/>
    </row>
    <row r="12565" spans="28:41" x14ac:dyDescent="0.55000000000000004">
      <c r="AB12565" s="278" t="s">
        <v>18896</v>
      </c>
      <c r="AC12565" s="279">
        <v>28600.02</v>
      </c>
      <c r="AE12565" s="246" t="s">
        <v>50404</v>
      </c>
      <c r="AF12565" s="247">
        <v>1925.44</v>
      </c>
      <c r="AH12565" s="226" t="s">
        <v>50374</v>
      </c>
      <c r="AI12565" s="227">
        <v>438.3</v>
      </c>
      <c r="AK12565" s="207" t="s">
        <v>26497</v>
      </c>
      <c r="AL12565" s="208">
        <v>39436.699999999997</v>
      </c>
      <c r="AM12565" s="93"/>
      <c r="AN12565" s="93"/>
      <c r="AO12565" s="93"/>
    </row>
    <row r="12566" spans="28:41" x14ac:dyDescent="0.55000000000000004">
      <c r="AB12566" s="278" t="s">
        <v>18897</v>
      </c>
      <c r="AC12566" s="279">
        <v>37677</v>
      </c>
      <c r="AE12566" s="246" t="s">
        <v>35642</v>
      </c>
      <c r="AF12566" s="247">
        <v>207288.39</v>
      </c>
      <c r="AH12566" s="226" t="s">
        <v>50375</v>
      </c>
      <c r="AI12566" s="227">
        <v>33.53</v>
      </c>
      <c r="AK12566" s="207" t="s">
        <v>26498</v>
      </c>
      <c r="AL12566" s="208">
        <v>569577.13</v>
      </c>
      <c r="AM12566" s="93"/>
      <c r="AN12566" s="93"/>
      <c r="AO12566" s="93"/>
    </row>
    <row r="12567" spans="28:41" x14ac:dyDescent="0.55000000000000004">
      <c r="AB12567" s="278" t="s">
        <v>69268</v>
      </c>
      <c r="AC12567" s="279">
        <v>950.42</v>
      </c>
      <c r="AE12567" s="246" t="s">
        <v>36694</v>
      </c>
      <c r="AF12567" s="247">
        <v>20646</v>
      </c>
      <c r="AH12567" s="226" t="s">
        <v>50376</v>
      </c>
      <c r="AI12567" s="227">
        <v>105.63</v>
      </c>
      <c r="AK12567" s="207" t="s">
        <v>26499</v>
      </c>
      <c r="AL12567" s="208">
        <v>68799.92</v>
      </c>
      <c r="AM12567" s="93"/>
      <c r="AN12567" s="93"/>
      <c r="AO12567" s="93"/>
    </row>
    <row r="12568" spans="28:41" x14ac:dyDescent="0.55000000000000004">
      <c r="AB12568" s="278" t="s">
        <v>18898</v>
      </c>
      <c r="AC12568" s="279">
        <v>67907.78</v>
      </c>
      <c r="AE12568" s="246" t="s">
        <v>27390</v>
      </c>
      <c r="AF12568" s="247">
        <v>3138.75</v>
      </c>
      <c r="AH12568" s="226" t="s">
        <v>53645</v>
      </c>
      <c r="AI12568" s="227">
        <v>1246.02</v>
      </c>
      <c r="AK12568" s="207" t="s">
        <v>26500</v>
      </c>
      <c r="AL12568" s="208">
        <v>181520.52</v>
      </c>
      <c r="AM12568" s="93"/>
      <c r="AN12568" s="93"/>
      <c r="AO12568" s="93"/>
    </row>
    <row r="12569" spans="28:41" x14ac:dyDescent="0.55000000000000004">
      <c r="AB12569" s="278" t="s">
        <v>18899</v>
      </c>
      <c r="AC12569" s="279">
        <v>37545.19</v>
      </c>
      <c r="AE12569" s="246" t="s">
        <v>45576</v>
      </c>
      <c r="AF12569" s="247">
        <v>7770</v>
      </c>
      <c r="AH12569" s="226" t="s">
        <v>53646</v>
      </c>
      <c r="AI12569" s="227">
        <v>53.74</v>
      </c>
      <c r="AK12569" s="207" t="s">
        <v>26501</v>
      </c>
      <c r="AL12569" s="208">
        <v>22593.66</v>
      </c>
      <c r="AM12569" s="93"/>
      <c r="AN12569" s="93"/>
      <c r="AO12569" s="93"/>
    </row>
    <row r="12570" spans="28:41" x14ac:dyDescent="0.55000000000000004">
      <c r="AB12570" s="278" t="s">
        <v>18901</v>
      </c>
      <c r="AC12570" s="279">
        <v>43209.07</v>
      </c>
      <c r="AE12570" s="246" t="s">
        <v>27393</v>
      </c>
      <c r="AF12570" s="247">
        <v>17572.37</v>
      </c>
      <c r="AH12570" s="226" t="s">
        <v>50377</v>
      </c>
      <c r="AI12570" s="227">
        <v>191.68</v>
      </c>
      <c r="AK12570" s="207" t="s">
        <v>26502</v>
      </c>
      <c r="AL12570" s="208">
        <v>289440.07</v>
      </c>
      <c r="AM12570" s="93"/>
      <c r="AN12570" s="93"/>
      <c r="AO12570" s="93"/>
    </row>
    <row r="12571" spans="28:41" x14ac:dyDescent="0.55000000000000004">
      <c r="AB12571" s="278" t="s">
        <v>65115</v>
      </c>
      <c r="AC12571" s="279">
        <v>24855.77</v>
      </c>
      <c r="AE12571" s="246" t="s">
        <v>35644</v>
      </c>
      <c r="AF12571" s="247">
        <v>52689.31</v>
      </c>
      <c r="AH12571" s="226" t="s">
        <v>50378</v>
      </c>
      <c r="AI12571" s="227">
        <v>14.65</v>
      </c>
      <c r="AK12571" s="207" t="s">
        <v>26503</v>
      </c>
      <c r="AL12571" s="208">
        <v>37319.61</v>
      </c>
      <c r="AM12571" s="93"/>
      <c r="AN12571" s="93"/>
      <c r="AO12571" s="93"/>
    </row>
    <row r="12572" spans="28:41" x14ac:dyDescent="0.55000000000000004">
      <c r="AB12572" s="278" t="s">
        <v>18902</v>
      </c>
      <c r="AC12572" s="279">
        <v>38153.15</v>
      </c>
      <c r="AE12572" s="246" t="s">
        <v>35645</v>
      </c>
      <c r="AF12572" s="247">
        <v>25178.46</v>
      </c>
      <c r="AH12572" s="226" t="s">
        <v>50379</v>
      </c>
      <c r="AI12572" s="227">
        <v>46.2</v>
      </c>
      <c r="AK12572" s="207" t="s">
        <v>26504</v>
      </c>
      <c r="AL12572" s="208">
        <v>5962.12</v>
      </c>
      <c r="AM12572" s="93"/>
      <c r="AN12572" s="93"/>
      <c r="AO12572" s="93"/>
    </row>
    <row r="12573" spans="28:41" x14ac:dyDescent="0.55000000000000004">
      <c r="AB12573" s="278" t="s">
        <v>18903</v>
      </c>
      <c r="AC12573" s="279">
        <v>10528.34</v>
      </c>
      <c r="AE12573" s="246" t="s">
        <v>27394</v>
      </c>
      <c r="AF12573" s="247">
        <v>71566.92</v>
      </c>
      <c r="AH12573" s="226" t="s">
        <v>53647</v>
      </c>
      <c r="AI12573" s="227">
        <v>35.799999999999997</v>
      </c>
      <c r="AK12573" s="207" t="s">
        <v>26505</v>
      </c>
      <c r="AL12573" s="208">
        <v>448594.06</v>
      </c>
      <c r="AM12573" s="93"/>
      <c r="AN12573" s="93"/>
      <c r="AO12573" s="93"/>
    </row>
    <row r="12574" spans="28:41" x14ac:dyDescent="0.55000000000000004">
      <c r="AB12574" s="278" t="s">
        <v>18904</v>
      </c>
      <c r="AC12574" s="279">
        <v>54460</v>
      </c>
      <c r="AE12574" s="246" t="s">
        <v>53713</v>
      </c>
      <c r="AF12574" s="247">
        <v>42394.87</v>
      </c>
      <c r="AH12574" s="226" t="s">
        <v>53648</v>
      </c>
      <c r="AI12574" s="227">
        <v>962.21</v>
      </c>
      <c r="AK12574" s="207" t="s">
        <v>26506</v>
      </c>
      <c r="AL12574" s="208">
        <v>1427948.87</v>
      </c>
      <c r="AM12574" s="93"/>
      <c r="AN12574" s="93"/>
      <c r="AO12574" s="93"/>
    </row>
    <row r="12575" spans="28:41" x14ac:dyDescent="0.55000000000000004">
      <c r="AB12575" s="278" t="s">
        <v>36205</v>
      </c>
      <c r="AC12575" s="279">
        <v>10058.75</v>
      </c>
      <c r="AE12575" s="246" t="s">
        <v>27396</v>
      </c>
      <c r="AF12575" s="247">
        <v>25328.51</v>
      </c>
      <c r="AH12575" s="226" t="s">
        <v>49134</v>
      </c>
      <c r="AI12575" s="227">
        <v>57875.09</v>
      </c>
      <c r="AK12575" s="207" t="s">
        <v>26507</v>
      </c>
      <c r="AL12575" s="208">
        <v>13711.94</v>
      </c>
      <c r="AM12575" s="93"/>
      <c r="AN12575" s="93"/>
      <c r="AO12575" s="93"/>
    </row>
    <row r="12576" spans="28:41" x14ac:dyDescent="0.55000000000000004">
      <c r="AB12576" s="278" t="s">
        <v>48447</v>
      </c>
      <c r="AC12576" s="279">
        <v>33857.5</v>
      </c>
      <c r="AE12576" s="246" t="s">
        <v>34115</v>
      </c>
      <c r="AF12576" s="247">
        <v>10840</v>
      </c>
      <c r="AH12576" s="226" t="s">
        <v>49135</v>
      </c>
      <c r="AI12576" s="227">
        <v>99.54</v>
      </c>
      <c r="AK12576" s="207" t="s">
        <v>26508</v>
      </c>
      <c r="AL12576" s="208">
        <v>5462.72</v>
      </c>
      <c r="AM12576" s="93"/>
      <c r="AN12576" s="93"/>
      <c r="AO12576" s="93"/>
    </row>
    <row r="12577" spans="28:41" x14ac:dyDescent="0.55000000000000004">
      <c r="AB12577" s="278" t="s">
        <v>54303</v>
      </c>
      <c r="AC12577" s="279">
        <v>1033.44</v>
      </c>
      <c r="AE12577" s="246" t="s">
        <v>36696</v>
      </c>
      <c r="AF12577" s="247">
        <v>-68743.33</v>
      </c>
      <c r="AH12577" s="226" t="s">
        <v>49136</v>
      </c>
      <c r="AI12577" s="227">
        <v>4293.33</v>
      </c>
      <c r="AK12577" s="207" t="s">
        <v>26509</v>
      </c>
      <c r="AL12577" s="208">
        <v>91129.61</v>
      </c>
      <c r="AM12577" s="93"/>
      <c r="AN12577" s="93"/>
      <c r="AO12577" s="93"/>
    </row>
    <row r="12578" spans="28:41" x14ac:dyDescent="0.55000000000000004">
      <c r="AB12578" s="278" t="s">
        <v>33403</v>
      </c>
      <c r="AC12578" s="279">
        <v>2624.84</v>
      </c>
      <c r="AE12578" s="246" t="s">
        <v>48247</v>
      </c>
      <c r="AF12578" s="247">
        <v>55141.29</v>
      </c>
      <c r="AH12578" s="226" t="s">
        <v>49137</v>
      </c>
      <c r="AI12578" s="227">
        <v>13395.42</v>
      </c>
      <c r="AK12578" s="207" t="s">
        <v>26510</v>
      </c>
      <c r="AL12578" s="208">
        <v>5518.74</v>
      </c>
      <c r="AM12578" s="93"/>
      <c r="AN12578" s="93"/>
      <c r="AO12578" s="93"/>
    </row>
    <row r="12579" spans="28:41" x14ac:dyDescent="0.55000000000000004">
      <c r="AB12579" s="278" t="s">
        <v>18905</v>
      </c>
      <c r="AC12579" s="279">
        <v>51087.68</v>
      </c>
      <c r="AE12579" s="246" t="s">
        <v>59436</v>
      </c>
      <c r="AF12579" s="247">
        <v>210469</v>
      </c>
      <c r="AH12579" s="226" t="s">
        <v>49138</v>
      </c>
      <c r="AI12579" s="227">
        <v>7126.46</v>
      </c>
      <c r="AK12579" s="207" t="s">
        <v>26511</v>
      </c>
      <c r="AL12579" s="208">
        <v>6000</v>
      </c>
      <c r="AM12579" s="93"/>
      <c r="AN12579" s="93"/>
      <c r="AO12579" s="93"/>
    </row>
    <row r="12580" spans="28:41" x14ac:dyDescent="0.55000000000000004">
      <c r="AB12580" s="278" t="s">
        <v>33404</v>
      </c>
      <c r="AC12580" s="279">
        <v>688.2</v>
      </c>
      <c r="AE12580" s="246" t="s">
        <v>61583</v>
      </c>
      <c r="AF12580" s="247">
        <v>49893.42</v>
      </c>
      <c r="AH12580" s="226" t="s">
        <v>50380</v>
      </c>
      <c r="AI12580" s="227">
        <v>2439.8200000000002</v>
      </c>
      <c r="AK12580" s="207" t="s">
        <v>26512</v>
      </c>
      <c r="AL12580" s="208">
        <v>8128.53</v>
      </c>
      <c r="AM12580" s="93"/>
      <c r="AN12580" s="93"/>
      <c r="AO12580" s="93"/>
    </row>
    <row r="12581" spans="28:41" x14ac:dyDescent="0.55000000000000004">
      <c r="AB12581" s="278" t="s">
        <v>18908</v>
      </c>
      <c r="AC12581" s="279">
        <v>39800</v>
      </c>
      <c r="AE12581" s="246" t="s">
        <v>59437</v>
      </c>
      <c r="AF12581" s="247">
        <v>12200.14</v>
      </c>
      <c r="AH12581" s="226" t="s">
        <v>45534</v>
      </c>
      <c r="AI12581" s="227">
        <v>827468</v>
      </c>
      <c r="AK12581" s="207" t="s">
        <v>26513</v>
      </c>
      <c r="AL12581" s="208">
        <v>21591.62</v>
      </c>
      <c r="AM12581" s="93"/>
      <c r="AN12581" s="93"/>
      <c r="AO12581" s="93"/>
    </row>
    <row r="12582" spans="28:41" x14ac:dyDescent="0.55000000000000004">
      <c r="AB12582" s="278" t="s">
        <v>18909</v>
      </c>
      <c r="AC12582" s="279">
        <v>137521.59</v>
      </c>
      <c r="AE12582" s="246" t="s">
        <v>53714</v>
      </c>
      <c r="AF12582" s="247">
        <v>33223.54</v>
      </c>
      <c r="AH12582" s="226" t="s">
        <v>45535</v>
      </c>
      <c r="AI12582" s="227">
        <v>63148</v>
      </c>
      <c r="AK12582" s="207" t="s">
        <v>26514</v>
      </c>
      <c r="AL12582" s="208">
        <v>1680</v>
      </c>
      <c r="AM12582" s="93"/>
      <c r="AN12582" s="93"/>
      <c r="AO12582" s="93"/>
    </row>
    <row r="12583" spans="28:41" x14ac:dyDescent="0.55000000000000004">
      <c r="AB12583" s="278" t="s">
        <v>36206</v>
      </c>
      <c r="AC12583" s="279">
        <v>2457.06</v>
      </c>
      <c r="AE12583" s="246" t="s">
        <v>56557</v>
      </c>
      <c r="AF12583" s="247">
        <v>7483.17</v>
      </c>
      <c r="AH12583" s="226" t="s">
        <v>45536</v>
      </c>
      <c r="AI12583" s="227">
        <v>66050</v>
      </c>
      <c r="AK12583" s="207" t="s">
        <v>26515</v>
      </c>
      <c r="AL12583" s="208">
        <v>112423.78</v>
      </c>
      <c r="AM12583" s="93"/>
      <c r="AN12583" s="93"/>
      <c r="AO12583" s="93"/>
    </row>
    <row r="12584" spans="28:41" x14ac:dyDescent="0.55000000000000004">
      <c r="AB12584" s="278" t="s">
        <v>40753</v>
      </c>
      <c r="AC12584" s="279">
        <v>49574</v>
      </c>
      <c r="AE12584" s="246" t="s">
        <v>56558</v>
      </c>
      <c r="AF12584" s="247">
        <v>49550.67</v>
      </c>
      <c r="AH12584" s="226" t="s">
        <v>45537</v>
      </c>
      <c r="AI12584" s="227">
        <v>5052.84</v>
      </c>
      <c r="AK12584" s="207" t="s">
        <v>26516</v>
      </c>
      <c r="AL12584" s="208">
        <v>8678</v>
      </c>
      <c r="AM12584" s="93"/>
      <c r="AN12584" s="93"/>
      <c r="AO12584" s="93"/>
    </row>
    <row r="12585" spans="28:41" x14ac:dyDescent="0.55000000000000004">
      <c r="AB12585" s="278" t="s">
        <v>39078</v>
      </c>
      <c r="AC12585" s="279">
        <v>1000</v>
      </c>
      <c r="AE12585" s="246" t="s">
        <v>56559</v>
      </c>
      <c r="AF12585" s="247">
        <v>5788.47</v>
      </c>
      <c r="AH12585" s="226" t="s">
        <v>47238</v>
      </c>
      <c r="AI12585" s="227">
        <v>1500</v>
      </c>
      <c r="AK12585" s="207" t="s">
        <v>26517</v>
      </c>
      <c r="AL12585" s="208">
        <v>96334</v>
      </c>
      <c r="AM12585" s="93"/>
      <c r="AN12585" s="93"/>
      <c r="AO12585" s="93"/>
    </row>
    <row r="12586" spans="28:41" x14ac:dyDescent="0.55000000000000004">
      <c r="AB12586" s="278" t="s">
        <v>60887</v>
      </c>
      <c r="AC12586" s="279">
        <v>56031.34</v>
      </c>
      <c r="AE12586" s="246" t="s">
        <v>56560</v>
      </c>
      <c r="AF12586" s="247">
        <v>1406.51</v>
      </c>
      <c r="AH12586" s="226" t="s">
        <v>39452</v>
      </c>
      <c r="AI12586" s="227">
        <v>6895.85</v>
      </c>
      <c r="AK12586" s="207" t="s">
        <v>26518</v>
      </c>
      <c r="AL12586" s="208">
        <v>33271.51</v>
      </c>
      <c r="AM12586" s="93"/>
      <c r="AN12586" s="93"/>
      <c r="AO12586" s="93"/>
    </row>
    <row r="12587" spans="28:41" x14ac:dyDescent="0.55000000000000004">
      <c r="AB12587" s="278" t="s">
        <v>49342</v>
      </c>
      <c r="AC12587" s="279">
        <v>469.7</v>
      </c>
      <c r="AE12587" s="246" t="s">
        <v>56561</v>
      </c>
      <c r="AF12587" s="247">
        <v>4232.55</v>
      </c>
      <c r="AH12587" s="226" t="s">
        <v>53649</v>
      </c>
      <c r="AI12587" s="227">
        <v>2003.31</v>
      </c>
      <c r="AK12587" s="207" t="s">
        <v>26519</v>
      </c>
      <c r="AL12587" s="208">
        <v>2500.31</v>
      </c>
      <c r="AM12587" s="93"/>
      <c r="AN12587" s="93"/>
      <c r="AO12587" s="93"/>
    </row>
    <row r="12588" spans="28:41" x14ac:dyDescent="0.55000000000000004">
      <c r="AB12588" s="278" t="s">
        <v>18910</v>
      </c>
      <c r="AC12588" s="279">
        <v>43761.36</v>
      </c>
      <c r="AE12588" s="246" t="s">
        <v>56562</v>
      </c>
      <c r="AF12588" s="247">
        <v>2621.51</v>
      </c>
      <c r="AH12588" s="226" t="s">
        <v>39453</v>
      </c>
      <c r="AI12588" s="227">
        <v>15376.19</v>
      </c>
      <c r="AK12588" s="207" t="s">
        <v>26520</v>
      </c>
      <c r="AL12588" s="208">
        <v>1466.71</v>
      </c>
      <c r="AM12588" s="93"/>
      <c r="AN12588" s="93"/>
      <c r="AO12588" s="93"/>
    </row>
    <row r="12589" spans="28:41" x14ac:dyDescent="0.55000000000000004">
      <c r="AB12589" s="278" t="s">
        <v>18911</v>
      </c>
      <c r="AC12589" s="279">
        <v>137387.65</v>
      </c>
      <c r="AE12589" s="246" t="s">
        <v>56563</v>
      </c>
      <c r="AF12589" s="247">
        <v>3899.19</v>
      </c>
      <c r="AH12589" s="226" t="s">
        <v>45538</v>
      </c>
      <c r="AI12589" s="227">
        <v>27000</v>
      </c>
      <c r="AK12589" s="207" t="s">
        <v>26521</v>
      </c>
      <c r="AL12589" s="208">
        <v>1406.49</v>
      </c>
      <c r="AM12589" s="93"/>
      <c r="AN12589" s="93"/>
      <c r="AO12589" s="93"/>
    </row>
    <row r="12590" spans="28:41" x14ac:dyDescent="0.55000000000000004">
      <c r="AB12590" s="278" t="s">
        <v>18912</v>
      </c>
      <c r="AC12590" s="279">
        <v>68727.759999999995</v>
      </c>
      <c r="AE12590" s="246" t="s">
        <v>56564</v>
      </c>
      <c r="AF12590" s="247">
        <v>5582.4</v>
      </c>
      <c r="AH12590" s="226" t="s">
        <v>45539</v>
      </c>
      <c r="AI12590" s="227">
        <v>2065.5</v>
      </c>
      <c r="AK12590" s="207" t="s">
        <v>26522</v>
      </c>
      <c r="AL12590" s="208">
        <v>12620.98</v>
      </c>
      <c r="AM12590" s="93"/>
      <c r="AN12590" s="93"/>
      <c r="AO12590" s="93"/>
    </row>
    <row r="12591" spans="28:41" x14ac:dyDescent="0.55000000000000004">
      <c r="AB12591" s="278" t="s">
        <v>33405</v>
      </c>
      <c r="AC12591" s="279">
        <v>390944.29</v>
      </c>
      <c r="AE12591" s="246" t="s">
        <v>56565</v>
      </c>
      <c r="AF12591" s="247">
        <v>15806.56</v>
      </c>
      <c r="AH12591" s="226" t="s">
        <v>39454</v>
      </c>
      <c r="AI12591" s="227">
        <v>19843</v>
      </c>
      <c r="AK12591" s="207" t="s">
        <v>26523</v>
      </c>
      <c r="AL12591" s="208">
        <v>52509</v>
      </c>
      <c r="AM12591" s="93"/>
      <c r="AN12591" s="93"/>
      <c r="AO12591" s="93"/>
    </row>
    <row r="12592" spans="28:41" x14ac:dyDescent="0.55000000000000004">
      <c r="AB12592" s="278" t="s">
        <v>18913</v>
      </c>
      <c r="AC12592" s="279">
        <v>20220.560000000001</v>
      </c>
      <c r="AE12592" s="246" t="s">
        <v>64877</v>
      </c>
      <c r="AF12592" s="247">
        <v>13141.35</v>
      </c>
      <c r="AH12592" s="226" t="s">
        <v>26961</v>
      </c>
      <c r="AI12592" s="227">
        <v>507.16</v>
      </c>
      <c r="AK12592" s="207" t="s">
        <v>26524</v>
      </c>
      <c r="AL12592" s="208">
        <v>12861</v>
      </c>
      <c r="AM12592" s="93"/>
      <c r="AN12592" s="93"/>
      <c r="AO12592" s="93"/>
    </row>
    <row r="12593" spans="28:41" x14ac:dyDescent="0.55000000000000004">
      <c r="AB12593" s="278" t="s">
        <v>69269</v>
      </c>
      <c r="AC12593" s="279">
        <v>1375</v>
      </c>
      <c r="AE12593" s="246" t="s">
        <v>57847</v>
      </c>
      <c r="AF12593" s="247">
        <v>8716.25</v>
      </c>
      <c r="AH12593" s="226" t="s">
        <v>14177</v>
      </c>
      <c r="AI12593" s="227">
        <v>9189.33</v>
      </c>
      <c r="AK12593" s="207" t="s">
        <v>26525</v>
      </c>
      <c r="AL12593" s="208">
        <v>37705</v>
      </c>
      <c r="AM12593" s="93"/>
      <c r="AN12593" s="93"/>
      <c r="AO12593" s="93"/>
    </row>
    <row r="12594" spans="28:41" x14ac:dyDescent="0.55000000000000004">
      <c r="AB12594" s="278" t="s">
        <v>18915</v>
      </c>
      <c r="AC12594" s="279">
        <v>6374.81</v>
      </c>
      <c r="AE12594" s="246" t="s">
        <v>57848</v>
      </c>
      <c r="AF12594" s="247">
        <v>27319.24</v>
      </c>
      <c r="AH12594" s="226" t="s">
        <v>47239</v>
      </c>
      <c r="AI12594" s="227">
        <v>2680</v>
      </c>
      <c r="AK12594" s="207" t="s">
        <v>26526</v>
      </c>
      <c r="AL12594" s="208">
        <v>7256.08</v>
      </c>
      <c r="AM12594" s="93"/>
      <c r="AN12594" s="93"/>
      <c r="AO12594" s="93"/>
    </row>
    <row r="12595" spans="28:41" x14ac:dyDescent="0.55000000000000004">
      <c r="AB12595" s="278" t="s">
        <v>54304</v>
      </c>
      <c r="AC12595" s="279">
        <v>11380.45</v>
      </c>
      <c r="AE12595" s="246" t="s">
        <v>55399</v>
      </c>
      <c r="AF12595" s="247">
        <v>12908.82</v>
      </c>
      <c r="AH12595" s="226" t="s">
        <v>35596</v>
      </c>
      <c r="AI12595" s="227">
        <v>3600</v>
      </c>
      <c r="AK12595" s="207" t="s">
        <v>26527</v>
      </c>
      <c r="AL12595" s="208">
        <v>555.09</v>
      </c>
      <c r="AM12595" s="93"/>
      <c r="AN12595" s="93"/>
      <c r="AO12595" s="93"/>
    </row>
    <row r="12596" spans="28:41" x14ac:dyDescent="0.55000000000000004">
      <c r="AB12596" s="278" t="s">
        <v>49343</v>
      </c>
      <c r="AC12596" s="279">
        <v>8325</v>
      </c>
      <c r="AE12596" s="246" t="s">
        <v>55400</v>
      </c>
      <c r="AF12596" s="247">
        <v>67.5</v>
      </c>
      <c r="AH12596" s="226" t="s">
        <v>35597</v>
      </c>
      <c r="AI12596" s="227">
        <v>256.77</v>
      </c>
      <c r="AK12596" s="207" t="s">
        <v>26528</v>
      </c>
      <c r="AL12596" s="208">
        <v>32839.83</v>
      </c>
      <c r="AM12596" s="93"/>
      <c r="AN12596" s="93"/>
      <c r="AO12596" s="93"/>
    </row>
    <row r="12597" spans="28:41" x14ac:dyDescent="0.55000000000000004">
      <c r="AB12597" s="278" t="s">
        <v>69270</v>
      </c>
      <c r="AC12597" s="279">
        <v>20225</v>
      </c>
      <c r="AE12597" s="246" t="s">
        <v>55401</v>
      </c>
      <c r="AF12597" s="247">
        <v>1244.1300000000001</v>
      </c>
      <c r="AH12597" s="226" t="s">
        <v>35598</v>
      </c>
      <c r="AI12597" s="227">
        <v>780.48</v>
      </c>
      <c r="AK12597" s="207" t="s">
        <v>26529</v>
      </c>
      <c r="AL12597" s="208">
        <v>11264.59</v>
      </c>
      <c r="AM12597" s="93"/>
      <c r="AN12597" s="93"/>
      <c r="AO12597" s="93"/>
    </row>
    <row r="12598" spans="28:41" x14ac:dyDescent="0.55000000000000004">
      <c r="AB12598" s="278" t="s">
        <v>48449</v>
      </c>
      <c r="AC12598" s="279">
        <v>358.45</v>
      </c>
      <c r="AE12598" s="246" t="s">
        <v>55402</v>
      </c>
      <c r="AF12598" s="247">
        <v>604.65</v>
      </c>
      <c r="AH12598" s="226" t="s">
        <v>35599</v>
      </c>
      <c r="AI12598" s="227">
        <v>187.88</v>
      </c>
      <c r="AK12598" s="207" t="s">
        <v>26530</v>
      </c>
      <c r="AL12598" s="208">
        <v>162.79</v>
      </c>
      <c r="AM12598" s="93"/>
      <c r="AN12598" s="93"/>
      <c r="AO12598" s="93"/>
    </row>
    <row r="12599" spans="28:41" x14ac:dyDescent="0.55000000000000004">
      <c r="AB12599" s="278" t="s">
        <v>18916</v>
      </c>
      <c r="AC12599" s="279">
        <v>98451.27</v>
      </c>
      <c r="AE12599" s="246" t="s">
        <v>55403</v>
      </c>
      <c r="AF12599" s="247">
        <v>1134.1300000000001</v>
      </c>
      <c r="AH12599" s="226" t="s">
        <v>35600</v>
      </c>
      <c r="AI12599" s="227">
        <v>39.6</v>
      </c>
      <c r="AK12599" s="207" t="s">
        <v>26531</v>
      </c>
      <c r="AL12599" s="208">
        <v>31299.360000000001</v>
      </c>
      <c r="AM12599" s="93"/>
      <c r="AN12599" s="93"/>
      <c r="AO12599" s="93"/>
    </row>
    <row r="12600" spans="28:41" x14ac:dyDescent="0.55000000000000004">
      <c r="AB12600" s="278" t="s">
        <v>18917</v>
      </c>
      <c r="AC12600" s="279">
        <v>547790.47</v>
      </c>
      <c r="AE12600" s="246" t="s">
        <v>55404</v>
      </c>
      <c r="AF12600" s="247">
        <v>3511.03</v>
      </c>
      <c r="AH12600" s="226" t="s">
        <v>53650</v>
      </c>
      <c r="AI12600" s="227">
        <v>-32.729999999999997</v>
      </c>
      <c r="AK12600" s="207" t="s">
        <v>26532</v>
      </c>
      <c r="AL12600" s="208">
        <v>24875</v>
      </c>
      <c r="AM12600" s="93"/>
      <c r="AN12600" s="93"/>
      <c r="AO12600" s="93"/>
    </row>
    <row r="12601" spans="28:41" x14ac:dyDescent="0.55000000000000004">
      <c r="AB12601" s="278" t="s">
        <v>18918</v>
      </c>
      <c r="AC12601" s="279">
        <v>124314.28</v>
      </c>
      <c r="AE12601" s="246" t="s">
        <v>59822</v>
      </c>
      <c r="AF12601" s="247">
        <v>17720</v>
      </c>
      <c r="AH12601" s="226" t="s">
        <v>34074</v>
      </c>
      <c r="AI12601" s="227">
        <v>61400</v>
      </c>
      <c r="AK12601" s="207" t="s">
        <v>26533</v>
      </c>
      <c r="AL12601" s="208">
        <v>5083.75</v>
      </c>
      <c r="AM12601" s="93"/>
      <c r="AN12601" s="93"/>
      <c r="AO12601" s="93"/>
    </row>
    <row r="12602" spans="28:41" x14ac:dyDescent="0.55000000000000004">
      <c r="AB12602" s="278" t="s">
        <v>18919</v>
      </c>
      <c r="AC12602" s="279">
        <v>28356.86</v>
      </c>
      <c r="AE12602" s="246" t="s">
        <v>55405</v>
      </c>
      <c r="AF12602" s="247">
        <v>9071.58</v>
      </c>
      <c r="AH12602" s="226" t="s">
        <v>34075</v>
      </c>
      <c r="AI12602" s="227">
        <v>54091.68</v>
      </c>
      <c r="AK12602" s="207" t="s">
        <v>26534</v>
      </c>
      <c r="AL12602" s="208">
        <v>12619.76</v>
      </c>
      <c r="AM12602" s="93"/>
      <c r="AN12602" s="93"/>
      <c r="AO12602" s="93"/>
    </row>
    <row r="12603" spans="28:41" x14ac:dyDescent="0.55000000000000004">
      <c r="AB12603" s="278" t="s">
        <v>34922</v>
      </c>
      <c r="AC12603" s="279">
        <v>5939.68</v>
      </c>
      <c r="AE12603" s="246" t="s">
        <v>64878</v>
      </c>
      <c r="AF12603" s="247">
        <v>3065.99</v>
      </c>
      <c r="AH12603" s="226" t="s">
        <v>34076</v>
      </c>
      <c r="AI12603" s="227">
        <v>5000</v>
      </c>
      <c r="AK12603" s="207" t="s">
        <v>26535</v>
      </c>
      <c r="AL12603" s="208">
        <v>8998.1200000000008</v>
      </c>
      <c r="AM12603" s="93"/>
      <c r="AN12603" s="93"/>
      <c r="AO12603" s="93"/>
    </row>
    <row r="12604" spans="28:41" x14ac:dyDescent="0.55000000000000004">
      <c r="AB12604" s="278" t="s">
        <v>18922</v>
      </c>
      <c r="AC12604" s="279">
        <v>244681.17</v>
      </c>
      <c r="AE12604" s="246" t="s">
        <v>55406</v>
      </c>
      <c r="AF12604" s="247">
        <v>86256.63</v>
      </c>
      <c r="AH12604" s="226" t="s">
        <v>34077</v>
      </c>
      <c r="AI12604" s="227">
        <v>6611.36</v>
      </c>
      <c r="AK12604" s="207" t="s">
        <v>26536</v>
      </c>
      <c r="AL12604" s="208">
        <v>310.25</v>
      </c>
      <c r="AM12604" s="93"/>
      <c r="AN12604" s="93"/>
      <c r="AO12604" s="93"/>
    </row>
    <row r="12605" spans="28:41" x14ac:dyDescent="0.55000000000000004">
      <c r="AB12605" s="278" t="s">
        <v>18923</v>
      </c>
      <c r="AC12605" s="279">
        <v>126347.88</v>
      </c>
      <c r="AE12605" s="246" t="s">
        <v>64879</v>
      </c>
      <c r="AF12605" s="247">
        <v>1382.44</v>
      </c>
      <c r="AH12605" s="226" t="s">
        <v>34078</v>
      </c>
      <c r="AI12605" s="227">
        <v>11143.51</v>
      </c>
      <c r="AK12605" s="207" t="s">
        <v>26537</v>
      </c>
      <c r="AL12605" s="208">
        <v>65524.53</v>
      </c>
      <c r="AM12605" s="93"/>
      <c r="AN12605" s="93"/>
      <c r="AO12605" s="93"/>
    </row>
    <row r="12606" spans="28:41" x14ac:dyDescent="0.55000000000000004">
      <c r="AB12606" s="278" t="s">
        <v>62879</v>
      </c>
      <c r="AC12606" s="279">
        <v>-84745.64</v>
      </c>
      <c r="AE12606" s="246" t="s">
        <v>56566</v>
      </c>
      <c r="AF12606" s="247">
        <v>5272.09</v>
      </c>
      <c r="AH12606" s="226" t="s">
        <v>34079</v>
      </c>
      <c r="AI12606" s="227">
        <v>2041.51</v>
      </c>
      <c r="AK12606" s="207" t="s">
        <v>26538</v>
      </c>
      <c r="AL12606" s="208">
        <v>22470</v>
      </c>
      <c r="AM12606" s="93"/>
      <c r="AN12606" s="93"/>
      <c r="AO12606" s="93"/>
    </row>
    <row r="12607" spans="28:41" x14ac:dyDescent="0.55000000000000004">
      <c r="AB12607" s="278" t="s">
        <v>40755</v>
      </c>
      <c r="AC12607" s="279">
        <v>3112525.83</v>
      </c>
      <c r="AE12607" s="246" t="s">
        <v>56567</v>
      </c>
      <c r="AF12607" s="247">
        <v>65389.120000000003</v>
      </c>
      <c r="AH12607" s="226" t="s">
        <v>34080</v>
      </c>
      <c r="AI12607" s="227">
        <v>3007.99</v>
      </c>
      <c r="AK12607" s="207" t="s">
        <v>26539</v>
      </c>
      <c r="AL12607" s="208">
        <v>2316</v>
      </c>
      <c r="AM12607" s="93"/>
      <c r="AN12607" s="93"/>
      <c r="AO12607" s="93"/>
    </row>
    <row r="12608" spans="28:41" x14ac:dyDescent="0.55000000000000004">
      <c r="AB12608" s="278" t="s">
        <v>18924</v>
      </c>
      <c r="AC12608" s="279">
        <v>2674572.65</v>
      </c>
      <c r="AE12608" s="246" t="s">
        <v>35647</v>
      </c>
      <c r="AF12608" s="247">
        <v>191604.43</v>
      </c>
      <c r="AH12608" s="226" t="s">
        <v>34081</v>
      </c>
      <c r="AI12608" s="227">
        <v>730.4</v>
      </c>
      <c r="AK12608" s="207" t="s">
        <v>26540</v>
      </c>
      <c r="AL12608" s="208">
        <v>429743.85</v>
      </c>
      <c r="AM12608" s="93"/>
      <c r="AN12608" s="93"/>
      <c r="AO12608" s="93"/>
    </row>
    <row r="12609" spans="28:41" x14ac:dyDescent="0.55000000000000004">
      <c r="AB12609" s="278" t="s">
        <v>66769</v>
      </c>
      <c r="AC12609" s="279">
        <v>12731.6</v>
      </c>
      <c r="AE12609" s="246" t="s">
        <v>57849</v>
      </c>
      <c r="AF12609" s="247">
        <v>194573.8</v>
      </c>
      <c r="AH12609" s="226" t="s">
        <v>34082</v>
      </c>
      <c r="AI12609" s="227">
        <v>5750</v>
      </c>
      <c r="AK12609" s="207" t="s">
        <v>26541</v>
      </c>
      <c r="AL12609" s="208">
        <v>10548</v>
      </c>
      <c r="AM12609" s="93"/>
      <c r="AN12609" s="93"/>
      <c r="AO12609" s="93"/>
    </row>
    <row r="12610" spans="28:41" x14ac:dyDescent="0.55000000000000004">
      <c r="AB12610" s="278" t="s">
        <v>69271</v>
      </c>
      <c r="AC12610" s="279">
        <v>115569.96</v>
      </c>
      <c r="AE12610" s="246" t="s">
        <v>59206</v>
      </c>
      <c r="AF12610" s="247">
        <v>91.28</v>
      </c>
      <c r="AH12610" s="226" t="s">
        <v>42903</v>
      </c>
      <c r="AI12610" s="227">
        <v>5059.1099999999997</v>
      </c>
      <c r="AK12610" s="207" t="s">
        <v>26542</v>
      </c>
      <c r="AL12610" s="208">
        <v>12571</v>
      </c>
      <c r="AM12610" s="93"/>
      <c r="AN12610" s="93"/>
      <c r="AO12610" s="93"/>
    </row>
    <row r="12611" spans="28:41" x14ac:dyDescent="0.55000000000000004">
      <c r="AB12611" s="278" t="s">
        <v>69272</v>
      </c>
      <c r="AC12611" s="279">
        <v>73800</v>
      </c>
      <c r="AE12611" s="246" t="s">
        <v>53717</v>
      </c>
      <c r="AF12611" s="247">
        <v>4495.8100000000004</v>
      </c>
      <c r="AH12611" s="226" t="s">
        <v>34083</v>
      </c>
      <c r="AI12611" s="227">
        <v>9777.94</v>
      </c>
      <c r="AK12611" s="207" t="s">
        <v>26543</v>
      </c>
      <c r="AL12611" s="208">
        <v>22000</v>
      </c>
      <c r="AM12611" s="93"/>
      <c r="AN12611" s="93"/>
      <c r="AO12611" s="93"/>
    </row>
    <row r="12612" spans="28:41" x14ac:dyDescent="0.55000000000000004">
      <c r="AB12612" s="278" t="s">
        <v>34923</v>
      </c>
      <c r="AC12612" s="279">
        <v>4100</v>
      </c>
      <c r="AE12612" s="246" t="s">
        <v>56568</v>
      </c>
      <c r="AF12612" s="247">
        <v>59400</v>
      </c>
      <c r="AH12612" s="226" t="s">
        <v>35601</v>
      </c>
      <c r="AI12612" s="227">
        <v>11948</v>
      </c>
      <c r="AK12612" s="207" t="s">
        <v>26544</v>
      </c>
      <c r="AL12612" s="208">
        <v>1683</v>
      </c>
      <c r="AM12612" s="93"/>
      <c r="AN12612" s="93"/>
      <c r="AO12612" s="93"/>
    </row>
    <row r="12613" spans="28:41" x14ac:dyDescent="0.55000000000000004">
      <c r="AB12613" s="278" t="s">
        <v>36208</v>
      </c>
      <c r="AC12613" s="279">
        <v>137708.47</v>
      </c>
      <c r="AE12613" s="246" t="s">
        <v>35648</v>
      </c>
      <c r="AF12613" s="247">
        <v>459568.39</v>
      </c>
      <c r="AH12613" s="226" t="s">
        <v>36671</v>
      </c>
      <c r="AI12613" s="227">
        <v>3744.03</v>
      </c>
      <c r="AK12613" s="207" t="s">
        <v>26545</v>
      </c>
      <c r="AL12613" s="208">
        <v>4769.6000000000004</v>
      </c>
      <c r="AM12613" s="93"/>
      <c r="AN12613" s="93"/>
      <c r="AO12613" s="93"/>
    </row>
    <row r="12614" spans="28:41" x14ac:dyDescent="0.55000000000000004">
      <c r="AB12614" s="278" t="s">
        <v>61677</v>
      </c>
      <c r="AC12614" s="279">
        <v>206387</v>
      </c>
      <c r="AE12614" s="246" t="s">
        <v>39473</v>
      </c>
      <c r="AF12614" s="247">
        <v>48839.1</v>
      </c>
      <c r="AH12614" s="226" t="s">
        <v>53651</v>
      </c>
      <c r="AI12614" s="227">
        <v>63.92</v>
      </c>
      <c r="AK12614" s="207" t="s">
        <v>26546</v>
      </c>
      <c r="AL12614" s="208">
        <v>139444.34</v>
      </c>
      <c r="AM12614" s="93"/>
      <c r="AN12614" s="93"/>
      <c r="AO12614" s="93"/>
    </row>
    <row r="12615" spans="28:41" x14ac:dyDescent="0.55000000000000004">
      <c r="AB12615" s="278" t="s">
        <v>58023</v>
      </c>
      <c r="AC12615" s="279">
        <v>148092.66</v>
      </c>
      <c r="AE12615" s="246" t="s">
        <v>57850</v>
      </c>
      <c r="AF12615" s="247">
        <v>9266.19</v>
      </c>
      <c r="AH12615" s="226" t="s">
        <v>45540</v>
      </c>
      <c r="AI12615" s="227">
        <v>56916.99</v>
      </c>
      <c r="AK12615" s="207" t="s">
        <v>26547</v>
      </c>
      <c r="AL12615" s="208">
        <v>25726.25</v>
      </c>
      <c r="AM12615" s="93"/>
      <c r="AN12615" s="93"/>
      <c r="AO12615" s="93"/>
    </row>
    <row r="12616" spans="28:41" x14ac:dyDescent="0.55000000000000004">
      <c r="AB12616" s="278" t="s">
        <v>18975</v>
      </c>
      <c r="AC12616" s="279">
        <v>4784053.0199999996</v>
      </c>
      <c r="AE12616" s="246" t="s">
        <v>60722</v>
      </c>
      <c r="AF12616" s="247">
        <v>225</v>
      </c>
      <c r="AH12616" s="226" t="s">
        <v>39455</v>
      </c>
      <c r="AI12616" s="227">
        <v>32381.33</v>
      </c>
      <c r="AK12616" s="207" t="s">
        <v>26548</v>
      </c>
      <c r="AL12616" s="208">
        <v>10996.16</v>
      </c>
      <c r="AM12616" s="93"/>
      <c r="AN12616" s="93"/>
      <c r="AO12616" s="93"/>
    </row>
    <row r="12617" spans="28:41" x14ac:dyDescent="0.55000000000000004">
      <c r="AB12617" s="278" t="s">
        <v>70911</v>
      </c>
      <c r="AC12617" s="279">
        <v>20935</v>
      </c>
      <c r="AE12617" s="246" t="s">
        <v>53718</v>
      </c>
      <c r="AF12617" s="247">
        <v>13726.88</v>
      </c>
      <c r="AH12617" s="226" t="s">
        <v>45541</v>
      </c>
      <c r="AI12617" s="227">
        <v>15000</v>
      </c>
      <c r="AK12617" s="207" t="s">
        <v>26549</v>
      </c>
      <c r="AL12617" s="208">
        <v>103526.68</v>
      </c>
      <c r="AM12617" s="93"/>
      <c r="AN12617" s="93"/>
      <c r="AO12617" s="93"/>
    </row>
    <row r="12618" spans="28:41" x14ac:dyDescent="0.55000000000000004">
      <c r="AB12618" s="278" t="s">
        <v>18976</v>
      </c>
      <c r="AC12618" s="279">
        <v>93314.45</v>
      </c>
      <c r="AE12618" s="246" t="s">
        <v>56569</v>
      </c>
      <c r="AF12618" s="247">
        <v>6000</v>
      </c>
      <c r="AH12618" s="226" t="s">
        <v>45542</v>
      </c>
      <c r="AI12618" s="227">
        <v>661.13</v>
      </c>
      <c r="AK12618" s="207" t="s">
        <v>26550</v>
      </c>
      <c r="AL12618" s="208">
        <v>5144.47</v>
      </c>
      <c r="AM12618" s="93"/>
      <c r="AN12618" s="93"/>
      <c r="AO12618" s="93"/>
    </row>
    <row r="12619" spans="28:41" x14ac:dyDescent="0.55000000000000004">
      <c r="AB12619" s="278" t="s">
        <v>18977</v>
      </c>
      <c r="AC12619" s="279">
        <v>518628</v>
      </c>
      <c r="AE12619" s="246" t="s">
        <v>40623</v>
      </c>
      <c r="AF12619" s="247">
        <v>32111</v>
      </c>
      <c r="AH12619" s="226" t="s">
        <v>36672</v>
      </c>
      <c r="AI12619" s="227">
        <v>64616.01</v>
      </c>
      <c r="AK12619" s="207" t="s">
        <v>14153</v>
      </c>
      <c r="AL12619" s="208">
        <v>172449.96</v>
      </c>
      <c r="AM12619" s="93"/>
      <c r="AN12619" s="93"/>
      <c r="AO12619" s="93"/>
    </row>
    <row r="12620" spans="28:41" x14ac:dyDescent="0.55000000000000004">
      <c r="AB12620" s="278" t="s">
        <v>34928</v>
      </c>
      <c r="AC12620" s="279">
        <v>329288.84000000003</v>
      </c>
      <c r="AE12620" s="246" t="s">
        <v>58673</v>
      </c>
      <c r="AF12620" s="247">
        <v>875.55</v>
      </c>
      <c r="AH12620" s="226" t="s">
        <v>35602</v>
      </c>
      <c r="AI12620" s="227">
        <v>12038</v>
      </c>
      <c r="AK12620" s="207" t="s">
        <v>26551</v>
      </c>
      <c r="AL12620" s="208">
        <v>-927.84</v>
      </c>
      <c r="AM12620" s="93"/>
      <c r="AN12620" s="93"/>
      <c r="AO12620" s="93"/>
    </row>
    <row r="12621" spans="28:41" x14ac:dyDescent="0.55000000000000004">
      <c r="AB12621" s="278" t="s">
        <v>33413</v>
      </c>
      <c r="AC12621" s="279">
        <v>1018680.06</v>
      </c>
      <c r="AE12621" s="246" t="s">
        <v>49152</v>
      </c>
      <c r="AF12621" s="247">
        <v>139005.41</v>
      </c>
      <c r="AH12621" s="226" t="s">
        <v>39456</v>
      </c>
      <c r="AI12621" s="227">
        <v>36328.839999999997</v>
      </c>
      <c r="AK12621" s="207" t="s">
        <v>26552</v>
      </c>
      <c r="AL12621" s="208">
        <v>6891.02</v>
      </c>
      <c r="AM12621" s="93"/>
      <c r="AN12621" s="93"/>
      <c r="AO12621" s="93"/>
    </row>
    <row r="12622" spans="28:41" x14ac:dyDescent="0.55000000000000004">
      <c r="AB12622" s="278" t="s">
        <v>33414</v>
      </c>
      <c r="AC12622" s="279">
        <v>237748.66</v>
      </c>
      <c r="AE12622" s="246" t="s">
        <v>53719</v>
      </c>
      <c r="AF12622" s="247">
        <v>190120.93</v>
      </c>
      <c r="AH12622" s="226" t="s">
        <v>39457</v>
      </c>
      <c r="AI12622" s="227">
        <v>19530.25</v>
      </c>
      <c r="AK12622" s="207" t="s">
        <v>26553</v>
      </c>
      <c r="AL12622" s="208">
        <v>7296.66</v>
      </c>
      <c r="AM12622" s="93"/>
      <c r="AN12622" s="93"/>
      <c r="AO12622" s="93"/>
    </row>
    <row r="12623" spans="28:41" x14ac:dyDescent="0.55000000000000004">
      <c r="AB12623" s="278" t="s">
        <v>18978</v>
      </c>
      <c r="AC12623" s="279">
        <v>661676.87</v>
      </c>
      <c r="AE12623" s="246" t="s">
        <v>53720</v>
      </c>
      <c r="AF12623" s="247">
        <v>1307.02</v>
      </c>
      <c r="AH12623" s="226" t="s">
        <v>35603</v>
      </c>
      <c r="AI12623" s="227">
        <v>1832.31</v>
      </c>
      <c r="AK12623" s="207" t="s">
        <v>26554</v>
      </c>
      <c r="AL12623" s="208">
        <v>1085.3599999999999</v>
      </c>
      <c r="AM12623" s="93"/>
      <c r="AN12623" s="93"/>
      <c r="AO12623" s="93"/>
    </row>
    <row r="12624" spans="28:41" x14ac:dyDescent="0.55000000000000004">
      <c r="AB12624" s="278" t="s">
        <v>39089</v>
      </c>
      <c r="AC12624" s="279">
        <v>141083.44</v>
      </c>
      <c r="AE12624" s="246" t="s">
        <v>35649</v>
      </c>
      <c r="AF12624" s="247">
        <v>105062.93</v>
      </c>
      <c r="AH12624" s="226" t="s">
        <v>49139</v>
      </c>
      <c r="AI12624" s="227">
        <v>3712.5</v>
      </c>
      <c r="AK12624" s="207" t="s">
        <v>26555</v>
      </c>
      <c r="AL12624" s="208">
        <v>1903.17</v>
      </c>
      <c r="AM12624" s="93"/>
      <c r="AN12624" s="93"/>
      <c r="AO12624" s="93"/>
    </row>
    <row r="12625" spans="28:41" x14ac:dyDescent="0.55000000000000004">
      <c r="AB12625" s="278" t="s">
        <v>18979</v>
      </c>
      <c r="AC12625" s="279">
        <v>1154033.29</v>
      </c>
      <c r="AE12625" s="246" t="s">
        <v>35650</v>
      </c>
      <c r="AF12625" s="247">
        <v>319407.45</v>
      </c>
      <c r="AH12625" s="226" t="s">
        <v>48239</v>
      </c>
      <c r="AI12625" s="227">
        <v>4650</v>
      </c>
      <c r="AK12625" s="207" t="s">
        <v>26556</v>
      </c>
      <c r="AL12625" s="208">
        <v>564.86</v>
      </c>
      <c r="AM12625" s="93"/>
      <c r="AN12625" s="93"/>
      <c r="AO12625" s="93"/>
    </row>
    <row r="12626" spans="28:41" x14ac:dyDescent="0.55000000000000004">
      <c r="AB12626" s="278" t="s">
        <v>18980</v>
      </c>
      <c r="AC12626" s="279">
        <v>129784.65</v>
      </c>
      <c r="AE12626" s="246" t="s">
        <v>35651</v>
      </c>
      <c r="AF12626" s="247">
        <v>130764.73</v>
      </c>
      <c r="AH12626" s="226" t="s">
        <v>53652</v>
      </c>
      <c r="AI12626" s="227">
        <v>781.06</v>
      </c>
      <c r="AK12626" s="207" t="s">
        <v>26557</v>
      </c>
      <c r="AL12626" s="208">
        <v>98740.63</v>
      </c>
      <c r="AM12626" s="93"/>
      <c r="AN12626" s="93"/>
      <c r="AO12626" s="93"/>
    </row>
    <row r="12627" spans="28:41" x14ac:dyDescent="0.55000000000000004">
      <c r="AB12627" s="278" t="s">
        <v>46014</v>
      </c>
      <c r="AC12627" s="279">
        <v>336475.9</v>
      </c>
      <c r="AE12627" s="246" t="s">
        <v>56570</v>
      </c>
      <c r="AF12627" s="247">
        <v>36859.21</v>
      </c>
      <c r="AH12627" s="226" t="s">
        <v>45543</v>
      </c>
      <c r="AI12627" s="227">
        <v>30000</v>
      </c>
      <c r="AK12627" s="207" t="s">
        <v>26558</v>
      </c>
      <c r="AL12627" s="208">
        <v>12300</v>
      </c>
      <c r="AM12627" s="93"/>
      <c r="AN12627" s="93"/>
      <c r="AO12627" s="93"/>
    </row>
    <row r="12628" spans="28:41" x14ac:dyDescent="0.55000000000000004">
      <c r="AB12628" s="278" t="s">
        <v>61678</v>
      </c>
      <c r="AC12628" s="279">
        <v>75603.47</v>
      </c>
      <c r="AE12628" s="246" t="s">
        <v>64880</v>
      </c>
      <c r="AF12628" s="247">
        <v>46451.64</v>
      </c>
      <c r="AH12628" s="226" t="s">
        <v>45544</v>
      </c>
      <c r="AI12628" s="227">
        <v>2205.65</v>
      </c>
      <c r="AK12628" s="207" t="s">
        <v>26559</v>
      </c>
      <c r="AL12628" s="208">
        <v>5828.94</v>
      </c>
      <c r="AM12628" s="93"/>
      <c r="AN12628" s="93"/>
      <c r="AO12628" s="93"/>
    </row>
    <row r="12629" spans="28:41" x14ac:dyDescent="0.55000000000000004">
      <c r="AB12629" s="278" t="s">
        <v>50628</v>
      </c>
      <c r="AC12629" s="279">
        <v>4622877.41</v>
      </c>
      <c r="AE12629" s="246" t="s">
        <v>53721</v>
      </c>
      <c r="AF12629" s="247">
        <v>393924.26</v>
      </c>
      <c r="AH12629" s="226" t="s">
        <v>26985</v>
      </c>
      <c r="AI12629" s="227">
        <v>10650</v>
      </c>
      <c r="AK12629" s="207" t="s">
        <v>26560</v>
      </c>
      <c r="AL12629" s="208">
        <v>44950</v>
      </c>
      <c r="AM12629" s="93"/>
      <c r="AN12629" s="93"/>
      <c r="AO12629" s="93"/>
    </row>
    <row r="12630" spans="28:41" x14ac:dyDescent="0.55000000000000004">
      <c r="AB12630" s="278" t="s">
        <v>50629</v>
      </c>
      <c r="AC12630" s="279">
        <v>13859.25</v>
      </c>
      <c r="AE12630" s="246" t="s">
        <v>56571</v>
      </c>
      <c r="AF12630" s="247">
        <v>3882.11</v>
      </c>
      <c r="AH12630" s="226" t="s">
        <v>26986</v>
      </c>
      <c r="AI12630" s="227">
        <v>786.04</v>
      </c>
      <c r="AK12630" s="207" t="s">
        <v>26561</v>
      </c>
      <c r="AL12630" s="208">
        <v>12379.25</v>
      </c>
      <c r="AM12630" s="93"/>
      <c r="AN12630" s="93"/>
      <c r="AO12630" s="93"/>
    </row>
    <row r="12631" spans="28:41" x14ac:dyDescent="0.55000000000000004">
      <c r="AB12631" s="278" t="s">
        <v>63480</v>
      </c>
      <c r="AC12631" s="279">
        <v>708</v>
      </c>
      <c r="AE12631" s="246" t="s">
        <v>48248</v>
      </c>
      <c r="AF12631" s="247">
        <v>355460.44</v>
      </c>
      <c r="AH12631" s="226" t="s">
        <v>26987</v>
      </c>
      <c r="AI12631" s="227">
        <v>2371.79</v>
      </c>
      <c r="AK12631" s="207" t="s">
        <v>26562</v>
      </c>
      <c r="AL12631" s="208">
        <v>202.58</v>
      </c>
      <c r="AM12631" s="93"/>
      <c r="AN12631" s="93"/>
      <c r="AO12631" s="93"/>
    </row>
    <row r="12632" spans="28:41" x14ac:dyDescent="0.55000000000000004">
      <c r="AB12632" s="278" t="s">
        <v>13424</v>
      </c>
      <c r="AC12632" s="279">
        <v>49377.7</v>
      </c>
      <c r="AE12632" s="246" t="s">
        <v>35652</v>
      </c>
      <c r="AF12632" s="247">
        <v>657839.47</v>
      </c>
      <c r="AH12632" s="226" t="s">
        <v>26989</v>
      </c>
      <c r="AI12632" s="227">
        <v>12502.82</v>
      </c>
      <c r="AK12632" s="207" t="s">
        <v>26563</v>
      </c>
      <c r="AL12632" s="208">
        <v>31339.03</v>
      </c>
      <c r="AM12632" s="93"/>
      <c r="AN12632" s="93"/>
      <c r="AO12632" s="93"/>
    </row>
    <row r="12633" spans="28:41" x14ac:dyDescent="0.55000000000000004">
      <c r="AB12633" s="278" t="s">
        <v>48450</v>
      </c>
      <c r="AC12633" s="279">
        <v>21220.47</v>
      </c>
      <c r="AE12633" s="246" t="s">
        <v>53722</v>
      </c>
      <c r="AF12633" s="247">
        <v>31767.42</v>
      </c>
      <c r="AH12633" s="226" t="s">
        <v>27021</v>
      </c>
      <c r="AI12633" s="227">
        <v>79314.69</v>
      </c>
      <c r="AK12633" s="207" t="s">
        <v>26564</v>
      </c>
      <c r="AL12633" s="208">
        <v>209714.27</v>
      </c>
      <c r="AM12633" s="93"/>
      <c r="AN12633" s="93"/>
      <c r="AO12633" s="93"/>
    </row>
    <row r="12634" spans="28:41" x14ac:dyDescent="0.55000000000000004">
      <c r="AB12634" s="278" t="s">
        <v>34929</v>
      </c>
      <c r="AC12634" s="279">
        <v>11406336</v>
      </c>
      <c r="AE12634" s="246" t="s">
        <v>58887</v>
      </c>
      <c r="AF12634" s="247">
        <v>117424.71</v>
      </c>
      <c r="AH12634" s="226" t="s">
        <v>45545</v>
      </c>
      <c r="AI12634" s="227">
        <v>3495983.78</v>
      </c>
      <c r="AK12634" s="207" t="s">
        <v>26565</v>
      </c>
      <c r="AL12634" s="208">
        <v>569573.55000000005</v>
      </c>
      <c r="AM12634" s="93"/>
      <c r="AN12634" s="93"/>
      <c r="AO12634" s="93"/>
    </row>
    <row r="12635" spans="28:41" x14ac:dyDescent="0.55000000000000004">
      <c r="AB12635" s="278" t="s">
        <v>33415</v>
      </c>
      <c r="AC12635" s="279">
        <v>1138619.17</v>
      </c>
      <c r="AE12635" s="246" t="s">
        <v>35653</v>
      </c>
      <c r="AF12635" s="247">
        <v>751502.25</v>
      </c>
      <c r="AH12635" s="226" t="s">
        <v>45546</v>
      </c>
      <c r="AI12635" s="227">
        <v>265830.95</v>
      </c>
      <c r="AK12635" s="207" t="s">
        <v>26566</v>
      </c>
      <c r="AL12635" s="208">
        <v>19474</v>
      </c>
      <c r="AM12635" s="93"/>
      <c r="AN12635" s="93"/>
      <c r="AO12635" s="93"/>
    </row>
    <row r="12636" spans="28:41" x14ac:dyDescent="0.55000000000000004">
      <c r="AB12636" s="278" t="s">
        <v>47478</v>
      </c>
      <c r="AC12636" s="279">
        <v>12866.87</v>
      </c>
      <c r="AE12636" s="246" t="s">
        <v>62231</v>
      </c>
      <c r="AF12636" s="247">
        <v>-54267.98</v>
      </c>
      <c r="AH12636" s="226" t="s">
        <v>27023</v>
      </c>
      <c r="AI12636" s="227">
        <v>27230.46</v>
      </c>
      <c r="AK12636" s="207" t="s">
        <v>26567</v>
      </c>
      <c r="AL12636" s="208">
        <v>5462.72</v>
      </c>
      <c r="AM12636" s="93"/>
      <c r="AN12636" s="93"/>
      <c r="AO12636" s="93"/>
    </row>
    <row r="12637" spans="28:41" x14ac:dyDescent="0.55000000000000004">
      <c r="AB12637" s="278" t="s">
        <v>33416</v>
      </c>
      <c r="AC12637" s="279">
        <v>10189.11</v>
      </c>
      <c r="AE12637" s="246" t="s">
        <v>55407</v>
      </c>
      <c r="AF12637" s="247">
        <v>2344404.7400000002</v>
      </c>
      <c r="AH12637" s="226" t="s">
        <v>27025</v>
      </c>
      <c r="AI12637" s="227">
        <v>319806.8</v>
      </c>
      <c r="AK12637" s="207" t="s">
        <v>26568</v>
      </c>
      <c r="AL12637" s="208">
        <v>98385.69</v>
      </c>
      <c r="AM12637" s="93"/>
      <c r="AN12637" s="93"/>
      <c r="AO12637" s="93"/>
    </row>
    <row r="12638" spans="28:41" x14ac:dyDescent="0.55000000000000004">
      <c r="AB12638" s="278" t="s">
        <v>47480</v>
      </c>
      <c r="AC12638" s="279">
        <v>22000</v>
      </c>
      <c r="AE12638" s="246" t="s">
        <v>48249</v>
      </c>
      <c r="AF12638" s="247">
        <v>567126.91</v>
      </c>
      <c r="AH12638" s="226" t="s">
        <v>34087</v>
      </c>
      <c r="AI12638" s="227">
        <v>4788.84</v>
      </c>
      <c r="AK12638" s="207" t="s">
        <v>26569</v>
      </c>
      <c r="AL12638" s="208">
        <v>5518.74</v>
      </c>
      <c r="AM12638" s="93"/>
      <c r="AN12638" s="93"/>
      <c r="AO12638" s="93"/>
    </row>
    <row r="12639" spans="28:41" x14ac:dyDescent="0.55000000000000004">
      <c r="AB12639" s="278" t="s">
        <v>18981</v>
      </c>
      <c r="AC12639" s="279">
        <v>1846371.89</v>
      </c>
      <c r="AE12639" s="246" t="s">
        <v>56572</v>
      </c>
      <c r="AF12639" s="247">
        <v>14694.3</v>
      </c>
      <c r="AH12639" s="226" t="s">
        <v>27026</v>
      </c>
      <c r="AI12639" s="227">
        <v>11048.38</v>
      </c>
      <c r="AK12639" s="207" t="s">
        <v>26570</v>
      </c>
      <c r="AL12639" s="208">
        <v>98740.63</v>
      </c>
      <c r="AM12639" s="93"/>
      <c r="AN12639" s="93"/>
      <c r="AO12639" s="93"/>
    </row>
    <row r="12640" spans="28:41" x14ac:dyDescent="0.55000000000000004">
      <c r="AB12640" s="278" t="s">
        <v>18982</v>
      </c>
      <c r="AC12640" s="279">
        <v>159817.78</v>
      </c>
      <c r="AE12640" s="246" t="s">
        <v>56573</v>
      </c>
      <c r="AF12640" s="247">
        <v>60516.76</v>
      </c>
      <c r="AH12640" s="226" t="s">
        <v>27027</v>
      </c>
      <c r="AI12640" s="227">
        <v>13281.41</v>
      </c>
      <c r="AK12640" s="207" t="s">
        <v>26571</v>
      </c>
      <c r="AL12640" s="208">
        <v>6891.02</v>
      </c>
      <c r="AM12640" s="93"/>
      <c r="AN12640" s="93"/>
      <c r="AO12640" s="93"/>
    </row>
    <row r="12641" spans="28:41" x14ac:dyDescent="0.55000000000000004">
      <c r="AB12641" s="278" t="s">
        <v>39090</v>
      </c>
      <c r="AC12641" s="279">
        <v>1473.78</v>
      </c>
      <c r="AE12641" s="246" t="s">
        <v>58674</v>
      </c>
      <c r="AF12641" s="247">
        <v>2549.11</v>
      </c>
      <c r="AH12641" s="226" t="s">
        <v>27029</v>
      </c>
      <c r="AI12641" s="227">
        <v>46262.84</v>
      </c>
      <c r="AK12641" s="207" t="s">
        <v>26572</v>
      </c>
      <c r="AL12641" s="208">
        <v>12300</v>
      </c>
      <c r="AM12641" s="93"/>
      <c r="AN12641" s="93"/>
      <c r="AO12641" s="93"/>
    </row>
    <row r="12642" spans="28:41" x14ac:dyDescent="0.55000000000000004">
      <c r="AB12642" s="278" t="s">
        <v>13427</v>
      </c>
      <c r="AC12642" s="279">
        <v>2203535.5299999998</v>
      </c>
      <c r="AE12642" s="246" t="s">
        <v>61584</v>
      </c>
      <c r="AF12642" s="247">
        <v>3188.76</v>
      </c>
      <c r="AH12642" s="226" t="s">
        <v>27030</v>
      </c>
      <c r="AI12642" s="227">
        <v>928.19</v>
      </c>
      <c r="AK12642" s="207" t="s">
        <v>26573</v>
      </c>
      <c r="AL12642" s="208">
        <v>22000</v>
      </c>
      <c r="AM12642" s="93"/>
      <c r="AN12642" s="93"/>
      <c r="AO12642" s="93"/>
    </row>
    <row r="12643" spans="28:41" x14ac:dyDescent="0.55000000000000004">
      <c r="AB12643" s="278" t="s">
        <v>13428</v>
      </c>
      <c r="AC12643" s="279">
        <v>3022958.65</v>
      </c>
      <c r="AE12643" s="246" t="s">
        <v>62808</v>
      </c>
      <c r="AF12643" s="247">
        <v>81.349999999999994</v>
      </c>
      <c r="AH12643" s="226" t="s">
        <v>27033</v>
      </c>
      <c r="AI12643" s="227">
        <v>38197.360000000001</v>
      </c>
      <c r="AK12643" s="207" t="s">
        <v>26574</v>
      </c>
      <c r="AL12643" s="208">
        <v>11264.59</v>
      </c>
      <c r="AM12643" s="93"/>
      <c r="AN12643" s="93"/>
      <c r="AO12643" s="93"/>
    </row>
    <row r="12644" spans="28:41" x14ac:dyDescent="0.55000000000000004">
      <c r="AB12644" s="278" t="s">
        <v>13429</v>
      </c>
      <c r="AC12644" s="279">
        <v>967831.38</v>
      </c>
      <c r="AE12644" s="246" t="s">
        <v>53723</v>
      </c>
      <c r="AF12644" s="247">
        <v>2966.19</v>
      </c>
      <c r="AH12644" s="226" t="s">
        <v>27034</v>
      </c>
      <c r="AI12644" s="227">
        <v>1444.65</v>
      </c>
      <c r="AK12644" s="207" t="s">
        <v>26575</v>
      </c>
      <c r="AL12644" s="208">
        <v>162.79</v>
      </c>
      <c r="AM12644" s="93"/>
      <c r="AN12644" s="93"/>
      <c r="AO12644" s="93"/>
    </row>
    <row r="12645" spans="28:41" x14ac:dyDescent="0.55000000000000004">
      <c r="AB12645" s="278" t="s">
        <v>18983</v>
      </c>
      <c r="AC12645" s="279">
        <v>1947274.34</v>
      </c>
      <c r="AE12645" s="246" t="s">
        <v>47257</v>
      </c>
      <c r="AF12645" s="247">
        <v>3876.25</v>
      </c>
      <c r="AH12645" s="226" t="s">
        <v>27035</v>
      </c>
      <c r="AI12645" s="227">
        <v>427.92</v>
      </c>
      <c r="AK12645" s="207" t="s">
        <v>26576</v>
      </c>
      <c r="AL12645" s="208">
        <v>39100.449999999997</v>
      </c>
      <c r="AM12645" s="93"/>
      <c r="AN12645" s="93"/>
      <c r="AO12645" s="93"/>
    </row>
    <row r="12646" spans="28:41" x14ac:dyDescent="0.55000000000000004">
      <c r="AB12646" s="278" t="s">
        <v>18984</v>
      </c>
      <c r="AC12646" s="279">
        <v>28200.51</v>
      </c>
      <c r="AE12646" s="246" t="s">
        <v>61224</v>
      </c>
      <c r="AF12646" s="247">
        <v>1316.1</v>
      </c>
      <c r="AH12646" s="226" t="s">
        <v>27036</v>
      </c>
      <c r="AI12646" s="227">
        <v>48565.64</v>
      </c>
      <c r="AK12646" s="207" t="s">
        <v>26577</v>
      </c>
      <c r="AL12646" s="208">
        <v>31299.360000000001</v>
      </c>
      <c r="AM12646" s="93"/>
      <c r="AN12646" s="93"/>
      <c r="AO12646" s="93"/>
    </row>
    <row r="12647" spans="28:41" x14ac:dyDescent="0.55000000000000004">
      <c r="AB12647" s="278" t="s">
        <v>31939</v>
      </c>
      <c r="AC12647" s="279">
        <v>3750.92</v>
      </c>
      <c r="AE12647" s="246" t="s">
        <v>60723</v>
      </c>
      <c r="AF12647" s="247">
        <v>16874.43</v>
      </c>
      <c r="AH12647" s="226" t="s">
        <v>27042</v>
      </c>
      <c r="AI12647" s="227">
        <v>2209.15</v>
      </c>
      <c r="AK12647" s="207" t="s">
        <v>26578</v>
      </c>
      <c r="AL12647" s="208">
        <v>44950</v>
      </c>
      <c r="AM12647" s="93"/>
      <c r="AN12647" s="93"/>
      <c r="AO12647" s="93"/>
    </row>
    <row r="12648" spans="28:41" x14ac:dyDescent="0.55000000000000004">
      <c r="AB12648" s="278" t="s">
        <v>39091</v>
      </c>
      <c r="AC12648" s="279">
        <v>134439.5</v>
      </c>
      <c r="AE12648" s="246" t="s">
        <v>62232</v>
      </c>
      <c r="AF12648" s="247">
        <v>-6.17</v>
      </c>
      <c r="AH12648" s="226" t="s">
        <v>27043</v>
      </c>
      <c r="AI12648" s="227">
        <v>39330.959999999999</v>
      </c>
      <c r="AK12648" s="207" t="s">
        <v>26579</v>
      </c>
      <c r="AL12648" s="208">
        <v>30875</v>
      </c>
      <c r="AM12648" s="93"/>
      <c r="AN12648" s="93"/>
      <c r="AO12648" s="93"/>
    </row>
    <row r="12649" spans="28:41" x14ac:dyDescent="0.55000000000000004">
      <c r="AB12649" s="278" t="s">
        <v>54305</v>
      </c>
      <c r="AC12649" s="279">
        <v>136350</v>
      </c>
      <c r="AE12649" s="246" t="s">
        <v>57851</v>
      </c>
      <c r="AF12649" s="247">
        <v>6113.93</v>
      </c>
      <c r="AH12649" s="226" t="s">
        <v>27044</v>
      </c>
      <c r="AI12649" s="227">
        <v>96.84</v>
      </c>
      <c r="AK12649" s="207" t="s">
        <v>26580</v>
      </c>
      <c r="AL12649" s="208">
        <v>7296.66</v>
      </c>
      <c r="AM12649" s="93"/>
      <c r="AN12649" s="93"/>
      <c r="AO12649" s="93"/>
    </row>
    <row r="12650" spans="28:41" x14ac:dyDescent="0.55000000000000004">
      <c r="AB12650" s="278" t="s">
        <v>61238</v>
      </c>
      <c r="AC12650" s="279">
        <v>1919.75</v>
      </c>
      <c r="AE12650" s="246" t="s">
        <v>57852</v>
      </c>
      <c r="AF12650" s="247">
        <v>462.93</v>
      </c>
      <c r="AH12650" s="226" t="s">
        <v>27046</v>
      </c>
      <c r="AI12650" s="227">
        <v>14135.76</v>
      </c>
      <c r="AK12650" s="207" t="s">
        <v>26581</v>
      </c>
      <c r="AL12650" s="208">
        <v>31415.29</v>
      </c>
      <c r="AM12650" s="93"/>
      <c r="AN12650" s="93"/>
      <c r="AO12650" s="93"/>
    </row>
    <row r="12651" spans="28:41" x14ac:dyDescent="0.55000000000000004">
      <c r="AB12651" s="278" t="s">
        <v>46015</v>
      </c>
      <c r="AC12651" s="279">
        <v>196040</v>
      </c>
      <c r="AE12651" s="246" t="s">
        <v>57853</v>
      </c>
      <c r="AF12651" s="247">
        <v>1497.92</v>
      </c>
      <c r="AH12651" s="226" t="s">
        <v>27049</v>
      </c>
      <c r="AI12651" s="227">
        <v>15185.62</v>
      </c>
      <c r="AK12651" s="207" t="s">
        <v>26582</v>
      </c>
      <c r="AL12651" s="208">
        <v>42553.440000000002</v>
      </c>
      <c r="AM12651" s="93"/>
      <c r="AN12651" s="93"/>
      <c r="AO12651" s="93"/>
    </row>
    <row r="12652" spans="28:41" x14ac:dyDescent="0.55000000000000004">
      <c r="AB12652" s="278" t="s">
        <v>18986</v>
      </c>
      <c r="AC12652" s="279">
        <v>6735118.4400000004</v>
      </c>
      <c r="AE12652" s="246" t="s">
        <v>63373</v>
      </c>
      <c r="AF12652" s="247">
        <v>1169.92</v>
      </c>
      <c r="AH12652" s="226" t="s">
        <v>27052</v>
      </c>
      <c r="AI12652" s="227">
        <v>70713.09</v>
      </c>
      <c r="AK12652" s="207" t="s">
        <v>26583</v>
      </c>
      <c r="AL12652" s="208">
        <v>10404.61</v>
      </c>
      <c r="AM12652" s="93"/>
      <c r="AN12652" s="93"/>
      <c r="AO12652" s="93"/>
    </row>
    <row r="12653" spans="28:41" x14ac:dyDescent="0.55000000000000004">
      <c r="AB12653" s="278" t="s">
        <v>18987</v>
      </c>
      <c r="AC12653" s="279">
        <v>1963047.23</v>
      </c>
      <c r="AE12653" s="246" t="s">
        <v>62233</v>
      </c>
      <c r="AF12653" s="247">
        <v>152719.07999999999</v>
      </c>
      <c r="AH12653" s="226" t="s">
        <v>53653</v>
      </c>
      <c r="AI12653" s="227">
        <v>-16320.67</v>
      </c>
      <c r="AK12653" s="207" t="s">
        <v>26584</v>
      </c>
      <c r="AL12653" s="208">
        <v>152325.59</v>
      </c>
      <c r="AM12653" s="93"/>
      <c r="AN12653" s="93"/>
      <c r="AO12653" s="93"/>
    </row>
    <row r="12654" spans="28:41" x14ac:dyDescent="0.55000000000000004">
      <c r="AB12654" s="278" t="s">
        <v>18988</v>
      </c>
      <c r="AC12654" s="279">
        <v>750977.28</v>
      </c>
      <c r="AE12654" s="246" t="s">
        <v>58675</v>
      </c>
      <c r="AF12654" s="247">
        <v>15628.19</v>
      </c>
      <c r="AH12654" s="226" t="s">
        <v>49140</v>
      </c>
      <c r="AI12654" s="227">
        <v>133814</v>
      </c>
      <c r="AK12654" s="207" t="s">
        <v>26585</v>
      </c>
      <c r="AL12654" s="208">
        <v>1680</v>
      </c>
      <c r="AM12654" s="93"/>
      <c r="AN12654" s="93"/>
      <c r="AO12654" s="93"/>
    </row>
    <row r="12655" spans="28:41" x14ac:dyDescent="0.55000000000000004">
      <c r="AB12655" s="278" t="s">
        <v>61239</v>
      </c>
      <c r="AC12655" s="279">
        <v>40904.15</v>
      </c>
      <c r="AE12655" s="246" t="s">
        <v>63374</v>
      </c>
      <c r="AF12655" s="247">
        <v>124160.54</v>
      </c>
      <c r="AH12655" s="226" t="s">
        <v>53654</v>
      </c>
      <c r="AI12655" s="227">
        <v>-16.98</v>
      </c>
      <c r="AK12655" s="207" t="s">
        <v>26586</v>
      </c>
      <c r="AL12655" s="208">
        <v>12620.98</v>
      </c>
      <c r="AM12655" s="93"/>
      <c r="AN12655" s="93"/>
      <c r="AO12655" s="93"/>
    </row>
    <row r="12656" spans="28:41" x14ac:dyDescent="0.55000000000000004">
      <c r="AB12656" s="278" t="s">
        <v>18989</v>
      </c>
      <c r="AC12656" s="279">
        <v>868983.25</v>
      </c>
      <c r="AE12656" s="246" t="s">
        <v>59207</v>
      </c>
      <c r="AF12656" s="247">
        <v>4502.7299999999996</v>
      </c>
      <c r="AH12656" s="226" t="s">
        <v>27055</v>
      </c>
      <c r="AI12656" s="227">
        <v>281503.88</v>
      </c>
      <c r="AK12656" s="207" t="s">
        <v>26587</v>
      </c>
      <c r="AL12656" s="208">
        <v>25726.25</v>
      </c>
      <c r="AM12656" s="93"/>
      <c r="AN12656" s="93"/>
      <c r="AO12656" s="93"/>
    </row>
    <row r="12657" spans="28:41" x14ac:dyDescent="0.55000000000000004">
      <c r="AB12657" s="278" t="s">
        <v>69827</v>
      </c>
      <c r="AC12657" s="279">
        <v>612.80999999999995</v>
      </c>
      <c r="AE12657" s="246" t="s">
        <v>57854</v>
      </c>
      <c r="AF12657" s="247">
        <v>665</v>
      </c>
      <c r="AH12657" s="226" t="s">
        <v>42904</v>
      </c>
      <c r="AI12657" s="227">
        <v>732.64</v>
      </c>
      <c r="AK12657" s="207" t="s">
        <v>26588</v>
      </c>
      <c r="AL12657" s="208">
        <v>42900.05</v>
      </c>
      <c r="AM12657" s="93"/>
      <c r="AN12657" s="93"/>
      <c r="AO12657" s="93"/>
    </row>
    <row r="12658" spans="28:41" x14ac:dyDescent="0.55000000000000004">
      <c r="AB12658" s="278" t="s">
        <v>49344</v>
      </c>
      <c r="AC12658" s="279">
        <v>6041.88</v>
      </c>
      <c r="AE12658" s="246" t="s">
        <v>64881</v>
      </c>
      <c r="AF12658" s="247">
        <v>2354.58</v>
      </c>
      <c r="AH12658" s="226" t="s">
        <v>35604</v>
      </c>
      <c r="AI12658" s="227">
        <v>6000</v>
      </c>
      <c r="AK12658" s="207" t="s">
        <v>26589</v>
      </c>
      <c r="AL12658" s="208">
        <v>585216.09</v>
      </c>
      <c r="AM12658" s="93"/>
      <c r="AN12658" s="93"/>
      <c r="AO12658" s="93"/>
    </row>
    <row r="12659" spans="28:41" x14ac:dyDescent="0.55000000000000004">
      <c r="AB12659" s="278" t="s">
        <v>18990</v>
      </c>
      <c r="AC12659" s="279">
        <v>198921.75</v>
      </c>
      <c r="AE12659" s="246" t="s">
        <v>57855</v>
      </c>
      <c r="AF12659" s="247">
        <v>58476.9</v>
      </c>
      <c r="AH12659" s="226" t="s">
        <v>27056</v>
      </c>
      <c r="AI12659" s="227">
        <v>20486.8</v>
      </c>
      <c r="AK12659" s="207" t="s">
        <v>26590</v>
      </c>
      <c r="AL12659" s="208">
        <v>27614.47</v>
      </c>
      <c r="AM12659" s="93"/>
      <c r="AN12659" s="93"/>
      <c r="AO12659" s="93"/>
    </row>
    <row r="12660" spans="28:41" x14ac:dyDescent="0.55000000000000004">
      <c r="AB12660" s="278" t="s">
        <v>18991</v>
      </c>
      <c r="AC12660" s="279">
        <v>4404786.47</v>
      </c>
      <c r="AE12660" s="246" t="s">
        <v>57856</v>
      </c>
      <c r="AF12660" s="247">
        <v>4365.07</v>
      </c>
      <c r="AH12660" s="226" t="s">
        <v>35605</v>
      </c>
      <c r="AI12660" s="227">
        <v>64295.85</v>
      </c>
      <c r="AK12660" s="207" t="s">
        <v>26591</v>
      </c>
      <c r="AL12660" s="208">
        <v>32338</v>
      </c>
      <c r="AM12660" s="93"/>
      <c r="AN12660" s="93"/>
      <c r="AO12660" s="93"/>
    </row>
    <row r="12661" spans="28:41" x14ac:dyDescent="0.55000000000000004">
      <c r="AB12661" s="278" t="s">
        <v>36215</v>
      </c>
      <c r="AC12661" s="279">
        <v>5825221.79</v>
      </c>
      <c r="AE12661" s="246" t="s">
        <v>57857</v>
      </c>
      <c r="AF12661" s="247">
        <v>27617.77</v>
      </c>
      <c r="AH12661" s="226" t="s">
        <v>36674</v>
      </c>
      <c r="AI12661" s="227">
        <v>47484.49</v>
      </c>
      <c r="AK12661" s="207" t="s">
        <v>14154</v>
      </c>
      <c r="AL12661" s="208">
        <v>1318667.3600000001</v>
      </c>
      <c r="AM12661" s="93"/>
      <c r="AN12661" s="93"/>
      <c r="AO12661" s="93"/>
    </row>
    <row r="12662" spans="28:41" x14ac:dyDescent="0.55000000000000004">
      <c r="AB12662" s="278" t="s">
        <v>59450</v>
      </c>
      <c r="AC12662" s="279">
        <v>1215487.5</v>
      </c>
      <c r="AE12662" s="246" t="s">
        <v>61585</v>
      </c>
      <c r="AF12662" s="247">
        <v>5400</v>
      </c>
      <c r="AH12662" s="226" t="s">
        <v>35606</v>
      </c>
      <c r="AI12662" s="227">
        <v>6525.28</v>
      </c>
      <c r="AK12662" s="207" t="s">
        <v>26592</v>
      </c>
      <c r="AL12662" s="208">
        <v>-927.84</v>
      </c>
      <c r="AM12662" s="93"/>
      <c r="AN12662" s="93"/>
      <c r="AO12662" s="93"/>
    </row>
    <row r="12663" spans="28:41" x14ac:dyDescent="0.55000000000000004">
      <c r="AB12663" s="278" t="s">
        <v>58370</v>
      </c>
      <c r="AC12663" s="279">
        <v>430891</v>
      </c>
      <c r="AE12663" s="246" t="s">
        <v>61586</v>
      </c>
      <c r="AF12663" s="247">
        <v>327.89</v>
      </c>
      <c r="AH12663" s="226" t="s">
        <v>53655</v>
      </c>
      <c r="AI12663" s="227">
        <v>185473.31</v>
      </c>
      <c r="AK12663" s="207" t="s">
        <v>26593</v>
      </c>
      <c r="AL12663" s="208">
        <v>10100</v>
      </c>
      <c r="AM12663" s="93"/>
      <c r="AN12663" s="93"/>
      <c r="AO12663" s="93"/>
    </row>
    <row r="12664" spans="28:41" x14ac:dyDescent="0.55000000000000004">
      <c r="AB12664" s="278" t="s">
        <v>50631</v>
      </c>
      <c r="AC12664" s="279">
        <v>1253469.43</v>
      </c>
      <c r="AE12664" s="246" t="s">
        <v>61587</v>
      </c>
      <c r="AF12664" s="247">
        <v>1323</v>
      </c>
      <c r="AH12664" s="226" t="s">
        <v>53656</v>
      </c>
      <c r="AI12664" s="227">
        <v>14618.49</v>
      </c>
      <c r="AK12664" s="207" t="s">
        <v>26594</v>
      </c>
      <c r="AL12664" s="208">
        <v>2700</v>
      </c>
      <c r="AM12664" s="93"/>
      <c r="AN12664" s="93"/>
      <c r="AO12664" s="93"/>
    </row>
    <row r="12665" spans="28:41" x14ac:dyDescent="0.55000000000000004">
      <c r="AB12665" s="278" t="s">
        <v>54306</v>
      </c>
      <c r="AC12665" s="279">
        <v>4955.88</v>
      </c>
      <c r="AE12665" s="246" t="s">
        <v>61588</v>
      </c>
      <c r="AF12665" s="247">
        <v>522.05999999999995</v>
      </c>
      <c r="AH12665" s="226" t="s">
        <v>53657</v>
      </c>
      <c r="AI12665" s="227">
        <v>13826.11</v>
      </c>
      <c r="AK12665" s="207" t="s">
        <v>26595</v>
      </c>
      <c r="AL12665" s="208">
        <v>4500</v>
      </c>
      <c r="AM12665" s="93"/>
      <c r="AN12665" s="93"/>
      <c r="AO12665" s="93"/>
    </row>
    <row r="12666" spans="28:41" x14ac:dyDescent="0.55000000000000004">
      <c r="AB12666" s="278" t="s">
        <v>18992</v>
      </c>
      <c r="AC12666" s="279">
        <v>38600</v>
      </c>
      <c r="AE12666" s="246" t="s">
        <v>60724</v>
      </c>
      <c r="AF12666" s="247">
        <v>29084.68</v>
      </c>
      <c r="AH12666" s="226" t="s">
        <v>53658</v>
      </c>
      <c r="AI12666" s="227">
        <v>42173.72</v>
      </c>
      <c r="AK12666" s="207" t="s">
        <v>26596</v>
      </c>
      <c r="AL12666" s="208">
        <v>6000</v>
      </c>
      <c r="AM12666" s="93"/>
      <c r="AN12666" s="93"/>
      <c r="AO12666" s="93"/>
    </row>
    <row r="12667" spans="28:41" x14ac:dyDescent="0.55000000000000004">
      <c r="AB12667" s="278" t="s">
        <v>19012</v>
      </c>
      <c r="AC12667" s="279">
        <v>132853.4</v>
      </c>
      <c r="AE12667" s="246" t="s">
        <v>64882</v>
      </c>
      <c r="AF12667" s="247">
        <v>716.29</v>
      </c>
      <c r="AH12667" s="226" t="s">
        <v>35607</v>
      </c>
      <c r="AI12667" s="227">
        <v>5305.57</v>
      </c>
      <c r="AK12667" s="207" t="s">
        <v>26597</v>
      </c>
      <c r="AL12667" s="208">
        <v>6000</v>
      </c>
      <c r="AM12667" s="93"/>
      <c r="AN12667" s="93"/>
      <c r="AO12667" s="93"/>
    </row>
    <row r="12668" spans="28:41" x14ac:dyDescent="0.55000000000000004">
      <c r="AB12668" s="278" t="s">
        <v>19015</v>
      </c>
      <c r="AC12668" s="279">
        <v>380738.04</v>
      </c>
      <c r="AE12668" s="246" t="s">
        <v>64883</v>
      </c>
      <c r="AF12668" s="247">
        <v>716.19</v>
      </c>
      <c r="AH12668" s="226" t="s">
        <v>34088</v>
      </c>
      <c r="AI12668" s="227">
        <v>2727.51</v>
      </c>
      <c r="AK12668" s="207" t="s">
        <v>26598</v>
      </c>
      <c r="AL12668" s="208">
        <v>2241.5</v>
      </c>
      <c r="AM12668" s="93"/>
      <c r="AN12668" s="93"/>
      <c r="AO12668" s="93"/>
    </row>
    <row r="12669" spans="28:41" x14ac:dyDescent="0.55000000000000004">
      <c r="AB12669" s="278" t="s">
        <v>58025</v>
      </c>
      <c r="AC12669" s="279">
        <v>39765.760000000002</v>
      </c>
      <c r="AE12669" s="246" t="s">
        <v>64884</v>
      </c>
      <c r="AF12669" s="247">
        <v>20151.21</v>
      </c>
      <c r="AH12669" s="226" t="s">
        <v>34089</v>
      </c>
      <c r="AI12669" s="227">
        <v>322120.26</v>
      </c>
      <c r="AK12669" s="207" t="s">
        <v>26599</v>
      </c>
      <c r="AL12669" s="208">
        <v>5941.39</v>
      </c>
      <c r="AM12669" s="93"/>
      <c r="AN12669" s="93"/>
      <c r="AO12669" s="93"/>
    </row>
    <row r="12670" spans="28:41" x14ac:dyDescent="0.55000000000000004">
      <c r="AB12670" s="278" t="s">
        <v>47482</v>
      </c>
      <c r="AC12670" s="279">
        <v>26450.32</v>
      </c>
      <c r="AE12670" s="246" t="s">
        <v>64885</v>
      </c>
      <c r="AF12670" s="247">
        <v>1596.38</v>
      </c>
      <c r="AH12670" s="226" t="s">
        <v>35608</v>
      </c>
      <c r="AI12670" s="227">
        <v>493793.72</v>
      </c>
      <c r="AK12670" s="207" t="s">
        <v>26600</v>
      </c>
      <c r="AL12670" s="208">
        <v>140.11000000000001</v>
      </c>
      <c r="AM12670" s="93"/>
      <c r="AN12670" s="93"/>
      <c r="AO12670" s="93"/>
    </row>
    <row r="12671" spans="28:41" x14ac:dyDescent="0.55000000000000004">
      <c r="AB12671" s="278" t="s">
        <v>19016</v>
      </c>
      <c r="AC12671" s="279">
        <v>45178.66</v>
      </c>
      <c r="AE12671" s="246" t="s">
        <v>64886</v>
      </c>
      <c r="AF12671" s="247">
        <v>5057.6000000000004</v>
      </c>
      <c r="AH12671" s="226" t="s">
        <v>40614</v>
      </c>
      <c r="AI12671" s="227">
        <v>133416.23000000001</v>
      </c>
      <c r="AK12671" s="207" t="s">
        <v>26601</v>
      </c>
      <c r="AL12671" s="208">
        <v>5985</v>
      </c>
      <c r="AM12671" s="93"/>
      <c r="AN12671" s="93"/>
      <c r="AO12671" s="93"/>
    </row>
    <row r="12672" spans="28:41" x14ac:dyDescent="0.55000000000000004">
      <c r="AB12672" s="278" t="s">
        <v>19039</v>
      </c>
      <c r="AC12672" s="279">
        <v>67809.81</v>
      </c>
      <c r="AE12672" s="246" t="s">
        <v>63375</v>
      </c>
      <c r="AF12672" s="247">
        <v>5632.56</v>
      </c>
      <c r="AH12672" s="226" t="s">
        <v>36675</v>
      </c>
      <c r="AI12672" s="227">
        <v>204045.08</v>
      </c>
      <c r="AK12672" s="207" t="s">
        <v>26602</v>
      </c>
      <c r="AL12672" s="208">
        <v>2631.48</v>
      </c>
      <c r="AM12672" s="93"/>
      <c r="AN12672" s="93"/>
      <c r="AO12672" s="93"/>
    </row>
    <row r="12673" spans="28:41" x14ac:dyDescent="0.55000000000000004">
      <c r="AB12673" s="278" t="s">
        <v>70130</v>
      </c>
      <c r="AC12673" s="279">
        <v>13950</v>
      </c>
      <c r="AE12673" s="246" t="s">
        <v>64887</v>
      </c>
      <c r="AF12673" s="247">
        <v>4046.55</v>
      </c>
      <c r="AH12673" s="226" t="s">
        <v>50381</v>
      </c>
      <c r="AI12673" s="227">
        <v>26195.93</v>
      </c>
      <c r="AK12673" s="207" t="s">
        <v>26603</v>
      </c>
      <c r="AL12673" s="208">
        <v>550</v>
      </c>
      <c r="AM12673" s="93"/>
      <c r="AN12673" s="93"/>
      <c r="AO12673" s="93"/>
    </row>
    <row r="12674" spans="28:41" x14ac:dyDescent="0.55000000000000004">
      <c r="AB12674" s="278" t="s">
        <v>19040</v>
      </c>
      <c r="AC12674" s="279">
        <v>6141.63</v>
      </c>
      <c r="AE12674" s="246" t="s">
        <v>64888</v>
      </c>
      <c r="AF12674" s="247">
        <v>8389.91</v>
      </c>
      <c r="AH12674" s="226" t="s">
        <v>35609</v>
      </c>
      <c r="AI12674" s="227">
        <v>70156.509999999995</v>
      </c>
      <c r="AK12674" s="207" t="s">
        <v>26604</v>
      </c>
      <c r="AL12674" s="208">
        <v>33245</v>
      </c>
      <c r="AM12674" s="93"/>
      <c r="AN12674" s="93"/>
      <c r="AO12674" s="93"/>
    </row>
    <row r="12675" spans="28:41" x14ac:dyDescent="0.55000000000000004">
      <c r="AB12675" s="278" t="s">
        <v>19042</v>
      </c>
      <c r="AC12675" s="279">
        <v>5169</v>
      </c>
      <c r="AE12675" s="246" t="s">
        <v>60725</v>
      </c>
      <c r="AF12675" s="247">
        <v>12498.09</v>
      </c>
      <c r="AH12675" s="226" t="s">
        <v>35610</v>
      </c>
      <c r="AI12675" s="227">
        <v>777633.66</v>
      </c>
      <c r="AK12675" s="207" t="s">
        <v>26605</v>
      </c>
      <c r="AL12675" s="208">
        <v>5544</v>
      </c>
      <c r="AM12675" s="93"/>
      <c r="AN12675" s="93"/>
      <c r="AO12675" s="93"/>
    </row>
    <row r="12676" spans="28:41" x14ac:dyDescent="0.55000000000000004">
      <c r="AB12676" s="278" t="s">
        <v>70912</v>
      </c>
      <c r="AC12676" s="279">
        <v>5278.65</v>
      </c>
      <c r="AE12676" s="246" t="s">
        <v>60726</v>
      </c>
      <c r="AF12676" s="247">
        <v>38554.800000000003</v>
      </c>
      <c r="AH12676" s="226" t="s">
        <v>39458</v>
      </c>
      <c r="AI12676" s="227">
        <v>63723.92</v>
      </c>
      <c r="AK12676" s="207" t="s">
        <v>26606</v>
      </c>
      <c r="AL12676" s="208">
        <v>15056</v>
      </c>
      <c r="AM12676" s="93"/>
      <c r="AN12676" s="93"/>
      <c r="AO12676" s="93"/>
    </row>
    <row r="12677" spans="28:41" x14ac:dyDescent="0.55000000000000004">
      <c r="AB12677" s="278" t="s">
        <v>19043</v>
      </c>
      <c r="AC12677" s="279">
        <v>2438.35</v>
      </c>
      <c r="AE12677" s="246" t="s">
        <v>60727</v>
      </c>
      <c r="AF12677" s="247">
        <v>3720.6</v>
      </c>
      <c r="AH12677" s="226" t="s">
        <v>39459</v>
      </c>
      <c r="AI12677" s="227">
        <v>13380</v>
      </c>
      <c r="AK12677" s="207" t="s">
        <v>26607</v>
      </c>
      <c r="AL12677" s="208">
        <v>56228.51</v>
      </c>
      <c r="AM12677" s="93"/>
      <c r="AN12677" s="93"/>
      <c r="AO12677" s="93"/>
    </row>
    <row r="12678" spans="28:41" x14ac:dyDescent="0.55000000000000004">
      <c r="AB12678" s="278" t="s">
        <v>19075</v>
      </c>
      <c r="AC12678" s="279">
        <v>90311.05</v>
      </c>
      <c r="AE12678" s="246" t="s">
        <v>60728</v>
      </c>
      <c r="AF12678" s="247">
        <v>10505.35</v>
      </c>
      <c r="AH12678" s="226" t="s">
        <v>35611</v>
      </c>
      <c r="AI12678" s="227">
        <v>139496.9</v>
      </c>
      <c r="AK12678" s="207" t="s">
        <v>26608</v>
      </c>
      <c r="AL12678" s="208">
        <v>26404.49</v>
      </c>
      <c r="AM12678" s="93"/>
      <c r="AN12678" s="93"/>
      <c r="AO12678" s="93"/>
    </row>
    <row r="12679" spans="28:41" x14ac:dyDescent="0.55000000000000004">
      <c r="AB12679" s="278" t="s">
        <v>19079</v>
      </c>
      <c r="AC12679" s="279">
        <v>6889.54</v>
      </c>
      <c r="AE12679" s="246" t="s">
        <v>61589</v>
      </c>
      <c r="AF12679" s="247">
        <v>13083.01</v>
      </c>
      <c r="AH12679" s="226" t="s">
        <v>36676</v>
      </c>
      <c r="AI12679" s="227">
        <v>108.8</v>
      </c>
      <c r="AK12679" s="207" t="s">
        <v>26609</v>
      </c>
      <c r="AL12679" s="208">
        <v>47088</v>
      </c>
      <c r="AM12679" s="93"/>
      <c r="AN12679" s="93"/>
      <c r="AO12679" s="93"/>
    </row>
    <row r="12680" spans="28:41" x14ac:dyDescent="0.55000000000000004">
      <c r="AB12680" s="278" t="s">
        <v>19080</v>
      </c>
      <c r="AC12680" s="279">
        <v>325</v>
      </c>
      <c r="AE12680" s="246" t="s">
        <v>64889</v>
      </c>
      <c r="AF12680" s="247">
        <v>9675.06</v>
      </c>
      <c r="AH12680" s="226" t="s">
        <v>49141</v>
      </c>
      <c r="AI12680" s="227">
        <v>412.33</v>
      </c>
      <c r="AK12680" s="207" t="s">
        <v>26610</v>
      </c>
      <c r="AL12680" s="208">
        <v>80270</v>
      </c>
      <c r="AM12680" s="93"/>
      <c r="AN12680" s="93"/>
      <c r="AO12680" s="93"/>
    </row>
    <row r="12681" spans="28:41" x14ac:dyDescent="0.55000000000000004">
      <c r="AB12681" s="278" t="s">
        <v>19083</v>
      </c>
      <c r="AC12681" s="279">
        <v>19781.41</v>
      </c>
      <c r="AE12681" s="246" t="s">
        <v>62234</v>
      </c>
      <c r="AF12681" s="247">
        <v>18428.150000000001</v>
      </c>
      <c r="AH12681" s="226" t="s">
        <v>35612</v>
      </c>
      <c r="AI12681" s="227">
        <v>8986.9</v>
      </c>
      <c r="AK12681" s="207" t="s">
        <v>26611</v>
      </c>
      <c r="AL12681" s="208">
        <v>6140.66</v>
      </c>
      <c r="AM12681" s="93"/>
      <c r="AN12681" s="93"/>
      <c r="AO12681" s="93"/>
    </row>
    <row r="12682" spans="28:41" x14ac:dyDescent="0.55000000000000004">
      <c r="AB12682" s="278" t="s">
        <v>19084</v>
      </c>
      <c r="AC12682" s="279">
        <v>35088.879999999997</v>
      </c>
      <c r="AE12682" s="246" t="s">
        <v>61121</v>
      </c>
      <c r="AF12682" s="247">
        <v>691.75</v>
      </c>
      <c r="AH12682" s="226" t="s">
        <v>53659</v>
      </c>
      <c r="AI12682" s="227">
        <v>26400</v>
      </c>
      <c r="AK12682" s="207" t="s">
        <v>26612</v>
      </c>
      <c r="AL12682" s="208">
        <v>15813.34</v>
      </c>
      <c r="AM12682" s="93"/>
      <c r="AN12682" s="93"/>
      <c r="AO12682" s="93"/>
    </row>
    <row r="12683" spans="28:41" x14ac:dyDescent="0.55000000000000004">
      <c r="AB12683" s="278" t="s">
        <v>19086</v>
      </c>
      <c r="AC12683" s="279">
        <v>108104.72</v>
      </c>
      <c r="AE12683" s="246" t="s">
        <v>61590</v>
      </c>
      <c r="AF12683" s="247">
        <v>18254.849999999999</v>
      </c>
      <c r="AH12683" s="226" t="s">
        <v>39460</v>
      </c>
      <c r="AI12683" s="227">
        <v>6250.05</v>
      </c>
      <c r="AK12683" s="207" t="s">
        <v>26613</v>
      </c>
      <c r="AL12683" s="208">
        <v>609.28</v>
      </c>
      <c r="AM12683" s="93"/>
      <c r="AN12683" s="93"/>
      <c r="AO12683" s="93"/>
    </row>
    <row r="12684" spans="28:41" x14ac:dyDescent="0.55000000000000004">
      <c r="AB12684" s="278" t="s">
        <v>19087</v>
      </c>
      <c r="AC12684" s="279">
        <v>23806</v>
      </c>
      <c r="AE12684" s="246" t="s">
        <v>58676</v>
      </c>
      <c r="AF12684" s="247">
        <v>45000</v>
      </c>
      <c r="AH12684" s="226" t="s">
        <v>36677</v>
      </c>
      <c r="AI12684" s="227">
        <v>490.07</v>
      </c>
      <c r="AK12684" s="207" t="s">
        <v>26614</v>
      </c>
      <c r="AL12684" s="208">
        <v>3500</v>
      </c>
      <c r="AM12684" s="93"/>
      <c r="AN12684" s="93"/>
      <c r="AO12684" s="93"/>
    </row>
    <row r="12685" spans="28:41" x14ac:dyDescent="0.55000000000000004">
      <c r="AB12685" s="278" t="s">
        <v>36225</v>
      </c>
      <c r="AC12685" s="279">
        <v>29552</v>
      </c>
      <c r="AE12685" s="246" t="s">
        <v>63376</v>
      </c>
      <c r="AF12685" s="247">
        <v>800</v>
      </c>
      <c r="AH12685" s="226" t="s">
        <v>35613</v>
      </c>
      <c r="AI12685" s="227">
        <v>38179.61</v>
      </c>
      <c r="AK12685" s="207" t="s">
        <v>26615</v>
      </c>
      <c r="AL12685" s="208">
        <v>2439.37</v>
      </c>
      <c r="AM12685" s="93"/>
      <c r="AN12685" s="93"/>
      <c r="AO12685" s="93"/>
    </row>
    <row r="12686" spans="28:41" x14ac:dyDescent="0.55000000000000004">
      <c r="AB12686" s="278" t="s">
        <v>19103</v>
      </c>
      <c r="AC12686" s="279">
        <v>78000.05</v>
      </c>
      <c r="AE12686" s="246" t="s">
        <v>64890</v>
      </c>
      <c r="AF12686" s="247">
        <v>79.400000000000006</v>
      </c>
      <c r="AH12686" s="226" t="s">
        <v>35614</v>
      </c>
      <c r="AI12686" s="227">
        <v>1921.07</v>
      </c>
      <c r="AK12686" s="207" t="s">
        <v>26616</v>
      </c>
      <c r="AL12686" s="208">
        <v>454.35</v>
      </c>
      <c r="AM12686" s="93"/>
      <c r="AN12686" s="93"/>
      <c r="AO12686" s="93"/>
    </row>
    <row r="12687" spans="28:41" x14ac:dyDescent="0.55000000000000004">
      <c r="AB12687" s="278" t="s">
        <v>69273</v>
      </c>
      <c r="AC12687" s="279">
        <v>3150</v>
      </c>
      <c r="AE12687" s="246" t="s">
        <v>58677</v>
      </c>
      <c r="AF12687" s="247">
        <v>5000</v>
      </c>
      <c r="AH12687" s="226" t="s">
        <v>34090</v>
      </c>
      <c r="AI12687" s="227">
        <v>161683.12</v>
      </c>
      <c r="AK12687" s="207" t="s">
        <v>26617</v>
      </c>
      <c r="AL12687" s="208">
        <v>778.95</v>
      </c>
      <c r="AM12687" s="93"/>
      <c r="AN12687" s="93"/>
      <c r="AO12687" s="93"/>
    </row>
    <row r="12688" spans="28:41" x14ac:dyDescent="0.55000000000000004">
      <c r="AB12688" s="278" t="s">
        <v>40756</v>
      </c>
      <c r="AC12688" s="279">
        <v>35499.97</v>
      </c>
      <c r="AE12688" s="246" t="s">
        <v>58678</v>
      </c>
      <c r="AF12688" s="247">
        <v>382.5</v>
      </c>
      <c r="AH12688" s="226" t="s">
        <v>34091</v>
      </c>
      <c r="AI12688" s="227">
        <v>438992.89</v>
      </c>
      <c r="AK12688" s="207" t="s">
        <v>26618</v>
      </c>
      <c r="AL12688" s="208">
        <v>27408.42</v>
      </c>
      <c r="AM12688" s="93"/>
      <c r="AN12688" s="93"/>
      <c r="AO12688" s="93"/>
    </row>
    <row r="12689" spans="28:41" x14ac:dyDescent="0.55000000000000004">
      <c r="AB12689" s="278" t="s">
        <v>49345</v>
      </c>
      <c r="AC12689" s="279">
        <v>95440</v>
      </c>
      <c r="AE12689" s="246" t="s">
        <v>64891</v>
      </c>
      <c r="AF12689" s="247">
        <v>534.21</v>
      </c>
      <c r="AH12689" s="226" t="s">
        <v>35615</v>
      </c>
      <c r="AI12689" s="227">
        <v>214839.64</v>
      </c>
      <c r="AK12689" s="207" t="s">
        <v>26619</v>
      </c>
      <c r="AL12689" s="208">
        <v>93870</v>
      </c>
      <c r="AM12689" s="93"/>
      <c r="AN12689" s="93"/>
      <c r="AO12689" s="93"/>
    </row>
    <row r="12690" spans="28:41" x14ac:dyDescent="0.55000000000000004">
      <c r="AB12690" s="278" t="s">
        <v>69274</v>
      </c>
      <c r="AC12690" s="279">
        <v>240</v>
      </c>
      <c r="AE12690" s="246" t="s">
        <v>60729</v>
      </c>
      <c r="AF12690" s="247">
        <v>11982.48</v>
      </c>
      <c r="AH12690" s="226" t="s">
        <v>34092</v>
      </c>
      <c r="AI12690" s="227">
        <v>723927.52</v>
      </c>
      <c r="AK12690" s="207" t="s">
        <v>26620</v>
      </c>
      <c r="AL12690" s="208">
        <v>2700</v>
      </c>
      <c r="AM12690" s="93"/>
      <c r="AN12690" s="93"/>
      <c r="AO12690" s="93"/>
    </row>
    <row r="12691" spans="28:41" x14ac:dyDescent="0.55000000000000004">
      <c r="AB12691" s="278" t="s">
        <v>69275</v>
      </c>
      <c r="AC12691" s="279">
        <v>412.88</v>
      </c>
      <c r="AE12691" s="246" t="s">
        <v>60730</v>
      </c>
      <c r="AF12691" s="247">
        <v>901.74</v>
      </c>
      <c r="AH12691" s="226" t="s">
        <v>35616</v>
      </c>
      <c r="AI12691" s="227">
        <v>100291.34</v>
      </c>
      <c r="AK12691" s="207" t="s">
        <v>26621</v>
      </c>
      <c r="AL12691" s="208">
        <v>4500</v>
      </c>
      <c r="AM12691" s="93"/>
      <c r="AN12691" s="93"/>
      <c r="AO12691" s="93"/>
    </row>
    <row r="12692" spans="28:41" x14ac:dyDescent="0.55000000000000004">
      <c r="AB12692" s="278" t="s">
        <v>19104</v>
      </c>
      <c r="AC12692" s="279">
        <v>15490.55</v>
      </c>
      <c r="AE12692" s="246" t="s">
        <v>60731</v>
      </c>
      <c r="AF12692" s="247">
        <v>2935.74</v>
      </c>
      <c r="AH12692" s="226" t="s">
        <v>34093</v>
      </c>
      <c r="AI12692" s="227">
        <v>648316.71</v>
      </c>
      <c r="AK12692" s="207" t="s">
        <v>26622</v>
      </c>
      <c r="AL12692" s="208">
        <v>6000</v>
      </c>
      <c r="AM12692" s="93"/>
      <c r="AN12692" s="93"/>
      <c r="AO12692" s="93"/>
    </row>
    <row r="12693" spans="28:41" x14ac:dyDescent="0.55000000000000004">
      <c r="AB12693" s="278" t="s">
        <v>19105</v>
      </c>
      <c r="AC12693" s="279">
        <v>225</v>
      </c>
      <c r="AE12693" s="246" t="s">
        <v>55408</v>
      </c>
      <c r="AF12693" s="247">
        <v>25000</v>
      </c>
      <c r="AH12693" s="226" t="s">
        <v>27057</v>
      </c>
      <c r="AI12693" s="227">
        <v>328197.5</v>
      </c>
      <c r="AK12693" s="207" t="s">
        <v>26623</v>
      </c>
      <c r="AL12693" s="208">
        <v>2439.37</v>
      </c>
      <c r="AM12693" s="93"/>
      <c r="AN12693" s="93"/>
      <c r="AO12693" s="93"/>
    </row>
    <row r="12694" spans="28:41" x14ac:dyDescent="0.55000000000000004">
      <c r="AB12694" s="278" t="s">
        <v>19106</v>
      </c>
      <c r="AC12694" s="279">
        <v>9464.92</v>
      </c>
      <c r="AE12694" s="246" t="s">
        <v>55409</v>
      </c>
      <c r="AF12694" s="247">
        <v>15889.5</v>
      </c>
      <c r="AH12694" s="226" t="s">
        <v>42905</v>
      </c>
      <c r="AI12694" s="227">
        <v>26107.01</v>
      </c>
      <c r="AK12694" s="207" t="s">
        <v>26624</v>
      </c>
      <c r="AL12694" s="208">
        <v>6000</v>
      </c>
      <c r="AM12694" s="93"/>
      <c r="AN12694" s="93"/>
      <c r="AO12694" s="93"/>
    </row>
    <row r="12695" spans="28:41" x14ac:dyDescent="0.55000000000000004">
      <c r="AB12695" s="278" t="s">
        <v>33425</v>
      </c>
      <c r="AC12695" s="279">
        <v>15040</v>
      </c>
      <c r="AE12695" s="246" t="s">
        <v>55410</v>
      </c>
      <c r="AF12695" s="247">
        <v>84061.51</v>
      </c>
      <c r="AH12695" s="226" t="s">
        <v>47240</v>
      </c>
      <c r="AI12695" s="227">
        <v>101086.9</v>
      </c>
      <c r="AK12695" s="207" t="s">
        <v>26625</v>
      </c>
      <c r="AL12695" s="208">
        <v>8836.51</v>
      </c>
      <c r="AM12695" s="93"/>
      <c r="AN12695" s="93"/>
      <c r="AO12695" s="93"/>
    </row>
    <row r="12696" spans="28:41" x14ac:dyDescent="0.55000000000000004">
      <c r="AB12696" s="278" t="s">
        <v>69276</v>
      </c>
      <c r="AC12696" s="279">
        <v>1185.1400000000001</v>
      </c>
      <c r="AE12696" s="246" t="s">
        <v>64892</v>
      </c>
      <c r="AF12696" s="247">
        <v>6480.26</v>
      </c>
      <c r="AH12696" s="226" t="s">
        <v>47241</v>
      </c>
      <c r="AI12696" s="227">
        <v>7366.71</v>
      </c>
      <c r="AK12696" s="207" t="s">
        <v>26626</v>
      </c>
      <c r="AL12696" s="208">
        <v>22533.68</v>
      </c>
      <c r="AM12696" s="93"/>
      <c r="AN12696" s="93"/>
      <c r="AO12696" s="93"/>
    </row>
    <row r="12697" spans="28:41" x14ac:dyDescent="0.55000000000000004">
      <c r="AB12697" s="278" t="s">
        <v>49346</v>
      </c>
      <c r="AC12697" s="279">
        <v>89864.94</v>
      </c>
      <c r="AE12697" s="246" t="s">
        <v>57858</v>
      </c>
      <c r="AF12697" s="247">
        <v>21329</v>
      </c>
      <c r="AH12697" s="226" t="s">
        <v>47242</v>
      </c>
      <c r="AI12697" s="227">
        <v>22124.39</v>
      </c>
      <c r="AK12697" s="207" t="s">
        <v>26627</v>
      </c>
      <c r="AL12697" s="208">
        <v>2631.48</v>
      </c>
      <c r="AM12697" s="93"/>
      <c r="AN12697" s="93"/>
      <c r="AO12697" s="93"/>
    </row>
    <row r="12698" spans="28:41" x14ac:dyDescent="0.55000000000000004">
      <c r="AB12698" s="278" t="s">
        <v>19108</v>
      </c>
      <c r="AC12698" s="279">
        <v>10365.879999999999</v>
      </c>
      <c r="AE12698" s="246" t="s">
        <v>27486</v>
      </c>
      <c r="AF12698" s="247">
        <v>768.09</v>
      </c>
      <c r="AH12698" s="226" t="s">
        <v>53660</v>
      </c>
      <c r="AI12698" s="227">
        <v>195484.28</v>
      </c>
      <c r="AK12698" s="207" t="s">
        <v>26628</v>
      </c>
      <c r="AL12698" s="208">
        <v>550</v>
      </c>
      <c r="AM12698" s="93"/>
      <c r="AN12698" s="93"/>
      <c r="AO12698" s="93"/>
    </row>
    <row r="12699" spans="28:41" x14ac:dyDescent="0.55000000000000004">
      <c r="AB12699" s="278" t="s">
        <v>19109</v>
      </c>
      <c r="AC12699" s="279">
        <v>13848.06</v>
      </c>
      <c r="AE12699" s="246" t="s">
        <v>58332</v>
      </c>
      <c r="AF12699" s="247">
        <v>4267.2</v>
      </c>
      <c r="AH12699" s="226" t="s">
        <v>53661</v>
      </c>
      <c r="AI12699" s="227">
        <v>28486.81</v>
      </c>
      <c r="AK12699" s="207" t="s">
        <v>26629</v>
      </c>
      <c r="AL12699" s="208">
        <v>103456.62</v>
      </c>
      <c r="AM12699" s="93"/>
      <c r="AN12699" s="93"/>
      <c r="AO12699" s="93"/>
    </row>
    <row r="12700" spans="28:41" x14ac:dyDescent="0.55000000000000004">
      <c r="AB12700" s="278" t="s">
        <v>69277</v>
      </c>
      <c r="AC12700" s="279">
        <v>551.38</v>
      </c>
      <c r="AE12700" s="246" t="s">
        <v>36699</v>
      </c>
      <c r="AF12700" s="247">
        <v>1650</v>
      </c>
      <c r="AH12700" s="226" t="s">
        <v>53662</v>
      </c>
      <c r="AI12700" s="227">
        <v>12450.9</v>
      </c>
      <c r="AK12700" s="207" t="s">
        <v>26630</v>
      </c>
      <c r="AL12700" s="208">
        <v>75463.19</v>
      </c>
      <c r="AM12700" s="93"/>
      <c r="AN12700" s="93"/>
      <c r="AO12700" s="93"/>
    </row>
    <row r="12701" spans="28:41" x14ac:dyDescent="0.55000000000000004">
      <c r="AB12701" s="278" t="s">
        <v>69278</v>
      </c>
      <c r="AC12701" s="279">
        <v>539.95000000000005</v>
      </c>
      <c r="AE12701" s="246" t="s">
        <v>56574</v>
      </c>
      <c r="AF12701" s="247">
        <v>18400</v>
      </c>
      <c r="AH12701" s="226" t="s">
        <v>53663</v>
      </c>
      <c r="AI12701" s="227">
        <v>14896.28</v>
      </c>
      <c r="AK12701" s="207" t="s">
        <v>26631</v>
      </c>
      <c r="AL12701" s="208">
        <v>38789</v>
      </c>
      <c r="AM12701" s="93"/>
      <c r="AN12701" s="93"/>
      <c r="AO12701" s="93"/>
    </row>
    <row r="12702" spans="28:41" x14ac:dyDescent="0.55000000000000004">
      <c r="AB12702" s="278" t="s">
        <v>19110</v>
      </c>
      <c r="AC12702" s="279">
        <v>32930.18</v>
      </c>
      <c r="AE12702" s="246" t="s">
        <v>27491</v>
      </c>
      <c r="AF12702" s="247">
        <v>1533.81</v>
      </c>
      <c r="AH12702" s="226" t="s">
        <v>53664</v>
      </c>
      <c r="AI12702" s="227">
        <v>20344.2</v>
      </c>
      <c r="AK12702" s="207" t="s">
        <v>26632</v>
      </c>
      <c r="AL12702" s="208">
        <v>3019.5</v>
      </c>
      <c r="AM12702" s="93"/>
      <c r="AN12702" s="93"/>
      <c r="AO12702" s="93"/>
    </row>
    <row r="12703" spans="28:41" x14ac:dyDescent="0.55000000000000004">
      <c r="AB12703" s="278" t="s">
        <v>19128</v>
      </c>
      <c r="AC12703" s="279">
        <v>20104.259999999998</v>
      </c>
      <c r="AE12703" s="246" t="s">
        <v>35656</v>
      </c>
      <c r="AF12703" s="247">
        <v>4446.75</v>
      </c>
      <c r="AH12703" s="226" t="s">
        <v>53665</v>
      </c>
      <c r="AI12703" s="227">
        <v>62647.26</v>
      </c>
      <c r="AK12703" s="207" t="s">
        <v>26633</v>
      </c>
      <c r="AL12703" s="208">
        <v>222681.25</v>
      </c>
      <c r="AM12703" s="93"/>
      <c r="AN12703" s="93"/>
      <c r="AO12703" s="93"/>
    </row>
    <row r="12704" spans="28:41" x14ac:dyDescent="0.55000000000000004">
      <c r="AB12704" s="278" t="s">
        <v>50633</v>
      </c>
      <c r="AC12704" s="279">
        <v>8677.9</v>
      </c>
      <c r="AE12704" s="246" t="s">
        <v>58333</v>
      </c>
      <c r="AF12704" s="247">
        <v>7000</v>
      </c>
      <c r="AH12704" s="226" t="s">
        <v>50382</v>
      </c>
      <c r="AI12704" s="227">
        <v>27738.31</v>
      </c>
      <c r="AK12704" s="207" t="s">
        <v>26634</v>
      </c>
      <c r="AL12704" s="208">
        <v>17266.18</v>
      </c>
      <c r="AM12704" s="93"/>
      <c r="AN12704" s="93"/>
      <c r="AO12704" s="93"/>
    </row>
    <row r="12705" spans="28:41" x14ac:dyDescent="0.55000000000000004">
      <c r="AB12705" s="278" t="s">
        <v>50634</v>
      </c>
      <c r="AC12705" s="279">
        <v>43260</v>
      </c>
      <c r="AE12705" s="246" t="s">
        <v>27492</v>
      </c>
      <c r="AF12705" s="247">
        <v>19866.86</v>
      </c>
      <c r="AH12705" s="226" t="s">
        <v>53666</v>
      </c>
      <c r="AI12705" s="227">
        <v>16521.75</v>
      </c>
      <c r="AK12705" s="207" t="s">
        <v>26635</v>
      </c>
      <c r="AL12705" s="208">
        <v>46189.4</v>
      </c>
      <c r="AM12705" s="93"/>
      <c r="AN12705" s="93"/>
      <c r="AO12705" s="93"/>
    </row>
    <row r="12706" spans="28:41" x14ac:dyDescent="0.55000000000000004">
      <c r="AB12706" s="278" t="s">
        <v>46017</v>
      </c>
      <c r="AC12706" s="279">
        <v>61058.22</v>
      </c>
      <c r="AE12706" s="246" t="s">
        <v>36700</v>
      </c>
      <c r="AF12706" s="247">
        <v>3446.82</v>
      </c>
      <c r="AH12706" s="226" t="s">
        <v>53667</v>
      </c>
      <c r="AI12706" s="227">
        <v>9701.7199999999993</v>
      </c>
      <c r="AK12706" s="207" t="s">
        <v>26636</v>
      </c>
      <c r="AL12706" s="208">
        <v>22063.02</v>
      </c>
      <c r="AM12706" s="93"/>
      <c r="AN12706" s="93"/>
      <c r="AO12706" s="93"/>
    </row>
    <row r="12707" spans="28:41" x14ac:dyDescent="0.55000000000000004">
      <c r="AB12707" s="278" t="s">
        <v>50636</v>
      </c>
      <c r="AC12707" s="279">
        <v>31609.9</v>
      </c>
      <c r="AE12707" s="246" t="s">
        <v>40624</v>
      </c>
      <c r="AF12707" s="247">
        <v>59002.5</v>
      </c>
      <c r="AH12707" s="226" t="s">
        <v>53668</v>
      </c>
      <c r="AI12707" s="227">
        <v>742.2</v>
      </c>
      <c r="AK12707" s="207" t="s">
        <v>26637</v>
      </c>
      <c r="AL12707" s="208">
        <v>36737.65</v>
      </c>
      <c r="AM12707" s="93"/>
      <c r="AN12707" s="93"/>
      <c r="AO12707" s="93"/>
    </row>
    <row r="12708" spans="28:41" x14ac:dyDescent="0.55000000000000004">
      <c r="AB12708" s="278" t="s">
        <v>19129</v>
      </c>
      <c r="AC12708" s="279">
        <v>18384.7</v>
      </c>
      <c r="AE12708" s="246" t="s">
        <v>59823</v>
      </c>
      <c r="AF12708" s="247">
        <v>-1017.22</v>
      </c>
      <c r="AH12708" s="226" t="s">
        <v>53669</v>
      </c>
      <c r="AI12708" s="227">
        <v>1883.93</v>
      </c>
      <c r="AK12708" s="207" t="s">
        <v>26638</v>
      </c>
      <c r="AL12708" s="208">
        <v>45909</v>
      </c>
      <c r="AM12708" s="93"/>
      <c r="AN12708" s="93"/>
      <c r="AO12708" s="93"/>
    </row>
    <row r="12709" spans="28:41" x14ac:dyDescent="0.55000000000000004">
      <c r="AB12709" s="278" t="s">
        <v>50637</v>
      </c>
      <c r="AC12709" s="279">
        <v>5057.6400000000003</v>
      </c>
      <c r="AE12709" s="246" t="s">
        <v>50407</v>
      </c>
      <c r="AF12709" s="247">
        <v>79367.25</v>
      </c>
      <c r="AH12709" s="226" t="s">
        <v>50383</v>
      </c>
      <c r="AI12709" s="227">
        <v>2745.23</v>
      </c>
      <c r="AK12709" s="207" t="s">
        <v>26639</v>
      </c>
      <c r="AL12709" s="208">
        <v>13717</v>
      </c>
      <c r="AM12709" s="93"/>
      <c r="AN12709" s="93"/>
      <c r="AO12709" s="93"/>
    </row>
    <row r="12710" spans="28:41" x14ac:dyDescent="0.55000000000000004">
      <c r="AB12710" s="278" t="s">
        <v>19131</v>
      </c>
      <c r="AC12710" s="279">
        <v>-2423.65</v>
      </c>
      <c r="AE12710" s="246" t="s">
        <v>56575</v>
      </c>
      <c r="AF12710" s="247">
        <v>32830.910000000003</v>
      </c>
      <c r="AH12710" s="226" t="s">
        <v>40615</v>
      </c>
      <c r="AI12710" s="227">
        <v>20835.78</v>
      </c>
      <c r="AK12710" s="207" t="s">
        <v>26640</v>
      </c>
      <c r="AL12710" s="208">
        <v>174418</v>
      </c>
      <c r="AM12710" s="93"/>
      <c r="AN12710" s="93"/>
      <c r="AO12710" s="93"/>
    </row>
    <row r="12711" spans="28:41" x14ac:dyDescent="0.55000000000000004">
      <c r="AB12711" s="278" t="s">
        <v>43202</v>
      </c>
      <c r="AC12711" s="279">
        <v>586.27</v>
      </c>
      <c r="AE12711" s="246" t="s">
        <v>56576</v>
      </c>
      <c r="AF12711" s="247">
        <v>1820.2</v>
      </c>
      <c r="AH12711" s="226" t="s">
        <v>36678</v>
      </c>
      <c r="AI12711" s="227">
        <v>5031650</v>
      </c>
      <c r="AK12711" s="207" t="s">
        <v>26641</v>
      </c>
      <c r="AL12711" s="208">
        <v>73248.31</v>
      </c>
      <c r="AM12711" s="93"/>
      <c r="AN12711" s="93"/>
      <c r="AO12711" s="93"/>
    </row>
    <row r="12712" spans="28:41" x14ac:dyDescent="0.55000000000000004">
      <c r="AB12712" s="278" t="s">
        <v>43203</v>
      </c>
      <c r="AC12712" s="279">
        <v>567.77</v>
      </c>
      <c r="AE12712" s="246" t="s">
        <v>56577</v>
      </c>
      <c r="AF12712" s="247">
        <v>2650.77</v>
      </c>
      <c r="AH12712" s="226" t="s">
        <v>36679</v>
      </c>
      <c r="AI12712" s="227">
        <v>385316.67</v>
      </c>
      <c r="AK12712" s="207" t="s">
        <v>26642</v>
      </c>
      <c r="AL12712" s="208">
        <v>3249.64</v>
      </c>
      <c r="AM12712" s="93"/>
      <c r="AN12712" s="93"/>
      <c r="AO12712" s="93"/>
    </row>
    <row r="12713" spans="28:41" x14ac:dyDescent="0.55000000000000004">
      <c r="AB12713" s="278" t="s">
        <v>60888</v>
      </c>
      <c r="AC12713" s="279">
        <v>-155.97999999999999</v>
      </c>
      <c r="AE12713" s="246" t="s">
        <v>56578</v>
      </c>
      <c r="AF12713" s="247">
        <v>8171.61</v>
      </c>
      <c r="AH12713" s="226" t="s">
        <v>40616</v>
      </c>
      <c r="AI12713" s="227">
        <v>4733.88</v>
      </c>
      <c r="AK12713" s="207" t="s">
        <v>26643</v>
      </c>
      <c r="AL12713" s="208">
        <v>14889.35</v>
      </c>
      <c r="AM12713" s="93"/>
      <c r="AN12713" s="93"/>
      <c r="AO12713" s="93"/>
    </row>
    <row r="12714" spans="28:41" x14ac:dyDescent="0.55000000000000004">
      <c r="AB12714" s="278" t="s">
        <v>60889</v>
      </c>
      <c r="AC12714" s="279">
        <v>26.39</v>
      </c>
      <c r="AE12714" s="246" t="s">
        <v>53725</v>
      </c>
      <c r="AF12714" s="247">
        <v>10563.52</v>
      </c>
      <c r="AH12714" s="226" t="s">
        <v>40617</v>
      </c>
      <c r="AI12714" s="227">
        <v>4193.08</v>
      </c>
      <c r="AK12714" s="207" t="s">
        <v>26644</v>
      </c>
      <c r="AL12714" s="208">
        <v>5085.38</v>
      </c>
      <c r="AM12714" s="93"/>
      <c r="AN12714" s="93"/>
      <c r="AO12714" s="93"/>
    </row>
    <row r="12715" spans="28:41" x14ac:dyDescent="0.55000000000000004">
      <c r="AB12715" s="278" t="s">
        <v>70131</v>
      </c>
      <c r="AC12715" s="279">
        <v>875</v>
      </c>
      <c r="AE12715" s="246" t="s">
        <v>50408</v>
      </c>
      <c r="AF12715" s="247">
        <v>4627.18</v>
      </c>
      <c r="AH12715" s="226" t="s">
        <v>45547</v>
      </c>
      <c r="AI12715" s="227">
        <v>26065.5</v>
      </c>
      <c r="AK12715" s="207" t="s">
        <v>14156</v>
      </c>
      <c r="AL12715" s="208">
        <v>7391.75</v>
      </c>
      <c r="AM12715" s="93"/>
      <c r="AN12715" s="93"/>
      <c r="AO12715" s="93"/>
    </row>
    <row r="12716" spans="28:41" x14ac:dyDescent="0.55000000000000004">
      <c r="AB12716" s="278" t="s">
        <v>43204</v>
      </c>
      <c r="AC12716" s="279">
        <v>2585.61</v>
      </c>
      <c r="AE12716" s="246" t="s">
        <v>59824</v>
      </c>
      <c r="AF12716" s="247">
        <v>-91.32</v>
      </c>
      <c r="AH12716" s="226" t="s">
        <v>36680</v>
      </c>
      <c r="AI12716" s="227">
        <v>136326.57</v>
      </c>
      <c r="AK12716" s="207" t="s">
        <v>14157</v>
      </c>
      <c r="AL12716" s="208">
        <v>4438.04</v>
      </c>
      <c r="AM12716" s="93"/>
      <c r="AN12716" s="93"/>
      <c r="AO12716" s="93"/>
    </row>
    <row r="12717" spans="28:41" x14ac:dyDescent="0.55000000000000004">
      <c r="AB12717" s="278" t="s">
        <v>19132</v>
      </c>
      <c r="AC12717" s="279">
        <v>52691.12</v>
      </c>
      <c r="AE12717" s="246" t="s">
        <v>53726</v>
      </c>
      <c r="AF12717" s="247">
        <v>9634.58</v>
      </c>
      <c r="AH12717" s="226" t="s">
        <v>35617</v>
      </c>
      <c r="AI12717" s="227">
        <v>108883</v>
      </c>
      <c r="AK12717" s="207" t="s">
        <v>14158</v>
      </c>
      <c r="AL12717" s="208">
        <v>13560.6</v>
      </c>
      <c r="AM12717" s="93"/>
      <c r="AN12717" s="93"/>
      <c r="AO12717" s="93"/>
    </row>
    <row r="12718" spans="28:41" x14ac:dyDescent="0.55000000000000004">
      <c r="AB12718" s="278" t="s">
        <v>19133</v>
      </c>
      <c r="AC12718" s="279">
        <v>4907.0600000000004</v>
      </c>
      <c r="AE12718" s="246" t="s">
        <v>56579</v>
      </c>
      <c r="AF12718" s="247">
        <v>45.32</v>
      </c>
      <c r="AH12718" s="226" t="s">
        <v>47243</v>
      </c>
      <c r="AI12718" s="227">
        <v>16950</v>
      </c>
      <c r="AK12718" s="207" t="s">
        <v>14159</v>
      </c>
      <c r="AL12718" s="208">
        <v>29944</v>
      </c>
      <c r="AM12718" s="93"/>
      <c r="AN12718" s="93"/>
      <c r="AO12718" s="93"/>
    </row>
    <row r="12719" spans="28:41" x14ac:dyDescent="0.55000000000000004">
      <c r="AB12719" s="278" t="s">
        <v>50638</v>
      </c>
      <c r="AC12719" s="279">
        <v>5019.1499999999996</v>
      </c>
      <c r="AE12719" s="246" t="s">
        <v>53727</v>
      </c>
      <c r="AF12719" s="247">
        <v>740.5</v>
      </c>
      <c r="AH12719" s="226" t="s">
        <v>53670</v>
      </c>
      <c r="AI12719" s="227">
        <v>5000</v>
      </c>
      <c r="AK12719" s="207" t="s">
        <v>26645</v>
      </c>
      <c r="AL12719" s="208">
        <v>12786.52</v>
      </c>
      <c r="AM12719" s="93"/>
      <c r="AN12719" s="93"/>
      <c r="AO12719" s="93"/>
    </row>
    <row r="12720" spans="28:41" x14ac:dyDescent="0.55000000000000004">
      <c r="AB12720" s="278" t="s">
        <v>19134</v>
      </c>
      <c r="AC12720" s="279">
        <v>19099.98</v>
      </c>
      <c r="AE12720" s="246" t="s">
        <v>53728</v>
      </c>
      <c r="AF12720" s="247">
        <v>2360.48</v>
      </c>
      <c r="AH12720" s="226" t="s">
        <v>53671</v>
      </c>
      <c r="AI12720" s="227">
        <v>2500</v>
      </c>
      <c r="AK12720" s="207" t="s">
        <v>26646</v>
      </c>
      <c r="AL12720" s="208">
        <v>204813.41</v>
      </c>
      <c r="AM12720" s="93"/>
      <c r="AN12720" s="93"/>
      <c r="AO12720" s="93"/>
    </row>
    <row r="12721" spans="28:41" x14ac:dyDescent="0.55000000000000004">
      <c r="AB12721" s="278" t="s">
        <v>19158</v>
      </c>
      <c r="AC12721" s="279">
        <v>7365.86</v>
      </c>
      <c r="AE12721" s="246" t="s">
        <v>55411</v>
      </c>
      <c r="AF12721" s="247">
        <v>25101.88</v>
      </c>
      <c r="AH12721" s="226" t="s">
        <v>53672</v>
      </c>
      <c r="AI12721" s="227">
        <v>766.81</v>
      </c>
      <c r="AK12721" s="207" t="s">
        <v>26647</v>
      </c>
      <c r="AL12721" s="208">
        <v>19893.080000000002</v>
      </c>
      <c r="AM12721" s="93"/>
      <c r="AN12721" s="93"/>
      <c r="AO12721" s="93"/>
    </row>
    <row r="12722" spans="28:41" x14ac:dyDescent="0.55000000000000004">
      <c r="AB12722" s="278" t="s">
        <v>19164</v>
      </c>
      <c r="AC12722" s="279">
        <v>180.97</v>
      </c>
      <c r="AE12722" s="246" t="s">
        <v>56580</v>
      </c>
      <c r="AF12722" s="247">
        <v>1034.96</v>
      </c>
      <c r="AH12722" s="226" t="s">
        <v>53673</v>
      </c>
      <c r="AI12722" s="227">
        <v>2039.56</v>
      </c>
      <c r="AK12722" s="207" t="s">
        <v>26648</v>
      </c>
      <c r="AL12722" s="208">
        <v>2966.92</v>
      </c>
      <c r="AM12722" s="93"/>
      <c r="AN12722" s="93"/>
      <c r="AO12722" s="93"/>
    </row>
    <row r="12723" spans="28:41" x14ac:dyDescent="0.55000000000000004">
      <c r="AB12723" s="278" t="s">
        <v>19165</v>
      </c>
      <c r="AC12723" s="279">
        <v>1097.1099999999999</v>
      </c>
      <c r="AE12723" s="246" t="s">
        <v>53729</v>
      </c>
      <c r="AF12723" s="247">
        <v>2503.65</v>
      </c>
      <c r="AH12723" s="226" t="s">
        <v>53674</v>
      </c>
      <c r="AI12723" s="227">
        <v>156.02000000000001</v>
      </c>
      <c r="AK12723" s="207" t="s">
        <v>26649</v>
      </c>
      <c r="AL12723" s="208">
        <v>60672</v>
      </c>
      <c r="AM12723" s="93"/>
      <c r="AN12723" s="93"/>
      <c r="AO12723" s="93"/>
    </row>
    <row r="12724" spans="28:41" x14ac:dyDescent="0.55000000000000004">
      <c r="AB12724" s="278" t="s">
        <v>70913</v>
      </c>
      <c r="AC12724" s="279">
        <v>5000</v>
      </c>
      <c r="AE12724" s="246" t="s">
        <v>49155</v>
      </c>
      <c r="AF12724" s="247">
        <v>225.72</v>
      </c>
      <c r="AH12724" s="226" t="s">
        <v>53675</v>
      </c>
      <c r="AI12724" s="227">
        <v>491.53</v>
      </c>
      <c r="AK12724" s="207" t="s">
        <v>26650</v>
      </c>
      <c r="AL12724" s="208">
        <v>6358</v>
      </c>
      <c r="AM12724" s="93"/>
      <c r="AN12724" s="93"/>
      <c r="AO12724" s="93"/>
    </row>
    <row r="12725" spans="28:41" x14ac:dyDescent="0.55000000000000004">
      <c r="AB12725" s="278" t="s">
        <v>19204</v>
      </c>
      <c r="AC12725" s="279">
        <v>64456.73</v>
      </c>
      <c r="AE12725" s="246" t="s">
        <v>59825</v>
      </c>
      <c r="AF12725" s="247">
        <v>-132.37</v>
      </c>
      <c r="AH12725" s="226" t="s">
        <v>53676</v>
      </c>
      <c r="AI12725" s="227">
        <v>980.08</v>
      </c>
      <c r="AK12725" s="207" t="s">
        <v>26651</v>
      </c>
      <c r="AL12725" s="208">
        <v>9296.7000000000007</v>
      </c>
      <c r="AM12725" s="93"/>
      <c r="AN12725" s="93"/>
      <c r="AO12725" s="93"/>
    </row>
    <row r="12726" spans="28:41" x14ac:dyDescent="0.55000000000000004">
      <c r="AB12726" s="278" t="s">
        <v>69279</v>
      </c>
      <c r="AC12726" s="279">
        <v>45103.3</v>
      </c>
      <c r="AE12726" s="246" t="s">
        <v>53730</v>
      </c>
      <c r="AF12726" s="247">
        <v>33.9</v>
      </c>
      <c r="AH12726" s="226" t="s">
        <v>48240</v>
      </c>
      <c r="AI12726" s="227">
        <v>4135.37</v>
      </c>
      <c r="AK12726" s="207" t="s">
        <v>26652</v>
      </c>
      <c r="AL12726" s="208">
        <v>15668.09</v>
      </c>
      <c r="AM12726" s="93"/>
      <c r="AN12726" s="93"/>
      <c r="AO12726" s="93"/>
    </row>
    <row r="12727" spans="28:41" x14ac:dyDescent="0.55000000000000004">
      <c r="AB12727" s="278" t="s">
        <v>34945</v>
      </c>
      <c r="AC12727" s="279">
        <v>45000.02</v>
      </c>
      <c r="AE12727" s="246" t="s">
        <v>39476</v>
      </c>
      <c r="AF12727" s="247">
        <v>188.33</v>
      </c>
      <c r="AH12727" s="226" t="s">
        <v>48241</v>
      </c>
      <c r="AI12727" s="227">
        <v>308.89</v>
      </c>
      <c r="AK12727" s="207" t="s">
        <v>26653</v>
      </c>
      <c r="AL12727" s="208">
        <v>1519.02</v>
      </c>
      <c r="AM12727" s="93"/>
      <c r="AN12727" s="93"/>
      <c r="AO12727" s="93"/>
    </row>
    <row r="12728" spans="28:41" x14ac:dyDescent="0.55000000000000004">
      <c r="AB12728" s="278" t="s">
        <v>19207</v>
      </c>
      <c r="AC12728" s="279">
        <v>38.08</v>
      </c>
      <c r="AE12728" s="246" t="s">
        <v>59208</v>
      </c>
      <c r="AF12728" s="247">
        <v>101805.74</v>
      </c>
      <c r="AH12728" s="226" t="s">
        <v>48242</v>
      </c>
      <c r="AI12728" s="227">
        <v>974.78</v>
      </c>
      <c r="AK12728" s="207" t="s">
        <v>26654</v>
      </c>
      <c r="AL12728" s="208">
        <v>2365.81</v>
      </c>
      <c r="AM12728" s="93"/>
      <c r="AN12728" s="93"/>
      <c r="AO12728" s="93"/>
    </row>
    <row r="12729" spans="28:41" x14ac:dyDescent="0.55000000000000004">
      <c r="AB12729" s="278" t="s">
        <v>19208</v>
      </c>
      <c r="AC12729" s="279">
        <v>114.24</v>
      </c>
      <c r="AE12729" s="246" t="s">
        <v>35659</v>
      </c>
      <c r="AF12729" s="247">
        <v>263544.86</v>
      </c>
      <c r="AH12729" s="226" t="s">
        <v>45548</v>
      </c>
      <c r="AI12729" s="227">
        <v>30965.4</v>
      </c>
      <c r="AK12729" s="207" t="s">
        <v>26655</v>
      </c>
      <c r="AL12729" s="208">
        <v>306</v>
      </c>
      <c r="AM12729" s="93"/>
      <c r="AN12729" s="93"/>
      <c r="AO12729" s="93"/>
    </row>
    <row r="12730" spans="28:41" x14ac:dyDescent="0.55000000000000004">
      <c r="AB12730" s="278" t="s">
        <v>19210</v>
      </c>
      <c r="AC12730" s="279">
        <v>15790.7</v>
      </c>
      <c r="AE12730" s="246" t="s">
        <v>40625</v>
      </c>
      <c r="AF12730" s="247">
        <v>52000</v>
      </c>
      <c r="AH12730" s="226" t="s">
        <v>47244</v>
      </c>
      <c r="AI12730" s="227">
        <v>1419.35</v>
      </c>
      <c r="AK12730" s="207" t="s">
        <v>26656</v>
      </c>
      <c r="AL12730" s="208">
        <v>455</v>
      </c>
      <c r="AM12730" s="93"/>
      <c r="AN12730" s="93"/>
      <c r="AO12730" s="93"/>
    </row>
    <row r="12731" spans="28:41" x14ac:dyDescent="0.55000000000000004">
      <c r="AB12731" s="278" t="s">
        <v>19211</v>
      </c>
      <c r="AC12731" s="279">
        <v>8415</v>
      </c>
      <c r="AE12731" s="246" t="s">
        <v>40626</v>
      </c>
      <c r="AF12731" s="247">
        <v>59970.38</v>
      </c>
      <c r="AH12731" s="226" t="s">
        <v>39461</v>
      </c>
      <c r="AI12731" s="227">
        <v>37605</v>
      </c>
      <c r="AK12731" s="207" t="s">
        <v>26657</v>
      </c>
      <c r="AL12731" s="208">
        <v>2149.48</v>
      </c>
      <c r="AM12731" s="93"/>
      <c r="AN12731" s="93"/>
      <c r="AO12731" s="93"/>
    </row>
    <row r="12732" spans="28:41" x14ac:dyDescent="0.55000000000000004">
      <c r="AB12732" s="278" t="s">
        <v>69280</v>
      </c>
      <c r="AC12732" s="279">
        <v>6514.75</v>
      </c>
      <c r="AE12732" s="246" t="s">
        <v>59209</v>
      </c>
      <c r="AF12732" s="247">
        <v>9151.76</v>
      </c>
      <c r="AH12732" s="226" t="s">
        <v>50384</v>
      </c>
      <c r="AI12732" s="227">
        <v>1127</v>
      </c>
      <c r="AK12732" s="207" t="s">
        <v>26658</v>
      </c>
      <c r="AL12732" s="208">
        <v>1958.13</v>
      </c>
      <c r="AM12732" s="93"/>
      <c r="AN12732" s="93"/>
      <c r="AO12732" s="93"/>
    </row>
    <row r="12733" spans="28:41" x14ac:dyDescent="0.55000000000000004">
      <c r="AB12733" s="278" t="s">
        <v>19212</v>
      </c>
      <c r="AC12733" s="279">
        <v>27447.79</v>
      </c>
      <c r="AE12733" s="246" t="s">
        <v>45584</v>
      </c>
      <c r="AF12733" s="247">
        <v>27677</v>
      </c>
      <c r="AH12733" s="226" t="s">
        <v>39462</v>
      </c>
      <c r="AI12733" s="227">
        <v>2845.49</v>
      </c>
      <c r="AK12733" s="207" t="s">
        <v>26659</v>
      </c>
      <c r="AL12733" s="208">
        <v>142595.96</v>
      </c>
      <c r="AM12733" s="93"/>
      <c r="AN12733" s="93"/>
      <c r="AO12733" s="93"/>
    </row>
    <row r="12734" spans="28:41" x14ac:dyDescent="0.55000000000000004">
      <c r="AB12734" s="278" t="s">
        <v>19213</v>
      </c>
      <c r="AC12734" s="279">
        <v>34878</v>
      </c>
      <c r="AE12734" s="246" t="s">
        <v>42926</v>
      </c>
      <c r="AF12734" s="247">
        <v>111000</v>
      </c>
      <c r="AH12734" s="226" t="s">
        <v>39463</v>
      </c>
      <c r="AI12734" s="227">
        <v>8607.91</v>
      </c>
      <c r="AK12734" s="207" t="s">
        <v>26660</v>
      </c>
      <c r="AL12734" s="208">
        <v>17760.810000000001</v>
      </c>
      <c r="AM12734" s="93"/>
      <c r="AN12734" s="93"/>
      <c r="AO12734" s="93"/>
    </row>
    <row r="12735" spans="28:41" x14ac:dyDescent="0.55000000000000004">
      <c r="AB12735" s="278" t="s">
        <v>19214</v>
      </c>
      <c r="AC12735" s="279">
        <v>119008.94</v>
      </c>
      <c r="AE12735" s="246" t="s">
        <v>60732</v>
      </c>
      <c r="AF12735" s="247">
        <v>1887.3</v>
      </c>
      <c r="AH12735" s="226" t="s">
        <v>39464</v>
      </c>
      <c r="AI12735" s="227">
        <v>4931.08</v>
      </c>
      <c r="AK12735" s="207" t="s">
        <v>26661</v>
      </c>
      <c r="AL12735" s="208">
        <v>1918.74</v>
      </c>
      <c r="AM12735" s="93"/>
      <c r="AN12735" s="93"/>
      <c r="AO12735" s="93"/>
    </row>
    <row r="12736" spans="28:41" x14ac:dyDescent="0.55000000000000004">
      <c r="AB12736" s="278" t="s">
        <v>19247</v>
      </c>
      <c r="AC12736" s="279">
        <v>49079.42</v>
      </c>
      <c r="AE12736" s="246" t="s">
        <v>62235</v>
      </c>
      <c r="AF12736" s="247">
        <v>4921.8999999999996</v>
      </c>
      <c r="AH12736" s="226" t="s">
        <v>39465</v>
      </c>
      <c r="AI12736" s="227">
        <v>2600.2800000000002</v>
      </c>
      <c r="AK12736" s="207" t="s">
        <v>26662</v>
      </c>
      <c r="AL12736" s="208">
        <v>125039.55</v>
      </c>
      <c r="AM12736" s="93"/>
      <c r="AN12736" s="93"/>
      <c r="AO12736" s="93"/>
    </row>
    <row r="12737" spans="28:41" x14ac:dyDescent="0.55000000000000004">
      <c r="AB12737" s="278" t="s">
        <v>19248</v>
      </c>
      <c r="AC12737" s="279">
        <v>27499.98</v>
      </c>
      <c r="AE12737" s="246" t="s">
        <v>64893</v>
      </c>
      <c r="AF12737" s="247">
        <v>7363.2</v>
      </c>
      <c r="AH12737" s="226" t="s">
        <v>45549</v>
      </c>
      <c r="AI12737" s="227">
        <v>1306926.3400000001</v>
      </c>
      <c r="AK12737" s="207" t="s">
        <v>26663</v>
      </c>
      <c r="AL12737" s="208">
        <v>365728.71</v>
      </c>
      <c r="AM12737" s="93"/>
      <c r="AN12737" s="93"/>
      <c r="AO12737" s="93"/>
    </row>
    <row r="12738" spans="28:41" x14ac:dyDescent="0.55000000000000004">
      <c r="AB12738" s="278" t="s">
        <v>69281</v>
      </c>
      <c r="AC12738" s="279">
        <v>6730.94</v>
      </c>
      <c r="AE12738" s="246" t="s">
        <v>61591</v>
      </c>
      <c r="AF12738" s="247">
        <v>2237.59</v>
      </c>
      <c r="AH12738" s="226" t="s">
        <v>45550</v>
      </c>
      <c r="AI12738" s="227">
        <v>102662.66</v>
      </c>
      <c r="AK12738" s="207" t="s">
        <v>26664</v>
      </c>
      <c r="AL12738" s="208">
        <v>178035</v>
      </c>
      <c r="AM12738" s="93"/>
      <c r="AN12738" s="93"/>
      <c r="AO12738" s="93"/>
    </row>
    <row r="12739" spans="28:41" x14ac:dyDescent="0.55000000000000004">
      <c r="AB12739" s="278" t="s">
        <v>69282</v>
      </c>
      <c r="AC12739" s="279">
        <v>59775</v>
      </c>
      <c r="AE12739" s="246" t="s">
        <v>40627</v>
      </c>
      <c r="AF12739" s="247">
        <v>4.28</v>
      </c>
      <c r="AH12739" s="226" t="s">
        <v>45551</v>
      </c>
      <c r="AI12739" s="227">
        <v>74050</v>
      </c>
      <c r="AK12739" s="207" t="s">
        <v>26665</v>
      </c>
      <c r="AL12739" s="208">
        <v>8160.49</v>
      </c>
      <c r="AM12739" s="93"/>
      <c r="AN12739" s="93"/>
      <c r="AO12739" s="93"/>
    </row>
    <row r="12740" spans="28:41" x14ac:dyDescent="0.55000000000000004">
      <c r="AB12740" s="278" t="s">
        <v>69283</v>
      </c>
      <c r="AC12740" s="279">
        <v>34080</v>
      </c>
      <c r="AE12740" s="246" t="s">
        <v>35660</v>
      </c>
      <c r="AF12740" s="247">
        <v>47790.239999999998</v>
      </c>
      <c r="AH12740" s="226" t="s">
        <v>45552</v>
      </c>
      <c r="AI12740" s="227">
        <v>5664.84</v>
      </c>
      <c r="AK12740" s="207" t="s">
        <v>26666</v>
      </c>
      <c r="AL12740" s="208">
        <v>12831.08</v>
      </c>
      <c r="AM12740" s="93"/>
      <c r="AN12740" s="93"/>
      <c r="AO12740" s="93"/>
    </row>
    <row r="12741" spans="28:41" x14ac:dyDescent="0.55000000000000004">
      <c r="AB12741" s="278" t="s">
        <v>69284</v>
      </c>
      <c r="AC12741" s="279">
        <v>42094.75</v>
      </c>
      <c r="AE12741" s="246" t="s">
        <v>35661</v>
      </c>
      <c r="AF12741" s="247">
        <v>156413.57999999999</v>
      </c>
      <c r="AH12741" s="226" t="s">
        <v>50385</v>
      </c>
      <c r="AI12741" s="227">
        <v>22665</v>
      </c>
      <c r="AK12741" s="207" t="s">
        <v>26667</v>
      </c>
      <c r="AL12741" s="208">
        <v>15000</v>
      </c>
      <c r="AM12741" s="93"/>
      <c r="AN12741" s="93"/>
      <c r="AO12741" s="93"/>
    </row>
    <row r="12742" spans="28:41" x14ac:dyDescent="0.55000000000000004">
      <c r="AB12742" s="278" t="s">
        <v>19252</v>
      </c>
      <c r="AC12742" s="279">
        <v>16250.78</v>
      </c>
      <c r="AE12742" s="246" t="s">
        <v>35662</v>
      </c>
      <c r="AF12742" s="247">
        <v>59339.07</v>
      </c>
      <c r="AH12742" s="226" t="s">
        <v>45553</v>
      </c>
      <c r="AI12742" s="227">
        <v>40000</v>
      </c>
      <c r="AK12742" s="207" t="s">
        <v>26668</v>
      </c>
      <c r="AL12742" s="208">
        <v>74170</v>
      </c>
      <c r="AM12742" s="93"/>
      <c r="AN12742" s="93"/>
      <c r="AO12742" s="93"/>
    </row>
    <row r="12743" spans="28:41" x14ac:dyDescent="0.55000000000000004">
      <c r="AB12743" s="278" t="s">
        <v>56784</v>
      </c>
      <c r="AC12743" s="279">
        <v>1400.21</v>
      </c>
      <c r="AE12743" s="246" t="s">
        <v>59826</v>
      </c>
      <c r="AF12743" s="247">
        <v>54394.5</v>
      </c>
      <c r="AH12743" s="226" t="s">
        <v>45554</v>
      </c>
      <c r="AI12743" s="227">
        <v>1952</v>
      </c>
      <c r="AK12743" s="207" t="s">
        <v>26669</v>
      </c>
      <c r="AL12743" s="208">
        <v>7246.73</v>
      </c>
      <c r="AM12743" s="93"/>
      <c r="AN12743" s="93"/>
      <c r="AO12743" s="93"/>
    </row>
    <row r="12744" spans="28:41" x14ac:dyDescent="0.55000000000000004">
      <c r="AB12744" s="278" t="s">
        <v>19254</v>
      </c>
      <c r="AC12744" s="279">
        <v>19946.04</v>
      </c>
      <c r="AE12744" s="246" t="s">
        <v>59438</v>
      </c>
      <c r="AF12744" s="247">
        <v>13662.72</v>
      </c>
      <c r="AH12744" s="226" t="s">
        <v>45555</v>
      </c>
      <c r="AI12744" s="227">
        <v>1872069.55</v>
      </c>
      <c r="AK12744" s="207" t="s">
        <v>26670</v>
      </c>
      <c r="AL12744" s="208">
        <v>8982.19</v>
      </c>
      <c r="AM12744" s="93"/>
      <c r="AN12744" s="93"/>
      <c r="AO12744" s="93"/>
    </row>
    <row r="12745" spans="28:41" x14ac:dyDescent="0.55000000000000004">
      <c r="AB12745" s="278" t="s">
        <v>55600</v>
      </c>
      <c r="AC12745" s="279">
        <v>568.47</v>
      </c>
      <c r="AE12745" s="246" t="s">
        <v>53731</v>
      </c>
      <c r="AF12745" s="247">
        <v>212796.51</v>
      </c>
      <c r="AH12745" s="226" t="s">
        <v>45556</v>
      </c>
      <c r="AI12745" s="227">
        <v>143213.1</v>
      </c>
      <c r="AK12745" s="207" t="s">
        <v>26671</v>
      </c>
      <c r="AL12745" s="208">
        <v>22021.84</v>
      </c>
      <c r="AM12745" s="93"/>
      <c r="AN12745" s="93"/>
      <c r="AO12745" s="93"/>
    </row>
    <row r="12746" spans="28:41" x14ac:dyDescent="0.55000000000000004">
      <c r="AB12746" s="278" t="s">
        <v>19255</v>
      </c>
      <c r="AC12746" s="279">
        <v>542.22</v>
      </c>
      <c r="AE12746" s="246" t="s">
        <v>47260</v>
      </c>
      <c r="AF12746" s="247">
        <v>24797.06</v>
      </c>
      <c r="AH12746" s="226" t="s">
        <v>27173</v>
      </c>
      <c r="AI12746" s="227">
        <v>667007.49</v>
      </c>
      <c r="AK12746" s="207" t="s">
        <v>26672</v>
      </c>
      <c r="AL12746" s="208">
        <v>25413.85</v>
      </c>
      <c r="AM12746" s="93"/>
      <c r="AN12746" s="93"/>
      <c r="AO12746" s="93"/>
    </row>
    <row r="12747" spans="28:41" x14ac:dyDescent="0.55000000000000004">
      <c r="AB12747" s="278" t="s">
        <v>39101</v>
      </c>
      <c r="AC12747" s="279">
        <v>90.85</v>
      </c>
      <c r="AE12747" s="246" t="s">
        <v>48253</v>
      </c>
      <c r="AF12747" s="247">
        <v>83613.5</v>
      </c>
      <c r="AH12747" s="226" t="s">
        <v>36682</v>
      </c>
      <c r="AI12747" s="227">
        <v>7582.99</v>
      </c>
      <c r="AK12747" s="207" t="s">
        <v>26673</v>
      </c>
      <c r="AL12747" s="208">
        <v>16425.560000000001</v>
      </c>
      <c r="AM12747" s="93"/>
      <c r="AN12747" s="93"/>
      <c r="AO12747" s="93"/>
    </row>
    <row r="12748" spans="28:41" x14ac:dyDescent="0.55000000000000004">
      <c r="AB12748" s="278" t="s">
        <v>19256</v>
      </c>
      <c r="AC12748" s="279">
        <v>10910.48</v>
      </c>
      <c r="AE12748" s="246" t="s">
        <v>36701</v>
      </c>
      <c r="AF12748" s="247">
        <v>13856.5</v>
      </c>
      <c r="AH12748" s="226" t="s">
        <v>45557</v>
      </c>
      <c r="AI12748" s="227">
        <v>756.15</v>
      </c>
      <c r="AK12748" s="207" t="s">
        <v>26674</v>
      </c>
      <c r="AL12748" s="208">
        <v>162092.31</v>
      </c>
      <c r="AM12748" s="93"/>
      <c r="AN12748" s="93"/>
      <c r="AO12748" s="93"/>
    </row>
    <row r="12749" spans="28:41" x14ac:dyDescent="0.55000000000000004">
      <c r="AB12749" s="278" t="s">
        <v>19259</v>
      </c>
      <c r="AC12749" s="279">
        <v>17506.84</v>
      </c>
      <c r="AE12749" s="246" t="s">
        <v>59827</v>
      </c>
      <c r="AF12749" s="247">
        <v>-4949.97</v>
      </c>
      <c r="AH12749" s="226" t="s">
        <v>27176</v>
      </c>
      <c r="AI12749" s="227">
        <v>155672.87</v>
      </c>
      <c r="AK12749" s="207" t="s">
        <v>26675</v>
      </c>
      <c r="AL12749" s="208">
        <v>76071.289999999994</v>
      </c>
      <c r="AM12749" s="93"/>
      <c r="AN12749" s="93"/>
      <c r="AO12749" s="93"/>
    </row>
    <row r="12750" spans="28:41" x14ac:dyDescent="0.55000000000000004">
      <c r="AB12750" s="278" t="s">
        <v>19260</v>
      </c>
      <c r="AC12750" s="279">
        <v>4185.8</v>
      </c>
      <c r="AE12750" s="246" t="s">
        <v>50409</v>
      </c>
      <c r="AF12750" s="247">
        <v>100034.3</v>
      </c>
      <c r="AH12750" s="226" t="s">
        <v>27180</v>
      </c>
      <c r="AI12750" s="227">
        <v>8364.5</v>
      </c>
      <c r="AK12750" s="207" t="s">
        <v>26676</v>
      </c>
      <c r="AL12750" s="208">
        <v>695458.67</v>
      </c>
      <c r="AM12750" s="93"/>
      <c r="AN12750" s="93"/>
      <c r="AO12750" s="93"/>
    </row>
    <row r="12751" spans="28:41" x14ac:dyDescent="0.55000000000000004">
      <c r="AB12751" s="278" t="s">
        <v>69285</v>
      </c>
      <c r="AC12751" s="279">
        <v>239.34</v>
      </c>
      <c r="AE12751" s="246" t="s">
        <v>63792</v>
      </c>
      <c r="AF12751" s="247">
        <v>1626.96</v>
      </c>
      <c r="AH12751" s="226" t="s">
        <v>27183</v>
      </c>
      <c r="AI12751" s="227">
        <v>20432.3</v>
      </c>
      <c r="AK12751" s="207" t="s">
        <v>26677</v>
      </c>
      <c r="AL12751" s="208">
        <v>47.6</v>
      </c>
      <c r="AM12751" s="93"/>
      <c r="AN12751" s="93"/>
      <c r="AO12751" s="93"/>
    </row>
    <row r="12752" spans="28:41" x14ac:dyDescent="0.55000000000000004">
      <c r="AB12752" s="278" t="s">
        <v>19287</v>
      </c>
      <c r="AC12752" s="279">
        <v>95500</v>
      </c>
      <c r="AE12752" s="246" t="s">
        <v>63793</v>
      </c>
      <c r="AF12752" s="247">
        <v>124.46</v>
      </c>
      <c r="AH12752" s="226" t="s">
        <v>35618</v>
      </c>
      <c r="AI12752" s="227">
        <v>92.81</v>
      </c>
      <c r="AK12752" s="207" t="s">
        <v>26678</v>
      </c>
      <c r="AL12752" s="208">
        <v>3736.25</v>
      </c>
      <c r="AM12752" s="93"/>
      <c r="AN12752" s="93"/>
      <c r="AO12752" s="93"/>
    </row>
    <row r="12753" spans="28:41" x14ac:dyDescent="0.55000000000000004">
      <c r="AB12753" s="278" t="s">
        <v>69286</v>
      </c>
      <c r="AC12753" s="279">
        <v>85875</v>
      </c>
      <c r="AE12753" s="246" t="s">
        <v>63794</v>
      </c>
      <c r="AF12753" s="247">
        <v>398.61</v>
      </c>
      <c r="AH12753" s="226" t="s">
        <v>27186</v>
      </c>
      <c r="AI12753" s="227">
        <v>311.93</v>
      </c>
      <c r="AK12753" s="207" t="s">
        <v>26679</v>
      </c>
      <c r="AL12753" s="208">
        <v>4759</v>
      </c>
      <c r="AM12753" s="93"/>
      <c r="AN12753" s="93"/>
      <c r="AO12753" s="93"/>
    </row>
    <row r="12754" spans="28:41" x14ac:dyDescent="0.55000000000000004">
      <c r="AB12754" s="278" t="s">
        <v>43211</v>
      </c>
      <c r="AC12754" s="279">
        <v>78000</v>
      </c>
      <c r="AE12754" s="246" t="s">
        <v>59828</v>
      </c>
      <c r="AF12754" s="247">
        <v>21695.64</v>
      </c>
      <c r="AH12754" s="226" t="s">
        <v>27187</v>
      </c>
      <c r="AI12754" s="227">
        <v>63817.99</v>
      </c>
      <c r="AK12754" s="207" t="s">
        <v>26680</v>
      </c>
      <c r="AL12754" s="208">
        <v>28226.69</v>
      </c>
      <c r="AM12754" s="93"/>
      <c r="AN12754" s="93"/>
      <c r="AO12754" s="93"/>
    </row>
    <row r="12755" spans="28:41" x14ac:dyDescent="0.55000000000000004">
      <c r="AB12755" s="278" t="s">
        <v>19288</v>
      </c>
      <c r="AC12755" s="279">
        <v>8326.99</v>
      </c>
      <c r="AE12755" s="246" t="s">
        <v>61592</v>
      </c>
      <c r="AF12755" s="247">
        <v>130.76</v>
      </c>
      <c r="AH12755" s="226" t="s">
        <v>27188</v>
      </c>
      <c r="AI12755" s="227">
        <v>154933.95000000001</v>
      </c>
      <c r="AK12755" s="207" t="s">
        <v>26681</v>
      </c>
      <c r="AL12755" s="208">
        <v>1703.6</v>
      </c>
      <c r="AM12755" s="93"/>
      <c r="AN12755" s="93"/>
      <c r="AO12755" s="93"/>
    </row>
    <row r="12756" spans="28:41" x14ac:dyDescent="0.55000000000000004">
      <c r="AB12756" s="278" t="s">
        <v>19290</v>
      </c>
      <c r="AC12756" s="279">
        <v>77816.83</v>
      </c>
      <c r="AE12756" s="246" t="s">
        <v>59829</v>
      </c>
      <c r="AF12756" s="247">
        <v>1254.8399999999999</v>
      </c>
      <c r="AH12756" s="226" t="s">
        <v>27189</v>
      </c>
      <c r="AI12756" s="227">
        <v>84382.59</v>
      </c>
      <c r="AK12756" s="207" t="s">
        <v>26682</v>
      </c>
      <c r="AL12756" s="208">
        <v>3650</v>
      </c>
      <c r="AM12756" s="93"/>
      <c r="AN12756" s="93"/>
      <c r="AO12756" s="93"/>
    </row>
    <row r="12757" spans="28:41" x14ac:dyDescent="0.55000000000000004">
      <c r="AB12757" s="278" t="s">
        <v>62880</v>
      </c>
      <c r="AC12757" s="279">
        <v>79450</v>
      </c>
      <c r="AE12757" s="246" t="s">
        <v>59830</v>
      </c>
      <c r="AF12757" s="247">
        <v>6256.5</v>
      </c>
      <c r="AH12757" s="226" t="s">
        <v>53677</v>
      </c>
      <c r="AI12757" s="227">
        <v>183430.81</v>
      </c>
      <c r="AK12757" s="207" t="s">
        <v>26683</v>
      </c>
      <c r="AL12757" s="208">
        <v>2568.88</v>
      </c>
      <c r="AM12757" s="93"/>
      <c r="AN12757" s="93"/>
      <c r="AO12757" s="93"/>
    </row>
    <row r="12758" spans="28:41" x14ac:dyDescent="0.55000000000000004">
      <c r="AB12758" s="278" t="s">
        <v>40758</v>
      </c>
      <c r="AC12758" s="279">
        <v>7437.5</v>
      </c>
      <c r="AE12758" s="246" t="s">
        <v>59831</v>
      </c>
      <c r="AF12758" s="247">
        <v>18.82</v>
      </c>
      <c r="AH12758" s="226" t="s">
        <v>49142</v>
      </c>
      <c r="AI12758" s="227">
        <v>-2841</v>
      </c>
      <c r="AK12758" s="207" t="s">
        <v>26684</v>
      </c>
      <c r="AL12758" s="208">
        <v>511.48</v>
      </c>
      <c r="AM12758" s="93"/>
      <c r="AN12758" s="93"/>
      <c r="AO12758" s="93"/>
    </row>
    <row r="12759" spans="28:41" x14ac:dyDescent="0.55000000000000004">
      <c r="AB12759" s="278" t="s">
        <v>19291</v>
      </c>
      <c r="AC12759" s="279">
        <v>15947.64</v>
      </c>
      <c r="AE12759" s="246" t="s">
        <v>59832</v>
      </c>
      <c r="AF12759" s="247">
        <v>576.04999999999995</v>
      </c>
      <c r="AH12759" s="226" t="s">
        <v>53678</v>
      </c>
      <c r="AI12759" s="227">
        <v>8028.53</v>
      </c>
      <c r="AK12759" s="207" t="s">
        <v>26685</v>
      </c>
      <c r="AL12759" s="208">
        <v>3998.44</v>
      </c>
      <c r="AM12759" s="93"/>
      <c r="AN12759" s="93"/>
      <c r="AO12759" s="93"/>
    </row>
    <row r="12760" spans="28:41" x14ac:dyDescent="0.55000000000000004">
      <c r="AB12760" s="278" t="s">
        <v>69287</v>
      </c>
      <c r="AC12760" s="279">
        <v>20319.86</v>
      </c>
      <c r="AE12760" s="246" t="s">
        <v>59833</v>
      </c>
      <c r="AF12760" s="247">
        <v>1648.88</v>
      </c>
      <c r="AH12760" s="226" t="s">
        <v>35619</v>
      </c>
      <c r="AI12760" s="227">
        <v>47911.47</v>
      </c>
      <c r="AK12760" s="207" t="s">
        <v>26686</v>
      </c>
      <c r="AL12760" s="208">
        <v>6469.11</v>
      </c>
      <c r="AM12760" s="93"/>
      <c r="AN12760" s="93"/>
      <c r="AO12760" s="93"/>
    </row>
    <row r="12761" spans="28:41" x14ac:dyDescent="0.55000000000000004">
      <c r="AB12761" s="278" t="s">
        <v>19292</v>
      </c>
      <c r="AC12761" s="279">
        <v>81262.22</v>
      </c>
      <c r="AE12761" s="246" t="s">
        <v>62809</v>
      </c>
      <c r="AF12761" s="247">
        <v>1642.36</v>
      </c>
      <c r="AH12761" s="226" t="s">
        <v>36683</v>
      </c>
      <c r="AI12761" s="227">
        <v>35164.199999999997</v>
      </c>
      <c r="AK12761" s="207" t="s">
        <v>26687</v>
      </c>
      <c r="AL12761" s="208">
        <v>975.39</v>
      </c>
      <c r="AM12761" s="93"/>
      <c r="AN12761" s="93"/>
      <c r="AO12761" s="93"/>
    </row>
    <row r="12762" spans="28:41" x14ac:dyDescent="0.55000000000000004">
      <c r="AB12762" s="278" t="s">
        <v>19293</v>
      </c>
      <c r="AC12762" s="279">
        <v>76014.38</v>
      </c>
      <c r="AE12762" s="246" t="s">
        <v>61593</v>
      </c>
      <c r="AF12762" s="247">
        <v>488.33</v>
      </c>
      <c r="AH12762" s="226" t="s">
        <v>36684</v>
      </c>
      <c r="AI12762" s="227">
        <v>2690.06</v>
      </c>
      <c r="AK12762" s="207" t="s">
        <v>26688</v>
      </c>
      <c r="AL12762" s="208">
        <v>14183.78</v>
      </c>
      <c r="AM12762" s="93"/>
      <c r="AN12762" s="93"/>
      <c r="AO12762" s="93"/>
    </row>
    <row r="12763" spans="28:41" x14ac:dyDescent="0.55000000000000004">
      <c r="AB12763" s="278" t="s">
        <v>19294</v>
      </c>
      <c r="AC12763" s="279">
        <v>155496.37</v>
      </c>
      <c r="AE12763" s="246" t="s">
        <v>60733</v>
      </c>
      <c r="AF12763" s="247">
        <v>10348.98</v>
      </c>
      <c r="AH12763" s="226" t="s">
        <v>27199</v>
      </c>
      <c r="AI12763" s="227">
        <v>15322</v>
      </c>
      <c r="AK12763" s="207" t="s">
        <v>26689</v>
      </c>
      <c r="AL12763" s="208">
        <v>1643.09</v>
      </c>
      <c r="AM12763" s="93"/>
      <c r="AN12763" s="93"/>
      <c r="AO12763" s="93"/>
    </row>
    <row r="12764" spans="28:41" x14ac:dyDescent="0.55000000000000004">
      <c r="AB12764" s="278" t="s">
        <v>70914</v>
      </c>
      <c r="AC12764" s="279">
        <v>129343.66</v>
      </c>
      <c r="AE12764" s="246" t="s">
        <v>60734</v>
      </c>
      <c r="AF12764" s="247">
        <v>791.63</v>
      </c>
      <c r="AH12764" s="226" t="s">
        <v>53679</v>
      </c>
      <c r="AI12764" s="227">
        <v>6343.24</v>
      </c>
      <c r="AK12764" s="207" t="s">
        <v>26690</v>
      </c>
      <c r="AL12764" s="208">
        <v>4688.99</v>
      </c>
      <c r="AM12764" s="93"/>
      <c r="AN12764" s="93"/>
      <c r="AO12764" s="93"/>
    </row>
    <row r="12765" spans="28:41" x14ac:dyDescent="0.55000000000000004">
      <c r="AB12765" s="278" t="s">
        <v>19311</v>
      </c>
      <c r="AC12765" s="279">
        <v>102629.68</v>
      </c>
      <c r="AE12765" s="246" t="s">
        <v>60735</v>
      </c>
      <c r="AF12765" s="247">
        <v>2535.4899999999998</v>
      </c>
      <c r="AH12765" s="226" t="s">
        <v>45558</v>
      </c>
      <c r="AI12765" s="227">
        <v>2314.9</v>
      </c>
      <c r="AK12765" s="207" t="s">
        <v>26691</v>
      </c>
      <c r="AL12765" s="208">
        <v>521.96</v>
      </c>
      <c r="AM12765" s="93"/>
      <c r="AN12765" s="93"/>
      <c r="AO12765" s="93"/>
    </row>
    <row r="12766" spans="28:41" x14ac:dyDescent="0.55000000000000004">
      <c r="AB12766" s="278" t="s">
        <v>19312</v>
      </c>
      <c r="AC12766" s="279">
        <v>7425</v>
      </c>
      <c r="AE12766" s="246" t="s">
        <v>27546</v>
      </c>
      <c r="AF12766" s="247">
        <v>400</v>
      </c>
      <c r="AH12766" s="226" t="s">
        <v>27200</v>
      </c>
      <c r="AI12766" s="227">
        <v>111798.11</v>
      </c>
      <c r="AK12766" s="207" t="s">
        <v>26692</v>
      </c>
      <c r="AL12766" s="208">
        <v>45903</v>
      </c>
      <c r="AM12766" s="93"/>
      <c r="AN12766" s="93"/>
      <c r="AO12766" s="93"/>
    </row>
    <row r="12767" spans="28:41" x14ac:dyDescent="0.55000000000000004">
      <c r="AB12767" s="278" t="s">
        <v>69288</v>
      </c>
      <c r="AC12767" s="279">
        <v>13271</v>
      </c>
      <c r="AE12767" s="246" t="s">
        <v>27547</v>
      </c>
      <c r="AF12767" s="247">
        <v>30.6</v>
      </c>
      <c r="AH12767" s="226" t="s">
        <v>50386</v>
      </c>
      <c r="AI12767" s="227">
        <v>150</v>
      </c>
      <c r="AK12767" s="207" t="s">
        <v>26693</v>
      </c>
      <c r="AL12767" s="208">
        <v>86.9</v>
      </c>
      <c r="AM12767" s="93"/>
      <c r="AN12767" s="93"/>
      <c r="AO12767" s="93"/>
    </row>
    <row r="12768" spans="28:41" x14ac:dyDescent="0.55000000000000004">
      <c r="AB12768" s="278" t="s">
        <v>19314</v>
      </c>
      <c r="AC12768" s="279">
        <v>9729.2999999999993</v>
      </c>
      <c r="AE12768" s="246" t="s">
        <v>27548</v>
      </c>
      <c r="AF12768" s="247">
        <v>98</v>
      </c>
      <c r="AH12768" s="226" t="s">
        <v>40618</v>
      </c>
      <c r="AI12768" s="227">
        <v>2511.65</v>
      </c>
      <c r="AK12768" s="207" t="s">
        <v>26694</v>
      </c>
      <c r="AL12768" s="208">
        <v>26750</v>
      </c>
      <c r="AM12768" s="93"/>
      <c r="AN12768" s="93"/>
      <c r="AO12768" s="93"/>
    </row>
    <row r="12769" spans="28:41" x14ac:dyDescent="0.55000000000000004">
      <c r="AB12769" s="278" t="s">
        <v>69289</v>
      </c>
      <c r="AC12769" s="279">
        <v>1076.33</v>
      </c>
      <c r="AE12769" s="246" t="s">
        <v>14210</v>
      </c>
      <c r="AF12769" s="247">
        <v>213.58</v>
      </c>
      <c r="AH12769" s="226" t="s">
        <v>27201</v>
      </c>
      <c r="AI12769" s="227">
        <v>8860.1200000000008</v>
      </c>
      <c r="AK12769" s="207" t="s">
        <v>26695</v>
      </c>
      <c r="AL12769" s="208">
        <v>11000</v>
      </c>
      <c r="AM12769" s="93"/>
      <c r="AN12769" s="93"/>
      <c r="AO12769" s="93"/>
    </row>
    <row r="12770" spans="28:41" x14ac:dyDescent="0.55000000000000004">
      <c r="AB12770" s="278" t="s">
        <v>59975</v>
      </c>
      <c r="AC12770" s="279">
        <v>4453.04</v>
      </c>
      <c r="AE12770" s="246" t="s">
        <v>14211</v>
      </c>
      <c r="AF12770" s="247">
        <v>1820.99</v>
      </c>
      <c r="AH12770" s="226" t="s">
        <v>35620</v>
      </c>
      <c r="AI12770" s="227">
        <v>14654.05</v>
      </c>
      <c r="AK12770" s="207" t="s">
        <v>26696</v>
      </c>
      <c r="AL12770" s="208">
        <v>55607.86</v>
      </c>
      <c r="AM12770" s="93"/>
      <c r="AN12770" s="93"/>
      <c r="AO12770" s="93"/>
    </row>
    <row r="12771" spans="28:41" x14ac:dyDescent="0.55000000000000004">
      <c r="AB12771" s="278" t="s">
        <v>19315</v>
      </c>
      <c r="AC12771" s="279">
        <v>107346.97</v>
      </c>
      <c r="AE12771" s="246" t="s">
        <v>27556</v>
      </c>
      <c r="AF12771" s="247">
        <v>1091.24</v>
      </c>
      <c r="AH12771" s="226" t="s">
        <v>36685</v>
      </c>
      <c r="AI12771" s="227">
        <v>7275.57</v>
      </c>
      <c r="AK12771" s="207" t="s">
        <v>26697</v>
      </c>
      <c r="AL12771" s="208">
        <v>835571.57</v>
      </c>
      <c r="AM12771" s="93"/>
      <c r="AN12771" s="93"/>
      <c r="AO12771" s="93"/>
    </row>
    <row r="12772" spans="28:41" x14ac:dyDescent="0.55000000000000004">
      <c r="AB12772" s="278" t="s">
        <v>19343</v>
      </c>
      <c r="AC12772" s="279">
        <v>63840.27</v>
      </c>
      <c r="AE12772" s="246" t="s">
        <v>53736</v>
      </c>
      <c r="AF12772" s="247">
        <v>1275</v>
      </c>
      <c r="AH12772" s="226" t="s">
        <v>53680</v>
      </c>
      <c r="AI12772" s="227">
        <v>24727.37</v>
      </c>
      <c r="AK12772" s="207" t="s">
        <v>26698</v>
      </c>
      <c r="AL12772" s="208">
        <v>54234.8</v>
      </c>
      <c r="AM12772" s="93"/>
      <c r="AN12772" s="93"/>
      <c r="AO12772" s="93"/>
    </row>
    <row r="12773" spans="28:41" x14ac:dyDescent="0.55000000000000004">
      <c r="AB12773" s="278" t="s">
        <v>56786</v>
      </c>
      <c r="AC12773" s="279">
        <v>12948.36</v>
      </c>
      <c r="AE12773" s="246" t="s">
        <v>53737</v>
      </c>
      <c r="AF12773" s="247">
        <v>97.54</v>
      </c>
      <c r="AH12773" s="226" t="s">
        <v>48243</v>
      </c>
      <c r="AI12773" s="227">
        <v>12874.24</v>
      </c>
      <c r="AK12773" s="207" t="s">
        <v>26699</v>
      </c>
      <c r="AL12773" s="208">
        <v>52678.86</v>
      </c>
      <c r="AM12773" s="93"/>
      <c r="AN12773" s="93"/>
      <c r="AO12773" s="93"/>
    </row>
    <row r="12774" spans="28:41" x14ac:dyDescent="0.55000000000000004">
      <c r="AB12774" s="278" t="s">
        <v>19345</v>
      </c>
      <c r="AC12774" s="279">
        <v>15853.18</v>
      </c>
      <c r="AE12774" s="246" t="s">
        <v>53738</v>
      </c>
      <c r="AF12774" s="247">
        <v>312.38</v>
      </c>
      <c r="AH12774" s="226" t="s">
        <v>27208</v>
      </c>
      <c r="AI12774" s="227">
        <v>983.8</v>
      </c>
      <c r="AK12774" s="207" t="s">
        <v>26700</v>
      </c>
      <c r="AL12774" s="208">
        <v>4447.32</v>
      </c>
      <c r="AM12774" s="93"/>
      <c r="AN12774" s="93"/>
      <c r="AO12774" s="93"/>
    </row>
    <row r="12775" spans="28:41" x14ac:dyDescent="0.55000000000000004">
      <c r="AB12775" s="278" t="s">
        <v>19346</v>
      </c>
      <c r="AC12775" s="279">
        <v>7352.28</v>
      </c>
      <c r="AE12775" s="246" t="s">
        <v>58334</v>
      </c>
      <c r="AF12775" s="247">
        <v>57924.4</v>
      </c>
      <c r="AH12775" s="226" t="s">
        <v>27209</v>
      </c>
      <c r="AI12775" s="227">
        <v>3030.98</v>
      </c>
      <c r="AK12775" s="207" t="s">
        <v>26701</v>
      </c>
      <c r="AL12775" s="208">
        <v>15416.95</v>
      </c>
      <c r="AM12775" s="93"/>
      <c r="AN12775" s="93"/>
      <c r="AO12775" s="93"/>
    </row>
    <row r="12776" spans="28:41" x14ac:dyDescent="0.55000000000000004">
      <c r="AB12776" s="278" t="s">
        <v>19347</v>
      </c>
      <c r="AC12776" s="279">
        <v>2289.6</v>
      </c>
      <c r="AE12776" s="246" t="s">
        <v>53740</v>
      </c>
      <c r="AF12776" s="247">
        <v>4400</v>
      </c>
      <c r="AH12776" s="226" t="s">
        <v>53681</v>
      </c>
      <c r="AI12776" s="227">
        <v>2806.3</v>
      </c>
      <c r="AK12776" s="207" t="s">
        <v>26702</v>
      </c>
      <c r="AL12776" s="208">
        <v>45564.1</v>
      </c>
      <c r="AM12776" s="93"/>
      <c r="AN12776" s="93"/>
      <c r="AO12776" s="93"/>
    </row>
    <row r="12777" spans="28:41" x14ac:dyDescent="0.55000000000000004">
      <c r="AB12777" s="278" t="s">
        <v>19348</v>
      </c>
      <c r="AC12777" s="279">
        <v>4592.97</v>
      </c>
      <c r="AE12777" s="246" t="s">
        <v>55412</v>
      </c>
      <c r="AF12777" s="247">
        <v>783.2</v>
      </c>
      <c r="AH12777" s="226" t="s">
        <v>49143</v>
      </c>
      <c r="AI12777" s="227">
        <v>-142</v>
      </c>
      <c r="AK12777" s="207" t="s">
        <v>26703</v>
      </c>
      <c r="AL12777" s="208">
        <v>23190.720000000001</v>
      </c>
      <c r="AM12777" s="93"/>
      <c r="AN12777" s="93"/>
      <c r="AO12777" s="93"/>
    </row>
    <row r="12778" spans="28:41" x14ac:dyDescent="0.55000000000000004">
      <c r="AB12778" s="278" t="s">
        <v>19355</v>
      </c>
      <c r="AC12778" s="279">
        <v>15413.5</v>
      </c>
      <c r="AE12778" s="246" t="s">
        <v>61594</v>
      </c>
      <c r="AF12778" s="247">
        <v>11053.25</v>
      </c>
      <c r="AH12778" s="226" t="s">
        <v>27213</v>
      </c>
      <c r="AI12778" s="227">
        <v>38681.51</v>
      </c>
      <c r="AK12778" s="207" t="s">
        <v>26704</v>
      </c>
      <c r="AL12778" s="208">
        <v>24181</v>
      </c>
      <c r="AM12778" s="93"/>
      <c r="AN12778" s="93"/>
      <c r="AO12778" s="93"/>
    </row>
    <row r="12779" spans="28:41" x14ac:dyDescent="0.55000000000000004">
      <c r="AB12779" s="278" t="s">
        <v>54315</v>
      </c>
      <c r="AC12779" s="279">
        <v>104735.41</v>
      </c>
      <c r="AE12779" s="246" t="s">
        <v>53741</v>
      </c>
      <c r="AF12779" s="247">
        <v>951.9</v>
      </c>
      <c r="AH12779" s="226" t="s">
        <v>35621</v>
      </c>
      <c r="AI12779" s="227">
        <v>1500945.09</v>
      </c>
      <c r="AK12779" s="207" t="s">
        <v>26705</v>
      </c>
      <c r="AL12779" s="208">
        <v>210497.65</v>
      </c>
      <c r="AM12779" s="93"/>
      <c r="AN12779" s="93"/>
      <c r="AO12779" s="93"/>
    </row>
    <row r="12780" spans="28:41" x14ac:dyDescent="0.55000000000000004">
      <c r="AB12780" s="278" t="s">
        <v>56787</v>
      </c>
      <c r="AC12780" s="279">
        <v>47795.07</v>
      </c>
      <c r="AE12780" s="246" t="s">
        <v>53742</v>
      </c>
      <c r="AF12780" s="247">
        <v>3048.58</v>
      </c>
      <c r="AH12780" s="226" t="s">
        <v>36686</v>
      </c>
      <c r="AI12780" s="227">
        <v>1809.95</v>
      </c>
      <c r="AK12780" s="207" t="s">
        <v>26706</v>
      </c>
      <c r="AL12780" s="208">
        <v>101067.58</v>
      </c>
      <c r="AM12780" s="93"/>
      <c r="AN12780" s="93"/>
      <c r="AO12780" s="93"/>
    </row>
    <row r="12781" spans="28:41" x14ac:dyDescent="0.55000000000000004">
      <c r="AB12781" s="278" t="s">
        <v>56788</v>
      </c>
      <c r="AC12781" s="279">
        <v>34978.31</v>
      </c>
      <c r="AE12781" s="246" t="s">
        <v>58679</v>
      </c>
      <c r="AF12781" s="247">
        <v>1269.6199999999999</v>
      </c>
      <c r="AH12781" s="226" t="s">
        <v>27214</v>
      </c>
      <c r="AI12781" s="227">
        <v>612694.01</v>
      </c>
      <c r="AK12781" s="207" t="s">
        <v>26707</v>
      </c>
      <c r="AL12781" s="208">
        <v>9335.17</v>
      </c>
      <c r="AM12781" s="93"/>
      <c r="AN12781" s="93"/>
      <c r="AO12781" s="93"/>
    </row>
    <row r="12782" spans="28:41" x14ac:dyDescent="0.55000000000000004">
      <c r="AB12782" s="278" t="s">
        <v>46023</v>
      </c>
      <c r="AC12782" s="279">
        <v>13825.7</v>
      </c>
      <c r="AE12782" s="246" t="s">
        <v>36702</v>
      </c>
      <c r="AF12782" s="247">
        <v>14565.13</v>
      </c>
      <c r="AH12782" s="226" t="s">
        <v>45559</v>
      </c>
      <c r="AI12782" s="227">
        <v>28404.31</v>
      </c>
      <c r="AK12782" s="207" t="s">
        <v>26708</v>
      </c>
      <c r="AL12782" s="208">
        <v>13685</v>
      </c>
      <c r="AM12782" s="93"/>
      <c r="AN12782" s="93"/>
      <c r="AO12782" s="93"/>
    </row>
    <row r="12783" spans="28:41" x14ac:dyDescent="0.55000000000000004">
      <c r="AB12783" s="278" t="s">
        <v>54317</v>
      </c>
      <c r="AC12783" s="279">
        <v>338.1</v>
      </c>
      <c r="AE12783" s="246" t="s">
        <v>27560</v>
      </c>
      <c r="AF12783" s="247">
        <v>1767.75</v>
      </c>
      <c r="AH12783" s="226" t="s">
        <v>34096</v>
      </c>
      <c r="AI12783" s="227">
        <v>278050.89</v>
      </c>
      <c r="AK12783" s="207" t="s">
        <v>26709</v>
      </c>
      <c r="AL12783" s="208">
        <v>28053.919999999998</v>
      </c>
      <c r="AM12783" s="93"/>
      <c r="AN12783" s="93"/>
      <c r="AO12783" s="93"/>
    </row>
    <row r="12784" spans="28:41" x14ac:dyDescent="0.55000000000000004">
      <c r="AB12784" s="278" t="s">
        <v>54318</v>
      </c>
      <c r="AC12784" s="279">
        <v>20879.05</v>
      </c>
      <c r="AE12784" s="246" t="s">
        <v>35665</v>
      </c>
      <c r="AF12784" s="247">
        <v>3100</v>
      </c>
      <c r="AH12784" s="226" t="s">
        <v>34097</v>
      </c>
      <c r="AI12784" s="227">
        <v>5360.5</v>
      </c>
      <c r="AK12784" s="207" t="s">
        <v>26710</v>
      </c>
      <c r="AL12784" s="208">
        <v>377781</v>
      </c>
      <c r="AM12784" s="93"/>
      <c r="AN12784" s="93"/>
      <c r="AO12784" s="93"/>
    </row>
    <row r="12785" spans="28:41" x14ac:dyDescent="0.55000000000000004">
      <c r="AB12785" s="278" t="s">
        <v>55601</v>
      </c>
      <c r="AC12785" s="279">
        <v>1102.3599999999999</v>
      </c>
      <c r="AE12785" s="246" t="s">
        <v>27563</v>
      </c>
      <c r="AF12785" s="247">
        <v>773.07</v>
      </c>
      <c r="AH12785" s="226" t="s">
        <v>34098</v>
      </c>
      <c r="AI12785" s="227">
        <v>63529.51</v>
      </c>
      <c r="AK12785" s="207" t="s">
        <v>26711</v>
      </c>
      <c r="AL12785" s="208">
        <v>1876</v>
      </c>
      <c r="AM12785" s="93"/>
      <c r="AN12785" s="93"/>
      <c r="AO12785" s="93"/>
    </row>
    <row r="12786" spans="28:41" x14ac:dyDescent="0.55000000000000004">
      <c r="AB12786" s="278" t="s">
        <v>62881</v>
      </c>
      <c r="AC12786" s="279">
        <v>1373.88</v>
      </c>
      <c r="AE12786" s="246" t="s">
        <v>27564</v>
      </c>
      <c r="AF12786" s="247">
        <v>1545.74</v>
      </c>
      <c r="AH12786" s="226" t="s">
        <v>39467</v>
      </c>
      <c r="AI12786" s="227">
        <v>192298.89</v>
      </c>
      <c r="AK12786" s="207" t="s">
        <v>26712</v>
      </c>
      <c r="AL12786" s="208">
        <v>386324</v>
      </c>
      <c r="AM12786" s="93"/>
      <c r="AN12786" s="93"/>
      <c r="AO12786" s="93"/>
    </row>
    <row r="12787" spans="28:41" x14ac:dyDescent="0.55000000000000004">
      <c r="AB12787" s="278" t="s">
        <v>62882</v>
      </c>
      <c r="AC12787" s="279">
        <v>77.75</v>
      </c>
      <c r="AE12787" s="246" t="s">
        <v>27565</v>
      </c>
      <c r="AF12787" s="247">
        <v>759.5</v>
      </c>
      <c r="AH12787" s="226" t="s">
        <v>27215</v>
      </c>
      <c r="AI12787" s="227">
        <v>923156.43</v>
      </c>
      <c r="AK12787" s="207" t="s">
        <v>26713</v>
      </c>
      <c r="AL12787" s="208">
        <v>12542.38</v>
      </c>
      <c r="AM12787" s="93"/>
      <c r="AN12787" s="93"/>
      <c r="AO12787" s="93"/>
    </row>
    <row r="12788" spans="28:41" x14ac:dyDescent="0.55000000000000004">
      <c r="AB12788" s="278" t="s">
        <v>19367</v>
      </c>
      <c r="AC12788" s="279">
        <v>290785.81</v>
      </c>
      <c r="AE12788" s="246" t="s">
        <v>27567</v>
      </c>
      <c r="AF12788" s="247">
        <v>2286.2199999999998</v>
      </c>
      <c r="AH12788" s="226" t="s">
        <v>47245</v>
      </c>
      <c r="AI12788" s="227">
        <v>4689.93</v>
      </c>
      <c r="AK12788" s="207" t="s">
        <v>26714</v>
      </c>
      <c r="AL12788" s="208">
        <v>33039.230000000003</v>
      </c>
      <c r="AM12788" s="93"/>
      <c r="AN12788" s="93"/>
      <c r="AO12788" s="93"/>
    </row>
    <row r="12789" spans="28:41" x14ac:dyDescent="0.55000000000000004">
      <c r="AB12789" s="278" t="s">
        <v>56789</v>
      </c>
      <c r="AC12789" s="279">
        <v>41158.589999999997</v>
      </c>
      <c r="AE12789" s="246" t="s">
        <v>27568</v>
      </c>
      <c r="AF12789" s="247">
        <v>23154.42</v>
      </c>
      <c r="AH12789" s="226" t="s">
        <v>34099</v>
      </c>
      <c r="AI12789" s="227">
        <v>9130.64</v>
      </c>
      <c r="AK12789" s="207" t="s">
        <v>26715</v>
      </c>
      <c r="AL12789" s="208">
        <v>55607.86</v>
      </c>
      <c r="AM12789" s="93"/>
      <c r="AN12789" s="93"/>
      <c r="AO12789" s="93"/>
    </row>
    <row r="12790" spans="28:41" x14ac:dyDescent="0.55000000000000004">
      <c r="AB12790" s="278" t="s">
        <v>54319</v>
      </c>
      <c r="AC12790" s="279">
        <v>700</v>
      </c>
      <c r="AE12790" s="246" t="s">
        <v>40628</v>
      </c>
      <c r="AF12790" s="247">
        <v>650</v>
      </c>
      <c r="AH12790" s="226" t="s">
        <v>34100</v>
      </c>
      <c r="AI12790" s="227">
        <v>14151.64</v>
      </c>
      <c r="AK12790" s="207" t="s">
        <v>26716</v>
      </c>
      <c r="AL12790" s="208">
        <v>9296.7000000000007</v>
      </c>
      <c r="AM12790" s="93"/>
      <c r="AN12790" s="93"/>
      <c r="AO12790" s="93"/>
    </row>
    <row r="12791" spans="28:41" x14ac:dyDescent="0.55000000000000004">
      <c r="AB12791" s="278" t="s">
        <v>34959</v>
      </c>
      <c r="AC12791" s="279">
        <v>22602.99</v>
      </c>
      <c r="AE12791" s="246" t="s">
        <v>27573</v>
      </c>
      <c r="AF12791" s="247">
        <v>-1962.89</v>
      </c>
      <c r="AH12791" s="226" t="s">
        <v>27216</v>
      </c>
      <c r="AI12791" s="227">
        <v>6861.45</v>
      </c>
      <c r="AK12791" s="207" t="s">
        <v>26717</v>
      </c>
      <c r="AL12791" s="208">
        <v>863798.26</v>
      </c>
      <c r="AM12791" s="93"/>
      <c r="AN12791" s="93"/>
      <c r="AO12791" s="93"/>
    </row>
    <row r="12792" spans="28:41" x14ac:dyDescent="0.55000000000000004">
      <c r="AB12792" s="278" t="s">
        <v>19393</v>
      </c>
      <c r="AC12792" s="279">
        <v>50.54</v>
      </c>
      <c r="AE12792" s="246" t="s">
        <v>53745</v>
      </c>
      <c r="AF12792" s="247">
        <v>9906.18</v>
      </c>
      <c r="AH12792" s="226" t="s">
        <v>27217</v>
      </c>
      <c r="AI12792" s="227">
        <v>3547.74</v>
      </c>
      <c r="AK12792" s="207" t="s">
        <v>26718</v>
      </c>
      <c r="AL12792" s="208">
        <v>79391.5</v>
      </c>
      <c r="AM12792" s="93"/>
      <c r="AN12792" s="93"/>
      <c r="AO12792" s="93"/>
    </row>
    <row r="12793" spans="28:41" x14ac:dyDescent="0.55000000000000004">
      <c r="AB12793" s="278" t="s">
        <v>19394</v>
      </c>
      <c r="AC12793" s="279">
        <v>175.14</v>
      </c>
      <c r="AE12793" s="246" t="s">
        <v>27574</v>
      </c>
      <c r="AF12793" s="247">
        <v>1307.28</v>
      </c>
      <c r="AH12793" s="226" t="s">
        <v>34101</v>
      </c>
      <c r="AI12793" s="227">
        <v>52691.5</v>
      </c>
      <c r="AK12793" s="207" t="s">
        <v>26719</v>
      </c>
      <c r="AL12793" s="208">
        <v>1519.02</v>
      </c>
      <c r="AM12793" s="93"/>
      <c r="AN12793" s="93"/>
      <c r="AO12793" s="93"/>
    </row>
    <row r="12794" spans="28:41" x14ac:dyDescent="0.55000000000000004">
      <c r="AB12794" s="278" t="s">
        <v>19395</v>
      </c>
      <c r="AC12794" s="279">
        <v>130.54</v>
      </c>
      <c r="AE12794" s="246" t="s">
        <v>27575</v>
      </c>
      <c r="AF12794" s="247">
        <v>34165.800000000003</v>
      </c>
      <c r="AH12794" s="226" t="s">
        <v>35622</v>
      </c>
      <c r="AI12794" s="227">
        <v>196475.53</v>
      </c>
      <c r="AK12794" s="207" t="s">
        <v>26720</v>
      </c>
      <c r="AL12794" s="208">
        <v>2365.81</v>
      </c>
      <c r="AM12794" s="93"/>
      <c r="AN12794" s="93"/>
      <c r="AO12794" s="93"/>
    </row>
    <row r="12795" spans="28:41" x14ac:dyDescent="0.55000000000000004">
      <c r="AB12795" s="278" t="s">
        <v>19396</v>
      </c>
      <c r="AC12795" s="279">
        <v>6.74</v>
      </c>
      <c r="AE12795" s="246" t="s">
        <v>27576</v>
      </c>
      <c r="AF12795" s="247">
        <v>5596.22</v>
      </c>
      <c r="AH12795" s="226" t="s">
        <v>34102</v>
      </c>
      <c r="AI12795" s="227">
        <v>36486.29</v>
      </c>
      <c r="AK12795" s="207" t="s">
        <v>26721</v>
      </c>
      <c r="AL12795" s="208">
        <v>54688.46</v>
      </c>
      <c r="AM12795" s="93"/>
      <c r="AN12795" s="93"/>
      <c r="AO12795" s="93"/>
    </row>
    <row r="12796" spans="28:41" x14ac:dyDescent="0.55000000000000004">
      <c r="AB12796" s="278" t="s">
        <v>19464</v>
      </c>
      <c r="AC12796" s="279">
        <v>385738.5</v>
      </c>
      <c r="AE12796" s="246" t="s">
        <v>40629</v>
      </c>
      <c r="AF12796" s="247">
        <v>201596.29</v>
      </c>
      <c r="AH12796" s="226" t="s">
        <v>34103</v>
      </c>
      <c r="AI12796" s="227">
        <v>33876.120000000003</v>
      </c>
      <c r="AK12796" s="207" t="s">
        <v>26722</v>
      </c>
      <c r="AL12796" s="208">
        <v>9135.8799999999992</v>
      </c>
      <c r="AM12796" s="93"/>
      <c r="AN12796" s="93"/>
      <c r="AO12796" s="93"/>
    </row>
    <row r="12797" spans="28:41" x14ac:dyDescent="0.55000000000000004">
      <c r="AB12797" s="278" t="s">
        <v>19465</v>
      </c>
      <c r="AC12797" s="279">
        <v>20975.48</v>
      </c>
      <c r="AE12797" s="246" t="s">
        <v>64894</v>
      </c>
      <c r="AF12797" s="247">
        <v>11826.1</v>
      </c>
      <c r="AH12797" s="226" t="s">
        <v>35623</v>
      </c>
      <c r="AI12797" s="227">
        <v>98162.73</v>
      </c>
      <c r="AK12797" s="207" t="s">
        <v>26723</v>
      </c>
      <c r="AL12797" s="208">
        <v>4447.32</v>
      </c>
      <c r="AM12797" s="93"/>
      <c r="AN12797" s="93"/>
      <c r="AO12797" s="93"/>
    </row>
    <row r="12798" spans="28:41" x14ac:dyDescent="0.55000000000000004">
      <c r="AB12798" s="278" t="s">
        <v>34965</v>
      </c>
      <c r="AC12798" s="279">
        <v>101190.88</v>
      </c>
      <c r="AE12798" s="246" t="s">
        <v>64895</v>
      </c>
      <c r="AF12798" s="247">
        <v>31000</v>
      </c>
      <c r="AH12798" s="226" t="s">
        <v>27218</v>
      </c>
      <c r="AI12798" s="227">
        <v>43432.66</v>
      </c>
      <c r="AK12798" s="207" t="s">
        <v>26724</v>
      </c>
      <c r="AL12798" s="208">
        <v>15416.95</v>
      </c>
      <c r="AM12798" s="93"/>
      <c r="AN12798" s="93"/>
      <c r="AO12798" s="93"/>
    </row>
    <row r="12799" spans="28:41" x14ac:dyDescent="0.55000000000000004">
      <c r="AB12799" s="278" t="s">
        <v>19466</v>
      </c>
      <c r="AC12799" s="279">
        <v>35061.74</v>
      </c>
      <c r="AE12799" s="246" t="s">
        <v>64896</v>
      </c>
      <c r="AF12799" s="247">
        <v>2371.85</v>
      </c>
      <c r="AH12799" s="226" t="s">
        <v>34104</v>
      </c>
      <c r="AI12799" s="227">
        <v>342.75</v>
      </c>
      <c r="AK12799" s="207" t="s">
        <v>26725</v>
      </c>
      <c r="AL12799" s="208">
        <v>12831.08</v>
      </c>
      <c r="AM12799" s="93"/>
      <c r="AN12799" s="93"/>
      <c r="AO12799" s="93"/>
    </row>
    <row r="12800" spans="28:41" x14ac:dyDescent="0.55000000000000004">
      <c r="AB12800" s="278" t="s">
        <v>19469</v>
      </c>
      <c r="AC12800" s="279">
        <v>32481.16</v>
      </c>
      <c r="AE12800" s="246" t="s">
        <v>64897</v>
      </c>
      <c r="AF12800" s="247">
        <v>4900</v>
      </c>
      <c r="AH12800" s="226" t="s">
        <v>35624</v>
      </c>
      <c r="AI12800" s="227">
        <v>419662.91</v>
      </c>
      <c r="AK12800" s="207" t="s">
        <v>26726</v>
      </c>
      <c r="AL12800" s="208">
        <v>118812.41</v>
      </c>
      <c r="AM12800" s="93"/>
      <c r="AN12800" s="93"/>
      <c r="AO12800" s="93"/>
    </row>
    <row r="12801" spans="28:41" x14ac:dyDescent="0.55000000000000004">
      <c r="AB12801" s="278" t="s">
        <v>36241</v>
      </c>
      <c r="AC12801" s="279">
        <v>132220.5</v>
      </c>
      <c r="AE12801" s="246" t="s">
        <v>64898</v>
      </c>
      <c r="AF12801" s="247">
        <v>694.15</v>
      </c>
      <c r="AH12801" s="226" t="s">
        <v>40619</v>
      </c>
      <c r="AI12801" s="227">
        <v>38895.64</v>
      </c>
      <c r="AK12801" s="207" t="s">
        <v>26727</v>
      </c>
      <c r="AL12801" s="208">
        <v>3249.64</v>
      </c>
      <c r="AM12801" s="93"/>
      <c r="AN12801" s="93"/>
      <c r="AO12801" s="93"/>
    </row>
    <row r="12802" spans="28:41" x14ac:dyDescent="0.55000000000000004">
      <c r="AB12802" s="278" t="s">
        <v>19472</v>
      </c>
      <c r="AC12802" s="279">
        <v>5668.55</v>
      </c>
      <c r="AE12802" s="246" t="s">
        <v>53749</v>
      </c>
      <c r="AF12802" s="247">
        <v>6420</v>
      </c>
      <c r="AH12802" s="226" t="s">
        <v>35625</v>
      </c>
      <c r="AI12802" s="227">
        <v>590.97</v>
      </c>
      <c r="AK12802" s="207" t="s">
        <v>26728</v>
      </c>
      <c r="AL12802" s="208">
        <v>23190.720000000001</v>
      </c>
      <c r="AM12802" s="93"/>
      <c r="AN12802" s="93"/>
      <c r="AO12802" s="93"/>
    </row>
    <row r="12803" spans="28:41" x14ac:dyDescent="0.55000000000000004">
      <c r="AB12803" s="278" t="s">
        <v>58758</v>
      </c>
      <c r="AC12803" s="279">
        <v>2140</v>
      </c>
      <c r="AE12803" s="246" t="s">
        <v>53750</v>
      </c>
      <c r="AF12803" s="247">
        <v>491.07</v>
      </c>
      <c r="AH12803" s="226" t="s">
        <v>35626</v>
      </c>
      <c r="AI12803" s="227">
        <v>215767.15</v>
      </c>
      <c r="AK12803" s="207" t="s">
        <v>26729</v>
      </c>
      <c r="AL12803" s="208">
        <v>39070.35</v>
      </c>
      <c r="AM12803" s="93"/>
      <c r="AN12803" s="93"/>
      <c r="AO12803" s="93"/>
    </row>
    <row r="12804" spans="28:41" x14ac:dyDescent="0.55000000000000004">
      <c r="AB12804" s="278" t="s">
        <v>19473</v>
      </c>
      <c r="AC12804" s="279">
        <v>722.32</v>
      </c>
      <c r="AE12804" s="246" t="s">
        <v>53751</v>
      </c>
      <c r="AF12804" s="247">
        <v>1572.9</v>
      </c>
      <c r="AH12804" s="226" t="s">
        <v>34105</v>
      </c>
      <c r="AI12804" s="227">
        <v>5361.8</v>
      </c>
      <c r="AK12804" s="207" t="s">
        <v>26730</v>
      </c>
      <c r="AL12804" s="208">
        <v>5085.38</v>
      </c>
      <c r="AM12804" s="93"/>
      <c r="AN12804" s="93"/>
      <c r="AO12804" s="93"/>
    </row>
    <row r="12805" spans="28:41" x14ac:dyDescent="0.55000000000000004">
      <c r="AB12805" s="278" t="s">
        <v>19474</v>
      </c>
      <c r="AC12805" s="279">
        <v>3561.86</v>
      </c>
      <c r="AE12805" s="246" t="s">
        <v>56581</v>
      </c>
      <c r="AF12805" s="247">
        <v>1400</v>
      </c>
      <c r="AH12805" s="226" t="s">
        <v>27219</v>
      </c>
      <c r="AI12805" s="227">
        <v>358396.94</v>
      </c>
      <c r="AK12805" s="207" t="s">
        <v>26731</v>
      </c>
      <c r="AL12805" s="208">
        <v>214147.65</v>
      </c>
      <c r="AM12805" s="93"/>
      <c r="AN12805" s="93"/>
      <c r="AO12805" s="93"/>
    </row>
    <row r="12806" spans="28:41" x14ac:dyDescent="0.55000000000000004">
      <c r="AB12806" s="278" t="s">
        <v>13453</v>
      </c>
      <c r="AC12806" s="279">
        <v>24344.400000000001</v>
      </c>
      <c r="AE12806" s="246" t="s">
        <v>53752</v>
      </c>
      <c r="AF12806" s="247">
        <v>3134.61</v>
      </c>
      <c r="AH12806" s="226" t="s">
        <v>34106</v>
      </c>
      <c r="AI12806" s="227">
        <v>637920.92000000004</v>
      </c>
      <c r="AK12806" s="207" t="s">
        <v>26732</v>
      </c>
      <c r="AL12806" s="208">
        <v>15000</v>
      </c>
      <c r="AM12806" s="93"/>
      <c r="AN12806" s="93"/>
      <c r="AO12806" s="93"/>
    </row>
    <row r="12807" spans="28:41" x14ac:dyDescent="0.55000000000000004">
      <c r="AB12807" s="278" t="s">
        <v>19475</v>
      </c>
      <c r="AC12807" s="279">
        <v>673.47</v>
      </c>
      <c r="AE12807" s="246" t="s">
        <v>50410</v>
      </c>
      <c r="AF12807" s="247">
        <v>26000.17</v>
      </c>
      <c r="AH12807" s="226" t="s">
        <v>35627</v>
      </c>
      <c r="AI12807" s="227">
        <v>375283.96</v>
      </c>
      <c r="AK12807" s="207" t="s">
        <v>26733</v>
      </c>
      <c r="AL12807" s="208">
        <v>74170</v>
      </c>
      <c r="AM12807" s="93"/>
      <c r="AN12807" s="93"/>
      <c r="AO12807" s="93"/>
    </row>
    <row r="12808" spans="28:41" x14ac:dyDescent="0.55000000000000004">
      <c r="AB12808" s="278" t="s">
        <v>19476</v>
      </c>
      <c r="AC12808" s="279">
        <v>3489.45</v>
      </c>
      <c r="AE12808" s="246" t="s">
        <v>27578</v>
      </c>
      <c r="AF12808" s="247">
        <v>1229.9000000000001</v>
      </c>
      <c r="AH12808" s="226" t="s">
        <v>34107</v>
      </c>
      <c r="AI12808" s="227">
        <v>16320</v>
      </c>
      <c r="AK12808" s="207" t="s">
        <v>26734</v>
      </c>
      <c r="AL12808" s="208">
        <v>21885.51</v>
      </c>
      <c r="AM12808" s="93"/>
      <c r="AN12808" s="93"/>
      <c r="AO12808" s="93"/>
    </row>
    <row r="12809" spans="28:41" x14ac:dyDescent="0.55000000000000004">
      <c r="AB12809" s="278" t="s">
        <v>54321</v>
      </c>
      <c r="AC12809" s="279">
        <v>2930.06</v>
      </c>
      <c r="AE12809" s="246" t="s">
        <v>47261</v>
      </c>
      <c r="AF12809" s="247">
        <v>92204.11</v>
      </c>
      <c r="AH12809" s="226" t="s">
        <v>34108</v>
      </c>
      <c r="AI12809" s="227">
        <v>161719.87</v>
      </c>
      <c r="AK12809" s="207" t="s">
        <v>26735</v>
      </c>
      <c r="AL12809" s="208">
        <v>222681.25</v>
      </c>
      <c r="AM12809" s="93"/>
      <c r="AN12809" s="93"/>
      <c r="AO12809" s="93"/>
    </row>
    <row r="12810" spans="28:41" x14ac:dyDescent="0.55000000000000004">
      <c r="AB12810" s="278" t="s">
        <v>33444</v>
      </c>
      <c r="AC12810" s="279">
        <v>50350</v>
      </c>
      <c r="AE12810" s="246" t="s">
        <v>53753</v>
      </c>
      <c r="AF12810" s="247">
        <v>1676</v>
      </c>
      <c r="AH12810" s="226" t="s">
        <v>53682</v>
      </c>
      <c r="AI12810" s="227">
        <v>24.6</v>
      </c>
      <c r="AK12810" s="207" t="s">
        <v>14162</v>
      </c>
      <c r="AL12810" s="208">
        <v>141069.15</v>
      </c>
      <c r="AM12810" s="93"/>
      <c r="AN12810" s="93"/>
      <c r="AO12810" s="93"/>
    </row>
    <row r="12811" spans="28:41" x14ac:dyDescent="0.55000000000000004">
      <c r="AB12811" s="278" t="s">
        <v>39108</v>
      </c>
      <c r="AC12811" s="279">
        <v>146638.49</v>
      </c>
      <c r="AE12811" s="246" t="s">
        <v>58680</v>
      </c>
      <c r="AF12811" s="247">
        <v>181349.99</v>
      </c>
      <c r="AH12811" s="226" t="s">
        <v>53683</v>
      </c>
      <c r="AI12811" s="227">
        <v>1303924.83</v>
      </c>
      <c r="AK12811" s="207" t="s">
        <v>14163</v>
      </c>
      <c r="AL12811" s="208">
        <v>79296.399999999994</v>
      </c>
      <c r="AM12811" s="93"/>
      <c r="AN12811" s="93"/>
      <c r="AO12811" s="93"/>
    </row>
    <row r="12812" spans="28:41" x14ac:dyDescent="0.55000000000000004">
      <c r="AB12812" s="278" t="s">
        <v>46026</v>
      </c>
      <c r="AC12812" s="279">
        <v>4500</v>
      </c>
      <c r="AE12812" s="246" t="s">
        <v>58681</v>
      </c>
      <c r="AF12812" s="247">
        <v>47591.73</v>
      </c>
      <c r="AH12812" s="226" t="s">
        <v>27221</v>
      </c>
      <c r="AI12812" s="227">
        <v>699449.54</v>
      </c>
      <c r="AK12812" s="207" t="s">
        <v>26736</v>
      </c>
      <c r="AL12812" s="208">
        <v>521.96</v>
      </c>
      <c r="AM12812" s="93"/>
      <c r="AN12812" s="93"/>
      <c r="AO12812" s="93"/>
    </row>
    <row r="12813" spans="28:41" x14ac:dyDescent="0.55000000000000004">
      <c r="AB12813" s="278" t="s">
        <v>13455</v>
      </c>
      <c r="AC12813" s="279">
        <v>19500</v>
      </c>
      <c r="AE12813" s="246" t="s">
        <v>59210</v>
      </c>
      <c r="AF12813" s="247">
        <v>144039.99</v>
      </c>
      <c r="AH12813" s="226" t="s">
        <v>34109</v>
      </c>
      <c r="AI12813" s="227">
        <v>222034.61</v>
      </c>
      <c r="AK12813" s="207" t="s">
        <v>26737</v>
      </c>
      <c r="AL12813" s="208">
        <v>295906.98</v>
      </c>
      <c r="AM12813" s="93"/>
      <c r="AN12813" s="93"/>
      <c r="AO12813" s="93"/>
    </row>
    <row r="12814" spans="28:41" x14ac:dyDescent="0.55000000000000004">
      <c r="AB12814" s="278" t="s">
        <v>36243</v>
      </c>
      <c r="AC12814" s="279">
        <v>19171.39</v>
      </c>
      <c r="AE12814" s="246" t="s">
        <v>62236</v>
      </c>
      <c r="AF12814" s="247">
        <v>11360</v>
      </c>
      <c r="AH12814" s="226" t="s">
        <v>39468</v>
      </c>
      <c r="AI12814" s="227">
        <v>360804</v>
      </c>
      <c r="AK12814" s="207" t="s">
        <v>26738</v>
      </c>
      <c r="AL12814" s="208">
        <v>13685</v>
      </c>
      <c r="AM12814" s="93"/>
      <c r="AN12814" s="93"/>
      <c r="AO12814" s="93"/>
    </row>
    <row r="12815" spans="28:41" x14ac:dyDescent="0.55000000000000004">
      <c r="AB12815" s="278" t="s">
        <v>19477</v>
      </c>
      <c r="AC12815" s="279">
        <v>25779.08</v>
      </c>
      <c r="AE12815" s="246" t="s">
        <v>56582</v>
      </c>
      <c r="AF12815" s="247">
        <v>2073946.86</v>
      </c>
      <c r="AH12815" s="226" t="s">
        <v>36687</v>
      </c>
      <c r="AI12815" s="227">
        <v>136917.74</v>
      </c>
      <c r="AK12815" s="207" t="s">
        <v>26739</v>
      </c>
      <c r="AL12815" s="208">
        <v>45125.46</v>
      </c>
      <c r="AM12815" s="93"/>
      <c r="AN12815" s="93"/>
      <c r="AO12815" s="93"/>
    </row>
    <row r="12816" spans="28:41" x14ac:dyDescent="0.55000000000000004">
      <c r="AB12816" s="278" t="s">
        <v>56791</v>
      </c>
      <c r="AC12816" s="279">
        <v>19606.560000000001</v>
      </c>
      <c r="AE12816" s="246" t="s">
        <v>62237</v>
      </c>
      <c r="AF12816" s="247">
        <v>5150</v>
      </c>
      <c r="AH12816" s="226" t="s">
        <v>49144</v>
      </c>
      <c r="AI12816" s="227">
        <v>-204</v>
      </c>
      <c r="AK12816" s="207" t="s">
        <v>14164</v>
      </c>
      <c r="AL12816" s="208">
        <v>427882.17</v>
      </c>
      <c r="AM12816" s="93"/>
      <c r="AN12816" s="93"/>
      <c r="AO12816" s="93"/>
    </row>
    <row r="12817" spans="28:41" x14ac:dyDescent="0.55000000000000004">
      <c r="AB12817" s="278" t="s">
        <v>58028</v>
      </c>
      <c r="AC12817" s="279">
        <v>6000</v>
      </c>
      <c r="AE12817" s="246" t="s">
        <v>49157</v>
      </c>
      <c r="AF12817" s="247">
        <v>121940.04</v>
      </c>
      <c r="AH12817" s="226" t="s">
        <v>42906</v>
      </c>
      <c r="AI12817" s="227">
        <v>32580</v>
      </c>
      <c r="AK12817" s="207" t="s">
        <v>26740</v>
      </c>
      <c r="AL12817" s="208">
        <v>692221.18</v>
      </c>
      <c r="AM12817" s="93"/>
      <c r="AN12817" s="93"/>
      <c r="AO12817" s="93"/>
    </row>
    <row r="12818" spans="28:41" x14ac:dyDescent="0.55000000000000004">
      <c r="AB12818" s="278" t="s">
        <v>19478</v>
      </c>
      <c r="AC12818" s="279">
        <v>306082.21999999997</v>
      </c>
      <c r="AE12818" s="246" t="s">
        <v>62238</v>
      </c>
      <c r="AF12818" s="247">
        <v>10554.75</v>
      </c>
      <c r="AH12818" s="226" t="s">
        <v>42907</v>
      </c>
      <c r="AI12818" s="227">
        <v>2492.36</v>
      </c>
      <c r="AK12818" s="207" t="s">
        <v>14165</v>
      </c>
      <c r="AL12818" s="208">
        <v>29944</v>
      </c>
      <c r="AM12818" s="93"/>
      <c r="AN12818" s="93"/>
      <c r="AO12818" s="93"/>
    </row>
    <row r="12819" spans="28:41" x14ac:dyDescent="0.55000000000000004">
      <c r="AB12819" s="278" t="s">
        <v>13456</v>
      </c>
      <c r="AC12819" s="279">
        <v>107181.08</v>
      </c>
      <c r="AE12819" s="246" t="s">
        <v>45592</v>
      </c>
      <c r="AF12819" s="247">
        <v>205076.31</v>
      </c>
      <c r="AH12819" s="226" t="s">
        <v>47246</v>
      </c>
      <c r="AI12819" s="227">
        <v>16367.11</v>
      </c>
      <c r="AK12819" s="207" t="s">
        <v>26741</v>
      </c>
      <c r="AL12819" s="208">
        <v>1876</v>
      </c>
      <c r="AM12819" s="93"/>
      <c r="AN12819" s="93"/>
      <c r="AO12819" s="93"/>
    </row>
    <row r="12820" spans="28:41" x14ac:dyDescent="0.55000000000000004">
      <c r="AB12820" s="278" t="s">
        <v>13457</v>
      </c>
      <c r="AC12820" s="279">
        <v>278257.88</v>
      </c>
      <c r="AE12820" s="246" t="s">
        <v>45593</v>
      </c>
      <c r="AF12820" s="247">
        <v>508083.78</v>
      </c>
      <c r="AH12820" s="226" t="s">
        <v>53684</v>
      </c>
      <c r="AI12820" s="227">
        <v>1575.53</v>
      </c>
      <c r="AK12820" s="207" t="s">
        <v>26742</v>
      </c>
      <c r="AL12820" s="208">
        <v>12786.52</v>
      </c>
      <c r="AM12820" s="93"/>
      <c r="AN12820" s="93"/>
      <c r="AO12820" s="93"/>
    </row>
    <row r="12821" spans="28:41" x14ac:dyDescent="0.55000000000000004">
      <c r="AB12821" s="278" t="s">
        <v>31996</v>
      </c>
      <c r="AC12821" s="279">
        <v>99860.81</v>
      </c>
      <c r="AE12821" s="246" t="s">
        <v>47262</v>
      </c>
      <c r="AF12821" s="247">
        <v>19874.14</v>
      </c>
      <c r="AH12821" s="226" t="s">
        <v>53685</v>
      </c>
      <c r="AI12821" s="227">
        <v>1903.5</v>
      </c>
      <c r="AK12821" s="207" t="s">
        <v>14166</v>
      </c>
      <c r="AL12821" s="208">
        <v>1299244.3</v>
      </c>
      <c r="AM12821" s="93"/>
      <c r="AN12821" s="93"/>
      <c r="AO12821" s="93"/>
    </row>
    <row r="12822" spans="28:41" x14ac:dyDescent="0.55000000000000004">
      <c r="AB12822" s="278" t="s">
        <v>19480</v>
      </c>
      <c r="AC12822" s="279">
        <v>218133.62</v>
      </c>
      <c r="AE12822" s="246" t="s">
        <v>47263</v>
      </c>
      <c r="AF12822" s="247">
        <v>743857.18</v>
      </c>
      <c r="AH12822" s="226" t="s">
        <v>53686</v>
      </c>
      <c r="AI12822" s="227">
        <v>733.39</v>
      </c>
      <c r="AK12822" s="207" t="s">
        <v>26743</v>
      </c>
      <c r="AL12822" s="208">
        <v>591137.41</v>
      </c>
      <c r="AM12822" s="93"/>
      <c r="AN12822" s="93"/>
      <c r="AO12822" s="93"/>
    </row>
    <row r="12823" spans="28:41" x14ac:dyDescent="0.55000000000000004">
      <c r="AB12823" s="278" t="s">
        <v>19481</v>
      </c>
      <c r="AC12823" s="279">
        <v>17622.830000000002</v>
      </c>
      <c r="AE12823" s="246" t="s">
        <v>50411</v>
      </c>
      <c r="AF12823" s="247">
        <v>31813.119999999999</v>
      </c>
      <c r="AH12823" s="226" t="s">
        <v>53687</v>
      </c>
      <c r="AI12823" s="227">
        <v>2473.1</v>
      </c>
      <c r="AK12823" s="207" t="s">
        <v>26744</v>
      </c>
      <c r="AL12823" s="208">
        <v>260003.5</v>
      </c>
      <c r="AM12823" s="93"/>
      <c r="AN12823" s="93"/>
      <c r="AO12823" s="93"/>
    </row>
    <row r="12824" spans="28:41" x14ac:dyDescent="0.55000000000000004">
      <c r="AB12824" s="278" t="s">
        <v>40760</v>
      </c>
      <c r="AC12824" s="279">
        <v>-2149.02</v>
      </c>
      <c r="AE12824" s="246" t="s">
        <v>59211</v>
      </c>
      <c r="AF12824" s="247">
        <v>136.02000000000001</v>
      </c>
      <c r="AH12824" s="226" t="s">
        <v>53688</v>
      </c>
      <c r="AI12824" s="227">
        <v>610</v>
      </c>
      <c r="AK12824" s="207" t="s">
        <v>26745</v>
      </c>
      <c r="AL12824" s="208">
        <v>199.55</v>
      </c>
      <c r="AM12824" s="93"/>
      <c r="AN12824" s="93"/>
      <c r="AO12824" s="93"/>
    </row>
    <row r="12825" spans="28:41" x14ac:dyDescent="0.55000000000000004">
      <c r="AB12825" s="278" t="s">
        <v>60891</v>
      </c>
      <c r="AC12825" s="279">
        <v>123.95</v>
      </c>
      <c r="AE12825" s="246" t="s">
        <v>53754</v>
      </c>
      <c r="AF12825" s="247">
        <v>443182.48</v>
      </c>
      <c r="AH12825" s="226" t="s">
        <v>53689</v>
      </c>
      <c r="AI12825" s="227">
        <v>253.5</v>
      </c>
      <c r="AK12825" s="207" t="s">
        <v>26746</v>
      </c>
      <c r="AL12825" s="208">
        <v>5916.24</v>
      </c>
      <c r="AM12825" s="93"/>
      <c r="AN12825" s="93"/>
      <c r="AO12825" s="93"/>
    </row>
    <row r="12826" spans="28:41" x14ac:dyDescent="0.55000000000000004">
      <c r="AB12826" s="278" t="s">
        <v>62356</v>
      </c>
      <c r="AC12826" s="279">
        <v>8300.7000000000007</v>
      </c>
      <c r="AE12826" s="246" t="s">
        <v>48255</v>
      </c>
      <c r="AF12826" s="247">
        <v>1043284.91</v>
      </c>
      <c r="AH12826" s="226" t="s">
        <v>53690</v>
      </c>
      <c r="AI12826" s="227">
        <v>220.48</v>
      </c>
      <c r="AK12826" s="207" t="s">
        <v>26747</v>
      </c>
      <c r="AL12826" s="208">
        <v>20367.36</v>
      </c>
      <c r="AM12826" s="93"/>
      <c r="AN12826" s="93"/>
      <c r="AO12826" s="93"/>
    </row>
    <row r="12827" spans="28:41" x14ac:dyDescent="0.55000000000000004">
      <c r="AB12827" s="278" t="s">
        <v>69290</v>
      </c>
      <c r="AC12827" s="279">
        <v>27474.39</v>
      </c>
      <c r="AE12827" s="246" t="s">
        <v>57859</v>
      </c>
      <c r="AF12827" s="247">
        <v>371420.05</v>
      </c>
      <c r="AH12827" s="226" t="s">
        <v>53691</v>
      </c>
      <c r="AI12827" s="227">
        <v>1062.22</v>
      </c>
      <c r="AK12827" s="207" t="s">
        <v>26748</v>
      </c>
      <c r="AL12827" s="208">
        <v>57720.69</v>
      </c>
      <c r="AM12827" s="93"/>
      <c r="AN12827" s="93"/>
      <c r="AO12827" s="93"/>
    </row>
    <row r="12828" spans="28:41" x14ac:dyDescent="0.55000000000000004">
      <c r="AB12828" s="278" t="s">
        <v>70915</v>
      </c>
      <c r="AC12828" s="279">
        <v>15771.95</v>
      </c>
      <c r="AE12828" s="246" t="s">
        <v>48256</v>
      </c>
      <c r="AF12828" s="247">
        <v>6567.26</v>
      </c>
      <c r="AH12828" s="226" t="s">
        <v>35628</v>
      </c>
      <c r="AI12828" s="227">
        <v>43251</v>
      </c>
      <c r="AK12828" s="207" t="s">
        <v>26749</v>
      </c>
      <c r="AL12828" s="208">
        <v>785034.66</v>
      </c>
      <c r="AM12828" s="93"/>
      <c r="AN12828" s="93"/>
      <c r="AO12828" s="93"/>
    </row>
    <row r="12829" spans="28:41" x14ac:dyDescent="0.55000000000000004">
      <c r="AB12829" s="278" t="s">
        <v>70916</v>
      </c>
      <c r="AC12829" s="279">
        <v>950</v>
      </c>
      <c r="AE12829" s="246" t="s">
        <v>62239</v>
      </c>
      <c r="AF12829" s="247">
        <v>50693.99</v>
      </c>
      <c r="AH12829" s="226" t="s">
        <v>53692</v>
      </c>
      <c r="AI12829" s="227">
        <v>3349.67</v>
      </c>
      <c r="AK12829" s="207" t="s">
        <v>26750</v>
      </c>
      <c r="AL12829" s="208">
        <v>79608</v>
      </c>
      <c r="AM12829" s="93"/>
      <c r="AN12829" s="93"/>
      <c r="AO12829" s="93"/>
    </row>
    <row r="12830" spans="28:41" x14ac:dyDescent="0.55000000000000004">
      <c r="AB12830" s="278" t="s">
        <v>58371</v>
      </c>
      <c r="AC12830" s="279">
        <v>10183.94</v>
      </c>
      <c r="AE12830" s="246" t="s">
        <v>59212</v>
      </c>
      <c r="AF12830" s="247">
        <v>3250</v>
      </c>
      <c r="AH12830" s="226" t="s">
        <v>53693</v>
      </c>
      <c r="AI12830" s="227">
        <v>2169.16</v>
      </c>
      <c r="AK12830" s="207" t="s">
        <v>26751</v>
      </c>
      <c r="AL12830" s="208">
        <v>9000</v>
      </c>
      <c r="AM12830" s="93"/>
      <c r="AN12830" s="93"/>
      <c r="AO12830" s="93"/>
    </row>
    <row r="12831" spans="28:41" x14ac:dyDescent="0.55000000000000004">
      <c r="AB12831" s="278" t="s">
        <v>13458</v>
      </c>
      <c r="AC12831" s="279">
        <v>510407.47</v>
      </c>
      <c r="AE12831" s="246" t="s">
        <v>49158</v>
      </c>
      <c r="AF12831" s="247">
        <v>1796</v>
      </c>
      <c r="AH12831" s="226" t="s">
        <v>42908</v>
      </c>
      <c r="AI12831" s="227">
        <v>2011741.44</v>
      </c>
      <c r="AK12831" s="207" t="s">
        <v>26752</v>
      </c>
      <c r="AL12831" s="208">
        <v>20462</v>
      </c>
      <c r="AM12831" s="93"/>
      <c r="AN12831" s="93"/>
      <c r="AO12831" s="93"/>
    </row>
    <row r="12832" spans="28:41" x14ac:dyDescent="0.55000000000000004">
      <c r="AB12832" s="278" t="s">
        <v>69291</v>
      </c>
      <c r="AC12832" s="279">
        <v>41245.440000000002</v>
      </c>
      <c r="AE12832" s="246" t="s">
        <v>64899</v>
      </c>
      <c r="AF12832" s="247">
        <v>579.02</v>
      </c>
      <c r="AH12832" s="226" t="s">
        <v>42909</v>
      </c>
      <c r="AI12832" s="227">
        <v>154360.06</v>
      </c>
      <c r="AK12832" s="207" t="s">
        <v>26753</v>
      </c>
      <c r="AL12832" s="208">
        <v>646723</v>
      </c>
      <c r="AM12832" s="93"/>
      <c r="AN12832" s="93"/>
      <c r="AO12832" s="93"/>
    </row>
    <row r="12833" spans="28:41" x14ac:dyDescent="0.55000000000000004">
      <c r="AB12833" s="278" t="s">
        <v>13459</v>
      </c>
      <c r="AC12833" s="279">
        <v>493116.78</v>
      </c>
      <c r="AE12833" s="246" t="s">
        <v>53756</v>
      </c>
      <c r="AF12833" s="247">
        <v>215.89</v>
      </c>
      <c r="AH12833" s="226" t="s">
        <v>48244</v>
      </c>
      <c r="AI12833" s="227">
        <v>1571.04</v>
      </c>
      <c r="AK12833" s="207" t="s">
        <v>26754</v>
      </c>
      <c r="AL12833" s="208">
        <v>210263.72</v>
      </c>
      <c r="AM12833" s="93"/>
      <c r="AN12833" s="93"/>
      <c r="AO12833" s="93"/>
    </row>
    <row r="12834" spans="28:41" x14ac:dyDescent="0.55000000000000004">
      <c r="AB12834" s="278" t="s">
        <v>19482</v>
      </c>
      <c r="AC12834" s="279">
        <v>210427.15</v>
      </c>
      <c r="AE12834" s="246" t="s">
        <v>59834</v>
      </c>
      <c r="AF12834" s="247">
        <v>1250</v>
      </c>
      <c r="AH12834" s="226" t="s">
        <v>47247</v>
      </c>
      <c r="AI12834" s="227">
        <v>46559.31</v>
      </c>
      <c r="AK12834" s="207" t="s">
        <v>26755</v>
      </c>
      <c r="AL12834" s="208">
        <v>318.39</v>
      </c>
      <c r="AM12834" s="93"/>
      <c r="AN12834" s="93"/>
      <c r="AO12834" s="93"/>
    </row>
    <row r="12835" spans="28:41" x14ac:dyDescent="0.55000000000000004">
      <c r="AB12835" s="278" t="s">
        <v>19483</v>
      </c>
      <c r="AC12835" s="279">
        <v>1551918.09</v>
      </c>
      <c r="AE12835" s="246" t="s">
        <v>59835</v>
      </c>
      <c r="AF12835" s="247">
        <v>95.62</v>
      </c>
      <c r="AH12835" s="226" t="s">
        <v>53694</v>
      </c>
      <c r="AI12835" s="227">
        <v>10736</v>
      </c>
      <c r="AK12835" s="207" t="s">
        <v>26756</v>
      </c>
      <c r="AL12835" s="208">
        <v>159586.78</v>
      </c>
      <c r="AM12835" s="93"/>
      <c r="AN12835" s="93"/>
      <c r="AO12835" s="93"/>
    </row>
    <row r="12836" spans="28:41" x14ac:dyDescent="0.55000000000000004">
      <c r="AB12836" s="278" t="s">
        <v>19484</v>
      </c>
      <c r="AC12836" s="279">
        <v>43127.71</v>
      </c>
      <c r="AE12836" s="246" t="s">
        <v>59836</v>
      </c>
      <c r="AF12836" s="247">
        <v>306.25</v>
      </c>
      <c r="AH12836" s="226" t="s">
        <v>53695</v>
      </c>
      <c r="AI12836" s="227">
        <v>366380.58</v>
      </c>
      <c r="AK12836" s="207" t="s">
        <v>26757</v>
      </c>
      <c r="AL12836" s="208">
        <v>28150.09</v>
      </c>
      <c r="AM12836" s="93"/>
      <c r="AN12836" s="93"/>
      <c r="AO12836" s="93"/>
    </row>
    <row r="12837" spans="28:41" x14ac:dyDescent="0.55000000000000004">
      <c r="AB12837" s="278" t="s">
        <v>33445</v>
      </c>
      <c r="AC12837" s="279">
        <v>75042.92</v>
      </c>
      <c r="AE12837" s="246" t="s">
        <v>61225</v>
      </c>
      <c r="AF12837" s="247">
        <v>120</v>
      </c>
      <c r="AH12837" s="226" t="s">
        <v>50387</v>
      </c>
      <c r="AI12837" s="227">
        <v>4544.72</v>
      </c>
      <c r="AK12837" s="207" t="s">
        <v>26758</v>
      </c>
      <c r="AL12837" s="208">
        <v>32635.31</v>
      </c>
      <c r="AM12837" s="93"/>
      <c r="AN12837" s="93"/>
      <c r="AO12837" s="93"/>
    </row>
    <row r="12838" spans="28:41" x14ac:dyDescent="0.55000000000000004">
      <c r="AB12838" s="278" t="s">
        <v>36244</v>
      </c>
      <c r="AC12838" s="279">
        <v>3519560.74</v>
      </c>
      <c r="AE12838" s="246" t="s">
        <v>53757</v>
      </c>
      <c r="AF12838" s="247">
        <v>332.91</v>
      </c>
      <c r="AH12838" s="226" t="s">
        <v>53696</v>
      </c>
      <c r="AI12838" s="227">
        <v>20.059999999999999</v>
      </c>
      <c r="AK12838" s="207" t="s">
        <v>26759</v>
      </c>
      <c r="AL12838" s="208">
        <v>1304.28</v>
      </c>
      <c r="AM12838" s="93"/>
      <c r="AN12838" s="93"/>
      <c r="AO12838" s="93"/>
    </row>
    <row r="12839" spans="28:41" x14ac:dyDescent="0.55000000000000004">
      <c r="AB12839" s="278" t="s">
        <v>19509</v>
      </c>
      <c r="AC12839" s="279">
        <v>244813.92</v>
      </c>
      <c r="AE12839" s="246" t="s">
        <v>50414</v>
      </c>
      <c r="AF12839" s="247">
        <v>2157.89</v>
      </c>
      <c r="AH12839" s="226" t="s">
        <v>50388</v>
      </c>
      <c r="AI12839" s="227">
        <v>129.58000000000001</v>
      </c>
      <c r="AK12839" s="207" t="s">
        <v>26760</v>
      </c>
      <c r="AL12839" s="208">
        <v>294476.32</v>
      </c>
      <c r="AM12839" s="93"/>
      <c r="AN12839" s="93"/>
      <c r="AO12839" s="93"/>
    </row>
    <row r="12840" spans="28:41" x14ac:dyDescent="0.55000000000000004">
      <c r="AB12840" s="278" t="s">
        <v>19511</v>
      </c>
      <c r="AC12840" s="279">
        <v>18727.37</v>
      </c>
      <c r="AE12840" s="246" t="s">
        <v>61595</v>
      </c>
      <c r="AF12840" s="247">
        <v>9000</v>
      </c>
      <c r="AH12840" s="226" t="s">
        <v>50389</v>
      </c>
      <c r="AI12840" s="227">
        <v>1100.1199999999999</v>
      </c>
      <c r="AK12840" s="207" t="s">
        <v>26761</v>
      </c>
      <c r="AL12840" s="208">
        <v>9590.11</v>
      </c>
      <c r="AM12840" s="93"/>
      <c r="AN12840" s="93"/>
      <c r="AO12840" s="93"/>
    </row>
    <row r="12841" spans="28:41" x14ac:dyDescent="0.55000000000000004">
      <c r="AB12841" s="278" t="s">
        <v>47490</v>
      </c>
      <c r="AC12841" s="279">
        <v>6650</v>
      </c>
      <c r="AE12841" s="246" t="s">
        <v>47264</v>
      </c>
      <c r="AF12841" s="247">
        <v>16591.849999999999</v>
      </c>
      <c r="AH12841" s="226" t="s">
        <v>50390</v>
      </c>
      <c r="AI12841" s="227">
        <v>1295.72</v>
      </c>
      <c r="AK12841" s="207" t="s">
        <v>26762</v>
      </c>
      <c r="AL12841" s="208">
        <v>67932</v>
      </c>
      <c r="AM12841" s="93"/>
      <c r="AN12841" s="93"/>
      <c r="AO12841" s="93"/>
    </row>
    <row r="12842" spans="28:41" x14ac:dyDescent="0.55000000000000004">
      <c r="AB12842" s="278" t="s">
        <v>63482</v>
      </c>
      <c r="AC12842" s="279">
        <v>212500</v>
      </c>
      <c r="AE12842" s="246" t="s">
        <v>47265</v>
      </c>
      <c r="AF12842" s="247">
        <v>1957.81</v>
      </c>
      <c r="AH12842" s="226" t="s">
        <v>53697</v>
      </c>
      <c r="AI12842" s="227">
        <v>177.7</v>
      </c>
      <c r="AK12842" s="207" t="s">
        <v>26763</v>
      </c>
      <c r="AL12842" s="208">
        <v>214059</v>
      </c>
      <c r="AM12842" s="93"/>
      <c r="AN12842" s="93"/>
      <c r="AO12842" s="93"/>
    </row>
    <row r="12843" spans="28:41" x14ac:dyDescent="0.55000000000000004">
      <c r="AB12843" s="278" t="s">
        <v>19519</v>
      </c>
      <c r="AC12843" s="279">
        <v>54859.56</v>
      </c>
      <c r="AE12843" s="246" t="s">
        <v>47266</v>
      </c>
      <c r="AF12843" s="247">
        <v>6172.04</v>
      </c>
      <c r="AH12843" s="226" t="s">
        <v>53698</v>
      </c>
      <c r="AI12843" s="227">
        <v>1210.83</v>
      </c>
      <c r="AK12843" s="207" t="s">
        <v>26764</v>
      </c>
      <c r="AL12843" s="208">
        <v>1232.0899999999999</v>
      </c>
      <c r="AM12843" s="93"/>
      <c r="AN12843" s="93"/>
      <c r="AO12843" s="93"/>
    </row>
    <row r="12844" spans="28:41" x14ac:dyDescent="0.55000000000000004">
      <c r="AB12844" s="278" t="s">
        <v>39112</v>
      </c>
      <c r="AC12844" s="279">
        <v>12500</v>
      </c>
      <c r="AE12844" s="246" t="s">
        <v>48257</v>
      </c>
      <c r="AF12844" s="247">
        <v>110931.3</v>
      </c>
      <c r="AH12844" s="226" t="s">
        <v>53699</v>
      </c>
      <c r="AI12844" s="227">
        <v>135.59</v>
      </c>
      <c r="AK12844" s="207" t="s">
        <v>26765</v>
      </c>
      <c r="AL12844" s="208">
        <v>1245.6400000000001</v>
      </c>
      <c r="AM12844" s="93"/>
      <c r="AN12844" s="93"/>
      <c r="AO12844" s="93"/>
    </row>
    <row r="12845" spans="28:41" x14ac:dyDescent="0.55000000000000004">
      <c r="AB12845" s="278" t="s">
        <v>19593</v>
      </c>
      <c r="AC12845" s="279">
        <v>2285758.64</v>
      </c>
      <c r="AE12845" s="246" t="s">
        <v>48258</v>
      </c>
      <c r="AF12845" s="247">
        <v>427.6</v>
      </c>
      <c r="AH12845" s="226" t="s">
        <v>50391</v>
      </c>
      <c r="AI12845" s="227">
        <v>267383.07</v>
      </c>
      <c r="AK12845" s="207" t="s">
        <v>26766</v>
      </c>
      <c r="AL12845" s="208">
        <v>80</v>
      </c>
      <c r="AM12845" s="93"/>
      <c r="AN12845" s="93"/>
      <c r="AO12845" s="93"/>
    </row>
    <row r="12846" spans="28:41" x14ac:dyDescent="0.55000000000000004">
      <c r="AB12846" s="278" t="s">
        <v>19594</v>
      </c>
      <c r="AC12846" s="279">
        <v>7197.96</v>
      </c>
      <c r="AE12846" s="246" t="s">
        <v>53758</v>
      </c>
      <c r="AF12846" s="247">
        <v>2927.48</v>
      </c>
      <c r="AH12846" s="226" t="s">
        <v>50392</v>
      </c>
      <c r="AI12846" s="227">
        <v>502.33</v>
      </c>
      <c r="AK12846" s="207" t="s">
        <v>26767</v>
      </c>
      <c r="AL12846" s="208">
        <v>195.68</v>
      </c>
      <c r="AM12846" s="93"/>
      <c r="AN12846" s="93"/>
      <c r="AO12846" s="93"/>
    </row>
    <row r="12847" spans="28:41" x14ac:dyDescent="0.55000000000000004">
      <c r="AB12847" s="278" t="s">
        <v>34974</v>
      </c>
      <c r="AC12847" s="279">
        <v>1586561.79</v>
      </c>
      <c r="AE12847" s="246" t="s">
        <v>47267</v>
      </c>
      <c r="AF12847" s="247">
        <v>49357.71</v>
      </c>
      <c r="AH12847" s="226" t="s">
        <v>50393</v>
      </c>
      <c r="AI12847" s="227">
        <v>4465.6899999999996</v>
      </c>
      <c r="AK12847" s="207" t="s">
        <v>26768</v>
      </c>
      <c r="AL12847" s="208">
        <v>554.51</v>
      </c>
      <c r="AM12847" s="93"/>
      <c r="AN12847" s="93"/>
      <c r="AO12847" s="93"/>
    </row>
    <row r="12848" spans="28:41" x14ac:dyDescent="0.55000000000000004">
      <c r="AB12848" s="278" t="s">
        <v>34975</v>
      </c>
      <c r="AC12848" s="279">
        <v>2600453.89</v>
      </c>
      <c r="AE12848" s="246" t="s">
        <v>59837</v>
      </c>
      <c r="AF12848" s="247">
        <v>310</v>
      </c>
      <c r="AH12848" s="226" t="s">
        <v>50394</v>
      </c>
      <c r="AI12848" s="227">
        <v>53700</v>
      </c>
      <c r="AK12848" s="207" t="s">
        <v>26769</v>
      </c>
      <c r="AL12848" s="208">
        <v>671368</v>
      </c>
      <c r="AM12848" s="93"/>
      <c r="AN12848" s="93"/>
      <c r="AO12848" s="93"/>
    </row>
    <row r="12849" spans="28:41" x14ac:dyDescent="0.55000000000000004">
      <c r="AB12849" s="278" t="s">
        <v>19595</v>
      </c>
      <c r="AC12849" s="279">
        <v>457271.15</v>
      </c>
      <c r="AE12849" s="246" t="s">
        <v>53759</v>
      </c>
      <c r="AF12849" s="247">
        <v>347.67</v>
      </c>
      <c r="AH12849" s="226" t="s">
        <v>50395</v>
      </c>
      <c r="AI12849" s="227">
        <v>2100</v>
      </c>
      <c r="AK12849" s="207" t="s">
        <v>26770</v>
      </c>
      <c r="AL12849" s="208">
        <v>49950</v>
      </c>
      <c r="AM12849" s="93"/>
      <c r="AN12849" s="93"/>
      <c r="AO12849" s="93"/>
    </row>
    <row r="12850" spans="28:41" x14ac:dyDescent="0.55000000000000004">
      <c r="AB12850" s="278" t="s">
        <v>19596</v>
      </c>
      <c r="AC12850" s="279">
        <v>688613.89</v>
      </c>
      <c r="AE12850" s="246" t="s">
        <v>49159</v>
      </c>
      <c r="AF12850" s="247">
        <v>9379.91</v>
      </c>
      <c r="AH12850" s="226" t="s">
        <v>50396</v>
      </c>
      <c r="AI12850" s="227">
        <v>8229.5300000000007</v>
      </c>
      <c r="AK12850" s="207" t="s">
        <v>26771</v>
      </c>
      <c r="AL12850" s="208">
        <v>385.56</v>
      </c>
      <c r="AM12850" s="93"/>
      <c r="AN12850" s="93"/>
      <c r="AO12850" s="93"/>
    </row>
    <row r="12851" spans="28:41" x14ac:dyDescent="0.55000000000000004">
      <c r="AB12851" s="278" t="s">
        <v>19597</v>
      </c>
      <c r="AC12851" s="279">
        <v>647393.78</v>
      </c>
      <c r="AE12851" s="246" t="s">
        <v>63795</v>
      </c>
      <c r="AF12851" s="247">
        <v>27668.49</v>
      </c>
      <c r="AH12851" s="226" t="s">
        <v>50397</v>
      </c>
      <c r="AI12851" s="227">
        <v>24559.67</v>
      </c>
      <c r="AK12851" s="207" t="s">
        <v>26772</v>
      </c>
      <c r="AL12851" s="208">
        <v>29741.52</v>
      </c>
      <c r="AM12851" s="93"/>
      <c r="AN12851" s="93"/>
      <c r="AO12851" s="93"/>
    </row>
    <row r="12852" spans="28:41" x14ac:dyDescent="0.55000000000000004">
      <c r="AB12852" s="278" t="s">
        <v>19599</v>
      </c>
      <c r="AC12852" s="279">
        <v>5946.96</v>
      </c>
      <c r="AE12852" s="246" t="s">
        <v>63796</v>
      </c>
      <c r="AF12852" s="247">
        <v>2116.66</v>
      </c>
      <c r="AH12852" s="226" t="s">
        <v>50398</v>
      </c>
      <c r="AI12852" s="227">
        <v>76588.02</v>
      </c>
      <c r="AK12852" s="207" t="s">
        <v>26773</v>
      </c>
      <c r="AL12852" s="208">
        <v>71610.75</v>
      </c>
      <c r="AM12852" s="93"/>
      <c r="AN12852" s="93"/>
      <c r="AO12852" s="93"/>
    </row>
    <row r="12853" spans="28:41" x14ac:dyDescent="0.55000000000000004">
      <c r="AB12853" s="278" t="s">
        <v>47491</v>
      </c>
      <c r="AC12853" s="279">
        <v>169031.56</v>
      </c>
      <c r="AE12853" s="246" t="s">
        <v>63797</v>
      </c>
      <c r="AF12853" s="247">
        <v>5585.64</v>
      </c>
      <c r="AH12853" s="226" t="s">
        <v>50399</v>
      </c>
      <c r="AI12853" s="227">
        <v>36458.69</v>
      </c>
      <c r="AK12853" s="207" t="s">
        <v>26774</v>
      </c>
      <c r="AL12853" s="208">
        <v>5478.31</v>
      </c>
      <c r="AM12853" s="93"/>
      <c r="AN12853" s="93"/>
      <c r="AO12853" s="93"/>
    </row>
    <row r="12854" spans="28:41" x14ac:dyDescent="0.55000000000000004">
      <c r="AB12854" s="278" t="s">
        <v>19600</v>
      </c>
      <c r="AC12854" s="279">
        <v>28126.799999999999</v>
      </c>
      <c r="AE12854" s="246" t="s">
        <v>62487</v>
      </c>
      <c r="AF12854" s="247">
        <v>30000</v>
      </c>
      <c r="AH12854" s="226" t="s">
        <v>49145</v>
      </c>
      <c r="AI12854" s="227">
        <v>27069.200000000001</v>
      </c>
      <c r="AK12854" s="207" t="s">
        <v>26775</v>
      </c>
      <c r="AL12854" s="208">
        <v>15525.24</v>
      </c>
      <c r="AM12854" s="93"/>
      <c r="AN12854" s="93"/>
      <c r="AO12854" s="93"/>
    </row>
    <row r="12855" spans="28:41" x14ac:dyDescent="0.55000000000000004">
      <c r="AB12855" s="278" t="s">
        <v>19601</v>
      </c>
      <c r="AC12855" s="279">
        <v>457.44</v>
      </c>
      <c r="AE12855" s="246" t="s">
        <v>62488</v>
      </c>
      <c r="AF12855" s="247">
        <v>15557.6</v>
      </c>
      <c r="AH12855" s="226" t="s">
        <v>49146</v>
      </c>
      <c r="AI12855" s="227">
        <v>22.67</v>
      </c>
      <c r="AK12855" s="207" t="s">
        <v>26776</v>
      </c>
      <c r="AL12855" s="208">
        <v>9035.82</v>
      </c>
      <c r="AM12855" s="93"/>
      <c r="AN12855" s="93"/>
      <c r="AO12855" s="93"/>
    </row>
    <row r="12856" spans="28:41" x14ac:dyDescent="0.55000000000000004">
      <c r="AB12856" s="278" t="s">
        <v>13468</v>
      </c>
      <c r="AC12856" s="279">
        <v>254689.85</v>
      </c>
      <c r="AE12856" s="246" t="s">
        <v>62810</v>
      </c>
      <c r="AF12856" s="247">
        <v>558.24</v>
      </c>
      <c r="AH12856" s="226" t="s">
        <v>49147</v>
      </c>
      <c r="AI12856" s="227">
        <v>1554.41</v>
      </c>
      <c r="AK12856" s="207" t="s">
        <v>26777</v>
      </c>
      <c r="AL12856" s="208">
        <v>795770.42</v>
      </c>
      <c r="AM12856" s="93"/>
      <c r="AN12856" s="93"/>
      <c r="AO12856" s="93"/>
    </row>
    <row r="12857" spans="28:41" x14ac:dyDescent="0.55000000000000004">
      <c r="AB12857" s="278" t="s">
        <v>34976</v>
      </c>
      <c r="AC12857" s="279">
        <v>-1300</v>
      </c>
      <c r="AE12857" s="246" t="s">
        <v>59439</v>
      </c>
      <c r="AF12857" s="247">
        <v>15558.52</v>
      </c>
      <c r="AH12857" s="226" t="s">
        <v>49148</v>
      </c>
      <c r="AI12857" s="227">
        <v>6486.95</v>
      </c>
      <c r="AK12857" s="207" t="s">
        <v>26778</v>
      </c>
      <c r="AL12857" s="208">
        <v>98247</v>
      </c>
      <c r="AM12857" s="93"/>
      <c r="AN12857" s="93"/>
      <c r="AO12857" s="93"/>
    </row>
    <row r="12858" spans="28:41" x14ac:dyDescent="0.55000000000000004">
      <c r="AB12858" s="278" t="s">
        <v>19605</v>
      </c>
      <c r="AC12858" s="279">
        <v>1080117.02</v>
      </c>
      <c r="AE12858" s="246" t="s">
        <v>56583</v>
      </c>
      <c r="AF12858" s="247">
        <v>37223.72</v>
      </c>
      <c r="AH12858" s="226" t="s">
        <v>49149</v>
      </c>
      <c r="AI12858" s="227">
        <v>3540.51</v>
      </c>
      <c r="AK12858" s="207" t="s">
        <v>26779</v>
      </c>
      <c r="AL12858" s="208">
        <v>622053.28</v>
      </c>
      <c r="AM12858" s="93"/>
      <c r="AN12858" s="93"/>
      <c r="AO12858" s="93"/>
    </row>
    <row r="12859" spans="28:41" x14ac:dyDescent="0.55000000000000004">
      <c r="AB12859" s="278" t="s">
        <v>56792</v>
      </c>
      <c r="AC12859" s="279">
        <v>1981.97</v>
      </c>
      <c r="AE12859" s="246" t="s">
        <v>61596</v>
      </c>
      <c r="AF12859" s="247">
        <v>866.07</v>
      </c>
      <c r="AH12859" s="226" t="s">
        <v>45560</v>
      </c>
      <c r="AI12859" s="227">
        <v>476962.56</v>
      </c>
      <c r="AK12859" s="207" t="s">
        <v>26780</v>
      </c>
      <c r="AL12859" s="208">
        <v>70151</v>
      </c>
      <c r="AM12859" s="93"/>
      <c r="AN12859" s="93"/>
      <c r="AO12859" s="93"/>
    </row>
    <row r="12860" spans="28:41" x14ac:dyDescent="0.55000000000000004">
      <c r="AB12860" s="278" t="s">
        <v>19607</v>
      </c>
      <c r="AC12860" s="279">
        <v>6829833.29</v>
      </c>
      <c r="AE12860" s="246" t="s">
        <v>62811</v>
      </c>
      <c r="AF12860" s="247">
        <v>374.08</v>
      </c>
      <c r="AH12860" s="226" t="s">
        <v>45561</v>
      </c>
      <c r="AI12860" s="227">
        <v>36571.440000000002</v>
      </c>
      <c r="AK12860" s="207" t="s">
        <v>26781</v>
      </c>
      <c r="AL12860" s="208">
        <v>422624</v>
      </c>
      <c r="AM12860" s="93"/>
      <c r="AN12860" s="93"/>
      <c r="AO12860" s="93"/>
    </row>
    <row r="12861" spans="28:41" x14ac:dyDescent="0.55000000000000004">
      <c r="AB12861" s="278" t="s">
        <v>36256</v>
      </c>
      <c r="AC12861" s="279">
        <v>1153712.7</v>
      </c>
      <c r="AE12861" s="246" t="s">
        <v>59440</v>
      </c>
      <c r="AF12861" s="247">
        <v>10425.92</v>
      </c>
      <c r="AH12861" s="226" t="s">
        <v>53700</v>
      </c>
      <c r="AI12861" s="227">
        <v>2256</v>
      </c>
      <c r="AK12861" s="207" t="s">
        <v>26782</v>
      </c>
      <c r="AL12861" s="208">
        <v>2527837.5</v>
      </c>
      <c r="AM12861" s="93"/>
      <c r="AN12861" s="93"/>
      <c r="AO12861" s="93"/>
    </row>
    <row r="12862" spans="28:41" x14ac:dyDescent="0.55000000000000004">
      <c r="AB12862" s="278" t="s">
        <v>58759</v>
      </c>
      <c r="AC12862" s="279">
        <v>100</v>
      </c>
      <c r="AE12862" s="246" t="s">
        <v>59838</v>
      </c>
      <c r="AF12862" s="247">
        <v>3000</v>
      </c>
      <c r="AH12862" s="226" t="s">
        <v>42910</v>
      </c>
      <c r="AI12862" s="227">
        <v>222872.64</v>
      </c>
      <c r="AK12862" s="207" t="s">
        <v>26783</v>
      </c>
      <c r="AL12862" s="208">
        <v>432176.1</v>
      </c>
      <c r="AM12862" s="93"/>
      <c r="AN12862" s="93"/>
      <c r="AO12862" s="93"/>
    </row>
    <row r="12863" spans="28:41" x14ac:dyDescent="0.55000000000000004">
      <c r="AB12863" s="278" t="s">
        <v>19608</v>
      </c>
      <c r="AC12863" s="279">
        <v>722266.15</v>
      </c>
      <c r="AE12863" s="246" t="s">
        <v>59839</v>
      </c>
      <c r="AF12863" s="247">
        <v>229.5</v>
      </c>
      <c r="AH12863" s="226" t="s">
        <v>42911</v>
      </c>
      <c r="AI12863" s="227">
        <v>17049.669999999998</v>
      </c>
      <c r="AK12863" s="207" t="s">
        <v>26784</v>
      </c>
      <c r="AL12863" s="208">
        <v>133621.54</v>
      </c>
      <c r="AM12863" s="93"/>
      <c r="AN12863" s="93"/>
      <c r="AO12863" s="93"/>
    </row>
    <row r="12864" spans="28:41" x14ac:dyDescent="0.55000000000000004">
      <c r="AB12864" s="278" t="s">
        <v>13470</v>
      </c>
      <c r="AC12864" s="279">
        <v>1382693.74</v>
      </c>
      <c r="AE12864" s="246" t="s">
        <v>59840</v>
      </c>
      <c r="AF12864" s="247">
        <v>735</v>
      </c>
      <c r="AH12864" s="226" t="s">
        <v>53701</v>
      </c>
      <c r="AI12864" s="227">
        <v>3645.48</v>
      </c>
      <c r="AK12864" s="207" t="s">
        <v>26785</v>
      </c>
      <c r="AL12864" s="208">
        <v>236045.16</v>
      </c>
      <c r="AM12864" s="93"/>
      <c r="AN12864" s="93"/>
      <c r="AO12864" s="93"/>
    </row>
    <row r="12865" spans="28:41" x14ac:dyDescent="0.55000000000000004">
      <c r="AB12865" s="278" t="s">
        <v>13471</v>
      </c>
      <c r="AC12865" s="279">
        <v>2653543.09</v>
      </c>
      <c r="AE12865" s="246" t="s">
        <v>62240</v>
      </c>
      <c r="AF12865" s="247">
        <v>142.25</v>
      </c>
      <c r="AH12865" s="226" t="s">
        <v>53702</v>
      </c>
      <c r="AI12865" s="227">
        <v>278.52</v>
      </c>
      <c r="AK12865" s="207" t="s">
        <v>26786</v>
      </c>
      <c r="AL12865" s="208">
        <v>28969.14</v>
      </c>
      <c r="AM12865" s="93"/>
      <c r="AN12865" s="93"/>
      <c r="AO12865" s="93"/>
    </row>
    <row r="12866" spans="28:41" x14ac:dyDescent="0.55000000000000004">
      <c r="AB12866" s="278" t="s">
        <v>19609</v>
      </c>
      <c r="AC12866" s="279">
        <v>1089864.25</v>
      </c>
      <c r="AE12866" s="246" t="s">
        <v>62241</v>
      </c>
      <c r="AF12866" s="247">
        <v>8351.4599999999991</v>
      </c>
      <c r="AH12866" s="226" t="s">
        <v>27279</v>
      </c>
      <c r="AI12866" s="227">
        <v>12044.42</v>
      </c>
      <c r="AK12866" s="207" t="s">
        <v>26787</v>
      </c>
      <c r="AL12866" s="208">
        <v>21190.400000000001</v>
      </c>
      <c r="AM12866" s="93"/>
      <c r="AN12866" s="93"/>
      <c r="AO12866" s="93"/>
    </row>
    <row r="12867" spans="28:41" x14ac:dyDescent="0.55000000000000004">
      <c r="AB12867" s="278" t="s">
        <v>19610</v>
      </c>
      <c r="AC12867" s="279">
        <v>89982.81</v>
      </c>
      <c r="AE12867" s="246" t="s">
        <v>62242</v>
      </c>
      <c r="AF12867" s="247">
        <v>603.33000000000004</v>
      </c>
      <c r="AH12867" s="226" t="s">
        <v>27280</v>
      </c>
      <c r="AI12867" s="227">
        <v>916.67</v>
      </c>
      <c r="AK12867" s="207" t="s">
        <v>26788</v>
      </c>
      <c r="AL12867" s="208">
        <v>19526.61</v>
      </c>
      <c r="AM12867" s="93"/>
      <c r="AN12867" s="93"/>
      <c r="AO12867" s="93"/>
    </row>
    <row r="12868" spans="28:41" x14ac:dyDescent="0.55000000000000004">
      <c r="AB12868" s="278" t="s">
        <v>54325</v>
      </c>
      <c r="AC12868" s="279">
        <v>1053</v>
      </c>
      <c r="AE12868" s="246" t="s">
        <v>62243</v>
      </c>
      <c r="AF12868" s="247">
        <v>2033.28</v>
      </c>
      <c r="AH12868" s="226" t="s">
        <v>47248</v>
      </c>
      <c r="AI12868" s="227">
        <v>13311.58</v>
      </c>
      <c r="AK12868" s="207" t="s">
        <v>26789</v>
      </c>
      <c r="AL12868" s="208">
        <v>10936.29</v>
      </c>
      <c r="AM12868" s="93"/>
      <c r="AN12868" s="93"/>
      <c r="AO12868" s="93"/>
    </row>
    <row r="12869" spans="28:41" x14ac:dyDescent="0.55000000000000004">
      <c r="AB12869" s="278" t="s">
        <v>54326</v>
      </c>
      <c r="AC12869" s="279">
        <v>66</v>
      </c>
      <c r="AE12869" s="246" t="s">
        <v>14228</v>
      </c>
      <c r="AF12869" s="247">
        <v>1.21</v>
      </c>
      <c r="AH12869" s="226" t="s">
        <v>36689</v>
      </c>
      <c r="AI12869" s="227">
        <v>3105</v>
      </c>
      <c r="AK12869" s="207" t="s">
        <v>26790</v>
      </c>
      <c r="AL12869" s="208">
        <v>656469.11</v>
      </c>
      <c r="AM12869" s="93"/>
      <c r="AN12869" s="93"/>
      <c r="AO12869" s="93"/>
    </row>
    <row r="12870" spans="28:41" x14ac:dyDescent="0.55000000000000004">
      <c r="AB12870" s="278" t="s">
        <v>19611</v>
      </c>
      <c r="AC12870" s="279">
        <v>15025501.98</v>
      </c>
      <c r="AE12870" s="246" t="s">
        <v>57860</v>
      </c>
      <c r="AF12870" s="247">
        <v>2.02</v>
      </c>
      <c r="AH12870" s="226" t="s">
        <v>35632</v>
      </c>
      <c r="AI12870" s="227">
        <v>2000</v>
      </c>
      <c r="AK12870" s="207" t="s">
        <v>26791</v>
      </c>
      <c r="AL12870" s="208">
        <v>296360</v>
      </c>
      <c r="AM12870" s="93"/>
      <c r="AN12870" s="93"/>
      <c r="AO12870" s="93"/>
    </row>
    <row r="12871" spans="28:41" x14ac:dyDescent="0.55000000000000004">
      <c r="AB12871" s="278" t="s">
        <v>33454</v>
      </c>
      <c r="AC12871" s="279">
        <v>90075.33</v>
      </c>
      <c r="AE12871" s="246" t="s">
        <v>14229</v>
      </c>
      <c r="AF12871" s="247">
        <v>20.61</v>
      </c>
      <c r="AH12871" s="226" t="s">
        <v>27282</v>
      </c>
      <c r="AI12871" s="227">
        <v>1162.3699999999999</v>
      </c>
      <c r="AK12871" s="207" t="s">
        <v>26792</v>
      </c>
      <c r="AL12871" s="208">
        <v>523698.75</v>
      </c>
      <c r="AM12871" s="93"/>
      <c r="AN12871" s="93"/>
      <c r="AO12871" s="93"/>
    </row>
    <row r="12872" spans="28:41" x14ac:dyDescent="0.55000000000000004">
      <c r="AB12872" s="278" t="s">
        <v>66770</v>
      </c>
      <c r="AC12872" s="279">
        <v>2033.59</v>
      </c>
      <c r="AE12872" s="246" t="s">
        <v>39478</v>
      </c>
      <c r="AF12872" s="247">
        <v>1106.6099999999999</v>
      </c>
      <c r="AH12872" s="226" t="s">
        <v>47249</v>
      </c>
      <c r="AI12872" s="227">
        <v>178472.82</v>
      </c>
      <c r="AK12872" s="207" t="s">
        <v>26793</v>
      </c>
      <c r="AL12872" s="208">
        <v>2115220.88</v>
      </c>
      <c r="AM12872" s="93"/>
      <c r="AN12872" s="93"/>
      <c r="AO12872" s="93"/>
    </row>
    <row r="12873" spans="28:41" x14ac:dyDescent="0.55000000000000004">
      <c r="AB12873" s="278" t="s">
        <v>56793</v>
      </c>
      <c r="AC12873" s="279">
        <v>21208</v>
      </c>
      <c r="AE12873" s="246" t="s">
        <v>57861</v>
      </c>
      <c r="AF12873" s="247">
        <v>1722.44</v>
      </c>
      <c r="AH12873" s="226" t="s">
        <v>27283</v>
      </c>
      <c r="AI12873" s="227">
        <v>1495.13</v>
      </c>
      <c r="AK12873" s="207" t="s">
        <v>26794</v>
      </c>
      <c r="AL12873" s="208">
        <v>189675</v>
      </c>
      <c r="AM12873" s="93"/>
      <c r="AN12873" s="93"/>
      <c r="AO12873" s="93"/>
    </row>
    <row r="12874" spans="28:41" x14ac:dyDescent="0.55000000000000004">
      <c r="AB12874" s="278" t="s">
        <v>19612</v>
      </c>
      <c r="AC12874" s="279">
        <v>1236.25</v>
      </c>
      <c r="AE12874" s="246" t="s">
        <v>49160</v>
      </c>
      <c r="AF12874" s="247">
        <v>18832.669999999998</v>
      </c>
      <c r="AH12874" s="226" t="s">
        <v>35633</v>
      </c>
      <c r="AI12874" s="227">
        <v>15524.35</v>
      </c>
      <c r="AK12874" s="207" t="s">
        <v>26795</v>
      </c>
      <c r="AL12874" s="208">
        <v>338212.5</v>
      </c>
      <c r="AM12874" s="93"/>
      <c r="AN12874" s="93"/>
      <c r="AO12874" s="93"/>
    </row>
    <row r="12875" spans="28:41" x14ac:dyDescent="0.55000000000000004">
      <c r="AB12875" s="278" t="s">
        <v>19613</v>
      </c>
      <c r="AC12875" s="279">
        <v>3891.09</v>
      </c>
      <c r="AE12875" s="246" t="s">
        <v>50415</v>
      </c>
      <c r="AF12875" s="247">
        <v>1505.38</v>
      </c>
      <c r="AH12875" s="226" t="s">
        <v>35634</v>
      </c>
      <c r="AI12875" s="227">
        <v>623.30999999999995</v>
      </c>
      <c r="AK12875" s="207" t="s">
        <v>26796</v>
      </c>
      <c r="AL12875" s="208">
        <v>104580</v>
      </c>
      <c r="AM12875" s="93"/>
      <c r="AN12875" s="93"/>
      <c r="AO12875" s="93"/>
    </row>
    <row r="12876" spans="28:41" x14ac:dyDescent="0.55000000000000004">
      <c r="AB12876" s="278" t="s">
        <v>47492</v>
      </c>
      <c r="AC12876" s="279">
        <v>297985.93</v>
      </c>
      <c r="AE12876" s="246" t="s">
        <v>27648</v>
      </c>
      <c r="AF12876" s="247">
        <v>115.15</v>
      </c>
      <c r="AH12876" s="226" t="s">
        <v>40620</v>
      </c>
      <c r="AI12876" s="227">
        <v>8707</v>
      </c>
      <c r="AK12876" s="207" t="s">
        <v>26797</v>
      </c>
      <c r="AL12876" s="208">
        <v>54533.85</v>
      </c>
      <c r="AM12876" s="93"/>
      <c r="AN12876" s="93"/>
      <c r="AO12876" s="93"/>
    </row>
    <row r="12877" spans="28:41" x14ac:dyDescent="0.55000000000000004">
      <c r="AB12877" s="278" t="s">
        <v>63849</v>
      </c>
      <c r="AC12877" s="279">
        <v>68550</v>
      </c>
      <c r="AE12877" s="246" t="s">
        <v>27649</v>
      </c>
      <c r="AF12877" s="247">
        <v>368.82</v>
      </c>
      <c r="AH12877" s="226" t="s">
        <v>35635</v>
      </c>
      <c r="AI12877" s="227">
        <v>48217.440000000002</v>
      </c>
      <c r="AK12877" s="207" t="s">
        <v>26798</v>
      </c>
      <c r="AL12877" s="208">
        <v>17769.77</v>
      </c>
      <c r="AM12877" s="93"/>
      <c r="AN12877" s="93"/>
      <c r="AO12877" s="93"/>
    </row>
    <row r="12878" spans="28:41" x14ac:dyDescent="0.55000000000000004">
      <c r="AB12878" s="278" t="s">
        <v>69828</v>
      </c>
      <c r="AC12878" s="279">
        <v>2000</v>
      </c>
      <c r="AE12878" s="246" t="s">
        <v>27650</v>
      </c>
      <c r="AF12878" s="247">
        <v>64403.25</v>
      </c>
      <c r="AH12878" s="226" t="s">
        <v>53703</v>
      </c>
      <c r="AI12878" s="227">
        <v>6820.28</v>
      </c>
      <c r="AK12878" s="207" t="s">
        <v>26799</v>
      </c>
      <c r="AL12878" s="208">
        <v>2654999.52</v>
      </c>
      <c r="AM12878" s="93"/>
      <c r="AN12878" s="93"/>
      <c r="AO12878" s="93"/>
    </row>
    <row r="12879" spans="28:41" x14ac:dyDescent="0.55000000000000004">
      <c r="AB12879" s="278" t="s">
        <v>19614</v>
      </c>
      <c r="AC12879" s="279">
        <v>55116.98</v>
      </c>
      <c r="AE12879" s="246" t="s">
        <v>27651</v>
      </c>
      <c r="AF12879" s="247">
        <v>116.89</v>
      </c>
      <c r="AH12879" s="226" t="s">
        <v>45562</v>
      </c>
      <c r="AI12879" s="227">
        <v>7000</v>
      </c>
      <c r="AK12879" s="207" t="s">
        <v>26800</v>
      </c>
      <c r="AL12879" s="208">
        <v>256946.29</v>
      </c>
      <c r="AM12879" s="93"/>
      <c r="AN12879" s="93"/>
      <c r="AO12879" s="93"/>
    </row>
    <row r="12880" spans="28:41" x14ac:dyDescent="0.55000000000000004">
      <c r="AB12880" s="278" t="s">
        <v>54328</v>
      </c>
      <c r="AC12880" s="279">
        <v>1879499.62</v>
      </c>
      <c r="AE12880" s="246" t="s">
        <v>57862</v>
      </c>
      <c r="AF12880" s="247">
        <v>181.95</v>
      </c>
      <c r="AH12880" s="226" t="s">
        <v>53704</v>
      </c>
      <c r="AI12880" s="227">
        <v>52442.96</v>
      </c>
      <c r="AK12880" s="207" t="s">
        <v>26801</v>
      </c>
      <c r="AL12880" s="208">
        <v>568637.52</v>
      </c>
      <c r="AM12880" s="93"/>
      <c r="AN12880" s="93"/>
      <c r="AO12880" s="93"/>
    </row>
    <row r="12881" spans="28:41" x14ac:dyDescent="0.55000000000000004">
      <c r="AB12881" s="278" t="s">
        <v>19615</v>
      </c>
      <c r="AC12881" s="279">
        <v>5727481.8300000001</v>
      </c>
      <c r="AE12881" s="246" t="s">
        <v>50416</v>
      </c>
      <c r="AF12881" s="247">
        <v>25678.49</v>
      </c>
      <c r="AH12881" s="226" t="s">
        <v>35636</v>
      </c>
      <c r="AI12881" s="227">
        <v>8039.76</v>
      </c>
      <c r="AK12881" s="207" t="s">
        <v>26802</v>
      </c>
      <c r="AL12881" s="208">
        <v>189675</v>
      </c>
      <c r="AM12881" s="93"/>
      <c r="AN12881" s="93"/>
      <c r="AO12881" s="93"/>
    </row>
    <row r="12882" spans="28:41" x14ac:dyDescent="0.55000000000000004">
      <c r="AB12882" s="278" t="s">
        <v>19616</v>
      </c>
      <c r="AC12882" s="279">
        <v>564158.29</v>
      </c>
      <c r="AE12882" s="246" t="s">
        <v>27654</v>
      </c>
      <c r="AF12882" s="247">
        <v>1964.59</v>
      </c>
      <c r="AH12882" s="226" t="s">
        <v>49150</v>
      </c>
      <c r="AI12882" s="227">
        <v>16719.05</v>
      </c>
      <c r="AK12882" s="207" t="s">
        <v>26803</v>
      </c>
      <c r="AL12882" s="208">
        <v>261235.59</v>
      </c>
      <c r="AM12882" s="93"/>
      <c r="AN12882" s="93"/>
      <c r="AO12882" s="93"/>
    </row>
    <row r="12883" spans="28:41" x14ac:dyDescent="0.55000000000000004">
      <c r="AB12883" s="278" t="s">
        <v>50644</v>
      </c>
      <c r="AC12883" s="279">
        <v>897826.89</v>
      </c>
      <c r="AE12883" s="246" t="s">
        <v>27655</v>
      </c>
      <c r="AF12883" s="247">
        <v>6291.22</v>
      </c>
      <c r="AH12883" s="226" t="s">
        <v>27284</v>
      </c>
      <c r="AI12883" s="227">
        <v>78911.3</v>
      </c>
      <c r="AK12883" s="207" t="s">
        <v>26804</v>
      </c>
      <c r="AL12883" s="208">
        <v>2527837.5</v>
      </c>
      <c r="AM12883" s="93"/>
      <c r="AN12883" s="93"/>
      <c r="AO12883" s="93"/>
    </row>
    <row r="12884" spans="28:41" x14ac:dyDescent="0.55000000000000004">
      <c r="AB12884" s="278" t="s">
        <v>19617</v>
      </c>
      <c r="AC12884" s="279">
        <v>9542.5</v>
      </c>
      <c r="AE12884" s="246" t="s">
        <v>27657</v>
      </c>
      <c r="AF12884" s="247">
        <v>3802.87</v>
      </c>
      <c r="AH12884" s="226" t="s">
        <v>35637</v>
      </c>
      <c r="AI12884" s="227">
        <v>24494.47</v>
      </c>
      <c r="AK12884" s="207" t="s">
        <v>26805</v>
      </c>
      <c r="AL12884" s="208">
        <v>339458.14</v>
      </c>
      <c r="AM12884" s="93"/>
      <c r="AN12884" s="93"/>
      <c r="AO12884" s="93"/>
    </row>
    <row r="12885" spans="28:41" x14ac:dyDescent="0.55000000000000004">
      <c r="AB12885" s="278" t="s">
        <v>19618</v>
      </c>
      <c r="AC12885" s="279">
        <v>6703.13</v>
      </c>
      <c r="AE12885" s="246" t="s">
        <v>57863</v>
      </c>
      <c r="AF12885" s="247">
        <v>11381.8</v>
      </c>
      <c r="AH12885" s="226" t="s">
        <v>47250</v>
      </c>
      <c r="AI12885" s="227">
        <v>18768.75</v>
      </c>
      <c r="AK12885" s="207" t="s">
        <v>26806</v>
      </c>
      <c r="AL12885" s="208">
        <v>432176.1</v>
      </c>
      <c r="AM12885" s="93"/>
      <c r="AN12885" s="93"/>
      <c r="AO12885" s="93"/>
    </row>
    <row r="12886" spans="28:41" x14ac:dyDescent="0.55000000000000004">
      <c r="AB12886" s="278" t="s">
        <v>19619</v>
      </c>
      <c r="AC12886" s="279">
        <v>13816.41</v>
      </c>
      <c r="AE12886" s="246" t="s">
        <v>27658</v>
      </c>
      <c r="AF12886" s="247">
        <v>2662.77</v>
      </c>
      <c r="AH12886" s="226" t="s">
        <v>47251</v>
      </c>
      <c r="AI12886" s="227">
        <v>1354.35</v>
      </c>
      <c r="AK12886" s="207" t="s">
        <v>26807</v>
      </c>
      <c r="AL12886" s="208">
        <v>80</v>
      </c>
      <c r="AM12886" s="93"/>
      <c r="AN12886" s="93"/>
      <c r="AO12886" s="93"/>
    </row>
    <row r="12887" spans="28:41" x14ac:dyDescent="0.55000000000000004">
      <c r="AB12887" s="278" t="s">
        <v>19620</v>
      </c>
      <c r="AC12887" s="279">
        <v>3628236.24</v>
      </c>
      <c r="AE12887" s="246" t="s">
        <v>57864</v>
      </c>
      <c r="AF12887" s="247">
        <v>4144.6099999999997</v>
      </c>
      <c r="AH12887" s="226" t="s">
        <v>47252</v>
      </c>
      <c r="AI12887" s="227">
        <v>1541.88</v>
      </c>
      <c r="AK12887" s="207" t="s">
        <v>26808</v>
      </c>
      <c r="AL12887" s="208">
        <v>133621.54</v>
      </c>
      <c r="AM12887" s="93"/>
      <c r="AN12887" s="93"/>
      <c r="AO12887" s="93"/>
    </row>
    <row r="12888" spans="28:41" x14ac:dyDescent="0.55000000000000004">
      <c r="AB12888" s="278" t="s">
        <v>54329</v>
      </c>
      <c r="AC12888" s="279">
        <v>-108503.46</v>
      </c>
      <c r="AE12888" s="246" t="s">
        <v>35668</v>
      </c>
      <c r="AF12888" s="247">
        <v>42485.36</v>
      </c>
      <c r="AH12888" s="226" t="s">
        <v>45563</v>
      </c>
      <c r="AI12888" s="227">
        <v>64000</v>
      </c>
      <c r="AK12888" s="207" t="s">
        <v>26809</v>
      </c>
      <c r="AL12888" s="208">
        <v>199.55</v>
      </c>
      <c r="AM12888" s="93"/>
      <c r="AN12888" s="93"/>
      <c r="AO12888" s="93"/>
    </row>
    <row r="12889" spans="28:41" x14ac:dyDescent="0.55000000000000004">
      <c r="AB12889" s="278" t="s">
        <v>19621</v>
      </c>
      <c r="AC12889" s="279">
        <v>13735.16</v>
      </c>
      <c r="AE12889" s="246" t="s">
        <v>42927</v>
      </c>
      <c r="AF12889" s="247">
        <v>2214.4</v>
      </c>
      <c r="AH12889" s="226" t="s">
        <v>45564</v>
      </c>
      <c r="AI12889" s="227">
        <v>4896</v>
      </c>
      <c r="AK12889" s="207" t="s">
        <v>26810</v>
      </c>
      <c r="AL12889" s="208">
        <v>314843.71999999997</v>
      </c>
      <c r="AM12889" s="93"/>
      <c r="AN12889" s="93"/>
      <c r="AO12889" s="93"/>
    </row>
    <row r="12890" spans="28:41" x14ac:dyDescent="0.55000000000000004">
      <c r="AB12890" s="278" t="s">
        <v>40762</v>
      </c>
      <c r="AC12890" s="279">
        <v>23333.31</v>
      </c>
      <c r="AE12890" s="246" t="s">
        <v>35669</v>
      </c>
      <c r="AF12890" s="247">
        <v>8000</v>
      </c>
      <c r="AH12890" s="226" t="s">
        <v>42912</v>
      </c>
      <c r="AI12890" s="227">
        <v>98550</v>
      </c>
      <c r="AK12890" s="207" t="s">
        <v>26811</v>
      </c>
      <c r="AL12890" s="208">
        <v>318.39</v>
      </c>
      <c r="AM12890" s="93"/>
      <c r="AN12890" s="93"/>
      <c r="AO12890" s="93"/>
    </row>
    <row r="12891" spans="28:41" x14ac:dyDescent="0.55000000000000004">
      <c r="AB12891" s="278" t="s">
        <v>40763</v>
      </c>
      <c r="AC12891" s="279">
        <v>27000</v>
      </c>
      <c r="AE12891" s="246" t="s">
        <v>34123</v>
      </c>
      <c r="AF12891" s="247">
        <v>3956.37</v>
      </c>
      <c r="AH12891" s="226" t="s">
        <v>42913</v>
      </c>
      <c r="AI12891" s="227">
        <v>7042</v>
      </c>
      <c r="AK12891" s="207" t="s">
        <v>26812</v>
      </c>
      <c r="AL12891" s="208">
        <v>54533.85</v>
      </c>
      <c r="AM12891" s="93"/>
      <c r="AN12891" s="93"/>
      <c r="AO12891" s="93"/>
    </row>
    <row r="12892" spans="28:41" x14ac:dyDescent="0.55000000000000004">
      <c r="AB12892" s="278" t="s">
        <v>40764</v>
      </c>
      <c r="AC12892" s="279">
        <v>326475.55</v>
      </c>
      <c r="AE12892" s="246" t="s">
        <v>35670</v>
      </c>
      <c r="AF12892" s="247">
        <v>12911.44</v>
      </c>
      <c r="AH12892" s="226" t="s">
        <v>27312</v>
      </c>
      <c r="AI12892" s="227">
        <v>21919.759999999998</v>
      </c>
      <c r="AK12892" s="207" t="s">
        <v>26813</v>
      </c>
      <c r="AL12892" s="208">
        <v>17769.77</v>
      </c>
      <c r="AM12892" s="93"/>
      <c r="AN12892" s="93"/>
      <c r="AO12892" s="93"/>
    </row>
    <row r="12893" spans="28:41" x14ac:dyDescent="0.55000000000000004">
      <c r="AB12893" s="278" t="s">
        <v>19641</v>
      </c>
      <c r="AC12893" s="279">
        <v>28718.36</v>
      </c>
      <c r="AE12893" s="246" t="s">
        <v>34124</v>
      </c>
      <c r="AF12893" s="247">
        <v>3887.16</v>
      </c>
      <c r="AH12893" s="226" t="s">
        <v>53705</v>
      </c>
      <c r="AI12893" s="227">
        <v>883.73</v>
      </c>
      <c r="AK12893" s="207" t="s">
        <v>26814</v>
      </c>
      <c r="AL12893" s="208">
        <v>159586.78</v>
      </c>
      <c r="AM12893" s="93"/>
      <c r="AN12893" s="93"/>
      <c r="AO12893" s="93"/>
    </row>
    <row r="12894" spans="28:41" x14ac:dyDescent="0.55000000000000004">
      <c r="AB12894" s="278" t="s">
        <v>58030</v>
      </c>
      <c r="AC12894" s="279">
        <v>120604.61</v>
      </c>
      <c r="AE12894" s="246" t="s">
        <v>27665</v>
      </c>
      <c r="AF12894" s="247">
        <v>168839.3</v>
      </c>
      <c r="AH12894" s="226" t="s">
        <v>45565</v>
      </c>
      <c r="AI12894" s="227">
        <v>1348</v>
      </c>
      <c r="AK12894" s="207" t="s">
        <v>26815</v>
      </c>
      <c r="AL12894" s="208">
        <v>2654999.52</v>
      </c>
      <c r="AM12894" s="93"/>
      <c r="AN12894" s="93"/>
      <c r="AO12894" s="93"/>
    </row>
    <row r="12895" spans="28:41" x14ac:dyDescent="0.55000000000000004">
      <c r="AB12895" s="278" t="s">
        <v>56794</v>
      </c>
      <c r="AC12895" s="279">
        <v>26339.59</v>
      </c>
      <c r="AE12895" s="246" t="s">
        <v>27666</v>
      </c>
      <c r="AF12895" s="247">
        <v>73119.289999999994</v>
      </c>
      <c r="AH12895" s="226" t="s">
        <v>48245</v>
      </c>
      <c r="AI12895" s="227">
        <v>388.73</v>
      </c>
      <c r="AK12895" s="207" t="s">
        <v>26816</v>
      </c>
      <c r="AL12895" s="208">
        <v>77526.990000000005</v>
      </c>
      <c r="AM12895" s="93"/>
      <c r="AN12895" s="93"/>
      <c r="AO12895" s="93"/>
    </row>
    <row r="12896" spans="28:41" x14ac:dyDescent="0.55000000000000004">
      <c r="AB12896" s="278" t="s">
        <v>19642</v>
      </c>
      <c r="AC12896" s="279">
        <v>20000</v>
      </c>
      <c r="AE12896" s="246" t="s">
        <v>36705</v>
      </c>
      <c r="AF12896" s="247">
        <v>546.77</v>
      </c>
      <c r="AH12896" s="226" t="s">
        <v>27313</v>
      </c>
      <c r="AI12896" s="227">
        <v>4526.83</v>
      </c>
      <c r="AK12896" s="207" t="s">
        <v>26817</v>
      </c>
      <c r="AL12896" s="208">
        <v>547182.89</v>
      </c>
      <c r="AM12896" s="93"/>
      <c r="AN12896" s="93"/>
      <c r="AO12896" s="93"/>
    </row>
    <row r="12897" spans="28:41" x14ac:dyDescent="0.55000000000000004">
      <c r="AB12897" s="278" t="s">
        <v>59976</v>
      </c>
      <c r="AC12897" s="279">
        <v>183500</v>
      </c>
      <c r="AE12897" s="246" t="s">
        <v>27667</v>
      </c>
      <c r="AF12897" s="247">
        <v>66794.070000000007</v>
      </c>
      <c r="AH12897" s="226" t="s">
        <v>36691</v>
      </c>
      <c r="AI12897" s="227">
        <v>6213.72</v>
      </c>
      <c r="AK12897" s="207" t="s">
        <v>26818</v>
      </c>
      <c r="AL12897" s="208">
        <v>704042.41</v>
      </c>
      <c r="AM12897" s="93"/>
      <c r="AN12897" s="93"/>
      <c r="AO12897" s="93"/>
    </row>
    <row r="12898" spans="28:41" x14ac:dyDescent="0.55000000000000004">
      <c r="AB12898" s="278" t="s">
        <v>13473</v>
      </c>
      <c r="AC12898" s="279">
        <v>130212.05</v>
      </c>
      <c r="AE12898" s="246" t="s">
        <v>59213</v>
      </c>
      <c r="AF12898" s="247">
        <v>103965.04</v>
      </c>
      <c r="AH12898" s="226" t="s">
        <v>36692</v>
      </c>
      <c r="AI12898" s="227">
        <v>475.28</v>
      </c>
      <c r="AK12898" s="207" t="s">
        <v>26819</v>
      </c>
      <c r="AL12898" s="208">
        <v>22494.68</v>
      </c>
      <c r="AM12898" s="93"/>
      <c r="AN12898" s="93"/>
      <c r="AO12898" s="93"/>
    </row>
    <row r="12899" spans="28:41" x14ac:dyDescent="0.55000000000000004">
      <c r="AB12899" s="278" t="s">
        <v>19644</v>
      </c>
      <c r="AC12899" s="279">
        <v>24662.44</v>
      </c>
      <c r="AE12899" s="246" t="s">
        <v>27668</v>
      </c>
      <c r="AF12899" s="247">
        <v>53916.52</v>
      </c>
      <c r="AH12899" s="226" t="s">
        <v>45566</v>
      </c>
      <c r="AI12899" s="227">
        <v>36661.71</v>
      </c>
      <c r="AK12899" s="207" t="s">
        <v>26820</v>
      </c>
      <c r="AL12899" s="208">
        <v>671368</v>
      </c>
      <c r="AM12899" s="93"/>
      <c r="AN12899" s="93"/>
      <c r="AO12899" s="93"/>
    </row>
    <row r="12900" spans="28:41" x14ac:dyDescent="0.55000000000000004">
      <c r="AB12900" s="278" t="s">
        <v>19660</v>
      </c>
      <c r="AC12900" s="279">
        <v>18625</v>
      </c>
      <c r="AE12900" s="246" t="s">
        <v>35672</v>
      </c>
      <c r="AF12900" s="247">
        <v>935889.61</v>
      </c>
      <c r="AH12900" s="226" t="s">
        <v>45567</v>
      </c>
      <c r="AI12900" s="227">
        <v>25253.81</v>
      </c>
      <c r="AK12900" s="207" t="s">
        <v>26821</v>
      </c>
      <c r="AL12900" s="208">
        <v>9035.82</v>
      </c>
      <c r="AM12900" s="93"/>
      <c r="AN12900" s="93"/>
      <c r="AO12900" s="93"/>
    </row>
    <row r="12901" spans="28:41" x14ac:dyDescent="0.55000000000000004">
      <c r="AB12901" s="278" t="s">
        <v>13478</v>
      </c>
      <c r="AC12901" s="279">
        <v>4750</v>
      </c>
      <c r="AE12901" s="246" t="s">
        <v>59214</v>
      </c>
      <c r="AF12901" s="247">
        <v>53762</v>
      </c>
      <c r="AH12901" s="226" t="s">
        <v>45568</v>
      </c>
      <c r="AI12901" s="227">
        <v>4614.38</v>
      </c>
      <c r="AK12901" s="207" t="s">
        <v>26822</v>
      </c>
      <c r="AL12901" s="208">
        <v>20462</v>
      </c>
      <c r="AM12901" s="93"/>
      <c r="AN12901" s="93"/>
      <c r="AO12901" s="93"/>
    </row>
    <row r="12902" spans="28:41" x14ac:dyDescent="0.55000000000000004">
      <c r="AB12902" s="278" t="s">
        <v>33473</v>
      </c>
      <c r="AC12902" s="279">
        <v>3096</v>
      </c>
      <c r="AE12902" s="246" t="s">
        <v>61597</v>
      </c>
      <c r="AF12902" s="247">
        <v>88500</v>
      </c>
      <c r="AH12902" s="226" t="s">
        <v>39469</v>
      </c>
      <c r="AI12902" s="227">
        <v>3032.65</v>
      </c>
      <c r="AK12902" s="207" t="s">
        <v>26823</v>
      </c>
      <c r="AL12902" s="208">
        <v>58950</v>
      </c>
      <c r="AM12902" s="93"/>
      <c r="AN12902" s="93"/>
      <c r="AO12902" s="93"/>
    </row>
    <row r="12903" spans="28:41" x14ac:dyDescent="0.55000000000000004">
      <c r="AB12903" s="278" t="s">
        <v>43214</v>
      </c>
      <c r="AC12903" s="279">
        <v>1387.5</v>
      </c>
      <c r="AE12903" s="246" t="s">
        <v>55413</v>
      </c>
      <c r="AF12903" s="247">
        <v>6770.26</v>
      </c>
      <c r="AH12903" s="226" t="s">
        <v>39470</v>
      </c>
      <c r="AI12903" s="227">
        <v>2156.16</v>
      </c>
      <c r="AK12903" s="207" t="s">
        <v>26824</v>
      </c>
      <c r="AL12903" s="208">
        <v>385.56</v>
      </c>
      <c r="AM12903" s="93"/>
      <c r="AN12903" s="93"/>
      <c r="AO12903" s="93"/>
    </row>
    <row r="12904" spans="28:41" x14ac:dyDescent="0.55000000000000004">
      <c r="AB12904" s="278" t="s">
        <v>13480</v>
      </c>
      <c r="AC12904" s="279">
        <v>103.4</v>
      </c>
      <c r="AE12904" s="246" t="s">
        <v>55414</v>
      </c>
      <c r="AF12904" s="247">
        <v>21192.5</v>
      </c>
      <c r="AH12904" s="226" t="s">
        <v>45569</v>
      </c>
      <c r="AI12904" s="227">
        <v>43159.18</v>
      </c>
      <c r="AK12904" s="207" t="s">
        <v>26825</v>
      </c>
      <c r="AL12904" s="208">
        <v>19526.61</v>
      </c>
      <c r="AM12904" s="93"/>
      <c r="AN12904" s="93"/>
      <c r="AO12904" s="93"/>
    </row>
    <row r="12905" spans="28:41" x14ac:dyDescent="0.55000000000000004">
      <c r="AB12905" s="278" t="s">
        <v>33474</v>
      </c>
      <c r="AC12905" s="279">
        <v>134.79</v>
      </c>
      <c r="AE12905" s="246" t="s">
        <v>53760</v>
      </c>
      <c r="AF12905" s="247">
        <v>4413.42</v>
      </c>
      <c r="AH12905" s="226" t="s">
        <v>42914</v>
      </c>
      <c r="AI12905" s="227">
        <v>99537.84</v>
      </c>
      <c r="AK12905" s="207" t="s">
        <v>26826</v>
      </c>
      <c r="AL12905" s="208">
        <v>10936.29</v>
      </c>
      <c r="AM12905" s="93"/>
      <c r="AN12905" s="93"/>
      <c r="AO12905" s="93"/>
    </row>
    <row r="12906" spans="28:41" x14ac:dyDescent="0.55000000000000004">
      <c r="AB12906" s="278" t="s">
        <v>69292</v>
      </c>
      <c r="AC12906" s="279">
        <v>7.61</v>
      </c>
      <c r="AE12906" s="246" t="s">
        <v>53761</v>
      </c>
      <c r="AF12906" s="247">
        <v>7102.68</v>
      </c>
      <c r="AH12906" s="226" t="s">
        <v>48246</v>
      </c>
      <c r="AI12906" s="227">
        <v>108315.42</v>
      </c>
      <c r="AK12906" s="207" t="s">
        <v>26827</v>
      </c>
      <c r="AL12906" s="208">
        <v>2984116.03</v>
      </c>
      <c r="AM12906" s="93"/>
      <c r="AN12906" s="93"/>
      <c r="AO12906" s="93"/>
    </row>
    <row r="12907" spans="28:41" x14ac:dyDescent="0.55000000000000004">
      <c r="AB12907" s="278" t="s">
        <v>19664</v>
      </c>
      <c r="AC12907" s="279">
        <v>65083.68</v>
      </c>
      <c r="AE12907" s="246" t="s">
        <v>59215</v>
      </c>
      <c r="AF12907" s="247">
        <v>11055.34</v>
      </c>
      <c r="AH12907" s="226" t="s">
        <v>45570</v>
      </c>
      <c r="AI12907" s="227">
        <v>22736.86</v>
      </c>
      <c r="AK12907" s="207" t="s">
        <v>26828</v>
      </c>
      <c r="AL12907" s="208">
        <v>464758</v>
      </c>
      <c r="AM12907" s="93"/>
      <c r="AN12907" s="93"/>
      <c r="AO12907" s="93"/>
    </row>
    <row r="12908" spans="28:41" x14ac:dyDescent="0.55000000000000004">
      <c r="AB12908" s="278" t="s">
        <v>49352</v>
      </c>
      <c r="AC12908" s="279">
        <v>22096.33</v>
      </c>
      <c r="AE12908" s="246" t="s">
        <v>55415</v>
      </c>
      <c r="AF12908" s="247">
        <v>15750</v>
      </c>
      <c r="AH12908" s="226" t="s">
        <v>42915</v>
      </c>
      <c r="AI12908" s="227">
        <v>20074.66</v>
      </c>
      <c r="AK12908" s="207" t="s">
        <v>26829</v>
      </c>
      <c r="AL12908" s="208">
        <v>1017912.11</v>
      </c>
      <c r="AM12908" s="93"/>
      <c r="AN12908" s="93"/>
      <c r="AO12908" s="93"/>
    </row>
    <row r="12909" spans="28:41" x14ac:dyDescent="0.55000000000000004">
      <c r="AB12909" s="278" t="s">
        <v>49353</v>
      </c>
      <c r="AC12909" s="279">
        <v>10485</v>
      </c>
      <c r="AE12909" s="246" t="s">
        <v>55416</v>
      </c>
      <c r="AF12909" s="247">
        <v>1204.94</v>
      </c>
      <c r="AH12909" s="226" t="s">
        <v>45571</v>
      </c>
      <c r="AI12909" s="227">
        <v>29000</v>
      </c>
      <c r="AK12909" s="207" t="s">
        <v>26830</v>
      </c>
      <c r="AL12909" s="208">
        <v>523698.75</v>
      </c>
      <c r="AM12909" s="93"/>
      <c r="AN12909" s="93"/>
      <c r="AO12909" s="93"/>
    </row>
    <row r="12910" spans="28:41" x14ac:dyDescent="0.55000000000000004">
      <c r="AB12910" s="278" t="s">
        <v>50645</v>
      </c>
      <c r="AC12910" s="279">
        <v>40272.699999999997</v>
      </c>
      <c r="AE12910" s="246" t="s">
        <v>55417</v>
      </c>
      <c r="AF12910" s="247">
        <v>3858.75</v>
      </c>
      <c r="AH12910" s="226" t="s">
        <v>45572</v>
      </c>
      <c r="AI12910" s="227">
        <v>2233</v>
      </c>
      <c r="AK12910" s="207" t="s">
        <v>26831</v>
      </c>
      <c r="AL12910" s="208">
        <v>2737274.16</v>
      </c>
      <c r="AM12910" s="93"/>
      <c r="AN12910" s="93"/>
      <c r="AO12910" s="93"/>
    </row>
    <row r="12911" spans="28:41" x14ac:dyDescent="0.55000000000000004">
      <c r="AB12911" s="278" t="s">
        <v>46028</v>
      </c>
      <c r="AC12911" s="279">
        <v>222890.76</v>
      </c>
      <c r="AE12911" s="246" t="s">
        <v>53763</v>
      </c>
      <c r="AF12911" s="247">
        <v>866.18</v>
      </c>
      <c r="AH12911" s="226" t="s">
        <v>45573</v>
      </c>
      <c r="AI12911" s="227">
        <v>1549984.75</v>
      </c>
      <c r="AK12911" s="207" t="s">
        <v>26832</v>
      </c>
      <c r="AL12911" s="208">
        <v>2220.87</v>
      </c>
      <c r="AM12911" s="93"/>
      <c r="AN12911" s="93"/>
      <c r="AO12911" s="93"/>
    </row>
    <row r="12912" spans="28:41" x14ac:dyDescent="0.55000000000000004">
      <c r="AB12912" s="278" t="s">
        <v>50646</v>
      </c>
      <c r="AC12912" s="279">
        <v>109415</v>
      </c>
      <c r="AE12912" s="246" t="s">
        <v>56584</v>
      </c>
      <c r="AF12912" s="247">
        <v>133.13</v>
      </c>
      <c r="AH12912" s="226" t="s">
        <v>45574</v>
      </c>
      <c r="AI12912" s="227">
        <v>118574.45</v>
      </c>
      <c r="AK12912" s="207" t="s">
        <v>26833</v>
      </c>
      <c r="AL12912" s="208">
        <v>386</v>
      </c>
      <c r="AM12912" s="93"/>
      <c r="AN12912" s="93"/>
      <c r="AO12912" s="93"/>
    </row>
    <row r="12913" spans="28:41" x14ac:dyDescent="0.55000000000000004">
      <c r="AB12913" s="278" t="s">
        <v>19685</v>
      </c>
      <c r="AC12913" s="279">
        <v>22211.119999999999</v>
      </c>
      <c r="AE12913" s="246" t="s">
        <v>53764</v>
      </c>
      <c r="AF12913" s="247">
        <v>3384.42</v>
      </c>
      <c r="AH12913" s="226" t="s">
        <v>35640</v>
      </c>
      <c r="AI12913" s="227">
        <v>153000.47</v>
      </c>
      <c r="AK12913" s="207" t="s">
        <v>26834</v>
      </c>
      <c r="AL12913" s="208">
        <v>24.43</v>
      </c>
      <c r="AM12913" s="93"/>
      <c r="AN12913" s="93"/>
      <c r="AO12913" s="93"/>
    </row>
    <row r="12914" spans="28:41" x14ac:dyDescent="0.55000000000000004">
      <c r="AB12914" s="278" t="s">
        <v>49355</v>
      </c>
      <c r="AC12914" s="279">
        <v>5163.3999999999996</v>
      </c>
      <c r="AE12914" s="246" t="s">
        <v>59216</v>
      </c>
      <c r="AF12914" s="247">
        <v>5267.86</v>
      </c>
      <c r="AH12914" s="226" t="s">
        <v>47253</v>
      </c>
      <c r="AI12914" s="227">
        <v>3979.92</v>
      </c>
      <c r="AK12914" s="207" t="s">
        <v>26835</v>
      </c>
      <c r="AL12914" s="208">
        <v>889.49</v>
      </c>
      <c r="AM12914" s="93"/>
      <c r="AN12914" s="93"/>
      <c r="AO12914" s="93"/>
    </row>
    <row r="12915" spans="28:41" x14ac:dyDescent="0.55000000000000004">
      <c r="AB12915" s="278" t="s">
        <v>50647</v>
      </c>
      <c r="AC12915" s="279">
        <v>5405.33</v>
      </c>
      <c r="AE12915" s="246" t="s">
        <v>50417</v>
      </c>
      <c r="AF12915" s="247">
        <v>35784.43</v>
      </c>
      <c r="AH12915" s="226" t="s">
        <v>35641</v>
      </c>
      <c r="AI12915" s="227">
        <v>76049.990000000005</v>
      </c>
      <c r="AK12915" s="207" t="s">
        <v>26836</v>
      </c>
      <c r="AL12915" s="208">
        <v>8154</v>
      </c>
      <c r="AM12915" s="93"/>
      <c r="AN12915" s="93"/>
      <c r="AO12915" s="93"/>
    </row>
    <row r="12916" spans="28:41" x14ac:dyDescent="0.55000000000000004">
      <c r="AB12916" s="278" t="s">
        <v>43217</v>
      </c>
      <c r="AC12916" s="279">
        <v>810.87</v>
      </c>
      <c r="AE12916" s="246" t="s">
        <v>64900</v>
      </c>
      <c r="AF12916" s="247">
        <v>2300.65</v>
      </c>
      <c r="AH12916" s="226" t="s">
        <v>27365</v>
      </c>
      <c r="AI12916" s="227">
        <v>34208.54</v>
      </c>
      <c r="AK12916" s="207" t="s">
        <v>26837</v>
      </c>
      <c r="AL12916" s="208">
        <v>904.67</v>
      </c>
      <c r="AM12916" s="93"/>
      <c r="AN12916" s="93"/>
      <c r="AO12916" s="93"/>
    </row>
    <row r="12917" spans="28:41" x14ac:dyDescent="0.55000000000000004">
      <c r="AB12917" s="278" t="s">
        <v>60893</v>
      </c>
      <c r="AC12917" s="279">
        <v>410.13</v>
      </c>
      <c r="AE12917" s="246" t="s">
        <v>64901</v>
      </c>
      <c r="AF12917" s="247">
        <v>3580.96</v>
      </c>
      <c r="AH12917" s="226" t="s">
        <v>40621</v>
      </c>
      <c r="AI12917" s="227">
        <v>1831.5</v>
      </c>
      <c r="AK12917" s="207" t="s">
        <v>26838</v>
      </c>
      <c r="AL12917" s="208">
        <v>3693.72</v>
      </c>
      <c r="AM12917" s="93"/>
      <c r="AN12917" s="93"/>
      <c r="AO12917" s="93"/>
    </row>
    <row r="12918" spans="28:41" x14ac:dyDescent="0.55000000000000004">
      <c r="AB12918" s="278" t="s">
        <v>50648</v>
      </c>
      <c r="AC12918" s="279">
        <v>345.51</v>
      </c>
      <c r="AE12918" s="246" t="s">
        <v>64902</v>
      </c>
      <c r="AF12918" s="247">
        <v>39153.300000000003</v>
      </c>
      <c r="AH12918" s="226" t="s">
        <v>45575</v>
      </c>
      <c r="AI12918" s="227">
        <v>12410.05</v>
      </c>
      <c r="AK12918" s="207" t="s">
        <v>26839</v>
      </c>
      <c r="AL12918" s="208">
        <v>4500</v>
      </c>
      <c r="AM12918" s="93"/>
      <c r="AN12918" s="93"/>
      <c r="AO12918" s="93"/>
    </row>
    <row r="12919" spans="28:41" x14ac:dyDescent="0.55000000000000004">
      <c r="AB12919" s="278" t="s">
        <v>50649</v>
      </c>
      <c r="AC12919" s="279">
        <v>50.46</v>
      </c>
      <c r="AE12919" s="246" t="s">
        <v>34125</v>
      </c>
      <c r="AF12919" s="247">
        <v>160670.37</v>
      </c>
      <c r="AH12919" s="226" t="s">
        <v>27366</v>
      </c>
      <c r="AI12919" s="227">
        <v>238.42</v>
      </c>
      <c r="AK12919" s="207" t="s">
        <v>26840</v>
      </c>
      <c r="AL12919" s="208">
        <v>8205.14</v>
      </c>
      <c r="AM12919" s="93"/>
      <c r="AN12919" s="93"/>
      <c r="AO12919" s="93"/>
    </row>
    <row r="12920" spans="28:41" x14ac:dyDescent="0.55000000000000004">
      <c r="AB12920" s="278" t="s">
        <v>19689</v>
      </c>
      <c r="AC12920" s="279">
        <v>5010.18</v>
      </c>
      <c r="AE12920" s="246" t="s">
        <v>59841</v>
      </c>
      <c r="AF12920" s="247">
        <v>102000</v>
      </c>
      <c r="AH12920" s="226" t="s">
        <v>27367</v>
      </c>
      <c r="AI12920" s="227">
        <v>20744.79</v>
      </c>
      <c r="AK12920" s="207" t="s">
        <v>26841</v>
      </c>
      <c r="AL12920" s="208">
        <v>11000</v>
      </c>
      <c r="AM12920" s="93"/>
      <c r="AN12920" s="93"/>
      <c r="AO12920" s="93"/>
    </row>
    <row r="12921" spans="28:41" x14ac:dyDescent="0.55000000000000004">
      <c r="AB12921" s="278" t="s">
        <v>19690</v>
      </c>
      <c r="AC12921" s="279">
        <v>83609.649999999994</v>
      </c>
      <c r="AE12921" s="246" t="s">
        <v>35673</v>
      </c>
      <c r="AF12921" s="247">
        <v>55000</v>
      </c>
      <c r="AH12921" s="226" t="s">
        <v>27368</v>
      </c>
      <c r="AI12921" s="227">
        <v>58201.53</v>
      </c>
      <c r="AK12921" s="207" t="s">
        <v>26842</v>
      </c>
      <c r="AL12921" s="208">
        <v>3693.72</v>
      </c>
      <c r="AM12921" s="93"/>
      <c r="AN12921" s="93"/>
      <c r="AO12921" s="93"/>
    </row>
    <row r="12922" spans="28:41" x14ac:dyDescent="0.55000000000000004">
      <c r="AB12922" s="278" t="s">
        <v>19691</v>
      </c>
      <c r="AC12922" s="279">
        <v>5976.95</v>
      </c>
      <c r="AE12922" s="246" t="s">
        <v>61598</v>
      </c>
      <c r="AF12922" s="247">
        <v>18194.7</v>
      </c>
      <c r="AH12922" s="226" t="s">
        <v>27369</v>
      </c>
      <c r="AI12922" s="227">
        <v>43276.08</v>
      </c>
      <c r="AK12922" s="207" t="s">
        <v>26843</v>
      </c>
      <c r="AL12922" s="208">
        <v>889.49</v>
      </c>
      <c r="AM12922" s="93"/>
      <c r="AN12922" s="93"/>
      <c r="AO12922" s="93"/>
    </row>
    <row r="12923" spans="28:41" x14ac:dyDescent="0.55000000000000004">
      <c r="AB12923" s="278" t="s">
        <v>19692</v>
      </c>
      <c r="AC12923" s="279">
        <v>59064.77</v>
      </c>
      <c r="AE12923" s="246" t="s">
        <v>59217</v>
      </c>
      <c r="AF12923" s="247">
        <v>241350.05</v>
      </c>
      <c r="AH12923" s="226" t="s">
        <v>42916</v>
      </c>
      <c r="AI12923" s="227">
        <v>99</v>
      </c>
      <c r="AK12923" s="207" t="s">
        <v>26844</v>
      </c>
      <c r="AL12923" s="208">
        <v>4500</v>
      </c>
      <c r="AM12923" s="93"/>
      <c r="AN12923" s="93"/>
      <c r="AO12923" s="93"/>
    </row>
    <row r="12924" spans="28:41" x14ac:dyDescent="0.55000000000000004">
      <c r="AB12924" s="278" t="s">
        <v>19712</v>
      </c>
      <c r="AC12924" s="279">
        <v>971.17</v>
      </c>
      <c r="AE12924" s="246" t="s">
        <v>42928</v>
      </c>
      <c r="AF12924" s="247">
        <v>294134.13</v>
      </c>
      <c r="AH12924" s="226" t="s">
        <v>53706</v>
      </c>
      <c r="AI12924" s="227">
        <v>59062.05</v>
      </c>
      <c r="AK12924" s="207" t="s">
        <v>26845</v>
      </c>
      <c r="AL12924" s="208">
        <v>9109.81</v>
      </c>
      <c r="AM12924" s="93"/>
      <c r="AN12924" s="93"/>
      <c r="AO12924" s="93"/>
    </row>
    <row r="12925" spans="28:41" x14ac:dyDescent="0.55000000000000004">
      <c r="AB12925" s="278" t="s">
        <v>49357</v>
      </c>
      <c r="AC12925" s="279">
        <v>1000</v>
      </c>
      <c r="AE12925" s="246" t="s">
        <v>47269</v>
      </c>
      <c r="AF12925" s="247">
        <v>977000</v>
      </c>
      <c r="AH12925" s="226" t="s">
        <v>14201</v>
      </c>
      <c r="AI12925" s="227">
        <v>97391.4</v>
      </c>
      <c r="AK12925" s="207" t="s">
        <v>26846</v>
      </c>
      <c r="AL12925" s="208">
        <v>2606.87</v>
      </c>
      <c r="AM12925" s="93"/>
      <c r="AN12925" s="93"/>
      <c r="AO12925" s="93"/>
    </row>
    <row r="12926" spans="28:41" x14ac:dyDescent="0.55000000000000004">
      <c r="AB12926" s="278" t="s">
        <v>40765</v>
      </c>
      <c r="AC12926" s="279">
        <v>22600</v>
      </c>
      <c r="AE12926" s="246" t="s">
        <v>39479</v>
      </c>
      <c r="AF12926" s="247">
        <v>4648.3999999999996</v>
      </c>
      <c r="AH12926" s="226" t="s">
        <v>27375</v>
      </c>
      <c r="AI12926" s="227">
        <v>-37552.26</v>
      </c>
      <c r="AK12926" s="207" t="s">
        <v>26847</v>
      </c>
      <c r="AL12926" s="208">
        <v>19178.43</v>
      </c>
      <c r="AM12926" s="93"/>
      <c r="AN12926" s="93"/>
      <c r="AO12926" s="93"/>
    </row>
    <row r="12927" spans="28:41" x14ac:dyDescent="0.55000000000000004">
      <c r="AB12927" s="278" t="s">
        <v>19745</v>
      </c>
      <c r="AC12927" s="279">
        <v>1731.92</v>
      </c>
      <c r="AE12927" s="246" t="s">
        <v>63798</v>
      </c>
      <c r="AF12927" s="247">
        <v>95.46</v>
      </c>
      <c r="AH12927" s="226" t="s">
        <v>53707</v>
      </c>
      <c r="AI12927" s="227">
        <v>1392.92</v>
      </c>
      <c r="AK12927" s="207" t="s">
        <v>26848</v>
      </c>
      <c r="AL12927" s="208">
        <v>10500</v>
      </c>
      <c r="AM12927" s="93"/>
      <c r="AN12927" s="93"/>
      <c r="AO12927" s="93"/>
    </row>
    <row r="12928" spans="28:41" x14ac:dyDescent="0.55000000000000004">
      <c r="AB12928" s="278" t="s">
        <v>19749</v>
      </c>
      <c r="AC12928" s="279">
        <v>31036.36</v>
      </c>
      <c r="AE12928" s="246" t="s">
        <v>59218</v>
      </c>
      <c r="AF12928" s="247">
        <v>33278</v>
      </c>
      <c r="AH12928" s="226" t="s">
        <v>39472</v>
      </c>
      <c r="AI12928" s="227">
        <v>56008.08</v>
      </c>
      <c r="AK12928" s="207" t="s">
        <v>26849</v>
      </c>
      <c r="AL12928" s="208">
        <v>803.25</v>
      </c>
      <c r="AM12928" s="93"/>
      <c r="AN12928" s="93"/>
      <c r="AO12928" s="93"/>
    </row>
    <row r="12929" spans="28:41" x14ac:dyDescent="0.55000000000000004">
      <c r="AB12929" s="278" t="s">
        <v>19750</v>
      </c>
      <c r="AC12929" s="279">
        <v>20082.740000000002</v>
      </c>
      <c r="AE12929" s="246" t="s">
        <v>34131</v>
      </c>
      <c r="AF12929" s="247">
        <v>26402.01</v>
      </c>
      <c r="AH12929" s="226" t="s">
        <v>53708</v>
      </c>
      <c r="AI12929" s="227">
        <v>38905</v>
      </c>
      <c r="AK12929" s="207" t="s">
        <v>26850</v>
      </c>
      <c r="AL12929" s="208">
        <v>484.08</v>
      </c>
      <c r="AM12929" s="93"/>
      <c r="AN12929" s="93"/>
      <c r="AO12929" s="93"/>
    </row>
    <row r="12930" spans="28:41" x14ac:dyDescent="0.55000000000000004">
      <c r="AB12930" s="278" t="s">
        <v>49359</v>
      </c>
      <c r="AC12930" s="279">
        <v>852.71</v>
      </c>
      <c r="AE12930" s="246" t="s">
        <v>34132</v>
      </c>
      <c r="AF12930" s="247">
        <v>143951.79</v>
      </c>
      <c r="AH12930" s="226" t="s">
        <v>53709</v>
      </c>
      <c r="AI12930" s="227">
        <v>1708.7</v>
      </c>
      <c r="AK12930" s="207" t="s">
        <v>26851</v>
      </c>
      <c r="AL12930" s="208">
        <v>-0.08</v>
      </c>
      <c r="AM12930" s="93"/>
      <c r="AN12930" s="93"/>
      <c r="AO12930" s="93"/>
    </row>
    <row r="12931" spans="28:41" x14ac:dyDescent="0.55000000000000004">
      <c r="AB12931" s="278" t="s">
        <v>19752</v>
      </c>
      <c r="AC12931" s="279">
        <v>35862.54</v>
      </c>
      <c r="AE12931" s="246" t="s">
        <v>34133</v>
      </c>
      <c r="AF12931" s="247">
        <v>402857</v>
      </c>
      <c r="AH12931" s="226" t="s">
        <v>53710</v>
      </c>
      <c r="AI12931" s="227">
        <v>13733.3</v>
      </c>
      <c r="AK12931" s="207" t="s">
        <v>26852</v>
      </c>
      <c r="AL12931" s="208">
        <v>780</v>
      </c>
      <c r="AM12931" s="93"/>
      <c r="AN12931" s="93"/>
      <c r="AO12931" s="93"/>
    </row>
    <row r="12932" spans="28:41" x14ac:dyDescent="0.55000000000000004">
      <c r="AB12932" s="278" t="s">
        <v>33482</v>
      </c>
      <c r="AC12932" s="279">
        <v>95938.59</v>
      </c>
      <c r="AE12932" s="246" t="s">
        <v>35674</v>
      </c>
      <c r="AF12932" s="247">
        <v>36450.53</v>
      </c>
      <c r="AH12932" s="226" t="s">
        <v>50400</v>
      </c>
      <c r="AI12932" s="227">
        <v>1475</v>
      </c>
      <c r="AK12932" s="207" t="s">
        <v>26853</v>
      </c>
      <c r="AL12932" s="208">
        <v>5451</v>
      </c>
      <c r="AM12932" s="93"/>
      <c r="AN12932" s="93"/>
      <c r="AO12932" s="93"/>
    </row>
    <row r="12933" spans="28:41" x14ac:dyDescent="0.55000000000000004">
      <c r="AB12933" s="278" t="s">
        <v>58031</v>
      </c>
      <c r="AC12933" s="279">
        <v>19056.419999999998</v>
      </c>
      <c r="AE12933" s="246" t="s">
        <v>35675</v>
      </c>
      <c r="AF12933" s="247">
        <v>52640.73</v>
      </c>
      <c r="AH12933" s="226" t="s">
        <v>50401</v>
      </c>
      <c r="AI12933" s="227">
        <v>69903.78</v>
      </c>
      <c r="AK12933" s="207" t="s">
        <v>26854</v>
      </c>
      <c r="AL12933" s="208">
        <v>1020</v>
      </c>
      <c r="AM12933" s="93"/>
      <c r="AN12933" s="93"/>
      <c r="AO12933" s="93"/>
    </row>
    <row r="12934" spans="28:41" x14ac:dyDescent="0.55000000000000004">
      <c r="AB12934" s="278" t="s">
        <v>54330</v>
      </c>
      <c r="AC12934" s="279">
        <v>37082.910000000003</v>
      </c>
      <c r="AE12934" s="246" t="s">
        <v>34134</v>
      </c>
      <c r="AF12934" s="247">
        <v>15410.85</v>
      </c>
      <c r="AH12934" s="226" t="s">
        <v>27377</v>
      </c>
      <c r="AI12934" s="227">
        <v>1272.8800000000001</v>
      </c>
      <c r="AK12934" s="207" t="s">
        <v>26855</v>
      </c>
      <c r="AL12934" s="208">
        <v>381</v>
      </c>
      <c r="AM12934" s="93"/>
      <c r="AN12934" s="93"/>
      <c r="AO12934" s="93"/>
    </row>
    <row r="12935" spans="28:41" x14ac:dyDescent="0.55000000000000004">
      <c r="AB12935" s="278" t="s">
        <v>69293</v>
      </c>
      <c r="AC12935" s="279">
        <v>7000</v>
      </c>
      <c r="AE12935" s="246" t="s">
        <v>47270</v>
      </c>
      <c r="AF12935" s="247">
        <v>640968.53</v>
      </c>
      <c r="AH12935" s="226" t="s">
        <v>50402</v>
      </c>
      <c r="AI12935" s="227">
        <v>5176.5200000000004</v>
      </c>
      <c r="AK12935" s="207" t="s">
        <v>26856</v>
      </c>
      <c r="AL12935" s="208">
        <v>2721</v>
      </c>
      <c r="AM12935" s="93"/>
      <c r="AN12935" s="93"/>
      <c r="AO12935" s="93"/>
    </row>
    <row r="12936" spans="28:41" x14ac:dyDescent="0.55000000000000004">
      <c r="AB12936" s="278" t="s">
        <v>49360</v>
      </c>
      <c r="AC12936" s="279">
        <v>4000</v>
      </c>
      <c r="AE12936" s="246" t="s">
        <v>39480</v>
      </c>
      <c r="AF12936" s="247">
        <v>14820.64</v>
      </c>
      <c r="AH12936" s="226" t="s">
        <v>27378</v>
      </c>
      <c r="AI12936" s="227">
        <v>5765.61</v>
      </c>
      <c r="AK12936" s="207" t="s">
        <v>26857</v>
      </c>
      <c r="AL12936" s="208">
        <v>759</v>
      </c>
      <c r="AM12936" s="93"/>
      <c r="AN12936" s="93"/>
      <c r="AO12936" s="93"/>
    </row>
    <row r="12937" spans="28:41" x14ac:dyDescent="0.55000000000000004">
      <c r="AB12937" s="278" t="s">
        <v>40767</v>
      </c>
      <c r="AC12937" s="279">
        <v>112.5</v>
      </c>
      <c r="AE12937" s="246" t="s">
        <v>42930</v>
      </c>
      <c r="AF12937" s="247">
        <v>2587.67</v>
      </c>
      <c r="AH12937" s="226" t="s">
        <v>50403</v>
      </c>
      <c r="AI12937" s="227">
        <v>17590.79</v>
      </c>
      <c r="AK12937" s="207" t="s">
        <v>26858</v>
      </c>
      <c r="AL12937" s="208">
        <v>3638.38</v>
      </c>
      <c r="AM12937" s="93"/>
      <c r="AN12937" s="93"/>
      <c r="AO12937" s="93"/>
    </row>
    <row r="12938" spans="28:41" x14ac:dyDescent="0.55000000000000004">
      <c r="AB12938" s="278" t="s">
        <v>19773</v>
      </c>
      <c r="AC12938" s="279">
        <v>12051.85</v>
      </c>
      <c r="AE12938" s="246" t="s">
        <v>39481</v>
      </c>
      <c r="AF12938" s="247">
        <v>189582.38</v>
      </c>
      <c r="AH12938" s="226" t="s">
        <v>50404</v>
      </c>
      <c r="AI12938" s="227">
        <v>11880.4</v>
      </c>
      <c r="AK12938" s="207" t="s">
        <v>26859</v>
      </c>
      <c r="AL12938" s="208">
        <v>454.62</v>
      </c>
      <c r="AM12938" s="93"/>
      <c r="AN12938" s="93"/>
      <c r="AO12938" s="93"/>
    </row>
    <row r="12939" spans="28:41" x14ac:dyDescent="0.55000000000000004">
      <c r="AB12939" s="278" t="s">
        <v>19774</v>
      </c>
      <c r="AC12939" s="279">
        <v>40078.230000000003</v>
      </c>
      <c r="AE12939" s="246" t="s">
        <v>59219</v>
      </c>
      <c r="AF12939" s="247">
        <v>295085.17</v>
      </c>
      <c r="AH12939" s="226" t="s">
        <v>53711</v>
      </c>
      <c r="AI12939" s="227">
        <v>13630.91</v>
      </c>
      <c r="AK12939" s="207" t="s">
        <v>26860</v>
      </c>
      <c r="AL12939" s="208">
        <v>2000</v>
      </c>
      <c r="AM12939" s="93"/>
      <c r="AN12939" s="93"/>
      <c r="AO12939" s="93"/>
    </row>
    <row r="12940" spans="28:41" x14ac:dyDescent="0.55000000000000004">
      <c r="AB12940" s="278" t="s">
        <v>19775</v>
      </c>
      <c r="AC12940" s="279">
        <v>873.26</v>
      </c>
      <c r="AE12940" s="246" t="s">
        <v>35676</v>
      </c>
      <c r="AF12940" s="247">
        <v>21284.84</v>
      </c>
      <c r="AH12940" s="226" t="s">
        <v>27381</v>
      </c>
      <c r="AI12940" s="227">
        <v>71.349999999999994</v>
      </c>
      <c r="AK12940" s="207" t="s">
        <v>26861</v>
      </c>
      <c r="AL12940" s="208">
        <v>19900.05</v>
      </c>
      <c r="AM12940" s="93"/>
      <c r="AN12940" s="93"/>
      <c r="AO12940" s="93"/>
    </row>
    <row r="12941" spans="28:41" x14ac:dyDescent="0.55000000000000004">
      <c r="AB12941" s="278" t="s">
        <v>39123</v>
      </c>
      <c r="AC12941" s="279">
        <v>16371.34</v>
      </c>
      <c r="AE12941" s="246" t="s">
        <v>34135</v>
      </c>
      <c r="AF12941" s="247">
        <v>35280</v>
      </c>
      <c r="AH12941" s="226" t="s">
        <v>50405</v>
      </c>
      <c r="AI12941" s="227">
        <v>39244.54</v>
      </c>
      <c r="AK12941" s="207" t="s">
        <v>26862</v>
      </c>
      <c r="AL12941" s="208">
        <v>849.95</v>
      </c>
      <c r="AM12941" s="93"/>
      <c r="AN12941" s="93"/>
      <c r="AO12941" s="93"/>
    </row>
    <row r="12942" spans="28:41" x14ac:dyDescent="0.55000000000000004">
      <c r="AB12942" s="278" t="s">
        <v>65126</v>
      </c>
      <c r="AC12942" s="279">
        <v>610.45000000000005</v>
      </c>
      <c r="AE12942" s="246" t="s">
        <v>53765</v>
      </c>
      <c r="AF12942" s="247">
        <v>195.96</v>
      </c>
      <c r="AH12942" s="226" t="s">
        <v>27382</v>
      </c>
      <c r="AI12942" s="227">
        <v>2978.24</v>
      </c>
      <c r="AK12942" s="207" t="s">
        <v>26863</v>
      </c>
      <c r="AL12942" s="208">
        <v>10500</v>
      </c>
      <c r="AM12942" s="93"/>
      <c r="AN12942" s="93"/>
      <c r="AO12942" s="93"/>
    </row>
    <row r="12943" spans="28:41" x14ac:dyDescent="0.55000000000000004">
      <c r="AB12943" s="278" t="s">
        <v>61680</v>
      </c>
      <c r="AC12943" s="279">
        <v>163.36000000000001</v>
      </c>
      <c r="AE12943" s="246" t="s">
        <v>59220</v>
      </c>
      <c r="AF12943" s="247">
        <v>305.01</v>
      </c>
      <c r="AH12943" s="226" t="s">
        <v>27383</v>
      </c>
      <c r="AI12943" s="227">
        <v>6679.01</v>
      </c>
      <c r="AK12943" s="207" t="s">
        <v>26864</v>
      </c>
      <c r="AL12943" s="208">
        <v>803.25</v>
      </c>
      <c r="AM12943" s="93"/>
      <c r="AN12943" s="93"/>
      <c r="AO12943" s="93"/>
    </row>
    <row r="12944" spans="28:41" x14ac:dyDescent="0.55000000000000004">
      <c r="AB12944" s="278" t="s">
        <v>19776</v>
      </c>
      <c r="AC12944" s="279">
        <v>96647.87</v>
      </c>
      <c r="AE12944" s="246" t="s">
        <v>53766</v>
      </c>
      <c r="AF12944" s="247">
        <v>3334.95</v>
      </c>
      <c r="AH12944" s="226" t="s">
        <v>53712</v>
      </c>
      <c r="AI12944" s="227">
        <v>1475.52</v>
      </c>
      <c r="AK12944" s="207" t="s">
        <v>26865</v>
      </c>
      <c r="AL12944" s="208">
        <v>484.08</v>
      </c>
      <c r="AM12944" s="93"/>
      <c r="AN12944" s="93"/>
      <c r="AO12944" s="93"/>
    </row>
    <row r="12945" spans="28:41" x14ac:dyDescent="0.55000000000000004">
      <c r="AB12945" s="278" t="s">
        <v>19777</v>
      </c>
      <c r="AC12945" s="279">
        <v>22434.86</v>
      </c>
      <c r="AE12945" s="246" t="s">
        <v>56585</v>
      </c>
      <c r="AF12945" s="247">
        <v>8999.91</v>
      </c>
      <c r="AH12945" s="226" t="s">
        <v>27385</v>
      </c>
      <c r="AI12945" s="227">
        <v>8936.7800000000007</v>
      </c>
      <c r="AK12945" s="207" t="s">
        <v>26866</v>
      </c>
      <c r="AL12945" s="208">
        <v>20658.97</v>
      </c>
      <c r="AM12945" s="93"/>
      <c r="AN12945" s="93"/>
      <c r="AO12945" s="93"/>
    </row>
    <row r="12946" spans="28:41" x14ac:dyDescent="0.55000000000000004">
      <c r="AB12946" s="278" t="s">
        <v>69294</v>
      </c>
      <c r="AC12946" s="279">
        <v>86553</v>
      </c>
      <c r="AE12946" s="246" t="s">
        <v>55418</v>
      </c>
      <c r="AF12946" s="247">
        <v>688.51</v>
      </c>
      <c r="AH12946" s="226" t="s">
        <v>35642</v>
      </c>
      <c r="AI12946" s="227">
        <v>114864.14</v>
      </c>
      <c r="AK12946" s="207" t="s">
        <v>26867</v>
      </c>
      <c r="AL12946" s="208">
        <v>6418.38</v>
      </c>
      <c r="AM12946" s="93"/>
      <c r="AN12946" s="93"/>
      <c r="AO12946" s="93"/>
    </row>
    <row r="12947" spans="28:41" x14ac:dyDescent="0.55000000000000004">
      <c r="AB12947" s="278" t="s">
        <v>19782</v>
      </c>
      <c r="AC12947" s="279">
        <v>150519.15</v>
      </c>
      <c r="AE12947" s="246" t="s">
        <v>55419</v>
      </c>
      <c r="AF12947" s="247">
        <v>2204.98</v>
      </c>
      <c r="AH12947" s="226" t="s">
        <v>27386</v>
      </c>
      <c r="AI12947" s="227">
        <v>167414.38</v>
      </c>
      <c r="AK12947" s="207" t="s">
        <v>26868</v>
      </c>
      <c r="AL12947" s="208">
        <v>1304.57</v>
      </c>
      <c r="AM12947" s="93"/>
      <c r="AN12947" s="93"/>
      <c r="AO12947" s="93"/>
    </row>
    <row r="12948" spans="28:41" x14ac:dyDescent="0.55000000000000004">
      <c r="AB12948" s="278" t="s">
        <v>39125</v>
      </c>
      <c r="AC12948" s="279">
        <v>3492</v>
      </c>
      <c r="AE12948" s="246" t="s">
        <v>61599</v>
      </c>
      <c r="AF12948" s="247">
        <v>-5414.25</v>
      </c>
      <c r="AH12948" s="226" t="s">
        <v>47254</v>
      </c>
      <c r="AI12948" s="227">
        <v>1556.69</v>
      </c>
      <c r="AK12948" s="207" t="s">
        <v>26869</v>
      </c>
      <c r="AL12948" s="208">
        <v>9573</v>
      </c>
      <c r="AM12948" s="93"/>
      <c r="AN12948" s="93"/>
      <c r="AO12948" s="93"/>
    </row>
    <row r="12949" spans="28:41" x14ac:dyDescent="0.55000000000000004">
      <c r="AB12949" s="278" t="s">
        <v>40768</v>
      </c>
      <c r="AC12949" s="279">
        <v>81917.06</v>
      </c>
      <c r="AE12949" s="246" t="s">
        <v>59221</v>
      </c>
      <c r="AF12949" s="247">
        <v>714.31</v>
      </c>
      <c r="AH12949" s="226" t="s">
        <v>27387</v>
      </c>
      <c r="AI12949" s="227">
        <v>14165.2</v>
      </c>
      <c r="AK12949" s="207" t="s">
        <v>26870</v>
      </c>
      <c r="AL12949" s="208">
        <v>113746.39</v>
      </c>
      <c r="AM12949" s="93"/>
      <c r="AN12949" s="93"/>
      <c r="AO12949" s="93"/>
    </row>
    <row r="12950" spans="28:41" x14ac:dyDescent="0.55000000000000004">
      <c r="AB12950" s="278" t="s">
        <v>19783</v>
      </c>
      <c r="AC12950" s="279">
        <v>35952</v>
      </c>
      <c r="AE12950" s="246" t="s">
        <v>59222</v>
      </c>
      <c r="AF12950" s="247">
        <v>1111.82</v>
      </c>
      <c r="AH12950" s="226" t="s">
        <v>35643</v>
      </c>
      <c r="AI12950" s="227">
        <v>57608</v>
      </c>
      <c r="AK12950" s="207" t="s">
        <v>26871</v>
      </c>
      <c r="AL12950" s="208">
        <v>2873</v>
      </c>
      <c r="AM12950" s="93"/>
      <c r="AN12950" s="93"/>
      <c r="AO12950" s="93"/>
    </row>
    <row r="12951" spans="28:41" x14ac:dyDescent="0.55000000000000004">
      <c r="AB12951" s="278" t="s">
        <v>19853</v>
      </c>
      <c r="AC12951" s="279">
        <v>8683.7900000000009</v>
      </c>
      <c r="AE12951" s="246" t="s">
        <v>58888</v>
      </c>
      <c r="AF12951" s="247">
        <v>262.98</v>
      </c>
      <c r="AH12951" s="226" t="s">
        <v>27388</v>
      </c>
      <c r="AI12951" s="227">
        <v>158722.15</v>
      </c>
      <c r="AK12951" s="207" t="s">
        <v>26872</v>
      </c>
      <c r="AL12951" s="208">
        <v>8883.15</v>
      </c>
      <c r="AM12951" s="93"/>
      <c r="AN12951" s="93"/>
      <c r="AO12951" s="93"/>
    </row>
    <row r="12952" spans="28:41" x14ac:dyDescent="0.55000000000000004">
      <c r="AB12952" s="278" t="s">
        <v>34997</v>
      </c>
      <c r="AC12952" s="279">
        <v>393850.94</v>
      </c>
      <c r="AE12952" s="246" t="s">
        <v>60736</v>
      </c>
      <c r="AF12952" s="247">
        <v>77700.070000000007</v>
      </c>
      <c r="AH12952" s="226" t="s">
        <v>36694</v>
      </c>
      <c r="AI12952" s="227">
        <v>111715.78</v>
      </c>
      <c r="AK12952" s="207" t="s">
        <v>26873</v>
      </c>
      <c r="AL12952" s="208">
        <v>25012.04</v>
      </c>
      <c r="AM12952" s="93"/>
      <c r="AN12952" s="93"/>
      <c r="AO12952" s="93"/>
    </row>
    <row r="12953" spans="28:41" x14ac:dyDescent="0.55000000000000004">
      <c r="AB12953" s="278" t="s">
        <v>19855</v>
      </c>
      <c r="AC12953" s="279">
        <v>196700.45</v>
      </c>
      <c r="AE12953" s="246" t="s">
        <v>62244</v>
      </c>
      <c r="AF12953" s="247">
        <v>4381.8599999999997</v>
      </c>
      <c r="AH12953" s="226" t="s">
        <v>49151</v>
      </c>
      <c r="AI12953" s="227">
        <v>578.27</v>
      </c>
      <c r="AK12953" s="207" t="s">
        <v>26874</v>
      </c>
      <c r="AL12953" s="208">
        <v>728.8</v>
      </c>
      <c r="AM12953" s="93"/>
      <c r="AN12953" s="93"/>
      <c r="AO12953" s="93"/>
    </row>
    <row r="12954" spans="28:41" x14ac:dyDescent="0.55000000000000004">
      <c r="AB12954" s="278" t="s">
        <v>65127</v>
      </c>
      <c r="AC12954" s="279">
        <v>1132.8800000000001</v>
      </c>
      <c r="AE12954" s="246" t="s">
        <v>60737</v>
      </c>
      <c r="AF12954" s="247">
        <v>6115.94</v>
      </c>
      <c r="AH12954" s="226" t="s">
        <v>27389</v>
      </c>
      <c r="AI12954" s="227">
        <v>3488.92</v>
      </c>
      <c r="AK12954" s="207" t="s">
        <v>26875</v>
      </c>
      <c r="AL12954" s="208">
        <v>152322.16</v>
      </c>
      <c r="AM12954" s="93"/>
      <c r="AN12954" s="93"/>
      <c r="AO12954" s="93"/>
    </row>
    <row r="12955" spans="28:41" x14ac:dyDescent="0.55000000000000004">
      <c r="AB12955" s="278" t="s">
        <v>19857</v>
      </c>
      <c r="AC12955" s="279">
        <v>224246</v>
      </c>
      <c r="AE12955" s="246" t="s">
        <v>60738</v>
      </c>
      <c r="AF12955" s="247">
        <v>20110.099999999999</v>
      </c>
      <c r="AH12955" s="226" t="s">
        <v>27390</v>
      </c>
      <c r="AI12955" s="227">
        <v>5618.42</v>
      </c>
      <c r="AK12955" s="207" t="s">
        <v>26876</v>
      </c>
      <c r="AL12955" s="208">
        <v>13860</v>
      </c>
      <c r="AM12955" s="93"/>
      <c r="AN12955" s="93"/>
      <c r="AO12955" s="93"/>
    </row>
    <row r="12956" spans="28:41" x14ac:dyDescent="0.55000000000000004">
      <c r="AB12956" s="278" t="s">
        <v>19858</v>
      </c>
      <c r="AC12956" s="279">
        <v>1753.92</v>
      </c>
      <c r="AE12956" s="246" t="s">
        <v>61600</v>
      </c>
      <c r="AF12956" s="247">
        <v>11699.2</v>
      </c>
      <c r="AH12956" s="226" t="s">
        <v>27391</v>
      </c>
      <c r="AI12956" s="227">
        <v>14811.01</v>
      </c>
      <c r="AK12956" s="207" t="s">
        <v>26877</v>
      </c>
      <c r="AL12956" s="208">
        <v>5837.85</v>
      </c>
      <c r="AM12956" s="93"/>
      <c r="AN12956" s="93"/>
      <c r="AO12956" s="93"/>
    </row>
    <row r="12957" spans="28:41" x14ac:dyDescent="0.55000000000000004">
      <c r="AB12957" s="278" t="s">
        <v>13488</v>
      </c>
      <c r="AC12957" s="279">
        <v>11347.3</v>
      </c>
      <c r="AE12957" s="246" t="s">
        <v>63377</v>
      </c>
      <c r="AF12957" s="247">
        <v>580.4</v>
      </c>
      <c r="AH12957" s="226" t="s">
        <v>27392</v>
      </c>
      <c r="AI12957" s="227">
        <v>296468.18</v>
      </c>
      <c r="AK12957" s="207" t="s">
        <v>26878</v>
      </c>
      <c r="AL12957" s="208">
        <v>446.62</v>
      </c>
      <c r="AM12957" s="93"/>
      <c r="AN12957" s="93"/>
      <c r="AO12957" s="93"/>
    </row>
    <row r="12958" spans="28:41" x14ac:dyDescent="0.55000000000000004">
      <c r="AB12958" s="278" t="s">
        <v>19860</v>
      </c>
      <c r="AC12958" s="279">
        <v>34673.79</v>
      </c>
      <c r="AE12958" s="246" t="s">
        <v>60739</v>
      </c>
      <c r="AF12958" s="247">
        <v>10000</v>
      </c>
      <c r="AH12958" s="226" t="s">
        <v>45576</v>
      </c>
      <c r="AI12958" s="227">
        <v>14332.4</v>
      </c>
      <c r="AK12958" s="207" t="s">
        <v>26879</v>
      </c>
      <c r="AL12958" s="208">
        <v>1265.6600000000001</v>
      </c>
      <c r="AM12958" s="93"/>
      <c r="AN12958" s="93"/>
      <c r="AO12958" s="93"/>
    </row>
    <row r="12959" spans="28:41" x14ac:dyDescent="0.55000000000000004">
      <c r="AB12959" s="278" t="s">
        <v>19862</v>
      </c>
      <c r="AC12959" s="279">
        <v>11464.54</v>
      </c>
      <c r="AE12959" s="246" t="s">
        <v>64903</v>
      </c>
      <c r="AF12959" s="247">
        <v>7639.22</v>
      </c>
      <c r="AH12959" s="226" t="s">
        <v>47255</v>
      </c>
      <c r="AI12959" s="227">
        <v>325.58999999999997</v>
      </c>
      <c r="AK12959" s="207" t="s">
        <v>26880</v>
      </c>
      <c r="AL12959" s="208">
        <v>21988.89</v>
      </c>
      <c r="AM12959" s="93"/>
      <c r="AN12959" s="93"/>
      <c r="AO12959" s="93"/>
    </row>
    <row r="12960" spans="28:41" x14ac:dyDescent="0.55000000000000004">
      <c r="AB12960" s="278" t="s">
        <v>13489</v>
      </c>
      <c r="AC12960" s="279">
        <v>733.95</v>
      </c>
      <c r="AE12960" s="246" t="s">
        <v>63378</v>
      </c>
      <c r="AF12960" s="247">
        <v>26000</v>
      </c>
      <c r="AH12960" s="226" t="s">
        <v>40622</v>
      </c>
      <c r="AI12960" s="227">
        <v>6981.7</v>
      </c>
      <c r="AK12960" s="207" t="s">
        <v>26881</v>
      </c>
      <c r="AL12960" s="208">
        <v>238195</v>
      </c>
      <c r="AM12960" s="93"/>
      <c r="AN12960" s="93"/>
      <c r="AO12960" s="93"/>
    </row>
    <row r="12961" spans="28:41" x14ac:dyDescent="0.55000000000000004">
      <c r="AB12961" s="278" t="s">
        <v>13490</v>
      </c>
      <c r="AC12961" s="279">
        <v>1525.02</v>
      </c>
      <c r="AE12961" s="246" t="s">
        <v>64904</v>
      </c>
      <c r="AF12961" s="247">
        <v>1300</v>
      </c>
      <c r="AH12961" s="226" t="s">
        <v>27393</v>
      </c>
      <c r="AI12961" s="227">
        <v>73672.14</v>
      </c>
      <c r="AK12961" s="207" t="s">
        <v>14170</v>
      </c>
      <c r="AL12961" s="208">
        <v>23287.68</v>
      </c>
      <c r="AM12961" s="93"/>
      <c r="AN12961" s="93"/>
      <c r="AO12961" s="93"/>
    </row>
    <row r="12962" spans="28:41" x14ac:dyDescent="0.55000000000000004">
      <c r="AB12962" s="278" t="s">
        <v>19863</v>
      </c>
      <c r="AC12962" s="279">
        <v>2587546.2200000002</v>
      </c>
      <c r="AE12962" s="246" t="s">
        <v>63379</v>
      </c>
      <c r="AF12962" s="247">
        <v>1941.5</v>
      </c>
      <c r="AH12962" s="226" t="s">
        <v>35644</v>
      </c>
      <c r="AI12962" s="227">
        <v>78421.279999999999</v>
      </c>
      <c r="AK12962" s="207" t="s">
        <v>14171</v>
      </c>
      <c r="AL12962" s="208">
        <v>6601.89</v>
      </c>
      <c r="AM12962" s="93"/>
      <c r="AN12962" s="93"/>
      <c r="AO12962" s="93"/>
    </row>
    <row r="12963" spans="28:41" x14ac:dyDescent="0.55000000000000004">
      <c r="AB12963" s="278" t="s">
        <v>19864</v>
      </c>
      <c r="AC12963" s="279">
        <v>107810.65</v>
      </c>
      <c r="AE12963" s="246" t="s">
        <v>63380</v>
      </c>
      <c r="AF12963" s="247">
        <v>6688.5</v>
      </c>
      <c r="AH12963" s="226" t="s">
        <v>35645</v>
      </c>
      <c r="AI12963" s="227">
        <v>41526.1</v>
      </c>
      <c r="AK12963" s="207" t="s">
        <v>26882</v>
      </c>
      <c r="AL12963" s="208">
        <v>16368.86</v>
      </c>
      <c r="AM12963" s="93"/>
      <c r="AN12963" s="93"/>
      <c r="AO12963" s="93"/>
    </row>
    <row r="12964" spans="28:41" x14ac:dyDescent="0.55000000000000004">
      <c r="AB12964" s="278" t="s">
        <v>69295</v>
      </c>
      <c r="AC12964" s="279">
        <v>2725.42</v>
      </c>
      <c r="AE12964" s="246" t="s">
        <v>63381</v>
      </c>
      <c r="AF12964" s="247">
        <v>2924.8</v>
      </c>
      <c r="AH12964" s="226" t="s">
        <v>42917</v>
      </c>
      <c r="AI12964" s="227">
        <v>161.04</v>
      </c>
      <c r="AK12964" s="207" t="s">
        <v>26883</v>
      </c>
      <c r="AL12964" s="208">
        <v>26935.88</v>
      </c>
      <c r="AM12964" s="93"/>
      <c r="AN12964" s="93"/>
      <c r="AO12964" s="93"/>
    </row>
    <row r="12965" spans="28:41" x14ac:dyDescent="0.55000000000000004">
      <c r="AB12965" s="278" t="s">
        <v>19866</v>
      </c>
      <c r="AC12965" s="279">
        <v>164096.93</v>
      </c>
      <c r="AE12965" s="246" t="s">
        <v>64905</v>
      </c>
      <c r="AF12965" s="247">
        <v>2283.11</v>
      </c>
      <c r="AH12965" s="226" t="s">
        <v>27394</v>
      </c>
      <c r="AI12965" s="227">
        <v>59337.34</v>
      </c>
      <c r="AK12965" s="207" t="s">
        <v>26884</v>
      </c>
      <c r="AL12965" s="208">
        <v>51390</v>
      </c>
      <c r="AM12965" s="93"/>
      <c r="AN12965" s="93"/>
      <c r="AO12965" s="93"/>
    </row>
    <row r="12966" spans="28:41" x14ac:dyDescent="0.55000000000000004">
      <c r="AB12966" s="278" t="s">
        <v>55605</v>
      </c>
      <c r="AC12966" s="279">
        <v>199318</v>
      </c>
      <c r="AE12966" s="246" t="s">
        <v>59223</v>
      </c>
      <c r="AF12966" s="247">
        <v>2502.19</v>
      </c>
      <c r="AH12966" s="226" t="s">
        <v>36695</v>
      </c>
      <c r="AI12966" s="227">
        <v>82.88</v>
      </c>
      <c r="AK12966" s="207" t="s">
        <v>26885</v>
      </c>
      <c r="AL12966" s="208">
        <v>1491.7</v>
      </c>
      <c r="AM12966" s="93"/>
      <c r="AN12966" s="93"/>
      <c r="AO12966" s="93"/>
    </row>
    <row r="12967" spans="28:41" x14ac:dyDescent="0.55000000000000004">
      <c r="AB12967" s="278" t="s">
        <v>19867</v>
      </c>
      <c r="AC12967" s="279">
        <v>140017.39000000001</v>
      </c>
      <c r="AE12967" s="246" t="s">
        <v>64906</v>
      </c>
      <c r="AF12967" s="247">
        <v>147.03</v>
      </c>
      <c r="AH12967" s="226" t="s">
        <v>53713</v>
      </c>
      <c r="AI12967" s="227">
        <v>641280.06999999995</v>
      </c>
      <c r="AK12967" s="207" t="s">
        <v>26886</v>
      </c>
      <c r="AL12967" s="208">
        <v>39292.49</v>
      </c>
      <c r="AM12967" s="93"/>
      <c r="AN12967" s="93"/>
      <c r="AO12967" s="93"/>
    </row>
    <row r="12968" spans="28:41" x14ac:dyDescent="0.55000000000000004">
      <c r="AB12968" s="278" t="s">
        <v>39134</v>
      </c>
      <c r="AC12968" s="279">
        <v>687.17</v>
      </c>
      <c r="AE12968" s="246" t="s">
        <v>64907</v>
      </c>
      <c r="AF12968" s="247">
        <v>228.85</v>
      </c>
      <c r="AH12968" s="226" t="s">
        <v>34114</v>
      </c>
      <c r="AI12968" s="227">
        <v>123059.43</v>
      </c>
      <c r="AK12968" s="207" t="s">
        <v>26887</v>
      </c>
      <c r="AL12968" s="208">
        <v>18145.75</v>
      </c>
      <c r="AM12968" s="93"/>
      <c r="AN12968" s="93"/>
      <c r="AO12968" s="93"/>
    </row>
    <row r="12969" spans="28:41" x14ac:dyDescent="0.55000000000000004">
      <c r="AB12969" s="278" t="s">
        <v>13491</v>
      </c>
      <c r="AC12969" s="279">
        <v>303248.86</v>
      </c>
      <c r="AE12969" s="246" t="s">
        <v>55420</v>
      </c>
      <c r="AF12969" s="247">
        <v>84827</v>
      </c>
      <c r="AH12969" s="226" t="s">
        <v>27396</v>
      </c>
      <c r="AI12969" s="227">
        <v>1160002.52</v>
      </c>
      <c r="AK12969" s="207" t="s">
        <v>26888</v>
      </c>
      <c r="AL12969" s="208">
        <v>3200.96</v>
      </c>
      <c r="AM12969" s="93"/>
      <c r="AN12969" s="93"/>
      <c r="AO12969" s="93"/>
    </row>
    <row r="12970" spans="28:41" x14ac:dyDescent="0.55000000000000004">
      <c r="AB12970" s="278" t="s">
        <v>13492</v>
      </c>
      <c r="AC12970" s="279">
        <v>384817.07</v>
      </c>
      <c r="AE12970" s="246" t="s">
        <v>55421</v>
      </c>
      <c r="AF12970" s="247">
        <v>26523</v>
      </c>
      <c r="AH12970" s="226" t="s">
        <v>34115</v>
      </c>
      <c r="AI12970" s="227">
        <v>693558.89</v>
      </c>
      <c r="AK12970" s="207" t="s">
        <v>26889</v>
      </c>
      <c r="AL12970" s="208">
        <v>2583.37</v>
      </c>
      <c r="AM12970" s="93"/>
      <c r="AN12970" s="93"/>
      <c r="AO12970" s="93"/>
    </row>
    <row r="12971" spans="28:41" x14ac:dyDescent="0.55000000000000004">
      <c r="AB12971" s="278" t="s">
        <v>13493</v>
      </c>
      <c r="AC12971" s="279">
        <v>119723.5</v>
      </c>
      <c r="AE12971" s="246" t="s">
        <v>64908</v>
      </c>
      <c r="AF12971" s="247">
        <v>3500</v>
      </c>
      <c r="AH12971" s="226" t="s">
        <v>34116</v>
      </c>
      <c r="AI12971" s="227">
        <v>108467.03</v>
      </c>
      <c r="AK12971" s="207" t="s">
        <v>26890</v>
      </c>
      <c r="AL12971" s="208">
        <v>4836.58</v>
      </c>
      <c r="AM12971" s="93"/>
      <c r="AN12971" s="93"/>
      <c r="AO12971" s="93"/>
    </row>
    <row r="12972" spans="28:41" x14ac:dyDescent="0.55000000000000004">
      <c r="AB12972" s="278" t="s">
        <v>19868</v>
      </c>
      <c r="AC12972" s="279">
        <v>120075.96</v>
      </c>
      <c r="AE12972" s="246" t="s">
        <v>64909</v>
      </c>
      <c r="AF12972" s="247">
        <v>267.75</v>
      </c>
      <c r="AH12972" s="226" t="s">
        <v>35646</v>
      </c>
      <c r="AI12972" s="227">
        <v>1930440.69</v>
      </c>
      <c r="AK12972" s="207" t="s">
        <v>26891</v>
      </c>
      <c r="AL12972" s="208">
        <v>13706.65</v>
      </c>
      <c r="AM12972" s="93"/>
      <c r="AN12972" s="93"/>
      <c r="AO12972" s="93"/>
    </row>
    <row r="12973" spans="28:41" x14ac:dyDescent="0.55000000000000004">
      <c r="AB12973" s="278" t="s">
        <v>54333</v>
      </c>
      <c r="AC12973" s="279">
        <v>76781.259999999995</v>
      </c>
      <c r="AE12973" s="246" t="s">
        <v>64910</v>
      </c>
      <c r="AF12973" s="247">
        <v>857.5</v>
      </c>
      <c r="AH12973" s="226" t="s">
        <v>36696</v>
      </c>
      <c r="AI12973" s="227">
        <v>-161.09</v>
      </c>
      <c r="AK12973" s="207" t="s">
        <v>26892</v>
      </c>
      <c r="AL12973" s="208">
        <v>160035.23000000001</v>
      </c>
      <c r="AM12973" s="93"/>
      <c r="AN12973" s="93"/>
      <c r="AO12973" s="93"/>
    </row>
    <row r="12974" spans="28:41" x14ac:dyDescent="0.55000000000000004">
      <c r="AB12974" s="278" t="s">
        <v>19870</v>
      </c>
      <c r="AC12974" s="279">
        <v>128.85</v>
      </c>
      <c r="AE12974" s="246" t="s">
        <v>64911</v>
      </c>
      <c r="AF12974" s="247">
        <v>271.77999999999997</v>
      </c>
      <c r="AH12974" s="226" t="s">
        <v>48247</v>
      </c>
      <c r="AI12974" s="227">
        <v>151337.48000000001</v>
      </c>
      <c r="AK12974" s="207" t="s">
        <v>26893</v>
      </c>
      <c r="AL12974" s="208">
        <v>371.4</v>
      </c>
      <c r="AM12974" s="93"/>
      <c r="AN12974" s="93"/>
      <c r="AO12974" s="93"/>
    </row>
    <row r="12975" spans="28:41" x14ac:dyDescent="0.55000000000000004">
      <c r="AB12975" s="278" t="s">
        <v>19872</v>
      </c>
      <c r="AC12975" s="279">
        <v>147510.59</v>
      </c>
      <c r="AE12975" s="246" t="s">
        <v>64912</v>
      </c>
      <c r="AF12975" s="247">
        <v>423.03</v>
      </c>
      <c r="AH12975" s="226" t="s">
        <v>53714</v>
      </c>
      <c r="AI12975" s="227">
        <v>4123.25</v>
      </c>
      <c r="AK12975" s="207" t="s">
        <v>26894</v>
      </c>
      <c r="AL12975" s="208">
        <v>25907</v>
      </c>
      <c r="AM12975" s="93"/>
      <c r="AN12975" s="93"/>
      <c r="AO12975" s="93"/>
    </row>
    <row r="12976" spans="28:41" x14ac:dyDescent="0.55000000000000004">
      <c r="AB12976" s="278" t="s">
        <v>19873</v>
      </c>
      <c r="AC12976" s="279">
        <v>25</v>
      </c>
      <c r="AE12976" s="246" t="s">
        <v>60740</v>
      </c>
      <c r="AF12976" s="247">
        <v>11800.98</v>
      </c>
      <c r="AH12976" s="226" t="s">
        <v>42918</v>
      </c>
      <c r="AI12976" s="227">
        <v>43018.2</v>
      </c>
      <c r="AK12976" s="207" t="s">
        <v>26895</v>
      </c>
      <c r="AL12976" s="208">
        <v>26952.5</v>
      </c>
      <c r="AM12976" s="93"/>
      <c r="AN12976" s="93"/>
      <c r="AO12976" s="93"/>
    </row>
    <row r="12977" spans="28:41" x14ac:dyDescent="0.55000000000000004">
      <c r="AB12977" s="278" t="s">
        <v>19874</v>
      </c>
      <c r="AC12977" s="279">
        <v>304.10000000000002</v>
      </c>
      <c r="AE12977" s="246" t="s">
        <v>60741</v>
      </c>
      <c r="AF12977" s="247">
        <v>893.23</v>
      </c>
      <c r="AH12977" s="226" t="s">
        <v>42919</v>
      </c>
      <c r="AI12977" s="227">
        <v>3291.01</v>
      </c>
      <c r="AK12977" s="207" t="s">
        <v>26896</v>
      </c>
      <c r="AL12977" s="208">
        <v>50253.5</v>
      </c>
      <c r="AM12977" s="93"/>
      <c r="AN12977" s="93"/>
      <c r="AO12977" s="93"/>
    </row>
    <row r="12978" spans="28:41" x14ac:dyDescent="0.55000000000000004">
      <c r="AB12978" s="278" t="s">
        <v>19875</v>
      </c>
      <c r="AC12978" s="279">
        <v>2700</v>
      </c>
      <c r="AE12978" s="246" t="s">
        <v>60742</v>
      </c>
      <c r="AF12978" s="247">
        <v>2891.28</v>
      </c>
      <c r="AH12978" s="226" t="s">
        <v>42920</v>
      </c>
      <c r="AI12978" s="227">
        <v>9398.1299999999992</v>
      </c>
      <c r="AK12978" s="207" t="s">
        <v>26897</v>
      </c>
      <c r="AL12978" s="208">
        <v>46490.41</v>
      </c>
      <c r="AM12978" s="93"/>
      <c r="AN12978" s="93"/>
      <c r="AO12978" s="93"/>
    </row>
    <row r="12979" spans="28:41" x14ac:dyDescent="0.55000000000000004">
      <c r="AB12979" s="278" t="s">
        <v>60896</v>
      </c>
      <c r="AC12979" s="279">
        <v>5541.84</v>
      </c>
      <c r="AE12979" s="246" t="s">
        <v>42931</v>
      </c>
      <c r="AF12979" s="247">
        <v>190</v>
      </c>
      <c r="AH12979" s="226" t="s">
        <v>53715</v>
      </c>
      <c r="AI12979" s="227">
        <v>5113.59</v>
      </c>
      <c r="AK12979" s="207" t="s">
        <v>26898</v>
      </c>
      <c r="AL12979" s="208">
        <v>631202.99</v>
      </c>
      <c r="AM12979" s="93"/>
      <c r="AN12979" s="93"/>
      <c r="AO12979" s="93"/>
    </row>
    <row r="12980" spans="28:41" x14ac:dyDescent="0.55000000000000004">
      <c r="AB12980" s="278" t="s">
        <v>54334</v>
      </c>
      <c r="AC12980" s="279">
        <v>3261.06</v>
      </c>
      <c r="AE12980" s="246" t="s">
        <v>27707</v>
      </c>
      <c r="AF12980" s="247">
        <v>7212.74</v>
      </c>
      <c r="AH12980" s="226" t="s">
        <v>53716</v>
      </c>
      <c r="AI12980" s="227">
        <v>41099.410000000003</v>
      </c>
      <c r="AK12980" s="207" t="s">
        <v>26899</v>
      </c>
      <c r="AL12980" s="208">
        <v>280796.5</v>
      </c>
      <c r="AM12980" s="93"/>
      <c r="AN12980" s="93"/>
      <c r="AO12980" s="93"/>
    </row>
    <row r="12981" spans="28:41" x14ac:dyDescent="0.55000000000000004">
      <c r="AB12981" s="278" t="s">
        <v>19876</v>
      </c>
      <c r="AC12981" s="279">
        <v>935.49</v>
      </c>
      <c r="AE12981" s="246" t="s">
        <v>27709</v>
      </c>
      <c r="AF12981" s="247">
        <v>17879</v>
      </c>
      <c r="AH12981" s="226" t="s">
        <v>35647</v>
      </c>
      <c r="AI12981" s="227">
        <v>47810</v>
      </c>
      <c r="AK12981" s="207" t="s">
        <v>26900</v>
      </c>
      <c r="AL12981" s="208">
        <v>122542.2</v>
      </c>
      <c r="AM12981" s="93"/>
      <c r="AN12981" s="93"/>
      <c r="AO12981" s="93"/>
    </row>
    <row r="12982" spans="28:41" x14ac:dyDescent="0.55000000000000004">
      <c r="AB12982" s="278" t="s">
        <v>19878</v>
      </c>
      <c r="AC12982" s="279">
        <v>375651.65</v>
      </c>
      <c r="AE12982" s="246" t="s">
        <v>53767</v>
      </c>
      <c r="AF12982" s="247">
        <v>972.69</v>
      </c>
      <c r="AH12982" s="226" t="s">
        <v>47256</v>
      </c>
      <c r="AI12982" s="227">
        <v>810</v>
      </c>
      <c r="AK12982" s="207" t="s">
        <v>26901</v>
      </c>
      <c r="AL12982" s="208">
        <v>694401.44</v>
      </c>
      <c r="AM12982" s="93"/>
      <c r="AN12982" s="93"/>
      <c r="AO12982" s="93"/>
    </row>
    <row r="12983" spans="28:41" x14ac:dyDescent="0.55000000000000004">
      <c r="AB12983" s="278" t="s">
        <v>58761</v>
      </c>
      <c r="AC12983" s="279">
        <v>63184.66</v>
      </c>
      <c r="AE12983" s="246" t="s">
        <v>56586</v>
      </c>
      <c r="AF12983" s="247">
        <v>5290.35</v>
      </c>
      <c r="AH12983" s="226" t="s">
        <v>53717</v>
      </c>
      <c r="AI12983" s="227">
        <v>9692.4699999999993</v>
      </c>
      <c r="AK12983" s="207" t="s">
        <v>26902</v>
      </c>
      <c r="AL12983" s="208">
        <v>119400</v>
      </c>
      <c r="AM12983" s="93"/>
      <c r="AN12983" s="93"/>
      <c r="AO12983" s="93"/>
    </row>
    <row r="12984" spans="28:41" x14ac:dyDescent="0.55000000000000004">
      <c r="AB12984" s="278" t="s">
        <v>33494</v>
      </c>
      <c r="AC12984" s="279">
        <v>3948.9</v>
      </c>
      <c r="AE12984" s="246" t="s">
        <v>50418</v>
      </c>
      <c r="AF12984" s="247">
        <v>17000</v>
      </c>
      <c r="AH12984" s="226" t="s">
        <v>35648</v>
      </c>
      <c r="AI12984" s="227">
        <v>121317.07</v>
      </c>
      <c r="AK12984" s="207" t="s">
        <v>26903</v>
      </c>
      <c r="AL12984" s="208">
        <v>9134.2800000000007</v>
      </c>
      <c r="AM12984" s="93"/>
      <c r="AN12984" s="93"/>
      <c r="AO12984" s="93"/>
    </row>
    <row r="12985" spans="28:41" x14ac:dyDescent="0.55000000000000004">
      <c r="AB12985" s="278" t="s">
        <v>19880</v>
      </c>
      <c r="AC12985" s="279">
        <v>100804.05</v>
      </c>
      <c r="AE12985" s="246" t="s">
        <v>59842</v>
      </c>
      <c r="AF12985" s="247">
        <v>1233.4000000000001</v>
      </c>
      <c r="AH12985" s="226" t="s">
        <v>39473</v>
      </c>
      <c r="AI12985" s="227">
        <v>30347.7</v>
      </c>
      <c r="AK12985" s="207" t="s">
        <v>26904</v>
      </c>
      <c r="AL12985" s="208">
        <v>25885.919999999998</v>
      </c>
      <c r="AM12985" s="93"/>
      <c r="AN12985" s="93"/>
      <c r="AO12985" s="93"/>
    </row>
    <row r="12986" spans="28:41" x14ac:dyDescent="0.55000000000000004">
      <c r="AB12986" s="278" t="s">
        <v>19881</v>
      </c>
      <c r="AC12986" s="279">
        <v>822671.82</v>
      </c>
      <c r="AE12986" s="246" t="s">
        <v>59843</v>
      </c>
      <c r="AF12986" s="247">
        <v>23203.119999999999</v>
      </c>
      <c r="AH12986" s="226" t="s">
        <v>53718</v>
      </c>
      <c r="AI12986" s="227">
        <v>13879.85</v>
      </c>
      <c r="AK12986" s="207" t="s">
        <v>26905</v>
      </c>
      <c r="AL12986" s="208">
        <v>4035</v>
      </c>
      <c r="AM12986" s="93"/>
      <c r="AN12986" s="93"/>
      <c r="AO12986" s="93"/>
    </row>
    <row r="12987" spans="28:41" x14ac:dyDescent="0.55000000000000004">
      <c r="AB12987" s="278" t="s">
        <v>33495</v>
      </c>
      <c r="AC12987" s="279">
        <v>2928896.87</v>
      </c>
      <c r="AE12987" s="246" t="s">
        <v>53771</v>
      </c>
      <c r="AF12987" s="247">
        <v>1167.1500000000001</v>
      </c>
      <c r="AH12987" s="226" t="s">
        <v>40623</v>
      </c>
      <c r="AI12987" s="227">
        <v>1209057.3999999999</v>
      </c>
      <c r="AK12987" s="207" t="s">
        <v>26906</v>
      </c>
      <c r="AL12987" s="208">
        <v>771201.05</v>
      </c>
      <c r="AM12987" s="93"/>
      <c r="AN12987" s="93"/>
      <c r="AO12987" s="93"/>
    </row>
    <row r="12988" spans="28:41" x14ac:dyDescent="0.55000000000000004">
      <c r="AB12988" s="278" t="s">
        <v>47498</v>
      </c>
      <c r="AC12988" s="279">
        <v>58370.04</v>
      </c>
      <c r="AE12988" s="246" t="s">
        <v>36713</v>
      </c>
      <c r="AF12988" s="247">
        <v>15000</v>
      </c>
      <c r="AH12988" s="226" t="s">
        <v>49152</v>
      </c>
      <c r="AI12988" s="227">
        <v>18141.599999999999</v>
      </c>
      <c r="AK12988" s="207" t="s">
        <v>26907</v>
      </c>
      <c r="AL12988" s="208">
        <v>103062.8</v>
      </c>
      <c r="AM12988" s="93"/>
      <c r="AN12988" s="93"/>
      <c r="AO12988" s="93"/>
    </row>
    <row r="12989" spans="28:41" x14ac:dyDescent="0.55000000000000004">
      <c r="AB12989" s="278" t="s">
        <v>62357</v>
      </c>
      <c r="AC12989" s="279">
        <v>8402.76</v>
      </c>
      <c r="AE12989" s="246" t="s">
        <v>55422</v>
      </c>
      <c r="AF12989" s="247">
        <v>1164</v>
      </c>
      <c r="AH12989" s="226" t="s">
        <v>53719</v>
      </c>
      <c r="AI12989" s="227">
        <v>213081.06</v>
      </c>
      <c r="AK12989" s="207" t="s">
        <v>26908</v>
      </c>
      <c r="AL12989" s="208">
        <v>77788.91</v>
      </c>
      <c r="AM12989" s="93"/>
      <c r="AN12989" s="93"/>
      <c r="AO12989" s="93"/>
    </row>
    <row r="12990" spans="28:41" x14ac:dyDescent="0.55000000000000004">
      <c r="AB12990" s="278" t="s">
        <v>63484</v>
      </c>
      <c r="AC12990" s="279">
        <v>3282.89</v>
      </c>
      <c r="AE12990" s="246" t="s">
        <v>55423</v>
      </c>
      <c r="AF12990" s="247">
        <v>7600</v>
      </c>
      <c r="AH12990" s="226" t="s">
        <v>53720</v>
      </c>
      <c r="AI12990" s="227">
        <v>507.7</v>
      </c>
      <c r="AK12990" s="207" t="s">
        <v>26909</v>
      </c>
      <c r="AL12990" s="208">
        <v>4491.18</v>
      </c>
      <c r="AM12990" s="93"/>
      <c r="AN12990" s="93"/>
      <c r="AO12990" s="93"/>
    </row>
    <row r="12991" spans="28:41" x14ac:dyDescent="0.55000000000000004">
      <c r="AB12991" s="278" t="s">
        <v>19898</v>
      </c>
      <c r="AC12991" s="279">
        <v>5070.99</v>
      </c>
      <c r="AE12991" s="246" t="s">
        <v>42934</v>
      </c>
      <c r="AF12991" s="247">
        <v>20120.759999999998</v>
      </c>
      <c r="AH12991" s="226" t="s">
        <v>35649</v>
      </c>
      <c r="AI12991" s="227">
        <v>125798.96</v>
      </c>
      <c r="AK12991" s="207" t="s">
        <v>26910</v>
      </c>
      <c r="AL12991" s="208">
        <v>42986.79</v>
      </c>
      <c r="AM12991" s="93"/>
      <c r="AN12991" s="93"/>
      <c r="AO12991" s="93"/>
    </row>
    <row r="12992" spans="28:41" x14ac:dyDescent="0.55000000000000004">
      <c r="AB12992" s="278" t="s">
        <v>19899</v>
      </c>
      <c r="AC12992" s="279">
        <v>14586.93</v>
      </c>
      <c r="AE12992" s="246" t="s">
        <v>64913</v>
      </c>
      <c r="AF12992" s="247">
        <v>-4889.3</v>
      </c>
      <c r="AH12992" s="226" t="s">
        <v>35650</v>
      </c>
      <c r="AI12992" s="227">
        <v>352346.59</v>
      </c>
      <c r="AK12992" s="207" t="s">
        <v>26911</v>
      </c>
      <c r="AL12992" s="208">
        <v>12589.57</v>
      </c>
      <c r="AM12992" s="93"/>
      <c r="AN12992" s="93"/>
      <c r="AO12992" s="93"/>
    </row>
    <row r="12993" spans="28:41" x14ac:dyDescent="0.55000000000000004">
      <c r="AB12993" s="278" t="s">
        <v>47500</v>
      </c>
      <c r="AC12993" s="279">
        <v>10107.459999999999</v>
      </c>
      <c r="AE12993" s="246" t="s">
        <v>47271</v>
      </c>
      <c r="AF12993" s="247">
        <v>65696.009999999995</v>
      </c>
      <c r="AH12993" s="226" t="s">
        <v>35651</v>
      </c>
      <c r="AI12993" s="227">
        <v>26019.279999999999</v>
      </c>
      <c r="AK12993" s="207" t="s">
        <v>26912</v>
      </c>
      <c r="AL12993" s="208">
        <v>24262.799999999999</v>
      </c>
      <c r="AM12993" s="93"/>
      <c r="AN12993" s="93"/>
      <c r="AO12993" s="93"/>
    </row>
    <row r="12994" spans="28:41" x14ac:dyDescent="0.55000000000000004">
      <c r="AB12994" s="278" t="s">
        <v>19900</v>
      </c>
      <c r="AC12994" s="279">
        <v>21562.47</v>
      </c>
      <c r="AE12994" s="246" t="s">
        <v>59844</v>
      </c>
      <c r="AF12994" s="247">
        <v>24189.42</v>
      </c>
      <c r="AH12994" s="226" t="s">
        <v>42921</v>
      </c>
      <c r="AI12994" s="227">
        <v>92.4</v>
      </c>
      <c r="AK12994" s="207" t="s">
        <v>26913</v>
      </c>
      <c r="AL12994" s="208">
        <v>17973.3</v>
      </c>
      <c r="AM12994" s="93"/>
      <c r="AN12994" s="93"/>
      <c r="AO12994" s="93"/>
    </row>
    <row r="12995" spans="28:41" x14ac:dyDescent="0.55000000000000004">
      <c r="AB12995" s="278" t="s">
        <v>40771</v>
      </c>
      <c r="AC12995" s="279">
        <v>23007.96</v>
      </c>
      <c r="AE12995" s="246" t="s">
        <v>42936</v>
      </c>
      <c r="AF12995" s="247">
        <v>24557.21</v>
      </c>
      <c r="AH12995" s="226" t="s">
        <v>42922</v>
      </c>
      <c r="AI12995" s="227">
        <v>114411.2</v>
      </c>
      <c r="AK12995" s="207" t="s">
        <v>26914</v>
      </c>
      <c r="AL12995" s="208">
        <v>80658.38</v>
      </c>
      <c r="AM12995" s="93"/>
      <c r="AN12995" s="93"/>
      <c r="AO12995" s="93"/>
    </row>
    <row r="12996" spans="28:41" x14ac:dyDescent="0.55000000000000004">
      <c r="AB12996" s="278" t="s">
        <v>40772</v>
      </c>
      <c r="AC12996" s="279">
        <v>1760.44</v>
      </c>
      <c r="AE12996" s="246" t="s">
        <v>42937</v>
      </c>
      <c r="AF12996" s="247">
        <v>36208.07</v>
      </c>
      <c r="AH12996" s="226" t="s">
        <v>53721</v>
      </c>
      <c r="AI12996" s="227">
        <v>365311.12</v>
      </c>
      <c r="AK12996" s="207" t="s">
        <v>26915</v>
      </c>
      <c r="AL12996" s="208">
        <v>1398</v>
      </c>
      <c r="AM12996" s="93"/>
      <c r="AN12996" s="93"/>
      <c r="AO12996" s="93"/>
    </row>
    <row r="12997" spans="28:41" x14ac:dyDescent="0.55000000000000004">
      <c r="AB12997" s="278" t="s">
        <v>19907</v>
      </c>
      <c r="AC12997" s="279">
        <v>23278.66</v>
      </c>
      <c r="AE12997" s="246" t="s">
        <v>45608</v>
      </c>
      <c r="AF12997" s="247">
        <v>6000</v>
      </c>
      <c r="AH12997" s="226" t="s">
        <v>48248</v>
      </c>
      <c r="AI12997" s="227">
        <v>1577930.9</v>
      </c>
      <c r="AK12997" s="207" t="s">
        <v>26916</v>
      </c>
      <c r="AL12997" s="208">
        <v>29691.05</v>
      </c>
      <c r="AM12997" s="93"/>
      <c r="AN12997" s="93"/>
      <c r="AO12997" s="93"/>
    </row>
    <row r="12998" spans="28:41" x14ac:dyDescent="0.55000000000000004">
      <c r="AB12998" s="278" t="s">
        <v>69296</v>
      </c>
      <c r="AC12998" s="279">
        <v>29795.61</v>
      </c>
      <c r="AE12998" s="246" t="s">
        <v>55424</v>
      </c>
      <c r="AF12998" s="247">
        <v>23000.49</v>
      </c>
      <c r="AH12998" s="226" t="s">
        <v>35652</v>
      </c>
      <c r="AI12998" s="227">
        <v>24981.3</v>
      </c>
      <c r="AK12998" s="207" t="s">
        <v>26917</v>
      </c>
      <c r="AL12998" s="208">
        <v>810493.54</v>
      </c>
      <c r="AM12998" s="93"/>
      <c r="AN12998" s="93"/>
      <c r="AO12998" s="93"/>
    </row>
    <row r="12999" spans="28:41" x14ac:dyDescent="0.55000000000000004">
      <c r="AB12999" s="278" t="s">
        <v>20025</v>
      </c>
      <c r="AC12999" s="279">
        <v>405722.77</v>
      </c>
      <c r="AE12999" s="246" t="s">
        <v>64914</v>
      </c>
      <c r="AF12999" s="247">
        <v>-7101.54</v>
      </c>
      <c r="AH12999" s="226" t="s">
        <v>45577</v>
      </c>
      <c r="AI12999" s="227">
        <v>180267.55</v>
      </c>
      <c r="AK12999" s="207" t="s">
        <v>26918</v>
      </c>
      <c r="AL12999" s="208">
        <v>121208.55</v>
      </c>
      <c r="AM12999" s="93"/>
      <c r="AN12999" s="93"/>
      <c r="AO12999" s="93"/>
    </row>
    <row r="13000" spans="28:41" x14ac:dyDescent="0.55000000000000004">
      <c r="AB13000" s="278" t="s">
        <v>20028</v>
      </c>
      <c r="AC13000" s="279">
        <v>1021171.02</v>
      </c>
      <c r="AE13000" s="246" t="s">
        <v>59845</v>
      </c>
      <c r="AF13000" s="247">
        <v>37518.75</v>
      </c>
      <c r="AH13000" s="226" t="s">
        <v>53722</v>
      </c>
      <c r="AI13000" s="227">
        <v>18308.57</v>
      </c>
      <c r="AK13000" s="207" t="s">
        <v>26919</v>
      </c>
      <c r="AL13000" s="208">
        <v>86827.72</v>
      </c>
      <c r="AM13000" s="93"/>
      <c r="AN13000" s="93"/>
      <c r="AO13000" s="93"/>
    </row>
    <row r="13001" spans="28:41" x14ac:dyDescent="0.55000000000000004">
      <c r="AB13001" s="278" t="s">
        <v>33504</v>
      </c>
      <c r="AC13001" s="279">
        <v>-153.54</v>
      </c>
      <c r="AE13001" s="246" t="s">
        <v>64915</v>
      </c>
      <c r="AF13001" s="247">
        <v>4252.5</v>
      </c>
      <c r="AH13001" s="226" t="s">
        <v>35653</v>
      </c>
      <c r="AI13001" s="227">
        <v>1061763.1499999999</v>
      </c>
      <c r="AK13001" s="207" t="s">
        <v>26920</v>
      </c>
      <c r="AL13001" s="208">
        <v>4491.18</v>
      </c>
      <c r="AM13001" s="93"/>
      <c r="AN13001" s="93"/>
      <c r="AO13001" s="93"/>
    </row>
    <row r="13002" spans="28:41" x14ac:dyDescent="0.55000000000000004">
      <c r="AB13002" s="278" t="s">
        <v>20029</v>
      </c>
      <c r="AC13002" s="279">
        <v>248.83</v>
      </c>
      <c r="AE13002" s="246" t="s">
        <v>64916</v>
      </c>
      <c r="AF13002" s="247">
        <v>1252.9100000000001</v>
      </c>
      <c r="AH13002" s="226" t="s">
        <v>48249</v>
      </c>
      <c r="AI13002" s="227">
        <v>181577.82</v>
      </c>
      <c r="AK13002" s="207" t="s">
        <v>26921</v>
      </c>
      <c r="AL13002" s="208">
        <v>42986.79</v>
      </c>
      <c r="AM13002" s="93"/>
      <c r="AN13002" s="93"/>
      <c r="AO13002" s="93"/>
    </row>
    <row r="13003" spans="28:41" x14ac:dyDescent="0.55000000000000004">
      <c r="AB13003" s="278" t="s">
        <v>20030</v>
      </c>
      <c r="AC13003" s="279">
        <v>283446.02</v>
      </c>
      <c r="AE13003" s="246" t="s">
        <v>62812</v>
      </c>
      <c r="AF13003" s="247">
        <v>8842.27</v>
      </c>
      <c r="AH13003" s="226" t="s">
        <v>53723</v>
      </c>
      <c r="AI13003" s="227">
        <v>36.53</v>
      </c>
      <c r="AK13003" s="207" t="s">
        <v>26922</v>
      </c>
      <c r="AL13003" s="208">
        <v>12589.57</v>
      </c>
      <c r="AM13003" s="93"/>
      <c r="AN13003" s="93"/>
      <c r="AO13003" s="93"/>
    </row>
    <row r="13004" spans="28:41" x14ac:dyDescent="0.55000000000000004">
      <c r="AB13004" s="278" t="s">
        <v>20033</v>
      </c>
      <c r="AC13004" s="279">
        <v>200935.7</v>
      </c>
      <c r="AE13004" s="246" t="s">
        <v>53772</v>
      </c>
      <c r="AF13004" s="247">
        <v>14076.93</v>
      </c>
      <c r="AH13004" s="226" t="s">
        <v>47257</v>
      </c>
      <c r="AI13004" s="227">
        <v>293.64</v>
      </c>
      <c r="AK13004" s="207" t="s">
        <v>26923</v>
      </c>
      <c r="AL13004" s="208">
        <v>24262.799999999999</v>
      </c>
      <c r="AM13004" s="93"/>
      <c r="AN13004" s="93"/>
      <c r="AO13004" s="93"/>
    </row>
    <row r="13005" spans="28:41" x14ac:dyDescent="0.55000000000000004">
      <c r="AB13005" s="278" t="s">
        <v>60897</v>
      </c>
      <c r="AC13005" s="279">
        <v>-649.88</v>
      </c>
      <c r="AE13005" s="246" t="s">
        <v>64917</v>
      </c>
      <c r="AF13005" s="247">
        <v>2000</v>
      </c>
      <c r="AH13005" s="226" t="s">
        <v>50406</v>
      </c>
      <c r="AI13005" s="227">
        <v>80940</v>
      </c>
      <c r="AK13005" s="207" t="s">
        <v>26924</v>
      </c>
      <c r="AL13005" s="208">
        <v>17973.3</v>
      </c>
      <c r="AM13005" s="93"/>
      <c r="AN13005" s="93"/>
      <c r="AO13005" s="93"/>
    </row>
    <row r="13006" spans="28:41" x14ac:dyDescent="0.55000000000000004">
      <c r="AB13006" s="278" t="s">
        <v>20034</v>
      </c>
      <c r="AC13006" s="279">
        <v>23675.96</v>
      </c>
      <c r="AE13006" s="246" t="s">
        <v>64918</v>
      </c>
      <c r="AF13006" s="247">
        <v>145.61000000000001</v>
      </c>
      <c r="AH13006" s="226" t="s">
        <v>45578</v>
      </c>
      <c r="AI13006" s="227">
        <v>498917.77</v>
      </c>
      <c r="AK13006" s="207" t="s">
        <v>26925</v>
      </c>
      <c r="AL13006" s="208">
        <v>233146.39</v>
      </c>
      <c r="AM13006" s="93"/>
      <c r="AN13006" s="93"/>
      <c r="AO13006" s="93"/>
    </row>
    <row r="13007" spans="28:41" x14ac:dyDescent="0.55000000000000004">
      <c r="AB13007" s="278" t="s">
        <v>20035</v>
      </c>
      <c r="AC13007" s="279">
        <v>4897916.25</v>
      </c>
      <c r="AE13007" s="246" t="s">
        <v>64919</v>
      </c>
      <c r="AF13007" s="247">
        <v>490</v>
      </c>
      <c r="AH13007" s="226" t="s">
        <v>45579</v>
      </c>
      <c r="AI13007" s="227">
        <v>37861.230000000003</v>
      </c>
      <c r="AK13007" s="207" t="s">
        <v>26926</v>
      </c>
      <c r="AL13007" s="208">
        <v>5456.37</v>
      </c>
      <c r="AM13007" s="93"/>
      <c r="AN13007" s="93"/>
      <c r="AO13007" s="93"/>
    </row>
    <row r="13008" spans="28:41" x14ac:dyDescent="0.55000000000000004">
      <c r="AB13008" s="278" t="s">
        <v>20036</v>
      </c>
      <c r="AC13008" s="279">
        <v>17460</v>
      </c>
      <c r="AE13008" s="246" t="s">
        <v>63382</v>
      </c>
      <c r="AF13008" s="247">
        <v>255.48</v>
      </c>
      <c r="AH13008" s="226" t="s">
        <v>45580</v>
      </c>
      <c r="AI13008" s="227">
        <v>563681.94999999995</v>
      </c>
      <c r="AK13008" s="207" t="s">
        <v>14173</v>
      </c>
      <c r="AL13008" s="208">
        <v>103959.01</v>
      </c>
      <c r="AM13008" s="93"/>
      <c r="AN13008" s="93"/>
      <c r="AO13008" s="93"/>
    </row>
    <row r="13009" spans="28:41" x14ac:dyDescent="0.55000000000000004">
      <c r="AB13009" s="278" t="s">
        <v>46034</v>
      </c>
      <c r="AC13009" s="279">
        <v>1045209.8</v>
      </c>
      <c r="AE13009" s="246" t="s">
        <v>63383</v>
      </c>
      <c r="AF13009" s="247">
        <v>3795</v>
      </c>
      <c r="AH13009" s="226" t="s">
        <v>45581</v>
      </c>
      <c r="AI13009" s="227">
        <v>43121.64</v>
      </c>
      <c r="AK13009" s="207" t="s">
        <v>14174</v>
      </c>
      <c r="AL13009" s="208">
        <v>65870.27</v>
      </c>
      <c r="AM13009" s="93"/>
      <c r="AN13009" s="93"/>
      <c r="AO13009" s="93"/>
    </row>
    <row r="13010" spans="28:41" x14ac:dyDescent="0.55000000000000004">
      <c r="AB13010" s="278" t="s">
        <v>20038</v>
      </c>
      <c r="AC13010" s="279">
        <v>157345.74</v>
      </c>
      <c r="AE13010" s="246" t="s">
        <v>56587</v>
      </c>
      <c r="AF13010" s="247">
        <v>311.19</v>
      </c>
      <c r="AH13010" s="226" t="s">
        <v>34117</v>
      </c>
      <c r="AI13010" s="227">
        <v>194550</v>
      </c>
      <c r="AK13010" s="207" t="s">
        <v>26927</v>
      </c>
      <c r="AL13010" s="208">
        <v>728.8</v>
      </c>
      <c r="AM13010" s="93"/>
      <c r="AN13010" s="93"/>
      <c r="AO13010" s="93"/>
    </row>
    <row r="13011" spans="28:41" x14ac:dyDescent="0.55000000000000004">
      <c r="AB13011" s="278" t="s">
        <v>20040</v>
      </c>
      <c r="AC13011" s="279">
        <v>4398.7299999999996</v>
      </c>
      <c r="AE13011" s="246" t="s">
        <v>27754</v>
      </c>
      <c r="AF13011" s="247">
        <v>5267.43</v>
      </c>
      <c r="AH13011" s="226" t="s">
        <v>27469</v>
      </c>
      <c r="AI13011" s="227">
        <v>14883.07</v>
      </c>
      <c r="AK13011" s="207" t="s">
        <v>26928</v>
      </c>
      <c r="AL13011" s="208">
        <v>50253.5</v>
      </c>
      <c r="AM13011" s="93"/>
      <c r="AN13011" s="93"/>
      <c r="AO13011" s="93"/>
    </row>
    <row r="13012" spans="28:41" x14ac:dyDescent="0.55000000000000004">
      <c r="AB13012" s="278" t="s">
        <v>69297</v>
      </c>
      <c r="AC13012" s="279">
        <v>-3687.02</v>
      </c>
      <c r="AE13012" s="246" t="s">
        <v>35681</v>
      </c>
      <c r="AF13012" s="247">
        <v>6601.58</v>
      </c>
      <c r="AH13012" s="226" t="s">
        <v>27471</v>
      </c>
      <c r="AI13012" s="227">
        <v>6049.08</v>
      </c>
      <c r="AK13012" s="207" t="s">
        <v>26929</v>
      </c>
      <c r="AL13012" s="208">
        <v>1398</v>
      </c>
      <c r="AM13012" s="93"/>
      <c r="AN13012" s="93"/>
      <c r="AO13012" s="93"/>
    </row>
    <row r="13013" spans="28:41" x14ac:dyDescent="0.55000000000000004">
      <c r="AB13013" s="278" t="s">
        <v>20042</v>
      </c>
      <c r="AC13013" s="279">
        <v>2616478.9</v>
      </c>
      <c r="AE13013" s="246" t="s">
        <v>40630</v>
      </c>
      <c r="AF13013" s="247">
        <v>8770.61</v>
      </c>
      <c r="AH13013" s="226" t="s">
        <v>39474</v>
      </c>
      <c r="AI13013" s="227">
        <v>12532.91</v>
      </c>
      <c r="AK13013" s="207" t="s">
        <v>26930</v>
      </c>
      <c r="AL13013" s="208">
        <v>80216.460000000006</v>
      </c>
      <c r="AM13013" s="93"/>
      <c r="AN13013" s="93"/>
      <c r="AO13013" s="93"/>
    </row>
    <row r="13014" spans="28:41" x14ac:dyDescent="0.55000000000000004">
      <c r="AB13014" s="278" t="s">
        <v>20043</v>
      </c>
      <c r="AC13014" s="279">
        <v>146754.47</v>
      </c>
      <c r="AE13014" s="246" t="s">
        <v>27770</v>
      </c>
      <c r="AF13014" s="247">
        <v>7469.66</v>
      </c>
      <c r="AH13014" s="226" t="s">
        <v>27473</v>
      </c>
      <c r="AI13014" s="227">
        <v>8473.92</v>
      </c>
      <c r="AK13014" s="207" t="s">
        <v>14175</v>
      </c>
      <c r="AL13014" s="208">
        <v>988836.95</v>
      </c>
      <c r="AM13014" s="93"/>
      <c r="AN13014" s="93"/>
      <c r="AO13014" s="93"/>
    </row>
    <row r="13015" spans="28:41" x14ac:dyDescent="0.55000000000000004">
      <c r="AB13015" s="278" t="s">
        <v>20044</v>
      </c>
      <c r="AC13015" s="279">
        <v>291189.2</v>
      </c>
      <c r="AE13015" s="246" t="s">
        <v>27771</v>
      </c>
      <c r="AF13015" s="247">
        <v>1198.43</v>
      </c>
      <c r="AH13015" s="226" t="s">
        <v>27474</v>
      </c>
      <c r="AI13015" s="227">
        <v>1902.57</v>
      </c>
      <c r="AK13015" s="207" t="s">
        <v>26931</v>
      </c>
      <c r="AL13015" s="208">
        <v>347516</v>
      </c>
      <c r="AM13015" s="93"/>
      <c r="AN13015" s="93"/>
      <c r="AO13015" s="93"/>
    </row>
    <row r="13016" spans="28:41" x14ac:dyDescent="0.55000000000000004">
      <c r="AB13016" s="278" t="s">
        <v>33506</v>
      </c>
      <c r="AC13016" s="279">
        <v>55951.92</v>
      </c>
      <c r="AE13016" s="246" t="s">
        <v>27772</v>
      </c>
      <c r="AF13016" s="247">
        <v>3979.02</v>
      </c>
      <c r="AH13016" s="226" t="s">
        <v>27475</v>
      </c>
      <c r="AI13016" s="227">
        <v>58706.31</v>
      </c>
      <c r="AK13016" s="207" t="s">
        <v>14176</v>
      </c>
      <c r="AL13016" s="208">
        <v>129144.09</v>
      </c>
      <c r="AM13016" s="93"/>
      <c r="AN13016" s="93"/>
      <c r="AO13016" s="93"/>
    </row>
    <row r="13017" spans="28:41" x14ac:dyDescent="0.55000000000000004">
      <c r="AB13017" s="278" t="s">
        <v>20045</v>
      </c>
      <c r="AC13017" s="279">
        <v>808257.28</v>
      </c>
      <c r="AE13017" s="246" t="s">
        <v>40631</v>
      </c>
      <c r="AF13017" s="247">
        <v>1311.99</v>
      </c>
      <c r="AH13017" s="226" t="s">
        <v>27480</v>
      </c>
      <c r="AI13017" s="227">
        <v>41736.33</v>
      </c>
      <c r="AK13017" s="207" t="s">
        <v>26932</v>
      </c>
      <c r="AL13017" s="208">
        <v>949336.7</v>
      </c>
      <c r="AM13017" s="93"/>
      <c r="AN13017" s="93"/>
      <c r="AO13017" s="93"/>
    </row>
    <row r="13018" spans="28:41" x14ac:dyDescent="0.55000000000000004">
      <c r="AB13018" s="278" t="s">
        <v>20046</v>
      </c>
      <c r="AC13018" s="279">
        <v>2273666.0299999998</v>
      </c>
      <c r="AE13018" s="246" t="s">
        <v>36717</v>
      </c>
      <c r="AF13018" s="247">
        <v>102454.2</v>
      </c>
      <c r="AH13018" s="226" t="s">
        <v>27481</v>
      </c>
      <c r="AI13018" s="227">
        <v>3175.98</v>
      </c>
      <c r="AK13018" s="207" t="s">
        <v>26933</v>
      </c>
      <c r="AL13018" s="208">
        <v>26935.88</v>
      </c>
      <c r="AM13018" s="93"/>
      <c r="AN13018" s="93"/>
      <c r="AO13018" s="93"/>
    </row>
    <row r="13019" spans="28:41" x14ac:dyDescent="0.55000000000000004">
      <c r="AB13019" s="278" t="s">
        <v>20047</v>
      </c>
      <c r="AC13019" s="279">
        <v>1188712.48</v>
      </c>
      <c r="AE13019" s="246" t="s">
        <v>63384</v>
      </c>
      <c r="AF13019" s="247">
        <v>10400</v>
      </c>
      <c r="AH13019" s="226" t="s">
        <v>36697</v>
      </c>
      <c r="AI13019" s="227">
        <v>9254.02</v>
      </c>
      <c r="AK13019" s="207" t="s">
        <v>26934</v>
      </c>
      <c r="AL13019" s="208">
        <v>51390</v>
      </c>
      <c r="AM13019" s="93"/>
      <c r="AN13019" s="93"/>
      <c r="AO13019" s="93"/>
    </row>
    <row r="13020" spans="28:41" x14ac:dyDescent="0.55000000000000004">
      <c r="AB13020" s="278" t="s">
        <v>20048</v>
      </c>
      <c r="AC13020" s="279">
        <v>336609.11</v>
      </c>
      <c r="AE13020" s="246" t="s">
        <v>36719</v>
      </c>
      <c r="AF13020" s="247">
        <v>4610.4399999999996</v>
      </c>
      <c r="AH13020" s="226" t="s">
        <v>36698</v>
      </c>
      <c r="AI13020" s="227">
        <v>6105.53</v>
      </c>
      <c r="AK13020" s="207" t="s">
        <v>26935</v>
      </c>
      <c r="AL13020" s="208">
        <v>1491.7</v>
      </c>
      <c r="AM13020" s="93"/>
      <c r="AN13020" s="93"/>
      <c r="AO13020" s="93"/>
    </row>
    <row r="13021" spans="28:41" x14ac:dyDescent="0.55000000000000004">
      <c r="AB13021" s="278" t="s">
        <v>20049</v>
      </c>
      <c r="AC13021" s="279">
        <v>3623218.06</v>
      </c>
      <c r="AE13021" s="246" t="s">
        <v>27781</v>
      </c>
      <c r="AF13021" s="247">
        <v>8461.9699999999993</v>
      </c>
      <c r="AH13021" s="226" t="s">
        <v>27482</v>
      </c>
      <c r="AI13021" s="227">
        <v>1891.33</v>
      </c>
      <c r="AK13021" s="207" t="s">
        <v>26936</v>
      </c>
      <c r="AL13021" s="208">
        <v>970</v>
      </c>
      <c r="AM13021" s="93"/>
      <c r="AN13021" s="93"/>
      <c r="AO13021" s="93"/>
    </row>
    <row r="13022" spans="28:41" x14ac:dyDescent="0.55000000000000004">
      <c r="AB13022" s="278" t="s">
        <v>39139</v>
      </c>
      <c r="AC13022" s="279">
        <v>37150.01</v>
      </c>
      <c r="AE13022" s="246" t="s">
        <v>34141</v>
      </c>
      <c r="AF13022" s="247">
        <v>28778.82</v>
      </c>
      <c r="AH13022" s="226" t="s">
        <v>27484</v>
      </c>
      <c r="AI13022" s="227">
        <v>13273.05</v>
      </c>
      <c r="AK13022" s="207" t="s">
        <v>26937</v>
      </c>
      <c r="AL13022" s="208">
        <v>22639</v>
      </c>
      <c r="AM13022" s="93"/>
      <c r="AN13022" s="93"/>
      <c r="AO13022" s="93"/>
    </row>
    <row r="13023" spans="28:41" x14ac:dyDescent="0.55000000000000004">
      <c r="AB13023" s="278" t="s">
        <v>20051</v>
      </c>
      <c r="AC13023" s="279">
        <v>20414.91</v>
      </c>
      <c r="AE13023" s="246" t="s">
        <v>35682</v>
      </c>
      <c r="AF13023" s="247">
        <v>9340.5</v>
      </c>
      <c r="AH13023" s="226" t="s">
        <v>27485</v>
      </c>
      <c r="AI13023" s="227">
        <v>1015.34</v>
      </c>
      <c r="AK13023" s="207" t="s">
        <v>26938</v>
      </c>
      <c r="AL13023" s="208">
        <v>1616</v>
      </c>
      <c r="AM13023" s="93"/>
      <c r="AN13023" s="93"/>
      <c r="AO13023" s="93"/>
    </row>
    <row r="13024" spans="28:41" x14ac:dyDescent="0.55000000000000004">
      <c r="AB13024" s="278" t="s">
        <v>20054</v>
      </c>
      <c r="AC13024" s="279">
        <v>1480119.17</v>
      </c>
      <c r="AE13024" s="246" t="s">
        <v>63385</v>
      </c>
      <c r="AF13024" s="247">
        <v>168801.14</v>
      </c>
      <c r="AH13024" s="226" t="s">
        <v>48250</v>
      </c>
      <c r="AI13024" s="227">
        <v>3198.8</v>
      </c>
      <c r="AK13024" s="207" t="s">
        <v>26939</v>
      </c>
      <c r="AL13024" s="208">
        <v>4778</v>
      </c>
      <c r="AM13024" s="93"/>
      <c r="AN13024" s="93"/>
      <c r="AO13024" s="93"/>
    </row>
    <row r="13025" spans="28:41" x14ac:dyDescent="0.55000000000000004">
      <c r="AB13025" s="278" t="s">
        <v>20057</v>
      </c>
      <c r="AC13025" s="279">
        <v>169125.28</v>
      </c>
      <c r="AE13025" s="246" t="s">
        <v>27782</v>
      </c>
      <c r="AF13025" s="247">
        <v>345260.86</v>
      </c>
      <c r="AH13025" s="226" t="s">
        <v>49153</v>
      </c>
      <c r="AI13025" s="227">
        <v>2356.5300000000002</v>
      </c>
      <c r="AK13025" s="207" t="s">
        <v>26940</v>
      </c>
      <c r="AL13025" s="208">
        <v>7511.41</v>
      </c>
      <c r="AM13025" s="93"/>
      <c r="AN13025" s="93"/>
      <c r="AO13025" s="93"/>
    </row>
    <row r="13026" spans="28:41" x14ac:dyDescent="0.55000000000000004">
      <c r="AB13026" s="278" t="s">
        <v>20058</v>
      </c>
      <c r="AC13026" s="279">
        <v>382.97</v>
      </c>
      <c r="AE13026" s="246" t="s">
        <v>58889</v>
      </c>
      <c r="AF13026" s="247">
        <v>72481.34</v>
      </c>
      <c r="AH13026" s="226" t="s">
        <v>27486</v>
      </c>
      <c r="AI13026" s="227">
        <v>548.74</v>
      </c>
      <c r="AK13026" s="207" t="s">
        <v>26941</v>
      </c>
      <c r="AL13026" s="208">
        <v>14914.09</v>
      </c>
      <c r="AM13026" s="93"/>
      <c r="AN13026" s="93"/>
      <c r="AO13026" s="93"/>
    </row>
    <row r="13027" spans="28:41" x14ac:dyDescent="0.55000000000000004">
      <c r="AB13027" s="278" t="s">
        <v>55606</v>
      </c>
      <c r="AC13027" s="279">
        <v>8771.31</v>
      </c>
      <c r="AE13027" s="246" t="s">
        <v>45612</v>
      </c>
      <c r="AF13027" s="247">
        <v>26504.87</v>
      </c>
      <c r="AH13027" s="226" t="s">
        <v>35655</v>
      </c>
      <c r="AI13027" s="227">
        <v>73425</v>
      </c>
      <c r="AK13027" s="207" t="s">
        <v>26942</v>
      </c>
      <c r="AL13027" s="208">
        <v>2000</v>
      </c>
      <c r="AM13027" s="93"/>
      <c r="AN13027" s="93"/>
      <c r="AO13027" s="93"/>
    </row>
    <row r="13028" spans="28:41" x14ac:dyDescent="0.55000000000000004">
      <c r="AB13028" s="278" t="s">
        <v>36272</v>
      </c>
      <c r="AC13028" s="279">
        <v>47953.77</v>
      </c>
      <c r="AE13028" s="246" t="s">
        <v>36720</v>
      </c>
      <c r="AF13028" s="247">
        <v>-35913.08</v>
      </c>
      <c r="AH13028" s="226" t="s">
        <v>39475</v>
      </c>
      <c r="AI13028" s="227">
        <v>20970</v>
      </c>
      <c r="AK13028" s="207" t="s">
        <v>26943</v>
      </c>
      <c r="AL13028" s="208">
        <v>13727</v>
      </c>
      <c r="AM13028" s="93"/>
      <c r="AN13028" s="93"/>
      <c r="AO13028" s="93"/>
    </row>
    <row r="13029" spans="28:41" x14ac:dyDescent="0.55000000000000004">
      <c r="AB13029" s="278" t="s">
        <v>20059</v>
      </c>
      <c r="AC13029" s="279">
        <v>2776.48</v>
      </c>
      <c r="AE13029" s="246" t="s">
        <v>59224</v>
      </c>
      <c r="AF13029" s="247">
        <v>25700</v>
      </c>
      <c r="AH13029" s="226" t="s">
        <v>27487</v>
      </c>
      <c r="AI13029" s="227">
        <v>230888.9</v>
      </c>
      <c r="AK13029" s="207" t="s">
        <v>26944</v>
      </c>
      <c r="AL13029" s="208">
        <v>30277</v>
      </c>
      <c r="AM13029" s="93"/>
      <c r="AN13029" s="93"/>
      <c r="AO13029" s="93"/>
    </row>
    <row r="13030" spans="28:41" x14ac:dyDescent="0.55000000000000004">
      <c r="AB13030" s="278" t="s">
        <v>20060</v>
      </c>
      <c r="AC13030" s="279">
        <v>2266.0700000000002</v>
      </c>
      <c r="AE13030" s="246" t="s">
        <v>53777</v>
      </c>
      <c r="AF13030" s="247">
        <v>600.1</v>
      </c>
      <c r="AH13030" s="226" t="s">
        <v>47258</v>
      </c>
      <c r="AI13030" s="227">
        <v>102</v>
      </c>
      <c r="AK13030" s="207" t="s">
        <v>26945</v>
      </c>
      <c r="AL13030" s="208">
        <v>2000</v>
      </c>
      <c r="AM13030" s="93"/>
      <c r="AN13030" s="93"/>
      <c r="AO13030" s="93"/>
    </row>
    <row r="13031" spans="28:41" x14ac:dyDescent="0.55000000000000004">
      <c r="AB13031" s="278" t="s">
        <v>70917</v>
      </c>
      <c r="AC13031" s="279">
        <v>4750</v>
      </c>
      <c r="AE13031" s="246" t="s">
        <v>53778</v>
      </c>
      <c r="AF13031" s="247">
        <v>-0.22</v>
      </c>
      <c r="AH13031" s="226" t="s">
        <v>27488</v>
      </c>
      <c r="AI13031" s="227">
        <v>27063.040000000001</v>
      </c>
      <c r="AK13031" s="207" t="s">
        <v>26946</v>
      </c>
      <c r="AL13031" s="208">
        <v>44974</v>
      </c>
      <c r="AM13031" s="93"/>
      <c r="AN13031" s="93"/>
      <c r="AO13031" s="93"/>
    </row>
    <row r="13032" spans="28:41" x14ac:dyDescent="0.55000000000000004">
      <c r="AB13032" s="278" t="s">
        <v>20061</v>
      </c>
      <c r="AC13032" s="279">
        <v>470</v>
      </c>
      <c r="AE13032" s="246" t="s">
        <v>53781</v>
      </c>
      <c r="AF13032" s="247">
        <v>45.88</v>
      </c>
      <c r="AH13032" s="226" t="s">
        <v>34118</v>
      </c>
      <c r="AI13032" s="227">
        <v>5337.51</v>
      </c>
      <c r="AK13032" s="207" t="s">
        <v>26947</v>
      </c>
      <c r="AL13032" s="208">
        <v>12289.41</v>
      </c>
      <c r="AM13032" s="93"/>
      <c r="AN13032" s="93"/>
      <c r="AO13032" s="93"/>
    </row>
    <row r="13033" spans="28:41" x14ac:dyDescent="0.55000000000000004">
      <c r="AB13033" s="278" t="s">
        <v>20062</v>
      </c>
      <c r="AC13033" s="279">
        <v>2604064.9900000002</v>
      </c>
      <c r="AE13033" s="246" t="s">
        <v>53782</v>
      </c>
      <c r="AF13033" s="247">
        <v>120.1</v>
      </c>
      <c r="AH13033" s="226" t="s">
        <v>27489</v>
      </c>
      <c r="AI13033" s="227">
        <v>6529.06</v>
      </c>
      <c r="AK13033" s="207" t="s">
        <v>26948</v>
      </c>
      <c r="AL13033" s="208">
        <v>14914.09</v>
      </c>
      <c r="AM13033" s="93"/>
      <c r="AN13033" s="93"/>
      <c r="AO13033" s="93"/>
    </row>
    <row r="13034" spans="28:41" x14ac:dyDescent="0.55000000000000004">
      <c r="AB13034" s="278" t="s">
        <v>55607</v>
      </c>
      <c r="AC13034" s="279">
        <v>-0.04</v>
      </c>
      <c r="AE13034" s="246" t="s">
        <v>58682</v>
      </c>
      <c r="AF13034" s="247">
        <v>-9.0299999999999994</v>
      </c>
      <c r="AH13034" s="226" t="s">
        <v>27490</v>
      </c>
      <c r="AI13034" s="227">
        <v>9720</v>
      </c>
      <c r="AK13034" s="207" t="s">
        <v>26949</v>
      </c>
      <c r="AL13034" s="208">
        <v>24255</v>
      </c>
      <c r="AM13034" s="93"/>
      <c r="AN13034" s="93"/>
      <c r="AO13034" s="93"/>
    </row>
    <row r="13035" spans="28:41" x14ac:dyDescent="0.55000000000000004">
      <c r="AB13035" s="278" t="s">
        <v>20063</v>
      </c>
      <c r="AC13035" s="279">
        <v>1389909.73</v>
      </c>
      <c r="AE13035" s="246" t="s">
        <v>53784</v>
      </c>
      <c r="AF13035" s="247">
        <v>27491.41</v>
      </c>
      <c r="AH13035" s="226" t="s">
        <v>34119</v>
      </c>
      <c r="AI13035" s="227">
        <v>19861.580000000002</v>
      </c>
      <c r="AK13035" s="207" t="s">
        <v>26950</v>
      </c>
      <c r="AL13035" s="208">
        <v>971</v>
      </c>
      <c r="AM13035" s="93"/>
      <c r="AN13035" s="93"/>
      <c r="AO13035" s="93"/>
    </row>
    <row r="13036" spans="28:41" x14ac:dyDescent="0.55000000000000004">
      <c r="AB13036" s="278" t="s">
        <v>20064</v>
      </c>
      <c r="AC13036" s="279">
        <v>251948.28</v>
      </c>
      <c r="AE13036" s="246" t="s">
        <v>53785</v>
      </c>
      <c r="AF13036" s="247">
        <v>1838.52</v>
      </c>
      <c r="AH13036" s="226" t="s">
        <v>36699</v>
      </c>
      <c r="AI13036" s="227">
        <v>3375</v>
      </c>
      <c r="AK13036" s="207" t="s">
        <v>26951</v>
      </c>
      <c r="AL13036" s="208">
        <v>14582</v>
      </c>
      <c r="AM13036" s="93"/>
      <c r="AN13036" s="93"/>
      <c r="AO13036" s="93"/>
    </row>
    <row r="13037" spans="28:41" x14ac:dyDescent="0.55000000000000004">
      <c r="AB13037" s="278" t="s">
        <v>43220</v>
      </c>
      <c r="AC13037" s="279">
        <v>8098.91</v>
      </c>
      <c r="AE13037" s="246" t="s">
        <v>53786</v>
      </c>
      <c r="AF13037" s="247">
        <v>2243.67</v>
      </c>
      <c r="AH13037" s="226" t="s">
        <v>49154</v>
      </c>
      <c r="AI13037" s="227">
        <v>1175</v>
      </c>
      <c r="AK13037" s="207" t="s">
        <v>26952</v>
      </c>
      <c r="AL13037" s="208">
        <v>21201</v>
      </c>
      <c r="AM13037" s="93"/>
      <c r="AN13037" s="93"/>
      <c r="AO13037" s="93"/>
    </row>
    <row r="13038" spans="28:41" x14ac:dyDescent="0.55000000000000004">
      <c r="AB13038" s="278" t="s">
        <v>20071</v>
      </c>
      <c r="AC13038" s="279">
        <v>1723961.54</v>
      </c>
      <c r="AE13038" s="246" t="s">
        <v>53787</v>
      </c>
      <c r="AF13038" s="247">
        <v>7185.85</v>
      </c>
      <c r="AH13038" s="226" t="s">
        <v>45582</v>
      </c>
      <c r="AI13038" s="227">
        <v>1186.74</v>
      </c>
      <c r="AK13038" s="207" t="s">
        <v>26953</v>
      </c>
      <c r="AL13038" s="208">
        <v>48000</v>
      </c>
      <c r="AM13038" s="93"/>
      <c r="AN13038" s="93"/>
      <c r="AO13038" s="93"/>
    </row>
    <row r="13039" spans="28:41" x14ac:dyDescent="0.55000000000000004">
      <c r="AB13039" s="278" t="s">
        <v>54335</v>
      </c>
      <c r="AC13039" s="279">
        <v>-147618.32</v>
      </c>
      <c r="AE13039" s="246" t="s">
        <v>64920</v>
      </c>
      <c r="AF13039" s="247">
        <v>1878.8</v>
      </c>
      <c r="AH13039" s="226" t="s">
        <v>27491</v>
      </c>
      <c r="AI13039" s="227">
        <v>29988.27</v>
      </c>
      <c r="AK13039" s="207" t="s">
        <v>26954</v>
      </c>
      <c r="AL13039" s="208">
        <v>4000</v>
      </c>
      <c r="AM13039" s="93"/>
      <c r="AN13039" s="93"/>
      <c r="AO13039" s="93"/>
    </row>
    <row r="13040" spans="28:41" x14ac:dyDescent="0.55000000000000004">
      <c r="AB13040" s="278" t="s">
        <v>33513</v>
      </c>
      <c r="AC13040" s="279">
        <v>274999.2</v>
      </c>
      <c r="AE13040" s="246" t="s">
        <v>53788</v>
      </c>
      <c r="AF13040" s="247">
        <v>55829.8</v>
      </c>
      <c r="AH13040" s="226" t="s">
        <v>35656</v>
      </c>
      <c r="AI13040" s="227">
        <v>19065.57</v>
      </c>
      <c r="AK13040" s="207" t="s">
        <v>26955</v>
      </c>
      <c r="AL13040" s="208">
        <v>4000</v>
      </c>
      <c r="AM13040" s="93"/>
      <c r="AN13040" s="93"/>
      <c r="AO13040" s="93"/>
    </row>
    <row r="13041" spans="28:41" x14ac:dyDescent="0.55000000000000004">
      <c r="AB13041" s="278" t="s">
        <v>59978</v>
      </c>
      <c r="AC13041" s="279">
        <v>2236</v>
      </c>
      <c r="AE13041" s="246" t="s">
        <v>58683</v>
      </c>
      <c r="AF13041" s="247">
        <v>-20.7</v>
      </c>
      <c r="AH13041" s="226" t="s">
        <v>35657</v>
      </c>
      <c r="AI13041" s="227">
        <v>6496.96</v>
      </c>
      <c r="AK13041" s="207" t="s">
        <v>26956</v>
      </c>
      <c r="AL13041" s="208">
        <v>4280.2299999999996</v>
      </c>
      <c r="AM13041" s="93"/>
      <c r="AN13041" s="93"/>
      <c r="AO13041" s="93"/>
    </row>
    <row r="13042" spans="28:41" x14ac:dyDescent="0.55000000000000004">
      <c r="AB13042" s="278" t="s">
        <v>46035</v>
      </c>
      <c r="AC13042" s="279">
        <v>152150</v>
      </c>
      <c r="AE13042" s="246" t="s">
        <v>55425</v>
      </c>
      <c r="AF13042" s="247">
        <v>254.6</v>
      </c>
      <c r="AH13042" s="226" t="s">
        <v>35658</v>
      </c>
      <c r="AI13042" s="227">
        <v>26456.59</v>
      </c>
      <c r="AK13042" s="207" t="s">
        <v>26957</v>
      </c>
      <c r="AL13042" s="208">
        <v>9539.2000000000007</v>
      </c>
      <c r="AM13042" s="93"/>
      <c r="AN13042" s="93"/>
      <c r="AO13042" s="93"/>
    </row>
    <row r="13043" spans="28:41" x14ac:dyDescent="0.55000000000000004">
      <c r="AB13043" s="278" t="s">
        <v>20095</v>
      </c>
      <c r="AC13043" s="279">
        <v>31757.7</v>
      </c>
      <c r="AE13043" s="246" t="s">
        <v>35683</v>
      </c>
      <c r="AF13043" s="247">
        <v>52000</v>
      </c>
      <c r="AH13043" s="226" t="s">
        <v>27492</v>
      </c>
      <c r="AI13043" s="227">
        <v>17099.84</v>
      </c>
      <c r="AK13043" s="207" t="s">
        <v>26958</v>
      </c>
      <c r="AL13043" s="208">
        <v>1633.2</v>
      </c>
      <c r="AM13043" s="93"/>
      <c r="AN13043" s="93"/>
      <c r="AO13043" s="93"/>
    </row>
    <row r="13044" spans="28:41" x14ac:dyDescent="0.55000000000000004">
      <c r="AB13044" s="278" t="s">
        <v>33514</v>
      </c>
      <c r="AC13044" s="279">
        <v>8250</v>
      </c>
      <c r="AE13044" s="246" t="s">
        <v>34142</v>
      </c>
      <c r="AF13044" s="247">
        <v>93986.49</v>
      </c>
      <c r="AH13044" s="226" t="s">
        <v>36700</v>
      </c>
      <c r="AI13044" s="227">
        <v>54165.53</v>
      </c>
      <c r="AK13044" s="207" t="s">
        <v>26959</v>
      </c>
      <c r="AL13044" s="208">
        <v>222.2</v>
      </c>
      <c r="AM13044" s="93"/>
      <c r="AN13044" s="93"/>
      <c r="AO13044" s="93"/>
    </row>
    <row r="13045" spans="28:41" x14ac:dyDescent="0.55000000000000004">
      <c r="AB13045" s="278" t="s">
        <v>33515</v>
      </c>
      <c r="AC13045" s="279">
        <v>29315.200000000001</v>
      </c>
      <c r="AE13045" s="246" t="s">
        <v>34143</v>
      </c>
      <c r="AF13045" s="247">
        <v>21459.91</v>
      </c>
      <c r="AH13045" s="226" t="s">
        <v>40624</v>
      </c>
      <c r="AI13045" s="227">
        <v>9999.99</v>
      </c>
      <c r="AK13045" s="207" t="s">
        <v>26960</v>
      </c>
      <c r="AL13045" s="208">
        <v>616</v>
      </c>
      <c r="AM13045" s="93"/>
      <c r="AN13045" s="93"/>
      <c r="AO13045" s="93"/>
    </row>
    <row r="13046" spans="28:41" x14ac:dyDescent="0.55000000000000004">
      <c r="AB13046" s="278" t="s">
        <v>59980</v>
      </c>
      <c r="AC13046" s="279">
        <v>248.78</v>
      </c>
      <c r="AE13046" s="246" t="s">
        <v>34144</v>
      </c>
      <c r="AF13046" s="247">
        <v>16632</v>
      </c>
      <c r="AH13046" s="226" t="s">
        <v>50407</v>
      </c>
      <c r="AI13046" s="227">
        <v>14512.5</v>
      </c>
      <c r="AK13046" s="207" t="s">
        <v>26961</v>
      </c>
      <c r="AL13046" s="208">
        <v>6966.53</v>
      </c>
      <c r="AM13046" s="93"/>
      <c r="AN13046" s="93"/>
      <c r="AO13046" s="93"/>
    </row>
    <row r="13047" spans="28:41" x14ac:dyDescent="0.55000000000000004">
      <c r="AB13047" s="278" t="s">
        <v>20097</v>
      </c>
      <c r="AC13047" s="279">
        <v>12572.41</v>
      </c>
      <c r="AE13047" s="246" t="s">
        <v>34145</v>
      </c>
      <c r="AF13047" s="247">
        <v>53924.11</v>
      </c>
      <c r="AH13047" s="226" t="s">
        <v>48251</v>
      </c>
      <c r="AI13047" s="227">
        <v>18817</v>
      </c>
      <c r="AK13047" s="207" t="s">
        <v>26962</v>
      </c>
      <c r="AL13047" s="208">
        <v>1614.05</v>
      </c>
      <c r="AM13047" s="93"/>
      <c r="AN13047" s="93"/>
      <c r="AO13047" s="93"/>
    </row>
    <row r="13048" spans="28:41" x14ac:dyDescent="0.55000000000000004">
      <c r="AB13048" s="278" t="s">
        <v>20099</v>
      </c>
      <c r="AC13048" s="279">
        <v>30000</v>
      </c>
      <c r="AE13048" s="246" t="s">
        <v>36721</v>
      </c>
      <c r="AF13048" s="247">
        <v>273510.75</v>
      </c>
      <c r="AH13048" s="226" t="s">
        <v>42923</v>
      </c>
      <c r="AI13048" s="227">
        <v>15700</v>
      </c>
      <c r="AK13048" s="207" t="s">
        <v>26963</v>
      </c>
      <c r="AL13048" s="208">
        <v>688.11</v>
      </c>
      <c r="AM13048" s="93"/>
      <c r="AN13048" s="93"/>
      <c r="AO13048" s="93"/>
    </row>
    <row r="13049" spans="28:41" x14ac:dyDescent="0.55000000000000004">
      <c r="AB13049" s="278" t="s">
        <v>20101</v>
      </c>
      <c r="AC13049" s="279">
        <v>11747.37</v>
      </c>
      <c r="AE13049" s="246" t="s">
        <v>34146</v>
      </c>
      <c r="AF13049" s="247">
        <v>827.28</v>
      </c>
      <c r="AH13049" s="226" t="s">
        <v>42924</v>
      </c>
      <c r="AI13049" s="227">
        <v>1201.02</v>
      </c>
      <c r="AK13049" s="207" t="s">
        <v>14177</v>
      </c>
      <c r="AL13049" s="208">
        <v>46588.3</v>
      </c>
      <c r="AM13049" s="93"/>
      <c r="AN13049" s="93"/>
      <c r="AO13049" s="93"/>
    </row>
    <row r="13050" spans="28:41" x14ac:dyDescent="0.55000000000000004">
      <c r="AB13050" s="278" t="s">
        <v>20103</v>
      </c>
      <c r="AC13050" s="279">
        <v>45790.52</v>
      </c>
      <c r="AE13050" s="246" t="s">
        <v>36722</v>
      </c>
      <c r="AF13050" s="247">
        <v>199187.37</v>
      </c>
      <c r="AH13050" s="226" t="s">
        <v>42925</v>
      </c>
      <c r="AI13050" s="227">
        <v>3012.11</v>
      </c>
      <c r="AK13050" s="207" t="s">
        <v>26964</v>
      </c>
      <c r="AL13050" s="208">
        <v>9726</v>
      </c>
      <c r="AM13050" s="93"/>
      <c r="AN13050" s="93"/>
      <c r="AO13050" s="93"/>
    </row>
    <row r="13051" spans="28:41" x14ac:dyDescent="0.55000000000000004">
      <c r="AB13051" s="278" t="s">
        <v>20121</v>
      </c>
      <c r="AC13051" s="279">
        <v>17790.28</v>
      </c>
      <c r="AE13051" s="246" t="s">
        <v>34147</v>
      </c>
      <c r="AF13051" s="247">
        <v>1237.5</v>
      </c>
      <c r="AH13051" s="226" t="s">
        <v>53724</v>
      </c>
      <c r="AI13051" s="227">
        <v>624.87</v>
      </c>
      <c r="AK13051" s="207" t="s">
        <v>26965</v>
      </c>
      <c r="AL13051" s="208">
        <v>48000</v>
      </c>
      <c r="AM13051" s="93"/>
      <c r="AN13051" s="93"/>
      <c r="AO13051" s="93"/>
    </row>
    <row r="13052" spans="28:41" x14ac:dyDescent="0.55000000000000004">
      <c r="AB13052" s="278" t="s">
        <v>40774</v>
      </c>
      <c r="AC13052" s="279">
        <v>71924.37</v>
      </c>
      <c r="AE13052" s="246" t="s">
        <v>50419</v>
      </c>
      <c r="AF13052" s="247">
        <v>115</v>
      </c>
      <c r="AH13052" s="226" t="s">
        <v>53725</v>
      </c>
      <c r="AI13052" s="227">
        <v>144.66</v>
      </c>
      <c r="AK13052" s="207" t="s">
        <v>26966</v>
      </c>
      <c r="AL13052" s="208">
        <v>4000</v>
      </c>
      <c r="AM13052" s="93"/>
      <c r="AN13052" s="93"/>
      <c r="AO13052" s="93"/>
    </row>
    <row r="13053" spans="28:41" x14ac:dyDescent="0.55000000000000004">
      <c r="AB13053" s="278" t="s">
        <v>56798</v>
      </c>
      <c r="AC13053" s="279">
        <v>892.98</v>
      </c>
      <c r="AE13053" s="246" t="s">
        <v>34148</v>
      </c>
      <c r="AF13053" s="247">
        <v>6331.4</v>
      </c>
      <c r="AH13053" s="226" t="s">
        <v>50408</v>
      </c>
      <c r="AI13053" s="227">
        <v>4610.0600000000004</v>
      </c>
      <c r="AK13053" s="207" t="s">
        <v>26967</v>
      </c>
      <c r="AL13053" s="208">
        <v>4000</v>
      </c>
      <c r="AM13053" s="93"/>
      <c r="AN13053" s="93"/>
      <c r="AO13053" s="93"/>
    </row>
    <row r="13054" spans="28:41" x14ac:dyDescent="0.55000000000000004">
      <c r="AB13054" s="278" t="s">
        <v>43221</v>
      </c>
      <c r="AC13054" s="279">
        <v>16042.25</v>
      </c>
      <c r="AE13054" s="246" t="s">
        <v>62245</v>
      </c>
      <c r="AF13054" s="247">
        <v>230631.69</v>
      </c>
      <c r="AH13054" s="226" t="s">
        <v>53726</v>
      </c>
      <c r="AI13054" s="227">
        <v>1444.97</v>
      </c>
      <c r="AK13054" s="207" t="s">
        <v>26968</v>
      </c>
      <c r="AL13054" s="208">
        <v>4280.2299999999996</v>
      </c>
      <c r="AM13054" s="93"/>
      <c r="AN13054" s="93"/>
      <c r="AO13054" s="93"/>
    </row>
    <row r="13055" spans="28:41" x14ac:dyDescent="0.55000000000000004">
      <c r="AB13055" s="278" t="s">
        <v>65131</v>
      </c>
      <c r="AC13055" s="279">
        <v>1500</v>
      </c>
      <c r="AE13055" s="246" t="s">
        <v>63799</v>
      </c>
      <c r="AF13055" s="247">
        <v>11153.82</v>
      </c>
      <c r="AH13055" s="226" t="s">
        <v>53727</v>
      </c>
      <c r="AI13055" s="227">
        <v>110.58</v>
      </c>
      <c r="AK13055" s="207" t="s">
        <v>26969</v>
      </c>
      <c r="AL13055" s="208">
        <v>9539.2000000000007</v>
      </c>
      <c r="AM13055" s="93"/>
      <c r="AN13055" s="93"/>
      <c r="AO13055" s="93"/>
    </row>
    <row r="13056" spans="28:41" x14ac:dyDescent="0.55000000000000004">
      <c r="AB13056" s="278" t="s">
        <v>20123</v>
      </c>
      <c r="AC13056" s="279">
        <v>4325.37</v>
      </c>
      <c r="AE13056" s="246" t="s">
        <v>39490</v>
      </c>
      <c r="AF13056" s="247">
        <v>46390.03</v>
      </c>
      <c r="AH13056" s="226" t="s">
        <v>53728</v>
      </c>
      <c r="AI13056" s="227">
        <v>348.23</v>
      </c>
      <c r="AK13056" s="207" t="s">
        <v>26970</v>
      </c>
      <c r="AL13056" s="208">
        <v>1633.2</v>
      </c>
      <c r="AM13056" s="93"/>
      <c r="AN13056" s="93"/>
      <c r="AO13056" s="93"/>
    </row>
    <row r="13057" spans="28:41" x14ac:dyDescent="0.55000000000000004">
      <c r="AB13057" s="278" t="s">
        <v>20124</v>
      </c>
      <c r="AC13057" s="279">
        <v>1567.79</v>
      </c>
      <c r="AE13057" s="246" t="s">
        <v>63800</v>
      </c>
      <c r="AF13057" s="247">
        <v>1890</v>
      </c>
      <c r="AH13057" s="226" t="s">
        <v>53729</v>
      </c>
      <c r="AI13057" s="227">
        <v>202.82</v>
      </c>
      <c r="AK13057" s="207" t="s">
        <v>26971</v>
      </c>
      <c r="AL13057" s="208">
        <v>222.2</v>
      </c>
      <c r="AM13057" s="93"/>
      <c r="AN13057" s="93"/>
      <c r="AO13057" s="93"/>
    </row>
    <row r="13058" spans="28:41" x14ac:dyDescent="0.55000000000000004">
      <c r="AB13058" s="278" t="s">
        <v>20125</v>
      </c>
      <c r="AC13058" s="279">
        <v>4693.25</v>
      </c>
      <c r="AE13058" s="246" t="s">
        <v>34149</v>
      </c>
      <c r="AF13058" s="247">
        <v>26340</v>
      </c>
      <c r="AH13058" s="226" t="s">
        <v>49155</v>
      </c>
      <c r="AI13058" s="227">
        <v>6294.85</v>
      </c>
      <c r="AK13058" s="207" t="s">
        <v>26972</v>
      </c>
      <c r="AL13058" s="208">
        <v>616</v>
      </c>
      <c r="AM13058" s="93"/>
      <c r="AN13058" s="93"/>
      <c r="AO13058" s="93"/>
    </row>
    <row r="13059" spans="28:41" x14ac:dyDescent="0.55000000000000004">
      <c r="AB13059" s="278" t="s">
        <v>20128</v>
      </c>
      <c r="AC13059" s="279">
        <v>12365.51</v>
      </c>
      <c r="AE13059" s="246" t="s">
        <v>56588</v>
      </c>
      <c r="AF13059" s="247">
        <v>398.22</v>
      </c>
      <c r="AH13059" s="226" t="s">
        <v>53730</v>
      </c>
      <c r="AI13059" s="227">
        <v>533.37</v>
      </c>
      <c r="AK13059" s="207" t="s">
        <v>26973</v>
      </c>
      <c r="AL13059" s="208">
        <v>6966.53</v>
      </c>
      <c r="AM13059" s="93"/>
      <c r="AN13059" s="93"/>
      <c r="AO13059" s="93"/>
    </row>
    <row r="13060" spans="28:41" x14ac:dyDescent="0.55000000000000004">
      <c r="AB13060" s="278" t="s">
        <v>20143</v>
      </c>
      <c r="AC13060" s="279">
        <v>17968.28</v>
      </c>
      <c r="AE13060" s="246" t="s">
        <v>40632</v>
      </c>
      <c r="AF13060" s="247">
        <v>3037.1</v>
      </c>
      <c r="AH13060" s="226" t="s">
        <v>39476</v>
      </c>
      <c r="AI13060" s="227">
        <v>16997.400000000001</v>
      </c>
      <c r="AK13060" s="207" t="s">
        <v>26974</v>
      </c>
      <c r="AL13060" s="208">
        <v>1614.05</v>
      </c>
      <c r="AM13060" s="93"/>
      <c r="AN13060" s="93"/>
      <c r="AO13060" s="93"/>
    </row>
    <row r="13061" spans="28:41" x14ac:dyDescent="0.55000000000000004">
      <c r="AB13061" s="278" t="s">
        <v>70132</v>
      </c>
      <c r="AC13061" s="279">
        <v>41315.599999999999</v>
      </c>
      <c r="AE13061" s="246" t="s">
        <v>34150</v>
      </c>
      <c r="AF13061" s="247">
        <v>1376.34</v>
      </c>
      <c r="AH13061" s="226" t="s">
        <v>35659</v>
      </c>
      <c r="AI13061" s="227">
        <v>188565.65</v>
      </c>
      <c r="AK13061" s="207" t="s">
        <v>26975</v>
      </c>
      <c r="AL13061" s="208">
        <v>688.11</v>
      </c>
      <c r="AM13061" s="93"/>
      <c r="AN13061" s="93"/>
      <c r="AO13061" s="93"/>
    </row>
    <row r="13062" spans="28:41" x14ac:dyDescent="0.55000000000000004">
      <c r="AB13062" s="278" t="s">
        <v>20144</v>
      </c>
      <c r="AC13062" s="279">
        <v>3239.01</v>
      </c>
      <c r="AE13062" s="246" t="s">
        <v>34151</v>
      </c>
      <c r="AF13062" s="247">
        <v>78092.679999999993</v>
      </c>
      <c r="AH13062" s="226" t="s">
        <v>47259</v>
      </c>
      <c r="AI13062" s="227">
        <v>3176.17</v>
      </c>
      <c r="AK13062" s="207" t="s">
        <v>14178</v>
      </c>
      <c r="AL13062" s="208">
        <v>83342.3</v>
      </c>
      <c r="AM13062" s="93"/>
      <c r="AN13062" s="93"/>
      <c r="AO13062" s="93"/>
    </row>
    <row r="13063" spans="28:41" x14ac:dyDescent="0.55000000000000004">
      <c r="AB13063" s="278" t="s">
        <v>20145</v>
      </c>
      <c r="AC13063" s="279">
        <v>298403.76</v>
      </c>
      <c r="AE13063" s="246" t="s">
        <v>35685</v>
      </c>
      <c r="AF13063" s="247">
        <v>174459.5</v>
      </c>
      <c r="AH13063" s="226" t="s">
        <v>40625</v>
      </c>
      <c r="AI13063" s="227">
        <v>25141.48</v>
      </c>
      <c r="AK13063" s="207" t="s">
        <v>26976</v>
      </c>
      <c r="AL13063" s="208">
        <v>9726</v>
      </c>
      <c r="AM13063" s="93"/>
      <c r="AN13063" s="93"/>
      <c r="AO13063" s="93"/>
    </row>
    <row r="13064" spans="28:41" x14ac:dyDescent="0.55000000000000004">
      <c r="AB13064" s="278" t="s">
        <v>20146</v>
      </c>
      <c r="AC13064" s="279">
        <v>7964.26</v>
      </c>
      <c r="AE13064" s="246" t="s">
        <v>35686</v>
      </c>
      <c r="AF13064" s="247">
        <v>104844.59</v>
      </c>
      <c r="AH13064" s="226" t="s">
        <v>40626</v>
      </c>
      <c r="AI13064" s="227">
        <v>56172.73</v>
      </c>
      <c r="AK13064" s="207" t="s">
        <v>26977</v>
      </c>
      <c r="AL13064" s="208">
        <v>30745.89</v>
      </c>
      <c r="AM13064" s="93"/>
      <c r="AN13064" s="93"/>
      <c r="AO13064" s="93"/>
    </row>
    <row r="13065" spans="28:41" x14ac:dyDescent="0.55000000000000004">
      <c r="AB13065" s="278" t="s">
        <v>20164</v>
      </c>
      <c r="AC13065" s="279">
        <v>3448.45</v>
      </c>
      <c r="AE13065" s="246" t="s">
        <v>62813</v>
      </c>
      <c r="AF13065" s="247">
        <v>3800</v>
      </c>
      <c r="AH13065" s="226" t="s">
        <v>48252</v>
      </c>
      <c r="AI13065" s="227">
        <v>2883.75</v>
      </c>
      <c r="AK13065" s="207" t="s">
        <v>26978</v>
      </c>
      <c r="AL13065" s="208">
        <v>4339.3100000000004</v>
      </c>
      <c r="AM13065" s="93"/>
      <c r="AN13065" s="93"/>
      <c r="AO13065" s="93"/>
    </row>
    <row r="13066" spans="28:41" x14ac:dyDescent="0.55000000000000004">
      <c r="AB13066" s="278" t="s">
        <v>59321</v>
      </c>
      <c r="AC13066" s="279">
        <v>15358.76</v>
      </c>
      <c r="AE13066" s="246" t="s">
        <v>39491</v>
      </c>
      <c r="AF13066" s="247">
        <v>34460.43</v>
      </c>
      <c r="AH13066" s="226" t="s">
        <v>45583</v>
      </c>
      <c r="AI13066" s="227">
        <v>99969.84</v>
      </c>
      <c r="AK13066" s="207" t="s">
        <v>26979</v>
      </c>
      <c r="AL13066" s="208">
        <v>163280.32000000001</v>
      </c>
      <c r="AM13066" s="93"/>
      <c r="AN13066" s="93"/>
      <c r="AO13066" s="93"/>
    </row>
    <row r="13067" spans="28:41" x14ac:dyDescent="0.55000000000000004">
      <c r="AB13067" s="278" t="s">
        <v>65132</v>
      </c>
      <c r="AC13067" s="279">
        <v>4000</v>
      </c>
      <c r="AE13067" s="246" t="s">
        <v>39493</v>
      </c>
      <c r="AF13067" s="247">
        <v>56.01</v>
      </c>
      <c r="AH13067" s="226" t="s">
        <v>45584</v>
      </c>
      <c r="AI13067" s="227">
        <v>8176.5</v>
      </c>
      <c r="AK13067" s="207" t="s">
        <v>26980</v>
      </c>
      <c r="AL13067" s="208">
        <v>22172.080000000002</v>
      </c>
      <c r="AM13067" s="93"/>
      <c r="AN13067" s="93"/>
      <c r="AO13067" s="93"/>
    </row>
    <row r="13068" spans="28:41" x14ac:dyDescent="0.55000000000000004">
      <c r="AB13068" s="278" t="s">
        <v>20225</v>
      </c>
      <c r="AC13068" s="279">
        <v>187126.13</v>
      </c>
      <c r="AE13068" s="246" t="s">
        <v>64921</v>
      </c>
      <c r="AF13068" s="247">
        <v>248.64</v>
      </c>
      <c r="AH13068" s="226" t="s">
        <v>42926</v>
      </c>
      <c r="AI13068" s="227">
        <v>485300</v>
      </c>
      <c r="AK13068" s="207" t="s">
        <v>26981</v>
      </c>
      <c r="AL13068" s="208">
        <v>6947.91</v>
      </c>
      <c r="AM13068" s="93"/>
      <c r="AN13068" s="93"/>
      <c r="AO13068" s="93"/>
    </row>
    <row r="13069" spans="28:41" x14ac:dyDescent="0.55000000000000004">
      <c r="AB13069" s="278" t="s">
        <v>33552</v>
      </c>
      <c r="AC13069" s="279">
        <v>293.87</v>
      </c>
      <c r="AE13069" s="246" t="s">
        <v>57865</v>
      </c>
      <c r="AF13069" s="247">
        <v>39261.879999999997</v>
      </c>
      <c r="AH13069" s="226" t="s">
        <v>40627</v>
      </c>
      <c r="AI13069" s="227">
        <v>1159.1300000000001</v>
      </c>
      <c r="AK13069" s="207" t="s">
        <v>26982</v>
      </c>
      <c r="AL13069" s="208">
        <v>4256.74</v>
      </c>
      <c r="AM13069" s="93"/>
      <c r="AN13069" s="93"/>
      <c r="AO13069" s="93"/>
    </row>
    <row r="13070" spans="28:41" x14ac:dyDescent="0.55000000000000004">
      <c r="AB13070" s="278" t="s">
        <v>20226</v>
      </c>
      <c r="AC13070" s="279">
        <v>9764.18</v>
      </c>
      <c r="AE13070" s="246" t="s">
        <v>45613</v>
      </c>
      <c r="AF13070" s="247">
        <v>43308.480000000003</v>
      </c>
      <c r="AH13070" s="226" t="s">
        <v>35660</v>
      </c>
      <c r="AI13070" s="227">
        <v>65488.06</v>
      </c>
      <c r="AK13070" s="207" t="s">
        <v>26983</v>
      </c>
      <c r="AL13070" s="208">
        <v>1394.12</v>
      </c>
      <c r="AM13070" s="93"/>
      <c r="AN13070" s="93"/>
      <c r="AO13070" s="93"/>
    </row>
    <row r="13071" spans="28:41" x14ac:dyDescent="0.55000000000000004">
      <c r="AB13071" s="278" t="s">
        <v>46041</v>
      </c>
      <c r="AC13071" s="279">
        <v>18812.990000000002</v>
      </c>
      <c r="AE13071" s="246" t="s">
        <v>58684</v>
      </c>
      <c r="AF13071" s="247">
        <v>-15050.68</v>
      </c>
      <c r="AH13071" s="226" t="s">
        <v>35661</v>
      </c>
      <c r="AI13071" s="227">
        <v>156967.43</v>
      </c>
      <c r="AK13071" s="207" t="s">
        <v>26984</v>
      </c>
      <c r="AL13071" s="208">
        <v>136.25</v>
      </c>
      <c r="AM13071" s="93"/>
      <c r="AN13071" s="93"/>
      <c r="AO13071" s="93"/>
    </row>
    <row r="13072" spans="28:41" x14ac:dyDescent="0.55000000000000004">
      <c r="AB13072" s="278" t="s">
        <v>33553</v>
      </c>
      <c r="AC13072" s="279">
        <v>2093.4499999999998</v>
      </c>
      <c r="AE13072" s="246" t="s">
        <v>47274</v>
      </c>
      <c r="AF13072" s="247">
        <v>56977.35</v>
      </c>
      <c r="AH13072" s="226" t="s">
        <v>35662</v>
      </c>
      <c r="AI13072" s="227">
        <v>25912.53</v>
      </c>
      <c r="AK13072" s="207" t="s">
        <v>26985</v>
      </c>
      <c r="AL13072" s="208">
        <v>20677.02</v>
      </c>
      <c r="AM13072" s="93"/>
      <c r="AN13072" s="93"/>
      <c r="AO13072" s="93"/>
    </row>
    <row r="13073" spans="28:41" x14ac:dyDescent="0.55000000000000004">
      <c r="AB13073" s="278" t="s">
        <v>20227</v>
      </c>
      <c r="AC13073" s="279">
        <v>2133.37</v>
      </c>
      <c r="AE13073" s="246" t="s">
        <v>48267</v>
      </c>
      <c r="AF13073" s="247">
        <v>6152.47</v>
      </c>
      <c r="AH13073" s="226" t="s">
        <v>45585</v>
      </c>
      <c r="AI13073" s="227">
        <v>34689.33</v>
      </c>
      <c r="AK13073" s="207" t="s">
        <v>26986</v>
      </c>
      <c r="AL13073" s="208">
        <v>19508.62</v>
      </c>
      <c r="AM13073" s="93"/>
      <c r="AN13073" s="93"/>
      <c r="AO13073" s="93"/>
    </row>
    <row r="13074" spans="28:41" x14ac:dyDescent="0.55000000000000004">
      <c r="AB13074" s="278" t="s">
        <v>69298</v>
      </c>
      <c r="AC13074" s="279">
        <v>2815.16</v>
      </c>
      <c r="AE13074" s="246" t="s">
        <v>48268</v>
      </c>
      <c r="AF13074" s="247">
        <v>470.68</v>
      </c>
      <c r="AH13074" s="226" t="s">
        <v>53731</v>
      </c>
      <c r="AI13074" s="227">
        <v>43049.51</v>
      </c>
      <c r="AK13074" s="207" t="s">
        <v>26987</v>
      </c>
      <c r="AL13074" s="208">
        <v>52402.77</v>
      </c>
      <c r="AM13074" s="93"/>
      <c r="AN13074" s="93"/>
      <c r="AO13074" s="93"/>
    </row>
    <row r="13075" spans="28:41" x14ac:dyDescent="0.55000000000000004">
      <c r="AB13075" s="278" t="s">
        <v>20228</v>
      </c>
      <c r="AC13075" s="279">
        <v>6999.92</v>
      </c>
      <c r="AE13075" s="246" t="s">
        <v>50420</v>
      </c>
      <c r="AF13075" s="247">
        <v>475.5</v>
      </c>
      <c r="AH13075" s="226" t="s">
        <v>47260</v>
      </c>
      <c r="AI13075" s="227">
        <v>23374.92</v>
      </c>
      <c r="AK13075" s="207" t="s">
        <v>26988</v>
      </c>
      <c r="AL13075" s="208">
        <v>506.26</v>
      </c>
      <c r="AM13075" s="93"/>
      <c r="AN13075" s="93"/>
      <c r="AO13075" s="93"/>
    </row>
    <row r="13076" spans="28:41" x14ac:dyDescent="0.55000000000000004">
      <c r="AB13076" s="278" t="s">
        <v>33555</v>
      </c>
      <c r="AC13076" s="279">
        <v>1771.63</v>
      </c>
      <c r="AE13076" s="246" t="s">
        <v>56589</v>
      </c>
      <c r="AF13076" s="247">
        <v>157668.98000000001</v>
      </c>
      <c r="AH13076" s="226" t="s">
        <v>48253</v>
      </c>
      <c r="AI13076" s="227">
        <v>16360</v>
      </c>
      <c r="AK13076" s="207" t="s">
        <v>26989</v>
      </c>
      <c r="AL13076" s="208">
        <v>678342.6</v>
      </c>
      <c r="AM13076" s="93"/>
      <c r="AN13076" s="93"/>
      <c r="AO13076" s="93"/>
    </row>
    <row r="13077" spans="28:41" x14ac:dyDescent="0.55000000000000004">
      <c r="AB13077" s="278" t="s">
        <v>69299</v>
      </c>
      <c r="AC13077" s="279">
        <v>1451.2</v>
      </c>
      <c r="AE13077" s="246" t="s">
        <v>58685</v>
      </c>
      <c r="AF13077" s="247">
        <v>6680.2</v>
      </c>
      <c r="AH13077" s="226" t="s">
        <v>36701</v>
      </c>
      <c r="AI13077" s="227">
        <v>24224.82</v>
      </c>
      <c r="AK13077" s="207" t="s">
        <v>26990</v>
      </c>
      <c r="AL13077" s="208">
        <v>10543.87</v>
      </c>
      <c r="AM13077" s="93"/>
      <c r="AN13077" s="93"/>
      <c r="AO13077" s="93"/>
    </row>
    <row r="13078" spans="28:41" x14ac:dyDescent="0.55000000000000004">
      <c r="AB13078" s="278" t="s">
        <v>13501</v>
      </c>
      <c r="AC13078" s="279">
        <v>12205.75</v>
      </c>
      <c r="AE13078" s="246" t="s">
        <v>64922</v>
      </c>
      <c r="AF13078" s="247">
        <v>1200</v>
      </c>
      <c r="AH13078" s="226" t="s">
        <v>35663</v>
      </c>
      <c r="AI13078" s="227">
        <v>188052.5</v>
      </c>
      <c r="AK13078" s="207" t="s">
        <v>26991</v>
      </c>
      <c r="AL13078" s="208">
        <v>25720.13</v>
      </c>
      <c r="AM13078" s="93"/>
      <c r="AN13078" s="93"/>
      <c r="AO13078" s="93"/>
    </row>
    <row r="13079" spans="28:41" x14ac:dyDescent="0.55000000000000004">
      <c r="AB13079" s="278" t="s">
        <v>32070</v>
      </c>
      <c r="AC13079" s="279">
        <v>1385.6</v>
      </c>
      <c r="AE13079" s="246" t="s">
        <v>64923</v>
      </c>
      <c r="AF13079" s="247">
        <v>68.92</v>
      </c>
      <c r="AH13079" s="226" t="s">
        <v>50409</v>
      </c>
      <c r="AI13079" s="227">
        <v>16200</v>
      </c>
      <c r="AK13079" s="207" t="s">
        <v>26992</v>
      </c>
      <c r="AL13079" s="208">
        <v>365580</v>
      </c>
      <c r="AM13079" s="93"/>
      <c r="AN13079" s="93"/>
      <c r="AO13079" s="93"/>
    </row>
    <row r="13080" spans="28:41" x14ac:dyDescent="0.55000000000000004">
      <c r="AB13080" s="278" t="s">
        <v>20230</v>
      </c>
      <c r="AC13080" s="279">
        <v>17517.11</v>
      </c>
      <c r="AE13080" s="246" t="s">
        <v>56590</v>
      </c>
      <c r="AF13080" s="247">
        <v>12311.9</v>
      </c>
      <c r="AH13080" s="226" t="s">
        <v>49156</v>
      </c>
      <c r="AI13080" s="227">
        <v>27900</v>
      </c>
      <c r="AK13080" s="207" t="s">
        <v>14179</v>
      </c>
      <c r="AL13080" s="208">
        <v>224439.86</v>
      </c>
      <c r="AM13080" s="93"/>
      <c r="AN13080" s="93"/>
      <c r="AO13080" s="93"/>
    </row>
    <row r="13081" spans="28:41" x14ac:dyDescent="0.55000000000000004">
      <c r="AB13081" s="278" t="s">
        <v>35015</v>
      </c>
      <c r="AC13081" s="279">
        <v>1050</v>
      </c>
      <c r="AE13081" s="246" t="s">
        <v>56591</v>
      </c>
      <c r="AF13081" s="247">
        <v>38939.69</v>
      </c>
      <c r="AH13081" s="226" t="s">
        <v>45586</v>
      </c>
      <c r="AI13081" s="227">
        <v>184814.35</v>
      </c>
      <c r="AK13081" s="207" t="s">
        <v>14180</v>
      </c>
      <c r="AL13081" s="208">
        <v>17169.580000000002</v>
      </c>
      <c r="AM13081" s="93"/>
      <c r="AN13081" s="93"/>
      <c r="AO13081" s="93"/>
    </row>
    <row r="13082" spans="28:41" x14ac:dyDescent="0.55000000000000004">
      <c r="AB13082" s="278" t="s">
        <v>62883</v>
      </c>
      <c r="AC13082" s="279">
        <v>8731.1200000000008</v>
      </c>
      <c r="AE13082" s="246" t="s">
        <v>56592</v>
      </c>
      <c r="AF13082" s="247">
        <v>36773.61</v>
      </c>
      <c r="AH13082" s="226" t="s">
        <v>45587</v>
      </c>
      <c r="AI13082" s="227">
        <v>14162.65</v>
      </c>
      <c r="AK13082" s="207" t="s">
        <v>14181</v>
      </c>
      <c r="AL13082" s="208">
        <v>43669.65</v>
      </c>
      <c r="AM13082" s="93"/>
      <c r="AN13082" s="93"/>
      <c r="AO13082" s="93"/>
    </row>
    <row r="13083" spans="28:41" x14ac:dyDescent="0.55000000000000004">
      <c r="AB13083" s="278" t="s">
        <v>20231</v>
      </c>
      <c r="AC13083" s="279">
        <v>64286.94</v>
      </c>
      <c r="AE13083" s="246" t="s">
        <v>62814</v>
      </c>
      <c r="AF13083" s="247">
        <v>37492.269999999997</v>
      </c>
      <c r="AH13083" s="226" t="s">
        <v>45588</v>
      </c>
      <c r="AI13083" s="227">
        <v>1270774.3899999999</v>
      </c>
      <c r="AK13083" s="207" t="s">
        <v>26993</v>
      </c>
      <c r="AL13083" s="208">
        <v>120919.61</v>
      </c>
      <c r="AM13083" s="93"/>
      <c r="AN13083" s="93"/>
      <c r="AO13083" s="93"/>
    </row>
    <row r="13084" spans="28:41" x14ac:dyDescent="0.55000000000000004">
      <c r="AB13084" s="278" t="s">
        <v>20234</v>
      </c>
      <c r="AC13084" s="279">
        <v>46244.800000000003</v>
      </c>
      <c r="AE13084" s="246" t="s">
        <v>47275</v>
      </c>
      <c r="AF13084" s="247">
        <v>115</v>
      </c>
      <c r="AH13084" s="226" t="s">
        <v>45589</v>
      </c>
      <c r="AI13084" s="227">
        <v>96815.56</v>
      </c>
      <c r="AK13084" s="207" t="s">
        <v>26994</v>
      </c>
      <c r="AL13084" s="208">
        <v>15015</v>
      </c>
      <c r="AM13084" s="93"/>
      <c r="AN13084" s="93"/>
      <c r="AO13084" s="93"/>
    </row>
    <row r="13085" spans="28:41" x14ac:dyDescent="0.55000000000000004">
      <c r="AB13085" s="278" t="s">
        <v>13502</v>
      </c>
      <c r="AC13085" s="279">
        <v>28830.66</v>
      </c>
      <c r="AE13085" s="246" t="s">
        <v>47277</v>
      </c>
      <c r="AF13085" s="247">
        <v>8.8000000000000007</v>
      </c>
      <c r="AH13085" s="226" t="s">
        <v>27546</v>
      </c>
      <c r="AI13085" s="227">
        <v>6427.5</v>
      </c>
      <c r="AK13085" s="207" t="s">
        <v>26995</v>
      </c>
      <c r="AL13085" s="208">
        <v>111747.3</v>
      </c>
      <c r="AM13085" s="93"/>
      <c r="AN13085" s="93"/>
      <c r="AO13085" s="93"/>
    </row>
    <row r="13086" spans="28:41" x14ac:dyDescent="0.55000000000000004">
      <c r="AB13086" s="278" t="s">
        <v>20235</v>
      </c>
      <c r="AC13086" s="279">
        <v>88865.27</v>
      </c>
      <c r="AE13086" s="246" t="s">
        <v>45614</v>
      </c>
      <c r="AF13086" s="247">
        <v>7965.76</v>
      </c>
      <c r="AH13086" s="226" t="s">
        <v>27547</v>
      </c>
      <c r="AI13086" s="227">
        <v>491.7</v>
      </c>
      <c r="AK13086" s="207" t="s">
        <v>26996</v>
      </c>
      <c r="AL13086" s="208">
        <v>91221.24</v>
      </c>
      <c r="AM13086" s="93"/>
      <c r="AN13086" s="93"/>
      <c r="AO13086" s="93"/>
    </row>
    <row r="13087" spans="28:41" x14ac:dyDescent="0.55000000000000004">
      <c r="AB13087" s="278" t="s">
        <v>20236</v>
      </c>
      <c r="AC13087" s="279">
        <v>28317.7</v>
      </c>
      <c r="AE13087" s="246" t="s">
        <v>58686</v>
      </c>
      <c r="AF13087" s="247">
        <v>-87.13</v>
      </c>
      <c r="AH13087" s="226" t="s">
        <v>27548</v>
      </c>
      <c r="AI13087" s="227">
        <v>1549.04</v>
      </c>
      <c r="AK13087" s="207" t="s">
        <v>26997</v>
      </c>
      <c r="AL13087" s="208">
        <v>190691.32</v>
      </c>
      <c r="AM13087" s="93"/>
      <c r="AN13087" s="93"/>
      <c r="AO13087" s="93"/>
    </row>
    <row r="13088" spans="28:41" x14ac:dyDescent="0.55000000000000004">
      <c r="AB13088" s="278" t="s">
        <v>20237</v>
      </c>
      <c r="AC13088" s="279">
        <v>265433.03999999998</v>
      </c>
      <c r="AE13088" s="246" t="s">
        <v>58890</v>
      </c>
      <c r="AF13088" s="247">
        <v>10402.15</v>
      </c>
      <c r="AH13088" s="226" t="s">
        <v>53732</v>
      </c>
      <c r="AI13088" s="227">
        <v>1244.58</v>
      </c>
      <c r="AK13088" s="207" t="s">
        <v>26998</v>
      </c>
      <c r="AL13088" s="208">
        <v>16817.66</v>
      </c>
      <c r="AM13088" s="93"/>
      <c r="AN13088" s="93"/>
      <c r="AO13088" s="93"/>
    </row>
    <row r="13089" spans="28:41" x14ac:dyDescent="0.55000000000000004">
      <c r="AB13089" s="278" t="s">
        <v>20238</v>
      </c>
      <c r="AC13089" s="279">
        <v>22542.51</v>
      </c>
      <c r="AE13089" s="246" t="s">
        <v>64924</v>
      </c>
      <c r="AF13089" s="247">
        <v>29739.3</v>
      </c>
      <c r="AH13089" s="226" t="s">
        <v>14211</v>
      </c>
      <c r="AI13089" s="227">
        <v>350.47</v>
      </c>
      <c r="AK13089" s="207" t="s">
        <v>26999</v>
      </c>
      <c r="AL13089" s="208">
        <v>14296.44</v>
      </c>
      <c r="AM13089" s="93"/>
      <c r="AN13089" s="93"/>
      <c r="AO13089" s="93"/>
    </row>
    <row r="13090" spans="28:41" x14ac:dyDescent="0.55000000000000004">
      <c r="AB13090" s="278" t="s">
        <v>20239</v>
      </c>
      <c r="AC13090" s="279">
        <v>2130</v>
      </c>
      <c r="AE13090" s="246" t="s">
        <v>64925</v>
      </c>
      <c r="AF13090" s="247">
        <v>3064.19</v>
      </c>
      <c r="AH13090" s="226" t="s">
        <v>14212</v>
      </c>
      <c r="AI13090" s="227">
        <v>2866.02</v>
      </c>
      <c r="AK13090" s="207" t="s">
        <v>27000</v>
      </c>
      <c r="AL13090" s="208">
        <v>118132.81</v>
      </c>
      <c r="AM13090" s="93"/>
      <c r="AN13090" s="93"/>
      <c r="AO13090" s="93"/>
    </row>
    <row r="13091" spans="28:41" x14ac:dyDescent="0.55000000000000004">
      <c r="AB13091" s="278" t="s">
        <v>35017</v>
      </c>
      <c r="AC13091" s="279">
        <v>30773.81</v>
      </c>
      <c r="AE13091" s="246" t="s">
        <v>64926</v>
      </c>
      <c r="AF13091" s="247">
        <v>2509.42</v>
      </c>
      <c r="AH13091" s="226" t="s">
        <v>53733</v>
      </c>
      <c r="AI13091" s="227">
        <v>5261.34</v>
      </c>
      <c r="AK13091" s="207" t="s">
        <v>27001</v>
      </c>
      <c r="AL13091" s="208">
        <v>3338.7</v>
      </c>
      <c r="AM13091" s="93"/>
      <c r="AN13091" s="93"/>
      <c r="AO13091" s="93"/>
    </row>
    <row r="13092" spans="28:41" x14ac:dyDescent="0.55000000000000004">
      <c r="AB13092" s="278" t="s">
        <v>58033</v>
      </c>
      <c r="AC13092" s="279">
        <v>1191.33</v>
      </c>
      <c r="AE13092" s="246" t="s">
        <v>64927</v>
      </c>
      <c r="AF13092" s="247">
        <v>8036.87</v>
      </c>
      <c r="AH13092" s="226" t="s">
        <v>45590</v>
      </c>
      <c r="AI13092" s="227">
        <v>34559.660000000003</v>
      </c>
      <c r="AK13092" s="207" t="s">
        <v>27002</v>
      </c>
      <c r="AL13092" s="208">
        <v>103305</v>
      </c>
      <c r="AM13092" s="93"/>
      <c r="AN13092" s="93"/>
      <c r="AO13092" s="93"/>
    </row>
    <row r="13093" spans="28:41" x14ac:dyDescent="0.55000000000000004">
      <c r="AB13093" s="278" t="s">
        <v>20240</v>
      </c>
      <c r="AC13093" s="279">
        <v>15398.87</v>
      </c>
      <c r="AE13093" s="246" t="s">
        <v>61601</v>
      </c>
      <c r="AF13093" s="247">
        <v>43.5</v>
      </c>
      <c r="AH13093" s="226" t="s">
        <v>53734</v>
      </c>
      <c r="AI13093" s="227">
        <v>1832.57</v>
      </c>
      <c r="AK13093" s="207" t="s">
        <v>27003</v>
      </c>
      <c r="AL13093" s="208">
        <v>22064.47</v>
      </c>
      <c r="AM13093" s="93"/>
      <c r="AN13093" s="93"/>
      <c r="AO13093" s="93"/>
    </row>
    <row r="13094" spans="28:41" x14ac:dyDescent="0.55000000000000004">
      <c r="AB13094" s="278" t="s">
        <v>20241</v>
      </c>
      <c r="AC13094" s="279">
        <v>79712.12</v>
      </c>
      <c r="AE13094" s="246" t="s">
        <v>61602</v>
      </c>
      <c r="AF13094" s="247">
        <v>11692.17</v>
      </c>
      <c r="AH13094" s="226" t="s">
        <v>48254</v>
      </c>
      <c r="AI13094" s="227">
        <v>12839.43</v>
      </c>
      <c r="AK13094" s="207" t="s">
        <v>27004</v>
      </c>
      <c r="AL13094" s="208">
        <v>63954.43</v>
      </c>
      <c r="AM13094" s="93"/>
      <c r="AN13094" s="93"/>
      <c r="AO13094" s="93"/>
    </row>
    <row r="13095" spans="28:41" x14ac:dyDescent="0.55000000000000004">
      <c r="AB13095" s="278" t="s">
        <v>59322</v>
      </c>
      <c r="AC13095" s="279">
        <v>5546.08</v>
      </c>
      <c r="AE13095" s="246" t="s">
        <v>61603</v>
      </c>
      <c r="AF13095" s="247">
        <v>897.71</v>
      </c>
      <c r="AH13095" s="226" t="s">
        <v>27551</v>
      </c>
      <c r="AI13095" s="227">
        <v>-7620</v>
      </c>
      <c r="AK13095" s="207" t="s">
        <v>27005</v>
      </c>
      <c r="AL13095" s="208">
        <v>19317.32</v>
      </c>
      <c r="AM13095" s="93"/>
      <c r="AN13095" s="93"/>
      <c r="AO13095" s="93"/>
    </row>
    <row r="13096" spans="28:41" x14ac:dyDescent="0.55000000000000004">
      <c r="AB13096" s="278" t="s">
        <v>20242</v>
      </c>
      <c r="AC13096" s="279">
        <v>8501.07</v>
      </c>
      <c r="AE13096" s="246" t="s">
        <v>61604</v>
      </c>
      <c r="AF13096" s="247">
        <v>2864.6</v>
      </c>
      <c r="AH13096" s="226" t="s">
        <v>27552</v>
      </c>
      <c r="AI13096" s="227">
        <v>6715.98</v>
      </c>
      <c r="AK13096" s="207" t="s">
        <v>27006</v>
      </c>
      <c r="AL13096" s="208">
        <v>34389.86</v>
      </c>
      <c r="AM13096" s="93"/>
      <c r="AN13096" s="93"/>
      <c r="AO13096" s="93"/>
    </row>
    <row r="13097" spans="28:41" x14ac:dyDescent="0.55000000000000004">
      <c r="AB13097" s="278" t="s">
        <v>35019</v>
      </c>
      <c r="AC13097" s="279">
        <v>5183.1899999999996</v>
      </c>
      <c r="AE13097" s="246" t="s">
        <v>62246</v>
      </c>
      <c r="AF13097" s="247">
        <v>326.25</v>
      </c>
      <c r="AH13097" s="226" t="s">
        <v>27553</v>
      </c>
      <c r="AI13097" s="227">
        <v>-69.16</v>
      </c>
      <c r="AK13097" s="207" t="s">
        <v>27007</v>
      </c>
      <c r="AL13097" s="208">
        <v>9350</v>
      </c>
      <c r="AM13097" s="93"/>
      <c r="AN13097" s="93"/>
      <c r="AO13097" s="93"/>
    </row>
    <row r="13098" spans="28:41" x14ac:dyDescent="0.55000000000000004">
      <c r="AB13098" s="278" t="s">
        <v>66771</v>
      </c>
      <c r="AC13098" s="279">
        <v>922.27</v>
      </c>
      <c r="AE13098" s="246" t="s">
        <v>50421</v>
      </c>
      <c r="AF13098" s="247">
        <v>37834</v>
      </c>
      <c r="AH13098" s="226" t="s">
        <v>27554</v>
      </c>
      <c r="AI13098" s="227">
        <v>-176.38</v>
      </c>
      <c r="AK13098" s="207" t="s">
        <v>27008</v>
      </c>
      <c r="AL13098" s="208">
        <v>22509.72</v>
      </c>
      <c r="AM13098" s="93"/>
      <c r="AN13098" s="93"/>
      <c r="AO13098" s="93"/>
    </row>
    <row r="13099" spans="28:41" x14ac:dyDescent="0.55000000000000004">
      <c r="AB13099" s="278" t="s">
        <v>13503</v>
      </c>
      <c r="AC13099" s="279">
        <v>530.34</v>
      </c>
      <c r="AE13099" s="246" t="s">
        <v>60743</v>
      </c>
      <c r="AF13099" s="247">
        <v>5000</v>
      </c>
      <c r="AH13099" s="226" t="s">
        <v>53735</v>
      </c>
      <c r="AI13099" s="227">
        <v>5934.93</v>
      </c>
      <c r="AK13099" s="207" t="s">
        <v>27009</v>
      </c>
      <c r="AL13099" s="208">
        <v>28571.23</v>
      </c>
      <c r="AM13099" s="93"/>
      <c r="AN13099" s="93"/>
      <c r="AO13099" s="93"/>
    </row>
    <row r="13100" spans="28:41" x14ac:dyDescent="0.55000000000000004">
      <c r="AB13100" s="278" t="s">
        <v>20243</v>
      </c>
      <c r="AC13100" s="279">
        <v>4948.95</v>
      </c>
      <c r="AE13100" s="246" t="s">
        <v>60744</v>
      </c>
      <c r="AF13100" s="247">
        <v>382.5</v>
      </c>
      <c r="AH13100" s="226" t="s">
        <v>27556</v>
      </c>
      <c r="AI13100" s="227">
        <v>37682.33</v>
      </c>
      <c r="AK13100" s="207" t="s">
        <v>27010</v>
      </c>
      <c r="AL13100" s="208">
        <v>4652.3599999999997</v>
      </c>
      <c r="AM13100" s="93"/>
      <c r="AN13100" s="93"/>
      <c r="AO13100" s="93"/>
    </row>
    <row r="13101" spans="28:41" x14ac:dyDescent="0.55000000000000004">
      <c r="AB13101" s="278" t="s">
        <v>33565</v>
      </c>
      <c r="AC13101" s="279">
        <v>72732</v>
      </c>
      <c r="AE13101" s="246" t="s">
        <v>59225</v>
      </c>
      <c r="AF13101" s="247">
        <v>1052.55</v>
      </c>
      <c r="AH13101" s="226" t="s">
        <v>53736</v>
      </c>
      <c r="AI13101" s="227">
        <v>7050</v>
      </c>
      <c r="AK13101" s="207" t="s">
        <v>27011</v>
      </c>
      <c r="AL13101" s="208">
        <v>92254.6</v>
      </c>
      <c r="AM13101" s="93"/>
      <c r="AN13101" s="93"/>
      <c r="AO13101" s="93"/>
    </row>
    <row r="13102" spans="28:41" x14ac:dyDescent="0.55000000000000004">
      <c r="AB13102" s="278" t="s">
        <v>35036</v>
      </c>
      <c r="AC13102" s="279">
        <v>120280</v>
      </c>
      <c r="AE13102" s="246" t="s">
        <v>58891</v>
      </c>
      <c r="AF13102" s="247">
        <v>630</v>
      </c>
      <c r="AH13102" s="226" t="s">
        <v>53737</v>
      </c>
      <c r="AI13102" s="227">
        <v>539.36</v>
      </c>
      <c r="AK13102" s="207" t="s">
        <v>27012</v>
      </c>
      <c r="AL13102" s="208">
        <v>4200</v>
      </c>
      <c r="AM13102" s="93"/>
      <c r="AN13102" s="93"/>
      <c r="AO13102" s="93"/>
    </row>
    <row r="13103" spans="28:41" x14ac:dyDescent="0.55000000000000004">
      <c r="AB13103" s="278" t="s">
        <v>20290</v>
      </c>
      <c r="AC13103" s="279">
        <v>34243.64</v>
      </c>
      <c r="AE13103" s="246" t="s">
        <v>62815</v>
      </c>
      <c r="AF13103" s="247">
        <v>3812.52</v>
      </c>
      <c r="AH13103" s="226" t="s">
        <v>53738</v>
      </c>
      <c r="AI13103" s="227">
        <v>1699.05</v>
      </c>
      <c r="AK13103" s="207" t="s">
        <v>27013</v>
      </c>
      <c r="AL13103" s="208">
        <v>6718.99</v>
      </c>
      <c r="AM13103" s="93"/>
      <c r="AN13103" s="93"/>
      <c r="AO13103" s="93"/>
    </row>
    <row r="13104" spans="28:41" x14ac:dyDescent="0.55000000000000004">
      <c r="AB13104" s="278" t="s">
        <v>20291</v>
      </c>
      <c r="AC13104" s="279">
        <v>109950</v>
      </c>
      <c r="AE13104" s="246" t="s">
        <v>62816</v>
      </c>
      <c r="AF13104" s="247">
        <v>291.63</v>
      </c>
      <c r="AH13104" s="226" t="s">
        <v>53739</v>
      </c>
      <c r="AI13104" s="227">
        <v>1310.87</v>
      </c>
      <c r="AK13104" s="207" t="s">
        <v>27014</v>
      </c>
      <c r="AL13104" s="208">
        <v>20911.330000000002</v>
      </c>
      <c r="AM13104" s="93"/>
      <c r="AN13104" s="93"/>
      <c r="AO13104" s="93"/>
    </row>
    <row r="13105" spans="28:41" x14ac:dyDescent="0.55000000000000004">
      <c r="AB13105" s="278" t="s">
        <v>20293</v>
      </c>
      <c r="AC13105" s="279">
        <v>62083.92</v>
      </c>
      <c r="AE13105" s="246" t="s">
        <v>62817</v>
      </c>
      <c r="AF13105" s="247">
        <v>934.08</v>
      </c>
      <c r="AH13105" s="226" t="s">
        <v>53740</v>
      </c>
      <c r="AI13105" s="227">
        <v>37440</v>
      </c>
      <c r="AK13105" s="207" t="s">
        <v>27015</v>
      </c>
      <c r="AL13105" s="208">
        <v>20202.63</v>
      </c>
      <c r="AM13105" s="93"/>
      <c r="AN13105" s="93"/>
      <c r="AO13105" s="93"/>
    </row>
    <row r="13106" spans="28:41" x14ac:dyDescent="0.55000000000000004">
      <c r="AB13106" s="278" t="s">
        <v>33566</v>
      </c>
      <c r="AC13106" s="279">
        <v>44703.96</v>
      </c>
      <c r="AE13106" s="246" t="s">
        <v>61122</v>
      </c>
      <c r="AF13106" s="247">
        <v>52800</v>
      </c>
      <c r="AH13106" s="226" t="s">
        <v>53741</v>
      </c>
      <c r="AI13106" s="227">
        <v>2864.12</v>
      </c>
      <c r="AK13106" s="207" t="s">
        <v>27016</v>
      </c>
      <c r="AL13106" s="208">
        <v>9748.14</v>
      </c>
      <c r="AM13106" s="93"/>
      <c r="AN13106" s="93"/>
      <c r="AO13106" s="93"/>
    </row>
    <row r="13107" spans="28:41" x14ac:dyDescent="0.55000000000000004">
      <c r="AB13107" s="278" t="s">
        <v>36283</v>
      </c>
      <c r="AC13107" s="279">
        <v>1800</v>
      </c>
      <c r="AE13107" s="246" t="s">
        <v>61123</v>
      </c>
      <c r="AF13107" s="247">
        <v>72096</v>
      </c>
      <c r="AH13107" s="226" t="s">
        <v>53742</v>
      </c>
      <c r="AI13107" s="227">
        <v>1214.6400000000001</v>
      </c>
      <c r="AK13107" s="207" t="s">
        <v>27017</v>
      </c>
      <c r="AL13107" s="208">
        <v>1953.15</v>
      </c>
      <c r="AM13107" s="93"/>
      <c r="AN13107" s="93"/>
      <c r="AO13107" s="93"/>
    </row>
    <row r="13108" spans="28:41" x14ac:dyDescent="0.55000000000000004">
      <c r="AB13108" s="278" t="s">
        <v>40782</v>
      </c>
      <c r="AC13108" s="279">
        <v>1825</v>
      </c>
      <c r="AE13108" s="246" t="s">
        <v>61124</v>
      </c>
      <c r="AF13108" s="247">
        <v>43763</v>
      </c>
      <c r="AH13108" s="226" t="s">
        <v>53743</v>
      </c>
      <c r="AI13108" s="227">
        <v>5859.54</v>
      </c>
      <c r="AK13108" s="207" t="s">
        <v>27018</v>
      </c>
      <c r="AL13108" s="208">
        <v>280404.15999999997</v>
      </c>
      <c r="AM13108" s="93"/>
      <c r="AN13108" s="93"/>
      <c r="AO13108" s="93"/>
    </row>
    <row r="13109" spans="28:41" x14ac:dyDescent="0.55000000000000004">
      <c r="AB13109" s="278" t="s">
        <v>60899</v>
      </c>
      <c r="AC13109" s="279">
        <v>3993.96</v>
      </c>
      <c r="AE13109" s="246" t="s">
        <v>61125</v>
      </c>
      <c r="AF13109" s="247">
        <v>1070</v>
      </c>
      <c r="AH13109" s="226" t="s">
        <v>27558</v>
      </c>
      <c r="AI13109" s="227">
        <v>839324.5</v>
      </c>
      <c r="AK13109" s="207" t="s">
        <v>27019</v>
      </c>
      <c r="AL13109" s="208">
        <v>-715.35</v>
      </c>
      <c r="AM13109" s="93"/>
      <c r="AN13109" s="93"/>
      <c r="AO13109" s="93"/>
    </row>
    <row r="13110" spans="28:41" x14ac:dyDescent="0.55000000000000004">
      <c r="AB13110" s="278" t="s">
        <v>69300</v>
      </c>
      <c r="AC13110" s="279">
        <v>1452.88</v>
      </c>
      <c r="AE13110" s="246" t="s">
        <v>27853</v>
      </c>
      <c r="AF13110" s="247">
        <v>2046.72</v>
      </c>
      <c r="AH13110" s="226" t="s">
        <v>27559</v>
      </c>
      <c r="AI13110" s="227">
        <v>-3965.73</v>
      </c>
      <c r="AK13110" s="207" t="s">
        <v>27020</v>
      </c>
      <c r="AL13110" s="208">
        <v>41506.35</v>
      </c>
      <c r="AM13110" s="93"/>
      <c r="AN13110" s="93"/>
      <c r="AO13110" s="93"/>
    </row>
    <row r="13111" spans="28:41" x14ac:dyDescent="0.55000000000000004">
      <c r="AB13111" s="278" t="s">
        <v>59981</v>
      </c>
      <c r="AC13111" s="279">
        <v>2411.2600000000002</v>
      </c>
      <c r="AE13111" s="246" t="s">
        <v>27864</v>
      </c>
      <c r="AF13111" s="247">
        <v>156.58000000000001</v>
      </c>
      <c r="AH13111" s="226" t="s">
        <v>36702</v>
      </c>
      <c r="AI13111" s="227">
        <v>98677.43</v>
      </c>
      <c r="AK13111" s="207" t="s">
        <v>27021</v>
      </c>
      <c r="AL13111" s="208">
        <v>603907.99</v>
      </c>
      <c r="AM13111" s="93"/>
      <c r="AN13111" s="93"/>
      <c r="AO13111" s="93"/>
    </row>
    <row r="13112" spans="28:41" x14ac:dyDescent="0.55000000000000004">
      <c r="AB13112" s="278" t="s">
        <v>20296</v>
      </c>
      <c r="AC13112" s="279">
        <v>12096</v>
      </c>
      <c r="AE13112" s="246" t="s">
        <v>27872</v>
      </c>
      <c r="AF13112" s="247">
        <v>10010</v>
      </c>
      <c r="AH13112" s="226" t="s">
        <v>27560</v>
      </c>
      <c r="AI13112" s="227">
        <v>12175.69</v>
      </c>
      <c r="AK13112" s="207" t="s">
        <v>27022</v>
      </c>
      <c r="AL13112" s="208">
        <v>17765</v>
      </c>
      <c r="AM13112" s="93"/>
      <c r="AN13112" s="93"/>
      <c r="AO13112" s="93"/>
    </row>
    <row r="13113" spans="28:41" x14ac:dyDescent="0.55000000000000004">
      <c r="AB13113" s="278" t="s">
        <v>20297</v>
      </c>
      <c r="AC13113" s="279">
        <v>6679.2</v>
      </c>
      <c r="AE13113" s="246" t="s">
        <v>27874</v>
      </c>
      <c r="AF13113" s="247">
        <v>3376.92</v>
      </c>
      <c r="AH13113" s="226" t="s">
        <v>34121</v>
      </c>
      <c r="AI13113" s="227">
        <v>55438.25</v>
      </c>
      <c r="AK13113" s="207" t="s">
        <v>27023</v>
      </c>
      <c r="AL13113" s="208">
        <v>105185.76</v>
      </c>
      <c r="AM13113" s="93"/>
      <c r="AN13113" s="93"/>
      <c r="AO13113" s="93"/>
    </row>
    <row r="13114" spans="28:41" x14ac:dyDescent="0.55000000000000004">
      <c r="AB13114" s="278" t="s">
        <v>13513</v>
      </c>
      <c r="AC13114" s="279">
        <v>34836.410000000003</v>
      </c>
      <c r="AE13114" s="246" t="s">
        <v>57866</v>
      </c>
      <c r="AF13114" s="247">
        <v>-10010.549999999999</v>
      </c>
      <c r="AH13114" s="226" t="s">
        <v>27562</v>
      </c>
      <c r="AI13114" s="227">
        <v>4897.5</v>
      </c>
      <c r="AK13114" s="207" t="s">
        <v>27024</v>
      </c>
      <c r="AL13114" s="208">
        <v>43370.7</v>
      </c>
      <c r="AM13114" s="93"/>
      <c r="AN13114" s="93"/>
      <c r="AO13114" s="93"/>
    </row>
    <row r="13115" spans="28:41" x14ac:dyDescent="0.55000000000000004">
      <c r="AB13115" s="278" t="s">
        <v>13514</v>
      </c>
      <c r="AC13115" s="279">
        <v>117150.32</v>
      </c>
      <c r="AE13115" s="246" t="s">
        <v>56593</v>
      </c>
      <c r="AF13115" s="247">
        <v>12332.57</v>
      </c>
      <c r="AH13115" s="226" t="s">
        <v>35665</v>
      </c>
      <c r="AI13115" s="227">
        <v>2267764.19</v>
      </c>
      <c r="AK13115" s="207" t="s">
        <v>27025</v>
      </c>
      <c r="AL13115" s="208">
        <v>775854.38</v>
      </c>
      <c r="AM13115" s="93"/>
      <c r="AN13115" s="93"/>
      <c r="AO13115" s="93"/>
    </row>
    <row r="13116" spans="28:41" x14ac:dyDescent="0.55000000000000004">
      <c r="AB13116" s="278" t="s">
        <v>13515</v>
      </c>
      <c r="AC13116" s="279">
        <v>59570.27</v>
      </c>
      <c r="AE13116" s="246" t="s">
        <v>55426</v>
      </c>
      <c r="AF13116" s="247">
        <v>2125</v>
      </c>
      <c r="AH13116" s="226" t="s">
        <v>27563</v>
      </c>
      <c r="AI13116" s="227">
        <v>90995</v>
      </c>
      <c r="AK13116" s="207" t="s">
        <v>27026</v>
      </c>
      <c r="AL13116" s="208">
        <v>17236.7</v>
      </c>
      <c r="AM13116" s="93"/>
      <c r="AN13116" s="93"/>
      <c r="AO13116" s="93"/>
    </row>
    <row r="13117" spans="28:41" x14ac:dyDescent="0.55000000000000004">
      <c r="AB13117" s="278" t="s">
        <v>35038</v>
      </c>
      <c r="AC13117" s="279">
        <v>11679.58</v>
      </c>
      <c r="AE13117" s="246" t="s">
        <v>53791</v>
      </c>
      <c r="AF13117" s="247">
        <v>1106</v>
      </c>
      <c r="AH13117" s="226" t="s">
        <v>53744</v>
      </c>
      <c r="AI13117" s="227">
        <v>750</v>
      </c>
      <c r="AK13117" s="207" t="s">
        <v>27027</v>
      </c>
      <c r="AL13117" s="208">
        <v>23372.75</v>
      </c>
      <c r="AM13117" s="93"/>
      <c r="AN13117" s="93"/>
      <c r="AO13117" s="93"/>
    </row>
    <row r="13118" spans="28:41" x14ac:dyDescent="0.55000000000000004">
      <c r="AB13118" s="278" t="s">
        <v>20298</v>
      </c>
      <c r="AC13118" s="279">
        <v>25852.86</v>
      </c>
      <c r="AE13118" s="246" t="s">
        <v>56594</v>
      </c>
      <c r="AF13118" s="247">
        <v>2957.85</v>
      </c>
      <c r="AH13118" s="226" t="s">
        <v>27564</v>
      </c>
      <c r="AI13118" s="227">
        <v>264358.02</v>
      </c>
      <c r="AK13118" s="207" t="s">
        <v>27028</v>
      </c>
      <c r="AL13118" s="208">
        <v>195141.58</v>
      </c>
      <c r="AM13118" s="93"/>
      <c r="AN13118" s="93"/>
      <c r="AO13118" s="93"/>
    </row>
    <row r="13119" spans="28:41" x14ac:dyDescent="0.55000000000000004">
      <c r="AB13119" s="278" t="s">
        <v>20299</v>
      </c>
      <c r="AC13119" s="279">
        <v>150</v>
      </c>
      <c r="AE13119" s="246" t="s">
        <v>53792</v>
      </c>
      <c r="AF13119" s="247">
        <v>27057.279999999999</v>
      </c>
      <c r="AH13119" s="226" t="s">
        <v>27565</v>
      </c>
      <c r="AI13119" s="227">
        <v>396067.15</v>
      </c>
      <c r="AK13119" s="207" t="s">
        <v>27029</v>
      </c>
      <c r="AL13119" s="208">
        <v>93045.42</v>
      </c>
      <c r="AM13119" s="93"/>
      <c r="AN13119" s="93"/>
      <c r="AO13119" s="93"/>
    </row>
    <row r="13120" spans="28:41" x14ac:dyDescent="0.55000000000000004">
      <c r="AB13120" s="278" t="s">
        <v>69301</v>
      </c>
      <c r="AC13120" s="279">
        <v>-1223.51</v>
      </c>
      <c r="AE13120" s="246" t="s">
        <v>59846</v>
      </c>
      <c r="AF13120" s="247">
        <v>-7.42</v>
      </c>
      <c r="AH13120" s="226" t="s">
        <v>27566</v>
      </c>
      <c r="AI13120" s="227">
        <v>521.96</v>
      </c>
      <c r="AK13120" s="207" t="s">
        <v>27030</v>
      </c>
      <c r="AL13120" s="208">
        <v>35639.83</v>
      </c>
      <c r="AM13120" s="93"/>
      <c r="AN13120" s="93"/>
      <c r="AO13120" s="93"/>
    </row>
    <row r="13121" spans="28:41" x14ac:dyDescent="0.55000000000000004">
      <c r="AB13121" s="278" t="s">
        <v>13516</v>
      </c>
      <c r="AC13121" s="279">
        <v>34611.050000000003</v>
      </c>
      <c r="AE13121" s="246" t="s">
        <v>40635</v>
      </c>
      <c r="AF13121" s="247">
        <v>57462</v>
      </c>
      <c r="AH13121" s="226" t="s">
        <v>27567</v>
      </c>
      <c r="AI13121" s="227">
        <v>507901.87</v>
      </c>
      <c r="AK13121" s="207" t="s">
        <v>27031</v>
      </c>
      <c r="AL13121" s="208">
        <v>6669.47</v>
      </c>
      <c r="AM13121" s="93"/>
      <c r="AN13121" s="93"/>
      <c r="AO13121" s="93"/>
    </row>
    <row r="13122" spans="28:41" x14ac:dyDescent="0.55000000000000004">
      <c r="AB13122" s="278" t="s">
        <v>20300</v>
      </c>
      <c r="AC13122" s="279">
        <v>90709.35</v>
      </c>
      <c r="AE13122" s="246" t="s">
        <v>27875</v>
      </c>
      <c r="AF13122" s="247">
        <v>8569.39</v>
      </c>
      <c r="AH13122" s="226" t="s">
        <v>27568</v>
      </c>
      <c r="AI13122" s="227">
        <v>119559.67</v>
      </c>
      <c r="AK13122" s="207" t="s">
        <v>27032</v>
      </c>
      <c r="AL13122" s="208">
        <v>452</v>
      </c>
      <c r="AM13122" s="93"/>
      <c r="AN13122" s="93"/>
      <c r="AO13122" s="93"/>
    </row>
    <row r="13123" spans="28:41" x14ac:dyDescent="0.55000000000000004">
      <c r="AB13123" s="278" t="s">
        <v>13517</v>
      </c>
      <c r="AC13123" s="279">
        <v>12651.15</v>
      </c>
      <c r="AE13123" s="246" t="s">
        <v>27876</v>
      </c>
      <c r="AF13123" s="247">
        <v>4825.05</v>
      </c>
      <c r="AH13123" s="226" t="s">
        <v>40628</v>
      </c>
      <c r="AI13123" s="227">
        <v>11194.82</v>
      </c>
      <c r="AK13123" s="207" t="s">
        <v>27033</v>
      </c>
      <c r="AL13123" s="208">
        <v>54116.41</v>
      </c>
      <c r="AM13123" s="93"/>
      <c r="AN13123" s="93"/>
      <c r="AO13123" s="93"/>
    </row>
    <row r="13124" spans="28:41" x14ac:dyDescent="0.55000000000000004">
      <c r="AB13124" s="278" t="s">
        <v>33575</v>
      </c>
      <c r="AC13124" s="279">
        <v>153553.35999999999</v>
      </c>
      <c r="AE13124" s="246" t="s">
        <v>27877</v>
      </c>
      <c r="AF13124" s="247">
        <v>16177.7</v>
      </c>
      <c r="AH13124" s="226" t="s">
        <v>53745</v>
      </c>
      <c r="AI13124" s="227">
        <v>717257.48</v>
      </c>
      <c r="AK13124" s="207" t="s">
        <v>27034</v>
      </c>
      <c r="AL13124" s="208">
        <v>39.67</v>
      </c>
      <c r="AM13124" s="93"/>
      <c r="AN13124" s="93"/>
      <c r="AO13124" s="93"/>
    </row>
    <row r="13125" spans="28:41" x14ac:dyDescent="0.55000000000000004">
      <c r="AB13125" s="278" t="s">
        <v>20396</v>
      </c>
      <c r="AC13125" s="279">
        <v>118551</v>
      </c>
      <c r="AE13125" s="246" t="s">
        <v>40637</v>
      </c>
      <c r="AF13125" s="247">
        <v>9070.0400000000009</v>
      </c>
      <c r="AH13125" s="226" t="s">
        <v>27574</v>
      </c>
      <c r="AI13125" s="227">
        <v>393055.27</v>
      </c>
      <c r="AK13125" s="207" t="s">
        <v>27035</v>
      </c>
      <c r="AL13125" s="208">
        <v>17091.14</v>
      </c>
      <c r="AM13125" s="93"/>
      <c r="AN13125" s="93"/>
      <c r="AO13125" s="93"/>
    </row>
    <row r="13126" spans="28:41" x14ac:dyDescent="0.55000000000000004">
      <c r="AB13126" s="278" t="s">
        <v>69302</v>
      </c>
      <c r="AC13126" s="279">
        <v>54.4</v>
      </c>
      <c r="AE13126" s="246" t="s">
        <v>27878</v>
      </c>
      <c r="AF13126" s="247">
        <v>17607.849999999999</v>
      </c>
      <c r="AH13126" s="226" t="s">
        <v>27575</v>
      </c>
      <c r="AI13126" s="227">
        <v>529269</v>
      </c>
      <c r="AK13126" s="207" t="s">
        <v>27036</v>
      </c>
      <c r="AL13126" s="208">
        <v>34555.22</v>
      </c>
      <c r="AM13126" s="93"/>
      <c r="AN13126" s="93"/>
      <c r="AO13126" s="93"/>
    </row>
    <row r="13127" spans="28:41" x14ac:dyDescent="0.55000000000000004">
      <c r="AB13127" s="278" t="s">
        <v>20398</v>
      </c>
      <c r="AC13127" s="279">
        <v>25048.55</v>
      </c>
      <c r="AE13127" s="246" t="s">
        <v>27879</v>
      </c>
      <c r="AF13127" s="247">
        <v>13569.28</v>
      </c>
      <c r="AH13127" s="226" t="s">
        <v>27576</v>
      </c>
      <c r="AI13127" s="227">
        <v>16807.099999999999</v>
      </c>
      <c r="AK13127" s="207" t="s">
        <v>27037</v>
      </c>
      <c r="AL13127" s="208">
        <v>1680</v>
      </c>
      <c r="AM13127" s="93"/>
      <c r="AN13127" s="93"/>
      <c r="AO13127" s="93"/>
    </row>
    <row r="13128" spans="28:41" x14ac:dyDescent="0.55000000000000004">
      <c r="AB13128" s="278" t="s">
        <v>20399</v>
      </c>
      <c r="AC13128" s="279">
        <v>162186.32999999999</v>
      </c>
      <c r="AE13128" s="246" t="s">
        <v>27881</v>
      </c>
      <c r="AF13128" s="247">
        <v>989.44</v>
      </c>
      <c r="AH13128" s="226" t="s">
        <v>27577</v>
      </c>
      <c r="AI13128" s="227">
        <v>4056.66</v>
      </c>
      <c r="AK13128" s="207" t="s">
        <v>27038</v>
      </c>
      <c r="AL13128" s="208">
        <v>963.72</v>
      </c>
      <c r="AM13128" s="93"/>
      <c r="AN13128" s="93"/>
      <c r="AO13128" s="93"/>
    </row>
    <row r="13129" spans="28:41" x14ac:dyDescent="0.55000000000000004">
      <c r="AB13129" s="278" t="s">
        <v>33576</v>
      </c>
      <c r="AC13129" s="279">
        <v>208718.8</v>
      </c>
      <c r="AE13129" s="246" t="s">
        <v>42941</v>
      </c>
      <c r="AF13129" s="247">
        <v>2475.16</v>
      </c>
      <c r="AH13129" s="226" t="s">
        <v>35666</v>
      </c>
      <c r="AI13129" s="227">
        <v>25369.95</v>
      </c>
      <c r="AK13129" s="207" t="s">
        <v>27039</v>
      </c>
      <c r="AL13129" s="208">
        <v>494.88</v>
      </c>
      <c r="AM13129" s="93"/>
      <c r="AN13129" s="93"/>
      <c r="AO13129" s="93"/>
    </row>
    <row r="13130" spans="28:41" x14ac:dyDescent="0.55000000000000004">
      <c r="AB13130" s="278" t="s">
        <v>20400</v>
      </c>
      <c r="AC13130" s="279">
        <v>46496.37</v>
      </c>
      <c r="AE13130" s="246" t="s">
        <v>56595</v>
      </c>
      <c r="AF13130" s="247">
        <v>10024.540000000001</v>
      </c>
      <c r="AH13130" s="226" t="s">
        <v>40629</v>
      </c>
      <c r="AI13130" s="227">
        <v>57298.06</v>
      </c>
      <c r="AK13130" s="207" t="s">
        <v>27040</v>
      </c>
      <c r="AL13130" s="208">
        <v>64257.24</v>
      </c>
      <c r="AM13130" s="93"/>
      <c r="AN13130" s="93"/>
      <c r="AO13130" s="93"/>
    </row>
    <row r="13131" spans="28:41" x14ac:dyDescent="0.55000000000000004">
      <c r="AB13131" s="278" t="s">
        <v>20401</v>
      </c>
      <c r="AC13131" s="279">
        <v>80931.88</v>
      </c>
      <c r="AE13131" s="246" t="s">
        <v>34156</v>
      </c>
      <c r="AF13131" s="247">
        <v>200328</v>
      </c>
      <c r="AH13131" s="226" t="s">
        <v>53746</v>
      </c>
      <c r="AI13131" s="227">
        <v>133906.46</v>
      </c>
      <c r="AK13131" s="207" t="s">
        <v>27041</v>
      </c>
      <c r="AL13131" s="208">
        <v>1000</v>
      </c>
      <c r="AM13131" s="93"/>
      <c r="AN13131" s="93"/>
      <c r="AO13131" s="93"/>
    </row>
    <row r="13132" spans="28:41" x14ac:dyDescent="0.55000000000000004">
      <c r="AB13132" s="278" t="s">
        <v>20403</v>
      </c>
      <c r="AC13132" s="279">
        <v>123922.21</v>
      </c>
      <c r="AE13132" s="246" t="s">
        <v>27884</v>
      </c>
      <c r="AF13132" s="247">
        <v>47520</v>
      </c>
      <c r="AH13132" s="226" t="s">
        <v>53747</v>
      </c>
      <c r="AI13132" s="227">
        <v>10244.25</v>
      </c>
      <c r="AK13132" s="207" t="s">
        <v>27042</v>
      </c>
      <c r="AL13132" s="208">
        <v>7363.34</v>
      </c>
      <c r="AM13132" s="93"/>
      <c r="AN13132" s="93"/>
      <c r="AO13132" s="93"/>
    </row>
    <row r="13133" spans="28:41" x14ac:dyDescent="0.55000000000000004">
      <c r="AB13133" s="278" t="s">
        <v>69829</v>
      </c>
      <c r="AC13133" s="279">
        <v>78.98</v>
      </c>
      <c r="AE13133" s="246" t="s">
        <v>34157</v>
      </c>
      <c r="AF13133" s="247">
        <v>314781.96000000002</v>
      </c>
      <c r="AH13133" s="226" t="s">
        <v>53748</v>
      </c>
      <c r="AI13133" s="227">
        <v>30282.14</v>
      </c>
      <c r="AK13133" s="207" t="s">
        <v>27043</v>
      </c>
      <c r="AL13133" s="208">
        <v>110838.98</v>
      </c>
      <c r="AM13133" s="93"/>
      <c r="AN13133" s="93"/>
      <c r="AO13133" s="93"/>
    </row>
    <row r="13134" spans="28:41" x14ac:dyDescent="0.55000000000000004">
      <c r="AB13134" s="278" t="s">
        <v>20404</v>
      </c>
      <c r="AC13134" s="279">
        <v>165174.95000000001</v>
      </c>
      <c r="AE13134" s="246" t="s">
        <v>27887</v>
      </c>
      <c r="AF13134" s="247">
        <v>34404</v>
      </c>
      <c r="AH13134" s="226" t="s">
        <v>53749</v>
      </c>
      <c r="AI13134" s="227">
        <v>31560</v>
      </c>
      <c r="AK13134" s="207" t="s">
        <v>27044</v>
      </c>
      <c r="AL13134" s="208">
        <v>77507.960000000006</v>
      </c>
      <c r="AM13134" s="93"/>
      <c r="AN13134" s="93"/>
      <c r="AO13134" s="93"/>
    </row>
    <row r="13135" spans="28:41" x14ac:dyDescent="0.55000000000000004">
      <c r="AB13135" s="278" t="s">
        <v>20405</v>
      </c>
      <c r="AC13135" s="279">
        <v>42019.15</v>
      </c>
      <c r="AE13135" s="246" t="s">
        <v>39502</v>
      </c>
      <c r="AF13135" s="247">
        <v>42713.18</v>
      </c>
      <c r="AH13135" s="226" t="s">
        <v>53750</v>
      </c>
      <c r="AI13135" s="227">
        <v>2414.35</v>
      </c>
      <c r="AK13135" s="207" t="s">
        <v>27045</v>
      </c>
      <c r="AL13135" s="208">
        <v>35002.519999999997</v>
      </c>
      <c r="AM13135" s="93"/>
      <c r="AN13135" s="93"/>
      <c r="AO13135" s="93"/>
    </row>
    <row r="13136" spans="28:41" x14ac:dyDescent="0.55000000000000004">
      <c r="AB13136" s="278" t="s">
        <v>56800</v>
      </c>
      <c r="AC13136" s="279">
        <v>638967.80000000005</v>
      </c>
      <c r="AE13136" s="246" t="s">
        <v>34158</v>
      </c>
      <c r="AF13136" s="247">
        <v>27963.599999999999</v>
      </c>
      <c r="AH13136" s="226" t="s">
        <v>53751</v>
      </c>
      <c r="AI13136" s="227">
        <v>7605.96</v>
      </c>
      <c r="AK13136" s="207" t="s">
        <v>27046</v>
      </c>
      <c r="AL13136" s="208">
        <v>681023.57</v>
      </c>
      <c r="AM13136" s="93"/>
      <c r="AN13136" s="93"/>
      <c r="AO13136" s="93"/>
    </row>
    <row r="13137" spans="28:41" x14ac:dyDescent="0.55000000000000004">
      <c r="AB13137" s="278" t="s">
        <v>20408</v>
      </c>
      <c r="AC13137" s="279">
        <v>19807.580000000002</v>
      </c>
      <c r="AE13137" s="246" t="s">
        <v>27888</v>
      </c>
      <c r="AF13137" s="247">
        <v>1285.8399999999999</v>
      </c>
      <c r="AH13137" s="226" t="s">
        <v>53752</v>
      </c>
      <c r="AI13137" s="227">
        <v>7511.72</v>
      </c>
      <c r="AK13137" s="207" t="s">
        <v>27047</v>
      </c>
      <c r="AL13137" s="208">
        <v>500</v>
      </c>
      <c r="AM13137" s="93"/>
      <c r="AN13137" s="93"/>
      <c r="AO13137" s="93"/>
    </row>
    <row r="13138" spans="28:41" x14ac:dyDescent="0.55000000000000004">
      <c r="AB13138" s="278" t="s">
        <v>39171</v>
      </c>
      <c r="AC13138" s="279">
        <v>21304.86</v>
      </c>
      <c r="AE13138" s="246" t="s">
        <v>45621</v>
      </c>
      <c r="AF13138" s="247">
        <v>17317.98</v>
      </c>
      <c r="AH13138" s="226" t="s">
        <v>50410</v>
      </c>
      <c r="AI13138" s="227">
        <v>11645.25</v>
      </c>
      <c r="AK13138" s="207" t="s">
        <v>27048</v>
      </c>
      <c r="AL13138" s="208">
        <v>112741.34</v>
      </c>
      <c r="AM13138" s="93"/>
      <c r="AN13138" s="93"/>
      <c r="AO13138" s="93"/>
    </row>
    <row r="13139" spans="28:41" x14ac:dyDescent="0.55000000000000004">
      <c r="AB13139" s="278" t="s">
        <v>33577</v>
      </c>
      <c r="AC13139" s="279">
        <v>2585371.87</v>
      </c>
      <c r="AE13139" s="246" t="s">
        <v>27891</v>
      </c>
      <c r="AF13139" s="247">
        <v>5666.67</v>
      </c>
      <c r="AH13139" s="226" t="s">
        <v>47261</v>
      </c>
      <c r="AI13139" s="227">
        <v>126181.72</v>
      </c>
      <c r="AK13139" s="207" t="s">
        <v>27049</v>
      </c>
      <c r="AL13139" s="208">
        <v>44558.33</v>
      </c>
      <c r="AM13139" s="93"/>
      <c r="AN13139" s="93"/>
      <c r="AO13139" s="93"/>
    </row>
    <row r="13140" spans="28:41" x14ac:dyDescent="0.55000000000000004">
      <c r="AB13140" s="278" t="s">
        <v>20411</v>
      </c>
      <c r="AC13140" s="279">
        <v>474443.97</v>
      </c>
      <c r="AE13140" s="246" t="s">
        <v>35689</v>
      </c>
      <c r="AF13140" s="247">
        <v>19595.52</v>
      </c>
      <c r="AH13140" s="226" t="s">
        <v>53753</v>
      </c>
      <c r="AI13140" s="227">
        <v>557102.55000000005</v>
      </c>
      <c r="AK13140" s="207" t="s">
        <v>27050</v>
      </c>
      <c r="AL13140" s="208">
        <v>621091.15</v>
      </c>
      <c r="AM13140" s="93"/>
      <c r="AN13140" s="93"/>
      <c r="AO13140" s="93"/>
    </row>
    <row r="13141" spans="28:41" x14ac:dyDescent="0.55000000000000004">
      <c r="AB13141" s="278" t="s">
        <v>35046</v>
      </c>
      <c r="AC13141" s="279">
        <v>6265.45</v>
      </c>
      <c r="AE13141" s="246" t="s">
        <v>27892</v>
      </c>
      <c r="AF13141" s="247">
        <v>51822.54</v>
      </c>
      <c r="AH13141" s="226" t="s">
        <v>45591</v>
      </c>
      <c r="AI13141" s="227">
        <v>1250</v>
      </c>
      <c r="AK13141" s="207" t="s">
        <v>27051</v>
      </c>
      <c r="AL13141" s="208">
        <v>925180.28</v>
      </c>
      <c r="AM13141" s="93"/>
      <c r="AN13141" s="93"/>
      <c r="AO13141" s="93"/>
    </row>
    <row r="13142" spans="28:41" x14ac:dyDescent="0.55000000000000004">
      <c r="AB13142" s="278" t="s">
        <v>47509</v>
      </c>
      <c r="AC13142" s="279">
        <v>6049.4</v>
      </c>
      <c r="AE13142" s="246" t="s">
        <v>27893</v>
      </c>
      <c r="AF13142" s="247">
        <v>173463.56</v>
      </c>
      <c r="AH13142" s="226" t="s">
        <v>49157</v>
      </c>
      <c r="AI13142" s="227">
        <v>4000</v>
      </c>
      <c r="AK13142" s="207" t="s">
        <v>27052</v>
      </c>
      <c r="AL13142" s="208">
        <v>14915.8</v>
      </c>
      <c r="AM13142" s="93"/>
      <c r="AN13142" s="93"/>
      <c r="AO13142" s="93"/>
    </row>
    <row r="13143" spans="28:41" x14ac:dyDescent="0.55000000000000004">
      <c r="AB13143" s="278" t="s">
        <v>20413</v>
      </c>
      <c r="AC13143" s="279">
        <v>216207.66</v>
      </c>
      <c r="AE13143" s="246" t="s">
        <v>34160</v>
      </c>
      <c r="AF13143" s="247">
        <v>99216.43</v>
      </c>
      <c r="AH13143" s="226" t="s">
        <v>45592</v>
      </c>
      <c r="AI13143" s="227">
        <v>48955.65</v>
      </c>
      <c r="AK13143" s="207" t="s">
        <v>27053</v>
      </c>
      <c r="AL13143" s="208">
        <v>66946</v>
      </c>
      <c r="AM13143" s="93"/>
      <c r="AN13143" s="93"/>
      <c r="AO13143" s="93"/>
    </row>
    <row r="13144" spans="28:41" x14ac:dyDescent="0.55000000000000004">
      <c r="AB13144" s="278" t="s">
        <v>20415</v>
      </c>
      <c r="AC13144" s="279">
        <v>65574.080000000002</v>
      </c>
      <c r="AE13144" s="246" t="s">
        <v>64928</v>
      </c>
      <c r="AF13144" s="247">
        <v>127098.01</v>
      </c>
      <c r="AH13144" s="226" t="s">
        <v>45593</v>
      </c>
      <c r="AI13144" s="227">
        <v>158497.43</v>
      </c>
      <c r="AK13144" s="207" t="s">
        <v>27054</v>
      </c>
      <c r="AL13144" s="208">
        <v>807.62</v>
      </c>
      <c r="AM13144" s="93"/>
      <c r="AN13144" s="93"/>
      <c r="AO13144" s="93"/>
    </row>
    <row r="13145" spans="28:41" x14ac:dyDescent="0.55000000000000004">
      <c r="AB13145" s="278" t="s">
        <v>20416</v>
      </c>
      <c r="AC13145" s="279">
        <v>18264.599999999999</v>
      </c>
      <c r="AE13145" s="246" t="s">
        <v>27894</v>
      </c>
      <c r="AF13145" s="247">
        <v>200</v>
      </c>
      <c r="AH13145" s="226" t="s">
        <v>47262</v>
      </c>
      <c r="AI13145" s="227">
        <v>66750.559999999998</v>
      </c>
      <c r="AK13145" s="207" t="s">
        <v>27055</v>
      </c>
      <c r="AL13145" s="208">
        <v>29702.46</v>
      </c>
      <c r="AM13145" s="93"/>
      <c r="AN13145" s="93"/>
      <c r="AO13145" s="93"/>
    </row>
    <row r="13146" spans="28:41" x14ac:dyDescent="0.55000000000000004">
      <c r="AB13146" s="278" t="s">
        <v>13522</v>
      </c>
      <c r="AC13146" s="279">
        <v>374217.68</v>
      </c>
      <c r="AE13146" s="246" t="s">
        <v>35690</v>
      </c>
      <c r="AF13146" s="247">
        <v>36103.5</v>
      </c>
      <c r="AH13146" s="226" t="s">
        <v>47263</v>
      </c>
      <c r="AI13146" s="227">
        <v>163434.49</v>
      </c>
      <c r="AK13146" s="207" t="s">
        <v>27056</v>
      </c>
      <c r="AL13146" s="208">
        <v>2272.2399999999998</v>
      </c>
      <c r="AM13146" s="93"/>
      <c r="AN13146" s="93"/>
      <c r="AO13146" s="93"/>
    </row>
    <row r="13147" spans="28:41" x14ac:dyDescent="0.55000000000000004">
      <c r="AB13147" s="278" t="s">
        <v>13523</v>
      </c>
      <c r="AC13147" s="279">
        <v>530325.80000000005</v>
      </c>
      <c r="AE13147" s="246" t="s">
        <v>57867</v>
      </c>
      <c r="AF13147" s="247">
        <v>-15069.71</v>
      </c>
      <c r="AH13147" s="226" t="s">
        <v>50411</v>
      </c>
      <c r="AI13147" s="227">
        <v>140</v>
      </c>
      <c r="AK13147" s="207" t="s">
        <v>27057</v>
      </c>
      <c r="AL13147" s="208">
        <v>635070</v>
      </c>
      <c r="AM13147" s="93"/>
      <c r="AN13147" s="93"/>
      <c r="AO13147" s="93"/>
    </row>
    <row r="13148" spans="28:41" x14ac:dyDescent="0.55000000000000004">
      <c r="AB13148" s="278" t="s">
        <v>20417</v>
      </c>
      <c r="AC13148" s="279">
        <v>163209.35999999999</v>
      </c>
      <c r="AE13148" s="246" t="s">
        <v>61226</v>
      </c>
      <c r="AF13148" s="247">
        <v>1676.6</v>
      </c>
      <c r="AH13148" s="226" t="s">
        <v>53754</v>
      </c>
      <c r="AI13148" s="227">
        <v>15401.13</v>
      </c>
      <c r="AK13148" s="207" t="s">
        <v>27058</v>
      </c>
      <c r="AL13148" s="208">
        <v>135931.65</v>
      </c>
      <c r="AM13148" s="93"/>
      <c r="AN13148" s="93"/>
      <c r="AO13148" s="93"/>
    </row>
    <row r="13149" spans="28:41" x14ac:dyDescent="0.55000000000000004">
      <c r="AB13149" s="278" t="s">
        <v>20418</v>
      </c>
      <c r="AC13149" s="279">
        <v>275885.25</v>
      </c>
      <c r="AE13149" s="246" t="s">
        <v>61227</v>
      </c>
      <c r="AF13149" s="247">
        <v>9000</v>
      </c>
      <c r="AH13149" s="226" t="s">
        <v>48255</v>
      </c>
      <c r="AI13149" s="227">
        <v>53172.97</v>
      </c>
      <c r="AK13149" s="207" t="s">
        <v>27059</v>
      </c>
      <c r="AL13149" s="208">
        <v>4339.3100000000004</v>
      </c>
      <c r="AM13149" s="93"/>
      <c r="AN13149" s="93"/>
      <c r="AO13149" s="93"/>
    </row>
    <row r="13150" spans="28:41" x14ac:dyDescent="0.55000000000000004">
      <c r="AB13150" s="278" t="s">
        <v>20419</v>
      </c>
      <c r="AC13150" s="279">
        <v>8256.39</v>
      </c>
      <c r="AE13150" s="246" t="s">
        <v>56596</v>
      </c>
      <c r="AF13150" s="247">
        <v>22273.759999999998</v>
      </c>
      <c r="AH13150" s="226" t="s">
        <v>53755</v>
      </c>
      <c r="AI13150" s="227">
        <v>317384</v>
      </c>
      <c r="AK13150" s="207" t="s">
        <v>27060</v>
      </c>
      <c r="AL13150" s="208">
        <v>223468.68</v>
      </c>
      <c r="AM13150" s="93"/>
      <c r="AN13150" s="93"/>
      <c r="AO13150" s="93"/>
    </row>
    <row r="13151" spans="28:41" x14ac:dyDescent="0.55000000000000004">
      <c r="AB13151" s="278" t="s">
        <v>35047</v>
      </c>
      <c r="AC13151" s="279">
        <v>752.22</v>
      </c>
      <c r="AE13151" s="246" t="s">
        <v>56597</v>
      </c>
      <c r="AF13151" s="247">
        <v>85201.24</v>
      </c>
      <c r="AH13151" s="226" t="s">
        <v>48256</v>
      </c>
      <c r="AI13151" s="227">
        <v>2526</v>
      </c>
      <c r="AK13151" s="207" t="s">
        <v>27061</v>
      </c>
      <c r="AL13151" s="208">
        <v>22172.080000000002</v>
      </c>
      <c r="AM13151" s="93"/>
      <c r="AN13151" s="93"/>
      <c r="AO13151" s="93"/>
    </row>
    <row r="13152" spans="28:41" x14ac:dyDescent="0.55000000000000004">
      <c r="AB13152" s="278" t="s">
        <v>70133</v>
      </c>
      <c r="AC13152" s="279">
        <v>5250</v>
      </c>
      <c r="AE13152" s="246" t="s">
        <v>53797</v>
      </c>
      <c r="AF13152" s="247">
        <v>8209.42</v>
      </c>
      <c r="AH13152" s="226" t="s">
        <v>49158</v>
      </c>
      <c r="AI13152" s="227">
        <v>606.04999999999995</v>
      </c>
      <c r="AK13152" s="207" t="s">
        <v>27062</v>
      </c>
      <c r="AL13152" s="208">
        <v>775854.38</v>
      </c>
      <c r="AM13152" s="93"/>
      <c r="AN13152" s="93"/>
      <c r="AO13152" s="93"/>
    </row>
    <row r="13153" spans="28:41" x14ac:dyDescent="0.55000000000000004">
      <c r="AB13153" s="278" t="s">
        <v>49367</v>
      </c>
      <c r="AC13153" s="279">
        <v>28910.03</v>
      </c>
      <c r="AE13153" s="246" t="s">
        <v>56598</v>
      </c>
      <c r="AF13153" s="247">
        <v>21660.42</v>
      </c>
      <c r="AH13153" s="226" t="s">
        <v>53756</v>
      </c>
      <c r="AI13153" s="227">
        <v>529.21</v>
      </c>
      <c r="AK13153" s="207" t="s">
        <v>27063</v>
      </c>
      <c r="AL13153" s="208">
        <v>38481.050000000003</v>
      </c>
      <c r="AM13153" s="93"/>
      <c r="AN13153" s="93"/>
      <c r="AO13153" s="93"/>
    </row>
    <row r="13154" spans="28:41" x14ac:dyDescent="0.55000000000000004">
      <c r="AB13154" s="278" t="s">
        <v>54341</v>
      </c>
      <c r="AC13154" s="279">
        <v>32.94</v>
      </c>
      <c r="AE13154" s="246" t="s">
        <v>58335</v>
      </c>
      <c r="AF13154" s="247">
        <v>10000</v>
      </c>
      <c r="AH13154" s="226" t="s">
        <v>50412</v>
      </c>
      <c r="AI13154" s="227">
        <v>3143.73</v>
      </c>
      <c r="AK13154" s="207" t="s">
        <v>27064</v>
      </c>
      <c r="AL13154" s="208">
        <v>118132.81</v>
      </c>
      <c r="AM13154" s="93"/>
      <c r="AN13154" s="93"/>
      <c r="AO13154" s="93"/>
    </row>
    <row r="13155" spans="28:41" x14ac:dyDescent="0.55000000000000004">
      <c r="AB13155" s="278" t="s">
        <v>54342</v>
      </c>
      <c r="AC13155" s="279">
        <v>55040</v>
      </c>
      <c r="AE13155" s="246" t="s">
        <v>57868</v>
      </c>
      <c r="AF13155" s="247">
        <v>9999.5</v>
      </c>
      <c r="AH13155" s="226" t="s">
        <v>50413</v>
      </c>
      <c r="AI13155" s="227">
        <v>126.36</v>
      </c>
      <c r="AK13155" s="207" t="s">
        <v>27065</v>
      </c>
      <c r="AL13155" s="208">
        <v>27629.49</v>
      </c>
      <c r="AM13155" s="93"/>
      <c r="AN13155" s="93"/>
      <c r="AO13155" s="93"/>
    </row>
    <row r="13156" spans="28:41" x14ac:dyDescent="0.55000000000000004">
      <c r="AB13156" s="278" t="s">
        <v>61682</v>
      </c>
      <c r="AC13156" s="279">
        <v>25650</v>
      </c>
      <c r="AE13156" s="246" t="s">
        <v>59847</v>
      </c>
      <c r="AF13156" s="247">
        <v>-14.58</v>
      </c>
      <c r="AH13156" s="226" t="s">
        <v>53757</v>
      </c>
      <c r="AI13156" s="227">
        <v>2852.58</v>
      </c>
      <c r="AK13156" s="207" t="s">
        <v>27066</v>
      </c>
      <c r="AL13156" s="208">
        <v>195141.58</v>
      </c>
      <c r="AM13156" s="93"/>
      <c r="AN13156" s="93"/>
      <c r="AO13156" s="93"/>
    </row>
    <row r="13157" spans="28:41" x14ac:dyDescent="0.55000000000000004">
      <c r="AB13157" s="278" t="s">
        <v>20423</v>
      </c>
      <c r="AC13157" s="279">
        <v>915152.83</v>
      </c>
      <c r="AE13157" s="246" t="s">
        <v>63801</v>
      </c>
      <c r="AF13157" s="247">
        <v>1497.84</v>
      </c>
      <c r="AH13157" s="226" t="s">
        <v>50414</v>
      </c>
      <c r="AI13157" s="227">
        <v>20086.07</v>
      </c>
      <c r="AK13157" s="207" t="s">
        <v>27067</v>
      </c>
      <c r="AL13157" s="208">
        <v>96384.12</v>
      </c>
      <c r="AM13157" s="93"/>
      <c r="AN13157" s="93"/>
      <c r="AO13157" s="93"/>
    </row>
    <row r="13158" spans="28:41" x14ac:dyDescent="0.55000000000000004">
      <c r="AB13158" s="278" t="s">
        <v>20424</v>
      </c>
      <c r="AC13158" s="279">
        <v>275210.15000000002</v>
      </c>
      <c r="AE13158" s="246" t="s">
        <v>56599</v>
      </c>
      <c r="AF13158" s="247">
        <v>38701.279999999999</v>
      </c>
      <c r="AH13158" s="226" t="s">
        <v>47264</v>
      </c>
      <c r="AI13158" s="227">
        <v>6546.01</v>
      </c>
      <c r="AK13158" s="207" t="s">
        <v>27068</v>
      </c>
      <c r="AL13158" s="208">
        <v>157596.89000000001</v>
      </c>
      <c r="AM13158" s="93"/>
      <c r="AN13158" s="93"/>
      <c r="AO13158" s="93"/>
    </row>
    <row r="13159" spans="28:41" x14ac:dyDescent="0.55000000000000004">
      <c r="AB13159" s="278" t="s">
        <v>48461</v>
      </c>
      <c r="AC13159" s="279">
        <v>169572.62</v>
      </c>
      <c r="AE13159" s="246" t="s">
        <v>56600</v>
      </c>
      <c r="AF13159" s="247">
        <v>3075.24</v>
      </c>
      <c r="AH13159" s="226" t="s">
        <v>47265</v>
      </c>
      <c r="AI13159" s="227">
        <v>500.81</v>
      </c>
      <c r="AK13159" s="207" t="s">
        <v>27069</v>
      </c>
      <c r="AL13159" s="208">
        <v>6669.47</v>
      </c>
      <c r="AM13159" s="93"/>
      <c r="AN13159" s="93"/>
      <c r="AO13159" s="93"/>
    </row>
    <row r="13160" spans="28:41" x14ac:dyDescent="0.55000000000000004">
      <c r="AB13160" s="278" t="s">
        <v>20425</v>
      </c>
      <c r="AC13160" s="279">
        <v>119575.55</v>
      </c>
      <c r="AE13160" s="246" t="s">
        <v>56601</v>
      </c>
      <c r="AF13160" s="247">
        <v>9666.67</v>
      </c>
      <c r="AH13160" s="226" t="s">
        <v>47266</v>
      </c>
      <c r="AI13160" s="227">
        <v>1555.64</v>
      </c>
      <c r="AK13160" s="207" t="s">
        <v>27070</v>
      </c>
      <c r="AL13160" s="208">
        <v>452</v>
      </c>
      <c r="AM13160" s="93"/>
      <c r="AN13160" s="93"/>
      <c r="AO13160" s="93"/>
    </row>
    <row r="13161" spans="28:41" x14ac:dyDescent="0.55000000000000004">
      <c r="AB13161" s="278" t="s">
        <v>69303</v>
      </c>
      <c r="AC13161" s="279">
        <v>127.91</v>
      </c>
      <c r="AE13161" s="246" t="s">
        <v>50426</v>
      </c>
      <c r="AF13161" s="247">
        <v>5740</v>
      </c>
      <c r="AH13161" s="226" t="s">
        <v>48257</v>
      </c>
      <c r="AI13161" s="227">
        <v>91581.19</v>
      </c>
      <c r="AK13161" s="207" t="s">
        <v>27071</v>
      </c>
      <c r="AL13161" s="208">
        <v>55510.53</v>
      </c>
      <c r="AM13161" s="93"/>
      <c r="AN13161" s="93"/>
      <c r="AO13161" s="93"/>
    </row>
    <row r="13162" spans="28:41" x14ac:dyDescent="0.55000000000000004">
      <c r="AB13162" s="278" t="s">
        <v>20429</v>
      </c>
      <c r="AC13162" s="279">
        <v>13122.92</v>
      </c>
      <c r="AE13162" s="246" t="s">
        <v>56602</v>
      </c>
      <c r="AF13162" s="247">
        <v>3166.74</v>
      </c>
      <c r="AH13162" s="226" t="s">
        <v>48258</v>
      </c>
      <c r="AI13162" s="227">
        <v>10540.78</v>
      </c>
      <c r="AK13162" s="207" t="s">
        <v>27072</v>
      </c>
      <c r="AL13162" s="208">
        <v>175.92</v>
      </c>
      <c r="AM13162" s="93"/>
      <c r="AN13162" s="93"/>
      <c r="AO13162" s="93"/>
    </row>
    <row r="13163" spans="28:41" x14ac:dyDescent="0.55000000000000004">
      <c r="AB13163" s="278" t="s">
        <v>20430</v>
      </c>
      <c r="AC13163" s="279">
        <v>33994.54</v>
      </c>
      <c r="AE13163" s="246" t="s">
        <v>57869</v>
      </c>
      <c r="AF13163" s="247">
        <v>17499.310000000001</v>
      </c>
      <c r="AH13163" s="226" t="s">
        <v>53758</v>
      </c>
      <c r="AI13163" s="227">
        <v>3203.73</v>
      </c>
      <c r="AK13163" s="207" t="s">
        <v>27073</v>
      </c>
      <c r="AL13163" s="208">
        <v>17091.14</v>
      </c>
      <c r="AM13163" s="93"/>
      <c r="AN13163" s="93"/>
      <c r="AO13163" s="93"/>
    </row>
    <row r="13164" spans="28:41" x14ac:dyDescent="0.55000000000000004">
      <c r="AB13164" s="278" t="s">
        <v>54343</v>
      </c>
      <c r="AC13164" s="279">
        <v>-2406.04</v>
      </c>
      <c r="AE13164" s="246" t="s">
        <v>56603</v>
      </c>
      <c r="AF13164" s="247">
        <v>43795.02</v>
      </c>
      <c r="AH13164" s="226" t="s">
        <v>47267</v>
      </c>
      <c r="AI13164" s="227">
        <v>14421.43</v>
      </c>
      <c r="AK13164" s="207" t="s">
        <v>14182</v>
      </c>
      <c r="AL13164" s="208">
        <v>258995.08</v>
      </c>
      <c r="AM13164" s="93"/>
      <c r="AN13164" s="93"/>
      <c r="AO13164" s="93"/>
    </row>
    <row r="13165" spans="28:41" x14ac:dyDescent="0.55000000000000004">
      <c r="AB13165" s="278" t="s">
        <v>20456</v>
      </c>
      <c r="AC13165" s="279">
        <v>57596.4</v>
      </c>
      <c r="AE13165" s="246" t="s">
        <v>56604</v>
      </c>
      <c r="AF13165" s="247">
        <v>157160.92000000001</v>
      </c>
      <c r="AH13165" s="226" t="s">
        <v>53759</v>
      </c>
      <c r="AI13165" s="227">
        <v>9.17</v>
      </c>
      <c r="AK13165" s="207" t="s">
        <v>27074</v>
      </c>
      <c r="AL13165" s="208">
        <v>1680</v>
      </c>
      <c r="AM13165" s="93"/>
      <c r="AN13165" s="93"/>
      <c r="AO13165" s="93"/>
    </row>
    <row r="13166" spans="28:41" x14ac:dyDescent="0.55000000000000004">
      <c r="AB13166" s="278" t="s">
        <v>58035</v>
      </c>
      <c r="AC13166" s="279">
        <v>4308.3500000000004</v>
      </c>
      <c r="AE13166" s="246" t="s">
        <v>53798</v>
      </c>
      <c r="AF13166" s="247">
        <v>923237.53</v>
      </c>
      <c r="AH13166" s="226" t="s">
        <v>49159</v>
      </c>
      <c r="AI13166" s="227">
        <v>7307.72</v>
      </c>
      <c r="AK13166" s="207" t="s">
        <v>27075</v>
      </c>
      <c r="AL13166" s="208">
        <v>5163.72</v>
      </c>
      <c r="AM13166" s="93"/>
      <c r="AN13166" s="93"/>
      <c r="AO13166" s="93"/>
    </row>
    <row r="13167" spans="28:41" x14ac:dyDescent="0.55000000000000004">
      <c r="AB13167" s="278" t="s">
        <v>20457</v>
      </c>
      <c r="AC13167" s="279">
        <v>4669.68</v>
      </c>
      <c r="AE13167" s="246" t="s">
        <v>53799</v>
      </c>
      <c r="AF13167" s="247">
        <v>255923.20000000001</v>
      </c>
      <c r="AH13167" s="226" t="s">
        <v>45594</v>
      </c>
      <c r="AI13167" s="227">
        <v>355294.5</v>
      </c>
      <c r="AK13167" s="207" t="s">
        <v>27076</v>
      </c>
      <c r="AL13167" s="208">
        <v>494.88</v>
      </c>
      <c r="AM13167" s="93"/>
      <c r="AN13167" s="93"/>
      <c r="AO13167" s="93"/>
    </row>
    <row r="13168" spans="28:41" x14ac:dyDescent="0.55000000000000004">
      <c r="AB13168" s="278" t="s">
        <v>20459</v>
      </c>
      <c r="AC13168" s="279">
        <v>230.48</v>
      </c>
      <c r="AE13168" s="246" t="s">
        <v>53801</v>
      </c>
      <c r="AF13168" s="247">
        <v>380528.75</v>
      </c>
      <c r="AH13168" s="226" t="s">
        <v>45595</v>
      </c>
      <c r="AI13168" s="227">
        <v>27164.41</v>
      </c>
      <c r="AK13168" s="207" t="s">
        <v>27077</v>
      </c>
      <c r="AL13168" s="208">
        <v>167562.23999999999</v>
      </c>
      <c r="AM13168" s="93"/>
      <c r="AN13168" s="93"/>
      <c r="AO13168" s="93"/>
    </row>
    <row r="13169" spans="28:41" x14ac:dyDescent="0.55000000000000004">
      <c r="AB13169" s="278" t="s">
        <v>20460</v>
      </c>
      <c r="AC13169" s="279">
        <v>1446.2</v>
      </c>
      <c r="AE13169" s="246" t="s">
        <v>56605</v>
      </c>
      <c r="AF13169" s="247">
        <v>71913.48</v>
      </c>
      <c r="AH13169" s="226" t="s">
        <v>45596</v>
      </c>
      <c r="AI13169" s="227">
        <v>1504400.15</v>
      </c>
      <c r="AK13169" s="207" t="s">
        <v>27078</v>
      </c>
      <c r="AL13169" s="208">
        <v>21677.02</v>
      </c>
      <c r="AM13169" s="93"/>
      <c r="AN13169" s="93"/>
      <c r="AO13169" s="93"/>
    </row>
    <row r="13170" spans="28:41" x14ac:dyDescent="0.55000000000000004">
      <c r="AB13170" s="278" t="s">
        <v>20485</v>
      </c>
      <c r="AC13170" s="279">
        <v>4218.75</v>
      </c>
      <c r="AE13170" s="246" t="s">
        <v>56606</v>
      </c>
      <c r="AF13170" s="247">
        <v>138431.79999999999</v>
      </c>
      <c r="AH13170" s="226" t="s">
        <v>45597</v>
      </c>
      <c r="AI13170" s="227">
        <v>115087.39</v>
      </c>
      <c r="AK13170" s="207" t="s">
        <v>27079</v>
      </c>
      <c r="AL13170" s="208">
        <v>7363.34</v>
      </c>
      <c r="AM13170" s="93"/>
      <c r="AN13170" s="93"/>
      <c r="AO13170" s="93"/>
    </row>
    <row r="13171" spans="28:41" x14ac:dyDescent="0.55000000000000004">
      <c r="AB13171" s="278" t="s">
        <v>20565</v>
      </c>
      <c r="AC13171" s="279">
        <v>279565</v>
      </c>
      <c r="AE13171" s="246" t="s">
        <v>57870</v>
      </c>
      <c r="AF13171" s="247">
        <v>6122.52</v>
      </c>
      <c r="AH13171" s="226" t="s">
        <v>14229</v>
      </c>
      <c r="AI13171" s="227">
        <v>23832.09</v>
      </c>
      <c r="AK13171" s="207" t="s">
        <v>14183</v>
      </c>
      <c r="AL13171" s="208">
        <v>178572.88</v>
      </c>
      <c r="AM13171" s="93"/>
      <c r="AN13171" s="93"/>
      <c r="AO13171" s="93"/>
    </row>
    <row r="13172" spans="28:41" x14ac:dyDescent="0.55000000000000004">
      <c r="AB13172" s="278" t="s">
        <v>20566</v>
      </c>
      <c r="AC13172" s="279">
        <v>189406.29</v>
      </c>
      <c r="AE13172" s="246" t="s">
        <v>53804</v>
      </c>
      <c r="AF13172" s="247">
        <v>1417.85</v>
      </c>
      <c r="AH13172" s="226" t="s">
        <v>48259</v>
      </c>
      <c r="AI13172" s="227">
        <v>-23855.93</v>
      </c>
      <c r="AK13172" s="207" t="s">
        <v>14184</v>
      </c>
      <c r="AL13172" s="208">
        <v>258446.14</v>
      </c>
      <c r="AM13172" s="93"/>
      <c r="AN13172" s="93"/>
      <c r="AO13172" s="93"/>
    </row>
    <row r="13173" spans="28:41" x14ac:dyDescent="0.55000000000000004">
      <c r="AB13173" s="278" t="s">
        <v>20567</v>
      </c>
      <c r="AC13173" s="279">
        <v>29823.7</v>
      </c>
      <c r="AE13173" s="246" t="s">
        <v>55427</v>
      </c>
      <c r="AF13173" s="247">
        <v>65599.64</v>
      </c>
      <c r="AH13173" s="226" t="s">
        <v>39478</v>
      </c>
      <c r="AI13173" s="227">
        <v>1788.82</v>
      </c>
      <c r="AK13173" s="207" t="s">
        <v>27080</v>
      </c>
      <c r="AL13173" s="208">
        <v>74522.47</v>
      </c>
      <c r="AM13173" s="93"/>
      <c r="AN13173" s="93"/>
      <c r="AO13173" s="93"/>
    </row>
    <row r="13174" spans="28:41" x14ac:dyDescent="0.55000000000000004">
      <c r="AB13174" s="278" t="s">
        <v>20568</v>
      </c>
      <c r="AC13174" s="279">
        <v>222032.92</v>
      </c>
      <c r="AE13174" s="246" t="s">
        <v>42945</v>
      </c>
      <c r="AF13174" s="247">
        <v>2700</v>
      </c>
      <c r="AH13174" s="226" t="s">
        <v>49160</v>
      </c>
      <c r="AI13174" s="227">
        <v>19862.5</v>
      </c>
      <c r="AK13174" s="207" t="s">
        <v>27081</v>
      </c>
      <c r="AL13174" s="208">
        <v>725161.57</v>
      </c>
      <c r="AM13174" s="93"/>
      <c r="AN13174" s="93"/>
      <c r="AO13174" s="93"/>
    </row>
    <row r="13175" spans="28:41" x14ac:dyDescent="0.55000000000000004">
      <c r="AB13175" s="278" t="s">
        <v>20570</v>
      </c>
      <c r="AC13175" s="279">
        <v>48152.41</v>
      </c>
      <c r="AE13175" s="246" t="s">
        <v>59226</v>
      </c>
      <c r="AF13175" s="247">
        <v>13570</v>
      </c>
      <c r="AH13175" s="226" t="s">
        <v>27645</v>
      </c>
      <c r="AI13175" s="227">
        <v>25.85</v>
      </c>
      <c r="AK13175" s="207" t="s">
        <v>27082</v>
      </c>
      <c r="AL13175" s="208">
        <v>500</v>
      </c>
      <c r="AM13175" s="93"/>
      <c r="AN13175" s="93"/>
      <c r="AO13175" s="93"/>
    </row>
    <row r="13176" spans="28:41" x14ac:dyDescent="0.55000000000000004">
      <c r="AB13176" s="278" t="s">
        <v>20571</v>
      </c>
      <c r="AC13176" s="279">
        <v>188.9</v>
      </c>
      <c r="AE13176" s="246" t="s">
        <v>56607</v>
      </c>
      <c r="AF13176" s="247">
        <v>1365.33</v>
      </c>
      <c r="AH13176" s="226" t="s">
        <v>27646</v>
      </c>
      <c r="AI13176" s="227">
        <v>574</v>
      </c>
      <c r="AK13176" s="207" t="s">
        <v>27083</v>
      </c>
      <c r="AL13176" s="208">
        <v>10543.87</v>
      </c>
      <c r="AM13176" s="93"/>
      <c r="AN13176" s="93"/>
      <c r="AO13176" s="93"/>
    </row>
    <row r="13177" spans="28:41" x14ac:dyDescent="0.55000000000000004">
      <c r="AB13177" s="278" t="s">
        <v>56801</v>
      </c>
      <c r="AC13177" s="279">
        <v>75768</v>
      </c>
      <c r="AE13177" s="246" t="s">
        <v>53805</v>
      </c>
      <c r="AF13177" s="247">
        <v>200</v>
      </c>
      <c r="AH13177" s="226" t="s">
        <v>50415</v>
      </c>
      <c r="AI13177" s="227">
        <v>6159.84</v>
      </c>
      <c r="AK13177" s="207" t="s">
        <v>27084</v>
      </c>
      <c r="AL13177" s="208">
        <v>9350</v>
      </c>
      <c r="AM13177" s="93"/>
      <c r="AN13177" s="93"/>
      <c r="AO13177" s="93"/>
    </row>
    <row r="13178" spans="28:41" x14ac:dyDescent="0.55000000000000004">
      <c r="AB13178" s="278" t="s">
        <v>13539</v>
      </c>
      <c r="AC13178" s="279">
        <v>29006.31</v>
      </c>
      <c r="AE13178" s="246" t="s">
        <v>56608</v>
      </c>
      <c r="AF13178" s="247">
        <v>181386.85</v>
      </c>
      <c r="AH13178" s="226" t="s">
        <v>27648</v>
      </c>
      <c r="AI13178" s="227">
        <v>471.21</v>
      </c>
      <c r="AK13178" s="207" t="s">
        <v>27085</v>
      </c>
      <c r="AL13178" s="208">
        <v>23015.98</v>
      </c>
      <c r="AM13178" s="93"/>
      <c r="AN13178" s="93"/>
      <c r="AO13178" s="93"/>
    </row>
    <row r="13179" spans="28:41" x14ac:dyDescent="0.55000000000000004">
      <c r="AB13179" s="278" t="s">
        <v>20575</v>
      </c>
      <c r="AC13179" s="279">
        <v>48813.4</v>
      </c>
      <c r="AE13179" s="246" t="s">
        <v>42946</v>
      </c>
      <c r="AF13179" s="247">
        <v>165996.41</v>
      </c>
      <c r="AH13179" s="226" t="s">
        <v>27649</v>
      </c>
      <c r="AI13179" s="227">
        <v>1484.52</v>
      </c>
      <c r="AK13179" s="207" t="s">
        <v>27086</v>
      </c>
      <c r="AL13179" s="208">
        <v>112741.34</v>
      </c>
      <c r="AM13179" s="93"/>
      <c r="AN13179" s="93"/>
      <c r="AO13179" s="93"/>
    </row>
    <row r="13180" spans="28:41" x14ac:dyDescent="0.55000000000000004">
      <c r="AB13180" s="278" t="s">
        <v>40787</v>
      </c>
      <c r="AC13180" s="279">
        <v>918700</v>
      </c>
      <c r="AE13180" s="246" t="s">
        <v>42947</v>
      </c>
      <c r="AF13180" s="247">
        <v>503202.97</v>
      </c>
      <c r="AH13180" s="226" t="s">
        <v>27650</v>
      </c>
      <c r="AI13180" s="227">
        <v>6301.2</v>
      </c>
      <c r="AK13180" s="207" t="s">
        <v>27087</v>
      </c>
      <c r="AL13180" s="208">
        <v>44558.33</v>
      </c>
      <c r="AM13180" s="93"/>
      <c r="AN13180" s="93"/>
      <c r="AO13180" s="93"/>
    </row>
    <row r="13181" spans="28:41" x14ac:dyDescent="0.55000000000000004">
      <c r="AB13181" s="278" t="s">
        <v>61683</v>
      </c>
      <c r="AC13181" s="279">
        <v>3645.73</v>
      </c>
      <c r="AE13181" s="246" t="s">
        <v>56609</v>
      </c>
      <c r="AF13181" s="247">
        <v>267257.69</v>
      </c>
      <c r="AH13181" s="226" t="s">
        <v>27651</v>
      </c>
      <c r="AI13181" s="227">
        <v>365.44</v>
      </c>
      <c r="AK13181" s="207" t="s">
        <v>27088</v>
      </c>
      <c r="AL13181" s="208">
        <v>2081313.48</v>
      </c>
      <c r="AM13181" s="93"/>
      <c r="AN13181" s="93"/>
      <c r="AO13181" s="93"/>
    </row>
    <row r="13182" spans="28:41" x14ac:dyDescent="0.55000000000000004">
      <c r="AB13182" s="278" t="s">
        <v>49368</v>
      </c>
      <c r="AC13182" s="279">
        <v>1018</v>
      </c>
      <c r="AE13182" s="246" t="s">
        <v>63386</v>
      </c>
      <c r="AF13182" s="247">
        <v>8675</v>
      </c>
      <c r="AH13182" s="226" t="s">
        <v>27652</v>
      </c>
      <c r="AI13182" s="227">
        <v>13876.1</v>
      </c>
      <c r="AK13182" s="207" t="s">
        <v>27089</v>
      </c>
      <c r="AL13182" s="208">
        <v>1924650.09</v>
      </c>
      <c r="AM13182" s="93"/>
      <c r="AN13182" s="93"/>
      <c r="AO13182" s="93"/>
    </row>
    <row r="13183" spans="28:41" x14ac:dyDescent="0.55000000000000004">
      <c r="AB13183" s="278" t="s">
        <v>54346</v>
      </c>
      <c r="AC13183" s="279">
        <v>4362.45</v>
      </c>
      <c r="AE13183" s="246" t="s">
        <v>53806</v>
      </c>
      <c r="AF13183" s="247">
        <v>80000</v>
      </c>
      <c r="AH13183" s="226" t="s">
        <v>49161</v>
      </c>
      <c r="AI13183" s="227">
        <v>911.79</v>
      </c>
      <c r="AK13183" s="207" t="s">
        <v>27090</v>
      </c>
      <c r="AL13183" s="208">
        <v>41506.35</v>
      </c>
      <c r="AM13183" s="93"/>
      <c r="AN13183" s="93"/>
      <c r="AO13183" s="93"/>
    </row>
    <row r="13184" spans="28:41" x14ac:dyDescent="0.55000000000000004">
      <c r="AB13184" s="278" t="s">
        <v>20577</v>
      </c>
      <c r="AC13184" s="279">
        <v>9240</v>
      </c>
      <c r="AE13184" s="246" t="s">
        <v>53807</v>
      </c>
      <c r="AF13184" s="247">
        <v>9214.15</v>
      </c>
      <c r="AH13184" s="226" t="s">
        <v>50416</v>
      </c>
      <c r="AI13184" s="227">
        <v>23283.01</v>
      </c>
      <c r="AK13184" s="207" t="s">
        <v>27091</v>
      </c>
      <c r="AL13184" s="208">
        <v>15015</v>
      </c>
      <c r="AM13184" s="93"/>
      <c r="AN13184" s="93"/>
      <c r="AO13184" s="93"/>
    </row>
    <row r="13185" spans="28:41" x14ac:dyDescent="0.55000000000000004">
      <c r="AB13185" s="278" t="s">
        <v>63485</v>
      </c>
      <c r="AC13185" s="279">
        <v>86200</v>
      </c>
      <c r="AE13185" s="246" t="s">
        <v>64929</v>
      </c>
      <c r="AF13185" s="247">
        <v>398293.81</v>
      </c>
      <c r="AH13185" s="226" t="s">
        <v>27654</v>
      </c>
      <c r="AI13185" s="227">
        <v>2830.82</v>
      </c>
      <c r="AK13185" s="207" t="s">
        <v>27092</v>
      </c>
      <c r="AL13185" s="208">
        <v>667060.72</v>
      </c>
      <c r="AM13185" s="93"/>
      <c r="AN13185" s="93"/>
      <c r="AO13185" s="93"/>
    </row>
    <row r="13186" spans="28:41" x14ac:dyDescent="0.55000000000000004">
      <c r="AB13186" s="278" t="s">
        <v>40788</v>
      </c>
      <c r="AC13186" s="279">
        <v>250</v>
      </c>
      <c r="AE13186" s="246" t="s">
        <v>39505</v>
      </c>
      <c r="AF13186" s="247">
        <v>108798.14</v>
      </c>
      <c r="AH13186" s="226" t="s">
        <v>27655</v>
      </c>
      <c r="AI13186" s="227">
        <v>6241.64</v>
      </c>
      <c r="AK13186" s="207" t="s">
        <v>27093</v>
      </c>
      <c r="AL13186" s="208">
        <v>111747.3</v>
      </c>
      <c r="AM13186" s="93"/>
      <c r="AN13186" s="93"/>
      <c r="AO13186" s="93"/>
    </row>
    <row r="13187" spans="28:41" x14ac:dyDescent="0.55000000000000004">
      <c r="AB13187" s="278" t="s">
        <v>20579</v>
      </c>
      <c r="AC13187" s="279">
        <v>996.42</v>
      </c>
      <c r="AE13187" s="246" t="s">
        <v>35692</v>
      </c>
      <c r="AF13187" s="247">
        <v>90407.49</v>
      </c>
      <c r="AH13187" s="226" t="s">
        <v>27656</v>
      </c>
      <c r="AI13187" s="227">
        <v>1565.88</v>
      </c>
      <c r="AK13187" s="207" t="s">
        <v>27094</v>
      </c>
      <c r="AL13187" s="208">
        <v>14281.13</v>
      </c>
      <c r="AM13187" s="93"/>
      <c r="AN13187" s="93"/>
      <c r="AO13187" s="93"/>
    </row>
    <row r="13188" spans="28:41" x14ac:dyDescent="0.55000000000000004">
      <c r="AB13188" s="278" t="s">
        <v>13542</v>
      </c>
      <c r="AC13188" s="279">
        <v>146038.87</v>
      </c>
      <c r="AE13188" s="246" t="s">
        <v>57871</v>
      </c>
      <c r="AF13188" s="247">
        <v>11036.25</v>
      </c>
      <c r="AH13188" s="226" t="s">
        <v>27658</v>
      </c>
      <c r="AI13188" s="227">
        <v>3793.78</v>
      </c>
      <c r="AK13188" s="207" t="s">
        <v>27095</v>
      </c>
      <c r="AL13188" s="208">
        <v>25291.94</v>
      </c>
      <c r="AM13188" s="93"/>
      <c r="AN13188" s="93"/>
      <c r="AO13188" s="93"/>
    </row>
    <row r="13189" spans="28:41" x14ac:dyDescent="0.55000000000000004">
      <c r="AB13189" s="278" t="s">
        <v>13543</v>
      </c>
      <c r="AC13189" s="279">
        <v>454114.76</v>
      </c>
      <c r="AE13189" s="246" t="s">
        <v>59848</v>
      </c>
      <c r="AF13189" s="247">
        <v>-25562.58</v>
      </c>
      <c r="AH13189" s="226" t="s">
        <v>45598</v>
      </c>
      <c r="AI13189" s="227">
        <v>2610</v>
      </c>
      <c r="AK13189" s="207" t="s">
        <v>27096</v>
      </c>
      <c r="AL13189" s="208">
        <v>4931</v>
      </c>
      <c r="AM13189" s="93"/>
      <c r="AN13189" s="93"/>
      <c r="AO13189" s="93"/>
    </row>
    <row r="13190" spans="28:41" x14ac:dyDescent="0.55000000000000004">
      <c r="AB13190" s="278" t="s">
        <v>13544</v>
      </c>
      <c r="AC13190" s="279">
        <v>102545.65</v>
      </c>
      <c r="AE13190" s="246" t="s">
        <v>55428</v>
      </c>
      <c r="AF13190" s="247">
        <v>220692.53</v>
      </c>
      <c r="AH13190" s="226" t="s">
        <v>47268</v>
      </c>
      <c r="AI13190" s="227">
        <v>8745.2800000000007</v>
      </c>
      <c r="AK13190" s="207" t="s">
        <v>27097</v>
      </c>
      <c r="AL13190" s="208">
        <v>-25348.47</v>
      </c>
      <c r="AM13190" s="93"/>
      <c r="AN13190" s="93"/>
      <c r="AO13190" s="93"/>
    </row>
    <row r="13191" spans="28:41" x14ac:dyDescent="0.55000000000000004">
      <c r="AB13191" s="278" t="s">
        <v>13545</v>
      </c>
      <c r="AC13191" s="279">
        <v>2383777.85</v>
      </c>
      <c r="AE13191" s="246" t="s">
        <v>47280</v>
      </c>
      <c r="AF13191" s="247">
        <v>25000</v>
      </c>
      <c r="AH13191" s="226" t="s">
        <v>35668</v>
      </c>
      <c r="AI13191" s="227">
        <v>50070</v>
      </c>
      <c r="AK13191" s="207" t="s">
        <v>27098</v>
      </c>
      <c r="AL13191" s="208">
        <v>761</v>
      </c>
      <c r="AM13191" s="93"/>
      <c r="AN13191" s="93"/>
      <c r="AO13191" s="93"/>
    </row>
    <row r="13192" spans="28:41" x14ac:dyDescent="0.55000000000000004">
      <c r="AB13192" s="278" t="s">
        <v>50652</v>
      </c>
      <c r="AC13192" s="279">
        <v>629.87</v>
      </c>
      <c r="AE13192" s="246" t="s">
        <v>49167</v>
      </c>
      <c r="AF13192" s="247">
        <v>9601.7999999999993</v>
      </c>
      <c r="AH13192" s="226" t="s">
        <v>36704</v>
      </c>
      <c r="AI13192" s="227">
        <v>158749.20000000001</v>
      </c>
      <c r="AK13192" s="207" t="s">
        <v>27099</v>
      </c>
      <c r="AL13192" s="208">
        <v>4377.3999999999996</v>
      </c>
      <c r="AM13192" s="93"/>
      <c r="AN13192" s="93"/>
      <c r="AO13192" s="93"/>
    </row>
    <row r="13193" spans="28:41" x14ac:dyDescent="0.55000000000000004">
      <c r="AB13193" s="278" t="s">
        <v>69304</v>
      </c>
      <c r="AC13193" s="279">
        <v>283618.96000000002</v>
      </c>
      <c r="AE13193" s="246" t="s">
        <v>48270</v>
      </c>
      <c r="AF13193" s="247">
        <v>197.48</v>
      </c>
      <c r="AH13193" s="226" t="s">
        <v>45599</v>
      </c>
      <c r="AI13193" s="227">
        <v>300</v>
      </c>
      <c r="AK13193" s="207" t="s">
        <v>27100</v>
      </c>
      <c r="AL13193" s="208">
        <v>712</v>
      </c>
      <c r="AM13193" s="93"/>
      <c r="AN13193" s="93"/>
      <c r="AO13193" s="93"/>
    </row>
    <row r="13194" spans="28:41" x14ac:dyDescent="0.55000000000000004">
      <c r="AB13194" s="278" t="s">
        <v>20582</v>
      </c>
      <c r="AC13194" s="279">
        <v>159.46</v>
      </c>
      <c r="AE13194" s="246" t="s">
        <v>45623</v>
      </c>
      <c r="AF13194" s="247">
        <v>7088.35</v>
      </c>
      <c r="AH13194" s="226" t="s">
        <v>42927</v>
      </c>
      <c r="AI13194" s="227">
        <v>2370</v>
      </c>
      <c r="AK13194" s="207" t="s">
        <v>27101</v>
      </c>
      <c r="AL13194" s="208">
        <v>761</v>
      </c>
      <c r="AM13194" s="93"/>
      <c r="AN13194" s="93"/>
      <c r="AO13194" s="93"/>
    </row>
    <row r="13195" spans="28:41" x14ac:dyDescent="0.55000000000000004">
      <c r="AB13195" s="278" t="s">
        <v>20583</v>
      </c>
      <c r="AC13195" s="279">
        <v>413.07</v>
      </c>
      <c r="AE13195" s="246" t="s">
        <v>59849</v>
      </c>
      <c r="AF13195" s="247">
        <v>-27.6</v>
      </c>
      <c r="AH13195" s="226" t="s">
        <v>35669</v>
      </c>
      <c r="AI13195" s="227">
        <v>10000</v>
      </c>
      <c r="AK13195" s="207" t="s">
        <v>27102</v>
      </c>
      <c r="AL13195" s="208">
        <v>610</v>
      </c>
      <c r="AM13195" s="93"/>
      <c r="AN13195" s="93"/>
      <c r="AO13195" s="93"/>
    </row>
    <row r="13196" spans="28:41" x14ac:dyDescent="0.55000000000000004">
      <c r="AB13196" s="278" t="s">
        <v>49369</v>
      </c>
      <c r="AC13196" s="279">
        <v>15082.64</v>
      </c>
      <c r="AE13196" s="246" t="s">
        <v>62489</v>
      </c>
      <c r="AF13196" s="247">
        <v>1495.86</v>
      </c>
      <c r="AH13196" s="226" t="s">
        <v>34123</v>
      </c>
      <c r="AI13196" s="227">
        <v>17694.490000000002</v>
      </c>
      <c r="AK13196" s="207" t="s">
        <v>27103</v>
      </c>
      <c r="AL13196" s="208">
        <v>2915</v>
      </c>
      <c r="AM13196" s="93"/>
      <c r="AN13196" s="93"/>
      <c r="AO13196" s="93"/>
    </row>
    <row r="13197" spans="28:41" x14ac:dyDescent="0.55000000000000004">
      <c r="AB13197" s="278" t="s">
        <v>70918</v>
      </c>
      <c r="AC13197" s="279">
        <v>4750</v>
      </c>
      <c r="AE13197" s="246" t="s">
        <v>49170</v>
      </c>
      <c r="AF13197" s="247">
        <v>2473.91</v>
      </c>
      <c r="AH13197" s="226" t="s">
        <v>35670</v>
      </c>
      <c r="AI13197" s="227">
        <v>17060.7</v>
      </c>
      <c r="AK13197" s="207" t="s">
        <v>27104</v>
      </c>
      <c r="AL13197" s="208">
        <v>3035</v>
      </c>
      <c r="AM13197" s="93"/>
      <c r="AN13197" s="93"/>
      <c r="AO13197" s="93"/>
    </row>
    <row r="13198" spans="28:41" x14ac:dyDescent="0.55000000000000004">
      <c r="AB13198" s="278" t="s">
        <v>20585</v>
      </c>
      <c r="AC13198" s="279">
        <v>287295.12</v>
      </c>
      <c r="AE13198" s="246" t="s">
        <v>59850</v>
      </c>
      <c r="AF13198" s="247">
        <v>-11.41</v>
      </c>
      <c r="AH13198" s="226" t="s">
        <v>34124</v>
      </c>
      <c r="AI13198" s="227">
        <v>7018.92</v>
      </c>
      <c r="AK13198" s="207" t="s">
        <v>27105</v>
      </c>
      <c r="AL13198" s="208">
        <v>3700</v>
      </c>
      <c r="AM13198" s="93"/>
      <c r="AN13198" s="93"/>
      <c r="AO13198" s="93"/>
    </row>
    <row r="13199" spans="28:41" x14ac:dyDescent="0.55000000000000004">
      <c r="AB13199" s="278" t="s">
        <v>69305</v>
      </c>
      <c r="AC13199" s="279">
        <v>30384</v>
      </c>
      <c r="AE13199" s="246" t="s">
        <v>64930</v>
      </c>
      <c r="AF13199" s="247">
        <v>3239.65</v>
      </c>
      <c r="AH13199" s="226" t="s">
        <v>27665</v>
      </c>
      <c r="AI13199" s="227">
        <v>61129.8</v>
      </c>
      <c r="AK13199" s="207" t="s">
        <v>27106</v>
      </c>
      <c r="AL13199" s="208">
        <v>632</v>
      </c>
      <c r="AM13199" s="93"/>
      <c r="AN13199" s="93"/>
      <c r="AO13199" s="93"/>
    </row>
    <row r="13200" spans="28:41" x14ac:dyDescent="0.55000000000000004">
      <c r="AB13200" s="278" t="s">
        <v>13546</v>
      </c>
      <c r="AC13200" s="279">
        <v>140894.64000000001</v>
      </c>
      <c r="AE13200" s="246" t="s">
        <v>64931</v>
      </c>
      <c r="AF13200" s="247">
        <v>247.84</v>
      </c>
      <c r="AH13200" s="226" t="s">
        <v>27666</v>
      </c>
      <c r="AI13200" s="227">
        <v>100498.35</v>
      </c>
      <c r="AK13200" s="207" t="s">
        <v>27107</v>
      </c>
      <c r="AL13200" s="208">
        <v>5800</v>
      </c>
      <c r="AM13200" s="93"/>
      <c r="AN13200" s="93"/>
      <c r="AO13200" s="93"/>
    </row>
    <row r="13201" spans="28:41" x14ac:dyDescent="0.55000000000000004">
      <c r="AB13201" s="278" t="s">
        <v>20586</v>
      </c>
      <c r="AC13201" s="279">
        <v>6637.71</v>
      </c>
      <c r="AE13201" s="246" t="s">
        <v>64932</v>
      </c>
      <c r="AF13201" s="247">
        <v>515.64</v>
      </c>
      <c r="AH13201" s="226" t="s">
        <v>36705</v>
      </c>
      <c r="AI13201" s="227">
        <v>734.43</v>
      </c>
      <c r="AK13201" s="207" t="s">
        <v>27108</v>
      </c>
      <c r="AL13201" s="208">
        <v>675.42</v>
      </c>
      <c r="AM13201" s="93"/>
      <c r="AN13201" s="93"/>
      <c r="AO13201" s="93"/>
    </row>
    <row r="13202" spans="28:41" x14ac:dyDescent="0.55000000000000004">
      <c r="AB13202" s="278" t="s">
        <v>20587</v>
      </c>
      <c r="AC13202" s="279">
        <v>126501.68</v>
      </c>
      <c r="AE13202" s="246" t="s">
        <v>62490</v>
      </c>
      <c r="AF13202" s="247">
        <v>18750</v>
      </c>
      <c r="AH13202" s="226" t="s">
        <v>27667</v>
      </c>
      <c r="AI13202" s="227">
        <v>301019.49</v>
      </c>
      <c r="AK13202" s="207" t="s">
        <v>27109</v>
      </c>
      <c r="AL13202" s="208">
        <v>824.58</v>
      </c>
      <c r="AM13202" s="93"/>
      <c r="AN13202" s="93"/>
      <c r="AO13202" s="93"/>
    </row>
    <row r="13203" spans="28:41" x14ac:dyDescent="0.55000000000000004">
      <c r="AB13203" s="278" t="s">
        <v>13548</v>
      </c>
      <c r="AC13203" s="279">
        <v>212409.21</v>
      </c>
      <c r="AE13203" s="246" t="s">
        <v>64933</v>
      </c>
      <c r="AF13203" s="247">
        <v>320</v>
      </c>
      <c r="AH13203" s="226" t="s">
        <v>27668</v>
      </c>
      <c r="AI13203" s="227">
        <v>486350.86</v>
      </c>
      <c r="AK13203" s="207" t="s">
        <v>27110</v>
      </c>
      <c r="AL13203" s="208">
        <v>800</v>
      </c>
      <c r="AM13203" s="93"/>
      <c r="AN13203" s="93"/>
      <c r="AO13203" s="93"/>
    </row>
    <row r="13204" spans="28:41" x14ac:dyDescent="0.55000000000000004">
      <c r="AB13204" s="278" t="s">
        <v>20588</v>
      </c>
      <c r="AC13204" s="279">
        <v>858.99</v>
      </c>
      <c r="AE13204" s="246" t="s">
        <v>64934</v>
      </c>
      <c r="AF13204" s="247">
        <v>1625</v>
      </c>
      <c r="AH13204" s="226" t="s">
        <v>35671</v>
      </c>
      <c r="AI13204" s="227">
        <v>1065190.6599999999</v>
      </c>
      <c r="AK13204" s="207" t="s">
        <v>27111</v>
      </c>
      <c r="AL13204" s="208">
        <v>6600</v>
      </c>
      <c r="AM13204" s="93"/>
      <c r="AN13204" s="93"/>
      <c r="AO13204" s="93"/>
    </row>
    <row r="13205" spans="28:41" x14ac:dyDescent="0.55000000000000004">
      <c r="AB13205" s="278" t="s">
        <v>20589</v>
      </c>
      <c r="AC13205" s="279">
        <v>54955.199999999997</v>
      </c>
      <c r="AE13205" s="246" t="s">
        <v>63802</v>
      </c>
      <c r="AF13205" s="247">
        <v>124.28</v>
      </c>
      <c r="AH13205" s="226" t="s">
        <v>36706</v>
      </c>
      <c r="AI13205" s="227">
        <v>20232</v>
      </c>
      <c r="AK13205" s="207" t="s">
        <v>27112</v>
      </c>
      <c r="AL13205" s="208">
        <v>11600</v>
      </c>
      <c r="AM13205" s="93"/>
      <c r="AN13205" s="93"/>
      <c r="AO13205" s="93"/>
    </row>
    <row r="13206" spans="28:41" x14ac:dyDescent="0.55000000000000004">
      <c r="AB13206" s="278" t="s">
        <v>33590</v>
      </c>
      <c r="AC13206" s="279">
        <v>-13622.6</v>
      </c>
      <c r="AE13206" s="246" t="s">
        <v>63803</v>
      </c>
      <c r="AF13206" s="247">
        <v>398.15</v>
      </c>
      <c r="AH13206" s="226" t="s">
        <v>35672</v>
      </c>
      <c r="AI13206" s="227">
        <v>12706.96</v>
      </c>
      <c r="AK13206" s="207" t="s">
        <v>27113</v>
      </c>
      <c r="AL13206" s="208">
        <v>966</v>
      </c>
      <c r="AM13206" s="93"/>
      <c r="AN13206" s="93"/>
      <c r="AO13206" s="93"/>
    </row>
    <row r="13207" spans="28:41" x14ac:dyDescent="0.55000000000000004">
      <c r="AB13207" s="278" t="s">
        <v>40789</v>
      </c>
      <c r="AC13207" s="279">
        <v>270863.03999999998</v>
      </c>
      <c r="AE13207" s="246" t="s">
        <v>64935</v>
      </c>
      <c r="AF13207" s="247">
        <v>7603.49</v>
      </c>
      <c r="AH13207" s="226" t="s">
        <v>27669</v>
      </c>
      <c r="AI13207" s="227">
        <v>1056951.48</v>
      </c>
      <c r="AK13207" s="207" t="s">
        <v>27114</v>
      </c>
      <c r="AL13207" s="208">
        <v>1424</v>
      </c>
      <c r="AM13207" s="93"/>
      <c r="AN13207" s="93"/>
      <c r="AO13207" s="93"/>
    </row>
    <row r="13208" spans="28:41" x14ac:dyDescent="0.55000000000000004">
      <c r="AB13208" s="278" t="s">
        <v>20658</v>
      </c>
      <c r="AC13208" s="279">
        <v>267379.38</v>
      </c>
      <c r="AE13208" s="246" t="s">
        <v>64936</v>
      </c>
      <c r="AF13208" s="247">
        <v>1307.54</v>
      </c>
      <c r="AH13208" s="226" t="s">
        <v>48260</v>
      </c>
      <c r="AI13208" s="227">
        <v>42401</v>
      </c>
      <c r="AK13208" s="207" t="s">
        <v>27115</v>
      </c>
      <c r="AL13208" s="208">
        <v>20896.13</v>
      </c>
      <c r="AM13208" s="93"/>
      <c r="AN13208" s="93"/>
      <c r="AO13208" s="93"/>
    </row>
    <row r="13209" spans="28:41" x14ac:dyDescent="0.55000000000000004">
      <c r="AB13209" s="278" t="s">
        <v>50653</v>
      </c>
      <c r="AC13209" s="279">
        <v>79302</v>
      </c>
      <c r="AE13209" s="246" t="s">
        <v>64937</v>
      </c>
      <c r="AF13209" s="247">
        <v>42800</v>
      </c>
      <c r="AH13209" s="226" t="s">
        <v>48261</v>
      </c>
      <c r="AI13209" s="227">
        <v>3243.73</v>
      </c>
      <c r="AK13209" s="207" t="s">
        <v>27116</v>
      </c>
      <c r="AL13209" s="208">
        <v>632</v>
      </c>
      <c r="AM13209" s="93"/>
      <c r="AN13209" s="93"/>
      <c r="AO13209" s="93"/>
    </row>
    <row r="13210" spans="28:41" x14ac:dyDescent="0.55000000000000004">
      <c r="AB13210" s="278" t="s">
        <v>35065</v>
      </c>
      <c r="AC13210" s="279">
        <v>536108.91</v>
      </c>
      <c r="AE13210" s="246" t="s">
        <v>53809</v>
      </c>
      <c r="AF13210" s="247">
        <v>3652</v>
      </c>
      <c r="AH13210" s="226" t="s">
        <v>48262</v>
      </c>
      <c r="AI13210" s="227">
        <v>9939.7000000000007</v>
      </c>
      <c r="AK13210" s="207" t="s">
        <v>27117</v>
      </c>
      <c r="AL13210" s="208">
        <v>5800</v>
      </c>
      <c r="AM13210" s="93"/>
      <c r="AN13210" s="93"/>
      <c r="AO13210" s="93"/>
    </row>
    <row r="13211" spans="28:41" x14ac:dyDescent="0.55000000000000004">
      <c r="AB13211" s="278" t="s">
        <v>35066</v>
      </c>
      <c r="AC13211" s="279">
        <v>389.49</v>
      </c>
      <c r="AE13211" s="246" t="s">
        <v>56610</v>
      </c>
      <c r="AF13211" s="247">
        <v>23641</v>
      </c>
      <c r="AH13211" s="226" t="s">
        <v>49162</v>
      </c>
      <c r="AI13211" s="227">
        <v>2533.5700000000002</v>
      </c>
      <c r="AK13211" s="207" t="s">
        <v>27118</v>
      </c>
      <c r="AL13211" s="208">
        <v>28393.94</v>
      </c>
      <c r="AM13211" s="93"/>
      <c r="AN13211" s="93"/>
      <c r="AO13211" s="93"/>
    </row>
    <row r="13212" spans="28:41" x14ac:dyDescent="0.55000000000000004">
      <c r="AB13212" s="278" t="s">
        <v>33603</v>
      </c>
      <c r="AC13212" s="279">
        <v>180590</v>
      </c>
      <c r="AE13212" s="246" t="s">
        <v>58892</v>
      </c>
      <c r="AF13212" s="247">
        <v>31800</v>
      </c>
      <c r="AH13212" s="226" t="s">
        <v>53760</v>
      </c>
      <c r="AI13212" s="227">
        <v>17541.46</v>
      </c>
      <c r="AK13212" s="207" t="s">
        <v>27119</v>
      </c>
      <c r="AL13212" s="208">
        <v>4931</v>
      </c>
      <c r="AM13212" s="93"/>
      <c r="AN13212" s="93"/>
      <c r="AO13212" s="93"/>
    </row>
    <row r="13213" spans="28:41" x14ac:dyDescent="0.55000000000000004">
      <c r="AB13213" s="278" t="s">
        <v>20662</v>
      </c>
      <c r="AC13213" s="279">
        <v>263190.59000000003</v>
      </c>
      <c r="AE13213" s="246" t="s">
        <v>59851</v>
      </c>
      <c r="AF13213" s="247">
        <v>15556.4</v>
      </c>
      <c r="AH13213" s="226" t="s">
        <v>53761</v>
      </c>
      <c r="AI13213" s="227">
        <v>1781.66</v>
      </c>
      <c r="AK13213" s="207" t="s">
        <v>27120</v>
      </c>
      <c r="AL13213" s="208">
        <v>675.42</v>
      </c>
      <c r="AM13213" s="93"/>
      <c r="AN13213" s="93"/>
      <c r="AO13213" s="93"/>
    </row>
    <row r="13214" spans="28:41" x14ac:dyDescent="0.55000000000000004">
      <c r="AB13214" s="278" t="s">
        <v>20663</v>
      </c>
      <c r="AC13214" s="279">
        <v>287355.49</v>
      </c>
      <c r="AE13214" s="246" t="s">
        <v>59852</v>
      </c>
      <c r="AF13214" s="247">
        <v>1190.08</v>
      </c>
      <c r="AH13214" s="226" t="s">
        <v>53762</v>
      </c>
      <c r="AI13214" s="227">
        <v>22024.58</v>
      </c>
      <c r="AK13214" s="207" t="s">
        <v>27121</v>
      </c>
      <c r="AL13214" s="208">
        <v>824.58</v>
      </c>
      <c r="AM13214" s="93"/>
      <c r="AN13214" s="93"/>
      <c r="AO13214" s="93"/>
    </row>
    <row r="13215" spans="28:41" x14ac:dyDescent="0.55000000000000004">
      <c r="AB13215" s="278" t="s">
        <v>20664</v>
      </c>
      <c r="AC13215" s="279">
        <v>8226714.2300000004</v>
      </c>
      <c r="AE13215" s="246" t="s">
        <v>59853</v>
      </c>
      <c r="AF13215" s="247">
        <v>3811.32</v>
      </c>
      <c r="AH13215" s="226" t="s">
        <v>53763</v>
      </c>
      <c r="AI13215" s="227">
        <v>387.05</v>
      </c>
      <c r="AK13215" s="207" t="s">
        <v>27122</v>
      </c>
      <c r="AL13215" s="208">
        <v>800</v>
      </c>
      <c r="AM13215" s="93"/>
      <c r="AN13215" s="93"/>
      <c r="AO13215" s="93"/>
    </row>
    <row r="13216" spans="28:41" x14ac:dyDescent="0.55000000000000004">
      <c r="AB13216" s="278" t="s">
        <v>33604</v>
      </c>
      <c r="AC13216" s="279">
        <v>15041.7</v>
      </c>
      <c r="AE13216" s="246" t="s">
        <v>57872</v>
      </c>
      <c r="AF13216" s="247">
        <v>4400</v>
      </c>
      <c r="AH13216" s="226" t="s">
        <v>53764</v>
      </c>
      <c r="AI13216" s="227">
        <v>643.66999999999996</v>
      </c>
      <c r="AK13216" s="207" t="s">
        <v>27123</v>
      </c>
      <c r="AL13216" s="208">
        <v>-15713.47</v>
      </c>
      <c r="AM13216" s="93"/>
      <c r="AN13216" s="93"/>
      <c r="AO13216" s="93"/>
    </row>
    <row r="13217" spans="28:41" x14ac:dyDescent="0.55000000000000004">
      <c r="AB13217" s="278" t="s">
        <v>20665</v>
      </c>
      <c r="AC13217" s="279">
        <v>44907.37</v>
      </c>
      <c r="AE13217" s="246" t="s">
        <v>61605</v>
      </c>
      <c r="AF13217" s="247">
        <v>181.54</v>
      </c>
      <c r="AH13217" s="226" t="s">
        <v>50417</v>
      </c>
      <c r="AI13217" s="227">
        <v>13907.2</v>
      </c>
      <c r="AK13217" s="207" t="s">
        <v>14188</v>
      </c>
      <c r="AL13217" s="208">
        <v>12971</v>
      </c>
      <c r="AM13217" s="93"/>
      <c r="AN13217" s="93"/>
      <c r="AO13217" s="93"/>
    </row>
    <row r="13218" spans="28:41" x14ac:dyDescent="0.55000000000000004">
      <c r="AB13218" s="278" t="s">
        <v>20666</v>
      </c>
      <c r="AC13218" s="279">
        <v>145497.84</v>
      </c>
      <c r="AE13218" s="246" t="s">
        <v>57873</v>
      </c>
      <c r="AF13218" s="247">
        <v>5503.57</v>
      </c>
      <c r="AH13218" s="226" t="s">
        <v>34125</v>
      </c>
      <c r="AI13218" s="227">
        <v>153822.04999999999</v>
      </c>
      <c r="AK13218" s="207" t="s">
        <v>27124</v>
      </c>
      <c r="AL13218" s="208">
        <v>4377.3999999999996</v>
      </c>
      <c r="AM13218" s="93"/>
      <c r="AN13218" s="93"/>
      <c r="AO13218" s="93"/>
    </row>
    <row r="13219" spans="28:41" x14ac:dyDescent="0.55000000000000004">
      <c r="AB13219" s="278" t="s">
        <v>70919</v>
      </c>
      <c r="AC13219" s="279">
        <v>478446</v>
      </c>
      <c r="AE13219" s="246" t="s">
        <v>57874</v>
      </c>
      <c r="AF13219" s="247">
        <v>19315.12</v>
      </c>
      <c r="AH13219" s="226" t="s">
        <v>34126</v>
      </c>
      <c r="AI13219" s="227">
        <v>603459.29</v>
      </c>
      <c r="AK13219" s="207" t="s">
        <v>27125</v>
      </c>
      <c r="AL13219" s="208">
        <v>761</v>
      </c>
      <c r="AM13219" s="93"/>
      <c r="AN13219" s="93"/>
      <c r="AO13219" s="93"/>
    </row>
    <row r="13220" spans="28:41" x14ac:dyDescent="0.55000000000000004">
      <c r="AB13220" s="278" t="s">
        <v>33605</v>
      </c>
      <c r="AC13220" s="279">
        <v>1674968.34</v>
      </c>
      <c r="AE13220" s="246" t="s">
        <v>58336</v>
      </c>
      <c r="AF13220" s="247">
        <v>3742.95</v>
      </c>
      <c r="AH13220" s="226" t="s">
        <v>45600</v>
      </c>
      <c r="AI13220" s="227">
        <v>1751.16</v>
      </c>
      <c r="AK13220" s="207" t="s">
        <v>27126</v>
      </c>
      <c r="AL13220" s="208">
        <v>145740.04999999999</v>
      </c>
      <c r="AM13220" s="93"/>
      <c r="AN13220" s="93"/>
      <c r="AO13220" s="93"/>
    </row>
    <row r="13221" spans="28:41" x14ac:dyDescent="0.55000000000000004">
      <c r="AB13221" s="278" t="s">
        <v>70920</v>
      </c>
      <c r="AC13221" s="279">
        <v>1023477.6</v>
      </c>
      <c r="AE13221" s="246" t="s">
        <v>59854</v>
      </c>
      <c r="AF13221" s="247">
        <v>5000</v>
      </c>
      <c r="AH13221" s="226" t="s">
        <v>35673</v>
      </c>
      <c r="AI13221" s="227">
        <v>127952.55</v>
      </c>
      <c r="AK13221" s="207" t="s">
        <v>27127</v>
      </c>
      <c r="AL13221" s="208">
        <v>4788.1899999999996</v>
      </c>
      <c r="AM13221" s="93"/>
      <c r="AN13221" s="93"/>
      <c r="AO13221" s="93"/>
    </row>
    <row r="13222" spans="28:41" x14ac:dyDescent="0.55000000000000004">
      <c r="AB13222" s="278" t="s">
        <v>40790</v>
      </c>
      <c r="AC13222" s="279">
        <v>604341.68999999994</v>
      </c>
      <c r="AE13222" s="246" t="s">
        <v>59855</v>
      </c>
      <c r="AF13222" s="247">
        <v>382.5</v>
      </c>
      <c r="AH13222" s="226" t="s">
        <v>34127</v>
      </c>
      <c r="AI13222" s="227">
        <v>1198.94</v>
      </c>
      <c r="AK13222" s="207" t="s">
        <v>27128</v>
      </c>
      <c r="AL13222" s="208">
        <v>4720.8500000000004</v>
      </c>
      <c r="AM13222" s="93"/>
      <c r="AN13222" s="93"/>
      <c r="AO13222" s="93"/>
    </row>
    <row r="13223" spans="28:41" x14ac:dyDescent="0.55000000000000004">
      <c r="AB13223" s="278" t="s">
        <v>33606</v>
      </c>
      <c r="AC13223" s="279">
        <v>8910</v>
      </c>
      <c r="AE13223" s="246" t="s">
        <v>59227</v>
      </c>
      <c r="AF13223" s="247">
        <v>390</v>
      </c>
      <c r="AH13223" s="226" t="s">
        <v>34128</v>
      </c>
      <c r="AI13223" s="227">
        <v>75416.039999999994</v>
      </c>
      <c r="AK13223" s="207" t="s">
        <v>27129</v>
      </c>
      <c r="AL13223" s="208">
        <v>613.79999999999995</v>
      </c>
      <c r="AM13223" s="93"/>
      <c r="AN13223" s="93"/>
      <c r="AO13223" s="93"/>
    </row>
    <row r="13224" spans="28:41" x14ac:dyDescent="0.55000000000000004">
      <c r="AB13224" s="278" t="s">
        <v>58763</v>
      </c>
      <c r="AC13224" s="279">
        <v>2398.75</v>
      </c>
      <c r="AE13224" s="246" t="s">
        <v>64938</v>
      </c>
      <c r="AF13224" s="247">
        <v>230</v>
      </c>
      <c r="AH13224" s="226" t="s">
        <v>34129</v>
      </c>
      <c r="AI13224" s="227">
        <v>1687.46</v>
      </c>
      <c r="AK13224" s="207" t="s">
        <v>27130</v>
      </c>
      <c r="AL13224" s="208">
        <v>11027.17</v>
      </c>
      <c r="AM13224" s="93"/>
      <c r="AN13224" s="93"/>
      <c r="AO13224" s="93"/>
    </row>
    <row r="13225" spans="28:41" x14ac:dyDescent="0.55000000000000004">
      <c r="AB13225" s="278" t="s">
        <v>13561</v>
      </c>
      <c r="AC13225" s="279">
        <v>272202.37</v>
      </c>
      <c r="AE13225" s="246" t="s">
        <v>57875</v>
      </c>
      <c r="AF13225" s="247">
        <v>800</v>
      </c>
      <c r="AH13225" s="226" t="s">
        <v>34130</v>
      </c>
      <c r="AI13225" s="227">
        <v>209980</v>
      </c>
      <c r="AK13225" s="207" t="s">
        <v>27131</v>
      </c>
      <c r="AL13225" s="208">
        <v>1.5</v>
      </c>
      <c r="AM13225" s="93"/>
      <c r="AN13225" s="93"/>
      <c r="AO13225" s="93"/>
    </row>
    <row r="13226" spans="28:41" x14ac:dyDescent="0.55000000000000004">
      <c r="AB13226" s="278" t="s">
        <v>69830</v>
      </c>
      <c r="AC13226" s="279">
        <v>9468.11</v>
      </c>
      <c r="AE13226" s="246" t="s">
        <v>57876</v>
      </c>
      <c r="AF13226" s="247">
        <v>61.21</v>
      </c>
      <c r="AH13226" s="226" t="s">
        <v>42928</v>
      </c>
      <c r="AI13226" s="227">
        <v>5850</v>
      </c>
      <c r="AK13226" s="207" t="s">
        <v>27132</v>
      </c>
      <c r="AL13226" s="208">
        <v>12767.21</v>
      </c>
      <c r="AM13226" s="93"/>
      <c r="AN13226" s="93"/>
      <c r="AO13226" s="93"/>
    </row>
    <row r="13227" spans="28:41" x14ac:dyDescent="0.55000000000000004">
      <c r="AB13227" s="278" t="s">
        <v>20667</v>
      </c>
      <c r="AC13227" s="279">
        <v>100781.72</v>
      </c>
      <c r="AE13227" s="246" t="s">
        <v>57877</v>
      </c>
      <c r="AF13227" s="247">
        <v>196</v>
      </c>
      <c r="AH13227" s="226" t="s">
        <v>47269</v>
      </c>
      <c r="AI13227" s="227">
        <v>1028500</v>
      </c>
      <c r="AK13227" s="207" t="s">
        <v>27133</v>
      </c>
      <c r="AL13227" s="208">
        <v>35489.03</v>
      </c>
      <c r="AM13227" s="93"/>
      <c r="AN13227" s="93"/>
      <c r="AO13227" s="93"/>
    </row>
    <row r="13228" spans="28:41" x14ac:dyDescent="0.55000000000000004">
      <c r="AB13228" s="278" t="s">
        <v>35067</v>
      </c>
      <c r="AC13228" s="279">
        <v>9622994.25</v>
      </c>
      <c r="AE13228" s="246" t="s">
        <v>60745</v>
      </c>
      <c r="AF13228" s="247">
        <v>15794.4</v>
      </c>
      <c r="AH13228" s="226" t="s">
        <v>39479</v>
      </c>
      <c r="AI13228" s="227">
        <v>4469.6099999999997</v>
      </c>
      <c r="AK13228" s="207" t="s">
        <v>27134</v>
      </c>
      <c r="AL13228" s="208">
        <v>13101.2</v>
      </c>
      <c r="AM13228" s="93"/>
      <c r="AN13228" s="93"/>
      <c r="AO13228" s="93"/>
    </row>
    <row r="13229" spans="28:41" x14ac:dyDescent="0.55000000000000004">
      <c r="AB13229" s="278" t="s">
        <v>20668</v>
      </c>
      <c r="AC13229" s="279">
        <v>364989.61</v>
      </c>
      <c r="AE13229" s="246" t="s">
        <v>60746</v>
      </c>
      <c r="AF13229" s="247">
        <v>1208.17</v>
      </c>
      <c r="AH13229" s="226" t="s">
        <v>34131</v>
      </c>
      <c r="AI13229" s="227">
        <v>55661.19</v>
      </c>
      <c r="AK13229" s="207" t="s">
        <v>27135</v>
      </c>
      <c r="AL13229" s="208">
        <v>1419</v>
      </c>
      <c r="AM13229" s="93"/>
      <c r="AN13229" s="93"/>
      <c r="AO13229" s="93"/>
    </row>
    <row r="13230" spans="28:41" x14ac:dyDescent="0.55000000000000004">
      <c r="AB13230" s="278" t="s">
        <v>20669</v>
      </c>
      <c r="AC13230" s="279">
        <v>4693350</v>
      </c>
      <c r="AE13230" s="246" t="s">
        <v>60747</v>
      </c>
      <c r="AF13230" s="247">
        <v>3869.7</v>
      </c>
      <c r="AH13230" s="226" t="s">
        <v>34132</v>
      </c>
      <c r="AI13230" s="227">
        <v>171850.88</v>
      </c>
      <c r="AK13230" s="207" t="s">
        <v>27136</v>
      </c>
      <c r="AL13230" s="208">
        <v>121611</v>
      </c>
      <c r="AM13230" s="93"/>
      <c r="AN13230" s="93"/>
      <c r="AO13230" s="93"/>
    </row>
    <row r="13231" spans="28:41" x14ac:dyDescent="0.55000000000000004">
      <c r="AB13231" s="278" t="s">
        <v>36296</v>
      </c>
      <c r="AC13231" s="279">
        <v>2687.09</v>
      </c>
      <c r="AE13231" s="246" t="s">
        <v>50427</v>
      </c>
      <c r="AF13231" s="247">
        <v>39395.54</v>
      </c>
      <c r="AH13231" s="226" t="s">
        <v>34133</v>
      </c>
      <c r="AI13231" s="227">
        <v>321751.03000000003</v>
      </c>
      <c r="AK13231" s="207" t="s">
        <v>27137</v>
      </c>
      <c r="AL13231" s="208">
        <v>16539.95</v>
      </c>
      <c r="AM13231" s="93"/>
      <c r="AN13231" s="93"/>
      <c r="AO13231" s="93"/>
    </row>
    <row r="13232" spans="28:41" x14ac:dyDescent="0.55000000000000004">
      <c r="AB13232" s="278" t="s">
        <v>13565</v>
      </c>
      <c r="AC13232" s="279">
        <v>3600</v>
      </c>
      <c r="AE13232" s="246" t="s">
        <v>42949</v>
      </c>
      <c r="AF13232" s="247">
        <v>322.68</v>
      </c>
      <c r="AH13232" s="226" t="s">
        <v>35674</v>
      </c>
      <c r="AI13232" s="227">
        <v>27139.3</v>
      </c>
      <c r="AK13232" s="207" t="s">
        <v>27138</v>
      </c>
      <c r="AL13232" s="208">
        <v>157479.04999999999</v>
      </c>
      <c r="AM13232" s="93"/>
      <c r="AN13232" s="93"/>
      <c r="AO13232" s="93"/>
    </row>
    <row r="13233" spans="28:41" x14ac:dyDescent="0.55000000000000004">
      <c r="AB13233" s="278" t="s">
        <v>20670</v>
      </c>
      <c r="AC13233" s="279">
        <v>57694.21</v>
      </c>
      <c r="AE13233" s="246" t="s">
        <v>49172</v>
      </c>
      <c r="AF13233" s="247">
        <v>1428</v>
      </c>
      <c r="AH13233" s="226" t="s">
        <v>35675</v>
      </c>
      <c r="AI13233" s="227">
        <v>1122176</v>
      </c>
      <c r="AK13233" s="207" t="s">
        <v>27139</v>
      </c>
      <c r="AL13233" s="208">
        <v>11070</v>
      </c>
      <c r="AM13233" s="93"/>
      <c r="AN13233" s="93"/>
      <c r="AO13233" s="93"/>
    </row>
    <row r="13234" spans="28:41" x14ac:dyDescent="0.55000000000000004">
      <c r="AB13234" s="278" t="s">
        <v>20671</v>
      </c>
      <c r="AC13234" s="279">
        <v>4452078.42</v>
      </c>
      <c r="AE13234" s="246" t="s">
        <v>49173</v>
      </c>
      <c r="AF13234" s="247">
        <v>105.46</v>
      </c>
      <c r="AH13234" s="226" t="s">
        <v>34134</v>
      </c>
      <c r="AI13234" s="227">
        <v>26567.18</v>
      </c>
      <c r="AK13234" s="207" t="s">
        <v>27140</v>
      </c>
      <c r="AL13234" s="208">
        <v>38260.67</v>
      </c>
      <c r="AM13234" s="93"/>
      <c r="AN13234" s="93"/>
      <c r="AO13234" s="93"/>
    </row>
    <row r="13235" spans="28:41" x14ac:dyDescent="0.55000000000000004">
      <c r="AB13235" s="278" t="s">
        <v>65138</v>
      </c>
      <c r="AC13235" s="279">
        <v>72000</v>
      </c>
      <c r="AE13235" s="246" t="s">
        <v>49174</v>
      </c>
      <c r="AF13235" s="247">
        <v>349.86</v>
      </c>
      <c r="AH13235" s="226" t="s">
        <v>42929</v>
      </c>
      <c r="AI13235" s="227">
        <v>59.92</v>
      </c>
      <c r="AK13235" s="207" t="s">
        <v>27141</v>
      </c>
      <c r="AL13235" s="208">
        <v>1184.46</v>
      </c>
      <c r="AM13235" s="93"/>
      <c r="AN13235" s="93"/>
      <c r="AO13235" s="93"/>
    </row>
    <row r="13236" spans="28:41" x14ac:dyDescent="0.55000000000000004">
      <c r="AB13236" s="278" t="s">
        <v>35068</v>
      </c>
      <c r="AC13236" s="279">
        <v>201496.53</v>
      </c>
      <c r="AE13236" s="246" t="s">
        <v>49175</v>
      </c>
      <c r="AF13236" s="247">
        <v>1517.05</v>
      </c>
      <c r="AH13236" s="226" t="s">
        <v>47270</v>
      </c>
      <c r="AI13236" s="227">
        <v>371152.02</v>
      </c>
      <c r="AK13236" s="207" t="s">
        <v>27142</v>
      </c>
      <c r="AL13236" s="208">
        <v>20925.8</v>
      </c>
      <c r="AM13236" s="93"/>
      <c r="AN13236" s="93"/>
      <c r="AO13236" s="93"/>
    </row>
    <row r="13237" spans="28:41" x14ac:dyDescent="0.55000000000000004">
      <c r="AB13237" s="278" t="s">
        <v>20672</v>
      </c>
      <c r="AC13237" s="279">
        <v>1233824.69</v>
      </c>
      <c r="AE13237" s="246" t="s">
        <v>53810</v>
      </c>
      <c r="AF13237" s="247">
        <v>895.23</v>
      </c>
      <c r="AH13237" s="226" t="s">
        <v>39480</v>
      </c>
      <c r="AI13237" s="227">
        <v>45786.84</v>
      </c>
      <c r="AK13237" s="207" t="s">
        <v>27143</v>
      </c>
      <c r="AL13237" s="208">
        <v>25.89</v>
      </c>
      <c r="AM13237" s="93"/>
      <c r="AN13237" s="93"/>
      <c r="AO13237" s="93"/>
    </row>
    <row r="13238" spans="28:41" x14ac:dyDescent="0.55000000000000004">
      <c r="AB13238" s="278" t="s">
        <v>20673</v>
      </c>
      <c r="AC13238" s="279">
        <v>5915.47</v>
      </c>
      <c r="AE13238" s="246" t="s">
        <v>53811</v>
      </c>
      <c r="AF13238" s="247">
        <v>5092.8900000000003</v>
      </c>
      <c r="AH13238" s="226" t="s">
        <v>42930</v>
      </c>
      <c r="AI13238" s="227">
        <v>429.67</v>
      </c>
      <c r="AK13238" s="207" t="s">
        <v>14190</v>
      </c>
      <c r="AL13238" s="208">
        <v>6583.58</v>
      </c>
      <c r="AM13238" s="93"/>
      <c r="AN13238" s="93"/>
      <c r="AO13238" s="93"/>
    </row>
    <row r="13239" spans="28:41" x14ac:dyDescent="0.55000000000000004">
      <c r="AB13239" s="278" t="s">
        <v>13566</v>
      </c>
      <c r="AC13239" s="279">
        <v>2630135.92</v>
      </c>
      <c r="AE13239" s="246" t="s">
        <v>53812</v>
      </c>
      <c r="AF13239" s="247">
        <v>297.60000000000002</v>
      </c>
      <c r="AH13239" s="226" t="s">
        <v>39481</v>
      </c>
      <c r="AI13239" s="227">
        <v>325701.38</v>
      </c>
      <c r="AK13239" s="207" t="s">
        <v>14191</v>
      </c>
      <c r="AL13239" s="208">
        <v>18125.91</v>
      </c>
      <c r="AM13239" s="93"/>
      <c r="AN13239" s="93"/>
      <c r="AO13239" s="93"/>
    </row>
    <row r="13240" spans="28:41" x14ac:dyDescent="0.55000000000000004">
      <c r="AB13240" s="278" t="s">
        <v>13567</v>
      </c>
      <c r="AC13240" s="279">
        <v>4118719.3</v>
      </c>
      <c r="AE13240" s="246" t="s">
        <v>55429</v>
      </c>
      <c r="AF13240" s="247">
        <v>810.6</v>
      </c>
      <c r="AH13240" s="226" t="s">
        <v>35676</v>
      </c>
      <c r="AI13240" s="227">
        <v>284387.68</v>
      </c>
      <c r="AK13240" s="207" t="s">
        <v>27144</v>
      </c>
      <c r="AL13240" s="208">
        <v>127464.72</v>
      </c>
      <c r="AM13240" s="93"/>
      <c r="AN13240" s="93"/>
      <c r="AO13240" s="93"/>
    </row>
    <row r="13241" spans="28:41" x14ac:dyDescent="0.55000000000000004">
      <c r="AB13241" s="278" t="s">
        <v>13568</v>
      </c>
      <c r="AC13241" s="279">
        <v>172207.9</v>
      </c>
      <c r="AE13241" s="246" t="s">
        <v>50428</v>
      </c>
      <c r="AF13241" s="247">
        <v>75752.38</v>
      </c>
      <c r="AH13241" s="226" t="s">
        <v>34135</v>
      </c>
      <c r="AI13241" s="227">
        <v>34706</v>
      </c>
      <c r="AK13241" s="207" t="s">
        <v>27145</v>
      </c>
      <c r="AL13241" s="208">
        <v>67971.570000000007</v>
      </c>
      <c r="AM13241" s="93"/>
      <c r="AN13241" s="93"/>
      <c r="AO13241" s="93"/>
    </row>
    <row r="13242" spans="28:41" x14ac:dyDescent="0.55000000000000004">
      <c r="AB13242" s="278" t="s">
        <v>20674</v>
      </c>
      <c r="AC13242" s="279">
        <v>7522787.3899999997</v>
      </c>
      <c r="AE13242" s="246" t="s">
        <v>35697</v>
      </c>
      <c r="AF13242" s="247">
        <v>51621.47</v>
      </c>
      <c r="AH13242" s="226" t="s">
        <v>36707</v>
      </c>
      <c r="AI13242" s="227">
        <v>141869.18</v>
      </c>
      <c r="AK13242" s="207" t="s">
        <v>27146</v>
      </c>
      <c r="AL13242" s="208">
        <v>34017.4</v>
      </c>
      <c r="AM13242" s="93"/>
      <c r="AN13242" s="93"/>
      <c r="AO13242" s="93"/>
    </row>
    <row r="13243" spans="28:41" x14ac:dyDescent="0.55000000000000004">
      <c r="AB13243" s="278" t="s">
        <v>33607</v>
      </c>
      <c r="AC13243" s="279">
        <v>1833404.16</v>
      </c>
      <c r="AE13243" s="246" t="s">
        <v>35698</v>
      </c>
      <c r="AF13243" s="247">
        <v>20148</v>
      </c>
      <c r="AH13243" s="226" t="s">
        <v>39482</v>
      </c>
      <c r="AI13243" s="227">
        <v>26801.08</v>
      </c>
      <c r="AK13243" s="207" t="s">
        <v>27147</v>
      </c>
      <c r="AL13243" s="208">
        <v>82016</v>
      </c>
      <c r="AM13243" s="93"/>
      <c r="AN13243" s="93"/>
      <c r="AO13243" s="93"/>
    </row>
    <row r="13244" spans="28:41" x14ac:dyDescent="0.55000000000000004">
      <c r="AB13244" s="278" t="s">
        <v>20675</v>
      </c>
      <c r="AC13244" s="279">
        <v>158537.76999999999</v>
      </c>
      <c r="AE13244" s="246" t="s">
        <v>35699</v>
      </c>
      <c r="AF13244" s="247">
        <v>5123.08</v>
      </c>
      <c r="AH13244" s="226" t="s">
        <v>48263</v>
      </c>
      <c r="AI13244" s="227">
        <v>18800</v>
      </c>
      <c r="AK13244" s="207" t="s">
        <v>27148</v>
      </c>
      <c r="AL13244" s="208">
        <v>1335.25</v>
      </c>
      <c r="AM13244" s="93"/>
      <c r="AN13244" s="93"/>
      <c r="AO13244" s="93"/>
    </row>
    <row r="13245" spans="28:41" x14ac:dyDescent="0.55000000000000004">
      <c r="AB13245" s="278" t="s">
        <v>20676</v>
      </c>
      <c r="AC13245" s="279">
        <v>22850.42</v>
      </c>
      <c r="AE13245" s="246" t="s">
        <v>35700</v>
      </c>
      <c r="AF13245" s="247">
        <v>11293.89</v>
      </c>
      <c r="AH13245" s="226" t="s">
        <v>53765</v>
      </c>
      <c r="AI13245" s="227">
        <v>53.03</v>
      </c>
      <c r="AK13245" s="207" t="s">
        <v>27149</v>
      </c>
      <c r="AL13245" s="208">
        <v>23929.75</v>
      </c>
      <c r="AM13245" s="93"/>
      <c r="AN13245" s="93"/>
      <c r="AO13245" s="93"/>
    </row>
    <row r="13246" spans="28:41" x14ac:dyDescent="0.55000000000000004">
      <c r="AB13246" s="278" t="s">
        <v>62358</v>
      </c>
      <c r="AC13246" s="279">
        <v>5435.15</v>
      </c>
      <c r="AE13246" s="246" t="s">
        <v>35701</v>
      </c>
      <c r="AF13246" s="247">
        <v>37398.629999999997</v>
      </c>
      <c r="AH13246" s="226" t="s">
        <v>53766</v>
      </c>
      <c r="AI13246" s="227">
        <v>1177.68</v>
      </c>
      <c r="AK13246" s="207" t="s">
        <v>27150</v>
      </c>
      <c r="AL13246" s="208">
        <v>50680</v>
      </c>
      <c r="AM13246" s="93"/>
      <c r="AN13246" s="93"/>
      <c r="AO13246" s="93"/>
    </row>
    <row r="13247" spans="28:41" x14ac:dyDescent="0.55000000000000004">
      <c r="AB13247" s="278" t="s">
        <v>20677</v>
      </c>
      <c r="AC13247" s="279">
        <v>3746</v>
      </c>
      <c r="AE13247" s="246" t="s">
        <v>35702</v>
      </c>
      <c r="AF13247" s="247">
        <v>20143.8</v>
      </c>
      <c r="AH13247" s="226" t="s">
        <v>45601</v>
      </c>
      <c r="AI13247" s="227">
        <v>610620</v>
      </c>
      <c r="AK13247" s="207" t="s">
        <v>27151</v>
      </c>
      <c r="AL13247" s="208">
        <v>5723.85</v>
      </c>
      <c r="AM13247" s="93"/>
      <c r="AN13247" s="93"/>
      <c r="AO13247" s="93"/>
    </row>
    <row r="13248" spans="28:41" x14ac:dyDescent="0.55000000000000004">
      <c r="AB13248" s="278" t="s">
        <v>39177</v>
      </c>
      <c r="AC13248" s="279">
        <v>141000.48000000001</v>
      </c>
      <c r="AE13248" s="246" t="s">
        <v>36725</v>
      </c>
      <c r="AF13248" s="247">
        <v>26547.66</v>
      </c>
      <c r="AH13248" s="226" t="s">
        <v>45602</v>
      </c>
      <c r="AI13248" s="227">
        <v>46713</v>
      </c>
      <c r="AK13248" s="207" t="s">
        <v>27152</v>
      </c>
      <c r="AL13248" s="208">
        <v>1910.61</v>
      </c>
      <c r="AM13248" s="93"/>
      <c r="AN13248" s="93"/>
      <c r="AO13248" s="93"/>
    </row>
    <row r="13249" spans="28:41" x14ac:dyDescent="0.55000000000000004">
      <c r="AB13249" s="278" t="s">
        <v>33608</v>
      </c>
      <c r="AC13249" s="279">
        <v>40833.279999999999</v>
      </c>
      <c r="AE13249" s="246" t="s">
        <v>61606</v>
      </c>
      <c r="AF13249" s="247">
        <v>107246.18</v>
      </c>
      <c r="AH13249" s="226" t="s">
        <v>45603</v>
      </c>
      <c r="AI13249" s="227">
        <v>89687.5</v>
      </c>
      <c r="AK13249" s="207" t="s">
        <v>27153</v>
      </c>
      <c r="AL13249" s="208">
        <v>1858.22</v>
      </c>
      <c r="AM13249" s="93"/>
      <c r="AN13249" s="93"/>
      <c r="AO13249" s="93"/>
    </row>
    <row r="13250" spans="28:41" x14ac:dyDescent="0.55000000000000004">
      <c r="AB13250" s="278" t="s">
        <v>54349</v>
      </c>
      <c r="AC13250" s="279">
        <v>48470.65</v>
      </c>
      <c r="AE13250" s="246" t="s">
        <v>62818</v>
      </c>
      <c r="AF13250" s="247">
        <v>7735.84</v>
      </c>
      <c r="AH13250" s="226" t="s">
        <v>45604</v>
      </c>
      <c r="AI13250" s="227">
        <v>6861.1</v>
      </c>
      <c r="AK13250" s="207" t="s">
        <v>27154</v>
      </c>
      <c r="AL13250" s="208">
        <v>36600</v>
      </c>
      <c r="AM13250" s="93"/>
      <c r="AN13250" s="93"/>
      <c r="AO13250" s="93"/>
    </row>
    <row r="13251" spans="28:41" x14ac:dyDescent="0.55000000000000004">
      <c r="AB13251" s="278" t="s">
        <v>69306</v>
      </c>
      <c r="AC13251" s="279">
        <v>602806.96</v>
      </c>
      <c r="AE13251" s="246" t="s">
        <v>53813</v>
      </c>
      <c r="AF13251" s="247">
        <v>7168.37</v>
      </c>
      <c r="AH13251" s="226" t="s">
        <v>42931</v>
      </c>
      <c r="AI13251" s="227">
        <v>1008</v>
      </c>
      <c r="AK13251" s="207" t="s">
        <v>27155</v>
      </c>
      <c r="AL13251" s="208">
        <v>1.76</v>
      </c>
      <c r="AM13251" s="93"/>
      <c r="AN13251" s="93"/>
      <c r="AO13251" s="93"/>
    </row>
    <row r="13252" spans="28:41" x14ac:dyDescent="0.55000000000000004">
      <c r="AB13252" s="278" t="s">
        <v>46046</v>
      </c>
      <c r="AC13252" s="279">
        <v>28140</v>
      </c>
      <c r="AE13252" s="246" t="s">
        <v>53814</v>
      </c>
      <c r="AF13252" s="247">
        <v>2402.0500000000002</v>
      </c>
      <c r="AH13252" s="226" t="s">
        <v>27705</v>
      </c>
      <c r="AI13252" s="227">
        <v>8024.86</v>
      </c>
      <c r="AK13252" s="207" t="s">
        <v>27156</v>
      </c>
      <c r="AL13252" s="208">
        <v>3458.91</v>
      </c>
      <c r="AM13252" s="93"/>
      <c r="AN13252" s="93"/>
      <c r="AO13252" s="93"/>
    </row>
    <row r="13253" spans="28:41" x14ac:dyDescent="0.55000000000000004">
      <c r="AB13253" s="278" t="s">
        <v>59323</v>
      </c>
      <c r="AC13253" s="279">
        <v>15835.08</v>
      </c>
      <c r="AE13253" s="246" t="s">
        <v>53815</v>
      </c>
      <c r="AF13253" s="247">
        <v>703.28</v>
      </c>
      <c r="AH13253" s="226" t="s">
        <v>27706</v>
      </c>
      <c r="AI13253" s="227">
        <v>5589.92</v>
      </c>
      <c r="AK13253" s="207" t="s">
        <v>27157</v>
      </c>
      <c r="AL13253" s="208">
        <v>9992.9</v>
      </c>
      <c r="AM13253" s="93"/>
      <c r="AN13253" s="93"/>
      <c r="AO13253" s="93"/>
    </row>
    <row r="13254" spans="28:41" x14ac:dyDescent="0.55000000000000004">
      <c r="AB13254" s="278" t="s">
        <v>60901</v>
      </c>
      <c r="AC13254" s="279">
        <v>21954.98</v>
      </c>
      <c r="AE13254" s="246" t="s">
        <v>53816</v>
      </c>
      <c r="AF13254" s="247">
        <v>1097.3800000000001</v>
      </c>
      <c r="AH13254" s="226" t="s">
        <v>27707</v>
      </c>
      <c r="AI13254" s="227">
        <v>6971.05</v>
      </c>
      <c r="AK13254" s="207" t="s">
        <v>27158</v>
      </c>
      <c r="AL13254" s="208">
        <v>1020.58</v>
      </c>
      <c r="AM13254" s="93"/>
      <c r="AN13254" s="93"/>
      <c r="AO13254" s="93"/>
    </row>
    <row r="13255" spans="28:41" x14ac:dyDescent="0.55000000000000004">
      <c r="AB13255" s="278" t="s">
        <v>49370</v>
      </c>
      <c r="AC13255" s="279">
        <v>8060.01</v>
      </c>
      <c r="AE13255" s="246" t="s">
        <v>53817</v>
      </c>
      <c r="AF13255" s="247">
        <v>4046</v>
      </c>
      <c r="AH13255" s="226" t="s">
        <v>27708</v>
      </c>
      <c r="AI13255" s="227">
        <v>1732.28</v>
      </c>
      <c r="AK13255" s="207" t="s">
        <v>27159</v>
      </c>
      <c r="AL13255" s="208">
        <v>23077.9</v>
      </c>
      <c r="AM13255" s="93"/>
      <c r="AN13255" s="93"/>
      <c r="AO13255" s="93"/>
    </row>
    <row r="13256" spans="28:41" x14ac:dyDescent="0.55000000000000004">
      <c r="AB13256" s="278" t="s">
        <v>20678</v>
      </c>
      <c r="AC13256" s="279">
        <v>8214180.9500000002</v>
      </c>
      <c r="AE13256" s="246" t="s">
        <v>53818</v>
      </c>
      <c r="AF13256" s="247">
        <v>3423.28</v>
      </c>
      <c r="AH13256" s="226" t="s">
        <v>36709</v>
      </c>
      <c r="AI13256" s="227">
        <v>3268</v>
      </c>
      <c r="AK13256" s="207" t="s">
        <v>27160</v>
      </c>
      <c r="AL13256" s="208">
        <v>6115.5</v>
      </c>
      <c r="AM13256" s="93"/>
      <c r="AN13256" s="93"/>
      <c r="AO13256" s="93"/>
    </row>
    <row r="13257" spans="28:41" x14ac:dyDescent="0.55000000000000004">
      <c r="AB13257" s="278" t="s">
        <v>13569</v>
      </c>
      <c r="AC13257" s="279">
        <v>8569480.3399999999</v>
      </c>
      <c r="AE13257" s="246" t="s">
        <v>53820</v>
      </c>
      <c r="AF13257" s="247">
        <v>261.88</v>
      </c>
      <c r="AH13257" s="226" t="s">
        <v>36710</v>
      </c>
      <c r="AI13257" s="227">
        <v>445.88</v>
      </c>
      <c r="AK13257" s="207" t="s">
        <v>27161</v>
      </c>
      <c r="AL13257" s="208">
        <v>34636.699999999997</v>
      </c>
      <c r="AM13257" s="93"/>
      <c r="AN13257" s="93"/>
      <c r="AO13257" s="93"/>
    </row>
    <row r="13258" spans="28:41" x14ac:dyDescent="0.55000000000000004">
      <c r="AB13258" s="278" t="s">
        <v>36297</v>
      </c>
      <c r="AC13258" s="279">
        <v>338976.09</v>
      </c>
      <c r="AE13258" s="246" t="s">
        <v>53821</v>
      </c>
      <c r="AF13258" s="247">
        <v>838.71</v>
      </c>
      <c r="AH13258" s="226" t="s">
        <v>36711</v>
      </c>
      <c r="AI13258" s="227">
        <v>34.11</v>
      </c>
      <c r="AK13258" s="207" t="s">
        <v>27162</v>
      </c>
      <c r="AL13258" s="208">
        <v>6635.07</v>
      </c>
      <c r="AM13258" s="93"/>
      <c r="AN13258" s="93"/>
      <c r="AO13258" s="93"/>
    </row>
    <row r="13259" spans="28:41" x14ac:dyDescent="0.55000000000000004">
      <c r="AB13259" s="278" t="s">
        <v>61240</v>
      </c>
      <c r="AC13259" s="279">
        <v>211578.82</v>
      </c>
      <c r="AE13259" s="246" t="s">
        <v>64939</v>
      </c>
      <c r="AF13259" s="247">
        <v>637.59</v>
      </c>
      <c r="AH13259" s="226" t="s">
        <v>39485</v>
      </c>
      <c r="AI13259" s="227">
        <v>2232.25</v>
      </c>
      <c r="AK13259" s="207" t="s">
        <v>27163</v>
      </c>
      <c r="AL13259" s="208">
        <v>98170.53</v>
      </c>
      <c r="AM13259" s="93"/>
      <c r="AN13259" s="93"/>
      <c r="AO13259" s="93"/>
    </row>
    <row r="13260" spans="28:41" x14ac:dyDescent="0.55000000000000004">
      <c r="AB13260" s="278" t="s">
        <v>20679</v>
      </c>
      <c r="AC13260" s="279">
        <v>7259782.7300000004</v>
      </c>
      <c r="AE13260" s="246" t="s">
        <v>35704</v>
      </c>
      <c r="AF13260" s="247">
        <v>145534</v>
      </c>
      <c r="AH13260" s="226" t="s">
        <v>39486</v>
      </c>
      <c r="AI13260" s="227">
        <v>170.77</v>
      </c>
      <c r="AK13260" s="207" t="s">
        <v>27164</v>
      </c>
      <c r="AL13260" s="208">
        <v>552.80999999999995</v>
      </c>
      <c r="AM13260" s="93"/>
      <c r="AN13260" s="93"/>
      <c r="AO13260" s="93"/>
    </row>
    <row r="13261" spans="28:41" x14ac:dyDescent="0.55000000000000004">
      <c r="AB13261" s="278" t="s">
        <v>20680</v>
      </c>
      <c r="AC13261" s="279">
        <v>255870.11</v>
      </c>
      <c r="AE13261" s="246" t="s">
        <v>63804</v>
      </c>
      <c r="AF13261" s="247">
        <v>11179.94</v>
      </c>
      <c r="AH13261" s="226" t="s">
        <v>36712</v>
      </c>
      <c r="AI13261" s="227">
        <v>1133.99</v>
      </c>
      <c r="AK13261" s="207" t="s">
        <v>27165</v>
      </c>
      <c r="AL13261" s="208">
        <v>7552.32</v>
      </c>
      <c r="AM13261" s="93"/>
      <c r="AN13261" s="93"/>
      <c r="AO13261" s="93"/>
    </row>
    <row r="13262" spans="28:41" x14ac:dyDescent="0.55000000000000004">
      <c r="AB13262" s="278" t="s">
        <v>13571</v>
      </c>
      <c r="AC13262" s="279">
        <v>7476909.2699999996</v>
      </c>
      <c r="AE13262" s="246" t="s">
        <v>56611</v>
      </c>
      <c r="AF13262" s="247">
        <v>113746.9</v>
      </c>
      <c r="AH13262" s="226" t="s">
        <v>53767</v>
      </c>
      <c r="AI13262" s="227">
        <v>641.95000000000005</v>
      </c>
      <c r="AK13262" s="207" t="s">
        <v>27166</v>
      </c>
      <c r="AL13262" s="208">
        <v>2559.0700000000002</v>
      </c>
      <c r="AM13262" s="93"/>
      <c r="AN13262" s="93"/>
      <c r="AO13262" s="93"/>
    </row>
    <row r="13263" spans="28:41" x14ac:dyDescent="0.55000000000000004">
      <c r="AB13263" s="278" t="s">
        <v>20681</v>
      </c>
      <c r="AC13263" s="279">
        <v>9897858.8100000005</v>
      </c>
      <c r="AE13263" s="246" t="s">
        <v>35705</v>
      </c>
      <c r="AF13263" s="247">
        <v>64831.82</v>
      </c>
      <c r="AH13263" s="226" t="s">
        <v>53768</v>
      </c>
      <c r="AI13263" s="227">
        <v>2000</v>
      </c>
      <c r="AK13263" s="207" t="s">
        <v>27167</v>
      </c>
      <c r="AL13263" s="208">
        <v>126371.27</v>
      </c>
      <c r="AM13263" s="93"/>
      <c r="AN13263" s="93"/>
      <c r="AO13263" s="93"/>
    </row>
    <row r="13264" spans="28:41" x14ac:dyDescent="0.55000000000000004">
      <c r="AB13264" s="278" t="s">
        <v>43227</v>
      </c>
      <c r="AC13264" s="279">
        <v>-201081.68</v>
      </c>
      <c r="AE13264" s="246" t="s">
        <v>58687</v>
      </c>
      <c r="AF13264" s="247">
        <v>18329.48</v>
      </c>
      <c r="AH13264" s="226" t="s">
        <v>53769</v>
      </c>
      <c r="AI13264" s="227">
        <v>145.44999999999999</v>
      </c>
      <c r="AK13264" s="207" t="s">
        <v>27168</v>
      </c>
      <c r="AL13264" s="208">
        <v>11249.44</v>
      </c>
      <c r="AM13264" s="93"/>
      <c r="AN13264" s="93"/>
      <c r="AO13264" s="93"/>
    </row>
    <row r="13265" spans="28:41" x14ac:dyDescent="0.55000000000000004">
      <c r="AB13265" s="278" t="s">
        <v>35069</v>
      </c>
      <c r="AC13265" s="279">
        <v>14599465.84</v>
      </c>
      <c r="AE13265" s="246" t="s">
        <v>36726</v>
      </c>
      <c r="AF13265" s="247">
        <v>6230.94</v>
      </c>
      <c r="AH13265" s="226" t="s">
        <v>53770</v>
      </c>
      <c r="AI13265" s="227">
        <v>482</v>
      </c>
      <c r="AK13265" s="207" t="s">
        <v>27169</v>
      </c>
      <c r="AL13265" s="208">
        <v>8379.93</v>
      </c>
      <c r="AM13265" s="93"/>
      <c r="AN13265" s="93"/>
      <c r="AO13265" s="93"/>
    </row>
    <row r="13266" spans="28:41" x14ac:dyDescent="0.55000000000000004">
      <c r="AB13266" s="278" t="s">
        <v>39178</v>
      </c>
      <c r="AC13266" s="279">
        <v>4051840.41</v>
      </c>
      <c r="AE13266" s="246" t="s">
        <v>27987</v>
      </c>
      <c r="AF13266" s="247">
        <v>320</v>
      </c>
      <c r="AH13266" s="226" t="s">
        <v>50418</v>
      </c>
      <c r="AI13266" s="227">
        <v>25383.78</v>
      </c>
      <c r="AK13266" s="207" t="s">
        <v>27170</v>
      </c>
      <c r="AL13266" s="208">
        <v>138897.63</v>
      </c>
      <c r="AM13266" s="93"/>
      <c r="AN13266" s="93"/>
      <c r="AO13266" s="93"/>
    </row>
    <row r="13267" spans="28:41" x14ac:dyDescent="0.55000000000000004">
      <c r="AB13267" s="278" t="s">
        <v>50657</v>
      </c>
      <c r="AC13267" s="279">
        <v>98536.5</v>
      </c>
      <c r="AE13267" s="246" t="s">
        <v>64940</v>
      </c>
      <c r="AF13267" s="247">
        <v>255.26</v>
      </c>
      <c r="AH13267" s="226" t="s">
        <v>42932</v>
      </c>
      <c r="AI13267" s="227">
        <v>180</v>
      </c>
      <c r="AK13267" s="207" t="s">
        <v>27171</v>
      </c>
      <c r="AL13267" s="208">
        <v>73790.740000000005</v>
      </c>
      <c r="AM13267" s="93"/>
      <c r="AN13267" s="93"/>
      <c r="AO13267" s="93"/>
    </row>
    <row r="13268" spans="28:41" x14ac:dyDescent="0.55000000000000004">
      <c r="AB13268" s="278" t="s">
        <v>54351</v>
      </c>
      <c r="AC13268" s="279">
        <v>94524.33</v>
      </c>
      <c r="AE13268" s="246" t="s">
        <v>27990</v>
      </c>
      <c r="AF13268" s="247">
        <v>25641.16</v>
      </c>
      <c r="AH13268" s="226" t="s">
        <v>53771</v>
      </c>
      <c r="AI13268" s="227">
        <v>2145.85</v>
      </c>
      <c r="AK13268" s="207" t="s">
        <v>27172</v>
      </c>
      <c r="AL13268" s="208">
        <v>80269.259999999995</v>
      </c>
      <c r="AM13268" s="93"/>
      <c r="AN13268" s="93"/>
      <c r="AO13268" s="93"/>
    </row>
    <row r="13269" spans="28:41" x14ac:dyDescent="0.55000000000000004">
      <c r="AB13269" s="278" t="s">
        <v>66772</v>
      </c>
      <c r="AC13269" s="279">
        <v>453518.79</v>
      </c>
      <c r="AE13269" s="246" t="s">
        <v>34168</v>
      </c>
      <c r="AF13269" s="247">
        <v>85211.63</v>
      </c>
      <c r="AH13269" s="226" t="s">
        <v>42933</v>
      </c>
      <c r="AI13269" s="227">
        <v>1397.82</v>
      </c>
      <c r="AK13269" s="207" t="s">
        <v>27173</v>
      </c>
      <c r="AL13269" s="208">
        <v>14511.51</v>
      </c>
      <c r="AM13269" s="93"/>
      <c r="AN13269" s="93"/>
      <c r="AO13269" s="93"/>
    </row>
    <row r="13270" spans="28:41" x14ac:dyDescent="0.55000000000000004">
      <c r="AB13270" s="278" t="s">
        <v>49371</v>
      </c>
      <c r="AC13270" s="279">
        <v>1052709.54</v>
      </c>
      <c r="AE13270" s="246" t="s">
        <v>35706</v>
      </c>
      <c r="AF13270" s="247">
        <v>54835.96</v>
      </c>
      <c r="AH13270" s="226" t="s">
        <v>39487</v>
      </c>
      <c r="AI13270" s="227">
        <v>1378.13</v>
      </c>
      <c r="AK13270" s="207" t="s">
        <v>27174</v>
      </c>
      <c r="AL13270" s="208">
        <v>7744.19</v>
      </c>
      <c r="AM13270" s="93"/>
      <c r="AN13270" s="93"/>
      <c r="AO13270" s="93"/>
    </row>
    <row r="13271" spans="28:41" x14ac:dyDescent="0.55000000000000004">
      <c r="AB13271" s="278" t="s">
        <v>43228</v>
      </c>
      <c r="AC13271" s="279">
        <v>1278.1600000000001</v>
      </c>
      <c r="AE13271" s="246" t="s">
        <v>50432</v>
      </c>
      <c r="AF13271" s="247">
        <v>11443.42</v>
      </c>
      <c r="AH13271" s="226" t="s">
        <v>36713</v>
      </c>
      <c r="AI13271" s="227">
        <v>20599.16</v>
      </c>
      <c r="AK13271" s="207" t="s">
        <v>27175</v>
      </c>
      <c r="AL13271" s="208">
        <v>193458.51</v>
      </c>
      <c r="AM13271" s="93"/>
      <c r="AN13271" s="93"/>
      <c r="AO13271" s="93"/>
    </row>
    <row r="13272" spans="28:41" x14ac:dyDescent="0.55000000000000004">
      <c r="AB13272" s="278" t="s">
        <v>60902</v>
      </c>
      <c r="AC13272" s="279">
        <v>12.54</v>
      </c>
      <c r="AE13272" s="246" t="s">
        <v>34169</v>
      </c>
      <c r="AF13272" s="247">
        <v>1905</v>
      </c>
      <c r="AH13272" s="226" t="s">
        <v>49163</v>
      </c>
      <c r="AI13272" s="227">
        <v>3831.99</v>
      </c>
      <c r="AK13272" s="207" t="s">
        <v>27176</v>
      </c>
      <c r="AL13272" s="208">
        <v>20529.3</v>
      </c>
      <c r="AM13272" s="93"/>
      <c r="AN13272" s="93"/>
      <c r="AO13272" s="93"/>
    </row>
    <row r="13273" spans="28:41" x14ac:dyDescent="0.55000000000000004">
      <c r="AB13273" s="278" t="s">
        <v>46047</v>
      </c>
      <c r="AC13273" s="279">
        <v>-14277.34</v>
      </c>
      <c r="AE13273" s="246" t="s">
        <v>61607</v>
      </c>
      <c r="AF13273" s="247">
        <v>142169.95000000001</v>
      </c>
      <c r="AH13273" s="226" t="s">
        <v>42934</v>
      </c>
      <c r="AI13273" s="227">
        <v>8996.69</v>
      </c>
      <c r="AK13273" s="207" t="s">
        <v>27177</v>
      </c>
      <c r="AL13273" s="208">
        <v>6885.42</v>
      </c>
      <c r="AM13273" s="93"/>
      <c r="AN13273" s="93"/>
      <c r="AO13273" s="93"/>
    </row>
    <row r="13274" spans="28:41" x14ac:dyDescent="0.55000000000000004">
      <c r="AB13274" s="278" t="s">
        <v>60903</v>
      </c>
      <c r="AC13274" s="279">
        <v>58001.07</v>
      </c>
      <c r="AE13274" s="246" t="s">
        <v>61608</v>
      </c>
      <c r="AF13274" s="247">
        <v>36421.03</v>
      </c>
      <c r="AH13274" s="226" t="s">
        <v>45605</v>
      </c>
      <c r="AI13274" s="227">
        <v>1857</v>
      </c>
      <c r="AK13274" s="207" t="s">
        <v>27178</v>
      </c>
      <c r="AL13274" s="208">
        <v>7765.19</v>
      </c>
      <c r="AM13274" s="93"/>
      <c r="AN13274" s="93"/>
      <c r="AO13274" s="93"/>
    </row>
    <row r="13275" spans="28:41" x14ac:dyDescent="0.55000000000000004">
      <c r="AB13275" s="278" t="s">
        <v>20700</v>
      </c>
      <c r="AC13275" s="279">
        <v>4016.25</v>
      </c>
      <c r="AE13275" s="246" t="s">
        <v>61609</v>
      </c>
      <c r="AF13275" s="247">
        <v>2652.8</v>
      </c>
      <c r="AH13275" s="226" t="s">
        <v>45606</v>
      </c>
      <c r="AI13275" s="227">
        <v>-12.19</v>
      </c>
      <c r="AK13275" s="207" t="s">
        <v>27179</v>
      </c>
      <c r="AL13275" s="208">
        <v>4419.6400000000003</v>
      </c>
      <c r="AM13275" s="93"/>
      <c r="AN13275" s="93"/>
      <c r="AO13275" s="93"/>
    </row>
    <row r="13276" spans="28:41" x14ac:dyDescent="0.55000000000000004">
      <c r="AB13276" s="278" t="s">
        <v>50658</v>
      </c>
      <c r="AC13276" s="279">
        <v>223.01</v>
      </c>
      <c r="AE13276" s="246" t="s">
        <v>61610</v>
      </c>
      <c r="AF13276" s="247">
        <v>8923.23</v>
      </c>
      <c r="AH13276" s="226" t="s">
        <v>47271</v>
      </c>
      <c r="AI13276" s="227">
        <v>44343.91</v>
      </c>
      <c r="AK13276" s="207" t="s">
        <v>27180</v>
      </c>
      <c r="AL13276" s="208">
        <v>73666.16</v>
      </c>
      <c r="AM13276" s="93"/>
      <c r="AN13276" s="93"/>
      <c r="AO13276" s="93"/>
    </row>
    <row r="13277" spans="28:41" x14ac:dyDescent="0.55000000000000004">
      <c r="AB13277" s="278" t="s">
        <v>20701</v>
      </c>
      <c r="AC13277" s="279">
        <v>29.94</v>
      </c>
      <c r="AE13277" s="246" t="s">
        <v>61611</v>
      </c>
      <c r="AF13277" s="247">
        <v>10241.32</v>
      </c>
      <c r="AH13277" s="226" t="s">
        <v>48264</v>
      </c>
      <c r="AI13277" s="227">
        <v>9336</v>
      </c>
      <c r="AK13277" s="207" t="s">
        <v>27181</v>
      </c>
      <c r="AL13277" s="208">
        <v>600</v>
      </c>
      <c r="AM13277" s="93"/>
      <c r="AN13277" s="93"/>
      <c r="AO13277" s="93"/>
    </row>
    <row r="13278" spans="28:41" x14ac:dyDescent="0.55000000000000004">
      <c r="AB13278" s="278" t="s">
        <v>20702</v>
      </c>
      <c r="AC13278" s="279">
        <v>572.1</v>
      </c>
      <c r="AE13278" s="246" t="s">
        <v>62247</v>
      </c>
      <c r="AF13278" s="247">
        <v>3399.54</v>
      </c>
      <c r="AH13278" s="226" t="s">
        <v>48265</v>
      </c>
      <c r="AI13278" s="227">
        <v>545.69000000000005</v>
      </c>
      <c r="AK13278" s="207" t="s">
        <v>27182</v>
      </c>
      <c r="AL13278" s="208">
        <v>96628.160000000003</v>
      </c>
      <c r="AM13278" s="93"/>
      <c r="AN13278" s="93"/>
      <c r="AO13278" s="93"/>
    </row>
    <row r="13279" spans="28:41" x14ac:dyDescent="0.55000000000000004">
      <c r="AB13279" s="278" t="s">
        <v>43230</v>
      </c>
      <c r="AC13279" s="279">
        <v>-5.49</v>
      </c>
      <c r="AE13279" s="246" t="s">
        <v>62248</v>
      </c>
      <c r="AF13279" s="247">
        <v>256.63</v>
      </c>
      <c r="AH13279" s="226" t="s">
        <v>48266</v>
      </c>
      <c r="AI13279" s="227">
        <v>466.86</v>
      </c>
      <c r="AK13279" s="207" t="s">
        <v>27183</v>
      </c>
      <c r="AL13279" s="208">
        <v>189.3</v>
      </c>
      <c r="AM13279" s="93"/>
      <c r="AN13279" s="93"/>
      <c r="AO13279" s="93"/>
    </row>
    <row r="13280" spans="28:41" x14ac:dyDescent="0.55000000000000004">
      <c r="AB13280" s="278" t="s">
        <v>43231</v>
      </c>
      <c r="AC13280" s="279">
        <v>1679.52</v>
      </c>
      <c r="AE13280" s="246" t="s">
        <v>62249</v>
      </c>
      <c r="AF13280" s="247">
        <v>832.88</v>
      </c>
      <c r="AH13280" s="226" t="s">
        <v>42935</v>
      </c>
      <c r="AI13280" s="227">
        <v>13978.66</v>
      </c>
      <c r="AK13280" s="207" t="s">
        <v>27184</v>
      </c>
      <c r="AL13280" s="208">
        <v>7100.44</v>
      </c>
      <c r="AM13280" s="93"/>
      <c r="AN13280" s="93"/>
      <c r="AO13280" s="93"/>
    </row>
    <row r="13281" spans="28:41" x14ac:dyDescent="0.55000000000000004">
      <c r="AB13281" s="278" t="s">
        <v>43232</v>
      </c>
      <c r="AC13281" s="279">
        <v>-44169.83</v>
      </c>
      <c r="AE13281" s="246" t="s">
        <v>62250</v>
      </c>
      <c r="AF13281" s="247">
        <v>968.08</v>
      </c>
      <c r="AH13281" s="226" t="s">
        <v>42936</v>
      </c>
      <c r="AI13281" s="227">
        <v>10548.69</v>
      </c>
      <c r="AK13281" s="207" t="s">
        <v>27185</v>
      </c>
      <c r="AL13281" s="208">
        <v>60</v>
      </c>
      <c r="AM13281" s="93"/>
      <c r="AN13281" s="93"/>
      <c r="AO13281" s="93"/>
    </row>
    <row r="13282" spans="28:41" x14ac:dyDescent="0.55000000000000004">
      <c r="AB13282" s="278" t="s">
        <v>20703</v>
      </c>
      <c r="AC13282" s="279">
        <v>56615.85</v>
      </c>
      <c r="AE13282" s="246" t="s">
        <v>62978</v>
      </c>
      <c r="AF13282" s="247">
        <v>3717.18</v>
      </c>
      <c r="AH13282" s="226" t="s">
        <v>42937</v>
      </c>
      <c r="AI13282" s="227">
        <v>6593.54</v>
      </c>
      <c r="AK13282" s="207" t="s">
        <v>27186</v>
      </c>
      <c r="AL13282" s="208">
        <v>901.89</v>
      </c>
      <c r="AM13282" s="93"/>
      <c r="AN13282" s="93"/>
      <c r="AO13282" s="93"/>
    </row>
    <row r="13283" spans="28:41" x14ac:dyDescent="0.55000000000000004">
      <c r="AB13283" s="278" t="s">
        <v>20704</v>
      </c>
      <c r="AC13283" s="279">
        <v>600.98</v>
      </c>
      <c r="AE13283" s="246" t="s">
        <v>58688</v>
      </c>
      <c r="AF13283" s="247">
        <v>2436</v>
      </c>
      <c r="AH13283" s="226" t="s">
        <v>45607</v>
      </c>
      <c r="AI13283" s="227">
        <v>17864.04</v>
      </c>
      <c r="AK13283" s="207" t="s">
        <v>27187</v>
      </c>
      <c r="AL13283" s="208">
        <v>33066.9</v>
      </c>
      <c r="AM13283" s="93"/>
      <c r="AN13283" s="93"/>
      <c r="AO13283" s="93"/>
    </row>
    <row r="13284" spans="28:41" x14ac:dyDescent="0.55000000000000004">
      <c r="AB13284" s="278" t="s">
        <v>20705</v>
      </c>
      <c r="AC13284" s="279">
        <v>1098.18</v>
      </c>
      <c r="AE13284" s="246" t="s">
        <v>58337</v>
      </c>
      <c r="AF13284" s="247">
        <v>10980.88</v>
      </c>
      <c r="AH13284" s="226" t="s">
        <v>45608</v>
      </c>
      <c r="AI13284" s="227">
        <v>1532.24</v>
      </c>
      <c r="AK13284" s="207" t="s">
        <v>27188</v>
      </c>
      <c r="AL13284" s="208">
        <v>28758.36</v>
      </c>
      <c r="AM13284" s="93"/>
      <c r="AN13284" s="93"/>
      <c r="AO13284" s="93"/>
    </row>
    <row r="13285" spans="28:41" x14ac:dyDescent="0.55000000000000004">
      <c r="AB13285" s="278" t="s">
        <v>20717</v>
      </c>
      <c r="AC13285" s="279">
        <v>114714.03</v>
      </c>
      <c r="AE13285" s="246" t="s">
        <v>58689</v>
      </c>
      <c r="AF13285" s="247">
        <v>3935</v>
      </c>
      <c r="AH13285" s="226" t="s">
        <v>53772</v>
      </c>
      <c r="AI13285" s="227">
        <v>1721.39</v>
      </c>
      <c r="AK13285" s="207" t="s">
        <v>27189</v>
      </c>
      <c r="AL13285" s="208">
        <v>3164.59</v>
      </c>
      <c r="AM13285" s="93"/>
      <c r="AN13285" s="93"/>
      <c r="AO13285" s="93"/>
    </row>
    <row r="13286" spans="28:41" x14ac:dyDescent="0.55000000000000004">
      <c r="AB13286" s="278" t="s">
        <v>54352</v>
      </c>
      <c r="AC13286" s="279">
        <v>6503</v>
      </c>
      <c r="AE13286" s="246" t="s">
        <v>35711</v>
      </c>
      <c r="AF13286" s="247">
        <v>0.4</v>
      </c>
      <c r="AH13286" s="226" t="s">
        <v>45609</v>
      </c>
      <c r="AI13286" s="227">
        <v>49499</v>
      </c>
      <c r="AK13286" s="207" t="s">
        <v>27190</v>
      </c>
      <c r="AL13286" s="208">
        <v>36795.589999999997</v>
      </c>
      <c r="AM13286" s="93"/>
      <c r="AN13286" s="93"/>
      <c r="AO13286" s="93"/>
    </row>
    <row r="13287" spans="28:41" x14ac:dyDescent="0.55000000000000004">
      <c r="AB13287" s="278" t="s">
        <v>56802</v>
      </c>
      <c r="AC13287" s="279">
        <v>59537.34</v>
      </c>
      <c r="AE13287" s="246" t="s">
        <v>28067</v>
      </c>
      <c r="AF13287" s="247">
        <v>1182.6600000000001</v>
      </c>
      <c r="AH13287" s="226" t="s">
        <v>45610</v>
      </c>
      <c r="AI13287" s="227">
        <v>3805</v>
      </c>
      <c r="AK13287" s="207" t="s">
        <v>27191</v>
      </c>
      <c r="AL13287" s="208">
        <v>29300.78</v>
      </c>
      <c r="AM13287" s="93"/>
      <c r="AN13287" s="93"/>
      <c r="AO13287" s="93"/>
    </row>
    <row r="13288" spans="28:41" x14ac:dyDescent="0.55000000000000004">
      <c r="AB13288" s="278" t="s">
        <v>59984</v>
      </c>
      <c r="AC13288" s="279">
        <v>63004.61</v>
      </c>
      <c r="AE13288" s="246" t="s">
        <v>28071</v>
      </c>
      <c r="AF13288" s="247">
        <v>23.4</v>
      </c>
      <c r="AH13288" s="226" t="s">
        <v>42938</v>
      </c>
      <c r="AI13288" s="227">
        <v>1217200.6000000001</v>
      </c>
      <c r="AK13288" s="207" t="s">
        <v>27192</v>
      </c>
      <c r="AL13288" s="208">
        <v>37260.51</v>
      </c>
      <c r="AM13288" s="93"/>
      <c r="AN13288" s="93"/>
      <c r="AO13288" s="93"/>
    </row>
    <row r="13289" spans="28:41" x14ac:dyDescent="0.55000000000000004">
      <c r="AB13289" s="278" t="s">
        <v>63487</v>
      </c>
      <c r="AC13289" s="279">
        <v>4490</v>
      </c>
      <c r="AE13289" s="246" t="s">
        <v>28072</v>
      </c>
      <c r="AF13289" s="247">
        <v>1.79</v>
      </c>
      <c r="AH13289" s="226" t="s">
        <v>42939</v>
      </c>
      <c r="AI13289" s="227">
        <v>93173.1</v>
      </c>
      <c r="AK13289" s="207" t="s">
        <v>27193</v>
      </c>
      <c r="AL13289" s="208">
        <v>28007.119999999999</v>
      </c>
      <c r="AM13289" s="93"/>
      <c r="AN13289" s="93"/>
      <c r="AO13289" s="93"/>
    </row>
    <row r="13290" spans="28:41" x14ac:dyDescent="0.55000000000000004">
      <c r="AB13290" s="278" t="s">
        <v>20719</v>
      </c>
      <c r="AC13290" s="279">
        <v>18592.5</v>
      </c>
      <c r="AE13290" s="246" t="s">
        <v>57878</v>
      </c>
      <c r="AF13290" s="247">
        <v>2193.0300000000002</v>
      </c>
      <c r="AH13290" s="226" t="s">
        <v>27748</v>
      </c>
      <c r="AI13290" s="227">
        <v>13605.88</v>
      </c>
      <c r="AK13290" s="207" t="s">
        <v>27194</v>
      </c>
      <c r="AL13290" s="208">
        <v>154781.91</v>
      </c>
      <c r="AM13290" s="93"/>
      <c r="AN13290" s="93"/>
      <c r="AO13290" s="93"/>
    </row>
    <row r="13291" spans="28:41" x14ac:dyDescent="0.55000000000000004">
      <c r="AB13291" s="278" t="s">
        <v>32107</v>
      </c>
      <c r="AC13291" s="279">
        <v>122662.48</v>
      </c>
      <c r="AE13291" s="246" t="s">
        <v>35712</v>
      </c>
      <c r="AF13291" s="247">
        <v>42900</v>
      </c>
      <c r="AH13291" s="226" t="s">
        <v>27751</v>
      </c>
      <c r="AI13291" s="227">
        <v>1013.06</v>
      </c>
      <c r="AK13291" s="207" t="s">
        <v>27195</v>
      </c>
      <c r="AL13291" s="208">
        <v>49767.3</v>
      </c>
      <c r="AM13291" s="93"/>
      <c r="AN13291" s="93"/>
      <c r="AO13291" s="93"/>
    </row>
    <row r="13292" spans="28:41" x14ac:dyDescent="0.55000000000000004">
      <c r="AB13292" s="278" t="s">
        <v>20721</v>
      </c>
      <c r="AC13292" s="279">
        <v>435</v>
      </c>
      <c r="AE13292" s="246" t="s">
        <v>35713</v>
      </c>
      <c r="AF13292" s="247">
        <v>35382.199999999997</v>
      </c>
      <c r="AH13292" s="226" t="s">
        <v>27752</v>
      </c>
      <c r="AI13292" s="227">
        <v>3017.04</v>
      </c>
      <c r="AK13292" s="207" t="s">
        <v>27196</v>
      </c>
      <c r="AL13292" s="208">
        <v>11893.05</v>
      </c>
      <c r="AM13292" s="93"/>
      <c r="AN13292" s="93"/>
      <c r="AO13292" s="93"/>
    </row>
    <row r="13293" spans="28:41" x14ac:dyDescent="0.55000000000000004">
      <c r="AB13293" s="278" t="s">
        <v>69307</v>
      </c>
      <c r="AC13293" s="279">
        <v>264000</v>
      </c>
      <c r="AE13293" s="246" t="s">
        <v>61612</v>
      </c>
      <c r="AF13293" s="247">
        <v>708.4</v>
      </c>
      <c r="AH13293" s="226" t="s">
        <v>27754</v>
      </c>
      <c r="AI13293" s="227">
        <v>8820.39</v>
      </c>
      <c r="AK13293" s="207" t="s">
        <v>27197</v>
      </c>
      <c r="AL13293" s="208">
        <v>7163.95</v>
      </c>
      <c r="AM13293" s="93"/>
      <c r="AN13293" s="93"/>
      <c r="AO13293" s="93"/>
    </row>
    <row r="13294" spans="28:41" x14ac:dyDescent="0.55000000000000004">
      <c r="AB13294" s="278" t="s">
        <v>20734</v>
      </c>
      <c r="AC13294" s="279">
        <v>20246.64</v>
      </c>
      <c r="AE13294" s="246" t="s">
        <v>56612</v>
      </c>
      <c r="AF13294" s="247">
        <v>52241.279999999999</v>
      </c>
      <c r="AH13294" s="226" t="s">
        <v>36715</v>
      </c>
      <c r="AI13294" s="227">
        <v>-82.5</v>
      </c>
      <c r="AK13294" s="207" t="s">
        <v>27198</v>
      </c>
      <c r="AL13294" s="208">
        <v>37400</v>
      </c>
      <c r="AM13294" s="93"/>
      <c r="AN13294" s="93"/>
      <c r="AO13294" s="93"/>
    </row>
    <row r="13295" spans="28:41" x14ac:dyDescent="0.55000000000000004">
      <c r="AB13295" s="278" t="s">
        <v>69308</v>
      </c>
      <c r="AC13295" s="279">
        <v>5293.34</v>
      </c>
      <c r="AE13295" s="246" t="s">
        <v>60748</v>
      </c>
      <c r="AF13295" s="247">
        <v>2312.5</v>
      </c>
      <c r="AH13295" s="226" t="s">
        <v>35681</v>
      </c>
      <c r="AI13295" s="227">
        <v>34880.42</v>
      </c>
      <c r="AK13295" s="207" t="s">
        <v>27199</v>
      </c>
      <c r="AL13295" s="208">
        <v>30863.5</v>
      </c>
      <c r="AM13295" s="93"/>
      <c r="AN13295" s="93"/>
      <c r="AO13295" s="93"/>
    </row>
    <row r="13296" spans="28:41" x14ac:dyDescent="0.55000000000000004">
      <c r="AB13296" s="278" t="s">
        <v>69309</v>
      </c>
      <c r="AC13296" s="279">
        <v>739.87</v>
      </c>
      <c r="AE13296" s="246" t="s">
        <v>64941</v>
      </c>
      <c r="AF13296" s="247">
        <v>1487.5</v>
      </c>
      <c r="AH13296" s="226" t="s">
        <v>27756</v>
      </c>
      <c r="AI13296" s="227">
        <v>204.65</v>
      </c>
      <c r="AK13296" s="207" t="s">
        <v>27200</v>
      </c>
      <c r="AL13296" s="208">
        <v>37817.480000000003</v>
      </c>
      <c r="AM13296" s="93"/>
      <c r="AN13296" s="93"/>
      <c r="AO13296" s="93"/>
    </row>
    <row r="13297" spans="28:41" x14ac:dyDescent="0.55000000000000004">
      <c r="AB13297" s="278" t="s">
        <v>69310</v>
      </c>
      <c r="AC13297" s="279">
        <v>327.49</v>
      </c>
      <c r="AE13297" s="246" t="s">
        <v>28076</v>
      </c>
      <c r="AF13297" s="247">
        <v>9742.92</v>
      </c>
      <c r="AH13297" s="226" t="s">
        <v>27757</v>
      </c>
      <c r="AI13297" s="227">
        <v>6510</v>
      </c>
      <c r="AK13297" s="207" t="s">
        <v>27201</v>
      </c>
      <c r="AL13297" s="208">
        <v>2893.07</v>
      </c>
      <c r="AM13297" s="93"/>
      <c r="AN13297" s="93"/>
      <c r="AO13297" s="93"/>
    </row>
    <row r="13298" spans="28:41" x14ac:dyDescent="0.55000000000000004">
      <c r="AB13298" s="278" t="s">
        <v>69311</v>
      </c>
      <c r="AC13298" s="279">
        <v>7604.15</v>
      </c>
      <c r="AE13298" s="246" t="s">
        <v>59228</v>
      </c>
      <c r="AF13298" s="247">
        <v>21049.71</v>
      </c>
      <c r="AH13298" s="226" t="s">
        <v>27759</v>
      </c>
      <c r="AI13298" s="227">
        <v>878.08</v>
      </c>
      <c r="AK13298" s="207" t="s">
        <v>27202</v>
      </c>
      <c r="AL13298" s="208">
        <v>1379.68</v>
      </c>
      <c r="AM13298" s="93"/>
      <c r="AN13298" s="93"/>
      <c r="AO13298" s="93"/>
    </row>
    <row r="13299" spans="28:41" x14ac:dyDescent="0.55000000000000004">
      <c r="AB13299" s="278" t="s">
        <v>33616</v>
      </c>
      <c r="AC13299" s="279">
        <v>6840</v>
      </c>
      <c r="AE13299" s="246" t="s">
        <v>57879</v>
      </c>
      <c r="AF13299" s="247">
        <v>425.33</v>
      </c>
      <c r="AH13299" s="226" t="s">
        <v>34140</v>
      </c>
      <c r="AI13299" s="227">
        <v>215.4</v>
      </c>
      <c r="AK13299" s="207" t="s">
        <v>27203</v>
      </c>
      <c r="AL13299" s="208">
        <v>7930</v>
      </c>
      <c r="AM13299" s="93"/>
      <c r="AN13299" s="93"/>
      <c r="AO13299" s="93"/>
    </row>
    <row r="13300" spans="28:41" x14ac:dyDescent="0.55000000000000004">
      <c r="AB13300" s="278" t="s">
        <v>59324</v>
      </c>
      <c r="AC13300" s="279">
        <v>165447.54</v>
      </c>
      <c r="AE13300" s="246" t="s">
        <v>64942</v>
      </c>
      <c r="AF13300" s="247">
        <v>2400</v>
      </c>
      <c r="AH13300" s="226" t="s">
        <v>27761</v>
      </c>
      <c r="AI13300" s="227">
        <v>1352</v>
      </c>
      <c r="AK13300" s="207" t="s">
        <v>27204</v>
      </c>
      <c r="AL13300" s="208">
        <v>18225.830000000002</v>
      </c>
      <c r="AM13300" s="93"/>
      <c r="AN13300" s="93"/>
      <c r="AO13300" s="93"/>
    </row>
    <row r="13301" spans="28:41" x14ac:dyDescent="0.55000000000000004">
      <c r="AB13301" s="278" t="s">
        <v>56803</v>
      </c>
      <c r="AC13301" s="279">
        <v>204975.73</v>
      </c>
      <c r="AE13301" s="246" t="s">
        <v>28077</v>
      </c>
      <c r="AF13301" s="247">
        <v>46082.85</v>
      </c>
      <c r="AH13301" s="226" t="s">
        <v>27762</v>
      </c>
      <c r="AI13301" s="227">
        <v>700.76</v>
      </c>
      <c r="AK13301" s="207" t="s">
        <v>27205</v>
      </c>
      <c r="AL13301" s="208">
        <v>103</v>
      </c>
      <c r="AM13301" s="93"/>
      <c r="AN13301" s="93"/>
      <c r="AO13301" s="93"/>
    </row>
    <row r="13302" spans="28:41" x14ac:dyDescent="0.55000000000000004">
      <c r="AB13302" s="278" t="s">
        <v>33617</v>
      </c>
      <c r="AC13302" s="279">
        <v>239385.46</v>
      </c>
      <c r="AE13302" s="246" t="s">
        <v>28078</v>
      </c>
      <c r="AF13302" s="247">
        <v>15806.11</v>
      </c>
      <c r="AH13302" s="226" t="s">
        <v>27763</v>
      </c>
      <c r="AI13302" s="227">
        <v>91.07</v>
      </c>
      <c r="AK13302" s="207" t="s">
        <v>27206</v>
      </c>
      <c r="AL13302" s="208">
        <v>41163.69</v>
      </c>
      <c r="AM13302" s="93"/>
      <c r="AN13302" s="93"/>
      <c r="AO13302" s="93"/>
    </row>
    <row r="13303" spans="28:41" x14ac:dyDescent="0.55000000000000004">
      <c r="AB13303" s="278" t="s">
        <v>39180</v>
      </c>
      <c r="AC13303" s="279">
        <v>142835.07999999999</v>
      </c>
      <c r="AE13303" s="246" t="s">
        <v>28079</v>
      </c>
      <c r="AF13303" s="247">
        <v>48138.77</v>
      </c>
      <c r="AH13303" s="226" t="s">
        <v>27764</v>
      </c>
      <c r="AI13303" s="227">
        <v>502.17</v>
      </c>
      <c r="AK13303" s="207" t="s">
        <v>27207</v>
      </c>
      <c r="AL13303" s="208">
        <v>511.62</v>
      </c>
      <c r="AM13303" s="93"/>
      <c r="AN13303" s="93"/>
      <c r="AO13303" s="93"/>
    </row>
    <row r="13304" spans="28:41" x14ac:dyDescent="0.55000000000000004">
      <c r="AB13304" s="278" t="s">
        <v>20758</v>
      </c>
      <c r="AC13304" s="279">
        <v>56377.98</v>
      </c>
      <c r="AE13304" s="246" t="s">
        <v>34171</v>
      </c>
      <c r="AF13304" s="247">
        <v>21728.14</v>
      </c>
      <c r="AH13304" s="226" t="s">
        <v>53773</v>
      </c>
      <c r="AI13304" s="227">
        <v>31548.45</v>
      </c>
      <c r="AK13304" s="207" t="s">
        <v>27208</v>
      </c>
      <c r="AL13304" s="208">
        <v>5124.67</v>
      </c>
      <c r="AM13304" s="93"/>
      <c r="AN13304" s="93"/>
      <c r="AO13304" s="93"/>
    </row>
    <row r="13305" spans="28:41" x14ac:dyDescent="0.55000000000000004">
      <c r="AB13305" s="278" t="s">
        <v>58036</v>
      </c>
      <c r="AC13305" s="279">
        <v>8506.99</v>
      </c>
      <c r="AE13305" s="246" t="s">
        <v>64943</v>
      </c>
      <c r="AF13305" s="247">
        <v>14528.55</v>
      </c>
      <c r="AH13305" s="226" t="s">
        <v>27765</v>
      </c>
      <c r="AI13305" s="227">
        <v>12828.21</v>
      </c>
      <c r="AK13305" s="207" t="s">
        <v>27209</v>
      </c>
      <c r="AL13305" s="208">
        <v>10754.46</v>
      </c>
      <c r="AM13305" s="93"/>
      <c r="AN13305" s="93"/>
      <c r="AO13305" s="93"/>
    </row>
    <row r="13306" spans="28:41" x14ac:dyDescent="0.55000000000000004">
      <c r="AB13306" s="278" t="s">
        <v>20759</v>
      </c>
      <c r="AC13306" s="279">
        <v>110173.57</v>
      </c>
      <c r="AE13306" s="246" t="s">
        <v>57880</v>
      </c>
      <c r="AF13306" s="247">
        <v>9875.07</v>
      </c>
      <c r="AH13306" s="226" t="s">
        <v>27766</v>
      </c>
      <c r="AI13306" s="227">
        <v>3394.82</v>
      </c>
      <c r="AK13306" s="207" t="s">
        <v>27210</v>
      </c>
      <c r="AL13306" s="208">
        <v>652.45000000000005</v>
      </c>
      <c r="AM13306" s="93"/>
      <c r="AN13306" s="93"/>
      <c r="AO13306" s="93"/>
    </row>
    <row r="13307" spans="28:41" x14ac:dyDescent="0.55000000000000004">
      <c r="AB13307" s="278" t="s">
        <v>69312</v>
      </c>
      <c r="AC13307" s="279">
        <v>5092.22</v>
      </c>
      <c r="AE13307" s="246" t="s">
        <v>28080</v>
      </c>
      <c r="AF13307" s="247">
        <v>10770.14</v>
      </c>
      <c r="AH13307" s="226" t="s">
        <v>27767</v>
      </c>
      <c r="AI13307" s="227">
        <v>10694.78</v>
      </c>
      <c r="AK13307" s="207" t="s">
        <v>27211</v>
      </c>
      <c r="AL13307" s="208">
        <v>3159.86</v>
      </c>
      <c r="AM13307" s="93"/>
      <c r="AN13307" s="93"/>
      <c r="AO13307" s="93"/>
    </row>
    <row r="13308" spans="28:41" x14ac:dyDescent="0.55000000000000004">
      <c r="AB13308" s="278" t="s">
        <v>33619</v>
      </c>
      <c r="AC13308" s="279">
        <v>20289.150000000001</v>
      </c>
      <c r="AE13308" s="246" t="s">
        <v>36727</v>
      </c>
      <c r="AF13308" s="247">
        <v>3640.89</v>
      </c>
      <c r="AH13308" s="226" t="s">
        <v>27768</v>
      </c>
      <c r="AI13308" s="227">
        <v>16688.78</v>
      </c>
      <c r="AK13308" s="207" t="s">
        <v>27212</v>
      </c>
      <c r="AL13308" s="208">
        <v>8773.1</v>
      </c>
      <c r="AM13308" s="93"/>
      <c r="AN13308" s="93"/>
      <c r="AO13308" s="93"/>
    </row>
    <row r="13309" spans="28:41" x14ac:dyDescent="0.55000000000000004">
      <c r="AB13309" s="278" t="s">
        <v>61684</v>
      </c>
      <c r="AC13309" s="279">
        <v>6400</v>
      </c>
      <c r="AE13309" s="246" t="s">
        <v>55430</v>
      </c>
      <c r="AF13309" s="247">
        <v>17090.88</v>
      </c>
      <c r="AH13309" s="226" t="s">
        <v>27769</v>
      </c>
      <c r="AI13309" s="227">
        <v>14755.46</v>
      </c>
      <c r="AK13309" s="207" t="s">
        <v>27213</v>
      </c>
      <c r="AL13309" s="208">
        <v>543</v>
      </c>
      <c r="AM13309" s="93"/>
      <c r="AN13309" s="93"/>
      <c r="AO13309" s="93"/>
    </row>
    <row r="13310" spans="28:41" x14ac:dyDescent="0.55000000000000004">
      <c r="AB13310" s="278" t="s">
        <v>20761</v>
      </c>
      <c r="AC13310" s="279">
        <v>40099.17</v>
      </c>
      <c r="AE13310" s="246" t="s">
        <v>39508</v>
      </c>
      <c r="AF13310" s="247">
        <v>33561.129999999997</v>
      </c>
      <c r="AH13310" s="226" t="s">
        <v>36716</v>
      </c>
      <c r="AI13310" s="227">
        <v>-662.94</v>
      </c>
      <c r="AK13310" s="207" t="s">
        <v>27214</v>
      </c>
      <c r="AL13310" s="208">
        <v>8251</v>
      </c>
      <c r="AM13310" s="93"/>
      <c r="AN13310" s="93"/>
      <c r="AO13310" s="93"/>
    </row>
    <row r="13311" spans="28:41" x14ac:dyDescent="0.55000000000000004">
      <c r="AB13311" s="278" t="s">
        <v>20762</v>
      </c>
      <c r="AC13311" s="279">
        <v>68682</v>
      </c>
      <c r="AE13311" s="246" t="s">
        <v>35715</v>
      </c>
      <c r="AF13311" s="247">
        <v>12400</v>
      </c>
      <c r="AH13311" s="226" t="s">
        <v>47272</v>
      </c>
      <c r="AI13311" s="227">
        <v>791.11</v>
      </c>
      <c r="AK13311" s="207" t="s">
        <v>27215</v>
      </c>
      <c r="AL13311" s="208">
        <v>1399.33</v>
      </c>
      <c r="AM13311" s="93"/>
      <c r="AN13311" s="93"/>
      <c r="AO13311" s="93"/>
    </row>
    <row r="13312" spans="28:41" x14ac:dyDescent="0.55000000000000004">
      <c r="AB13312" s="278" t="s">
        <v>20765</v>
      </c>
      <c r="AC13312" s="279">
        <v>77069.240000000005</v>
      </c>
      <c r="AE13312" s="246" t="s">
        <v>36728</v>
      </c>
      <c r="AF13312" s="247">
        <v>44972.1</v>
      </c>
      <c r="AH13312" s="226" t="s">
        <v>40630</v>
      </c>
      <c r="AI13312" s="227">
        <v>57301.98</v>
      </c>
      <c r="AK13312" s="207" t="s">
        <v>27216</v>
      </c>
      <c r="AL13312" s="208">
        <v>1040.45</v>
      </c>
      <c r="AM13312" s="93"/>
      <c r="AN13312" s="93"/>
      <c r="AO13312" s="93"/>
    </row>
    <row r="13313" spans="28:41" x14ac:dyDescent="0.55000000000000004">
      <c r="AB13313" s="278" t="s">
        <v>54359</v>
      </c>
      <c r="AC13313" s="279">
        <v>87765.06</v>
      </c>
      <c r="AE13313" s="246" t="s">
        <v>49176</v>
      </c>
      <c r="AF13313" s="247">
        <v>7247.67</v>
      </c>
      <c r="AH13313" s="226" t="s">
        <v>27770</v>
      </c>
      <c r="AI13313" s="227">
        <v>35490.230000000003</v>
      </c>
      <c r="AK13313" s="207" t="s">
        <v>27217</v>
      </c>
      <c r="AL13313" s="208">
        <v>139.35</v>
      </c>
      <c r="AM13313" s="93"/>
      <c r="AN13313" s="93"/>
      <c r="AO13313" s="93"/>
    </row>
    <row r="13314" spans="28:41" x14ac:dyDescent="0.55000000000000004">
      <c r="AB13314" s="278" t="s">
        <v>54360</v>
      </c>
      <c r="AC13314" s="279">
        <v>33056.49</v>
      </c>
      <c r="AE13314" s="246" t="s">
        <v>42951</v>
      </c>
      <c r="AF13314" s="247">
        <v>11545</v>
      </c>
      <c r="AH13314" s="226" t="s">
        <v>45611</v>
      </c>
      <c r="AI13314" s="227">
        <v>384</v>
      </c>
      <c r="AK13314" s="207" t="s">
        <v>27218</v>
      </c>
      <c r="AL13314" s="208">
        <v>6044</v>
      </c>
      <c r="AM13314" s="93"/>
      <c r="AN13314" s="93"/>
      <c r="AO13314" s="93"/>
    </row>
    <row r="13315" spans="28:41" x14ac:dyDescent="0.55000000000000004">
      <c r="AB13315" s="278" t="s">
        <v>20790</v>
      </c>
      <c r="AC13315" s="279">
        <v>8764.74</v>
      </c>
      <c r="AE13315" s="246" t="s">
        <v>42952</v>
      </c>
      <c r="AF13315" s="247">
        <v>883.18</v>
      </c>
      <c r="AH13315" s="226" t="s">
        <v>27771</v>
      </c>
      <c r="AI13315" s="227">
        <v>7022.81</v>
      </c>
      <c r="AK13315" s="207" t="s">
        <v>27219</v>
      </c>
      <c r="AL13315" s="208">
        <v>1332.44</v>
      </c>
      <c r="AM13315" s="93"/>
      <c r="AN13315" s="93"/>
      <c r="AO13315" s="93"/>
    </row>
    <row r="13316" spans="28:41" x14ac:dyDescent="0.55000000000000004">
      <c r="AB13316" s="278" t="s">
        <v>20791</v>
      </c>
      <c r="AC13316" s="279">
        <v>23003.759999999998</v>
      </c>
      <c r="AE13316" s="246" t="s">
        <v>42953</v>
      </c>
      <c r="AF13316" s="247">
        <v>2632.53</v>
      </c>
      <c r="AH13316" s="226" t="s">
        <v>27772</v>
      </c>
      <c r="AI13316" s="227">
        <v>21477.919999999998</v>
      </c>
      <c r="AK13316" s="207" t="s">
        <v>27220</v>
      </c>
      <c r="AL13316" s="208">
        <v>963.77</v>
      </c>
      <c r="AM13316" s="93"/>
      <c r="AN13316" s="93"/>
      <c r="AO13316" s="93"/>
    </row>
    <row r="13317" spans="28:41" x14ac:dyDescent="0.55000000000000004">
      <c r="AB13317" s="278" t="s">
        <v>49372</v>
      </c>
      <c r="AC13317" s="279">
        <v>7646.58</v>
      </c>
      <c r="AE13317" s="246" t="s">
        <v>53824</v>
      </c>
      <c r="AF13317" s="247">
        <v>430.28</v>
      </c>
      <c r="AH13317" s="226" t="s">
        <v>40631</v>
      </c>
      <c r="AI13317" s="227">
        <v>7240.84</v>
      </c>
      <c r="AK13317" s="207" t="s">
        <v>27221</v>
      </c>
      <c r="AL13317" s="208">
        <v>9688.5300000000007</v>
      </c>
      <c r="AM13317" s="93"/>
      <c r="AN13317" s="93"/>
      <c r="AO13317" s="93"/>
    </row>
    <row r="13318" spans="28:41" x14ac:dyDescent="0.55000000000000004">
      <c r="AB13318" s="278" t="s">
        <v>69831</v>
      </c>
      <c r="AC13318" s="279">
        <v>108.18</v>
      </c>
      <c r="AE13318" s="246" t="s">
        <v>55431</v>
      </c>
      <c r="AF13318" s="247">
        <v>7800</v>
      </c>
      <c r="AH13318" s="226" t="s">
        <v>36717</v>
      </c>
      <c r="AI13318" s="227">
        <v>92169.98</v>
      </c>
      <c r="AK13318" s="207" t="s">
        <v>27222</v>
      </c>
      <c r="AL13318" s="208">
        <v>543</v>
      </c>
      <c r="AM13318" s="93"/>
      <c r="AN13318" s="93"/>
      <c r="AO13318" s="93"/>
    </row>
    <row r="13319" spans="28:41" x14ac:dyDescent="0.55000000000000004">
      <c r="AB13319" s="278" t="s">
        <v>69832</v>
      </c>
      <c r="AC13319" s="279">
        <v>7.5</v>
      </c>
      <c r="AE13319" s="246" t="s">
        <v>55432</v>
      </c>
      <c r="AF13319" s="247">
        <v>596.70000000000005</v>
      </c>
      <c r="AH13319" s="226" t="s">
        <v>36718</v>
      </c>
      <c r="AI13319" s="227">
        <v>38122.949999999997</v>
      </c>
      <c r="AK13319" s="207" t="s">
        <v>27223</v>
      </c>
      <c r="AL13319" s="208">
        <v>168181.56</v>
      </c>
      <c r="AM13319" s="93"/>
      <c r="AN13319" s="93"/>
      <c r="AO13319" s="93"/>
    </row>
    <row r="13320" spans="28:41" x14ac:dyDescent="0.55000000000000004">
      <c r="AB13320" s="278" t="s">
        <v>20792</v>
      </c>
      <c r="AC13320" s="279">
        <v>989.36</v>
      </c>
      <c r="AE13320" s="246" t="s">
        <v>55433</v>
      </c>
      <c r="AF13320" s="247">
        <v>1715</v>
      </c>
      <c r="AH13320" s="226" t="s">
        <v>36719</v>
      </c>
      <c r="AI13320" s="227">
        <v>369.43</v>
      </c>
      <c r="AK13320" s="207" t="s">
        <v>27224</v>
      </c>
      <c r="AL13320" s="208">
        <v>8251</v>
      </c>
      <c r="AM13320" s="93"/>
      <c r="AN13320" s="93"/>
      <c r="AO13320" s="93"/>
    </row>
    <row r="13321" spans="28:41" x14ac:dyDescent="0.55000000000000004">
      <c r="AB13321" s="278" t="s">
        <v>20793</v>
      </c>
      <c r="AC13321" s="279">
        <v>3230</v>
      </c>
      <c r="AE13321" s="246" t="s">
        <v>64944</v>
      </c>
      <c r="AF13321" s="247">
        <v>205.44</v>
      </c>
      <c r="AH13321" s="226" t="s">
        <v>27781</v>
      </c>
      <c r="AI13321" s="227">
        <v>9466.56</v>
      </c>
      <c r="AK13321" s="207" t="s">
        <v>27225</v>
      </c>
      <c r="AL13321" s="208">
        <v>50349.86</v>
      </c>
      <c r="AM13321" s="93"/>
      <c r="AN13321" s="93"/>
      <c r="AO13321" s="93"/>
    </row>
    <row r="13322" spans="28:41" x14ac:dyDescent="0.55000000000000004">
      <c r="AB13322" s="278" t="s">
        <v>20795</v>
      </c>
      <c r="AC13322" s="279">
        <v>2270</v>
      </c>
      <c r="AE13322" s="246" t="s">
        <v>64945</v>
      </c>
      <c r="AF13322" s="247">
        <v>508.08</v>
      </c>
      <c r="AH13322" s="226" t="s">
        <v>34141</v>
      </c>
      <c r="AI13322" s="227">
        <v>21280.07</v>
      </c>
      <c r="AK13322" s="207" t="s">
        <v>27226</v>
      </c>
      <c r="AL13322" s="208">
        <v>4720.8500000000004</v>
      </c>
      <c r="AM13322" s="93"/>
      <c r="AN13322" s="93"/>
      <c r="AO13322" s="93"/>
    </row>
    <row r="13323" spans="28:41" x14ac:dyDescent="0.55000000000000004">
      <c r="AB13323" s="278" t="s">
        <v>20796</v>
      </c>
      <c r="AC13323" s="279">
        <v>53869.38</v>
      </c>
      <c r="AE13323" s="246" t="s">
        <v>53825</v>
      </c>
      <c r="AF13323" s="247">
        <v>5936.27</v>
      </c>
      <c r="AH13323" s="226" t="s">
        <v>35682</v>
      </c>
      <c r="AI13323" s="227">
        <v>5975</v>
      </c>
      <c r="AK13323" s="207" t="s">
        <v>27227</v>
      </c>
      <c r="AL13323" s="208">
        <v>199182.36</v>
      </c>
      <c r="AM13323" s="93"/>
      <c r="AN13323" s="93"/>
      <c r="AO13323" s="93"/>
    </row>
    <row r="13324" spans="28:41" x14ac:dyDescent="0.55000000000000004">
      <c r="AB13324" s="278" t="s">
        <v>20798</v>
      </c>
      <c r="AC13324" s="279">
        <v>22524.47</v>
      </c>
      <c r="AE13324" s="246" t="s">
        <v>61228</v>
      </c>
      <c r="AF13324" s="247">
        <v>1530.23</v>
      </c>
      <c r="AH13324" s="226" t="s">
        <v>27782</v>
      </c>
      <c r="AI13324" s="227">
        <v>64201.7</v>
      </c>
      <c r="AK13324" s="207" t="s">
        <v>27228</v>
      </c>
      <c r="AL13324" s="208">
        <v>23839.24</v>
      </c>
      <c r="AM13324" s="93"/>
      <c r="AN13324" s="93"/>
      <c r="AO13324" s="93"/>
    </row>
    <row r="13325" spans="28:41" x14ac:dyDescent="0.55000000000000004">
      <c r="AB13325" s="278" t="s">
        <v>33637</v>
      </c>
      <c r="AC13325" s="279">
        <v>15435.7</v>
      </c>
      <c r="AE13325" s="246" t="s">
        <v>36730</v>
      </c>
      <c r="AF13325" s="247">
        <v>55859.88</v>
      </c>
      <c r="AH13325" s="226" t="s">
        <v>45612</v>
      </c>
      <c r="AI13325" s="227">
        <v>1933254.24</v>
      </c>
      <c r="AK13325" s="207" t="s">
        <v>27229</v>
      </c>
      <c r="AL13325" s="208">
        <v>25111.25</v>
      </c>
      <c r="AM13325" s="93"/>
      <c r="AN13325" s="93"/>
      <c r="AO13325" s="93"/>
    </row>
    <row r="13326" spans="28:41" x14ac:dyDescent="0.55000000000000004">
      <c r="AB13326" s="278" t="s">
        <v>33638</v>
      </c>
      <c r="AC13326" s="279">
        <v>506892.2</v>
      </c>
      <c r="AE13326" s="246" t="s">
        <v>56613</v>
      </c>
      <c r="AF13326" s="247">
        <v>83494.2</v>
      </c>
      <c r="AH13326" s="226" t="s">
        <v>36720</v>
      </c>
      <c r="AI13326" s="227">
        <v>-40.78</v>
      </c>
      <c r="AK13326" s="207" t="s">
        <v>27230</v>
      </c>
      <c r="AL13326" s="208">
        <v>7765.19</v>
      </c>
      <c r="AM13326" s="93"/>
      <c r="AN13326" s="93"/>
      <c r="AO13326" s="93"/>
    </row>
    <row r="13327" spans="28:41" x14ac:dyDescent="0.55000000000000004">
      <c r="AB13327" s="278" t="s">
        <v>61685</v>
      </c>
      <c r="AC13327" s="279">
        <v>9737.33</v>
      </c>
      <c r="AE13327" s="246" t="s">
        <v>47285</v>
      </c>
      <c r="AF13327" s="247">
        <v>1953.84</v>
      </c>
      <c r="AH13327" s="226" t="s">
        <v>53774</v>
      </c>
      <c r="AI13327" s="227">
        <v>32326.98</v>
      </c>
      <c r="AK13327" s="207" t="s">
        <v>27231</v>
      </c>
      <c r="AL13327" s="208">
        <v>1858.22</v>
      </c>
      <c r="AM13327" s="93"/>
      <c r="AN13327" s="93"/>
      <c r="AO13327" s="93"/>
    </row>
    <row r="13328" spans="28:41" x14ac:dyDescent="0.55000000000000004">
      <c r="AB13328" s="278" t="s">
        <v>20819</v>
      </c>
      <c r="AC13328" s="279">
        <v>39820.379999999997</v>
      </c>
      <c r="AE13328" s="246" t="s">
        <v>36732</v>
      </c>
      <c r="AF13328" s="247">
        <v>55000</v>
      </c>
      <c r="AH13328" s="226" t="s">
        <v>53775</v>
      </c>
      <c r="AI13328" s="227">
        <v>2473.02</v>
      </c>
      <c r="AK13328" s="207" t="s">
        <v>27232</v>
      </c>
      <c r="AL13328" s="208">
        <v>102590.17</v>
      </c>
      <c r="AM13328" s="93"/>
      <c r="AN13328" s="93"/>
      <c r="AO13328" s="93"/>
    </row>
    <row r="13329" spans="28:41" x14ac:dyDescent="0.55000000000000004">
      <c r="AB13329" s="278" t="s">
        <v>33640</v>
      </c>
      <c r="AC13329" s="279">
        <v>27680.53</v>
      </c>
      <c r="AE13329" s="246" t="s">
        <v>36733</v>
      </c>
      <c r="AF13329" s="247">
        <v>128699.07</v>
      </c>
      <c r="AH13329" s="226" t="s">
        <v>53776</v>
      </c>
      <c r="AI13329" s="227">
        <v>5656</v>
      </c>
      <c r="AK13329" s="207" t="s">
        <v>27233</v>
      </c>
      <c r="AL13329" s="208">
        <v>1040.45</v>
      </c>
      <c r="AM13329" s="93"/>
      <c r="AN13329" s="93"/>
      <c r="AO13329" s="93"/>
    </row>
    <row r="13330" spans="28:41" x14ac:dyDescent="0.55000000000000004">
      <c r="AB13330" s="278" t="s">
        <v>60906</v>
      </c>
      <c r="AC13330" s="279">
        <v>3259.1</v>
      </c>
      <c r="AE13330" s="246" t="s">
        <v>58690</v>
      </c>
      <c r="AF13330" s="247">
        <v>74641.95</v>
      </c>
      <c r="AH13330" s="226" t="s">
        <v>53777</v>
      </c>
      <c r="AI13330" s="227">
        <v>97722.5</v>
      </c>
      <c r="AK13330" s="207" t="s">
        <v>27234</v>
      </c>
      <c r="AL13330" s="208">
        <v>139.35</v>
      </c>
      <c r="AM13330" s="93"/>
      <c r="AN13330" s="93"/>
      <c r="AO13330" s="93"/>
    </row>
    <row r="13331" spans="28:41" x14ac:dyDescent="0.55000000000000004">
      <c r="AB13331" s="278" t="s">
        <v>20842</v>
      </c>
      <c r="AC13331" s="279">
        <v>47.89</v>
      </c>
      <c r="AE13331" s="246" t="s">
        <v>60749</v>
      </c>
      <c r="AF13331" s="247">
        <v>4350</v>
      </c>
      <c r="AH13331" s="226" t="s">
        <v>53778</v>
      </c>
      <c r="AI13331" s="227">
        <v>18522.86</v>
      </c>
      <c r="AK13331" s="207" t="s">
        <v>27235</v>
      </c>
      <c r="AL13331" s="208">
        <v>11070</v>
      </c>
      <c r="AM13331" s="93"/>
      <c r="AN13331" s="93"/>
      <c r="AO13331" s="93"/>
    </row>
    <row r="13332" spans="28:41" x14ac:dyDescent="0.55000000000000004">
      <c r="AB13332" s="278" t="s">
        <v>50664</v>
      </c>
      <c r="AC13332" s="279">
        <v>13.45</v>
      </c>
      <c r="AE13332" s="246" t="s">
        <v>53826</v>
      </c>
      <c r="AF13332" s="247">
        <v>1354.08</v>
      </c>
      <c r="AH13332" s="226" t="s">
        <v>53779</v>
      </c>
      <c r="AI13332" s="227">
        <v>8654.99</v>
      </c>
      <c r="AK13332" s="207" t="s">
        <v>27236</v>
      </c>
      <c r="AL13332" s="208">
        <v>73769.16</v>
      </c>
      <c r="AM13332" s="93"/>
      <c r="AN13332" s="93"/>
      <c r="AO13332" s="93"/>
    </row>
    <row r="13333" spans="28:41" x14ac:dyDescent="0.55000000000000004">
      <c r="AB13333" s="278" t="s">
        <v>20843</v>
      </c>
      <c r="AC13333" s="279">
        <v>32.04</v>
      </c>
      <c r="AE13333" s="246" t="s">
        <v>36735</v>
      </c>
      <c r="AF13333" s="247">
        <v>44681</v>
      </c>
      <c r="AH13333" s="226" t="s">
        <v>53780</v>
      </c>
      <c r="AI13333" s="227">
        <v>4220</v>
      </c>
      <c r="AK13333" s="207" t="s">
        <v>27237</v>
      </c>
      <c r="AL13333" s="208">
        <v>600</v>
      </c>
      <c r="AM13333" s="93"/>
      <c r="AN13333" s="93"/>
      <c r="AO13333" s="93"/>
    </row>
    <row r="13334" spans="28:41" x14ac:dyDescent="0.55000000000000004">
      <c r="AB13334" s="278" t="s">
        <v>60907</v>
      </c>
      <c r="AC13334" s="279">
        <v>504.35</v>
      </c>
      <c r="AE13334" s="246" t="s">
        <v>39511</v>
      </c>
      <c r="AF13334" s="247">
        <v>6519.73</v>
      </c>
      <c r="AH13334" s="226" t="s">
        <v>53781</v>
      </c>
      <c r="AI13334" s="227">
        <v>9877.75</v>
      </c>
      <c r="AK13334" s="207" t="s">
        <v>27238</v>
      </c>
      <c r="AL13334" s="208">
        <v>96628.160000000003</v>
      </c>
      <c r="AM13334" s="93"/>
      <c r="AN13334" s="93"/>
      <c r="AO13334" s="93"/>
    </row>
    <row r="13335" spans="28:41" x14ac:dyDescent="0.55000000000000004">
      <c r="AB13335" s="278" t="s">
        <v>43239</v>
      </c>
      <c r="AC13335" s="279">
        <v>4.7699999999999996</v>
      </c>
      <c r="AE13335" s="246" t="s">
        <v>60750</v>
      </c>
      <c r="AF13335" s="247">
        <v>2410.23</v>
      </c>
      <c r="AH13335" s="226" t="s">
        <v>53782</v>
      </c>
      <c r="AI13335" s="227">
        <v>29090.76</v>
      </c>
      <c r="AK13335" s="207" t="s">
        <v>14193</v>
      </c>
      <c r="AL13335" s="208">
        <v>6044</v>
      </c>
      <c r="AM13335" s="93"/>
      <c r="AN13335" s="93"/>
      <c r="AO13335" s="93"/>
    </row>
    <row r="13336" spans="28:41" x14ac:dyDescent="0.55000000000000004">
      <c r="AB13336" s="278" t="s">
        <v>60909</v>
      </c>
      <c r="AC13336" s="279">
        <v>29.62</v>
      </c>
      <c r="AE13336" s="246" t="s">
        <v>53828</v>
      </c>
      <c r="AF13336" s="247">
        <v>52397.5</v>
      </c>
      <c r="AH13336" s="226" t="s">
        <v>53783</v>
      </c>
      <c r="AI13336" s="227">
        <v>2048.31</v>
      </c>
      <c r="AK13336" s="207" t="s">
        <v>27239</v>
      </c>
      <c r="AL13336" s="208">
        <v>38260.67</v>
      </c>
      <c r="AM13336" s="93"/>
      <c r="AN13336" s="93"/>
      <c r="AO13336" s="93"/>
    </row>
    <row r="13337" spans="28:41" x14ac:dyDescent="0.55000000000000004">
      <c r="AB13337" s="278" t="s">
        <v>60910</v>
      </c>
      <c r="AC13337" s="279">
        <v>0.8</v>
      </c>
      <c r="AE13337" s="246" t="s">
        <v>36736</v>
      </c>
      <c r="AF13337" s="247">
        <v>37497.339999999997</v>
      </c>
      <c r="AH13337" s="226" t="s">
        <v>53784</v>
      </c>
      <c r="AI13337" s="227">
        <v>11469.6</v>
      </c>
      <c r="AK13337" s="207" t="s">
        <v>27240</v>
      </c>
      <c r="AL13337" s="208">
        <v>1184.46</v>
      </c>
      <c r="AM13337" s="93"/>
      <c r="AN13337" s="93"/>
      <c r="AO13337" s="93"/>
    </row>
    <row r="13338" spans="28:41" x14ac:dyDescent="0.55000000000000004">
      <c r="AB13338" s="278" t="s">
        <v>32128</v>
      </c>
      <c r="AC13338" s="279">
        <v>-1289.8499999999999</v>
      </c>
      <c r="AE13338" s="246" t="s">
        <v>36737</v>
      </c>
      <c r="AF13338" s="247">
        <v>71130.39</v>
      </c>
      <c r="AH13338" s="226" t="s">
        <v>53785</v>
      </c>
      <c r="AI13338" s="227">
        <v>1793.58</v>
      </c>
      <c r="AK13338" s="207" t="s">
        <v>27241</v>
      </c>
      <c r="AL13338" s="208">
        <v>20925.8</v>
      </c>
      <c r="AM13338" s="93"/>
      <c r="AN13338" s="93"/>
      <c r="AO13338" s="93"/>
    </row>
    <row r="13339" spans="28:41" x14ac:dyDescent="0.55000000000000004">
      <c r="AB13339" s="278" t="s">
        <v>20845</v>
      </c>
      <c r="AC13339" s="279">
        <v>0.72</v>
      </c>
      <c r="AE13339" s="246" t="s">
        <v>36738</v>
      </c>
      <c r="AF13339" s="247">
        <v>37022.35</v>
      </c>
      <c r="AH13339" s="226" t="s">
        <v>53786</v>
      </c>
      <c r="AI13339" s="227">
        <v>1014.62</v>
      </c>
      <c r="AK13339" s="207" t="s">
        <v>27242</v>
      </c>
      <c r="AL13339" s="208">
        <v>189.3</v>
      </c>
      <c r="AM13339" s="93"/>
      <c r="AN13339" s="93"/>
      <c r="AO13339" s="93"/>
    </row>
    <row r="13340" spans="28:41" x14ac:dyDescent="0.55000000000000004">
      <c r="AB13340" s="278" t="s">
        <v>20846</v>
      </c>
      <c r="AC13340" s="279">
        <v>18165.29</v>
      </c>
      <c r="AE13340" s="246" t="s">
        <v>58691</v>
      </c>
      <c r="AF13340" s="247">
        <v>5256.26</v>
      </c>
      <c r="AH13340" s="226" t="s">
        <v>53787</v>
      </c>
      <c r="AI13340" s="227">
        <v>3196.44</v>
      </c>
      <c r="AK13340" s="207" t="s">
        <v>27243</v>
      </c>
      <c r="AL13340" s="208">
        <v>613.79999999999995</v>
      </c>
      <c r="AM13340" s="93"/>
      <c r="AN13340" s="93"/>
      <c r="AO13340" s="93"/>
    </row>
    <row r="13341" spans="28:41" x14ac:dyDescent="0.55000000000000004">
      <c r="AB13341" s="278" t="s">
        <v>20847</v>
      </c>
      <c r="AC13341" s="279">
        <v>2603.56</v>
      </c>
      <c r="AE13341" s="246" t="s">
        <v>53829</v>
      </c>
      <c r="AF13341" s="247">
        <v>8299.69</v>
      </c>
      <c r="AH13341" s="226" t="s">
        <v>53788</v>
      </c>
      <c r="AI13341" s="227">
        <v>1105.5</v>
      </c>
      <c r="AK13341" s="207" t="s">
        <v>27244</v>
      </c>
      <c r="AL13341" s="208">
        <v>43700.44</v>
      </c>
      <c r="AM13341" s="93"/>
      <c r="AN13341" s="93"/>
      <c r="AO13341" s="93"/>
    </row>
    <row r="13342" spans="28:41" x14ac:dyDescent="0.55000000000000004">
      <c r="AB13342" s="278" t="s">
        <v>20848</v>
      </c>
      <c r="AC13342" s="279">
        <v>30485.67</v>
      </c>
      <c r="AE13342" s="246" t="s">
        <v>53830</v>
      </c>
      <c r="AF13342" s="247">
        <v>39977.129999999997</v>
      </c>
      <c r="AH13342" s="226" t="s">
        <v>35683</v>
      </c>
      <c r="AI13342" s="227">
        <v>59306.45</v>
      </c>
      <c r="AK13342" s="207" t="s">
        <v>27245</v>
      </c>
      <c r="AL13342" s="208">
        <v>41163.69</v>
      </c>
      <c r="AM13342" s="93"/>
      <c r="AN13342" s="93"/>
      <c r="AO13342" s="93"/>
    </row>
    <row r="13343" spans="28:41" x14ac:dyDescent="0.55000000000000004">
      <c r="AB13343" s="278" t="s">
        <v>39184</v>
      </c>
      <c r="AC13343" s="279">
        <v>51663.48</v>
      </c>
      <c r="AE13343" s="246" t="s">
        <v>50433</v>
      </c>
      <c r="AF13343" s="247">
        <v>23484.11</v>
      </c>
      <c r="AH13343" s="226" t="s">
        <v>34142</v>
      </c>
      <c r="AI13343" s="227">
        <v>142975</v>
      </c>
      <c r="AK13343" s="207" t="s">
        <v>27246</v>
      </c>
      <c r="AL13343" s="208">
        <v>11598.79</v>
      </c>
      <c r="AM13343" s="93"/>
      <c r="AN13343" s="93"/>
      <c r="AO13343" s="93"/>
    </row>
    <row r="13344" spans="28:41" x14ac:dyDescent="0.55000000000000004">
      <c r="AB13344" s="278" t="s">
        <v>33643</v>
      </c>
      <c r="AC13344" s="279">
        <v>4555.68</v>
      </c>
      <c r="AE13344" s="246" t="s">
        <v>48278</v>
      </c>
      <c r="AF13344" s="247">
        <v>184575</v>
      </c>
      <c r="AH13344" s="226" t="s">
        <v>47273</v>
      </c>
      <c r="AI13344" s="227">
        <v>1834.95</v>
      </c>
      <c r="AK13344" s="207" t="s">
        <v>27247</v>
      </c>
      <c r="AL13344" s="208">
        <v>1483.85</v>
      </c>
      <c r="AM13344" s="93"/>
      <c r="AN13344" s="93"/>
      <c r="AO13344" s="93"/>
    </row>
    <row r="13345" spans="28:41" x14ac:dyDescent="0.55000000000000004">
      <c r="AB13345" s="278" t="s">
        <v>40793</v>
      </c>
      <c r="AC13345" s="279">
        <v>34181.160000000003</v>
      </c>
      <c r="AE13345" s="246" t="s">
        <v>36739</v>
      </c>
      <c r="AF13345" s="247">
        <v>35184.800000000003</v>
      </c>
      <c r="AH13345" s="226" t="s">
        <v>34143</v>
      </c>
      <c r="AI13345" s="227">
        <v>117939.38</v>
      </c>
      <c r="AK13345" s="207" t="s">
        <v>14194</v>
      </c>
      <c r="AL13345" s="208">
        <v>72779.100000000006</v>
      </c>
      <c r="AM13345" s="93"/>
      <c r="AN13345" s="93"/>
      <c r="AO13345" s="93"/>
    </row>
    <row r="13346" spans="28:41" x14ac:dyDescent="0.55000000000000004">
      <c r="AB13346" s="278" t="s">
        <v>20866</v>
      </c>
      <c r="AC13346" s="279">
        <v>5175.2299999999996</v>
      </c>
      <c r="AE13346" s="246" t="s">
        <v>58338</v>
      </c>
      <c r="AF13346" s="247">
        <v>6812.54</v>
      </c>
      <c r="AH13346" s="226" t="s">
        <v>34144</v>
      </c>
      <c r="AI13346" s="227">
        <v>2520</v>
      </c>
      <c r="AK13346" s="207" t="s">
        <v>14195</v>
      </c>
      <c r="AL13346" s="208">
        <v>105679.73</v>
      </c>
      <c r="AM13346" s="93"/>
      <c r="AN13346" s="93"/>
      <c r="AO13346" s="93"/>
    </row>
    <row r="13347" spans="28:41" x14ac:dyDescent="0.55000000000000004">
      <c r="AB13347" s="278" t="s">
        <v>20867</v>
      </c>
      <c r="AC13347" s="279">
        <v>68</v>
      </c>
      <c r="AE13347" s="246" t="s">
        <v>36740</v>
      </c>
      <c r="AF13347" s="247">
        <v>115893.7</v>
      </c>
      <c r="AH13347" s="226" t="s">
        <v>34145</v>
      </c>
      <c r="AI13347" s="227">
        <v>61859.32</v>
      </c>
      <c r="AK13347" s="207" t="s">
        <v>27248</v>
      </c>
      <c r="AL13347" s="208">
        <v>132302.34</v>
      </c>
      <c r="AM13347" s="93"/>
      <c r="AN13347" s="93"/>
      <c r="AO13347" s="93"/>
    </row>
    <row r="13348" spans="28:41" x14ac:dyDescent="0.55000000000000004">
      <c r="AB13348" s="278" t="s">
        <v>20870</v>
      </c>
      <c r="AC13348" s="279">
        <v>1365.32</v>
      </c>
      <c r="AE13348" s="246" t="s">
        <v>56614</v>
      </c>
      <c r="AF13348" s="247">
        <v>320629</v>
      </c>
      <c r="AH13348" s="226" t="s">
        <v>36721</v>
      </c>
      <c r="AI13348" s="227">
        <v>223550.36</v>
      </c>
      <c r="AK13348" s="207" t="s">
        <v>27249</v>
      </c>
      <c r="AL13348" s="208">
        <v>66609.84</v>
      </c>
      <c r="AM13348" s="93"/>
      <c r="AN13348" s="93"/>
      <c r="AO13348" s="93"/>
    </row>
    <row r="13349" spans="28:41" x14ac:dyDescent="0.55000000000000004">
      <c r="AB13349" s="278" t="s">
        <v>20894</v>
      </c>
      <c r="AC13349" s="279">
        <v>113.37</v>
      </c>
      <c r="AE13349" s="246" t="s">
        <v>47287</v>
      </c>
      <c r="AF13349" s="247">
        <v>5122.1000000000004</v>
      </c>
      <c r="AH13349" s="226" t="s">
        <v>34146</v>
      </c>
      <c r="AI13349" s="227">
        <v>1610.58</v>
      </c>
      <c r="AK13349" s="207" t="s">
        <v>27250</v>
      </c>
      <c r="AL13349" s="208">
        <v>13101.2</v>
      </c>
      <c r="AM13349" s="93"/>
      <c r="AN13349" s="93"/>
      <c r="AO13349" s="93"/>
    </row>
    <row r="13350" spans="28:41" x14ac:dyDescent="0.55000000000000004">
      <c r="AB13350" s="278" t="s">
        <v>20895</v>
      </c>
      <c r="AC13350" s="279">
        <v>12312.22</v>
      </c>
      <c r="AE13350" s="246" t="s">
        <v>53831</v>
      </c>
      <c r="AF13350" s="247">
        <v>4812.5</v>
      </c>
      <c r="AH13350" s="226" t="s">
        <v>36722</v>
      </c>
      <c r="AI13350" s="227">
        <v>162888.21</v>
      </c>
      <c r="AK13350" s="207" t="s">
        <v>27251</v>
      </c>
      <c r="AL13350" s="208">
        <v>6115.5</v>
      </c>
      <c r="AM13350" s="93"/>
      <c r="AN13350" s="93"/>
      <c r="AO13350" s="93"/>
    </row>
    <row r="13351" spans="28:41" x14ac:dyDescent="0.55000000000000004">
      <c r="AB13351" s="278" t="s">
        <v>50666</v>
      </c>
      <c r="AC13351" s="279">
        <v>3894</v>
      </c>
      <c r="AE13351" s="246" t="s">
        <v>47288</v>
      </c>
      <c r="AF13351" s="247">
        <v>760</v>
      </c>
      <c r="AH13351" s="226" t="s">
        <v>34147</v>
      </c>
      <c r="AI13351" s="227">
        <v>4314.7700000000004</v>
      </c>
      <c r="AK13351" s="207" t="s">
        <v>27252</v>
      </c>
      <c r="AL13351" s="208">
        <v>36795.589999999997</v>
      </c>
      <c r="AM13351" s="93"/>
      <c r="AN13351" s="93"/>
      <c r="AO13351" s="93"/>
    </row>
    <row r="13352" spans="28:41" x14ac:dyDescent="0.55000000000000004">
      <c r="AB13352" s="278" t="s">
        <v>69313</v>
      </c>
      <c r="AC13352" s="279">
        <v>8190</v>
      </c>
      <c r="AE13352" s="246" t="s">
        <v>53832</v>
      </c>
      <c r="AF13352" s="247">
        <v>702.04</v>
      </c>
      <c r="AH13352" s="226" t="s">
        <v>50419</v>
      </c>
      <c r="AI13352" s="227">
        <v>61.5</v>
      </c>
      <c r="AK13352" s="207" t="s">
        <v>27253</v>
      </c>
      <c r="AL13352" s="208">
        <v>29300.78</v>
      </c>
      <c r="AM13352" s="93"/>
      <c r="AN13352" s="93"/>
      <c r="AO13352" s="93"/>
    </row>
    <row r="13353" spans="28:41" x14ac:dyDescent="0.55000000000000004">
      <c r="AB13353" s="278" t="s">
        <v>46051</v>
      </c>
      <c r="AC13353" s="279">
        <v>-37246.44</v>
      </c>
      <c r="AE13353" s="246" t="s">
        <v>53833</v>
      </c>
      <c r="AF13353" s="247">
        <v>329.48</v>
      </c>
      <c r="AH13353" s="226" t="s">
        <v>34148</v>
      </c>
      <c r="AI13353" s="227">
        <v>9167.66</v>
      </c>
      <c r="AK13353" s="207" t="s">
        <v>27254</v>
      </c>
      <c r="AL13353" s="208">
        <v>37260.51</v>
      </c>
      <c r="AM13353" s="93"/>
      <c r="AN13353" s="93"/>
      <c r="AO13353" s="93"/>
    </row>
    <row r="13354" spans="28:41" x14ac:dyDescent="0.55000000000000004">
      <c r="AB13354" s="278" t="s">
        <v>20896</v>
      </c>
      <c r="AC13354" s="279">
        <v>-151.19</v>
      </c>
      <c r="AE13354" s="246" t="s">
        <v>49177</v>
      </c>
      <c r="AF13354" s="247">
        <v>135.6</v>
      </c>
      <c r="AH13354" s="226" t="s">
        <v>39490</v>
      </c>
      <c r="AI13354" s="227">
        <v>41137.71</v>
      </c>
      <c r="AK13354" s="207" t="s">
        <v>27255</v>
      </c>
      <c r="AL13354" s="208">
        <v>33510.43</v>
      </c>
      <c r="AM13354" s="93"/>
      <c r="AN13354" s="93"/>
      <c r="AO13354" s="93"/>
    </row>
    <row r="13355" spans="28:41" x14ac:dyDescent="0.55000000000000004">
      <c r="AB13355" s="278" t="s">
        <v>50670</v>
      </c>
      <c r="AC13355" s="279">
        <v>414.38</v>
      </c>
      <c r="AE13355" s="246" t="s">
        <v>48279</v>
      </c>
      <c r="AF13355" s="247">
        <v>10052.86</v>
      </c>
      <c r="AH13355" s="226" t="s">
        <v>34149</v>
      </c>
      <c r="AI13355" s="227">
        <v>165622.29999999999</v>
      </c>
      <c r="AK13355" s="207" t="s">
        <v>27256</v>
      </c>
      <c r="AL13355" s="208">
        <v>394508.88</v>
      </c>
      <c r="AM13355" s="93"/>
      <c r="AN13355" s="93"/>
      <c r="AO13355" s="93"/>
    </row>
    <row r="13356" spans="28:41" x14ac:dyDescent="0.55000000000000004">
      <c r="AB13356" s="278" t="s">
        <v>20898</v>
      </c>
      <c r="AC13356" s="279">
        <v>2783.54</v>
      </c>
      <c r="AE13356" s="246" t="s">
        <v>48280</v>
      </c>
      <c r="AF13356" s="247">
        <v>769.04</v>
      </c>
      <c r="AH13356" s="226" t="s">
        <v>35684</v>
      </c>
      <c r="AI13356" s="227">
        <v>6376.25</v>
      </c>
      <c r="AK13356" s="207" t="s">
        <v>27257</v>
      </c>
      <c r="AL13356" s="208">
        <v>305881.87</v>
      </c>
      <c r="AM13356" s="93"/>
      <c r="AN13356" s="93"/>
      <c r="AO13356" s="93"/>
    </row>
    <row r="13357" spans="28:41" x14ac:dyDescent="0.55000000000000004">
      <c r="AB13357" s="278" t="s">
        <v>20899</v>
      </c>
      <c r="AC13357" s="279">
        <v>50.08</v>
      </c>
      <c r="AE13357" s="246" t="s">
        <v>53834</v>
      </c>
      <c r="AF13357" s="247">
        <v>325.88</v>
      </c>
      <c r="AH13357" s="226" t="s">
        <v>40632</v>
      </c>
      <c r="AI13357" s="227">
        <v>1106.25</v>
      </c>
      <c r="AK13357" s="207" t="s">
        <v>27258</v>
      </c>
      <c r="AL13357" s="208">
        <v>67971.570000000007</v>
      </c>
      <c r="AM13357" s="93"/>
      <c r="AN13357" s="93"/>
      <c r="AO13357" s="93"/>
    </row>
    <row r="13358" spans="28:41" x14ac:dyDescent="0.55000000000000004">
      <c r="AB13358" s="278" t="s">
        <v>43240</v>
      </c>
      <c r="AC13358" s="279">
        <v>-23.03</v>
      </c>
      <c r="AE13358" s="246" t="s">
        <v>59856</v>
      </c>
      <c r="AF13358" s="247">
        <v>584.32000000000005</v>
      </c>
      <c r="AH13358" s="226" t="s">
        <v>34150</v>
      </c>
      <c r="AI13358" s="227">
        <v>120.62</v>
      </c>
      <c r="AK13358" s="207" t="s">
        <v>27259</v>
      </c>
      <c r="AL13358" s="208">
        <v>126179.71</v>
      </c>
      <c r="AM13358" s="93"/>
      <c r="AN13358" s="93"/>
      <c r="AO13358" s="93"/>
    </row>
    <row r="13359" spans="28:41" x14ac:dyDescent="0.55000000000000004">
      <c r="AB13359" s="278" t="s">
        <v>50671</v>
      </c>
      <c r="AC13359" s="279">
        <v>222.27</v>
      </c>
      <c r="AE13359" s="246" t="s">
        <v>53835</v>
      </c>
      <c r="AF13359" s="247">
        <v>69982.5</v>
      </c>
      <c r="AH13359" s="226" t="s">
        <v>34151</v>
      </c>
      <c r="AI13359" s="227">
        <v>75132.02</v>
      </c>
      <c r="AK13359" s="207" t="s">
        <v>27260</v>
      </c>
      <c r="AL13359" s="208">
        <v>327470.38</v>
      </c>
      <c r="AM13359" s="93"/>
      <c r="AN13359" s="93"/>
      <c r="AO13359" s="93"/>
    </row>
    <row r="13360" spans="28:41" x14ac:dyDescent="0.55000000000000004">
      <c r="AB13360" s="278" t="s">
        <v>20900</v>
      </c>
      <c r="AC13360" s="279">
        <v>6.98</v>
      </c>
      <c r="AE13360" s="246" t="s">
        <v>49178</v>
      </c>
      <c r="AF13360" s="247">
        <v>4412.78</v>
      </c>
      <c r="AH13360" s="226" t="s">
        <v>35685</v>
      </c>
      <c r="AI13360" s="227">
        <v>95439.15</v>
      </c>
      <c r="AK13360" s="207" t="s">
        <v>27261</v>
      </c>
      <c r="AL13360" s="208">
        <v>82016</v>
      </c>
      <c r="AM13360" s="93"/>
      <c r="AN13360" s="93"/>
      <c r="AO13360" s="93"/>
    </row>
    <row r="13361" spans="28:41" x14ac:dyDescent="0.55000000000000004">
      <c r="AB13361" s="278" t="s">
        <v>32135</v>
      </c>
      <c r="AC13361" s="279">
        <v>7665</v>
      </c>
      <c r="AE13361" s="246" t="s">
        <v>49179</v>
      </c>
      <c r="AF13361" s="247">
        <v>336.23</v>
      </c>
      <c r="AH13361" s="226" t="s">
        <v>35686</v>
      </c>
      <c r="AI13361" s="227">
        <v>65846.039999999994</v>
      </c>
      <c r="AK13361" s="207" t="s">
        <v>27262</v>
      </c>
      <c r="AL13361" s="208">
        <v>7008</v>
      </c>
      <c r="AM13361" s="93"/>
      <c r="AN13361" s="93"/>
      <c r="AO13361" s="93"/>
    </row>
    <row r="13362" spans="28:41" x14ac:dyDescent="0.55000000000000004">
      <c r="AB13362" s="278" t="s">
        <v>43241</v>
      </c>
      <c r="AC13362" s="279">
        <v>57.55</v>
      </c>
      <c r="AE13362" s="246" t="s">
        <v>49180</v>
      </c>
      <c r="AF13362" s="247">
        <v>1081.1300000000001</v>
      </c>
      <c r="AH13362" s="226" t="s">
        <v>39491</v>
      </c>
      <c r="AI13362" s="227">
        <v>14400.31</v>
      </c>
      <c r="AK13362" s="207" t="s">
        <v>27263</v>
      </c>
      <c r="AL13362" s="208">
        <v>3415.89</v>
      </c>
      <c r="AM13362" s="93"/>
      <c r="AN13362" s="93"/>
      <c r="AO13362" s="93"/>
    </row>
    <row r="13363" spans="28:41" x14ac:dyDescent="0.55000000000000004">
      <c r="AB13363" s="278" t="s">
        <v>20903</v>
      </c>
      <c r="AC13363" s="279">
        <v>51176.05</v>
      </c>
      <c r="AE13363" s="246" t="s">
        <v>49181</v>
      </c>
      <c r="AF13363" s="247">
        <v>971.36</v>
      </c>
      <c r="AH13363" s="226" t="s">
        <v>39492</v>
      </c>
      <c r="AI13363" s="227">
        <v>1277.33</v>
      </c>
      <c r="AK13363" s="207" t="s">
        <v>27264</v>
      </c>
      <c r="AL13363" s="208">
        <v>536.11</v>
      </c>
      <c r="AM13363" s="93"/>
      <c r="AN13363" s="93"/>
      <c r="AO13363" s="93"/>
    </row>
    <row r="13364" spans="28:41" x14ac:dyDescent="0.55000000000000004">
      <c r="AB13364" s="278" t="s">
        <v>20904</v>
      </c>
      <c r="AC13364" s="279">
        <v>-6.89</v>
      </c>
      <c r="AE13364" s="246" t="s">
        <v>63387</v>
      </c>
      <c r="AF13364" s="247">
        <v>17527.5</v>
      </c>
      <c r="AH13364" s="226" t="s">
        <v>39493</v>
      </c>
      <c r="AI13364" s="227">
        <v>2102.04</v>
      </c>
      <c r="AK13364" s="207" t="s">
        <v>27265</v>
      </c>
      <c r="AL13364" s="208">
        <v>4070</v>
      </c>
      <c r="AM13364" s="93"/>
      <c r="AN13364" s="93"/>
      <c r="AO13364" s="93"/>
    </row>
    <row r="13365" spans="28:41" x14ac:dyDescent="0.55000000000000004">
      <c r="AB13365" s="278" t="s">
        <v>50673</v>
      </c>
      <c r="AC13365" s="279">
        <v>-1742.16</v>
      </c>
      <c r="AE13365" s="246" t="s">
        <v>63388</v>
      </c>
      <c r="AF13365" s="247">
        <v>1340.88</v>
      </c>
      <c r="AH13365" s="226" t="s">
        <v>39494</v>
      </c>
      <c r="AI13365" s="227">
        <v>73.09</v>
      </c>
      <c r="AK13365" s="207" t="s">
        <v>27266</v>
      </c>
      <c r="AL13365" s="208">
        <v>71574</v>
      </c>
      <c r="AM13365" s="93"/>
      <c r="AN13365" s="93"/>
      <c r="AO13365" s="93"/>
    </row>
    <row r="13366" spans="28:41" x14ac:dyDescent="0.55000000000000004">
      <c r="AB13366" s="278" t="s">
        <v>20905</v>
      </c>
      <c r="AC13366" s="279">
        <v>-4537.41</v>
      </c>
      <c r="AE13366" s="246" t="s">
        <v>63389</v>
      </c>
      <c r="AF13366" s="247">
        <v>4294.2299999999996</v>
      </c>
      <c r="AH13366" s="226" t="s">
        <v>39495</v>
      </c>
      <c r="AI13366" s="227">
        <v>317.26</v>
      </c>
      <c r="AK13366" s="207" t="s">
        <v>27267</v>
      </c>
      <c r="AL13366" s="208">
        <v>4128</v>
      </c>
      <c r="AM13366" s="93"/>
      <c r="AN13366" s="93"/>
      <c r="AO13366" s="93"/>
    </row>
    <row r="13367" spans="28:41" x14ac:dyDescent="0.55000000000000004">
      <c r="AB13367" s="278" t="s">
        <v>69314</v>
      </c>
      <c r="AC13367" s="279">
        <v>4996.91</v>
      </c>
      <c r="AE13367" s="246" t="s">
        <v>57881</v>
      </c>
      <c r="AF13367" s="247">
        <v>22232.81</v>
      </c>
      <c r="AH13367" s="226" t="s">
        <v>45613</v>
      </c>
      <c r="AI13367" s="227">
        <v>757683.9</v>
      </c>
      <c r="AK13367" s="207" t="s">
        <v>27268</v>
      </c>
      <c r="AL13367" s="208">
        <v>5566</v>
      </c>
      <c r="AM13367" s="93"/>
      <c r="AN13367" s="93"/>
      <c r="AO13367" s="93"/>
    </row>
    <row r="13368" spans="28:41" x14ac:dyDescent="0.55000000000000004">
      <c r="AB13368" s="278" t="s">
        <v>20943</v>
      </c>
      <c r="AC13368" s="279">
        <v>349.54</v>
      </c>
      <c r="AE13368" s="246" t="s">
        <v>64946</v>
      </c>
      <c r="AF13368" s="247">
        <v>635.19000000000005</v>
      </c>
      <c r="AH13368" s="226" t="s">
        <v>47274</v>
      </c>
      <c r="AI13368" s="227">
        <v>31243.46</v>
      </c>
      <c r="AK13368" s="207" t="s">
        <v>27269</v>
      </c>
      <c r="AL13368" s="208">
        <v>1272</v>
      </c>
      <c r="AM13368" s="93"/>
      <c r="AN13368" s="93"/>
      <c r="AO13368" s="93"/>
    </row>
    <row r="13369" spans="28:41" x14ac:dyDescent="0.55000000000000004">
      <c r="AB13369" s="278" t="s">
        <v>40797</v>
      </c>
      <c r="AC13369" s="279">
        <v>2653.55</v>
      </c>
      <c r="AE13369" s="246" t="s">
        <v>60751</v>
      </c>
      <c r="AF13369" s="247">
        <v>3994.5</v>
      </c>
      <c r="AH13369" s="226" t="s">
        <v>48267</v>
      </c>
      <c r="AI13369" s="227">
        <v>23262.09</v>
      </c>
      <c r="AK13369" s="207" t="s">
        <v>27270</v>
      </c>
      <c r="AL13369" s="208">
        <v>6830</v>
      </c>
      <c r="AM13369" s="93"/>
      <c r="AN13369" s="93"/>
      <c r="AO13369" s="93"/>
    </row>
    <row r="13370" spans="28:41" x14ac:dyDescent="0.55000000000000004">
      <c r="AB13370" s="278" t="s">
        <v>70921</v>
      </c>
      <c r="AC13370" s="279">
        <v>10060.030000000001</v>
      </c>
      <c r="AE13370" s="246" t="s">
        <v>60752</v>
      </c>
      <c r="AF13370" s="247">
        <v>305.58</v>
      </c>
      <c r="AH13370" s="226" t="s">
        <v>48268</v>
      </c>
      <c r="AI13370" s="227">
        <v>1779.51</v>
      </c>
      <c r="AK13370" s="207" t="s">
        <v>27271</v>
      </c>
      <c r="AL13370" s="208">
        <v>273</v>
      </c>
      <c r="AM13370" s="93"/>
      <c r="AN13370" s="93"/>
      <c r="AO13370" s="93"/>
    </row>
    <row r="13371" spans="28:41" x14ac:dyDescent="0.55000000000000004">
      <c r="AB13371" s="278" t="s">
        <v>20970</v>
      </c>
      <c r="AC13371" s="279">
        <v>563.97</v>
      </c>
      <c r="AE13371" s="246" t="s">
        <v>60753</v>
      </c>
      <c r="AF13371" s="247">
        <v>978.66</v>
      </c>
      <c r="AH13371" s="226" t="s">
        <v>50420</v>
      </c>
      <c r="AI13371" s="227">
        <v>938.75</v>
      </c>
      <c r="AK13371" s="207" t="s">
        <v>27272</v>
      </c>
      <c r="AL13371" s="208">
        <v>61651</v>
      </c>
      <c r="AM13371" s="93"/>
      <c r="AN13371" s="93"/>
      <c r="AO13371" s="93"/>
    </row>
    <row r="13372" spans="28:41" x14ac:dyDescent="0.55000000000000004">
      <c r="AB13372" s="278" t="s">
        <v>20988</v>
      </c>
      <c r="AC13372" s="279">
        <v>46400.23</v>
      </c>
      <c r="AE13372" s="246" t="s">
        <v>60754</v>
      </c>
      <c r="AF13372" s="247">
        <v>1680</v>
      </c>
      <c r="AH13372" s="226" t="s">
        <v>47275</v>
      </c>
      <c r="AI13372" s="227">
        <v>1372</v>
      </c>
      <c r="AK13372" s="207" t="s">
        <v>14197</v>
      </c>
      <c r="AL13372" s="208">
        <v>3450.71</v>
      </c>
      <c r="AM13372" s="93"/>
      <c r="AN13372" s="93"/>
      <c r="AO13372" s="93"/>
    </row>
    <row r="13373" spans="28:41" x14ac:dyDescent="0.55000000000000004">
      <c r="AB13373" s="278" t="s">
        <v>59325</v>
      </c>
      <c r="AC13373" s="279">
        <v>13702.86</v>
      </c>
      <c r="AE13373" s="246" t="s">
        <v>47290</v>
      </c>
      <c r="AF13373" s="247">
        <v>16275</v>
      </c>
      <c r="AH13373" s="226" t="s">
        <v>47276</v>
      </c>
      <c r="AI13373" s="227">
        <v>683</v>
      </c>
      <c r="AK13373" s="207" t="s">
        <v>27273</v>
      </c>
      <c r="AL13373" s="208">
        <v>2110.37</v>
      </c>
      <c r="AM13373" s="93"/>
      <c r="AN13373" s="93"/>
      <c r="AO13373" s="93"/>
    </row>
    <row r="13374" spans="28:41" x14ac:dyDescent="0.55000000000000004">
      <c r="AB13374" s="278" t="s">
        <v>59986</v>
      </c>
      <c r="AC13374" s="279">
        <v>391.39</v>
      </c>
      <c r="AE13374" s="246" t="s">
        <v>42957</v>
      </c>
      <c r="AF13374" s="247">
        <v>195</v>
      </c>
      <c r="AH13374" s="226" t="s">
        <v>47277</v>
      </c>
      <c r="AI13374" s="227">
        <v>157.19999999999999</v>
      </c>
      <c r="AK13374" s="207" t="s">
        <v>27274</v>
      </c>
      <c r="AL13374" s="208">
        <v>482</v>
      </c>
      <c r="AM13374" s="93"/>
      <c r="AN13374" s="93"/>
      <c r="AO13374" s="93"/>
    </row>
    <row r="13375" spans="28:41" x14ac:dyDescent="0.55000000000000004">
      <c r="AB13375" s="278" t="s">
        <v>20989</v>
      </c>
      <c r="AC13375" s="279">
        <v>12874.37</v>
      </c>
      <c r="AE13375" s="246" t="s">
        <v>42958</v>
      </c>
      <c r="AF13375" s="247">
        <v>1359.18</v>
      </c>
      <c r="AH13375" s="226" t="s">
        <v>45614</v>
      </c>
      <c r="AI13375" s="227">
        <v>4390.18</v>
      </c>
      <c r="AK13375" s="207" t="s">
        <v>27275</v>
      </c>
      <c r="AL13375" s="208">
        <v>9022.14</v>
      </c>
      <c r="AM13375" s="93"/>
      <c r="AN13375" s="93"/>
      <c r="AO13375" s="93"/>
    </row>
    <row r="13376" spans="28:41" x14ac:dyDescent="0.55000000000000004">
      <c r="AB13376" s="278" t="s">
        <v>20990</v>
      </c>
      <c r="AC13376" s="279">
        <v>4000</v>
      </c>
      <c r="AE13376" s="246" t="s">
        <v>47291</v>
      </c>
      <c r="AF13376" s="247">
        <v>4399</v>
      </c>
      <c r="AH13376" s="226" t="s">
        <v>50421</v>
      </c>
      <c r="AI13376" s="227">
        <v>20192</v>
      </c>
      <c r="AK13376" s="207" t="s">
        <v>27276</v>
      </c>
      <c r="AL13376" s="208">
        <v>54544.78</v>
      </c>
      <c r="AM13376" s="93"/>
      <c r="AN13376" s="93"/>
      <c r="AO13376" s="93"/>
    </row>
    <row r="13377" spans="28:41" x14ac:dyDescent="0.55000000000000004">
      <c r="AB13377" s="278" t="s">
        <v>69315</v>
      </c>
      <c r="AC13377" s="279">
        <v>45826.66</v>
      </c>
      <c r="AE13377" s="246" t="s">
        <v>59857</v>
      </c>
      <c r="AF13377" s="247">
        <v>5065.84</v>
      </c>
      <c r="AH13377" s="226" t="s">
        <v>50422</v>
      </c>
      <c r="AI13377" s="227">
        <v>18133</v>
      </c>
      <c r="AK13377" s="207" t="s">
        <v>27277</v>
      </c>
      <c r="AL13377" s="208">
        <v>14250</v>
      </c>
      <c r="AM13377" s="93"/>
      <c r="AN13377" s="93"/>
      <c r="AO13377" s="93"/>
    </row>
    <row r="13378" spans="28:41" x14ac:dyDescent="0.55000000000000004">
      <c r="AB13378" s="278" t="s">
        <v>60911</v>
      </c>
      <c r="AC13378" s="279">
        <v>16827.71</v>
      </c>
      <c r="AE13378" s="246" t="s">
        <v>47292</v>
      </c>
      <c r="AF13378" s="247">
        <v>404.14</v>
      </c>
      <c r="AH13378" s="226" t="s">
        <v>45615</v>
      </c>
      <c r="AI13378" s="227">
        <v>345045.5</v>
      </c>
      <c r="AK13378" s="207" t="s">
        <v>27278</v>
      </c>
      <c r="AL13378" s="208">
        <v>1090.1199999999999</v>
      </c>
      <c r="AM13378" s="93"/>
      <c r="AN13378" s="93"/>
      <c r="AO13378" s="93"/>
    </row>
    <row r="13379" spans="28:41" x14ac:dyDescent="0.55000000000000004">
      <c r="AB13379" s="278" t="s">
        <v>60912</v>
      </c>
      <c r="AC13379" s="279">
        <v>43070.73</v>
      </c>
      <c r="AE13379" s="246" t="s">
        <v>45640</v>
      </c>
      <c r="AF13379" s="247">
        <v>15225</v>
      </c>
      <c r="AH13379" s="226" t="s">
        <v>45616</v>
      </c>
      <c r="AI13379" s="227">
        <v>26396.5</v>
      </c>
      <c r="AK13379" s="207" t="s">
        <v>27279</v>
      </c>
      <c r="AL13379" s="208">
        <v>3370.8</v>
      </c>
      <c r="AM13379" s="93"/>
      <c r="AN13379" s="93"/>
      <c r="AO13379" s="93"/>
    </row>
    <row r="13380" spans="28:41" x14ac:dyDescent="0.55000000000000004">
      <c r="AB13380" s="278" t="s">
        <v>46056</v>
      </c>
      <c r="AC13380" s="279">
        <v>97000</v>
      </c>
      <c r="AE13380" s="246" t="s">
        <v>45641</v>
      </c>
      <c r="AF13380" s="247">
        <v>1157.07</v>
      </c>
      <c r="AH13380" s="226" t="s">
        <v>49164</v>
      </c>
      <c r="AI13380" s="227">
        <v>1336.73</v>
      </c>
      <c r="AK13380" s="207" t="s">
        <v>27280</v>
      </c>
      <c r="AL13380" s="208">
        <v>257.87</v>
      </c>
      <c r="AM13380" s="93"/>
      <c r="AN13380" s="93"/>
      <c r="AO13380" s="93"/>
    </row>
    <row r="13381" spans="28:41" x14ac:dyDescent="0.55000000000000004">
      <c r="AB13381" s="278" t="s">
        <v>60913</v>
      </c>
      <c r="AC13381" s="279">
        <v>-22100</v>
      </c>
      <c r="AE13381" s="246" t="s">
        <v>45642</v>
      </c>
      <c r="AF13381" s="247">
        <v>3730.14</v>
      </c>
      <c r="AH13381" s="226" t="s">
        <v>49165</v>
      </c>
      <c r="AI13381" s="227">
        <v>102.26</v>
      </c>
      <c r="AK13381" s="207" t="s">
        <v>27281</v>
      </c>
      <c r="AL13381" s="208">
        <v>5872.5</v>
      </c>
      <c r="AM13381" s="93"/>
      <c r="AN13381" s="93"/>
      <c r="AO13381" s="93"/>
    </row>
    <row r="13382" spans="28:41" x14ac:dyDescent="0.55000000000000004">
      <c r="AB13382" s="278" t="s">
        <v>46057</v>
      </c>
      <c r="AC13382" s="279">
        <v>15670.97</v>
      </c>
      <c r="AE13382" s="246" t="s">
        <v>59858</v>
      </c>
      <c r="AF13382" s="247">
        <v>1169.92</v>
      </c>
      <c r="AH13382" s="226" t="s">
        <v>27844</v>
      </c>
      <c r="AI13382" s="227">
        <v>3</v>
      </c>
      <c r="AK13382" s="207" t="s">
        <v>27282</v>
      </c>
      <c r="AL13382" s="208">
        <v>1255.3499999999999</v>
      </c>
      <c r="AM13382" s="93"/>
      <c r="AN13382" s="93"/>
      <c r="AO13382" s="93"/>
    </row>
    <row r="13383" spans="28:41" x14ac:dyDescent="0.55000000000000004">
      <c r="AB13383" s="278" t="s">
        <v>60914</v>
      </c>
      <c r="AC13383" s="279">
        <v>3412.95</v>
      </c>
      <c r="AE13383" s="246" t="s">
        <v>47293</v>
      </c>
      <c r="AF13383" s="247">
        <v>173.3</v>
      </c>
      <c r="AH13383" s="226" t="s">
        <v>45617</v>
      </c>
      <c r="AI13383" s="227">
        <v>1568019.69</v>
      </c>
      <c r="AK13383" s="207" t="s">
        <v>27283</v>
      </c>
      <c r="AL13383" s="208">
        <v>545.27</v>
      </c>
      <c r="AM13383" s="93"/>
      <c r="AN13383" s="93"/>
      <c r="AO13383" s="93"/>
    </row>
    <row r="13384" spans="28:41" x14ac:dyDescent="0.55000000000000004">
      <c r="AB13384" s="278" t="s">
        <v>60915</v>
      </c>
      <c r="AC13384" s="279">
        <v>12654.29</v>
      </c>
      <c r="AE13384" s="246" t="s">
        <v>28194</v>
      </c>
      <c r="AF13384" s="247">
        <v>-581.02</v>
      </c>
      <c r="AH13384" s="226" t="s">
        <v>45618</v>
      </c>
      <c r="AI13384" s="227">
        <v>119834.77</v>
      </c>
      <c r="AK13384" s="207" t="s">
        <v>27284</v>
      </c>
      <c r="AL13384" s="208">
        <v>49121.61</v>
      </c>
      <c r="AM13384" s="93"/>
      <c r="AN13384" s="93"/>
      <c r="AO13384" s="93"/>
    </row>
    <row r="13385" spans="28:41" x14ac:dyDescent="0.55000000000000004">
      <c r="AB13385" s="278" t="s">
        <v>60916</v>
      </c>
      <c r="AC13385" s="279">
        <v>589.94000000000005</v>
      </c>
      <c r="AE13385" s="246" t="s">
        <v>34172</v>
      </c>
      <c r="AF13385" s="247">
        <v>2355.8000000000002</v>
      </c>
      <c r="AH13385" s="226" t="s">
        <v>27851</v>
      </c>
      <c r="AI13385" s="227">
        <v>134202.39000000001</v>
      </c>
      <c r="AK13385" s="207" t="s">
        <v>14199</v>
      </c>
      <c r="AL13385" s="208">
        <v>16331.21</v>
      </c>
      <c r="AM13385" s="93"/>
      <c r="AN13385" s="93"/>
      <c r="AO13385" s="93"/>
    </row>
    <row r="13386" spans="28:41" x14ac:dyDescent="0.55000000000000004">
      <c r="AB13386" s="278" t="s">
        <v>60917</v>
      </c>
      <c r="AC13386" s="279">
        <v>576.45000000000005</v>
      </c>
      <c r="AE13386" s="246" t="s">
        <v>53838</v>
      </c>
      <c r="AF13386" s="247">
        <v>2454.73</v>
      </c>
      <c r="AH13386" s="226" t="s">
        <v>27852</v>
      </c>
      <c r="AI13386" s="227">
        <v>9697.25</v>
      </c>
      <c r="AK13386" s="207" t="s">
        <v>27285</v>
      </c>
      <c r="AL13386" s="208">
        <v>14250</v>
      </c>
      <c r="AM13386" s="93"/>
      <c r="AN13386" s="93"/>
      <c r="AO13386" s="93"/>
    </row>
    <row r="13387" spans="28:41" x14ac:dyDescent="0.55000000000000004">
      <c r="AB13387" s="278" t="s">
        <v>60918</v>
      </c>
      <c r="AC13387" s="279">
        <v>704.09</v>
      </c>
      <c r="AE13387" s="246" t="s">
        <v>34173</v>
      </c>
      <c r="AF13387" s="247">
        <v>368</v>
      </c>
      <c r="AH13387" s="226" t="s">
        <v>27853</v>
      </c>
      <c r="AI13387" s="227">
        <v>4423.12</v>
      </c>
      <c r="AK13387" s="207" t="s">
        <v>27286</v>
      </c>
      <c r="AL13387" s="208">
        <v>5481.17</v>
      </c>
      <c r="AM13387" s="93"/>
      <c r="AN13387" s="93"/>
      <c r="AO13387" s="93"/>
    </row>
    <row r="13388" spans="28:41" x14ac:dyDescent="0.55000000000000004">
      <c r="AB13388" s="278" t="s">
        <v>60919</v>
      </c>
      <c r="AC13388" s="279">
        <v>65.84</v>
      </c>
      <c r="AE13388" s="246" t="s">
        <v>53839</v>
      </c>
      <c r="AF13388" s="247">
        <v>1066.9000000000001</v>
      </c>
      <c r="AH13388" s="226" t="s">
        <v>27855</v>
      </c>
      <c r="AI13388" s="227">
        <v>1854.72</v>
      </c>
      <c r="AK13388" s="207" t="s">
        <v>27287</v>
      </c>
      <c r="AL13388" s="208">
        <v>1255.3499999999999</v>
      </c>
      <c r="AM13388" s="93"/>
      <c r="AN13388" s="93"/>
      <c r="AO13388" s="93"/>
    </row>
    <row r="13389" spans="28:41" x14ac:dyDescent="0.55000000000000004">
      <c r="AB13389" s="278" t="s">
        <v>60920</v>
      </c>
      <c r="AC13389" s="279">
        <v>275</v>
      </c>
      <c r="AE13389" s="246" t="s">
        <v>28196</v>
      </c>
      <c r="AF13389" s="247">
        <v>1671.78</v>
      </c>
      <c r="AH13389" s="226" t="s">
        <v>27856</v>
      </c>
      <c r="AI13389" s="227">
        <v>2324.65</v>
      </c>
      <c r="AK13389" s="207" t="s">
        <v>27288</v>
      </c>
      <c r="AL13389" s="208">
        <v>3415.89</v>
      </c>
      <c r="AM13389" s="93"/>
      <c r="AN13389" s="93"/>
      <c r="AO13389" s="93"/>
    </row>
    <row r="13390" spans="28:41" x14ac:dyDescent="0.55000000000000004">
      <c r="AB13390" s="278" t="s">
        <v>65145</v>
      </c>
      <c r="AC13390" s="279">
        <v>-19600</v>
      </c>
      <c r="AE13390" s="246" t="s">
        <v>56615</v>
      </c>
      <c r="AF13390" s="247">
        <v>5825</v>
      </c>
      <c r="AH13390" s="226" t="s">
        <v>27858</v>
      </c>
      <c r="AI13390" s="227">
        <v>651.16999999999996</v>
      </c>
      <c r="AK13390" s="207" t="s">
        <v>27289</v>
      </c>
      <c r="AL13390" s="208">
        <v>2911.37</v>
      </c>
      <c r="AM13390" s="93"/>
      <c r="AN13390" s="93"/>
      <c r="AO13390" s="93"/>
    </row>
    <row r="13391" spans="28:41" x14ac:dyDescent="0.55000000000000004">
      <c r="AB13391" s="278" t="s">
        <v>69316</v>
      </c>
      <c r="AC13391" s="279">
        <v>10376.48</v>
      </c>
      <c r="AE13391" s="246" t="s">
        <v>56616</v>
      </c>
      <c r="AF13391" s="247">
        <v>720</v>
      </c>
      <c r="AH13391" s="226" t="s">
        <v>27859</v>
      </c>
      <c r="AI13391" s="227">
        <v>8720.66</v>
      </c>
      <c r="AK13391" s="207" t="s">
        <v>27290</v>
      </c>
      <c r="AL13391" s="208">
        <v>78775.14</v>
      </c>
      <c r="AM13391" s="93"/>
      <c r="AN13391" s="93"/>
      <c r="AO13391" s="93"/>
    </row>
    <row r="13392" spans="28:41" x14ac:dyDescent="0.55000000000000004">
      <c r="AB13392" s="278" t="s">
        <v>60921</v>
      </c>
      <c r="AC13392" s="279">
        <v>8642.19</v>
      </c>
      <c r="AE13392" s="246" t="s">
        <v>28197</v>
      </c>
      <c r="AF13392" s="247">
        <v>36058.230000000003</v>
      </c>
      <c r="AH13392" s="226" t="s">
        <v>40633</v>
      </c>
      <c r="AI13392" s="227">
        <v>6900</v>
      </c>
      <c r="AK13392" s="207" t="s">
        <v>27291</v>
      </c>
      <c r="AL13392" s="208">
        <v>49121.61</v>
      </c>
      <c r="AM13392" s="93"/>
      <c r="AN13392" s="93"/>
      <c r="AO13392" s="93"/>
    </row>
    <row r="13393" spans="28:41" x14ac:dyDescent="0.55000000000000004">
      <c r="AB13393" s="278" t="s">
        <v>69317</v>
      </c>
      <c r="AC13393" s="279">
        <v>64769.02</v>
      </c>
      <c r="AE13393" s="246" t="s">
        <v>28199</v>
      </c>
      <c r="AF13393" s="247">
        <v>3387.04</v>
      </c>
      <c r="AH13393" s="226" t="s">
        <v>27860</v>
      </c>
      <c r="AI13393" s="227">
        <v>300</v>
      </c>
      <c r="AK13393" s="207" t="s">
        <v>27292</v>
      </c>
      <c r="AL13393" s="208">
        <v>9909</v>
      </c>
      <c r="AM13393" s="93"/>
      <c r="AN13393" s="93"/>
      <c r="AO13393" s="93"/>
    </row>
    <row r="13394" spans="28:41" x14ac:dyDescent="0.55000000000000004">
      <c r="AB13394" s="278" t="s">
        <v>60922</v>
      </c>
      <c r="AC13394" s="279">
        <v>-5420.56</v>
      </c>
      <c r="AE13394" s="246" t="s">
        <v>28200</v>
      </c>
      <c r="AF13394" s="247">
        <v>10847.38</v>
      </c>
      <c r="AH13394" s="226" t="s">
        <v>27861</v>
      </c>
      <c r="AI13394" s="227">
        <v>12646.82</v>
      </c>
      <c r="AK13394" s="207" t="s">
        <v>27293</v>
      </c>
      <c r="AL13394" s="208">
        <v>130246.78</v>
      </c>
      <c r="AM13394" s="93"/>
      <c r="AN13394" s="93"/>
      <c r="AO13394" s="93"/>
    </row>
    <row r="13395" spans="28:41" x14ac:dyDescent="0.55000000000000004">
      <c r="AB13395" s="278" t="s">
        <v>60923</v>
      </c>
      <c r="AC13395" s="279">
        <v>337999.2</v>
      </c>
      <c r="AE13395" s="246" t="s">
        <v>55434</v>
      </c>
      <c r="AF13395" s="247">
        <v>7602.37</v>
      </c>
      <c r="AH13395" s="226" t="s">
        <v>27863</v>
      </c>
      <c r="AI13395" s="227">
        <v>7.1</v>
      </c>
      <c r="AK13395" s="207" t="s">
        <v>27294</v>
      </c>
      <c r="AL13395" s="208">
        <v>9097.5</v>
      </c>
      <c r="AM13395" s="93"/>
      <c r="AN13395" s="93"/>
      <c r="AO13395" s="93"/>
    </row>
    <row r="13396" spans="28:41" x14ac:dyDescent="0.55000000000000004">
      <c r="AB13396" s="278" t="s">
        <v>54367</v>
      </c>
      <c r="AC13396" s="279">
        <v>2973.6</v>
      </c>
      <c r="AE13396" s="246" t="s">
        <v>28201</v>
      </c>
      <c r="AF13396" s="247">
        <v>8611.33</v>
      </c>
      <c r="AH13396" s="226" t="s">
        <v>27864</v>
      </c>
      <c r="AI13396" s="227">
        <v>13453.49</v>
      </c>
      <c r="AK13396" s="207" t="s">
        <v>27295</v>
      </c>
      <c r="AL13396" s="208">
        <v>1632</v>
      </c>
      <c r="AM13396" s="93"/>
      <c r="AN13396" s="93"/>
      <c r="AO13396" s="93"/>
    </row>
    <row r="13397" spans="28:41" x14ac:dyDescent="0.55000000000000004">
      <c r="AB13397" s="278" t="s">
        <v>21040</v>
      </c>
      <c r="AC13397" s="279">
        <v>2039.59</v>
      </c>
      <c r="AE13397" s="246" t="s">
        <v>53841</v>
      </c>
      <c r="AF13397" s="247">
        <v>39369.22</v>
      </c>
      <c r="AH13397" s="226" t="s">
        <v>27865</v>
      </c>
      <c r="AI13397" s="227">
        <v>33922.47</v>
      </c>
      <c r="AK13397" s="207" t="s">
        <v>27296</v>
      </c>
      <c r="AL13397" s="208">
        <v>4408.93</v>
      </c>
      <c r="AM13397" s="93"/>
      <c r="AN13397" s="93"/>
      <c r="AO13397" s="93"/>
    </row>
    <row r="13398" spans="28:41" x14ac:dyDescent="0.55000000000000004">
      <c r="AB13398" s="278" t="s">
        <v>21044</v>
      </c>
      <c r="AC13398" s="279">
        <v>826916.44</v>
      </c>
      <c r="AE13398" s="246" t="s">
        <v>58339</v>
      </c>
      <c r="AF13398" s="247">
        <v>18056</v>
      </c>
      <c r="AH13398" s="226" t="s">
        <v>27866</v>
      </c>
      <c r="AI13398" s="227">
        <v>22867.200000000001</v>
      </c>
      <c r="AK13398" s="207" t="s">
        <v>27297</v>
      </c>
      <c r="AL13398" s="208">
        <v>633.73</v>
      </c>
      <c r="AM13398" s="93"/>
      <c r="AN13398" s="93"/>
      <c r="AO13398" s="93"/>
    </row>
    <row r="13399" spans="28:41" x14ac:dyDescent="0.55000000000000004">
      <c r="AB13399" s="278" t="s">
        <v>43243</v>
      </c>
      <c r="AC13399" s="279">
        <v>1645.04</v>
      </c>
      <c r="AE13399" s="246" t="s">
        <v>56617</v>
      </c>
      <c r="AF13399" s="247">
        <v>2417.3200000000002</v>
      </c>
      <c r="AH13399" s="226" t="s">
        <v>27868</v>
      </c>
      <c r="AI13399" s="227">
        <v>299</v>
      </c>
      <c r="AK13399" s="207" t="s">
        <v>27298</v>
      </c>
      <c r="AL13399" s="208">
        <v>75.19</v>
      </c>
      <c r="AM13399" s="93"/>
      <c r="AN13399" s="93"/>
      <c r="AO13399" s="93"/>
    </row>
    <row r="13400" spans="28:41" x14ac:dyDescent="0.55000000000000004">
      <c r="AB13400" s="278" t="s">
        <v>63488</v>
      </c>
      <c r="AC13400" s="279">
        <v>3600</v>
      </c>
      <c r="AE13400" s="246" t="s">
        <v>57882</v>
      </c>
      <c r="AF13400" s="247">
        <v>21725.24</v>
      </c>
      <c r="AH13400" s="226" t="s">
        <v>27870</v>
      </c>
      <c r="AI13400" s="227">
        <v>13291.48</v>
      </c>
      <c r="AK13400" s="207" t="s">
        <v>27299</v>
      </c>
      <c r="AL13400" s="208">
        <v>652.65</v>
      </c>
      <c r="AM13400" s="93"/>
      <c r="AN13400" s="93"/>
      <c r="AO13400" s="93"/>
    </row>
    <row r="13401" spans="28:41" x14ac:dyDescent="0.55000000000000004">
      <c r="AB13401" s="278" t="s">
        <v>21046</v>
      </c>
      <c r="AC13401" s="279">
        <v>23367.08</v>
      </c>
      <c r="AE13401" s="246" t="s">
        <v>59859</v>
      </c>
      <c r="AF13401" s="247">
        <v>-828.82</v>
      </c>
      <c r="AH13401" s="226" t="s">
        <v>53789</v>
      </c>
      <c r="AI13401" s="227">
        <v>32607.65</v>
      </c>
      <c r="AK13401" s="207" t="s">
        <v>27300</v>
      </c>
      <c r="AL13401" s="208">
        <v>99</v>
      </c>
      <c r="AM13401" s="93"/>
      <c r="AN13401" s="93"/>
      <c r="AO13401" s="93"/>
    </row>
    <row r="13402" spans="28:41" x14ac:dyDescent="0.55000000000000004">
      <c r="AB13402" s="278" t="s">
        <v>21047</v>
      </c>
      <c r="AC13402" s="279">
        <v>62288.93</v>
      </c>
      <c r="AE13402" s="246" t="s">
        <v>56618</v>
      </c>
      <c r="AF13402" s="247">
        <v>3219.51</v>
      </c>
      <c r="AH13402" s="226" t="s">
        <v>27872</v>
      </c>
      <c r="AI13402" s="227">
        <v>47368.61</v>
      </c>
      <c r="AK13402" s="207" t="s">
        <v>27301</v>
      </c>
      <c r="AL13402" s="208">
        <v>1003</v>
      </c>
      <c r="AM13402" s="93"/>
      <c r="AN13402" s="93"/>
      <c r="AO13402" s="93"/>
    </row>
    <row r="13403" spans="28:41" x14ac:dyDescent="0.55000000000000004">
      <c r="AB13403" s="278" t="s">
        <v>21048</v>
      </c>
      <c r="AC13403" s="279">
        <v>172839.24</v>
      </c>
      <c r="AE13403" s="246" t="s">
        <v>28202</v>
      </c>
      <c r="AF13403" s="247">
        <v>4240.4399999999996</v>
      </c>
      <c r="AH13403" s="226" t="s">
        <v>27873</v>
      </c>
      <c r="AI13403" s="227">
        <v>90542.62</v>
      </c>
      <c r="AK13403" s="207" t="s">
        <v>27302</v>
      </c>
      <c r="AL13403" s="208">
        <v>30615</v>
      </c>
      <c r="AM13403" s="93"/>
      <c r="AN13403" s="93"/>
      <c r="AO13403" s="93"/>
    </row>
    <row r="13404" spans="28:41" x14ac:dyDescent="0.55000000000000004">
      <c r="AB13404" s="278" t="s">
        <v>21049</v>
      </c>
      <c r="AC13404" s="279">
        <v>29864.3</v>
      </c>
      <c r="AE13404" s="246" t="s">
        <v>28203</v>
      </c>
      <c r="AF13404" s="247">
        <v>570.67999999999995</v>
      </c>
      <c r="AH13404" s="226" t="s">
        <v>35687</v>
      </c>
      <c r="AI13404" s="227">
        <v>868.75</v>
      </c>
      <c r="AK13404" s="207" t="s">
        <v>27303</v>
      </c>
      <c r="AL13404" s="208">
        <v>6730</v>
      </c>
      <c r="AM13404" s="93"/>
      <c r="AN13404" s="93"/>
      <c r="AO13404" s="93"/>
    </row>
    <row r="13405" spans="28:41" x14ac:dyDescent="0.55000000000000004">
      <c r="AB13405" s="278" t="s">
        <v>21050</v>
      </c>
      <c r="AC13405" s="279">
        <v>597677.99</v>
      </c>
      <c r="AE13405" s="246" t="s">
        <v>28204</v>
      </c>
      <c r="AF13405" s="247">
        <v>1614.76</v>
      </c>
      <c r="AH13405" s="226" t="s">
        <v>40634</v>
      </c>
      <c r="AI13405" s="227">
        <v>2495.2399999999998</v>
      </c>
      <c r="AK13405" s="207" t="s">
        <v>27304</v>
      </c>
      <c r="AL13405" s="208">
        <v>906.66</v>
      </c>
      <c r="AM13405" s="93"/>
      <c r="AN13405" s="93"/>
      <c r="AO13405" s="93"/>
    </row>
    <row r="13406" spans="28:41" x14ac:dyDescent="0.55000000000000004">
      <c r="AB13406" s="278" t="s">
        <v>54371</v>
      </c>
      <c r="AC13406" s="279">
        <v>36825.85</v>
      </c>
      <c r="AE13406" s="246" t="s">
        <v>58340</v>
      </c>
      <c r="AF13406" s="247">
        <v>4271.25</v>
      </c>
      <c r="AH13406" s="226" t="s">
        <v>27874</v>
      </c>
      <c r="AI13406" s="227">
        <v>43501.919999999998</v>
      </c>
      <c r="AK13406" s="207" t="s">
        <v>27305</v>
      </c>
      <c r="AL13406" s="208">
        <v>906.67</v>
      </c>
      <c r="AM13406" s="93"/>
      <c r="AN13406" s="93"/>
      <c r="AO13406" s="93"/>
    </row>
    <row r="13407" spans="28:41" x14ac:dyDescent="0.55000000000000004">
      <c r="AB13407" s="278" t="s">
        <v>66773</v>
      </c>
      <c r="AC13407" s="279">
        <v>11386.32</v>
      </c>
      <c r="AE13407" s="246" t="s">
        <v>28205</v>
      </c>
      <c r="AF13407" s="247">
        <v>565.61</v>
      </c>
      <c r="AH13407" s="226" t="s">
        <v>39501</v>
      </c>
      <c r="AI13407" s="227">
        <v>54500</v>
      </c>
      <c r="AK13407" s="207" t="s">
        <v>27306</v>
      </c>
      <c r="AL13407" s="208">
        <v>2500</v>
      </c>
      <c r="AM13407" s="93"/>
      <c r="AN13407" s="93"/>
      <c r="AO13407" s="93"/>
    </row>
    <row r="13408" spans="28:41" x14ac:dyDescent="0.55000000000000004">
      <c r="AB13408" s="278" t="s">
        <v>21054</v>
      </c>
      <c r="AC13408" s="279">
        <v>50570.03</v>
      </c>
      <c r="AE13408" s="246" t="s">
        <v>34175</v>
      </c>
      <c r="AF13408" s="247">
        <v>9896.4</v>
      </c>
      <c r="AH13408" s="226" t="s">
        <v>53790</v>
      </c>
      <c r="AI13408" s="227">
        <v>5106.3500000000004</v>
      </c>
      <c r="AK13408" s="207" t="s">
        <v>27307</v>
      </c>
      <c r="AL13408" s="208">
        <v>1360.26</v>
      </c>
      <c r="AM13408" s="93"/>
      <c r="AN13408" s="93"/>
      <c r="AO13408" s="93"/>
    </row>
    <row r="13409" spans="28:41" x14ac:dyDescent="0.55000000000000004">
      <c r="AB13409" s="278" t="s">
        <v>69318</v>
      </c>
      <c r="AC13409" s="279">
        <v>2812</v>
      </c>
      <c r="AE13409" s="246" t="s">
        <v>34176</v>
      </c>
      <c r="AF13409" s="247">
        <v>161154.4</v>
      </c>
      <c r="AH13409" s="226" t="s">
        <v>53791</v>
      </c>
      <c r="AI13409" s="227">
        <v>390.62</v>
      </c>
      <c r="AK13409" s="207" t="s">
        <v>27308</v>
      </c>
      <c r="AL13409" s="208">
        <v>4500</v>
      </c>
      <c r="AM13409" s="93"/>
      <c r="AN13409" s="93"/>
      <c r="AO13409" s="93"/>
    </row>
    <row r="13410" spans="28:41" x14ac:dyDescent="0.55000000000000004">
      <c r="AB13410" s="278" t="s">
        <v>13578</v>
      </c>
      <c r="AC13410" s="279">
        <v>288311.7</v>
      </c>
      <c r="AE13410" s="246" t="s">
        <v>56619</v>
      </c>
      <c r="AF13410" s="247">
        <v>6124.58</v>
      </c>
      <c r="AH13410" s="226" t="s">
        <v>53792</v>
      </c>
      <c r="AI13410" s="227">
        <v>450.12</v>
      </c>
      <c r="AK13410" s="207" t="s">
        <v>27309</v>
      </c>
      <c r="AL13410" s="208">
        <v>2000</v>
      </c>
      <c r="AM13410" s="93"/>
      <c r="AN13410" s="93"/>
      <c r="AO13410" s="93"/>
    </row>
    <row r="13411" spans="28:41" x14ac:dyDescent="0.55000000000000004">
      <c r="AB13411" s="278" t="s">
        <v>21056</v>
      </c>
      <c r="AC13411" s="279">
        <v>26822.5</v>
      </c>
      <c r="AE13411" s="246" t="s">
        <v>34179</v>
      </c>
      <c r="AF13411" s="247">
        <v>871.68</v>
      </c>
      <c r="AH13411" s="226" t="s">
        <v>47278</v>
      </c>
      <c r="AI13411" s="227">
        <v>2538</v>
      </c>
      <c r="AK13411" s="207" t="s">
        <v>27310</v>
      </c>
      <c r="AL13411" s="208">
        <v>2000</v>
      </c>
      <c r="AM13411" s="93"/>
      <c r="AN13411" s="93"/>
      <c r="AO13411" s="93"/>
    </row>
    <row r="13412" spans="28:41" x14ac:dyDescent="0.55000000000000004">
      <c r="AB13412" s="278" t="s">
        <v>21058</v>
      </c>
      <c r="AC13412" s="279">
        <v>147199.95000000001</v>
      </c>
      <c r="AE13412" s="246" t="s">
        <v>56620</v>
      </c>
      <c r="AF13412" s="247">
        <v>27625</v>
      </c>
      <c r="AH13412" s="226" t="s">
        <v>40635</v>
      </c>
      <c r="AI13412" s="227">
        <v>55495.62</v>
      </c>
      <c r="AK13412" s="207" t="s">
        <v>27311</v>
      </c>
      <c r="AL13412" s="208">
        <v>15058</v>
      </c>
      <c r="AM13412" s="93"/>
      <c r="AN13412" s="93"/>
      <c r="AO13412" s="93"/>
    </row>
    <row r="13413" spans="28:41" x14ac:dyDescent="0.55000000000000004">
      <c r="AB13413" s="278" t="s">
        <v>35079</v>
      </c>
      <c r="AC13413" s="279">
        <v>3688421.44</v>
      </c>
      <c r="AE13413" s="246" t="s">
        <v>63390</v>
      </c>
      <c r="AF13413" s="247">
        <v>7722</v>
      </c>
      <c r="AH13413" s="226" t="s">
        <v>40636</v>
      </c>
      <c r="AI13413" s="227">
        <v>3000</v>
      </c>
      <c r="AK13413" s="207" t="s">
        <v>27312</v>
      </c>
      <c r="AL13413" s="208">
        <v>23889.24</v>
      </c>
      <c r="AM13413" s="93"/>
      <c r="AN13413" s="93"/>
      <c r="AO13413" s="93"/>
    </row>
    <row r="13414" spans="28:41" x14ac:dyDescent="0.55000000000000004">
      <c r="AB13414" s="278" t="s">
        <v>36309</v>
      </c>
      <c r="AC13414" s="279">
        <v>749231.05</v>
      </c>
      <c r="AE13414" s="246" t="s">
        <v>34181</v>
      </c>
      <c r="AF13414" s="247">
        <v>15653.5</v>
      </c>
      <c r="AH13414" s="226" t="s">
        <v>27876</v>
      </c>
      <c r="AI13414" s="227">
        <v>4011.35</v>
      </c>
      <c r="AK13414" s="207" t="s">
        <v>27313</v>
      </c>
      <c r="AL13414" s="208">
        <v>8206.3799999999992</v>
      </c>
      <c r="AM13414" s="93"/>
      <c r="AN13414" s="93"/>
      <c r="AO13414" s="93"/>
    </row>
    <row r="13415" spans="28:41" x14ac:dyDescent="0.55000000000000004">
      <c r="AB13415" s="278" t="s">
        <v>35086</v>
      </c>
      <c r="AC13415" s="279">
        <v>265180.15000000002</v>
      </c>
      <c r="AE13415" s="246" t="s">
        <v>35722</v>
      </c>
      <c r="AF13415" s="247">
        <v>50995.29</v>
      </c>
      <c r="AH13415" s="226" t="s">
        <v>27877</v>
      </c>
      <c r="AI13415" s="227">
        <v>13818.39</v>
      </c>
      <c r="AK13415" s="207" t="s">
        <v>27314</v>
      </c>
      <c r="AL13415" s="208">
        <v>627.79</v>
      </c>
      <c r="AM13415" s="93"/>
      <c r="AN13415" s="93"/>
      <c r="AO13415" s="93"/>
    </row>
    <row r="13416" spans="28:41" x14ac:dyDescent="0.55000000000000004">
      <c r="AB13416" s="278" t="s">
        <v>21101</v>
      </c>
      <c r="AC13416" s="279">
        <v>5412.48</v>
      </c>
      <c r="AE13416" s="246" t="s">
        <v>34182</v>
      </c>
      <c r="AF13416" s="247">
        <v>22190.76</v>
      </c>
      <c r="AH13416" s="226" t="s">
        <v>40637</v>
      </c>
      <c r="AI13416" s="227">
        <v>6007.6</v>
      </c>
      <c r="AK13416" s="207" t="s">
        <v>27315</v>
      </c>
      <c r="AL13416" s="208">
        <v>9097.5</v>
      </c>
      <c r="AM13416" s="93"/>
      <c r="AN13416" s="93"/>
      <c r="AO13416" s="93"/>
    </row>
    <row r="13417" spans="28:41" x14ac:dyDescent="0.55000000000000004">
      <c r="AB13417" s="278" t="s">
        <v>21102</v>
      </c>
      <c r="AC13417" s="279">
        <v>33166.31</v>
      </c>
      <c r="AE13417" s="246" t="s">
        <v>28207</v>
      </c>
      <c r="AF13417" s="247">
        <v>19549.47</v>
      </c>
      <c r="AH13417" s="226" t="s">
        <v>42940</v>
      </c>
      <c r="AI13417" s="227">
        <v>13547.39</v>
      </c>
      <c r="AK13417" s="207" t="s">
        <v>27316</v>
      </c>
      <c r="AL13417" s="208">
        <v>9113.0400000000009</v>
      </c>
      <c r="AM13417" s="93"/>
      <c r="AN13417" s="93"/>
      <c r="AO13417" s="93"/>
    </row>
    <row r="13418" spans="28:41" x14ac:dyDescent="0.55000000000000004">
      <c r="AB13418" s="278" t="s">
        <v>21103</v>
      </c>
      <c r="AC13418" s="279">
        <v>1800.64</v>
      </c>
      <c r="AE13418" s="246" t="s">
        <v>28208</v>
      </c>
      <c r="AF13418" s="247">
        <v>2855.3</v>
      </c>
      <c r="AH13418" s="226" t="s">
        <v>27879</v>
      </c>
      <c r="AI13418" s="227">
        <v>38062.57</v>
      </c>
      <c r="AK13418" s="207" t="s">
        <v>27317</v>
      </c>
      <c r="AL13418" s="208">
        <v>1632</v>
      </c>
      <c r="AM13418" s="93"/>
      <c r="AN13418" s="93"/>
      <c r="AO13418" s="93"/>
    </row>
    <row r="13419" spans="28:41" x14ac:dyDescent="0.55000000000000004">
      <c r="AB13419" s="278" t="s">
        <v>33656</v>
      </c>
      <c r="AC13419" s="279">
        <v>14637.98</v>
      </c>
      <c r="AE13419" s="246" t="s">
        <v>35724</v>
      </c>
      <c r="AF13419" s="247">
        <v>28292.22</v>
      </c>
      <c r="AH13419" s="226" t="s">
        <v>27880</v>
      </c>
      <c r="AI13419" s="227">
        <v>3085.62</v>
      </c>
      <c r="AK13419" s="207" t="s">
        <v>27318</v>
      </c>
      <c r="AL13419" s="208">
        <v>4408.93</v>
      </c>
      <c r="AM13419" s="93"/>
      <c r="AN13419" s="93"/>
      <c r="AO13419" s="93"/>
    </row>
    <row r="13420" spans="28:41" x14ac:dyDescent="0.55000000000000004">
      <c r="AB13420" s="278" t="s">
        <v>21110</v>
      </c>
      <c r="AC13420" s="279">
        <v>38666.83</v>
      </c>
      <c r="AE13420" s="246" t="s">
        <v>48282</v>
      </c>
      <c r="AF13420" s="247">
        <v>-949.22</v>
      </c>
      <c r="AH13420" s="226" t="s">
        <v>27881</v>
      </c>
      <c r="AI13420" s="227">
        <v>4184.2</v>
      </c>
      <c r="AK13420" s="207" t="s">
        <v>27319</v>
      </c>
      <c r="AL13420" s="208">
        <v>1261.52</v>
      </c>
      <c r="AM13420" s="93"/>
      <c r="AN13420" s="93"/>
      <c r="AO13420" s="93"/>
    </row>
    <row r="13421" spans="28:41" x14ac:dyDescent="0.55000000000000004">
      <c r="AB13421" s="278" t="s">
        <v>69319</v>
      </c>
      <c r="AC13421" s="279">
        <v>451.12</v>
      </c>
      <c r="AE13421" s="246" t="s">
        <v>61229</v>
      </c>
      <c r="AF13421" s="247">
        <v>12097</v>
      </c>
      <c r="AH13421" s="226" t="s">
        <v>42941</v>
      </c>
      <c r="AI13421" s="227">
        <v>3959.19</v>
      </c>
      <c r="AK13421" s="207" t="s">
        <v>27320</v>
      </c>
      <c r="AL13421" s="208">
        <v>5005.67</v>
      </c>
      <c r="AM13421" s="93"/>
      <c r="AN13421" s="93"/>
      <c r="AO13421" s="93"/>
    </row>
    <row r="13422" spans="28:41" x14ac:dyDescent="0.55000000000000004">
      <c r="AB13422" s="278" t="s">
        <v>13588</v>
      </c>
      <c r="AC13422" s="279">
        <v>26707.56</v>
      </c>
      <c r="AE13422" s="246" t="s">
        <v>56621</v>
      </c>
      <c r="AF13422" s="247">
        <v>15039.85</v>
      </c>
      <c r="AH13422" s="226" t="s">
        <v>48269</v>
      </c>
      <c r="AI13422" s="227">
        <v>5409.04</v>
      </c>
      <c r="AK13422" s="207" t="s">
        <v>27321</v>
      </c>
      <c r="AL13422" s="208">
        <v>2500</v>
      </c>
      <c r="AM13422" s="93"/>
      <c r="AN13422" s="93"/>
      <c r="AO13422" s="93"/>
    </row>
    <row r="13423" spans="28:41" x14ac:dyDescent="0.55000000000000004">
      <c r="AB13423" s="278" t="s">
        <v>13589</v>
      </c>
      <c r="AC13423" s="279">
        <v>83120.5</v>
      </c>
      <c r="AE13423" s="246" t="s">
        <v>53844</v>
      </c>
      <c r="AF13423" s="247">
        <v>1150.56</v>
      </c>
      <c r="AH13423" s="226" t="s">
        <v>45619</v>
      </c>
      <c r="AI13423" s="227">
        <v>69686.080000000002</v>
      </c>
      <c r="AK13423" s="207" t="s">
        <v>27322</v>
      </c>
      <c r="AL13423" s="208">
        <v>16136.19</v>
      </c>
      <c r="AM13423" s="93"/>
      <c r="AN13423" s="93"/>
      <c r="AO13423" s="93"/>
    </row>
    <row r="13424" spans="28:41" x14ac:dyDescent="0.55000000000000004">
      <c r="AB13424" s="278" t="s">
        <v>21111</v>
      </c>
      <c r="AC13424" s="279">
        <v>34912.269999999997</v>
      </c>
      <c r="AE13424" s="246" t="s">
        <v>53845</v>
      </c>
      <c r="AF13424" s="247">
        <v>3684.77</v>
      </c>
      <c r="AH13424" s="226" t="s">
        <v>34155</v>
      </c>
      <c r="AI13424" s="227">
        <v>239930.05</v>
      </c>
      <c r="AK13424" s="207" t="s">
        <v>27323</v>
      </c>
      <c r="AL13424" s="208">
        <v>2012.91</v>
      </c>
      <c r="AM13424" s="93"/>
      <c r="AN13424" s="93"/>
      <c r="AO13424" s="93"/>
    </row>
    <row r="13425" spans="28:41" x14ac:dyDescent="0.55000000000000004">
      <c r="AB13425" s="278" t="s">
        <v>21112</v>
      </c>
      <c r="AC13425" s="279">
        <v>51127.23</v>
      </c>
      <c r="AE13425" s="246" t="s">
        <v>53846</v>
      </c>
      <c r="AF13425" s="247">
        <v>1165.48</v>
      </c>
      <c r="AH13425" s="226" t="s">
        <v>34156</v>
      </c>
      <c r="AI13425" s="227">
        <v>1008993.8</v>
      </c>
      <c r="AK13425" s="207" t="s">
        <v>27324</v>
      </c>
      <c r="AL13425" s="208">
        <v>11230</v>
      </c>
      <c r="AM13425" s="93"/>
      <c r="AN13425" s="93"/>
      <c r="AO13425" s="93"/>
    </row>
    <row r="13426" spans="28:41" x14ac:dyDescent="0.55000000000000004">
      <c r="AB13426" s="278" t="s">
        <v>56805</v>
      </c>
      <c r="AC13426" s="279">
        <v>8489.31</v>
      </c>
      <c r="AE13426" s="246" t="s">
        <v>56622</v>
      </c>
      <c r="AF13426" s="247">
        <v>21484.33</v>
      </c>
      <c r="AH13426" s="226" t="s">
        <v>35688</v>
      </c>
      <c r="AI13426" s="227">
        <v>1465.11</v>
      </c>
      <c r="AK13426" s="207" t="s">
        <v>27325</v>
      </c>
      <c r="AL13426" s="208">
        <v>54504.24</v>
      </c>
      <c r="AM13426" s="93"/>
      <c r="AN13426" s="93"/>
      <c r="AO13426" s="93"/>
    </row>
    <row r="13427" spans="28:41" x14ac:dyDescent="0.55000000000000004">
      <c r="AB13427" s="278" t="s">
        <v>21114</v>
      </c>
      <c r="AC13427" s="279">
        <v>11752.9</v>
      </c>
      <c r="AE13427" s="246" t="s">
        <v>53848</v>
      </c>
      <c r="AF13427" s="247">
        <v>1643.52</v>
      </c>
      <c r="AH13427" s="226" t="s">
        <v>27883</v>
      </c>
      <c r="AI13427" s="227">
        <v>84911.34</v>
      </c>
      <c r="AK13427" s="207" t="s">
        <v>27326</v>
      </c>
      <c r="AL13427" s="208">
        <v>70316.42</v>
      </c>
      <c r="AM13427" s="93"/>
      <c r="AN13427" s="93"/>
      <c r="AO13427" s="93"/>
    </row>
    <row r="13428" spans="28:41" x14ac:dyDescent="0.55000000000000004">
      <c r="AB13428" s="278" t="s">
        <v>50676</v>
      </c>
      <c r="AC13428" s="279">
        <v>5387.54</v>
      </c>
      <c r="AE13428" s="246" t="s">
        <v>53849</v>
      </c>
      <c r="AF13428" s="247">
        <v>5263.66</v>
      </c>
      <c r="AH13428" s="226" t="s">
        <v>47279</v>
      </c>
      <c r="AI13428" s="227">
        <v>1578</v>
      </c>
      <c r="AK13428" s="207" t="s">
        <v>27327</v>
      </c>
      <c r="AL13428" s="208">
        <v>470.7</v>
      </c>
      <c r="AM13428" s="93"/>
      <c r="AN13428" s="93"/>
      <c r="AO13428" s="93"/>
    </row>
    <row r="13429" spans="28:41" x14ac:dyDescent="0.55000000000000004">
      <c r="AB13429" s="278" t="s">
        <v>39188</v>
      </c>
      <c r="AC13429" s="279">
        <v>10201</v>
      </c>
      <c r="AE13429" s="246" t="s">
        <v>57883</v>
      </c>
      <c r="AF13429" s="247">
        <v>521.96</v>
      </c>
      <c r="AH13429" s="226" t="s">
        <v>45620</v>
      </c>
      <c r="AI13429" s="227">
        <v>17657.669999999998</v>
      </c>
      <c r="AK13429" s="207" t="s">
        <v>27328</v>
      </c>
      <c r="AL13429" s="208">
        <v>5560</v>
      </c>
      <c r="AM13429" s="93"/>
      <c r="AN13429" s="93"/>
      <c r="AO13429" s="93"/>
    </row>
    <row r="13430" spans="28:41" x14ac:dyDescent="0.55000000000000004">
      <c r="AB13430" s="278" t="s">
        <v>70922</v>
      </c>
      <c r="AC13430" s="279">
        <v>1900</v>
      </c>
      <c r="AE13430" s="246" t="s">
        <v>53850</v>
      </c>
      <c r="AF13430" s="247">
        <v>1734.63</v>
      </c>
      <c r="AH13430" s="226" t="s">
        <v>27884</v>
      </c>
      <c r="AI13430" s="227">
        <v>81800.539999999994</v>
      </c>
      <c r="AK13430" s="207" t="s">
        <v>27329</v>
      </c>
      <c r="AL13430" s="208">
        <v>1640.8</v>
      </c>
      <c r="AM13430" s="93"/>
      <c r="AN13430" s="93"/>
      <c r="AO13430" s="93"/>
    </row>
    <row r="13431" spans="28:41" x14ac:dyDescent="0.55000000000000004">
      <c r="AB13431" s="278" t="s">
        <v>69833</v>
      </c>
      <c r="AC13431" s="279">
        <v>2000</v>
      </c>
      <c r="AE13431" s="246" t="s">
        <v>57884</v>
      </c>
      <c r="AF13431" s="247">
        <v>667.53</v>
      </c>
      <c r="AH13431" s="226" t="s">
        <v>34157</v>
      </c>
      <c r="AI13431" s="227">
        <v>177162.54</v>
      </c>
      <c r="AK13431" s="207" t="s">
        <v>27330</v>
      </c>
      <c r="AL13431" s="208">
        <v>12961.27</v>
      </c>
      <c r="AM13431" s="93"/>
      <c r="AN13431" s="93"/>
      <c r="AO13431" s="93"/>
    </row>
    <row r="13432" spans="28:41" x14ac:dyDescent="0.55000000000000004">
      <c r="AB13432" s="278" t="s">
        <v>21116</v>
      </c>
      <c r="AC13432" s="279">
        <v>190896.18</v>
      </c>
      <c r="AE13432" s="246" t="s">
        <v>35726</v>
      </c>
      <c r="AF13432" s="247">
        <v>2957.88</v>
      </c>
      <c r="AH13432" s="226" t="s">
        <v>27885</v>
      </c>
      <c r="AI13432" s="227">
        <v>212520.97</v>
      </c>
      <c r="AK13432" s="207" t="s">
        <v>27331</v>
      </c>
      <c r="AL13432" s="208">
        <v>6957.63</v>
      </c>
      <c r="AM13432" s="93"/>
      <c r="AN13432" s="93"/>
      <c r="AO13432" s="93"/>
    </row>
    <row r="13433" spans="28:41" x14ac:dyDescent="0.55000000000000004">
      <c r="AB13433" s="278" t="s">
        <v>69320</v>
      </c>
      <c r="AC13433" s="279">
        <v>339.36</v>
      </c>
      <c r="AE13433" s="246" t="s">
        <v>56623</v>
      </c>
      <c r="AF13433" s="247">
        <v>21196.28</v>
      </c>
      <c r="AH13433" s="226" t="s">
        <v>27886</v>
      </c>
      <c r="AI13433" s="227">
        <v>75413.98</v>
      </c>
      <c r="AK13433" s="207" t="s">
        <v>27332</v>
      </c>
      <c r="AL13433" s="208">
        <v>19717.78</v>
      </c>
      <c r="AM13433" s="93"/>
      <c r="AN13433" s="93"/>
      <c r="AO13433" s="93"/>
    </row>
    <row r="13434" spans="28:41" x14ac:dyDescent="0.55000000000000004">
      <c r="AB13434" s="278" t="s">
        <v>13590</v>
      </c>
      <c r="AC13434" s="279">
        <v>804377.43</v>
      </c>
      <c r="AE13434" s="246" t="s">
        <v>57885</v>
      </c>
      <c r="AF13434" s="247">
        <v>670.14</v>
      </c>
      <c r="AH13434" s="226" t="s">
        <v>53793</v>
      </c>
      <c r="AI13434" s="227">
        <v>45450.96</v>
      </c>
      <c r="AK13434" s="207" t="s">
        <v>27333</v>
      </c>
      <c r="AL13434" s="208">
        <v>32.78</v>
      </c>
      <c r="AM13434" s="93"/>
      <c r="AN13434" s="93"/>
      <c r="AO13434" s="93"/>
    </row>
    <row r="13435" spans="28:41" x14ac:dyDescent="0.55000000000000004">
      <c r="AB13435" s="278" t="s">
        <v>69321</v>
      </c>
      <c r="AC13435" s="279">
        <v>8296</v>
      </c>
      <c r="AE13435" s="246" t="s">
        <v>64947</v>
      </c>
      <c r="AF13435" s="247">
        <v>62.15</v>
      </c>
      <c r="AH13435" s="226" t="s">
        <v>50423</v>
      </c>
      <c r="AI13435" s="227">
        <v>31149.3</v>
      </c>
      <c r="AK13435" s="207" t="s">
        <v>27334</v>
      </c>
      <c r="AL13435" s="208">
        <v>140645.13</v>
      </c>
      <c r="AM13435" s="93"/>
      <c r="AN13435" s="93"/>
      <c r="AO13435" s="93"/>
    </row>
    <row r="13436" spans="28:41" x14ac:dyDescent="0.55000000000000004">
      <c r="AB13436" s="278" t="s">
        <v>13591</v>
      </c>
      <c r="AC13436" s="279">
        <v>97674.31</v>
      </c>
      <c r="AE13436" s="246" t="s">
        <v>53853</v>
      </c>
      <c r="AF13436" s="247">
        <v>0.25</v>
      </c>
      <c r="AH13436" s="226" t="s">
        <v>27887</v>
      </c>
      <c r="AI13436" s="227">
        <v>55764.79</v>
      </c>
      <c r="AK13436" s="207" t="s">
        <v>27335</v>
      </c>
      <c r="AL13436" s="208">
        <v>78153.31</v>
      </c>
      <c r="AM13436" s="93"/>
      <c r="AN13436" s="93"/>
      <c r="AO13436" s="93"/>
    </row>
    <row r="13437" spans="28:41" x14ac:dyDescent="0.55000000000000004">
      <c r="AB13437" s="278" t="s">
        <v>69322</v>
      </c>
      <c r="AC13437" s="279">
        <v>31403.82</v>
      </c>
      <c r="AE13437" s="246" t="s">
        <v>35727</v>
      </c>
      <c r="AF13437" s="247">
        <v>1803</v>
      </c>
      <c r="AH13437" s="226" t="s">
        <v>39502</v>
      </c>
      <c r="AI13437" s="227">
        <v>64170.73</v>
      </c>
      <c r="AK13437" s="207" t="s">
        <v>27336</v>
      </c>
      <c r="AL13437" s="208">
        <v>980.61</v>
      </c>
      <c r="AM13437" s="93"/>
      <c r="AN13437" s="93"/>
      <c r="AO13437" s="93"/>
    </row>
    <row r="13438" spans="28:41" x14ac:dyDescent="0.55000000000000004">
      <c r="AB13438" s="278" t="s">
        <v>13592</v>
      </c>
      <c r="AC13438" s="279">
        <v>224904.68</v>
      </c>
      <c r="AE13438" s="246" t="s">
        <v>35728</v>
      </c>
      <c r="AF13438" s="247">
        <v>6058.13</v>
      </c>
      <c r="AH13438" s="226" t="s">
        <v>34158</v>
      </c>
      <c r="AI13438" s="227">
        <v>24992.43</v>
      </c>
      <c r="AK13438" s="207" t="s">
        <v>27337</v>
      </c>
      <c r="AL13438" s="208">
        <v>607.5</v>
      </c>
      <c r="AM13438" s="93"/>
      <c r="AN13438" s="93"/>
      <c r="AO13438" s="93"/>
    </row>
    <row r="13439" spans="28:41" x14ac:dyDescent="0.55000000000000004">
      <c r="AB13439" s="278" t="s">
        <v>21117</v>
      </c>
      <c r="AC13439" s="279">
        <v>-1083.24</v>
      </c>
      <c r="AE13439" s="246" t="s">
        <v>35729</v>
      </c>
      <c r="AF13439" s="247">
        <v>2190.0500000000002</v>
      </c>
      <c r="AH13439" s="226" t="s">
        <v>27888</v>
      </c>
      <c r="AI13439" s="227">
        <v>121436.74</v>
      </c>
      <c r="AK13439" s="207" t="s">
        <v>27338</v>
      </c>
      <c r="AL13439" s="208">
        <v>1624.74</v>
      </c>
      <c r="AM13439" s="93"/>
      <c r="AN13439" s="93"/>
      <c r="AO13439" s="93"/>
    </row>
    <row r="13440" spans="28:41" x14ac:dyDescent="0.55000000000000004">
      <c r="AB13440" s="278" t="s">
        <v>56807</v>
      </c>
      <c r="AC13440" s="279">
        <v>100980.11</v>
      </c>
      <c r="AE13440" s="246" t="s">
        <v>35730</v>
      </c>
      <c r="AF13440" s="247">
        <v>54536</v>
      </c>
      <c r="AH13440" s="226" t="s">
        <v>49166</v>
      </c>
      <c r="AI13440" s="227">
        <v>340.18</v>
      </c>
      <c r="AK13440" s="207" t="s">
        <v>27339</v>
      </c>
      <c r="AL13440" s="208">
        <v>13931.26</v>
      </c>
      <c r="AM13440" s="93"/>
      <c r="AN13440" s="93"/>
      <c r="AO13440" s="93"/>
    </row>
    <row r="13441" spans="28:41" x14ac:dyDescent="0.55000000000000004">
      <c r="AB13441" s="278" t="s">
        <v>35089</v>
      </c>
      <c r="AC13441" s="279">
        <v>311398.28000000003</v>
      </c>
      <c r="AE13441" s="246" t="s">
        <v>53854</v>
      </c>
      <c r="AF13441" s="247">
        <v>2076.41</v>
      </c>
      <c r="AH13441" s="226" t="s">
        <v>50424</v>
      </c>
      <c r="AI13441" s="227">
        <v>412.33</v>
      </c>
      <c r="AK13441" s="207" t="s">
        <v>27340</v>
      </c>
      <c r="AL13441" s="208">
        <v>254578</v>
      </c>
      <c r="AM13441" s="93"/>
      <c r="AN13441" s="93"/>
      <c r="AO13441" s="93"/>
    </row>
    <row r="13442" spans="28:41" x14ac:dyDescent="0.55000000000000004">
      <c r="AB13442" s="278" t="s">
        <v>43244</v>
      </c>
      <c r="AC13442" s="279">
        <v>112246.54</v>
      </c>
      <c r="AE13442" s="246" t="s">
        <v>58341</v>
      </c>
      <c r="AF13442" s="247">
        <v>471.56</v>
      </c>
      <c r="AH13442" s="226" t="s">
        <v>27889</v>
      </c>
      <c r="AI13442" s="227">
        <v>3838.19</v>
      </c>
      <c r="AK13442" s="207" t="s">
        <v>27341</v>
      </c>
      <c r="AL13442" s="208">
        <v>8412.01</v>
      </c>
      <c r="AM13442" s="93"/>
      <c r="AN13442" s="93"/>
      <c r="AO13442" s="93"/>
    </row>
    <row r="13443" spans="28:41" x14ac:dyDescent="0.55000000000000004">
      <c r="AB13443" s="278" t="s">
        <v>21175</v>
      </c>
      <c r="AC13443" s="279">
        <v>40516</v>
      </c>
      <c r="AE13443" s="246" t="s">
        <v>59860</v>
      </c>
      <c r="AF13443" s="247">
        <v>-472.5</v>
      </c>
      <c r="AH13443" s="226" t="s">
        <v>45621</v>
      </c>
      <c r="AI13443" s="227">
        <v>1547.47</v>
      </c>
      <c r="AK13443" s="207" t="s">
        <v>27342</v>
      </c>
      <c r="AL13443" s="208">
        <v>3448.04</v>
      </c>
      <c r="AM13443" s="93"/>
      <c r="AN13443" s="93"/>
      <c r="AO13443" s="93"/>
    </row>
    <row r="13444" spans="28:41" x14ac:dyDescent="0.55000000000000004">
      <c r="AB13444" s="278" t="s">
        <v>70134</v>
      </c>
      <c r="AC13444" s="279">
        <v>70044</v>
      </c>
      <c r="AE13444" s="246" t="s">
        <v>48284</v>
      </c>
      <c r="AF13444" s="247">
        <v>78550</v>
      </c>
      <c r="AH13444" s="226" t="s">
        <v>27890</v>
      </c>
      <c r="AI13444" s="227">
        <v>2600.0500000000002</v>
      </c>
      <c r="AK13444" s="207" t="s">
        <v>27343</v>
      </c>
      <c r="AL13444" s="208">
        <v>66426.87</v>
      </c>
      <c r="AM13444" s="93"/>
      <c r="AN13444" s="93"/>
      <c r="AO13444" s="93"/>
    </row>
    <row r="13445" spans="28:41" x14ac:dyDescent="0.55000000000000004">
      <c r="AB13445" s="278" t="s">
        <v>46060</v>
      </c>
      <c r="AC13445" s="279">
        <v>9040</v>
      </c>
      <c r="AE13445" s="246" t="s">
        <v>47295</v>
      </c>
      <c r="AF13445" s="247">
        <v>20575.95</v>
      </c>
      <c r="AH13445" s="226" t="s">
        <v>27891</v>
      </c>
      <c r="AI13445" s="227">
        <v>10045.530000000001</v>
      </c>
      <c r="AK13445" s="207" t="s">
        <v>27344</v>
      </c>
      <c r="AL13445" s="208">
        <v>7131.72</v>
      </c>
      <c r="AM13445" s="93"/>
      <c r="AN13445" s="93"/>
      <c r="AO13445" s="93"/>
    </row>
    <row r="13446" spans="28:41" x14ac:dyDescent="0.55000000000000004">
      <c r="AB13446" s="278" t="s">
        <v>21176</v>
      </c>
      <c r="AC13446" s="279">
        <v>14240.25</v>
      </c>
      <c r="AE13446" s="246" t="s">
        <v>59861</v>
      </c>
      <c r="AF13446" s="247">
        <v>357.69</v>
      </c>
      <c r="AH13446" s="226" t="s">
        <v>39503</v>
      </c>
      <c r="AI13446" s="227">
        <v>215768.69</v>
      </c>
      <c r="AK13446" s="207" t="s">
        <v>27345</v>
      </c>
      <c r="AL13446" s="208">
        <v>7200</v>
      </c>
      <c r="AM13446" s="93"/>
      <c r="AN13446" s="93"/>
      <c r="AO13446" s="93"/>
    </row>
    <row r="13447" spans="28:41" x14ac:dyDescent="0.55000000000000004">
      <c r="AB13447" s="278" t="s">
        <v>58038</v>
      </c>
      <c r="AC13447" s="279">
        <v>20863.240000000002</v>
      </c>
      <c r="AE13447" s="246" t="s">
        <v>47296</v>
      </c>
      <c r="AF13447" s="247">
        <v>1556.89</v>
      </c>
      <c r="AH13447" s="226" t="s">
        <v>35689</v>
      </c>
      <c r="AI13447" s="227">
        <v>30449.759999999998</v>
      </c>
      <c r="AK13447" s="207" t="s">
        <v>27346</v>
      </c>
      <c r="AL13447" s="208">
        <v>28371.22</v>
      </c>
      <c r="AM13447" s="93"/>
      <c r="AN13447" s="93"/>
      <c r="AO13447" s="93"/>
    </row>
    <row r="13448" spans="28:41" x14ac:dyDescent="0.55000000000000004">
      <c r="AB13448" s="278" t="s">
        <v>33659</v>
      </c>
      <c r="AC13448" s="279">
        <v>3040</v>
      </c>
      <c r="AE13448" s="246" t="s">
        <v>57886</v>
      </c>
      <c r="AF13448" s="247">
        <v>5128.75</v>
      </c>
      <c r="AH13448" s="226" t="s">
        <v>34159</v>
      </c>
      <c r="AI13448" s="227">
        <v>23595</v>
      </c>
      <c r="AK13448" s="207" t="s">
        <v>27347</v>
      </c>
      <c r="AL13448" s="208">
        <v>421152.96</v>
      </c>
      <c r="AM13448" s="93"/>
      <c r="AN13448" s="93"/>
      <c r="AO13448" s="93"/>
    </row>
    <row r="13449" spans="28:41" x14ac:dyDescent="0.55000000000000004">
      <c r="AB13449" s="278" t="s">
        <v>43245</v>
      </c>
      <c r="AC13449" s="279">
        <v>25219.08</v>
      </c>
      <c r="AE13449" s="246" t="s">
        <v>57887</v>
      </c>
      <c r="AF13449" s="247">
        <v>5450.1</v>
      </c>
      <c r="AH13449" s="226" t="s">
        <v>27892</v>
      </c>
      <c r="AI13449" s="227">
        <v>187850.53</v>
      </c>
      <c r="AK13449" s="207" t="s">
        <v>27348</v>
      </c>
      <c r="AL13449" s="208">
        <v>52416.37</v>
      </c>
      <c r="AM13449" s="93"/>
      <c r="AN13449" s="93"/>
      <c r="AO13449" s="93"/>
    </row>
    <row r="13450" spans="28:41" x14ac:dyDescent="0.55000000000000004">
      <c r="AB13450" s="278" t="s">
        <v>47516</v>
      </c>
      <c r="AC13450" s="279">
        <v>2565</v>
      </c>
      <c r="AE13450" s="246" t="s">
        <v>62819</v>
      </c>
      <c r="AF13450" s="247">
        <v>513</v>
      </c>
      <c r="AH13450" s="226" t="s">
        <v>27893</v>
      </c>
      <c r="AI13450" s="227">
        <v>466352.45</v>
      </c>
      <c r="AK13450" s="207" t="s">
        <v>27349</v>
      </c>
      <c r="AL13450" s="208">
        <v>12316.99</v>
      </c>
      <c r="AM13450" s="93"/>
      <c r="AN13450" s="93"/>
      <c r="AO13450" s="93"/>
    </row>
    <row r="13451" spans="28:41" x14ac:dyDescent="0.55000000000000004">
      <c r="AB13451" s="278" t="s">
        <v>21178</v>
      </c>
      <c r="AC13451" s="279">
        <v>3660.14</v>
      </c>
      <c r="AE13451" s="246" t="s">
        <v>53855</v>
      </c>
      <c r="AF13451" s="247">
        <v>3612.11</v>
      </c>
      <c r="AH13451" s="226" t="s">
        <v>34160</v>
      </c>
      <c r="AI13451" s="227">
        <v>237604.64</v>
      </c>
      <c r="AK13451" s="207" t="s">
        <v>27350</v>
      </c>
      <c r="AL13451" s="208">
        <v>25910</v>
      </c>
      <c r="AM13451" s="93"/>
      <c r="AN13451" s="93"/>
      <c r="AO13451" s="93"/>
    </row>
    <row r="13452" spans="28:41" x14ac:dyDescent="0.55000000000000004">
      <c r="AB13452" s="278" t="s">
        <v>13597</v>
      </c>
      <c r="AC13452" s="279">
        <v>440</v>
      </c>
      <c r="AE13452" s="246" t="s">
        <v>53856</v>
      </c>
      <c r="AF13452" s="247">
        <v>28528.69</v>
      </c>
      <c r="AH13452" s="226" t="s">
        <v>40638</v>
      </c>
      <c r="AI13452" s="227">
        <v>262.86</v>
      </c>
      <c r="AK13452" s="207" t="s">
        <v>27351</v>
      </c>
      <c r="AL13452" s="208">
        <v>783.3</v>
      </c>
      <c r="AM13452" s="93"/>
      <c r="AN13452" s="93"/>
      <c r="AO13452" s="93"/>
    </row>
    <row r="13453" spans="28:41" x14ac:dyDescent="0.55000000000000004">
      <c r="AB13453" s="278" t="s">
        <v>39192</v>
      </c>
      <c r="AC13453" s="279">
        <v>33900</v>
      </c>
      <c r="AE13453" s="246" t="s">
        <v>59862</v>
      </c>
      <c r="AF13453" s="247">
        <v>-569.24</v>
      </c>
      <c r="AH13453" s="226" t="s">
        <v>42942</v>
      </c>
      <c r="AI13453" s="227">
        <v>101.88</v>
      </c>
      <c r="AK13453" s="207" t="s">
        <v>27352</v>
      </c>
      <c r="AL13453" s="208">
        <v>42774</v>
      </c>
      <c r="AM13453" s="93"/>
      <c r="AN13453" s="93"/>
      <c r="AO13453" s="93"/>
    </row>
    <row r="13454" spans="28:41" x14ac:dyDescent="0.55000000000000004">
      <c r="AB13454" s="278" t="s">
        <v>21180</v>
      </c>
      <c r="AC13454" s="279">
        <v>5500</v>
      </c>
      <c r="AE13454" s="246" t="s">
        <v>47297</v>
      </c>
      <c r="AF13454" s="247">
        <v>2881.5</v>
      </c>
      <c r="AH13454" s="226" t="s">
        <v>40639</v>
      </c>
      <c r="AI13454" s="227">
        <v>23668.400000000001</v>
      </c>
      <c r="AK13454" s="207" t="s">
        <v>27353</v>
      </c>
      <c r="AL13454" s="208">
        <v>9038.86</v>
      </c>
      <c r="AM13454" s="93"/>
      <c r="AN13454" s="93"/>
      <c r="AO13454" s="93"/>
    </row>
    <row r="13455" spans="28:41" x14ac:dyDescent="0.55000000000000004">
      <c r="AB13455" s="278" t="s">
        <v>43246</v>
      </c>
      <c r="AC13455" s="279">
        <v>380000</v>
      </c>
      <c r="AE13455" s="246" t="s">
        <v>47298</v>
      </c>
      <c r="AF13455" s="247">
        <v>207.71</v>
      </c>
      <c r="AH13455" s="226" t="s">
        <v>34161</v>
      </c>
      <c r="AI13455" s="227">
        <v>358.18</v>
      </c>
      <c r="AK13455" s="207" t="s">
        <v>27354</v>
      </c>
      <c r="AL13455" s="208">
        <v>88385.72</v>
      </c>
      <c r="AM13455" s="93"/>
      <c r="AN13455" s="93"/>
      <c r="AO13455" s="93"/>
    </row>
    <row r="13456" spans="28:41" x14ac:dyDescent="0.55000000000000004">
      <c r="AB13456" s="278" t="s">
        <v>69323</v>
      </c>
      <c r="AC13456" s="279">
        <v>3346.75</v>
      </c>
      <c r="AE13456" s="246" t="s">
        <v>63391</v>
      </c>
      <c r="AF13456" s="247">
        <v>705.97</v>
      </c>
      <c r="AH13456" s="226" t="s">
        <v>39504</v>
      </c>
      <c r="AI13456" s="227">
        <v>3142</v>
      </c>
      <c r="AK13456" s="207" t="s">
        <v>27355</v>
      </c>
      <c r="AL13456" s="208">
        <v>82382.52</v>
      </c>
      <c r="AM13456" s="93"/>
      <c r="AN13456" s="93"/>
      <c r="AO13456" s="93"/>
    </row>
    <row r="13457" spans="28:41" x14ac:dyDescent="0.55000000000000004">
      <c r="AB13457" s="278" t="s">
        <v>69324</v>
      </c>
      <c r="AC13457" s="279">
        <v>11753.1</v>
      </c>
      <c r="AE13457" s="246" t="s">
        <v>63392</v>
      </c>
      <c r="AF13457" s="247">
        <v>763.66</v>
      </c>
      <c r="AH13457" s="226" t="s">
        <v>45622</v>
      </c>
      <c r="AI13457" s="227">
        <v>3322.85</v>
      </c>
      <c r="AK13457" s="207" t="s">
        <v>27356</v>
      </c>
      <c r="AL13457" s="208">
        <v>63296.06</v>
      </c>
      <c r="AM13457" s="93"/>
      <c r="AN13457" s="93"/>
      <c r="AO13457" s="93"/>
    </row>
    <row r="13458" spans="28:41" x14ac:dyDescent="0.55000000000000004">
      <c r="AB13458" s="278" t="s">
        <v>69325</v>
      </c>
      <c r="AC13458" s="279">
        <v>4600</v>
      </c>
      <c r="AE13458" s="246" t="s">
        <v>64948</v>
      </c>
      <c r="AF13458" s="247">
        <v>73.760000000000005</v>
      </c>
      <c r="AH13458" s="226" t="s">
        <v>53794</v>
      </c>
      <c r="AI13458" s="227">
        <v>528973.81000000006</v>
      </c>
      <c r="AK13458" s="207" t="s">
        <v>27357</v>
      </c>
      <c r="AL13458" s="208">
        <v>3519.77</v>
      </c>
      <c r="AM13458" s="93"/>
      <c r="AN13458" s="93"/>
      <c r="AO13458" s="93"/>
    </row>
    <row r="13459" spans="28:41" x14ac:dyDescent="0.55000000000000004">
      <c r="AB13459" s="278" t="s">
        <v>21183</v>
      </c>
      <c r="AC13459" s="279">
        <v>124697.5</v>
      </c>
      <c r="AE13459" s="246" t="s">
        <v>63579</v>
      </c>
      <c r="AF13459" s="247">
        <v>1257.79</v>
      </c>
      <c r="AH13459" s="226" t="s">
        <v>27894</v>
      </c>
      <c r="AI13459" s="227">
        <v>112994.98</v>
      </c>
      <c r="AK13459" s="207" t="s">
        <v>27358</v>
      </c>
      <c r="AL13459" s="208">
        <v>8703.44</v>
      </c>
      <c r="AM13459" s="93"/>
      <c r="AN13459" s="93"/>
      <c r="AO13459" s="93"/>
    </row>
    <row r="13460" spans="28:41" x14ac:dyDescent="0.55000000000000004">
      <c r="AB13460" s="278" t="s">
        <v>13598</v>
      </c>
      <c r="AC13460" s="279">
        <v>87168.78</v>
      </c>
      <c r="AE13460" s="246" t="s">
        <v>57888</v>
      </c>
      <c r="AF13460" s="247">
        <v>18796.8</v>
      </c>
      <c r="AH13460" s="226" t="s">
        <v>35690</v>
      </c>
      <c r="AI13460" s="227">
        <v>64568.13</v>
      </c>
      <c r="AK13460" s="207" t="s">
        <v>27359</v>
      </c>
      <c r="AL13460" s="208">
        <v>500</v>
      </c>
      <c r="AM13460" s="93"/>
      <c r="AN13460" s="93"/>
      <c r="AO13460" s="93"/>
    </row>
    <row r="13461" spans="28:41" x14ac:dyDescent="0.55000000000000004">
      <c r="AB13461" s="278" t="s">
        <v>13599</v>
      </c>
      <c r="AC13461" s="279">
        <v>190733.86</v>
      </c>
      <c r="AE13461" s="246" t="s">
        <v>56624</v>
      </c>
      <c r="AF13461" s="247">
        <v>6258</v>
      </c>
      <c r="AH13461" s="226" t="s">
        <v>35691</v>
      </c>
      <c r="AI13461" s="227">
        <v>5161.6499999999996</v>
      </c>
      <c r="AK13461" s="207" t="s">
        <v>27360</v>
      </c>
      <c r="AL13461" s="208">
        <v>24429.84</v>
      </c>
      <c r="AM13461" s="93"/>
      <c r="AN13461" s="93"/>
      <c r="AO13461" s="93"/>
    </row>
    <row r="13462" spans="28:41" x14ac:dyDescent="0.55000000000000004">
      <c r="AB13462" s="278" t="s">
        <v>43247</v>
      </c>
      <c r="AC13462" s="279">
        <v>65804.84</v>
      </c>
      <c r="AE13462" s="246" t="s">
        <v>39521</v>
      </c>
      <c r="AF13462" s="247">
        <v>4766.0600000000004</v>
      </c>
      <c r="AH13462" s="226" t="s">
        <v>40640</v>
      </c>
      <c r="AI13462" s="227">
        <v>511032.92</v>
      </c>
      <c r="AK13462" s="207" t="s">
        <v>27361</v>
      </c>
      <c r="AL13462" s="208">
        <v>382708.16</v>
      </c>
      <c r="AM13462" s="93"/>
      <c r="AN13462" s="93"/>
      <c r="AO13462" s="93"/>
    </row>
    <row r="13463" spans="28:41" x14ac:dyDescent="0.55000000000000004">
      <c r="AB13463" s="278" t="s">
        <v>21184</v>
      </c>
      <c r="AC13463" s="279">
        <v>76627.88</v>
      </c>
      <c r="AE13463" s="246" t="s">
        <v>39522</v>
      </c>
      <c r="AF13463" s="247">
        <v>24.22</v>
      </c>
      <c r="AH13463" s="226" t="s">
        <v>36724</v>
      </c>
      <c r="AI13463" s="227">
        <v>28640.69</v>
      </c>
      <c r="AK13463" s="207" t="s">
        <v>27362</v>
      </c>
      <c r="AL13463" s="208">
        <v>19337.38</v>
      </c>
      <c r="AM13463" s="93"/>
      <c r="AN13463" s="93"/>
      <c r="AO13463" s="93"/>
    </row>
    <row r="13464" spans="28:41" x14ac:dyDescent="0.55000000000000004">
      <c r="AB13464" s="278" t="s">
        <v>21185</v>
      </c>
      <c r="AC13464" s="279">
        <v>11071.08</v>
      </c>
      <c r="AE13464" s="246" t="s">
        <v>63393</v>
      </c>
      <c r="AF13464" s="247">
        <v>339</v>
      </c>
      <c r="AH13464" s="226" t="s">
        <v>42943</v>
      </c>
      <c r="AI13464" s="227">
        <v>47692.68</v>
      </c>
      <c r="AK13464" s="207" t="s">
        <v>27363</v>
      </c>
      <c r="AL13464" s="208">
        <v>139727</v>
      </c>
      <c r="AM13464" s="93"/>
      <c r="AN13464" s="93"/>
      <c r="AO13464" s="93"/>
    </row>
    <row r="13465" spans="28:41" x14ac:dyDescent="0.55000000000000004">
      <c r="AB13465" s="278" t="s">
        <v>69326</v>
      </c>
      <c r="AC13465" s="279">
        <v>400</v>
      </c>
      <c r="AE13465" s="246" t="s">
        <v>59863</v>
      </c>
      <c r="AF13465" s="247">
        <v>36190.080000000002</v>
      </c>
      <c r="AH13465" s="226" t="s">
        <v>42944</v>
      </c>
      <c r="AI13465" s="227">
        <v>3648.73</v>
      </c>
      <c r="AK13465" s="207" t="s">
        <v>27364</v>
      </c>
      <c r="AL13465" s="208">
        <v>7062</v>
      </c>
      <c r="AM13465" s="93"/>
      <c r="AN13465" s="93"/>
      <c r="AO13465" s="93"/>
    </row>
    <row r="13466" spans="28:41" x14ac:dyDescent="0.55000000000000004">
      <c r="AB13466" s="278" t="s">
        <v>61134</v>
      </c>
      <c r="AC13466" s="279">
        <v>2100</v>
      </c>
      <c r="AE13466" s="246" t="s">
        <v>59864</v>
      </c>
      <c r="AF13466" s="247">
        <v>54513.04</v>
      </c>
      <c r="AH13466" s="226" t="s">
        <v>53795</v>
      </c>
      <c r="AI13466" s="227">
        <v>18943.93</v>
      </c>
      <c r="AK13466" s="207" t="s">
        <v>27365</v>
      </c>
      <c r="AL13466" s="208">
        <v>76808.75</v>
      </c>
      <c r="AM13466" s="93"/>
      <c r="AN13466" s="93"/>
      <c r="AO13466" s="93"/>
    </row>
    <row r="13467" spans="28:41" x14ac:dyDescent="0.55000000000000004">
      <c r="AB13467" s="278" t="s">
        <v>32163</v>
      </c>
      <c r="AC13467" s="279">
        <v>1764.09</v>
      </c>
      <c r="AE13467" s="246" t="s">
        <v>59865</v>
      </c>
      <c r="AF13467" s="247">
        <v>28200</v>
      </c>
      <c r="AH13467" s="226" t="s">
        <v>53796</v>
      </c>
      <c r="AI13467" s="227">
        <v>12056.3</v>
      </c>
      <c r="AK13467" s="207" t="s">
        <v>27366</v>
      </c>
      <c r="AL13467" s="208">
        <v>1182.06</v>
      </c>
      <c r="AM13467" s="93"/>
      <c r="AN13467" s="93"/>
      <c r="AO13467" s="93"/>
    </row>
    <row r="13468" spans="28:41" x14ac:dyDescent="0.55000000000000004">
      <c r="AB13468" s="278" t="s">
        <v>50678</v>
      </c>
      <c r="AC13468" s="279">
        <v>50</v>
      </c>
      <c r="AE13468" s="246" t="s">
        <v>59866</v>
      </c>
      <c r="AF13468" s="247">
        <v>8891.33</v>
      </c>
      <c r="AH13468" s="226" t="s">
        <v>53797</v>
      </c>
      <c r="AI13468" s="227">
        <v>2371.5100000000002</v>
      </c>
      <c r="AK13468" s="207" t="s">
        <v>27367</v>
      </c>
      <c r="AL13468" s="208">
        <v>5655.62</v>
      </c>
      <c r="AM13468" s="93"/>
      <c r="AN13468" s="93"/>
      <c r="AO13468" s="93"/>
    </row>
    <row r="13469" spans="28:41" x14ac:dyDescent="0.55000000000000004">
      <c r="AB13469" s="278" t="s">
        <v>21189</v>
      </c>
      <c r="AC13469" s="279">
        <v>641.32000000000005</v>
      </c>
      <c r="AE13469" s="246" t="s">
        <v>59867</v>
      </c>
      <c r="AF13469" s="247">
        <v>18133.55</v>
      </c>
      <c r="AH13469" s="226" t="s">
        <v>50425</v>
      </c>
      <c r="AI13469" s="227">
        <v>693.68</v>
      </c>
      <c r="AK13469" s="207" t="s">
        <v>27368</v>
      </c>
      <c r="AL13469" s="208">
        <v>16908.37</v>
      </c>
      <c r="AM13469" s="93"/>
      <c r="AN13469" s="93"/>
      <c r="AO13469" s="93"/>
    </row>
    <row r="13470" spans="28:41" x14ac:dyDescent="0.55000000000000004">
      <c r="AB13470" s="278" t="s">
        <v>69327</v>
      </c>
      <c r="AC13470" s="279">
        <v>376196.93</v>
      </c>
      <c r="AE13470" s="246" t="s">
        <v>59868</v>
      </c>
      <c r="AF13470" s="247">
        <v>9248.61</v>
      </c>
      <c r="AH13470" s="226" t="s">
        <v>50426</v>
      </c>
      <c r="AI13470" s="227">
        <v>24900</v>
      </c>
      <c r="AK13470" s="207" t="s">
        <v>27369</v>
      </c>
      <c r="AL13470" s="208">
        <v>5393.6</v>
      </c>
      <c r="AM13470" s="93"/>
      <c r="AN13470" s="93"/>
      <c r="AO13470" s="93"/>
    </row>
    <row r="13471" spans="28:41" x14ac:dyDescent="0.55000000000000004">
      <c r="AB13471" s="278" t="s">
        <v>13600</v>
      </c>
      <c r="AC13471" s="279">
        <v>88862.06</v>
      </c>
      <c r="AE13471" s="246" t="s">
        <v>62251</v>
      </c>
      <c r="AF13471" s="247">
        <v>544.99</v>
      </c>
      <c r="AH13471" s="226" t="s">
        <v>27899</v>
      </c>
      <c r="AI13471" s="227">
        <v>37381</v>
      </c>
      <c r="AK13471" s="207" t="s">
        <v>27370</v>
      </c>
      <c r="AL13471" s="208">
        <v>2150</v>
      </c>
      <c r="AM13471" s="93"/>
      <c r="AN13471" s="93"/>
      <c r="AO13471" s="93"/>
    </row>
    <row r="13472" spans="28:41" x14ac:dyDescent="0.55000000000000004">
      <c r="AB13472" s="278" t="s">
        <v>21190</v>
      </c>
      <c r="AC13472" s="279">
        <v>13050.79</v>
      </c>
      <c r="AE13472" s="246" t="s">
        <v>53857</v>
      </c>
      <c r="AF13472" s="247">
        <v>1219.04</v>
      </c>
      <c r="AH13472" s="226" t="s">
        <v>53798</v>
      </c>
      <c r="AI13472" s="227">
        <v>308532.15000000002</v>
      </c>
      <c r="AK13472" s="207" t="s">
        <v>27371</v>
      </c>
      <c r="AL13472" s="208">
        <v>44335.32</v>
      </c>
      <c r="AM13472" s="93"/>
      <c r="AN13472" s="93"/>
      <c r="AO13472" s="93"/>
    </row>
    <row r="13473" spans="28:41" x14ac:dyDescent="0.55000000000000004">
      <c r="AB13473" s="278" t="s">
        <v>63492</v>
      </c>
      <c r="AC13473" s="279">
        <v>2258.9499999999998</v>
      </c>
      <c r="AE13473" s="246" t="s">
        <v>48286</v>
      </c>
      <c r="AF13473" s="247">
        <v>-25.01</v>
      </c>
      <c r="AH13473" s="226" t="s">
        <v>53799</v>
      </c>
      <c r="AI13473" s="227">
        <v>4801.1099999999997</v>
      </c>
      <c r="AK13473" s="207" t="s">
        <v>27372</v>
      </c>
      <c r="AL13473" s="208">
        <v>105566.26</v>
      </c>
      <c r="AM13473" s="93"/>
      <c r="AN13473" s="93"/>
      <c r="AO13473" s="93"/>
    </row>
    <row r="13474" spans="28:41" x14ac:dyDescent="0.55000000000000004">
      <c r="AB13474" s="278" t="s">
        <v>21191</v>
      </c>
      <c r="AC13474" s="279">
        <v>1294.67</v>
      </c>
      <c r="AE13474" s="246" t="s">
        <v>28298</v>
      </c>
      <c r="AF13474" s="247">
        <v>7125.26</v>
      </c>
      <c r="AH13474" s="226" t="s">
        <v>53800</v>
      </c>
      <c r="AI13474" s="227">
        <v>6871.62</v>
      </c>
      <c r="AK13474" s="207" t="s">
        <v>27373</v>
      </c>
      <c r="AL13474" s="208">
        <v>92511.039999999994</v>
      </c>
      <c r="AM13474" s="93"/>
      <c r="AN13474" s="93"/>
      <c r="AO13474" s="93"/>
    </row>
    <row r="13475" spans="28:41" x14ac:dyDescent="0.55000000000000004">
      <c r="AB13475" s="278" t="s">
        <v>21192</v>
      </c>
      <c r="AC13475" s="279">
        <v>1366.39</v>
      </c>
      <c r="AE13475" s="246" t="s">
        <v>28299</v>
      </c>
      <c r="AF13475" s="247">
        <v>545.1</v>
      </c>
      <c r="AH13475" s="226" t="s">
        <v>53801</v>
      </c>
      <c r="AI13475" s="227">
        <v>63011.85</v>
      </c>
      <c r="AK13475" s="207" t="s">
        <v>27374</v>
      </c>
      <c r="AL13475" s="208">
        <v>22509.46</v>
      </c>
      <c r="AM13475" s="93"/>
      <c r="AN13475" s="93"/>
      <c r="AO13475" s="93"/>
    </row>
    <row r="13476" spans="28:41" x14ac:dyDescent="0.55000000000000004">
      <c r="AB13476" s="278" t="s">
        <v>58372</v>
      </c>
      <c r="AC13476" s="279">
        <v>3811.44</v>
      </c>
      <c r="AE13476" s="246" t="s">
        <v>53858</v>
      </c>
      <c r="AF13476" s="247">
        <v>-102.51</v>
      </c>
      <c r="AH13476" s="226" t="s">
        <v>53802</v>
      </c>
      <c r="AI13476" s="227">
        <v>2110.81</v>
      </c>
      <c r="AK13476" s="207" t="s">
        <v>14201</v>
      </c>
      <c r="AL13476" s="208">
        <v>1267686.99</v>
      </c>
      <c r="AM13476" s="93"/>
      <c r="AN13476" s="93"/>
      <c r="AO13476" s="93"/>
    </row>
    <row r="13477" spans="28:41" x14ac:dyDescent="0.55000000000000004">
      <c r="AB13477" s="278" t="s">
        <v>56808</v>
      </c>
      <c r="AC13477" s="279">
        <v>14290.23</v>
      </c>
      <c r="AE13477" s="246" t="s">
        <v>58342</v>
      </c>
      <c r="AF13477" s="247">
        <v>1052.51</v>
      </c>
      <c r="AH13477" s="226" t="s">
        <v>53803</v>
      </c>
      <c r="AI13477" s="227">
        <v>18348.490000000002</v>
      </c>
      <c r="AK13477" s="207" t="s">
        <v>27375</v>
      </c>
      <c r="AL13477" s="208">
        <v>-620.54999999999995</v>
      </c>
      <c r="AM13477" s="93"/>
      <c r="AN13477" s="93"/>
      <c r="AO13477" s="93"/>
    </row>
    <row r="13478" spans="28:41" x14ac:dyDescent="0.55000000000000004">
      <c r="AB13478" s="278" t="s">
        <v>54373</v>
      </c>
      <c r="AC13478" s="279">
        <v>274411.82</v>
      </c>
      <c r="AE13478" s="246" t="s">
        <v>55435</v>
      </c>
      <c r="AF13478" s="247">
        <v>1941.58</v>
      </c>
      <c r="AH13478" s="226" t="s">
        <v>53804</v>
      </c>
      <c r="AI13478" s="227">
        <v>22029.47</v>
      </c>
      <c r="AK13478" s="207" t="s">
        <v>27376</v>
      </c>
      <c r="AL13478" s="208">
        <v>5400</v>
      </c>
      <c r="AM13478" s="93"/>
      <c r="AN13478" s="93"/>
      <c r="AO13478" s="93"/>
    </row>
    <row r="13479" spans="28:41" x14ac:dyDescent="0.55000000000000004">
      <c r="AB13479" s="278" t="s">
        <v>54375</v>
      </c>
      <c r="AC13479" s="279">
        <v>245885.45</v>
      </c>
      <c r="AE13479" s="246" t="s">
        <v>55436</v>
      </c>
      <c r="AF13479" s="247">
        <v>33233.14</v>
      </c>
      <c r="AH13479" s="226" t="s">
        <v>42945</v>
      </c>
      <c r="AI13479" s="227">
        <v>1724878.85</v>
      </c>
      <c r="AK13479" s="207" t="s">
        <v>27377</v>
      </c>
      <c r="AL13479" s="208">
        <v>868.75</v>
      </c>
      <c r="AM13479" s="93"/>
      <c r="AN13479" s="93"/>
      <c r="AO13479" s="93"/>
    </row>
    <row r="13480" spans="28:41" x14ac:dyDescent="0.55000000000000004">
      <c r="AB13480" s="278" t="s">
        <v>56809</v>
      </c>
      <c r="AC13480" s="279">
        <v>36365.199999999997</v>
      </c>
      <c r="AE13480" s="246" t="s">
        <v>55437</v>
      </c>
      <c r="AF13480" s="247">
        <v>2690.12</v>
      </c>
      <c r="AH13480" s="226" t="s">
        <v>53805</v>
      </c>
      <c r="AI13480" s="227">
        <v>30100</v>
      </c>
      <c r="AK13480" s="207" t="s">
        <v>27378</v>
      </c>
      <c r="AL13480" s="208">
        <v>66.459999999999994</v>
      </c>
      <c r="AM13480" s="93"/>
      <c r="AN13480" s="93"/>
      <c r="AO13480" s="93"/>
    </row>
    <row r="13481" spans="28:41" x14ac:dyDescent="0.55000000000000004">
      <c r="AB13481" s="278" t="s">
        <v>56810</v>
      </c>
      <c r="AC13481" s="279">
        <v>12510.2</v>
      </c>
      <c r="AE13481" s="246" t="s">
        <v>55438</v>
      </c>
      <c r="AF13481" s="247">
        <v>385.17</v>
      </c>
      <c r="AH13481" s="226" t="s">
        <v>42946</v>
      </c>
      <c r="AI13481" s="227">
        <v>167083.37</v>
      </c>
      <c r="AK13481" s="207" t="s">
        <v>27379</v>
      </c>
      <c r="AL13481" s="208">
        <v>16192.38</v>
      </c>
      <c r="AM13481" s="93"/>
      <c r="AN13481" s="93"/>
      <c r="AO13481" s="93"/>
    </row>
    <row r="13482" spans="28:41" x14ac:dyDescent="0.55000000000000004">
      <c r="AB13482" s="278" t="s">
        <v>46062</v>
      </c>
      <c r="AC13482" s="279">
        <v>22236.06</v>
      </c>
      <c r="AE13482" s="246" t="s">
        <v>55439</v>
      </c>
      <c r="AF13482" s="247">
        <v>3990.34</v>
      </c>
      <c r="AH13482" s="226" t="s">
        <v>42947</v>
      </c>
      <c r="AI13482" s="227">
        <v>8025</v>
      </c>
      <c r="AK13482" s="207" t="s">
        <v>27380</v>
      </c>
      <c r="AL13482" s="208">
        <v>26.01</v>
      </c>
      <c r="AM13482" s="93"/>
      <c r="AN13482" s="93"/>
      <c r="AO13482" s="93"/>
    </row>
    <row r="13483" spans="28:41" x14ac:dyDescent="0.55000000000000004">
      <c r="AB13483" s="278" t="s">
        <v>54378</v>
      </c>
      <c r="AC13483" s="279">
        <v>609.21</v>
      </c>
      <c r="AE13483" s="246" t="s">
        <v>50438</v>
      </c>
      <c r="AF13483" s="247">
        <v>14897.92</v>
      </c>
      <c r="AH13483" s="226" t="s">
        <v>53806</v>
      </c>
      <c r="AI13483" s="227">
        <v>58.5</v>
      </c>
      <c r="AK13483" s="207" t="s">
        <v>27381</v>
      </c>
      <c r="AL13483" s="208">
        <v>55535.18</v>
      </c>
      <c r="AM13483" s="93"/>
      <c r="AN13483" s="93"/>
      <c r="AO13483" s="93"/>
    </row>
    <row r="13484" spans="28:41" x14ac:dyDescent="0.55000000000000004">
      <c r="AB13484" s="278" t="s">
        <v>13606</v>
      </c>
      <c r="AC13484" s="279">
        <v>17587.580000000002</v>
      </c>
      <c r="AE13484" s="246" t="s">
        <v>55440</v>
      </c>
      <c r="AF13484" s="247">
        <v>4947</v>
      </c>
      <c r="AH13484" s="226" t="s">
        <v>53807</v>
      </c>
      <c r="AI13484" s="227">
        <v>36206</v>
      </c>
      <c r="AK13484" s="207" t="s">
        <v>27382</v>
      </c>
      <c r="AL13484" s="208">
        <v>4248.6099999999997</v>
      </c>
      <c r="AM13484" s="93"/>
      <c r="AN13484" s="93"/>
      <c r="AO13484" s="93"/>
    </row>
    <row r="13485" spans="28:41" x14ac:dyDescent="0.55000000000000004">
      <c r="AB13485" s="278" t="s">
        <v>55608</v>
      </c>
      <c r="AC13485" s="279">
        <v>1773.26</v>
      </c>
      <c r="AE13485" s="246" t="s">
        <v>34189</v>
      </c>
      <c r="AF13485" s="247">
        <v>1518.2</v>
      </c>
      <c r="AH13485" s="226" t="s">
        <v>53808</v>
      </c>
      <c r="AI13485" s="227">
        <v>352494.51</v>
      </c>
      <c r="AK13485" s="207" t="s">
        <v>27383</v>
      </c>
      <c r="AL13485" s="208">
        <v>6588.04</v>
      </c>
      <c r="AM13485" s="93"/>
      <c r="AN13485" s="93"/>
      <c r="AO13485" s="93"/>
    </row>
    <row r="13486" spans="28:41" x14ac:dyDescent="0.55000000000000004">
      <c r="AB13486" s="278" t="s">
        <v>62885</v>
      </c>
      <c r="AC13486" s="279">
        <v>2087.31</v>
      </c>
      <c r="AE13486" s="246" t="s">
        <v>53859</v>
      </c>
      <c r="AF13486" s="247">
        <v>2034.06</v>
      </c>
      <c r="AH13486" s="226" t="s">
        <v>39505</v>
      </c>
      <c r="AI13486" s="227">
        <v>156749.26</v>
      </c>
      <c r="AK13486" s="207" t="s">
        <v>27384</v>
      </c>
      <c r="AL13486" s="208">
        <v>1845.8</v>
      </c>
      <c r="AM13486" s="93"/>
      <c r="AN13486" s="93"/>
      <c r="AO13486" s="93"/>
    </row>
    <row r="13487" spans="28:41" x14ac:dyDescent="0.55000000000000004">
      <c r="AB13487" s="278" t="s">
        <v>62886</v>
      </c>
      <c r="AC13487" s="279">
        <v>85.78</v>
      </c>
      <c r="AE13487" s="246" t="s">
        <v>62252</v>
      </c>
      <c r="AF13487" s="247">
        <v>122.02</v>
      </c>
      <c r="AH13487" s="226" t="s">
        <v>35692</v>
      </c>
      <c r="AI13487" s="227">
        <v>162143.07</v>
      </c>
      <c r="AK13487" s="207" t="s">
        <v>27385</v>
      </c>
      <c r="AL13487" s="208">
        <v>36027.339999999997</v>
      </c>
      <c r="AM13487" s="93"/>
      <c r="AN13487" s="93"/>
      <c r="AO13487" s="93"/>
    </row>
    <row r="13488" spans="28:41" x14ac:dyDescent="0.55000000000000004">
      <c r="AB13488" s="278" t="s">
        <v>21202</v>
      </c>
      <c r="AC13488" s="279">
        <v>447930.86</v>
      </c>
      <c r="AE13488" s="246" t="s">
        <v>59869</v>
      </c>
      <c r="AF13488" s="247">
        <v>88.12</v>
      </c>
      <c r="AH13488" s="226" t="s">
        <v>42948</v>
      </c>
      <c r="AI13488" s="227">
        <v>883334.61</v>
      </c>
      <c r="AK13488" s="207" t="s">
        <v>27386</v>
      </c>
      <c r="AL13488" s="208">
        <v>827466.49</v>
      </c>
      <c r="AM13488" s="93"/>
      <c r="AN13488" s="93"/>
      <c r="AO13488" s="93"/>
    </row>
    <row r="13489" spans="28:41" x14ac:dyDescent="0.55000000000000004">
      <c r="AB13489" s="278" t="s">
        <v>21203</v>
      </c>
      <c r="AC13489" s="279">
        <v>82238.92</v>
      </c>
      <c r="AE13489" s="246" t="s">
        <v>45651</v>
      </c>
      <c r="AF13489" s="247">
        <v>5444.78</v>
      </c>
      <c r="AH13489" s="226" t="s">
        <v>47280</v>
      </c>
      <c r="AI13489" s="227">
        <v>23150.52</v>
      </c>
      <c r="AK13489" s="207" t="s">
        <v>27387</v>
      </c>
      <c r="AL13489" s="208">
        <v>48381.87</v>
      </c>
      <c r="AM13489" s="93"/>
      <c r="AN13489" s="93"/>
      <c r="AO13489" s="93"/>
    </row>
    <row r="13490" spans="28:41" x14ac:dyDescent="0.55000000000000004">
      <c r="AB13490" s="278" t="s">
        <v>54380</v>
      </c>
      <c r="AC13490" s="279">
        <v>108.22</v>
      </c>
      <c r="AE13490" s="246" t="s">
        <v>50439</v>
      </c>
      <c r="AF13490" s="247">
        <v>236259.86</v>
      </c>
      <c r="AH13490" s="226" t="s">
        <v>49167</v>
      </c>
      <c r="AI13490" s="227">
        <v>5445.3</v>
      </c>
      <c r="AK13490" s="207" t="s">
        <v>27388</v>
      </c>
      <c r="AL13490" s="208">
        <v>122813.94</v>
      </c>
      <c r="AM13490" s="93"/>
      <c r="AN13490" s="93"/>
      <c r="AO13490" s="93"/>
    </row>
    <row r="13491" spans="28:41" x14ac:dyDescent="0.55000000000000004">
      <c r="AB13491" s="278" t="s">
        <v>21300</v>
      </c>
      <c r="AC13491" s="279">
        <v>37265.29</v>
      </c>
      <c r="AE13491" s="246" t="s">
        <v>53860</v>
      </c>
      <c r="AF13491" s="247">
        <v>36555.230000000003</v>
      </c>
      <c r="AH13491" s="226" t="s">
        <v>48270</v>
      </c>
      <c r="AI13491" s="227">
        <v>510.43</v>
      </c>
      <c r="AK13491" s="207" t="s">
        <v>27389</v>
      </c>
      <c r="AL13491" s="208">
        <v>11863.03</v>
      </c>
      <c r="AM13491" s="93"/>
      <c r="AN13491" s="93"/>
      <c r="AO13491" s="93"/>
    </row>
    <row r="13492" spans="28:41" x14ac:dyDescent="0.55000000000000004">
      <c r="AB13492" s="278" t="s">
        <v>21301</v>
      </c>
      <c r="AC13492" s="279">
        <v>1114.23</v>
      </c>
      <c r="AE13492" s="246" t="s">
        <v>34190</v>
      </c>
      <c r="AF13492" s="247">
        <v>17583.75</v>
      </c>
      <c r="AH13492" s="226" t="s">
        <v>45623</v>
      </c>
      <c r="AI13492" s="227">
        <v>840.33</v>
      </c>
      <c r="AK13492" s="207" t="s">
        <v>27390</v>
      </c>
      <c r="AL13492" s="208">
        <v>15409.91</v>
      </c>
      <c r="AM13492" s="93"/>
      <c r="AN13492" s="93"/>
      <c r="AO13492" s="93"/>
    </row>
    <row r="13493" spans="28:41" x14ac:dyDescent="0.55000000000000004">
      <c r="AB13493" s="278" t="s">
        <v>21302</v>
      </c>
      <c r="AC13493" s="279">
        <v>204413.15</v>
      </c>
      <c r="AE13493" s="246" t="s">
        <v>63394</v>
      </c>
      <c r="AF13493" s="247">
        <v>-1522.79</v>
      </c>
      <c r="AH13493" s="226" t="s">
        <v>48271</v>
      </c>
      <c r="AI13493" s="227">
        <v>1957.38</v>
      </c>
      <c r="AK13493" s="207" t="s">
        <v>27391</v>
      </c>
      <c r="AL13493" s="208">
        <v>66249.350000000006</v>
      </c>
      <c r="AM13493" s="93"/>
      <c r="AN13493" s="93"/>
      <c r="AO13493" s="93"/>
    </row>
    <row r="13494" spans="28:41" x14ac:dyDescent="0.55000000000000004">
      <c r="AB13494" s="278" t="s">
        <v>21303</v>
      </c>
      <c r="AC13494" s="279">
        <v>21084</v>
      </c>
      <c r="AE13494" s="246" t="s">
        <v>42970</v>
      </c>
      <c r="AF13494" s="247">
        <v>10529.05</v>
      </c>
      <c r="AH13494" s="226" t="s">
        <v>48272</v>
      </c>
      <c r="AI13494" s="227">
        <v>150240.4</v>
      </c>
      <c r="AK13494" s="207" t="s">
        <v>27392</v>
      </c>
      <c r="AL13494" s="208">
        <v>609204.26</v>
      </c>
      <c r="AM13494" s="93"/>
      <c r="AN13494" s="93"/>
      <c r="AO13494" s="93"/>
    </row>
    <row r="13495" spans="28:41" x14ac:dyDescent="0.55000000000000004">
      <c r="AB13495" s="278" t="s">
        <v>21304</v>
      </c>
      <c r="AC13495" s="279">
        <v>82601.73</v>
      </c>
      <c r="AE13495" s="246" t="s">
        <v>42971</v>
      </c>
      <c r="AF13495" s="247">
        <v>919.88</v>
      </c>
      <c r="AH13495" s="226" t="s">
        <v>48273</v>
      </c>
      <c r="AI13495" s="227">
        <v>2595.6</v>
      </c>
      <c r="AK13495" s="207" t="s">
        <v>27393</v>
      </c>
      <c r="AL13495" s="208">
        <v>132464.5</v>
      </c>
      <c r="AM13495" s="93"/>
      <c r="AN13495" s="93"/>
      <c r="AO13495" s="93"/>
    </row>
    <row r="13496" spans="28:41" x14ac:dyDescent="0.55000000000000004">
      <c r="AB13496" s="278" t="s">
        <v>34401</v>
      </c>
      <c r="AC13496" s="279">
        <v>27.77</v>
      </c>
      <c r="AE13496" s="246" t="s">
        <v>53861</v>
      </c>
      <c r="AF13496" s="247">
        <v>36183.599999999999</v>
      </c>
      <c r="AH13496" s="226" t="s">
        <v>40641</v>
      </c>
      <c r="AI13496" s="227">
        <v>57979.86</v>
      </c>
      <c r="AK13496" s="207" t="s">
        <v>27394</v>
      </c>
      <c r="AL13496" s="208">
        <v>1909.97</v>
      </c>
      <c r="AM13496" s="93"/>
      <c r="AN13496" s="93"/>
      <c r="AO13496" s="93"/>
    </row>
    <row r="13497" spans="28:41" x14ac:dyDescent="0.55000000000000004">
      <c r="AB13497" s="278" t="s">
        <v>35103</v>
      </c>
      <c r="AC13497" s="279">
        <v>6133.61</v>
      </c>
      <c r="AE13497" s="246" t="s">
        <v>55441</v>
      </c>
      <c r="AF13497" s="247">
        <v>1840.72</v>
      </c>
      <c r="AH13497" s="226" t="s">
        <v>49168</v>
      </c>
      <c r="AI13497" s="227">
        <v>536.25</v>
      </c>
      <c r="AK13497" s="207" t="s">
        <v>27395</v>
      </c>
      <c r="AL13497" s="208">
        <v>56004.78</v>
      </c>
      <c r="AM13497" s="93"/>
      <c r="AN13497" s="93"/>
      <c r="AO13497" s="93"/>
    </row>
    <row r="13498" spans="28:41" x14ac:dyDescent="0.55000000000000004">
      <c r="AB13498" s="278" t="s">
        <v>69328</v>
      </c>
      <c r="AC13498" s="279">
        <v>125.43</v>
      </c>
      <c r="AE13498" s="246" t="s">
        <v>53862</v>
      </c>
      <c r="AF13498" s="247">
        <v>2908.86</v>
      </c>
      <c r="AH13498" s="226" t="s">
        <v>40642</v>
      </c>
      <c r="AI13498" s="227">
        <v>216.28</v>
      </c>
      <c r="AK13498" s="207" t="s">
        <v>27396</v>
      </c>
      <c r="AL13498" s="208">
        <v>20250.830000000002</v>
      </c>
      <c r="AM13498" s="93"/>
      <c r="AN13498" s="93"/>
      <c r="AO13498" s="93"/>
    </row>
    <row r="13499" spans="28:41" x14ac:dyDescent="0.55000000000000004">
      <c r="AB13499" s="278" t="s">
        <v>21305</v>
      </c>
      <c r="AC13499" s="279">
        <v>15907.67</v>
      </c>
      <c r="AE13499" s="246" t="s">
        <v>55442</v>
      </c>
      <c r="AF13499" s="247">
        <v>302.83999999999997</v>
      </c>
      <c r="AH13499" s="226" t="s">
        <v>40643</v>
      </c>
      <c r="AI13499" s="227">
        <v>15035.17</v>
      </c>
      <c r="AK13499" s="207" t="s">
        <v>27397</v>
      </c>
      <c r="AL13499" s="208">
        <v>97470.73</v>
      </c>
      <c r="AM13499" s="93"/>
      <c r="AN13499" s="93"/>
      <c r="AO13499" s="93"/>
    </row>
    <row r="13500" spans="28:41" x14ac:dyDescent="0.55000000000000004">
      <c r="AB13500" s="278" t="s">
        <v>21306</v>
      </c>
      <c r="AC13500" s="279">
        <v>40814.269999999997</v>
      </c>
      <c r="AE13500" s="246" t="s">
        <v>62253</v>
      </c>
      <c r="AF13500" s="247">
        <v>251.39</v>
      </c>
      <c r="AH13500" s="226" t="s">
        <v>40644</v>
      </c>
      <c r="AI13500" s="227">
        <v>49436.47</v>
      </c>
      <c r="AK13500" s="207" t="s">
        <v>27398</v>
      </c>
      <c r="AL13500" s="208">
        <v>23425.919999999998</v>
      </c>
      <c r="AM13500" s="93"/>
      <c r="AN13500" s="93"/>
      <c r="AO13500" s="93"/>
    </row>
    <row r="13501" spans="28:41" x14ac:dyDescent="0.55000000000000004">
      <c r="AB13501" s="278" t="s">
        <v>21307</v>
      </c>
      <c r="AC13501" s="279">
        <v>40406.58</v>
      </c>
      <c r="AE13501" s="246" t="s">
        <v>53863</v>
      </c>
      <c r="AF13501" s="247">
        <v>5717.3</v>
      </c>
      <c r="AH13501" s="226" t="s">
        <v>40645</v>
      </c>
      <c r="AI13501" s="227">
        <v>35384.83</v>
      </c>
      <c r="AK13501" s="207" t="s">
        <v>27399</v>
      </c>
      <c r="AL13501" s="208">
        <v>897.79</v>
      </c>
      <c r="AM13501" s="93"/>
      <c r="AN13501" s="93"/>
      <c r="AO13501" s="93"/>
    </row>
    <row r="13502" spans="28:41" x14ac:dyDescent="0.55000000000000004">
      <c r="AB13502" s="278" t="s">
        <v>69329</v>
      </c>
      <c r="AC13502" s="279">
        <v>4592.88</v>
      </c>
      <c r="AE13502" s="246" t="s">
        <v>50440</v>
      </c>
      <c r="AF13502" s="247">
        <v>2349.8000000000002</v>
      </c>
      <c r="AH13502" s="226" t="s">
        <v>48274</v>
      </c>
      <c r="AI13502" s="227">
        <v>46000</v>
      </c>
      <c r="AK13502" s="207" t="s">
        <v>27400</v>
      </c>
      <c r="AL13502" s="208">
        <v>36027.339999999997</v>
      </c>
      <c r="AM13502" s="93"/>
      <c r="AN13502" s="93"/>
      <c r="AO13502" s="93"/>
    </row>
    <row r="13503" spans="28:41" x14ac:dyDescent="0.55000000000000004">
      <c r="AB13503" s="278" t="s">
        <v>21308</v>
      </c>
      <c r="AC13503" s="279">
        <v>801.98</v>
      </c>
      <c r="AE13503" s="246" t="s">
        <v>63395</v>
      </c>
      <c r="AF13503" s="247">
        <v>-2.17</v>
      </c>
      <c r="AH13503" s="226" t="s">
        <v>48275</v>
      </c>
      <c r="AI13503" s="227">
        <v>36870.68</v>
      </c>
      <c r="AK13503" s="207" t="s">
        <v>27401</v>
      </c>
      <c r="AL13503" s="208">
        <v>70316.42</v>
      </c>
      <c r="AM13503" s="93"/>
      <c r="AN13503" s="93"/>
      <c r="AO13503" s="93"/>
    </row>
    <row r="13504" spans="28:41" x14ac:dyDescent="0.55000000000000004">
      <c r="AB13504" s="278" t="s">
        <v>56812</v>
      </c>
      <c r="AC13504" s="279">
        <v>1800.69</v>
      </c>
      <c r="AE13504" s="246" t="s">
        <v>55443</v>
      </c>
      <c r="AF13504" s="247">
        <v>7470</v>
      </c>
      <c r="AH13504" s="226" t="s">
        <v>48276</v>
      </c>
      <c r="AI13504" s="227">
        <v>2093.35</v>
      </c>
      <c r="AK13504" s="207" t="s">
        <v>27402</v>
      </c>
      <c r="AL13504" s="208">
        <v>827466.49</v>
      </c>
      <c r="AM13504" s="93"/>
      <c r="AN13504" s="93"/>
      <c r="AO13504" s="93"/>
    </row>
    <row r="13505" spans="28:41" x14ac:dyDescent="0.55000000000000004">
      <c r="AB13505" s="278" t="s">
        <v>13617</v>
      </c>
      <c r="AC13505" s="279">
        <v>9542.4599999999991</v>
      </c>
      <c r="AE13505" s="246" t="s">
        <v>55444</v>
      </c>
      <c r="AF13505" s="247">
        <v>571.46</v>
      </c>
      <c r="AH13505" s="226" t="s">
        <v>49169</v>
      </c>
      <c r="AI13505" s="227">
        <v>9307.11</v>
      </c>
      <c r="AK13505" s="207" t="s">
        <v>27403</v>
      </c>
      <c r="AL13505" s="208">
        <v>48852.57</v>
      </c>
      <c r="AM13505" s="93"/>
      <c r="AN13505" s="93"/>
      <c r="AO13505" s="93"/>
    </row>
    <row r="13506" spans="28:41" x14ac:dyDescent="0.55000000000000004">
      <c r="AB13506" s="278" t="s">
        <v>36332</v>
      </c>
      <c r="AC13506" s="279">
        <v>90.7</v>
      </c>
      <c r="AE13506" s="246" t="s">
        <v>62254</v>
      </c>
      <c r="AF13506" s="247">
        <v>49.39</v>
      </c>
      <c r="AH13506" s="226" t="s">
        <v>49170</v>
      </c>
      <c r="AI13506" s="227">
        <v>591.5</v>
      </c>
      <c r="AK13506" s="207" t="s">
        <v>27404</v>
      </c>
      <c r="AL13506" s="208">
        <v>122813.94</v>
      </c>
      <c r="AM13506" s="93"/>
      <c r="AN13506" s="93"/>
      <c r="AO13506" s="93"/>
    </row>
    <row r="13507" spans="28:41" x14ac:dyDescent="0.55000000000000004">
      <c r="AB13507" s="278" t="s">
        <v>69330</v>
      </c>
      <c r="AC13507" s="279">
        <v>2734.9</v>
      </c>
      <c r="AE13507" s="246" t="s">
        <v>53864</v>
      </c>
      <c r="AF13507" s="247">
        <v>1081.8</v>
      </c>
      <c r="AH13507" s="226" t="s">
        <v>53809</v>
      </c>
      <c r="AI13507" s="227">
        <v>72000</v>
      </c>
      <c r="AK13507" s="207" t="s">
        <v>27405</v>
      </c>
      <c r="AL13507" s="208">
        <v>55535.18</v>
      </c>
      <c r="AM13507" s="93"/>
      <c r="AN13507" s="93"/>
      <c r="AO13507" s="93"/>
    </row>
    <row r="13508" spans="28:41" x14ac:dyDescent="0.55000000000000004">
      <c r="AB13508" s="278" t="s">
        <v>69331</v>
      </c>
      <c r="AC13508" s="279">
        <v>544.20000000000005</v>
      </c>
      <c r="AE13508" s="246" t="s">
        <v>50441</v>
      </c>
      <c r="AF13508" s="247">
        <v>268.99</v>
      </c>
      <c r="AH13508" s="226" t="s">
        <v>45624</v>
      </c>
      <c r="AI13508" s="227">
        <v>416180</v>
      </c>
      <c r="AK13508" s="207" t="s">
        <v>27406</v>
      </c>
      <c r="AL13508" s="208">
        <v>83237.5</v>
      </c>
      <c r="AM13508" s="93"/>
      <c r="AN13508" s="93"/>
      <c r="AO13508" s="93"/>
    </row>
    <row r="13509" spans="28:41" x14ac:dyDescent="0.55000000000000004">
      <c r="AB13509" s="278" t="s">
        <v>13618</v>
      </c>
      <c r="AC13509" s="279">
        <v>28352.52</v>
      </c>
      <c r="AE13509" s="246" t="s">
        <v>35733</v>
      </c>
      <c r="AF13509" s="247">
        <v>287600</v>
      </c>
      <c r="AH13509" s="226" t="s">
        <v>45625</v>
      </c>
      <c r="AI13509" s="227">
        <v>31684.67</v>
      </c>
      <c r="AK13509" s="207" t="s">
        <v>27407</v>
      </c>
      <c r="AL13509" s="208">
        <v>11863.03</v>
      </c>
      <c r="AM13509" s="93"/>
      <c r="AN13509" s="93"/>
      <c r="AO13509" s="93"/>
    </row>
    <row r="13510" spans="28:41" x14ac:dyDescent="0.55000000000000004">
      <c r="AB13510" s="278" t="s">
        <v>56813</v>
      </c>
      <c r="AC13510" s="279">
        <v>908.89</v>
      </c>
      <c r="AE13510" s="246" t="s">
        <v>28302</v>
      </c>
      <c r="AF13510" s="247">
        <v>44584.65</v>
      </c>
      <c r="AH13510" s="226" t="s">
        <v>27951</v>
      </c>
      <c r="AI13510" s="227">
        <v>459</v>
      </c>
      <c r="AK13510" s="207" t="s">
        <v>27408</v>
      </c>
      <c r="AL13510" s="208">
        <v>15409.91</v>
      </c>
      <c r="AM13510" s="93"/>
      <c r="AN13510" s="93"/>
      <c r="AO13510" s="93"/>
    </row>
    <row r="13511" spans="28:41" x14ac:dyDescent="0.55000000000000004">
      <c r="AB13511" s="278" t="s">
        <v>63493</v>
      </c>
      <c r="AC13511" s="279">
        <v>3741.78</v>
      </c>
      <c r="AE13511" s="246" t="s">
        <v>35734</v>
      </c>
      <c r="AF13511" s="247">
        <v>142464.59</v>
      </c>
      <c r="AH13511" s="226" t="s">
        <v>27957</v>
      </c>
      <c r="AI13511" s="227">
        <v>117</v>
      </c>
      <c r="AK13511" s="207" t="s">
        <v>27409</v>
      </c>
      <c r="AL13511" s="208">
        <v>67890.149999999994</v>
      </c>
      <c r="AM13511" s="93"/>
      <c r="AN13511" s="93"/>
      <c r="AO13511" s="93"/>
    </row>
    <row r="13512" spans="28:41" x14ac:dyDescent="0.55000000000000004">
      <c r="AB13512" s="278" t="s">
        <v>33662</v>
      </c>
      <c r="AC13512" s="279">
        <v>9000</v>
      </c>
      <c r="AE13512" s="246" t="s">
        <v>35735</v>
      </c>
      <c r="AF13512" s="247">
        <v>112551.63</v>
      </c>
      <c r="AH13512" s="226" t="s">
        <v>50427</v>
      </c>
      <c r="AI13512" s="227">
        <v>8540</v>
      </c>
      <c r="AK13512" s="207" t="s">
        <v>27410</v>
      </c>
      <c r="AL13512" s="208">
        <v>609204.26</v>
      </c>
      <c r="AM13512" s="93"/>
      <c r="AN13512" s="93"/>
      <c r="AO13512" s="93"/>
    </row>
    <row r="13513" spans="28:41" x14ac:dyDescent="0.55000000000000004">
      <c r="AB13513" s="278" t="s">
        <v>21311</v>
      </c>
      <c r="AC13513" s="279">
        <v>15794.46</v>
      </c>
      <c r="AE13513" s="246" t="s">
        <v>35736</v>
      </c>
      <c r="AF13513" s="247">
        <v>53900</v>
      </c>
      <c r="AH13513" s="226" t="s">
        <v>45626</v>
      </c>
      <c r="AI13513" s="227">
        <v>274680</v>
      </c>
      <c r="AK13513" s="207" t="s">
        <v>27411</v>
      </c>
      <c r="AL13513" s="208">
        <v>1182.06</v>
      </c>
      <c r="AM13513" s="93"/>
      <c r="AN13513" s="93"/>
      <c r="AO13513" s="93"/>
    </row>
    <row r="13514" spans="28:41" x14ac:dyDescent="0.55000000000000004">
      <c r="AB13514" s="278" t="s">
        <v>60924</v>
      </c>
      <c r="AC13514" s="279">
        <v>143317.59</v>
      </c>
      <c r="AE13514" s="246" t="s">
        <v>39527</v>
      </c>
      <c r="AF13514" s="247">
        <v>5109.5600000000004</v>
      </c>
      <c r="AH13514" s="226" t="s">
        <v>45627</v>
      </c>
      <c r="AI13514" s="227">
        <v>21013.03</v>
      </c>
      <c r="AK13514" s="207" t="s">
        <v>27412</v>
      </c>
      <c r="AL13514" s="208">
        <v>12961.27</v>
      </c>
      <c r="AM13514" s="93"/>
      <c r="AN13514" s="93"/>
      <c r="AO13514" s="93"/>
    </row>
    <row r="13515" spans="28:41" x14ac:dyDescent="0.55000000000000004">
      <c r="AB13515" s="278" t="s">
        <v>21313</v>
      </c>
      <c r="AC13515" s="279">
        <v>45406.43</v>
      </c>
      <c r="AE13515" s="246" t="s">
        <v>45652</v>
      </c>
      <c r="AF13515" s="247">
        <v>348875.01</v>
      </c>
      <c r="AH13515" s="226" t="s">
        <v>45628</v>
      </c>
      <c r="AI13515" s="227">
        <v>810</v>
      </c>
      <c r="AK13515" s="207" t="s">
        <v>27413</v>
      </c>
      <c r="AL13515" s="208">
        <v>149392.82</v>
      </c>
      <c r="AM13515" s="93"/>
      <c r="AN13515" s="93"/>
      <c r="AO13515" s="93"/>
    </row>
    <row r="13516" spans="28:41" x14ac:dyDescent="0.55000000000000004">
      <c r="AB13516" s="278" t="s">
        <v>55609</v>
      </c>
      <c r="AC13516" s="279">
        <v>65845.42</v>
      </c>
      <c r="AE13516" s="246" t="s">
        <v>64949</v>
      </c>
      <c r="AF13516" s="247">
        <v>1832.4</v>
      </c>
      <c r="AH13516" s="226" t="s">
        <v>27972</v>
      </c>
      <c r="AI13516" s="227">
        <v>30953</v>
      </c>
      <c r="AK13516" s="207" t="s">
        <v>27414</v>
      </c>
      <c r="AL13516" s="208">
        <v>43214.19</v>
      </c>
      <c r="AM13516" s="93"/>
      <c r="AN13516" s="93"/>
      <c r="AO13516" s="93"/>
    </row>
    <row r="13517" spans="28:41" x14ac:dyDescent="0.55000000000000004">
      <c r="AB13517" s="278" t="s">
        <v>40800</v>
      </c>
      <c r="AC13517" s="279">
        <v>143233.01</v>
      </c>
      <c r="AE13517" s="246" t="s">
        <v>28303</v>
      </c>
      <c r="AF13517" s="247">
        <v>74657.41</v>
      </c>
      <c r="AH13517" s="226" t="s">
        <v>27975</v>
      </c>
      <c r="AI13517" s="227">
        <v>2362.38</v>
      </c>
      <c r="AK13517" s="207" t="s">
        <v>27415</v>
      </c>
      <c r="AL13517" s="208">
        <v>5393.6</v>
      </c>
      <c r="AM13517" s="93"/>
      <c r="AN13517" s="93"/>
      <c r="AO13517" s="93"/>
    </row>
    <row r="13518" spans="28:41" x14ac:dyDescent="0.55000000000000004">
      <c r="AB13518" s="278" t="s">
        <v>21314</v>
      </c>
      <c r="AC13518" s="279">
        <v>585.6</v>
      </c>
      <c r="AE13518" s="246" t="s">
        <v>35737</v>
      </c>
      <c r="AF13518" s="247">
        <v>148084.89000000001</v>
      </c>
      <c r="AH13518" s="226" t="s">
        <v>27976</v>
      </c>
      <c r="AI13518" s="227">
        <v>7189.03</v>
      </c>
      <c r="AK13518" s="207" t="s">
        <v>27416</v>
      </c>
      <c r="AL13518" s="208">
        <v>101332.4</v>
      </c>
      <c r="AM13518" s="93"/>
      <c r="AN13518" s="93"/>
      <c r="AO13518" s="93"/>
    </row>
    <row r="13519" spans="28:41" x14ac:dyDescent="0.55000000000000004">
      <c r="AB13519" s="278" t="s">
        <v>13622</v>
      </c>
      <c r="AC13519" s="279">
        <v>68689.61</v>
      </c>
      <c r="AE13519" s="246" t="s">
        <v>35738</v>
      </c>
      <c r="AF13519" s="247">
        <v>92098.84</v>
      </c>
      <c r="AH13519" s="226" t="s">
        <v>27977</v>
      </c>
      <c r="AI13519" s="227">
        <v>6767.12</v>
      </c>
      <c r="AK13519" s="207" t="s">
        <v>27417</v>
      </c>
      <c r="AL13519" s="208">
        <v>2409.9699999999998</v>
      </c>
      <c r="AM13519" s="93"/>
      <c r="AN13519" s="93"/>
      <c r="AO13519" s="93"/>
    </row>
    <row r="13520" spans="28:41" x14ac:dyDescent="0.55000000000000004">
      <c r="AB13520" s="278" t="s">
        <v>13623</v>
      </c>
      <c r="AC13520" s="279">
        <v>201245.08</v>
      </c>
      <c r="AE13520" s="246" t="s">
        <v>62255</v>
      </c>
      <c r="AF13520" s="247">
        <v>7570.21</v>
      </c>
      <c r="AH13520" s="226" t="s">
        <v>27979</v>
      </c>
      <c r="AI13520" s="227">
        <v>10855.02</v>
      </c>
      <c r="AK13520" s="207" t="s">
        <v>27418</v>
      </c>
      <c r="AL13520" s="208">
        <v>1624.74</v>
      </c>
      <c r="AM13520" s="93"/>
      <c r="AN13520" s="93"/>
      <c r="AO13520" s="93"/>
    </row>
    <row r="13521" spans="28:41" x14ac:dyDescent="0.55000000000000004">
      <c r="AB13521" s="278" t="s">
        <v>13624</v>
      </c>
      <c r="AC13521" s="279">
        <v>581</v>
      </c>
      <c r="AE13521" s="246" t="s">
        <v>59870</v>
      </c>
      <c r="AF13521" s="247">
        <v>2194.88</v>
      </c>
      <c r="AH13521" s="226" t="s">
        <v>42949</v>
      </c>
      <c r="AI13521" s="227">
        <v>8175.32</v>
      </c>
      <c r="AK13521" s="207" t="s">
        <v>27419</v>
      </c>
      <c r="AL13521" s="208">
        <v>8412.01</v>
      </c>
      <c r="AM13521" s="93"/>
      <c r="AN13521" s="93"/>
      <c r="AO13521" s="93"/>
    </row>
    <row r="13522" spans="28:41" x14ac:dyDescent="0.55000000000000004">
      <c r="AB13522" s="278" t="s">
        <v>70923</v>
      </c>
      <c r="AC13522" s="279">
        <v>4671.6099999999997</v>
      </c>
      <c r="AE13522" s="246" t="s">
        <v>34191</v>
      </c>
      <c r="AF13522" s="247">
        <v>1312.5</v>
      </c>
      <c r="AH13522" s="226" t="s">
        <v>49171</v>
      </c>
      <c r="AI13522" s="227">
        <v>4951</v>
      </c>
      <c r="AK13522" s="207" t="s">
        <v>27420</v>
      </c>
      <c r="AL13522" s="208">
        <v>3480.82</v>
      </c>
      <c r="AM13522" s="93"/>
      <c r="AN13522" s="93"/>
      <c r="AO13522" s="93"/>
    </row>
    <row r="13523" spans="28:41" x14ac:dyDescent="0.55000000000000004">
      <c r="AB13523" s="278" t="s">
        <v>21315</v>
      </c>
      <c r="AC13523" s="279">
        <v>767878.12</v>
      </c>
      <c r="AE13523" s="246" t="s">
        <v>28304</v>
      </c>
      <c r="AF13523" s="247">
        <v>193676.05</v>
      </c>
      <c r="AH13523" s="226" t="s">
        <v>49172</v>
      </c>
      <c r="AI13523" s="227">
        <v>46446.76</v>
      </c>
      <c r="AK13523" s="207" t="s">
        <v>27421</v>
      </c>
      <c r="AL13523" s="208">
        <v>168638.78</v>
      </c>
      <c r="AM13523" s="93"/>
      <c r="AN13523" s="93"/>
      <c r="AO13523" s="93"/>
    </row>
    <row r="13524" spans="28:41" x14ac:dyDescent="0.55000000000000004">
      <c r="AB13524" s="278" t="s">
        <v>36333</v>
      </c>
      <c r="AC13524" s="279">
        <v>264089.07</v>
      </c>
      <c r="AE13524" s="246" t="s">
        <v>34192</v>
      </c>
      <c r="AF13524" s="247">
        <v>195401.97</v>
      </c>
      <c r="AH13524" s="226" t="s">
        <v>49173</v>
      </c>
      <c r="AI13524" s="227">
        <v>3531.03</v>
      </c>
      <c r="AK13524" s="207" t="s">
        <v>27422</v>
      </c>
      <c r="AL13524" s="208">
        <v>470297.43</v>
      </c>
      <c r="AM13524" s="93"/>
      <c r="AN13524" s="93"/>
      <c r="AO13524" s="93"/>
    </row>
    <row r="13525" spans="28:41" x14ac:dyDescent="0.55000000000000004">
      <c r="AB13525" s="278" t="s">
        <v>70924</v>
      </c>
      <c r="AC13525" s="279">
        <v>282.74</v>
      </c>
      <c r="AE13525" s="246" t="s">
        <v>28306</v>
      </c>
      <c r="AF13525" s="247">
        <v>6900</v>
      </c>
      <c r="AH13525" s="226" t="s">
        <v>49174</v>
      </c>
      <c r="AI13525" s="227">
        <v>10681.25</v>
      </c>
      <c r="AK13525" s="207" t="s">
        <v>27423</v>
      </c>
      <c r="AL13525" s="208">
        <v>98404.14</v>
      </c>
      <c r="AM13525" s="93"/>
      <c r="AN13525" s="93"/>
      <c r="AO13525" s="93"/>
    </row>
    <row r="13526" spans="28:41" x14ac:dyDescent="0.55000000000000004">
      <c r="AB13526" s="278" t="s">
        <v>35104</v>
      </c>
      <c r="AC13526" s="279">
        <v>6000</v>
      </c>
      <c r="AE13526" s="246" t="s">
        <v>35739</v>
      </c>
      <c r="AF13526" s="247">
        <v>2507.56</v>
      </c>
      <c r="AH13526" s="226" t="s">
        <v>49175</v>
      </c>
      <c r="AI13526" s="227">
        <v>1295.72</v>
      </c>
      <c r="AK13526" s="207" t="s">
        <v>27424</v>
      </c>
      <c r="AL13526" s="208">
        <v>129540.88</v>
      </c>
      <c r="AM13526" s="93"/>
      <c r="AN13526" s="93"/>
      <c r="AO13526" s="93"/>
    </row>
    <row r="13527" spans="28:41" x14ac:dyDescent="0.55000000000000004">
      <c r="AB13527" s="278" t="s">
        <v>70925</v>
      </c>
      <c r="AC13527" s="279">
        <v>26600</v>
      </c>
      <c r="AE13527" s="246" t="s">
        <v>63396</v>
      </c>
      <c r="AF13527" s="247">
        <v>-14848.8</v>
      </c>
      <c r="AH13527" s="226" t="s">
        <v>53810</v>
      </c>
      <c r="AI13527" s="227">
        <v>1146.5</v>
      </c>
      <c r="AK13527" s="207" t="s">
        <v>27425</v>
      </c>
      <c r="AL13527" s="208">
        <v>126822.56</v>
      </c>
      <c r="AM13527" s="93"/>
      <c r="AN13527" s="93"/>
      <c r="AO13527" s="93"/>
    </row>
    <row r="13528" spans="28:41" x14ac:dyDescent="0.55000000000000004">
      <c r="AB13528" s="278" t="s">
        <v>69903</v>
      </c>
      <c r="AC13528" s="279">
        <v>2000</v>
      </c>
      <c r="AE13528" s="246" t="s">
        <v>59871</v>
      </c>
      <c r="AF13528" s="247">
        <v>34019.72</v>
      </c>
      <c r="AH13528" s="226" t="s">
        <v>53811</v>
      </c>
      <c r="AI13528" s="227">
        <v>5449.74</v>
      </c>
      <c r="AK13528" s="207" t="s">
        <v>27426</v>
      </c>
      <c r="AL13528" s="208">
        <v>23425.919999999998</v>
      </c>
      <c r="AM13528" s="93"/>
      <c r="AN13528" s="93"/>
      <c r="AO13528" s="93"/>
    </row>
    <row r="13529" spans="28:41" x14ac:dyDescent="0.55000000000000004">
      <c r="AB13529" s="278" t="s">
        <v>21317</v>
      </c>
      <c r="AC13529" s="279">
        <v>210016.39</v>
      </c>
      <c r="AE13529" s="246" t="s">
        <v>59872</v>
      </c>
      <c r="AF13529" s="247">
        <v>2479.69</v>
      </c>
      <c r="AH13529" s="226" t="s">
        <v>53812</v>
      </c>
      <c r="AI13529" s="227">
        <v>422.44</v>
      </c>
      <c r="AK13529" s="207" t="s">
        <v>27427</v>
      </c>
      <c r="AL13529" s="208">
        <v>897.79</v>
      </c>
      <c r="AM13529" s="93"/>
      <c r="AN13529" s="93"/>
      <c r="AO13529" s="93"/>
    </row>
    <row r="13530" spans="28:41" x14ac:dyDescent="0.55000000000000004">
      <c r="AB13530" s="278" t="s">
        <v>21318</v>
      </c>
      <c r="AC13530" s="279">
        <v>831856.4</v>
      </c>
      <c r="AE13530" s="246" t="s">
        <v>59873</v>
      </c>
      <c r="AF13530" s="247">
        <v>8334.83</v>
      </c>
      <c r="AH13530" s="226" t="s">
        <v>50428</v>
      </c>
      <c r="AI13530" s="227">
        <v>40672</v>
      </c>
      <c r="AK13530" s="207" t="s">
        <v>27428</v>
      </c>
      <c r="AL13530" s="208">
        <v>421152.96</v>
      </c>
      <c r="AM13530" s="93"/>
      <c r="AN13530" s="93"/>
      <c r="AO13530" s="93"/>
    </row>
    <row r="13531" spans="28:41" x14ac:dyDescent="0.55000000000000004">
      <c r="AB13531" s="278" t="s">
        <v>66774</v>
      </c>
      <c r="AC13531" s="279">
        <v>2222966.89</v>
      </c>
      <c r="AE13531" s="246" t="s">
        <v>59874</v>
      </c>
      <c r="AF13531" s="247">
        <v>5167.45</v>
      </c>
      <c r="AH13531" s="226" t="s">
        <v>45629</v>
      </c>
      <c r="AI13531" s="227">
        <v>3567</v>
      </c>
      <c r="AK13531" s="207" t="s">
        <v>27429</v>
      </c>
      <c r="AL13531" s="208">
        <v>52416.37</v>
      </c>
      <c r="AM13531" s="93"/>
      <c r="AN13531" s="93"/>
      <c r="AO13531" s="93"/>
    </row>
    <row r="13532" spans="28:41" x14ac:dyDescent="0.55000000000000004">
      <c r="AB13532" s="278" t="s">
        <v>21319</v>
      </c>
      <c r="AC13532" s="279">
        <v>1046126.42</v>
      </c>
      <c r="AE13532" s="246" t="s">
        <v>64950</v>
      </c>
      <c r="AF13532" s="247">
        <v>224.92</v>
      </c>
      <c r="AH13532" s="226" t="s">
        <v>35697</v>
      </c>
      <c r="AI13532" s="227">
        <v>51874.1</v>
      </c>
      <c r="AK13532" s="207" t="s">
        <v>27430</v>
      </c>
      <c r="AL13532" s="208">
        <v>41888.449999999997</v>
      </c>
      <c r="AM13532" s="93"/>
      <c r="AN13532" s="93"/>
      <c r="AO13532" s="93"/>
    </row>
    <row r="13533" spans="28:41" x14ac:dyDescent="0.55000000000000004">
      <c r="AB13533" s="278" t="s">
        <v>63495</v>
      </c>
      <c r="AC13533" s="279">
        <v>1441.58</v>
      </c>
      <c r="AE13533" s="246" t="s">
        <v>60755</v>
      </c>
      <c r="AF13533" s="247">
        <v>5827.19</v>
      </c>
      <c r="AH13533" s="226" t="s">
        <v>35698</v>
      </c>
      <c r="AI13533" s="227">
        <v>94718.32</v>
      </c>
      <c r="AK13533" s="207" t="s">
        <v>14202</v>
      </c>
      <c r="AL13533" s="208">
        <v>2068028.88</v>
      </c>
      <c r="AM13533" s="93"/>
      <c r="AN13533" s="93"/>
      <c r="AO13533" s="93"/>
    </row>
    <row r="13534" spans="28:41" x14ac:dyDescent="0.55000000000000004">
      <c r="AB13534" s="278" t="s">
        <v>58040</v>
      </c>
      <c r="AC13534" s="279">
        <v>7708.18</v>
      </c>
      <c r="AE13534" s="246" t="s">
        <v>63397</v>
      </c>
      <c r="AF13534" s="247">
        <v>28544.69</v>
      </c>
      <c r="AH13534" s="226" t="s">
        <v>35699</v>
      </c>
      <c r="AI13534" s="227">
        <v>19123.39</v>
      </c>
      <c r="AK13534" s="207" t="s">
        <v>27431</v>
      </c>
      <c r="AL13534" s="208">
        <v>-620.54999999999995</v>
      </c>
      <c r="AM13534" s="93"/>
      <c r="AN13534" s="93"/>
      <c r="AO13534" s="93"/>
    </row>
    <row r="13535" spans="28:41" x14ac:dyDescent="0.55000000000000004">
      <c r="AB13535" s="278" t="s">
        <v>63496</v>
      </c>
      <c r="AC13535" s="279">
        <v>145.1</v>
      </c>
      <c r="AE13535" s="246" t="s">
        <v>50443</v>
      </c>
      <c r="AF13535" s="247">
        <v>1795.65</v>
      </c>
      <c r="AH13535" s="226" t="s">
        <v>45630</v>
      </c>
      <c r="AI13535" s="227">
        <v>1500</v>
      </c>
      <c r="AK13535" s="207" t="s">
        <v>27432</v>
      </c>
      <c r="AL13535" s="208">
        <v>8703.44</v>
      </c>
      <c r="AM13535" s="93"/>
      <c r="AN13535" s="93"/>
      <c r="AO13535" s="93"/>
    </row>
    <row r="13536" spans="28:41" x14ac:dyDescent="0.55000000000000004">
      <c r="AB13536" s="278" t="s">
        <v>63497</v>
      </c>
      <c r="AC13536" s="279">
        <v>58.57</v>
      </c>
      <c r="AE13536" s="246" t="s">
        <v>63398</v>
      </c>
      <c r="AF13536" s="247">
        <v>6405.45</v>
      </c>
      <c r="AH13536" s="226" t="s">
        <v>35700</v>
      </c>
      <c r="AI13536" s="227">
        <v>15000.04</v>
      </c>
      <c r="AK13536" s="207" t="s">
        <v>27433</v>
      </c>
      <c r="AL13536" s="208">
        <v>25910</v>
      </c>
      <c r="AM13536" s="93"/>
      <c r="AN13536" s="93"/>
      <c r="AO13536" s="93"/>
    </row>
    <row r="13537" spans="28:41" x14ac:dyDescent="0.55000000000000004">
      <c r="AB13537" s="278" t="s">
        <v>69904</v>
      </c>
      <c r="AC13537" s="279">
        <v>2180.52</v>
      </c>
      <c r="AE13537" s="246" t="s">
        <v>63399</v>
      </c>
      <c r="AF13537" s="247">
        <v>3423.98</v>
      </c>
      <c r="AH13537" s="226" t="s">
        <v>35701</v>
      </c>
      <c r="AI13537" s="227">
        <v>47454.92</v>
      </c>
      <c r="AK13537" s="207" t="s">
        <v>27434</v>
      </c>
      <c r="AL13537" s="208">
        <v>783.3</v>
      </c>
      <c r="AM13537" s="93"/>
      <c r="AN13537" s="93"/>
      <c r="AO13537" s="93"/>
    </row>
    <row r="13538" spans="28:41" x14ac:dyDescent="0.55000000000000004">
      <c r="AB13538" s="278" t="s">
        <v>21320</v>
      </c>
      <c r="AC13538" s="279">
        <v>1974453.01</v>
      </c>
      <c r="AE13538" s="246" t="s">
        <v>64951</v>
      </c>
      <c r="AF13538" s="247">
        <v>199.01</v>
      </c>
      <c r="AH13538" s="226" t="s">
        <v>35702</v>
      </c>
      <c r="AI13538" s="227">
        <v>23106.97</v>
      </c>
      <c r="AK13538" s="207" t="s">
        <v>27435</v>
      </c>
      <c r="AL13538" s="208">
        <v>3597.62</v>
      </c>
      <c r="AM13538" s="93"/>
      <c r="AN13538" s="93"/>
      <c r="AO13538" s="93"/>
    </row>
    <row r="13539" spans="28:41" x14ac:dyDescent="0.55000000000000004">
      <c r="AB13539" s="278" t="s">
        <v>21321</v>
      </c>
      <c r="AC13539" s="279">
        <v>1182144.52</v>
      </c>
      <c r="AE13539" s="246" t="s">
        <v>59875</v>
      </c>
      <c r="AF13539" s="247">
        <v>0.15</v>
      </c>
      <c r="AH13539" s="226" t="s">
        <v>36725</v>
      </c>
      <c r="AI13539" s="227">
        <v>34560.26</v>
      </c>
      <c r="AK13539" s="207" t="s">
        <v>27436</v>
      </c>
      <c r="AL13539" s="208">
        <v>30507.05</v>
      </c>
      <c r="AM13539" s="93"/>
      <c r="AN13539" s="93"/>
      <c r="AO13539" s="93"/>
    </row>
    <row r="13540" spans="28:41" x14ac:dyDescent="0.55000000000000004">
      <c r="AB13540" s="278" t="s">
        <v>47518</v>
      </c>
      <c r="AC13540" s="279">
        <v>-35344.65</v>
      </c>
      <c r="AE13540" s="246" t="s">
        <v>53865</v>
      </c>
      <c r="AF13540" s="247">
        <v>4767.95</v>
      </c>
      <c r="AH13540" s="226" t="s">
        <v>34166</v>
      </c>
      <c r="AI13540" s="227">
        <v>93509.74</v>
      </c>
      <c r="AK13540" s="207" t="s">
        <v>27437</v>
      </c>
      <c r="AL13540" s="208">
        <v>2046.48</v>
      </c>
      <c r="AM13540" s="93"/>
      <c r="AN13540" s="93"/>
      <c r="AO13540" s="93"/>
    </row>
    <row r="13541" spans="28:41" x14ac:dyDescent="0.55000000000000004">
      <c r="AB13541" s="278" t="s">
        <v>40801</v>
      </c>
      <c r="AC13541" s="279">
        <v>17326558.109999999</v>
      </c>
      <c r="AE13541" s="246" t="s">
        <v>48288</v>
      </c>
      <c r="AF13541" s="247">
        <v>546.83000000000004</v>
      </c>
      <c r="AH13541" s="226" t="s">
        <v>35703</v>
      </c>
      <c r="AI13541" s="227">
        <v>23767.32</v>
      </c>
      <c r="AK13541" s="207" t="s">
        <v>27438</v>
      </c>
      <c r="AL13541" s="208">
        <v>753.8</v>
      </c>
      <c r="AM13541" s="93"/>
      <c r="AN13541" s="93"/>
      <c r="AO13541" s="93"/>
    </row>
    <row r="13542" spans="28:41" x14ac:dyDescent="0.55000000000000004">
      <c r="AB13542" s="278" t="s">
        <v>54381</v>
      </c>
      <c r="AC13542" s="279">
        <v>134711.94</v>
      </c>
      <c r="AE13542" s="246" t="s">
        <v>63400</v>
      </c>
      <c r="AF13542" s="247">
        <v>-1.52</v>
      </c>
      <c r="AH13542" s="226" t="s">
        <v>50429</v>
      </c>
      <c r="AI13542" s="227">
        <v>5917.94</v>
      </c>
      <c r="AK13542" s="207" t="s">
        <v>27439</v>
      </c>
      <c r="AL13542" s="208">
        <v>3983</v>
      </c>
      <c r="AM13542" s="93"/>
      <c r="AN13542" s="93"/>
      <c r="AO13542" s="93"/>
    </row>
    <row r="13543" spans="28:41" x14ac:dyDescent="0.55000000000000004">
      <c r="AB13543" s="278" t="s">
        <v>47519</v>
      </c>
      <c r="AC13543" s="279">
        <v>226670</v>
      </c>
      <c r="AE13543" s="246" t="s">
        <v>58692</v>
      </c>
      <c r="AF13543" s="247">
        <v>116627.9</v>
      </c>
      <c r="AH13543" s="226" t="s">
        <v>50430</v>
      </c>
      <c r="AI13543" s="227">
        <v>455.1</v>
      </c>
      <c r="AK13543" s="207" t="s">
        <v>27440</v>
      </c>
      <c r="AL13543" s="208">
        <v>3127.83</v>
      </c>
      <c r="AM13543" s="93"/>
      <c r="AN13543" s="93"/>
      <c r="AO13543" s="93"/>
    </row>
    <row r="13544" spans="28:41" x14ac:dyDescent="0.55000000000000004">
      <c r="AB13544" s="278" t="s">
        <v>43249</v>
      </c>
      <c r="AC13544" s="279">
        <v>4141.33</v>
      </c>
      <c r="AE13544" s="246" t="s">
        <v>62256</v>
      </c>
      <c r="AF13544" s="247">
        <v>294.93</v>
      </c>
      <c r="AH13544" s="226" t="s">
        <v>50431</v>
      </c>
      <c r="AI13544" s="227">
        <v>1433.96</v>
      </c>
      <c r="AK13544" s="207" t="s">
        <v>27441</v>
      </c>
      <c r="AL13544" s="208">
        <v>8701.1</v>
      </c>
      <c r="AM13544" s="93"/>
      <c r="AN13544" s="93"/>
      <c r="AO13544" s="93"/>
    </row>
    <row r="13545" spans="28:41" x14ac:dyDescent="0.55000000000000004">
      <c r="AB13545" s="278" t="s">
        <v>21335</v>
      </c>
      <c r="AC13545" s="279">
        <v>65749.09</v>
      </c>
      <c r="AE13545" s="246" t="s">
        <v>58693</v>
      </c>
      <c r="AF13545" s="247">
        <v>8529.68</v>
      </c>
      <c r="AH13545" s="226" t="s">
        <v>53813</v>
      </c>
      <c r="AI13545" s="227">
        <v>4077.67</v>
      </c>
      <c r="AK13545" s="207" t="s">
        <v>27442</v>
      </c>
      <c r="AL13545" s="208">
        <v>4050</v>
      </c>
      <c r="AM13545" s="93"/>
      <c r="AN13545" s="93"/>
      <c r="AO13545" s="93"/>
    </row>
    <row r="13546" spans="28:41" x14ac:dyDescent="0.55000000000000004">
      <c r="AB13546" s="278" t="s">
        <v>46065</v>
      </c>
      <c r="AC13546" s="279">
        <v>1010</v>
      </c>
      <c r="AE13546" s="246" t="s">
        <v>58694</v>
      </c>
      <c r="AF13546" s="247">
        <v>28614.25</v>
      </c>
      <c r="AH13546" s="226" t="s">
        <v>53814</v>
      </c>
      <c r="AI13546" s="227">
        <v>1104.8</v>
      </c>
      <c r="AK13546" s="207" t="s">
        <v>27443</v>
      </c>
      <c r="AL13546" s="208">
        <v>382.58</v>
      </c>
      <c r="AM13546" s="93"/>
      <c r="AN13546" s="93"/>
      <c r="AO13546" s="93"/>
    </row>
    <row r="13547" spans="28:41" x14ac:dyDescent="0.55000000000000004">
      <c r="AB13547" s="278" t="s">
        <v>21410</v>
      </c>
      <c r="AC13547" s="279">
        <v>662108.42000000004</v>
      </c>
      <c r="AE13547" s="246" t="s">
        <v>58695</v>
      </c>
      <c r="AF13547" s="247">
        <v>12202.4</v>
      </c>
      <c r="AH13547" s="226" t="s">
        <v>53815</v>
      </c>
      <c r="AI13547" s="227">
        <v>309.97000000000003</v>
      </c>
      <c r="AK13547" s="207" t="s">
        <v>27444</v>
      </c>
      <c r="AL13547" s="208">
        <v>220</v>
      </c>
      <c r="AM13547" s="93"/>
      <c r="AN13547" s="93"/>
      <c r="AO13547" s="93"/>
    </row>
    <row r="13548" spans="28:41" x14ac:dyDescent="0.55000000000000004">
      <c r="AB13548" s="278" t="s">
        <v>35115</v>
      </c>
      <c r="AC13548" s="279">
        <v>1088.3800000000001</v>
      </c>
      <c r="AE13548" s="246" t="s">
        <v>62257</v>
      </c>
      <c r="AF13548" s="247">
        <v>773.03</v>
      </c>
      <c r="AH13548" s="226" t="s">
        <v>53816</v>
      </c>
      <c r="AI13548" s="227">
        <v>158.99</v>
      </c>
      <c r="AK13548" s="207" t="s">
        <v>27445</v>
      </c>
      <c r="AL13548" s="208">
        <v>5617.87</v>
      </c>
      <c r="AM13548" s="93"/>
      <c r="AN13548" s="93"/>
      <c r="AO13548" s="93"/>
    </row>
    <row r="13549" spans="28:41" x14ac:dyDescent="0.55000000000000004">
      <c r="AB13549" s="278" t="s">
        <v>21412</v>
      </c>
      <c r="AC13549" s="279">
        <v>85014.15</v>
      </c>
      <c r="AE13549" s="246" t="s">
        <v>60756</v>
      </c>
      <c r="AF13549" s="247">
        <v>5355.51</v>
      </c>
      <c r="AH13549" s="226" t="s">
        <v>53817</v>
      </c>
      <c r="AI13549" s="227">
        <v>173.88</v>
      </c>
      <c r="AK13549" s="207" t="s">
        <v>27446</v>
      </c>
      <c r="AL13549" s="208">
        <v>62591.66</v>
      </c>
      <c r="AM13549" s="93"/>
      <c r="AN13549" s="93"/>
      <c r="AO13549" s="93"/>
    </row>
    <row r="13550" spans="28:41" x14ac:dyDescent="0.55000000000000004">
      <c r="AB13550" s="278" t="s">
        <v>21415</v>
      </c>
      <c r="AC13550" s="279">
        <v>256380</v>
      </c>
      <c r="AE13550" s="246" t="s">
        <v>59876</v>
      </c>
      <c r="AF13550" s="247">
        <v>14962.19</v>
      </c>
      <c r="AH13550" s="226" t="s">
        <v>53818</v>
      </c>
      <c r="AI13550" s="227">
        <v>659.72</v>
      </c>
      <c r="AK13550" s="207" t="s">
        <v>27447</v>
      </c>
      <c r="AL13550" s="208">
        <v>1815</v>
      </c>
      <c r="AM13550" s="93"/>
      <c r="AN13550" s="93"/>
      <c r="AO13550" s="93"/>
    </row>
    <row r="13551" spans="28:41" x14ac:dyDescent="0.55000000000000004">
      <c r="AB13551" s="278" t="s">
        <v>21416</v>
      </c>
      <c r="AC13551" s="279">
        <v>120521.42</v>
      </c>
      <c r="AE13551" s="246" t="s">
        <v>59877</v>
      </c>
      <c r="AF13551" s="247">
        <v>1038.83</v>
      </c>
      <c r="AH13551" s="226" t="s">
        <v>53819</v>
      </c>
      <c r="AI13551" s="227">
        <v>120.8</v>
      </c>
      <c r="AK13551" s="207" t="s">
        <v>27448</v>
      </c>
      <c r="AL13551" s="208">
        <v>21533.75</v>
      </c>
      <c r="AM13551" s="93"/>
      <c r="AN13551" s="93"/>
      <c r="AO13551" s="93"/>
    </row>
    <row r="13552" spans="28:41" x14ac:dyDescent="0.55000000000000004">
      <c r="AB13552" s="278" t="s">
        <v>21420</v>
      </c>
      <c r="AC13552" s="279">
        <v>36357.379999999997</v>
      </c>
      <c r="AE13552" s="246" t="s">
        <v>59878</v>
      </c>
      <c r="AF13552" s="247">
        <v>3665.73</v>
      </c>
      <c r="AH13552" s="226" t="s">
        <v>53820</v>
      </c>
      <c r="AI13552" s="227">
        <v>59.71</v>
      </c>
      <c r="AK13552" s="207" t="s">
        <v>27449</v>
      </c>
      <c r="AL13552" s="208">
        <v>276095.25</v>
      </c>
      <c r="AM13552" s="93"/>
      <c r="AN13552" s="93"/>
      <c r="AO13552" s="93"/>
    </row>
    <row r="13553" spans="28:41" x14ac:dyDescent="0.55000000000000004">
      <c r="AB13553" s="278" t="s">
        <v>69332</v>
      </c>
      <c r="AC13553" s="279">
        <v>181.4</v>
      </c>
      <c r="AE13553" s="246" t="s">
        <v>59879</v>
      </c>
      <c r="AF13553" s="247">
        <v>2996.1</v>
      </c>
      <c r="AH13553" s="226" t="s">
        <v>53821</v>
      </c>
      <c r="AI13553" s="227">
        <v>158.99</v>
      </c>
      <c r="AK13553" s="207" t="s">
        <v>27450</v>
      </c>
      <c r="AL13553" s="208">
        <v>9285</v>
      </c>
      <c r="AM13553" s="93"/>
      <c r="AN13553" s="93"/>
      <c r="AO13553" s="93"/>
    </row>
    <row r="13554" spans="28:41" x14ac:dyDescent="0.55000000000000004">
      <c r="AB13554" s="278" t="s">
        <v>59327</v>
      </c>
      <c r="AC13554" s="279">
        <v>362.8</v>
      </c>
      <c r="AE13554" s="246" t="s">
        <v>64952</v>
      </c>
      <c r="AF13554" s="247">
        <v>99.35</v>
      </c>
      <c r="AH13554" s="226" t="s">
        <v>53822</v>
      </c>
      <c r="AI13554" s="227">
        <v>1250</v>
      </c>
      <c r="AK13554" s="207" t="s">
        <v>27451</v>
      </c>
      <c r="AL13554" s="208">
        <v>1291</v>
      </c>
      <c r="AM13554" s="93"/>
      <c r="AN13554" s="93"/>
      <c r="AO13554" s="93"/>
    </row>
    <row r="13555" spans="28:41" x14ac:dyDescent="0.55000000000000004">
      <c r="AB13555" s="278" t="s">
        <v>21421</v>
      </c>
      <c r="AC13555" s="279">
        <v>795.6</v>
      </c>
      <c r="AE13555" s="246" t="s">
        <v>60757</v>
      </c>
      <c r="AF13555" s="247">
        <v>732.5</v>
      </c>
      <c r="AH13555" s="226" t="s">
        <v>53823</v>
      </c>
      <c r="AI13555" s="227">
        <v>97.42</v>
      </c>
      <c r="AK13555" s="207" t="s">
        <v>27452</v>
      </c>
      <c r="AL13555" s="208">
        <v>2512.5</v>
      </c>
      <c r="AM13555" s="93"/>
      <c r="AN13555" s="93"/>
      <c r="AO13555" s="93"/>
    </row>
    <row r="13556" spans="28:41" x14ac:dyDescent="0.55000000000000004">
      <c r="AB13556" s="278" t="s">
        <v>35116</v>
      </c>
      <c r="AC13556" s="279">
        <v>7200</v>
      </c>
      <c r="AE13556" s="246" t="s">
        <v>64953</v>
      </c>
      <c r="AF13556" s="247">
        <v>42.13</v>
      </c>
      <c r="AH13556" s="226" t="s">
        <v>35704</v>
      </c>
      <c r="AI13556" s="227">
        <v>78206.47</v>
      </c>
      <c r="AK13556" s="207" t="s">
        <v>27453</v>
      </c>
      <c r="AL13556" s="208">
        <v>3676.25</v>
      </c>
      <c r="AM13556" s="93"/>
      <c r="AN13556" s="93"/>
      <c r="AO13556" s="93"/>
    </row>
    <row r="13557" spans="28:41" x14ac:dyDescent="0.55000000000000004">
      <c r="AB13557" s="278" t="s">
        <v>54384</v>
      </c>
      <c r="AC13557" s="279">
        <v>1878.27</v>
      </c>
      <c r="AE13557" s="246" t="s">
        <v>63401</v>
      </c>
      <c r="AF13557" s="247">
        <v>361.47</v>
      </c>
      <c r="AH13557" s="226" t="s">
        <v>45631</v>
      </c>
      <c r="AI13557" s="227">
        <v>1745</v>
      </c>
      <c r="AK13557" s="207" t="s">
        <v>27454</v>
      </c>
      <c r="AL13557" s="208">
        <v>756.25</v>
      </c>
      <c r="AM13557" s="93"/>
      <c r="AN13557" s="93"/>
      <c r="AO13557" s="93"/>
    </row>
    <row r="13558" spans="28:41" x14ac:dyDescent="0.55000000000000004">
      <c r="AB13558" s="278" t="s">
        <v>59988</v>
      </c>
      <c r="AC13558" s="279">
        <v>1264.3800000000001</v>
      </c>
      <c r="AE13558" s="246" t="s">
        <v>59880</v>
      </c>
      <c r="AF13558" s="247">
        <v>5347.5</v>
      </c>
      <c r="AH13558" s="226" t="s">
        <v>35705</v>
      </c>
      <c r="AI13558" s="227">
        <v>110710.45</v>
      </c>
      <c r="AK13558" s="207" t="s">
        <v>27455</v>
      </c>
      <c r="AL13558" s="208">
        <v>7773</v>
      </c>
      <c r="AM13558" s="93"/>
      <c r="AN13558" s="93"/>
      <c r="AO13558" s="93"/>
    </row>
    <row r="13559" spans="28:41" x14ac:dyDescent="0.55000000000000004">
      <c r="AB13559" s="278" t="s">
        <v>69333</v>
      </c>
      <c r="AC13559" s="279">
        <v>871.8</v>
      </c>
      <c r="AE13559" s="246" t="s">
        <v>59881</v>
      </c>
      <c r="AF13559" s="247">
        <v>409.08</v>
      </c>
      <c r="AH13559" s="226" t="s">
        <v>36726</v>
      </c>
      <c r="AI13559" s="227">
        <v>8583.82</v>
      </c>
      <c r="AK13559" s="207" t="s">
        <v>27456</v>
      </c>
      <c r="AL13559" s="208">
        <v>20387.02</v>
      </c>
      <c r="AM13559" s="93"/>
      <c r="AN13559" s="93"/>
      <c r="AO13559" s="93"/>
    </row>
    <row r="13560" spans="28:41" x14ac:dyDescent="0.55000000000000004">
      <c r="AB13560" s="278" t="s">
        <v>21426</v>
      </c>
      <c r="AC13560" s="279">
        <v>34631.79</v>
      </c>
      <c r="AE13560" s="246" t="s">
        <v>59882</v>
      </c>
      <c r="AF13560" s="247">
        <v>1310.1400000000001</v>
      </c>
      <c r="AH13560" s="226" t="s">
        <v>27988</v>
      </c>
      <c r="AI13560" s="227">
        <v>87</v>
      </c>
      <c r="AK13560" s="207" t="s">
        <v>27457</v>
      </c>
      <c r="AL13560" s="208">
        <v>3.18</v>
      </c>
      <c r="AM13560" s="93"/>
      <c r="AN13560" s="93"/>
      <c r="AO13560" s="93"/>
    </row>
    <row r="13561" spans="28:41" x14ac:dyDescent="0.55000000000000004">
      <c r="AB13561" s="278" t="s">
        <v>49374</v>
      </c>
      <c r="AC13561" s="279">
        <v>14560</v>
      </c>
      <c r="AE13561" s="246" t="s">
        <v>62258</v>
      </c>
      <c r="AF13561" s="247">
        <v>65.13</v>
      </c>
      <c r="AH13561" s="226" t="s">
        <v>34167</v>
      </c>
      <c r="AI13561" s="227">
        <v>151729.54999999999</v>
      </c>
      <c r="AK13561" s="207" t="s">
        <v>27458</v>
      </c>
      <c r="AL13561" s="208">
        <v>1461.35</v>
      </c>
      <c r="AM13561" s="93"/>
      <c r="AN13561" s="93"/>
      <c r="AO13561" s="93"/>
    </row>
    <row r="13562" spans="28:41" x14ac:dyDescent="0.55000000000000004">
      <c r="AB13562" s="278" t="s">
        <v>21427</v>
      </c>
      <c r="AC13562" s="279">
        <v>148762.1</v>
      </c>
      <c r="AE13562" s="246" t="s">
        <v>60758</v>
      </c>
      <c r="AF13562" s="247">
        <v>885.84</v>
      </c>
      <c r="AH13562" s="226" t="s">
        <v>27989</v>
      </c>
      <c r="AI13562" s="227">
        <v>663.31</v>
      </c>
      <c r="AK13562" s="207" t="s">
        <v>27459</v>
      </c>
      <c r="AL13562" s="208">
        <v>4420.6000000000004</v>
      </c>
      <c r="AM13562" s="93"/>
      <c r="AN13562" s="93"/>
      <c r="AO13562" s="93"/>
    </row>
    <row r="13563" spans="28:41" x14ac:dyDescent="0.55000000000000004">
      <c r="AB13563" s="278" t="s">
        <v>21428</v>
      </c>
      <c r="AC13563" s="279">
        <v>99047.97</v>
      </c>
      <c r="AE13563" s="246" t="s">
        <v>56625</v>
      </c>
      <c r="AF13563" s="247">
        <v>30738.87</v>
      </c>
      <c r="AH13563" s="226" t="s">
        <v>27990</v>
      </c>
      <c r="AI13563" s="227">
        <v>26101.5</v>
      </c>
      <c r="AK13563" s="207" t="s">
        <v>27460</v>
      </c>
      <c r="AL13563" s="208">
        <v>5082.1899999999996</v>
      </c>
      <c r="AM13563" s="93"/>
      <c r="AN13563" s="93"/>
      <c r="AO13563" s="93"/>
    </row>
    <row r="13564" spans="28:41" x14ac:dyDescent="0.55000000000000004">
      <c r="AB13564" s="278" t="s">
        <v>21429</v>
      </c>
      <c r="AC13564" s="279">
        <v>329045.12</v>
      </c>
      <c r="AE13564" s="246" t="s">
        <v>56626</v>
      </c>
      <c r="AF13564" s="247">
        <v>10645</v>
      </c>
      <c r="AH13564" s="226" t="s">
        <v>34168</v>
      </c>
      <c r="AI13564" s="227">
        <v>43978.01</v>
      </c>
      <c r="AK13564" s="207" t="s">
        <v>27461</v>
      </c>
      <c r="AL13564" s="208">
        <v>9525</v>
      </c>
      <c r="AM13564" s="93"/>
      <c r="AN13564" s="93"/>
      <c r="AO13564" s="93"/>
    </row>
    <row r="13565" spans="28:41" x14ac:dyDescent="0.55000000000000004">
      <c r="AB13565" s="278" t="s">
        <v>35117</v>
      </c>
      <c r="AC13565" s="279">
        <v>197092.34</v>
      </c>
      <c r="AE13565" s="246" t="s">
        <v>60759</v>
      </c>
      <c r="AF13565" s="247">
        <v>558.41</v>
      </c>
      <c r="AH13565" s="226" t="s">
        <v>35706</v>
      </c>
      <c r="AI13565" s="227">
        <v>25456.07</v>
      </c>
      <c r="AK13565" s="207" t="s">
        <v>27462</v>
      </c>
      <c r="AL13565" s="208">
        <v>3065</v>
      </c>
      <c r="AM13565" s="93"/>
      <c r="AN13565" s="93"/>
      <c r="AO13565" s="93"/>
    </row>
    <row r="13566" spans="28:41" x14ac:dyDescent="0.55000000000000004">
      <c r="AB13566" s="278" t="s">
        <v>54386</v>
      </c>
      <c r="AC13566" s="279">
        <v>5953.57</v>
      </c>
      <c r="AE13566" s="246" t="s">
        <v>58343</v>
      </c>
      <c r="AF13566" s="247">
        <v>4791.59</v>
      </c>
      <c r="AH13566" s="226" t="s">
        <v>50432</v>
      </c>
      <c r="AI13566" s="227">
        <v>1770.99</v>
      </c>
      <c r="AK13566" s="207" t="s">
        <v>27463</v>
      </c>
      <c r="AL13566" s="208">
        <v>106068.32</v>
      </c>
      <c r="AM13566" s="93"/>
      <c r="AN13566" s="93"/>
      <c r="AO13566" s="93"/>
    </row>
    <row r="13567" spans="28:41" x14ac:dyDescent="0.55000000000000004">
      <c r="AB13567" s="278" t="s">
        <v>21430</v>
      </c>
      <c r="AC13567" s="279">
        <v>469711.83</v>
      </c>
      <c r="AE13567" s="246" t="s">
        <v>39529</v>
      </c>
      <c r="AF13567" s="247">
        <v>61700.28</v>
      </c>
      <c r="AH13567" s="226" t="s">
        <v>27991</v>
      </c>
      <c r="AI13567" s="227">
        <v>11802.4</v>
      </c>
      <c r="AK13567" s="207" t="s">
        <v>27464</v>
      </c>
      <c r="AL13567" s="208">
        <v>6473.34</v>
      </c>
      <c r="AM13567" s="93"/>
      <c r="AN13567" s="93"/>
      <c r="AO13567" s="93"/>
    </row>
    <row r="13568" spans="28:41" x14ac:dyDescent="0.55000000000000004">
      <c r="AB13568" s="278" t="s">
        <v>49375</v>
      </c>
      <c r="AC13568" s="279">
        <v>72398.210000000006</v>
      </c>
      <c r="AE13568" s="246" t="s">
        <v>39530</v>
      </c>
      <c r="AF13568" s="247">
        <v>20030</v>
      </c>
      <c r="AH13568" s="226" t="s">
        <v>34169</v>
      </c>
      <c r="AI13568" s="227">
        <v>189345.45</v>
      </c>
      <c r="AK13568" s="207" t="s">
        <v>27465</v>
      </c>
      <c r="AL13568" s="208">
        <v>6096</v>
      </c>
      <c r="AM13568" s="93"/>
      <c r="AN13568" s="93"/>
      <c r="AO13568" s="93"/>
    </row>
    <row r="13569" spans="28:41" x14ac:dyDescent="0.55000000000000004">
      <c r="AB13569" s="278" t="s">
        <v>69334</v>
      </c>
      <c r="AC13569" s="279">
        <v>44352.44</v>
      </c>
      <c r="AE13569" s="246" t="s">
        <v>39531</v>
      </c>
      <c r="AF13569" s="247">
        <v>6000</v>
      </c>
      <c r="AH13569" s="226" t="s">
        <v>35707</v>
      </c>
      <c r="AI13569" s="227">
        <v>10683.43</v>
      </c>
      <c r="AK13569" s="207" t="s">
        <v>27466</v>
      </c>
      <c r="AL13569" s="208">
        <v>51704.61</v>
      </c>
      <c r="AM13569" s="93"/>
      <c r="AN13569" s="93"/>
      <c r="AO13569" s="93"/>
    </row>
    <row r="13570" spans="28:41" x14ac:dyDescent="0.55000000000000004">
      <c r="AB13570" s="278" t="s">
        <v>69335</v>
      </c>
      <c r="AC13570" s="279">
        <v>3270.16</v>
      </c>
      <c r="AE13570" s="246" t="s">
        <v>39532</v>
      </c>
      <c r="AF13570" s="247">
        <v>9000</v>
      </c>
      <c r="AH13570" s="226" t="s">
        <v>45632</v>
      </c>
      <c r="AI13570" s="227">
        <v>85097.15</v>
      </c>
      <c r="AK13570" s="207" t="s">
        <v>27467</v>
      </c>
      <c r="AL13570" s="208">
        <v>173609.39</v>
      </c>
      <c r="AM13570" s="93"/>
      <c r="AN13570" s="93"/>
      <c r="AO13570" s="93"/>
    </row>
    <row r="13571" spans="28:41" x14ac:dyDescent="0.55000000000000004">
      <c r="AB13571" s="278" t="s">
        <v>21431</v>
      </c>
      <c r="AC13571" s="279">
        <v>13434.93</v>
      </c>
      <c r="AE13571" s="246" t="s">
        <v>39533</v>
      </c>
      <c r="AF13571" s="247">
        <v>7000</v>
      </c>
      <c r="AH13571" s="226" t="s">
        <v>45633</v>
      </c>
      <c r="AI13571" s="227">
        <v>6520.85</v>
      </c>
      <c r="AK13571" s="207" t="s">
        <v>27468</v>
      </c>
      <c r="AL13571" s="208">
        <v>7887.19</v>
      </c>
      <c r="AM13571" s="93"/>
      <c r="AN13571" s="93"/>
      <c r="AO13571" s="93"/>
    </row>
    <row r="13572" spans="28:41" x14ac:dyDescent="0.55000000000000004">
      <c r="AB13572" s="278" t="s">
        <v>21432</v>
      </c>
      <c r="AC13572" s="279">
        <v>3436.04</v>
      </c>
      <c r="AE13572" s="246" t="s">
        <v>36750</v>
      </c>
      <c r="AF13572" s="247">
        <v>108183.17</v>
      </c>
      <c r="AH13572" s="226" t="s">
        <v>45634</v>
      </c>
      <c r="AI13572" s="227">
        <v>332502.45</v>
      </c>
      <c r="AK13572" s="207" t="s">
        <v>27469</v>
      </c>
      <c r="AL13572" s="208">
        <v>603.37</v>
      </c>
      <c r="AM13572" s="93"/>
      <c r="AN13572" s="93"/>
      <c r="AO13572" s="93"/>
    </row>
    <row r="13573" spans="28:41" x14ac:dyDescent="0.55000000000000004">
      <c r="AB13573" s="278" t="s">
        <v>70926</v>
      </c>
      <c r="AC13573" s="279">
        <v>8550</v>
      </c>
      <c r="AE13573" s="246" t="s">
        <v>36751</v>
      </c>
      <c r="AF13573" s="247">
        <v>38833.300000000003</v>
      </c>
      <c r="AH13573" s="226" t="s">
        <v>45635</v>
      </c>
      <c r="AI13573" s="227">
        <v>25436.400000000001</v>
      </c>
      <c r="AK13573" s="207" t="s">
        <v>27470</v>
      </c>
      <c r="AL13573" s="208">
        <v>2716.08</v>
      </c>
      <c r="AM13573" s="93"/>
      <c r="AN13573" s="93"/>
      <c r="AO13573" s="93"/>
    </row>
    <row r="13574" spans="28:41" x14ac:dyDescent="0.55000000000000004">
      <c r="AB13574" s="278" t="s">
        <v>58373</v>
      </c>
      <c r="AC13574" s="279">
        <v>9431.2999999999993</v>
      </c>
      <c r="AE13574" s="246" t="s">
        <v>36752</v>
      </c>
      <c r="AF13574" s="247">
        <v>25365.42</v>
      </c>
      <c r="AH13574" s="226" t="s">
        <v>28057</v>
      </c>
      <c r="AI13574" s="227">
        <v>100.15</v>
      </c>
      <c r="AK13574" s="207" t="s">
        <v>27471</v>
      </c>
      <c r="AL13574" s="208">
        <v>61796.53</v>
      </c>
      <c r="AM13574" s="93"/>
      <c r="AN13574" s="93"/>
      <c r="AO13574" s="93"/>
    </row>
    <row r="13575" spans="28:41" x14ac:dyDescent="0.55000000000000004">
      <c r="AB13575" s="278" t="s">
        <v>21433</v>
      </c>
      <c r="AC13575" s="279">
        <v>787506.1</v>
      </c>
      <c r="AE13575" s="246" t="s">
        <v>36753</v>
      </c>
      <c r="AF13575" s="247">
        <v>12312.56</v>
      </c>
      <c r="AH13575" s="226" t="s">
        <v>14265</v>
      </c>
      <c r="AI13575" s="227">
        <v>3291.11</v>
      </c>
      <c r="AK13575" s="207" t="s">
        <v>27472</v>
      </c>
      <c r="AL13575" s="208">
        <v>18255.53</v>
      </c>
      <c r="AM13575" s="93"/>
      <c r="AN13575" s="93"/>
      <c r="AO13575" s="93"/>
    </row>
    <row r="13576" spans="28:41" x14ac:dyDescent="0.55000000000000004">
      <c r="AB13576" s="278" t="s">
        <v>21434</v>
      </c>
      <c r="AC13576" s="279">
        <v>183651.08</v>
      </c>
      <c r="AE13576" s="246" t="s">
        <v>36754</v>
      </c>
      <c r="AF13576" s="247">
        <v>20602.21</v>
      </c>
      <c r="AH13576" s="226" t="s">
        <v>28060</v>
      </c>
      <c r="AI13576" s="227">
        <v>-2679.79</v>
      </c>
      <c r="AK13576" s="207" t="s">
        <v>27473</v>
      </c>
      <c r="AL13576" s="208">
        <v>8359.08</v>
      </c>
      <c r="AM13576" s="93"/>
      <c r="AN13576" s="93"/>
      <c r="AO13576" s="93"/>
    </row>
    <row r="13577" spans="28:41" x14ac:dyDescent="0.55000000000000004">
      <c r="AB13577" s="278" t="s">
        <v>21435</v>
      </c>
      <c r="AC13577" s="279">
        <v>752733.4</v>
      </c>
      <c r="AE13577" s="246" t="s">
        <v>36755</v>
      </c>
      <c r="AF13577" s="247">
        <v>24710.76</v>
      </c>
      <c r="AH13577" s="226" t="s">
        <v>35711</v>
      </c>
      <c r="AI13577" s="227">
        <v>10725.24</v>
      </c>
      <c r="AK13577" s="207" t="s">
        <v>27474</v>
      </c>
      <c r="AL13577" s="208">
        <v>69763.05</v>
      </c>
      <c r="AM13577" s="93"/>
      <c r="AN13577" s="93"/>
      <c r="AO13577" s="93"/>
    </row>
    <row r="13578" spans="28:41" x14ac:dyDescent="0.55000000000000004">
      <c r="AB13578" s="278" t="s">
        <v>21438</v>
      </c>
      <c r="AC13578" s="279">
        <v>96550.44</v>
      </c>
      <c r="AE13578" s="246" t="s">
        <v>50446</v>
      </c>
      <c r="AF13578" s="247">
        <v>558.28</v>
      </c>
      <c r="AH13578" s="226" t="s">
        <v>28063</v>
      </c>
      <c r="AI13578" s="227">
        <v>10780</v>
      </c>
      <c r="AK13578" s="207" t="s">
        <v>27475</v>
      </c>
      <c r="AL13578" s="208">
        <v>15486.98</v>
      </c>
      <c r="AM13578" s="93"/>
      <c r="AN13578" s="93"/>
      <c r="AO13578" s="93"/>
    </row>
    <row r="13579" spans="28:41" x14ac:dyDescent="0.55000000000000004">
      <c r="AB13579" s="278" t="s">
        <v>21439</v>
      </c>
      <c r="AC13579" s="279">
        <v>1489437.35</v>
      </c>
      <c r="AE13579" s="246" t="s">
        <v>62820</v>
      </c>
      <c r="AF13579" s="247">
        <v>1246</v>
      </c>
      <c r="AH13579" s="226" t="s">
        <v>28064</v>
      </c>
      <c r="AI13579" s="227">
        <v>8055.23</v>
      </c>
      <c r="AK13579" s="207" t="s">
        <v>27476</v>
      </c>
      <c r="AL13579" s="208">
        <v>890.18</v>
      </c>
      <c r="AM13579" s="93"/>
      <c r="AN13579" s="93"/>
      <c r="AO13579" s="93"/>
    </row>
    <row r="13580" spans="28:41" x14ac:dyDescent="0.55000000000000004">
      <c r="AB13580" s="278" t="s">
        <v>48470</v>
      </c>
      <c r="AC13580" s="279">
        <v>765965.58</v>
      </c>
      <c r="AE13580" s="246" t="s">
        <v>62821</v>
      </c>
      <c r="AF13580" s="247">
        <v>1454</v>
      </c>
      <c r="AH13580" s="226" t="s">
        <v>28065</v>
      </c>
      <c r="AI13580" s="227">
        <v>1376.15</v>
      </c>
      <c r="AK13580" s="207" t="s">
        <v>27477</v>
      </c>
      <c r="AL13580" s="208">
        <v>310877.32</v>
      </c>
      <c r="AM13580" s="93"/>
      <c r="AN13580" s="93"/>
      <c r="AO13580" s="93"/>
    </row>
    <row r="13581" spans="28:41" x14ac:dyDescent="0.55000000000000004">
      <c r="AB13581" s="278" t="s">
        <v>70135</v>
      </c>
      <c r="AC13581" s="279">
        <v>45351.92</v>
      </c>
      <c r="AE13581" s="246" t="s">
        <v>36759</v>
      </c>
      <c r="AF13581" s="247">
        <v>50268.44</v>
      </c>
      <c r="AH13581" s="226" t="s">
        <v>28066</v>
      </c>
      <c r="AI13581" s="227">
        <v>3226.74</v>
      </c>
      <c r="AK13581" s="207" t="s">
        <v>27478</v>
      </c>
      <c r="AL13581" s="208">
        <v>20374.830000000002</v>
      </c>
      <c r="AM13581" s="93"/>
      <c r="AN13581" s="93"/>
      <c r="AO13581" s="93"/>
    </row>
    <row r="13582" spans="28:41" x14ac:dyDescent="0.55000000000000004">
      <c r="AB13582" s="278" t="s">
        <v>21440</v>
      </c>
      <c r="AC13582" s="279">
        <v>235881.5</v>
      </c>
      <c r="AE13582" s="246" t="s">
        <v>35742</v>
      </c>
      <c r="AF13582" s="247">
        <v>72749.34</v>
      </c>
      <c r="AH13582" s="226" t="s">
        <v>28067</v>
      </c>
      <c r="AI13582" s="227">
        <v>1043.92</v>
      </c>
      <c r="AK13582" s="207" t="s">
        <v>27479</v>
      </c>
      <c r="AL13582" s="208">
        <v>18720.939999999999</v>
      </c>
      <c r="AM13582" s="93"/>
      <c r="AN13582" s="93"/>
      <c r="AO13582" s="93"/>
    </row>
    <row r="13583" spans="28:41" x14ac:dyDescent="0.55000000000000004">
      <c r="AB13583" s="278" t="s">
        <v>21462</v>
      </c>
      <c r="AC13583" s="279">
        <v>64539.199999999997</v>
      </c>
      <c r="AE13583" s="246" t="s">
        <v>59883</v>
      </c>
      <c r="AF13583" s="247">
        <v>451.04</v>
      </c>
      <c r="AH13583" s="226" t="s">
        <v>28069</v>
      </c>
      <c r="AI13583" s="227">
        <v>709.77</v>
      </c>
      <c r="AK13583" s="207" t="s">
        <v>27480</v>
      </c>
      <c r="AL13583" s="208">
        <v>20743.75</v>
      </c>
      <c r="AM13583" s="93"/>
      <c r="AN13583" s="93"/>
      <c r="AO13583" s="93"/>
    </row>
    <row r="13584" spans="28:41" x14ac:dyDescent="0.55000000000000004">
      <c r="AB13584" s="278" t="s">
        <v>21551</v>
      </c>
      <c r="AC13584" s="279">
        <v>103855.56</v>
      </c>
      <c r="AE13584" s="246" t="s">
        <v>48296</v>
      </c>
      <c r="AF13584" s="247">
        <v>81.010000000000005</v>
      </c>
      <c r="AH13584" s="226" t="s">
        <v>28070</v>
      </c>
      <c r="AI13584" s="227">
        <v>1781.25</v>
      </c>
      <c r="AK13584" s="207" t="s">
        <v>27481</v>
      </c>
      <c r="AL13584" s="208">
        <v>3182.86</v>
      </c>
      <c r="AM13584" s="93"/>
      <c r="AN13584" s="93"/>
      <c r="AO13584" s="93"/>
    </row>
    <row r="13585" spans="28:41" x14ac:dyDescent="0.55000000000000004">
      <c r="AB13585" s="278" t="s">
        <v>21552</v>
      </c>
      <c r="AC13585" s="279">
        <v>22190.12</v>
      </c>
      <c r="AE13585" s="246" t="s">
        <v>28409</v>
      </c>
      <c r="AF13585" s="247">
        <v>8534.26</v>
      </c>
      <c r="AH13585" s="226" t="s">
        <v>28071</v>
      </c>
      <c r="AI13585" s="227">
        <v>506.25</v>
      </c>
      <c r="AK13585" s="207" t="s">
        <v>27482</v>
      </c>
      <c r="AL13585" s="208">
        <v>853.26</v>
      </c>
      <c r="AM13585" s="93"/>
      <c r="AN13585" s="93"/>
      <c r="AO13585" s="93"/>
    </row>
    <row r="13586" spans="28:41" x14ac:dyDescent="0.55000000000000004">
      <c r="AB13586" s="278" t="s">
        <v>69336</v>
      </c>
      <c r="AC13586" s="279">
        <v>193196.4</v>
      </c>
      <c r="AE13586" s="246" t="s">
        <v>28410</v>
      </c>
      <c r="AF13586" s="247">
        <v>30269.67</v>
      </c>
      <c r="AH13586" s="226" t="s">
        <v>28072</v>
      </c>
      <c r="AI13586" s="227">
        <v>175</v>
      </c>
      <c r="AK13586" s="207" t="s">
        <v>27483</v>
      </c>
      <c r="AL13586" s="208">
        <v>10635.69</v>
      </c>
      <c r="AM13586" s="93"/>
      <c r="AN13586" s="93"/>
      <c r="AO13586" s="93"/>
    </row>
    <row r="13587" spans="28:41" x14ac:dyDescent="0.55000000000000004">
      <c r="AB13587" s="278" t="s">
        <v>21553</v>
      </c>
      <c r="AC13587" s="279">
        <v>654821.06000000006</v>
      </c>
      <c r="AE13587" s="246" t="s">
        <v>35743</v>
      </c>
      <c r="AF13587" s="247">
        <v>19349.650000000001</v>
      </c>
      <c r="AH13587" s="226" t="s">
        <v>28073</v>
      </c>
      <c r="AI13587" s="227">
        <v>73.95</v>
      </c>
      <c r="AK13587" s="207" t="s">
        <v>27484</v>
      </c>
      <c r="AL13587" s="208">
        <v>4923.57</v>
      </c>
      <c r="AM13587" s="93"/>
      <c r="AN13587" s="93"/>
      <c r="AO13587" s="93"/>
    </row>
    <row r="13588" spans="28:41" x14ac:dyDescent="0.55000000000000004">
      <c r="AB13588" s="278" t="s">
        <v>69337</v>
      </c>
      <c r="AC13588" s="279">
        <v>1179.0899999999999</v>
      </c>
      <c r="AE13588" s="246" t="s">
        <v>60092</v>
      </c>
      <c r="AF13588" s="247">
        <v>64150</v>
      </c>
      <c r="AH13588" s="226" t="s">
        <v>28074</v>
      </c>
      <c r="AI13588" s="227">
        <v>63110.48</v>
      </c>
      <c r="AK13588" s="207" t="s">
        <v>27485</v>
      </c>
      <c r="AL13588" s="208">
        <v>1190.28</v>
      </c>
      <c r="AM13588" s="93"/>
      <c r="AN13588" s="93"/>
      <c r="AO13588" s="93"/>
    </row>
    <row r="13589" spans="28:41" x14ac:dyDescent="0.55000000000000004">
      <c r="AB13589" s="278" t="s">
        <v>21554</v>
      </c>
      <c r="AC13589" s="279">
        <v>298859</v>
      </c>
      <c r="AE13589" s="246" t="s">
        <v>59441</v>
      </c>
      <c r="AF13589" s="247">
        <v>6641.75</v>
      </c>
      <c r="AH13589" s="226" t="s">
        <v>47281</v>
      </c>
      <c r="AI13589" s="227">
        <v>1933.75</v>
      </c>
      <c r="AK13589" s="207" t="s">
        <v>27486</v>
      </c>
      <c r="AL13589" s="208">
        <v>317.73</v>
      </c>
      <c r="AM13589" s="93"/>
      <c r="AN13589" s="93"/>
      <c r="AO13589" s="93"/>
    </row>
    <row r="13590" spans="28:41" x14ac:dyDescent="0.55000000000000004">
      <c r="AB13590" s="278" t="s">
        <v>21555</v>
      </c>
      <c r="AC13590" s="279">
        <v>411003.76</v>
      </c>
      <c r="AE13590" s="246" t="s">
        <v>28411</v>
      </c>
      <c r="AF13590" s="247">
        <v>15845.77</v>
      </c>
      <c r="AH13590" s="226" t="s">
        <v>35712</v>
      </c>
      <c r="AI13590" s="227">
        <v>83412</v>
      </c>
      <c r="AK13590" s="207" t="s">
        <v>27487</v>
      </c>
      <c r="AL13590" s="208">
        <v>196560.87</v>
      </c>
      <c r="AM13590" s="93"/>
      <c r="AN13590" s="93"/>
      <c r="AO13590" s="93"/>
    </row>
    <row r="13591" spans="28:41" x14ac:dyDescent="0.55000000000000004">
      <c r="AB13591" s="278" t="s">
        <v>69338</v>
      </c>
      <c r="AC13591" s="279">
        <v>63142.81</v>
      </c>
      <c r="AE13591" s="246" t="s">
        <v>59442</v>
      </c>
      <c r="AF13591" s="247">
        <v>23448</v>
      </c>
      <c r="AH13591" s="226" t="s">
        <v>35713</v>
      </c>
      <c r="AI13591" s="227">
        <v>16260.75</v>
      </c>
      <c r="AK13591" s="207" t="s">
        <v>27488</v>
      </c>
      <c r="AL13591" s="208">
        <v>13277.69</v>
      </c>
      <c r="AM13591" s="93"/>
      <c r="AN13591" s="93"/>
      <c r="AO13591" s="93"/>
    </row>
    <row r="13592" spans="28:41" x14ac:dyDescent="0.55000000000000004">
      <c r="AB13592" s="278" t="s">
        <v>21557</v>
      </c>
      <c r="AC13592" s="279">
        <v>26140</v>
      </c>
      <c r="AE13592" s="246" t="s">
        <v>35744</v>
      </c>
      <c r="AF13592" s="247">
        <v>81251.5</v>
      </c>
      <c r="AH13592" s="226" t="s">
        <v>28075</v>
      </c>
      <c r="AI13592" s="227">
        <v>1333.6</v>
      </c>
      <c r="AK13592" s="207" t="s">
        <v>27489</v>
      </c>
      <c r="AL13592" s="208">
        <v>3464.62</v>
      </c>
      <c r="AM13592" s="93"/>
      <c r="AN13592" s="93"/>
      <c r="AO13592" s="93"/>
    </row>
    <row r="13593" spans="28:41" x14ac:dyDescent="0.55000000000000004">
      <c r="AB13593" s="278" t="s">
        <v>21558</v>
      </c>
      <c r="AC13593" s="279">
        <v>476104.99</v>
      </c>
      <c r="AE13593" s="246" t="s">
        <v>60760</v>
      </c>
      <c r="AF13593" s="247">
        <v>-1348.66</v>
      </c>
      <c r="AH13593" s="226" t="s">
        <v>28076</v>
      </c>
      <c r="AI13593" s="227">
        <v>4744.2299999999996</v>
      </c>
      <c r="AK13593" s="207" t="s">
        <v>27490</v>
      </c>
      <c r="AL13593" s="208">
        <v>5600</v>
      </c>
      <c r="AM13593" s="93"/>
      <c r="AN13593" s="93"/>
      <c r="AO13593" s="93"/>
    </row>
    <row r="13594" spans="28:41" x14ac:dyDescent="0.55000000000000004">
      <c r="AB13594" s="278" t="s">
        <v>21559</v>
      </c>
      <c r="AC13594" s="279">
        <v>13556.5</v>
      </c>
      <c r="AE13594" s="246" t="s">
        <v>53867</v>
      </c>
      <c r="AF13594" s="247">
        <v>424</v>
      </c>
      <c r="AH13594" s="226" t="s">
        <v>35714</v>
      </c>
      <c r="AI13594" s="227">
        <v>10900</v>
      </c>
      <c r="AK13594" s="207" t="s">
        <v>27491</v>
      </c>
      <c r="AL13594" s="208">
        <v>16746.05</v>
      </c>
      <c r="AM13594" s="93"/>
      <c r="AN13594" s="93"/>
      <c r="AO13594" s="93"/>
    </row>
    <row r="13595" spans="28:41" x14ac:dyDescent="0.55000000000000004">
      <c r="AB13595" s="278" t="s">
        <v>58041</v>
      </c>
      <c r="AC13595" s="279">
        <v>12.62</v>
      </c>
      <c r="AE13595" s="246" t="s">
        <v>63402</v>
      </c>
      <c r="AF13595" s="247">
        <v>1064</v>
      </c>
      <c r="AH13595" s="226" t="s">
        <v>28078</v>
      </c>
      <c r="AI13595" s="227">
        <v>13415.52</v>
      </c>
      <c r="AK13595" s="207" t="s">
        <v>27492</v>
      </c>
      <c r="AL13595" s="208">
        <v>5000</v>
      </c>
      <c r="AM13595" s="93"/>
      <c r="AN13595" s="93"/>
      <c r="AO13595" s="93"/>
    </row>
    <row r="13596" spans="28:41" x14ac:dyDescent="0.55000000000000004">
      <c r="AB13596" s="278" t="s">
        <v>21560</v>
      </c>
      <c r="AC13596" s="279">
        <v>109464.18</v>
      </c>
      <c r="AE13596" s="246" t="s">
        <v>53868</v>
      </c>
      <c r="AF13596" s="247">
        <v>1000</v>
      </c>
      <c r="AH13596" s="226" t="s">
        <v>28079</v>
      </c>
      <c r="AI13596" s="227">
        <v>24199.27</v>
      </c>
      <c r="AK13596" s="207" t="s">
        <v>27493</v>
      </c>
      <c r="AL13596" s="208">
        <v>3597.62</v>
      </c>
      <c r="AM13596" s="93"/>
      <c r="AN13596" s="93"/>
      <c r="AO13596" s="93"/>
    </row>
    <row r="13597" spans="28:41" x14ac:dyDescent="0.55000000000000004">
      <c r="AB13597" s="278" t="s">
        <v>58042</v>
      </c>
      <c r="AC13597" s="279">
        <v>8321.25</v>
      </c>
      <c r="AE13597" s="246" t="s">
        <v>53869</v>
      </c>
      <c r="AF13597" s="247">
        <v>76.47</v>
      </c>
      <c r="AH13597" s="226" t="s">
        <v>34171</v>
      </c>
      <c r="AI13597" s="227">
        <v>19285.07</v>
      </c>
      <c r="AK13597" s="207" t="s">
        <v>27494</v>
      </c>
      <c r="AL13597" s="208">
        <v>30507.05</v>
      </c>
      <c r="AM13597" s="93"/>
      <c r="AN13597" s="93"/>
      <c r="AO13597" s="93"/>
    </row>
    <row r="13598" spans="28:41" x14ac:dyDescent="0.55000000000000004">
      <c r="AB13598" s="278" t="s">
        <v>21562</v>
      </c>
      <c r="AC13598" s="279">
        <v>42440.35</v>
      </c>
      <c r="AE13598" s="246" t="s">
        <v>55445</v>
      </c>
      <c r="AF13598" s="247">
        <v>147</v>
      </c>
      <c r="AH13598" s="226" t="s">
        <v>42950</v>
      </c>
      <c r="AI13598" s="227">
        <v>5620.22</v>
      </c>
      <c r="AK13598" s="207" t="s">
        <v>27495</v>
      </c>
      <c r="AL13598" s="208">
        <v>196560.87</v>
      </c>
      <c r="AM13598" s="93"/>
      <c r="AN13598" s="93"/>
      <c r="AO13598" s="93"/>
    </row>
    <row r="13599" spans="28:41" x14ac:dyDescent="0.55000000000000004">
      <c r="AB13599" s="278" t="s">
        <v>21563</v>
      </c>
      <c r="AC13599" s="279">
        <v>61110.720000000001</v>
      </c>
      <c r="AE13599" s="246" t="s">
        <v>53870</v>
      </c>
      <c r="AF13599" s="247">
        <v>8714.73</v>
      </c>
      <c r="AH13599" s="226" t="s">
        <v>28080</v>
      </c>
      <c r="AI13599" s="227">
        <v>8334.49</v>
      </c>
      <c r="AK13599" s="207" t="s">
        <v>27496</v>
      </c>
      <c r="AL13599" s="208">
        <v>20767.419999999998</v>
      </c>
      <c r="AM13599" s="93"/>
      <c r="AN13599" s="93"/>
      <c r="AO13599" s="93"/>
    </row>
    <row r="13600" spans="28:41" x14ac:dyDescent="0.55000000000000004">
      <c r="AB13600" s="278" t="s">
        <v>43251</v>
      </c>
      <c r="AC13600" s="279">
        <v>14189</v>
      </c>
      <c r="AE13600" s="246" t="s">
        <v>53871</v>
      </c>
      <c r="AF13600" s="247">
        <v>484.9</v>
      </c>
      <c r="AH13600" s="226" t="s">
        <v>36727</v>
      </c>
      <c r="AI13600" s="227">
        <v>2617.91</v>
      </c>
      <c r="AK13600" s="207" t="s">
        <v>27497</v>
      </c>
      <c r="AL13600" s="208">
        <v>33664.71</v>
      </c>
      <c r="AM13600" s="93"/>
      <c r="AN13600" s="93"/>
      <c r="AO13600" s="93"/>
    </row>
    <row r="13601" spans="28:41" x14ac:dyDescent="0.55000000000000004">
      <c r="AB13601" s="278" t="s">
        <v>47523</v>
      </c>
      <c r="AC13601" s="279">
        <v>74859.09</v>
      </c>
      <c r="AE13601" s="246" t="s">
        <v>53872</v>
      </c>
      <c r="AF13601" s="247">
        <v>530.25</v>
      </c>
      <c r="AH13601" s="226" t="s">
        <v>39508</v>
      </c>
      <c r="AI13601" s="227">
        <v>31708.75</v>
      </c>
      <c r="AK13601" s="207" t="s">
        <v>27498</v>
      </c>
      <c r="AL13601" s="208">
        <v>10635.69</v>
      </c>
      <c r="AM13601" s="93"/>
      <c r="AN13601" s="93"/>
      <c r="AO13601" s="93"/>
    </row>
    <row r="13602" spans="28:41" x14ac:dyDescent="0.55000000000000004">
      <c r="AB13602" s="278" t="s">
        <v>21565</v>
      </c>
      <c r="AC13602" s="279">
        <v>8092.85</v>
      </c>
      <c r="AE13602" s="246" t="s">
        <v>60761</v>
      </c>
      <c r="AF13602" s="247">
        <v>-20.170000000000002</v>
      </c>
      <c r="AH13602" s="226" t="s">
        <v>48277</v>
      </c>
      <c r="AI13602" s="227">
        <v>1734.15</v>
      </c>
      <c r="AK13602" s="207" t="s">
        <v>27499</v>
      </c>
      <c r="AL13602" s="208">
        <v>20743.75</v>
      </c>
      <c r="AM13602" s="93"/>
      <c r="AN13602" s="93"/>
      <c r="AO13602" s="93"/>
    </row>
    <row r="13603" spans="28:41" x14ac:dyDescent="0.55000000000000004">
      <c r="AB13603" s="278" t="s">
        <v>21566</v>
      </c>
      <c r="AC13603" s="279">
        <v>152480.78</v>
      </c>
      <c r="AE13603" s="246" t="s">
        <v>53873</v>
      </c>
      <c r="AF13603" s="247">
        <v>1000</v>
      </c>
      <c r="AH13603" s="226" t="s">
        <v>35715</v>
      </c>
      <c r="AI13603" s="227">
        <v>175105</v>
      </c>
      <c r="AK13603" s="207" t="s">
        <v>27500</v>
      </c>
      <c r="AL13603" s="208">
        <v>3464.62</v>
      </c>
      <c r="AM13603" s="93"/>
      <c r="AN13603" s="93"/>
      <c r="AO13603" s="93"/>
    </row>
    <row r="13604" spans="28:41" x14ac:dyDescent="0.55000000000000004">
      <c r="AB13604" s="278" t="s">
        <v>21567</v>
      </c>
      <c r="AC13604" s="279">
        <v>2130.29</v>
      </c>
      <c r="AE13604" s="246" t="s">
        <v>53874</v>
      </c>
      <c r="AF13604" s="247">
        <v>76.489999999999995</v>
      </c>
      <c r="AH13604" s="226" t="s">
        <v>36728</v>
      </c>
      <c r="AI13604" s="227">
        <v>73901.42</v>
      </c>
      <c r="AK13604" s="207" t="s">
        <v>27501</v>
      </c>
      <c r="AL13604" s="208">
        <v>5600</v>
      </c>
      <c r="AM13604" s="93"/>
      <c r="AN13604" s="93"/>
      <c r="AO13604" s="93"/>
    </row>
    <row r="13605" spans="28:41" x14ac:dyDescent="0.55000000000000004">
      <c r="AB13605" s="278" t="s">
        <v>36343</v>
      </c>
      <c r="AC13605" s="279">
        <v>128250</v>
      </c>
      <c r="AE13605" s="246" t="s">
        <v>55446</v>
      </c>
      <c r="AF13605" s="247">
        <v>196</v>
      </c>
      <c r="AH13605" s="226" t="s">
        <v>36729</v>
      </c>
      <c r="AI13605" s="227">
        <v>262822.86</v>
      </c>
      <c r="AK13605" s="207" t="s">
        <v>27502</v>
      </c>
      <c r="AL13605" s="208">
        <v>7887.19</v>
      </c>
      <c r="AM13605" s="93"/>
      <c r="AN13605" s="93"/>
      <c r="AO13605" s="93"/>
    </row>
    <row r="13606" spans="28:41" x14ac:dyDescent="0.55000000000000004">
      <c r="AB13606" s="278" t="s">
        <v>21568</v>
      </c>
      <c r="AC13606" s="279">
        <v>213209.03</v>
      </c>
      <c r="AE13606" s="246" t="s">
        <v>53875</v>
      </c>
      <c r="AF13606" s="247">
        <v>3270.21</v>
      </c>
      <c r="AH13606" s="226" t="s">
        <v>49176</v>
      </c>
      <c r="AI13606" s="227">
        <v>480</v>
      </c>
      <c r="AK13606" s="207" t="s">
        <v>27503</v>
      </c>
      <c r="AL13606" s="208">
        <v>753.8</v>
      </c>
      <c r="AM13606" s="93"/>
      <c r="AN13606" s="93"/>
      <c r="AO13606" s="93"/>
    </row>
    <row r="13607" spans="28:41" x14ac:dyDescent="0.55000000000000004">
      <c r="AB13607" s="278" t="s">
        <v>47524</v>
      </c>
      <c r="AC13607" s="279">
        <v>640257.75</v>
      </c>
      <c r="AE13607" s="246" t="s">
        <v>53876</v>
      </c>
      <c r="AF13607" s="247">
        <v>171.5</v>
      </c>
      <c r="AH13607" s="226" t="s">
        <v>39509</v>
      </c>
      <c r="AI13607" s="227">
        <v>1860</v>
      </c>
      <c r="AK13607" s="207" t="s">
        <v>27504</v>
      </c>
      <c r="AL13607" s="208">
        <v>8906.57</v>
      </c>
      <c r="AM13607" s="93"/>
      <c r="AN13607" s="93"/>
      <c r="AO13607" s="93"/>
    </row>
    <row r="13608" spans="28:41" x14ac:dyDescent="0.55000000000000004">
      <c r="AB13608" s="278" t="s">
        <v>43252</v>
      </c>
      <c r="AC13608" s="279">
        <v>7446.79</v>
      </c>
      <c r="AE13608" s="246" t="s">
        <v>60762</v>
      </c>
      <c r="AF13608" s="247">
        <v>-48.98</v>
      </c>
      <c r="AH13608" s="226" t="s">
        <v>47282</v>
      </c>
      <c r="AI13608" s="227">
        <v>8970</v>
      </c>
      <c r="AK13608" s="207" t="s">
        <v>27505</v>
      </c>
      <c r="AL13608" s="208">
        <v>3.18</v>
      </c>
      <c r="AM13608" s="93"/>
      <c r="AN13608" s="93"/>
      <c r="AO13608" s="93"/>
    </row>
    <row r="13609" spans="28:41" x14ac:dyDescent="0.55000000000000004">
      <c r="AB13609" s="278" t="s">
        <v>13633</v>
      </c>
      <c r="AC13609" s="279">
        <v>6035</v>
      </c>
      <c r="AE13609" s="246" t="s">
        <v>28412</v>
      </c>
      <c r="AF13609" s="247">
        <v>207.44</v>
      </c>
      <c r="AH13609" s="226" t="s">
        <v>47283</v>
      </c>
      <c r="AI13609" s="227">
        <v>686.03</v>
      </c>
      <c r="AK13609" s="207" t="s">
        <v>27506</v>
      </c>
      <c r="AL13609" s="208">
        <v>26311.74</v>
      </c>
      <c r="AM13609" s="93"/>
      <c r="AN13609" s="93"/>
      <c r="AO13609" s="93"/>
    </row>
    <row r="13610" spans="28:41" x14ac:dyDescent="0.55000000000000004">
      <c r="AB13610" s="278" t="s">
        <v>58043</v>
      </c>
      <c r="AC13610" s="279">
        <v>8008.76</v>
      </c>
      <c r="AE13610" s="246" t="s">
        <v>60763</v>
      </c>
      <c r="AF13610" s="247">
        <v>-7.32</v>
      </c>
      <c r="AH13610" s="226" t="s">
        <v>47284</v>
      </c>
      <c r="AI13610" s="227">
        <v>1496.7</v>
      </c>
      <c r="AK13610" s="207" t="s">
        <v>27507</v>
      </c>
      <c r="AL13610" s="208">
        <v>15837.78</v>
      </c>
      <c r="AM13610" s="93"/>
      <c r="AN13610" s="93"/>
      <c r="AO13610" s="93"/>
    </row>
    <row r="13611" spans="28:41" x14ac:dyDescent="0.55000000000000004">
      <c r="AB13611" s="278" t="s">
        <v>63850</v>
      </c>
      <c r="AC13611" s="279">
        <v>19418.400000000001</v>
      </c>
      <c r="AE13611" s="246" t="s">
        <v>34197</v>
      </c>
      <c r="AF13611" s="247">
        <v>17495.25</v>
      </c>
      <c r="AH13611" s="226" t="s">
        <v>42951</v>
      </c>
      <c r="AI13611" s="227">
        <v>14745</v>
      </c>
      <c r="AK13611" s="207" t="s">
        <v>27508</v>
      </c>
      <c r="AL13611" s="208">
        <v>5082.1899999999996</v>
      </c>
      <c r="AM13611" s="93"/>
      <c r="AN13611" s="93"/>
      <c r="AO13611" s="93"/>
    </row>
    <row r="13612" spans="28:41" x14ac:dyDescent="0.55000000000000004">
      <c r="AB13612" s="278" t="s">
        <v>21569</v>
      </c>
      <c r="AC13612" s="279">
        <v>190356.21</v>
      </c>
      <c r="AE13612" s="246" t="s">
        <v>35745</v>
      </c>
      <c r="AF13612" s="247">
        <v>22790.74</v>
      </c>
      <c r="AH13612" s="226" t="s">
        <v>42952</v>
      </c>
      <c r="AI13612" s="227">
        <v>1121.07</v>
      </c>
      <c r="AK13612" s="207" t="s">
        <v>27509</v>
      </c>
      <c r="AL13612" s="208">
        <v>125538.64</v>
      </c>
      <c r="AM13612" s="93"/>
      <c r="AN13612" s="93"/>
      <c r="AO13612" s="93"/>
    </row>
    <row r="13613" spans="28:41" x14ac:dyDescent="0.55000000000000004">
      <c r="AB13613" s="278" t="s">
        <v>58764</v>
      </c>
      <c r="AC13613" s="279">
        <v>729.62</v>
      </c>
      <c r="AE13613" s="246" t="s">
        <v>36760</v>
      </c>
      <c r="AF13613" s="247">
        <v>49718.400000000001</v>
      </c>
      <c r="AH13613" s="226" t="s">
        <v>42953</v>
      </c>
      <c r="AI13613" s="227">
        <v>3095.63</v>
      </c>
      <c r="AK13613" s="207" t="s">
        <v>27510</v>
      </c>
      <c r="AL13613" s="208">
        <v>7115</v>
      </c>
      <c r="AM13613" s="93"/>
      <c r="AN13613" s="93"/>
      <c r="AO13613" s="93"/>
    </row>
    <row r="13614" spans="28:41" x14ac:dyDescent="0.55000000000000004">
      <c r="AB13614" s="278" t="s">
        <v>21571</v>
      </c>
      <c r="AC13614" s="279">
        <v>32466.65</v>
      </c>
      <c r="AE13614" s="246" t="s">
        <v>57889</v>
      </c>
      <c r="AF13614" s="247">
        <v>27577.89</v>
      </c>
      <c r="AH13614" s="226" t="s">
        <v>53824</v>
      </c>
      <c r="AI13614" s="227">
        <v>656.86</v>
      </c>
      <c r="AK13614" s="207" t="s">
        <v>27511</v>
      </c>
      <c r="AL13614" s="208">
        <v>3676.25</v>
      </c>
      <c r="AM13614" s="93"/>
      <c r="AN13614" s="93"/>
      <c r="AO13614" s="93"/>
    </row>
    <row r="13615" spans="28:41" x14ac:dyDescent="0.55000000000000004">
      <c r="AB13615" s="278" t="s">
        <v>21572</v>
      </c>
      <c r="AC13615" s="279">
        <v>12623.72</v>
      </c>
      <c r="AE13615" s="246" t="s">
        <v>61613</v>
      </c>
      <c r="AF13615" s="247">
        <v>2571.25</v>
      </c>
      <c r="AH13615" s="226" t="s">
        <v>42954</v>
      </c>
      <c r="AI13615" s="227">
        <v>1834.64</v>
      </c>
      <c r="AK13615" s="207" t="s">
        <v>27512</v>
      </c>
      <c r="AL13615" s="208">
        <v>756.25</v>
      </c>
      <c r="AM13615" s="93"/>
      <c r="AN13615" s="93"/>
      <c r="AO13615" s="93"/>
    </row>
    <row r="13616" spans="28:41" x14ac:dyDescent="0.55000000000000004">
      <c r="AB13616" s="278" t="s">
        <v>13634</v>
      </c>
      <c r="AC13616" s="279">
        <v>298267.36</v>
      </c>
      <c r="AE13616" s="246" t="s">
        <v>35746</v>
      </c>
      <c r="AF13616" s="247">
        <v>21000</v>
      </c>
      <c r="AH13616" s="226" t="s">
        <v>53825</v>
      </c>
      <c r="AI13616" s="227">
        <v>2926.35</v>
      </c>
      <c r="AK13616" s="207" t="s">
        <v>27513</v>
      </c>
      <c r="AL13616" s="208">
        <v>382.58</v>
      </c>
      <c r="AM13616" s="93"/>
      <c r="AN13616" s="93"/>
      <c r="AO13616" s="93"/>
    </row>
    <row r="13617" spans="28:41" x14ac:dyDescent="0.55000000000000004">
      <c r="AB13617" s="278" t="s">
        <v>13635</v>
      </c>
      <c r="AC13617" s="279">
        <v>899982.65</v>
      </c>
      <c r="AE13617" s="246" t="s">
        <v>47306</v>
      </c>
      <c r="AF13617" s="247">
        <v>408.52</v>
      </c>
      <c r="AH13617" s="226" t="s">
        <v>36730</v>
      </c>
      <c r="AI13617" s="227">
        <v>78031.199999999997</v>
      </c>
      <c r="AK13617" s="207" t="s">
        <v>27514</v>
      </c>
      <c r="AL13617" s="208">
        <v>220</v>
      </c>
      <c r="AM13617" s="93"/>
      <c r="AN13617" s="93"/>
      <c r="AO13617" s="93"/>
    </row>
    <row r="13618" spans="28:41" x14ac:dyDescent="0.55000000000000004">
      <c r="AB13618" s="278" t="s">
        <v>21573</v>
      </c>
      <c r="AC13618" s="279">
        <v>319005.40000000002</v>
      </c>
      <c r="AE13618" s="246" t="s">
        <v>60764</v>
      </c>
      <c r="AF13618" s="247">
        <v>569.78</v>
      </c>
      <c r="AH13618" s="226" t="s">
        <v>36731</v>
      </c>
      <c r="AI13618" s="227">
        <v>1732.5</v>
      </c>
      <c r="AK13618" s="207" t="s">
        <v>27515</v>
      </c>
      <c r="AL13618" s="208">
        <v>18255.53</v>
      </c>
      <c r="AM13618" s="93"/>
      <c r="AN13618" s="93"/>
      <c r="AO13618" s="93"/>
    </row>
    <row r="13619" spans="28:41" x14ac:dyDescent="0.55000000000000004">
      <c r="AB13619" s="278" t="s">
        <v>21574</v>
      </c>
      <c r="AC13619" s="279">
        <v>569872.92000000004</v>
      </c>
      <c r="AE13619" s="246" t="s">
        <v>62259</v>
      </c>
      <c r="AF13619" s="247">
        <v>6967.21</v>
      </c>
      <c r="AH13619" s="226" t="s">
        <v>47285</v>
      </c>
      <c r="AI13619" s="227">
        <v>839</v>
      </c>
      <c r="AK13619" s="207" t="s">
        <v>27516</v>
      </c>
      <c r="AL13619" s="208">
        <v>14530.07</v>
      </c>
      <c r="AM13619" s="93"/>
      <c r="AN13619" s="93"/>
      <c r="AO13619" s="93"/>
    </row>
    <row r="13620" spans="28:41" x14ac:dyDescent="0.55000000000000004">
      <c r="AB13620" s="278" t="s">
        <v>21575</v>
      </c>
      <c r="AC13620" s="279">
        <v>19149.25</v>
      </c>
      <c r="AE13620" s="246" t="s">
        <v>34198</v>
      </c>
      <c r="AF13620" s="247">
        <v>10150.5</v>
      </c>
      <c r="AH13620" s="226" t="s">
        <v>36732</v>
      </c>
      <c r="AI13620" s="227">
        <v>51566</v>
      </c>
      <c r="AK13620" s="207" t="s">
        <v>27517</v>
      </c>
      <c r="AL13620" s="208">
        <v>364646.63</v>
      </c>
      <c r="AM13620" s="93"/>
      <c r="AN13620" s="93"/>
      <c r="AO13620" s="93"/>
    </row>
    <row r="13621" spans="28:41" x14ac:dyDescent="0.55000000000000004">
      <c r="AB13621" s="278" t="s">
        <v>46068</v>
      </c>
      <c r="AC13621" s="279">
        <v>21000</v>
      </c>
      <c r="AE13621" s="246" t="s">
        <v>34199</v>
      </c>
      <c r="AF13621" s="247">
        <v>23390.29</v>
      </c>
      <c r="AH13621" s="226" t="s">
        <v>36733</v>
      </c>
      <c r="AI13621" s="227">
        <v>134819.45000000001</v>
      </c>
      <c r="AK13621" s="207" t="s">
        <v>27518</v>
      </c>
      <c r="AL13621" s="208">
        <v>49590.07</v>
      </c>
      <c r="AM13621" s="93"/>
      <c r="AN13621" s="93"/>
      <c r="AO13621" s="93"/>
    </row>
    <row r="13622" spans="28:41" x14ac:dyDescent="0.55000000000000004">
      <c r="AB13622" s="278" t="s">
        <v>69339</v>
      </c>
      <c r="AC13622" s="279">
        <v>689.24</v>
      </c>
      <c r="AE13622" s="246" t="s">
        <v>34200</v>
      </c>
      <c r="AF13622" s="247">
        <v>13233.69</v>
      </c>
      <c r="AH13622" s="226" t="s">
        <v>36734</v>
      </c>
      <c r="AI13622" s="227">
        <v>10672.5</v>
      </c>
      <c r="AK13622" s="207" t="s">
        <v>27519</v>
      </c>
      <c r="AL13622" s="208">
        <v>890.18</v>
      </c>
      <c r="AM13622" s="93"/>
      <c r="AN13622" s="93"/>
      <c r="AO13622" s="93"/>
    </row>
    <row r="13623" spans="28:41" x14ac:dyDescent="0.55000000000000004">
      <c r="AB13623" s="278" t="s">
        <v>21576</v>
      </c>
      <c r="AC13623" s="279">
        <v>18323.080000000002</v>
      </c>
      <c r="AE13623" s="246" t="s">
        <v>36761</v>
      </c>
      <c r="AF13623" s="247">
        <v>7739.38</v>
      </c>
      <c r="AH13623" s="226" t="s">
        <v>53826</v>
      </c>
      <c r="AI13623" s="227">
        <v>5246.6</v>
      </c>
      <c r="AK13623" s="207" t="s">
        <v>27520</v>
      </c>
      <c r="AL13623" s="208">
        <v>660140.23</v>
      </c>
      <c r="AM13623" s="93"/>
      <c r="AN13623" s="93"/>
      <c r="AO13623" s="93"/>
    </row>
    <row r="13624" spans="28:41" x14ac:dyDescent="0.55000000000000004">
      <c r="AB13624" s="278" t="s">
        <v>56814</v>
      </c>
      <c r="AC13624" s="279">
        <v>556.67999999999995</v>
      </c>
      <c r="AE13624" s="246" t="s">
        <v>63403</v>
      </c>
      <c r="AF13624" s="247">
        <v>17990.43</v>
      </c>
      <c r="AH13624" s="226" t="s">
        <v>53827</v>
      </c>
      <c r="AI13624" s="227">
        <v>24388.1</v>
      </c>
      <c r="AK13624" s="207" t="s">
        <v>27521</v>
      </c>
      <c r="AL13624" s="208">
        <v>20374.830000000002</v>
      </c>
      <c r="AM13624" s="93"/>
      <c r="AN13624" s="93"/>
      <c r="AO13624" s="93"/>
    </row>
    <row r="13625" spans="28:41" x14ac:dyDescent="0.55000000000000004">
      <c r="AB13625" s="278" t="s">
        <v>47526</v>
      </c>
      <c r="AC13625" s="279">
        <v>1360.8</v>
      </c>
      <c r="AE13625" s="246" t="s">
        <v>45660</v>
      </c>
      <c r="AF13625" s="247">
        <v>28274.240000000002</v>
      </c>
      <c r="AH13625" s="226" t="s">
        <v>36735</v>
      </c>
      <c r="AI13625" s="227">
        <v>64703.88</v>
      </c>
      <c r="AK13625" s="207" t="s">
        <v>27522</v>
      </c>
      <c r="AL13625" s="208">
        <v>55588.99</v>
      </c>
      <c r="AM13625" s="93"/>
      <c r="AN13625" s="93"/>
      <c r="AO13625" s="93"/>
    </row>
    <row r="13626" spans="28:41" x14ac:dyDescent="0.55000000000000004">
      <c r="AB13626" s="278" t="s">
        <v>21577</v>
      </c>
      <c r="AC13626" s="279">
        <v>1696</v>
      </c>
      <c r="AE13626" s="246" t="s">
        <v>62260</v>
      </c>
      <c r="AF13626" s="247">
        <v>81525.53</v>
      </c>
      <c r="AH13626" s="226" t="s">
        <v>39510</v>
      </c>
      <c r="AI13626" s="227">
        <v>26422</v>
      </c>
      <c r="AK13626" s="207" t="s">
        <v>27523</v>
      </c>
      <c r="AL13626" s="208">
        <v>3920.21</v>
      </c>
      <c r="AM13626" s="93"/>
      <c r="AN13626" s="93"/>
      <c r="AO13626" s="93"/>
    </row>
    <row r="13627" spans="28:41" x14ac:dyDescent="0.55000000000000004">
      <c r="AB13627" s="278" t="s">
        <v>69340</v>
      </c>
      <c r="AC13627" s="279">
        <v>51.01</v>
      </c>
      <c r="AE13627" s="246" t="s">
        <v>57890</v>
      </c>
      <c r="AF13627" s="247">
        <v>95284.67</v>
      </c>
      <c r="AH13627" s="226" t="s">
        <v>39511</v>
      </c>
      <c r="AI13627" s="227">
        <v>231293.2</v>
      </c>
      <c r="AK13627" s="207" t="s">
        <v>27524</v>
      </c>
      <c r="AL13627" s="208">
        <v>9920.85</v>
      </c>
      <c r="AM13627" s="93"/>
      <c r="AN13627" s="93"/>
      <c r="AO13627" s="93"/>
    </row>
    <row r="13628" spans="28:41" x14ac:dyDescent="0.55000000000000004">
      <c r="AB13628" s="278" t="s">
        <v>58765</v>
      </c>
      <c r="AC13628" s="279">
        <v>343.25</v>
      </c>
      <c r="AE13628" s="246" t="s">
        <v>60765</v>
      </c>
      <c r="AF13628" s="247">
        <v>-289.54000000000002</v>
      </c>
      <c r="AH13628" s="226" t="s">
        <v>47286</v>
      </c>
      <c r="AI13628" s="227">
        <v>14775</v>
      </c>
      <c r="AK13628" s="207" t="s">
        <v>27525</v>
      </c>
      <c r="AL13628" s="208">
        <v>150081.81</v>
      </c>
      <c r="AM13628" s="93"/>
      <c r="AN13628" s="93"/>
      <c r="AO13628" s="93"/>
    </row>
    <row r="13629" spans="28:41" x14ac:dyDescent="0.55000000000000004">
      <c r="AB13629" s="278" t="s">
        <v>69834</v>
      </c>
      <c r="AC13629" s="279">
        <v>350</v>
      </c>
      <c r="AE13629" s="246" t="s">
        <v>57891</v>
      </c>
      <c r="AF13629" s="247">
        <v>60</v>
      </c>
      <c r="AH13629" s="226" t="s">
        <v>53828</v>
      </c>
      <c r="AI13629" s="227">
        <v>87025.25</v>
      </c>
      <c r="AK13629" s="207" t="s">
        <v>27526</v>
      </c>
      <c r="AL13629" s="208">
        <v>155915.14000000001</v>
      </c>
      <c r="AM13629" s="93"/>
      <c r="AN13629" s="93"/>
      <c r="AO13629" s="93"/>
    </row>
    <row r="13630" spans="28:41" x14ac:dyDescent="0.55000000000000004">
      <c r="AB13630" s="278" t="s">
        <v>59989</v>
      </c>
      <c r="AC13630" s="279">
        <v>4750</v>
      </c>
      <c r="AE13630" s="246" t="s">
        <v>59229</v>
      </c>
      <c r="AF13630" s="247">
        <v>1158.6300000000001</v>
      </c>
      <c r="AH13630" s="226" t="s">
        <v>36736</v>
      </c>
      <c r="AI13630" s="227">
        <v>54426.559999999998</v>
      </c>
      <c r="AK13630" s="207" t="s">
        <v>27527</v>
      </c>
      <c r="AL13630" s="208">
        <v>146130</v>
      </c>
      <c r="AM13630" s="93"/>
      <c r="AN13630" s="93"/>
      <c r="AO13630" s="93"/>
    </row>
    <row r="13631" spans="28:41" x14ac:dyDescent="0.55000000000000004">
      <c r="AB13631" s="278" t="s">
        <v>58044</v>
      </c>
      <c r="AC13631" s="279">
        <v>19897.52</v>
      </c>
      <c r="AE13631" s="246" t="s">
        <v>49185</v>
      </c>
      <c r="AF13631" s="247">
        <v>5147.9799999999996</v>
      </c>
      <c r="AH13631" s="226" t="s">
        <v>36737</v>
      </c>
      <c r="AI13631" s="227">
        <v>120362.82</v>
      </c>
      <c r="AK13631" s="207" t="s">
        <v>27528</v>
      </c>
      <c r="AL13631" s="208">
        <v>17159</v>
      </c>
      <c r="AM13631" s="93"/>
      <c r="AN13631" s="93"/>
      <c r="AO13631" s="93"/>
    </row>
    <row r="13632" spans="28:41" x14ac:dyDescent="0.55000000000000004">
      <c r="AB13632" s="278" t="s">
        <v>13636</v>
      </c>
      <c r="AC13632" s="279">
        <v>554131.59</v>
      </c>
      <c r="AE13632" s="246" t="s">
        <v>49186</v>
      </c>
      <c r="AF13632" s="247">
        <v>382.1</v>
      </c>
      <c r="AH13632" s="226" t="s">
        <v>36738</v>
      </c>
      <c r="AI13632" s="227">
        <v>21527.81</v>
      </c>
      <c r="AK13632" s="207" t="s">
        <v>27529</v>
      </c>
      <c r="AL13632" s="208">
        <v>58884</v>
      </c>
      <c r="AM13632" s="93"/>
      <c r="AN13632" s="93"/>
      <c r="AO13632" s="93"/>
    </row>
    <row r="13633" spans="28:41" x14ac:dyDescent="0.55000000000000004">
      <c r="AB13633" s="278" t="s">
        <v>21578</v>
      </c>
      <c r="AC13633" s="279">
        <v>134821.88</v>
      </c>
      <c r="AE13633" s="246" t="s">
        <v>49187</v>
      </c>
      <c r="AF13633" s="247">
        <v>1261.27</v>
      </c>
      <c r="AH13633" s="226" t="s">
        <v>53829</v>
      </c>
      <c r="AI13633" s="227">
        <v>5333.77</v>
      </c>
      <c r="AK13633" s="207" t="s">
        <v>27530</v>
      </c>
      <c r="AL13633" s="208">
        <v>5943.94</v>
      </c>
      <c r="AM13633" s="93"/>
      <c r="AN13633" s="93"/>
      <c r="AO13633" s="93"/>
    </row>
    <row r="13634" spans="28:41" x14ac:dyDescent="0.55000000000000004">
      <c r="AB13634" s="278" t="s">
        <v>21579</v>
      </c>
      <c r="AC13634" s="279">
        <v>469515.31</v>
      </c>
      <c r="AE13634" s="246" t="s">
        <v>49188</v>
      </c>
      <c r="AF13634" s="247">
        <v>2269.1799999999998</v>
      </c>
      <c r="AH13634" s="226" t="s">
        <v>53830</v>
      </c>
      <c r="AI13634" s="227">
        <v>33394.47</v>
      </c>
      <c r="AK13634" s="207" t="s">
        <v>27531</v>
      </c>
      <c r="AL13634" s="208">
        <v>2118.5300000000002</v>
      </c>
      <c r="AM13634" s="93"/>
      <c r="AN13634" s="93"/>
      <c r="AO13634" s="93"/>
    </row>
    <row r="13635" spans="28:41" x14ac:dyDescent="0.55000000000000004">
      <c r="AB13635" s="278" t="s">
        <v>66775</v>
      </c>
      <c r="AC13635" s="279">
        <v>86611.67</v>
      </c>
      <c r="AE13635" s="246" t="s">
        <v>49189</v>
      </c>
      <c r="AF13635" s="247">
        <v>4100</v>
      </c>
      <c r="AH13635" s="226" t="s">
        <v>50433</v>
      </c>
      <c r="AI13635" s="227">
        <v>6586.62</v>
      </c>
      <c r="AK13635" s="207" t="s">
        <v>27532</v>
      </c>
      <c r="AL13635" s="208">
        <v>616.80999999999995</v>
      </c>
      <c r="AM13635" s="93"/>
      <c r="AN13635" s="93"/>
      <c r="AO13635" s="93"/>
    </row>
    <row r="13636" spans="28:41" x14ac:dyDescent="0.55000000000000004">
      <c r="AB13636" s="278" t="s">
        <v>59990</v>
      </c>
      <c r="AC13636" s="279">
        <v>401.73</v>
      </c>
      <c r="AE13636" s="246" t="s">
        <v>58696</v>
      </c>
      <c r="AF13636" s="247">
        <v>2993.52</v>
      </c>
      <c r="AH13636" s="226" t="s">
        <v>48278</v>
      </c>
      <c r="AI13636" s="227">
        <v>1298.48</v>
      </c>
      <c r="AK13636" s="207" t="s">
        <v>27533</v>
      </c>
      <c r="AL13636" s="208">
        <v>1747.95</v>
      </c>
      <c r="AM13636" s="93"/>
      <c r="AN13636" s="93"/>
      <c r="AO13636" s="93"/>
    </row>
    <row r="13637" spans="28:41" x14ac:dyDescent="0.55000000000000004">
      <c r="AB13637" s="278" t="s">
        <v>21580</v>
      </c>
      <c r="AC13637" s="279">
        <v>390903.2</v>
      </c>
      <c r="AE13637" s="246" t="s">
        <v>48298</v>
      </c>
      <c r="AF13637" s="247">
        <v>4100</v>
      </c>
      <c r="AH13637" s="226" t="s">
        <v>36739</v>
      </c>
      <c r="AI13637" s="227">
        <v>104793</v>
      </c>
      <c r="AK13637" s="207" t="s">
        <v>27534</v>
      </c>
      <c r="AL13637" s="208">
        <v>37654.160000000003</v>
      </c>
      <c r="AM13637" s="93"/>
      <c r="AN13637" s="93"/>
      <c r="AO13637" s="93"/>
    </row>
    <row r="13638" spans="28:41" x14ac:dyDescent="0.55000000000000004">
      <c r="AB13638" s="278" t="s">
        <v>21581</v>
      </c>
      <c r="AC13638" s="279">
        <v>284877.53000000003</v>
      </c>
      <c r="AE13638" s="246" t="s">
        <v>49190</v>
      </c>
      <c r="AF13638" s="247">
        <v>577.15</v>
      </c>
      <c r="AH13638" s="226" t="s">
        <v>36740</v>
      </c>
      <c r="AI13638" s="227">
        <v>258449.58</v>
      </c>
      <c r="AK13638" s="207" t="s">
        <v>27535</v>
      </c>
      <c r="AL13638" s="208">
        <v>92430.96</v>
      </c>
      <c r="AM13638" s="93"/>
      <c r="AN13638" s="93"/>
      <c r="AO13638" s="93"/>
    </row>
    <row r="13639" spans="28:41" x14ac:dyDescent="0.55000000000000004">
      <c r="AB13639" s="278" t="s">
        <v>43253</v>
      </c>
      <c r="AC13639" s="279">
        <v>-31242.91</v>
      </c>
      <c r="AE13639" s="246" t="s">
        <v>57892</v>
      </c>
      <c r="AF13639" s="247">
        <v>3980.5</v>
      </c>
      <c r="AH13639" s="226" t="s">
        <v>36741</v>
      </c>
      <c r="AI13639" s="227">
        <v>8453</v>
      </c>
      <c r="AK13639" s="207" t="s">
        <v>27536</v>
      </c>
      <c r="AL13639" s="208">
        <v>919.8</v>
      </c>
      <c r="AM13639" s="93"/>
      <c r="AN13639" s="93"/>
      <c r="AO13639" s="93"/>
    </row>
    <row r="13640" spans="28:41" x14ac:dyDescent="0.55000000000000004">
      <c r="AB13640" s="278" t="s">
        <v>69341</v>
      </c>
      <c r="AC13640" s="279">
        <v>19907</v>
      </c>
      <c r="AE13640" s="246" t="s">
        <v>62822</v>
      </c>
      <c r="AF13640" s="247">
        <v>114</v>
      </c>
      <c r="AH13640" s="226" t="s">
        <v>47287</v>
      </c>
      <c r="AI13640" s="227">
        <v>1428.35</v>
      </c>
      <c r="AK13640" s="207" t="s">
        <v>27537</v>
      </c>
      <c r="AL13640" s="208">
        <v>1249.52</v>
      </c>
      <c r="AM13640" s="93"/>
      <c r="AN13640" s="93"/>
      <c r="AO13640" s="93"/>
    </row>
    <row r="13641" spans="28:41" x14ac:dyDescent="0.55000000000000004">
      <c r="AB13641" s="278" t="s">
        <v>66776</v>
      </c>
      <c r="AC13641" s="279">
        <v>57240</v>
      </c>
      <c r="AE13641" s="246" t="s">
        <v>57893</v>
      </c>
      <c r="AF13641" s="247">
        <v>304.62</v>
      </c>
      <c r="AH13641" s="226" t="s">
        <v>53831</v>
      </c>
      <c r="AI13641" s="227">
        <v>4445</v>
      </c>
      <c r="AK13641" s="207" t="s">
        <v>27538</v>
      </c>
      <c r="AL13641" s="208">
        <v>161.47999999999999</v>
      </c>
      <c r="AM13641" s="93"/>
      <c r="AN13641" s="93"/>
      <c r="AO13641" s="93"/>
    </row>
    <row r="13642" spans="28:41" x14ac:dyDescent="0.55000000000000004">
      <c r="AB13642" s="278" t="s">
        <v>49377</v>
      </c>
      <c r="AC13642" s="279">
        <v>228275.91</v>
      </c>
      <c r="AE13642" s="246" t="s">
        <v>57894</v>
      </c>
      <c r="AF13642" s="247">
        <v>975.22</v>
      </c>
      <c r="AH13642" s="226" t="s">
        <v>47288</v>
      </c>
      <c r="AI13642" s="227">
        <v>449.31</v>
      </c>
      <c r="AK13642" s="207" t="s">
        <v>27539</v>
      </c>
      <c r="AL13642" s="208">
        <v>457.59</v>
      </c>
      <c r="AM13642" s="93"/>
      <c r="AN13642" s="93"/>
      <c r="AO13642" s="93"/>
    </row>
    <row r="13643" spans="28:41" x14ac:dyDescent="0.55000000000000004">
      <c r="AB13643" s="278" t="s">
        <v>69342</v>
      </c>
      <c r="AC13643" s="279">
        <v>33199.25</v>
      </c>
      <c r="AE13643" s="246" t="s">
        <v>57895</v>
      </c>
      <c r="AF13643" s="247">
        <v>454</v>
      </c>
      <c r="AH13643" s="226" t="s">
        <v>53832</v>
      </c>
      <c r="AI13643" s="227">
        <v>362.71</v>
      </c>
      <c r="AK13643" s="207" t="s">
        <v>27540</v>
      </c>
      <c r="AL13643" s="208">
        <v>28935.71</v>
      </c>
      <c r="AM13643" s="93"/>
      <c r="AN13643" s="93"/>
      <c r="AO13643" s="93"/>
    </row>
    <row r="13644" spans="28:41" x14ac:dyDescent="0.55000000000000004">
      <c r="AB13644" s="278" t="s">
        <v>43254</v>
      </c>
      <c r="AC13644" s="279">
        <v>24853.94</v>
      </c>
      <c r="AE13644" s="246" t="s">
        <v>64954</v>
      </c>
      <c r="AF13644" s="247">
        <v>1800</v>
      </c>
      <c r="AH13644" s="226" t="s">
        <v>53833</v>
      </c>
      <c r="AI13644" s="227">
        <v>56.91</v>
      </c>
      <c r="AK13644" s="207" t="s">
        <v>27541</v>
      </c>
      <c r="AL13644" s="208">
        <v>18712.96</v>
      </c>
      <c r="AM13644" s="93"/>
      <c r="AN13644" s="93"/>
      <c r="AO13644" s="93"/>
    </row>
    <row r="13645" spans="28:41" x14ac:dyDescent="0.55000000000000004">
      <c r="AB13645" s="278" t="s">
        <v>63500</v>
      </c>
      <c r="AC13645" s="279">
        <v>3975.38</v>
      </c>
      <c r="AE13645" s="246" t="s">
        <v>64955</v>
      </c>
      <c r="AF13645" s="247">
        <v>137.69999999999999</v>
      </c>
      <c r="AH13645" s="226" t="s">
        <v>49177</v>
      </c>
      <c r="AI13645" s="227">
        <v>332.57</v>
      </c>
      <c r="AK13645" s="207" t="s">
        <v>27542</v>
      </c>
      <c r="AL13645" s="208">
        <v>456821.58</v>
      </c>
      <c r="AM13645" s="93"/>
      <c r="AN13645" s="93"/>
      <c r="AO13645" s="93"/>
    </row>
    <row r="13646" spans="28:41" x14ac:dyDescent="0.55000000000000004">
      <c r="AB13646" s="278" t="s">
        <v>39216</v>
      </c>
      <c r="AC13646" s="279">
        <v>1693.83</v>
      </c>
      <c r="AE13646" s="246" t="s">
        <v>63805</v>
      </c>
      <c r="AF13646" s="247">
        <v>93.79</v>
      </c>
      <c r="AH13646" s="226" t="s">
        <v>48279</v>
      </c>
      <c r="AI13646" s="227">
        <v>3327.55</v>
      </c>
      <c r="AK13646" s="207" t="s">
        <v>27543</v>
      </c>
      <c r="AL13646" s="208">
        <v>15940</v>
      </c>
      <c r="AM13646" s="93"/>
      <c r="AN13646" s="93"/>
      <c r="AO13646" s="93"/>
    </row>
    <row r="13647" spans="28:41" x14ac:dyDescent="0.55000000000000004">
      <c r="AB13647" s="278" t="s">
        <v>43256</v>
      </c>
      <c r="AC13647" s="279">
        <v>5743.99</v>
      </c>
      <c r="AE13647" s="246" t="s">
        <v>64956</v>
      </c>
      <c r="AF13647" s="247">
        <v>1000</v>
      </c>
      <c r="AH13647" s="226" t="s">
        <v>48280</v>
      </c>
      <c r="AI13647" s="227">
        <v>254.55</v>
      </c>
      <c r="AK13647" s="207" t="s">
        <v>27544</v>
      </c>
      <c r="AL13647" s="208">
        <v>45000</v>
      </c>
      <c r="AM13647" s="93"/>
      <c r="AN13647" s="93"/>
      <c r="AO13647" s="93"/>
    </row>
    <row r="13648" spans="28:41" x14ac:dyDescent="0.55000000000000004">
      <c r="AB13648" s="278" t="s">
        <v>43257</v>
      </c>
      <c r="AC13648" s="279">
        <v>6202.63</v>
      </c>
      <c r="AE13648" s="246" t="s">
        <v>59230</v>
      </c>
      <c r="AF13648" s="247">
        <v>3402</v>
      </c>
      <c r="AH13648" s="226" t="s">
        <v>53834</v>
      </c>
      <c r="AI13648" s="227">
        <v>68.75</v>
      </c>
      <c r="AK13648" s="207" t="s">
        <v>27545</v>
      </c>
      <c r="AL13648" s="208">
        <v>43779.73</v>
      </c>
      <c r="AM13648" s="93"/>
      <c r="AN13648" s="93"/>
      <c r="AO13648" s="93"/>
    </row>
    <row r="13649" spans="28:41" x14ac:dyDescent="0.55000000000000004">
      <c r="AB13649" s="278" t="s">
        <v>36350</v>
      </c>
      <c r="AC13649" s="279">
        <v>90840</v>
      </c>
      <c r="AE13649" s="246" t="s">
        <v>59231</v>
      </c>
      <c r="AF13649" s="247">
        <v>260.29000000000002</v>
      </c>
      <c r="AH13649" s="226" t="s">
        <v>53835</v>
      </c>
      <c r="AI13649" s="227">
        <v>27877.5</v>
      </c>
      <c r="AK13649" s="207" t="s">
        <v>14206</v>
      </c>
      <c r="AL13649" s="208">
        <v>19580.91</v>
      </c>
      <c r="AM13649" s="93"/>
      <c r="AN13649" s="93"/>
      <c r="AO13649" s="93"/>
    </row>
    <row r="13650" spans="28:41" x14ac:dyDescent="0.55000000000000004">
      <c r="AB13650" s="278" t="s">
        <v>69343</v>
      </c>
      <c r="AC13650" s="279">
        <v>62400</v>
      </c>
      <c r="AE13650" s="246" t="s">
        <v>59232</v>
      </c>
      <c r="AF13650" s="247">
        <v>833.53</v>
      </c>
      <c r="AH13650" s="226" t="s">
        <v>49178</v>
      </c>
      <c r="AI13650" s="227">
        <v>1025.6400000000001</v>
      </c>
      <c r="AK13650" s="207" t="s">
        <v>27546</v>
      </c>
      <c r="AL13650" s="208">
        <v>83550.14</v>
      </c>
      <c r="AM13650" s="93"/>
      <c r="AN13650" s="93"/>
      <c r="AO13650" s="93"/>
    </row>
    <row r="13651" spans="28:41" x14ac:dyDescent="0.55000000000000004">
      <c r="AB13651" s="278" t="s">
        <v>69344</v>
      </c>
      <c r="AC13651" s="279">
        <v>28981.35</v>
      </c>
      <c r="AE13651" s="246" t="s">
        <v>59233</v>
      </c>
      <c r="AF13651" s="247">
        <v>1963.88</v>
      </c>
      <c r="AH13651" s="226" t="s">
        <v>49179</v>
      </c>
      <c r="AI13651" s="227">
        <v>76.95</v>
      </c>
      <c r="AK13651" s="207" t="s">
        <v>27547</v>
      </c>
      <c r="AL13651" s="208">
        <v>9834.69</v>
      </c>
      <c r="AM13651" s="93"/>
      <c r="AN13651" s="93"/>
      <c r="AO13651" s="93"/>
    </row>
    <row r="13652" spans="28:41" x14ac:dyDescent="0.55000000000000004">
      <c r="AB13652" s="278" t="s">
        <v>21676</v>
      </c>
      <c r="AC13652" s="279">
        <v>42792</v>
      </c>
      <c r="AE13652" s="246" t="s">
        <v>59234</v>
      </c>
      <c r="AF13652" s="247">
        <v>3000</v>
      </c>
      <c r="AH13652" s="226" t="s">
        <v>49180</v>
      </c>
      <c r="AI13652" s="227">
        <v>247.18</v>
      </c>
      <c r="AK13652" s="207" t="s">
        <v>27548</v>
      </c>
      <c r="AL13652" s="208">
        <v>26121.31</v>
      </c>
      <c r="AM13652" s="93"/>
      <c r="AN13652" s="93"/>
      <c r="AO13652" s="93"/>
    </row>
    <row r="13653" spans="28:41" x14ac:dyDescent="0.55000000000000004">
      <c r="AB13653" s="278" t="s">
        <v>69835</v>
      </c>
      <c r="AC13653" s="279">
        <v>351</v>
      </c>
      <c r="AE13653" s="246" t="s">
        <v>62823</v>
      </c>
      <c r="AF13653" s="247">
        <v>450</v>
      </c>
      <c r="AH13653" s="226" t="s">
        <v>49181</v>
      </c>
      <c r="AI13653" s="227">
        <v>116.61</v>
      </c>
      <c r="AK13653" s="207" t="s">
        <v>27549</v>
      </c>
      <c r="AL13653" s="208">
        <v>3496.66</v>
      </c>
      <c r="AM13653" s="93"/>
      <c r="AN13653" s="93"/>
      <c r="AO13653" s="93"/>
    </row>
    <row r="13654" spans="28:41" x14ac:dyDescent="0.55000000000000004">
      <c r="AB13654" s="278" t="s">
        <v>21677</v>
      </c>
      <c r="AC13654" s="279">
        <v>12009.95</v>
      </c>
      <c r="AE13654" s="246" t="s">
        <v>62824</v>
      </c>
      <c r="AF13654" s="247">
        <v>34.43</v>
      </c>
      <c r="AH13654" s="226" t="s">
        <v>47289</v>
      </c>
      <c r="AI13654" s="227">
        <v>1303.5</v>
      </c>
      <c r="AK13654" s="207" t="s">
        <v>14208</v>
      </c>
      <c r="AL13654" s="208">
        <v>790433.96</v>
      </c>
      <c r="AM13654" s="93"/>
      <c r="AN13654" s="93"/>
      <c r="AO13654" s="93"/>
    </row>
    <row r="13655" spans="28:41" x14ac:dyDescent="0.55000000000000004">
      <c r="AB13655" s="278" t="s">
        <v>69345</v>
      </c>
      <c r="AC13655" s="279">
        <v>6.81</v>
      </c>
      <c r="AE13655" s="246" t="s">
        <v>62825</v>
      </c>
      <c r="AF13655" s="247">
        <v>110.25</v>
      </c>
      <c r="AH13655" s="226" t="s">
        <v>53836</v>
      </c>
      <c r="AI13655" s="227">
        <v>44.62</v>
      </c>
      <c r="AK13655" s="207" t="s">
        <v>14209</v>
      </c>
      <c r="AL13655" s="208">
        <v>300</v>
      </c>
      <c r="AM13655" s="93"/>
      <c r="AN13655" s="93"/>
      <c r="AO13655" s="93"/>
    </row>
    <row r="13656" spans="28:41" x14ac:dyDescent="0.55000000000000004">
      <c r="AB13656" s="278" t="s">
        <v>69346</v>
      </c>
      <c r="AC13656" s="279">
        <v>3192.89</v>
      </c>
      <c r="AE13656" s="246" t="s">
        <v>57896</v>
      </c>
      <c r="AF13656" s="247">
        <v>15675.92</v>
      </c>
      <c r="AH13656" s="226" t="s">
        <v>45636</v>
      </c>
      <c r="AI13656" s="227">
        <v>108207</v>
      </c>
      <c r="AK13656" s="207" t="s">
        <v>27550</v>
      </c>
      <c r="AL13656" s="208">
        <v>445.18</v>
      </c>
      <c r="AM13656" s="93"/>
      <c r="AN13656" s="93"/>
      <c r="AO13656" s="93"/>
    </row>
    <row r="13657" spans="28:41" x14ac:dyDescent="0.55000000000000004">
      <c r="AB13657" s="278" t="s">
        <v>50684</v>
      </c>
      <c r="AC13657" s="279">
        <v>1944427.9</v>
      </c>
      <c r="AE13657" s="246" t="s">
        <v>53880</v>
      </c>
      <c r="AF13657" s="247">
        <v>473354</v>
      </c>
      <c r="AH13657" s="226" t="s">
        <v>45637</v>
      </c>
      <c r="AI13657" s="227">
        <v>8277.86</v>
      </c>
      <c r="AK13657" s="207" t="s">
        <v>14210</v>
      </c>
      <c r="AL13657" s="208">
        <v>50912.87</v>
      </c>
      <c r="AM13657" s="93"/>
      <c r="AN13657" s="93"/>
      <c r="AO13657" s="93"/>
    </row>
    <row r="13658" spans="28:41" x14ac:dyDescent="0.55000000000000004">
      <c r="AB13658" s="278" t="s">
        <v>46070</v>
      </c>
      <c r="AC13658" s="279">
        <v>5478.54</v>
      </c>
      <c r="AE13658" s="246" t="s">
        <v>28467</v>
      </c>
      <c r="AF13658" s="247">
        <v>11220</v>
      </c>
      <c r="AH13658" s="226" t="s">
        <v>42955</v>
      </c>
      <c r="AI13658" s="227">
        <v>121937.5</v>
      </c>
      <c r="AK13658" s="207" t="s">
        <v>14211</v>
      </c>
      <c r="AL13658" s="208">
        <v>576752.39</v>
      </c>
      <c r="AM13658" s="93"/>
      <c r="AN13658" s="93"/>
      <c r="AO13658" s="93"/>
    </row>
    <row r="13659" spans="28:41" x14ac:dyDescent="0.55000000000000004">
      <c r="AB13659" s="278" t="s">
        <v>49378</v>
      </c>
      <c r="AC13659" s="279">
        <v>15405</v>
      </c>
      <c r="AE13659" s="246" t="s">
        <v>47307</v>
      </c>
      <c r="AF13659" s="247">
        <v>1631.25</v>
      </c>
      <c r="AH13659" s="226" t="s">
        <v>42956</v>
      </c>
      <c r="AI13659" s="227">
        <v>9266.14</v>
      </c>
      <c r="AK13659" s="207" t="s">
        <v>14212</v>
      </c>
      <c r="AL13659" s="208">
        <v>129788.02</v>
      </c>
      <c r="AM13659" s="93"/>
      <c r="AN13659" s="93"/>
      <c r="AO13659" s="93"/>
    </row>
    <row r="13660" spans="28:41" x14ac:dyDescent="0.55000000000000004">
      <c r="AB13660" s="278" t="s">
        <v>21681</v>
      </c>
      <c r="AC13660" s="279">
        <v>177521.22</v>
      </c>
      <c r="AE13660" s="246" t="s">
        <v>42977</v>
      </c>
      <c r="AF13660" s="247">
        <v>8775.68</v>
      </c>
      <c r="AH13660" s="226" t="s">
        <v>28125</v>
      </c>
      <c r="AI13660" s="227">
        <v>10053</v>
      </c>
      <c r="AK13660" s="207" t="s">
        <v>14213</v>
      </c>
      <c r="AL13660" s="208">
        <v>272822.28000000003</v>
      </c>
      <c r="AM13660" s="93"/>
      <c r="AN13660" s="93"/>
      <c r="AO13660" s="93"/>
    </row>
    <row r="13661" spans="28:41" x14ac:dyDescent="0.55000000000000004">
      <c r="AB13661" s="278" t="s">
        <v>21682</v>
      </c>
      <c r="AC13661" s="279">
        <v>178239.75</v>
      </c>
      <c r="AE13661" s="246" t="s">
        <v>28475</v>
      </c>
      <c r="AF13661" s="247">
        <v>1482.97</v>
      </c>
      <c r="AH13661" s="226" t="s">
        <v>28126</v>
      </c>
      <c r="AI13661" s="227">
        <v>703.73</v>
      </c>
      <c r="AK13661" s="207" t="s">
        <v>27551</v>
      </c>
      <c r="AL13661" s="208">
        <v>10160</v>
      </c>
      <c r="AM13661" s="93"/>
      <c r="AN13661" s="93"/>
      <c r="AO13661" s="93"/>
    </row>
    <row r="13662" spans="28:41" x14ac:dyDescent="0.55000000000000004">
      <c r="AB13662" s="278" t="s">
        <v>21683</v>
      </c>
      <c r="AC13662" s="279">
        <v>512538.64</v>
      </c>
      <c r="AE13662" s="246" t="s">
        <v>28476</v>
      </c>
      <c r="AF13662" s="247">
        <v>4898.9399999999996</v>
      </c>
      <c r="AH13662" s="226" t="s">
        <v>28131</v>
      </c>
      <c r="AI13662" s="227">
        <v>885</v>
      </c>
      <c r="AK13662" s="207" t="s">
        <v>27552</v>
      </c>
      <c r="AL13662" s="208">
        <v>2749.75</v>
      </c>
      <c r="AM13662" s="93"/>
      <c r="AN13662" s="93"/>
      <c r="AO13662" s="93"/>
    </row>
    <row r="13663" spans="28:41" x14ac:dyDescent="0.55000000000000004">
      <c r="AB13663" s="278" t="s">
        <v>21684</v>
      </c>
      <c r="AC13663" s="279">
        <v>27303.200000000001</v>
      </c>
      <c r="AE13663" s="246" t="s">
        <v>28477</v>
      </c>
      <c r="AF13663" s="247">
        <v>6478.6</v>
      </c>
      <c r="AH13663" s="226" t="s">
        <v>28134</v>
      </c>
      <c r="AI13663" s="227">
        <v>78.13</v>
      </c>
      <c r="AK13663" s="207" t="s">
        <v>27553</v>
      </c>
      <c r="AL13663" s="208">
        <v>987.6</v>
      </c>
      <c r="AM13663" s="93"/>
      <c r="AN13663" s="93"/>
      <c r="AO13663" s="93"/>
    </row>
    <row r="13664" spans="28:41" x14ac:dyDescent="0.55000000000000004">
      <c r="AB13664" s="278" t="s">
        <v>21685</v>
      </c>
      <c r="AC13664" s="279">
        <v>219228.95</v>
      </c>
      <c r="AE13664" s="246" t="s">
        <v>28478</v>
      </c>
      <c r="AF13664" s="247">
        <v>150143.9</v>
      </c>
      <c r="AH13664" s="226" t="s">
        <v>28135</v>
      </c>
      <c r="AI13664" s="227">
        <v>73.680000000000007</v>
      </c>
      <c r="AK13664" s="207" t="s">
        <v>27554</v>
      </c>
      <c r="AL13664" s="208">
        <v>2798.82</v>
      </c>
      <c r="AM13664" s="93"/>
      <c r="AN13664" s="93"/>
      <c r="AO13664" s="93"/>
    </row>
    <row r="13665" spans="28:41" x14ac:dyDescent="0.55000000000000004">
      <c r="AB13665" s="278" t="s">
        <v>21686</v>
      </c>
      <c r="AC13665" s="279">
        <v>63024.84</v>
      </c>
      <c r="AE13665" s="246" t="s">
        <v>28482</v>
      </c>
      <c r="AF13665" s="247">
        <v>80975.289999999994</v>
      </c>
      <c r="AH13665" s="226" t="s">
        <v>39515</v>
      </c>
      <c r="AI13665" s="227">
        <v>1500</v>
      </c>
      <c r="AK13665" s="207" t="s">
        <v>27555</v>
      </c>
      <c r="AL13665" s="208">
        <v>877.54</v>
      </c>
      <c r="AM13665" s="93"/>
      <c r="AN13665" s="93"/>
      <c r="AO13665" s="93"/>
    </row>
    <row r="13666" spans="28:41" x14ac:dyDescent="0.55000000000000004">
      <c r="AB13666" s="278" t="s">
        <v>69347</v>
      </c>
      <c r="AC13666" s="279">
        <v>17000</v>
      </c>
      <c r="AE13666" s="246" t="s">
        <v>40650</v>
      </c>
      <c r="AF13666" s="247">
        <v>3212.69</v>
      </c>
      <c r="AH13666" s="226" t="s">
        <v>39516</v>
      </c>
      <c r="AI13666" s="227">
        <v>333</v>
      </c>
      <c r="AK13666" s="207" t="s">
        <v>27556</v>
      </c>
      <c r="AL13666" s="208">
        <v>6160.7</v>
      </c>
      <c r="AM13666" s="93"/>
      <c r="AN13666" s="93"/>
      <c r="AO13666" s="93"/>
    </row>
    <row r="13667" spans="28:41" x14ac:dyDescent="0.55000000000000004">
      <c r="AB13667" s="278" t="s">
        <v>21687</v>
      </c>
      <c r="AC13667" s="279">
        <v>660842.04</v>
      </c>
      <c r="AE13667" s="246" t="s">
        <v>28486</v>
      </c>
      <c r="AF13667" s="247">
        <v>2677.56</v>
      </c>
      <c r="AH13667" s="226" t="s">
        <v>39517</v>
      </c>
      <c r="AI13667" s="227">
        <v>40449</v>
      </c>
      <c r="AK13667" s="207" t="s">
        <v>27557</v>
      </c>
      <c r="AL13667" s="208">
        <v>9680.94</v>
      </c>
      <c r="AM13667" s="93"/>
      <c r="AN13667" s="93"/>
      <c r="AO13667" s="93"/>
    </row>
    <row r="13668" spans="28:41" x14ac:dyDescent="0.55000000000000004">
      <c r="AB13668" s="278" t="s">
        <v>54391</v>
      </c>
      <c r="AC13668" s="279">
        <v>51405.120000000003</v>
      </c>
      <c r="AE13668" s="246" t="s">
        <v>53882</v>
      </c>
      <c r="AF13668" s="247">
        <v>11025</v>
      </c>
      <c r="AH13668" s="226" t="s">
        <v>39518</v>
      </c>
      <c r="AI13668" s="227">
        <v>2831.44</v>
      </c>
      <c r="AK13668" s="207" t="s">
        <v>27558</v>
      </c>
      <c r="AL13668" s="208">
        <v>1286026.6399999999</v>
      </c>
      <c r="AM13668" s="93"/>
      <c r="AN13668" s="93"/>
      <c r="AO13668" s="93"/>
    </row>
    <row r="13669" spans="28:41" x14ac:dyDescent="0.55000000000000004">
      <c r="AB13669" s="278" t="s">
        <v>21688</v>
      </c>
      <c r="AC13669" s="279">
        <v>139212.98000000001</v>
      </c>
      <c r="AE13669" s="246" t="s">
        <v>28491</v>
      </c>
      <c r="AF13669" s="247">
        <v>1048.25</v>
      </c>
      <c r="AH13669" s="226" t="s">
        <v>40646</v>
      </c>
      <c r="AI13669" s="227">
        <v>86635.42</v>
      </c>
      <c r="AK13669" s="207" t="s">
        <v>27559</v>
      </c>
      <c r="AL13669" s="208">
        <v>57520.85</v>
      </c>
      <c r="AM13669" s="93"/>
      <c r="AN13669" s="93"/>
      <c r="AO13669" s="93"/>
    </row>
    <row r="13670" spans="28:41" x14ac:dyDescent="0.55000000000000004">
      <c r="AB13670" s="278" t="s">
        <v>21689</v>
      </c>
      <c r="AC13670" s="279">
        <v>318586.55</v>
      </c>
      <c r="AE13670" s="246" t="s">
        <v>28492</v>
      </c>
      <c r="AF13670" s="247">
        <v>3363.61</v>
      </c>
      <c r="AH13670" s="226" t="s">
        <v>47290</v>
      </c>
      <c r="AI13670" s="227">
        <v>6185.9</v>
      </c>
      <c r="AK13670" s="207" t="s">
        <v>27560</v>
      </c>
      <c r="AL13670" s="208">
        <v>8208</v>
      </c>
      <c r="AM13670" s="93"/>
      <c r="AN13670" s="93"/>
      <c r="AO13670" s="93"/>
    </row>
    <row r="13671" spans="28:41" x14ac:dyDescent="0.55000000000000004">
      <c r="AB13671" s="278" t="s">
        <v>54392</v>
      </c>
      <c r="AC13671" s="279">
        <v>46514.41</v>
      </c>
      <c r="AE13671" s="246" t="s">
        <v>47308</v>
      </c>
      <c r="AF13671" s="247">
        <v>1216.75</v>
      </c>
      <c r="AH13671" s="226" t="s">
        <v>42957</v>
      </c>
      <c r="AI13671" s="227">
        <v>3737.5</v>
      </c>
      <c r="AK13671" s="207" t="s">
        <v>27561</v>
      </c>
      <c r="AL13671" s="208">
        <v>14285.2</v>
      </c>
      <c r="AM13671" s="93"/>
      <c r="AN13671" s="93"/>
      <c r="AO13671" s="93"/>
    </row>
    <row r="13672" spans="28:41" x14ac:dyDescent="0.55000000000000004">
      <c r="AB13672" s="278" t="s">
        <v>21691</v>
      </c>
      <c r="AC13672" s="279">
        <v>33610.68</v>
      </c>
      <c r="AE13672" s="246" t="s">
        <v>40651</v>
      </c>
      <c r="AF13672" s="247">
        <v>23028.799999999999</v>
      </c>
      <c r="AH13672" s="226" t="s">
        <v>42958</v>
      </c>
      <c r="AI13672" s="227">
        <v>759.17</v>
      </c>
      <c r="AK13672" s="207" t="s">
        <v>27562</v>
      </c>
      <c r="AL13672" s="208">
        <v>518799.58</v>
      </c>
      <c r="AM13672" s="93"/>
      <c r="AN13672" s="93"/>
      <c r="AO13672" s="93"/>
    </row>
    <row r="13673" spans="28:41" x14ac:dyDescent="0.55000000000000004">
      <c r="AB13673" s="278" t="s">
        <v>36352</v>
      </c>
      <c r="AC13673" s="279">
        <v>-57343.37</v>
      </c>
      <c r="AE13673" s="246" t="s">
        <v>58344</v>
      </c>
      <c r="AF13673" s="247">
        <v>113912</v>
      </c>
      <c r="AH13673" s="226" t="s">
        <v>47291</v>
      </c>
      <c r="AI13673" s="227">
        <v>1490.8</v>
      </c>
      <c r="AK13673" s="207" t="s">
        <v>27563</v>
      </c>
      <c r="AL13673" s="208">
        <v>1250</v>
      </c>
      <c r="AM13673" s="93"/>
      <c r="AN13673" s="93"/>
      <c r="AO13673" s="93"/>
    </row>
    <row r="13674" spans="28:41" x14ac:dyDescent="0.55000000000000004">
      <c r="AB13674" s="278" t="s">
        <v>21692</v>
      </c>
      <c r="AC13674" s="279">
        <v>16886.05</v>
      </c>
      <c r="AE13674" s="246" t="s">
        <v>42981</v>
      </c>
      <c r="AF13674" s="247">
        <v>29800</v>
      </c>
      <c r="AH13674" s="226" t="s">
        <v>47292</v>
      </c>
      <c r="AI13674" s="227">
        <v>161.85</v>
      </c>
      <c r="AK13674" s="207" t="s">
        <v>27564</v>
      </c>
      <c r="AL13674" s="208">
        <v>102474.03</v>
      </c>
      <c r="AM13674" s="93"/>
      <c r="AN13674" s="93"/>
      <c r="AO13674" s="93"/>
    </row>
    <row r="13675" spans="28:41" x14ac:dyDescent="0.55000000000000004">
      <c r="AB13675" s="278" t="s">
        <v>69348</v>
      </c>
      <c r="AC13675" s="279">
        <v>52728</v>
      </c>
      <c r="AE13675" s="246" t="s">
        <v>42982</v>
      </c>
      <c r="AF13675" s="247">
        <v>2280.52</v>
      </c>
      <c r="AH13675" s="226" t="s">
        <v>42959</v>
      </c>
      <c r="AI13675" s="227">
        <v>8985</v>
      </c>
      <c r="AK13675" s="207" t="s">
        <v>27565</v>
      </c>
      <c r="AL13675" s="208">
        <v>12470.48</v>
      </c>
      <c r="AM13675" s="93"/>
      <c r="AN13675" s="93"/>
      <c r="AO13675" s="93"/>
    </row>
    <row r="13676" spans="28:41" x14ac:dyDescent="0.55000000000000004">
      <c r="AB13676" s="278" t="s">
        <v>21765</v>
      </c>
      <c r="AC13676" s="279">
        <v>23184.05</v>
      </c>
      <c r="AE13676" s="246" t="s">
        <v>42983</v>
      </c>
      <c r="AF13676" s="247">
        <v>5194.26</v>
      </c>
      <c r="AH13676" s="226" t="s">
        <v>42960</v>
      </c>
      <c r="AI13676" s="227">
        <v>87736.81</v>
      </c>
      <c r="AK13676" s="207" t="s">
        <v>27566</v>
      </c>
      <c r="AL13676" s="208">
        <v>5271.6</v>
      </c>
      <c r="AM13676" s="93"/>
      <c r="AN13676" s="93"/>
      <c r="AO13676" s="93"/>
    </row>
    <row r="13677" spans="28:41" x14ac:dyDescent="0.55000000000000004">
      <c r="AB13677" s="278" t="s">
        <v>21767</v>
      </c>
      <c r="AC13677" s="279">
        <v>326680.90999999997</v>
      </c>
      <c r="AE13677" s="246" t="s">
        <v>55447</v>
      </c>
      <c r="AF13677" s="247">
        <v>31552.05</v>
      </c>
      <c r="AH13677" s="226" t="s">
        <v>42961</v>
      </c>
      <c r="AI13677" s="227">
        <v>5939.85</v>
      </c>
      <c r="AK13677" s="207" t="s">
        <v>27567</v>
      </c>
      <c r="AL13677" s="208">
        <v>245668.3</v>
      </c>
      <c r="AM13677" s="93"/>
      <c r="AN13677" s="93"/>
      <c r="AO13677" s="93"/>
    </row>
    <row r="13678" spans="28:41" x14ac:dyDescent="0.55000000000000004">
      <c r="AB13678" s="278" t="s">
        <v>21769</v>
      </c>
      <c r="AC13678" s="279">
        <v>131553.44</v>
      </c>
      <c r="AE13678" s="246" t="s">
        <v>55448</v>
      </c>
      <c r="AF13678" s="247">
        <v>374550</v>
      </c>
      <c r="AH13678" s="226" t="s">
        <v>45638</v>
      </c>
      <c r="AI13678" s="227">
        <v>9294.77</v>
      </c>
      <c r="AK13678" s="207" t="s">
        <v>27568</v>
      </c>
      <c r="AL13678" s="208">
        <v>78</v>
      </c>
      <c r="AM13678" s="93"/>
      <c r="AN13678" s="93"/>
      <c r="AO13678" s="93"/>
    </row>
    <row r="13679" spans="28:41" x14ac:dyDescent="0.55000000000000004">
      <c r="AB13679" s="278" t="s">
        <v>69836</v>
      </c>
      <c r="AC13679" s="279">
        <v>483842.73</v>
      </c>
      <c r="AE13679" s="246" t="s">
        <v>55449</v>
      </c>
      <c r="AF13679" s="247">
        <v>52803.72</v>
      </c>
      <c r="AH13679" s="226" t="s">
        <v>45639</v>
      </c>
      <c r="AI13679" s="227">
        <v>88000</v>
      </c>
      <c r="AK13679" s="207" t="s">
        <v>27569</v>
      </c>
      <c r="AL13679" s="208">
        <v>47000</v>
      </c>
      <c r="AM13679" s="93"/>
      <c r="AN13679" s="93"/>
      <c r="AO13679" s="93"/>
    </row>
    <row r="13680" spans="28:41" x14ac:dyDescent="0.55000000000000004">
      <c r="AB13680" s="278" t="s">
        <v>35141</v>
      </c>
      <c r="AC13680" s="279">
        <v>6733.73</v>
      </c>
      <c r="AE13680" s="246" t="s">
        <v>59235</v>
      </c>
      <c r="AF13680" s="247">
        <v>9000.17</v>
      </c>
      <c r="AH13680" s="226" t="s">
        <v>45640</v>
      </c>
      <c r="AI13680" s="227">
        <v>10129.81</v>
      </c>
      <c r="AK13680" s="207" t="s">
        <v>27570</v>
      </c>
      <c r="AL13680" s="208">
        <v>59925.3</v>
      </c>
      <c r="AM13680" s="93"/>
      <c r="AN13680" s="93"/>
      <c r="AO13680" s="93"/>
    </row>
    <row r="13681" spans="28:41" x14ac:dyDescent="0.55000000000000004">
      <c r="AB13681" s="278" t="s">
        <v>21775</v>
      </c>
      <c r="AC13681" s="279">
        <v>30133.94</v>
      </c>
      <c r="AE13681" s="246" t="s">
        <v>55450</v>
      </c>
      <c r="AF13681" s="247">
        <v>3291.6</v>
      </c>
      <c r="AH13681" s="226" t="s">
        <v>45641</v>
      </c>
      <c r="AI13681" s="227">
        <v>774.93</v>
      </c>
      <c r="AK13681" s="207" t="s">
        <v>27571</v>
      </c>
      <c r="AL13681" s="208">
        <v>6788</v>
      </c>
      <c r="AM13681" s="93"/>
      <c r="AN13681" s="93"/>
      <c r="AO13681" s="93"/>
    </row>
    <row r="13682" spans="28:41" x14ac:dyDescent="0.55000000000000004">
      <c r="AB13682" s="278" t="s">
        <v>62888</v>
      </c>
      <c r="AC13682" s="279">
        <v>75000.12</v>
      </c>
      <c r="AE13682" s="246" t="s">
        <v>55451</v>
      </c>
      <c r="AF13682" s="247">
        <v>18412.5</v>
      </c>
      <c r="AH13682" s="226" t="s">
        <v>45642</v>
      </c>
      <c r="AI13682" s="227">
        <v>1634.3</v>
      </c>
      <c r="AK13682" s="207" t="s">
        <v>27572</v>
      </c>
      <c r="AL13682" s="208">
        <v>116386.71</v>
      </c>
      <c r="AM13682" s="93"/>
      <c r="AN13682" s="93"/>
      <c r="AO13682" s="93"/>
    </row>
    <row r="13683" spans="28:41" x14ac:dyDescent="0.55000000000000004">
      <c r="AB13683" s="278" t="s">
        <v>40803</v>
      </c>
      <c r="AC13683" s="279">
        <v>3882.19</v>
      </c>
      <c r="AE13683" s="246" t="s">
        <v>55452</v>
      </c>
      <c r="AF13683" s="247">
        <v>68572.210000000006</v>
      </c>
      <c r="AH13683" s="226" t="s">
        <v>47293</v>
      </c>
      <c r="AI13683" s="227">
        <v>161.85</v>
      </c>
      <c r="AK13683" s="207" t="s">
        <v>27573</v>
      </c>
      <c r="AL13683" s="208">
        <v>35582.32</v>
      </c>
      <c r="AM13683" s="93"/>
      <c r="AN13683" s="93"/>
      <c r="AO13683" s="93"/>
    </row>
    <row r="13684" spans="28:41" x14ac:dyDescent="0.55000000000000004">
      <c r="AB13684" s="278" t="s">
        <v>21776</v>
      </c>
      <c r="AC13684" s="279">
        <v>17385</v>
      </c>
      <c r="AE13684" s="246" t="s">
        <v>55453</v>
      </c>
      <c r="AF13684" s="247">
        <v>42425.61</v>
      </c>
      <c r="AH13684" s="226" t="s">
        <v>45643</v>
      </c>
      <c r="AI13684" s="227">
        <v>53500</v>
      </c>
      <c r="AK13684" s="207" t="s">
        <v>27574</v>
      </c>
      <c r="AL13684" s="208">
        <v>85415.89</v>
      </c>
      <c r="AM13684" s="93"/>
      <c r="AN13684" s="93"/>
      <c r="AO13684" s="93"/>
    </row>
    <row r="13685" spans="28:41" x14ac:dyDescent="0.55000000000000004">
      <c r="AB13685" s="278" t="s">
        <v>43260</v>
      </c>
      <c r="AC13685" s="279">
        <v>22857.25</v>
      </c>
      <c r="AE13685" s="246" t="s">
        <v>55454</v>
      </c>
      <c r="AF13685" s="247">
        <v>122960.68</v>
      </c>
      <c r="AH13685" s="226" t="s">
        <v>45644</v>
      </c>
      <c r="AI13685" s="227">
        <v>4092.75</v>
      </c>
      <c r="AK13685" s="207" t="s">
        <v>27575</v>
      </c>
      <c r="AL13685" s="208">
        <v>6012.5</v>
      </c>
      <c r="AM13685" s="93"/>
      <c r="AN13685" s="93"/>
      <c r="AO13685" s="93"/>
    </row>
    <row r="13686" spans="28:41" x14ac:dyDescent="0.55000000000000004">
      <c r="AB13686" s="278" t="s">
        <v>21778</v>
      </c>
      <c r="AC13686" s="279">
        <v>73562.53</v>
      </c>
      <c r="AE13686" s="246" t="s">
        <v>57897</v>
      </c>
      <c r="AF13686" s="247">
        <v>58978.09</v>
      </c>
      <c r="AH13686" s="226" t="s">
        <v>42962</v>
      </c>
      <c r="AI13686" s="227">
        <v>458361.88</v>
      </c>
      <c r="AK13686" s="207" t="s">
        <v>27576</v>
      </c>
      <c r="AL13686" s="208">
        <v>10897.52</v>
      </c>
      <c r="AM13686" s="93"/>
      <c r="AN13686" s="93"/>
      <c r="AO13686" s="93"/>
    </row>
    <row r="13687" spans="28:41" x14ac:dyDescent="0.55000000000000004">
      <c r="AB13687" s="278" t="s">
        <v>13649</v>
      </c>
      <c r="AC13687" s="279">
        <v>91955.96</v>
      </c>
      <c r="AE13687" s="246" t="s">
        <v>64957</v>
      </c>
      <c r="AF13687" s="247">
        <v>27826.240000000002</v>
      </c>
      <c r="AH13687" s="226" t="s">
        <v>42963</v>
      </c>
      <c r="AI13687" s="227">
        <v>35064.79</v>
      </c>
      <c r="AK13687" s="207" t="s">
        <v>27577</v>
      </c>
      <c r="AL13687" s="208">
        <v>4142.6400000000003</v>
      </c>
      <c r="AM13687" s="93"/>
      <c r="AN13687" s="93"/>
      <c r="AO13687" s="93"/>
    </row>
    <row r="13688" spans="28:41" x14ac:dyDescent="0.55000000000000004">
      <c r="AB13688" s="278" t="s">
        <v>13650</v>
      </c>
      <c r="AC13688" s="279">
        <v>278576.96999999997</v>
      </c>
      <c r="AE13688" s="246" t="s">
        <v>49193</v>
      </c>
      <c r="AF13688" s="247">
        <v>8870.93</v>
      </c>
      <c r="AH13688" s="226" t="s">
        <v>50434</v>
      </c>
      <c r="AI13688" s="227">
        <v>44385.61</v>
      </c>
      <c r="AK13688" s="207" t="s">
        <v>27578</v>
      </c>
      <c r="AL13688" s="208">
        <v>16461.46</v>
      </c>
      <c r="AM13688" s="93"/>
      <c r="AN13688" s="93"/>
      <c r="AO13688" s="93"/>
    </row>
    <row r="13689" spans="28:41" x14ac:dyDescent="0.55000000000000004">
      <c r="AB13689" s="278" t="s">
        <v>21779</v>
      </c>
      <c r="AC13689" s="279">
        <v>78266.350000000006</v>
      </c>
      <c r="AE13689" s="246" t="s">
        <v>53883</v>
      </c>
      <c r="AF13689" s="247">
        <v>76825.97</v>
      </c>
      <c r="AH13689" s="226" t="s">
        <v>28184</v>
      </c>
      <c r="AI13689" s="227">
        <v>2594.9899999999998</v>
      </c>
      <c r="AK13689" s="207" t="s">
        <v>27579</v>
      </c>
      <c r="AL13689" s="208">
        <v>1286026.6399999999</v>
      </c>
      <c r="AM13689" s="93"/>
      <c r="AN13689" s="93"/>
      <c r="AO13689" s="93"/>
    </row>
    <row r="13690" spans="28:41" x14ac:dyDescent="0.55000000000000004">
      <c r="AB13690" s="278" t="s">
        <v>33679</v>
      </c>
      <c r="AC13690" s="279">
        <v>16484.22</v>
      </c>
      <c r="AE13690" s="246" t="s">
        <v>53884</v>
      </c>
      <c r="AF13690" s="247">
        <v>9451.89</v>
      </c>
      <c r="AH13690" s="226" t="s">
        <v>28188</v>
      </c>
      <c r="AI13690" s="227">
        <v>3434.48</v>
      </c>
      <c r="AK13690" s="207" t="s">
        <v>27580</v>
      </c>
      <c r="AL13690" s="208">
        <v>919.8</v>
      </c>
      <c r="AM13690" s="93"/>
      <c r="AN13690" s="93"/>
      <c r="AO13690" s="93"/>
    </row>
    <row r="13691" spans="28:41" x14ac:dyDescent="0.55000000000000004">
      <c r="AB13691" s="278" t="s">
        <v>21780</v>
      </c>
      <c r="AC13691" s="279">
        <v>533705.44999999995</v>
      </c>
      <c r="AE13691" s="246" t="s">
        <v>53885</v>
      </c>
      <c r="AF13691" s="247">
        <v>1169.4000000000001</v>
      </c>
      <c r="AH13691" s="226" t="s">
        <v>28189</v>
      </c>
      <c r="AI13691" s="227">
        <v>10182.98</v>
      </c>
      <c r="AK13691" s="207" t="s">
        <v>27581</v>
      </c>
      <c r="AL13691" s="208">
        <v>73624.789999999994</v>
      </c>
      <c r="AM13691" s="93"/>
      <c r="AN13691" s="93"/>
      <c r="AO13691" s="93"/>
    </row>
    <row r="13692" spans="28:41" x14ac:dyDescent="0.55000000000000004">
      <c r="AB13692" s="278" t="s">
        <v>58766</v>
      </c>
      <c r="AC13692" s="279">
        <v>31576.58</v>
      </c>
      <c r="AE13692" s="246" t="s">
        <v>62826</v>
      </c>
      <c r="AF13692" s="247">
        <v>12358.8</v>
      </c>
      <c r="AH13692" s="226" t="s">
        <v>50435</v>
      </c>
      <c r="AI13692" s="227">
        <v>4031.42</v>
      </c>
      <c r="AK13692" s="207" t="s">
        <v>27582</v>
      </c>
      <c r="AL13692" s="208">
        <v>45000</v>
      </c>
      <c r="AM13692" s="93"/>
      <c r="AN13692" s="93"/>
      <c r="AO13692" s="93"/>
    </row>
    <row r="13693" spans="28:41" x14ac:dyDescent="0.55000000000000004">
      <c r="AB13693" s="278" t="s">
        <v>66777</v>
      </c>
      <c r="AC13693" s="279">
        <v>3029</v>
      </c>
      <c r="AE13693" s="246" t="s">
        <v>53886</v>
      </c>
      <c r="AF13693" s="247">
        <v>7635.23</v>
      </c>
      <c r="AH13693" s="226" t="s">
        <v>28191</v>
      </c>
      <c r="AI13693" s="227">
        <v>5725.09</v>
      </c>
      <c r="AK13693" s="207" t="s">
        <v>27583</v>
      </c>
      <c r="AL13693" s="208">
        <v>1249.52</v>
      </c>
      <c r="AM13693" s="93"/>
      <c r="AN13693" s="93"/>
      <c r="AO13693" s="93"/>
    </row>
    <row r="13694" spans="28:41" x14ac:dyDescent="0.55000000000000004">
      <c r="AB13694" s="278" t="s">
        <v>21781</v>
      </c>
      <c r="AC13694" s="279">
        <v>1322.46</v>
      </c>
      <c r="AE13694" s="246" t="s">
        <v>53887</v>
      </c>
      <c r="AF13694" s="247">
        <v>24397.39</v>
      </c>
      <c r="AH13694" s="226" t="s">
        <v>14275</v>
      </c>
      <c r="AI13694" s="227">
        <v>2021.5</v>
      </c>
      <c r="AK13694" s="207" t="s">
        <v>27584</v>
      </c>
      <c r="AL13694" s="208">
        <v>43779.73</v>
      </c>
      <c r="AM13694" s="93"/>
      <c r="AN13694" s="93"/>
      <c r="AO13694" s="93"/>
    </row>
    <row r="13695" spans="28:41" x14ac:dyDescent="0.55000000000000004">
      <c r="AB13695" s="278" t="s">
        <v>69349</v>
      </c>
      <c r="AC13695" s="279">
        <v>2990.52</v>
      </c>
      <c r="AE13695" s="246" t="s">
        <v>55455</v>
      </c>
      <c r="AF13695" s="247">
        <v>200.96</v>
      </c>
      <c r="AH13695" s="226" t="s">
        <v>28192</v>
      </c>
      <c r="AI13695" s="227">
        <v>40994.730000000003</v>
      </c>
      <c r="AK13695" s="207" t="s">
        <v>27585</v>
      </c>
      <c r="AL13695" s="208">
        <v>8208</v>
      </c>
      <c r="AM13695" s="93"/>
      <c r="AN13695" s="93"/>
      <c r="AO13695" s="93"/>
    </row>
    <row r="13696" spans="28:41" x14ac:dyDescent="0.55000000000000004">
      <c r="AB13696" s="278" t="s">
        <v>50685</v>
      </c>
      <c r="AC13696" s="279">
        <v>860.85</v>
      </c>
      <c r="AE13696" s="246" t="s">
        <v>50449</v>
      </c>
      <c r="AF13696" s="247">
        <v>3034.39</v>
      </c>
      <c r="AH13696" s="226" t="s">
        <v>36745</v>
      </c>
      <c r="AI13696" s="227">
        <v>886.77</v>
      </c>
      <c r="AK13696" s="207" t="s">
        <v>14214</v>
      </c>
      <c r="AL13696" s="208">
        <v>19580.91</v>
      </c>
      <c r="AM13696" s="93"/>
      <c r="AN13696" s="93"/>
      <c r="AO13696" s="93"/>
    </row>
    <row r="13697" spans="28:41" x14ac:dyDescent="0.55000000000000004">
      <c r="AB13697" s="278" t="s">
        <v>13652</v>
      </c>
      <c r="AC13697" s="279">
        <v>364356.77</v>
      </c>
      <c r="AE13697" s="246" t="s">
        <v>64958</v>
      </c>
      <c r="AF13697" s="247">
        <v>5809.3</v>
      </c>
      <c r="AH13697" s="226" t="s">
        <v>28194</v>
      </c>
      <c r="AI13697" s="227">
        <v>-973.42</v>
      </c>
      <c r="AK13697" s="207" t="s">
        <v>27586</v>
      </c>
      <c r="AL13697" s="208">
        <v>14285.2</v>
      </c>
      <c r="AM13697" s="93"/>
      <c r="AN13697" s="93"/>
      <c r="AO13697" s="93"/>
    </row>
    <row r="13698" spans="28:41" x14ac:dyDescent="0.55000000000000004">
      <c r="AB13698" s="278" t="s">
        <v>54395</v>
      </c>
      <c r="AC13698" s="279">
        <v>95422.32</v>
      </c>
      <c r="AE13698" s="246" t="s">
        <v>50450</v>
      </c>
      <c r="AF13698" s="247">
        <v>9788.92</v>
      </c>
      <c r="AH13698" s="226" t="s">
        <v>53837</v>
      </c>
      <c r="AI13698" s="227">
        <v>471.16</v>
      </c>
      <c r="AK13698" s="207" t="s">
        <v>27587</v>
      </c>
      <c r="AL13698" s="208">
        <v>518799.58</v>
      </c>
      <c r="AM13698" s="93"/>
      <c r="AN13698" s="93"/>
      <c r="AO13698" s="93"/>
    </row>
    <row r="13699" spans="28:41" x14ac:dyDescent="0.55000000000000004">
      <c r="AB13699" s="278" t="s">
        <v>69350</v>
      </c>
      <c r="AC13699" s="279">
        <v>-0.4</v>
      </c>
      <c r="AE13699" s="246" t="s">
        <v>53888</v>
      </c>
      <c r="AF13699" s="247">
        <v>66931.960000000006</v>
      </c>
      <c r="AH13699" s="226" t="s">
        <v>34172</v>
      </c>
      <c r="AI13699" s="227">
        <v>10444.83</v>
      </c>
      <c r="AK13699" s="207" t="s">
        <v>27588</v>
      </c>
      <c r="AL13699" s="208">
        <v>89668.42</v>
      </c>
      <c r="AM13699" s="93"/>
      <c r="AN13699" s="93"/>
      <c r="AO13699" s="93"/>
    </row>
    <row r="13700" spans="28:41" x14ac:dyDescent="0.55000000000000004">
      <c r="AB13700" s="278" t="s">
        <v>13653</v>
      </c>
      <c r="AC13700" s="279">
        <v>133752.34</v>
      </c>
      <c r="AE13700" s="246" t="s">
        <v>64959</v>
      </c>
      <c r="AF13700" s="247">
        <v>1772.38</v>
      </c>
      <c r="AH13700" s="226" t="s">
        <v>53838</v>
      </c>
      <c r="AI13700" s="227">
        <v>419.9</v>
      </c>
      <c r="AK13700" s="207" t="s">
        <v>27589</v>
      </c>
      <c r="AL13700" s="208">
        <v>55588.99</v>
      </c>
      <c r="AM13700" s="93"/>
      <c r="AN13700" s="93"/>
      <c r="AO13700" s="93"/>
    </row>
    <row r="13701" spans="28:41" x14ac:dyDescent="0.55000000000000004">
      <c r="AB13701" s="278" t="s">
        <v>21784</v>
      </c>
      <c r="AC13701" s="279">
        <v>356600.35</v>
      </c>
      <c r="AE13701" s="246" t="s">
        <v>64960</v>
      </c>
      <c r="AF13701" s="247">
        <v>619.09</v>
      </c>
      <c r="AH13701" s="226" t="s">
        <v>34173</v>
      </c>
      <c r="AI13701" s="227">
        <v>867.22</v>
      </c>
      <c r="AK13701" s="207" t="s">
        <v>14216</v>
      </c>
      <c r="AL13701" s="208">
        <v>117994.82</v>
      </c>
      <c r="AM13701" s="93"/>
      <c r="AN13701" s="93"/>
      <c r="AO13701" s="93"/>
    </row>
    <row r="13702" spans="28:41" x14ac:dyDescent="0.55000000000000004">
      <c r="AB13702" s="278" t="s">
        <v>39225</v>
      </c>
      <c r="AC13702" s="279">
        <v>99773.43</v>
      </c>
      <c r="AE13702" s="246" t="s">
        <v>28511</v>
      </c>
      <c r="AF13702" s="247">
        <v>188521.58</v>
      </c>
      <c r="AH13702" s="226" t="s">
        <v>53839</v>
      </c>
      <c r="AI13702" s="227">
        <v>190.46</v>
      </c>
      <c r="AK13702" s="207" t="s">
        <v>14217</v>
      </c>
      <c r="AL13702" s="208">
        <v>53517</v>
      </c>
      <c r="AM13702" s="93"/>
      <c r="AN13702" s="93"/>
      <c r="AO13702" s="93"/>
    </row>
    <row r="13703" spans="28:41" x14ac:dyDescent="0.55000000000000004">
      <c r="AB13703" s="278" t="s">
        <v>13654</v>
      </c>
      <c r="AC13703" s="279">
        <v>1257410.6000000001</v>
      </c>
      <c r="AE13703" s="246" t="s">
        <v>53889</v>
      </c>
      <c r="AF13703" s="247">
        <v>3340.9</v>
      </c>
      <c r="AH13703" s="226" t="s">
        <v>28196</v>
      </c>
      <c r="AI13703" s="227">
        <v>24541.82</v>
      </c>
      <c r="AK13703" s="207" t="s">
        <v>27590</v>
      </c>
      <c r="AL13703" s="208">
        <v>8768.26</v>
      </c>
      <c r="AM13703" s="93"/>
      <c r="AN13703" s="93"/>
      <c r="AO13703" s="93"/>
    </row>
    <row r="13704" spans="28:41" x14ac:dyDescent="0.55000000000000004">
      <c r="AB13704" s="278" t="s">
        <v>21785</v>
      </c>
      <c r="AC13704" s="279">
        <v>90902.55</v>
      </c>
      <c r="AE13704" s="246" t="s">
        <v>61614</v>
      </c>
      <c r="AF13704" s="247">
        <v>375.51</v>
      </c>
      <c r="AH13704" s="226" t="s">
        <v>53840</v>
      </c>
      <c r="AI13704" s="227">
        <v>2419.16</v>
      </c>
      <c r="AK13704" s="207" t="s">
        <v>14218</v>
      </c>
      <c r="AL13704" s="208">
        <v>1073756.42</v>
      </c>
      <c r="AM13704" s="93"/>
      <c r="AN13704" s="93"/>
      <c r="AO13704" s="93"/>
    </row>
    <row r="13705" spans="28:41" x14ac:dyDescent="0.55000000000000004">
      <c r="AB13705" s="278" t="s">
        <v>69351</v>
      </c>
      <c r="AC13705" s="279">
        <v>-57710.13</v>
      </c>
      <c r="AE13705" s="246" t="s">
        <v>56627</v>
      </c>
      <c r="AF13705" s="247">
        <v>512770.63</v>
      </c>
      <c r="AH13705" s="226" t="s">
        <v>28197</v>
      </c>
      <c r="AI13705" s="227">
        <v>18377.650000000001</v>
      </c>
      <c r="AK13705" s="207" t="s">
        <v>14219</v>
      </c>
      <c r="AL13705" s="208">
        <v>378</v>
      </c>
      <c r="AM13705" s="93"/>
      <c r="AN13705" s="93"/>
      <c r="AO13705" s="93"/>
    </row>
    <row r="13706" spans="28:41" x14ac:dyDescent="0.55000000000000004">
      <c r="AB13706" s="278" t="s">
        <v>21786</v>
      </c>
      <c r="AC13706" s="279">
        <v>13736.12</v>
      </c>
      <c r="AE13706" s="246" t="s">
        <v>53890</v>
      </c>
      <c r="AF13706" s="247">
        <v>61580</v>
      </c>
      <c r="AH13706" s="226" t="s">
        <v>28198</v>
      </c>
      <c r="AI13706" s="227">
        <v>2913.24</v>
      </c>
      <c r="AK13706" s="207" t="s">
        <v>27591</v>
      </c>
      <c r="AL13706" s="208">
        <v>47000</v>
      </c>
      <c r="AM13706" s="93"/>
      <c r="AN13706" s="93"/>
      <c r="AO13706" s="93"/>
    </row>
    <row r="13707" spans="28:41" x14ac:dyDescent="0.55000000000000004">
      <c r="AB13707" s="278" t="s">
        <v>33693</v>
      </c>
      <c r="AC13707" s="279">
        <v>43844.28</v>
      </c>
      <c r="AE13707" s="246" t="s">
        <v>56628</v>
      </c>
      <c r="AF13707" s="247">
        <v>1301313.76</v>
      </c>
      <c r="AH13707" s="226" t="s">
        <v>28199</v>
      </c>
      <c r="AI13707" s="227">
        <v>3691.32</v>
      </c>
      <c r="AK13707" s="207" t="s">
        <v>27592</v>
      </c>
      <c r="AL13707" s="208">
        <v>59925.3</v>
      </c>
      <c r="AM13707" s="93"/>
      <c r="AN13707" s="93"/>
      <c r="AO13707" s="93"/>
    </row>
    <row r="13708" spans="28:41" x14ac:dyDescent="0.55000000000000004">
      <c r="AB13708" s="278" t="s">
        <v>21825</v>
      </c>
      <c r="AC13708" s="279">
        <v>1054.5</v>
      </c>
      <c r="AE13708" s="246" t="s">
        <v>53891</v>
      </c>
      <c r="AF13708" s="247">
        <v>95104.36</v>
      </c>
      <c r="AH13708" s="226" t="s">
        <v>28200</v>
      </c>
      <c r="AI13708" s="227">
        <v>7045.27</v>
      </c>
      <c r="AK13708" s="207" t="s">
        <v>27593</v>
      </c>
      <c r="AL13708" s="208">
        <v>6788</v>
      </c>
      <c r="AM13708" s="93"/>
      <c r="AN13708" s="93"/>
      <c r="AO13708" s="93"/>
    </row>
    <row r="13709" spans="28:41" x14ac:dyDescent="0.55000000000000004">
      <c r="AB13709" s="278" t="s">
        <v>21826</v>
      </c>
      <c r="AC13709" s="279">
        <v>30173.1</v>
      </c>
      <c r="AE13709" s="246" t="s">
        <v>53892</v>
      </c>
      <c r="AF13709" s="247">
        <v>62238.84</v>
      </c>
      <c r="AH13709" s="226" t="s">
        <v>28201</v>
      </c>
      <c r="AI13709" s="227">
        <v>5340</v>
      </c>
      <c r="AK13709" s="207" t="s">
        <v>27594</v>
      </c>
      <c r="AL13709" s="208">
        <v>445.18</v>
      </c>
      <c r="AM13709" s="93"/>
      <c r="AN13709" s="93"/>
      <c r="AO13709" s="93"/>
    </row>
    <row r="13710" spans="28:41" x14ac:dyDescent="0.55000000000000004">
      <c r="AB13710" s="278" t="s">
        <v>43262</v>
      </c>
      <c r="AC13710" s="279">
        <v>993.97</v>
      </c>
      <c r="AE13710" s="246" t="s">
        <v>53893</v>
      </c>
      <c r="AF13710" s="247">
        <v>351891.27</v>
      </c>
      <c r="AH13710" s="226" t="s">
        <v>53841</v>
      </c>
      <c r="AI13710" s="227">
        <v>42243.81</v>
      </c>
      <c r="AK13710" s="207" t="s">
        <v>27595</v>
      </c>
      <c r="AL13710" s="208">
        <v>116386.71</v>
      </c>
      <c r="AM13710" s="93"/>
      <c r="AN13710" s="93"/>
      <c r="AO13710" s="93"/>
    </row>
    <row r="13711" spans="28:41" x14ac:dyDescent="0.55000000000000004">
      <c r="AB13711" s="278" t="s">
        <v>33695</v>
      </c>
      <c r="AC13711" s="279">
        <v>10087.5</v>
      </c>
      <c r="AE13711" s="246" t="s">
        <v>50451</v>
      </c>
      <c r="AF13711" s="247">
        <v>1720123.33</v>
      </c>
      <c r="AH13711" s="226" t="s">
        <v>45645</v>
      </c>
      <c r="AI13711" s="227">
        <v>741.8</v>
      </c>
      <c r="AK13711" s="207" t="s">
        <v>14220</v>
      </c>
      <c r="AL13711" s="208">
        <v>87372.73</v>
      </c>
      <c r="AM13711" s="93"/>
      <c r="AN13711" s="93"/>
      <c r="AO13711" s="93"/>
    </row>
    <row r="13712" spans="28:41" x14ac:dyDescent="0.55000000000000004">
      <c r="AB13712" s="278" t="s">
        <v>21827</v>
      </c>
      <c r="AC13712" s="279">
        <v>6745</v>
      </c>
      <c r="AE13712" s="246" t="s">
        <v>53894</v>
      </c>
      <c r="AF13712" s="247">
        <v>63711.91</v>
      </c>
      <c r="AH13712" s="226" t="s">
        <v>35718</v>
      </c>
      <c r="AI13712" s="227">
        <v>54633.82</v>
      </c>
      <c r="AK13712" s="207" t="s">
        <v>14221</v>
      </c>
      <c r="AL13712" s="208">
        <v>939777.46</v>
      </c>
      <c r="AM13712" s="93"/>
      <c r="AN13712" s="93"/>
      <c r="AO13712" s="93"/>
    </row>
    <row r="13713" spans="28:41" x14ac:dyDescent="0.55000000000000004">
      <c r="AB13713" s="278" t="s">
        <v>35148</v>
      </c>
      <c r="AC13713" s="279">
        <v>2265</v>
      </c>
      <c r="AE13713" s="246" t="s">
        <v>63404</v>
      </c>
      <c r="AF13713" s="247">
        <v>9900</v>
      </c>
      <c r="AH13713" s="226" t="s">
        <v>35719</v>
      </c>
      <c r="AI13713" s="227">
        <v>3960.13</v>
      </c>
      <c r="AK13713" s="207" t="s">
        <v>14222</v>
      </c>
      <c r="AL13713" s="208">
        <v>186914.94</v>
      </c>
      <c r="AM13713" s="93"/>
      <c r="AN13713" s="93"/>
      <c r="AO13713" s="93"/>
    </row>
    <row r="13714" spans="28:41" x14ac:dyDescent="0.55000000000000004">
      <c r="AB13714" s="278" t="s">
        <v>61689</v>
      </c>
      <c r="AC13714" s="279">
        <v>585.55999999999995</v>
      </c>
      <c r="AE13714" s="246" t="s">
        <v>50452</v>
      </c>
      <c r="AF13714" s="247">
        <v>200436.36</v>
      </c>
      <c r="AH13714" s="226" t="s">
        <v>35720</v>
      </c>
      <c r="AI13714" s="227">
        <v>12688.63</v>
      </c>
      <c r="AK13714" s="207" t="s">
        <v>27596</v>
      </c>
      <c r="AL13714" s="208">
        <v>10897.52</v>
      </c>
      <c r="AM13714" s="93"/>
      <c r="AN13714" s="93"/>
      <c r="AO13714" s="93"/>
    </row>
    <row r="13715" spans="28:41" x14ac:dyDescent="0.55000000000000004">
      <c r="AB13715" s="278" t="s">
        <v>13665</v>
      </c>
      <c r="AC13715" s="279">
        <v>7089.02</v>
      </c>
      <c r="AE13715" s="246" t="s">
        <v>53895</v>
      </c>
      <c r="AF13715" s="247">
        <v>2250.15</v>
      </c>
      <c r="AH13715" s="226" t="s">
        <v>34174</v>
      </c>
      <c r="AI13715" s="227">
        <v>6393.62</v>
      </c>
      <c r="AK13715" s="207" t="s">
        <v>27597</v>
      </c>
      <c r="AL13715" s="208">
        <v>4142.6400000000003</v>
      </c>
      <c r="AM13715" s="93"/>
      <c r="AN13715" s="93"/>
      <c r="AO13715" s="93"/>
    </row>
    <row r="13716" spans="28:41" x14ac:dyDescent="0.55000000000000004">
      <c r="AB13716" s="278" t="s">
        <v>13666</v>
      </c>
      <c r="AC13716" s="279">
        <v>21900.25</v>
      </c>
      <c r="AE13716" s="246" t="s">
        <v>53896</v>
      </c>
      <c r="AF13716" s="247">
        <v>95302.19</v>
      </c>
      <c r="AH13716" s="226" t="s">
        <v>53842</v>
      </c>
      <c r="AI13716" s="227">
        <v>4136</v>
      </c>
      <c r="AK13716" s="207" t="s">
        <v>14223</v>
      </c>
      <c r="AL13716" s="208">
        <v>1117412.94</v>
      </c>
      <c r="AM13716" s="93"/>
      <c r="AN13716" s="93"/>
      <c r="AO13716" s="93"/>
    </row>
    <row r="13717" spans="28:41" x14ac:dyDescent="0.55000000000000004">
      <c r="AB13717" s="278" t="s">
        <v>13667</v>
      </c>
      <c r="AC13717" s="279">
        <v>6972.04</v>
      </c>
      <c r="AE13717" s="246" t="s">
        <v>57898</v>
      </c>
      <c r="AF13717" s="247">
        <v>35102.720000000001</v>
      </c>
      <c r="AH13717" s="226" t="s">
        <v>35721</v>
      </c>
      <c r="AI13717" s="227">
        <v>14489.75</v>
      </c>
      <c r="AK13717" s="207" t="s">
        <v>27598</v>
      </c>
      <c r="AL13717" s="208">
        <v>49430.51</v>
      </c>
      <c r="AM13717" s="93"/>
      <c r="AN13717" s="93"/>
      <c r="AO13717" s="93"/>
    </row>
    <row r="13718" spans="28:41" x14ac:dyDescent="0.55000000000000004">
      <c r="AB13718" s="278" t="s">
        <v>40804</v>
      </c>
      <c r="AC13718" s="279">
        <v>11053.84</v>
      </c>
      <c r="AE13718" s="246" t="s">
        <v>59236</v>
      </c>
      <c r="AF13718" s="247">
        <v>7020</v>
      </c>
      <c r="AH13718" s="226" t="s">
        <v>34175</v>
      </c>
      <c r="AI13718" s="227">
        <v>173902.74</v>
      </c>
      <c r="AK13718" s="207" t="s">
        <v>27599</v>
      </c>
      <c r="AL13718" s="208">
        <v>3781.44</v>
      </c>
      <c r="AM13718" s="93"/>
      <c r="AN13718" s="93"/>
      <c r="AO13718" s="93"/>
    </row>
    <row r="13719" spans="28:41" x14ac:dyDescent="0.55000000000000004">
      <c r="AB13719" s="278" t="s">
        <v>33696</v>
      </c>
      <c r="AC13719" s="279">
        <v>15608.14</v>
      </c>
      <c r="AE13719" s="246" t="s">
        <v>50453</v>
      </c>
      <c r="AF13719" s="247">
        <v>2169.13</v>
      </c>
      <c r="AH13719" s="226" t="s">
        <v>47294</v>
      </c>
      <c r="AI13719" s="227">
        <v>1067.05</v>
      </c>
      <c r="AK13719" s="207" t="s">
        <v>27600</v>
      </c>
      <c r="AL13719" s="208">
        <v>9648.08</v>
      </c>
      <c r="AM13719" s="93"/>
      <c r="AN13719" s="93"/>
      <c r="AO13719" s="93"/>
    </row>
    <row r="13720" spans="28:41" x14ac:dyDescent="0.55000000000000004">
      <c r="AB13720" s="278" t="s">
        <v>21829</v>
      </c>
      <c r="AC13720" s="279">
        <v>675</v>
      </c>
      <c r="AE13720" s="246" t="s">
        <v>61615</v>
      </c>
      <c r="AF13720" s="247">
        <v>84</v>
      </c>
      <c r="AH13720" s="226" t="s">
        <v>34176</v>
      </c>
      <c r="AI13720" s="227">
        <v>162604.82</v>
      </c>
      <c r="AK13720" s="207" t="s">
        <v>27601</v>
      </c>
      <c r="AL13720" s="208">
        <v>230532</v>
      </c>
      <c r="AM13720" s="93"/>
      <c r="AN13720" s="93"/>
      <c r="AO13720" s="93"/>
    </row>
    <row r="13721" spans="28:41" x14ac:dyDescent="0.55000000000000004">
      <c r="AB13721" s="278" t="s">
        <v>58045</v>
      </c>
      <c r="AC13721" s="279">
        <v>5600</v>
      </c>
      <c r="AE13721" s="246" t="s">
        <v>59237</v>
      </c>
      <c r="AF13721" s="247">
        <v>672</v>
      </c>
      <c r="AH13721" s="226" t="s">
        <v>34177</v>
      </c>
      <c r="AI13721" s="227">
        <v>19848.580000000002</v>
      </c>
      <c r="AK13721" s="207" t="s">
        <v>27602</v>
      </c>
      <c r="AL13721" s="208">
        <v>138134.97</v>
      </c>
      <c r="AM13721" s="93"/>
      <c r="AN13721" s="93"/>
      <c r="AO13721" s="93"/>
    </row>
    <row r="13722" spans="28:41" x14ac:dyDescent="0.55000000000000004">
      <c r="AB13722" s="278" t="s">
        <v>58046</v>
      </c>
      <c r="AC13722" s="279">
        <v>569.54</v>
      </c>
      <c r="AE13722" s="246" t="s">
        <v>53897</v>
      </c>
      <c r="AF13722" s="247">
        <v>31102.799999999999</v>
      </c>
      <c r="AH13722" s="226" t="s">
        <v>34178</v>
      </c>
      <c r="AI13722" s="227">
        <v>3177.36</v>
      </c>
      <c r="AK13722" s="207" t="s">
        <v>27603</v>
      </c>
      <c r="AL13722" s="208">
        <v>31324.98</v>
      </c>
      <c r="AM13722" s="93"/>
      <c r="AN13722" s="93"/>
      <c r="AO13722" s="93"/>
    </row>
    <row r="13723" spans="28:41" x14ac:dyDescent="0.55000000000000004">
      <c r="AB13723" s="278" t="s">
        <v>21830</v>
      </c>
      <c r="AC13723" s="279">
        <v>170681.9</v>
      </c>
      <c r="AE13723" s="246" t="s">
        <v>53898</v>
      </c>
      <c r="AF13723" s="247">
        <v>9799260.0999999996</v>
      </c>
      <c r="AH13723" s="226" t="s">
        <v>34179</v>
      </c>
      <c r="AI13723" s="227">
        <v>17106.509999999998</v>
      </c>
      <c r="AK13723" s="207" t="s">
        <v>27604</v>
      </c>
      <c r="AL13723" s="208">
        <v>2760</v>
      </c>
      <c r="AM13723" s="93"/>
      <c r="AN13723" s="93"/>
      <c r="AO13723" s="93"/>
    </row>
    <row r="13724" spans="28:41" x14ac:dyDescent="0.55000000000000004">
      <c r="AB13724" s="278" t="s">
        <v>21831</v>
      </c>
      <c r="AC13724" s="279">
        <v>3311</v>
      </c>
      <c r="AE13724" s="246" t="s">
        <v>53899</v>
      </c>
      <c r="AF13724" s="247">
        <v>88302.53</v>
      </c>
      <c r="AH13724" s="226" t="s">
        <v>34180</v>
      </c>
      <c r="AI13724" s="227">
        <v>60425</v>
      </c>
      <c r="AK13724" s="207" t="s">
        <v>27605</v>
      </c>
      <c r="AL13724" s="208">
        <v>18255.47</v>
      </c>
      <c r="AM13724" s="93"/>
      <c r="AN13724" s="93"/>
      <c r="AO13724" s="93"/>
    </row>
    <row r="13725" spans="28:41" x14ac:dyDescent="0.55000000000000004">
      <c r="AB13725" s="278" t="s">
        <v>21833</v>
      </c>
      <c r="AC13725" s="279">
        <v>37332.9</v>
      </c>
      <c r="AE13725" s="246" t="s">
        <v>53900</v>
      </c>
      <c r="AF13725" s="247">
        <v>350839.13</v>
      </c>
      <c r="AH13725" s="226" t="s">
        <v>34181</v>
      </c>
      <c r="AI13725" s="227">
        <v>33954.379999999997</v>
      </c>
      <c r="AK13725" s="207" t="s">
        <v>27606</v>
      </c>
      <c r="AL13725" s="208">
        <v>161108.75</v>
      </c>
      <c r="AM13725" s="93"/>
      <c r="AN13725" s="93"/>
      <c r="AO13725" s="93"/>
    </row>
    <row r="13726" spans="28:41" x14ac:dyDescent="0.55000000000000004">
      <c r="AB13726" s="278" t="s">
        <v>61690</v>
      </c>
      <c r="AC13726" s="279">
        <v>-4329.2700000000004</v>
      </c>
      <c r="AE13726" s="246" t="s">
        <v>62827</v>
      </c>
      <c r="AF13726" s="247">
        <v>138.99</v>
      </c>
      <c r="AH13726" s="226" t="s">
        <v>35722</v>
      </c>
      <c r="AI13726" s="227">
        <v>33040.370000000003</v>
      </c>
      <c r="AK13726" s="207" t="s">
        <v>27607</v>
      </c>
      <c r="AL13726" s="208">
        <v>639.86</v>
      </c>
      <c r="AM13726" s="93"/>
      <c r="AN13726" s="93"/>
      <c r="AO13726" s="93"/>
    </row>
    <row r="13727" spans="28:41" x14ac:dyDescent="0.55000000000000004">
      <c r="AB13727" s="278" t="s">
        <v>58767</v>
      </c>
      <c r="AC13727" s="279">
        <v>106801.14</v>
      </c>
      <c r="AE13727" s="246" t="s">
        <v>50454</v>
      </c>
      <c r="AF13727" s="247">
        <v>1110845.26</v>
      </c>
      <c r="AH13727" s="226" t="s">
        <v>34182</v>
      </c>
      <c r="AI13727" s="227">
        <v>16881.080000000002</v>
      </c>
      <c r="AK13727" s="207" t="s">
        <v>27608</v>
      </c>
      <c r="AL13727" s="208">
        <v>64868.04</v>
      </c>
      <c r="AM13727" s="93"/>
      <c r="AN13727" s="93"/>
      <c r="AO13727" s="93"/>
    </row>
    <row r="13728" spans="28:41" x14ac:dyDescent="0.55000000000000004">
      <c r="AB13728" s="278" t="s">
        <v>58048</v>
      </c>
      <c r="AC13728" s="279">
        <v>86000</v>
      </c>
      <c r="AE13728" s="246" t="s">
        <v>50455</v>
      </c>
      <c r="AF13728" s="247">
        <v>739663.93</v>
      </c>
      <c r="AH13728" s="226" t="s">
        <v>35723</v>
      </c>
      <c r="AI13728" s="227">
        <v>2767.5</v>
      </c>
      <c r="AK13728" s="207" t="s">
        <v>27609</v>
      </c>
      <c r="AL13728" s="208">
        <v>19408.8</v>
      </c>
      <c r="AM13728" s="93"/>
      <c r="AN13728" s="93"/>
      <c r="AO13728" s="93"/>
    </row>
    <row r="13729" spans="28:41" x14ac:dyDescent="0.55000000000000004">
      <c r="AB13729" s="278" t="s">
        <v>21835</v>
      </c>
      <c r="AC13729" s="279">
        <v>385000</v>
      </c>
      <c r="AE13729" s="246" t="s">
        <v>50456</v>
      </c>
      <c r="AF13729" s="247">
        <v>239807.89</v>
      </c>
      <c r="AH13729" s="226" t="s">
        <v>36746</v>
      </c>
      <c r="AI13729" s="227">
        <v>61236</v>
      </c>
      <c r="AK13729" s="207" t="s">
        <v>14225</v>
      </c>
      <c r="AL13729" s="208">
        <v>6423.02</v>
      </c>
      <c r="AM13729" s="93"/>
      <c r="AN13729" s="93"/>
      <c r="AO13729" s="93"/>
    </row>
    <row r="13730" spans="28:41" x14ac:dyDescent="0.55000000000000004">
      <c r="AB13730" s="278" t="s">
        <v>62363</v>
      </c>
      <c r="AC13730" s="279">
        <v>76804.2</v>
      </c>
      <c r="AE13730" s="246" t="s">
        <v>60766</v>
      </c>
      <c r="AF13730" s="247">
        <v>1474.55</v>
      </c>
      <c r="AH13730" s="226" t="s">
        <v>28207</v>
      </c>
      <c r="AI13730" s="227">
        <v>42841.75</v>
      </c>
      <c r="AK13730" s="207" t="s">
        <v>14226</v>
      </c>
      <c r="AL13730" s="208">
        <v>13425</v>
      </c>
      <c r="AM13730" s="93"/>
      <c r="AN13730" s="93"/>
      <c r="AO13730" s="93"/>
    </row>
    <row r="13731" spans="28:41" x14ac:dyDescent="0.55000000000000004">
      <c r="AB13731" s="278" t="s">
        <v>21902</v>
      </c>
      <c r="AC13731" s="279">
        <v>998919.39</v>
      </c>
      <c r="AE13731" s="246" t="s">
        <v>55456</v>
      </c>
      <c r="AF13731" s="247">
        <v>17166.82</v>
      </c>
      <c r="AH13731" s="226" t="s">
        <v>28208</v>
      </c>
      <c r="AI13731" s="227">
        <v>232.41</v>
      </c>
      <c r="AK13731" s="207" t="s">
        <v>27610</v>
      </c>
      <c r="AL13731" s="208">
        <v>800.67</v>
      </c>
      <c r="AM13731" s="93"/>
      <c r="AN13731" s="93"/>
      <c r="AO13731" s="93"/>
    </row>
    <row r="13732" spans="28:41" x14ac:dyDescent="0.55000000000000004">
      <c r="AB13732" s="278" t="s">
        <v>21905</v>
      </c>
      <c r="AC13732" s="279">
        <v>1211627.8500000001</v>
      </c>
      <c r="AE13732" s="246" t="s">
        <v>57899</v>
      </c>
      <c r="AF13732" s="247">
        <v>210345.65</v>
      </c>
      <c r="AH13732" s="226" t="s">
        <v>35724</v>
      </c>
      <c r="AI13732" s="227">
        <v>213538.29</v>
      </c>
      <c r="AK13732" s="207" t="s">
        <v>27611</v>
      </c>
      <c r="AL13732" s="208">
        <v>149.47</v>
      </c>
      <c r="AM13732" s="93"/>
      <c r="AN13732" s="93"/>
      <c r="AO13732" s="93"/>
    </row>
    <row r="13733" spans="28:41" x14ac:dyDescent="0.55000000000000004">
      <c r="AB13733" s="278" t="s">
        <v>33717</v>
      </c>
      <c r="AC13733" s="279">
        <v>336929.51</v>
      </c>
      <c r="AE13733" s="246" t="s">
        <v>58345</v>
      </c>
      <c r="AF13733" s="247">
        <v>350170.56</v>
      </c>
      <c r="AH13733" s="226" t="s">
        <v>35725</v>
      </c>
      <c r="AI13733" s="227">
        <v>24147.98</v>
      </c>
      <c r="AK13733" s="207" t="s">
        <v>27612</v>
      </c>
      <c r="AL13733" s="208">
        <v>2305.83</v>
      </c>
      <c r="AM13733" s="93"/>
      <c r="AN13733" s="93"/>
      <c r="AO13733" s="93"/>
    </row>
    <row r="13734" spans="28:41" x14ac:dyDescent="0.55000000000000004">
      <c r="AB13734" s="278" t="s">
        <v>39232</v>
      </c>
      <c r="AC13734" s="279">
        <v>423929.03</v>
      </c>
      <c r="AE13734" s="246" t="s">
        <v>55457</v>
      </c>
      <c r="AF13734" s="247">
        <v>26684.95</v>
      </c>
      <c r="AH13734" s="226" t="s">
        <v>48281</v>
      </c>
      <c r="AI13734" s="227">
        <v>37749.599999999999</v>
      </c>
      <c r="AK13734" s="207" t="s">
        <v>27613</v>
      </c>
      <c r="AL13734" s="208">
        <v>24039.01</v>
      </c>
      <c r="AM13734" s="93"/>
      <c r="AN13734" s="93"/>
      <c r="AO13734" s="93"/>
    </row>
    <row r="13735" spans="28:41" x14ac:dyDescent="0.55000000000000004">
      <c r="AB13735" s="278" t="s">
        <v>21906</v>
      </c>
      <c r="AC13735" s="279">
        <v>181434.93</v>
      </c>
      <c r="AE13735" s="246" t="s">
        <v>53901</v>
      </c>
      <c r="AF13735" s="247">
        <v>811803.71</v>
      </c>
      <c r="AH13735" s="226" t="s">
        <v>48282</v>
      </c>
      <c r="AI13735" s="227">
        <v>-554.92999999999995</v>
      </c>
      <c r="AK13735" s="207" t="s">
        <v>27614</v>
      </c>
      <c r="AL13735" s="208">
        <v>788.5</v>
      </c>
      <c r="AM13735" s="93"/>
      <c r="AN13735" s="93"/>
      <c r="AO13735" s="93"/>
    </row>
    <row r="13736" spans="28:41" x14ac:dyDescent="0.55000000000000004">
      <c r="AB13736" s="278" t="s">
        <v>33719</v>
      </c>
      <c r="AC13736" s="279">
        <v>47699.28</v>
      </c>
      <c r="AE13736" s="246" t="s">
        <v>50457</v>
      </c>
      <c r="AF13736" s="247">
        <v>172326.2</v>
      </c>
      <c r="AH13736" s="226" t="s">
        <v>42964</v>
      </c>
      <c r="AI13736" s="227">
        <v>12583</v>
      </c>
      <c r="AK13736" s="207" t="s">
        <v>27615</v>
      </c>
      <c r="AL13736" s="208">
        <v>59601.56</v>
      </c>
      <c r="AM13736" s="93"/>
      <c r="AN13736" s="93"/>
      <c r="AO13736" s="93"/>
    </row>
    <row r="13737" spans="28:41" x14ac:dyDescent="0.55000000000000004">
      <c r="AB13737" s="278" t="s">
        <v>62364</v>
      </c>
      <c r="AC13737" s="279">
        <v>58733.57</v>
      </c>
      <c r="AE13737" s="246" t="s">
        <v>57900</v>
      </c>
      <c r="AF13737" s="247">
        <v>28166.48</v>
      </c>
      <c r="AH13737" s="226" t="s">
        <v>42965</v>
      </c>
      <c r="AI13737" s="227">
        <v>962.63</v>
      </c>
      <c r="AK13737" s="207" t="s">
        <v>27616</v>
      </c>
      <c r="AL13737" s="208">
        <v>18700</v>
      </c>
      <c r="AM13737" s="93"/>
      <c r="AN13737" s="93"/>
      <c r="AO13737" s="93"/>
    </row>
    <row r="13738" spans="28:41" x14ac:dyDescent="0.55000000000000004">
      <c r="AB13738" s="278" t="s">
        <v>69352</v>
      </c>
      <c r="AC13738" s="279">
        <v>181.4</v>
      </c>
      <c r="AE13738" s="246" t="s">
        <v>61126</v>
      </c>
      <c r="AF13738" s="247">
        <v>1894.47</v>
      </c>
      <c r="AH13738" s="226" t="s">
        <v>53843</v>
      </c>
      <c r="AI13738" s="227">
        <v>1281.58</v>
      </c>
      <c r="AK13738" s="207" t="s">
        <v>27617</v>
      </c>
      <c r="AL13738" s="208">
        <v>40693.74</v>
      </c>
      <c r="AM13738" s="93"/>
      <c r="AN13738" s="93"/>
      <c r="AO13738" s="93"/>
    </row>
    <row r="13739" spans="28:41" x14ac:dyDescent="0.55000000000000004">
      <c r="AB13739" s="278" t="s">
        <v>36365</v>
      </c>
      <c r="AC13739" s="279">
        <v>14321.31</v>
      </c>
      <c r="AE13739" s="246" t="s">
        <v>57901</v>
      </c>
      <c r="AF13739" s="247">
        <v>1262277.76</v>
      </c>
      <c r="AH13739" s="226" t="s">
        <v>53844</v>
      </c>
      <c r="AI13739" s="227">
        <v>98.06</v>
      </c>
      <c r="AK13739" s="207" t="s">
        <v>27618</v>
      </c>
      <c r="AL13739" s="208">
        <v>3059.61</v>
      </c>
      <c r="AM13739" s="93"/>
      <c r="AN13739" s="93"/>
      <c r="AO13739" s="93"/>
    </row>
    <row r="13740" spans="28:41" x14ac:dyDescent="0.55000000000000004">
      <c r="AB13740" s="278" t="s">
        <v>13678</v>
      </c>
      <c r="AC13740" s="279">
        <v>7678.67</v>
      </c>
      <c r="AE13740" s="246" t="s">
        <v>50458</v>
      </c>
      <c r="AF13740" s="247">
        <v>80170.009999999995</v>
      </c>
      <c r="AH13740" s="226" t="s">
        <v>53845</v>
      </c>
      <c r="AI13740" s="227">
        <v>308.86</v>
      </c>
      <c r="AK13740" s="207" t="s">
        <v>27619</v>
      </c>
      <c r="AL13740" s="208">
        <v>8822.39</v>
      </c>
      <c r="AM13740" s="93"/>
      <c r="AN13740" s="93"/>
      <c r="AO13740" s="93"/>
    </row>
    <row r="13741" spans="28:41" x14ac:dyDescent="0.55000000000000004">
      <c r="AB13741" s="278" t="s">
        <v>40805</v>
      </c>
      <c r="AC13741" s="279">
        <v>283912.15999999997</v>
      </c>
      <c r="AE13741" s="246" t="s">
        <v>48303</v>
      </c>
      <c r="AF13741" s="247">
        <v>21117.54</v>
      </c>
      <c r="AH13741" s="226" t="s">
        <v>53846</v>
      </c>
      <c r="AI13741" s="227">
        <v>89.07</v>
      </c>
      <c r="AK13741" s="207" t="s">
        <v>27620</v>
      </c>
      <c r="AL13741" s="208">
        <v>18915.650000000001</v>
      </c>
      <c r="AM13741" s="93"/>
      <c r="AN13741" s="93"/>
      <c r="AO13741" s="93"/>
    </row>
    <row r="13742" spans="28:41" x14ac:dyDescent="0.55000000000000004">
      <c r="AB13742" s="278" t="s">
        <v>43263</v>
      </c>
      <c r="AC13742" s="279">
        <v>538749.35</v>
      </c>
      <c r="AE13742" s="246" t="s">
        <v>48304</v>
      </c>
      <c r="AF13742" s="247">
        <v>1572.28</v>
      </c>
      <c r="AH13742" s="226" t="s">
        <v>53847</v>
      </c>
      <c r="AI13742" s="227">
        <v>942.32</v>
      </c>
      <c r="AK13742" s="207" t="s">
        <v>27621</v>
      </c>
      <c r="AL13742" s="208">
        <v>19835</v>
      </c>
      <c r="AM13742" s="93"/>
      <c r="AN13742" s="93"/>
      <c r="AO13742" s="93"/>
    </row>
    <row r="13743" spans="28:41" x14ac:dyDescent="0.55000000000000004">
      <c r="AB13743" s="278" t="s">
        <v>62365</v>
      </c>
      <c r="AC13743" s="279">
        <v>3652.24</v>
      </c>
      <c r="AE13743" s="246" t="s">
        <v>48305</v>
      </c>
      <c r="AF13743" s="247">
        <v>5173.8</v>
      </c>
      <c r="AH13743" s="226" t="s">
        <v>53848</v>
      </c>
      <c r="AI13743" s="227">
        <v>72.12</v>
      </c>
      <c r="AK13743" s="207" t="s">
        <v>27622</v>
      </c>
      <c r="AL13743" s="208">
        <v>33675</v>
      </c>
      <c r="AM13743" s="93"/>
      <c r="AN13743" s="93"/>
      <c r="AO13743" s="93"/>
    </row>
    <row r="13744" spans="28:41" x14ac:dyDescent="0.55000000000000004">
      <c r="AB13744" s="278" t="s">
        <v>21912</v>
      </c>
      <c r="AC13744" s="279">
        <v>381730.83</v>
      </c>
      <c r="AE13744" s="246" t="s">
        <v>48306</v>
      </c>
      <c r="AF13744" s="247">
        <v>5929.85</v>
      </c>
      <c r="AH13744" s="226" t="s">
        <v>53849</v>
      </c>
      <c r="AI13744" s="227">
        <v>227.08</v>
      </c>
      <c r="AK13744" s="207" t="s">
        <v>27623</v>
      </c>
      <c r="AL13744" s="208">
        <v>144914.20000000001</v>
      </c>
      <c r="AM13744" s="93"/>
      <c r="AN13744" s="93"/>
      <c r="AO13744" s="93"/>
    </row>
    <row r="13745" spans="28:41" x14ac:dyDescent="0.55000000000000004">
      <c r="AB13745" s="278" t="s">
        <v>21914</v>
      </c>
      <c r="AC13745" s="279">
        <v>140663.67999999999</v>
      </c>
      <c r="AE13745" s="246" t="s">
        <v>59238</v>
      </c>
      <c r="AF13745" s="247">
        <v>37916.480000000003</v>
      </c>
      <c r="AH13745" s="226" t="s">
        <v>53850</v>
      </c>
      <c r="AI13745" s="227">
        <v>65.489999999999995</v>
      </c>
      <c r="AK13745" s="207" t="s">
        <v>27624</v>
      </c>
      <c r="AL13745" s="208">
        <v>14322.44</v>
      </c>
      <c r="AM13745" s="93"/>
      <c r="AN13745" s="93"/>
      <c r="AO13745" s="93"/>
    </row>
    <row r="13746" spans="28:41" x14ac:dyDescent="0.55000000000000004">
      <c r="AB13746" s="278" t="s">
        <v>21915</v>
      </c>
      <c r="AC13746" s="279">
        <v>663.88</v>
      </c>
      <c r="AE13746" s="246" t="s">
        <v>59239</v>
      </c>
      <c r="AF13746" s="247">
        <v>2822.96</v>
      </c>
      <c r="AH13746" s="226" t="s">
        <v>35726</v>
      </c>
      <c r="AI13746" s="227">
        <v>2838.34</v>
      </c>
      <c r="AK13746" s="207" t="s">
        <v>27625</v>
      </c>
      <c r="AL13746" s="208">
        <v>1095.6099999999999</v>
      </c>
      <c r="AM13746" s="93"/>
      <c r="AN13746" s="93"/>
      <c r="AO13746" s="93"/>
    </row>
    <row r="13747" spans="28:41" x14ac:dyDescent="0.55000000000000004">
      <c r="AB13747" s="278" t="s">
        <v>13680</v>
      </c>
      <c r="AC13747" s="279">
        <v>344236.79999999999</v>
      </c>
      <c r="AE13747" s="246" t="s">
        <v>59240</v>
      </c>
      <c r="AF13747" s="247">
        <v>9289.5400000000009</v>
      </c>
      <c r="AH13747" s="226" t="s">
        <v>53851</v>
      </c>
      <c r="AI13747" s="227">
        <v>222.76</v>
      </c>
      <c r="AK13747" s="207" t="s">
        <v>27626</v>
      </c>
      <c r="AL13747" s="208">
        <v>3105.11</v>
      </c>
      <c r="AM13747" s="93"/>
      <c r="AN13747" s="93"/>
      <c r="AO13747" s="93"/>
    </row>
    <row r="13748" spans="28:41" x14ac:dyDescent="0.55000000000000004">
      <c r="AB13748" s="278" t="s">
        <v>13681</v>
      </c>
      <c r="AC13748" s="279">
        <v>966295.25</v>
      </c>
      <c r="AE13748" s="246" t="s">
        <v>59241</v>
      </c>
      <c r="AF13748" s="247">
        <v>5333.42</v>
      </c>
      <c r="AH13748" s="226" t="s">
        <v>39520</v>
      </c>
      <c r="AI13748" s="227">
        <v>306000</v>
      </c>
      <c r="AK13748" s="207" t="s">
        <v>27627</v>
      </c>
      <c r="AL13748" s="208">
        <v>121633.76</v>
      </c>
      <c r="AM13748" s="93"/>
      <c r="AN13748" s="93"/>
      <c r="AO13748" s="93"/>
    </row>
    <row r="13749" spans="28:41" x14ac:dyDescent="0.55000000000000004">
      <c r="AB13749" s="278" t="s">
        <v>13682</v>
      </c>
      <c r="AC13749" s="279">
        <v>342198.73</v>
      </c>
      <c r="AE13749" s="246" t="s">
        <v>55458</v>
      </c>
      <c r="AF13749" s="247">
        <v>17461.97</v>
      </c>
      <c r="AH13749" s="226" t="s">
        <v>53852</v>
      </c>
      <c r="AI13749" s="227">
        <v>3811</v>
      </c>
      <c r="AK13749" s="207" t="s">
        <v>27628</v>
      </c>
      <c r="AL13749" s="208">
        <v>95377.19</v>
      </c>
      <c r="AM13749" s="93"/>
      <c r="AN13749" s="93"/>
      <c r="AO13749" s="93"/>
    </row>
    <row r="13750" spans="28:41" x14ac:dyDescent="0.55000000000000004">
      <c r="AB13750" s="278" t="s">
        <v>21916</v>
      </c>
      <c r="AC13750" s="279">
        <v>17486.580000000002</v>
      </c>
      <c r="AE13750" s="246" t="s">
        <v>55459</v>
      </c>
      <c r="AF13750" s="247">
        <v>101484.92</v>
      </c>
      <c r="AH13750" s="226" t="s">
        <v>53853</v>
      </c>
      <c r="AI13750" s="227">
        <v>109.82</v>
      </c>
      <c r="AK13750" s="207" t="s">
        <v>27629</v>
      </c>
      <c r="AL13750" s="208">
        <v>14531.43</v>
      </c>
      <c r="AM13750" s="93"/>
      <c r="AN13750" s="93"/>
      <c r="AO13750" s="93"/>
    </row>
    <row r="13751" spans="28:41" x14ac:dyDescent="0.55000000000000004">
      <c r="AB13751" s="278" t="s">
        <v>59992</v>
      </c>
      <c r="AC13751" s="279">
        <v>1095.29</v>
      </c>
      <c r="AE13751" s="246" t="s">
        <v>55460</v>
      </c>
      <c r="AF13751" s="247">
        <v>40828.97</v>
      </c>
      <c r="AH13751" s="226" t="s">
        <v>35727</v>
      </c>
      <c r="AI13751" s="227">
        <v>23935.95</v>
      </c>
      <c r="AK13751" s="207" t="s">
        <v>27630</v>
      </c>
      <c r="AL13751" s="208">
        <v>28647.5</v>
      </c>
      <c r="AM13751" s="93"/>
      <c r="AN13751" s="93"/>
      <c r="AO13751" s="93"/>
    </row>
    <row r="13752" spans="28:41" x14ac:dyDescent="0.55000000000000004">
      <c r="AB13752" s="278" t="s">
        <v>21917</v>
      </c>
      <c r="AC13752" s="279">
        <v>1500669.9</v>
      </c>
      <c r="AE13752" s="246" t="s">
        <v>55461</v>
      </c>
      <c r="AF13752" s="247">
        <v>18100.310000000001</v>
      </c>
      <c r="AH13752" s="226" t="s">
        <v>35728</v>
      </c>
      <c r="AI13752" s="227">
        <v>1716.46</v>
      </c>
      <c r="AK13752" s="207" t="s">
        <v>27631</v>
      </c>
      <c r="AL13752" s="208">
        <v>28205.200000000001</v>
      </c>
      <c r="AM13752" s="93"/>
      <c r="AN13752" s="93"/>
      <c r="AO13752" s="93"/>
    </row>
    <row r="13753" spans="28:41" x14ac:dyDescent="0.55000000000000004">
      <c r="AB13753" s="278" t="s">
        <v>21918</v>
      </c>
      <c r="AC13753" s="279">
        <v>288132.11</v>
      </c>
      <c r="AE13753" s="246" t="s">
        <v>55462</v>
      </c>
      <c r="AF13753" s="247">
        <v>27970.400000000001</v>
      </c>
      <c r="AH13753" s="226" t="s">
        <v>35729</v>
      </c>
      <c r="AI13753" s="227">
        <v>245.84</v>
      </c>
      <c r="AK13753" s="207" t="s">
        <v>27632</v>
      </c>
      <c r="AL13753" s="208">
        <v>17467</v>
      </c>
      <c r="AM13753" s="93"/>
      <c r="AN13753" s="93"/>
      <c r="AO13753" s="93"/>
    </row>
    <row r="13754" spans="28:41" x14ac:dyDescent="0.55000000000000004">
      <c r="AB13754" s="278" t="s">
        <v>21919</v>
      </c>
      <c r="AC13754" s="279">
        <v>20253.16</v>
      </c>
      <c r="AE13754" s="246" t="s">
        <v>55463</v>
      </c>
      <c r="AF13754" s="247">
        <v>33269.56</v>
      </c>
      <c r="AH13754" s="226" t="s">
        <v>35730</v>
      </c>
      <c r="AI13754" s="227">
        <v>52900</v>
      </c>
      <c r="AK13754" s="207" t="s">
        <v>27633</v>
      </c>
      <c r="AL13754" s="208">
        <v>53028.86</v>
      </c>
      <c r="AM13754" s="93"/>
      <c r="AN13754" s="93"/>
      <c r="AO13754" s="93"/>
    </row>
    <row r="13755" spans="28:41" x14ac:dyDescent="0.55000000000000004">
      <c r="AB13755" s="278" t="s">
        <v>69353</v>
      </c>
      <c r="AC13755" s="279">
        <v>105067.92</v>
      </c>
      <c r="AE13755" s="246" t="s">
        <v>55464</v>
      </c>
      <c r="AF13755" s="247">
        <v>6090</v>
      </c>
      <c r="AH13755" s="226" t="s">
        <v>36747</v>
      </c>
      <c r="AI13755" s="227">
        <v>22769</v>
      </c>
      <c r="AK13755" s="207" t="s">
        <v>27634</v>
      </c>
      <c r="AL13755" s="208">
        <v>8525.14</v>
      </c>
      <c r="AM13755" s="93"/>
      <c r="AN13755" s="93"/>
      <c r="AO13755" s="93"/>
    </row>
    <row r="13756" spans="28:41" x14ac:dyDescent="0.55000000000000004">
      <c r="AB13756" s="278" t="s">
        <v>54396</v>
      </c>
      <c r="AC13756" s="279">
        <v>223.96</v>
      </c>
      <c r="AE13756" s="246" t="s">
        <v>55465</v>
      </c>
      <c r="AF13756" s="247">
        <v>15747.76</v>
      </c>
      <c r="AH13756" s="226" t="s">
        <v>53854</v>
      </c>
      <c r="AI13756" s="227">
        <v>19076.990000000002</v>
      </c>
      <c r="AK13756" s="207" t="s">
        <v>27635</v>
      </c>
      <c r="AL13756" s="208">
        <v>11957</v>
      </c>
      <c r="AM13756" s="93"/>
      <c r="AN13756" s="93"/>
      <c r="AO13756" s="93"/>
    </row>
    <row r="13757" spans="28:41" x14ac:dyDescent="0.55000000000000004">
      <c r="AB13757" s="278" t="s">
        <v>13683</v>
      </c>
      <c r="AC13757" s="279">
        <v>777.23</v>
      </c>
      <c r="AE13757" s="246" t="s">
        <v>55466</v>
      </c>
      <c r="AF13757" s="247">
        <v>19958.96</v>
      </c>
      <c r="AH13757" s="226" t="s">
        <v>45646</v>
      </c>
      <c r="AI13757" s="227">
        <v>46757.84</v>
      </c>
      <c r="AK13757" s="207" t="s">
        <v>27636</v>
      </c>
      <c r="AL13757" s="208">
        <v>9610.9500000000007</v>
      </c>
      <c r="AM13757" s="93"/>
      <c r="AN13757" s="93"/>
      <c r="AO13757" s="93"/>
    </row>
    <row r="13758" spans="28:41" x14ac:dyDescent="0.55000000000000004">
      <c r="AB13758" s="278" t="s">
        <v>39233</v>
      </c>
      <c r="AC13758" s="279">
        <v>2044.18</v>
      </c>
      <c r="AE13758" s="246" t="s">
        <v>55467</v>
      </c>
      <c r="AF13758" s="247">
        <v>62587.89</v>
      </c>
      <c r="AH13758" s="226" t="s">
        <v>48283</v>
      </c>
      <c r="AI13758" s="227">
        <v>40810</v>
      </c>
      <c r="AK13758" s="207" t="s">
        <v>27637</v>
      </c>
      <c r="AL13758" s="208">
        <v>2972.4</v>
      </c>
      <c r="AM13758" s="93"/>
      <c r="AN13758" s="93"/>
      <c r="AO13758" s="93"/>
    </row>
    <row r="13759" spans="28:41" x14ac:dyDescent="0.55000000000000004">
      <c r="AB13759" s="278" t="s">
        <v>21923</v>
      </c>
      <c r="AC13759" s="279">
        <v>1156685.74</v>
      </c>
      <c r="AE13759" s="246" t="s">
        <v>55468</v>
      </c>
      <c r="AF13759" s="247">
        <v>5090</v>
      </c>
      <c r="AH13759" s="226" t="s">
        <v>48284</v>
      </c>
      <c r="AI13759" s="227">
        <v>77.84</v>
      </c>
      <c r="AK13759" s="207" t="s">
        <v>27638</v>
      </c>
      <c r="AL13759" s="208">
        <v>962.79</v>
      </c>
      <c r="AM13759" s="93"/>
      <c r="AN13759" s="93"/>
      <c r="AO13759" s="93"/>
    </row>
    <row r="13760" spans="28:41" x14ac:dyDescent="0.55000000000000004">
      <c r="AB13760" s="278" t="s">
        <v>21924</v>
      </c>
      <c r="AC13760" s="279">
        <v>1595105.97</v>
      </c>
      <c r="AE13760" s="246" t="s">
        <v>64961</v>
      </c>
      <c r="AF13760" s="247">
        <v>5869</v>
      </c>
      <c r="AH13760" s="226" t="s">
        <v>48285</v>
      </c>
      <c r="AI13760" s="227">
        <v>17.100000000000001</v>
      </c>
      <c r="AK13760" s="207" t="s">
        <v>27639</v>
      </c>
      <c r="AL13760" s="208">
        <v>2210.61</v>
      </c>
      <c r="AM13760" s="93"/>
      <c r="AN13760" s="93"/>
      <c r="AO13760" s="93"/>
    </row>
    <row r="13761" spans="28:41" x14ac:dyDescent="0.55000000000000004">
      <c r="AB13761" s="278" t="s">
        <v>21925</v>
      </c>
      <c r="AC13761" s="279">
        <v>47250</v>
      </c>
      <c r="AE13761" s="246" t="s">
        <v>62828</v>
      </c>
      <c r="AF13761" s="247">
        <v>262020.12</v>
      </c>
      <c r="AH13761" s="226" t="s">
        <v>47295</v>
      </c>
      <c r="AI13761" s="227">
        <v>9090.51</v>
      </c>
      <c r="AK13761" s="207" t="s">
        <v>27640</v>
      </c>
      <c r="AL13761" s="208">
        <v>149529.71</v>
      </c>
      <c r="AM13761" s="93"/>
      <c r="AN13761" s="93"/>
      <c r="AO13761" s="93"/>
    </row>
    <row r="13762" spans="28:41" x14ac:dyDescent="0.55000000000000004">
      <c r="AB13762" s="278" t="s">
        <v>62366</v>
      </c>
      <c r="AC13762" s="279">
        <v>1218.03</v>
      </c>
      <c r="AE13762" s="246" t="s">
        <v>64962</v>
      </c>
      <c r="AF13762" s="247">
        <v>32601.46</v>
      </c>
      <c r="AH13762" s="226" t="s">
        <v>47296</v>
      </c>
      <c r="AI13762" s="227">
        <v>695.43</v>
      </c>
      <c r="AK13762" s="207" t="s">
        <v>14227</v>
      </c>
      <c r="AL13762" s="208">
        <v>2985</v>
      </c>
      <c r="AM13762" s="93"/>
      <c r="AN13762" s="93"/>
      <c r="AO13762" s="93"/>
    </row>
    <row r="13763" spans="28:41" x14ac:dyDescent="0.55000000000000004">
      <c r="AB13763" s="278" t="s">
        <v>21927</v>
      </c>
      <c r="AC13763" s="279">
        <v>26143.96</v>
      </c>
      <c r="AE13763" s="246" t="s">
        <v>64963</v>
      </c>
      <c r="AF13763" s="247">
        <v>204398.53</v>
      </c>
      <c r="AH13763" s="226" t="s">
        <v>53855</v>
      </c>
      <c r="AI13763" s="227">
        <v>1944.18</v>
      </c>
      <c r="AK13763" s="207" t="s">
        <v>14228</v>
      </c>
      <c r="AL13763" s="208">
        <v>33180.239999999998</v>
      </c>
      <c r="AM13763" s="93"/>
      <c r="AN13763" s="93"/>
      <c r="AO13763" s="93"/>
    </row>
    <row r="13764" spans="28:41" x14ac:dyDescent="0.55000000000000004">
      <c r="AB13764" s="278" t="s">
        <v>43264</v>
      </c>
      <c r="AC13764" s="279">
        <v>-108884.12</v>
      </c>
      <c r="AE13764" s="246" t="s">
        <v>56629</v>
      </c>
      <c r="AF13764" s="247">
        <v>496.88</v>
      </c>
      <c r="AH13764" s="226" t="s">
        <v>53856</v>
      </c>
      <c r="AI13764" s="227">
        <v>27070.47</v>
      </c>
      <c r="AK13764" s="207" t="s">
        <v>14229</v>
      </c>
      <c r="AL13764" s="208">
        <v>639387.30000000005</v>
      </c>
      <c r="AM13764" s="93"/>
      <c r="AN13764" s="93"/>
      <c r="AO13764" s="93"/>
    </row>
    <row r="13765" spans="28:41" x14ac:dyDescent="0.55000000000000004">
      <c r="AB13765" s="278" t="s">
        <v>54397</v>
      </c>
      <c r="AC13765" s="279">
        <v>99307.85</v>
      </c>
      <c r="AE13765" s="246" t="s">
        <v>60767</v>
      </c>
      <c r="AF13765" s="247">
        <v>73347.06</v>
      </c>
      <c r="AH13765" s="226" t="s">
        <v>47297</v>
      </c>
      <c r="AI13765" s="227">
        <v>6281.6</v>
      </c>
      <c r="AK13765" s="207" t="s">
        <v>27641</v>
      </c>
      <c r="AL13765" s="208">
        <v>5649.6</v>
      </c>
      <c r="AM13765" s="93"/>
      <c r="AN13765" s="93"/>
      <c r="AO13765" s="93"/>
    </row>
    <row r="13766" spans="28:41" x14ac:dyDescent="0.55000000000000004">
      <c r="AB13766" s="278" t="s">
        <v>21971</v>
      </c>
      <c r="AC13766" s="279">
        <v>863.43</v>
      </c>
      <c r="AE13766" s="246" t="s">
        <v>60768</v>
      </c>
      <c r="AF13766" s="247">
        <v>5566.08</v>
      </c>
      <c r="AH13766" s="226" t="s">
        <v>47298</v>
      </c>
      <c r="AI13766" s="227">
        <v>480.56</v>
      </c>
      <c r="AK13766" s="207" t="s">
        <v>27642</v>
      </c>
      <c r="AL13766" s="208">
        <v>235.29</v>
      </c>
      <c r="AM13766" s="93"/>
      <c r="AN13766" s="93"/>
      <c r="AO13766" s="93"/>
    </row>
    <row r="13767" spans="28:41" x14ac:dyDescent="0.55000000000000004">
      <c r="AB13767" s="278" t="s">
        <v>35171</v>
      </c>
      <c r="AC13767" s="279">
        <v>208134.24</v>
      </c>
      <c r="AE13767" s="246" t="s">
        <v>60769</v>
      </c>
      <c r="AF13767" s="247">
        <v>17970.12</v>
      </c>
      <c r="AH13767" s="226" t="s">
        <v>45647</v>
      </c>
      <c r="AI13767" s="227">
        <v>140000</v>
      </c>
      <c r="AK13767" s="207" t="s">
        <v>27643</v>
      </c>
      <c r="AL13767" s="208">
        <v>856855.9</v>
      </c>
      <c r="AM13767" s="93"/>
      <c r="AN13767" s="93"/>
      <c r="AO13767" s="93"/>
    </row>
    <row r="13768" spans="28:41" x14ac:dyDescent="0.55000000000000004">
      <c r="AB13768" s="278" t="s">
        <v>21972</v>
      </c>
      <c r="AC13768" s="279">
        <v>48783.94</v>
      </c>
      <c r="AE13768" s="246" t="s">
        <v>39547</v>
      </c>
      <c r="AF13768" s="247">
        <v>8391.26</v>
      </c>
      <c r="AH13768" s="226" t="s">
        <v>45648</v>
      </c>
      <c r="AI13768" s="227">
        <v>10710</v>
      </c>
      <c r="AK13768" s="207" t="s">
        <v>27644</v>
      </c>
      <c r="AL13768" s="208">
        <v>49956.14</v>
      </c>
      <c r="AM13768" s="93"/>
      <c r="AN13768" s="93"/>
      <c r="AO13768" s="93"/>
    </row>
    <row r="13769" spans="28:41" x14ac:dyDescent="0.55000000000000004">
      <c r="AB13769" s="278" t="s">
        <v>21973</v>
      </c>
      <c r="AC13769" s="279">
        <v>28782.03</v>
      </c>
      <c r="AE13769" s="246" t="s">
        <v>63405</v>
      </c>
      <c r="AF13769" s="247">
        <v>19892.580000000002</v>
      </c>
      <c r="AH13769" s="226" t="s">
        <v>42966</v>
      </c>
      <c r="AI13769" s="227">
        <v>35225.230000000003</v>
      </c>
      <c r="AK13769" s="207" t="s">
        <v>27645</v>
      </c>
      <c r="AL13769" s="208">
        <v>429.09</v>
      </c>
      <c r="AM13769" s="93"/>
      <c r="AN13769" s="93"/>
      <c r="AO13769" s="93"/>
    </row>
    <row r="13770" spans="28:41" x14ac:dyDescent="0.55000000000000004">
      <c r="AB13770" s="278" t="s">
        <v>33728</v>
      </c>
      <c r="AC13770" s="279">
        <v>9745.84</v>
      </c>
      <c r="AE13770" s="246" t="s">
        <v>47310</v>
      </c>
      <c r="AF13770" s="247">
        <v>92325.86</v>
      </c>
      <c r="AH13770" s="226" t="s">
        <v>42967</v>
      </c>
      <c r="AI13770" s="227">
        <v>2694.77</v>
      </c>
      <c r="AK13770" s="207" t="s">
        <v>27646</v>
      </c>
      <c r="AL13770" s="208">
        <v>13090</v>
      </c>
      <c r="AM13770" s="93"/>
      <c r="AN13770" s="93"/>
      <c r="AO13770" s="93"/>
    </row>
    <row r="13771" spans="28:41" x14ac:dyDescent="0.55000000000000004">
      <c r="AB13771" s="278" t="s">
        <v>54400</v>
      </c>
      <c r="AC13771" s="279">
        <v>11004</v>
      </c>
      <c r="AE13771" s="246" t="s">
        <v>63406</v>
      </c>
      <c r="AF13771" s="247">
        <v>2642.66</v>
      </c>
      <c r="AH13771" s="226" t="s">
        <v>39521</v>
      </c>
      <c r="AI13771" s="227">
        <v>49642.080000000002</v>
      </c>
      <c r="AK13771" s="207" t="s">
        <v>27647</v>
      </c>
      <c r="AL13771" s="208">
        <v>314.49</v>
      </c>
      <c r="AM13771" s="93"/>
      <c r="AN13771" s="93"/>
      <c r="AO13771" s="93"/>
    </row>
    <row r="13772" spans="28:41" x14ac:dyDescent="0.55000000000000004">
      <c r="AB13772" s="278" t="s">
        <v>54401</v>
      </c>
      <c r="AC13772" s="279">
        <v>11941.54</v>
      </c>
      <c r="AE13772" s="246" t="s">
        <v>47311</v>
      </c>
      <c r="AF13772" s="247">
        <v>8742.0400000000009</v>
      </c>
      <c r="AH13772" s="226" t="s">
        <v>39522</v>
      </c>
      <c r="AI13772" s="227">
        <v>3771.69</v>
      </c>
      <c r="AK13772" s="207" t="s">
        <v>27648</v>
      </c>
      <c r="AL13772" s="208">
        <v>24.06</v>
      </c>
      <c r="AM13772" s="93"/>
      <c r="AN13772" s="93"/>
      <c r="AO13772" s="93"/>
    </row>
    <row r="13773" spans="28:41" x14ac:dyDescent="0.55000000000000004">
      <c r="AB13773" s="278" t="s">
        <v>33730</v>
      </c>
      <c r="AC13773" s="279">
        <v>3852.22</v>
      </c>
      <c r="AE13773" s="246" t="s">
        <v>49194</v>
      </c>
      <c r="AF13773" s="247">
        <v>3059.95</v>
      </c>
      <c r="AH13773" s="226" t="s">
        <v>39523</v>
      </c>
      <c r="AI13773" s="227">
        <v>10485.58</v>
      </c>
      <c r="AK13773" s="207" t="s">
        <v>27649</v>
      </c>
      <c r="AL13773" s="208">
        <v>68.17</v>
      </c>
      <c r="AM13773" s="93"/>
      <c r="AN13773" s="93"/>
      <c r="AO13773" s="93"/>
    </row>
    <row r="13774" spans="28:41" x14ac:dyDescent="0.55000000000000004">
      <c r="AB13774" s="278" t="s">
        <v>54402</v>
      </c>
      <c r="AC13774" s="279">
        <v>916.06</v>
      </c>
      <c r="AE13774" s="246" t="s">
        <v>48307</v>
      </c>
      <c r="AF13774" s="247">
        <v>9130.24</v>
      </c>
      <c r="AH13774" s="226" t="s">
        <v>39524</v>
      </c>
      <c r="AI13774" s="227">
        <v>6507.36</v>
      </c>
      <c r="AK13774" s="207" t="s">
        <v>27650</v>
      </c>
      <c r="AL13774" s="208">
        <v>1186.7</v>
      </c>
      <c r="AM13774" s="93"/>
      <c r="AN13774" s="93"/>
      <c r="AO13774" s="93"/>
    </row>
    <row r="13775" spans="28:41" x14ac:dyDescent="0.55000000000000004">
      <c r="AB13775" s="278" t="s">
        <v>21974</v>
      </c>
      <c r="AC13775" s="279">
        <v>12060.16</v>
      </c>
      <c r="AE13775" s="246" t="s">
        <v>36770</v>
      </c>
      <c r="AF13775" s="247">
        <v>4466.03</v>
      </c>
      <c r="AH13775" s="226" t="s">
        <v>47299</v>
      </c>
      <c r="AI13775" s="227">
        <v>900</v>
      </c>
      <c r="AK13775" s="207" t="s">
        <v>27651</v>
      </c>
      <c r="AL13775" s="208">
        <v>41.76</v>
      </c>
      <c r="AM13775" s="93"/>
      <c r="AN13775" s="93"/>
      <c r="AO13775" s="93"/>
    </row>
    <row r="13776" spans="28:41" x14ac:dyDescent="0.55000000000000004">
      <c r="AB13776" s="278" t="s">
        <v>33731</v>
      </c>
      <c r="AC13776" s="279">
        <v>2901</v>
      </c>
      <c r="AE13776" s="246" t="s">
        <v>62261</v>
      </c>
      <c r="AF13776" s="247">
        <v>1500</v>
      </c>
      <c r="AH13776" s="226" t="s">
        <v>50436</v>
      </c>
      <c r="AI13776" s="227">
        <v>7967.2</v>
      </c>
      <c r="AK13776" s="207" t="s">
        <v>27652</v>
      </c>
      <c r="AL13776" s="208">
        <v>27614.83</v>
      </c>
      <c r="AM13776" s="93"/>
      <c r="AN13776" s="93"/>
      <c r="AO13776" s="93"/>
    </row>
    <row r="13777" spans="28:41" x14ac:dyDescent="0.55000000000000004">
      <c r="AB13777" s="278" t="s">
        <v>21978</v>
      </c>
      <c r="AC13777" s="279">
        <v>24807.9</v>
      </c>
      <c r="AE13777" s="246" t="s">
        <v>53907</v>
      </c>
      <c r="AF13777" s="247">
        <v>26620.67</v>
      </c>
      <c r="AH13777" s="226" t="s">
        <v>50437</v>
      </c>
      <c r="AI13777" s="227">
        <v>540.79999999999995</v>
      </c>
      <c r="AK13777" s="207" t="s">
        <v>27653</v>
      </c>
      <c r="AL13777" s="208">
        <v>1449</v>
      </c>
      <c r="AM13777" s="93"/>
      <c r="AN13777" s="93"/>
      <c r="AO13777" s="93"/>
    </row>
    <row r="13778" spans="28:41" x14ac:dyDescent="0.55000000000000004">
      <c r="AB13778" s="278" t="s">
        <v>69354</v>
      </c>
      <c r="AC13778" s="279">
        <v>23250</v>
      </c>
      <c r="AE13778" s="246" t="s">
        <v>53908</v>
      </c>
      <c r="AF13778" s="247">
        <v>706.89</v>
      </c>
      <c r="AH13778" s="226" t="s">
        <v>45649</v>
      </c>
      <c r="AI13778" s="227">
        <v>14438.76</v>
      </c>
      <c r="AK13778" s="207" t="s">
        <v>27654</v>
      </c>
      <c r="AL13778" s="208">
        <v>1693</v>
      </c>
      <c r="AM13778" s="93"/>
      <c r="AN13778" s="93"/>
      <c r="AO13778" s="93"/>
    </row>
    <row r="13779" spans="28:41" x14ac:dyDescent="0.55000000000000004">
      <c r="AB13779" s="278" t="s">
        <v>62889</v>
      </c>
      <c r="AC13779" s="279">
        <v>26784.31</v>
      </c>
      <c r="AE13779" s="246" t="s">
        <v>53909</v>
      </c>
      <c r="AF13779" s="247">
        <v>357.2</v>
      </c>
      <c r="AH13779" s="226" t="s">
        <v>45650</v>
      </c>
      <c r="AI13779" s="227">
        <v>1092.24</v>
      </c>
      <c r="AK13779" s="207" t="s">
        <v>27655</v>
      </c>
      <c r="AL13779" s="208">
        <v>4781.49</v>
      </c>
      <c r="AM13779" s="93"/>
      <c r="AN13779" s="93"/>
      <c r="AO13779" s="93"/>
    </row>
    <row r="13780" spans="28:41" x14ac:dyDescent="0.55000000000000004">
      <c r="AB13780" s="278" t="s">
        <v>13695</v>
      </c>
      <c r="AC13780" s="279">
        <v>22436.11</v>
      </c>
      <c r="AE13780" s="246" t="s">
        <v>56630</v>
      </c>
      <c r="AF13780" s="247">
        <v>1936.63</v>
      </c>
      <c r="AH13780" s="226" t="s">
        <v>28261</v>
      </c>
      <c r="AI13780" s="227">
        <v>51</v>
      </c>
      <c r="AK13780" s="207" t="s">
        <v>27656</v>
      </c>
      <c r="AL13780" s="208">
        <v>3664.12</v>
      </c>
      <c r="AM13780" s="93"/>
      <c r="AN13780" s="93"/>
      <c r="AO13780" s="93"/>
    </row>
    <row r="13781" spans="28:41" x14ac:dyDescent="0.55000000000000004">
      <c r="AB13781" s="278" t="s">
        <v>13696</v>
      </c>
      <c r="AC13781" s="279">
        <v>40644.550000000003</v>
      </c>
      <c r="AE13781" s="246" t="s">
        <v>57902</v>
      </c>
      <c r="AF13781" s="247">
        <v>323500</v>
      </c>
      <c r="AH13781" s="226" t="s">
        <v>28273</v>
      </c>
      <c r="AI13781" s="227">
        <v>4.58</v>
      </c>
      <c r="AK13781" s="207" t="s">
        <v>27657</v>
      </c>
      <c r="AL13781" s="208">
        <v>500</v>
      </c>
      <c r="AM13781" s="93"/>
      <c r="AN13781" s="93"/>
      <c r="AO13781" s="93"/>
    </row>
    <row r="13782" spans="28:41" x14ac:dyDescent="0.55000000000000004">
      <c r="AB13782" s="278" t="s">
        <v>21979</v>
      </c>
      <c r="AC13782" s="279">
        <v>12869.12</v>
      </c>
      <c r="AE13782" s="246" t="s">
        <v>57903</v>
      </c>
      <c r="AF13782" s="247">
        <v>24747.97</v>
      </c>
      <c r="AH13782" s="226" t="s">
        <v>28275</v>
      </c>
      <c r="AI13782" s="227">
        <v>126.31</v>
      </c>
      <c r="AK13782" s="207" t="s">
        <v>27658</v>
      </c>
      <c r="AL13782" s="208">
        <v>1285.05</v>
      </c>
      <c r="AM13782" s="93"/>
      <c r="AN13782" s="93"/>
      <c r="AO13782" s="93"/>
    </row>
    <row r="13783" spans="28:41" x14ac:dyDescent="0.55000000000000004">
      <c r="AB13783" s="278" t="s">
        <v>21980</v>
      </c>
      <c r="AC13783" s="279">
        <v>365596.89</v>
      </c>
      <c r="AE13783" s="246" t="s">
        <v>57904</v>
      </c>
      <c r="AF13783" s="247">
        <v>11630</v>
      </c>
      <c r="AH13783" s="226" t="s">
        <v>28277</v>
      </c>
      <c r="AI13783" s="227">
        <v>96.5</v>
      </c>
      <c r="AK13783" s="207" t="s">
        <v>27659</v>
      </c>
      <c r="AL13783" s="208">
        <v>73056.639999999999</v>
      </c>
      <c r="AM13783" s="93"/>
      <c r="AN13783" s="93"/>
      <c r="AO13783" s="93"/>
    </row>
    <row r="13784" spans="28:41" x14ac:dyDescent="0.55000000000000004">
      <c r="AB13784" s="278" t="s">
        <v>21981</v>
      </c>
      <c r="AC13784" s="279">
        <v>42828</v>
      </c>
      <c r="AE13784" s="246" t="s">
        <v>63407</v>
      </c>
      <c r="AF13784" s="247">
        <v>56785</v>
      </c>
      <c r="AH13784" s="226" t="s">
        <v>42968</v>
      </c>
      <c r="AI13784" s="227">
        <v>775276.63</v>
      </c>
      <c r="AK13784" s="207" t="s">
        <v>27660</v>
      </c>
      <c r="AL13784" s="208">
        <v>5454.61</v>
      </c>
      <c r="AM13784" s="93"/>
      <c r="AN13784" s="93"/>
      <c r="AO13784" s="93"/>
    </row>
    <row r="13785" spans="28:41" x14ac:dyDescent="0.55000000000000004">
      <c r="AB13785" s="278" t="s">
        <v>21982</v>
      </c>
      <c r="AC13785" s="279">
        <v>2125</v>
      </c>
      <c r="AE13785" s="246" t="s">
        <v>48309</v>
      </c>
      <c r="AF13785" s="247">
        <v>71189</v>
      </c>
      <c r="AH13785" s="226" t="s">
        <v>42969</v>
      </c>
      <c r="AI13785" s="227">
        <v>59308.4</v>
      </c>
      <c r="AK13785" s="207" t="s">
        <v>27661</v>
      </c>
      <c r="AL13785" s="208">
        <v>15838.69</v>
      </c>
      <c r="AM13785" s="93"/>
      <c r="AN13785" s="93"/>
      <c r="AO13785" s="93"/>
    </row>
    <row r="13786" spans="28:41" x14ac:dyDescent="0.55000000000000004">
      <c r="AB13786" s="278" t="s">
        <v>36372</v>
      </c>
      <c r="AC13786" s="279">
        <v>16613.91</v>
      </c>
      <c r="AE13786" s="246" t="s">
        <v>48310</v>
      </c>
      <c r="AF13786" s="247">
        <v>10675.57</v>
      </c>
      <c r="AH13786" s="226" t="s">
        <v>28283</v>
      </c>
      <c r="AI13786" s="227">
        <v>75791.259999999995</v>
      </c>
      <c r="AK13786" s="207" t="s">
        <v>27662</v>
      </c>
      <c r="AL13786" s="208">
        <v>8990.02</v>
      </c>
      <c r="AM13786" s="93"/>
      <c r="AN13786" s="93"/>
      <c r="AO13786" s="93"/>
    </row>
    <row r="13787" spans="28:41" x14ac:dyDescent="0.55000000000000004">
      <c r="AB13787" s="278" t="s">
        <v>13697</v>
      </c>
      <c r="AC13787" s="279">
        <v>90806.17</v>
      </c>
      <c r="AE13787" s="246" t="s">
        <v>63408</v>
      </c>
      <c r="AF13787" s="247">
        <v>62423.76</v>
      </c>
      <c r="AH13787" s="226" t="s">
        <v>28284</v>
      </c>
      <c r="AI13787" s="227">
        <v>52451.6</v>
      </c>
      <c r="AK13787" s="207" t="s">
        <v>27663</v>
      </c>
      <c r="AL13787" s="208">
        <v>146.25</v>
      </c>
      <c r="AM13787" s="93"/>
      <c r="AN13787" s="93"/>
      <c r="AO13787" s="93"/>
    </row>
    <row r="13788" spans="28:41" x14ac:dyDescent="0.55000000000000004">
      <c r="AB13788" s="278" t="s">
        <v>21983</v>
      </c>
      <c r="AC13788" s="279">
        <v>26244.25</v>
      </c>
      <c r="AE13788" s="246" t="s">
        <v>63409</v>
      </c>
      <c r="AF13788" s="247">
        <v>1958.41</v>
      </c>
      <c r="AH13788" s="226" t="s">
        <v>28285</v>
      </c>
      <c r="AI13788" s="227">
        <v>1326</v>
      </c>
      <c r="AK13788" s="207" t="s">
        <v>27664</v>
      </c>
      <c r="AL13788" s="208">
        <v>3285.79</v>
      </c>
      <c r="AM13788" s="93"/>
      <c r="AN13788" s="93"/>
      <c r="AO13788" s="93"/>
    </row>
    <row r="13789" spans="28:41" x14ac:dyDescent="0.55000000000000004">
      <c r="AB13789" s="278" t="s">
        <v>21984</v>
      </c>
      <c r="AC13789" s="279">
        <v>13731.88</v>
      </c>
      <c r="AE13789" s="246" t="s">
        <v>63410</v>
      </c>
      <c r="AF13789" s="247">
        <v>4552.6899999999996</v>
      </c>
      <c r="AH13789" s="226" t="s">
        <v>47300</v>
      </c>
      <c r="AI13789" s="227">
        <v>257.2</v>
      </c>
      <c r="AK13789" s="207" t="s">
        <v>27665</v>
      </c>
      <c r="AL13789" s="208">
        <v>16414.62</v>
      </c>
      <c r="AM13789" s="93"/>
      <c r="AN13789" s="93"/>
      <c r="AO13789" s="93"/>
    </row>
    <row r="13790" spans="28:41" x14ac:dyDescent="0.55000000000000004">
      <c r="AB13790" s="278" t="s">
        <v>55614</v>
      </c>
      <c r="AC13790" s="279">
        <v>7525.41</v>
      </c>
      <c r="AE13790" s="246" t="s">
        <v>63411</v>
      </c>
      <c r="AF13790" s="247">
        <v>1003.41</v>
      </c>
      <c r="AH13790" s="226" t="s">
        <v>28289</v>
      </c>
      <c r="AI13790" s="227">
        <v>492.65</v>
      </c>
      <c r="AK13790" s="207" t="s">
        <v>27666</v>
      </c>
      <c r="AL13790" s="208">
        <v>11580.08</v>
      </c>
      <c r="AM13790" s="93"/>
      <c r="AN13790" s="93"/>
      <c r="AO13790" s="93"/>
    </row>
    <row r="13791" spans="28:41" x14ac:dyDescent="0.55000000000000004">
      <c r="AB13791" s="278" t="s">
        <v>21985</v>
      </c>
      <c r="AC13791" s="279">
        <v>137700.46</v>
      </c>
      <c r="AE13791" s="246" t="s">
        <v>63412</v>
      </c>
      <c r="AF13791" s="247">
        <v>7938.5</v>
      </c>
      <c r="AH13791" s="226" t="s">
        <v>28291</v>
      </c>
      <c r="AI13791" s="227">
        <v>9486</v>
      </c>
      <c r="AK13791" s="207" t="s">
        <v>27667</v>
      </c>
      <c r="AL13791" s="208">
        <v>34176.36</v>
      </c>
      <c r="AM13791" s="93"/>
      <c r="AN13791" s="93"/>
      <c r="AO13791" s="93"/>
    </row>
    <row r="13792" spans="28:41" x14ac:dyDescent="0.55000000000000004">
      <c r="AB13792" s="278" t="s">
        <v>46072</v>
      </c>
      <c r="AC13792" s="279">
        <v>-440.37</v>
      </c>
      <c r="AE13792" s="246" t="s">
        <v>45670</v>
      </c>
      <c r="AF13792" s="247">
        <v>3297.25</v>
      </c>
      <c r="AH13792" s="226" t="s">
        <v>28292</v>
      </c>
      <c r="AI13792" s="227">
        <v>30145.41</v>
      </c>
      <c r="AK13792" s="207" t="s">
        <v>27668</v>
      </c>
      <c r="AL13792" s="208">
        <v>69.34</v>
      </c>
      <c r="AM13792" s="93"/>
      <c r="AN13792" s="93"/>
      <c r="AO13792" s="93"/>
    </row>
    <row r="13793" spans="28:41" x14ac:dyDescent="0.55000000000000004">
      <c r="AB13793" s="278" t="s">
        <v>69355</v>
      </c>
      <c r="AC13793" s="279">
        <v>37842.379999999997</v>
      </c>
      <c r="AE13793" s="246" t="s">
        <v>64964</v>
      </c>
      <c r="AF13793" s="247">
        <v>4000</v>
      </c>
      <c r="AH13793" s="226" t="s">
        <v>28293</v>
      </c>
      <c r="AI13793" s="227">
        <v>10948</v>
      </c>
      <c r="AK13793" s="207" t="s">
        <v>27669</v>
      </c>
      <c r="AL13793" s="208">
        <v>1030948.76</v>
      </c>
      <c r="AM13793" s="93"/>
      <c r="AN13793" s="93"/>
      <c r="AO13793" s="93"/>
    </row>
    <row r="13794" spans="28:41" x14ac:dyDescent="0.55000000000000004">
      <c r="AB13794" s="278" t="s">
        <v>22012</v>
      </c>
      <c r="AC13794" s="279">
        <v>9100.83</v>
      </c>
      <c r="AE13794" s="246" t="s">
        <v>63806</v>
      </c>
      <c r="AF13794" s="247">
        <v>303.42</v>
      </c>
      <c r="AH13794" s="226" t="s">
        <v>28294</v>
      </c>
      <c r="AI13794" s="227">
        <v>5896.39</v>
      </c>
      <c r="AK13794" s="207" t="s">
        <v>27670</v>
      </c>
      <c r="AL13794" s="208">
        <v>73056.639999999999</v>
      </c>
      <c r="AM13794" s="93"/>
      <c r="AN13794" s="93"/>
      <c r="AO13794" s="93"/>
    </row>
    <row r="13795" spans="28:41" x14ac:dyDescent="0.55000000000000004">
      <c r="AB13795" s="278" t="s">
        <v>13701</v>
      </c>
      <c r="AC13795" s="279">
        <v>17841.64</v>
      </c>
      <c r="AE13795" s="246" t="s">
        <v>63807</v>
      </c>
      <c r="AF13795" s="247">
        <v>120</v>
      </c>
      <c r="AH13795" s="226" t="s">
        <v>53857</v>
      </c>
      <c r="AI13795" s="227">
        <v>3577.01</v>
      </c>
      <c r="AK13795" s="207" t="s">
        <v>27671</v>
      </c>
      <c r="AL13795" s="208">
        <v>9610.9500000000007</v>
      </c>
      <c r="AM13795" s="93"/>
      <c r="AN13795" s="93"/>
      <c r="AO13795" s="93"/>
    </row>
    <row r="13796" spans="28:41" x14ac:dyDescent="0.55000000000000004">
      <c r="AB13796" s="278" t="s">
        <v>22013</v>
      </c>
      <c r="AC13796" s="279">
        <v>12000</v>
      </c>
      <c r="AE13796" s="246" t="s">
        <v>64965</v>
      </c>
      <c r="AF13796" s="247">
        <v>5087.7299999999996</v>
      </c>
      <c r="AH13796" s="226" t="s">
        <v>28295</v>
      </c>
      <c r="AI13796" s="227">
        <v>1334.86</v>
      </c>
      <c r="AK13796" s="207" t="s">
        <v>27672</v>
      </c>
      <c r="AL13796" s="208">
        <v>27614.83</v>
      </c>
      <c r="AM13796" s="93"/>
      <c r="AN13796" s="93"/>
      <c r="AO13796" s="93"/>
    </row>
    <row r="13797" spans="28:41" x14ac:dyDescent="0.55000000000000004">
      <c r="AB13797" s="278" t="s">
        <v>70136</v>
      </c>
      <c r="AC13797" s="279">
        <v>2020</v>
      </c>
      <c r="AE13797" s="246" t="s">
        <v>61616</v>
      </c>
      <c r="AF13797" s="247">
        <v>4000</v>
      </c>
      <c r="AH13797" s="226" t="s">
        <v>48286</v>
      </c>
      <c r="AI13797" s="227">
        <v>-389.32</v>
      </c>
      <c r="AK13797" s="207" t="s">
        <v>27673</v>
      </c>
      <c r="AL13797" s="208">
        <v>64868.04</v>
      </c>
      <c r="AM13797" s="93"/>
      <c r="AN13797" s="93"/>
      <c r="AO13797" s="93"/>
    </row>
    <row r="13798" spans="28:41" x14ac:dyDescent="0.55000000000000004">
      <c r="AB13798" s="278" t="s">
        <v>13702</v>
      </c>
      <c r="AC13798" s="279">
        <v>3270.71</v>
      </c>
      <c r="AE13798" s="246" t="s">
        <v>59884</v>
      </c>
      <c r="AF13798" s="247">
        <v>3893.04</v>
      </c>
      <c r="AH13798" s="226" t="s">
        <v>28298</v>
      </c>
      <c r="AI13798" s="227">
        <v>6732</v>
      </c>
      <c r="AK13798" s="207" t="s">
        <v>27674</v>
      </c>
      <c r="AL13798" s="208">
        <v>19408.8</v>
      </c>
      <c r="AM13798" s="93"/>
      <c r="AN13798" s="93"/>
      <c r="AO13798" s="93"/>
    </row>
    <row r="13799" spans="28:41" x14ac:dyDescent="0.55000000000000004">
      <c r="AB13799" s="278" t="s">
        <v>13703</v>
      </c>
      <c r="AC13799" s="279">
        <v>9941.24</v>
      </c>
      <c r="AE13799" s="246" t="s">
        <v>59885</v>
      </c>
      <c r="AF13799" s="247">
        <v>600.17999999999995</v>
      </c>
      <c r="AH13799" s="226" t="s">
        <v>28299</v>
      </c>
      <c r="AI13799" s="227">
        <v>514.99</v>
      </c>
      <c r="AK13799" s="207" t="s">
        <v>27675</v>
      </c>
      <c r="AL13799" s="208">
        <v>1449</v>
      </c>
      <c r="AM13799" s="93"/>
      <c r="AN13799" s="93"/>
      <c r="AO13799" s="93"/>
    </row>
    <row r="13800" spans="28:41" x14ac:dyDescent="0.55000000000000004">
      <c r="AB13800" s="278" t="s">
        <v>22014</v>
      </c>
      <c r="AC13800" s="279">
        <v>6070.86</v>
      </c>
      <c r="AE13800" s="246" t="s">
        <v>59886</v>
      </c>
      <c r="AF13800" s="247">
        <v>344.37</v>
      </c>
      <c r="AH13800" s="226" t="s">
        <v>53858</v>
      </c>
      <c r="AI13800" s="227">
        <v>379.67</v>
      </c>
      <c r="AK13800" s="207" t="s">
        <v>27676</v>
      </c>
      <c r="AL13800" s="208">
        <v>2972.4</v>
      </c>
      <c r="AM13800" s="93"/>
      <c r="AN13800" s="93"/>
      <c r="AO13800" s="93"/>
    </row>
    <row r="13801" spans="28:41" x14ac:dyDescent="0.55000000000000004">
      <c r="AB13801" s="278" t="s">
        <v>22015</v>
      </c>
      <c r="AC13801" s="279">
        <v>15.2</v>
      </c>
      <c r="AE13801" s="246" t="s">
        <v>62829</v>
      </c>
      <c r="AF13801" s="247">
        <v>886.28</v>
      </c>
      <c r="AH13801" s="226" t="s">
        <v>28300</v>
      </c>
      <c r="AI13801" s="227">
        <v>101219.55</v>
      </c>
      <c r="AK13801" s="207" t="s">
        <v>27677</v>
      </c>
      <c r="AL13801" s="208">
        <v>40693.74</v>
      </c>
      <c r="AM13801" s="93"/>
      <c r="AN13801" s="93"/>
      <c r="AO13801" s="93"/>
    </row>
    <row r="13802" spans="28:41" x14ac:dyDescent="0.55000000000000004">
      <c r="AB13802" s="278" t="s">
        <v>22016</v>
      </c>
      <c r="AC13802" s="279">
        <v>20000</v>
      </c>
      <c r="AE13802" s="246" t="s">
        <v>62262</v>
      </c>
      <c r="AF13802" s="247">
        <v>269.99</v>
      </c>
      <c r="AH13802" s="226" t="s">
        <v>34187</v>
      </c>
      <c r="AI13802" s="227">
        <v>209762.05</v>
      </c>
      <c r="AK13802" s="207" t="s">
        <v>27678</v>
      </c>
      <c r="AL13802" s="208">
        <v>49745</v>
      </c>
      <c r="AM13802" s="93"/>
      <c r="AN13802" s="93"/>
      <c r="AO13802" s="93"/>
    </row>
    <row r="13803" spans="28:41" x14ac:dyDescent="0.55000000000000004">
      <c r="AB13803" s="278" t="s">
        <v>70137</v>
      </c>
      <c r="AC13803" s="279">
        <v>1100</v>
      </c>
      <c r="AE13803" s="246" t="s">
        <v>28598</v>
      </c>
      <c r="AF13803" s="247">
        <v>702</v>
      </c>
      <c r="AH13803" s="226" t="s">
        <v>49182</v>
      </c>
      <c r="AI13803" s="227">
        <v>14366.63</v>
      </c>
      <c r="AK13803" s="207" t="s">
        <v>27679</v>
      </c>
      <c r="AL13803" s="208">
        <v>14322.44</v>
      </c>
      <c r="AM13803" s="93"/>
      <c r="AN13803" s="93"/>
      <c r="AO13803" s="93"/>
    </row>
    <row r="13804" spans="28:41" x14ac:dyDescent="0.55000000000000004">
      <c r="AB13804" s="278" t="s">
        <v>47530</v>
      </c>
      <c r="AC13804" s="279">
        <v>138</v>
      </c>
      <c r="AE13804" s="246" t="s">
        <v>57905</v>
      </c>
      <c r="AF13804" s="247">
        <v>2165.84</v>
      </c>
      <c r="AH13804" s="226" t="s">
        <v>50438</v>
      </c>
      <c r="AI13804" s="227">
        <v>1459.68</v>
      </c>
      <c r="AK13804" s="207" t="s">
        <v>14232</v>
      </c>
      <c r="AL13804" s="208">
        <v>22494.14</v>
      </c>
      <c r="AM13804" s="93"/>
      <c r="AN13804" s="93"/>
      <c r="AO13804" s="93"/>
    </row>
    <row r="13805" spans="28:41" x14ac:dyDescent="0.55000000000000004">
      <c r="AB13805" s="278" t="s">
        <v>22018</v>
      </c>
      <c r="AC13805" s="279">
        <v>6789.65</v>
      </c>
      <c r="AE13805" s="246" t="s">
        <v>57906</v>
      </c>
      <c r="AF13805" s="247">
        <v>648.75</v>
      </c>
      <c r="AH13805" s="226" t="s">
        <v>34188</v>
      </c>
      <c r="AI13805" s="227">
        <v>30432.86</v>
      </c>
      <c r="AK13805" s="207" t="s">
        <v>14233</v>
      </c>
      <c r="AL13805" s="208">
        <v>57899.54</v>
      </c>
      <c r="AM13805" s="93"/>
      <c r="AN13805" s="93"/>
      <c r="AO13805" s="93"/>
    </row>
    <row r="13806" spans="28:41" x14ac:dyDescent="0.55000000000000004">
      <c r="AB13806" s="278" t="s">
        <v>69356</v>
      </c>
      <c r="AC13806" s="279">
        <v>16018.32</v>
      </c>
      <c r="AE13806" s="246" t="s">
        <v>36771</v>
      </c>
      <c r="AF13806" s="247">
        <v>6240.48</v>
      </c>
      <c r="AH13806" s="226" t="s">
        <v>34189</v>
      </c>
      <c r="AI13806" s="227">
        <v>19540.61</v>
      </c>
      <c r="AK13806" s="207" t="s">
        <v>27680</v>
      </c>
      <c r="AL13806" s="208">
        <v>13454.81</v>
      </c>
      <c r="AM13806" s="93"/>
      <c r="AN13806" s="93"/>
      <c r="AO13806" s="93"/>
    </row>
    <row r="13807" spans="28:41" x14ac:dyDescent="0.55000000000000004">
      <c r="AB13807" s="278" t="s">
        <v>13709</v>
      </c>
      <c r="AC13807" s="279">
        <v>1326.92</v>
      </c>
      <c r="AE13807" s="246" t="s">
        <v>62263</v>
      </c>
      <c r="AF13807" s="247">
        <v>7049.74</v>
      </c>
      <c r="AH13807" s="226" t="s">
        <v>53859</v>
      </c>
      <c r="AI13807" s="227">
        <v>209.67</v>
      </c>
      <c r="AK13807" s="207" t="s">
        <v>27681</v>
      </c>
      <c r="AL13807" s="208">
        <v>570183.67000000004</v>
      </c>
      <c r="AM13807" s="93"/>
      <c r="AN13807" s="93"/>
      <c r="AO13807" s="93"/>
    </row>
    <row r="13808" spans="28:41" x14ac:dyDescent="0.55000000000000004">
      <c r="AB13808" s="278" t="s">
        <v>69357</v>
      </c>
      <c r="AC13808" s="279">
        <v>4943</v>
      </c>
      <c r="AE13808" s="246" t="s">
        <v>56631</v>
      </c>
      <c r="AF13808" s="247">
        <v>39026.160000000003</v>
      </c>
      <c r="AH13808" s="226" t="s">
        <v>45651</v>
      </c>
      <c r="AI13808" s="227">
        <v>6987.75</v>
      </c>
      <c r="AK13808" s="207" t="s">
        <v>14234</v>
      </c>
      <c r="AL13808" s="208">
        <v>14565.08</v>
      </c>
      <c r="AM13808" s="93"/>
      <c r="AN13808" s="93"/>
      <c r="AO13808" s="93"/>
    </row>
    <row r="13809" spans="28:41" x14ac:dyDescent="0.55000000000000004">
      <c r="AB13809" s="278" t="s">
        <v>13711</v>
      </c>
      <c r="AC13809" s="279">
        <v>426</v>
      </c>
      <c r="AE13809" s="246" t="s">
        <v>63413</v>
      </c>
      <c r="AF13809" s="247">
        <v>3125.01</v>
      </c>
      <c r="AH13809" s="226" t="s">
        <v>50439</v>
      </c>
      <c r="AI13809" s="227">
        <v>18059</v>
      </c>
      <c r="AK13809" s="207" t="s">
        <v>27682</v>
      </c>
      <c r="AL13809" s="208">
        <v>22595</v>
      </c>
      <c r="AM13809" s="93"/>
      <c r="AN13809" s="93"/>
      <c r="AO13809" s="93"/>
    </row>
    <row r="13810" spans="28:41" x14ac:dyDescent="0.55000000000000004">
      <c r="AB13810" s="278" t="s">
        <v>22079</v>
      </c>
      <c r="AC13810" s="279">
        <v>33275</v>
      </c>
      <c r="AE13810" s="246" t="s">
        <v>45674</v>
      </c>
      <c r="AF13810" s="247">
        <v>3219.35</v>
      </c>
      <c r="AH13810" s="226" t="s">
        <v>53860</v>
      </c>
      <c r="AI13810" s="227">
        <v>21014.17</v>
      </c>
      <c r="AK13810" s="207" t="s">
        <v>27683</v>
      </c>
      <c r="AL13810" s="208">
        <v>33675</v>
      </c>
      <c r="AM13810" s="93"/>
      <c r="AN13810" s="93"/>
      <c r="AO13810" s="93"/>
    </row>
    <row r="13811" spans="28:41" x14ac:dyDescent="0.55000000000000004">
      <c r="AB13811" s="278" t="s">
        <v>22080</v>
      </c>
      <c r="AC13811" s="279">
        <v>46500</v>
      </c>
      <c r="AE13811" s="246" t="s">
        <v>55469</v>
      </c>
      <c r="AF13811" s="247">
        <v>455.76</v>
      </c>
      <c r="AH13811" s="226" t="s">
        <v>34190</v>
      </c>
      <c r="AI13811" s="227">
        <v>96331.72</v>
      </c>
      <c r="AK13811" s="207" t="s">
        <v>14235</v>
      </c>
      <c r="AL13811" s="208">
        <v>72398.289999999994</v>
      </c>
      <c r="AM13811" s="93"/>
      <c r="AN13811" s="93"/>
      <c r="AO13811" s="93"/>
    </row>
    <row r="13812" spans="28:41" x14ac:dyDescent="0.55000000000000004">
      <c r="AB13812" s="278" t="s">
        <v>22083</v>
      </c>
      <c r="AC13812" s="279">
        <v>6102.76</v>
      </c>
      <c r="AE13812" s="246" t="s">
        <v>56632</v>
      </c>
      <c r="AF13812" s="247">
        <v>382.54</v>
      </c>
      <c r="AH13812" s="226" t="s">
        <v>35732</v>
      </c>
      <c r="AI13812" s="227">
        <v>9846.64</v>
      </c>
      <c r="AK13812" s="207" t="s">
        <v>14236</v>
      </c>
      <c r="AL13812" s="208">
        <v>1089316.8</v>
      </c>
      <c r="AM13812" s="93"/>
      <c r="AN13812" s="93"/>
      <c r="AO13812" s="93"/>
    </row>
    <row r="13813" spans="28:41" x14ac:dyDescent="0.55000000000000004">
      <c r="AB13813" s="278" t="s">
        <v>22084</v>
      </c>
      <c r="AC13813" s="279">
        <v>19079.150000000001</v>
      </c>
      <c r="AE13813" s="246" t="s">
        <v>55470</v>
      </c>
      <c r="AF13813" s="247">
        <v>54690</v>
      </c>
      <c r="AH13813" s="226" t="s">
        <v>42970</v>
      </c>
      <c r="AI13813" s="227">
        <v>10736.81</v>
      </c>
      <c r="AK13813" s="207" t="s">
        <v>27684</v>
      </c>
      <c r="AL13813" s="208">
        <v>14531.43</v>
      </c>
      <c r="AM13813" s="93"/>
      <c r="AN13813" s="93"/>
      <c r="AO13813" s="93"/>
    </row>
    <row r="13814" spans="28:41" x14ac:dyDescent="0.55000000000000004">
      <c r="AB13814" s="278" t="s">
        <v>22085</v>
      </c>
      <c r="AC13814" s="279">
        <v>7334.02</v>
      </c>
      <c r="AE13814" s="246" t="s">
        <v>45676</v>
      </c>
      <c r="AF13814" s="247">
        <v>10057.69</v>
      </c>
      <c r="AH13814" s="226" t="s">
        <v>42971</v>
      </c>
      <c r="AI13814" s="227">
        <v>776.03</v>
      </c>
      <c r="AK13814" s="207" t="s">
        <v>27685</v>
      </c>
      <c r="AL13814" s="208">
        <v>259714.18</v>
      </c>
      <c r="AM13814" s="93"/>
      <c r="AN13814" s="93"/>
      <c r="AO13814" s="93"/>
    </row>
    <row r="13815" spans="28:41" x14ac:dyDescent="0.55000000000000004">
      <c r="AB13815" s="278" t="s">
        <v>22087</v>
      </c>
      <c r="AC13815" s="279">
        <v>703.5</v>
      </c>
      <c r="AE13815" s="246" t="s">
        <v>63414</v>
      </c>
      <c r="AF13815" s="247">
        <v>59</v>
      </c>
      <c r="AH13815" s="226" t="s">
        <v>53861</v>
      </c>
      <c r="AI13815" s="227">
        <v>7890</v>
      </c>
      <c r="AK13815" s="207" t="s">
        <v>27686</v>
      </c>
      <c r="AL13815" s="208">
        <v>235.29</v>
      </c>
      <c r="AM13815" s="93"/>
      <c r="AN13815" s="93"/>
      <c r="AO13815" s="93"/>
    </row>
    <row r="13816" spans="28:41" x14ac:dyDescent="0.55000000000000004">
      <c r="AB13816" s="278" t="s">
        <v>22088</v>
      </c>
      <c r="AC13816" s="279">
        <v>20119.21</v>
      </c>
      <c r="AE13816" s="246" t="s">
        <v>62264</v>
      </c>
      <c r="AF13816" s="247">
        <v>6300</v>
      </c>
      <c r="AH13816" s="226" t="s">
        <v>53862</v>
      </c>
      <c r="AI13816" s="227">
        <v>603.63</v>
      </c>
      <c r="AK13816" s="207" t="s">
        <v>27687</v>
      </c>
      <c r="AL13816" s="208">
        <v>36730.339999999997</v>
      </c>
      <c r="AM13816" s="93"/>
      <c r="AN13816" s="93"/>
      <c r="AO13816" s="93"/>
    </row>
    <row r="13817" spans="28:41" x14ac:dyDescent="0.55000000000000004">
      <c r="AB13817" s="278" t="s">
        <v>22110</v>
      </c>
      <c r="AC13817" s="279">
        <v>114622.27</v>
      </c>
      <c r="AE13817" s="246" t="s">
        <v>57907</v>
      </c>
      <c r="AF13817" s="247">
        <v>5749</v>
      </c>
      <c r="AH13817" s="226" t="s">
        <v>53863</v>
      </c>
      <c r="AI13817" s="227">
        <v>555.36</v>
      </c>
      <c r="AK13817" s="207" t="s">
        <v>27688</v>
      </c>
      <c r="AL13817" s="208">
        <v>1972085.09</v>
      </c>
      <c r="AM13817" s="93"/>
      <c r="AN13817" s="93"/>
      <c r="AO13817" s="93"/>
    </row>
    <row r="13818" spans="28:41" x14ac:dyDescent="0.55000000000000004">
      <c r="AB13818" s="278" t="s">
        <v>22112</v>
      </c>
      <c r="AC13818" s="279">
        <v>10142.01</v>
      </c>
      <c r="AE13818" s="246" t="s">
        <v>57908</v>
      </c>
      <c r="AF13818" s="247">
        <v>93197.33</v>
      </c>
      <c r="AH13818" s="226" t="s">
        <v>50440</v>
      </c>
      <c r="AI13818" s="227">
        <v>2106.9299999999998</v>
      </c>
      <c r="AK13818" s="207" t="s">
        <v>27689</v>
      </c>
      <c r="AL13818" s="208">
        <v>49956.14</v>
      </c>
      <c r="AM13818" s="93"/>
      <c r="AN13818" s="93"/>
      <c r="AO13818" s="93"/>
    </row>
    <row r="13819" spans="28:41" x14ac:dyDescent="0.55000000000000004">
      <c r="AB13819" s="278" t="s">
        <v>22113</v>
      </c>
      <c r="AC13819" s="279">
        <v>9544.4</v>
      </c>
      <c r="AE13819" s="246" t="s">
        <v>62265</v>
      </c>
      <c r="AF13819" s="247">
        <v>1145.1600000000001</v>
      </c>
      <c r="AH13819" s="226" t="s">
        <v>53864</v>
      </c>
      <c r="AI13819" s="227">
        <v>33.24</v>
      </c>
      <c r="AK13819" s="207" t="s">
        <v>27690</v>
      </c>
      <c r="AL13819" s="208">
        <v>1300</v>
      </c>
      <c r="AM13819" s="93"/>
      <c r="AN13819" s="93"/>
      <c r="AO13819" s="93"/>
    </row>
    <row r="13820" spans="28:41" x14ac:dyDescent="0.55000000000000004">
      <c r="AB13820" s="278" t="s">
        <v>43267</v>
      </c>
      <c r="AC13820" s="279">
        <v>7</v>
      </c>
      <c r="AE13820" s="246" t="s">
        <v>61617</v>
      </c>
      <c r="AF13820" s="247">
        <v>33084.92</v>
      </c>
      <c r="AH13820" s="226" t="s">
        <v>50441</v>
      </c>
      <c r="AI13820" s="227">
        <v>634.47</v>
      </c>
      <c r="AK13820" s="207" t="s">
        <v>27691</v>
      </c>
      <c r="AL13820" s="208">
        <v>1537.96</v>
      </c>
      <c r="AM13820" s="93"/>
      <c r="AN13820" s="93"/>
      <c r="AO13820" s="93"/>
    </row>
    <row r="13821" spans="28:41" x14ac:dyDescent="0.55000000000000004">
      <c r="AB13821" s="278" t="s">
        <v>22116</v>
      </c>
      <c r="AC13821" s="279">
        <v>12634.9</v>
      </c>
      <c r="AE13821" s="246" t="s">
        <v>59887</v>
      </c>
      <c r="AF13821" s="247">
        <v>43192.85</v>
      </c>
      <c r="AH13821" s="226" t="s">
        <v>28301</v>
      </c>
      <c r="AI13821" s="227">
        <v>8293</v>
      </c>
      <c r="AK13821" s="207" t="s">
        <v>27692</v>
      </c>
      <c r="AL13821" s="208">
        <v>1073.04</v>
      </c>
      <c r="AM13821" s="93"/>
      <c r="AN13821" s="93"/>
      <c r="AO13821" s="93"/>
    </row>
    <row r="13822" spans="28:41" x14ac:dyDescent="0.55000000000000004">
      <c r="AB13822" s="278" t="s">
        <v>22117</v>
      </c>
      <c r="AC13822" s="279">
        <v>83753.36</v>
      </c>
      <c r="AE13822" s="246" t="s">
        <v>61618</v>
      </c>
      <c r="AF13822" s="247">
        <v>94169.57</v>
      </c>
      <c r="AH13822" s="226" t="s">
        <v>35733</v>
      </c>
      <c r="AI13822" s="227">
        <v>549620.78</v>
      </c>
      <c r="AK13822" s="207" t="s">
        <v>27693</v>
      </c>
      <c r="AL13822" s="208">
        <v>732.59</v>
      </c>
      <c r="AM13822" s="93"/>
      <c r="AN13822" s="93"/>
      <c r="AO13822" s="93"/>
    </row>
    <row r="13823" spans="28:41" x14ac:dyDescent="0.55000000000000004">
      <c r="AB13823" s="278" t="s">
        <v>22119</v>
      </c>
      <c r="AC13823" s="279">
        <v>54098</v>
      </c>
      <c r="AE13823" s="246" t="s">
        <v>62266</v>
      </c>
      <c r="AF13823" s="247">
        <v>14969</v>
      </c>
      <c r="AH13823" s="226" t="s">
        <v>28302</v>
      </c>
      <c r="AI13823" s="227">
        <v>176508.41</v>
      </c>
      <c r="AK13823" s="207" t="s">
        <v>27694</v>
      </c>
      <c r="AL13823" s="208">
        <v>1500</v>
      </c>
      <c r="AM13823" s="93"/>
      <c r="AN13823" s="93"/>
      <c r="AO13823" s="93"/>
    </row>
    <row r="13824" spans="28:41" x14ac:dyDescent="0.55000000000000004">
      <c r="AB13824" s="278" t="s">
        <v>69358</v>
      </c>
      <c r="AC13824" s="279">
        <v>296545.27</v>
      </c>
      <c r="AE13824" s="246" t="s">
        <v>64966</v>
      </c>
      <c r="AF13824" s="247">
        <v>-14969</v>
      </c>
      <c r="AH13824" s="226" t="s">
        <v>47301</v>
      </c>
      <c r="AI13824" s="227">
        <v>11284.16</v>
      </c>
      <c r="AK13824" s="207" t="s">
        <v>27695</v>
      </c>
      <c r="AL13824" s="208">
        <v>7100</v>
      </c>
      <c r="AM13824" s="93"/>
      <c r="AN13824" s="93"/>
      <c r="AO13824" s="93"/>
    </row>
    <row r="13825" spans="28:41" x14ac:dyDescent="0.55000000000000004">
      <c r="AB13825" s="278" t="s">
        <v>22135</v>
      </c>
      <c r="AC13825" s="279">
        <v>159614.82999999999</v>
      </c>
      <c r="AE13825" s="246" t="s">
        <v>50462</v>
      </c>
      <c r="AF13825" s="247">
        <v>20054.259999999998</v>
      </c>
      <c r="AH13825" s="226" t="s">
        <v>35734</v>
      </c>
      <c r="AI13825" s="227">
        <v>96875.26</v>
      </c>
      <c r="AK13825" s="207" t="s">
        <v>27696</v>
      </c>
      <c r="AL13825" s="208">
        <v>657.91</v>
      </c>
      <c r="AM13825" s="93"/>
      <c r="AN13825" s="93"/>
      <c r="AO13825" s="93"/>
    </row>
    <row r="13826" spans="28:41" x14ac:dyDescent="0.55000000000000004">
      <c r="AB13826" s="278" t="s">
        <v>48478</v>
      </c>
      <c r="AC13826" s="279">
        <v>41597.910000000003</v>
      </c>
      <c r="AE13826" s="246" t="s">
        <v>59888</v>
      </c>
      <c r="AF13826" s="247">
        <v>37448.78</v>
      </c>
      <c r="AH13826" s="226" t="s">
        <v>35735</v>
      </c>
      <c r="AI13826" s="227">
        <v>160547.5</v>
      </c>
      <c r="AK13826" s="207" t="s">
        <v>27697</v>
      </c>
      <c r="AL13826" s="208">
        <v>1864.48</v>
      </c>
      <c r="AM13826" s="93"/>
      <c r="AN13826" s="93"/>
      <c r="AO13826" s="93"/>
    </row>
    <row r="13827" spans="28:41" x14ac:dyDescent="0.55000000000000004">
      <c r="AB13827" s="278" t="s">
        <v>70927</v>
      </c>
      <c r="AC13827" s="279">
        <v>49433.53</v>
      </c>
      <c r="AE13827" s="246" t="s">
        <v>59889</v>
      </c>
      <c r="AF13827" s="247">
        <v>34474.660000000003</v>
      </c>
      <c r="AH13827" s="226" t="s">
        <v>39526</v>
      </c>
      <c r="AI13827" s="227">
        <v>19051.66</v>
      </c>
      <c r="AK13827" s="207" t="s">
        <v>27698</v>
      </c>
      <c r="AL13827" s="208">
        <v>2925.23</v>
      </c>
      <c r="AM13827" s="93"/>
      <c r="AN13827" s="93"/>
      <c r="AO13827" s="93"/>
    </row>
    <row r="13828" spans="28:41" x14ac:dyDescent="0.55000000000000004">
      <c r="AB13828" s="278" t="s">
        <v>22137</v>
      </c>
      <c r="AC13828" s="279">
        <v>19138.04</v>
      </c>
      <c r="AE13828" s="246" t="s">
        <v>59890</v>
      </c>
      <c r="AF13828" s="247">
        <v>105161.01</v>
      </c>
      <c r="AH13828" s="226" t="s">
        <v>50442</v>
      </c>
      <c r="AI13828" s="227">
        <v>37745</v>
      </c>
      <c r="AK13828" s="207" t="s">
        <v>27699</v>
      </c>
      <c r="AL13828" s="208">
        <v>430.35</v>
      </c>
      <c r="AM13828" s="93"/>
      <c r="AN13828" s="93"/>
      <c r="AO13828" s="93"/>
    </row>
    <row r="13829" spans="28:41" x14ac:dyDescent="0.55000000000000004">
      <c r="AB13829" s="278" t="s">
        <v>43268</v>
      </c>
      <c r="AC13829" s="279">
        <v>18934.919999999998</v>
      </c>
      <c r="AE13829" s="246" t="s">
        <v>59891</v>
      </c>
      <c r="AF13829" s="247">
        <v>4421.97</v>
      </c>
      <c r="AH13829" s="226" t="s">
        <v>35736</v>
      </c>
      <c r="AI13829" s="227">
        <v>132297.73000000001</v>
      </c>
      <c r="AK13829" s="207" t="s">
        <v>27700</v>
      </c>
      <c r="AL13829" s="208">
        <v>11977.71</v>
      </c>
      <c r="AM13829" s="93"/>
      <c r="AN13829" s="93"/>
      <c r="AO13829" s="93"/>
    </row>
    <row r="13830" spans="28:41" x14ac:dyDescent="0.55000000000000004">
      <c r="AB13830" s="278" t="s">
        <v>69359</v>
      </c>
      <c r="AC13830" s="279">
        <v>918.75</v>
      </c>
      <c r="AE13830" s="246" t="s">
        <v>59892</v>
      </c>
      <c r="AF13830" s="247">
        <v>74013.22</v>
      </c>
      <c r="AH13830" s="226" t="s">
        <v>49183</v>
      </c>
      <c r="AI13830" s="227">
        <v>22285</v>
      </c>
      <c r="AK13830" s="207" t="s">
        <v>27701</v>
      </c>
      <c r="AL13830" s="208">
        <v>3143.79</v>
      </c>
      <c r="AM13830" s="93"/>
      <c r="AN13830" s="93"/>
      <c r="AO13830" s="93"/>
    </row>
    <row r="13831" spans="28:41" x14ac:dyDescent="0.55000000000000004">
      <c r="AB13831" s="278" t="s">
        <v>22139</v>
      </c>
      <c r="AC13831" s="279">
        <v>3267.95</v>
      </c>
      <c r="AE13831" s="246" t="s">
        <v>28648</v>
      </c>
      <c r="AF13831" s="247">
        <v>3242</v>
      </c>
      <c r="AH13831" s="226" t="s">
        <v>39527</v>
      </c>
      <c r="AI13831" s="227">
        <v>766.48</v>
      </c>
      <c r="AK13831" s="207" t="s">
        <v>27702</v>
      </c>
      <c r="AL13831" s="208">
        <v>10070.530000000001</v>
      </c>
      <c r="AM13831" s="93"/>
      <c r="AN13831" s="93"/>
      <c r="AO13831" s="93"/>
    </row>
    <row r="13832" spans="28:41" x14ac:dyDescent="0.55000000000000004">
      <c r="AB13832" s="278" t="s">
        <v>22140</v>
      </c>
      <c r="AC13832" s="279">
        <v>57217.57</v>
      </c>
      <c r="AE13832" s="246" t="s">
        <v>63415</v>
      </c>
      <c r="AF13832" s="247">
        <v>20666.740000000002</v>
      </c>
      <c r="AH13832" s="226" t="s">
        <v>48287</v>
      </c>
      <c r="AI13832" s="227">
        <v>720.03</v>
      </c>
      <c r="AK13832" s="207" t="s">
        <v>27703</v>
      </c>
      <c r="AL13832" s="208">
        <v>2919.17</v>
      </c>
      <c r="AM13832" s="93"/>
      <c r="AN13832" s="93"/>
      <c r="AO13832" s="93"/>
    </row>
    <row r="13833" spans="28:41" x14ac:dyDescent="0.55000000000000004">
      <c r="AB13833" s="278" t="s">
        <v>22205</v>
      </c>
      <c r="AC13833" s="279">
        <v>254017.36</v>
      </c>
      <c r="AE13833" s="246" t="s">
        <v>63416</v>
      </c>
      <c r="AF13833" s="247">
        <v>1580.99</v>
      </c>
      <c r="AH13833" s="226" t="s">
        <v>45652</v>
      </c>
      <c r="AI13833" s="227">
        <v>498089.52</v>
      </c>
      <c r="AK13833" s="207" t="s">
        <v>27704</v>
      </c>
      <c r="AL13833" s="208">
        <v>5293.85</v>
      </c>
      <c r="AM13833" s="93"/>
      <c r="AN13833" s="93"/>
      <c r="AO13833" s="93"/>
    </row>
    <row r="13834" spans="28:41" x14ac:dyDescent="0.55000000000000004">
      <c r="AB13834" s="278" t="s">
        <v>22208</v>
      </c>
      <c r="AC13834" s="279">
        <v>119657.33</v>
      </c>
      <c r="AE13834" s="246" t="s">
        <v>34208</v>
      </c>
      <c r="AF13834" s="247">
        <v>5206.47</v>
      </c>
      <c r="AH13834" s="226" t="s">
        <v>47302</v>
      </c>
      <c r="AI13834" s="227">
        <v>750</v>
      </c>
      <c r="AK13834" s="207" t="s">
        <v>27705</v>
      </c>
      <c r="AL13834" s="208">
        <v>4728.22</v>
      </c>
      <c r="AM13834" s="93"/>
      <c r="AN13834" s="93"/>
      <c r="AO13834" s="93"/>
    </row>
    <row r="13835" spans="28:41" x14ac:dyDescent="0.55000000000000004">
      <c r="AB13835" s="278" t="s">
        <v>22211</v>
      </c>
      <c r="AC13835" s="279">
        <v>141748.35</v>
      </c>
      <c r="AE13835" s="246" t="s">
        <v>59242</v>
      </c>
      <c r="AF13835" s="247">
        <v>5250</v>
      </c>
      <c r="AH13835" s="226" t="s">
        <v>28303</v>
      </c>
      <c r="AI13835" s="227">
        <v>126561.65</v>
      </c>
      <c r="AK13835" s="207" t="s">
        <v>27706</v>
      </c>
      <c r="AL13835" s="208">
        <v>335.72</v>
      </c>
      <c r="AM13835" s="93"/>
      <c r="AN13835" s="93"/>
      <c r="AO13835" s="93"/>
    </row>
    <row r="13836" spans="28:41" x14ac:dyDescent="0.55000000000000004">
      <c r="AB13836" s="278" t="s">
        <v>36394</v>
      </c>
      <c r="AC13836" s="279">
        <v>1400</v>
      </c>
      <c r="AE13836" s="246" t="s">
        <v>59243</v>
      </c>
      <c r="AF13836" s="247">
        <v>140</v>
      </c>
      <c r="AH13836" s="226" t="s">
        <v>35737</v>
      </c>
      <c r="AI13836" s="227">
        <v>232347.51</v>
      </c>
      <c r="AK13836" s="207" t="s">
        <v>27707</v>
      </c>
      <c r="AL13836" s="208">
        <v>2471.4899999999998</v>
      </c>
      <c r="AM13836" s="93"/>
      <c r="AN13836" s="93"/>
      <c r="AO13836" s="93"/>
    </row>
    <row r="13837" spans="28:41" x14ac:dyDescent="0.55000000000000004">
      <c r="AB13837" s="278" t="s">
        <v>22214</v>
      </c>
      <c r="AC13837" s="279">
        <v>119205.08</v>
      </c>
      <c r="AE13837" s="246" t="s">
        <v>59244</v>
      </c>
      <c r="AF13837" s="247">
        <v>1086.24</v>
      </c>
      <c r="AH13837" s="226" t="s">
        <v>35738</v>
      </c>
      <c r="AI13837" s="227">
        <v>129039.56</v>
      </c>
      <c r="AK13837" s="207" t="s">
        <v>27708</v>
      </c>
      <c r="AL13837" s="208">
        <v>4048.72</v>
      </c>
      <c r="AM13837" s="93"/>
      <c r="AN13837" s="93"/>
      <c r="AO13837" s="93"/>
    </row>
    <row r="13838" spans="28:41" x14ac:dyDescent="0.55000000000000004">
      <c r="AB13838" s="278" t="s">
        <v>22215</v>
      </c>
      <c r="AC13838" s="279">
        <v>72543.23</v>
      </c>
      <c r="AE13838" s="246" t="s">
        <v>28652</v>
      </c>
      <c r="AF13838" s="247">
        <v>30809.51</v>
      </c>
      <c r="AH13838" s="226" t="s">
        <v>34191</v>
      </c>
      <c r="AI13838" s="227">
        <v>2711.25</v>
      </c>
      <c r="AK13838" s="207" t="s">
        <v>27709</v>
      </c>
      <c r="AL13838" s="208">
        <v>3000</v>
      </c>
      <c r="AM13838" s="93"/>
      <c r="AN13838" s="93"/>
      <c r="AO13838" s="93"/>
    </row>
    <row r="13839" spans="28:41" x14ac:dyDescent="0.55000000000000004">
      <c r="AB13839" s="278" t="s">
        <v>22217</v>
      </c>
      <c r="AC13839" s="279">
        <v>2224.4</v>
      </c>
      <c r="AE13839" s="246" t="s">
        <v>35756</v>
      </c>
      <c r="AF13839" s="247">
        <v>8882.93</v>
      </c>
      <c r="AH13839" s="226" t="s">
        <v>28304</v>
      </c>
      <c r="AI13839" s="227">
        <v>144444.1</v>
      </c>
      <c r="AK13839" s="207" t="s">
        <v>27710</v>
      </c>
      <c r="AL13839" s="208">
        <v>1500</v>
      </c>
      <c r="AM13839" s="93"/>
      <c r="AN13839" s="93"/>
      <c r="AO13839" s="93"/>
    </row>
    <row r="13840" spans="28:41" x14ac:dyDescent="0.55000000000000004">
      <c r="AB13840" s="278" t="s">
        <v>22218</v>
      </c>
      <c r="AC13840" s="279">
        <v>101999.41</v>
      </c>
      <c r="AE13840" s="246" t="s">
        <v>28653</v>
      </c>
      <c r="AF13840" s="247">
        <v>230.59</v>
      </c>
      <c r="AH13840" s="226" t="s">
        <v>28305</v>
      </c>
      <c r="AI13840" s="227">
        <v>13846.31</v>
      </c>
      <c r="AK13840" s="207" t="s">
        <v>27711</v>
      </c>
      <c r="AL13840" s="208">
        <v>7100</v>
      </c>
      <c r="AM13840" s="93"/>
      <c r="AN13840" s="93"/>
      <c r="AO13840" s="93"/>
    </row>
    <row r="13841" spans="28:41" x14ac:dyDescent="0.55000000000000004">
      <c r="AB13841" s="278" t="s">
        <v>13723</v>
      </c>
      <c r="AC13841" s="279">
        <v>98652.6</v>
      </c>
      <c r="AE13841" s="246" t="s">
        <v>55471</v>
      </c>
      <c r="AF13841" s="247">
        <v>1230</v>
      </c>
      <c r="AH13841" s="226" t="s">
        <v>34192</v>
      </c>
      <c r="AI13841" s="227">
        <v>230667.78</v>
      </c>
      <c r="AK13841" s="207" t="s">
        <v>27712</v>
      </c>
      <c r="AL13841" s="208">
        <v>657.91</v>
      </c>
      <c r="AM13841" s="93"/>
      <c r="AN13841" s="93"/>
      <c r="AO13841" s="93"/>
    </row>
    <row r="13842" spans="28:41" x14ac:dyDescent="0.55000000000000004">
      <c r="AB13842" s="278" t="s">
        <v>22220</v>
      </c>
      <c r="AC13842" s="279">
        <v>50500</v>
      </c>
      <c r="AE13842" s="246" t="s">
        <v>55472</v>
      </c>
      <c r="AF13842" s="247">
        <v>384</v>
      </c>
      <c r="AH13842" s="226" t="s">
        <v>28306</v>
      </c>
      <c r="AI13842" s="227">
        <v>23157.71</v>
      </c>
      <c r="AK13842" s="207" t="s">
        <v>27713</v>
      </c>
      <c r="AL13842" s="208">
        <v>1864.48</v>
      </c>
      <c r="AM13842" s="93"/>
      <c r="AN13842" s="93"/>
      <c r="AO13842" s="93"/>
    </row>
    <row r="13843" spans="28:41" x14ac:dyDescent="0.55000000000000004">
      <c r="AB13843" s="278" t="s">
        <v>13724</v>
      </c>
      <c r="AC13843" s="279">
        <v>2500</v>
      </c>
      <c r="AE13843" s="246" t="s">
        <v>53912</v>
      </c>
      <c r="AF13843" s="247">
        <v>667.91</v>
      </c>
      <c r="AH13843" s="226" t="s">
        <v>35739</v>
      </c>
      <c r="AI13843" s="227">
        <v>583568.11</v>
      </c>
      <c r="AK13843" s="207" t="s">
        <v>27714</v>
      </c>
      <c r="AL13843" s="208">
        <v>4300</v>
      </c>
      <c r="AM13843" s="93"/>
      <c r="AN13843" s="93"/>
      <c r="AO13843" s="93"/>
    </row>
    <row r="13844" spans="28:41" x14ac:dyDescent="0.55000000000000004">
      <c r="AB13844" s="278" t="s">
        <v>35191</v>
      </c>
      <c r="AC13844" s="279">
        <v>2329.7600000000002</v>
      </c>
      <c r="AE13844" s="246" t="s">
        <v>64967</v>
      </c>
      <c r="AF13844" s="247">
        <v>3000</v>
      </c>
      <c r="AH13844" s="226" t="s">
        <v>50443</v>
      </c>
      <c r="AI13844" s="227">
        <v>3.33</v>
      </c>
      <c r="AK13844" s="207" t="s">
        <v>27715</v>
      </c>
      <c r="AL13844" s="208">
        <v>13679.89</v>
      </c>
      <c r="AM13844" s="93"/>
      <c r="AN13844" s="93"/>
      <c r="AO13844" s="93"/>
    </row>
    <row r="13845" spans="28:41" x14ac:dyDescent="0.55000000000000004">
      <c r="AB13845" s="278" t="s">
        <v>40806</v>
      </c>
      <c r="AC13845" s="279">
        <v>1189.46</v>
      </c>
      <c r="AE13845" s="246" t="s">
        <v>64968</v>
      </c>
      <c r="AF13845" s="247">
        <v>226.23</v>
      </c>
      <c r="AH13845" s="226" t="s">
        <v>53865</v>
      </c>
      <c r="AI13845" s="227">
        <v>11.34</v>
      </c>
      <c r="AK13845" s="207" t="s">
        <v>27716</v>
      </c>
      <c r="AL13845" s="208">
        <v>430.35</v>
      </c>
      <c r="AM13845" s="93"/>
      <c r="AN13845" s="93"/>
      <c r="AO13845" s="93"/>
    </row>
    <row r="13846" spans="28:41" x14ac:dyDescent="0.55000000000000004">
      <c r="AB13846" s="278" t="s">
        <v>35192</v>
      </c>
      <c r="AC13846" s="279">
        <v>18007.189999999999</v>
      </c>
      <c r="AE13846" s="246" t="s">
        <v>64969</v>
      </c>
      <c r="AF13846" s="247">
        <v>3099.54</v>
      </c>
      <c r="AH13846" s="226" t="s">
        <v>48288</v>
      </c>
      <c r="AI13846" s="227">
        <v>213.14</v>
      </c>
      <c r="AK13846" s="207" t="s">
        <v>27717</v>
      </c>
      <c r="AL13846" s="208">
        <v>20819.28</v>
      </c>
      <c r="AM13846" s="93"/>
      <c r="AN13846" s="93"/>
      <c r="AO13846" s="93"/>
    </row>
    <row r="13847" spans="28:41" x14ac:dyDescent="0.55000000000000004">
      <c r="AB13847" s="278" t="s">
        <v>22221</v>
      </c>
      <c r="AC13847" s="279">
        <v>12939.13</v>
      </c>
      <c r="AE13847" s="246" t="s">
        <v>35757</v>
      </c>
      <c r="AF13847" s="247">
        <v>7026.95</v>
      </c>
      <c r="AH13847" s="226" t="s">
        <v>45653</v>
      </c>
      <c r="AI13847" s="227">
        <v>228623</v>
      </c>
      <c r="AK13847" s="207" t="s">
        <v>27718</v>
      </c>
      <c r="AL13847" s="208">
        <v>3143.79</v>
      </c>
      <c r="AM13847" s="93"/>
      <c r="AN13847" s="93"/>
      <c r="AO13847" s="93"/>
    </row>
    <row r="13848" spans="28:41" x14ac:dyDescent="0.55000000000000004">
      <c r="AB13848" s="278" t="s">
        <v>22222</v>
      </c>
      <c r="AC13848" s="279">
        <v>50658.6</v>
      </c>
      <c r="AE13848" s="246" t="s">
        <v>36772</v>
      </c>
      <c r="AF13848" s="247">
        <v>5253.48</v>
      </c>
      <c r="AH13848" s="226" t="s">
        <v>45654</v>
      </c>
      <c r="AI13848" s="227">
        <v>17489.740000000002</v>
      </c>
      <c r="AK13848" s="207" t="s">
        <v>14239</v>
      </c>
      <c r="AL13848" s="208">
        <v>13615.06</v>
      </c>
      <c r="AM13848" s="93"/>
      <c r="AN13848" s="93"/>
      <c r="AO13848" s="93"/>
    </row>
    <row r="13849" spans="28:41" x14ac:dyDescent="0.55000000000000004">
      <c r="AB13849" s="278" t="s">
        <v>50688</v>
      </c>
      <c r="AC13849" s="279">
        <v>151.5</v>
      </c>
      <c r="AE13849" s="246" t="s">
        <v>56633</v>
      </c>
      <c r="AF13849" s="247">
        <v>27.72</v>
      </c>
      <c r="AH13849" s="226" t="s">
        <v>53866</v>
      </c>
      <c r="AI13849" s="227">
        <v>939</v>
      </c>
      <c r="AK13849" s="207" t="s">
        <v>27719</v>
      </c>
      <c r="AL13849" s="208">
        <v>3874.36</v>
      </c>
      <c r="AM13849" s="93"/>
      <c r="AN13849" s="93"/>
      <c r="AO13849" s="93"/>
    </row>
    <row r="13850" spans="28:41" x14ac:dyDescent="0.55000000000000004">
      <c r="AB13850" s="278" t="s">
        <v>13725</v>
      </c>
      <c r="AC13850" s="279">
        <v>76041.16</v>
      </c>
      <c r="AE13850" s="246" t="s">
        <v>35758</v>
      </c>
      <c r="AF13850" s="247">
        <v>1973.73</v>
      </c>
      <c r="AH13850" s="226" t="s">
        <v>45655</v>
      </c>
      <c r="AI13850" s="227">
        <v>83737.5</v>
      </c>
      <c r="AK13850" s="207" t="s">
        <v>27720</v>
      </c>
      <c r="AL13850" s="208">
        <v>47286.38</v>
      </c>
      <c r="AM13850" s="93"/>
      <c r="AN13850" s="93"/>
      <c r="AO13850" s="93"/>
    </row>
    <row r="13851" spans="28:41" x14ac:dyDescent="0.55000000000000004">
      <c r="AB13851" s="278" t="s">
        <v>13726</v>
      </c>
      <c r="AC13851" s="279">
        <v>214309.63</v>
      </c>
      <c r="AE13851" s="246" t="s">
        <v>35759</v>
      </c>
      <c r="AF13851" s="247">
        <v>560.9</v>
      </c>
      <c r="AH13851" s="226" t="s">
        <v>45656</v>
      </c>
      <c r="AI13851" s="227">
        <v>6405.92</v>
      </c>
      <c r="AK13851" s="207" t="s">
        <v>27721</v>
      </c>
      <c r="AL13851" s="208">
        <v>6200</v>
      </c>
      <c r="AM13851" s="93"/>
      <c r="AN13851" s="93"/>
      <c r="AO13851" s="93"/>
    </row>
    <row r="13852" spans="28:41" x14ac:dyDescent="0.55000000000000004">
      <c r="AB13852" s="278" t="s">
        <v>22223</v>
      </c>
      <c r="AC13852" s="279">
        <v>123579.65</v>
      </c>
      <c r="AE13852" s="246" t="s">
        <v>61619</v>
      </c>
      <c r="AF13852" s="247">
        <v>11188.55</v>
      </c>
      <c r="AH13852" s="226" t="s">
        <v>50444</v>
      </c>
      <c r="AI13852" s="227">
        <v>3030</v>
      </c>
      <c r="AK13852" s="207" t="s">
        <v>27722</v>
      </c>
      <c r="AL13852" s="208">
        <v>4388.09</v>
      </c>
      <c r="AM13852" s="93"/>
      <c r="AN13852" s="93"/>
      <c r="AO13852" s="93"/>
    </row>
    <row r="13853" spans="28:41" x14ac:dyDescent="0.55000000000000004">
      <c r="AB13853" s="278" t="s">
        <v>22224</v>
      </c>
      <c r="AC13853" s="279">
        <v>17444</v>
      </c>
      <c r="AE13853" s="246" t="s">
        <v>61620</v>
      </c>
      <c r="AF13853" s="247">
        <v>1296.75</v>
      </c>
      <c r="AH13853" s="226" t="s">
        <v>28351</v>
      </c>
      <c r="AI13853" s="227">
        <v>282.48</v>
      </c>
      <c r="AK13853" s="207" t="s">
        <v>27723</v>
      </c>
      <c r="AL13853" s="208">
        <v>12435.81</v>
      </c>
      <c r="AM13853" s="93"/>
      <c r="AN13853" s="93"/>
      <c r="AO13853" s="93"/>
    </row>
    <row r="13854" spans="28:41" x14ac:dyDescent="0.55000000000000004">
      <c r="AB13854" s="278" t="s">
        <v>69360</v>
      </c>
      <c r="AC13854" s="279">
        <v>163.15</v>
      </c>
      <c r="AE13854" s="246" t="s">
        <v>61621</v>
      </c>
      <c r="AF13854" s="247">
        <v>1236.3900000000001</v>
      </c>
      <c r="AH13854" s="226" t="s">
        <v>28352</v>
      </c>
      <c r="AI13854" s="227">
        <v>21.61</v>
      </c>
      <c r="AK13854" s="207" t="s">
        <v>27724</v>
      </c>
      <c r="AL13854" s="208">
        <v>20700</v>
      </c>
      <c r="AM13854" s="93"/>
      <c r="AN13854" s="93"/>
      <c r="AO13854" s="93"/>
    </row>
    <row r="13855" spans="28:41" x14ac:dyDescent="0.55000000000000004">
      <c r="AB13855" s="278" t="s">
        <v>69361</v>
      </c>
      <c r="AC13855" s="279">
        <v>20.02</v>
      </c>
      <c r="AE13855" s="246" t="s">
        <v>61622</v>
      </c>
      <c r="AF13855" s="247">
        <v>464.31</v>
      </c>
      <c r="AH13855" s="226" t="s">
        <v>39529</v>
      </c>
      <c r="AI13855" s="227">
        <v>22783.31</v>
      </c>
      <c r="AK13855" s="207" t="s">
        <v>27725</v>
      </c>
      <c r="AL13855" s="208">
        <v>154907.65</v>
      </c>
      <c r="AM13855" s="93"/>
      <c r="AN13855" s="93"/>
      <c r="AO13855" s="93"/>
    </row>
    <row r="13856" spans="28:41" x14ac:dyDescent="0.55000000000000004">
      <c r="AB13856" s="278" t="s">
        <v>22225</v>
      </c>
      <c r="AC13856" s="279">
        <v>88364.63</v>
      </c>
      <c r="AE13856" s="246" t="s">
        <v>64970</v>
      </c>
      <c r="AF13856" s="247">
        <v>8138.59</v>
      </c>
      <c r="AH13856" s="226" t="s">
        <v>39530</v>
      </c>
      <c r="AI13856" s="227">
        <v>6249.99</v>
      </c>
      <c r="AK13856" s="207" t="s">
        <v>27726</v>
      </c>
      <c r="AL13856" s="208">
        <v>5601.71</v>
      </c>
      <c r="AM13856" s="93"/>
      <c r="AN13856" s="93"/>
      <c r="AO13856" s="93"/>
    </row>
    <row r="13857" spans="28:41" x14ac:dyDescent="0.55000000000000004">
      <c r="AB13857" s="278" t="s">
        <v>36395</v>
      </c>
      <c r="AC13857" s="279">
        <v>30542.55</v>
      </c>
      <c r="AE13857" s="246" t="s">
        <v>64971</v>
      </c>
      <c r="AF13857" s="247">
        <v>611.91</v>
      </c>
      <c r="AH13857" s="226" t="s">
        <v>39531</v>
      </c>
      <c r="AI13857" s="227">
        <v>1931.46</v>
      </c>
      <c r="AK13857" s="207" t="s">
        <v>27727</v>
      </c>
      <c r="AL13857" s="208">
        <v>30390</v>
      </c>
      <c r="AM13857" s="93"/>
      <c r="AN13857" s="93"/>
      <c r="AO13857" s="93"/>
    </row>
    <row r="13858" spans="28:41" x14ac:dyDescent="0.55000000000000004">
      <c r="AB13858" s="278" t="s">
        <v>36396</v>
      </c>
      <c r="AC13858" s="279">
        <v>17978.46</v>
      </c>
      <c r="AE13858" s="246" t="s">
        <v>64972</v>
      </c>
      <c r="AF13858" s="247">
        <v>1.28</v>
      </c>
      <c r="AH13858" s="226" t="s">
        <v>39532</v>
      </c>
      <c r="AI13858" s="227">
        <v>6294.44</v>
      </c>
      <c r="AK13858" s="207" t="s">
        <v>27728</v>
      </c>
      <c r="AL13858" s="208">
        <v>11212</v>
      </c>
      <c r="AM13858" s="93"/>
      <c r="AN13858" s="93"/>
      <c r="AO13858" s="93"/>
    </row>
    <row r="13859" spans="28:41" x14ac:dyDescent="0.55000000000000004">
      <c r="AB13859" s="278" t="s">
        <v>35194</v>
      </c>
      <c r="AC13859" s="279">
        <v>14010.64</v>
      </c>
      <c r="AE13859" s="246" t="s">
        <v>28718</v>
      </c>
      <c r="AF13859" s="247">
        <v>439.67</v>
      </c>
      <c r="AH13859" s="226" t="s">
        <v>39533</v>
      </c>
      <c r="AI13859" s="227">
        <v>5075.34</v>
      </c>
      <c r="AK13859" s="207" t="s">
        <v>27729</v>
      </c>
      <c r="AL13859" s="208">
        <v>1046.1500000000001</v>
      </c>
      <c r="AM13859" s="93"/>
      <c r="AN13859" s="93"/>
      <c r="AO13859" s="93"/>
    </row>
    <row r="13860" spans="28:41" x14ac:dyDescent="0.55000000000000004">
      <c r="AB13860" s="278" t="s">
        <v>60926</v>
      </c>
      <c r="AC13860" s="279">
        <v>9234.98</v>
      </c>
      <c r="AE13860" s="246" t="s">
        <v>14348</v>
      </c>
      <c r="AF13860" s="247">
        <v>6750.6</v>
      </c>
      <c r="AH13860" s="226" t="s">
        <v>36748</v>
      </c>
      <c r="AI13860" s="227">
        <v>1100</v>
      </c>
      <c r="AK13860" s="207" t="s">
        <v>27730</v>
      </c>
      <c r="AL13860" s="208">
        <v>81988.69</v>
      </c>
      <c r="AM13860" s="93"/>
      <c r="AN13860" s="93"/>
      <c r="AO13860" s="93"/>
    </row>
    <row r="13861" spans="28:41" x14ac:dyDescent="0.55000000000000004">
      <c r="AB13861" s="278" t="s">
        <v>22227</v>
      </c>
      <c r="AC13861" s="279">
        <v>2819.03</v>
      </c>
      <c r="AE13861" s="246" t="s">
        <v>50465</v>
      </c>
      <c r="AF13861" s="247">
        <v>3496.15</v>
      </c>
      <c r="AH13861" s="226" t="s">
        <v>50445</v>
      </c>
      <c r="AI13861" s="227">
        <v>1775</v>
      </c>
      <c r="AK13861" s="207" t="s">
        <v>27731</v>
      </c>
      <c r="AL13861" s="208">
        <v>23220.16</v>
      </c>
      <c r="AM13861" s="93"/>
      <c r="AN13861" s="93"/>
      <c r="AO13861" s="93"/>
    </row>
    <row r="13862" spans="28:41" x14ac:dyDescent="0.55000000000000004">
      <c r="AB13862" s="278" t="s">
        <v>54408</v>
      </c>
      <c r="AC13862" s="279">
        <v>269448.78999999998</v>
      </c>
      <c r="AE13862" s="246" t="s">
        <v>53916</v>
      </c>
      <c r="AF13862" s="247">
        <v>43447.98</v>
      </c>
      <c r="AH13862" s="226" t="s">
        <v>36749</v>
      </c>
      <c r="AI13862" s="227">
        <v>4236</v>
      </c>
      <c r="AK13862" s="207" t="s">
        <v>14242</v>
      </c>
      <c r="AL13862" s="208">
        <v>83684.08</v>
      </c>
      <c r="AM13862" s="93"/>
      <c r="AN13862" s="93"/>
      <c r="AO13862" s="93"/>
    </row>
    <row r="13863" spans="28:41" x14ac:dyDescent="0.55000000000000004">
      <c r="AB13863" s="278" t="s">
        <v>13727</v>
      </c>
      <c r="AC13863" s="279">
        <v>147688.1</v>
      </c>
      <c r="AE13863" s="246" t="s">
        <v>53917</v>
      </c>
      <c r="AF13863" s="247">
        <v>3323.77</v>
      </c>
      <c r="AH13863" s="226" t="s">
        <v>36750</v>
      </c>
      <c r="AI13863" s="227">
        <v>38449.980000000003</v>
      </c>
      <c r="AK13863" s="207" t="s">
        <v>14243</v>
      </c>
      <c r="AL13863" s="208">
        <v>27724.11</v>
      </c>
      <c r="AM13863" s="93"/>
      <c r="AN13863" s="93"/>
      <c r="AO13863" s="93"/>
    </row>
    <row r="13864" spans="28:41" x14ac:dyDescent="0.55000000000000004">
      <c r="AB13864" s="278" t="s">
        <v>66778</v>
      </c>
      <c r="AC13864" s="279">
        <v>192087.69</v>
      </c>
      <c r="AE13864" s="246" t="s">
        <v>53918</v>
      </c>
      <c r="AF13864" s="247">
        <v>10644.77</v>
      </c>
      <c r="AH13864" s="226" t="s">
        <v>36751</v>
      </c>
      <c r="AI13864" s="227">
        <v>6125.01</v>
      </c>
      <c r="AK13864" s="207" t="s">
        <v>27732</v>
      </c>
      <c r="AL13864" s="208">
        <v>64.25</v>
      </c>
      <c r="AM13864" s="93"/>
      <c r="AN13864" s="93"/>
      <c r="AO13864" s="93"/>
    </row>
    <row r="13865" spans="28:41" x14ac:dyDescent="0.55000000000000004">
      <c r="AB13865" s="278" t="s">
        <v>13728</v>
      </c>
      <c r="AC13865" s="279">
        <v>87455.69</v>
      </c>
      <c r="AE13865" s="246" t="s">
        <v>56634</v>
      </c>
      <c r="AF13865" s="247">
        <v>66069.399999999994</v>
      </c>
      <c r="AH13865" s="226" t="s">
        <v>36752</v>
      </c>
      <c r="AI13865" s="227">
        <v>7467.13</v>
      </c>
      <c r="AK13865" s="207" t="s">
        <v>14245</v>
      </c>
      <c r="AL13865" s="208">
        <v>7902.24</v>
      </c>
      <c r="AM13865" s="93"/>
      <c r="AN13865" s="93"/>
      <c r="AO13865" s="93"/>
    </row>
    <row r="13866" spans="28:41" x14ac:dyDescent="0.55000000000000004">
      <c r="AB13866" s="278" t="s">
        <v>47532</v>
      </c>
      <c r="AC13866" s="279">
        <v>-6346.63</v>
      </c>
      <c r="AE13866" s="246" t="s">
        <v>53919</v>
      </c>
      <c r="AF13866" s="247">
        <v>7954.35</v>
      </c>
      <c r="AH13866" s="226" t="s">
        <v>36753</v>
      </c>
      <c r="AI13866" s="227">
        <v>4237.83</v>
      </c>
      <c r="AK13866" s="207" t="s">
        <v>14246</v>
      </c>
      <c r="AL13866" s="208">
        <v>17129.97</v>
      </c>
      <c r="AM13866" s="93"/>
      <c r="AN13866" s="93"/>
      <c r="AO13866" s="93"/>
    </row>
    <row r="13867" spans="28:41" x14ac:dyDescent="0.55000000000000004">
      <c r="AB13867" s="278" t="s">
        <v>47533</v>
      </c>
      <c r="AC13867" s="279">
        <v>314</v>
      </c>
      <c r="AE13867" s="246" t="s">
        <v>34211</v>
      </c>
      <c r="AF13867" s="247">
        <v>124928.33</v>
      </c>
      <c r="AH13867" s="226" t="s">
        <v>36754</v>
      </c>
      <c r="AI13867" s="227">
        <v>11282.74</v>
      </c>
      <c r="AK13867" s="207" t="s">
        <v>14247</v>
      </c>
      <c r="AL13867" s="208">
        <v>22357.47</v>
      </c>
      <c r="AM13867" s="93"/>
      <c r="AN13867" s="93"/>
      <c r="AO13867" s="93"/>
    </row>
    <row r="13868" spans="28:41" x14ac:dyDescent="0.55000000000000004">
      <c r="AB13868" s="278" t="s">
        <v>46076</v>
      </c>
      <c r="AC13868" s="279">
        <v>1842.31</v>
      </c>
      <c r="AE13868" s="246" t="s">
        <v>47312</v>
      </c>
      <c r="AF13868" s="247">
        <v>2300</v>
      </c>
      <c r="AH13868" s="226" t="s">
        <v>36755</v>
      </c>
      <c r="AI13868" s="227">
        <v>7821.84</v>
      </c>
      <c r="AK13868" s="207" t="s">
        <v>27733</v>
      </c>
      <c r="AL13868" s="208">
        <v>21242.880000000001</v>
      </c>
      <c r="AM13868" s="93"/>
      <c r="AN13868" s="93"/>
      <c r="AO13868" s="93"/>
    </row>
    <row r="13869" spans="28:41" x14ac:dyDescent="0.55000000000000004">
      <c r="AB13869" s="278" t="s">
        <v>40807</v>
      </c>
      <c r="AC13869" s="279">
        <v>1037.49</v>
      </c>
      <c r="AE13869" s="246" t="s">
        <v>36778</v>
      </c>
      <c r="AF13869" s="247">
        <v>3304457.5</v>
      </c>
      <c r="AH13869" s="226" t="s">
        <v>36756</v>
      </c>
      <c r="AI13869" s="227">
        <v>18315.93</v>
      </c>
      <c r="AK13869" s="207" t="s">
        <v>27734</v>
      </c>
      <c r="AL13869" s="208">
        <v>18736</v>
      </c>
      <c r="AM13869" s="93"/>
      <c r="AN13869" s="93"/>
      <c r="AO13869" s="93"/>
    </row>
    <row r="13870" spans="28:41" x14ac:dyDescent="0.55000000000000004">
      <c r="AB13870" s="278" t="s">
        <v>40808</v>
      </c>
      <c r="AC13870" s="279">
        <v>214.46</v>
      </c>
      <c r="AE13870" s="246" t="s">
        <v>62267</v>
      </c>
      <c r="AF13870" s="247">
        <v>69400</v>
      </c>
      <c r="AH13870" s="226" t="s">
        <v>48289</v>
      </c>
      <c r="AI13870" s="227">
        <v>11773.85</v>
      </c>
      <c r="AK13870" s="207" t="s">
        <v>27735</v>
      </c>
      <c r="AL13870" s="208">
        <v>4219</v>
      </c>
      <c r="AM13870" s="93"/>
      <c r="AN13870" s="93"/>
      <c r="AO13870" s="93"/>
    </row>
    <row r="13871" spans="28:41" x14ac:dyDescent="0.55000000000000004">
      <c r="AB13871" s="278" t="s">
        <v>40809</v>
      </c>
      <c r="AC13871" s="279">
        <v>722.48</v>
      </c>
      <c r="AE13871" s="246" t="s">
        <v>59245</v>
      </c>
      <c r="AF13871" s="247">
        <v>2399.41</v>
      </c>
      <c r="AH13871" s="226" t="s">
        <v>48290</v>
      </c>
      <c r="AI13871" s="227">
        <v>900.7</v>
      </c>
      <c r="AK13871" s="207" t="s">
        <v>27736</v>
      </c>
      <c r="AL13871" s="208">
        <v>265.70999999999998</v>
      </c>
      <c r="AM13871" s="93"/>
      <c r="AN13871" s="93"/>
      <c r="AO13871" s="93"/>
    </row>
    <row r="13872" spans="28:41" x14ac:dyDescent="0.55000000000000004">
      <c r="AB13872" s="278" t="s">
        <v>69362</v>
      </c>
      <c r="AC13872" s="279">
        <v>54.83</v>
      </c>
      <c r="AE13872" s="246" t="s">
        <v>34218</v>
      </c>
      <c r="AF13872" s="247">
        <v>254139.62</v>
      </c>
      <c r="AH13872" s="226" t="s">
        <v>48291</v>
      </c>
      <c r="AI13872" s="227">
        <v>2542.5700000000002</v>
      </c>
      <c r="AK13872" s="207" t="s">
        <v>27737</v>
      </c>
      <c r="AL13872" s="208">
        <v>34598.65</v>
      </c>
      <c r="AM13872" s="93"/>
      <c r="AN13872" s="93"/>
      <c r="AO13872" s="93"/>
    </row>
    <row r="13873" spans="28:41" x14ac:dyDescent="0.55000000000000004">
      <c r="AB13873" s="278" t="s">
        <v>33761</v>
      </c>
      <c r="AC13873" s="279">
        <v>134364</v>
      </c>
      <c r="AE13873" s="246" t="s">
        <v>40657</v>
      </c>
      <c r="AF13873" s="247">
        <v>23603.65</v>
      </c>
      <c r="AH13873" s="226" t="s">
        <v>48292</v>
      </c>
      <c r="AI13873" s="227">
        <v>1565.88</v>
      </c>
      <c r="AK13873" s="207" t="s">
        <v>27738</v>
      </c>
      <c r="AL13873" s="208">
        <v>10800</v>
      </c>
      <c r="AM13873" s="93"/>
      <c r="AN13873" s="93"/>
      <c r="AO13873" s="93"/>
    </row>
    <row r="13874" spans="28:41" x14ac:dyDescent="0.55000000000000004">
      <c r="AB13874" s="278" t="s">
        <v>36406</v>
      </c>
      <c r="AC13874" s="279">
        <v>246962</v>
      </c>
      <c r="AE13874" s="246" t="s">
        <v>47313</v>
      </c>
      <c r="AF13874" s="247">
        <v>8566.84</v>
      </c>
      <c r="AH13874" s="226" t="s">
        <v>50446</v>
      </c>
      <c r="AI13874" s="227">
        <v>504.72</v>
      </c>
      <c r="AK13874" s="207" t="s">
        <v>27739</v>
      </c>
      <c r="AL13874" s="208">
        <v>3493.33</v>
      </c>
      <c r="AM13874" s="93"/>
      <c r="AN13874" s="93"/>
      <c r="AO13874" s="93"/>
    </row>
    <row r="13875" spans="28:41" x14ac:dyDescent="0.55000000000000004">
      <c r="AB13875" s="278" t="s">
        <v>22327</v>
      </c>
      <c r="AC13875" s="279">
        <v>308460.69</v>
      </c>
      <c r="AE13875" s="246" t="s">
        <v>34219</v>
      </c>
      <c r="AF13875" s="247">
        <v>475500.94</v>
      </c>
      <c r="AH13875" s="226" t="s">
        <v>45657</v>
      </c>
      <c r="AI13875" s="227">
        <v>26000</v>
      </c>
      <c r="AK13875" s="207" t="s">
        <v>27740</v>
      </c>
      <c r="AL13875" s="208">
        <v>2399.0500000000002</v>
      </c>
      <c r="AM13875" s="93"/>
      <c r="AN13875" s="93"/>
      <c r="AO13875" s="93"/>
    </row>
    <row r="13876" spans="28:41" x14ac:dyDescent="0.55000000000000004">
      <c r="AB13876" s="278" t="s">
        <v>35203</v>
      </c>
      <c r="AC13876" s="279">
        <v>537675.87</v>
      </c>
      <c r="AE13876" s="246" t="s">
        <v>56635</v>
      </c>
      <c r="AF13876" s="247">
        <v>81123.8</v>
      </c>
      <c r="AH13876" s="226" t="s">
        <v>45658</v>
      </c>
      <c r="AI13876" s="227">
        <v>1989</v>
      </c>
      <c r="AK13876" s="207" t="s">
        <v>27741</v>
      </c>
      <c r="AL13876" s="208">
        <v>2199.5</v>
      </c>
      <c r="AM13876" s="93"/>
      <c r="AN13876" s="93"/>
      <c r="AO13876" s="93"/>
    </row>
    <row r="13877" spans="28:41" x14ac:dyDescent="0.55000000000000004">
      <c r="AB13877" s="278" t="s">
        <v>22328</v>
      </c>
      <c r="AC13877" s="279">
        <v>90410.18</v>
      </c>
      <c r="AE13877" s="246" t="s">
        <v>36779</v>
      </c>
      <c r="AF13877" s="247">
        <v>1812.62</v>
      </c>
      <c r="AH13877" s="226" t="s">
        <v>28386</v>
      </c>
      <c r="AI13877" s="227">
        <v>16</v>
      </c>
      <c r="AK13877" s="207" t="s">
        <v>27742</v>
      </c>
      <c r="AL13877" s="208">
        <v>109680.76</v>
      </c>
      <c r="AM13877" s="93"/>
      <c r="AN13877" s="93"/>
      <c r="AO13877" s="93"/>
    </row>
    <row r="13878" spans="28:41" x14ac:dyDescent="0.55000000000000004">
      <c r="AB13878" s="278" t="s">
        <v>39250</v>
      </c>
      <c r="AC13878" s="279">
        <v>393152.49</v>
      </c>
      <c r="AE13878" s="246" t="s">
        <v>62268</v>
      </c>
      <c r="AF13878" s="247">
        <v>17767.330000000002</v>
      </c>
      <c r="AH13878" s="226" t="s">
        <v>42972</v>
      </c>
      <c r="AI13878" s="227">
        <v>189812.5</v>
      </c>
      <c r="AK13878" s="207" t="s">
        <v>27743</v>
      </c>
      <c r="AL13878" s="208">
        <v>117386.5</v>
      </c>
      <c r="AM13878" s="93"/>
      <c r="AN13878" s="93"/>
      <c r="AO13878" s="93"/>
    </row>
    <row r="13879" spans="28:41" x14ac:dyDescent="0.55000000000000004">
      <c r="AB13879" s="278" t="s">
        <v>22329</v>
      </c>
      <c r="AC13879" s="279">
        <v>46542.21</v>
      </c>
      <c r="AE13879" s="246" t="s">
        <v>28728</v>
      </c>
      <c r="AF13879" s="247">
        <v>360534.52</v>
      </c>
      <c r="AH13879" s="226" t="s">
        <v>42973</v>
      </c>
      <c r="AI13879" s="227">
        <v>14520.57</v>
      </c>
      <c r="AK13879" s="207" t="s">
        <v>27744</v>
      </c>
      <c r="AL13879" s="208">
        <v>85260.37</v>
      </c>
      <c r="AM13879" s="93"/>
      <c r="AN13879" s="93"/>
      <c r="AO13879" s="93"/>
    </row>
    <row r="13880" spans="28:41" x14ac:dyDescent="0.55000000000000004">
      <c r="AB13880" s="278" t="s">
        <v>22330</v>
      </c>
      <c r="AC13880" s="279">
        <v>41860</v>
      </c>
      <c r="AE13880" s="246" t="s">
        <v>28729</v>
      </c>
      <c r="AF13880" s="247">
        <v>203657.26</v>
      </c>
      <c r="AH13880" s="226" t="s">
        <v>28395</v>
      </c>
      <c r="AI13880" s="227">
        <v>6081.84</v>
      </c>
      <c r="AK13880" s="207" t="s">
        <v>27745</v>
      </c>
      <c r="AL13880" s="208">
        <v>25235.13</v>
      </c>
      <c r="AM13880" s="93"/>
      <c r="AN13880" s="93"/>
      <c r="AO13880" s="93"/>
    </row>
    <row r="13881" spans="28:41" x14ac:dyDescent="0.55000000000000004">
      <c r="AB13881" s="278" t="s">
        <v>69363</v>
      </c>
      <c r="AC13881" s="279">
        <v>6469.36</v>
      </c>
      <c r="AE13881" s="246" t="s">
        <v>35762</v>
      </c>
      <c r="AF13881" s="247">
        <v>469110.59</v>
      </c>
      <c r="AH13881" s="226" t="s">
        <v>28398</v>
      </c>
      <c r="AI13881" s="227">
        <v>5331.93</v>
      </c>
      <c r="AK13881" s="207" t="s">
        <v>27746</v>
      </c>
      <c r="AL13881" s="208">
        <v>11623</v>
      </c>
      <c r="AM13881" s="93"/>
      <c r="AN13881" s="93"/>
      <c r="AO13881" s="93"/>
    </row>
    <row r="13882" spans="28:41" x14ac:dyDescent="0.55000000000000004">
      <c r="AB13882" s="278" t="s">
        <v>22331</v>
      </c>
      <c r="AC13882" s="279">
        <v>8886</v>
      </c>
      <c r="AE13882" s="246" t="s">
        <v>58346</v>
      </c>
      <c r="AF13882" s="247">
        <v>25544.25</v>
      </c>
      <c r="AH13882" s="226" t="s">
        <v>40647</v>
      </c>
      <c r="AI13882" s="227">
        <v>-3133.53</v>
      </c>
      <c r="AK13882" s="207" t="s">
        <v>27747</v>
      </c>
      <c r="AL13882" s="208">
        <v>76843</v>
      </c>
      <c r="AM13882" s="93"/>
      <c r="AN13882" s="93"/>
      <c r="AO13882" s="93"/>
    </row>
    <row r="13883" spans="28:41" x14ac:dyDescent="0.55000000000000004">
      <c r="AB13883" s="278" t="s">
        <v>22333</v>
      </c>
      <c r="AC13883" s="279">
        <v>500</v>
      </c>
      <c r="AE13883" s="246" t="s">
        <v>35763</v>
      </c>
      <c r="AF13883" s="247">
        <v>57375.77</v>
      </c>
      <c r="AH13883" s="226" t="s">
        <v>28399</v>
      </c>
      <c r="AI13883" s="227">
        <v>276</v>
      </c>
      <c r="AK13883" s="207" t="s">
        <v>27748</v>
      </c>
      <c r="AL13883" s="208">
        <v>714844.7</v>
      </c>
      <c r="AM13883" s="93"/>
      <c r="AN13883" s="93"/>
      <c r="AO13883" s="93"/>
    </row>
    <row r="13884" spans="28:41" x14ac:dyDescent="0.55000000000000004">
      <c r="AB13884" s="278" t="s">
        <v>69364</v>
      </c>
      <c r="AC13884" s="279">
        <v>5738.52</v>
      </c>
      <c r="AE13884" s="246" t="s">
        <v>34220</v>
      </c>
      <c r="AF13884" s="247">
        <v>844362.96</v>
      </c>
      <c r="AH13884" s="226" t="s">
        <v>48293</v>
      </c>
      <c r="AI13884" s="227">
        <v>1472.59</v>
      </c>
      <c r="AK13884" s="207" t="s">
        <v>27749</v>
      </c>
      <c r="AL13884" s="208">
        <v>5662.85</v>
      </c>
      <c r="AM13884" s="93"/>
      <c r="AN13884" s="93"/>
      <c r="AO13884" s="93"/>
    </row>
    <row r="13885" spans="28:41" x14ac:dyDescent="0.55000000000000004">
      <c r="AB13885" s="278" t="s">
        <v>58049</v>
      </c>
      <c r="AC13885" s="279">
        <v>497523.55</v>
      </c>
      <c r="AE13885" s="246" t="s">
        <v>36780</v>
      </c>
      <c r="AF13885" s="247">
        <v>-24210.32</v>
      </c>
      <c r="AH13885" s="226" t="s">
        <v>48294</v>
      </c>
      <c r="AI13885" s="227">
        <v>114.78</v>
      </c>
      <c r="AK13885" s="207" t="s">
        <v>27750</v>
      </c>
      <c r="AL13885" s="208">
        <v>948.16</v>
      </c>
      <c r="AM13885" s="93"/>
      <c r="AN13885" s="93"/>
      <c r="AO13885" s="93"/>
    </row>
    <row r="13886" spans="28:41" x14ac:dyDescent="0.55000000000000004">
      <c r="AB13886" s="278" t="s">
        <v>69365</v>
      </c>
      <c r="AC13886" s="279">
        <v>699.47</v>
      </c>
      <c r="AE13886" s="246" t="s">
        <v>35764</v>
      </c>
      <c r="AF13886" s="247">
        <v>873983.7</v>
      </c>
      <c r="AH13886" s="226" t="s">
        <v>48295</v>
      </c>
      <c r="AI13886" s="227">
        <v>352.61</v>
      </c>
      <c r="AK13886" s="207" t="s">
        <v>27751</v>
      </c>
      <c r="AL13886" s="208">
        <v>51870.44</v>
      </c>
      <c r="AM13886" s="93"/>
      <c r="AN13886" s="93"/>
      <c r="AO13886" s="93"/>
    </row>
    <row r="13887" spans="28:41" x14ac:dyDescent="0.55000000000000004">
      <c r="AB13887" s="278" t="s">
        <v>22334</v>
      </c>
      <c r="AC13887" s="279">
        <v>553.23</v>
      </c>
      <c r="AE13887" s="246" t="s">
        <v>48313</v>
      </c>
      <c r="AF13887" s="247">
        <v>114413.92</v>
      </c>
      <c r="AH13887" s="226" t="s">
        <v>39535</v>
      </c>
      <c r="AI13887" s="227">
        <v>3750.02</v>
      </c>
      <c r="AK13887" s="207" t="s">
        <v>27752</v>
      </c>
      <c r="AL13887" s="208">
        <v>152890.68</v>
      </c>
      <c r="AM13887" s="93"/>
      <c r="AN13887" s="93"/>
      <c r="AO13887" s="93"/>
    </row>
    <row r="13888" spans="28:41" x14ac:dyDescent="0.55000000000000004">
      <c r="AB13888" s="278" t="s">
        <v>33762</v>
      </c>
      <c r="AC13888" s="279">
        <v>2350000</v>
      </c>
      <c r="AE13888" s="246" t="s">
        <v>45690</v>
      </c>
      <c r="AF13888" s="247">
        <v>16001.09</v>
      </c>
      <c r="AH13888" s="226" t="s">
        <v>47303</v>
      </c>
      <c r="AI13888" s="227">
        <v>230</v>
      </c>
      <c r="AK13888" s="207" t="s">
        <v>27753</v>
      </c>
      <c r="AL13888" s="208">
        <v>156063.97</v>
      </c>
      <c r="AM13888" s="93"/>
      <c r="AN13888" s="93"/>
      <c r="AO13888" s="93"/>
    </row>
    <row r="13889" spans="28:41" x14ac:dyDescent="0.55000000000000004">
      <c r="AB13889" s="278" t="s">
        <v>40810</v>
      </c>
      <c r="AC13889" s="279">
        <v>139724.42000000001</v>
      </c>
      <c r="AE13889" s="246" t="s">
        <v>62979</v>
      </c>
      <c r="AF13889" s="247">
        <v>5078.91</v>
      </c>
      <c r="AH13889" s="226" t="s">
        <v>28401</v>
      </c>
      <c r="AI13889" s="227">
        <v>27973.07</v>
      </c>
      <c r="AK13889" s="207" t="s">
        <v>27754</v>
      </c>
      <c r="AL13889" s="208">
        <v>4403.71</v>
      </c>
      <c r="AM13889" s="93"/>
      <c r="AN13889" s="93"/>
      <c r="AO13889" s="93"/>
    </row>
    <row r="13890" spans="28:41" x14ac:dyDescent="0.55000000000000004">
      <c r="AB13890" s="278" t="s">
        <v>43272</v>
      </c>
      <c r="AC13890" s="279">
        <v>14346.36</v>
      </c>
      <c r="AE13890" s="246" t="s">
        <v>63808</v>
      </c>
      <c r="AF13890" s="247">
        <v>13832</v>
      </c>
      <c r="AH13890" s="226" t="s">
        <v>28402</v>
      </c>
      <c r="AI13890" s="227">
        <v>1970.89</v>
      </c>
      <c r="AK13890" s="207" t="s">
        <v>27755</v>
      </c>
      <c r="AL13890" s="208">
        <v>25993</v>
      </c>
      <c r="AM13890" s="93"/>
      <c r="AN13890" s="93"/>
      <c r="AO13890" s="93"/>
    </row>
    <row r="13891" spans="28:41" x14ac:dyDescent="0.55000000000000004">
      <c r="AB13891" s="278" t="s">
        <v>58050</v>
      </c>
      <c r="AC13891" s="279">
        <v>8502.15</v>
      </c>
      <c r="AE13891" s="246" t="s">
        <v>63809</v>
      </c>
      <c r="AF13891" s="247">
        <v>932.63</v>
      </c>
      <c r="AH13891" s="226" t="s">
        <v>28403</v>
      </c>
      <c r="AI13891" s="227">
        <v>6373.47</v>
      </c>
      <c r="AK13891" s="207" t="s">
        <v>27756</v>
      </c>
      <c r="AL13891" s="208">
        <v>136.43</v>
      </c>
      <c r="AM13891" s="93"/>
      <c r="AN13891" s="93"/>
      <c r="AO13891" s="93"/>
    </row>
    <row r="13892" spans="28:41" x14ac:dyDescent="0.55000000000000004">
      <c r="AB13892" s="278" t="s">
        <v>54410</v>
      </c>
      <c r="AC13892" s="279">
        <v>7959.6</v>
      </c>
      <c r="AE13892" s="246" t="s">
        <v>63810</v>
      </c>
      <c r="AF13892" s="247">
        <v>1784.02</v>
      </c>
      <c r="AH13892" s="226" t="s">
        <v>28404</v>
      </c>
      <c r="AI13892" s="227">
        <v>5155.13</v>
      </c>
      <c r="AK13892" s="207" t="s">
        <v>27757</v>
      </c>
      <c r="AL13892" s="208">
        <v>29680</v>
      </c>
      <c r="AM13892" s="93"/>
      <c r="AN13892" s="93"/>
      <c r="AO13892" s="93"/>
    </row>
    <row r="13893" spans="28:41" x14ac:dyDescent="0.55000000000000004">
      <c r="AB13893" s="278" t="s">
        <v>22339</v>
      </c>
      <c r="AC13893" s="279">
        <v>294732.21000000002</v>
      </c>
      <c r="AE13893" s="246" t="s">
        <v>64973</v>
      </c>
      <c r="AF13893" s="247">
        <v>3475.81</v>
      </c>
      <c r="AH13893" s="226" t="s">
        <v>28405</v>
      </c>
      <c r="AI13893" s="227">
        <v>1931.66</v>
      </c>
      <c r="AK13893" s="207" t="s">
        <v>27758</v>
      </c>
      <c r="AL13893" s="208">
        <v>2901.1</v>
      </c>
      <c r="AM13893" s="93"/>
      <c r="AN13893" s="93"/>
      <c r="AO13893" s="93"/>
    </row>
    <row r="13894" spans="28:41" x14ac:dyDescent="0.55000000000000004">
      <c r="AB13894" s="278" t="s">
        <v>55616</v>
      </c>
      <c r="AC13894" s="279">
        <v>2610</v>
      </c>
      <c r="AE13894" s="246" t="s">
        <v>62980</v>
      </c>
      <c r="AF13894" s="247">
        <v>54756.56</v>
      </c>
      <c r="AH13894" s="226" t="s">
        <v>42974</v>
      </c>
      <c r="AI13894" s="227">
        <v>4914.0600000000004</v>
      </c>
      <c r="AK13894" s="207" t="s">
        <v>27759</v>
      </c>
      <c r="AL13894" s="208">
        <v>4758.22</v>
      </c>
      <c r="AM13894" s="93"/>
      <c r="AN13894" s="93"/>
      <c r="AO13894" s="93"/>
    </row>
    <row r="13895" spans="28:41" x14ac:dyDescent="0.55000000000000004">
      <c r="AB13895" s="278" t="s">
        <v>22340</v>
      </c>
      <c r="AC13895" s="279">
        <v>2873291.02</v>
      </c>
      <c r="AE13895" s="246" t="s">
        <v>53921</v>
      </c>
      <c r="AF13895" s="247">
        <v>10917.33</v>
      </c>
      <c r="AH13895" s="226" t="s">
        <v>42975</v>
      </c>
      <c r="AI13895" s="227">
        <v>375.94</v>
      </c>
      <c r="AK13895" s="207" t="s">
        <v>27760</v>
      </c>
      <c r="AL13895" s="208">
        <v>1421.1</v>
      </c>
      <c r="AM13895" s="93"/>
      <c r="AN13895" s="93"/>
      <c r="AO13895" s="93"/>
    </row>
    <row r="13896" spans="28:41" x14ac:dyDescent="0.55000000000000004">
      <c r="AB13896" s="278" t="s">
        <v>22341</v>
      </c>
      <c r="AC13896" s="279">
        <v>921.28</v>
      </c>
      <c r="AE13896" s="246" t="s">
        <v>53922</v>
      </c>
      <c r="AF13896" s="247">
        <v>835.17</v>
      </c>
      <c r="AH13896" s="226" t="s">
        <v>42976</v>
      </c>
      <c r="AI13896" s="227">
        <v>4500</v>
      </c>
      <c r="AK13896" s="207" t="s">
        <v>27761</v>
      </c>
      <c r="AL13896" s="208">
        <v>6220</v>
      </c>
      <c r="AM13896" s="93"/>
      <c r="AN13896" s="93"/>
      <c r="AO13896" s="93"/>
    </row>
    <row r="13897" spans="28:41" x14ac:dyDescent="0.55000000000000004">
      <c r="AB13897" s="278" t="s">
        <v>22342</v>
      </c>
      <c r="AC13897" s="279">
        <v>609927.66</v>
      </c>
      <c r="AE13897" s="246" t="s">
        <v>53923</v>
      </c>
      <c r="AF13897" s="247">
        <v>2674.75</v>
      </c>
      <c r="AH13897" s="226" t="s">
        <v>34194</v>
      </c>
      <c r="AI13897" s="227">
        <v>30586.23</v>
      </c>
      <c r="AK13897" s="207" t="s">
        <v>27762</v>
      </c>
      <c r="AL13897" s="208">
        <v>3451.48</v>
      </c>
      <c r="AM13897" s="93"/>
      <c r="AN13897" s="93"/>
      <c r="AO13897" s="93"/>
    </row>
    <row r="13898" spans="28:41" x14ac:dyDescent="0.55000000000000004">
      <c r="AB13898" s="278" t="s">
        <v>22343</v>
      </c>
      <c r="AC13898" s="279">
        <v>544160.27</v>
      </c>
      <c r="AE13898" s="246" t="s">
        <v>60770</v>
      </c>
      <c r="AF13898" s="247">
        <v>425.41</v>
      </c>
      <c r="AH13898" s="226" t="s">
        <v>47304</v>
      </c>
      <c r="AI13898" s="227">
        <v>1990.09</v>
      </c>
      <c r="AK13898" s="207" t="s">
        <v>27763</v>
      </c>
      <c r="AL13898" s="208">
        <v>658.54</v>
      </c>
      <c r="AM13898" s="93"/>
      <c r="AN13898" s="93"/>
      <c r="AO13898" s="93"/>
    </row>
    <row r="13899" spans="28:41" x14ac:dyDescent="0.55000000000000004">
      <c r="AB13899" s="278" t="s">
        <v>22344</v>
      </c>
      <c r="AC13899" s="279">
        <v>177805.37</v>
      </c>
      <c r="AE13899" s="246" t="s">
        <v>55473</v>
      </c>
      <c r="AF13899" s="247">
        <v>3104.09</v>
      </c>
      <c r="AH13899" s="226" t="s">
        <v>36759</v>
      </c>
      <c r="AI13899" s="227">
        <v>25509.919999999998</v>
      </c>
      <c r="AK13899" s="207" t="s">
        <v>27764</v>
      </c>
      <c r="AL13899" s="208">
        <v>651</v>
      </c>
      <c r="AM13899" s="93"/>
      <c r="AN13899" s="93"/>
      <c r="AO13899" s="93"/>
    </row>
    <row r="13900" spans="28:41" x14ac:dyDescent="0.55000000000000004">
      <c r="AB13900" s="278" t="s">
        <v>22345</v>
      </c>
      <c r="AC13900" s="279">
        <v>3663087.18</v>
      </c>
      <c r="AE13900" s="246" t="s">
        <v>53924</v>
      </c>
      <c r="AF13900" s="247">
        <v>3095.08</v>
      </c>
      <c r="AH13900" s="226" t="s">
        <v>35742</v>
      </c>
      <c r="AI13900" s="227">
        <v>90423.42</v>
      </c>
      <c r="AK13900" s="207" t="s">
        <v>27765</v>
      </c>
      <c r="AL13900" s="208">
        <v>23860.92</v>
      </c>
      <c r="AM13900" s="93"/>
      <c r="AN13900" s="93"/>
      <c r="AO13900" s="93"/>
    </row>
    <row r="13901" spans="28:41" x14ac:dyDescent="0.55000000000000004">
      <c r="AB13901" s="278" t="s">
        <v>22346</v>
      </c>
      <c r="AC13901" s="279">
        <v>119662.35</v>
      </c>
      <c r="AE13901" s="246" t="s">
        <v>53925</v>
      </c>
      <c r="AF13901" s="247">
        <v>28938.400000000001</v>
      </c>
      <c r="AH13901" s="226" t="s">
        <v>34195</v>
      </c>
      <c r="AI13901" s="227">
        <v>5840.79</v>
      </c>
      <c r="AK13901" s="207" t="s">
        <v>27766</v>
      </c>
      <c r="AL13901" s="208">
        <v>1825.42</v>
      </c>
      <c r="AM13901" s="93"/>
      <c r="AN13901" s="93"/>
      <c r="AO13901" s="93"/>
    </row>
    <row r="13902" spans="28:41" x14ac:dyDescent="0.55000000000000004">
      <c r="AB13902" s="278" t="s">
        <v>66779</v>
      </c>
      <c r="AC13902" s="279">
        <v>73</v>
      </c>
      <c r="AE13902" s="246" t="s">
        <v>56636</v>
      </c>
      <c r="AF13902" s="247">
        <v>735.49</v>
      </c>
      <c r="AH13902" s="226" t="s">
        <v>34196</v>
      </c>
      <c r="AI13902" s="227">
        <v>5614.57</v>
      </c>
      <c r="AK13902" s="207" t="s">
        <v>27767</v>
      </c>
      <c r="AL13902" s="208">
        <v>5173.05</v>
      </c>
      <c r="AM13902" s="93"/>
      <c r="AN13902" s="93"/>
      <c r="AO13902" s="93"/>
    </row>
    <row r="13903" spans="28:41" x14ac:dyDescent="0.55000000000000004">
      <c r="AB13903" s="278" t="s">
        <v>43273</v>
      </c>
      <c r="AC13903" s="279">
        <v>224136.2</v>
      </c>
      <c r="AE13903" s="246" t="s">
        <v>42995</v>
      </c>
      <c r="AF13903" s="247">
        <v>1843.29</v>
      </c>
      <c r="AH13903" s="226" t="s">
        <v>28406</v>
      </c>
      <c r="AI13903" s="227">
        <v>38900</v>
      </c>
      <c r="AK13903" s="207" t="s">
        <v>27768</v>
      </c>
      <c r="AL13903" s="208">
        <v>44512.41</v>
      </c>
      <c r="AM13903" s="93"/>
      <c r="AN13903" s="93"/>
      <c r="AO13903" s="93"/>
    </row>
    <row r="13904" spans="28:41" x14ac:dyDescent="0.55000000000000004">
      <c r="AB13904" s="278" t="s">
        <v>22347</v>
      </c>
      <c r="AC13904" s="279">
        <v>1759255.49</v>
      </c>
      <c r="AE13904" s="246" t="s">
        <v>48314</v>
      </c>
      <c r="AF13904" s="247">
        <v>46207.48</v>
      </c>
      <c r="AH13904" s="226" t="s">
        <v>28408</v>
      </c>
      <c r="AI13904" s="227">
        <v>2400.0100000000002</v>
      </c>
      <c r="AK13904" s="207" t="s">
        <v>27769</v>
      </c>
      <c r="AL13904" s="208">
        <v>35380.639999999999</v>
      </c>
      <c r="AM13904" s="93"/>
      <c r="AN13904" s="93"/>
      <c r="AO13904" s="93"/>
    </row>
    <row r="13905" spans="28:41" x14ac:dyDescent="0.55000000000000004">
      <c r="AB13905" s="278" t="s">
        <v>35205</v>
      </c>
      <c r="AC13905" s="279">
        <v>549643.88</v>
      </c>
      <c r="AE13905" s="246" t="s">
        <v>53926</v>
      </c>
      <c r="AF13905" s="247">
        <v>297382.01</v>
      </c>
      <c r="AH13905" s="226" t="s">
        <v>48296</v>
      </c>
      <c r="AI13905" s="227">
        <v>249.37</v>
      </c>
      <c r="AK13905" s="207" t="s">
        <v>27770</v>
      </c>
      <c r="AL13905" s="208">
        <v>8486.36</v>
      </c>
      <c r="AM13905" s="93"/>
      <c r="AN13905" s="93"/>
      <c r="AO13905" s="93"/>
    </row>
    <row r="13906" spans="28:41" x14ac:dyDescent="0.55000000000000004">
      <c r="AB13906" s="278" t="s">
        <v>65152</v>
      </c>
      <c r="AC13906" s="279">
        <v>67555.199999999997</v>
      </c>
      <c r="AE13906" s="246" t="s">
        <v>53927</v>
      </c>
      <c r="AF13906" s="247">
        <v>123600</v>
      </c>
      <c r="AH13906" s="226" t="s">
        <v>28409</v>
      </c>
      <c r="AI13906" s="227">
        <v>14869.7</v>
      </c>
      <c r="AK13906" s="207" t="s">
        <v>27771</v>
      </c>
      <c r="AL13906" s="208">
        <v>649.20000000000005</v>
      </c>
      <c r="AM13906" s="93"/>
      <c r="AN13906" s="93"/>
      <c r="AO13906" s="93"/>
    </row>
    <row r="13907" spans="28:41" x14ac:dyDescent="0.55000000000000004">
      <c r="AB13907" s="278" t="s">
        <v>61691</v>
      </c>
      <c r="AC13907" s="279">
        <v>15311.2</v>
      </c>
      <c r="AE13907" s="246" t="s">
        <v>63811</v>
      </c>
      <c r="AF13907" s="247">
        <v>2669.5</v>
      </c>
      <c r="AH13907" s="226" t="s">
        <v>28410</v>
      </c>
      <c r="AI13907" s="227">
        <v>23508.240000000002</v>
      </c>
      <c r="AK13907" s="207" t="s">
        <v>27772</v>
      </c>
      <c r="AL13907" s="208">
        <v>1839.84</v>
      </c>
      <c r="AM13907" s="93"/>
      <c r="AN13907" s="93"/>
      <c r="AO13907" s="93"/>
    </row>
    <row r="13908" spans="28:41" x14ac:dyDescent="0.55000000000000004">
      <c r="AB13908" s="278" t="s">
        <v>70928</v>
      </c>
      <c r="AC13908" s="279">
        <v>1619.1</v>
      </c>
      <c r="AE13908" s="246" t="s">
        <v>53928</v>
      </c>
      <c r="AF13908" s="247">
        <v>881.17</v>
      </c>
      <c r="AH13908" s="226" t="s">
        <v>35743</v>
      </c>
      <c r="AI13908" s="227">
        <v>13365.31</v>
      </c>
      <c r="AK13908" s="207" t="s">
        <v>27773</v>
      </c>
      <c r="AL13908" s="208">
        <v>5555</v>
      </c>
      <c r="AM13908" s="93"/>
      <c r="AN13908" s="93"/>
      <c r="AO13908" s="93"/>
    </row>
    <row r="13909" spans="28:41" x14ac:dyDescent="0.55000000000000004">
      <c r="AB13909" s="278" t="s">
        <v>22351</v>
      </c>
      <c r="AC13909" s="279">
        <v>1973163.9</v>
      </c>
      <c r="AE13909" s="246" t="s">
        <v>57909</v>
      </c>
      <c r="AF13909" s="247">
        <v>68358.12</v>
      </c>
      <c r="AH13909" s="226" t="s">
        <v>28411</v>
      </c>
      <c r="AI13909" s="227">
        <v>1035.97</v>
      </c>
      <c r="AK13909" s="207" t="s">
        <v>27774</v>
      </c>
      <c r="AL13909" s="208">
        <v>65768.679999999993</v>
      </c>
      <c r="AM13909" s="93"/>
      <c r="AN13909" s="93"/>
      <c r="AO13909" s="93"/>
    </row>
    <row r="13910" spans="28:41" x14ac:dyDescent="0.55000000000000004">
      <c r="AB13910" s="278" t="s">
        <v>13739</v>
      </c>
      <c r="AC13910" s="279">
        <v>921469.94</v>
      </c>
      <c r="AE13910" s="246" t="s">
        <v>53929</v>
      </c>
      <c r="AF13910" s="247">
        <v>14753.69</v>
      </c>
      <c r="AH13910" s="226" t="s">
        <v>35744</v>
      </c>
      <c r="AI13910" s="227">
        <v>77680.52</v>
      </c>
      <c r="AK13910" s="207" t="s">
        <v>27775</v>
      </c>
      <c r="AL13910" s="208">
        <v>5031.32</v>
      </c>
      <c r="AM13910" s="93"/>
      <c r="AN13910" s="93"/>
      <c r="AO13910" s="93"/>
    </row>
    <row r="13911" spans="28:41" x14ac:dyDescent="0.55000000000000004">
      <c r="AB13911" s="278" t="s">
        <v>22352</v>
      </c>
      <c r="AC13911" s="279">
        <v>81711.789999999994</v>
      </c>
      <c r="AE13911" s="246" t="s">
        <v>53930</v>
      </c>
      <c r="AF13911" s="247">
        <v>58324.5</v>
      </c>
      <c r="AH13911" s="226" t="s">
        <v>53867</v>
      </c>
      <c r="AI13911" s="227">
        <v>2544</v>
      </c>
      <c r="AK13911" s="207" t="s">
        <v>27776</v>
      </c>
      <c r="AL13911" s="208">
        <v>195506.32</v>
      </c>
      <c r="AM13911" s="93"/>
      <c r="AN13911" s="93"/>
      <c r="AO13911" s="93"/>
    </row>
    <row r="13912" spans="28:41" x14ac:dyDescent="0.55000000000000004">
      <c r="AB13912" s="278" t="s">
        <v>22353</v>
      </c>
      <c r="AC13912" s="279">
        <v>578288.81000000006</v>
      </c>
      <c r="AE13912" s="246" t="s">
        <v>53931</v>
      </c>
      <c r="AF13912" s="247">
        <v>332850.78000000003</v>
      </c>
      <c r="AH13912" s="226" t="s">
        <v>39536</v>
      </c>
      <c r="AI13912" s="227">
        <v>4000</v>
      </c>
      <c r="AK13912" s="207" t="s">
        <v>27777</v>
      </c>
      <c r="AL13912" s="208">
        <v>8812.5</v>
      </c>
      <c r="AM13912" s="93"/>
      <c r="AN13912" s="93"/>
      <c r="AO13912" s="93"/>
    </row>
    <row r="13913" spans="28:41" x14ac:dyDescent="0.55000000000000004">
      <c r="AB13913" s="278" t="s">
        <v>69366</v>
      </c>
      <c r="AC13913" s="279">
        <v>1216</v>
      </c>
      <c r="AE13913" s="246" t="s">
        <v>45691</v>
      </c>
      <c r="AF13913" s="247">
        <v>221825.68</v>
      </c>
      <c r="AH13913" s="226" t="s">
        <v>39537</v>
      </c>
      <c r="AI13913" s="227">
        <v>306</v>
      </c>
      <c r="AK13913" s="207" t="s">
        <v>27778</v>
      </c>
      <c r="AL13913" s="208">
        <v>15827.33</v>
      </c>
      <c r="AM13913" s="93"/>
      <c r="AN13913" s="93"/>
      <c r="AO13913" s="93"/>
    </row>
    <row r="13914" spans="28:41" x14ac:dyDescent="0.55000000000000004">
      <c r="AB13914" s="278" t="s">
        <v>46079</v>
      </c>
      <c r="AC13914" s="279">
        <v>8142.48</v>
      </c>
      <c r="AE13914" s="246" t="s">
        <v>59893</v>
      </c>
      <c r="AF13914" s="247">
        <v>300781.25</v>
      </c>
      <c r="AH13914" s="226" t="s">
        <v>39538</v>
      </c>
      <c r="AI13914" s="227">
        <v>73</v>
      </c>
      <c r="AK13914" s="207" t="s">
        <v>27779</v>
      </c>
      <c r="AL13914" s="208">
        <v>882338.96</v>
      </c>
      <c r="AM13914" s="93"/>
      <c r="AN13914" s="93"/>
      <c r="AO13914" s="93"/>
    </row>
    <row r="13915" spans="28:41" x14ac:dyDescent="0.55000000000000004">
      <c r="AB13915" s="278" t="s">
        <v>13740</v>
      </c>
      <c r="AC13915" s="279">
        <v>82876.539999999994</v>
      </c>
      <c r="AE13915" s="246" t="s">
        <v>53932</v>
      </c>
      <c r="AF13915" s="247">
        <v>125424.59</v>
      </c>
      <c r="AH13915" s="226" t="s">
        <v>53868</v>
      </c>
      <c r="AI13915" s="227">
        <v>1500</v>
      </c>
      <c r="AK13915" s="207" t="s">
        <v>27780</v>
      </c>
      <c r="AL13915" s="208">
        <v>60.84</v>
      </c>
      <c r="AM13915" s="93"/>
      <c r="AN13915" s="93"/>
      <c r="AO13915" s="93"/>
    </row>
    <row r="13916" spans="28:41" x14ac:dyDescent="0.55000000000000004">
      <c r="AB13916" s="278" t="s">
        <v>13741</v>
      </c>
      <c r="AC13916" s="279">
        <v>4351021.03</v>
      </c>
      <c r="AE13916" s="246" t="s">
        <v>63812</v>
      </c>
      <c r="AF13916" s="247">
        <v>149373.5</v>
      </c>
      <c r="AH13916" s="226" t="s">
        <v>53869</v>
      </c>
      <c r="AI13916" s="227">
        <v>114.75</v>
      </c>
      <c r="AK13916" s="207" t="s">
        <v>27781</v>
      </c>
      <c r="AL13916" s="208">
        <v>84344.960000000006</v>
      </c>
      <c r="AM13916" s="93"/>
      <c r="AN13916" s="93"/>
      <c r="AO13916" s="93"/>
    </row>
    <row r="13917" spans="28:41" x14ac:dyDescent="0.55000000000000004">
      <c r="AB13917" s="278" t="s">
        <v>36407</v>
      </c>
      <c r="AC13917" s="279">
        <v>-47218.720000000001</v>
      </c>
      <c r="AE13917" s="246" t="s">
        <v>63813</v>
      </c>
      <c r="AF13917" s="247">
        <v>149.12</v>
      </c>
      <c r="AH13917" s="226" t="s">
        <v>53870</v>
      </c>
      <c r="AI13917" s="227">
        <v>1786</v>
      </c>
      <c r="AK13917" s="207" t="s">
        <v>27782</v>
      </c>
      <c r="AL13917" s="208">
        <v>2490.42</v>
      </c>
      <c r="AM13917" s="93"/>
      <c r="AN13917" s="93"/>
      <c r="AO13917" s="93"/>
    </row>
    <row r="13918" spans="28:41" x14ac:dyDescent="0.55000000000000004">
      <c r="AB13918" s="278" t="s">
        <v>62500</v>
      </c>
      <c r="AC13918" s="279">
        <v>10813273.119999999</v>
      </c>
      <c r="AE13918" s="246" t="s">
        <v>45692</v>
      </c>
      <c r="AF13918" s="247">
        <v>108209.38</v>
      </c>
      <c r="AH13918" s="226" t="s">
        <v>53871</v>
      </c>
      <c r="AI13918" s="227">
        <v>207.32</v>
      </c>
      <c r="AK13918" s="207" t="s">
        <v>27783</v>
      </c>
      <c r="AL13918" s="208">
        <v>32461</v>
      </c>
      <c r="AM13918" s="93"/>
      <c r="AN13918" s="93"/>
      <c r="AO13918" s="93"/>
    </row>
    <row r="13919" spans="28:41" x14ac:dyDescent="0.55000000000000004">
      <c r="AB13919" s="278" t="s">
        <v>58374</v>
      </c>
      <c r="AC13919" s="279">
        <v>6682949.9500000002</v>
      </c>
      <c r="AE13919" s="246" t="s">
        <v>50467</v>
      </c>
      <c r="AF13919" s="247">
        <v>237753.27</v>
      </c>
      <c r="AH13919" s="226" t="s">
        <v>53872</v>
      </c>
      <c r="AI13919" s="227">
        <v>1075.17</v>
      </c>
      <c r="AK13919" s="207" t="s">
        <v>27784</v>
      </c>
      <c r="AL13919" s="208">
        <v>3874.36</v>
      </c>
      <c r="AM13919" s="93"/>
      <c r="AN13919" s="93"/>
      <c r="AO13919" s="93"/>
    </row>
    <row r="13920" spans="28:41" x14ac:dyDescent="0.55000000000000004">
      <c r="AB13920" s="278" t="s">
        <v>22388</v>
      </c>
      <c r="AC13920" s="279">
        <v>67705.039999999994</v>
      </c>
      <c r="AE13920" s="246" t="s">
        <v>53933</v>
      </c>
      <c r="AF13920" s="247">
        <v>78390.22</v>
      </c>
      <c r="AH13920" s="226" t="s">
        <v>53873</v>
      </c>
      <c r="AI13920" s="227">
        <v>1600</v>
      </c>
      <c r="AK13920" s="207" t="s">
        <v>27785</v>
      </c>
      <c r="AL13920" s="208">
        <v>47422.81</v>
      </c>
      <c r="AM13920" s="93"/>
      <c r="AN13920" s="93"/>
      <c r="AO13920" s="93"/>
    </row>
    <row r="13921" spans="28:41" x14ac:dyDescent="0.55000000000000004">
      <c r="AB13921" s="278" t="s">
        <v>22389</v>
      </c>
      <c r="AC13921" s="279">
        <v>11354.77</v>
      </c>
      <c r="AE13921" s="246" t="s">
        <v>50468</v>
      </c>
      <c r="AF13921" s="247">
        <v>224439.75</v>
      </c>
      <c r="AH13921" s="226" t="s">
        <v>53874</v>
      </c>
      <c r="AI13921" s="227">
        <v>122.39</v>
      </c>
      <c r="AK13921" s="207" t="s">
        <v>27786</v>
      </c>
      <c r="AL13921" s="208">
        <v>290955</v>
      </c>
      <c r="AM13921" s="93"/>
      <c r="AN13921" s="93"/>
      <c r="AO13921" s="93"/>
    </row>
    <row r="13922" spans="28:41" x14ac:dyDescent="0.55000000000000004">
      <c r="AB13922" s="278" t="s">
        <v>69367</v>
      </c>
      <c r="AC13922" s="279">
        <v>9372</v>
      </c>
      <c r="AE13922" s="246" t="s">
        <v>63417</v>
      </c>
      <c r="AF13922" s="247">
        <v>9640.5400000000009</v>
      </c>
      <c r="AH13922" s="226" t="s">
        <v>53875</v>
      </c>
      <c r="AI13922" s="227">
        <v>1996.6</v>
      </c>
      <c r="AK13922" s="207" t="s">
        <v>27787</v>
      </c>
      <c r="AL13922" s="208">
        <v>265.70999999999998</v>
      </c>
      <c r="AM13922" s="93"/>
      <c r="AN13922" s="93"/>
      <c r="AO13922" s="93"/>
    </row>
    <row r="13923" spans="28:41" x14ac:dyDescent="0.55000000000000004">
      <c r="AB13923" s="278" t="s">
        <v>70138</v>
      </c>
      <c r="AC13923" s="279">
        <v>9372</v>
      </c>
      <c r="AE13923" s="246" t="s">
        <v>53935</v>
      </c>
      <c r="AF13923" s="247">
        <v>71727.03</v>
      </c>
      <c r="AH13923" s="226" t="s">
        <v>53876</v>
      </c>
      <c r="AI13923" s="227">
        <v>293.39</v>
      </c>
      <c r="AK13923" s="207" t="s">
        <v>27788</v>
      </c>
      <c r="AL13923" s="208">
        <v>2901.1</v>
      </c>
      <c r="AM13923" s="93"/>
      <c r="AN13923" s="93"/>
      <c r="AO13923" s="93"/>
    </row>
    <row r="13924" spans="28:41" x14ac:dyDescent="0.55000000000000004">
      <c r="AB13924" s="278" t="s">
        <v>22391</v>
      </c>
      <c r="AC13924" s="279">
        <v>7457.85</v>
      </c>
      <c r="AE13924" s="246" t="s">
        <v>47314</v>
      </c>
      <c r="AF13924" s="247">
        <v>244491.15</v>
      </c>
      <c r="AH13924" s="226" t="s">
        <v>53877</v>
      </c>
      <c r="AI13924" s="227">
        <v>2614.9499999999998</v>
      </c>
      <c r="AK13924" s="207" t="s">
        <v>27789</v>
      </c>
      <c r="AL13924" s="208">
        <v>13570.72</v>
      </c>
      <c r="AM13924" s="93"/>
      <c r="AN13924" s="93"/>
      <c r="AO13924" s="93"/>
    </row>
    <row r="13925" spans="28:41" x14ac:dyDescent="0.55000000000000004">
      <c r="AB13925" s="278" t="s">
        <v>22392</v>
      </c>
      <c r="AC13925" s="279">
        <v>5512.09</v>
      </c>
      <c r="AE13925" s="246" t="s">
        <v>49198</v>
      </c>
      <c r="AF13925" s="247">
        <v>10135.91</v>
      </c>
      <c r="AH13925" s="226" t="s">
        <v>28412</v>
      </c>
      <c r="AI13925" s="227">
        <v>1611.07</v>
      </c>
      <c r="AK13925" s="207" t="s">
        <v>27790</v>
      </c>
      <c r="AL13925" s="208">
        <v>34598.65</v>
      </c>
      <c r="AM13925" s="93"/>
      <c r="AN13925" s="93"/>
      <c r="AO13925" s="93"/>
    </row>
    <row r="13926" spans="28:41" x14ac:dyDescent="0.55000000000000004">
      <c r="AB13926" s="278" t="s">
        <v>22393</v>
      </c>
      <c r="AC13926" s="279">
        <v>2261</v>
      </c>
      <c r="AE13926" s="246" t="s">
        <v>63878</v>
      </c>
      <c r="AF13926" s="247">
        <v>547226.12</v>
      </c>
      <c r="AH13926" s="226" t="s">
        <v>34197</v>
      </c>
      <c r="AI13926" s="227">
        <v>54587</v>
      </c>
      <c r="AK13926" s="207" t="s">
        <v>27791</v>
      </c>
      <c r="AL13926" s="208">
        <v>1421.1</v>
      </c>
      <c r="AM13926" s="93"/>
      <c r="AN13926" s="93"/>
      <c r="AO13926" s="93"/>
    </row>
    <row r="13927" spans="28:41" x14ac:dyDescent="0.55000000000000004">
      <c r="AB13927" s="278" t="s">
        <v>22396</v>
      </c>
      <c r="AC13927" s="279">
        <v>117678.6</v>
      </c>
      <c r="AE13927" s="246" t="s">
        <v>49199</v>
      </c>
      <c r="AF13927" s="247">
        <v>182827.04</v>
      </c>
      <c r="AH13927" s="226" t="s">
        <v>35745</v>
      </c>
      <c r="AI13927" s="227">
        <v>45800</v>
      </c>
      <c r="AK13927" s="207" t="s">
        <v>27792</v>
      </c>
      <c r="AL13927" s="208">
        <v>8486.36</v>
      </c>
      <c r="AM13927" s="93"/>
      <c r="AN13927" s="93"/>
      <c r="AO13927" s="93"/>
    </row>
    <row r="13928" spans="28:41" x14ac:dyDescent="0.55000000000000004">
      <c r="AB13928" s="278" t="s">
        <v>69368</v>
      </c>
      <c r="AC13928" s="279">
        <v>1570.99</v>
      </c>
      <c r="AE13928" s="246" t="s">
        <v>57910</v>
      </c>
      <c r="AF13928" s="247">
        <v>51051.12</v>
      </c>
      <c r="AH13928" s="226" t="s">
        <v>47305</v>
      </c>
      <c r="AI13928" s="227">
        <v>1110.46</v>
      </c>
      <c r="AK13928" s="207" t="s">
        <v>27793</v>
      </c>
      <c r="AL13928" s="208">
        <v>15827.33</v>
      </c>
      <c r="AM13928" s="93"/>
      <c r="AN13928" s="93"/>
      <c r="AO13928" s="93"/>
    </row>
    <row r="13929" spans="28:41" x14ac:dyDescent="0.55000000000000004">
      <c r="AB13929" s="278" t="s">
        <v>22397</v>
      </c>
      <c r="AC13929" s="279">
        <v>116845.75999999999</v>
      </c>
      <c r="AE13929" s="246" t="s">
        <v>63418</v>
      </c>
      <c r="AF13929" s="247">
        <v>121735.51</v>
      </c>
      <c r="AH13929" s="226" t="s">
        <v>36760</v>
      </c>
      <c r="AI13929" s="227">
        <v>40000</v>
      </c>
      <c r="AK13929" s="207" t="s">
        <v>27794</v>
      </c>
      <c r="AL13929" s="208">
        <v>714844.7</v>
      </c>
      <c r="AM13929" s="93"/>
      <c r="AN13929" s="93"/>
      <c r="AO13929" s="93"/>
    </row>
    <row r="13930" spans="28:41" x14ac:dyDescent="0.55000000000000004">
      <c r="AB13930" s="278" t="s">
        <v>22398</v>
      </c>
      <c r="AC13930" s="279">
        <v>143.56</v>
      </c>
      <c r="AE13930" s="246" t="s">
        <v>63419</v>
      </c>
      <c r="AF13930" s="247">
        <v>-6699.96</v>
      </c>
      <c r="AH13930" s="226" t="s">
        <v>49184</v>
      </c>
      <c r="AI13930" s="227">
        <v>253.29</v>
      </c>
      <c r="AK13930" s="207" t="s">
        <v>14250</v>
      </c>
      <c r="AL13930" s="208">
        <v>83684.08</v>
      </c>
      <c r="AM13930" s="93"/>
      <c r="AN13930" s="93"/>
      <c r="AO13930" s="93"/>
    </row>
    <row r="13931" spans="28:41" x14ac:dyDescent="0.55000000000000004">
      <c r="AB13931" s="278" t="s">
        <v>22399</v>
      </c>
      <c r="AC13931" s="279">
        <v>123172</v>
      </c>
      <c r="AE13931" s="246" t="s">
        <v>55474</v>
      </c>
      <c r="AF13931" s="247">
        <v>351267.9</v>
      </c>
      <c r="AH13931" s="226" t="s">
        <v>35746</v>
      </c>
      <c r="AI13931" s="227">
        <v>1200</v>
      </c>
      <c r="AK13931" s="207" t="s">
        <v>14251</v>
      </c>
      <c r="AL13931" s="208">
        <v>27724.11</v>
      </c>
      <c r="AM13931" s="93"/>
      <c r="AN13931" s="93"/>
      <c r="AO13931" s="93"/>
    </row>
    <row r="13932" spans="28:41" x14ac:dyDescent="0.55000000000000004">
      <c r="AB13932" s="278" t="s">
        <v>22427</v>
      </c>
      <c r="AC13932" s="279">
        <v>37.11</v>
      </c>
      <c r="AE13932" s="246" t="s">
        <v>48315</v>
      </c>
      <c r="AF13932" s="247">
        <v>4758270.0599999996</v>
      </c>
      <c r="AH13932" s="226" t="s">
        <v>45659</v>
      </c>
      <c r="AI13932" s="227">
        <v>156625</v>
      </c>
      <c r="AK13932" s="207" t="s">
        <v>27795</v>
      </c>
      <c r="AL13932" s="208">
        <v>888558.96</v>
      </c>
      <c r="AM13932" s="93"/>
      <c r="AN13932" s="93"/>
      <c r="AO13932" s="93"/>
    </row>
    <row r="13933" spans="28:41" x14ac:dyDescent="0.55000000000000004">
      <c r="AB13933" s="278" t="s">
        <v>22430</v>
      </c>
      <c r="AC13933" s="279">
        <v>4987.8</v>
      </c>
      <c r="AE13933" s="246" t="s">
        <v>63420</v>
      </c>
      <c r="AF13933" s="247">
        <v>95015.26</v>
      </c>
      <c r="AH13933" s="226" t="s">
        <v>47306</v>
      </c>
      <c r="AI13933" s="227">
        <v>1463.94</v>
      </c>
      <c r="AK13933" s="207" t="s">
        <v>27796</v>
      </c>
      <c r="AL13933" s="208">
        <v>5662.85</v>
      </c>
      <c r="AM13933" s="93"/>
      <c r="AN13933" s="93"/>
      <c r="AO13933" s="93"/>
    </row>
    <row r="13934" spans="28:41" x14ac:dyDescent="0.55000000000000004">
      <c r="AB13934" s="278" t="s">
        <v>22436</v>
      </c>
      <c r="AC13934" s="279">
        <v>4804</v>
      </c>
      <c r="AE13934" s="246" t="s">
        <v>49200</v>
      </c>
      <c r="AF13934" s="247">
        <v>4938.26</v>
      </c>
      <c r="AH13934" s="226" t="s">
        <v>34198</v>
      </c>
      <c r="AI13934" s="227">
        <v>21414.77</v>
      </c>
      <c r="AK13934" s="207" t="s">
        <v>27797</v>
      </c>
      <c r="AL13934" s="208">
        <v>10800</v>
      </c>
      <c r="AM13934" s="93"/>
      <c r="AN13934" s="93"/>
      <c r="AO13934" s="93"/>
    </row>
    <row r="13935" spans="28:41" x14ac:dyDescent="0.55000000000000004">
      <c r="AB13935" s="278" t="s">
        <v>69369</v>
      </c>
      <c r="AC13935" s="279">
        <v>6662.46</v>
      </c>
      <c r="AE13935" s="246" t="s">
        <v>56637</v>
      </c>
      <c r="AF13935" s="247">
        <v>42386.93</v>
      </c>
      <c r="AH13935" s="226" t="s">
        <v>34199</v>
      </c>
      <c r="AI13935" s="227">
        <v>32754.48</v>
      </c>
      <c r="AK13935" s="207" t="s">
        <v>27798</v>
      </c>
      <c r="AL13935" s="208">
        <v>6200</v>
      </c>
      <c r="AM13935" s="93"/>
      <c r="AN13935" s="93"/>
      <c r="AO13935" s="93"/>
    </row>
    <row r="13936" spans="28:41" x14ac:dyDescent="0.55000000000000004">
      <c r="AB13936" s="278" t="s">
        <v>22438</v>
      </c>
      <c r="AC13936" s="279">
        <v>639.79999999999995</v>
      </c>
      <c r="AE13936" s="246" t="s">
        <v>56638</v>
      </c>
      <c r="AF13936" s="247">
        <v>121427.5</v>
      </c>
      <c r="AH13936" s="226" t="s">
        <v>34200</v>
      </c>
      <c r="AI13936" s="227">
        <v>16005.41</v>
      </c>
      <c r="AK13936" s="207" t="s">
        <v>27799</v>
      </c>
      <c r="AL13936" s="208">
        <v>23860.92</v>
      </c>
      <c r="AM13936" s="93"/>
      <c r="AN13936" s="93"/>
      <c r="AO13936" s="93"/>
    </row>
    <row r="13937" spans="28:41" x14ac:dyDescent="0.55000000000000004">
      <c r="AB13937" s="278" t="s">
        <v>22439</v>
      </c>
      <c r="AC13937" s="279">
        <v>59182.21</v>
      </c>
      <c r="AE13937" s="246" t="s">
        <v>57911</v>
      </c>
      <c r="AF13937" s="247">
        <v>84130.62</v>
      </c>
      <c r="AH13937" s="226" t="s">
        <v>40648</v>
      </c>
      <c r="AI13937" s="227">
        <v>720</v>
      </c>
      <c r="AK13937" s="207" t="s">
        <v>27800</v>
      </c>
      <c r="AL13937" s="208">
        <v>1073.25</v>
      </c>
      <c r="AM13937" s="93"/>
      <c r="AN13937" s="93"/>
      <c r="AO13937" s="93"/>
    </row>
    <row r="13938" spans="28:41" x14ac:dyDescent="0.55000000000000004">
      <c r="AB13938" s="278" t="s">
        <v>22441</v>
      </c>
      <c r="AC13938" s="279">
        <v>831.61</v>
      </c>
      <c r="AE13938" s="246" t="s">
        <v>48317</v>
      </c>
      <c r="AF13938" s="247">
        <v>6375.33</v>
      </c>
      <c r="AH13938" s="226" t="s">
        <v>36761</v>
      </c>
      <c r="AI13938" s="227">
        <v>9073.75</v>
      </c>
      <c r="AK13938" s="207" t="s">
        <v>14253</v>
      </c>
      <c r="AL13938" s="208">
        <v>162956.48000000001</v>
      </c>
      <c r="AM13938" s="93"/>
      <c r="AN13938" s="93"/>
      <c r="AO13938" s="93"/>
    </row>
    <row r="13939" spans="28:41" x14ac:dyDescent="0.55000000000000004">
      <c r="AB13939" s="278" t="s">
        <v>40811</v>
      </c>
      <c r="AC13939" s="279">
        <v>6043.4</v>
      </c>
      <c r="AE13939" s="246" t="s">
        <v>63421</v>
      </c>
      <c r="AF13939" s="247">
        <v>-13.67</v>
      </c>
      <c r="AH13939" s="226" t="s">
        <v>45660</v>
      </c>
      <c r="AI13939" s="227">
        <v>5281.83</v>
      </c>
      <c r="AK13939" s="207" t="s">
        <v>14254</v>
      </c>
      <c r="AL13939" s="208">
        <v>192526.94</v>
      </c>
      <c r="AM13939" s="93"/>
      <c r="AN13939" s="93"/>
      <c r="AO13939" s="93"/>
    </row>
    <row r="13940" spans="28:41" x14ac:dyDescent="0.55000000000000004">
      <c r="AB13940" s="278" t="s">
        <v>35217</v>
      </c>
      <c r="AC13940" s="279">
        <v>87958.21</v>
      </c>
      <c r="AE13940" s="246" t="s">
        <v>53936</v>
      </c>
      <c r="AF13940" s="247">
        <v>85.18</v>
      </c>
      <c r="AH13940" s="226" t="s">
        <v>48297</v>
      </c>
      <c r="AI13940" s="227">
        <v>3682.84</v>
      </c>
      <c r="AK13940" s="207" t="s">
        <v>14255</v>
      </c>
      <c r="AL13940" s="208">
        <v>178421.44</v>
      </c>
      <c r="AM13940" s="93"/>
      <c r="AN13940" s="93"/>
      <c r="AO13940" s="93"/>
    </row>
    <row r="13941" spans="28:41" x14ac:dyDescent="0.55000000000000004">
      <c r="AB13941" s="278" t="s">
        <v>22497</v>
      </c>
      <c r="AC13941" s="279">
        <v>14880</v>
      </c>
      <c r="AE13941" s="246" t="s">
        <v>53937</v>
      </c>
      <c r="AF13941" s="247">
        <v>1222.6099999999999</v>
      </c>
      <c r="AH13941" s="226" t="s">
        <v>49185</v>
      </c>
      <c r="AI13941" s="227">
        <v>6514.74</v>
      </c>
      <c r="AK13941" s="207" t="s">
        <v>27801</v>
      </c>
      <c r="AL13941" s="208">
        <v>83307.91</v>
      </c>
      <c r="AM13941" s="93"/>
      <c r="AN13941" s="93"/>
      <c r="AO13941" s="93"/>
    </row>
    <row r="13942" spans="28:41" x14ac:dyDescent="0.55000000000000004">
      <c r="AB13942" s="278" t="s">
        <v>35218</v>
      </c>
      <c r="AC13942" s="279">
        <v>60610</v>
      </c>
      <c r="AE13942" s="246" t="s">
        <v>63814</v>
      </c>
      <c r="AF13942" s="247">
        <v>14926.33</v>
      </c>
      <c r="AH13942" s="226" t="s">
        <v>49186</v>
      </c>
      <c r="AI13942" s="227">
        <v>474.07</v>
      </c>
      <c r="AK13942" s="207" t="s">
        <v>27802</v>
      </c>
      <c r="AL13942" s="208">
        <v>20700</v>
      </c>
      <c r="AM13942" s="93"/>
      <c r="AN13942" s="93"/>
      <c r="AO13942" s="93"/>
    </row>
    <row r="13943" spans="28:41" x14ac:dyDescent="0.55000000000000004">
      <c r="AB13943" s="278" t="s">
        <v>36413</v>
      </c>
      <c r="AC13943" s="279">
        <v>34326.01</v>
      </c>
      <c r="AE13943" s="246" t="s">
        <v>63815</v>
      </c>
      <c r="AF13943" s="247">
        <v>1141.83</v>
      </c>
      <c r="AH13943" s="226" t="s">
        <v>49187</v>
      </c>
      <c r="AI13943" s="227">
        <v>1570.06</v>
      </c>
      <c r="AK13943" s="207" t="s">
        <v>27803</v>
      </c>
      <c r="AL13943" s="208">
        <v>1046.1500000000001</v>
      </c>
      <c r="AM13943" s="93"/>
      <c r="AN13943" s="93"/>
      <c r="AO13943" s="93"/>
    </row>
    <row r="13944" spans="28:41" x14ac:dyDescent="0.55000000000000004">
      <c r="AB13944" s="278" t="s">
        <v>59331</v>
      </c>
      <c r="AC13944" s="279">
        <v>136452.43</v>
      </c>
      <c r="AE13944" s="246" t="s">
        <v>63816</v>
      </c>
      <c r="AF13944" s="247">
        <v>3656.96</v>
      </c>
      <c r="AH13944" s="226" t="s">
        <v>49188</v>
      </c>
      <c r="AI13944" s="227">
        <v>1295.72</v>
      </c>
      <c r="AK13944" s="207" t="s">
        <v>27804</v>
      </c>
      <c r="AL13944" s="208">
        <v>512304.68</v>
      </c>
      <c r="AM13944" s="93"/>
      <c r="AN13944" s="93"/>
      <c r="AO13944" s="93"/>
    </row>
    <row r="13945" spans="28:41" x14ac:dyDescent="0.55000000000000004">
      <c r="AB13945" s="278" t="s">
        <v>69370</v>
      </c>
      <c r="AC13945" s="279">
        <v>73319.740000000005</v>
      </c>
      <c r="AE13945" s="246" t="s">
        <v>63817</v>
      </c>
      <c r="AF13945" s="247">
        <v>24344.240000000002</v>
      </c>
      <c r="AH13945" s="226" t="s">
        <v>49189</v>
      </c>
      <c r="AI13945" s="227">
        <v>3500</v>
      </c>
      <c r="AK13945" s="207" t="s">
        <v>27805</v>
      </c>
      <c r="AL13945" s="208">
        <v>265882.77</v>
      </c>
      <c r="AM13945" s="93"/>
      <c r="AN13945" s="93"/>
      <c r="AO13945" s="93"/>
    </row>
    <row r="13946" spans="28:41" x14ac:dyDescent="0.55000000000000004">
      <c r="AB13946" s="278" t="s">
        <v>50693</v>
      </c>
      <c r="AC13946" s="279">
        <v>17338.04</v>
      </c>
      <c r="AE13946" s="246" t="s">
        <v>63818</v>
      </c>
      <c r="AF13946" s="247">
        <v>1615.99</v>
      </c>
      <c r="AH13946" s="226" t="s">
        <v>48298</v>
      </c>
      <c r="AI13946" s="227">
        <v>3500</v>
      </c>
      <c r="AK13946" s="207" t="s">
        <v>27806</v>
      </c>
      <c r="AL13946" s="208">
        <v>21242.880000000001</v>
      </c>
      <c r="AM13946" s="93"/>
      <c r="AN13946" s="93"/>
      <c r="AO13946" s="93"/>
    </row>
    <row r="13947" spans="28:41" x14ac:dyDescent="0.55000000000000004">
      <c r="AB13947" s="278" t="s">
        <v>13750</v>
      </c>
      <c r="AC13947" s="279">
        <v>130</v>
      </c>
      <c r="AE13947" s="246" t="s">
        <v>63819</v>
      </c>
      <c r="AF13947" s="247">
        <v>2384.98</v>
      </c>
      <c r="AH13947" s="226" t="s">
        <v>49190</v>
      </c>
      <c r="AI13947" s="227">
        <v>618.58000000000004</v>
      </c>
      <c r="AK13947" s="207" t="s">
        <v>27807</v>
      </c>
      <c r="AL13947" s="208">
        <v>23220.16</v>
      </c>
      <c r="AM13947" s="93"/>
      <c r="AN13947" s="93"/>
      <c r="AO13947" s="93"/>
    </row>
    <row r="13948" spans="28:41" x14ac:dyDescent="0.55000000000000004">
      <c r="AB13948" s="278" t="s">
        <v>22503</v>
      </c>
      <c r="AC13948" s="279">
        <v>31008.34</v>
      </c>
      <c r="AE13948" s="246" t="s">
        <v>59246</v>
      </c>
      <c r="AF13948" s="247">
        <v>3117.07</v>
      </c>
      <c r="AH13948" s="226" t="s">
        <v>53878</v>
      </c>
      <c r="AI13948" s="227">
        <v>6125.28</v>
      </c>
      <c r="AK13948" s="207" t="s">
        <v>27808</v>
      </c>
      <c r="AL13948" s="208">
        <v>25235.13</v>
      </c>
      <c r="AM13948" s="93"/>
      <c r="AN13948" s="93"/>
      <c r="AO13948" s="93"/>
    </row>
    <row r="13949" spans="28:41" x14ac:dyDescent="0.55000000000000004">
      <c r="AB13949" s="278" t="s">
        <v>69371</v>
      </c>
      <c r="AC13949" s="279">
        <v>13483.88</v>
      </c>
      <c r="AE13949" s="246" t="s">
        <v>59894</v>
      </c>
      <c r="AF13949" s="247">
        <v>216.04</v>
      </c>
      <c r="AH13949" s="226" t="s">
        <v>53879</v>
      </c>
      <c r="AI13949" s="227">
        <v>2003</v>
      </c>
      <c r="AK13949" s="207" t="s">
        <v>27809</v>
      </c>
      <c r="AL13949" s="208">
        <v>7400</v>
      </c>
      <c r="AM13949" s="93"/>
      <c r="AN13949" s="93"/>
      <c r="AO13949" s="93"/>
    </row>
    <row r="13950" spans="28:41" x14ac:dyDescent="0.55000000000000004">
      <c r="AB13950" s="278" t="s">
        <v>40812</v>
      </c>
      <c r="AC13950" s="279">
        <v>600</v>
      </c>
      <c r="AE13950" s="246" t="s">
        <v>57912</v>
      </c>
      <c r="AF13950" s="247">
        <v>13679</v>
      </c>
      <c r="AH13950" s="226" t="s">
        <v>45661</v>
      </c>
      <c r="AI13950" s="227">
        <v>59000</v>
      </c>
      <c r="AK13950" s="207" t="s">
        <v>27810</v>
      </c>
      <c r="AL13950" s="208">
        <v>19398.099999999999</v>
      </c>
      <c r="AM13950" s="93"/>
      <c r="AN13950" s="93"/>
      <c r="AO13950" s="93"/>
    </row>
    <row r="13951" spans="28:41" x14ac:dyDescent="0.55000000000000004">
      <c r="AB13951" s="278" t="s">
        <v>35219</v>
      </c>
      <c r="AC13951" s="279">
        <v>1129.74</v>
      </c>
      <c r="AE13951" s="246" t="s">
        <v>62269</v>
      </c>
      <c r="AF13951" s="247">
        <v>1002.51</v>
      </c>
      <c r="AH13951" s="226" t="s">
        <v>45662</v>
      </c>
      <c r="AI13951" s="227">
        <v>4513.5</v>
      </c>
      <c r="AK13951" s="207" t="s">
        <v>27811</v>
      </c>
      <c r="AL13951" s="208">
        <v>2050.02</v>
      </c>
      <c r="AM13951" s="93"/>
      <c r="AN13951" s="93"/>
      <c r="AO13951" s="93"/>
    </row>
    <row r="13952" spans="28:41" x14ac:dyDescent="0.55000000000000004">
      <c r="AB13952" s="278" t="s">
        <v>22505</v>
      </c>
      <c r="AC13952" s="279">
        <v>1561.36</v>
      </c>
      <c r="AE13952" s="246" t="s">
        <v>61623</v>
      </c>
      <c r="AF13952" s="247">
        <v>15392.49</v>
      </c>
      <c r="AH13952" s="226" t="s">
        <v>53880</v>
      </c>
      <c r="AI13952" s="227">
        <v>428691.99</v>
      </c>
      <c r="AK13952" s="207" t="s">
        <v>27812</v>
      </c>
      <c r="AL13952" s="208">
        <v>5809.8</v>
      </c>
      <c r="AM13952" s="93"/>
      <c r="AN13952" s="93"/>
      <c r="AO13952" s="93"/>
    </row>
    <row r="13953" spans="28:41" x14ac:dyDescent="0.55000000000000004">
      <c r="AB13953" s="278" t="s">
        <v>35220</v>
      </c>
      <c r="AC13953" s="279">
        <v>2400</v>
      </c>
      <c r="AE13953" s="246" t="s">
        <v>62270</v>
      </c>
      <c r="AF13953" s="247">
        <v>77250</v>
      </c>
      <c r="AH13953" s="226" t="s">
        <v>45663</v>
      </c>
      <c r="AI13953" s="227">
        <v>7363296</v>
      </c>
      <c r="AK13953" s="207" t="s">
        <v>27813</v>
      </c>
      <c r="AL13953" s="208">
        <v>24770.5</v>
      </c>
      <c r="AM13953" s="93"/>
      <c r="AN13953" s="93"/>
      <c r="AO13953" s="93"/>
    </row>
    <row r="13954" spans="28:41" x14ac:dyDescent="0.55000000000000004">
      <c r="AB13954" s="278" t="s">
        <v>22507</v>
      </c>
      <c r="AC13954" s="279">
        <v>4228.83</v>
      </c>
      <c r="AE13954" s="246" t="s">
        <v>60771</v>
      </c>
      <c r="AF13954" s="247">
        <v>7625.04</v>
      </c>
      <c r="AH13954" s="226" t="s">
        <v>45664</v>
      </c>
      <c r="AI13954" s="227">
        <v>560103.27</v>
      </c>
      <c r="AK13954" s="207" t="s">
        <v>27814</v>
      </c>
      <c r="AL13954" s="208">
        <v>6371.35</v>
      </c>
      <c r="AM13954" s="93"/>
      <c r="AN13954" s="93"/>
      <c r="AO13954" s="93"/>
    </row>
    <row r="13955" spans="28:41" x14ac:dyDescent="0.55000000000000004">
      <c r="AB13955" s="278" t="s">
        <v>13754</v>
      </c>
      <c r="AC13955" s="279">
        <v>36306.9</v>
      </c>
      <c r="AE13955" s="246" t="s">
        <v>60772</v>
      </c>
      <c r="AF13955" s="247">
        <v>583.26</v>
      </c>
      <c r="AH13955" s="226" t="s">
        <v>48299</v>
      </c>
      <c r="AI13955" s="227">
        <v>890</v>
      </c>
      <c r="AK13955" s="207" t="s">
        <v>27815</v>
      </c>
      <c r="AL13955" s="208">
        <v>200566.21</v>
      </c>
      <c r="AM13955" s="93"/>
      <c r="AN13955" s="93"/>
      <c r="AO13955" s="93"/>
    </row>
    <row r="13956" spans="28:41" x14ac:dyDescent="0.55000000000000004">
      <c r="AB13956" s="278" t="s">
        <v>13755</v>
      </c>
      <c r="AC13956" s="279">
        <v>106451.54</v>
      </c>
      <c r="AE13956" s="246" t="s">
        <v>60773</v>
      </c>
      <c r="AF13956" s="247">
        <v>1868.16</v>
      </c>
      <c r="AH13956" s="226" t="s">
        <v>28467</v>
      </c>
      <c r="AI13956" s="227">
        <v>52590</v>
      </c>
      <c r="AK13956" s="207" t="s">
        <v>27816</v>
      </c>
      <c r="AL13956" s="208">
        <v>13985</v>
      </c>
      <c r="AM13956" s="93"/>
      <c r="AN13956" s="93"/>
      <c r="AO13956" s="93"/>
    </row>
    <row r="13957" spans="28:41" x14ac:dyDescent="0.55000000000000004">
      <c r="AB13957" s="278" t="s">
        <v>13756</v>
      </c>
      <c r="AC13957" s="279">
        <v>57692.09</v>
      </c>
      <c r="AE13957" s="246" t="s">
        <v>36783</v>
      </c>
      <c r="AF13957" s="247">
        <v>73725.039999999994</v>
      </c>
      <c r="AH13957" s="226" t="s">
        <v>28469</v>
      </c>
      <c r="AI13957" s="227">
        <v>49030</v>
      </c>
      <c r="AK13957" s="207" t="s">
        <v>27817</v>
      </c>
      <c r="AL13957" s="208">
        <v>5503.79</v>
      </c>
      <c r="AM13957" s="93"/>
      <c r="AN13957" s="93"/>
      <c r="AO13957" s="93"/>
    </row>
    <row r="13958" spans="28:41" x14ac:dyDescent="0.55000000000000004">
      <c r="AB13958" s="278" t="s">
        <v>22508</v>
      </c>
      <c r="AC13958" s="279">
        <v>7717.5</v>
      </c>
      <c r="AE13958" s="246" t="s">
        <v>36784</v>
      </c>
      <c r="AF13958" s="247">
        <v>5639.96</v>
      </c>
      <c r="AH13958" s="226" t="s">
        <v>47307</v>
      </c>
      <c r="AI13958" s="227">
        <v>5919</v>
      </c>
      <c r="AK13958" s="207" t="s">
        <v>27818</v>
      </c>
      <c r="AL13958" s="208">
        <v>9266.2099999999991</v>
      </c>
      <c r="AM13958" s="93"/>
      <c r="AN13958" s="93"/>
      <c r="AO13958" s="93"/>
    </row>
    <row r="13959" spans="28:41" x14ac:dyDescent="0.55000000000000004">
      <c r="AB13959" s="278" t="s">
        <v>22509</v>
      </c>
      <c r="AC13959" s="279">
        <v>426.27</v>
      </c>
      <c r="AE13959" s="246" t="s">
        <v>36785</v>
      </c>
      <c r="AF13959" s="247">
        <v>20314.830000000002</v>
      </c>
      <c r="AH13959" s="226" t="s">
        <v>28471</v>
      </c>
      <c r="AI13959" s="227">
        <v>3625</v>
      </c>
      <c r="AK13959" s="207" t="s">
        <v>27819</v>
      </c>
      <c r="AL13959" s="208">
        <v>149954.07999999999</v>
      </c>
      <c r="AM13959" s="93"/>
      <c r="AN13959" s="93"/>
      <c r="AO13959" s="93"/>
    </row>
    <row r="13960" spans="28:41" x14ac:dyDescent="0.55000000000000004">
      <c r="AB13960" s="278" t="s">
        <v>70929</v>
      </c>
      <c r="AC13960" s="279">
        <v>977.5</v>
      </c>
      <c r="AE13960" s="246" t="s">
        <v>47315</v>
      </c>
      <c r="AF13960" s="247">
        <v>3300.26</v>
      </c>
      <c r="AH13960" s="226" t="s">
        <v>42977</v>
      </c>
      <c r="AI13960" s="227">
        <v>28280.81</v>
      </c>
      <c r="AK13960" s="207" t="s">
        <v>27820</v>
      </c>
      <c r="AL13960" s="208">
        <v>112458.27</v>
      </c>
      <c r="AM13960" s="93"/>
      <c r="AN13960" s="93"/>
      <c r="AO13960" s="93"/>
    </row>
    <row r="13961" spans="28:41" x14ac:dyDescent="0.55000000000000004">
      <c r="AB13961" s="278" t="s">
        <v>69372</v>
      </c>
      <c r="AC13961" s="279">
        <v>33060.74</v>
      </c>
      <c r="AE13961" s="246" t="s">
        <v>47316</v>
      </c>
      <c r="AF13961" s="247">
        <v>252.49</v>
      </c>
      <c r="AH13961" s="226" t="s">
        <v>40649</v>
      </c>
      <c r="AI13961" s="227">
        <v>53973.73</v>
      </c>
      <c r="AK13961" s="207" t="s">
        <v>27821</v>
      </c>
      <c r="AL13961" s="208">
        <v>23625.46</v>
      </c>
      <c r="AM13961" s="93"/>
      <c r="AN13961" s="93"/>
      <c r="AO13961" s="93"/>
    </row>
    <row r="13962" spans="28:41" x14ac:dyDescent="0.55000000000000004">
      <c r="AB13962" s="278" t="s">
        <v>46081</v>
      </c>
      <c r="AC13962" s="279">
        <v>7252.23</v>
      </c>
      <c r="AE13962" s="246" t="s">
        <v>47317</v>
      </c>
      <c r="AF13962" s="247">
        <v>27094.880000000001</v>
      </c>
      <c r="AH13962" s="226" t="s">
        <v>45665</v>
      </c>
      <c r="AI13962" s="227">
        <v>422400</v>
      </c>
      <c r="AK13962" s="207" t="s">
        <v>27822</v>
      </c>
      <c r="AL13962" s="208">
        <v>15175</v>
      </c>
      <c r="AM13962" s="93"/>
      <c r="AN13962" s="93"/>
      <c r="AO13962" s="93"/>
    </row>
    <row r="13963" spans="28:41" x14ac:dyDescent="0.55000000000000004">
      <c r="AB13963" s="278" t="s">
        <v>22511</v>
      </c>
      <c r="AC13963" s="279">
        <v>55899.16</v>
      </c>
      <c r="AE13963" s="246" t="s">
        <v>62271</v>
      </c>
      <c r="AF13963" s="247">
        <v>35152.080000000002</v>
      </c>
      <c r="AH13963" s="226" t="s">
        <v>28473</v>
      </c>
      <c r="AI13963" s="227">
        <v>5930</v>
      </c>
      <c r="AK13963" s="207" t="s">
        <v>27823</v>
      </c>
      <c r="AL13963" s="208">
        <v>11383.98</v>
      </c>
      <c r="AM13963" s="93"/>
      <c r="AN13963" s="93"/>
      <c r="AO13963" s="93"/>
    </row>
    <row r="13964" spans="28:41" x14ac:dyDescent="0.55000000000000004">
      <c r="AB13964" s="278" t="s">
        <v>69373</v>
      </c>
      <c r="AC13964" s="279">
        <v>2917</v>
      </c>
      <c r="AE13964" s="246" t="s">
        <v>62272</v>
      </c>
      <c r="AF13964" s="247">
        <v>2688.92</v>
      </c>
      <c r="AH13964" s="226" t="s">
        <v>36763</v>
      </c>
      <c r="AI13964" s="227">
        <v>102993.8</v>
      </c>
      <c r="AK13964" s="207" t="s">
        <v>27824</v>
      </c>
      <c r="AL13964" s="208">
        <v>31456.75</v>
      </c>
      <c r="AM13964" s="93"/>
      <c r="AN13964" s="93"/>
      <c r="AO13964" s="93"/>
    </row>
    <row r="13965" spans="28:41" x14ac:dyDescent="0.55000000000000004">
      <c r="AB13965" s="278" t="s">
        <v>69374</v>
      </c>
      <c r="AC13965" s="279">
        <v>1804.53</v>
      </c>
      <c r="AE13965" s="246" t="s">
        <v>59895</v>
      </c>
      <c r="AF13965" s="247">
        <v>3085</v>
      </c>
      <c r="AH13965" s="226" t="s">
        <v>28475</v>
      </c>
      <c r="AI13965" s="227">
        <v>54511.31</v>
      </c>
      <c r="AK13965" s="207" t="s">
        <v>27825</v>
      </c>
      <c r="AL13965" s="208">
        <v>51557.14</v>
      </c>
      <c r="AM13965" s="93"/>
      <c r="AN13965" s="93"/>
      <c r="AO13965" s="93"/>
    </row>
    <row r="13966" spans="28:41" x14ac:dyDescent="0.55000000000000004">
      <c r="AB13966" s="278" t="s">
        <v>13757</v>
      </c>
      <c r="AC13966" s="279">
        <v>28371.58</v>
      </c>
      <c r="AE13966" s="246" t="s">
        <v>28800</v>
      </c>
      <c r="AF13966" s="247">
        <v>6936.6</v>
      </c>
      <c r="AH13966" s="226" t="s">
        <v>28476</v>
      </c>
      <c r="AI13966" s="227">
        <v>64925.22</v>
      </c>
      <c r="AK13966" s="207" t="s">
        <v>27826</v>
      </c>
      <c r="AL13966" s="208">
        <v>71540.73</v>
      </c>
      <c r="AM13966" s="93"/>
      <c r="AN13966" s="93"/>
      <c r="AO13966" s="93"/>
    </row>
    <row r="13967" spans="28:41" x14ac:dyDescent="0.55000000000000004">
      <c r="AB13967" s="278" t="s">
        <v>22512</v>
      </c>
      <c r="AC13967" s="279">
        <v>17950</v>
      </c>
      <c r="AE13967" s="246" t="s">
        <v>28803</v>
      </c>
      <c r="AF13967" s="247">
        <v>530.65</v>
      </c>
      <c r="AH13967" s="226" t="s">
        <v>28477</v>
      </c>
      <c r="AI13967" s="227">
        <v>21686.26</v>
      </c>
      <c r="AK13967" s="207" t="s">
        <v>27827</v>
      </c>
      <c r="AL13967" s="208">
        <v>141042.64000000001</v>
      </c>
      <c r="AM13967" s="93"/>
      <c r="AN13967" s="93"/>
      <c r="AO13967" s="93"/>
    </row>
    <row r="13968" spans="28:41" x14ac:dyDescent="0.55000000000000004">
      <c r="AB13968" s="278" t="s">
        <v>63503</v>
      </c>
      <c r="AC13968" s="279">
        <v>1040.6400000000001</v>
      </c>
      <c r="AE13968" s="246" t="s">
        <v>28807</v>
      </c>
      <c r="AF13968" s="247">
        <v>20330.080000000002</v>
      </c>
      <c r="AH13968" s="226" t="s">
        <v>28478</v>
      </c>
      <c r="AI13968" s="227">
        <v>45054.19</v>
      </c>
      <c r="AK13968" s="207" t="s">
        <v>27828</v>
      </c>
      <c r="AL13968" s="208">
        <v>69072.03</v>
      </c>
      <c r="AM13968" s="93"/>
      <c r="AN13968" s="93"/>
      <c r="AO13968" s="93"/>
    </row>
    <row r="13969" spans="28:41" x14ac:dyDescent="0.55000000000000004">
      <c r="AB13969" s="278" t="s">
        <v>50694</v>
      </c>
      <c r="AC13969" s="279">
        <v>132652.79</v>
      </c>
      <c r="AE13969" s="246" t="s">
        <v>28808</v>
      </c>
      <c r="AF13969" s="247">
        <v>3958.4</v>
      </c>
      <c r="AH13969" s="226" t="s">
        <v>28479</v>
      </c>
      <c r="AI13969" s="227">
        <v>19.04</v>
      </c>
      <c r="AK13969" s="207" t="s">
        <v>27829</v>
      </c>
      <c r="AL13969" s="208">
        <v>23725.11</v>
      </c>
      <c r="AM13969" s="93"/>
      <c r="AN13969" s="93"/>
      <c r="AO13969" s="93"/>
    </row>
    <row r="13970" spans="28:41" x14ac:dyDescent="0.55000000000000004">
      <c r="AB13970" s="278" t="s">
        <v>22515</v>
      </c>
      <c r="AC13970" s="279">
        <v>-1666.44</v>
      </c>
      <c r="AE13970" s="246" t="s">
        <v>43000</v>
      </c>
      <c r="AF13970" s="247">
        <v>8003.2</v>
      </c>
      <c r="AH13970" s="226" t="s">
        <v>35748</v>
      </c>
      <c r="AI13970" s="227">
        <v>4080.19</v>
      </c>
      <c r="AK13970" s="207" t="s">
        <v>27830</v>
      </c>
      <c r="AL13970" s="208">
        <v>31614.62</v>
      </c>
      <c r="AM13970" s="93"/>
      <c r="AN13970" s="93"/>
      <c r="AO13970" s="93"/>
    </row>
    <row r="13971" spans="28:41" x14ac:dyDescent="0.55000000000000004">
      <c r="AB13971" s="278" t="s">
        <v>58768</v>
      </c>
      <c r="AC13971" s="279">
        <v>138178.29999999999</v>
      </c>
      <c r="AE13971" s="246" t="s">
        <v>57913</v>
      </c>
      <c r="AF13971" s="247">
        <v>1422</v>
      </c>
      <c r="AH13971" s="226" t="s">
        <v>28481</v>
      </c>
      <c r="AI13971" s="227">
        <v>87527.9</v>
      </c>
      <c r="AK13971" s="207" t="s">
        <v>27831</v>
      </c>
      <c r="AL13971" s="208">
        <v>19408.88</v>
      </c>
      <c r="AM13971" s="93"/>
      <c r="AN13971" s="93"/>
      <c r="AO13971" s="93"/>
    </row>
    <row r="13972" spans="28:41" x14ac:dyDescent="0.55000000000000004">
      <c r="AB13972" s="278" t="s">
        <v>55617</v>
      </c>
      <c r="AC13972" s="279">
        <v>70111.53</v>
      </c>
      <c r="AE13972" s="246" t="s">
        <v>59247</v>
      </c>
      <c r="AF13972" s="247">
        <v>31786.55</v>
      </c>
      <c r="AH13972" s="226" t="s">
        <v>28482</v>
      </c>
      <c r="AI13972" s="227">
        <v>239416.47</v>
      </c>
      <c r="AK13972" s="207" t="s">
        <v>27832</v>
      </c>
      <c r="AL13972" s="208">
        <v>208.62</v>
      </c>
      <c r="AM13972" s="93"/>
      <c r="AN13972" s="93"/>
      <c r="AO13972" s="93"/>
    </row>
    <row r="13973" spans="28:41" x14ac:dyDescent="0.55000000000000004">
      <c r="AB13973" s="278" t="s">
        <v>22587</v>
      </c>
      <c r="AC13973" s="279">
        <v>241207.13</v>
      </c>
      <c r="AE13973" s="246" t="s">
        <v>59248</v>
      </c>
      <c r="AF13973" s="247">
        <v>104632.1</v>
      </c>
      <c r="AH13973" s="226" t="s">
        <v>40650</v>
      </c>
      <c r="AI13973" s="227">
        <v>163538.85</v>
      </c>
      <c r="AK13973" s="207" t="s">
        <v>27833</v>
      </c>
      <c r="AL13973" s="208">
        <v>1500.73</v>
      </c>
      <c r="AM13973" s="93"/>
      <c r="AN13973" s="93"/>
      <c r="AO13973" s="93"/>
    </row>
    <row r="13974" spans="28:41" x14ac:dyDescent="0.55000000000000004">
      <c r="AB13974" s="278" t="s">
        <v>22588</v>
      </c>
      <c r="AC13974" s="279">
        <v>30740</v>
      </c>
      <c r="AE13974" s="246" t="s">
        <v>59249</v>
      </c>
      <c r="AF13974" s="247">
        <v>126028.9</v>
      </c>
      <c r="AH13974" s="226" t="s">
        <v>28483</v>
      </c>
      <c r="AI13974" s="227">
        <v>242001.32</v>
      </c>
      <c r="AK13974" s="207" t="s">
        <v>27834</v>
      </c>
      <c r="AL13974" s="208">
        <v>45.22</v>
      </c>
      <c r="AM13974" s="93"/>
      <c r="AN13974" s="93"/>
      <c r="AO13974" s="93"/>
    </row>
    <row r="13975" spans="28:41" x14ac:dyDescent="0.55000000000000004">
      <c r="AB13975" s="278" t="s">
        <v>22589</v>
      </c>
      <c r="AC13975" s="279">
        <v>2580.2399999999998</v>
      </c>
      <c r="AE13975" s="246" t="s">
        <v>59250</v>
      </c>
      <c r="AF13975" s="247">
        <v>428579.69</v>
      </c>
      <c r="AH13975" s="226" t="s">
        <v>39540</v>
      </c>
      <c r="AI13975" s="227">
        <v>1526781.48</v>
      </c>
      <c r="AK13975" s="207" t="s">
        <v>27835</v>
      </c>
      <c r="AL13975" s="208">
        <v>96825.76</v>
      </c>
      <c r="AM13975" s="93"/>
      <c r="AN13975" s="93"/>
      <c r="AO13975" s="93"/>
    </row>
    <row r="13976" spans="28:41" x14ac:dyDescent="0.55000000000000004">
      <c r="AB13976" s="278" t="s">
        <v>33777</v>
      </c>
      <c r="AC13976" s="279">
        <v>434513.25</v>
      </c>
      <c r="AE13976" s="246" t="s">
        <v>59251</v>
      </c>
      <c r="AF13976" s="247">
        <v>34551.599999999999</v>
      </c>
      <c r="AH13976" s="226" t="s">
        <v>48300</v>
      </c>
      <c r="AI13976" s="227">
        <v>-5492.22</v>
      </c>
      <c r="AK13976" s="207" t="s">
        <v>27836</v>
      </c>
      <c r="AL13976" s="208">
        <v>135558.12</v>
      </c>
      <c r="AM13976" s="93"/>
      <c r="AN13976" s="93"/>
      <c r="AO13976" s="93"/>
    </row>
    <row r="13977" spans="28:41" x14ac:dyDescent="0.55000000000000004">
      <c r="AB13977" s="278" t="s">
        <v>22593</v>
      </c>
      <c r="AC13977" s="279">
        <v>58204.47</v>
      </c>
      <c r="AE13977" s="246" t="s">
        <v>28809</v>
      </c>
      <c r="AF13977" s="247">
        <v>95000</v>
      </c>
      <c r="AH13977" s="226" t="s">
        <v>28484</v>
      </c>
      <c r="AI13977" s="227">
        <v>8064.32</v>
      </c>
      <c r="AK13977" s="207" t="s">
        <v>27837</v>
      </c>
      <c r="AL13977" s="208">
        <v>22500.66</v>
      </c>
      <c r="AM13977" s="93"/>
      <c r="AN13977" s="93"/>
      <c r="AO13977" s="93"/>
    </row>
    <row r="13978" spans="28:41" x14ac:dyDescent="0.55000000000000004">
      <c r="AB13978" s="278" t="s">
        <v>22596</v>
      </c>
      <c r="AC13978" s="279">
        <v>82278.31</v>
      </c>
      <c r="AE13978" s="246" t="s">
        <v>28810</v>
      </c>
      <c r="AF13978" s="247">
        <v>62621.43</v>
      </c>
      <c r="AH13978" s="226" t="s">
        <v>28485</v>
      </c>
      <c r="AI13978" s="227">
        <v>272535.2</v>
      </c>
      <c r="AK13978" s="207" t="s">
        <v>27838</v>
      </c>
      <c r="AL13978" s="208">
        <v>1426.29</v>
      </c>
      <c r="AM13978" s="93"/>
      <c r="AN13978" s="93"/>
      <c r="AO13978" s="93"/>
    </row>
    <row r="13979" spans="28:41" x14ac:dyDescent="0.55000000000000004">
      <c r="AB13979" s="278" t="s">
        <v>62891</v>
      </c>
      <c r="AC13979" s="279">
        <v>231.54</v>
      </c>
      <c r="AE13979" s="246" t="s">
        <v>59252</v>
      </c>
      <c r="AF13979" s="247">
        <v>71314.320000000007</v>
      </c>
      <c r="AH13979" s="226" t="s">
        <v>34204</v>
      </c>
      <c r="AI13979" s="227">
        <v>134640</v>
      </c>
      <c r="AK13979" s="207" t="s">
        <v>27839</v>
      </c>
      <c r="AL13979" s="208">
        <v>6420.49</v>
      </c>
      <c r="AM13979" s="93"/>
      <c r="AN13979" s="93"/>
      <c r="AO13979" s="93"/>
    </row>
    <row r="13980" spans="28:41" x14ac:dyDescent="0.55000000000000004">
      <c r="AB13980" s="278" t="s">
        <v>13766</v>
      </c>
      <c r="AC13980" s="279">
        <v>494.36</v>
      </c>
      <c r="AE13980" s="246" t="s">
        <v>59253</v>
      </c>
      <c r="AF13980" s="247">
        <v>40167.32</v>
      </c>
      <c r="AH13980" s="226" t="s">
        <v>28486</v>
      </c>
      <c r="AI13980" s="227">
        <v>20733.86</v>
      </c>
      <c r="AK13980" s="207" t="s">
        <v>27840</v>
      </c>
      <c r="AL13980" s="208">
        <v>12508.5</v>
      </c>
      <c r="AM13980" s="93"/>
      <c r="AN13980" s="93"/>
      <c r="AO13980" s="93"/>
    </row>
    <row r="13981" spans="28:41" x14ac:dyDescent="0.55000000000000004">
      <c r="AB13981" s="278" t="s">
        <v>47536</v>
      </c>
      <c r="AC13981" s="279">
        <v>8207.07</v>
      </c>
      <c r="AE13981" s="246" t="s">
        <v>43001</v>
      </c>
      <c r="AF13981" s="247">
        <v>112746.72</v>
      </c>
      <c r="AH13981" s="226" t="s">
        <v>34205</v>
      </c>
      <c r="AI13981" s="227">
        <v>1433.65</v>
      </c>
      <c r="AK13981" s="207" t="s">
        <v>27841</v>
      </c>
      <c r="AL13981" s="208">
        <v>30780.92</v>
      </c>
      <c r="AM13981" s="93"/>
      <c r="AN13981" s="93"/>
      <c r="AO13981" s="93"/>
    </row>
    <row r="13982" spans="28:41" x14ac:dyDescent="0.55000000000000004">
      <c r="AB13982" s="278" t="s">
        <v>69375</v>
      </c>
      <c r="AC13982" s="279">
        <v>6539.49</v>
      </c>
      <c r="AE13982" s="246" t="s">
        <v>57914</v>
      </c>
      <c r="AF13982" s="247">
        <v>29034.880000000001</v>
      </c>
      <c r="AH13982" s="226" t="s">
        <v>53881</v>
      </c>
      <c r="AI13982" s="227">
        <v>1623.03</v>
      </c>
      <c r="AK13982" s="207" t="s">
        <v>27842</v>
      </c>
      <c r="AL13982" s="208">
        <v>15918.8</v>
      </c>
      <c r="AM13982" s="93"/>
      <c r="AN13982" s="93"/>
      <c r="AO13982" s="93"/>
    </row>
    <row r="13983" spans="28:41" x14ac:dyDescent="0.55000000000000004">
      <c r="AB13983" s="278" t="s">
        <v>13767</v>
      </c>
      <c r="AC13983" s="279">
        <v>47090.76</v>
      </c>
      <c r="AE13983" s="246" t="s">
        <v>57915</v>
      </c>
      <c r="AF13983" s="247">
        <v>4965.6000000000004</v>
      </c>
      <c r="AH13983" s="226" t="s">
        <v>53882</v>
      </c>
      <c r="AI13983" s="227">
        <v>7620</v>
      </c>
      <c r="AK13983" s="207" t="s">
        <v>27843</v>
      </c>
      <c r="AL13983" s="208">
        <v>3695.52</v>
      </c>
      <c r="AM13983" s="93"/>
      <c r="AN13983" s="93"/>
      <c r="AO13983" s="93"/>
    </row>
    <row r="13984" spans="28:41" x14ac:dyDescent="0.55000000000000004">
      <c r="AB13984" s="278" t="s">
        <v>33778</v>
      </c>
      <c r="AC13984" s="279">
        <v>38758.36</v>
      </c>
      <c r="AE13984" s="246" t="s">
        <v>43002</v>
      </c>
      <c r="AF13984" s="247">
        <v>34108.230000000003</v>
      </c>
      <c r="AH13984" s="226" t="s">
        <v>28488</v>
      </c>
      <c r="AI13984" s="227">
        <v>26440</v>
      </c>
      <c r="AK13984" s="207" t="s">
        <v>27844</v>
      </c>
      <c r="AL13984" s="208">
        <v>42786.46</v>
      </c>
      <c r="AM13984" s="93"/>
      <c r="AN13984" s="93"/>
      <c r="AO13984" s="93"/>
    </row>
    <row r="13985" spans="28:41" x14ac:dyDescent="0.55000000000000004">
      <c r="AB13985" s="278" t="s">
        <v>40813</v>
      </c>
      <c r="AC13985" s="279">
        <v>69474.679999999993</v>
      </c>
      <c r="AE13985" s="246" t="s">
        <v>49201</v>
      </c>
      <c r="AF13985" s="247">
        <v>27788.44</v>
      </c>
      <c r="AH13985" s="226" t="s">
        <v>28489</v>
      </c>
      <c r="AI13985" s="227">
        <v>9704.9500000000007</v>
      </c>
      <c r="AK13985" s="207" t="s">
        <v>27845</v>
      </c>
      <c r="AL13985" s="208">
        <v>69115.58</v>
      </c>
      <c r="AM13985" s="93"/>
      <c r="AN13985" s="93"/>
      <c r="AO13985" s="93"/>
    </row>
    <row r="13986" spans="28:41" x14ac:dyDescent="0.55000000000000004">
      <c r="AB13986" s="278" t="s">
        <v>69376</v>
      </c>
      <c r="AC13986" s="279">
        <v>738.62</v>
      </c>
      <c r="AE13986" s="246" t="s">
        <v>53938</v>
      </c>
      <c r="AF13986" s="247">
        <v>25866</v>
      </c>
      <c r="AH13986" s="226" t="s">
        <v>28490</v>
      </c>
      <c r="AI13986" s="227">
        <v>27786.49</v>
      </c>
      <c r="AK13986" s="207" t="s">
        <v>27846</v>
      </c>
      <c r="AL13986" s="208">
        <v>1500</v>
      </c>
      <c r="AM13986" s="93"/>
      <c r="AN13986" s="93"/>
      <c r="AO13986" s="93"/>
    </row>
    <row r="13987" spans="28:41" x14ac:dyDescent="0.55000000000000004">
      <c r="AB13987" s="278" t="s">
        <v>22597</v>
      </c>
      <c r="AC13987" s="279">
        <v>2589.5</v>
      </c>
      <c r="AE13987" s="246" t="s">
        <v>57916</v>
      </c>
      <c r="AF13987" s="247">
        <v>296208.3</v>
      </c>
      <c r="AH13987" s="226" t="s">
        <v>28491</v>
      </c>
      <c r="AI13987" s="227">
        <v>7293.71</v>
      </c>
      <c r="AK13987" s="207" t="s">
        <v>27847</v>
      </c>
      <c r="AL13987" s="208">
        <v>4500</v>
      </c>
      <c r="AM13987" s="93"/>
      <c r="AN13987" s="93"/>
      <c r="AO13987" s="93"/>
    </row>
    <row r="13988" spans="28:41" x14ac:dyDescent="0.55000000000000004">
      <c r="AB13988" s="278" t="s">
        <v>36430</v>
      </c>
      <c r="AC13988" s="279">
        <v>488489.27</v>
      </c>
      <c r="AE13988" s="246" t="s">
        <v>53941</v>
      </c>
      <c r="AF13988" s="247">
        <v>2250</v>
      </c>
      <c r="AH13988" s="226" t="s">
        <v>28492</v>
      </c>
      <c r="AI13988" s="227">
        <v>12978.57</v>
      </c>
      <c r="AK13988" s="207" t="s">
        <v>27848</v>
      </c>
      <c r="AL13988" s="208">
        <v>9378.7199999999993</v>
      </c>
      <c r="AM13988" s="93"/>
      <c r="AN13988" s="93"/>
      <c r="AO13988" s="93"/>
    </row>
    <row r="13989" spans="28:41" x14ac:dyDescent="0.55000000000000004">
      <c r="AB13989" s="278" t="s">
        <v>33779</v>
      </c>
      <c r="AC13989" s="279">
        <v>82591.08</v>
      </c>
      <c r="AE13989" s="246" t="s">
        <v>53942</v>
      </c>
      <c r="AF13989" s="247">
        <v>172.12</v>
      </c>
      <c r="AH13989" s="226" t="s">
        <v>34206</v>
      </c>
      <c r="AI13989" s="227">
        <v>3484.06</v>
      </c>
      <c r="AK13989" s="207" t="s">
        <v>27849</v>
      </c>
      <c r="AL13989" s="208">
        <v>205850.63</v>
      </c>
      <c r="AM13989" s="93"/>
      <c r="AN13989" s="93"/>
      <c r="AO13989" s="93"/>
    </row>
    <row r="13990" spans="28:41" x14ac:dyDescent="0.55000000000000004">
      <c r="AB13990" s="278" t="s">
        <v>35223</v>
      </c>
      <c r="AC13990" s="279">
        <v>113090.81</v>
      </c>
      <c r="AE13990" s="246" t="s">
        <v>59896</v>
      </c>
      <c r="AF13990" s="247">
        <v>6200</v>
      </c>
      <c r="AH13990" s="226" t="s">
        <v>48301</v>
      </c>
      <c r="AI13990" s="227">
        <v>8725</v>
      </c>
      <c r="AK13990" s="207" t="s">
        <v>27850</v>
      </c>
      <c r="AL13990" s="208">
        <v>68124.960000000006</v>
      </c>
      <c r="AM13990" s="93"/>
      <c r="AN13990" s="93"/>
      <c r="AO13990" s="93"/>
    </row>
    <row r="13991" spans="28:41" x14ac:dyDescent="0.55000000000000004">
      <c r="AB13991" s="278" t="s">
        <v>36431</v>
      </c>
      <c r="AC13991" s="279">
        <v>8027.78</v>
      </c>
      <c r="AE13991" s="246" t="s">
        <v>59897</v>
      </c>
      <c r="AF13991" s="247">
        <v>1264.19</v>
      </c>
      <c r="AH13991" s="226" t="s">
        <v>28493</v>
      </c>
      <c r="AI13991" s="227">
        <v>2669.91</v>
      </c>
      <c r="AK13991" s="207" t="s">
        <v>27851</v>
      </c>
      <c r="AL13991" s="208">
        <v>250677.91</v>
      </c>
      <c r="AM13991" s="93"/>
      <c r="AN13991" s="93"/>
      <c r="AO13991" s="93"/>
    </row>
    <row r="13992" spans="28:41" x14ac:dyDescent="0.55000000000000004">
      <c r="AB13992" s="278" t="s">
        <v>13770</v>
      </c>
      <c r="AC13992" s="279">
        <v>131691.29</v>
      </c>
      <c r="AE13992" s="246" t="s">
        <v>59898</v>
      </c>
      <c r="AF13992" s="247">
        <v>17897.740000000002</v>
      </c>
      <c r="AH13992" s="226" t="s">
        <v>47308</v>
      </c>
      <c r="AI13992" s="227">
        <v>821582.42</v>
      </c>
      <c r="AK13992" s="207" t="s">
        <v>27852</v>
      </c>
      <c r="AL13992" s="208">
        <v>90781.96</v>
      </c>
      <c r="AM13992" s="93"/>
      <c r="AN13992" s="93"/>
      <c r="AO13992" s="93"/>
    </row>
    <row r="13993" spans="28:41" x14ac:dyDescent="0.55000000000000004">
      <c r="AB13993" s="278" t="s">
        <v>13771</v>
      </c>
      <c r="AC13993" s="279">
        <v>414978.85</v>
      </c>
      <c r="AE13993" s="246" t="s">
        <v>43003</v>
      </c>
      <c r="AF13993" s="247">
        <v>19532.060000000001</v>
      </c>
      <c r="AH13993" s="226" t="s">
        <v>47309</v>
      </c>
      <c r="AI13993" s="227">
        <v>92558.61</v>
      </c>
      <c r="AK13993" s="207" t="s">
        <v>27853</v>
      </c>
      <c r="AL13993" s="208">
        <v>2210.37</v>
      </c>
      <c r="AM13993" s="93"/>
      <c r="AN13993" s="93"/>
      <c r="AO13993" s="93"/>
    </row>
    <row r="13994" spans="28:41" x14ac:dyDescent="0.55000000000000004">
      <c r="AB13994" s="278" t="s">
        <v>13772</v>
      </c>
      <c r="AC13994" s="279">
        <v>113129.93</v>
      </c>
      <c r="AE13994" s="246" t="s">
        <v>59899</v>
      </c>
      <c r="AF13994" s="247">
        <v>20189.93</v>
      </c>
      <c r="AH13994" s="226" t="s">
        <v>28494</v>
      </c>
      <c r="AI13994" s="227">
        <v>70951.56</v>
      </c>
      <c r="AK13994" s="207" t="s">
        <v>27854</v>
      </c>
      <c r="AL13994" s="208">
        <v>17597.52</v>
      </c>
      <c r="AM13994" s="93"/>
      <c r="AN13994" s="93"/>
      <c r="AO13994" s="93"/>
    </row>
    <row r="13995" spans="28:41" x14ac:dyDescent="0.55000000000000004">
      <c r="AB13995" s="278" t="s">
        <v>22598</v>
      </c>
      <c r="AC13995" s="279">
        <v>30745.119999999999</v>
      </c>
      <c r="AE13995" s="246" t="s">
        <v>59900</v>
      </c>
      <c r="AF13995" s="247">
        <v>1700</v>
      </c>
      <c r="AH13995" s="226" t="s">
        <v>50447</v>
      </c>
      <c r="AI13995" s="227">
        <v>7667.22</v>
      </c>
      <c r="AK13995" s="207" t="s">
        <v>27855</v>
      </c>
      <c r="AL13995" s="208">
        <v>4554.37</v>
      </c>
      <c r="AM13995" s="93"/>
      <c r="AN13995" s="93"/>
      <c r="AO13995" s="93"/>
    </row>
    <row r="13996" spans="28:41" x14ac:dyDescent="0.55000000000000004">
      <c r="AB13996" s="278" t="s">
        <v>22599</v>
      </c>
      <c r="AC13996" s="279">
        <v>394236.01</v>
      </c>
      <c r="AE13996" s="246" t="s">
        <v>49202</v>
      </c>
      <c r="AF13996" s="247">
        <v>133000</v>
      </c>
      <c r="AH13996" s="226" t="s">
        <v>28496</v>
      </c>
      <c r="AI13996" s="227">
        <v>39621.15</v>
      </c>
      <c r="AK13996" s="207" t="s">
        <v>27856</v>
      </c>
      <c r="AL13996" s="208">
        <v>3569.37</v>
      </c>
      <c r="AM13996" s="93"/>
      <c r="AN13996" s="93"/>
      <c r="AO13996" s="93"/>
    </row>
    <row r="13997" spans="28:41" x14ac:dyDescent="0.55000000000000004">
      <c r="AB13997" s="278" t="s">
        <v>36432</v>
      </c>
      <c r="AC13997" s="279">
        <v>41909.040000000001</v>
      </c>
      <c r="AE13997" s="246" t="s">
        <v>59901</v>
      </c>
      <c r="AF13997" s="247">
        <v>36039</v>
      </c>
      <c r="AH13997" s="226" t="s">
        <v>28497</v>
      </c>
      <c r="AI13997" s="227">
        <v>8946.75</v>
      </c>
      <c r="AK13997" s="207" t="s">
        <v>27857</v>
      </c>
      <c r="AL13997" s="208">
        <v>960</v>
      </c>
      <c r="AM13997" s="93"/>
      <c r="AN13997" s="93"/>
      <c r="AO13997" s="93"/>
    </row>
    <row r="13998" spans="28:41" x14ac:dyDescent="0.55000000000000004">
      <c r="AB13998" s="278" t="s">
        <v>35224</v>
      </c>
      <c r="AC13998" s="279">
        <v>17902.84</v>
      </c>
      <c r="AE13998" s="246" t="s">
        <v>62273</v>
      </c>
      <c r="AF13998" s="247">
        <v>1300</v>
      </c>
      <c r="AH13998" s="226" t="s">
        <v>28498</v>
      </c>
      <c r="AI13998" s="227">
        <v>10000.26</v>
      </c>
      <c r="AK13998" s="207" t="s">
        <v>27858</v>
      </c>
      <c r="AL13998" s="208">
        <v>7224.88</v>
      </c>
      <c r="AM13998" s="93"/>
      <c r="AN13998" s="93"/>
      <c r="AO13998" s="93"/>
    </row>
    <row r="13999" spans="28:41" x14ac:dyDescent="0.55000000000000004">
      <c r="AB13999" s="278" t="s">
        <v>48482</v>
      </c>
      <c r="AC13999" s="279">
        <v>5714.55</v>
      </c>
      <c r="AE13999" s="246" t="s">
        <v>59254</v>
      </c>
      <c r="AF13999" s="247">
        <v>22000</v>
      </c>
      <c r="AH13999" s="226" t="s">
        <v>28499</v>
      </c>
      <c r="AI13999" s="227">
        <v>4056.63</v>
      </c>
      <c r="AK13999" s="207" t="s">
        <v>27859</v>
      </c>
      <c r="AL13999" s="208">
        <v>133271.89000000001</v>
      </c>
      <c r="AM13999" s="93"/>
      <c r="AN13999" s="93"/>
      <c r="AO13999" s="93"/>
    </row>
    <row r="14000" spans="28:41" x14ac:dyDescent="0.55000000000000004">
      <c r="AB14000" s="278" t="s">
        <v>22605</v>
      </c>
      <c r="AC14000" s="279">
        <v>2225.89</v>
      </c>
      <c r="AE14000" s="246" t="s">
        <v>35766</v>
      </c>
      <c r="AF14000" s="247">
        <v>-402.28</v>
      </c>
      <c r="AH14000" s="226" t="s">
        <v>48302</v>
      </c>
      <c r="AI14000" s="227">
        <v>-92.19</v>
      </c>
      <c r="AK14000" s="207" t="s">
        <v>27860</v>
      </c>
      <c r="AL14000" s="208">
        <v>157520.57999999999</v>
      </c>
      <c r="AM14000" s="93"/>
      <c r="AN14000" s="93"/>
      <c r="AO14000" s="93"/>
    </row>
    <row r="14001" spans="28:41" x14ac:dyDescent="0.55000000000000004">
      <c r="AB14001" s="278" t="s">
        <v>70930</v>
      </c>
      <c r="AC14001" s="279">
        <v>5700</v>
      </c>
      <c r="AE14001" s="246" t="s">
        <v>28864</v>
      </c>
      <c r="AF14001" s="247">
        <v>-30.78</v>
      </c>
      <c r="AH14001" s="226" t="s">
        <v>28502</v>
      </c>
      <c r="AI14001" s="227">
        <v>1694126.6</v>
      </c>
      <c r="AK14001" s="207" t="s">
        <v>27861</v>
      </c>
      <c r="AL14001" s="208">
        <v>6350</v>
      </c>
      <c r="AM14001" s="93"/>
      <c r="AN14001" s="93"/>
      <c r="AO14001" s="93"/>
    </row>
    <row r="14002" spans="28:41" x14ac:dyDescent="0.55000000000000004">
      <c r="AB14002" s="278" t="s">
        <v>58053</v>
      </c>
      <c r="AC14002" s="279">
        <v>223177.59</v>
      </c>
      <c r="AE14002" s="246" t="s">
        <v>34233</v>
      </c>
      <c r="AF14002" s="247">
        <v>14900.78</v>
      </c>
      <c r="AH14002" s="226" t="s">
        <v>28503</v>
      </c>
      <c r="AI14002" s="227">
        <v>113080</v>
      </c>
      <c r="AK14002" s="207" t="s">
        <v>27862</v>
      </c>
      <c r="AL14002" s="208">
        <v>320</v>
      </c>
      <c r="AM14002" s="93"/>
      <c r="AN14002" s="93"/>
      <c r="AO14002" s="93"/>
    </row>
    <row r="14003" spans="28:41" x14ac:dyDescent="0.55000000000000004">
      <c r="AB14003" s="278" t="s">
        <v>69377</v>
      </c>
      <c r="AC14003" s="279">
        <v>0.06</v>
      </c>
      <c r="AE14003" s="246" t="s">
        <v>34234</v>
      </c>
      <c r="AF14003" s="247">
        <v>532</v>
      </c>
      <c r="AH14003" s="226" t="s">
        <v>28504</v>
      </c>
      <c r="AI14003" s="227">
        <v>174500</v>
      </c>
      <c r="AK14003" s="207" t="s">
        <v>27863</v>
      </c>
      <c r="AL14003" s="208">
        <v>1327.56</v>
      </c>
      <c r="AM14003" s="93"/>
      <c r="AN14003" s="93"/>
      <c r="AO14003" s="93"/>
    </row>
    <row r="14004" spans="28:41" x14ac:dyDescent="0.55000000000000004">
      <c r="AB14004" s="278" t="s">
        <v>13773</v>
      </c>
      <c r="AC14004" s="279">
        <v>69891.94</v>
      </c>
      <c r="AE14004" s="246" t="s">
        <v>28867</v>
      </c>
      <c r="AF14004" s="247">
        <v>71475</v>
      </c>
      <c r="AH14004" s="226" t="s">
        <v>28505</v>
      </c>
      <c r="AI14004" s="227">
        <v>348854.53</v>
      </c>
      <c r="AK14004" s="207" t="s">
        <v>27864</v>
      </c>
      <c r="AL14004" s="208">
        <v>56049.63</v>
      </c>
      <c r="AM14004" s="93"/>
      <c r="AN14004" s="93"/>
      <c r="AO14004" s="93"/>
    </row>
    <row r="14005" spans="28:41" x14ac:dyDescent="0.55000000000000004">
      <c r="AB14005" s="278" t="s">
        <v>22608</v>
      </c>
      <c r="AC14005" s="279">
        <v>53496.47</v>
      </c>
      <c r="AE14005" s="246" t="s">
        <v>28868</v>
      </c>
      <c r="AF14005" s="247">
        <v>129547.02</v>
      </c>
      <c r="AH14005" s="226" t="s">
        <v>36764</v>
      </c>
      <c r="AI14005" s="227">
        <v>221998.94</v>
      </c>
      <c r="AK14005" s="207" t="s">
        <v>27865</v>
      </c>
      <c r="AL14005" s="208">
        <v>111442.12</v>
      </c>
      <c r="AM14005" s="93"/>
      <c r="AN14005" s="93"/>
      <c r="AO14005" s="93"/>
    </row>
    <row r="14006" spans="28:41" x14ac:dyDescent="0.55000000000000004">
      <c r="AB14006" s="278" t="s">
        <v>61242</v>
      </c>
      <c r="AC14006" s="279">
        <v>1768.51</v>
      </c>
      <c r="AE14006" s="246" t="s">
        <v>28870</v>
      </c>
      <c r="AF14006" s="247">
        <v>7450</v>
      </c>
      <c r="AH14006" s="226" t="s">
        <v>35749</v>
      </c>
      <c r="AI14006" s="227">
        <v>21045.86</v>
      </c>
      <c r="AK14006" s="207" t="s">
        <v>27866</v>
      </c>
      <c r="AL14006" s="208">
        <v>36826.300000000003</v>
      </c>
      <c r="AM14006" s="93"/>
      <c r="AN14006" s="93"/>
      <c r="AO14006" s="93"/>
    </row>
    <row r="14007" spans="28:41" x14ac:dyDescent="0.55000000000000004">
      <c r="AB14007" s="278" t="s">
        <v>22610</v>
      </c>
      <c r="AC14007" s="279">
        <v>14485.75</v>
      </c>
      <c r="AE14007" s="246" t="s">
        <v>28871</v>
      </c>
      <c r="AF14007" s="247">
        <v>3813.28</v>
      </c>
      <c r="AH14007" s="226" t="s">
        <v>28506</v>
      </c>
      <c r="AI14007" s="227">
        <v>12202.56</v>
      </c>
      <c r="AK14007" s="207" t="s">
        <v>27867</v>
      </c>
      <c r="AL14007" s="208">
        <v>4520</v>
      </c>
      <c r="AM14007" s="93"/>
      <c r="AN14007" s="93"/>
      <c r="AO14007" s="93"/>
    </row>
    <row r="14008" spans="28:41" x14ac:dyDescent="0.55000000000000004">
      <c r="AB14008" s="278" t="s">
        <v>22611</v>
      </c>
      <c r="AC14008" s="279">
        <v>17174.3</v>
      </c>
      <c r="AE14008" s="246" t="s">
        <v>28872</v>
      </c>
      <c r="AF14008" s="247">
        <v>2966.09</v>
      </c>
      <c r="AH14008" s="226" t="s">
        <v>28507</v>
      </c>
      <c r="AI14008" s="227">
        <v>11650.46</v>
      </c>
      <c r="AK14008" s="207" t="s">
        <v>27868</v>
      </c>
      <c r="AL14008" s="208">
        <v>525</v>
      </c>
      <c r="AM14008" s="93"/>
      <c r="AN14008" s="93"/>
      <c r="AO14008" s="93"/>
    </row>
    <row r="14009" spans="28:41" x14ac:dyDescent="0.55000000000000004">
      <c r="AB14009" s="278" t="s">
        <v>58375</v>
      </c>
      <c r="AC14009" s="279">
        <v>641667.91</v>
      </c>
      <c r="AE14009" s="246" t="s">
        <v>50472</v>
      </c>
      <c r="AF14009" s="247">
        <v>2498.0500000000002</v>
      </c>
      <c r="AH14009" s="226" t="s">
        <v>28508</v>
      </c>
      <c r="AI14009" s="227">
        <v>64327.16</v>
      </c>
      <c r="AK14009" s="207" t="s">
        <v>27869</v>
      </c>
      <c r="AL14009" s="208">
        <v>0.01</v>
      </c>
      <c r="AM14009" s="93"/>
      <c r="AN14009" s="93"/>
      <c r="AO14009" s="93"/>
    </row>
    <row r="14010" spans="28:41" x14ac:dyDescent="0.55000000000000004">
      <c r="AB14010" s="278" t="s">
        <v>22612</v>
      </c>
      <c r="AC14010" s="279">
        <v>661435.94999999995</v>
      </c>
      <c r="AE14010" s="246" t="s">
        <v>34235</v>
      </c>
      <c r="AF14010" s="247">
        <v>-191.25</v>
      </c>
      <c r="AH14010" s="226" t="s">
        <v>49191</v>
      </c>
      <c r="AI14010" s="227">
        <v>4664.5</v>
      </c>
      <c r="AK14010" s="207" t="s">
        <v>27870</v>
      </c>
      <c r="AL14010" s="208">
        <v>31943.439999999999</v>
      </c>
      <c r="AM14010" s="93"/>
      <c r="AN14010" s="93"/>
      <c r="AO14010" s="93"/>
    </row>
    <row r="14011" spans="28:41" x14ac:dyDescent="0.55000000000000004">
      <c r="AB14011" s="278" t="s">
        <v>35231</v>
      </c>
      <c r="AC14011" s="279">
        <v>8678.9</v>
      </c>
      <c r="AE14011" s="246" t="s">
        <v>34236</v>
      </c>
      <c r="AF14011" s="247">
        <v>41725</v>
      </c>
      <c r="AH14011" s="226" t="s">
        <v>42978</v>
      </c>
      <c r="AI14011" s="227">
        <v>300821.27</v>
      </c>
      <c r="AK14011" s="207" t="s">
        <v>27871</v>
      </c>
      <c r="AL14011" s="208">
        <v>31950.880000000001</v>
      </c>
      <c r="AM14011" s="93"/>
      <c r="AN14011" s="93"/>
      <c r="AO14011" s="93"/>
    </row>
    <row r="14012" spans="28:41" x14ac:dyDescent="0.55000000000000004">
      <c r="AB14012" s="278" t="s">
        <v>33782</v>
      </c>
      <c r="AC14012" s="279">
        <v>655.57</v>
      </c>
      <c r="AE14012" s="246" t="s">
        <v>34237</v>
      </c>
      <c r="AF14012" s="247">
        <v>3118.12</v>
      </c>
      <c r="AH14012" s="226" t="s">
        <v>34207</v>
      </c>
      <c r="AI14012" s="227">
        <v>92680.86</v>
      </c>
      <c r="AK14012" s="207" t="s">
        <v>27872</v>
      </c>
      <c r="AL14012" s="208">
        <v>195476.34</v>
      </c>
      <c r="AM14012" s="93"/>
      <c r="AN14012" s="93"/>
      <c r="AO14012" s="93"/>
    </row>
    <row r="14013" spans="28:41" x14ac:dyDescent="0.55000000000000004">
      <c r="AB14013" s="278" t="s">
        <v>33783</v>
      </c>
      <c r="AC14013" s="279">
        <v>370.74</v>
      </c>
      <c r="AE14013" s="246" t="s">
        <v>34238</v>
      </c>
      <c r="AF14013" s="247">
        <v>7727.63</v>
      </c>
      <c r="AH14013" s="226" t="s">
        <v>36765</v>
      </c>
      <c r="AI14013" s="227">
        <v>9686779.4299999997</v>
      </c>
      <c r="AK14013" s="207" t="s">
        <v>27873</v>
      </c>
      <c r="AL14013" s="208">
        <v>61187.5</v>
      </c>
      <c r="AM14013" s="93"/>
      <c r="AN14013" s="93"/>
      <c r="AO14013" s="93"/>
    </row>
    <row r="14014" spans="28:41" x14ac:dyDescent="0.55000000000000004">
      <c r="AB14014" s="278" t="s">
        <v>33784</v>
      </c>
      <c r="AC14014" s="279">
        <v>165.71</v>
      </c>
      <c r="AE14014" s="246" t="s">
        <v>34239</v>
      </c>
      <c r="AF14014" s="247">
        <v>215.98</v>
      </c>
      <c r="AH14014" s="226" t="s">
        <v>39541</v>
      </c>
      <c r="AI14014" s="227">
        <v>69802.89</v>
      </c>
      <c r="AK14014" s="207" t="s">
        <v>27874</v>
      </c>
      <c r="AL14014" s="208">
        <v>12564.15</v>
      </c>
      <c r="AM14014" s="93"/>
      <c r="AN14014" s="93"/>
      <c r="AO14014" s="93"/>
    </row>
    <row r="14015" spans="28:41" x14ac:dyDescent="0.55000000000000004">
      <c r="AB14015" s="278" t="s">
        <v>70139</v>
      </c>
      <c r="AC14015" s="279">
        <v>6750</v>
      </c>
      <c r="AE14015" s="246" t="s">
        <v>43004</v>
      </c>
      <c r="AF14015" s="247">
        <v>62234.15</v>
      </c>
      <c r="AH14015" s="226" t="s">
        <v>36766</v>
      </c>
      <c r="AI14015" s="227">
        <v>585892.24</v>
      </c>
      <c r="AK14015" s="207" t="s">
        <v>27875</v>
      </c>
      <c r="AL14015" s="208">
        <v>1792.62</v>
      </c>
      <c r="AM14015" s="93"/>
      <c r="AN14015" s="93"/>
      <c r="AO14015" s="93"/>
    </row>
    <row r="14016" spans="28:41" x14ac:dyDescent="0.55000000000000004">
      <c r="AB14016" s="278" t="s">
        <v>22656</v>
      </c>
      <c r="AC14016" s="279">
        <v>1237</v>
      </c>
      <c r="AE14016" s="246" t="s">
        <v>57917</v>
      </c>
      <c r="AF14016" s="247">
        <v>144290.85</v>
      </c>
      <c r="AH14016" s="226" t="s">
        <v>28509</v>
      </c>
      <c r="AI14016" s="227">
        <v>1020609.05</v>
      </c>
      <c r="AK14016" s="207" t="s">
        <v>27876</v>
      </c>
      <c r="AL14016" s="208">
        <v>137.12</v>
      </c>
      <c r="AM14016" s="93"/>
      <c r="AN14016" s="93"/>
      <c r="AO14016" s="93"/>
    </row>
    <row r="14017" spans="28:41" x14ac:dyDescent="0.55000000000000004">
      <c r="AB14017" s="278" t="s">
        <v>60929</v>
      </c>
      <c r="AC14017" s="279">
        <v>25782.89</v>
      </c>
      <c r="AE14017" s="246" t="s">
        <v>35771</v>
      </c>
      <c r="AF14017" s="247">
        <v>7181.85</v>
      </c>
      <c r="AH14017" s="226" t="s">
        <v>36767</v>
      </c>
      <c r="AI14017" s="227">
        <v>216270.62</v>
      </c>
      <c r="AK14017" s="207" t="s">
        <v>27877</v>
      </c>
      <c r="AL14017" s="208">
        <v>388.64</v>
      </c>
      <c r="AM14017" s="93"/>
      <c r="AN14017" s="93"/>
      <c r="AO14017" s="93"/>
    </row>
    <row r="14018" spans="28:41" x14ac:dyDescent="0.55000000000000004">
      <c r="AB14018" s="278" t="s">
        <v>22709</v>
      </c>
      <c r="AC14018" s="279">
        <v>661363</v>
      </c>
      <c r="AE14018" s="246" t="s">
        <v>39562</v>
      </c>
      <c r="AF14018" s="247">
        <v>229932.12</v>
      </c>
      <c r="AH14018" s="226" t="s">
        <v>42979</v>
      </c>
      <c r="AI14018" s="227">
        <v>23322.959999999999</v>
      </c>
      <c r="AK14018" s="207" t="s">
        <v>27878</v>
      </c>
      <c r="AL14018" s="208">
        <v>3365</v>
      </c>
      <c r="AM14018" s="93"/>
      <c r="AN14018" s="93"/>
      <c r="AO14018" s="93"/>
    </row>
    <row r="14019" spans="28:41" x14ac:dyDescent="0.55000000000000004">
      <c r="AB14019" s="278" t="s">
        <v>22710</v>
      </c>
      <c r="AC14019" s="279">
        <v>24420.19</v>
      </c>
      <c r="AE14019" s="246" t="s">
        <v>53948</v>
      </c>
      <c r="AF14019" s="247">
        <v>199003.05</v>
      </c>
      <c r="AH14019" s="226" t="s">
        <v>50448</v>
      </c>
      <c r="AI14019" s="227">
        <v>5601.22</v>
      </c>
      <c r="AK14019" s="207" t="s">
        <v>27879</v>
      </c>
      <c r="AL14019" s="208">
        <v>6101.22</v>
      </c>
      <c r="AM14019" s="93"/>
      <c r="AN14019" s="93"/>
      <c r="AO14019" s="93"/>
    </row>
    <row r="14020" spans="28:41" x14ac:dyDescent="0.55000000000000004">
      <c r="AB14020" s="278" t="s">
        <v>22711</v>
      </c>
      <c r="AC14020" s="279">
        <v>47700</v>
      </c>
      <c r="AE14020" s="246" t="s">
        <v>28884</v>
      </c>
      <c r="AF14020" s="247">
        <v>-0.01</v>
      </c>
      <c r="AH14020" s="226" t="s">
        <v>39542</v>
      </c>
      <c r="AI14020" s="227">
        <v>53116.22</v>
      </c>
      <c r="AK14020" s="207" t="s">
        <v>27880</v>
      </c>
      <c r="AL14020" s="208">
        <v>3579.6</v>
      </c>
      <c r="AM14020" s="93"/>
      <c r="AN14020" s="93"/>
      <c r="AO14020" s="93"/>
    </row>
    <row r="14021" spans="28:41" x14ac:dyDescent="0.55000000000000004">
      <c r="AB14021" s="278" t="s">
        <v>39260</v>
      </c>
      <c r="AC14021" s="279">
        <v>1541366.11</v>
      </c>
      <c r="AE14021" s="246" t="s">
        <v>49204</v>
      </c>
      <c r="AF14021" s="247">
        <v>-122.5</v>
      </c>
      <c r="AH14021" s="226" t="s">
        <v>49192</v>
      </c>
      <c r="AI14021" s="227">
        <v>320.68</v>
      </c>
      <c r="AK14021" s="207" t="s">
        <v>27881</v>
      </c>
      <c r="AL14021" s="208">
        <v>740.58</v>
      </c>
      <c r="AM14021" s="93"/>
      <c r="AN14021" s="93"/>
      <c r="AO14021" s="93"/>
    </row>
    <row r="14022" spans="28:41" x14ac:dyDescent="0.55000000000000004">
      <c r="AB14022" s="278" t="s">
        <v>69378</v>
      </c>
      <c r="AC14022" s="279">
        <v>196.56</v>
      </c>
      <c r="AE14022" s="246" t="s">
        <v>28885</v>
      </c>
      <c r="AF14022" s="247">
        <v>15259.65</v>
      </c>
      <c r="AH14022" s="226" t="s">
        <v>35750</v>
      </c>
      <c r="AI14022" s="227">
        <v>156.22</v>
      </c>
      <c r="AK14022" s="207" t="s">
        <v>27882</v>
      </c>
      <c r="AL14022" s="208">
        <v>390.15</v>
      </c>
      <c r="AM14022" s="93"/>
      <c r="AN14022" s="93"/>
      <c r="AO14022" s="93"/>
    </row>
    <row r="14023" spans="28:41" x14ac:dyDescent="0.55000000000000004">
      <c r="AB14023" s="278" t="s">
        <v>22713</v>
      </c>
      <c r="AC14023" s="279">
        <v>74519.77</v>
      </c>
      <c r="AE14023" s="246" t="s">
        <v>49205</v>
      </c>
      <c r="AF14023" s="247">
        <v>48085.22</v>
      </c>
      <c r="AH14023" s="226" t="s">
        <v>28510</v>
      </c>
      <c r="AI14023" s="227">
        <v>242041.73</v>
      </c>
      <c r="AK14023" s="207" t="s">
        <v>27883</v>
      </c>
      <c r="AL14023" s="208">
        <v>620811.43000000005</v>
      </c>
      <c r="AM14023" s="93"/>
      <c r="AN14023" s="93"/>
      <c r="AO14023" s="93"/>
    </row>
    <row r="14024" spans="28:41" x14ac:dyDescent="0.55000000000000004">
      <c r="AB14024" s="278" t="s">
        <v>63504</v>
      </c>
      <c r="AC14024" s="279">
        <v>3552.23</v>
      </c>
      <c r="AE14024" s="246" t="s">
        <v>28886</v>
      </c>
      <c r="AF14024" s="247">
        <v>866.89</v>
      </c>
      <c r="AH14024" s="226" t="s">
        <v>40651</v>
      </c>
      <c r="AI14024" s="227">
        <v>142244.17000000001</v>
      </c>
      <c r="AK14024" s="207" t="s">
        <v>27884</v>
      </c>
      <c r="AL14024" s="208">
        <v>2655.63</v>
      </c>
      <c r="AM14024" s="93"/>
      <c r="AN14024" s="93"/>
      <c r="AO14024" s="93"/>
    </row>
    <row r="14025" spans="28:41" x14ac:dyDescent="0.55000000000000004">
      <c r="AB14025" s="278" t="s">
        <v>32302</v>
      </c>
      <c r="AC14025" s="279">
        <v>16985</v>
      </c>
      <c r="AE14025" s="246" t="s">
        <v>28887</v>
      </c>
      <c r="AF14025" s="247">
        <v>6687.81</v>
      </c>
      <c r="AH14025" s="226" t="s">
        <v>42980</v>
      </c>
      <c r="AI14025" s="227">
        <v>2464.3200000000002</v>
      </c>
      <c r="AK14025" s="207" t="s">
        <v>27885</v>
      </c>
      <c r="AL14025" s="208">
        <v>61311.59</v>
      </c>
      <c r="AM14025" s="93"/>
      <c r="AN14025" s="93"/>
      <c r="AO14025" s="93"/>
    </row>
    <row r="14026" spans="28:41" x14ac:dyDescent="0.55000000000000004">
      <c r="AB14026" s="278" t="s">
        <v>22714</v>
      </c>
      <c r="AC14026" s="279">
        <v>3475</v>
      </c>
      <c r="AE14026" s="246" t="s">
        <v>35772</v>
      </c>
      <c r="AF14026" s="247">
        <v>406849.78</v>
      </c>
      <c r="AH14026" s="226" t="s">
        <v>39543</v>
      </c>
      <c r="AI14026" s="227">
        <v>196282.8</v>
      </c>
      <c r="AK14026" s="207" t="s">
        <v>27886</v>
      </c>
      <c r="AL14026" s="208">
        <v>20856</v>
      </c>
      <c r="AM14026" s="93"/>
      <c r="AN14026" s="93"/>
      <c r="AO14026" s="93"/>
    </row>
    <row r="14027" spans="28:41" x14ac:dyDescent="0.55000000000000004">
      <c r="AB14027" s="278" t="s">
        <v>22715</v>
      </c>
      <c r="AC14027" s="279">
        <v>45579.13</v>
      </c>
      <c r="AE14027" s="246" t="s">
        <v>34240</v>
      </c>
      <c r="AF14027" s="247">
        <v>-329.91</v>
      </c>
      <c r="AH14027" s="226" t="s">
        <v>42981</v>
      </c>
      <c r="AI14027" s="227">
        <v>199975</v>
      </c>
      <c r="AK14027" s="207" t="s">
        <v>27887</v>
      </c>
      <c r="AL14027" s="208">
        <v>7360.72</v>
      </c>
      <c r="AM14027" s="93"/>
      <c r="AN14027" s="93"/>
      <c r="AO14027" s="93"/>
    </row>
    <row r="14028" spans="28:41" x14ac:dyDescent="0.55000000000000004">
      <c r="AB14028" s="278" t="s">
        <v>63505</v>
      </c>
      <c r="AC14028" s="279">
        <v>169.72</v>
      </c>
      <c r="AE14028" s="246" t="s">
        <v>39563</v>
      </c>
      <c r="AF14028" s="247">
        <v>-588.66</v>
      </c>
      <c r="AH14028" s="226" t="s">
        <v>42982</v>
      </c>
      <c r="AI14028" s="227">
        <v>15281.72</v>
      </c>
      <c r="AK14028" s="207" t="s">
        <v>27888</v>
      </c>
      <c r="AL14028" s="208">
        <v>486</v>
      </c>
      <c r="AM14028" s="93"/>
      <c r="AN14028" s="93"/>
      <c r="AO14028" s="93"/>
    </row>
    <row r="14029" spans="28:41" x14ac:dyDescent="0.55000000000000004">
      <c r="AB14029" s="278" t="s">
        <v>22716</v>
      </c>
      <c r="AC14029" s="279">
        <v>37282.25</v>
      </c>
      <c r="AE14029" s="246" t="s">
        <v>34242</v>
      </c>
      <c r="AF14029" s="247">
        <v>4870866.4400000004</v>
      </c>
      <c r="AH14029" s="226" t="s">
        <v>42983</v>
      </c>
      <c r="AI14029" s="227">
        <v>30574.799999999999</v>
      </c>
      <c r="AK14029" s="207" t="s">
        <v>27889</v>
      </c>
      <c r="AL14029" s="208">
        <v>37903.26</v>
      </c>
      <c r="AM14029" s="93"/>
      <c r="AN14029" s="93"/>
      <c r="AO14029" s="93"/>
    </row>
    <row r="14030" spans="28:41" x14ac:dyDescent="0.55000000000000004">
      <c r="AB14030" s="278" t="s">
        <v>22717</v>
      </c>
      <c r="AC14030" s="279">
        <v>385279.27</v>
      </c>
      <c r="AE14030" s="246" t="s">
        <v>34243</v>
      </c>
      <c r="AF14030" s="247">
        <v>576451.87</v>
      </c>
      <c r="AH14030" s="226" t="s">
        <v>49193</v>
      </c>
      <c r="AI14030" s="227">
        <v>65411.77</v>
      </c>
      <c r="AK14030" s="207" t="s">
        <v>27890</v>
      </c>
      <c r="AL14030" s="208">
        <v>7310.25</v>
      </c>
      <c r="AM14030" s="93"/>
      <c r="AN14030" s="93"/>
      <c r="AO14030" s="93"/>
    </row>
    <row r="14031" spans="28:41" x14ac:dyDescent="0.55000000000000004">
      <c r="AB14031" s="278" t="s">
        <v>48485</v>
      </c>
      <c r="AC14031" s="279">
        <v>10551.27</v>
      </c>
      <c r="AE14031" s="246" t="s">
        <v>36788</v>
      </c>
      <c r="AF14031" s="247">
        <v>4457873.6900000004</v>
      </c>
      <c r="AH14031" s="226" t="s">
        <v>53883</v>
      </c>
      <c r="AI14031" s="227">
        <v>47700</v>
      </c>
      <c r="AK14031" s="207" t="s">
        <v>27891</v>
      </c>
      <c r="AL14031" s="208">
        <v>3422.92</v>
      </c>
      <c r="AM14031" s="93"/>
      <c r="AN14031" s="93"/>
      <c r="AO14031" s="93"/>
    </row>
    <row r="14032" spans="28:41" x14ac:dyDescent="0.55000000000000004">
      <c r="AB14032" s="278" t="s">
        <v>43277</v>
      </c>
      <c r="AC14032" s="279">
        <v>2091324.82</v>
      </c>
      <c r="AE14032" s="246" t="s">
        <v>36789</v>
      </c>
      <c r="AF14032" s="247">
        <v>567381.94999999995</v>
      </c>
      <c r="AH14032" s="226" t="s">
        <v>53884</v>
      </c>
      <c r="AI14032" s="227">
        <v>9113.9599999999991</v>
      </c>
      <c r="AK14032" s="207" t="s">
        <v>27892</v>
      </c>
      <c r="AL14032" s="208">
        <v>58302.080000000002</v>
      </c>
      <c r="AM14032" s="93"/>
      <c r="AN14032" s="93"/>
      <c r="AO14032" s="93"/>
    </row>
    <row r="14033" spans="28:41" x14ac:dyDescent="0.55000000000000004">
      <c r="AB14033" s="278" t="s">
        <v>13784</v>
      </c>
      <c r="AC14033" s="279">
        <v>7673.75</v>
      </c>
      <c r="AE14033" s="246" t="s">
        <v>35773</v>
      </c>
      <c r="AF14033" s="247">
        <v>79870</v>
      </c>
      <c r="AH14033" s="226" t="s">
        <v>53885</v>
      </c>
      <c r="AI14033" s="227">
        <v>920</v>
      </c>
      <c r="AK14033" s="207" t="s">
        <v>27893</v>
      </c>
      <c r="AL14033" s="208">
        <v>3948.62</v>
      </c>
      <c r="AM14033" s="93"/>
      <c r="AN14033" s="93"/>
      <c r="AO14033" s="93"/>
    </row>
    <row r="14034" spans="28:41" x14ac:dyDescent="0.55000000000000004">
      <c r="AB14034" s="278" t="s">
        <v>43278</v>
      </c>
      <c r="AC14034" s="279">
        <v>800</v>
      </c>
      <c r="AE14034" s="246" t="s">
        <v>39567</v>
      </c>
      <c r="AF14034" s="247">
        <v>537185</v>
      </c>
      <c r="AH14034" s="226" t="s">
        <v>53886</v>
      </c>
      <c r="AI14034" s="227">
        <v>4416.66</v>
      </c>
      <c r="AK14034" s="207" t="s">
        <v>27894</v>
      </c>
      <c r="AL14034" s="208">
        <v>6053.57</v>
      </c>
      <c r="AM14034" s="93"/>
      <c r="AN14034" s="93"/>
      <c r="AO14034" s="93"/>
    </row>
    <row r="14035" spans="28:41" x14ac:dyDescent="0.55000000000000004">
      <c r="AB14035" s="278" t="s">
        <v>22718</v>
      </c>
      <c r="AC14035" s="279">
        <v>9016.35</v>
      </c>
      <c r="AE14035" s="246" t="s">
        <v>34244</v>
      </c>
      <c r="AF14035" s="247">
        <v>1021769.6</v>
      </c>
      <c r="AH14035" s="226" t="s">
        <v>53887</v>
      </c>
      <c r="AI14035" s="227">
        <v>13835.57</v>
      </c>
      <c r="AK14035" s="207" t="s">
        <v>27895</v>
      </c>
      <c r="AL14035" s="208">
        <v>21587.32</v>
      </c>
      <c r="AM14035" s="93"/>
      <c r="AN14035" s="93"/>
      <c r="AO14035" s="93"/>
    </row>
    <row r="14036" spans="28:41" x14ac:dyDescent="0.55000000000000004">
      <c r="AB14036" s="278" t="s">
        <v>32305</v>
      </c>
      <c r="AC14036" s="279">
        <v>50.25</v>
      </c>
      <c r="AE14036" s="246" t="s">
        <v>59255</v>
      </c>
      <c r="AF14036" s="247">
        <v>4079000</v>
      </c>
      <c r="AH14036" s="226" t="s">
        <v>50449</v>
      </c>
      <c r="AI14036" s="227">
        <v>1974.68</v>
      </c>
      <c r="AK14036" s="207" t="s">
        <v>27896</v>
      </c>
      <c r="AL14036" s="208">
        <v>32456</v>
      </c>
      <c r="AM14036" s="93"/>
      <c r="AN14036" s="93"/>
      <c r="AO14036" s="93"/>
    </row>
    <row r="14037" spans="28:41" x14ac:dyDescent="0.55000000000000004">
      <c r="AB14037" s="278" t="s">
        <v>13785</v>
      </c>
      <c r="AC14037" s="279">
        <v>381420.22</v>
      </c>
      <c r="AE14037" s="246" t="s">
        <v>39568</v>
      </c>
      <c r="AF14037" s="247">
        <v>22818.58</v>
      </c>
      <c r="AH14037" s="226" t="s">
        <v>50450</v>
      </c>
      <c r="AI14037" s="227">
        <v>11585.85</v>
      </c>
      <c r="AK14037" s="207" t="s">
        <v>27897</v>
      </c>
      <c r="AL14037" s="208">
        <v>1625.38</v>
      </c>
      <c r="AM14037" s="93"/>
      <c r="AN14037" s="93"/>
      <c r="AO14037" s="93"/>
    </row>
    <row r="14038" spans="28:41" x14ac:dyDescent="0.55000000000000004">
      <c r="AB14038" s="278" t="s">
        <v>13786</v>
      </c>
      <c r="AC14038" s="279">
        <v>728054.26</v>
      </c>
      <c r="AE14038" s="246" t="s">
        <v>45707</v>
      </c>
      <c r="AF14038" s="247">
        <v>-565.39</v>
      </c>
      <c r="AH14038" s="226" t="s">
        <v>53888</v>
      </c>
      <c r="AI14038" s="227">
        <v>50000</v>
      </c>
      <c r="AK14038" s="207" t="s">
        <v>27898</v>
      </c>
      <c r="AL14038" s="208">
        <v>5097.2700000000004</v>
      </c>
      <c r="AM14038" s="93"/>
      <c r="AN14038" s="93"/>
      <c r="AO14038" s="93"/>
    </row>
    <row r="14039" spans="28:41" x14ac:dyDescent="0.55000000000000004">
      <c r="AB14039" s="278" t="s">
        <v>13787</v>
      </c>
      <c r="AC14039" s="279">
        <v>4619.91</v>
      </c>
      <c r="AE14039" s="246" t="s">
        <v>28890</v>
      </c>
      <c r="AF14039" s="247">
        <v>1219234.6100000001</v>
      </c>
      <c r="AH14039" s="226" t="s">
        <v>53889</v>
      </c>
      <c r="AI14039" s="227">
        <v>48265.57</v>
      </c>
      <c r="AK14039" s="207" t="s">
        <v>27899</v>
      </c>
      <c r="AL14039" s="208">
        <v>4173</v>
      </c>
      <c r="AM14039" s="93"/>
      <c r="AN14039" s="93"/>
      <c r="AO14039" s="93"/>
    </row>
    <row r="14040" spans="28:41" x14ac:dyDescent="0.55000000000000004">
      <c r="AB14040" s="278" t="s">
        <v>69379</v>
      </c>
      <c r="AC14040" s="279">
        <v>494.21</v>
      </c>
      <c r="AE14040" s="246" t="s">
        <v>34245</v>
      </c>
      <c r="AF14040" s="247">
        <v>3710985.95</v>
      </c>
      <c r="AH14040" s="226" t="s">
        <v>53890</v>
      </c>
      <c r="AI14040" s="227">
        <v>145800</v>
      </c>
      <c r="AK14040" s="207" t="s">
        <v>27900</v>
      </c>
      <c r="AL14040" s="208">
        <v>68124.960000000006</v>
      </c>
      <c r="AM14040" s="93"/>
      <c r="AN14040" s="93"/>
      <c r="AO14040" s="93"/>
    </row>
    <row r="14041" spans="28:41" x14ac:dyDescent="0.55000000000000004">
      <c r="AB14041" s="278" t="s">
        <v>22719</v>
      </c>
      <c r="AC14041" s="279">
        <v>501064.09</v>
      </c>
      <c r="AE14041" s="246" t="s">
        <v>34246</v>
      </c>
      <c r="AF14041" s="247">
        <v>1227380.48</v>
      </c>
      <c r="AH14041" s="226" t="s">
        <v>53891</v>
      </c>
      <c r="AI14041" s="227">
        <v>18600.82</v>
      </c>
      <c r="AK14041" s="207" t="s">
        <v>27901</v>
      </c>
      <c r="AL14041" s="208">
        <v>250677.91</v>
      </c>
      <c r="AM14041" s="93"/>
      <c r="AN14041" s="93"/>
      <c r="AO14041" s="93"/>
    </row>
    <row r="14042" spans="28:41" x14ac:dyDescent="0.55000000000000004">
      <c r="AB14042" s="278" t="s">
        <v>22720</v>
      </c>
      <c r="AC14042" s="279">
        <v>137385.01999999999</v>
      </c>
      <c r="AE14042" s="246" t="s">
        <v>34247</v>
      </c>
      <c r="AF14042" s="247">
        <v>62412.49</v>
      </c>
      <c r="AH14042" s="226" t="s">
        <v>53892</v>
      </c>
      <c r="AI14042" s="227">
        <v>34762.51</v>
      </c>
      <c r="AK14042" s="207" t="s">
        <v>27902</v>
      </c>
      <c r="AL14042" s="208">
        <v>620811.43000000005</v>
      </c>
      <c r="AM14042" s="93"/>
      <c r="AN14042" s="93"/>
      <c r="AO14042" s="93"/>
    </row>
    <row r="14043" spans="28:41" x14ac:dyDescent="0.55000000000000004">
      <c r="AB14043" s="278" t="s">
        <v>39261</v>
      </c>
      <c r="AC14043" s="279">
        <v>126313.1</v>
      </c>
      <c r="AE14043" s="246" t="s">
        <v>34248</v>
      </c>
      <c r="AF14043" s="247">
        <v>53857.45</v>
      </c>
      <c r="AH14043" s="226" t="s">
        <v>53893</v>
      </c>
      <c r="AI14043" s="227">
        <v>237944.22</v>
      </c>
      <c r="AK14043" s="207" t="s">
        <v>27903</v>
      </c>
      <c r="AL14043" s="208">
        <v>2655.63</v>
      </c>
      <c r="AM14043" s="93"/>
      <c r="AN14043" s="93"/>
      <c r="AO14043" s="93"/>
    </row>
    <row r="14044" spans="28:41" x14ac:dyDescent="0.55000000000000004">
      <c r="AB14044" s="278" t="s">
        <v>22723</v>
      </c>
      <c r="AC14044" s="279">
        <v>313.68</v>
      </c>
      <c r="AE14044" s="246" t="s">
        <v>58697</v>
      </c>
      <c r="AF14044" s="247">
        <v>2939.5</v>
      </c>
      <c r="AH14044" s="226" t="s">
        <v>50451</v>
      </c>
      <c r="AI14044" s="227">
        <v>93074.31</v>
      </c>
      <c r="AK14044" s="207" t="s">
        <v>27904</v>
      </c>
      <c r="AL14044" s="208">
        <v>152093.54999999999</v>
      </c>
      <c r="AM14044" s="93"/>
      <c r="AN14044" s="93"/>
      <c r="AO14044" s="93"/>
    </row>
    <row r="14045" spans="28:41" x14ac:dyDescent="0.55000000000000004">
      <c r="AB14045" s="278" t="s">
        <v>69380</v>
      </c>
      <c r="AC14045" s="279">
        <v>96</v>
      </c>
      <c r="AE14045" s="246" t="s">
        <v>62830</v>
      </c>
      <c r="AF14045" s="247">
        <v>5300000</v>
      </c>
      <c r="AH14045" s="226" t="s">
        <v>53894</v>
      </c>
      <c r="AI14045" s="227">
        <v>3552.64</v>
      </c>
      <c r="AK14045" s="207" t="s">
        <v>27905</v>
      </c>
      <c r="AL14045" s="208">
        <v>48576.47</v>
      </c>
      <c r="AM14045" s="93"/>
      <c r="AN14045" s="93"/>
      <c r="AO14045" s="93"/>
    </row>
    <row r="14046" spans="28:41" x14ac:dyDescent="0.55000000000000004">
      <c r="AB14046" s="278" t="s">
        <v>22724</v>
      </c>
      <c r="AC14046" s="279">
        <v>4740.41</v>
      </c>
      <c r="AE14046" s="246" t="s">
        <v>62831</v>
      </c>
      <c r="AF14046" s="247">
        <v>200000</v>
      </c>
      <c r="AH14046" s="226" t="s">
        <v>50452</v>
      </c>
      <c r="AI14046" s="227">
        <v>3667.07</v>
      </c>
      <c r="AK14046" s="207" t="s">
        <v>27906</v>
      </c>
      <c r="AL14046" s="208">
        <v>17597.52</v>
      </c>
      <c r="AM14046" s="93"/>
      <c r="AN14046" s="93"/>
      <c r="AO14046" s="93"/>
    </row>
    <row r="14047" spans="28:41" x14ac:dyDescent="0.55000000000000004">
      <c r="AB14047" s="278" t="s">
        <v>69381</v>
      </c>
      <c r="AC14047" s="279">
        <v>42150</v>
      </c>
      <c r="AE14047" s="246" t="s">
        <v>50475</v>
      </c>
      <c r="AF14047" s="247">
        <v>225033.74</v>
      </c>
      <c r="AH14047" s="226" t="s">
        <v>53895</v>
      </c>
      <c r="AI14047" s="227">
        <v>3203.55</v>
      </c>
      <c r="AK14047" s="207" t="s">
        <v>27907</v>
      </c>
      <c r="AL14047" s="208">
        <v>208.62</v>
      </c>
      <c r="AM14047" s="93"/>
      <c r="AN14047" s="93"/>
      <c r="AO14047" s="93"/>
    </row>
    <row r="14048" spans="28:41" x14ac:dyDescent="0.55000000000000004">
      <c r="AB14048" s="278" t="s">
        <v>54417</v>
      </c>
      <c r="AC14048" s="279">
        <v>1392624.95</v>
      </c>
      <c r="AE14048" s="246" t="s">
        <v>35775</v>
      </c>
      <c r="AF14048" s="247">
        <v>3489655.85</v>
      </c>
      <c r="AH14048" s="226" t="s">
        <v>53896</v>
      </c>
      <c r="AI14048" s="227">
        <v>20279.28</v>
      </c>
      <c r="AK14048" s="207" t="s">
        <v>27908</v>
      </c>
      <c r="AL14048" s="208">
        <v>11915.09</v>
      </c>
      <c r="AM14048" s="93"/>
      <c r="AN14048" s="93"/>
      <c r="AO14048" s="93"/>
    </row>
    <row r="14049" spans="28:41" x14ac:dyDescent="0.55000000000000004">
      <c r="AB14049" s="278" t="s">
        <v>69382</v>
      </c>
      <c r="AC14049" s="279">
        <v>86269</v>
      </c>
      <c r="AE14049" s="246" t="s">
        <v>64974</v>
      </c>
      <c r="AF14049" s="247">
        <v>608.83000000000004</v>
      </c>
      <c r="AH14049" s="226" t="s">
        <v>50453</v>
      </c>
      <c r="AI14049" s="227">
        <v>96451.48</v>
      </c>
      <c r="AK14049" s="207" t="s">
        <v>27909</v>
      </c>
      <c r="AL14049" s="208">
        <v>135558.12</v>
      </c>
      <c r="AM14049" s="93"/>
      <c r="AN14049" s="93"/>
      <c r="AO14049" s="93"/>
    </row>
    <row r="14050" spans="28:41" x14ac:dyDescent="0.55000000000000004">
      <c r="AB14050" s="278" t="s">
        <v>69383</v>
      </c>
      <c r="AC14050" s="279">
        <v>1692.15</v>
      </c>
      <c r="AE14050" s="246" t="s">
        <v>28891</v>
      </c>
      <c r="AF14050" s="247">
        <v>873147.06</v>
      </c>
      <c r="AH14050" s="226" t="s">
        <v>53897</v>
      </c>
      <c r="AI14050" s="227">
        <v>50610</v>
      </c>
      <c r="AK14050" s="207" t="s">
        <v>27910</v>
      </c>
      <c r="AL14050" s="208">
        <v>26556.03</v>
      </c>
      <c r="AM14050" s="93"/>
      <c r="AN14050" s="93"/>
      <c r="AO14050" s="93"/>
    </row>
    <row r="14051" spans="28:41" x14ac:dyDescent="0.55000000000000004">
      <c r="AB14051" s="278" t="s">
        <v>22725</v>
      </c>
      <c r="AC14051" s="279">
        <v>277425.14</v>
      </c>
      <c r="AE14051" s="246" t="s">
        <v>45708</v>
      </c>
      <c r="AF14051" s="247">
        <v>1366236.19</v>
      </c>
      <c r="AH14051" s="226" t="s">
        <v>53898</v>
      </c>
      <c r="AI14051" s="227">
        <v>36000</v>
      </c>
      <c r="AK14051" s="207" t="s">
        <v>27911</v>
      </c>
      <c r="AL14051" s="208">
        <v>2386.29</v>
      </c>
      <c r="AM14051" s="93"/>
      <c r="AN14051" s="93"/>
      <c r="AO14051" s="93"/>
    </row>
    <row r="14052" spans="28:41" x14ac:dyDescent="0.55000000000000004">
      <c r="AB14052" s="278" t="s">
        <v>66780</v>
      </c>
      <c r="AC14052" s="279">
        <v>952301.53</v>
      </c>
      <c r="AE14052" s="246" t="s">
        <v>48318</v>
      </c>
      <c r="AF14052" s="247">
        <v>874833.78</v>
      </c>
      <c r="AH14052" s="226" t="s">
        <v>53899</v>
      </c>
      <c r="AI14052" s="227">
        <v>687289.05</v>
      </c>
      <c r="AK14052" s="207" t="s">
        <v>27912</v>
      </c>
      <c r="AL14052" s="208">
        <v>13645.37</v>
      </c>
      <c r="AM14052" s="93"/>
      <c r="AN14052" s="93"/>
      <c r="AO14052" s="93"/>
    </row>
    <row r="14053" spans="28:41" x14ac:dyDescent="0.55000000000000004">
      <c r="AB14053" s="278" t="s">
        <v>22726</v>
      </c>
      <c r="AC14053" s="279">
        <v>871589.78</v>
      </c>
      <c r="AE14053" s="246" t="s">
        <v>47318</v>
      </c>
      <c r="AF14053" s="247">
        <v>699749.29</v>
      </c>
      <c r="AH14053" s="226" t="s">
        <v>53900</v>
      </c>
      <c r="AI14053" s="227">
        <v>197090.36</v>
      </c>
      <c r="AK14053" s="207" t="s">
        <v>27913</v>
      </c>
      <c r="AL14053" s="208">
        <v>37903.26</v>
      </c>
      <c r="AM14053" s="93"/>
      <c r="AN14053" s="93"/>
      <c r="AO14053" s="93"/>
    </row>
    <row r="14054" spans="28:41" x14ac:dyDescent="0.55000000000000004">
      <c r="AB14054" s="278" t="s">
        <v>47539</v>
      </c>
      <c r="AC14054" s="279">
        <v>16365.61</v>
      </c>
      <c r="AE14054" s="246" t="s">
        <v>53953</v>
      </c>
      <c r="AF14054" s="247">
        <v>-0.17</v>
      </c>
      <c r="AH14054" s="226" t="s">
        <v>50454</v>
      </c>
      <c r="AI14054" s="227">
        <v>127058.53</v>
      </c>
      <c r="AK14054" s="207" t="s">
        <v>27914</v>
      </c>
      <c r="AL14054" s="208">
        <v>133271.89000000001</v>
      </c>
      <c r="AM14054" s="93"/>
      <c r="AN14054" s="93"/>
      <c r="AO14054" s="93"/>
    </row>
    <row r="14055" spans="28:41" x14ac:dyDescent="0.55000000000000004">
      <c r="AB14055" s="278" t="s">
        <v>22729</v>
      </c>
      <c r="AC14055" s="279">
        <v>61220.55</v>
      </c>
      <c r="AE14055" s="246" t="s">
        <v>64975</v>
      </c>
      <c r="AF14055" s="247">
        <v>7350</v>
      </c>
      <c r="AH14055" s="226" t="s">
        <v>50455</v>
      </c>
      <c r="AI14055" s="227">
        <v>346893.01</v>
      </c>
      <c r="AK14055" s="207" t="s">
        <v>27915</v>
      </c>
      <c r="AL14055" s="208">
        <v>119768.52</v>
      </c>
      <c r="AM14055" s="93"/>
      <c r="AN14055" s="93"/>
      <c r="AO14055" s="93"/>
    </row>
    <row r="14056" spans="28:41" x14ac:dyDescent="0.55000000000000004">
      <c r="AB14056" s="278" t="s">
        <v>70140</v>
      </c>
      <c r="AC14056" s="279">
        <v>-2867.82</v>
      </c>
      <c r="AE14056" s="246" t="s">
        <v>63820</v>
      </c>
      <c r="AF14056" s="247">
        <v>550.45000000000005</v>
      </c>
      <c r="AH14056" s="226" t="s">
        <v>50456</v>
      </c>
      <c r="AI14056" s="227">
        <v>647.86</v>
      </c>
      <c r="AK14056" s="207" t="s">
        <v>27916</v>
      </c>
      <c r="AL14056" s="208">
        <v>27048.38</v>
      </c>
      <c r="AM14056" s="93"/>
      <c r="AN14056" s="93"/>
      <c r="AO14056" s="93"/>
    </row>
    <row r="14057" spans="28:41" x14ac:dyDescent="0.55000000000000004">
      <c r="AB14057" s="278" t="s">
        <v>48486</v>
      </c>
      <c r="AC14057" s="279">
        <v>5413349.75</v>
      </c>
      <c r="AE14057" s="246" t="s">
        <v>63821</v>
      </c>
      <c r="AF14057" s="247">
        <v>1800.78</v>
      </c>
      <c r="AH14057" s="226" t="s">
        <v>53901</v>
      </c>
      <c r="AI14057" s="227">
        <v>71170.75</v>
      </c>
      <c r="AK14057" s="207" t="s">
        <v>27917</v>
      </c>
      <c r="AL14057" s="208">
        <v>15175</v>
      </c>
      <c r="AM14057" s="93"/>
      <c r="AN14057" s="93"/>
      <c r="AO14057" s="93"/>
    </row>
    <row r="14058" spans="28:41" x14ac:dyDescent="0.55000000000000004">
      <c r="AB14058" s="278" t="s">
        <v>50696</v>
      </c>
      <c r="AC14058" s="279">
        <v>1789855.39</v>
      </c>
      <c r="AE14058" s="246" t="s">
        <v>63822</v>
      </c>
      <c r="AF14058" s="247">
        <v>38.22</v>
      </c>
      <c r="AH14058" s="226" t="s">
        <v>50457</v>
      </c>
      <c r="AI14058" s="227">
        <v>463426.46</v>
      </c>
      <c r="AK14058" s="207" t="s">
        <v>27918</v>
      </c>
      <c r="AL14058" s="208">
        <v>159313.20000000001</v>
      </c>
      <c r="AM14058" s="93"/>
      <c r="AN14058" s="93"/>
      <c r="AO14058" s="93"/>
    </row>
    <row r="14059" spans="28:41" x14ac:dyDescent="0.55000000000000004">
      <c r="AB14059" s="278" t="s">
        <v>22793</v>
      </c>
      <c r="AC14059" s="279">
        <v>-18000</v>
      </c>
      <c r="AE14059" s="246" t="s">
        <v>63823</v>
      </c>
      <c r="AF14059" s="247">
        <v>6060</v>
      </c>
      <c r="AH14059" s="226" t="s">
        <v>50458</v>
      </c>
      <c r="AI14059" s="227">
        <v>721146.56</v>
      </c>
      <c r="AK14059" s="207" t="s">
        <v>27919</v>
      </c>
      <c r="AL14059" s="208">
        <v>13750</v>
      </c>
      <c r="AM14059" s="93"/>
      <c r="AN14059" s="93"/>
      <c r="AO14059" s="93"/>
    </row>
    <row r="14060" spans="28:41" x14ac:dyDescent="0.55000000000000004">
      <c r="AB14060" s="278" t="s">
        <v>69384</v>
      </c>
      <c r="AC14060" s="279">
        <v>18154</v>
      </c>
      <c r="AE14060" s="246" t="s">
        <v>64976</v>
      </c>
      <c r="AF14060" s="247">
        <v>45252</v>
      </c>
      <c r="AH14060" s="226" t="s">
        <v>48303</v>
      </c>
      <c r="AI14060" s="227">
        <v>17952.75</v>
      </c>
      <c r="AK14060" s="207" t="s">
        <v>27920</v>
      </c>
      <c r="AL14060" s="208">
        <v>320</v>
      </c>
      <c r="AM14060" s="93"/>
      <c r="AN14060" s="93"/>
      <c r="AO14060" s="93"/>
    </row>
    <row r="14061" spans="28:41" x14ac:dyDescent="0.55000000000000004">
      <c r="AB14061" s="278" t="s">
        <v>13801</v>
      </c>
      <c r="AC14061" s="279">
        <v>158</v>
      </c>
      <c r="AE14061" s="246" t="s">
        <v>63824</v>
      </c>
      <c r="AF14061" s="247">
        <v>1551.93</v>
      </c>
      <c r="AH14061" s="226" t="s">
        <v>48304</v>
      </c>
      <c r="AI14061" s="227">
        <v>1335.74</v>
      </c>
      <c r="AK14061" s="207" t="s">
        <v>27921</v>
      </c>
      <c r="AL14061" s="208">
        <v>22977.7</v>
      </c>
      <c r="AM14061" s="93"/>
      <c r="AN14061" s="93"/>
      <c r="AO14061" s="93"/>
    </row>
    <row r="14062" spans="28:41" x14ac:dyDescent="0.55000000000000004">
      <c r="AB14062" s="278" t="s">
        <v>69385</v>
      </c>
      <c r="AC14062" s="279">
        <v>18000</v>
      </c>
      <c r="AE14062" s="246" t="s">
        <v>56639</v>
      </c>
      <c r="AF14062" s="247">
        <v>237040.34</v>
      </c>
      <c r="AH14062" s="226" t="s">
        <v>48305</v>
      </c>
      <c r="AI14062" s="227">
        <v>4326.6099999999997</v>
      </c>
      <c r="AK14062" s="207" t="s">
        <v>27922</v>
      </c>
      <c r="AL14062" s="208">
        <v>1327.56</v>
      </c>
      <c r="AM14062" s="93"/>
      <c r="AN14062" s="93"/>
      <c r="AO14062" s="93"/>
    </row>
    <row r="14063" spans="28:41" x14ac:dyDescent="0.55000000000000004">
      <c r="AB14063" s="278" t="s">
        <v>22878</v>
      </c>
      <c r="AC14063" s="279">
        <v>292144.7</v>
      </c>
      <c r="AE14063" s="246" t="s">
        <v>56640</v>
      </c>
      <c r="AF14063" s="247">
        <v>44872.5</v>
      </c>
      <c r="AH14063" s="226" t="s">
        <v>48306</v>
      </c>
      <c r="AI14063" s="227">
        <v>2591.44</v>
      </c>
      <c r="AK14063" s="207" t="s">
        <v>27923</v>
      </c>
      <c r="AL14063" s="208">
        <v>142672.64000000001</v>
      </c>
      <c r="AM14063" s="93"/>
      <c r="AN14063" s="93"/>
      <c r="AO14063" s="93"/>
    </row>
    <row r="14064" spans="28:41" x14ac:dyDescent="0.55000000000000004">
      <c r="AB14064" s="278" t="s">
        <v>22879</v>
      </c>
      <c r="AC14064" s="279">
        <v>417036.51</v>
      </c>
      <c r="AE14064" s="246" t="s">
        <v>56641</v>
      </c>
      <c r="AF14064" s="247">
        <v>21567.24</v>
      </c>
      <c r="AH14064" s="226" t="s">
        <v>45666</v>
      </c>
      <c r="AI14064" s="227">
        <v>2781000</v>
      </c>
      <c r="AK14064" s="207" t="s">
        <v>27924</v>
      </c>
      <c r="AL14064" s="208">
        <v>183872.07</v>
      </c>
      <c r="AM14064" s="93"/>
      <c r="AN14064" s="93"/>
      <c r="AO14064" s="93"/>
    </row>
    <row r="14065" spans="28:41" x14ac:dyDescent="0.55000000000000004">
      <c r="AB14065" s="278" t="s">
        <v>22880</v>
      </c>
      <c r="AC14065" s="279">
        <v>122593.65</v>
      </c>
      <c r="AE14065" s="246" t="s">
        <v>56642</v>
      </c>
      <c r="AF14065" s="247">
        <v>69115.990000000005</v>
      </c>
      <c r="AH14065" s="226" t="s">
        <v>45667</v>
      </c>
      <c r="AI14065" s="227">
        <v>210757.5</v>
      </c>
      <c r="AK14065" s="207" t="s">
        <v>27925</v>
      </c>
      <c r="AL14065" s="208">
        <v>104302.24</v>
      </c>
      <c r="AM14065" s="93"/>
      <c r="AN14065" s="93"/>
      <c r="AO14065" s="93"/>
    </row>
    <row r="14066" spans="28:41" x14ac:dyDescent="0.55000000000000004">
      <c r="AB14066" s="278" t="s">
        <v>22881</v>
      </c>
      <c r="AC14066" s="279">
        <v>4562.2299999999996</v>
      </c>
      <c r="AE14066" s="246" t="s">
        <v>56643</v>
      </c>
      <c r="AF14066" s="247">
        <v>1465.95</v>
      </c>
      <c r="AH14066" s="226" t="s">
        <v>53902</v>
      </c>
      <c r="AI14066" s="227">
        <v>11357.16</v>
      </c>
      <c r="AK14066" s="207" t="s">
        <v>27926</v>
      </c>
      <c r="AL14066" s="208">
        <v>30455.67</v>
      </c>
      <c r="AM14066" s="93"/>
      <c r="AN14066" s="93"/>
      <c r="AO14066" s="93"/>
    </row>
    <row r="14067" spans="28:41" x14ac:dyDescent="0.55000000000000004">
      <c r="AB14067" s="278" t="s">
        <v>54419</v>
      </c>
      <c r="AC14067" s="279">
        <v>5470.69</v>
      </c>
      <c r="AE14067" s="246" t="s">
        <v>53954</v>
      </c>
      <c r="AF14067" s="247">
        <v>67218.149999999994</v>
      </c>
      <c r="AH14067" s="226" t="s">
        <v>53903</v>
      </c>
      <c r="AI14067" s="227">
        <v>868.84</v>
      </c>
      <c r="AK14067" s="207" t="s">
        <v>27927</v>
      </c>
      <c r="AL14067" s="208">
        <v>25295.5</v>
      </c>
      <c r="AM14067" s="93"/>
      <c r="AN14067" s="93"/>
      <c r="AO14067" s="93"/>
    </row>
    <row r="14068" spans="28:41" x14ac:dyDescent="0.55000000000000004">
      <c r="AB14068" s="278" t="s">
        <v>22883</v>
      </c>
      <c r="AC14068" s="279">
        <v>237472.95</v>
      </c>
      <c r="AE14068" s="246" t="s">
        <v>56644</v>
      </c>
      <c r="AF14068" s="247">
        <v>25709.3</v>
      </c>
      <c r="AH14068" s="226" t="s">
        <v>45668</v>
      </c>
      <c r="AI14068" s="227">
        <v>315437.5</v>
      </c>
      <c r="AK14068" s="207" t="s">
        <v>27928</v>
      </c>
      <c r="AL14068" s="208">
        <v>5503.79</v>
      </c>
      <c r="AM14068" s="93"/>
      <c r="AN14068" s="93"/>
      <c r="AO14068" s="93"/>
    </row>
    <row r="14069" spans="28:41" x14ac:dyDescent="0.55000000000000004">
      <c r="AB14069" s="278" t="s">
        <v>22884</v>
      </c>
      <c r="AC14069" s="279">
        <v>81109.289999999994</v>
      </c>
      <c r="AE14069" s="246" t="s">
        <v>55475</v>
      </c>
      <c r="AF14069" s="247">
        <v>13037.68</v>
      </c>
      <c r="AH14069" s="226" t="s">
        <v>45669</v>
      </c>
      <c r="AI14069" s="227">
        <v>24108.97</v>
      </c>
      <c r="AK14069" s="207" t="s">
        <v>27929</v>
      </c>
      <c r="AL14069" s="208">
        <v>0.01</v>
      </c>
      <c r="AM14069" s="93"/>
      <c r="AN14069" s="93"/>
      <c r="AO14069" s="93"/>
    </row>
    <row r="14070" spans="28:41" x14ac:dyDescent="0.55000000000000004">
      <c r="AB14070" s="278" t="s">
        <v>22887</v>
      </c>
      <c r="AC14070" s="279">
        <v>2846.75</v>
      </c>
      <c r="AE14070" s="246" t="s">
        <v>55476</v>
      </c>
      <c r="AF14070" s="247">
        <v>112563.17</v>
      </c>
      <c r="AH14070" s="226" t="s">
        <v>39546</v>
      </c>
      <c r="AI14070" s="227">
        <v>7363.01</v>
      </c>
      <c r="AK14070" s="207" t="s">
        <v>27930</v>
      </c>
      <c r="AL14070" s="208">
        <v>31943.439999999999</v>
      </c>
      <c r="AM14070" s="93"/>
      <c r="AN14070" s="93"/>
      <c r="AO14070" s="93"/>
    </row>
    <row r="14071" spans="28:41" x14ac:dyDescent="0.55000000000000004">
      <c r="AB14071" s="278" t="s">
        <v>48487</v>
      </c>
      <c r="AC14071" s="279">
        <v>50951.71</v>
      </c>
      <c r="AE14071" s="246" t="s">
        <v>56645</v>
      </c>
      <c r="AF14071" s="247">
        <v>556.29</v>
      </c>
      <c r="AH14071" s="226" t="s">
        <v>36769</v>
      </c>
      <c r="AI14071" s="227">
        <v>484.99</v>
      </c>
      <c r="AK14071" s="207" t="s">
        <v>27931</v>
      </c>
      <c r="AL14071" s="208">
        <v>31950.880000000001</v>
      </c>
      <c r="AM14071" s="93"/>
      <c r="AN14071" s="93"/>
      <c r="AO14071" s="93"/>
    </row>
    <row r="14072" spans="28:41" x14ac:dyDescent="0.55000000000000004">
      <c r="AB14072" s="278" t="s">
        <v>13812</v>
      </c>
      <c r="AC14072" s="279">
        <v>16147.8</v>
      </c>
      <c r="AE14072" s="246" t="s">
        <v>64977</v>
      </c>
      <c r="AF14072" s="247">
        <v>254.2</v>
      </c>
      <c r="AH14072" s="226" t="s">
        <v>53904</v>
      </c>
      <c r="AI14072" s="227">
        <v>7192.1</v>
      </c>
      <c r="AK14072" s="207" t="s">
        <v>27932</v>
      </c>
      <c r="AL14072" s="208">
        <v>634171.05000000005</v>
      </c>
      <c r="AM14072" s="93"/>
      <c r="AN14072" s="93"/>
      <c r="AO14072" s="93"/>
    </row>
    <row r="14073" spans="28:41" x14ac:dyDescent="0.55000000000000004">
      <c r="AB14073" s="278" t="s">
        <v>33795</v>
      </c>
      <c r="AC14073" s="279">
        <v>77.56</v>
      </c>
      <c r="AE14073" s="246" t="s">
        <v>34249</v>
      </c>
      <c r="AF14073" s="247">
        <v>10000</v>
      </c>
      <c r="AH14073" s="226" t="s">
        <v>53905</v>
      </c>
      <c r="AI14073" s="227">
        <v>550.20000000000005</v>
      </c>
      <c r="AK14073" s="207" t="s">
        <v>27933</v>
      </c>
      <c r="AL14073" s="208">
        <v>344421.01</v>
      </c>
      <c r="AM14073" s="93"/>
      <c r="AN14073" s="93"/>
      <c r="AO14073" s="93"/>
    </row>
    <row r="14074" spans="28:41" x14ac:dyDescent="0.55000000000000004">
      <c r="AB14074" s="278" t="s">
        <v>13813</v>
      </c>
      <c r="AC14074" s="279">
        <v>4023.25</v>
      </c>
      <c r="AE14074" s="246" t="s">
        <v>40659</v>
      </c>
      <c r="AF14074" s="247">
        <v>162545.16</v>
      </c>
      <c r="AH14074" s="226" t="s">
        <v>39547</v>
      </c>
      <c r="AI14074" s="227">
        <v>32569.93</v>
      </c>
      <c r="AK14074" s="207" t="s">
        <v>27934</v>
      </c>
      <c r="AL14074" s="208">
        <v>21587.32</v>
      </c>
      <c r="AM14074" s="93"/>
      <c r="AN14074" s="93"/>
      <c r="AO14074" s="93"/>
    </row>
    <row r="14075" spans="28:41" x14ac:dyDescent="0.55000000000000004">
      <c r="AB14075" s="278" t="s">
        <v>33796</v>
      </c>
      <c r="AC14075" s="279">
        <v>284859.7</v>
      </c>
      <c r="AE14075" s="246" t="s">
        <v>34250</v>
      </c>
      <c r="AF14075" s="247">
        <v>13898839.34</v>
      </c>
      <c r="AH14075" s="226" t="s">
        <v>28566</v>
      </c>
      <c r="AI14075" s="227">
        <v>13490</v>
      </c>
      <c r="AK14075" s="207" t="s">
        <v>27935</v>
      </c>
      <c r="AL14075" s="208">
        <v>32456</v>
      </c>
      <c r="AM14075" s="93"/>
      <c r="AN14075" s="93"/>
      <c r="AO14075" s="93"/>
    </row>
    <row r="14076" spans="28:41" x14ac:dyDescent="0.55000000000000004">
      <c r="AB14076" s="278" t="s">
        <v>40817</v>
      </c>
      <c r="AC14076" s="279">
        <v>96668.47</v>
      </c>
      <c r="AE14076" s="246" t="s">
        <v>58698</v>
      </c>
      <c r="AF14076" s="247">
        <v>455</v>
      </c>
      <c r="AH14076" s="226" t="s">
        <v>28567</v>
      </c>
      <c r="AI14076" s="227">
        <v>1031.99</v>
      </c>
      <c r="AK14076" s="207" t="s">
        <v>27936</v>
      </c>
      <c r="AL14076" s="208">
        <v>1625.38</v>
      </c>
      <c r="AM14076" s="93"/>
      <c r="AN14076" s="93"/>
      <c r="AO14076" s="93"/>
    </row>
    <row r="14077" spans="28:41" x14ac:dyDescent="0.55000000000000004">
      <c r="AB14077" s="278" t="s">
        <v>46086</v>
      </c>
      <c r="AC14077" s="279">
        <v>38880</v>
      </c>
      <c r="AE14077" s="246" t="s">
        <v>35776</v>
      </c>
      <c r="AF14077" s="247">
        <v>577826.80000000005</v>
      </c>
      <c r="AH14077" s="226" t="s">
        <v>53906</v>
      </c>
      <c r="AI14077" s="227">
        <v>1011.38</v>
      </c>
      <c r="AK14077" s="207" t="s">
        <v>27937</v>
      </c>
      <c r="AL14077" s="208">
        <v>5097.2700000000004</v>
      </c>
      <c r="AM14077" s="93"/>
      <c r="AN14077" s="93"/>
      <c r="AO14077" s="93"/>
    </row>
    <row r="14078" spans="28:41" x14ac:dyDescent="0.55000000000000004">
      <c r="AB14078" s="278" t="s">
        <v>69386</v>
      </c>
      <c r="AC14078" s="279">
        <v>26041.599999999999</v>
      </c>
      <c r="AE14078" s="246" t="s">
        <v>55477</v>
      </c>
      <c r="AF14078" s="247">
        <v>127556.3</v>
      </c>
      <c r="AH14078" s="226" t="s">
        <v>28568</v>
      </c>
      <c r="AI14078" s="227">
        <v>1499</v>
      </c>
      <c r="AK14078" s="207" t="s">
        <v>27938</v>
      </c>
      <c r="AL14078" s="208">
        <v>141042.64000000001</v>
      </c>
      <c r="AM14078" s="93"/>
      <c r="AN14078" s="93"/>
      <c r="AO14078" s="93"/>
    </row>
    <row r="14079" spans="28:41" x14ac:dyDescent="0.55000000000000004">
      <c r="AB14079" s="278" t="s">
        <v>61692</v>
      </c>
      <c r="AC14079" s="279">
        <v>51792.45</v>
      </c>
      <c r="AE14079" s="246" t="s">
        <v>40660</v>
      </c>
      <c r="AF14079" s="247">
        <v>26820.12</v>
      </c>
      <c r="AH14079" s="226" t="s">
        <v>47310</v>
      </c>
      <c r="AI14079" s="227">
        <v>32372.06</v>
      </c>
      <c r="AK14079" s="207" t="s">
        <v>27939</v>
      </c>
      <c r="AL14079" s="208">
        <v>69072.03</v>
      </c>
      <c r="AM14079" s="93"/>
      <c r="AN14079" s="93"/>
      <c r="AO14079" s="93"/>
    </row>
    <row r="14080" spans="28:41" x14ac:dyDescent="0.55000000000000004">
      <c r="AB14080" s="278" t="s">
        <v>22892</v>
      </c>
      <c r="AC14080" s="279">
        <v>253340.31</v>
      </c>
      <c r="AE14080" s="246" t="s">
        <v>34251</v>
      </c>
      <c r="AF14080" s="247">
        <v>198984.14</v>
      </c>
      <c r="AH14080" s="226" t="s">
        <v>47311</v>
      </c>
      <c r="AI14080" s="227">
        <v>2458.02</v>
      </c>
      <c r="AK14080" s="207" t="s">
        <v>27940</v>
      </c>
      <c r="AL14080" s="208">
        <v>217857.96</v>
      </c>
      <c r="AM14080" s="93"/>
      <c r="AN14080" s="93"/>
      <c r="AO14080" s="93"/>
    </row>
    <row r="14081" spans="28:41" x14ac:dyDescent="0.55000000000000004">
      <c r="AB14081" s="278" t="s">
        <v>58055</v>
      </c>
      <c r="AC14081" s="279">
        <v>38260</v>
      </c>
      <c r="AE14081" s="246" t="s">
        <v>45710</v>
      </c>
      <c r="AF14081" s="247">
        <v>24521343.649999999</v>
      </c>
      <c r="AH14081" s="226" t="s">
        <v>49194</v>
      </c>
      <c r="AI14081" s="227">
        <v>578.61</v>
      </c>
      <c r="AK14081" s="207" t="s">
        <v>27941</v>
      </c>
      <c r="AL14081" s="208">
        <v>1500</v>
      </c>
      <c r="AM14081" s="93"/>
      <c r="AN14081" s="93"/>
      <c r="AO14081" s="93"/>
    </row>
    <row r="14082" spans="28:41" x14ac:dyDescent="0.55000000000000004">
      <c r="AB14082" s="278" t="s">
        <v>69387</v>
      </c>
      <c r="AC14082" s="279">
        <v>29991.06</v>
      </c>
      <c r="AE14082" s="246" t="s">
        <v>34252</v>
      </c>
      <c r="AF14082" s="247">
        <v>2800298.72</v>
      </c>
      <c r="AH14082" s="226" t="s">
        <v>48307</v>
      </c>
      <c r="AI14082" s="227">
        <v>3188.18</v>
      </c>
      <c r="AK14082" s="207" t="s">
        <v>27942</v>
      </c>
      <c r="AL14082" s="208">
        <v>8950</v>
      </c>
      <c r="AM14082" s="93"/>
      <c r="AN14082" s="93"/>
      <c r="AO14082" s="93"/>
    </row>
    <row r="14083" spans="28:41" x14ac:dyDescent="0.55000000000000004">
      <c r="AB14083" s="278" t="s">
        <v>22894</v>
      </c>
      <c r="AC14083" s="279">
        <v>139.24</v>
      </c>
      <c r="AE14083" s="246" t="s">
        <v>59902</v>
      </c>
      <c r="AF14083" s="247">
        <v>2586.88</v>
      </c>
      <c r="AH14083" s="226" t="s">
        <v>36770</v>
      </c>
      <c r="AI14083" s="227">
        <v>69060.84</v>
      </c>
      <c r="AK14083" s="207" t="s">
        <v>27943</v>
      </c>
      <c r="AL14083" s="208">
        <v>23677</v>
      </c>
      <c r="AM14083" s="93"/>
      <c r="AN14083" s="93"/>
      <c r="AO14083" s="93"/>
    </row>
    <row r="14084" spans="28:41" x14ac:dyDescent="0.55000000000000004">
      <c r="AB14084" s="278" t="s">
        <v>13816</v>
      </c>
      <c r="AC14084" s="279">
        <v>189951.74</v>
      </c>
      <c r="AE14084" s="246" t="s">
        <v>62274</v>
      </c>
      <c r="AF14084" s="247">
        <v>11996.07</v>
      </c>
      <c r="AH14084" s="226" t="s">
        <v>39548</v>
      </c>
      <c r="AI14084" s="227">
        <v>55728.75</v>
      </c>
      <c r="AK14084" s="207" t="s">
        <v>27944</v>
      </c>
      <c r="AL14084" s="208">
        <v>8673</v>
      </c>
      <c r="AM14084" s="93"/>
      <c r="AN14084" s="93"/>
      <c r="AO14084" s="93"/>
    </row>
    <row r="14085" spans="28:41" x14ac:dyDescent="0.55000000000000004">
      <c r="AB14085" s="278" t="s">
        <v>13817</v>
      </c>
      <c r="AC14085" s="279">
        <v>387289.37</v>
      </c>
      <c r="AE14085" s="246" t="s">
        <v>34253</v>
      </c>
      <c r="AF14085" s="247">
        <v>3072429.34</v>
      </c>
      <c r="AH14085" s="226" t="s">
        <v>48308</v>
      </c>
      <c r="AI14085" s="227">
        <v>24953</v>
      </c>
      <c r="AK14085" s="207" t="s">
        <v>27945</v>
      </c>
      <c r="AL14085" s="208">
        <v>2303</v>
      </c>
      <c r="AM14085" s="93"/>
      <c r="AN14085" s="93"/>
      <c r="AO14085" s="93"/>
    </row>
    <row r="14086" spans="28:41" x14ac:dyDescent="0.55000000000000004">
      <c r="AB14086" s="278" t="s">
        <v>22895</v>
      </c>
      <c r="AC14086" s="279">
        <v>129826.98</v>
      </c>
      <c r="AE14086" s="246" t="s">
        <v>34254</v>
      </c>
      <c r="AF14086" s="247">
        <v>4068540.07</v>
      </c>
      <c r="AH14086" s="226" t="s">
        <v>40652</v>
      </c>
      <c r="AI14086" s="227">
        <v>12687</v>
      </c>
      <c r="AK14086" s="207" t="s">
        <v>27946</v>
      </c>
      <c r="AL14086" s="208">
        <v>63562.45</v>
      </c>
      <c r="AM14086" s="93"/>
      <c r="AN14086" s="93"/>
      <c r="AO14086" s="93"/>
    </row>
    <row r="14087" spans="28:41" x14ac:dyDescent="0.55000000000000004">
      <c r="AB14087" s="278" t="s">
        <v>22896</v>
      </c>
      <c r="AC14087" s="279">
        <v>6947.92</v>
      </c>
      <c r="AE14087" s="246" t="s">
        <v>34255</v>
      </c>
      <c r="AF14087" s="247">
        <v>1669034.37</v>
      </c>
      <c r="AH14087" s="226" t="s">
        <v>53907</v>
      </c>
      <c r="AI14087" s="227">
        <v>4180</v>
      </c>
      <c r="AK14087" s="207" t="s">
        <v>27947</v>
      </c>
      <c r="AL14087" s="208">
        <v>604.04999999999995</v>
      </c>
      <c r="AM14087" s="93"/>
      <c r="AN14087" s="93"/>
      <c r="AO14087" s="93"/>
    </row>
    <row r="14088" spans="28:41" x14ac:dyDescent="0.55000000000000004">
      <c r="AB14088" s="278" t="s">
        <v>35240</v>
      </c>
      <c r="AC14088" s="279">
        <v>591119.98</v>
      </c>
      <c r="AE14088" s="246" t="s">
        <v>34256</v>
      </c>
      <c r="AF14088" s="247">
        <v>92601.18</v>
      </c>
      <c r="AH14088" s="226" t="s">
        <v>53908</v>
      </c>
      <c r="AI14088" s="227">
        <v>319.77</v>
      </c>
      <c r="AK14088" s="207" t="s">
        <v>14256</v>
      </c>
      <c r="AL14088" s="208">
        <v>1899.91</v>
      </c>
      <c r="AM14088" s="93"/>
      <c r="AN14088" s="93"/>
      <c r="AO14088" s="93"/>
    </row>
    <row r="14089" spans="28:41" x14ac:dyDescent="0.55000000000000004">
      <c r="AB14089" s="278" t="s">
        <v>49382</v>
      </c>
      <c r="AC14089" s="279">
        <v>8806.2099999999991</v>
      </c>
      <c r="AE14089" s="246" t="s">
        <v>34257</v>
      </c>
      <c r="AF14089" s="247">
        <v>71158.03</v>
      </c>
      <c r="AH14089" s="226" t="s">
        <v>53909</v>
      </c>
      <c r="AI14089" s="227">
        <v>145.19999999999999</v>
      </c>
      <c r="AK14089" s="207" t="s">
        <v>27948</v>
      </c>
      <c r="AL14089" s="208">
        <v>9585.42</v>
      </c>
      <c r="AM14089" s="93"/>
      <c r="AN14089" s="93"/>
      <c r="AO14089" s="93"/>
    </row>
    <row r="14090" spans="28:41" x14ac:dyDescent="0.55000000000000004">
      <c r="AB14090" s="278" t="s">
        <v>69388</v>
      </c>
      <c r="AC14090" s="279">
        <v>1170</v>
      </c>
      <c r="AE14090" s="246" t="s">
        <v>58699</v>
      </c>
      <c r="AF14090" s="247">
        <v>2479.4299999999998</v>
      </c>
      <c r="AH14090" s="226" t="s">
        <v>48309</v>
      </c>
      <c r="AI14090" s="227">
        <v>15400</v>
      </c>
      <c r="AK14090" s="207" t="s">
        <v>27949</v>
      </c>
      <c r="AL14090" s="208">
        <v>5069</v>
      </c>
      <c r="AM14090" s="93"/>
      <c r="AN14090" s="93"/>
      <c r="AO14090" s="93"/>
    </row>
    <row r="14091" spans="28:41" x14ac:dyDescent="0.55000000000000004">
      <c r="AB14091" s="278" t="s">
        <v>69389</v>
      </c>
      <c r="AC14091" s="279">
        <v>443.37</v>
      </c>
      <c r="AE14091" s="246" t="s">
        <v>56646</v>
      </c>
      <c r="AF14091" s="247">
        <v>1311019.3799999999</v>
      </c>
      <c r="AH14091" s="226" t="s">
        <v>48310</v>
      </c>
      <c r="AI14091" s="227">
        <v>1456</v>
      </c>
      <c r="AK14091" s="207" t="s">
        <v>14257</v>
      </c>
      <c r="AL14091" s="208">
        <v>1240.9100000000001</v>
      </c>
      <c r="AM14091" s="93"/>
      <c r="AN14091" s="93"/>
      <c r="AO14091" s="93"/>
    </row>
    <row r="14092" spans="28:41" x14ac:dyDescent="0.55000000000000004">
      <c r="AB14092" s="278" t="s">
        <v>13818</v>
      </c>
      <c r="AC14092" s="279">
        <v>119554.36</v>
      </c>
      <c r="AE14092" s="246" t="s">
        <v>35777</v>
      </c>
      <c r="AF14092" s="247">
        <v>1366971.35</v>
      </c>
      <c r="AH14092" s="226" t="s">
        <v>48311</v>
      </c>
      <c r="AI14092" s="227">
        <v>74510.929999999993</v>
      </c>
      <c r="AK14092" s="207" t="s">
        <v>14258</v>
      </c>
      <c r="AL14092" s="208">
        <v>3308.03</v>
      </c>
      <c r="AM14092" s="93"/>
      <c r="AN14092" s="93"/>
      <c r="AO14092" s="93"/>
    </row>
    <row r="14093" spans="28:41" x14ac:dyDescent="0.55000000000000004">
      <c r="AB14093" s="278" t="s">
        <v>69390</v>
      </c>
      <c r="AC14093" s="279">
        <v>-1031.19</v>
      </c>
      <c r="AE14093" s="246" t="s">
        <v>55478</v>
      </c>
      <c r="AF14093" s="247">
        <v>778225.64</v>
      </c>
      <c r="AH14093" s="226" t="s">
        <v>45670</v>
      </c>
      <c r="AI14093" s="227">
        <v>378.75</v>
      </c>
      <c r="AK14093" s="207" t="s">
        <v>27950</v>
      </c>
      <c r="AL14093" s="208">
        <v>4157.1000000000004</v>
      </c>
      <c r="AM14093" s="93"/>
      <c r="AN14093" s="93"/>
      <c r="AO14093" s="93"/>
    </row>
    <row r="14094" spans="28:41" x14ac:dyDescent="0.55000000000000004">
      <c r="AB14094" s="278" t="s">
        <v>22903</v>
      </c>
      <c r="AC14094" s="279">
        <v>717802.23</v>
      </c>
      <c r="AE14094" s="246" t="s">
        <v>62491</v>
      </c>
      <c r="AF14094" s="247">
        <v>14993.65</v>
      </c>
      <c r="AH14094" s="226" t="s">
        <v>45671</v>
      </c>
      <c r="AI14094" s="227">
        <v>123014.49</v>
      </c>
      <c r="AK14094" s="207" t="s">
        <v>27951</v>
      </c>
      <c r="AL14094" s="208">
        <v>4546.72</v>
      </c>
      <c r="AM14094" s="93"/>
      <c r="AN14094" s="93"/>
      <c r="AO14094" s="93"/>
    </row>
    <row r="14095" spans="28:41" x14ac:dyDescent="0.55000000000000004">
      <c r="AB14095" s="278" t="s">
        <v>22904</v>
      </c>
      <c r="AC14095" s="279">
        <v>350179</v>
      </c>
      <c r="AE14095" s="246" t="s">
        <v>56647</v>
      </c>
      <c r="AF14095" s="247">
        <v>200789.07</v>
      </c>
      <c r="AH14095" s="226" t="s">
        <v>45672</v>
      </c>
      <c r="AI14095" s="227">
        <v>9409.51</v>
      </c>
      <c r="AK14095" s="207" t="s">
        <v>27952</v>
      </c>
      <c r="AL14095" s="208">
        <v>85.65</v>
      </c>
      <c r="AM14095" s="93"/>
      <c r="AN14095" s="93"/>
      <c r="AO14095" s="93"/>
    </row>
    <row r="14096" spans="28:41" x14ac:dyDescent="0.55000000000000004">
      <c r="AB14096" s="278" t="s">
        <v>22906</v>
      </c>
      <c r="AC14096" s="279">
        <v>8233.33</v>
      </c>
      <c r="AE14096" s="246" t="s">
        <v>61230</v>
      </c>
      <c r="AF14096" s="247">
        <v>125293.8</v>
      </c>
      <c r="AH14096" s="226" t="s">
        <v>42984</v>
      </c>
      <c r="AI14096" s="227">
        <v>110342</v>
      </c>
      <c r="AK14096" s="207" t="s">
        <v>27953</v>
      </c>
      <c r="AL14096" s="208">
        <v>14.13</v>
      </c>
      <c r="AM14096" s="93"/>
      <c r="AN14096" s="93"/>
      <c r="AO14096" s="93"/>
    </row>
    <row r="14097" spans="28:41" x14ac:dyDescent="0.55000000000000004">
      <c r="AB14097" s="278" t="s">
        <v>58056</v>
      </c>
      <c r="AC14097" s="279">
        <v>316.31</v>
      </c>
      <c r="AE14097" s="246" t="s">
        <v>64978</v>
      </c>
      <c r="AF14097" s="247">
        <v>39610.58</v>
      </c>
      <c r="AH14097" s="226" t="s">
        <v>28596</v>
      </c>
      <c r="AI14097" s="227">
        <v>383.32</v>
      </c>
      <c r="AK14097" s="207" t="s">
        <v>27954</v>
      </c>
      <c r="AL14097" s="208">
        <v>1931.28</v>
      </c>
      <c r="AM14097" s="93"/>
      <c r="AN14097" s="93"/>
      <c r="AO14097" s="93"/>
    </row>
    <row r="14098" spans="28:41" x14ac:dyDescent="0.55000000000000004">
      <c r="AB14098" s="278" t="s">
        <v>22909</v>
      </c>
      <c r="AC14098" s="279">
        <v>9841.5400000000009</v>
      </c>
      <c r="AE14098" s="246" t="s">
        <v>61231</v>
      </c>
      <c r="AF14098" s="247">
        <v>13160</v>
      </c>
      <c r="AH14098" s="226" t="s">
        <v>28601</v>
      </c>
      <c r="AI14098" s="227">
        <v>433.49</v>
      </c>
      <c r="AK14098" s="207" t="s">
        <v>27955</v>
      </c>
      <c r="AL14098" s="208">
        <v>1735</v>
      </c>
      <c r="AM14098" s="93"/>
      <c r="AN14098" s="93"/>
      <c r="AO14098" s="93"/>
    </row>
    <row r="14099" spans="28:41" x14ac:dyDescent="0.55000000000000004">
      <c r="AB14099" s="278" t="s">
        <v>13819</v>
      </c>
      <c r="AC14099" s="279">
        <v>321202.71000000002</v>
      </c>
      <c r="AE14099" s="246" t="s">
        <v>50476</v>
      </c>
      <c r="AF14099" s="247">
        <v>37173.300000000003</v>
      </c>
      <c r="AH14099" s="226" t="s">
        <v>39551</v>
      </c>
      <c r="AI14099" s="227">
        <v>10674.73</v>
      </c>
      <c r="AK14099" s="207" t="s">
        <v>27956</v>
      </c>
      <c r="AL14099" s="208">
        <v>15595.45</v>
      </c>
      <c r="AM14099" s="93"/>
      <c r="AN14099" s="93"/>
      <c r="AO14099" s="93"/>
    </row>
    <row r="14100" spans="28:41" x14ac:dyDescent="0.55000000000000004">
      <c r="AB14100" s="278" t="s">
        <v>43279</v>
      </c>
      <c r="AC14100" s="279">
        <v>113194.67</v>
      </c>
      <c r="AE14100" s="246" t="s">
        <v>60774</v>
      </c>
      <c r="AF14100" s="247">
        <v>944.95</v>
      </c>
      <c r="AH14100" s="226" t="s">
        <v>39552</v>
      </c>
      <c r="AI14100" s="227">
        <v>884.27</v>
      </c>
      <c r="AK14100" s="207" t="s">
        <v>27957</v>
      </c>
      <c r="AL14100" s="208">
        <v>755.03</v>
      </c>
      <c r="AM14100" s="93"/>
      <c r="AN14100" s="93"/>
      <c r="AO14100" s="93"/>
    </row>
    <row r="14101" spans="28:41" x14ac:dyDescent="0.55000000000000004">
      <c r="AB14101" s="278" t="s">
        <v>22935</v>
      </c>
      <c r="AC14101" s="279">
        <v>110500.48</v>
      </c>
      <c r="AE14101" s="246" t="s">
        <v>63422</v>
      </c>
      <c r="AF14101" s="247">
        <v>149288.37</v>
      </c>
      <c r="AH14101" s="226" t="s">
        <v>35752</v>
      </c>
      <c r="AI14101" s="227">
        <v>54999.839999999997</v>
      </c>
      <c r="AK14101" s="207" t="s">
        <v>27958</v>
      </c>
      <c r="AL14101" s="208">
        <v>4935.76</v>
      </c>
      <c r="AM14101" s="93"/>
      <c r="AN14101" s="93"/>
      <c r="AO14101" s="93"/>
    </row>
    <row r="14102" spans="28:41" x14ac:dyDescent="0.55000000000000004">
      <c r="AB14102" s="278" t="s">
        <v>39276</v>
      </c>
      <c r="AC14102" s="279">
        <v>135000</v>
      </c>
      <c r="AE14102" s="246" t="s">
        <v>63423</v>
      </c>
      <c r="AF14102" s="247">
        <v>1957174.86</v>
      </c>
      <c r="AH14102" s="226" t="s">
        <v>36771</v>
      </c>
      <c r="AI14102" s="227">
        <v>5375</v>
      </c>
      <c r="AK14102" s="207" t="s">
        <v>27959</v>
      </c>
      <c r="AL14102" s="208">
        <v>11232</v>
      </c>
      <c r="AM14102" s="93"/>
      <c r="AN14102" s="93"/>
      <c r="AO14102" s="93"/>
    </row>
    <row r="14103" spans="28:41" x14ac:dyDescent="0.55000000000000004">
      <c r="AB14103" s="278" t="s">
        <v>59332</v>
      </c>
      <c r="AC14103" s="279">
        <v>58333.87</v>
      </c>
      <c r="AE14103" s="246" t="s">
        <v>63424</v>
      </c>
      <c r="AF14103" s="247">
        <v>61200</v>
      </c>
      <c r="AH14103" s="226" t="s">
        <v>50459</v>
      </c>
      <c r="AI14103" s="227">
        <v>5388.86</v>
      </c>
      <c r="AK14103" s="207" t="s">
        <v>27960</v>
      </c>
      <c r="AL14103" s="208">
        <v>5126.68</v>
      </c>
      <c r="AM14103" s="93"/>
      <c r="AN14103" s="93"/>
      <c r="AO14103" s="93"/>
    </row>
    <row r="14104" spans="28:41" x14ac:dyDescent="0.55000000000000004">
      <c r="AB14104" s="278" t="s">
        <v>40818</v>
      </c>
      <c r="AC14104" s="279">
        <v>4791.82</v>
      </c>
      <c r="AE14104" s="246" t="s">
        <v>63425</v>
      </c>
      <c r="AF14104" s="247">
        <v>899297.9</v>
      </c>
      <c r="AH14104" s="226" t="s">
        <v>35753</v>
      </c>
      <c r="AI14104" s="227">
        <v>3300</v>
      </c>
      <c r="AK14104" s="207" t="s">
        <v>27961</v>
      </c>
      <c r="AL14104" s="208">
        <v>1215.28</v>
      </c>
      <c r="AM14104" s="93"/>
      <c r="AN14104" s="93"/>
      <c r="AO14104" s="93"/>
    </row>
    <row r="14105" spans="28:41" x14ac:dyDescent="0.55000000000000004">
      <c r="AB14105" s="278" t="s">
        <v>39277</v>
      </c>
      <c r="AC14105" s="279">
        <v>10080</v>
      </c>
      <c r="AE14105" s="246" t="s">
        <v>63426</v>
      </c>
      <c r="AF14105" s="247">
        <v>116692.3</v>
      </c>
      <c r="AH14105" s="226" t="s">
        <v>39553</v>
      </c>
      <c r="AI14105" s="227">
        <v>4052</v>
      </c>
      <c r="AK14105" s="207" t="s">
        <v>27962</v>
      </c>
      <c r="AL14105" s="208">
        <v>3546.56</v>
      </c>
      <c r="AM14105" s="93"/>
      <c r="AN14105" s="93"/>
      <c r="AO14105" s="93"/>
    </row>
    <row r="14106" spans="28:41" x14ac:dyDescent="0.55000000000000004">
      <c r="AB14106" s="278" t="s">
        <v>22937</v>
      </c>
      <c r="AC14106" s="279">
        <v>40506.400000000001</v>
      </c>
      <c r="AE14106" s="246" t="s">
        <v>63427</v>
      </c>
      <c r="AF14106" s="247">
        <v>9100.75</v>
      </c>
      <c r="AH14106" s="226" t="s">
        <v>40653</v>
      </c>
      <c r="AI14106" s="227">
        <v>3512.97</v>
      </c>
      <c r="AK14106" s="207" t="s">
        <v>27963</v>
      </c>
      <c r="AL14106" s="208">
        <v>2383.48</v>
      </c>
      <c r="AM14106" s="93"/>
      <c r="AN14106" s="93"/>
      <c r="AO14106" s="93"/>
    </row>
    <row r="14107" spans="28:41" x14ac:dyDescent="0.55000000000000004">
      <c r="AB14107" s="278" t="s">
        <v>22938</v>
      </c>
      <c r="AC14107" s="279">
        <v>27479.360000000001</v>
      </c>
      <c r="AE14107" s="246" t="s">
        <v>63428</v>
      </c>
      <c r="AF14107" s="247">
        <v>19200</v>
      </c>
      <c r="AH14107" s="226" t="s">
        <v>45673</v>
      </c>
      <c r="AI14107" s="227">
        <v>56768.39</v>
      </c>
      <c r="AK14107" s="207" t="s">
        <v>27964</v>
      </c>
      <c r="AL14107" s="208">
        <v>17985.810000000001</v>
      </c>
      <c r="AM14107" s="93"/>
      <c r="AN14107" s="93"/>
      <c r="AO14107" s="93"/>
    </row>
    <row r="14108" spans="28:41" x14ac:dyDescent="0.55000000000000004">
      <c r="AB14108" s="278" t="s">
        <v>22941</v>
      </c>
      <c r="AC14108" s="279">
        <v>65911.66</v>
      </c>
      <c r="AE14108" s="246" t="s">
        <v>63429</v>
      </c>
      <c r="AF14108" s="247">
        <v>36311.11</v>
      </c>
      <c r="AH14108" s="226" t="s">
        <v>45674</v>
      </c>
      <c r="AI14108" s="227">
        <v>5696.28</v>
      </c>
      <c r="AK14108" s="207" t="s">
        <v>27965</v>
      </c>
      <c r="AL14108" s="208">
        <v>5240.28</v>
      </c>
      <c r="AM14108" s="93"/>
      <c r="AN14108" s="93"/>
      <c r="AO14108" s="93"/>
    </row>
    <row r="14109" spans="28:41" x14ac:dyDescent="0.55000000000000004">
      <c r="AB14109" s="278" t="s">
        <v>69391</v>
      </c>
      <c r="AC14109" s="279">
        <v>39887.89</v>
      </c>
      <c r="AE14109" s="246" t="s">
        <v>63430</v>
      </c>
      <c r="AF14109" s="247">
        <v>365927.2</v>
      </c>
      <c r="AH14109" s="226" t="s">
        <v>45675</v>
      </c>
      <c r="AI14109" s="227">
        <v>35.78</v>
      </c>
      <c r="AK14109" s="207" t="s">
        <v>27966</v>
      </c>
      <c r="AL14109" s="208">
        <v>6000</v>
      </c>
      <c r="AM14109" s="93"/>
      <c r="AN14109" s="93"/>
      <c r="AO14109" s="93"/>
    </row>
    <row r="14110" spans="28:41" x14ac:dyDescent="0.55000000000000004">
      <c r="AB14110" s="278" t="s">
        <v>22942</v>
      </c>
      <c r="AC14110" s="279">
        <v>52248.66</v>
      </c>
      <c r="AE14110" s="246" t="s">
        <v>63431</v>
      </c>
      <c r="AF14110" s="247">
        <v>3282.66</v>
      </c>
      <c r="AH14110" s="226" t="s">
        <v>45676</v>
      </c>
      <c r="AI14110" s="227">
        <v>3998.7</v>
      </c>
      <c r="AK14110" s="207" t="s">
        <v>27967</v>
      </c>
      <c r="AL14110" s="208">
        <v>2204.1799999999998</v>
      </c>
      <c r="AM14110" s="93"/>
      <c r="AN14110" s="93"/>
      <c r="AO14110" s="93"/>
    </row>
    <row r="14111" spans="28:41" x14ac:dyDescent="0.55000000000000004">
      <c r="AB14111" s="278" t="s">
        <v>22943</v>
      </c>
      <c r="AC14111" s="279">
        <v>77340.52</v>
      </c>
      <c r="AE14111" s="246" t="s">
        <v>48319</v>
      </c>
      <c r="AF14111" s="247">
        <v>62145.8</v>
      </c>
      <c r="AH14111" s="226" t="s">
        <v>50460</v>
      </c>
      <c r="AI14111" s="227">
        <v>24000</v>
      </c>
      <c r="AK14111" s="207" t="s">
        <v>27968</v>
      </c>
      <c r="AL14111" s="208">
        <v>6034.81</v>
      </c>
      <c r="AM14111" s="93"/>
      <c r="AN14111" s="93"/>
      <c r="AO14111" s="93"/>
    </row>
    <row r="14112" spans="28:41" x14ac:dyDescent="0.55000000000000004">
      <c r="AB14112" s="278" t="s">
        <v>22961</v>
      </c>
      <c r="AC14112" s="279">
        <v>67897.98</v>
      </c>
      <c r="AE14112" s="246" t="s">
        <v>48320</v>
      </c>
      <c r="AF14112" s="247">
        <v>273712.73</v>
      </c>
      <c r="AH14112" s="226" t="s">
        <v>45677</v>
      </c>
      <c r="AI14112" s="227">
        <v>22617</v>
      </c>
      <c r="AK14112" s="207" t="s">
        <v>27969</v>
      </c>
      <c r="AL14112" s="208">
        <v>3684.92</v>
      </c>
      <c r="AM14112" s="93"/>
      <c r="AN14112" s="93"/>
      <c r="AO14112" s="93"/>
    </row>
    <row r="14113" spans="28:41" x14ac:dyDescent="0.55000000000000004">
      <c r="AB14113" s="278" t="s">
        <v>54424</v>
      </c>
      <c r="AC14113" s="279">
        <v>38838.46</v>
      </c>
      <c r="AE14113" s="246" t="s">
        <v>48321</v>
      </c>
      <c r="AF14113" s="247">
        <v>872776.07</v>
      </c>
      <c r="AH14113" s="226" t="s">
        <v>28612</v>
      </c>
      <c r="AI14113" s="227">
        <v>516</v>
      </c>
      <c r="AK14113" s="207" t="s">
        <v>27970</v>
      </c>
      <c r="AL14113" s="208">
        <v>2412</v>
      </c>
      <c r="AM14113" s="93"/>
      <c r="AN14113" s="93"/>
      <c r="AO14113" s="93"/>
    </row>
    <row r="14114" spans="28:41" x14ac:dyDescent="0.55000000000000004">
      <c r="AB14114" s="278" t="s">
        <v>69392</v>
      </c>
      <c r="AC14114" s="279">
        <v>683.5</v>
      </c>
      <c r="AE14114" s="246" t="s">
        <v>63432</v>
      </c>
      <c r="AF14114" s="247">
        <v>404868.71</v>
      </c>
      <c r="AH14114" s="226" t="s">
        <v>42985</v>
      </c>
      <c r="AI14114" s="227">
        <v>6197</v>
      </c>
      <c r="AK14114" s="207" t="s">
        <v>27971</v>
      </c>
      <c r="AL14114" s="208">
        <v>2915.75</v>
      </c>
      <c r="AM14114" s="93"/>
      <c r="AN14114" s="93"/>
      <c r="AO14114" s="93"/>
    </row>
    <row r="14115" spans="28:41" x14ac:dyDescent="0.55000000000000004">
      <c r="AB14115" s="278" t="s">
        <v>22964</v>
      </c>
      <c r="AC14115" s="279">
        <v>6471.73</v>
      </c>
      <c r="AE14115" s="246" t="s">
        <v>48322</v>
      </c>
      <c r="AF14115" s="247">
        <v>19134.02</v>
      </c>
      <c r="AH14115" s="226" t="s">
        <v>42986</v>
      </c>
      <c r="AI14115" s="227">
        <v>13667.15</v>
      </c>
      <c r="AK14115" s="207" t="s">
        <v>27972</v>
      </c>
      <c r="AL14115" s="208">
        <v>6804.66</v>
      </c>
      <c r="AM14115" s="93"/>
      <c r="AN14115" s="93"/>
      <c r="AO14115" s="93"/>
    </row>
    <row r="14116" spans="28:41" x14ac:dyDescent="0.55000000000000004">
      <c r="AB14116" s="278" t="s">
        <v>22965</v>
      </c>
      <c r="AC14116" s="279">
        <v>4574</v>
      </c>
      <c r="AE14116" s="246" t="s">
        <v>63433</v>
      </c>
      <c r="AF14116" s="247">
        <v>18401.16</v>
      </c>
      <c r="AH14116" s="226" t="s">
        <v>42987</v>
      </c>
      <c r="AI14116" s="227">
        <v>7589.85</v>
      </c>
      <c r="AK14116" s="207" t="s">
        <v>27973</v>
      </c>
      <c r="AL14116" s="208">
        <v>26159.43</v>
      </c>
      <c r="AM14116" s="93"/>
      <c r="AN14116" s="93"/>
      <c r="AO14116" s="93"/>
    </row>
    <row r="14117" spans="28:41" x14ac:dyDescent="0.55000000000000004">
      <c r="AB14117" s="278" t="s">
        <v>22967</v>
      </c>
      <c r="AC14117" s="279">
        <v>7574</v>
      </c>
      <c r="AE14117" s="246" t="s">
        <v>58700</v>
      </c>
      <c r="AF14117" s="247">
        <v>65282.35</v>
      </c>
      <c r="AH14117" s="226" t="s">
        <v>28618</v>
      </c>
      <c r="AI14117" s="227">
        <v>6921</v>
      </c>
      <c r="AK14117" s="207" t="s">
        <v>27974</v>
      </c>
      <c r="AL14117" s="208">
        <v>23500.9</v>
      </c>
      <c r="AM14117" s="93"/>
      <c r="AN14117" s="93"/>
      <c r="AO14117" s="93"/>
    </row>
    <row r="14118" spans="28:41" x14ac:dyDescent="0.55000000000000004">
      <c r="AB14118" s="278" t="s">
        <v>56818</v>
      </c>
      <c r="AC14118" s="279">
        <v>45427.199999999997</v>
      </c>
      <c r="AE14118" s="246" t="s">
        <v>48323</v>
      </c>
      <c r="AF14118" s="247">
        <v>141817.99</v>
      </c>
      <c r="AH14118" s="226" t="s">
        <v>42988</v>
      </c>
      <c r="AI14118" s="227">
        <v>5057.78</v>
      </c>
      <c r="AK14118" s="207" t="s">
        <v>27975</v>
      </c>
      <c r="AL14118" s="208">
        <v>4281.45</v>
      </c>
      <c r="AM14118" s="93"/>
      <c r="AN14118" s="93"/>
      <c r="AO14118" s="93"/>
    </row>
    <row r="14119" spans="28:41" x14ac:dyDescent="0.55000000000000004">
      <c r="AB14119" s="278" t="s">
        <v>23057</v>
      </c>
      <c r="AC14119" s="279">
        <v>674216.12</v>
      </c>
      <c r="AE14119" s="246" t="s">
        <v>49209</v>
      </c>
      <c r="AF14119" s="247">
        <v>310478.78999999998</v>
      </c>
      <c r="AH14119" s="226" t="s">
        <v>28619</v>
      </c>
      <c r="AI14119" s="227">
        <v>851.66</v>
      </c>
      <c r="AK14119" s="207" t="s">
        <v>27976</v>
      </c>
      <c r="AL14119" s="208">
        <v>4940.4399999999996</v>
      </c>
      <c r="AM14119" s="93"/>
      <c r="AN14119" s="93"/>
      <c r="AO14119" s="93"/>
    </row>
    <row r="14120" spans="28:41" x14ac:dyDescent="0.55000000000000004">
      <c r="AB14120" s="278" t="s">
        <v>23058</v>
      </c>
      <c r="AC14120" s="279">
        <v>118058.4</v>
      </c>
      <c r="AE14120" s="246" t="s">
        <v>58347</v>
      </c>
      <c r="AF14120" s="247">
        <v>24375</v>
      </c>
      <c r="AH14120" s="226" t="s">
        <v>42989</v>
      </c>
      <c r="AI14120" s="227">
        <v>4035.56</v>
      </c>
      <c r="AK14120" s="207" t="s">
        <v>27977</v>
      </c>
      <c r="AL14120" s="208">
        <v>2609.8000000000002</v>
      </c>
      <c r="AM14120" s="93"/>
      <c r="AN14120" s="93"/>
      <c r="AO14120" s="93"/>
    </row>
    <row r="14121" spans="28:41" x14ac:dyDescent="0.55000000000000004">
      <c r="AB14121" s="278" t="s">
        <v>54428</v>
      </c>
      <c r="AC14121" s="279">
        <v>1202.9000000000001</v>
      </c>
      <c r="AE14121" s="246" t="s">
        <v>50477</v>
      </c>
      <c r="AF14121" s="247">
        <v>5879.2</v>
      </c>
      <c r="AH14121" s="226" t="s">
        <v>42990</v>
      </c>
      <c r="AI14121" s="227">
        <v>131</v>
      </c>
      <c r="AK14121" s="207" t="s">
        <v>27978</v>
      </c>
      <c r="AL14121" s="208">
        <v>3209.23</v>
      </c>
      <c r="AM14121" s="93"/>
      <c r="AN14121" s="93"/>
      <c r="AO14121" s="93"/>
    </row>
    <row r="14122" spans="28:41" x14ac:dyDescent="0.55000000000000004">
      <c r="AB14122" s="278" t="s">
        <v>23062</v>
      </c>
      <c r="AC14122" s="279">
        <v>420</v>
      </c>
      <c r="AE14122" s="246" t="s">
        <v>50478</v>
      </c>
      <c r="AF14122" s="247">
        <v>163282.51999999999</v>
      </c>
      <c r="AH14122" s="226" t="s">
        <v>45678</v>
      </c>
      <c r="AI14122" s="227">
        <v>151688.04999999999</v>
      </c>
      <c r="AK14122" s="207" t="s">
        <v>27979</v>
      </c>
      <c r="AL14122" s="208">
        <v>17781.080000000002</v>
      </c>
      <c r="AM14122" s="93"/>
      <c r="AN14122" s="93"/>
      <c r="AO14122" s="93"/>
    </row>
    <row r="14123" spans="28:41" x14ac:dyDescent="0.55000000000000004">
      <c r="AB14123" s="278" t="s">
        <v>23063</v>
      </c>
      <c r="AC14123" s="279">
        <v>36308.46</v>
      </c>
      <c r="AE14123" s="246" t="s">
        <v>50479</v>
      </c>
      <c r="AF14123" s="247">
        <v>68000</v>
      </c>
      <c r="AH14123" s="226" t="s">
        <v>28622</v>
      </c>
      <c r="AI14123" s="227">
        <v>51465.55</v>
      </c>
      <c r="AK14123" s="207" t="s">
        <v>27980</v>
      </c>
      <c r="AL14123" s="208">
        <v>18151.48</v>
      </c>
      <c r="AM14123" s="93"/>
      <c r="AN14123" s="93"/>
      <c r="AO14123" s="93"/>
    </row>
    <row r="14124" spans="28:41" x14ac:dyDescent="0.55000000000000004">
      <c r="AB14124" s="278" t="s">
        <v>23064</v>
      </c>
      <c r="AC14124" s="279">
        <v>1975.5</v>
      </c>
      <c r="AE14124" s="246" t="s">
        <v>62981</v>
      </c>
      <c r="AF14124" s="247">
        <v>90884.45</v>
      </c>
      <c r="AH14124" s="226" t="s">
        <v>28624</v>
      </c>
      <c r="AI14124" s="227">
        <v>8299.4500000000007</v>
      </c>
      <c r="AK14124" s="207" t="s">
        <v>27981</v>
      </c>
      <c r="AL14124" s="208">
        <v>3958.98</v>
      </c>
      <c r="AM14124" s="93"/>
      <c r="AN14124" s="93"/>
      <c r="AO14124" s="93"/>
    </row>
    <row r="14125" spans="28:41" x14ac:dyDescent="0.55000000000000004">
      <c r="AB14125" s="278" t="s">
        <v>23065</v>
      </c>
      <c r="AC14125" s="279">
        <v>16530</v>
      </c>
      <c r="AE14125" s="246" t="s">
        <v>64979</v>
      </c>
      <c r="AF14125" s="247">
        <v>15318.38</v>
      </c>
      <c r="AH14125" s="226" t="s">
        <v>50461</v>
      </c>
      <c r="AI14125" s="227">
        <v>437.94</v>
      </c>
      <c r="AK14125" s="207" t="s">
        <v>27982</v>
      </c>
      <c r="AL14125" s="208">
        <v>40800</v>
      </c>
      <c r="AM14125" s="93"/>
      <c r="AN14125" s="93"/>
      <c r="AO14125" s="93"/>
    </row>
    <row r="14126" spans="28:41" x14ac:dyDescent="0.55000000000000004">
      <c r="AB14126" s="278" t="s">
        <v>23067</v>
      </c>
      <c r="AC14126" s="279">
        <v>282873.51</v>
      </c>
      <c r="AE14126" s="246" t="s">
        <v>63825</v>
      </c>
      <c r="AF14126" s="247">
        <v>389.39</v>
      </c>
      <c r="AH14126" s="226" t="s">
        <v>28626</v>
      </c>
      <c r="AI14126" s="227">
        <v>21049.79</v>
      </c>
      <c r="AK14126" s="207" t="s">
        <v>27983</v>
      </c>
      <c r="AL14126" s="208">
        <v>4382.25</v>
      </c>
      <c r="AM14126" s="93"/>
      <c r="AN14126" s="93"/>
      <c r="AO14126" s="93"/>
    </row>
    <row r="14127" spans="28:41" x14ac:dyDescent="0.55000000000000004">
      <c r="AB14127" s="278" t="s">
        <v>33808</v>
      </c>
      <c r="AC14127" s="279">
        <v>1218.75</v>
      </c>
      <c r="AE14127" s="246" t="s">
        <v>63434</v>
      </c>
      <c r="AF14127" s="247">
        <v>31192.75</v>
      </c>
      <c r="AH14127" s="226" t="s">
        <v>49195</v>
      </c>
      <c r="AI14127" s="227">
        <v>12433</v>
      </c>
      <c r="AK14127" s="207" t="s">
        <v>27984</v>
      </c>
      <c r="AL14127" s="208">
        <v>324.14999999999998</v>
      </c>
      <c r="AM14127" s="93"/>
      <c r="AN14127" s="93"/>
      <c r="AO14127" s="93"/>
    </row>
    <row r="14128" spans="28:41" x14ac:dyDescent="0.55000000000000004">
      <c r="AB14128" s="278" t="s">
        <v>23068</v>
      </c>
      <c r="AC14128" s="279">
        <v>884176.52</v>
      </c>
      <c r="AE14128" s="246" t="s">
        <v>63435</v>
      </c>
      <c r="AF14128" s="247">
        <v>2201.88</v>
      </c>
      <c r="AH14128" s="226" t="s">
        <v>49196</v>
      </c>
      <c r="AI14128" s="227">
        <v>11809.64</v>
      </c>
      <c r="AK14128" s="207" t="s">
        <v>27985</v>
      </c>
      <c r="AL14128" s="208">
        <v>950.06</v>
      </c>
      <c r="AM14128" s="93"/>
      <c r="AN14128" s="93"/>
      <c r="AO14128" s="93"/>
    </row>
    <row r="14129" spans="28:41" x14ac:dyDescent="0.55000000000000004">
      <c r="AB14129" s="278" t="s">
        <v>69393</v>
      </c>
      <c r="AC14129" s="279">
        <v>58052.94</v>
      </c>
      <c r="AE14129" s="246" t="s">
        <v>63436</v>
      </c>
      <c r="AF14129" s="247">
        <v>7241.9</v>
      </c>
      <c r="AH14129" s="226" t="s">
        <v>53910</v>
      </c>
      <c r="AI14129" s="227">
        <v>7247</v>
      </c>
      <c r="AK14129" s="207" t="s">
        <v>27986</v>
      </c>
      <c r="AL14129" s="208">
        <v>876.1</v>
      </c>
      <c r="AM14129" s="93"/>
      <c r="AN14129" s="93"/>
      <c r="AO14129" s="93"/>
    </row>
    <row r="14130" spans="28:41" x14ac:dyDescent="0.55000000000000004">
      <c r="AB14130" s="278" t="s">
        <v>23069</v>
      </c>
      <c r="AC14130" s="279">
        <v>16812.509999999998</v>
      </c>
      <c r="AE14130" s="246" t="s">
        <v>64980</v>
      </c>
      <c r="AF14130" s="247">
        <v>162.19999999999999</v>
      </c>
      <c r="AH14130" s="226" t="s">
        <v>50462</v>
      </c>
      <c r="AI14130" s="227">
        <v>6395.74</v>
      </c>
      <c r="AK14130" s="207" t="s">
        <v>27987</v>
      </c>
      <c r="AL14130" s="208">
        <v>7007.15</v>
      </c>
      <c r="AM14130" s="93"/>
      <c r="AN14130" s="93"/>
      <c r="AO14130" s="93"/>
    </row>
    <row r="14131" spans="28:41" x14ac:dyDescent="0.55000000000000004">
      <c r="AB14131" s="278" t="s">
        <v>13826</v>
      </c>
      <c r="AC14131" s="279">
        <v>9776.36</v>
      </c>
      <c r="AE14131" s="246" t="s">
        <v>63437</v>
      </c>
      <c r="AF14131" s="247">
        <v>1037.0999999999999</v>
      </c>
      <c r="AH14131" s="226" t="s">
        <v>45679</v>
      </c>
      <c r="AI14131" s="227">
        <v>39980.75</v>
      </c>
      <c r="AK14131" s="207" t="s">
        <v>27988</v>
      </c>
      <c r="AL14131" s="208">
        <v>3732.6</v>
      </c>
      <c r="AM14131" s="93"/>
      <c r="AN14131" s="93"/>
      <c r="AO14131" s="93"/>
    </row>
    <row r="14132" spans="28:41" x14ac:dyDescent="0.55000000000000004">
      <c r="AB14132" s="278" t="s">
        <v>23070</v>
      </c>
      <c r="AC14132" s="279">
        <v>5400.13</v>
      </c>
      <c r="AE14132" s="246" t="s">
        <v>59443</v>
      </c>
      <c r="AF14132" s="247">
        <v>93744</v>
      </c>
      <c r="AH14132" s="226" t="s">
        <v>45680</v>
      </c>
      <c r="AI14132" s="227">
        <v>17437.5</v>
      </c>
      <c r="AK14132" s="207" t="s">
        <v>27989</v>
      </c>
      <c r="AL14132" s="208">
        <v>42518.66</v>
      </c>
      <c r="AM14132" s="93"/>
      <c r="AN14132" s="93"/>
      <c r="AO14132" s="93"/>
    </row>
    <row r="14133" spans="28:41" x14ac:dyDescent="0.55000000000000004">
      <c r="AB14133" s="278" t="s">
        <v>23073</v>
      </c>
      <c r="AC14133" s="279">
        <v>28580.18</v>
      </c>
      <c r="AE14133" s="246" t="s">
        <v>58348</v>
      </c>
      <c r="AF14133" s="247">
        <v>326921.19</v>
      </c>
      <c r="AH14133" s="226" t="s">
        <v>45681</v>
      </c>
      <c r="AI14133" s="227">
        <v>1334.5</v>
      </c>
      <c r="AK14133" s="207" t="s">
        <v>27990</v>
      </c>
      <c r="AL14133" s="208">
        <v>4074.25</v>
      </c>
      <c r="AM14133" s="93"/>
      <c r="AN14133" s="93"/>
      <c r="AO14133" s="93"/>
    </row>
    <row r="14134" spans="28:41" x14ac:dyDescent="0.55000000000000004">
      <c r="AB14134" s="278" t="s">
        <v>23074</v>
      </c>
      <c r="AC14134" s="279">
        <v>737860</v>
      </c>
      <c r="AE14134" s="246" t="s">
        <v>57918</v>
      </c>
      <c r="AF14134" s="247">
        <v>451</v>
      </c>
      <c r="AH14134" s="226" t="s">
        <v>53911</v>
      </c>
      <c r="AI14134" s="227">
        <v>556</v>
      </c>
      <c r="AK14134" s="207" t="s">
        <v>27991</v>
      </c>
      <c r="AL14134" s="208">
        <v>650</v>
      </c>
      <c r="AM14134" s="93"/>
      <c r="AN14134" s="93"/>
      <c r="AO14134" s="93"/>
    </row>
    <row r="14135" spans="28:41" x14ac:dyDescent="0.55000000000000004">
      <c r="AB14135" s="278" t="s">
        <v>69394</v>
      </c>
      <c r="AC14135" s="279">
        <v>16643</v>
      </c>
      <c r="AE14135" s="246" t="s">
        <v>57919</v>
      </c>
      <c r="AF14135" s="247">
        <v>11.46</v>
      </c>
      <c r="AH14135" s="226" t="s">
        <v>50463</v>
      </c>
      <c r="AI14135" s="227">
        <v>9666</v>
      </c>
      <c r="AK14135" s="207" t="s">
        <v>27992</v>
      </c>
      <c r="AL14135" s="208">
        <v>29217.81</v>
      </c>
      <c r="AM14135" s="93"/>
      <c r="AN14135" s="93"/>
      <c r="AO14135" s="93"/>
    </row>
    <row r="14136" spans="28:41" x14ac:dyDescent="0.55000000000000004">
      <c r="AB14136" s="278" t="s">
        <v>63506</v>
      </c>
      <c r="AC14136" s="279">
        <v>7250.05</v>
      </c>
      <c r="AE14136" s="246" t="s">
        <v>55479</v>
      </c>
      <c r="AF14136" s="247">
        <v>53900.04</v>
      </c>
      <c r="AH14136" s="226" t="s">
        <v>34208</v>
      </c>
      <c r="AI14136" s="227">
        <v>9995.59</v>
      </c>
      <c r="AK14136" s="207" t="s">
        <v>27993</v>
      </c>
      <c r="AL14136" s="208">
        <v>6804.66</v>
      </c>
      <c r="AM14136" s="93"/>
      <c r="AN14136" s="93"/>
      <c r="AO14136" s="93"/>
    </row>
    <row r="14137" spans="28:41" x14ac:dyDescent="0.55000000000000004">
      <c r="AB14137" s="278" t="s">
        <v>69395</v>
      </c>
      <c r="AC14137" s="279">
        <v>568.28</v>
      </c>
      <c r="AE14137" s="246" t="s">
        <v>55480</v>
      </c>
      <c r="AF14137" s="247">
        <v>9369.4599999999991</v>
      </c>
      <c r="AH14137" s="226" t="s">
        <v>34209</v>
      </c>
      <c r="AI14137" s="227">
        <v>1600</v>
      </c>
      <c r="AK14137" s="207" t="s">
        <v>27994</v>
      </c>
      <c r="AL14137" s="208">
        <v>9508.93</v>
      </c>
      <c r="AM14137" s="93"/>
      <c r="AN14137" s="93"/>
      <c r="AO14137" s="93"/>
    </row>
    <row r="14138" spans="28:41" x14ac:dyDescent="0.55000000000000004">
      <c r="AB14138" s="278" t="s">
        <v>32336</v>
      </c>
      <c r="AC14138" s="279">
        <v>329.98</v>
      </c>
      <c r="AE14138" s="246" t="s">
        <v>55481</v>
      </c>
      <c r="AF14138" s="247">
        <v>4733.09</v>
      </c>
      <c r="AH14138" s="226" t="s">
        <v>35755</v>
      </c>
      <c r="AI14138" s="227">
        <v>15586.47</v>
      </c>
      <c r="AK14138" s="207" t="s">
        <v>27995</v>
      </c>
      <c r="AL14138" s="208">
        <v>31399.71</v>
      </c>
      <c r="AM14138" s="93"/>
      <c r="AN14138" s="93"/>
      <c r="AO14138" s="93"/>
    </row>
    <row r="14139" spans="28:41" x14ac:dyDescent="0.55000000000000004">
      <c r="AB14139" s="278" t="s">
        <v>13828</v>
      </c>
      <c r="AC14139" s="279">
        <v>218057.12</v>
      </c>
      <c r="AE14139" s="246" t="s">
        <v>55482</v>
      </c>
      <c r="AF14139" s="247">
        <v>15501</v>
      </c>
      <c r="AH14139" s="226" t="s">
        <v>39555</v>
      </c>
      <c r="AI14139" s="227">
        <v>658</v>
      </c>
      <c r="AK14139" s="207" t="s">
        <v>27996</v>
      </c>
      <c r="AL14139" s="208">
        <v>604.04999999999995</v>
      </c>
      <c r="AM14139" s="93"/>
      <c r="AN14139" s="93"/>
      <c r="AO14139" s="93"/>
    </row>
    <row r="14140" spans="28:41" x14ac:dyDescent="0.55000000000000004">
      <c r="AB14140" s="278" t="s">
        <v>13829</v>
      </c>
      <c r="AC14140" s="279">
        <v>720995.02</v>
      </c>
      <c r="AE14140" s="246" t="s">
        <v>55483</v>
      </c>
      <c r="AF14140" s="247">
        <v>7396.92</v>
      </c>
      <c r="AH14140" s="226" t="s">
        <v>45682</v>
      </c>
      <c r="AI14140" s="227">
        <v>2000</v>
      </c>
      <c r="AK14140" s="207" t="s">
        <v>27997</v>
      </c>
      <c r="AL14140" s="208">
        <v>23500.9</v>
      </c>
      <c r="AM14140" s="93"/>
      <c r="AN14140" s="93"/>
      <c r="AO14140" s="93"/>
    </row>
    <row r="14141" spans="28:41" x14ac:dyDescent="0.55000000000000004">
      <c r="AB14141" s="278" t="s">
        <v>23076</v>
      </c>
      <c r="AC14141" s="279">
        <v>329804.15000000002</v>
      </c>
      <c r="AE14141" s="246" t="s">
        <v>55484</v>
      </c>
      <c r="AF14141" s="247">
        <v>329</v>
      </c>
      <c r="AH14141" s="226" t="s">
        <v>45683</v>
      </c>
      <c r="AI14141" s="227">
        <v>150</v>
      </c>
      <c r="AK14141" s="207" t="s">
        <v>14259</v>
      </c>
      <c r="AL14141" s="208">
        <v>8907.06</v>
      </c>
      <c r="AM14141" s="93"/>
      <c r="AN14141" s="93"/>
      <c r="AO14141" s="93"/>
    </row>
    <row r="14142" spans="28:41" x14ac:dyDescent="0.55000000000000004">
      <c r="AB14142" s="278" t="s">
        <v>23077</v>
      </c>
      <c r="AC14142" s="279">
        <v>132774.65</v>
      </c>
      <c r="AE14142" s="246" t="s">
        <v>55485</v>
      </c>
      <c r="AF14142" s="247">
        <v>336</v>
      </c>
      <c r="AH14142" s="226" t="s">
        <v>28652</v>
      </c>
      <c r="AI14142" s="227">
        <v>18342.689999999999</v>
      </c>
      <c r="AK14142" s="207" t="s">
        <v>27998</v>
      </c>
      <c r="AL14142" s="208">
        <v>13318.02</v>
      </c>
      <c r="AM14142" s="93"/>
      <c r="AN14142" s="93"/>
      <c r="AO14142" s="93"/>
    </row>
    <row r="14143" spans="28:41" x14ac:dyDescent="0.55000000000000004">
      <c r="AB14143" s="278" t="s">
        <v>23078</v>
      </c>
      <c r="AC14143" s="279">
        <v>1821.4</v>
      </c>
      <c r="AE14143" s="246" t="s">
        <v>55486</v>
      </c>
      <c r="AF14143" s="247">
        <v>2327.6</v>
      </c>
      <c r="AH14143" s="226" t="s">
        <v>35756</v>
      </c>
      <c r="AI14143" s="227">
        <v>15082.22</v>
      </c>
      <c r="AK14143" s="207" t="s">
        <v>27999</v>
      </c>
      <c r="AL14143" s="208">
        <v>5069</v>
      </c>
      <c r="AM14143" s="93"/>
      <c r="AN14143" s="93"/>
      <c r="AO14143" s="93"/>
    </row>
    <row r="14144" spans="28:41" x14ac:dyDescent="0.55000000000000004">
      <c r="AB14144" s="278" t="s">
        <v>69837</v>
      </c>
      <c r="AC14144" s="279">
        <v>38.1</v>
      </c>
      <c r="AE14144" s="246" t="s">
        <v>59903</v>
      </c>
      <c r="AF14144" s="247">
        <v>19632.37</v>
      </c>
      <c r="AH14144" s="226" t="s">
        <v>40654</v>
      </c>
      <c r="AI14144" s="227">
        <v>7220</v>
      </c>
      <c r="AK14144" s="207" t="s">
        <v>28000</v>
      </c>
      <c r="AL14144" s="208">
        <v>42518.66</v>
      </c>
      <c r="AM14144" s="93"/>
      <c r="AN14144" s="93"/>
      <c r="AO14144" s="93"/>
    </row>
    <row r="14145" spans="28:41" x14ac:dyDescent="0.55000000000000004">
      <c r="AB14145" s="278" t="s">
        <v>23080</v>
      </c>
      <c r="AC14145" s="279">
        <v>1973.28</v>
      </c>
      <c r="AE14145" s="246" t="s">
        <v>58893</v>
      </c>
      <c r="AF14145" s="247">
        <v>772320</v>
      </c>
      <c r="AH14145" s="226" t="s">
        <v>28653</v>
      </c>
      <c r="AI14145" s="227">
        <v>22014.61</v>
      </c>
      <c r="AK14145" s="207" t="s">
        <v>28001</v>
      </c>
      <c r="AL14145" s="208">
        <v>6000</v>
      </c>
      <c r="AM14145" s="93"/>
      <c r="AN14145" s="93"/>
      <c r="AO14145" s="93"/>
    </row>
    <row r="14146" spans="28:41" x14ac:dyDescent="0.55000000000000004">
      <c r="AB14146" s="278" t="s">
        <v>54429</v>
      </c>
      <c r="AC14146" s="279">
        <v>11655</v>
      </c>
      <c r="AE14146" s="246" t="s">
        <v>60775</v>
      </c>
      <c r="AF14146" s="247">
        <v>28275</v>
      </c>
      <c r="AH14146" s="226" t="s">
        <v>40655</v>
      </c>
      <c r="AI14146" s="227">
        <v>3227.02</v>
      </c>
      <c r="AK14146" s="207" t="s">
        <v>14260</v>
      </c>
      <c r="AL14146" s="208">
        <v>13340.22</v>
      </c>
      <c r="AM14146" s="93"/>
      <c r="AN14146" s="93"/>
      <c r="AO14146" s="93"/>
    </row>
    <row r="14147" spans="28:41" x14ac:dyDescent="0.55000000000000004">
      <c r="AB14147" s="278" t="s">
        <v>58902</v>
      </c>
      <c r="AC14147" s="279">
        <v>16.600000000000001</v>
      </c>
      <c r="AE14147" s="246" t="s">
        <v>60776</v>
      </c>
      <c r="AF14147" s="247">
        <v>718.75</v>
      </c>
      <c r="AH14147" s="226" t="s">
        <v>50464</v>
      </c>
      <c r="AI14147" s="227">
        <v>5060</v>
      </c>
      <c r="AK14147" s="207" t="s">
        <v>14261</v>
      </c>
      <c r="AL14147" s="208">
        <v>18779.900000000001</v>
      </c>
      <c r="AM14147" s="93"/>
      <c r="AN14147" s="93"/>
      <c r="AO14147" s="93"/>
    </row>
    <row r="14148" spans="28:41" x14ac:dyDescent="0.55000000000000004">
      <c r="AB14148" s="278" t="s">
        <v>23081</v>
      </c>
      <c r="AC14148" s="279">
        <v>4416.8599999999997</v>
      </c>
      <c r="AE14148" s="246" t="s">
        <v>58701</v>
      </c>
      <c r="AF14148" s="247">
        <v>1880</v>
      </c>
      <c r="AH14148" s="226" t="s">
        <v>45684</v>
      </c>
      <c r="AI14148" s="227">
        <v>7076.5</v>
      </c>
      <c r="AK14148" s="207" t="s">
        <v>28002</v>
      </c>
      <c r="AL14148" s="208">
        <v>13711.4</v>
      </c>
      <c r="AM14148" s="93"/>
      <c r="AN14148" s="93"/>
      <c r="AO14148" s="93"/>
    </row>
    <row r="14149" spans="28:41" x14ac:dyDescent="0.55000000000000004">
      <c r="AB14149" s="278" t="s">
        <v>59995</v>
      </c>
      <c r="AC14149" s="279">
        <v>3280</v>
      </c>
      <c r="AE14149" s="246" t="s">
        <v>59904</v>
      </c>
      <c r="AF14149" s="247">
        <v>47748.75</v>
      </c>
      <c r="AH14149" s="226" t="s">
        <v>45685</v>
      </c>
      <c r="AI14149" s="227">
        <v>1292.5</v>
      </c>
      <c r="AK14149" s="207" t="s">
        <v>28003</v>
      </c>
      <c r="AL14149" s="208">
        <v>18840.95</v>
      </c>
      <c r="AM14149" s="93"/>
      <c r="AN14149" s="93"/>
      <c r="AO14149" s="93"/>
    </row>
    <row r="14150" spans="28:41" x14ac:dyDescent="0.55000000000000004">
      <c r="AB14150" s="278" t="s">
        <v>70141</v>
      </c>
      <c r="AC14150" s="279">
        <v>310</v>
      </c>
      <c r="AE14150" s="246" t="s">
        <v>58702</v>
      </c>
      <c r="AF14150" s="247">
        <v>3685.4</v>
      </c>
      <c r="AH14150" s="226" t="s">
        <v>45686</v>
      </c>
      <c r="AI14150" s="227">
        <v>45250</v>
      </c>
      <c r="AK14150" s="207" t="s">
        <v>28004</v>
      </c>
      <c r="AL14150" s="208">
        <v>8950</v>
      </c>
      <c r="AM14150" s="93"/>
      <c r="AN14150" s="93"/>
      <c r="AO14150" s="93"/>
    </row>
    <row r="14151" spans="28:41" x14ac:dyDescent="0.55000000000000004">
      <c r="AB14151" s="278" t="s">
        <v>13830</v>
      </c>
      <c r="AC14151" s="279">
        <v>381753.81</v>
      </c>
      <c r="AE14151" s="246" t="s">
        <v>59905</v>
      </c>
      <c r="AF14151" s="247">
        <v>11123.94</v>
      </c>
      <c r="AH14151" s="226" t="s">
        <v>45687</v>
      </c>
      <c r="AI14151" s="227">
        <v>3462</v>
      </c>
      <c r="AK14151" s="207" t="s">
        <v>28005</v>
      </c>
      <c r="AL14151" s="208">
        <v>85.65</v>
      </c>
      <c r="AM14151" s="93"/>
      <c r="AN14151" s="93"/>
      <c r="AO14151" s="93"/>
    </row>
    <row r="14152" spans="28:41" x14ac:dyDescent="0.55000000000000004">
      <c r="AB14152" s="278" t="s">
        <v>13831</v>
      </c>
      <c r="AC14152" s="279">
        <v>117840.44</v>
      </c>
      <c r="AE14152" s="246" t="s">
        <v>58703</v>
      </c>
      <c r="AF14152" s="247">
        <v>258.07</v>
      </c>
      <c r="AH14152" s="226" t="s">
        <v>28665</v>
      </c>
      <c r="AI14152" s="227">
        <v>732.96</v>
      </c>
      <c r="AK14152" s="207" t="s">
        <v>28006</v>
      </c>
      <c r="AL14152" s="208">
        <v>14.13</v>
      </c>
      <c r="AM14152" s="93"/>
      <c r="AN14152" s="93"/>
      <c r="AO14152" s="93"/>
    </row>
    <row r="14153" spans="28:41" x14ac:dyDescent="0.55000000000000004">
      <c r="AB14153" s="278" t="s">
        <v>23084</v>
      </c>
      <c r="AC14153" s="279">
        <v>4844.5</v>
      </c>
      <c r="AE14153" s="246" t="s">
        <v>61624</v>
      </c>
      <c r="AF14153" s="247">
        <v>5500</v>
      </c>
      <c r="AH14153" s="226" t="s">
        <v>28667</v>
      </c>
      <c r="AI14153" s="227">
        <v>2817.19</v>
      </c>
      <c r="AK14153" s="207" t="s">
        <v>28007</v>
      </c>
      <c r="AL14153" s="208">
        <v>17781.080000000002</v>
      </c>
      <c r="AM14153" s="93"/>
      <c r="AN14153" s="93"/>
      <c r="AO14153" s="93"/>
    </row>
    <row r="14154" spans="28:41" x14ac:dyDescent="0.55000000000000004">
      <c r="AB14154" s="278" t="s">
        <v>23087</v>
      </c>
      <c r="AC14154" s="279">
        <v>32981</v>
      </c>
      <c r="AE14154" s="246" t="s">
        <v>58349</v>
      </c>
      <c r="AF14154" s="247">
        <v>8481.8799999999992</v>
      </c>
      <c r="AH14154" s="226" t="s">
        <v>53912</v>
      </c>
      <c r="AI14154" s="227">
        <v>6500</v>
      </c>
      <c r="AK14154" s="207" t="s">
        <v>28008</v>
      </c>
      <c r="AL14154" s="208">
        <v>23035.759999999998</v>
      </c>
      <c r="AM14154" s="93"/>
      <c r="AN14154" s="93"/>
      <c r="AO14154" s="93"/>
    </row>
    <row r="14155" spans="28:41" x14ac:dyDescent="0.55000000000000004">
      <c r="AB14155" s="278" t="s">
        <v>23089</v>
      </c>
      <c r="AC14155" s="279">
        <v>-1688.95</v>
      </c>
      <c r="AE14155" s="246" t="s">
        <v>58704</v>
      </c>
      <c r="AF14155" s="247">
        <v>2799.09</v>
      </c>
      <c r="AH14155" s="226" t="s">
        <v>53913</v>
      </c>
      <c r="AI14155" s="227">
        <v>479.09</v>
      </c>
      <c r="AK14155" s="207" t="s">
        <v>28009</v>
      </c>
      <c r="AL14155" s="208">
        <v>4650.75</v>
      </c>
      <c r="AM14155" s="93"/>
      <c r="AN14155" s="93"/>
      <c r="AO14155" s="93"/>
    </row>
    <row r="14156" spans="28:41" x14ac:dyDescent="0.55000000000000004">
      <c r="AB14156" s="278" t="s">
        <v>62369</v>
      </c>
      <c r="AC14156" s="279">
        <v>346287.19</v>
      </c>
      <c r="AE14156" s="246" t="s">
        <v>58705</v>
      </c>
      <c r="AF14156" s="247">
        <v>21680.38</v>
      </c>
      <c r="AH14156" s="226" t="s">
        <v>35757</v>
      </c>
      <c r="AI14156" s="227">
        <v>55350</v>
      </c>
      <c r="AK14156" s="207" t="s">
        <v>28010</v>
      </c>
      <c r="AL14156" s="208">
        <v>15595.45</v>
      </c>
      <c r="AM14156" s="93"/>
      <c r="AN14156" s="93"/>
      <c r="AO14156" s="93"/>
    </row>
    <row r="14157" spans="28:41" x14ac:dyDescent="0.55000000000000004">
      <c r="AB14157" s="278" t="s">
        <v>58376</v>
      </c>
      <c r="AC14157" s="279">
        <v>19360.509999999998</v>
      </c>
      <c r="AE14157" s="246" t="s">
        <v>58350</v>
      </c>
      <c r="AF14157" s="247">
        <v>9755.41</v>
      </c>
      <c r="AH14157" s="226" t="s">
        <v>36772</v>
      </c>
      <c r="AI14157" s="227">
        <v>20188.66</v>
      </c>
      <c r="AK14157" s="207" t="s">
        <v>28011</v>
      </c>
      <c r="AL14157" s="208">
        <v>755.03</v>
      </c>
      <c r="AM14157" s="93"/>
      <c r="AN14157" s="93"/>
      <c r="AO14157" s="93"/>
    </row>
    <row r="14158" spans="28:41" x14ac:dyDescent="0.55000000000000004">
      <c r="AB14158" s="278" t="s">
        <v>56820</v>
      </c>
      <c r="AC14158" s="279">
        <v>10329.08</v>
      </c>
      <c r="AE14158" s="246" t="s">
        <v>59906</v>
      </c>
      <c r="AF14158" s="247">
        <v>1020</v>
      </c>
      <c r="AH14158" s="226" t="s">
        <v>35758</v>
      </c>
      <c r="AI14158" s="227">
        <v>5750.41</v>
      </c>
      <c r="AK14158" s="207" t="s">
        <v>28012</v>
      </c>
      <c r="AL14158" s="208">
        <v>8894.74</v>
      </c>
      <c r="AM14158" s="93"/>
      <c r="AN14158" s="93"/>
      <c r="AO14158" s="93"/>
    </row>
    <row r="14159" spans="28:41" x14ac:dyDescent="0.55000000000000004">
      <c r="AB14159" s="278" t="s">
        <v>23141</v>
      </c>
      <c r="AC14159" s="279">
        <v>143205</v>
      </c>
      <c r="AE14159" s="246" t="s">
        <v>61232</v>
      </c>
      <c r="AF14159" s="247">
        <v>5650</v>
      </c>
      <c r="AH14159" s="226" t="s">
        <v>35759</v>
      </c>
      <c r="AI14159" s="227">
        <v>1513.19</v>
      </c>
      <c r="AK14159" s="207" t="s">
        <v>28013</v>
      </c>
      <c r="AL14159" s="208">
        <v>128039.45</v>
      </c>
      <c r="AM14159" s="93"/>
      <c r="AN14159" s="93"/>
      <c r="AO14159" s="93"/>
    </row>
    <row r="14160" spans="28:41" x14ac:dyDescent="0.55000000000000004">
      <c r="AB14160" s="278" t="s">
        <v>23142</v>
      </c>
      <c r="AC14160" s="279">
        <v>1997.5</v>
      </c>
      <c r="AE14160" s="246" t="s">
        <v>59907</v>
      </c>
      <c r="AF14160" s="247">
        <v>169.55</v>
      </c>
      <c r="AH14160" s="226" t="s">
        <v>53914</v>
      </c>
      <c r="AI14160" s="227">
        <v>2884</v>
      </c>
      <c r="AK14160" s="207" t="s">
        <v>28014</v>
      </c>
      <c r="AL14160" s="208">
        <v>7081.9</v>
      </c>
      <c r="AM14160" s="93"/>
      <c r="AN14160" s="93"/>
      <c r="AO14160" s="93"/>
    </row>
    <row r="14161" spans="28:41" x14ac:dyDescent="0.55000000000000004">
      <c r="AB14161" s="278" t="s">
        <v>54430</v>
      </c>
      <c r="AC14161" s="279">
        <v>41334</v>
      </c>
      <c r="AE14161" s="246" t="s">
        <v>57920</v>
      </c>
      <c r="AF14161" s="247">
        <v>46587</v>
      </c>
      <c r="AH14161" s="226" t="s">
        <v>53915</v>
      </c>
      <c r="AI14161" s="227">
        <v>1001</v>
      </c>
      <c r="AK14161" s="207" t="s">
        <v>28015</v>
      </c>
      <c r="AL14161" s="208">
        <v>1364</v>
      </c>
      <c r="AM14161" s="93"/>
      <c r="AN14161" s="93"/>
      <c r="AO14161" s="93"/>
    </row>
    <row r="14162" spans="28:41" x14ac:dyDescent="0.55000000000000004">
      <c r="AB14162" s="278" t="s">
        <v>49385</v>
      </c>
      <c r="AC14162" s="279">
        <v>55683</v>
      </c>
      <c r="AE14162" s="246" t="s">
        <v>60777</v>
      </c>
      <c r="AF14162" s="247">
        <v>63009.32</v>
      </c>
      <c r="AH14162" s="226" t="s">
        <v>45688</v>
      </c>
      <c r="AI14162" s="227">
        <v>14816.25</v>
      </c>
      <c r="AK14162" s="207" t="s">
        <v>28016</v>
      </c>
      <c r="AL14162" s="208">
        <v>3150.24</v>
      </c>
      <c r="AM14162" s="93"/>
      <c r="AN14162" s="93"/>
      <c r="AO14162" s="93"/>
    </row>
    <row r="14163" spans="28:41" x14ac:dyDescent="0.55000000000000004">
      <c r="AB14163" s="278" t="s">
        <v>33815</v>
      </c>
      <c r="AC14163" s="279">
        <v>195943</v>
      </c>
      <c r="AE14163" s="246" t="s">
        <v>60778</v>
      </c>
      <c r="AF14163" s="247">
        <v>4590.21</v>
      </c>
      <c r="AH14163" s="226" t="s">
        <v>45689</v>
      </c>
      <c r="AI14163" s="227">
        <v>1338.75</v>
      </c>
      <c r="AK14163" s="207" t="s">
        <v>28017</v>
      </c>
      <c r="AL14163" s="208">
        <v>12060.4</v>
      </c>
      <c r="AM14163" s="93"/>
      <c r="AN14163" s="93"/>
      <c r="AO14163" s="93"/>
    </row>
    <row r="14164" spans="28:41" x14ac:dyDescent="0.55000000000000004">
      <c r="AB14164" s="278" t="s">
        <v>23143</v>
      </c>
      <c r="AC14164" s="279">
        <v>865.83</v>
      </c>
      <c r="AE14164" s="246" t="s">
        <v>60779</v>
      </c>
      <c r="AF14164" s="247">
        <v>15481.91</v>
      </c>
      <c r="AH14164" s="226" t="s">
        <v>42991</v>
      </c>
      <c r="AI14164" s="227">
        <v>1081730</v>
      </c>
      <c r="AK14164" s="207" t="s">
        <v>28018</v>
      </c>
      <c r="AL14164" s="208">
        <v>1781.96</v>
      </c>
      <c r="AM14164" s="93"/>
      <c r="AN14164" s="93"/>
      <c r="AO14164" s="93"/>
    </row>
    <row r="14165" spans="28:41" x14ac:dyDescent="0.55000000000000004">
      <c r="AB14165" s="278" t="s">
        <v>35259</v>
      </c>
      <c r="AC14165" s="279">
        <v>50857.1</v>
      </c>
      <c r="AE14165" s="246" t="s">
        <v>56648</v>
      </c>
      <c r="AF14165" s="247">
        <v>4450</v>
      </c>
      <c r="AH14165" s="226" t="s">
        <v>42992</v>
      </c>
      <c r="AI14165" s="227">
        <v>80739.59</v>
      </c>
      <c r="AK14165" s="207" t="s">
        <v>28019</v>
      </c>
      <c r="AL14165" s="208">
        <v>4757.1400000000003</v>
      </c>
      <c r="AM14165" s="93"/>
      <c r="AN14165" s="93"/>
      <c r="AO14165" s="93"/>
    </row>
    <row r="14166" spans="28:41" x14ac:dyDescent="0.55000000000000004">
      <c r="AB14166" s="278" t="s">
        <v>23146</v>
      </c>
      <c r="AC14166" s="279">
        <v>20862.52</v>
      </c>
      <c r="AE14166" s="246" t="s">
        <v>56649</v>
      </c>
      <c r="AF14166" s="247">
        <v>1125</v>
      </c>
      <c r="AH14166" s="226" t="s">
        <v>28710</v>
      </c>
      <c r="AI14166" s="227">
        <v>3357</v>
      </c>
      <c r="AK14166" s="207" t="s">
        <v>28020</v>
      </c>
      <c r="AL14166" s="208">
        <v>659.12</v>
      </c>
      <c r="AM14166" s="93"/>
      <c r="AN14166" s="93"/>
      <c r="AO14166" s="93"/>
    </row>
    <row r="14167" spans="28:41" x14ac:dyDescent="0.55000000000000004">
      <c r="AB14167" s="278" t="s">
        <v>23148</v>
      </c>
      <c r="AC14167" s="279">
        <v>7307.46</v>
      </c>
      <c r="AE14167" s="246" t="s">
        <v>56650</v>
      </c>
      <c r="AF14167" s="247">
        <v>421.62</v>
      </c>
      <c r="AH14167" s="226" t="s">
        <v>28711</v>
      </c>
      <c r="AI14167" s="227">
        <v>256.83999999999997</v>
      </c>
      <c r="AK14167" s="207" t="s">
        <v>28021</v>
      </c>
      <c r="AL14167" s="208">
        <v>46869.99</v>
      </c>
      <c r="AM14167" s="93"/>
      <c r="AN14167" s="93"/>
      <c r="AO14167" s="93"/>
    </row>
    <row r="14168" spans="28:41" x14ac:dyDescent="0.55000000000000004">
      <c r="AB14168" s="278" t="s">
        <v>13841</v>
      </c>
      <c r="AC14168" s="279">
        <v>38082.769999999997</v>
      </c>
      <c r="AE14168" s="246" t="s">
        <v>28926</v>
      </c>
      <c r="AF14168" s="247">
        <v>8189.71</v>
      </c>
      <c r="AH14168" s="226" t="s">
        <v>28712</v>
      </c>
      <c r="AI14168" s="227">
        <v>727.78</v>
      </c>
      <c r="AK14168" s="207" t="s">
        <v>28022</v>
      </c>
      <c r="AL14168" s="208">
        <v>10802</v>
      </c>
      <c r="AM14168" s="93"/>
      <c r="AN14168" s="93"/>
      <c r="AO14168" s="93"/>
    </row>
    <row r="14169" spans="28:41" x14ac:dyDescent="0.55000000000000004">
      <c r="AB14169" s="278" t="s">
        <v>13842</v>
      </c>
      <c r="AC14169" s="279">
        <v>127232.52</v>
      </c>
      <c r="AE14169" s="246" t="s">
        <v>28928</v>
      </c>
      <c r="AF14169" s="247">
        <v>880.41</v>
      </c>
      <c r="AH14169" s="226" t="s">
        <v>28713</v>
      </c>
      <c r="AI14169" s="227">
        <v>92892.64</v>
      </c>
      <c r="AK14169" s="207" t="s">
        <v>28023</v>
      </c>
      <c r="AL14169" s="208">
        <v>3159.11</v>
      </c>
      <c r="AM14169" s="93"/>
      <c r="AN14169" s="93"/>
      <c r="AO14169" s="93"/>
    </row>
    <row r="14170" spans="28:41" x14ac:dyDescent="0.55000000000000004">
      <c r="AB14170" s="278" t="s">
        <v>13843</v>
      </c>
      <c r="AC14170" s="279">
        <v>72955.199999999997</v>
      </c>
      <c r="AE14170" s="246" t="s">
        <v>35782</v>
      </c>
      <c r="AF14170" s="247">
        <v>39.090000000000003</v>
      </c>
      <c r="AH14170" s="226" t="s">
        <v>28714</v>
      </c>
      <c r="AI14170" s="227">
        <v>19500</v>
      </c>
      <c r="AK14170" s="207" t="s">
        <v>28024</v>
      </c>
      <c r="AL14170" s="208">
        <v>32476</v>
      </c>
      <c r="AM14170" s="93"/>
      <c r="AN14170" s="93"/>
      <c r="AO14170" s="93"/>
    </row>
    <row r="14171" spans="28:41" x14ac:dyDescent="0.55000000000000004">
      <c r="AB14171" s="278" t="s">
        <v>23150</v>
      </c>
      <c r="AC14171" s="279">
        <v>124757.63</v>
      </c>
      <c r="AE14171" s="246" t="s">
        <v>47319</v>
      </c>
      <c r="AF14171" s="247">
        <v>10723.39</v>
      </c>
      <c r="AH14171" s="226" t="s">
        <v>28716</v>
      </c>
      <c r="AI14171" s="227">
        <v>14.55</v>
      </c>
      <c r="AK14171" s="207" t="s">
        <v>28025</v>
      </c>
      <c r="AL14171" s="208">
        <v>563.94000000000005</v>
      </c>
      <c r="AM14171" s="93"/>
      <c r="AN14171" s="93"/>
      <c r="AO14171" s="93"/>
    </row>
    <row r="14172" spans="28:41" x14ac:dyDescent="0.55000000000000004">
      <c r="AB14172" s="278" t="s">
        <v>23151</v>
      </c>
      <c r="AC14172" s="279">
        <v>3150</v>
      </c>
      <c r="AE14172" s="246" t="s">
        <v>40661</v>
      </c>
      <c r="AF14172" s="247">
        <v>4986.1000000000004</v>
      </c>
      <c r="AH14172" s="226" t="s">
        <v>28717</v>
      </c>
      <c r="AI14172" s="227">
        <v>31204.639999999999</v>
      </c>
      <c r="AK14172" s="207" t="s">
        <v>28026</v>
      </c>
      <c r="AL14172" s="208">
        <v>38.94</v>
      </c>
      <c r="AM14172" s="93"/>
      <c r="AN14172" s="93"/>
      <c r="AO14172" s="93"/>
    </row>
    <row r="14173" spans="28:41" x14ac:dyDescent="0.55000000000000004">
      <c r="AB14173" s="278" t="s">
        <v>70931</v>
      </c>
      <c r="AC14173" s="279">
        <v>9975</v>
      </c>
      <c r="AE14173" s="246" t="s">
        <v>40662</v>
      </c>
      <c r="AF14173" s="247">
        <v>924.67</v>
      </c>
      <c r="AH14173" s="226" t="s">
        <v>28718</v>
      </c>
      <c r="AI14173" s="227">
        <v>6333.95</v>
      </c>
      <c r="AK14173" s="207" t="s">
        <v>28027</v>
      </c>
      <c r="AL14173" s="208">
        <v>114.68</v>
      </c>
      <c r="AM14173" s="93"/>
      <c r="AN14173" s="93"/>
      <c r="AO14173" s="93"/>
    </row>
    <row r="14174" spans="28:41" x14ac:dyDescent="0.55000000000000004">
      <c r="AB14174" s="278" t="s">
        <v>13844</v>
      </c>
      <c r="AC14174" s="279">
        <v>43390.92</v>
      </c>
      <c r="AE14174" s="246" t="s">
        <v>62275</v>
      </c>
      <c r="AF14174" s="247">
        <v>2951</v>
      </c>
      <c r="AH14174" s="226" t="s">
        <v>14348</v>
      </c>
      <c r="AI14174" s="227">
        <v>162015.85</v>
      </c>
      <c r="AK14174" s="207" t="s">
        <v>28028</v>
      </c>
      <c r="AL14174" s="208">
        <v>5541.46</v>
      </c>
      <c r="AM14174" s="93"/>
      <c r="AN14174" s="93"/>
      <c r="AO14174" s="93"/>
    </row>
    <row r="14175" spans="28:41" x14ac:dyDescent="0.55000000000000004">
      <c r="AB14175" s="278" t="s">
        <v>23154</v>
      </c>
      <c r="AC14175" s="279">
        <v>10017.42</v>
      </c>
      <c r="AE14175" s="246" t="s">
        <v>62276</v>
      </c>
      <c r="AF14175" s="247">
        <v>17491.61</v>
      </c>
      <c r="AH14175" s="226" t="s">
        <v>28719</v>
      </c>
      <c r="AI14175" s="227">
        <v>78122.039999999994</v>
      </c>
      <c r="AK14175" s="207" t="s">
        <v>28029</v>
      </c>
      <c r="AL14175" s="208">
        <v>7143.95</v>
      </c>
      <c r="AM14175" s="93"/>
      <c r="AN14175" s="93"/>
      <c r="AO14175" s="93"/>
    </row>
    <row r="14176" spans="28:41" x14ac:dyDescent="0.55000000000000004">
      <c r="AB14176" s="278" t="s">
        <v>23155</v>
      </c>
      <c r="AC14176" s="279">
        <v>9632</v>
      </c>
      <c r="AE14176" s="246" t="s">
        <v>57921</v>
      </c>
      <c r="AF14176" s="247">
        <v>24930.5</v>
      </c>
      <c r="AH14176" s="226" t="s">
        <v>28720</v>
      </c>
      <c r="AI14176" s="227">
        <v>6259.67</v>
      </c>
      <c r="AK14176" s="207" t="s">
        <v>28030</v>
      </c>
      <c r="AL14176" s="208">
        <v>75134.710000000006</v>
      </c>
      <c r="AM14176" s="93"/>
      <c r="AN14176" s="93"/>
      <c r="AO14176" s="93"/>
    </row>
    <row r="14177" spans="28:41" x14ac:dyDescent="0.55000000000000004">
      <c r="AB14177" s="278" t="s">
        <v>23157</v>
      </c>
      <c r="AC14177" s="279">
        <v>-3679.71</v>
      </c>
      <c r="AE14177" s="246" t="s">
        <v>57922</v>
      </c>
      <c r="AF14177" s="247">
        <v>3062.07</v>
      </c>
      <c r="AH14177" s="226" t="s">
        <v>36774</v>
      </c>
      <c r="AI14177" s="227">
        <v>-36722.17</v>
      </c>
      <c r="AK14177" s="207" t="s">
        <v>28031</v>
      </c>
      <c r="AL14177" s="208">
        <v>8700.42</v>
      </c>
      <c r="AM14177" s="93"/>
      <c r="AN14177" s="93"/>
      <c r="AO14177" s="93"/>
    </row>
    <row r="14178" spans="28:41" x14ac:dyDescent="0.55000000000000004">
      <c r="AB14178" s="278" t="s">
        <v>58770</v>
      </c>
      <c r="AC14178" s="279">
        <v>110459.09</v>
      </c>
      <c r="AE14178" s="246" t="s">
        <v>49210</v>
      </c>
      <c r="AF14178" s="247">
        <v>47538</v>
      </c>
      <c r="AH14178" s="226" t="s">
        <v>28723</v>
      </c>
      <c r="AI14178" s="227">
        <v>107.33</v>
      </c>
      <c r="AK14178" s="207" t="s">
        <v>28032</v>
      </c>
      <c r="AL14178" s="208">
        <v>6525.93</v>
      </c>
      <c r="AM14178" s="93"/>
      <c r="AN14178" s="93"/>
      <c r="AO14178" s="93"/>
    </row>
    <row r="14179" spans="28:41" x14ac:dyDescent="0.55000000000000004">
      <c r="AB14179" s="278" t="s">
        <v>70932</v>
      </c>
      <c r="AC14179" s="279">
        <v>91213.16</v>
      </c>
      <c r="AE14179" s="246" t="s">
        <v>49211</v>
      </c>
      <c r="AF14179" s="247">
        <v>3604.15</v>
      </c>
      <c r="AH14179" s="226" t="s">
        <v>28724</v>
      </c>
      <c r="AI14179" s="227">
        <v>5054.91</v>
      </c>
      <c r="AK14179" s="207" t="s">
        <v>28033</v>
      </c>
      <c r="AL14179" s="208">
        <v>5274</v>
      </c>
      <c r="AM14179" s="93"/>
      <c r="AN14179" s="93"/>
      <c r="AO14179" s="93"/>
    </row>
    <row r="14180" spans="28:41" x14ac:dyDescent="0.55000000000000004">
      <c r="AB14180" s="278" t="s">
        <v>23224</v>
      </c>
      <c r="AC14180" s="279">
        <v>20434.939999999999</v>
      </c>
      <c r="AE14180" s="246" t="s">
        <v>62277</v>
      </c>
      <c r="AF14180" s="247">
        <v>17051.560000000001</v>
      </c>
      <c r="AH14180" s="226" t="s">
        <v>36775</v>
      </c>
      <c r="AI14180" s="227">
        <v>-575.34</v>
      </c>
      <c r="AK14180" s="207" t="s">
        <v>28034</v>
      </c>
      <c r="AL14180" s="208">
        <v>13494.84</v>
      </c>
      <c r="AM14180" s="93"/>
      <c r="AN14180" s="93"/>
      <c r="AO14180" s="93"/>
    </row>
    <row r="14181" spans="28:41" x14ac:dyDescent="0.55000000000000004">
      <c r="AB14181" s="278" t="s">
        <v>23226</v>
      </c>
      <c r="AC14181" s="279">
        <v>62131.4</v>
      </c>
      <c r="AE14181" s="246" t="s">
        <v>62278</v>
      </c>
      <c r="AF14181" s="247">
        <v>1295.44</v>
      </c>
      <c r="AH14181" s="226" t="s">
        <v>50465</v>
      </c>
      <c r="AI14181" s="227">
        <v>35885.370000000003</v>
      </c>
      <c r="AK14181" s="207" t="s">
        <v>28035</v>
      </c>
      <c r="AL14181" s="208">
        <v>8518</v>
      </c>
      <c r="AM14181" s="93"/>
      <c r="AN14181" s="93"/>
      <c r="AO14181" s="93"/>
    </row>
    <row r="14182" spans="28:41" x14ac:dyDescent="0.55000000000000004">
      <c r="AB14182" s="278" t="s">
        <v>23230</v>
      </c>
      <c r="AC14182" s="279">
        <v>81923.88</v>
      </c>
      <c r="AE14182" s="246" t="s">
        <v>59256</v>
      </c>
      <c r="AF14182" s="247">
        <v>7473</v>
      </c>
      <c r="AH14182" s="226" t="s">
        <v>28725</v>
      </c>
      <c r="AI14182" s="227">
        <v>99.47</v>
      </c>
      <c r="AK14182" s="207" t="s">
        <v>28036</v>
      </c>
      <c r="AL14182" s="208">
        <v>1080.29</v>
      </c>
      <c r="AM14182" s="93"/>
      <c r="AN14182" s="93"/>
      <c r="AO14182" s="93"/>
    </row>
    <row r="14183" spans="28:41" x14ac:dyDescent="0.55000000000000004">
      <c r="AB14183" s="278" t="s">
        <v>69396</v>
      </c>
      <c r="AC14183" s="279">
        <v>25315.16</v>
      </c>
      <c r="AE14183" s="246" t="s">
        <v>57923</v>
      </c>
      <c r="AF14183" s="247">
        <v>3600</v>
      </c>
      <c r="AH14183" s="226" t="s">
        <v>28726</v>
      </c>
      <c r="AI14183" s="227">
        <v>4498.37</v>
      </c>
      <c r="AK14183" s="207" t="s">
        <v>28037</v>
      </c>
      <c r="AL14183" s="208">
        <v>31847.53</v>
      </c>
      <c r="AM14183" s="93"/>
      <c r="AN14183" s="93"/>
      <c r="AO14183" s="93"/>
    </row>
    <row r="14184" spans="28:41" x14ac:dyDescent="0.55000000000000004">
      <c r="AB14184" s="278" t="s">
        <v>23234</v>
      </c>
      <c r="AC14184" s="279">
        <v>293016.89</v>
      </c>
      <c r="AE14184" s="246" t="s">
        <v>43005</v>
      </c>
      <c r="AF14184" s="247">
        <v>1606</v>
      </c>
      <c r="AH14184" s="226" t="s">
        <v>36776</v>
      </c>
      <c r="AI14184" s="227">
        <v>-247.5</v>
      </c>
      <c r="AK14184" s="207" t="s">
        <v>28038</v>
      </c>
      <c r="AL14184" s="208">
        <v>21195</v>
      </c>
      <c r="AM14184" s="93"/>
      <c r="AN14184" s="93"/>
      <c r="AO14184" s="93"/>
    </row>
    <row r="14185" spans="28:41" x14ac:dyDescent="0.55000000000000004">
      <c r="AB14185" s="278" t="s">
        <v>23237</v>
      </c>
      <c r="AC14185" s="279">
        <v>65000</v>
      </c>
      <c r="AE14185" s="246" t="s">
        <v>39572</v>
      </c>
      <c r="AF14185" s="247">
        <v>64530.01</v>
      </c>
      <c r="AH14185" s="226" t="s">
        <v>53916</v>
      </c>
      <c r="AI14185" s="227">
        <v>23183.33</v>
      </c>
      <c r="AK14185" s="207" t="s">
        <v>28039</v>
      </c>
      <c r="AL14185" s="208">
        <v>1139.53</v>
      </c>
      <c r="AM14185" s="93"/>
      <c r="AN14185" s="93"/>
      <c r="AO14185" s="93"/>
    </row>
    <row r="14186" spans="28:41" x14ac:dyDescent="0.55000000000000004">
      <c r="AB14186" s="278" t="s">
        <v>23238</v>
      </c>
      <c r="AC14186" s="279">
        <v>28795.52</v>
      </c>
      <c r="AE14186" s="246" t="s">
        <v>36792</v>
      </c>
      <c r="AF14186" s="247">
        <v>24206.400000000001</v>
      </c>
      <c r="AH14186" s="226" t="s">
        <v>53917</v>
      </c>
      <c r="AI14186" s="227">
        <v>1773.47</v>
      </c>
      <c r="AK14186" s="207" t="s">
        <v>28040</v>
      </c>
      <c r="AL14186" s="208">
        <v>1000</v>
      </c>
      <c r="AM14186" s="93"/>
      <c r="AN14186" s="93"/>
      <c r="AO14186" s="93"/>
    </row>
    <row r="14187" spans="28:41" x14ac:dyDescent="0.55000000000000004">
      <c r="AB14187" s="278" t="s">
        <v>23239</v>
      </c>
      <c r="AC14187" s="279">
        <v>4976.33</v>
      </c>
      <c r="AE14187" s="246" t="s">
        <v>36793</v>
      </c>
      <c r="AF14187" s="247">
        <v>2230.1</v>
      </c>
      <c r="AH14187" s="226" t="s">
        <v>53918</v>
      </c>
      <c r="AI14187" s="227">
        <v>5587.2</v>
      </c>
      <c r="AK14187" s="207" t="s">
        <v>28041</v>
      </c>
      <c r="AL14187" s="208">
        <v>1133</v>
      </c>
      <c r="AM14187" s="93"/>
      <c r="AN14187" s="93"/>
      <c r="AO14187" s="93"/>
    </row>
    <row r="14188" spans="28:41" x14ac:dyDescent="0.55000000000000004">
      <c r="AB14188" s="278" t="s">
        <v>23240</v>
      </c>
      <c r="AC14188" s="279">
        <v>7000</v>
      </c>
      <c r="AE14188" s="246" t="s">
        <v>59257</v>
      </c>
      <c r="AF14188" s="247">
        <v>8410</v>
      </c>
      <c r="AH14188" s="226" t="s">
        <v>53919</v>
      </c>
      <c r="AI14188" s="227">
        <v>714.73</v>
      </c>
      <c r="AK14188" s="207" t="s">
        <v>28042</v>
      </c>
      <c r="AL14188" s="208">
        <v>4204.75</v>
      </c>
      <c r="AM14188" s="93"/>
      <c r="AN14188" s="93"/>
      <c r="AO14188" s="93"/>
    </row>
    <row r="14189" spans="28:41" x14ac:dyDescent="0.55000000000000004">
      <c r="AB14189" s="278" t="s">
        <v>58771</v>
      </c>
      <c r="AC14189" s="279">
        <v>2125</v>
      </c>
      <c r="AE14189" s="246" t="s">
        <v>59258</v>
      </c>
      <c r="AF14189" s="247">
        <v>643.25</v>
      </c>
      <c r="AH14189" s="226" t="s">
        <v>28727</v>
      </c>
      <c r="AI14189" s="227">
        <v>104089.28</v>
      </c>
      <c r="AK14189" s="207" t="s">
        <v>28043</v>
      </c>
      <c r="AL14189" s="208">
        <v>4910.57</v>
      </c>
      <c r="AM14189" s="93"/>
      <c r="AN14189" s="93"/>
      <c r="AO14189" s="93"/>
    </row>
    <row r="14190" spans="28:41" x14ac:dyDescent="0.55000000000000004">
      <c r="AB14190" s="278" t="s">
        <v>69397</v>
      </c>
      <c r="AC14190" s="279">
        <v>9687.5</v>
      </c>
      <c r="AE14190" s="246" t="s">
        <v>59259</v>
      </c>
      <c r="AF14190" s="247">
        <v>260.5</v>
      </c>
      <c r="AH14190" s="226" t="s">
        <v>36777</v>
      </c>
      <c r="AI14190" s="227">
        <v>758.32</v>
      </c>
      <c r="AK14190" s="207" t="s">
        <v>28044</v>
      </c>
      <c r="AL14190" s="208">
        <v>2651.4</v>
      </c>
      <c r="AM14190" s="93"/>
      <c r="AN14190" s="93"/>
      <c r="AO14190" s="93"/>
    </row>
    <row r="14191" spans="28:41" x14ac:dyDescent="0.55000000000000004">
      <c r="AB14191" s="278" t="s">
        <v>62370</v>
      </c>
      <c r="AC14191" s="279">
        <v>756.97</v>
      </c>
      <c r="AE14191" s="246" t="s">
        <v>63438</v>
      </c>
      <c r="AF14191" s="247">
        <v>700</v>
      </c>
      <c r="AH14191" s="226" t="s">
        <v>34211</v>
      </c>
      <c r="AI14191" s="227">
        <v>190.51</v>
      </c>
      <c r="AK14191" s="207" t="s">
        <v>28045</v>
      </c>
      <c r="AL14191" s="208">
        <v>4995</v>
      </c>
      <c r="AM14191" s="93"/>
      <c r="AN14191" s="93"/>
      <c r="AO14191" s="93"/>
    </row>
    <row r="14192" spans="28:41" x14ac:dyDescent="0.55000000000000004">
      <c r="AB14192" s="278" t="s">
        <v>23241</v>
      </c>
      <c r="AC14192" s="279">
        <v>6890.85</v>
      </c>
      <c r="AE14192" s="246" t="s">
        <v>56651</v>
      </c>
      <c r="AF14192" s="247">
        <v>7546.52</v>
      </c>
      <c r="AH14192" s="226" t="s">
        <v>34212</v>
      </c>
      <c r="AI14192" s="227">
        <v>33246.01</v>
      </c>
      <c r="AK14192" s="207" t="s">
        <v>28046</v>
      </c>
      <c r="AL14192" s="208">
        <v>21705.8</v>
      </c>
      <c r="AM14192" s="93"/>
      <c r="AN14192" s="93"/>
      <c r="AO14192" s="93"/>
    </row>
    <row r="14193" spans="28:41" x14ac:dyDescent="0.55000000000000004">
      <c r="AB14193" s="278" t="s">
        <v>13848</v>
      </c>
      <c r="AC14193" s="279">
        <v>59617.23</v>
      </c>
      <c r="AE14193" s="246" t="s">
        <v>55487</v>
      </c>
      <c r="AF14193" s="247">
        <v>1600</v>
      </c>
      <c r="AH14193" s="226" t="s">
        <v>34213</v>
      </c>
      <c r="AI14193" s="227">
        <v>759542.74</v>
      </c>
      <c r="AK14193" s="207" t="s">
        <v>28047</v>
      </c>
      <c r="AL14193" s="208">
        <v>3635</v>
      </c>
      <c r="AM14193" s="93"/>
      <c r="AN14193" s="93"/>
      <c r="AO14193" s="93"/>
    </row>
    <row r="14194" spans="28:41" x14ac:dyDescent="0.55000000000000004">
      <c r="AB14194" s="278" t="s">
        <v>23242</v>
      </c>
      <c r="AC14194" s="279">
        <v>177345.63</v>
      </c>
      <c r="AE14194" s="246" t="s">
        <v>55488</v>
      </c>
      <c r="AF14194" s="247">
        <v>166.59</v>
      </c>
      <c r="AH14194" s="226" t="s">
        <v>34214</v>
      </c>
      <c r="AI14194" s="227">
        <v>104297.65</v>
      </c>
      <c r="AK14194" s="207" t="s">
        <v>28048</v>
      </c>
      <c r="AL14194" s="208">
        <v>115000</v>
      </c>
      <c r="AM14194" s="93"/>
      <c r="AN14194" s="93"/>
      <c r="AO14194" s="93"/>
    </row>
    <row r="14195" spans="28:41" x14ac:dyDescent="0.55000000000000004">
      <c r="AB14195" s="278" t="s">
        <v>23243</v>
      </c>
      <c r="AC14195" s="279">
        <v>102513.26</v>
      </c>
      <c r="AE14195" s="246" t="s">
        <v>35785</v>
      </c>
      <c r="AF14195" s="247">
        <v>1168.4100000000001</v>
      </c>
      <c r="AH14195" s="226" t="s">
        <v>48312</v>
      </c>
      <c r="AI14195" s="227">
        <v>9292.01</v>
      </c>
      <c r="AK14195" s="207" t="s">
        <v>28049</v>
      </c>
      <c r="AL14195" s="208">
        <v>44772.51</v>
      </c>
      <c r="AM14195" s="93"/>
      <c r="AN14195" s="93"/>
      <c r="AO14195" s="93"/>
    </row>
    <row r="14196" spans="28:41" x14ac:dyDescent="0.55000000000000004">
      <c r="AB14196" s="278" t="s">
        <v>23244</v>
      </c>
      <c r="AC14196" s="279">
        <v>5553.12</v>
      </c>
      <c r="AE14196" s="246" t="s">
        <v>34265</v>
      </c>
      <c r="AF14196" s="247">
        <v>1420</v>
      </c>
      <c r="AH14196" s="226" t="s">
        <v>53920</v>
      </c>
      <c r="AI14196" s="227">
        <v>4416.75</v>
      </c>
      <c r="AK14196" s="207" t="s">
        <v>28050</v>
      </c>
      <c r="AL14196" s="208">
        <v>14519.92</v>
      </c>
      <c r="AM14196" s="93"/>
      <c r="AN14196" s="93"/>
      <c r="AO14196" s="93"/>
    </row>
    <row r="14197" spans="28:41" x14ac:dyDescent="0.55000000000000004">
      <c r="AB14197" s="278" t="s">
        <v>23245</v>
      </c>
      <c r="AC14197" s="279">
        <v>189496.29</v>
      </c>
      <c r="AE14197" s="246" t="s">
        <v>34266</v>
      </c>
      <c r="AF14197" s="247">
        <v>64.45</v>
      </c>
      <c r="AH14197" s="226" t="s">
        <v>47312</v>
      </c>
      <c r="AI14197" s="227">
        <v>28203.07</v>
      </c>
      <c r="AK14197" s="207" t="s">
        <v>28051</v>
      </c>
      <c r="AL14197" s="208">
        <v>21744.98</v>
      </c>
      <c r="AM14197" s="93"/>
      <c r="AN14197" s="93"/>
      <c r="AO14197" s="93"/>
    </row>
    <row r="14198" spans="28:41" x14ac:dyDescent="0.55000000000000004">
      <c r="AB14198" s="278" t="s">
        <v>69398</v>
      </c>
      <c r="AC14198" s="279">
        <v>54837.04</v>
      </c>
      <c r="AE14198" s="246" t="s">
        <v>35786</v>
      </c>
      <c r="AF14198" s="247">
        <v>13536.75</v>
      </c>
      <c r="AH14198" s="226" t="s">
        <v>34215</v>
      </c>
      <c r="AI14198" s="227">
        <v>65503</v>
      </c>
      <c r="AK14198" s="207" t="s">
        <v>28052</v>
      </c>
      <c r="AL14198" s="208">
        <v>47702</v>
      </c>
      <c r="AM14198" s="93"/>
      <c r="AN14198" s="93"/>
      <c r="AO14198" s="93"/>
    </row>
    <row r="14199" spans="28:41" x14ac:dyDescent="0.55000000000000004">
      <c r="AB14199" s="278" t="s">
        <v>66781</v>
      </c>
      <c r="AC14199" s="279">
        <v>347.75</v>
      </c>
      <c r="AE14199" s="246" t="s">
        <v>59908</v>
      </c>
      <c r="AF14199" s="247">
        <v>3935</v>
      </c>
      <c r="AH14199" s="226" t="s">
        <v>34216</v>
      </c>
      <c r="AI14199" s="227">
        <v>29843.18</v>
      </c>
      <c r="AK14199" s="207" t="s">
        <v>28053</v>
      </c>
      <c r="AL14199" s="208">
        <v>36460.199999999997</v>
      </c>
      <c r="AM14199" s="93"/>
      <c r="AN14199" s="93"/>
      <c r="AO14199" s="93"/>
    </row>
    <row r="14200" spans="28:41" x14ac:dyDescent="0.55000000000000004">
      <c r="AB14200" s="278" t="s">
        <v>58057</v>
      </c>
      <c r="AC14200" s="279">
        <v>422.51</v>
      </c>
      <c r="AE14200" s="246" t="s">
        <v>35908</v>
      </c>
      <c r="AF14200" s="247">
        <v>33437.83</v>
      </c>
      <c r="AH14200" s="226" t="s">
        <v>34217</v>
      </c>
      <c r="AI14200" s="227">
        <v>37749.21</v>
      </c>
      <c r="AK14200" s="207" t="s">
        <v>14263</v>
      </c>
      <c r="AL14200" s="208">
        <v>8769.77</v>
      </c>
      <c r="AM14200" s="93"/>
      <c r="AN14200" s="93"/>
      <c r="AO14200" s="93"/>
    </row>
    <row r="14201" spans="28:41" x14ac:dyDescent="0.55000000000000004">
      <c r="AB14201" s="278" t="s">
        <v>70933</v>
      </c>
      <c r="AC14201" s="279">
        <v>475</v>
      </c>
      <c r="AE14201" s="246" t="s">
        <v>40664</v>
      </c>
      <c r="AF14201" s="247">
        <v>20000</v>
      </c>
      <c r="AH14201" s="226" t="s">
        <v>36778</v>
      </c>
      <c r="AI14201" s="227">
        <v>360360.81</v>
      </c>
      <c r="AK14201" s="207" t="s">
        <v>14264</v>
      </c>
      <c r="AL14201" s="208">
        <v>15766.73</v>
      </c>
      <c r="AM14201" s="93"/>
      <c r="AN14201" s="93"/>
      <c r="AO14201" s="93"/>
    </row>
    <row r="14202" spans="28:41" x14ac:dyDescent="0.55000000000000004">
      <c r="AB14202" s="278" t="s">
        <v>69399</v>
      </c>
      <c r="AC14202" s="279">
        <v>8710</v>
      </c>
      <c r="AE14202" s="246" t="s">
        <v>59260</v>
      </c>
      <c r="AF14202" s="247">
        <v>34000</v>
      </c>
      <c r="AH14202" s="226" t="s">
        <v>49197</v>
      </c>
      <c r="AI14202" s="227">
        <v>5000</v>
      </c>
      <c r="AK14202" s="207" t="s">
        <v>28054</v>
      </c>
      <c r="AL14202" s="208">
        <v>10847.61</v>
      </c>
      <c r="AM14202" s="93"/>
      <c r="AN14202" s="93"/>
      <c r="AO14202" s="93"/>
    </row>
    <row r="14203" spans="28:41" x14ac:dyDescent="0.55000000000000004">
      <c r="AB14203" s="278" t="s">
        <v>23248</v>
      </c>
      <c r="AC14203" s="279">
        <v>401277.41</v>
      </c>
      <c r="AE14203" s="246" t="s">
        <v>59909</v>
      </c>
      <c r="AF14203" s="247">
        <v>26987</v>
      </c>
      <c r="AH14203" s="226" t="s">
        <v>40656</v>
      </c>
      <c r="AI14203" s="227">
        <v>2025</v>
      </c>
      <c r="AK14203" s="207" t="s">
        <v>28055</v>
      </c>
      <c r="AL14203" s="208">
        <v>4925.5</v>
      </c>
      <c r="AM14203" s="93"/>
      <c r="AN14203" s="93"/>
      <c r="AO14203" s="93"/>
    </row>
    <row r="14204" spans="28:41" x14ac:dyDescent="0.55000000000000004">
      <c r="AB14204" s="278" t="s">
        <v>23249</v>
      </c>
      <c r="AC14204" s="279">
        <v>587347.81000000006</v>
      </c>
      <c r="AE14204" s="246" t="s">
        <v>59910</v>
      </c>
      <c r="AF14204" s="247">
        <v>89205.119999999995</v>
      </c>
      <c r="AH14204" s="226" t="s">
        <v>34218</v>
      </c>
      <c r="AI14204" s="227">
        <v>106377.34</v>
      </c>
      <c r="AK14204" s="207" t="s">
        <v>28056</v>
      </c>
      <c r="AL14204" s="208">
        <v>29640.65</v>
      </c>
      <c r="AM14204" s="93"/>
      <c r="AN14204" s="93"/>
      <c r="AO14204" s="93"/>
    </row>
    <row r="14205" spans="28:41" x14ac:dyDescent="0.55000000000000004">
      <c r="AB14205" s="278" t="s">
        <v>23250</v>
      </c>
      <c r="AC14205" s="279">
        <v>457450.92</v>
      </c>
      <c r="AE14205" s="246" t="s">
        <v>48325</v>
      </c>
      <c r="AF14205" s="247">
        <v>6824.56</v>
      </c>
      <c r="AH14205" s="226" t="s">
        <v>40657</v>
      </c>
      <c r="AI14205" s="227">
        <v>8440.99</v>
      </c>
      <c r="AK14205" s="207" t="s">
        <v>28057</v>
      </c>
      <c r="AL14205" s="208">
        <v>5425.51</v>
      </c>
      <c r="AM14205" s="93"/>
      <c r="AN14205" s="93"/>
      <c r="AO14205" s="93"/>
    </row>
    <row r="14206" spans="28:41" x14ac:dyDescent="0.55000000000000004">
      <c r="AB14206" s="278" t="s">
        <v>69400</v>
      </c>
      <c r="AC14206" s="279">
        <v>2213.0700000000002</v>
      </c>
      <c r="AE14206" s="246" t="s">
        <v>49214</v>
      </c>
      <c r="AF14206" s="247">
        <v>6247.1</v>
      </c>
      <c r="AH14206" s="226" t="s">
        <v>47313</v>
      </c>
      <c r="AI14206" s="227">
        <v>5159.47</v>
      </c>
      <c r="AK14206" s="207" t="s">
        <v>14265</v>
      </c>
      <c r="AL14206" s="208">
        <v>47503</v>
      </c>
      <c r="AM14206" s="93"/>
      <c r="AN14206" s="93"/>
      <c r="AO14206" s="93"/>
    </row>
    <row r="14207" spans="28:41" x14ac:dyDescent="0.55000000000000004">
      <c r="AB14207" s="278" t="s">
        <v>23252</v>
      </c>
      <c r="AC14207" s="279">
        <v>334152</v>
      </c>
      <c r="AE14207" s="246" t="s">
        <v>40666</v>
      </c>
      <c r="AF14207" s="247">
        <v>189130.8</v>
      </c>
      <c r="AH14207" s="226" t="s">
        <v>34219</v>
      </c>
      <c r="AI14207" s="227">
        <v>207024.24</v>
      </c>
      <c r="AK14207" s="207" t="s">
        <v>28058</v>
      </c>
      <c r="AL14207" s="208">
        <v>6480</v>
      </c>
      <c r="AM14207" s="93"/>
      <c r="AN14207" s="93"/>
      <c r="AO14207" s="93"/>
    </row>
    <row r="14208" spans="28:41" x14ac:dyDescent="0.55000000000000004">
      <c r="AB14208" s="278" t="s">
        <v>60098</v>
      </c>
      <c r="AC14208" s="279">
        <v>92681.2</v>
      </c>
      <c r="AE14208" s="246" t="s">
        <v>62279</v>
      </c>
      <c r="AF14208" s="247">
        <v>5654</v>
      </c>
      <c r="AH14208" s="226" t="s">
        <v>36779</v>
      </c>
      <c r="AI14208" s="227">
        <v>2455.25</v>
      </c>
      <c r="AK14208" s="207" t="s">
        <v>28059</v>
      </c>
      <c r="AL14208" s="208">
        <v>59679.42</v>
      </c>
      <c r="AM14208" s="93"/>
      <c r="AN14208" s="93"/>
      <c r="AO14208" s="93"/>
    </row>
    <row r="14209" spans="28:41" x14ac:dyDescent="0.55000000000000004">
      <c r="AB14209" s="278" t="s">
        <v>66782</v>
      </c>
      <c r="AC14209" s="279">
        <v>603901.31000000006</v>
      </c>
      <c r="AE14209" s="246" t="s">
        <v>36799</v>
      </c>
      <c r="AF14209" s="247">
        <v>2667.96</v>
      </c>
      <c r="AH14209" s="226" t="s">
        <v>28728</v>
      </c>
      <c r="AI14209" s="227">
        <v>60120.44</v>
      </c>
      <c r="AK14209" s="207" t="s">
        <v>28060</v>
      </c>
      <c r="AL14209" s="208">
        <v>-23.18</v>
      </c>
      <c r="AM14209" s="93"/>
      <c r="AN14209" s="93"/>
      <c r="AO14209" s="93"/>
    </row>
    <row r="14210" spans="28:41" x14ac:dyDescent="0.55000000000000004">
      <c r="AB14210" s="278" t="s">
        <v>50701</v>
      </c>
      <c r="AC14210" s="279">
        <v>136392.38</v>
      </c>
      <c r="AE14210" s="246" t="s">
        <v>36800</v>
      </c>
      <c r="AF14210" s="247">
        <v>1600</v>
      </c>
      <c r="AH14210" s="226" t="s">
        <v>28729</v>
      </c>
      <c r="AI14210" s="227">
        <v>137467</v>
      </c>
      <c r="AK14210" s="207" t="s">
        <v>28061</v>
      </c>
      <c r="AL14210" s="208">
        <v>4270</v>
      </c>
      <c r="AM14210" s="93"/>
      <c r="AN14210" s="93"/>
      <c r="AO14210" s="93"/>
    </row>
    <row r="14211" spans="28:41" x14ac:dyDescent="0.55000000000000004">
      <c r="AB14211" s="278" t="s">
        <v>23253</v>
      </c>
      <c r="AC14211" s="279">
        <v>40849.699999999997</v>
      </c>
      <c r="AE14211" s="246" t="s">
        <v>64981</v>
      </c>
      <c r="AF14211" s="247">
        <v>62068.5</v>
      </c>
      <c r="AH14211" s="226" t="s">
        <v>35762</v>
      </c>
      <c r="AI14211" s="227">
        <v>214501.03</v>
      </c>
      <c r="AK14211" s="207" t="s">
        <v>28062</v>
      </c>
      <c r="AL14211" s="208">
        <v>11677</v>
      </c>
      <c r="AM14211" s="93"/>
      <c r="AN14211" s="93"/>
      <c r="AO14211" s="93"/>
    </row>
    <row r="14212" spans="28:41" x14ac:dyDescent="0.55000000000000004">
      <c r="AB14212" s="278" t="s">
        <v>69401</v>
      </c>
      <c r="AC14212" s="279">
        <v>98214.05</v>
      </c>
      <c r="AE14212" s="246" t="s">
        <v>50485</v>
      </c>
      <c r="AF14212" s="247">
        <v>24512.79</v>
      </c>
      <c r="AH14212" s="226" t="s">
        <v>35763</v>
      </c>
      <c r="AI14212" s="227">
        <v>20834.71</v>
      </c>
      <c r="AK14212" s="207" t="s">
        <v>28063</v>
      </c>
      <c r="AL14212" s="208">
        <v>8774.42</v>
      </c>
      <c r="AM14212" s="93"/>
      <c r="AN14212" s="93"/>
      <c r="AO14212" s="93"/>
    </row>
    <row r="14213" spans="28:41" x14ac:dyDescent="0.55000000000000004">
      <c r="AB14213" s="278" t="s">
        <v>69402</v>
      </c>
      <c r="AC14213" s="279">
        <v>30843</v>
      </c>
      <c r="AE14213" s="246" t="s">
        <v>45733</v>
      </c>
      <c r="AF14213" s="247">
        <v>22515.5</v>
      </c>
      <c r="AH14213" s="226" t="s">
        <v>34220</v>
      </c>
      <c r="AI14213" s="227">
        <v>578871.47</v>
      </c>
      <c r="AK14213" s="207" t="s">
        <v>28064</v>
      </c>
      <c r="AL14213" s="208">
        <v>19650.25</v>
      </c>
      <c r="AM14213" s="93"/>
      <c r="AN14213" s="93"/>
      <c r="AO14213" s="93"/>
    </row>
    <row r="14214" spans="28:41" x14ac:dyDescent="0.55000000000000004">
      <c r="AB14214" s="278" t="s">
        <v>23278</v>
      </c>
      <c r="AC14214" s="279">
        <v>2359.33</v>
      </c>
      <c r="AE14214" s="246" t="s">
        <v>60780</v>
      </c>
      <c r="AF14214" s="247">
        <v>72164</v>
      </c>
      <c r="AH14214" s="226" t="s">
        <v>36780</v>
      </c>
      <c r="AI14214" s="227">
        <v>-12.8</v>
      </c>
      <c r="AK14214" s="207" t="s">
        <v>28065</v>
      </c>
      <c r="AL14214" s="208">
        <v>2094.34</v>
      </c>
      <c r="AM14214" s="93"/>
      <c r="AN14214" s="93"/>
      <c r="AO14214" s="93"/>
    </row>
    <row r="14215" spans="28:41" x14ac:dyDescent="0.55000000000000004">
      <c r="AB14215" s="278" t="s">
        <v>23280</v>
      </c>
      <c r="AC14215" s="279">
        <v>2250</v>
      </c>
      <c r="AE14215" s="246" t="s">
        <v>64982</v>
      </c>
      <c r="AF14215" s="247">
        <v>49164</v>
      </c>
      <c r="AH14215" s="226" t="s">
        <v>35764</v>
      </c>
      <c r="AI14215" s="227">
        <v>619787.81000000006</v>
      </c>
      <c r="AK14215" s="207" t="s">
        <v>28066</v>
      </c>
      <c r="AL14215" s="208">
        <v>1902.29</v>
      </c>
      <c r="AM14215" s="93"/>
      <c r="AN14215" s="93"/>
      <c r="AO14215" s="93"/>
    </row>
    <row r="14216" spans="28:41" x14ac:dyDescent="0.55000000000000004">
      <c r="AB14216" s="278" t="s">
        <v>23352</v>
      </c>
      <c r="AC14216" s="279">
        <v>376085.52</v>
      </c>
      <c r="AE14216" s="246" t="s">
        <v>60781</v>
      </c>
      <c r="AF14216" s="247">
        <v>2086.5300000000002</v>
      </c>
      <c r="AH14216" s="226" t="s">
        <v>48313</v>
      </c>
      <c r="AI14216" s="227">
        <v>83966.13</v>
      </c>
      <c r="AK14216" s="207" t="s">
        <v>28067</v>
      </c>
      <c r="AL14216" s="208">
        <v>1043.92</v>
      </c>
      <c r="AM14216" s="93"/>
      <c r="AN14216" s="93"/>
      <c r="AO14216" s="93"/>
    </row>
    <row r="14217" spans="28:41" x14ac:dyDescent="0.55000000000000004">
      <c r="AB14217" s="278" t="s">
        <v>33831</v>
      </c>
      <c r="AC14217" s="279">
        <v>140100.22</v>
      </c>
      <c r="AE14217" s="246" t="s">
        <v>64983</v>
      </c>
      <c r="AF14217" s="247">
        <v>-26045.82</v>
      </c>
      <c r="AH14217" s="226" t="s">
        <v>45690</v>
      </c>
      <c r="AI14217" s="227">
        <v>6226.43</v>
      </c>
      <c r="AK14217" s="207" t="s">
        <v>28068</v>
      </c>
      <c r="AL14217" s="208">
        <v>14897.25</v>
      </c>
      <c r="AM14217" s="93"/>
      <c r="AN14217" s="93"/>
      <c r="AO14217" s="93"/>
    </row>
    <row r="14218" spans="28:41" x14ac:dyDescent="0.55000000000000004">
      <c r="AB14218" s="278" t="s">
        <v>23353</v>
      </c>
      <c r="AC14218" s="279">
        <v>49445.43</v>
      </c>
      <c r="AE14218" s="246" t="s">
        <v>29094</v>
      </c>
      <c r="AF14218" s="247">
        <v>14364.22</v>
      </c>
      <c r="AH14218" s="226" t="s">
        <v>50466</v>
      </c>
      <c r="AI14218" s="227">
        <v>51517.8</v>
      </c>
      <c r="AK14218" s="207" t="s">
        <v>28069</v>
      </c>
      <c r="AL14218" s="208">
        <v>607.05999999999995</v>
      </c>
      <c r="AM14218" s="93"/>
      <c r="AN14218" s="93"/>
      <c r="AO14218" s="93"/>
    </row>
    <row r="14219" spans="28:41" x14ac:dyDescent="0.55000000000000004">
      <c r="AB14219" s="278" t="s">
        <v>69403</v>
      </c>
      <c r="AC14219" s="279">
        <v>70044</v>
      </c>
      <c r="AE14219" s="246" t="s">
        <v>29095</v>
      </c>
      <c r="AF14219" s="247">
        <v>9595.07</v>
      </c>
      <c r="AH14219" s="226" t="s">
        <v>42993</v>
      </c>
      <c r="AI14219" s="227">
        <v>34264.19</v>
      </c>
      <c r="AK14219" s="207" t="s">
        <v>28070</v>
      </c>
      <c r="AL14219" s="208">
        <v>14220</v>
      </c>
      <c r="AM14219" s="93"/>
      <c r="AN14219" s="93"/>
      <c r="AO14219" s="93"/>
    </row>
    <row r="14220" spans="28:41" x14ac:dyDescent="0.55000000000000004">
      <c r="AB14220" s="278" t="s">
        <v>23356</v>
      </c>
      <c r="AC14220" s="279">
        <v>70064.509999999995</v>
      </c>
      <c r="AE14220" s="246" t="s">
        <v>60782</v>
      </c>
      <c r="AF14220" s="247">
        <v>5202.78</v>
      </c>
      <c r="AH14220" s="226" t="s">
        <v>42994</v>
      </c>
      <c r="AI14220" s="227">
        <v>2556.81</v>
      </c>
      <c r="AK14220" s="207" t="s">
        <v>28071</v>
      </c>
      <c r="AL14220" s="208">
        <v>1185</v>
      </c>
      <c r="AM14220" s="93"/>
      <c r="AN14220" s="93"/>
      <c r="AO14220" s="93"/>
    </row>
    <row r="14221" spans="28:41" x14ac:dyDescent="0.55000000000000004">
      <c r="AB14221" s="278" t="s">
        <v>59996</v>
      </c>
      <c r="AC14221" s="279">
        <v>156599.53</v>
      </c>
      <c r="AE14221" s="246" t="s">
        <v>60783</v>
      </c>
      <c r="AF14221" s="247">
        <v>300.76</v>
      </c>
      <c r="AH14221" s="226" t="s">
        <v>53921</v>
      </c>
      <c r="AI14221" s="227">
        <v>8974.67</v>
      </c>
      <c r="AK14221" s="207" t="s">
        <v>28072</v>
      </c>
      <c r="AL14221" s="208">
        <v>1178.51</v>
      </c>
      <c r="AM14221" s="93"/>
      <c r="AN14221" s="93"/>
      <c r="AO14221" s="93"/>
    </row>
    <row r="14222" spans="28:41" x14ac:dyDescent="0.55000000000000004">
      <c r="AB14222" s="278" t="s">
        <v>23357</v>
      </c>
      <c r="AC14222" s="279">
        <v>254070.79</v>
      </c>
      <c r="AE14222" s="246" t="s">
        <v>60784</v>
      </c>
      <c r="AF14222" s="247">
        <v>65.69</v>
      </c>
      <c r="AH14222" s="226" t="s">
        <v>53922</v>
      </c>
      <c r="AI14222" s="227">
        <v>686.53</v>
      </c>
      <c r="AK14222" s="207" t="s">
        <v>28073</v>
      </c>
      <c r="AL14222" s="208">
        <v>300.82</v>
      </c>
      <c r="AM14222" s="93"/>
      <c r="AN14222" s="93"/>
      <c r="AO14222" s="93"/>
    </row>
    <row r="14223" spans="28:41" x14ac:dyDescent="0.55000000000000004">
      <c r="AB14223" s="278" t="s">
        <v>39288</v>
      </c>
      <c r="AC14223" s="279">
        <v>53798.09</v>
      </c>
      <c r="AE14223" s="246" t="s">
        <v>60785</v>
      </c>
      <c r="AF14223" s="247">
        <v>267.02999999999997</v>
      </c>
      <c r="AH14223" s="226" t="s">
        <v>53923</v>
      </c>
      <c r="AI14223" s="227">
        <v>2162.9</v>
      </c>
      <c r="AK14223" s="207" t="s">
        <v>28074</v>
      </c>
      <c r="AL14223" s="208">
        <v>71596.789999999994</v>
      </c>
      <c r="AM14223" s="93"/>
      <c r="AN14223" s="93"/>
      <c r="AO14223" s="93"/>
    </row>
    <row r="14224" spans="28:41" x14ac:dyDescent="0.55000000000000004">
      <c r="AB14224" s="278" t="s">
        <v>13862</v>
      </c>
      <c r="AC14224" s="279">
        <v>38740.69</v>
      </c>
      <c r="AE14224" s="246" t="s">
        <v>60786</v>
      </c>
      <c r="AF14224" s="247">
        <v>46.14</v>
      </c>
      <c r="AH14224" s="226" t="s">
        <v>53924</v>
      </c>
      <c r="AI14224" s="227">
        <v>282.47000000000003</v>
      </c>
      <c r="AK14224" s="207" t="s">
        <v>28075</v>
      </c>
      <c r="AL14224" s="208">
        <v>730</v>
      </c>
      <c r="AM14224" s="93"/>
      <c r="AN14224" s="93"/>
      <c r="AO14224" s="93"/>
    </row>
    <row r="14225" spans="28:41" x14ac:dyDescent="0.55000000000000004">
      <c r="AB14225" s="278" t="s">
        <v>40822</v>
      </c>
      <c r="AC14225" s="279">
        <v>5231.22</v>
      </c>
      <c r="AE14225" s="246" t="s">
        <v>60787</v>
      </c>
      <c r="AF14225" s="247">
        <v>74.02</v>
      </c>
      <c r="AH14225" s="226" t="s">
        <v>53925</v>
      </c>
      <c r="AI14225" s="227">
        <v>247.34</v>
      </c>
      <c r="AK14225" s="207" t="s">
        <v>28076</v>
      </c>
      <c r="AL14225" s="208">
        <v>658.36</v>
      </c>
      <c r="AM14225" s="93"/>
      <c r="AN14225" s="93"/>
      <c r="AO14225" s="93"/>
    </row>
    <row r="14226" spans="28:41" x14ac:dyDescent="0.55000000000000004">
      <c r="AB14226" s="278" t="s">
        <v>23358</v>
      </c>
      <c r="AC14226" s="279">
        <v>10354</v>
      </c>
      <c r="AE14226" s="246" t="s">
        <v>64984</v>
      </c>
      <c r="AF14226" s="247">
        <v>-5956.42</v>
      </c>
      <c r="AH14226" s="226" t="s">
        <v>42995</v>
      </c>
      <c r="AI14226" s="227">
        <v>31030.66</v>
      </c>
      <c r="AK14226" s="207" t="s">
        <v>28077</v>
      </c>
      <c r="AL14226" s="208">
        <v>4051.4</v>
      </c>
      <c r="AM14226" s="93"/>
      <c r="AN14226" s="93"/>
      <c r="AO14226" s="93"/>
    </row>
    <row r="14227" spans="28:41" x14ac:dyDescent="0.55000000000000004">
      <c r="AB14227" s="278" t="s">
        <v>59333</v>
      </c>
      <c r="AC14227" s="279">
        <v>5701.79</v>
      </c>
      <c r="AE14227" s="246" t="s">
        <v>43014</v>
      </c>
      <c r="AF14227" s="247">
        <v>4169.25</v>
      </c>
      <c r="AH14227" s="226" t="s">
        <v>48314</v>
      </c>
      <c r="AI14227" s="227">
        <v>11199.44</v>
      </c>
      <c r="AK14227" s="207" t="s">
        <v>28078</v>
      </c>
      <c r="AL14227" s="208">
        <v>5893.37</v>
      </c>
      <c r="AM14227" s="93"/>
      <c r="AN14227" s="93"/>
      <c r="AO14227" s="93"/>
    </row>
    <row r="14228" spans="28:41" x14ac:dyDescent="0.55000000000000004">
      <c r="AB14228" s="278" t="s">
        <v>13863</v>
      </c>
      <c r="AC14228" s="279">
        <v>2806.66</v>
      </c>
      <c r="AE14228" s="246" t="s">
        <v>29099</v>
      </c>
      <c r="AF14228" s="247">
        <v>580.5</v>
      </c>
      <c r="AH14228" s="226" t="s">
        <v>53926</v>
      </c>
      <c r="AI14228" s="227">
        <v>270077.52</v>
      </c>
      <c r="AK14228" s="207" t="s">
        <v>28079</v>
      </c>
      <c r="AL14228" s="208">
        <v>778.31</v>
      </c>
      <c r="AM14228" s="93"/>
      <c r="AN14228" s="93"/>
      <c r="AO14228" s="93"/>
    </row>
    <row r="14229" spans="28:41" x14ac:dyDescent="0.55000000000000004">
      <c r="AB14229" s="278" t="s">
        <v>35268</v>
      </c>
      <c r="AC14229" s="279">
        <v>26920.91</v>
      </c>
      <c r="AE14229" s="246" t="s">
        <v>29100</v>
      </c>
      <c r="AF14229" s="247">
        <v>236.88</v>
      </c>
      <c r="AH14229" s="226" t="s">
        <v>53927</v>
      </c>
      <c r="AI14229" s="227">
        <v>4156.1099999999997</v>
      </c>
      <c r="AK14229" s="207" t="s">
        <v>28080</v>
      </c>
      <c r="AL14229" s="208">
        <v>1518.47</v>
      </c>
      <c r="AM14229" s="93"/>
      <c r="AN14229" s="93"/>
      <c r="AO14229" s="93"/>
    </row>
    <row r="14230" spans="28:41" x14ac:dyDescent="0.55000000000000004">
      <c r="AB14230" s="278" t="s">
        <v>50702</v>
      </c>
      <c r="AC14230" s="279">
        <v>35441.11</v>
      </c>
      <c r="AE14230" s="246" t="s">
        <v>50490</v>
      </c>
      <c r="AF14230" s="247">
        <v>18002.36</v>
      </c>
      <c r="AH14230" s="226" t="s">
        <v>53928</v>
      </c>
      <c r="AI14230" s="227">
        <v>450</v>
      </c>
      <c r="AK14230" s="207" t="s">
        <v>28081</v>
      </c>
      <c r="AL14230" s="208">
        <v>71596.789999999994</v>
      </c>
      <c r="AM14230" s="93"/>
      <c r="AN14230" s="93"/>
      <c r="AO14230" s="93"/>
    </row>
    <row r="14231" spans="28:41" x14ac:dyDescent="0.55000000000000004">
      <c r="AB14231" s="278" t="s">
        <v>50703</v>
      </c>
      <c r="AC14231" s="279">
        <v>4396.47</v>
      </c>
      <c r="AE14231" s="246" t="s">
        <v>50491</v>
      </c>
      <c r="AF14231" s="247">
        <v>5056.84</v>
      </c>
      <c r="AH14231" s="226" t="s">
        <v>53929</v>
      </c>
      <c r="AI14231" s="227">
        <v>2176.67</v>
      </c>
      <c r="AK14231" s="207" t="s">
        <v>28082</v>
      </c>
      <c r="AL14231" s="208">
        <v>15856.32</v>
      </c>
      <c r="AM14231" s="93"/>
      <c r="AN14231" s="93"/>
      <c r="AO14231" s="93"/>
    </row>
    <row r="14232" spans="28:41" x14ac:dyDescent="0.55000000000000004">
      <c r="AB14232" s="278" t="s">
        <v>69404</v>
      </c>
      <c r="AC14232" s="279">
        <v>3866.86</v>
      </c>
      <c r="AE14232" s="246" t="s">
        <v>43017</v>
      </c>
      <c r="AF14232" s="247">
        <v>3200</v>
      </c>
      <c r="AH14232" s="226" t="s">
        <v>53930</v>
      </c>
      <c r="AI14232" s="227">
        <v>34733.49</v>
      </c>
      <c r="AK14232" s="207" t="s">
        <v>28083</v>
      </c>
      <c r="AL14232" s="208">
        <v>15883.92</v>
      </c>
      <c r="AM14232" s="93"/>
      <c r="AN14232" s="93"/>
      <c r="AO14232" s="93"/>
    </row>
    <row r="14233" spans="28:41" x14ac:dyDescent="0.55000000000000004">
      <c r="AB14233" s="278" t="s">
        <v>23359</v>
      </c>
      <c r="AC14233" s="279">
        <v>73374.820000000007</v>
      </c>
      <c r="AE14233" s="246" t="s">
        <v>50493</v>
      </c>
      <c r="AF14233" s="247">
        <v>12150</v>
      </c>
      <c r="AH14233" s="226" t="s">
        <v>53931</v>
      </c>
      <c r="AI14233" s="227">
        <v>161689.25</v>
      </c>
      <c r="AK14233" s="207" t="s">
        <v>28084</v>
      </c>
      <c r="AL14233" s="208">
        <v>14220</v>
      </c>
      <c r="AM14233" s="93"/>
      <c r="AN14233" s="93"/>
      <c r="AO14233" s="93"/>
    </row>
    <row r="14234" spans="28:41" x14ac:dyDescent="0.55000000000000004">
      <c r="AB14234" s="278" t="s">
        <v>23360</v>
      </c>
      <c r="AC14234" s="279">
        <v>15110.5</v>
      </c>
      <c r="AE14234" s="246" t="s">
        <v>60788</v>
      </c>
      <c r="AF14234" s="247">
        <v>280715.52000000002</v>
      </c>
      <c r="AH14234" s="226" t="s">
        <v>45691</v>
      </c>
      <c r="AI14234" s="227">
        <v>456350</v>
      </c>
      <c r="AK14234" s="207" t="s">
        <v>28085</v>
      </c>
      <c r="AL14234" s="208">
        <v>73242.759999999995</v>
      </c>
      <c r="AM14234" s="93"/>
      <c r="AN14234" s="93"/>
      <c r="AO14234" s="93"/>
    </row>
    <row r="14235" spans="28:41" x14ac:dyDescent="0.55000000000000004">
      <c r="AB14235" s="278" t="s">
        <v>33834</v>
      </c>
      <c r="AC14235" s="279">
        <v>3290.15</v>
      </c>
      <c r="AE14235" s="246" t="s">
        <v>43018</v>
      </c>
      <c r="AF14235" s="247">
        <v>9397.68</v>
      </c>
      <c r="AH14235" s="226" t="s">
        <v>53932</v>
      </c>
      <c r="AI14235" s="227">
        <v>22327.97</v>
      </c>
      <c r="AK14235" s="207" t="s">
        <v>28086</v>
      </c>
      <c r="AL14235" s="208">
        <v>730</v>
      </c>
      <c r="AM14235" s="93"/>
      <c r="AN14235" s="93"/>
      <c r="AO14235" s="93"/>
    </row>
    <row r="14236" spans="28:41" x14ac:dyDescent="0.55000000000000004">
      <c r="AB14236" s="278" t="s">
        <v>13867</v>
      </c>
      <c r="AC14236" s="279">
        <v>102667.34</v>
      </c>
      <c r="AE14236" s="246" t="s">
        <v>50495</v>
      </c>
      <c r="AF14236" s="247">
        <v>299.76</v>
      </c>
      <c r="AH14236" s="226" t="s">
        <v>45692</v>
      </c>
      <c r="AI14236" s="227">
        <v>71136.44</v>
      </c>
      <c r="AK14236" s="207" t="s">
        <v>28087</v>
      </c>
      <c r="AL14236" s="208">
        <v>68897</v>
      </c>
      <c r="AM14236" s="93"/>
      <c r="AN14236" s="93"/>
      <c r="AO14236" s="93"/>
    </row>
    <row r="14237" spans="28:41" x14ac:dyDescent="0.55000000000000004">
      <c r="AB14237" s="278" t="s">
        <v>13868</v>
      </c>
      <c r="AC14237" s="279">
        <v>267604.94</v>
      </c>
      <c r="AE14237" s="246" t="s">
        <v>60789</v>
      </c>
      <c r="AF14237" s="247">
        <v>1338.61</v>
      </c>
      <c r="AH14237" s="226" t="s">
        <v>50467</v>
      </c>
      <c r="AI14237" s="227">
        <v>99957.08</v>
      </c>
      <c r="AK14237" s="207" t="s">
        <v>28088</v>
      </c>
      <c r="AL14237" s="208">
        <v>1139.53</v>
      </c>
      <c r="AM14237" s="93"/>
      <c r="AN14237" s="93"/>
      <c r="AO14237" s="93"/>
    </row>
    <row r="14238" spans="28:41" x14ac:dyDescent="0.55000000000000004">
      <c r="AB14238" s="278" t="s">
        <v>23361</v>
      </c>
      <c r="AC14238" s="279">
        <v>122996.42</v>
      </c>
      <c r="AE14238" s="246" t="s">
        <v>43019</v>
      </c>
      <c r="AF14238" s="247">
        <v>33.46</v>
      </c>
      <c r="AH14238" s="226" t="s">
        <v>53933</v>
      </c>
      <c r="AI14238" s="227">
        <v>40025.68</v>
      </c>
      <c r="AK14238" s="207" t="s">
        <v>28089</v>
      </c>
      <c r="AL14238" s="208">
        <v>3808.6</v>
      </c>
      <c r="AM14238" s="93"/>
      <c r="AN14238" s="93"/>
      <c r="AO14238" s="93"/>
    </row>
    <row r="14239" spans="28:41" x14ac:dyDescent="0.55000000000000004">
      <c r="AB14239" s="278" t="s">
        <v>23362</v>
      </c>
      <c r="AC14239" s="279">
        <v>23755.03</v>
      </c>
      <c r="AE14239" s="246" t="s">
        <v>60790</v>
      </c>
      <c r="AF14239" s="247">
        <v>569.21</v>
      </c>
      <c r="AH14239" s="226" t="s">
        <v>50468</v>
      </c>
      <c r="AI14239" s="227">
        <v>5337.5</v>
      </c>
      <c r="AK14239" s="207" t="s">
        <v>28090</v>
      </c>
      <c r="AL14239" s="208">
        <v>563.94000000000005</v>
      </c>
      <c r="AM14239" s="93"/>
      <c r="AN14239" s="93"/>
      <c r="AO14239" s="93"/>
    </row>
    <row r="14240" spans="28:41" x14ac:dyDescent="0.55000000000000004">
      <c r="AB14240" s="278" t="s">
        <v>23363</v>
      </c>
      <c r="AC14240" s="279">
        <v>46693.82</v>
      </c>
      <c r="AE14240" s="246" t="s">
        <v>60791</v>
      </c>
      <c r="AF14240" s="247">
        <v>68.13</v>
      </c>
      <c r="AH14240" s="226" t="s">
        <v>53934</v>
      </c>
      <c r="AI14240" s="227">
        <v>71048.23</v>
      </c>
      <c r="AK14240" s="207" t="s">
        <v>28091</v>
      </c>
      <c r="AL14240" s="208">
        <v>36460.199999999997</v>
      </c>
      <c r="AM14240" s="93"/>
      <c r="AN14240" s="93"/>
      <c r="AO14240" s="93"/>
    </row>
    <row r="14241" spans="28:41" x14ac:dyDescent="0.55000000000000004">
      <c r="AB14241" s="278" t="s">
        <v>66783</v>
      </c>
      <c r="AC14241" s="279">
        <v>79.459999999999994</v>
      </c>
      <c r="AE14241" s="246" t="s">
        <v>60792</v>
      </c>
      <c r="AF14241" s="247">
        <v>5.18</v>
      </c>
      <c r="AH14241" s="226" t="s">
        <v>53935</v>
      </c>
      <c r="AI14241" s="227">
        <v>40508.68</v>
      </c>
      <c r="AK14241" s="207" t="s">
        <v>28092</v>
      </c>
      <c r="AL14241" s="208">
        <v>1000</v>
      </c>
      <c r="AM14241" s="93"/>
      <c r="AN14241" s="93"/>
      <c r="AO14241" s="93"/>
    </row>
    <row r="14242" spans="28:41" x14ac:dyDescent="0.55000000000000004">
      <c r="AB14242" s="278" t="s">
        <v>23365</v>
      </c>
      <c r="AC14242" s="279">
        <v>8612.24</v>
      </c>
      <c r="AE14242" s="246" t="s">
        <v>43020</v>
      </c>
      <c r="AF14242" s="247">
        <v>1315.04</v>
      </c>
      <c r="AH14242" s="226" t="s">
        <v>47314</v>
      </c>
      <c r="AI14242" s="227">
        <v>33139.519999999997</v>
      </c>
      <c r="AK14242" s="207" t="s">
        <v>14266</v>
      </c>
      <c r="AL14242" s="208">
        <v>18429.8</v>
      </c>
      <c r="AM14242" s="93"/>
      <c r="AN14242" s="93"/>
      <c r="AO14242" s="93"/>
    </row>
    <row r="14243" spans="28:41" x14ac:dyDescent="0.55000000000000004">
      <c r="AB14243" s="278" t="s">
        <v>35269</v>
      </c>
      <c r="AC14243" s="279">
        <v>2394.65</v>
      </c>
      <c r="AE14243" s="246" t="s">
        <v>43021</v>
      </c>
      <c r="AF14243" s="247">
        <v>2500</v>
      </c>
      <c r="AH14243" s="226" t="s">
        <v>49198</v>
      </c>
      <c r="AI14243" s="227">
        <v>39350.78</v>
      </c>
      <c r="AK14243" s="207" t="s">
        <v>14267</v>
      </c>
      <c r="AL14243" s="208">
        <v>23961.64</v>
      </c>
      <c r="AM14243" s="93"/>
      <c r="AN14243" s="93"/>
      <c r="AO14243" s="93"/>
    </row>
    <row r="14244" spans="28:41" x14ac:dyDescent="0.55000000000000004">
      <c r="AB14244" s="278" t="s">
        <v>36457</v>
      </c>
      <c r="AC14244" s="279">
        <v>80</v>
      </c>
      <c r="AE14244" s="246" t="s">
        <v>50496</v>
      </c>
      <c r="AF14244" s="247">
        <v>737.5</v>
      </c>
      <c r="AH14244" s="226" t="s">
        <v>49199</v>
      </c>
      <c r="AI14244" s="227">
        <v>63421.5</v>
      </c>
      <c r="AK14244" s="207" t="s">
        <v>14268</v>
      </c>
      <c r="AL14244" s="208">
        <v>28229.72</v>
      </c>
      <c r="AM14244" s="93"/>
      <c r="AN14244" s="93"/>
      <c r="AO14244" s="93"/>
    </row>
    <row r="14245" spans="28:41" x14ac:dyDescent="0.55000000000000004">
      <c r="AB14245" s="278" t="s">
        <v>59997</v>
      </c>
      <c r="AC14245" s="279">
        <v>14250</v>
      </c>
      <c r="AE14245" s="246" t="s">
        <v>43022</v>
      </c>
      <c r="AF14245" s="247">
        <v>1761.22</v>
      </c>
      <c r="AH14245" s="226" t="s">
        <v>48315</v>
      </c>
      <c r="AI14245" s="227">
        <v>247723.91</v>
      </c>
      <c r="AK14245" s="207" t="s">
        <v>28093</v>
      </c>
      <c r="AL14245" s="208">
        <v>15202.05</v>
      </c>
      <c r="AM14245" s="93"/>
      <c r="AN14245" s="93"/>
      <c r="AO14245" s="93"/>
    </row>
    <row r="14246" spans="28:41" x14ac:dyDescent="0.55000000000000004">
      <c r="AB14246" s="278" t="s">
        <v>58772</v>
      </c>
      <c r="AC14246" s="279">
        <v>13187.03</v>
      </c>
      <c r="AE14246" s="246" t="s">
        <v>64985</v>
      </c>
      <c r="AF14246" s="247">
        <v>23345.87</v>
      </c>
      <c r="AH14246" s="226" t="s">
        <v>49200</v>
      </c>
      <c r="AI14246" s="227">
        <v>10.1</v>
      </c>
      <c r="AK14246" s="207" t="s">
        <v>28094</v>
      </c>
      <c r="AL14246" s="208">
        <v>168314.21</v>
      </c>
      <c r="AM14246" s="93"/>
      <c r="AN14246" s="93"/>
      <c r="AO14246" s="93"/>
    </row>
    <row r="14247" spans="28:41" x14ac:dyDescent="0.55000000000000004">
      <c r="AB14247" s="278" t="s">
        <v>13869</v>
      </c>
      <c r="AC14247" s="279">
        <v>295990.34999999998</v>
      </c>
      <c r="AE14247" s="246" t="s">
        <v>64986</v>
      </c>
      <c r="AF14247" s="247">
        <v>1472.92</v>
      </c>
      <c r="AH14247" s="226" t="s">
        <v>48316</v>
      </c>
      <c r="AI14247" s="227">
        <v>421.38</v>
      </c>
      <c r="AK14247" s="207" t="s">
        <v>28095</v>
      </c>
      <c r="AL14247" s="208">
        <v>29640.65</v>
      </c>
      <c r="AM14247" s="93"/>
      <c r="AN14247" s="93"/>
      <c r="AO14247" s="93"/>
    </row>
    <row r="14248" spans="28:41" x14ac:dyDescent="0.55000000000000004">
      <c r="AB14248" s="278" t="s">
        <v>13870</v>
      </c>
      <c r="AC14248" s="279">
        <v>131307.95000000001</v>
      </c>
      <c r="AE14248" s="246" t="s">
        <v>64987</v>
      </c>
      <c r="AF14248" s="247">
        <v>322.60000000000002</v>
      </c>
      <c r="AH14248" s="226" t="s">
        <v>48317</v>
      </c>
      <c r="AI14248" s="227">
        <v>2439.66</v>
      </c>
      <c r="AK14248" s="207" t="s">
        <v>28096</v>
      </c>
      <c r="AL14248" s="208">
        <v>7851.86</v>
      </c>
      <c r="AM14248" s="93"/>
      <c r="AN14248" s="93"/>
      <c r="AO14248" s="93"/>
    </row>
    <row r="14249" spans="28:41" x14ac:dyDescent="0.55000000000000004">
      <c r="AB14249" s="278" t="s">
        <v>65163</v>
      </c>
      <c r="AC14249" s="279">
        <v>447445.72</v>
      </c>
      <c r="AE14249" s="246" t="s">
        <v>64988</v>
      </c>
      <c r="AF14249" s="247">
        <v>8526.23</v>
      </c>
      <c r="AH14249" s="226" t="s">
        <v>53936</v>
      </c>
      <c r="AI14249" s="227">
        <v>2.11</v>
      </c>
      <c r="AK14249" s="207" t="s">
        <v>14269</v>
      </c>
      <c r="AL14249" s="208">
        <v>183911.65</v>
      </c>
      <c r="AM14249" s="93"/>
      <c r="AN14249" s="93"/>
      <c r="AO14249" s="93"/>
    </row>
    <row r="14250" spans="28:41" x14ac:dyDescent="0.55000000000000004">
      <c r="AB14250" s="278" t="s">
        <v>23367</v>
      </c>
      <c r="AC14250" s="279">
        <v>118573.53</v>
      </c>
      <c r="AE14250" s="246" t="s">
        <v>64989</v>
      </c>
      <c r="AF14250" s="247">
        <v>71.69</v>
      </c>
      <c r="AH14250" s="226" t="s">
        <v>53937</v>
      </c>
      <c r="AI14250" s="227">
        <v>90.27</v>
      </c>
      <c r="AK14250" s="207" t="s">
        <v>28097</v>
      </c>
      <c r="AL14250" s="208">
        <v>6480</v>
      </c>
      <c r="AM14250" s="93"/>
      <c r="AN14250" s="93"/>
      <c r="AO14250" s="93"/>
    </row>
    <row r="14251" spans="28:41" x14ac:dyDescent="0.55000000000000004">
      <c r="AB14251" s="278" t="s">
        <v>36459</v>
      </c>
      <c r="AC14251" s="279">
        <v>3777.57</v>
      </c>
      <c r="AE14251" s="246" t="s">
        <v>64990</v>
      </c>
      <c r="AF14251" s="247">
        <v>151.19</v>
      </c>
      <c r="AH14251" s="226" t="s">
        <v>45693</v>
      </c>
      <c r="AI14251" s="227">
        <v>288650</v>
      </c>
      <c r="AK14251" s="207" t="s">
        <v>28098</v>
      </c>
      <c r="AL14251" s="208">
        <v>75134.710000000006</v>
      </c>
      <c r="AM14251" s="93"/>
      <c r="AN14251" s="93"/>
      <c r="AO14251" s="93"/>
    </row>
    <row r="14252" spans="28:41" x14ac:dyDescent="0.55000000000000004">
      <c r="AB14252" s="278" t="s">
        <v>23368</v>
      </c>
      <c r="AC14252" s="279">
        <v>21281.119999999999</v>
      </c>
      <c r="AE14252" s="246" t="s">
        <v>53965</v>
      </c>
      <c r="AF14252" s="247">
        <v>5144.8599999999997</v>
      </c>
      <c r="AH14252" s="226" t="s">
        <v>45694</v>
      </c>
      <c r="AI14252" s="227">
        <v>22081.73</v>
      </c>
      <c r="AK14252" s="207" t="s">
        <v>28099</v>
      </c>
      <c r="AL14252" s="208">
        <v>8700.42</v>
      </c>
      <c r="AM14252" s="93"/>
      <c r="AN14252" s="93"/>
      <c r="AO14252" s="93"/>
    </row>
    <row r="14253" spans="28:41" x14ac:dyDescent="0.55000000000000004">
      <c r="AB14253" s="278" t="s">
        <v>23369</v>
      </c>
      <c r="AC14253" s="279">
        <v>674442.23999999999</v>
      </c>
      <c r="AE14253" s="246" t="s">
        <v>43025</v>
      </c>
      <c r="AF14253" s="247">
        <v>1851.56</v>
      </c>
      <c r="AH14253" s="226" t="s">
        <v>42996</v>
      </c>
      <c r="AI14253" s="227">
        <v>140924.37</v>
      </c>
      <c r="AK14253" s="207" t="s">
        <v>28100</v>
      </c>
      <c r="AL14253" s="208">
        <v>110924.26</v>
      </c>
      <c r="AM14253" s="93"/>
      <c r="AN14253" s="93"/>
      <c r="AO14253" s="93"/>
    </row>
    <row r="14254" spans="28:41" x14ac:dyDescent="0.55000000000000004">
      <c r="AB14254" s="278" t="s">
        <v>23370</v>
      </c>
      <c r="AC14254" s="279">
        <v>-6564.75</v>
      </c>
      <c r="AE14254" s="246" t="s">
        <v>43026</v>
      </c>
      <c r="AF14254" s="247">
        <v>5580.62</v>
      </c>
      <c r="AH14254" s="226" t="s">
        <v>42997</v>
      </c>
      <c r="AI14254" s="227">
        <v>10803.63</v>
      </c>
      <c r="AK14254" s="207" t="s">
        <v>28101</v>
      </c>
      <c r="AL14254" s="208">
        <v>-23.18</v>
      </c>
      <c r="AM14254" s="93"/>
      <c r="AN14254" s="93"/>
      <c r="AO14254" s="93"/>
    </row>
    <row r="14255" spans="28:41" x14ac:dyDescent="0.55000000000000004">
      <c r="AB14255" s="278" t="s">
        <v>36460</v>
      </c>
      <c r="AC14255" s="279">
        <v>470418.88</v>
      </c>
      <c r="AE14255" s="246" t="s">
        <v>47323</v>
      </c>
      <c r="AF14255" s="247">
        <v>6464.7</v>
      </c>
      <c r="AH14255" s="226" t="s">
        <v>50469</v>
      </c>
      <c r="AI14255" s="227">
        <v>3793</v>
      </c>
      <c r="AK14255" s="207" t="s">
        <v>28102</v>
      </c>
      <c r="AL14255" s="208">
        <v>10795.93</v>
      </c>
      <c r="AM14255" s="93"/>
      <c r="AN14255" s="93"/>
      <c r="AO14255" s="93"/>
    </row>
    <row r="14256" spans="28:41" x14ac:dyDescent="0.55000000000000004">
      <c r="AB14256" s="278" t="s">
        <v>47544</v>
      </c>
      <c r="AC14256" s="279">
        <v>357773</v>
      </c>
      <c r="AE14256" s="246" t="s">
        <v>43027</v>
      </c>
      <c r="AF14256" s="247">
        <v>279.38</v>
      </c>
      <c r="AH14256" s="226" t="s">
        <v>36783</v>
      </c>
      <c r="AI14256" s="227">
        <v>64808.37</v>
      </c>
      <c r="AK14256" s="207" t="s">
        <v>28103</v>
      </c>
      <c r="AL14256" s="208">
        <v>24000</v>
      </c>
      <c r="AM14256" s="93"/>
      <c r="AN14256" s="93"/>
      <c r="AO14256" s="93"/>
    </row>
    <row r="14257" spans="28:41" x14ac:dyDescent="0.55000000000000004">
      <c r="AB14257" s="278" t="s">
        <v>69405</v>
      </c>
      <c r="AC14257" s="279">
        <v>15369.87</v>
      </c>
      <c r="AE14257" s="246" t="s">
        <v>56652</v>
      </c>
      <c r="AF14257" s="247">
        <v>5717</v>
      </c>
      <c r="AH14257" s="226" t="s">
        <v>36784</v>
      </c>
      <c r="AI14257" s="227">
        <v>4820.34</v>
      </c>
      <c r="AK14257" s="207" t="s">
        <v>28104</v>
      </c>
      <c r="AL14257" s="208">
        <v>1836.04</v>
      </c>
      <c r="AM14257" s="93"/>
      <c r="AN14257" s="93"/>
      <c r="AO14257" s="93"/>
    </row>
    <row r="14258" spans="28:41" x14ac:dyDescent="0.55000000000000004">
      <c r="AB14258" s="278" t="s">
        <v>70212</v>
      </c>
      <c r="AC14258" s="279">
        <v>31853</v>
      </c>
      <c r="AE14258" s="246" t="s">
        <v>57924</v>
      </c>
      <c r="AF14258" s="247">
        <v>9854</v>
      </c>
      <c r="AH14258" s="226" t="s">
        <v>36785</v>
      </c>
      <c r="AI14258" s="227">
        <v>19218.07</v>
      </c>
      <c r="AK14258" s="207" t="s">
        <v>28105</v>
      </c>
      <c r="AL14258" s="208">
        <v>265.55</v>
      </c>
      <c r="AM14258" s="93"/>
      <c r="AN14258" s="93"/>
      <c r="AO14258" s="93"/>
    </row>
    <row r="14259" spans="28:41" x14ac:dyDescent="0.55000000000000004">
      <c r="AB14259" s="278" t="s">
        <v>40823</v>
      </c>
      <c r="AC14259" s="279">
        <v>146049.64000000001</v>
      </c>
      <c r="AE14259" s="246" t="s">
        <v>34268</v>
      </c>
      <c r="AF14259" s="247">
        <v>16183.8</v>
      </c>
      <c r="AH14259" s="226" t="s">
        <v>47315</v>
      </c>
      <c r="AI14259" s="227">
        <v>7933.72</v>
      </c>
      <c r="AK14259" s="207" t="s">
        <v>28106</v>
      </c>
      <c r="AL14259" s="208">
        <v>465.4</v>
      </c>
      <c r="AM14259" s="93"/>
      <c r="AN14259" s="93"/>
      <c r="AO14259" s="93"/>
    </row>
    <row r="14260" spans="28:41" x14ac:dyDescent="0.55000000000000004">
      <c r="AB14260" s="278" t="s">
        <v>33837</v>
      </c>
      <c r="AC14260" s="279">
        <v>53394.34</v>
      </c>
      <c r="AE14260" s="246" t="s">
        <v>34269</v>
      </c>
      <c r="AF14260" s="247">
        <v>571.29</v>
      </c>
      <c r="AH14260" s="226" t="s">
        <v>47316</v>
      </c>
      <c r="AI14260" s="227">
        <v>613.55999999999995</v>
      </c>
      <c r="AK14260" s="207" t="s">
        <v>28107</v>
      </c>
      <c r="AL14260" s="208">
        <v>4003.15</v>
      </c>
      <c r="AM14260" s="93"/>
      <c r="AN14260" s="93"/>
      <c r="AO14260" s="93"/>
    </row>
    <row r="14261" spans="28:41" x14ac:dyDescent="0.55000000000000004">
      <c r="AB14261" s="278" t="s">
        <v>35274</v>
      </c>
      <c r="AC14261" s="279">
        <v>6091770.2599999998</v>
      </c>
      <c r="AE14261" s="246" t="s">
        <v>62280</v>
      </c>
      <c r="AF14261" s="247">
        <v>3965.04</v>
      </c>
      <c r="AH14261" s="226" t="s">
        <v>47317</v>
      </c>
      <c r="AI14261" s="227">
        <v>15500</v>
      </c>
      <c r="AK14261" s="207" t="s">
        <v>28108</v>
      </c>
      <c r="AL14261" s="208">
        <v>20.86</v>
      </c>
      <c r="AM14261" s="93"/>
      <c r="AN14261" s="93"/>
      <c r="AO14261" s="93"/>
    </row>
    <row r="14262" spans="28:41" x14ac:dyDescent="0.55000000000000004">
      <c r="AB14262" s="278" t="s">
        <v>23483</v>
      </c>
      <c r="AC14262" s="279">
        <v>1061.8399999999999</v>
      </c>
      <c r="AE14262" s="246" t="s">
        <v>29146</v>
      </c>
      <c r="AF14262" s="247">
        <v>4723</v>
      </c>
      <c r="AH14262" s="226" t="s">
        <v>45695</v>
      </c>
      <c r="AI14262" s="227">
        <v>200211.48</v>
      </c>
      <c r="AK14262" s="207" t="s">
        <v>28109</v>
      </c>
      <c r="AL14262" s="208">
        <v>1489.74</v>
      </c>
      <c r="AM14262" s="93"/>
      <c r="AN14262" s="93"/>
      <c r="AO14262" s="93"/>
    </row>
    <row r="14263" spans="28:41" x14ac:dyDescent="0.55000000000000004">
      <c r="AB14263" s="278" t="s">
        <v>23484</v>
      </c>
      <c r="AC14263" s="279">
        <v>3278963.92</v>
      </c>
      <c r="AE14263" s="246" t="s">
        <v>62832</v>
      </c>
      <c r="AF14263" s="247">
        <v>14149.15</v>
      </c>
      <c r="AH14263" s="226" t="s">
        <v>45696</v>
      </c>
      <c r="AI14263" s="227">
        <v>60000</v>
      </c>
      <c r="AK14263" s="207" t="s">
        <v>28110</v>
      </c>
      <c r="AL14263" s="208">
        <v>18748.5</v>
      </c>
      <c r="AM14263" s="93"/>
      <c r="AN14263" s="93"/>
      <c r="AO14263" s="93"/>
    </row>
    <row r="14264" spans="28:41" x14ac:dyDescent="0.55000000000000004">
      <c r="AB14264" s="278" t="s">
        <v>58059</v>
      </c>
      <c r="AC14264" s="279">
        <v>104806.03</v>
      </c>
      <c r="AE14264" s="246" t="s">
        <v>62833</v>
      </c>
      <c r="AF14264" s="247">
        <v>1057.48</v>
      </c>
      <c r="AH14264" s="226" t="s">
        <v>45697</v>
      </c>
      <c r="AI14264" s="227">
        <v>4605.1000000000004</v>
      </c>
      <c r="AK14264" s="207" t="s">
        <v>28111</v>
      </c>
      <c r="AL14264" s="208">
        <v>1411.76</v>
      </c>
      <c r="AM14264" s="93"/>
      <c r="AN14264" s="93"/>
      <c r="AO14264" s="93"/>
    </row>
    <row r="14265" spans="28:41" x14ac:dyDescent="0.55000000000000004">
      <c r="AB14265" s="278" t="s">
        <v>23485</v>
      </c>
      <c r="AC14265" s="279">
        <v>234264.13</v>
      </c>
      <c r="AE14265" s="246" t="s">
        <v>62834</v>
      </c>
      <c r="AF14265" s="247">
        <v>3466.55</v>
      </c>
      <c r="AH14265" s="226" t="s">
        <v>42998</v>
      </c>
      <c r="AI14265" s="227">
        <v>202688</v>
      </c>
      <c r="AK14265" s="207" t="s">
        <v>28112</v>
      </c>
      <c r="AL14265" s="208">
        <v>2503.37</v>
      </c>
      <c r="AM14265" s="93"/>
      <c r="AN14265" s="93"/>
      <c r="AO14265" s="93"/>
    </row>
    <row r="14266" spans="28:41" x14ac:dyDescent="0.55000000000000004">
      <c r="AB14266" s="278" t="s">
        <v>23486</v>
      </c>
      <c r="AC14266" s="279">
        <v>1374291.86</v>
      </c>
      <c r="AE14266" s="246" t="s">
        <v>62835</v>
      </c>
      <c r="AF14266" s="247">
        <v>1754.88</v>
      </c>
      <c r="AH14266" s="226" t="s">
        <v>42999</v>
      </c>
      <c r="AI14266" s="227">
        <v>15506</v>
      </c>
      <c r="AK14266" s="207" t="s">
        <v>28113</v>
      </c>
      <c r="AL14266" s="208">
        <v>8985</v>
      </c>
      <c r="AM14266" s="93"/>
      <c r="AN14266" s="93"/>
      <c r="AO14266" s="93"/>
    </row>
    <row r="14267" spans="28:41" x14ac:dyDescent="0.55000000000000004">
      <c r="AB14267" s="278" t="s">
        <v>23488</v>
      </c>
      <c r="AC14267" s="279">
        <v>1919690.47</v>
      </c>
      <c r="AE14267" s="246" t="s">
        <v>53968</v>
      </c>
      <c r="AF14267" s="247">
        <v>81062</v>
      </c>
      <c r="AH14267" s="226" t="s">
        <v>28800</v>
      </c>
      <c r="AI14267" s="227">
        <v>18989.66</v>
      </c>
      <c r="AK14267" s="207" t="s">
        <v>28114</v>
      </c>
      <c r="AL14267" s="208">
        <v>160</v>
      </c>
      <c r="AM14267" s="93"/>
      <c r="AN14267" s="93"/>
      <c r="AO14267" s="93"/>
    </row>
    <row r="14268" spans="28:41" x14ac:dyDescent="0.55000000000000004">
      <c r="AB14268" s="278" t="s">
        <v>23489</v>
      </c>
      <c r="AC14268" s="279">
        <v>49098.59</v>
      </c>
      <c r="AE14268" s="246" t="s">
        <v>53969</v>
      </c>
      <c r="AF14268" s="247">
        <v>22500</v>
      </c>
      <c r="AH14268" s="226" t="s">
        <v>28803</v>
      </c>
      <c r="AI14268" s="227">
        <v>1452.71</v>
      </c>
      <c r="AK14268" s="207" t="s">
        <v>28115</v>
      </c>
      <c r="AL14268" s="208">
        <v>8015.6</v>
      </c>
      <c r="AM14268" s="93"/>
      <c r="AN14268" s="93"/>
      <c r="AO14268" s="93"/>
    </row>
    <row r="14269" spans="28:41" x14ac:dyDescent="0.55000000000000004">
      <c r="AB14269" s="278" t="s">
        <v>23490</v>
      </c>
      <c r="AC14269" s="279">
        <v>23280.61</v>
      </c>
      <c r="AE14269" s="246" t="s">
        <v>53970</v>
      </c>
      <c r="AF14269" s="247">
        <v>81851.070000000007</v>
      </c>
      <c r="AH14269" s="226" t="s">
        <v>28804</v>
      </c>
      <c r="AI14269" s="227">
        <v>4588.55</v>
      </c>
      <c r="AK14269" s="207" t="s">
        <v>28116</v>
      </c>
      <c r="AL14269" s="208">
        <v>5297.5</v>
      </c>
      <c r="AM14269" s="93"/>
      <c r="AN14269" s="93"/>
      <c r="AO14269" s="93"/>
    </row>
    <row r="14270" spans="28:41" x14ac:dyDescent="0.55000000000000004">
      <c r="AB14270" s="278" t="s">
        <v>50706</v>
      </c>
      <c r="AC14270" s="279">
        <v>57571.040000000001</v>
      </c>
      <c r="AE14270" s="246" t="s">
        <v>63439</v>
      </c>
      <c r="AF14270" s="247">
        <v>38765.019999999997</v>
      </c>
      <c r="AH14270" s="226" t="s">
        <v>28805</v>
      </c>
      <c r="AI14270" s="227">
        <v>1638.68</v>
      </c>
      <c r="AK14270" s="207" t="s">
        <v>28117</v>
      </c>
      <c r="AL14270" s="208">
        <v>405.25</v>
      </c>
      <c r="AM14270" s="93"/>
      <c r="AN14270" s="93"/>
      <c r="AO14270" s="93"/>
    </row>
    <row r="14271" spans="28:41" x14ac:dyDescent="0.55000000000000004">
      <c r="AB14271" s="278" t="s">
        <v>23491</v>
      </c>
      <c r="AC14271" s="279">
        <v>2024179.61</v>
      </c>
      <c r="AE14271" s="246" t="s">
        <v>56653</v>
      </c>
      <c r="AF14271" s="247">
        <v>3415.8</v>
      </c>
      <c r="AH14271" s="226" t="s">
        <v>28806</v>
      </c>
      <c r="AI14271" s="227">
        <v>16098.23</v>
      </c>
      <c r="AK14271" s="207" t="s">
        <v>28118</v>
      </c>
      <c r="AL14271" s="208">
        <v>2884.45</v>
      </c>
      <c r="AM14271" s="93"/>
      <c r="AN14271" s="93"/>
      <c r="AO14271" s="93"/>
    </row>
    <row r="14272" spans="28:41" x14ac:dyDescent="0.55000000000000004">
      <c r="AB14272" s="278" t="s">
        <v>23492</v>
      </c>
      <c r="AC14272" s="279">
        <v>25907.16</v>
      </c>
      <c r="AE14272" s="246" t="s">
        <v>53971</v>
      </c>
      <c r="AF14272" s="247">
        <v>14187.25</v>
      </c>
      <c r="AH14272" s="226" t="s">
        <v>28807</v>
      </c>
      <c r="AI14272" s="227">
        <v>72714.45</v>
      </c>
      <c r="AK14272" s="207" t="s">
        <v>28119</v>
      </c>
      <c r="AL14272" s="208">
        <v>10790</v>
      </c>
      <c r="AM14272" s="93"/>
      <c r="AN14272" s="93"/>
      <c r="AO14272" s="93"/>
    </row>
    <row r="14273" spans="28:41" x14ac:dyDescent="0.55000000000000004">
      <c r="AB14273" s="278" t="s">
        <v>40824</v>
      </c>
      <c r="AC14273" s="279">
        <v>15040904.6</v>
      </c>
      <c r="AE14273" s="246" t="s">
        <v>64991</v>
      </c>
      <c r="AF14273" s="247">
        <v>3560.4</v>
      </c>
      <c r="AH14273" s="226" t="s">
        <v>28808</v>
      </c>
      <c r="AI14273" s="227">
        <v>63185.25</v>
      </c>
      <c r="AK14273" s="207" t="s">
        <v>28120</v>
      </c>
      <c r="AL14273" s="208">
        <v>8894.92</v>
      </c>
      <c r="AM14273" s="93"/>
      <c r="AN14273" s="93"/>
      <c r="AO14273" s="93"/>
    </row>
    <row r="14274" spans="28:41" x14ac:dyDescent="0.55000000000000004">
      <c r="AB14274" s="278" t="s">
        <v>23493</v>
      </c>
      <c r="AC14274" s="279">
        <v>211893.86</v>
      </c>
      <c r="AE14274" s="246" t="s">
        <v>64992</v>
      </c>
      <c r="AF14274" s="247">
        <v>439.6</v>
      </c>
      <c r="AH14274" s="226" t="s">
        <v>43000</v>
      </c>
      <c r="AI14274" s="227">
        <v>1484.8</v>
      </c>
      <c r="AK14274" s="207" t="s">
        <v>28121</v>
      </c>
      <c r="AL14274" s="208">
        <v>571.88</v>
      </c>
      <c r="AM14274" s="93"/>
      <c r="AN14274" s="93"/>
      <c r="AO14274" s="93"/>
    </row>
    <row r="14275" spans="28:41" x14ac:dyDescent="0.55000000000000004">
      <c r="AB14275" s="278" t="s">
        <v>23495</v>
      </c>
      <c r="AC14275" s="279">
        <v>1317180.3700000001</v>
      </c>
      <c r="AE14275" s="246" t="s">
        <v>62836</v>
      </c>
      <c r="AF14275" s="247">
        <v>31847.24</v>
      </c>
      <c r="AH14275" s="226" t="s">
        <v>39556</v>
      </c>
      <c r="AI14275" s="227">
        <v>24477.11</v>
      </c>
      <c r="AK14275" s="207" t="s">
        <v>28122</v>
      </c>
      <c r="AL14275" s="208">
        <v>22505</v>
      </c>
      <c r="AM14275" s="93"/>
      <c r="AN14275" s="93"/>
      <c r="AO14275" s="93"/>
    </row>
    <row r="14276" spans="28:41" x14ac:dyDescent="0.55000000000000004">
      <c r="AB14276" s="278" t="s">
        <v>36465</v>
      </c>
      <c r="AC14276" s="279">
        <v>3736</v>
      </c>
      <c r="AE14276" s="246" t="s">
        <v>62837</v>
      </c>
      <c r="AF14276" s="247">
        <v>639.61</v>
      </c>
      <c r="AH14276" s="226" t="s">
        <v>39557</v>
      </c>
      <c r="AI14276" s="227">
        <v>1872.49</v>
      </c>
      <c r="AK14276" s="207" t="s">
        <v>28123</v>
      </c>
      <c r="AL14276" s="208">
        <v>14187.5</v>
      </c>
      <c r="AM14276" s="93"/>
      <c r="AN14276" s="93"/>
      <c r="AO14276" s="93"/>
    </row>
    <row r="14277" spans="28:41" x14ac:dyDescent="0.55000000000000004">
      <c r="AB14277" s="278" t="s">
        <v>40825</v>
      </c>
      <c r="AC14277" s="279">
        <v>19664.5</v>
      </c>
      <c r="AE14277" s="246" t="s">
        <v>62838</v>
      </c>
      <c r="AF14277" s="247">
        <v>2853.27</v>
      </c>
      <c r="AH14277" s="226" t="s">
        <v>39558</v>
      </c>
      <c r="AI14277" s="227">
        <v>5306.6</v>
      </c>
      <c r="AK14277" s="207" t="s">
        <v>28124</v>
      </c>
      <c r="AL14277" s="208">
        <v>1937.03</v>
      </c>
      <c r="AM14277" s="93"/>
      <c r="AN14277" s="93"/>
      <c r="AO14277" s="93"/>
    </row>
    <row r="14278" spans="28:41" x14ac:dyDescent="0.55000000000000004">
      <c r="AB14278" s="278" t="s">
        <v>40826</v>
      </c>
      <c r="AC14278" s="279">
        <v>4274.47</v>
      </c>
      <c r="AE14278" s="246" t="s">
        <v>62839</v>
      </c>
      <c r="AF14278" s="247">
        <v>1754.88</v>
      </c>
      <c r="AH14278" s="226" t="s">
        <v>39559</v>
      </c>
      <c r="AI14278" s="227">
        <v>2609.8000000000002</v>
      </c>
      <c r="AK14278" s="207" t="s">
        <v>28125</v>
      </c>
      <c r="AL14278" s="208">
        <v>36570.32</v>
      </c>
      <c r="AM14278" s="93"/>
      <c r="AN14278" s="93"/>
      <c r="AO14278" s="93"/>
    </row>
    <row r="14279" spans="28:41" x14ac:dyDescent="0.55000000000000004">
      <c r="AB14279" s="278" t="s">
        <v>40827</v>
      </c>
      <c r="AC14279" s="279">
        <v>453.47</v>
      </c>
      <c r="AE14279" s="246" t="s">
        <v>43028</v>
      </c>
      <c r="AF14279" s="247">
        <v>69.959999999999994</v>
      </c>
      <c r="AH14279" s="226" t="s">
        <v>50470</v>
      </c>
      <c r="AI14279" s="227">
        <v>15919.2</v>
      </c>
      <c r="AK14279" s="207" t="s">
        <v>28126</v>
      </c>
      <c r="AL14279" s="208">
        <v>1621.2</v>
      </c>
      <c r="AM14279" s="93"/>
      <c r="AN14279" s="93"/>
      <c r="AO14279" s="93"/>
    </row>
    <row r="14280" spans="28:41" x14ac:dyDescent="0.55000000000000004">
      <c r="AB14280" s="278" t="s">
        <v>23496</v>
      </c>
      <c r="AC14280" s="279">
        <v>259918.99</v>
      </c>
      <c r="AE14280" s="246" t="s">
        <v>43029</v>
      </c>
      <c r="AF14280" s="247">
        <v>7736.17</v>
      </c>
      <c r="AH14280" s="226" t="s">
        <v>50471</v>
      </c>
      <c r="AI14280" s="227">
        <v>1217.8</v>
      </c>
      <c r="AK14280" s="207" t="s">
        <v>28127</v>
      </c>
      <c r="AL14280" s="208">
        <v>5692</v>
      </c>
      <c r="AM14280" s="93"/>
      <c r="AN14280" s="93"/>
      <c r="AO14280" s="93"/>
    </row>
    <row r="14281" spans="28:41" x14ac:dyDescent="0.55000000000000004">
      <c r="AB14281" s="278" t="s">
        <v>55622</v>
      </c>
      <c r="AC14281" s="279">
        <v>916.14</v>
      </c>
      <c r="AE14281" s="246" t="s">
        <v>43030</v>
      </c>
      <c r="AF14281" s="247">
        <v>591.80999999999995</v>
      </c>
      <c r="AH14281" s="226" t="s">
        <v>43001</v>
      </c>
      <c r="AI14281" s="227">
        <v>77128.039999999994</v>
      </c>
      <c r="AK14281" s="207" t="s">
        <v>28128</v>
      </c>
      <c r="AL14281" s="208">
        <v>9180</v>
      </c>
      <c r="AM14281" s="93"/>
      <c r="AN14281" s="93"/>
      <c r="AO14281" s="93"/>
    </row>
    <row r="14282" spans="28:41" x14ac:dyDescent="0.55000000000000004">
      <c r="AB14282" s="278" t="s">
        <v>23498</v>
      </c>
      <c r="AC14282" s="279">
        <v>47025.39</v>
      </c>
      <c r="AE14282" s="246" t="s">
        <v>53972</v>
      </c>
      <c r="AF14282" s="247">
        <v>81402.759999999995</v>
      </c>
      <c r="AH14282" s="226" t="s">
        <v>43002</v>
      </c>
      <c r="AI14282" s="227">
        <v>3960</v>
      </c>
      <c r="AK14282" s="207" t="s">
        <v>28129</v>
      </c>
      <c r="AL14282" s="208">
        <v>702.27</v>
      </c>
      <c r="AM14282" s="93"/>
      <c r="AN14282" s="93"/>
      <c r="AO14282" s="93"/>
    </row>
    <row r="14283" spans="28:41" x14ac:dyDescent="0.55000000000000004">
      <c r="AB14283" s="278" t="s">
        <v>33838</v>
      </c>
      <c r="AC14283" s="279">
        <v>6488313.96</v>
      </c>
      <c r="AE14283" s="246" t="s">
        <v>56654</v>
      </c>
      <c r="AF14283" s="247">
        <v>3631.18</v>
      </c>
      <c r="AH14283" s="226" t="s">
        <v>49201</v>
      </c>
      <c r="AI14283" s="227">
        <v>4800</v>
      </c>
      <c r="AK14283" s="207" t="s">
        <v>28130</v>
      </c>
      <c r="AL14283" s="208">
        <v>516.79</v>
      </c>
      <c r="AM14283" s="93"/>
      <c r="AN14283" s="93"/>
      <c r="AO14283" s="93"/>
    </row>
    <row r="14284" spans="28:41" x14ac:dyDescent="0.55000000000000004">
      <c r="AB14284" s="278" t="s">
        <v>23500</v>
      </c>
      <c r="AC14284" s="279">
        <v>1751717.22</v>
      </c>
      <c r="AE14284" s="246" t="s">
        <v>57925</v>
      </c>
      <c r="AF14284" s="247">
        <v>1424.08</v>
      </c>
      <c r="AH14284" s="226" t="s">
        <v>53938</v>
      </c>
      <c r="AI14284" s="227">
        <v>98396</v>
      </c>
      <c r="AK14284" s="207" t="s">
        <v>28131</v>
      </c>
      <c r="AL14284" s="208">
        <v>7635</v>
      </c>
      <c r="AM14284" s="93"/>
      <c r="AN14284" s="93"/>
      <c r="AO14284" s="93"/>
    </row>
    <row r="14285" spans="28:41" x14ac:dyDescent="0.55000000000000004">
      <c r="AB14285" s="278" t="s">
        <v>58060</v>
      </c>
      <c r="AC14285" s="279">
        <v>6812079.7300000004</v>
      </c>
      <c r="AE14285" s="246" t="s">
        <v>62281</v>
      </c>
      <c r="AF14285" s="247">
        <v>95399.75</v>
      </c>
      <c r="AH14285" s="226" t="s">
        <v>53939</v>
      </c>
      <c r="AI14285" s="227">
        <v>3550</v>
      </c>
      <c r="AK14285" s="207" t="s">
        <v>28132</v>
      </c>
      <c r="AL14285" s="208">
        <v>280</v>
      </c>
      <c r="AM14285" s="93"/>
      <c r="AN14285" s="93"/>
      <c r="AO14285" s="93"/>
    </row>
    <row r="14286" spans="28:41" x14ac:dyDescent="0.55000000000000004">
      <c r="AB14286" s="278" t="s">
        <v>23501</v>
      </c>
      <c r="AC14286" s="279">
        <v>69136.52</v>
      </c>
      <c r="AE14286" s="246" t="s">
        <v>62282</v>
      </c>
      <c r="AF14286" s="247">
        <v>21568</v>
      </c>
      <c r="AH14286" s="226" t="s">
        <v>53940</v>
      </c>
      <c r="AI14286" s="227">
        <v>5200</v>
      </c>
      <c r="AK14286" s="207" t="s">
        <v>28133</v>
      </c>
      <c r="AL14286" s="208">
        <v>2700</v>
      </c>
      <c r="AM14286" s="93"/>
      <c r="AN14286" s="93"/>
      <c r="AO14286" s="93"/>
    </row>
    <row r="14287" spans="28:41" x14ac:dyDescent="0.55000000000000004">
      <c r="AB14287" s="278" t="s">
        <v>23502</v>
      </c>
      <c r="AC14287" s="279">
        <v>500</v>
      </c>
      <c r="AE14287" s="246" t="s">
        <v>35796</v>
      </c>
      <c r="AF14287" s="247">
        <v>26376</v>
      </c>
      <c r="AH14287" s="226" t="s">
        <v>53941</v>
      </c>
      <c r="AI14287" s="227">
        <v>1000</v>
      </c>
      <c r="AK14287" s="207" t="s">
        <v>28134</v>
      </c>
      <c r="AL14287" s="208">
        <v>500</v>
      </c>
      <c r="AM14287" s="93"/>
      <c r="AN14287" s="93"/>
      <c r="AO14287" s="93"/>
    </row>
    <row r="14288" spans="28:41" x14ac:dyDescent="0.55000000000000004">
      <c r="AB14288" s="278" t="s">
        <v>23503</v>
      </c>
      <c r="AC14288" s="279">
        <v>84060.11</v>
      </c>
      <c r="AE14288" s="246" t="s">
        <v>39578</v>
      </c>
      <c r="AF14288" s="247">
        <v>16779.93</v>
      </c>
      <c r="AH14288" s="226" t="s">
        <v>53942</v>
      </c>
      <c r="AI14288" s="227">
        <v>474.31</v>
      </c>
      <c r="AK14288" s="207" t="s">
        <v>28135</v>
      </c>
      <c r="AL14288" s="208">
        <v>850.3</v>
      </c>
      <c r="AM14288" s="93"/>
      <c r="AN14288" s="93"/>
      <c r="AO14288" s="93"/>
    </row>
    <row r="14289" spans="28:41" x14ac:dyDescent="0.55000000000000004">
      <c r="AB14289" s="278" t="s">
        <v>23504</v>
      </c>
      <c r="AC14289" s="279">
        <v>4639469.53</v>
      </c>
      <c r="AE14289" s="246" t="s">
        <v>48331</v>
      </c>
      <c r="AF14289" s="247">
        <v>5106</v>
      </c>
      <c r="AH14289" s="226" t="s">
        <v>53943</v>
      </c>
      <c r="AI14289" s="227">
        <v>57068.639999999999</v>
      </c>
      <c r="AK14289" s="207" t="s">
        <v>28136</v>
      </c>
      <c r="AL14289" s="208">
        <v>40815</v>
      </c>
      <c r="AM14289" s="93"/>
      <c r="AN14289" s="93"/>
      <c r="AO14289" s="93"/>
    </row>
    <row r="14290" spans="28:41" x14ac:dyDescent="0.55000000000000004">
      <c r="AB14290" s="278" t="s">
        <v>43288</v>
      </c>
      <c r="AC14290" s="279">
        <v>1192656.2</v>
      </c>
      <c r="AE14290" s="246" t="s">
        <v>40667</v>
      </c>
      <c r="AF14290" s="247">
        <v>13972.04</v>
      </c>
      <c r="AH14290" s="226" t="s">
        <v>53944</v>
      </c>
      <c r="AI14290" s="227">
        <v>4365.75</v>
      </c>
      <c r="AK14290" s="207" t="s">
        <v>28137</v>
      </c>
      <c r="AL14290" s="208">
        <v>280</v>
      </c>
      <c r="AM14290" s="93"/>
      <c r="AN14290" s="93"/>
      <c r="AO14290" s="93"/>
    </row>
    <row r="14291" spans="28:41" x14ac:dyDescent="0.55000000000000004">
      <c r="AB14291" s="278" t="s">
        <v>69406</v>
      </c>
      <c r="AC14291" s="279">
        <v>15540</v>
      </c>
      <c r="AE14291" s="246" t="s">
        <v>43033</v>
      </c>
      <c r="AF14291" s="247">
        <v>5255.73</v>
      </c>
      <c r="AH14291" s="226" t="s">
        <v>53945</v>
      </c>
      <c r="AI14291" s="227">
        <v>5025.43</v>
      </c>
      <c r="AK14291" s="207" t="s">
        <v>28138</v>
      </c>
      <c r="AL14291" s="208">
        <v>2700</v>
      </c>
      <c r="AM14291" s="93"/>
      <c r="AN14291" s="93"/>
      <c r="AO14291" s="93"/>
    </row>
    <row r="14292" spans="28:41" x14ac:dyDescent="0.55000000000000004">
      <c r="AB14292" s="278" t="s">
        <v>47545</v>
      </c>
      <c r="AC14292" s="279">
        <v>1889499.22</v>
      </c>
      <c r="AE14292" s="246" t="s">
        <v>47327</v>
      </c>
      <c r="AF14292" s="247">
        <v>12175</v>
      </c>
      <c r="AH14292" s="226" t="s">
        <v>43003</v>
      </c>
      <c r="AI14292" s="227">
        <v>39885.86</v>
      </c>
      <c r="AK14292" s="207" t="s">
        <v>28139</v>
      </c>
      <c r="AL14292" s="208">
        <v>5297.5</v>
      </c>
      <c r="AM14292" s="93"/>
      <c r="AN14292" s="93"/>
      <c r="AO14292" s="93"/>
    </row>
    <row r="14293" spans="28:41" x14ac:dyDescent="0.55000000000000004">
      <c r="AB14293" s="278" t="s">
        <v>23505</v>
      </c>
      <c r="AC14293" s="279">
        <v>-1846.71</v>
      </c>
      <c r="AE14293" s="246" t="s">
        <v>60793</v>
      </c>
      <c r="AF14293" s="247">
        <v>7666.33</v>
      </c>
      <c r="AH14293" s="226" t="s">
        <v>49202</v>
      </c>
      <c r="AI14293" s="227">
        <v>89956</v>
      </c>
      <c r="AK14293" s="207" t="s">
        <v>28140</v>
      </c>
      <c r="AL14293" s="208">
        <v>500</v>
      </c>
      <c r="AM14293" s="93"/>
      <c r="AN14293" s="93"/>
      <c r="AO14293" s="93"/>
    </row>
    <row r="14294" spans="28:41" x14ac:dyDescent="0.55000000000000004">
      <c r="AB14294" s="278" t="s">
        <v>13881</v>
      </c>
      <c r="AC14294" s="279">
        <v>4071796.32</v>
      </c>
      <c r="AE14294" s="246" t="s">
        <v>35799</v>
      </c>
      <c r="AF14294" s="247">
        <v>9943.0300000000007</v>
      </c>
      <c r="AH14294" s="226" t="s">
        <v>45698</v>
      </c>
      <c r="AI14294" s="227">
        <v>72033.119999999995</v>
      </c>
      <c r="AK14294" s="207" t="s">
        <v>28141</v>
      </c>
      <c r="AL14294" s="208">
        <v>3793.86</v>
      </c>
      <c r="AM14294" s="93"/>
      <c r="AN14294" s="93"/>
      <c r="AO14294" s="93"/>
    </row>
    <row r="14295" spans="28:41" x14ac:dyDescent="0.55000000000000004">
      <c r="AB14295" s="278" t="s">
        <v>13882</v>
      </c>
      <c r="AC14295" s="279">
        <v>11843131.84</v>
      </c>
      <c r="AE14295" s="246" t="s">
        <v>62283</v>
      </c>
      <c r="AF14295" s="247">
        <v>6069</v>
      </c>
      <c r="AH14295" s="226" t="s">
        <v>45699</v>
      </c>
      <c r="AI14295" s="227">
        <v>5510.88</v>
      </c>
      <c r="AK14295" s="207" t="s">
        <v>28142</v>
      </c>
      <c r="AL14295" s="208">
        <v>265.55</v>
      </c>
      <c r="AM14295" s="93"/>
      <c r="AN14295" s="93"/>
      <c r="AO14295" s="93"/>
    </row>
    <row r="14296" spans="28:41" x14ac:dyDescent="0.55000000000000004">
      <c r="AB14296" s="278" t="s">
        <v>23506</v>
      </c>
      <c r="AC14296" s="279">
        <v>3384636.62</v>
      </c>
      <c r="AE14296" s="246" t="s">
        <v>34271</v>
      </c>
      <c r="AF14296" s="247">
        <v>9018.66</v>
      </c>
      <c r="AH14296" s="226" t="s">
        <v>28841</v>
      </c>
      <c r="AI14296" s="227">
        <v>212784</v>
      </c>
      <c r="AK14296" s="207" t="s">
        <v>28143</v>
      </c>
      <c r="AL14296" s="208">
        <v>46251.14</v>
      </c>
      <c r="AM14296" s="93"/>
      <c r="AN14296" s="93"/>
      <c r="AO14296" s="93"/>
    </row>
    <row r="14297" spans="28:41" x14ac:dyDescent="0.55000000000000004">
      <c r="AB14297" s="278" t="s">
        <v>23507</v>
      </c>
      <c r="AC14297" s="279">
        <v>235005.68</v>
      </c>
      <c r="AE14297" s="246" t="s">
        <v>60794</v>
      </c>
      <c r="AF14297" s="247">
        <v>1000</v>
      </c>
      <c r="AH14297" s="226" t="s">
        <v>28842</v>
      </c>
      <c r="AI14297" s="227">
        <v>220045</v>
      </c>
      <c r="AK14297" s="207" t="s">
        <v>28144</v>
      </c>
      <c r="AL14297" s="208">
        <v>17948.89</v>
      </c>
      <c r="AM14297" s="93"/>
      <c r="AN14297" s="93"/>
      <c r="AO14297" s="93"/>
    </row>
    <row r="14298" spans="28:41" x14ac:dyDescent="0.55000000000000004">
      <c r="AB14298" s="278" t="s">
        <v>23508</v>
      </c>
      <c r="AC14298" s="279">
        <v>4151.1099999999997</v>
      </c>
      <c r="AE14298" s="246" t="s">
        <v>59911</v>
      </c>
      <c r="AF14298" s="247">
        <v>19770.45</v>
      </c>
      <c r="AH14298" s="226" t="s">
        <v>14378</v>
      </c>
      <c r="AI14298" s="227">
        <v>104941</v>
      </c>
      <c r="AK14298" s="207" t="s">
        <v>28145</v>
      </c>
      <c r="AL14298" s="208">
        <v>10790</v>
      </c>
      <c r="AM14298" s="93"/>
      <c r="AN14298" s="93"/>
      <c r="AO14298" s="93"/>
    </row>
    <row r="14299" spans="28:41" x14ac:dyDescent="0.55000000000000004">
      <c r="AB14299" s="278" t="s">
        <v>23509</v>
      </c>
      <c r="AC14299" s="279">
        <v>33211042.710000001</v>
      </c>
      <c r="AE14299" s="246" t="s">
        <v>57926</v>
      </c>
      <c r="AF14299" s="247">
        <v>230</v>
      </c>
      <c r="AH14299" s="226" t="s">
        <v>28850</v>
      </c>
      <c r="AI14299" s="227">
        <v>9970.33</v>
      </c>
      <c r="AK14299" s="207" t="s">
        <v>28146</v>
      </c>
      <c r="AL14299" s="208">
        <v>73198.740000000005</v>
      </c>
      <c r="AM14299" s="93"/>
      <c r="AN14299" s="93"/>
      <c r="AO14299" s="93"/>
    </row>
    <row r="14300" spans="28:41" x14ac:dyDescent="0.55000000000000004">
      <c r="AB14300" s="278" t="s">
        <v>23510</v>
      </c>
      <c r="AC14300" s="279">
        <v>7040506.1600000001</v>
      </c>
      <c r="AE14300" s="246" t="s">
        <v>47332</v>
      </c>
      <c r="AF14300" s="247">
        <v>43994.37</v>
      </c>
      <c r="AH14300" s="226" t="s">
        <v>28851</v>
      </c>
      <c r="AI14300" s="227">
        <v>728</v>
      </c>
      <c r="AK14300" s="207" t="s">
        <v>28147</v>
      </c>
      <c r="AL14300" s="208">
        <v>3785.7</v>
      </c>
      <c r="AM14300" s="93"/>
      <c r="AN14300" s="93"/>
      <c r="AO14300" s="93"/>
    </row>
    <row r="14301" spans="28:41" x14ac:dyDescent="0.55000000000000004">
      <c r="AB14301" s="278" t="s">
        <v>23511</v>
      </c>
      <c r="AC14301" s="279">
        <v>19983.47</v>
      </c>
      <c r="AE14301" s="246" t="s">
        <v>47333</v>
      </c>
      <c r="AF14301" s="247">
        <v>3249.83</v>
      </c>
      <c r="AH14301" s="226" t="s">
        <v>28852</v>
      </c>
      <c r="AI14301" s="227">
        <v>2150.75</v>
      </c>
      <c r="AK14301" s="207" t="s">
        <v>28148</v>
      </c>
      <c r="AL14301" s="208">
        <v>2650.45</v>
      </c>
      <c r="AM14301" s="93"/>
      <c r="AN14301" s="93"/>
      <c r="AO14301" s="93"/>
    </row>
    <row r="14302" spans="28:41" x14ac:dyDescent="0.55000000000000004">
      <c r="AB14302" s="278" t="s">
        <v>23512</v>
      </c>
      <c r="AC14302" s="279">
        <v>6423.98</v>
      </c>
      <c r="AE14302" s="246" t="s">
        <v>47334</v>
      </c>
      <c r="AF14302" s="247">
        <v>8120.16</v>
      </c>
      <c r="AH14302" s="226" t="s">
        <v>28853</v>
      </c>
      <c r="AI14302" s="227">
        <v>54973.79</v>
      </c>
      <c r="AK14302" s="207" t="s">
        <v>28149</v>
      </c>
      <c r="AL14302" s="208">
        <v>18145.12</v>
      </c>
      <c r="AM14302" s="93"/>
      <c r="AN14302" s="93"/>
      <c r="AO14302" s="93"/>
    </row>
    <row r="14303" spans="28:41" x14ac:dyDescent="0.55000000000000004">
      <c r="AB14303" s="278" t="s">
        <v>23513</v>
      </c>
      <c r="AC14303" s="279">
        <v>10756136.460000001</v>
      </c>
      <c r="AE14303" s="246" t="s">
        <v>53975</v>
      </c>
      <c r="AF14303" s="247">
        <v>29057.67</v>
      </c>
      <c r="AH14303" s="226" t="s">
        <v>36787</v>
      </c>
      <c r="AI14303" s="227">
        <v>73493.509999999995</v>
      </c>
      <c r="AK14303" s="207" t="s">
        <v>28150</v>
      </c>
      <c r="AL14303" s="208">
        <v>2660.47</v>
      </c>
      <c r="AM14303" s="93"/>
      <c r="AN14303" s="93"/>
      <c r="AO14303" s="93"/>
    </row>
    <row r="14304" spans="28:41" x14ac:dyDescent="0.55000000000000004">
      <c r="AB14304" s="278" t="s">
        <v>23514</v>
      </c>
      <c r="AC14304" s="279">
        <v>843038.08</v>
      </c>
      <c r="AE14304" s="246" t="s">
        <v>59912</v>
      </c>
      <c r="AF14304" s="247">
        <v>10617</v>
      </c>
      <c r="AH14304" s="226" t="s">
        <v>28854</v>
      </c>
      <c r="AI14304" s="227">
        <v>459651.62</v>
      </c>
      <c r="AK14304" s="207" t="s">
        <v>28151</v>
      </c>
      <c r="AL14304" s="208">
        <v>1374.12</v>
      </c>
      <c r="AM14304" s="93"/>
      <c r="AN14304" s="93"/>
      <c r="AO14304" s="93"/>
    </row>
    <row r="14305" spans="28:41" x14ac:dyDescent="0.55000000000000004">
      <c r="AB14305" s="278" t="s">
        <v>63507</v>
      </c>
      <c r="AC14305" s="279">
        <v>409740.41</v>
      </c>
      <c r="AE14305" s="246" t="s">
        <v>49218</v>
      </c>
      <c r="AF14305" s="247">
        <v>5460.86</v>
      </c>
      <c r="AH14305" s="226" t="s">
        <v>45700</v>
      </c>
      <c r="AI14305" s="227">
        <v>28785505</v>
      </c>
      <c r="AK14305" s="207" t="s">
        <v>28152</v>
      </c>
      <c r="AL14305" s="208">
        <v>2271.11</v>
      </c>
      <c r="AM14305" s="93"/>
      <c r="AN14305" s="93"/>
      <c r="AO14305" s="93"/>
    </row>
    <row r="14306" spans="28:41" x14ac:dyDescent="0.55000000000000004">
      <c r="AB14306" s="278" t="s">
        <v>66784</v>
      </c>
      <c r="AC14306" s="279">
        <v>96017.78</v>
      </c>
      <c r="AE14306" s="246" t="s">
        <v>57927</v>
      </c>
      <c r="AF14306" s="247">
        <v>41666.699999999997</v>
      </c>
      <c r="AH14306" s="226" t="s">
        <v>45701</v>
      </c>
      <c r="AI14306" s="227">
        <v>2126427.2400000002</v>
      </c>
      <c r="AK14306" s="207" t="s">
        <v>28153</v>
      </c>
      <c r="AL14306" s="208">
        <v>2068.31</v>
      </c>
      <c r="AM14306" s="93"/>
      <c r="AN14306" s="93"/>
      <c r="AO14306" s="93"/>
    </row>
    <row r="14307" spans="28:41" x14ac:dyDescent="0.55000000000000004">
      <c r="AB14307" s="278" t="s">
        <v>47546</v>
      </c>
      <c r="AC14307" s="279">
        <v>148.35</v>
      </c>
      <c r="AE14307" s="246" t="s">
        <v>57928</v>
      </c>
      <c r="AF14307" s="247">
        <v>44166.69</v>
      </c>
      <c r="AH14307" s="226" t="s">
        <v>39560</v>
      </c>
      <c r="AI14307" s="227">
        <v>625944.51</v>
      </c>
      <c r="AK14307" s="207" t="s">
        <v>28154</v>
      </c>
      <c r="AL14307" s="208">
        <v>5788.16</v>
      </c>
      <c r="AM14307" s="93"/>
      <c r="AN14307" s="93"/>
      <c r="AO14307" s="93"/>
    </row>
    <row r="14308" spans="28:41" x14ac:dyDescent="0.55000000000000004">
      <c r="AB14308" s="278" t="s">
        <v>60932</v>
      </c>
      <c r="AC14308" s="279">
        <v>133475</v>
      </c>
      <c r="AE14308" s="246" t="s">
        <v>57929</v>
      </c>
      <c r="AF14308" s="247">
        <v>6263.03</v>
      </c>
      <c r="AH14308" s="226" t="s">
        <v>39561</v>
      </c>
      <c r="AI14308" s="227">
        <v>2009.31</v>
      </c>
      <c r="AK14308" s="207" t="s">
        <v>28155</v>
      </c>
      <c r="AL14308" s="208">
        <v>12001.6</v>
      </c>
      <c r="AM14308" s="93"/>
      <c r="AN14308" s="93"/>
      <c r="AO14308" s="93"/>
    </row>
    <row r="14309" spans="28:41" x14ac:dyDescent="0.55000000000000004">
      <c r="AB14309" s="278" t="s">
        <v>23516</v>
      </c>
      <c r="AC14309" s="279">
        <v>13698197.630000001</v>
      </c>
      <c r="AE14309" s="246" t="s">
        <v>53976</v>
      </c>
      <c r="AF14309" s="247">
        <v>3741</v>
      </c>
      <c r="AH14309" s="226" t="s">
        <v>34225</v>
      </c>
      <c r="AI14309" s="227">
        <v>150149.04999999999</v>
      </c>
      <c r="AK14309" s="207" t="s">
        <v>28156</v>
      </c>
      <c r="AL14309" s="208">
        <v>21445.62</v>
      </c>
      <c r="AM14309" s="93"/>
      <c r="AN14309" s="93"/>
      <c r="AO14309" s="93"/>
    </row>
    <row r="14310" spans="28:41" x14ac:dyDescent="0.55000000000000004">
      <c r="AB14310" s="278" t="s">
        <v>65164</v>
      </c>
      <c r="AC14310" s="279">
        <v>30929.08</v>
      </c>
      <c r="AE14310" s="246" t="s">
        <v>49221</v>
      </c>
      <c r="AF14310" s="247">
        <v>6287</v>
      </c>
      <c r="AH14310" s="226" t="s">
        <v>45702</v>
      </c>
      <c r="AI14310" s="227">
        <v>12576.55</v>
      </c>
      <c r="AK14310" s="207" t="s">
        <v>28157</v>
      </c>
      <c r="AL14310" s="208">
        <v>3110.11</v>
      </c>
      <c r="AM14310" s="93"/>
      <c r="AN14310" s="93"/>
      <c r="AO14310" s="93"/>
    </row>
    <row r="14311" spans="28:41" x14ac:dyDescent="0.55000000000000004">
      <c r="AB14311" s="278" t="s">
        <v>23517</v>
      </c>
      <c r="AC14311" s="279">
        <v>8685865.9499999993</v>
      </c>
      <c r="AE14311" s="246" t="s">
        <v>64993</v>
      </c>
      <c r="AF14311" s="247">
        <v>-1173.32</v>
      </c>
      <c r="AH14311" s="226" t="s">
        <v>28860</v>
      </c>
      <c r="AI14311" s="227">
        <v>1495689.75</v>
      </c>
      <c r="AK14311" s="207" t="s">
        <v>28158</v>
      </c>
      <c r="AL14311" s="208">
        <v>3495.63</v>
      </c>
      <c r="AM14311" s="93"/>
      <c r="AN14311" s="93"/>
      <c r="AO14311" s="93"/>
    </row>
    <row r="14312" spans="28:41" x14ac:dyDescent="0.55000000000000004">
      <c r="AB14312" s="278" t="s">
        <v>23518</v>
      </c>
      <c r="AC14312" s="279">
        <v>1398870.64</v>
      </c>
      <c r="AE14312" s="246" t="s">
        <v>60795</v>
      </c>
      <c r="AF14312" s="247">
        <v>670.31</v>
      </c>
      <c r="AH14312" s="226" t="s">
        <v>34226</v>
      </c>
      <c r="AI14312" s="227">
        <v>157138.79</v>
      </c>
      <c r="AK14312" s="207" t="s">
        <v>28159</v>
      </c>
      <c r="AL14312" s="208">
        <v>35690.92</v>
      </c>
      <c r="AM14312" s="93"/>
      <c r="AN14312" s="93"/>
      <c r="AO14312" s="93"/>
    </row>
    <row r="14313" spans="28:41" x14ac:dyDescent="0.55000000000000004">
      <c r="AB14313" s="278" t="s">
        <v>62983</v>
      </c>
      <c r="AC14313" s="279">
        <v>1466066.02</v>
      </c>
      <c r="AE14313" s="246" t="s">
        <v>29242</v>
      </c>
      <c r="AF14313" s="247">
        <v>503.01</v>
      </c>
      <c r="AH14313" s="226" t="s">
        <v>28861</v>
      </c>
      <c r="AI14313" s="227">
        <v>3518166.26</v>
      </c>
      <c r="AK14313" s="207" t="s">
        <v>14270</v>
      </c>
      <c r="AL14313" s="208">
        <v>21393.919999999998</v>
      </c>
      <c r="AM14313" s="93"/>
      <c r="AN14313" s="93"/>
      <c r="AO14313" s="93"/>
    </row>
    <row r="14314" spans="28:41" x14ac:dyDescent="0.55000000000000004">
      <c r="AB14314" s="278" t="s">
        <v>23519</v>
      </c>
      <c r="AC14314" s="279">
        <v>15065.15</v>
      </c>
      <c r="AE14314" s="246" t="s">
        <v>60796</v>
      </c>
      <c r="AF14314" s="247">
        <v>3436.5</v>
      </c>
      <c r="AH14314" s="226" t="s">
        <v>34227</v>
      </c>
      <c r="AI14314" s="227">
        <v>425647.5</v>
      </c>
      <c r="AK14314" s="207" t="s">
        <v>14271</v>
      </c>
      <c r="AL14314" s="208">
        <v>3000</v>
      </c>
      <c r="AM14314" s="93"/>
      <c r="AN14314" s="93"/>
      <c r="AO14314" s="93"/>
    </row>
    <row r="14315" spans="28:41" x14ac:dyDescent="0.55000000000000004">
      <c r="AB14315" s="278" t="s">
        <v>49388</v>
      </c>
      <c r="AC14315" s="279">
        <v>833294.93</v>
      </c>
      <c r="AE14315" s="246" t="s">
        <v>60797</v>
      </c>
      <c r="AF14315" s="247">
        <v>262.89</v>
      </c>
      <c r="AH14315" s="226" t="s">
        <v>34228</v>
      </c>
      <c r="AI14315" s="227">
        <v>141642.93</v>
      </c>
      <c r="AK14315" s="207" t="s">
        <v>14273</v>
      </c>
      <c r="AL14315" s="208">
        <v>1866.15</v>
      </c>
      <c r="AM14315" s="93"/>
      <c r="AN14315" s="93"/>
      <c r="AO14315" s="93"/>
    </row>
    <row r="14316" spans="28:41" x14ac:dyDescent="0.55000000000000004">
      <c r="AB14316" s="278" t="s">
        <v>58774</v>
      </c>
      <c r="AC14316" s="279">
        <v>101124.27</v>
      </c>
      <c r="AE14316" s="246" t="s">
        <v>60798</v>
      </c>
      <c r="AF14316" s="247">
        <v>42.61</v>
      </c>
      <c r="AH14316" s="226" t="s">
        <v>34229</v>
      </c>
      <c r="AI14316" s="227">
        <v>1022224.45</v>
      </c>
      <c r="AK14316" s="207" t="s">
        <v>14274</v>
      </c>
      <c r="AL14316" s="208">
        <v>4181.96</v>
      </c>
      <c r="AM14316" s="93"/>
      <c r="AN14316" s="93"/>
      <c r="AO14316" s="93"/>
    </row>
    <row r="14317" spans="28:41" x14ac:dyDescent="0.55000000000000004">
      <c r="AB14317" s="278" t="s">
        <v>66785</v>
      </c>
      <c r="AC14317" s="279">
        <v>6773.61</v>
      </c>
      <c r="AE14317" s="246" t="s">
        <v>60799</v>
      </c>
      <c r="AF14317" s="247">
        <v>10.53</v>
      </c>
      <c r="AH14317" s="226" t="s">
        <v>34230</v>
      </c>
      <c r="AI14317" s="227">
        <v>3125.46</v>
      </c>
      <c r="AK14317" s="207" t="s">
        <v>28160</v>
      </c>
      <c r="AL14317" s="208">
        <v>10831.08</v>
      </c>
      <c r="AM14317" s="93"/>
      <c r="AN14317" s="93"/>
      <c r="AO14317" s="93"/>
    </row>
    <row r="14318" spans="28:41" x14ac:dyDescent="0.55000000000000004">
      <c r="AB14318" s="278" t="s">
        <v>23520</v>
      </c>
      <c r="AC14318" s="279">
        <v>1166135.08</v>
      </c>
      <c r="AE14318" s="246" t="s">
        <v>60800</v>
      </c>
      <c r="AF14318" s="247">
        <v>27.46</v>
      </c>
      <c r="AH14318" s="226" t="s">
        <v>34231</v>
      </c>
      <c r="AI14318" s="227">
        <v>1007234.58</v>
      </c>
      <c r="AK14318" s="207" t="s">
        <v>28161</v>
      </c>
      <c r="AL14318" s="208">
        <v>13327.2</v>
      </c>
      <c r="AM14318" s="93"/>
      <c r="AN14318" s="93"/>
      <c r="AO14318" s="93"/>
    </row>
    <row r="14319" spans="28:41" x14ac:dyDescent="0.55000000000000004">
      <c r="AB14319" s="278" t="s">
        <v>23521</v>
      </c>
      <c r="AC14319" s="279">
        <v>470855.66</v>
      </c>
      <c r="AE14319" s="246" t="s">
        <v>29245</v>
      </c>
      <c r="AF14319" s="247">
        <v>31.55</v>
      </c>
      <c r="AH14319" s="226" t="s">
        <v>35766</v>
      </c>
      <c r="AI14319" s="227">
        <v>5751150.0499999998</v>
      </c>
      <c r="AK14319" s="207" t="s">
        <v>28162</v>
      </c>
      <c r="AL14319" s="208">
        <v>6284.91</v>
      </c>
      <c r="AM14319" s="93"/>
      <c r="AN14319" s="93"/>
      <c r="AO14319" s="93"/>
    </row>
    <row r="14320" spans="28:41" x14ac:dyDescent="0.55000000000000004">
      <c r="AB14320" s="278" t="s">
        <v>23522</v>
      </c>
      <c r="AC14320" s="279">
        <v>6831011.8399999999</v>
      </c>
      <c r="AE14320" s="246" t="s">
        <v>64994</v>
      </c>
      <c r="AF14320" s="247">
        <v>-3811.54</v>
      </c>
      <c r="AH14320" s="226" t="s">
        <v>34232</v>
      </c>
      <c r="AI14320" s="227">
        <v>235705.41</v>
      </c>
      <c r="AK14320" s="207" t="s">
        <v>28163</v>
      </c>
      <c r="AL14320" s="208">
        <v>23138</v>
      </c>
      <c r="AM14320" s="93"/>
      <c r="AN14320" s="93"/>
      <c r="AO14320" s="93"/>
    </row>
    <row r="14321" spans="28:41" x14ac:dyDescent="0.55000000000000004">
      <c r="AB14321" s="278" t="s">
        <v>61135</v>
      </c>
      <c r="AC14321" s="279">
        <v>-60000</v>
      </c>
      <c r="AE14321" s="246" t="s">
        <v>43036</v>
      </c>
      <c r="AF14321" s="247">
        <v>130.44999999999999</v>
      </c>
      <c r="AH14321" s="226" t="s">
        <v>28862</v>
      </c>
      <c r="AI14321" s="227">
        <v>270058.65000000002</v>
      </c>
      <c r="AK14321" s="207" t="s">
        <v>28164</v>
      </c>
      <c r="AL14321" s="208">
        <v>2200</v>
      </c>
      <c r="AM14321" s="93"/>
      <c r="AN14321" s="93"/>
      <c r="AO14321" s="93"/>
    </row>
    <row r="14322" spans="28:41" x14ac:dyDescent="0.55000000000000004">
      <c r="AB14322" s="278" t="s">
        <v>23548</v>
      </c>
      <c r="AC14322" s="279">
        <v>238703.17</v>
      </c>
      <c r="AE14322" s="246" t="s">
        <v>64995</v>
      </c>
      <c r="AF14322" s="247">
        <v>-72.84</v>
      </c>
      <c r="AH14322" s="226" t="s">
        <v>28863</v>
      </c>
      <c r="AI14322" s="227">
        <v>1085</v>
      </c>
      <c r="AK14322" s="207" t="s">
        <v>28165</v>
      </c>
      <c r="AL14322" s="208">
        <v>11858</v>
      </c>
      <c r="AM14322" s="93"/>
      <c r="AN14322" s="93"/>
      <c r="AO14322" s="93"/>
    </row>
    <row r="14323" spans="28:41" x14ac:dyDescent="0.55000000000000004">
      <c r="AB14323" s="278" t="s">
        <v>23549</v>
      </c>
      <c r="AC14323" s="279">
        <v>740108.26</v>
      </c>
      <c r="AE14323" s="246" t="s">
        <v>64996</v>
      </c>
      <c r="AF14323" s="247">
        <v>32000</v>
      </c>
      <c r="AH14323" s="226" t="s">
        <v>28864</v>
      </c>
      <c r="AI14323" s="227">
        <v>1128367.31</v>
      </c>
      <c r="AK14323" s="207" t="s">
        <v>28166</v>
      </c>
      <c r="AL14323" s="208">
        <v>29.49</v>
      </c>
      <c r="AM14323" s="93"/>
      <c r="AN14323" s="93"/>
      <c r="AO14323" s="93"/>
    </row>
    <row r="14324" spans="28:41" x14ac:dyDescent="0.55000000000000004">
      <c r="AB14324" s="278" t="s">
        <v>33843</v>
      </c>
      <c r="AC14324" s="279">
        <v>127836.5</v>
      </c>
      <c r="AE14324" s="246" t="s">
        <v>60801</v>
      </c>
      <c r="AF14324" s="247">
        <v>2590</v>
      </c>
      <c r="AH14324" s="226" t="s">
        <v>28865</v>
      </c>
      <c r="AI14324" s="227">
        <v>379199.25</v>
      </c>
      <c r="AK14324" s="207" t="s">
        <v>28167</v>
      </c>
      <c r="AL14324" s="208">
        <v>1077.74</v>
      </c>
      <c r="AM14324" s="93"/>
      <c r="AN14324" s="93"/>
      <c r="AO14324" s="93"/>
    </row>
    <row r="14325" spans="28:41" x14ac:dyDescent="0.55000000000000004">
      <c r="AB14325" s="278" t="s">
        <v>62893</v>
      </c>
      <c r="AC14325" s="279">
        <v>47883.57</v>
      </c>
      <c r="AE14325" s="246" t="s">
        <v>60802</v>
      </c>
      <c r="AF14325" s="247">
        <v>34804.449999999997</v>
      </c>
      <c r="AH14325" s="226" t="s">
        <v>34233</v>
      </c>
      <c r="AI14325" s="227">
        <v>116313.22</v>
      </c>
      <c r="AK14325" s="207" t="s">
        <v>28168</v>
      </c>
      <c r="AL14325" s="208">
        <v>2980.07</v>
      </c>
      <c r="AM14325" s="93"/>
      <c r="AN14325" s="93"/>
      <c r="AO14325" s="93"/>
    </row>
    <row r="14326" spans="28:41" x14ac:dyDescent="0.55000000000000004">
      <c r="AB14326" s="278" t="s">
        <v>23553</v>
      </c>
      <c r="AC14326" s="279">
        <v>83935.73</v>
      </c>
      <c r="AE14326" s="246" t="s">
        <v>60803</v>
      </c>
      <c r="AF14326" s="247">
        <v>196.33</v>
      </c>
      <c r="AH14326" s="226" t="s">
        <v>28866</v>
      </c>
      <c r="AI14326" s="227">
        <v>7783.69</v>
      </c>
      <c r="AK14326" s="207" t="s">
        <v>28169</v>
      </c>
      <c r="AL14326" s="208">
        <v>6640</v>
      </c>
      <c r="AM14326" s="93"/>
      <c r="AN14326" s="93"/>
      <c r="AO14326" s="93"/>
    </row>
    <row r="14327" spans="28:41" x14ac:dyDescent="0.55000000000000004">
      <c r="AB14327" s="278" t="s">
        <v>13884</v>
      </c>
      <c r="AC14327" s="279">
        <v>220517.53</v>
      </c>
      <c r="AE14327" s="246" t="s">
        <v>60804</v>
      </c>
      <c r="AF14327" s="247">
        <v>38.840000000000003</v>
      </c>
      <c r="AH14327" s="226" t="s">
        <v>34234</v>
      </c>
      <c r="AI14327" s="227">
        <v>4601.3</v>
      </c>
      <c r="AK14327" s="207" t="s">
        <v>28170</v>
      </c>
      <c r="AL14327" s="208">
        <v>273.24</v>
      </c>
      <c r="AM14327" s="93"/>
      <c r="AN14327" s="93"/>
      <c r="AO14327" s="93"/>
    </row>
    <row r="14328" spans="28:41" x14ac:dyDescent="0.55000000000000004">
      <c r="AB14328" s="278" t="s">
        <v>23554</v>
      </c>
      <c r="AC14328" s="279">
        <v>5510.83</v>
      </c>
      <c r="AE14328" s="246" t="s">
        <v>60805</v>
      </c>
      <c r="AF14328" s="247">
        <v>83.52</v>
      </c>
      <c r="AH14328" s="226" t="s">
        <v>28867</v>
      </c>
      <c r="AI14328" s="227">
        <v>1141586.3400000001</v>
      </c>
      <c r="AK14328" s="207" t="s">
        <v>28171</v>
      </c>
      <c r="AL14328" s="208">
        <v>23836.94</v>
      </c>
      <c r="AM14328" s="93"/>
      <c r="AN14328" s="93"/>
      <c r="AO14328" s="93"/>
    </row>
    <row r="14329" spans="28:41" x14ac:dyDescent="0.55000000000000004">
      <c r="AB14329" s="278" t="s">
        <v>54441</v>
      </c>
      <c r="AC14329" s="279">
        <v>4343.6499999999996</v>
      </c>
      <c r="AE14329" s="246" t="s">
        <v>60806</v>
      </c>
      <c r="AF14329" s="247">
        <v>5.65</v>
      </c>
      <c r="AH14329" s="226" t="s">
        <v>28868</v>
      </c>
      <c r="AI14329" s="227">
        <v>5759.38</v>
      </c>
      <c r="AK14329" s="207" t="s">
        <v>28172</v>
      </c>
      <c r="AL14329" s="208">
        <v>12068.36</v>
      </c>
      <c r="AM14329" s="93"/>
      <c r="AN14329" s="93"/>
      <c r="AO14329" s="93"/>
    </row>
    <row r="14330" spans="28:41" x14ac:dyDescent="0.55000000000000004">
      <c r="AB14330" s="278" t="s">
        <v>23555</v>
      </c>
      <c r="AC14330" s="279">
        <v>849.18</v>
      </c>
      <c r="AE14330" s="246" t="s">
        <v>60807</v>
      </c>
      <c r="AF14330" s="247">
        <v>13.86</v>
      </c>
      <c r="AH14330" s="226" t="s">
        <v>28870</v>
      </c>
      <c r="AI14330" s="227">
        <v>136070</v>
      </c>
      <c r="AK14330" s="207" t="s">
        <v>28173</v>
      </c>
      <c r="AL14330" s="208">
        <v>4400</v>
      </c>
      <c r="AM14330" s="93"/>
      <c r="AN14330" s="93"/>
      <c r="AO14330" s="93"/>
    </row>
    <row r="14331" spans="28:41" x14ac:dyDescent="0.55000000000000004">
      <c r="AB14331" s="278" t="s">
        <v>23556</v>
      </c>
      <c r="AC14331" s="279">
        <v>16102.75</v>
      </c>
      <c r="AE14331" s="246" t="s">
        <v>60808</v>
      </c>
      <c r="AF14331" s="247">
        <v>4.58</v>
      </c>
      <c r="AH14331" s="226" t="s">
        <v>45703</v>
      </c>
      <c r="AI14331" s="227">
        <v>1201258</v>
      </c>
      <c r="AK14331" s="207" t="s">
        <v>28174</v>
      </c>
      <c r="AL14331" s="208">
        <v>7931.16</v>
      </c>
      <c r="AM14331" s="93"/>
      <c r="AN14331" s="93"/>
      <c r="AO14331" s="93"/>
    </row>
    <row r="14332" spans="28:41" x14ac:dyDescent="0.55000000000000004">
      <c r="AB14332" s="278" t="s">
        <v>23557</v>
      </c>
      <c r="AC14332" s="279">
        <v>40140.339999999997</v>
      </c>
      <c r="AE14332" s="246" t="s">
        <v>60809</v>
      </c>
      <c r="AF14332" s="247">
        <v>0.46</v>
      </c>
      <c r="AH14332" s="226" t="s">
        <v>28871</v>
      </c>
      <c r="AI14332" s="227">
        <v>625778.52</v>
      </c>
      <c r="AK14332" s="207" t="s">
        <v>28175</v>
      </c>
      <c r="AL14332" s="208">
        <v>841.78</v>
      </c>
      <c r="AM14332" s="93"/>
      <c r="AN14332" s="93"/>
      <c r="AO14332" s="93"/>
    </row>
    <row r="14333" spans="28:41" x14ac:dyDescent="0.55000000000000004">
      <c r="AB14333" s="278" t="s">
        <v>23592</v>
      </c>
      <c r="AC14333" s="279">
        <v>44835.519999999997</v>
      </c>
      <c r="AE14333" s="246" t="s">
        <v>43046</v>
      </c>
      <c r="AF14333" s="247">
        <v>1093.8800000000001</v>
      </c>
      <c r="AH14333" s="226" t="s">
        <v>28872</v>
      </c>
      <c r="AI14333" s="227">
        <v>1004920.64</v>
      </c>
      <c r="AK14333" s="207" t="s">
        <v>28176</v>
      </c>
      <c r="AL14333" s="208">
        <v>2673.36</v>
      </c>
      <c r="AM14333" s="93"/>
      <c r="AN14333" s="93"/>
      <c r="AO14333" s="93"/>
    </row>
    <row r="14334" spans="28:41" x14ac:dyDescent="0.55000000000000004">
      <c r="AB14334" s="278" t="s">
        <v>56822</v>
      </c>
      <c r="AC14334" s="279">
        <v>7280</v>
      </c>
      <c r="AE14334" s="246" t="s">
        <v>64997</v>
      </c>
      <c r="AF14334" s="247">
        <v>24817.58</v>
      </c>
      <c r="AH14334" s="226" t="s">
        <v>50472</v>
      </c>
      <c r="AI14334" s="227">
        <v>585948.17000000004</v>
      </c>
      <c r="AK14334" s="207" t="s">
        <v>28177</v>
      </c>
      <c r="AL14334" s="208">
        <v>2649.31</v>
      </c>
      <c r="AM14334" s="93"/>
      <c r="AN14334" s="93"/>
      <c r="AO14334" s="93"/>
    </row>
    <row r="14335" spans="28:41" x14ac:dyDescent="0.55000000000000004">
      <c r="AB14335" s="278" t="s">
        <v>39303</v>
      </c>
      <c r="AC14335" s="279">
        <v>36350.620000000003</v>
      </c>
      <c r="AE14335" s="246" t="s">
        <v>64998</v>
      </c>
      <c r="AF14335" s="247">
        <v>1789.76</v>
      </c>
      <c r="AH14335" s="226" t="s">
        <v>49203</v>
      </c>
      <c r="AI14335" s="227">
        <v>10444.82</v>
      </c>
      <c r="AK14335" s="207" t="s">
        <v>28178</v>
      </c>
      <c r="AL14335" s="208">
        <v>26070.39</v>
      </c>
      <c r="AM14335" s="93"/>
      <c r="AN14335" s="93"/>
      <c r="AO14335" s="93"/>
    </row>
    <row r="14336" spans="28:41" x14ac:dyDescent="0.55000000000000004">
      <c r="AB14336" s="278" t="s">
        <v>43290</v>
      </c>
      <c r="AC14336" s="279">
        <v>2820</v>
      </c>
      <c r="AE14336" s="246" t="s">
        <v>64999</v>
      </c>
      <c r="AF14336" s="247">
        <v>331.45</v>
      </c>
      <c r="AH14336" s="226" t="s">
        <v>53946</v>
      </c>
      <c r="AI14336" s="227">
        <v>315909.77</v>
      </c>
      <c r="AK14336" s="207" t="s">
        <v>28179</v>
      </c>
      <c r="AL14336" s="208">
        <v>11186</v>
      </c>
      <c r="AM14336" s="93"/>
      <c r="AN14336" s="93"/>
      <c r="AO14336" s="93"/>
    </row>
    <row r="14337" spans="28:41" x14ac:dyDescent="0.55000000000000004">
      <c r="AB14337" s="278" t="s">
        <v>63508</v>
      </c>
      <c r="AC14337" s="279">
        <v>15364</v>
      </c>
      <c r="AE14337" s="246" t="s">
        <v>65000</v>
      </c>
      <c r="AF14337" s="247">
        <v>4373.12</v>
      </c>
      <c r="AH14337" s="226" t="s">
        <v>35767</v>
      </c>
      <c r="AI14337" s="227">
        <v>35930.35</v>
      </c>
      <c r="AK14337" s="207" t="s">
        <v>28180</v>
      </c>
      <c r="AL14337" s="208">
        <v>4779.72</v>
      </c>
      <c r="AM14337" s="93"/>
      <c r="AN14337" s="93"/>
      <c r="AO14337" s="93"/>
    </row>
    <row r="14338" spans="28:41" x14ac:dyDescent="0.55000000000000004">
      <c r="AB14338" s="278" t="s">
        <v>46092</v>
      </c>
      <c r="AC14338" s="279">
        <v>228675</v>
      </c>
      <c r="AE14338" s="246" t="s">
        <v>65001</v>
      </c>
      <c r="AF14338" s="247">
        <v>67.91</v>
      </c>
      <c r="AH14338" s="226" t="s">
        <v>35768</v>
      </c>
      <c r="AI14338" s="227">
        <v>1124228.6499999999</v>
      </c>
      <c r="AK14338" s="207" t="s">
        <v>28181</v>
      </c>
      <c r="AL14338" s="208">
        <v>18545.240000000002</v>
      </c>
      <c r="AM14338" s="93"/>
      <c r="AN14338" s="93"/>
      <c r="AO14338" s="93"/>
    </row>
    <row r="14339" spans="28:41" x14ac:dyDescent="0.55000000000000004">
      <c r="AB14339" s="278" t="s">
        <v>56825</v>
      </c>
      <c r="AC14339" s="279">
        <v>15680</v>
      </c>
      <c r="AE14339" s="246" t="s">
        <v>65002</v>
      </c>
      <c r="AF14339" s="247">
        <v>259.82</v>
      </c>
      <c r="AH14339" s="226" t="s">
        <v>35769</v>
      </c>
      <c r="AI14339" s="227">
        <v>16883.03</v>
      </c>
      <c r="AK14339" s="207" t="s">
        <v>28182</v>
      </c>
      <c r="AL14339" s="208">
        <v>11968.43</v>
      </c>
      <c r="AM14339" s="93"/>
      <c r="AN14339" s="93"/>
      <c r="AO14339" s="93"/>
    </row>
    <row r="14340" spans="28:41" x14ac:dyDescent="0.55000000000000004">
      <c r="AB14340" s="278" t="s">
        <v>69407</v>
      </c>
      <c r="AC14340" s="279">
        <v>16000</v>
      </c>
      <c r="AE14340" s="246" t="s">
        <v>62284</v>
      </c>
      <c r="AF14340" s="247">
        <v>14736.67</v>
      </c>
      <c r="AH14340" s="226" t="s">
        <v>35770</v>
      </c>
      <c r="AI14340" s="227">
        <v>528254.97</v>
      </c>
      <c r="AK14340" s="207" t="s">
        <v>28183</v>
      </c>
      <c r="AL14340" s="208">
        <v>6242.83</v>
      </c>
      <c r="AM14340" s="93"/>
      <c r="AN14340" s="93"/>
      <c r="AO14340" s="93"/>
    </row>
    <row r="14341" spans="28:41" x14ac:dyDescent="0.55000000000000004">
      <c r="AB14341" s="278" t="s">
        <v>23595</v>
      </c>
      <c r="AC14341" s="279">
        <v>27443.97</v>
      </c>
      <c r="AE14341" s="246" t="s">
        <v>53986</v>
      </c>
      <c r="AF14341" s="247">
        <v>536.25</v>
      </c>
      <c r="AH14341" s="226" t="s">
        <v>34235</v>
      </c>
      <c r="AI14341" s="227">
        <v>35690</v>
      </c>
      <c r="AK14341" s="207" t="s">
        <v>28184</v>
      </c>
      <c r="AL14341" s="208">
        <v>49737.32</v>
      </c>
      <c r="AM14341" s="93"/>
      <c r="AN14341" s="93"/>
      <c r="AO14341" s="93"/>
    </row>
    <row r="14342" spans="28:41" x14ac:dyDescent="0.55000000000000004">
      <c r="AB14342" s="278" t="s">
        <v>23596</v>
      </c>
      <c r="AC14342" s="279">
        <v>27202.76</v>
      </c>
      <c r="AE14342" s="246" t="s">
        <v>62285</v>
      </c>
      <c r="AF14342" s="247">
        <v>20972.26</v>
      </c>
      <c r="AH14342" s="226" t="s">
        <v>34236</v>
      </c>
      <c r="AI14342" s="227">
        <v>71539.27</v>
      </c>
      <c r="AK14342" s="207" t="s">
        <v>28185</v>
      </c>
      <c r="AL14342" s="208">
        <v>1867.25</v>
      </c>
      <c r="AM14342" s="93"/>
      <c r="AN14342" s="93"/>
      <c r="AO14342" s="93"/>
    </row>
    <row r="14343" spans="28:41" x14ac:dyDescent="0.55000000000000004">
      <c r="AB14343" s="278" t="s">
        <v>56826</v>
      </c>
      <c r="AC14343" s="279">
        <v>6406.12</v>
      </c>
      <c r="AE14343" s="246" t="s">
        <v>62286</v>
      </c>
      <c r="AF14343" s="247">
        <v>1588.24</v>
      </c>
      <c r="AH14343" s="226" t="s">
        <v>34237</v>
      </c>
      <c r="AI14343" s="227">
        <v>7955.42</v>
      </c>
      <c r="AK14343" s="207" t="s">
        <v>28186</v>
      </c>
      <c r="AL14343" s="208">
        <v>32839.25</v>
      </c>
      <c r="AM14343" s="93"/>
      <c r="AN14343" s="93"/>
      <c r="AO14343" s="93"/>
    </row>
    <row r="14344" spans="28:41" x14ac:dyDescent="0.55000000000000004">
      <c r="AB14344" s="278" t="s">
        <v>39304</v>
      </c>
      <c r="AC14344" s="279">
        <v>835.2</v>
      </c>
      <c r="AE14344" s="246" t="s">
        <v>65003</v>
      </c>
      <c r="AF14344" s="247">
        <v>-22560.5</v>
      </c>
      <c r="AH14344" s="226" t="s">
        <v>34238</v>
      </c>
      <c r="AI14344" s="227">
        <v>22502.91</v>
      </c>
      <c r="AK14344" s="207" t="s">
        <v>28187</v>
      </c>
      <c r="AL14344" s="208">
        <v>1552.73</v>
      </c>
      <c r="AM14344" s="93"/>
      <c r="AN14344" s="93"/>
      <c r="AO14344" s="93"/>
    </row>
    <row r="14345" spans="28:41" x14ac:dyDescent="0.55000000000000004">
      <c r="AB14345" s="278" t="s">
        <v>23597</v>
      </c>
      <c r="AC14345" s="279">
        <v>115089.13</v>
      </c>
      <c r="AE14345" s="246" t="s">
        <v>62287</v>
      </c>
      <c r="AF14345" s="247">
        <v>26939</v>
      </c>
      <c r="AH14345" s="226" t="s">
        <v>34239</v>
      </c>
      <c r="AI14345" s="227">
        <v>461.09</v>
      </c>
      <c r="AK14345" s="207" t="s">
        <v>28188</v>
      </c>
      <c r="AL14345" s="208">
        <v>7971.6</v>
      </c>
      <c r="AM14345" s="93"/>
      <c r="AN14345" s="93"/>
      <c r="AO14345" s="93"/>
    </row>
    <row r="14346" spans="28:41" x14ac:dyDescent="0.55000000000000004">
      <c r="AB14346" s="278" t="s">
        <v>62895</v>
      </c>
      <c r="AC14346" s="279">
        <v>7349.72</v>
      </c>
      <c r="AE14346" s="246" t="s">
        <v>59913</v>
      </c>
      <c r="AF14346" s="247">
        <v>2904.16</v>
      </c>
      <c r="AH14346" s="226" t="s">
        <v>43004</v>
      </c>
      <c r="AI14346" s="227">
        <v>137745.85</v>
      </c>
      <c r="AK14346" s="207" t="s">
        <v>28189</v>
      </c>
      <c r="AL14346" s="208">
        <v>8562.9</v>
      </c>
      <c r="AM14346" s="93"/>
      <c r="AN14346" s="93"/>
      <c r="AO14346" s="93"/>
    </row>
    <row r="14347" spans="28:41" x14ac:dyDescent="0.55000000000000004">
      <c r="AB14347" s="278" t="s">
        <v>69408</v>
      </c>
      <c r="AC14347" s="279">
        <v>9355.5</v>
      </c>
      <c r="AE14347" s="246" t="s">
        <v>59914</v>
      </c>
      <c r="AF14347" s="247">
        <v>44149.24</v>
      </c>
      <c r="AH14347" s="226" t="s">
        <v>35771</v>
      </c>
      <c r="AI14347" s="227">
        <v>7418.81</v>
      </c>
      <c r="AK14347" s="207" t="s">
        <v>28190</v>
      </c>
      <c r="AL14347" s="208">
        <v>3528.21</v>
      </c>
      <c r="AM14347" s="93"/>
      <c r="AN14347" s="93"/>
      <c r="AO14347" s="93"/>
    </row>
    <row r="14348" spans="28:41" x14ac:dyDescent="0.55000000000000004">
      <c r="AB14348" s="278" t="s">
        <v>23598</v>
      </c>
      <c r="AC14348" s="279">
        <v>8251.15</v>
      </c>
      <c r="AE14348" s="246" t="s">
        <v>59915</v>
      </c>
      <c r="AF14348" s="247">
        <v>1119.42</v>
      </c>
      <c r="AH14348" s="226" t="s">
        <v>39562</v>
      </c>
      <c r="AI14348" s="227">
        <v>93979.21</v>
      </c>
      <c r="AK14348" s="207" t="s">
        <v>28191</v>
      </c>
      <c r="AL14348" s="208">
        <v>9024.8799999999992</v>
      </c>
      <c r="AM14348" s="93"/>
      <c r="AN14348" s="93"/>
      <c r="AO14348" s="93"/>
    </row>
    <row r="14349" spans="28:41" x14ac:dyDescent="0.55000000000000004">
      <c r="AB14349" s="278" t="s">
        <v>23599</v>
      </c>
      <c r="AC14349" s="279">
        <v>42901.33</v>
      </c>
      <c r="AE14349" s="246" t="s">
        <v>62288</v>
      </c>
      <c r="AF14349" s="247">
        <v>29367.200000000001</v>
      </c>
      <c r="AH14349" s="226" t="s">
        <v>28874</v>
      </c>
      <c r="AI14349" s="227">
        <v>232531.76</v>
      </c>
      <c r="AK14349" s="207" t="s">
        <v>14275</v>
      </c>
      <c r="AL14349" s="208">
        <v>24503.21</v>
      </c>
      <c r="AM14349" s="93"/>
      <c r="AN14349" s="93"/>
      <c r="AO14349" s="93"/>
    </row>
    <row r="14350" spans="28:41" x14ac:dyDescent="0.55000000000000004">
      <c r="AB14350" s="278" t="s">
        <v>43291</v>
      </c>
      <c r="AC14350" s="279">
        <v>11397.12</v>
      </c>
      <c r="AE14350" s="246" t="s">
        <v>59916</v>
      </c>
      <c r="AF14350" s="247">
        <v>38158.980000000003</v>
      </c>
      <c r="AH14350" s="226" t="s">
        <v>45704</v>
      </c>
      <c r="AI14350" s="227">
        <v>19542.310000000001</v>
      </c>
      <c r="AK14350" s="207" t="s">
        <v>28192</v>
      </c>
      <c r="AL14350" s="208">
        <v>72911.210000000006</v>
      </c>
      <c r="AM14350" s="93"/>
      <c r="AN14350" s="93"/>
      <c r="AO14350" s="93"/>
    </row>
    <row r="14351" spans="28:41" x14ac:dyDescent="0.55000000000000004">
      <c r="AB14351" s="278" t="s">
        <v>23600</v>
      </c>
      <c r="AC14351" s="279">
        <v>8227.1</v>
      </c>
      <c r="AE14351" s="246" t="s">
        <v>59917</v>
      </c>
      <c r="AF14351" s="247">
        <v>717.92</v>
      </c>
      <c r="AH14351" s="226" t="s">
        <v>28875</v>
      </c>
      <c r="AI14351" s="227">
        <v>738437.88</v>
      </c>
      <c r="AK14351" s="207" t="s">
        <v>28193</v>
      </c>
      <c r="AL14351" s="208">
        <v>20029.82</v>
      </c>
      <c r="AM14351" s="93"/>
      <c r="AN14351" s="93"/>
      <c r="AO14351" s="93"/>
    </row>
    <row r="14352" spans="28:41" x14ac:dyDescent="0.55000000000000004">
      <c r="AB14352" s="278" t="s">
        <v>69409</v>
      </c>
      <c r="AC14352" s="279">
        <v>44692.42</v>
      </c>
      <c r="AE14352" s="246" t="s">
        <v>62289</v>
      </c>
      <c r="AF14352" s="247">
        <v>34659.519999999997</v>
      </c>
      <c r="AH14352" s="226" t="s">
        <v>45705</v>
      </c>
      <c r="AI14352" s="227">
        <v>18495.490000000002</v>
      </c>
      <c r="AK14352" s="207" t="s">
        <v>28194</v>
      </c>
      <c r="AL14352" s="208">
        <v>-36.54</v>
      </c>
      <c r="AM14352" s="93"/>
      <c r="AN14352" s="93"/>
      <c r="AO14352" s="93"/>
    </row>
    <row r="14353" spans="28:41" x14ac:dyDescent="0.55000000000000004">
      <c r="AB14353" s="278" t="s">
        <v>23613</v>
      </c>
      <c r="AC14353" s="279">
        <v>32089.86</v>
      </c>
      <c r="AE14353" s="246" t="s">
        <v>62290</v>
      </c>
      <c r="AF14353" s="247">
        <v>23262.77</v>
      </c>
      <c r="AH14353" s="226" t="s">
        <v>28876</v>
      </c>
      <c r="AI14353" s="227">
        <v>141689.31</v>
      </c>
      <c r="AK14353" s="207" t="s">
        <v>28195</v>
      </c>
      <c r="AL14353" s="208">
        <v>13972</v>
      </c>
      <c r="AM14353" s="93"/>
      <c r="AN14353" s="93"/>
      <c r="AO14353" s="93"/>
    </row>
    <row r="14354" spans="28:41" x14ac:dyDescent="0.55000000000000004">
      <c r="AB14354" s="278" t="s">
        <v>48488</v>
      </c>
      <c r="AC14354" s="279">
        <v>325</v>
      </c>
      <c r="AE14354" s="246" t="s">
        <v>59918</v>
      </c>
      <c r="AF14354" s="247">
        <v>5108.9399999999996</v>
      </c>
      <c r="AH14354" s="226" t="s">
        <v>28877</v>
      </c>
      <c r="AI14354" s="227">
        <v>67422.22</v>
      </c>
      <c r="AK14354" s="207" t="s">
        <v>28196</v>
      </c>
      <c r="AL14354" s="208">
        <v>10737.27</v>
      </c>
      <c r="AM14354" s="93"/>
      <c r="AN14354" s="93"/>
      <c r="AO14354" s="93"/>
    </row>
    <row r="14355" spans="28:41" x14ac:dyDescent="0.55000000000000004">
      <c r="AB14355" s="278" t="s">
        <v>43293</v>
      </c>
      <c r="AC14355" s="279">
        <v>7289.27</v>
      </c>
      <c r="AE14355" s="246" t="s">
        <v>62291</v>
      </c>
      <c r="AF14355" s="247">
        <v>3181.78</v>
      </c>
      <c r="AH14355" s="226" t="s">
        <v>28878</v>
      </c>
      <c r="AI14355" s="227">
        <v>205284.67</v>
      </c>
      <c r="AK14355" s="207" t="s">
        <v>28197</v>
      </c>
      <c r="AL14355" s="208">
        <v>54330.53</v>
      </c>
      <c r="AM14355" s="93"/>
      <c r="AN14355" s="93"/>
      <c r="AO14355" s="93"/>
    </row>
    <row r="14356" spans="28:41" x14ac:dyDescent="0.55000000000000004">
      <c r="AB14356" s="278" t="s">
        <v>23653</v>
      </c>
      <c r="AC14356" s="279">
        <v>475</v>
      </c>
      <c r="AE14356" s="246" t="s">
        <v>59919</v>
      </c>
      <c r="AF14356" s="247">
        <v>1617.63</v>
      </c>
      <c r="AH14356" s="226" t="s">
        <v>28879</v>
      </c>
      <c r="AI14356" s="227">
        <v>92344.36</v>
      </c>
      <c r="AK14356" s="207" t="s">
        <v>28198</v>
      </c>
      <c r="AL14356" s="208">
        <v>2754.81</v>
      </c>
      <c r="AM14356" s="93"/>
      <c r="AN14356" s="93"/>
      <c r="AO14356" s="93"/>
    </row>
    <row r="14357" spans="28:41" x14ac:dyDescent="0.55000000000000004">
      <c r="AB14357" s="278" t="s">
        <v>23657</v>
      </c>
      <c r="AC14357" s="279">
        <v>55.23</v>
      </c>
      <c r="AE14357" s="246" t="s">
        <v>45768</v>
      </c>
      <c r="AF14357" s="247">
        <v>959.5</v>
      </c>
      <c r="AH14357" s="226" t="s">
        <v>28880</v>
      </c>
      <c r="AI14357" s="227">
        <v>3868.58</v>
      </c>
      <c r="AK14357" s="207" t="s">
        <v>28199</v>
      </c>
      <c r="AL14357" s="208">
        <v>5205.74</v>
      </c>
      <c r="AM14357" s="93"/>
      <c r="AN14357" s="93"/>
      <c r="AO14357" s="93"/>
    </row>
    <row r="14358" spans="28:41" x14ac:dyDescent="0.55000000000000004">
      <c r="AB14358" s="278" t="s">
        <v>23698</v>
      </c>
      <c r="AC14358" s="279">
        <v>41141.4</v>
      </c>
      <c r="AE14358" s="246" t="s">
        <v>56655</v>
      </c>
      <c r="AF14358" s="247">
        <v>7412</v>
      </c>
      <c r="AH14358" s="226" t="s">
        <v>28881</v>
      </c>
      <c r="AI14358" s="227">
        <v>4287.22</v>
      </c>
      <c r="AK14358" s="207" t="s">
        <v>28200</v>
      </c>
      <c r="AL14358" s="208">
        <v>11725.95</v>
      </c>
      <c r="AM14358" s="93"/>
      <c r="AN14358" s="93"/>
      <c r="AO14358" s="93"/>
    </row>
    <row r="14359" spans="28:41" x14ac:dyDescent="0.55000000000000004">
      <c r="AB14359" s="278" t="s">
        <v>23699</v>
      </c>
      <c r="AC14359" s="279">
        <v>27507.78</v>
      </c>
      <c r="AE14359" s="246" t="s">
        <v>56656</v>
      </c>
      <c r="AF14359" s="247">
        <v>960</v>
      </c>
      <c r="AH14359" s="226" t="s">
        <v>28882</v>
      </c>
      <c r="AI14359" s="227">
        <v>41991.53</v>
      </c>
      <c r="AK14359" s="207" t="s">
        <v>28201</v>
      </c>
      <c r="AL14359" s="208">
        <v>3211.34</v>
      </c>
      <c r="AM14359" s="93"/>
      <c r="AN14359" s="93"/>
      <c r="AO14359" s="93"/>
    </row>
    <row r="14360" spans="28:41" x14ac:dyDescent="0.55000000000000004">
      <c r="AB14360" s="278" t="s">
        <v>40830</v>
      </c>
      <c r="AC14360" s="279">
        <v>45777.599999999999</v>
      </c>
      <c r="AE14360" s="246" t="s">
        <v>47337</v>
      </c>
      <c r="AF14360" s="247">
        <v>18231.86</v>
      </c>
      <c r="AH14360" s="226" t="s">
        <v>28883</v>
      </c>
      <c r="AI14360" s="227">
        <v>41272.25</v>
      </c>
      <c r="AK14360" s="207" t="s">
        <v>28202</v>
      </c>
      <c r="AL14360" s="208">
        <v>5559.5</v>
      </c>
      <c r="AM14360" s="93"/>
      <c r="AN14360" s="93"/>
      <c r="AO14360" s="93"/>
    </row>
    <row r="14361" spans="28:41" x14ac:dyDescent="0.55000000000000004">
      <c r="AB14361" s="278" t="s">
        <v>40831</v>
      </c>
      <c r="AC14361" s="279">
        <v>36058.14</v>
      </c>
      <c r="AE14361" s="246" t="s">
        <v>57930</v>
      </c>
      <c r="AF14361" s="247">
        <v>4727</v>
      </c>
      <c r="AH14361" s="226" t="s">
        <v>53947</v>
      </c>
      <c r="AI14361" s="227">
        <v>320606.77</v>
      </c>
      <c r="AK14361" s="207" t="s">
        <v>28203</v>
      </c>
      <c r="AL14361" s="208">
        <v>425.3</v>
      </c>
      <c r="AM14361" s="93"/>
      <c r="AN14361" s="93"/>
      <c r="AO14361" s="93"/>
    </row>
    <row r="14362" spans="28:41" x14ac:dyDescent="0.55000000000000004">
      <c r="AB14362" s="278" t="s">
        <v>23703</v>
      </c>
      <c r="AC14362" s="279">
        <v>11075.59</v>
      </c>
      <c r="AE14362" s="246" t="s">
        <v>56657</v>
      </c>
      <c r="AF14362" s="247">
        <v>13240.5</v>
      </c>
      <c r="AH14362" s="226" t="s">
        <v>53948</v>
      </c>
      <c r="AI14362" s="227">
        <v>5329.8</v>
      </c>
      <c r="AK14362" s="207" t="s">
        <v>28204</v>
      </c>
      <c r="AL14362" s="208">
        <v>1205.31</v>
      </c>
      <c r="AM14362" s="93"/>
      <c r="AN14362" s="93"/>
      <c r="AO14362" s="93"/>
    </row>
    <row r="14363" spans="28:41" x14ac:dyDescent="0.55000000000000004">
      <c r="AB14363" s="278" t="s">
        <v>23704</v>
      </c>
      <c r="AC14363" s="279">
        <v>26995.22</v>
      </c>
      <c r="AE14363" s="246" t="s">
        <v>53992</v>
      </c>
      <c r="AF14363" s="247">
        <v>217</v>
      </c>
      <c r="AH14363" s="226" t="s">
        <v>28884</v>
      </c>
      <c r="AI14363" s="227">
        <v>257193.82</v>
      </c>
      <c r="AK14363" s="207" t="s">
        <v>28205</v>
      </c>
      <c r="AL14363" s="208">
        <v>272.43</v>
      </c>
      <c r="AM14363" s="93"/>
      <c r="AN14363" s="93"/>
      <c r="AO14363" s="93"/>
    </row>
    <row r="14364" spans="28:41" x14ac:dyDescent="0.55000000000000004">
      <c r="AB14364" s="278" t="s">
        <v>23705</v>
      </c>
      <c r="AC14364" s="279">
        <v>19030.21</v>
      </c>
      <c r="AE14364" s="246" t="s">
        <v>53993</v>
      </c>
      <c r="AF14364" s="247">
        <v>16.600000000000001</v>
      </c>
      <c r="AH14364" s="226" t="s">
        <v>53949</v>
      </c>
      <c r="AI14364" s="227">
        <v>63089.45</v>
      </c>
      <c r="AK14364" s="207" t="s">
        <v>28206</v>
      </c>
      <c r="AL14364" s="208">
        <v>24532.48</v>
      </c>
      <c r="AM14364" s="93"/>
      <c r="AN14364" s="93"/>
      <c r="AO14364" s="93"/>
    </row>
    <row r="14365" spans="28:41" x14ac:dyDescent="0.55000000000000004">
      <c r="AB14365" s="278" t="s">
        <v>23733</v>
      </c>
      <c r="AC14365" s="279">
        <v>64275.8</v>
      </c>
      <c r="AE14365" s="246" t="s">
        <v>59920</v>
      </c>
      <c r="AF14365" s="247">
        <v>2801.52</v>
      </c>
      <c r="AH14365" s="226" t="s">
        <v>49204</v>
      </c>
      <c r="AI14365" s="227">
        <v>187422.05</v>
      </c>
      <c r="AK14365" s="207" t="s">
        <v>28207</v>
      </c>
      <c r="AL14365" s="208">
        <v>407.82</v>
      </c>
      <c r="AM14365" s="93"/>
      <c r="AN14365" s="93"/>
      <c r="AO14365" s="93"/>
    </row>
    <row r="14366" spans="28:41" x14ac:dyDescent="0.55000000000000004">
      <c r="AB14366" s="278" t="s">
        <v>54443</v>
      </c>
      <c r="AC14366" s="279">
        <v>24634.73</v>
      </c>
      <c r="AE14366" s="246" t="s">
        <v>45769</v>
      </c>
      <c r="AF14366" s="247">
        <v>71025</v>
      </c>
      <c r="AH14366" s="226" t="s">
        <v>28885</v>
      </c>
      <c r="AI14366" s="227">
        <v>61648.55</v>
      </c>
      <c r="AK14366" s="207" t="s">
        <v>28208</v>
      </c>
      <c r="AL14366" s="208">
        <v>11500.89</v>
      </c>
      <c r="AM14366" s="93"/>
      <c r="AN14366" s="93"/>
      <c r="AO14366" s="93"/>
    </row>
    <row r="14367" spans="28:41" x14ac:dyDescent="0.55000000000000004">
      <c r="AB14367" s="278" t="s">
        <v>23735</v>
      </c>
      <c r="AC14367" s="279">
        <v>6362.57</v>
      </c>
      <c r="AE14367" s="246" t="s">
        <v>45771</v>
      </c>
      <c r="AF14367" s="247">
        <v>5433.38</v>
      </c>
      <c r="AH14367" s="226" t="s">
        <v>49205</v>
      </c>
      <c r="AI14367" s="227">
        <v>127635.18</v>
      </c>
      <c r="AK14367" s="207" t="s">
        <v>28209</v>
      </c>
      <c r="AL14367" s="208">
        <v>2650.45</v>
      </c>
      <c r="AM14367" s="93"/>
      <c r="AN14367" s="93"/>
      <c r="AO14367" s="93"/>
    </row>
    <row r="14368" spans="28:41" x14ac:dyDescent="0.55000000000000004">
      <c r="AB14368" s="278" t="s">
        <v>23736</v>
      </c>
      <c r="AC14368" s="279">
        <v>21738.02</v>
      </c>
      <c r="AE14368" s="246" t="s">
        <v>47338</v>
      </c>
      <c r="AF14368" s="247">
        <v>2130.7199999999998</v>
      </c>
      <c r="AH14368" s="226" t="s">
        <v>53950</v>
      </c>
      <c r="AI14368" s="227">
        <v>31215.919999999998</v>
      </c>
      <c r="AK14368" s="207" t="s">
        <v>28210</v>
      </c>
      <c r="AL14368" s="208">
        <v>18145.12</v>
      </c>
      <c r="AM14368" s="93"/>
      <c r="AN14368" s="93"/>
      <c r="AO14368" s="93"/>
    </row>
    <row r="14369" spans="28:41" x14ac:dyDescent="0.55000000000000004">
      <c r="AB14369" s="278" t="s">
        <v>40833</v>
      </c>
      <c r="AC14369" s="279">
        <v>12010.04</v>
      </c>
      <c r="AE14369" s="246" t="s">
        <v>62840</v>
      </c>
      <c r="AF14369" s="247">
        <v>6932.64</v>
      </c>
      <c r="AH14369" s="226" t="s">
        <v>28886</v>
      </c>
      <c r="AI14369" s="227">
        <v>3584.59</v>
      </c>
      <c r="AK14369" s="207" t="s">
        <v>28211</v>
      </c>
      <c r="AL14369" s="208">
        <v>7060.47</v>
      </c>
      <c r="AM14369" s="93"/>
      <c r="AN14369" s="93"/>
      <c r="AO14369" s="93"/>
    </row>
    <row r="14370" spans="28:41" x14ac:dyDescent="0.55000000000000004">
      <c r="AB14370" s="278" t="s">
        <v>23757</v>
      </c>
      <c r="AC14370" s="279">
        <v>18650.830000000002</v>
      </c>
      <c r="AE14370" s="246" t="s">
        <v>45772</v>
      </c>
      <c r="AF14370" s="247">
        <v>21.4</v>
      </c>
      <c r="AH14370" s="226" t="s">
        <v>53951</v>
      </c>
      <c r="AI14370" s="227">
        <v>1360.55</v>
      </c>
      <c r="AK14370" s="207" t="s">
        <v>28212</v>
      </c>
      <c r="AL14370" s="208">
        <v>22705.7</v>
      </c>
      <c r="AM14370" s="93"/>
      <c r="AN14370" s="93"/>
      <c r="AO14370" s="93"/>
    </row>
    <row r="14371" spans="28:41" x14ac:dyDescent="0.55000000000000004">
      <c r="AB14371" s="278" t="s">
        <v>23759</v>
      </c>
      <c r="AC14371" s="279">
        <v>1199.04</v>
      </c>
      <c r="AE14371" s="246" t="s">
        <v>59921</v>
      </c>
      <c r="AF14371" s="247">
        <v>1878.83</v>
      </c>
      <c r="AH14371" s="226" t="s">
        <v>28887</v>
      </c>
      <c r="AI14371" s="227">
        <v>37079.300000000003</v>
      </c>
      <c r="AK14371" s="207" t="s">
        <v>28213</v>
      </c>
      <c r="AL14371" s="208">
        <v>14173.99</v>
      </c>
      <c r="AM14371" s="93"/>
      <c r="AN14371" s="93"/>
      <c r="AO14371" s="93"/>
    </row>
    <row r="14372" spans="28:41" x14ac:dyDescent="0.55000000000000004">
      <c r="AB14372" s="278" t="s">
        <v>40834</v>
      </c>
      <c r="AC14372" s="279">
        <v>5081.57</v>
      </c>
      <c r="AE14372" s="246" t="s">
        <v>62292</v>
      </c>
      <c r="AF14372" s="247">
        <v>2040</v>
      </c>
      <c r="AH14372" s="226" t="s">
        <v>49206</v>
      </c>
      <c r="AI14372" s="227">
        <v>51157.39</v>
      </c>
      <c r="AK14372" s="207" t="s">
        <v>14276</v>
      </c>
      <c r="AL14372" s="208">
        <v>22768.04</v>
      </c>
      <c r="AM14372" s="93"/>
      <c r="AN14372" s="93"/>
      <c r="AO14372" s="93"/>
    </row>
    <row r="14373" spans="28:41" x14ac:dyDescent="0.55000000000000004">
      <c r="AB14373" s="278" t="s">
        <v>40835</v>
      </c>
      <c r="AC14373" s="279">
        <v>2945.85</v>
      </c>
      <c r="AE14373" s="246" t="s">
        <v>62293</v>
      </c>
      <c r="AF14373" s="247">
        <v>156.06</v>
      </c>
      <c r="AH14373" s="226" t="s">
        <v>49207</v>
      </c>
      <c r="AI14373" s="227">
        <v>14769.75</v>
      </c>
      <c r="AK14373" s="207" t="s">
        <v>28214</v>
      </c>
      <c r="AL14373" s="208">
        <v>52008.43</v>
      </c>
      <c r="AM14373" s="93"/>
      <c r="AN14373" s="93"/>
      <c r="AO14373" s="93"/>
    </row>
    <row r="14374" spans="28:41" x14ac:dyDescent="0.55000000000000004">
      <c r="AB14374" s="278" t="s">
        <v>23760</v>
      </c>
      <c r="AC14374" s="279">
        <v>1200</v>
      </c>
      <c r="AE14374" s="246" t="s">
        <v>63440</v>
      </c>
      <c r="AF14374" s="247">
        <v>7500</v>
      </c>
      <c r="AH14374" s="226" t="s">
        <v>50473</v>
      </c>
      <c r="AI14374" s="227">
        <v>35164.58</v>
      </c>
      <c r="AK14374" s="207" t="s">
        <v>14277</v>
      </c>
      <c r="AL14374" s="208">
        <v>3000</v>
      </c>
      <c r="AM14374" s="93"/>
      <c r="AN14374" s="93"/>
      <c r="AO14374" s="93"/>
    </row>
    <row r="14375" spans="28:41" x14ac:dyDescent="0.55000000000000004">
      <c r="AB14375" s="278" t="s">
        <v>23765</v>
      </c>
      <c r="AC14375" s="279">
        <v>19022.349999999999</v>
      </c>
      <c r="AE14375" s="246" t="s">
        <v>53995</v>
      </c>
      <c r="AF14375" s="247">
        <v>5132.33</v>
      </c>
      <c r="AH14375" s="226" t="s">
        <v>50474</v>
      </c>
      <c r="AI14375" s="227">
        <v>55726.96</v>
      </c>
      <c r="AK14375" s="207" t="s">
        <v>28215</v>
      </c>
      <c r="AL14375" s="208">
        <v>4067.25</v>
      </c>
      <c r="AM14375" s="93"/>
      <c r="AN14375" s="93"/>
      <c r="AO14375" s="93"/>
    </row>
    <row r="14376" spans="28:41" x14ac:dyDescent="0.55000000000000004">
      <c r="AB14376" s="278" t="s">
        <v>23766</v>
      </c>
      <c r="AC14376" s="279">
        <v>25606.76</v>
      </c>
      <c r="AE14376" s="246" t="s">
        <v>53996</v>
      </c>
      <c r="AF14376" s="247">
        <v>1000</v>
      </c>
      <c r="AH14376" s="226" t="s">
        <v>35772</v>
      </c>
      <c r="AI14376" s="227">
        <v>91479.58</v>
      </c>
      <c r="AK14376" s="207" t="s">
        <v>28216</v>
      </c>
      <c r="AL14376" s="208">
        <v>104587.28</v>
      </c>
      <c r="AM14376" s="93"/>
      <c r="AN14376" s="93"/>
      <c r="AO14376" s="93"/>
    </row>
    <row r="14377" spans="28:41" x14ac:dyDescent="0.55000000000000004">
      <c r="AB14377" s="278" t="s">
        <v>50718</v>
      </c>
      <c r="AC14377" s="279">
        <v>323001.40999999997</v>
      </c>
      <c r="AE14377" s="246" t="s">
        <v>53998</v>
      </c>
      <c r="AF14377" s="247">
        <v>608.94000000000005</v>
      </c>
      <c r="AH14377" s="226" t="s">
        <v>34240</v>
      </c>
      <c r="AI14377" s="227">
        <v>1567279.27</v>
      </c>
      <c r="AK14377" s="207" t="s">
        <v>28217</v>
      </c>
      <c r="AL14377" s="208">
        <v>4337.03</v>
      </c>
      <c r="AM14377" s="93"/>
      <c r="AN14377" s="93"/>
      <c r="AO14377" s="93"/>
    </row>
    <row r="14378" spans="28:41" x14ac:dyDescent="0.55000000000000004">
      <c r="AB14378" s="278" t="s">
        <v>56827</v>
      </c>
      <c r="AC14378" s="279">
        <v>151554.26</v>
      </c>
      <c r="AE14378" s="246" t="s">
        <v>53999</v>
      </c>
      <c r="AF14378" s="247">
        <v>1572.9</v>
      </c>
      <c r="AH14378" s="226" t="s">
        <v>34241</v>
      </c>
      <c r="AI14378" s="227">
        <v>12825.15</v>
      </c>
      <c r="AK14378" s="207" t="s">
        <v>14279</v>
      </c>
      <c r="AL14378" s="208">
        <v>19456.62</v>
      </c>
      <c r="AM14378" s="93"/>
      <c r="AN14378" s="93"/>
      <c r="AO14378" s="93"/>
    </row>
    <row r="14379" spans="28:41" x14ac:dyDescent="0.55000000000000004">
      <c r="AB14379" s="278" t="s">
        <v>56828</v>
      </c>
      <c r="AC14379" s="279">
        <v>50259.93</v>
      </c>
      <c r="AE14379" s="246" t="s">
        <v>40669</v>
      </c>
      <c r="AF14379" s="247">
        <v>8391.09</v>
      </c>
      <c r="AH14379" s="226" t="s">
        <v>39563</v>
      </c>
      <c r="AI14379" s="227">
        <v>6363822.9299999997</v>
      </c>
      <c r="AK14379" s="207" t="s">
        <v>14280</v>
      </c>
      <c r="AL14379" s="208">
        <v>37117.71</v>
      </c>
      <c r="AM14379" s="93"/>
      <c r="AN14379" s="93"/>
      <c r="AO14379" s="93"/>
    </row>
    <row r="14380" spans="28:41" x14ac:dyDescent="0.55000000000000004">
      <c r="AB14380" s="278" t="s">
        <v>46098</v>
      </c>
      <c r="AC14380" s="279">
        <v>39127.360000000001</v>
      </c>
      <c r="AE14380" s="246" t="s">
        <v>59261</v>
      </c>
      <c r="AF14380" s="247">
        <v>43028.19</v>
      </c>
      <c r="AH14380" s="226" t="s">
        <v>40658</v>
      </c>
      <c r="AI14380" s="227">
        <v>488.37</v>
      </c>
      <c r="AK14380" s="207" t="s">
        <v>28218</v>
      </c>
      <c r="AL14380" s="208">
        <v>2649.31</v>
      </c>
      <c r="AM14380" s="93"/>
      <c r="AN14380" s="93"/>
      <c r="AO14380" s="93"/>
    </row>
    <row r="14381" spans="28:41" x14ac:dyDescent="0.55000000000000004">
      <c r="AB14381" s="278" t="s">
        <v>55623</v>
      </c>
      <c r="AC14381" s="279">
        <v>2705.72</v>
      </c>
      <c r="AE14381" s="246" t="s">
        <v>29345</v>
      </c>
      <c r="AF14381" s="247">
        <v>56430.74</v>
      </c>
      <c r="AH14381" s="226" t="s">
        <v>28888</v>
      </c>
      <c r="AI14381" s="227">
        <v>17829869.25</v>
      </c>
      <c r="AK14381" s="207" t="s">
        <v>28219</v>
      </c>
      <c r="AL14381" s="208">
        <v>3528.21</v>
      </c>
      <c r="AM14381" s="93"/>
      <c r="AN14381" s="93"/>
      <c r="AO14381" s="93"/>
    </row>
    <row r="14382" spans="28:41" x14ac:dyDescent="0.55000000000000004">
      <c r="AB14382" s="278" t="s">
        <v>56830</v>
      </c>
      <c r="AC14382" s="279">
        <v>78489.61</v>
      </c>
      <c r="AE14382" s="246" t="s">
        <v>29346</v>
      </c>
      <c r="AF14382" s="247">
        <v>3410</v>
      </c>
      <c r="AH14382" s="226" t="s">
        <v>34410</v>
      </c>
      <c r="AI14382" s="227">
        <v>19821.509999999998</v>
      </c>
      <c r="AK14382" s="207" t="s">
        <v>28220</v>
      </c>
      <c r="AL14382" s="208">
        <v>12001.6</v>
      </c>
      <c r="AM14382" s="93"/>
      <c r="AN14382" s="93"/>
      <c r="AO14382" s="93"/>
    </row>
    <row r="14383" spans="28:41" x14ac:dyDescent="0.55000000000000004">
      <c r="AB14383" s="278" t="s">
        <v>55624</v>
      </c>
      <c r="AC14383" s="279">
        <v>2589.56</v>
      </c>
      <c r="AE14383" s="246" t="s">
        <v>29347</v>
      </c>
      <c r="AF14383" s="247">
        <v>51907.5</v>
      </c>
      <c r="AH14383" s="226" t="s">
        <v>45706</v>
      </c>
      <c r="AI14383" s="227">
        <v>176238.49</v>
      </c>
      <c r="AK14383" s="207" t="s">
        <v>28221</v>
      </c>
      <c r="AL14383" s="208">
        <v>6640</v>
      </c>
      <c r="AM14383" s="93"/>
      <c r="AN14383" s="93"/>
      <c r="AO14383" s="93"/>
    </row>
    <row r="14384" spans="28:41" x14ac:dyDescent="0.55000000000000004">
      <c r="AB14384" s="278" t="s">
        <v>62896</v>
      </c>
      <c r="AC14384" s="279">
        <v>4140.51</v>
      </c>
      <c r="AE14384" s="246" t="s">
        <v>29348</v>
      </c>
      <c r="AF14384" s="247">
        <v>4010</v>
      </c>
      <c r="AH14384" s="226" t="s">
        <v>34242</v>
      </c>
      <c r="AI14384" s="227">
        <v>3697612.31</v>
      </c>
      <c r="AK14384" s="207" t="s">
        <v>28222</v>
      </c>
      <c r="AL14384" s="208">
        <v>24532.48</v>
      </c>
      <c r="AM14384" s="93"/>
      <c r="AN14384" s="93"/>
      <c r="AO14384" s="93"/>
    </row>
    <row r="14385" spans="28:41" x14ac:dyDescent="0.55000000000000004">
      <c r="AB14385" s="278" t="s">
        <v>62897</v>
      </c>
      <c r="AC14385" s="279">
        <v>216.97</v>
      </c>
      <c r="AE14385" s="246" t="s">
        <v>36811</v>
      </c>
      <c r="AF14385" s="247">
        <v>17760.599999999999</v>
      </c>
      <c r="AH14385" s="226" t="s">
        <v>34243</v>
      </c>
      <c r="AI14385" s="227">
        <v>534348.09</v>
      </c>
      <c r="AK14385" s="207" t="s">
        <v>28223</v>
      </c>
      <c r="AL14385" s="208">
        <v>273.24</v>
      </c>
      <c r="AM14385" s="93"/>
      <c r="AN14385" s="93"/>
      <c r="AO14385" s="93"/>
    </row>
    <row r="14386" spans="28:41" x14ac:dyDescent="0.55000000000000004">
      <c r="AB14386" s="278" t="s">
        <v>36475</v>
      </c>
      <c r="AC14386" s="279">
        <v>793917.65</v>
      </c>
      <c r="AE14386" s="246" t="s">
        <v>29350</v>
      </c>
      <c r="AF14386" s="247">
        <v>4750</v>
      </c>
      <c r="AH14386" s="226" t="s">
        <v>28889</v>
      </c>
      <c r="AI14386" s="227">
        <v>1175749.3</v>
      </c>
      <c r="AK14386" s="207" t="s">
        <v>28224</v>
      </c>
      <c r="AL14386" s="208">
        <v>12916.47</v>
      </c>
      <c r="AM14386" s="93"/>
      <c r="AN14386" s="93"/>
      <c r="AO14386" s="93"/>
    </row>
    <row r="14387" spans="28:41" x14ac:dyDescent="0.55000000000000004">
      <c r="AB14387" s="278" t="s">
        <v>23778</v>
      </c>
      <c r="AC14387" s="279">
        <v>127540.06</v>
      </c>
      <c r="AE14387" s="246" t="s">
        <v>59922</v>
      </c>
      <c r="AF14387" s="247">
        <v>47000</v>
      </c>
      <c r="AH14387" s="226" t="s">
        <v>39564</v>
      </c>
      <c r="AI14387" s="227">
        <v>188648.86</v>
      </c>
      <c r="AK14387" s="207" t="s">
        <v>14281</v>
      </c>
      <c r="AL14387" s="208">
        <v>100393.09</v>
      </c>
      <c r="AM14387" s="93"/>
      <c r="AN14387" s="93"/>
      <c r="AO14387" s="93"/>
    </row>
    <row r="14388" spans="28:41" x14ac:dyDescent="0.55000000000000004">
      <c r="AB14388" s="278" t="s">
        <v>69410</v>
      </c>
      <c r="AC14388" s="279">
        <v>41924</v>
      </c>
      <c r="AE14388" s="246" t="s">
        <v>36812</v>
      </c>
      <c r="AF14388" s="247">
        <v>9665</v>
      </c>
      <c r="AH14388" s="226" t="s">
        <v>36788</v>
      </c>
      <c r="AI14388" s="227">
        <v>2550630.2000000002</v>
      </c>
      <c r="AK14388" s="207" t="s">
        <v>28225</v>
      </c>
      <c r="AL14388" s="208">
        <v>124139.6</v>
      </c>
      <c r="AM14388" s="93"/>
      <c r="AN14388" s="93"/>
      <c r="AO14388" s="93"/>
    </row>
    <row r="14389" spans="28:41" x14ac:dyDescent="0.55000000000000004">
      <c r="AB14389" s="278" t="s">
        <v>23803</v>
      </c>
      <c r="AC14389" s="279">
        <v>5550</v>
      </c>
      <c r="AE14389" s="246" t="s">
        <v>54001</v>
      </c>
      <c r="AF14389" s="247">
        <v>13750</v>
      </c>
      <c r="AH14389" s="226" t="s">
        <v>39565</v>
      </c>
      <c r="AI14389" s="227">
        <v>45080.14</v>
      </c>
      <c r="AK14389" s="207" t="s">
        <v>28226</v>
      </c>
      <c r="AL14389" s="208">
        <v>3110.11</v>
      </c>
      <c r="AM14389" s="93"/>
      <c r="AN14389" s="93"/>
      <c r="AO14389" s="93"/>
    </row>
    <row r="14390" spans="28:41" x14ac:dyDescent="0.55000000000000004">
      <c r="AB14390" s="278" t="s">
        <v>69411</v>
      </c>
      <c r="AC14390" s="279">
        <v>58333.36</v>
      </c>
      <c r="AE14390" s="246" t="s">
        <v>29351</v>
      </c>
      <c r="AF14390" s="247">
        <v>18376.37</v>
      </c>
      <c r="AH14390" s="226" t="s">
        <v>36789</v>
      </c>
      <c r="AI14390" s="227">
        <v>383057.7</v>
      </c>
      <c r="AK14390" s="207" t="s">
        <v>28227</v>
      </c>
      <c r="AL14390" s="208">
        <v>13327.2</v>
      </c>
      <c r="AM14390" s="93"/>
      <c r="AN14390" s="93"/>
      <c r="AO14390" s="93"/>
    </row>
    <row r="14391" spans="28:41" x14ac:dyDescent="0.55000000000000004">
      <c r="AB14391" s="278" t="s">
        <v>70142</v>
      </c>
      <c r="AC14391" s="279">
        <v>6000</v>
      </c>
      <c r="AE14391" s="246" t="s">
        <v>36813</v>
      </c>
      <c r="AF14391" s="247">
        <v>45447.1</v>
      </c>
      <c r="AH14391" s="226" t="s">
        <v>35773</v>
      </c>
      <c r="AI14391" s="227">
        <v>172184.9</v>
      </c>
      <c r="AK14391" s="207" t="s">
        <v>28228</v>
      </c>
      <c r="AL14391" s="208">
        <v>18545.240000000002</v>
      </c>
      <c r="AM14391" s="93"/>
      <c r="AN14391" s="93"/>
      <c r="AO14391" s="93"/>
    </row>
    <row r="14392" spans="28:41" x14ac:dyDescent="0.55000000000000004">
      <c r="AB14392" s="278" t="s">
        <v>23805</v>
      </c>
      <c r="AC14392" s="279">
        <v>5126.91</v>
      </c>
      <c r="AE14392" s="246" t="s">
        <v>35800</v>
      </c>
      <c r="AF14392" s="247">
        <v>77311.87</v>
      </c>
      <c r="AH14392" s="226" t="s">
        <v>39566</v>
      </c>
      <c r="AI14392" s="227">
        <v>8498</v>
      </c>
      <c r="AK14392" s="207" t="s">
        <v>28229</v>
      </c>
      <c r="AL14392" s="208">
        <v>97212.01</v>
      </c>
      <c r="AM14392" s="93"/>
      <c r="AN14392" s="93"/>
      <c r="AO14392" s="93"/>
    </row>
    <row r="14393" spans="28:41" x14ac:dyDescent="0.55000000000000004">
      <c r="AB14393" s="278" t="s">
        <v>23806</v>
      </c>
      <c r="AC14393" s="279">
        <v>16096.2</v>
      </c>
      <c r="AE14393" s="246" t="s">
        <v>58706</v>
      </c>
      <c r="AF14393" s="247">
        <v>1374.68</v>
      </c>
      <c r="AH14393" s="226" t="s">
        <v>35774</v>
      </c>
      <c r="AI14393" s="227">
        <v>20318.87</v>
      </c>
      <c r="AK14393" s="207" t="s">
        <v>28230</v>
      </c>
      <c r="AL14393" s="208">
        <v>-36.54</v>
      </c>
      <c r="AM14393" s="93"/>
      <c r="AN14393" s="93"/>
      <c r="AO14393" s="93"/>
    </row>
    <row r="14394" spans="28:41" x14ac:dyDescent="0.55000000000000004">
      <c r="AB14394" s="278" t="s">
        <v>23807</v>
      </c>
      <c r="AC14394" s="279">
        <v>5979.53</v>
      </c>
      <c r="AE14394" s="246" t="s">
        <v>58351</v>
      </c>
      <c r="AF14394" s="247">
        <v>978.13</v>
      </c>
      <c r="AH14394" s="226" t="s">
        <v>39567</v>
      </c>
      <c r="AI14394" s="227">
        <v>1074220.6399999999</v>
      </c>
      <c r="AK14394" s="207" t="s">
        <v>28231</v>
      </c>
      <c r="AL14394" s="208">
        <v>4332.09</v>
      </c>
      <c r="AM14394" s="93"/>
      <c r="AN14394" s="93"/>
      <c r="AO14394" s="93"/>
    </row>
    <row r="14395" spans="28:41" x14ac:dyDescent="0.55000000000000004">
      <c r="AB14395" s="278" t="s">
        <v>23808</v>
      </c>
      <c r="AC14395" s="279">
        <v>69260.86</v>
      </c>
      <c r="AE14395" s="246" t="s">
        <v>39582</v>
      </c>
      <c r="AF14395" s="247">
        <v>8109.53</v>
      </c>
      <c r="AH14395" s="226" t="s">
        <v>34244</v>
      </c>
      <c r="AI14395" s="227">
        <v>2325309.23</v>
      </c>
      <c r="AK14395" s="207" t="s">
        <v>28232</v>
      </c>
      <c r="AL14395" s="208">
        <v>4191.4399999999996</v>
      </c>
      <c r="AM14395" s="93"/>
      <c r="AN14395" s="93"/>
      <c r="AO14395" s="93"/>
    </row>
    <row r="14396" spans="28:41" x14ac:dyDescent="0.55000000000000004">
      <c r="AB14396" s="278" t="s">
        <v>23809</v>
      </c>
      <c r="AC14396" s="279">
        <v>122844.76</v>
      </c>
      <c r="AE14396" s="246" t="s">
        <v>63441</v>
      </c>
      <c r="AF14396" s="247">
        <v>92181.64</v>
      </c>
      <c r="AH14396" s="226" t="s">
        <v>39568</v>
      </c>
      <c r="AI14396" s="227">
        <v>8701.57</v>
      </c>
      <c r="AK14396" s="207" t="s">
        <v>28233</v>
      </c>
      <c r="AL14396" s="208">
        <v>644.94000000000005</v>
      </c>
      <c r="AM14396" s="93"/>
      <c r="AN14396" s="93"/>
      <c r="AO14396" s="93"/>
    </row>
    <row r="14397" spans="28:41" x14ac:dyDescent="0.55000000000000004">
      <c r="AB14397" s="278" t="s">
        <v>70934</v>
      </c>
      <c r="AC14397" s="279">
        <v>811.93</v>
      </c>
      <c r="AE14397" s="246" t="s">
        <v>34277</v>
      </c>
      <c r="AF14397" s="247">
        <v>77842.09</v>
      </c>
      <c r="AH14397" s="226" t="s">
        <v>45707</v>
      </c>
      <c r="AI14397" s="227">
        <v>800814.01</v>
      </c>
      <c r="AK14397" s="207" t="s">
        <v>28234</v>
      </c>
      <c r="AL14397" s="208">
        <v>902.06</v>
      </c>
      <c r="AM14397" s="93"/>
      <c r="AN14397" s="93"/>
      <c r="AO14397" s="93"/>
    </row>
    <row r="14398" spans="28:41" x14ac:dyDescent="0.55000000000000004">
      <c r="AB14398" s="278" t="s">
        <v>47547</v>
      </c>
      <c r="AC14398" s="279">
        <v>26577.84</v>
      </c>
      <c r="AE14398" s="246" t="s">
        <v>43052</v>
      </c>
      <c r="AF14398" s="247">
        <v>118596.07</v>
      </c>
      <c r="AH14398" s="226" t="s">
        <v>28890</v>
      </c>
      <c r="AI14398" s="227">
        <v>2930198.33</v>
      </c>
      <c r="AK14398" s="207" t="s">
        <v>28235</v>
      </c>
      <c r="AL14398" s="208">
        <v>170.93</v>
      </c>
      <c r="AM14398" s="93"/>
      <c r="AN14398" s="93"/>
      <c r="AO14398" s="93"/>
    </row>
    <row r="14399" spans="28:41" x14ac:dyDescent="0.55000000000000004">
      <c r="AB14399" s="278" t="s">
        <v>58063</v>
      </c>
      <c r="AC14399" s="279">
        <v>16962.099999999999</v>
      </c>
      <c r="AE14399" s="246" t="s">
        <v>61625</v>
      </c>
      <c r="AF14399" s="247">
        <v>36402</v>
      </c>
      <c r="AH14399" s="226" t="s">
        <v>34245</v>
      </c>
      <c r="AI14399" s="227">
        <v>4200101.8099999996</v>
      </c>
      <c r="AK14399" s="207" t="s">
        <v>28236</v>
      </c>
      <c r="AL14399" s="208">
        <v>6258.54</v>
      </c>
      <c r="AM14399" s="93"/>
      <c r="AN14399" s="93"/>
      <c r="AO14399" s="93"/>
    </row>
    <row r="14400" spans="28:41" x14ac:dyDescent="0.55000000000000004">
      <c r="AB14400" s="278" t="s">
        <v>13890</v>
      </c>
      <c r="AC14400" s="279">
        <v>1628.65</v>
      </c>
      <c r="AE14400" s="246" t="s">
        <v>47339</v>
      </c>
      <c r="AF14400" s="247">
        <v>27186.41</v>
      </c>
      <c r="AH14400" s="226" t="s">
        <v>34246</v>
      </c>
      <c r="AI14400" s="227">
        <v>1630712.34</v>
      </c>
      <c r="AK14400" s="207" t="s">
        <v>28237</v>
      </c>
      <c r="AL14400" s="208">
        <v>1140</v>
      </c>
      <c r="AM14400" s="93"/>
      <c r="AN14400" s="93"/>
      <c r="AO14400" s="93"/>
    </row>
    <row r="14401" spans="28:41" x14ac:dyDescent="0.55000000000000004">
      <c r="AB14401" s="278" t="s">
        <v>13893</v>
      </c>
      <c r="AC14401" s="279">
        <v>35989.379999999997</v>
      </c>
      <c r="AE14401" s="246" t="s">
        <v>54007</v>
      </c>
      <c r="AF14401" s="247">
        <v>15435</v>
      </c>
      <c r="AH14401" s="226" t="s">
        <v>34247</v>
      </c>
      <c r="AI14401" s="227">
        <v>81529.919999999998</v>
      </c>
      <c r="AK14401" s="207" t="s">
        <v>28238</v>
      </c>
      <c r="AL14401" s="208">
        <v>350</v>
      </c>
      <c r="AM14401" s="93"/>
      <c r="AN14401" s="93"/>
      <c r="AO14401" s="93"/>
    </row>
    <row r="14402" spans="28:41" x14ac:dyDescent="0.55000000000000004">
      <c r="AB14402" s="278" t="s">
        <v>23841</v>
      </c>
      <c r="AC14402" s="279">
        <v>20005.400000000001</v>
      </c>
      <c r="AE14402" s="246" t="s">
        <v>54008</v>
      </c>
      <c r="AF14402" s="247">
        <v>1180.78</v>
      </c>
      <c r="AH14402" s="226" t="s">
        <v>34248</v>
      </c>
      <c r="AI14402" s="227">
        <v>69378.81</v>
      </c>
      <c r="AK14402" s="207" t="s">
        <v>28239</v>
      </c>
      <c r="AL14402" s="208">
        <v>5224</v>
      </c>
      <c r="AM14402" s="93"/>
      <c r="AN14402" s="93"/>
      <c r="AO14402" s="93"/>
    </row>
    <row r="14403" spans="28:41" x14ac:dyDescent="0.55000000000000004">
      <c r="AB14403" s="278" t="s">
        <v>23845</v>
      </c>
      <c r="AC14403" s="279">
        <v>41925.519999999997</v>
      </c>
      <c r="AE14403" s="246" t="s">
        <v>54009</v>
      </c>
      <c r="AF14403" s="247">
        <v>2899.58</v>
      </c>
      <c r="AH14403" s="226" t="s">
        <v>50475</v>
      </c>
      <c r="AI14403" s="227">
        <v>225378.83</v>
      </c>
      <c r="AK14403" s="207" t="s">
        <v>28240</v>
      </c>
      <c r="AL14403" s="208">
        <v>3787</v>
      </c>
      <c r="AM14403" s="93"/>
      <c r="AN14403" s="93"/>
      <c r="AO14403" s="93"/>
    </row>
    <row r="14404" spans="28:41" x14ac:dyDescent="0.55000000000000004">
      <c r="AB14404" s="278" t="s">
        <v>23938</v>
      </c>
      <c r="AC14404" s="279">
        <v>84536.09</v>
      </c>
      <c r="AE14404" s="246" t="s">
        <v>60810</v>
      </c>
      <c r="AF14404" s="247">
        <v>88323.72</v>
      </c>
      <c r="AH14404" s="226" t="s">
        <v>35775</v>
      </c>
      <c r="AI14404" s="227">
        <v>8260635.5800000001</v>
      </c>
      <c r="AK14404" s="207" t="s">
        <v>28241</v>
      </c>
      <c r="AL14404" s="208">
        <v>1080</v>
      </c>
      <c r="AM14404" s="93"/>
      <c r="AN14404" s="93"/>
      <c r="AO14404" s="93"/>
    </row>
    <row r="14405" spans="28:41" x14ac:dyDescent="0.55000000000000004">
      <c r="AB14405" s="278" t="s">
        <v>23942</v>
      </c>
      <c r="AC14405" s="279">
        <v>43746.6</v>
      </c>
      <c r="AE14405" s="246" t="s">
        <v>62294</v>
      </c>
      <c r="AF14405" s="247">
        <v>280229.78000000003</v>
      </c>
      <c r="AH14405" s="226" t="s">
        <v>28891</v>
      </c>
      <c r="AI14405" s="227">
        <v>1875878.69</v>
      </c>
      <c r="AK14405" s="207" t="s">
        <v>28242</v>
      </c>
      <c r="AL14405" s="208">
        <v>2000</v>
      </c>
      <c r="AM14405" s="93"/>
      <c r="AN14405" s="93"/>
      <c r="AO14405" s="93"/>
    </row>
    <row r="14406" spans="28:41" x14ac:dyDescent="0.55000000000000004">
      <c r="AB14406" s="278" t="s">
        <v>23943</v>
      </c>
      <c r="AC14406" s="279">
        <v>114580.08</v>
      </c>
      <c r="AE14406" s="246" t="s">
        <v>61626</v>
      </c>
      <c r="AF14406" s="247">
        <v>355450</v>
      </c>
      <c r="AH14406" s="226" t="s">
        <v>45708</v>
      </c>
      <c r="AI14406" s="227">
        <v>1833966.14</v>
      </c>
      <c r="AK14406" s="207" t="s">
        <v>28243</v>
      </c>
      <c r="AL14406" s="208">
        <v>2931.47</v>
      </c>
      <c r="AM14406" s="93"/>
      <c r="AN14406" s="93"/>
      <c r="AO14406" s="93"/>
    </row>
    <row r="14407" spans="28:41" x14ac:dyDescent="0.55000000000000004">
      <c r="AB14407" s="278" t="s">
        <v>69412</v>
      </c>
      <c r="AC14407" s="279">
        <v>78023.759999999995</v>
      </c>
      <c r="AE14407" s="246" t="s">
        <v>63826</v>
      </c>
      <c r="AF14407" s="247">
        <v>21025.45</v>
      </c>
      <c r="AH14407" s="226" t="s">
        <v>48318</v>
      </c>
      <c r="AI14407" s="227">
        <v>415677.11</v>
      </c>
      <c r="AK14407" s="207" t="s">
        <v>28244</v>
      </c>
      <c r="AL14407" s="208">
        <v>17954.48</v>
      </c>
      <c r="AM14407" s="93"/>
      <c r="AN14407" s="93"/>
      <c r="AO14407" s="93"/>
    </row>
    <row r="14408" spans="28:41" x14ac:dyDescent="0.55000000000000004">
      <c r="AB14408" s="278" t="s">
        <v>46103</v>
      </c>
      <c r="AC14408" s="279">
        <v>-116.23</v>
      </c>
      <c r="AE14408" s="246" t="s">
        <v>57931</v>
      </c>
      <c r="AF14408" s="247">
        <v>253443.57</v>
      </c>
      <c r="AH14408" s="226" t="s">
        <v>47318</v>
      </c>
      <c r="AI14408" s="227">
        <v>24500</v>
      </c>
      <c r="AK14408" s="207" t="s">
        <v>28245</v>
      </c>
      <c r="AL14408" s="208">
        <v>1373.52</v>
      </c>
      <c r="AM14408" s="93"/>
      <c r="AN14408" s="93"/>
      <c r="AO14408" s="93"/>
    </row>
    <row r="14409" spans="28:41" x14ac:dyDescent="0.55000000000000004">
      <c r="AB14409" s="278" t="s">
        <v>23944</v>
      </c>
      <c r="AC14409" s="279">
        <v>116.23</v>
      </c>
      <c r="AE14409" s="246" t="s">
        <v>62295</v>
      </c>
      <c r="AF14409" s="247">
        <v>52071.46</v>
      </c>
      <c r="AH14409" s="226" t="s">
        <v>53952</v>
      </c>
      <c r="AI14409" s="227">
        <v>964037.35</v>
      </c>
      <c r="AK14409" s="207" t="s">
        <v>28246</v>
      </c>
      <c r="AL14409" s="208">
        <v>1177</v>
      </c>
      <c r="AM14409" s="93"/>
      <c r="AN14409" s="93"/>
      <c r="AO14409" s="93"/>
    </row>
    <row r="14410" spans="28:41" x14ac:dyDescent="0.55000000000000004">
      <c r="AB14410" s="278" t="s">
        <v>60935</v>
      </c>
      <c r="AC14410" s="279">
        <v>26621.57</v>
      </c>
      <c r="AE14410" s="246" t="s">
        <v>62296</v>
      </c>
      <c r="AF14410" s="247">
        <v>26000</v>
      </c>
      <c r="AH14410" s="226" t="s">
        <v>53953</v>
      </c>
      <c r="AI14410" s="227">
        <v>70907.61</v>
      </c>
      <c r="AK14410" s="207" t="s">
        <v>28247</v>
      </c>
      <c r="AL14410" s="208">
        <v>22286.57</v>
      </c>
      <c r="AM14410" s="93"/>
      <c r="AN14410" s="93"/>
      <c r="AO14410" s="93"/>
    </row>
    <row r="14411" spans="28:41" x14ac:dyDescent="0.55000000000000004">
      <c r="AB14411" s="278" t="s">
        <v>55625</v>
      </c>
      <c r="AC14411" s="279">
        <v>90776.57</v>
      </c>
      <c r="AE14411" s="246" t="s">
        <v>62297</v>
      </c>
      <c r="AF14411" s="247">
        <v>10185</v>
      </c>
      <c r="AH14411" s="226" t="s">
        <v>53954</v>
      </c>
      <c r="AI14411" s="227">
        <v>15838.2</v>
      </c>
      <c r="AK14411" s="207" t="s">
        <v>28248</v>
      </c>
      <c r="AL14411" s="208">
        <v>4191.4399999999996</v>
      </c>
      <c r="AM14411" s="93"/>
      <c r="AN14411" s="93"/>
      <c r="AO14411" s="93"/>
    </row>
    <row r="14412" spans="28:41" x14ac:dyDescent="0.55000000000000004">
      <c r="AB14412" s="278" t="s">
        <v>40837</v>
      </c>
      <c r="AC14412" s="279">
        <v>133780.32</v>
      </c>
      <c r="AE14412" s="246" t="s">
        <v>49222</v>
      </c>
      <c r="AF14412" s="247">
        <v>7320</v>
      </c>
      <c r="AH14412" s="226" t="s">
        <v>34249</v>
      </c>
      <c r="AI14412" s="227">
        <v>197064.68</v>
      </c>
      <c r="AK14412" s="207" t="s">
        <v>28249</v>
      </c>
      <c r="AL14412" s="208">
        <v>2018.46</v>
      </c>
      <c r="AM14412" s="93"/>
      <c r="AN14412" s="93"/>
      <c r="AO14412" s="93"/>
    </row>
    <row r="14413" spans="28:41" x14ac:dyDescent="0.55000000000000004">
      <c r="AB14413" s="278" t="s">
        <v>40838</v>
      </c>
      <c r="AC14413" s="279">
        <v>28260.47</v>
      </c>
      <c r="AE14413" s="246" t="s">
        <v>58707</v>
      </c>
      <c r="AF14413" s="247">
        <v>67155.320000000007</v>
      </c>
      <c r="AH14413" s="226" t="s">
        <v>40659</v>
      </c>
      <c r="AI14413" s="227">
        <v>52069.120000000003</v>
      </c>
      <c r="AK14413" s="207" t="s">
        <v>28250</v>
      </c>
      <c r="AL14413" s="208">
        <v>902.06</v>
      </c>
      <c r="AM14413" s="93"/>
      <c r="AN14413" s="93"/>
      <c r="AO14413" s="93"/>
    </row>
    <row r="14414" spans="28:41" x14ac:dyDescent="0.55000000000000004">
      <c r="AB14414" s="278" t="s">
        <v>69413</v>
      </c>
      <c r="AC14414" s="279">
        <v>51479.82</v>
      </c>
      <c r="AE14414" s="246" t="s">
        <v>60811</v>
      </c>
      <c r="AF14414" s="247">
        <v>2870.52</v>
      </c>
      <c r="AH14414" s="226" t="s">
        <v>34250</v>
      </c>
      <c r="AI14414" s="227">
        <v>12646110.710000001</v>
      </c>
      <c r="AK14414" s="207" t="s">
        <v>28251</v>
      </c>
      <c r="AL14414" s="208">
        <v>170.93</v>
      </c>
      <c r="AM14414" s="93"/>
      <c r="AN14414" s="93"/>
      <c r="AO14414" s="93"/>
    </row>
    <row r="14415" spans="28:41" x14ac:dyDescent="0.55000000000000004">
      <c r="AB14415" s="278" t="s">
        <v>23953</v>
      </c>
      <c r="AC14415" s="279">
        <v>60651.15</v>
      </c>
      <c r="AE14415" s="246" t="s">
        <v>65004</v>
      </c>
      <c r="AF14415" s="247">
        <v>335.64</v>
      </c>
      <c r="AH14415" s="226" t="s">
        <v>45709</v>
      </c>
      <c r="AI14415" s="227">
        <v>162786.92000000001</v>
      </c>
      <c r="AK14415" s="207" t="s">
        <v>28252</v>
      </c>
      <c r="AL14415" s="208">
        <v>2317</v>
      </c>
      <c r="AM14415" s="93"/>
      <c r="AN14415" s="93"/>
      <c r="AO14415" s="93"/>
    </row>
    <row r="14416" spans="28:41" x14ac:dyDescent="0.55000000000000004">
      <c r="AB14416" s="278" t="s">
        <v>23954</v>
      </c>
      <c r="AC14416" s="279">
        <v>18791.099999999999</v>
      </c>
      <c r="AE14416" s="246" t="s">
        <v>49224</v>
      </c>
      <c r="AF14416" s="247">
        <v>72881.19</v>
      </c>
      <c r="AH14416" s="226" t="s">
        <v>35776</v>
      </c>
      <c r="AI14416" s="227">
        <v>547350.11</v>
      </c>
      <c r="AK14416" s="207" t="s">
        <v>28253</v>
      </c>
      <c r="AL14416" s="208">
        <v>350</v>
      </c>
      <c r="AM14416" s="93"/>
      <c r="AN14416" s="93"/>
      <c r="AO14416" s="93"/>
    </row>
    <row r="14417" spans="28:41" x14ac:dyDescent="0.55000000000000004">
      <c r="AB14417" s="278" t="s">
        <v>63511</v>
      </c>
      <c r="AC14417" s="279">
        <v>20577</v>
      </c>
      <c r="AE14417" s="246" t="s">
        <v>57932</v>
      </c>
      <c r="AF14417" s="247">
        <v>177752.16</v>
      </c>
      <c r="AH14417" s="226" t="s">
        <v>40660</v>
      </c>
      <c r="AI14417" s="227">
        <v>28286.48</v>
      </c>
      <c r="AK14417" s="207" t="s">
        <v>28254</v>
      </c>
      <c r="AL14417" s="208">
        <v>2931.47</v>
      </c>
      <c r="AM14417" s="93"/>
      <c r="AN14417" s="93"/>
      <c r="AO14417" s="93"/>
    </row>
    <row r="14418" spans="28:41" x14ac:dyDescent="0.55000000000000004">
      <c r="AB14418" s="278" t="s">
        <v>23955</v>
      </c>
      <c r="AC14418" s="279">
        <v>217805.1</v>
      </c>
      <c r="AE14418" s="246" t="s">
        <v>58708</v>
      </c>
      <c r="AF14418" s="247">
        <v>81101.990000000005</v>
      </c>
      <c r="AH14418" s="226" t="s">
        <v>34251</v>
      </c>
      <c r="AI14418" s="227">
        <v>93465.79</v>
      </c>
      <c r="AK14418" s="207" t="s">
        <v>28255</v>
      </c>
      <c r="AL14418" s="208">
        <v>1080</v>
      </c>
      <c r="AM14418" s="93"/>
      <c r="AN14418" s="93"/>
      <c r="AO14418" s="93"/>
    </row>
    <row r="14419" spans="28:41" x14ac:dyDescent="0.55000000000000004">
      <c r="AB14419" s="278" t="s">
        <v>69414</v>
      </c>
      <c r="AC14419" s="279">
        <v>3295</v>
      </c>
      <c r="AE14419" s="246" t="s">
        <v>65005</v>
      </c>
      <c r="AF14419" s="247">
        <v>45517.05</v>
      </c>
      <c r="AH14419" s="226" t="s">
        <v>45710</v>
      </c>
      <c r="AI14419" s="227">
        <v>49207899.350000001</v>
      </c>
      <c r="AK14419" s="207" t="s">
        <v>28256</v>
      </c>
      <c r="AL14419" s="208">
        <v>17269.54</v>
      </c>
      <c r="AM14419" s="93"/>
      <c r="AN14419" s="93"/>
      <c r="AO14419" s="93"/>
    </row>
    <row r="14420" spans="28:41" x14ac:dyDescent="0.55000000000000004">
      <c r="AB14420" s="278" t="s">
        <v>33854</v>
      </c>
      <c r="AC14420" s="279">
        <v>16939.5</v>
      </c>
      <c r="AE14420" s="246" t="s">
        <v>65006</v>
      </c>
      <c r="AF14420" s="247">
        <v>420</v>
      </c>
      <c r="AH14420" s="226" t="s">
        <v>34252</v>
      </c>
      <c r="AI14420" s="227">
        <v>2482068.02</v>
      </c>
      <c r="AK14420" s="207" t="s">
        <v>28257</v>
      </c>
      <c r="AL14420" s="208">
        <v>48916.5</v>
      </c>
      <c r="AM14420" s="93"/>
      <c r="AN14420" s="93"/>
      <c r="AO14420" s="93"/>
    </row>
    <row r="14421" spans="28:41" x14ac:dyDescent="0.55000000000000004">
      <c r="AB14421" s="278" t="s">
        <v>55626</v>
      </c>
      <c r="AC14421" s="279">
        <v>1400</v>
      </c>
      <c r="AE14421" s="246" t="s">
        <v>63442</v>
      </c>
      <c r="AF14421" s="247">
        <v>255154.71</v>
      </c>
      <c r="AH14421" s="226" t="s">
        <v>34253</v>
      </c>
      <c r="AI14421" s="227">
        <v>4738966.6100000003</v>
      </c>
      <c r="AK14421" s="207" t="s">
        <v>28258</v>
      </c>
      <c r="AL14421" s="208">
        <v>3742.2</v>
      </c>
      <c r="AM14421" s="93"/>
      <c r="AN14421" s="93"/>
      <c r="AO14421" s="93"/>
    </row>
    <row r="14422" spans="28:41" x14ac:dyDescent="0.55000000000000004">
      <c r="AB14422" s="278" t="s">
        <v>35284</v>
      </c>
      <c r="AC14422" s="279">
        <v>3883</v>
      </c>
      <c r="AE14422" s="246" t="s">
        <v>48336</v>
      </c>
      <c r="AF14422" s="247">
        <v>99739.27</v>
      </c>
      <c r="AH14422" s="226" t="s">
        <v>34254</v>
      </c>
      <c r="AI14422" s="227">
        <v>3450372.21</v>
      </c>
      <c r="AK14422" s="207" t="s">
        <v>28259</v>
      </c>
      <c r="AL14422" s="208">
        <v>10145.48</v>
      </c>
      <c r="AM14422" s="93"/>
      <c r="AN14422" s="93"/>
      <c r="AO14422" s="93"/>
    </row>
    <row r="14423" spans="28:41" x14ac:dyDescent="0.55000000000000004">
      <c r="AB14423" s="278" t="s">
        <v>69415</v>
      </c>
      <c r="AC14423" s="279">
        <v>6849</v>
      </c>
      <c r="AE14423" s="246" t="s">
        <v>48337</v>
      </c>
      <c r="AF14423" s="247">
        <v>32420</v>
      </c>
      <c r="AH14423" s="226" t="s">
        <v>34255</v>
      </c>
      <c r="AI14423" s="227">
        <v>1432440.28</v>
      </c>
      <c r="AK14423" s="207" t="s">
        <v>28260</v>
      </c>
      <c r="AL14423" s="208">
        <v>2240</v>
      </c>
      <c r="AM14423" s="93"/>
      <c r="AN14423" s="93"/>
      <c r="AO14423" s="93"/>
    </row>
    <row r="14424" spans="28:41" x14ac:dyDescent="0.55000000000000004">
      <c r="AB14424" s="278" t="s">
        <v>46106</v>
      </c>
      <c r="AC14424" s="279">
        <v>-1250.01</v>
      </c>
      <c r="AE14424" s="246" t="s">
        <v>48338</v>
      </c>
      <c r="AF14424" s="247">
        <v>5222.5</v>
      </c>
      <c r="AH14424" s="226" t="s">
        <v>34256</v>
      </c>
      <c r="AI14424" s="227">
        <v>68852.240000000005</v>
      </c>
      <c r="AK14424" s="207" t="s">
        <v>28261</v>
      </c>
      <c r="AL14424" s="208">
        <v>33171.64</v>
      </c>
      <c r="AM14424" s="93"/>
      <c r="AN14424" s="93"/>
      <c r="AO14424" s="93"/>
    </row>
    <row r="14425" spans="28:41" x14ac:dyDescent="0.55000000000000004">
      <c r="AB14425" s="278" t="s">
        <v>33856</v>
      </c>
      <c r="AC14425" s="279">
        <v>2121.81</v>
      </c>
      <c r="AE14425" s="246" t="s">
        <v>65007</v>
      </c>
      <c r="AF14425" s="247">
        <v>63415.78</v>
      </c>
      <c r="AH14425" s="226" t="s">
        <v>34257</v>
      </c>
      <c r="AI14425" s="227">
        <v>61721.17</v>
      </c>
      <c r="AK14425" s="207" t="s">
        <v>28262</v>
      </c>
      <c r="AL14425" s="208">
        <v>41608.46</v>
      </c>
      <c r="AM14425" s="93"/>
      <c r="AN14425" s="93"/>
      <c r="AO14425" s="93"/>
    </row>
    <row r="14426" spans="28:41" x14ac:dyDescent="0.55000000000000004">
      <c r="AB14426" s="278" t="s">
        <v>33857</v>
      </c>
      <c r="AC14426" s="279">
        <v>2330.29</v>
      </c>
      <c r="AE14426" s="246" t="s">
        <v>57933</v>
      </c>
      <c r="AF14426" s="247">
        <v>3612.5</v>
      </c>
      <c r="AH14426" s="226" t="s">
        <v>35777</v>
      </c>
      <c r="AI14426" s="227">
        <v>2585443.66</v>
      </c>
      <c r="AK14426" s="207" t="s">
        <v>28263</v>
      </c>
      <c r="AL14426" s="208">
        <v>21604</v>
      </c>
      <c r="AM14426" s="93"/>
      <c r="AN14426" s="93"/>
      <c r="AO14426" s="93"/>
    </row>
    <row r="14427" spans="28:41" x14ac:dyDescent="0.55000000000000004">
      <c r="AB14427" s="278" t="s">
        <v>46107</v>
      </c>
      <c r="AC14427" s="279">
        <v>147.52000000000001</v>
      </c>
      <c r="AE14427" s="246" t="s">
        <v>54011</v>
      </c>
      <c r="AF14427" s="247">
        <v>5407.18</v>
      </c>
      <c r="AH14427" s="226" t="s">
        <v>53955</v>
      </c>
      <c r="AI14427" s="227">
        <v>5923845.7699999996</v>
      </c>
      <c r="AK14427" s="207" t="s">
        <v>28264</v>
      </c>
      <c r="AL14427" s="208">
        <v>100</v>
      </c>
      <c r="AM14427" s="93"/>
      <c r="AN14427" s="93"/>
      <c r="AO14427" s="93"/>
    </row>
    <row r="14428" spans="28:41" x14ac:dyDescent="0.55000000000000004">
      <c r="AB14428" s="278" t="s">
        <v>33858</v>
      </c>
      <c r="AC14428" s="279">
        <v>273.33</v>
      </c>
      <c r="AE14428" s="246" t="s">
        <v>54012</v>
      </c>
      <c r="AF14428" s="247">
        <v>19478.11</v>
      </c>
      <c r="AH14428" s="226" t="s">
        <v>50476</v>
      </c>
      <c r="AI14428" s="227">
        <v>1747.76</v>
      </c>
      <c r="AK14428" s="207" t="s">
        <v>28265</v>
      </c>
      <c r="AL14428" s="208">
        <v>70306.899999999994</v>
      </c>
      <c r="AM14428" s="93"/>
      <c r="AN14428" s="93"/>
      <c r="AO14428" s="93"/>
    </row>
    <row r="14429" spans="28:41" x14ac:dyDescent="0.55000000000000004">
      <c r="AB14429" s="278" t="s">
        <v>70935</v>
      </c>
      <c r="AC14429" s="279">
        <v>62.04</v>
      </c>
      <c r="AE14429" s="246" t="s">
        <v>65008</v>
      </c>
      <c r="AF14429" s="247">
        <v>6937.76</v>
      </c>
      <c r="AH14429" s="226" t="s">
        <v>49208</v>
      </c>
      <c r="AI14429" s="227">
        <v>244650</v>
      </c>
      <c r="AK14429" s="207" t="s">
        <v>28266</v>
      </c>
      <c r="AL14429" s="208">
        <v>40488</v>
      </c>
      <c r="AM14429" s="93"/>
      <c r="AN14429" s="93"/>
      <c r="AO14429" s="93"/>
    </row>
    <row r="14430" spans="28:41" x14ac:dyDescent="0.55000000000000004">
      <c r="AB14430" s="278" t="s">
        <v>55628</v>
      </c>
      <c r="AC14430" s="279">
        <v>108.3</v>
      </c>
      <c r="AE14430" s="246" t="s">
        <v>57934</v>
      </c>
      <c r="AF14430" s="247">
        <v>19387.41</v>
      </c>
      <c r="AH14430" s="226" t="s">
        <v>48319</v>
      </c>
      <c r="AI14430" s="227">
        <v>88324.35</v>
      </c>
      <c r="AK14430" s="207" t="s">
        <v>28267</v>
      </c>
      <c r="AL14430" s="208">
        <v>10325.93</v>
      </c>
      <c r="AM14430" s="93"/>
      <c r="AN14430" s="93"/>
      <c r="AO14430" s="93"/>
    </row>
    <row r="14431" spans="28:41" x14ac:dyDescent="0.55000000000000004">
      <c r="AB14431" s="278" t="s">
        <v>70936</v>
      </c>
      <c r="AC14431" s="279">
        <v>448.86</v>
      </c>
      <c r="AE14431" s="246" t="s">
        <v>58709</v>
      </c>
      <c r="AF14431" s="247">
        <v>850</v>
      </c>
      <c r="AH14431" s="226" t="s">
        <v>48320</v>
      </c>
      <c r="AI14431" s="227">
        <v>24234.42</v>
      </c>
      <c r="AK14431" s="207" t="s">
        <v>28268</v>
      </c>
      <c r="AL14431" s="208">
        <v>25392.39</v>
      </c>
      <c r="AM14431" s="93"/>
      <c r="AN14431" s="93"/>
      <c r="AO14431" s="93"/>
    </row>
    <row r="14432" spans="28:41" x14ac:dyDescent="0.55000000000000004">
      <c r="AB14432" s="278" t="s">
        <v>35292</v>
      </c>
      <c r="AC14432" s="279">
        <v>10390.969999999999</v>
      </c>
      <c r="AE14432" s="246" t="s">
        <v>65009</v>
      </c>
      <c r="AF14432" s="247">
        <v>4841.5</v>
      </c>
      <c r="AH14432" s="226" t="s">
        <v>48321</v>
      </c>
      <c r="AI14432" s="227">
        <v>78005.89</v>
      </c>
      <c r="AK14432" s="207" t="s">
        <v>28269</v>
      </c>
      <c r="AL14432" s="208">
        <v>23820.880000000001</v>
      </c>
      <c r="AM14432" s="93"/>
      <c r="AN14432" s="93"/>
      <c r="AO14432" s="93"/>
    </row>
    <row r="14433" spans="28:41" x14ac:dyDescent="0.55000000000000004">
      <c r="AB14433" s="278" t="s">
        <v>24065</v>
      </c>
      <c r="AC14433" s="279">
        <v>5426</v>
      </c>
      <c r="AE14433" s="246" t="s">
        <v>48339</v>
      </c>
      <c r="AF14433" s="247">
        <v>464.71</v>
      </c>
      <c r="AH14433" s="226" t="s">
        <v>48322</v>
      </c>
      <c r="AI14433" s="227">
        <v>1431.79</v>
      </c>
      <c r="AK14433" s="207" t="s">
        <v>28270</v>
      </c>
      <c r="AL14433" s="208">
        <v>1860.18</v>
      </c>
      <c r="AM14433" s="93"/>
      <c r="AN14433" s="93"/>
      <c r="AO14433" s="93"/>
    </row>
    <row r="14434" spans="28:41" x14ac:dyDescent="0.55000000000000004">
      <c r="AB14434" s="278" t="s">
        <v>13901</v>
      </c>
      <c r="AC14434" s="279">
        <v>360</v>
      </c>
      <c r="AE14434" s="246" t="s">
        <v>63443</v>
      </c>
      <c r="AF14434" s="247">
        <v>28.53</v>
      </c>
      <c r="AH14434" s="226" t="s">
        <v>48323</v>
      </c>
      <c r="AI14434" s="227">
        <v>15536.49</v>
      </c>
      <c r="AK14434" s="207" t="s">
        <v>28271</v>
      </c>
      <c r="AL14434" s="208">
        <v>9492</v>
      </c>
      <c r="AM14434" s="93"/>
      <c r="AN14434" s="93"/>
      <c r="AO14434" s="93"/>
    </row>
    <row r="14435" spans="28:41" x14ac:dyDescent="0.55000000000000004">
      <c r="AB14435" s="278" t="s">
        <v>60936</v>
      </c>
      <c r="AC14435" s="279">
        <v>4524.17</v>
      </c>
      <c r="AE14435" s="246" t="s">
        <v>49225</v>
      </c>
      <c r="AF14435" s="247">
        <v>122.76</v>
      </c>
      <c r="AH14435" s="226" t="s">
        <v>49209</v>
      </c>
      <c r="AI14435" s="227">
        <v>49476.54</v>
      </c>
      <c r="AK14435" s="207" t="s">
        <v>28272</v>
      </c>
      <c r="AL14435" s="208">
        <v>12519.12</v>
      </c>
      <c r="AM14435" s="93"/>
      <c r="AN14435" s="93"/>
      <c r="AO14435" s="93"/>
    </row>
    <row r="14436" spans="28:41" x14ac:dyDescent="0.55000000000000004">
      <c r="AB14436" s="278" t="s">
        <v>40843</v>
      </c>
      <c r="AC14436" s="279">
        <v>1087</v>
      </c>
      <c r="AE14436" s="246" t="s">
        <v>60093</v>
      </c>
      <c r="AF14436" s="247">
        <v>14000</v>
      </c>
      <c r="AH14436" s="226" t="s">
        <v>50477</v>
      </c>
      <c r="AI14436" s="227">
        <v>3868.81</v>
      </c>
      <c r="AK14436" s="207" t="s">
        <v>28273</v>
      </c>
      <c r="AL14436" s="208">
        <v>3378.43</v>
      </c>
      <c r="AM14436" s="93"/>
      <c r="AN14436" s="93"/>
      <c r="AO14436" s="93"/>
    </row>
    <row r="14437" spans="28:41" x14ac:dyDescent="0.55000000000000004">
      <c r="AB14437" s="278" t="s">
        <v>13902</v>
      </c>
      <c r="AC14437" s="279">
        <v>2237.0300000000002</v>
      </c>
      <c r="AE14437" s="246" t="s">
        <v>65010</v>
      </c>
      <c r="AF14437" s="247">
        <v>16.920000000000002</v>
      </c>
      <c r="AH14437" s="226" t="s">
        <v>50478</v>
      </c>
      <c r="AI14437" s="227">
        <v>61051.48</v>
      </c>
      <c r="AK14437" s="207" t="s">
        <v>28274</v>
      </c>
      <c r="AL14437" s="208">
        <v>10339.69</v>
      </c>
      <c r="AM14437" s="93"/>
      <c r="AN14437" s="93"/>
      <c r="AO14437" s="93"/>
    </row>
    <row r="14438" spans="28:41" x14ac:dyDescent="0.55000000000000004">
      <c r="AB14438" s="278" t="s">
        <v>24074</v>
      </c>
      <c r="AC14438" s="279">
        <v>3489.61</v>
      </c>
      <c r="AE14438" s="246" t="s">
        <v>65011</v>
      </c>
      <c r="AF14438" s="247">
        <v>348.51</v>
      </c>
      <c r="AH14438" s="226" t="s">
        <v>50479</v>
      </c>
      <c r="AI14438" s="227">
        <v>60000</v>
      </c>
      <c r="AK14438" s="207" t="s">
        <v>28275</v>
      </c>
      <c r="AL14438" s="208">
        <v>3950.11</v>
      </c>
      <c r="AM14438" s="93"/>
      <c r="AN14438" s="93"/>
      <c r="AO14438" s="93"/>
    </row>
    <row r="14439" spans="28:41" x14ac:dyDescent="0.55000000000000004">
      <c r="AB14439" s="278" t="s">
        <v>24075</v>
      </c>
      <c r="AC14439" s="279">
        <v>1713.76</v>
      </c>
      <c r="AE14439" s="246" t="s">
        <v>62841</v>
      </c>
      <c r="AF14439" s="247">
        <v>84</v>
      </c>
      <c r="AH14439" s="226" t="s">
        <v>45711</v>
      </c>
      <c r="AI14439" s="227">
        <v>9692637.1999999993</v>
      </c>
      <c r="AK14439" s="207" t="s">
        <v>28276</v>
      </c>
      <c r="AL14439" s="208">
        <v>206.4</v>
      </c>
      <c r="AM14439" s="93"/>
      <c r="AN14439" s="93"/>
      <c r="AO14439" s="93"/>
    </row>
    <row r="14440" spans="28:41" x14ac:dyDescent="0.55000000000000004">
      <c r="AB14440" s="278" t="s">
        <v>58065</v>
      </c>
      <c r="AC14440" s="279">
        <v>1305.71</v>
      </c>
      <c r="AE14440" s="246" t="s">
        <v>59923</v>
      </c>
      <c r="AF14440" s="247">
        <v>6000</v>
      </c>
      <c r="AH14440" s="226" t="s">
        <v>45712</v>
      </c>
      <c r="AI14440" s="227">
        <v>717612.8</v>
      </c>
      <c r="AK14440" s="207" t="s">
        <v>28277</v>
      </c>
      <c r="AL14440" s="208">
        <v>9085.7000000000007</v>
      </c>
      <c r="AM14440" s="93"/>
      <c r="AN14440" s="93"/>
      <c r="AO14440" s="93"/>
    </row>
    <row r="14441" spans="28:41" x14ac:dyDescent="0.55000000000000004">
      <c r="AB14441" s="278" t="s">
        <v>55629</v>
      </c>
      <c r="AC14441" s="279">
        <v>-87</v>
      </c>
      <c r="AE14441" s="246" t="s">
        <v>59262</v>
      </c>
      <c r="AF14441" s="247">
        <v>68.7</v>
      </c>
      <c r="AH14441" s="226" t="s">
        <v>45713</v>
      </c>
      <c r="AI14441" s="227">
        <v>83000</v>
      </c>
      <c r="AK14441" s="207" t="s">
        <v>28278</v>
      </c>
      <c r="AL14441" s="208">
        <v>7781</v>
      </c>
      <c r="AM14441" s="93"/>
      <c r="AN14441" s="93"/>
      <c r="AO14441" s="93"/>
    </row>
    <row r="14442" spans="28:41" x14ac:dyDescent="0.55000000000000004">
      <c r="AB14442" s="278" t="s">
        <v>24082</v>
      </c>
      <c r="AC14442" s="279">
        <v>10608.33</v>
      </c>
      <c r="AE14442" s="246" t="s">
        <v>59263</v>
      </c>
      <c r="AF14442" s="247">
        <v>317.64999999999998</v>
      </c>
      <c r="AH14442" s="226" t="s">
        <v>45714</v>
      </c>
      <c r="AI14442" s="227">
        <v>6349.5</v>
      </c>
      <c r="AK14442" s="207" t="s">
        <v>28279</v>
      </c>
      <c r="AL14442" s="208">
        <v>5155.83</v>
      </c>
      <c r="AM14442" s="93"/>
      <c r="AN14442" s="93"/>
      <c r="AO14442" s="93"/>
    </row>
    <row r="14443" spans="28:41" x14ac:dyDescent="0.55000000000000004">
      <c r="AB14443" s="278" t="s">
        <v>24083</v>
      </c>
      <c r="AC14443" s="279">
        <v>21160.080000000002</v>
      </c>
      <c r="AE14443" s="246" t="s">
        <v>59924</v>
      </c>
      <c r="AF14443" s="247">
        <v>857.5</v>
      </c>
      <c r="AH14443" s="226" t="s">
        <v>28926</v>
      </c>
      <c r="AI14443" s="227">
        <v>1038.8699999999999</v>
      </c>
      <c r="AK14443" s="207" t="s">
        <v>28280</v>
      </c>
      <c r="AL14443" s="208">
        <v>25319.51</v>
      </c>
      <c r="AM14443" s="93"/>
      <c r="AN14443" s="93"/>
      <c r="AO14443" s="93"/>
    </row>
    <row r="14444" spans="28:41" x14ac:dyDescent="0.55000000000000004">
      <c r="AB14444" s="278" t="s">
        <v>54454</v>
      </c>
      <c r="AC14444" s="279">
        <v>420.77</v>
      </c>
      <c r="AE14444" s="246" t="s">
        <v>62298</v>
      </c>
      <c r="AF14444" s="247">
        <v>6175.58</v>
      </c>
      <c r="AH14444" s="226" t="s">
        <v>28927</v>
      </c>
      <c r="AI14444" s="227">
        <v>951</v>
      </c>
      <c r="AK14444" s="207" t="s">
        <v>28281</v>
      </c>
      <c r="AL14444" s="208">
        <v>31784.81</v>
      </c>
      <c r="AM14444" s="93"/>
      <c r="AN14444" s="93"/>
      <c r="AO14444" s="93"/>
    </row>
    <row r="14445" spans="28:41" x14ac:dyDescent="0.55000000000000004">
      <c r="AB14445" s="278" t="s">
        <v>24090</v>
      </c>
      <c r="AC14445" s="279">
        <v>10359.41</v>
      </c>
      <c r="AE14445" s="246" t="s">
        <v>59444</v>
      </c>
      <c r="AF14445" s="247">
        <v>10405</v>
      </c>
      <c r="AH14445" s="226" t="s">
        <v>28928</v>
      </c>
      <c r="AI14445" s="227">
        <v>1394.75</v>
      </c>
      <c r="AK14445" s="207" t="s">
        <v>28282</v>
      </c>
      <c r="AL14445" s="208">
        <v>1513.22</v>
      </c>
      <c r="AM14445" s="93"/>
      <c r="AN14445" s="93"/>
      <c r="AO14445" s="93"/>
    </row>
    <row r="14446" spans="28:41" x14ac:dyDescent="0.55000000000000004">
      <c r="AB14446" s="278" t="s">
        <v>54455</v>
      </c>
      <c r="AC14446" s="279">
        <v>-533.09</v>
      </c>
      <c r="AE14446" s="246" t="s">
        <v>58352</v>
      </c>
      <c r="AF14446" s="247">
        <v>11458.8</v>
      </c>
      <c r="AH14446" s="226" t="s">
        <v>53956</v>
      </c>
      <c r="AI14446" s="227">
        <v>10904.78</v>
      </c>
      <c r="AK14446" s="207" t="s">
        <v>28283</v>
      </c>
      <c r="AL14446" s="208">
        <v>54500.22</v>
      </c>
      <c r="AM14446" s="93"/>
      <c r="AN14446" s="93"/>
      <c r="AO14446" s="93"/>
    </row>
    <row r="14447" spans="28:41" x14ac:dyDescent="0.55000000000000004">
      <c r="AB14447" s="278" t="s">
        <v>60937</v>
      </c>
      <c r="AC14447" s="279">
        <v>3294050</v>
      </c>
      <c r="AE14447" s="246" t="s">
        <v>61233</v>
      </c>
      <c r="AF14447" s="247">
        <v>1468.8</v>
      </c>
      <c r="AH14447" s="226" t="s">
        <v>53957</v>
      </c>
      <c r="AI14447" s="227">
        <v>834.22</v>
      </c>
      <c r="AK14447" s="207" t="s">
        <v>28284</v>
      </c>
      <c r="AL14447" s="208">
        <v>34686</v>
      </c>
      <c r="AM14447" s="93"/>
      <c r="AN14447" s="93"/>
      <c r="AO14447" s="93"/>
    </row>
    <row r="14448" spans="28:41" x14ac:dyDescent="0.55000000000000004">
      <c r="AB14448" s="278" t="s">
        <v>24110</v>
      </c>
      <c r="AC14448" s="279">
        <v>1818.62</v>
      </c>
      <c r="AE14448" s="246" t="s">
        <v>29390</v>
      </c>
      <c r="AF14448" s="247">
        <v>8698.6</v>
      </c>
      <c r="AH14448" s="226" t="s">
        <v>34264</v>
      </c>
      <c r="AI14448" s="227">
        <v>5858</v>
      </c>
      <c r="AK14448" s="207" t="s">
        <v>28285</v>
      </c>
      <c r="AL14448" s="208">
        <v>10234</v>
      </c>
      <c r="AM14448" s="93"/>
      <c r="AN14448" s="93"/>
      <c r="AO14448" s="93"/>
    </row>
    <row r="14449" spans="28:41" x14ac:dyDescent="0.55000000000000004">
      <c r="AB14449" s="278" t="s">
        <v>69416</v>
      </c>
      <c r="AC14449" s="279">
        <v>12984.36</v>
      </c>
      <c r="AE14449" s="246" t="s">
        <v>54013</v>
      </c>
      <c r="AF14449" s="247">
        <v>706.88</v>
      </c>
      <c r="AH14449" s="226" t="s">
        <v>35782</v>
      </c>
      <c r="AI14449" s="227">
        <v>25832.5</v>
      </c>
      <c r="AK14449" s="207" t="s">
        <v>28286</v>
      </c>
      <c r="AL14449" s="208">
        <v>96987.63</v>
      </c>
      <c r="AM14449" s="93"/>
      <c r="AN14449" s="93"/>
      <c r="AO14449" s="93"/>
    </row>
    <row r="14450" spans="28:41" x14ac:dyDescent="0.55000000000000004">
      <c r="AB14450" s="278" t="s">
        <v>43298</v>
      </c>
      <c r="AC14450" s="279">
        <v>5545.5</v>
      </c>
      <c r="AE14450" s="246" t="s">
        <v>29391</v>
      </c>
      <c r="AF14450" s="247">
        <v>719.52</v>
      </c>
      <c r="AH14450" s="226" t="s">
        <v>39571</v>
      </c>
      <c r="AI14450" s="227">
        <v>1597.5</v>
      </c>
      <c r="AK14450" s="207" t="s">
        <v>28287</v>
      </c>
      <c r="AL14450" s="208">
        <v>14104.89</v>
      </c>
      <c r="AM14450" s="93"/>
      <c r="AN14450" s="93"/>
      <c r="AO14450" s="93"/>
    </row>
    <row r="14451" spans="28:41" x14ac:dyDescent="0.55000000000000004">
      <c r="AB14451" s="278" t="s">
        <v>63852</v>
      </c>
      <c r="AC14451" s="279">
        <v>2221.0300000000002</v>
      </c>
      <c r="AE14451" s="246" t="s">
        <v>29392</v>
      </c>
      <c r="AF14451" s="247">
        <v>1950.58</v>
      </c>
      <c r="AH14451" s="226" t="s">
        <v>47319</v>
      </c>
      <c r="AI14451" s="227">
        <v>21672.9</v>
      </c>
      <c r="AK14451" s="207" t="s">
        <v>28288</v>
      </c>
      <c r="AL14451" s="208">
        <v>1738.5</v>
      </c>
      <c r="AM14451" s="93"/>
      <c r="AN14451" s="93"/>
      <c r="AO14451" s="93"/>
    </row>
    <row r="14452" spans="28:41" x14ac:dyDescent="0.55000000000000004">
      <c r="AB14452" s="278" t="s">
        <v>24111</v>
      </c>
      <c r="AC14452" s="279">
        <v>705.02</v>
      </c>
      <c r="AE14452" s="246" t="s">
        <v>57935</v>
      </c>
      <c r="AF14452" s="247">
        <v>1069</v>
      </c>
      <c r="AH14452" s="226" t="s">
        <v>40661</v>
      </c>
      <c r="AI14452" s="227">
        <v>15355.75</v>
      </c>
      <c r="AK14452" s="207" t="s">
        <v>28289</v>
      </c>
      <c r="AL14452" s="208">
        <v>14866.3</v>
      </c>
      <c r="AM14452" s="93"/>
      <c r="AN14452" s="93"/>
      <c r="AO14452" s="93"/>
    </row>
    <row r="14453" spans="28:41" x14ac:dyDescent="0.55000000000000004">
      <c r="AB14453" s="278" t="s">
        <v>35300</v>
      </c>
      <c r="AC14453" s="279">
        <v>1391.19</v>
      </c>
      <c r="AE14453" s="246" t="s">
        <v>57936</v>
      </c>
      <c r="AF14453" s="247">
        <v>1700</v>
      </c>
      <c r="AH14453" s="226" t="s">
        <v>40662</v>
      </c>
      <c r="AI14453" s="227">
        <v>2174.19</v>
      </c>
      <c r="AK14453" s="207" t="s">
        <v>28290</v>
      </c>
      <c r="AL14453" s="208">
        <v>4250</v>
      </c>
      <c r="AM14453" s="93"/>
      <c r="AN14453" s="93"/>
      <c r="AO14453" s="93"/>
    </row>
    <row r="14454" spans="28:41" x14ac:dyDescent="0.55000000000000004">
      <c r="AB14454" s="278" t="s">
        <v>24116</v>
      </c>
      <c r="AC14454" s="279">
        <v>1102.6600000000001</v>
      </c>
      <c r="AE14454" s="246" t="s">
        <v>65012</v>
      </c>
      <c r="AF14454" s="247">
        <v>5940</v>
      </c>
      <c r="AH14454" s="226" t="s">
        <v>49210</v>
      </c>
      <c r="AI14454" s="227">
        <v>15658.55</v>
      </c>
      <c r="AK14454" s="207" t="s">
        <v>28291</v>
      </c>
      <c r="AL14454" s="208">
        <v>17325.63</v>
      </c>
      <c r="AM14454" s="93"/>
      <c r="AN14454" s="93"/>
      <c r="AO14454" s="93"/>
    </row>
    <row r="14455" spans="28:41" x14ac:dyDescent="0.55000000000000004">
      <c r="AB14455" s="278" t="s">
        <v>24117</v>
      </c>
      <c r="AC14455" s="279">
        <v>21061.360000000001</v>
      </c>
      <c r="AE14455" s="246" t="s">
        <v>62842</v>
      </c>
      <c r="AF14455" s="247">
        <v>540</v>
      </c>
      <c r="AH14455" s="226" t="s">
        <v>49211</v>
      </c>
      <c r="AI14455" s="227">
        <v>1192.4000000000001</v>
      </c>
      <c r="AK14455" s="207" t="s">
        <v>28292</v>
      </c>
      <c r="AL14455" s="208">
        <v>48046.44</v>
      </c>
      <c r="AM14455" s="93"/>
      <c r="AN14455" s="93"/>
      <c r="AO14455" s="93"/>
    </row>
    <row r="14456" spans="28:41" x14ac:dyDescent="0.55000000000000004">
      <c r="AB14456" s="278" t="s">
        <v>61696</v>
      </c>
      <c r="AC14456" s="279">
        <v>6204.84</v>
      </c>
      <c r="AE14456" s="246" t="s">
        <v>65013</v>
      </c>
      <c r="AF14456" s="247">
        <v>648</v>
      </c>
      <c r="AH14456" s="226" t="s">
        <v>49212</v>
      </c>
      <c r="AI14456" s="227">
        <v>3458.3</v>
      </c>
      <c r="AK14456" s="207" t="s">
        <v>28293</v>
      </c>
      <c r="AL14456" s="208">
        <v>7723.68</v>
      </c>
      <c r="AM14456" s="93"/>
      <c r="AN14456" s="93"/>
      <c r="AO14456" s="93"/>
    </row>
    <row r="14457" spans="28:41" x14ac:dyDescent="0.55000000000000004">
      <c r="AB14457" s="278" t="s">
        <v>69417</v>
      </c>
      <c r="AC14457" s="279">
        <v>3621.66</v>
      </c>
      <c r="AE14457" s="246" t="s">
        <v>65014</v>
      </c>
      <c r="AF14457" s="247">
        <v>2000</v>
      </c>
      <c r="AH14457" s="226" t="s">
        <v>53958</v>
      </c>
      <c r="AI14457" s="227">
        <v>15.36</v>
      </c>
      <c r="AK14457" s="207" t="s">
        <v>28294</v>
      </c>
      <c r="AL14457" s="208">
        <v>19530.14</v>
      </c>
      <c r="AM14457" s="93"/>
      <c r="AN14457" s="93"/>
      <c r="AO14457" s="93"/>
    </row>
    <row r="14458" spans="28:41" x14ac:dyDescent="0.55000000000000004">
      <c r="AB14458" s="278" t="s">
        <v>24140</v>
      </c>
      <c r="AC14458" s="279">
        <v>1119.04</v>
      </c>
      <c r="AE14458" s="246" t="s">
        <v>62843</v>
      </c>
      <c r="AF14458" s="247">
        <v>694.27</v>
      </c>
      <c r="AH14458" s="226" t="s">
        <v>45715</v>
      </c>
      <c r="AI14458" s="227">
        <v>38000</v>
      </c>
      <c r="AK14458" s="207" t="s">
        <v>28295</v>
      </c>
      <c r="AL14458" s="208">
        <v>48889.59</v>
      </c>
      <c r="AM14458" s="93"/>
      <c r="AN14458" s="93"/>
      <c r="AO14458" s="93"/>
    </row>
    <row r="14459" spans="28:41" x14ac:dyDescent="0.55000000000000004">
      <c r="AB14459" s="278" t="s">
        <v>24141</v>
      </c>
      <c r="AC14459" s="279">
        <v>6525</v>
      </c>
      <c r="AE14459" s="246" t="s">
        <v>62844</v>
      </c>
      <c r="AF14459" s="247">
        <v>2030.9</v>
      </c>
      <c r="AH14459" s="226" t="s">
        <v>45716</v>
      </c>
      <c r="AI14459" s="227">
        <v>2046</v>
      </c>
      <c r="AK14459" s="207" t="s">
        <v>28296</v>
      </c>
      <c r="AL14459" s="208">
        <v>26652.68</v>
      </c>
      <c r="AM14459" s="93"/>
      <c r="AN14459" s="93"/>
      <c r="AO14459" s="93"/>
    </row>
    <row r="14460" spans="28:41" x14ac:dyDescent="0.55000000000000004">
      <c r="AB14460" s="278" t="s">
        <v>24142</v>
      </c>
      <c r="AC14460" s="279">
        <v>-0.01</v>
      </c>
      <c r="AE14460" s="246" t="s">
        <v>62299</v>
      </c>
      <c r="AF14460" s="247">
        <v>49855.78</v>
      </c>
      <c r="AH14460" s="226" t="s">
        <v>45717</v>
      </c>
      <c r="AI14460" s="227">
        <v>60975</v>
      </c>
      <c r="AK14460" s="207" t="s">
        <v>28297</v>
      </c>
      <c r="AL14460" s="208">
        <v>314279.98</v>
      </c>
      <c r="AM14460" s="93"/>
      <c r="AN14460" s="93"/>
      <c r="AO14460" s="93"/>
    </row>
    <row r="14461" spans="28:41" x14ac:dyDescent="0.55000000000000004">
      <c r="AB14461" s="278" t="s">
        <v>24143</v>
      </c>
      <c r="AC14461" s="279">
        <v>9694.2199999999993</v>
      </c>
      <c r="AE14461" s="246" t="s">
        <v>62300</v>
      </c>
      <c r="AF14461" s="247">
        <v>6954</v>
      </c>
      <c r="AH14461" s="226" t="s">
        <v>45718</v>
      </c>
      <c r="AI14461" s="227">
        <v>4664.58</v>
      </c>
      <c r="AK14461" s="207" t="s">
        <v>28298</v>
      </c>
      <c r="AL14461" s="208">
        <v>4772.7299999999996</v>
      </c>
      <c r="AM14461" s="93"/>
      <c r="AN14461" s="93"/>
      <c r="AO14461" s="93"/>
    </row>
    <row r="14462" spans="28:41" x14ac:dyDescent="0.55000000000000004">
      <c r="AB14462" s="278" t="s">
        <v>40844</v>
      </c>
      <c r="AC14462" s="279">
        <v>71968.09</v>
      </c>
      <c r="AE14462" s="246" t="s">
        <v>62301</v>
      </c>
      <c r="AF14462" s="247">
        <v>532</v>
      </c>
      <c r="AH14462" s="226" t="s">
        <v>28944</v>
      </c>
      <c r="AI14462" s="227">
        <v>2667.7</v>
      </c>
      <c r="AK14462" s="207" t="s">
        <v>28299</v>
      </c>
      <c r="AL14462" s="208">
        <v>365.11</v>
      </c>
      <c r="AM14462" s="93"/>
      <c r="AN14462" s="93"/>
      <c r="AO14462" s="93"/>
    </row>
    <row r="14463" spans="28:41" x14ac:dyDescent="0.55000000000000004">
      <c r="AB14463" s="278" t="s">
        <v>69418</v>
      </c>
      <c r="AC14463" s="279">
        <v>1000</v>
      </c>
      <c r="AE14463" s="246" t="s">
        <v>57937</v>
      </c>
      <c r="AF14463" s="247">
        <v>1571</v>
      </c>
      <c r="AH14463" s="226" t="s">
        <v>28946</v>
      </c>
      <c r="AI14463" s="227">
        <v>2163</v>
      </c>
      <c r="AK14463" s="207" t="s">
        <v>28300</v>
      </c>
      <c r="AL14463" s="208">
        <v>12371.45</v>
      </c>
      <c r="AM14463" s="93"/>
      <c r="AN14463" s="93"/>
      <c r="AO14463" s="93"/>
    </row>
    <row r="14464" spans="28:41" x14ac:dyDescent="0.55000000000000004">
      <c r="AB14464" s="278" t="s">
        <v>40845</v>
      </c>
      <c r="AC14464" s="279">
        <v>7869.42</v>
      </c>
      <c r="AE14464" s="246" t="s">
        <v>57938</v>
      </c>
      <c r="AF14464" s="247">
        <v>491</v>
      </c>
      <c r="AH14464" s="226" t="s">
        <v>35783</v>
      </c>
      <c r="AI14464" s="227">
        <v>29998.37</v>
      </c>
      <c r="AK14464" s="207" t="s">
        <v>28301</v>
      </c>
      <c r="AL14464" s="208">
        <v>10450</v>
      </c>
      <c r="AM14464" s="93"/>
      <c r="AN14464" s="93"/>
      <c r="AO14464" s="93"/>
    </row>
    <row r="14465" spans="28:41" x14ac:dyDescent="0.55000000000000004">
      <c r="AB14465" s="278" t="s">
        <v>69419</v>
      </c>
      <c r="AC14465" s="279">
        <v>12483.61</v>
      </c>
      <c r="AE14465" s="246" t="s">
        <v>50505</v>
      </c>
      <c r="AF14465" s="247">
        <v>9413.76</v>
      </c>
      <c r="AH14465" s="226" t="s">
        <v>35784</v>
      </c>
      <c r="AI14465" s="227">
        <v>26863.040000000001</v>
      </c>
      <c r="AK14465" s="207" t="s">
        <v>28302</v>
      </c>
      <c r="AL14465" s="208">
        <v>25664.44</v>
      </c>
      <c r="AM14465" s="93"/>
      <c r="AN14465" s="93"/>
      <c r="AO14465" s="93"/>
    </row>
    <row r="14466" spans="28:41" x14ac:dyDescent="0.55000000000000004">
      <c r="AB14466" s="278" t="s">
        <v>46110</v>
      </c>
      <c r="AC14466" s="279">
        <v>58813.440000000002</v>
      </c>
      <c r="AE14466" s="246" t="s">
        <v>48342</v>
      </c>
      <c r="AF14466" s="247">
        <v>33652.559999999998</v>
      </c>
      <c r="AH14466" s="226" t="s">
        <v>28952</v>
      </c>
      <c r="AI14466" s="227">
        <v>4432.58</v>
      </c>
      <c r="AK14466" s="207" t="s">
        <v>28303</v>
      </c>
      <c r="AL14466" s="208">
        <v>1963.3</v>
      </c>
      <c r="AM14466" s="93"/>
      <c r="AN14466" s="93"/>
      <c r="AO14466" s="93"/>
    </row>
    <row r="14467" spans="28:41" x14ac:dyDescent="0.55000000000000004">
      <c r="AB14467" s="278" t="s">
        <v>24148</v>
      </c>
      <c r="AC14467" s="279">
        <v>475</v>
      </c>
      <c r="AE14467" s="246" t="s">
        <v>48343</v>
      </c>
      <c r="AF14467" s="247">
        <v>43050.239999999998</v>
      </c>
      <c r="AH14467" s="226" t="s">
        <v>43005</v>
      </c>
      <c r="AI14467" s="227">
        <v>1000</v>
      </c>
      <c r="AK14467" s="207" t="s">
        <v>28304</v>
      </c>
      <c r="AL14467" s="208">
        <v>8000</v>
      </c>
      <c r="AM14467" s="93"/>
      <c r="AN14467" s="93"/>
      <c r="AO14467" s="93"/>
    </row>
    <row r="14468" spans="28:41" x14ac:dyDescent="0.55000000000000004">
      <c r="AB14468" s="278" t="s">
        <v>69420</v>
      </c>
      <c r="AC14468" s="279">
        <v>31849.9</v>
      </c>
      <c r="AE14468" s="246" t="s">
        <v>48344</v>
      </c>
      <c r="AF14468" s="247">
        <v>38250</v>
      </c>
      <c r="AH14468" s="226" t="s">
        <v>39572</v>
      </c>
      <c r="AI14468" s="227">
        <v>28105.69</v>
      </c>
      <c r="AK14468" s="207" t="s">
        <v>28305</v>
      </c>
      <c r="AL14468" s="208">
        <v>1902.66</v>
      </c>
      <c r="AM14468" s="93"/>
      <c r="AN14468" s="93"/>
      <c r="AO14468" s="93"/>
    </row>
    <row r="14469" spans="28:41" x14ac:dyDescent="0.55000000000000004">
      <c r="AB14469" s="278" t="s">
        <v>24149</v>
      </c>
      <c r="AC14469" s="279">
        <v>124789.14</v>
      </c>
      <c r="AE14469" s="246" t="s">
        <v>48345</v>
      </c>
      <c r="AF14469" s="247">
        <v>9512.19</v>
      </c>
      <c r="AH14469" s="226" t="s">
        <v>36792</v>
      </c>
      <c r="AI14469" s="227">
        <v>14248.44</v>
      </c>
      <c r="AK14469" s="207" t="s">
        <v>28306</v>
      </c>
      <c r="AL14469" s="208">
        <v>38893.980000000003</v>
      </c>
      <c r="AM14469" s="93"/>
      <c r="AN14469" s="93"/>
      <c r="AO14469" s="93"/>
    </row>
    <row r="14470" spans="28:41" x14ac:dyDescent="0.55000000000000004">
      <c r="AB14470" s="278" t="s">
        <v>24170</v>
      </c>
      <c r="AC14470" s="279">
        <v>12480</v>
      </c>
      <c r="AE14470" s="246" t="s">
        <v>50506</v>
      </c>
      <c r="AF14470" s="247">
        <v>3666.2</v>
      </c>
      <c r="AH14470" s="226" t="s">
        <v>40663</v>
      </c>
      <c r="AI14470" s="227">
        <v>11567.91</v>
      </c>
      <c r="AK14470" s="207" t="s">
        <v>28307</v>
      </c>
      <c r="AL14470" s="208">
        <v>1513.22</v>
      </c>
      <c r="AM14470" s="93"/>
      <c r="AN14470" s="93"/>
      <c r="AO14470" s="93"/>
    </row>
    <row r="14471" spans="28:41" x14ac:dyDescent="0.55000000000000004">
      <c r="AB14471" s="278" t="s">
        <v>24171</v>
      </c>
      <c r="AC14471" s="279">
        <v>3684.96</v>
      </c>
      <c r="AE14471" s="246" t="s">
        <v>49226</v>
      </c>
      <c r="AF14471" s="247">
        <v>334648.36</v>
      </c>
      <c r="AH14471" s="226" t="s">
        <v>36793</v>
      </c>
      <c r="AI14471" s="227">
        <v>3821.45</v>
      </c>
      <c r="AK14471" s="207" t="s">
        <v>28308</v>
      </c>
      <c r="AL14471" s="208">
        <v>54500.22</v>
      </c>
      <c r="AM14471" s="93"/>
      <c r="AN14471" s="93"/>
      <c r="AO14471" s="93"/>
    </row>
    <row r="14472" spans="28:41" x14ac:dyDescent="0.55000000000000004">
      <c r="AB14472" s="278" t="s">
        <v>70143</v>
      </c>
      <c r="AC14472" s="279">
        <v>1950</v>
      </c>
      <c r="AE14472" s="246" t="s">
        <v>61627</v>
      </c>
      <c r="AF14472" s="247">
        <v>22281.43</v>
      </c>
      <c r="AH14472" s="226" t="s">
        <v>36794</v>
      </c>
      <c r="AI14472" s="227">
        <v>4490</v>
      </c>
      <c r="AK14472" s="207" t="s">
        <v>28309</v>
      </c>
      <c r="AL14472" s="208">
        <v>34686</v>
      </c>
      <c r="AM14472" s="93"/>
      <c r="AN14472" s="93"/>
      <c r="AO14472" s="93"/>
    </row>
    <row r="14473" spans="28:41" x14ac:dyDescent="0.55000000000000004">
      <c r="AB14473" s="278" t="s">
        <v>24172</v>
      </c>
      <c r="AC14473" s="279">
        <v>1343.58</v>
      </c>
      <c r="AE14473" s="246" t="s">
        <v>65015</v>
      </c>
      <c r="AF14473" s="247">
        <v>2369.7600000000002</v>
      </c>
      <c r="AH14473" s="226" t="s">
        <v>43006</v>
      </c>
      <c r="AI14473" s="227">
        <v>10000</v>
      </c>
      <c r="AK14473" s="207" t="s">
        <v>28310</v>
      </c>
      <c r="AL14473" s="208">
        <v>10234</v>
      </c>
      <c r="AM14473" s="93"/>
      <c r="AN14473" s="93"/>
      <c r="AO14473" s="93"/>
    </row>
    <row r="14474" spans="28:41" x14ac:dyDescent="0.55000000000000004">
      <c r="AB14474" s="278" t="s">
        <v>48498</v>
      </c>
      <c r="AC14474" s="279">
        <v>368.49</v>
      </c>
      <c r="AE14474" s="246" t="s">
        <v>49227</v>
      </c>
      <c r="AF14474" s="247">
        <v>2565</v>
      </c>
      <c r="AH14474" s="226" t="s">
        <v>43007</v>
      </c>
      <c r="AI14474" s="227">
        <v>16241</v>
      </c>
      <c r="AK14474" s="207" t="s">
        <v>28311</v>
      </c>
      <c r="AL14474" s="208">
        <v>23820.880000000001</v>
      </c>
      <c r="AM14474" s="93"/>
      <c r="AN14474" s="93"/>
      <c r="AO14474" s="93"/>
    </row>
    <row r="14475" spans="28:41" x14ac:dyDescent="0.55000000000000004">
      <c r="AB14475" s="278" t="s">
        <v>24173</v>
      </c>
      <c r="AC14475" s="279">
        <v>4500</v>
      </c>
      <c r="AE14475" s="246" t="s">
        <v>49228</v>
      </c>
      <c r="AF14475" s="247">
        <v>49552.800000000003</v>
      </c>
      <c r="AH14475" s="226" t="s">
        <v>43008</v>
      </c>
      <c r="AI14475" s="227">
        <v>1171</v>
      </c>
      <c r="AK14475" s="207" t="s">
        <v>28312</v>
      </c>
      <c r="AL14475" s="208">
        <v>129284.98</v>
      </c>
      <c r="AM14475" s="93"/>
      <c r="AN14475" s="93"/>
      <c r="AO14475" s="93"/>
    </row>
    <row r="14476" spans="28:41" x14ac:dyDescent="0.55000000000000004">
      <c r="AB14476" s="278" t="s">
        <v>24175</v>
      </c>
      <c r="AC14476" s="279">
        <v>3006.14</v>
      </c>
      <c r="AE14476" s="246" t="s">
        <v>50508</v>
      </c>
      <c r="AF14476" s="247">
        <v>71500</v>
      </c>
      <c r="AH14476" s="226" t="s">
        <v>45719</v>
      </c>
      <c r="AI14476" s="227">
        <v>30400</v>
      </c>
      <c r="AK14476" s="207" t="s">
        <v>28313</v>
      </c>
      <c r="AL14476" s="208">
        <v>14104.89</v>
      </c>
      <c r="AM14476" s="93"/>
      <c r="AN14476" s="93"/>
      <c r="AO14476" s="93"/>
    </row>
    <row r="14477" spans="28:41" x14ac:dyDescent="0.55000000000000004">
      <c r="AB14477" s="278" t="s">
        <v>24176</v>
      </c>
      <c r="AC14477" s="279">
        <v>2800</v>
      </c>
      <c r="AE14477" s="246" t="s">
        <v>49229</v>
      </c>
      <c r="AF14477" s="247">
        <v>35315.019999999997</v>
      </c>
      <c r="AH14477" s="226" t="s">
        <v>45720</v>
      </c>
      <c r="AI14477" s="227">
        <v>2031</v>
      </c>
      <c r="AK14477" s="207" t="s">
        <v>28314</v>
      </c>
      <c r="AL14477" s="208">
        <v>9492</v>
      </c>
      <c r="AM14477" s="93"/>
      <c r="AN14477" s="93"/>
      <c r="AO14477" s="93"/>
    </row>
    <row r="14478" spans="28:41" x14ac:dyDescent="0.55000000000000004">
      <c r="AB14478" s="278" t="s">
        <v>39321</v>
      </c>
      <c r="AC14478" s="279">
        <v>6595</v>
      </c>
      <c r="AE14478" s="246" t="s">
        <v>65016</v>
      </c>
      <c r="AF14478" s="247">
        <v>92014.79</v>
      </c>
      <c r="AH14478" s="226" t="s">
        <v>45721</v>
      </c>
      <c r="AI14478" s="227">
        <v>128895.25</v>
      </c>
      <c r="AK14478" s="207" t="s">
        <v>28315</v>
      </c>
      <c r="AL14478" s="208">
        <v>1738.5</v>
      </c>
      <c r="AM14478" s="93"/>
      <c r="AN14478" s="93"/>
      <c r="AO14478" s="93"/>
    </row>
    <row r="14479" spans="28:41" x14ac:dyDescent="0.55000000000000004">
      <c r="AB14479" s="278" t="s">
        <v>24189</v>
      </c>
      <c r="AC14479" s="279">
        <v>501.28</v>
      </c>
      <c r="AE14479" s="246" t="s">
        <v>50509</v>
      </c>
      <c r="AF14479" s="247">
        <v>43363.8</v>
      </c>
      <c r="AH14479" s="226" t="s">
        <v>45722</v>
      </c>
      <c r="AI14479" s="227">
        <v>9906.75</v>
      </c>
      <c r="AK14479" s="207" t="s">
        <v>28316</v>
      </c>
      <c r="AL14479" s="208">
        <v>14866.3</v>
      </c>
      <c r="AM14479" s="93"/>
      <c r="AN14479" s="93"/>
      <c r="AO14479" s="93"/>
    </row>
    <row r="14480" spans="28:41" x14ac:dyDescent="0.55000000000000004">
      <c r="AB14480" s="278" t="s">
        <v>24192</v>
      </c>
      <c r="AC14480" s="279">
        <v>17972.5</v>
      </c>
      <c r="AE14480" s="246" t="s">
        <v>62302</v>
      </c>
      <c r="AF14480" s="247">
        <v>6708.8</v>
      </c>
      <c r="AH14480" s="226" t="s">
        <v>28983</v>
      </c>
      <c r="AI14480" s="227">
        <v>1805.85</v>
      </c>
      <c r="AK14480" s="207" t="s">
        <v>28317</v>
      </c>
      <c r="AL14480" s="208">
        <v>16769.12</v>
      </c>
      <c r="AM14480" s="93"/>
      <c r="AN14480" s="93"/>
      <c r="AO14480" s="93"/>
    </row>
    <row r="14481" spans="28:41" x14ac:dyDescent="0.55000000000000004">
      <c r="AB14481" s="278" t="s">
        <v>13906</v>
      </c>
      <c r="AC14481" s="279">
        <v>10000</v>
      </c>
      <c r="AE14481" s="246" t="s">
        <v>63444</v>
      </c>
      <c r="AF14481" s="247">
        <v>9543.4500000000007</v>
      </c>
      <c r="AH14481" s="226" t="s">
        <v>35785</v>
      </c>
      <c r="AI14481" s="227">
        <v>248</v>
      </c>
      <c r="AK14481" s="207" t="s">
        <v>28318</v>
      </c>
      <c r="AL14481" s="208">
        <v>48916.5</v>
      </c>
      <c r="AM14481" s="93"/>
      <c r="AN14481" s="93"/>
      <c r="AO14481" s="93"/>
    </row>
    <row r="14482" spans="28:41" x14ac:dyDescent="0.55000000000000004">
      <c r="AB14482" s="278" t="s">
        <v>13907</v>
      </c>
      <c r="AC14482" s="279">
        <v>9067.73</v>
      </c>
      <c r="AE14482" s="246" t="s">
        <v>50510</v>
      </c>
      <c r="AF14482" s="247">
        <v>51719.74</v>
      </c>
      <c r="AH14482" s="226" t="s">
        <v>34265</v>
      </c>
      <c r="AI14482" s="227">
        <v>2760</v>
      </c>
      <c r="AK14482" s="207" t="s">
        <v>14293</v>
      </c>
      <c r="AL14482" s="208">
        <v>26774.67</v>
      </c>
      <c r="AM14482" s="93"/>
      <c r="AN14482" s="93"/>
      <c r="AO14482" s="93"/>
    </row>
    <row r="14483" spans="28:41" x14ac:dyDescent="0.55000000000000004">
      <c r="AB14483" s="278" t="s">
        <v>24235</v>
      </c>
      <c r="AC14483" s="279">
        <v>37091.78</v>
      </c>
      <c r="AE14483" s="246" t="s">
        <v>50511</v>
      </c>
      <c r="AF14483" s="247">
        <v>13806.25</v>
      </c>
      <c r="AH14483" s="226" t="s">
        <v>34266</v>
      </c>
      <c r="AI14483" s="227">
        <v>185.55</v>
      </c>
      <c r="AK14483" s="207" t="s">
        <v>14294</v>
      </c>
      <c r="AL14483" s="208">
        <v>68531.61</v>
      </c>
      <c r="AM14483" s="93"/>
      <c r="AN14483" s="93"/>
      <c r="AO14483" s="93"/>
    </row>
    <row r="14484" spans="28:41" x14ac:dyDescent="0.55000000000000004">
      <c r="AB14484" s="278" t="s">
        <v>70937</v>
      </c>
      <c r="AC14484" s="279">
        <v>16884.03</v>
      </c>
      <c r="AE14484" s="246" t="s">
        <v>50512</v>
      </c>
      <c r="AF14484" s="247">
        <v>16289</v>
      </c>
      <c r="AH14484" s="226" t="s">
        <v>49213</v>
      </c>
      <c r="AI14484" s="227">
        <v>646.08000000000004</v>
      </c>
      <c r="AK14484" s="207" t="s">
        <v>14295</v>
      </c>
      <c r="AL14484" s="208">
        <v>11673.79</v>
      </c>
      <c r="AM14484" s="93"/>
      <c r="AN14484" s="93"/>
      <c r="AO14484" s="93"/>
    </row>
    <row r="14485" spans="28:41" x14ac:dyDescent="0.55000000000000004">
      <c r="AB14485" s="278" t="s">
        <v>50729</v>
      </c>
      <c r="AC14485" s="279">
        <v>118.08</v>
      </c>
      <c r="AE14485" s="246" t="s">
        <v>62303</v>
      </c>
      <c r="AF14485" s="247">
        <v>21902.400000000001</v>
      </c>
      <c r="AH14485" s="226" t="s">
        <v>35786</v>
      </c>
      <c r="AI14485" s="227">
        <v>97343.25</v>
      </c>
      <c r="AK14485" s="207" t="s">
        <v>28319</v>
      </c>
      <c r="AL14485" s="208">
        <v>36215.449999999997</v>
      </c>
      <c r="AM14485" s="93"/>
      <c r="AN14485" s="93"/>
      <c r="AO14485" s="93"/>
    </row>
    <row r="14486" spans="28:41" x14ac:dyDescent="0.55000000000000004">
      <c r="AB14486" s="278" t="s">
        <v>24274</v>
      </c>
      <c r="AC14486" s="279">
        <v>-114.02</v>
      </c>
      <c r="AE14486" s="246" t="s">
        <v>62304</v>
      </c>
      <c r="AF14486" s="247">
        <v>1674.6</v>
      </c>
      <c r="AH14486" s="226" t="s">
        <v>45723</v>
      </c>
      <c r="AI14486" s="227">
        <v>56000</v>
      </c>
      <c r="AK14486" s="207" t="s">
        <v>28320</v>
      </c>
      <c r="AL14486" s="208">
        <v>206.4</v>
      </c>
      <c r="AM14486" s="93"/>
      <c r="AN14486" s="93"/>
      <c r="AO14486" s="93"/>
    </row>
    <row r="14487" spans="28:41" x14ac:dyDescent="0.55000000000000004">
      <c r="AB14487" s="278" t="s">
        <v>24275</v>
      </c>
      <c r="AC14487" s="279">
        <v>30703.06</v>
      </c>
      <c r="AE14487" s="246" t="s">
        <v>54014</v>
      </c>
      <c r="AF14487" s="247">
        <v>5418.46</v>
      </c>
      <c r="AH14487" s="226" t="s">
        <v>45724</v>
      </c>
      <c r="AI14487" s="227">
        <v>4284</v>
      </c>
      <c r="AK14487" s="207" t="s">
        <v>28321</v>
      </c>
      <c r="AL14487" s="208">
        <v>100</v>
      </c>
      <c r="AM14487" s="93"/>
      <c r="AN14487" s="93"/>
      <c r="AO14487" s="93"/>
    </row>
    <row r="14488" spans="28:41" x14ac:dyDescent="0.55000000000000004">
      <c r="AB14488" s="278" t="s">
        <v>24277</v>
      </c>
      <c r="AC14488" s="279">
        <v>-32.08</v>
      </c>
      <c r="AE14488" s="246" t="s">
        <v>54015</v>
      </c>
      <c r="AF14488" s="247">
        <v>498.14</v>
      </c>
      <c r="AH14488" s="226" t="s">
        <v>35908</v>
      </c>
      <c r="AI14488" s="227">
        <v>1772.41</v>
      </c>
      <c r="AK14488" s="207" t="s">
        <v>28322</v>
      </c>
      <c r="AL14488" s="208">
        <v>27530.14</v>
      </c>
      <c r="AM14488" s="93"/>
      <c r="AN14488" s="93"/>
      <c r="AO14488" s="93"/>
    </row>
    <row r="14489" spans="28:41" x14ac:dyDescent="0.55000000000000004">
      <c r="AB14489" s="278" t="s">
        <v>24296</v>
      </c>
      <c r="AC14489" s="279">
        <v>169.19</v>
      </c>
      <c r="AE14489" s="246" t="s">
        <v>56658</v>
      </c>
      <c r="AF14489" s="247">
        <v>2323</v>
      </c>
      <c r="AH14489" s="226" t="s">
        <v>36796</v>
      </c>
      <c r="AI14489" s="227">
        <v>39329.67</v>
      </c>
      <c r="AK14489" s="207" t="s">
        <v>28323</v>
      </c>
      <c r="AL14489" s="208">
        <v>98205.42</v>
      </c>
      <c r="AM14489" s="93"/>
      <c r="AN14489" s="93"/>
      <c r="AO14489" s="93"/>
    </row>
    <row r="14490" spans="28:41" x14ac:dyDescent="0.55000000000000004">
      <c r="AB14490" s="278" t="s">
        <v>24297</v>
      </c>
      <c r="AC14490" s="279">
        <v>15456.42</v>
      </c>
      <c r="AE14490" s="246" t="s">
        <v>45789</v>
      </c>
      <c r="AF14490" s="247">
        <v>34762.660000000003</v>
      </c>
      <c r="AH14490" s="226" t="s">
        <v>40664</v>
      </c>
      <c r="AI14490" s="227">
        <v>57576.09</v>
      </c>
      <c r="AK14490" s="207" t="s">
        <v>28324</v>
      </c>
      <c r="AL14490" s="208">
        <v>165874.12</v>
      </c>
      <c r="AM14490" s="93"/>
      <c r="AN14490" s="93"/>
      <c r="AO14490" s="93"/>
    </row>
    <row r="14491" spans="28:41" x14ac:dyDescent="0.55000000000000004">
      <c r="AB14491" s="278" t="s">
        <v>46114</v>
      </c>
      <c r="AC14491" s="279">
        <v>1043.28</v>
      </c>
      <c r="AE14491" s="246" t="s">
        <v>45790</v>
      </c>
      <c r="AF14491" s="247">
        <v>7800.5</v>
      </c>
      <c r="AH14491" s="226" t="s">
        <v>45725</v>
      </c>
      <c r="AI14491" s="227">
        <v>32000</v>
      </c>
      <c r="AK14491" s="207" t="s">
        <v>28325</v>
      </c>
      <c r="AL14491" s="208">
        <v>25319.51</v>
      </c>
      <c r="AM14491" s="93"/>
      <c r="AN14491" s="93"/>
      <c r="AO14491" s="93"/>
    </row>
    <row r="14492" spans="28:41" x14ac:dyDescent="0.55000000000000004">
      <c r="AB14492" s="278" t="s">
        <v>24301</v>
      </c>
      <c r="AC14492" s="279">
        <v>2500.0300000000002</v>
      </c>
      <c r="AE14492" s="246" t="s">
        <v>63445</v>
      </c>
      <c r="AF14492" s="247">
        <v>1510.92</v>
      </c>
      <c r="AH14492" s="226" t="s">
        <v>45726</v>
      </c>
      <c r="AI14492" s="227">
        <v>2448</v>
      </c>
      <c r="AK14492" s="207" t="s">
        <v>28326</v>
      </c>
      <c r="AL14492" s="208">
        <v>420305.2</v>
      </c>
      <c r="AM14492" s="93"/>
      <c r="AN14492" s="93"/>
      <c r="AO14492" s="93"/>
    </row>
    <row r="14493" spans="28:41" x14ac:dyDescent="0.55000000000000004">
      <c r="AB14493" s="278" t="s">
        <v>24302</v>
      </c>
      <c r="AC14493" s="279">
        <v>6000</v>
      </c>
      <c r="AE14493" s="246" t="s">
        <v>59264</v>
      </c>
      <c r="AF14493" s="247">
        <v>37603.85</v>
      </c>
      <c r="AH14493" s="226" t="s">
        <v>45727</v>
      </c>
      <c r="AI14493" s="227">
        <v>215355</v>
      </c>
      <c r="AK14493" s="207" t="s">
        <v>28327</v>
      </c>
      <c r="AL14493" s="208">
        <v>31784.81</v>
      </c>
      <c r="AM14493" s="93"/>
      <c r="AN14493" s="93"/>
      <c r="AO14493" s="93"/>
    </row>
    <row r="14494" spans="28:41" x14ac:dyDescent="0.55000000000000004">
      <c r="AB14494" s="278" t="s">
        <v>24303</v>
      </c>
      <c r="AC14494" s="279">
        <v>3000</v>
      </c>
      <c r="AE14494" s="246" t="s">
        <v>59265</v>
      </c>
      <c r="AF14494" s="247">
        <v>65425.06</v>
      </c>
      <c r="AH14494" s="226" t="s">
        <v>45728</v>
      </c>
      <c r="AI14494" s="227">
        <v>16474.66</v>
      </c>
      <c r="AK14494" s="207" t="s">
        <v>28328</v>
      </c>
      <c r="AL14494" s="208">
        <v>22375.11</v>
      </c>
      <c r="AM14494" s="93"/>
      <c r="AN14494" s="93"/>
      <c r="AO14494" s="93"/>
    </row>
    <row r="14495" spans="28:41" x14ac:dyDescent="0.55000000000000004">
      <c r="AB14495" s="278" t="s">
        <v>24322</v>
      </c>
      <c r="AC14495" s="279">
        <v>8274</v>
      </c>
      <c r="AE14495" s="246" t="s">
        <v>39583</v>
      </c>
      <c r="AF14495" s="247">
        <v>21654.880000000001</v>
      </c>
      <c r="AH14495" s="226" t="s">
        <v>40665</v>
      </c>
      <c r="AI14495" s="227">
        <v>87934.35</v>
      </c>
      <c r="AK14495" s="207" t="s">
        <v>28329</v>
      </c>
      <c r="AL14495" s="208">
        <v>210.38</v>
      </c>
      <c r="AM14495" s="93"/>
      <c r="AN14495" s="93"/>
      <c r="AO14495" s="93"/>
    </row>
    <row r="14496" spans="28:41" x14ac:dyDescent="0.55000000000000004">
      <c r="AB14496" s="278" t="s">
        <v>36505</v>
      </c>
      <c r="AC14496" s="279">
        <v>69999.839999999997</v>
      </c>
      <c r="AE14496" s="246" t="s">
        <v>39584</v>
      </c>
      <c r="AF14496" s="247">
        <v>27877.33</v>
      </c>
      <c r="AH14496" s="226" t="s">
        <v>29004</v>
      </c>
      <c r="AI14496" s="227">
        <v>121919.93</v>
      </c>
      <c r="AK14496" s="207" t="s">
        <v>28330</v>
      </c>
      <c r="AL14496" s="208">
        <v>110.03</v>
      </c>
      <c r="AM14496" s="93"/>
      <c r="AN14496" s="93"/>
      <c r="AO14496" s="93"/>
    </row>
    <row r="14497" spans="28:41" x14ac:dyDescent="0.55000000000000004">
      <c r="AB14497" s="278" t="s">
        <v>60941</v>
      </c>
      <c r="AC14497" s="279">
        <v>143749.94</v>
      </c>
      <c r="AE14497" s="246" t="s">
        <v>63446</v>
      </c>
      <c r="AF14497" s="247">
        <v>2020.04</v>
      </c>
      <c r="AH14497" s="226" t="s">
        <v>48324</v>
      </c>
      <c r="AI14497" s="227">
        <v>2679.49</v>
      </c>
      <c r="AK14497" s="207" t="s">
        <v>28331</v>
      </c>
      <c r="AL14497" s="208">
        <v>135.47999999999999</v>
      </c>
      <c r="AM14497" s="93"/>
      <c r="AN14497" s="93"/>
      <c r="AO14497" s="93"/>
    </row>
    <row r="14498" spans="28:41" x14ac:dyDescent="0.55000000000000004">
      <c r="AB14498" s="278" t="s">
        <v>24325</v>
      </c>
      <c r="AC14498" s="279">
        <v>13392.25</v>
      </c>
      <c r="AE14498" s="246" t="s">
        <v>45791</v>
      </c>
      <c r="AF14498" s="247">
        <v>66147.990000000005</v>
      </c>
      <c r="AH14498" s="226" t="s">
        <v>48325</v>
      </c>
      <c r="AI14498" s="227">
        <v>205.01</v>
      </c>
      <c r="AK14498" s="207" t="s">
        <v>28332</v>
      </c>
      <c r="AL14498" s="208">
        <v>460</v>
      </c>
      <c r="AM14498" s="93"/>
      <c r="AN14498" s="93"/>
      <c r="AO14498" s="93"/>
    </row>
    <row r="14499" spans="28:41" x14ac:dyDescent="0.55000000000000004">
      <c r="AB14499" s="278" t="s">
        <v>24326</v>
      </c>
      <c r="AC14499" s="279">
        <v>43044</v>
      </c>
      <c r="AE14499" s="246" t="s">
        <v>54017</v>
      </c>
      <c r="AF14499" s="247">
        <v>15281.09</v>
      </c>
      <c r="AH14499" s="226" t="s">
        <v>49214</v>
      </c>
      <c r="AI14499" s="227">
        <v>37170.449999999997</v>
      </c>
      <c r="AK14499" s="207" t="s">
        <v>28333</v>
      </c>
      <c r="AL14499" s="208">
        <v>821</v>
      </c>
      <c r="AM14499" s="93"/>
      <c r="AN14499" s="93"/>
      <c r="AO14499" s="93"/>
    </row>
    <row r="14500" spans="28:41" x14ac:dyDescent="0.55000000000000004">
      <c r="AB14500" s="278" t="s">
        <v>62899</v>
      </c>
      <c r="AC14500" s="279">
        <v>6430</v>
      </c>
      <c r="AE14500" s="246" t="s">
        <v>65017</v>
      </c>
      <c r="AF14500" s="247">
        <v>989.94</v>
      </c>
      <c r="AH14500" s="226" t="s">
        <v>40666</v>
      </c>
      <c r="AI14500" s="227">
        <v>114561.16</v>
      </c>
      <c r="AK14500" s="207" t="s">
        <v>28334</v>
      </c>
      <c r="AL14500" s="208">
        <v>14462.51</v>
      </c>
      <c r="AM14500" s="93"/>
      <c r="AN14500" s="93"/>
      <c r="AO14500" s="93"/>
    </row>
    <row r="14501" spans="28:41" x14ac:dyDescent="0.55000000000000004">
      <c r="AB14501" s="278" t="s">
        <v>43307</v>
      </c>
      <c r="AC14501" s="279">
        <v>36025.78</v>
      </c>
      <c r="AE14501" s="246" t="s">
        <v>65018</v>
      </c>
      <c r="AF14501" s="247">
        <v>679.18</v>
      </c>
      <c r="AH14501" s="226" t="s">
        <v>53959</v>
      </c>
      <c r="AI14501" s="227">
        <v>10235.16</v>
      </c>
      <c r="AK14501" s="207" t="s">
        <v>28335</v>
      </c>
      <c r="AL14501" s="208">
        <v>1368</v>
      </c>
      <c r="AM14501" s="93"/>
      <c r="AN14501" s="93"/>
      <c r="AO14501" s="93"/>
    </row>
    <row r="14502" spans="28:41" x14ac:dyDescent="0.55000000000000004">
      <c r="AB14502" s="278" t="s">
        <v>24327</v>
      </c>
      <c r="AC14502" s="279">
        <v>31965.360000000001</v>
      </c>
      <c r="AE14502" s="246" t="s">
        <v>62305</v>
      </c>
      <c r="AF14502" s="247">
        <v>14923</v>
      </c>
      <c r="AH14502" s="226" t="s">
        <v>53960</v>
      </c>
      <c r="AI14502" s="227">
        <v>782.34</v>
      </c>
      <c r="AK14502" s="207" t="s">
        <v>28336</v>
      </c>
      <c r="AL14502" s="208">
        <v>1320</v>
      </c>
      <c r="AM14502" s="93"/>
      <c r="AN14502" s="93"/>
      <c r="AO14502" s="93"/>
    </row>
    <row r="14503" spans="28:41" x14ac:dyDescent="0.55000000000000004">
      <c r="AB14503" s="278" t="s">
        <v>24328</v>
      </c>
      <c r="AC14503" s="279">
        <v>10195.4</v>
      </c>
      <c r="AE14503" s="246" t="s">
        <v>65019</v>
      </c>
      <c r="AF14503" s="247">
        <v>-15038.94</v>
      </c>
      <c r="AH14503" s="226" t="s">
        <v>53961</v>
      </c>
      <c r="AI14503" s="227">
        <v>16414.52</v>
      </c>
      <c r="AK14503" s="207" t="s">
        <v>28337</v>
      </c>
      <c r="AL14503" s="208">
        <v>822.5</v>
      </c>
      <c r="AM14503" s="93"/>
      <c r="AN14503" s="93"/>
      <c r="AO14503" s="93"/>
    </row>
    <row r="14504" spans="28:41" x14ac:dyDescent="0.55000000000000004">
      <c r="AB14504" s="278" t="s">
        <v>48502</v>
      </c>
      <c r="AC14504" s="279">
        <v>63000</v>
      </c>
      <c r="AE14504" s="246" t="s">
        <v>29445</v>
      </c>
      <c r="AF14504" s="247">
        <v>115.94</v>
      </c>
      <c r="AH14504" s="226" t="s">
        <v>53962</v>
      </c>
      <c r="AI14504" s="227">
        <v>3585.48</v>
      </c>
      <c r="AK14504" s="207" t="s">
        <v>28338</v>
      </c>
      <c r="AL14504" s="208">
        <v>14.7</v>
      </c>
      <c r="AM14504" s="93"/>
      <c r="AN14504" s="93"/>
      <c r="AO14504" s="93"/>
    </row>
    <row r="14505" spans="28:41" x14ac:dyDescent="0.55000000000000004">
      <c r="AB14505" s="278" t="s">
        <v>39326</v>
      </c>
      <c r="AC14505" s="279">
        <v>26606.59</v>
      </c>
      <c r="AE14505" s="246" t="s">
        <v>60812</v>
      </c>
      <c r="AF14505" s="247">
        <v>991.69</v>
      </c>
      <c r="AH14505" s="226" t="s">
        <v>53963</v>
      </c>
      <c r="AI14505" s="227">
        <v>30577.5</v>
      </c>
      <c r="AK14505" s="207" t="s">
        <v>28339</v>
      </c>
      <c r="AL14505" s="208">
        <v>1445.8</v>
      </c>
      <c r="AM14505" s="93"/>
      <c r="AN14505" s="93"/>
      <c r="AO14505" s="93"/>
    </row>
    <row r="14506" spans="28:41" x14ac:dyDescent="0.55000000000000004">
      <c r="AB14506" s="278" t="s">
        <v>24370</v>
      </c>
      <c r="AC14506" s="279">
        <v>2697.67</v>
      </c>
      <c r="AE14506" s="246" t="s">
        <v>60813</v>
      </c>
      <c r="AF14506" s="247">
        <v>75.89</v>
      </c>
      <c r="AH14506" s="226" t="s">
        <v>45729</v>
      </c>
      <c r="AI14506" s="227">
        <v>118320.51</v>
      </c>
      <c r="AK14506" s="207" t="s">
        <v>28340</v>
      </c>
      <c r="AL14506" s="208">
        <v>2000</v>
      </c>
      <c r="AM14506" s="93"/>
      <c r="AN14506" s="93"/>
      <c r="AO14506" s="93"/>
    </row>
    <row r="14507" spans="28:41" x14ac:dyDescent="0.55000000000000004">
      <c r="AB14507" s="278" t="s">
        <v>24374</v>
      </c>
      <c r="AC14507" s="279">
        <v>35122.36</v>
      </c>
      <c r="AE14507" s="246" t="s">
        <v>60814</v>
      </c>
      <c r="AF14507" s="247">
        <v>29.72</v>
      </c>
      <c r="AH14507" s="226" t="s">
        <v>45730</v>
      </c>
      <c r="AI14507" s="227">
        <v>9051.49</v>
      </c>
      <c r="AK14507" s="207" t="s">
        <v>28341</v>
      </c>
      <c r="AL14507" s="208">
        <v>11715.06</v>
      </c>
      <c r="AM14507" s="93"/>
      <c r="AN14507" s="93"/>
      <c r="AO14507" s="93"/>
    </row>
    <row r="14508" spans="28:41" x14ac:dyDescent="0.55000000000000004">
      <c r="AB14508" s="278" t="s">
        <v>69421</v>
      </c>
      <c r="AC14508" s="279">
        <v>27539.84</v>
      </c>
      <c r="AE14508" s="246" t="s">
        <v>60815</v>
      </c>
      <c r="AF14508" s="247">
        <v>3.07</v>
      </c>
      <c r="AH14508" s="226" t="s">
        <v>43009</v>
      </c>
      <c r="AI14508" s="227">
        <v>176770.62</v>
      </c>
      <c r="AK14508" s="207" t="s">
        <v>28342</v>
      </c>
      <c r="AL14508" s="208">
        <v>2827.5</v>
      </c>
      <c r="AM14508" s="93"/>
      <c r="AN14508" s="93"/>
      <c r="AO14508" s="93"/>
    </row>
    <row r="14509" spans="28:41" x14ac:dyDescent="0.55000000000000004">
      <c r="AB14509" s="278" t="s">
        <v>24392</v>
      </c>
      <c r="AC14509" s="279">
        <v>507.6</v>
      </c>
      <c r="AE14509" s="246" t="s">
        <v>60816</v>
      </c>
      <c r="AF14509" s="247">
        <v>0.28000000000000003</v>
      </c>
      <c r="AH14509" s="226" t="s">
        <v>43010</v>
      </c>
      <c r="AI14509" s="227">
        <v>13769.87</v>
      </c>
      <c r="AK14509" s="207" t="s">
        <v>28343</v>
      </c>
      <c r="AL14509" s="208">
        <v>24172.41</v>
      </c>
      <c r="AM14509" s="93"/>
      <c r="AN14509" s="93"/>
      <c r="AO14509" s="93"/>
    </row>
    <row r="14510" spans="28:41" x14ac:dyDescent="0.55000000000000004">
      <c r="AB14510" s="278" t="s">
        <v>43310</v>
      </c>
      <c r="AC14510" s="279">
        <v>38.159999999999997</v>
      </c>
      <c r="AE14510" s="246" t="s">
        <v>65020</v>
      </c>
      <c r="AF14510" s="247">
        <v>-1100.6500000000001</v>
      </c>
      <c r="AH14510" s="226" t="s">
        <v>29025</v>
      </c>
      <c r="AI14510" s="227">
        <v>220</v>
      </c>
      <c r="AK14510" s="207" t="s">
        <v>28344</v>
      </c>
      <c r="AL14510" s="208">
        <v>1901.21</v>
      </c>
      <c r="AM14510" s="93"/>
      <c r="AN14510" s="93"/>
      <c r="AO14510" s="93"/>
    </row>
    <row r="14511" spans="28:41" x14ac:dyDescent="0.55000000000000004">
      <c r="AB14511" s="278" t="s">
        <v>46117</v>
      </c>
      <c r="AC14511" s="279">
        <v>933</v>
      </c>
      <c r="AE14511" s="246" t="s">
        <v>60817</v>
      </c>
      <c r="AF14511" s="247">
        <v>6784.53</v>
      </c>
      <c r="AH14511" s="226" t="s">
        <v>29026</v>
      </c>
      <c r="AI14511" s="227">
        <v>13810.2</v>
      </c>
      <c r="AK14511" s="207" t="s">
        <v>28345</v>
      </c>
      <c r="AL14511" s="208">
        <v>5220</v>
      </c>
      <c r="AM14511" s="93"/>
      <c r="AN14511" s="93"/>
      <c r="AO14511" s="93"/>
    </row>
    <row r="14512" spans="28:41" x14ac:dyDescent="0.55000000000000004">
      <c r="AB14512" s="278" t="s">
        <v>24395</v>
      </c>
      <c r="AC14512" s="279">
        <v>45.99</v>
      </c>
      <c r="AE14512" s="246" t="s">
        <v>60818</v>
      </c>
      <c r="AF14512" s="247">
        <v>461.89</v>
      </c>
      <c r="AH14512" s="226" t="s">
        <v>29027</v>
      </c>
      <c r="AI14512" s="227">
        <v>1055.99</v>
      </c>
      <c r="AK14512" s="207" t="s">
        <v>28346</v>
      </c>
      <c r="AL14512" s="208">
        <v>2701.28</v>
      </c>
      <c r="AM14512" s="93"/>
      <c r="AN14512" s="93"/>
      <c r="AO14512" s="93"/>
    </row>
    <row r="14513" spans="28:41" x14ac:dyDescent="0.55000000000000004">
      <c r="AB14513" s="278" t="s">
        <v>24409</v>
      </c>
      <c r="AC14513" s="279">
        <v>2481</v>
      </c>
      <c r="AE14513" s="246" t="s">
        <v>60819</v>
      </c>
      <c r="AF14513" s="247">
        <v>68.23</v>
      </c>
      <c r="AH14513" s="226" t="s">
        <v>29029</v>
      </c>
      <c r="AI14513" s="227">
        <v>5845.8</v>
      </c>
      <c r="AK14513" s="207" t="s">
        <v>28347</v>
      </c>
      <c r="AL14513" s="208">
        <v>2191.08</v>
      </c>
      <c r="AM14513" s="93"/>
      <c r="AN14513" s="93"/>
      <c r="AO14513" s="93"/>
    </row>
    <row r="14514" spans="28:41" x14ac:dyDescent="0.55000000000000004">
      <c r="AB14514" s="278" t="s">
        <v>54469</v>
      </c>
      <c r="AC14514" s="279">
        <v>145696.10999999999</v>
      </c>
      <c r="AE14514" s="246" t="s">
        <v>60820</v>
      </c>
      <c r="AF14514" s="247">
        <v>477.8</v>
      </c>
      <c r="AH14514" s="226" t="s">
        <v>29030</v>
      </c>
      <c r="AI14514" s="227">
        <v>480.08</v>
      </c>
      <c r="AK14514" s="207" t="s">
        <v>28348</v>
      </c>
      <c r="AL14514" s="208">
        <v>2858.52</v>
      </c>
      <c r="AM14514" s="93"/>
      <c r="AN14514" s="93"/>
      <c r="AO14514" s="93"/>
    </row>
    <row r="14515" spans="28:41" x14ac:dyDescent="0.55000000000000004">
      <c r="AB14515" s="278" t="s">
        <v>24429</v>
      </c>
      <c r="AC14515" s="279">
        <v>50000.04</v>
      </c>
      <c r="AE14515" s="246" t="s">
        <v>60821</v>
      </c>
      <c r="AF14515" s="247">
        <v>62.86</v>
      </c>
      <c r="AH14515" s="226" t="s">
        <v>50480</v>
      </c>
      <c r="AI14515" s="227">
        <v>13108.07</v>
      </c>
      <c r="AK14515" s="207" t="s">
        <v>28349</v>
      </c>
      <c r="AL14515" s="208">
        <v>2049</v>
      </c>
      <c r="AM14515" s="93"/>
      <c r="AN14515" s="93"/>
      <c r="AO14515" s="93"/>
    </row>
    <row r="14516" spans="28:41" x14ac:dyDescent="0.55000000000000004">
      <c r="AB14516" s="278" t="s">
        <v>70144</v>
      </c>
      <c r="AC14516" s="279">
        <v>124361.71</v>
      </c>
      <c r="AE14516" s="246" t="s">
        <v>65021</v>
      </c>
      <c r="AF14516" s="247">
        <v>-7855.31</v>
      </c>
      <c r="AH14516" s="226" t="s">
        <v>36797</v>
      </c>
      <c r="AI14516" s="227">
        <v>76000</v>
      </c>
      <c r="AK14516" s="207" t="s">
        <v>28350</v>
      </c>
      <c r="AL14516" s="208">
        <v>10941</v>
      </c>
      <c r="AM14516" s="93"/>
      <c r="AN14516" s="93"/>
      <c r="AO14516" s="93"/>
    </row>
    <row r="14517" spans="28:41" x14ac:dyDescent="0.55000000000000004">
      <c r="AB14517" s="278" t="s">
        <v>24431</v>
      </c>
      <c r="AC14517" s="279">
        <v>24481.29</v>
      </c>
      <c r="AE14517" s="246" t="s">
        <v>50515</v>
      </c>
      <c r="AF14517" s="247">
        <v>11164.01</v>
      </c>
      <c r="AH14517" s="226" t="s">
        <v>50481</v>
      </c>
      <c r="AI14517" s="227">
        <v>10533.93</v>
      </c>
      <c r="AK14517" s="207" t="s">
        <v>28351</v>
      </c>
      <c r="AL14517" s="208">
        <v>4031.25</v>
      </c>
      <c r="AM14517" s="93"/>
      <c r="AN14517" s="93"/>
      <c r="AO14517" s="93"/>
    </row>
    <row r="14518" spans="28:41" x14ac:dyDescent="0.55000000000000004">
      <c r="AB14518" s="278" t="s">
        <v>54471</v>
      </c>
      <c r="AC14518" s="279">
        <v>138505.38</v>
      </c>
      <c r="AE14518" s="246" t="s">
        <v>43065</v>
      </c>
      <c r="AF14518" s="247">
        <v>905.71</v>
      </c>
      <c r="AH14518" s="226" t="s">
        <v>36798</v>
      </c>
      <c r="AI14518" s="227">
        <v>119227</v>
      </c>
      <c r="AK14518" s="207" t="s">
        <v>28352</v>
      </c>
      <c r="AL14518" s="208">
        <v>282.58</v>
      </c>
      <c r="AM14518" s="93"/>
      <c r="AN14518" s="93"/>
      <c r="AO14518" s="93"/>
    </row>
    <row r="14519" spans="28:41" x14ac:dyDescent="0.55000000000000004">
      <c r="AB14519" s="278" t="s">
        <v>61697</v>
      </c>
      <c r="AC14519" s="279">
        <v>10896</v>
      </c>
      <c r="AE14519" s="246" t="s">
        <v>62306</v>
      </c>
      <c r="AF14519" s="247">
        <v>5556.47</v>
      </c>
      <c r="AH14519" s="226" t="s">
        <v>48326</v>
      </c>
      <c r="AI14519" s="227">
        <v>7755</v>
      </c>
      <c r="AK14519" s="207" t="s">
        <v>28353</v>
      </c>
      <c r="AL14519" s="208">
        <v>642.08000000000004</v>
      </c>
      <c r="AM14519" s="93"/>
      <c r="AN14519" s="93"/>
      <c r="AO14519" s="93"/>
    </row>
    <row r="14520" spans="28:41" x14ac:dyDescent="0.55000000000000004">
      <c r="AB14520" s="278" t="s">
        <v>24432</v>
      </c>
      <c r="AC14520" s="279">
        <v>167936.53</v>
      </c>
      <c r="AE14520" s="246" t="s">
        <v>49232</v>
      </c>
      <c r="AF14520" s="247">
        <v>48610.02</v>
      </c>
      <c r="AH14520" s="226" t="s">
        <v>50482</v>
      </c>
      <c r="AI14520" s="227">
        <v>7165</v>
      </c>
      <c r="AK14520" s="207" t="s">
        <v>28354</v>
      </c>
      <c r="AL14520" s="208">
        <v>200</v>
      </c>
      <c r="AM14520" s="93"/>
      <c r="AN14520" s="93"/>
      <c r="AO14520" s="93"/>
    </row>
    <row r="14521" spans="28:41" x14ac:dyDescent="0.55000000000000004">
      <c r="AB14521" s="278" t="s">
        <v>24433</v>
      </c>
      <c r="AC14521" s="279">
        <v>115470.83</v>
      </c>
      <c r="AE14521" s="246" t="s">
        <v>59266</v>
      </c>
      <c r="AF14521" s="247">
        <v>63750</v>
      </c>
      <c r="AH14521" s="226" t="s">
        <v>50483</v>
      </c>
      <c r="AI14521" s="227">
        <v>40384.400000000001</v>
      </c>
      <c r="AK14521" s="207" t="s">
        <v>28355</v>
      </c>
      <c r="AL14521" s="208">
        <v>26025.11</v>
      </c>
      <c r="AM14521" s="93"/>
      <c r="AN14521" s="93"/>
      <c r="AO14521" s="93"/>
    </row>
    <row r="14522" spans="28:41" x14ac:dyDescent="0.55000000000000004">
      <c r="AB14522" s="278" t="s">
        <v>70938</v>
      </c>
      <c r="AC14522" s="279">
        <v>15073.99</v>
      </c>
      <c r="AE14522" s="246" t="s">
        <v>49235</v>
      </c>
      <c r="AF14522" s="247">
        <v>26892</v>
      </c>
      <c r="AH14522" s="226" t="s">
        <v>36799</v>
      </c>
      <c r="AI14522" s="227">
        <v>45110</v>
      </c>
      <c r="AK14522" s="207" t="s">
        <v>28356</v>
      </c>
      <c r="AL14522" s="208">
        <v>35113.410000000003</v>
      </c>
      <c r="AM14522" s="93"/>
      <c r="AN14522" s="93"/>
      <c r="AO14522" s="93"/>
    </row>
    <row r="14523" spans="28:41" x14ac:dyDescent="0.55000000000000004">
      <c r="AB14523" s="278" t="s">
        <v>24434</v>
      </c>
      <c r="AC14523" s="279">
        <v>172544.75</v>
      </c>
      <c r="AE14523" s="246" t="s">
        <v>60822</v>
      </c>
      <c r="AF14523" s="247">
        <v>13197.92</v>
      </c>
      <c r="AH14523" s="226" t="s">
        <v>50484</v>
      </c>
      <c r="AI14523" s="227">
        <v>10798.1</v>
      </c>
      <c r="AK14523" s="207" t="s">
        <v>28357</v>
      </c>
      <c r="AL14523" s="208">
        <v>4031.25</v>
      </c>
      <c r="AM14523" s="93"/>
      <c r="AN14523" s="93"/>
      <c r="AO14523" s="93"/>
    </row>
    <row r="14524" spans="28:41" x14ac:dyDescent="0.55000000000000004">
      <c r="AB14524" s="278" t="s">
        <v>24510</v>
      </c>
      <c r="AC14524" s="279">
        <v>147052.84</v>
      </c>
      <c r="AE14524" s="246" t="s">
        <v>60823</v>
      </c>
      <c r="AF14524" s="247">
        <v>349.93</v>
      </c>
      <c r="AH14524" s="226" t="s">
        <v>36800</v>
      </c>
      <c r="AI14524" s="227">
        <v>54250</v>
      </c>
      <c r="AK14524" s="207" t="s">
        <v>28358</v>
      </c>
      <c r="AL14524" s="208">
        <v>2408.87</v>
      </c>
      <c r="AM14524" s="93"/>
      <c r="AN14524" s="93"/>
      <c r="AO14524" s="93"/>
    </row>
    <row r="14525" spans="28:41" x14ac:dyDescent="0.55000000000000004">
      <c r="AB14525" s="278" t="s">
        <v>49394</v>
      </c>
      <c r="AC14525" s="279">
        <v>130878</v>
      </c>
      <c r="AE14525" s="246" t="s">
        <v>60824</v>
      </c>
      <c r="AF14525" s="247">
        <v>10500</v>
      </c>
      <c r="AH14525" s="226" t="s">
        <v>53964</v>
      </c>
      <c r="AI14525" s="227">
        <v>24000</v>
      </c>
      <c r="AK14525" s="207" t="s">
        <v>28359</v>
      </c>
      <c r="AL14525" s="208">
        <v>5330.03</v>
      </c>
      <c r="AM14525" s="93"/>
      <c r="AN14525" s="93"/>
      <c r="AO14525" s="93"/>
    </row>
    <row r="14526" spans="28:41" x14ac:dyDescent="0.55000000000000004">
      <c r="AB14526" s="278" t="s">
        <v>24516</v>
      </c>
      <c r="AC14526" s="279">
        <v>81681.84</v>
      </c>
      <c r="AE14526" s="246" t="s">
        <v>50524</v>
      </c>
      <c r="AF14526" s="247">
        <v>-1154.8699999999999</v>
      </c>
      <c r="AH14526" s="226" t="s">
        <v>45731</v>
      </c>
      <c r="AI14526" s="227">
        <v>8968.7199999999993</v>
      </c>
      <c r="AK14526" s="207" t="s">
        <v>28360</v>
      </c>
      <c r="AL14526" s="208">
        <v>3478.84</v>
      </c>
      <c r="AM14526" s="93"/>
      <c r="AN14526" s="93"/>
      <c r="AO14526" s="93"/>
    </row>
    <row r="14527" spans="28:41" x14ac:dyDescent="0.55000000000000004">
      <c r="AB14527" s="278" t="s">
        <v>24517</v>
      </c>
      <c r="AC14527" s="279">
        <v>41961.279999999999</v>
      </c>
      <c r="AE14527" s="246" t="s">
        <v>65022</v>
      </c>
      <c r="AF14527" s="247">
        <v>-265.5</v>
      </c>
      <c r="AH14527" s="226" t="s">
        <v>45732</v>
      </c>
      <c r="AI14527" s="227">
        <v>2521.7800000000002</v>
      </c>
      <c r="AK14527" s="207" t="s">
        <v>28361</v>
      </c>
      <c r="AL14527" s="208">
        <v>4709</v>
      </c>
      <c r="AM14527" s="93"/>
      <c r="AN14527" s="93"/>
      <c r="AO14527" s="93"/>
    </row>
    <row r="14528" spans="28:41" x14ac:dyDescent="0.55000000000000004">
      <c r="AB14528" s="278" t="s">
        <v>24519</v>
      </c>
      <c r="AC14528" s="279">
        <v>133860.46</v>
      </c>
      <c r="AE14528" s="246" t="s">
        <v>29501</v>
      </c>
      <c r="AF14528" s="247">
        <v>1420.37</v>
      </c>
      <c r="AH14528" s="226" t="s">
        <v>50485</v>
      </c>
      <c r="AI14528" s="227">
        <v>12055.96</v>
      </c>
      <c r="AK14528" s="207" t="s">
        <v>28362</v>
      </c>
      <c r="AL14528" s="208">
        <v>2191.08</v>
      </c>
      <c r="AM14528" s="93"/>
      <c r="AN14528" s="93"/>
      <c r="AO14528" s="93"/>
    </row>
    <row r="14529" spans="28:41" x14ac:dyDescent="0.55000000000000004">
      <c r="AB14529" s="278" t="s">
        <v>13932</v>
      </c>
      <c r="AC14529" s="279">
        <v>22594.75</v>
      </c>
      <c r="AE14529" s="246" t="s">
        <v>29503</v>
      </c>
      <c r="AF14529" s="247">
        <v>1996.5</v>
      </c>
      <c r="AH14529" s="226" t="s">
        <v>45733</v>
      </c>
      <c r="AI14529" s="227">
        <v>31667.5</v>
      </c>
      <c r="AK14529" s="207" t="s">
        <v>28363</v>
      </c>
      <c r="AL14529" s="208">
        <v>16840.38</v>
      </c>
      <c r="AM14529" s="93"/>
      <c r="AN14529" s="93"/>
      <c r="AO14529" s="93"/>
    </row>
    <row r="14530" spans="28:41" x14ac:dyDescent="0.55000000000000004">
      <c r="AB14530" s="278" t="s">
        <v>33897</v>
      </c>
      <c r="AC14530" s="279">
        <v>488939.21</v>
      </c>
      <c r="AE14530" s="246" t="s">
        <v>65023</v>
      </c>
      <c r="AF14530" s="247">
        <v>-1996.5</v>
      </c>
      <c r="AH14530" s="226" t="s">
        <v>47320</v>
      </c>
      <c r="AI14530" s="227">
        <v>36550</v>
      </c>
      <c r="AK14530" s="207" t="s">
        <v>28364</v>
      </c>
      <c r="AL14530" s="208">
        <v>17150.509999999998</v>
      </c>
      <c r="AM14530" s="93"/>
      <c r="AN14530" s="93"/>
      <c r="AO14530" s="93"/>
    </row>
    <row r="14531" spans="28:41" x14ac:dyDescent="0.55000000000000004">
      <c r="AB14531" s="278" t="s">
        <v>33898</v>
      </c>
      <c r="AC14531" s="279">
        <v>4577.8500000000004</v>
      </c>
      <c r="AE14531" s="246" t="s">
        <v>60825</v>
      </c>
      <c r="AF14531" s="247">
        <v>293.87</v>
      </c>
      <c r="AH14531" s="226" t="s">
        <v>47321</v>
      </c>
      <c r="AI14531" s="227">
        <v>2792.29</v>
      </c>
      <c r="AK14531" s="207" t="s">
        <v>28365</v>
      </c>
      <c r="AL14531" s="208">
        <v>17367.37</v>
      </c>
      <c r="AM14531" s="93"/>
      <c r="AN14531" s="93"/>
      <c r="AO14531" s="93"/>
    </row>
    <row r="14532" spans="28:41" x14ac:dyDescent="0.55000000000000004">
      <c r="AB14532" s="278" t="s">
        <v>24525</v>
      </c>
      <c r="AC14532" s="279">
        <v>104562</v>
      </c>
      <c r="AE14532" s="246" t="s">
        <v>50525</v>
      </c>
      <c r="AF14532" s="247">
        <v>15413.98</v>
      </c>
      <c r="AH14532" s="226" t="s">
        <v>50486</v>
      </c>
      <c r="AI14532" s="227">
        <v>1697</v>
      </c>
      <c r="AK14532" s="207" t="s">
        <v>28366</v>
      </c>
      <c r="AL14532" s="208">
        <v>1909.3</v>
      </c>
      <c r="AM14532" s="93"/>
      <c r="AN14532" s="93"/>
      <c r="AO14532" s="93"/>
    </row>
    <row r="14533" spans="28:41" x14ac:dyDescent="0.55000000000000004">
      <c r="AB14533" s="278" t="s">
        <v>13935</v>
      </c>
      <c r="AC14533" s="279">
        <v>86779.66</v>
      </c>
      <c r="AE14533" s="246" t="s">
        <v>50526</v>
      </c>
      <c r="AF14533" s="247">
        <v>20355.080000000002</v>
      </c>
      <c r="AH14533" s="226" t="s">
        <v>45734</v>
      </c>
      <c r="AI14533" s="227">
        <v>83031.28</v>
      </c>
      <c r="AK14533" s="207" t="s">
        <v>28367</v>
      </c>
      <c r="AL14533" s="208">
        <v>2400.25</v>
      </c>
      <c r="AM14533" s="93"/>
      <c r="AN14533" s="93"/>
      <c r="AO14533" s="93"/>
    </row>
    <row r="14534" spans="28:41" x14ac:dyDescent="0.55000000000000004">
      <c r="AB14534" s="278" t="s">
        <v>13936</v>
      </c>
      <c r="AC14534" s="279">
        <v>108499.6</v>
      </c>
      <c r="AE14534" s="246" t="s">
        <v>43074</v>
      </c>
      <c r="AF14534" s="247">
        <v>1450.99</v>
      </c>
      <c r="AH14534" s="226" t="s">
        <v>45735</v>
      </c>
      <c r="AI14534" s="227">
        <v>6352.22</v>
      </c>
      <c r="AK14534" s="207" t="s">
        <v>28368</v>
      </c>
      <c r="AL14534" s="208">
        <v>1658.17</v>
      </c>
      <c r="AM14534" s="93"/>
      <c r="AN14534" s="93"/>
      <c r="AO14534" s="93"/>
    </row>
    <row r="14535" spans="28:41" x14ac:dyDescent="0.55000000000000004">
      <c r="AB14535" s="278" t="s">
        <v>13937</v>
      </c>
      <c r="AC14535" s="279">
        <v>36525.5</v>
      </c>
      <c r="AE14535" s="246" t="s">
        <v>50527</v>
      </c>
      <c r="AF14535" s="247">
        <v>347.69</v>
      </c>
      <c r="AH14535" s="226" t="s">
        <v>29043</v>
      </c>
      <c r="AI14535" s="227">
        <v>3754.44</v>
      </c>
      <c r="AK14535" s="207" t="s">
        <v>28369</v>
      </c>
      <c r="AL14535" s="208">
        <v>4699.5600000000004</v>
      </c>
      <c r="AM14535" s="93"/>
      <c r="AN14535" s="93"/>
      <c r="AO14535" s="93"/>
    </row>
    <row r="14536" spans="28:41" x14ac:dyDescent="0.55000000000000004">
      <c r="AB14536" s="278" t="s">
        <v>24526</v>
      </c>
      <c r="AC14536" s="279">
        <v>429363.18</v>
      </c>
      <c r="AE14536" s="246" t="s">
        <v>50528</v>
      </c>
      <c r="AF14536" s="247">
        <v>1217.1099999999999</v>
      </c>
      <c r="AH14536" s="226" t="s">
        <v>29046</v>
      </c>
      <c r="AI14536" s="227">
        <v>583</v>
      </c>
      <c r="AK14536" s="207" t="s">
        <v>28370</v>
      </c>
      <c r="AL14536" s="208">
        <v>2939.35</v>
      </c>
      <c r="AM14536" s="93"/>
      <c r="AN14536" s="93"/>
      <c r="AO14536" s="93"/>
    </row>
    <row r="14537" spans="28:41" x14ac:dyDescent="0.55000000000000004">
      <c r="AB14537" s="278" t="s">
        <v>36512</v>
      </c>
      <c r="AC14537" s="279">
        <v>135272.49</v>
      </c>
      <c r="AE14537" s="246" t="s">
        <v>43076</v>
      </c>
      <c r="AF14537" s="247">
        <v>42.04</v>
      </c>
      <c r="AH14537" s="226" t="s">
        <v>43011</v>
      </c>
      <c r="AI14537" s="227">
        <v>81812.95</v>
      </c>
      <c r="AK14537" s="207" t="s">
        <v>28371</v>
      </c>
      <c r="AL14537" s="208">
        <v>4051</v>
      </c>
      <c r="AM14537" s="93"/>
      <c r="AN14537" s="93"/>
      <c r="AO14537" s="93"/>
    </row>
    <row r="14538" spans="28:41" x14ac:dyDescent="0.55000000000000004">
      <c r="AB14538" s="278" t="s">
        <v>62901</v>
      </c>
      <c r="AC14538" s="279">
        <v>131687.38</v>
      </c>
      <c r="AE14538" s="246" t="s">
        <v>50529</v>
      </c>
      <c r="AF14538" s="247">
        <v>93.48</v>
      </c>
      <c r="AH14538" s="226" t="s">
        <v>43012</v>
      </c>
      <c r="AI14538" s="227">
        <v>4307.05</v>
      </c>
      <c r="AK14538" s="207" t="s">
        <v>28372</v>
      </c>
      <c r="AL14538" s="208">
        <v>1294</v>
      </c>
      <c r="AM14538" s="93"/>
      <c r="AN14538" s="93"/>
      <c r="AO14538" s="93"/>
    </row>
    <row r="14539" spans="28:41" x14ac:dyDescent="0.55000000000000004">
      <c r="AB14539" s="278" t="s">
        <v>58070</v>
      </c>
      <c r="AC14539" s="279">
        <v>7326.35</v>
      </c>
      <c r="AE14539" s="246" t="s">
        <v>50530</v>
      </c>
      <c r="AF14539" s="247">
        <v>77.540000000000006</v>
      </c>
      <c r="AH14539" s="226" t="s">
        <v>45736</v>
      </c>
      <c r="AI14539" s="227">
        <v>35000</v>
      </c>
      <c r="AK14539" s="207" t="s">
        <v>28373</v>
      </c>
      <c r="AL14539" s="208">
        <v>2739.31</v>
      </c>
      <c r="AM14539" s="93"/>
      <c r="AN14539" s="93"/>
      <c r="AO14539" s="93"/>
    </row>
    <row r="14540" spans="28:41" x14ac:dyDescent="0.55000000000000004">
      <c r="AB14540" s="278" t="s">
        <v>24529</v>
      </c>
      <c r="AC14540" s="279">
        <v>10000</v>
      </c>
      <c r="AE14540" s="246" t="s">
        <v>50531</v>
      </c>
      <c r="AF14540" s="247">
        <v>4.78</v>
      </c>
      <c r="AH14540" s="226" t="s">
        <v>45737</v>
      </c>
      <c r="AI14540" s="227">
        <v>2677.5</v>
      </c>
      <c r="AK14540" s="207" t="s">
        <v>28374</v>
      </c>
      <c r="AL14540" s="208">
        <v>11953.69</v>
      </c>
      <c r="AM14540" s="93"/>
      <c r="AN14540" s="93"/>
      <c r="AO14540" s="93"/>
    </row>
    <row r="14541" spans="28:41" x14ac:dyDescent="0.55000000000000004">
      <c r="AB14541" s="278" t="s">
        <v>70939</v>
      </c>
      <c r="AC14541" s="279">
        <v>28101.79</v>
      </c>
      <c r="AE14541" s="246" t="s">
        <v>43077</v>
      </c>
      <c r="AF14541" s="247">
        <v>1728</v>
      </c>
      <c r="AH14541" s="226" t="s">
        <v>45738</v>
      </c>
      <c r="AI14541" s="227">
        <v>39821.93</v>
      </c>
      <c r="AK14541" s="207" t="s">
        <v>28375</v>
      </c>
      <c r="AL14541" s="208">
        <v>1312</v>
      </c>
      <c r="AM14541" s="93"/>
      <c r="AN14541" s="93"/>
      <c r="AO14541" s="93"/>
    </row>
    <row r="14542" spans="28:41" x14ac:dyDescent="0.55000000000000004">
      <c r="AB14542" s="278" t="s">
        <v>58071</v>
      </c>
      <c r="AC14542" s="279">
        <v>171094.44</v>
      </c>
      <c r="AE14542" s="246" t="s">
        <v>43078</v>
      </c>
      <c r="AF14542" s="247">
        <v>235.06</v>
      </c>
      <c r="AH14542" s="226" t="s">
        <v>45739</v>
      </c>
      <c r="AI14542" s="227">
        <v>3238.07</v>
      </c>
      <c r="AK14542" s="207" t="s">
        <v>28376</v>
      </c>
      <c r="AL14542" s="208">
        <v>476.75</v>
      </c>
      <c r="AM14542" s="93"/>
      <c r="AN14542" s="93"/>
      <c r="AO14542" s="93"/>
    </row>
    <row r="14543" spans="28:41" x14ac:dyDescent="0.55000000000000004">
      <c r="AB14543" s="278" t="s">
        <v>24531</v>
      </c>
      <c r="AC14543" s="279">
        <v>125192.97</v>
      </c>
      <c r="AE14543" s="246" t="s">
        <v>50533</v>
      </c>
      <c r="AF14543" s="247">
        <v>350</v>
      </c>
      <c r="AH14543" s="226" t="s">
        <v>39573</v>
      </c>
      <c r="AI14543" s="227">
        <v>42489.82</v>
      </c>
      <c r="AK14543" s="207" t="s">
        <v>28377</v>
      </c>
      <c r="AL14543" s="208">
        <v>1680.25</v>
      </c>
      <c r="AM14543" s="93"/>
      <c r="AN14543" s="93"/>
      <c r="AO14543" s="93"/>
    </row>
    <row r="14544" spans="28:41" x14ac:dyDescent="0.55000000000000004">
      <c r="AB14544" s="278" t="s">
        <v>13938</v>
      </c>
      <c r="AC14544" s="279">
        <v>160615.51999999999</v>
      </c>
      <c r="AE14544" s="246" t="s">
        <v>60826</v>
      </c>
      <c r="AF14544" s="247">
        <v>15448.78</v>
      </c>
      <c r="AH14544" s="226" t="s">
        <v>39574</v>
      </c>
      <c r="AI14544" s="227">
        <v>104708.18</v>
      </c>
      <c r="AK14544" s="207" t="s">
        <v>28378</v>
      </c>
      <c r="AL14544" s="208">
        <v>243.07</v>
      </c>
      <c r="AM14544" s="93"/>
      <c r="AN14544" s="93"/>
      <c r="AO14544" s="93"/>
    </row>
    <row r="14545" spans="28:41" x14ac:dyDescent="0.55000000000000004">
      <c r="AB14545" s="278" t="s">
        <v>24533</v>
      </c>
      <c r="AC14545" s="279">
        <v>19672.009999999998</v>
      </c>
      <c r="AE14545" s="246" t="s">
        <v>43080</v>
      </c>
      <c r="AF14545" s="247">
        <v>25.24</v>
      </c>
      <c r="AH14545" s="226" t="s">
        <v>39575</v>
      </c>
      <c r="AI14545" s="227">
        <v>3982</v>
      </c>
      <c r="AK14545" s="207" t="s">
        <v>28379</v>
      </c>
      <c r="AL14545" s="208">
        <v>9067.93</v>
      </c>
      <c r="AM14545" s="93"/>
      <c r="AN14545" s="93"/>
      <c r="AO14545" s="93"/>
    </row>
    <row r="14546" spans="28:41" x14ac:dyDescent="0.55000000000000004">
      <c r="AB14546" s="278" t="s">
        <v>54474</v>
      </c>
      <c r="AC14546" s="279">
        <v>-16440.37</v>
      </c>
      <c r="AE14546" s="246" t="s">
        <v>50534</v>
      </c>
      <c r="AF14546" s="247">
        <v>8.74</v>
      </c>
      <c r="AH14546" s="226" t="s">
        <v>45740</v>
      </c>
      <c r="AI14546" s="227">
        <v>86500</v>
      </c>
      <c r="AK14546" s="207" t="s">
        <v>28380</v>
      </c>
      <c r="AL14546" s="208">
        <v>14514</v>
      </c>
      <c r="AM14546" s="93"/>
      <c r="AN14546" s="93"/>
      <c r="AO14546" s="93"/>
    </row>
    <row r="14547" spans="28:41" x14ac:dyDescent="0.55000000000000004">
      <c r="AB14547" s="278" t="s">
        <v>60004</v>
      </c>
      <c r="AC14547" s="279">
        <v>420513.89</v>
      </c>
      <c r="AE14547" s="246" t="s">
        <v>50535</v>
      </c>
      <c r="AF14547" s="247">
        <v>72.52</v>
      </c>
      <c r="AH14547" s="226" t="s">
        <v>45741</v>
      </c>
      <c r="AI14547" s="227">
        <v>6617.25</v>
      </c>
      <c r="AK14547" s="207" t="s">
        <v>28381</v>
      </c>
      <c r="AL14547" s="208">
        <v>3069</v>
      </c>
      <c r="AM14547" s="93"/>
      <c r="AN14547" s="93"/>
      <c r="AO14547" s="93"/>
    </row>
    <row r="14548" spans="28:41" x14ac:dyDescent="0.55000000000000004">
      <c r="AB14548" s="278" t="s">
        <v>24555</v>
      </c>
      <c r="AC14548" s="279">
        <v>22621.81</v>
      </c>
      <c r="AE14548" s="246" t="s">
        <v>43082</v>
      </c>
      <c r="AF14548" s="247">
        <v>1.1000000000000001</v>
      </c>
      <c r="AH14548" s="226" t="s">
        <v>29094</v>
      </c>
      <c r="AI14548" s="227">
        <v>15394.91</v>
      </c>
      <c r="AK14548" s="207" t="s">
        <v>28382</v>
      </c>
      <c r="AL14548" s="208">
        <v>10345.4</v>
      </c>
      <c r="AM14548" s="93"/>
      <c r="AN14548" s="93"/>
      <c r="AO14548" s="93"/>
    </row>
    <row r="14549" spans="28:41" x14ac:dyDescent="0.55000000000000004">
      <c r="AB14549" s="278" t="s">
        <v>39331</v>
      </c>
      <c r="AC14549" s="279">
        <v>6500</v>
      </c>
      <c r="AE14549" s="246" t="s">
        <v>50536</v>
      </c>
      <c r="AF14549" s="247">
        <v>1.78</v>
      </c>
      <c r="AH14549" s="226" t="s">
        <v>50487</v>
      </c>
      <c r="AI14549" s="227">
        <v>1179.8399999999999</v>
      </c>
      <c r="AK14549" s="207" t="s">
        <v>28383</v>
      </c>
      <c r="AL14549" s="208">
        <v>1605</v>
      </c>
      <c r="AM14549" s="93"/>
      <c r="AN14549" s="93"/>
      <c r="AO14549" s="93"/>
    </row>
    <row r="14550" spans="28:41" x14ac:dyDescent="0.55000000000000004">
      <c r="AB14550" s="278" t="s">
        <v>54475</v>
      </c>
      <c r="AC14550" s="279">
        <v>400</v>
      </c>
      <c r="AE14550" s="246" t="s">
        <v>50537</v>
      </c>
      <c r="AF14550" s="247">
        <v>3.58</v>
      </c>
      <c r="AH14550" s="226" t="s">
        <v>50488</v>
      </c>
      <c r="AI14550" s="227">
        <v>27827.86</v>
      </c>
      <c r="AK14550" s="207" t="s">
        <v>28384</v>
      </c>
      <c r="AL14550" s="208">
        <v>814.13</v>
      </c>
      <c r="AM14550" s="93"/>
      <c r="AN14550" s="93"/>
      <c r="AO14550" s="93"/>
    </row>
    <row r="14551" spans="28:41" x14ac:dyDescent="0.55000000000000004">
      <c r="AB14551" s="278" t="s">
        <v>24557</v>
      </c>
      <c r="AC14551" s="279">
        <v>2906.04</v>
      </c>
      <c r="AE14551" s="246" t="s">
        <v>50538</v>
      </c>
      <c r="AF14551" s="247">
        <v>0.2</v>
      </c>
      <c r="AH14551" s="226" t="s">
        <v>29095</v>
      </c>
      <c r="AI14551" s="227">
        <v>9217.67</v>
      </c>
      <c r="AK14551" s="207" t="s">
        <v>28385</v>
      </c>
      <c r="AL14551" s="208">
        <v>2590.84</v>
      </c>
      <c r="AM14551" s="93"/>
      <c r="AN14551" s="93"/>
      <c r="AO14551" s="93"/>
    </row>
    <row r="14552" spans="28:41" x14ac:dyDescent="0.55000000000000004">
      <c r="AB14552" s="278" t="s">
        <v>47556</v>
      </c>
      <c r="AC14552" s="279">
        <v>810</v>
      </c>
      <c r="AE14552" s="246" t="s">
        <v>60827</v>
      </c>
      <c r="AF14552" s="247">
        <v>1154.8699999999999</v>
      </c>
      <c r="AH14552" s="226" t="s">
        <v>43013</v>
      </c>
      <c r="AI14552" s="227">
        <v>174525.13</v>
      </c>
      <c r="AK14552" s="207" t="s">
        <v>28386</v>
      </c>
      <c r="AL14552" s="208">
        <v>2732.11</v>
      </c>
      <c r="AM14552" s="93"/>
      <c r="AN14552" s="93"/>
      <c r="AO14552" s="93"/>
    </row>
    <row r="14553" spans="28:41" x14ac:dyDescent="0.55000000000000004">
      <c r="AB14553" s="278" t="s">
        <v>58072</v>
      </c>
      <c r="AC14553" s="279">
        <v>590.55999999999995</v>
      </c>
      <c r="AE14553" s="246" t="s">
        <v>65024</v>
      </c>
      <c r="AF14553" s="247">
        <v>24921.68</v>
      </c>
      <c r="AH14553" s="226" t="s">
        <v>43014</v>
      </c>
      <c r="AI14553" s="227">
        <v>8980.52</v>
      </c>
      <c r="AK14553" s="207" t="s">
        <v>28387</v>
      </c>
      <c r="AL14553" s="208">
        <v>8785.3700000000008</v>
      </c>
      <c r="AM14553" s="93"/>
      <c r="AN14553" s="93"/>
      <c r="AO14553" s="93"/>
    </row>
    <row r="14554" spans="28:41" x14ac:dyDescent="0.55000000000000004">
      <c r="AB14554" s="278" t="s">
        <v>24558</v>
      </c>
      <c r="AC14554" s="279">
        <v>41433.949999999997</v>
      </c>
      <c r="AE14554" s="246" t="s">
        <v>65025</v>
      </c>
      <c r="AF14554" s="247">
        <v>1850.03</v>
      </c>
      <c r="AH14554" s="226" t="s">
        <v>50489</v>
      </c>
      <c r="AI14554" s="227">
        <v>2053.9299999999998</v>
      </c>
      <c r="AK14554" s="207" t="s">
        <v>28388</v>
      </c>
      <c r="AL14554" s="208">
        <v>4025.46</v>
      </c>
      <c r="AM14554" s="93"/>
      <c r="AN14554" s="93"/>
      <c r="AO14554" s="93"/>
    </row>
    <row r="14555" spans="28:41" x14ac:dyDescent="0.55000000000000004">
      <c r="AB14555" s="278" t="s">
        <v>59335</v>
      </c>
      <c r="AC14555" s="279">
        <v>8300</v>
      </c>
      <c r="AE14555" s="246" t="s">
        <v>65026</v>
      </c>
      <c r="AF14555" s="247">
        <v>263.51</v>
      </c>
      <c r="AH14555" s="226" t="s">
        <v>43015</v>
      </c>
      <c r="AI14555" s="227">
        <v>430.94</v>
      </c>
      <c r="AK14555" s="207" t="s">
        <v>28389</v>
      </c>
      <c r="AL14555" s="208">
        <v>2000</v>
      </c>
      <c r="AM14555" s="93"/>
      <c r="AN14555" s="93"/>
      <c r="AO14555" s="93"/>
    </row>
    <row r="14556" spans="28:41" x14ac:dyDescent="0.55000000000000004">
      <c r="AB14556" s="278" t="s">
        <v>24561</v>
      </c>
      <c r="AC14556" s="279">
        <v>16068</v>
      </c>
      <c r="AE14556" s="246" t="s">
        <v>65027</v>
      </c>
      <c r="AF14556" s="247">
        <v>1678.92</v>
      </c>
      <c r="AH14556" s="226" t="s">
        <v>29099</v>
      </c>
      <c r="AI14556" s="227">
        <v>1741.5</v>
      </c>
      <c r="AK14556" s="207" t="s">
        <v>28390</v>
      </c>
      <c r="AL14556" s="208">
        <v>15699.62</v>
      </c>
      <c r="AM14556" s="93"/>
      <c r="AN14556" s="93"/>
      <c r="AO14556" s="93"/>
    </row>
    <row r="14557" spans="28:41" x14ac:dyDescent="0.55000000000000004">
      <c r="AB14557" s="278" t="s">
        <v>24562</v>
      </c>
      <c r="AC14557" s="279">
        <v>15978.51</v>
      </c>
      <c r="AE14557" s="246" t="s">
        <v>65028</v>
      </c>
      <c r="AF14557" s="247">
        <v>53.94</v>
      </c>
      <c r="AH14557" s="226" t="s">
        <v>29100</v>
      </c>
      <c r="AI14557" s="227">
        <v>1014.79</v>
      </c>
      <c r="AK14557" s="207" t="s">
        <v>28391</v>
      </c>
      <c r="AL14557" s="208">
        <v>1203.42</v>
      </c>
      <c r="AM14557" s="93"/>
      <c r="AN14557" s="93"/>
      <c r="AO14557" s="93"/>
    </row>
    <row r="14558" spans="28:41" x14ac:dyDescent="0.55000000000000004">
      <c r="AB14558" s="278" t="s">
        <v>70940</v>
      </c>
      <c r="AC14558" s="279">
        <v>5399.75</v>
      </c>
      <c r="AE14558" s="246" t="s">
        <v>65029</v>
      </c>
      <c r="AF14558" s="247">
        <v>95.58</v>
      </c>
      <c r="AH14558" s="226" t="s">
        <v>29101</v>
      </c>
      <c r="AI14558" s="227">
        <v>19693.63</v>
      </c>
      <c r="AK14558" s="207" t="s">
        <v>28392</v>
      </c>
      <c r="AL14558" s="208">
        <v>1906.36</v>
      </c>
      <c r="AM14558" s="93"/>
      <c r="AN14558" s="93"/>
      <c r="AO14558" s="93"/>
    </row>
    <row r="14559" spans="28:41" x14ac:dyDescent="0.55000000000000004">
      <c r="AB14559" s="278" t="s">
        <v>24573</v>
      </c>
      <c r="AC14559" s="279">
        <v>9256.34</v>
      </c>
      <c r="AE14559" s="246" t="s">
        <v>56659</v>
      </c>
      <c r="AF14559" s="247">
        <v>3037</v>
      </c>
      <c r="AH14559" s="226" t="s">
        <v>50490</v>
      </c>
      <c r="AI14559" s="227">
        <v>32757.63</v>
      </c>
      <c r="AK14559" s="207" t="s">
        <v>28393</v>
      </c>
      <c r="AL14559" s="208">
        <v>15218.6</v>
      </c>
      <c r="AM14559" s="93"/>
      <c r="AN14559" s="93"/>
      <c r="AO14559" s="93"/>
    </row>
    <row r="14560" spans="28:41" x14ac:dyDescent="0.55000000000000004">
      <c r="AB14560" s="278" t="s">
        <v>24574</v>
      </c>
      <c r="AC14560" s="279">
        <v>95994.559999999998</v>
      </c>
      <c r="AE14560" s="246" t="s">
        <v>39587</v>
      </c>
      <c r="AF14560" s="247">
        <v>21126.49</v>
      </c>
      <c r="AH14560" s="226" t="s">
        <v>50491</v>
      </c>
      <c r="AI14560" s="227">
        <v>3482.96</v>
      </c>
      <c r="AK14560" s="207" t="s">
        <v>28394</v>
      </c>
      <c r="AL14560" s="208">
        <v>12214</v>
      </c>
      <c r="AM14560" s="93"/>
      <c r="AN14560" s="93"/>
      <c r="AO14560" s="93"/>
    </row>
    <row r="14561" spans="28:41" x14ac:dyDescent="0.55000000000000004">
      <c r="AB14561" s="278" t="s">
        <v>69422</v>
      </c>
      <c r="AC14561" s="279">
        <v>166517.38</v>
      </c>
      <c r="AE14561" s="246" t="s">
        <v>39588</v>
      </c>
      <c r="AF14561" s="247">
        <v>1616.17</v>
      </c>
      <c r="AH14561" s="226" t="s">
        <v>29102</v>
      </c>
      <c r="AI14561" s="227">
        <v>7978.22</v>
      </c>
      <c r="AK14561" s="207" t="s">
        <v>28395</v>
      </c>
      <c r="AL14561" s="208">
        <v>38688.400000000001</v>
      </c>
      <c r="AM14561" s="93"/>
      <c r="AN14561" s="93"/>
      <c r="AO14561" s="93"/>
    </row>
    <row r="14562" spans="28:41" x14ac:dyDescent="0.55000000000000004">
      <c r="AB14562" s="278" t="s">
        <v>70941</v>
      </c>
      <c r="AC14562" s="279">
        <v>6592</v>
      </c>
      <c r="AE14562" s="246" t="s">
        <v>62307</v>
      </c>
      <c r="AF14562" s="247">
        <v>20708.78</v>
      </c>
      <c r="AH14562" s="226" t="s">
        <v>43016</v>
      </c>
      <c r="AI14562" s="227">
        <v>18.739999999999998</v>
      </c>
      <c r="AK14562" s="207" t="s">
        <v>28396</v>
      </c>
      <c r="AL14562" s="208">
        <v>27413.360000000001</v>
      </c>
      <c r="AM14562" s="93"/>
      <c r="AN14562" s="93"/>
      <c r="AO14562" s="93"/>
    </row>
    <row r="14563" spans="28:41" x14ac:dyDescent="0.55000000000000004">
      <c r="AB14563" s="278" t="s">
        <v>33905</v>
      </c>
      <c r="AC14563" s="279">
        <v>14253.65</v>
      </c>
      <c r="AE14563" s="246" t="s">
        <v>62308</v>
      </c>
      <c r="AF14563" s="247">
        <v>1584.22</v>
      </c>
      <c r="AH14563" s="226" t="s">
        <v>43017</v>
      </c>
      <c r="AI14563" s="227">
        <v>3520</v>
      </c>
      <c r="AK14563" s="207" t="s">
        <v>28397</v>
      </c>
      <c r="AL14563" s="208">
        <v>32006.63</v>
      </c>
      <c r="AM14563" s="93"/>
      <c r="AN14563" s="93"/>
      <c r="AO14563" s="93"/>
    </row>
    <row r="14564" spans="28:41" x14ac:dyDescent="0.55000000000000004">
      <c r="AB14564" s="278" t="s">
        <v>24605</v>
      </c>
      <c r="AC14564" s="279">
        <v>2946</v>
      </c>
      <c r="AE14564" s="246" t="s">
        <v>62845</v>
      </c>
      <c r="AF14564" s="247">
        <v>743.52</v>
      </c>
      <c r="AH14564" s="226" t="s">
        <v>50492</v>
      </c>
      <c r="AI14564" s="227">
        <v>24000</v>
      </c>
      <c r="AK14564" s="207" t="s">
        <v>28398</v>
      </c>
      <c r="AL14564" s="208">
        <v>87569.37</v>
      </c>
      <c r="AM14564" s="93"/>
      <c r="AN14564" s="93"/>
      <c r="AO14564" s="93"/>
    </row>
    <row r="14565" spans="28:41" x14ac:dyDescent="0.55000000000000004">
      <c r="AB14565" s="278" t="s">
        <v>69423</v>
      </c>
      <c r="AC14565" s="279">
        <v>600</v>
      </c>
      <c r="AE14565" s="246" t="s">
        <v>65030</v>
      </c>
      <c r="AF14565" s="247">
        <v>4926</v>
      </c>
      <c r="AH14565" s="226" t="s">
        <v>50493</v>
      </c>
      <c r="AI14565" s="227">
        <v>27400</v>
      </c>
      <c r="AK14565" s="207" t="s">
        <v>28399</v>
      </c>
      <c r="AL14565" s="208">
        <v>4500</v>
      </c>
      <c r="AM14565" s="93"/>
      <c r="AN14565" s="93"/>
      <c r="AO14565" s="93"/>
    </row>
    <row r="14566" spans="28:41" x14ac:dyDescent="0.55000000000000004">
      <c r="AB14566" s="278" t="s">
        <v>24606</v>
      </c>
      <c r="AC14566" s="279">
        <v>1150</v>
      </c>
      <c r="AE14566" s="246" t="s">
        <v>65031</v>
      </c>
      <c r="AF14566" s="247">
        <v>376.83</v>
      </c>
      <c r="AH14566" s="226" t="s">
        <v>50494</v>
      </c>
      <c r="AI14566" s="227">
        <v>11120</v>
      </c>
      <c r="AK14566" s="207" t="s">
        <v>28400</v>
      </c>
      <c r="AL14566" s="208">
        <v>1785</v>
      </c>
      <c r="AM14566" s="93"/>
      <c r="AN14566" s="93"/>
      <c r="AO14566" s="93"/>
    </row>
    <row r="14567" spans="28:41" x14ac:dyDescent="0.55000000000000004">
      <c r="AB14567" s="278" t="s">
        <v>24608</v>
      </c>
      <c r="AC14567" s="279">
        <v>21734.36</v>
      </c>
      <c r="AE14567" s="246" t="s">
        <v>65032</v>
      </c>
      <c r="AF14567" s="247">
        <v>2090.5</v>
      </c>
      <c r="AH14567" s="226" t="s">
        <v>43018</v>
      </c>
      <c r="AI14567" s="227">
        <v>4949.07</v>
      </c>
      <c r="AK14567" s="207" t="s">
        <v>28401</v>
      </c>
      <c r="AL14567" s="208">
        <v>6820.97</v>
      </c>
      <c r="AM14567" s="93"/>
      <c r="AN14567" s="93"/>
      <c r="AO14567" s="93"/>
    </row>
    <row r="14568" spans="28:41" x14ac:dyDescent="0.55000000000000004">
      <c r="AB14568" s="278" t="s">
        <v>24674</v>
      </c>
      <c r="AC14568" s="279">
        <v>118461.96</v>
      </c>
      <c r="AE14568" s="246" t="s">
        <v>65033</v>
      </c>
      <c r="AF14568" s="247">
        <v>237.66</v>
      </c>
      <c r="AH14568" s="226" t="s">
        <v>50495</v>
      </c>
      <c r="AI14568" s="227">
        <v>1182.49</v>
      </c>
      <c r="AK14568" s="207" t="s">
        <v>28402</v>
      </c>
      <c r="AL14568" s="208">
        <v>500.71</v>
      </c>
      <c r="AM14568" s="93"/>
      <c r="AN14568" s="93"/>
      <c r="AO14568" s="93"/>
    </row>
    <row r="14569" spans="28:41" x14ac:dyDescent="0.55000000000000004">
      <c r="AB14569" s="278" t="s">
        <v>63853</v>
      </c>
      <c r="AC14569" s="279">
        <v>886.68</v>
      </c>
      <c r="AE14569" s="246" t="s">
        <v>59267</v>
      </c>
      <c r="AF14569" s="247">
        <v>2532</v>
      </c>
      <c r="AH14569" s="226" t="s">
        <v>43019</v>
      </c>
      <c r="AI14569" s="227">
        <v>227.3</v>
      </c>
      <c r="AK14569" s="207" t="s">
        <v>28403</v>
      </c>
      <c r="AL14569" s="208">
        <v>1478.78</v>
      </c>
      <c r="AM14569" s="93"/>
      <c r="AN14569" s="93"/>
      <c r="AO14569" s="93"/>
    </row>
    <row r="14570" spans="28:41" x14ac:dyDescent="0.55000000000000004">
      <c r="AB14570" s="278" t="s">
        <v>24677</v>
      </c>
      <c r="AC14570" s="279">
        <v>1687.23</v>
      </c>
      <c r="AE14570" s="246" t="s">
        <v>59268</v>
      </c>
      <c r="AF14570" s="247">
        <v>2068</v>
      </c>
      <c r="AH14570" s="226" t="s">
        <v>43020</v>
      </c>
      <c r="AI14570" s="227">
        <v>1004.19</v>
      </c>
      <c r="AK14570" s="207" t="s">
        <v>28404</v>
      </c>
      <c r="AL14570" s="208">
        <v>876.89</v>
      </c>
      <c r="AM14570" s="93"/>
      <c r="AN14570" s="93"/>
      <c r="AO14570" s="93"/>
    </row>
    <row r="14571" spans="28:41" x14ac:dyDescent="0.55000000000000004">
      <c r="AB14571" s="278" t="s">
        <v>39348</v>
      </c>
      <c r="AC14571" s="279">
        <v>973.75</v>
      </c>
      <c r="AE14571" s="246" t="s">
        <v>57939</v>
      </c>
      <c r="AF14571" s="247">
        <v>1968</v>
      </c>
      <c r="AH14571" s="226" t="s">
        <v>43021</v>
      </c>
      <c r="AI14571" s="227">
        <v>25913.08</v>
      </c>
      <c r="AK14571" s="207" t="s">
        <v>28405</v>
      </c>
      <c r="AL14571" s="208">
        <v>355.43</v>
      </c>
      <c r="AM14571" s="93"/>
      <c r="AN14571" s="93"/>
      <c r="AO14571" s="93"/>
    </row>
    <row r="14572" spans="28:41" x14ac:dyDescent="0.55000000000000004">
      <c r="AB14572" s="278" t="s">
        <v>24678</v>
      </c>
      <c r="AC14572" s="279">
        <v>704.18</v>
      </c>
      <c r="AE14572" s="246" t="s">
        <v>62309</v>
      </c>
      <c r="AF14572" s="247">
        <v>23129.919999999998</v>
      </c>
      <c r="AH14572" s="226" t="s">
        <v>50496</v>
      </c>
      <c r="AI14572" s="227">
        <v>5469.04</v>
      </c>
      <c r="AK14572" s="207" t="s">
        <v>28406</v>
      </c>
      <c r="AL14572" s="208">
        <v>27750</v>
      </c>
      <c r="AM14572" s="93"/>
      <c r="AN14572" s="93"/>
      <c r="AO14572" s="93"/>
    </row>
    <row r="14573" spans="28:41" x14ac:dyDescent="0.55000000000000004">
      <c r="AB14573" s="278" t="s">
        <v>39349</v>
      </c>
      <c r="AC14573" s="279">
        <v>730.35</v>
      </c>
      <c r="AE14573" s="246" t="s">
        <v>62310</v>
      </c>
      <c r="AF14573" s="247">
        <v>32435</v>
      </c>
      <c r="AH14573" s="226" t="s">
        <v>43022</v>
      </c>
      <c r="AI14573" s="227">
        <v>18097.25</v>
      </c>
      <c r="AK14573" s="207" t="s">
        <v>28407</v>
      </c>
      <c r="AL14573" s="208">
        <v>18000</v>
      </c>
      <c r="AM14573" s="93"/>
      <c r="AN14573" s="93"/>
      <c r="AO14573" s="93"/>
    </row>
    <row r="14574" spans="28:41" x14ac:dyDescent="0.55000000000000004">
      <c r="AB14574" s="278" t="s">
        <v>35356</v>
      </c>
      <c r="AC14574" s="279">
        <v>6999.46</v>
      </c>
      <c r="AE14574" s="246" t="s">
        <v>62311</v>
      </c>
      <c r="AF14574" s="247">
        <v>16850.43</v>
      </c>
      <c r="AH14574" s="226" t="s">
        <v>45742</v>
      </c>
      <c r="AI14574" s="227">
        <v>16000</v>
      </c>
      <c r="AK14574" s="207" t="s">
        <v>28408</v>
      </c>
      <c r="AL14574" s="208">
        <v>39937.5</v>
      </c>
      <c r="AM14574" s="93"/>
      <c r="AN14574" s="93"/>
      <c r="AO14574" s="93"/>
    </row>
    <row r="14575" spans="28:41" x14ac:dyDescent="0.55000000000000004">
      <c r="AB14575" s="278" t="s">
        <v>56836</v>
      </c>
      <c r="AC14575" s="279">
        <v>707.2</v>
      </c>
      <c r="AE14575" s="246" t="s">
        <v>54027</v>
      </c>
      <c r="AF14575" s="247">
        <v>-600.92999999999995</v>
      </c>
      <c r="AH14575" s="226" t="s">
        <v>45743</v>
      </c>
      <c r="AI14575" s="227">
        <v>1224</v>
      </c>
      <c r="AK14575" s="207" t="s">
        <v>28409</v>
      </c>
      <c r="AL14575" s="208">
        <v>6555.07</v>
      </c>
      <c r="AM14575" s="93"/>
      <c r="AN14575" s="93"/>
      <c r="AO14575" s="93"/>
    </row>
    <row r="14576" spans="28:41" x14ac:dyDescent="0.55000000000000004">
      <c r="AB14576" s="278" t="s">
        <v>39350</v>
      </c>
      <c r="AC14576" s="279">
        <v>36828</v>
      </c>
      <c r="AE14576" s="246" t="s">
        <v>62312</v>
      </c>
      <c r="AF14576" s="247">
        <v>19297.18</v>
      </c>
      <c r="AH14576" s="226" t="s">
        <v>43023</v>
      </c>
      <c r="AI14576" s="227">
        <v>21400.85</v>
      </c>
      <c r="AK14576" s="207" t="s">
        <v>28410</v>
      </c>
      <c r="AL14576" s="208">
        <v>12357.6</v>
      </c>
      <c r="AM14576" s="93"/>
      <c r="AN14576" s="93"/>
      <c r="AO14576" s="93"/>
    </row>
    <row r="14577" spans="28:41" x14ac:dyDescent="0.55000000000000004">
      <c r="AB14577" s="278" t="s">
        <v>69424</v>
      </c>
      <c r="AC14577" s="279">
        <v>60</v>
      </c>
      <c r="AE14577" s="246" t="s">
        <v>63447</v>
      </c>
      <c r="AF14577" s="247">
        <v>1476.23</v>
      </c>
      <c r="AH14577" s="226" t="s">
        <v>43024</v>
      </c>
      <c r="AI14577" s="227">
        <v>1637.15</v>
      </c>
      <c r="AK14577" s="207" t="s">
        <v>28411</v>
      </c>
      <c r="AL14577" s="208">
        <v>203.25</v>
      </c>
      <c r="AM14577" s="93"/>
      <c r="AN14577" s="93"/>
      <c r="AO14577" s="93"/>
    </row>
    <row r="14578" spans="28:41" x14ac:dyDescent="0.55000000000000004">
      <c r="AB14578" s="278" t="s">
        <v>36523</v>
      </c>
      <c r="AC14578" s="279">
        <v>90.7</v>
      </c>
      <c r="AE14578" s="246" t="s">
        <v>54033</v>
      </c>
      <c r="AF14578" s="247">
        <v>6325.65</v>
      </c>
      <c r="AH14578" s="226" t="s">
        <v>36801</v>
      </c>
      <c r="AI14578" s="227">
        <v>900</v>
      </c>
      <c r="AK14578" s="207" t="s">
        <v>28412</v>
      </c>
      <c r="AL14578" s="208">
        <v>1143.8699999999999</v>
      </c>
      <c r="AM14578" s="93"/>
      <c r="AN14578" s="93"/>
      <c r="AO14578" s="93"/>
    </row>
    <row r="14579" spans="28:41" x14ac:dyDescent="0.55000000000000004">
      <c r="AB14579" s="278" t="s">
        <v>24680</v>
      </c>
      <c r="AC14579" s="279">
        <v>39738.21</v>
      </c>
      <c r="AE14579" s="246" t="s">
        <v>54034</v>
      </c>
      <c r="AF14579" s="247">
        <v>39837</v>
      </c>
      <c r="AH14579" s="226" t="s">
        <v>36802</v>
      </c>
      <c r="AI14579" s="227">
        <v>68.849999999999994</v>
      </c>
      <c r="AK14579" s="207" t="s">
        <v>28413</v>
      </c>
      <c r="AL14579" s="208">
        <v>17367.37</v>
      </c>
      <c r="AM14579" s="93"/>
      <c r="AN14579" s="93"/>
      <c r="AO14579" s="93"/>
    </row>
    <row r="14580" spans="28:41" x14ac:dyDescent="0.55000000000000004">
      <c r="AB14580" s="278" t="s">
        <v>55634</v>
      </c>
      <c r="AC14580" s="279">
        <v>265.60000000000002</v>
      </c>
      <c r="AE14580" s="246" t="s">
        <v>62313</v>
      </c>
      <c r="AF14580" s="247">
        <v>15862.9</v>
      </c>
      <c r="AH14580" s="226" t="s">
        <v>36803</v>
      </c>
      <c r="AI14580" s="227">
        <v>859.15</v>
      </c>
      <c r="AK14580" s="207" t="s">
        <v>28414</v>
      </c>
      <c r="AL14580" s="208">
        <v>8730.27</v>
      </c>
      <c r="AM14580" s="93"/>
      <c r="AN14580" s="93"/>
      <c r="AO14580" s="93"/>
    </row>
    <row r="14581" spans="28:41" x14ac:dyDescent="0.55000000000000004">
      <c r="AB14581" s="278" t="s">
        <v>24681</v>
      </c>
      <c r="AC14581" s="279">
        <v>2432.5100000000002</v>
      </c>
      <c r="AE14581" s="246" t="s">
        <v>62314</v>
      </c>
      <c r="AF14581" s="247">
        <v>983.1</v>
      </c>
      <c r="AH14581" s="226" t="s">
        <v>53965</v>
      </c>
      <c r="AI14581" s="227">
        <v>2141.6999999999998</v>
      </c>
      <c r="AK14581" s="207" t="s">
        <v>28415</v>
      </c>
      <c r="AL14581" s="208">
        <v>10345.4</v>
      </c>
      <c r="AM14581" s="93"/>
      <c r="AN14581" s="93"/>
      <c r="AO14581" s="93"/>
    </row>
    <row r="14582" spans="28:41" x14ac:dyDescent="0.55000000000000004">
      <c r="AB14582" s="278" t="s">
        <v>59336</v>
      </c>
      <c r="AC14582" s="279">
        <v>12527.04</v>
      </c>
      <c r="AE14582" s="246" t="s">
        <v>65034</v>
      </c>
      <c r="AF14582" s="247">
        <v>-16846</v>
      </c>
      <c r="AH14582" s="226" t="s">
        <v>43025</v>
      </c>
      <c r="AI14582" s="227">
        <v>253.24</v>
      </c>
      <c r="AK14582" s="207" t="s">
        <v>14305</v>
      </c>
      <c r="AL14582" s="208">
        <v>15699.62</v>
      </c>
      <c r="AM14582" s="93"/>
      <c r="AN14582" s="93"/>
      <c r="AO14582" s="93"/>
    </row>
    <row r="14583" spans="28:41" x14ac:dyDescent="0.55000000000000004">
      <c r="AB14583" s="278" t="s">
        <v>35358</v>
      </c>
      <c r="AC14583" s="279">
        <v>729.11</v>
      </c>
      <c r="AE14583" s="246" t="s">
        <v>62315</v>
      </c>
      <c r="AF14583" s="247">
        <v>16846</v>
      </c>
      <c r="AH14583" s="226" t="s">
        <v>43026</v>
      </c>
      <c r="AI14583" s="227">
        <v>6036.02</v>
      </c>
      <c r="AK14583" s="207" t="s">
        <v>28416</v>
      </c>
      <c r="AL14583" s="208">
        <v>1605</v>
      </c>
      <c r="AM14583" s="93"/>
      <c r="AN14583" s="93"/>
      <c r="AO14583" s="93"/>
    </row>
    <row r="14584" spans="28:41" x14ac:dyDescent="0.55000000000000004">
      <c r="AB14584" s="278" t="s">
        <v>24682</v>
      </c>
      <c r="AC14584" s="279">
        <v>1945.11</v>
      </c>
      <c r="AE14584" s="246" t="s">
        <v>59925</v>
      </c>
      <c r="AF14584" s="247">
        <v>33741.4</v>
      </c>
      <c r="AH14584" s="226" t="s">
        <v>47322</v>
      </c>
      <c r="AI14584" s="227">
        <v>1280</v>
      </c>
      <c r="AK14584" s="207" t="s">
        <v>28417</v>
      </c>
      <c r="AL14584" s="208">
        <v>27750</v>
      </c>
      <c r="AM14584" s="93"/>
      <c r="AN14584" s="93"/>
      <c r="AO14584" s="93"/>
    </row>
    <row r="14585" spans="28:41" x14ac:dyDescent="0.55000000000000004">
      <c r="AB14585" s="278" t="s">
        <v>24683</v>
      </c>
      <c r="AC14585" s="279">
        <v>27299.59</v>
      </c>
      <c r="AE14585" s="246" t="s">
        <v>61628</v>
      </c>
      <c r="AF14585" s="247">
        <v>74676.820000000007</v>
      </c>
      <c r="AH14585" s="226" t="s">
        <v>47323</v>
      </c>
      <c r="AI14585" s="227">
        <v>4019.45</v>
      </c>
      <c r="AK14585" s="207" t="s">
        <v>28418</v>
      </c>
      <c r="AL14585" s="208">
        <v>18000</v>
      </c>
      <c r="AM14585" s="93"/>
      <c r="AN14585" s="93"/>
      <c r="AO14585" s="93"/>
    </row>
    <row r="14586" spans="28:41" x14ac:dyDescent="0.55000000000000004">
      <c r="AB14586" s="278" t="s">
        <v>61699</v>
      </c>
      <c r="AC14586" s="279">
        <v>233326.7</v>
      </c>
      <c r="AE14586" s="246" t="s">
        <v>59926</v>
      </c>
      <c r="AF14586" s="247">
        <v>7944.61</v>
      </c>
      <c r="AH14586" s="226" t="s">
        <v>43027</v>
      </c>
      <c r="AI14586" s="227">
        <v>5013.25</v>
      </c>
      <c r="AK14586" s="207" t="s">
        <v>28419</v>
      </c>
      <c r="AL14586" s="208">
        <v>39937.5</v>
      </c>
      <c r="AM14586" s="93"/>
      <c r="AN14586" s="93"/>
      <c r="AO14586" s="93"/>
    </row>
    <row r="14587" spans="28:41" x14ac:dyDescent="0.55000000000000004">
      <c r="AB14587" s="278" t="s">
        <v>24684</v>
      </c>
      <c r="AC14587" s="279">
        <v>81530.37</v>
      </c>
      <c r="AE14587" s="246" t="s">
        <v>62316</v>
      </c>
      <c r="AF14587" s="247">
        <v>31997.86</v>
      </c>
      <c r="AH14587" s="226" t="s">
        <v>47324</v>
      </c>
      <c r="AI14587" s="227">
        <v>4705.99</v>
      </c>
      <c r="AK14587" s="207" t="s">
        <v>28420</v>
      </c>
      <c r="AL14587" s="208">
        <v>2400.25</v>
      </c>
      <c r="AM14587" s="93"/>
      <c r="AN14587" s="93"/>
      <c r="AO14587" s="93"/>
    </row>
    <row r="14588" spans="28:41" x14ac:dyDescent="0.55000000000000004">
      <c r="AB14588" s="278" t="s">
        <v>33911</v>
      </c>
      <c r="AC14588" s="279">
        <v>494.15</v>
      </c>
      <c r="AE14588" s="246" t="s">
        <v>62317</v>
      </c>
      <c r="AF14588" s="247">
        <v>71770.5</v>
      </c>
      <c r="AH14588" s="226" t="s">
        <v>47325</v>
      </c>
      <c r="AI14588" s="227">
        <v>360.01</v>
      </c>
      <c r="AK14588" s="207" t="s">
        <v>14308</v>
      </c>
      <c r="AL14588" s="208">
        <v>10731.5</v>
      </c>
      <c r="AM14588" s="93"/>
      <c r="AN14588" s="93"/>
      <c r="AO14588" s="93"/>
    </row>
    <row r="14589" spans="28:41" x14ac:dyDescent="0.55000000000000004">
      <c r="AB14589" s="278" t="s">
        <v>13949</v>
      </c>
      <c r="AC14589" s="279">
        <v>43462.53</v>
      </c>
      <c r="AE14589" s="246" t="s">
        <v>59927</v>
      </c>
      <c r="AF14589" s="247">
        <v>21588.959999999999</v>
      </c>
      <c r="AH14589" s="226" t="s">
        <v>45744</v>
      </c>
      <c r="AI14589" s="227">
        <v>8003.72</v>
      </c>
      <c r="AK14589" s="207" t="s">
        <v>14309</v>
      </c>
      <c r="AL14589" s="208">
        <v>23033.14</v>
      </c>
      <c r="AM14589" s="93"/>
      <c r="AN14589" s="93"/>
      <c r="AO14589" s="93"/>
    </row>
    <row r="14590" spans="28:41" x14ac:dyDescent="0.55000000000000004">
      <c r="AB14590" s="278" t="s">
        <v>13950</v>
      </c>
      <c r="AC14590" s="279">
        <v>124330.57</v>
      </c>
      <c r="AE14590" s="246" t="s">
        <v>62318</v>
      </c>
      <c r="AF14590" s="247">
        <v>1572.33</v>
      </c>
      <c r="AH14590" s="226" t="s">
        <v>45745</v>
      </c>
      <c r="AI14590" s="227">
        <v>612.28</v>
      </c>
      <c r="AK14590" s="207" t="s">
        <v>28421</v>
      </c>
      <c r="AL14590" s="208">
        <v>3609</v>
      </c>
      <c r="AM14590" s="93"/>
      <c r="AN14590" s="93"/>
      <c r="AO14590" s="93"/>
    </row>
    <row r="14591" spans="28:41" x14ac:dyDescent="0.55000000000000004">
      <c r="AB14591" s="278" t="s">
        <v>13951</v>
      </c>
      <c r="AC14591" s="279">
        <v>25726.799999999999</v>
      </c>
      <c r="AE14591" s="246" t="s">
        <v>62319</v>
      </c>
      <c r="AF14591" s="247">
        <v>75112.5</v>
      </c>
      <c r="AH14591" s="226" t="s">
        <v>45746</v>
      </c>
      <c r="AI14591" s="227">
        <v>124800</v>
      </c>
      <c r="AK14591" s="207" t="s">
        <v>28422</v>
      </c>
      <c r="AL14591" s="208">
        <v>14514</v>
      </c>
      <c r="AM14591" s="93"/>
      <c r="AN14591" s="93"/>
      <c r="AO14591" s="93"/>
    </row>
    <row r="14592" spans="28:41" x14ac:dyDescent="0.55000000000000004">
      <c r="AB14592" s="278" t="s">
        <v>65173</v>
      </c>
      <c r="AC14592" s="279">
        <v>1514.28</v>
      </c>
      <c r="AE14592" s="246" t="s">
        <v>62320</v>
      </c>
      <c r="AF14592" s="247">
        <v>39379.839999999997</v>
      </c>
      <c r="AH14592" s="226" t="s">
        <v>45747</v>
      </c>
      <c r="AI14592" s="227">
        <v>7610</v>
      </c>
      <c r="AK14592" s="207" t="s">
        <v>28423</v>
      </c>
      <c r="AL14592" s="208">
        <v>4051</v>
      </c>
      <c r="AM14592" s="93"/>
      <c r="AN14592" s="93"/>
      <c r="AO14592" s="93"/>
    </row>
    <row r="14593" spans="28:41" x14ac:dyDescent="0.55000000000000004">
      <c r="AB14593" s="278" t="s">
        <v>24685</v>
      </c>
      <c r="AC14593" s="279">
        <v>54095.35</v>
      </c>
      <c r="AE14593" s="246" t="s">
        <v>40675</v>
      </c>
      <c r="AF14593" s="247">
        <v>1826.75</v>
      </c>
      <c r="AH14593" s="226" t="s">
        <v>29141</v>
      </c>
      <c r="AI14593" s="227">
        <v>2985.88</v>
      </c>
      <c r="AK14593" s="207" t="s">
        <v>28424</v>
      </c>
      <c r="AL14593" s="208">
        <v>1312</v>
      </c>
      <c r="AM14593" s="93"/>
      <c r="AN14593" s="93"/>
      <c r="AO14593" s="93"/>
    </row>
    <row r="14594" spans="28:41" x14ac:dyDescent="0.55000000000000004">
      <c r="AB14594" s="278" t="s">
        <v>24686</v>
      </c>
      <c r="AC14594" s="279">
        <v>11110.04</v>
      </c>
      <c r="AE14594" s="246" t="s">
        <v>14432</v>
      </c>
      <c r="AF14594" s="247">
        <v>1615.94</v>
      </c>
      <c r="AH14594" s="226" t="s">
        <v>49215</v>
      </c>
      <c r="AI14594" s="227">
        <v>14450.04</v>
      </c>
      <c r="AK14594" s="207" t="s">
        <v>28425</v>
      </c>
      <c r="AL14594" s="208">
        <v>355.43</v>
      </c>
      <c r="AM14594" s="93"/>
      <c r="AN14594" s="93"/>
      <c r="AO14594" s="93"/>
    </row>
    <row r="14595" spans="28:41" x14ac:dyDescent="0.55000000000000004">
      <c r="AB14595" s="278" t="s">
        <v>55635</v>
      </c>
      <c r="AC14595" s="279">
        <v>1155.5999999999999</v>
      </c>
      <c r="AE14595" s="246" t="s">
        <v>29599</v>
      </c>
      <c r="AF14595" s="247">
        <v>945.78</v>
      </c>
      <c r="AH14595" s="226" t="s">
        <v>53966</v>
      </c>
      <c r="AI14595" s="227">
        <v>2393.92</v>
      </c>
      <c r="AK14595" s="207" t="s">
        <v>14310</v>
      </c>
      <c r="AL14595" s="208">
        <v>82411.97</v>
      </c>
      <c r="AM14595" s="93"/>
      <c r="AN14595" s="93"/>
      <c r="AO14595" s="93"/>
    </row>
    <row r="14596" spans="28:41" x14ac:dyDescent="0.55000000000000004">
      <c r="AB14596" s="278" t="s">
        <v>47560</v>
      </c>
      <c r="AC14596" s="279">
        <v>863.95</v>
      </c>
      <c r="AE14596" s="246" t="s">
        <v>55489</v>
      </c>
      <c r="AF14596" s="247">
        <v>6852.44</v>
      </c>
      <c r="AH14596" s="226" t="s">
        <v>49216</v>
      </c>
      <c r="AI14596" s="227">
        <v>3803.04</v>
      </c>
      <c r="AK14596" s="207" t="s">
        <v>28426</v>
      </c>
      <c r="AL14596" s="208">
        <v>42326.82</v>
      </c>
      <c r="AM14596" s="93"/>
      <c r="AN14596" s="93"/>
      <c r="AO14596" s="93"/>
    </row>
    <row r="14597" spans="28:41" x14ac:dyDescent="0.55000000000000004">
      <c r="AB14597" s="278" t="s">
        <v>39351</v>
      </c>
      <c r="AC14597" s="279">
        <v>2737.17</v>
      </c>
      <c r="AE14597" s="246" t="s">
        <v>55490</v>
      </c>
      <c r="AF14597" s="247">
        <v>586.19000000000005</v>
      </c>
      <c r="AH14597" s="226" t="s">
        <v>48327</v>
      </c>
      <c r="AI14597" s="227">
        <v>8611.86</v>
      </c>
      <c r="AK14597" s="207" t="s">
        <v>28427</v>
      </c>
      <c r="AL14597" s="208">
        <v>32006.63</v>
      </c>
      <c r="AM14597" s="93"/>
      <c r="AN14597" s="93"/>
      <c r="AO14597" s="93"/>
    </row>
    <row r="14598" spans="28:41" x14ac:dyDescent="0.55000000000000004">
      <c r="AB14598" s="278" t="s">
        <v>32500</v>
      </c>
      <c r="AC14598" s="279">
        <v>364.5</v>
      </c>
      <c r="AE14598" s="246" t="s">
        <v>55491</v>
      </c>
      <c r="AF14598" s="247">
        <v>2044.37</v>
      </c>
      <c r="AH14598" s="226" t="s">
        <v>48328</v>
      </c>
      <c r="AI14598" s="227">
        <v>988.14</v>
      </c>
      <c r="AK14598" s="207" t="s">
        <v>28428</v>
      </c>
      <c r="AL14598" s="208">
        <v>112271.24</v>
      </c>
      <c r="AM14598" s="93"/>
      <c r="AN14598" s="93"/>
      <c r="AO14598" s="93"/>
    </row>
    <row r="14599" spans="28:41" x14ac:dyDescent="0.55000000000000004">
      <c r="AB14599" s="278" t="s">
        <v>70942</v>
      </c>
      <c r="AC14599" s="279">
        <v>5225</v>
      </c>
      <c r="AE14599" s="246" t="s">
        <v>57940</v>
      </c>
      <c r="AF14599" s="247">
        <v>21520</v>
      </c>
      <c r="AH14599" s="226" t="s">
        <v>53967</v>
      </c>
      <c r="AI14599" s="227">
        <v>727</v>
      </c>
      <c r="AK14599" s="207" t="s">
        <v>28429</v>
      </c>
      <c r="AL14599" s="208">
        <v>37267.85</v>
      </c>
      <c r="AM14599" s="93"/>
      <c r="AN14599" s="93"/>
      <c r="AO14599" s="93"/>
    </row>
    <row r="14600" spans="28:41" x14ac:dyDescent="0.55000000000000004">
      <c r="AB14600" s="278" t="s">
        <v>24689</v>
      </c>
      <c r="AC14600" s="279">
        <v>425322.84</v>
      </c>
      <c r="AE14600" s="246" t="s">
        <v>57941</v>
      </c>
      <c r="AF14600" s="247">
        <v>1508.58</v>
      </c>
      <c r="AH14600" s="226" t="s">
        <v>34268</v>
      </c>
      <c r="AI14600" s="227">
        <v>74777.31</v>
      </c>
      <c r="AK14600" s="207" t="s">
        <v>28430</v>
      </c>
      <c r="AL14600" s="208">
        <v>304380.78999999998</v>
      </c>
      <c r="AM14600" s="93"/>
      <c r="AN14600" s="93"/>
      <c r="AO14600" s="93"/>
    </row>
    <row r="14601" spans="28:41" x14ac:dyDescent="0.55000000000000004">
      <c r="AB14601" s="278" t="s">
        <v>24690</v>
      </c>
      <c r="AC14601" s="279">
        <v>729962.45</v>
      </c>
      <c r="AE14601" s="246" t="s">
        <v>57942</v>
      </c>
      <c r="AF14601" s="247">
        <v>5272.4</v>
      </c>
      <c r="AH14601" s="226" t="s">
        <v>34269</v>
      </c>
      <c r="AI14601" s="227">
        <v>6513.96</v>
      </c>
      <c r="AK14601" s="207" t="s">
        <v>28431</v>
      </c>
      <c r="AL14601" s="208">
        <v>58505.03</v>
      </c>
      <c r="AM14601" s="93"/>
      <c r="AN14601" s="93"/>
      <c r="AO14601" s="93"/>
    </row>
    <row r="14602" spans="28:41" x14ac:dyDescent="0.55000000000000004">
      <c r="AB14602" s="278" t="s">
        <v>24691</v>
      </c>
      <c r="AC14602" s="279">
        <v>206817.4</v>
      </c>
      <c r="AE14602" s="246" t="s">
        <v>57943</v>
      </c>
      <c r="AF14602" s="247">
        <v>5182.88</v>
      </c>
      <c r="AH14602" s="226" t="s">
        <v>29146</v>
      </c>
      <c r="AI14602" s="227">
        <v>32365.599999999999</v>
      </c>
      <c r="AK14602" s="207" t="s">
        <v>28432</v>
      </c>
      <c r="AL14602" s="208">
        <v>12901.15</v>
      </c>
      <c r="AM14602" s="93"/>
      <c r="AN14602" s="93"/>
      <c r="AO14602" s="93"/>
    </row>
    <row r="14603" spans="28:41" x14ac:dyDescent="0.55000000000000004">
      <c r="AB14603" s="278" t="s">
        <v>59337</v>
      </c>
      <c r="AC14603" s="279">
        <v>53111.39</v>
      </c>
      <c r="AE14603" s="246" t="s">
        <v>29602</v>
      </c>
      <c r="AF14603" s="247">
        <v>20990</v>
      </c>
      <c r="AH14603" s="226" t="s">
        <v>53968</v>
      </c>
      <c r="AI14603" s="227">
        <v>12648.5</v>
      </c>
      <c r="AK14603" s="207" t="s">
        <v>28433</v>
      </c>
      <c r="AL14603" s="208">
        <v>7800</v>
      </c>
      <c r="AM14603" s="93"/>
      <c r="AN14603" s="93"/>
      <c r="AO14603" s="93"/>
    </row>
    <row r="14604" spans="28:41" x14ac:dyDescent="0.55000000000000004">
      <c r="AB14604" s="278" t="s">
        <v>24692</v>
      </c>
      <c r="AC14604" s="279">
        <v>131400.65</v>
      </c>
      <c r="AE14604" s="246" t="s">
        <v>56660</v>
      </c>
      <c r="AF14604" s="247">
        <v>1823.3</v>
      </c>
      <c r="AH14604" s="226" t="s">
        <v>53969</v>
      </c>
      <c r="AI14604" s="227">
        <v>545</v>
      </c>
      <c r="AK14604" s="207" t="s">
        <v>28434</v>
      </c>
      <c r="AL14604" s="208">
        <v>42250</v>
      </c>
      <c r="AM14604" s="93"/>
      <c r="AN14604" s="93"/>
      <c r="AO14604" s="93"/>
    </row>
    <row r="14605" spans="28:41" x14ac:dyDescent="0.55000000000000004">
      <c r="AB14605" s="278" t="s">
        <v>24693</v>
      </c>
      <c r="AC14605" s="279">
        <v>959487.19</v>
      </c>
      <c r="AE14605" s="246" t="s">
        <v>55492</v>
      </c>
      <c r="AF14605" s="247">
        <v>2010</v>
      </c>
      <c r="AH14605" s="226" t="s">
        <v>53970</v>
      </c>
      <c r="AI14605" s="227">
        <v>4469.43</v>
      </c>
      <c r="AK14605" s="207" t="s">
        <v>28435</v>
      </c>
      <c r="AL14605" s="208">
        <v>34532.339999999997</v>
      </c>
      <c r="AM14605" s="93"/>
      <c r="AN14605" s="93"/>
      <c r="AO14605" s="93"/>
    </row>
    <row r="14606" spans="28:41" x14ac:dyDescent="0.55000000000000004">
      <c r="AB14606" s="278" t="s">
        <v>49396</v>
      </c>
      <c r="AC14606" s="279">
        <v>-23451.279999999999</v>
      </c>
      <c r="AE14606" s="246" t="s">
        <v>29604</v>
      </c>
      <c r="AF14606" s="247">
        <v>231.27</v>
      </c>
      <c r="AH14606" s="226" t="s">
        <v>49217</v>
      </c>
      <c r="AI14606" s="227">
        <v>219</v>
      </c>
      <c r="AK14606" s="207" t="s">
        <v>28436</v>
      </c>
      <c r="AL14606" s="208">
        <v>84898.89</v>
      </c>
      <c r="AM14606" s="93"/>
      <c r="AN14606" s="93"/>
      <c r="AO14606" s="93"/>
    </row>
    <row r="14607" spans="28:41" x14ac:dyDescent="0.55000000000000004">
      <c r="AB14607" s="278" t="s">
        <v>36525</v>
      </c>
      <c r="AC14607" s="279">
        <v>278229.07</v>
      </c>
      <c r="AE14607" s="246" t="s">
        <v>55493</v>
      </c>
      <c r="AF14607" s="247">
        <v>573.64</v>
      </c>
      <c r="AH14607" s="226" t="s">
        <v>53971</v>
      </c>
      <c r="AI14607" s="227">
        <v>10680.88</v>
      </c>
      <c r="AK14607" s="207" t="s">
        <v>28437</v>
      </c>
      <c r="AL14607" s="208">
        <v>146908.72</v>
      </c>
      <c r="AM14607" s="93"/>
      <c r="AN14607" s="93"/>
      <c r="AO14607" s="93"/>
    </row>
    <row r="14608" spans="28:41" x14ac:dyDescent="0.55000000000000004">
      <c r="AB14608" s="278" t="s">
        <v>50739</v>
      </c>
      <c r="AC14608" s="279">
        <v>268840.84999999998</v>
      </c>
      <c r="AE14608" s="246" t="s">
        <v>58353</v>
      </c>
      <c r="AF14608" s="247">
        <v>8800</v>
      </c>
      <c r="AH14608" s="226" t="s">
        <v>45748</v>
      </c>
      <c r="AI14608" s="227">
        <v>49030.5</v>
      </c>
      <c r="AK14608" s="207" t="s">
        <v>28438</v>
      </c>
      <c r="AL14608" s="208">
        <v>27549.47</v>
      </c>
      <c r="AM14608" s="93"/>
      <c r="AN14608" s="93"/>
      <c r="AO14608" s="93"/>
    </row>
    <row r="14609" spans="28:41" x14ac:dyDescent="0.55000000000000004">
      <c r="AB14609" s="278" t="s">
        <v>48505</v>
      </c>
      <c r="AC14609" s="279">
        <v>54658.84</v>
      </c>
      <c r="AE14609" s="246" t="s">
        <v>29605</v>
      </c>
      <c r="AF14609" s="247">
        <v>17522.03</v>
      </c>
      <c r="AH14609" s="226" t="s">
        <v>45749</v>
      </c>
      <c r="AI14609" s="227">
        <v>4819.5</v>
      </c>
      <c r="AK14609" s="207" t="s">
        <v>28439</v>
      </c>
      <c r="AL14609" s="208">
        <v>2177.7600000000002</v>
      </c>
      <c r="AM14609" s="93"/>
      <c r="AN14609" s="93"/>
      <c r="AO14609" s="93"/>
    </row>
    <row r="14610" spans="28:41" x14ac:dyDescent="0.55000000000000004">
      <c r="AB14610" s="278" t="s">
        <v>24713</v>
      </c>
      <c r="AC14610" s="279">
        <v>7205.1</v>
      </c>
      <c r="AE14610" s="246" t="s">
        <v>29606</v>
      </c>
      <c r="AF14610" s="247">
        <v>14585.01</v>
      </c>
      <c r="AH14610" s="226" t="s">
        <v>45750</v>
      </c>
      <c r="AI14610" s="227">
        <v>93050</v>
      </c>
      <c r="AK14610" s="207" t="s">
        <v>28440</v>
      </c>
      <c r="AL14610" s="208">
        <v>224650</v>
      </c>
      <c r="AM14610" s="93"/>
      <c r="AN14610" s="93"/>
      <c r="AO14610" s="93"/>
    </row>
    <row r="14611" spans="28:41" x14ac:dyDescent="0.55000000000000004">
      <c r="AB14611" s="278" t="s">
        <v>24718</v>
      </c>
      <c r="AC14611" s="279">
        <v>551.19000000000005</v>
      </c>
      <c r="AE14611" s="246" t="s">
        <v>34278</v>
      </c>
      <c r="AF14611" s="247">
        <v>16304.28</v>
      </c>
      <c r="AH14611" s="226" t="s">
        <v>45751</v>
      </c>
      <c r="AI14611" s="227">
        <v>6998</v>
      </c>
      <c r="AK14611" s="207" t="s">
        <v>28441</v>
      </c>
      <c r="AL14611" s="208">
        <v>79831</v>
      </c>
      <c r="AM14611" s="93"/>
      <c r="AN14611" s="93"/>
      <c r="AO14611" s="93"/>
    </row>
    <row r="14612" spans="28:41" x14ac:dyDescent="0.55000000000000004">
      <c r="AB14612" s="278" t="s">
        <v>54477</v>
      </c>
      <c r="AC14612" s="279">
        <v>1272.4000000000001</v>
      </c>
      <c r="AE14612" s="246" t="s">
        <v>29608</v>
      </c>
      <c r="AF14612" s="247">
        <v>1322.25</v>
      </c>
      <c r="AH14612" s="226" t="s">
        <v>48329</v>
      </c>
      <c r="AI14612" s="227">
        <v>3145</v>
      </c>
      <c r="AK14612" s="207" t="s">
        <v>28442</v>
      </c>
      <c r="AL14612" s="208">
        <v>1111295</v>
      </c>
      <c r="AM14612" s="93"/>
      <c r="AN14612" s="93"/>
      <c r="AO14612" s="93"/>
    </row>
    <row r="14613" spans="28:41" x14ac:dyDescent="0.55000000000000004">
      <c r="AB14613" s="278" t="s">
        <v>24767</v>
      </c>
      <c r="AC14613" s="279">
        <v>20695.5</v>
      </c>
      <c r="AE14613" s="246" t="s">
        <v>55494</v>
      </c>
      <c r="AF14613" s="247">
        <v>615</v>
      </c>
      <c r="AH14613" s="226" t="s">
        <v>35788</v>
      </c>
      <c r="AI14613" s="227">
        <v>7836</v>
      </c>
      <c r="AK14613" s="207" t="s">
        <v>28443</v>
      </c>
      <c r="AL14613" s="208">
        <v>802.09</v>
      </c>
      <c r="AM14613" s="93"/>
      <c r="AN14613" s="93"/>
      <c r="AO14613" s="93"/>
    </row>
    <row r="14614" spans="28:41" x14ac:dyDescent="0.55000000000000004">
      <c r="AB14614" s="278" t="s">
        <v>33928</v>
      </c>
      <c r="AC14614" s="279">
        <v>119896.08</v>
      </c>
      <c r="AE14614" s="246" t="s">
        <v>60828</v>
      </c>
      <c r="AF14614" s="247">
        <v>1448.75</v>
      </c>
      <c r="AH14614" s="226" t="s">
        <v>36805</v>
      </c>
      <c r="AI14614" s="227">
        <v>4049</v>
      </c>
      <c r="AK14614" s="207" t="s">
        <v>14315</v>
      </c>
      <c r="AL14614" s="208">
        <v>53252.68</v>
      </c>
      <c r="AM14614" s="93"/>
      <c r="AN14614" s="93"/>
      <c r="AO14614" s="93"/>
    </row>
    <row r="14615" spans="28:41" x14ac:dyDescent="0.55000000000000004">
      <c r="AB14615" s="278" t="s">
        <v>24850</v>
      </c>
      <c r="AC14615" s="279">
        <v>1914.13</v>
      </c>
      <c r="AE14615" s="246" t="s">
        <v>49236</v>
      </c>
      <c r="AF14615" s="247">
        <v>39354.36</v>
      </c>
      <c r="AH14615" s="226" t="s">
        <v>35789</v>
      </c>
      <c r="AI14615" s="227">
        <v>13855</v>
      </c>
      <c r="AK14615" s="207" t="s">
        <v>14316</v>
      </c>
      <c r="AL14615" s="208">
        <v>376831.61</v>
      </c>
      <c r="AM14615" s="93"/>
      <c r="AN14615" s="93"/>
      <c r="AO14615" s="93"/>
    </row>
    <row r="14616" spans="28:41" x14ac:dyDescent="0.55000000000000004">
      <c r="AB14616" s="278" t="s">
        <v>24851</v>
      </c>
      <c r="AC14616" s="279">
        <v>104802.63</v>
      </c>
      <c r="AE14616" s="246" t="s">
        <v>29609</v>
      </c>
      <c r="AF14616" s="247">
        <v>13612.06</v>
      </c>
      <c r="AH14616" s="226" t="s">
        <v>35790</v>
      </c>
      <c r="AI14616" s="227">
        <v>768</v>
      </c>
      <c r="AK14616" s="207" t="s">
        <v>14317</v>
      </c>
      <c r="AL14616" s="208">
        <v>29900.39</v>
      </c>
      <c r="AM14616" s="93"/>
      <c r="AN14616" s="93"/>
      <c r="AO14616" s="93"/>
    </row>
    <row r="14617" spans="28:41" x14ac:dyDescent="0.55000000000000004">
      <c r="AB14617" s="278" t="s">
        <v>24852</v>
      </c>
      <c r="AC14617" s="279">
        <v>1050</v>
      </c>
      <c r="AE14617" s="246" t="s">
        <v>60829</v>
      </c>
      <c r="AF14617" s="247">
        <v>2.5099999999999998</v>
      </c>
      <c r="AH14617" s="226" t="s">
        <v>35791</v>
      </c>
      <c r="AI14617" s="227">
        <v>4801</v>
      </c>
      <c r="AK14617" s="207" t="s">
        <v>14318</v>
      </c>
      <c r="AL14617" s="208">
        <v>86356.91</v>
      </c>
      <c r="AM14617" s="93"/>
      <c r="AN14617" s="93"/>
      <c r="AO14617" s="93"/>
    </row>
    <row r="14618" spans="28:41" x14ac:dyDescent="0.55000000000000004">
      <c r="AB14618" s="278" t="s">
        <v>24855</v>
      </c>
      <c r="AC14618" s="279">
        <v>388984.4</v>
      </c>
      <c r="AE14618" s="246" t="s">
        <v>54043</v>
      </c>
      <c r="AF14618" s="247">
        <v>7170.91</v>
      </c>
      <c r="AH14618" s="226" t="s">
        <v>48330</v>
      </c>
      <c r="AI14618" s="227">
        <v>1658</v>
      </c>
      <c r="AK14618" s="207" t="s">
        <v>28444</v>
      </c>
      <c r="AL14618" s="208">
        <v>79618.87</v>
      </c>
      <c r="AM14618" s="93"/>
      <c r="AN14618" s="93"/>
      <c r="AO14618" s="93"/>
    </row>
    <row r="14619" spans="28:41" x14ac:dyDescent="0.55000000000000004">
      <c r="AB14619" s="278" t="s">
        <v>24856</v>
      </c>
      <c r="AC14619" s="279">
        <v>229300</v>
      </c>
      <c r="AE14619" s="246" t="s">
        <v>49237</v>
      </c>
      <c r="AF14619" s="247">
        <v>2375.44</v>
      </c>
      <c r="AH14619" s="226" t="s">
        <v>35792</v>
      </c>
      <c r="AI14619" s="227">
        <v>358</v>
      </c>
      <c r="AK14619" s="207" t="s">
        <v>28445</v>
      </c>
      <c r="AL14619" s="208">
        <v>198.9</v>
      </c>
      <c r="AM14619" s="93"/>
      <c r="AN14619" s="93"/>
      <c r="AO14619" s="93"/>
    </row>
    <row r="14620" spans="28:41" x14ac:dyDescent="0.55000000000000004">
      <c r="AB14620" s="278" t="s">
        <v>24857</v>
      </c>
      <c r="AC14620" s="279">
        <v>11630.16</v>
      </c>
      <c r="AE14620" s="246" t="s">
        <v>29610</v>
      </c>
      <c r="AF14620" s="247">
        <v>8634.06</v>
      </c>
      <c r="AH14620" s="226" t="s">
        <v>36806</v>
      </c>
      <c r="AI14620" s="227">
        <v>500</v>
      </c>
      <c r="AK14620" s="207" t="s">
        <v>28446</v>
      </c>
      <c r="AL14620" s="208">
        <v>26868.76</v>
      </c>
      <c r="AM14620" s="93"/>
      <c r="AN14620" s="93"/>
      <c r="AO14620" s="93"/>
    </row>
    <row r="14621" spans="28:41" x14ac:dyDescent="0.55000000000000004">
      <c r="AB14621" s="278" t="s">
        <v>24858</v>
      </c>
      <c r="AC14621" s="279">
        <v>36859.9</v>
      </c>
      <c r="AE14621" s="246" t="s">
        <v>29611</v>
      </c>
      <c r="AF14621" s="247">
        <v>18219.02</v>
      </c>
      <c r="AH14621" s="226" t="s">
        <v>43028</v>
      </c>
      <c r="AI14621" s="227">
        <v>49094</v>
      </c>
      <c r="AK14621" s="207" t="s">
        <v>28447</v>
      </c>
      <c r="AL14621" s="208">
        <v>16380.79</v>
      </c>
      <c r="AM14621" s="93"/>
      <c r="AN14621" s="93"/>
      <c r="AO14621" s="93"/>
    </row>
    <row r="14622" spans="28:41" x14ac:dyDescent="0.55000000000000004">
      <c r="AB14622" s="278" t="s">
        <v>33929</v>
      </c>
      <c r="AC14622" s="279">
        <v>171358.86</v>
      </c>
      <c r="AE14622" s="246" t="s">
        <v>34281</v>
      </c>
      <c r="AF14622" s="247">
        <v>8846.69</v>
      </c>
      <c r="AH14622" s="226" t="s">
        <v>43029</v>
      </c>
      <c r="AI14622" s="227">
        <v>39531.79</v>
      </c>
      <c r="AK14622" s="207" t="s">
        <v>28448</v>
      </c>
      <c r="AL14622" s="208">
        <v>370040</v>
      </c>
      <c r="AM14622" s="93"/>
      <c r="AN14622" s="93"/>
      <c r="AO14622" s="93"/>
    </row>
    <row r="14623" spans="28:41" x14ac:dyDescent="0.55000000000000004">
      <c r="AB14623" s="278" t="s">
        <v>33931</v>
      </c>
      <c r="AC14623" s="279">
        <v>120566.39999999999</v>
      </c>
      <c r="AE14623" s="246" t="s">
        <v>55495</v>
      </c>
      <c r="AF14623" s="247">
        <v>6715.15</v>
      </c>
      <c r="AH14623" s="226" t="s">
        <v>43030</v>
      </c>
      <c r="AI14623" s="227">
        <v>2403.59</v>
      </c>
      <c r="AK14623" s="207" t="s">
        <v>28449</v>
      </c>
      <c r="AL14623" s="208">
        <v>9513</v>
      </c>
      <c r="AM14623" s="93"/>
      <c r="AN14623" s="93"/>
      <c r="AO14623" s="93"/>
    </row>
    <row r="14624" spans="28:41" x14ac:dyDescent="0.55000000000000004">
      <c r="AB14624" s="278" t="s">
        <v>13962</v>
      </c>
      <c r="AC14624" s="279">
        <v>126575.96</v>
      </c>
      <c r="AE14624" s="246" t="s">
        <v>54044</v>
      </c>
      <c r="AF14624" s="247">
        <v>92903.95</v>
      </c>
      <c r="AH14624" s="226" t="s">
        <v>53972</v>
      </c>
      <c r="AI14624" s="227">
        <v>10949.15</v>
      </c>
      <c r="AK14624" s="207" t="s">
        <v>28450</v>
      </c>
      <c r="AL14624" s="208">
        <v>210188</v>
      </c>
      <c r="AM14624" s="93"/>
      <c r="AN14624" s="93"/>
      <c r="AO14624" s="93"/>
    </row>
    <row r="14625" spans="28:41" x14ac:dyDescent="0.55000000000000004">
      <c r="AB14625" s="278" t="s">
        <v>24860</v>
      </c>
      <c r="AC14625" s="279">
        <v>720676.58</v>
      </c>
      <c r="AE14625" s="246" t="s">
        <v>55496</v>
      </c>
      <c r="AF14625" s="247">
        <v>9536.4599999999991</v>
      </c>
      <c r="AH14625" s="226" t="s">
        <v>45752</v>
      </c>
      <c r="AI14625" s="227">
        <v>11420</v>
      </c>
      <c r="AK14625" s="207" t="s">
        <v>28451</v>
      </c>
      <c r="AL14625" s="208">
        <v>30664</v>
      </c>
      <c r="AM14625" s="93"/>
      <c r="AN14625" s="93"/>
      <c r="AO14625" s="93"/>
    </row>
    <row r="14626" spans="28:41" x14ac:dyDescent="0.55000000000000004">
      <c r="AB14626" s="278" t="s">
        <v>32518</v>
      </c>
      <c r="AC14626" s="279">
        <v>119307.68</v>
      </c>
      <c r="AE14626" s="246" t="s">
        <v>29612</v>
      </c>
      <c r="AF14626" s="247">
        <v>82786.2</v>
      </c>
      <c r="AH14626" s="226" t="s">
        <v>45753</v>
      </c>
      <c r="AI14626" s="227">
        <v>30000</v>
      </c>
      <c r="AK14626" s="207" t="s">
        <v>28452</v>
      </c>
      <c r="AL14626" s="208">
        <v>311706.28999999998</v>
      </c>
      <c r="AM14626" s="93"/>
      <c r="AN14626" s="93"/>
      <c r="AO14626" s="93"/>
    </row>
    <row r="14627" spans="28:41" x14ac:dyDescent="0.55000000000000004">
      <c r="AB14627" s="278" t="s">
        <v>13965</v>
      </c>
      <c r="AC14627" s="279">
        <v>69892.03</v>
      </c>
      <c r="AE14627" s="246" t="s">
        <v>29613</v>
      </c>
      <c r="AF14627" s="247">
        <v>46944.160000000003</v>
      </c>
      <c r="AH14627" s="226" t="s">
        <v>45754</v>
      </c>
      <c r="AI14627" s="227">
        <v>658</v>
      </c>
      <c r="AK14627" s="207" t="s">
        <v>28453</v>
      </c>
      <c r="AL14627" s="208">
        <v>15283.63</v>
      </c>
      <c r="AM14627" s="93"/>
      <c r="AN14627" s="93"/>
      <c r="AO14627" s="93"/>
    </row>
    <row r="14628" spans="28:41" x14ac:dyDescent="0.55000000000000004">
      <c r="AB14628" s="278" t="s">
        <v>33932</v>
      </c>
      <c r="AC14628" s="279">
        <v>5000</v>
      </c>
      <c r="AE14628" s="246" t="s">
        <v>36819</v>
      </c>
      <c r="AF14628" s="247">
        <v>3780</v>
      </c>
      <c r="AH14628" s="226" t="s">
        <v>43031</v>
      </c>
      <c r="AI14628" s="227">
        <v>104750</v>
      </c>
      <c r="AK14628" s="207" t="s">
        <v>28454</v>
      </c>
      <c r="AL14628" s="208">
        <v>28600</v>
      </c>
      <c r="AM14628" s="93"/>
      <c r="AN14628" s="93"/>
      <c r="AO14628" s="93"/>
    </row>
    <row r="14629" spans="28:41" x14ac:dyDescent="0.55000000000000004">
      <c r="AB14629" s="278" t="s">
        <v>24864</v>
      </c>
      <c r="AC14629" s="279">
        <v>125605.4</v>
      </c>
      <c r="AE14629" s="246" t="s">
        <v>50542</v>
      </c>
      <c r="AF14629" s="247">
        <v>526.41999999999996</v>
      </c>
      <c r="AH14629" s="226" t="s">
        <v>43032</v>
      </c>
      <c r="AI14629" s="227">
        <v>8013.38</v>
      </c>
      <c r="AK14629" s="207" t="s">
        <v>28455</v>
      </c>
      <c r="AL14629" s="208">
        <v>70652.72</v>
      </c>
      <c r="AM14629" s="93"/>
      <c r="AN14629" s="93"/>
      <c r="AO14629" s="93"/>
    </row>
    <row r="14630" spans="28:41" x14ac:dyDescent="0.55000000000000004">
      <c r="AB14630" s="278" t="s">
        <v>43320</v>
      </c>
      <c r="AC14630" s="279">
        <v>4827.68</v>
      </c>
      <c r="AE14630" s="246" t="s">
        <v>43092</v>
      </c>
      <c r="AF14630" s="247">
        <v>52574.38</v>
      </c>
      <c r="AH14630" s="226" t="s">
        <v>36807</v>
      </c>
      <c r="AI14630" s="227">
        <v>13207</v>
      </c>
      <c r="AK14630" s="207" t="s">
        <v>28456</v>
      </c>
      <c r="AL14630" s="208">
        <v>88.65</v>
      </c>
      <c r="AM14630" s="93"/>
      <c r="AN14630" s="93"/>
      <c r="AO14630" s="93"/>
    </row>
    <row r="14631" spans="28:41" x14ac:dyDescent="0.55000000000000004">
      <c r="AB14631" s="278" t="s">
        <v>36545</v>
      </c>
      <c r="AC14631" s="279">
        <v>12155.17</v>
      </c>
      <c r="AE14631" s="246" t="s">
        <v>54045</v>
      </c>
      <c r="AF14631" s="247">
        <v>-570.67999999999995</v>
      </c>
      <c r="AH14631" s="226" t="s">
        <v>34270</v>
      </c>
      <c r="AI14631" s="227">
        <v>4132.2</v>
      </c>
      <c r="AK14631" s="207" t="s">
        <v>28457</v>
      </c>
      <c r="AL14631" s="208">
        <v>281.42</v>
      </c>
      <c r="AM14631" s="93"/>
      <c r="AN14631" s="93"/>
      <c r="AO14631" s="93"/>
    </row>
    <row r="14632" spans="28:41" x14ac:dyDescent="0.55000000000000004">
      <c r="AB14632" s="278" t="s">
        <v>63854</v>
      </c>
      <c r="AC14632" s="279">
        <v>15238.33</v>
      </c>
      <c r="AE14632" s="246" t="s">
        <v>47341</v>
      </c>
      <c r="AF14632" s="247">
        <v>7710.75</v>
      </c>
      <c r="AH14632" s="226" t="s">
        <v>35796</v>
      </c>
      <c r="AI14632" s="227">
        <v>11685.75</v>
      </c>
      <c r="AK14632" s="207" t="s">
        <v>28458</v>
      </c>
      <c r="AL14632" s="208">
        <v>31425.62</v>
      </c>
      <c r="AM14632" s="93"/>
      <c r="AN14632" s="93"/>
      <c r="AO14632" s="93"/>
    </row>
    <row r="14633" spans="28:41" x14ac:dyDescent="0.55000000000000004">
      <c r="AB14633" s="278" t="s">
        <v>24866</v>
      </c>
      <c r="AC14633" s="279">
        <v>312574.24</v>
      </c>
      <c r="AE14633" s="246" t="s">
        <v>57944</v>
      </c>
      <c r="AF14633" s="247">
        <v>1443192.13</v>
      </c>
      <c r="AH14633" s="226" t="s">
        <v>39577</v>
      </c>
      <c r="AI14633" s="227">
        <v>6331.23</v>
      </c>
      <c r="AK14633" s="207" t="s">
        <v>28459</v>
      </c>
      <c r="AL14633" s="208">
        <v>92489.66</v>
      </c>
      <c r="AM14633" s="93"/>
      <c r="AN14633" s="93"/>
      <c r="AO14633" s="93"/>
    </row>
    <row r="14634" spans="28:41" x14ac:dyDescent="0.55000000000000004">
      <c r="AB14634" s="278" t="s">
        <v>62902</v>
      </c>
      <c r="AC14634" s="279">
        <v>2500</v>
      </c>
      <c r="AE14634" s="246" t="s">
        <v>55497</v>
      </c>
      <c r="AF14634" s="247">
        <v>3315</v>
      </c>
      <c r="AH14634" s="226" t="s">
        <v>39578</v>
      </c>
      <c r="AI14634" s="227">
        <v>5379.35</v>
      </c>
      <c r="AK14634" s="207" t="s">
        <v>28460</v>
      </c>
      <c r="AL14634" s="208">
        <v>40991.72</v>
      </c>
      <c r="AM14634" s="93"/>
      <c r="AN14634" s="93"/>
      <c r="AO14634" s="93"/>
    </row>
    <row r="14635" spans="28:41" x14ac:dyDescent="0.55000000000000004">
      <c r="AB14635" s="278" t="s">
        <v>24867</v>
      </c>
      <c r="AC14635" s="279">
        <v>621474</v>
      </c>
      <c r="AE14635" s="246" t="s">
        <v>55498</v>
      </c>
      <c r="AF14635" s="247">
        <v>5717.5</v>
      </c>
      <c r="AH14635" s="226" t="s">
        <v>35797</v>
      </c>
      <c r="AI14635" s="227">
        <v>12299.84</v>
      </c>
      <c r="AK14635" s="207" t="s">
        <v>28461</v>
      </c>
      <c r="AL14635" s="208">
        <v>8275</v>
      </c>
      <c r="AM14635" s="93"/>
      <c r="AN14635" s="93"/>
      <c r="AO14635" s="93"/>
    </row>
    <row r="14636" spans="28:41" x14ac:dyDescent="0.55000000000000004">
      <c r="AB14636" s="278" t="s">
        <v>70145</v>
      </c>
      <c r="AC14636" s="279">
        <v>355.17</v>
      </c>
      <c r="AE14636" s="246" t="s">
        <v>55499</v>
      </c>
      <c r="AF14636" s="247">
        <v>6338.67</v>
      </c>
      <c r="AH14636" s="226" t="s">
        <v>47326</v>
      </c>
      <c r="AI14636" s="227">
        <v>3577</v>
      </c>
      <c r="AK14636" s="207" t="s">
        <v>28462</v>
      </c>
      <c r="AL14636" s="208">
        <v>21115</v>
      </c>
      <c r="AM14636" s="93"/>
      <c r="AN14636" s="93"/>
      <c r="AO14636" s="93"/>
    </row>
    <row r="14637" spans="28:41" x14ac:dyDescent="0.55000000000000004">
      <c r="AB14637" s="278" t="s">
        <v>13967</v>
      </c>
      <c r="AC14637" s="279">
        <v>214073.23</v>
      </c>
      <c r="AE14637" s="246" t="s">
        <v>55500</v>
      </c>
      <c r="AF14637" s="247">
        <v>1941.5</v>
      </c>
      <c r="AH14637" s="226" t="s">
        <v>48331</v>
      </c>
      <c r="AI14637" s="227">
        <v>24893.360000000001</v>
      </c>
      <c r="AK14637" s="207" t="s">
        <v>28463</v>
      </c>
      <c r="AL14637" s="208">
        <v>162330.29</v>
      </c>
      <c r="AM14637" s="93"/>
      <c r="AN14637" s="93"/>
      <c r="AO14637" s="93"/>
    </row>
    <row r="14638" spans="28:41" x14ac:dyDescent="0.55000000000000004">
      <c r="AB14638" s="278" t="s">
        <v>13968</v>
      </c>
      <c r="AC14638" s="279">
        <v>658530.01</v>
      </c>
      <c r="AE14638" s="246" t="s">
        <v>55501</v>
      </c>
      <c r="AF14638" s="247">
        <v>1070.8399999999999</v>
      </c>
      <c r="AH14638" s="226" t="s">
        <v>40667</v>
      </c>
      <c r="AI14638" s="227">
        <v>8419.23</v>
      </c>
      <c r="AK14638" s="207" t="s">
        <v>28464</v>
      </c>
      <c r="AL14638" s="208">
        <v>68757.679999999993</v>
      </c>
      <c r="AM14638" s="93"/>
      <c r="AN14638" s="93"/>
      <c r="AO14638" s="93"/>
    </row>
    <row r="14639" spans="28:41" x14ac:dyDescent="0.55000000000000004">
      <c r="AB14639" s="278" t="s">
        <v>13969</v>
      </c>
      <c r="AC14639" s="279">
        <v>238640.61</v>
      </c>
      <c r="AE14639" s="246" t="s">
        <v>55502</v>
      </c>
      <c r="AF14639" s="247">
        <v>2028.64</v>
      </c>
      <c r="AH14639" s="226" t="s">
        <v>43033</v>
      </c>
      <c r="AI14639" s="227">
        <v>153106.78</v>
      </c>
      <c r="AK14639" s="207" t="s">
        <v>28465</v>
      </c>
      <c r="AL14639" s="208">
        <v>288435.40000000002</v>
      </c>
      <c r="AM14639" s="93"/>
      <c r="AN14639" s="93"/>
      <c r="AO14639" s="93"/>
    </row>
    <row r="14640" spans="28:41" x14ac:dyDescent="0.55000000000000004">
      <c r="AB14640" s="278" t="s">
        <v>24868</v>
      </c>
      <c r="AC14640" s="279">
        <v>2660129.2200000002</v>
      </c>
      <c r="AE14640" s="246" t="s">
        <v>54048</v>
      </c>
      <c r="AF14640" s="247">
        <v>1019.35</v>
      </c>
      <c r="AH14640" s="226" t="s">
        <v>47327</v>
      </c>
      <c r="AI14640" s="227">
        <v>14755</v>
      </c>
      <c r="AK14640" s="207" t="s">
        <v>28466</v>
      </c>
      <c r="AL14640" s="208">
        <v>114838.6</v>
      </c>
      <c r="AM14640" s="93"/>
      <c r="AN14640" s="93"/>
      <c r="AO14640" s="93"/>
    </row>
    <row r="14641" spans="28:41" x14ac:dyDescent="0.55000000000000004">
      <c r="AB14641" s="278" t="s">
        <v>24869</v>
      </c>
      <c r="AC14641" s="279">
        <v>57184.2</v>
      </c>
      <c r="AE14641" s="246" t="s">
        <v>54049</v>
      </c>
      <c r="AF14641" s="247">
        <v>5237.47</v>
      </c>
      <c r="AH14641" s="226" t="s">
        <v>45755</v>
      </c>
      <c r="AI14641" s="227">
        <v>50000</v>
      </c>
      <c r="AK14641" s="207" t="s">
        <v>28467</v>
      </c>
      <c r="AL14641" s="208">
        <v>63986.7</v>
      </c>
      <c r="AM14641" s="93"/>
      <c r="AN14641" s="93"/>
      <c r="AO14641" s="93"/>
    </row>
    <row r="14642" spans="28:41" x14ac:dyDescent="0.55000000000000004">
      <c r="AB14642" s="278" t="s">
        <v>70146</v>
      </c>
      <c r="AC14642" s="279">
        <v>1794892.46</v>
      </c>
      <c r="AE14642" s="246" t="s">
        <v>65035</v>
      </c>
      <c r="AF14642" s="247">
        <v>-182</v>
      </c>
      <c r="AH14642" s="226" t="s">
        <v>45756</v>
      </c>
      <c r="AI14642" s="227">
        <v>3087</v>
      </c>
      <c r="AK14642" s="207" t="s">
        <v>28468</v>
      </c>
      <c r="AL14642" s="208">
        <v>212.5</v>
      </c>
      <c r="AM14642" s="93"/>
      <c r="AN14642" s="93"/>
      <c r="AO14642" s="93"/>
    </row>
    <row r="14643" spans="28:41" x14ac:dyDescent="0.55000000000000004">
      <c r="AB14643" s="278" t="s">
        <v>24870</v>
      </c>
      <c r="AC14643" s="279">
        <v>5222.21</v>
      </c>
      <c r="AE14643" s="246" t="s">
        <v>55503</v>
      </c>
      <c r="AF14643" s="247">
        <v>1809</v>
      </c>
      <c r="AH14643" s="226" t="s">
        <v>43034</v>
      </c>
      <c r="AI14643" s="227">
        <v>132250</v>
      </c>
      <c r="AK14643" s="207" t="s">
        <v>28469</v>
      </c>
      <c r="AL14643" s="208">
        <v>93346.52</v>
      </c>
      <c r="AM14643" s="93"/>
      <c r="AN14643" s="93"/>
      <c r="AO14643" s="93"/>
    </row>
    <row r="14644" spans="28:41" x14ac:dyDescent="0.55000000000000004">
      <c r="AB14644" s="278" t="s">
        <v>24871</v>
      </c>
      <c r="AC14644" s="279">
        <v>40000</v>
      </c>
      <c r="AE14644" s="246" t="s">
        <v>55504</v>
      </c>
      <c r="AF14644" s="247">
        <v>2376.25</v>
      </c>
      <c r="AH14644" s="226" t="s">
        <v>43035</v>
      </c>
      <c r="AI14644" s="227">
        <v>9991.2999999999993</v>
      </c>
      <c r="AK14644" s="207" t="s">
        <v>28470</v>
      </c>
      <c r="AL14644" s="208">
        <v>9322.58</v>
      </c>
      <c r="AM14644" s="93"/>
      <c r="AN14644" s="93"/>
      <c r="AO14644" s="93"/>
    </row>
    <row r="14645" spans="28:41" x14ac:dyDescent="0.55000000000000004">
      <c r="AB14645" s="278" t="s">
        <v>24872</v>
      </c>
      <c r="AC14645" s="279">
        <v>251520.07</v>
      </c>
      <c r="AE14645" s="246" t="s">
        <v>56661</v>
      </c>
      <c r="AF14645" s="247">
        <v>32.53</v>
      </c>
      <c r="AH14645" s="226" t="s">
        <v>29204</v>
      </c>
      <c r="AI14645" s="227">
        <v>603</v>
      </c>
      <c r="AK14645" s="207" t="s">
        <v>28471</v>
      </c>
      <c r="AL14645" s="208">
        <v>14106.25</v>
      </c>
      <c r="AM14645" s="93"/>
      <c r="AN14645" s="93"/>
      <c r="AO14645" s="93"/>
    </row>
    <row r="14646" spans="28:41" x14ac:dyDescent="0.55000000000000004">
      <c r="AB14646" s="278" t="s">
        <v>54479</v>
      </c>
      <c r="AC14646" s="279">
        <v>4895.1400000000003</v>
      </c>
      <c r="AE14646" s="246" t="s">
        <v>55505</v>
      </c>
      <c r="AF14646" s="247">
        <v>322.66000000000003</v>
      </c>
      <c r="AH14646" s="226" t="s">
        <v>48332</v>
      </c>
      <c r="AI14646" s="227">
        <v>8619.68</v>
      </c>
      <c r="AK14646" s="207" t="s">
        <v>28472</v>
      </c>
      <c r="AL14646" s="208">
        <v>4180</v>
      </c>
      <c r="AM14646" s="93"/>
      <c r="AN14646" s="93"/>
      <c r="AO14646" s="93"/>
    </row>
    <row r="14647" spans="28:41" x14ac:dyDescent="0.55000000000000004">
      <c r="AB14647" s="278" t="s">
        <v>65175</v>
      </c>
      <c r="AC14647" s="279">
        <v>15600</v>
      </c>
      <c r="AE14647" s="246" t="s">
        <v>55506</v>
      </c>
      <c r="AF14647" s="247">
        <v>479.28</v>
      </c>
      <c r="AH14647" s="226" t="s">
        <v>35799</v>
      </c>
      <c r="AI14647" s="227">
        <v>6270</v>
      </c>
      <c r="AK14647" s="207" t="s">
        <v>28473</v>
      </c>
      <c r="AL14647" s="208">
        <v>9709.09</v>
      </c>
      <c r="AM14647" s="93"/>
      <c r="AN14647" s="93"/>
      <c r="AO14647" s="93"/>
    </row>
    <row r="14648" spans="28:41" x14ac:dyDescent="0.55000000000000004">
      <c r="AB14648" s="278" t="s">
        <v>70147</v>
      </c>
      <c r="AC14648" s="279">
        <v>9975</v>
      </c>
      <c r="AE14648" s="246" t="s">
        <v>55507</v>
      </c>
      <c r="AF14648" s="247">
        <v>8080</v>
      </c>
      <c r="AH14648" s="226" t="s">
        <v>47328</v>
      </c>
      <c r="AI14648" s="227">
        <v>29681.439999999999</v>
      </c>
      <c r="AK14648" s="207" t="s">
        <v>28474</v>
      </c>
      <c r="AL14648" s="208">
        <v>4201.26</v>
      </c>
      <c r="AM14648" s="93"/>
      <c r="AN14648" s="93"/>
      <c r="AO14648" s="93"/>
    </row>
    <row r="14649" spans="28:41" x14ac:dyDescent="0.55000000000000004">
      <c r="AB14649" s="278" t="s">
        <v>62377</v>
      </c>
      <c r="AC14649" s="279">
        <v>1187.8</v>
      </c>
      <c r="AE14649" s="246" t="s">
        <v>58354</v>
      </c>
      <c r="AF14649" s="247">
        <v>24</v>
      </c>
      <c r="AH14649" s="226" t="s">
        <v>47329</v>
      </c>
      <c r="AI14649" s="227">
        <v>87168.75</v>
      </c>
      <c r="AK14649" s="207" t="s">
        <v>28475</v>
      </c>
      <c r="AL14649" s="208">
        <v>13490.36</v>
      </c>
      <c r="AM14649" s="93"/>
      <c r="AN14649" s="93"/>
      <c r="AO14649" s="93"/>
    </row>
    <row r="14650" spans="28:41" x14ac:dyDescent="0.55000000000000004">
      <c r="AB14650" s="278" t="s">
        <v>24875</v>
      </c>
      <c r="AC14650" s="279">
        <v>26218.400000000001</v>
      </c>
      <c r="AE14650" s="246" t="s">
        <v>65036</v>
      </c>
      <c r="AF14650" s="247">
        <v>256.73</v>
      </c>
      <c r="AH14650" s="226" t="s">
        <v>47330</v>
      </c>
      <c r="AI14650" s="227">
        <v>6668.47</v>
      </c>
      <c r="AK14650" s="207" t="s">
        <v>28476</v>
      </c>
      <c r="AL14650" s="208">
        <v>39192.83</v>
      </c>
      <c r="AM14650" s="93"/>
      <c r="AN14650" s="93"/>
      <c r="AO14650" s="93"/>
    </row>
    <row r="14651" spans="28:41" x14ac:dyDescent="0.55000000000000004">
      <c r="AB14651" s="278" t="s">
        <v>60005</v>
      </c>
      <c r="AC14651" s="279">
        <v>2166365.23</v>
      </c>
      <c r="AE14651" s="246" t="s">
        <v>56662</v>
      </c>
      <c r="AF14651" s="247">
        <v>581.28</v>
      </c>
      <c r="AH14651" s="226" t="s">
        <v>36809</v>
      </c>
      <c r="AI14651" s="227">
        <v>6632.26</v>
      </c>
      <c r="AK14651" s="207" t="s">
        <v>28477</v>
      </c>
      <c r="AL14651" s="208">
        <v>16326.36</v>
      </c>
      <c r="AM14651" s="93"/>
      <c r="AN14651" s="93"/>
      <c r="AO14651" s="93"/>
    </row>
    <row r="14652" spans="28:41" x14ac:dyDescent="0.55000000000000004">
      <c r="AB14652" s="278" t="s">
        <v>69425</v>
      </c>
      <c r="AC14652" s="279">
        <v>4254.8999999999996</v>
      </c>
      <c r="AE14652" s="246" t="s">
        <v>60830</v>
      </c>
      <c r="AF14652" s="247">
        <v>31807</v>
      </c>
      <c r="AH14652" s="226" t="s">
        <v>36810</v>
      </c>
      <c r="AI14652" s="227">
        <v>8666.52</v>
      </c>
      <c r="AK14652" s="207" t="s">
        <v>14321</v>
      </c>
      <c r="AL14652" s="208">
        <v>11280</v>
      </c>
      <c r="AM14652" s="93"/>
      <c r="AN14652" s="93"/>
      <c r="AO14652" s="93"/>
    </row>
    <row r="14653" spans="28:41" x14ac:dyDescent="0.55000000000000004">
      <c r="AB14653" s="278" t="s">
        <v>24876</v>
      </c>
      <c r="AC14653" s="279">
        <v>844572.57</v>
      </c>
      <c r="AE14653" s="246" t="s">
        <v>56663</v>
      </c>
      <c r="AF14653" s="247">
        <v>81593.649999999994</v>
      </c>
      <c r="AH14653" s="226" t="s">
        <v>53973</v>
      </c>
      <c r="AI14653" s="227">
        <v>25351.25</v>
      </c>
      <c r="AK14653" s="207" t="s">
        <v>28478</v>
      </c>
      <c r="AL14653" s="208">
        <v>426919.2</v>
      </c>
      <c r="AM14653" s="93"/>
      <c r="AN14653" s="93"/>
      <c r="AO14653" s="93"/>
    </row>
    <row r="14654" spans="28:41" x14ac:dyDescent="0.55000000000000004">
      <c r="AB14654" s="278" t="s">
        <v>69838</v>
      </c>
      <c r="AC14654" s="279">
        <v>1060847.79</v>
      </c>
      <c r="AE14654" s="246" t="s">
        <v>65037</v>
      </c>
      <c r="AF14654" s="247">
        <v>2641.27</v>
      </c>
      <c r="AH14654" s="226" t="s">
        <v>53974</v>
      </c>
      <c r="AI14654" s="227">
        <v>1860.3</v>
      </c>
      <c r="AK14654" s="207" t="s">
        <v>28479</v>
      </c>
      <c r="AL14654" s="208">
        <v>1350.29</v>
      </c>
      <c r="AM14654" s="93"/>
      <c r="AN14654" s="93"/>
      <c r="AO14654" s="93"/>
    </row>
    <row r="14655" spans="28:41" x14ac:dyDescent="0.55000000000000004">
      <c r="AB14655" s="278" t="s">
        <v>36547</v>
      </c>
      <c r="AC14655" s="279">
        <v>205998.71</v>
      </c>
      <c r="AE14655" s="246" t="s">
        <v>59269</v>
      </c>
      <c r="AF14655" s="247">
        <v>12666.69</v>
      </c>
      <c r="AH14655" s="226" t="s">
        <v>34271</v>
      </c>
      <c r="AI14655" s="227">
        <v>58692.53</v>
      </c>
      <c r="AK14655" s="207" t="s">
        <v>28480</v>
      </c>
      <c r="AL14655" s="208">
        <v>5355</v>
      </c>
      <c r="AM14655" s="93"/>
      <c r="AN14655" s="93"/>
      <c r="AO14655" s="93"/>
    </row>
    <row r="14656" spans="28:41" x14ac:dyDescent="0.55000000000000004">
      <c r="AB14656" s="278" t="s">
        <v>24877</v>
      </c>
      <c r="AC14656" s="279">
        <v>1246777.99</v>
      </c>
      <c r="AE14656" s="246" t="s">
        <v>45820</v>
      </c>
      <c r="AF14656" s="247">
        <v>34717.81</v>
      </c>
      <c r="AH14656" s="226" t="s">
        <v>47331</v>
      </c>
      <c r="AI14656" s="227">
        <v>23703.33</v>
      </c>
      <c r="AK14656" s="207" t="s">
        <v>28481</v>
      </c>
      <c r="AL14656" s="208">
        <v>32758.65</v>
      </c>
      <c r="AM14656" s="93"/>
      <c r="AN14656" s="93"/>
      <c r="AO14656" s="93"/>
    </row>
    <row r="14657" spans="28:41" x14ac:dyDescent="0.55000000000000004">
      <c r="AB14657" s="278" t="s">
        <v>24878</v>
      </c>
      <c r="AC14657" s="279">
        <v>792289.23</v>
      </c>
      <c r="AE14657" s="246" t="s">
        <v>39595</v>
      </c>
      <c r="AF14657" s="247">
        <v>17842.439999999999</v>
      </c>
      <c r="AH14657" s="226" t="s">
        <v>47332</v>
      </c>
      <c r="AI14657" s="227">
        <v>39290.5</v>
      </c>
      <c r="AK14657" s="207" t="s">
        <v>28482</v>
      </c>
      <c r="AL14657" s="208">
        <v>369257.83</v>
      </c>
      <c r="AM14657" s="93"/>
      <c r="AN14657" s="93"/>
      <c r="AO14657" s="93"/>
    </row>
    <row r="14658" spans="28:41" x14ac:dyDescent="0.55000000000000004">
      <c r="AB14658" s="278" t="s">
        <v>24880</v>
      </c>
      <c r="AC14658" s="279">
        <v>346403.25</v>
      </c>
      <c r="AE14658" s="246" t="s">
        <v>49238</v>
      </c>
      <c r="AF14658" s="247">
        <v>787.5</v>
      </c>
      <c r="AH14658" s="226" t="s">
        <v>47333</v>
      </c>
      <c r="AI14658" s="227">
        <v>2898.72</v>
      </c>
      <c r="AK14658" s="207" t="s">
        <v>28483</v>
      </c>
      <c r="AL14658" s="208">
        <v>73650</v>
      </c>
      <c r="AM14658" s="93"/>
      <c r="AN14658" s="93"/>
      <c r="AO14658" s="93"/>
    </row>
    <row r="14659" spans="28:41" x14ac:dyDescent="0.55000000000000004">
      <c r="AB14659" s="278" t="s">
        <v>24881</v>
      </c>
      <c r="AC14659" s="279">
        <v>10661.14</v>
      </c>
      <c r="AE14659" s="246" t="s">
        <v>43093</v>
      </c>
      <c r="AF14659" s="247">
        <v>8530.49</v>
      </c>
      <c r="AH14659" s="226" t="s">
        <v>47334</v>
      </c>
      <c r="AI14659" s="227">
        <v>6889</v>
      </c>
      <c r="AK14659" s="207" t="s">
        <v>28484</v>
      </c>
      <c r="AL14659" s="208">
        <v>384.78</v>
      </c>
      <c r="AM14659" s="93"/>
      <c r="AN14659" s="93"/>
      <c r="AO14659" s="93"/>
    </row>
    <row r="14660" spans="28:41" x14ac:dyDescent="0.55000000000000004">
      <c r="AB14660" s="278" t="s">
        <v>46130</v>
      </c>
      <c r="AC14660" s="279">
        <v>-74477.240000000005</v>
      </c>
      <c r="AE14660" s="246" t="s">
        <v>63448</v>
      </c>
      <c r="AF14660" s="247">
        <v>344.18</v>
      </c>
      <c r="AH14660" s="226" t="s">
        <v>47335</v>
      </c>
      <c r="AI14660" s="227">
        <v>4600</v>
      </c>
      <c r="AK14660" s="207" t="s">
        <v>28485</v>
      </c>
      <c r="AL14660" s="208">
        <v>13444.27</v>
      </c>
      <c r="AM14660" s="93"/>
      <c r="AN14660" s="93"/>
      <c r="AO14660" s="93"/>
    </row>
    <row r="14661" spans="28:41" x14ac:dyDescent="0.55000000000000004">
      <c r="AB14661" s="278" t="s">
        <v>39361</v>
      </c>
      <c r="AC14661" s="279">
        <v>136792.67000000001</v>
      </c>
      <c r="AE14661" s="246" t="s">
        <v>36820</v>
      </c>
      <c r="AF14661" s="247">
        <v>6999.96</v>
      </c>
      <c r="AH14661" s="226" t="s">
        <v>47336</v>
      </c>
      <c r="AI14661" s="227">
        <v>3250</v>
      </c>
      <c r="AK14661" s="207" t="s">
        <v>28486</v>
      </c>
      <c r="AL14661" s="208">
        <v>8400</v>
      </c>
      <c r="AM14661" s="93"/>
      <c r="AN14661" s="93"/>
      <c r="AO14661" s="93"/>
    </row>
    <row r="14662" spans="28:41" x14ac:dyDescent="0.55000000000000004">
      <c r="AB14662" s="278" t="s">
        <v>24903</v>
      </c>
      <c r="AC14662" s="279">
        <v>593474.77</v>
      </c>
      <c r="AE14662" s="246" t="s">
        <v>56664</v>
      </c>
      <c r="AF14662" s="247">
        <v>2916</v>
      </c>
      <c r="AH14662" s="226" t="s">
        <v>53975</v>
      </c>
      <c r="AI14662" s="227">
        <v>15266.66</v>
      </c>
      <c r="AK14662" s="207" t="s">
        <v>28487</v>
      </c>
      <c r="AL14662" s="208">
        <v>3640</v>
      </c>
      <c r="AM14662" s="93"/>
      <c r="AN14662" s="93"/>
      <c r="AO14662" s="93"/>
    </row>
    <row r="14663" spans="28:41" x14ac:dyDescent="0.55000000000000004">
      <c r="AB14663" s="278" t="s">
        <v>65176</v>
      </c>
      <c r="AC14663" s="279">
        <v>15000</v>
      </c>
      <c r="AE14663" s="246" t="s">
        <v>54050</v>
      </c>
      <c r="AF14663" s="247">
        <v>9403.68</v>
      </c>
      <c r="AH14663" s="226" t="s">
        <v>40668</v>
      </c>
      <c r="AI14663" s="227">
        <v>33640.370000000003</v>
      </c>
      <c r="AK14663" s="207" t="s">
        <v>28488</v>
      </c>
      <c r="AL14663" s="208">
        <v>6040</v>
      </c>
      <c r="AM14663" s="93"/>
      <c r="AN14663" s="93"/>
      <c r="AO14663" s="93"/>
    </row>
    <row r="14664" spans="28:41" x14ac:dyDescent="0.55000000000000004">
      <c r="AB14664" s="278" t="s">
        <v>47565</v>
      </c>
      <c r="AC14664" s="279">
        <v>164963.01999999999</v>
      </c>
      <c r="AE14664" s="246" t="s">
        <v>58710</v>
      </c>
      <c r="AF14664" s="247">
        <v>20848.8</v>
      </c>
      <c r="AH14664" s="226" t="s">
        <v>48333</v>
      </c>
      <c r="AI14664" s="227">
        <v>21095.25</v>
      </c>
      <c r="AK14664" s="207" t="s">
        <v>28489</v>
      </c>
      <c r="AL14664" s="208">
        <v>9213.7999999999993</v>
      </c>
      <c r="AM14664" s="93"/>
      <c r="AN14664" s="93"/>
      <c r="AO14664" s="93"/>
    </row>
    <row r="14665" spans="28:41" x14ac:dyDescent="0.55000000000000004">
      <c r="AB14665" s="278" t="s">
        <v>47566</v>
      </c>
      <c r="AC14665" s="279">
        <v>23489.4</v>
      </c>
      <c r="AE14665" s="246" t="s">
        <v>36821</v>
      </c>
      <c r="AF14665" s="247">
        <v>16996.21</v>
      </c>
      <c r="AH14665" s="226" t="s">
        <v>48334</v>
      </c>
      <c r="AI14665" s="227">
        <v>14891.75</v>
      </c>
      <c r="AK14665" s="207" t="s">
        <v>28490</v>
      </c>
      <c r="AL14665" s="208">
        <v>827.73</v>
      </c>
      <c r="AM14665" s="93"/>
      <c r="AN14665" s="93"/>
      <c r="AO14665" s="93"/>
    </row>
    <row r="14666" spans="28:41" x14ac:dyDescent="0.55000000000000004">
      <c r="AB14666" s="278" t="s">
        <v>49397</v>
      </c>
      <c r="AC14666" s="279">
        <v>72286.37</v>
      </c>
      <c r="AE14666" s="246" t="s">
        <v>36822</v>
      </c>
      <c r="AF14666" s="247">
        <v>46404.06</v>
      </c>
      <c r="AH14666" s="226" t="s">
        <v>45757</v>
      </c>
      <c r="AI14666" s="227">
        <v>64205.599999999999</v>
      </c>
      <c r="AK14666" s="207" t="s">
        <v>28491</v>
      </c>
      <c r="AL14666" s="208">
        <v>2151.33</v>
      </c>
      <c r="AM14666" s="93"/>
      <c r="AN14666" s="93"/>
      <c r="AO14666" s="93"/>
    </row>
    <row r="14667" spans="28:41" x14ac:dyDescent="0.55000000000000004">
      <c r="AB14667" s="278" t="s">
        <v>59338</v>
      </c>
      <c r="AC14667" s="279">
        <v>108098.99</v>
      </c>
      <c r="AE14667" s="246" t="s">
        <v>45822</v>
      </c>
      <c r="AF14667" s="247">
        <v>23047.39</v>
      </c>
      <c r="AH14667" s="226" t="s">
        <v>45758</v>
      </c>
      <c r="AI14667" s="227">
        <v>5003.3999999999996</v>
      </c>
      <c r="AK14667" s="207" t="s">
        <v>28492</v>
      </c>
      <c r="AL14667" s="208">
        <v>2176.98</v>
      </c>
      <c r="AM14667" s="93"/>
      <c r="AN14667" s="93"/>
      <c r="AO14667" s="93"/>
    </row>
    <row r="14668" spans="28:41" x14ac:dyDescent="0.55000000000000004">
      <c r="AB14668" s="278" t="s">
        <v>69426</v>
      </c>
      <c r="AC14668" s="279">
        <v>2300</v>
      </c>
      <c r="AE14668" s="246" t="s">
        <v>55508</v>
      </c>
      <c r="AF14668" s="247">
        <v>4648.95</v>
      </c>
      <c r="AH14668" s="226" t="s">
        <v>29213</v>
      </c>
      <c r="AI14668" s="227">
        <v>1</v>
      </c>
      <c r="AK14668" s="207" t="s">
        <v>28493</v>
      </c>
      <c r="AL14668" s="208">
        <v>928.71</v>
      </c>
      <c r="AM14668" s="93"/>
      <c r="AN14668" s="93"/>
      <c r="AO14668" s="93"/>
    </row>
    <row r="14669" spans="28:41" x14ac:dyDescent="0.55000000000000004">
      <c r="AB14669" s="278" t="s">
        <v>24906</v>
      </c>
      <c r="AC14669" s="279">
        <v>6185.37</v>
      </c>
      <c r="AE14669" s="246" t="s">
        <v>56665</v>
      </c>
      <c r="AF14669" s="247">
        <v>8495</v>
      </c>
      <c r="AH14669" s="226" t="s">
        <v>45759</v>
      </c>
      <c r="AI14669" s="227">
        <v>60212.5</v>
      </c>
      <c r="AK14669" s="207" t="s">
        <v>28494</v>
      </c>
      <c r="AL14669" s="208">
        <v>76514.86</v>
      </c>
      <c r="AM14669" s="93"/>
      <c r="AN14669" s="93"/>
      <c r="AO14669" s="93"/>
    </row>
    <row r="14670" spans="28:41" x14ac:dyDescent="0.55000000000000004">
      <c r="AB14670" s="278" t="s">
        <v>13976</v>
      </c>
      <c r="AC14670" s="279">
        <v>73217.210000000006</v>
      </c>
      <c r="AE14670" s="246" t="s">
        <v>40678</v>
      </c>
      <c r="AF14670" s="247">
        <v>25145.09</v>
      </c>
      <c r="AH14670" s="226" t="s">
        <v>45760</v>
      </c>
      <c r="AI14670" s="227">
        <v>4203.5</v>
      </c>
      <c r="AK14670" s="207" t="s">
        <v>28495</v>
      </c>
      <c r="AL14670" s="208">
        <v>8166.55</v>
      </c>
      <c r="AM14670" s="93"/>
      <c r="AN14670" s="93"/>
      <c r="AO14670" s="93"/>
    </row>
    <row r="14671" spans="28:41" x14ac:dyDescent="0.55000000000000004">
      <c r="AB14671" s="278" t="s">
        <v>24909</v>
      </c>
      <c r="AC14671" s="279">
        <v>83150.429999999993</v>
      </c>
      <c r="AE14671" s="246" t="s">
        <v>35802</v>
      </c>
      <c r="AF14671" s="247">
        <v>20069.41</v>
      </c>
      <c r="AH14671" s="226" t="s">
        <v>50497</v>
      </c>
      <c r="AI14671" s="227">
        <v>2502</v>
      </c>
      <c r="AK14671" s="207" t="s">
        <v>28496</v>
      </c>
      <c r="AL14671" s="208">
        <v>127788.3</v>
      </c>
      <c r="AM14671" s="93"/>
      <c r="AN14671" s="93"/>
      <c r="AO14671" s="93"/>
    </row>
    <row r="14672" spans="28:41" x14ac:dyDescent="0.55000000000000004">
      <c r="AB14672" s="278" t="s">
        <v>13978</v>
      </c>
      <c r="AC14672" s="279">
        <v>42949.07</v>
      </c>
      <c r="AE14672" s="246" t="s">
        <v>60831</v>
      </c>
      <c r="AF14672" s="247">
        <v>1634</v>
      </c>
      <c r="AH14672" s="226" t="s">
        <v>49218</v>
      </c>
      <c r="AI14672" s="227">
        <v>3906.31</v>
      </c>
      <c r="AK14672" s="207" t="s">
        <v>28497</v>
      </c>
      <c r="AL14672" s="208">
        <v>16235.8</v>
      </c>
      <c r="AM14672" s="93"/>
      <c r="AN14672" s="93"/>
      <c r="AO14672" s="93"/>
    </row>
    <row r="14673" spans="28:41" x14ac:dyDescent="0.55000000000000004">
      <c r="AB14673" s="278" t="s">
        <v>24910</v>
      </c>
      <c r="AC14673" s="279">
        <v>77818.27</v>
      </c>
      <c r="AE14673" s="246" t="s">
        <v>43095</v>
      </c>
      <c r="AF14673" s="247">
        <v>3041</v>
      </c>
      <c r="AH14673" s="226" t="s">
        <v>49219</v>
      </c>
      <c r="AI14673" s="227">
        <v>298.83</v>
      </c>
      <c r="AK14673" s="207" t="s">
        <v>28498</v>
      </c>
      <c r="AL14673" s="208">
        <v>27750.36</v>
      </c>
      <c r="AM14673" s="93"/>
      <c r="AN14673" s="93"/>
      <c r="AO14673" s="93"/>
    </row>
    <row r="14674" spans="28:41" x14ac:dyDescent="0.55000000000000004">
      <c r="AB14674" s="278" t="s">
        <v>69839</v>
      </c>
      <c r="AC14674" s="279">
        <v>1714.34</v>
      </c>
      <c r="AE14674" s="246" t="s">
        <v>54051</v>
      </c>
      <c r="AF14674" s="247">
        <v>112919.39</v>
      </c>
      <c r="AH14674" s="226" t="s">
        <v>49220</v>
      </c>
      <c r="AI14674" s="227">
        <v>4530</v>
      </c>
      <c r="AK14674" s="207" t="s">
        <v>28499</v>
      </c>
      <c r="AL14674" s="208">
        <v>7480.58</v>
      </c>
      <c r="AM14674" s="93"/>
      <c r="AN14674" s="93"/>
      <c r="AO14674" s="93"/>
    </row>
    <row r="14675" spans="28:41" x14ac:dyDescent="0.55000000000000004">
      <c r="AB14675" s="278" t="s">
        <v>24981</v>
      </c>
      <c r="AC14675" s="279">
        <v>95755.44</v>
      </c>
      <c r="AE14675" s="246" t="s">
        <v>39596</v>
      </c>
      <c r="AF14675" s="247">
        <v>42528.63</v>
      </c>
      <c r="AH14675" s="226" t="s">
        <v>39580</v>
      </c>
      <c r="AI14675" s="227">
        <v>1510</v>
      </c>
      <c r="AK14675" s="207" t="s">
        <v>28500</v>
      </c>
      <c r="AL14675" s="208">
        <v>3619.39</v>
      </c>
      <c r="AM14675" s="93"/>
      <c r="AN14675" s="93"/>
      <c r="AO14675" s="93"/>
    </row>
    <row r="14676" spans="28:41" x14ac:dyDescent="0.55000000000000004">
      <c r="AB14676" s="278" t="s">
        <v>24982</v>
      </c>
      <c r="AC14676" s="279">
        <v>35186.559999999998</v>
      </c>
      <c r="AE14676" s="246" t="s">
        <v>62982</v>
      </c>
      <c r="AF14676" s="247">
        <v>61658.35</v>
      </c>
      <c r="AH14676" s="226" t="s">
        <v>34274</v>
      </c>
      <c r="AI14676" s="227">
        <v>65810</v>
      </c>
      <c r="AK14676" s="207" t="s">
        <v>28501</v>
      </c>
      <c r="AL14676" s="208">
        <v>1300.6500000000001</v>
      </c>
      <c r="AM14676" s="93"/>
      <c r="AN14676" s="93"/>
      <c r="AO14676" s="93"/>
    </row>
    <row r="14677" spans="28:41" x14ac:dyDescent="0.55000000000000004">
      <c r="AB14677" s="278" t="s">
        <v>24984</v>
      </c>
      <c r="AC14677" s="279">
        <v>1165561.17</v>
      </c>
      <c r="AE14677" s="246" t="s">
        <v>36824</v>
      </c>
      <c r="AF14677" s="247">
        <v>31195.95</v>
      </c>
      <c r="AH14677" s="226" t="s">
        <v>53976</v>
      </c>
      <c r="AI14677" s="227">
        <v>585.41999999999996</v>
      </c>
      <c r="AK14677" s="207" t="s">
        <v>28502</v>
      </c>
      <c r="AL14677" s="208">
        <v>1475067.5</v>
      </c>
      <c r="AM14677" s="93"/>
      <c r="AN14677" s="93"/>
      <c r="AO14677" s="93"/>
    </row>
    <row r="14678" spans="28:41" x14ac:dyDescent="0.55000000000000004">
      <c r="AB14678" s="278" t="s">
        <v>35387</v>
      </c>
      <c r="AC14678" s="279">
        <v>52790</v>
      </c>
      <c r="AE14678" s="246" t="s">
        <v>35803</v>
      </c>
      <c r="AF14678" s="247">
        <v>5864.85</v>
      </c>
      <c r="AH14678" s="226" t="s">
        <v>49221</v>
      </c>
      <c r="AI14678" s="227">
        <v>10725</v>
      </c>
      <c r="AK14678" s="207" t="s">
        <v>28503</v>
      </c>
      <c r="AL14678" s="208">
        <v>103580</v>
      </c>
      <c r="AM14678" s="93"/>
      <c r="AN14678" s="93"/>
      <c r="AO14678" s="93"/>
    </row>
    <row r="14679" spans="28:41" x14ac:dyDescent="0.55000000000000004">
      <c r="AB14679" s="278" t="s">
        <v>58776</v>
      </c>
      <c r="AC14679" s="279">
        <v>75756</v>
      </c>
      <c r="AE14679" s="246" t="s">
        <v>43096</v>
      </c>
      <c r="AF14679" s="247">
        <v>4240.49</v>
      </c>
      <c r="AH14679" s="226" t="s">
        <v>45761</v>
      </c>
      <c r="AI14679" s="227">
        <v>34000</v>
      </c>
      <c r="AK14679" s="207" t="s">
        <v>28504</v>
      </c>
      <c r="AL14679" s="208">
        <v>170040</v>
      </c>
      <c r="AM14679" s="93"/>
      <c r="AN14679" s="93"/>
      <c r="AO14679" s="93"/>
    </row>
    <row r="14680" spans="28:41" x14ac:dyDescent="0.55000000000000004">
      <c r="AB14680" s="278" t="s">
        <v>24985</v>
      </c>
      <c r="AC14680" s="279">
        <v>2211221.69</v>
      </c>
      <c r="AE14680" s="246" t="s">
        <v>65038</v>
      </c>
      <c r="AF14680" s="247">
        <v>-1221.7</v>
      </c>
      <c r="AH14680" s="226" t="s">
        <v>45762</v>
      </c>
      <c r="AI14680" s="227">
        <v>1863</v>
      </c>
      <c r="AK14680" s="207" t="s">
        <v>28505</v>
      </c>
      <c r="AL14680" s="208">
        <v>294716</v>
      </c>
      <c r="AM14680" s="93"/>
      <c r="AN14680" s="93"/>
      <c r="AO14680" s="93"/>
    </row>
    <row r="14681" spans="28:41" x14ac:dyDescent="0.55000000000000004">
      <c r="AB14681" s="278" t="s">
        <v>33945</v>
      </c>
      <c r="AC14681" s="279">
        <v>2566645.81</v>
      </c>
      <c r="AE14681" s="246" t="s">
        <v>55509</v>
      </c>
      <c r="AF14681" s="247">
        <v>4043</v>
      </c>
      <c r="AH14681" s="226" t="s">
        <v>29231</v>
      </c>
      <c r="AI14681" s="227">
        <v>1049</v>
      </c>
      <c r="AK14681" s="207" t="s">
        <v>28506</v>
      </c>
      <c r="AL14681" s="208">
        <v>4400</v>
      </c>
      <c r="AM14681" s="93"/>
      <c r="AN14681" s="93"/>
      <c r="AO14681" s="93"/>
    </row>
    <row r="14682" spans="28:41" x14ac:dyDescent="0.55000000000000004">
      <c r="AB14682" s="278" t="s">
        <v>24986</v>
      </c>
      <c r="AC14682" s="279">
        <v>196.8</v>
      </c>
      <c r="AE14682" s="246" t="s">
        <v>57945</v>
      </c>
      <c r="AF14682" s="247">
        <v>1948636.92</v>
      </c>
      <c r="AH14682" s="226" t="s">
        <v>45763</v>
      </c>
      <c r="AI14682" s="227">
        <v>73862.5</v>
      </c>
      <c r="AK14682" s="207" t="s">
        <v>28507</v>
      </c>
      <c r="AL14682" s="208">
        <v>691.6</v>
      </c>
      <c r="AM14682" s="93"/>
      <c r="AN14682" s="93"/>
      <c r="AO14682" s="93"/>
    </row>
    <row r="14683" spans="28:41" x14ac:dyDescent="0.55000000000000004">
      <c r="AB14683" s="278" t="s">
        <v>24987</v>
      </c>
      <c r="AC14683" s="279">
        <v>99632.77</v>
      </c>
      <c r="AE14683" s="246" t="s">
        <v>49239</v>
      </c>
      <c r="AF14683" s="247">
        <v>1247.99</v>
      </c>
      <c r="AH14683" s="226" t="s">
        <v>45764</v>
      </c>
      <c r="AI14683" s="227">
        <v>5650.48</v>
      </c>
      <c r="AK14683" s="207" t="s">
        <v>28508</v>
      </c>
      <c r="AL14683" s="208">
        <v>41062.65</v>
      </c>
      <c r="AM14683" s="93"/>
      <c r="AN14683" s="93"/>
      <c r="AO14683" s="93"/>
    </row>
    <row r="14684" spans="28:41" x14ac:dyDescent="0.55000000000000004">
      <c r="AB14684" s="278" t="s">
        <v>24988</v>
      </c>
      <c r="AC14684" s="279">
        <v>1873.56</v>
      </c>
      <c r="AE14684" s="246" t="s">
        <v>59445</v>
      </c>
      <c r="AF14684" s="247">
        <v>90</v>
      </c>
      <c r="AH14684" s="226" t="s">
        <v>53977</v>
      </c>
      <c r="AI14684" s="227">
        <v>-1010.44</v>
      </c>
      <c r="AK14684" s="207" t="s">
        <v>28509</v>
      </c>
      <c r="AL14684" s="208">
        <v>159851.13</v>
      </c>
      <c r="AM14684" s="93"/>
      <c r="AN14684" s="93"/>
      <c r="AO14684" s="93"/>
    </row>
    <row r="14685" spans="28:41" x14ac:dyDescent="0.55000000000000004">
      <c r="AB14685" s="278" t="s">
        <v>24989</v>
      </c>
      <c r="AC14685" s="279">
        <v>155575.04999999999</v>
      </c>
      <c r="AE14685" s="246" t="s">
        <v>54053</v>
      </c>
      <c r="AF14685" s="247">
        <v>219.46</v>
      </c>
      <c r="AH14685" s="226" t="s">
        <v>29243</v>
      </c>
      <c r="AI14685" s="227">
        <v>5598.24</v>
      </c>
      <c r="AK14685" s="207" t="s">
        <v>28510</v>
      </c>
      <c r="AL14685" s="208">
        <v>63621.4</v>
      </c>
      <c r="AM14685" s="93"/>
      <c r="AN14685" s="93"/>
      <c r="AO14685" s="93"/>
    </row>
    <row r="14686" spans="28:41" x14ac:dyDescent="0.55000000000000004">
      <c r="AB14686" s="278" t="s">
        <v>39367</v>
      </c>
      <c r="AC14686" s="279">
        <v>18885.12</v>
      </c>
      <c r="AE14686" s="246" t="s">
        <v>48350</v>
      </c>
      <c r="AF14686" s="247">
        <v>3470.54</v>
      </c>
      <c r="AH14686" s="226" t="s">
        <v>43036</v>
      </c>
      <c r="AI14686" s="227">
        <v>332.44</v>
      </c>
      <c r="AK14686" s="207" t="s">
        <v>28511</v>
      </c>
      <c r="AL14686" s="208">
        <v>30786</v>
      </c>
      <c r="AM14686" s="93"/>
      <c r="AN14686" s="93"/>
      <c r="AO14686" s="93"/>
    </row>
    <row r="14687" spans="28:41" x14ac:dyDescent="0.55000000000000004">
      <c r="AB14687" s="278" t="s">
        <v>33946</v>
      </c>
      <c r="AC14687" s="279">
        <v>520</v>
      </c>
      <c r="AE14687" s="246" t="s">
        <v>65039</v>
      </c>
      <c r="AF14687" s="247">
        <v>-76.64</v>
      </c>
      <c r="AH14687" s="226" t="s">
        <v>43037</v>
      </c>
      <c r="AI14687" s="227">
        <v>1858.48</v>
      </c>
      <c r="AK14687" s="207" t="s">
        <v>28512</v>
      </c>
      <c r="AL14687" s="208">
        <v>37267.85</v>
      </c>
      <c r="AM14687" s="93"/>
      <c r="AN14687" s="93"/>
      <c r="AO14687" s="93"/>
    </row>
    <row r="14688" spans="28:41" x14ac:dyDescent="0.55000000000000004">
      <c r="AB14688" s="278" t="s">
        <v>61700</v>
      </c>
      <c r="AC14688" s="279">
        <v>75022.5</v>
      </c>
      <c r="AE14688" s="246" t="s">
        <v>65040</v>
      </c>
      <c r="AF14688" s="247">
        <v>301.05</v>
      </c>
      <c r="AH14688" s="226" t="s">
        <v>50498</v>
      </c>
      <c r="AI14688" s="227">
        <v>30572.34</v>
      </c>
      <c r="AK14688" s="207" t="s">
        <v>28513</v>
      </c>
      <c r="AL14688" s="208">
        <v>616087.07999999996</v>
      </c>
      <c r="AM14688" s="93"/>
      <c r="AN14688" s="93"/>
      <c r="AO14688" s="93"/>
    </row>
    <row r="14689" spans="28:41" x14ac:dyDescent="0.55000000000000004">
      <c r="AB14689" s="278" t="s">
        <v>62378</v>
      </c>
      <c r="AC14689" s="279">
        <v>39327.86</v>
      </c>
      <c r="AE14689" s="246" t="s">
        <v>56666</v>
      </c>
      <c r="AF14689" s="247">
        <v>1309.3699999999999</v>
      </c>
      <c r="AH14689" s="226" t="s">
        <v>43038</v>
      </c>
      <c r="AI14689" s="227">
        <v>6220.74</v>
      </c>
      <c r="AK14689" s="207" t="s">
        <v>28514</v>
      </c>
      <c r="AL14689" s="208">
        <v>58505.03</v>
      </c>
      <c r="AM14689" s="93"/>
      <c r="AN14689" s="93"/>
      <c r="AO14689" s="93"/>
    </row>
    <row r="14690" spans="28:41" x14ac:dyDescent="0.55000000000000004">
      <c r="AB14690" s="278" t="s">
        <v>35388</v>
      </c>
      <c r="AC14690" s="279">
        <v>500</v>
      </c>
      <c r="AE14690" s="246" t="s">
        <v>65041</v>
      </c>
      <c r="AF14690" s="247">
        <v>118.65</v>
      </c>
      <c r="AH14690" s="226" t="s">
        <v>43039</v>
      </c>
      <c r="AI14690" s="227">
        <v>16800</v>
      </c>
      <c r="AK14690" s="207" t="s">
        <v>28515</v>
      </c>
      <c r="AL14690" s="208">
        <v>1498751.13</v>
      </c>
      <c r="AM14690" s="93"/>
      <c r="AN14690" s="93"/>
      <c r="AO14690" s="93"/>
    </row>
    <row r="14691" spans="28:41" x14ac:dyDescent="0.55000000000000004">
      <c r="AB14691" s="278" t="s">
        <v>24993</v>
      </c>
      <c r="AC14691" s="279">
        <v>538422.98</v>
      </c>
      <c r="AE14691" s="246" t="s">
        <v>57946</v>
      </c>
      <c r="AF14691" s="247">
        <v>1050.29</v>
      </c>
      <c r="AH14691" s="226" t="s">
        <v>53978</v>
      </c>
      <c r="AI14691" s="227">
        <v>101.43</v>
      </c>
      <c r="AK14691" s="207" t="s">
        <v>28516</v>
      </c>
      <c r="AL14691" s="208">
        <v>209067.85</v>
      </c>
      <c r="AM14691" s="93"/>
      <c r="AN14691" s="93"/>
      <c r="AO14691" s="93"/>
    </row>
    <row r="14692" spans="28:41" x14ac:dyDescent="0.55000000000000004">
      <c r="AB14692" s="278" t="s">
        <v>65177</v>
      </c>
      <c r="AC14692" s="279">
        <v>304600</v>
      </c>
      <c r="AE14692" s="246" t="s">
        <v>57947</v>
      </c>
      <c r="AF14692" s="247">
        <v>240.03</v>
      </c>
      <c r="AH14692" s="226" t="s">
        <v>43040</v>
      </c>
      <c r="AI14692" s="227">
        <v>1260.54</v>
      </c>
      <c r="AK14692" s="207" t="s">
        <v>28517</v>
      </c>
      <c r="AL14692" s="208">
        <v>70652.72</v>
      </c>
      <c r="AM14692" s="93"/>
      <c r="AN14692" s="93"/>
      <c r="AO14692" s="93"/>
    </row>
    <row r="14693" spans="28:41" x14ac:dyDescent="0.55000000000000004">
      <c r="AB14693" s="278" t="s">
        <v>35389</v>
      </c>
      <c r="AC14693" s="279">
        <v>8095.84</v>
      </c>
      <c r="AE14693" s="246" t="s">
        <v>58894</v>
      </c>
      <c r="AF14693" s="247">
        <v>42642.559999999998</v>
      </c>
      <c r="AH14693" s="226" t="s">
        <v>50499</v>
      </c>
      <c r="AI14693" s="227">
        <v>384</v>
      </c>
      <c r="AK14693" s="207" t="s">
        <v>28518</v>
      </c>
      <c r="AL14693" s="208">
        <v>3640</v>
      </c>
      <c r="AM14693" s="93"/>
      <c r="AN14693" s="93"/>
      <c r="AO14693" s="93"/>
    </row>
    <row r="14694" spans="28:41" x14ac:dyDescent="0.55000000000000004">
      <c r="AB14694" s="278" t="s">
        <v>58074</v>
      </c>
      <c r="AC14694" s="279">
        <v>14996.47</v>
      </c>
      <c r="AE14694" s="246" t="s">
        <v>62321</v>
      </c>
      <c r="AF14694" s="247">
        <v>11310</v>
      </c>
      <c r="AH14694" s="226" t="s">
        <v>53979</v>
      </c>
      <c r="AI14694" s="227">
        <v>13.56</v>
      </c>
      <c r="AK14694" s="207" t="s">
        <v>28519</v>
      </c>
      <c r="AL14694" s="208">
        <v>170040</v>
      </c>
      <c r="AM14694" s="93"/>
      <c r="AN14694" s="93"/>
      <c r="AO14694" s="93"/>
    </row>
    <row r="14695" spans="28:41" x14ac:dyDescent="0.55000000000000004">
      <c r="AB14695" s="278" t="s">
        <v>69427</v>
      </c>
      <c r="AC14695" s="279">
        <v>1122.92</v>
      </c>
      <c r="AE14695" s="246" t="s">
        <v>65042</v>
      </c>
      <c r="AF14695" s="247">
        <v>522.97</v>
      </c>
      <c r="AH14695" s="226" t="s">
        <v>43041</v>
      </c>
      <c r="AI14695" s="227">
        <v>55.61</v>
      </c>
      <c r="AK14695" s="207" t="s">
        <v>28520</v>
      </c>
      <c r="AL14695" s="208">
        <v>212.5</v>
      </c>
      <c r="AM14695" s="93"/>
      <c r="AN14695" s="93"/>
      <c r="AO14695" s="93"/>
    </row>
    <row r="14696" spans="28:41" x14ac:dyDescent="0.55000000000000004">
      <c r="AB14696" s="278" t="s">
        <v>55637</v>
      </c>
      <c r="AC14696" s="279">
        <v>14487.41</v>
      </c>
      <c r="AE14696" s="246" t="s">
        <v>58895</v>
      </c>
      <c r="AF14696" s="247">
        <v>148.51</v>
      </c>
      <c r="AH14696" s="226" t="s">
        <v>43042</v>
      </c>
      <c r="AI14696" s="227">
        <v>606.16999999999996</v>
      </c>
      <c r="AK14696" s="207" t="s">
        <v>28521</v>
      </c>
      <c r="AL14696" s="208">
        <v>294716</v>
      </c>
      <c r="AM14696" s="93"/>
      <c r="AN14696" s="93"/>
      <c r="AO14696" s="93"/>
    </row>
    <row r="14697" spans="28:41" x14ac:dyDescent="0.55000000000000004">
      <c r="AB14697" s="278" t="s">
        <v>24994</v>
      </c>
      <c r="AC14697" s="279">
        <v>151191.47</v>
      </c>
      <c r="AE14697" s="246" t="s">
        <v>65043</v>
      </c>
      <c r="AF14697" s="247">
        <v>36.53</v>
      </c>
      <c r="AH14697" s="226" t="s">
        <v>43043</v>
      </c>
      <c r="AI14697" s="227">
        <v>15030.25</v>
      </c>
      <c r="AK14697" s="207" t="s">
        <v>28522</v>
      </c>
      <c r="AL14697" s="208">
        <v>76514.86</v>
      </c>
      <c r="AM14697" s="93"/>
      <c r="AN14697" s="93"/>
      <c r="AO14697" s="93"/>
    </row>
    <row r="14698" spans="28:41" x14ac:dyDescent="0.55000000000000004">
      <c r="AB14698" s="278" t="s">
        <v>60943</v>
      </c>
      <c r="AC14698" s="279">
        <v>15000</v>
      </c>
      <c r="AE14698" s="246" t="s">
        <v>65044</v>
      </c>
      <c r="AF14698" s="247">
        <v>800.34</v>
      </c>
      <c r="AH14698" s="226" t="s">
        <v>50500</v>
      </c>
      <c r="AI14698" s="227">
        <v>49327.54</v>
      </c>
      <c r="AK14698" s="207" t="s">
        <v>28523</v>
      </c>
      <c r="AL14698" s="208">
        <v>13840</v>
      </c>
      <c r="AM14698" s="93"/>
      <c r="AN14698" s="93"/>
      <c r="AO14698" s="93"/>
    </row>
    <row r="14699" spans="28:41" x14ac:dyDescent="0.55000000000000004">
      <c r="AB14699" s="278" t="s">
        <v>69428</v>
      </c>
      <c r="AC14699" s="279">
        <v>24739.87</v>
      </c>
      <c r="AE14699" s="246" t="s">
        <v>65045</v>
      </c>
      <c r="AF14699" s="247">
        <v>38.409999999999997</v>
      </c>
      <c r="AH14699" s="226" t="s">
        <v>43044</v>
      </c>
      <c r="AI14699" s="227">
        <v>3955.9</v>
      </c>
      <c r="AK14699" s="207" t="s">
        <v>28524</v>
      </c>
      <c r="AL14699" s="208">
        <v>102648.97</v>
      </c>
      <c r="AM14699" s="93"/>
      <c r="AN14699" s="93"/>
      <c r="AO14699" s="93"/>
    </row>
    <row r="14700" spans="28:41" x14ac:dyDescent="0.55000000000000004">
      <c r="AB14700" s="278" t="s">
        <v>24995</v>
      </c>
      <c r="AC14700" s="279">
        <v>655.13</v>
      </c>
      <c r="AE14700" s="246" t="s">
        <v>65046</v>
      </c>
      <c r="AF14700" s="247">
        <v>841.5</v>
      </c>
      <c r="AH14700" s="226" t="s">
        <v>43045</v>
      </c>
      <c r="AI14700" s="227">
        <v>956.57</v>
      </c>
      <c r="AK14700" s="207" t="s">
        <v>28525</v>
      </c>
      <c r="AL14700" s="208">
        <v>13722.58</v>
      </c>
      <c r="AM14700" s="93"/>
      <c r="AN14700" s="93"/>
      <c r="AO14700" s="93"/>
    </row>
    <row r="14701" spans="28:41" x14ac:dyDescent="0.55000000000000004">
      <c r="AB14701" s="278" t="s">
        <v>13991</v>
      </c>
      <c r="AC14701" s="279">
        <v>536946.28</v>
      </c>
      <c r="AE14701" s="246" t="s">
        <v>62492</v>
      </c>
      <c r="AF14701" s="247">
        <v>1800</v>
      </c>
      <c r="AH14701" s="226" t="s">
        <v>43046</v>
      </c>
      <c r="AI14701" s="227">
        <v>4337.34</v>
      </c>
      <c r="AK14701" s="207" t="s">
        <v>28526</v>
      </c>
      <c r="AL14701" s="208">
        <v>691.6</v>
      </c>
      <c r="AM14701" s="93"/>
      <c r="AN14701" s="93"/>
      <c r="AO14701" s="93"/>
    </row>
    <row r="14702" spans="28:41" x14ac:dyDescent="0.55000000000000004">
      <c r="AB14702" s="278" t="s">
        <v>13992</v>
      </c>
      <c r="AC14702" s="279">
        <v>1761324.83</v>
      </c>
      <c r="AE14702" s="246" t="s">
        <v>57948</v>
      </c>
      <c r="AF14702" s="247">
        <v>11692</v>
      </c>
      <c r="AH14702" s="226" t="s">
        <v>45765</v>
      </c>
      <c r="AI14702" s="227">
        <v>18000</v>
      </c>
      <c r="AK14702" s="207" t="s">
        <v>28527</v>
      </c>
      <c r="AL14702" s="208">
        <v>41062.65</v>
      </c>
      <c r="AM14702" s="93"/>
      <c r="AN14702" s="93"/>
      <c r="AO14702" s="93"/>
    </row>
    <row r="14703" spans="28:41" x14ac:dyDescent="0.55000000000000004">
      <c r="AB14703" s="278" t="s">
        <v>24996</v>
      </c>
      <c r="AC14703" s="279">
        <v>1023276.91</v>
      </c>
      <c r="AE14703" s="246" t="s">
        <v>60832</v>
      </c>
      <c r="AF14703" s="247">
        <v>3654</v>
      </c>
      <c r="AH14703" s="226" t="s">
        <v>45766</v>
      </c>
      <c r="AI14703" s="227">
        <v>1377</v>
      </c>
      <c r="AK14703" s="207" t="s">
        <v>28528</v>
      </c>
      <c r="AL14703" s="208">
        <v>14106.25</v>
      </c>
      <c r="AM14703" s="93"/>
      <c r="AN14703" s="93"/>
      <c r="AO14703" s="93"/>
    </row>
    <row r="14704" spans="28:41" x14ac:dyDescent="0.55000000000000004">
      <c r="AB14704" s="278" t="s">
        <v>24998</v>
      </c>
      <c r="AC14704" s="279">
        <v>1122891.95</v>
      </c>
      <c r="AE14704" s="246" t="s">
        <v>34287</v>
      </c>
      <c r="AF14704" s="247">
        <v>13260.83</v>
      </c>
      <c r="AH14704" s="226" t="s">
        <v>29260</v>
      </c>
      <c r="AI14704" s="227">
        <v>7225</v>
      </c>
      <c r="AK14704" s="207" t="s">
        <v>28529</v>
      </c>
      <c r="AL14704" s="208">
        <v>4982.09</v>
      </c>
      <c r="AM14704" s="93"/>
      <c r="AN14704" s="93"/>
      <c r="AO14704" s="93"/>
    </row>
    <row r="14705" spans="28:41" x14ac:dyDescent="0.55000000000000004">
      <c r="AB14705" s="278" t="s">
        <v>24999</v>
      </c>
      <c r="AC14705" s="279">
        <v>83782.539999999994</v>
      </c>
      <c r="AE14705" s="246" t="s">
        <v>55510</v>
      </c>
      <c r="AF14705" s="247">
        <v>7312</v>
      </c>
      <c r="AH14705" s="226" t="s">
        <v>43047</v>
      </c>
      <c r="AI14705" s="227">
        <v>3414</v>
      </c>
      <c r="AK14705" s="207" t="s">
        <v>14323</v>
      </c>
      <c r="AL14705" s="208">
        <v>53252.68</v>
      </c>
      <c r="AM14705" s="93"/>
      <c r="AN14705" s="93"/>
      <c r="AO14705" s="93"/>
    </row>
    <row r="14706" spans="28:41" x14ac:dyDescent="0.55000000000000004">
      <c r="AB14706" s="278" t="s">
        <v>48510</v>
      </c>
      <c r="AC14706" s="279">
        <v>900797.79</v>
      </c>
      <c r="AE14706" s="246" t="s">
        <v>34288</v>
      </c>
      <c r="AF14706" s="247">
        <v>2325.3000000000002</v>
      </c>
      <c r="AH14706" s="226" t="s">
        <v>43048</v>
      </c>
      <c r="AI14706" s="227">
        <v>1760</v>
      </c>
      <c r="AK14706" s="207" t="s">
        <v>14324</v>
      </c>
      <c r="AL14706" s="208">
        <v>376831.61</v>
      </c>
      <c r="AM14706" s="93"/>
      <c r="AN14706" s="93"/>
      <c r="AO14706" s="93"/>
    </row>
    <row r="14707" spans="28:41" x14ac:dyDescent="0.55000000000000004">
      <c r="AB14707" s="278" t="s">
        <v>58075</v>
      </c>
      <c r="AC14707" s="279">
        <v>17865.310000000001</v>
      </c>
      <c r="AE14707" s="246" t="s">
        <v>34289</v>
      </c>
      <c r="AF14707" s="247">
        <v>1726.26</v>
      </c>
      <c r="AH14707" s="226" t="s">
        <v>53980</v>
      </c>
      <c r="AI14707" s="227">
        <v>-7.0000000000000007E-2</v>
      </c>
      <c r="AK14707" s="207" t="s">
        <v>28530</v>
      </c>
      <c r="AL14707" s="208">
        <v>9709.09</v>
      </c>
      <c r="AM14707" s="93"/>
      <c r="AN14707" s="93"/>
      <c r="AO14707" s="93"/>
    </row>
    <row r="14708" spans="28:41" x14ac:dyDescent="0.55000000000000004">
      <c r="AB14708" s="278" t="s">
        <v>69429</v>
      </c>
      <c r="AC14708" s="279">
        <v>3175</v>
      </c>
      <c r="AE14708" s="246" t="s">
        <v>34290</v>
      </c>
      <c r="AF14708" s="247">
        <v>100</v>
      </c>
      <c r="AH14708" s="226" t="s">
        <v>29264</v>
      </c>
      <c r="AI14708" s="227">
        <v>7.0000000000000007E-2</v>
      </c>
      <c r="AK14708" s="207" t="s">
        <v>28531</v>
      </c>
      <c r="AL14708" s="208">
        <v>4201.26</v>
      </c>
      <c r="AM14708" s="93"/>
      <c r="AN14708" s="93"/>
      <c r="AO14708" s="93"/>
    </row>
    <row r="14709" spans="28:41" x14ac:dyDescent="0.55000000000000004">
      <c r="AB14709" s="278" t="s">
        <v>69430</v>
      </c>
      <c r="AC14709" s="279">
        <v>3294</v>
      </c>
      <c r="AE14709" s="246" t="s">
        <v>34291</v>
      </c>
      <c r="AF14709" s="247">
        <v>1941.15</v>
      </c>
      <c r="AH14709" s="226" t="s">
        <v>29267</v>
      </c>
      <c r="AI14709" s="227">
        <v>2844</v>
      </c>
      <c r="AK14709" s="207" t="s">
        <v>28532</v>
      </c>
      <c r="AL14709" s="208">
        <v>281.42</v>
      </c>
      <c r="AM14709" s="93"/>
      <c r="AN14709" s="93"/>
      <c r="AO14709" s="93"/>
    </row>
    <row r="14710" spans="28:41" x14ac:dyDescent="0.55000000000000004">
      <c r="AB14710" s="278" t="s">
        <v>60009</v>
      </c>
      <c r="AC14710" s="279">
        <v>43950</v>
      </c>
      <c r="AE14710" s="246" t="s">
        <v>55511</v>
      </c>
      <c r="AF14710" s="247">
        <v>283.64999999999998</v>
      </c>
      <c r="AH14710" s="226" t="s">
        <v>43049</v>
      </c>
      <c r="AI14710" s="227">
        <v>5343</v>
      </c>
      <c r="AK14710" s="207" t="s">
        <v>28533</v>
      </c>
      <c r="AL14710" s="208">
        <v>8166.55</v>
      </c>
      <c r="AM14710" s="93"/>
      <c r="AN14710" s="93"/>
      <c r="AO14710" s="93"/>
    </row>
    <row r="14711" spans="28:41" x14ac:dyDescent="0.55000000000000004">
      <c r="AB14711" s="278" t="s">
        <v>61701</v>
      </c>
      <c r="AC14711" s="279">
        <v>230</v>
      </c>
      <c r="AE14711" s="246" t="s">
        <v>55512</v>
      </c>
      <c r="AF14711" s="247">
        <v>4424.4399999999996</v>
      </c>
      <c r="AH14711" s="226" t="s">
        <v>29268</v>
      </c>
      <c r="AI14711" s="227">
        <v>10552</v>
      </c>
      <c r="AK14711" s="207" t="s">
        <v>28534</v>
      </c>
      <c r="AL14711" s="208">
        <v>170866.03</v>
      </c>
      <c r="AM14711" s="93"/>
      <c r="AN14711" s="93"/>
      <c r="AO14711" s="93"/>
    </row>
    <row r="14712" spans="28:41" x14ac:dyDescent="0.55000000000000004">
      <c r="AB14712" s="278" t="s">
        <v>25003</v>
      </c>
      <c r="AC14712" s="279">
        <v>4319107.6100000003</v>
      </c>
      <c r="AE14712" s="246" t="s">
        <v>55513</v>
      </c>
      <c r="AF14712" s="247">
        <v>457.03</v>
      </c>
      <c r="AH14712" s="226" t="s">
        <v>29270</v>
      </c>
      <c r="AI14712" s="227">
        <v>1790</v>
      </c>
      <c r="AK14712" s="207" t="s">
        <v>14325</v>
      </c>
      <c r="AL14712" s="208">
        <v>287586.96999999997</v>
      </c>
      <c r="AM14712" s="93"/>
      <c r="AN14712" s="93"/>
      <c r="AO14712" s="93"/>
    </row>
    <row r="14713" spans="28:41" x14ac:dyDescent="0.55000000000000004">
      <c r="AB14713" s="278" t="s">
        <v>69431</v>
      </c>
      <c r="AC14713" s="279">
        <v>0.33</v>
      </c>
      <c r="AE14713" s="246" t="s">
        <v>55514</v>
      </c>
      <c r="AF14713" s="247">
        <v>87.6</v>
      </c>
      <c r="AH14713" s="226" t="s">
        <v>45767</v>
      </c>
      <c r="AI14713" s="227">
        <v>66743</v>
      </c>
      <c r="AK14713" s="207" t="s">
        <v>14326</v>
      </c>
      <c r="AL14713" s="208">
        <v>332865.63</v>
      </c>
      <c r="AM14713" s="93"/>
      <c r="AN14713" s="93"/>
      <c r="AO14713" s="93"/>
    </row>
    <row r="14714" spans="28:41" x14ac:dyDescent="0.55000000000000004">
      <c r="AB14714" s="278" t="s">
        <v>25004</v>
      </c>
      <c r="AC14714" s="279">
        <v>3677096.44</v>
      </c>
      <c r="AE14714" s="246" t="s">
        <v>55515</v>
      </c>
      <c r="AF14714" s="247">
        <v>323.93</v>
      </c>
      <c r="AH14714" s="226" t="s">
        <v>29277</v>
      </c>
      <c r="AI14714" s="227">
        <v>529.74</v>
      </c>
      <c r="AK14714" s="207" t="s">
        <v>28535</v>
      </c>
      <c r="AL14714" s="208">
        <v>136936.95000000001</v>
      </c>
      <c r="AM14714" s="93"/>
      <c r="AN14714" s="93"/>
      <c r="AO14714" s="93"/>
    </row>
    <row r="14715" spans="28:41" x14ac:dyDescent="0.55000000000000004">
      <c r="AB14715" s="278" t="s">
        <v>25006</v>
      </c>
      <c r="AC14715" s="279">
        <v>643851.42000000004</v>
      </c>
      <c r="AE14715" s="246" t="s">
        <v>65047</v>
      </c>
      <c r="AF14715" s="247">
        <v>2020</v>
      </c>
      <c r="AH14715" s="226" t="s">
        <v>53981</v>
      </c>
      <c r="AI14715" s="227">
        <v>13800</v>
      </c>
      <c r="AK14715" s="207" t="s">
        <v>14327</v>
      </c>
      <c r="AL14715" s="208">
        <v>244205</v>
      </c>
      <c r="AM14715" s="93"/>
      <c r="AN14715" s="93"/>
      <c r="AO14715" s="93"/>
    </row>
    <row r="14716" spans="28:41" x14ac:dyDescent="0.55000000000000004">
      <c r="AB14716" s="278" t="s">
        <v>55638</v>
      </c>
      <c r="AC14716" s="279">
        <v>8118.3</v>
      </c>
      <c r="AE14716" s="246" t="s">
        <v>35806</v>
      </c>
      <c r="AF14716" s="247">
        <v>50711.94</v>
      </c>
      <c r="AH14716" s="226" t="s">
        <v>53982</v>
      </c>
      <c r="AI14716" s="227">
        <v>1055.7</v>
      </c>
      <c r="AK14716" s="207" t="s">
        <v>28536</v>
      </c>
      <c r="AL14716" s="208">
        <v>21115</v>
      </c>
      <c r="AM14716" s="93"/>
      <c r="AN14716" s="93"/>
      <c r="AO14716" s="93"/>
    </row>
    <row r="14717" spans="28:41" x14ac:dyDescent="0.55000000000000004">
      <c r="AB14717" s="278" t="s">
        <v>25008</v>
      </c>
      <c r="AC14717" s="279">
        <v>7937413.3499999996</v>
      </c>
      <c r="AE14717" s="246" t="s">
        <v>35807</v>
      </c>
      <c r="AF14717" s="247">
        <v>3839.24</v>
      </c>
      <c r="AH14717" s="226" t="s">
        <v>53983</v>
      </c>
      <c r="AI14717" s="227">
        <v>18342.400000000001</v>
      </c>
      <c r="AK14717" s="207" t="s">
        <v>28537</v>
      </c>
      <c r="AL14717" s="208">
        <v>426919.2</v>
      </c>
      <c r="AM14717" s="93"/>
      <c r="AN14717" s="93"/>
      <c r="AO14717" s="93"/>
    </row>
    <row r="14718" spans="28:41" x14ac:dyDescent="0.55000000000000004">
      <c r="AB14718" s="278" t="s">
        <v>62379</v>
      </c>
      <c r="AC14718" s="279">
        <v>-141237.04999999999</v>
      </c>
      <c r="AE14718" s="246" t="s">
        <v>35808</v>
      </c>
      <c r="AF14718" s="247">
        <v>6362.23</v>
      </c>
      <c r="AH14718" s="226" t="s">
        <v>53984</v>
      </c>
      <c r="AI14718" s="227">
        <v>1403.2</v>
      </c>
      <c r="AK14718" s="207" t="s">
        <v>28538</v>
      </c>
      <c r="AL14718" s="208">
        <v>1350.29</v>
      </c>
      <c r="AM14718" s="93"/>
      <c r="AN14718" s="93"/>
      <c r="AO14718" s="93"/>
    </row>
    <row r="14719" spans="28:41" x14ac:dyDescent="0.55000000000000004">
      <c r="AB14719" s="278" t="s">
        <v>58378</v>
      </c>
      <c r="AC14719" s="279">
        <v>1933060.74</v>
      </c>
      <c r="AE14719" s="246" t="s">
        <v>61629</v>
      </c>
      <c r="AF14719" s="247">
        <v>325.49</v>
      </c>
      <c r="AH14719" s="226" t="s">
        <v>53985</v>
      </c>
      <c r="AI14719" s="227">
        <v>295.20999999999998</v>
      </c>
      <c r="AK14719" s="207" t="s">
        <v>28539</v>
      </c>
      <c r="AL14719" s="208">
        <v>5553.9</v>
      </c>
      <c r="AM14719" s="93"/>
      <c r="AN14719" s="93"/>
      <c r="AO14719" s="93"/>
    </row>
    <row r="14720" spans="28:41" x14ac:dyDescent="0.55000000000000004">
      <c r="AB14720" s="278" t="s">
        <v>25009</v>
      </c>
      <c r="AC14720" s="279">
        <v>3238.36</v>
      </c>
      <c r="AE14720" s="246" t="s">
        <v>56667</v>
      </c>
      <c r="AF14720" s="247">
        <v>13473</v>
      </c>
      <c r="AH14720" s="226" t="s">
        <v>53986</v>
      </c>
      <c r="AI14720" s="227">
        <v>19079.169999999998</v>
      </c>
      <c r="AK14720" s="207" t="s">
        <v>14328</v>
      </c>
      <c r="AL14720" s="208">
        <v>105174.12</v>
      </c>
      <c r="AM14720" s="93"/>
      <c r="AN14720" s="93"/>
      <c r="AO14720" s="93"/>
    </row>
    <row r="14721" spans="28:41" x14ac:dyDescent="0.55000000000000004">
      <c r="AB14721" s="278" t="s">
        <v>25036</v>
      </c>
      <c r="AC14721" s="279">
        <v>6875.28</v>
      </c>
      <c r="AE14721" s="246" t="s">
        <v>59928</v>
      </c>
      <c r="AF14721" s="247">
        <v>2347</v>
      </c>
      <c r="AH14721" s="226" t="s">
        <v>53987</v>
      </c>
      <c r="AI14721" s="227">
        <v>64242.38</v>
      </c>
      <c r="AK14721" s="207" t="s">
        <v>28540</v>
      </c>
      <c r="AL14721" s="208">
        <v>1050382.6299999999</v>
      </c>
      <c r="AM14721" s="93"/>
      <c r="AN14721" s="93"/>
      <c r="AO14721" s="93"/>
    </row>
    <row r="14722" spans="28:41" x14ac:dyDescent="0.55000000000000004">
      <c r="AB14722" s="278" t="s">
        <v>25037</v>
      </c>
      <c r="AC14722" s="279">
        <v>318.76</v>
      </c>
      <c r="AE14722" s="246" t="s">
        <v>56668</v>
      </c>
      <c r="AF14722" s="247">
        <v>22204</v>
      </c>
      <c r="AH14722" s="226" t="s">
        <v>53988</v>
      </c>
      <c r="AI14722" s="227">
        <v>5847</v>
      </c>
      <c r="AK14722" s="207" t="s">
        <v>28541</v>
      </c>
      <c r="AL14722" s="208">
        <v>246152.07</v>
      </c>
      <c r="AM14722" s="93"/>
      <c r="AN14722" s="93"/>
      <c r="AO14722" s="93"/>
    </row>
    <row r="14723" spans="28:41" x14ac:dyDescent="0.55000000000000004">
      <c r="AB14723" s="278" t="s">
        <v>25038</v>
      </c>
      <c r="AC14723" s="279">
        <v>955.84</v>
      </c>
      <c r="AE14723" s="246" t="s">
        <v>56669</v>
      </c>
      <c r="AF14723" s="247">
        <v>1667.41</v>
      </c>
      <c r="AH14723" s="226" t="s">
        <v>53989</v>
      </c>
      <c r="AI14723" s="227">
        <v>2454</v>
      </c>
      <c r="AK14723" s="207" t="s">
        <v>28542</v>
      </c>
      <c r="AL14723" s="208">
        <v>26868.76</v>
      </c>
      <c r="AM14723" s="93"/>
      <c r="AN14723" s="93"/>
      <c r="AO14723" s="93"/>
    </row>
    <row r="14724" spans="28:41" x14ac:dyDescent="0.55000000000000004">
      <c r="AB14724" s="278" t="s">
        <v>54481</v>
      </c>
      <c r="AC14724" s="279">
        <v>12398.63</v>
      </c>
      <c r="AE14724" s="246" t="s">
        <v>56670</v>
      </c>
      <c r="AF14724" s="247">
        <v>666.09</v>
      </c>
      <c r="AH14724" s="226" t="s">
        <v>53990</v>
      </c>
      <c r="AI14724" s="227">
        <v>49542</v>
      </c>
      <c r="AK14724" s="207" t="s">
        <v>28543</v>
      </c>
      <c r="AL14724" s="208">
        <v>114838.6</v>
      </c>
      <c r="AM14724" s="93"/>
      <c r="AN14724" s="93"/>
      <c r="AO14724" s="93"/>
    </row>
    <row r="14725" spans="28:41" x14ac:dyDescent="0.55000000000000004">
      <c r="AB14725" s="278" t="s">
        <v>25043</v>
      </c>
      <c r="AC14725" s="279">
        <v>5953.2</v>
      </c>
      <c r="AE14725" s="246" t="s">
        <v>56671</v>
      </c>
      <c r="AF14725" s="247">
        <v>2462.5</v>
      </c>
      <c r="AH14725" s="226" t="s">
        <v>43050</v>
      </c>
      <c r="AI14725" s="227">
        <v>113000</v>
      </c>
      <c r="AK14725" s="207" t="s">
        <v>28544</v>
      </c>
      <c r="AL14725" s="208">
        <v>1719594.55</v>
      </c>
      <c r="AM14725" s="93"/>
      <c r="AN14725" s="93"/>
      <c r="AO14725" s="93"/>
    </row>
    <row r="14726" spans="28:41" x14ac:dyDescent="0.55000000000000004">
      <c r="AB14726" s="278" t="s">
        <v>69432</v>
      </c>
      <c r="AC14726" s="279">
        <v>64467</v>
      </c>
      <c r="AE14726" s="246" t="s">
        <v>57949</v>
      </c>
      <c r="AF14726" s="247">
        <v>994.68</v>
      </c>
      <c r="AH14726" s="226" t="s">
        <v>43051</v>
      </c>
      <c r="AI14726" s="227">
        <v>8644.5300000000007</v>
      </c>
      <c r="AK14726" s="207" t="s">
        <v>28545</v>
      </c>
      <c r="AL14726" s="208">
        <v>38350</v>
      </c>
      <c r="AM14726" s="93"/>
      <c r="AN14726" s="93"/>
      <c r="AO14726" s="93"/>
    </row>
    <row r="14727" spans="28:41" x14ac:dyDescent="0.55000000000000004">
      <c r="AB14727" s="278" t="s">
        <v>70943</v>
      </c>
      <c r="AC14727" s="279">
        <v>4352</v>
      </c>
      <c r="AE14727" s="246" t="s">
        <v>56672</v>
      </c>
      <c r="AF14727" s="247">
        <v>-124.3</v>
      </c>
      <c r="AH14727" s="226" t="s">
        <v>29297</v>
      </c>
      <c r="AI14727" s="227">
        <v>5817.98</v>
      </c>
      <c r="AK14727" s="207" t="s">
        <v>28546</v>
      </c>
      <c r="AL14727" s="208">
        <v>7750</v>
      </c>
      <c r="AM14727" s="93"/>
      <c r="AN14727" s="93"/>
      <c r="AO14727" s="93"/>
    </row>
    <row r="14728" spans="28:41" x14ac:dyDescent="0.55000000000000004">
      <c r="AB14728" s="278" t="s">
        <v>25076</v>
      </c>
      <c r="AC14728" s="279">
        <v>308908.08</v>
      </c>
      <c r="AE14728" s="246" t="s">
        <v>54056</v>
      </c>
      <c r="AF14728" s="247">
        <v>4376.25</v>
      </c>
      <c r="AH14728" s="226" t="s">
        <v>29299</v>
      </c>
      <c r="AI14728" s="227">
        <v>1913</v>
      </c>
      <c r="AK14728" s="207" t="s">
        <v>28547</v>
      </c>
      <c r="AL14728" s="208">
        <v>3526.66</v>
      </c>
      <c r="AM14728" s="93"/>
      <c r="AN14728" s="93"/>
      <c r="AO14728" s="93"/>
    </row>
    <row r="14729" spans="28:41" x14ac:dyDescent="0.55000000000000004">
      <c r="AB14729" s="278" t="s">
        <v>61702</v>
      </c>
      <c r="AC14729" s="279">
        <v>53000</v>
      </c>
      <c r="AE14729" s="246" t="s">
        <v>29667</v>
      </c>
      <c r="AF14729" s="247">
        <v>1053.97</v>
      </c>
      <c r="AH14729" s="226" t="s">
        <v>45768</v>
      </c>
      <c r="AI14729" s="227">
        <v>17627.5</v>
      </c>
      <c r="AK14729" s="207" t="s">
        <v>28548</v>
      </c>
      <c r="AL14729" s="208">
        <v>896.3</v>
      </c>
      <c r="AM14729" s="93"/>
      <c r="AN14729" s="93"/>
      <c r="AO14729" s="93"/>
    </row>
    <row r="14730" spans="28:41" x14ac:dyDescent="0.55000000000000004">
      <c r="AB14730" s="278" t="s">
        <v>25078</v>
      </c>
      <c r="AC14730" s="279">
        <v>26713.439999999999</v>
      </c>
      <c r="AE14730" s="246" t="s">
        <v>29668</v>
      </c>
      <c r="AF14730" s="247">
        <v>80.63</v>
      </c>
      <c r="AH14730" s="226" t="s">
        <v>53991</v>
      </c>
      <c r="AI14730" s="227">
        <v>930</v>
      </c>
      <c r="AK14730" s="207" t="s">
        <v>28549</v>
      </c>
      <c r="AL14730" s="208">
        <v>4846</v>
      </c>
      <c r="AM14730" s="93"/>
      <c r="AN14730" s="93"/>
      <c r="AO14730" s="93"/>
    </row>
    <row r="14731" spans="28:41" x14ac:dyDescent="0.55000000000000004">
      <c r="AB14731" s="278" t="s">
        <v>25079</v>
      </c>
      <c r="AC14731" s="279">
        <v>92.86</v>
      </c>
      <c r="AE14731" s="246" t="s">
        <v>59270</v>
      </c>
      <c r="AF14731" s="247">
        <v>17820</v>
      </c>
      <c r="AH14731" s="226" t="s">
        <v>29300</v>
      </c>
      <c r="AI14731" s="227">
        <v>28673.75</v>
      </c>
      <c r="AK14731" s="207" t="s">
        <v>28550</v>
      </c>
      <c r="AL14731" s="208">
        <v>9325.6</v>
      </c>
      <c r="AM14731" s="93"/>
      <c r="AN14731" s="93"/>
      <c r="AO14731" s="93"/>
    </row>
    <row r="14732" spans="28:41" x14ac:dyDescent="0.55000000000000004">
      <c r="AB14732" s="278" t="s">
        <v>35393</v>
      </c>
      <c r="AC14732" s="279">
        <v>731.55</v>
      </c>
      <c r="AE14732" s="246" t="s">
        <v>29670</v>
      </c>
      <c r="AF14732" s="247">
        <v>1270.68</v>
      </c>
      <c r="AH14732" s="226" t="s">
        <v>29301</v>
      </c>
      <c r="AI14732" s="227">
        <v>2193.5500000000002</v>
      </c>
      <c r="AK14732" s="207" t="s">
        <v>28551</v>
      </c>
      <c r="AL14732" s="208">
        <v>3823</v>
      </c>
      <c r="AM14732" s="93"/>
      <c r="AN14732" s="93"/>
      <c r="AO14732" s="93"/>
    </row>
    <row r="14733" spans="28:41" x14ac:dyDescent="0.55000000000000004">
      <c r="AB14733" s="278" t="s">
        <v>25113</v>
      </c>
      <c r="AC14733" s="279">
        <v>18748</v>
      </c>
      <c r="AE14733" s="246" t="s">
        <v>59271</v>
      </c>
      <c r="AF14733" s="247">
        <v>4365.8999999999996</v>
      </c>
      <c r="AH14733" s="226" t="s">
        <v>47337</v>
      </c>
      <c r="AI14733" s="227">
        <v>31175</v>
      </c>
      <c r="AK14733" s="207" t="s">
        <v>28552</v>
      </c>
      <c r="AL14733" s="208">
        <v>38241</v>
      </c>
      <c r="AM14733" s="93"/>
      <c r="AN14733" s="93"/>
      <c r="AO14733" s="93"/>
    </row>
    <row r="14734" spans="28:41" x14ac:dyDescent="0.55000000000000004">
      <c r="AB14734" s="278" t="s">
        <v>69433</v>
      </c>
      <c r="AC14734" s="279">
        <v>3020.84</v>
      </c>
      <c r="AE14734" s="246" t="s">
        <v>59272</v>
      </c>
      <c r="AF14734" s="247">
        <v>1888.03</v>
      </c>
      <c r="AH14734" s="226" t="s">
        <v>29302</v>
      </c>
      <c r="AI14734" s="227">
        <v>4206.99</v>
      </c>
      <c r="AK14734" s="207" t="s">
        <v>28553</v>
      </c>
      <c r="AL14734" s="208">
        <v>6712.26</v>
      </c>
      <c r="AM14734" s="93"/>
      <c r="AN14734" s="93"/>
      <c r="AO14734" s="93"/>
    </row>
    <row r="14735" spans="28:41" x14ac:dyDescent="0.55000000000000004">
      <c r="AB14735" s="278" t="s">
        <v>59339</v>
      </c>
      <c r="AC14735" s="279">
        <v>72336.460000000006</v>
      </c>
      <c r="AE14735" s="246" t="s">
        <v>56673</v>
      </c>
      <c r="AF14735" s="247">
        <v>-107.56</v>
      </c>
      <c r="AH14735" s="226" t="s">
        <v>34275</v>
      </c>
      <c r="AI14735" s="227">
        <v>941.93</v>
      </c>
      <c r="AK14735" s="207" t="s">
        <v>28554</v>
      </c>
      <c r="AL14735" s="208">
        <v>45310.74</v>
      </c>
      <c r="AM14735" s="93"/>
      <c r="AN14735" s="93"/>
      <c r="AO14735" s="93"/>
    </row>
    <row r="14736" spans="28:41" x14ac:dyDescent="0.55000000000000004">
      <c r="AB14736" s="278" t="s">
        <v>25137</v>
      </c>
      <c r="AC14736" s="279">
        <v>96256.93</v>
      </c>
      <c r="AE14736" s="246" t="s">
        <v>59929</v>
      </c>
      <c r="AF14736" s="247">
        <v>1169</v>
      </c>
      <c r="AH14736" s="226" t="s">
        <v>53992</v>
      </c>
      <c r="AI14736" s="227">
        <v>1920</v>
      </c>
      <c r="AK14736" s="207" t="s">
        <v>28555</v>
      </c>
      <c r="AL14736" s="208">
        <v>1683</v>
      </c>
      <c r="AM14736" s="93"/>
      <c r="AN14736" s="93"/>
      <c r="AO14736" s="93"/>
    </row>
    <row r="14737" spans="28:41" x14ac:dyDescent="0.55000000000000004">
      <c r="AB14737" s="278" t="s">
        <v>25139</v>
      </c>
      <c r="AC14737" s="279">
        <v>90973.759999999995</v>
      </c>
      <c r="AE14737" s="246" t="s">
        <v>36830</v>
      </c>
      <c r="AF14737" s="247">
        <v>10870.2</v>
      </c>
      <c r="AH14737" s="226" t="s">
        <v>53993</v>
      </c>
      <c r="AI14737" s="227">
        <v>146.88</v>
      </c>
      <c r="AK14737" s="207" t="s">
        <v>28556</v>
      </c>
      <c r="AL14737" s="208">
        <v>651.98</v>
      </c>
      <c r="AM14737" s="93"/>
      <c r="AN14737" s="93"/>
      <c r="AO14737" s="93"/>
    </row>
    <row r="14738" spans="28:41" x14ac:dyDescent="0.55000000000000004">
      <c r="AB14738" s="278" t="s">
        <v>69434</v>
      </c>
      <c r="AC14738" s="279">
        <v>30403.61</v>
      </c>
      <c r="AE14738" s="246" t="s">
        <v>48354</v>
      </c>
      <c r="AF14738" s="247">
        <v>390</v>
      </c>
      <c r="AH14738" s="226" t="s">
        <v>53994</v>
      </c>
      <c r="AI14738" s="227">
        <v>3035</v>
      </c>
      <c r="AK14738" s="207" t="s">
        <v>28557</v>
      </c>
      <c r="AL14738" s="208">
        <v>49.87</v>
      </c>
      <c r="AM14738" s="93"/>
      <c r="AN14738" s="93"/>
      <c r="AO14738" s="93"/>
    </row>
    <row r="14739" spans="28:41" x14ac:dyDescent="0.55000000000000004">
      <c r="AB14739" s="278" t="s">
        <v>14004</v>
      </c>
      <c r="AC14739" s="279">
        <v>3294.5</v>
      </c>
      <c r="AE14739" s="246" t="s">
        <v>36831</v>
      </c>
      <c r="AF14739" s="247">
        <v>830.57</v>
      </c>
      <c r="AH14739" s="226" t="s">
        <v>45769</v>
      </c>
      <c r="AI14739" s="227">
        <v>36437.46</v>
      </c>
      <c r="AK14739" s="207" t="s">
        <v>28558</v>
      </c>
      <c r="AL14739" s="208">
        <v>10395</v>
      </c>
      <c r="AM14739" s="93"/>
      <c r="AN14739" s="93"/>
      <c r="AO14739" s="93"/>
    </row>
    <row r="14740" spans="28:41" x14ac:dyDescent="0.55000000000000004">
      <c r="AB14740" s="278" t="s">
        <v>62905</v>
      </c>
      <c r="AC14740" s="279">
        <v>48153.34</v>
      </c>
      <c r="AE14740" s="246" t="s">
        <v>36832</v>
      </c>
      <c r="AF14740" s="247">
        <v>2663.2</v>
      </c>
      <c r="AH14740" s="226" t="s">
        <v>45770</v>
      </c>
      <c r="AI14740" s="227">
        <v>22000</v>
      </c>
      <c r="AK14740" s="207" t="s">
        <v>28559</v>
      </c>
      <c r="AL14740" s="208">
        <v>3835.7</v>
      </c>
      <c r="AM14740" s="93"/>
      <c r="AN14740" s="93"/>
      <c r="AO14740" s="93"/>
    </row>
    <row r="14741" spans="28:41" x14ac:dyDescent="0.55000000000000004">
      <c r="AB14741" s="278" t="s">
        <v>43323</v>
      </c>
      <c r="AC14741" s="279">
        <v>216</v>
      </c>
      <c r="AE14741" s="246" t="s">
        <v>39598</v>
      </c>
      <c r="AF14741" s="247">
        <v>1960.66</v>
      </c>
      <c r="AH14741" s="226" t="s">
        <v>45771</v>
      </c>
      <c r="AI14741" s="227">
        <v>4470.47</v>
      </c>
      <c r="AK14741" s="207" t="s">
        <v>28560</v>
      </c>
      <c r="AL14741" s="208">
        <v>4257</v>
      </c>
      <c r="AM14741" s="93"/>
      <c r="AN14741" s="93"/>
      <c r="AO14741" s="93"/>
    </row>
    <row r="14742" spans="28:41" x14ac:dyDescent="0.55000000000000004">
      <c r="AB14742" s="278" t="s">
        <v>25142</v>
      </c>
      <c r="AC14742" s="279">
        <v>25845.68</v>
      </c>
      <c r="AE14742" s="246" t="s">
        <v>62846</v>
      </c>
      <c r="AF14742" s="247">
        <v>6055</v>
      </c>
      <c r="AH14742" s="226" t="s">
        <v>47338</v>
      </c>
      <c r="AI14742" s="227">
        <v>910.95</v>
      </c>
      <c r="AK14742" s="207" t="s">
        <v>28561</v>
      </c>
      <c r="AL14742" s="208">
        <v>45097</v>
      </c>
      <c r="AM14742" s="93"/>
      <c r="AN14742" s="93"/>
      <c r="AO14742" s="93"/>
    </row>
    <row r="14743" spans="28:41" x14ac:dyDescent="0.55000000000000004">
      <c r="AB14743" s="278" t="s">
        <v>25143</v>
      </c>
      <c r="AC14743" s="279">
        <v>1913.95</v>
      </c>
      <c r="AE14743" s="246" t="s">
        <v>59446</v>
      </c>
      <c r="AF14743" s="247">
        <v>1674.55</v>
      </c>
      <c r="AH14743" s="226" t="s">
        <v>45772</v>
      </c>
      <c r="AI14743" s="227">
        <v>33009.96</v>
      </c>
      <c r="AK14743" s="207" t="s">
        <v>28562</v>
      </c>
      <c r="AL14743" s="208">
        <v>18135.5</v>
      </c>
      <c r="AM14743" s="93"/>
      <c r="AN14743" s="93"/>
      <c r="AO14743" s="93"/>
    </row>
    <row r="14744" spans="28:41" x14ac:dyDescent="0.55000000000000004">
      <c r="AB14744" s="278" t="s">
        <v>25144</v>
      </c>
      <c r="AC14744" s="279">
        <v>24102.99</v>
      </c>
      <c r="AE14744" s="246" t="s">
        <v>29719</v>
      </c>
      <c r="AF14744" s="247">
        <v>0.06</v>
      </c>
      <c r="AH14744" s="226" t="s">
        <v>50501</v>
      </c>
      <c r="AI14744" s="227">
        <v>27616</v>
      </c>
      <c r="AK14744" s="207" t="s">
        <v>28563</v>
      </c>
      <c r="AL14744" s="208">
        <v>70996.5</v>
      </c>
      <c r="AM14744" s="93"/>
      <c r="AN14744" s="93"/>
      <c r="AO14744" s="93"/>
    </row>
    <row r="14745" spans="28:41" x14ac:dyDescent="0.55000000000000004">
      <c r="AB14745" s="278" t="s">
        <v>25145</v>
      </c>
      <c r="AC14745" s="279">
        <v>239.58</v>
      </c>
      <c r="AE14745" s="246" t="s">
        <v>35809</v>
      </c>
      <c r="AF14745" s="247">
        <v>167930</v>
      </c>
      <c r="AH14745" s="226" t="s">
        <v>48335</v>
      </c>
      <c r="AI14745" s="227">
        <v>7225</v>
      </c>
      <c r="AK14745" s="207" t="s">
        <v>28564</v>
      </c>
      <c r="AL14745" s="208">
        <v>14102</v>
      </c>
      <c r="AM14745" s="93"/>
      <c r="AN14745" s="93"/>
      <c r="AO14745" s="93"/>
    </row>
    <row r="14746" spans="28:41" x14ac:dyDescent="0.55000000000000004">
      <c r="AB14746" s="278" t="s">
        <v>69435</v>
      </c>
      <c r="AC14746" s="279">
        <v>8.4</v>
      </c>
      <c r="AE14746" s="246" t="s">
        <v>29736</v>
      </c>
      <c r="AF14746" s="247">
        <v>7800</v>
      </c>
      <c r="AH14746" s="226" t="s">
        <v>50502</v>
      </c>
      <c r="AI14746" s="227">
        <v>2365</v>
      </c>
      <c r="AK14746" s="207" t="s">
        <v>28565</v>
      </c>
      <c r="AL14746" s="208">
        <v>7106</v>
      </c>
      <c r="AM14746" s="93"/>
      <c r="AN14746" s="93"/>
      <c r="AO14746" s="93"/>
    </row>
    <row r="14747" spans="28:41" x14ac:dyDescent="0.55000000000000004">
      <c r="AB14747" s="278" t="s">
        <v>25146</v>
      </c>
      <c r="AC14747" s="279">
        <v>46639.69</v>
      </c>
      <c r="AE14747" s="246" t="s">
        <v>59273</v>
      </c>
      <c r="AF14747" s="247">
        <v>350</v>
      </c>
      <c r="AH14747" s="226" t="s">
        <v>45773</v>
      </c>
      <c r="AI14747" s="227">
        <v>57000</v>
      </c>
      <c r="AK14747" s="207" t="s">
        <v>28566</v>
      </c>
      <c r="AL14747" s="208">
        <v>6641.54</v>
      </c>
      <c r="AM14747" s="93"/>
      <c r="AN14747" s="93"/>
      <c r="AO14747" s="93"/>
    </row>
    <row r="14748" spans="28:41" x14ac:dyDescent="0.55000000000000004">
      <c r="AB14748" s="278" t="s">
        <v>69436</v>
      </c>
      <c r="AC14748" s="279">
        <v>3826.04</v>
      </c>
      <c r="AE14748" s="246" t="s">
        <v>29740</v>
      </c>
      <c r="AF14748" s="247">
        <v>12193.91</v>
      </c>
      <c r="AH14748" s="226" t="s">
        <v>45774</v>
      </c>
      <c r="AI14748" s="227">
        <v>4360.5</v>
      </c>
      <c r="AK14748" s="207" t="s">
        <v>28567</v>
      </c>
      <c r="AL14748" s="208">
        <v>508.09</v>
      </c>
      <c r="AM14748" s="93"/>
      <c r="AN14748" s="93"/>
      <c r="AO14748" s="93"/>
    </row>
    <row r="14749" spans="28:41" x14ac:dyDescent="0.55000000000000004">
      <c r="AB14749" s="278" t="s">
        <v>25148</v>
      </c>
      <c r="AC14749" s="279">
        <v>17127.53</v>
      </c>
      <c r="AE14749" s="246" t="s">
        <v>29741</v>
      </c>
      <c r="AF14749" s="247">
        <v>43053.85</v>
      </c>
      <c r="AH14749" s="226" t="s">
        <v>45775</v>
      </c>
      <c r="AI14749" s="227">
        <v>448069.87</v>
      </c>
      <c r="AK14749" s="207" t="s">
        <v>28568</v>
      </c>
      <c r="AL14749" s="208">
        <v>1298</v>
      </c>
      <c r="AM14749" s="93"/>
      <c r="AN14749" s="93"/>
      <c r="AO14749" s="93"/>
    </row>
    <row r="14750" spans="28:41" x14ac:dyDescent="0.55000000000000004">
      <c r="AB14750" s="278" t="s">
        <v>25149</v>
      </c>
      <c r="AC14750" s="279">
        <v>6676.82</v>
      </c>
      <c r="AE14750" s="246" t="s">
        <v>35810</v>
      </c>
      <c r="AF14750" s="247">
        <v>32435.99</v>
      </c>
      <c r="AH14750" s="226" t="s">
        <v>45776</v>
      </c>
      <c r="AI14750" s="227">
        <v>33641.89</v>
      </c>
      <c r="AK14750" s="207" t="s">
        <v>28569</v>
      </c>
      <c r="AL14750" s="208">
        <v>38350</v>
      </c>
      <c r="AM14750" s="93"/>
      <c r="AN14750" s="93"/>
      <c r="AO14750" s="93"/>
    </row>
    <row r="14751" spans="28:41" x14ac:dyDescent="0.55000000000000004">
      <c r="AB14751" s="278" t="s">
        <v>25152</v>
      </c>
      <c r="AC14751" s="279">
        <v>-2032.9</v>
      </c>
      <c r="AE14751" s="246" t="s">
        <v>29743</v>
      </c>
      <c r="AF14751" s="247">
        <v>20152.22</v>
      </c>
      <c r="AH14751" s="226" t="s">
        <v>29331</v>
      </c>
      <c r="AI14751" s="227">
        <v>4992.0200000000004</v>
      </c>
      <c r="AK14751" s="207" t="s">
        <v>28570</v>
      </c>
      <c r="AL14751" s="208">
        <v>7750</v>
      </c>
      <c r="AM14751" s="93"/>
      <c r="AN14751" s="93"/>
      <c r="AO14751" s="93"/>
    </row>
    <row r="14752" spans="28:41" x14ac:dyDescent="0.55000000000000004">
      <c r="AB14752" s="278" t="s">
        <v>56839</v>
      </c>
      <c r="AC14752" s="279">
        <v>138251.9</v>
      </c>
      <c r="AE14752" s="246" t="s">
        <v>49241</v>
      </c>
      <c r="AF14752" s="247">
        <v>-28.99</v>
      </c>
      <c r="AH14752" s="226" t="s">
        <v>29332</v>
      </c>
      <c r="AI14752" s="227">
        <v>2500</v>
      </c>
      <c r="AK14752" s="207" t="s">
        <v>28571</v>
      </c>
      <c r="AL14752" s="208">
        <v>651.98</v>
      </c>
      <c r="AM14752" s="93"/>
      <c r="AN14752" s="93"/>
      <c r="AO14752" s="93"/>
    </row>
    <row r="14753" spans="28:41" x14ac:dyDescent="0.55000000000000004">
      <c r="AB14753" s="278" t="s">
        <v>48514</v>
      </c>
      <c r="AC14753" s="279">
        <v>46754.8</v>
      </c>
      <c r="AE14753" s="246" t="s">
        <v>55516</v>
      </c>
      <c r="AF14753" s="247">
        <v>-0.3</v>
      </c>
      <c r="AH14753" s="226" t="s">
        <v>29333</v>
      </c>
      <c r="AI14753" s="227">
        <v>573.19000000000005</v>
      </c>
      <c r="AK14753" s="207" t="s">
        <v>28572</v>
      </c>
      <c r="AL14753" s="208">
        <v>6641.54</v>
      </c>
      <c r="AM14753" s="93"/>
      <c r="AN14753" s="93"/>
      <c r="AO14753" s="93"/>
    </row>
    <row r="14754" spans="28:41" x14ac:dyDescent="0.55000000000000004">
      <c r="AB14754" s="278" t="s">
        <v>69437</v>
      </c>
      <c r="AC14754" s="279">
        <v>28583.31</v>
      </c>
      <c r="AE14754" s="246" t="s">
        <v>54063</v>
      </c>
      <c r="AF14754" s="247">
        <v>21550.41</v>
      </c>
      <c r="AH14754" s="226" t="s">
        <v>29334</v>
      </c>
      <c r="AI14754" s="227">
        <v>542</v>
      </c>
      <c r="AK14754" s="207" t="s">
        <v>28573</v>
      </c>
      <c r="AL14754" s="208">
        <v>4084.62</v>
      </c>
      <c r="AM14754" s="93"/>
      <c r="AN14754" s="93"/>
      <c r="AO14754" s="93"/>
    </row>
    <row r="14755" spans="28:41" x14ac:dyDescent="0.55000000000000004">
      <c r="AB14755" s="278" t="s">
        <v>66786</v>
      </c>
      <c r="AC14755" s="279">
        <v>65214.02</v>
      </c>
      <c r="AE14755" s="246" t="s">
        <v>54065</v>
      </c>
      <c r="AF14755" s="247">
        <v>11700</v>
      </c>
      <c r="AH14755" s="226" t="s">
        <v>29339</v>
      </c>
      <c r="AI14755" s="227">
        <v>4001.71</v>
      </c>
      <c r="AK14755" s="207" t="s">
        <v>28574</v>
      </c>
      <c r="AL14755" s="208">
        <v>19720.599999999999</v>
      </c>
      <c r="AM14755" s="93"/>
      <c r="AN14755" s="93"/>
      <c r="AO14755" s="93"/>
    </row>
    <row r="14756" spans="28:41" x14ac:dyDescent="0.55000000000000004">
      <c r="AB14756" s="278" t="s">
        <v>25186</v>
      </c>
      <c r="AC14756" s="279">
        <v>104031.3</v>
      </c>
      <c r="AE14756" s="246" t="s">
        <v>54066</v>
      </c>
      <c r="AF14756" s="247">
        <v>2543.64</v>
      </c>
      <c r="AH14756" s="226" t="s">
        <v>14414</v>
      </c>
      <c r="AI14756" s="227">
        <v>14995.39</v>
      </c>
      <c r="AK14756" s="207" t="s">
        <v>28575</v>
      </c>
      <c r="AL14756" s="208">
        <v>53652</v>
      </c>
      <c r="AM14756" s="93"/>
      <c r="AN14756" s="93"/>
      <c r="AO14756" s="93"/>
    </row>
    <row r="14757" spans="28:41" x14ac:dyDescent="0.55000000000000004">
      <c r="AB14757" s="278" t="s">
        <v>69438</v>
      </c>
      <c r="AC14757" s="279">
        <v>5414.1</v>
      </c>
      <c r="AE14757" s="246" t="s">
        <v>54067</v>
      </c>
      <c r="AF14757" s="247">
        <v>8146.35</v>
      </c>
      <c r="AH14757" s="226" t="s">
        <v>29341</v>
      </c>
      <c r="AI14757" s="227">
        <v>29012.18</v>
      </c>
      <c r="AK14757" s="207" t="s">
        <v>28576</v>
      </c>
      <c r="AL14757" s="208">
        <v>33292</v>
      </c>
      <c r="AM14757" s="93"/>
      <c r="AN14757" s="93"/>
      <c r="AO14757" s="93"/>
    </row>
    <row r="14758" spans="28:41" x14ac:dyDescent="0.55000000000000004">
      <c r="AB14758" s="278" t="s">
        <v>36556</v>
      </c>
      <c r="AC14758" s="279">
        <v>29112.12</v>
      </c>
      <c r="AE14758" s="246" t="s">
        <v>63449</v>
      </c>
      <c r="AF14758" s="247">
        <v>1225</v>
      </c>
      <c r="AH14758" s="226" t="s">
        <v>34276</v>
      </c>
      <c r="AI14758" s="227">
        <v>12000</v>
      </c>
      <c r="AK14758" s="207" t="s">
        <v>28577</v>
      </c>
      <c r="AL14758" s="208">
        <v>24847.759999999998</v>
      </c>
      <c r="AM14758" s="93"/>
      <c r="AN14758" s="93"/>
      <c r="AO14758" s="93"/>
    </row>
    <row r="14759" spans="28:41" x14ac:dyDescent="0.55000000000000004">
      <c r="AB14759" s="278" t="s">
        <v>40864</v>
      </c>
      <c r="AC14759" s="279">
        <v>70178.179999999993</v>
      </c>
      <c r="AE14759" s="246" t="s">
        <v>50546</v>
      </c>
      <c r="AF14759" s="247">
        <v>5974.81</v>
      </c>
      <c r="AH14759" s="226" t="s">
        <v>29344</v>
      </c>
      <c r="AI14759" s="227">
        <v>7779</v>
      </c>
      <c r="AK14759" s="207" t="s">
        <v>28578</v>
      </c>
      <c r="AL14759" s="208">
        <v>154548.24</v>
      </c>
      <c r="AM14759" s="93"/>
      <c r="AN14759" s="93"/>
      <c r="AO14759" s="93"/>
    </row>
    <row r="14760" spans="28:41" x14ac:dyDescent="0.55000000000000004">
      <c r="AB14760" s="278" t="s">
        <v>40865</v>
      </c>
      <c r="AC14760" s="279">
        <v>43587.12</v>
      </c>
      <c r="AE14760" s="246" t="s">
        <v>65048</v>
      </c>
      <c r="AF14760" s="247">
        <v>-77.03</v>
      </c>
      <c r="AH14760" s="226" t="s">
        <v>53995</v>
      </c>
      <c r="AI14760" s="227">
        <v>5380</v>
      </c>
      <c r="AK14760" s="207" t="s">
        <v>28579</v>
      </c>
      <c r="AL14760" s="208">
        <v>12483.33</v>
      </c>
      <c r="AM14760" s="93"/>
      <c r="AN14760" s="93"/>
      <c r="AO14760" s="93"/>
    </row>
    <row r="14761" spans="28:41" x14ac:dyDescent="0.55000000000000004">
      <c r="AB14761" s="278" t="s">
        <v>25187</v>
      </c>
      <c r="AC14761" s="279">
        <v>69518.11</v>
      </c>
      <c r="AE14761" s="246" t="s">
        <v>63450</v>
      </c>
      <c r="AF14761" s="247">
        <v>26962</v>
      </c>
      <c r="AH14761" s="226" t="s">
        <v>53996</v>
      </c>
      <c r="AI14761" s="227">
        <v>1500</v>
      </c>
      <c r="AK14761" s="207" t="s">
        <v>28580</v>
      </c>
      <c r="AL14761" s="208">
        <v>1875</v>
      </c>
      <c r="AM14761" s="93"/>
      <c r="AN14761" s="93"/>
      <c r="AO14761" s="93"/>
    </row>
    <row r="14762" spans="28:41" x14ac:dyDescent="0.55000000000000004">
      <c r="AB14762" s="278" t="s">
        <v>25190</v>
      </c>
      <c r="AC14762" s="279">
        <v>8201</v>
      </c>
      <c r="AE14762" s="246" t="s">
        <v>65049</v>
      </c>
      <c r="AF14762" s="247">
        <v>159392.97</v>
      </c>
      <c r="AH14762" s="226" t="s">
        <v>53997</v>
      </c>
      <c r="AI14762" s="227">
        <v>800</v>
      </c>
      <c r="AK14762" s="207" t="s">
        <v>28581</v>
      </c>
      <c r="AL14762" s="208">
        <v>937.5</v>
      </c>
      <c r="AM14762" s="93"/>
      <c r="AN14762" s="93"/>
      <c r="AO14762" s="93"/>
    </row>
    <row r="14763" spans="28:41" x14ac:dyDescent="0.55000000000000004">
      <c r="AB14763" s="278" t="s">
        <v>25191</v>
      </c>
      <c r="AC14763" s="279">
        <v>23892.6</v>
      </c>
      <c r="AE14763" s="246" t="s">
        <v>56674</v>
      </c>
      <c r="AF14763" s="247">
        <v>347748.11</v>
      </c>
      <c r="AH14763" s="226" t="s">
        <v>53998</v>
      </c>
      <c r="AI14763" s="227">
        <v>587.52</v>
      </c>
      <c r="AK14763" s="207" t="s">
        <v>28582</v>
      </c>
      <c r="AL14763" s="208">
        <v>1155.8399999999999</v>
      </c>
      <c r="AM14763" s="93"/>
      <c r="AN14763" s="93"/>
      <c r="AO14763" s="93"/>
    </row>
    <row r="14764" spans="28:41" x14ac:dyDescent="0.55000000000000004">
      <c r="AB14764" s="278" t="s">
        <v>69439</v>
      </c>
      <c r="AC14764" s="279">
        <v>86066.81</v>
      </c>
      <c r="AE14764" s="246" t="s">
        <v>39600</v>
      </c>
      <c r="AF14764" s="247">
        <v>86282.93</v>
      </c>
      <c r="AH14764" s="226" t="s">
        <v>53999</v>
      </c>
      <c r="AI14764" s="227">
        <v>1296.58</v>
      </c>
      <c r="AK14764" s="207" t="s">
        <v>28583</v>
      </c>
      <c r="AL14764" s="208">
        <v>168.8</v>
      </c>
      <c r="AM14764" s="93"/>
      <c r="AN14764" s="93"/>
      <c r="AO14764" s="93"/>
    </row>
    <row r="14765" spans="28:41" x14ac:dyDescent="0.55000000000000004">
      <c r="AB14765" s="278" t="s">
        <v>69440</v>
      </c>
      <c r="AC14765" s="279">
        <v>35891.58</v>
      </c>
      <c r="AE14765" s="246" t="s">
        <v>35811</v>
      </c>
      <c r="AF14765" s="247">
        <v>226842.03</v>
      </c>
      <c r="AH14765" s="226" t="s">
        <v>54000</v>
      </c>
      <c r="AI14765" s="227">
        <v>28961.73</v>
      </c>
      <c r="AK14765" s="207" t="s">
        <v>28584</v>
      </c>
      <c r="AL14765" s="208">
        <v>505.04</v>
      </c>
      <c r="AM14765" s="93"/>
      <c r="AN14765" s="93"/>
      <c r="AO14765" s="93"/>
    </row>
    <row r="14766" spans="28:41" x14ac:dyDescent="0.55000000000000004">
      <c r="AB14766" s="278" t="s">
        <v>25219</v>
      </c>
      <c r="AC14766" s="279">
        <v>355397.98</v>
      </c>
      <c r="AE14766" s="246" t="s">
        <v>65050</v>
      </c>
      <c r="AF14766" s="247">
        <v>92130.17</v>
      </c>
      <c r="AH14766" s="226" t="s">
        <v>40669</v>
      </c>
      <c r="AI14766" s="227">
        <v>27651.96</v>
      </c>
      <c r="AK14766" s="207" t="s">
        <v>28585</v>
      </c>
      <c r="AL14766" s="208">
        <v>598</v>
      </c>
      <c r="AM14766" s="93"/>
      <c r="AN14766" s="93"/>
      <c r="AO14766" s="93"/>
    </row>
    <row r="14767" spans="28:41" x14ac:dyDescent="0.55000000000000004">
      <c r="AB14767" s="278" t="s">
        <v>33958</v>
      </c>
      <c r="AC14767" s="279">
        <v>159308.6</v>
      </c>
      <c r="AE14767" s="246" t="s">
        <v>39601</v>
      </c>
      <c r="AF14767" s="247">
        <v>336.5</v>
      </c>
      <c r="AH14767" s="226" t="s">
        <v>29345</v>
      </c>
      <c r="AI14767" s="227">
        <v>319073.3</v>
      </c>
      <c r="AK14767" s="207" t="s">
        <v>28586</v>
      </c>
      <c r="AL14767" s="208">
        <v>12998.45</v>
      </c>
      <c r="AM14767" s="93"/>
      <c r="AN14767" s="93"/>
      <c r="AO14767" s="93"/>
    </row>
    <row r="14768" spans="28:41" x14ac:dyDescent="0.55000000000000004">
      <c r="AB14768" s="278" t="s">
        <v>33959</v>
      </c>
      <c r="AC14768" s="279">
        <v>65307</v>
      </c>
      <c r="AE14768" s="246" t="s">
        <v>39602</v>
      </c>
      <c r="AF14768" s="247">
        <v>960.5</v>
      </c>
      <c r="AH14768" s="226" t="s">
        <v>29346</v>
      </c>
      <c r="AI14768" s="227">
        <v>18583.599999999999</v>
      </c>
      <c r="AK14768" s="207" t="s">
        <v>28587</v>
      </c>
      <c r="AL14768" s="208">
        <v>2880</v>
      </c>
      <c r="AM14768" s="93"/>
      <c r="AN14768" s="93"/>
      <c r="AO14768" s="93"/>
    </row>
    <row r="14769" spans="28:41" x14ac:dyDescent="0.55000000000000004">
      <c r="AB14769" s="278" t="s">
        <v>54488</v>
      </c>
      <c r="AC14769" s="279">
        <v>176280</v>
      </c>
      <c r="AE14769" s="246" t="s">
        <v>43100</v>
      </c>
      <c r="AF14769" s="247">
        <v>703858.33</v>
      </c>
      <c r="AH14769" s="226" t="s">
        <v>29347</v>
      </c>
      <c r="AI14769" s="227">
        <v>24923.66</v>
      </c>
      <c r="AK14769" s="207" t="s">
        <v>28588</v>
      </c>
      <c r="AL14769" s="208">
        <v>872</v>
      </c>
      <c r="AM14769" s="93"/>
      <c r="AN14769" s="93"/>
      <c r="AO14769" s="93"/>
    </row>
    <row r="14770" spans="28:41" x14ac:dyDescent="0.55000000000000004">
      <c r="AB14770" s="278" t="s">
        <v>54489</v>
      </c>
      <c r="AC14770" s="279">
        <v>8870.52</v>
      </c>
      <c r="AE14770" s="246" t="s">
        <v>40684</v>
      </c>
      <c r="AF14770" s="247">
        <v>16350</v>
      </c>
      <c r="AH14770" s="226" t="s">
        <v>29348</v>
      </c>
      <c r="AI14770" s="227">
        <v>10788</v>
      </c>
      <c r="AK14770" s="207" t="s">
        <v>28589</v>
      </c>
      <c r="AL14770" s="208">
        <v>1330.45</v>
      </c>
      <c r="AM14770" s="93"/>
      <c r="AN14770" s="93"/>
      <c r="AO14770" s="93"/>
    </row>
    <row r="14771" spans="28:41" x14ac:dyDescent="0.55000000000000004">
      <c r="AB14771" s="278" t="s">
        <v>33960</v>
      </c>
      <c r="AC14771" s="279">
        <v>134768.78</v>
      </c>
      <c r="AE14771" s="246" t="s">
        <v>36837</v>
      </c>
      <c r="AF14771" s="247">
        <v>2992.6</v>
      </c>
      <c r="AH14771" s="226" t="s">
        <v>29349</v>
      </c>
      <c r="AI14771" s="227">
        <v>4080.8</v>
      </c>
      <c r="AK14771" s="207" t="s">
        <v>14330</v>
      </c>
      <c r="AL14771" s="208">
        <v>6227.55</v>
      </c>
      <c r="AM14771" s="93"/>
      <c r="AN14771" s="93"/>
      <c r="AO14771" s="93"/>
    </row>
    <row r="14772" spans="28:41" x14ac:dyDescent="0.55000000000000004">
      <c r="AB14772" s="278" t="s">
        <v>54490</v>
      </c>
      <c r="AC14772" s="279">
        <v>141068.71</v>
      </c>
      <c r="AE14772" s="246" t="s">
        <v>35812</v>
      </c>
      <c r="AF14772" s="247">
        <v>121606.68</v>
      </c>
      <c r="AH14772" s="226" t="s">
        <v>36811</v>
      </c>
      <c r="AI14772" s="227">
        <v>13052.4</v>
      </c>
      <c r="AK14772" s="207" t="s">
        <v>28590</v>
      </c>
      <c r="AL14772" s="208">
        <v>2912</v>
      </c>
      <c r="AM14772" s="93"/>
      <c r="AN14772" s="93"/>
      <c r="AO14772" s="93"/>
    </row>
    <row r="14773" spans="28:41" x14ac:dyDescent="0.55000000000000004">
      <c r="AB14773" s="278" t="s">
        <v>54491</v>
      </c>
      <c r="AC14773" s="279">
        <v>18425.849999999999</v>
      </c>
      <c r="AE14773" s="246" t="s">
        <v>35813</v>
      </c>
      <c r="AF14773" s="247">
        <v>396114.68</v>
      </c>
      <c r="AH14773" s="226" t="s">
        <v>29350</v>
      </c>
      <c r="AI14773" s="227">
        <v>557521.76</v>
      </c>
      <c r="AK14773" s="207" t="s">
        <v>28591</v>
      </c>
      <c r="AL14773" s="208">
        <v>1491.3</v>
      </c>
      <c r="AM14773" s="93"/>
      <c r="AN14773" s="93"/>
      <c r="AO14773" s="93"/>
    </row>
    <row r="14774" spans="28:41" x14ac:dyDescent="0.55000000000000004">
      <c r="AB14774" s="278" t="s">
        <v>69441</v>
      </c>
      <c r="AC14774" s="279">
        <v>60483.12</v>
      </c>
      <c r="AE14774" s="246" t="s">
        <v>35814</v>
      </c>
      <c r="AF14774" s="247">
        <v>106230.08</v>
      </c>
      <c r="AH14774" s="226" t="s">
        <v>36812</v>
      </c>
      <c r="AI14774" s="227">
        <v>266576.5</v>
      </c>
      <c r="AK14774" s="207" t="s">
        <v>28592</v>
      </c>
      <c r="AL14774" s="208">
        <v>2779</v>
      </c>
      <c r="AM14774" s="93"/>
      <c r="AN14774" s="93"/>
      <c r="AO14774" s="93"/>
    </row>
    <row r="14775" spans="28:41" x14ac:dyDescent="0.55000000000000004">
      <c r="AB14775" s="278" t="s">
        <v>33962</v>
      </c>
      <c r="AC14775" s="279">
        <v>17377.86</v>
      </c>
      <c r="AE14775" s="246" t="s">
        <v>40685</v>
      </c>
      <c r="AF14775" s="247">
        <v>84000</v>
      </c>
      <c r="AH14775" s="226" t="s">
        <v>54001</v>
      </c>
      <c r="AI14775" s="227">
        <v>540</v>
      </c>
      <c r="AK14775" s="207" t="s">
        <v>28593</v>
      </c>
      <c r="AL14775" s="208">
        <v>303</v>
      </c>
      <c r="AM14775" s="93"/>
      <c r="AN14775" s="93"/>
      <c r="AO14775" s="93"/>
    </row>
    <row r="14776" spans="28:41" x14ac:dyDescent="0.55000000000000004">
      <c r="AB14776" s="278" t="s">
        <v>32554</v>
      </c>
      <c r="AC14776" s="279">
        <v>206077.82</v>
      </c>
      <c r="AE14776" s="246" t="s">
        <v>65051</v>
      </c>
      <c r="AF14776" s="247">
        <v>27308.92</v>
      </c>
      <c r="AH14776" s="226" t="s">
        <v>29351</v>
      </c>
      <c r="AI14776" s="227">
        <v>91869.9</v>
      </c>
      <c r="AK14776" s="207" t="s">
        <v>28594</v>
      </c>
      <c r="AL14776" s="208">
        <v>1449.46</v>
      </c>
      <c r="AM14776" s="93"/>
      <c r="AN14776" s="93"/>
      <c r="AO14776" s="93"/>
    </row>
    <row r="14777" spans="28:41" x14ac:dyDescent="0.55000000000000004">
      <c r="AB14777" s="278" t="s">
        <v>14009</v>
      </c>
      <c r="AC14777" s="279">
        <v>14688.28</v>
      </c>
      <c r="AE14777" s="246" t="s">
        <v>54071</v>
      </c>
      <c r="AF14777" s="247">
        <v>187154.69</v>
      </c>
      <c r="AH14777" s="226" t="s">
        <v>36813</v>
      </c>
      <c r="AI14777" s="227">
        <v>54305.65</v>
      </c>
      <c r="AK14777" s="207" t="s">
        <v>28595</v>
      </c>
      <c r="AL14777" s="208">
        <v>10828.54</v>
      </c>
      <c r="AM14777" s="93"/>
      <c r="AN14777" s="93"/>
      <c r="AO14777" s="93"/>
    </row>
    <row r="14778" spans="28:41" x14ac:dyDescent="0.55000000000000004">
      <c r="AB14778" s="278" t="s">
        <v>69442</v>
      </c>
      <c r="AC14778" s="279">
        <v>60627.7</v>
      </c>
      <c r="AE14778" s="246" t="s">
        <v>62493</v>
      </c>
      <c r="AF14778" s="247">
        <v>473490.55</v>
      </c>
      <c r="AH14778" s="226" t="s">
        <v>35800</v>
      </c>
      <c r="AI14778" s="227">
        <v>228964</v>
      </c>
      <c r="AK14778" s="207" t="s">
        <v>28596</v>
      </c>
      <c r="AL14778" s="208">
        <v>17101</v>
      </c>
      <c r="AM14778" s="93"/>
      <c r="AN14778" s="93"/>
      <c r="AO14778" s="93"/>
    </row>
    <row r="14779" spans="28:41" x14ac:dyDescent="0.55000000000000004">
      <c r="AB14779" s="278" t="s">
        <v>33963</v>
      </c>
      <c r="AC14779" s="279">
        <v>8062.43</v>
      </c>
      <c r="AE14779" s="246" t="s">
        <v>56675</v>
      </c>
      <c r="AF14779" s="247">
        <v>61960</v>
      </c>
      <c r="AH14779" s="226" t="s">
        <v>39582</v>
      </c>
      <c r="AI14779" s="227">
        <v>20008.84</v>
      </c>
      <c r="AK14779" s="207" t="s">
        <v>28597</v>
      </c>
      <c r="AL14779" s="208">
        <v>2740.68</v>
      </c>
      <c r="AM14779" s="93"/>
      <c r="AN14779" s="93"/>
      <c r="AO14779" s="93"/>
    </row>
    <row r="14780" spans="28:41" x14ac:dyDescent="0.55000000000000004">
      <c r="AB14780" s="278" t="s">
        <v>54492</v>
      </c>
      <c r="AC14780" s="279">
        <v>960</v>
      </c>
      <c r="AE14780" s="246" t="s">
        <v>65052</v>
      </c>
      <c r="AF14780" s="247">
        <v>25578.68</v>
      </c>
      <c r="AH14780" s="226" t="s">
        <v>34277</v>
      </c>
      <c r="AI14780" s="227">
        <v>434832.25</v>
      </c>
      <c r="AK14780" s="207" t="s">
        <v>28598</v>
      </c>
      <c r="AL14780" s="208">
        <v>2499</v>
      </c>
      <c r="AM14780" s="93"/>
      <c r="AN14780" s="93"/>
      <c r="AO14780" s="93"/>
    </row>
    <row r="14781" spans="28:41" x14ac:dyDescent="0.55000000000000004">
      <c r="AB14781" s="278" t="s">
        <v>43325</v>
      </c>
      <c r="AC14781" s="279">
        <v>242050</v>
      </c>
      <c r="AE14781" s="246" t="s">
        <v>56676</v>
      </c>
      <c r="AF14781" s="247">
        <v>6130.86</v>
      </c>
      <c r="AH14781" s="226" t="s">
        <v>43052</v>
      </c>
      <c r="AI14781" s="227">
        <v>1660</v>
      </c>
      <c r="AK14781" s="207" t="s">
        <v>28599</v>
      </c>
      <c r="AL14781" s="208">
        <v>1000</v>
      </c>
      <c r="AM14781" s="93"/>
      <c r="AN14781" s="93"/>
      <c r="AO14781" s="93"/>
    </row>
    <row r="14782" spans="28:41" x14ac:dyDescent="0.55000000000000004">
      <c r="AB14782" s="278" t="s">
        <v>36565</v>
      </c>
      <c r="AC14782" s="279">
        <v>98081.88</v>
      </c>
      <c r="AE14782" s="246" t="s">
        <v>56677</v>
      </c>
      <c r="AF14782" s="247">
        <v>21446.98</v>
      </c>
      <c r="AH14782" s="226" t="s">
        <v>36814</v>
      </c>
      <c r="AI14782" s="227">
        <v>19083.66</v>
      </c>
      <c r="AK14782" s="207" t="s">
        <v>28600</v>
      </c>
      <c r="AL14782" s="208">
        <v>76.510000000000005</v>
      </c>
      <c r="AM14782" s="93"/>
      <c r="AN14782" s="93"/>
      <c r="AO14782" s="93"/>
    </row>
    <row r="14783" spans="28:41" x14ac:dyDescent="0.55000000000000004">
      <c r="AB14783" s="278" t="s">
        <v>69443</v>
      </c>
      <c r="AC14783" s="279">
        <v>6820.77</v>
      </c>
      <c r="AE14783" s="246" t="s">
        <v>57950</v>
      </c>
      <c r="AF14783" s="247">
        <v>11554.54</v>
      </c>
      <c r="AH14783" s="226" t="s">
        <v>47339</v>
      </c>
      <c r="AI14783" s="227">
        <v>23223.19</v>
      </c>
      <c r="AK14783" s="207" t="s">
        <v>28601</v>
      </c>
      <c r="AL14783" s="208">
        <v>626</v>
      </c>
      <c r="AM14783" s="93"/>
      <c r="AN14783" s="93"/>
      <c r="AO14783" s="93"/>
    </row>
    <row r="14784" spans="28:41" x14ac:dyDescent="0.55000000000000004">
      <c r="AB14784" s="278" t="s">
        <v>58778</v>
      </c>
      <c r="AC14784" s="279">
        <v>15403.78</v>
      </c>
      <c r="AE14784" s="246" t="s">
        <v>49242</v>
      </c>
      <c r="AF14784" s="247">
        <v>102614.55</v>
      </c>
      <c r="AH14784" s="226" t="s">
        <v>45777</v>
      </c>
      <c r="AI14784" s="227">
        <v>9662.4</v>
      </c>
      <c r="AK14784" s="207" t="s">
        <v>28602</v>
      </c>
      <c r="AL14784" s="208">
        <v>13483.33</v>
      </c>
      <c r="AM14784" s="93"/>
      <c r="AN14784" s="93"/>
      <c r="AO14784" s="93"/>
    </row>
    <row r="14785" spans="28:41" x14ac:dyDescent="0.55000000000000004">
      <c r="AB14785" s="278" t="s">
        <v>35398</v>
      </c>
      <c r="AC14785" s="279">
        <v>22361.84</v>
      </c>
      <c r="AE14785" s="246" t="s">
        <v>54072</v>
      </c>
      <c r="AF14785" s="247">
        <v>6954.3</v>
      </c>
      <c r="AH14785" s="226" t="s">
        <v>43053</v>
      </c>
      <c r="AI14785" s="227">
        <v>11525</v>
      </c>
      <c r="AK14785" s="207" t="s">
        <v>28603</v>
      </c>
      <c r="AL14785" s="208">
        <v>1875</v>
      </c>
      <c r="AM14785" s="93"/>
      <c r="AN14785" s="93"/>
      <c r="AO14785" s="93"/>
    </row>
    <row r="14786" spans="28:41" x14ac:dyDescent="0.55000000000000004">
      <c r="AB14786" s="278" t="s">
        <v>25220</v>
      </c>
      <c r="AC14786" s="279">
        <v>31677.22</v>
      </c>
      <c r="AE14786" s="246" t="s">
        <v>65053</v>
      </c>
      <c r="AF14786" s="247">
        <v>-3.2</v>
      </c>
      <c r="AH14786" s="226" t="s">
        <v>43054</v>
      </c>
      <c r="AI14786" s="227">
        <v>881.64</v>
      </c>
      <c r="AK14786" s="207" t="s">
        <v>28604</v>
      </c>
      <c r="AL14786" s="208">
        <v>937.5</v>
      </c>
      <c r="AM14786" s="93"/>
      <c r="AN14786" s="93"/>
      <c r="AO14786" s="93"/>
    </row>
    <row r="14787" spans="28:41" x14ac:dyDescent="0.55000000000000004">
      <c r="AB14787" s="278" t="s">
        <v>14010</v>
      </c>
      <c r="AC14787" s="279">
        <v>148656.97</v>
      </c>
      <c r="AE14787" s="246" t="s">
        <v>50548</v>
      </c>
      <c r="AF14787" s="247">
        <v>5748</v>
      </c>
      <c r="AH14787" s="226" t="s">
        <v>54002</v>
      </c>
      <c r="AI14787" s="227">
        <v>8737.5400000000009</v>
      </c>
      <c r="AK14787" s="207" t="s">
        <v>28605</v>
      </c>
      <c r="AL14787" s="208">
        <v>1232.3499999999999</v>
      </c>
      <c r="AM14787" s="93"/>
      <c r="AN14787" s="93"/>
      <c r="AO14787" s="93"/>
    </row>
    <row r="14788" spans="28:41" x14ac:dyDescent="0.55000000000000004">
      <c r="AB14788" s="278" t="s">
        <v>25221</v>
      </c>
      <c r="AC14788" s="279">
        <v>387172.7</v>
      </c>
      <c r="AE14788" s="246" t="s">
        <v>55517</v>
      </c>
      <c r="AF14788" s="247">
        <v>17808.3</v>
      </c>
      <c r="AH14788" s="226" t="s">
        <v>54003</v>
      </c>
      <c r="AI14788" s="227">
        <v>2700</v>
      </c>
      <c r="AK14788" s="207" t="s">
        <v>28606</v>
      </c>
      <c r="AL14788" s="208">
        <v>168.8</v>
      </c>
      <c r="AM14788" s="93"/>
      <c r="AN14788" s="93"/>
      <c r="AO14788" s="93"/>
    </row>
    <row r="14789" spans="28:41" x14ac:dyDescent="0.55000000000000004">
      <c r="AB14789" s="278" t="s">
        <v>32555</v>
      </c>
      <c r="AC14789" s="279">
        <v>128777.82</v>
      </c>
      <c r="AE14789" s="246" t="s">
        <v>55518</v>
      </c>
      <c r="AF14789" s="247">
        <v>15378</v>
      </c>
      <c r="AH14789" s="226" t="s">
        <v>54004</v>
      </c>
      <c r="AI14789" s="227">
        <v>888.11</v>
      </c>
      <c r="AK14789" s="207" t="s">
        <v>28607</v>
      </c>
      <c r="AL14789" s="208">
        <v>505.04</v>
      </c>
      <c r="AM14789" s="93"/>
      <c r="AN14789" s="93"/>
      <c r="AO14789" s="93"/>
    </row>
    <row r="14790" spans="28:41" x14ac:dyDescent="0.55000000000000004">
      <c r="AB14790" s="278" t="s">
        <v>69444</v>
      </c>
      <c r="AC14790" s="279">
        <v>29598</v>
      </c>
      <c r="AE14790" s="246" t="s">
        <v>57951</v>
      </c>
      <c r="AF14790" s="247">
        <v>30000</v>
      </c>
      <c r="AH14790" s="226" t="s">
        <v>54005</v>
      </c>
      <c r="AI14790" s="227">
        <v>2147.37</v>
      </c>
      <c r="AK14790" s="207" t="s">
        <v>28608</v>
      </c>
      <c r="AL14790" s="208">
        <v>24209.46</v>
      </c>
      <c r="AM14790" s="93"/>
      <c r="AN14790" s="93"/>
      <c r="AO14790" s="93"/>
    </row>
    <row r="14791" spans="28:41" x14ac:dyDescent="0.55000000000000004">
      <c r="AB14791" s="278" t="s">
        <v>14011</v>
      </c>
      <c r="AC14791" s="279">
        <v>200921.53</v>
      </c>
      <c r="AE14791" s="246" t="s">
        <v>45841</v>
      </c>
      <c r="AF14791" s="247">
        <v>120</v>
      </c>
      <c r="AH14791" s="226" t="s">
        <v>54006</v>
      </c>
      <c r="AI14791" s="227">
        <v>17563</v>
      </c>
      <c r="AK14791" s="207" t="s">
        <v>28609</v>
      </c>
      <c r="AL14791" s="208">
        <v>598</v>
      </c>
      <c r="AM14791" s="93"/>
      <c r="AN14791" s="93"/>
      <c r="AO14791" s="93"/>
    </row>
    <row r="14792" spans="28:41" x14ac:dyDescent="0.55000000000000004">
      <c r="AB14792" s="278" t="s">
        <v>35399</v>
      </c>
      <c r="AC14792" s="279">
        <v>16367.47</v>
      </c>
      <c r="AE14792" s="246" t="s">
        <v>45842</v>
      </c>
      <c r="AF14792" s="247">
        <v>10700</v>
      </c>
      <c r="AH14792" s="226" t="s">
        <v>50503</v>
      </c>
      <c r="AI14792" s="227">
        <v>20457.98</v>
      </c>
      <c r="AK14792" s="207" t="s">
        <v>28610</v>
      </c>
      <c r="AL14792" s="208">
        <v>25324.99</v>
      </c>
      <c r="AM14792" s="93"/>
      <c r="AN14792" s="93"/>
      <c r="AO14792" s="93"/>
    </row>
    <row r="14793" spans="28:41" x14ac:dyDescent="0.55000000000000004">
      <c r="AB14793" s="278" t="s">
        <v>25223</v>
      </c>
      <c r="AC14793" s="279">
        <v>9000</v>
      </c>
      <c r="AE14793" s="246" t="s">
        <v>56678</v>
      </c>
      <c r="AF14793" s="247">
        <v>5800</v>
      </c>
      <c r="AH14793" s="226" t="s">
        <v>54007</v>
      </c>
      <c r="AI14793" s="227">
        <v>8370</v>
      </c>
      <c r="AK14793" s="207" t="s">
        <v>28611</v>
      </c>
      <c r="AL14793" s="208">
        <v>4132.45</v>
      </c>
      <c r="AM14793" s="93"/>
      <c r="AN14793" s="93"/>
      <c r="AO14793" s="93"/>
    </row>
    <row r="14794" spans="28:41" x14ac:dyDescent="0.55000000000000004">
      <c r="AB14794" s="278" t="s">
        <v>69445</v>
      </c>
      <c r="AC14794" s="279">
        <v>49200</v>
      </c>
      <c r="AE14794" s="246" t="s">
        <v>56679</v>
      </c>
      <c r="AF14794" s="247">
        <v>1600</v>
      </c>
      <c r="AH14794" s="226" t="s">
        <v>54008</v>
      </c>
      <c r="AI14794" s="227">
        <v>640.30999999999995</v>
      </c>
      <c r="AK14794" s="207" t="s">
        <v>14331</v>
      </c>
      <c r="AL14794" s="208">
        <v>13371.53</v>
      </c>
      <c r="AM14794" s="93"/>
      <c r="AN14794" s="93"/>
      <c r="AO14794" s="93"/>
    </row>
    <row r="14795" spans="28:41" x14ac:dyDescent="0.55000000000000004">
      <c r="AB14795" s="278" t="s">
        <v>48515</v>
      </c>
      <c r="AC14795" s="279">
        <v>57320.49</v>
      </c>
      <c r="AE14795" s="246" t="s">
        <v>39606</v>
      </c>
      <c r="AF14795" s="247">
        <v>1384.65</v>
      </c>
      <c r="AH14795" s="226" t="s">
        <v>54009</v>
      </c>
      <c r="AI14795" s="227">
        <v>1496.61</v>
      </c>
      <c r="AK14795" s="207" t="s">
        <v>28612</v>
      </c>
      <c r="AL14795" s="208">
        <v>40175.699999999997</v>
      </c>
      <c r="AM14795" s="93"/>
      <c r="AN14795" s="93"/>
      <c r="AO14795" s="93"/>
    </row>
    <row r="14796" spans="28:41" x14ac:dyDescent="0.55000000000000004">
      <c r="AB14796" s="278" t="s">
        <v>49398</v>
      </c>
      <c r="AC14796" s="279">
        <v>31935.96</v>
      </c>
      <c r="AE14796" s="246" t="s">
        <v>36840</v>
      </c>
      <c r="AF14796" s="247">
        <v>3494.28</v>
      </c>
      <c r="AH14796" s="226" t="s">
        <v>49222</v>
      </c>
      <c r="AI14796" s="227">
        <v>16646.689999999999</v>
      </c>
      <c r="AK14796" s="207" t="s">
        <v>28613</v>
      </c>
      <c r="AL14796" s="208">
        <v>3056.16</v>
      </c>
      <c r="AM14796" s="93"/>
      <c r="AN14796" s="93"/>
      <c r="AO14796" s="93"/>
    </row>
    <row r="14797" spans="28:41" x14ac:dyDescent="0.55000000000000004">
      <c r="AB14797" s="278" t="s">
        <v>47569</v>
      </c>
      <c r="AC14797" s="279">
        <v>45329.3</v>
      </c>
      <c r="AE14797" s="246" t="s">
        <v>62322</v>
      </c>
      <c r="AF14797" s="247">
        <v>345.52</v>
      </c>
      <c r="AH14797" s="226" t="s">
        <v>49223</v>
      </c>
      <c r="AI14797" s="227">
        <v>5400</v>
      </c>
      <c r="AK14797" s="207" t="s">
        <v>28614</v>
      </c>
      <c r="AL14797" s="208">
        <v>15466.46</v>
      </c>
      <c r="AM14797" s="93"/>
      <c r="AN14797" s="93"/>
      <c r="AO14797" s="93"/>
    </row>
    <row r="14798" spans="28:41" x14ac:dyDescent="0.55000000000000004">
      <c r="AB14798" s="278" t="s">
        <v>60099</v>
      </c>
      <c r="AC14798" s="279">
        <v>2674.51</v>
      </c>
      <c r="AE14798" s="246" t="s">
        <v>36841</v>
      </c>
      <c r="AF14798" s="247">
        <v>280.16000000000003</v>
      </c>
      <c r="AH14798" s="226" t="s">
        <v>49224</v>
      </c>
      <c r="AI14798" s="227">
        <v>1686.53</v>
      </c>
      <c r="AK14798" s="207" t="s">
        <v>28615</v>
      </c>
      <c r="AL14798" s="208">
        <v>22135</v>
      </c>
      <c r="AM14798" s="93"/>
      <c r="AN14798" s="93"/>
      <c r="AO14798" s="93"/>
    </row>
    <row r="14799" spans="28:41" x14ac:dyDescent="0.55000000000000004">
      <c r="AB14799" s="278" t="s">
        <v>25225</v>
      </c>
      <c r="AC14799" s="279">
        <v>1908.64</v>
      </c>
      <c r="AE14799" s="246" t="s">
        <v>59274</v>
      </c>
      <c r="AF14799" s="247">
        <v>1144</v>
      </c>
      <c r="AH14799" s="226" t="s">
        <v>48336</v>
      </c>
      <c r="AI14799" s="227">
        <v>539.09</v>
      </c>
      <c r="AK14799" s="207" t="s">
        <v>28616</v>
      </c>
      <c r="AL14799" s="208">
        <v>17388.23</v>
      </c>
      <c r="AM14799" s="93"/>
      <c r="AN14799" s="93"/>
      <c r="AO14799" s="93"/>
    </row>
    <row r="14800" spans="28:41" x14ac:dyDescent="0.55000000000000004">
      <c r="AB14800" s="278" t="s">
        <v>54493</v>
      </c>
      <c r="AC14800" s="279">
        <v>632082.25</v>
      </c>
      <c r="AE14800" s="246" t="s">
        <v>55519</v>
      </c>
      <c r="AF14800" s="247">
        <v>14273.73</v>
      </c>
      <c r="AH14800" s="226" t="s">
        <v>48337</v>
      </c>
      <c r="AI14800" s="227">
        <v>1500</v>
      </c>
      <c r="AK14800" s="207" t="s">
        <v>28617</v>
      </c>
      <c r="AL14800" s="208">
        <v>-14278.23</v>
      </c>
      <c r="AM14800" s="93"/>
      <c r="AN14800" s="93"/>
      <c r="AO14800" s="93"/>
    </row>
    <row r="14801" spans="28:41" x14ac:dyDescent="0.55000000000000004">
      <c r="AB14801" s="278" t="s">
        <v>14012</v>
      </c>
      <c r="AC14801" s="279">
        <v>516723.63</v>
      </c>
      <c r="AE14801" s="246" t="s">
        <v>59930</v>
      </c>
      <c r="AF14801" s="247">
        <v>17170</v>
      </c>
      <c r="AH14801" s="226" t="s">
        <v>50504</v>
      </c>
      <c r="AI14801" s="227">
        <v>52725.96</v>
      </c>
      <c r="AK14801" s="207" t="s">
        <v>28618</v>
      </c>
      <c r="AL14801" s="208">
        <v>1767.79</v>
      </c>
      <c r="AM14801" s="93"/>
      <c r="AN14801" s="93"/>
      <c r="AO14801" s="93"/>
    </row>
    <row r="14802" spans="28:41" x14ac:dyDescent="0.55000000000000004">
      <c r="AB14802" s="278" t="s">
        <v>69446</v>
      </c>
      <c r="AC14802" s="279">
        <v>2068.88</v>
      </c>
      <c r="AE14802" s="246" t="s">
        <v>55520</v>
      </c>
      <c r="AF14802" s="247">
        <v>2405.4299999999998</v>
      </c>
      <c r="AH14802" s="226" t="s">
        <v>48338</v>
      </c>
      <c r="AI14802" s="227">
        <v>12522</v>
      </c>
      <c r="AK14802" s="207" t="s">
        <v>28619</v>
      </c>
      <c r="AL14802" s="208">
        <v>7942.26</v>
      </c>
      <c r="AM14802" s="93"/>
      <c r="AN14802" s="93"/>
      <c r="AO14802" s="93"/>
    </row>
    <row r="14803" spans="28:41" x14ac:dyDescent="0.55000000000000004">
      <c r="AB14803" s="278" t="s">
        <v>25226</v>
      </c>
      <c r="AC14803" s="279">
        <v>27929.54</v>
      </c>
      <c r="AE14803" s="246" t="s">
        <v>62323</v>
      </c>
      <c r="AF14803" s="247">
        <v>6313.95</v>
      </c>
      <c r="AH14803" s="226" t="s">
        <v>54010</v>
      </c>
      <c r="AI14803" s="227">
        <v>660</v>
      </c>
      <c r="AK14803" s="207" t="s">
        <v>28620</v>
      </c>
      <c r="AL14803" s="208">
        <v>2007.69</v>
      </c>
      <c r="AM14803" s="93"/>
      <c r="AN14803" s="93"/>
      <c r="AO14803" s="93"/>
    </row>
    <row r="14804" spans="28:41" x14ac:dyDescent="0.55000000000000004">
      <c r="AB14804" s="278" t="s">
        <v>69447</v>
      </c>
      <c r="AC14804" s="279">
        <v>442.48</v>
      </c>
      <c r="AE14804" s="246" t="s">
        <v>62324</v>
      </c>
      <c r="AF14804" s="247">
        <v>483.05</v>
      </c>
      <c r="AH14804" s="226" t="s">
        <v>54011</v>
      </c>
      <c r="AI14804" s="227">
        <v>37.86</v>
      </c>
      <c r="AK14804" s="207" t="s">
        <v>28621</v>
      </c>
      <c r="AL14804" s="208">
        <v>21110.95</v>
      </c>
      <c r="AM14804" s="93"/>
      <c r="AN14804" s="93"/>
      <c r="AO14804" s="93"/>
    </row>
    <row r="14805" spans="28:41" x14ac:dyDescent="0.55000000000000004">
      <c r="AB14805" s="278" t="s">
        <v>54495</v>
      </c>
      <c r="AC14805" s="279">
        <v>19904.47</v>
      </c>
      <c r="AE14805" s="246" t="s">
        <v>59275</v>
      </c>
      <c r="AF14805" s="247">
        <v>4250</v>
      </c>
      <c r="AH14805" s="226" t="s">
        <v>54012</v>
      </c>
      <c r="AI14805" s="227">
        <v>119.31</v>
      </c>
      <c r="AK14805" s="207" t="s">
        <v>28622</v>
      </c>
      <c r="AL14805" s="208">
        <v>5266.29</v>
      </c>
      <c r="AM14805" s="93"/>
      <c r="AN14805" s="93"/>
      <c r="AO14805" s="93"/>
    </row>
    <row r="14806" spans="28:41" x14ac:dyDescent="0.55000000000000004">
      <c r="AB14806" s="278" t="s">
        <v>25227</v>
      </c>
      <c r="AC14806" s="279">
        <v>141518.48000000001</v>
      </c>
      <c r="AE14806" s="246" t="s">
        <v>59276</v>
      </c>
      <c r="AF14806" s="247">
        <v>274.68</v>
      </c>
      <c r="AH14806" s="226" t="s">
        <v>48339</v>
      </c>
      <c r="AI14806" s="227">
        <v>3168.7</v>
      </c>
      <c r="AK14806" s="207" t="s">
        <v>28623</v>
      </c>
      <c r="AL14806" s="208">
        <v>-20672.53</v>
      </c>
      <c r="AM14806" s="93"/>
      <c r="AN14806" s="93"/>
      <c r="AO14806" s="93"/>
    </row>
    <row r="14807" spans="28:41" x14ac:dyDescent="0.55000000000000004">
      <c r="AB14807" s="278" t="s">
        <v>25228</v>
      </c>
      <c r="AC14807" s="279">
        <v>7088.6</v>
      </c>
      <c r="AE14807" s="246" t="s">
        <v>59277</v>
      </c>
      <c r="AF14807" s="247">
        <v>104.99</v>
      </c>
      <c r="AH14807" s="226" t="s">
        <v>49225</v>
      </c>
      <c r="AI14807" s="227">
        <v>147.16</v>
      </c>
      <c r="AK14807" s="207" t="s">
        <v>28624</v>
      </c>
      <c r="AL14807" s="208">
        <v>2061.48</v>
      </c>
      <c r="AM14807" s="93"/>
      <c r="AN14807" s="93"/>
      <c r="AO14807" s="93"/>
    </row>
    <row r="14808" spans="28:41" x14ac:dyDescent="0.55000000000000004">
      <c r="AB14808" s="278" t="s">
        <v>46137</v>
      </c>
      <c r="AC14808" s="279">
        <v>-12094.67</v>
      </c>
      <c r="AE14808" s="246" t="s">
        <v>56680</v>
      </c>
      <c r="AF14808" s="247">
        <v>392701.73</v>
      </c>
      <c r="AH14808" s="226" t="s">
        <v>45778</v>
      </c>
      <c r="AI14808" s="227">
        <v>102000</v>
      </c>
      <c r="AK14808" s="207" t="s">
        <v>28625</v>
      </c>
      <c r="AL14808" s="208">
        <v>13344.76</v>
      </c>
      <c r="AM14808" s="93"/>
      <c r="AN14808" s="93"/>
      <c r="AO14808" s="93"/>
    </row>
    <row r="14809" spans="28:41" x14ac:dyDescent="0.55000000000000004">
      <c r="AB14809" s="278" t="s">
        <v>49400</v>
      </c>
      <c r="AC14809" s="279">
        <v>187800</v>
      </c>
      <c r="AE14809" s="246" t="s">
        <v>58355</v>
      </c>
      <c r="AF14809" s="247">
        <v>11162.43</v>
      </c>
      <c r="AH14809" s="226" t="s">
        <v>45779</v>
      </c>
      <c r="AI14809" s="227">
        <v>7802.46</v>
      </c>
      <c r="AK14809" s="207" t="s">
        <v>28626</v>
      </c>
      <c r="AL14809" s="208">
        <v>3819.21</v>
      </c>
      <c r="AM14809" s="93"/>
      <c r="AN14809" s="93"/>
      <c r="AO14809" s="93"/>
    </row>
    <row r="14810" spans="28:41" x14ac:dyDescent="0.55000000000000004">
      <c r="AB14810" s="278" t="s">
        <v>50742</v>
      </c>
      <c r="AC14810" s="279">
        <v>266026.98</v>
      </c>
      <c r="AE14810" s="246" t="s">
        <v>35815</v>
      </c>
      <c r="AF14810" s="247">
        <v>4675</v>
      </c>
      <c r="AH14810" s="226" t="s">
        <v>43055</v>
      </c>
      <c r="AI14810" s="227">
        <v>893.68</v>
      </c>
      <c r="AK14810" s="207" t="s">
        <v>28627</v>
      </c>
      <c r="AL14810" s="208">
        <v>40175.699999999997</v>
      </c>
      <c r="AM14810" s="93"/>
      <c r="AN14810" s="93"/>
      <c r="AO14810" s="93"/>
    </row>
    <row r="14811" spans="28:41" x14ac:dyDescent="0.55000000000000004">
      <c r="AB14811" s="278" t="s">
        <v>56841</v>
      </c>
      <c r="AC14811" s="279">
        <v>126058.5</v>
      </c>
      <c r="AE14811" s="246" t="s">
        <v>29846</v>
      </c>
      <c r="AF14811" s="247">
        <v>6223.75</v>
      </c>
      <c r="AH14811" s="226" t="s">
        <v>45780</v>
      </c>
      <c r="AI14811" s="227">
        <v>39843.919999999998</v>
      </c>
      <c r="AK14811" s="207" t="s">
        <v>28628</v>
      </c>
      <c r="AL14811" s="208">
        <v>3819.21</v>
      </c>
      <c r="AM14811" s="93"/>
      <c r="AN14811" s="93"/>
      <c r="AO14811" s="93"/>
    </row>
    <row r="14812" spans="28:41" x14ac:dyDescent="0.55000000000000004">
      <c r="AB14812" s="278" t="s">
        <v>56842</v>
      </c>
      <c r="AC14812" s="279">
        <v>69141.53</v>
      </c>
      <c r="AE14812" s="246" t="s">
        <v>35817</v>
      </c>
      <c r="AF14812" s="247">
        <v>45000</v>
      </c>
      <c r="AH14812" s="226" t="s">
        <v>45781</v>
      </c>
      <c r="AI14812" s="227">
        <v>3048.08</v>
      </c>
      <c r="AK14812" s="207" t="s">
        <v>28629</v>
      </c>
      <c r="AL14812" s="208">
        <v>3056.16</v>
      </c>
      <c r="AM14812" s="93"/>
      <c r="AN14812" s="93"/>
      <c r="AO14812" s="93"/>
    </row>
    <row r="14813" spans="28:41" x14ac:dyDescent="0.55000000000000004">
      <c r="AB14813" s="278" t="s">
        <v>46139</v>
      </c>
      <c r="AC14813" s="279">
        <v>34744.29</v>
      </c>
      <c r="AE14813" s="246" t="s">
        <v>35818</v>
      </c>
      <c r="AF14813" s="247">
        <v>52060</v>
      </c>
      <c r="AH14813" s="226" t="s">
        <v>29390</v>
      </c>
      <c r="AI14813" s="227">
        <v>9865</v>
      </c>
      <c r="AK14813" s="207" t="s">
        <v>28630</v>
      </c>
      <c r="AL14813" s="208">
        <v>56454.5</v>
      </c>
      <c r="AM14813" s="93"/>
      <c r="AN14813" s="93"/>
      <c r="AO14813" s="93"/>
    </row>
    <row r="14814" spans="28:41" x14ac:dyDescent="0.55000000000000004">
      <c r="AB14814" s="278" t="s">
        <v>55641</v>
      </c>
      <c r="AC14814" s="279">
        <v>8127.06</v>
      </c>
      <c r="AE14814" s="246" t="s">
        <v>40688</v>
      </c>
      <c r="AF14814" s="247">
        <v>4088.75</v>
      </c>
      <c r="AH14814" s="226" t="s">
        <v>54013</v>
      </c>
      <c r="AI14814" s="227">
        <v>1740</v>
      </c>
      <c r="AK14814" s="207" t="s">
        <v>28631</v>
      </c>
      <c r="AL14814" s="208">
        <v>17234.25</v>
      </c>
      <c r="AM14814" s="93"/>
      <c r="AN14814" s="93"/>
      <c r="AO14814" s="93"/>
    </row>
    <row r="14815" spans="28:41" x14ac:dyDescent="0.55000000000000004">
      <c r="AB14815" s="278" t="s">
        <v>14019</v>
      </c>
      <c r="AC14815" s="279">
        <v>37988.03</v>
      </c>
      <c r="AE14815" s="246" t="s">
        <v>40689</v>
      </c>
      <c r="AF14815" s="247">
        <v>41892.25</v>
      </c>
      <c r="AH14815" s="226" t="s">
        <v>29391</v>
      </c>
      <c r="AI14815" s="227">
        <v>887.79</v>
      </c>
      <c r="AK14815" s="207" t="s">
        <v>28632</v>
      </c>
      <c r="AL14815" s="208">
        <v>2007.69</v>
      </c>
      <c r="AM14815" s="93"/>
      <c r="AN14815" s="93"/>
      <c r="AO14815" s="93"/>
    </row>
    <row r="14816" spans="28:41" x14ac:dyDescent="0.55000000000000004">
      <c r="AB14816" s="278" t="s">
        <v>55642</v>
      </c>
      <c r="AC14816" s="279">
        <v>2770.61</v>
      </c>
      <c r="AE14816" s="246" t="s">
        <v>35819</v>
      </c>
      <c r="AF14816" s="247">
        <v>7200</v>
      </c>
      <c r="AH14816" s="226" t="s">
        <v>29392</v>
      </c>
      <c r="AI14816" s="227">
        <v>2349.9499999999998</v>
      </c>
      <c r="AK14816" s="207" t="s">
        <v>28633</v>
      </c>
      <c r="AL14816" s="208">
        <v>-20672.53</v>
      </c>
      <c r="AM14816" s="93"/>
      <c r="AN14816" s="93"/>
      <c r="AO14816" s="93"/>
    </row>
    <row r="14817" spans="28:41" x14ac:dyDescent="0.55000000000000004">
      <c r="AB14817" s="278" t="s">
        <v>62906</v>
      </c>
      <c r="AC14817" s="279">
        <v>3414.03</v>
      </c>
      <c r="AE14817" s="246" t="s">
        <v>35820</v>
      </c>
      <c r="AF14817" s="247">
        <v>7947</v>
      </c>
      <c r="AH14817" s="226" t="s">
        <v>29393</v>
      </c>
      <c r="AI14817" s="227">
        <v>58.27</v>
      </c>
      <c r="AK14817" s="207" t="s">
        <v>28634</v>
      </c>
      <c r="AL14817" s="208">
        <v>19449.71</v>
      </c>
      <c r="AM14817" s="93"/>
      <c r="AN14817" s="93"/>
      <c r="AO14817" s="93"/>
    </row>
    <row r="14818" spans="28:41" x14ac:dyDescent="0.55000000000000004">
      <c r="AB14818" s="278" t="s">
        <v>62907</v>
      </c>
      <c r="AC14818" s="279">
        <v>172.22</v>
      </c>
      <c r="AE14818" s="246" t="s">
        <v>40693</v>
      </c>
      <c r="AF14818" s="247">
        <v>73500</v>
      </c>
      <c r="AH14818" s="226" t="s">
        <v>45782</v>
      </c>
      <c r="AI14818" s="227">
        <v>1253.74</v>
      </c>
      <c r="AK14818" s="207" t="s">
        <v>28635</v>
      </c>
      <c r="AL14818" s="208">
        <v>-933.47</v>
      </c>
      <c r="AM14818" s="93"/>
      <c r="AN14818" s="93"/>
      <c r="AO14818" s="93"/>
    </row>
    <row r="14819" spans="28:41" x14ac:dyDescent="0.55000000000000004">
      <c r="AB14819" s="278" t="s">
        <v>25240</v>
      </c>
      <c r="AC14819" s="279">
        <v>719713.41</v>
      </c>
      <c r="AE14819" s="246" t="s">
        <v>57952</v>
      </c>
      <c r="AF14819" s="247">
        <v>1920.92</v>
      </c>
      <c r="AH14819" s="226" t="s">
        <v>43056</v>
      </c>
      <c r="AI14819" s="227">
        <v>81000</v>
      </c>
      <c r="AK14819" s="207" t="s">
        <v>28636</v>
      </c>
      <c r="AL14819" s="208">
        <v>4999.51</v>
      </c>
      <c r="AM14819" s="93"/>
      <c r="AN14819" s="93"/>
      <c r="AO14819" s="93"/>
    </row>
    <row r="14820" spans="28:41" x14ac:dyDescent="0.55000000000000004">
      <c r="AB14820" s="278" t="s">
        <v>25241</v>
      </c>
      <c r="AC14820" s="279">
        <v>139818.1</v>
      </c>
      <c r="AE14820" s="246" t="s">
        <v>36845</v>
      </c>
      <c r="AF14820" s="247">
        <v>224030.38</v>
      </c>
      <c r="AH14820" s="226" t="s">
        <v>45783</v>
      </c>
      <c r="AI14820" s="227">
        <v>8000</v>
      </c>
      <c r="AK14820" s="207" t="s">
        <v>28637</v>
      </c>
      <c r="AL14820" s="208">
        <v>382.49</v>
      </c>
      <c r="AM14820" s="93"/>
      <c r="AN14820" s="93"/>
      <c r="AO14820" s="93"/>
    </row>
    <row r="14821" spans="28:41" x14ac:dyDescent="0.55000000000000004">
      <c r="AB14821" s="278" t="s">
        <v>25247</v>
      </c>
      <c r="AC14821" s="279">
        <v>106250</v>
      </c>
      <c r="AE14821" s="246" t="s">
        <v>29869</v>
      </c>
      <c r="AF14821" s="247">
        <v>34155.39</v>
      </c>
      <c r="AH14821" s="226" t="s">
        <v>45784</v>
      </c>
      <c r="AI14821" s="227">
        <v>612</v>
      </c>
      <c r="AK14821" s="207" t="s">
        <v>28638</v>
      </c>
      <c r="AL14821" s="208">
        <v>1354</v>
      </c>
      <c r="AM14821" s="93"/>
      <c r="AN14821" s="93"/>
      <c r="AO14821" s="93"/>
    </row>
    <row r="14822" spans="28:41" x14ac:dyDescent="0.55000000000000004">
      <c r="AB14822" s="278" t="s">
        <v>25334</v>
      </c>
      <c r="AC14822" s="279">
        <v>580822.39</v>
      </c>
      <c r="AE14822" s="246" t="s">
        <v>35821</v>
      </c>
      <c r="AF14822" s="247">
        <v>100871.63</v>
      </c>
      <c r="AH14822" s="226" t="s">
        <v>43057</v>
      </c>
      <c r="AI14822" s="227">
        <v>82462.52</v>
      </c>
      <c r="AK14822" s="207" t="s">
        <v>28639</v>
      </c>
      <c r="AL14822" s="208">
        <v>10336</v>
      </c>
      <c r="AM14822" s="93"/>
      <c r="AN14822" s="93"/>
      <c r="AO14822" s="93"/>
    </row>
    <row r="14823" spans="28:41" x14ac:dyDescent="0.55000000000000004">
      <c r="AB14823" s="278" t="s">
        <v>43326</v>
      </c>
      <c r="AC14823" s="279">
        <v>224066.95</v>
      </c>
      <c r="AE14823" s="246" t="s">
        <v>35822</v>
      </c>
      <c r="AF14823" s="247">
        <v>26023.18</v>
      </c>
      <c r="AH14823" s="226" t="s">
        <v>43058</v>
      </c>
      <c r="AI14823" s="227">
        <v>6349.48</v>
      </c>
      <c r="AK14823" s="207" t="s">
        <v>28640</v>
      </c>
      <c r="AL14823" s="208">
        <v>336.9</v>
      </c>
      <c r="AM14823" s="93"/>
      <c r="AN14823" s="93"/>
      <c r="AO14823" s="93"/>
    </row>
    <row r="14824" spans="28:41" x14ac:dyDescent="0.55000000000000004">
      <c r="AB14824" s="278" t="s">
        <v>25340</v>
      </c>
      <c r="AC14824" s="279">
        <v>257423.08</v>
      </c>
      <c r="AE14824" s="246" t="s">
        <v>34306</v>
      </c>
      <c r="AF14824" s="247">
        <v>2265239.25</v>
      </c>
      <c r="AH14824" s="226" t="s">
        <v>29413</v>
      </c>
      <c r="AI14824" s="227">
        <v>73</v>
      </c>
      <c r="AK14824" s="207" t="s">
        <v>28641</v>
      </c>
      <c r="AL14824" s="208">
        <v>5040.96</v>
      </c>
      <c r="AM14824" s="93"/>
      <c r="AN14824" s="93"/>
      <c r="AO14824" s="93"/>
    </row>
    <row r="14825" spans="28:41" x14ac:dyDescent="0.55000000000000004">
      <c r="AB14825" s="278" t="s">
        <v>25341</v>
      </c>
      <c r="AC14825" s="279">
        <v>5553.46</v>
      </c>
      <c r="AE14825" s="246" t="s">
        <v>43104</v>
      </c>
      <c r="AF14825" s="247">
        <v>4217.58</v>
      </c>
      <c r="AH14825" s="226" t="s">
        <v>50505</v>
      </c>
      <c r="AI14825" s="227">
        <v>67833.48</v>
      </c>
      <c r="AK14825" s="207" t="s">
        <v>28642</v>
      </c>
      <c r="AL14825" s="208">
        <v>1147</v>
      </c>
      <c r="AM14825" s="93"/>
      <c r="AN14825" s="93"/>
      <c r="AO14825" s="93"/>
    </row>
    <row r="14826" spans="28:41" x14ac:dyDescent="0.55000000000000004">
      <c r="AB14826" s="278" t="s">
        <v>25342</v>
      </c>
      <c r="AC14826" s="279">
        <v>11570</v>
      </c>
      <c r="AE14826" s="246" t="s">
        <v>29870</v>
      </c>
      <c r="AF14826" s="247">
        <v>243457.28</v>
      </c>
      <c r="AH14826" s="226" t="s">
        <v>48340</v>
      </c>
      <c r="AI14826" s="227">
        <v>19774.98</v>
      </c>
      <c r="AK14826" s="207" t="s">
        <v>28643</v>
      </c>
      <c r="AL14826" s="208">
        <v>315.57</v>
      </c>
      <c r="AM14826" s="93"/>
      <c r="AN14826" s="93"/>
      <c r="AO14826" s="93"/>
    </row>
    <row r="14827" spans="28:41" x14ac:dyDescent="0.55000000000000004">
      <c r="AB14827" s="278" t="s">
        <v>14032</v>
      </c>
      <c r="AC14827" s="279">
        <v>70494.03</v>
      </c>
      <c r="AE14827" s="246" t="s">
        <v>58711</v>
      </c>
      <c r="AF14827" s="247">
        <v>789943.22</v>
      </c>
      <c r="AH14827" s="226" t="s">
        <v>48341</v>
      </c>
      <c r="AI14827" s="227">
        <v>154412.57999999999</v>
      </c>
      <c r="AK14827" s="207" t="s">
        <v>28644</v>
      </c>
      <c r="AL14827" s="208">
        <v>1920.85</v>
      </c>
      <c r="AM14827" s="93"/>
      <c r="AN14827" s="93"/>
      <c r="AO14827" s="93"/>
    </row>
    <row r="14828" spans="28:41" x14ac:dyDescent="0.55000000000000004">
      <c r="AB14828" s="278" t="s">
        <v>25345</v>
      </c>
      <c r="AC14828" s="279">
        <v>11325</v>
      </c>
      <c r="AE14828" s="246" t="s">
        <v>35823</v>
      </c>
      <c r="AF14828" s="247">
        <v>351111.59</v>
      </c>
      <c r="AH14828" s="226" t="s">
        <v>48342</v>
      </c>
      <c r="AI14828" s="227">
        <v>101291.74</v>
      </c>
      <c r="AK14828" s="207" t="s">
        <v>28645</v>
      </c>
      <c r="AL14828" s="208">
        <v>1610.58</v>
      </c>
      <c r="AM14828" s="93"/>
      <c r="AN14828" s="93"/>
      <c r="AO14828" s="93"/>
    </row>
    <row r="14829" spans="28:41" x14ac:dyDescent="0.55000000000000004">
      <c r="AB14829" s="278" t="s">
        <v>35408</v>
      </c>
      <c r="AC14829" s="279">
        <v>5499600</v>
      </c>
      <c r="AE14829" s="246" t="s">
        <v>43105</v>
      </c>
      <c r="AF14829" s="247">
        <v>175828.5</v>
      </c>
      <c r="AH14829" s="226" t="s">
        <v>48343</v>
      </c>
      <c r="AI14829" s="227">
        <v>47190.34</v>
      </c>
      <c r="AK14829" s="207" t="s">
        <v>28646</v>
      </c>
      <c r="AL14829" s="208">
        <v>330</v>
      </c>
      <c r="AM14829" s="93"/>
      <c r="AN14829" s="93"/>
      <c r="AO14829" s="93"/>
    </row>
    <row r="14830" spans="28:41" x14ac:dyDescent="0.55000000000000004">
      <c r="AB14830" s="278" t="s">
        <v>40866</v>
      </c>
      <c r="AC14830" s="279">
        <v>1515867.37</v>
      </c>
      <c r="AE14830" s="246" t="s">
        <v>35824</v>
      </c>
      <c r="AF14830" s="247">
        <v>147595.17000000001</v>
      </c>
      <c r="AH14830" s="226" t="s">
        <v>48344</v>
      </c>
      <c r="AI14830" s="227">
        <v>42608.62</v>
      </c>
      <c r="AK14830" s="207" t="s">
        <v>28647</v>
      </c>
      <c r="AL14830" s="208">
        <v>2205.52</v>
      </c>
      <c r="AM14830" s="93"/>
      <c r="AN14830" s="93"/>
      <c r="AO14830" s="93"/>
    </row>
    <row r="14831" spans="28:41" x14ac:dyDescent="0.55000000000000004">
      <c r="AB14831" s="278" t="s">
        <v>69448</v>
      </c>
      <c r="AC14831" s="279">
        <v>798.44</v>
      </c>
      <c r="AE14831" s="246" t="s">
        <v>45848</v>
      </c>
      <c r="AF14831" s="247">
        <v>34627.83</v>
      </c>
      <c r="AH14831" s="226" t="s">
        <v>48345</v>
      </c>
      <c r="AI14831" s="227">
        <v>33059.51</v>
      </c>
      <c r="AK14831" s="207" t="s">
        <v>28648</v>
      </c>
      <c r="AL14831" s="208">
        <v>10511.44</v>
      </c>
      <c r="AM14831" s="93"/>
      <c r="AN14831" s="93"/>
      <c r="AO14831" s="93"/>
    </row>
    <row r="14832" spans="28:41" x14ac:dyDescent="0.55000000000000004">
      <c r="AB14832" s="278" t="s">
        <v>25349</v>
      </c>
      <c r="AC14832" s="279">
        <v>142188.68</v>
      </c>
      <c r="AE14832" s="246" t="s">
        <v>43106</v>
      </c>
      <c r="AF14832" s="247">
        <v>1298505.78</v>
      </c>
      <c r="AH14832" s="226" t="s">
        <v>50506</v>
      </c>
      <c r="AI14832" s="227">
        <v>8057.28</v>
      </c>
      <c r="AK14832" s="207" t="s">
        <v>28649</v>
      </c>
      <c r="AL14832" s="208">
        <v>100</v>
      </c>
      <c r="AM14832" s="93"/>
      <c r="AN14832" s="93"/>
      <c r="AO14832" s="93"/>
    </row>
    <row r="14833" spans="28:41" x14ac:dyDescent="0.55000000000000004">
      <c r="AB14833" s="278" t="s">
        <v>25350</v>
      </c>
      <c r="AC14833" s="279">
        <v>12600</v>
      </c>
      <c r="AE14833" s="246" t="s">
        <v>59931</v>
      </c>
      <c r="AF14833" s="247">
        <v>-164672</v>
      </c>
      <c r="AH14833" s="226" t="s">
        <v>50507</v>
      </c>
      <c r="AI14833" s="227">
        <v>2681</v>
      </c>
      <c r="AK14833" s="207" t="s">
        <v>28650</v>
      </c>
      <c r="AL14833" s="208">
        <v>2584.9499999999998</v>
      </c>
      <c r="AM14833" s="93"/>
      <c r="AN14833" s="93"/>
      <c r="AO14833" s="93"/>
    </row>
    <row r="14834" spans="28:41" x14ac:dyDescent="0.55000000000000004">
      <c r="AB14834" s="278" t="s">
        <v>25351</v>
      </c>
      <c r="AC14834" s="279">
        <v>1060455.17</v>
      </c>
      <c r="AE14834" s="246" t="s">
        <v>36846</v>
      </c>
      <c r="AF14834" s="247">
        <v>902285.73</v>
      </c>
      <c r="AH14834" s="226" t="s">
        <v>49226</v>
      </c>
      <c r="AI14834" s="227">
        <v>47943.83</v>
      </c>
      <c r="AK14834" s="207" t="s">
        <v>14332</v>
      </c>
      <c r="AL14834" s="208">
        <v>2160.52</v>
      </c>
      <c r="AM14834" s="93"/>
      <c r="AN14834" s="93"/>
      <c r="AO14834" s="93"/>
    </row>
    <row r="14835" spans="28:41" x14ac:dyDescent="0.55000000000000004">
      <c r="AB14835" s="278" t="s">
        <v>14035</v>
      </c>
      <c r="AC14835" s="279">
        <v>707881.51</v>
      </c>
      <c r="AE14835" s="246" t="s">
        <v>55521</v>
      </c>
      <c r="AF14835" s="247">
        <v>215239.69</v>
      </c>
      <c r="AH14835" s="226" t="s">
        <v>49227</v>
      </c>
      <c r="AI14835" s="227">
        <v>4722</v>
      </c>
      <c r="AK14835" s="207" t="s">
        <v>28651</v>
      </c>
      <c r="AL14835" s="208">
        <v>30000</v>
      </c>
      <c r="AM14835" s="93"/>
      <c r="AN14835" s="93"/>
      <c r="AO14835" s="93"/>
    </row>
    <row r="14836" spans="28:41" x14ac:dyDescent="0.55000000000000004">
      <c r="AB14836" s="278" t="s">
        <v>14036</v>
      </c>
      <c r="AC14836" s="279">
        <v>889477.38</v>
      </c>
      <c r="AE14836" s="246" t="s">
        <v>55522</v>
      </c>
      <c r="AF14836" s="247">
        <v>41828.620000000003</v>
      </c>
      <c r="AH14836" s="226" t="s">
        <v>49228</v>
      </c>
      <c r="AI14836" s="227">
        <v>22458.38</v>
      </c>
      <c r="AK14836" s="207" t="s">
        <v>28652</v>
      </c>
      <c r="AL14836" s="208">
        <v>481.25</v>
      </c>
      <c r="AM14836" s="93"/>
      <c r="AN14836" s="93"/>
      <c r="AO14836" s="93"/>
    </row>
    <row r="14837" spans="28:41" x14ac:dyDescent="0.55000000000000004">
      <c r="AB14837" s="278" t="s">
        <v>14037</v>
      </c>
      <c r="AC14837" s="279">
        <v>115623.28</v>
      </c>
      <c r="AE14837" s="246" t="s">
        <v>55523</v>
      </c>
      <c r="AF14837" s="247">
        <v>19665.89</v>
      </c>
      <c r="AH14837" s="226" t="s">
        <v>50508</v>
      </c>
      <c r="AI14837" s="227">
        <v>43443.97</v>
      </c>
      <c r="AK14837" s="207" t="s">
        <v>28653</v>
      </c>
      <c r="AL14837" s="208">
        <v>10000</v>
      </c>
      <c r="AM14837" s="93"/>
      <c r="AN14837" s="93"/>
      <c r="AO14837" s="93"/>
    </row>
    <row r="14838" spans="28:41" x14ac:dyDescent="0.55000000000000004">
      <c r="AB14838" s="278" t="s">
        <v>25353</v>
      </c>
      <c r="AC14838" s="279">
        <v>180088.08</v>
      </c>
      <c r="AE14838" s="246" t="s">
        <v>55524</v>
      </c>
      <c r="AF14838" s="247">
        <v>58042.33</v>
      </c>
      <c r="AH14838" s="226" t="s">
        <v>49229</v>
      </c>
      <c r="AI14838" s="227">
        <v>5747.01</v>
      </c>
      <c r="AK14838" s="207" t="s">
        <v>28654</v>
      </c>
      <c r="AL14838" s="208">
        <v>34999.51</v>
      </c>
      <c r="AM14838" s="93"/>
      <c r="AN14838" s="93"/>
      <c r="AO14838" s="93"/>
    </row>
    <row r="14839" spans="28:41" x14ac:dyDescent="0.55000000000000004">
      <c r="AB14839" s="278" t="s">
        <v>25354</v>
      </c>
      <c r="AC14839" s="279">
        <v>7687.1</v>
      </c>
      <c r="AE14839" s="246" t="s">
        <v>56681</v>
      </c>
      <c r="AF14839" s="247">
        <v>125000</v>
      </c>
      <c r="AH14839" s="226" t="s">
        <v>50509</v>
      </c>
      <c r="AI14839" s="227">
        <v>47223.64</v>
      </c>
      <c r="AK14839" s="207" t="s">
        <v>28655</v>
      </c>
      <c r="AL14839" s="208">
        <v>382.49</v>
      </c>
      <c r="AM14839" s="93"/>
      <c r="AN14839" s="93"/>
      <c r="AO14839" s="93"/>
    </row>
    <row r="14840" spans="28:41" x14ac:dyDescent="0.55000000000000004">
      <c r="AB14840" s="278" t="s">
        <v>25357</v>
      </c>
      <c r="AC14840" s="279">
        <v>246971.57</v>
      </c>
      <c r="AE14840" s="246" t="s">
        <v>60833</v>
      </c>
      <c r="AF14840" s="247">
        <v>4816.3</v>
      </c>
      <c r="AH14840" s="226" t="s">
        <v>50510</v>
      </c>
      <c r="AI14840" s="227">
        <v>20524</v>
      </c>
      <c r="AK14840" s="207" t="s">
        <v>28656</v>
      </c>
      <c r="AL14840" s="208">
        <v>1126.82</v>
      </c>
      <c r="AM14840" s="93"/>
      <c r="AN14840" s="93"/>
      <c r="AO14840" s="93"/>
    </row>
    <row r="14841" spans="28:41" x14ac:dyDescent="0.55000000000000004">
      <c r="AB14841" s="278" t="s">
        <v>50743</v>
      </c>
      <c r="AC14841" s="279">
        <v>2474.9699999999998</v>
      </c>
      <c r="AE14841" s="246" t="s">
        <v>59932</v>
      </c>
      <c r="AF14841" s="247">
        <v>-543.16</v>
      </c>
      <c r="AH14841" s="226" t="s">
        <v>50511</v>
      </c>
      <c r="AI14841" s="227">
        <v>97114.03</v>
      </c>
      <c r="AK14841" s="207" t="s">
        <v>28657</v>
      </c>
      <c r="AL14841" s="208">
        <v>5480.37</v>
      </c>
      <c r="AM14841" s="93"/>
      <c r="AN14841" s="93"/>
      <c r="AO14841" s="93"/>
    </row>
    <row r="14842" spans="28:41" x14ac:dyDescent="0.55000000000000004">
      <c r="AB14842" s="278" t="s">
        <v>55643</v>
      </c>
      <c r="AC14842" s="279">
        <v>6023.91</v>
      </c>
      <c r="AE14842" s="246" t="s">
        <v>55525</v>
      </c>
      <c r="AF14842" s="247">
        <v>40688.31</v>
      </c>
      <c r="AH14842" s="226" t="s">
        <v>50512</v>
      </c>
      <c r="AI14842" s="227">
        <v>41987</v>
      </c>
      <c r="AK14842" s="207" t="s">
        <v>28658</v>
      </c>
      <c r="AL14842" s="208">
        <v>15552.4</v>
      </c>
      <c r="AM14842" s="93"/>
      <c r="AN14842" s="93"/>
      <c r="AO14842" s="93"/>
    </row>
    <row r="14843" spans="28:41" x14ac:dyDescent="0.55000000000000004">
      <c r="AB14843" s="278" t="s">
        <v>63513</v>
      </c>
      <c r="AC14843" s="279">
        <v>1117.24</v>
      </c>
      <c r="AE14843" s="246" t="s">
        <v>54076</v>
      </c>
      <c r="AF14843" s="247">
        <v>3112.67</v>
      </c>
      <c r="AH14843" s="226" t="s">
        <v>45785</v>
      </c>
      <c r="AI14843" s="227">
        <v>30900.55</v>
      </c>
      <c r="AK14843" s="207" t="s">
        <v>28659</v>
      </c>
      <c r="AL14843" s="208">
        <v>10100</v>
      </c>
      <c r="AM14843" s="93"/>
      <c r="AN14843" s="93"/>
      <c r="AO14843" s="93"/>
    </row>
    <row r="14844" spans="28:41" x14ac:dyDescent="0.55000000000000004">
      <c r="AB14844" s="278" t="s">
        <v>69449</v>
      </c>
      <c r="AC14844" s="279">
        <v>87670</v>
      </c>
      <c r="AE14844" s="246" t="s">
        <v>54077</v>
      </c>
      <c r="AF14844" s="247">
        <v>9968.64</v>
      </c>
      <c r="AH14844" s="226" t="s">
        <v>45786</v>
      </c>
      <c r="AI14844" s="227">
        <v>2470.9499999999998</v>
      </c>
      <c r="AK14844" s="207" t="s">
        <v>28660</v>
      </c>
      <c r="AL14844" s="208">
        <v>4195.53</v>
      </c>
      <c r="AM14844" s="93"/>
      <c r="AN14844" s="93"/>
      <c r="AO14844" s="93"/>
    </row>
    <row r="14845" spans="28:41" x14ac:dyDescent="0.55000000000000004">
      <c r="AB14845" s="278" t="s">
        <v>59341</v>
      </c>
      <c r="AC14845" s="279">
        <v>18528.52</v>
      </c>
      <c r="AE14845" s="246" t="s">
        <v>58356</v>
      </c>
      <c r="AF14845" s="247">
        <v>50168.13</v>
      </c>
      <c r="AH14845" s="226" t="s">
        <v>45787</v>
      </c>
      <c r="AI14845" s="227">
        <v>22000</v>
      </c>
      <c r="AK14845" s="207" t="s">
        <v>14333</v>
      </c>
      <c r="AL14845" s="208">
        <v>13980.42</v>
      </c>
      <c r="AM14845" s="93"/>
      <c r="AN14845" s="93"/>
      <c r="AO14845" s="93"/>
    </row>
    <row r="14846" spans="28:41" x14ac:dyDescent="0.55000000000000004">
      <c r="AB14846" s="278" t="s">
        <v>25358</v>
      </c>
      <c r="AC14846" s="279">
        <v>2041386.47</v>
      </c>
      <c r="AE14846" s="246" t="s">
        <v>56682</v>
      </c>
      <c r="AF14846" s="247">
        <v>1010</v>
      </c>
      <c r="AH14846" s="226" t="s">
        <v>45788</v>
      </c>
      <c r="AI14846" s="227">
        <v>1683</v>
      </c>
      <c r="AK14846" s="207" t="s">
        <v>28661</v>
      </c>
      <c r="AL14846" s="208">
        <v>11028</v>
      </c>
      <c r="AM14846" s="93"/>
      <c r="AN14846" s="93"/>
      <c r="AO14846" s="93"/>
    </row>
    <row r="14847" spans="28:41" x14ac:dyDescent="0.55000000000000004">
      <c r="AB14847" s="278" t="s">
        <v>14038</v>
      </c>
      <c r="AC14847" s="279">
        <v>430942.75</v>
      </c>
      <c r="AE14847" s="246" t="s">
        <v>56683</v>
      </c>
      <c r="AF14847" s="247">
        <v>4500</v>
      </c>
      <c r="AH14847" s="226" t="s">
        <v>29425</v>
      </c>
      <c r="AI14847" s="227">
        <v>10155.32</v>
      </c>
      <c r="AK14847" s="207" t="s">
        <v>28662</v>
      </c>
      <c r="AL14847" s="208">
        <v>734</v>
      </c>
      <c r="AM14847" s="93"/>
      <c r="AN14847" s="93"/>
      <c r="AO14847" s="93"/>
    </row>
    <row r="14848" spans="28:41" x14ac:dyDescent="0.55000000000000004">
      <c r="AB14848" s="278" t="s">
        <v>25359</v>
      </c>
      <c r="AC14848" s="279">
        <v>1232464.28</v>
      </c>
      <c r="AE14848" s="246" t="s">
        <v>60834</v>
      </c>
      <c r="AF14848" s="247">
        <v>649.01</v>
      </c>
      <c r="AH14848" s="226" t="s">
        <v>54014</v>
      </c>
      <c r="AI14848" s="227">
        <v>3461.54</v>
      </c>
      <c r="AK14848" s="207" t="s">
        <v>28663</v>
      </c>
      <c r="AL14848" s="208">
        <v>1522</v>
      </c>
      <c r="AM14848" s="93"/>
      <c r="AN14848" s="93"/>
      <c r="AO14848" s="93"/>
    </row>
    <row r="14849" spans="28:41" x14ac:dyDescent="0.55000000000000004">
      <c r="AB14849" s="278" t="s">
        <v>62501</v>
      </c>
      <c r="AC14849" s="279">
        <v>63318.06</v>
      </c>
      <c r="AE14849" s="246" t="s">
        <v>54078</v>
      </c>
      <c r="AF14849" s="247">
        <v>26870.02</v>
      </c>
      <c r="AH14849" s="226" t="s">
        <v>54015</v>
      </c>
      <c r="AI14849" s="227">
        <v>287.86</v>
      </c>
      <c r="AK14849" s="207" t="s">
        <v>28664</v>
      </c>
      <c r="AL14849" s="208">
        <v>2078</v>
      </c>
      <c r="AM14849" s="93"/>
      <c r="AN14849" s="93"/>
      <c r="AO14849" s="93"/>
    </row>
    <row r="14850" spans="28:41" x14ac:dyDescent="0.55000000000000004">
      <c r="AB14850" s="278" t="s">
        <v>25361</v>
      </c>
      <c r="AC14850" s="279">
        <v>257295.57</v>
      </c>
      <c r="AE14850" s="246" t="s">
        <v>59933</v>
      </c>
      <c r="AF14850" s="247">
        <v>-667.63</v>
      </c>
      <c r="AH14850" s="226" t="s">
        <v>45789</v>
      </c>
      <c r="AI14850" s="227">
        <v>14553.86</v>
      </c>
      <c r="AK14850" s="207" t="s">
        <v>28665</v>
      </c>
      <c r="AL14850" s="208">
        <v>7289.33</v>
      </c>
      <c r="AM14850" s="93"/>
      <c r="AN14850" s="93"/>
      <c r="AO14850" s="93"/>
    </row>
    <row r="14851" spans="28:41" x14ac:dyDescent="0.55000000000000004">
      <c r="AB14851" s="278" t="s">
        <v>25362</v>
      </c>
      <c r="AC14851" s="279">
        <v>5553160.0599999996</v>
      </c>
      <c r="AE14851" s="246" t="s">
        <v>55526</v>
      </c>
      <c r="AF14851" s="247">
        <v>467463.83</v>
      </c>
      <c r="AH14851" s="226" t="s">
        <v>49230</v>
      </c>
      <c r="AI14851" s="227">
        <v>9963.2999999999993</v>
      </c>
      <c r="AK14851" s="207" t="s">
        <v>28666</v>
      </c>
      <c r="AL14851" s="208">
        <v>569.71</v>
      </c>
      <c r="AM14851" s="93"/>
      <c r="AN14851" s="93"/>
      <c r="AO14851" s="93"/>
    </row>
    <row r="14852" spans="28:41" x14ac:dyDescent="0.55000000000000004">
      <c r="AB14852" s="278" t="s">
        <v>35412</v>
      </c>
      <c r="AC14852" s="279">
        <v>19158.34</v>
      </c>
      <c r="AE14852" s="246" t="s">
        <v>55527</v>
      </c>
      <c r="AF14852" s="247">
        <v>265471.39</v>
      </c>
      <c r="AH14852" s="226" t="s">
        <v>45790</v>
      </c>
      <c r="AI14852" s="227">
        <v>1201.72</v>
      </c>
      <c r="AK14852" s="207" t="s">
        <v>28667</v>
      </c>
      <c r="AL14852" s="208">
        <v>700</v>
      </c>
      <c r="AM14852" s="93"/>
      <c r="AN14852" s="93"/>
      <c r="AO14852" s="93"/>
    </row>
    <row r="14853" spans="28:41" x14ac:dyDescent="0.55000000000000004">
      <c r="AB14853" s="278" t="s">
        <v>25395</v>
      </c>
      <c r="AC14853" s="279">
        <v>4450.8500000000004</v>
      </c>
      <c r="AE14853" s="246" t="s">
        <v>62325</v>
      </c>
      <c r="AF14853" s="247">
        <v>870.43</v>
      </c>
      <c r="AH14853" s="226" t="s">
        <v>49231</v>
      </c>
      <c r="AI14853" s="227">
        <v>35966.660000000003</v>
      </c>
      <c r="AK14853" s="207" t="s">
        <v>28668</v>
      </c>
      <c r="AL14853" s="208">
        <v>696.81</v>
      </c>
      <c r="AM14853" s="93"/>
      <c r="AN14853" s="93"/>
      <c r="AO14853" s="93"/>
    </row>
    <row r="14854" spans="28:41" x14ac:dyDescent="0.55000000000000004">
      <c r="AB14854" s="278" t="s">
        <v>25396</v>
      </c>
      <c r="AC14854" s="279">
        <v>1601.24</v>
      </c>
      <c r="AE14854" s="246" t="s">
        <v>55528</v>
      </c>
      <c r="AF14854" s="247">
        <v>125369.96</v>
      </c>
      <c r="AH14854" s="226" t="s">
        <v>36815</v>
      </c>
      <c r="AI14854" s="227">
        <v>101561.29</v>
      </c>
      <c r="AK14854" s="207" t="s">
        <v>28669</v>
      </c>
      <c r="AL14854" s="208">
        <v>1625</v>
      </c>
      <c r="AM14854" s="93"/>
      <c r="AN14854" s="93"/>
      <c r="AO14854" s="93"/>
    </row>
    <row r="14855" spans="28:41" x14ac:dyDescent="0.55000000000000004">
      <c r="AB14855" s="278" t="s">
        <v>25445</v>
      </c>
      <c r="AC14855" s="279">
        <v>91436.64</v>
      </c>
      <c r="AE14855" s="246" t="s">
        <v>59278</v>
      </c>
      <c r="AF14855" s="247">
        <v>2817.63</v>
      </c>
      <c r="AH14855" s="226" t="s">
        <v>39583</v>
      </c>
      <c r="AI14855" s="227">
        <v>36579.85</v>
      </c>
      <c r="AK14855" s="207" t="s">
        <v>28670</v>
      </c>
      <c r="AL14855" s="208">
        <v>959</v>
      </c>
      <c r="AM14855" s="93"/>
      <c r="AN14855" s="93"/>
      <c r="AO14855" s="93"/>
    </row>
    <row r="14856" spans="28:41" x14ac:dyDescent="0.55000000000000004">
      <c r="AB14856" s="278" t="s">
        <v>33972</v>
      </c>
      <c r="AC14856" s="279">
        <v>58370</v>
      </c>
      <c r="AE14856" s="246" t="s">
        <v>55529</v>
      </c>
      <c r="AF14856" s="247">
        <v>33953.39</v>
      </c>
      <c r="AH14856" s="226" t="s">
        <v>54016</v>
      </c>
      <c r="AI14856" s="227">
        <v>9000</v>
      </c>
      <c r="AK14856" s="207" t="s">
        <v>28671</v>
      </c>
      <c r="AL14856" s="208">
        <v>9666</v>
      </c>
      <c r="AM14856" s="93"/>
      <c r="AN14856" s="93"/>
      <c r="AO14856" s="93"/>
    </row>
    <row r="14857" spans="28:41" x14ac:dyDescent="0.55000000000000004">
      <c r="AB14857" s="278" t="s">
        <v>25448</v>
      </c>
      <c r="AC14857" s="279">
        <v>161974.01999999999</v>
      </c>
      <c r="AE14857" s="246" t="s">
        <v>55530</v>
      </c>
      <c r="AF14857" s="247">
        <v>56073.43</v>
      </c>
      <c r="AH14857" s="226" t="s">
        <v>39584</v>
      </c>
      <c r="AI14857" s="227">
        <v>3820.53</v>
      </c>
      <c r="AK14857" s="207" t="s">
        <v>28672</v>
      </c>
      <c r="AL14857" s="208">
        <v>2943</v>
      </c>
      <c r="AM14857" s="93"/>
      <c r="AN14857" s="93"/>
      <c r="AO14857" s="93"/>
    </row>
    <row r="14858" spans="28:41" x14ac:dyDescent="0.55000000000000004">
      <c r="AB14858" s="278" t="s">
        <v>35432</v>
      </c>
      <c r="AC14858" s="279">
        <v>53663.01</v>
      </c>
      <c r="AE14858" s="246" t="s">
        <v>45850</v>
      </c>
      <c r="AF14858" s="247">
        <v>1000</v>
      </c>
      <c r="AH14858" s="226" t="s">
        <v>45791</v>
      </c>
      <c r="AI14858" s="227">
        <v>25200</v>
      </c>
      <c r="AK14858" s="207" t="s">
        <v>28673</v>
      </c>
      <c r="AL14858" s="208">
        <v>49156.98</v>
      </c>
      <c r="AM14858" s="93"/>
      <c r="AN14858" s="93"/>
      <c r="AO14858" s="93"/>
    </row>
    <row r="14859" spans="28:41" x14ac:dyDescent="0.55000000000000004">
      <c r="AB14859" s="278" t="s">
        <v>39668</v>
      </c>
      <c r="AC14859" s="279">
        <v>153070.68</v>
      </c>
      <c r="AE14859" s="246" t="s">
        <v>58712</v>
      </c>
      <c r="AF14859" s="247">
        <v>5615.24</v>
      </c>
      <c r="AH14859" s="226" t="s">
        <v>54017</v>
      </c>
      <c r="AI14859" s="227">
        <v>650</v>
      </c>
      <c r="AK14859" s="207" t="s">
        <v>28674</v>
      </c>
      <c r="AL14859" s="208">
        <v>4072.02</v>
      </c>
      <c r="AM14859" s="93"/>
      <c r="AN14859" s="93"/>
      <c r="AO14859" s="93"/>
    </row>
    <row r="14860" spans="28:41" x14ac:dyDescent="0.55000000000000004">
      <c r="AB14860" s="278" t="s">
        <v>69840</v>
      </c>
      <c r="AC14860" s="279">
        <v>2249.38</v>
      </c>
      <c r="AE14860" s="246" t="s">
        <v>50549</v>
      </c>
      <c r="AF14860" s="247">
        <v>489072.44</v>
      </c>
      <c r="AH14860" s="226" t="s">
        <v>45792</v>
      </c>
      <c r="AI14860" s="227">
        <v>6000</v>
      </c>
      <c r="AK14860" s="207" t="s">
        <v>28675</v>
      </c>
      <c r="AL14860" s="208">
        <v>22500</v>
      </c>
      <c r="AM14860" s="93"/>
      <c r="AN14860" s="93"/>
      <c r="AO14860" s="93"/>
    </row>
    <row r="14861" spans="28:41" x14ac:dyDescent="0.55000000000000004">
      <c r="AB14861" s="278" t="s">
        <v>25453</v>
      </c>
      <c r="AC14861" s="279">
        <v>39656.25</v>
      </c>
      <c r="AE14861" s="246" t="s">
        <v>59279</v>
      </c>
      <c r="AF14861" s="247">
        <v>88541.67</v>
      </c>
      <c r="AH14861" s="226" t="s">
        <v>45793</v>
      </c>
      <c r="AI14861" s="227">
        <v>462</v>
      </c>
      <c r="AK14861" s="207" t="s">
        <v>28676</v>
      </c>
      <c r="AL14861" s="208">
        <v>49156.98</v>
      </c>
      <c r="AM14861" s="93"/>
      <c r="AN14861" s="93"/>
      <c r="AO14861" s="93"/>
    </row>
    <row r="14862" spans="28:41" x14ac:dyDescent="0.55000000000000004">
      <c r="AB14862" s="278" t="s">
        <v>36575</v>
      </c>
      <c r="AC14862" s="279">
        <v>299750</v>
      </c>
      <c r="AE14862" s="246" t="s">
        <v>55531</v>
      </c>
      <c r="AF14862" s="247">
        <v>315.61</v>
      </c>
      <c r="AH14862" s="226" t="s">
        <v>45794</v>
      </c>
      <c r="AI14862" s="227">
        <v>70825</v>
      </c>
      <c r="AK14862" s="207" t="s">
        <v>28677</v>
      </c>
      <c r="AL14862" s="208">
        <v>9666</v>
      </c>
      <c r="AM14862" s="93"/>
      <c r="AN14862" s="93"/>
      <c r="AO14862" s="93"/>
    </row>
    <row r="14863" spans="28:41" x14ac:dyDescent="0.55000000000000004">
      <c r="AB14863" s="278" t="s">
        <v>35433</v>
      </c>
      <c r="AC14863" s="279">
        <v>32949.72</v>
      </c>
      <c r="AE14863" s="246" t="s">
        <v>45851</v>
      </c>
      <c r="AF14863" s="247">
        <v>117126.03</v>
      </c>
      <c r="AH14863" s="226" t="s">
        <v>45795</v>
      </c>
      <c r="AI14863" s="227">
        <v>5418.11</v>
      </c>
      <c r="AK14863" s="207" t="s">
        <v>28678</v>
      </c>
      <c r="AL14863" s="208">
        <v>2943</v>
      </c>
      <c r="AM14863" s="93"/>
      <c r="AN14863" s="93"/>
      <c r="AO14863" s="93"/>
    </row>
    <row r="14864" spans="28:41" x14ac:dyDescent="0.55000000000000004">
      <c r="AB14864" s="278" t="s">
        <v>48518</v>
      </c>
      <c r="AC14864" s="279">
        <v>464.59</v>
      </c>
      <c r="AE14864" s="246" t="s">
        <v>45852</v>
      </c>
      <c r="AF14864" s="247">
        <v>330474.43</v>
      </c>
      <c r="AH14864" s="226" t="s">
        <v>50513</v>
      </c>
      <c r="AI14864" s="227">
        <v>304.58999999999997</v>
      </c>
      <c r="AK14864" s="207" t="s">
        <v>28679</v>
      </c>
      <c r="AL14864" s="208">
        <v>22500</v>
      </c>
      <c r="AM14864" s="93"/>
      <c r="AN14864" s="93"/>
      <c r="AO14864" s="93"/>
    </row>
    <row r="14865" spans="28:41" x14ac:dyDescent="0.55000000000000004">
      <c r="AB14865" s="278" t="s">
        <v>25456</v>
      </c>
      <c r="AC14865" s="279">
        <v>359688.92</v>
      </c>
      <c r="AE14865" s="246" t="s">
        <v>45854</v>
      </c>
      <c r="AF14865" s="247">
        <v>479394.03</v>
      </c>
      <c r="AH14865" s="226" t="s">
        <v>29445</v>
      </c>
      <c r="AI14865" s="227">
        <v>304.58999999999997</v>
      </c>
      <c r="AK14865" s="207" t="s">
        <v>28680</v>
      </c>
      <c r="AL14865" s="208">
        <v>4072.02</v>
      </c>
      <c r="AM14865" s="93"/>
      <c r="AN14865" s="93"/>
      <c r="AO14865" s="93"/>
    </row>
    <row r="14866" spans="28:41" x14ac:dyDescent="0.55000000000000004">
      <c r="AB14866" s="278" t="s">
        <v>50744</v>
      </c>
      <c r="AC14866" s="279">
        <v>38499.46</v>
      </c>
      <c r="AE14866" s="246" t="s">
        <v>57953</v>
      </c>
      <c r="AF14866" s="247">
        <v>6800</v>
      </c>
      <c r="AH14866" s="226" t="s">
        <v>43059</v>
      </c>
      <c r="AI14866" s="227">
        <v>9800</v>
      </c>
      <c r="AK14866" s="207" t="s">
        <v>28681</v>
      </c>
      <c r="AL14866" s="208">
        <v>7989.33</v>
      </c>
      <c r="AM14866" s="93"/>
      <c r="AN14866" s="93"/>
      <c r="AO14866" s="93"/>
    </row>
    <row r="14867" spans="28:41" x14ac:dyDescent="0.55000000000000004">
      <c r="AB14867" s="278" t="s">
        <v>36576</v>
      </c>
      <c r="AC14867" s="279">
        <v>203.34</v>
      </c>
      <c r="AE14867" s="246" t="s">
        <v>56684</v>
      </c>
      <c r="AF14867" s="247">
        <v>138040.20000000001</v>
      </c>
      <c r="AH14867" s="226" t="s">
        <v>43060</v>
      </c>
      <c r="AI14867" s="227">
        <v>881.68</v>
      </c>
      <c r="AK14867" s="207" t="s">
        <v>28682</v>
      </c>
      <c r="AL14867" s="208">
        <v>3344.52</v>
      </c>
      <c r="AM14867" s="93"/>
      <c r="AN14867" s="93"/>
      <c r="AO14867" s="93"/>
    </row>
    <row r="14868" spans="28:41" x14ac:dyDescent="0.55000000000000004">
      <c r="AB14868" s="278" t="s">
        <v>14058</v>
      </c>
      <c r="AC14868" s="279">
        <v>96859.29</v>
      </c>
      <c r="AE14868" s="246" t="s">
        <v>48362</v>
      </c>
      <c r="AF14868" s="247">
        <v>1960</v>
      </c>
      <c r="AH14868" s="226" t="s">
        <v>43061</v>
      </c>
      <c r="AI14868" s="227">
        <v>105</v>
      </c>
      <c r="AK14868" s="207" t="s">
        <v>28683</v>
      </c>
      <c r="AL14868" s="208">
        <v>1625</v>
      </c>
      <c r="AM14868" s="93"/>
      <c r="AN14868" s="93"/>
      <c r="AO14868" s="93"/>
    </row>
    <row r="14869" spans="28:41" x14ac:dyDescent="0.55000000000000004">
      <c r="AB14869" s="278" t="s">
        <v>14059</v>
      </c>
      <c r="AC14869" s="279">
        <v>194963.13</v>
      </c>
      <c r="AE14869" s="246" t="s">
        <v>54079</v>
      </c>
      <c r="AF14869" s="247">
        <v>302497.14</v>
      </c>
      <c r="AH14869" s="226" t="s">
        <v>43062</v>
      </c>
      <c r="AI14869" s="227">
        <v>13.2</v>
      </c>
      <c r="AK14869" s="207" t="s">
        <v>28684</v>
      </c>
      <c r="AL14869" s="208">
        <v>14243</v>
      </c>
      <c r="AM14869" s="93"/>
      <c r="AN14869" s="93"/>
      <c r="AO14869" s="93"/>
    </row>
    <row r="14870" spans="28:41" x14ac:dyDescent="0.55000000000000004">
      <c r="AB14870" s="278" t="s">
        <v>25457</v>
      </c>
      <c r="AC14870" s="279">
        <v>37110.46</v>
      </c>
      <c r="AE14870" s="246" t="s">
        <v>65054</v>
      </c>
      <c r="AF14870" s="247">
        <v>590050.59</v>
      </c>
      <c r="AH14870" s="226" t="s">
        <v>43063</v>
      </c>
      <c r="AI14870" s="227">
        <v>84365.75</v>
      </c>
      <c r="AK14870" s="207" t="s">
        <v>28685</v>
      </c>
      <c r="AL14870" s="208">
        <v>5000</v>
      </c>
      <c r="AM14870" s="93"/>
      <c r="AN14870" s="93"/>
      <c r="AO14870" s="93"/>
    </row>
    <row r="14871" spans="28:41" x14ac:dyDescent="0.55000000000000004">
      <c r="AB14871" s="278" t="s">
        <v>25458</v>
      </c>
      <c r="AC14871" s="279">
        <v>418866.46</v>
      </c>
      <c r="AE14871" s="246" t="s">
        <v>45855</v>
      </c>
      <c r="AF14871" s="247">
        <v>455162</v>
      </c>
      <c r="AH14871" s="226" t="s">
        <v>43064</v>
      </c>
      <c r="AI14871" s="227">
        <v>39954.629999999997</v>
      </c>
      <c r="AK14871" s="207" t="s">
        <v>28686</v>
      </c>
      <c r="AL14871" s="208">
        <v>35305.56</v>
      </c>
      <c r="AM14871" s="93"/>
      <c r="AN14871" s="93"/>
      <c r="AO14871" s="93"/>
    </row>
    <row r="14872" spans="28:41" x14ac:dyDescent="0.55000000000000004">
      <c r="AB14872" s="278" t="s">
        <v>25459</v>
      </c>
      <c r="AC14872" s="279">
        <v>5805.72</v>
      </c>
      <c r="AE14872" s="246" t="s">
        <v>50550</v>
      </c>
      <c r="AF14872" s="247">
        <v>364180.57</v>
      </c>
      <c r="AH14872" s="226" t="s">
        <v>50514</v>
      </c>
      <c r="AI14872" s="227">
        <v>6527.78</v>
      </c>
      <c r="AK14872" s="207" t="s">
        <v>28687</v>
      </c>
      <c r="AL14872" s="208">
        <v>12681.05</v>
      </c>
      <c r="AM14872" s="93"/>
      <c r="AN14872" s="93"/>
      <c r="AO14872" s="93"/>
    </row>
    <row r="14873" spans="28:41" x14ac:dyDescent="0.55000000000000004">
      <c r="AB14873" s="278" t="s">
        <v>54500</v>
      </c>
      <c r="AC14873" s="279">
        <v>18395.18</v>
      </c>
      <c r="AE14873" s="246" t="s">
        <v>58357</v>
      </c>
      <c r="AF14873" s="247">
        <v>401705.08</v>
      </c>
      <c r="AH14873" s="226" t="s">
        <v>50515</v>
      </c>
      <c r="AI14873" s="227">
        <v>42070</v>
      </c>
      <c r="AK14873" s="207" t="s">
        <v>28688</v>
      </c>
      <c r="AL14873" s="208">
        <v>4700</v>
      </c>
      <c r="AM14873" s="93"/>
      <c r="AN14873" s="93"/>
      <c r="AO14873" s="93"/>
    </row>
    <row r="14874" spans="28:41" x14ac:dyDescent="0.55000000000000004">
      <c r="AB14874" s="278" t="s">
        <v>35434</v>
      </c>
      <c r="AC14874" s="279">
        <v>670.27</v>
      </c>
      <c r="AE14874" s="246" t="s">
        <v>59934</v>
      </c>
      <c r="AF14874" s="247">
        <v>-3299.11</v>
      </c>
      <c r="AH14874" s="226" t="s">
        <v>50516</v>
      </c>
      <c r="AI14874" s="227">
        <v>481.1</v>
      </c>
      <c r="AK14874" s="207" t="s">
        <v>28689</v>
      </c>
      <c r="AL14874" s="208">
        <v>11674.54</v>
      </c>
      <c r="AM14874" s="93"/>
      <c r="AN14874" s="93"/>
      <c r="AO14874" s="93"/>
    </row>
    <row r="14875" spans="28:41" x14ac:dyDescent="0.55000000000000004">
      <c r="AB14875" s="278" t="s">
        <v>54501</v>
      </c>
      <c r="AC14875" s="279">
        <v>1947.46</v>
      </c>
      <c r="AE14875" s="246" t="s">
        <v>45856</v>
      </c>
      <c r="AF14875" s="247">
        <v>122918.01</v>
      </c>
      <c r="AH14875" s="226" t="s">
        <v>50517</v>
      </c>
      <c r="AI14875" s="227">
        <v>101.83</v>
      </c>
      <c r="AK14875" s="207" t="s">
        <v>28690</v>
      </c>
      <c r="AL14875" s="208">
        <v>5151.8100000000004</v>
      </c>
      <c r="AM14875" s="93"/>
      <c r="AN14875" s="93"/>
      <c r="AO14875" s="93"/>
    </row>
    <row r="14876" spans="28:41" x14ac:dyDescent="0.55000000000000004">
      <c r="AB14876" s="278" t="s">
        <v>25460</v>
      </c>
      <c r="AC14876" s="279">
        <v>192993.41</v>
      </c>
      <c r="AE14876" s="246" t="s">
        <v>45857</v>
      </c>
      <c r="AF14876" s="247">
        <v>1466908.25</v>
      </c>
      <c r="AH14876" s="226" t="s">
        <v>50518</v>
      </c>
      <c r="AI14876" s="227">
        <v>472.78</v>
      </c>
      <c r="AK14876" s="207" t="s">
        <v>28691</v>
      </c>
      <c r="AL14876" s="208">
        <v>12121.2</v>
      </c>
      <c r="AM14876" s="93"/>
      <c r="AN14876" s="93"/>
      <c r="AO14876" s="93"/>
    </row>
    <row r="14877" spans="28:41" x14ac:dyDescent="0.55000000000000004">
      <c r="AB14877" s="278" t="s">
        <v>69450</v>
      </c>
      <c r="AC14877" s="279">
        <v>345.9</v>
      </c>
      <c r="AE14877" s="246" t="s">
        <v>39609</v>
      </c>
      <c r="AF14877" s="247">
        <v>3147814.39</v>
      </c>
      <c r="AH14877" s="226" t="s">
        <v>50519</v>
      </c>
      <c r="AI14877" s="227">
        <v>20.56</v>
      </c>
      <c r="AK14877" s="207" t="s">
        <v>28692</v>
      </c>
      <c r="AL14877" s="208">
        <v>4653</v>
      </c>
      <c r="AM14877" s="93"/>
      <c r="AN14877" s="93"/>
      <c r="AO14877" s="93"/>
    </row>
    <row r="14878" spans="28:41" x14ac:dyDescent="0.55000000000000004">
      <c r="AB14878" s="278" t="s">
        <v>25461</v>
      </c>
      <c r="AC14878" s="279">
        <v>2151.94</v>
      </c>
      <c r="AE14878" s="246" t="s">
        <v>59935</v>
      </c>
      <c r="AF14878" s="247">
        <v>22500</v>
      </c>
      <c r="AH14878" s="226" t="s">
        <v>50520</v>
      </c>
      <c r="AI14878" s="227">
        <v>23.42</v>
      </c>
      <c r="AK14878" s="207" t="s">
        <v>28693</v>
      </c>
      <c r="AL14878" s="208">
        <v>21034.9</v>
      </c>
      <c r="AM14878" s="93"/>
      <c r="AN14878" s="93"/>
      <c r="AO14878" s="93"/>
    </row>
    <row r="14879" spans="28:41" x14ac:dyDescent="0.55000000000000004">
      <c r="AB14879" s="278" t="s">
        <v>25464</v>
      </c>
      <c r="AC14879" s="279">
        <v>551.98</v>
      </c>
      <c r="AE14879" s="246" t="s">
        <v>55532</v>
      </c>
      <c r="AF14879" s="247">
        <v>59429.24</v>
      </c>
      <c r="AH14879" s="226" t="s">
        <v>50521</v>
      </c>
      <c r="AI14879" s="227">
        <v>42.15</v>
      </c>
      <c r="AK14879" s="207" t="s">
        <v>28694</v>
      </c>
      <c r="AL14879" s="208">
        <v>72418.94</v>
      </c>
      <c r="AM14879" s="93"/>
      <c r="AN14879" s="93"/>
      <c r="AO14879" s="93"/>
    </row>
    <row r="14880" spans="28:41" x14ac:dyDescent="0.55000000000000004">
      <c r="AB14880" s="278" t="s">
        <v>49403</v>
      </c>
      <c r="AC14880" s="279">
        <v>-43603.98</v>
      </c>
      <c r="AE14880" s="246" t="s">
        <v>55533</v>
      </c>
      <c r="AF14880" s="247">
        <v>6267.62</v>
      </c>
      <c r="AH14880" s="226" t="s">
        <v>50522</v>
      </c>
      <c r="AI14880" s="227">
        <v>3.36</v>
      </c>
      <c r="AK14880" s="207" t="s">
        <v>28695</v>
      </c>
      <c r="AL14880" s="208">
        <v>110908</v>
      </c>
      <c r="AM14880" s="93"/>
      <c r="AN14880" s="93"/>
      <c r="AO14880" s="93"/>
    </row>
    <row r="14881" spans="28:41" x14ac:dyDescent="0.55000000000000004">
      <c r="AB14881" s="278" t="s">
        <v>25498</v>
      </c>
      <c r="AC14881" s="279">
        <v>152751.26</v>
      </c>
      <c r="AE14881" s="246" t="s">
        <v>55534</v>
      </c>
      <c r="AF14881" s="247">
        <v>19379.12</v>
      </c>
      <c r="AH14881" s="226" t="s">
        <v>43065</v>
      </c>
      <c r="AI14881" s="227">
        <v>6277.97</v>
      </c>
      <c r="AK14881" s="207" t="s">
        <v>28696</v>
      </c>
      <c r="AL14881" s="208">
        <v>2243.1799999999998</v>
      </c>
      <c r="AM14881" s="93"/>
      <c r="AN14881" s="93"/>
      <c r="AO14881" s="93"/>
    </row>
    <row r="14882" spans="28:41" x14ac:dyDescent="0.55000000000000004">
      <c r="AB14882" s="278" t="s">
        <v>25500</v>
      </c>
      <c r="AC14882" s="279">
        <v>2409.4</v>
      </c>
      <c r="AE14882" s="246" t="s">
        <v>47349</v>
      </c>
      <c r="AF14882" s="247">
        <v>582928.53</v>
      </c>
      <c r="AH14882" s="226" t="s">
        <v>54018</v>
      </c>
      <c r="AI14882" s="227">
        <v>1669.87</v>
      </c>
      <c r="AK14882" s="207" t="s">
        <v>28697</v>
      </c>
      <c r="AL14882" s="208">
        <v>10522.97</v>
      </c>
      <c r="AM14882" s="93"/>
      <c r="AN14882" s="93"/>
      <c r="AO14882" s="93"/>
    </row>
    <row r="14883" spans="28:41" x14ac:dyDescent="0.55000000000000004">
      <c r="AB14883" s="278" t="s">
        <v>25501</v>
      </c>
      <c r="AC14883" s="279">
        <v>-23397.77</v>
      </c>
      <c r="AE14883" s="246" t="s">
        <v>60835</v>
      </c>
      <c r="AF14883" s="247">
        <v>1402.59</v>
      </c>
      <c r="AH14883" s="226" t="s">
        <v>50523</v>
      </c>
      <c r="AI14883" s="227">
        <v>293.87</v>
      </c>
      <c r="AK14883" s="207" t="s">
        <v>14334</v>
      </c>
      <c r="AL14883" s="208">
        <v>463001</v>
      </c>
      <c r="AM14883" s="93"/>
      <c r="AN14883" s="93"/>
      <c r="AO14883" s="93"/>
    </row>
    <row r="14884" spans="28:41" x14ac:dyDescent="0.55000000000000004">
      <c r="AB14884" s="278" t="s">
        <v>48519</v>
      </c>
      <c r="AC14884" s="279">
        <v>35578.85</v>
      </c>
      <c r="AE14884" s="246" t="s">
        <v>61630</v>
      </c>
      <c r="AF14884" s="247">
        <v>59505.599999999999</v>
      </c>
      <c r="AH14884" s="226" t="s">
        <v>54019</v>
      </c>
      <c r="AI14884" s="227">
        <v>4936.93</v>
      </c>
      <c r="AK14884" s="207" t="s">
        <v>14344</v>
      </c>
      <c r="AL14884" s="208">
        <v>69316.37</v>
      </c>
      <c r="AM14884" s="93"/>
      <c r="AN14884" s="93"/>
      <c r="AO14884" s="93"/>
    </row>
    <row r="14885" spans="28:41" x14ac:dyDescent="0.55000000000000004">
      <c r="AB14885" s="278" t="s">
        <v>69451</v>
      </c>
      <c r="AC14885" s="279">
        <v>1040.46</v>
      </c>
      <c r="AE14885" s="246" t="s">
        <v>61631</v>
      </c>
      <c r="AF14885" s="247">
        <v>4455.1499999999996</v>
      </c>
      <c r="AH14885" s="226" t="s">
        <v>45796</v>
      </c>
      <c r="AI14885" s="227">
        <v>24000</v>
      </c>
      <c r="AK14885" s="207" t="s">
        <v>14345</v>
      </c>
      <c r="AL14885" s="208">
        <v>8411.9</v>
      </c>
      <c r="AM14885" s="93"/>
      <c r="AN14885" s="93"/>
      <c r="AO14885" s="93"/>
    </row>
    <row r="14886" spans="28:41" x14ac:dyDescent="0.55000000000000004">
      <c r="AB14886" s="278" t="s">
        <v>40871</v>
      </c>
      <c r="AC14886" s="279">
        <v>309450.28000000003</v>
      </c>
      <c r="AE14886" s="246" t="s">
        <v>61632</v>
      </c>
      <c r="AF14886" s="247">
        <v>14512</v>
      </c>
      <c r="AH14886" s="226" t="s">
        <v>45797</v>
      </c>
      <c r="AI14886" s="227">
        <v>1836</v>
      </c>
      <c r="AK14886" s="207" t="s">
        <v>14346</v>
      </c>
      <c r="AL14886" s="208">
        <v>135892.75</v>
      </c>
      <c r="AM14886" s="93"/>
      <c r="AN14886" s="93"/>
      <c r="AO14886" s="93"/>
    </row>
    <row r="14887" spans="28:41" x14ac:dyDescent="0.55000000000000004">
      <c r="AB14887" s="278" t="s">
        <v>32582</v>
      </c>
      <c r="AC14887" s="279">
        <v>14175</v>
      </c>
      <c r="AE14887" s="246" t="s">
        <v>61633</v>
      </c>
      <c r="AF14887" s="247">
        <v>5399.25</v>
      </c>
      <c r="AH14887" s="226" t="s">
        <v>45798</v>
      </c>
      <c r="AI14887" s="227">
        <v>138061.31</v>
      </c>
      <c r="AK14887" s="207" t="s">
        <v>14347</v>
      </c>
      <c r="AL14887" s="208">
        <v>94601</v>
      </c>
      <c r="AM14887" s="93"/>
      <c r="AN14887" s="93"/>
      <c r="AO14887" s="93"/>
    </row>
    <row r="14888" spans="28:41" x14ac:dyDescent="0.55000000000000004">
      <c r="AB14888" s="278" t="s">
        <v>70944</v>
      </c>
      <c r="AC14888" s="279">
        <v>1125</v>
      </c>
      <c r="AE14888" s="246" t="s">
        <v>65055</v>
      </c>
      <c r="AF14888" s="247">
        <v>89975</v>
      </c>
      <c r="AH14888" s="226" t="s">
        <v>49232</v>
      </c>
      <c r="AI14888" s="227">
        <v>100249.97</v>
      </c>
      <c r="AK14888" s="207" t="s">
        <v>28698</v>
      </c>
      <c r="AL14888" s="208">
        <v>1639.05</v>
      </c>
      <c r="AM14888" s="93"/>
      <c r="AN14888" s="93"/>
      <c r="AO14888" s="93"/>
    </row>
    <row r="14889" spans="28:41" x14ac:dyDescent="0.55000000000000004">
      <c r="AB14889" s="278" t="s">
        <v>62383</v>
      </c>
      <c r="AC14889" s="279">
        <v>22541.25</v>
      </c>
      <c r="AE14889" s="246" t="s">
        <v>65056</v>
      </c>
      <c r="AF14889" s="247">
        <v>3350</v>
      </c>
      <c r="AH14889" s="226" t="s">
        <v>40670</v>
      </c>
      <c r="AI14889" s="227">
        <v>5279</v>
      </c>
      <c r="AK14889" s="207" t="s">
        <v>28699</v>
      </c>
      <c r="AL14889" s="208">
        <v>125.4</v>
      </c>
      <c r="AM14889" s="93"/>
      <c r="AN14889" s="93"/>
      <c r="AO14889" s="93"/>
    </row>
    <row r="14890" spans="28:41" x14ac:dyDescent="0.55000000000000004">
      <c r="AB14890" s="278" t="s">
        <v>25505</v>
      </c>
      <c r="AC14890" s="279">
        <v>38472.639999999999</v>
      </c>
      <c r="AE14890" s="246" t="s">
        <v>65057</v>
      </c>
      <c r="AF14890" s="247">
        <v>7139.66</v>
      </c>
      <c r="AH14890" s="226" t="s">
        <v>49233</v>
      </c>
      <c r="AI14890" s="227">
        <v>20000</v>
      </c>
      <c r="AK14890" s="207" t="s">
        <v>28700</v>
      </c>
      <c r="AL14890" s="208">
        <v>355.35</v>
      </c>
      <c r="AM14890" s="93"/>
      <c r="AN14890" s="93"/>
      <c r="AO14890" s="93"/>
    </row>
    <row r="14891" spans="28:41" x14ac:dyDescent="0.55000000000000004">
      <c r="AB14891" s="278" t="s">
        <v>25506</v>
      </c>
      <c r="AC14891" s="279">
        <v>56762.81</v>
      </c>
      <c r="AE14891" s="246" t="s">
        <v>65058</v>
      </c>
      <c r="AF14891" s="247">
        <v>22699.27</v>
      </c>
      <c r="AH14891" s="226" t="s">
        <v>49234</v>
      </c>
      <c r="AI14891" s="227">
        <v>191250</v>
      </c>
      <c r="AK14891" s="207" t="s">
        <v>28701</v>
      </c>
      <c r="AL14891" s="208">
        <v>20821.38</v>
      </c>
      <c r="AM14891" s="93"/>
      <c r="AN14891" s="93"/>
      <c r="AO14891" s="93"/>
    </row>
    <row r="14892" spans="28:41" x14ac:dyDescent="0.55000000000000004">
      <c r="AB14892" s="278" t="s">
        <v>25507</v>
      </c>
      <c r="AC14892" s="279">
        <v>351568.06</v>
      </c>
      <c r="AE14892" s="246" t="s">
        <v>61234</v>
      </c>
      <c r="AF14892" s="247">
        <v>45345.93</v>
      </c>
      <c r="AH14892" s="226" t="s">
        <v>43066</v>
      </c>
      <c r="AI14892" s="227">
        <v>22000</v>
      </c>
      <c r="AK14892" s="207" t="s">
        <v>28702</v>
      </c>
      <c r="AL14892" s="208">
        <v>59501.57</v>
      </c>
      <c r="AM14892" s="93"/>
      <c r="AN14892" s="93"/>
      <c r="AO14892" s="93"/>
    </row>
    <row r="14893" spans="28:41" x14ac:dyDescent="0.55000000000000004">
      <c r="AB14893" s="278" t="s">
        <v>33976</v>
      </c>
      <c r="AC14893" s="279">
        <v>56358.83</v>
      </c>
      <c r="AE14893" s="246" t="s">
        <v>65059</v>
      </c>
      <c r="AF14893" s="247">
        <v>4516.78</v>
      </c>
      <c r="AH14893" s="226" t="s">
        <v>49235</v>
      </c>
      <c r="AI14893" s="227">
        <v>7737</v>
      </c>
      <c r="AK14893" s="207" t="s">
        <v>28703</v>
      </c>
      <c r="AL14893" s="208">
        <v>234318.84</v>
      </c>
      <c r="AM14893" s="93"/>
      <c r="AN14893" s="93"/>
      <c r="AO14893" s="93"/>
    </row>
    <row r="14894" spans="28:41" x14ac:dyDescent="0.55000000000000004">
      <c r="AB14894" s="278" t="s">
        <v>56844</v>
      </c>
      <c r="AC14894" s="279">
        <v>9584.2800000000007</v>
      </c>
      <c r="AE14894" s="246" t="s">
        <v>61235</v>
      </c>
      <c r="AF14894" s="247">
        <v>7104.66</v>
      </c>
      <c r="AH14894" s="226" t="s">
        <v>48346</v>
      </c>
      <c r="AI14894" s="227">
        <v>11113</v>
      </c>
      <c r="AK14894" s="207" t="s">
        <v>28704</v>
      </c>
      <c r="AL14894" s="208">
        <v>15996.49</v>
      </c>
      <c r="AM14894" s="93"/>
      <c r="AN14894" s="93"/>
      <c r="AO14894" s="93"/>
    </row>
    <row r="14895" spans="28:41" x14ac:dyDescent="0.55000000000000004">
      <c r="AB14895" s="278" t="s">
        <v>69452</v>
      </c>
      <c r="AC14895" s="279">
        <v>37954.67</v>
      </c>
      <c r="AE14895" s="246" t="s">
        <v>58358</v>
      </c>
      <c r="AF14895" s="247">
        <v>92771</v>
      </c>
      <c r="AH14895" s="226" t="s">
        <v>45799</v>
      </c>
      <c r="AI14895" s="227">
        <v>58410</v>
      </c>
      <c r="AK14895" s="207" t="s">
        <v>28705</v>
      </c>
      <c r="AL14895" s="208">
        <v>4764.3599999999997</v>
      </c>
      <c r="AM14895" s="93"/>
      <c r="AN14895" s="93"/>
      <c r="AO14895" s="93"/>
    </row>
    <row r="14896" spans="28:41" x14ac:dyDescent="0.55000000000000004">
      <c r="AB14896" s="278" t="s">
        <v>25508</v>
      </c>
      <c r="AC14896" s="279">
        <v>7451.23</v>
      </c>
      <c r="AE14896" s="246" t="s">
        <v>56685</v>
      </c>
      <c r="AF14896" s="247">
        <v>185389</v>
      </c>
      <c r="AH14896" s="226" t="s">
        <v>45800</v>
      </c>
      <c r="AI14896" s="227">
        <v>81250</v>
      </c>
      <c r="AK14896" s="207" t="s">
        <v>28706</v>
      </c>
      <c r="AL14896" s="208">
        <v>50488</v>
      </c>
      <c r="AM14896" s="93"/>
      <c r="AN14896" s="93"/>
      <c r="AO14896" s="93"/>
    </row>
    <row r="14897" spans="28:41" x14ac:dyDescent="0.55000000000000004">
      <c r="AB14897" s="278" t="s">
        <v>25509</v>
      </c>
      <c r="AC14897" s="279">
        <v>70084.289999999994</v>
      </c>
      <c r="AE14897" s="246" t="s">
        <v>60836</v>
      </c>
      <c r="AF14897" s="247">
        <v>822.97</v>
      </c>
      <c r="AH14897" s="226" t="s">
        <v>45801</v>
      </c>
      <c r="AI14897" s="227">
        <v>6215.63</v>
      </c>
      <c r="AK14897" s="207" t="s">
        <v>28707</v>
      </c>
      <c r="AL14897" s="208">
        <v>12724.6</v>
      </c>
      <c r="AM14897" s="93"/>
      <c r="AN14897" s="93"/>
      <c r="AO14897" s="93"/>
    </row>
    <row r="14898" spans="28:41" x14ac:dyDescent="0.55000000000000004">
      <c r="AB14898" s="278" t="s">
        <v>25510</v>
      </c>
      <c r="AC14898" s="279">
        <v>355663.52</v>
      </c>
      <c r="AE14898" s="246" t="s">
        <v>56686</v>
      </c>
      <c r="AF14898" s="247">
        <v>57111.03</v>
      </c>
      <c r="AH14898" s="226" t="s">
        <v>50524</v>
      </c>
      <c r="AI14898" s="227">
        <v>1154.8699999999999</v>
      </c>
      <c r="AK14898" s="207" t="s">
        <v>28708</v>
      </c>
      <c r="AL14898" s="208">
        <v>57345.82</v>
      </c>
      <c r="AM14898" s="93"/>
      <c r="AN14898" s="93"/>
      <c r="AO14898" s="93"/>
    </row>
    <row r="14899" spans="28:41" x14ac:dyDescent="0.55000000000000004">
      <c r="AB14899" s="278" t="s">
        <v>39393</v>
      </c>
      <c r="AC14899" s="279">
        <v>4998.83</v>
      </c>
      <c r="AE14899" s="246" t="s">
        <v>60837</v>
      </c>
      <c r="AF14899" s="247">
        <v>23420.04</v>
      </c>
      <c r="AH14899" s="226" t="s">
        <v>29501</v>
      </c>
      <c r="AI14899" s="227">
        <v>1474.69</v>
      </c>
      <c r="AK14899" s="207" t="s">
        <v>28709</v>
      </c>
      <c r="AL14899" s="208">
        <v>36275</v>
      </c>
      <c r="AM14899" s="93"/>
      <c r="AN14899" s="93"/>
      <c r="AO14899" s="93"/>
    </row>
    <row r="14900" spans="28:41" x14ac:dyDescent="0.55000000000000004">
      <c r="AB14900" s="278" t="s">
        <v>25513</v>
      </c>
      <c r="AC14900" s="279">
        <v>3964.06</v>
      </c>
      <c r="AE14900" s="246" t="s">
        <v>60838</v>
      </c>
      <c r="AF14900" s="247">
        <v>1791.56</v>
      </c>
      <c r="AH14900" s="226" t="s">
        <v>43067</v>
      </c>
      <c r="AI14900" s="227">
        <v>3000</v>
      </c>
      <c r="AK14900" s="207" t="s">
        <v>28710</v>
      </c>
      <c r="AL14900" s="208">
        <v>178042.5</v>
      </c>
      <c r="AM14900" s="93"/>
      <c r="AN14900" s="93"/>
      <c r="AO14900" s="93"/>
    </row>
    <row r="14901" spans="28:41" x14ac:dyDescent="0.55000000000000004">
      <c r="AB14901" s="278" t="s">
        <v>25536</v>
      </c>
      <c r="AC14901" s="279">
        <v>24272.92</v>
      </c>
      <c r="AE14901" s="246" t="s">
        <v>60839</v>
      </c>
      <c r="AF14901" s="247">
        <v>5737.92</v>
      </c>
      <c r="AH14901" s="226" t="s">
        <v>43068</v>
      </c>
      <c r="AI14901" s="227">
        <v>875</v>
      </c>
      <c r="AK14901" s="207" t="s">
        <v>28711</v>
      </c>
      <c r="AL14901" s="208">
        <v>20601.71</v>
      </c>
      <c r="AM14901" s="93"/>
      <c r="AN14901" s="93"/>
      <c r="AO14901" s="93"/>
    </row>
    <row r="14902" spans="28:41" x14ac:dyDescent="0.55000000000000004">
      <c r="AB14902" s="278" t="s">
        <v>25537</v>
      </c>
      <c r="AC14902" s="279">
        <v>62000</v>
      </c>
      <c r="AE14902" s="246" t="s">
        <v>40694</v>
      </c>
      <c r="AF14902" s="247">
        <v>2414</v>
      </c>
      <c r="AH14902" s="226" t="s">
        <v>43069</v>
      </c>
      <c r="AI14902" s="227">
        <v>296.44</v>
      </c>
      <c r="AK14902" s="207" t="s">
        <v>28712</v>
      </c>
      <c r="AL14902" s="208">
        <v>52364.480000000003</v>
      </c>
      <c r="AM14902" s="93"/>
      <c r="AN14902" s="93"/>
      <c r="AO14902" s="93"/>
    </row>
    <row r="14903" spans="28:41" x14ac:dyDescent="0.55000000000000004">
      <c r="AB14903" s="278" t="s">
        <v>25538</v>
      </c>
      <c r="AC14903" s="279">
        <v>150763.74</v>
      </c>
      <c r="AE14903" s="246" t="s">
        <v>54085</v>
      </c>
      <c r="AF14903" s="247">
        <v>20000.04</v>
      </c>
      <c r="AH14903" s="226" t="s">
        <v>43070</v>
      </c>
      <c r="AI14903" s="227">
        <v>13.13</v>
      </c>
      <c r="AK14903" s="207" t="s">
        <v>28713</v>
      </c>
      <c r="AL14903" s="208">
        <v>106159.51</v>
      </c>
      <c r="AM14903" s="93"/>
      <c r="AN14903" s="93"/>
      <c r="AO14903" s="93"/>
    </row>
    <row r="14904" spans="28:41" x14ac:dyDescent="0.55000000000000004">
      <c r="AB14904" s="278" t="s">
        <v>25556</v>
      </c>
      <c r="AC14904" s="279">
        <v>65150.65</v>
      </c>
      <c r="AE14904" s="246" t="s">
        <v>59280</v>
      </c>
      <c r="AF14904" s="247">
        <v>55860.959999999999</v>
      </c>
      <c r="AH14904" s="226" t="s">
        <v>43071</v>
      </c>
      <c r="AI14904" s="227">
        <v>13.19</v>
      </c>
      <c r="AK14904" s="207" t="s">
        <v>28714</v>
      </c>
      <c r="AL14904" s="208">
        <v>6036.16</v>
      </c>
      <c r="AM14904" s="93"/>
      <c r="AN14904" s="93"/>
      <c r="AO14904" s="93"/>
    </row>
    <row r="14905" spans="28:41" x14ac:dyDescent="0.55000000000000004">
      <c r="AB14905" s="278" t="s">
        <v>25559</v>
      </c>
      <c r="AC14905" s="279">
        <v>4371.7</v>
      </c>
      <c r="AE14905" s="246" t="s">
        <v>59281</v>
      </c>
      <c r="AF14905" s="247">
        <v>48559.8</v>
      </c>
      <c r="AH14905" s="226" t="s">
        <v>43072</v>
      </c>
      <c r="AI14905" s="227">
        <v>713.16</v>
      </c>
      <c r="AK14905" s="207" t="s">
        <v>28715</v>
      </c>
      <c r="AL14905" s="208">
        <v>3950</v>
      </c>
      <c r="AM14905" s="93"/>
      <c r="AN14905" s="93"/>
      <c r="AO14905" s="93"/>
    </row>
    <row r="14906" spans="28:41" x14ac:dyDescent="0.55000000000000004">
      <c r="AB14906" s="278" t="s">
        <v>35439</v>
      </c>
      <c r="AC14906" s="279">
        <v>1482.72</v>
      </c>
      <c r="AE14906" s="246" t="s">
        <v>54086</v>
      </c>
      <c r="AF14906" s="247">
        <v>53990.52</v>
      </c>
      <c r="AH14906" s="226" t="s">
        <v>43073</v>
      </c>
      <c r="AI14906" s="227">
        <v>62533.279999999999</v>
      </c>
      <c r="AK14906" s="207" t="s">
        <v>28716</v>
      </c>
      <c r="AL14906" s="208">
        <v>15000</v>
      </c>
      <c r="AM14906" s="93"/>
      <c r="AN14906" s="93"/>
      <c r="AO14906" s="93"/>
    </row>
    <row r="14907" spans="28:41" x14ac:dyDescent="0.55000000000000004">
      <c r="AB14907" s="278" t="s">
        <v>35440</v>
      </c>
      <c r="AC14907" s="279">
        <v>6972.04</v>
      </c>
      <c r="AE14907" s="246" t="s">
        <v>54087</v>
      </c>
      <c r="AF14907" s="247">
        <v>15735.48</v>
      </c>
      <c r="AH14907" s="226" t="s">
        <v>50525</v>
      </c>
      <c r="AI14907" s="227">
        <v>46500</v>
      </c>
      <c r="AK14907" s="207" t="s">
        <v>28717</v>
      </c>
      <c r="AL14907" s="208">
        <v>40984.17</v>
      </c>
      <c r="AM14907" s="93"/>
      <c r="AN14907" s="93"/>
      <c r="AO14907" s="93"/>
    </row>
    <row r="14908" spans="28:41" x14ac:dyDescent="0.55000000000000004">
      <c r="AB14908" s="278" t="s">
        <v>25560</v>
      </c>
      <c r="AC14908" s="279">
        <v>269.60000000000002</v>
      </c>
      <c r="AE14908" s="246" t="s">
        <v>59282</v>
      </c>
      <c r="AF14908" s="247">
        <v>45954.6</v>
      </c>
      <c r="AH14908" s="226" t="s">
        <v>50526</v>
      </c>
      <c r="AI14908" s="227">
        <v>26005</v>
      </c>
      <c r="AK14908" s="207" t="s">
        <v>28718</v>
      </c>
      <c r="AL14908" s="208">
        <v>87193.55</v>
      </c>
      <c r="AM14908" s="93"/>
      <c r="AN14908" s="93"/>
      <c r="AO14908" s="93"/>
    </row>
    <row r="14909" spans="28:41" x14ac:dyDescent="0.55000000000000004">
      <c r="AB14909" s="278" t="s">
        <v>25564</v>
      </c>
      <c r="AC14909" s="279">
        <v>624.49</v>
      </c>
      <c r="AE14909" s="246" t="s">
        <v>43112</v>
      </c>
      <c r="AF14909" s="247">
        <v>15917.52</v>
      </c>
      <c r="AH14909" s="226" t="s">
        <v>43074</v>
      </c>
      <c r="AI14909" s="227">
        <v>1940.91</v>
      </c>
      <c r="AK14909" s="207" t="s">
        <v>14348</v>
      </c>
      <c r="AL14909" s="208">
        <v>541852.12</v>
      </c>
      <c r="AM14909" s="93"/>
      <c r="AN14909" s="93"/>
      <c r="AO14909" s="93"/>
    </row>
    <row r="14910" spans="28:41" x14ac:dyDescent="0.55000000000000004">
      <c r="AB14910" s="278" t="s">
        <v>35449</v>
      </c>
      <c r="AC14910" s="279">
        <v>61028</v>
      </c>
      <c r="AE14910" s="246" t="s">
        <v>59936</v>
      </c>
      <c r="AF14910" s="247">
        <v>699</v>
      </c>
      <c r="AH14910" s="226" t="s">
        <v>50527</v>
      </c>
      <c r="AI14910" s="227">
        <v>482.56</v>
      </c>
      <c r="AK14910" s="207" t="s">
        <v>28719</v>
      </c>
      <c r="AL14910" s="208">
        <v>506934.91</v>
      </c>
      <c r="AM14910" s="93"/>
      <c r="AN14910" s="93"/>
      <c r="AO14910" s="93"/>
    </row>
    <row r="14911" spans="28:41" x14ac:dyDescent="0.55000000000000004">
      <c r="AB14911" s="278" t="s">
        <v>25607</v>
      </c>
      <c r="AC14911" s="279">
        <v>69454</v>
      </c>
      <c r="AE14911" s="246" t="s">
        <v>59937</v>
      </c>
      <c r="AF14911" s="247">
        <v>3562.56</v>
      </c>
      <c r="AH14911" s="226" t="s">
        <v>43075</v>
      </c>
      <c r="AI14911" s="227">
        <v>3.15</v>
      </c>
      <c r="AK14911" s="207" t="s">
        <v>28720</v>
      </c>
      <c r="AL14911" s="208">
        <v>25257.59</v>
      </c>
      <c r="AM14911" s="93"/>
      <c r="AN14911" s="93"/>
      <c r="AO14911" s="93"/>
    </row>
    <row r="14912" spans="28:41" x14ac:dyDescent="0.55000000000000004">
      <c r="AB14912" s="278" t="s">
        <v>69453</v>
      </c>
      <c r="AC14912" s="279">
        <v>9392.91</v>
      </c>
      <c r="AE14912" s="246" t="s">
        <v>59938</v>
      </c>
      <c r="AF14912" s="247">
        <v>4028.76</v>
      </c>
      <c r="AH14912" s="226" t="s">
        <v>50528</v>
      </c>
      <c r="AI14912" s="227">
        <v>294.36</v>
      </c>
      <c r="AK14912" s="207" t="s">
        <v>28721</v>
      </c>
      <c r="AL14912" s="208">
        <v>541137.06999999995</v>
      </c>
      <c r="AM14912" s="93"/>
      <c r="AN14912" s="93"/>
      <c r="AO14912" s="93"/>
    </row>
    <row r="14913" spans="28:41" x14ac:dyDescent="0.55000000000000004">
      <c r="AB14913" s="278" t="s">
        <v>25608</v>
      </c>
      <c r="AC14913" s="279">
        <v>97420</v>
      </c>
      <c r="AE14913" s="246" t="s">
        <v>59939</v>
      </c>
      <c r="AF14913" s="247">
        <v>3726</v>
      </c>
      <c r="AH14913" s="226" t="s">
        <v>43076</v>
      </c>
      <c r="AI14913" s="227">
        <v>90.05</v>
      </c>
      <c r="AK14913" s="207" t="s">
        <v>28722</v>
      </c>
      <c r="AL14913" s="208">
        <v>108943.35</v>
      </c>
      <c r="AM14913" s="93"/>
      <c r="AN14913" s="93"/>
      <c r="AO14913" s="93"/>
    </row>
    <row r="14914" spans="28:41" x14ac:dyDescent="0.55000000000000004">
      <c r="AB14914" s="278" t="s">
        <v>25610</v>
      </c>
      <c r="AC14914" s="279">
        <v>66597.259999999995</v>
      </c>
      <c r="AE14914" s="246" t="s">
        <v>65060</v>
      </c>
      <c r="AF14914" s="247">
        <v>1819.56</v>
      </c>
      <c r="AH14914" s="226" t="s">
        <v>50529</v>
      </c>
      <c r="AI14914" s="227">
        <v>14.28</v>
      </c>
      <c r="AK14914" s="207" t="s">
        <v>28723</v>
      </c>
      <c r="AL14914" s="208">
        <v>1303.51</v>
      </c>
      <c r="AM14914" s="93"/>
      <c r="AN14914" s="93"/>
      <c r="AO14914" s="93"/>
    </row>
    <row r="14915" spans="28:41" x14ac:dyDescent="0.55000000000000004">
      <c r="AB14915" s="278" t="s">
        <v>35450</v>
      </c>
      <c r="AC14915" s="279">
        <v>231625.32</v>
      </c>
      <c r="AE14915" s="246" t="s">
        <v>43113</v>
      </c>
      <c r="AF14915" s="247">
        <v>18575.73</v>
      </c>
      <c r="AH14915" s="226" t="s">
        <v>50530</v>
      </c>
      <c r="AI14915" s="227">
        <v>21.51</v>
      </c>
      <c r="AK14915" s="207" t="s">
        <v>28724</v>
      </c>
      <c r="AL14915" s="208">
        <v>33596.76</v>
      </c>
      <c r="AM14915" s="93"/>
      <c r="AN14915" s="93"/>
      <c r="AO14915" s="93"/>
    </row>
    <row r="14916" spans="28:41" x14ac:dyDescent="0.55000000000000004">
      <c r="AB14916" s="278" t="s">
        <v>33983</v>
      </c>
      <c r="AC14916" s="279">
        <v>27180</v>
      </c>
      <c r="AE14916" s="246" t="s">
        <v>61634</v>
      </c>
      <c r="AF14916" s="247">
        <v>49496.639999999999</v>
      </c>
      <c r="AH14916" s="226" t="s">
        <v>50531</v>
      </c>
      <c r="AI14916" s="227">
        <v>1.28</v>
      </c>
      <c r="AK14916" s="207" t="s">
        <v>28725</v>
      </c>
      <c r="AL14916" s="208">
        <v>511.83</v>
      </c>
      <c r="AM14916" s="93"/>
      <c r="AN14916" s="93"/>
      <c r="AO14916" s="93"/>
    </row>
    <row r="14917" spans="28:41" x14ac:dyDescent="0.55000000000000004">
      <c r="AB14917" s="278" t="s">
        <v>25613</v>
      </c>
      <c r="AC14917" s="279">
        <v>15880.9</v>
      </c>
      <c r="AE14917" s="246" t="s">
        <v>57954</v>
      </c>
      <c r="AF14917" s="247">
        <v>56100</v>
      </c>
      <c r="AH14917" s="226" t="s">
        <v>43077</v>
      </c>
      <c r="AI14917" s="227">
        <v>2984.97</v>
      </c>
      <c r="AK14917" s="207" t="s">
        <v>28726</v>
      </c>
      <c r="AL14917" s="208">
        <v>13210.31</v>
      </c>
      <c r="AM14917" s="93"/>
      <c r="AN14917" s="93"/>
      <c r="AO14917" s="93"/>
    </row>
    <row r="14918" spans="28:41" x14ac:dyDescent="0.55000000000000004">
      <c r="AB14918" s="278" t="s">
        <v>33984</v>
      </c>
      <c r="AC14918" s="279">
        <v>73628</v>
      </c>
      <c r="AE14918" s="246" t="s">
        <v>54088</v>
      </c>
      <c r="AF14918" s="247">
        <v>987.08</v>
      </c>
      <c r="AH14918" s="226" t="s">
        <v>50532</v>
      </c>
      <c r="AI14918" s="227">
        <v>76264.94</v>
      </c>
      <c r="AK14918" s="207" t="s">
        <v>28727</v>
      </c>
      <c r="AL14918" s="208">
        <v>8539.4</v>
      </c>
      <c r="AM14918" s="93"/>
      <c r="AN14918" s="93"/>
      <c r="AO14918" s="93"/>
    </row>
    <row r="14919" spans="28:41" x14ac:dyDescent="0.55000000000000004">
      <c r="AB14919" s="278" t="s">
        <v>43329</v>
      </c>
      <c r="AC14919" s="279">
        <v>47250</v>
      </c>
      <c r="AE14919" s="246" t="s">
        <v>65061</v>
      </c>
      <c r="AF14919" s="247">
        <v>23559.759999999998</v>
      </c>
      <c r="AH14919" s="226" t="s">
        <v>43078</v>
      </c>
      <c r="AI14919" s="227">
        <v>15711.49</v>
      </c>
      <c r="AK14919" s="207" t="s">
        <v>28728</v>
      </c>
      <c r="AL14919" s="208">
        <v>499.25</v>
      </c>
      <c r="AM14919" s="93"/>
      <c r="AN14919" s="93"/>
      <c r="AO14919" s="93"/>
    </row>
    <row r="14920" spans="28:41" x14ac:dyDescent="0.55000000000000004">
      <c r="AB14920" s="278" t="s">
        <v>43331</v>
      </c>
      <c r="AC14920" s="279">
        <v>4323.05</v>
      </c>
      <c r="AE14920" s="246" t="s">
        <v>65062</v>
      </c>
      <c r="AF14920" s="247">
        <v>3098</v>
      </c>
      <c r="AH14920" s="226" t="s">
        <v>50533</v>
      </c>
      <c r="AI14920" s="227">
        <v>3045</v>
      </c>
      <c r="AK14920" s="207" t="s">
        <v>28729</v>
      </c>
      <c r="AL14920" s="208">
        <v>13314.39</v>
      </c>
      <c r="AM14920" s="93"/>
      <c r="AN14920" s="93"/>
      <c r="AO14920" s="93"/>
    </row>
    <row r="14921" spans="28:41" x14ac:dyDescent="0.55000000000000004">
      <c r="AB14921" s="278" t="s">
        <v>58780</v>
      </c>
      <c r="AC14921" s="279">
        <v>3336.75</v>
      </c>
      <c r="AE14921" s="246" t="s">
        <v>59940</v>
      </c>
      <c r="AF14921" s="247">
        <v>717.59</v>
      </c>
      <c r="AH14921" s="226" t="s">
        <v>43079</v>
      </c>
      <c r="AI14921" s="227">
        <v>7500</v>
      </c>
      <c r="AK14921" s="207" t="s">
        <v>28730</v>
      </c>
      <c r="AL14921" s="208">
        <v>5000</v>
      </c>
      <c r="AM14921" s="93"/>
      <c r="AN14921" s="93"/>
      <c r="AO14921" s="93"/>
    </row>
    <row r="14922" spans="28:41" x14ac:dyDescent="0.55000000000000004">
      <c r="AB14922" s="278" t="s">
        <v>58081</v>
      </c>
      <c r="AC14922" s="279">
        <v>2386.64</v>
      </c>
      <c r="AE14922" s="246" t="s">
        <v>48369</v>
      </c>
      <c r="AF14922" s="247">
        <v>103.14</v>
      </c>
      <c r="AH14922" s="226" t="s">
        <v>43080</v>
      </c>
      <c r="AI14922" s="227">
        <v>795</v>
      </c>
      <c r="AK14922" s="207" t="s">
        <v>28731</v>
      </c>
      <c r="AL14922" s="208">
        <v>35305.56</v>
      </c>
      <c r="AM14922" s="93"/>
      <c r="AN14922" s="93"/>
      <c r="AO14922" s="93"/>
    </row>
    <row r="14923" spans="28:41" x14ac:dyDescent="0.55000000000000004">
      <c r="AB14923" s="278" t="s">
        <v>14069</v>
      </c>
      <c r="AC14923" s="279">
        <v>51366.11</v>
      </c>
      <c r="AE14923" s="246" t="s">
        <v>48370</v>
      </c>
      <c r="AF14923" s="247">
        <v>15000</v>
      </c>
      <c r="AH14923" s="226" t="s">
        <v>50534</v>
      </c>
      <c r="AI14923" s="227">
        <v>67.989999999999995</v>
      </c>
      <c r="AK14923" s="207" t="s">
        <v>28732</v>
      </c>
      <c r="AL14923" s="208">
        <v>12681.05</v>
      </c>
      <c r="AM14923" s="93"/>
      <c r="AN14923" s="93"/>
      <c r="AO14923" s="93"/>
    </row>
    <row r="14924" spans="28:41" x14ac:dyDescent="0.55000000000000004">
      <c r="AB14924" s="278" t="s">
        <v>14070</v>
      </c>
      <c r="AC14924" s="279">
        <v>165021.57999999999</v>
      </c>
      <c r="AE14924" s="246" t="s">
        <v>65063</v>
      </c>
      <c r="AF14924" s="247">
        <v>1765.24</v>
      </c>
      <c r="AH14924" s="226" t="s">
        <v>43081</v>
      </c>
      <c r="AI14924" s="227">
        <v>112.5</v>
      </c>
      <c r="AK14924" s="207" t="s">
        <v>28733</v>
      </c>
      <c r="AL14924" s="208">
        <v>4700</v>
      </c>
      <c r="AM14924" s="93"/>
      <c r="AN14924" s="93"/>
      <c r="AO14924" s="93"/>
    </row>
    <row r="14925" spans="28:41" x14ac:dyDescent="0.55000000000000004">
      <c r="AB14925" s="278" t="s">
        <v>14071</v>
      </c>
      <c r="AC14925" s="279">
        <v>113440.13</v>
      </c>
      <c r="AE14925" s="246" t="s">
        <v>49246</v>
      </c>
      <c r="AF14925" s="247">
        <v>2776</v>
      </c>
      <c r="AH14925" s="226" t="s">
        <v>50535</v>
      </c>
      <c r="AI14925" s="227">
        <v>539.24</v>
      </c>
      <c r="AK14925" s="207" t="s">
        <v>28734</v>
      </c>
      <c r="AL14925" s="208">
        <v>1639.05</v>
      </c>
      <c r="AM14925" s="93"/>
      <c r="AN14925" s="93"/>
      <c r="AO14925" s="93"/>
    </row>
    <row r="14926" spans="28:41" x14ac:dyDescent="0.55000000000000004">
      <c r="AB14926" s="278" t="s">
        <v>25619</v>
      </c>
      <c r="AC14926" s="279">
        <v>46022.63</v>
      </c>
      <c r="AE14926" s="246" t="s">
        <v>61635</v>
      </c>
      <c r="AF14926" s="247">
        <v>2607.66</v>
      </c>
      <c r="AH14926" s="226" t="s">
        <v>43082</v>
      </c>
      <c r="AI14926" s="227">
        <v>38.94</v>
      </c>
      <c r="AK14926" s="207" t="s">
        <v>28735</v>
      </c>
      <c r="AL14926" s="208">
        <v>57345.82</v>
      </c>
      <c r="AM14926" s="93"/>
      <c r="AN14926" s="93"/>
      <c r="AO14926" s="93"/>
    </row>
    <row r="14927" spans="28:41" x14ac:dyDescent="0.55000000000000004">
      <c r="AB14927" s="278" t="s">
        <v>69454</v>
      </c>
      <c r="AC14927" s="279">
        <v>31055</v>
      </c>
      <c r="AE14927" s="246" t="s">
        <v>63451</v>
      </c>
      <c r="AF14927" s="247">
        <v>2843</v>
      </c>
      <c r="AH14927" s="226" t="s">
        <v>50536</v>
      </c>
      <c r="AI14927" s="227">
        <v>7.71</v>
      </c>
      <c r="AK14927" s="207" t="s">
        <v>28736</v>
      </c>
      <c r="AL14927" s="208">
        <v>36275</v>
      </c>
      <c r="AM14927" s="93"/>
      <c r="AN14927" s="93"/>
      <c r="AO14927" s="93"/>
    </row>
    <row r="14928" spans="28:41" x14ac:dyDescent="0.55000000000000004">
      <c r="AB14928" s="278" t="s">
        <v>14072</v>
      </c>
      <c r="AC14928" s="279">
        <v>402.7</v>
      </c>
      <c r="AE14928" s="246" t="s">
        <v>57955</v>
      </c>
      <c r="AF14928" s="247">
        <v>21176.99</v>
      </c>
      <c r="AH14928" s="226" t="s">
        <v>50537</v>
      </c>
      <c r="AI14928" s="227">
        <v>25.98</v>
      </c>
      <c r="AK14928" s="207" t="s">
        <v>28737</v>
      </c>
      <c r="AL14928" s="208">
        <v>178042.5</v>
      </c>
      <c r="AM14928" s="93"/>
      <c r="AN14928" s="93"/>
      <c r="AO14928" s="93"/>
    </row>
    <row r="14929" spans="28:41" x14ac:dyDescent="0.55000000000000004">
      <c r="AB14929" s="278" t="s">
        <v>25620</v>
      </c>
      <c r="AC14929" s="279">
        <v>827.91</v>
      </c>
      <c r="AE14929" s="246" t="s">
        <v>56687</v>
      </c>
      <c r="AF14929" s="247">
        <v>25200</v>
      </c>
      <c r="AH14929" s="226" t="s">
        <v>50538</v>
      </c>
      <c r="AI14929" s="227">
        <v>1.71</v>
      </c>
      <c r="AK14929" s="207" t="s">
        <v>28738</v>
      </c>
      <c r="AL14929" s="208">
        <v>11674.54</v>
      </c>
      <c r="AM14929" s="93"/>
      <c r="AN14929" s="93"/>
      <c r="AO14929" s="93"/>
    </row>
    <row r="14930" spans="28:41" x14ac:dyDescent="0.55000000000000004">
      <c r="AB14930" s="278" t="s">
        <v>25650</v>
      </c>
      <c r="AC14930" s="279">
        <v>117480.06</v>
      </c>
      <c r="AE14930" s="246" t="s">
        <v>47355</v>
      </c>
      <c r="AF14930" s="247">
        <v>108650.16</v>
      </c>
      <c r="AH14930" s="226" t="s">
        <v>43083</v>
      </c>
      <c r="AI14930" s="227">
        <v>2232.27</v>
      </c>
      <c r="AK14930" s="207" t="s">
        <v>14352</v>
      </c>
      <c r="AL14930" s="208">
        <v>25878.92</v>
      </c>
      <c r="AM14930" s="93"/>
      <c r="AN14930" s="93"/>
      <c r="AO14930" s="93"/>
    </row>
    <row r="14931" spans="28:41" x14ac:dyDescent="0.55000000000000004">
      <c r="AB14931" s="278" t="s">
        <v>25651</v>
      </c>
      <c r="AC14931" s="279">
        <v>95745.99</v>
      </c>
      <c r="AE14931" s="246" t="s">
        <v>62326</v>
      </c>
      <c r="AF14931" s="247">
        <v>12746.52</v>
      </c>
      <c r="AH14931" s="226" t="s">
        <v>43084</v>
      </c>
      <c r="AI14931" s="227">
        <v>1153.97</v>
      </c>
      <c r="AK14931" s="207" t="s">
        <v>14353</v>
      </c>
      <c r="AL14931" s="208">
        <v>64841.03</v>
      </c>
      <c r="AM14931" s="93"/>
      <c r="AN14931" s="93"/>
      <c r="AO14931" s="93"/>
    </row>
    <row r="14932" spans="28:41" x14ac:dyDescent="0.55000000000000004">
      <c r="AB14932" s="278" t="s">
        <v>25652</v>
      </c>
      <c r="AC14932" s="279">
        <v>28962.13</v>
      </c>
      <c r="AE14932" s="246" t="s">
        <v>47356</v>
      </c>
      <c r="AF14932" s="247">
        <v>11157.19</v>
      </c>
      <c r="AH14932" s="226" t="s">
        <v>45802</v>
      </c>
      <c r="AI14932" s="227">
        <v>20000</v>
      </c>
      <c r="AK14932" s="207" t="s">
        <v>28739</v>
      </c>
      <c r="AL14932" s="208">
        <v>137763.47</v>
      </c>
      <c r="AM14932" s="93"/>
      <c r="AN14932" s="93"/>
      <c r="AO14932" s="93"/>
    </row>
    <row r="14933" spans="28:41" x14ac:dyDescent="0.55000000000000004">
      <c r="AB14933" s="278" t="s">
        <v>40872</v>
      </c>
      <c r="AC14933" s="279">
        <v>21830.98</v>
      </c>
      <c r="AE14933" s="246" t="s">
        <v>29951</v>
      </c>
      <c r="AF14933" s="247">
        <v>2381.7199999999998</v>
      </c>
      <c r="AH14933" s="226" t="s">
        <v>45803</v>
      </c>
      <c r="AI14933" s="227">
        <v>1530</v>
      </c>
      <c r="AK14933" s="207" t="s">
        <v>28740</v>
      </c>
      <c r="AL14933" s="208">
        <v>10689.16</v>
      </c>
      <c r="AM14933" s="93"/>
      <c r="AN14933" s="93"/>
      <c r="AO14933" s="93"/>
    </row>
    <row r="14934" spans="28:41" x14ac:dyDescent="0.55000000000000004">
      <c r="AB14934" s="278" t="s">
        <v>54509</v>
      </c>
      <c r="AC14934" s="279">
        <v>2000</v>
      </c>
      <c r="AE14934" s="246" t="s">
        <v>39611</v>
      </c>
      <c r="AF14934" s="247">
        <v>16158.96</v>
      </c>
      <c r="AH14934" s="226" t="s">
        <v>45804</v>
      </c>
      <c r="AI14934" s="227">
        <v>89500</v>
      </c>
      <c r="AK14934" s="207" t="s">
        <v>28741</v>
      </c>
      <c r="AL14934" s="208">
        <v>3950</v>
      </c>
      <c r="AM14934" s="93"/>
      <c r="AN14934" s="93"/>
      <c r="AO14934" s="93"/>
    </row>
    <row r="14935" spans="28:41" x14ac:dyDescent="0.55000000000000004">
      <c r="AB14935" s="278" t="s">
        <v>14083</v>
      </c>
      <c r="AC14935" s="279">
        <v>18586.560000000001</v>
      </c>
      <c r="AE14935" s="246" t="s">
        <v>54089</v>
      </c>
      <c r="AF14935" s="247">
        <v>5871.5</v>
      </c>
      <c r="AH14935" s="226" t="s">
        <v>45805</v>
      </c>
      <c r="AI14935" s="227">
        <v>6846.78</v>
      </c>
      <c r="AK14935" s="207" t="s">
        <v>28742</v>
      </c>
      <c r="AL14935" s="208">
        <v>15000</v>
      </c>
      <c r="AM14935" s="93"/>
      <c r="AN14935" s="93"/>
      <c r="AO14935" s="93"/>
    </row>
    <row r="14936" spans="28:41" x14ac:dyDescent="0.55000000000000004">
      <c r="AB14936" s="278" t="s">
        <v>14084</v>
      </c>
      <c r="AC14936" s="279">
        <v>66088.149999999994</v>
      </c>
      <c r="AE14936" s="246" t="s">
        <v>36855</v>
      </c>
      <c r="AF14936" s="247">
        <v>10549.63</v>
      </c>
      <c r="AH14936" s="226" t="s">
        <v>29527</v>
      </c>
      <c r="AI14936" s="227">
        <v>1209.0899999999999</v>
      </c>
      <c r="AK14936" s="207" t="s">
        <v>28743</v>
      </c>
      <c r="AL14936" s="208">
        <v>40984.17</v>
      </c>
      <c r="AM14936" s="93"/>
      <c r="AN14936" s="93"/>
      <c r="AO14936" s="93"/>
    </row>
    <row r="14937" spans="28:41" x14ac:dyDescent="0.55000000000000004">
      <c r="AB14937" s="278" t="s">
        <v>14085</v>
      </c>
      <c r="AC14937" s="279">
        <v>36991.919999999998</v>
      </c>
      <c r="AE14937" s="246" t="s">
        <v>34310</v>
      </c>
      <c r="AF14937" s="247">
        <v>22190.5</v>
      </c>
      <c r="AH14937" s="226" t="s">
        <v>29528</v>
      </c>
      <c r="AI14937" s="227">
        <v>7696.2</v>
      </c>
      <c r="AK14937" s="207" t="s">
        <v>28744</v>
      </c>
      <c r="AL14937" s="208">
        <v>89508.14</v>
      </c>
      <c r="AM14937" s="93"/>
      <c r="AN14937" s="93"/>
      <c r="AO14937" s="93"/>
    </row>
    <row r="14938" spans="28:41" x14ac:dyDescent="0.55000000000000004">
      <c r="AB14938" s="278" t="s">
        <v>46144</v>
      </c>
      <c r="AC14938" s="279">
        <v>12854.64</v>
      </c>
      <c r="AE14938" s="246" t="s">
        <v>34311</v>
      </c>
      <c r="AF14938" s="247">
        <v>97189.91</v>
      </c>
      <c r="AH14938" s="226" t="s">
        <v>29529</v>
      </c>
      <c r="AI14938" s="227">
        <v>588.16999999999996</v>
      </c>
      <c r="AK14938" s="207" t="s">
        <v>14355</v>
      </c>
      <c r="AL14938" s="208">
        <v>977839.86</v>
      </c>
      <c r="AM14938" s="93"/>
      <c r="AN14938" s="93"/>
      <c r="AO14938" s="93"/>
    </row>
    <row r="14939" spans="28:41" x14ac:dyDescent="0.55000000000000004">
      <c r="AB14939" s="278" t="s">
        <v>54511</v>
      </c>
      <c r="AC14939" s="279">
        <v>6984.19</v>
      </c>
      <c r="AE14939" s="246" t="s">
        <v>35826</v>
      </c>
      <c r="AF14939" s="247">
        <v>87888.36</v>
      </c>
      <c r="AH14939" s="226" t="s">
        <v>50539</v>
      </c>
      <c r="AI14939" s="227">
        <v>5104.8</v>
      </c>
      <c r="AK14939" s="207" t="s">
        <v>28745</v>
      </c>
      <c r="AL14939" s="208">
        <v>608074.93999999994</v>
      </c>
      <c r="AM14939" s="93"/>
      <c r="AN14939" s="93"/>
      <c r="AO14939" s="93"/>
    </row>
    <row r="14940" spans="28:41" x14ac:dyDescent="0.55000000000000004">
      <c r="AB14940" s="278" t="s">
        <v>70945</v>
      </c>
      <c r="AC14940" s="279">
        <v>950</v>
      </c>
      <c r="AE14940" s="246" t="s">
        <v>60840</v>
      </c>
      <c r="AF14940" s="247">
        <v>53645</v>
      </c>
      <c r="AH14940" s="226" t="s">
        <v>50540</v>
      </c>
      <c r="AI14940" s="227">
        <v>390.2</v>
      </c>
      <c r="AK14940" s="207" t="s">
        <v>14359</v>
      </c>
      <c r="AL14940" s="208">
        <v>94573.96</v>
      </c>
      <c r="AM14940" s="93"/>
      <c r="AN14940" s="93"/>
      <c r="AO14940" s="93"/>
    </row>
    <row r="14941" spans="28:41" x14ac:dyDescent="0.55000000000000004">
      <c r="AB14941" s="278" t="s">
        <v>25656</v>
      </c>
      <c r="AC14941" s="279">
        <v>640.54999999999995</v>
      </c>
      <c r="AE14941" s="246" t="s">
        <v>30015</v>
      </c>
      <c r="AF14941" s="247">
        <v>0.73</v>
      </c>
      <c r="AH14941" s="226" t="s">
        <v>39587</v>
      </c>
      <c r="AI14941" s="227">
        <v>21562.5</v>
      </c>
      <c r="AK14941" s="207" t="s">
        <v>14360</v>
      </c>
      <c r="AL14941" s="208">
        <v>1222823.33</v>
      </c>
      <c r="AM14941" s="93"/>
      <c r="AN14941" s="93"/>
      <c r="AO14941" s="93"/>
    </row>
    <row r="14942" spans="28:41" x14ac:dyDescent="0.55000000000000004">
      <c r="AB14942" s="278" t="s">
        <v>25658</v>
      </c>
      <c r="AC14942" s="279">
        <v>7200</v>
      </c>
      <c r="AE14942" s="246" t="s">
        <v>30016</v>
      </c>
      <c r="AF14942" s="247">
        <v>76.95</v>
      </c>
      <c r="AH14942" s="226" t="s">
        <v>39588</v>
      </c>
      <c r="AI14942" s="227">
        <v>1649.53</v>
      </c>
      <c r="AK14942" s="207" t="s">
        <v>14361</v>
      </c>
      <c r="AL14942" s="208">
        <v>244836.1</v>
      </c>
      <c r="AM14942" s="93"/>
      <c r="AN14942" s="93"/>
      <c r="AO14942" s="93"/>
    </row>
    <row r="14943" spans="28:41" x14ac:dyDescent="0.55000000000000004">
      <c r="AB14943" s="278" t="s">
        <v>36597</v>
      </c>
      <c r="AC14943" s="279">
        <v>151219.14000000001</v>
      </c>
      <c r="AE14943" s="246" t="s">
        <v>30020</v>
      </c>
      <c r="AF14943" s="247">
        <v>9.77</v>
      </c>
      <c r="AH14943" s="226" t="s">
        <v>39589</v>
      </c>
      <c r="AI14943" s="227">
        <v>21000</v>
      </c>
      <c r="AK14943" s="207" t="s">
        <v>28746</v>
      </c>
      <c r="AL14943" s="208">
        <v>8254.01</v>
      </c>
      <c r="AM14943" s="93"/>
      <c r="AN14943" s="93"/>
      <c r="AO14943" s="93"/>
    </row>
    <row r="14944" spans="28:41" x14ac:dyDescent="0.55000000000000004">
      <c r="AB14944" s="278" t="s">
        <v>25728</v>
      </c>
      <c r="AC14944" s="279">
        <v>1013928.29</v>
      </c>
      <c r="AE14944" s="246" t="s">
        <v>30021</v>
      </c>
      <c r="AF14944" s="247">
        <v>0.18</v>
      </c>
      <c r="AH14944" s="226" t="s">
        <v>39590</v>
      </c>
      <c r="AI14944" s="227">
        <v>25598</v>
      </c>
      <c r="AK14944" s="207" t="s">
        <v>28747</v>
      </c>
      <c r="AL14944" s="208">
        <v>631.44000000000005</v>
      </c>
      <c r="AM14944" s="93"/>
      <c r="AN14944" s="93"/>
      <c r="AO14944" s="93"/>
    </row>
    <row r="14945" spans="28:41" x14ac:dyDescent="0.55000000000000004">
      <c r="AB14945" s="278" t="s">
        <v>47577</v>
      </c>
      <c r="AC14945" s="279">
        <v>36233.279999999999</v>
      </c>
      <c r="AE14945" s="246" t="s">
        <v>36861</v>
      </c>
      <c r="AF14945" s="247">
        <v>5182.88</v>
      </c>
      <c r="AH14945" s="226" t="s">
        <v>40671</v>
      </c>
      <c r="AI14945" s="227">
        <v>3143</v>
      </c>
      <c r="AK14945" s="207" t="s">
        <v>28748</v>
      </c>
      <c r="AL14945" s="208">
        <v>107.46</v>
      </c>
      <c r="AM14945" s="93"/>
      <c r="AN14945" s="93"/>
      <c r="AO14945" s="93"/>
    </row>
    <row r="14946" spans="28:41" x14ac:dyDescent="0.55000000000000004">
      <c r="AB14946" s="278" t="s">
        <v>25731</v>
      </c>
      <c r="AC14946" s="279">
        <v>5529.45</v>
      </c>
      <c r="AE14946" s="246" t="s">
        <v>54090</v>
      </c>
      <c r="AF14946" s="247">
        <v>2400</v>
      </c>
      <c r="AH14946" s="226" t="s">
        <v>39591</v>
      </c>
      <c r="AI14946" s="227">
        <v>30193.22</v>
      </c>
      <c r="AK14946" s="207" t="s">
        <v>28749</v>
      </c>
      <c r="AL14946" s="208">
        <v>23590</v>
      </c>
      <c r="AM14946" s="93"/>
      <c r="AN14946" s="93"/>
      <c r="AO14946" s="93"/>
    </row>
    <row r="14947" spans="28:41" x14ac:dyDescent="0.55000000000000004">
      <c r="AB14947" s="278" t="s">
        <v>36598</v>
      </c>
      <c r="AC14947" s="279">
        <v>112821</v>
      </c>
      <c r="AE14947" s="246" t="s">
        <v>36862</v>
      </c>
      <c r="AF14947" s="247">
        <v>6413.42</v>
      </c>
      <c r="AH14947" s="226" t="s">
        <v>47340</v>
      </c>
      <c r="AI14947" s="227">
        <v>49350</v>
      </c>
      <c r="AK14947" s="207" t="s">
        <v>28750</v>
      </c>
      <c r="AL14947" s="208">
        <v>1462</v>
      </c>
      <c r="AM14947" s="93"/>
      <c r="AN14947" s="93"/>
      <c r="AO14947" s="93"/>
    </row>
    <row r="14948" spans="28:41" x14ac:dyDescent="0.55000000000000004">
      <c r="AB14948" s="278" t="s">
        <v>25732</v>
      </c>
      <c r="AC14948" s="279">
        <v>18695.45</v>
      </c>
      <c r="AE14948" s="246" t="s">
        <v>30027</v>
      </c>
      <c r="AF14948" s="247">
        <v>-7607.24</v>
      </c>
      <c r="AH14948" s="226" t="s">
        <v>39592</v>
      </c>
      <c r="AI14948" s="227">
        <v>6087.06</v>
      </c>
      <c r="AK14948" s="207" t="s">
        <v>28751</v>
      </c>
      <c r="AL14948" s="208">
        <v>5980</v>
      </c>
      <c r="AM14948" s="93"/>
      <c r="AN14948" s="93"/>
      <c r="AO14948" s="93"/>
    </row>
    <row r="14949" spans="28:41" x14ac:dyDescent="0.55000000000000004">
      <c r="AB14949" s="278" t="s">
        <v>36599</v>
      </c>
      <c r="AC14949" s="279">
        <v>570.29999999999995</v>
      </c>
      <c r="AE14949" s="246" t="s">
        <v>30028</v>
      </c>
      <c r="AF14949" s="247">
        <v>9022</v>
      </c>
      <c r="AH14949" s="226" t="s">
        <v>39593</v>
      </c>
      <c r="AI14949" s="227">
        <v>28559.759999999998</v>
      </c>
      <c r="AK14949" s="207" t="s">
        <v>28752</v>
      </c>
      <c r="AL14949" s="208">
        <v>345</v>
      </c>
      <c r="AM14949" s="93"/>
      <c r="AN14949" s="93"/>
      <c r="AO14949" s="93"/>
    </row>
    <row r="14950" spans="28:41" x14ac:dyDescent="0.55000000000000004">
      <c r="AB14950" s="278" t="s">
        <v>25734</v>
      </c>
      <c r="AC14950" s="279">
        <v>33043.78</v>
      </c>
      <c r="AE14950" s="246" t="s">
        <v>30029</v>
      </c>
      <c r="AF14950" s="247">
        <v>18622.71</v>
      </c>
      <c r="AH14950" s="226" t="s">
        <v>45806</v>
      </c>
      <c r="AI14950" s="227">
        <v>36000</v>
      </c>
      <c r="AK14950" s="207" t="s">
        <v>28753</v>
      </c>
      <c r="AL14950" s="208">
        <v>37800</v>
      </c>
      <c r="AM14950" s="93"/>
      <c r="AN14950" s="93"/>
      <c r="AO14950" s="93"/>
    </row>
    <row r="14951" spans="28:41" x14ac:dyDescent="0.55000000000000004">
      <c r="AB14951" s="278" t="s">
        <v>25735</v>
      </c>
      <c r="AC14951" s="279">
        <v>26343.119999999999</v>
      </c>
      <c r="AE14951" s="246" t="s">
        <v>30030</v>
      </c>
      <c r="AF14951" s="247">
        <v>1424.62</v>
      </c>
      <c r="AH14951" s="226" t="s">
        <v>45807</v>
      </c>
      <c r="AI14951" s="227">
        <v>2772</v>
      </c>
      <c r="AK14951" s="207" t="s">
        <v>28754</v>
      </c>
      <c r="AL14951" s="208">
        <v>3004</v>
      </c>
      <c r="AM14951" s="93"/>
      <c r="AN14951" s="93"/>
      <c r="AO14951" s="93"/>
    </row>
    <row r="14952" spans="28:41" x14ac:dyDescent="0.55000000000000004">
      <c r="AB14952" s="278" t="s">
        <v>40874</v>
      </c>
      <c r="AC14952" s="279">
        <v>99616.25</v>
      </c>
      <c r="AE14952" s="246" t="s">
        <v>30031</v>
      </c>
      <c r="AF14952" s="247">
        <v>3859.09</v>
      </c>
      <c r="AH14952" s="226" t="s">
        <v>45808</v>
      </c>
      <c r="AI14952" s="227">
        <v>61500</v>
      </c>
      <c r="AK14952" s="207" t="s">
        <v>28755</v>
      </c>
      <c r="AL14952" s="208">
        <v>12116</v>
      </c>
      <c r="AM14952" s="93"/>
      <c r="AN14952" s="93"/>
      <c r="AO14952" s="93"/>
    </row>
    <row r="14953" spans="28:41" x14ac:dyDescent="0.55000000000000004">
      <c r="AB14953" s="278" t="s">
        <v>59345</v>
      </c>
      <c r="AC14953" s="279">
        <v>13223.58</v>
      </c>
      <c r="AE14953" s="246" t="s">
        <v>56688</v>
      </c>
      <c r="AF14953" s="247">
        <v>3950.69</v>
      </c>
      <c r="AH14953" s="226" t="s">
        <v>45809</v>
      </c>
      <c r="AI14953" s="227">
        <v>4704.75</v>
      </c>
      <c r="AK14953" s="207" t="s">
        <v>28756</v>
      </c>
      <c r="AL14953" s="208">
        <v>6867.58</v>
      </c>
      <c r="AM14953" s="93"/>
      <c r="AN14953" s="93"/>
      <c r="AO14953" s="93"/>
    </row>
    <row r="14954" spans="28:41" x14ac:dyDescent="0.55000000000000004">
      <c r="AB14954" s="278" t="s">
        <v>55645</v>
      </c>
      <c r="AC14954" s="279">
        <v>7795.88</v>
      </c>
      <c r="AE14954" s="246" t="s">
        <v>34312</v>
      </c>
      <c r="AF14954" s="247">
        <v>214.13</v>
      </c>
      <c r="AH14954" s="226" t="s">
        <v>36816</v>
      </c>
      <c r="AI14954" s="227">
        <v>12431</v>
      </c>
      <c r="AK14954" s="207" t="s">
        <v>28757</v>
      </c>
      <c r="AL14954" s="208">
        <v>533.24</v>
      </c>
      <c r="AM14954" s="93"/>
      <c r="AN14954" s="93"/>
      <c r="AO14954" s="93"/>
    </row>
    <row r="14955" spans="28:41" x14ac:dyDescent="0.55000000000000004">
      <c r="AB14955" s="278" t="s">
        <v>35469</v>
      </c>
      <c r="AC14955" s="279">
        <v>6000</v>
      </c>
      <c r="AE14955" s="246" t="s">
        <v>30032</v>
      </c>
      <c r="AF14955" s="247">
        <v>1895.04</v>
      </c>
      <c r="AH14955" s="226" t="s">
        <v>54020</v>
      </c>
      <c r="AI14955" s="227">
        <v>872</v>
      </c>
      <c r="AK14955" s="207" t="s">
        <v>28758</v>
      </c>
      <c r="AL14955" s="208">
        <v>4994.18</v>
      </c>
      <c r="AM14955" s="93"/>
      <c r="AN14955" s="93"/>
      <c r="AO14955" s="93"/>
    </row>
    <row r="14956" spans="28:41" x14ac:dyDescent="0.55000000000000004">
      <c r="AB14956" s="278" t="s">
        <v>39401</v>
      </c>
      <c r="AC14956" s="279">
        <v>6500</v>
      </c>
      <c r="AE14956" s="246" t="s">
        <v>30033</v>
      </c>
      <c r="AF14956" s="247">
        <v>136.77000000000001</v>
      </c>
      <c r="AH14956" s="226" t="s">
        <v>54021</v>
      </c>
      <c r="AI14956" s="227">
        <v>9666</v>
      </c>
      <c r="AK14956" s="207" t="s">
        <v>28759</v>
      </c>
      <c r="AL14956" s="208">
        <v>12652.37</v>
      </c>
      <c r="AM14956" s="93"/>
      <c r="AN14956" s="93"/>
      <c r="AO14956" s="93"/>
    </row>
    <row r="14957" spans="28:41" x14ac:dyDescent="0.55000000000000004">
      <c r="AB14957" s="278" t="s">
        <v>47578</v>
      </c>
      <c r="AC14957" s="279">
        <v>1819.94</v>
      </c>
      <c r="AE14957" s="246" t="s">
        <v>30034</v>
      </c>
      <c r="AF14957" s="247">
        <v>464.28</v>
      </c>
      <c r="AH14957" s="226" t="s">
        <v>54022</v>
      </c>
      <c r="AI14957" s="227">
        <v>3564</v>
      </c>
      <c r="AK14957" s="207" t="s">
        <v>28760</v>
      </c>
      <c r="AL14957" s="208">
        <v>3478.63</v>
      </c>
      <c r="AM14957" s="93"/>
      <c r="AN14957" s="93"/>
      <c r="AO14957" s="93"/>
    </row>
    <row r="14958" spans="28:41" x14ac:dyDescent="0.55000000000000004">
      <c r="AB14958" s="278" t="s">
        <v>25738</v>
      </c>
      <c r="AC14958" s="279">
        <v>506849.27</v>
      </c>
      <c r="AE14958" s="246" t="s">
        <v>30035</v>
      </c>
      <c r="AF14958" s="247">
        <v>2806.08</v>
      </c>
      <c r="AH14958" s="226" t="s">
        <v>54023</v>
      </c>
      <c r="AI14958" s="227">
        <v>1968</v>
      </c>
      <c r="AK14958" s="207" t="s">
        <v>28761</v>
      </c>
      <c r="AL14958" s="208">
        <v>2467</v>
      </c>
      <c r="AM14958" s="93"/>
      <c r="AN14958" s="93"/>
      <c r="AO14958" s="93"/>
    </row>
    <row r="14959" spans="28:41" x14ac:dyDescent="0.55000000000000004">
      <c r="AB14959" s="278" t="s">
        <v>25740</v>
      </c>
      <c r="AC14959" s="279">
        <v>56867.040000000001</v>
      </c>
      <c r="AE14959" s="246" t="s">
        <v>57956</v>
      </c>
      <c r="AF14959" s="247">
        <v>1594.56</v>
      </c>
      <c r="AH14959" s="226" t="s">
        <v>48347</v>
      </c>
      <c r="AI14959" s="227">
        <v>35110.410000000003</v>
      </c>
      <c r="AK14959" s="207" t="s">
        <v>28762</v>
      </c>
      <c r="AL14959" s="208">
        <v>20863.97</v>
      </c>
      <c r="AM14959" s="93"/>
      <c r="AN14959" s="93"/>
      <c r="AO14959" s="93"/>
    </row>
    <row r="14960" spans="28:41" x14ac:dyDescent="0.55000000000000004">
      <c r="AB14960" s="278" t="s">
        <v>25742</v>
      </c>
      <c r="AC14960" s="279">
        <v>153470.65</v>
      </c>
      <c r="AE14960" s="246" t="s">
        <v>30037</v>
      </c>
      <c r="AF14960" s="247">
        <v>115.41</v>
      </c>
      <c r="AH14960" s="226" t="s">
        <v>54024</v>
      </c>
      <c r="AI14960" s="227">
        <v>71672</v>
      </c>
      <c r="AK14960" s="207" t="s">
        <v>28763</v>
      </c>
      <c r="AL14960" s="208">
        <v>23842.62</v>
      </c>
      <c r="AM14960" s="93"/>
      <c r="AN14960" s="93"/>
      <c r="AO14960" s="93"/>
    </row>
    <row r="14961" spans="28:41" x14ac:dyDescent="0.55000000000000004">
      <c r="AB14961" s="278" t="s">
        <v>25743</v>
      </c>
      <c r="AC14961" s="279">
        <v>482492.4</v>
      </c>
      <c r="AE14961" s="246" t="s">
        <v>57957</v>
      </c>
      <c r="AF14961" s="247">
        <v>390.67</v>
      </c>
      <c r="AH14961" s="226" t="s">
        <v>50541</v>
      </c>
      <c r="AI14961" s="227">
        <v>14945</v>
      </c>
      <c r="AK14961" s="207" t="s">
        <v>28764</v>
      </c>
      <c r="AL14961" s="208">
        <v>25544.38</v>
      </c>
      <c r="AM14961" s="93"/>
      <c r="AN14961" s="93"/>
      <c r="AO14961" s="93"/>
    </row>
    <row r="14962" spans="28:41" x14ac:dyDescent="0.55000000000000004">
      <c r="AB14962" s="278" t="s">
        <v>25744</v>
      </c>
      <c r="AC14962" s="279">
        <v>164502.16</v>
      </c>
      <c r="AE14962" s="246" t="s">
        <v>57958</v>
      </c>
      <c r="AF14962" s="247">
        <v>214.37</v>
      </c>
      <c r="AH14962" s="226" t="s">
        <v>54025</v>
      </c>
      <c r="AI14962" s="227">
        <v>3184</v>
      </c>
      <c r="AK14962" s="207" t="s">
        <v>28765</v>
      </c>
      <c r="AL14962" s="208">
        <v>8254.01</v>
      </c>
      <c r="AM14962" s="93"/>
      <c r="AN14962" s="93"/>
      <c r="AO14962" s="93"/>
    </row>
    <row r="14963" spans="28:41" x14ac:dyDescent="0.55000000000000004">
      <c r="AB14963" s="278" t="s">
        <v>25745</v>
      </c>
      <c r="AC14963" s="279">
        <v>900135.01</v>
      </c>
      <c r="AE14963" s="246" t="s">
        <v>34315</v>
      </c>
      <c r="AF14963" s="247">
        <v>37000</v>
      </c>
      <c r="AH14963" s="226" t="s">
        <v>54026</v>
      </c>
      <c r="AI14963" s="227">
        <v>995</v>
      </c>
      <c r="AK14963" s="207" t="s">
        <v>28766</v>
      </c>
      <c r="AL14963" s="208">
        <v>6867.58</v>
      </c>
      <c r="AM14963" s="93"/>
      <c r="AN14963" s="93"/>
      <c r="AO14963" s="93"/>
    </row>
    <row r="14964" spans="28:41" x14ac:dyDescent="0.55000000000000004">
      <c r="AB14964" s="278" t="s">
        <v>25746</v>
      </c>
      <c r="AC14964" s="279">
        <v>131581.07</v>
      </c>
      <c r="AE14964" s="246" t="s">
        <v>43114</v>
      </c>
      <c r="AF14964" s="247">
        <v>1406.25</v>
      </c>
      <c r="AH14964" s="226" t="s">
        <v>45810</v>
      </c>
      <c r="AI14964" s="227">
        <v>25000</v>
      </c>
      <c r="AK14964" s="207" t="s">
        <v>28767</v>
      </c>
      <c r="AL14964" s="208">
        <v>1164.68</v>
      </c>
      <c r="AM14964" s="93"/>
      <c r="AN14964" s="93"/>
      <c r="AO14964" s="93"/>
    </row>
    <row r="14965" spans="28:41" x14ac:dyDescent="0.55000000000000004">
      <c r="AB14965" s="278" t="s">
        <v>62502</v>
      </c>
      <c r="AC14965" s="279">
        <v>474452</v>
      </c>
      <c r="AE14965" s="246" t="s">
        <v>30039</v>
      </c>
      <c r="AF14965" s="247">
        <v>1500</v>
      </c>
      <c r="AH14965" s="226" t="s">
        <v>45811</v>
      </c>
      <c r="AI14965" s="227">
        <v>1912.5</v>
      </c>
      <c r="AK14965" s="207" t="s">
        <v>28768</v>
      </c>
      <c r="AL14965" s="208">
        <v>107.46</v>
      </c>
      <c r="AM14965" s="93"/>
      <c r="AN14965" s="93"/>
      <c r="AO14965" s="93"/>
    </row>
    <row r="14966" spans="28:41" x14ac:dyDescent="0.55000000000000004">
      <c r="AB14966" s="278" t="s">
        <v>61243</v>
      </c>
      <c r="AC14966" s="279">
        <v>68537.84</v>
      </c>
      <c r="AE14966" s="246" t="s">
        <v>30040</v>
      </c>
      <c r="AF14966" s="247">
        <v>3029.88</v>
      </c>
      <c r="AH14966" s="226" t="s">
        <v>43085</v>
      </c>
      <c r="AI14966" s="227">
        <v>3945</v>
      </c>
      <c r="AK14966" s="207" t="s">
        <v>28769</v>
      </c>
      <c r="AL14966" s="208">
        <v>4994.18</v>
      </c>
      <c r="AM14966" s="93"/>
      <c r="AN14966" s="93"/>
      <c r="AO14966" s="93"/>
    </row>
    <row r="14967" spans="28:41" x14ac:dyDescent="0.55000000000000004">
      <c r="AB14967" s="278" t="s">
        <v>69455</v>
      </c>
      <c r="AC14967" s="279">
        <v>28.68</v>
      </c>
      <c r="AE14967" s="246" t="s">
        <v>45872</v>
      </c>
      <c r="AF14967" s="247">
        <v>9065</v>
      </c>
      <c r="AH14967" s="226" t="s">
        <v>43086</v>
      </c>
      <c r="AI14967" s="227">
        <v>17154</v>
      </c>
      <c r="AK14967" s="207" t="s">
        <v>28770</v>
      </c>
      <c r="AL14967" s="208">
        <v>5980</v>
      </c>
      <c r="AM14967" s="93"/>
      <c r="AN14967" s="93"/>
      <c r="AO14967" s="93"/>
    </row>
    <row r="14968" spans="28:41" x14ac:dyDescent="0.55000000000000004">
      <c r="AB14968" s="278" t="s">
        <v>58082</v>
      </c>
      <c r="AC14968" s="279">
        <v>30620.48</v>
      </c>
      <c r="AE14968" s="246" t="s">
        <v>56689</v>
      </c>
      <c r="AF14968" s="247">
        <v>6101.2</v>
      </c>
      <c r="AH14968" s="226" t="s">
        <v>43087</v>
      </c>
      <c r="AI14968" s="227">
        <v>2262</v>
      </c>
      <c r="AK14968" s="207" t="s">
        <v>28771</v>
      </c>
      <c r="AL14968" s="208">
        <v>1462</v>
      </c>
      <c r="AM14968" s="93"/>
      <c r="AN14968" s="93"/>
      <c r="AO14968" s="93"/>
    </row>
    <row r="14969" spans="28:41" x14ac:dyDescent="0.55000000000000004">
      <c r="AB14969" s="278" t="s">
        <v>25750</v>
      </c>
      <c r="AC14969" s="279">
        <v>874668.59</v>
      </c>
      <c r="AE14969" s="246" t="s">
        <v>54096</v>
      </c>
      <c r="AF14969" s="247">
        <v>257.2</v>
      </c>
      <c r="AH14969" s="226" t="s">
        <v>43088</v>
      </c>
      <c r="AI14969" s="227">
        <v>2000</v>
      </c>
      <c r="AK14969" s="207" t="s">
        <v>28772</v>
      </c>
      <c r="AL14969" s="208">
        <v>21208.97</v>
      </c>
      <c r="AM14969" s="93"/>
      <c r="AN14969" s="93"/>
      <c r="AO14969" s="93"/>
    </row>
    <row r="14970" spans="28:41" x14ac:dyDescent="0.55000000000000004">
      <c r="AB14970" s="278" t="s">
        <v>69456</v>
      </c>
      <c r="AC14970" s="279">
        <v>9549</v>
      </c>
      <c r="AE14970" s="246" t="s">
        <v>30041</v>
      </c>
      <c r="AF14970" s="247">
        <v>17450</v>
      </c>
      <c r="AH14970" s="226" t="s">
        <v>29552</v>
      </c>
      <c r="AI14970" s="227">
        <v>157</v>
      </c>
      <c r="AK14970" s="207" t="s">
        <v>28773</v>
      </c>
      <c r="AL14970" s="208">
        <v>62551.99</v>
      </c>
      <c r="AM14970" s="93"/>
      <c r="AN14970" s="93"/>
      <c r="AO14970" s="93"/>
    </row>
    <row r="14971" spans="28:41" x14ac:dyDescent="0.55000000000000004">
      <c r="AB14971" s="278" t="s">
        <v>25751</v>
      </c>
      <c r="AC14971" s="279">
        <v>3743360.37</v>
      </c>
      <c r="AE14971" s="246" t="s">
        <v>59941</v>
      </c>
      <c r="AF14971" s="247">
        <v>6840</v>
      </c>
      <c r="AH14971" s="226" t="s">
        <v>45812</v>
      </c>
      <c r="AI14971" s="227">
        <v>56000</v>
      </c>
      <c r="AK14971" s="207" t="s">
        <v>28774</v>
      </c>
      <c r="AL14971" s="208">
        <v>3478.63</v>
      </c>
      <c r="AM14971" s="93"/>
      <c r="AN14971" s="93"/>
      <c r="AO14971" s="93"/>
    </row>
    <row r="14972" spans="28:41" x14ac:dyDescent="0.55000000000000004">
      <c r="AB14972" s="278" t="s">
        <v>46145</v>
      </c>
      <c r="AC14972" s="279">
        <v>181557.92</v>
      </c>
      <c r="AE14972" s="246" t="s">
        <v>45873</v>
      </c>
      <c r="AF14972" s="247">
        <v>6434.09</v>
      </c>
      <c r="AH14972" s="226" t="s">
        <v>54027</v>
      </c>
      <c r="AI14972" s="227">
        <v>10180.31</v>
      </c>
      <c r="AK14972" s="207" t="s">
        <v>28775</v>
      </c>
      <c r="AL14972" s="208">
        <v>78464.38</v>
      </c>
      <c r="AM14972" s="93"/>
      <c r="AN14972" s="93"/>
      <c r="AO14972" s="93"/>
    </row>
    <row r="14973" spans="28:41" x14ac:dyDescent="0.55000000000000004">
      <c r="AB14973" s="278" t="s">
        <v>25752</v>
      </c>
      <c r="AC14973" s="279">
        <v>214137.52</v>
      </c>
      <c r="AE14973" s="246" t="s">
        <v>30042</v>
      </c>
      <c r="AF14973" s="247">
        <v>16839.759999999998</v>
      </c>
      <c r="AH14973" s="226" t="s">
        <v>54028</v>
      </c>
      <c r="AI14973" s="227">
        <v>1034.46</v>
      </c>
      <c r="AK14973" s="207" t="s">
        <v>28776</v>
      </c>
      <c r="AL14973" s="208">
        <v>34298</v>
      </c>
      <c r="AM14973" s="93"/>
      <c r="AN14973" s="93"/>
      <c r="AO14973" s="93"/>
    </row>
    <row r="14974" spans="28:41" x14ac:dyDescent="0.55000000000000004">
      <c r="AB14974" s="278" t="s">
        <v>58380</v>
      </c>
      <c r="AC14974" s="279">
        <v>999551.86</v>
      </c>
      <c r="AE14974" s="246" t="s">
        <v>30043</v>
      </c>
      <c r="AF14974" s="247">
        <v>123329.67</v>
      </c>
      <c r="AH14974" s="226" t="s">
        <v>54029</v>
      </c>
      <c r="AI14974" s="227">
        <v>7886.08</v>
      </c>
      <c r="AK14974" s="207" t="s">
        <v>28777</v>
      </c>
      <c r="AL14974" s="208">
        <v>800</v>
      </c>
      <c r="AM14974" s="93"/>
      <c r="AN14974" s="93"/>
      <c r="AO14974" s="93"/>
    </row>
    <row r="14975" spans="28:41" x14ac:dyDescent="0.55000000000000004">
      <c r="AB14975" s="278" t="s">
        <v>25754</v>
      </c>
      <c r="AC14975" s="279">
        <v>1340116.3700000001</v>
      </c>
      <c r="AE14975" s="246" t="s">
        <v>34319</v>
      </c>
      <c r="AF14975" s="247">
        <v>4217.9399999999996</v>
      </c>
      <c r="AH14975" s="226" t="s">
        <v>54030</v>
      </c>
      <c r="AI14975" s="227">
        <v>1799</v>
      </c>
      <c r="AK14975" s="207" t="s">
        <v>28778</v>
      </c>
      <c r="AL14975" s="208">
        <v>6582</v>
      </c>
      <c r="AM14975" s="93"/>
      <c r="AN14975" s="93"/>
      <c r="AO14975" s="93"/>
    </row>
    <row r="14976" spans="28:41" x14ac:dyDescent="0.55000000000000004">
      <c r="AB14976" s="278" t="s">
        <v>46146</v>
      </c>
      <c r="AC14976" s="279">
        <v>-7777.25</v>
      </c>
      <c r="AE14976" s="246" t="s">
        <v>34320</v>
      </c>
      <c r="AF14976" s="247">
        <v>-12815.23</v>
      </c>
      <c r="AH14976" s="226" t="s">
        <v>29554</v>
      </c>
      <c r="AI14976" s="227">
        <v>9372.02</v>
      </c>
      <c r="AK14976" s="207" t="s">
        <v>28779</v>
      </c>
      <c r="AL14976" s="208">
        <v>3188.52</v>
      </c>
      <c r="AM14976" s="93"/>
      <c r="AN14976" s="93"/>
      <c r="AO14976" s="93"/>
    </row>
    <row r="14977" spans="28:41" x14ac:dyDescent="0.55000000000000004">
      <c r="AB14977" s="278" t="s">
        <v>14088</v>
      </c>
      <c r="AC14977" s="279">
        <v>272501.18</v>
      </c>
      <c r="AE14977" s="246" t="s">
        <v>55535</v>
      </c>
      <c r="AF14977" s="247">
        <v>4634946.01</v>
      </c>
      <c r="AH14977" s="226" t="s">
        <v>29555</v>
      </c>
      <c r="AI14977" s="227">
        <v>716.15</v>
      </c>
      <c r="AK14977" s="207" t="s">
        <v>28780</v>
      </c>
      <c r="AL14977" s="208">
        <v>9036.2199999999993</v>
      </c>
      <c r="AM14977" s="93"/>
      <c r="AN14977" s="93"/>
      <c r="AO14977" s="93"/>
    </row>
    <row r="14978" spans="28:41" x14ac:dyDescent="0.55000000000000004">
      <c r="AB14978" s="278" t="s">
        <v>66787</v>
      </c>
      <c r="AC14978" s="279">
        <v>137195.24</v>
      </c>
      <c r="AE14978" s="246" t="s">
        <v>58359</v>
      </c>
      <c r="AF14978" s="247">
        <v>933631.04</v>
      </c>
      <c r="AH14978" s="226" t="s">
        <v>54031</v>
      </c>
      <c r="AI14978" s="227">
        <v>7903</v>
      </c>
      <c r="AK14978" s="207" t="s">
        <v>28781</v>
      </c>
      <c r="AL14978" s="208">
        <v>1250</v>
      </c>
      <c r="AM14978" s="93"/>
      <c r="AN14978" s="93"/>
      <c r="AO14978" s="93"/>
    </row>
    <row r="14979" spans="28:41" x14ac:dyDescent="0.55000000000000004">
      <c r="AB14979" s="278" t="s">
        <v>63855</v>
      </c>
      <c r="AC14979" s="279">
        <v>13901.8</v>
      </c>
      <c r="AE14979" s="246" t="s">
        <v>61636</v>
      </c>
      <c r="AF14979" s="247">
        <v>22500</v>
      </c>
      <c r="AH14979" s="226" t="s">
        <v>54032</v>
      </c>
      <c r="AI14979" s="227">
        <v>35181.9</v>
      </c>
      <c r="AK14979" s="207" t="s">
        <v>28782</v>
      </c>
      <c r="AL14979" s="208">
        <v>10841.8</v>
      </c>
      <c r="AM14979" s="93"/>
      <c r="AN14979" s="93"/>
      <c r="AO14979" s="93"/>
    </row>
    <row r="14980" spans="28:41" x14ac:dyDescent="0.55000000000000004">
      <c r="AB14980" s="278" t="s">
        <v>32611</v>
      </c>
      <c r="AC14980" s="279">
        <v>2210.4</v>
      </c>
      <c r="AE14980" s="246" t="s">
        <v>43117</v>
      </c>
      <c r="AF14980" s="247">
        <v>975</v>
      </c>
      <c r="AH14980" s="226" t="s">
        <v>54033</v>
      </c>
      <c r="AI14980" s="227">
        <v>4666.29</v>
      </c>
      <c r="AK14980" s="207" t="s">
        <v>28783</v>
      </c>
      <c r="AL14980" s="208">
        <v>2571</v>
      </c>
      <c r="AM14980" s="93"/>
      <c r="AN14980" s="93"/>
      <c r="AO14980" s="93"/>
    </row>
    <row r="14981" spans="28:41" x14ac:dyDescent="0.55000000000000004">
      <c r="AB14981" s="278" t="s">
        <v>25780</v>
      </c>
      <c r="AC14981" s="279">
        <v>74692.5</v>
      </c>
      <c r="AE14981" s="246" t="s">
        <v>43118</v>
      </c>
      <c r="AF14981" s="247">
        <v>73.349999999999994</v>
      </c>
      <c r="AH14981" s="226" t="s">
        <v>54034</v>
      </c>
      <c r="AI14981" s="227">
        <v>30984.5</v>
      </c>
      <c r="AK14981" s="207" t="s">
        <v>28784</v>
      </c>
      <c r="AL14981" s="208">
        <v>25720</v>
      </c>
      <c r="AM14981" s="93"/>
      <c r="AN14981" s="93"/>
      <c r="AO14981" s="93"/>
    </row>
    <row r="14982" spans="28:41" x14ac:dyDescent="0.55000000000000004">
      <c r="AB14982" s="278" t="s">
        <v>25781</v>
      </c>
      <c r="AC14982" s="279">
        <v>6231.97</v>
      </c>
      <c r="AE14982" s="246" t="s">
        <v>54097</v>
      </c>
      <c r="AF14982" s="247">
        <v>68787.5</v>
      </c>
      <c r="AH14982" s="226" t="s">
        <v>54035</v>
      </c>
      <c r="AI14982" s="227">
        <v>2942.28</v>
      </c>
      <c r="AK14982" s="207" t="s">
        <v>28785</v>
      </c>
      <c r="AL14982" s="208">
        <v>3514.97</v>
      </c>
      <c r="AM14982" s="93"/>
      <c r="AN14982" s="93"/>
      <c r="AO14982" s="93"/>
    </row>
    <row r="14983" spans="28:41" x14ac:dyDescent="0.55000000000000004">
      <c r="AB14983" s="278" t="s">
        <v>25782</v>
      </c>
      <c r="AC14983" s="279">
        <v>3861.29</v>
      </c>
      <c r="AE14983" s="246" t="s">
        <v>63827</v>
      </c>
      <c r="AF14983" s="247">
        <v>12275</v>
      </c>
      <c r="AH14983" s="226" t="s">
        <v>54036</v>
      </c>
      <c r="AI14983" s="227">
        <v>2307.52</v>
      </c>
      <c r="AK14983" s="207" t="s">
        <v>28786</v>
      </c>
      <c r="AL14983" s="208">
        <v>55674.23</v>
      </c>
      <c r="AM14983" s="93"/>
      <c r="AN14983" s="93"/>
      <c r="AO14983" s="93"/>
    </row>
    <row r="14984" spans="28:41" x14ac:dyDescent="0.55000000000000004">
      <c r="AB14984" s="278" t="s">
        <v>69457</v>
      </c>
      <c r="AC14984" s="279">
        <v>177.22</v>
      </c>
      <c r="AE14984" s="246" t="s">
        <v>65064</v>
      </c>
      <c r="AF14984" s="247">
        <v>6525</v>
      </c>
      <c r="AH14984" s="226" t="s">
        <v>54037</v>
      </c>
      <c r="AI14984" s="227">
        <v>27603.75</v>
      </c>
      <c r="AK14984" s="207" t="s">
        <v>28787</v>
      </c>
      <c r="AL14984" s="208">
        <v>18210.48</v>
      </c>
      <c r="AM14984" s="93"/>
      <c r="AN14984" s="93"/>
      <c r="AO14984" s="93"/>
    </row>
    <row r="14985" spans="28:41" x14ac:dyDescent="0.55000000000000004">
      <c r="AB14985" s="278" t="s">
        <v>69458</v>
      </c>
      <c r="AC14985" s="279">
        <v>1950.46</v>
      </c>
      <c r="AE14985" s="246" t="s">
        <v>65065</v>
      </c>
      <c r="AF14985" s="247">
        <v>4050</v>
      </c>
      <c r="AH14985" s="226" t="s">
        <v>45813</v>
      </c>
      <c r="AI14985" s="227">
        <v>29329</v>
      </c>
      <c r="AK14985" s="207" t="s">
        <v>28788</v>
      </c>
      <c r="AL14985" s="208">
        <v>5511.42</v>
      </c>
      <c r="AM14985" s="93"/>
      <c r="AN14985" s="93"/>
      <c r="AO14985" s="93"/>
    </row>
    <row r="14986" spans="28:41" x14ac:dyDescent="0.55000000000000004">
      <c r="AB14986" s="278" t="s">
        <v>70946</v>
      </c>
      <c r="AC14986" s="279">
        <v>1350</v>
      </c>
      <c r="AE14986" s="246" t="s">
        <v>63828</v>
      </c>
      <c r="AF14986" s="247">
        <v>4505.75</v>
      </c>
      <c r="AH14986" s="226" t="s">
        <v>45814</v>
      </c>
      <c r="AI14986" s="227">
        <v>275</v>
      </c>
      <c r="AK14986" s="207" t="s">
        <v>28789</v>
      </c>
      <c r="AL14986" s="208">
        <v>6594.66</v>
      </c>
      <c r="AM14986" s="93"/>
      <c r="AN14986" s="93"/>
      <c r="AO14986" s="93"/>
    </row>
    <row r="14987" spans="28:41" x14ac:dyDescent="0.55000000000000004">
      <c r="AB14987" s="278" t="s">
        <v>25787</v>
      </c>
      <c r="AC14987" s="279">
        <v>226.99</v>
      </c>
      <c r="AE14987" s="246" t="s">
        <v>54098</v>
      </c>
      <c r="AF14987" s="247">
        <v>7354.94</v>
      </c>
      <c r="AH14987" s="226" t="s">
        <v>54038</v>
      </c>
      <c r="AI14987" s="227">
        <v>79422</v>
      </c>
      <c r="AK14987" s="207" t="s">
        <v>28790</v>
      </c>
      <c r="AL14987" s="208">
        <v>6367.52</v>
      </c>
      <c r="AM14987" s="93"/>
      <c r="AN14987" s="93"/>
      <c r="AO14987" s="93"/>
    </row>
    <row r="14988" spans="28:41" x14ac:dyDescent="0.55000000000000004">
      <c r="AB14988" s="278" t="s">
        <v>25788</v>
      </c>
      <c r="AC14988" s="279">
        <v>12250.1</v>
      </c>
      <c r="AE14988" s="246" t="s">
        <v>54099</v>
      </c>
      <c r="AF14988" s="247">
        <v>21931.91</v>
      </c>
      <c r="AH14988" s="226" t="s">
        <v>54039</v>
      </c>
      <c r="AI14988" s="227">
        <v>7283</v>
      </c>
      <c r="AK14988" s="207" t="s">
        <v>28791</v>
      </c>
      <c r="AL14988" s="208">
        <v>3227.78</v>
      </c>
      <c r="AM14988" s="93"/>
      <c r="AN14988" s="93"/>
      <c r="AO14988" s="93"/>
    </row>
    <row r="14989" spans="28:41" x14ac:dyDescent="0.55000000000000004">
      <c r="AB14989" s="278" t="s">
        <v>25789</v>
      </c>
      <c r="AC14989" s="279">
        <v>2200</v>
      </c>
      <c r="AE14989" s="246" t="s">
        <v>54100</v>
      </c>
      <c r="AF14989" s="247">
        <v>475</v>
      </c>
      <c r="AH14989" s="226" t="s">
        <v>54040</v>
      </c>
      <c r="AI14989" s="227">
        <v>1985</v>
      </c>
      <c r="AK14989" s="207" t="s">
        <v>28792</v>
      </c>
      <c r="AL14989" s="208">
        <v>5483.94</v>
      </c>
      <c r="AM14989" s="93"/>
      <c r="AN14989" s="93"/>
      <c r="AO14989" s="93"/>
    </row>
    <row r="14990" spans="28:41" x14ac:dyDescent="0.55000000000000004">
      <c r="AB14990" s="278" t="s">
        <v>69459</v>
      </c>
      <c r="AC14990" s="279">
        <v>2246.31</v>
      </c>
      <c r="AE14990" s="246" t="s">
        <v>54101</v>
      </c>
      <c r="AF14990" s="247">
        <v>2456.38</v>
      </c>
      <c r="AH14990" s="226" t="s">
        <v>45815</v>
      </c>
      <c r="AI14990" s="227">
        <v>13000</v>
      </c>
      <c r="AK14990" s="207" t="s">
        <v>28793</v>
      </c>
      <c r="AL14990" s="208">
        <v>4285</v>
      </c>
      <c r="AM14990" s="93"/>
      <c r="AN14990" s="93"/>
      <c r="AO14990" s="93"/>
    </row>
    <row r="14991" spans="28:41" x14ac:dyDescent="0.55000000000000004">
      <c r="AB14991" s="278" t="s">
        <v>70947</v>
      </c>
      <c r="AC14991" s="279">
        <v>716.77</v>
      </c>
      <c r="AE14991" s="246" t="s">
        <v>54102</v>
      </c>
      <c r="AF14991" s="247">
        <v>15152.58</v>
      </c>
      <c r="AH14991" s="226" t="s">
        <v>45816</v>
      </c>
      <c r="AI14991" s="227">
        <v>188.5</v>
      </c>
      <c r="AK14991" s="207" t="s">
        <v>28794</v>
      </c>
      <c r="AL14991" s="208">
        <v>14380</v>
      </c>
      <c r="AM14991" s="93"/>
      <c r="AN14991" s="93"/>
      <c r="AO14991" s="93"/>
    </row>
    <row r="14992" spans="28:41" x14ac:dyDescent="0.55000000000000004">
      <c r="AB14992" s="278" t="s">
        <v>60011</v>
      </c>
      <c r="AC14992" s="279">
        <v>298.11</v>
      </c>
      <c r="AE14992" s="246" t="s">
        <v>63452</v>
      </c>
      <c r="AF14992" s="247">
        <v>3000</v>
      </c>
      <c r="AH14992" s="226" t="s">
        <v>29578</v>
      </c>
      <c r="AI14992" s="227">
        <v>4512</v>
      </c>
      <c r="AK14992" s="207" t="s">
        <v>28795</v>
      </c>
      <c r="AL14992" s="208">
        <v>3534</v>
      </c>
      <c r="AM14992" s="93"/>
      <c r="AN14992" s="93"/>
      <c r="AO14992" s="93"/>
    </row>
    <row r="14993" spans="28:41" x14ac:dyDescent="0.55000000000000004">
      <c r="AB14993" s="278" t="s">
        <v>25790</v>
      </c>
      <c r="AC14993" s="279">
        <v>94592.89</v>
      </c>
      <c r="AE14993" s="246" t="s">
        <v>55536</v>
      </c>
      <c r="AF14993" s="247">
        <v>-38.11</v>
      </c>
      <c r="AH14993" s="226" t="s">
        <v>43089</v>
      </c>
      <c r="AI14993" s="227">
        <v>723</v>
      </c>
      <c r="AK14993" s="207" t="s">
        <v>28796</v>
      </c>
      <c r="AL14993" s="208">
        <v>4033.83</v>
      </c>
      <c r="AM14993" s="93"/>
      <c r="AN14993" s="93"/>
      <c r="AO14993" s="93"/>
    </row>
    <row r="14994" spans="28:41" x14ac:dyDescent="0.55000000000000004">
      <c r="AB14994" s="278" t="s">
        <v>25842</v>
      </c>
      <c r="AC14994" s="279">
        <v>130803.94</v>
      </c>
      <c r="AE14994" s="246" t="s">
        <v>63829</v>
      </c>
      <c r="AF14994" s="247">
        <v>3675</v>
      </c>
      <c r="AH14994" s="226" t="s">
        <v>43090</v>
      </c>
      <c r="AI14994" s="227">
        <v>287711.48</v>
      </c>
      <c r="AK14994" s="207" t="s">
        <v>28797</v>
      </c>
      <c r="AL14994" s="208">
        <v>57875.98</v>
      </c>
      <c r="AM14994" s="93"/>
      <c r="AN14994" s="93"/>
      <c r="AO14994" s="93"/>
    </row>
    <row r="14995" spans="28:41" x14ac:dyDescent="0.55000000000000004">
      <c r="AB14995" s="278" t="s">
        <v>33996</v>
      </c>
      <c r="AC14995" s="279">
        <v>107398.51</v>
      </c>
      <c r="AE14995" s="246" t="s">
        <v>63830</v>
      </c>
      <c r="AF14995" s="247">
        <v>261.12</v>
      </c>
      <c r="AH14995" s="226" t="s">
        <v>43091</v>
      </c>
      <c r="AI14995" s="227">
        <v>21730</v>
      </c>
      <c r="AK14995" s="207" t="s">
        <v>28798</v>
      </c>
      <c r="AL14995" s="208">
        <v>2903</v>
      </c>
      <c r="AM14995" s="93"/>
      <c r="AN14995" s="93"/>
      <c r="AO14995" s="93"/>
    </row>
    <row r="14996" spans="28:41" x14ac:dyDescent="0.55000000000000004">
      <c r="AB14996" s="278" t="s">
        <v>33997</v>
      </c>
      <c r="AC14996" s="279">
        <v>87401.31</v>
      </c>
      <c r="AE14996" s="246" t="s">
        <v>63580</v>
      </c>
      <c r="AF14996" s="247">
        <v>2802.15</v>
      </c>
      <c r="AH14996" s="226" t="s">
        <v>40672</v>
      </c>
      <c r="AI14996" s="227">
        <v>45772.13</v>
      </c>
      <c r="AK14996" s="207" t="s">
        <v>28799</v>
      </c>
      <c r="AL14996" s="208">
        <v>35719</v>
      </c>
      <c r="AM14996" s="93"/>
      <c r="AN14996" s="93"/>
      <c r="AO14996" s="93"/>
    </row>
    <row r="14997" spans="28:41" x14ac:dyDescent="0.55000000000000004">
      <c r="AB14997" s="278" t="s">
        <v>56847</v>
      </c>
      <c r="AC14997" s="279">
        <v>113352</v>
      </c>
      <c r="AE14997" s="246" t="s">
        <v>55537</v>
      </c>
      <c r="AF14997" s="247">
        <v>51371</v>
      </c>
      <c r="AH14997" s="226" t="s">
        <v>40673</v>
      </c>
      <c r="AI14997" s="227">
        <v>3395.03</v>
      </c>
      <c r="AK14997" s="207" t="s">
        <v>28800</v>
      </c>
      <c r="AL14997" s="208">
        <v>13077.78</v>
      </c>
      <c r="AM14997" s="93"/>
      <c r="AN14997" s="93"/>
      <c r="AO14997" s="93"/>
    </row>
    <row r="14998" spans="28:41" x14ac:dyDescent="0.55000000000000004">
      <c r="AB14998" s="278" t="s">
        <v>35484</v>
      </c>
      <c r="AC14998" s="279">
        <v>257112.84</v>
      </c>
      <c r="AE14998" s="246" t="s">
        <v>55538</v>
      </c>
      <c r="AF14998" s="247">
        <v>50178</v>
      </c>
      <c r="AH14998" s="226" t="s">
        <v>40674</v>
      </c>
      <c r="AI14998" s="227">
        <v>10427.67</v>
      </c>
      <c r="AK14998" s="207" t="s">
        <v>28801</v>
      </c>
      <c r="AL14998" s="208">
        <v>47463</v>
      </c>
      <c r="AM14998" s="93"/>
      <c r="AN14998" s="93"/>
      <c r="AO14998" s="93"/>
    </row>
    <row r="14999" spans="28:41" x14ac:dyDescent="0.55000000000000004">
      <c r="AB14999" s="278" t="s">
        <v>33998</v>
      </c>
      <c r="AC14999" s="279">
        <v>356552.79</v>
      </c>
      <c r="AE14999" s="246" t="s">
        <v>47361</v>
      </c>
      <c r="AF14999" s="247">
        <v>51763.8</v>
      </c>
      <c r="AH14999" s="226" t="s">
        <v>40675</v>
      </c>
      <c r="AI14999" s="227">
        <v>10374.25</v>
      </c>
      <c r="AK14999" s="207" t="s">
        <v>28802</v>
      </c>
      <c r="AL14999" s="208">
        <v>48275.98</v>
      </c>
      <c r="AM14999" s="93"/>
      <c r="AN14999" s="93"/>
      <c r="AO14999" s="93"/>
    </row>
    <row r="15000" spans="28:41" x14ac:dyDescent="0.55000000000000004">
      <c r="AB15000" s="278" t="s">
        <v>25843</v>
      </c>
      <c r="AC15000" s="279">
        <v>59893.09</v>
      </c>
      <c r="AE15000" s="246" t="s">
        <v>57959</v>
      </c>
      <c r="AF15000" s="247">
        <v>16918.16</v>
      </c>
      <c r="AH15000" s="226" t="s">
        <v>29592</v>
      </c>
      <c r="AI15000" s="227">
        <v>10630.8</v>
      </c>
      <c r="AK15000" s="207" t="s">
        <v>28803</v>
      </c>
      <c r="AL15000" s="208">
        <v>8235.16</v>
      </c>
      <c r="AM15000" s="93"/>
      <c r="AN15000" s="93"/>
      <c r="AO15000" s="93"/>
    </row>
    <row r="15001" spans="28:41" x14ac:dyDescent="0.55000000000000004">
      <c r="AB15001" s="278" t="s">
        <v>46148</v>
      </c>
      <c r="AC15001" s="279">
        <v>10202.31</v>
      </c>
      <c r="AE15001" s="246" t="s">
        <v>36864</v>
      </c>
      <c r="AF15001" s="247">
        <v>24313.66</v>
      </c>
      <c r="AH15001" s="226" t="s">
        <v>29594</v>
      </c>
      <c r="AI15001" s="227">
        <v>289.86</v>
      </c>
      <c r="AK15001" s="207" t="s">
        <v>28804</v>
      </c>
      <c r="AL15001" s="208">
        <v>22025.18</v>
      </c>
      <c r="AM15001" s="93"/>
      <c r="AN15001" s="93"/>
      <c r="AO15001" s="93"/>
    </row>
    <row r="15002" spans="28:41" x14ac:dyDescent="0.55000000000000004">
      <c r="AB15002" s="278" t="s">
        <v>36614</v>
      </c>
      <c r="AC15002" s="279">
        <v>95886.55</v>
      </c>
      <c r="AE15002" s="246" t="s">
        <v>43119</v>
      </c>
      <c r="AF15002" s="247">
        <v>224.44</v>
      </c>
      <c r="AH15002" s="226" t="s">
        <v>14431</v>
      </c>
      <c r="AI15002" s="227">
        <v>1120.71</v>
      </c>
      <c r="AK15002" s="207" t="s">
        <v>28805</v>
      </c>
      <c r="AL15002" s="208">
        <v>14739.68</v>
      </c>
      <c r="AM15002" s="93"/>
      <c r="AN15002" s="93"/>
      <c r="AO15002" s="93"/>
    </row>
    <row r="15003" spans="28:41" x14ac:dyDescent="0.55000000000000004">
      <c r="AB15003" s="278" t="s">
        <v>55646</v>
      </c>
      <c r="AC15003" s="279">
        <v>2327.66</v>
      </c>
      <c r="AE15003" s="246" t="s">
        <v>36865</v>
      </c>
      <c r="AF15003" s="247">
        <v>10133.700000000001</v>
      </c>
      <c r="AH15003" s="226" t="s">
        <v>14432</v>
      </c>
      <c r="AI15003" s="227">
        <v>54159.19</v>
      </c>
      <c r="AK15003" s="207" t="s">
        <v>28806</v>
      </c>
      <c r="AL15003" s="208">
        <v>38027.730000000003</v>
      </c>
      <c r="AM15003" s="93"/>
      <c r="AN15003" s="93"/>
      <c r="AO15003" s="93"/>
    </row>
    <row r="15004" spans="28:41" x14ac:dyDescent="0.55000000000000004">
      <c r="AB15004" s="278" t="s">
        <v>36615</v>
      </c>
      <c r="AC15004" s="279">
        <v>37094.07</v>
      </c>
      <c r="AE15004" s="246" t="s">
        <v>36866</v>
      </c>
      <c r="AF15004" s="247">
        <v>25557.759999999998</v>
      </c>
      <c r="AH15004" s="226" t="s">
        <v>29596</v>
      </c>
      <c r="AI15004" s="227">
        <v>6241.78</v>
      </c>
      <c r="AK15004" s="207" t="s">
        <v>28807</v>
      </c>
      <c r="AL15004" s="208">
        <v>42180.12</v>
      </c>
      <c r="AM15004" s="93"/>
      <c r="AN15004" s="93"/>
      <c r="AO15004" s="93"/>
    </row>
    <row r="15005" spans="28:41" x14ac:dyDescent="0.55000000000000004">
      <c r="AB15005" s="278" t="s">
        <v>36616</v>
      </c>
      <c r="AC15005" s="279">
        <v>3075.32</v>
      </c>
      <c r="AE15005" s="246" t="s">
        <v>47362</v>
      </c>
      <c r="AF15005" s="247">
        <v>10057.23</v>
      </c>
      <c r="AH15005" s="226" t="s">
        <v>29599</v>
      </c>
      <c r="AI15005" s="227">
        <v>3423.47</v>
      </c>
      <c r="AK15005" s="207" t="s">
        <v>28808</v>
      </c>
      <c r="AL15005" s="208">
        <v>23263.11</v>
      </c>
      <c r="AM15005" s="93"/>
      <c r="AN15005" s="93"/>
      <c r="AO15005" s="93"/>
    </row>
    <row r="15006" spans="28:41" x14ac:dyDescent="0.55000000000000004">
      <c r="AB15006" s="278" t="s">
        <v>40876</v>
      </c>
      <c r="AC15006" s="279">
        <v>362.2</v>
      </c>
      <c r="AE15006" s="246" t="s">
        <v>54103</v>
      </c>
      <c r="AF15006" s="247">
        <v>554.23</v>
      </c>
      <c r="AH15006" s="226" t="s">
        <v>29600</v>
      </c>
      <c r="AI15006" s="227">
        <v>-3991.49</v>
      </c>
      <c r="AK15006" s="207" t="s">
        <v>28809</v>
      </c>
      <c r="AL15006" s="208">
        <v>125000</v>
      </c>
      <c r="AM15006" s="93"/>
      <c r="AN15006" s="93"/>
      <c r="AO15006" s="93"/>
    </row>
    <row r="15007" spans="28:41" x14ac:dyDescent="0.55000000000000004">
      <c r="AB15007" s="278" t="s">
        <v>14093</v>
      </c>
      <c r="AC15007" s="279">
        <v>30417.56</v>
      </c>
      <c r="AE15007" s="246" t="s">
        <v>35830</v>
      </c>
      <c r="AF15007" s="247">
        <v>1051565.46</v>
      </c>
      <c r="AH15007" s="226" t="s">
        <v>36817</v>
      </c>
      <c r="AI15007" s="227">
        <v>4957.29</v>
      </c>
      <c r="AK15007" s="207" t="s">
        <v>28810</v>
      </c>
      <c r="AL15007" s="208">
        <v>9563.01</v>
      </c>
      <c r="AM15007" s="93"/>
      <c r="AN15007" s="93"/>
      <c r="AO15007" s="93"/>
    </row>
    <row r="15008" spans="28:41" x14ac:dyDescent="0.55000000000000004">
      <c r="AB15008" s="278" t="s">
        <v>55647</v>
      </c>
      <c r="AC15008" s="279">
        <v>37014.400000000001</v>
      </c>
      <c r="AE15008" s="246" t="s">
        <v>40695</v>
      </c>
      <c r="AF15008" s="247">
        <v>22001.81</v>
      </c>
      <c r="AH15008" s="226" t="s">
        <v>39594</v>
      </c>
      <c r="AI15008" s="227">
        <v>6803</v>
      </c>
      <c r="AK15008" s="207" t="s">
        <v>28811</v>
      </c>
      <c r="AL15008" s="208">
        <v>34298</v>
      </c>
      <c r="AM15008" s="93"/>
      <c r="AN15008" s="93"/>
      <c r="AO15008" s="93"/>
    </row>
    <row r="15009" spans="28:41" x14ac:dyDescent="0.55000000000000004">
      <c r="AB15009" s="278" t="s">
        <v>60946</v>
      </c>
      <c r="AC15009" s="279">
        <v>1488406.95</v>
      </c>
      <c r="AE15009" s="246" t="s">
        <v>45874</v>
      </c>
      <c r="AF15009" s="247">
        <v>65822.27</v>
      </c>
      <c r="AH15009" s="226" t="s">
        <v>29603</v>
      </c>
      <c r="AI15009" s="227">
        <v>6307.66</v>
      </c>
      <c r="AK15009" s="207" t="s">
        <v>28812</v>
      </c>
      <c r="AL15009" s="208">
        <v>13077.78</v>
      </c>
      <c r="AM15009" s="93"/>
      <c r="AN15009" s="93"/>
      <c r="AO15009" s="93"/>
    </row>
    <row r="15010" spans="28:41" x14ac:dyDescent="0.55000000000000004">
      <c r="AB15010" s="278" t="s">
        <v>69460</v>
      </c>
      <c r="AC15010" s="279">
        <v>7007</v>
      </c>
      <c r="AE15010" s="246" t="s">
        <v>40696</v>
      </c>
      <c r="AF15010" s="247">
        <v>310488.74</v>
      </c>
      <c r="AH15010" s="226" t="s">
        <v>29604</v>
      </c>
      <c r="AI15010" s="227">
        <v>482.53</v>
      </c>
      <c r="AK15010" s="207" t="s">
        <v>28813</v>
      </c>
      <c r="AL15010" s="208">
        <v>48263</v>
      </c>
      <c r="AM15010" s="93"/>
      <c r="AN15010" s="93"/>
      <c r="AO15010" s="93"/>
    </row>
    <row r="15011" spans="28:41" x14ac:dyDescent="0.55000000000000004">
      <c r="AB15011" s="278" t="s">
        <v>62386</v>
      </c>
      <c r="AC15011" s="279">
        <v>6840.39</v>
      </c>
      <c r="AE15011" s="246" t="s">
        <v>65066</v>
      </c>
      <c r="AF15011" s="247">
        <v>1248736.0900000001</v>
      </c>
      <c r="AH15011" s="226" t="s">
        <v>54041</v>
      </c>
      <c r="AI15011" s="227">
        <v>309.5</v>
      </c>
      <c r="AK15011" s="207" t="s">
        <v>28814</v>
      </c>
      <c r="AL15011" s="208">
        <v>54857.98</v>
      </c>
      <c r="AM15011" s="93"/>
      <c r="AN15011" s="93"/>
      <c r="AO15011" s="93"/>
    </row>
    <row r="15012" spans="28:41" x14ac:dyDescent="0.55000000000000004">
      <c r="AB15012" s="278" t="s">
        <v>25845</v>
      </c>
      <c r="AC15012" s="279">
        <v>753.62</v>
      </c>
      <c r="AE15012" s="246" t="s">
        <v>34321</v>
      </c>
      <c r="AF15012" s="247">
        <v>192554.23</v>
      </c>
      <c r="AH15012" s="226" t="s">
        <v>29605</v>
      </c>
      <c r="AI15012" s="227">
        <v>29047.72</v>
      </c>
      <c r="AK15012" s="207" t="s">
        <v>28815</v>
      </c>
      <c r="AL15012" s="208">
        <v>3514.97</v>
      </c>
      <c r="AM15012" s="93"/>
      <c r="AN15012" s="93"/>
      <c r="AO15012" s="93"/>
    </row>
    <row r="15013" spans="28:41" x14ac:dyDescent="0.55000000000000004">
      <c r="AB15013" s="278" t="s">
        <v>25846</v>
      </c>
      <c r="AC15013" s="279">
        <v>121525.43</v>
      </c>
      <c r="AE15013" s="246" t="s">
        <v>43120</v>
      </c>
      <c r="AF15013" s="247">
        <v>23360.67</v>
      </c>
      <c r="AH15013" s="226" t="s">
        <v>29606</v>
      </c>
      <c r="AI15013" s="227">
        <v>27416.01</v>
      </c>
      <c r="AK15013" s="207" t="s">
        <v>28816</v>
      </c>
      <c r="AL15013" s="208">
        <v>55674.23</v>
      </c>
      <c r="AM15013" s="93"/>
      <c r="AN15013" s="93"/>
      <c r="AO15013" s="93"/>
    </row>
    <row r="15014" spans="28:41" x14ac:dyDescent="0.55000000000000004">
      <c r="AB15014" s="278" t="s">
        <v>60012</v>
      </c>
      <c r="AC15014" s="279">
        <v>5700</v>
      </c>
      <c r="AE15014" s="246" t="s">
        <v>48374</v>
      </c>
      <c r="AF15014" s="247">
        <v>23293.52</v>
      </c>
      <c r="AH15014" s="226" t="s">
        <v>34278</v>
      </c>
      <c r="AI15014" s="227">
        <v>7853.82</v>
      </c>
      <c r="AK15014" s="207" t="s">
        <v>28817</v>
      </c>
      <c r="AL15014" s="208">
        <v>18210.48</v>
      </c>
      <c r="AM15014" s="93"/>
      <c r="AN15014" s="93"/>
      <c r="AO15014" s="93"/>
    </row>
    <row r="15015" spans="28:41" x14ac:dyDescent="0.55000000000000004">
      <c r="AB15015" s="278" t="s">
        <v>25847</v>
      </c>
      <c r="AC15015" s="279">
        <v>114892.03</v>
      </c>
      <c r="AE15015" s="246" t="s">
        <v>48375</v>
      </c>
      <c r="AF15015" s="247">
        <v>892.4</v>
      </c>
      <c r="AH15015" s="226" t="s">
        <v>54042</v>
      </c>
      <c r="AI15015" s="227">
        <v>1252</v>
      </c>
      <c r="AK15015" s="207" t="s">
        <v>28818</v>
      </c>
      <c r="AL15015" s="208">
        <v>125000</v>
      </c>
      <c r="AM15015" s="93"/>
      <c r="AN15015" s="93"/>
      <c r="AO15015" s="93"/>
    </row>
    <row r="15016" spans="28:41" x14ac:dyDescent="0.55000000000000004">
      <c r="AB15016" s="278" t="s">
        <v>25848</v>
      </c>
      <c r="AC15016" s="279">
        <v>760.18</v>
      </c>
      <c r="AE15016" s="246" t="s">
        <v>55539</v>
      </c>
      <c r="AF15016" s="247">
        <v>-3999.56</v>
      </c>
      <c r="AH15016" s="226" t="s">
        <v>29607</v>
      </c>
      <c r="AI15016" s="227">
        <v>5095.2</v>
      </c>
      <c r="AK15016" s="207" t="s">
        <v>28819</v>
      </c>
      <c r="AL15016" s="208">
        <v>26498.11</v>
      </c>
      <c r="AM15016" s="93"/>
      <c r="AN15016" s="93"/>
      <c r="AO15016" s="93"/>
    </row>
    <row r="15017" spans="28:41" x14ac:dyDescent="0.55000000000000004">
      <c r="AB15017" s="278" t="s">
        <v>14095</v>
      </c>
      <c r="AC15017" s="279">
        <v>206292.63</v>
      </c>
      <c r="AE15017" s="246" t="s">
        <v>61236</v>
      </c>
      <c r="AF15017" s="247">
        <v>219355.27</v>
      </c>
      <c r="AH15017" s="226" t="s">
        <v>34279</v>
      </c>
      <c r="AI15017" s="227">
        <v>105320</v>
      </c>
      <c r="AK15017" s="207" t="s">
        <v>28820</v>
      </c>
      <c r="AL15017" s="208">
        <v>37656.06</v>
      </c>
      <c r="AM15017" s="93"/>
      <c r="AN15017" s="93"/>
      <c r="AO15017" s="93"/>
    </row>
    <row r="15018" spans="28:41" x14ac:dyDescent="0.55000000000000004">
      <c r="AB15018" s="278" t="s">
        <v>14096</v>
      </c>
      <c r="AC15018" s="279">
        <v>621059.5</v>
      </c>
      <c r="AE15018" s="246" t="s">
        <v>57960</v>
      </c>
      <c r="AF15018" s="247">
        <v>341.56</v>
      </c>
      <c r="AH15018" s="226" t="s">
        <v>29608</v>
      </c>
      <c r="AI15018" s="227">
        <v>4996.0200000000004</v>
      </c>
      <c r="AK15018" s="207" t="s">
        <v>28821</v>
      </c>
      <c r="AL15018" s="208">
        <v>21107.200000000001</v>
      </c>
      <c r="AM15018" s="93"/>
      <c r="AN15018" s="93"/>
      <c r="AO15018" s="93"/>
    </row>
    <row r="15019" spans="28:41" x14ac:dyDescent="0.55000000000000004">
      <c r="AB15019" s="278" t="s">
        <v>35485</v>
      </c>
      <c r="AC15019" s="279">
        <v>106254.03</v>
      </c>
      <c r="AE15019" s="246" t="s">
        <v>60841</v>
      </c>
      <c r="AF15019" s="247">
        <v>714.5</v>
      </c>
      <c r="AH15019" s="226" t="s">
        <v>49236</v>
      </c>
      <c r="AI15019" s="227">
        <v>21375.200000000001</v>
      </c>
      <c r="AK15019" s="207" t="s">
        <v>28822</v>
      </c>
      <c r="AL15019" s="208">
        <v>2903</v>
      </c>
      <c r="AM15019" s="93"/>
      <c r="AN15019" s="93"/>
      <c r="AO15019" s="93"/>
    </row>
    <row r="15020" spans="28:41" x14ac:dyDescent="0.55000000000000004">
      <c r="AB15020" s="278" t="s">
        <v>69461</v>
      </c>
      <c r="AC15020" s="279">
        <v>2028.52</v>
      </c>
      <c r="AE15020" s="246" t="s">
        <v>59283</v>
      </c>
      <c r="AF15020" s="247">
        <v>7276.52</v>
      </c>
      <c r="AH15020" s="226" t="s">
        <v>29609</v>
      </c>
      <c r="AI15020" s="227">
        <v>12520.06</v>
      </c>
      <c r="AK15020" s="207" t="s">
        <v>28823</v>
      </c>
      <c r="AL15020" s="208">
        <v>5283.83</v>
      </c>
      <c r="AM15020" s="93"/>
      <c r="AN15020" s="93"/>
      <c r="AO15020" s="93"/>
    </row>
    <row r="15021" spans="28:41" x14ac:dyDescent="0.55000000000000004">
      <c r="AB15021" s="278" t="s">
        <v>25849</v>
      </c>
      <c r="AC15021" s="279">
        <v>536359.55000000005</v>
      </c>
      <c r="AE15021" s="246" t="s">
        <v>63453</v>
      </c>
      <c r="AF15021" s="247">
        <v>111100</v>
      </c>
      <c r="AH15021" s="226" t="s">
        <v>45817</v>
      </c>
      <c r="AI15021" s="227">
        <v>44000.02</v>
      </c>
      <c r="AK15021" s="207" t="s">
        <v>28824</v>
      </c>
      <c r="AL15021" s="208">
        <v>79545.509999999995</v>
      </c>
      <c r="AM15021" s="93"/>
      <c r="AN15021" s="93"/>
      <c r="AO15021" s="93"/>
    </row>
    <row r="15022" spans="28:41" x14ac:dyDescent="0.55000000000000004">
      <c r="AB15022" s="278" t="s">
        <v>50745</v>
      </c>
      <c r="AC15022" s="279">
        <v>105292.19</v>
      </c>
      <c r="AE15022" s="246" t="s">
        <v>63454</v>
      </c>
      <c r="AF15022" s="247">
        <v>109033.68</v>
      </c>
      <c r="AH15022" s="226" t="s">
        <v>34280</v>
      </c>
      <c r="AI15022" s="227">
        <v>6999.96</v>
      </c>
      <c r="AK15022" s="207" t="s">
        <v>28825</v>
      </c>
      <c r="AL15022" s="208">
        <v>114431.9</v>
      </c>
      <c r="AM15022" s="93"/>
      <c r="AN15022" s="93"/>
      <c r="AO15022" s="93"/>
    </row>
    <row r="15023" spans="28:41" x14ac:dyDescent="0.55000000000000004">
      <c r="AB15023" s="278" t="s">
        <v>62387</v>
      </c>
      <c r="AC15023" s="279">
        <v>60075</v>
      </c>
      <c r="AE15023" s="246" t="s">
        <v>63455</v>
      </c>
      <c r="AF15023" s="247">
        <v>15333.35</v>
      </c>
      <c r="AH15023" s="226" t="s">
        <v>36818</v>
      </c>
      <c r="AI15023" s="227">
        <v>70700</v>
      </c>
      <c r="AK15023" s="207" t="s">
        <v>28826</v>
      </c>
      <c r="AL15023" s="208">
        <v>5483.94</v>
      </c>
      <c r="AM15023" s="93"/>
      <c r="AN15023" s="93"/>
      <c r="AO15023" s="93"/>
    </row>
    <row r="15024" spans="28:41" x14ac:dyDescent="0.55000000000000004">
      <c r="AB15024" s="278" t="s">
        <v>56848</v>
      </c>
      <c r="AC15024" s="279">
        <v>73661.77</v>
      </c>
      <c r="AE15024" s="246" t="s">
        <v>63456</v>
      </c>
      <c r="AF15024" s="247">
        <v>53727.15</v>
      </c>
      <c r="AH15024" s="226" t="s">
        <v>54043</v>
      </c>
      <c r="AI15024" s="227">
        <v>3179.37</v>
      </c>
      <c r="AK15024" s="207" t="s">
        <v>28827</v>
      </c>
      <c r="AL15024" s="208">
        <v>67648.11</v>
      </c>
      <c r="AM15024" s="93"/>
      <c r="AN15024" s="93"/>
      <c r="AO15024" s="93"/>
    </row>
    <row r="15025" spans="28:41" x14ac:dyDescent="0.55000000000000004">
      <c r="AB15025" s="278" t="s">
        <v>49405</v>
      </c>
      <c r="AC15025" s="279">
        <v>53151.35</v>
      </c>
      <c r="AE15025" s="246" t="s">
        <v>63457</v>
      </c>
      <c r="AF15025" s="247">
        <v>31550.12</v>
      </c>
      <c r="AH15025" s="226" t="s">
        <v>49237</v>
      </c>
      <c r="AI15025" s="227">
        <v>5672</v>
      </c>
      <c r="AK15025" s="207" t="s">
        <v>28828</v>
      </c>
      <c r="AL15025" s="208">
        <v>31079.97</v>
      </c>
      <c r="AM15025" s="93"/>
      <c r="AN15025" s="93"/>
      <c r="AO15025" s="93"/>
    </row>
    <row r="15026" spans="28:41" x14ac:dyDescent="0.55000000000000004">
      <c r="AB15026" s="278" t="s">
        <v>25850</v>
      </c>
      <c r="AC15026" s="279">
        <v>563.51</v>
      </c>
      <c r="AE15026" s="246" t="s">
        <v>65067</v>
      </c>
      <c r="AF15026" s="247">
        <v>1210.74</v>
      </c>
      <c r="AH15026" s="226" t="s">
        <v>29610</v>
      </c>
      <c r="AI15026" s="227">
        <v>25676.99</v>
      </c>
      <c r="AK15026" s="207" t="s">
        <v>28829</v>
      </c>
      <c r="AL15026" s="208">
        <v>901148.11</v>
      </c>
      <c r="AM15026" s="93"/>
      <c r="AN15026" s="93"/>
      <c r="AO15026" s="93"/>
    </row>
    <row r="15027" spans="28:41" x14ac:dyDescent="0.55000000000000004">
      <c r="AB15027" s="278" t="s">
        <v>54513</v>
      </c>
      <c r="AC15027" s="279">
        <v>21057</v>
      </c>
      <c r="AE15027" s="246" t="s">
        <v>65068</v>
      </c>
      <c r="AF15027" s="247">
        <v>132.57</v>
      </c>
      <c r="AH15027" s="226" t="s">
        <v>29611</v>
      </c>
      <c r="AI15027" s="227">
        <v>37165.24</v>
      </c>
      <c r="AK15027" s="207" t="s">
        <v>28830</v>
      </c>
      <c r="AL15027" s="208">
        <v>27124.639999999999</v>
      </c>
      <c r="AM15027" s="93"/>
      <c r="AN15027" s="93"/>
      <c r="AO15027" s="93"/>
    </row>
    <row r="15028" spans="28:41" x14ac:dyDescent="0.55000000000000004">
      <c r="AB15028" s="278" t="s">
        <v>54514</v>
      </c>
      <c r="AC15028" s="279">
        <v>42324.6</v>
      </c>
      <c r="AE15028" s="246" t="s">
        <v>55540</v>
      </c>
      <c r="AF15028" s="247">
        <v>-9.56</v>
      </c>
      <c r="AH15028" s="226" t="s">
        <v>34281</v>
      </c>
      <c r="AI15028" s="227">
        <v>15826.76</v>
      </c>
      <c r="AK15028" s="207" t="s">
        <v>34404</v>
      </c>
      <c r="AL15028" s="208">
        <v>66.45</v>
      </c>
      <c r="AM15028" s="93"/>
      <c r="AN15028" s="93"/>
      <c r="AO15028" s="93"/>
    </row>
    <row r="15029" spans="28:41" x14ac:dyDescent="0.55000000000000004">
      <c r="AB15029" s="278" t="s">
        <v>70148</v>
      </c>
      <c r="AC15029" s="279">
        <v>10925</v>
      </c>
      <c r="AE15029" s="246" t="s">
        <v>65069</v>
      </c>
      <c r="AF15029" s="247">
        <v>1212.82</v>
      </c>
      <c r="AH15029" s="226" t="s">
        <v>40676</v>
      </c>
      <c r="AI15029" s="227">
        <v>3636.04</v>
      </c>
      <c r="AK15029" s="207" t="s">
        <v>28831</v>
      </c>
      <c r="AL15029" s="208">
        <v>34018.83</v>
      </c>
      <c r="AM15029" s="93"/>
      <c r="AN15029" s="93"/>
      <c r="AO15029" s="93"/>
    </row>
    <row r="15030" spans="28:41" x14ac:dyDescent="0.55000000000000004">
      <c r="AB15030" s="278" t="s">
        <v>58904</v>
      </c>
      <c r="AC15030" s="279">
        <v>12994.93</v>
      </c>
      <c r="AE15030" s="246" t="s">
        <v>60842</v>
      </c>
      <c r="AF15030" s="247">
        <v>17544.14</v>
      </c>
      <c r="AH15030" s="226" t="s">
        <v>54044</v>
      </c>
      <c r="AI15030" s="227">
        <v>8721.5</v>
      </c>
      <c r="AK15030" s="207" t="s">
        <v>28832</v>
      </c>
      <c r="AL15030" s="208">
        <v>205048.53</v>
      </c>
      <c r="AM15030" s="93"/>
      <c r="AN15030" s="93"/>
      <c r="AO15030" s="93"/>
    </row>
    <row r="15031" spans="28:41" x14ac:dyDescent="0.55000000000000004">
      <c r="AB15031" s="278" t="s">
        <v>25851</v>
      </c>
      <c r="AC15031" s="279">
        <v>165262</v>
      </c>
      <c r="AE15031" s="246" t="s">
        <v>62847</v>
      </c>
      <c r="AF15031" s="247">
        <v>3.65</v>
      </c>
      <c r="AH15031" s="226" t="s">
        <v>35801</v>
      </c>
      <c r="AI15031" s="227">
        <v>16961.91</v>
      </c>
      <c r="AK15031" s="207" t="s">
        <v>28833</v>
      </c>
      <c r="AL15031" s="208">
        <v>1013.87</v>
      </c>
      <c r="AM15031" s="93"/>
      <c r="AN15031" s="93"/>
      <c r="AO15031" s="93"/>
    </row>
    <row r="15032" spans="28:41" x14ac:dyDescent="0.55000000000000004">
      <c r="AB15032" s="278" t="s">
        <v>25852</v>
      </c>
      <c r="AC15032" s="279">
        <v>1964472.33</v>
      </c>
      <c r="AE15032" s="246" t="s">
        <v>60843</v>
      </c>
      <c r="AF15032" s="247">
        <v>1342.48</v>
      </c>
      <c r="AH15032" s="226" t="s">
        <v>48348</v>
      </c>
      <c r="AI15032" s="227">
        <v>157.19</v>
      </c>
      <c r="AK15032" s="207" t="s">
        <v>28834</v>
      </c>
      <c r="AL15032" s="208">
        <v>52787.5</v>
      </c>
      <c r="AM15032" s="93"/>
      <c r="AN15032" s="93"/>
      <c r="AO15032" s="93"/>
    </row>
    <row r="15033" spans="28:41" x14ac:dyDescent="0.55000000000000004">
      <c r="AB15033" s="278" t="s">
        <v>62503</v>
      </c>
      <c r="AC15033" s="279">
        <v>75563.48</v>
      </c>
      <c r="AE15033" s="246" t="s">
        <v>60844</v>
      </c>
      <c r="AF15033" s="247">
        <v>4056.78</v>
      </c>
      <c r="AH15033" s="226" t="s">
        <v>29612</v>
      </c>
      <c r="AI15033" s="227">
        <v>93884.39</v>
      </c>
      <c r="AK15033" s="207" t="s">
        <v>28835</v>
      </c>
      <c r="AL15033" s="208">
        <v>37248.75</v>
      </c>
      <c r="AM15033" s="93"/>
      <c r="AN15033" s="93"/>
      <c r="AO15033" s="93"/>
    </row>
    <row r="15034" spans="28:41" x14ac:dyDescent="0.55000000000000004">
      <c r="AB15034" s="278" t="s">
        <v>43333</v>
      </c>
      <c r="AC15034" s="279">
        <v>521556.95</v>
      </c>
      <c r="AE15034" s="246" t="s">
        <v>65070</v>
      </c>
      <c r="AF15034" s="247">
        <v>91.85</v>
      </c>
      <c r="AH15034" s="226" t="s">
        <v>29613</v>
      </c>
      <c r="AI15034" s="227">
        <v>26323.08</v>
      </c>
      <c r="AK15034" s="207" t="s">
        <v>28836</v>
      </c>
      <c r="AL15034" s="208">
        <v>98115.8</v>
      </c>
      <c r="AM15034" s="93"/>
      <c r="AN15034" s="93"/>
      <c r="AO15034" s="93"/>
    </row>
    <row r="15035" spans="28:41" x14ac:dyDescent="0.55000000000000004">
      <c r="AB15035" s="278" t="s">
        <v>25853</v>
      </c>
      <c r="AC15035" s="279">
        <v>261111.21</v>
      </c>
      <c r="AE15035" s="246" t="s">
        <v>63458</v>
      </c>
      <c r="AF15035" s="247">
        <v>6435.5</v>
      </c>
      <c r="AH15035" s="226" t="s">
        <v>36819</v>
      </c>
      <c r="AI15035" s="227">
        <v>7568</v>
      </c>
      <c r="AK15035" s="207" t="s">
        <v>28837</v>
      </c>
      <c r="AL15035" s="208">
        <v>267301.23</v>
      </c>
      <c r="AM15035" s="93"/>
      <c r="AN15035" s="93"/>
      <c r="AO15035" s="93"/>
    </row>
    <row r="15036" spans="28:41" x14ac:dyDescent="0.55000000000000004">
      <c r="AB15036" s="278" t="s">
        <v>54515</v>
      </c>
      <c r="AC15036" s="279">
        <v>39224.550000000003</v>
      </c>
      <c r="AE15036" s="246" t="s">
        <v>58713</v>
      </c>
      <c r="AF15036" s="247">
        <v>37013</v>
      </c>
      <c r="AH15036" s="226" t="s">
        <v>50542</v>
      </c>
      <c r="AI15036" s="227">
        <v>328</v>
      </c>
      <c r="AK15036" s="207" t="s">
        <v>28838</v>
      </c>
      <c r="AL15036" s="208">
        <v>113545.48</v>
      </c>
      <c r="AM15036" s="93"/>
      <c r="AN15036" s="93"/>
      <c r="AO15036" s="93"/>
    </row>
    <row r="15037" spans="28:41" x14ac:dyDescent="0.55000000000000004">
      <c r="AB15037" s="278" t="s">
        <v>25854</v>
      </c>
      <c r="AC15037" s="279">
        <v>4356.5</v>
      </c>
      <c r="AE15037" s="246" t="s">
        <v>57961</v>
      </c>
      <c r="AF15037" s="247">
        <v>28487</v>
      </c>
      <c r="AH15037" s="226" t="s">
        <v>43092</v>
      </c>
      <c r="AI15037" s="227">
        <v>10087.879999999999</v>
      </c>
      <c r="AK15037" s="207" t="s">
        <v>28839</v>
      </c>
      <c r="AL15037" s="208">
        <v>31393.09</v>
      </c>
      <c r="AM15037" s="93"/>
      <c r="AN15037" s="93"/>
      <c r="AO15037" s="93"/>
    </row>
    <row r="15038" spans="28:41" x14ac:dyDescent="0.55000000000000004">
      <c r="AB15038" s="278" t="s">
        <v>25855</v>
      </c>
      <c r="AC15038" s="279">
        <v>1818299.34</v>
      </c>
      <c r="AE15038" s="246" t="s">
        <v>60845</v>
      </c>
      <c r="AF15038" s="247">
        <v>10450</v>
      </c>
      <c r="AH15038" s="226" t="s">
        <v>54045</v>
      </c>
      <c r="AI15038" s="227">
        <v>-72.900000000000006</v>
      </c>
      <c r="AK15038" s="207" t="s">
        <v>28840</v>
      </c>
      <c r="AL15038" s="208">
        <v>3799299.75</v>
      </c>
      <c r="AM15038" s="93"/>
      <c r="AN15038" s="93"/>
      <c r="AO15038" s="93"/>
    </row>
    <row r="15039" spans="28:41" x14ac:dyDescent="0.55000000000000004">
      <c r="AB15039" s="278" t="s">
        <v>25856</v>
      </c>
      <c r="AC15039" s="279">
        <v>696407.21</v>
      </c>
      <c r="AE15039" s="246" t="s">
        <v>61637</v>
      </c>
      <c r="AF15039" s="247">
        <v>1937.25</v>
      </c>
      <c r="AH15039" s="226" t="s">
        <v>47341</v>
      </c>
      <c r="AI15039" s="227">
        <v>131591.67000000001</v>
      </c>
      <c r="AK15039" s="207" t="s">
        <v>28841</v>
      </c>
      <c r="AL15039" s="208">
        <v>417810.67</v>
      </c>
      <c r="AM15039" s="93"/>
      <c r="AN15039" s="93"/>
      <c r="AO15039" s="93"/>
    </row>
    <row r="15040" spans="28:41" x14ac:dyDescent="0.55000000000000004">
      <c r="AB15040" s="278" t="s">
        <v>40877</v>
      </c>
      <c r="AC15040" s="279">
        <v>-32514.6</v>
      </c>
      <c r="AE15040" s="246" t="s">
        <v>61638</v>
      </c>
      <c r="AF15040" s="247">
        <v>148.19999999999999</v>
      </c>
      <c r="AH15040" s="226" t="s">
        <v>54046</v>
      </c>
      <c r="AI15040" s="227">
        <v>23700</v>
      </c>
      <c r="AK15040" s="207" t="s">
        <v>28842</v>
      </c>
      <c r="AL15040" s="208">
        <v>130880</v>
      </c>
      <c r="AM15040" s="93"/>
      <c r="AN15040" s="93"/>
      <c r="AO15040" s="93"/>
    </row>
    <row r="15041" spans="28:41" x14ac:dyDescent="0.55000000000000004">
      <c r="AB15041" s="278" t="s">
        <v>61136</v>
      </c>
      <c r="AC15041" s="279">
        <v>9899.2800000000007</v>
      </c>
      <c r="AE15041" s="246" t="s">
        <v>60846</v>
      </c>
      <c r="AF15041" s="247">
        <v>11982.42</v>
      </c>
      <c r="AH15041" s="226" t="s">
        <v>45818</v>
      </c>
      <c r="AI15041" s="227">
        <v>3360</v>
      </c>
      <c r="AK15041" s="207" t="s">
        <v>28843</v>
      </c>
      <c r="AL15041" s="208">
        <v>128171</v>
      </c>
      <c r="AM15041" s="93"/>
      <c r="AN15041" s="93"/>
      <c r="AO15041" s="93"/>
    </row>
    <row r="15042" spans="28:41" x14ac:dyDescent="0.55000000000000004">
      <c r="AB15042" s="278" t="s">
        <v>50746</v>
      </c>
      <c r="AC15042" s="279">
        <v>99718</v>
      </c>
      <c r="AE15042" s="246" t="s">
        <v>60847</v>
      </c>
      <c r="AF15042" s="247">
        <v>916.66</v>
      </c>
      <c r="AH15042" s="226" t="s">
        <v>45819</v>
      </c>
      <c r="AI15042" s="227">
        <v>257.22000000000003</v>
      </c>
      <c r="AK15042" s="207" t="s">
        <v>28844</v>
      </c>
      <c r="AL15042" s="208">
        <v>186238</v>
      </c>
      <c r="AM15042" s="93"/>
      <c r="AN15042" s="93"/>
      <c r="AO15042" s="93"/>
    </row>
    <row r="15043" spans="28:41" x14ac:dyDescent="0.55000000000000004">
      <c r="AB15043" s="278" t="s">
        <v>34020</v>
      </c>
      <c r="AC15043" s="279">
        <v>689.7</v>
      </c>
      <c r="AE15043" s="246" t="s">
        <v>30109</v>
      </c>
      <c r="AF15043" s="247">
        <v>15983.58</v>
      </c>
      <c r="AH15043" s="226" t="s">
        <v>54047</v>
      </c>
      <c r="AI15043" s="227">
        <v>164.87</v>
      </c>
      <c r="AK15043" s="207" t="s">
        <v>28845</v>
      </c>
      <c r="AL15043" s="208">
        <v>21808.95</v>
      </c>
      <c r="AM15043" s="93"/>
      <c r="AN15043" s="93"/>
      <c r="AO15043" s="93"/>
    </row>
    <row r="15044" spans="28:41" x14ac:dyDescent="0.55000000000000004">
      <c r="AB15044" s="278" t="s">
        <v>25949</v>
      </c>
      <c r="AC15044" s="279">
        <v>2870.29</v>
      </c>
      <c r="AE15044" s="246" t="s">
        <v>30113</v>
      </c>
      <c r="AF15044" s="247">
        <v>4100</v>
      </c>
      <c r="AH15044" s="226" t="s">
        <v>54048</v>
      </c>
      <c r="AI15044" s="227">
        <v>442.78</v>
      </c>
      <c r="AK15044" s="207" t="s">
        <v>28846</v>
      </c>
      <c r="AL15044" s="208">
        <v>3300063.05</v>
      </c>
      <c r="AM15044" s="93"/>
      <c r="AN15044" s="93"/>
      <c r="AO15044" s="93"/>
    </row>
    <row r="15045" spans="28:41" x14ac:dyDescent="0.55000000000000004">
      <c r="AB15045" s="278" t="s">
        <v>34022</v>
      </c>
      <c r="AC15045" s="279">
        <v>25676.68</v>
      </c>
      <c r="AE15045" s="246" t="s">
        <v>30118</v>
      </c>
      <c r="AF15045" s="247">
        <v>991.39</v>
      </c>
      <c r="AH15045" s="226" t="s">
        <v>54049</v>
      </c>
      <c r="AI15045" s="227">
        <v>9714.25</v>
      </c>
      <c r="AK15045" s="207" t="s">
        <v>14362</v>
      </c>
      <c r="AL15045" s="208">
        <v>-1496.64</v>
      </c>
      <c r="AM15045" s="93"/>
      <c r="AN15045" s="93"/>
      <c r="AO15045" s="93"/>
    </row>
    <row r="15046" spans="28:41" x14ac:dyDescent="0.55000000000000004">
      <c r="AB15046" s="278" t="s">
        <v>40878</v>
      </c>
      <c r="AC15046" s="279">
        <v>61198.2</v>
      </c>
      <c r="AE15046" s="246" t="s">
        <v>30119</v>
      </c>
      <c r="AF15046" s="247">
        <v>4755.55</v>
      </c>
      <c r="AH15046" s="226" t="s">
        <v>45820</v>
      </c>
      <c r="AI15046" s="227">
        <v>22428.639999999999</v>
      </c>
      <c r="AK15046" s="207" t="s">
        <v>14364</v>
      </c>
      <c r="AL15046" s="208">
        <v>35417.68</v>
      </c>
      <c r="AM15046" s="93"/>
      <c r="AN15046" s="93"/>
      <c r="AO15046" s="93"/>
    </row>
    <row r="15047" spans="28:41" x14ac:dyDescent="0.55000000000000004">
      <c r="AB15047" s="278" t="s">
        <v>34023</v>
      </c>
      <c r="AC15047" s="279">
        <v>1438.06</v>
      </c>
      <c r="AE15047" s="246" t="s">
        <v>30120</v>
      </c>
      <c r="AF15047" s="247">
        <v>750.32</v>
      </c>
      <c r="AH15047" s="226" t="s">
        <v>39595</v>
      </c>
      <c r="AI15047" s="227">
        <v>10641.12</v>
      </c>
      <c r="AK15047" s="207" t="s">
        <v>14365</v>
      </c>
      <c r="AL15047" s="208">
        <v>29778.19</v>
      </c>
      <c r="AM15047" s="93"/>
      <c r="AN15047" s="93"/>
      <c r="AO15047" s="93"/>
    </row>
    <row r="15048" spans="28:41" x14ac:dyDescent="0.55000000000000004">
      <c r="AB15048" s="278" t="s">
        <v>36625</v>
      </c>
      <c r="AC15048" s="279">
        <v>1122.5</v>
      </c>
      <c r="AE15048" s="246" t="s">
        <v>30122</v>
      </c>
      <c r="AF15048" s="247">
        <v>83.95</v>
      </c>
      <c r="AH15048" s="226" t="s">
        <v>49238</v>
      </c>
      <c r="AI15048" s="227">
        <v>104</v>
      </c>
      <c r="AK15048" s="207" t="s">
        <v>14367</v>
      </c>
      <c r="AL15048" s="208">
        <v>101210</v>
      </c>
      <c r="AM15048" s="93"/>
      <c r="AN15048" s="93"/>
      <c r="AO15048" s="93"/>
    </row>
    <row r="15049" spans="28:41" x14ac:dyDescent="0.55000000000000004">
      <c r="AB15049" s="278" t="s">
        <v>43334</v>
      </c>
      <c r="AC15049" s="279">
        <v>506.25</v>
      </c>
      <c r="AE15049" s="246" t="s">
        <v>30126</v>
      </c>
      <c r="AF15049" s="247">
        <v>-1050.98</v>
      </c>
      <c r="AH15049" s="226" t="s">
        <v>43093</v>
      </c>
      <c r="AI15049" s="227">
        <v>3330.2</v>
      </c>
      <c r="AK15049" s="207" t="s">
        <v>14369</v>
      </c>
      <c r="AL15049" s="208">
        <v>12572.32</v>
      </c>
      <c r="AM15049" s="93"/>
      <c r="AN15049" s="93"/>
      <c r="AO15049" s="93"/>
    </row>
    <row r="15050" spans="28:41" x14ac:dyDescent="0.55000000000000004">
      <c r="AB15050" s="278" t="s">
        <v>25951</v>
      </c>
      <c r="AC15050" s="279">
        <v>5762.98</v>
      </c>
      <c r="AE15050" s="246" t="s">
        <v>60848</v>
      </c>
      <c r="AF15050" s="247">
        <v>-1135.67</v>
      </c>
      <c r="AH15050" s="226" t="s">
        <v>43094</v>
      </c>
      <c r="AI15050" s="227">
        <v>653.89</v>
      </c>
      <c r="AK15050" s="207" t="s">
        <v>14370</v>
      </c>
      <c r="AL15050" s="208">
        <v>35635.93</v>
      </c>
      <c r="AM15050" s="93"/>
      <c r="AN15050" s="93"/>
      <c r="AO15050" s="93"/>
    </row>
    <row r="15051" spans="28:41" x14ac:dyDescent="0.55000000000000004">
      <c r="AB15051" s="278" t="s">
        <v>25952</v>
      </c>
      <c r="AC15051" s="279">
        <v>327.32</v>
      </c>
      <c r="AE15051" s="246" t="s">
        <v>35831</v>
      </c>
      <c r="AF15051" s="247">
        <v>672.07</v>
      </c>
      <c r="AH15051" s="226" t="s">
        <v>45821</v>
      </c>
      <c r="AI15051" s="227">
        <v>62418.5</v>
      </c>
      <c r="AK15051" s="207" t="s">
        <v>14371</v>
      </c>
      <c r="AL15051" s="208">
        <v>18081.88</v>
      </c>
      <c r="AM15051" s="93"/>
      <c r="AN15051" s="93"/>
      <c r="AO15051" s="93"/>
    </row>
    <row r="15052" spans="28:41" x14ac:dyDescent="0.55000000000000004">
      <c r="AB15052" s="278" t="s">
        <v>34025</v>
      </c>
      <c r="AC15052" s="279">
        <v>5000</v>
      </c>
      <c r="AE15052" s="246" t="s">
        <v>35832</v>
      </c>
      <c r="AF15052" s="247">
        <v>972.67</v>
      </c>
      <c r="AH15052" s="226" t="s">
        <v>36820</v>
      </c>
      <c r="AI15052" s="227">
        <v>185000</v>
      </c>
      <c r="AK15052" s="207" t="s">
        <v>14372</v>
      </c>
      <c r="AL15052" s="208">
        <v>-1454.52</v>
      </c>
      <c r="AM15052" s="93"/>
      <c r="AN15052" s="93"/>
      <c r="AO15052" s="93"/>
    </row>
    <row r="15053" spans="28:41" x14ac:dyDescent="0.55000000000000004">
      <c r="AB15053" s="278" t="s">
        <v>25955</v>
      </c>
      <c r="AC15053" s="279">
        <v>13123.07</v>
      </c>
      <c r="AE15053" s="246" t="s">
        <v>54104</v>
      </c>
      <c r="AF15053" s="247">
        <v>9391.7099999999991</v>
      </c>
      <c r="AH15053" s="226" t="s">
        <v>54050</v>
      </c>
      <c r="AI15053" s="227">
        <v>3568.36</v>
      </c>
      <c r="AK15053" s="207" t="s">
        <v>14374</v>
      </c>
      <c r="AL15053" s="208">
        <v>-132.94</v>
      </c>
      <c r="AM15053" s="93"/>
      <c r="AN15053" s="93"/>
      <c r="AO15053" s="93"/>
    </row>
    <row r="15054" spans="28:41" x14ac:dyDescent="0.55000000000000004">
      <c r="AB15054" s="278" t="s">
        <v>54516</v>
      </c>
      <c r="AC15054" s="279">
        <v>67954.2</v>
      </c>
      <c r="AE15054" s="246" t="s">
        <v>35833</v>
      </c>
      <c r="AF15054" s="247">
        <v>3118.39</v>
      </c>
      <c r="AH15054" s="226" t="s">
        <v>40677</v>
      </c>
      <c r="AI15054" s="227">
        <v>16499.009999999998</v>
      </c>
      <c r="AK15054" s="207" t="s">
        <v>14377</v>
      </c>
      <c r="AL15054" s="208">
        <v>-101857.7</v>
      </c>
      <c r="AM15054" s="93"/>
      <c r="AN15054" s="93"/>
      <c r="AO15054" s="93"/>
    </row>
    <row r="15055" spans="28:41" x14ac:dyDescent="0.55000000000000004">
      <c r="AB15055" s="278" t="s">
        <v>25957</v>
      </c>
      <c r="AC15055" s="279">
        <v>12900.83</v>
      </c>
      <c r="AE15055" s="246" t="s">
        <v>35834</v>
      </c>
      <c r="AF15055" s="247">
        <v>9341.6</v>
      </c>
      <c r="AH15055" s="226" t="s">
        <v>48349</v>
      </c>
      <c r="AI15055" s="227">
        <v>3281.75</v>
      </c>
      <c r="AK15055" s="207" t="s">
        <v>28847</v>
      </c>
      <c r="AL15055" s="208">
        <v>62228.07</v>
      </c>
      <c r="AM15055" s="93"/>
      <c r="AN15055" s="93"/>
      <c r="AO15055" s="93"/>
    </row>
    <row r="15056" spans="28:41" x14ac:dyDescent="0.55000000000000004">
      <c r="AB15056" s="278" t="s">
        <v>25959</v>
      </c>
      <c r="AC15056" s="279">
        <v>22748.04</v>
      </c>
      <c r="AE15056" s="246" t="s">
        <v>36872</v>
      </c>
      <c r="AF15056" s="247">
        <v>5182.88</v>
      </c>
      <c r="AH15056" s="226" t="s">
        <v>36821</v>
      </c>
      <c r="AI15056" s="227">
        <v>23307.360000000001</v>
      </c>
      <c r="AK15056" s="207" t="s">
        <v>28848</v>
      </c>
      <c r="AL15056" s="208">
        <v>523968.93</v>
      </c>
      <c r="AM15056" s="93"/>
      <c r="AN15056" s="93"/>
      <c r="AO15056" s="93"/>
    </row>
    <row r="15057" spans="28:41" x14ac:dyDescent="0.55000000000000004">
      <c r="AB15057" s="278" t="s">
        <v>25960</v>
      </c>
      <c r="AC15057" s="279">
        <v>38488.68</v>
      </c>
      <c r="AE15057" s="246" t="s">
        <v>30132</v>
      </c>
      <c r="AF15057" s="247">
        <v>325.63</v>
      </c>
      <c r="AH15057" s="226" t="s">
        <v>36822</v>
      </c>
      <c r="AI15057" s="227">
        <v>45401.98</v>
      </c>
      <c r="AK15057" s="207" t="s">
        <v>28849</v>
      </c>
      <c r="AL15057" s="208">
        <v>856949.83</v>
      </c>
      <c r="AM15057" s="93"/>
      <c r="AN15057" s="93"/>
      <c r="AO15057" s="93"/>
    </row>
    <row r="15058" spans="28:41" x14ac:dyDescent="0.55000000000000004">
      <c r="AB15058" s="278" t="s">
        <v>25961</v>
      </c>
      <c r="AC15058" s="279">
        <v>7526.24</v>
      </c>
      <c r="AE15058" s="246" t="s">
        <v>58714</v>
      </c>
      <c r="AF15058" s="247">
        <v>7500</v>
      </c>
      <c r="AH15058" s="226" t="s">
        <v>45822</v>
      </c>
      <c r="AI15058" s="227">
        <v>5298.38</v>
      </c>
      <c r="AK15058" s="207" t="s">
        <v>28850</v>
      </c>
      <c r="AL15058" s="208">
        <v>184065.17</v>
      </c>
      <c r="AM15058" s="93"/>
      <c r="AN15058" s="93"/>
      <c r="AO15058" s="93"/>
    </row>
    <row r="15059" spans="28:41" x14ac:dyDescent="0.55000000000000004">
      <c r="AB15059" s="278" t="s">
        <v>25962</v>
      </c>
      <c r="AC15059" s="279">
        <v>44077.8</v>
      </c>
      <c r="AE15059" s="246" t="s">
        <v>39614</v>
      </c>
      <c r="AF15059" s="247">
        <v>57200</v>
      </c>
      <c r="AH15059" s="226" t="s">
        <v>40678</v>
      </c>
      <c r="AI15059" s="227">
        <v>91.42</v>
      </c>
      <c r="AK15059" s="207" t="s">
        <v>28851</v>
      </c>
      <c r="AL15059" s="208">
        <v>13598.62</v>
      </c>
      <c r="AM15059" s="93"/>
      <c r="AN15059" s="93"/>
      <c r="AO15059" s="93"/>
    </row>
    <row r="15060" spans="28:41" x14ac:dyDescent="0.55000000000000004">
      <c r="AB15060" s="278" t="s">
        <v>25963</v>
      </c>
      <c r="AC15060" s="279">
        <v>10557.28</v>
      </c>
      <c r="AE15060" s="246" t="s">
        <v>30135</v>
      </c>
      <c r="AF15060" s="247">
        <v>59400</v>
      </c>
      <c r="AH15060" s="226" t="s">
        <v>35802</v>
      </c>
      <c r="AI15060" s="227">
        <v>23924</v>
      </c>
      <c r="AK15060" s="207" t="s">
        <v>28852</v>
      </c>
      <c r="AL15060" s="208">
        <v>38555.129999999997</v>
      </c>
      <c r="AM15060" s="93"/>
      <c r="AN15060" s="93"/>
      <c r="AO15060" s="93"/>
    </row>
    <row r="15061" spans="28:41" x14ac:dyDescent="0.55000000000000004">
      <c r="AB15061" s="278" t="s">
        <v>70149</v>
      </c>
      <c r="AC15061" s="279">
        <v>465</v>
      </c>
      <c r="AE15061" s="246" t="s">
        <v>50552</v>
      </c>
      <c r="AF15061" s="247">
        <v>8180.03</v>
      </c>
      <c r="AH15061" s="226" t="s">
        <v>36823</v>
      </c>
      <c r="AI15061" s="227">
        <v>1848</v>
      </c>
      <c r="AK15061" s="207" t="s">
        <v>28853</v>
      </c>
      <c r="AL15061" s="208">
        <v>125551.83</v>
      </c>
      <c r="AM15061" s="93"/>
      <c r="AN15061" s="93"/>
      <c r="AO15061" s="93"/>
    </row>
    <row r="15062" spans="28:41" x14ac:dyDescent="0.55000000000000004">
      <c r="AB15062" s="278" t="s">
        <v>25966</v>
      </c>
      <c r="AC15062" s="279">
        <v>0.93</v>
      </c>
      <c r="AE15062" s="246" t="s">
        <v>40700</v>
      </c>
      <c r="AF15062" s="247">
        <v>11208.32</v>
      </c>
      <c r="AH15062" s="226" t="s">
        <v>43095</v>
      </c>
      <c r="AI15062" s="227">
        <v>960</v>
      </c>
      <c r="AK15062" s="207" t="s">
        <v>28854</v>
      </c>
      <c r="AL15062" s="208">
        <v>2711523.36</v>
      </c>
      <c r="AM15062" s="93"/>
      <c r="AN15062" s="93"/>
      <c r="AO15062" s="93"/>
    </row>
    <row r="15063" spans="28:41" x14ac:dyDescent="0.55000000000000004">
      <c r="AB15063" s="278" t="s">
        <v>25967</v>
      </c>
      <c r="AC15063" s="279">
        <v>561.58000000000004</v>
      </c>
      <c r="AE15063" s="246" t="s">
        <v>35836</v>
      </c>
      <c r="AF15063" s="247">
        <v>177830.97</v>
      </c>
      <c r="AH15063" s="226" t="s">
        <v>54051</v>
      </c>
      <c r="AI15063" s="227">
        <v>105637.77</v>
      </c>
      <c r="AK15063" s="207" t="s">
        <v>28855</v>
      </c>
      <c r="AL15063" s="208">
        <v>32963.4</v>
      </c>
      <c r="AM15063" s="93"/>
      <c r="AN15063" s="93"/>
      <c r="AO15063" s="93"/>
    </row>
    <row r="15064" spans="28:41" x14ac:dyDescent="0.55000000000000004">
      <c r="AB15064" s="278" t="s">
        <v>55648</v>
      </c>
      <c r="AC15064" s="279">
        <v>10260</v>
      </c>
      <c r="AE15064" s="246" t="s">
        <v>50553</v>
      </c>
      <c r="AF15064" s="247">
        <v>1382.98</v>
      </c>
      <c r="AH15064" s="226" t="s">
        <v>39596</v>
      </c>
      <c r="AI15064" s="227">
        <v>5882.03</v>
      </c>
      <c r="AK15064" s="207" t="s">
        <v>28856</v>
      </c>
      <c r="AL15064" s="208">
        <v>266550.59000000003</v>
      </c>
      <c r="AM15064" s="93"/>
      <c r="AN15064" s="93"/>
      <c r="AO15064" s="93"/>
    </row>
    <row r="15065" spans="28:41" x14ac:dyDescent="0.55000000000000004">
      <c r="AB15065" s="278" t="s">
        <v>70150</v>
      </c>
      <c r="AC15065" s="279">
        <v>2375</v>
      </c>
      <c r="AE15065" s="246" t="s">
        <v>30139</v>
      </c>
      <c r="AF15065" s="247">
        <v>24246.79</v>
      </c>
      <c r="AH15065" s="226" t="s">
        <v>36824</v>
      </c>
      <c r="AI15065" s="227">
        <v>105450</v>
      </c>
      <c r="AK15065" s="207" t="s">
        <v>28857</v>
      </c>
      <c r="AL15065" s="208">
        <v>1795.41</v>
      </c>
      <c r="AM15065" s="93"/>
      <c r="AN15065" s="93"/>
      <c r="AO15065" s="93"/>
    </row>
    <row r="15066" spans="28:41" x14ac:dyDescent="0.55000000000000004">
      <c r="AB15066" s="278" t="s">
        <v>25972</v>
      </c>
      <c r="AC15066" s="279">
        <v>92646.39</v>
      </c>
      <c r="AE15066" s="246" t="s">
        <v>34327</v>
      </c>
      <c r="AF15066" s="247">
        <v>78045.16</v>
      </c>
      <c r="AH15066" s="226" t="s">
        <v>35803</v>
      </c>
      <c r="AI15066" s="227">
        <v>4770.28</v>
      </c>
      <c r="AK15066" s="207" t="s">
        <v>28858</v>
      </c>
      <c r="AL15066" s="208">
        <v>1483411</v>
      </c>
      <c r="AM15066" s="93"/>
      <c r="AN15066" s="93"/>
      <c r="AO15066" s="93"/>
    </row>
    <row r="15067" spans="28:41" x14ac:dyDescent="0.55000000000000004">
      <c r="AB15067" s="278" t="s">
        <v>69462</v>
      </c>
      <c r="AC15067" s="279">
        <v>4780</v>
      </c>
      <c r="AE15067" s="246" t="s">
        <v>36873</v>
      </c>
      <c r="AF15067" s="247">
        <v>17610.490000000002</v>
      </c>
      <c r="AH15067" s="226" t="s">
        <v>36825</v>
      </c>
      <c r="AI15067" s="227">
        <v>379</v>
      </c>
      <c r="AK15067" s="207" t="s">
        <v>28859</v>
      </c>
      <c r="AL15067" s="208">
        <v>132610</v>
      </c>
      <c r="AM15067" s="93"/>
      <c r="AN15067" s="93"/>
      <c r="AO15067" s="93"/>
    </row>
    <row r="15068" spans="28:41" x14ac:dyDescent="0.55000000000000004">
      <c r="AB15068" s="278" t="s">
        <v>25973</v>
      </c>
      <c r="AC15068" s="279">
        <v>3756.98</v>
      </c>
      <c r="AE15068" s="246" t="s">
        <v>36874</v>
      </c>
      <c r="AF15068" s="247">
        <v>2220385.7599999998</v>
      </c>
      <c r="AH15068" s="226" t="s">
        <v>54052</v>
      </c>
      <c r="AI15068" s="227">
        <v>44722.559999999998</v>
      </c>
      <c r="AK15068" s="207" t="s">
        <v>28860</v>
      </c>
      <c r="AL15068" s="208">
        <v>3375</v>
      </c>
      <c r="AM15068" s="93"/>
      <c r="AN15068" s="93"/>
      <c r="AO15068" s="93"/>
    </row>
    <row r="15069" spans="28:41" x14ac:dyDescent="0.55000000000000004">
      <c r="AB15069" s="278" t="s">
        <v>25975</v>
      </c>
      <c r="AC15069" s="279">
        <v>120661.35</v>
      </c>
      <c r="AE15069" s="246" t="s">
        <v>54105</v>
      </c>
      <c r="AF15069" s="247">
        <v>20579.689999999999</v>
      </c>
      <c r="AH15069" s="226" t="s">
        <v>43096</v>
      </c>
      <c r="AI15069" s="227">
        <v>16916.03</v>
      </c>
      <c r="AK15069" s="207" t="s">
        <v>28861</v>
      </c>
      <c r="AL15069" s="208">
        <v>1800</v>
      </c>
      <c r="AM15069" s="93"/>
      <c r="AN15069" s="93"/>
      <c r="AO15069" s="93"/>
    </row>
    <row r="15070" spans="28:41" x14ac:dyDescent="0.55000000000000004">
      <c r="AB15070" s="278" t="s">
        <v>43337</v>
      </c>
      <c r="AC15070" s="279">
        <v>7009</v>
      </c>
      <c r="AE15070" s="246" t="s">
        <v>59284</v>
      </c>
      <c r="AF15070" s="247">
        <v>182.94</v>
      </c>
      <c r="AH15070" s="226" t="s">
        <v>40679</v>
      </c>
      <c r="AI15070" s="227">
        <v>37640.03</v>
      </c>
      <c r="AK15070" s="207" t="s">
        <v>28862</v>
      </c>
      <c r="AL15070" s="208">
        <v>147612.5</v>
      </c>
      <c r="AM15070" s="93"/>
      <c r="AN15070" s="93"/>
      <c r="AO15070" s="93"/>
    </row>
    <row r="15071" spans="28:41" x14ac:dyDescent="0.55000000000000004">
      <c r="AB15071" s="278" t="s">
        <v>43338</v>
      </c>
      <c r="AC15071" s="279">
        <v>-168.81</v>
      </c>
      <c r="AE15071" s="246" t="s">
        <v>39615</v>
      </c>
      <c r="AF15071" s="247">
        <v>155420.84</v>
      </c>
      <c r="AH15071" s="226" t="s">
        <v>47342</v>
      </c>
      <c r="AI15071" s="227">
        <v>658.29</v>
      </c>
      <c r="AK15071" s="207" t="s">
        <v>28863</v>
      </c>
      <c r="AL15071" s="208">
        <v>309837.5</v>
      </c>
      <c r="AM15071" s="93"/>
      <c r="AN15071" s="93"/>
      <c r="AO15071" s="93"/>
    </row>
    <row r="15072" spans="28:41" x14ac:dyDescent="0.55000000000000004">
      <c r="AB15072" s="278" t="s">
        <v>58083</v>
      </c>
      <c r="AC15072" s="279">
        <v>7094.18</v>
      </c>
      <c r="AE15072" s="246" t="s">
        <v>30140</v>
      </c>
      <c r="AF15072" s="247">
        <v>12493.65</v>
      </c>
      <c r="AH15072" s="226" t="s">
        <v>49239</v>
      </c>
      <c r="AI15072" s="227">
        <v>672</v>
      </c>
      <c r="AK15072" s="207" t="s">
        <v>28864</v>
      </c>
      <c r="AL15072" s="208">
        <v>51483.94</v>
      </c>
      <c r="AM15072" s="93"/>
      <c r="AN15072" s="93"/>
      <c r="AO15072" s="93"/>
    </row>
    <row r="15073" spans="28:41" x14ac:dyDescent="0.55000000000000004">
      <c r="AB15073" s="278" t="s">
        <v>46149</v>
      </c>
      <c r="AC15073" s="279">
        <v>178177.15</v>
      </c>
      <c r="AE15073" s="246" t="s">
        <v>62494</v>
      </c>
      <c r="AF15073" s="247">
        <v>614697.59</v>
      </c>
      <c r="AH15073" s="226" t="s">
        <v>54053</v>
      </c>
      <c r="AI15073" s="227">
        <v>218.44</v>
      </c>
      <c r="AK15073" s="207" t="s">
        <v>28865</v>
      </c>
      <c r="AL15073" s="208">
        <v>80793.070000000007</v>
      </c>
      <c r="AM15073" s="93"/>
      <c r="AN15073" s="93"/>
      <c r="AO15073" s="93"/>
    </row>
    <row r="15074" spans="28:41" x14ac:dyDescent="0.55000000000000004">
      <c r="AB15074" s="278" t="s">
        <v>58084</v>
      </c>
      <c r="AC15074" s="279">
        <v>1063375.18</v>
      </c>
      <c r="AE15074" s="246" t="s">
        <v>30142</v>
      </c>
      <c r="AF15074" s="247">
        <v>50599.3</v>
      </c>
      <c r="AH15074" s="226" t="s">
        <v>48350</v>
      </c>
      <c r="AI15074" s="227">
        <v>282.27999999999997</v>
      </c>
      <c r="AK15074" s="207" t="s">
        <v>28866</v>
      </c>
      <c r="AL15074" s="208">
        <v>1646.83</v>
      </c>
      <c r="AM15074" s="93"/>
      <c r="AN15074" s="93"/>
      <c r="AO15074" s="93"/>
    </row>
    <row r="15075" spans="28:41" x14ac:dyDescent="0.55000000000000004">
      <c r="AB15075" s="278" t="s">
        <v>69463</v>
      </c>
      <c r="AC15075" s="279">
        <v>87871.679999999993</v>
      </c>
      <c r="AE15075" s="246" t="s">
        <v>47366</v>
      </c>
      <c r="AF15075" s="247">
        <v>-16142.79</v>
      </c>
      <c r="AH15075" s="226" t="s">
        <v>48351</v>
      </c>
      <c r="AI15075" s="227">
        <v>2237.94</v>
      </c>
      <c r="AK15075" s="207" t="s">
        <v>28867</v>
      </c>
      <c r="AL15075" s="208">
        <v>1646704.5</v>
      </c>
      <c r="AM15075" s="93"/>
      <c r="AN15075" s="93"/>
      <c r="AO15075" s="93"/>
    </row>
    <row r="15076" spans="28:41" x14ac:dyDescent="0.55000000000000004">
      <c r="AB15076" s="278" t="s">
        <v>34036</v>
      </c>
      <c r="AC15076" s="279">
        <v>83078.039999999994</v>
      </c>
      <c r="AE15076" s="246" t="s">
        <v>56690</v>
      </c>
      <c r="AF15076" s="247">
        <v>69892</v>
      </c>
      <c r="AH15076" s="226" t="s">
        <v>48352</v>
      </c>
      <c r="AI15076" s="227">
        <v>1600.19</v>
      </c>
      <c r="AK15076" s="207" t="s">
        <v>28868</v>
      </c>
      <c r="AL15076" s="208">
        <v>1000</v>
      </c>
      <c r="AM15076" s="93"/>
      <c r="AN15076" s="93"/>
      <c r="AO15076" s="93"/>
    </row>
    <row r="15077" spans="28:41" x14ac:dyDescent="0.55000000000000004">
      <c r="AB15077" s="278" t="s">
        <v>34037</v>
      </c>
      <c r="AC15077" s="279">
        <v>186641.9</v>
      </c>
      <c r="AE15077" s="246" t="s">
        <v>47367</v>
      </c>
      <c r="AF15077" s="247">
        <v>11190</v>
      </c>
      <c r="AH15077" s="226" t="s">
        <v>45823</v>
      </c>
      <c r="AI15077" s="227">
        <v>83267.5</v>
      </c>
      <c r="AK15077" s="207" t="s">
        <v>28869</v>
      </c>
      <c r="AL15077" s="208">
        <v>121746.06</v>
      </c>
      <c r="AM15077" s="93"/>
      <c r="AN15077" s="93"/>
      <c r="AO15077" s="93"/>
    </row>
    <row r="15078" spans="28:41" x14ac:dyDescent="0.55000000000000004">
      <c r="AB15078" s="278" t="s">
        <v>26032</v>
      </c>
      <c r="AC15078" s="279">
        <v>137423.87</v>
      </c>
      <c r="AE15078" s="246" t="s">
        <v>47368</v>
      </c>
      <c r="AF15078" s="247">
        <v>856.12</v>
      </c>
      <c r="AH15078" s="226" t="s">
        <v>45824</v>
      </c>
      <c r="AI15078" s="227">
        <v>6163.5</v>
      </c>
      <c r="AK15078" s="207" t="s">
        <v>28870</v>
      </c>
      <c r="AL15078" s="208">
        <v>51235</v>
      </c>
      <c r="AM15078" s="93"/>
      <c r="AN15078" s="93"/>
      <c r="AO15078" s="93"/>
    </row>
    <row r="15079" spans="28:41" x14ac:dyDescent="0.55000000000000004">
      <c r="AB15079" s="278" t="s">
        <v>26033</v>
      </c>
      <c r="AC15079" s="279">
        <v>64298.64</v>
      </c>
      <c r="AE15079" s="246" t="s">
        <v>47369</v>
      </c>
      <c r="AF15079" s="247">
        <v>1722.35</v>
      </c>
      <c r="AH15079" s="226" t="s">
        <v>29644</v>
      </c>
      <c r="AI15079" s="227">
        <v>504.5</v>
      </c>
      <c r="AK15079" s="207" t="s">
        <v>28871</v>
      </c>
      <c r="AL15079" s="208">
        <v>27832.21</v>
      </c>
      <c r="AM15079" s="93"/>
      <c r="AN15079" s="93"/>
      <c r="AO15079" s="93"/>
    </row>
    <row r="15080" spans="28:41" x14ac:dyDescent="0.55000000000000004">
      <c r="AB15080" s="278" t="s">
        <v>35493</v>
      </c>
      <c r="AC15080" s="279">
        <v>445212.43</v>
      </c>
      <c r="AE15080" s="246" t="s">
        <v>56691</v>
      </c>
      <c r="AF15080" s="247">
        <v>34797.75</v>
      </c>
      <c r="AH15080" s="226" t="s">
        <v>40680</v>
      </c>
      <c r="AI15080" s="227">
        <v>3947.5</v>
      </c>
      <c r="AK15080" s="207" t="s">
        <v>28872</v>
      </c>
      <c r="AL15080" s="208">
        <v>350581.54</v>
      </c>
      <c r="AM15080" s="93"/>
      <c r="AN15080" s="93"/>
      <c r="AO15080" s="93"/>
    </row>
    <row r="15081" spans="28:41" x14ac:dyDescent="0.55000000000000004">
      <c r="AB15081" s="278" t="s">
        <v>14113</v>
      </c>
      <c r="AC15081" s="279">
        <v>169271.88</v>
      </c>
      <c r="AE15081" s="246" t="s">
        <v>56692</v>
      </c>
      <c r="AF15081" s="247">
        <v>2662.03</v>
      </c>
      <c r="AH15081" s="226" t="s">
        <v>34285</v>
      </c>
      <c r="AI15081" s="227">
        <v>7974</v>
      </c>
      <c r="AK15081" s="207" t="s">
        <v>28873</v>
      </c>
      <c r="AL15081" s="208">
        <v>63237.96</v>
      </c>
      <c r="AM15081" s="93"/>
      <c r="AN15081" s="93"/>
      <c r="AO15081" s="93"/>
    </row>
    <row r="15082" spans="28:41" x14ac:dyDescent="0.55000000000000004">
      <c r="AB15082" s="278" t="s">
        <v>69464</v>
      </c>
      <c r="AC15082" s="279">
        <v>27114.67</v>
      </c>
      <c r="AE15082" s="246" t="s">
        <v>56693</v>
      </c>
      <c r="AF15082" s="247">
        <v>8525.48</v>
      </c>
      <c r="AH15082" s="226" t="s">
        <v>40681</v>
      </c>
      <c r="AI15082" s="227">
        <v>7059</v>
      </c>
      <c r="AK15082" s="207" t="s">
        <v>28874</v>
      </c>
      <c r="AL15082" s="208">
        <v>117468.24</v>
      </c>
      <c r="AM15082" s="93"/>
      <c r="AN15082" s="93"/>
      <c r="AO15082" s="93"/>
    </row>
    <row r="15083" spans="28:41" x14ac:dyDescent="0.55000000000000004">
      <c r="AB15083" s="278" t="s">
        <v>39413</v>
      </c>
      <c r="AC15083" s="279">
        <v>2209</v>
      </c>
      <c r="AE15083" s="246" t="s">
        <v>59447</v>
      </c>
      <c r="AF15083" s="247">
        <v>14300</v>
      </c>
      <c r="AH15083" s="226" t="s">
        <v>45825</v>
      </c>
      <c r="AI15083" s="227">
        <v>38125</v>
      </c>
      <c r="AK15083" s="207" t="s">
        <v>28875</v>
      </c>
      <c r="AL15083" s="208">
        <v>1326354.06</v>
      </c>
      <c r="AM15083" s="93"/>
      <c r="AN15083" s="93"/>
      <c r="AO15083" s="93"/>
    </row>
    <row r="15084" spans="28:41" x14ac:dyDescent="0.55000000000000004">
      <c r="AB15084" s="278" t="s">
        <v>26035</v>
      </c>
      <c r="AC15084" s="279">
        <v>132391.51</v>
      </c>
      <c r="AE15084" s="246" t="s">
        <v>50555</v>
      </c>
      <c r="AF15084" s="247">
        <v>16222.97</v>
      </c>
      <c r="AH15084" s="226" t="s">
        <v>45826</v>
      </c>
      <c r="AI15084" s="227">
        <v>2916.58</v>
      </c>
      <c r="AK15084" s="207" t="s">
        <v>28876</v>
      </c>
      <c r="AL15084" s="208">
        <v>246456.7</v>
      </c>
      <c r="AM15084" s="93"/>
      <c r="AN15084" s="93"/>
      <c r="AO15084" s="93"/>
    </row>
    <row r="15085" spans="28:41" x14ac:dyDescent="0.55000000000000004">
      <c r="AB15085" s="278" t="s">
        <v>69465</v>
      </c>
      <c r="AC15085" s="279">
        <v>1977.11</v>
      </c>
      <c r="AE15085" s="246" t="s">
        <v>49254</v>
      </c>
      <c r="AF15085" s="247">
        <v>8674.36</v>
      </c>
      <c r="AH15085" s="226" t="s">
        <v>54054</v>
      </c>
      <c r="AI15085" s="227">
        <v>780</v>
      </c>
      <c r="AK15085" s="207" t="s">
        <v>28877</v>
      </c>
      <c r="AL15085" s="208">
        <v>116901.7</v>
      </c>
      <c r="AM15085" s="93"/>
      <c r="AN15085" s="93"/>
      <c r="AO15085" s="93"/>
    </row>
    <row r="15086" spans="28:41" x14ac:dyDescent="0.55000000000000004">
      <c r="AB15086" s="278" t="s">
        <v>36630</v>
      </c>
      <c r="AC15086" s="279">
        <v>8119.87</v>
      </c>
      <c r="AE15086" s="246" t="s">
        <v>62495</v>
      </c>
      <c r="AF15086" s="247">
        <v>48700.77</v>
      </c>
      <c r="AH15086" s="226" t="s">
        <v>34286</v>
      </c>
      <c r="AI15086" s="227">
        <v>9666</v>
      </c>
      <c r="AK15086" s="207" t="s">
        <v>28878</v>
      </c>
      <c r="AL15086" s="208">
        <v>340787.75</v>
      </c>
      <c r="AM15086" s="93"/>
      <c r="AN15086" s="93"/>
      <c r="AO15086" s="93"/>
    </row>
    <row r="15087" spans="28:41" x14ac:dyDescent="0.55000000000000004">
      <c r="AB15087" s="278" t="s">
        <v>26037</v>
      </c>
      <c r="AC15087" s="279">
        <v>62688.33</v>
      </c>
      <c r="AE15087" s="246" t="s">
        <v>60849</v>
      </c>
      <c r="AF15087" s="247">
        <v>-230.3</v>
      </c>
      <c r="AH15087" s="226" t="s">
        <v>43097</v>
      </c>
      <c r="AI15087" s="227">
        <v>1390.25</v>
      </c>
      <c r="AK15087" s="207" t="s">
        <v>28879</v>
      </c>
      <c r="AL15087" s="208">
        <v>136198.63</v>
      </c>
      <c r="AM15087" s="93"/>
      <c r="AN15087" s="93"/>
      <c r="AO15087" s="93"/>
    </row>
    <row r="15088" spans="28:41" x14ac:dyDescent="0.55000000000000004">
      <c r="AB15088" s="278" t="s">
        <v>14116</v>
      </c>
      <c r="AC15088" s="279">
        <v>102873.64</v>
      </c>
      <c r="AE15088" s="246" t="s">
        <v>61639</v>
      </c>
      <c r="AF15088" s="247">
        <v>15750</v>
      </c>
      <c r="AH15088" s="226" t="s">
        <v>43098</v>
      </c>
      <c r="AI15088" s="227">
        <v>140.12</v>
      </c>
      <c r="AK15088" s="207" t="s">
        <v>28880</v>
      </c>
      <c r="AL15088" s="208">
        <v>5662.15</v>
      </c>
      <c r="AM15088" s="93"/>
      <c r="AN15088" s="93"/>
      <c r="AO15088" s="93"/>
    </row>
    <row r="15089" spans="28:41" x14ac:dyDescent="0.55000000000000004">
      <c r="AB15089" s="278" t="s">
        <v>14117</v>
      </c>
      <c r="AC15089" s="279">
        <v>338429.93</v>
      </c>
      <c r="AE15089" s="246" t="s">
        <v>56694</v>
      </c>
      <c r="AF15089" s="247">
        <v>45587.75</v>
      </c>
      <c r="AH15089" s="226" t="s">
        <v>45827</v>
      </c>
      <c r="AI15089" s="227">
        <v>7.85</v>
      </c>
      <c r="AK15089" s="207" t="s">
        <v>28881</v>
      </c>
      <c r="AL15089" s="208">
        <v>5951.69</v>
      </c>
      <c r="AM15089" s="93"/>
      <c r="AN15089" s="93"/>
      <c r="AO15089" s="93"/>
    </row>
    <row r="15090" spans="28:41" x14ac:dyDescent="0.55000000000000004">
      <c r="AB15090" s="278" t="s">
        <v>14118</v>
      </c>
      <c r="AC15090" s="279">
        <v>142170.23000000001</v>
      </c>
      <c r="AE15090" s="246" t="s">
        <v>56695</v>
      </c>
      <c r="AF15090" s="247">
        <v>4692.47</v>
      </c>
      <c r="AH15090" s="226" t="s">
        <v>43099</v>
      </c>
      <c r="AI15090" s="227">
        <v>264.77999999999997</v>
      </c>
      <c r="AK15090" s="207" t="s">
        <v>28882</v>
      </c>
      <c r="AL15090" s="208">
        <v>78835.149999999994</v>
      </c>
      <c r="AM15090" s="93"/>
      <c r="AN15090" s="93"/>
      <c r="AO15090" s="93"/>
    </row>
    <row r="15091" spans="28:41" x14ac:dyDescent="0.55000000000000004">
      <c r="AB15091" s="278" t="s">
        <v>26038</v>
      </c>
      <c r="AC15091" s="279">
        <v>750</v>
      </c>
      <c r="AE15091" s="246" t="s">
        <v>56696</v>
      </c>
      <c r="AF15091" s="247">
        <v>14763.39</v>
      </c>
      <c r="AH15091" s="226" t="s">
        <v>34287</v>
      </c>
      <c r="AI15091" s="227">
        <v>31336.3</v>
      </c>
      <c r="AK15091" s="207" t="s">
        <v>28883</v>
      </c>
      <c r="AL15091" s="208">
        <v>51190.35</v>
      </c>
      <c r="AM15091" s="93"/>
      <c r="AN15091" s="93"/>
      <c r="AO15091" s="93"/>
    </row>
    <row r="15092" spans="28:41" x14ac:dyDescent="0.55000000000000004">
      <c r="AB15092" s="278" t="s">
        <v>26039</v>
      </c>
      <c r="AC15092" s="279">
        <v>19523.03</v>
      </c>
      <c r="AE15092" s="246" t="s">
        <v>54106</v>
      </c>
      <c r="AF15092" s="247">
        <v>15568.85</v>
      </c>
      <c r="AH15092" s="226" t="s">
        <v>34288</v>
      </c>
      <c r="AI15092" s="227">
        <v>2849.4</v>
      </c>
      <c r="AK15092" s="207" t="s">
        <v>28884</v>
      </c>
      <c r="AL15092" s="208">
        <v>115475.05</v>
      </c>
      <c r="AM15092" s="93"/>
      <c r="AN15092" s="93"/>
      <c r="AO15092" s="93"/>
    </row>
    <row r="15093" spans="28:41" x14ac:dyDescent="0.55000000000000004">
      <c r="AB15093" s="278" t="s">
        <v>69466</v>
      </c>
      <c r="AC15093" s="279">
        <v>375670.9</v>
      </c>
      <c r="AE15093" s="246" t="s">
        <v>50556</v>
      </c>
      <c r="AF15093" s="247">
        <v>26441.29</v>
      </c>
      <c r="AH15093" s="226" t="s">
        <v>34289</v>
      </c>
      <c r="AI15093" s="227">
        <v>2599.15</v>
      </c>
      <c r="AK15093" s="207" t="s">
        <v>28885</v>
      </c>
      <c r="AL15093" s="208">
        <v>8823.67</v>
      </c>
      <c r="AM15093" s="93"/>
      <c r="AN15093" s="93"/>
      <c r="AO15093" s="93"/>
    </row>
    <row r="15094" spans="28:41" x14ac:dyDescent="0.55000000000000004">
      <c r="AB15094" s="278" t="s">
        <v>54518</v>
      </c>
      <c r="AC15094" s="279">
        <v>16776.68</v>
      </c>
      <c r="AE15094" s="246" t="s">
        <v>65071</v>
      </c>
      <c r="AF15094" s="247">
        <v>5577.97</v>
      </c>
      <c r="AH15094" s="226" t="s">
        <v>34290</v>
      </c>
      <c r="AI15094" s="227">
        <v>491.49</v>
      </c>
      <c r="AK15094" s="207" t="s">
        <v>28886</v>
      </c>
      <c r="AL15094" s="208">
        <v>415.73</v>
      </c>
      <c r="AM15094" s="93"/>
      <c r="AN15094" s="93"/>
      <c r="AO15094" s="93"/>
    </row>
    <row r="15095" spans="28:41" x14ac:dyDescent="0.55000000000000004">
      <c r="AB15095" s="278" t="s">
        <v>70948</v>
      </c>
      <c r="AC15095" s="279">
        <v>2375</v>
      </c>
      <c r="AE15095" s="246" t="s">
        <v>60850</v>
      </c>
      <c r="AF15095" s="247">
        <v>-117.63</v>
      </c>
      <c r="AH15095" s="226" t="s">
        <v>34291</v>
      </c>
      <c r="AI15095" s="227">
        <v>1723.16</v>
      </c>
      <c r="AK15095" s="207" t="s">
        <v>28887</v>
      </c>
      <c r="AL15095" s="208">
        <v>2930.79</v>
      </c>
      <c r="AM15095" s="93"/>
      <c r="AN15095" s="93"/>
      <c r="AO15095" s="93"/>
    </row>
    <row r="15096" spans="28:41" x14ac:dyDescent="0.55000000000000004">
      <c r="AB15096" s="278" t="s">
        <v>69905</v>
      </c>
      <c r="AC15096" s="279">
        <v>2000</v>
      </c>
      <c r="AE15096" s="246" t="s">
        <v>55541</v>
      </c>
      <c r="AF15096" s="247">
        <v>192259.04</v>
      </c>
      <c r="AH15096" s="226" t="s">
        <v>54055</v>
      </c>
      <c r="AI15096" s="227">
        <v>569.96</v>
      </c>
      <c r="AK15096" s="207" t="s">
        <v>28888</v>
      </c>
      <c r="AL15096" s="208">
        <v>49950</v>
      </c>
      <c r="AM15096" s="93"/>
      <c r="AN15096" s="93"/>
      <c r="AO15096" s="93"/>
    </row>
    <row r="15097" spans="28:41" x14ac:dyDescent="0.55000000000000004">
      <c r="AB15097" s="278" t="s">
        <v>26042</v>
      </c>
      <c r="AC15097" s="279">
        <v>40626.629999999997</v>
      </c>
      <c r="AE15097" s="246" t="s">
        <v>60851</v>
      </c>
      <c r="AF15097" s="247">
        <v>628754.26</v>
      </c>
      <c r="AH15097" s="226" t="s">
        <v>48353</v>
      </c>
      <c r="AI15097" s="227">
        <v>1150</v>
      </c>
      <c r="AK15097" s="207" t="s">
        <v>28889</v>
      </c>
      <c r="AL15097" s="208">
        <v>6592.5</v>
      </c>
      <c r="AM15097" s="93"/>
      <c r="AN15097" s="93"/>
      <c r="AO15097" s="93"/>
    </row>
    <row r="15098" spans="28:41" x14ac:dyDescent="0.55000000000000004">
      <c r="AB15098" s="278" t="s">
        <v>26043</v>
      </c>
      <c r="AC15098" s="279">
        <v>17499.09</v>
      </c>
      <c r="AE15098" s="246" t="s">
        <v>56697</v>
      </c>
      <c r="AF15098" s="247">
        <v>138788.6</v>
      </c>
      <c r="AH15098" s="226" t="s">
        <v>35806</v>
      </c>
      <c r="AI15098" s="227">
        <v>55669.67</v>
      </c>
      <c r="AK15098" s="207" t="s">
        <v>28890</v>
      </c>
      <c r="AL15098" s="208">
        <v>4325.53</v>
      </c>
      <c r="AM15098" s="93"/>
      <c r="AN15098" s="93"/>
      <c r="AO15098" s="93"/>
    </row>
    <row r="15099" spans="28:41" x14ac:dyDescent="0.55000000000000004">
      <c r="AB15099" s="278" t="s">
        <v>26045</v>
      </c>
      <c r="AC15099" s="279">
        <v>1959.06</v>
      </c>
      <c r="AE15099" s="246" t="s">
        <v>36875</v>
      </c>
      <c r="AF15099" s="247">
        <v>60000</v>
      </c>
      <c r="AH15099" s="226" t="s">
        <v>35807</v>
      </c>
      <c r="AI15099" s="227">
        <v>4184.12</v>
      </c>
      <c r="AK15099" s="207" t="s">
        <v>28891</v>
      </c>
      <c r="AL15099" s="208">
        <v>1430.4</v>
      </c>
      <c r="AM15099" s="93"/>
      <c r="AN15099" s="93"/>
      <c r="AO15099" s="93"/>
    </row>
    <row r="15100" spans="28:41" x14ac:dyDescent="0.55000000000000004">
      <c r="AB15100" s="278" t="s">
        <v>63518</v>
      </c>
      <c r="AC15100" s="279">
        <v>-601.21</v>
      </c>
      <c r="AE15100" s="246" t="s">
        <v>57962</v>
      </c>
      <c r="AF15100" s="247">
        <v>268956.27</v>
      </c>
      <c r="AH15100" s="226" t="s">
        <v>35808</v>
      </c>
      <c r="AI15100" s="227">
        <v>5862.09</v>
      </c>
      <c r="AK15100" s="207" t="s">
        <v>28892</v>
      </c>
      <c r="AL15100" s="208">
        <v>31079.97</v>
      </c>
      <c r="AM15100" s="93"/>
      <c r="AN15100" s="93"/>
      <c r="AO15100" s="93"/>
    </row>
    <row r="15101" spans="28:41" x14ac:dyDescent="0.55000000000000004">
      <c r="AB15101" s="278" t="s">
        <v>26047</v>
      </c>
      <c r="AC15101" s="279">
        <v>3004994.74</v>
      </c>
      <c r="AE15101" s="246" t="s">
        <v>63831</v>
      </c>
      <c r="AF15101" s="247">
        <v>3092.76</v>
      </c>
      <c r="AH15101" s="226" t="s">
        <v>45828</v>
      </c>
      <c r="AI15101" s="227">
        <v>17552.13</v>
      </c>
      <c r="AK15101" s="207" t="s">
        <v>28893</v>
      </c>
      <c r="AL15101" s="208">
        <v>901148.11</v>
      </c>
      <c r="AM15101" s="93"/>
      <c r="AN15101" s="93"/>
      <c r="AO15101" s="93"/>
    </row>
    <row r="15102" spans="28:41" x14ac:dyDescent="0.55000000000000004">
      <c r="AB15102" s="278" t="s">
        <v>60013</v>
      </c>
      <c r="AC15102" s="279">
        <v>575.04</v>
      </c>
      <c r="AE15102" s="246" t="s">
        <v>36876</v>
      </c>
      <c r="AF15102" s="247">
        <v>31540.75</v>
      </c>
      <c r="AH15102" s="226" t="s">
        <v>45829</v>
      </c>
      <c r="AI15102" s="227">
        <v>1332.87</v>
      </c>
      <c r="AK15102" s="207" t="s">
        <v>28894</v>
      </c>
      <c r="AL15102" s="208">
        <v>27124.639999999999</v>
      </c>
      <c r="AM15102" s="93"/>
      <c r="AN15102" s="93"/>
      <c r="AO15102" s="93"/>
    </row>
    <row r="15103" spans="28:41" x14ac:dyDescent="0.55000000000000004">
      <c r="AB15103" s="278" t="s">
        <v>26083</v>
      </c>
      <c r="AC15103" s="279">
        <v>43.96</v>
      </c>
      <c r="AE15103" s="246" t="s">
        <v>56698</v>
      </c>
      <c r="AF15103" s="247">
        <v>42784.4</v>
      </c>
      <c r="AH15103" s="226" t="s">
        <v>45830</v>
      </c>
      <c r="AI15103" s="227">
        <v>25000</v>
      </c>
      <c r="AK15103" s="207" t="s">
        <v>28895</v>
      </c>
      <c r="AL15103" s="208">
        <v>49950</v>
      </c>
      <c r="AM15103" s="93"/>
      <c r="AN15103" s="93"/>
      <c r="AO15103" s="93"/>
    </row>
    <row r="15104" spans="28:41" x14ac:dyDescent="0.55000000000000004">
      <c r="AB15104" s="278" t="s">
        <v>32629</v>
      </c>
      <c r="AC15104" s="279">
        <v>1033.75</v>
      </c>
      <c r="AE15104" s="246" t="s">
        <v>60852</v>
      </c>
      <c r="AF15104" s="247">
        <v>5656.05</v>
      </c>
      <c r="AH15104" s="226" t="s">
        <v>45831</v>
      </c>
      <c r="AI15104" s="227">
        <v>1912.5</v>
      </c>
      <c r="AK15104" s="207" t="s">
        <v>34405</v>
      </c>
      <c r="AL15104" s="208">
        <v>66.45</v>
      </c>
      <c r="AM15104" s="93"/>
      <c r="AN15104" s="93"/>
      <c r="AO15104" s="93"/>
    </row>
    <row r="15105" spans="28:41" x14ac:dyDescent="0.55000000000000004">
      <c r="AB15105" s="278" t="s">
        <v>60947</v>
      </c>
      <c r="AC15105" s="279">
        <v>15601.13</v>
      </c>
      <c r="AE15105" s="246" t="s">
        <v>61640</v>
      </c>
      <c r="AF15105" s="247">
        <v>700</v>
      </c>
      <c r="AH15105" s="226" t="s">
        <v>36829</v>
      </c>
      <c r="AI15105" s="227">
        <v>2831.96</v>
      </c>
      <c r="AK15105" s="207" t="s">
        <v>28896</v>
      </c>
      <c r="AL15105" s="208">
        <v>1363747.89</v>
      </c>
      <c r="AM15105" s="93"/>
      <c r="AN15105" s="93"/>
      <c r="AO15105" s="93"/>
    </row>
    <row r="15106" spans="28:41" x14ac:dyDescent="0.55000000000000004">
      <c r="AB15106" s="278" t="s">
        <v>26085</v>
      </c>
      <c r="AC15106" s="279">
        <v>12284.07</v>
      </c>
      <c r="AE15106" s="246" t="s">
        <v>61641</v>
      </c>
      <c r="AF15106" s="247">
        <v>172.09</v>
      </c>
      <c r="AH15106" s="226" t="s">
        <v>29666</v>
      </c>
      <c r="AI15106" s="227">
        <v>5911.76</v>
      </c>
      <c r="AK15106" s="207" t="s">
        <v>28897</v>
      </c>
      <c r="AL15106" s="208">
        <v>211641.03</v>
      </c>
      <c r="AM15106" s="93"/>
      <c r="AN15106" s="93"/>
      <c r="AO15106" s="93"/>
    </row>
    <row r="15107" spans="28:41" x14ac:dyDescent="0.55000000000000004">
      <c r="AB15107" s="278" t="s">
        <v>26089</v>
      </c>
      <c r="AC15107" s="279">
        <v>25000</v>
      </c>
      <c r="AE15107" s="246" t="s">
        <v>61642</v>
      </c>
      <c r="AF15107" s="247">
        <v>1634.86</v>
      </c>
      <c r="AH15107" s="226" t="s">
        <v>47343</v>
      </c>
      <c r="AI15107" s="227">
        <v>495</v>
      </c>
      <c r="AK15107" s="207" t="s">
        <v>28898</v>
      </c>
      <c r="AL15107" s="208">
        <v>1800</v>
      </c>
      <c r="AM15107" s="93"/>
      <c r="AN15107" s="93"/>
      <c r="AO15107" s="93"/>
    </row>
    <row r="15108" spans="28:41" x14ac:dyDescent="0.55000000000000004">
      <c r="AB15108" s="278" t="s">
        <v>49406</v>
      </c>
      <c r="AC15108" s="279">
        <v>10000</v>
      </c>
      <c r="AE15108" s="246" t="s">
        <v>54107</v>
      </c>
      <c r="AF15108" s="247">
        <v>55866.33</v>
      </c>
      <c r="AH15108" s="226" t="s">
        <v>54056</v>
      </c>
      <c r="AI15108" s="227">
        <v>2500</v>
      </c>
      <c r="AK15108" s="207" t="s">
        <v>28899</v>
      </c>
      <c r="AL15108" s="208">
        <v>1013.87</v>
      </c>
      <c r="AM15108" s="93"/>
      <c r="AN15108" s="93"/>
      <c r="AO15108" s="93"/>
    </row>
    <row r="15109" spans="28:41" x14ac:dyDescent="0.55000000000000004">
      <c r="AB15109" s="278" t="s">
        <v>69467</v>
      </c>
      <c r="AC15109" s="279">
        <v>68500</v>
      </c>
      <c r="AE15109" s="246" t="s">
        <v>55542</v>
      </c>
      <c r="AF15109" s="247">
        <v>3413.14</v>
      </c>
      <c r="AH15109" s="226" t="s">
        <v>29667</v>
      </c>
      <c r="AI15109" s="227">
        <v>810</v>
      </c>
      <c r="AK15109" s="207" t="s">
        <v>28900</v>
      </c>
      <c r="AL15109" s="208">
        <v>115475.05</v>
      </c>
      <c r="AM15109" s="93"/>
      <c r="AN15109" s="93"/>
      <c r="AO15109" s="93"/>
    </row>
    <row r="15110" spans="28:41" x14ac:dyDescent="0.55000000000000004">
      <c r="AB15110" s="278" t="s">
        <v>26114</v>
      </c>
      <c r="AC15110" s="279">
        <v>5240.3</v>
      </c>
      <c r="AE15110" s="246" t="s">
        <v>40701</v>
      </c>
      <c r="AF15110" s="247">
        <v>50256.33</v>
      </c>
      <c r="AH15110" s="226" t="s">
        <v>29668</v>
      </c>
      <c r="AI15110" s="227">
        <v>61.97</v>
      </c>
      <c r="AK15110" s="207" t="s">
        <v>14379</v>
      </c>
      <c r="AL15110" s="208">
        <v>-1496.64</v>
      </c>
      <c r="AM15110" s="93"/>
      <c r="AN15110" s="93"/>
      <c r="AO15110" s="93"/>
    </row>
    <row r="15111" spans="28:41" x14ac:dyDescent="0.55000000000000004">
      <c r="AB15111" s="278" t="s">
        <v>26116</v>
      </c>
      <c r="AC15111" s="279">
        <v>594.25</v>
      </c>
      <c r="AE15111" s="246" t="s">
        <v>57963</v>
      </c>
      <c r="AF15111" s="247">
        <v>4803.87</v>
      </c>
      <c r="AH15111" s="226" t="s">
        <v>29669</v>
      </c>
      <c r="AI15111" s="227">
        <v>480</v>
      </c>
      <c r="AK15111" s="207" t="s">
        <v>14381</v>
      </c>
      <c r="AL15111" s="208">
        <v>35417.68</v>
      </c>
      <c r="AM15111" s="93"/>
      <c r="AN15111" s="93"/>
      <c r="AO15111" s="93"/>
    </row>
    <row r="15112" spans="28:41" x14ac:dyDescent="0.55000000000000004">
      <c r="AB15112" s="278" t="s">
        <v>54519</v>
      </c>
      <c r="AC15112" s="279">
        <v>995</v>
      </c>
      <c r="AE15112" s="246" t="s">
        <v>55543</v>
      </c>
      <c r="AF15112" s="247">
        <v>97620.54</v>
      </c>
      <c r="AH15112" s="226" t="s">
        <v>34297</v>
      </c>
      <c r="AI15112" s="227">
        <v>7156.22</v>
      </c>
      <c r="AK15112" s="207" t="s">
        <v>14382</v>
      </c>
      <c r="AL15112" s="208">
        <v>29778.19</v>
      </c>
      <c r="AM15112" s="93"/>
      <c r="AN15112" s="93"/>
      <c r="AO15112" s="93"/>
    </row>
    <row r="15113" spans="28:41" x14ac:dyDescent="0.55000000000000004">
      <c r="AB15113" s="278" t="s">
        <v>26117</v>
      </c>
      <c r="AC15113" s="279">
        <v>23869.09</v>
      </c>
      <c r="AE15113" s="246" t="s">
        <v>54108</v>
      </c>
      <c r="AF15113" s="247">
        <v>374126.33</v>
      </c>
      <c r="AH15113" s="226" t="s">
        <v>29670</v>
      </c>
      <c r="AI15113" s="227">
        <v>584.04999999999995</v>
      </c>
      <c r="AK15113" s="207" t="s">
        <v>28901</v>
      </c>
      <c r="AL15113" s="208">
        <v>246456.7</v>
      </c>
      <c r="AM15113" s="93"/>
      <c r="AN15113" s="93"/>
      <c r="AO15113" s="93"/>
    </row>
    <row r="15114" spans="28:41" x14ac:dyDescent="0.55000000000000004">
      <c r="AB15114" s="278" t="s">
        <v>26118</v>
      </c>
      <c r="AC15114" s="279">
        <v>31900.86</v>
      </c>
      <c r="AE15114" s="246" t="s">
        <v>56699</v>
      </c>
      <c r="AF15114" s="247">
        <v>780.04</v>
      </c>
      <c r="AH15114" s="226" t="s">
        <v>54057</v>
      </c>
      <c r="AI15114" s="227">
        <v>1594.3</v>
      </c>
      <c r="AK15114" s="207" t="s">
        <v>14384</v>
      </c>
      <c r="AL15114" s="208">
        <v>101210</v>
      </c>
      <c r="AM15114" s="93"/>
      <c r="AN15114" s="93"/>
      <c r="AO15114" s="93"/>
    </row>
    <row r="15115" spans="28:41" x14ac:dyDescent="0.55000000000000004">
      <c r="AB15115" s="278" t="s">
        <v>26119</v>
      </c>
      <c r="AC15115" s="279">
        <v>3000</v>
      </c>
      <c r="AE15115" s="246" t="s">
        <v>36877</v>
      </c>
      <c r="AF15115" s="247">
        <v>145381.4</v>
      </c>
      <c r="AH15115" s="226" t="s">
        <v>54058</v>
      </c>
      <c r="AI15115" s="227">
        <v>3521.37</v>
      </c>
      <c r="AK15115" s="207" t="s">
        <v>28902</v>
      </c>
      <c r="AL15115" s="208">
        <v>147612.5</v>
      </c>
      <c r="AM15115" s="93"/>
      <c r="AN15115" s="93"/>
      <c r="AO15115" s="93"/>
    </row>
    <row r="15116" spans="28:41" x14ac:dyDescent="0.55000000000000004">
      <c r="AB15116" s="278" t="s">
        <v>35513</v>
      </c>
      <c r="AC15116" s="279">
        <v>84851.16</v>
      </c>
      <c r="AE15116" s="246" t="s">
        <v>36878</v>
      </c>
      <c r="AF15116" s="247">
        <v>372939.07</v>
      </c>
      <c r="AH15116" s="226" t="s">
        <v>36830</v>
      </c>
      <c r="AI15116" s="227">
        <v>36848.67</v>
      </c>
      <c r="AK15116" s="207" t="s">
        <v>28903</v>
      </c>
      <c r="AL15116" s="208">
        <v>493902.67</v>
      </c>
      <c r="AM15116" s="93"/>
      <c r="AN15116" s="93"/>
      <c r="AO15116" s="93"/>
    </row>
    <row r="15117" spans="28:41" x14ac:dyDescent="0.55000000000000004">
      <c r="AB15117" s="278" t="s">
        <v>26215</v>
      </c>
      <c r="AC15117" s="279">
        <v>421703.12</v>
      </c>
      <c r="AE15117" s="246" t="s">
        <v>36879</v>
      </c>
      <c r="AF15117" s="247">
        <v>108465.63</v>
      </c>
      <c r="AH15117" s="226" t="s">
        <v>48354</v>
      </c>
      <c r="AI15117" s="227">
        <v>390</v>
      </c>
      <c r="AK15117" s="207" t="s">
        <v>28904</v>
      </c>
      <c r="AL15117" s="208">
        <v>52787.5</v>
      </c>
      <c r="AM15117" s="93"/>
      <c r="AN15117" s="93"/>
      <c r="AO15117" s="93"/>
    </row>
    <row r="15118" spans="28:41" x14ac:dyDescent="0.55000000000000004">
      <c r="AB15118" s="278" t="s">
        <v>69468</v>
      </c>
      <c r="AC15118" s="279">
        <v>56560</v>
      </c>
      <c r="AE15118" s="246" t="s">
        <v>50557</v>
      </c>
      <c r="AF15118" s="247">
        <v>5776866.4299999997</v>
      </c>
      <c r="AH15118" s="226" t="s">
        <v>36831</v>
      </c>
      <c r="AI15118" s="227">
        <v>2667.65</v>
      </c>
      <c r="AK15118" s="207" t="s">
        <v>28905</v>
      </c>
      <c r="AL15118" s="208">
        <v>37248.75</v>
      </c>
      <c r="AM15118" s="93"/>
      <c r="AN15118" s="93"/>
      <c r="AO15118" s="93"/>
    </row>
    <row r="15119" spans="28:41" x14ac:dyDescent="0.55000000000000004">
      <c r="AB15119" s="278" t="s">
        <v>26216</v>
      </c>
      <c r="AC15119" s="279">
        <v>3403984.98</v>
      </c>
      <c r="AE15119" s="246" t="s">
        <v>61127</v>
      </c>
      <c r="AF15119" s="247">
        <v>47058.79</v>
      </c>
      <c r="AH15119" s="226" t="s">
        <v>36832</v>
      </c>
      <c r="AI15119" s="227">
        <v>8398.5300000000007</v>
      </c>
      <c r="AK15119" s="207" t="s">
        <v>14386</v>
      </c>
      <c r="AL15119" s="208">
        <v>305821.58</v>
      </c>
      <c r="AM15119" s="93"/>
      <c r="AN15119" s="93"/>
      <c r="AO15119" s="93"/>
    </row>
    <row r="15120" spans="28:41" x14ac:dyDescent="0.55000000000000004">
      <c r="AB15120" s="278" t="s">
        <v>46150</v>
      </c>
      <c r="AC15120" s="279">
        <v>1482.96</v>
      </c>
      <c r="AE15120" s="246" t="s">
        <v>58715</v>
      </c>
      <c r="AF15120" s="247">
        <v>1924.84</v>
      </c>
      <c r="AH15120" s="226" t="s">
        <v>39598</v>
      </c>
      <c r="AI15120" s="227">
        <v>3913.36</v>
      </c>
      <c r="AK15120" s="207" t="s">
        <v>14387</v>
      </c>
      <c r="AL15120" s="208">
        <v>763073.11</v>
      </c>
      <c r="AM15120" s="93"/>
      <c r="AN15120" s="93"/>
      <c r="AO15120" s="93"/>
    </row>
    <row r="15121" spans="28:41" x14ac:dyDescent="0.55000000000000004">
      <c r="AB15121" s="278" t="s">
        <v>26218</v>
      </c>
      <c r="AC15121" s="279">
        <v>279356</v>
      </c>
      <c r="AE15121" s="246" t="s">
        <v>39616</v>
      </c>
      <c r="AF15121" s="247">
        <v>111897.96</v>
      </c>
      <c r="AH15121" s="226" t="s">
        <v>45832</v>
      </c>
      <c r="AI15121" s="227">
        <v>9657.11</v>
      </c>
      <c r="AK15121" s="207" t="s">
        <v>14388</v>
      </c>
      <c r="AL15121" s="208">
        <v>154280.51</v>
      </c>
      <c r="AM15121" s="93"/>
      <c r="AN15121" s="93"/>
      <c r="AO15121" s="93"/>
    </row>
    <row r="15122" spans="28:41" x14ac:dyDescent="0.55000000000000004">
      <c r="AB15122" s="278" t="s">
        <v>39421</v>
      </c>
      <c r="AC15122" s="279">
        <v>613960</v>
      </c>
      <c r="AE15122" s="246" t="s">
        <v>58716</v>
      </c>
      <c r="AF15122" s="247">
        <v>58269.25</v>
      </c>
      <c r="AH15122" s="226" t="s">
        <v>45833</v>
      </c>
      <c r="AI15122" s="227">
        <v>738.89</v>
      </c>
      <c r="AK15122" s="207" t="s">
        <v>28906</v>
      </c>
      <c r="AL15122" s="208">
        <v>7724.71</v>
      </c>
      <c r="AM15122" s="93"/>
      <c r="AN15122" s="93"/>
      <c r="AO15122" s="93"/>
    </row>
    <row r="15123" spans="28:41" x14ac:dyDescent="0.55000000000000004">
      <c r="AB15123" s="278" t="s">
        <v>39422</v>
      </c>
      <c r="AC15123" s="279">
        <v>142771.84</v>
      </c>
      <c r="AE15123" s="246" t="s">
        <v>56700</v>
      </c>
      <c r="AF15123" s="247">
        <v>901338.69</v>
      </c>
      <c r="AH15123" s="226" t="s">
        <v>29706</v>
      </c>
      <c r="AI15123" s="227">
        <v>44</v>
      </c>
      <c r="AK15123" s="207" t="s">
        <v>28907</v>
      </c>
      <c r="AL15123" s="208">
        <v>5951.69</v>
      </c>
      <c r="AM15123" s="93"/>
      <c r="AN15123" s="93"/>
      <c r="AO15123" s="93"/>
    </row>
    <row r="15124" spans="28:41" x14ac:dyDescent="0.55000000000000004">
      <c r="AB15124" s="278" t="s">
        <v>26219</v>
      </c>
      <c r="AC15124" s="279">
        <v>126120.9</v>
      </c>
      <c r="AE15124" s="246" t="s">
        <v>60853</v>
      </c>
      <c r="AF15124" s="247">
        <v>-24991.78</v>
      </c>
      <c r="AH15124" s="226" t="s">
        <v>45834</v>
      </c>
      <c r="AI15124" s="227">
        <v>1054738.99</v>
      </c>
      <c r="AK15124" s="207" t="s">
        <v>14389</v>
      </c>
      <c r="AL15124" s="208">
        <v>2517525.87</v>
      </c>
      <c r="AM15124" s="93"/>
      <c r="AN15124" s="93"/>
      <c r="AO15124" s="93"/>
    </row>
    <row r="15125" spans="28:41" x14ac:dyDescent="0.55000000000000004">
      <c r="AB15125" s="278" t="s">
        <v>26220</v>
      </c>
      <c r="AC15125" s="279">
        <v>6194.76</v>
      </c>
      <c r="AE15125" s="246" t="s">
        <v>63832</v>
      </c>
      <c r="AF15125" s="247">
        <v>515.46</v>
      </c>
      <c r="AH15125" s="226" t="s">
        <v>45835</v>
      </c>
      <c r="AI15125" s="227">
        <v>80917.53</v>
      </c>
      <c r="AK15125" s="207" t="s">
        <v>28908</v>
      </c>
      <c r="AL15125" s="208">
        <v>114545.48</v>
      </c>
      <c r="AM15125" s="93"/>
      <c r="AN15125" s="93"/>
      <c r="AO15125" s="93"/>
    </row>
    <row r="15126" spans="28:41" x14ac:dyDescent="0.55000000000000004">
      <c r="AB15126" s="278" t="s">
        <v>26221</v>
      </c>
      <c r="AC15126" s="279">
        <v>157162.29</v>
      </c>
      <c r="AE15126" s="246" t="s">
        <v>65072</v>
      </c>
      <c r="AF15126" s="247">
        <v>9138.77</v>
      </c>
      <c r="AH15126" s="226" t="s">
        <v>29710</v>
      </c>
      <c r="AI15126" s="227">
        <v>198932.98</v>
      </c>
      <c r="AK15126" s="207" t="s">
        <v>14390</v>
      </c>
      <c r="AL15126" s="208">
        <v>281310.15000000002</v>
      </c>
      <c r="AM15126" s="93"/>
      <c r="AN15126" s="93"/>
      <c r="AO15126" s="93"/>
    </row>
    <row r="15127" spans="28:41" x14ac:dyDescent="0.55000000000000004">
      <c r="AB15127" s="278" t="s">
        <v>34047</v>
      </c>
      <c r="AC15127" s="279">
        <v>13721.25</v>
      </c>
      <c r="AE15127" s="246" t="s">
        <v>63833</v>
      </c>
      <c r="AF15127" s="247">
        <v>738.55</v>
      </c>
      <c r="AH15127" s="226" t="s">
        <v>47344</v>
      </c>
      <c r="AI15127" s="227">
        <v>2816.91</v>
      </c>
      <c r="AK15127" s="207" t="s">
        <v>28909</v>
      </c>
      <c r="AL15127" s="208">
        <v>182115</v>
      </c>
      <c r="AM15127" s="93"/>
      <c r="AN15127" s="93"/>
      <c r="AO15127" s="93"/>
    </row>
    <row r="15128" spans="28:41" x14ac:dyDescent="0.55000000000000004">
      <c r="AB15128" s="278" t="s">
        <v>26222</v>
      </c>
      <c r="AC15128" s="279">
        <v>194081.17</v>
      </c>
      <c r="AE15128" s="246" t="s">
        <v>63834</v>
      </c>
      <c r="AF15128" s="247">
        <v>2365.27</v>
      </c>
      <c r="AH15128" s="226" t="s">
        <v>29712</v>
      </c>
      <c r="AI15128" s="227">
        <v>8790.25</v>
      </c>
      <c r="AK15128" s="207" t="s">
        <v>14391</v>
      </c>
      <c r="AL15128" s="208">
        <v>-132.94</v>
      </c>
      <c r="AM15128" s="93"/>
      <c r="AN15128" s="93"/>
      <c r="AO15128" s="93"/>
    </row>
    <row r="15129" spans="28:41" x14ac:dyDescent="0.55000000000000004">
      <c r="AB15129" s="278" t="s">
        <v>60948</v>
      </c>
      <c r="AC15129" s="279">
        <v>11291.4</v>
      </c>
      <c r="AE15129" s="246" t="s">
        <v>49255</v>
      </c>
      <c r="AF15129" s="247">
        <v>2687.94</v>
      </c>
      <c r="AH15129" s="226" t="s">
        <v>29713</v>
      </c>
      <c r="AI15129" s="227">
        <v>15139.56</v>
      </c>
      <c r="AK15129" s="207" t="s">
        <v>28910</v>
      </c>
      <c r="AL15129" s="208">
        <v>83383.75</v>
      </c>
      <c r="AM15129" s="93"/>
      <c r="AN15129" s="93"/>
      <c r="AO15129" s="93"/>
    </row>
    <row r="15130" spans="28:41" x14ac:dyDescent="0.55000000000000004">
      <c r="AB15130" s="278" t="s">
        <v>26224</v>
      </c>
      <c r="AC15130" s="279">
        <v>53074.04</v>
      </c>
      <c r="AE15130" s="246" t="s">
        <v>47371</v>
      </c>
      <c r="AF15130" s="247">
        <v>11308.41</v>
      </c>
      <c r="AH15130" s="226" t="s">
        <v>29714</v>
      </c>
      <c r="AI15130" s="227">
        <v>46659.23</v>
      </c>
      <c r="AK15130" s="207" t="s">
        <v>14392</v>
      </c>
      <c r="AL15130" s="208">
        <v>8531053.6500000004</v>
      </c>
      <c r="AM15130" s="93"/>
      <c r="AN15130" s="93"/>
      <c r="AO15130" s="93"/>
    </row>
    <row r="15131" spans="28:41" x14ac:dyDescent="0.55000000000000004">
      <c r="AB15131" s="278" t="s">
        <v>46152</v>
      </c>
      <c r="AC15131" s="279">
        <v>181.4</v>
      </c>
      <c r="AE15131" s="246" t="s">
        <v>60854</v>
      </c>
      <c r="AF15131" s="247">
        <v>-3.16</v>
      </c>
      <c r="AH15131" s="226" t="s">
        <v>29715</v>
      </c>
      <c r="AI15131" s="227">
        <v>25591.78</v>
      </c>
      <c r="AK15131" s="207" t="s">
        <v>28911</v>
      </c>
      <c r="AL15131" s="208">
        <v>413825.57</v>
      </c>
      <c r="AM15131" s="93"/>
      <c r="AN15131" s="93"/>
      <c r="AO15131" s="93"/>
    </row>
    <row r="15132" spans="28:41" x14ac:dyDescent="0.55000000000000004">
      <c r="AB15132" s="278" t="s">
        <v>34048</v>
      </c>
      <c r="AC15132" s="279">
        <v>160725.72</v>
      </c>
      <c r="AE15132" s="246" t="s">
        <v>49256</v>
      </c>
      <c r="AF15132" s="247">
        <v>18326.830000000002</v>
      </c>
      <c r="AH15132" s="226" t="s">
        <v>29716</v>
      </c>
      <c r="AI15132" s="227">
        <v>3214.59</v>
      </c>
      <c r="AK15132" s="207" t="s">
        <v>14394</v>
      </c>
      <c r="AL15132" s="208">
        <v>-101857.7</v>
      </c>
      <c r="AM15132" s="93"/>
      <c r="AN15132" s="93"/>
      <c r="AO15132" s="93"/>
    </row>
    <row r="15133" spans="28:41" x14ac:dyDescent="0.55000000000000004">
      <c r="AB15133" s="278" t="s">
        <v>34049</v>
      </c>
      <c r="AC15133" s="279">
        <v>637370</v>
      </c>
      <c r="AE15133" s="246" t="s">
        <v>43121</v>
      </c>
      <c r="AF15133" s="247">
        <v>36009.230000000003</v>
      </c>
      <c r="AH15133" s="226" t="s">
        <v>40682</v>
      </c>
      <c r="AI15133" s="227">
        <v>4699.67</v>
      </c>
      <c r="AK15133" s="207" t="s">
        <v>28912</v>
      </c>
      <c r="AL15133" s="208">
        <v>4682777.22</v>
      </c>
      <c r="AM15133" s="93"/>
      <c r="AN15133" s="93"/>
      <c r="AO15133" s="93"/>
    </row>
    <row r="15134" spans="28:41" x14ac:dyDescent="0.55000000000000004">
      <c r="AB15134" s="278" t="s">
        <v>26226</v>
      </c>
      <c r="AC15134" s="279">
        <v>974433.38</v>
      </c>
      <c r="AE15134" s="246" t="s">
        <v>50559</v>
      </c>
      <c r="AF15134" s="247">
        <v>2746.91</v>
      </c>
      <c r="AH15134" s="226" t="s">
        <v>49240</v>
      </c>
      <c r="AI15134" s="227">
        <v>-16.98</v>
      </c>
      <c r="AK15134" s="207" t="s">
        <v>28913</v>
      </c>
      <c r="AL15134" s="208">
        <v>32963.4</v>
      </c>
      <c r="AM15134" s="93"/>
      <c r="AN15134" s="93"/>
      <c r="AO15134" s="93"/>
    </row>
    <row r="15135" spans="28:41" x14ac:dyDescent="0.55000000000000004">
      <c r="AB15135" s="278" t="s">
        <v>40882</v>
      </c>
      <c r="AC15135" s="279">
        <v>6610</v>
      </c>
      <c r="AE15135" s="246" t="s">
        <v>56701</v>
      </c>
      <c r="AF15135" s="247">
        <v>122.06</v>
      </c>
      <c r="AH15135" s="226" t="s">
        <v>29720</v>
      </c>
      <c r="AI15135" s="227">
        <v>458.99</v>
      </c>
      <c r="AK15135" s="207" t="s">
        <v>28914</v>
      </c>
      <c r="AL15135" s="208">
        <v>2400</v>
      </c>
      <c r="AM15135" s="93"/>
      <c r="AN15135" s="93"/>
      <c r="AO15135" s="93"/>
    </row>
    <row r="15136" spans="28:41" x14ac:dyDescent="0.55000000000000004">
      <c r="AB15136" s="278" t="s">
        <v>46153</v>
      </c>
      <c r="AC15136" s="279">
        <v>3317.57</v>
      </c>
      <c r="AE15136" s="246" t="s">
        <v>43122</v>
      </c>
      <c r="AF15136" s="247">
        <v>4218.6099999999997</v>
      </c>
      <c r="AH15136" s="226" t="s">
        <v>34299</v>
      </c>
      <c r="AI15136" s="227">
        <v>465.48</v>
      </c>
      <c r="AK15136" s="207" t="s">
        <v>28915</v>
      </c>
      <c r="AL15136" s="208">
        <v>183.6</v>
      </c>
      <c r="AM15136" s="93"/>
      <c r="AN15136" s="93"/>
      <c r="AO15136" s="93"/>
    </row>
    <row r="15137" spans="28:41" x14ac:dyDescent="0.55000000000000004">
      <c r="AB15137" s="278" t="s">
        <v>26228</v>
      </c>
      <c r="AC15137" s="279">
        <v>210719.25</v>
      </c>
      <c r="AE15137" s="246" t="s">
        <v>45880</v>
      </c>
      <c r="AF15137" s="247">
        <v>14248.57</v>
      </c>
      <c r="AH15137" s="226" t="s">
        <v>40683</v>
      </c>
      <c r="AI15137" s="227">
        <v>482.41</v>
      </c>
      <c r="AK15137" s="207" t="s">
        <v>28916</v>
      </c>
      <c r="AL15137" s="208">
        <v>13542.76</v>
      </c>
      <c r="AM15137" s="93"/>
      <c r="AN15137" s="93"/>
      <c r="AO15137" s="93"/>
    </row>
    <row r="15138" spans="28:41" x14ac:dyDescent="0.55000000000000004">
      <c r="AB15138" s="278" t="s">
        <v>65186</v>
      </c>
      <c r="AC15138" s="279">
        <v>5000</v>
      </c>
      <c r="AE15138" s="246" t="s">
        <v>45881</v>
      </c>
      <c r="AF15138" s="247">
        <v>19068.66</v>
      </c>
      <c r="AH15138" s="226" t="s">
        <v>47345</v>
      </c>
      <c r="AI15138" s="227">
        <v>350.94</v>
      </c>
      <c r="AK15138" s="207" t="s">
        <v>28917</v>
      </c>
      <c r="AL15138" s="208">
        <v>1332</v>
      </c>
      <c r="AM15138" s="93"/>
      <c r="AN15138" s="93"/>
      <c r="AO15138" s="93"/>
    </row>
    <row r="15139" spans="28:41" x14ac:dyDescent="0.55000000000000004">
      <c r="AB15139" s="278" t="s">
        <v>69469</v>
      </c>
      <c r="AC15139" s="279">
        <v>97885.89</v>
      </c>
      <c r="AE15139" s="246" t="s">
        <v>62848</v>
      </c>
      <c r="AF15139" s="247">
        <v>12869.27</v>
      </c>
      <c r="AH15139" s="226" t="s">
        <v>29722</v>
      </c>
      <c r="AI15139" s="227">
        <v>134.44999999999999</v>
      </c>
      <c r="AK15139" s="207" t="s">
        <v>28918</v>
      </c>
      <c r="AL15139" s="208">
        <v>9509</v>
      </c>
      <c r="AM15139" s="93"/>
      <c r="AN15139" s="93"/>
      <c r="AO15139" s="93"/>
    </row>
    <row r="15140" spans="28:41" x14ac:dyDescent="0.55000000000000004">
      <c r="AB15140" s="278" t="s">
        <v>26229</v>
      </c>
      <c r="AC15140" s="279">
        <v>1145499.72</v>
      </c>
      <c r="AE15140" s="246" t="s">
        <v>54110</v>
      </c>
      <c r="AF15140" s="247">
        <v>3012.67</v>
      </c>
      <c r="AH15140" s="226" t="s">
        <v>29723</v>
      </c>
      <c r="AI15140" s="227">
        <v>280.17</v>
      </c>
      <c r="AK15140" s="207" t="s">
        <v>28919</v>
      </c>
      <c r="AL15140" s="208">
        <v>719.8</v>
      </c>
      <c r="AM15140" s="93"/>
      <c r="AN15140" s="93"/>
      <c r="AO15140" s="93"/>
    </row>
    <row r="15141" spans="28:41" x14ac:dyDescent="0.55000000000000004">
      <c r="AB15141" s="278" t="s">
        <v>14129</v>
      </c>
      <c r="AC15141" s="279">
        <v>3810.82</v>
      </c>
      <c r="AE15141" s="246" t="s">
        <v>60855</v>
      </c>
      <c r="AF15141" s="247">
        <v>5921.59</v>
      </c>
      <c r="AH15141" s="226" t="s">
        <v>29724</v>
      </c>
      <c r="AI15141" s="227">
        <v>320</v>
      </c>
      <c r="AK15141" s="207" t="s">
        <v>28920</v>
      </c>
      <c r="AL15141" s="208">
        <v>2435</v>
      </c>
      <c r="AM15141" s="93"/>
      <c r="AN15141" s="93"/>
      <c r="AO15141" s="93"/>
    </row>
    <row r="15142" spans="28:41" x14ac:dyDescent="0.55000000000000004">
      <c r="AB15142" s="278" t="s">
        <v>14130</v>
      </c>
      <c r="AC15142" s="279">
        <v>647839.6</v>
      </c>
      <c r="AE15142" s="246" t="s">
        <v>57964</v>
      </c>
      <c r="AF15142" s="247">
        <v>22855.81</v>
      </c>
      <c r="AH15142" s="226" t="s">
        <v>29725</v>
      </c>
      <c r="AI15142" s="227">
        <v>263.87</v>
      </c>
      <c r="AK15142" s="207" t="s">
        <v>28921</v>
      </c>
      <c r="AL15142" s="208">
        <v>186.28</v>
      </c>
      <c r="AM15142" s="93"/>
      <c r="AN15142" s="93"/>
      <c r="AO15142" s="93"/>
    </row>
    <row r="15143" spans="28:41" x14ac:dyDescent="0.55000000000000004">
      <c r="AB15143" s="278" t="s">
        <v>14131</v>
      </c>
      <c r="AC15143" s="279">
        <v>1965314.54</v>
      </c>
      <c r="AE15143" s="246" t="s">
        <v>59285</v>
      </c>
      <c r="AF15143" s="247">
        <v>1371.35</v>
      </c>
      <c r="AH15143" s="226" t="s">
        <v>29727</v>
      </c>
      <c r="AI15143" s="227">
        <v>63397.95</v>
      </c>
      <c r="AK15143" s="207" t="s">
        <v>28922</v>
      </c>
      <c r="AL15143" s="208">
        <v>1848.61</v>
      </c>
      <c r="AM15143" s="93"/>
      <c r="AN15143" s="93"/>
      <c r="AO15143" s="93"/>
    </row>
    <row r="15144" spans="28:41" x14ac:dyDescent="0.55000000000000004">
      <c r="AB15144" s="278" t="s">
        <v>14132</v>
      </c>
      <c r="AC15144" s="279">
        <v>726028.68</v>
      </c>
      <c r="AE15144" s="246" t="s">
        <v>57965</v>
      </c>
      <c r="AF15144" s="247">
        <v>1774.54</v>
      </c>
      <c r="AH15144" s="226" t="s">
        <v>29729</v>
      </c>
      <c r="AI15144" s="227">
        <v>13887.18</v>
      </c>
      <c r="AK15144" s="207" t="s">
        <v>28923</v>
      </c>
      <c r="AL15144" s="208">
        <v>19516</v>
      </c>
      <c r="AM15144" s="93"/>
      <c r="AN15144" s="93"/>
      <c r="AO15144" s="93"/>
    </row>
    <row r="15145" spans="28:41" x14ac:dyDescent="0.55000000000000004">
      <c r="AB15145" s="278" t="s">
        <v>26230</v>
      </c>
      <c r="AC15145" s="279">
        <v>1472536.7</v>
      </c>
      <c r="AE15145" s="246" t="s">
        <v>57966</v>
      </c>
      <c r="AF15145" s="247">
        <v>5935.65</v>
      </c>
      <c r="AH15145" s="226" t="s">
        <v>29730</v>
      </c>
      <c r="AI15145" s="227">
        <v>11428.04</v>
      </c>
      <c r="AK15145" s="207" t="s">
        <v>28924</v>
      </c>
      <c r="AL15145" s="208">
        <v>1452</v>
      </c>
      <c r="AM15145" s="93"/>
      <c r="AN15145" s="93"/>
      <c r="AO15145" s="93"/>
    </row>
    <row r="15146" spans="28:41" x14ac:dyDescent="0.55000000000000004">
      <c r="AB15146" s="278" t="s">
        <v>26231</v>
      </c>
      <c r="AC15146" s="279">
        <v>410318</v>
      </c>
      <c r="AE15146" s="246" t="s">
        <v>57967</v>
      </c>
      <c r="AF15146" s="247">
        <v>6101.2</v>
      </c>
      <c r="AH15146" s="226" t="s">
        <v>54059</v>
      </c>
      <c r="AI15146" s="227">
        <v>36871.760000000002</v>
      </c>
      <c r="AK15146" s="207" t="s">
        <v>28925</v>
      </c>
      <c r="AL15146" s="208">
        <v>4655</v>
      </c>
      <c r="AM15146" s="93"/>
      <c r="AN15146" s="93"/>
      <c r="AO15146" s="93"/>
    </row>
    <row r="15147" spans="28:41" x14ac:dyDescent="0.55000000000000004">
      <c r="AB15147" s="278" t="s">
        <v>26232</v>
      </c>
      <c r="AC15147" s="279">
        <v>4805072.32</v>
      </c>
      <c r="AE15147" s="246" t="s">
        <v>58717</v>
      </c>
      <c r="AF15147" s="247">
        <v>1449.66</v>
      </c>
      <c r="AH15147" s="226" t="s">
        <v>54060</v>
      </c>
      <c r="AI15147" s="227">
        <v>2387.12</v>
      </c>
      <c r="AK15147" s="207" t="s">
        <v>28926</v>
      </c>
      <c r="AL15147" s="208">
        <v>659.8</v>
      </c>
      <c r="AM15147" s="93"/>
      <c r="AN15147" s="93"/>
      <c r="AO15147" s="93"/>
    </row>
    <row r="15148" spans="28:41" x14ac:dyDescent="0.55000000000000004">
      <c r="AB15148" s="278" t="s">
        <v>36641</v>
      </c>
      <c r="AC15148" s="279">
        <v>836898.49</v>
      </c>
      <c r="AE15148" s="246" t="s">
        <v>58718</v>
      </c>
      <c r="AF15148" s="247">
        <v>8288.68</v>
      </c>
      <c r="AH15148" s="226" t="s">
        <v>54061</v>
      </c>
      <c r="AI15148" s="227">
        <v>7767.12</v>
      </c>
      <c r="AK15148" s="207" t="s">
        <v>28927</v>
      </c>
      <c r="AL15148" s="208">
        <v>2300</v>
      </c>
      <c r="AM15148" s="93"/>
      <c r="AN15148" s="93"/>
      <c r="AO15148" s="93"/>
    </row>
    <row r="15149" spans="28:41" x14ac:dyDescent="0.55000000000000004">
      <c r="AB15149" s="278" t="s">
        <v>26234</v>
      </c>
      <c r="AC15149" s="279">
        <v>167210.07999999999</v>
      </c>
      <c r="AE15149" s="246" t="s">
        <v>61643</v>
      </c>
      <c r="AF15149" s="247">
        <v>5769.63</v>
      </c>
      <c r="AH15149" s="226" t="s">
        <v>54062</v>
      </c>
      <c r="AI15149" s="227">
        <v>5975</v>
      </c>
      <c r="AK15149" s="207" t="s">
        <v>28928</v>
      </c>
      <c r="AL15149" s="208">
        <v>560</v>
      </c>
      <c r="AM15149" s="93"/>
      <c r="AN15149" s="93"/>
      <c r="AO15149" s="93"/>
    </row>
    <row r="15150" spans="28:41" x14ac:dyDescent="0.55000000000000004">
      <c r="AB15150" s="278" t="s">
        <v>40883</v>
      </c>
      <c r="AC15150" s="279">
        <v>1003</v>
      </c>
      <c r="AE15150" s="246" t="s">
        <v>61644</v>
      </c>
      <c r="AF15150" s="247">
        <v>0.78</v>
      </c>
      <c r="AH15150" s="226" t="s">
        <v>35809</v>
      </c>
      <c r="AI15150" s="227">
        <v>212359</v>
      </c>
      <c r="AK15150" s="207" t="s">
        <v>28929</v>
      </c>
      <c r="AL15150" s="208">
        <v>42.84</v>
      </c>
      <c r="AM15150" s="93"/>
      <c r="AN15150" s="93"/>
      <c r="AO15150" s="93"/>
    </row>
    <row r="15151" spans="28:41" x14ac:dyDescent="0.55000000000000004">
      <c r="AB15151" s="278" t="s">
        <v>34050</v>
      </c>
      <c r="AC15151" s="279">
        <v>8512.2999999999993</v>
      </c>
      <c r="AE15151" s="246" t="s">
        <v>61645</v>
      </c>
      <c r="AF15151" s="247">
        <v>441.41</v>
      </c>
      <c r="AH15151" s="226" t="s">
        <v>29733</v>
      </c>
      <c r="AI15151" s="227">
        <v>69361.119999999995</v>
      </c>
      <c r="AK15151" s="207" t="s">
        <v>28930</v>
      </c>
      <c r="AL15151" s="208">
        <v>5395</v>
      </c>
      <c r="AM15151" s="93"/>
      <c r="AN15151" s="93"/>
      <c r="AO15151" s="93"/>
    </row>
    <row r="15152" spans="28:41" x14ac:dyDescent="0.55000000000000004">
      <c r="AB15152" s="278" t="s">
        <v>69470</v>
      </c>
      <c r="AC15152" s="279">
        <v>349.43</v>
      </c>
      <c r="AE15152" s="246" t="s">
        <v>61646</v>
      </c>
      <c r="AF15152" s="247">
        <v>1400.11</v>
      </c>
      <c r="AH15152" s="226" t="s">
        <v>47346</v>
      </c>
      <c r="AI15152" s="227">
        <v>4010</v>
      </c>
      <c r="AK15152" s="207" t="s">
        <v>28931</v>
      </c>
      <c r="AL15152" s="208">
        <v>412.72</v>
      </c>
      <c r="AM15152" s="93"/>
      <c r="AN15152" s="93"/>
      <c r="AO15152" s="93"/>
    </row>
    <row r="15153" spans="28:41" x14ac:dyDescent="0.55000000000000004">
      <c r="AB15153" s="278" t="s">
        <v>58783</v>
      </c>
      <c r="AC15153" s="279">
        <v>2832.5</v>
      </c>
      <c r="AE15153" s="246" t="s">
        <v>58719</v>
      </c>
      <c r="AF15153" s="247">
        <v>21402</v>
      </c>
      <c r="AH15153" s="226" t="s">
        <v>29734</v>
      </c>
      <c r="AI15153" s="227">
        <v>69891.210000000006</v>
      </c>
      <c r="AK15153" s="207" t="s">
        <v>28932</v>
      </c>
      <c r="AL15153" s="208">
        <v>6107</v>
      </c>
      <c r="AM15153" s="93"/>
      <c r="AN15153" s="93"/>
      <c r="AO15153" s="93"/>
    </row>
    <row r="15154" spans="28:41" x14ac:dyDescent="0.55000000000000004">
      <c r="AB15154" s="278" t="s">
        <v>26237</v>
      </c>
      <c r="AC15154" s="279">
        <v>2221166.83</v>
      </c>
      <c r="AE15154" s="246" t="s">
        <v>56702</v>
      </c>
      <c r="AF15154" s="247">
        <v>77449</v>
      </c>
      <c r="AH15154" s="226" t="s">
        <v>29735</v>
      </c>
      <c r="AI15154" s="227">
        <v>2097.6999999999998</v>
      </c>
      <c r="AK15154" s="207" t="s">
        <v>28933</v>
      </c>
      <c r="AL15154" s="208">
        <v>39199.17</v>
      </c>
      <c r="AM15154" s="93"/>
      <c r="AN15154" s="93"/>
      <c r="AO15154" s="93"/>
    </row>
    <row r="15155" spans="28:41" x14ac:dyDescent="0.55000000000000004">
      <c r="AB15155" s="278" t="s">
        <v>14133</v>
      </c>
      <c r="AC15155" s="279">
        <v>355080.39</v>
      </c>
      <c r="AE15155" s="246" t="s">
        <v>56703</v>
      </c>
      <c r="AF15155" s="247">
        <v>34499</v>
      </c>
      <c r="AH15155" s="226" t="s">
        <v>29736</v>
      </c>
      <c r="AI15155" s="227">
        <v>1235.04</v>
      </c>
      <c r="AK15155" s="207" t="s">
        <v>28934</v>
      </c>
      <c r="AL15155" s="208">
        <v>10228.799999999999</v>
      </c>
      <c r="AM15155" s="93"/>
      <c r="AN15155" s="93"/>
      <c r="AO15155" s="93"/>
    </row>
    <row r="15156" spans="28:41" x14ac:dyDescent="0.55000000000000004">
      <c r="AB15156" s="278" t="s">
        <v>70213</v>
      </c>
      <c r="AC15156" s="279">
        <v>96860.800000000003</v>
      </c>
      <c r="AE15156" s="246" t="s">
        <v>57968</v>
      </c>
      <c r="AF15156" s="247">
        <v>42865.32</v>
      </c>
      <c r="AH15156" s="226" t="s">
        <v>29737</v>
      </c>
      <c r="AI15156" s="227">
        <v>1662</v>
      </c>
      <c r="AK15156" s="207" t="s">
        <v>28935</v>
      </c>
      <c r="AL15156" s="208">
        <v>14100</v>
      </c>
      <c r="AM15156" s="93"/>
      <c r="AN15156" s="93"/>
      <c r="AO15156" s="93"/>
    </row>
    <row r="15157" spans="28:41" x14ac:dyDescent="0.55000000000000004">
      <c r="AB15157" s="278" t="s">
        <v>62388</v>
      </c>
      <c r="AC15157" s="279">
        <v>655040.85</v>
      </c>
      <c r="AE15157" s="246" t="s">
        <v>57969</v>
      </c>
      <c r="AF15157" s="247">
        <v>3279.19</v>
      </c>
      <c r="AH15157" s="226" t="s">
        <v>29738</v>
      </c>
      <c r="AI15157" s="227">
        <v>3115.58</v>
      </c>
      <c r="AK15157" s="207" t="s">
        <v>28936</v>
      </c>
      <c r="AL15157" s="208">
        <v>1075.49</v>
      </c>
      <c r="AM15157" s="93"/>
      <c r="AN15157" s="93"/>
      <c r="AO15157" s="93"/>
    </row>
    <row r="15158" spans="28:41" x14ac:dyDescent="0.55000000000000004">
      <c r="AB15158" s="278" t="s">
        <v>26238</v>
      </c>
      <c r="AC15158" s="279">
        <v>1493657.67</v>
      </c>
      <c r="AE15158" s="246" t="s">
        <v>58896</v>
      </c>
      <c r="AF15158" s="247">
        <v>74280</v>
      </c>
      <c r="AH15158" s="226" t="s">
        <v>34300</v>
      </c>
      <c r="AI15158" s="227">
        <v>178900</v>
      </c>
      <c r="AK15158" s="207" t="s">
        <v>28937</v>
      </c>
      <c r="AL15158" s="208">
        <v>461.5</v>
      </c>
      <c r="AM15158" s="93"/>
      <c r="AN15158" s="93"/>
      <c r="AO15158" s="93"/>
    </row>
    <row r="15159" spans="28:41" x14ac:dyDescent="0.55000000000000004">
      <c r="AB15159" s="278" t="s">
        <v>69471</v>
      </c>
      <c r="AC15159" s="279">
        <v>41088</v>
      </c>
      <c r="AE15159" s="246" t="s">
        <v>59942</v>
      </c>
      <c r="AF15159" s="247">
        <v>1900</v>
      </c>
      <c r="AH15159" s="226" t="s">
        <v>29739</v>
      </c>
      <c r="AI15159" s="227">
        <v>8000</v>
      </c>
      <c r="AK15159" s="207" t="s">
        <v>28938</v>
      </c>
      <c r="AL15159" s="208">
        <v>9.31</v>
      </c>
      <c r="AM15159" s="93"/>
      <c r="AN15159" s="93"/>
      <c r="AO15159" s="93"/>
    </row>
    <row r="15160" spans="28:41" x14ac:dyDescent="0.55000000000000004">
      <c r="AB15160" s="278" t="s">
        <v>14134</v>
      </c>
      <c r="AC15160" s="279">
        <v>2141895.6800000002</v>
      </c>
      <c r="AE15160" s="246" t="s">
        <v>58720</v>
      </c>
      <c r="AF15160" s="247">
        <v>440</v>
      </c>
      <c r="AH15160" s="226" t="s">
        <v>29740</v>
      </c>
      <c r="AI15160" s="227">
        <v>45798.5</v>
      </c>
      <c r="AK15160" s="207" t="s">
        <v>28939</v>
      </c>
      <c r="AL15160" s="208">
        <v>787.7</v>
      </c>
      <c r="AM15160" s="93"/>
      <c r="AN15160" s="93"/>
      <c r="AO15160" s="93"/>
    </row>
    <row r="15161" spans="28:41" x14ac:dyDescent="0.55000000000000004">
      <c r="AB15161" s="278" t="s">
        <v>26240</v>
      </c>
      <c r="AC15161" s="279">
        <v>2368371.4700000002</v>
      </c>
      <c r="AE15161" s="246" t="s">
        <v>62849</v>
      </c>
      <c r="AF15161" s="247">
        <v>6250</v>
      </c>
      <c r="AH15161" s="226" t="s">
        <v>29741</v>
      </c>
      <c r="AI15161" s="227">
        <v>68270.52</v>
      </c>
      <c r="AK15161" s="207" t="s">
        <v>28940</v>
      </c>
      <c r="AL15161" s="208">
        <v>7841</v>
      </c>
      <c r="AM15161" s="93"/>
      <c r="AN15161" s="93"/>
      <c r="AO15161" s="93"/>
    </row>
    <row r="15162" spans="28:41" x14ac:dyDescent="0.55000000000000004">
      <c r="AB15162" s="278" t="s">
        <v>56850</v>
      </c>
      <c r="AC15162" s="279">
        <v>-192050.49</v>
      </c>
      <c r="AE15162" s="246" t="s">
        <v>58721</v>
      </c>
      <c r="AF15162" s="247">
        <v>511.76</v>
      </c>
      <c r="AH15162" s="226" t="s">
        <v>35810</v>
      </c>
      <c r="AI15162" s="227">
        <v>38548.980000000003</v>
      </c>
      <c r="AK15162" s="207" t="s">
        <v>28941</v>
      </c>
      <c r="AL15162" s="208">
        <v>1307</v>
      </c>
      <c r="AM15162" s="93"/>
      <c r="AN15162" s="93"/>
      <c r="AO15162" s="93"/>
    </row>
    <row r="15163" spans="28:41" x14ac:dyDescent="0.55000000000000004">
      <c r="AB15163" s="278" t="s">
        <v>26241</v>
      </c>
      <c r="AC15163" s="279">
        <v>8142550.54</v>
      </c>
      <c r="AE15163" s="246" t="s">
        <v>62850</v>
      </c>
      <c r="AF15163" s="247">
        <v>1531.25</v>
      </c>
      <c r="AH15163" s="226" t="s">
        <v>29742</v>
      </c>
      <c r="AI15163" s="227">
        <v>7.84</v>
      </c>
      <c r="AK15163" s="207" t="s">
        <v>28942</v>
      </c>
      <c r="AL15163" s="208">
        <v>11352</v>
      </c>
      <c r="AM15163" s="93"/>
      <c r="AN15163" s="93"/>
      <c r="AO15163" s="93"/>
    </row>
    <row r="15164" spans="28:41" x14ac:dyDescent="0.55000000000000004">
      <c r="AB15164" s="278" t="s">
        <v>56851</v>
      </c>
      <c r="AC15164" s="279">
        <v>1782344.64</v>
      </c>
      <c r="AE15164" s="246" t="s">
        <v>65073</v>
      </c>
      <c r="AF15164" s="247">
        <v>746.23</v>
      </c>
      <c r="AH15164" s="226" t="s">
        <v>29743</v>
      </c>
      <c r="AI15164" s="227">
        <v>56338.66</v>
      </c>
      <c r="AK15164" s="207" t="s">
        <v>28943</v>
      </c>
      <c r="AL15164" s="208">
        <v>5136.75</v>
      </c>
      <c r="AM15164" s="93"/>
      <c r="AN15164" s="93"/>
      <c r="AO15164" s="93"/>
    </row>
    <row r="15165" spans="28:41" x14ac:dyDescent="0.55000000000000004">
      <c r="AB15165" s="278" t="s">
        <v>26242</v>
      </c>
      <c r="AC15165" s="279">
        <v>325593.55</v>
      </c>
      <c r="AE15165" s="246" t="s">
        <v>62327</v>
      </c>
      <c r="AF15165" s="247">
        <v>152.84</v>
      </c>
      <c r="AH15165" s="226" t="s">
        <v>48355</v>
      </c>
      <c r="AI15165" s="227">
        <v>1547.16</v>
      </c>
      <c r="AK15165" s="207" t="s">
        <v>28944</v>
      </c>
      <c r="AL15165" s="208">
        <v>14800.7</v>
      </c>
      <c r="AM15165" s="93"/>
      <c r="AN15165" s="93"/>
      <c r="AO15165" s="93"/>
    </row>
    <row r="15166" spans="28:41" x14ac:dyDescent="0.55000000000000004">
      <c r="AB15166" s="278" t="s">
        <v>58381</v>
      </c>
      <c r="AC15166" s="279">
        <v>152598.9</v>
      </c>
      <c r="AE15166" s="246" t="s">
        <v>58897</v>
      </c>
      <c r="AF15166" s="247">
        <v>17618.259999999998</v>
      </c>
      <c r="AH15166" s="226" t="s">
        <v>34301</v>
      </c>
      <c r="AI15166" s="227">
        <v>9900</v>
      </c>
      <c r="AK15166" s="207" t="s">
        <v>28945</v>
      </c>
      <c r="AL15166" s="208">
        <v>819.6</v>
      </c>
      <c r="AM15166" s="93"/>
      <c r="AN15166" s="93"/>
      <c r="AO15166" s="93"/>
    </row>
    <row r="15167" spans="28:41" x14ac:dyDescent="0.55000000000000004">
      <c r="AB15167" s="278" t="s">
        <v>69472</v>
      </c>
      <c r="AC15167" s="279">
        <v>16497.5</v>
      </c>
      <c r="AE15167" s="246" t="s">
        <v>58898</v>
      </c>
      <c r="AF15167" s="247">
        <v>5653.48</v>
      </c>
      <c r="AH15167" s="226" t="s">
        <v>49241</v>
      </c>
      <c r="AI15167" s="227">
        <v>-1357.82</v>
      </c>
      <c r="AK15167" s="207" t="s">
        <v>28946</v>
      </c>
      <c r="AL15167" s="208">
        <v>731</v>
      </c>
      <c r="AM15167" s="93"/>
      <c r="AN15167" s="93"/>
      <c r="AO15167" s="93"/>
    </row>
    <row r="15168" spans="28:41" x14ac:dyDescent="0.55000000000000004">
      <c r="AB15168" s="278" t="s">
        <v>46156</v>
      </c>
      <c r="AC15168" s="279">
        <v>66500</v>
      </c>
      <c r="AE15168" s="246" t="s">
        <v>60856</v>
      </c>
      <c r="AF15168" s="247">
        <v>8714.52</v>
      </c>
      <c r="AH15168" s="226" t="s">
        <v>50543</v>
      </c>
      <c r="AI15168" s="227">
        <v>25568</v>
      </c>
      <c r="AK15168" s="207" t="s">
        <v>28947</v>
      </c>
      <c r="AL15168" s="208">
        <v>9709</v>
      </c>
      <c r="AM15168" s="93"/>
      <c r="AN15168" s="93"/>
      <c r="AO15168" s="93"/>
    </row>
    <row r="15169" spans="28:41" x14ac:dyDescent="0.55000000000000004">
      <c r="AB15169" s="278" t="s">
        <v>50750</v>
      </c>
      <c r="AC15169" s="279">
        <v>265.83999999999997</v>
      </c>
      <c r="AE15169" s="246" t="s">
        <v>60857</v>
      </c>
      <c r="AF15169" s="247">
        <v>666.66</v>
      </c>
      <c r="AH15169" s="226" t="s">
        <v>50544</v>
      </c>
      <c r="AI15169" s="227">
        <v>1955.92</v>
      </c>
      <c r="AK15169" s="207" t="s">
        <v>28948</v>
      </c>
      <c r="AL15169" s="208">
        <v>743</v>
      </c>
      <c r="AM15169" s="93"/>
      <c r="AN15169" s="93"/>
      <c r="AO15169" s="93"/>
    </row>
    <row r="15170" spans="28:41" x14ac:dyDescent="0.55000000000000004">
      <c r="AB15170" s="278" t="s">
        <v>26264</v>
      </c>
      <c r="AC15170" s="279">
        <v>6112.35</v>
      </c>
      <c r="AE15170" s="246" t="s">
        <v>60858</v>
      </c>
      <c r="AF15170" s="247">
        <v>2135.04</v>
      </c>
      <c r="AH15170" s="226" t="s">
        <v>50545</v>
      </c>
      <c r="AI15170" s="227">
        <v>5559.38</v>
      </c>
      <c r="AK15170" s="207" t="s">
        <v>28949</v>
      </c>
      <c r="AL15170" s="208">
        <v>4853</v>
      </c>
      <c r="AM15170" s="93"/>
      <c r="AN15170" s="93"/>
      <c r="AO15170" s="93"/>
    </row>
    <row r="15171" spans="28:41" x14ac:dyDescent="0.55000000000000004">
      <c r="AB15171" s="278" t="s">
        <v>50752</v>
      </c>
      <c r="AC15171" s="279">
        <v>1192.07</v>
      </c>
      <c r="AE15171" s="246" t="s">
        <v>62851</v>
      </c>
      <c r="AF15171" s="247">
        <v>27781.9</v>
      </c>
      <c r="AH15171" s="226" t="s">
        <v>54063</v>
      </c>
      <c r="AI15171" s="227">
        <v>16857.060000000001</v>
      </c>
      <c r="AK15171" s="207" t="s">
        <v>28950</v>
      </c>
      <c r="AL15171" s="208">
        <v>371</v>
      </c>
      <c r="AM15171" s="93"/>
      <c r="AN15171" s="93"/>
      <c r="AO15171" s="93"/>
    </row>
    <row r="15172" spans="28:41" x14ac:dyDescent="0.55000000000000004">
      <c r="AB15172" s="278" t="s">
        <v>26265</v>
      </c>
      <c r="AC15172" s="279">
        <v>246.34</v>
      </c>
      <c r="AE15172" s="246" t="s">
        <v>54111</v>
      </c>
      <c r="AF15172" s="247">
        <v>8787.5</v>
      </c>
      <c r="AH15172" s="226" t="s">
        <v>54064</v>
      </c>
      <c r="AI15172" s="227">
        <v>1132.2</v>
      </c>
      <c r="AK15172" s="207" t="s">
        <v>28951</v>
      </c>
      <c r="AL15172" s="208">
        <v>10871.98</v>
      </c>
      <c r="AM15172" s="93"/>
      <c r="AN15172" s="93"/>
      <c r="AO15172" s="93"/>
    </row>
    <row r="15173" spans="28:41" x14ac:dyDescent="0.55000000000000004">
      <c r="AB15173" s="278" t="s">
        <v>50753</v>
      </c>
      <c r="AC15173" s="279">
        <v>1678.19</v>
      </c>
      <c r="AE15173" s="246" t="s">
        <v>54112</v>
      </c>
      <c r="AF15173" s="247">
        <v>22420</v>
      </c>
      <c r="AH15173" s="226" t="s">
        <v>54065</v>
      </c>
      <c r="AI15173" s="227">
        <v>8000</v>
      </c>
      <c r="AK15173" s="207" t="s">
        <v>28952</v>
      </c>
      <c r="AL15173" s="208">
        <v>831.7</v>
      </c>
      <c r="AM15173" s="93"/>
      <c r="AN15173" s="93"/>
      <c r="AO15173" s="93"/>
    </row>
    <row r="15174" spans="28:41" x14ac:dyDescent="0.55000000000000004">
      <c r="AB15174" s="278" t="s">
        <v>26266</v>
      </c>
      <c r="AC15174" s="279">
        <v>248.24</v>
      </c>
      <c r="AE15174" s="246" t="s">
        <v>56704</v>
      </c>
      <c r="AF15174" s="247">
        <v>4050.16</v>
      </c>
      <c r="AH15174" s="226" t="s">
        <v>54066</v>
      </c>
      <c r="AI15174" s="227">
        <v>2089.14</v>
      </c>
      <c r="AK15174" s="207" t="s">
        <v>28953</v>
      </c>
      <c r="AL15174" s="208">
        <v>442.33</v>
      </c>
      <c r="AM15174" s="93"/>
      <c r="AN15174" s="93"/>
      <c r="AO15174" s="93"/>
    </row>
    <row r="15175" spans="28:41" x14ac:dyDescent="0.55000000000000004">
      <c r="AB15175" s="278" t="s">
        <v>43344</v>
      </c>
      <c r="AC15175" s="279">
        <v>42.3</v>
      </c>
      <c r="AE15175" s="246" t="s">
        <v>56705</v>
      </c>
      <c r="AF15175" s="247">
        <v>309.83999999999997</v>
      </c>
      <c r="AH15175" s="226" t="s">
        <v>54067</v>
      </c>
      <c r="AI15175" s="227">
        <v>5990.56</v>
      </c>
      <c r="AK15175" s="207" t="s">
        <v>28954</v>
      </c>
      <c r="AL15175" s="208">
        <v>14100</v>
      </c>
      <c r="AM15175" s="93"/>
      <c r="AN15175" s="93"/>
      <c r="AO15175" s="93"/>
    </row>
    <row r="15176" spans="28:41" x14ac:dyDescent="0.55000000000000004">
      <c r="AB15176" s="278" t="s">
        <v>50754</v>
      </c>
      <c r="AC15176" s="279">
        <v>-77.12</v>
      </c>
      <c r="AE15176" s="246" t="s">
        <v>56706</v>
      </c>
      <c r="AF15176" s="247">
        <v>2494.7199999999998</v>
      </c>
      <c r="AH15176" s="226" t="s">
        <v>54068</v>
      </c>
      <c r="AI15176" s="227">
        <v>939.34</v>
      </c>
      <c r="AK15176" s="207" t="s">
        <v>28955</v>
      </c>
      <c r="AL15176" s="208">
        <v>4853</v>
      </c>
      <c r="AM15176" s="93"/>
      <c r="AN15176" s="93"/>
      <c r="AO15176" s="93"/>
    </row>
    <row r="15177" spans="28:41" x14ac:dyDescent="0.55000000000000004">
      <c r="AB15177" s="278" t="s">
        <v>26268</v>
      </c>
      <c r="AC15177" s="279">
        <v>8250</v>
      </c>
      <c r="AE15177" s="246" t="s">
        <v>47372</v>
      </c>
      <c r="AF15177" s="247">
        <v>45000</v>
      </c>
      <c r="AH15177" s="226" t="s">
        <v>50546</v>
      </c>
      <c r="AI15177" s="227">
        <v>8679.93</v>
      </c>
      <c r="AK15177" s="207" t="s">
        <v>28956</v>
      </c>
      <c r="AL15177" s="208">
        <v>10871.98</v>
      </c>
      <c r="AM15177" s="93"/>
      <c r="AN15177" s="93"/>
      <c r="AO15177" s="93"/>
    </row>
    <row r="15178" spans="28:41" x14ac:dyDescent="0.55000000000000004">
      <c r="AB15178" s="278" t="s">
        <v>43345</v>
      </c>
      <c r="AC15178" s="279">
        <v>858.22</v>
      </c>
      <c r="AE15178" s="246" t="s">
        <v>47373</v>
      </c>
      <c r="AF15178" s="247">
        <v>102999.96</v>
      </c>
      <c r="AH15178" s="226" t="s">
        <v>54069</v>
      </c>
      <c r="AI15178" s="227">
        <v>500.16</v>
      </c>
      <c r="AK15178" s="207" t="s">
        <v>28957</v>
      </c>
      <c r="AL15178" s="208">
        <v>9709</v>
      </c>
      <c r="AM15178" s="93"/>
      <c r="AN15178" s="93"/>
      <c r="AO15178" s="93"/>
    </row>
    <row r="15179" spans="28:41" x14ac:dyDescent="0.55000000000000004">
      <c r="AB15179" s="278" t="s">
        <v>26269</v>
      </c>
      <c r="AC15179" s="279">
        <v>34092.080000000002</v>
      </c>
      <c r="AE15179" s="246" t="s">
        <v>47374</v>
      </c>
      <c r="AF15179" s="247">
        <v>11322</v>
      </c>
      <c r="AH15179" s="226" t="s">
        <v>54070</v>
      </c>
      <c r="AI15179" s="227">
        <v>1241.9000000000001</v>
      </c>
      <c r="AK15179" s="207" t="s">
        <v>28958</v>
      </c>
      <c r="AL15179" s="208">
        <v>3021.19</v>
      </c>
      <c r="AM15179" s="93"/>
      <c r="AN15179" s="93"/>
      <c r="AO15179" s="93"/>
    </row>
    <row r="15180" spans="28:41" x14ac:dyDescent="0.55000000000000004">
      <c r="AB15180" s="278" t="s">
        <v>26271</v>
      </c>
      <c r="AC15180" s="279">
        <v>47028.66</v>
      </c>
      <c r="AE15180" s="246" t="s">
        <v>35840</v>
      </c>
      <c r="AF15180" s="247">
        <v>43109.04</v>
      </c>
      <c r="AH15180" s="226" t="s">
        <v>36836</v>
      </c>
      <c r="AI15180" s="227">
        <v>9235.01</v>
      </c>
      <c r="AK15180" s="207" t="s">
        <v>28959</v>
      </c>
      <c r="AL15180" s="208">
        <v>903.83</v>
      </c>
      <c r="AM15180" s="93"/>
      <c r="AN15180" s="93"/>
      <c r="AO15180" s="93"/>
    </row>
    <row r="15181" spans="28:41" x14ac:dyDescent="0.55000000000000004">
      <c r="AB15181" s="278" t="s">
        <v>47580</v>
      </c>
      <c r="AC15181" s="279">
        <v>17704.169999999998</v>
      </c>
      <c r="AE15181" s="246" t="s">
        <v>54113</v>
      </c>
      <c r="AF15181" s="247">
        <v>50000</v>
      </c>
      <c r="AH15181" s="226" t="s">
        <v>47347</v>
      </c>
      <c r="AI15181" s="227">
        <v>2588.4899999999998</v>
      </c>
      <c r="AK15181" s="207" t="s">
        <v>28960</v>
      </c>
      <c r="AL15181" s="208">
        <v>9.31</v>
      </c>
      <c r="AM15181" s="93"/>
      <c r="AN15181" s="93"/>
      <c r="AO15181" s="93"/>
    </row>
    <row r="15182" spans="28:41" x14ac:dyDescent="0.55000000000000004">
      <c r="AB15182" s="278" t="s">
        <v>40884</v>
      </c>
      <c r="AC15182" s="279">
        <v>35495.24</v>
      </c>
      <c r="AE15182" s="246" t="s">
        <v>48382</v>
      </c>
      <c r="AF15182" s="247">
        <v>196259.02</v>
      </c>
      <c r="AH15182" s="226" t="s">
        <v>39600</v>
      </c>
      <c r="AI15182" s="227">
        <v>37309.440000000002</v>
      </c>
      <c r="AK15182" s="207" t="s">
        <v>28961</v>
      </c>
      <c r="AL15182" s="208">
        <v>14800.7</v>
      </c>
      <c r="AM15182" s="93"/>
      <c r="AN15182" s="93"/>
      <c r="AO15182" s="93"/>
    </row>
    <row r="15183" spans="28:41" x14ac:dyDescent="0.55000000000000004">
      <c r="AB15183" s="278" t="s">
        <v>26283</v>
      </c>
      <c r="AC15183" s="279">
        <v>3924.41</v>
      </c>
      <c r="AE15183" s="246" t="s">
        <v>54115</v>
      </c>
      <c r="AF15183" s="247">
        <v>378118.06</v>
      </c>
      <c r="AH15183" s="226" t="s">
        <v>35811</v>
      </c>
      <c r="AI15183" s="227">
        <v>212341.61</v>
      </c>
      <c r="AK15183" s="207" t="s">
        <v>28962</v>
      </c>
      <c r="AL15183" s="208">
        <v>7475.05</v>
      </c>
      <c r="AM15183" s="93"/>
      <c r="AN15183" s="93"/>
      <c r="AO15183" s="93"/>
    </row>
    <row r="15184" spans="28:41" x14ac:dyDescent="0.55000000000000004">
      <c r="AB15184" s="278" t="s">
        <v>26284</v>
      </c>
      <c r="AC15184" s="279">
        <v>13097.49</v>
      </c>
      <c r="AE15184" s="246" t="s">
        <v>54116</v>
      </c>
      <c r="AF15184" s="247">
        <v>3681.97</v>
      </c>
      <c r="AH15184" s="226" t="s">
        <v>39601</v>
      </c>
      <c r="AI15184" s="227">
        <v>2079.12</v>
      </c>
      <c r="AK15184" s="207" t="s">
        <v>28963</v>
      </c>
      <c r="AL15184" s="208">
        <v>1307</v>
      </c>
      <c r="AM15184" s="93"/>
      <c r="AN15184" s="93"/>
      <c r="AO15184" s="93"/>
    </row>
    <row r="15185" spans="28:41" x14ac:dyDescent="0.55000000000000004">
      <c r="AB15185" s="278" t="s">
        <v>26285</v>
      </c>
      <c r="AC15185" s="279">
        <v>4031.5</v>
      </c>
      <c r="AE15185" s="246" t="s">
        <v>54118</v>
      </c>
      <c r="AF15185" s="247">
        <v>29106.83</v>
      </c>
      <c r="AH15185" s="226" t="s">
        <v>39602</v>
      </c>
      <c r="AI15185" s="227">
        <v>45149.33</v>
      </c>
      <c r="AK15185" s="207" t="s">
        <v>28964</v>
      </c>
      <c r="AL15185" s="208">
        <v>19193</v>
      </c>
      <c r="AM15185" s="93"/>
      <c r="AN15185" s="93"/>
      <c r="AO15185" s="93"/>
    </row>
    <row r="15186" spans="28:41" x14ac:dyDescent="0.55000000000000004">
      <c r="AB15186" s="278" t="s">
        <v>60014</v>
      </c>
      <c r="AC15186" s="279">
        <v>9050</v>
      </c>
      <c r="AE15186" s="246" t="s">
        <v>47375</v>
      </c>
      <c r="AF15186" s="247">
        <v>209449.18</v>
      </c>
      <c r="AH15186" s="226" t="s">
        <v>45836</v>
      </c>
      <c r="AI15186" s="227">
        <v>171450</v>
      </c>
      <c r="AK15186" s="207" t="s">
        <v>28965</v>
      </c>
      <c r="AL15186" s="208">
        <v>4215</v>
      </c>
      <c r="AM15186" s="93"/>
      <c r="AN15186" s="93"/>
      <c r="AO15186" s="93"/>
    </row>
    <row r="15187" spans="28:41" x14ac:dyDescent="0.55000000000000004">
      <c r="AB15187" s="278" t="s">
        <v>26286</v>
      </c>
      <c r="AC15187" s="279">
        <v>2981.05</v>
      </c>
      <c r="AE15187" s="246" t="s">
        <v>47376</v>
      </c>
      <c r="AF15187" s="247">
        <v>45828.13</v>
      </c>
      <c r="AH15187" s="226" t="s">
        <v>43100</v>
      </c>
      <c r="AI15187" s="227">
        <v>714355</v>
      </c>
      <c r="AK15187" s="207" t="s">
        <v>28966</v>
      </c>
      <c r="AL15187" s="208">
        <v>135</v>
      </c>
      <c r="AM15187" s="93"/>
      <c r="AN15187" s="93"/>
      <c r="AO15187" s="93"/>
    </row>
    <row r="15188" spans="28:41" x14ac:dyDescent="0.55000000000000004">
      <c r="AB15188" s="278" t="s">
        <v>26287</v>
      </c>
      <c r="AC15188" s="279">
        <v>71502.850000000006</v>
      </c>
      <c r="AE15188" s="246" t="s">
        <v>47378</v>
      </c>
      <c r="AF15188" s="247">
        <v>12150.87</v>
      </c>
      <c r="AH15188" s="226" t="s">
        <v>47348</v>
      </c>
      <c r="AI15188" s="227">
        <v>84.98</v>
      </c>
      <c r="AK15188" s="207" t="s">
        <v>28967</v>
      </c>
      <c r="AL15188" s="208">
        <v>269.83</v>
      </c>
      <c r="AM15188" s="93"/>
      <c r="AN15188" s="93"/>
      <c r="AO15188" s="93"/>
    </row>
    <row r="15189" spans="28:41" x14ac:dyDescent="0.55000000000000004">
      <c r="AB15189" s="278" t="s">
        <v>70949</v>
      </c>
      <c r="AC15189" s="279">
        <v>5496.45</v>
      </c>
      <c r="AE15189" s="246" t="s">
        <v>36882</v>
      </c>
      <c r="AF15189" s="247">
        <v>139853.32999999999</v>
      </c>
      <c r="AH15189" s="226" t="s">
        <v>40684</v>
      </c>
      <c r="AI15189" s="227">
        <v>44100</v>
      </c>
      <c r="AK15189" s="207" t="s">
        <v>28968</v>
      </c>
      <c r="AL15189" s="208">
        <v>9214.86</v>
      </c>
      <c r="AM15189" s="93"/>
      <c r="AN15189" s="93"/>
      <c r="AO15189" s="93"/>
    </row>
    <row r="15190" spans="28:41" x14ac:dyDescent="0.55000000000000004">
      <c r="AB15190" s="278" t="s">
        <v>26356</v>
      </c>
      <c r="AC15190" s="279">
        <v>96621</v>
      </c>
      <c r="AE15190" s="246" t="s">
        <v>50565</v>
      </c>
      <c r="AF15190" s="247">
        <v>159505.47</v>
      </c>
      <c r="AH15190" s="226" t="s">
        <v>36837</v>
      </c>
      <c r="AI15190" s="227">
        <v>644.29999999999995</v>
      </c>
      <c r="AK15190" s="207" t="s">
        <v>28969</v>
      </c>
      <c r="AL15190" s="208">
        <v>7575</v>
      </c>
      <c r="AM15190" s="93"/>
      <c r="AN15190" s="93"/>
      <c r="AO15190" s="93"/>
    </row>
    <row r="15191" spans="28:41" x14ac:dyDescent="0.55000000000000004">
      <c r="AB15191" s="278" t="s">
        <v>26358</v>
      </c>
      <c r="AC15191" s="279">
        <v>512.48</v>
      </c>
      <c r="AE15191" s="246" t="s">
        <v>40705</v>
      </c>
      <c r="AF15191" s="247">
        <v>34054.269999999997</v>
      </c>
      <c r="AH15191" s="226" t="s">
        <v>35812</v>
      </c>
      <c r="AI15191" s="227">
        <v>93555.39</v>
      </c>
      <c r="AK15191" s="207" t="s">
        <v>28970</v>
      </c>
      <c r="AL15191" s="208">
        <v>11789.68</v>
      </c>
      <c r="AM15191" s="93"/>
      <c r="AN15191" s="93"/>
      <c r="AO15191" s="93"/>
    </row>
    <row r="15192" spans="28:41" x14ac:dyDescent="0.55000000000000004">
      <c r="AB15192" s="278" t="s">
        <v>69473</v>
      </c>
      <c r="AC15192" s="279">
        <v>11047.27</v>
      </c>
      <c r="AE15192" s="246" t="s">
        <v>54119</v>
      </c>
      <c r="AF15192" s="247">
        <v>711527.69</v>
      </c>
      <c r="AH15192" s="226" t="s">
        <v>35813</v>
      </c>
      <c r="AI15192" s="227">
        <v>230690.16</v>
      </c>
      <c r="AK15192" s="207" t="s">
        <v>28971</v>
      </c>
      <c r="AL15192" s="208">
        <v>3249</v>
      </c>
      <c r="AM15192" s="93"/>
      <c r="AN15192" s="93"/>
      <c r="AO15192" s="93"/>
    </row>
    <row r="15193" spans="28:41" x14ac:dyDescent="0.55000000000000004">
      <c r="AB15193" s="278" t="s">
        <v>26360</v>
      </c>
      <c r="AC15193" s="279">
        <v>252068</v>
      </c>
      <c r="AE15193" s="246" t="s">
        <v>56707</v>
      </c>
      <c r="AF15193" s="247">
        <v>53993.4</v>
      </c>
      <c r="AH15193" s="226" t="s">
        <v>35814</v>
      </c>
      <c r="AI15193" s="227">
        <v>66242.350000000006</v>
      </c>
      <c r="AK15193" s="207" t="s">
        <v>28972</v>
      </c>
      <c r="AL15193" s="208">
        <v>643</v>
      </c>
      <c r="AM15193" s="93"/>
      <c r="AN15193" s="93"/>
      <c r="AO15193" s="93"/>
    </row>
    <row r="15194" spans="28:41" x14ac:dyDescent="0.55000000000000004">
      <c r="AB15194" s="278" t="s">
        <v>69474</v>
      </c>
      <c r="AC15194" s="279">
        <v>35927.199999999997</v>
      </c>
      <c r="AE15194" s="246" t="s">
        <v>56708</v>
      </c>
      <c r="AF15194" s="247">
        <v>4424.6000000000004</v>
      </c>
      <c r="AH15194" s="226" t="s">
        <v>40685</v>
      </c>
      <c r="AI15194" s="227">
        <v>67100</v>
      </c>
      <c r="AK15194" s="207" t="s">
        <v>28973</v>
      </c>
      <c r="AL15194" s="208">
        <v>1080</v>
      </c>
      <c r="AM15194" s="93"/>
      <c r="AN15194" s="93"/>
      <c r="AO15194" s="93"/>
    </row>
    <row r="15195" spans="28:41" x14ac:dyDescent="0.55000000000000004">
      <c r="AB15195" s="278" t="s">
        <v>14144</v>
      </c>
      <c r="AC15195" s="279">
        <v>1362.9</v>
      </c>
      <c r="AE15195" s="246" t="s">
        <v>62328</v>
      </c>
      <c r="AF15195" s="247">
        <v>39201.32</v>
      </c>
      <c r="AH15195" s="226" t="s">
        <v>54071</v>
      </c>
      <c r="AI15195" s="227">
        <v>135885.92000000001</v>
      </c>
      <c r="AK15195" s="207" t="s">
        <v>28974</v>
      </c>
      <c r="AL15195" s="208">
        <v>5359.37</v>
      </c>
      <c r="AM15195" s="93"/>
      <c r="AN15195" s="93"/>
      <c r="AO15195" s="93"/>
    </row>
    <row r="15196" spans="28:41" x14ac:dyDescent="0.55000000000000004">
      <c r="AB15196" s="278" t="s">
        <v>26362</v>
      </c>
      <c r="AC15196" s="279">
        <v>37401.72</v>
      </c>
      <c r="AE15196" s="246" t="s">
        <v>54120</v>
      </c>
      <c r="AF15196" s="247">
        <v>6880</v>
      </c>
      <c r="AH15196" s="226" t="s">
        <v>40686</v>
      </c>
      <c r="AI15196" s="227">
        <v>13189</v>
      </c>
      <c r="AK15196" s="207" t="s">
        <v>28975</v>
      </c>
      <c r="AL15196" s="208">
        <v>492.62</v>
      </c>
      <c r="AM15196" s="93"/>
      <c r="AN15196" s="93"/>
      <c r="AO15196" s="93"/>
    </row>
    <row r="15197" spans="28:41" x14ac:dyDescent="0.55000000000000004">
      <c r="AB15197" s="278" t="s">
        <v>55650</v>
      </c>
      <c r="AC15197" s="279">
        <v>68899.92</v>
      </c>
      <c r="AE15197" s="246" t="s">
        <v>65074</v>
      </c>
      <c r="AF15197" s="247">
        <v>999.91</v>
      </c>
      <c r="AH15197" s="226" t="s">
        <v>49242</v>
      </c>
      <c r="AI15197" s="227">
        <v>2104.91</v>
      </c>
      <c r="AK15197" s="207" t="s">
        <v>28976</v>
      </c>
      <c r="AL15197" s="208">
        <v>3450</v>
      </c>
      <c r="AM15197" s="93"/>
      <c r="AN15197" s="93"/>
      <c r="AO15197" s="93"/>
    </row>
    <row r="15198" spans="28:41" x14ac:dyDescent="0.55000000000000004">
      <c r="AB15198" s="278" t="s">
        <v>39427</v>
      </c>
      <c r="AC15198" s="279">
        <v>562.5</v>
      </c>
      <c r="AE15198" s="246" t="s">
        <v>59286</v>
      </c>
      <c r="AF15198" s="247">
        <v>111740.16</v>
      </c>
      <c r="AH15198" s="226" t="s">
        <v>50547</v>
      </c>
      <c r="AI15198" s="227">
        <v>13.81</v>
      </c>
      <c r="AK15198" s="207" t="s">
        <v>28977</v>
      </c>
      <c r="AL15198" s="208">
        <v>1077.6600000000001</v>
      </c>
      <c r="AM15198" s="93"/>
      <c r="AN15198" s="93"/>
      <c r="AO15198" s="93"/>
    </row>
    <row r="15199" spans="28:41" x14ac:dyDescent="0.55000000000000004">
      <c r="AB15199" s="278" t="s">
        <v>69475</v>
      </c>
      <c r="AC15199" s="279">
        <v>880.9</v>
      </c>
      <c r="AE15199" s="246" t="s">
        <v>59287</v>
      </c>
      <c r="AF15199" s="247">
        <v>8547.84</v>
      </c>
      <c r="AH15199" s="226" t="s">
        <v>54072</v>
      </c>
      <c r="AI15199" s="227">
        <v>494.77</v>
      </c>
      <c r="AK15199" s="207" t="s">
        <v>28978</v>
      </c>
      <c r="AL15199" s="208">
        <v>11666</v>
      </c>
      <c r="AM15199" s="93"/>
      <c r="AN15199" s="93"/>
      <c r="AO15199" s="93"/>
    </row>
    <row r="15200" spans="28:41" x14ac:dyDescent="0.55000000000000004">
      <c r="AB15200" s="278" t="s">
        <v>26365</v>
      </c>
      <c r="AC15200" s="279">
        <v>36971</v>
      </c>
      <c r="AE15200" s="246" t="s">
        <v>59288</v>
      </c>
      <c r="AF15200" s="247">
        <v>22621.85</v>
      </c>
      <c r="AH15200" s="226" t="s">
        <v>48356</v>
      </c>
      <c r="AI15200" s="227">
        <v>6170.8</v>
      </c>
      <c r="AK15200" s="207" t="s">
        <v>28979</v>
      </c>
      <c r="AL15200" s="208">
        <v>5100</v>
      </c>
      <c r="AM15200" s="93"/>
      <c r="AN15200" s="93"/>
      <c r="AO15200" s="93"/>
    </row>
    <row r="15201" spans="28:41" x14ac:dyDescent="0.55000000000000004">
      <c r="AB15201" s="278" t="s">
        <v>26366</v>
      </c>
      <c r="AC15201" s="279">
        <v>5670</v>
      </c>
      <c r="AE15201" s="246" t="s">
        <v>60859</v>
      </c>
      <c r="AF15201" s="247">
        <v>223996</v>
      </c>
      <c r="AH15201" s="226" t="s">
        <v>50548</v>
      </c>
      <c r="AI15201" s="227">
        <v>15702</v>
      </c>
      <c r="AK15201" s="207" t="s">
        <v>28980</v>
      </c>
      <c r="AL15201" s="208">
        <v>12193.68</v>
      </c>
      <c r="AM15201" s="93"/>
      <c r="AN15201" s="93"/>
      <c r="AO15201" s="93"/>
    </row>
    <row r="15202" spans="28:41" x14ac:dyDescent="0.55000000000000004">
      <c r="AB15202" s="278" t="s">
        <v>26367</v>
      </c>
      <c r="AC15202" s="279">
        <v>2492.7399999999998</v>
      </c>
      <c r="AE15202" s="246" t="s">
        <v>54122</v>
      </c>
      <c r="AF15202" s="247">
        <v>13727.52</v>
      </c>
      <c r="AH15202" s="226" t="s">
        <v>45837</v>
      </c>
      <c r="AI15202" s="227">
        <v>321400</v>
      </c>
      <c r="AK15202" s="207" t="s">
        <v>28981</v>
      </c>
      <c r="AL15202" s="208">
        <v>5242.6000000000004</v>
      </c>
      <c r="AM15202" s="93"/>
      <c r="AN15202" s="93"/>
      <c r="AO15202" s="93"/>
    </row>
    <row r="15203" spans="28:41" x14ac:dyDescent="0.55000000000000004">
      <c r="AB15203" s="278" t="s">
        <v>14148</v>
      </c>
      <c r="AC15203" s="279">
        <v>40720.65</v>
      </c>
      <c r="AE15203" s="246" t="s">
        <v>60860</v>
      </c>
      <c r="AF15203" s="247">
        <v>9805.26</v>
      </c>
      <c r="AH15203" s="226" t="s">
        <v>45838</v>
      </c>
      <c r="AI15203" s="227">
        <v>17278</v>
      </c>
      <c r="AK15203" s="207" t="s">
        <v>28982</v>
      </c>
      <c r="AL15203" s="208">
        <v>4714.72</v>
      </c>
      <c r="AM15203" s="93"/>
      <c r="AN15203" s="93"/>
      <c r="AO15203" s="93"/>
    </row>
    <row r="15204" spans="28:41" x14ac:dyDescent="0.55000000000000004">
      <c r="AB15204" s="278" t="s">
        <v>14149</v>
      </c>
      <c r="AC15204" s="279">
        <v>136179.97</v>
      </c>
      <c r="AE15204" s="246" t="s">
        <v>54123</v>
      </c>
      <c r="AF15204" s="247">
        <v>10000</v>
      </c>
      <c r="AH15204" s="226" t="s">
        <v>45839</v>
      </c>
      <c r="AI15204" s="227">
        <v>33675</v>
      </c>
      <c r="AK15204" s="207" t="s">
        <v>28983</v>
      </c>
      <c r="AL15204" s="208">
        <v>707.45</v>
      </c>
      <c r="AM15204" s="93"/>
      <c r="AN15204" s="93"/>
      <c r="AO15204" s="93"/>
    </row>
    <row r="15205" spans="28:41" x14ac:dyDescent="0.55000000000000004">
      <c r="AB15205" s="278" t="s">
        <v>14150</v>
      </c>
      <c r="AC15205" s="279">
        <v>89566.01</v>
      </c>
      <c r="AE15205" s="246" t="s">
        <v>14505</v>
      </c>
      <c r="AF15205" s="247">
        <v>72.900000000000006</v>
      </c>
      <c r="AH15205" s="226" t="s">
        <v>45840</v>
      </c>
      <c r="AI15205" s="227">
        <v>2576.15</v>
      </c>
      <c r="AK15205" s="207" t="s">
        <v>28984</v>
      </c>
      <c r="AL15205" s="208">
        <v>1799.7</v>
      </c>
      <c r="AM15205" s="93"/>
      <c r="AN15205" s="93"/>
      <c r="AO15205" s="93"/>
    </row>
    <row r="15206" spans="28:41" x14ac:dyDescent="0.55000000000000004">
      <c r="AB15206" s="278" t="s">
        <v>26368</v>
      </c>
      <c r="AC15206" s="279">
        <v>1936.72</v>
      </c>
      <c r="AE15206" s="246" t="s">
        <v>30306</v>
      </c>
      <c r="AF15206" s="247">
        <v>-72.900000000000006</v>
      </c>
      <c r="AH15206" s="226" t="s">
        <v>45841</v>
      </c>
      <c r="AI15206" s="227">
        <v>2640</v>
      </c>
      <c r="AK15206" s="207" t="s">
        <v>28985</v>
      </c>
      <c r="AL15206" s="208">
        <v>15575</v>
      </c>
      <c r="AM15206" s="93"/>
      <c r="AN15206" s="93"/>
      <c r="AO15206" s="93"/>
    </row>
    <row r="15207" spans="28:41" x14ac:dyDescent="0.55000000000000004">
      <c r="AB15207" s="278" t="s">
        <v>26369</v>
      </c>
      <c r="AC15207" s="279">
        <v>12098.09</v>
      </c>
      <c r="AE15207" s="246" t="s">
        <v>54124</v>
      </c>
      <c r="AF15207" s="247">
        <v>300</v>
      </c>
      <c r="AH15207" s="226" t="s">
        <v>39604</v>
      </c>
      <c r="AI15207" s="227">
        <v>3250</v>
      </c>
      <c r="AK15207" s="207" t="s">
        <v>28986</v>
      </c>
      <c r="AL15207" s="208">
        <v>5295</v>
      </c>
      <c r="AM15207" s="93"/>
      <c r="AN15207" s="93"/>
      <c r="AO15207" s="93"/>
    </row>
    <row r="15208" spans="28:41" x14ac:dyDescent="0.55000000000000004">
      <c r="AB15208" s="278" t="s">
        <v>26370</v>
      </c>
      <c r="AC15208" s="279">
        <v>13063.5</v>
      </c>
      <c r="AE15208" s="246" t="s">
        <v>54126</v>
      </c>
      <c r="AF15208" s="247">
        <v>1896.14</v>
      </c>
      <c r="AH15208" s="226" t="s">
        <v>39605</v>
      </c>
      <c r="AI15208" s="227">
        <v>5100</v>
      </c>
      <c r="AK15208" s="207" t="s">
        <v>28987</v>
      </c>
      <c r="AL15208" s="208">
        <v>135</v>
      </c>
      <c r="AM15208" s="93"/>
      <c r="AN15208" s="93"/>
      <c r="AO15208" s="93"/>
    </row>
    <row r="15209" spans="28:41" x14ac:dyDescent="0.55000000000000004">
      <c r="AB15209" s="278" t="s">
        <v>63520</v>
      </c>
      <c r="AC15209" s="279">
        <v>105</v>
      </c>
      <c r="AE15209" s="246" t="s">
        <v>30308</v>
      </c>
      <c r="AF15209" s="247">
        <v>168.02</v>
      </c>
      <c r="AH15209" s="226" t="s">
        <v>45842</v>
      </c>
      <c r="AI15209" s="227">
        <v>5685</v>
      </c>
      <c r="AK15209" s="207" t="s">
        <v>28988</v>
      </c>
      <c r="AL15209" s="208">
        <v>15575</v>
      </c>
      <c r="AM15209" s="93"/>
      <c r="AN15209" s="93"/>
      <c r="AO15209" s="93"/>
    </row>
    <row r="15210" spans="28:41" x14ac:dyDescent="0.55000000000000004">
      <c r="AB15210" s="278" t="s">
        <v>26372</v>
      </c>
      <c r="AC15210" s="279">
        <v>126105.71</v>
      </c>
      <c r="AE15210" s="246" t="s">
        <v>54127</v>
      </c>
      <c r="AF15210" s="247">
        <v>538.04999999999995</v>
      </c>
      <c r="AH15210" s="226" t="s">
        <v>45843</v>
      </c>
      <c r="AI15210" s="227">
        <v>2000</v>
      </c>
      <c r="AK15210" s="207" t="s">
        <v>28989</v>
      </c>
      <c r="AL15210" s="208">
        <v>5359.37</v>
      </c>
      <c r="AM15210" s="93"/>
      <c r="AN15210" s="93"/>
      <c r="AO15210" s="93"/>
    </row>
    <row r="15211" spans="28:41" x14ac:dyDescent="0.55000000000000004">
      <c r="AB15211" s="278" t="s">
        <v>26373</v>
      </c>
      <c r="AC15211" s="279">
        <v>152824.84</v>
      </c>
      <c r="AE15211" s="246" t="s">
        <v>30310</v>
      </c>
      <c r="AF15211" s="247">
        <v>1330.95</v>
      </c>
      <c r="AH15211" s="226" t="s">
        <v>39606</v>
      </c>
      <c r="AI15211" s="227">
        <v>1226.68</v>
      </c>
      <c r="AK15211" s="207" t="s">
        <v>28990</v>
      </c>
      <c r="AL15211" s="208">
        <v>762.45</v>
      </c>
      <c r="AM15211" s="93"/>
      <c r="AN15211" s="93"/>
      <c r="AO15211" s="93"/>
    </row>
    <row r="15212" spans="28:41" x14ac:dyDescent="0.55000000000000004">
      <c r="AB15212" s="278" t="s">
        <v>26374</v>
      </c>
      <c r="AC15212" s="279">
        <v>86364.51</v>
      </c>
      <c r="AE15212" s="246" t="s">
        <v>56709</v>
      </c>
      <c r="AF15212" s="247">
        <v>7621.64</v>
      </c>
      <c r="AH15212" s="226" t="s">
        <v>36840</v>
      </c>
      <c r="AI15212" s="227">
        <v>5332.08</v>
      </c>
      <c r="AK15212" s="207" t="s">
        <v>28991</v>
      </c>
      <c r="AL15212" s="208">
        <v>5100</v>
      </c>
      <c r="AM15212" s="93"/>
      <c r="AN15212" s="93"/>
      <c r="AO15212" s="93"/>
    </row>
    <row r="15213" spans="28:41" x14ac:dyDescent="0.55000000000000004">
      <c r="AB15213" s="278" t="s">
        <v>26376</v>
      </c>
      <c r="AC15213" s="279">
        <v>80478.83</v>
      </c>
      <c r="AE15213" s="246" t="s">
        <v>30314</v>
      </c>
      <c r="AF15213" s="247">
        <v>4401.16</v>
      </c>
      <c r="AH15213" s="226" t="s">
        <v>36841</v>
      </c>
      <c r="AI15213" s="227">
        <v>2224.66</v>
      </c>
      <c r="AK15213" s="207" t="s">
        <v>28992</v>
      </c>
      <c r="AL15213" s="208">
        <v>3450</v>
      </c>
      <c r="AM15213" s="93"/>
      <c r="AN15213" s="93"/>
      <c r="AO15213" s="93"/>
    </row>
    <row r="15214" spans="28:41" x14ac:dyDescent="0.55000000000000004">
      <c r="AB15214" s="278" t="s">
        <v>48522</v>
      </c>
      <c r="AC15214" s="279">
        <v>-44.83</v>
      </c>
      <c r="AE15214" s="246" t="s">
        <v>56710</v>
      </c>
      <c r="AF15214" s="247">
        <v>2338.0100000000002</v>
      </c>
      <c r="AH15214" s="226" t="s">
        <v>54073</v>
      </c>
      <c r="AI15214" s="227">
        <v>1820</v>
      </c>
      <c r="AK15214" s="207" t="s">
        <v>28993</v>
      </c>
      <c r="AL15214" s="208">
        <v>42434.65</v>
      </c>
      <c r="AM15214" s="93"/>
      <c r="AN15214" s="93"/>
      <c r="AO15214" s="93"/>
    </row>
    <row r="15215" spans="28:41" x14ac:dyDescent="0.55000000000000004">
      <c r="AB15215" s="278" t="s">
        <v>58086</v>
      </c>
      <c r="AC15215" s="279">
        <v>47452.51</v>
      </c>
      <c r="AE15215" s="246" t="s">
        <v>57970</v>
      </c>
      <c r="AF15215" s="247">
        <v>-3.46</v>
      </c>
      <c r="AH15215" s="226" t="s">
        <v>45844</v>
      </c>
      <c r="AI15215" s="227">
        <v>14472.83</v>
      </c>
      <c r="AK15215" s="207" t="s">
        <v>28994</v>
      </c>
      <c r="AL15215" s="208">
        <v>22080.98</v>
      </c>
      <c r="AM15215" s="93"/>
      <c r="AN15215" s="93"/>
      <c r="AO15215" s="93"/>
    </row>
    <row r="15216" spans="28:41" x14ac:dyDescent="0.55000000000000004">
      <c r="AB15216" s="278" t="s">
        <v>26467</v>
      </c>
      <c r="AC15216" s="279">
        <v>85228.32</v>
      </c>
      <c r="AE15216" s="246" t="s">
        <v>59289</v>
      </c>
      <c r="AF15216" s="247">
        <v>19502</v>
      </c>
      <c r="AH15216" s="226" t="s">
        <v>45845</v>
      </c>
      <c r="AI15216" s="227">
        <v>1107.17</v>
      </c>
      <c r="AK15216" s="207" t="s">
        <v>28995</v>
      </c>
      <c r="AL15216" s="208">
        <v>5357.72</v>
      </c>
      <c r="AM15216" s="93"/>
      <c r="AN15216" s="93"/>
      <c r="AO15216" s="93"/>
    </row>
    <row r="15217" spans="28:41" x14ac:dyDescent="0.55000000000000004">
      <c r="AB15217" s="278" t="s">
        <v>34056</v>
      </c>
      <c r="AC15217" s="279">
        <v>83078.460000000006</v>
      </c>
      <c r="AE15217" s="246" t="s">
        <v>30319</v>
      </c>
      <c r="AF15217" s="247">
        <v>12543.72</v>
      </c>
      <c r="AH15217" s="226" t="s">
        <v>43101</v>
      </c>
      <c r="AI15217" s="227">
        <v>3372445.91</v>
      </c>
      <c r="AK15217" s="207" t="s">
        <v>28996</v>
      </c>
      <c r="AL15217" s="208">
        <v>4355</v>
      </c>
      <c r="AM15217" s="93"/>
      <c r="AN15217" s="93"/>
      <c r="AO15217" s="93"/>
    </row>
    <row r="15218" spans="28:41" x14ac:dyDescent="0.55000000000000004">
      <c r="AB15218" s="278" t="s">
        <v>26468</v>
      </c>
      <c r="AC15218" s="279">
        <v>67408.25</v>
      </c>
      <c r="AE15218" s="246" t="s">
        <v>58722</v>
      </c>
      <c r="AF15218" s="247">
        <v>306246.59000000003</v>
      </c>
      <c r="AH15218" s="226" t="s">
        <v>43102</v>
      </c>
      <c r="AI15218" s="227">
        <v>256825.09</v>
      </c>
      <c r="AK15218" s="207" t="s">
        <v>28997</v>
      </c>
      <c r="AL15218" s="208">
        <v>333.15</v>
      </c>
      <c r="AM15218" s="93"/>
      <c r="AN15218" s="93"/>
      <c r="AO15218" s="93"/>
    </row>
    <row r="15219" spans="28:41" x14ac:dyDescent="0.55000000000000004">
      <c r="AB15219" s="278" t="s">
        <v>26469</v>
      </c>
      <c r="AC15219" s="279">
        <v>1482030.65</v>
      </c>
      <c r="AE15219" s="246" t="s">
        <v>30320</v>
      </c>
      <c r="AF15219" s="247">
        <v>79681.33</v>
      </c>
      <c r="AH15219" s="226" t="s">
        <v>29832</v>
      </c>
      <c r="AI15219" s="227">
        <v>18456.27</v>
      </c>
      <c r="AK15219" s="207" t="s">
        <v>28998</v>
      </c>
      <c r="AL15219" s="208">
        <v>14740.85</v>
      </c>
      <c r="AM15219" s="93"/>
      <c r="AN15219" s="93"/>
      <c r="AO15219" s="93"/>
    </row>
    <row r="15220" spans="28:41" x14ac:dyDescent="0.55000000000000004">
      <c r="AB15220" s="278" t="s">
        <v>36657</v>
      </c>
      <c r="AC15220" s="279">
        <v>1632.57</v>
      </c>
      <c r="AE15220" s="246" t="s">
        <v>43134</v>
      </c>
      <c r="AF15220" s="247">
        <v>-8652.6299999999992</v>
      </c>
      <c r="AH15220" s="226" t="s">
        <v>36842</v>
      </c>
      <c r="AI15220" s="227">
        <v>46275</v>
      </c>
      <c r="AK15220" s="207" t="s">
        <v>28999</v>
      </c>
      <c r="AL15220" s="208">
        <v>42292</v>
      </c>
      <c r="AM15220" s="93"/>
      <c r="AN15220" s="93"/>
      <c r="AO15220" s="93"/>
    </row>
    <row r="15221" spans="28:41" x14ac:dyDescent="0.55000000000000004">
      <c r="AB15221" s="278" t="s">
        <v>26471</v>
      </c>
      <c r="AC15221" s="279">
        <v>229908.34</v>
      </c>
      <c r="AE15221" s="246" t="s">
        <v>50566</v>
      </c>
      <c r="AF15221" s="247">
        <v>11695</v>
      </c>
      <c r="AH15221" s="226" t="s">
        <v>29833</v>
      </c>
      <c r="AI15221" s="227">
        <v>17970.580000000002</v>
      </c>
      <c r="AK15221" s="207" t="s">
        <v>29000</v>
      </c>
      <c r="AL15221" s="208">
        <v>31858</v>
      </c>
      <c r="AM15221" s="93"/>
      <c r="AN15221" s="93"/>
      <c r="AO15221" s="93"/>
    </row>
    <row r="15222" spans="28:41" x14ac:dyDescent="0.55000000000000004">
      <c r="AB15222" s="278" t="s">
        <v>26474</v>
      </c>
      <c r="AC15222" s="279">
        <v>52283</v>
      </c>
      <c r="AE15222" s="246" t="s">
        <v>57971</v>
      </c>
      <c r="AF15222" s="247">
        <v>8.35</v>
      </c>
      <c r="AH15222" s="226" t="s">
        <v>29835</v>
      </c>
      <c r="AI15222" s="227">
        <v>6326.53</v>
      </c>
      <c r="AK15222" s="207" t="s">
        <v>29001</v>
      </c>
      <c r="AL15222" s="208">
        <v>5309</v>
      </c>
      <c r="AM15222" s="93"/>
      <c r="AN15222" s="93"/>
      <c r="AO15222" s="93"/>
    </row>
    <row r="15223" spans="28:41" x14ac:dyDescent="0.55000000000000004">
      <c r="AB15223" s="278" t="s">
        <v>39429</v>
      </c>
      <c r="AC15223" s="279">
        <v>41585.69</v>
      </c>
      <c r="AE15223" s="246" t="s">
        <v>43136</v>
      </c>
      <c r="AF15223" s="247">
        <v>0.64</v>
      </c>
      <c r="AH15223" s="226" t="s">
        <v>29836</v>
      </c>
      <c r="AI15223" s="227">
        <v>17180.009999999998</v>
      </c>
      <c r="AK15223" s="207" t="s">
        <v>29002</v>
      </c>
      <c r="AL15223" s="208">
        <v>34901</v>
      </c>
      <c r="AM15223" s="93"/>
      <c r="AN15223" s="93"/>
      <c r="AO15223" s="93"/>
    </row>
    <row r="15224" spans="28:41" x14ac:dyDescent="0.55000000000000004">
      <c r="AB15224" s="278" t="s">
        <v>26475</v>
      </c>
      <c r="AC15224" s="279">
        <v>872335.1</v>
      </c>
      <c r="AE15224" s="246" t="s">
        <v>54133</v>
      </c>
      <c r="AF15224" s="247">
        <v>1091.29</v>
      </c>
      <c r="AH15224" s="226" t="s">
        <v>29838</v>
      </c>
      <c r="AI15224" s="227">
        <v>794128.28</v>
      </c>
      <c r="AK15224" s="207" t="s">
        <v>29003</v>
      </c>
      <c r="AL15224" s="208">
        <v>74276</v>
      </c>
      <c r="AM15224" s="93"/>
      <c r="AN15224" s="93"/>
      <c r="AO15224" s="93"/>
    </row>
    <row r="15225" spans="28:41" x14ac:dyDescent="0.55000000000000004">
      <c r="AB15225" s="278" t="s">
        <v>47582</v>
      </c>
      <c r="AC15225" s="279">
        <v>26779.26</v>
      </c>
      <c r="AE15225" s="246" t="s">
        <v>63835</v>
      </c>
      <c r="AF15225" s="247">
        <v>9427.5</v>
      </c>
      <c r="AH15225" s="226" t="s">
        <v>29839</v>
      </c>
      <c r="AI15225" s="227">
        <v>124.88</v>
      </c>
      <c r="AK15225" s="207" t="s">
        <v>29004</v>
      </c>
      <c r="AL15225" s="208">
        <v>89845.72</v>
      </c>
      <c r="AM15225" s="93"/>
      <c r="AN15225" s="93"/>
      <c r="AO15225" s="93"/>
    </row>
    <row r="15226" spans="28:41" x14ac:dyDescent="0.55000000000000004">
      <c r="AB15226" s="278" t="s">
        <v>26476</v>
      </c>
      <c r="AC15226" s="279">
        <v>136123.82</v>
      </c>
      <c r="AE15226" s="246" t="s">
        <v>54134</v>
      </c>
      <c r="AF15226" s="247">
        <v>804.69</v>
      </c>
      <c r="AH15226" s="226" t="s">
        <v>29840</v>
      </c>
      <c r="AI15226" s="227">
        <v>1027.95</v>
      </c>
      <c r="AK15226" s="207" t="s">
        <v>29005</v>
      </c>
      <c r="AL15226" s="208">
        <v>4355</v>
      </c>
      <c r="AM15226" s="93"/>
      <c r="AN15226" s="93"/>
      <c r="AO15226" s="93"/>
    </row>
    <row r="15227" spans="28:41" x14ac:dyDescent="0.55000000000000004">
      <c r="AB15227" s="278" t="s">
        <v>26478</v>
      </c>
      <c r="AC15227" s="279">
        <v>25676.74</v>
      </c>
      <c r="AE15227" s="246" t="s">
        <v>54135</v>
      </c>
      <c r="AF15227" s="247">
        <v>2058.4899999999998</v>
      </c>
      <c r="AH15227" s="226" t="s">
        <v>14454</v>
      </c>
      <c r="AI15227" s="227">
        <v>64619.05</v>
      </c>
      <c r="AK15227" s="207" t="s">
        <v>29006</v>
      </c>
      <c r="AL15227" s="208">
        <v>333.15</v>
      </c>
      <c r="AM15227" s="93"/>
      <c r="AN15227" s="93"/>
      <c r="AO15227" s="93"/>
    </row>
    <row r="15228" spans="28:41" x14ac:dyDescent="0.55000000000000004">
      <c r="AB15228" s="278" t="s">
        <v>26479</v>
      </c>
      <c r="AC15228" s="279">
        <v>85689.48</v>
      </c>
      <c r="AE15228" s="246" t="s">
        <v>65075</v>
      </c>
      <c r="AF15228" s="247">
        <v>2500</v>
      </c>
      <c r="AH15228" s="226" t="s">
        <v>29841</v>
      </c>
      <c r="AI15228" s="227">
        <v>5312.56</v>
      </c>
      <c r="AK15228" s="207" t="s">
        <v>29007</v>
      </c>
      <c r="AL15228" s="208">
        <v>74276</v>
      </c>
      <c r="AM15228" s="93"/>
      <c r="AN15228" s="93"/>
      <c r="AO15228" s="93"/>
    </row>
    <row r="15229" spans="28:41" x14ac:dyDescent="0.55000000000000004">
      <c r="AB15229" s="278" t="s">
        <v>26480</v>
      </c>
      <c r="AC15229" s="279">
        <v>58193.9</v>
      </c>
      <c r="AE15229" s="246" t="s">
        <v>54137</v>
      </c>
      <c r="AF15229" s="247">
        <v>11986.52</v>
      </c>
      <c r="AH15229" s="226" t="s">
        <v>29844</v>
      </c>
      <c r="AI15229" s="227">
        <v>-106376.29</v>
      </c>
      <c r="AK15229" s="207" t="s">
        <v>29008</v>
      </c>
      <c r="AL15229" s="208">
        <v>91933.85</v>
      </c>
      <c r="AM15229" s="93"/>
      <c r="AN15229" s="93"/>
      <c r="AO15229" s="93"/>
    </row>
    <row r="15230" spans="28:41" x14ac:dyDescent="0.55000000000000004">
      <c r="AB15230" s="278" t="s">
        <v>58087</v>
      </c>
      <c r="AC15230" s="279">
        <v>18068.2</v>
      </c>
      <c r="AE15230" s="246" t="s">
        <v>58723</v>
      </c>
      <c r="AF15230" s="247">
        <v>691.91</v>
      </c>
      <c r="AH15230" s="226" t="s">
        <v>45846</v>
      </c>
      <c r="AI15230" s="227">
        <v>2282.13</v>
      </c>
      <c r="AK15230" s="207" t="s">
        <v>29009</v>
      </c>
      <c r="AL15230" s="208">
        <v>37167</v>
      </c>
      <c r="AM15230" s="93"/>
      <c r="AN15230" s="93"/>
      <c r="AO15230" s="93"/>
    </row>
    <row r="15231" spans="28:41" x14ac:dyDescent="0.55000000000000004">
      <c r="AB15231" s="278" t="s">
        <v>58784</v>
      </c>
      <c r="AC15231" s="279">
        <v>234</v>
      </c>
      <c r="AE15231" s="246" t="s">
        <v>54138</v>
      </c>
      <c r="AF15231" s="247">
        <v>74101.62</v>
      </c>
      <c r="AH15231" s="226" t="s">
        <v>29845</v>
      </c>
      <c r="AI15231" s="227">
        <v>128498.27</v>
      </c>
      <c r="AK15231" s="207" t="s">
        <v>29010</v>
      </c>
      <c r="AL15231" s="208">
        <v>89845.72</v>
      </c>
      <c r="AM15231" s="93"/>
      <c r="AN15231" s="93"/>
      <c r="AO15231" s="93"/>
    </row>
    <row r="15232" spans="28:41" x14ac:dyDescent="0.55000000000000004">
      <c r="AB15232" s="278" t="s">
        <v>40885</v>
      </c>
      <c r="AC15232" s="279">
        <v>7781.6</v>
      </c>
      <c r="AE15232" s="246" t="s">
        <v>56711</v>
      </c>
      <c r="AF15232" s="247">
        <v>4794</v>
      </c>
      <c r="AH15232" s="226" t="s">
        <v>35815</v>
      </c>
      <c r="AI15232" s="227">
        <v>4675</v>
      </c>
      <c r="AK15232" s="207" t="s">
        <v>29011</v>
      </c>
      <c r="AL15232" s="208">
        <v>2500</v>
      </c>
      <c r="AM15232" s="93"/>
      <c r="AN15232" s="93"/>
      <c r="AO15232" s="93"/>
    </row>
    <row r="15233" spans="28:41" x14ac:dyDescent="0.55000000000000004">
      <c r="AB15233" s="278" t="s">
        <v>26481</v>
      </c>
      <c r="AC15233" s="279">
        <v>10616.37</v>
      </c>
      <c r="AE15233" s="246" t="s">
        <v>57972</v>
      </c>
      <c r="AF15233" s="247">
        <v>-58.66</v>
      </c>
      <c r="AH15233" s="226" t="s">
        <v>34303</v>
      </c>
      <c r="AI15233" s="227">
        <v>7496.99</v>
      </c>
      <c r="AK15233" s="207" t="s">
        <v>29012</v>
      </c>
      <c r="AL15233" s="208">
        <v>46797.64</v>
      </c>
      <c r="AM15233" s="93"/>
      <c r="AN15233" s="93"/>
      <c r="AO15233" s="93"/>
    </row>
    <row r="15234" spans="28:41" x14ac:dyDescent="0.55000000000000004">
      <c r="AB15234" s="278" t="s">
        <v>56854</v>
      </c>
      <c r="AC15234" s="279">
        <v>35583.96</v>
      </c>
      <c r="AE15234" s="246" t="s">
        <v>56712</v>
      </c>
      <c r="AF15234" s="247">
        <v>2274.02</v>
      </c>
      <c r="AH15234" s="226" t="s">
        <v>34304</v>
      </c>
      <c r="AI15234" s="227">
        <v>573.54</v>
      </c>
      <c r="AK15234" s="207" t="s">
        <v>29013</v>
      </c>
      <c r="AL15234" s="208">
        <v>23238</v>
      </c>
      <c r="AM15234" s="93"/>
      <c r="AN15234" s="93"/>
      <c r="AO15234" s="93"/>
    </row>
    <row r="15235" spans="28:41" x14ac:dyDescent="0.55000000000000004">
      <c r="AB15235" s="278" t="s">
        <v>26486</v>
      </c>
      <c r="AC15235" s="279">
        <v>3729.64</v>
      </c>
      <c r="AE15235" s="246" t="s">
        <v>54139</v>
      </c>
      <c r="AF15235" s="247">
        <v>19262.5</v>
      </c>
      <c r="AH15235" s="226" t="s">
        <v>34305</v>
      </c>
      <c r="AI15235" s="227">
        <v>1625.35</v>
      </c>
      <c r="AK15235" s="207" t="s">
        <v>29014</v>
      </c>
      <c r="AL15235" s="208">
        <v>4772</v>
      </c>
      <c r="AM15235" s="93"/>
      <c r="AN15235" s="93"/>
      <c r="AO15235" s="93"/>
    </row>
    <row r="15236" spans="28:41" x14ac:dyDescent="0.55000000000000004">
      <c r="AB15236" s="278" t="s">
        <v>26487</v>
      </c>
      <c r="AC15236" s="279">
        <v>8257.56</v>
      </c>
      <c r="AE15236" s="246" t="s">
        <v>54140</v>
      </c>
      <c r="AF15236" s="247">
        <v>1647.53</v>
      </c>
      <c r="AH15236" s="226" t="s">
        <v>45847</v>
      </c>
      <c r="AI15236" s="227">
        <v>664.04</v>
      </c>
      <c r="AK15236" s="207" t="s">
        <v>29015</v>
      </c>
      <c r="AL15236" s="208">
        <v>7652</v>
      </c>
      <c r="AM15236" s="93"/>
      <c r="AN15236" s="93"/>
      <c r="AO15236" s="93"/>
    </row>
    <row r="15237" spans="28:41" x14ac:dyDescent="0.55000000000000004">
      <c r="AB15237" s="278" t="s">
        <v>35536</v>
      </c>
      <c r="AC15237" s="279">
        <v>7080</v>
      </c>
      <c r="AE15237" s="246" t="s">
        <v>54141</v>
      </c>
      <c r="AF15237" s="247">
        <v>5206.33</v>
      </c>
      <c r="AH15237" s="226" t="s">
        <v>35816</v>
      </c>
      <c r="AI15237" s="227">
        <v>2638.41</v>
      </c>
      <c r="AK15237" s="207" t="s">
        <v>29016</v>
      </c>
      <c r="AL15237" s="208">
        <v>5041</v>
      </c>
      <c r="AM15237" s="93"/>
      <c r="AN15237" s="93"/>
      <c r="AO15237" s="93"/>
    </row>
    <row r="15238" spans="28:41" x14ac:dyDescent="0.55000000000000004">
      <c r="AB15238" s="278" t="s">
        <v>26488</v>
      </c>
      <c r="AC15238" s="279">
        <v>5268.14</v>
      </c>
      <c r="AE15238" s="246" t="s">
        <v>65076</v>
      </c>
      <c r="AF15238" s="247">
        <v>6000</v>
      </c>
      <c r="AH15238" s="226" t="s">
        <v>36843</v>
      </c>
      <c r="AI15238" s="227">
        <v>1936.45</v>
      </c>
      <c r="AK15238" s="207" t="s">
        <v>29017</v>
      </c>
      <c r="AL15238" s="208">
        <v>7376</v>
      </c>
      <c r="AM15238" s="93"/>
      <c r="AN15238" s="93"/>
      <c r="AO15238" s="93"/>
    </row>
    <row r="15239" spans="28:41" x14ac:dyDescent="0.55000000000000004">
      <c r="AB15239" s="278" t="s">
        <v>26489</v>
      </c>
      <c r="AC15239" s="279">
        <v>241300.01</v>
      </c>
      <c r="AE15239" s="246" t="s">
        <v>55544</v>
      </c>
      <c r="AF15239" s="247">
        <v>5110</v>
      </c>
      <c r="AH15239" s="226" t="s">
        <v>39608</v>
      </c>
      <c r="AI15239" s="227">
        <v>23118.720000000001</v>
      </c>
      <c r="AK15239" s="207" t="s">
        <v>29018</v>
      </c>
      <c r="AL15239" s="208">
        <v>10285.82</v>
      </c>
      <c r="AM15239" s="93"/>
      <c r="AN15239" s="93"/>
      <c r="AO15239" s="93"/>
    </row>
    <row r="15240" spans="28:41" x14ac:dyDescent="0.55000000000000004">
      <c r="AB15240" s="278" t="s">
        <v>26490</v>
      </c>
      <c r="AC15240" s="279">
        <v>774344.59</v>
      </c>
      <c r="AE15240" s="246" t="s">
        <v>54142</v>
      </c>
      <c r="AF15240" s="247">
        <v>8990.92</v>
      </c>
      <c r="AH15240" s="226" t="s">
        <v>48357</v>
      </c>
      <c r="AI15240" s="227">
        <v>2640</v>
      </c>
      <c r="AK15240" s="207" t="s">
        <v>29019</v>
      </c>
      <c r="AL15240" s="208">
        <v>10742.63</v>
      </c>
      <c r="AM15240" s="93"/>
      <c r="AN15240" s="93"/>
      <c r="AO15240" s="93"/>
    </row>
    <row r="15241" spans="28:41" x14ac:dyDescent="0.55000000000000004">
      <c r="AB15241" s="278" t="s">
        <v>26491</v>
      </c>
      <c r="AC15241" s="279">
        <v>475738.96</v>
      </c>
      <c r="AE15241" s="246" t="s">
        <v>58724</v>
      </c>
      <c r="AF15241" s="247">
        <v>522.01</v>
      </c>
      <c r="AH15241" s="226" t="s">
        <v>29848</v>
      </c>
      <c r="AI15241" s="227">
        <v>44236.17</v>
      </c>
      <c r="AK15241" s="207" t="s">
        <v>29020</v>
      </c>
      <c r="AL15241" s="208">
        <v>3000</v>
      </c>
      <c r="AM15241" s="93"/>
      <c r="AN15241" s="93"/>
      <c r="AO15241" s="93"/>
    </row>
    <row r="15242" spans="28:41" x14ac:dyDescent="0.55000000000000004">
      <c r="AB15242" s="278" t="s">
        <v>26492</v>
      </c>
      <c r="AC15242" s="279">
        <v>2344165.73</v>
      </c>
      <c r="AE15242" s="246" t="s">
        <v>56713</v>
      </c>
      <c r="AF15242" s="247">
        <v>23636.43</v>
      </c>
      <c r="AH15242" s="226" t="s">
        <v>29849</v>
      </c>
      <c r="AI15242" s="227">
        <v>3494.4</v>
      </c>
      <c r="AK15242" s="207" t="s">
        <v>29021</v>
      </c>
      <c r="AL15242" s="208">
        <v>4560.0200000000004</v>
      </c>
      <c r="AM15242" s="93"/>
      <c r="AN15242" s="93"/>
      <c r="AO15242" s="93"/>
    </row>
    <row r="15243" spans="28:41" x14ac:dyDescent="0.55000000000000004">
      <c r="AB15243" s="278" t="s">
        <v>35538</v>
      </c>
      <c r="AC15243" s="279">
        <v>499737.46</v>
      </c>
      <c r="AE15243" s="246" t="s">
        <v>65077</v>
      </c>
      <c r="AF15243" s="247">
        <v>5600</v>
      </c>
      <c r="AH15243" s="226" t="s">
        <v>29850</v>
      </c>
      <c r="AI15243" s="227">
        <v>3827</v>
      </c>
      <c r="AK15243" s="207" t="s">
        <v>29022</v>
      </c>
      <c r="AL15243" s="208">
        <v>11402.35</v>
      </c>
      <c r="AM15243" s="93"/>
      <c r="AN15243" s="93"/>
      <c r="AO15243" s="93"/>
    </row>
    <row r="15244" spans="28:41" x14ac:dyDescent="0.55000000000000004">
      <c r="AB15244" s="278" t="s">
        <v>70151</v>
      </c>
      <c r="AC15244" s="279">
        <v>60</v>
      </c>
      <c r="AE15244" s="246" t="s">
        <v>56714</v>
      </c>
      <c r="AF15244" s="247">
        <v>2354.5</v>
      </c>
      <c r="AH15244" s="226" t="s">
        <v>29851</v>
      </c>
      <c r="AI15244" s="227">
        <v>11318.87</v>
      </c>
      <c r="AK15244" s="207" t="s">
        <v>29023</v>
      </c>
      <c r="AL15244" s="208">
        <v>24585</v>
      </c>
      <c r="AM15244" s="93"/>
      <c r="AN15244" s="93"/>
      <c r="AO15244" s="93"/>
    </row>
    <row r="15245" spans="28:41" x14ac:dyDescent="0.55000000000000004">
      <c r="AB15245" s="278" t="s">
        <v>62389</v>
      </c>
      <c r="AC15245" s="279">
        <v>228</v>
      </c>
      <c r="AE15245" s="246" t="s">
        <v>61647</v>
      </c>
      <c r="AF15245" s="247">
        <v>3240.93</v>
      </c>
      <c r="AH15245" s="226" t="s">
        <v>29852</v>
      </c>
      <c r="AI15245" s="227">
        <v>4640.2700000000004</v>
      </c>
      <c r="AK15245" s="207" t="s">
        <v>29024</v>
      </c>
      <c r="AL15245" s="208">
        <v>8569</v>
      </c>
      <c r="AM15245" s="93"/>
      <c r="AN15245" s="93"/>
      <c r="AO15245" s="93"/>
    </row>
    <row r="15246" spans="28:41" x14ac:dyDescent="0.55000000000000004">
      <c r="AB15246" s="278" t="s">
        <v>35540</v>
      </c>
      <c r="AC15246" s="279">
        <v>1041348.92</v>
      </c>
      <c r="AE15246" s="246" t="s">
        <v>58725</v>
      </c>
      <c r="AF15246" s="247">
        <v>25626.07</v>
      </c>
      <c r="AH15246" s="226" t="s">
        <v>29854</v>
      </c>
      <c r="AI15246" s="227">
        <v>1245.98</v>
      </c>
      <c r="AK15246" s="207" t="s">
        <v>29025</v>
      </c>
      <c r="AL15246" s="208">
        <v>4271</v>
      </c>
      <c r="AM15246" s="93"/>
      <c r="AN15246" s="93"/>
      <c r="AO15246" s="93"/>
    </row>
    <row r="15247" spans="28:41" x14ac:dyDescent="0.55000000000000004">
      <c r="AB15247" s="278" t="s">
        <v>26494</v>
      </c>
      <c r="AC15247" s="279">
        <v>401.49</v>
      </c>
      <c r="AE15247" s="246" t="s">
        <v>62329</v>
      </c>
      <c r="AF15247" s="247">
        <v>26140</v>
      </c>
      <c r="AH15247" s="226" t="s">
        <v>29862</v>
      </c>
      <c r="AI15247" s="227">
        <v>120033.3</v>
      </c>
      <c r="AK15247" s="207" t="s">
        <v>29026</v>
      </c>
      <c r="AL15247" s="208">
        <v>5795.45</v>
      </c>
      <c r="AM15247" s="93"/>
      <c r="AN15247" s="93"/>
      <c r="AO15247" s="93"/>
    </row>
    <row r="15248" spans="28:41" x14ac:dyDescent="0.55000000000000004">
      <c r="AB15248" s="278" t="s">
        <v>54528</v>
      </c>
      <c r="AC15248" s="279">
        <v>10230.040000000001</v>
      </c>
      <c r="AE15248" s="246" t="s">
        <v>56715</v>
      </c>
      <c r="AF15248" s="247">
        <v>170518.78</v>
      </c>
      <c r="AH15248" s="226" t="s">
        <v>29863</v>
      </c>
      <c r="AI15248" s="227">
        <v>72.760000000000005</v>
      </c>
      <c r="AK15248" s="207" t="s">
        <v>29027</v>
      </c>
      <c r="AL15248" s="208">
        <v>443.36</v>
      </c>
      <c r="AM15248" s="93"/>
      <c r="AN15248" s="93"/>
      <c r="AO15248" s="93"/>
    </row>
    <row r="15249" spans="28:41" x14ac:dyDescent="0.55000000000000004">
      <c r="AB15249" s="278" t="s">
        <v>58785</v>
      </c>
      <c r="AC15249" s="279">
        <v>14725</v>
      </c>
      <c r="AE15249" s="246" t="s">
        <v>56716</v>
      </c>
      <c r="AF15249" s="247">
        <v>50600</v>
      </c>
      <c r="AH15249" s="226" t="s">
        <v>29864</v>
      </c>
      <c r="AI15249" s="227">
        <v>453.34</v>
      </c>
      <c r="AK15249" s="207" t="s">
        <v>29028</v>
      </c>
      <c r="AL15249" s="208">
        <v>9840</v>
      </c>
      <c r="AM15249" s="93"/>
      <c r="AN15249" s="93"/>
      <c r="AO15249" s="93"/>
    </row>
    <row r="15250" spans="28:41" x14ac:dyDescent="0.55000000000000004">
      <c r="AB15250" s="278" t="s">
        <v>54530</v>
      </c>
      <c r="AC15250" s="279">
        <v>913584.25</v>
      </c>
      <c r="AE15250" s="246" t="s">
        <v>35859</v>
      </c>
      <c r="AF15250" s="247">
        <v>87508.43</v>
      </c>
      <c r="AH15250" s="226" t="s">
        <v>43103</v>
      </c>
      <c r="AI15250" s="227">
        <v>3679.22</v>
      </c>
      <c r="AK15250" s="207" t="s">
        <v>29029</v>
      </c>
      <c r="AL15250" s="208">
        <v>8537.89</v>
      </c>
      <c r="AM15250" s="93"/>
      <c r="AN15250" s="93"/>
      <c r="AO15250" s="93"/>
    </row>
    <row r="15251" spans="28:41" x14ac:dyDescent="0.55000000000000004">
      <c r="AB15251" s="278" t="s">
        <v>26498</v>
      </c>
      <c r="AC15251" s="279">
        <v>87829.65</v>
      </c>
      <c r="AE15251" s="246" t="s">
        <v>56717</v>
      </c>
      <c r="AF15251" s="247">
        <v>60508.45</v>
      </c>
      <c r="AH15251" s="226" t="s">
        <v>40687</v>
      </c>
      <c r="AI15251" s="227">
        <v>-168.8</v>
      </c>
      <c r="AK15251" s="207" t="s">
        <v>29030</v>
      </c>
      <c r="AL15251" s="208">
        <v>620.23</v>
      </c>
      <c r="AM15251" s="93"/>
      <c r="AN15251" s="93"/>
      <c r="AO15251" s="93"/>
    </row>
    <row r="15252" spans="28:41" x14ac:dyDescent="0.55000000000000004">
      <c r="AB15252" s="278" t="s">
        <v>26499</v>
      </c>
      <c r="AC15252" s="279">
        <v>298871.34000000003</v>
      </c>
      <c r="AE15252" s="246" t="s">
        <v>56718</v>
      </c>
      <c r="AF15252" s="247">
        <v>210187.79</v>
      </c>
      <c r="AH15252" s="226" t="s">
        <v>36844</v>
      </c>
      <c r="AI15252" s="227">
        <v>13520.94</v>
      </c>
      <c r="AK15252" s="207" t="s">
        <v>29031</v>
      </c>
      <c r="AL15252" s="208">
        <v>5795.45</v>
      </c>
      <c r="AM15252" s="93"/>
      <c r="AN15252" s="93"/>
      <c r="AO15252" s="93"/>
    </row>
    <row r="15253" spans="28:41" x14ac:dyDescent="0.55000000000000004">
      <c r="AB15253" s="278" t="s">
        <v>26500</v>
      </c>
      <c r="AC15253" s="279">
        <v>106245.3</v>
      </c>
      <c r="AE15253" s="246" t="s">
        <v>62330</v>
      </c>
      <c r="AF15253" s="247">
        <v>11706.25</v>
      </c>
      <c r="AH15253" s="226" t="s">
        <v>29865</v>
      </c>
      <c r="AI15253" s="227">
        <v>1534785.72</v>
      </c>
      <c r="AK15253" s="207" t="s">
        <v>29032</v>
      </c>
      <c r="AL15253" s="208">
        <v>8537.89</v>
      </c>
      <c r="AM15253" s="93"/>
      <c r="AN15253" s="93"/>
      <c r="AO15253" s="93"/>
    </row>
    <row r="15254" spans="28:41" x14ac:dyDescent="0.55000000000000004">
      <c r="AB15254" s="278" t="s">
        <v>46157</v>
      </c>
      <c r="AC15254" s="279">
        <v>750</v>
      </c>
      <c r="AE15254" s="246" t="s">
        <v>55545</v>
      </c>
      <c r="AF15254" s="247">
        <v>51321</v>
      </c>
      <c r="AH15254" s="226" t="s">
        <v>48358</v>
      </c>
      <c r="AI15254" s="227">
        <v>1791.6</v>
      </c>
      <c r="AK15254" s="207" t="s">
        <v>29033</v>
      </c>
      <c r="AL15254" s="208">
        <v>1063.5899999999999</v>
      </c>
      <c r="AM15254" s="93"/>
      <c r="AN15254" s="93"/>
      <c r="AO15254" s="93"/>
    </row>
    <row r="15255" spans="28:41" x14ac:dyDescent="0.55000000000000004">
      <c r="AB15255" s="278" t="s">
        <v>26504</v>
      </c>
      <c r="AC15255" s="279">
        <v>3222.27</v>
      </c>
      <c r="AE15255" s="246" t="s">
        <v>57973</v>
      </c>
      <c r="AF15255" s="247">
        <v>5884.66</v>
      </c>
      <c r="AH15255" s="226" t="s">
        <v>35817</v>
      </c>
      <c r="AI15255" s="227">
        <v>117644.01</v>
      </c>
      <c r="AK15255" s="207" t="s">
        <v>29034</v>
      </c>
      <c r="AL15255" s="208">
        <v>14881</v>
      </c>
      <c r="AM15255" s="93"/>
      <c r="AN15255" s="93"/>
      <c r="AO15255" s="93"/>
    </row>
    <row r="15256" spans="28:41" x14ac:dyDescent="0.55000000000000004">
      <c r="AB15256" s="278" t="s">
        <v>26505</v>
      </c>
      <c r="AC15256" s="279">
        <v>693089.3</v>
      </c>
      <c r="AE15256" s="246" t="s">
        <v>54143</v>
      </c>
      <c r="AF15256" s="247">
        <v>13309.29</v>
      </c>
      <c r="AH15256" s="226" t="s">
        <v>35818</v>
      </c>
      <c r="AI15256" s="227">
        <v>94521.64</v>
      </c>
      <c r="AK15256" s="207" t="s">
        <v>29035</v>
      </c>
      <c r="AL15256" s="208">
        <v>2500</v>
      </c>
      <c r="AM15256" s="93"/>
      <c r="AN15256" s="93"/>
      <c r="AO15256" s="93"/>
    </row>
    <row r="15257" spans="28:41" x14ac:dyDescent="0.55000000000000004">
      <c r="AB15257" s="278" t="s">
        <v>26506</v>
      </c>
      <c r="AC15257" s="279">
        <v>219204.49</v>
      </c>
      <c r="AE15257" s="246" t="s">
        <v>43138</v>
      </c>
      <c r="AF15257" s="247">
        <v>1950</v>
      </c>
      <c r="AH15257" s="226" t="s">
        <v>29866</v>
      </c>
      <c r="AI15257" s="227">
        <v>473998.24</v>
      </c>
      <c r="AK15257" s="207" t="s">
        <v>29036</v>
      </c>
      <c r="AL15257" s="208">
        <v>7376</v>
      </c>
      <c r="AM15257" s="93"/>
      <c r="AN15257" s="93"/>
      <c r="AO15257" s="93"/>
    </row>
    <row r="15258" spans="28:41" x14ac:dyDescent="0.55000000000000004">
      <c r="AB15258" s="278" t="s">
        <v>48524</v>
      </c>
      <c r="AC15258" s="279">
        <v>-67404.27</v>
      </c>
      <c r="AE15258" s="246" t="s">
        <v>54144</v>
      </c>
      <c r="AF15258" s="247">
        <v>46055.99</v>
      </c>
      <c r="AH15258" s="226" t="s">
        <v>40688</v>
      </c>
      <c r="AI15258" s="227">
        <v>17321.25</v>
      </c>
      <c r="AK15258" s="207" t="s">
        <v>29037</v>
      </c>
      <c r="AL15258" s="208">
        <v>67826.09</v>
      </c>
      <c r="AM15258" s="93"/>
      <c r="AN15258" s="93"/>
      <c r="AO15258" s="93"/>
    </row>
    <row r="15259" spans="28:41" x14ac:dyDescent="0.55000000000000004">
      <c r="AB15259" s="278" t="s">
        <v>69476</v>
      </c>
      <c r="AC15259" s="279">
        <v>171448.81</v>
      </c>
      <c r="AE15259" s="246" t="s">
        <v>56719</v>
      </c>
      <c r="AF15259" s="247">
        <v>2602.2399999999998</v>
      </c>
      <c r="AH15259" s="226" t="s">
        <v>40689</v>
      </c>
      <c r="AI15259" s="227">
        <v>109794.24000000001</v>
      </c>
      <c r="AK15259" s="207" t="s">
        <v>29038</v>
      </c>
      <c r="AL15259" s="208">
        <v>15840</v>
      </c>
      <c r="AM15259" s="93"/>
      <c r="AN15259" s="93"/>
      <c r="AO15259" s="93"/>
    </row>
    <row r="15260" spans="28:41" x14ac:dyDescent="0.55000000000000004">
      <c r="AB15260" s="278" t="s">
        <v>69477</v>
      </c>
      <c r="AC15260" s="279">
        <v>65901.22</v>
      </c>
      <c r="AE15260" s="246" t="s">
        <v>65078</v>
      </c>
      <c r="AF15260" s="247">
        <v>3681.9</v>
      </c>
      <c r="AH15260" s="226" t="s">
        <v>40690</v>
      </c>
      <c r="AI15260" s="227">
        <v>6093.7</v>
      </c>
      <c r="AK15260" s="207" t="s">
        <v>29039</v>
      </c>
      <c r="AL15260" s="208">
        <v>4560.0200000000004</v>
      </c>
      <c r="AM15260" s="93"/>
      <c r="AN15260" s="93"/>
      <c r="AO15260" s="93"/>
    </row>
    <row r="15261" spans="28:41" x14ac:dyDescent="0.55000000000000004">
      <c r="AB15261" s="278" t="s">
        <v>26568</v>
      </c>
      <c r="AC15261" s="279">
        <v>82477.38</v>
      </c>
      <c r="AE15261" s="246" t="s">
        <v>57974</v>
      </c>
      <c r="AF15261" s="247">
        <v>13984.5</v>
      </c>
      <c r="AH15261" s="226" t="s">
        <v>29867</v>
      </c>
      <c r="AI15261" s="227">
        <v>200313</v>
      </c>
      <c r="AK15261" s="207" t="s">
        <v>29040</v>
      </c>
      <c r="AL15261" s="208">
        <v>71649.350000000006</v>
      </c>
      <c r="AM15261" s="93"/>
      <c r="AN15261" s="93"/>
      <c r="AO15261" s="93"/>
    </row>
    <row r="15262" spans="28:41" x14ac:dyDescent="0.55000000000000004">
      <c r="AB15262" s="278" t="s">
        <v>26569</v>
      </c>
      <c r="AC15262" s="279">
        <v>758.93</v>
      </c>
      <c r="AE15262" s="246" t="s">
        <v>54145</v>
      </c>
      <c r="AF15262" s="247">
        <v>98160.3</v>
      </c>
      <c r="AH15262" s="226" t="s">
        <v>40691</v>
      </c>
      <c r="AI15262" s="227">
        <v>1767.94</v>
      </c>
      <c r="AK15262" s="207" t="s">
        <v>29041</v>
      </c>
      <c r="AL15262" s="208">
        <v>2045</v>
      </c>
      <c r="AM15262" s="93"/>
      <c r="AN15262" s="93"/>
      <c r="AO15262" s="93"/>
    </row>
    <row r="15263" spans="28:41" x14ac:dyDescent="0.55000000000000004">
      <c r="AB15263" s="278" t="s">
        <v>26571</v>
      </c>
      <c r="AC15263" s="279">
        <v>400</v>
      </c>
      <c r="AE15263" s="246" t="s">
        <v>35860</v>
      </c>
      <c r="AF15263" s="247">
        <v>62626.55</v>
      </c>
      <c r="AH15263" s="226" t="s">
        <v>40692</v>
      </c>
      <c r="AI15263" s="227">
        <v>520.28</v>
      </c>
      <c r="AK15263" s="207" t="s">
        <v>29042</v>
      </c>
      <c r="AL15263" s="208">
        <v>1084</v>
      </c>
      <c r="AM15263" s="93"/>
      <c r="AN15263" s="93"/>
      <c r="AO15263" s="93"/>
    </row>
    <row r="15264" spans="28:41" x14ac:dyDescent="0.55000000000000004">
      <c r="AB15264" s="278" t="s">
        <v>69478</v>
      </c>
      <c r="AC15264" s="279">
        <v>200.56</v>
      </c>
      <c r="AE15264" s="246" t="s">
        <v>35861</v>
      </c>
      <c r="AF15264" s="247">
        <v>166218.9</v>
      </c>
      <c r="AH15264" s="226" t="s">
        <v>29868</v>
      </c>
      <c r="AI15264" s="227">
        <v>131374.59</v>
      </c>
      <c r="AK15264" s="207" t="s">
        <v>29043</v>
      </c>
      <c r="AL15264" s="208">
        <v>5328.9</v>
      </c>
      <c r="AM15264" s="93"/>
      <c r="AN15264" s="93"/>
      <c r="AO15264" s="93"/>
    </row>
    <row r="15265" spans="28:41" x14ac:dyDescent="0.55000000000000004">
      <c r="AB15265" s="278" t="s">
        <v>26572</v>
      </c>
      <c r="AC15265" s="279">
        <v>188.74</v>
      </c>
      <c r="AE15265" s="246" t="s">
        <v>35862</v>
      </c>
      <c r="AF15265" s="247">
        <v>77914.89</v>
      </c>
      <c r="AH15265" s="226" t="s">
        <v>35819</v>
      </c>
      <c r="AI15265" s="227">
        <v>1076756.8400000001</v>
      </c>
      <c r="AK15265" s="207" t="s">
        <v>29044</v>
      </c>
      <c r="AL15265" s="208">
        <v>1806</v>
      </c>
      <c r="AM15265" s="93"/>
      <c r="AN15265" s="93"/>
      <c r="AO15265" s="93"/>
    </row>
    <row r="15266" spans="28:41" x14ac:dyDescent="0.55000000000000004">
      <c r="AB15266" s="278" t="s">
        <v>35545</v>
      </c>
      <c r="AC15266" s="279">
        <v>176704.35</v>
      </c>
      <c r="AE15266" s="246" t="s">
        <v>59290</v>
      </c>
      <c r="AF15266" s="247">
        <v>6305</v>
      </c>
      <c r="AH15266" s="226" t="s">
        <v>35820</v>
      </c>
      <c r="AI15266" s="227">
        <v>17377.11</v>
      </c>
      <c r="AK15266" s="207" t="s">
        <v>29045</v>
      </c>
      <c r="AL15266" s="208">
        <v>2964</v>
      </c>
      <c r="AM15266" s="93"/>
      <c r="AN15266" s="93"/>
      <c r="AO15266" s="93"/>
    </row>
    <row r="15267" spans="28:41" x14ac:dyDescent="0.55000000000000004">
      <c r="AB15267" s="278" t="s">
        <v>49407</v>
      </c>
      <c r="AC15267" s="279">
        <v>35625.97</v>
      </c>
      <c r="AE15267" s="246" t="s">
        <v>40709</v>
      </c>
      <c r="AF15267" s="247">
        <v>281236.78000000003</v>
      </c>
      <c r="AH15267" s="226" t="s">
        <v>40693</v>
      </c>
      <c r="AI15267" s="227">
        <v>2475065.13</v>
      </c>
      <c r="AK15267" s="207" t="s">
        <v>29046</v>
      </c>
      <c r="AL15267" s="208">
        <v>1416.25</v>
      </c>
      <c r="AM15267" s="93"/>
      <c r="AN15267" s="93"/>
      <c r="AO15267" s="93"/>
    </row>
    <row r="15268" spans="28:41" x14ac:dyDescent="0.55000000000000004">
      <c r="AB15268" s="278" t="s">
        <v>26573</v>
      </c>
      <c r="AC15268" s="279">
        <v>34626.239999999998</v>
      </c>
      <c r="AE15268" s="246" t="s">
        <v>56720</v>
      </c>
      <c r="AF15268" s="247">
        <v>173</v>
      </c>
      <c r="AH15268" s="226" t="s">
        <v>36845</v>
      </c>
      <c r="AI15268" s="227">
        <v>314378.40999999997</v>
      </c>
      <c r="AK15268" s="207" t="s">
        <v>29047</v>
      </c>
      <c r="AL15268" s="208">
        <v>5114</v>
      </c>
      <c r="AM15268" s="93"/>
      <c r="AN15268" s="93"/>
      <c r="AO15268" s="93"/>
    </row>
    <row r="15269" spans="28:41" x14ac:dyDescent="0.55000000000000004">
      <c r="AB15269" s="278" t="s">
        <v>58088</v>
      </c>
      <c r="AC15269" s="279">
        <v>5895.5</v>
      </c>
      <c r="AE15269" s="246" t="s">
        <v>47384</v>
      </c>
      <c r="AF15269" s="247">
        <v>310184.67</v>
      </c>
      <c r="AH15269" s="226" t="s">
        <v>49243</v>
      </c>
      <c r="AI15269" s="227">
        <v>66.25</v>
      </c>
      <c r="AK15269" s="207" t="s">
        <v>29048</v>
      </c>
      <c r="AL15269" s="208">
        <v>3999</v>
      </c>
      <c r="AM15269" s="93"/>
      <c r="AN15269" s="93"/>
      <c r="AO15269" s="93"/>
    </row>
    <row r="15270" spans="28:41" x14ac:dyDescent="0.55000000000000004">
      <c r="AB15270" s="278" t="s">
        <v>26576</v>
      </c>
      <c r="AC15270" s="279">
        <v>16717.28</v>
      </c>
      <c r="AE15270" s="246" t="s">
        <v>58726</v>
      </c>
      <c r="AF15270" s="247">
        <v>188794.64</v>
      </c>
      <c r="AH15270" s="226" t="s">
        <v>29869</v>
      </c>
      <c r="AI15270" s="227">
        <v>502608.6</v>
      </c>
      <c r="AK15270" s="207" t="s">
        <v>29049</v>
      </c>
      <c r="AL15270" s="208">
        <v>2045</v>
      </c>
      <c r="AM15270" s="93"/>
      <c r="AN15270" s="93"/>
      <c r="AO15270" s="93"/>
    </row>
    <row r="15271" spans="28:41" x14ac:dyDescent="0.55000000000000004">
      <c r="AB15271" s="278" t="s">
        <v>26578</v>
      </c>
      <c r="AC15271" s="279">
        <v>96300</v>
      </c>
      <c r="AE15271" s="246" t="s">
        <v>35863</v>
      </c>
      <c r="AF15271" s="247">
        <v>680766.12</v>
      </c>
      <c r="AH15271" s="226" t="s">
        <v>35821</v>
      </c>
      <c r="AI15271" s="227">
        <v>619710.47</v>
      </c>
      <c r="AK15271" s="207" t="s">
        <v>29050</v>
      </c>
      <c r="AL15271" s="208">
        <v>6198</v>
      </c>
      <c r="AM15271" s="93"/>
      <c r="AN15271" s="93"/>
      <c r="AO15271" s="93"/>
    </row>
    <row r="15272" spans="28:41" x14ac:dyDescent="0.55000000000000004">
      <c r="AB15272" s="278" t="s">
        <v>40887</v>
      </c>
      <c r="AC15272" s="279">
        <v>23608.720000000001</v>
      </c>
      <c r="AE15272" s="246" t="s">
        <v>56721</v>
      </c>
      <c r="AF15272" s="247">
        <v>27810.93</v>
      </c>
      <c r="AH15272" s="226" t="s">
        <v>35822</v>
      </c>
      <c r="AI15272" s="227">
        <v>30776.95</v>
      </c>
      <c r="AK15272" s="207" t="s">
        <v>29051</v>
      </c>
      <c r="AL15272" s="208">
        <v>5415.25</v>
      </c>
      <c r="AM15272" s="93"/>
      <c r="AN15272" s="93"/>
      <c r="AO15272" s="93"/>
    </row>
    <row r="15273" spans="28:41" x14ac:dyDescent="0.55000000000000004">
      <c r="AB15273" s="278" t="s">
        <v>34059</v>
      </c>
      <c r="AC15273" s="279">
        <v>1048.32</v>
      </c>
      <c r="AE15273" s="246" t="s">
        <v>48384</v>
      </c>
      <c r="AF15273" s="247">
        <v>112868.13</v>
      </c>
      <c r="AH15273" s="226" t="s">
        <v>34306</v>
      </c>
      <c r="AI15273" s="227">
        <v>1007565.83</v>
      </c>
      <c r="AK15273" s="207" t="s">
        <v>29052</v>
      </c>
      <c r="AL15273" s="208">
        <v>10098.9</v>
      </c>
      <c r="AM15273" s="93"/>
      <c r="AN15273" s="93"/>
      <c r="AO15273" s="93"/>
    </row>
    <row r="15274" spans="28:41" x14ac:dyDescent="0.55000000000000004">
      <c r="AB15274" s="278" t="s">
        <v>26579</v>
      </c>
      <c r="AC15274" s="279">
        <v>2000</v>
      </c>
      <c r="AE15274" s="246" t="s">
        <v>56722</v>
      </c>
      <c r="AF15274" s="247">
        <v>9795.3700000000008</v>
      </c>
      <c r="AH15274" s="226" t="s">
        <v>43104</v>
      </c>
      <c r="AI15274" s="227">
        <v>29338.07</v>
      </c>
      <c r="AK15274" s="207" t="s">
        <v>29053</v>
      </c>
      <c r="AL15274" s="208">
        <v>16930</v>
      </c>
      <c r="AM15274" s="93"/>
      <c r="AN15274" s="93"/>
      <c r="AO15274" s="93"/>
    </row>
    <row r="15275" spans="28:41" x14ac:dyDescent="0.55000000000000004">
      <c r="AB15275" s="278" t="s">
        <v>26580</v>
      </c>
      <c r="AC15275" s="279">
        <v>128352.43</v>
      </c>
      <c r="AE15275" s="246" t="s">
        <v>40710</v>
      </c>
      <c r="AF15275" s="247">
        <v>170922.78</v>
      </c>
      <c r="AH15275" s="226" t="s">
        <v>49244</v>
      </c>
      <c r="AI15275" s="227">
        <v>1500</v>
      </c>
      <c r="AK15275" s="207" t="s">
        <v>29054</v>
      </c>
      <c r="AL15275" s="208">
        <v>10152.459999999999</v>
      </c>
      <c r="AM15275" s="93"/>
      <c r="AN15275" s="93"/>
      <c r="AO15275" s="93"/>
    </row>
    <row r="15276" spans="28:41" x14ac:dyDescent="0.55000000000000004">
      <c r="AB15276" s="278" t="s">
        <v>69479</v>
      </c>
      <c r="AC15276" s="279">
        <v>2000</v>
      </c>
      <c r="AE15276" s="246" t="s">
        <v>57975</v>
      </c>
      <c r="AF15276" s="247">
        <v>-14737.89</v>
      </c>
      <c r="AH15276" s="226" t="s">
        <v>54074</v>
      </c>
      <c r="AI15276" s="227">
        <v>7281</v>
      </c>
      <c r="AK15276" s="207" t="s">
        <v>29055</v>
      </c>
      <c r="AL15276" s="208">
        <v>206.54</v>
      </c>
      <c r="AM15276" s="93"/>
      <c r="AN15276" s="93"/>
      <c r="AO15276" s="93"/>
    </row>
    <row r="15277" spans="28:41" x14ac:dyDescent="0.55000000000000004">
      <c r="AB15277" s="278" t="s">
        <v>48525</v>
      </c>
      <c r="AC15277" s="279">
        <v>12779.15</v>
      </c>
      <c r="AE15277" s="246" t="s">
        <v>63459</v>
      </c>
      <c r="AF15277" s="247">
        <v>849.16</v>
      </c>
      <c r="AH15277" s="226" t="s">
        <v>29870</v>
      </c>
      <c r="AI15277" s="227">
        <v>268990.33</v>
      </c>
      <c r="AK15277" s="207" t="s">
        <v>29056</v>
      </c>
      <c r="AL15277" s="208">
        <v>7288</v>
      </c>
      <c r="AM15277" s="93"/>
      <c r="AN15277" s="93"/>
      <c r="AO15277" s="93"/>
    </row>
    <row r="15278" spans="28:41" x14ac:dyDescent="0.55000000000000004">
      <c r="AB15278" s="278" t="s">
        <v>70152</v>
      </c>
      <c r="AC15278" s="279">
        <v>1317.39</v>
      </c>
      <c r="AE15278" s="246" t="s">
        <v>63460</v>
      </c>
      <c r="AF15278" s="247">
        <v>64.95</v>
      </c>
      <c r="AH15278" s="226" t="s">
        <v>35823</v>
      </c>
      <c r="AI15278" s="227">
        <v>2872693.55</v>
      </c>
      <c r="AK15278" s="207" t="s">
        <v>29057</v>
      </c>
      <c r="AL15278" s="208">
        <v>12000</v>
      </c>
      <c r="AM15278" s="93"/>
      <c r="AN15278" s="93"/>
      <c r="AO15278" s="93"/>
    </row>
    <row r="15279" spans="28:41" x14ac:dyDescent="0.55000000000000004">
      <c r="AB15279" s="278" t="s">
        <v>26581</v>
      </c>
      <c r="AC15279" s="279">
        <v>50714.67</v>
      </c>
      <c r="AE15279" s="246" t="s">
        <v>63461</v>
      </c>
      <c r="AF15279" s="247">
        <v>208.04</v>
      </c>
      <c r="AH15279" s="226" t="s">
        <v>43105</v>
      </c>
      <c r="AI15279" s="227">
        <v>165796.99</v>
      </c>
      <c r="AK15279" s="207" t="s">
        <v>29058</v>
      </c>
      <c r="AL15279" s="208">
        <v>3592</v>
      </c>
      <c r="AM15279" s="93"/>
      <c r="AN15279" s="93"/>
      <c r="AO15279" s="93"/>
    </row>
    <row r="15280" spans="28:41" x14ac:dyDescent="0.55000000000000004">
      <c r="AB15280" s="278" t="s">
        <v>26582</v>
      </c>
      <c r="AC15280" s="279">
        <v>95796.97</v>
      </c>
      <c r="AE15280" s="246" t="s">
        <v>49259</v>
      </c>
      <c r="AF15280" s="247">
        <v>3860.34</v>
      </c>
      <c r="AH15280" s="226" t="s">
        <v>35824</v>
      </c>
      <c r="AI15280" s="227">
        <v>745552.44</v>
      </c>
      <c r="AK15280" s="207" t="s">
        <v>29059</v>
      </c>
      <c r="AL15280" s="208">
        <v>1082</v>
      </c>
      <c r="AM15280" s="93"/>
      <c r="AN15280" s="93"/>
      <c r="AO15280" s="93"/>
    </row>
    <row r="15281" spans="28:41" x14ac:dyDescent="0.55000000000000004">
      <c r="AB15281" s="278" t="s">
        <v>26583</v>
      </c>
      <c r="AC15281" s="279">
        <v>36963.5</v>
      </c>
      <c r="AE15281" s="246" t="s">
        <v>65079</v>
      </c>
      <c r="AF15281" s="247">
        <v>1000</v>
      </c>
      <c r="AH15281" s="226" t="s">
        <v>29871</v>
      </c>
      <c r="AI15281" s="227">
        <v>330384.62</v>
      </c>
      <c r="AK15281" s="207" t="s">
        <v>29060</v>
      </c>
      <c r="AL15281" s="208">
        <v>10818</v>
      </c>
      <c r="AM15281" s="93"/>
      <c r="AN15281" s="93"/>
      <c r="AO15281" s="93"/>
    </row>
    <row r="15282" spans="28:41" x14ac:dyDescent="0.55000000000000004">
      <c r="AB15282" s="278" t="s">
        <v>26584</v>
      </c>
      <c r="AC15282" s="279">
        <v>31442.37</v>
      </c>
      <c r="AE15282" s="246" t="s">
        <v>54146</v>
      </c>
      <c r="AF15282" s="247">
        <v>819.86</v>
      </c>
      <c r="AH15282" s="226" t="s">
        <v>45848</v>
      </c>
      <c r="AI15282" s="227">
        <v>17650.939999999999</v>
      </c>
      <c r="AK15282" s="207" t="s">
        <v>29061</v>
      </c>
      <c r="AL15282" s="208">
        <v>1803</v>
      </c>
      <c r="AM15282" s="93"/>
      <c r="AN15282" s="93"/>
      <c r="AO15282" s="93"/>
    </row>
    <row r="15283" spans="28:41" x14ac:dyDescent="0.55000000000000004">
      <c r="AB15283" s="278" t="s">
        <v>26585</v>
      </c>
      <c r="AC15283" s="279">
        <v>188620.03</v>
      </c>
      <c r="AE15283" s="246" t="s">
        <v>54147</v>
      </c>
      <c r="AF15283" s="247">
        <v>1500.17</v>
      </c>
      <c r="AH15283" s="226" t="s">
        <v>43106</v>
      </c>
      <c r="AI15283" s="227">
        <v>3247553.53</v>
      </c>
      <c r="AK15283" s="207" t="s">
        <v>29062</v>
      </c>
      <c r="AL15283" s="208">
        <v>3805</v>
      </c>
      <c r="AM15283" s="93"/>
      <c r="AN15283" s="93"/>
      <c r="AO15283" s="93"/>
    </row>
    <row r="15284" spans="28:41" x14ac:dyDescent="0.55000000000000004">
      <c r="AB15284" s="278" t="s">
        <v>69480</v>
      </c>
      <c r="AC15284" s="279">
        <v>6300</v>
      </c>
      <c r="AE15284" s="246" t="s">
        <v>57976</v>
      </c>
      <c r="AF15284" s="247">
        <v>-17.73</v>
      </c>
      <c r="AH15284" s="226" t="s">
        <v>36846</v>
      </c>
      <c r="AI15284" s="227">
        <v>126473.77</v>
      </c>
      <c r="AK15284" s="207" t="s">
        <v>29063</v>
      </c>
      <c r="AL15284" s="208">
        <v>5021</v>
      </c>
      <c r="AM15284" s="93"/>
      <c r="AN15284" s="93"/>
      <c r="AO15284" s="93"/>
    </row>
    <row r="15285" spans="28:41" x14ac:dyDescent="0.55000000000000004">
      <c r="AB15285" s="278" t="s">
        <v>54531</v>
      </c>
      <c r="AC15285" s="279">
        <v>17343.560000000001</v>
      </c>
      <c r="AE15285" s="246" t="s">
        <v>62331</v>
      </c>
      <c r="AF15285" s="247">
        <v>1521.48</v>
      </c>
      <c r="AH15285" s="226" t="s">
        <v>48359</v>
      </c>
      <c r="AI15285" s="227">
        <v>1762.97</v>
      </c>
      <c r="AK15285" s="207" t="s">
        <v>29064</v>
      </c>
      <c r="AL15285" s="208">
        <v>7548</v>
      </c>
      <c r="AM15285" s="93"/>
      <c r="AN15285" s="93"/>
      <c r="AO15285" s="93"/>
    </row>
    <row r="15286" spans="28:41" x14ac:dyDescent="0.55000000000000004">
      <c r="AB15286" s="278" t="s">
        <v>26586</v>
      </c>
      <c r="AC15286" s="279">
        <v>797.3</v>
      </c>
      <c r="AE15286" s="246" t="s">
        <v>62332</v>
      </c>
      <c r="AF15286" s="247">
        <v>116.43</v>
      </c>
      <c r="AH15286" s="226" t="s">
        <v>48360</v>
      </c>
      <c r="AI15286" s="227">
        <v>115622</v>
      </c>
      <c r="AK15286" s="207" t="s">
        <v>29065</v>
      </c>
      <c r="AL15286" s="208">
        <v>2000</v>
      </c>
      <c r="AM15286" s="93"/>
      <c r="AN15286" s="93"/>
      <c r="AO15286" s="93"/>
    </row>
    <row r="15287" spans="28:41" x14ac:dyDescent="0.55000000000000004">
      <c r="AB15287" s="278" t="s">
        <v>56855</v>
      </c>
      <c r="AC15287" s="279">
        <v>545.87</v>
      </c>
      <c r="AE15287" s="246" t="s">
        <v>62333</v>
      </c>
      <c r="AF15287" s="247">
        <v>372.78</v>
      </c>
      <c r="AH15287" s="226" t="s">
        <v>43107</v>
      </c>
      <c r="AI15287" s="227">
        <v>98630</v>
      </c>
      <c r="AK15287" s="207" t="s">
        <v>29066</v>
      </c>
      <c r="AL15287" s="208">
        <v>5104</v>
      </c>
      <c r="AM15287" s="93"/>
      <c r="AN15287" s="93"/>
      <c r="AO15287" s="93"/>
    </row>
    <row r="15288" spans="28:41" x14ac:dyDescent="0.55000000000000004">
      <c r="AB15288" s="278" t="s">
        <v>54532</v>
      </c>
      <c r="AC15288" s="279">
        <v>5441.15</v>
      </c>
      <c r="AE15288" s="246" t="s">
        <v>47385</v>
      </c>
      <c r="AF15288" s="247">
        <v>2960.26</v>
      </c>
      <c r="AH15288" s="226" t="s">
        <v>43108</v>
      </c>
      <c r="AI15288" s="227">
        <v>7545.25</v>
      </c>
      <c r="AK15288" s="207" t="s">
        <v>29067</v>
      </c>
      <c r="AL15288" s="208">
        <v>1327</v>
      </c>
      <c r="AM15288" s="93"/>
      <c r="AN15288" s="93"/>
      <c r="AO15288" s="93"/>
    </row>
    <row r="15289" spans="28:41" x14ac:dyDescent="0.55000000000000004">
      <c r="AB15289" s="278" t="s">
        <v>55651</v>
      </c>
      <c r="AC15289" s="279">
        <v>43553.87</v>
      </c>
      <c r="AE15289" s="246" t="s">
        <v>54148</v>
      </c>
      <c r="AF15289" s="247">
        <v>576.79</v>
      </c>
      <c r="AH15289" s="226" t="s">
        <v>43109</v>
      </c>
      <c r="AI15289" s="227">
        <v>19362.75</v>
      </c>
      <c r="AK15289" s="207" t="s">
        <v>29068</v>
      </c>
      <c r="AL15289" s="208">
        <v>42500</v>
      </c>
      <c r="AM15289" s="93"/>
      <c r="AN15289" s="93"/>
      <c r="AO15289" s="93"/>
    </row>
    <row r="15290" spans="28:41" x14ac:dyDescent="0.55000000000000004">
      <c r="AB15290" s="278" t="s">
        <v>70950</v>
      </c>
      <c r="AC15290" s="279">
        <v>27202</v>
      </c>
      <c r="AE15290" s="246" t="s">
        <v>61128</v>
      </c>
      <c r="AF15290" s="247">
        <v>2550</v>
      </c>
      <c r="AH15290" s="226" t="s">
        <v>48361</v>
      </c>
      <c r="AI15290" s="227">
        <v>28993.78</v>
      </c>
      <c r="AK15290" s="207" t="s">
        <v>29069</v>
      </c>
      <c r="AL15290" s="208">
        <v>12500</v>
      </c>
      <c r="AM15290" s="93"/>
      <c r="AN15290" s="93"/>
      <c r="AO15290" s="93"/>
    </row>
    <row r="15291" spans="28:41" x14ac:dyDescent="0.55000000000000004">
      <c r="AB15291" s="278" t="s">
        <v>70951</v>
      </c>
      <c r="AC15291" s="279">
        <v>284</v>
      </c>
      <c r="AE15291" s="246" t="s">
        <v>49260</v>
      </c>
      <c r="AF15291" s="247">
        <v>87455.86</v>
      </c>
      <c r="AH15291" s="226" t="s">
        <v>54075</v>
      </c>
      <c r="AI15291" s="227">
        <v>13555.02</v>
      </c>
      <c r="AK15291" s="207" t="s">
        <v>29070</v>
      </c>
      <c r="AL15291" s="208">
        <v>5000</v>
      </c>
      <c r="AM15291" s="93"/>
      <c r="AN15291" s="93"/>
      <c r="AO15291" s="93"/>
    </row>
    <row r="15292" spans="28:41" x14ac:dyDescent="0.55000000000000004">
      <c r="AB15292" s="278" t="s">
        <v>54533</v>
      </c>
      <c r="AC15292" s="279">
        <v>244855.04000000001</v>
      </c>
      <c r="AE15292" s="246" t="s">
        <v>60861</v>
      </c>
      <c r="AF15292" s="247">
        <v>35983.97</v>
      </c>
      <c r="AH15292" s="226" t="s">
        <v>54076</v>
      </c>
      <c r="AI15292" s="227">
        <v>1036.96</v>
      </c>
      <c r="AK15292" s="207" t="s">
        <v>29071</v>
      </c>
      <c r="AL15292" s="208">
        <v>14417</v>
      </c>
      <c r="AM15292" s="93"/>
      <c r="AN15292" s="93"/>
      <c r="AO15292" s="93"/>
    </row>
    <row r="15293" spans="28:41" x14ac:dyDescent="0.55000000000000004">
      <c r="AB15293" s="278" t="s">
        <v>26589</v>
      </c>
      <c r="AC15293" s="279">
        <v>507290.25</v>
      </c>
      <c r="AE15293" s="246" t="s">
        <v>62334</v>
      </c>
      <c r="AF15293" s="247">
        <v>4200</v>
      </c>
      <c r="AH15293" s="226" t="s">
        <v>54077</v>
      </c>
      <c r="AI15293" s="227">
        <v>3266.76</v>
      </c>
      <c r="AK15293" s="207" t="s">
        <v>29072</v>
      </c>
      <c r="AL15293" s="208">
        <v>7208</v>
      </c>
      <c r="AM15293" s="93"/>
      <c r="AN15293" s="93"/>
      <c r="AO15293" s="93"/>
    </row>
    <row r="15294" spans="28:41" x14ac:dyDescent="0.55000000000000004">
      <c r="AB15294" s="278" t="s">
        <v>26590</v>
      </c>
      <c r="AC15294" s="279">
        <v>121007</v>
      </c>
      <c r="AE15294" s="246" t="s">
        <v>54149</v>
      </c>
      <c r="AF15294" s="247">
        <v>7373.25</v>
      </c>
      <c r="AH15294" s="226" t="s">
        <v>54078</v>
      </c>
      <c r="AI15294" s="227">
        <v>37881.449999999997</v>
      </c>
      <c r="AK15294" s="207" t="s">
        <v>29073</v>
      </c>
      <c r="AL15294" s="208">
        <v>16930</v>
      </c>
      <c r="AM15294" s="93"/>
      <c r="AN15294" s="93"/>
      <c r="AO15294" s="93"/>
    </row>
    <row r="15295" spans="28:41" x14ac:dyDescent="0.55000000000000004">
      <c r="AB15295" s="278" t="s">
        <v>49408</v>
      </c>
      <c r="AC15295" s="279">
        <v>19654.59</v>
      </c>
      <c r="AE15295" s="246" t="s">
        <v>62852</v>
      </c>
      <c r="AF15295" s="247">
        <v>5871.3</v>
      </c>
      <c r="AH15295" s="226" t="s">
        <v>45849</v>
      </c>
      <c r="AI15295" s="227">
        <v>39976.04</v>
      </c>
      <c r="AK15295" s="207" t="s">
        <v>14403</v>
      </c>
      <c r="AL15295" s="208">
        <v>10152.459999999999</v>
      </c>
      <c r="AM15295" s="93"/>
      <c r="AN15295" s="93"/>
      <c r="AO15295" s="93"/>
    </row>
    <row r="15296" spans="28:41" x14ac:dyDescent="0.55000000000000004">
      <c r="AB15296" s="278" t="s">
        <v>26591</v>
      </c>
      <c r="AC15296" s="279">
        <v>153649.16</v>
      </c>
      <c r="AE15296" s="246" t="s">
        <v>49262</v>
      </c>
      <c r="AF15296" s="247">
        <v>10381.93</v>
      </c>
      <c r="AH15296" s="226" t="s">
        <v>45850</v>
      </c>
      <c r="AI15296" s="227">
        <v>4584058.3899999997</v>
      </c>
      <c r="AK15296" s="207" t="s">
        <v>14406</v>
      </c>
      <c r="AL15296" s="208">
        <v>206.54</v>
      </c>
      <c r="AM15296" s="93"/>
      <c r="AN15296" s="93"/>
      <c r="AO15296" s="93"/>
    </row>
    <row r="15297" spans="28:41" x14ac:dyDescent="0.55000000000000004">
      <c r="AB15297" s="278" t="s">
        <v>32675</v>
      </c>
      <c r="AC15297" s="279">
        <v>11110.25</v>
      </c>
      <c r="AE15297" s="246" t="s">
        <v>49263</v>
      </c>
      <c r="AF15297" s="247">
        <v>31980.33</v>
      </c>
      <c r="AH15297" s="226" t="s">
        <v>50549</v>
      </c>
      <c r="AI15297" s="227">
        <v>131.25</v>
      </c>
      <c r="AK15297" s="207" t="s">
        <v>29074</v>
      </c>
      <c r="AL15297" s="208">
        <v>67717</v>
      </c>
      <c r="AM15297" s="93"/>
      <c r="AN15297" s="93"/>
      <c r="AO15297" s="93"/>
    </row>
    <row r="15298" spans="28:41" x14ac:dyDescent="0.55000000000000004">
      <c r="AB15298" s="278" t="s">
        <v>14154</v>
      </c>
      <c r="AC15298" s="279">
        <v>550003.30000000005</v>
      </c>
      <c r="AE15298" s="246" t="s">
        <v>49264</v>
      </c>
      <c r="AF15298" s="247">
        <v>22524.12</v>
      </c>
      <c r="AH15298" s="226" t="s">
        <v>45851</v>
      </c>
      <c r="AI15298" s="227">
        <v>351658.87</v>
      </c>
      <c r="AK15298" s="207" t="s">
        <v>29075</v>
      </c>
      <c r="AL15298" s="208">
        <v>7288</v>
      </c>
      <c r="AM15298" s="93"/>
      <c r="AN15298" s="93"/>
      <c r="AO15298" s="93"/>
    </row>
    <row r="15299" spans="28:41" x14ac:dyDescent="0.55000000000000004">
      <c r="AB15299" s="278" t="s">
        <v>26592</v>
      </c>
      <c r="AC15299" s="279">
        <v>-40504.74</v>
      </c>
      <c r="AE15299" s="246" t="s">
        <v>54150</v>
      </c>
      <c r="AF15299" s="247">
        <v>6033.2</v>
      </c>
      <c r="AH15299" s="226" t="s">
        <v>45852</v>
      </c>
      <c r="AI15299" s="227">
        <v>969588.68</v>
      </c>
      <c r="AK15299" s="207" t="s">
        <v>29076</v>
      </c>
      <c r="AL15299" s="208">
        <v>12500</v>
      </c>
      <c r="AM15299" s="93"/>
      <c r="AN15299" s="93"/>
      <c r="AO15299" s="93"/>
    </row>
    <row r="15300" spans="28:41" x14ac:dyDescent="0.55000000000000004">
      <c r="AB15300" s="278" t="s">
        <v>49409</v>
      </c>
      <c r="AC15300" s="279">
        <v>1626672.5</v>
      </c>
      <c r="AE15300" s="246" t="s">
        <v>49265</v>
      </c>
      <c r="AF15300" s="247">
        <v>10200</v>
      </c>
      <c r="AH15300" s="226" t="s">
        <v>45853</v>
      </c>
      <c r="AI15300" s="227">
        <v>763.36</v>
      </c>
      <c r="AK15300" s="207" t="s">
        <v>14407</v>
      </c>
      <c r="AL15300" s="208">
        <v>11186</v>
      </c>
      <c r="AM15300" s="93"/>
      <c r="AN15300" s="93"/>
      <c r="AO15300" s="93"/>
    </row>
    <row r="15301" spans="28:41" x14ac:dyDescent="0.55000000000000004">
      <c r="AB15301" s="278" t="s">
        <v>34065</v>
      </c>
      <c r="AC15301" s="279">
        <v>13828.17</v>
      </c>
      <c r="AE15301" s="246" t="s">
        <v>65080</v>
      </c>
      <c r="AF15301" s="247">
        <v>2805</v>
      </c>
      <c r="AH15301" s="226" t="s">
        <v>45854</v>
      </c>
      <c r="AI15301" s="227">
        <v>111690.14</v>
      </c>
      <c r="AK15301" s="207" t="s">
        <v>29077</v>
      </c>
      <c r="AL15301" s="208">
        <v>15896</v>
      </c>
      <c r="AM15301" s="93"/>
      <c r="AN15301" s="93"/>
      <c r="AO15301" s="93"/>
    </row>
    <row r="15302" spans="28:41" x14ac:dyDescent="0.55000000000000004">
      <c r="AB15302" s="278" t="s">
        <v>26619</v>
      </c>
      <c r="AC15302" s="279">
        <v>-32903.75</v>
      </c>
      <c r="AE15302" s="246" t="s">
        <v>49266</v>
      </c>
      <c r="AF15302" s="247">
        <v>919.11</v>
      </c>
      <c r="AH15302" s="226" t="s">
        <v>48362</v>
      </c>
      <c r="AI15302" s="227">
        <v>680</v>
      </c>
      <c r="AK15302" s="207" t="s">
        <v>29078</v>
      </c>
      <c r="AL15302" s="208">
        <v>28426</v>
      </c>
      <c r="AM15302" s="93"/>
      <c r="AN15302" s="93"/>
      <c r="AO15302" s="93"/>
    </row>
    <row r="15303" spans="28:41" x14ac:dyDescent="0.55000000000000004">
      <c r="AB15303" s="278" t="s">
        <v>63856</v>
      </c>
      <c r="AC15303" s="279">
        <v>13810</v>
      </c>
      <c r="AE15303" s="246" t="s">
        <v>49267</v>
      </c>
      <c r="AF15303" s="247">
        <v>3186.23</v>
      </c>
      <c r="AH15303" s="226" t="s">
        <v>54079</v>
      </c>
      <c r="AI15303" s="227">
        <v>201136.5</v>
      </c>
      <c r="AK15303" s="207" t="s">
        <v>29079</v>
      </c>
      <c r="AL15303" s="208">
        <v>5028.24</v>
      </c>
      <c r="AM15303" s="93"/>
      <c r="AN15303" s="93"/>
      <c r="AO15303" s="93"/>
    </row>
    <row r="15304" spans="28:41" x14ac:dyDescent="0.55000000000000004">
      <c r="AB15304" s="278" t="s">
        <v>26621</v>
      </c>
      <c r="AC15304" s="279">
        <v>5291</v>
      </c>
      <c r="AE15304" s="246" t="s">
        <v>49268</v>
      </c>
      <c r="AF15304" s="247">
        <v>1169.92</v>
      </c>
      <c r="AH15304" s="226" t="s">
        <v>45855</v>
      </c>
      <c r="AI15304" s="227">
        <v>3805369.56</v>
      </c>
      <c r="AK15304" s="207" t="s">
        <v>29080</v>
      </c>
      <c r="AL15304" s="208">
        <v>364.7</v>
      </c>
      <c r="AM15304" s="93"/>
      <c r="AN15304" s="93"/>
      <c r="AO15304" s="93"/>
    </row>
    <row r="15305" spans="28:41" x14ac:dyDescent="0.55000000000000004">
      <c r="AB15305" s="278" t="s">
        <v>70153</v>
      </c>
      <c r="AC15305" s="279">
        <v>3587.18</v>
      </c>
      <c r="AE15305" s="246" t="s">
        <v>65081</v>
      </c>
      <c r="AF15305" s="247">
        <v>535.98</v>
      </c>
      <c r="AH15305" s="226" t="s">
        <v>50550</v>
      </c>
      <c r="AI15305" s="227">
        <v>1573097.15</v>
      </c>
      <c r="AK15305" s="207" t="s">
        <v>29081</v>
      </c>
      <c r="AL15305" s="208">
        <v>76.06</v>
      </c>
      <c r="AM15305" s="93"/>
      <c r="AN15305" s="93"/>
      <c r="AO15305" s="93"/>
    </row>
    <row r="15306" spans="28:41" x14ac:dyDescent="0.55000000000000004">
      <c r="AB15306" s="278" t="s">
        <v>26624</v>
      </c>
      <c r="AC15306" s="279">
        <v>800</v>
      </c>
      <c r="AE15306" s="246" t="s">
        <v>61648</v>
      </c>
      <c r="AF15306" s="247">
        <v>6641</v>
      </c>
      <c r="AH15306" s="226" t="s">
        <v>45856</v>
      </c>
      <c r="AI15306" s="227">
        <v>28765</v>
      </c>
      <c r="AK15306" s="207" t="s">
        <v>29082</v>
      </c>
      <c r="AL15306" s="208">
        <v>118854</v>
      </c>
      <c r="AM15306" s="93"/>
      <c r="AN15306" s="93"/>
      <c r="AO15306" s="93"/>
    </row>
    <row r="15307" spans="28:41" x14ac:dyDescent="0.55000000000000004">
      <c r="AB15307" s="278" t="s">
        <v>26625</v>
      </c>
      <c r="AC15307" s="279">
        <v>4251.03</v>
      </c>
      <c r="AE15307" s="246" t="s">
        <v>58360</v>
      </c>
      <c r="AF15307" s="247">
        <v>109299</v>
      </c>
      <c r="AH15307" s="226" t="s">
        <v>45857</v>
      </c>
      <c r="AI15307" s="227">
        <v>587632.81000000006</v>
      </c>
      <c r="AK15307" s="207" t="s">
        <v>29083</v>
      </c>
      <c r="AL15307" s="208">
        <v>2196</v>
      </c>
      <c r="AM15307" s="93"/>
      <c r="AN15307" s="93"/>
      <c r="AO15307" s="93"/>
    </row>
    <row r="15308" spans="28:41" x14ac:dyDescent="0.55000000000000004">
      <c r="AB15308" s="278" t="s">
        <v>26626</v>
      </c>
      <c r="AC15308" s="279">
        <v>13529.1</v>
      </c>
      <c r="AE15308" s="246" t="s">
        <v>58361</v>
      </c>
      <c r="AF15308" s="247">
        <v>48826.16</v>
      </c>
      <c r="AH15308" s="226" t="s">
        <v>39609</v>
      </c>
      <c r="AI15308" s="227">
        <v>2971482.19</v>
      </c>
      <c r="AK15308" s="207" t="s">
        <v>29084</v>
      </c>
      <c r="AL15308" s="208">
        <v>21793</v>
      </c>
      <c r="AM15308" s="93"/>
      <c r="AN15308" s="93"/>
      <c r="AO15308" s="93"/>
    </row>
    <row r="15309" spans="28:41" x14ac:dyDescent="0.55000000000000004">
      <c r="AB15309" s="278" t="s">
        <v>32685</v>
      </c>
      <c r="AC15309" s="279">
        <v>4094.72</v>
      </c>
      <c r="AE15309" s="246" t="s">
        <v>58899</v>
      </c>
      <c r="AF15309" s="247">
        <v>26400</v>
      </c>
      <c r="AH15309" s="226" t="s">
        <v>47349</v>
      </c>
      <c r="AI15309" s="227">
        <v>258569.17</v>
      </c>
      <c r="AK15309" s="207" t="s">
        <v>29085</v>
      </c>
      <c r="AL15309" s="208">
        <v>2000</v>
      </c>
      <c r="AM15309" s="93"/>
      <c r="AN15309" s="93"/>
      <c r="AO15309" s="93"/>
    </row>
    <row r="15310" spans="28:41" x14ac:dyDescent="0.55000000000000004">
      <c r="AB15310" s="278" t="s">
        <v>47584</v>
      </c>
      <c r="AC15310" s="279">
        <v>1700</v>
      </c>
      <c r="AE15310" s="246" t="s">
        <v>60862</v>
      </c>
      <c r="AF15310" s="247">
        <v>14517.23</v>
      </c>
      <c r="AH15310" s="226" t="s">
        <v>45858</v>
      </c>
      <c r="AI15310" s="227">
        <v>1224923.96</v>
      </c>
      <c r="AK15310" s="207" t="s">
        <v>29086</v>
      </c>
      <c r="AL15310" s="208">
        <v>7491.38</v>
      </c>
      <c r="AM15310" s="93"/>
      <c r="AN15310" s="93"/>
      <c r="AO15310" s="93"/>
    </row>
    <row r="15311" spans="28:41" x14ac:dyDescent="0.55000000000000004">
      <c r="AB15311" s="278" t="s">
        <v>26629</v>
      </c>
      <c r="AC15311" s="279">
        <v>7754.31</v>
      </c>
      <c r="AE15311" s="246" t="s">
        <v>60863</v>
      </c>
      <c r="AF15311" s="247">
        <v>1110.6199999999999</v>
      </c>
      <c r="AH15311" s="226" t="s">
        <v>45859</v>
      </c>
      <c r="AI15311" s="227">
        <v>93352.21</v>
      </c>
      <c r="AK15311" s="207" t="s">
        <v>29087</v>
      </c>
      <c r="AL15311" s="208">
        <v>586.83000000000004</v>
      </c>
      <c r="AM15311" s="93"/>
      <c r="AN15311" s="93"/>
      <c r="AO15311" s="93"/>
    </row>
    <row r="15312" spans="28:41" x14ac:dyDescent="0.55000000000000004">
      <c r="AB15312" s="278" t="s">
        <v>26630</v>
      </c>
      <c r="AC15312" s="279">
        <v>2767.5</v>
      </c>
      <c r="AE15312" s="246" t="s">
        <v>60864</v>
      </c>
      <c r="AF15312" s="247">
        <v>3556.77</v>
      </c>
      <c r="AH15312" s="226" t="s">
        <v>43110</v>
      </c>
      <c r="AI15312" s="227">
        <v>62922.73</v>
      </c>
      <c r="AK15312" s="207" t="s">
        <v>29088</v>
      </c>
      <c r="AL15312" s="208">
        <v>4450</v>
      </c>
      <c r="AM15312" s="93"/>
      <c r="AN15312" s="93"/>
      <c r="AO15312" s="93"/>
    </row>
    <row r="15313" spans="28:41" x14ac:dyDescent="0.55000000000000004">
      <c r="AB15313" s="278" t="s">
        <v>26716</v>
      </c>
      <c r="AC15313" s="279">
        <v>45094.17</v>
      </c>
      <c r="AE15313" s="246" t="s">
        <v>57977</v>
      </c>
      <c r="AF15313" s="247">
        <v>521.73</v>
      </c>
      <c r="AH15313" s="226" t="s">
        <v>43111</v>
      </c>
      <c r="AI15313" s="227">
        <v>5085.17</v>
      </c>
      <c r="AK15313" s="207" t="s">
        <v>29089</v>
      </c>
      <c r="AL15313" s="208">
        <v>337.29</v>
      </c>
      <c r="AM15313" s="93"/>
      <c r="AN15313" s="93"/>
      <c r="AO15313" s="93"/>
    </row>
    <row r="15314" spans="28:41" x14ac:dyDescent="0.55000000000000004">
      <c r="AB15314" s="278" t="s">
        <v>26717</v>
      </c>
      <c r="AC15314" s="279">
        <v>311875.34999999998</v>
      </c>
      <c r="AE15314" s="246" t="s">
        <v>57978</v>
      </c>
      <c r="AF15314" s="247">
        <v>12856.75</v>
      </c>
      <c r="AH15314" s="226" t="s">
        <v>54080</v>
      </c>
      <c r="AI15314" s="227">
        <v>5434.28</v>
      </c>
      <c r="AK15314" s="207" t="s">
        <v>29090</v>
      </c>
      <c r="AL15314" s="208">
        <v>72.02</v>
      </c>
      <c r="AM15314" s="93"/>
      <c r="AN15314" s="93"/>
      <c r="AO15314" s="93"/>
    </row>
    <row r="15315" spans="28:41" x14ac:dyDescent="0.55000000000000004">
      <c r="AB15315" s="278" t="s">
        <v>26718</v>
      </c>
      <c r="AC15315" s="279">
        <v>277737.43</v>
      </c>
      <c r="AE15315" s="246" t="s">
        <v>35866</v>
      </c>
      <c r="AF15315" s="247">
        <v>228200</v>
      </c>
      <c r="AH15315" s="226" t="s">
        <v>36849</v>
      </c>
      <c r="AI15315" s="227">
        <v>27599.64</v>
      </c>
      <c r="AK15315" s="207" t="s">
        <v>29091</v>
      </c>
      <c r="AL15315" s="208">
        <v>14.81</v>
      </c>
      <c r="AM15315" s="93"/>
      <c r="AN15315" s="93"/>
      <c r="AO15315" s="93"/>
    </row>
    <row r="15316" spans="28:41" x14ac:dyDescent="0.55000000000000004">
      <c r="AB15316" s="278" t="s">
        <v>35557</v>
      </c>
      <c r="AC15316" s="279">
        <v>245129.64</v>
      </c>
      <c r="AE15316" s="246" t="s">
        <v>30393</v>
      </c>
      <c r="AF15316" s="247">
        <v>16696.84</v>
      </c>
      <c r="AH15316" s="226" t="s">
        <v>54081</v>
      </c>
      <c r="AI15316" s="227">
        <v>30900</v>
      </c>
      <c r="AK15316" s="207" t="s">
        <v>29092</v>
      </c>
      <c r="AL15316" s="208">
        <v>870.74</v>
      </c>
      <c r="AM15316" s="93"/>
      <c r="AN15316" s="93"/>
      <c r="AO15316" s="93"/>
    </row>
    <row r="15317" spans="28:41" x14ac:dyDescent="0.55000000000000004">
      <c r="AB15317" s="278" t="s">
        <v>70154</v>
      </c>
      <c r="AC15317" s="279">
        <v>280.8</v>
      </c>
      <c r="AE15317" s="246" t="s">
        <v>30394</v>
      </c>
      <c r="AF15317" s="247">
        <v>1450.96</v>
      </c>
      <c r="AH15317" s="226" t="s">
        <v>36850</v>
      </c>
      <c r="AI15317" s="227">
        <v>4878.8599999999997</v>
      </c>
      <c r="AK15317" s="207" t="s">
        <v>29093</v>
      </c>
      <c r="AL15317" s="208">
        <v>8078.54</v>
      </c>
      <c r="AM15317" s="93"/>
      <c r="AN15317" s="93"/>
      <c r="AO15317" s="93"/>
    </row>
    <row r="15318" spans="28:41" x14ac:dyDescent="0.55000000000000004">
      <c r="AB15318" s="278" t="s">
        <v>39436</v>
      </c>
      <c r="AC15318" s="279">
        <v>186651.9</v>
      </c>
      <c r="AE15318" s="246" t="s">
        <v>30395</v>
      </c>
      <c r="AF15318" s="247">
        <v>99915.59</v>
      </c>
      <c r="AH15318" s="226" t="s">
        <v>47350</v>
      </c>
      <c r="AI15318" s="227">
        <v>25018.15</v>
      </c>
      <c r="AK15318" s="207" t="s">
        <v>29094</v>
      </c>
      <c r="AL15318" s="208">
        <v>26125.279999999999</v>
      </c>
      <c r="AM15318" s="93"/>
      <c r="AN15318" s="93"/>
      <c r="AO15318" s="93"/>
    </row>
    <row r="15319" spans="28:41" x14ac:dyDescent="0.55000000000000004">
      <c r="AB15319" s="278" t="s">
        <v>26723</v>
      </c>
      <c r="AC15319" s="279">
        <v>22292.400000000001</v>
      </c>
      <c r="AE15319" s="246" t="s">
        <v>30396</v>
      </c>
      <c r="AF15319" s="247">
        <v>16861.919999999998</v>
      </c>
      <c r="AH15319" s="226" t="s">
        <v>50551</v>
      </c>
      <c r="AI15319" s="227">
        <v>7000</v>
      </c>
      <c r="AK15319" s="207" t="s">
        <v>29095</v>
      </c>
      <c r="AL15319" s="208">
        <v>27732.22</v>
      </c>
      <c r="AM15319" s="93"/>
      <c r="AN15319" s="93"/>
      <c r="AO15319" s="93"/>
    </row>
    <row r="15320" spans="28:41" x14ac:dyDescent="0.55000000000000004">
      <c r="AB15320" s="278" t="s">
        <v>69481</v>
      </c>
      <c r="AC15320" s="279">
        <v>1186.3599999999999</v>
      </c>
      <c r="AE15320" s="246" t="s">
        <v>30397</v>
      </c>
      <c r="AF15320" s="247">
        <v>42404.38</v>
      </c>
      <c r="AH15320" s="226" t="s">
        <v>36851</v>
      </c>
      <c r="AI15320" s="227">
        <v>11435.08</v>
      </c>
      <c r="AK15320" s="207" t="s">
        <v>29096</v>
      </c>
      <c r="AL15320" s="208">
        <v>4862</v>
      </c>
      <c r="AM15320" s="93"/>
      <c r="AN15320" s="93"/>
      <c r="AO15320" s="93"/>
    </row>
    <row r="15321" spans="28:41" x14ac:dyDescent="0.55000000000000004">
      <c r="AB15321" s="278" t="s">
        <v>26724</v>
      </c>
      <c r="AC15321" s="279">
        <v>4210.33</v>
      </c>
      <c r="AE15321" s="246" t="s">
        <v>35869</v>
      </c>
      <c r="AF15321" s="247">
        <v>65897.53</v>
      </c>
      <c r="AH15321" s="226" t="s">
        <v>47351</v>
      </c>
      <c r="AI15321" s="227">
        <v>11195.99</v>
      </c>
      <c r="AK15321" s="207" t="s">
        <v>29097</v>
      </c>
      <c r="AL15321" s="208">
        <v>884.82</v>
      </c>
      <c r="AM15321" s="93"/>
      <c r="AN15321" s="93"/>
      <c r="AO15321" s="93"/>
    </row>
    <row r="15322" spans="28:41" x14ac:dyDescent="0.55000000000000004">
      <c r="AB15322" s="278" t="s">
        <v>69482</v>
      </c>
      <c r="AC15322" s="279">
        <v>1560</v>
      </c>
      <c r="AE15322" s="246" t="s">
        <v>45893</v>
      </c>
      <c r="AF15322" s="247">
        <v>-17411.32</v>
      </c>
      <c r="AH15322" s="226" t="s">
        <v>49245</v>
      </c>
      <c r="AI15322" s="227">
        <v>2110</v>
      </c>
      <c r="AK15322" s="207" t="s">
        <v>29098</v>
      </c>
      <c r="AL15322" s="208">
        <v>4667.21</v>
      </c>
      <c r="AM15322" s="93"/>
      <c r="AN15322" s="93"/>
      <c r="AO15322" s="93"/>
    </row>
    <row r="15323" spans="28:41" x14ac:dyDescent="0.55000000000000004">
      <c r="AB15323" s="278" t="s">
        <v>26726</v>
      </c>
      <c r="AC15323" s="279">
        <v>30590.03</v>
      </c>
      <c r="AE15323" s="246" t="s">
        <v>60865</v>
      </c>
      <c r="AF15323" s="247">
        <v>73058.820000000007</v>
      </c>
      <c r="AH15323" s="226" t="s">
        <v>40694</v>
      </c>
      <c r="AI15323" s="227">
        <v>4501</v>
      </c>
      <c r="AK15323" s="207" t="s">
        <v>29099</v>
      </c>
      <c r="AL15323" s="208">
        <v>8665.91</v>
      </c>
      <c r="AM15323" s="93"/>
      <c r="AN15323" s="93"/>
      <c r="AO15323" s="93"/>
    </row>
    <row r="15324" spans="28:41" x14ac:dyDescent="0.55000000000000004">
      <c r="AB15324" s="278" t="s">
        <v>26728</v>
      </c>
      <c r="AC15324" s="279">
        <v>5711.22</v>
      </c>
      <c r="AE15324" s="246" t="s">
        <v>55546</v>
      </c>
      <c r="AF15324" s="247">
        <v>13441</v>
      </c>
      <c r="AH15324" s="226" t="s">
        <v>47352</v>
      </c>
      <c r="AI15324" s="227">
        <v>500</v>
      </c>
      <c r="AK15324" s="207" t="s">
        <v>29100</v>
      </c>
      <c r="AL15324" s="208">
        <v>1736.34</v>
      </c>
      <c r="AM15324" s="93"/>
      <c r="AN15324" s="93"/>
      <c r="AO15324" s="93"/>
    </row>
    <row r="15325" spans="28:41" x14ac:dyDescent="0.55000000000000004">
      <c r="AB15325" s="278" t="s">
        <v>26732</v>
      </c>
      <c r="AC15325" s="279">
        <v>21802</v>
      </c>
      <c r="AE15325" s="246" t="s">
        <v>56723</v>
      </c>
      <c r="AF15325" s="247">
        <v>4739.8999999999996</v>
      </c>
      <c r="AH15325" s="226" t="s">
        <v>54082</v>
      </c>
      <c r="AI15325" s="227">
        <v>906</v>
      </c>
      <c r="AK15325" s="207" t="s">
        <v>29101</v>
      </c>
      <c r="AL15325" s="208">
        <v>101038.29</v>
      </c>
      <c r="AM15325" s="93"/>
      <c r="AN15325" s="93"/>
      <c r="AO15325" s="93"/>
    </row>
    <row r="15326" spans="28:41" x14ac:dyDescent="0.55000000000000004">
      <c r="AB15326" s="278" t="s">
        <v>56856</v>
      </c>
      <c r="AC15326" s="279">
        <v>7959.3</v>
      </c>
      <c r="AE15326" s="246" t="s">
        <v>56724</v>
      </c>
      <c r="AF15326" s="247">
        <v>36836.5</v>
      </c>
      <c r="AH15326" s="226" t="s">
        <v>29914</v>
      </c>
      <c r="AI15326" s="227">
        <v>4642.5600000000004</v>
      </c>
      <c r="AK15326" s="207" t="s">
        <v>29102</v>
      </c>
      <c r="AL15326" s="208">
        <v>24038.86</v>
      </c>
      <c r="AM15326" s="93"/>
      <c r="AN15326" s="93"/>
      <c r="AO15326" s="93"/>
    </row>
    <row r="15327" spans="28:41" x14ac:dyDescent="0.55000000000000004">
      <c r="AB15327" s="278" t="s">
        <v>26733</v>
      </c>
      <c r="AC15327" s="279">
        <v>11675</v>
      </c>
      <c r="AE15327" s="246" t="s">
        <v>56725</v>
      </c>
      <c r="AF15327" s="247">
        <v>3086.18</v>
      </c>
      <c r="AH15327" s="226" t="s">
        <v>29915</v>
      </c>
      <c r="AI15327" s="227">
        <v>355.14</v>
      </c>
      <c r="AK15327" s="207" t="s">
        <v>29103</v>
      </c>
      <c r="AL15327" s="208">
        <v>5028.24</v>
      </c>
      <c r="AM15327" s="93"/>
      <c r="AN15327" s="93"/>
      <c r="AO15327" s="93"/>
    </row>
    <row r="15328" spans="28:41" x14ac:dyDescent="0.55000000000000004">
      <c r="AB15328" s="278" t="s">
        <v>26734</v>
      </c>
      <c r="AC15328" s="279">
        <v>62933.16</v>
      </c>
      <c r="AE15328" s="246" t="s">
        <v>56726</v>
      </c>
      <c r="AF15328" s="247">
        <v>8693.5</v>
      </c>
      <c r="AH15328" s="226" t="s">
        <v>54083</v>
      </c>
      <c r="AI15328" s="227">
        <v>3536.52</v>
      </c>
      <c r="AK15328" s="207" t="s">
        <v>29104</v>
      </c>
      <c r="AL15328" s="208">
        <v>4450</v>
      </c>
      <c r="AM15328" s="93"/>
      <c r="AN15328" s="93"/>
      <c r="AO15328" s="93"/>
    </row>
    <row r="15329" spans="28:41" x14ac:dyDescent="0.55000000000000004">
      <c r="AB15329" s="278" t="s">
        <v>54535</v>
      </c>
      <c r="AC15329" s="279">
        <v>24146.27</v>
      </c>
      <c r="AE15329" s="246" t="s">
        <v>65082</v>
      </c>
      <c r="AF15329" s="247">
        <v>193.46</v>
      </c>
      <c r="AH15329" s="226" t="s">
        <v>54084</v>
      </c>
      <c r="AI15329" s="227">
        <v>270.48</v>
      </c>
      <c r="AK15329" s="207" t="s">
        <v>29105</v>
      </c>
      <c r="AL15329" s="208">
        <v>701.99</v>
      </c>
      <c r="AM15329" s="93"/>
      <c r="AN15329" s="93"/>
      <c r="AO15329" s="93"/>
    </row>
    <row r="15330" spans="28:41" x14ac:dyDescent="0.55000000000000004">
      <c r="AB15330" s="278" t="s">
        <v>14162</v>
      </c>
      <c r="AC15330" s="279">
        <v>92189.56</v>
      </c>
      <c r="AE15330" s="246" t="s">
        <v>56727</v>
      </c>
      <c r="AF15330" s="247">
        <v>3977.71</v>
      </c>
      <c r="AH15330" s="226" t="s">
        <v>54085</v>
      </c>
      <c r="AI15330" s="227">
        <v>6650</v>
      </c>
      <c r="AK15330" s="207" t="s">
        <v>29106</v>
      </c>
      <c r="AL15330" s="208">
        <v>148.08000000000001</v>
      </c>
      <c r="AM15330" s="93"/>
      <c r="AN15330" s="93"/>
      <c r="AO15330" s="93"/>
    </row>
    <row r="15331" spans="28:41" x14ac:dyDescent="0.55000000000000004">
      <c r="AB15331" s="278" t="s">
        <v>14163</v>
      </c>
      <c r="AC15331" s="279">
        <v>250130.17</v>
      </c>
      <c r="AE15331" s="246" t="s">
        <v>56728</v>
      </c>
      <c r="AF15331" s="247">
        <v>2908.94</v>
      </c>
      <c r="AH15331" s="226" t="s">
        <v>54086</v>
      </c>
      <c r="AI15331" s="227">
        <v>29481.25</v>
      </c>
      <c r="AK15331" s="207" t="s">
        <v>29107</v>
      </c>
      <c r="AL15331" s="208">
        <v>14.81</v>
      </c>
      <c r="AM15331" s="93"/>
      <c r="AN15331" s="93"/>
      <c r="AO15331" s="93"/>
    </row>
    <row r="15332" spans="28:41" x14ac:dyDescent="0.55000000000000004">
      <c r="AB15332" s="278" t="s">
        <v>26736</v>
      </c>
      <c r="AC15332" s="279">
        <v>65040.72</v>
      </c>
      <c r="AE15332" s="246" t="s">
        <v>56729</v>
      </c>
      <c r="AF15332" s="247">
        <v>651.54999999999995</v>
      </c>
      <c r="AH15332" s="226" t="s">
        <v>54087</v>
      </c>
      <c r="AI15332" s="227">
        <v>6360</v>
      </c>
      <c r="AK15332" s="207" t="s">
        <v>29108</v>
      </c>
      <c r="AL15332" s="208">
        <v>4667.21</v>
      </c>
      <c r="AM15332" s="93"/>
      <c r="AN15332" s="93"/>
      <c r="AO15332" s="93"/>
    </row>
    <row r="15333" spans="28:41" x14ac:dyDescent="0.55000000000000004">
      <c r="AB15333" s="278" t="s">
        <v>54536</v>
      </c>
      <c r="AC15333" s="279">
        <v>5236.45</v>
      </c>
      <c r="AE15333" s="246" t="s">
        <v>63836</v>
      </c>
      <c r="AF15333" s="247">
        <v>5640</v>
      </c>
      <c r="AH15333" s="226" t="s">
        <v>43112</v>
      </c>
      <c r="AI15333" s="227">
        <v>11280</v>
      </c>
      <c r="AK15333" s="207" t="s">
        <v>29109</v>
      </c>
      <c r="AL15333" s="208">
        <v>9536.65</v>
      </c>
      <c r="AM15333" s="93"/>
      <c r="AN15333" s="93"/>
      <c r="AO15333" s="93"/>
    </row>
    <row r="15334" spans="28:41" x14ac:dyDescent="0.55000000000000004">
      <c r="AB15334" s="278" t="s">
        <v>26737</v>
      </c>
      <c r="AC15334" s="279">
        <v>249407.65</v>
      </c>
      <c r="AE15334" s="246" t="s">
        <v>63837</v>
      </c>
      <c r="AF15334" s="247">
        <v>431.46</v>
      </c>
      <c r="AH15334" s="226" t="s">
        <v>43113</v>
      </c>
      <c r="AI15334" s="227">
        <v>4058.04</v>
      </c>
      <c r="AK15334" s="207" t="s">
        <v>29110</v>
      </c>
      <c r="AL15334" s="208">
        <v>8078.54</v>
      </c>
      <c r="AM15334" s="93"/>
      <c r="AN15334" s="93"/>
      <c r="AO15334" s="93"/>
    </row>
    <row r="15335" spans="28:41" x14ac:dyDescent="0.55000000000000004">
      <c r="AB15335" s="278" t="s">
        <v>56857</v>
      </c>
      <c r="AC15335" s="279">
        <v>1161.28</v>
      </c>
      <c r="AE15335" s="246" t="s">
        <v>63838</v>
      </c>
      <c r="AF15335" s="247">
        <v>1381.8</v>
      </c>
      <c r="AH15335" s="226" t="s">
        <v>54088</v>
      </c>
      <c r="AI15335" s="227">
        <v>3552.04</v>
      </c>
      <c r="AK15335" s="207" t="s">
        <v>29111</v>
      </c>
      <c r="AL15335" s="208">
        <v>1736.34</v>
      </c>
      <c r="AM15335" s="93"/>
      <c r="AN15335" s="93"/>
      <c r="AO15335" s="93"/>
    </row>
    <row r="15336" spans="28:41" x14ac:dyDescent="0.55000000000000004">
      <c r="AB15336" s="278" t="s">
        <v>26738</v>
      </c>
      <c r="AC15336" s="279">
        <v>14890</v>
      </c>
      <c r="AE15336" s="246" t="s">
        <v>65083</v>
      </c>
      <c r="AF15336" s="247">
        <v>1100.1500000000001</v>
      </c>
      <c r="AH15336" s="226" t="s">
        <v>45860</v>
      </c>
      <c r="AI15336" s="227">
        <v>1914.6</v>
      </c>
      <c r="AK15336" s="207" t="s">
        <v>29112</v>
      </c>
      <c r="AL15336" s="208">
        <v>161309.95000000001</v>
      </c>
      <c r="AM15336" s="93"/>
      <c r="AN15336" s="93"/>
      <c r="AO15336" s="93"/>
    </row>
    <row r="15337" spans="28:41" x14ac:dyDescent="0.55000000000000004">
      <c r="AB15337" s="278" t="s">
        <v>70952</v>
      </c>
      <c r="AC15337" s="279">
        <v>3084.05</v>
      </c>
      <c r="AE15337" s="246" t="s">
        <v>63839</v>
      </c>
      <c r="AF15337" s="247">
        <v>557.4</v>
      </c>
      <c r="AH15337" s="226" t="s">
        <v>45861</v>
      </c>
      <c r="AI15337" s="227">
        <v>146.4</v>
      </c>
      <c r="AK15337" s="207" t="s">
        <v>29113</v>
      </c>
      <c r="AL15337" s="208">
        <v>2000</v>
      </c>
      <c r="AM15337" s="93"/>
      <c r="AN15337" s="93"/>
      <c r="AO15337" s="93"/>
    </row>
    <row r="15338" spans="28:41" x14ac:dyDescent="0.55000000000000004">
      <c r="AB15338" s="278" t="s">
        <v>26739</v>
      </c>
      <c r="AC15338" s="279">
        <v>186074.13</v>
      </c>
      <c r="AE15338" s="246" t="s">
        <v>63840</v>
      </c>
      <c r="AF15338" s="247">
        <v>8450</v>
      </c>
      <c r="AH15338" s="226" t="s">
        <v>48363</v>
      </c>
      <c r="AI15338" s="227">
        <v>31430.23</v>
      </c>
      <c r="AK15338" s="207" t="s">
        <v>29114</v>
      </c>
      <c r="AL15338" s="208">
        <v>586.83000000000004</v>
      </c>
      <c r="AM15338" s="93"/>
      <c r="AN15338" s="93"/>
      <c r="AO15338" s="93"/>
    </row>
    <row r="15339" spans="28:41" x14ac:dyDescent="0.55000000000000004">
      <c r="AB15339" s="278" t="s">
        <v>69483</v>
      </c>
      <c r="AC15339" s="279">
        <v>77246</v>
      </c>
      <c r="AE15339" s="246" t="s">
        <v>63841</v>
      </c>
      <c r="AF15339" s="247">
        <v>1511.41</v>
      </c>
      <c r="AH15339" s="226" t="s">
        <v>48364</v>
      </c>
      <c r="AI15339" s="227">
        <v>10429.030000000001</v>
      </c>
      <c r="AK15339" s="207" t="s">
        <v>29115</v>
      </c>
      <c r="AL15339" s="208">
        <v>173705.9</v>
      </c>
      <c r="AM15339" s="93"/>
      <c r="AN15339" s="93"/>
      <c r="AO15339" s="93"/>
    </row>
    <row r="15340" spans="28:41" x14ac:dyDescent="0.55000000000000004">
      <c r="AB15340" s="278" t="s">
        <v>14164</v>
      </c>
      <c r="AC15340" s="279">
        <v>170687.29</v>
      </c>
      <c r="AE15340" s="246" t="s">
        <v>63581</v>
      </c>
      <c r="AF15340" s="247">
        <v>12675.94</v>
      </c>
      <c r="AH15340" s="226" t="s">
        <v>48365</v>
      </c>
      <c r="AI15340" s="227">
        <v>1479.04</v>
      </c>
      <c r="AK15340" s="207" t="s">
        <v>29116</v>
      </c>
      <c r="AL15340" s="208">
        <v>6240</v>
      </c>
      <c r="AM15340" s="93"/>
      <c r="AN15340" s="93"/>
      <c r="AO15340" s="93"/>
    </row>
    <row r="15341" spans="28:41" x14ac:dyDescent="0.55000000000000004">
      <c r="AB15341" s="278" t="s">
        <v>26740</v>
      </c>
      <c r="AC15341" s="279">
        <v>28293.39</v>
      </c>
      <c r="AE15341" s="246" t="s">
        <v>65084</v>
      </c>
      <c r="AF15341" s="247">
        <v>1091.43</v>
      </c>
      <c r="AH15341" s="226" t="s">
        <v>48366</v>
      </c>
      <c r="AI15341" s="227">
        <v>3076.82</v>
      </c>
      <c r="AK15341" s="207" t="s">
        <v>29117</v>
      </c>
      <c r="AL15341" s="208">
        <v>477.35</v>
      </c>
      <c r="AM15341" s="93"/>
      <c r="AN15341" s="93"/>
      <c r="AO15341" s="93"/>
    </row>
    <row r="15342" spans="28:41" x14ac:dyDescent="0.55000000000000004">
      <c r="AB15342" s="278" t="s">
        <v>14165</v>
      </c>
      <c r="AC15342" s="279">
        <v>192038.56</v>
      </c>
      <c r="AE15342" s="246" t="s">
        <v>62853</v>
      </c>
      <c r="AF15342" s="247">
        <v>12163</v>
      </c>
      <c r="AH15342" s="226" t="s">
        <v>48367</v>
      </c>
      <c r="AI15342" s="227">
        <v>633.08000000000004</v>
      </c>
      <c r="AK15342" s="207" t="s">
        <v>29118</v>
      </c>
      <c r="AL15342" s="208">
        <v>742.8</v>
      </c>
      <c r="AM15342" s="93"/>
      <c r="AN15342" s="93"/>
      <c r="AO15342" s="93"/>
    </row>
    <row r="15343" spans="28:41" x14ac:dyDescent="0.55000000000000004">
      <c r="AB15343" s="278" t="s">
        <v>66788</v>
      </c>
      <c r="AC15343" s="279">
        <v>5145.8900000000003</v>
      </c>
      <c r="AE15343" s="246" t="s">
        <v>55547</v>
      </c>
      <c r="AF15343" s="247">
        <v>3000</v>
      </c>
      <c r="AH15343" s="226" t="s">
        <v>48368</v>
      </c>
      <c r="AI15343" s="227">
        <v>10756.43</v>
      </c>
      <c r="AK15343" s="207" t="s">
        <v>29119</v>
      </c>
      <c r="AL15343" s="208">
        <v>1631.2</v>
      </c>
      <c r="AM15343" s="93"/>
      <c r="AN15343" s="93"/>
      <c r="AO15343" s="93"/>
    </row>
    <row r="15344" spans="28:41" x14ac:dyDescent="0.55000000000000004">
      <c r="AB15344" s="278" t="s">
        <v>14166</v>
      </c>
      <c r="AC15344" s="279">
        <v>91551.33</v>
      </c>
      <c r="AE15344" s="246" t="s">
        <v>36892</v>
      </c>
      <c r="AF15344" s="247">
        <v>115664.5</v>
      </c>
      <c r="AH15344" s="226" t="s">
        <v>48369</v>
      </c>
      <c r="AI15344" s="227">
        <v>4385.68</v>
      </c>
      <c r="AK15344" s="207" t="s">
        <v>29120</v>
      </c>
      <c r="AL15344" s="208">
        <v>8766</v>
      </c>
      <c r="AM15344" s="93"/>
      <c r="AN15344" s="93"/>
      <c r="AO15344" s="93"/>
    </row>
    <row r="15345" spans="28:41" x14ac:dyDescent="0.55000000000000004">
      <c r="AB15345" s="278" t="s">
        <v>48527</v>
      </c>
      <c r="AC15345" s="279">
        <v>-4209.67</v>
      </c>
      <c r="AE15345" s="246" t="s">
        <v>54154</v>
      </c>
      <c r="AF15345" s="247">
        <v>2585</v>
      </c>
      <c r="AH15345" s="226" t="s">
        <v>48370</v>
      </c>
      <c r="AI15345" s="227">
        <v>942.56</v>
      </c>
      <c r="AK15345" s="207" t="s">
        <v>29121</v>
      </c>
      <c r="AL15345" s="208">
        <v>460</v>
      </c>
      <c r="AM15345" s="93"/>
      <c r="AN15345" s="93"/>
      <c r="AO15345" s="93"/>
    </row>
    <row r="15346" spans="28:41" x14ac:dyDescent="0.55000000000000004">
      <c r="AB15346" s="278" t="s">
        <v>70953</v>
      </c>
      <c r="AC15346" s="279">
        <v>4590.25</v>
      </c>
      <c r="AE15346" s="246" t="s">
        <v>54155</v>
      </c>
      <c r="AF15346" s="247">
        <v>3993.22</v>
      </c>
      <c r="AH15346" s="226" t="s">
        <v>49246</v>
      </c>
      <c r="AI15346" s="227">
        <v>11295</v>
      </c>
      <c r="AK15346" s="207" t="s">
        <v>29122</v>
      </c>
      <c r="AL15346" s="208">
        <v>9110.74</v>
      </c>
      <c r="AM15346" s="93"/>
      <c r="AN15346" s="93"/>
      <c r="AO15346" s="93"/>
    </row>
    <row r="15347" spans="28:41" x14ac:dyDescent="0.55000000000000004">
      <c r="AB15347" s="278" t="s">
        <v>48528</v>
      </c>
      <c r="AC15347" s="279">
        <v>7887040.6600000001</v>
      </c>
      <c r="AE15347" s="246" t="s">
        <v>45894</v>
      </c>
      <c r="AF15347" s="247">
        <v>226800</v>
      </c>
      <c r="AH15347" s="226" t="s">
        <v>45862</v>
      </c>
      <c r="AI15347" s="227">
        <v>18000</v>
      </c>
      <c r="AK15347" s="207" t="s">
        <v>29123</v>
      </c>
      <c r="AL15347" s="208">
        <v>1441</v>
      </c>
      <c r="AM15347" s="93"/>
      <c r="AN15347" s="93"/>
      <c r="AO15347" s="93"/>
    </row>
    <row r="15348" spans="28:41" x14ac:dyDescent="0.55000000000000004">
      <c r="AB15348" s="278" t="s">
        <v>35574</v>
      </c>
      <c r="AC15348" s="279">
        <v>941308.64</v>
      </c>
      <c r="AE15348" s="246" t="s">
        <v>49269</v>
      </c>
      <c r="AF15348" s="247">
        <v>59230.5</v>
      </c>
      <c r="AH15348" s="226" t="s">
        <v>45863</v>
      </c>
      <c r="AI15348" s="227">
        <v>1377</v>
      </c>
      <c r="AK15348" s="207" t="s">
        <v>29124</v>
      </c>
      <c r="AL15348" s="208">
        <v>5000</v>
      </c>
      <c r="AM15348" s="93"/>
      <c r="AN15348" s="93"/>
      <c r="AO15348" s="93"/>
    </row>
    <row r="15349" spans="28:41" x14ac:dyDescent="0.55000000000000004">
      <c r="AB15349" s="278" t="s">
        <v>35575</v>
      </c>
      <c r="AC15349" s="279">
        <v>141596</v>
      </c>
      <c r="AE15349" s="246" t="s">
        <v>36893</v>
      </c>
      <c r="AF15349" s="247">
        <v>30702.53</v>
      </c>
      <c r="AH15349" s="226" t="s">
        <v>45864</v>
      </c>
      <c r="AI15349" s="227">
        <v>162490.56</v>
      </c>
      <c r="AK15349" s="207" t="s">
        <v>29125</v>
      </c>
      <c r="AL15349" s="208">
        <v>1019</v>
      </c>
      <c r="AM15349" s="93"/>
      <c r="AN15349" s="93"/>
      <c r="AO15349" s="93"/>
    </row>
    <row r="15350" spans="28:41" x14ac:dyDescent="0.55000000000000004">
      <c r="AB15350" s="278" t="s">
        <v>26803</v>
      </c>
      <c r="AC15350" s="279">
        <v>397730.38</v>
      </c>
      <c r="AE15350" s="246" t="s">
        <v>36894</v>
      </c>
      <c r="AF15350" s="247">
        <v>14137.19</v>
      </c>
      <c r="AH15350" s="226" t="s">
        <v>45865</v>
      </c>
      <c r="AI15350" s="227">
        <v>12507.75</v>
      </c>
      <c r="AK15350" s="207" t="s">
        <v>29126</v>
      </c>
      <c r="AL15350" s="208">
        <v>4912</v>
      </c>
      <c r="AM15350" s="93"/>
      <c r="AN15350" s="93"/>
      <c r="AO15350" s="93"/>
    </row>
    <row r="15351" spans="28:41" x14ac:dyDescent="0.55000000000000004">
      <c r="AB15351" s="278" t="s">
        <v>35576</v>
      </c>
      <c r="AC15351" s="279">
        <v>1600</v>
      </c>
      <c r="AE15351" s="246" t="s">
        <v>54156</v>
      </c>
      <c r="AF15351" s="247">
        <v>2131.08</v>
      </c>
      <c r="AH15351" s="226" t="s">
        <v>49247</v>
      </c>
      <c r="AI15351" s="227">
        <v>37157.4</v>
      </c>
      <c r="AK15351" s="207" t="s">
        <v>29127</v>
      </c>
      <c r="AL15351" s="208">
        <v>6240</v>
      </c>
      <c r="AM15351" s="93"/>
      <c r="AN15351" s="93"/>
      <c r="AO15351" s="93"/>
    </row>
    <row r="15352" spans="28:41" x14ac:dyDescent="0.55000000000000004">
      <c r="AB15352" s="278" t="s">
        <v>26805</v>
      </c>
      <c r="AC15352" s="279">
        <v>463976.19</v>
      </c>
      <c r="AE15352" s="246" t="s">
        <v>36895</v>
      </c>
      <c r="AF15352" s="247">
        <v>19707.599999999999</v>
      </c>
      <c r="AH15352" s="226" t="s">
        <v>49248</v>
      </c>
      <c r="AI15352" s="227">
        <v>17649.84</v>
      </c>
      <c r="AK15352" s="207" t="s">
        <v>29128</v>
      </c>
      <c r="AL15352" s="208">
        <v>477.35</v>
      </c>
      <c r="AM15352" s="93"/>
      <c r="AN15352" s="93"/>
      <c r="AO15352" s="93"/>
    </row>
    <row r="15353" spans="28:41" x14ac:dyDescent="0.55000000000000004">
      <c r="AB15353" s="278" t="s">
        <v>35577</v>
      </c>
      <c r="AC15353" s="279">
        <v>1613995.74</v>
      </c>
      <c r="AE15353" s="246" t="s">
        <v>49270</v>
      </c>
      <c r="AF15353" s="247">
        <v>151643.95000000001</v>
      </c>
      <c r="AH15353" s="226" t="s">
        <v>49249</v>
      </c>
      <c r="AI15353" s="227">
        <v>18114.240000000002</v>
      </c>
      <c r="AK15353" s="207" t="s">
        <v>29129</v>
      </c>
      <c r="AL15353" s="208">
        <v>742.8</v>
      </c>
      <c r="AM15353" s="93"/>
      <c r="AN15353" s="93"/>
      <c r="AO15353" s="93"/>
    </row>
    <row r="15354" spans="28:41" x14ac:dyDescent="0.55000000000000004">
      <c r="AB15354" s="278" t="s">
        <v>69484</v>
      </c>
      <c r="AC15354" s="279">
        <v>10540</v>
      </c>
      <c r="AE15354" s="246" t="s">
        <v>54157</v>
      </c>
      <c r="AF15354" s="247">
        <v>2814.17</v>
      </c>
      <c r="AH15354" s="226" t="s">
        <v>49250</v>
      </c>
      <c r="AI15354" s="227">
        <v>5578.5</v>
      </c>
      <c r="AK15354" s="207" t="s">
        <v>29130</v>
      </c>
      <c r="AL15354" s="208">
        <v>10741.94</v>
      </c>
      <c r="AM15354" s="93"/>
      <c r="AN15354" s="93"/>
      <c r="AO15354" s="93"/>
    </row>
    <row r="15355" spans="28:41" x14ac:dyDescent="0.55000000000000004">
      <c r="AB15355" s="278" t="s">
        <v>26806</v>
      </c>
      <c r="AC15355" s="279">
        <v>2043574.53</v>
      </c>
      <c r="AE15355" s="246" t="s">
        <v>56730</v>
      </c>
      <c r="AF15355" s="247">
        <v>88669.23</v>
      </c>
      <c r="AH15355" s="226" t="s">
        <v>49251</v>
      </c>
      <c r="AI15355" s="227">
        <v>17955.7</v>
      </c>
      <c r="AK15355" s="207" t="s">
        <v>29131</v>
      </c>
      <c r="AL15355" s="208">
        <v>2460</v>
      </c>
      <c r="AM15355" s="93"/>
      <c r="AN15355" s="93"/>
      <c r="AO15355" s="93"/>
    </row>
    <row r="15356" spans="28:41" x14ac:dyDescent="0.55000000000000004">
      <c r="AB15356" s="278" t="s">
        <v>26808</v>
      </c>
      <c r="AC15356" s="279">
        <v>1080170.3700000001</v>
      </c>
      <c r="AE15356" s="246" t="s">
        <v>35870</v>
      </c>
      <c r="AF15356" s="247">
        <v>610832.86</v>
      </c>
      <c r="AH15356" s="226" t="s">
        <v>36852</v>
      </c>
      <c r="AI15356" s="227">
        <v>6174</v>
      </c>
      <c r="AK15356" s="207" t="s">
        <v>29132</v>
      </c>
      <c r="AL15356" s="208">
        <v>19138</v>
      </c>
      <c r="AM15356" s="93"/>
      <c r="AN15356" s="93"/>
      <c r="AO15356" s="93"/>
    </row>
    <row r="15357" spans="28:41" x14ac:dyDescent="0.55000000000000004">
      <c r="AB15357" s="278" t="s">
        <v>26810</v>
      </c>
      <c r="AC15357" s="279">
        <v>20757.11</v>
      </c>
      <c r="AE15357" s="246" t="s">
        <v>63462</v>
      </c>
      <c r="AF15357" s="247">
        <v>38686.199999999997</v>
      </c>
      <c r="AH15357" s="226" t="s">
        <v>47353</v>
      </c>
      <c r="AI15357" s="227">
        <v>3944</v>
      </c>
      <c r="AK15357" s="207" t="s">
        <v>29133</v>
      </c>
      <c r="AL15357" s="208">
        <v>5145</v>
      </c>
      <c r="AM15357" s="93"/>
      <c r="AN15357" s="93"/>
      <c r="AO15357" s="93"/>
    </row>
    <row r="15358" spans="28:41" x14ac:dyDescent="0.55000000000000004">
      <c r="AB15358" s="278" t="s">
        <v>46158</v>
      </c>
      <c r="AC15358" s="279">
        <v>4350</v>
      </c>
      <c r="AE15358" s="246" t="s">
        <v>63842</v>
      </c>
      <c r="AF15358" s="247">
        <v>107210.56</v>
      </c>
      <c r="AH15358" s="226" t="s">
        <v>47354</v>
      </c>
      <c r="AI15358" s="227">
        <v>5276</v>
      </c>
      <c r="AK15358" s="207" t="s">
        <v>29134</v>
      </c>
      <c r="AL15358" s="208">
        <v>1549</v>
      </c>
      <c r="AM15358" s="93"/>
      <c r="AN15358" s="93"/>
      <c r="AO15358" s="93"/>
    </row>
    <row r="15359" spans="28:41" x14ac:dyDescent="0.55000000000000004">
      <c r="AB15359" s="278" t="s">
        <v>40889</v>
      </c>
      <c r="AC15359" s="279">
        <v>180426.19</v>
      </c>
      <c r="AE15359" s="246" t="s">
        <v>57979</v>
      </c>
      <c r="AF15359" s="247">
        <v>403952.6</v>
      </c>
      <c r="AH15359" s="226" t="s">
        <v>48371</v>
      </c>
      <c r="AI15359" s="227">
        <v>20710.68</v>
      </c>
      <c r="AK15359" s="207" t="s">
        <v>29135</v>
      </c>
      <c r="AL15359" s="208">
        <v>357.98</v>
      </c>
      <c r="AM15359" s="93"/>
      <c r="AN15359" s="93"/>
      <c r="AO15359" s="93"/>
    </row>
    <row r="15360" spans="28:41" x14ac:dyDescent="0.55000000000000004">
      <c r="AB15360" s="278" t="s">
        <v>54538</v>
      </c>
      <c r="AC15360" s="279">
        <v>-500</v>
      </c>
      <c r="AE15360" s="246" t="s">
        <v>58727</v>
      </c>
      <c r="AF15360" s="247">
        <v>209134.6</v>
      </c>
      <c r="AH15360" s="226" t="s">
        <v>48372</v>
      </c>
      <c r="AI15360" s="227">
        <v>1584.32</v>
      </c>
      <c r="AK15360" s="207" t="s">
        <v>29136</v>
      </c>
      <c r="AL15360" s="208">
        <v>13158</v>
      </c>
      <c r="AM15360" s="93"/>
      <c r="AN15360" s="93"/>
      <c r="AO15360" s="93"/>
    </row>
    <row r="15361" spans="28:41" x14ac:dyDescent="0.55000000000000004">
      <c r="AB15361" s="278" t="s">
        <v>69485</v>
      </c>
      <c r="AC15361" s="279">
        <v>2610.79</v>
      </c>
      <c r="AE15361" s="246" t="s">
        <v>60866</v>
      </c>
      <c r="AF15361" s="247">
        <v>44242.76</v>
      </c>
      <c r="AH15361" s="226" t="s">
        <v>29949</v>
      </c>
      <c r="AI15361" s="227">
        <v>9742.56</v>
      </c>
      <c r="AK15361" s="207" t="s">
        <v>29137</v>
      </c>
      <c r="AL15361" s="208">
        <v>2284</v>
      </c>
      <c r="AM15361" s="93"/>
      <c r="AN15361" s="93"/>
      <c r="AO15361" s="93"/>
    </row>
    <row r="15362" spans="28:41" x14ac:dyDescent="0.55000000000000004">
      <c r="AB15362" s="278" t="s">
        <v>69486</v>
      </c>
      <c r="AC15362" s="279">
        <v>499.01</v>
      </c>
      <c r="AE15362" s="246" t="s">
        <v>47388</v>
      </c>
      <c r="AF15362" s="247">
        <v>-48.62</v>
      </c>
      <c r="AH15362" s="226" t="s">
        <v>29950</v>
      </c>
      <c r="AI15362" s="227">
        <v>745.24</v>
      </c>
      <c r="AK15362" s="207" t="s">
        <v>29138</v>
      </c>
      <c r="AL15362" s="208">
        <v>398</v>
      </c>
      <c r="AM15362" s="93"/>
      <c r="AN15362" s="93"/>
      <c r="AO15362" s="93"/>
    </row>
    <row r="15363" spans="28:41" x14ac:dyDescent="0.55000000000000004">
      <c r="AB15363" s="278" t="s">
        <v>50761</v>
      </c>
      <c r="AC15363" s="279">
        <v>76387.5</v>
      </c>
      <c r="AE15363" s="246" t="s">
        <v>59943</v>
      </c>
      <c r="AF15363" s="247">
        <v>139.91999999999999</v>
      </c>
      <c r="AH15363" s="226" t="s">
        <v>47355</v>
      </c>
      <c r="AI15363" s="227">
        <v>81000</v>
      </c>
      <c r="AK15363" s="207" t="s">
        <v>29139</v>
      </c>
      <c r="AL15363" s="208">
        <v>16692.490000000002</v>
      </c>
      <c r="AM15363" s="93"/>
      <c r="AN15363" s="93"/>
      <c r="AO15363" s="93"/>
    </row>
    <row r="15364" spans="28:41" x14ac:dyDescent="0.55000000000000004">
      <c r="AB15364" s="278" t="s">
        <v>26815</v>
      </c>
      <c r="AC15364" s="279">
        <v>521289.93</v>
      </c>
      <c r="AE15364" s="246" t="s">
        <v>59944</v>
      </c>
      <c r="AF15364" s="247">
        <v>-1338</v>
      </c>
      <c r="AH15364" s="226" t="s">
        <v>47356</v>
      </c>
      <c r="AI15364" s="227">
        <v>6176.42</v>
      </c>
      <c r="AK15364" s="207" t="s">
        <v>29140</v>
      </c>
      <c r="AL15364" s="208">
        <v>1679.51</v>
      </c>
      <c r="AM15364" s="93"/>
      <c r="AN15364" s="93"/>
      <c r="AO15364" s="93"/>
    </row>
    <row r="15365" spans="28:41" x14ac:dyDescent="0.55000000000000004">
      <c r="AB15365" s="278" t="s">
        <v>26816</v>
      </c>
      <c r="AC15365" s="279">
        <v>322634.59000000003</v>
      </c>
      <c r="AE15365" s="246" t="s">
        <v>60867</v>
      </c>
      <c r="AF15365" s="247">
        <v>4203.7</v>
      </c>
      <c r="AH15365" s="226" t="s">
        <v>34309</v>
      </c>
      <c r="AI15365" s="227">
        <v>42365.87</v>
      </c>
      <c r="AK15365" s="207" t="s">
        <v>29141</v>
      </c>
      <c r="AL15365" s="208">
        <v>2640</v>
      </c>
      <c r="AM15365" s="93"/>
      <c r="AN15365" s="93"/>
      <c r="AO15365" s="93"/>
    </row>
    <row r="15366" spans="28:41" x14ac:dyDescent="0.55000000000000004">
      <c r="AB15366" s="278" t="s">
        <v>40890</v>
      </c>
      <c r="AC15366" s="279">
        <v>3172.9</v>
      </c>
      <c r="AE15366" s="246" t="s">
        <v>57980</v>
      </c>
      <c r="AF15366" s="247">
        <v>21199</v>
      </c>
      <c r="AH15366" s="226" t="s">
        <v>36853</v>
      </c>
      <c r="AI15366" s="227">
        <v>39879</v>
      </c>
      <c r="AK15366" s="207" t="s">
        <v>29142</v>
      </c>
      <c r="AL15366" s="208">
        <v>197.87</v>
      </c>
      <c r="AM15366" s="93"/>
      <c r="AN15366" s="93"/>
      <c r="AO15366" s="93"/>
    </row>
    <row r="15367" spans="28:41" x14ac:dyDescent="0.55000000000000004">
      <c r="AB15367" s="278" t="s">
        <v>26817</v>
      </c>
      <c r="AC15367" s="279">
        <v>571528.26</v>
      </c>
      <c r="AE15367" s="246" t="s">
        <v>62335</v>
      </c>
      <c r="AF15367" s="247">
        <v>6266.33</v>
      </c>
      <c r="AH15367" s="226" t="s">
        <v>29951</v>
      </c>
      <c r="AI15367" s="227">
        <v>40500</v>
      </c>
      <c r="AK15367" s="207" t="s">
        <v>29143</v>
      </c>
      <c r="AL15367" s="208">
        <v>25363.74</v>
      </c>
      <c r="AM15367" s="93"/>
      <c r="AN15367" s="93"/>
      <c r="AO15367" s="93"/>
    </row>
    <row r="15368" spans="28:41" x14ac:dyDescent="0.55000000000000004">
      <c r="AB15368" s="278" t="s">
        <v>26818</v>
      </c>
      <c r="AC15368" s="279">
        <v>1860104.41</v>
      </c>
      <c r="AE15368" s="246" t="s">
        <v>62336</v>
      </c>
      <c r="AF15368" s="247">
        <v>2061.5</v>
      </c>
      <c r="AH15368" s="226" t="s">
        <v>36854</v>
      </c>
      <c r="AI15368" s="227">
        <v>7800.45</v>
      </c>
      <c r="AK15368" s="207" t="s">
        <v>29144</v>
      </c>
      <c r="AL15368" s="208">
        <v>2940.51</v>
      </c>
      <c r="AM15368" s="93"/>
      <c r="AN15368" s="93"/>
      <c r="AO15368" s="93"/>
    </row>
    <row r="15369" spans="28:41" x14ac:dyDescent="0.55000000000000004">
      <c r="AB15369" s="278" t="s">
        <v>26819</v>
      </c>
      <c r="AC15369" s="279">
        <v>1023645.36</v>
      </c>
      <c r="AE15369" s="246" t="s">
        <v>47390</v>
      </c>
      <c r="AF15369" s="247">
        <v>207097.46</v>
      </c>
      <c r="AH15369" s="226" t="s">
        <v>39611</v>
      </c>
      <c r="AI15369" s="227">
        <v>75701.37</v>
      </c>
      <c r="AK15369" s="207" t="s">
        <v>29145</v>
      </c>
      <c r="AL15369" s="208">
        <v>2000</v>
      </c>
      <c r="AM15369" s="93"/>
      <c r="AN15369" s="93"/>
      <c r="AO15369" s="93"/>
    </row>
    <row r="15370" spans="28:41" x14ac:dyDescent="0.55000000000000004">
      <c r="AB15370" s="278" t="s">
        <v>65191</v>
      </c>
      <c r="AC15370" s="279">
        <v>189788.6</v>
      </c>
      <c r="AE15370" s="246" t="s">
        <v>47391</v>
      </c>
      <c r="AF15370" s="247">
        <v>15838.16</v>
      </c>
      <c r="AH15370" s="226" t="s">
        <v>54089</v>
      </c>
      <c r="AI15370" s="227">
        <v>235.5</v>
      </c>
      <c r="AK15370" s="207" t="s">
        <v>29146</v>
      </c>
      <c r="AL15370" s="208">
        <v>17500</v>
      </c>
      <c r="AM15370" s="93"/>
      <c r="AN15370" s="93"/>
      <c r="AO15370" s="93"/>
    </row>
    <row r="15371" spans="28:41" x14ac:dyDescent="0.55000000000000004">
      <c r="AB15371" s="278" t="s">
        <v>26820</v>
      </c>
      <c r="AC15371" s="279">
        <v>48525</v>
      </c>
      <c r="AE15371" s="246" t="s">
        <v>47392</v>
      </c>
      <c r="AF15371" s="247">
        <v>3277.49</v>
      </c>
      <c r="AH15371" s="226" t="s">
        <v>36855</v>
      </c>
      <c r="AI15371" s="227">
        <v>24494</v>
      </c>
      <c r="AK15371" s="207" t="s">
        <v>29147</v>
      </c>
      <c r="AL15371" s="208">
        <v>2640</v>
      </c>
      <c r="AM15371" s="93"/>
      <c r="AN15371" s="93"/>
      <c r="AO15371" s="93"/>
    </row>
    <row r="15372" spans="28:41" x14ac:dyDescent="0.55000000000000004">
      <c r="AB15372" s="278" t="s">
        <v>26821</v>
      </c>
      <c r="AC15372" s="279">
        <v>192524.18</v>
      </c>
      <c r="AE15372" s="246" t="s">
        <v>47393</v>
      </c>
      <c r="AF15372" s="247">
        <v>12656.67</v>
      </c>
      <c r="AH15372" s="226" t="s">
        <v>34310</v>
      </c>
      <c r="AI15372" s="227">
        <v>74166.22</v>
      </c>
      <c r="AK15372" s="207" t="s">
        <v>29148</v>
      </c>
      <c r="AL15372" s="208">
        <v>197.87</v>
      </c>
      <c r="AM15372" s="93"/>
      <c r="AN15372" s="93"/>
      <c r="AO15372" s="93"/>
    </row>
    <row r="15373" spans="28:41" x14ac:dyDescent="0.55000000000000004">
      <c r="AB15373" s="278" t="s">
        <v>69841</v>
      </c>
      <c r="AC15373" s="279">
        <v>4771899.91</v>
      </c>
      <c r="AE15373" s="246" t="s">
        <v>47394</v>
      </c>
      <c r="AF15373" s="247">
        <v>2659.8</v>
      </c>
      <c r="AH15373" s="226" t="s">
        <v>34311</v>
      </c>
      <c r="AI15373" s="227">
        <v>72075.649999999994</v>
      </c>
      <c r="AK15373" s="207" t="s">
        <v>29149</v>
      </c>
      <c r="AL15373" s="208">
        <v>42056.23</v>
      </c>
      <c r="AM15373" s="93"/>
      <c r="AN15373" s="93"/>
      <c r="AO15373" s="93"/>
    </row>
    <row r="15374" spans="28:41" x14ac:dyDescent="0.55000000000000004">
      <c r="AB15374" s="278" t="s">
        <v>26823</v>
      </c>
      <c r="AC15374" s="279">
        <v>202709.07</v>
      </c>
      <c r="AE15374" s="246" t="s">
        <v>47395</v>
      </c>
      <c r="AF15374" s="247">
        <v>97.76</v>
      </c>
      <c r="AH15374" s="226" t="s">
        <v>35826</v>
      </c>
      <c r="AI15374" s="227">
        <v>61161.65</v>
      </c>
      <c r="AK15374" s="207" t="s">
        <v>29150</v>
      </c>
      <c r="AL15374" s="208">
        <v>5145</v>
      </c>
      <c r="AM15374" s="93"/>
      <c r="AN15374" s="93"/>
      <c r="AO15374" s="93"/>
    </row>
    <row r="15375" spans="28:41" x14ac:dyDescent="0.55000000000000004">
      <c r="AB15375" s="278" t="s">
        <v>69487</v>
      </c>
      <c r="AC15375" s="279">
        <v>243671.18</v>
      </c>
      <c r="AE15375" s="246" t="s">
        <v>47396</v>
      </c>
      <c r="AF15375" s="247">
        <v>223.81</v>
      </c>
      <c r="AH15375" s="226" t="s">
        <v>45866</v>
      </c>
      <c r="AI15375" s="227">
        <v>59000</v>
      </c>
      <c r="AK15375" s="207" t="s">
        <v>29151</v>
      </c>
      <c r="AL15375" s="208">
        <v>6169.02</v>
      </c>
      <c r="AM15375" s="93"/>
      <c r="AN15375" s="93"/>
      <c r="AO15375" s="93"/>
    </row>
    <row r="15376" spans="28:41" x14ac:dyDescent="0.55000000000000004">
      <c r="AB15376" s="278" t="s">
        <v>54539</v>
      </c>
      <c r="AC15376" s="279">
        <v>47147.6</v>
      </c>
      <c r="AE15376" s="246" t="s">
        <v>60868</v>
      </c>
      <c r="AF15376" s="247">
        <v>3720.33</v>
      </c>
      <c r="AH15376" s="226" t="s">
        <v>45867</v>
      </c>
      <c r="AI15376" s="227">
        <v>4513.5</v>
      </c>
      <c r="AK15376" s="207" t="s">
        <v>29152</v>
      </c>
      <c r="AL15376" s="208">
        <v>22539.98</v>
      </c>
      <c r="AM15376" s="93"/>
      <c r="AN15376" s="93"/>
      <c r="AO15376" s="93"/>
    </row>
    <row r="15377" spans="28:41" x14ac:dyDescent="0.55000000000000004">
      <c r="AB15377" s="278" t="s">
        <v>26824</v>
      </c>
      <c r="AC15377" s="279">
        <v>3657.15</v>
      </c>
      <c r="AE15377" s="246" t="s">
        <v>58728</v>
      </c>
      <c r="AF15377" s="247">
        <v>910.73</v>
      </c>
      <c r="AH15377" s="226" t="s">
        <v>45868</v>
      </c>
      <c r="AI15377" s="227">
        <v>1872583.1</v>
      </c>
      <c r="AK15377" s="207" t="s">
        <v>29153</v>
      </c>
      <c r="AL15377" s="208">
        <v>13158</v>
      </c>
      <c r="AM15377" s="93"/>
      <c r="AN15377" s="93"/>
      <c r="AO15377" s="93"/>
    </row>
    <row r="15378" spans="28:41" x14ac:dyDescent="0.55000000000000004">
      <c r="AB15378" s="278" t="s">
        <v>58787</v>
      </c>
      <c r="AC15378" s="279">
        <v>7113.82</v>
      </c>
      <c r="AE15378" s="246" t="s">
        <v>58729</v>
      </c>
      <c r="AF15378" s="247">
        <v>2326.77</v>
      </c>
      <c r="AH15378" s="226" t="s">
        <v>45869</v>
      </c>
      <c r="AI15378" s="227">
        <v>143252.70000000001</v>
      </c>
      <c r="AK15378" s="207" t="s">
        <v>29154</v>
      </c>
      <c r="AL15378" s="208">
        <v>752</v>
      </c>
      <c r="AM15378" s="93"/>
      <c r="AN15378" s="93"/>
      <c r="AO15378" s="93"/>
    </row>
    <row r="15379" spans="28:41" x14ac:dyDescent="0.55000000000000004">
      <c r="AB15379" s="278" t="s">
        <v>26825</v>
      </c>
      <c r="AC15379" s="279">
        <v>8551.26</v>
      </c>
      <c r="AE15379" s="246" t="s">
        <v>59291</v>
      </c>
      <c r="AF15379" s="247">
        <v>133.25</v>
      </c>
      <c r="AH15379" s="226" t="s">
        <v>36858</v>
      </c>
      <c r="AI15379" s="227">
        <v>40326</v>
      </c>
      <c r="AK15379" s="207" t="s">
        <v>29155</v>
      </c>
      <c r="AL15379" s="208">
        <v>18760</v>
      </c>
      <c r="AM15379" s="93"/>
      <c r="AN15379" s="93"/>
      <c r="AO15379" s="93"/>
    </row>
    <row r="15380" spans="28:41" x14ac:dyDescent="0.55000000000000004">
      <c r="AB15380" s="278" t="s">
        <v>66789</v>
      </c>
      <c r="AC15380" s="279">
        <v>2000</v>
      </c>
      <c r="AE15380" s="246" t="s">
        <v>57981</v>
      </c>
      <c r="AF15380" s="247">
        <v>29279.360000000001</v>
      </c>
      <c r="AH15380" s="226" t="s">
        <v>30014</v>
      </c>
      <c r="AI15380" s="227">
        <v>35230</v>
      </c>
      <c r="AK15380" s="207" t="s">
        <v>29156</v>
      </c>
      <c r="AL15380" s="208">
        <v>1829</v>
      </c>
      <c r="AM15380" s="93"/>
      <c r="AN15380" s="93"/>
      <c r="AO15380" s="93"/>
    </row>
    <row r="15381" spans="28:41" x14ac:dyDescent="0.55000000000000004">
      <c r="AB15381" s="278" t="s">
        <v>26826</v>
      </c>
      <c r="AC15381" s="279">
        <v>1106911.04</v>
      </c>
      <c r="AE15381" s="246" t="s">
        <v>50570</v>
      </c>
      <c r="AF15381" s="247">
        <v>67197.7</v>
      </c>
      <c r="AH15381" s="226" t="s">
        <v>45870</v>
      </c>
      <c r="AI15381" s="227">
        <v>230</v>
      </c>
      <c r="AK15381" s="207" t="s">
        <v>29157</v>
      </c>
      <c r="AL15381" s="208">
        <v>8360.75</v>
      </c>
      <c r="AM15381" s="93"/>
      <c r="AN15381" s="93"/>
      <c r="AO15381" s="93"/>
    </row>
    <row r="15382" spans="28:41" x14ac:dyDescent="0.55000000000000004">
      <c r="AB15382" s="278" t="s">
        <v>69488</v>
      </c>
      <c r="AC15382" s="279">
        <v>598349</v>
      </c>
      <c r="AE15382" s="246" t="s">
        <v>50571</v>
      </c>
      <c r="AF15382" s="247">
        <v>132994.38</v>
      </c>
      <c r="AH15382" s="226" t="s">
        <v>30015</v>
      </c>
      <c r="AI15382" s="227">
        <v>83910.02</v>
      </c>
      <c r="AK15382" s="207" t="s">
        <v>29158</v>
      </c>
      <c r="AL15382" s="208">
        <v>103.96</v>
      </c>
      <c r="AM15382" s="93"/>
      <c r="AN15382" s="93"/>
      <c r="AO15382" s="93"/>
    </row>
    <row r="15383" spans="28:41" x14ac:dyDescent="0.55000000000000004">
      <c r="AB15383" s="278" t="s">
        <v>26827</v>
      </c>
      <c r="AC15383" s="279">
        <v>170175.27</v>
      </c>
      <c r="AE15383" s="246" t="s">
        <v>56731</v>
      </c>
      <c r="AF15383" s="247">
        <v>139610.32</v>
      </c>
      <c r="AH15383" s="226" t="s">
        <v>30016</v>
      </c>
      <c r="AI15383" s="227">
        <v>17600.72</v>
      </c>
      <c r="AK15383" s="207" t="s">
        <v>29159</v>
      </c>
      <c r="AL15383" s="208">
        <v>2145</v>
      </c>
      <c r="AM15383" s="93"/>
      <c r="AN15383" s="93"/>
      <c r="AO15383" s="93"/>
    </row>
    <row r="15384" spans="28:41" x14ac:dyDescent="0.55000000000000004">
      <c r="AB15384" s="278" t="s">
        <v>70155</v>
      </c>
      <c r="AC15384" s="279">
        <v>122208</v>
      </c>
      <c r="AE15384" s="246" t="s">
        <v>45897</v>
      </c>
      <c r="AF15384" s="247">
        <v>59181.35</v>
      </c>
      <c r="AH15384" s="226" t="s">
        <v>30019</v>
      </c>
      <c r="AI15384" s="227">
        <v>91601.48</v>
      </c>
      <c r="AK15384" s="207" t="s">
        <v>29160</v>
      </c>
      <c r="AL15384" s="208">
        <v>4128</v>
      </c>
      <c r="AM15384" s="93"/>
      <c r="AN15384" s="93"/>
      <c r="AO15384" s="93"/>
    </row>
    <row r="15385" spans="28:41" x14ac:dyDescent="0.55000000000000004">
      <c r="AB15385" s="278" t="s">
        <v>26828</v>
      </c>
      <c r="AC15385" s="279">
        <v>1698701.69</v>
      </c>
      <c r="AE15385" s="246" t="s">
        <v>45898</v>
      </c>
      <c r="AF15385" s="247">
        <v>19701.93</v>
      </c>
      <c r="AH15385" s="226" t="s">
        <v>47357</v>
      </c>
      <c r="AI15385" s="227">
        <v>510</v>
      </c>
      <c r="AK15385" s="207" t="s">
        <v>29161</v>
      </c>
      <c r="AL15385" s="208">
        <v>8403</v>
      </c>
      <c r="AM15385" s="93"/>
      <c r="AN15385" s="93"/>
      <c r="AO15385" s="93"/>
    </row>
    <row r="15386" spans="28:41" x14ac:dyDescent="0.55000000000000004">
      <c r="AB15386" s="278" t="s">
        <v>54541</v>
      </c>
      <c r="AC15386" s="279">
        <v>356391.19</v>
      </c>
      <c r="AE15386" s="246" t="s">
        <v>45899</v>
      </c>
      <c r="AF15386" s="247">
        <v>334436.33</v>
      </c>
      <c r="AH15386" s="226" t="s">
        <v>36859</v>
      </c>
      <c r="AI15386" s="227">
        <v>2983.44</v>
      </c>
      <c r="AK15386" s="207" t="s">
        <v>29162</v>
      </c>
      <c r="AL15386" s="208">
        <v>2145</v>
      </c>
      <c r="AM15386" s="93"/>
      <c r="AN15386" s="93"/>
      <c r="AO15386" s="93"/>
    </row>
    <row r="15387" spans="28:41" x14ac:dyDescent="0.55000000000000004">
      <c r="AB15387" s="278" t="s">
        <v>26829</v>
      </c>
      <c r="AC15387" s="279">
        <v>2417194.5499999998</v>
      </c>
      <c r="AE15387" s="246" t="s">
        <v>45900</v>
      </c>
      <c r="AF15387" s="247">
        <v>31575.3</v>
      </c>
      <c r="AH15387" s="226" t="s">
        <v>35827</v>
      </c>
      <c r="AI15387" s="227">
        <v>575046.62</v>
      </c>
      <c r="AK15387" s="207" t="s">
        <v>29163</v>
      </c>
      <c r="AL15387" s="208">
        <v>4128</v>
      </c>
      <c r="AM15387" s="93"/>
      <c r="AN15387" s="93"/>
      <c r="AO15387" s="93"/>
    </row>
    <row r="15388" spans="28:41" x14ac:dyDescent="0.55000000000000004">
      <c r="AB15388" s="278" t="s">
        <v>70954</v>
      </c>
      <c r="AC15388" s="279">
        <v>-72760.34</v>
      </c>
      <c r="AE15388" s="246" t="s">
        <v>45901</v>
      </c>
      <c r="AF15388" s="247">
        <v>34034.47</v>
      </c>
      <c r="AH15388" s="226" t="s">
        <v>35828</v>
      </c>
      <c r="AI15388" s="227">
        <v>6200</v>
      </c>
      <c r="AK15388" s="207" t="s">
        <v>29164</v>
      </c>
      <c r="AL15388" s="208">
        <v>9258.9599999999991</v>
      </c>
      <c r="AM15388" s="93"/>
      <c r="AN15388" s="93"/>
      <c r="AO15388" s="93"/>
    </row>
    <row r="15389" spans="28:41" x14ac:dyDescent="0.55000000000000004">
      <c r="AB15389" s="278" t="s">
        <v>69489</v>
      </c>
      <c r="AC15389" s="279">
        <v>4117238.74</v>
      </c>
      <c r="AE15389" s="246" t="s">
        <v>45902</v>
      </c>
      <c r="AF15389" s="247">
        <v>34278.199999999997</v>
      </c>
      <c r="AH15389" s="226" t="s">
        <v>36860</v>
      </c>
      <c r="AI15389" s="227">
        <v>547.53</v>
      </c>
      <c r="AK15389" s="207" t="s">
        <v>29165</v>
      </c>
      <c r="AL15389" s="208">
        <v>8360.75</v>
      </c>
      <c r="AM15389" s="93"/>
      <c r="AN15389" s="93"/>
      <c r="AO15389" s="93"/>
    </row>
    <row r="15390" spans="28:41" x14ac:dyDescent="0.55000000000000004">
      <c r="AB15390" s="278" t="s">
        <v>62390</v>
      </c>
      <c r="AC15390" s="279">
        <v>21020147.260000002</v>
      </c>
      <c r="AE15390" s="246" t="s">
        <v>45903</v>
      </c>
      <c r="AF15390" s="247">
        <v>2082.2800000000002</v>
      </c>
      <c r="AH15390" s="226" t="s">
        <v>30020</v>
      </c>
      <c r="AI15390" s="227">
        <v>61778.66</v>
      </c>
      <c r="AK15390" s="207" t="s">
        <v>29166</v>
      </c>
      <c r="AL15390" s="208">
        <v>20589</v>
      </c>
      <c r="AM15390" s="93"/>
      <c r="AN15390" s="93"/>
      <c r="AO15390" s="93"/>
    </row>
    <row r="15391" spans="28:41" x14ac:dyDescent="0.55000000000000004">
      <c r="AB15391" s="278" t="s">
        <v>43351</v>
      </c>
      <c r="AC15391" s="279">
        <v>1252647.3700000001</v>
      </c>
      <c r="AE15391" s="246" t="s">
        <v>45904</v>
      </c>
      <c r="AF15391" s="247">
        <v>2525.12</v>
      </c>
      <c r="AH15391" s="226" t="s">
        <v>30021</v>
      </c>
      <c r="AI15391" s="227">
        <v>42465.8</v>
      </c>
      <c r="AK15391" s="207" t="s">
        <v>29167</v>
      </c>
      <c r="AL15391" s="208">
        <v>8372.15</v>
      </c>
      <c r="AM15391" s="93"/>
      <c r="AN15391" s="93"/>
      <c r="AO15391" s="93"/>
    </row>
    <row r="15392" spans="28:41" x14ac:dyDescent="0.55000000000000004">
      <c r="AB15392" s="278" t="s">
        <v>26830</v>
      </c>
      <c r="AC15392" s="279">
        <v>7277.27</v>
      </c>
      <c r="AE15392" s="246" t="s">
        <v>45905</v>
      </c>
      <c r="AF15392" s="247">
        <v>6068.73</v>
      </c>
      <c r="AH15392" s="226" t="s">
        <v>36861</v>
      </c>
      <c r="AI15392" s="227">
        <v>33878.92</v>
      </c>
      <c r="AK15392" s="207" t="s">
        <v>29168</v>
      </c>
      <c r="AL15392" s="208">
        <v>624.36</v>
      </c>
      <c r="AM15392" s="93"/>
      <c r="AN15392" s="93"/>
      <c r="AO15392" s="93"/>
    </row>
    <row r="15393" spans="28:41" x14ac:dyDescent="0.55000000000000004">
      <c r="AB15393" s="278" t="s">
        <v>35585</v>
      </c>
      <c r="AC15393" s="279">
        <v>14208.22</v>
      </c>
      <c r="AE15393" s="246" t="s">
        <v>45906</v>
      </c>
      <c r="AF15393" s="247">
        <v>4616.45</v>
      </c>
      <c r="AH15393" s="226" t="s">
        <v>49252</v>
      </c>
      <c r="AI15393" s="227">
        <v>4698.03</v>
      </c>
      <c r="AK15393" s="207" t="s">
        <v>29169</v>
      </c>
      <c r="AL15393" s="208">
        <v>1815.08</v>
      </c>
      <c r="AM15393" s="93"/>
      <c r="AN15393" s="93"/>
      <c r="AO15393" s="93"/>
    </row>
    <row r="15394" spans="28:41" x14ac:dyDescent="0.55000000000000004">
      <c r="AB15394" s="278" t="s">
        <v>35587</v>
      </c>
      <c r="AC15394" s="279">
        <v>2223.27</v>
      </c>
      <c r="AE15394" s="246" t="s">
        <v>45907</v>
      </c>
      <c r="AF15394" s="247">
        <v>2449.4699999999998</v>
      </c>
      <c r="AH15394" s="226" t="s">
        <v>30022</v>
      </c>
      <c r="AI15394" s="227">
        <v>6000</v>
      </c>
      <c r="AK15394" s="207" t="s">
        <v>29170</v>
      </c>
      <c r="AL15394" s="208">
        <v>776.78</v>
      </c>
      <c r="AM15394" s="93"/>
      <c r="AN15394" s="93"/>
      <c r="AO15394" s="93"/>
    </row>
    <row r="15395" spans="28:41" x14ac:dyDescent="0.55000000000000004">
      <c r="AB15395" s="278" t="s">
        <v>35588</v>
      </c>
      <c r="AC15395" s="279">
        <v>768.19</v>
      </c>
      <c r="AE15395" s="246" t="s">
        <v>45908</v>
      </c>
      <c r="AF15395" s="247">
        <v>2277.06</v>
      </c>
      <c r="AH15395" s="226" t="s">
        <v>54090</v>
      </c>
      <c r="AI15395" s="227">
        <v>1200</v>
      </c>
      <c r="AK15395" s="207" t="s">
        <v>29171</v>
      </c>
      <c r="AL15395" s="208">
        <v>-0.37</v>
      </c>
      <c r="AM15395" s="93"/>
      <c r="AN15395" s="93"/>
      <c r="AO15395" s="93"/>
    </row>
    <row r="15396" spans="28:41" x14ac:dyDescent="0.55000000000000004">
      <c r="AB15396" s="278" t="s">
        <v>70955</v>
      </c>
      <c r="AC15396" s="279">
        <v>7815</v>
      </c>
      <c r="AE15396" s="246" t="s">
        <v>45909</v>
      </c>
      <c r="AF15396" s="247">
        <v>49039.71</v>
      </c>
      <c r="AH15396" s="226" t="s">
        <v>30023</v>
      </c>
      <c r="AI15396" s="227">
        <v>2570.38</v>
      </c>
      <c r="AK15396" s="207" t="s">
        <v>29172</v>
      </c>
      <c r="AL15396" s="208">
        <v>3291</v>
      </c>
      <c r="AM15396" s="93"/>
      <c r="AN15396" s="93"/>
      <c r="AO15396" s="93"/>
    </row>
    <row r="15397" spans="28:41" x14ac:dyDescent="0.55000000000000004">
      <c r="AB15397" s="278" t="s">
        <v>70956</v>
      </c>
      <c r="AC15397" s="279">
        <v>37.5</v>
      </c>
      <c r="AE15397" s="246" t="s">
        <v>45910</v>
      </c>
      <c r="AF15397" s="247">
        <v>4382.99</v>
      </c>
      <c r="AH15397" s="226" t="s">
        <v>30024</v>
      </c>
      <c r="AI15397" s="227">
        <v>633.13</v>
      </c>
      <c r="AK15397" s="207" t="s">
        <v>29173</v>
      </c>
      <c r="AL15397" s="208">
        <v>379.9</v>
      </c>
      <c r="AM15397" s="93"/>
      <c r="AN15397" s="93"/>
      <c r="AO15397" s="93"/>
    </row>
    <row r="15398" spans="28:41" x14ac:dyDescent="0.55000000000000004">
      <c r="AB15398" s="278" t="s">
        <v>47588</v>
      </c>
      <c r="AC15398" s="279">
        <v>2.86</v>
      </c>
      <c r="AE15398" s="246" t="s">
        <v>45911</v>
      </c>
      <c r="AF15398" s="247">
        <v>33499.919999999998</v>
      </c>
      <c r="AH15398" s="226" t="s">
        <v>54091</v>
      </c>
      <c r="AI15398" s="227">
        <v>3399</v>
      </c>
      <c r="AK15398" s="207" t="s">
        <v>29174</v>
      </c>
      <c r="AL15398" s="208">
        <v>27063.09</v>
      </c>
      <c r="AM15398" s="93"/>
      <c r="AN15398" s="93"/>
      <c r="AO15398" s="93"/>
    </row>
    <row r="15399" spans="28:41" x14ac:dyDescent="0.55000000000000004">
      <c r="AB15399" s="278" t="s">
        <v>54545</v>
      </c>
      <c r="AC15399" s="279">
        <v>2242.62</v>
      </c>
      <c r="AE15399" s="246" t="s">
        <v>45912</v>
      </c>
      <c r="AF15399" s="247">
        <v>25774</v>
      </c>
      <c r="AH15399" s="226" t="s">
        <v>30025</v>
      </c>
      <c r="AI15399" s="227">
        <v>39889.17</v>
      </c>
      <c r="AK15399" s="207" t="s">
        <v>29175</v>
      </c>
      <c r="AL15399" s="208">
        <v>1155</v>
      </c>
      <c r="AM15399" s="93"/>
      <c r="AN15399" s="93"/>
      <c r="AO15399" s="93"/>
    </row>
    <row r="15400" spans="28:41" x14ac:dyDescent="0.55000000000000004">
      <c r="AB15400" s="278" t="s">
        <v>60019</v>
      </c>
      <c r="AC15400" s="279">
        <v>33966.92</v>
      </c>
      <c r="AE15400" s="246" t="s">
        <v>45913</v>
      </c>
      <c r="AF15400" s="247">
        <v>35043.53</v>
      </c>
      <c r="AH15400" s="226" t="s">
        <v>14468</v>
      </c>
      <c r="AI15400" s="227">
        <v>201427.49</v>
      </c>
      <c r="AK15400" s="207" t="s">
        <v>29176</v>
      </c>
      <c r="AL15400" s="208">
        <v>8092.92</v>
      </c>
      <c r="AM15400" s="93"/>
      <c r="AN15400" s="93"/>
      <c r="AO15400" s="93"/>
    </row>
    <row r="15401" spans="28:41" x14ac:dyDescent="0.55000000000000004">
      <c r="AB15401" s="278" t="s">
        <v>69490</v>
      </c>
      <c r="AC15401" s="279">
        <v>32380.87</v>
      </c>
      <c r="AE15401" s="246" t="s">
        <v>45914</v>
      </c>
      <c r="AF15401" s="247">
        <v>18932.900000000001</v>
      </c>
      <c r="AH15401" s="226" t="s">
        <v>36862</v>
      </c>
      <c r="AI15401" s="227">
        <v>67496.38</v>
      </c>
      <c r="AK15401" s="207" t="s">
        <v>29177</v>
      </c>
      <c r="AL15401" s="208">
        <v>686</v>
      </c>
      <c r="AM15401" s="93"/>
      <c r="AN15401" s="93"/>
      <c r="AO15401" s="93"/>
    </row>
    <row r="15402" spans="28:41" x14ac:dyDescent="0.55000000000000004">
      <c r="AB15402" s="278" t="s">
        <v>54546</v>
      </c>
      <c r="AC15402" s="279">
        <v>586994.55000000005</v>
      </c>
      <c r="AE15402" s="246" t="s">
        <v>45915</v>
      </c>
      <c r="AF15402" s="247">
        <v>19666.68</v>
      </c>
      <c r="AH15402" s="226" t="s">
        <v>30026</v>
      </c>
      <c r="AI15402" s="227">
        <v>162273.69</v>
      </c>
      <c r="AK15402" s="207" t="s">
        <v>29178</v>
      </c>
      <c r="AL15402" s="208">
        <v>696.49</v>
      </c>
      <c r="AM15402" s="93"/>
      <c r="AN15402" s="93"/>
      <c r="AO15402" s="93"/>
    </row>
    <row r="15403" spans="28:41" x14ac:dyDescent="0.55000000000000004">
      <c r="AB15403" s="278" t="s">
        <v>35595</v>
      </c>
      <c r="AC15403" s="279">
        <v>86059.17</v>
      </c>
      <c r="AE15403" s="246" t="s">
        <v>45916</v>
      </c>
      <c r="AF15403" s="247">
        <v>16656.38</v>
      </c>
      <c r="AH15403" s="226" t="s">
        <v>30027</v>
      </c>
      <c r="AI15403" s="227">
        <v>-13915.49</v>
      </c>
      <c r="AK15403" s="207" t="s">
        <v>29179</v>
      </c>
      <c r="AL15403" s="208">
        <v>3881.2</v>
      </c>
      <c r="AM15403" s="93"/>
      <c r="AN15403" s="93"/>
      <c r="AO15403" s="93"/>
    </row>
    <row r="15404" spans="28:41" x14ac:dyDescent="0.55000000000000004">
      <c r="AB15404" s="278" t="s">
        <v>69491</v>
      </c>
      <c r="AC15404" s="279">
        <v>282.12</v>
      </c>
      <c r="AE15404" s="246" t="s">
        <v>45917</v>
      </c>
      <c r="AF15404" s="247">
        <v>11319.6</v>
      </c>
      <c r="AH15404" s="226" t="s">
        <v>30028</v>
      </c>
      <c r="AI15404" s="227">
        <v>25625</v>
      </c>
      <c r="AK15404" s="207" t="s">
        <v>29180</v>
      </c>
      <c r="AL15404" s="208">
        <v>19225.8</v>
      </c>
      <c r="AM15404" s="93"/>
      <c r="AN15404" s="93"/>
      <c r="AO15404" s="93"/>
    </row>
    <row r="15405" spans="28:41" x14ac:dyDescent="0.55000000000000004">
      <c r="AB15405" s="278" t="s">
        <v>26919</v>
      </c>
      <c r="AC15405" s="279">
        <v>40268.67</v>
      </c>
      <c r="AE15405" s="246" t="s">
        <v>45920</v>
      </c>
      <c r="AF15405" s="247">
        <v>13097.99</v>
      </c>
      <c r="AH15405" s="226" t="s">
        <v>47358</v>
      </c>
      <c r="AI15405" s="227">
        <v>543.41999999999996</v>
      </c>
      <c r="AK15405" s="207" t="s">
        <v>29181</v>
      </c>
      <c r="AL15405" s="208">
        <v>3657</v>
      </c>
      <c r="AM15405" s="93"/>
      <c r="AN15405" s="93"/>
      <c r="AO15405" s="93"/>
    </row>
    <row r="15406" spans="28:41" x14ac:dyDescent="0.55000000000000004">
      <c r="AB15406" s="278" t="s">
        <v>26920</v>
      </c>
      <c r="AC15406" s="279">
        <v>1455.46</v>
      </c>
      <c r="AE15406" s="246" t="s">
        <v>45921</v>
      </c>
      <c r="AF15406" s="247">
        <v>939.34</v>
      </c>
      <c r="AH15406" s="226" t="s">
        <v>35829</v>
      </c>
      <c r="AI15406" s="227">
        <v>21615.58</v>
      </c>
      <c r="AK15406" s="207" t="s">
        <v>29182</v>
      </c>
      <c r="AL15406" s="208">
        <v>2461.8000000000002</v>
      </c>
      <c r="AM15406" s="93"/>
      <c r="AN15406" s="93"/>
      <c r="AO15406" s="93"/>
    </row>
    <row r="15407" spans="28:41" x14ac:dyDescent="0.55000000000000004">
      <c r="AB15407" s="278" t="s">
        <v>58788</v>
      </c>
      <c r="AC15407" s="279">
        <v>13313</v>
      </c>
      <c r="AE15407" s="246" t="s">
        <v>45922</v>
      </c>
      <c r="AF15407" s="247">
        <v>87.29</v>
      </c>
      <c r="AH15407" s="226" t="s">
        <v>30029</v>
      </c>
      <c r="AI15407" s="227">
        <v>31685.7</v>
      </c>
      <c r="AK15407" s="207" t="s">
        <v>29183</v>
      </c>
      <c r="AL15407" s="208">
        <v>8372.15</v>
      </c>
      <c r="AM15407" s="93"/>
      <c r="AN15407" s="93"/>
      <c r="AO15407" s="93"/>
    </row>
    <row r="15408" spans="28:41" x14ac:dyDescent="0.55000000000000004">
      <c r="AB15408" s="278" t="s">
        <v>54548</v>
      </c>
      <c r="AC15408" s="279">
        <v>663519.96</v>
      </c>
      <c r="AE15408" s="246" t="s">
        <v>45923</v>
      </c>
      <c r="AF15408" s="247">
        <v>55878.15</v>
      </c>
      <c r="AH15408" s="226" t="s">
        <v>30030</v>
      </c>
      <c r="AI15408" s="227">
        <v>2423.9299999999998</v>
      </c>
      <c r="AK15408" s="207" t="s">
        <v>29184</v>
      </c>
      <c r="AL15408" s="208">
        <v>624.36</v>
      </c>
      <c r="AM15408" s="93"/>
      <c r="AN15408" s="93"/>
      <c r="AO15408" s="93"/>
    </row>
    <row r="15409" spans="28:41" x14ac:dyDescent="0.55000000000000004">
      <c r="AB15409" s="278" t="s">
        <v>26921</v>
      </c>
      <c r="AC15409" s="279">
        <v>13862.46</v>
      </c>
      <c r="AE15409" s="246" t="s">
        <v>56732</v>
      </c>
      <c r="AF15409" s="247">
        <v>1254.5999999999999</v>
      </c>
      <c r="AH15409" s="226" t="s">
        <v>30031</v>
      </c>
      <c r="AI15409" s="227">
        <v>6220.49</v>
      </c>
      <c r="AK15409" s="207" t="s">
        <v>29185</v>
      </c>
      <c r="AL15409" s="208">
        <v>1815.08</v>
      </c>
      <c r="AM15409" s="93"/>
      <c r="AN15409" s="93"/>
      <c r="AO15409" s="93"/>
    </row>
    <row r="15410" spans="28:41" x14ac:dyDescent="0.55000000000000004">
      <c r="AB15410" s="278" t="s">
        <v>26922</v>
      </c>
      <c r="AC15410" s="279">
        <v>22824.69</v>
      </c>
      <c r="AE15410" s="246" t="s">
        <v>63463</v>
      </c>
      <c r="AF15410" s="247">
        <v>5511.61</v>
      </c>
      <c r="AH15410" s="226" t="s">
        <v>54092</v>
      </c>
      <c r="AI15410" s="227">
        <v>174.27</v>
      </c>
      <c r="AK15410" s="207" t="s">
        <v>29186</v>
      </c>
      <c r="AL15410" s="208">
        <v>776.78</v>
      </c>
      <c r="AM15410" s="93"/>
      <c r="AN15410" s="93"/>
      <c r="AO15410" s="93"/>
    </row>
    <row r="15411" spans="28:41" x14ac:dyDescent="0.55000000000000004">
      <c r="AB15411" s="278" t="s">
        <v>36670</v>
      </c>
      <c r="AC15411" s="279">
        <v>37200.019999999997</v>
      </c>
      <c r="AE15411" s="246" t="s">
        <v>48386</v>
      </c>
      <c r="AF15411" s="247">
        <v>10141.969999999999</v>
      </c>
      <c r="AH15411" s="226" t="s">
        <v>54093</v>
      </c>
      <c r="AI15411" s="227">
        <v>21.6</v>
      </c>
      <c r="AK15411" s="207" t="s">
        <v>29187</v>
      </c>
      <c r="AL15411" s="208">
        <v>3291</v>
      </c>
      <c r="AM15411" s="93"/>
      <c r="AN15411" s="93"/>
      <c r="AO15411" s="93"/>
    </row>
    <row r="15412" spans="28:41" x14ac:dyDescent="0.55000000000000004">
      <c r="AB15412" s="278" t="s">
        <v>43353</v>
      </c>
      <c r="AC15412" s="279">
        <v>8394.02</v>
      </c>
      <c r="AE15412" s="246" t="s">
        <v>49271</v>
      </c>
      <c r="AF15412" s="247">
        <v>7252.07</v>
      </c>
      <c r="AH15412" s="226" t="s">
        <v>34312</v>
      </c>
      <c r="AI15412" s="227">
        <v>571.91999999999996</v>
      </c>
      <c r="AK15412" s="207" t="s">
        <v>29188</v>
      </c>
      <c r="AL15412" s="208">
        <v>379.9</v>
      </c>
      <c r="AM15412" s="93"/>
      <c r="AN15412" s="93"/>
      <c r="AO15412" s="93"/>
    </row>
    <row r="15413" spans="28:41" x14ac:dyDescent="0.55000000000000004">
      <c r="AB15413" s="278" t="s">
        <v>63522</v>
      </c>
      <c r="AC15413" s="279">
        <v>1848.14</v>
      </c>
      <c r="AE15413" s="246" t="s">
        <v>63843</v>
      </c>
      <c r="AF15413" s="247">
        <v>740</v>
      </c>
      <c r="AH15413" s="226" t="s">
        <v>45871</v>
      </c>
      <c r="AI15413" s="227">
        <v>4711.71</v>
      </c>
      <c r="AK15413" s="207" t="s">
        <v>29189</v>
      </c>
      <c r="AL15413" s="208">
        <v>31416.21</v>
      </c>
      <c r="AM15413" s="93"/>
      <c r="AN15413" s="93"/>
      <c r="AO15413" s="93"/>
    </row>
    <row r="15414" spans="28:41" x14ac:dyDescent="0.55000000000000004">
      <c r="AB15414" s="278" t="s">
        <v>69492</v>
      </c>
      <c r="AC15414" s="279">
        <v>414.96</v>
      </c>
      <c r="AE15414" s="246" t="s">
        <v>56733</v>
      </c>
      <c r="AF15414" s="247">
        <v>5308.75</v>
      </c>
      <c r="AH15414" s="226" t="s">
        <v>30032</v>
      </c>
      <c r="AI15414" s="227">
        <v>114533.86</v>
      </c>
      <c r="AK15414" s="207" t="s">
        <v>29190</v>
      </c>
      <c r="AL15414" s="208">
        <v>7498</v>
      </c>
      <c r="AM15414" s="93"/>
      <c r="AN15414" s="93"/>
      <c r="AO15414" s="93"/>
    </row>
    <row r="15415" spans="28:41" x14ac:dyDescent="0.55000000000000004">
      <c r="AB15415" s="278" t="s">
        <v>62391</v>
      </c>
      <c r="AC15415" s="279">
        <v>1923.38</v>
      </c>
      <c r="AE15415" s="246" t="s">
        <v>49272</v>
      </c>
      <c r="AF15415" s="247">
        <v>297153.21000000002</v>
      </c>
      <c r="AH15415" s="226" t="s">
        <v>36863</v>
      </c>
      <c r="AI15415" s="227">
        <v>18000</v>
      </c>
      <c r="AK15415" s="207" t="s">
        <v>29191</v>
      </c>
      <c r="AL15415" s="208">
        <v>28004.720000000001</v>
      </c>
      <c r="AM15415" s="93"/>
      <c r="AN15415" s="93"/>
      <c r="AO15415" s="93"/>
    </row>
    <row r="15416" spans="28:41" x14ac:dyDescent="0.55000000000000004">
      <c r="AB15416" s="278" t="s">
        <v>26925</v>
      </c>
      <c r="AC15416" s="279">
        <v>32731.43</v>
      </c>
      <c r="AE15416" s="246" t="s">
        <v>49273</v>
      </c>
      <c r="AF15416" s="247">
        <v>17918.759999999998</v>
      </c>
      <c r="AH15416" s="226" t="s">
        <v>30033</v>
      </c>
      <c r="AI15416" s="227">
        <v>10139.84</v>
      </c>
      <c r="AK15416" s="207" t="s">
        <v>29192</v>
      </c>
      <c r="AL15416" s="208">
        <v>6750</v>
      </c>
      <c r="AM15416" s="93"/>
      <c r="AN15416" s="93"/>
      <c r="AO15416" s="93"/>
    </row>
    <row r="15417" spans="28:41" x14ac:dyDescent="0.55000000000000004">
      <c r="AB15417" s="278" t="s">
        <v>43354</v>
      </c>
      <c r="AC15417" s="279">
        <v>3045.44</v>
      </c>
      <c r="AE15417" s="246" t="s">
        <v>62854</v>
      </c>
      <c r="AF15417" s="247">
        <v>10298.879999999999</v>
      </c>
      <c r="AH15417" s="226" t="s">
        <v>30034</v>
      </c>
      <c r="AI15417" s="227">
        <v>31131.13</v>
      </c>
      <c r="AK15417" s="207" t="s">
        <v>29193</v>
      </c>
      <c r="AL15417" s="208">
        <v>480.16</v>
      </c>
      <c r="AM15417" s="93"/>
      <c r="AN15417" s="93"/>
      <c r="AO15417" s="93"/>
    </row>
    <row r="15418" spans="28:41" x14ac:dyDescent="0.55000000000000004">
      <c r="AB15418" s="278" t="s">
        <v>69493</v>
      </c>
      <c r="AC15418" s="279">
        <v>14556.32</v>
      </c>
      <c r="AE15418" s="246" t="s">
        <v>49274</v>
      </c>
      <c r="AF15418" s="247">
        <v>11876.46</v>
      </c>
      <c r="AH15418" s="226" t="s">
        <v>30035</v>
      </c>
      <c r="AI15418" s="227">
        <v>12327.7</v>
      </c>
      <c r="AK15418" s="207" t="s">
        <v>29194</v>
      </c>
      <c r="AL15418" s="208">
        <v>6558.44</v>
      </c>
      <c r="AM15418" s="93"/>
      <c r="AN15418" s="93"/>
      <c r="AO15418" s="93"/>
    </row>
    <row r="15419" spans="28:41" x14ac:dyDescent="0.55000000000000004">
      <c r="AB15419" s="278" t="s">
        <v>26926</v>
      </c>
      <c r="AC15419" s="279">
        <v>219834.49</v>
      </c>
      <c r="AE15419" s="246" t="s">
        <v>49275</v>
      </c>
      <c r="AF15419" s="247">
        <v>41962.04</v>
      </c>
      <c r="AH15419" s="226" t="s">
        <v>54094</v>
      </c>
      <c r="AI15419" s="227">
        <v>754.85</v>
      </c>
      <c r="AK15419" s="207" t="s">
        <v>29195</v>
      </c>
      <c r="AL15419" s="208">
        <v>2711.4</v>
      </c>
      <c r="AM15419" s="93"/>
      <c r="AN15419" s="93"/>
      <c r="AO15419" s="93"/>
    </row>
    <row r="15420" spans="28:41" x14ac:dyDescent="0.55000000000000004">
      <c r="AB15420" s="278" t="s">
        <v>34073</v>
      </c>
      <c r="AC15420" s="279">
        <v>11875.1</v>
      </c>
      <c r="AE15420" s="246" t="s">
        <v>49276</v>
      </c>
      <c r="AF15420" s="247">
        <v>138310.17000000001</v>
      </c>
      <c r="AH15420" s="226" t="s">
        <v>30036</v>
      </c>
      <c r="AI15420" s="227">
        <v>2524.98</v>
      </c>
      <c r="AK15420" s="207" t="s">
        <v>29196</v>
      </c>
      <c r="AL15420" s="208">
        <v>25318</v>
      </c>
      <c r="AM15420" s="93"/>
      <c r="AN15420" s="93"/>
      <c r="AO15420" s="93"/>
    </row>
    <row r="15421" spans="28:41" x14ac:dyDescent="0.55000000000000004">
      <c r="AB15421" s="278" t="s">
        <v>14173</v>
      </c>
      <c r="AC15421" s="279">
        <v>130034.24000000001</v>
      </c>
      <c r="AE15421" s="246" t="s">
        <v>62855</v>
      </c>
      <c r="AF15421" s="247">
        <v>12560</v>
      </c>
      <c r="AH15421" s="226" t="s">
        <v>47359</v>
      </c>
      <c r="AI15421" s="227">
        <v>107505.11</v>
      </c>
      <c r="AK15421" s="207" t="s">
        <v>29197</v>
      </c>
      <c r="AL15421" s="208">
        <v>296</v>
      </c>
      <c r="AM15421" s="93"/>
      <c r="AN15421" s="93"/>
      <c r="AO15421" s="93"/>
    </row>
    <row r="15422" spans="28:41" x14ac:dyDescent="0.55000000000000004">
      <c r="AB15422" s="278" t="s">
        <v>14174</v>
      </c>
      <c r="AC15422" s="279">
        <v>404533.84</v>
      </c>
      <c r="AE15422" s="246" t="s">
        <v>55548</v>
      </c>
      <c r="AF15422" s="247">
        <v>11105.38</v>
      </c>
      <c r="AH15422" s="226" t="s">
        <v>30037</v>
      </c>
      <c r="AI15422" s="227">
        <v>8417.2999999999993</v>
      </c>
      <c r="AK15422" s="207" t="s">
        <v>29198</v>
      </c>
      <c r="AL15422" s="208">
        <v>4463</v>
      </c>
      <c r="AM15422" s="93"/>
      <c r="AN15422" s="93"/>
      <c r="AO15422" s="93"/>
    </row>
    <row r="15423" spans="28:41" x14ac:dyDescent="0.55000000000000004">
      <c r="AB15423" s="278" t="s">
        <v>26927</v>
      </c>
      <c r="AC15423" s="279">
        <v>232615.1</v>
      </c>
      <c r="AE15423" s="246" t="s">
        <v>62856</v>
      </c>
      <c r="AF15423" s="247">
        <v>10107.629999999999</v>
      </c>
      <c r="AH15423" s="226" t="s">
        <v>54095</v>
      </c>
      <c r="AI15423" s="227">
        <v>605.16999999999996</v>
      </c>
      <c r="AK15423" s="207" t="s">
        <v>29199</v>
      </c>
      <c r="AL15423" s="208">
        <v>12056</v>
      </c>
      <c r="AM15423" s="93"/>
      <c r="AN15423" s="93"/>
      <c r="AO15423" s="93"/>
    </row>
    <row r="15424" spans="28:41" x14ac:dyDescent="0.55000000000000004">
      <c r="AB15424" s="278" t="s">
        <v>43355</v>
      </c>
      <c r="AC15424" s="279">
        <v>218887.42</v>
      </c>
      <c r="AE15424" s="246" t="s">
        <v>49278</v>
      </c>
      <c r="AF15424" s="247">
        <v>119.04</v>
      </c>
      <c r="AH15424" s="226" t="s">
        <v>48373</v>
      </c>
      <c r="AI15424" s="227">
        <v>3339.42</v>
      </c>
      <c r="AK15424" s="207" t="s">
        <v>29200</v>
      </c>
      <c r="AL15424" s="208">
        <v>2002</v>
      </c>
      <c r="AM15424" s="93"/>
      <c r="AN15424" s="93"/>
      <c r="AO15424" s="93"/>
    </row>
    <row r="15425" spans="28:41" x14ac:dyDescent="0.55000000000000004">
      <c r="AB15425" s="278" t="s">
        <v>26928</v>
      </c>
      <c r="AC15425" s="279">
        <v>13527.97</v>
      </c>
      <c r="AE15425" s="246" t="s">
        <v>49279</v>
      </c>
      <c r="AF15425" s="247">
        <v>6800.01</v>
      </c>
      <c r="AH15425" s="226" t="s">
        <v>34313</v>
      </c>
      <c r="AI15425" s="227">
        <v>2900.16</v>
      </c>
      <c r="AK15425" s="207" t="s">
        <v>29201</v>
      </c>
      <c r="AL15425" s="208">
        <v>13977</v>
      </c>
      <c r="AM15425" s="93"/>
      <c r="AN15425" s="93"/>
      <c r="AO15425" s="93"/>
    </row>
    <row r="15426" spans="28:41" x14ac:dyDescent="0.55000000000000004">
      <c r="AB15426" s="278" t="s">
        <v>49411</v>
      </c>
      <c r="AC15426" s="279">
        <v>187.25</v>
      </c>
      <c r="AE15426" s="246" t="s">
        <v>62857</v>
      </c>
      <c r="AF15426" s="247">
        <v>643.84</v>
      </c>
      <c r="AH15426" s="226" t="s">
        <v>34314</v>
      </c>
      <c r="AI15426" s="227">
        <v>864410.62</v>
      </c>
      <c r="AK15426" s="207" t="s">
        <v>29202</v>
      </c>
      <c r="AL15426" s="208">
        <v>3027.31</v>
      </c>
      <c r="AM15426" s="93"/>
      <c r="AN15426" s="93"/>
      <c r="AO15426" s="93"/>
    </row>
    <row r="15427" spans="28:41" x14ac:dyDescent="0.55000000000000004">
      <c r="AB15427" s="278" t="s">
        <v>48529</v>
      </c>
      <c r="AC15427" s="279">
        <v>7864.5</v>
      </c>
      <c r="AE15427" s="246" t="s">
        <v>62858</v>
      </c>
      <c r="AF15427" s="247">
        <v>17017.25</v>
      </c>
      <c r="AH15427" s="226" t="s">
        <v>34315</v>
      </c>
      <c r="AI15427" s="227">
        <v>1023.25</v>
      </c>
      <c r="AK15427" s="207" t="s">
        <v>29203</v>
      </c>
      <c r="AL15427" s="208">
        <v>37515.69</v>
      </c>
      <c r="AM15427" s="93"/>
      <c r="AN15427" s="93"/>
      <c r="AO15427" s="93"/>
    </row>
    <row r="15428" spans="28:41" x14ac:dyDescent="0.55000000000000004">
      <c r="AB15428" s="278" t="s">
        <v>26929</v>
      </c>
      <c r="AC15428" s="279">
        <v>49489.07</v>
      </c>
      <c r="AE15428" s="246" t="s">
        <v>49280</v>
      </c>
      <c r="AF15428" s="247">
        <v>16565.349999999999</v>
      </c>
      <c r="AH15428" s="226" t="s">
        <v>34316</v>
      </c>
      <c r="AI15428" s="227">
        <v>81740.11</v>
      </c>
      <c r="AK15428" s="207" t="s">
        <v>29204</v>
      </c>
      <c r="AL15428" s="208">
        <v>5813</v>
      </c>
      <c r="AM15428" s="93"/>
      <c r="AN15428" s="93"/>
      <c r="AO15428" s="93"/>
    </row>
    <row r="15429" spans="28:41" x14ac:dyDescent="0.55000000000000004">
      <c r="AB15429" s="278" t="s">
        <v>69494</v>
      </c>
      <c r="AC15429" s="279">
        <v>108.34</v>
      </c>
      <c r="AE15429" s="246" t="s">
        <v>56734</v>
      </c>
      <c r="AF15429" s="247">
        <v>6970.28</v>
      </c>
      <c r="AH15429" s="226" t="s">
        <v>34317</v>
      </c>
      <c r="AI15429" s="227">
        <v>7942.5</v>
      </c>
      <c r="AK15429" s="207" t="s">
        <v>29205</v>
      </c>
      <c r="AL15429" s="208">
        <v>6750</v>
      </c>
      <c r="AM15429" s="93"/>
      <c r="AN15429" s="93"/>
      <c r="AO15429" s="93"/>
    </row>
    <row r="15430" spans="28:41" x14ac:dyDescent="0.55000000000000004">
      <c r="AB15430" s="278" t="s">
        <v>69495</v>
      </c>
      <c r="AC15430" s="279">
        <v>4095.05</v>
      </c>
      <c r="AE15430" s="246" t="s">
        <v>49281</v>
      </c>
      <c r="AF15430" s="247">
        <v>158955.79</v>
      </c>
      <c r="AH15430" s="226" t="s">
        <v>43114</v>
      </c>
      <c r="AI15430" s="227">
        <v>28276.65</v>
      </c>
      <c r="AK15430" s="207" t="s">
        <v>29206</v>
      </c>
      <c r="AL15430" s="208">
        <v>480.16</v>
      </c>
      <c r="AM15430" s="93"/>
      <c r="AN15430" s="93"/>
      <c r="AO15430" s="93"/>
    </row>
    <row r="15431" spans="28:41" x14ac:dyDescent="0.55000000000000004">
      <c r="AB15431" s="278" t="s">
        <v>62913</v>
      </c>
      <c r="AC15431" s="279">
        <v>6356.8</v>
      </c>
      <c r="AE15431" s="246" t="s">
        <v>50572</v>
      </c>
      <c r="AF15431" s="247">
        <v>11934</v>
      </c>
      <c r="AH15431" s="226" t="s">
        <v>34318</v>
      </c>
      <c r="AI15431" s="227">
        <v>59248.46</v>
      </c>
      <c r="AK15431" s="207" t="s">
        <v>29207</v>
      </c>
      <c r="AL15431" s="208">
        <v>12056</v>
      </c>
      <c r="AM15431" s="93"/>
      <c r="AN15431" s="93"/>
      <c r="AO15431" s="93"/>
    </row>
    <row r="15432" spans="28:41" x14ac:dyDescent="0.55000000000000004">
      <c r="AB15432" s="278" t="s">
        <v>43356</v>
      </c>
      <c r="AC15432" s="279">
        <v>5639.2</v>
      </c>
      <c r="AE15432" s="246" t="s">
        <v>49282</v>
      </c>
      <c r="AF15432" s="247">
        <v>14775.38</v>
      </c>
      <c r="AH15432" s="226" t="s">
        <v>30038</v>
      </c>
      <c r="AI15432" s="227">
        <v>27300.5</v>
      </c>
      <c r="AK15432" s="207" t="s">
        <v>29208</v>
      </c>
      <c r="AL15432" s="208">
        <v>23562.75</v>
      </c>
      <c r="AM15432" s="93"/>
      <c r="AN15432" s="93"/>
      <c r="AO15432" s="93"/>
    </row>
    <row r="15433" spans="28:41" x14ac:dyDescent="0.55000000000000004">
      <c r="AB15433" s="278" t="s">
        <v>60100</v>
      </c>
      <c r="AC15433" s="279">
        <v>19900</v>
      </c>
      <c r="AE15433" s="246" t="s">
        <v>56735</v>
      </c>
      <c r="AF15433" s="247">
        <v>22775.26</v>
      </c>
      <c r="AH15433" s="226" t="s">
        <v>30039</v>
      </c>
      <c r="AI15433" s="227">
        <v>1468313.06</v>
      </c>
      <c r="AK15433" s="207" t="s">
        <v>29209</v>
      </c>
      <c r="AL15433" s="208">
        <v>2711.4</v>
      </c>
      <c r="AM15433" s="93"/>
      <c r="AN15433" s="93"/>
      <c r="AO15433" s="93"/>
    </row>
    <row r="15434" spans="28:41" x14ac:dyDescent="0.55000000000000004">
      <c r="AB15434" s="278" t="s">
        <v>66790</v>
      </c>
      <c r="AC15434" s="279">
        <v>5420</v>
      </c>
      <c r="AE15434" s="246" t="s">
        <v>49283</v>
      </c>
      <c r="AF15434" s="247">
        <v>105.78</v>
      </c>
      <c r="AH15434" s="226" t="s">
        <v>43115</v>
      </c>
      <c r="AI15434" s="227">
        <v>200</v>
      </c>
      <c r="AK15434" s="207" t="s">
        <v>29210</v>
      </c>
      <c r="AL15434" s="208">
        <v>12574</v>
      </c>
      <c r="AM15434" s="93"/>
      <c r="AN15434" s="93"/>
      <c r="AO15434" s="93"/>
    </row>
    <row r="15435" spans="28:41" x14ac:dyDescent="0.55000000000000004">
      <c r="AB15435" s="278" t="s">
        <v>26930</v>
      </c>
      <c r="AC15435" s="279">
        <v>211501.63</v>
      </c>
      <c r="AE15435" s="246" t="s">
        <v>60869</v>
      </c>
      <c r="AF15435" s="247">
        <v>1440.61</v>
      </c>
      <c r="AH15435" s="226" t="s">
        <v>30040</v>
      </c>
      <c r="AI15435" s="227">
        <v>196849.69</v>
      </c>
      <c r="AK15435" s="207" t="s">
        <v>29211</v>
      </c>
      <c r="AL15435" s="208">
        <v>62833.69</v>
      </c>
      <c r="AM15435" s="93"/>
      <c r="AN15435" s="93"/>
      <c r="AO15435" s="93"/>
    </row>
    <row r="15436" spans="28:41" x14ac:dyDescent="0.55000000000000004">
      <c r="AB15436" s="278" t="s">
        <v>14175</v>
      </c>
      <c r="AC15436" s="279">
        <v>247472.02</v>
      </c>
      <c r="AE15436" s="246" t="s">
        <v>49284</v>
      </c>
      <c r="AF15436" s="247">
        <v>78518.509999999995</v>
      </c>
      <c r="AH15436" s="226" t="s">
        <v>45872</v>
      </c>
      <c r="AI15436" s="227">
        <v>908.74</v>
      </c>
      <c r="AK15436" s="207" t="s">
        <v>29212</v>
      </c>
      <c r="AL15436" s="208">
        <v>2252</v>
      </c>
      <c r="AM15436" s="93"/>
      <c r="AN15436" s="93"/>
      <c r="AO15436" s="93"/>
    </row>
    <row r="15437" spans="28:41" x14ac:dyDescent="0.55000000000000004">
      <c r="AB15437" s="278" t="s">
        <v>26931</v>
      </c>
      <c r="AC15437" s="279">
        <v>1602332.65</v>
      </c>
      <c r="AE15437" s="246" t="s">
        <v>57982</v>
      </c>
      <c r="AF15437" s="247">
        <v>6912.01</v>
      </c>
      <c r="AH15437" s="226" t="s">
        <v>54096</v>
      </c>
      <c r="AI15437" s="227">
        <v>18301.62</v>
      </c>
      <c r="AK15437" s="207" t="s">
        <v>29213</v>
      </c>
      <c r="AL15437" s="208">
        <v>2255</v>
      </c>
      <c r="AM15437" s="93"/>
      <c r="AN15437" s="93"/>
      <c r="AO15437" s="93"/>
    </row>
    <row r="15438" spans="28:41" x14ac:dyDescent="0.55000000000000004">
      <c r="AB15438" s="278" t="s">
        <v>14176</v>
      </c>
      <c r="AC15438" s="279">
        <v>678.72</v>
      </c>
      <c r="AE15438" s="246" t="s">
        <v>56736</v>
      </c>
      <c r="AF15438" s="247">
        <v>1680.97</v>
      </c>
      <c r="AH15438" s="226" t="s">
        <v>30041</v>
      </c>
      <c r="AI15438" s="227">
        <v>530477.55000000005</v>
      </c>
      <c r="AK15438" s="207" t="s">
        <v>29214</v>
      </c>
      <c r="AL15438" s="208">
        <v>6798</v>
      </c>
      <c r="AM15438" s="93"/>
      <c r="AN15438" s="93"/>
      <c r="AO15438" s="93"/>
    </row>
    <row r="15439" spans="28:41" x14ac:dyDescent="0.55000000000000004">
      <c r="AB15439" s="278" t="s">
        <v>26932</v>
      </c>
      <c r="AC15439" s="279">
        <v>2279729.59</v>
      </c>
      <c r="AE15439" s="246" t="s">
        <v>58730</v>
      </c>
      <c r="AF15439" s="247">
        <v>1224.68</v>
      </c>
      <c r="AH15439" s="226" t="s">
        <v>43116</v>
      </c>
      <c r="AI15439" s="227">
        <v>29419.9</v>
      </c>
      <c r="AK15439" s="207" t="s">
        <v>29215</v>
      </c>
      <c r="AL15439" s="208">
        <v>1130</v>
      </c>
      <c r="AM15439" s="93"/>
      <c r="AN15439" s="93"/>
      <c r="AO15439" s="93"/>
    </row>
    <row r="15440" spans="28:41" x14ac:dyDescent="0.55000000000000004">
      <c r="AB15440" s="278" t="s">
        <v>48531</v>
      </c>
      <c r="AC15440" s="279">
        <v>-28680.799999999999</v>
      </c>
      <c r="AE15440" s="246" t="s">
        <v>59292</v>
      </c>
      <c r="AF15440" s="247">
        <v>991.28</v>
      </c>
      <c r="AH15440" s="226" t="s">
        <v>45873</v>
      </c>
      <c r="AI15440" s="227">
        <v>107515.53</v>
      </c>
      <c r="AK15440" s="207" t="s">
        <v>29216</v>
      </c>
      <c r="AL15440" s="208">
        <v>154</v>
      </c>
      <c r="AM15440" s="93"/>
      <c r="AN15440" s="93"/>
      <c r="AO15440" s="93"/>
    </row>
    <row r="15441" spans="28:41" x14ac:dyDescent="0.55000000000000004">
      <c r="AB15441" s="278" t="s">
        <v>40891</v>
      </c>
      <c r="AC15441" s="279">
        <v>3799665.64</v>
      </c>
      <c r="AE15441" s="246" t="s">
        <v>49285</v>
      </c>
      <c r="AF15441" s="247">
        <v>6450.02</v>
      </c>
      <c r="AH15441" s="226" t="s">
        <v>30042</v>
      </c>
      <c r="AI15441" s="227">
        <v>141868.1</v>
      </c>
      <c r="AK15441" s="207" t="s">
        <v>29217</v>
      </c>
      <c r="AL15441" s="208">
        <v>6602</v>
      </c>
      <c r="AM15441" s="93"/>
      <c r="AN15441" s="93"/>
      <c r="AO15441" s="93"/>
    </row>
    <row r="15442" spans="28:41" x14ac:dyDescent="0.55000000000000004">
      <c r="AB15442" s="278" t="s">
        <v>60021</v>
      </c>
      <c r="AC15442" s="279">
        <v>103500</v>
      </c>
      <c r="AE15442" s="246" t="s">
        <v>49286</v>
      </c>
      <c r="AF15442" s="247">
        <v>565.70000000000005</v>
      </c>
      <c r="AH15442" s="226" t="s">
        <v>30043</v>
      </c>
      <c r="AI15442" s="227">
        <v>415707.82</v>
      </c>
      <c r="AK15442" s="207" t="s">
        <v>29218</v>
      </c>
      <c r="AL15442" s="208">
        <v>14538.27</v>
      </c>
      <c r="AM15442" s="93"/>
      <c r="AN15442" s="93"/>
      <c r="AO15442" s="93"/>
    </row>
    <row r="15443" spans="28:41" x14ac:dyDescent="0.55000000000000004">
      <c r="AB15443" s="278" t="s">
        <v>46162</v>
      </c>
      <c r="AC15443" s="279">
        <v>7917.74</v>
      </c>
      <c r="AE15443" s="246" t="s">
        <v>56737</v>
      </c>
      <c r="AF15443" s="247">
        <v>4099.92</v>
      </c>
      <c r="AH15443" s="226" t="s">
        <v>34319</v>
      </c>
      <c r="AI15443" s="227">
        <v>484824.35</v>
      </c>
      <c r="AK15443" s="207" t="s">
        <v>29219</v>
      </c>
      <c r="AL15443" s="208">
        <v>1272.73</v>
      </c>
      <c r="AM15443" s="93"/>
      <c r="AN15443" s="93"/>
      <c r="AO15443" s="93"/>
    </row>
    <row r="15444" spans="28:41" x14ac:dyDescent="0.55000000000000004">
      <c r="AB15444" s="278" t="s">
        <v>69496</v>
      </c>
      <c r="AC15444" s="279">
        <v>19917.87</v>
      </c>
      <c r="AE15444" s="246" t="s">
        <v>54159</v>
      </c>
      <c r="AF15444" s="247">
        <v>4081.41</v>
      </c>
      <c r="AH15444" s="226" t="s">
        <v>47360</v>
      </c>
      <c r="AI15444" s="227">
        <v>6199.49</v>
      </c>
      <c r="AK15444" s="207" t="s">
        <v>29220</v>
      </c>
      <c r="AL15444" s="208">
        <v>14538.27</v>
      </c>
      <c r="AM15444" s="93"/>
      <c r="AN15444" s="93"/>
      <c r="AO15444" s="93"/>
    </row>
    <row r="15445" spans="28:41" x14ac:dyDescent="0.55000000000000004">
      <c r="AB15445" s="278" t="s">
        <v>69497</v>
      </c>
      <c r="AC15445" s="279">
        <v>7646.58</v>
      </c>
      <c r="AE15445" s="246" t="s">
        <v>49287</v>
      </c>
      <c r="AF15445" s="247">
        <v>1278.68</v>
      </c>
      <c r="AH15445" s="226" t="s">
        <v>34320</v>
      </c>
      <c r="AI15445" s="227">
        <v>-2430</v>
      </c>
      <c r="AK15445" s="207" t="s">
        <v>29221</v>
      </c>
      <c r="AL15445" s="208">
        <v>1272.73</v>
      </c>
      <c r="AM15445" s="93"/>
      <c r="AN15445" s="93"/>
      <c r="AO15445" s="93"/>
    </row>
    <row r="15446" spans="28:41" x14ac:dyDescent="0.55000000000000004">
      <c r="AB15446" s="278" t="s">
        <v>34094</v>
      </c>
      <c r="AC15446" s="279">
        <v>452714.83</v>
      </c>
      <c r="AE15446" s="246" t="s">
        <v>49288</v>
      </c>
      <c r="AF15446" s="247">
        <v>19171.8</v>
      </c>
      <c r="AH15446" s="226" t="s">
        <v>43117</v>
      </c>
      <c r="AI15446" s="227">
        <v>57250</v>
      </c>
      <c r="AK15446" s="207" t="s">
        <v>29222</v>
      </c>
      <c r="AL15446" s="208">
        <v>2252</v>
      </c>
      <c r="AM15446" s="93"/>
      <c r="AN15446" s="93"/>
      <c r="AO15446" s="93"/>
    </row>
    <row r="15447" spans="28:41" x14ac:dyDescent="0.55000000000000004">
      <c r="AB15447" s="278" t="s">
        <v>27060</v>
      </c>
      <c r="AC15447" s="279">
        <v>1430739.41</v>
      </c>
      <c r="AE15447" s="246" t="s">
        <v>49289</v>
      </c>
      <c r="AF15447" s="247">
        <v>66806.899999999994</v>
      </c>
      <c r="AH15447" s="226" t="s">
        <v>43118</v>
      </c>
      <c r="AI15447" s="227">
        <v>4379.6499999999996</v>
      </c>
      <c r="AK15447" s="207" t="s">
        <v>29223</v>
      </c>
      <c r="AL15447" s="208">
        <v>8857</v>
      </c>
      <c r="AM15447" s="93"/>
      <c r="AN15447" s="93"/>
      <c r="AO15447" s="93"/>
    </row>
    <row r="15448" spans="28:41" x14ac:dyDescent="0.55000000000000004">
      <c r="AB15448" s="278" t="s">
        <v>27061</v>
      </c>
      <c r="AC15448" s="279">
        <v>379765.28</v>
      </c>
      <c r="AE15448" s="246" t="s">
        <v>49290</v>
      </c>
      <c r="AF15448" s="247">
        <v>42747.8</v>
      </c>
      <c r="AH15448" s="226" t="s">
        <v>54097</v>
      </c>
      <c r="AI15448" s="227">
        <v>29684.26</v>
      </c>
      <c r="AK15448" s="207" t="s">
        <v>29224</v>
      </c>
      <c r="AL15448" s="208">
        <v>8082</v>
      </c>
      <c r="AM15448" s="93"/>
      <c r="AN15448" s="93"/>
      <c r="AO15448" s="93"/>
    </row>
    <row r="15449" spans="28:41" x14ac:dyDescent="0.55000000000000004">
      <c r="AB15449" s="278" t="s">
        <v>27063</v>
      </c>
      <c r="AC15449" s="279">
        <v>49691.42</v>
      </c>
      <c r="AE15449" s="246" t="s">
        <v>49291</v>
      </c>
      <c r="AF15449" s="247">
        <v>9643.98</v>
      </c>
      <c r="AH15449" s="226" t="s">
        <v>54098</v>
      </c>
      <c r="AI15449" s="227">
        <v>2270.83</v>
      </c>
      <c r="AK15449" s="207" t="s">
        <v>29225</v>
      </c>
      <c r="AL15449" s="208">
        <v>23360</v>
      </c>
      <c r="AM15449" s="93"/>
      <c r="AN15449" s="93"/>
      <c r="AO15449" s="93"/>
    </row>
    <row r="15450" spans="28:41" x14ac:dyDescent="0.55000000000000004">
      <c r="AB15450" s="278" t="s">
        <v>27065</v>
      </c>
      <c r="AC15450" s="279">
        <v>475736.56</v>
      </c>
      <c r="AE15450" s="246" t="s">
        <v>49292</v>
      </c>
      <c r="AF15450" s="247">
        <v>1272.5</v>
      </c>
      <c r="AH15450" s="226" t="s">
        <v>54099</v>
      </c>
      <c r="AI15450" s="227">
        <v>7153.92</v>
      </c>
      <c r="AK15450" s="207" t="s">
        <v>29226</v>
      </c>
      <c r="AL15450" s="208">
        <v>1734.84</v>
      </c>
      <c r="AM15450" s="93"/>
      <c r="AN15450" s="93"/>
      <c r="AO15450" s="93"/>
    </row>
    <row r="15451" spans="28:41" x14ac:dyDescent="0.55000000000000004">
      <c r="AB15451" s="278" t="s">
        <v>27067</v>
      </c>
      <c r="AC15451" s="279">
        <v>1836.98</v>
      </c>
      <c r="AE15451" s="246" t="s">
        <v>54160</v>
      </c>
      <c r="AF15451" s="247">
        <v>9389.2199999999993</v>
      </c>
      <c r="AH15451" s="226" t="s">
        <v>54100</v>
      </c>
      <c r="AI15451" s="227">
        <v>163.26</v>
      </c>
      <c r="AK15451" s="207" t="s">
        <v>29227</v>
      </c>
      <c r="AL15451" s="208">
        <v>468.01</v>
      </c>
      <c r="AM15451" s="93"/>
      <c r="AN15451" s="93"/>
      <c r="AO15451" s="93"/>
    </row>
    <row r="15452" spans="28:41" x14ac:dyDescent="0.55000000000000004">
      <c r="AB15452" s="278" t="s">
        <v>27068</v>
      </c>
      <c r="AC15452" s="279">
        <v>48016.32</v>
      </c>
      <c r="AE15452" s="246" t="s">
        <v>54161</v>
      </c>
      <c r="AF15452" s="247">
        <v>1265.5</v>
      </c>
      <c r="AH15452" s="226" t="s">
        <v>54101</v>
      </c>
      <c r="AI15452" s="227">
        <v>1055.97</v>
      </c>
      <c r="AK15452" s="207" t="s">
        <v>29228</v>
      </c>
      <c r="AL15452" s="208">
        <v>4281.34</v>
      </c>
      <c r="AM15452" s="93"/>
      <c r="AN15452" s="93"/>
      <c r="AO15452" s="93"/>
    </row>
    <row r="15453" spans="28:41" x14ac:dyDescent="0.55000000000000004">
      <c r="AB15453" s="278" t="s">
        <v>40892</v>
      </c>
      <c r="AC15453" s="279">
        <v>57800.49</v>
      </c>
      <c r="AE15453" s="246" t="s">
        <v>45924</v>
      </c>
      <c r="AF15453" s="247">
        <v>450136.81</v>
      </c>
      <c r="AH15453" s="226" t="s">
        <v>54102</v>
      </c>
      <c r="AI15453" s="227">
        <v>1812.6</v>
      </c>
      <c r="AK15453" s="207" t="s">
        <v>29229</v>
      </c>
      <c r="AL15453" s="208">
        <v>45117</v>
      </c>
      <c r="AM15453" s="93"/>
      <c r="AN15453" s="93"/>
      <c r="AO15453" s="93"/>
    </row>
    <row r="15454" spans="28:41" x14ac:dyDescent="0.55000000000000004">
      <c r="AB15454" s="278" t="s">
        <v>27071</v>
      </c>
      <c r="AC15454" s="279">
        <v>2141.63</v>
      </c>
      <c r="AE15454" s="246" t="s">
        <v>45925</v>
      </c>
      <c r="AF15454" s="247">
        <v>83066.39</v>
      </c>
      <c r="AH15454" s="226" t="s">
        <v>47361</v>
      </c>
      <c r="AI15454" s="227">
        <v>2664.16</v>
      </c>
      <c r="AK15454" s="207" t="s">
        <v>29230</v>
      </c>
      <c r="AL15454" s="208">
        <v>2453</v>
      </c>
      <c r="AM15454" s="93"/>
      <c r="AN15454" s="93"/>
      <c r="AO15454" s="93"/>
    </row>
    <row r="15455" spans="28:41" x14ac:dyDescent="0.55000000000000004">
      <c r="AB15455" s="278" t="s">
        <v>47592</v>
      </c>
      <c r="AC15455" s="279">
        <v>355033.9</v>
      </c>
      <c r="AE15455" s="246" t="s">
        <v>47398</v>
      </c>
      <c r="AF15455" s="247">
        <v>24847.63</v>
      </c>
      <c r="AH15455" s="226" t="s">
        <v>36864</v>
      </c>
      <c r="AI15455" s="227">
        <v>16742.919999999998</v>
      </c>
      <c r="AK15455" s="207" t="s">
        <v>29231</v>
      </c>
      <c r="AL15455" s="208">
        <v>2400.4699999999998</v>
      </c>
      <c r="AM15455" s="93"/>
      <c r="AN15455" s="93"/>
      <c r="AO15455" s="93"/>
    </row>
    <row r="15456" spans="28:41" x14ac:dyDescent="0.55000000000000004">
      <c r="AB15456" s="278" t="s">
        <v>27077</v>
      </c>
      <c r="AC15456" s="279">
        <v>614343.66</v>
      </c>
      <c r="AE15456" s="246" t="s">
        <v>47399</v>
      </c>
      <c r="AF15456" s="247">
        <v>3811.28</v>
      </c>
      <c r="AH15456" s="226" t="s">
        <v>43119</v>
      </c>
      <c r="AI15456" s="227">
        <v>283.86</v>
      </c>
      <c r="AK15456" s="207" t="s">
        <v>29232</v>
      </c>
      <c r="AL15456" s="208">
        <v>13333.79</v>
      </c>
      <c r="AM15456" s="93"/>
      <c r="AN15456" s="93"/>
      <c r="AO15456" s="93"/>
    </row>
    <row r="15457" spans="28:41" x14ac:dyDescent="0.55000000000000004">
      <c r="AB15457" s="278" t="s">
        <v>60949</v>
      </c>
      <c r="AC15457" s="279">
        <v>669197.78</v>
      </c>
      <c r="AE15457" s="246" t="s">
        <v>47400</v>
      </c>
      <c r="AF15457" s="247">
        <v>6364.68</v>
      </c>
      <c r="AH15457" s="226" t="s">
        <v>36865</v>
      </c>
      <c r="AI15457" s="227">
        <v>1452.34</v>
      </c>
      <c r="AK15457" s="207" t="s">
        <v>29233</v>
      </c>
      <c r="AL15457" s="208">
        <v>2000</v>
      </c>
      <c r="AM15457" s="93"/>
      <c r="AN15457" s="93"/>
      <c r="AO15457" s="93"/>
    </row>
    <row r="15458" spans="28:41" x14ac:dyDescent="0.55000000000000004">
      <c r="AB15458" s="278" t="s">
        <v>27078</v>
      </c>
      <c r="AC15458" s="279">
        <v>2678.88</v>
      </c>
      <c r="AE15458" s="246" t="s">
        <v>48387</v>
      </c>
      <c r="AF15458" s="247">
        <v>47770.91</v>
      </c>
      <c r="AH15458" s="226" t="s">
        <v>36866</v>
      </c>
      <c r="AI15458" s="227">
        <v>1530.82</v>
      </c>
      <c r="AK15458" s="207" t="s">
        <v>29234</v>
      </c>
      <c r="AL15458" s="208">
        <v>9320.2900000000009</v>
      </c>
      <c r="AM15458" s="93"/>
      <c r="AN15458" s="93"/>
      <c r="AO15458" s="93"/>
    </row>
    <row r="15459" spans="28:41" x14ac:dyDescent="0.55000000000000004">
      <c r="AB15459" s="278" t="s">
        <v>14183</v>
      </c>
      <c r="AC15459" s="279">
        <v>318179.06</v>
      </c>
      <c r="AE15459" s="246" t="s">
        <v>48388</v>
      </c>
      <c r="AF15459" s="247">
        <v>84938.77</v>
      </c>
      <c r="AH15459" s="226" t="s">
        <v>47362</v>
      </c>
      <c r="AI15459" s="227">
        <v>404.91</v>
      </c>
      <c r="AK15459" s="207" t="s">
        <v>29235</v>
      </c>
      <c r="AL15459" s="208">
        <v>4317.3</v>
      </c>
      <c r="AM15459" s="93"/>
      <c r="AN15459" s="93"/>
      <c r="AO15459" s="93"/>
    </row>
    <row r="15460" spans="28:41" x14ac:dyDescent="0.55000000000000004">
      <c r="AB15460" s="278" t="s">
        <v>14184</v>
      </c>
      <c r="AC15460" s="279">
        <v>959252.81</v>
      </c>
      <c r="AE15460" s="246" t="s">
        <v>48389</v>
      </c>
      <c r="AF15460" s="247">
        <v>15870.4</v>
      </c>
      <c r="AH15460" s="226" t="s">
        <v>54103</v>
      </c>
      <c r="AI15460" s="227">
        <v>106.74</v>
      </c>
      <c r="AK15460" s="207" t="s">
        <v>29236</v>
      </c>
      <c r="AL15460" s="208">
        <v>306.45</v>
      </c>
      <c r="AM15460" s="93"/>
      <c r="AN15460" s="93"/>
      <c r="AO15460" s="93"/>
    </row>
    <row r="15461" spans="28:41" x14ac:dyDescent="0.55000000000000004">
      <c r="AB15461" s="278" t="s">
        <v>27080</v>
      </c>
      <c r="AC15461" s="279">
        <v>249106.88</v>
      </c>
      <c r="AE15461" s="246" t="s">
        <v>48390</v>
      </c>
      <c r="AF15461" s="247">
        <v>11369.69</v>
      </c>
      <c r="AH15461" s="226" t="s">
        <v>35830</v>
      </c>
      <c r="AI15461" s="227">
        <v>365127.9</v>
      </c>
      <c r="AK15461" s="207" t="s">
        <v>29237</v>
      </c>
      <c r="AL15461" s="208">
        <v>95.98</v>
      </c>
      <c r="AM15461" s="93"/>
      <c r="AN15461" s="93"/>
      <c r="AO15461" s="93"/>
    </row>
    <row r="15462" spans="28:41" x14ac:dyDescent="0.55000000000000004">
      <c r="AB15462" s="278" t="s">
        <v>27081</v>
      </c>
      <c r="AC15462" s="279">
        <v>596186.74</v>
      </c>
      <c r="AE15462" s="246" t="s">
        <v>48391</v>
      </c>
      <c r="AF15462" s="247">
        <v>1019.54</v>
      </c>
      <c r="AH15462" s="226" t="s">
        <v>40695</v>
      </c>
      <c r="AI15462" s="227">
        <v>403.4</v>
      </c>
      <c r="AK15462" s="207" t="s">
        <v>29238</v>
      </c>
      <c r="AL15462" s="208">
        <v>289.57</v>
      </c>
      <c r="AM15462" s="93"/>
      <c r="AN15462" s="93"/>
      <c r="AO15462" s="93"/>
    </row>
    <row r="15463" spans="28:41" x14ac:dyDescent="0.55000000000000004">
      <c r="AB15463" s="278" t="s">
        <v>27082</v>
      </c>
      <c r="AC15463" s="279">
        <v>11667.22</v>
      </c>
      <c r="AE15463" s="246" t="s">
        <v>48392</v>
      </c>
      <c r="AF15463" s="247">
        <v>6695.08</v>
      </c>
      <c r="AH15463" s="226" t="s">
        <v>45874</v>
      </c>
      <c r="AI15463" s="227">
        <v>17246.23</v>
      </c>
      <c r="AK15463" s="207" t="s">
        <v>29239</v>
      </c>
      <c r="AL15463" s="208">
        <v>14.26</v>
      </c>
      <c r="AM15463" s="93"/>
      <c r="AN15463" s="93"/>
      <c r="AO15463" s="93"/>
    </row>
    <row r="15464" spans="28:41" x14ac:dyDescent="0.55000000000000004">
      <c r="AB15464" s="278" t="s">
        <v>69498</v>
      </c>
      <c r="AC15464" s="279">
        <v>50610.04</v>
      </c>
      <c r="AE15464" s="246" t="s">
        <v>48393</v>
      </c>
      <c r="AF15464" s="247">
        <v>56396.75</v>
      </c>
      <c r="AH15464" s="226" t="s">
        <v>40696</v>
      </c>
      <c r="AI15464" s="227">
        <v>192402.9</v>
      </c>
      <c r="AK15464" s="207" t="s">
        <v>29240</v>
      </c>
      <c r="AL15464" s="208">
        <v>20.73</v>
      </c>
      <c r="AM15464" s="93"/>
      <c r="AN15464" s="93"/>
      <c r="AO15464" s="93"/>
    </row>
    <row r="15465" spans="28:41" x14ac:dyDescent="0.55000000000000004">
      <c r="AB15465" s="278" t="s">
        <v>58093</v>
      </c>
      <c r="AC15465" s="279">
        <v>9376889.7400000002</v>
      </c>
      <c r="AE15465" s="246" t="s">
        <v>49293</v>
      </c>
      <c r="AF15465" s="247">
        <v>213.01</v>
      </c>
      <c r="AH15465" s="226" t="s">
        <v>34321</v>
      </c>
      <c r="AI15465" s="227">
        <v>374568.84</v>
      </c>
      <c r="AK15465" s="207" t="s">
        <v>29241</v>
      </c>
      <c r="AL15465" s="208">
        <v>0.61</v>
      </c>
      <c r="AM15465" s="93"/>
      <c r="AN15465" s="93"/>
      <c r="AO15465" s="93"/>
    </row>
    <row r="15466" spans="28:41" x14ac:dyDescent="0.55000000000000004">
      <c r="AB15466" s="278" t="s">
        <v>27085</v>
      </c>
      <c r="AC15466" s="279">
        <v>16528.22</v>
      </c>
      <c r="AE15466" s="246" t="s">
        <v>56738</v>
      </c>
      <c r="AF15466" s="247">
        <v>8293.01</v>
      </c>
      <c r="AH15466" s="226" t="s">
        <v>40697</v>
      </c>
      <c r="AI15466" s="227">
        <v>-3599.35</v>
      </c>
      <c r="AK15466" s="207" t="s">
        <v>29242</v>
      </c>
      <c r="AL15466" s="208">
        <v>3447.78</v>
      </c>
      <c r="AM15466" s="93"/>
      <c r="AN15466" s="93"/>
      <c r="AO15466" s="93"/>
    </row>
    <row r="15467" spans="28:41" x14ac:dyDescent="0.55000000000000004">
      <c r="AB15467" s="278" t="s">
        <v>70156</v>
      </c>
      <c r="AC15467" s="279">
        <v>2375</v>
      </c>
      <c r="AE15467" s="246" t="s">
        <v>48394</v>
      </c>
      <c r="AF15467" s="247">
        <v>10934.23</v>
      </c>
      <c r="AH15467" s="226" t="s">
        <v>43120</v>
      </c>
      <c r="AI15467" s="227">
        <v>25086.080000000002</v>
      </c>
      <c r="AK15467" s="207" t="s">
        <v>29243</v>
      </c>
      <c r="AL15467" s="208">
        <v>20118.2</v>
      </c>
      <c r="AM15467" s="93"/>
      <c r="AN15467" s="93"/>
      <c r="AO15467" s="93"/>
    </row>
    <row r="15468" spans="28:41" x14ac:dyDescent="0.55000000000000004">
      <c r="AB15468" s="278" t="s">
        <v>27087</v>
      </c>
      <c r="AC15468" s="279">
        <v>3223667.45</v>
      </c>
      <c r="AE15468" s="246" t="s">
        <v>56739</v>
      </c>
      <c r="AF15468" s="247">
        <v>669.47</v>
      </c>
      <c r="AH15468" s="226" t="s">
        <v>48374</v>
      </c>
      <c r="AI15468" s="227">
        <v>2488.7600000000002</v>
      </c>
      <c r="AK15468" s="207" t="s">
        <v>29244</v>
      </c>
      <c r="AL15468" s="208">
        <v>5432</v>
      </c>
      <c r="AM15468" s="93"/>
      <c r="AN15468" s="93"/>
      <c r="AO15468" s="93"/>
    </row>
    <row r="15469" spans="28:41" x14ac:dyDescent="0.55000000000000004">
      <c r="AB15469" s="278" t="s">
        <v>27088</v>
      </c>
      <c r="AC15469" s="279">
        <v>458851.84000000003</v>
      </c>
      <c r="AE15469" s="246" t="s">
        <v>48395</v>
      </c>
      <c r="AF15469" s="247">
        <v>1539.99</v>
      </c>
      <c r="AH15469" s="226" t="s">
        <v>48375</v>
      </c>
      <c r="AI15469" s="227">
        <v>319.93</v>
      </c>
      <c r="AK15469" s="207" t="s">
        <v>29245</v>
      </c>
      <c r="AL15469" s="208">
        <v>7.77</v>
      </c>
      <c r="AM15469" s="93"/>
      <c r="AN15469" s="93"/>
      <c r="AO15469" s="93"/>
    </row>
    <row r="15470" spans="28:41" x14ac:dyDescent="0.55000000000000004">
      <c r="AB15470" s="278" t="s">
        <v>27089</v>
      </c>
      <c r="AC15470" s="279">
        <v>304363</v>
      </c>
      <c r="AE15470" s="246" t="s">
        <v>47401</v>
      </c>
      <c r="AF15470" s="247">
        <v>90942.39</v>
      </c>
      <c r="AH15470" s="226" t="s">
        <v>48376</v>
      </c>
      <c r="AI15470" s="227">
        <v>454.64</v>
      </c>
      <c r="AK15470" s="207" t="s">
        <v>29246</v>
      </c>
      <c r="AL15470" s="208">
        <v>930.8</v>
      </c>
      <c r="AM15470" s="93"/>
      <c r="AN15470" s="93"/>
      <c r="AO15470" s="93"/>
    </row>
    <row r="15471" spans="28:41" x14ac:dyDescent="0.55000000000000004">
      <c r="AB15471" s="278" t="s">
        <v>27090</v>
      </c>
      <c r="AC15471" s="279">
        <v>1425000</v>
      </c>
      <c r="AE15471" s="246" t="s">
        <v>47402</v>
      </c>
      <c r="AF15471" s="247">
        <v>6550</v>
      </c>
      <c r="AH15471" s="226" t="s">
        <v>45875</v>
      </c>
      <c r="AI15471" s="227">
        <v>656705</v>
      </c>
      <c r="AK15471" s="207" t="s">
        <v>29247</v>
      </c>
      <c r="AL15471" s="208">
        <v>23360</v>
      </c>
      <c r="AM15471" s="93"/>
      <c r="AN15471" s="93"/>
      <c r="AO15471" s="93"/>
    </row>
    <row r="15472" spans="28:41" x14ac:dyDescent="0.55000000000000004">
      <c r="AB15472" s="278" t="s">
        <v>27091</v>
      </c>
      <c r="AC15472" s="279">
        <v>345.32</v>
      </c>
      <c r="AE15472" s="246" t="s">
        <v>47403</v>
      </c>
      <c r="AF15472" s="247">
        <v>21163.53</v>
      </c>
      <c r="AH15472" s="226" t="s">
        <v>45876</v>
      </c>
      <c r="AI15472" s="227">
        <v>50238.07</v>
      </c>
      <c r="AK15472" s="207" t="s">
        <v>29248</v>
      </c>
      <c r="AL15472" s="208">
        <v>4317.3</v>
      </c>
      <c r="AM15472" s="93"/>
      <c r="AN15472" s="93"/>
      <c r="AO15472" s="93"/>
    </row>
    <row r="15473" spans="28:41" x14ac:dyDescent="0.55000000000000004">
      <c r="AB15473" s="278" t="s">
        <v>27092</v>
      </c>
      <c r="AC15473" s="279">
        <v>17049.87</v>
      </c>
      <c r="AE15473" s="246" t="s">
        <v>47404</v>
      </c>
      <c r="AF15473" s="247">
        <v>61805.45</v>
      </c>
      <c r="AH15473" s="226" t="s">
        <v>30097</v>
      </c>
      <c r="AI15473" s="227">
        <v>46860.39</v>
      </c>
      <c r="AK15473" s="207" t="s">
        <v>29249</v>
      </c>
      <c r="AL15473" s="208">
        <v>2041.29</v>
      </c>
      <c r="AM15473" s="93"/>
      <c r="AN15473" s="93"/>
      <c r="AO15473" s="93"/>
    </row>
    <row r="15474" spans="28:41" x14ac:dyDescent="0.55000000000000004">
      <c r="AB15474" s="278" t="s">
        <v>63524</v>
      </c>
      <c r="AC15474" s="279">
        <v>11154102.15</v>
      </c>
      <c r="AE15474" s="246" t="s">
        <v>47405</v>
      </c>
      <c r="AF15474" s="247">
        <v>25239.599999999999</v>
      </c>
      <c r="AH15474" s="226" t="s">
        <v>45877</v>
      </c>
      <c r="AI15474" s="227">
        <v>1902249.32</v>
      </c>
      <c r="AK15474" s="207" t="s">
        <v>29250</v>
      </c>
      <c r="AL15474" s="208">
        <v>563.99</v>
      </c>
      <c r="AM15474" s="93"/>
      <c r="AN15474" s="93"/>
      <c r="AO15474" s="93"/>
    </row>
    <row r="15475" spans="28:41" x14ac:dyDescent="0.55000000000000004">
      <c r="AB15475" s="278" t="s">
        <v>69499</v>
      </c>
      <c r="AC15475" s="279">
        <v>101833.38</v>
      </c>
      <c r="AE15475" s="246" t="s">
        <v>47406</v>
      </c>
      <c r="AF15475" s="247">
        <v>2983.81</v>
      </c>
      <c r="AH15475" s="226" t="s">
        <v>45878</v>
      </c>
      <c r="AI15475" s="227">
        <v>145526.57999999999</v>
      </c>
      <c r="AK15475" s="207" t="s">
        <v>29251</v>
      </c>
      <c r="AL15475" s="208">
        <v>289.57</v>
      </c>
      <c r="AM15475" s="93"/>
      <c r="AN15475" s="93"/>
      <c r="AO15475" s="93"/>
    </row>
    <row r="15476" spans="28:41" x14ac:dyDescent="0.55000000000000004">
      <c r="AB15476" s="278" t="s">
        <v>58094</v>
      </c>
      <c r="AC15476" s="279">
        <v>250129.29</v>
      </c>
      <c r="AE15476" s="246" t="s">
        <v>47407</v>
      </c>
      <c r="AF15476" s="247">
        <v>15526.64</v>
      </c>
      <c r="AH15476" s="226" t="s">
        <v>30109</v>
      </c>
      <c r="AI15476" s="227">
        <v>157490.79999999999</v>
      </c>
      <c r="AK15476" s="207" t="s">
        <v>29252</v>
      </c>
      <c r="AL15476" s="208">
        <v>14.26</v>
      </c>
      <c r="AM15476" s="93"/>
      <c r="AN15476" s="93"/>
      <c r="AO15476" s="93"/>
    </row>
    <row r="15477" spans="28:41" x14ac:dyDescent="0.55000000000000004">
      <c r="AB15477" s="278" t="s">
        <v>60951</v>
      </c>
      <c r="AC15477" s="279">
        <v>33722.46</v>
      </c>
      <c r="AE15477" s="246" t="s">
        <v>50574</v>
      </c>
      <c r="AF15477" s="247">
        <v>2166</v>
      </c>
      <c r="AH15477" s="226" t="s">
        <v>30111</v>
      </c>
      <c r="AI15477" s="227">
        <v>278582.28999999998</v>
      </c>
      <c r="AK15477" s="207" t="s">
        <v>29253</v>
      </c>
      <c r="AL15477" s="208">
        <v>20.73</v>
      </c>
      <c r="AM15477" s="93"/>
      <c r="AN15477" s="93"/>
      <c r="AO15477" s="93"/>
    </row>
    <row r="15478" spans="28:41" x14ac:dyDescent="0.55000000000000004">
      <c r="AB15478" s="278" t="s">
        <v>46166</v>
      </c>
      <c r="AC15478" s="279">
        <v>20650.93</v>
      </c>
      <c r="AE15478" s="246" t="s">
        <v>47408</v>
      </c>
      <c r="AF15478" s="247">
        <v>2464.04</v>
      </c>
      <c r="AH15478" s="226" t="s">
        <v>30113</v>
      </c>
      <c r="AI15478" s="227">
        <v>44778.43</v>
      </c>
      <c r="AK15478" s="207" t="s">
        <v>29254</v>
      </c>
      <c r="AL15478" s="208">
        <v>0.61</v>
      </c>
      <c r="AM15478" s="93"/>
      <c r="AN15478" s="93"/>
      <c r="AO15478" s="93"/>
    </row>
    <row r="15479" spans="28:41" x14ac:dyDescent="0.55000000000000004">
      <c r="AB15479" s="278" t="s">
        <v>58095</v>
      </c>
      <c r="AC15479" s="279">
        <v>4430.3100000000004</v>
      </c>
      <c r="AE15479" s="246" t="s">
        <v>47409</v>
      </c>
      <c r="AF15479" s="247">
        <v>32562.19</v>
      </c>
      <c r="AH15479" s="226" t="s">
        <v>30115</v>
      </c>
      <c r="AI15479" s="227">
        <v>2726.96</v>
      </c>
      <c r="AK15479" s="207" t="s">
        <v>29255</v>
      </c>
      <c r="AL15479" s="208">
        <v>2400.4699999999998</v>
      </c>
      <c r="AM15479" s="93"/>
      <c r="AN15479" s="93"/>
      <c r="AO15479" s="93"/>
    </row>
    <row r="15480" spans="28:41" x14ac:dyDescent="0.55000000000000004">
      <c r="AB15480" s="278" t="s">
        <v>58096</v>
      </c>
      <c r="AC15480" s="279">
        <v>11606.96</v>
      </c>
      <c r="AE15480" s="246" t="s">
        <v>47410</v>
      </c>
      <c r="AF15480" s="247">
        <v>28000</v>
      </c>
      <c r="AH15480" s="226" t="s">
        <v>30116</v>
      </c>
      <c r="AI15480" s="227">
        <v>52711.73</v>
      </c>
      <c r="AK15480" s="207" t="s">
        <v>29256</v>
      </c>
      <c r="AL15480" s="208">
        <v>7.77</v>
      </c>
      <c r="AM15480" s="93"/>
      <c r="AN15480" s="93"/>
      <c r="AO15480" s="93"/>
    </row>
    <row r="15481" spans="28:41" x14ac:dyDescent="0.55000000000000004">
      <c r="AB15481" s="278" t="s">
        <v>58097</v>
      </c>
      <c r="AC15481" s="279">
        <v>1988.42</v>
      </c>
      <c r="AE15481" s="246" t="s">
        <v>47411</v>
      </c>
      <c r="AF15481" s="247">
        <v>1922.38</v>
      </c>
      <c r="AH15481" s="226" t="s">
        <v>39612</v>
      </c>
      <c r="AI15481" s="227">
        <v>8008.79</v>
      </c>
      <c r="AK15481" s="207" t="s">
        <v>29257</v>
      </c>
      <c r="AL15481" s="208">
        <v>32367.42</v>
      </c>
      <c r="AM15481" s="93"/>
      <c r="AN15481" s="93"/>
      <c r="AO15481" s="93"/>
    </row>
    <row r="15482" spans="28:41" x14ac:dyDescent="0.55000000000000004">
      <c r="AB15482" s="278" t="s">
        <v>50763</v>
      </c>
      <c r="AC15482" s="279">
        <v>6615</v>
      </c>
      <c r="AE15482" s="246" t="s">
        <v>58731</v>
      </c>
      <c r="AF15482" s="247">
        <v>57.65</v>
      </c>
      <c r="AH15482" s="226" t="s">
        <v>30117</v>
      </c>
      <c r="AI15482" s="227">
        <v>1504.48</v>
      </c>
      <c r="AK15482" s="207" t="s">
        <v>29258</v>
      </c>
      <c r="AL15482" s="208">
        <v>2000</v>
      </c>
      <c r="AM15482" s="93"/>
      <c r="AN15482" s="93"/>
      <c r="AO15482" s="93"/>
    </row>
    <row r="15483" spans="28:41" x14ac:dyDescent="0.55000000000000004">
      <c r="AB15483" s="278" t="s">
        <v>27223</v>
      </c>
      <c r="AC15483" s="279">
        <v>892382.63</v>
      </c>
      <c r="AE15483" s="246" t="s">
        <v>47413</v>
      </c>
      <c r="AF15483" s="247">
        <v>6477.05</v>
      </c>
      <c r="AH15483" s="226" t="s">
        <v>30118</v>
      </c>
      <c r="AI15483" s="227">
        <v>41451.449999999997</v>
      </c>
      <c r="AK15483" s="207" t="s">
        <v>29259</v>
      </c>
      <c r="AL15483" s="208">
        <v>72066.78</v>
      </c>
      <c r="AM15483" s="93"/>
      <c r="AN15483" s="93"/>
      <c r="AO15483" s="93"/>
    </row>
    <row r="15484" spans="28:41" x14ac:dyDescent="0.55000000000000004">
      <c r="AB15484" s="278" t="s">
        <v>36688</v>
      </c>
      <c r="AC15484" s="279">
        <v>2242.59</v>
      </c>
      <c r="AE15484" s="246" t="s">
        <v>50576</v>
      </c>
      <c r="AF15484" s="247">
        <v>1317.51</v>
      </c>
      <c r="AH15484" s="226" t="s">
        <v>30119</v>
      </c>
      <c r="AI15484" s="227">
        <v>45769.79</v>
      </c>
      <c r="AK15484" s="207" t="s">
        <v>29260</v>
      </c>
      <c r="AL15484" s="208">
        <v>19589.34</v>
      </c>
      <c r="AM15484" s="93"/>
      <c r="AN15484" s="93"/>
      <c r="AO15484" s="93"/>
    </row>
    <row r="15485" spans="28:41" x14ac:dyDescent="0.55000000000000004">
      <c r="AB15485" s="278" t="s">
        <v>27225</v>
      </c>
      <c r="AC15485" s="279">
        <v>846040.69</v>
      </c>
      <c r="AE15485" s="246" t="s">
        <v>47414</v>
      </c>
      <c r="AF15485" s="247">
        <v>1210.53</v>
      </c>
      <c r="AH15485" s="226" t="s">
        <v>30120</v>
      </c>
      <c r="AI15485" s="227">
        <v>15207.66</v>
      </c>
      <c r="AK15485" s="207" t="s">
        <v>29261</v>
      </c>
      <c r="AL15485" s="208">
        <v>2764.01</v>
      </c>
      <c r="AM15485" s="93"/>
      <c r="AN15485" s="93"/>
      <c r="AO15485" s="93"/>
    </row>
    <row r="15486" spans="28:41" x14ac:dyDescent="0.55000000000000004">
      <c r="AB15486" s="278" t="s">
        <v>27226</v>
      </c>
      <c r="AC15486" s="279">
        <v>379344.02</v>
      </c>
      <c r="AE15486" s="246" t="s">
        <v>56740</v>
      </c>
      <c r="AF15486" s="247">
        <v>2569.92</v>
      </c>
      <c r="AH15486" s="226" t="s">
        <v>30121</v>
      </c>
      <c r="AI15486" s="227">
        <v>900</v>
      </c>
      <c r="AK15486" s="207" t="s">
        <v>29262</v>
      </c>
      <c r="AL15486" s="208">
        <v>5296</v>
      </c>
      <c r="AM15486" s="93"/>
      <c r="AN15486" s="93"/>
      <c r="AO15486" s="93"/>
    </row>
    <row r="15487" spans="28:41" x14ac:dyDescent="0.55000000000000004">
      <c r="AB15487" s="278" t="s">
        <v>27228</v>
      </c>
      <c r="AC15487" s="279">
        <v>401840.7</v>
      </c>
      <c r="AE15487" s="246" t="s">
        <v>54162</v>
      </c>
      <c r="AF15487" s="247">
        <v>19365</v>
      </c>
      <c r="AH15487" s="226" t="s">
        <v>30122</v>
      </c>
      <c r="AI15487" s="227">
        <v>1550.95</v>
      </c>
      <c r="AK15487" s="207" t="s">
        <v>29263</v>
      </c>
      <c r="AL15487" s="208">
        <v>2430</v>
      </c>
      <c r="AM15487" s="93"/>
      <c r="AN15487" s="93"/>
      <c r="AO15487" s="93"/>
    </row>
    <row r="15488" spans="28:41" x14ac:dyDescent="0.55000000000000004">
      <c r="AB15488" s="278" t="s">
        <v>27232</v>
      </c>
      <c r="AC15488" s="279">
        <v>24480.38</v>
      </c>
      <c r="AE15488" s="246" t="s">
        <v>62859</v>
      </c>
      <c r="AF15488" s="247">
        <v>11377.05</v>
      </c>
      <c r="AH15488" s="226" t="s">
        <v>30123</v>
      </c>
      <c r="AI15488" s="227">
        <v>49801.81</v>
      </c>
      <c r="AK15488" s="207" t="s">
        <v>29264</v>
      </c>
      <c r="AL15488" s="208">
        <v>18372.2</v>
      </c>
      <c r="AM15488" s="93"/>
      <c r="AN15488" s="93"/>
      <c r="AO15488" s="93"/>
    </row>
    <row r="15489" spans="28:41" x14ac:dyDescent="0.55000000000000004">
      <c r="AB15489" s="278" t="s">
        <v>27235</v>
      </c>
      <c r="AC15489" s="279">
        <v>69369.649999999994</v>
      </c>
      <c r="AE15489" s="246" t="s">
        <v>61649</v>
      </c>
      <c r="AF15489" s="247">
        <v>20405</v>
      </c>
      <c r="AH15489" s="226" t="s">
        <v>14493</v>
      </c>
      <c r="AI15489" s="227">
        <v>26611.91</v>
      </c>
      <c r="AK15489" s="207" t="s">
        <v>29265</v>
      </c>
      <c r="AL15489" s="208">
        <v>136.80000000000001</v>
      </c>
      <c r="AM15489" s="93"/>
      <c r="AN15489" s="93"/>
      <c r="AO15489" s="93"/>
    </row>
    <row r="15490" spans="28:41" x14ac:dyDescent="0.55000000000000004">
      <c r="AB15490" s="278" t="s">
        <v>35629</v>
      </c>
      <c r="AC15490" s="279">
        <v>103759.25</v>
      </c>
      <c r="AE15490" s="246" t="s">
        <v>54163</v>
      </c>
      <c r="AF15490" s="247">
        <v>19436.39</v>
      </c>
      <c r="AH15490" s="226" t="s">
        <v>30124</v>
      </c>
      <c r="AI15490" s="227">
        <v>121252.45</v>
      </c>
      <c r="AK15490" s="207" t="s">
        <v>29266</v>
      </c>
      <c r="AL15490" s="208">
        <v>13556</v>
      </c>
      <c r="AM15490" s="93"/>
      <c r="AN15490" s="93"/>
      <c r="AO15490" s="93"/>
    </row>
    <row r="15491" spans="28:41" x14ac:dyDescent="0.55000000000000004">
      <c r="AB15491" s="278" t="s">
        <v>34111</v>
      </c>
      <c r="AC15491" s="279">
        <v>30681.67</v>
      </c>
      <c r="AE15491" s="246" t="s">
        <v>65085</v>
      </c>
      <c r="AF15491" s="247">
        <v>13090.9</v>
      </c>
      <c r="AH15491" s="226" t="s">
        <v>30125</v>
      </c>
      <c r="AI15491" s="227">
        <v>855536.25</v>
      </c>
      <c r="AK15491" s="207" t="s">
        <v>29267</v>
      </c>
      <c r="AL15491" s="208">
        <v>89</v>
      </c>
      <c r="AM15491" s="93"/>
      <c r="AN15491" s="93"/>
      <c r="AO15491" s="93"/>
    </row>
    <row r="15492" spans="28:41" x14ac:dyDescent="0.55000000000000004">
      <c r="AB15492" s="278" t="s">
        <v>27236</v>
      </c>
      <c r="AC15492" s="279">
        <v>9716.2099999999991</v>
      </c>
      <c r="AE15492" s="246" t="s">
        <v>54164</v>
      </c>
      <c r="AF15492" s="247">
        <v>109224.4</v>
      </c>
      <c r="AH15492" s="226" t="s">
        <v>30126</v>
      </c>
      <c r="AI15492" s="227">
        <v>-36771.550000000003</v>
      </c>
      <c r="AK15492" s="207" t="s">
        <v>29268</v>
      </c>
      <c r="AL15492" s="208">
        <v>9051.31</v>
      </c>
      <c r="AM15492" s="93"/>
      <c r="AN15492" s="93"/>
      <c r="AO15492" s="93"/>
    </row>
    <row r="15493" spans="28:41" x14ac:dyDescent="0.55000000000000004">
      <c r="AB15493" s="278" t="s">
        <v>27237</v>
      </c>
      <c r="AC15493" s="279">
        <v>1149.3699999999999</v>
      </c>
      <c r="AE15493" s="246" t="s">
        <v>54165</v>
      </c>
      <c r="AF15493" s="247">
        <v>14628.48</v>
      </c>
      <c r="AH15493" s="226" t="s">
        <v>40698</v>
      </c>
      <c r="AI15493" s="227">
        <v>2378.31</v>
      </c>
      <c r="AK15493" s="207" t="s">
        <v>29269</v>
      </c>
      <c r="AL15493" s="208">
        <v>698</v>
      </c>
      <c r="AM15493" s="93"/>
      <c r="AN15493" s="93"/>
      <c r="AO15493" s="93"/>
    </row>
    <row r="15494" spans="28:41" x14ac:dyDescent="0.55000000000000004">
      <c r="AB15494" s="278" t="s">
        <v>14193</v>
      </c>
      <c r="AC15494" s="279">
        <v>20348.54</v>
      </c>
      <c r="AE15494" s="246" t="s">
        <v>54166</v>
      </c>
      <c r="AF15494" s="247">
        <v>35777.54</v>
      </c>
      <c r="AH15494" s="226" t="s">
        <v>39613</v>
      </c>
      <c r="AI15494" s="227">
        <v>77192.69</v>
      </c>
      <c r="AK15494" s="207" t="s">
        <v>29270</v>
      </c>
      <c r="AL15494" s="208">
        <v>14817.97</v>
      </c>
      <c r="AM15494" s="93"/>
      <c r="AN15494" s="93"/>
      <c r="AO15494" s="93"/>
    </row>
    <row r="15495" spans="28:41" x14ac:dyDescent="0.55000000000000004">
      <c r="AB15495" s="278" t="s">
        <v>34112</v>
      </c>
      <c r="AC15495" s="279">
        <v>314.33999999999997</v>
      </c>
      <c r="AE15495" s="246" t="s">
        <v>62860</v>
      </c>
      <c r="AF15495" s="247">
        <v>1327.7</v>
      </c>
      <c r="AH15495" s="226" t="s">
        <v>35831</v>
      </c>
      <c r="AI15495" s="227">
        <v>50867.93</v>
      </c>
      <c r="AK15495" s="207" t="s">
        <v>29271</v>
      </c>
      <c r="AL15495" s="208">
        <v>-449.5</v>
      </c>
      <c r="AM15495" s="93"/>
      <c r="AN15495" s="93"/>
      <c r="AO15495" s="93"/>
    </row>
    <row r="15496" spans="28:41" x14ac:dyDescent="0.55000000000000004">
      <c r="AB15496" s="278" t="s">
        <v>35630</v>
      </c>
      <c r="AC15496" s="279">
        <v>10050</v>
      </c>
      <c r="AE15496" s="246" t="s">
        <v>56741</v>
      </c>
      <c r="AF15496" s="247">
        <v>139920</v>
      </c>
      <c r="AH15496" s="226" t="s">
        <v>30127</v>
      </c>
      <c r="AI15496" s="227">
        <v>21615.25</v>
      </c>
      <c r="AK15496" s="207" t="s">
        <v>29272</v>
      </c>
      <c r="AL15496" s="208">
        <v>-58329.9</v>
      </c>
      <c r="AM15496" s="93"/>
      <c r="AN15496" s="93"/>
      <c r="AO15496" s="93"/>
    </row>
    <row r="15497" spans="28:41" x14ac:dyDescent="0.55000000000000004">
      <c r="AB15497" s="278" t="s">
        <v>27242</v>
      </c>
      <c r="AC15497" s="279">
        <v>379162.04</v>
      </c>
      <c r="AE15497" s="246" t="s">
        <v>56742</v>
      </c>
      <c r="AF15497" s="247">
        <v>21494.6</v>
      </c>
      <c r="AH15497" s="226" t="s">
        <v>30128</v>
      </c>
      <c r="AI15497" s="227">
        <v>1927.38</v>
      </c>
      <c r="AK15497" s="207" t="s">
        <v>29273</v>
      </c>
      <c r="AL15497" s="208">
        <v>-13556</v>
      </c>
      <c r="AM15497" s="93"/>
      <c r="AN15497" s="93"/>
      <c r="AO15497" s="93"/>
    </row>
    <row r="15498" spans="28:41" x14ac:dyDescent="0.55000000000000004">
      <c r="AB15498" s="278" t="s">
        <v>35631</v>
      </c>
      <c r="AC15498" s="279">
        <v>2901.69</v>
      </c>
      <c r="AE15498" s="246" t="s">
        <v>59945</v>
      </c>
      <c r="AF15498" s="247">
        <v>186459.68</v>
      </c>
      <c r="AH15498" s="226" t="s">
        <v>47363</v>
      </c>
      <c r="AI15498" s="227">
        <v>1620.51</v>
      </c>
      <c r="AK15498" s="207" t="s">
        <v>29274</v>
      </c>
      <c r="AL15498" s="208">
        <v>-1516.11</v>
      </c>
      <c r="AM15498" s="93"/>
      <c r="AN15498" s="93"/>
      <c r="AO15498" s="93"/>
    </row>
    <row r="15499" spans="28:41" x14ac:dyDescent="0.55000000000000004">
      <c r="AB15499" s="278" t="s">
        <v>58789</v>
      </c>
      <c r="AC15499" s="279">
        <v>6454.06</v>
      </c>
      <c r="AE15499" s="246" t="s">
        <v>59946</v>
      </c>
      <c r="AF15499" s="247">
        <v>5353.23</v>
      </c>
      <c r="AH15499" s="226" t="s">
        <v>35832</v>
      </c>
      <c r="AI15499" s="227">
        <v>146992.41</v>
      </c>
      <c r="AK15499" s="207" t="s">
        <v>29275</v>
      </c>
      <c r="AL15499" s="208">
        <v>55649.89</v>
      </c>
      <c r="AM15499" s="93"/>
      <c r="AN15499" s="93"/>
      <c r="AO15499" s="93"/>
    </row>
    <row r="15500" spans="28:41" x14ac:dyDescent="0.55000000000000004">
      <c r="AB15500" s="278" t="s">
        <v>62394</v>
      </c>
      <c r="AC15500" s="279">
        <v>1224.48</v>
      </c>
      <c r="AE15500" s="246" t="s">
        <v>49294</v>
      </c>
      <c r="AF15500" s="247">
        <v>13709.73</v>
      </c>
      <c r="AH15500" s="226" t="s">
        <v>40699</v>
      </c>
      <c r="AI15500" s="227">
        <v>11416.78</v>
      </c>
      <c r="AK15500" s="207" t="s">
        <v>29276</v>
      </c>
      <c r="AL15500" s="208">
        <v>35740.620000000003</v>
      </c>
      <c r="AM15500" s="93"/>
      <c r="AN15500" s="93"/>
      <c r="AO15500" s="93"/>
    </row>
    <row r="15501" spans="28:41" x14ac:dyDescent="0.55000000000000004">
      <c r="AB15501" s="278" t="s">
        <v>27244</v>
      </c>
      <c r="AC15501" s="279">
        <v>59843</v>
      </c>
      <c r="AE15501" s="246" t="s">
        <v>49295</v>
      </c>
      <c r="AF15501" s="247">
        <v>64495.96</v>
      </c>
      <c r="AH15501" s="226" t="s">
        <v>54104</v>
      </c>
      <c r="AI15501" s="227">
        <v>30007.91</v>
      </c>
      <c r="AK15501" s="207" t="s">
        <v>29277</v>
      </c>
      <c r="AL15501" s="208">
        <v>21986.01</v>
      </c>
      <c r="AM15501" s="93"/>
      <c r="AN15501" s="93"/>
      <c r="AO15501" s="93"/>
    </row>
    <row r="15502" spans="28:41" x14ac:dyDescent="0.55000000000000004">
      <c r="AB15502" s="278" t="s">
        <v>27246</v>
      </c>
      <c r="AC15502" s="279">
        <v>307739.86</v>
      </c>
      <c r="AE15502" s="246" t="s">
        <v>49296</v>
      </c>
      <c r="AF15502" s="247">
        <v>5062.42</v>
      </c>
      <c r="AH15502" s="226" t="s">
        <v>35833</v>
      </c>
      <c r="AI15502" s="227">
        <v>14001.27</v>
      </c>
      <c r="AK15502" s="207" t="s">
        <v>29278</v>
      </c>
      <c r="AL15502" s="208">
        <v>6494</v>
      </c>
      <c r="AM15502" s="93"/>
      <c r="AN15502" s="93"/>
      <c r="AO15502" s="93"/>
    </row>
    <row r="15503" spans="28:41" x14ac:dyDescent="0.55000000000000004">
      <c r="AB15503" s="278" t="s">
        <v>27247</v>
      </c>
      <c r="AC15503" s="279">
        <v>10347.93</v>
      </c>
      <c r="AE15503" s="246" t="s">
        <v>49297</v>
      </c>
      <c r="AF15503" s="247">
        <v>2239.16</v>
      </c>
      <c r="AH15503" s="226" t="s">
        <v>35834</v>
      </c>
      <c r="AI15503" s="227">
        <v>39163.57</v>
      </c>
      <c r="AK15503" s="207" t="s">
        <v>29279</v>
      </c>
      <c r="AL15503" s="208">
        <v>19589.34</v>
      </c>
      <c r="AM15503" s="93"/>
      <c r="AN15503" s="93"/>
      <c r="AO15503" s="93"/>
    </row>
    <row r="15504" spans="28:41" x14ac:dyDescent="0.55000000000000004">
      <c r="AB15504" s="278" t="s">
        <v>14194</v>
      </c>
      <c r="AC15504" s="279">
        <v>259066.01</v>
      </c>
      <c r="AE15504" s="246" t="s">
        <v>49298</v>
      </c>
      <c r="AF15504" s="247">
        <v>20092.490000000002</v>
      </c>
      <c r="AH15504" s="226" t="s">
        <v>36872</v>
      </c>
      <c r="AI15504" s="227">
        <v>15469.86</v>
      </c>
      <c r="AK15504" s="207" t="s">
        <v>29280</v>
      </c>
      <c r="AL15504" s="208">
        <v>2764.01</v>
      </c>
      <c r="AM15504" s="93"/>
      <c r="AN15504" s="93"/>
      <c r="AO15504" s="93"/>
    </row>
    <row r="15505" spans="28:41" x14ac:dyDescent="0.55000000000000004">
      <c r="AB15505" s="278" t="s">
        <v>14195</v>
      </c>
      <c r="AC15505" s="279">
        <v>832510.94</v>
      </c>
      <c r="AE15505" s="246" t="s">
        <v>63464</v>
      </c>
      <c r="AF15505" s="247">
        <v>60.92</v>
      </c>
      <c r="AH15505" s="226" t="s">
        <v>30130</v>
      </c>
      <c r="AI15505" s="227">
        <v>92032.09</v>
      </c>
      <c r="AK15505" s="207" t="s">
        <v>29281</v>
      </c>
      <c r="AL15505" s="208">
        <v>1980.5</v>
      </c>
      <c r="AM15505" s="93"/>
      <c r="AN15505" s="93"/>
      <c r="AO15505" s="93"/>
    </row>
    <row r="15506" spans="28:41" x14ac:dyDescent="0.55000000000000004">
      <c r="AB15506" s="278" t="s">
        <v>27248</v>
      </c>
      <c r="AC15506" s="279">
        <v>465044.59</v>
      </c>
      <c r="AE15506" s="246" t="s">
        <v>49299</v>
      </c>
      <c r="AF15506" s="247">
        <v>749.31</v>
      </c>
      <c r="AH15506" s="226" t="s">
        <v>30131</v>
      </c>
      <c r="AI15506" s="227">
        <v>3792.48</v>
      </c>
      <c r="AK15506" s="207" t="s">
        <v>29282</v>
      </c>
      <c r="AL15506" s="208">
        <v>-15608.62</v>
      </c>
      <c r="AM15506" s="93"/>
      <c r="AN15506" s="93"/>
      <c r="AO15506" s="93"/>
    </row>
    <row r="15507" spans="28:41" x14ac:dyDescent="0.55000000000000004">
      <c r="AB15507" s="278" t="s">
        <v>34113</v>
      </c>
      <c r="AC15507" s="279">
        <v>74830.8</v>
      </c>
      <c r="AE15507" s="246" t="s">
        <v>50577</v>
      </c>
      <c r="AF15507" s="247">
        <v>2183.9</v>
      </c>
      <c r="AH15507" s="226" t="s">
        <v>30132</v>
      </c>
      <c r="AI15507" s="227">
        <v>342.9</v>
      </c>
      <c r="AK15507" s="207" t="s">
        <v>29283</v>
      </c>
      <c r="AL15507" s="208">
        <v>25653.200000000001</v>
      </c>
      <c r="AM15507" s="93"/>
      <c r="AN15507" s="93"/>
      <c r="AO15507" s="93"/>
    </row>
    <row r="15508" spans="28:41" x14ac:dyDescent="0.55000000000000004">
      <c r="AB15508" s="278" t="s">
        <v>54551</v>
      </c>
      <c r="AC15508" s="279">
        <v>635.87</v>
      </c>
      <c r="AE15508" s="246" t="s">
        <v>49300</v>
      </c>
      <c r="AF15508" s="247">
        <v>1069.72</v>
      </c>
      <c r="AH15508" s="226" t="s">
        <v>47364</v>
      </c>
      <c r="AI15508" s="227">
        <v>-328.74</v>
      </c>
      <c r="AK15508" s="207" t="s">
        <v>29284</v>
      </c>
      <c r="AL15508" s="208">
        <v>-13556</v>
      </c>
      <c r="AM15508" s="93"/>
      <c r="AN15508" s="93"/>
      <c r="AO15508" s="93"/>
    </row>
    <row r="15509" spans="28:41" x14ac:dyDescent="0.55000000000000004">
      <c r="AB15509" s="278" t="s">
        <v>27254</v>
      </c>
      <c r="AC15509" s="279">
        <v>1408.92</v>
      </c>
      <c r="AE15509" s="246" t="s">
        <v>49301</v>
      </c>
      <c r="AF15509" s="247">
        <v>2238.09</v>
      </c>
      <c r="AH15509" s="226" t="s">
        <v>30133</v>
      </c>
      <c r="AI15509" s="227">
        <v>44049.67</v>
      </c>
      <c r="AK15509" s="207" t="s">
        <v>29285</v>
      </c>
      <c r="AL15509" s="208">
        <v>20606.7</v>
      </c>
      <c r="AM15509" s="93"/>
      <c r="AN15509" s="93"/>
      <c r="AO15509" s="93"/>
    </row>
    <row r="15510" spans="28:41" x14ac:dyDescent="0.55000000000000004">
      <c r="AB15510" s="278" t="s">
        <v>70957</v>
      </c>
      <c r="AC15510" s="279">
        <v>6495</v>
      </c>
      <c r="AE15510" s="246" t="s">
        <v>59293</v>
      </c>
      <c r="AF15510" s="247">
        <v>1493.62</v>
      </c>
      <c r="AH15510" s="226" t="s">
        <v>39614</v>
      </c>
      <c r="AI15510" s="227">
        <v>209577.04</v>
      </c>
      <c r="AK15510" s="207" t="s">
        <v>29286</v>
      </c>
      <c r="AL15510" s="208">
        <v>55649.89</v>
      </c>
      <c r="AM15510" s="93"/>
      <c r="AN15510" s="93"/>
      <c r="AO15510" s="93"/>
    </row>
    <row r="15511" spans="28:41" x14ac:dyDescent="0.55000000000000004">
      <c r="AB15511" s="278" t="s">
        <v>54552</v>
      </c>
      <c r="AC15511" s="279">
        <v>928560.76</v>
      </c>
      <c r="AE15511" s="246" t="s">
        <v>55549</v>
      </c>
      <c r="AF15511" s="247">
        <v>883.7</v>
      </c>
      <c r="AH15511" s="226" t="s">
        <v>30134</v>
      </c>
      <c r="AI15511" s="227">
        <v>306905.32</v>
      </c>
      <c r="AK15511" s="207" t="s">
        <v>29287</v>
      </c>
      <c r="AL15511" s="208">
        <v>35740.620000000003</v>
      </c>
      <c r="AM15511" s="93"/>
      <c r="AN15511" s="93"/>
      <c r="AO15511" s="93"/>
    </row>
    <row r="15512" spans="28:41" x14ac:dyDescent="0.55000000000000004">
      <c r="AB15512" s="278" t="s">
        <v>69500</v>
      </c>
      <c r="AC15512" s="279">
        <v>76025</v>
      </c>
      <c r="AE15512" s="246" t="s">
        <v>49302</v>
      </c>
      <c r="AF15512" s="247">
        <v>20734.88</v>
      </c>
      <c r="AH15512" s="226" t="s">
        <v>47365</v>
      </c>
      <c r="AI15512" s="227">
        <v>4735.7700000000004</v>
      </c>
      <c r="AK15512" s="207" t="s">
        <v>29288</v>
      </c>
      <c r="AL15512" s="208">
        <v>9800</v>
      </c>
      <c r="AM15512" s="93"/>
      <c r="AN15512" s="93"/>
      <c r="AO15512" s="93"/>
    </row>
    <row r="15513" spans="28:41" x14ac:dyDescent="0.55000000000000004">
      <c r="AB15513" s="278" t="s">
        <v>27256</v>
      </c>
      <c r="AC15513" s="279">
        <v>47163.95</v>
      </c>
      <c r="AE15513" s="246" t="s">
        <v>54167</v>
      </c>
      <c r="AF15513" s="247">
        <v>1853.63</v>
      </c>
      <c r="AH15513" s="226" t="s">
        <v>30135</v>
      </c>
      <c r="AI15513" s="227">
        <v>29982.22</v>
      </c>
      <c r="AK15513" s="207" t="s">
        <v>29289</v>
      </c>
      <c r="AL15513" s="208">
        <v>480</v>
      </c>
      <c r="AM15513" s="93"/>
      <c r="AN15513" s="93"/>
      <c r="AO15513" s="93"/>
    </row>
    <row r="15514" spans="28:41" x14ac:dyDescent="0.55000000000000004">
      <c r="AB15514" s="278" t="s">
        <v>69501</v>
      </c>
      <c r="AC15514" s="279">
        <v>41809.94</v>
      </c>
      <c r="AE15514" s="246" t="s">
        <v>56743</v>
      </c>
      <c r="AF15514" s="247">
        <v>30362.54</v>
      </c>
      <c r="AH15514" s="226" t="s">
        <v>34324</v>
      </c>
      <c r="AI15514" s="227">
        <v>66432</v>
      </c>
      <c r="AK15514" s="207" t="s">
        <v>29290</v>
      </c>
      <c r="AL15514" s="208">
        <v>786.41</v>
      </c>
      <c r="AM15514" s="93"/>
      <c r="AN15514" s="93"/>
      <c r="AO15514" s="93"/>
    </row>
    <row r="15515" spans="28:41" x14ac:dyDescent="0.55000000000000004">
      <c r="AB15515" s="278" t="s">
        <v>27260</v>
      </c>
      <c r="AC15515" s="279">
        <v>1702973.07</v>
      </c>
      <c r="AE15515" s="246" t="s">
        <v>61650</v>
      </c>
      <c r="AF15515" s="247">
        <v>18225.240000000002</v>
      </c>
      <c r="AH15515" s="226" t="s">
        <v>30136</v>
      </c>
      <c r="AI15515" s="227">
        <v>68379.839999999997</v>
      </c>
      <c r="AK15515" s="207" t="s">
        <v>29291</v>
      </c>
      <c r="AL15515" s="208">
        <v>3005.59</v>
      </c>
      <c r="AM15515" s="93"/>
      <c r="AN15515" s="93"/>
      <c r="AO15515" s="93"/>
    </row>
    <row r="15516" spans="28:41" x14ac:dyDescent="0.55000000000000004">
      <c r="AB15516" s="278" t="s">
        <v>49413</v>
      </c>
      <c r="AC15516" s="279">
        <v>-103</v>
      </c>
      <c r="AE15516" s="246" t="s">
        <v>61651</v>
      </c>
      <c r="AF15516" s="247">
        <v>47542.52</v>
      </c>
      <c r="AH15516" s="226" t="s">
        <v>30137</v>
      </c>
      <c r="AI15516" s="227">
        <v>8435.2800000000007</v>
      </c>
      <c r="AK15516" s="207" t="s">
        <v>29292</v>
      </c>
      <c r="AL15516" s="208">
        <v>13066</v>
      </c>
      <c r="AM15516" s="93"/>
      <c r="AN15516" s="93"/>
      <c r="AO15516" s="93"/>
    </row>
    <row r="15517" spans="28:41" x14ac:dyDescent="0.55000000000000004">
      <c r="AB15517" s="278" t="s">
        <v>14199</v>
      </c>
      <c r="AC15517" s="279">
        <v>30212.400000000001</v>
      </c>
      <c r="AE15517" s="246" t="s">
        <v>56744</v>
      </c>
      <c r="AF15517" s="247">
        <v>21005.37</v>
      </c>
      <c r="AH15517" s="226" t="s">
        <v>34325</v>
      </c>
      <c r="AI15517" s="227">
        <v>1573.37</v>
      </c>
      <c r="AK15517" s="207" t="s">
        <v>29293</v>
      </c>
      <c r="AL15517" s="208">
        <v>2381.5</v>
      </c>
      <c r="AM15517" s="93"/>
      <c r="AN15517" s="93"/>
      <c r="AO15517" s="93"/>
    </row>
    <row r="15518" spans="28:41" x14ac:dyDescent="0.55000000000000004">
      <c r="AB15518" s="278" t="s">
        <v>47594</v>
      </c>
      <c r="AC15518" s="279">
        <v>67940.83</v>
      </c>
      <c r="AE15518" s="246" t="s">
        <v>56745</v>
      </c>
      <c r="AF15518" s="247">
        <v>8739.83</v>
      </c>
      <c r="AH15518" s="226" t="s">
        <v>34326</v>
      </c>
      <c r="AI15518" s="227">
        <v>2096.1999999999998</v>
      </c>
      <c r="AK15518" s="207" t="s">
        <v>29294</v>
      </c>
      <c r="AL15518" s="208">
        <v>18399.5</v>
      </c>
      <c r="AM15518" s="93"/>
      <c r="AN15518" s="93"/>
      <c r="AO15518" s="93"/>
    </row>
    <row r="15519" spans="28:41" x14ac:dyDescent="0.55000000000000004">
      <c r="AB15519" s="278" t="s">
        <v>27289</v>
      </c>
      <c r="AC15519" s="279">
        <v>7387.59</v>
      </c>
      <c r="AE15519" s="246" t="s">
        <v>61652</v>
      </c>
      <c r="AF15519" s="247">
        <v>3498.21</v>
      </c>
      <c r="AH15519" s="226" t="s">
        <v>30138</v>
      </c>
      <c r="AI15519" s="227">
        <v>23482.51</v>
      </c>
      <c r="AK15519" s="207" t="s">
        <v>29295</v>
      </c>
      <c r="AL15519" s="208">
        <v>3526</v>
      </c>
      <c r="AM15519" s="93"/>
      <c r="AN15519" s="93"/>
      <c r="AO15519" s="93"/>
    </row>
    <row r="15520" spans="28:41" x14ac:dyDescent="0.55000000000000004">
      <c r="AB15520" s="278" t="s">
        <v>49414</v>
      </c>
      <c r="AC15520" s="279">
        <v>12032.04</v>
      </c>
      <c r="AE15520" s="246" t="s">
        <v>56746</v>
      </c>
      <c r="AF15520" s="247">
        <v>1267.19</v>
      </c>
      <c r="AH15520" s="226" t="s">
        <v>50552</v>
      </c>
      <c r="AI15520" s="227">
        <v>4509.03</v>
      </c>
      <c r="AK15520" s="207" t="s">
        <v>29296</v>
      </c>
      <c r="AL15520" s="208">
        <v>11194</v>
      </c>
      <c r="AM15520" s="93"/>
      <c r="AN15520" s="93"/>
      <c r="AO15520" s="93"/>
    </row>
    <row r="15521" spans="28:41" x14ac:dyDescent="0.55000000000000004">
      <c r="AB15521" s="278" t="s">
        <v>27290</v>
      </c>
      <c r="AC15521" s="279">
        <v>168.74</v>
      </c>
      <c r="AE15521" s="246" t="s">
        <v>56747</v>
      </c>
      <c r="AF15521" s="247">
        <v>18172.259999999998</v>
      </c>
      <c r="AH15521" s="226" t="s">
        <v>35835</v>
      </c>
      <c r="AI15521" s="227">
        <v>607505.28</v>
      </c>
      <c r="AK15521" s="207" t="s">
        <v>29297</v>
      </c>
      <c r="AL15521" s="208">
        <v>4071.05</v>
      </c>
      <c r="AM15521" s="93"/>
      <c r="AN15521" s="93"/>
      <c r="AO15521" s="93"/>
    </row>
    <row r="15522" spans="28:41" x14ac:dyDescent="0.55000000000000004">
      <c r="AB15522" s="278" t="s">
        <v>27291</v>
      </c>
      <c r="AC15522" s="279">
        <v>64924</v>
      </c>
      <c r="AE15522" s="246" t="s">
        <v>49303</v>
      </c>
      <c r="AF15522" s="247">
        <v>79060.44</v>
      </c>
      <c r="AH15522" s="226" t="s">
        <v>40700</v>
      </c>
      <c r="AI15522" s="227">
        <v>23221.29</v>
      </c>
      <c r="AK15522" s="207" t="s">
        <v>29298</v>
      </c>
      <c r="AL15522" s="208">
        <v>22631.97</v>
      </c>
      <c r="AM15522" s="93"/>
      <c r="AN15522" s="93"/>
      <c r="AO15522" s="93"/>
    </row>
    <row r="15523" spans="28:41" x14ac:dyDescent="0.55000000000000004">
      <c r="AB15523" s="278" t="s">
        <v>27292</v>
      </c>
      <c r="AC15523" s="279">
        <v>13015</v>
      </c>
      <c r="AE15523" s="246" t="s">
        <v>50578</v>
      </c>
      <c r="AF15523" s="247">
        <v>335.49</v>
      </c>
      <c r="AH15523" s="226" t="s">
        <v>48377</v>
      </c>
      <c r="AI15523" s="227">
        <v>1495308.22</v>
      </c>
      <c r="AK15523" s="207" t="s">
        <v>29299</v>
      </c>
      <c r="AL15523" s="208">
        <v>3234</v>
      </c>
      <c r="AM15523" s="93"/>
      <c r="AN15523" s="93"/>
      <c r="AO15523" s="93"/>
    </row>
    <row r="15524" spans="28:41" x14ac:dyDescent="0.55000000000000004">
      <c r="AB15524" s="278" t="s">
        <v>27315</v>
      </c>
      <c r="AC15524" s="279">
        <v>27079.919999999998</v>
      </c>
      <c r="AE15524" s="246" t="s">
        <v>49304</v>
      </c>
      <c r="AF15524" s="247">
        <v>15271.37</v>
      </c>
      <c r="AH15524" s="226" t="s">
        <v>35836</v>
      </c>
      <c r="AI15524" s="227">
        <v>126865.87</v>
      </c>
      <c r="AK15524" s="207" t="s">
        <v>29300</v>
      </c>
      <c r="AL15524" s="208">
        <v>4680</v>
      </c>
      <c r="AM15524" s="93"/>
      <c r="AN15524" s="93"/>
      <c r="AO15524" s="93"/>
    </row>
    <row r="15525" spans="28:41" x14ac:dyDescent="0.55000000000000004">
      <c r="AB15525" s="278" t="s">
        <v>27316</v>
      </c>
      <c r="AC15525" s="279">
        <v>833.31</v>
      </c>
      <c r="AE15525" s="246" t="s">
        <v>56748</v>
      </c>
      <c r="AF15525" s="247">
        <v>156.72</v>
      </c>
      <c r="AH15525" s="226" t="s">
        <v>50553</v>
      </c>
      <c r="AI15525" s="227">
        <v>18.78</v>
      </c>
      <c r="AK15525" s="207" t="s">
        <v>29301</v>
      </c>
      <c r="AL15525" s="208">
        <v>358.02</v>
      </c>
      <c r="AM15525" s="93"/>
      <c r="AN15525" s="93"/>
      <c r="AO15525" s="93"/>
    </row>
    <row r="15526" spans="28:41" x14ac:dyDescent="0.55000000000000004">
      <c r="AB15526" s="278" t="s">
        <v>60025</v>
      </c>
      <c r="AC15526" s="279">
        <v>6046.28</v>
      </c>
      <c r="AE15526" s="246" t="s">
        <v>49305</v>
      </c>
      <c r="AF15526" s="247">
        <v>11207.99</v>
      </c>
      <c r="AH15526" s="226" t="s">
        <v>30139</v>
      </c>
      <c r="AI15526" s="227">
        <v>229315.29</v>
      </c>
      <c r="AK15526" s="207" t="s">
        <v>29302</v>
      </c>
      <c r="AL15526" s="208">
        <v>2860.65</v>
      </c>
      <c r="AM15526" s="93"/>
      <c r="AN15526" s="93"/>
      <c r="AO15526" s="93"/>
    </row>
    <row r="15527" spans="28:41" x14ac:dyDescent="0.55000000000000004">
      <c r="AB15527" s="278" t="s">
        <v>60026</v>
      </c>
      <c r="AC15527" s="279">
        <v>10782.5</v>
      </c>
      <c r="AE15527" s="246" t="s">
        <v>50579</v>
      </c>
      <c r="AF15527" s="247">
        <v>385535.8</v>
      </c>
      <c r="AH15527" s="226" t="s">
        <v>34327</v>
      </c>
      <c r="AI15527" s="227">
        <v>456031.94</v>
      </c>
      <c r="AK15527" s="207" t="s">
        <v>29303</v>
      </c>
      <c r="AL15527" s="208">
        <v>39878.25</v>
      </c>
      <c r="AM15527" s="93"/>
      <c r="AN15527" s="93"/>
      <c r="AO15527" s="93"/>
    </row>
    <row r="15528" spans="28:41" x14ac:dyDescent="0.55000000000000004">
      <c r="AB15528" s="278" t="s">
        <v>27319</v>
      </c>
      <c r="AC15528" s="279">
        <v>3384.12</v>
      </c>
      <c r="AE15528" s="246" t="s">
        <v>50580</v>
      </c>
      <c r="AF15528" s="247">
        <v>1080</v>
      </c>
      <c r="AH15528" s="226" t="s">
        <v>36873</v>
      </c>
      <c r="AI15528" s="227">
        <v>37677.839999999997</v>
      </c>
      <c r="AK15528" s="207" t="s">
        <v>29304</v>
      </c>
      <c r="AL15528" s="208">
        <v>9800</v>
      </c>
      <c r="AM15528" s="93"/>
      <c r="AN15528" s="93"/>
      <c r="AO15528" s="93"/>
    </row>
    <row r="15529" spans="28:41" x14ac:dyDescent="0.55000000000000004">
      <c r="AB15529" s="278" t="s">
        <v>27320</v>
      </c>
      <c r="AC15529" s="279">
        <v>8650</v>
      </c>
      <c r="AE15529" s="246" t="s">
        <v>54168</v>
      </c>
      <c r="AF15529" s="247">
        <v>25055.21</v>
      </c>
      <c r="AH15529" s="226" t="s">
        <v>36874</v>
      </c>
      <c r="AI15529" s="227">
        <v>321829.87</v>
      </c>
      <c r="AK15529" s="207" t="s">
        <v>29305</v>
      </c>
      <c r="AL15529" s="208">
        <v>480</v>
      </c>
      <c r="AM15529" s="93"/>
      <c r="AN15529" s="93"/>
      <c r="AO15529" s="93"/>
    </row>
    <row r="15530" spans="28:41" x14ac:dyDescent="0.55000000000000004">
      <c r="AB15530" s="278" t="s">
        <v>70958</v>
      </c>
      <c r="AC15530" s="279">
        <v>210</v>
      </c>
      <c r="AE15530" s="246" t="s">
        <v>54169</v>
      </c>
      <c r="AF15530" s="247">
        <v>214054.45</v>
      </c>
      <c r="AH15530" s="226" t="s">
        <v>50554</v>
      </c>
      <c r="AI15530" s="227">
        <v>19655</v>
      </c>
      <c r="AK15530" s="207" t="s">
        <v>29306</v>
      </c>
      <c r="AL15530" s="208">
        <v>4680</v>
      </c>
      <c r="AM15530" s="93"/>
      <c r="AN15530" s="93"/>
      <c r="AO15530" s="93"/>
    </row>
    <row r="15531" spans="28:41" x14ac:dyDescent="0.55000000000000004">
      <c r="AB15531" s="278" t="s">
        <v>27322</v>
      </c>
      <c r="AC15531" s="279">
        <v>1861.38</v>
      </c>
      <c r="AE15531" s="246" t="s">
        <v>54170</v>
      </c>
      <c r="AF15531" s="247">
        <v>6716.61</v>
      </c>
      <c r="AH15531" s="226" t="s">
        <v>54105</v>
      </c>
      <c r="AI15531" s="227">
        <v>32934.22</v>
      </c>
      <c r="AK15531" s="207" t="s">
        <v>29307</v>
      </c>
      <c r="AL15531" s="208">
        <v>1144.43</v>
      </c>
      <c r="AM15531" s="93"/>
      <c r="AN15531" s="93"/>
      <c r="AO15531" s="93"/>
    </row>
    <row r="15532" spans="28:41" x14ac:dyDescent="0.55000000000000004">
      <c r="AB15532" s="278" t="s">
        <v>27401</v>
      </c>
      <c r="AC15532" s="279">
        <v>237296.62</v>
      </c>
      <c r="AE15532" s="246" t="s">
        <v>54171</v>
      </c>
      <c r="AF15532" s="247">
        <v>18805.93</v>
      </c>
      <c r="AH15532" s="226" t="s">
        <v>39615</v>
      </c>
      <c r="AI15532" s="227">
        <v>153082.29</v>
      </c>
      <c r="AK15532" s="207" t="s">
        <v>29308</v>
      </c>
      <c r="AL15532" s="208">
        <v>21131.29</v>
      </c>
      <c r="AM15532" s="93"/>
      <c r="AN15532" s="93"/>
      <c r="AO15532" s="93"/>
    </row>
    <row r="15533" spans="28:41" x14ac:dyDescent="0.55000000000000004">
      <c r="AB15533" s="278" t="s">
        <v>27403</v>
      </c>
      <c r="AC15533" s="279">
        <v>22946.400000000001</v>
      </c>
      <c r="AE15533" s="246" t="s">
        <v>54172</v>
      </c>
      <c r="AF15533" s="247">
        <v>24270.57</v>
      </c>
      <c r="AH15533" s="226" t="s">
        <v>30140</v>
      </c>
      <c r="AI15533" s="227">
        <v>54926.05</v>
      </c>
      <c r="AK15533" s="207" t="s">
        <v>29309</v>
      </c>
      <c r="AL15533" s="208">
        <v>49019.75</v>
      </c>
      <c r="AM15533" s="93"/>
      <c r="AN15533" s="93"/>
      <c r="AO15533" s="93"/>
    </row>
    <row r="15534" spans="28:41" x14ac:dyDescent="0.55000000000000004">
      <c r="AB15534" s="278" t="s">
        <v>35654</v>
      </c>
      <c r="AC15534" s="279">
        <v>1916.52</v>
      </c>
      <c r="AE15534" s="246" t="s">
        <v>54173</v>
      </c>
      <c r="AF15534" s="247">
        <v>274.64</v>
      </c>
      <c r="AH15534" s="226" t="s">
        <v>34328</v>
      </c>
      <c r="AI15534" s="227">
        <v>317507.21000000002</v>
      </c>
      <c r="AK15534" s="207" t="s">
        <v>29310</v>
      </c>
      <c r="AL15534" s="208">
        <v>22631.97</v>
      </c>
      <c r="AM15534" s="93"/>
      <c r="AN15534" s="93"/>
      <c r="AO15534" s="93"/>
    </row>
    <row r="15535" spans="28:41" x14ac:dyDescent="0.55000000000000004">
      <c r="AB15535" s="278" t="s">
        <v>27404</v>
      </c>
      <c r="AC15535" s="279">
        <v>419926.07</v>
      </c>
      <c r="AE15535" s="246" t="s">
        <v>54174</v>
      </c>
      <c r="AF15535" s="247">
        <v>2028.75</v>
      </c>
      <c r="AH15535" s="226" t="s">
        <v>30142</v>
      </c>
      <c r="AI15535" s="227">
        <v>812256.22</v>
      </c>
      <c r="AK15535" s="207" t="s">
        <v>29311</v>
      </c>
      <c r="AL15535" s="208">
        <v>31465.5</v>
      </c>
      <c r="AM15535" s="93"/>
      <c r="AN15535" s="93"/>
      <c r="AO15535" s="93"/>
    </row>
    <row r="15536" spans="28:41" x14ac:dyDescent="0.55000000000000004">
      <c r="AB15536" s="278" t="s">
        <v>27405</v>
      </c>
      <c r="AC15536" s="279">
        <v>54113.4</v>
      </c>
      <c r="AE15536" s="246" t="s">
        <v>54175</v>
      </c>
      <c r="AF15536" s="247">
        <v>1012.25</v>
      </c>
      <c r="AH15536" s="226" t="s">
        <v>47366</v>
      </c>
      <c r="AI15536" s="227">
        <v>-20432.25</v>
      </c>
      <c r="AK15536" s="207" t="s">
        <v>29312</v>
      </c>
      <c r="AL15536" s="208">
        <v>7200</v>
      </c>
      <c r="AM15536" s="93"/>
      <c r="AN15536" s="93"/>
      <c r="AO15536" s="93"/>
    </row>
    <row r="15537" spans="28:41" x14ac:dyDescent="0.55000000000000004">
      <c r="AB15537" s="278" t="s">
        <v>27408</v>
      </c>
      <c r="AC15537" s="279">
        <v>264150.15999999997</v>
      </c>
      <c r="AE15537" s="246" t="s">
        <v>47415</v>
      </c>
      <c r="AF15537" s="247">
        <v>39612.980000000003</v>
      </c>
      <c r="AH15537" s="226" t="s">
        <v>49253</v>
      </c>
      <c r="AI15537" s="227">
        <v>27927</v>
      </c>
      <c r="AK15537" s="207" t="s">
        <v>29313</v>
      </c>
      <c r="AL15537" s="208">
        <v>21527.8</v>
      </c>
      <c r="AM15537" s="93"/>
      <c r="AN15537" s="93"/>
      <c r="AO15537" s="93"/>
    </row>
    <row r="15538" spans="28:41" x14ac:dyDescent="0.55000000000000004">
      <c r="AB15538" s="278" t="s">
        <v>27409</v>
      </c>
      <c r="AC15538" s="279">
        <v>30322.89</v>
      </c>
      <c r="AE15538" s="246" t="s">
        <v>47416</v>
      </c>
      <c r="AF15538" s="247">
        <v>11499.91</v>
      </c>
      <c r="AH15538" s="226" t="s">
        <v>47367</v>
      </c>
      <c r="AI15538" s="227">
        <v>49200</v>
      </c>
      <c r="AK15538" s="207" t="s">
        <v>29314</v>
      </c>
      <c r="AL15538" s="208">
        <v>2197.39</v>
      </c>
      <c r="AM15538" s="93"/>
      <c r="AN15538" s="93"/>
      <c r="AO15538" s="93"/>
    </row>
    <row r="15539" spans="28:41" x14ac:dyDescent="0.55000000000000004">
      <c r="AB15539" s="278" t="s">
        <v>40894</v>
      </c>
      <c r="AC15539" s="279">
        <v>191762.03</v>
      </c>
      <c r="AE15539" s="246" t="s">
        <v>47417</v>
      </c>
      <c r="AF15539" s="247">
        <v>98362.5</v>
      </c>
      <c r="AH15539" s="226" t="s">
        <v>47368</v>
      </c>
      <c r="AI15539" s="227">
        <v>3763.81</v>
      </c>
      <c r="AK15539" s="207" t="s">
        <v>29315</v>
      </c>
      <c r="AL15539" s="208">
        <v>4632.13</v>
      </c>
      <c r="AM15539" s="93"/>
      <c r="AN15539" s="93"/>
      <c r="AO15539" s="93"/>
    </row>
    <row r="15540" spans="28:41" x14ac:dyDescent="0.55000000000000004">
      <c r="AB15540" s="278" t="s">
        <v>27411</v>
      </c>
      <c r="AC15540" s="279">
        <v>1543.98</v>
      </c>
      <c r="AE15540" s="246" t="s">
        <v>47418</v>
      </c>
      <c r="AF15540" s="247">
        <v>24115</v>
      </c>
      <c r="AH15540" s="226" t="s">
        <v>47369</v>
      </c>
      <c r="AI15540" s="227">
        <v>8531.4</v>
      </c>
      <c r="AK15540" s="207" t="s">
        <v>29316</v>
      </c>
      <c r="AL15540" s="208">
        <v>12300</v>
      </c>
      <c r="AM15540" s="93"/>
      <c r="AN15540" s="93"/>
      <c r="AO15540" s="93"/>
    </row>
    <row r="15541" spans="28:41" x14ac:dyDescent="0.55000000000000004">
      <c r="AB15541" s="278" t="s">
        <v>49416</v>
      </c>
      <c r="AC15541" s="279">
        <v>199348.18</v>
      </c>
      <c r="AE15541" s="246" t="s">
        <v>47419</v>
      </c>
      <c r="AF15541" s="247">
        <v>83198.33</v>
      </c>
      <c r="AH15541" s="226" t="s">
        <v>50555</v>
      </c>
      <c r="AI15541" s="227">
        <v>372.27</v>
      </c>
      <c r="AK15541" s="207" t="s">
        <v>29317</v>
      </c>
      <c r="AL15541" s="208">
        <v>4824.1400000000003</v>
      </c>
      <c r="AM15541" s="93"/>
      <c r="AN15541" s="93"/>
      <c r="AO15541" s="93"/>
    </row>
    <row r="15542" spans="28:41" x14ac:dyDescent="0.55000000000000004">
      <c r="AB15542" s="278" t="s">
        <v>27412</v>
      </c>
      <c r="AC15542" s="279">
        <v>250111.56</v>
      </c>
      <c r="AE15542" s="246" t="s">
        <v>49306</v>
      </c>
      <c r="AF15542" s="247">
        <v>9420</v>
      </c>
      <c r="AH15542" s="226" t="s">
        <v>49254</v>
      </c>
      <c r="AI15542" s="227">
        <v>12082.82</v>
      </c>
      <c r="AK15542" s="207" t="s">
        <v>29318</v>
      </c>
      <c r="AL15542" s="208">
        <v>7976.2</v>
      </c>
      <c r="AM15542" s="93"/>
      <c r="AN15542" s="93"/>
      <c r="AO15542" s="93"/>
    </row>
    <row r="15543" spans="28:41" x14ac:dyDescent="0.55000000000000004">
      <c r="AB15543" s="278" t="s">
        <v>54554</v>
      </c>
      <c r="AC15543" s="279">
        <v>1224.8599999999999</v>
      </c>
      <c r="AE15543" s="246" t="s">
        <v>47420</v>
      </c>
      <c r="AF15543" s="247">
        <v>20832.79</v>
      </c>
      <c r="AH15543" s="226" t="s">
        <v>54106</v>
      </c>
      <c r="AI15543" s="227">
        <v>662.64</v>
      </c>
      <c r="AK15543" s="207" t="s">
        <v>29319</v>
      </c>
      <c r="AL15543" s="208">
        <v>2200</v>
      </c>
      <c r="AM15543" s="93"/>
      <c r="AN15543" s="93"/>
      <c r="AO15543" s="93"/>
    </row>
    <row r="15544" spans="28:41" x14ac:dyDescent="0.55000000000000004">
      <c r="AB15544" s="278" t="s">
        <v>27413</v>
      </c>
      <c r="AC15544" s="279">
        <v>119948.53</v>
      </c>
      <c r="AE15544" s="246" t="s">
        <v>50581</v>
      </c>
      <c r="AF15544" s="247">
        <v>52000</v>
      </c>
      <c r="AH15544" s="226" t="s">
        <v>50556</v>
      </c>
      <c r="AI15544" s="227">
        <v>6100.31</v>
      </c>
      <c r="AK15544" s="207" t="s">
        <v>29320</v>
      </c>
      <c r="AL15544" s="208">
        <v>20934.29</v>
      </c>
      <c r="AM15544" s="93"/>
      <c r="AN15544" s="93"/>
      <c r="AO15544" s="93"/>
    </row>
    <row r="15545" spans="28:41" x14ac:dyDescent="0.55000000000000004">
      <c r="AB15545" s="278" t="s">
        <v>27414</v>
      </c>
      <c r="AC15545" s="279">
        <v>323688.40000000002</v>
      </c>
      <c r="AE15545" s="246" t="s">
        <v>49307</v>
      </c>
      <c r="AF15545" s="247">
        <v>1489.13</v>
      </c>
      <c r="AH15545" s="226" t="s">
        <v>30143</v>
      </c>
      <c r="AI15545" s="227">
        <v>56532</v>
      </c>
      <c r="AK15545" s="207" t="s">
        <v>29321</v>
      </c>
      <c r="AL15545" s="208">
        <v>2814.71</v>
      </c>
      <c r="AM15545" s="93"/>
      <c r="AN15545" s="93"/>
      <c r="AO15545" s="93"/>
    </row>
    <row r="15546" spans="28:41" x14ac:dyDescent="0.55000000000000004">
      <c r="AB15546" s="278" t="s">
        <v>27415</v>
      </c>
      <c r="AC15546" s="279">
        <v>126048.13</v>
      </c>
      <c r="AE15546" s="246" t="s">
        <v>56749</v>
      </c>
      <c r="AF15546" s="247">
        <v>4362.4399999999996</v>
      </c>
      <c r="AH15546" s="226" t="s">
        <v>47370</v>
      </c>
      <c r="AI15546" s="227">
        <v>512.28</v>
      </c>
      <c r="AK15546" s="207" t="s">
        <v>29322</v>
      </c>
      <c r="AL15546" s="208">
        <v>5338</v>
      </c>
      <c r="AM15546" s="93"/>
      <c r="AN15546" s="93"/>
      <c r="AO15546" s="93"/>
    </row>
    <row r="15547" spans="28:41" x14ac:dyDescent="0.55000000000000004">
      <c r="AB15547" s="278" t="s">
        <v>27416</v>
      </c>
      <c r="AC15547" s="279">
        <v>97892.89</v>
      </c>
      <c r="AE15547" s="246" t="s">
        <v>56750</v>
      </c>
      <c r="AF15547" s="247">
        <v>2855.52</v>
      </c>
      <c r="AH15547" s="226" t="s">
        <v>36875</v>
      </c>
      <c r="AI15547" s="227">
        <v>43202.36</v>
      </c>
      <c r="AK15547" s="207" t="s">
        <v>29323</v>
      </c>
      <c r="AL15547" s="208">
        <v>20766</v>
      </c>
      <c r="AM15547" s="93"/>
      <c r="AN15547" s="93"/>
      <c r="AO15547" s="93"/>
    </row>
    <row r="15548" spans="28:41" x14ac:dyDescent="0.55000000000000004">
      <c r="AB15548" s="278" t="s">
        <v>27417</v>
      </c>
      <c r="AC15548" s="279">
        <v>112929.36</v>
      </c>
      <c r="AE15548" s="246" t="s">
        <v>49308</v>
      </c>
      <c r="AF15548" s="247">
        <v>63613.48</v>
      </c>
      <c r="AH15548" s="226" t="s">
        <v>36876</v>
      </c>
      <c r="AI15548" s="227">
        <v>24870.03</v>
      </c>
      <c r="AK15548" s="207" t="s">
        <v>29324</v>
      </c>
      <c r="AL15548" s="208">
        <v>14438</v>
      </c>
      <c r="AM15548" s="93"/>
      <c r="AN15548" s="93"/>
      <c r="AO15548" s="93"/>
    </row>
    <row r="15549" spans="28:41" x14ac:dyDescent="0.55000000000000004">
      <c r="AB15549" s="278" t="s">
        <v>60953</v>
      </c>
      <c r="AC15549" s="279">
        <v>95572.4</v>
      </c>
      <c r="AE15549" s="246" t="s">
        <v>56751</v>
      </c>
      <c r="AF15549" s="247">
        <v>25691.599999999999</v>
      </c>
      <c r="AH15549" s="226" t="s">
        <v>54107</v>
      </c>
      <c r="AI15549" s="227">
        <v>21392.45</v>
      </c>
      <c r="AK15549" s="207" t="s">
        <v>29325</v>
      </c>
      <c r="AL15549" s="208">
        <v>92089.93</v>
      </c>
      <c r="AM15549" s="93"/>
      <c r="AN15549" s="93"/>
      <c r="AO15549" s="93"/>
    </row>
    <row r="15550" spans="28:41" x14ac:dyDescent="0.55000000000000004">
      <c r="AB15550" s="278" t="s">
        <v>27420</v>
      </c>
      <c r="AC15550" s="279">
        <v>605.17999999999995</v>
      </c>
      <c r="AE15550" s="246" t="s">
        <v>48397</v>
      </c>
      <c r="AF15550" s="247">
        <v>156237.5</v>
      </c>
      <c r="AH15550" s="226" t="s">
        <v>40701</v>
      </c>
      <c r="AI15550" s="227">
        <v>4399.07</v>
      </c>
      <c r="AK15550" s="207" t="s">
        <v>29326</v>
      </c>
      <c r="AL15550" s="208">
        <v>52184.77</v>
      </c>
      <c r="AM15550" s="93"/>
      <c r="AN15550" s="93"/>
      <c r="AO15550" s="93"/>
    </row>
    <row r="15551" spans="28:41" x14ac:dyDescent="0.55000000000000004">
      <c r="AB15551" s="278" t="s">
        <v>55658</v>
      </c>
      <c r="AC15551" s="279">
        <v>36</v>
      </c>
      <c r="AE15551" s="246" t="s">
        <v>48398</v>
      </c>
      <c r="AF15551" s="247">
        <v>35900</v>
      </c>
      <c r="AH15551" s="226" t="s">
        <v>54108</v>
      </c>
      <c r="AI15551" s="227">
        <v>372855.44</v>
      </c>
      <c r="AK15551" s="207" t="s">
        <v>29327</v>
      </c>
      <c r="AL15551" s="208">
        <v>98492.26</v>
      </c>
      <c r="AM15551" s="93"/>
      <c r="AN15551" s="93"/>
      <c r="AO15551" s="93"/>
    </row>
    <row r="15552" spans="28:41" x14ac:dyDescent="0.55000000000000004">
      <c r="AB15552" s="278" t="s">
        <v>69502</v>
      </c>
      <c r="AC15552" s="279">
        <v>3692.15</v>
      </c>
      <c r="AE15552" s="246" t="s">
        <v>61653</v>
      </c>
      <c r="AF15552" s="247">
        <v>9825</v>
      </c>
      <c r="AH15552" s="226" t="s">
        <v>36877</v>
      </c>
      <c r="AI15552" s="227">
        <v>35646.26</v>
      </c>
      <c r="AK15552" s="207" t="s">
        <v>29328</v>
      </c>
      <c r="AL15552" s="208">
        <v>58.04</v>
      </c>
      <c r="AM15552" s="93"/>
      <c r="AN15552" s="93"/>
      <c r="AO15552" s="93"/>
    </row>
    <row r="15553" spans="28:41" x14ac:dyDescent="0.55000000000000004">
      <c r="AB15553" s="278" t="s">
        <v>63526</v>
      </c>
      <c r="AC15553" s="279">
        <v>5180.6000000000004</v>
      </c>
      <c r="AE15553" s="246" t="s">
        <v>48399</v>
      </c>
      <c r="AF15553" s="247">
        <v>22085.5</v>
      </c>
      <c r="AH15553" s="226" t="s">
        <v>36878</v>
      </c>
      <c r="AI15553" s="227">
        <v>102520.87</v>
      </c>
      <c r="AK15553" s="207" t="s">
        <v>29329</v>
      </c>
      <c r="AL15553" s="208">
        <v>375</v>
      </c>
      <c r="AM15553" s="93"/>
      <c r="AN15553" s="93"/>
      <c r="AO15553" s="93"/>
    </row>
    <row r="15554" spans="28:41" x14ac:dyDescent="0.55000000000000004">
      <c r="AB15554" s="278" t="s">
        <v>27421</v>
      </c>
      <c r="AC15554" s="279">
        <v>1189.77</v>
      </c>
      <c r="AE15554" s="246" t="s">
        <v>57983</v>
      </c>
      <c r="AF15554" s="247">
        <v>7560</v>
      </c>
      <c r="AH15554" s="226" t="s">
        <v>36879</v>
      </c>
      <c r="AI15554" s="227">
        <v>5453.04</v>
      </c>
      <c r="AK15554" s="207" t="s">
        <v>29330</v>
      </c>
      <c r="AL15554" s="208">
        <v>4843</v>
      </c>
      <c r="AM15554" s="93"/>
      <c r="AN15554" s="93"/>
      <c r="AO15554" s="93"/>
    </row>
    <row r="15555" spans="28:41" x14ac:dyDescent="0.55000000000000004">
      <c r="AB15555" s="278" t="s">
        <v>54555</v>
      </c>
      <c r="AC15555" s="279">
        <v>314609.36</v>
      </c>
      <c r="AE15555" s="246" t="s">
        <v>48400</v>
      </c>
      <c r="AF15555" s="247">
        <v>37083.730000000003</v>
      </c>
      <c r="AH15555" s="226" t="s">
        <v>50557</v>
      </c>
      <c r="AI15555" s="227">
        <v>251497.75</v>
      </c>
      <c r="AK15555" s="207" t="s">
        <v>29331</v>
      </c>
      <c r="AL15555" s="208">
        <v>14590.01</v>
      </c>
      <c r="AM15555" s="93"/>
      <c r="AN15555" s="93"/>
      <c r="AO15555" s="93"/>
    </row>
    <row r="15556" spans="28:41" x14ac:dyDescent="0.55000000000000004">
      <c r="AB15556" s="278" t="s">
        <v>27422</v>
      </c>
      <c r="AC15556" s="279">
        <v>105640.06</v>
      </c>
      <c r="AE15556" s="246" t="s">
        <v>48402</v>
      </c>
      <c r="AF15556" s="247">
        <v>123669</v>
      </c>
      <c r="AH15556" s="226" t="s">
        <v>39616</v>
      </c>
      <c r="AI15556" s="227">
        <v>19410.68</v>
      </c>
      <c r="AK15556" s="207" t="s">
        <v>29332</v>
      </c>
      <c r="AL15556" s="208">
        <v>4500</v>
      </c>
      <c r="AM15556" s="93"/>
      <c r="AN15556" s="93"/>
      <c r="AO15556" s="93"/>
    </row>
    <row r="15557" spans="28:41" x14ac:dyDescent="0.55000000000000004">
      <c r="AB15557" s="278" t="s">
        <v>27423</v>
      </c>
      <c r="AC15557" s="279">
        <v>510013.68</v>
      </c>
      <c r="AE15557" s="246" t="s">
        <v>48403</v>
      </c>
      <c r="AF15557" s="247">
        <v>27393.08</v>
      </c>
      <c r="AH15557" s="226" t="s">
        <v>35837</v>
      </c>
      <c r="AI15557" s="227">
        <v>1332773.28</v>
      </c>
      <c r="AK15557" s="207" t="s">
        <v>29333</v>
      </c>
      <c r="AL15557" s="208">
        <v>1460.4</v>
      </c>
      <c r="AM15557" s="93"/>
      <c r="AN15557" s="93"/>
      <c r="AO15557" s="93"/>
    </row>
    <row r="15558" spans="28:41" x14ac:dyDescent="0.55000000000000004">
      <c r="AB15558" s="278" t="s">
        <v>27424</v>
      </c>
      <c r="AC15558" s="279">
        <v>427460.93</v>
      </c>
      <c r="AE15558" s="246" t="s">
        <v>62861</v>
      </c>
      <c r="AF15558" s="247">
        <v>5500</v>
      </c>
      <c r="AH15558" s="226" t="s">
        <v>48378</v>
      </c>
      <c r="AI15558" s="227">
        <v>6874.71</v>
      </c>
      <c r="AK15558" s="207" t="s">
        <v>29334</v>
      </c>
      <c r="AL15558" s="208">
        <v>975.6</v>
      </c>
      <c r="AM15558" s="93"/>
      <c r="AN15558" s="93"/>
      <c r="AO15558" s="93"/>
    </row>
    <row r="15559" spans="28:41" x14ac:dyDescent="0.55000000000000004">
      <c r="AB15559" s="278" t="s">
        <v>27426</v>
      </c>
      <c r="AC15559" s="279">
        <v>12206.78</v>
      </c>
      <c r="AE15559" s="246" t="s">
        <v>54176</v>
      </c>
      <c r="AF15559" s="247">
        <v>1782.79</v>
      </c>
      <c r="AH15559" s="226" t="s">
        <v>48379</v>
      </c>
      <c r="AI15559" s="227">
        <v>525.91999999999996</v>
      </c>
      <c r="AK15559" s="207" t="s">
        <v>29335</v>
      </c>
      <c r="AL15559" s="208">
        <v>3092.98</v>
      </c>
      <c r="AM15559" s="93"/>
      <c r="AN15559" s="93"/>
      <c r="AO15559" s="93"/>
    </row>
    <row r="15560" spans="28:41" x14ac:dyDescent="0.55000000000000004">
      <c r="AB15560" s="278" t="s">
        <v>61137</v>
      </c>
      <c r="AC15560" s="279">
        <v>2478.69</v>
      </c>
      <c r="AE15560" s="246" t="s">
        <v>54177</v>
      </c>
      <c r="AF15560" s="247">
        <v>3469.1</v>
      </c>
      <c r="AH15560" s="226" t="s">
        <v>48380</v>
      </c>
      <c r="AI15560" s="227">
        <v>1656.79</v>
      </c>
      <c r="AK15560" s="207" t="s">
        <v>29336</v>
      </c>
      <c r="AL15560" s="208">
        <v>10728</v>
      </c>
      <c r="AM15560" s="93"/>
      <c r="AN15560" s="93"/>
      <c r="AO15560" s="93"/>
    </row>
    <row r="15561" spans="28:41" x14ac:dyDescent="0.55000000000000004">
      <c r="AB15561" s="278" t="s">
        <v>27430</v>
      </c>
      <c r="AC15561" s="279">
        <v>18622.28</v>
      </c>
      <c r="AE15561" s="246" t="s">
        <v>58732</v>
      </c>
      <c r="AF15561" s="247">
        <v>-0.01</v>
      </c>
      <c r="AH15561" s="226" t="s">
        <v>54109</v>
      </c>
      <c r="AI15561" s="227">
        <v>10942.58</v>
      </c>
      <c r="AK15561" s="207" t="s">
        <v>29337</v>
      </c>
      <c r="AL15561" s="208">
        <v>19469.669999999998</v>
      </c>
      <c r="AM15561" s="93"/>
      <c r="AN15561" s="93"/>
      <c r="AO15561" s="93"/>
    </row>
    <row r="15562" spans="28:41" x14ac:dyDescent="0.55000000000000004">
      <c r="AB15562" s="278" t="s">
        <v>14202</v>
      </c>
      <c r="AC15562" s="279">
        <v>2186490.7999999998</v>
      </c>
      <c r="AE15562" s="246" t="s">
        <v>58733</v>
      </c>
      <c r="AF15562" s="247">
        <v>14126.23</v>
      </c>
      <c r="AH15562" s="226" t="s">
        <v>49255</v>
      </c>
      <c r="AI15562" s="227">
        <v>5209.21</v>
      </c>
      <c r="AK15562" s="207" t="s">
        <v>29338</v>
      </c>
      <c r="AL15562" s="208">
        <v>21370.23</v>
      </c>
      <c r="AM15562" s="93"/>
      <c r="AN15562" s="93"/>
      <c r="AO15562" s="93"/>
    </row>
    <row r="15563" spans="28:41" x14ac:dyDescent="0.55000000000000004">
      <c r="AB15563" s="278" t="s">
        <v>27431</v>
      </c>
      <c r="AC15563" s="279">
        <v>-34387.06</v>
      </c>
      <c r="AE15563" s="246" t="s">
        <v>59947</v>
      </c>
      <c r="AF15563" s="247">
        <v>510.59</v>
      </c>
      <c r="AH15563" s="226" t="s">
        <v>47371</v>
      </c>
      <c r="AI15563" s="227">
        <v>3766.93</v>
      </c>
      <c r="AK15563" s="207" t="s">
        <v>29339</v>
      </c>
      <c r="AL15563" s="208">
        <v>14228.94</v>
      </c>
      <c r="AM15563" s="93"/>
      <c r="AN15563" s="93"/>
      <c r="AO15563" s="93"/>
    </row>
    <row r="15564" spans="28:41" x14ac:dyDescent="0.55000000000000004">
      <c r="AB15564" s="278" t="s">
        <v>48533</v>
      </c>
      <c r="AC15564" s="279">
        <v>6729371.7699999996</v>
      </c>
      <c r="AE15564" s="246" t="s">
        <v>48404</v>
      </c>
      <c r="AF15564" s="247">
        <v>19979.3</v>
      </c>
      <c r="AH15564" s="226" t="s">
        <v>50558</v>
      </c>
      <c r="AI15564" s="227">
        <v>6361.43</v>
      </c>
      <c r="AK15564" s="207" t="s">
        <v>14414</v>
      </c>
      <c r="AL15564" s="208">
        <v>90413.68</v>
      </c>
      <c r="AM15564" s="93"/>
      <c r="AN15564" s="93"/>
      <c r="AO15564" s="93"/>
    </row>
    <row r="15565" spans="28:41" x14ac:dyDescent="0.55000000000000004">
      <c r="AB15565" s="278" t="s">
        <v>48534</v>
      </c>
      <c r="AC15565" s="279">
        <v>2373586.42</v>
      </c>
      <c r="AE15565" s="246" t="s">
        <v>48405</v>
      </c>
      <c r="AF15565" s="247">
        <v>11544.19</v>
      </c>
      <c r="AH15565" s="226" t="s">
        <v>49256</v>
      </c>
      <c r="AI15565" s="227">
        <v>3140.9</v>
      </c>
      <c r="AK15565" s="207" t="s">
        <v>29340</v>
      </c>
      <c r="AL15565" s="208">
        <v>136891</v>
      </c>
      <c r="AM15565" s="93"/>
      <c r="AN15565" s="93"/>
      <c r="AO15565" s="93"/>
    </row>
    <row r="15566" spans="28:41" x14ac:dyDescent="0.55000000000000004">
      <c r="AB15566" s="278" t="s">
        <v>56859</v>
      </c>
      <c r="AC15566" s="279">
        <v>2926.32</v>
      </c>
      <c r="AE15566" s="246" t="s">
        <v>48406</v>
      </c>
      <c r="AF15566" s="247">
        <v>15408</v>
      </c>
      <c r="AH15566" s="226" t="s">
        <v>43121</v>
      </c>
      <c r="AI15566" s="227">
        <v>16606.740000000002</v>
      </c>
      <c r="AK15566" s="207" t="s">
        <v>29341</v>
      </c>
      <c r="AL15566" s="208">
        <v>14184.51</v>
      </c>
      <c r="AM15566" s="93"/>
      <c r="AN15566" s="93"/>
      <c r="AO15566" s="93"/>
    </row>
    <row r="15567" spans="28:41" x14ac:dyDescent="0.55000000000000004">
      <c r="AB15567" s="278" t="s">
        <v>66791</v>
      </c>
      <c r="AC15567" s="279">
        <v>138513.44</v>
      </c>
      <c r="AE15567" s="246" t="s">
        <v>48407</v>
      </c>
      <c r="AF15567" s="247">
        <v>49823.88</v>
      </c>
      <c r="AH15567" s="226" t="s">
        <v>45879</v>
      </c>
      <c r="AI15567" s="227">
        <v>12490.29</v>
      </c>
      <c r="AK15567" s="207" t="s">
        <v>29342</v>
      </c>
      <c r="AL15567" s="208">
        <v>63556.65</v>
      </c>
      <c r="AM15567" s="93"/>
      <c r="AN15567" s="93"/>
      <c r="AO15567" s="93"/>
    </row>
    <row r="15568" spans="28:41" x14ac:dyDescent="0.55000000000000004">
      <c r="AB15568" s="278" t="s">
        <v>56860</v>
      </c>
      <c r="AC15568" s="279">
        <v>86813.71</v>
      </c>
      <c r="AE15568" s="246" t="s">
        <v>63465</v>
      </c>
      <c r="AF15568" s="247">
        <v>665.29</v>
      </c>
      <c r="AH15568" s="226" t="s">
        <v>50559</v>
      </c>
      <c r="AI15568" s="227">
        <v>2275.19</v>
      </c>
      <c r="AK15568" s="207" t="s">
        <v>29343</v>
      </c>
      <c r="AL15568" s="208">
        <v>348565.06</v>
      </c>
      <c r="AM15568" s="93"/>
      <c r="AN15568" s="93"/>
      <c r="AO15568" s="93"/>
    </row>
    <row r="15569" spans="28:41" x14ac:dyDescent="0.55000000000000004">
      <c r="AB15569" s="278" t="s">
        <v>35664</v>
      </c>
      <c r="AC15569" s="279">
        <v>7128</v>
      </c>
      <c r="AE15569" s="246" t="s">
        <v>61654</v>
      </c>
      <c r="AF15569" s="247">
        <v>5014.16</v>
      </c>
      <c r="AH15569" s="226" t="s">
        <v>43122</v>
      </c>
      <c r="AI15569" s="227">
        <v>2864.46</v>
      </c>
      <c r="AK15569" s="207" t="s">
        <v>29344</v>
      </c>
      <c r="AL15569" s="208">
        <v>6565</v>
      </c>
      <c r="AM15569" s="93"/>
      <c r="AN15569" s="93"/>
      <c r="AO15569" s="93"/>
    </row>
    <row r="15570" spans="28:41" x14ac:dyDescent="0.55000000000000004">
      <c r="AB15570" s="278" t="s">
        <v>27494</v>
      </c>
      <c r="AC15570" s="279">
        <v>14890</v>
      </c>
      <c r="AE15570" s="246" t="s">
        <v>59948</v>
      </c>
      <c r="AF15570" s="247">
        <v>11702.35</v>
      </c>
      <c r="AH15570" s="226" t="s">
        <v>45880</v>
      </c>
      <c r="AI15570" s="227">
        <v>7745.04</v>
      </c>
      <c r="AK15570" s="207" t="s">
        <v>29345</v>
      </c>
      <c r="AL15570" s="208">
        <v>281443.20000000001</v>
      </c>
      <c r="AM15570" s="93"/>
      <c r="AN15570" s="93"/>
      <c r="AO15570" s="93"/>
    </row>
    <row r="15571" spans="28:41" x14ac:dyDescent="0.55000000000000004">
      <c r="AB15571" s="278" t="s">
        <v>27495</v>
      </c>
      <c r="AC15571" s="279">
        <v>32136.14</v>
      </c>
      <c r="AE15571" s="246" t="s">
        <v>48408</v>
      </c>
      <c r="AF15571" s="247">
        <v>11923.23</v>
      </c>
      <c r="AH15571" s="226" t="s">
        <v>45881</v>
      </c>
      <c r="AI15571" s="227">
        <v>7488.1</v>
      </c>
      <c r="AK15571" s="207" t="s">
        <v>29346</v>
      </c>
      <c r="AL15571" s="208">
        <v>15260</v>
      </c>
      <c r="AM15571" s="93"/>
      <c r="AN15571" s="93"/>
      <c r="AO15571" s="93"/>
    </row>
    <row r="15572" spans="28:41" x14ac:dyDescent="0.55000000000000004">
      <c r="AB15572" s="278" t="s">
        <v>40895</v>
      </c>
      <c r="AC15572" s="279">
        <v>108604.2</v>
      </c>
      <c r="AE15572" s="246" t="s">
        <v>48409</v>
      </c>
      <c r="AF15572" s="247">
        <v>5094.68</v>
      </c>
      <c r="AH15572" s="226" t="s">
        <v>54110</v>
      </c>
      <c r="AI15572" s="227">
        <v>1816.93</v>
      </c>
      <c r="AK15572" s="207" t="s">
        <v>29347</v>
      </c>
      <c r="AL15572" s="208">
        <v>7820</v>
      </c>
      <c r="AM15572" s="93"/>
      <c r="AN15572" s="93"/>
      <c r="AO15572" s="93"/>
    </row>
    <row r="15573" spans="28:41" x14ac:dyDescent="0.55000000000000004">
      <c r="AB15573" s="278" t="s">
        <v>27499</v>
      </c>
      <c r="AC15573" s="279">
        <v>43253.35</v>
      </c>
      <c r="AE15573" s="246" t="s">
        <v>54178</v>
      </c>
      <c r="AF15573" s="247">
        <v>3756.25</v>
      </c>
      <c r="AH15573" s="226" t="s">
        <v>45882</v>
      </c>
      <c r="AI15573" s="227">
        <v>550323.67000000004</v>
      </c>
      <c r="AK15573" s="207" t="s">
        <v>29348</v>
      </c>
      <c r="AL15573" s="208">
        <v>7415</v>
      </c>
      <c r="AM15573" s="93"/>
      <c r="AN15573" s="93"/>
      <c r="AO15573" s="93"/>
    </row>
    <row r="15574" spans="28:41" x14ac:dyDescent="0.55000000000000004">
      <c r="AB15574" s="278" t="s">
        <v>27500</v>
      </c>
      <c r="AC15574" s="279">
        <v>2700</v>
      </c>
      <c r="AE15574" s="246" t="s">
        <v>54179</v>
      </c>
      <c r="AF15574" s="247">
        <v>34429.81</v>
      </c>
      <c r="AH15574" s="226" t="s">
        <v>45883</v>
      </c>
      <c r="AI15574" s="227">
        <v>42026.33</v>
      </c>
      <c r="AK15574" s="207" t="s">
        <v>29349</v>
      </c>
      <c r="AL15574" s="208">
        <v>580</v>
      </c>
      <c r="AM15574" s="93"/>
      <c r="AN15574" s="93"/>
      <c r="AO15574" s="93"/>
    </row>
    <row r="15575" spans="28:41" x14ac:dyDescent="0.55000000000000004">
      <c r="AB15575" s="278" t="s">
        <v>27503</v>
      </c>
      <c r="AC15575" s="279">
        <v>1181.3599999999999</v>
      </c>
      <c r="AE15575" s="246" t="s">
        <v>54180</v>
      </c>
      <c r="AF15575" s="247">
        <v>105</v>
      </c>
      <c r="AH15575" s="226" t="s">
        <v>50560</v>
      </c>
      <c r="AI15575" s="227">
        <v>2852.88</v>
      </c>
      <c r="AK15575" s="207" t="s">
        <v>29350</v>
      </c>
      <c r="AL15575" s="208">
        <v>176645</v>
      </c>
      <c r="AM15575" s="93"/>
      <c r="AN15575" s="93"/>
      <c r="AO15575" s="93"/>
    </row>
    <row r="15576" spans="28:41" x14ac:dyDescent="0.55000000000000004">
      <c r="AB15576" s="278" t="s">
        <v>34120</v>
      </c>
      <c r="AC15576" s="279">
        <v>2550</v>
      </c>
      <c r="AE15576" s="246" t="s">
        <v>54181</v>
      </c>
      <c r="AF15576" s="247">
        <v>930</v>
      </c>
      <c r="AH15576" s="226" t="s">
        <v>50561</v>
      </c>
      <c r="AI15576" s="227">
        <v>370</v>
      </c>
      <c r="AK15576" s="207" t="s">
        <v>29351</v>
      </c>
      <c r="AL15576" s="208">
        <v>37012.39</v>
      </c>
      <c r="AM15576" s="93"/>
      <c r="AN15576" s="93"/>
      <c r="AO15576" s="93"/>
    </row>
    <row r="15577" spans="28:41" x14ac:dyDescent="0.55000000000000004">
      <c r="AB15577" s="278" t="s">
        <v>46169</v>
      </c>
      <c r="AC15577" s="279">
        <v>55107.07</v>
      </c>
      <c r="AE15577" s="246" t="s">
        <v>62337</v>
      </c>
      <c r="AF15577" s="247">
        <v>1200</v>
      </c>
      <c r="AH15577" s="226" t="s">
        <v>50562</v>
      </c>
      <c r="AI15577" s="227">
        <v>218.24</v>
      </c>
      <c r="AK15577" s="207" t="s">
        <v>29352</v>
      </c>
      <c r="AL15577" s="208">
        <v>281443.20000000001</v>
      </c>
      <c r="AM15577" s="93"/>
      <c r="AN15577" s="93"/>
      <c r="AO15577" s="93"/>
    </row>
    <row r="15578" spans="28:41" x14ac:dyDescent="0.55000000000000004">
      <c r="AB15578" s="278" t="s">
        <v>43362</v>
      </c>
      <c r="AC15578" s="279">
        <v>246500</v>
      </c>
      <c r="AE15578" s="246" t="s">
        <v>54182</v>
      </c>
      <c r="AF15578" s="247">
        <v>2317.46</v>
      </c>
      <c r="AH15578" s="226" t="s">
        <v>54111</v>
      </c>
      <c r="AI15578" s="227">
        <v>562.5</v>
      </c>
      <c r="AK15578" s="207" t="s">
        <v>29353</v>
      </c>
      <c r="AL15578" s="208">
        <v>15260</v>
      </c>
      <c r="AM15578" s="93"/>
      <c r="AN15578" s="93"/>
      <c r="AO15578" s="93"/>
    </row>
    <row r="15579" spans="28:41" x14ac:dyDescent="0.55000000000000004">
      <c r="AB15579" s="278" t="s">
        <v>62396</v>
      </c>
      <c r="AC15579" s="279">
        <v>5862.2</v>
      </c>
      <c r="AE15579" s="246" t="s">
        <v>55550</v>
      </c>
      <c r="AF15579" s="247">
        <v>701.56</v>
      </c>
      <c r="AH15579" s="226" t="s">
        <v>54112</v>
      </c>
      <c r="AI15579" s="227">
        <v>6695.29</v>
      </c>
      <c r="AK15579" s="207" t="s">
        <v>29354</v>
      </c>
      <c r="AL15579" s="208">
        <v>7820</v>
      </c>
      <c r="AM15579" s="93"/>
      <c r="AN15579" s="93"/>
      <c r="AO15579" s="93"/>
    </row>
    <row r="15580" spans="28:41" x14ac:dyDescent="0.55000000000000004">
      <c r="AB15580" s="278" t="s">
        <v>27504</v>
      </c>
      <c r="AC15580" s="279">
        <v>7740.81</v>
      </c>
      <c r="AE15580" s="246" t="s">
        <v>54184</v>
      </c>
      <c r="AF15580" s="247">
        <v>13.3</v>
      </c>
      <c r="AH15580" s="226" t="s">
        <v>43123</v>
      </c>
      <c r="AI15580" s="227">
        <v>220702.89</v>
      </c>
      <c r="AK15580" s="207" t="s">
        <v>29355</v>
      </c>
      <c r="AL15580" s="208">
        <v>7415</v>
      </c>
      <c r="AM15580" s="93"/>
      <c r="AN15580" s="93"/>
      <c r="AO15580" s="93"/>
    </row>
    <row r="15581" spans="28:41" x14ac:dyDescent="0.55000000000000004">
      <c r="AB15581" s="278" t="s">
        <v>27506</v>
      </c>
      <c r="AC15581" s="279">
        <v>42729.25</v>
      </c>
      <c r="AE15581" s="246" t="s">
        <v>65086</v>
      </c>
      <c r="AF15581" s="247">
        <v>292.05</v>
      </c>
      <c r="AH15581" s="226" t="s">
        <v>43124</v>
      </c>
      <c r="AI15581" s="227">
        <v>17069.11</v>
      </c>
      <c r="AK15581" s="207" t="s">
        <v>29356</v>
      </c>
      <c r="AL15581" s="208">
        <v>580</v>
      </c>
      <c r="AM15581" s="93"/>
      <c r="AN15581" s="93"/>
      <c r="AO15581" s="93"/>
    </row>
    <row r="15582" spans="28:41" x14ac:dyDescent="0.55000000000000004">
      <c r="AB15582" s="278" t="s">
        <v>27507</v>
      </c>
      <c r="AC15582" s="279">
        <v>134493.38</v>
      </c>
      <c r="AE15582" s="246" t="s">
        <v>54187</v>
      </c>
      <c r="AF15582" s="247">
        <v>76.209999999999994</v>
      </c>
      <c r="AH15582" s="226" t="s">
        <v>48381</v>
      </c>
      <c r="AI15582" s="227">
        <v>7478</v>
      </c>
      <c r="AK15582" s="207" t="s">
        <v>14415</v>
      </c>
      <c r="AL15582" s="208">
        <v>14590.01</v>
      </c>
      <c r="AM15582" s="93"/>
      <c r="AN15582" s="93"/>
      <c r="AO15582" s="93"/>
    </row>
    <row r="15583" spans="28:41" x14ac:dyDescent="0.55000000000000004">
      <c r="AB15583" s="278" t="s">
        <v>27508</v>
      </c>
      <c r="AC15583" s="279">
        <v>37810.589999999997</v>
      </c>
      <c r="AE15583" s="246" t="s">
        <v>65087</v>
      </c>
      <c r="AF15583" s="247">
        <v>501.75</v>
      </c>
      <c r="AH15583" s="226" t="s">
        <v>40702</v>
      </c>
      <c r="AI15583" s="227">
        <v>24940.2</v>
      </c>
      <c r="AK15583" s="207" t="s">
        <v>29357</v>
      </c>
      <c r="AL15583" s="208">
        <v>176645</v>
      </c>
      <c r="AM15583" s="93"/>
      <c r="AN15583" s="93"/>
      <c r="AO15583" s="93"/>
    </row>
    <row r="15584" spans="28:41" x14ac:dyDescent="0.55000000000000004">
      <c r="AB15584" s="278" t="s">
        <v>27509</v>
      </c>
      <c r="AC15584" s="279">
        <v>12000</v>
      </c>
      <c r="AE15584" s="246" t="s">
        <v>54188</v>
      </c>
      <c r="AF15584" s="247">
        <v>1009.72</v>
      </c>
      <c r="AH15584" s="226" t="s">
        <v>40703</v>
      </c>
      <c r="AI15584" s="227">
        <v>2065.8000000000002</v>
      </c>
      <c r="AK15584" s="207" t="s">
        <v>29358</v>
      </c>
      <c r="AL15584" s="208">
        <v>4500</v>
      </c>
      <c r="AM15584" s="93"/>
      <c r="AN15584" s="93"/>
      <c r="AO15584" s="93"/>
    </row>
    <row r="15585" spans="28:41" x14ac:dyDescent="0.55000000000000004">
      <c r="AB15585" s="278" t="s">
        <v>27510</v>
      </c>
      <c r="AC15585" s="279">
        <v>59729.99</v>
      </c>
      <c r="AE15585" s="246" t="s">
        <v>65088</v>
      </c>
      <c r="AF15585" s="247">
        <v>265.94</v>
      </c>
      <c r="AH15585" s="226" t="s">
        <v>50563</v>
      </c>
      <c r="AI15585" s="227">
        <v>10228.780000000001</v>
      </c>
      <c r="AK15585" s="207" t="s">
        <v>29359</v>
      </c>
      <c r="AL15585" s="208">
        <v>7200</v>
      </c>
      <c r="AM15585" s="93"/>
      <c r="AN15585" s="93"/>
      <c r="AO15585" s="93"/>
    </row>
    <row r="15586" spans="28:41" x14ac:dyDescent="0.55000000000000004">
      <c r="AB15586" s="278" t="s">
        <v>27513</v>
      </c>
      <c r="AC15586" s="279">
        <v>6734.76</v>
      </c>
      <c r="AE15586" s="246" t="s">
        <v>55551</v>
      </c>
      <c r="AF15586" s="247">
        <v>163.43</v>
      </c>
      <c r="AH15586" s="226" t="s">
        <v>50564</v>
      </c>
      <c r="AI15586" s="227">
        <v>782.5</v>
      </c>
      <c r="AK15586" s="207" t="s">
        <v>29360</v>
      </c>
      <c r="AL15586" s="208">
        <v>21527.8</v>
      </c>
      <c r="AM15586" s="93"/>
      <c r="AN15586" s="93"/>
      <c r="AO15586" s="93"/>
    </row>
    <row r="15587" spans="28:41" x14ac:dyDescent="0.55000000000000004">
      <c r="AB15587" s="278" t="s">
        <v>69503</v>
      </c>
      <c r="AC15587" s="279">
        <v>3155.8</v>
      </c>
      <c r="AE15587" s="246" t="s">
        <v>54189</v>
      </c>
      <c r="AF15587" s="247">
        <v>144.51</v>
      </c>
      <c r="AH15587" s="226" t="s">
        <v>47372</v>
      </c>
      <c r="AI15587" s="227">
        <v>292880.65000000002</v>
      </c>
      <c r="AK15587" s="207" t="s">
        <v>29361</v>
      </c>
      <c r="AL15587" s="208">
        <v>40670.18</v>
      </c>
      <c r="AM15587" s="93"/>
      <c r="AN15587" s="93"/>
      <c r="AO15587" s="93"/>
    </row>
    <row r="15588" spans="28:41" x14ac:dyDescent="0.55000000000000004">
      <c r="AB15588" s="278" t="s">
        <v>70959</v>
      </c>
      <c r="AC15588" s="279">
        <v>5000</v>
      </c>
      <c r="AE15588" s="246" t="s">
        <v>55552</v>
      </c>
      <c r="AF15588" s="247">
        <v>719.93</v>
      </c>
      <c r="AH15588" s="226" t="s">
        <v>47373</v>
      </c>
      <c r="AI15588" s="227">
        <v>86867.89</v>
      </c>
      <c r="AK15588" s="207" t="s">
        <v>29362</v>
      </c>
      <c r="AL15588" s="208">
        <v>5607.73</v>
      </c>
      <c r="AM15588" s="93"/>
      <c r="AN15588" s="93"/>
      <c r="AO15588" s="93"/>
    </row>
    <row r="15589" spans="28:41" x14ac:dyDescent="0.55000000000000004">
      <c r="AB15589" s="278" t="s">
        <v>27516</v>
      </c>
      <c r="AC15589" s="279">
        <v>288526.36</v>
      </c>
      <c r="AE15589" s="246" t="s">
        <v>45926</v>
      </c>
      <c r="AF15589" s="247">
        <v>113589.66</v>
      </c>
      <c r="AH15589" s="226" t="s">
        <v>47374</v>
      </c>
      <c r="AI15589" s="227">
        <v>28320.400000000001</v>
      </c>
      <c r="AK15589" s="207" t="s">
        <v>29363</v>
      </c>
      <c r="AL15589" s="208">
        <v>9657.98</v>
      </c>
      <c r="AM15589" s="93"/>
      <c r="AN15589" s="93"/>
      <c r="AO15589" s="93"/>
    </row>
    <row r="15590" spans="28:41" x14ac:dyDescent="0.55000000000000004">
      <c r="AB15590" s="278" t="s">
        <v>27518</v>
      </c>
      <c r="AC15590" s="279">
        <v>157007.67000000001</v>
      </c>
      <c r="AE15590" s="246" t="s">
        <v>62862</v>
      </c>
      <c r="AF15590" s="247">
        <v>8805</v>
      </c>
      <c r="AH15590" s="226" t="s">
        <v>35839</v>
      </c>
      <c r="AI15590" s="227">
        <v>74995.66</v>
      </c>
      <c r="AK15590" s="207" t="s">
        <v>29364</v>
      </c>
      <c r="AL15590" s="208">
        <v>23028</v>
      </c>
      <c r="AM15590" s="93"/>
      <c r="AN15590" s="93"/>
      <c r="AO15590" s="93"/>
    </row>
    <row r="15591" spans="28:41" x14ac:dyDescent="0.55000000000000004">
      <c r="AB15591" s="278" t="s">
        <v>27520</v>
      </c>
      <c r="AC15591" s="279">
        <v>447064.21</v>
      </c>
      <c r="AE15591" s="246" t="s">
        <v>57984</v>
      </c>
      <c r="AF15591" s="247">
        <v>16707.2</v>
      </c>
      <c r="AH15591" s="226" t="s">
        <v>35840</v>
      </c>
      <c r="AI15591" s="227">
        <v>9576</v>
      </c>
      <c r="AK15591" s="207" t="s">
        <v>29365</v>
      </c>
      <c r="AL15591" s="208">
        <v>19469.669999999998</v>
      </c>
      <c r="AM15591" s="93"/>
      <c r="AN15591" s="93"/>
      <c r="AO15591" s="93"/>
    </row>
    <row r="15592" spans="28:41" x14ac:dyDescent="0.55000000000000004">
      <c r="AB15592" s="278" t="s">
        <v>60028</v>
      </c>
      <c r="AC15592" s="279">
        <v>-1557.25</v>
      </c>
      <c r="AE15592" s="246" t="s">
        <v>61655</v>
      </c>
      <c r="AF15592" s="247">
        <v>13664.42</v>
      </c>
      <c r="AH15592" s="226" t="s">
        <v>35841</v>
      </c>
      <c r="AI15592" s="227">
        <v>467486.58</v>
      </c>
      <c r="AK15592" s="207" t="s">
        <v>29366</v>
      </c>
      <c r="AL15592" s="208">
        <v>21370.23</v>
      </c>
      <c r="AM15592" s="93"/>
      <c r="AN15592" s="93"/>
      <c r="AO15592" s="93"/>
    </row>
    <row r="15593" spans="28:41" x14ac:dyDescent="0.55000000000000004">
      <c r="AB15593" s="278" t="s">
        <v>27521</v>
      </c>
      <c r="AC15593" s="279">
        <v>2770754.32</v>
      </c>
      <c r="AE15593" s="246" t="s">
        <v>47421</v>
      </c>
      <c r="AF15593" s="247">
        <v>92821.09</v>
      </c>
      <c r="AH15593" s="226" t="s">
        <v>54113</v>
      </c>
      <c r="AI15593" s="227">
        <v>78471</v>
      </c>
      <c r="AK15593" s="207" t="s">
        <v>29367</v>
      </c>
      <c r="AL15593" s="208">
        <v>2200</v>
      </c>
      <c r="AM15593" s="93"/>
      <c r="AN15593" s="93"/>
      <c r="AO15593" s="93"/>
    </row>
    <row r="15594" spans="28:41" x14ac:dyDescent="0.55000000000000004">
      <c r="AB15594" s="278" t="s">
        <v>47597</v>
      </c>
      <c r="AC15594" s="279">
        <v>95481.43</v>
      </c>
      <c r="AE15594" s="246" t="s">
        <v>47422</v>
      </c>
      <c r="AF15594" s="247">
        <v>3381.71</v>
      </c>
      <c r="AH15594" s="226" t="s">
        <v>48382</v>
      </c>
      <c r="AI15594" s="227">
        <v>100646</v>
      </c>
      <c r="AK15594" s="207" t="s">
        <v>29368</v>
      </c>
      <c r="AL15594" s="208">
        <v>14228.94</v>
      </c>
      <c r="AM15594" s="93"/>
      <c r="AN15594" s="93"/>
      <c r="AO15594" s="93"/>
    </row>
    <row r="15595" spans="28:41" x14ac:dyDescent="0.55000000000000004">
      <c r="AB15595" s="278" t="s">
        <v>69504</v>
      </c>
      <c r="AC15595" s="279">
        <v>82899.05</v>
      </c>
      <c r="AE15595" s="246" t="s">
        <v>60870</v>
      </c>
      <c r="AF15595" s="247">
        <v>4492.53</v>
      </c>
      <c r="AH15595" s="226" t="s">
        <v>40704</v>
      </c>
      <c r="AI15595" s="227">
        <v>6995</v>
      </c>
      <c r="AK15595" s="207" t="s">
        <v>14418</v>
      </c>
      <c r="AL15595" s="208">
        <v>201765.75</v>
      </c>
      <c r="AM15595" s="93"/>
      <c r="AN15595" s="93"/>
      <c r="AO15595" s="93"/>
    </row>
    <row r="15596" spans="28:41" x14ac:dyDescent="0.55000000000000004">
      <c r="AB15596" s="278" t="s">
        <v>58790</v>
      </c>
      <c r="AC15596" s="279">
        <v>41372.800000000003</v>
      </c>
      <c r="AE15596" s="246" t="s">
        <v>47423</v>
      </c>
      <c r="AF15596" s="247">
        <v>3066.74</v>
      </c>
      <c r="AH15596" s="226" t="s">
        <v>43125</v>
      </c>
      <c r="AI15596" s="227">
        <v>7044</v>
      </c>
      <c r="AK15596" s="207" t="s">
        <v>29369</v>
      </c>
      <c r="AL15596" s="208">
        <v>189075.77</v>
      </c>
      <c r="AM15596" s="93"/>
      <c r="AN15596" s="93"/>
      <c r="AO15596" s="93"/>
    </row>
    <row r="15597" spans="28:41" x14ac:dyDescent="0.55000000000000004">
      <c r="AB15597" s="278" t="s">
        <v>27583</v>
      </c>
      <c r="AC15597" s="279">
        <v>167955.34</v>
      </c>
      <c r="AE15597" s="246" t="s">
        <v>47424</v>
      </c>
      <c r="AF15597" s="247">
        <v>80974.320000000007</v>
      </c>
      <c r="AH15597" s="226" t="s">
        <v>43126</v>
      </c>
      <c r="AI15597" s="227">
        <v>579</v>
      </c>
      <c r="AK15597" s="207" t="s">
        <v>29370</v>
      </c>
      <c r="AL15597" s="208">
        <v>172909.26</v>
      </c>
      <c r="AM15597" s="93"/>
      <c r="AN15597" s="93"/>
      <c r="AO15597" s="93"/>
    </row>
    <row r="15598" spans="28:41" x14ac:dyDescent="0.55000000000000004">
      <c r="AB15598" s="278" t="s">
        <v>14214</v>
      </c>
      <c r="AC15598" s="279">
        <v>45526.63</v>
      </c>
      <c r="AE15598" s="246" t="s">
        <v>45927</v>
      </c>
      <c r="AF15598" s="247">
        <v>20790.759999999998</v>
      </c>
      <c r="AH15598" s="226" t="s">
        <v>49257</v>
      </c>
      <c r="AI15598" s="227">
        <v>19402.5</v>
      </c>
      <c r="AK15598" s="207" t="s">
        <v>29371</v>
      </c>
      <c r="AL15598" s="208">
        <v>63556.65</v>
      </c>
      <c r="AM15598" s="93"/>
      <c r="AN15598" s="93"/>
      <c r="AO15598" s="93"/>
    </row>
    <row r="15599" spans="28:41" x14ac:dyDescent="0.55000000000000004">
      <c r="AB15599" s="278" t="s">
        <v>32761</v>
      </c>
      <c r="AC15599" s="279">
        <v>25311.86</v>
      </c>
      <c r="AE15599" s="246" t="s">
        <v>47425</v>
      </c>
      <c r="AF15599" s="247">
        <v>2112</v>
      </c>
      <c r="AH15599" s="226" t="s">
        <v>54114</v>
      </c>
      <c r="AI15599" s="227">
        <v>10510</v>
      </c>
      <c r="AK15599" s="207" t="s">
        <v>29372</v>
      </c>
      <c r="AL15599" s="208">
        <v>348565.06</v>
      </c>
      <c r="AM15599" s="93"/>
      <c r="AN15599" s="93"/>
      <c r="AO15599" s="93"/>
    </row>
    <row r="15600" spans="28:41" x14ac:dyDescent="0.55000000000000004">
      <c r="AB15600" s="278" t="s">
        <v>27587</v>
      </c>
      <c r="AC15600" s="279">
        <v>8463.91</v>
      </c>
      <c r="AE15600" s="246" t="s">
        <v>45928</v>
      </c>
      <c r="AF15600" s="247">
        <v>1099.01</v>
      </c>
      <c r="AH15600" s="226" t="s">
        <v>49258</v>
      </c>
      <c r="AI15600" s="227">
        <v>2289.5</v>
      </c>
      <c r="AK15600" s="207" t="s">
        <v>29373</v>
      </c>
      <c r="AL15600" s="208">
        <v>2872.75</v>
      </c>
      <c r="AM15600" s="93"/>
      <c r="AN15600" s="93"/>
      <c r="AO15600" s="93"/>
    </row>
    <row r="15601" spans="28:41" x14ac:dyDescent="0.55000000000000004">
      <c r="AB15601" s="278" t="s">
        <v>35667</v>
      </c>
      <c r="AC15601" s="279">
        <v>2090687.02</v>
      </c>
      <c r="AE15601" s="246" t="s">
        <v>45929</v>
      </c>
      <c r="AF15601" s="247">
        <v>107755.18</v>
      </c>
      <c r="AH15601" s="226" t="s">
        <v>54115</v>
      </c>
      <c r="AI15601" s="227">
        <v>68709.460000000006</v>
      </c>
      <c r="AK15601" s="207" t="s">
        <v>29374</v>
      </c>
      <c r="AL15601" s="208">
        <v>6875</v>
      </c>
      <c r="AM15601" s="93"/>
      <c r="AN15601" s="93"/>
      <c r="AO15601" s="93"/>
    </row>
    <row r="15602" spans="28:41" x14ac:dyDescent="0.55000000000000004">
      <c r="AB15602" s="278" t="s">
        <v>27588</v>
      </c>
      <c r="AC15602" s="279">
        <v>19832.89</v>
      </c>
      <c r="AE15602" s="246" t="s">
        <v>50582</v>
      </c>
      <c r="AF15602" s="247">
        <v>595</v>
      </c>
      <c r="AH15602" s="226" t="s">
        <v>54116</v>
      </c>
      <c r="AI15602" s="227">
        <v>19755.509999999998</v>
      </c>
      <c r="AK15602" s="207" t="s">
        <v>29375</v>
      </c>
      <c r="AL15602" s="208">
        <v>255.25</v>
      </c>
      <c r="AM15602" s="93"/>
      <c r="AN15602" s="93"/>
      <c r="AO15602" s="93"/>
    </row>
    <row r="15603" spans="28:41" x14ac:dyDescent="0.55000000000000004">
      <c r="AB15603" s="278" t="s">
        <v>69505</v>
      </c>
      <c r="AC15603" s="279">
        <v>356154.5</v>
      </c>
      <c r="AE15603" s="246" t="s">
        <v>58734</v>
      </c>
      <c r="AF15603" s="247">
        <v>2924.99</v>
      </c>
      <c r="AH15603" s="226" t="s">
        <v>54117</v>
      </c>
      <c r="AI15603" s="227">
        <v>8173.47</v>
      </c>
      <c r="AK15603" s="207" t="s">
        <v>29376</v>
      </c>
      <c r="AL15603" s="208">
        <v>541.1</v>
      </c>
      <c r="AM15603" s="93"/>
      <c r="AN15603" s="93"/>
      <c r="AO15603" s="93"/>
    </row>
    <row r="15604" spans="28:41" x14ac:dyDescent="0.55000000000000004">
      <c r="AB15604" s="278" t="s">
        <v>27589</v>
      </c>
      <c r="AC15604" s="279">
        <v>428300.01</v>
      </c>
      <c r="AE15604" s="246" t="s">
        <v>61656</v>
      </c>
      <c r="AF15604" s="247">
        <v>6272</v>
      </c>
      <c r="AH15604" s="226" t="s">
        <v>54118</v>
      </c>
      <c r="AI15604" s="227">
        <v>7715.49</v>
      </c>
      <c r="AK15604" s="207" t="s">
        <v>29377</v>
      </c>
      <c r="AL15604" s="208">
        <v>1492.67</v>
      </c>
      <c r="AM15604" s="93"/>
      <c r="AN15604" s="93"/>
      <c r="AO15604" s="93"/>
    </row>
    <row r="15605" spans="28:41" x14ac:dyDescent="0.55000000000000004">
      <c r="AB15605" s="278" t="s">
        <v>14216</v>
      </c>
      <c r="AC15605" s="279">
        <v>256449.55</v>
      </c>
      <c r="AE15605" s="246" t="s">
        <v>45930</v>
      </c>
      <c r="AF15605" s="247">
        <v>3941.67</v>
      </c>
      <c r="AH15605" s="226" t="s">
        <v>47375</v>
      </c>
      <c r="AI15605" s="227">
        <v>194099.83</v>
      </c>
      <c r="AK15605" s="207" t="s">
        <v>29378</v>
      </c>
      <c r="AL15605" s="208">
        <v>177.97</v>
      </c>
      <c r="AM15605" s="93"/>
      <c r="AN15605" s="93"/>
      <c r="AO15605" s="93"/>
    </row>
    <row r="15606" spans="28:41" x14ac:dyDescent="0.55000000000000004">
      <c r="AB15606" s="278" t="s">
        <v>14217</v>
      </c>
      <c r="AC15606" s="279">
        <v>727164.84</v>
      </c>
      <c r="AE15606" s="246" t="s">
        <v>45931</v>
      </c>
      <c r="AF15606" s="247">
        <v>20885.82</v>
      </c>
      <c r="AH15606" s="226" t="s">
        <v>36881</v>
      </c>
      <c r="AI15606" s="227">
        <v>3500</v>
      </c>
      <c r="AK15606" s="207" t="s">
        <v>29379</v>
      </c>
      <c r="AL15606" s="208">
        <v>3027.3</v>
      </c>
      <c r="AM15606" s="93"/>
      <c r="AN15606" s="93"/>
      <c r="AO15606" s="93"/>
    </row>
    <row r="15607" spans="28:41" x14ac:dyDescent="0.55000000000000004">
      <c r="AB15607" s="278" t="s">
        <v>27590</v>
      </c>
      <c r="AC15607" s="279">
        <v>37785</v>
      </c>
      <c r="AE15607" s="246" t="s">
        <v>45932</v>
      </c>
      <c r="AF15607" s="247">
        <v>2245</v>
      </c>
      <c r="AH15607" s="226" t="s">
        <v>47376</v>
      </c>
      <c r="AI15607" s="227">
        <v>66976.25</v>
      </c>
      <c r="AK15607" s="207" t="s">
        <v>29380</v>
      </c>
      <c r="AL15607" s="208">
        <v>2897</v>
      </c>
      <c r="AM15607" s="93"/>
      <c r="AN15607" s="93"/>
      <c r="AO15607" s="93"/>
    </row>
    <row r="15608" spans="28:41" x14ac:dyDescent="0.55000000000000004">
      <c r="AB15608" s="278" t="s">
        <v>14218</v>
      </c>
      <c r="AC15608" s="279">
        <v>551951.46</v>
      </c>
      <c r="AE15608" s="246" t="s">
        <v>55553</v>
      </c>
      <c r="AF15608" s="247">
        <v>4399.49</v>
      </c>
      <c r="AH15608" s="226" t="s">
        <v>47377</v>
      </c>
      <c r="AI15608" s="227">
        <v>12689.4</v>
      </c>
      <c r="AK15608" s="207" t="s">
        <v>29381</v>
      </c>
      <c r="AL15608" s="208">
        <v>3875.64</v>
      </c>
      <c r="AM15608" s="93"/>
      <c r="AN15608" s="93"/>
      <c r="AO15608" s="93"/>
    </row>
    <row r="15609" spans="28:41" x14ac:dyDescent="0.55000000000000004">
      <c r="AB15609" s="278" t="s">
        <v>14219</v>
      </c>
      <c r="AC15609" s="279">
        <v>32776.83</v>
      </c>
      <c r="AE15609" s="246" t="s">
        <v>45933</v>
      </c>
      <c r="AF15609" s="247">
        <v>15357.44</v>
      </c>
      <c r="AH15609" s="226" t="s">
        <v>47378</v>
      </c>
      <c r="AI15609" s="227">
        <v>104362.12</v>
      </c>
      <c r="AK15609" s="207" t="s">
        <v>29382</v>
      </c>
      <c r="AL15609" s="208">
        <v>463.36</v>
      </c>
      <c r="AM15609" s="93"/>
      <c r="AN15609" s="93"/>
      <c r="AO15609" s="93"/>
    </row>
    <row r="15610" spans="28:41" x14ac:dyDescent="0.55000000000000004">
      <c r="AB15610" s="278" t="s">
        <v>50764</v>
      </c>
      <c r="AC15610" s="279">
        <v>1687.76</v>
      </c>
      <c r="AE15610" s="246" t="s">
        <v>45934</v>
      </c>
      <c r="AF15610" s="247">
        <v>3926.73</v>
      </c>
      <c r="AH15610" s="226" t="s">
        <v>35842</v>
      </c>
      <c r="AI15610" s="227">
        <v>91196.36</v>
      </c>
      <c r="AK15610" s="207" t="s">
        <v>14419</v>
      </c>
      <c r="AL15610" s="208">
        <v>109</v>
      </c>
      <c r="AM15610" s="93"/>
      <c r="AN15610" s="93"/>
      <c r="AO15610" s="93"/>
    </row>
    <row r="15611" spans="28:41" x14ac:dyDescent="0.55000000000000004">
      <c r="AB15611" s="278" t="s">
        <v>14220</v>
      </c>
      <c r="AC15611" s="279">
        <v>502827.98</v>
      </c>
      <c r="AE15611" s="246" t="s">
        <v>50583</v>
      </c>
      <c r="AF15611" s="247">
        <v>21500</v>
      </c>
      <c r="AH15611" s="226" t="s">
        <v>36882</v>
      </c>
      <c r="AI15611" s="227">
        <v>64224.92</v>
      </c>
      <c r="AK15611" s="207" t="s">
        <v>29383</v>
      </c>
      <c r="AL15611" s="208">
        <v>483</v>
      </c>
      <c r="AM15611" s="93"/>
      <c r="AN15611" s="93"/>
      <c r="AO15611" s="93"/>
    </row>
    <row r="15612" spans="28:41" x14ac:dyDescent="0.55000000000000004">
      <c r="AB15612" s="278" t="s">
        <v>14221</v>
      </c>
      <c r="AC15612" s="279">
        <v>72122.710000000006</v>
      </c>
      <c r="AE15612" s="246" t="s">
        <v>50584</v>
      </c>
      <c r="AF15612" s="247">
        <v>1333</v>
      </c>
      <c r="AH15612" s="226" t="s">
        <v>50565</v>
      </c>
      <c r="AI15612" s="227">
        <v>26169.39</v>
      </c>
      <c r="AK15612" s="207" t="s">
        <v>29384</v>
      </c>
      <c r="AL15612" s="208">
        <v>4388</v>
      </c>
      <c r="AM15612" s="93"/>
      <c r="AN15612" s="93"/>
      <c r="AO15612" s="93"/>
    </row>
    <row r="15613" spans="28:41" x14ac:dyDescent="0.55000000000000004">
      <c r="AB15613" s="278" t="s">
        <v>14222</v>
      </c>
      <c r="AC15613" s="279">
        <v>49091.28</v>
      </c>
      <c r="AE15613" s="246" t="s">
        <v>54190</v>
      </c>
      <c r="AF15613" s="247">
        <v>20297</v>
      </c>
      <c r="AH15613" s="226" t="s">
        <v>36883</v>
      </c>
      <c r="AI15613" s="227">
        <v>6042.4</v>
      </c>
      <c r="AK15613" s="207" t="s">
        <v>29385</v>
      </c>
      <c r="AL15613" s="208">
        <v>1641</v>
      </c>
      <c r="AM15613" s="93"/>
      <c r="AN15613" s="93"/>
      <c r="AO15613" s="93"/>
    </row>
    <row r="15614" spans="28:41" x14ac:dyDescent="0.55000000000000004">
      <c r="AB15614" s="278" t="s">
        <v>27597</v>
      </c>
      <c r="AC15614" s="279">
        <v>323983.02</v>
      </c>
      <c r="AE15614" s="246" t="s">
        <v>65089</v>
      </c>
      <c r="AF15614" s="247">
        <v>8019.01</v>
      </c>
      <c r="AH15614" s="226" t="s">
        <v>40705</v>
      </c>
      <c r="AI15614" s="227">
        <v>55387</v>
      </c>
      <c r="AK15614" s="207" t="s">
        <v>29386</v>
      </c>
      <c r="AL15614" s="208">
        <v>8154</v>
      </c>
      <c r="AM15614" s="93"/>
      <c r="AN15614" s="93"/>
      <c r="AO15614" s="93"/>
    </row>
    <row r="15615" spans="28:41" x14ac:dyDescent="0.55000000000000004">
      <c r="AB15615" s="278" t="s">
        <v>14223</v>
      </c>
      <c r="AC15615" s="279">
        <v>486193.23</v>
      </c>
      <c r="AE15615" s="246" t="s">
        <v>50585</v>
      </c>
      <c r="AF15615" s="247">
        <v>71464.67</v>
      </c>
      <c r="AH15615" s="226" t="s">
        <v>54119</v>
      </c>
      <c r="AI15615" s="227">
        <v>26875</v>
      </c>
      <c r="AK15615" s="207" t="s">
        <v>29387</v>
      </c>
      <c r="AL15615" s="208">
        <v>3096.95</v>
      </c>
      <c r="AM15615" s="93"/>
      <c r="AN15615" s="93"/>
      <c r="AO15615" s="93"/>
    </row>
    <row r="15616" spans="28:41" x14ac:dyDescent="0.55000000000000004">
      <c r="AB15616" s="278" t="s">
        <v>40896</v>
      </c>
      <c r="AC15616" s="279">
        <v>2580857.2000000002</v>
      </c>
      <c r="AE15616" s="246" t="s">
        <v>50586</v>
      </c>
      <c r="AF15616" s="247">
        <v>95413.78</v>
      </c>
      <c r="AH15616" s="226" t="s">
        <v>45884</v>
      </c>
      <c r="AI15616" s="227">
        <v>78680</v>
      </c>
      <c r="AK15616" s="207" t="s">
        <v>29388</v>
      </c>
      <c r="AL15616" s="208">
        <v>3670</v>
      </c>
      <c r="AM15616" s="93"/>
      <c r="AN15616" s="93"/>
      <c r="AO15616" s="93"/>
    </row>
    <row r="15617" spans="28:41" x14ac:dyDescent="0.55000000000000004">
      <c r="AB15617" s="278" t="s">
        <v>34136</v>
      </c>
      <c r="AC15617" s="279">
        <v>174328.45</v>
      </c>
      <c r="AE15617" s="248" t="s">
        <v>54192</v>
      </c>
      <c r="AF15617" s="249">
        <v>136132.44</v>
      </c>
      <c r="AH15617" s="226" t="s">
        <v>45885</v>
      </c>
      <c r="AI15617" s="227">
        <v>6019</v>
      </c>
      <c r="AK15617" s="207" t="s">
        <v>29389</v>
      </c>
      <c r="AL15617" s="208">
        <v>325</v>
      </c>
      <c r="AM15617" s="93"/>
      <c r="AN15617" s="93"/>
      <c r="AO15617" s="93"/>
    </row>
    <row r="15618" spans="28:41" x14ac:dyDescent="0.55000000000000004">
      <c r="AB15618" s="278" t="s">
        <v>27670</v>
      </c>
      <c r="AC15618" s="279">
        <v>320021.92</v>
      </c>
      <c r="AE15618" s="248" t="s">
        <v>14677</v>
      </c>
      <c r="AF15618" s="249">
        <v>776171.06</v>
      </c>
      <c r="AH15618" s="226" t="s">
        <v>43127</v>
      </c>
      <c r="AI15618" s="227">
        <v>102135.27</v>
      </c>
      <c r="AK15618" s="207" t="s">
        <v>29390</v>
      </c>
      <c r="AL15618" s="208">
        <v>12350</v>
      </c>
      <c r="AM15618" s="93"/>
      <c r="AN15618" s="93"/>
      <c r="AO15618" s="93"/>
    </row>
    <row r="15619" spans="28:41" x14ac:dyDescent="0.55000000000000004">
      <c r="AB15619" s="278" t="s">
        <v>35677</v>
      </c>
      <c r="AC15619" s="279">
        <v>57260</v>
      </c>
      <c r="AE15619" s="248" t="s">
        <v>65090</v>
      </c>
      <c r="AF15619" s="249">
        <v>64784.39</v>
      </c>
      <c r="AH15619" s="226" t="s">
        <v>43128</v>
      </c>
      <c r="AI15619" s="227">
        <v>7936.87</v>
      </c>
      <c r="AK15619" s="207" t="s">
        <v>29391</v>
      </c>
      <c r="AL15619" s="208">
        <v>944.77</v>
      </c>
      <c r="AM15619" s="93"/>
      <c r="AN15619" s="93"/>
      <c r="AO15619" s="93"/>
    </row>
    <row r="15620" spans="28:41" x14ac:dyDescent="0.55000000000000004">
      <c r="AB15620" s="278" t="s">
        <v>27671</v>
      </c>
      <c r="AC15620" s="279">
        <v>296980</v>
      </c>
      <c r="AE15620" s="248" t="s">
        <v>45935</v>
      </c>
      <c r="AF15620" s="249">
        <v>302248.34000000003</v>
      </c>
      <c r="AH15620" s="226" t="s">
        <v>30217</v>
      </c>
      <c r="AI15620" s="227">
        <v>3703.35</v>
      </c>
      <c r="AK15620" s="207" t="s">
        <v>29392</v>
      </c>
      <c r="AL15620" s="208">
        <v>2541.98</v>
      </c>
      <c r="AM15620" s="93"/>
      <c r="AN15620" s="93"/>
      <c r="AO15620" s="93"/>
    </row>
    <row r="15621" spans="28:41" x14ac:dyDescent="0.55000000000000004">
      <c r="AB15621" s="278" t="s">
        <v>34139</v>
      </c>
      <c r="AC15621" s="279">
        <v>22500</v>
      </c>
      <c r="AE15621" s="248" t="s">
        <v>40711</v>
      </c>
      <c r="AF15621" s="249">
        <v>51504.25</v>
      </c>
      <c r="AH15621" s="226" t="s">
        <v>30218</v>
      </c>
      <c r="AI15621" s="227">
        <v>1756.98</v>
      </c>
      <c r="AK15621" s="207" t="s">
        <v>29393</v>
      </c>
      <c r="AL15621" s="208">
        <v>239.99</v>
      </c>
      <c r="AM15621" s="93"/>
      <c r="AN15621" s="93"/>
      <c r="AO15621" s="93"/>
    </row>
    <row r="15622" spans="28:41" x14ac:dyDescent="0.55000000000000004">
      <c r="AB15622" s="278" t="s">
        <v>27675</v>
      </c>
      <c r="AC15622" s="279">
        <v>247542.5</v>
      </c>
      <c r="AE15622" s="248" t="s">
        <v>45936</v>
      </c>
      <c r="AF15622" s="249">
        <v>19555.919999999998</v>
      </c>
      <c r="AH15622" s="226" t="s">
        <v>30219</v>
      </c>
      <c r="AI15622" s="227">
        <v>6682.22</v>
      </c>
      <c r="AK15622" s="207" t="s">
        <v>29394</v>
      </c>
      <c r="AL15622" s="208">
        <v>19225</v>
      </c>
      <c r="AM15622" s="93"/>
      <c r="AN15622" s="93"/>
      <c r="AO15622" s="93"/>
    </row>
    <row r="15623" spans="28:41" x14ac:dyDescent="0.55000000000000004">
      <c r="AB15623" s="278" t="s">
        <v>47598</v>
      </c>
      <c r="AC15623" s="279">
        <v>2118497.12</v>
      </c>
      <c r="AE15623" s="248" t="s">
        <v>14678</v>
      </c>
      <c r="AF15623" s="249">
        <v>99860.5</v>
      </c>
      <c r="AH15623" s="226" t="s">
        <v>43129</v>
      </c>
      <c r="AI15623" s="227">
        <v>6430</v>
      </c>
      <c r="AK15623" s="207" t="s">
        <v>29395</v>
      </c>
      <c r="AL15623" s="208">
        <v>4130.8900000000003</v>
      </c>
      <c r="AM15623" s="93"/>
      <c r="AN15623" s="93"/>
      <c r="AO15623" s="93"/>
    </row>
    <row r="15624" spans="28:41" x14ac:dyDescent="0.55000000000000004">
      <c r="AB15624" s="278" t="s">
        <v>39483</v>
      </c>
      <c r="AC15624" s="279">
        <v>8400.08</v>
      </c>
      <c r="AE15624" s="248" t="s">
        <v>59949</v>
      </c>
      <c r="AF15624" s="249">
        <v>47670.74</v>
      </c>
      <c r="AH15624" s="226" t="s">
        <v>43130</v>
      </c>
      <c r="AI15624" s="227">
        <v>21571.08</v>
      </c>
      <c r="AK15624" s="207" t="s">
        <v>29396</v>
      </c>
      <c r="AL15624" s="208">
        <v>1485.87</v>
      </c>
      <c r="AM15624" s="93"/>
      <c r="AN15624" s="93"/>
      <c r="AO15624" s="93"/>
    </row>
    <row r="15625" spans="28:41" x14ac:dyDescent="0.55000000000000004">
      <c r="AB15625" s="278" t="s">
        <v>49417</v>
      </c>
      <c r="AC15625" s="279">
        <v>27074.880000000001</v>
      </c>
      <c r="AE15625" s="248" t="s">
        <v>14679</v>
      </c>
      <c r="AF15625" s="249">
        <v>192070.18</v>
      </c>
      <c r="AH15625" s="226" t="s">
        <v>43131</v>
      </c>
      <c r="AI15625" s="227">
        <v>1649.92</v>
      </c>
      <c r="AK15625" s="207" t="s">
        <v>29397</v>
      </c>
      <c r="AL15625" s="208">
        <v>4034.65</v>
      </c>
      <c r="AM15625" s="93"/>
      <c r="AN15625" s="93"/>
      <c r="AO15625" s="93"/>
    </row>
    <row r="15626" spans="28:41" x14ac:dyDescent="0.55000000000000004">
      <c r="AB15626" s="278" t="s">
        <v>27676</v>
      </c>
      <c r="AC15626" s="279">
        <v>5000</v>
      </c>
      <c r="AE15626" s="248" t="s">
        <v>62863</v>
      </c>
      <c r="AF15626" s="249">
        <v>77941.42</v>
      </c>
      <c r="AH15626" s="226" t="s">
        <v>47379</v>
      </c>
      <c r="AI15626" s="227">
        <v>16618</v>
      </c>
      <c r="AK15626" s="207" t="s">
        <v>29398</v>
      </c>
      <c r="AL15626" s="208">
        <v>177.97</v>
      </c>
      <c r="AM15626" s="93"/>
      <c r="AN15626" s="93"/>
      <c r="AO15626" s="93"/>
    </row>
    <row r="15627" spans="28:41" x14ac:dyDescent="0.55000000000000004">
      <c r="AB15627" s="278" t="s">
        <v>27677</v>
      </c>
      <c r="AC15627" s="279">
        <v>83465.7</v>
      </c>
      <c r="AE15627" s="248" t="s">
        <v>65091</v>
      </c>
      <c r="AF15627" s="249">
        <v>810</v>
      </c>
      <c r="AH15627" s="226" t="s">
        <v>40706</v>
      </c>
      <c r="AI15627" s="227">
        <v>16000</v>
      </c>
      <c r="AK15627" s="207" t="s">
        <v>29399</v>
      </c>
      <c r="AL15627" s="208">
        <v>463.36</v>
      </c>
      <c r="AM15627" s="93"/>
      <c r="AN15627" s="93"/>
      <c r="AO15627" s="93"/>
    </row>
    <row r="15628" spans="28:41" x14ac:dyDescent="0.55000000000000004">
      <c r="AB15628" s="278" t="s">
        <v>27678</v>
      </c>
      <c r="AC15628" s="279">
        <v>30000</v>
      </c>
      <c r="AE15628" s="248" t="s">
        <v>65092</v>
      </c>
      <c r="AF15628" s="249">
        <v>434.6</v>
      </c>
      <c r="AH15628" s="226" t="s">
        <v>54120</v>
      </c>
      <c r="AI15628" s="227">
        <v>3000</v>
      </c>
      <c r="AK15628" s="207" t="s">
        <v>14421</v>
      </c>
      <c r="AL15628" s="208">
        <v>10143.24</v>
      </c>
      <c r="AM15628" s="93"/>
      <c r="AN15628" s="93"/>
      <c r="AO15628" s="93"/>
    </row>
    <row r="15629" spans="28:41" x14ac:dyDescent="0.55000000000000004">
      <c r="AB15629" s="278" t="s">
        <v>14232</v>
      </c>
      <c r="AC15629" s="279">
        <v>255878.98</v>
      </c>
      <c r="AE15629" s="248" t="s">
        <v>65093</v>
      </c>
      <c r="AF15629" s="249">
        <v>3500</v>
      </c>
      <c r="AH15629" s="226" t="s">
        <v>54121</v>
      </c>
      <c r="AI15629" s="227">
        <v>3000</v>
      </c>
      <c r="AK15629" s="207" t="s">
        <v>29400</v>
      </c>
      <c r="AL15629" s="208">
        <v>5346</v>
      </c>
      <c r="AM15629" s="93"/>
      <c r="AN15629" s="93"/>
      <c r="AO15629" s="93"/>
    </row>
    <row r="15630" spans="28:41" x14ac:dyDescent="0.55000000000000004">
      <c r="AB15630" s="278" t="s">
        <v>14233</v>
      </c>
      <c r="AC15630" s="279">
        <v>742203.83</v>
      </c>
      <c r="AE15630" s="248" t="s">
        <v>14680</v>
      </c>
      <c r="AF15630" s="249">
        <v>21359.09</v>
      </c>
      <c r="AH15630" s="226" t="s">
        <v>54122</v>
      </c>
      <c r="AI15630" s="227">
        <v>11993.48</v>
      </c>
      <c r="AK15630" s="207" t="s">
        <v>29401</v>
      </c>
      <c r="AL15630" s="208">
        <v>12542</v>
      </c>
      <c r="AM15630" s="93"/>
      <c r="AN15630" s="93"/>
      <c r="AO15630" s="93"/>
    </row>
    <row r="15631" spans="28:41" x14ac:dyDescent="0.55000000000000004">
      <c r="AB15631" s="278" t="s">
        <v>27680</v>
      </c>
      <c r="AC15631" s="279">
        <v>80607.16</v>
      </c>
      <c r="AE15631" s="248" t="s">
        <v>14681</v>
      </c>
      <c r="AF15631" s="249">
        <v>87550</v>
      </c>
      <c r="AH15631" s="226" t="s">
        <v>54123</v>
      </c>
      <c r="AI15631" s="227">
        <v>16530.740000000002</v>
      </c>
      <c r="AK15631" s="207" t="s">
        <v>29402</v>
      </c>
      <c r="AL15631" s="208">
        <v>53620</v>
      </c>
      <c r="AM15631" s="93"/>
      <c r="AN15631" s="93"/>
      <c r="AO15631" s="93"/>
    </row>
    <row r="15632" spans="28:41" x14ac:dyDescent="0.55000000000000004">
      <c r="AB15632" s="278" t="s">
        <v>27681</v>
      </c>
      <c r="AC15632" s="279">
        <v>115985.45</v>
      </c>
      <c r="AE15632" s="248" t="s">
        <v>14696</v>
      </c>
      <c r="AF15632" s="249">
        <v>108926.34</v>
      </c>
      <c r="AH15632" s="226" t="s">
        <v>45886</v>
      </c>
      <c r="AI15632" s="227">
        <v>41000</v>
      </c>
      <c r="AK15632" s="207" t="s">
        <v>29403</v>
      </c>
      <c r="AL15632" s="208">
        <v>4102</v>
      </c>
      <c r="AM15632" s="93"/>
      <c r="AN15632" s="93"/>
      <c r="AO15632" s="93"/>
    </row>
    <row r="15633" spans="28:41" x14ac:dyDescent="0.55000000000000004">
      <c r="AB15633" s="278" t="s">
        <v>14234</v>
      </c>
      <c r="AC15633" s="279">
        <v>172888.2</v>
      </c>
      <c r="AE15633" s="248" t="s">
        <v>34420</v>
      </c>
      <c r="AF15633" s="249">
        <v>603918.62</v>
      </c>
      <c r="AH15633" s="226" t="s">
        <v>45887</v>
      </c>
      <c r="AI15633" s="227">
        <v>3157</v>
      </c>
      <c r="AK15633" s="207" t="s">
        <v>29404</v>
      </c>
      <c r="AL15633" s="208">
        <v>788</v>
      </c>
      <c r="AM15633" s="93"/>
      <c r="AN15633" s="93"/>
      <c r="AO15633" s="93"/>
    </row>
    <row r="15634" spans="28:41" x14ac:dyDescent="0.55000000000000004">
      <c r="AB15634" s="278" t="s">
        <v>69506</v>
      </c>
      <c r="AC15634" s="279">
        <v>16894.09</v>
      </c>
      <c r="AE15634" s="248" t="s">
        <v>34421</v>
      </c>
      <c r="AF15634" s="249">
        <v>60288.94</v>
      </c>
      <c r="AH15634" s="226" t="s">
        <v>45888</v>
      </c>
      <c r="AI15634" s="227">
        <v>1093500</v>
      </c>
      <c r="AK15634" s="207" t="s">
        <v>29405</v>
      </c>
      <c r="AL15634" s="208">
        <v>50370</v>
      </c>
      <c r="AM15634" s="93"/>
      <c r="AN15634" s="93"/>
      <c r="AO15634" s="93"/>
    </row>
    <row r="15635" spans="28:41" x14ac:dyDescent="0.55000000000000004">
      <c r="AB15635" s="278" t="s">
        <v>47599</v>
      </c>
      <c r="AC15635" s="279">
        <v>153280.79999999999</v>
      </c>
      <c r="AE15635" s="248" t="s">
        <v>54193</v>
      </c>
      <c r="AF15635" s="249">
        <v>736798.22</v>
      </c>
      <c r="AH15635" s="226" t="s">
        <v>45889</v>
      </c>
      <c r="AI15635" s="227">
        <v>83691.240000000005</v>
      </c>
      <c r="AK15635" s="207" t="s">
        <v>29406</v>
      </c>
      <c r="AL15635" s="208">
        <v>1314</v>
      </c>
      <c r="AM15635" s="93"/>
      <c r="AN15635" s="93"/>
      <c r="AO15635" s="93"/>
    </row>
    <row r="15636" spans="28:41" x14ac:dyDescent="0.55000000000000004">
      <c r="AB15636" s="278" t="s">
        <v>39484</v>
      </c>
      <c r="AC15636" s="279">
        <v>58282.45</v>
      </c>
      <c r="AE15636" s="248" t="s">
        <v>14697</v>
      </c>
      <c r="AF15636" s="249">
        <v>101711.41</v>
      </c>
      <c r="AH15636" s="226" t="s">
        <v>30287</v>
      </c>
      <c r="AI15636" s="227">
        <v>5831</v>
      </c>
      <c r="AK15636" s="207" t="s">
        <v>29407</v>
      </c>
      <c r="AL15636" s="208">
        <v>3719</v>
      </c>
      <c r="AM15636" s="93"/>
      <c r="AN15636" s="93"/>
      <c r="AO15636" s="93"/>
    </row>
    <row r="15637" spans="28:41" x14ac:dyDescent="0.55000000000000004">
      <c r="AB15637" s="278" t="s">
        <v>36708</v>
      </c>
      <c r="AC15637" s="279">
        <v>1799.69</v>
      </c>
      <c r="AE15637" s="248" t="s">
        <v>62338</v>
      </c>
      <c r="AF15637" s="249">
        <v>23160.76</v>
      </c>
      <c r="AH15637" s="226" t="s">
        <v>30289</v>
      </c>
      <c r="AI15637" s="227">
        <v>20.86</v>
      </c>
      <c r="AK15637" s="207" t="s">
        <v>29408</v>
      </c>
      <c r="AL15637" s="208">
        <v>18001.2</v>
      </c>
      <c r="AM15637" s="93"/>
      <c r="AN15637" s="93"/>
      <c r="AO15637" s="93"/>
    </row>
    <row r="15638" spans="28:41" x14ac:dyDescent="0.55000000000000004">
      <c r="AB15638" s="278" t="s">
        <v>54559</v>
      </c>
      <c r="AC15638" s="279">
        <v>3157.97</v>
      </c>
      <c r="AE15638" s="248" t="s">
        <v>14699</v>
      </c>
      <c r="AF15638" s="249">
        <v>132392.17000000001</v>
      </c>
      <c r="AH15638" s="226" t="s">
        <v>35844</v>
      </c>
      <c r="AI15638" s="227">
        <v>151.63</v>
      </c>
      <c r="AK15638" s="207" t="s">
        <v>29409</v>
      </c>
      <c r="AL15638" s="208">
        <v>59167.199999999997</v>
      </c>
      <c r="AM15638" s="93"/>
      <c r="AN15638" s="93"/>
      <c r="AO15638" s="93"/>
    </row>
    <row r="15639" spans="28:41" x14ac:dyDescent="0.55000000000000004">
      <c r="AB15639" s="278" t="s">
        <v>70960</v>
      </c>
      <c r="AC15639" s="279">
        <v>5700</v>
      </c>
      <c r="AE15639" s="248" t="s">
        <v>14700</v>
      </c>
      <c r="AF15639" s="249">
        <v>91100.68</v>
      </c>
      <c r="AH15639" s="226" t="s">
        <v>30296</v>
      </c>
      <c r="AI15639" s="227">
        <v>2652</v>
      </c>
      <c r="AK15639" s="207" t="s">
        <v>29410</v>
      </c>
      <c r="AL15639" s="208">
        <v>56697.120000000003</v>
      </c>
      <c r="AM15639" s="93"/>
      <c r="AN15639" s="93"/>
      <c r="AO15639" s="93"/>
    </row>
    <row r="15640" spans="28:41" x14ac:dyDescent="0.55000000000000004">
      <c r="AB15640" s="278" t="s">
        <v>14235</v>
      </c>
      <c r="AC15640" s="279">
        <v>27044.91</v>
      </c>
      <c r="AE15640" s="248" t="s">
        <v>35943</v>
      </c>
      <c r="AF15640" s="249">
        <v>4289.12</v>
      </c>
      <c r="AH15640" s="226" t="s">
        <v>14503</v>
      </c>
      <c r="AI15640" s="227">
        <v>658.42</v>
      </c>
      <c r="AK15640" s="207" t="s">
        <v>29411</v>
      </c>
      <c r="AL15640" s="208">
        <v>4232.3999999999996</v>
      </c>
      <c r="AM15640" s="93"/>
      <c r="AN15640" s="93"/>
      <c r="AO15640" s="93"/>
    </row>
    <row r="15641" spans="28:41" x14ac:dyDescent="0.55000000000000004">
      <c r="AB15641" s="278" t="s">
        <v>58099</v>
      </c>
      <c r="AC15641" s="279">
        <v>691981.7</v>
      </c>
      <c r="AE15641" s="248" t="s">
        <v>14701</v>
      </c>
      <c r="AF15641" s="249">
        <v>358.66</v>
      </c>
      <c r="AH15641" s="226" t="s">
        <v>14504</v>
      </c>
      <c r="AI15641" s="227">
        <v>1908.68</v>
      </c>
      <c r="AK15641" s="207" t="s">
        <v>29412</v>
      </c>
      <c r="AL15641" s="208">
        <v>10413.08</v>
      </c>
      <c r="AM15641" s="93"/>
      <c r="AN15641" s="93"/>
      <c r="AO15641" s="93"/>
    </row>
    <row r="15642" spans="28:41" x14ac:dyDescent="0.55000000000000004">
      <c r="AB15642" s="278" t="s">
        <v>14236</v>
      </c>
      <c r="AC15642" s="279">
        <v>283653.09000000003</v>
      </c>
      <c r="AE15642" s="248" t="s">
        <v>56752</v>
      </c>
      <c r="AF15642" s="249">
        <v>5500</v>
      </c>
      <c r="AH15642" s="226" t="s">
        <v>30298</v>
      </c>
      <c r="AI15642" s="227">
        <v>521.96</v>
      </c>
      <c r="AK15642" s="207" t="s">
        <v>29413</v>
      </c>
      <c r="AL15642" s="208">
        <v>2836</v>
      </c>
      <c r="AM15642" s="93"/>
      <c r="AN15642" s="93"/>
      <c r="AO15642" s="93"/>
    </row>
    <row r="15643" spans="28:41" x14ac:dyDescent="0.55000000000000004">
      <c r="AB15643" s="278" t="s">
        <v>27685</v>
      </c>
      <c r="AC15643" s="279">
        <v>28908</v>
      </c>
      <c r="AE15643" s="248" t="s">
        <v>34435</v>
      </c>
      <c r="AF15643" s="249">
        <v>196793.53</v>
      </c>
      <c r="AH15643" s="226" t="s">
        <v>30299</v>
      </c>
      <c r="AI15643" s="227">
        <v>38413.75</v>
      </c>
      <c r="AK15643" s="207" t="s">
        <v>29414</v>
      </c>
      <c r="AL15643" s="208">
        <v>10504</v>
      </c>
      <c r="AM15643" s="93"/>
      <c r="AN15643" s="93"/>
      <c r="AO15643" s="93"/>
    </row>
    <row r="15644" spans="28:41" x14ac:dyDescent="0.55000000000000004">
      <c r="AB15644" s="278" t="s">
        <v>27687</v>
      </c>
      <c r="AC15644" s="279">
        <v>561256.22</v>
      </c>
      <c r="AE15644" s="248" t="s">
        <v>33043</v>
      </c>
      <c r="AF15644" s="249">
        <v>493856.13</v>
      </c>
      <c r="AH15644" s="226" t="s">
        <v>14505</v>
      </c>
      <c r="AI15644" s="227">
        <v>451.99</v>
      </c>
      <c r="AK15644" s="207" t="s">
        <v>29415</v>
      </c>
      <c r="AL15644" s="208">
        <v>18001.2</v>
      </c>
      <c r="AM15644" s="93"/>
      <c r="AN15644" s="93"/>
      <c r="AO15644" s="93"/>
    </row>
    <row r="15645" spans="28:41" x14ac:dyDescent="0.55000000000000004">
      <c r="AB15645" s="278" t="s">
        <v>27688</v>
      </c>
      <c r="AC15645" s="279">
        <v>149372</v>
      </c>
      <c r="AE15645" s="248" t="s">
        <v>50587</v>
      </c>
      <c r="AF15645" s="249">
        <v>4183</v>
      </c>
      <c r="AH15645" s="226" t="s">
        <v>14506</v>
      </c>
      <c r="AI15645" s="227">
        <v>4508.38</v>
      </c>
      <c r="AK15645" s="207" t="s">
        <v>29416</v>
      </c>
      <c r="AL15645" s="208">
        <v>112787.2</v>
      </c>
      <c r="AM15645" s="93"/>
      <c r="AN15645" s="93"/>
      <c r="AO15645" s="93"/>
    </row>
    <row r="15646" spans="28:41" x14ac:dyDescent="0.55000000000000004">
      <c r="AB15646" s="278" t="s">
        <v>27714</v>
      </c>
      <c r="AC15646" s="279">
        <v>9143.9500000000007</v>
      </c>
      <c r="AE15646" s="248" t="s">
        <v>47428</v>
      </c>
      <c r="AF15646" s="249">
        <v>360</v>
      </c>
      <c r="AH15646" s="226" t="s">
        <v>30306</v>
      </c>
      <c r="AI15646" s="227">
        <v>-6831.28</v>
      </c>
      <c r="AK15646" s="207" t="s">
        <v>29417</v>
      </c>
      <c r="AL15646" s="208">
        <v>56697.120000000003</v>
      </c>
      <c r="AM15646" s="93"/>
      <c r="AN15646" s="93"/>
      <c r="AO15646" s="93"/>
    </row>
    <row r="15647" spans="28:41" x14ac:dyDescent="0.55000000000000004">
      <c r="AB15647" s="278" t="s">
        <v>27715</v>
      </c>
      <c r="AC15647" s="279">
        <v>7533.76</v>
      </c>
      <c r="AE15647" s="248" t="s">
        <v>12956</v>
      </c>
      <c r="AF15647" s="249">
        <v>1268.7</v>
      </c>
      <c r="AH15647" s="226" t="s">
        <v>35845</v>
      </c>
      <c r="AI15647" s="227">
        <v>36941</v>
      </c>
      <c r="AK15647" s="207" t="s">
        <v>29418</v>
      </c>
      <c r="AL15647" s="208">
        <v>4232.3999999999996</v>
      </c>
      <c r="AM15647" s="93"/>
      <c r="AN15647" s="93"/>
      <c r="AO15647" s="93"/>
    </row>
    <row r="15648" spans="28:41" x14ac:dyDescent="0.55000000000000004">
      <c r="AB15648" s="278" t="s">
        <v>14239</v>
      </c>
      <c r="AC15648" s="279">
        <v>8191.2</v>
      </c>
      <c r="AE15648" s="248" t="s">
        <v>34436</v>
      </c>
      <c r="AF15648" s="249">
        <v>5225281</v>
      </c>
      <c r="AH15648" s="226" t="s">
        <v>35846</v>
      </c>
      <c r="AI15648" s="227">
        <v>19074</v>
      </c>
      <c r="AK15648" s="207" t="s">
        <v>29419</v>
      </c>
      <c r="AL15648" s="208">
        <v>14515.08</v>
      </c>
      <c r="AM15648" s="93"/>
      <c r="AN15648" s="93"/>
      <c r="AO15648" s="93"/>
    </row>
    <row r="15649" spans="28:41" x14ac:dyDescent="0.55000000000000004">
      <c r="AB15649" s="278" t="s">
        <v>14248</v>
      </c>
      <c r="AC15649" s="279">
        <v>69320.570000000007</v>
      </c>
      <c r="AE15649" s="248" t="s">
        <v>14774</v>
      </c>
      <c r="AF15649" s="249">
        <v>39259.550000000003</v>
      </c>
      <c r="AH15649" s="226" t="s">
        <v>30307</v>
      </c>
      <c r="AI15649" s="227">
        <v>4050</v>
      </c>
      <c r="AK15649" s="207" t="s">
        <v>29420</v>
      </c>
      <c r="AL15649" s="208">
        <v>10504</v>
      </c>
      <c r="AM15649" s="93"/>
      <c r="AN15649" s="93"/>
      <c r="AO15649" s="93"/>
    </row>
    <row r="15650" spans="28:41" x14ac:dyDescent="0.55000000000000004">
      <c r="AB15650" s="278" t="s">
        <v>27784</v>
      </c>
      <c r="AC15650" s="279">
        <v>7443.76</v>
      </c>
      <c r="AE15650" s="248" t="s">
        <v>56753</v>
      </c>
      <c r="AF15650" s="249">
        <v>15000</v>
      </c>
      <c r="AH15650" s="226" t="s">
        <v>54124</v>
      </c>
      <c r="AI15650" s="227">
        <v>1500</v>
      </c>
      <c r="AK15650" s="207" t="s">
        <v>29421</v>
      </c>
      <c r="AL15650" s="208">
        <v>4507</v>
      </c>
      <c r="AM15650" s="93"/>
      <c r="AN15650" s="93"/>
      <c r="AO15650" s="93"/>
    </row>
    <row r="15651" spans="28:41" x14ac:dyDescent="0.55000000000000004">
      <c r="AB15651" s="278" t="s">
        <v>27785</v>
      </c>
      <c r="AC15651" s="279">
        <v>41505.93</v>
      </c>
      <c r="AE15651" s="248" t="s">
        <v>35948</v>
      </c>
      <c r="AF15651" s="249">
        <v>4510</v>
      </c>
      <c r="AH15651" s="226" t="s">
        <v>54125</v>
      </c>
      <c r="AI15651" s="227">
        <v>35.78</v>
      </c>
      <c r="AK15651" s="207" t="s">
        <v>29422</v>
      </c>
      <c r="AL15651" s="208">
        <v>2836</v>
      </c>
      <c r="AM15651" s="93"/>
      <c r="AN15651" s="93"/>
      <c r="AO15651" s="93"/>
    </row>
    <row r="15652" spans="28:41" x14ac:dyDescent="0.55000000000000004">
      <c r="AB15652" s="278" t="s">
        <v>27786</v>
      </c>
      <c r="AC15652" s="279">
        <v>100931.36</v>
      </c>
      <c r="AE15652" s="248" t="s">
        <v>14776</v>
      </c>
      <c r="AF15652" s="249">
        <v>87922.27</v>
      </c>
      <c r="AH15652" s="226" t="s">
        <v>54126</v>
      </c>
      <c r="AI15652" s="227">
        <v>1800</v>
      </c>
      <c r="AK15652" s="207" t="s">
        <v>29423</v>
      </c>
      <c r="AL15652" s="208">
        <v>51684</v>
      </c>
      <c r="AM15652" s="93"/>
      <c r="AN15652" s="93"/>
      <c r="AO15652" s="93"/>
    </row>
    <row r="15653" spans="28:41" x14ac:dyDescent="0.55000000000000004">
      <c r="AB15653" s="278" t="s">
        <v>34152</v>
      </c>
      <c r="AC15653" s="279">
        <v>50617.87</v>
      </c>
      <c r="AE15653" s="248" t="s">
        <v>63844</v>
      </c>
      <c r="AF15653" s="249">
        <v>38550</v>
      </c>
      <c r="AH15653" s="226" t="s">
        <v>30308</v>
      </c>
      <c r="AI15653" s="227">
        <v>542.07000000000005</v>
      </c>
      <c r="AK15653" s="207" t="s">
        <v>29424</v>
      </c>
      <c r="AL15653" s="208">
        <v>10817</v>
      </c>
      <c r="AM15653" s="93"/>
      <c r="AN15653" s="93"/>
      <c r="AO15653" s="93"/>
    </row>
    <row r="15654" spans="28:41" x14ac:dyDescent="0.55000000000000004">
      <c r="AB15654" s="278" t="s">
        <v>34153</v>
      </c>
      <c r="AC15654" s="279">
        <v>24244.09</v>
      </c>
      <c r="AE15654" s="248" t="s">
        <v>14777</v>
      </c>
      <c r="AF15654" s="249">
        <v>487770.51</v>
      </c>
      <c r="AH15654" s="226" t="s">
        <v>54127</v>
      </c>
      <c r="AI15654" s="227">
        <v>803.91</v>
      </c>
      <c r="AK15654" s="207" t="s">
        <v>29425</v>
      </c>
      <c r="AL15654" s="208">
        <v>22416.29</v>
      </c>
      <c r="AM15654" s="93"/>
      <c r="AN15654" s="93"/>
      <c r="AO15654" s="93"/>
    </row>
    <row r="15655" spans="28:41" x14ac:dyDescent="0.55000000000000004">
      <c r="AB15655" s="278" t="s">
        <v>27789</v>
      </c>
      <c r="AC15655" s="279">
        <v>67093.2</v>
      </c>
      <c r="AE15655" s="248" t="s">
        <v>12958</v>
      </c>
      <c r="AF15655" s="249">
        <v>480001.67</v>
      </c>
      <c r="AH15655" s="226" t="s">
        <v>30309</v>
      </c>
      <c r="AI15655" s="227">
        <v>5337.5</v>
      </c>
      <c r="AK15655" s="207" t="s">
        <v>29426</v>
      </c>
      <c r="AL15655" s="208">
        <v>29340.39</v>
      </c>
      <c r="AM15655" s="93"/>
      <c r="AN15655" s="93"/>
      <c r="AO15655" s="93"/>
    </row>
    <row r="15656" spans="28:41" x14ac:dyDescent="0.55000000000000004">
      <c r="AB15656" s="278" t="s">
        <v>27790</v>
      </c>
      <c r="AC15656" s="279">
        <v>239938.71</v>
      </c>
      <c r="AE15656" s="248" t="s">
        <v>12959</v>
      </c>
      <c r="AF15656" s="249">
        <v>275522.67</v>
      </c>
      <c r="AH15656" s="226" t="s">
        <v>54128</v>
      </c>
      <c r="AI15656" s="227">
        <v>49.61</v>
      </c>
      <c r="AK15656" s="207" t="s">
        <v>29427</v>
      </c>
      <c r="AL15656" s="208">
        <v>22416.29</v>
      </c>
      <c r="AM15656" s="93"/>
      <c r="AN15656" s="93"/>
      <c r="AO15656" s="93"/>
    </row>
    <row r="15657" spans="28:41" x14ac:dyDescent="0.55000000000000004">
      <c r="AB15657" s="278" t="s">
        <v>27791</v>
      </c>
      <c r="AC15657" s="279">
        <v>874.17</v>
      </c>
      <c r="AE15657" s="248" t="s">
        <v>12960</v>
      </c>
      <c r="AF15657" s="249">
        <v>77420.62</v>
      </c>
      <c r="AH15657" s="226" t="s">
        <v>30310</v>
      </c>
      <c r="AI15657" s="227">
        <v>262.58</v>
      </c>
      <c r="AK15657" s="207" t="s">
        <v>29428</v>
      </c>
      <c r="AL15657" s="208">
        <v>40157.39</v>
      </c>
      <c r="AM15657" s="93"/>
      <c r="AN15657" s="93"/>
      <c r="AO15657" s="93"/>
    </row>
    <row r="15658" spans="28:41" x14ac:dyDescent="0.55000000000000004">
      <c r="AB15658" s="278" t="s">
        <v>27792</v>
      </c>
      <c r="AC15658" s="279">
        <v>295831.56</v>
      </c>
      <c r="AE15658" s="248" t="s">
        <v>14779</v>
      </c>
      <c r="AF15658" s="249">
        <v>502767.52</v>
      </c>
      <c r="AH15658" s="226" t="s">
        <v>47380</v>
      </c>
      <c r="AI15658" s="227">
        <v>1330</v>
      </c>
      <c r="AK15658" s="207" t="s">
        <v>29429</v>
      </c>
      <c r="AL15658" s="208">
        <v>6575</v>
      </c>
      <c r="AM15658" s="93"/>
      <c r="AN15658" s="93"/>
      <c r="AO15658" s="93"/>
    </row>
    <row r="15659" spans="28:41" x14ac:dyDescent="0.55000000000000004">
      <c r="AB15659" s="278" t="s">
        <v>14249</v>
      </c>
      <c r="AC15659" s="279">
        <v>1838.6</v>
      </c>
      <c r="AE15659" s="248" t="s">
        <v>34437</v>
      </c>
      <c r="AF15659" s="249">
        <v>6500</v>
      </c>
      <c r="AH15659" s="226" t="s">
        <v>35847</v>
      </c>
      <c r="AI15659" s="227">
        <v>43130</v>
      </c>
      <c r="AK15659" s="207" t="s">
        <v>29430</v>
      </c>
      <c r="AL15659" s="208">
        <v>2625</v>
      </c>
      <c r="AM15659" s="93"/>
      <c r="AN15659" s="93"/>
      <c r="AO15659" s="93"/>
    </row>
    <row r="15660" spans="28:41" x14ac:dyDescent="0.55000000000000004">
      <c r="AB15660" s="278" t="s">
        <v>50765</v>
      </c>
      <c r="AC15660" s="279">
        <v>115</v>
      </c>
      <c r="AE15660" s="248" t="s">
        <v>45940</v>
      </c>
      <c r="AF15660" s="249">
        <v>47580</v>
      </c>
      <c r="AH15660" s="226" t="s">
        <v>35848</v>
      </c>
      <c r="AI15660" s="227">
        <v>53113.45</v>
      </c>
      <c r="AK15660" s="207" t="s">
        <v>29431</v>
      </c>
      <c r="AL15660" s="208">
        <v>664.55</v>
      </c>
      <c r="AM15660" s="93"/>
      <c r="AN15660" s="93"/>
      <c r="AO15660" s="93"/>
    </row>
    <row r="15661" spans="28:41" x14ac:dyDescent="0.55000000000000004">
      <c r="AB15661" s="278" t="s">
        <v>58791</v>
      </c>
      <c r="AC15661" s="279">
        <v>768.58</v>
      </c>
      <c r="AE15661" s="248" t="s">
        <v>61657</v>
      </c>
      <c r="AF15661" s="249">
        <v>6337.23</v>
      </c>
      <c r="AH15661" s="226" t="s">
        <v>54129</v>
      </c>
      <c r="AI15661" s="227">
        <v>6316.2</v>
      </c>
      <c r="AK15661" s="207" t="s">
        <v>29432</v>
      </c>
      <c r="AL15661" s="208">
        <v>163.89</v>
      </c>
      <c r="AM15661" s="93"/>
      <c r="AN15661" s="93"/>
      <c r="AO15661" s="93"/>
    </row>
    <row r="15662" spans="28:41" x14ac:dyDescent="0.55000000000000004">
      <c r="AB15662" s="278" t="s">
        <v>69842</v>
      </c>
      <c r="AC15662" s="279">
        <v>265.5</v>
      </c>
      <c r="AE15662" s="248" t="s">
        <v>62339</v>
      </c>
      <c r="AF15662" s="249">
        <v>289.44</v>
      </c>
      <c r="AH15662" s="226" t="s">
        <v>35849</v>
      </c>
      <c r="AI15662" s="227">
        <v>7719.22</v>
      </c>
      <c r="AK15662" s="207" t="s">
        <v>29433</v>
      </c>
      <c r="AL15662" s="208">
        <v>43765</v>
      </c>
      <c r="AM15662" s="93"/>
      <c r="AN15662" s="93"/>
      <c r="AO15662" s="93"/>
    </row>
    <row r="15663" spans="28:41" x14ac:dyDescent="0.55000000000000004">
      <c r="AB15663" s="278" t="s">
        <v>27793</v>
      </c>
      <c r="AC15663" s="279">
        <v>10340</v>
      </c>
      <c r="AE15663" s="248" t="s">
        <v>55554</v>
      </c>
      <c r="AF15663" s="249">
        <v>7850.11</v>
      </c>
      <c r="AH15663" s="226" t="s">
        <v>35850</v>
      </c>
      <c r="AI15663" s="227">
        <v>23822.080000000002</v>
      </c>
      <c r="AK15663" s="207" t="s">
        <v>29434</v>
      </c>
      <c r="AL15663" s="208">
        <v>2386</v>
      </c>
      <c r="AM15663" s="93"/>
      <c r="AN15663" s="93"/>
      <c r="AO15663" s="93"/>
    </row>
    <row r="15664" spans="28:41" x14ac:dyDescent="0.55000000000000004">
      <c r="AB15664" s="278" t="s">
        <v>27794</v>
      </c>
      <c r="AC15664" s="279">
        <v>240537.94</v>
      </c>
      <c r="AE15664" s="248" t="s">
        <v>55555</v>
      </c>
      <c r="AF15664" s="249">
        <v>11680.07</v>
      </c>
      <c r="AH15664" s="226" t="s">
        <v>35851</v>
      </c>
      <c r="AI15664" s="227">
        <v>15088.33</v>
      </c>
      <c r="AK15664" s="207" t="s">
        <v>29435</v>
      </c>
      <c r="AL15664" s="208">
        <v>14975</v>
      </c>
      <c r="AM15664" s="93"/>
      <c r="AN15664" s="93"/>
      <c r="AO15664" s="93"/>
    </row>
    <row r="15665" spans="28:41" x14ac:dyDescent="0.55000000000000004">
      <c r="AB15665" s="278" t="s">
        <v>14250</v>
      </c>
      <c r="AC15665" s="279">
        <v>6133.02</v>
      </c>
      <c r="AE15665" s="248" t="s">
        <v>58735</v>
      </c>
      <c r="AF15665" s="249">
        <v>1500</v>
      </c>
      <c r="AH15665" s="226" t="s">
        <v>47381</v>
      </c>
      <c r="AI15665" s="227">
        <v>4185.72</v>
      </c>
      <c r="AK15665" s="207" t="s">
        <v>29436</v>
      </c>
      <c r="AL15665" s="208">
        <v>2000</v>
      </c>
      <c r="AM15665" s="93"/>
      <c r="AN15665" s="93"/>
      <c r="AO15665" s="93"/>
    </row>
    <row r="15666" spans="28:41" x14ac:dyDescent="0.55000000000000004">
      <c r="AB15666" s="278" t="s">
        <v>39496</v>
      </c>
      <c r="AC15666" s="279">
        <v>44207.37</v>
      </c>
      <c r="AE15666" s="248" t="s">
        <v>14783</v>
      </c>
      <c r="AF15666" s="249">
        <v>328406.90000000002</v>
      </c>
      <c r="AH15666" s="226" t="s">
        <v>30311</v>
      </c>
      <c r="AI15666" s="227">
        <v>10092.5</v>
      </c>
      <c r="AK15666" s="207" t="s">
        <v>29437</v>
      </c>
      <c r="AL15666" s="208">
        <v>7686</v>
      </c>
      <c r="AM15666" s="93"/>
      <c r="AN15666" s="93"/>
      <c r="AO15666" s="93"/>
    </row>
    <row r="15667" spans="28:41" x14ac:dyDescent="0.55000000000000004">
      <c r="AB15667" s="278" t="s">
        <v>14251</v>
      </c>
      <c r="AC15667" s="279">
        <v>1183.1600000000001</v>
      </c>
      <c r="AE15667" s="248" t="s">
        <v>14784</v>
      </c>
      <c r="AF15667" s="249">
        <v>1046882.09</v>
      </c>
      <c r="AH15667" s="226" t="s">
        <v>30312</v>
      </c>
      <c r="AI15667" s="227">
        <v>4100</v>
      </c>
      <c r="AK15667" s="207" t="s">
        <v>29438</v>
      </c>
      <c r="AL15667" s="208">
        <v>2462.5</v>
      </c>
      <c r="AM15667" s="93"/>
      <c r="AN15667" s="93"/>
      <c r="AO15667" s="93"/>
    </row>
    <row r="15668" spans="28:41" x14ac:dyDescent="0.55000000000000004">
      <c r="AB15668" s="278" t="s">
        <v>62915</v>
      </c>
      <c r="AC15668" s="279">
        <v>3797.97</v>
      </c>
      <c r="AE15668" s="248" t="s">
        <v>54194</v>
      </c>
      <c r="AF15668" s="249">
        <v>2148.02</v>
      </c>
      <c r="AH15668" s="226" t="s">
        <v>30313</v>
      </c>
      <c r="AI15668" s="227">
        <v>1085.75</v>
      </c>
      <c r="AK15668" s="207" t="s">
        <v>29439</v>
      </c>
      <c r="AL15668" s="208">
        <v>175.68</v>
      </c>
      <c r="AM15668" s="93"/>
      <c r="AN15668" s="93"/>
      <c r="AO15668" s="93"/>
    </row>
    <row r="15669" spans="28:41" x14ac:dyDescent="0.55000000000000004">
      <c r="AB15669" s="278" t="s">
        <v>54561</v>
      </c>
      <c r="AC15669" s="279">
        <v>1623960</v>
      </c>
      <c r="AE15669" s="248" t="s">
        <v>12961</v>
      </c>
      <c r="AF15669" s="249">
        <v>1241024.29</v>
      </c>
      <c r="AH15669" s="226" t="s">
        <v>54130</v>
      </c>
      <c r="AI15669" s="227">
        <v>306.3</v>
      </c>
      <c r="AK15669" s="207" t="s">
        <v>29440</v>
      </c>
      <c r="AL15669" s="208">
        <v>47.49</v>
      </c>
      <c r="AM15669" s="93"/>
      <c r="AN15669" s="93"/>
      <c r="AO15669" s="93"/>
    </row>
    <row r="15670" spans="28:41" x14ac:dyDescent="0.55000000000000004">
      <c r="AB15670" s="278" t="s">
        <v>27796</v>
      </c>
      <c r="AC15670" s="279">
        <v>11104.2</v>
      </c>
      <c r="AE15670" s="248" t="s">
        <v>56754</v>
      </c>
      <c r="AF15670" s="249">
        <v>12089.34</v>
      </c>
      <c r="AH15670" s="226" t="s">
        <v>30314</v>
      </c>
      <c r="AI15670" s="227">
        <v>424.89</v>
      </c>
      <c r="AK15670" s="207" t="s">
        <v>29441</v>
      </c>
      <c r="AL15670" s="208">
        <v>76.47</v>
      </c>
      <c r="AM15670" s="93"/>
      <c r="AN15670" s="93"/>
      <c r="AO15670" s="93"/>
    </row>
    <row r="15671" spans="28:41" x14ac:dyDescent="0.55000000000000004">
      <c r="AB15671" s="278" t="s">
        <v>27799</v>
      </c>
      <c r="AC15671" s="279">
        <v>28433.99</v>
      </c>
      <c r="AE15671" s="248" t="s">
        <v>14786</v>
      </c>
      <c r="AF15671" s="249">
        <v>63115.41</v>
      </c>
      <c r="AH15671" s="226" t="s">
        <v>34331</v>
      </c>
      <c r="AI15671" s="227">
        <v>78031.56</v>
      </c>
      <c r="AK15671" s="207" t="s">
        <v>29442</v>
      </c>
      <c r="AL15671" s="208">
        <v>8.19</v>
      </c>
      <c r="AM15671" s="93"/>
      <c r="AN15671" s="93"/>
      <c r="AO15671" s="93"/>
    </row>
    <row r="15672" spans="28:41" x14ac:dyDescent="0.55000000000000004">
      <c r="AB15672" s="278" t="s">
        <v>27800</v>
      </c>
      <c r="AC15672" s="279">
        <v>2002.97</v>
      </c>
      <c r="AE15672" s="248" t="s">
        <v>47429</v>
      </c>
      <c r="AF15672" s="249">
        <v>-41220.89</v>
      </c>
      <c r="AH15672" s="226" t="s">
        <v>35852</v>
      </c>
      <c r="AI15672" s="227">
        <v>470815.71</v>
      </c>
      <c r="AK15672" s="207" t="s">
        <v>29443</v>
      </c>
      <c r="AL15672" s="208">
        <v>5.43</v>
      </c>
      <c r="AM15672" s="93"/>
      <c r="AN15672" s="93"/>
      <c r="AO15672" s="93"/>
    </row>
    <row r="15673" spans="28:41" x14ac:dyDescent="0.55000000000000004">
      <c r="AB15673" s="278" t="s">
        <v>14253</v>
      </c>
      <c r="AC15673" s="279">
        <v>216551.69</v>
      </c>
      <c r="AE15673" s="248" t="s">
        <v>59448</v>
      </c>
      <c r="AF15673" s="249">
        <v>428391</v>
      </c>
      <c r="AH15673" s="226" t="s">
        <v>30315</v>
      </c>
      <c r="AI15673" s="227">
        <v>200670</v>
      </c>
      <c r="AK15673" s="207" t="s">
        <v>29444</v>
      </c>
      <c r="AL15673" s="208">
        <v>0.24</v>
      </c>
      <c r="AM15673" s="93"/>
      <c r="AN15673" s="93"/>
      <c r="AO15673" s="93"/>
    </row>
    <row r="15674" spans="28:41" x14ac:dyDescent="0.55000000000000004">
      <c r="AB15674" s="278" t="s">
        <v>14254</v>
      </c>
      <c r="AC15674" s="279">
        <v>606860.99</v>
      </c>
      <c r="AE15674" s="248" t="s">
        <v>14788</v>
      </c>
      <c r="AF15674" s="249">
        <v>34859.97</v>
      </c>
      <c r="AH15674" s="226" t="s">
        <v>43132</v>
      </c>
      <c r="AI15674" s="227">
        <v>1295</v>
      </c>
      <c r="AK15674" s="207" t="s">
        <v>29445</v>
      </c>
      <c r="AL15674" s="208">
        <v>14952.88</v>
      </c>
      <c r="AM15674" s="93"/>
      <c r="AN15674" s="93"/>
      <c r="AO15674" s="93"/>
    </row>
    <row r="15675" spans="28:41" x14ac:dyDescent="0.55000000000000004">
      <c r="AB15675" s="278" t="s">
        <v>14255</v>
      </c>
      <c r="AC15675" s="279">
        <v>119900.32</v>
      </c>
      <c r="AE15675" s="248" t="s">
        <v>63466</v>
      </c>
      <c r="AF15675" s="249">
        <v>33742.21</v>
      </c>
      <c r="AH15675" s="226" t="s">
        <v>47382</v>
      </c>
      <c r="AI15675" s="227">
        <v>6149.48</v>
      </c>
      <c r="AK15675" s="207" t="s">
        <v>29446</v>
      </c>
      <c r="AL15675" s="208">
        <v>5282</v>
      </c>
      <c r="AM15675" s="93"/>
      <c r="AN15675" s="93"/>
      <c r="AO15675" s="93"/>
    </row>
    <row r="15676" spans="28:41" x14ac:dyDescent="0.55000000000000004">
      <c r="AB15676" s="278" t="s">
        <v>27801</v>
      </c>
      <c r="AC15676" s="279">
        <v>66709</v>
      </c>
      <c r="AE15676" s="248" t="s">
        <v>45942</v>
      </c>
      <c r="AF15676" s="249">
        <v>2428.79</v>
      </c>
      <c r="AH15676" s="226" t="s">
        <v>40707</v>
      </c>
      <c r="AI15676" s="227">
        <v>38476.199999999997</v>
      </c>
      <c r="AK15676" s="207" t="s">
        <v>29447</v>
      </c>
      <c r="AL15676" s="208">
        <v>576.20000000000005</v>
      </c>
      <c r="AM15676" s="93"/>
      <c r="AN15676" s="93"/>
      <c r="AO15676" s="93"/>
    </row>
    <row r="15677" spans="28:41" x14ac:dyDescent="0.55000000000000004">
      <c r="AB15677" s="278" t="s">
        <v>27802</v>
      </c>
      <c r="AC15677" s="279">
        <v>6732.1</v>
      </c>
      <c r="AE15677" s="248" t="s">
        <v>14800</v>
      </c>
      <c r="AF15677" s="249">
        <v>5449.95</v>
      </c>
      <c r="AH15677" s="226" t="s">
        <v>30316</v>
      </c>
      <c r="AI15677" s="227">
        <v>176279.92</v>
      </c>
      <c r="AK15677" s="207" t="s">
        <v>29448</v>
      </c>
      <c r="AL15677" s="208">
        <v>6575</v>
      </c>
      <c r="AM15677" s="93"/>
      <c r="AN15677" s="93"/>
      <c r="AO15677" s="93"/>
    </row>
    <row r="15678" spans="28:41" x14ac:dyDescent="0.55000000000000004">
      <c r="AB15678" s="278" t="s">
        <v>70961</v>
      </c>
      <c r="AC15678" s="279">
        <v>2025</v>
      </c>
      <c r="AE15678" s="248" t="s">
        <v>54195</v>
      </c>
      <c r="AF15678" s="249">
        <v>4759.5600000000004</v>
      </c>
      <c r="AH15678" s="226" t="s">
        <v>39618</v>
      </c>
      <c r="AI15678" s="227">
        <v>3567.06</v>
      </c>
      <c r="AK15678" s="207" t="s">
        <v>29449</v>
      </c>
      <c r="AL15678" s="208">
        <v>5087.5</v>
      </c>
      <c r="AM15678" s="93"/>
      <c r="AN15678" s="93"/>
      <c r="AO15678" s="93"/>
    </row>
    <row r="15679" spans="28:41" x14ac:dyDescent="0.55000000000000004">
      <c r="AB15679" s="278" t="s">
        <v>70962</v>
      </c>
      <c r="AC15679" s="279">
        <v>475</v>
      </c>
      <c r="AE15679" s="248" t="s">
        <v>47431</v>
      </c>
      <c r="AF15679" s="249">
        <v>9289.36</v>
      </c>
      <c r="AH15679" s="226" t="s">
        <v>54131</v>
      </c>
      <c r="AI15679" s="227">
        <v>240</v>
      </c>
      <c r="AK15679" s="207" t="s">
        <v>29450</v>
      </c>
      <c r="AL15679" s="208">
        <v>840.23</v>
      </c>
      <c r="AM15679" s="93"/>
      <c r="AN15679" s="93"/>
      <c r="AO15679" s="93"/>
    </row>
    <row r="15680" spans="28:41" x14ac:dyDescent="0.55000000000000004">
      <c r="AB15680" s="278" t="s">
        <v>58905</v>
      </c>
      <c r="AC15680" s="279">
        <v>670</v>
      </c>
      <c r="AE15680" s="248" t="s">
        <v>14818</v>
      </c>
      <c r="AF15680" s="249">
        <v>1074.74</v>
      </c>
      <c r="AH15680" s="226" t="s">
        <v>34332</v>
      </c>
      <c r="AI15680" s="227">
        <v>73824</v>
      </c>
      <c r="AK15680" s="207" t="s">
        <v>29451</v>
      </c>
      <c r="AL15680" s="208">
        <v>211.38</v>
      </c>
      <c r="AM15680" s="93"/>
      <c r="AN15680" s="93"/>
      <c r="AO15680" s="93"/>
    </row>
    <row r="15681" spans="28:41" x14ac:dyDescent="0.55000000000000004">
      <c r="AB15681" s="278" t="s">
        <v>27804</v>
      </c>
      <c r="AC15681" s="279">
        <v>996038.27</v>
      </c>
      <c r="AE15681" s="248" t="s">
        <v>14819</v>
      </c>
      <c r="AF15681" s="249">
        <v>41112.92</v>
      </c>
      <c r="AH15681" s="226" t="s">
        <v>36884</v>
      </c>
      <c r="AI15681" s="227">
        <v>2722.5</v>
      </c>
      <c r="AK15681" s="207" t="s">
        <v>29452</v>
      </c>
      <c r="AL15681" s="208">
        <v>76.47</v>
      </c>
      <c r="AM15681" s="93"/>
      <c r="AN15681" s="93"/>
      <c r="AO15681" s="93"/>
    </row>
    <row r="15682" spans="28:41" x14ac:dyDescent="0.55000000000000004">
      <c r="AB15682" s="278" t="s">
        <v>58906</v>
      </c>
      <c r="AC15682" s="279">
        <v>307767.08</v>
      </c>
      <c r="AE15682" s="248" t="s">
        <v>12964</v>
      </c>
      <c r="AF15682" s="249">
        <v>4513.83</v>
      </c>
      <c r="AH15682" s="226" t="s">
        <v>36885</v>
      </c>
      <c r="AI15682" s="227">
        <v>5105.04</v>
      </c>
      <c r="AK15682" s="207" t="s">
        <v>29453</v>
      </c>
      <c r="AL15682" s="208">
        <v>8.19</v>
      </c>
      <c r="AM15682" s="93"/>
      <c r="AN15682" s="93"/>
      <c r="AO15682" s="93"/>
    </row>
    <row r="15683" spans="28:41" x14ac:dyDescent="0.55000000000000004">
      <c r="AB15683" s="278" t="s">
        <v>39497</v>
      </c>
      <c r="AC15683" s="279">
        <v>324.83</v>
      </c>
      <c r="AE15683" s="248" t="s">
        <v>14822</v>
      </c>
      <c r="AF15683" s="249">
        <v>31398.97</v>
      </c>
      <c r="AH15683" s="226" t="s">
        <v>39619</v>
      </c>
      <c r="AI15683" s="227">
        <v>3364.75</v>
      </c>
      <c r="AK15683" s="207" t="s">
        <v>29454</v>
      </c>
      <c r="AL15683" s="208">
        <v>5.43</v>
      </c>
      <c r="AM15683" s="93"/>
      <c r="AN15683" s="93"/>
      <c r="AO15683" s="93"/>
    </row>
    <row r="15684" spans="28:41" x14ac:dyDescent="0.55000000000000004">
      <c r="AB15684" s="278" t="s">
        <v>39498</v>
      </c>
      <c r="AC15684" s="279">
        <v>1320.84</v>
      </c>
      <c r="AE15684" s="248" t="s">
        <v>56755</v>
      </c>
      <c r="AF15684" s="249">
        <v>13685.73</v>
      </c>
      <c r="AH15684" s="226" t="s">
        <v>30317</v>
      </c>
      <c r="AI15684" s="227">
        <v>481332.88</v>
      </c>
      <c r="AK15684" s="207" t="s">
        <v>29455</v>
      </c>
      <c r="AL15684" s="208">
        <v>0.24</v>
      </c>
      <c r="AM15684" s="93"/>
      <c r="AN15684" s="93"/>
      <c r="AO15684" s="93"/>
    </row>
    <row r="15685" spans="28:41" x14ac:dyDescent="0.55000000000000004">
      <c r="AB15685" s="278" t="s">
        <v>39499</v>
      </c>
      <c r="AC15685" s="279">
        <v>18.59</v>
      </c>
      <c r="AE15685" s="248" t="s">
        <v>48410</v>
      </c>
      <c r="AF15685" s="249">
        <v>1750</v>
      </c>
      <c r="AH15685" s="226" t="s">
        <v>54132</v>
      </c>
      <c r="AI15685" s="227">
        <v>39260.18</v>
      </c>
      <c r="AK15685" s="207" t="s">
        <v>29456</v>
      </c>
      <c r="AL15685" s="208">
        <v>27943</v>
      </c>
      <c r="AM15685" s="93"/>
      <c r="AN15685" s="93"/>
      <c r="AO15685" s="93"/>
    </row>
    <row r="15686" spans="28:41" x14ac:dyDescent="0.55000000000000004">
      <c r="AB15686" s="278" t="s">
        <v>39500</v>
      </c>
      <c r="AC15686" s="279">
        <v>80.680000000000007</v>
      </c>
      <c r="AE15686" s="248" t="s">
        <v>43142</v>
      </c>
      <c r="AF15686" s="249">
        <v>19389</v>
      </c>
      <c r="AH15686" s="226" t="s">
        <v>35853</v>
      </c>
      <c r="AI15686" s="227">
        <v>934.93</v>
      </c>
      <c r="AK15686" s="207" t="s">
        <v>29457</v>
      </c>
      <c r="AL15686" s="208">
        <v>2000</v>
      </c>
      <c r="AM15686" s="93"/>
      <c r="AN15686" s="93"/>
      <c r="AO15686" s="93"/>
    </row>
    <row r="15687" spans="28:41" x14ac:dyDescent="0.55000000000000004">
      <c r="AB15687" s="278" t="s">
        <v>27807</v>
      </c>
      <c r="AC15687" s="279">
        <v>482636.15</v>
      </c>
      <c r="AE15687" s="248" t="s">
        <v>14842</v>
      </c>
      <c r="AF15687" s="249">
        <v>2134.84</v>
      </c>
      <c r="AH15687" s="226" t="s">
        <v>35854</v>
      </c>
      <c r="AI15687" s="227">
        <v>4000</v>
      </c>
      <c r="AK15687" s="207" t="s">
        <v>29458</v>
      </c>
      <c r="AL15687" s="208">
        <v>61680.08</v>
      </c>
      <c r="AM15687" s="93"/>
      <c r="AN15687" s="93"/>
      <c r="AO15687" s="93"/>
    </row>
    <row r="15688" spans="28:41" x14ac:dyDescent="0.55000000000000004">
      <c r="AB15688" s="278" t="s">
        <v>36723</v>
      </c>
      <c r="AC15688" s="279">
        <v>-3108.2</v>
      </c>
      <c r="AE15688" s="248" t="s">
        <v>14843</v>
      </c>
      <c r="AF15688" s="249">
        <v>10397.19</v>
      </c>
      <c r="AH15688" s="226" t="s">
        <v>48383</v>
      </c>
      <c r="AI15688" s="227">
        <v>1462.5</v>
      </c>
      <c r="AK15688" s="207" t="s">
        <v>29459</v>
      </c>
      <c r="AL15688" s="208">
        <v>19848.400000000001</v>
      </c>
      <c r="AM15688" s="93"/>
      <c r="AN15688" s="93"/>
      <c r="AO15688" s="93"/>
    </row>
    <row r="15689" spans="28:41" x14ac:dyDescent="0.55000000000000004">
      <c r="AB15689" s="278" t="s">
        <v>48540</v>
      </c>
      <c r="AC15689" s="279">
        <v>62509.87</v>
      </c>
      <c r="AE15689" s="248" t="s">
        <v>14845</v>
      </c>
      <c r="AF15689" s="249">
        <v>39344.639999999999</v>
      </c>
      <c r="AH15689" s="226" t="s">
        <v>30318</v>
      </c>
      <c r="AI15689" s="227">
        <v>117845.69</v>
      </c>
      <c r="AK15689" s="207" t="s">
        <v>29460</v>
      </c>
      <c r="AL15689" s="208">
        <v>3806.6</v>
      </c>
      <c r="AM15689" s="93"/>
      <c r="AN15689" s="93"/>
      <c r="AO15689" s="93"/>
    </row>
    <row r="15690" spans="28:41" x14ac:dyDescent="0.55000000000000004">
      <c r="AB15690" s="278" t="s">
        <v>34162</v>
      </c>
      <c r="AC15690" s="279">
        <v>141035.76</v>
      </c>
      <c r="AE15690" s="248" t="s">
        <v>34443</v>
      </c>
      <c r="AF15690" s="249">
        <v>116541.69</v>
      </c>
      <c r="AH15690" s="226" t="s">
        <v>34333</v>
      </c>
      <c r="AI15690" s="227">
        <v>166812.63</v>
      </c>
      <c r="AK15690" s="207" t="s">
        <v>29461</v>
      </c>
      <c r="AL15690" s="208">
        <v>4901</v>
      </c>
      <c r="AM15690" s="93"/>
      <c r="AN15690" s="93"/>
      <c r="AO15690" s="93"/>
    </row>
    <row r="15691" spans="28:41" x14ac:dyDescent="0.55000000000000004">
      <c r="AB15691" s="278" t="s">
        <v>27901</v>
      </c>
      <c r="AC15691" s="279">
        <v>999481.34</v>
      </c>
      <c r="AE15691" s="248" t="s">
        <v>55556</v>
      </c>
      <c r="AF15691" s="249">
        <v>61958.98</v>
      </c>
      <c r="AH15691" s="226" t="s">
        <v>34334</v>
      </c>
      <c r="AI15691" s="227">
        <v>99255.86</v>
      </c>
      <c r="AK15691" s="207" t="s">
        <v>29462</v>
      </c>
      <c r="AL15691" s="208">
        <v>1476</v>
      </c>
      <c r="AM15691" s="93"/>
      <c r="AN15691" s="93"/>
      <c r="AO15691" s="93"/>
    </row>
    <row r="15692" spans="28:41" x14ac:dyDescent="0.55000000000000004">
      <c r="AB15692" s="278" t="s">
        <v>27903</v>
      </c>
      <c r="AC15692" s="279">
        <v>269511.83</v>
      </c>
      <c r="AE15692" s="248" t="s">
        <v>14865</v>
      </c>
      <c r="AF15692" s="249">
        <v>1388</v>
      </c>
      <c r="AH15692" s="226" t="s">
        <v>43133</v>
      </c>
      <c r="AI15692" s="227">
        <v>72021.789999999994</v>
      </c>
      <c r="AK15692" s="207" t="s">
        <v>29463</v>
      </c>
      <c r="AL15692" s="208">
        <v>19026</v>
      </c>
      <c r="AM15692" s="93"/>
      <c r="AN15692" s="93"/>
      <c r="AO15692" s="93"/>
    </row>
    <row r="15693" spans="28:41" x14ac:dyDescent="0.55000000000000004">
      <c r="AB15693" s="278" t="s">
        <v>34163</v>
      </c>
      <c r="AC15693" s="279">
        <v>331291</v>
      </c>
      <c r="AE15693" s="248" t="s">
        <v>14866</v>
      </c>
      <c r="AF15693" s="249">
        <v>45039.56</v>
      </c>
      <c r="AH15693" s="226" t="s">
        <v>35855</v>
      </c>
      <c r="AI15693" s="227">
        <v>198549.91</v>
      </c>
      <c r="AK15693" s="207" t="s">
        <v>29464</v>
      </c>
      <c r="AL15693" s="208">
        <v>14749</v>
      </c>
      <c r="AM15693" s="93"/>
      <c r="AN15693" s="93"/>
      <c r="AO15693" s="93"/>
    </row>
    <row r="15694" spans="28:41" x14ac:dyDescent="0.55000000000000004">
      <c r="AB15694" s="278" t="s">
        <v>27904</v>
      </c>
      <c r="AC15694" s="279">
        <v>363022.52</v>
      </c>
      <c r="AE15694" s="248" t="s">
        <v>14867</v>
      </c>
      <c r="AF15694" s="249">
        <v>116655.47</v>
      </c>
      <c r="AH15694" s="226" t="s">
        <v>35856</v>
      </c>
      <c r="AI15694" s="227">
        <v>11425</v>
      </c>
      <c r="AK15694" s="207" t="s">
        <v>29465</v>
      </c>
      <c r="AL15694" s="208">
        <v>126.94</v>
      </c>
      <c r="AM15694" s="93"/>
      <c r="AN15694" s="93"/>
      <c r="AO15694" s="93"/>
    </row>
    <row r="15695" spans="28:41" x14ac:dyDescent="0.55000000000000004">
      <c r="AB15695" s="278" t="s">
        <v>27905</v>
      </c>
      <c r="AC15695" s="279">
        <v>132543.14000000001</v>
      </c>
      <c r="AE15695" s="248" t="s">
        <v>14869</v>
      </c>
      <c r="AF15695" s="249">
        <v>25388.22</v>
      </c>
      <c r="AH15695" s="226" t="s">
        <v>34335</v>
      </c>
      <c r="AI15695" s="227">
        <v>980.68</v>
      </c>
      <c r="AK15695" s="207" t="s">
        <v>29466</v>
      </c>
      <c r="AL15695" s="208">
        <v>2323.86</v>
      </c>
      <c r="AM15695" s="93"/>
      <c r="AN15695" s="93"/>
      <c r="AO15695" s="93"/>
    </row>
    <row r="15696" spans="28:41" x14ac:dyDescent="0.55000000000000004">
      <c r="AB15696" s="278" t="s">
        <v>27907</v>
      </c>
      <c r="AC15696" s="279">
        <v>103702.28</v>
      </c>
      <c r="AE15696" s="248" t="s">
        <v>34444</v>
      </c>
      <c r="AF15696" s="249">
        <v>18611.41</v>
      </c>
      <c r="AH15696" s="226" t="s">
        <v>35857</v>
      </c>
      <c r="AI15696" s="227">
        <v>143.36000000000001</v>
      </c>
      <c r="AK15696" s="207" t="s">
        <v>29467</v>
      </c>
      <c r="AL15696" s="208">
        <v>9.1999999999999993</v>
      </c>
      <c r="AM15696" s="93"/>
      <c r="AN15696" s="93"/>
      <c r="AO15696" s="93"/>
    </row>
    <row r="15697" spans="28:41" x14ac:dyDescent="0.55000000000000004">
      <c r="AB15697" s="278" t="s">
        <v>27908</v>
      </c>
      <c r="AC15697" s="279">
        <v>38937</v>
      </c>
      <c r="AE15697" s="248" t="s">
        <v>34445</v>
      </c>
      <c r="AF15697" s="249">
        <v>11554.54</v>
      </c>
      <c r="AH15697" s="226" t="s">
        <v>45890</v>
      </c>
      <c r="AI15697" s="227">
        <v>8376</v>
      </c>
      <c r="AK15697" s="207" t="s">
        <v>29468</v>
      </c>
      <c r="AL15697" s="208">
        <v>1520.79</v>
      </c>
      <c r="AM15697" s="93"/>
      <c r="AN15697" s="93"/>
      <c r="AO15697" s="93"/>
    </row>
    <row r="15698" spans="28:41" x14ac:dyDescent="0.55000000000000004">
      <c r="AB15698" s="278" t="s">
        <v>27909</v>
      </c>
      <c r="AC15698" s="279">
        <v>67644</v>
      </c>
      <c r="AE15698" s="248" t="s">
        <v>14870</v>
      </c>
      <c r="AF15698" s="249">
        <v>2367.64</v>
      </c>
      <c r="AH15698" s="226" t="s">
        <v>30319</v>
      </c>
      <c r="AI15698" s="227">
        <v>80146.25</v>
      </c>
      <c r="AK15698" s="207" t="s">
        <v>29469</v>
      </c>
      <c r="AL15698" s="208">
        <v>2000</v>
      </c>
      <c r="AM15698" s="93"/>
      <c r="AN15698" s="93"/>
      <c r="AO15698" s="93"/>
    </row>
    <row r="15699" spans="28:41" x14ac:dyDescent="0.55000000000000004">
      <c r="AB15699" s="278" t="s">
        <v>34164</v>
      </c>
      <c r="AC15699" s="279">
        <v>29450.400000000001</v>
      </c>
      <c r="AE15699" s="248" t="s">
        <v>14949</v>
      </c>
      <c r="AF15699" s="249">
        <v>565587.71</v>
      </c>
      <c r="AH15699" s="226" t="s">
        <v>30320</v>
      </c>
      <c r="AI15699" s="227">
        <v>296458.06</v>
      </c>
      <c r="AK15699" s="207" t="s">
        <v>29470</v>
      </c>
      <c r="AL15699" s="208">
        <v>7180.64</v>
      </c>
      <c r="AM15699" s="93"/>
      <c r="AN15699" s="93"/>
      <c r="AO15699" s="93"/>
    </row>
    <row r="15700" spans="28:41" x14ac:dyDescent="0.55000000000000004">
      <c r="AB15700" s="278" t="s">
        <v>27910</v>
      </c>
      <c r="AC15700" s="279">
        <v>17823.59</v>
      </c>
      <c r="AE15700" s="248" t="s">
        <v>14950</v>
      </c>
      <c r="AF15700" s="249">
        <v>109090.72</v>
      </c>
      <c r="AH15700" s="226" t="s">
        <v>39620</v>
      </c>
      <c r="AI15700" s="227">
        <v>22920.3</v>
      </c>
      <c r="AK15700" s="207" t="s">
        <v>29471</v>
      </c>
      <c r="AL15700" s="208">
        <v>25500</v>
      </c>
      <c r="AM15700" s="93"/>
      <c r="AN15700" s="93"/>
      <c r="AO15700" s="93"/>
    </row>
    <row r="15701" spans="28:41" x14ac:dyDescent="0.55000000000000004">
      <c r="AB15701" s="278" t="s">
        <v>49419</v>
      </c>
      <c r="AC15701" s="279">
        <v>3442.5</v>
      </c>
      <c r="AE15701" s="248" t="s">
        <v>14951</v>
      </c>
      <c r="AF15701" s="249">
        <v>121330</v>
      </c>
      <c r="AH15701" s="226" t="s">
        <v>30321</v>
      </c>
      <c r="AI15701" s="227">
        <v>91852.02</v>
      </c>
      <c r="AK15701" s="207" t="s">
        <v>29472</v>
      </c>
      <c r="AL15701" s="208">
        <v>8913</v>
      </c>
      <c r="AM15701" s="93"/>
      <c r="AN15701" s="93"/>
      <c r="AO15701" s="93"/>
    </row>
    <row r="15702" spans="28:41" x14ac:dyDescent="0.55000000000000004">
      <c r="AB15702" s="278" t="s">
        <v>27913</v>
      </c>
      <c r="AC15702" s="279">
        <v>4981.7</v>
      </c>
      <c r="AE15702" s="248" t="s">
        <v>14952</v>
      </c>
      <c r="AF15702" s="249">
        <v>273582.45</v>
      </c>
      <c r="AH15702" s="226" t="s">
        <v>39621</v>
      </c>
      <c r="AI15702" s="227">
        <v>10641.92</v>
      </c>
      <c r="AK15702" s="207" t="s">
        <v>29473</v>
      </c>
      <c r="AL15702" s="208">
        <v>5446</v>
      </c>
      <c r="AM15702" s="93"/>
      <c r="AN15702" s="93"/>
      <c r="AO15702" s="93"/>
    </row>
    <row r="15703" spans="28:41" x14ac:dyDescent="0.55000000000000004">
      <c r="AB15703" s="278" t="s">
        <v>27914</v>
      </c>
      <c r="AC15703" s="279">
        <v>125767.06</v>
      </c>
      <c r="AE15703" s="248" t="s">
        <v>14954</v>
      </c>
      <c r="AF15703" s="249">
        <v>23760</v>
      </c>
      <c r="AH15703" s="226" t="s">
        <v>35858</v>
      </c>
      <c r="AI15703" s="227">
        <v>160.38999999999999</v>
      </c>
      <c r="AK15703" s="207" t="s">
        <v>29474</v>
      </c>
      <c r="AL15703" s="208">
        <v>18164.28</v>
      </c>
      <c r="AM15703" s="93"/>
      <c r="AN15703" s="93"/>
      <c r="AO15703" s="93"/>
    </row>
    <row r="15704" spans="28:41" x14ac:dyDescent="0.55000000000000004">
      <c r="AB15704" s="278" t="s">
        <v>39506</v>
      </c>
      <c r="AC15704" s="279">
        <v>9750</v>
      </c>
      <c r="AE15704" s="248" t="s">
        <v>14955</v>
      </c>
      <c r="AF15704" s="249">
        <v>225786.35</v>
      </c>
      <c r="AH15704" s="226" t="s">
        <v>40708</v>
      </c>
      <c r="AI15704" s="227">
        <v>1465.14</v>
      </c>
      <c r="AK15704" s="207" t="s">
        <v>29475</v>
      </c>
      <c r="AL15704" s="208">
        <v>1504.68</v>
      </c>
      <c r="AM15704" s="93"/>
      <c r="AN15704" s="93"/>
      <c r="AO15704" s="93"/>
    </row>
    <row r="15705" spans="28:41" x14ac:dyDescent="0.55000000000000004">
      <c r="AB15705" s="278" t="s">
        <v>35694</v>
      </c>
      <c r="AC15705" s="279">
        <v>44916.03</v>
      </c>
      <c r="AE15705" s="248" t="s">
        <v>57985</v>
      </c>
      <c r="AF15705" s="249">
        <v>233155.29</v>
      </c>
      <c r="AH15705" s="226" t="s">
        <v>39622</v>
      </c>
      <c r="AI15705" s="227">
        <v>267419.37</v>
      </c>
      <c r="AK15705" s="207" t="s">
        <v>29476</v>
      </c>
      <c r="AL15705" s="208">
        <v>9075.1200000000008</v>
      </c>
      <c r="AM15705" s="93"/>
      <c r="AN15705" s="93"/>
      <c r="AO15705" s="93"/>
    </row>
    <row r="15706" spans="28:41" x14ac:dyDescent="0.55000000000000004">
      <c r="AB15706" s="278" t="s">
        <v>56861</v>
      </c>
      <c r="AC15706" s="279">
        <v>2448.3000000000002</v>
      </c>
      <c r="AE15706" s="248" t="s">
        <v>14956</v>
      </c>
      <c r="AF15706" s="249">
        <v>337319.37</v>
      </c>
      <c r="AH15706" s="226" t="s">
        <v>43134</v>
      </c>
      <c r="AI15706" s="227">
        <v>-5178.9799999999996</v>
      </c>
      <c r="AK15706" s="207" t="s">
        <v>29477</v>
      </c>
      <c r="AL15706" s="208">
        <v>751.76</v>
      </c>
      <c r="AM15706" s="93"/>
      <c r="AN15706" s="93"/>
      <c r="AO15706" s="93"/>
    </row>
    <row r="15707" spans="28:41" x14ac:dyDescent="0.55000000000000004">
      <c r="AB15707" s="278" t="s">
        <v>70157</v>
      </c>
      <c r="AC15707" s="279">
        <v>9530.08</v>
      </c>
      <c r="AE15707" s="248" t="s">
        <v>59294</v>
      </c>
      <c r="AF15707" s="249">
        <v>1078.79</v>
      </c>
      <c r="AH15707" s="226" t="s">
        <v>50566</v>
      </c>
      <c r="AI15707" s="227">
        <v>9327.5</v>
      </c>
      <c r="AK15707" s="207" t="s">
        <v>29478</v>
      </c>
      <c r="AL15707" s="208">
        <v>28923.52</v>
      </c>
      <c r="AM15707" s="93"/>
      <c r="AN15707" s="93"/>
      <c r="AO15707" s="93"/>
    </row>
    <row r="15708" spans="28:41" x14ac:dyDescent="0.55000000000000004">
      <c r="AB15708" s="278" t="s">
        <v>65197</v>
      </c>
      <c r="AC15708" s="279">
        <v>1650</v>
      </c>
      <c r="AE15708" s="248" t="s">
        <v>14957</v>
      </c>
      <c r="AF15708" s="249">
        <v>79369</v>
      </c>
      <c r="AH15708" s="226" t="s">
        <v>43135</v>
      </c>
      <c r="AI15708" s="227">
        <v>27466.25</v>
      </c>
      <c r="AK15708" s="207" t="s">
        <v>29479</v>
      </c>
      <c r="AL15708" s="208">
        <v>43664.28</v>
      </c>
      <c r="AM15708" s="93"/>
      <c r="AN15708" s="93"/>
      <c r="AO15708" s="93"/>
    </row>
    <row r="15709" spans="28:41" x14ac:dyDescent="0.55000000000000004">
      <c r="AB15709" s="278" t="s">
        <v>27918</v>
      </c>
      <c r="AC15709" s="279">
        <v>3979</v>
      </c>
      <c r="AE15709" s="248" t="s">
        <v>14958</v>
      </c>
      <c r="AF15709" s="249">
        <v>5818.75</v>
      </c>
      <c r="AH15709" s="226" t="s">
        <v>43136</v>
      </c>
      <c r="AI15709" s="227">
        <v>2101.1</v>
      </c>
      <c r="AK15709" s="207" t="s">
        <v>29480</v>
      </c>
      <c r="AL15709" s="208">
        <v>2256.44</v>
      </c>
      <c r="AM15709" s="93"/>
      <c r="AN15709" s="93"/>
      <c r="AO15709" s="93"/>
    </row>
    <row r="15710" spans="28:41" x14ac:dyDescent="0.55000000000000004">
      <c r="AB15710" s="278" t="s">
        <v>27919</v>
      </c>
      <c r="AC15710" s="279">
        <v>2100</v>
      </c>
      <c r="AE15710" s="248" t="s">
        <v>40713</v>
      </c>
      <c r="AF15710" s="249">
        <v>1825.43</v>
      </c>
      <c r="AH15710" s="226" t="s">
        <v>43137</v>
      </c>
      <c r="AI15710" s="227">
        <v>5776.66</v>
      </c>
      <c r="AK15710" s="207" t="s">
        <v>29481</v>
      </c>
      <c r="AL15710" s="208">
        <v>8913</v>
      </c>
      <c r="AM15710" s="93"/>
      <c r="AN15710" s="93"/>
      <c r="AO15710" s="93"/>
    </row>
    <row r="15711" spans="28:41" x14ac:dyDescent="0.55000000000000004">
      <c r="AB15711" s="278" t="s">
        <v>27921</v>
      </c>
      <c r="AC15711" s="279">
        <v>103625.42</v>
      </c>
      <c r="AE15711" s="248" t="s">
        <v>14959</v>
      </c>
      <c r="AF15711" s="249">
        <v>19632</v>
      </c>
      <c r="AH15711" s="226" t="s">
        <v>54133</v>
      </c>
      <c r="AI15711" s="227">
        <v>1789</v>
      </c>
      <c r="AK15711" s="207" t="s">
        <v>29482</v>
      </c>
      <c r="AL15711" s="208">
        <v>4901</v>
      </c>
      <c r="AM15711" s="93"/>
      <c r="AN15711" s="93"/>
      <c r="AO15711" s="93"/>
    </row>
    <row r="15712" spans="28:41" x14ac:dyDescent="0.55000000000000004">
      <c r="AB15712" s="278" t="s">
        <v>27922</v>
      </c>
      <c r="AC15712" s="279">
        <v>355.27</v>
      </c>
      <c r="AE15712" s="248" t="s">
        <v>14960</v>
      </c>
      <c r="AF15712" s="249">
        <v>7063.09</v>
      </c>
      <c r="AH15712" s="226" t="s">
        <v>54134</v>
      </c>
      <c r="AI15712" s="227">
        <v>136.86000000000001</v>
      </c>
      <c r="AK15712" s="207" t="s">
        <v>29483</v>
      </c>
      <c r="AL15712" s="208">
        <v>12463.24</v>
      </c>
      <c r="AM15712" s="93"/>
      <c r="AN15712" s="93"/>
      <c r="AO15712" s="93"/>
    </row>
    <row r="15713" spans="28:41" x14ac:dyDescent="0.55000000000000004">
      <c r="AB15713" s="278" t="s">
        <v>27923</v>
      </c>
      <c r="AC15713" s="279">
        <v>210992.66</v>
      </c>
      <c r="AE15713" s="248" t="s">
        <v>43143</v>
      </c>
      <c r="AF15713" s="249">
        <v>63621.51</v>
      </c>
      <c r="AH15713" s="226" t="s">
        <v>54135</v>
      </c>
      <c r="AI15713" s="227">
        <v>215.57</v>
      </c>
      <c r="AK15713" s="207" t="s">
        <v>29484</v>
      </c>
      <c r="AL15713" s="208">
        <v>28119.73</v>
      </c>
      <c r="AM15713" s="93"/>
      <c r="AN15713" s="93"/>
      <c r="AO15713" s="93"/>
    </row>
    <row r="15714" spans="28:41" x14ac:dyDescent="0.55000000000000004">
      <c r="AB15714" s="278" t="s">
        <v>27924</v>
      </c>
      <c r="AC15714" s="279">
        <v>660167.89</v>
      </c>
      <c r="AE15714" s="248" t="s">
        <v>43144</v>
      </c>
      <c r="AF15714" s="249">
        <v>4377</v>
      </c>
      <c r="AH15714" s="226" t="s">
        <v>54136</v>
      </c>
      <c r="AI15714" s="227">
        <v>1227</v>
      </c>
      <c r="AK15714" s="207" t="s">
        <v>29485</v>
      </c>
      <c r="AL15714" s="208">
        <v>17072.86</v>
      </c>
      <c r="AM15714" s="93"/>
      <c r="AN15714" s="93"/>
      <c r="AO15714" s="93"/>
    </row>
    <row r="15715" spans="28:41" x14ac:dyDescent="0.55000000000000004">
      <c r="AB15715" s="278" t="s">
        <v>27925</v>
      </c>
      <c r="AC15715" s="279">
        <v>393612.92</v>
      </c>
      <c r="AE15715" s="248" t="s">
        <v>47433</v>
      </c>
      <c r="AF15715" s="249">
        <v>2089.33</v>
      </c>
      <c r="AH15715" s="226" t="s">
        <v>54137</v>
      </c>
      <c r="AI15715" s="227">
        <v>180.66</v>
      </c>
      <c r="AK15715" s="207" t="s">
        <v>29486</v>
      </c>
      <c r="AL15715" s="208">
        <v>9.1999999999999993</v>
      </c>
      <c r="AM15715" s="93"/>
      <c r="AN15715" s="93"/>
      <c r="AO15715" s="93"/>
    </row>
    <row r="15716" spans="28:41" x14ac:dyDescent="0.55000000000000004">
      <c r="AB15716" s="278" t="s">
        <v>27926</v>
      </c>
      <c r="AC15716" s="279">
        <v>61543.25</v>
      </c>
      <c r="AE15716" s="248" t="s">
        <v>14961</v>
      </c>
      <c r="AF15716" s="249">
        <v>15559.9</v>
      </c>
      <c r="AH15716" s="226" t="s">
        <v>54138</v>
      </c>
      <c r="AI15716" s="227">
        <v>3127.77</v>
      </c>
      <c r="AK15716" s="207" t="s">
        <v>29487</v>
      </c>
      <c r="AL15716" s="208">
        <v>12537.5</v>
      </c>
      <c r="AM15716" s="93"/>
      <c r="AN15716" s="93"/>
      <c r="AO15716" s="93"/>
    </row>
    <row r="15717" spans="28:41" x14ac:dyDescent="0.55000000000000004">
      <c r="AB15717" s="278" t="s">
        <v>27927</v>
      </c>
      <c r="AC15717" s="279">
        <v>41258.07</v>
      </c>
      <c r="AE15717" s="248" t="s">
        <v>60871</v>
      </c>
      <c r="AF15717" s="249">
        <v>9353.73</v>
      </c>
      <c r="AH15717" s="226" t="s">
        <v>54139</v>
      </c>
      <c r="AI15717" s="227">
        <v>3720</v>
      </c>
      <c r="AK15717" s="207" t="s">
        <v>29488</v>
      </c>
      <c r="AL15717" s="208">
        <v>907.79</v>
      </c>
      <c r="AM15717" s="93"/>
      <c r="AN15717" s="93"/>
      <c r="AO15717" s="93"/>
    </row>
    <row r="15718" spans="28:41" x14ac:dyDescent="0.55000000000000004">
      <c r="AB15718" s="278" t="s">
        <v>32782</v>
      </c>
      <c r="AC15718" s="279">
        <v>30325.37</v>
      </c>
      <c r="AE15718" s="248" t="s">
        <v>14962</v>
      </c>
      <c r="AF15718" s="249">
        <v>300</v>
      </c>
      <c r="AH15718" s="226" t="s">
        <v>54140</v>
      </c>
      <c r="AI15718" s="227">
        <v>284.57</v>
      </c>
      <c r="AK15718" s="207" t="s">
        <v>29489</v>
      </c>
      <c r="AL15718" s="208">
        <v>202.46</v>
      </c>
      <c r="AM15718" s="93"/>
      <c r="AN15718" s="93"/>
      <c r="AO15718" s="93"/>
    </row>
    <row r="15719" spans="28:41" x14ac:dyDescent="0.55000000000000004">
      <c r="AB15719" s="278" t="s">
        <v>34165</v>
      </c>
      <c r="AC15719" s="279">
        <v>593.69000000000005</v>
      </c>
      <c r="AE15719" s="248" t="s">
        <v>14964</v>
      </c>
      <c r="AF15719" s="249">
        <v>17764.11</v>
      </c>
      <c r="AH15719" s="226" t="s">
        <v>54141</v>
      </c>
      <c r="AI15719" s="227">
        <v>896.52</v>
      </c>
      <c r="AK15719" s="207" t="s">
        <v>29490</v>
      </c>
      <c r="AL15719" s="208">
        <v>6206.25</v>
      </c>
      <c r="AM15719" s="93"/>
      <c r="AN15719" s="93"/>
      <c r="AO15719" s="93"/>
    </row>
    <row r="15720" spans="28:41" x14ac:dyDescent="0.55000000000000004">
      <c r="AB15720" s="278" t="s">
        <v>70963</v>
      </c>
      <c r="AC15720" s="279">
        <v>19000</v>
      </c>
      <c r="AE15720" s="248" t="s">
        <v>14965</v>
      </c>
      <c r="AF15720" s="249">
        <v>7039.64</v>
      </c>
      <c r="AH15720" s="226" t="s">
        <v>54142</v>
      </c>
      <c r="AI15720" s="227">
        <v>136.30000000000001</v>
      </c>
      <c r="AK15720" s="207" t="s">
        <v>29491</v>
      </c>
      <c r="AL15720" s="208">
        <v>67595</v>
      </c>
      <c r="AM15720" s="93"/>
      <c r="AN15720" s="93"/>
      <c r="AO15720" s="93"/>
    </row>
    <row r="15721" spans="28:41" x14ac:dyDescent="0.55000000000000004">
      <c r="AB15721" s="278" t="s">
        <v>58101</v>
      </c>
      <c r="AC15721" s="279">
        <v>439</v>
      </c>
      <c r="AE15721" s="248" t="s">
        <v>12975</v>
      </c>
      <c r="AF15721" s="249">
        <v>153286.37</v>
      </c>
      <c r="AH15721" s="226" t="s">
        <v>47383</v>
      </c>
      <c r="AI15721" s="227">
        <v>1316.38</v>
      </c>
      <c r="AK15721" s="207" t="s">
        <v>29492</v>
      </c>
      <c r="AL15721" s="208">
        <v>2112</v>
      </c>
      <c r="AM15721" s="93"/>
      <c r="AN15721" s="93"/>
      <c r="AO15721" s="93"/>
    </row>
    <row r="15722" spans="28:41" x14ac:dyDescent="0.55000000000000004">
      <c r="AB15722" s="278" t="s">
        <v>27931</v>
      </c>
      <c r="AC15722" s="279">
        <v>514308.14</v>
      </c>
      <c r="AE15722" s="248" t="s">
        <v>12976</v>
      </c>
      <c r="AF15722" s="249">
        <v>453233.61</v>
      </c>
      <c r="AH15722" s="226" t="s">
        <v>35859</v>
      </c>
      <c r="AI15722" s="227">
        <v>41803.449999999997</v>
      </c>
      <c r="AK15722" s="207" t="s">
        <v>29493</v>
      </c>
      <c r="AL15722" s="208">
        <v>13608</v>
      </c>
      <c r="AM15722" s="93"/>
      <c r="AN15722" s="93"/>
      <c r="AO15722" s="93"/>
    </row>
    <row r="15723" spans="28:41" x14ac:dyDescent="0.55000000000000004">
      <c r="AB15723" s="278" t="s">
        <v>27932</v>
      </c>
      <c r="AC15723" s="279">
        <v>312113.09999999998</v>
      </c>
      <c r="AE15723" s="248" t="s">
        <v>12977</v>
      </c>
      <c r="AF15723" s="249">
        <v>279109.69</v>
      </c>
      <c r="AH15723" s="226" t="s">
        <v>54143</v>
      </c>
      <c r="AI15723" s="227">
        <v>18538.419999999998</v>
      </c>
      <c r="AK15723" s="207" t="s">
        <v>29494</v>
      </c>
      <c r="AL15723" s="208">
        <v>2000</v>
      </c>
      <c r="AM15723" s="93"/>
      <c r="AN15723" s="93"/>
      <c r="AO15723" s="93"/>
    </row>
    <row r="15724" spans="28:41" x14ac:dyDescent="0.55000000000000004">
      <c r="AB15724" s="278" t="s">
        <v>27933</v>
      </c>
      <c r="AC15724" s="279">
        <v>289761.44</v>
      </c>
      <c r="AE15724" s="248" t="s">
        <v>54196</v>
      </c>
      <c r="AF15724" s="249">
        <v>32129.55</v>
      </c>
      <c r="AH15724" s="226" t="s">
        <v>43138</v>
      </c>
      <c r="AI15724" s="227">
        <v>447916.37</v>
      </c>
      <c r="AK15724" s="207" t="s">
        <v>29495</v>
      </c>
      <c r="AL15724" s="208">
        <v>5978.71</v>
      </c>
      <c r="AM15724" s="93"/>
      <c r="AN15724" s="93"/>
      <c r="AO15724" s="93"/>
    </row>
    <row r="15725" spans="28:41" x14ac:dyDescent="0.55000000000000004">
      <c r="AB15725" s="278" t="s">
        <v>27935</v>
      </c>
      <c r="AC15725" s="279">
        <v>12571.35</v>
      </c>
      <c r="AE15725" s="248" t="s">
        <v>14966</v>
      </c>
      <c r="AF15725" s="249">
        <v>88592.19</v>
      </c>
      <c r="AH15725" s="226" t="s">
        <v>54144</v>
      </c>
      <c r="AI15725" s="227">
        <v>2383.6999999999998</v>
      </c>
      <c r="AK15725" s="207" t="s">
        <v>29496</v>
      </c>
      <c r="AL15725" s="208">
        <v>5000</v>
      </c>
      <c r="AM15725" s="93"/>
      <c r="AN15725" s="93"/>
      <c r="AO15725" s="93"/>
    </row>
    <row r="15726" spans="28:41" x14ac:dyDescent="0.55000000000000004">
      <c r="AB15726" s="278" t="s">
        <v>35695</v>
      </c>
      <c r="AC15726" s="279">
        <v>2876.15</v>
      </c>
      <c r="AE15726" s="248" t="s">
        <v>14967</v>
      </c>
      <c r="AF15726" s="249">
        <v>16920.04</v>
      </c>
      <c r="AH15726" s="226" t="s">
        <v>54145</v>
      </c>
      <c r="AI15726" s="227">
        <v>268448.95</v>
      </c>
      <c r="AK15726" s="207" t="s">
        <v>29497</v>
      </c>
      <c r="AL15726" s="208">
        <v>379</v>
      </c>
      <c r="AM15726" s="93"/>
      <c r="AN15726" s="93"/>
      <c r="AO15726" s="93"/>
    </row>
    <row r="15727" spans="28:41" x14ac:dyDescent="0.55000000000000004">
      <c r="AB15727" s="278" t="s">
        <v>35696</v>
      </c>
      <c r="AC15727" s="279">
        <v>9007.3799999999992</v>
      </c>
      <c r="AE15727" s="248" t="s">
        <v>57986</v>
      </c>
      <c r="AF15727" s="249">
        <v>85.6</v>
      </c>
      <c r="AH15727" s="226" t="s">
        <v>35860</v>
      </c>
      <c r="AI15727" s="227">
        <v>59465.57</v>
      </c>
      <c r="AK15727" s="207" t="s">
        <v>29498</v>
      </c>
      <c r="AL15727" s="208">
        <v>75.2</v>
      </c>
      <c r="AM15727" s="93"/>
      <c r="AN15727" s="93"/>
      <c r="AO15727" s="93"/>
    </row>
    <row r="15728" spans="28:41" x14ac:dyDescent="0.55000000000000004">
      <c r="AB15728" s="278" t="s">
        <v>27940</v>
      </c>
      <c r="AC15728" s="279">
        <v>21400</v>
      </c>
      <c r="AE15728" s="248" t="s">
        <v>58736</v>
      </c>
      <c r="AF15728" s="249">
        <v>30121.97</v>
      </c>
      <c r="AH15728" s="226" t="s">
        <v>35861</v>
      </c>
      <c r="AI15728" s="227">
        <v>72527.34</v>
      </c>
      <c r="AK15728" s="207" t="s">
        <v>29499</v>
      </c>
      <c r="AL15728" s="208">
        <v>16.8</v>
      </c>
      <c r="AM15728" s="93"/>
      <c r="AN15728" s="93"/>
      <c r="AO15728" s="93"/>
    </row>
    <row r="15729" spans="28:41" x14ac:dyDescent="0.55000000000000004">
      <c r="AB15729" s="278" t="s">
        <v>58102</v>
      </c>
      <c r="AC15729" s="279">
        <v>-4884.8599999999997</v>
      </c>
      <c r="AE15729" s="248" t="s">
        <v>14969</v>
      </c>
      <c r="AF15729" s="249">
        <v>2130.46</v>
      </c>
      <c r="AH15729" s="226" t="s">
        <v>35862</v>
      </c>
      <c r="AI15729" s="227">
        <v>5975</v>
      </c>
      <c r="AK15729" s="207" t="s">
        <v>29500</v>
      </c>
      <c r="AL15729" s="208">
        <v>20893.37</v>
      </c>
      <c r="AM15729" s="93"/>
      <c r="AN15729" s="93"/>
      <c r="AO15729" s="93"/>
    </row>
    <row r="15730" spans="28:41" x14ac:dyDescent="0.55000000000000004">
      <c r="AB15730" s="278" t="s">
        <v>55660</v>
      </c>
      <c r="AC15730" s="279">
        <v>948282.95</v>
      </c>
      <c r="AE15730" s="248" t="s">
        <v>58737</v>
      </c>
      <c r="AF15730" s="249">
        <v>142.4</v>
      </c>
      <c r="AH15730" s="226" t="s">
        <v>40709</v>
      </c>
      <c r="AI15730" s="227">
        <v>48400</v>
      </c>
      <c r="AK15730" s="207" t="s">
        <v>29501</v>
      </c>
      <c r="AL15730" s="208">
        <v>294.94</v>
      </c>
      <c r="AM15730" s="93"/>
      <c r="AN15730" s="93"/>
      <c r="AO15730" s="93"/>
    </row>
    <row r="15731" spans="28:41" x14ac:dyDescent="0.55000000000000004">
      <c r="AB15731" s="278" t="s">
        <v>47604</v>
      </c>
      <c r="AC15731" s="279">
        <v>27883.77</v>
      </c>
      <c r="AE15731" s="248" t="s">
        <v>38821</v>
      </c>
      <c r="AF15731" s="249">
        <v>1426.4</v>
      </c>
      <c r="AH15731" s="226" t="s">
        <v>36886</v>
      </c>
      <c r="AI15731" s="227">
        <v>37658.69</v>
      </c>
      <c r="AK15731" s="207" t="s">
        <v>29502</v>
      </c>
      <c r="AL15731" s="208">
        <v>4676</v>
      </c>
      <c r="AM15731" s="93"/>
      <c r="AN15731" s="93"/>
      <c r="AO15731" s="93"/>
    </row>
    <row r="15732" spans="28:41" x14ac:dyDescent="0.55000000000000004">
      <c r="AB15732" s="278" t="s">
        <v>27941</v>
      </c>
      <c r="AC15732" s="279">
        <v>82763.429999999993</v>
      </c>
      <c r="AE15732" s="248" t="s">
        <v>59295</v>
      </c>
      <c r="AF15732" s="249">
        <v>2850</v>
      </c>
      <c r="AH15732" s="226" t="s">
        <v>47384</v>
      </c>
      <c r="AI15732" s="227">
        <v>49133.120000000003</v>
      </c>
      <c r="AK15732" s="207" t="s">
        <v>29503</v>
      </c>
      <c r="AL15732" s="208">
        <v>3994.8</v>
      </c>
      <c r="AM15732" s="93"/>
      <c r="AN15732" s="93"/>
      <c r="AO15732" s="93"/>
    </row>
    <row r="15733" spans="28:41" x14ac:dyDescent="0.55000000000000004">
      <c r="AB15733" s="278" t="s">
        <v>27992</v>
      </c>
      <c r="AC15733" s="279">
        <v>117975.36</v>
      </c>
      <c r="AE15733" s="248" t="s">
        <v>14970</v>
      </c>
      <c r="AF15733" s="249">
        <v>84522.68</v>
      </c>
      <c r="AH15733" s="226" t="s">
        <v>35863</v>
      </c>
      <c r="AI15733" s="227">
        <v>4653.08</v>
      </c>
      <c r="AK15733" s="207" t="s">
        <v>29504</v>
      </c>
      <c r="AL15733" s="208">
        <v>589.88</v>
      </c>
      <c r="AM15733" s="93"/>
      <c r="AN15733" s="93"/>
      <c r="AO15733" s="93"/>
    </row>
    <row r="15734" spans="28:41" x14ac:dyDescent="0.55000000000000004">
      <c r="AB15734" s="278" t="s">
        <v>54565</v>
      </c>
      <c r="AC15734" s="279">
        <v>19412.939999999999</v>
      </c>
      <c r="AE15734" s="248" t="s">
        <v>57987</v>
      </c>
      <c r="AF15734" s="249">
        <v>647135.18999999994</v>
      </c>
      <c r="AH15734" s="226" t="s">
        <v>48384</v>
      </c>
      <c r="AI15734" s="227">
        <v>13337.26</v>
      </c>
      <c r="AK15734" s="207" t="s">
        <v>29505</v>
      </c>
      <c r="AL15734" s="208">
        <v>12537.5</v>
      </c>
      <c r="AM15734" s="93"/>
      <c r="AN15734" s="93"/>
      <c r="AO15734" s="93"/>
    </row>
    <row r="15735" spans="28:41" x14ac:dyDescent="0.55000000000000004">
      <c r="AB15735" s="278" t="s">
        <v>46175</v>
      </c>
      <c r="AC15735" s="279">
        <v>264</v>
      </c>
      <c r="AE15735" s="248" t="s">
        <v>14971</v>
      </c>
      <c r="AF15735" s="249">
        <v>19707.259999999998</v>
      </c>
      <c r="AH15735" s="226" t="s">
        <v>40710</v>
      </c>
      <c r="AI15735" s="227">
        <v>748926</v>
      </c>
      <c r="AK15735" s="207" t="s">
        <v>29506</v>
      </c>
      <c r="AL15735" s="208">
        <v>5000</v>
      </c>
      <c r="AM15735" s="93"/>
      <c r="AN15735" s="93"/>
      <c r="AO15735" s="93"/>
    </row>
    <row r="15736" spans="28:41" x14ac:dyDescent="0.55000000000000004">
      <c r="AB15736" s="278" t="s">
        <v>27993</v>
      </c>
      <c r="AC15736" s="279">
        <v>29394.84</v>
      </c>
      <c r="AE15736" s="248" t="s">
        <v>14972</v>
      </c>
      <c r="AF15736" s="249">
        <v>134528.84</v>
      </c>
      <c r="AH15736" s="226" t="s">
        <v>49259</v>
      </c>
      <c r="AI15736" s="227">
        <v>1153.07</v>
      </c>
      <c r="AK15736" s="207" t="s">
        <v>29507</v>
      </c>
      <c r="AL15736" s="208">
        <v>1286.79</v>
      </c>
      <c r="AM15736" s="93"/>
      <c r="AN15736" s="93"/>
      <c r="AO15736" s="93"/>
    </row>
    <row r="15737" spans="28:41" x14ac:dyDescent="0.55000000000000004">
      <c r="AB15737" s="278" t="s">
        <v>35709</v>
      </c>
      <c r="AC15737" s="279">
        <v>45043.99</v>
      </c>
      <c r="AE15737" s="248" t="s">
        <v>12981</v>
      </c>
      <c r="AF15737" s="249">
        <v>760.86</v>
      </c>
      <c r="AH15737" s="226" t="s">
        <v>54146</v>
      </c>
      <c r="AI15737" s="227">
        <v>59.88</v>
      </c>
      <c r="AK15737" s="207" t="s">
        <v>29508</v>
      </c>
      <c r="AL15737" s="208">
        <v>277.66000000000003</v>
      </c>
      <c r="AM15737" s="93"/>
      <c r="AN15737" s="93"/>
      <c r="AO15737" s="93"/>
    </row>
    <row r="15738" spans="28:41" x14ac:dyDescent="0.55000000000000004">
      <c r="AB15738" s="278" t="s">
        <v>27996</v>
      </c>
      <c r="AC15738" s="279">
        <v>30523.73</v>
      </c>
      <c r="AE15738" s="248" t="s">
        <v>14973</v>
      </c>
      <c r="AF15738" s="249">
        <v>48150</v>
      </c>
      <c r="AH15738" s="226" t="s">
        <v>54147</v>
      </c>
      <c r="AI15738" s="227">
        <v>1000</v>
      </c>
      <c r="AK15738" s="207" t="s">
        <v>29509</v>
      </c>
      <c r="AL15738" s="208">
        <v>16.8</v>
      </c>
      <c r="AM15738" s="93"/>
      <c r="AN15738" s="93"/>
      <c r="AO15738" s="93"/>
    </row>
    <row r="15739" spans="28:41" x14ac:dyDescent="0.55000000000000004">
      <c r="AB15739" s="278" t="s">
        <v>27997</v>
      </c>
      <c r="AC15739" s="279">
        <v>113</v>
      </c>
      <c r="AE15739" s="248" t="s">
        <v>14974</v>
      </c>
      <c r="AF15739" s="249">
        <v>619990.12</v>
      </c>
      <c r="AH15739" s="226" t="s">
        <v>47385</v>
      </c>
      <c r="AI15739" s="227">
        <v>1106.32</v>
      </c>
      <c r="AK15739" s="207" t="s">
        <v>29510</v>
      </c>
      <c r="AL15739" s="208">
        <v>3994.8</v>
      </c>
      <c r="AM15739" s="93"/>
      <c r="AN15739" s="93"/>
      <c r="AO15739" s="93"/>
    </row>
    <row r="15740" spans="28:41" x14ac:dyDescent="0.55000000000000004">
      <c r="AB15740" s="278" t="s">
        <v>14259</v>
      </c>
      <c r="AC15740" s="279">
        <v>1348.46</v>
      </c>
      <c r="AE15740" s="248" t="s">
        <v>59950</v>
      </c>
      <c r="AF15740" s="249">
        <v>-2470.13</v>
      </c>
      <c r="AH15740" s="226" t="s">
        <v>54148</v>
      </c>
      <c r="AI15740" s="227">
        <v>30.77</v>
      </c>
      <c r="AK15740" s="207" t="s">
        <v>29511</v>
      </c>
      <c r="AL15740" s="208">
        <v>30468.959999999999</v>
      </c>
      <c r="AM15740" s="93"/>
      <c r="AN15740" s="93"/>
      <c r="AO15740" s="93"/>
    </row>
    <row r="15741" spans="28:41" x14ac:dyDescent="0.55000000000000004">
      <c r="AB15741" s="278" t="s">
        <v>14260</v>
      </c>
      <c r="AC15741" s="279">
        <v>17286.48</v>
      </c>
      <c r="AE15741" s="248" t="s">
        <v>15018</v>
      </c>
      <c r="AF15741" s="249">
        <v>2923.26</v>
      </c>
      <c r="AH15741" s="226" t="s">
        <v>49260</v>
      </c>
      <c r="AI15741" s="227">
        <v>36725.33</v>
      </c>
      <c r="AK15741" s="207" t="s">
        <v>29512</v>
      </c>
      <c r="AL15741" s="208">
        <v>2000</v>
      </c>
      <c r="AM15741" s="93"/>
      <c r="AN15741" s="93"/>
      <c r="AO15741" s="93"/>
    </row>
    <row r="15742" spans="28:41" x14ac:dyDescent="0.55000000000000004">
      <c r="AB15742" s="278" t="s">
        <v>14261</v>
      </c>
      <c r="AC15742" s="279">
        <v>60703.45</v>
      </c>
      <c r="AE15742" s="248" t="s">
        <v>34460</v>
      </c>
      <c r="AF15742" s="249">
        <v>54000</v>
      </c>
      <c r="AH15742" s="226" t="s">
        <v>49261</v>
      </c>
      <c r="AI15742" s="227">
        <v>624.91</v>
      </c>
      <c r="AK15742" s="207" t="s">
        <v>29513</v>
      </c>
      <c r="AL15742" s="208">
        <v>91485.19</v>
      </c>
      <c r="AM15742" s="93"/>
      <c r="AN15742" s="93"/>
      <c r="AO15742" s="93"/>
    </row>
    <row r="15743" spans="28:41" x14ac:dyDescent="0.55000000000000004">
      <c r="AB15743" s="278" t="s">
        <v>28002</v>
      </c>
      <c r="AC15743" s="279">
        <v>42467.03</v>
      </c>
      <c r="AE15743" s="248" t="s">
        <v>56756</v>
      </c>
      <c r="AF15743" s="249">
        <v>68986.559999999998</v>
      </c>
      <c r="AH15743" s="226" t="s">
        <v>54149</v>
      </c>
      <c r="AI15743" s="227">
        <v>2105.09</v>
      </c>
      <c r="AK15743" s="207" t="s">
        <v>29514</v>
      </c>
      <c r="AL15743" s="208">
        <v>975</v>
      </c>
      <c r="AM15743" s="93"/>
      <c r="AN15743" s="93"/>
      <c r="AO15743" s="93"/>
    </row>
    <row r="15744" spans="28:41" x14ac:dyDescent="0.55000000000000004">
      <c r="AB15744" s="278" t="s">
        <v>28003</v>
      </c>
      <c r="AC15744" s="279">
        <v>13735.83</v>
      </c>
      <c r="AE15744" s="248" t="s">
        <v>34461</v>
      </c>
      <c r="AF15744" s="249">
        <v>81563.25</v>
      </c>
      <c r="AH15744" s="226" t="s">
        <v>49262</v>
      </c>
      <c r="AI15744" s="227">
        <v>2847.57</v>
      </c>
      <c r="AK15744" s="207" t="s">
        <v>29515</v>
      </c>
      <c r="AL15744" s="208">
        <v>11095</v>
      </c>
      <c r="AM15744" s="93"/>
      <c r="AN15744" s="93"/>
      <c r="AO15744" s="93"/>
    </row>
    <row r="15745" spans="28:41" x14ac:dyDescent="0.55000000000000004">
      <c r="AB15745" s="278" t="s">
        <v>28004</v>
      </c>
      <c r="AC15745" s="279">
        <v>406.02</v>
      </c>
      <c r="AE15745" s="248" t="s">
        <v>54197</v>
      </c>
      <c r="AF15745" s="249">
        <v>900</v>
      </c>
      <c r="AH15745" s="226" t="s">
        <v>49263</v>
      </c>
      <c r="AI15745" s="227">
        <v>9090.24</v>
      </c>
      <c r="AK15745" s="207" t="s">
        <v>29516</v>
      </c>
      <c r="AL15745" s="208">
        <v>210</v>
      </c>
      <c r="AM15745" s="93"/>
      <c r="AN15745" s="93"/>
      <c r="AO15745" s="93"/>
    </row>
    <row r="15746" spans="28:41" x14ac:dyDescent="0.55000000000000004">
      <c r="AB15746" s="278" t="s">
        <v>28005</v>
      </c>
      <c r="AC15746" s="279">
        <v>300</v>
      </c>
      <c r="AE15746" s="248" t="s">
        <v>15020</v>
      </c>
      <c r="AF15746" s="249">
        <v>2074</v>
      </c>
      <c r="AH15746" s="226" t="s">
        <v>49264</v>
      </c>
      <c r="AI15746" s="227">
        <v>5453.04</v>
      </c>
      <c r="AK15746" s="207" t="s">
        <v>29517</v>
      </c>
      <c r="AL15746" s="208">
        <v>939.47</v>
      </c>
      <c r="AM15746" s="93"/>
      <c r="AN15746" s="93"/>
      <c r="AO15746" s="93"/>
    </row>
    <row r="15747" spans="28:41" x14ac:dyDescent="0.55000000000000004">
      <c r="AB15747" s="278" t="s">
        <v>28007</v>
      </c>
      <c r="AC15747" s="279">
        <v>11433.21</v>
      </c>
      <c r="AE15747" s="248" t="s">
        <v>59296</v>
      </c>
      <c r="AF15747" s="249">
        <v>2725</v>
      </c>
      <c r="AH15747" s="226" t="s">
        <v>54150</v>
      </c>
      <c r="AI15747" s="227">
        <v>1580.89</v>
      </c>
      <c r="AK15747" s="207" t="s">
        <v>29518</v>
      </c>
      <c r="AL15747" s="208">
        <v>125.04</v>
      </c>
      <c r="AM15747" s="93"/>
      <c r="AN15747" s="93"/>
      <c r="AO15747" s="93"/>
    </row>
    <row r="15748" spans="28:41" x14ac:dyDescent="0.55000000000000004">
      <c r="AB15748" s="278" t="s">
        <v>54567</v>
      </c>
      <c r="AC15748" s="279">
        <v>1600</v>
      </c>
      <c r="AE15748" s="248" t="s">
        <v>34462</v>
      </c>
      <c r="AF15748" s="249">
        <v>12000</v>
      </c>
      <c r="AH15748" s="226" t="s">
        <v>49265</v>
      </c>
      <c r="AI15748" s="227">
        <v>12167</v>
      </c>
      <c r="AK15748" s="207" t="s">
        <v>29519</v>
      </c>
      <c r="AL15748" s="208">
        <v>48.15</v>
      </c>
      <c r="AM15748" s="93"/>
      <c r="AN15748" s="93"/>
      <c r="AO15748" s="93"/>
    </row>
    <row r="15749" spans="28:41" x14ac:dyDescent="0.55000000000000004">
      <c r="AB15749" s="278" t="s">
        <v>28008</v>
      </c>
      <c r="AC15749" s="279">
        <v>8941.48</v>
      </c>
      <c r="AE15749" s="248" t="s">
        <v>43146</v>
      </c>
      <c r="AF15749" s="249">
        <v>540</v>
      </c>
      <c r="AH15749" s="226" t="s">
        <v>49266</v>
      </c>
      <c r="AI15749" s="227">
        <v>843.13</v>
      </c>
      <c r="AK15749" s="207" t="s">
        <v>29520</v>
      </c>
      <c r="AL15749" s="208">
        <v>7182.5</v>
      </c>
      <c r="AM15749" s="93"/>
      <c r="AN15749" s="93"/>
      <c r="AO15749" s="93"/>
    </row>
    <row r="15750" spans="28:41" x14ac:dyDescent="0.55000000000000004">
      <c r="AB15750" s="278" t="s">
        <v>28009</v>
      </c>
      <c r="AC15750" s="279">
        <v>55906.49</v>
      </c>
      <c r="AE15750" s="248" t="s">
        <v>15024</v>
      </c>
      <c r="AF15750" s="249">
        <v>11888.18</v>
      </c>
      <c r="AH15750" s="226" t="s">
        <v>49267</v>
      </c>
      <c r="AI15750" s="227">
        <v>2932.24</v>
      </c>
      <c r="AK15750" s="207" t="s">
        <v>29521</v>
      </c>
      <c r="AL15750" s="208">
        <v>486.72</v>
      </c>
      <c r="AM15750" s="93"/>
      <c r="AN15750" s="93"/>
      <c r="AO15750" s="93"/>
    </row>
    <row r="15751" spans="28:41" x14ac:dyDescent="0.55000000000000004">
      <c r="AB15751" s="278" t="s">
        <v>54568</v>
      </c>
      <c r="AC15751" s="279">
        <v>95.61</v>
      </c>
      <c r="AE15751" s="248" t="s">
        <v>50589</v>
      </c>
      <c r="AF15751" s="249">
        <v>12303.69</v>
      </c>
      <c r="AH15751" s="226" t="s">
        <v>49268</v>
      </c>
      <c r="AI15751" s="227">
        <v>1617.3</v>
      </c>
      <c r="AK15751" s="207" t="s">
        <v>29522</v>
      </c>
      <c r="AL15751" s="208">
        <v>5340</v>
      </c>
      <c r="AM15751" s="93"/>
      <c r="AN15751" s="93"/>
      <c r="AO15751" s="93"/>
    </row>
    <row r="15752" spans="28:41" x14ac:dyDescent="0.55000000000000004">
      <c r="AB15752" s="278" t="s">
        <v>28013</v>
      </c>
      <c r="AC15752" s="279">
        <v>54993.88</v>
      </c>
      <c r="AE15752" s="248" t="s">
        <v>15026</v>
      </c>
      <c r="AF15752" s="249">
        <v>18656.46</v>
      </c>
      <c r="AH15752" s="226" t="s">
        <v>45891</v>
      </c>
      <c r="AI15752" s="227">
        <v>343140</v>
      </c>
      <c r="AK15752" s="207" t="s">
        <v>29523</v>
      </c>
      <c r="AL15752" s="208">
        <v>3311</v>
      </c>
      <c r="AM15752" s="93"/>
      <c r="AN15752" s="93"/>
      <c r="AO15752" s="93"/>
    </row>
    <row r="15753" spans="28:41" x14ac:dyDescent="0.55000000000000004">
      <c r="AB15753" s="278" t="s">
        <v>69507</v>
      </c>
      <c r="AC15753" s="279">
        <v>-5874.18</v>
      </c>
      <c r="AE15753" s="248" t="s">
        <v>15027</v>
      </c>
      <c r="AF15753" s="249">
        <v>33066.769999999997</v>
      </c>
      <c r="AH15753" s="226" t="s">
        <v>45892</v>
      </c>
      <c r="AI15753" s="227">
        <v>26248</v>
      </c>
      <c r="AK15753" s="207" t="s">
        <v>29524</v>
      </c>
      <c r="AL15753" s="208">
        <v>9046.98</v>
      </c>
      <c r="AM15753" s="93"/>
      <c r="AN15753" s="93"/>
      <c r="AO15753" s="93"/>
    </row>
    <row r="15754" spans="28:41" x14ac:dyDescent="0.55000000000000004">
      <c r="AB15754" s="278" t="s">
        <v>36742</v>
      </c>
      <c r="AC15754" s="279">
        <v>21647.360000000001</v>
      </c>
      <c r="AE15754" s="248" t="s">
        <v>34463</v>
      </c>
      <c r="AF15754" s="249">
        <v>15146.69</v>
      </c>
      <c r="AH15754" s="226" t="s">
        <v>43139</v>
      </c>
      <c r="AI15754" s="227">
        <v>475967.75</v>
      </c>
      <c r="AK15754" s="207" t="s">
        <v>29525</v>
      </c>
      <c r="AL15754" s="208">
        <v>12291.62</v>
      </c>
      <c r="AM15754" s="93"/>
      <c r="AN15754" s="93"/>
      <c r="AO15754" s="93"/>
    </row>
    <row r="15755" spans="28:41" x14ac:dyDescent="0.55000000000000004">
      <c r="AB15755" s="278" t="s">
        <v>56862</v>
      </c>
      <c r="AC15755" s="279">
        <v>49330</v>
      </c>
      <c r="AE15755" s="248" t="s">
        <v>38827</v>
      </c>
      <c r="AF15755" s="249">
        <v>144901</v>
      </c>
      <c r="AH15755" s="226" t="s">
        <v>43140</v>
      </c>
      <c r="AI15755" s="227">
        <v>35277.25</v>
      </c>
      <c r="AK15755" s="207" t="s">
        <v>29526</v>
      </c>
      <c r="AL15755" s="208">
        <v>4858</v>
      </c>
      <c r="AM15755" s="93"/>
      <c r="AN15755" s="93"/>
      <c r="AO15755" s="93"/>
    </row>
    <row r="15756" spans="28:41" x14ac:dyDescent="0.55000000000000004">
      <c r="AB15756" s="278" t="s">
        <v>28082</v>
      </c>
      <c r="AC15756" s="279">
        <v>14821.98</v>
      </c>
      <c r="AE15756" s="248" t="s">
        <v>34464</v>
      </c>
      <c r="AF15756" s="249">
        <v>84899.6</v>
      </c>
      <c r="AH15756" s="226" t="s">
        <v>36889</v>
      </c>
      <c r="AI15756" s="227">
        <v>300</v>
      </c>
      <c r="AK15756" s="207" t="s">
        <v>14423</v>
      </c>
      <c r="AL15756" s="208">
        <v>114</v>
      </c>
      <c r="AM15756" s="93"/>
      <c r="AN15756" s="93"/>
      <c r="AO15756" s="93"/>
    </row>
    <row r="15757" spans="28:41" x14ac:dyDescent="0.55000000000000004">
      <c r="AB15757" s="278" t="s">
        <v>69508</v>
      </c>
      <c r="AC15757" s="279">
        <v>6078.72</v>
      </c>
      <c r="AE15757" s="248" t="s">
        <v>12983</v>
      </c>
      <c r="AF15757" s="249">
        <v>127142.09</v>
      </c>
      <c r="AH15757" s="226" t="s">
        <v>36890</v>
      </c>
      <c r="AI15757" s="227">
        <v>22.95</v>
      </c>
      <c r="AK15757" s="207" t="s">
        <v>29527</v>
      </c>
      <c r="AL15757" s="208">
        <v>142.91</v>
      </c>
      <c r="AM15757" s="93"/>
      <c r="AN15757" s="93"/>
      <c r="AO15757" s="93"/>
    </row>
    <row r="15758" spans="28:41" x14ac:dyDescent="0.55000000000000004">
      <c r="AB15758" s="278" t="s">
        <v>28084</v>
      </c>
      <c r="AC15758" s="279">
        <v>145451.92000000001</v>
      </c>
      <c r="AE15758" s="248" t="s">
        <v>15032</v>
      </c>
      <c r="AF15758" s="249">
        <v>8203</v>
      </c>
      <c r="AH15758" s="226" t="s">
        <v>36891</v>
      </c>
      <c r="AI15758" s="227">
        <v>65.040000000000006</v>
      </c>
      <c r="AK15758" s="207" t="s">
        <v>29528</v>
      </c>
      <c r="AL15758" s="208">
        <v>2492</v>
      </c>
      <c r="AM15758" s="93"/>
      <c r="AN15758" s="93"/>
      <c r="AO15758" s="93"/>
    </row>
    <row r="15759" spans="28:41" x14ac:dyDescent="0.55000000000000004">
      <c r="AB15759" s="278" t="s">
        <v>28085</v>
      </c>
      <c r="AC15759" s="279">
        <v>34589.519999999997</v>
      </c>
      <c r="AE15759" s="248" t="s">
        <v>15033</v>
      </c>
      <c r="AF15759" s="249">
        <v>29308.25</v>
      </c>
      <c r="AH15759" s="226" t="s">
        <v>54151</v>
      </c>
      <c r="AI15759" s="227">
        <v>11.53</v>
      </c>
      <c r="AK15759" s="207" t="s">
        <v>29529</v>
      </c>
      <c r="AL15759" s="208">
        <v>190.63</v>
      </c>
      <c r="AM15759" s="93"/>
      <c r="AN15759" s="93"/>
      <c r="AO15759" s="93"/>
    </row>
    <row r="15760" spans="28:41" x14ac:dyDescent="0.55000000000000004">
      <c r="AB15760" s="278" t="s">
        <v>61710</v>
      </c>
      <c r="AC15760" s="279">
        <v>332.8</v>
      </c>
      <c r="AE15760" s="248" t="s">
        <v>15034</v>
      </c>
      <c r="AF15760" s="249">
        <v>30778.05</v>
      </c>
      <c r="AH15760" s="226" t="s">
        <v>30386</v>
      </c>
      <c r="AI15760" s="227">
        <v>70919</v>
      </c>
      <c r="AK15760" s="207" t="s">
        <v>29530</v>
      </c>
      <c r="AL15760" s="208">
        <v>975</v>
      </c>
      <c r="AM15760" s="93"/>
      <c r="AN15760" s="93"/>
      <c r="AO15760" s="93"/>
    </row>
    <row r="15761" spans="28:41" x14ac:dyDescent="0.55000000000000004">
      <c r="AB15761" s="278" t="s">
        <v>28086</v>
      </c>
      <c r="AC15761" s="279">
        <v>63206.33</v>
      </c>
      <c r="AE15761" s="248" t="s">
        <v>15035</v>
      </c>
      <c r="AF15761" s="249">
        <v>-24498.57</v>
      </c>
      <c r="AH15761" s="226" t="s">
        <v>30387</v>
      </c>
      <c r="AI15761" s="227">
        <v>1869.65</v>
      </c>
      <c r="AK15761" s="207" t="s">
        <v>29531</v>
      </c>
      <c r="AL15761" s="208">
        <v>11095</v>
      </c>
      <c r="AM15761" s="93"/>
      <c r="AN15761" s="93"/>
      <c r="AO15761" s="93"/>
    </row>
    <row r="15762" spans="28:41" x14ac:dyDescent="0.55000000000000004">
      <c r="AB15762" s="278" t="s">
        <v>56863</v>
      </c>
      <c r="AC15762" s="279">
        <v>64999.92</v>
      </c>
      <c r="AE15762" s="248" t="s">
        <v>48411</v>
      </c>
      <c r="AF15762" s="249">
        <v>633401</v>
      </c>
      <c r="AH15762" s="226" t="s">
        <v>30388</v>
      </c>
      <c r="AI15762" s="227">
        <v>143.03</v>
      </c>
      <c r="AK15762" s="207" t="s">
        <v>29532</v>
      </c>
      <c r="AL15762" s="208">
        <v>2492</v>
      </c>
      <c r="AM15762" s="93"/>
      <c r="AN15762" s="93"/>
      <c r="AO15762" s="93"/>
    </row>
    <row r="15763" spans="28:41" x14ac:dyDescent="0.55000000000000004">
      <c r="AB15763" s="278" t="s">
        <v>28087</v>
      </c>
      <c r="AC15763" s="279">
        <v>2307.5100000000002</v>
      </c>
      <c r="AE15763" s="248" t="s">
        <v>15087</v>
      </c>
      <c r="AF15763" s="249">
        <v>96644.23</v>
      </c>
      <c r="AH15763" s="226" t="s">
        <v>30390</v>
      </c>
      <c r="AI15763" s="227">
        <v>59.84</v>
      </c>
      <c r="AK15763" s="207" t="s">
        <v>29533</v>
      </c>
      <c r="AL15763" s="208">
        <v>210</v>
      </c>
      <c r="AM15763" s="93"/>
      <c r="AN15763" s="93"/>
      <c r="AO15763" s="93"/>
    </row>
    <row r="15764" spans="28:41" x14ac:dyDescent="0.55000000000000004">
      <c r="AB15764" s="278" t="s">
        <v>60955</v>
      </c>
      <c r="AC15764" s="279">
        <v>1693.75</v>
      </c>
      <c r="AE15764" s="248" t="s">
        <v>15088</v>
      </c>
      <c r="AF15764" s="249">
        <v>203295.91</v>
      </c>
      <c r="AH15764" s="226" t="s">
        <v>30392</v>
      </c>
      <c r="AI15764" s="227">
        <v>198646.8</v>
      </c>
      <c r="AK15764" s="207" t="s">
        <v>29534</v>
      </c>
      <c r="AL15764" s="208">
        <v>1130.0999999999999</v>
      </c>
      <c r="AM15764" s="93"/>
      <c r="AN15764" s="93"/>
      <c r="AO15764" s="93"/>
    </row>
    <row r="15765" spans="28:41" x14ac:dyDescent="0.55000000000000004">
      <c r="AB15765" s="278" t="s">
        <v>60956</v>
      </c>
      <c r="AC15765" s="279">
        <v>1438.77</v>
      </c>
      <c r="AE15765" s="248" t="s">
        <v>15090</v>
      </c>
      <c r="AF15765" s="249">
        <v>388495.13</v>
      </c>
      <c r="AH15765" s="226" t="s">
        <v>34338</v>
      </c>
      <c r="AI15765" s="227">
        <v>21300</v>
      </c>
      <c r="AK15765" s="207" t="s">
        <v>29535</v>
      </c>
      <c r="AL15765" s="208">
        <v>5340</v>
      </c>
      <c r="AM15765" s="93"/>
      <c r="AN15765" s="93"/>
      <c r="AO15765" s="93"/>
    </row>
    <row r="15766" spans="28:41" x14ac:dyDescent="0.55000000000000004">
      <c r="AB15766" s="278" t="s">
        <v>28089</v>
      </c>
      <c r="AC15766" s="279">
        <v>7082.88</v>
      </c>
      <c r="AE15766" s="248" t="s">
        <v>15091</v>
      </c>
      <c r="AF15766" s="249">
        <v>167254.76</v>
      </c>
      <c r="AH15766" s="226" t="s">
        <v>34339</v>
      </c>
      <c r="AI15766" s="227">
        <v>61062.5</v>
      </c>
      <c r="AK15766" s="207" t="s">
        <v>29536</v>
      </c>
      <c r="AL15766" s="208">
        <v>125.04</v>
      </c>
      <c r="AM15766" s="93"/>
      <c r="AN15766" s="93"/>
      <c r="AO15766" s="93"/>
    </row>
    <row r="15767" spans="28:41" x14ac:dyDescent="0.55000000000000004">
      <c r="AB15767" s="278" t="s">
        <v>28091</v>
      </c>
      <c r="AC15767" s="279">
        <v>46562.879999999997</v>
      </c>
      <c r="AE15767" s="248" t="s">
        <v>15092</v>
      </c>
      <c r="AF15767" s="249">
        <v>96283.06</v>
      </c>
      <c r="AH15767" s="226" t="s">
        <v>34340</v>
      </c>
      <c r="AI15767" s="227">
        <v>8337.5</v>
      </c>
      <c r="AK15767" s="207" t="s">
        <v>29537</v>
      </c>
      <c r="AL15767" s="208">
        <v>8360.06</v>
      </c>
      <c r="AM15767" s="93"/>
      <c r="AN15767" s="93"/>
      <c r="AO15767" s="93"/>
    </row>
    <row r="15768" spans="28:41" x14ac:dyDescent="0.55000000000000004">
      <c r="AB15768" s="278" t="s">
        <v>35716</v>
      </c>
      <c r="AC15768" s="279">
        <v>10000</v>
      </c>
      <c r="AE15768" s="248" t="s">
        <v>59951</v>
      </c>
      <c r="AF15768" s="249">
        <v>198.57</v>
      </c>
      <c r="AH15768" s="226" t="s">
        <v>34341</v>
      </c>
      <c r="AI15768" s="227">
        <v>21495</v>
      </c>
      <c r="AK15768" s="207" t="s">
        <v>29538</v>
      </c>
      <c r="AL15768" s="208">
        <v>7182.5</v>
      </c>
      <c r="AM15768" s="93"/>
      <c r="AN15768" s="93"/>
      <c r="AO15768" s="93"/>
    </row>
    <row r="15769" spans="28:41" x14ac:dyDescent="0.55000000000000004">
      <c r="AB15769" s="278" t="s">
        <v>39512</v>
      </c>
      <c r="AC15769" s="279">
        <v>27827.040000000001</v>
      </c>
      <c r="AE15769" s="248" t="s">
        <v>15093</v>
      </c>
      <c r="AF15769" s="249">
        <v>7502.9</v>
      </c>
      <c r="AH15769" s="226" t="s">
        <v>34342</v>
      </c>
      <c r="AI15769" s="227">
        <v>4878.75</v>
      </c>
      <c r="AK15769" s="207" t="s">
        <v>29539</v>
      </c>
      <c r="AL15769" s="208">
        <v>486.72</v>
      </c>
      <c r="AM15769" s="93"/>
      <c r="AN15769" s="93"/>
      <c r="AO15769" s="93"/>
    </row>
    <row r="15770" spans="28:41" x14ac:dyDescent="0.55000000000000004">
      <c r="AB15770" s="278" t="s">
        <v>58103</v>
      </c>
      <c r="AC15770" s="279">
        <v>3768.58</v>
      </c>
      <c r="AE15770" s="248" t="s">
        <v>63467</v>
      </c>
      <c r="AF15770" s="249">
        <v>90067.11</v>
      </c>
      <c r="AH15770" s="226" t="s">
        <v>35866</v>
      </c>
      <c r="AI15770" s="227">
        <v>20100</v>
      </c>
      <c r="AK15770" s="207" t="s">
        <v>14424</v>
      </c>
      <c r="AL15770" s="208">
        <v>21452.6</v>
      </c>
      <c r="AM15770" s="93"/>
      <c r="AN15770" s="93"/>
      <c r="AO15770" s="93"/>
    </row>
    <row r="15771" spans="28:41" x14ac:dyDescent="0.55000000000000004">
      <c r="AB15771" s="278" t="s">
        <v>47607</v>
      </c>
      <c r="AC15771" s="279">
        <v>10450</v>
      </c>
      <c r="AE15771" s="248" t="s">
        <v>35965</v>
      </c>
      <c r="AF15771" s="249">
        <v>8268</v>
      </c>
      <c r="AH15771" s="226" t="s">
        <v>30393</v>
      </c>
      <c r="AI15771" s="227">
        <v>25115.68</v>
      </c>
      <c r="AK15771" s="207" t="s">
        <v>29540</v>
      </c>
      <c r="AL15771" s="208">
        <v>4312</v>
      </c>
      <c r="AM15771" s="93"/>
      <c r="AN15771" s="93"/>
      <c r="AO15771" s="93"/>
    </row>
    <row r="15772" spans="28:41" x14ac:dyDescent="0.55000000000000004">
      <c r="AB15772" s="278" t="s">
        <v>65199</v>
      </c>
      <c r="AC15772" s="279">
        <v>4672.07</v>
      </c>
      <c r="AE15772" s="248" t="s">
        <v>34470</v>
      </c>
      <c r="AF15772" s="249">
        <v>9523.77</v>
      </c>
      <c r="AH15772" s="226" t="s">
        <v>30394</v>
      </c>
      <c r="AI15772" s="227">
        <v>3629.19</v>
      </c>
      <c r="AK15772" s="207" t="s">
        <v>29541</v>
      </c>
      <c r="AL15772" s="208">
        <v>16567.98</v>
      </c>
      <c r="AM15772" s="93"/>
      <c r="AN15772" s="93"/>
      <c r="AO15772" s="93"/>
    </row>
    <row r="15773" spans="28:41" x14ac:dyDescent="0.55000000000000004">
      <c r="AB15773" s="278" t="s">
        <v>14266</v>
      </c>
      <c r="AC15773" s="279">
        <v>105048.91</v>
      </c>
      <c r="AE15773" s="248" t="s">
        <v>15094</v>
      </c>
      <c r="AF15773" s="249">
        <v>45956.42</v>
      </c>
      <c r="AH15773" s="226" t="s">
        <v>30395</v>
      </c>
      <c r="AI15773" s="227">
        <v>115753.15</v>
      </c>
      <c r="AK15773" s="207" t="s">
        <v>29542</v>
      </c>
      <c r="AL15773" s="208">
        <v>17130.77</v>
      </c>
      <c r="AM15773" s="93"/>
      <c r="AN15773" s="93"/>
      <c r="AO15773" s="93"/>
    </row>
    <row r="15774" spans="28:41" x14ac:dyDescent="0.55000000000000004">
      <c r="AB15774" s="278" t="s">
        <v>14267</v>
      </c>
      <c r="AC15774" s="279">
        <v>46300.31</v>
      </c>
      <c r="AE15774" s="248" t="s">
        <v>33054</v>
      </c>
      <c r="AF15774" s="249">
        <v>1394700</v>
      </c>
      <c r="AH15774" s="226" t="s">
        <v>35867</v>
      </c>
      <c r="AI15774" s="227">
        <v>27418.560000000001</v>
      </c>
      <c r="AK15774" s="207" t="s">
        <v>29543</v>
      </c>
      <c r="AL15774" s="208">
        <v>642.39</v>
      </c>
      <c r="AM15774" s="93"/>
      <c r="AN15774" s="93"/>
      <c r="AO15774" s="93"/>
    </row>
    <row r="15775" spans="28:41" x14ac:dyDescent="0.55000000000000004">
      <c r="AB15775" s="278" t="s">
        <v>14268</v>
      </c>
      <c r="AC15775" s="279">
        <v>97296.85</v>
      </c>
      <c r="AE15775" s="248" t="s">
        <v>15095</v>
      </c>
      <c r="AF15775" s="249">
        <v>102976.5</v>
      </c>
      <c r="AH15775" s="226" t="s">
        <v>35868</v>
      </c>
      <c r="AI15775" s="227">
        <v>1574.8</v>
      </c>
      <c r="AK15775" s="207" t="s">
        <v>29544</v>
      </c>
      <c r="AL15775" s="208">
        <v>2250.61</v>
      </c>
      <c r="AM15775" s="93"/>
      <c r="AN15775" s="93"/>
      <c r="AO15775" s="93"/>
    </row>
    <row r="15776" spans="28:41" x14ac:dyDescent="0.55000000000000004">
      <c r="AB15776" s="278" t="s">
        <v>28093</v>
      </c>
      <c r="AC15776" s="279">
        <v>42417.55</v>
      </c>
      <c r="AE15776" s="248" t="s">
        <v>55557</v>
      </c>
      <c r="AF15776" s="249">
        <v>17404.38</v>
      </c>
      <c r="AH15776" s="226" t="s">
        <v>50567</v>
      </c>
      <c r="AI15776" s="227">
        <v>37007.67</v>
      </c>
      <c r="AK15776" s="207" t="s">
        <v>29545</v>
      </c>
      <c r="AL15776" s="208">
        <v>4584.4399999999996</v>
      </c>
      <c r="AM15776" s="93"/>
      <c r="AN15776" s="93"/>
      <c r="AO15776" s="93"/>
    </row>
    <row r="15777" spans="28:41" x14ac:dyDescent="0.55000000000000004">
      <c r="AB15777" s="278" t="s">
        <v>28094</v>
      </c>
      <c r="AC15777" s="279">
        <v>36737.919999999998</v>
      </c>
      <c r="AE15777" s="248" t="s">
        <v>58738</v>
      </c>
      <c r="AF15777" s="249">
        <v>11166</v>
      </c>
      <c r="AH15777" s="226" t="s">
        <v>30397</v>
      </c>
      <c r="AI15777" s="227">
        <v>44792.4</v>
      </c>
      <c r="AK15777" s="207" t="s">
        <v>29546</v>
      </c>
      <c r="AL15777" s="208">
        <v>3857.56</v>
      </c>
      <c r="AM15777" s="93"/>
      <c r="AN15777" s="93"/>
      <c r="AO15777" s="93"/>
    </row>
    <row r="15778" spans="28:41" x14ac:dyDescent="0.55000000000000004">
      <c r="AB15778" s="278" t="s">
        <v>58104</v>
      </c>
      <c r="AC15778" s="279">
        <v>22531.09</v>
      </c>
      <c r="AE15778" s="248" t="s">
        <v>54198</v>
      </c>
      <c r="AF15778" s="249">
        <v>63175.839999999997</v>
      </c>
      <c r="AH15778" s="226" t="s">
        <v>54152</v>
      </c>
      <c r="AI15778" s="227">
        <v>34950.800000000003</v>
      </c>
      <c r="AK15778" s="207" t="s">
        <v>29547</v>
      </c>
      <c r="AL15778" s="208">
        <v>642.39</v>
      </c>
      <c r="AM15778" s="93"/>
      <c r="AN15778" s="93"/>
      <c r="AO15778" s="93"/>
    </row>
    <row r="15779" spans="28:41" x14ac:dyDescent="0.55000000000000004">
      <c r="AB15779" s="278" t="s">
        <v>39513</v>
      </c>
      <c r="AC15779" s="279">
        <v>700</v>
      </c>
      <c r="AE15779" s="248" t="s">
        <v>15097</v>
      </c>
      <c r="AF15779" s="249">
        <v>200155.93</v>
      </c>
      <c r="AH15779" s="226" t="s">
        <v>35869</v>
      </c>
      <c r="AI15779" s="227">
        <v>189364.04</v>
      </c>
      <c r="AK15779" s="207" t="s">
        <v>29548</v>
      </c>
      <c r="AL15779" s="208">
        <v>4584.4399999999996</v>
      </c>
      <c r="AM15779" s="93"/>
      <c r="AN15779" s="93"/>
      <c r="AO15779" s="93"/>
    </row>
    <row r="15780" spans="28:41" x14ac:dyDescent="0.55000000000000004">
      <c r="AB15780" s="278" t="s">
        <v>28095</v>
      </c>
      <c r="AC15780" s="279">
        <v>1428.37</v>
      </c>
      <c r="AE15780" s="248" t="s">
        <v>15098</v>
      </c>
      <c r="AF15780" s="249">
        <v>257743.62</v>
      </c>
      <c r="AH15780" s="226" t="s">
        <v>30398</v>
      </c>
      <c r="AI15780" s="227">
        <v>586200.54</v>
      </c>
      <c r="AK15780" s="207" t="s">
        <v>29549</v>
      </c>
      <c r="AL15780" s="208">
        <v>10420.17</v>
      </c>
      <c r="AM15780" s="93"/>
      <c r="AN15780" s="93"/>
      <c r="AO15780" s="93"/>
    </row>
    <row r="15781" spans="28:41" x14ac:dyDescent="0.55000000000000004">
      <c r="AB15781" s="278" t="s">
        <v>70214</v>
      </c>
      <c r="AC15781" s="279">
        <v>450.6</v>
      </c>
      <c r="AE15781" s="248" t="s">
        <v>15099</v>
      </c>
      <c r="AF15781" s="249">
        <v>94127.05</v>
      </c>
      <c r="AH15781" s="226" t="s">
        <v>45893</v>
      </c>
      <c r="AI15781" s="227">
        <v>-4074.38</v>
      </c>
      <c r="AK15781" s="207" t="s">
        <v>29550</v>
      </c>
      <c r="AL15781" s="208">
        <v>33698.75</v>
      </c>
      <c r="AM15781" s="93"/>
      <c r="AN15781" s="93"/>
      <c r="AO15781" s="93"/>
    </row>
    <row r="15782" spans="28:41" x14ac:dyDescent="0.55000000000000004">
      <c r="AB15782" s="278" t="s">
        <v>58105</v>
      </c>
      <c r="AC15782" s="279">
        <v>1900</v>
      </c>
      <c r="AE15782" s="248" t="s">
        <v>15101</v>
      </c>
      <c r="AF15782" s="249">
        <v>45329.75</v>
      </c>
      <c r="AH15782" s="226" t="s">
        <v>47386</v>
      </c>
      <c r="AI15782" s="227">
        <v>13177.15</v>
      </c>
      <c r="AK15782" s="207" t="s">
        <v>29551</v>
      </c>
      <c r="AL15782" s="208">
        <v>1106.0999999999999</v>
      </c>
      <c r="AM15782" s="93"/>
      <c r="AN15782" s="93"/>
      <c r="AO15782" s="93"/>
    </row>
    <row r="15783" spans="28:41" x14ac:dyDescent="0.55000000000000004">
      <c r="AB15783" s="278" t="s">
        <v>70215</v>
      </c>
      <c r="AC15783" s="279">
        <v>1190</v>
      </c>
      <c r="AE15783" s="248" t="s">
        <v>15102</v>
      </c>
      <c r="AF15783" s="249">
        <v>1904.75</v>
      </c>
      <c r="AH15783" s="226" t="s">
        <v>47387</v>
      </c>
      <c r="AI15783" s="227">
        <v>966.06</v>
      </c>
      <c r="AK15783" s="207" t="s">
        <v>29552</v>
      </c>
      <c r="AL15783" s="208">
        <v>5376.56</v>
      </c>
      <c r="AM15783" s="93"/>
      <c r="AN15783" s="93"/>
      <c r="AO15783" s="93"/>
    </row>
    <row r="15784" spans="28:41" x14ac:dyDescent="0.55000000000000004">
      <c r="AB15784" s="278" t="s">
        <v>28096</v>
      </c>
      <c r="AC15784" s="279">
        <v>40548.629999999997</v>
      </c>
      <c r="AE15784" s="248" t="s">
        <v>61658</v>
      </c>
      <c r="AF15784" s="249">
        <v>574.77</v>
      </c>
      <c r="AH15784" s="226" t="s">
        <v>54153</v>
      </c>
      <c r="AI15784" s="227">
        <v>414.79</v>
      </c>
      <c r="AK15784" s="207" t="s">
        <v>29553</v>
      </c>
      <c r="AL15784" s="208">
        <v>9783</v>
      </c>
      <c r="AM15784" s="93"/>
      <c r="AN15784" s="93"/>
      <c r="AO15784" s="93"/>
    </row>
    <row r="15785" spans="28:41" x14ac:dyDescent="0.55000000000000004">
      <c r="AB15785" s="278" t="s">
        <v>14269</v>
      </c>
      <c r="AC15785" s="279">
        <v>48642.14</v>
      </c>
      <c r="AE15785" s="248" t="s">
        <v>54199</v>
      </c>
      <c r="AF15785" s="249">
        <v>9607.19</v>
      </c>
      <c r="AH15785" s="226" t="s">
        <v>36892</v>
      </c>
      <c r="AI15785" s="227">
        <v>15822.75</v>
      </c>
      <c r="AK15785" s="207" t="s">
        <v>29554</v>
      </c>
      <c r="AL15785" s="208">
        <v>4987.66</v>
      </c>
      <c r="AM15785" s="93"/>
      <c r="AN15785" s="93"/>
      <c r="AO15785" s="93"/>
    </row>
    <row r="15786" spans="28:41" x14ac:dyDescent="0.55000000000000004">
      <c r="AB15786" s="278" t="s">
        <v>48542</v>
      </c>
      <c r="AC15786" s="279">
        <v>50512.26</v>
      </c>
      <c r="AE15786" s="248" t="s">
        <v>15104</v>
      </c>
      <c r="AF15786" s="249">
        <v>509896.06</v>
      </c>
      <c r="AH15786" s="226" t="s">
        <v>54154</v>
      </c>
      <c r="AI15786" s="227">
        <v>1452</v>
      </c>
      <c r="AK15786" s="207" t="s">
        <v>29555</v>
      </c>
      <c r="AL15786" s="208">
        <v>757.17</v>
      </c>
      <c r="AM15786" s="93"/>
      <c r="AN15786" s="93"/>
      <c r="AO15786" s="93"/>
    </row>
    <row r="15787" spans="28:41" x14ac:dyDescent="0.55000000000000004">
      <c r="AB15787" s="278" t="s">
        <v>28097</v>
      </c>
      <c r="AC15787" s="279">
        <v>39953.440000000002</v>
      </c>
      <c r="AE15787" s="248" t="s">
        <v>15105</v>
      </c>
      <c r="AF15787" s="249">
        <v>113293.84</v>
      </c>
      <c r="AH15787" s="226" t="s">
        <v>54155</v>
      </c>
      <c r="AI15787" s="227">
        <v>5662.8</v>
      </c>
      <c r="AK15787" s="207" t="s">
        <v>29556</v>
      </c>
      <c r="AL15787" s="208">
        <v>4987.66</v>
      </c>
      <c r="AM15787" s="93"/>
      <c r="AN15787" s="93"/>
      <c r="AO15787" s="93"/>
    </row>
    <row r="15788" spans="28:41" x14ac:dyDescent="0.55000000000000004">
      <c r="AB15788" s="278" t="s">
        <v>39514</v>
      </c>
      <c r="AC15788" s="279">
        <v>83442.87</v>
      </c>
      <c r="AE15788" s="248" t="s">
        <v>15107</v>
      </c>
      <c r="AF15788" s="249">
        <v>12737.23</v>
      </c>
      <c r="AH15788" s="226" t="s">
        <v>45894</v>
      </c>
      <c r="AI15788" s="227">
        <v>208918.75</v>
      </c>
      <c r="AK15788" s="207" t="s">
        <v>29557</v>
      </c>
      <c r="AL15788" s="208">
        <v>757.17</v>
      </c>
      <c r="AM15788" s="93"/>
      <c r="AN15788" s="93"/>
      <c r="AO15788" s="93"/>
    </row>
    <row r="15789" spans="28:41" x14ac:dyDescent="0.55000000000000004">
      <c r="AB15789" s="278" t="s">
        <v>28100</v>
      </c>
      <c r="AC15789" s="279">
        <v>439052.22</v>
      </c>
      <c r="AE15789" s="248" t="s">
        <v>15108</v>
      </c>
      <c r="AF15789" s="249">
        <v>16853.189999999999</v>
      </c>
      <c r="AH15789" s="226" t="s">
        <v>49269</v>
      </c>
      <c r="AI15789" s="227">
        <v>42449</v>
      </c>
      <c r="AK15789" s="207" t="s">
        <v>29558</v>
      </c>
      <c r="AL15789" s="208">
        <v>6482.66</v>
      </c>
      <c r="AM15789" s="93"/>
      <c r="AN15789" s="93"/>
      <c r="AO15789" s="93"/>
    </row>
    <row r="15790" spans="28:41" x14ac:dyDescent="0.55000000000000004">
      <c r="AB15790" s="278" t="s">
        <v>35717</v>
      </c>
      <c r="AC15790" s="279">
        <v>276478.46000000002</v>
      </c>
      <c r="AE15790" s="248" t="s">
        <v>15109</v>
      </c>
      <c r="AF15790" s="249">
        <v>216.24</v>
      </c>
      <c r="AH15790" s="226" t="s">
        <v>36893</v>
      </c>
      <c r="AI15790" s="227">
        <v>19947.39</v>
      </c>
      <c r="AK15790" s="207" t="s">
        <v>29559</v>
      </c>
      <c r="AL15790" s="208">
        <v>9783</v>
      </c>
      <c r="AM15790" s="93"/>
      <c r="AN15790" s="93"/>
      <c r="AO15790" s="93"/>
    </row>
    <row r="15791" spans="28:41" x14ac:dyDescent="0.55000000000000004">
      <c r="AB15791" s="278" t="s">
        <v>28102</v>
      </c>
      <c r="AC15791" s="279">
        <v>24999.99</v>
      </c>
      <c r="AE15791" s="248" t="s">
        <v>35966</v>
      </c>
      <c r="AF15791" s="249">
        <v>1025.8499999999999</v>
      </c>
      <c r="AH15791" s="226" t="s">
        <v>36894</v>
      </c>
      <c r="AI15791" s="227">
        <v>10631.81</v>
      </c>
      <c r="AK15791" s="207" t="s">
        <v>29560</v>
      </c>
      <c r="AL15791" s="208">
        <v>9452</v>
      </c>
      <c r="AM15791" s="93"/>
      <c r="AN15791" s="93"/>
      <c r="AO15791" s="93"/>
    </row>
    <row r="15792" spans="28:41" x14ac:dyDescent="0.55000000000000004">
      <c r="AB15792" s="278" t="s">
        <v>28137</v>
      </c>
      <c r="AC15792" s="279">
        <v>16234.25</v>
      </c>
      <c r="AE15792" s="248" t="s">
        <v>15110</v>
      </c>
      <c r="AF15792" s="249">
        <v>69165.570000000007</v>
      </c>
      <c r="AH15792" s="226" t="s">
        <v>54156</v>
      </c>
      <c r="AI15792" s="227">
        <v>2420.5500000000002</v>
      </c>
      <c r="AK15792" s="207" t="s">
        <v>29561</v>
      </c>
      <c r="AL15792" s="208">
        <v>2642.12</v>
      </c>
      <c r="AM15792" s="93"/>
      <c r="AN15792" s="93"/>
      <c r="AO15792" s="93"/>
    </row>
    <row r="15793" spans="28:41" x14ac:dyDescent="0.55000000000000004">
      <c r="AB15793" s="278" t="s">
        <v>28138</v>
      </c>
      <c r="AC15793" s="279">
        <v>19558</v>
      </c>
      <c r="AE15793" s="248" t="s">
        <v>15111</v>
      </c>
      <c r="AF15793" s="249">
        <v>12814.32</v>
      </c>
      <c r="AH15793" s="226" t="s">
        <v>36895</v>
      </c>
      <c r="AI15793" s="227">
        <v>18500</v>
      </c>
      <c r="AK15793" s="207" t="s">
        <v>29562</v>
      </c>
      <c r="AL15793" s="208">
        <v>42746.97</v>
      </c>
      <c r="AM15793" s="93"/>
      <c r="AN15793" s="93"/>
      <c r="AO15793" s="93"/>
    </row>
    <row r="15794" spans="28:41" x14ac:dyDescent="0.55000000000000004">
      <c r="AB15794" s="278" t="s">
        <v>28141</v>
      </c>
      <c r="AC15794" s="279">
        <v>2710.33</v>
      </c>
      <c r="AE15794" s="248" t="s">
        <v>65094</v>
      </c>
      <c r="AF15794" s="249">
        <v>80500</v>
      </c>
      <c r="AH15794" s="226" t="s">
        <v>49270</v>
      </c>
      <c r="AI15794" s="227">
        <v>148247.29999999999</v>
      </c>
      <c r="AK15794" s="207" t="s">
        <v>29563</v>
      </c>
      <c r="AL15794" s="208">
        <v>6201.9</v>
      </c>
      <c r="AM15794" s="93"/>
      <c r="AN15794" s="93"/>
      <c r="AO15794" s="93"/>
    </row>
    <row r="15795" spans="28:41" x14ac:dyDescent="0.55000000000000004">
      <c r="AB15795" s="278" t="s">
        <v>46176</v>
      </c>
      <c r="AC15795" s="279">
        <v>8894.91</v>
      </c>
      <c r="AE15795" s="248" t="s">
        <v>55558</v>
      </c>
      <c r="AF15795" s="249">
        <v>5831</v>
      </c>
      <c r="AH15795" s="226" t="s">
        <v>54157</v>
      </c>
      <c r="AI15795" s="227">
        <v>12795.9</v>
      </c>
      <c r="AK15795" s="207" t="s">
        <v>29564</v>
      </c>
      <c r="AL15795" s="208">
        <v>10751.66</v>
      </c>
      <c r="AM15795" s="93"/>
      <c r="AN15795" s="93"/>
      <c r="AO15795" s="93"/>
    </row>
    <row r="15796" spans="28:41" x14ac:dyDescent="0.55000000000000004">
      <c r="AB15796" s="278" t="s">
        <v>60031</v>
      </c>
      <c r="AC15796" s="279">
        <v>5024.55</v>
      </c>
      <c r="AE15796" s="248" t="s">
        <v>15155</v>
      </c>
      <c r="AF15796" s="249">
        <v>264290.67</v>
      </c>
      <c r="AH15796" s="226" t="s">
        <v>50568</v>
      </c>
      <c r="AI15796" s="227">
        <v>16453.91</v>
      </c>
      <c r="AK15796" s="207" t="s">
        <v>14425</v>
      </c>
      <c r="AL15796" s="208">
        <v>5454.05</v>
      </c>
      <c r="AM15796" s="93"/>
      <c r="AN15796" s="93"/>
      <c r="AO15796" s="93"/>
    </row>
    <row r="15797" spans="28:41" x14ac:dyDescent="0.55000000000000004">
      <c r="AB15797" s="278" t="s">
        <v>47608</v>
      </c>
      <c r="AC15797" s="279">
        <v>338.42</v>
      </c>
      <c r="AE15797" s="248" t="s">
        <v>15156</v>
      </c>
      <c r="AF15797" s="249">
        <v>7050</v>
      </c>
      <c r="AH15797" s="226" t="s">
        <v>35870</v>
      </c>
      <c r="AI15797" s="227">
        <v>89858.880000000005</v>
      </c>
      <c r="AK15797" s="207" t="s">
        <v>29565</v>
      </c>
      <c r="AL15797" s="208">
        <v>993.37</v>
      </c>
      <c r="AM15797" s="93"/>
      <c r="AN15797" s="93"/>
      <c r="AO15797" s="93"/>
    </row>
    <row r="15798" spans="28:41" x14ac:dyDescent="0.55000000000000004">
      <c r="AB15798" s="278" t="s">
        <v>35731</v>
      </c>
      <c r="AC15798" s="279">
        <v>3076.2</v>
      </c>
      <c r="AE15798" s="248" t="s">
        <v>34480</v>
      </c>
      <c r="AF15798" s="249">
        <v>174359.81</v>
      </c>
      <c r="AH15798" s="226" t="s">
        <v>47388</v>
      </c>
      <c r="AI15798" s="227">
        <v>2123.19</v>
      </c>
      <c r="AK15798" s="207" t="s">
        <v>14426</v>
      </c>
      <c r="AL15798" s="208">
        <v>1014.5</v>
      </c>
      <c r="AM15798" s="93"/>
      <c r="AN15798" s="93"/>
      <c r="AO15798" s="93"/>
    </row>
    <row r="15799" spans="28:41" x14ac:dyDescent="0.55000000000000004">
      <c r="AB15799" s="278" t="s">
        <v>28210</v>
      </c>
      <c r="AC15799" s="279">
        <v>911.63</v>
      </c>
      <c r="AE15799" s="248" t="s">
        <v>34481</v>
      </c>
      <c r="AF15799" s="249">
        <v>104087.13</v>
      </c>
      <c r="AH15799" s="226" t="s">
        <v>47389</v>
      </c>
      <c r="AI15799" s="227">
        <v>71415.75</v>
      </c>
      <c r="AK15799" s="207" t="s">
        <v>29566</v>
      </c>
      <c r="AL15799" s="208">
        <v>3250</v>
      </c>
      <c r="AM15799" s="93"/>
      <c r="AN15799" s="93"/>
      <c r="AO15799" s="93"/>
    </row>
    <row r="15800" spans="28:41" x14ac:dyDescent="0.55000000000000004">
      <c r="AB15800" s="278" t="s">
        <v>34183</v>
      </c>
      <c r="AC15800" s="279">
        <v>40822.25</v>
      </c>
      <c r="AE15800" s="248" t="s">
        <v>15157</v>
      </c>
      <c r="AF15800" s="249">
        <v>89523.3</v>
      </c>
      <c r="AH15800" s="226" t="s">
        <v>45895</v>
      </c>
      <c r="AI15800" s="227">
        <v>129850</v>
      </c>
      <c r="AK15800" s="207" t="s">
        <v>29567</v>
      </c>
      <c r="AL15800" s="208">
        <v>3.65</v>
      </c>
      <c r="AM15800" s="93"/>
      <c r="AN15800" s="93"/>
      <c r="AO15800" s="93"/>
    </row>
    <row r="15801" spans="28:41" x14ac:dyDescent="0.55000000000000004">
      <c r="AB15801" s="278" t="s">
        <v>28211</v>
      </c>
      <c r="AC15801" s="279">
        <v>175136.07</v>
      </c>
      <c r="AE15801" s="248" t="s">
        <v>15158</v>
      </c>
      <c r="AF15801" s="249">
        <v>96987.78</v>
      </c>
      <c r="AH15801" s="226" t="s">
        <v>45896</v>
      </c>
      <c r="AI15801" s="227">
        <v>10160</v>
      </c>
      <c r="AK15801" s="207" t="s">
        <v>14427</v>
      </c>
      <c r="AL15801" s="208">
        <v>2069.31</v>
      </c>
      <c r="AM15801" s="93"/>
      <c r="AN15801" s="93"/>
      <c r="AO15801" s="93"/>
    </row>
    <row r="15802" spans="28:41" x14ac:dyDescent="0.55000000000000004">
      <c r="AB15802" s="278" t="s">
        <v>28212</v>
      </c>
      <c r="AC15802" s="279">
        <v>1200</v>
      </c>
      <c r="AE15802" s="248" t="s">
        <v>54200</v>
      </c>
      <c r="AF15802" s="249">
        <v>24194.79</v>
      </c>
      <c r="AH15802" s="226" t="s">
        <v>50569</v>
      </c>
      <c r="AI15802" s="227">
        <v>495</v>
      </c>
      <c r="AK15802" s="207" t="s">
        <v>14428</v>
      </c>
      <c r="AL15802" s="208">
        <v>2600.5300000000002</v>
      </c>
      <c r="AM15802" s="93"/>
      <c r="AN15802" s="93"/>
      <c r="AO15802" s="93"/>
    </row>
    <row r="15803" spans="28:41" x14ac:dyDescent="0.55000000000000004">
      <c r="AB15803" s="278" t="s">
        <v>14276</v>
      </c>
      <c r="AC15803" s="279">
        <v>1462.8</v>
      </c>
      <c r="AE15803" s="248" t="s">
        <v>38834</v>
      </c>
      <c r="AF15803" s="249">
        <v>22878.94</v>
      </c>
      <c r="AH15803" s="226" t="s">
        <v>47390</v>
      </c>
      <c r="AI15803" s="227">
        <v>142058.03</v>
      </c>
      <c r="AK15803" s="207" t="s">
        <v>14429</v>
      </c>
      <c r="AL15803" s="208">
        <v>685.51</v>
      </c>
      <c r="AM15803" s="93"/>
      <c r="AN15803" s="93"/>
      <c r="AO15803" s="93"/>
    </row>
    <row r="15804" spans="28:41" x14ac:dyDescent="0.55000000000000004">
      <c r="AB15804" s="278" t="s">
        <v>56864</v>
      </c>
      <c r="AC15804" s="279">
        <v>750</v>
      </c>
      <c r="AE15804" s="248" t="s">
        <v>58739</v>
      </c>
      <c r="AF15804" s="249">
        <v>171656.45</v>
      </c>
      <c r="AH15804" s="226" t="s">
        <v>47391</v>
      </c>
      <c r="AI15804" s="227">
        <v>10546.78</v>
      </c>
      <c r="AK15804" s="207" t="s">
        <v>29568</v>
      </c>
      <c r="AL15804" s="208">
        <v>5372.99</v>
      </c>
      <c r="AM15804" s="93"/>
      <c r="AN15804" s="93"/>
      <c r="AO15804" s="93"/>
    </row>
    <row r="15805" spans="28:41" x14ac:dyDescent="0.55000000000000004">
      <c r="AB15805" s="278" t="s">
        <v>69509</v>
      </c>
      <c r="AC15805" s="279">
        <v>11875</v>
      </c>
      <c r="AE15805" s="248" t="s">
        <v>12994</v>
      </c>
      <c r="AF15805" s="249">
        <v>3581</v>
      </c>
      <c r="AH15805" s="226" t="s">
        <v>47392</v>
      </c>
      <c r="AI15805" s="227">
        <v>2260.88</v>
      </c>
      <c r="AK15805" s="207" t="s">
        <v>29569</v>
      </c>
      <c r="AL15805" s="208">
        <v>5226.0200000000004</v>
      </c>
      <c r="AM15805" s="93"/>
      <c r="AN15805" s="93"/>
      <c r="AO15805" s="93"/>
    </row>
    <row r="15806" spans="28:41" x14ac:dyDescent="0.55000000000000004">
      <c r="AB15806" s="278" t="s">
        <v>28217</v>
      </c>
      <c r="AC15806" s="279">
        <v>13.82</v>
      </c>
      <c r="AE15806" s="248" t="s">
        <v>55559</v>
      </c>
      <c r="AF15806" s="249">
        <v>15004.45</v>
      </c>
      <c r="AH15806" s="226" t="s">
        <v>47393</v>
      </c>
      <c r="AI15806" s="227">
        <v>5916.77</v>
      </c>
      <c r="AK15806" s="207" t="s">
        <v>29570</v>
      </c>
      <c r="AL15806" s="208">
        <v>5166.3599999999997</v>
      </c>
      <c r="AM15806" s="93"/>
      <c r="AN15806" s="93"/>
      <c r="AO15806" s="93"/>
    </row>
    <row r="15807" spans="28:41" x14ac:dyDescent="0.55000000000000004">
      <c r="AB15807" s="278" t="s">
        <v>14279</v>
      </c>
      <c r="AC15807" s="279">
        <v>17278.23</v>
      </c>
      <c r="AE15807" s="248" t="s">
        <v>34482</v>
      </c>
      <c r="AF15807" s="249">
        <v>1350</v>
      </c>
      <c r="AH15807" s="226" t="s">
        <v>47394</v>
      </c>
      <c r="AI15807" s="227">
        <v>999.87</v>
      </c>
      <c r="AK15807" s="207" t="s">
        <v>29571</v>
      </c>
      <c r="AL15807" s="208">
        <v>145.62</v>
      </c>
      <c r="AM15807" s="93"/>
      <c r="AN15807" s="93"/>
      <c r="AO15807" s="93"/>
    </row>
    <row r="15808" spans="28:41" x14ac:dyDescent="0.55000000000000004">
      <c r="AB15808" s="278" t="s">
        <v>14280</v>
      </c>
      <c r="AC15808" s="279">
        <v>57942.81</v>
      </c>
      <c r="AE15808" s="248" t="s">
        <v>60872</v>
      </c>
      <c r="AF15808" s="249">
        <v>3994.5</v>
      </c>
      <c r="AH15808" s="226" t="s">
        <v>47395</v>
      </c>
      <c r="AI15808" s="227">
        <v>58.62</v>
      </c>
      <c r="AK15808" s="207" t="s">
        <v>29572</v>
      </c>
      <c r="AL15808" s="208">
        <v>1395.26</v>
      </c>
      <c r="AM15808" s="93"/>
      <c r="AN15808" s="93"/>
      <c r="AO15808" s="93"/>
    </row>
    <row r="15809" spans="28:41" x14ac:dyDescent="0.55000000000000004">
      <c r="AB15809" s="278" t="s">
        <v>28218</v>
      </c>
      <c r="AC15809" s="279">
        <v>25468.31</v>
      </c>
      <c r="AE15809" s="248" t="s">
        <v>50590</v>
      </c>
      <c r="AF15809" s="249">
        <v>72000</v>
      </c>
      <c r="AH15809" s="226" t="s">
        <v>47396</v>
      </c>
      <c r="AI15809" s="227">
        <v>175.3</v>
      </c>
      <c r="AK15809" s="207" t="s">
        <v>29573</v>
      </c>
      <c r="AL15809" s="208">
        <v>83.19</v>
      </c>
      <c r="AM15809" s="93"/>
      <c r="AN15809" s="93"/>
      <c r="AO15809" s="93"/>
    </row>
    <row r="15810" spans="28:41" x14ac:dyDescent="0.55000000000000004">
      <c r="AB15810" s="278" t="s">
        <v>28219</v>
      </c>
      <c r="AC15810" s="279">
        <v>43454.54</v>
      </c>
      <c r="AE15810" s="248" t="s">
        <v>40714</v>
      </c>
      <c r="AF15810" s="249">
        <v>41840.410000000003</v>
      </c>
      <c r="AH15810" s="226" t="s">
        <v>47397</v>
      </c>
      <c r="AI15810" s="227">
        <v>3066</v>
      </c>
      <c r="AK15810" s="207" t="s">
        <v>29574</v>
      </c>
      <c r="AL15810" s="208">
        <v>9710.7800000000007</v>
      </c>
      <c r="AM15810" s="93"/>
      <c r="AN15810" s="93"/>
      <c r="AO15810" s="93"/>
    </row>
    <row r="15811" spans="28:41" x14ac:dyDescent="0.55000000000000004">
      <c r="AB15811" s="278" t="s">
        <v>28220</v>
      </c>
      <c r="AC15811" s="279">
        <v>37832.080000000002</v>
      </c>
      <c r="AE15811" s="248" t="s">
        <v>15160</v>
      </c>
      <c r="AF15811" s="249">
        <v>92243.71</v>
      </c>
      <c r="AH15811" s="226" t="s">
        <v>50570</v>
      </c>
      <c r="AI15811" s="227">
        <v>10245.6</v>
      </c>
      <c r="AK15811" s="207" t="s">
        <v>29575</v>
      </c>
      <c r="AL15811" s="208">
        <v>15698.45</v>
      </c>
      <c r="AM15811" s="93"/>
      <c r="AN15811" s="93"/>
      <c r="AO15811" s="93"/>
    </row>
    <row r="15812" spans="28:41" x14ac:dyDescent="0.55000000000000004">
      <c r="AB15812" s="278" t="s">
        <v>55661</v>
      </c>
      <c r="AC15812" s="279">
        <v>2935</v>
      </c>
      <c r="AE15812" s="248" t="s">
        <v>12996</v>
      </c>
      <c r="AF15812" s="249">
        <v>87952.06</v>
      </c>
      <c r="AH15812" s="226" t="s">
        <v>50571</v>
      </c>
      <c r="AI15812" s="227">
        <v>6169.4</v>
      </c>
      <c r="AK15812" s="207" t="s">
        <v>29576</v>
      </c>
      <c r="AL15812" s="208">
        <v>12843.15</v>
      </c>
      <c r="AM15812" s="93"/>
      <c r="AN15812" s="93"/>
      <c r="AO15812" s="93"/>
    </row>
    <row r="15813" spans="28:41" x14ac:dyDescent="0.55000000000000004">
      <c r="AB15813" s="278" t="s">
        <v>69510</v>
      </c>
      <c r="AC15813" s="279">
        <v>181</v>
      </c>
      <c r="AE15813" s="248" t="s">
        <v>12997</v>
      </c>
      <c r="AF15813" s="249">
        <v>260573.29</v>
      </c>
      <c r="AH15813" s="226" t="s">
        <v>54158</v>
      </c>
      <c r="AI15813" s="227">
        <v>298940</v>
      </c>
      <c r="AK15813" s="207" t="s">
        <v>29577</v>
      </c>
      <c r="AL15813" s="208">
        <v>4739.7</v>
      </c>
      <c r="AM15813" s="93"/>
      <c r="AN15813" s="93"/>
      <c r="AO15813" s="93"/>
    </row>
    <row r="15814" spans="28:41" x14ac:dyDescent="0.55000000000000004">
      <c r="AB15814" s="278" t="s">
        <v>70158</v>
      </c>
      <c r="AC15814" s="279">
        <v>15675</v>
      </c>
      <c r="AE15814" s="248" t="s">
        <v>12998</v>
      </c>
      <c r="AF15814" s="249">
        <v>98806.78</v>
      </c>
      <c r="AH15814" s="226" t="s">
        <v>45897</v>
      </c>
      <c r="AI15814" s="227">
        <v>49928.72</v>
      </c>
      <c r="AK15814" s="207" t="s">
        <v>29578</v>
      </c>
      <c r="AL15814" s="208">
        <v>8186.89</v>
      </c>
      <c r="AM15814" s="93"/>
      <c r="AN15814" s="93"/>
      <c r="AO15814" s="93"/>
    </row>
    <row r="15815" spans="28:41" x14ac:dyDescent="0.55000000000000004">
      <c r="AB15815" s="278" t="s">
        <v>28224</v>
      </c>
      <c r="AC15815" s="279">
        <v>27149.99</v>
      </c>
      <c r="AE15815" s="248" t="s">
        <v>15161</v>
      </c>
      <c r="AF15815" s="249">
        <v>103948.96</v>
      </c>
      <c r="AH15815" s="226" t="s">
        <v>45898</v>
      </c>
      <c r="AI15815" s="227">
        <v>5292.84</v>
      </c>
      <c r="AK15815" s="207" t="s">
        <v>29579</v>
      </c>
      <c r="AL15815" s="208">
        <v>19571.740000000002</v>
      </c>
      <c r="AM15815" s="93"/>
      <c r="AN15815" s="93"/>
      <c r="AO15815" s="93"/>
    </row>
    <row r="15816" spans="28:41" x14ac:dyDescent="0.55000000000000004">
      <c r="AB15816" s="278" t="s">
        <v>69511</v>
      </c>
      <c r="AC15816" s="279">
        <v>4405.7299999999996</v>
      </c>
      <c r="AE15816" s="248" t="s">
        <v>34483</v>
      </c>
      <c r="AF15816" s="249">
        <v>118076.26</v>
      </c>
      <c r="AH15816" s="226" t="s">
        <v>45899</v>
      </c>
      <c r="AI15816" s="227">
        <v>134563.63</v>
      </c>
      <c r="AK15816" s="207" t="s">
        <v>29580</v>
      </c>
      <c r="AL15816" s="208">
        <v>20218.48</v>
      </c>
      <c r="AM15816" s="93"/>
      <c r="AN15816" s="93"/>
      <c r="AO15816" s="93"/>
    </row>
    <row r="15817" spans="28:41" x14ac:dyDescent="0.55000000000000004">
      <c r="AB15817" s="278" t="s">
        <v>14281</v>
      </c>
      <c r="AC15817" s="279">
        <v>135478.14000000001</v>
      </c>
      <c r="AE15817" s="248" t="s">
        <v>48413</v>
      </c>
      <c r="AF15817" s="249">
        <v>1500</v>
      </c>
      <c r="AH15817" s="226" t="s">
        <v>45900</v>
      </c>
      <c r="AI15817" s="227">
        <v>28333.38</v>
      </c>
      <c r="AK15817" s="207" t="s">
        <v>29581</v>
      </c>
      <c r="AL15817" s="208">
        <v>1921.29</v>
      </c>
      <c r="AM15817" s="93"/>
      <c r="AN15817" s="93"/>
      <c r="AO15817" s="93"/>
    </row>
    <row r="15818" spans="28:41" x14ac:dyDescent="0.55000000000000004">
      <c r="AB15818" s="278" t="s">
        <v>28225</v>
      </c>
      <c r="AC15818" s="279">
        <v>24666.65</v>
      </c>
      <c r="AE15818" s="248" t="s">
        <v>58740</v>
      </c>
      <c r="AF15818" s="249">
        <v>47809.74</v>
      </c>
      <c r="AH15818" s="226" t="s">
        <v>45901</v>
      </c>
      <c r="AI15818" s="227">
        <v>16686.07</v>
      </c>
      <c r="AK15818" s="207" t="s">
        <v>29582</v>
      </c>
      <c r="AL15818" s="208">
        <v>62346</v>
      </c>
      <c r="AM15818" s="93"/>
      <c r="AN15818" s="93"/>
      <c r="AO15818" s="93"/>
    </row>
    <row r="15819" spans="28:41" x14ac:dyDescent="0.55000000000000004">
      <c r="AB15819" s="278" t="s">
        <v>28227</v>
      </c>
      <c r="AC15819" s="279">
        <v>4174.21</v>
      </c>
      <c r="AE15819" s="248" t="s">
        <v>55560</v>
      </c>
      <c r="AF15819" s="249">
        <v>4149.0600000000004</v>
      </c>
      <c r="AH15819" s="226" t="s">
        <v>45902</v>
      </c>
      <c r="AI15819" s="227">
        <v>4399.49</v>
      </c>
      <c r="AK15819" s="207" t="s">
        <v>29583</v>
      </c>
      <c r="AL15819" s="208">
        <v>19874.39</v>
      </c>
      <c r="AM15819" s="93"/>
      <c r="AN15819" s="93"/>
      <c r="AO15819" s="93"/>
    </row>
    <row r="15820" spans="28:41" x14ac:dyDescent="0.55000000000000004">
      <c r="AB15820" s="278" t="s">
        <v>28230</v>
      </c>
      <c r="AC15820" s="279">
        <v>-1407.36</v>
      </c>
      <c r="AE15820" s="248" t="s">
        <v>15164</v>
      </c>
      <c r="AF15820" s="249">
        <v>60784.98</v>
      </c>
      <c r="AH15820" s="226" t="s">
        <v>45903</v>
      </c>
      <c r="AI15820" s="227">
        <v>785.24</v>
      </c>
      <c r="AK15820" s="207" t="s">
        <v>29584</v>
      </c>
      <c r="AL15820" s="208">
        <v>1121.19</v>
      </c>
      <c r="AM15820" s="93"/>
      <c r="AN15820" s="93"/>
      <c r="AO15820" s="93"/>
    </row>
    <row r="15821" spans="28:41" x14ac:dyDescent="0.55000000000000004">
      <c r="AB15821" s="278" t="s">
        <v>46179</v>
      </c>
      <c r="AC15821" s="279">
        <v>1347.5</v>
      </c>
      <c r="AE15821" s="248" t="s">
        <v>12999</v>
      </c>
      <c r="AF15821" s="249">
        <v>304850.23</v>
      </c>
      <c r="AH15821" s="226" t="s">
        <v>45904</v>
      </c>
      <c r="AI15821" s="227">
        <v>588.91</v>
      </c>
      <c r="AK15821" s="207" t="s">
        <v>29585</v>
      </c>
      <c r="AL15821" s="208">
        <v>4745.04</v>
      </c>
      <c r="AM15821" s="93"/>
      <c r="AN15821" s="93"/>
      <c r="AO15821" s="93"/>
    </row>
    <row r="15822" spans="28:41" x14ac:dyDescent="0.55000000000000004">
      <c r="AB15822" s="278" t="s">
        <v>48544</v>
      </c>
      <c r="AC15822" s="279">
        <v>339363.58</v>
      </c>
      <c r="AE15822" s="248" t="s">
        <v>15165</v>
      </c>
      <c r="AF15822" s="249">
        <v>104017.96</v>
      </c>
      <c r="AH15822" s="226" t="s">
        <v>45905</v>
      </c>
      <c r="AI15822" s="227">
        <v>3785</v>
      </c>
      <c r="AK15822" s="207" t="s">
        <v>29586</v>
      </c>
      <c r="AL15822" s="208">
        <v>4560</v>
      </c>
      <c r="AM15822" s="93"/>
      <c r="AN15822" s="93"/>
      <c r="AO15822" s="93"/>
    </row>
    <row r="15823" spans="28:41" x14ac:dyDescent="0.55000000000000004">
      <c r="AB15823" s="278" t="s">
        <v>48545</v>
      </c>
      <c r="AC15823" s="279">
        <v>14006.3</v>
      </c>
      <c r="AE15823" s="248" t="s">
        <v>45947</v>
      </c>
      <c r="AF15823" s="249">
        <v>9639.5400000000009</v>
      </c>
      <c r="AH15823" s="226" t="s">
        <v>45906</v>
      </c>
      <c r="AI15823" s="227">
        <v>21175.86</v>
      </c>
      <c r="AK15823" s="207" t="s">
        <v>29587</v>
      </c>
      <c r="AL15823" s="208">
        <v>1000</v>
      </c>
      <c r="AM15823" s="93"/>
      <c r="AN15823" s="93"/>
      <c r="AO15823" s="93"/>
    </row>
    <row r="15824" spans="28:41" x14ac:dyDescent="0.55000000000000004">
      <c r="AB15824" s="278" t="s">
        <v>28247</v>
      </c>
      <c r="AC15824" s="279">
        <v>2200.0100000000002</v>
      </c>
      <c r="AE15824" s="248" t="s">
        <v>15167</v>
      </c>
      <c r="AF15824" s="249">
        <v>49182.55</v>
      </c>
      <c r="AH15824" s="226" t="s">
        <v>45907</v>
      </c>
      <c r="AI15824" s="227">
        <v>2014.11</v>
      </c>
      <c r="AK15824" s="207" t="s">
        <v>29588</v>
      </c>
      <c r="AL15824" s="208">
        <v>82.48</v>
      </c>
      <c r="AM15824" s="93"/>
      <c r="AN15824" s="93"/>
      <c r="AO15824" s="93"/>
    </row>
    <row r="15825" spans="28:41" x14ac:dyDescent="0.55000000000000004">
      <c r="AB15825" s="278" t="s">
        <v>39525</v>
      </c>
      <c r="AC15825" s="279">
        <v>4666.67</v>
      </c>
      <c r="AE15825" s="248" t="s">
        <v>47438</v>
      </c>
      <c r="AF15825" s="249">
        <v>-9102.9599999999991</v>
      </c>
      <c r="AH15825" s="226" t="s">
        <v>45908</v>
      </c>
      <c r="AI15825" s="227">
        <v>1996.75</v>
      </c>
      <c r="AK15825" s="207" t="s">
        <v>29589</v>
      </c>
      <c r="AL15825" s="208">
        <v>53241.440000000002</v>
      </c>
      <c r="AM15825" s="93"/>
      <c r="AN15825" s="93"/>
      <c r="AO15825" s="93"/>
    </row>
    <row r="15826" spans="28:41" x14ac:dyDescent="0.55000000000000004">
      <c r="AB15826" s="278" t="s">
        <v>70964</v>
      </c>
      <c r="AC15826" s="279">
        <v>3312.84</v>
      </c>
      <c r="AE15826" s="248" t="s">
        <v>49315</v>
      </c>
      <c r="AF15826" s="249">
        <v>843553.6</v>
      </c>
      <c r="AH15826" s="226" t="s">
        <v>45909</v>
      </c>
      <c r="AI15826" s="227">
        <v>8072.07</v>
      </c>
      <c r="AK15826" s="207" t="s">
        <v>29590</v>
      </c>
      <c r="AL15826" s="208">
        <v>13934.08</v>
      </c>
      <c r="AM15826" s="93"/>
      <c r="AN15826" s="93"/>
      <c r="AO15826" s="93"/>
    </row>
    <row r="15827" spans="28:41" x14ac:dyDescent="0.55000000000000004">
      <c r="AB15827" s="278" t="s">
        <v>70965</v>
      </c>
      <c r="AC15827" s="279">
        <v>1800</v>
      </c>
      <c r="AE15827" s="248" t="s">
        <v>59297</v>
      </c>
      <c r="AF15827" s="249">
        <v>5441.52</v>
      </c>
      <c r="AH15827" s="226" t="s">
        <v>45910</v>
      </c>
      <c r="AI15827" s="227">
        <v>947.96</v>
      </c>
      <c r="AK15827" s="207" t="s">
        <v>29591</v>
      </c>
      <c r="AL15827" s="208">
        <v>12549</v>
      </c>
      <c r="AM15827" s="93"/>
      <c r="AN15827" s="93"/>
      <c r="AO15827" s="93"/>
    </row>
    <row r="15828" spans="28:41" x14ac:dyDescent="0.55000000000000004">
      <c r="AB15828" s="278" t="s">
        <v>60032</v>
      </c>
      <c r="AC15828" s="279">
        <v>2208.34</v>
      </c>
      <c r="AE15828" s="248" t="s">
        <v>58900</v>
      </c>
      <c r="AF15828" s="249">
        <v>9784.6</v>
      </c>
      <c r="AH15828" s="226" t="s">
        <v>45911</v>
      </c>
      <c r="AI15828" s="227">
        <v>24480.78</v>
      </c>
      <c r="AK15828" s="207" t="s">
        <v>29592</v>
      </c>
      <c r="AL15828" s="208">
        <v>12720</v>
      </c>
      <c r="AM15828" s="93"/>
      <c r="AN15828" s="93"/>
      <c r="AO15828" s="93"/>
    </row>
    <row r="15829" spans="28:41" x14ac:dyDescent="0.55000000000000004">
      <c r="AB15829" s="278" t="s">
        <v>28249</v>
      </c>
      <c r="AC15829" s="279">
        <v>1055.26</v>
      </c>
      <c r="AE15829" s="248" t="s">
        <v>15224</v>
      </c>
      <c r="AF15829" s="249">
        <v>77000</v>
      </c>
      <c r="AH15829" s="226" t="s">
        <v>45912</v>
      </c>
      <c r="AI15829" s="227">
        <v>15034.5</v>
      </c>
      <c r="AK15829" s="207" t="s">
        <v>14430</v>
      </c>
      <c r="AL15829" s="208">
        <v>34570</v>
      </c>
      <c r="AM15829" s="93"/>
      <c r="AN15829" s="93"/>
      <c r="AO15829" s="93"/>
    </row>
    <row r="15830" spans="28:41" x14ac:dyDescent="0.55000000000000004">
      <c r="AB15830" s="278" t="s">
        <v>28250</v>
      </c>
      <c r="AC15830" s="279">
        <v>2223.37</v>
      </c>
      <c r="AE15830" s="248" t="s">
        <v>15225</v>
      </c>
      <c r="AF15830" s="249">
        <v>901301.32</v>
      </c>
      <c r="AH15830" s="226" t="s">
        <v>45913</v>
      </c>
      <c r="AI15830" s="227">
        <v>9426.85</v>
      </c>
      <c r="AK15830" s="207" t="s">
        <v>29593</v>
      </c>
      <c r="AL15830" s="208">
        <v>5599.06</v>
      </c>
      <c r="AM15830" s="93"/>
      <c r="AN15830" s="93"/>
      <c r="AO15830" s="93"/>
    </row>
    <row r="15831" spans="28:41" x14ac:dyDescent="0.55000000000000004">
      <c r="AB15831" s="278" t="s">
        <v>28251</v>
      </c>
      <c r="AC15831" s="279">
        <v>1708.65</v>
      </c>
      <c r="AE15831" s="248" t="s">
        <v>56757</v>
      </c>
      <c r="AF15831" s="249">
        <v>1225</v>
      </c>
      <c r="AH15831" s="226" t="s">
        <v>45914</v>
      </c>
      <c r="AI15831" s="227">
        <v>8376.82</v>
      </c>
      <c r="AK15831" s="207" t="s">
        <v>29594</v>
      </c>
      <c r="AL15831" s="208">
        <v>14378.47</v>
      </c>
      <c r="AM15831" s="93"/>
      <c r="AN15831" s="93"/>
      <c r="AO15831" s="93"/>
    </row>
    <row r="15832" spans="28:41" x14ac:dyDescent="0.55000000000000004">
      <c r="AB15832" s="278" t="s">
        <v>28311</v>
      </c>
      <c r="AC15832" s="279">
        <v>638496.78</v>
      </c>
      <c r="AE15832" s="248" t="s">
        <v>15226</v>
      </c>
      <c r="AF15832" s="249">
        <v>181.24</v>
      </c>
      <c r="AH15832" s="226" t="s">
        <v>45915</v>
      </c>
      <c r="AI15832" s="227">
        <v>13333.36</v>
      </c>
      <c r="AK15832" s="207" t="s">
        <v>29595</v>
      </c>
      <c r="AL15832" s="208">
        <v>2873</v>
      </c>
      <c r="AM15832" s="93"/>
      <c r="AN15832" s="93"/>
      <c r="AO15832" s="93"/>
    </row>
    <row r="15833" spans="28:41" x14ac:dyDescent="0.55000000000000004">
      <c r="AB15833" s="278" t="s">
        <v>28312</v>
      </c>
      <c r="AC15833" s="279">
        <v>105519.75</v>
      </c>
      <c r="AE15833" s="248" t="s">
        <v>15227</v>
      </c>
      <c r="AF15833" s="249">
        <v>97086.73</v>
      </c>
      <c r="AH15833" s="226" t="s">
        <v>45916</v>
      </c>
      <c r="AI15833" s="227">
        <v>7624.76</v>
      </c>
      <c r="AK15833" s="207" t="s">
        <v>14431</v>
      </c>
      <c r="AL15833" s="208">
        <v>16518.740000000002</v>
      </c>
      <c r="AM15833" s="93"/>
      <c r="AN15833" s="93"/>
      <c r="AO15833" s="93"/>
    </row>
    <row r="15834" spans="28:41" x14ac:dyDescent="0.55000000000000004">
      <c r="AB15834" s="278" t="s">
        <v>28313</v>
      </c>
      <c r="AC15834" s="279">
        <v>153319.25</v>
      </c>
      <c r="AE15834" s="248" t="s">
        <v>15228</v>
      </c>
      <c r="AF15834" s="249">
        <v>10614.87</v>
      </c>
      <c r="AH15834" s="226" t="s">
        <v>45917</v>
      </c>
      <c r="AI15834" s="227">
        <v>6045.13</v>
      </c>
      <c r="AK15834" s="207" t="s">
        <v>14432</v>
      </c>
      <c r="AL15834" s="208">
        <v>18212.810000000001</v>
      </c>
      <c r="AM15834" s="93"/>
      <c r="AN15834" s="93"/>
      <c r="AO15834" s="93"/>
    </row>
    <row r="15835" spans="28:41" x14ac:dyDescent="0.55000000000000004">
      <c r="AB15835" s="278" t="s">
        <v>35740</v>
      </c>
      <c r="AC15835" s="279">
        <v>235665.41</v>
      </c>
      <c r="AE15835" s="248" t="s">
        <v>15229</v>
      </c>
      <c r="AF15835" s="249">
        <v>15949.34</v>
      </c>
      <c r="AH15835" s="226" t="s">
        <v>45918</v>
      </c>
      <c r="AI15835" s="227">
        <v>3566.74</v>
      </c>
      <c r="AK15835" s="207" t="s">
        <v>29596</v>
      </c>
      <c r="AL15835" s="208">
        <v>64508.160000000003</v>
      </c>
      <c r="AM15835" s="93"/>
      <c r="AN15835" s="93"/>
      <c r="AO15835" s="93"/>
    </row>
    <row r="15836" spans="28:41" x14ac:dyDescent="0.55000000000000004">
      <c r="AB15836" s="278" t="s">
        <v>39528</v>
      </c>
      <c r="AC15836" s="279">
        <v>60279.7</v>
      </c>
      <c r="AE15836" s="248" t="s">
        <v>49316</v>
      </c>
      <c r="AF15836" s="249">
        <v>555</v>
      </c>
      <c r="AH15836" s="226" t="s">
        <v>45919</v>
      </c>
      <c r="AI15836" s="227">
        <v>193.26</v>
      </c>
      <c r="AK15836" s="207" t="s">
        <v>29597</v>
      </c>
      <c r="AL15836" s="208">
        <v>8811.5</v>
      </c>
      <c r="AM15836" s="93"/>
      <c r="AN15836" s="93"/>
      <c r="AO15836" s="93"/>
    </row>
    <row r="15837" spans="28:41" x14ac:dyDescent="0.55000000000000004">
      <c r="AB15837" s="278" t="s">
        <v>35741</v>
      </c>
      <c r="AC15837" s="279">
        <v>56250</v>
      </c>
      <c r="AE15837" s="248" t="s">
        <v>15235</v>
      </c>
      <c r="AF15837" s="249">
        <v>5727.8</v>
      </c>
      <c r="AH15837" s="226" t="s">
        <v>45920</v>
      </c>
      <c r="AI15837" s="227">
        <v>6522</v>
      </c>
      <c r="AK15837" s="207" t="s">
        <v>29598</v>
      </c>
      <c r="AL15837" s="208">
        <v>114719.28</v>
      </c>
      <c r="AM15837" s="93"/>
      <c r="AN15837" s="93"/>
      <c r="AO15837" s="93"/>
    </row>
    <row r="15838" spans="28:41" x14ac:dyDescent="0.55000000000000004">
      <c r="AB15838" s="278" t="s">
        <v>28316</v>
      </c>
      <c r="AC15838" s="279">
        <v>4463.58</v>
      </c>
      <c r="AE15838" s="248" t="s">
        <v>15237</v>
      </c>
      <c r="AF15838" s="249">
        <v>3399.9</v>
      </c>
      <c r="AH15838" s="226" t="s">
        <v>45921</v>
      </c>
      <c r="AI15838" s="227">
        <v>970.3</v>
      </c>
      <c r="AK15838" s="207" t="s">
        <v>29599</v>
      </c>
      <c r="AL15838" s="208">
        <v>164496.16</v>
      </c>
      <c r="AM15838" s="93"/>
      <c r="AN15838" s="93"/>
      <c r="AO15838" s="93"/>
    </row>
    <row r="15839" spans="28:41" x14ac:dyDescent="0.55000000000000004">
      <c r="AB15839" s="278" t="s">
        <v>69512</v>
      </c>
      <c r="AC15839" s="279">
        <v>240</v>
      </c>
      <c r="AE15839" s="248" t="s">
        <v>15238</v>
      </c>
      <c r="AF15839" s="249">
        <v>4224.92</v>
      </c>
      <c r="AH15839" s="226" t="s">
        <v>45922</v>
      </c>
      <c r="AI15839" s="227">
        <v>46.94</v>
      </c>
      <c r="AK15839" s="207" t="s">
        <v>29600</v>
      </c>
      <c r="AL15839" s="208">
        <v>-2641.9</v>
      </c>
      <c r="AM15839" s="93"/>
      <c r="AN15839" s="93"/>
      <c r="AO15839" s="93"/>
    </row>
    <row r="15840" spans="28:41" x14ac:dyDescent="0.55000000000000004">
      <c r="AB15840" s="278" t="s">
        <v>14289</v>
      </c>
      <c r="AC15840" s="279">
        <v>2078.71</v>
      </c>
      <c r="AE15840" s="248" t="s">
        <v>33064</v>
      </c>
      <c r="AF15840" s="249">
        <v>49.4</v>
      </c>
      <c r="AH15840" s="226" t="s">
        <v>45923</v>
      </c>
      <c r="AI15840" s="227">
        <v>28013.42</v>
      </c>
      <c r="AK15840" s="207" t="s">
        <v>29601</v>
      </c>
      <c r="AL15840" s="208">
        <v>9581</v>
      </c>
      <c r="AM15840" s="93"/>
      <c r="AN15840" s="93"/>
      <c r="AO15840" s="93"/>
    </row>
    <row r="15841" spans="28:41" x14ac:dyDescent="0.55000000000000004">
      <c r="AB15841" s="278" t="s">
        <v>65202</v>
      </c>
      <c r="AC15841" s="279">
        <v>6315.85</v>
      </c>
      <c r="AE15841" s="248" t="s">
        <v>60873</v>
      </c>
      <c r="AF15841" s="249">
        <v>10409.049999999999</v>
      </c>
      <c r="AH15841" s="226" t="s">
        <v>48385</v>
      </c>
      <c r="AI15841" s="227">
        <v>7175.21</v>
      </c>
      <c r="AK15841" s="207" t="s">
        <v>29602</v>
      </c>
      <c r="AL15841" s="208">
        <v>13906.76</v>
      </c>
      <c r="AM15841" s="93"/>
      <c r="AN15841" s="93"/>
      <c r="AO15841" s="93"/>
    </row>
    <row r="15842" spans="28:41" x14ac:dyDescent="0.55000000000000004">
      <c r="AB15842" s="278" t="s">
        <v>28318</v>
      </c>
      <c r="AC15842" s="279">
        <v>420</v>
      </c>
      <c r="AE15842" s="248" t="s">
        <v>63468</v>
      </c>
      <c r="AF15842" s="249">
        <v>1260</v>
      </c>
      <c r="AH15842" s="226" t="s">
        <v>48386</v>
      </c>
      <c r="AI15842" s="227">
        <v>2071.38</v>
      </c>
      <c r="AK15842" s="207" t="s">
        <v>29603</v>
      </c>
      <c r="AL15842" s="208">
        <v>7355</v>
      </c>
      <c r="AM15842" s="93"/>
      <c r="AN15842" s="93"/>
      <c r="AO15842" s="93"/>
    </row>
    <row r="15843" spans="28:41" x14ac:dyDescent="0.55000000000000004">
      <c r="AB15843" s="278" t="s">
        <v>14293</v>
      </c>
      <c r="AC15843" s="279">
        <v>92351.75</v>
      </c>
      <c r="AE15843" s="248" t="s">
        <v>65095</v>
      </c>
      <c r="AF15843" s="249">
        <v>633.38</v>
      </c>
      <c r="AH15843" s="226" t="s">
        <v>49271</v>
      </c>
      <c r="AI15843" s="227">
        <v>1660.69</v>
      </c>
      <c r="AK15843" s="207" t="s">
        <v>29604</v>
      </c>
      <c r="AL15843" s="208">
        <v>562.67999999999995</v>
      </c>
      <c r="AM15843" s="93"/>
      <c r="AN15843" s="93"/>
      <c r="AO15843" s="93"/>
    </row>
    <row r="15844" spans="28:41" x14ac:dyDescent="0.55000000000000004">
      <c r="AB15844" s="278" t="s">
        <v>14294</v>
      </c>
      <c r="AC15844" s="279">
        <v>272099.3</v>
      </c>
      <c r="AE15844" s="248" t="s">
        <v>15240</v>
      </c>
      <c r="AF15844" s="249">
        <v>34375</v>
      </c>
      <c r="AH15844" s="226" t="s">
        <v>49272</v>
      </c>
      <c r="AI15844" s="227">
        <v>69558.37</v>
      </c>
      <c r="AK15844" s="207" t="s">
        <v>29605</v>
      </c>
      <c r="AL15844" s="208">
        <v>688.36</v>
      </c>
      <c r="AM15844" s="93"/>
      <c r="AN15844" s="93"/>
      <c r="AO15844" s="93"/>
    </row>
    <row r="15845" spans="28:41" x14ac:dyDescent="0.55000000000000004">
      <c r="AB15845" s="278" t="s">
        <v>14295</v>
      </c>
      <c r="AC15845" s="279">
        <v>168584.45</v>
      </c>
      <c r="AE15845" s="248" t="s">
        <v>15241</v>
      </c>
      <c r="AF15845" s="249">
        <v>57451.37</v>
      </c>
      <c r="AH15845" s="226" t="s">
        <v>49273</v>
      </c>
      <c r="AI15845" s="227">
        <v>3680</v>
      </c>
      <c r="AK15845" s="207" t="s">
        <v>29606</v>
      </c>
      <c r="AL15845" s="208">
        <v>8800.11</v>
      </c>
      <c r="AM15845" s="93"/>
      <c r="AN15845" s="93"/>
      <c r="AO15845" s="93"/>
    </row>
    <row r="15846" spans="28:41" x14ac:dyDescent="0.55000000000000004">
      <c r="AB15846" s="278" t="s">
        <v>62398</v>
      </c>
      <c r="AC15846" s="279">
        <v>6869.38</v>
      </c>
      <c r="AE15846" s="248" t="s">
        <v>15242</v>
      </c>
      <c r="AF15846" s="249">
        <v>32</v>
      </c>
      <c r="AH15846" s="226" t="s">
        <v>49274</v>
      </c>
      <c r="AI15846" s="227">
        <v>1505.91</v>
      </c>
      <c r="AK15846" s="207" t="s">
        <v>29607</v>
      </c>
      <c r="AL15846" s="208">
        <v>3718.22</v>
      </c>
      <c r="AM15846" s="93"/>
      <c r="AN15846" s="93"/>
      <c r="AO15846" s="93"/>
    </row>
    <row r="15847" spans="28:41" x14ac:dyDescent="0.55000000000000004">
      <c r="AB15847" s="278" t="s">
        <v>28319</v>
      </c>
      <c r="AC15847" s="279">
        <v>120096.49</v>
      </c>
      <c r="AE15847" s="248" t="s">
        <v>15243</v>
      </c>
      <c r="AF15847" s="249">
        <v>91182.92</v>
      </c>
      <c r="AH15847" s="226" t="s">
        <v>49275</v>
      </c>
      <c r="AI15847" s="227">
        <v>6141</v>
      </c>
      <c r="AK15847" s="207" t="s">
        <v>29608</v>
      </c>
      <c r="AL15847" s="208">
        <v>3706.99</v>
      </c>
      <c r="AM15847" s="93"/>
      <c r="AN15847" s="93"/>
      <c r="AO15847" s="93"/>
    </row>
    <row r="15848" spans="28:41" x14ac:dyDescent="0.55000000000000004">
      <c r="AB15848" s="278" t="s">
        <v>50768</v>
      </c>
      <c r="AC15848" s="279">
        <v>2187680.0699999998</v>
      </c>
      <c r="AE15848" s="248" t="s">
        <v>15244</v>
      </c>
      <c r="AF15848" s="249">
        <v>294433.82</v>
      </c>
      <c r="AH15848" s="226" t="s">
        <v>49276</v>
      </c>
      <c r="AI15848" s="227">
        <v>25176.55</v>
      </c>
      <c r="AK15848" s="207" t="s">
        <v>29609</v>
      </c>
      <c r="AL15848" s="208">
        <v>5608.9</v>
      </c>
      <c r="AM15848" s="93"/>
      <c r="AN15848" s="93"/>
      <c r="AO15848" s="93"/>
    </row>
    <row r="15849" spans="28:41" x14ac:dyDescent="0.55000000000000004">
      <c r="AB15849" s="278" t="s">
        <v>70159</v>
      </c>
      <c r="AC15849" s="279">
        <v>4275</v>
      </c>
      <c r="AE15849" s="248" t="s">
        <v>15245</v>
      </c>
      <c r="AF15849" s="249">
        <v>149259.53</v>
      </c>
      <c r="AH15849" s="226" t="s">
        <v>49277</v>
      </c>
      <c r="AI15849" s="227">
        <v>6150</v>
      </c>
      <c r="AK15849" s="207" t="s">
        <v>29610</v>
      </c>
      <c r="AL15849" s="208">
        <v>1722.91</v>
      </c>
      <c r="AM15849" s="93"/>
      <c r="AN15849" s="93"/>
      <c r="AO15849" s="93"/>
    </row>
    <row r="15850" spans="28:41" x14ac:dyDescent="0.55000000000000004">
      <c r="AB15850" s="278" t="s">
        <v>28322</v>
      </c>
      <c r="AC15850" s="279">
        <v>404080.15</v>
      </c>
      <c r="AE15850" s="248" t="s">
        <v>15246</v>
      </c>
      <c r="AF15850" s="249">
        <v>12062.32</v>
      </c>
      <c r="AH15850" s="226" t="s">
        <v>49278</v>
      </c>
      <c r="AI15850" s="227">
        <v>34.36</v>
      </c>
      <c r="AK15850" s="207" t="s">
        <v>29611</v>
      </c>
      <c r="AL15850" s="208">
        <v>584.28</v>
      </c>
      <c r="AM15850" s="93"/>
      <c r="AN15850" s="93"/>
      <c r="AO15850" s="93"/>
    </row>
    <row r="15851" spans="28:41" x14ac:dyDescent="0.55000000000000004">
      <c r="AB15851" s="278" t="s">
        <v>69513</v>
      </c>
      <c r="AC15851" s="279">
        <v>0.04</v>
      </c>
      <c r="AE15851" s="248" t="s">
        <v>15247</v>
      </c>
      <c r="AF15851" s="249">
        <v>47213.55</v>
      </c>
      <c r="AH15851" s="226" t="s">
        <v>49279</v>
      </c>
      <c r="AI15851" s="227">
        <v>484.61</v>
      </c>
      <c r="AK15851" s="207" t="s">
        <v>29612</v>
      </c>
      <c r="AL15851" s="208">
        <v>1015.67</v>
      </c>
      <c r="AM15851" s="93"/>
      <c r="AN15851" s="93"/>
      <c r="AO15851" s="93"/>
    </row>
    <row r="15852" spans="28:41" x14ac:dyDescent="0.55000000000000004">
      <c r="AB15852" s="278" t="s">
        <v>28323</v>
      </c>
      <c r="AC15852" s="279">
        <v>52489.41</v>
      </c>
      <c r="AE15852" s="248" t="s">
        <v>15248</v>
      </c>
      <c r="AF15852" s="249">
        <v>39759.75</v>
      </c>
      <c r="AH15852" s="226" t="s">
        <v>49280</v>
      </c>
      <c r="AI15852" s="227">
        <v>4255.7</v>
      </c>
      <c r="AK15852" s="207" t="s">
        <v>29613</v>
      </c>
      <c r="AL15852" s="208">
        <v>4140.3500000000004</v>
      </c>
      <c r="AM15852" s="93"/>
      <c r="AN15852" s="93"/>
      <c r="AO15852" s="93"/>
    </row>
    <row r="15853" spans="28:41" x14ac:dyDescent="0.55000000000000004">
      <c r="AB15853" s="278" t="s">
        <v>28324</v>
      </c>
      <c r="AC15853" s="279">
        <v>14850</v>
      </c>
      <c r="AE15853" s="248" t="s">
        <v>59952</v>
      </c>
      <c r="AF15853" s="249">
        <v>65.5</v>
      </c>
      <c r="AH15853" s="226" t="s">
        <v>49281</v>
      </c>
      <c r="AI15853" s="227">
        <v>19640.04</v>
      </c>
      <c r="AK15853" s="207" t="s">
        <v>29614</v>
      </c>
      <c r="AL15853" s="208">
        <v>688.36</v>
      </c>
      <c r="AM15853" s="93"/>
      <c r="AN15853" s="93"/>
      <c r="AO15853" s="93"/>
    </row>
    <row r="15854" spans="28:41" x14ac:dyDescent="0.55000000000000004">
      <c r="AB15854" s="278" t="s">
        <v>28326</v>
      </c>
      <c r="AC15854" s="279">
        <v>87156.05</v>
      </c>
      <c r="AE15854" s="248" t="s">
        <v>15249</v>
      </c>
      <c r="AF15854" s="249">
        <v>335798.55</v>
      </c>
      <c r="AH15854" s="226" t="s">
        <v>50572</v>
      </c>
      <c r="AI15854" s="227">
        <v>2689.74</v>
      </c>
      <c r="AK15854" s="207" t="s">
        <v>29615</v>
      </c>
      <c r="AL15854" s="208">
        <v>8800.11</v>
      </c>
      <c r="AM15854" s="93"/>
      <c r="AN15854" s="93"/>
      <c r="AO15854" s="93"/>
    </row>
    <row r="15855" spans="28:41" x14ac:dyDescent="0.55000000000000004">
      <c r="AB15855" s="278" t="s">
        <v>48547</v>
      </c>
      <c r="AC15855" s="279">
        <v>-647.74</v>
      </c>
      <c r="AE15855" s="248" t="s">
        <v>54202</v>
      </c>
      <c r="AF15855" s="249">
        <v>15977.93</v>
      </c>
      <c r="AH15855" s="226" t="s">
        <v>49282</v>
      </c>
      <c r="AI15855" s="227">
        <v>2030.1</v>
      </c>
      <c r="AK15855" s="207" t="s">
        <v>29616</v>
      </c>
      <c r="AL15855" s="208">
        <v>3718.22</v>
      </c>
      <c r="AM15855" s="93"/>
      <c r="AN15855" s="93"/>
      <c r="AO15855" s="93"/>
    </row>
    <row r="15856" spans="28:41" x14ac:dyDescent="0.55000000000000004">
      <c r="AB15856" s="278" t="s">
        <v>28361</v>
      </c>
      <c r="AC15856" s="279">
        <v>3406</v>
      </c>
      <c r="AE15856" s="248" t="s">
        <v>15250</v>
      </c>
      <c r="AF15856" s="249">
        <v>120631.9</v>
      </c>
      <c r="AH15856" s="226" t="s">
        <v>49283</v>
      </c>
      <c r="AI15856" s="227">
        <v>15.9</v>
      </c>
      <c r="AK15856" s="207" t="s">
        <v>29617</v>
      </c>
      <c r="AL15856" s="208">
        <v>3706.99</v>
      </c>
      <c r="AM15856" s="93"/>
      <c r="AN15856" s="93"/>
      <c r="AO15856" s="93"/>
    </row>
    <row r="15857" spans="28:41" x14ac:dyDescent="0.55000000000000004">
      <c r="AB15857" s="278" t="s">
        <v>28363</v>
      </c>
      <c r="AC15857" s="279">
        <v>8272.84</v>
      </c>
      <c r="AE15857" s="248" t="s">
        <v>15251</v>
      </c>
      <c r="AF15857" s="249">
        <v>10570.45</v>
      </c>
      <c r="AH15857" s="226" t="s">
        <v>49284</v>
      </c>
      <c r="AI15857" s="227">
        <v>3547.75</v>
      </c>
      <c r="AK15857" s="207" t="s">
        <v>29618</v>
      </c>
      <c r="AL15857" s="208">
        <v>7355</v>
      </c>
      <c r="AM15857" s="93"/>
      <c r="AN15857" s="93"/>
      <c r="AO15857" s="93"/>
    </row>
    <row r="15858" spans="28:41" x14ac:dyDescent="0.55000000000000004">
      <c r="AB15858" s="278" t="s">
        <v>34201</v>
      </c>
      <c r="AC15858" s="279">
        <v>1265</v>
      </c>
      <c r="AE15858" s="248" t="s">
        <v>58741</v>
      </c>
      <c r="AF15858" s="249">
        <v>66.41</v>
      </c>
      <c r="AH15858" s="226" t="s">
        <v>49285</v>
      </c>
      <c r="AI15858" s="227">
        <v>720</v>
      </c>
      <c r="AK15858" s="207" t="s">
        <v>29619</v>
      </c>
      <c r="AL15858" s="208">
        <v>6201.9</v>
      </c>
      <c r="AM15858" s="93"/>
      <c r="AN15858" s="93"/>
      <c r="AO15858" s="93"/>
    </row>
    <row r="15859" spans="28:41" x14ac:dyDescent="0.55000000000000004">
      <c r="AB15859" s="278" t="s">
        <v>35747</v>
      </c>
      <c r="AC15859" s="279">
        <v>30305</v>
      </c>
      <c r="AE15859" s="248" t="s">
        <v>15253</v>
      </c>
      <c r="AF15859" s="249">
        <v>55133.72</v>
      </c>
      <c r="AH15859" s="226" t="s">
        <v>49286</v>
      </c>
      <c r="AI15859" s="227">
        <v>681.51</v>
      </c>
      <c r="AK15859" s="207" t="s">
        <v>29620</v>
      </c>
      <c r="AL15859" s="208">
        <v>16360.56</v>
      </c>
      <c r="AM15859" s="93"/>
      <c r="AN15859" s="93"/>
      <c r="AO15859" s="93"/>
    </row>
    <row r="15860" spans="28:41" x14ac:dyDescent="0.55000000000000004">
      <c r="AB15860" s="278" t="s">
        <v>69514</v>
      </c>
      <c r="AC15860" s="279">
        <v>60290.48</v>
      </c>
      <c r="AE15860" s="248" t="s">
        <v>54204</v>
      </c>
      <c r="AF15860" s="249">
        <v>-29656.43</v>
      </c>
      <c r="AH15860" s="226" t="s">
        <v>54159</v>
      </c>
      <c r="AI15860" s="227">
        <v>1289.98</v>
      </c>
      <c r="AK15860" s="207" t="s">
        <v>14433</v>
      </c>
      <c r="AL15860" s="208">
        <v>5454.05</v>
      </c>
      <c r="AM15860" s="93"/>
      <c r="AN15860" s="93"/>
      <c r="AO15860" s="93"/>
    </row>
    <row r="15861" spans="28:41" x14ac:dyDescent="0.55000000000000004">
      <c r="AB15861" s="278" t="s">
        <v>14305</v>
      </c>
      <c r="AC15861" s="279">
        <v>931.72</v>
      </c>
      <c r="AE15861" s="248" t="s">
        <v>62496</v>
      </c>
      <c r="AF15861" s="249">
        <v>581842</v>
      </c>
      <c r="AH15861" s="226" t="s">
        <v>49287</v>
      </c>
      <c r="AI15861" s="227">
        <v>3378.92</v>
      </c>
      <c r="AK15861" s="207" t="s">
        <v>29621</v>
      </c>
      <c r="AL15861" s="208">
        <v>993.37</v>
      </c>
      <c r="AM15861" s="93"/>
      <c r="AN15861" s="93"/>
      <c r="AO15861" s="93"/>
    </row>
    <row r="15862" spans="28:41" x14ac:dyDescent="0.55000000000000004">
      <c r="AB15862" s="278" t="s">
        <v>28417</v>
      </c>
      <c r="AC15862" s="279">
        <v>3500</v>
      </c>
      <c r="AE15862" s="248" t="s">
        <v>56758</v>
      </c>
      <c r="AF15862" s="249">
        <v>59583.37</v>
      </c>
      <c r="AH15862" s="226" t="s">
        <v>49288</v>
      </c>
      <c r="AI15862" s="227">
        <v>1765</v>
      </c>
      <c r="AK15862" s="207" t="s">
        <v>14434</v>
      </c>
      <c r="AL15862" s="208">
        <v>1014.5</v>
      </c>
      <c r="AM15862" s="93"/>
      <c r="AN15862" s="93"/>
      <c r="AO15862" s="93"/>
    </row>
    <row r="15863" spans="28:41" x14ac:dyDescent="0.55000000000000004">
      <c r="AB15863" s="278" t="s">
        <v>28418</v>
      </c>
      <c r="AC15863" s="279">
        <v>19006.330000000002</v>
      </c>
      <c r="AE15863" s="248" t="s">
        <v>13006</v>
      </c>
      <c r="AF15863" s="249">
        <v>216163.88</v>
      </c>
      <c r="AH15863" s="226" t="s">
        <v>49289</v>
      </c>
      <c r="AI15863" s="227">
        <v>34940.78</v>
      </c>
      <c r="AK15863" s="207" t="s">
        <v>29622</v>
      </c>
      <c r="AL15863" s="208">
        <v>3250</v>
      </c>
      <c r="AM15863" s="93"/>
      <c r="AN15863" s="93"/>
      <c r="AO15863" s="93"/>
    </row>
    <row r="15864" spans="28:41" x14ac:dyDescent="0.55000000000000004">
      <c r="AB15864" s="278" t="s">
        <v>54570</v>
      </c>
      <c r="AC15864" s="279">
        <v>13050</v>
      </c>
      <c r="AE15864" s="248" t="s">
        <v>50591</v>
      </c>
      <c r="AF15864" s="249">
        <v>127500</v>
      </c>
      <c r="AH15864" s="226" t="s">
        <v>49290</v>
      </c>
      <c r="AI15864" s="227">
        <v>22749.200000000001</v>
      </c>
      <c r="AK15864" s="207" t="s">
        <v>29623</v>
      </c>
      <c r="AL15864" s="208">
        <v>3.65</v>
      </c>
      <c r="AM15864" s="93"/>
      <c r="AN15864" s="93"/>
      <c r="AO15864" s="93"/>
    </row>
    <row r="15865" spans="28:41" x14ac:dyDescent="0.55000000000000004">
      <c r="AB15865" s="278" t="s">
        <v>70966</v>
      </c>
      <c r="AC15865" s="279">
        <v>5074.79</v>
      </c>
      <c r="AE15865" s="248" t="s">
        <v>56759</v>
      </c>
      <c r="AF15865" s="249">
        <v>25249.98</v>
      </c>
      <c r="AH15865" s="226" t="s">
        <v>49291</v>
      </c>
      <c r="AI15865" s="227">
        <v>4806.79</v>
      </c>
      <c r="AK15865" s="207" t="s">
        <v>14435</v>
      </c>
      <c r="AL15865" s="208">
        <v>4354.8999999999996</v>
      </c>
      <c r="AM15865" s="93"/>
      <c r="AN15865" s="93"/>
      <c r="AO15865" s="93"/>
    </row>
    <row r="15866" spans="28:41" x14ac:dyDescent="0.55000000000000004">
      <c r="AB15866" s="278" t="s">
        <v>28420</v>
      </c>
      <c r="AC15866" s="279">
        <v>11167</v>
      </c>
      <c r="AE15866" s="248" t="s">
        <v>33079</v>
      </c>
      <c r="AF15866" s="249">
        <v>4800</v>
      </c>
      <c r="AH15866" s="226" t="s">
        <v>49292</v>
      </c>
      <c r="AI15866" s="227">
        <v>7673.03</v>
      </c>
      <c r="AK15866" s="207" t="s">
        <v>14436</v>
      </c>
      <c r="AL15866" s="208">
        <v>3184.81</v>
      </c>
      <c r="AM15866" s="93"/>
      <c r="AN15866" s="93"/>
      <c r="AO15866" s="93"/>
    </row>
    <row r="15867" spans="28:41" x14ac:dyDescent="0.55000000000000004">
      <c r="AB15867" s="278" t="s">
        <v>14308</v>
      </c>
      <c r="AC15867" s="279">
        <v>9990.65</v>
      </c>
      <c r="AE15867" s="248" t="s">
        <v>34498</v>
      </c>
      <c r="AF15867" s="249">
        <v>75500.039999999994</v>
      </c>
      <c r="AH15867" s="226" t="s">
        <v>54160</v>
      </c>
      <c r="AI15867" s="227">
        <v>136.82</v>
      </c>
      <c r="AK15867" s="207" t="s">
        <v>14437</v>
      </c>
      <c r="AL15867" s="208">
        <v>685.51</v>
      </c>
      <c r="AM15867" s="93"/>
      <c r="AN15867" s="93"/>
      <c r="AO15867" s="93"/>
    </row>
    <row r="15868" spans="28:41" x14ac:dyDescent="0.55000000000000004">
      <c r="AB15868" s="278" t="s">
        <v>14309</v>
      </c>
      <c r="AC15868" s="279">
        <v>35313.33</v>
      </c>
      <c r="AE15868" s="248" t="s">
        <v>15275</v>
      </c>
      <c r="AF15868" s="249">
        <v>77031.63</v>
      </c>
      <c r="AH15868" s="226" t="s">
        <v>54161</v>
      </c>
      <c r="AI15868" s="227">
        <v>206.19</v>
      </c>
      <c r="AK15868" s="207" t="s">
        <v>29624</v>
      </c>
      <c r="AL15868" s="208">
        <v>50577.37</v>
      </c>
      <c r="AM15868" s="93"/>
      <c r="AN15868" s="93"/>
      <c r="AO15868" s="93"/>
    </row>
    <row r="15869" spans="28:41" x14ac:dyDescent="0.55000000000000004">
      <c r="AB15869" s="278" t="s">
        <v>28421</v>
      </c>
      <c r="AC15869" s="279">
        <v>11442.97</v>
      </c>
      <c r="AE15869" s="248" t="s">
        <v>34499</v>
      </c>
      <c r="AF15869" s="249">
        <v>3333.33</v>
      </c>
      <c r="AH15869" s="226" t="s">
        <v>45924</v>
      </c>
      <c r="AI15869" s="227">
        <v>343561.85</v>
      </c>
      <c r="AK15869" s="207" t="s">
        <v>14438</v>
      </c>
      <c r="AL15869" s="208">
        <v>34570</v>
      </c>
      <c r="AM15869" s="93"/>
      <c r="AN15869" s="93"/>
      <c r="AO15869" s="93"/>
    </row>
    <row r="15870" spans="28:41" x14ac:dyDescent="0.55000000000000004">
      <c r="AB15870" s="278" t="s">
        <v>58792</v>
      </c>
      <c r="AC15870" s="279">
        <v>33352.93</v>
      </c>
      <c r="AE15870" s="248" t="s">
        <v>34500</v>
      </c>
      <c r="AF15870" s="249">
        <v>65000.04</v>
      </c>
      <c r="AH15870" s="226" t="s">
        <v>45925</v>
      </c>
      <c r="AI15870" s="227">
        <v>46299.61</v>
      </c>
      <c r="AK15870" s="207" t="s">
        <v>29625</v>
      </c>
      <c r="AL15870" s="208">
        <v>3642.12</v>
      </c>
      <c r="AM15870" s="93"/>
      <c r="AN15870" s="93"/>
      <c r="AO15870" s="93"/>
    </row>
    <row r="15871" spans="28:41" x14ac:dyDescent="0.55000000000000004">
      <c r="AB15871" s="278" t="s">
        <v>36762</v>
      </c>
      <c r="AC15871" s="279">
        <v>339800</v>
      </c>
      <c r="AE15871" s="248" t="s">
        <v>45949</v>
      </c>
      <c r="AF15871" s="249">
        <v>147000</v>
      </c>
      <c r="AH15871" s="226" t="s">
        <v>50573</v>
      </c>
      <c r="AI15871" s="227">
        <v>2496.63</v>
      </c>
      <c r="AK15871" s="207" t="s">
        <v>29626</v>
      </c>
      <c r="AL15871" s="208">
        <v>33478.5</v>
      </c>
      <c r="AM15871" s="93"/>
      <c r="AN15871" s="93"/>
      <c r="AO15871" s="93"/>
    </row>
    <row r="15872" spans="28:41" x14ac:dyDescent="0.55000000000000004">
      <c r="AB15872" s="278" t="s">
        <v>43371</v>
      </c>
      <c r="AC15872" s="279">
        <v>3338.56</v>
      </c>
      <c r="AE15872" s="248" t="s">
        <v>34501</v>
      </c>
      <c r="AF15872" s="249">
        <v>384600</v>
      </c>
      <c r="AH15872" s="226" t="s">
        <v>47398</v>
      </c>
      <c r="AI15872" s="227">
        <v>16708</v>
      </c>
      <c r="AK15872" s="207" t="s">
        <v>29627</v>
      </c>
      <c r="AL15872" s="208">
        <v>5599.06</v>
      </c>
      <c r="AM15872" s="93"/>
      <c r="AN15872" s="93"/>
      <c r="AO15872" s="93"/>
    </row>
    <row r="15873" spans="28:41" x14ac:dyDescent="0.55000000000000004">
      <c r="AB15873" s="278" t="s">
        <v>28424</v>
      </c>
      <c r="AC15873" s="279">
        <v>732</v>
      </c>
      <c r="AE15873" s="248" t="s">
        <v>13008</v>
      </c>
      <c r="AF15873" s="249">
        <v>88935.71</v>
      </c>
      <c r="AH15873" s="226" t="s">
        <v>47399</v>
      </c>
      <c r="AI15873" s="227">
        <v>1682.41</v>
      </c>
      <c r="AK15873" s="207" t="s">
        <v>29628</v>
      </c>
      <c r="AL15873" s="208">
        <v>14378.47</v>
      </c>
      <c r="AM15873" s="93"/>
      <c r="AN15873" s="93"/>
      <c r="AO15873" s="93"/>
    </row>
    <row r="15874" spans="28:41" x14ac:dyDescent="0.55000000000000004">
      <c r="AB15874" s="278" t="s">
        <v>54571</v>
      </c>
      <c r="AC15874" s="279">
        <v>3037.23</v>
      </c>
      <c r="AE15874" s="248" t="s">
        <v>15278</v>
      </c>
      <c r="AF15874" s="249">
        <v>22802.36</v>
      </c>
      <c r="AH15874" s="226" t="s">
        <v>47400</v>
      </c>
      <c r="AI15874" s="227">
        <v>2378.3000000000002</v>
      </c>
      <c r="AK15874" s="207" t="s">
        <v>29629</v>
      </c>
      <c r="AL15874" s="208">
        <v>2873</v>
      </c>
      <c r="AM15874" s="93"/>
      <c r="AN15874" s="93"/>
      <c r="AO15874" s="93"/>
    </row>
    <row r="15875" spans="28:41" x14ac:dyDescent="0.55000000000000004">
      <c r="AB15875" s="278" t="s">
        <v>58107</v>
      </c>
      <c r="AC15875" s="279">
        <v>110</v>
      </c>
      <c r="AE15875" s="248" t="s">
        <v>33081</v>
      </c>
      <c r="AF15875" s="249">
        <v>-1503.99</v>
      </c>
      <c r="AH15875" s="226" t="s">
        <v>48387</v>
      </c>
      <c r="AI15875" s="227">
        <v>30974.71</v>
      </c>
      <c r="AK15875" s="207" t="s">
        <v>29630</v>
      </c>
      <c r="AL15875" s="208">
        <v>5372.99</v>
      </c>
      <c r="AM15875" s="93"/>
      <c r="AN15875" s="93"/>
      <c r="AO15875" s="93"/>
    </row>
    <row r="15876" spans="28:41" x14ac:dyDescent="0.55000000000000004">
      <c r="AB15876" s="278" t="s">
        <v>66792</v>
      </c>
      <c r="AC15876" s="279">
        <v>190</v>
      </c>
      <c r="AE15876" s="248" t="s">
        <v>15279</v>
      </c>
      <c r="AF15876" s="249">
        <v>55970.82</v>
      </c>
      <c r="AH15876" s="226" t="s">
        <v>48388</v>
      </c>
      <c r="AI15876" s="227">
        <v>40106.25</v>
      </c>
      <c r="AK15876" s="207" t="s">
        <v>14439</v>
      </c>
      <c r="AL15876" s="208">
        <v>17534.41</v>
      </c>
      <c r="AM15876" s="93"/>
      <c r="AN15876" s="93"/>
      <c r="AO15876" s="93"/>
    </row>
    <row r="15877" spans="28:41" x14ac:dyDescent="0.55000000000000004">
      <c r="AB15877" s="278" t="s">
        <v>28425</v>
      </c>
      <c r="AC15877" s="279">
        <v>25719.05</v>
      </c>
      <c r="AE15877" s="248" t="s">
        <v>35982</v>
      </c>
      <c r="AF15877" s="249">
        <v>10327.1</v>
      </c>
      <c r="AH15877" s="226" t="s">
        <v>48389</v>
      </c>
      <c r="AI15877" s="227">
        <v>19112.79</v>
      </c>
      <c r="AK15877" s="207" t="s">
        <v>14440</v>
      </c>
      <c r="AL15877" s="208">
        <v>34984.639999999999</v>
      </c>
      <c r="AM15877" s="93"/>
      <c r="AN15877" s="93"/>
      <c r="AO15877" s="93"/>
    </row>
    <row r="15878" spans="28:41" x14ac:dyDescent="0.55000000000000004">
      <c r="AB15878" s="278" t="s">
        <v>69515</v>
      </c>
      <c r="AC15878" s="279">
        <v>2000</v>
      </c>
      <c r="AE15878" s="248" t="s">
        <v>15280</v>
      </c>
      <c r="AF15878" s="249">
        <v>17482.12</v>
      </c>
      <c r="AH15878" s="226" t="s">
        <v>48390</v>
      </c>
      <c r="AI15878" s="227">
        <v>6873.87</v>
      </c>
      <c r="AK15878" s="207" t="s">
        <v>29631</v>
      </c>
      <c r="AL15878" s="208">
        <v>1921.29</v>
      </c>
      <c r="AM15878" s="93"/>
      <c r="AN15878" s="93"/>
      <c r="AO15878" s="93"/>
    </row>
    <row r="15879" spans="28:41" x14ac:dyDescent="0.55000000000000004">
      <c r="AB15879" s="278" t="s">
        <v>14310</v>
      </c>
      <c r="AC15879" s="279">
        <v>31010.18</v>
      </c>
      <c r="AE15879" s="248" t="s">
        <v>15281</v>
      </c>
      <c r="AF15879" s="249">
        <v>14599.59</v>
      </c>
      <c r="AH15879" s="226" t="s">
        <v>48391</v>
      </c>
      <c r="AI15879" s="227">
        <v>705.37</v>
      </c>
      <c r="AK15879" s="207" t="s">
        <v>29632</v>
      </c>
      <c r="AL15879" s="208">
        <v>62346</v>
      </c>
      <c r="AM15879" s="93"/>
      <c r="AN15879" s="93"/>
      <c r="AO15879" s="93"/>
    </row>
    <row r="15880" spans="28:41" x14ac:dyDescent="0.55000000000000004">
      <c r="AB15880" s="278" t="s">
        <v>28426</v>
      </c>
      <c r="AC15880" s="279">
        <v>19607.009999999998</v>
      </c>
      <c r="AE15880" s="248" t="s">
        <v>33083</v>
      </c>
      <c r="AF15880" s="249">
        <v>1283.08</v>
      </c>
      <c r="AH15880" s="226" t="s">
        <v>48392</v>
      </c>
      <c r="AI15880" s="227">
        <v>3681.64</v>
      </c>
      <c r="AK15880" s="207" t="s">
        <v>29633</v>
      </c>
      <c r="AL15880" s="208">
        <v>167463.44</v>
      </c>
      <c r="AM15880" s="93"/>
      <c r="AN15880" s="93"/>
      <c r="AO15880" s="93"/>
    </row>
    <row r="15881" spans="28:41" x14ac:dyDescent="0.55000000000000004">
      <c r="AB15881" s="278" t="s">
        <v>28427</v>
      </c>
      <c r="AC15881" s="279">
        <v>5414.41</v>
      </c>
      <c r="AE15881" s="248" t="s">
        <v>33084</v>
      </c>
      <c r="AF15881" s="249">
        <v>6937.59</v>
      </c>
      <c r="AH15881" s="226" t="s">
        <v>48393</v>
      </c>
      <c r="AI15881" s="227">
        <v>91485.04</v>
      </c>
      <c r="AK15881" s="207" t="s">
        <v>29634</v>
      </c>
      <c r="AL15881" s="208">
        <v>5226.0200000000004</v>
      </c>
      <c r="AM15881" s="93"/>
      <c r="AN15881" s="93"/>
      <c r="AO15881" s="93"/>
    </row>
    <row r="15882" spans="28:41" x14ac:dyDescent="0.55000000000000004">
      <c r="AB15882" s="278" t="s">
        <v>28428</v>
      </c>
      <c r="AC15882" s="279">
        <v>40917.269999999997</v>
      </c>
      <c r="AE15882" s="248" t="s">
        <v>13009</v>
      </c>
      <c r="AF15882" s="249">
        <v>11876.27</v>
      </c>
      <c r="AH15882" s="226" t="s">
        <v>49293</v>
      </c>
      <c r="AI15882" s="227">
        <v>2900</v>
      </c>
      <c r="AK15882" s="207" t="s">
        <v>29635</v>
      </c>
      <c r="AL15882" s="208">
        <v>5166.3599999999997</v>
      </c>
      <c r="AM15882" s="93"/>
      <c r="AN15882" s="93"/>
      <c r="AO15882" s="93"/>
    </row>
    <row r="15883" spans="28:41" x14ac:dyDescent="0.55000000000000004">
      <c r="AB15883" s="278" t="s">
        <v>69516</v>
      </c>
      <c r="AC15883" s="279">
        <v>139976</v>
      </c>
      <c r="AE15883" s="248" t="s">
        <v>45950</v>
      </c>
      <c r="AF15883" s="249">
        <v>6719.39</v>
      </c>
      <c r="AH15883" s="226" t="s">
        <v>48394</v>
      </c>
      <c r="AI15883" s="227">
        <v>7359.98</v>
      </c>
      <c r="AK15883" s="207" t="s">
        <v>29636</v>
      </c>
      <c r="AL15883" s="208">
        <v>145.62</v>
      </c>
      <c r="AM15883" s="93"/>
      <c r="AN15883" s="93"/>
      <c r="AO15883" s="93"/>
    </row>
    <row r="15884" spans="28:41" x14ac:dyDescent="0.55000000000000004">
      <c r="AB15884" s="278" t="s">
        <v>28512</v>
      </c>
      <c r="AC15884" s="279">
        <v>42702.52</v>
      </c>
      <c r="AE15884" s="248" t="s">
        <v>13010</v>
      </c>
      <c r="AF15884" s="249">
        <v>57432.43</v>
      </c>
      <c r="AH15884" s="226" t="s">
        <v>48395</v>
      </c>
      <c r="AI15884" s="227">
        <v>1100</v>
      </c>
      <c r="AK15884" s="207" t="s">
        <v>29637</v>
      </c>
      <c r="AL15884" s="208">
        <v>1395.26</v>
      </c>
      <c r="AM15884" s="93"/>
      <c r="AN15884" s="93"/>
      <c r="AO15884" s="93"/>
    </row>
    <row r="15885" spans="28:41" x14ac:dyDescent="0.55000000000000004">
      <c r="AB15885" s="278" t="s">
        <v>28513</v>
      </c>
      <c r="AC15885" s="279">
        <v>512903.83</v>
      </c>
      <c r="AE15885" s="248" t="s">
        <v>15332</v>
      </c>
      <c r="AF15885" s="249">
        <v>63960</v>
      </c>
      <c r="AH15885" s="226" t="s">
        <v>48396</v>
      </c>
      <c r="AI15885" s="227">
        <v>2239.4499999999998</v>
      </c>
      <c r="AK15885" s="207" t="s">
        <v>29638</v>
      </c>
      <c r="AL15885" s="208">
        <v>83.19</v>
      </c>
      <c r="AM15885" s="93"/>
      <c r="AN15885" s="93"/>
      <c r="AO15885" s="93"/>
    </row>
    <row r="15886" spans="28:41" x14ac:dyDescent="0.55000000000000004">
      <c r="AB15886" s="278" t="s">
        <v>28515</v>
      </c>
      <c r="AC15886" s="279">
        <v>824589.44</v>
      </c>
      <c r="AE15886" s="248" t="s">
        <v>15333</v>
      </c>
      <c r="AF15886" s="249">
        <v>154763.4</v>
      </c>
      <c r="AH15886" s="226" t="s">
        <v>47401</v>
      </c>
      <c r="AI15886" s="227">
        <v>42615.8</v>
      </c>
      <c r="AK15886" s="207" t="s">
        <v>29639</v>
      </c>
      <c r="AL15886" s="208">
        <v>8811.5</v>
      </c>
      <c r="AM15886" s="93"/>
      <c r="AN15886" s="93"/>
      <c r="AO15886" s="93"/>
    </row>
    <row r="15887" spans="28:41" x14ac:dyDescent="0.55000000000000004">
      <c r="AB15887" s="278" t="s">
        <v>56865</v>
      </c>
      <c r="AC15887" s="279">
        <v>1263632.6599999999</v>
      </c>
      <c r="AE15887" s="248" t="s">
        <v>60874</v>
      </c>
      <c r="AF15887" s="249">
        <v>61880</v>
      </c>
      <c r="AH15887" s="226" t="s">
        <v>47402</v>
      </c>
      <c r="AI15887" s="227">
        <v>3675</v>
      </c>
      <c r="AK15887" s="207" t="s">
        <v>29640</v>
      </c>
      <c r="AL15887" s="208">
        <v>125551.25</v>
      </c>
      <c r="AM15887" s="93"/>
      <c r="AN15887" s="93"/>
      <c r="AO15887" s="93"/>
    </row>
    <row r="15888" spans="28:41" x14ac:dyDescent="0.55000000000000004">
      <c r="AB15888" s="278" t="s">
        <v>28516</v>
      </c>
      <c r="AC15888" s="279">
        <v>307472.03000000003</v>
      </c>
      <c r="AE15888" s="248" t="s">
        <v>15334</v>
      </c>
      <c r="AF15888" s="249">
        <v>1506265.44</v>
      </c>
      <c r="AH15888" s="226" t="s">
        <v>47403</v>
      </c>
      <c r="AI15888" s="227">
        <v>25123.7</v>
      </c>
      <c r="AK15888" s="207" t="s">
        <v>29641</v>
      </c>
      <c r="AL15888" s="208">
        <v>243505.1</v>
      </c>
      <c r="AM15888" s="93"/>
      <c r="AN15888" s="93"/>
      <c r="AO15888" s="93"/>
    </row>
    <row r="15889" spans="28:41" x14ac:dyDescent="0.55000000000000004">
      <c r="AB15889" s="278" t="s">
        <v>28517</v>
      </c>
      <c r="AC15889" s="279">
        <v>14151.05</v>
      </c>
      <c r="AE15889" s="248" t="s">
        <v>15335</v>
      </c>
      <c r="AF15889" s="249">
        <v>135362.82999999999</v>
      </c>
      <c r="AH15889" s="226" t="s">
        <v>47404</v>
      </c>
      <c r="AI15889" s="227">
        <v>9666.86</v>
      </c>
      <c r="AK15889" s="207" t="s">
        <v>29642</v>
      </c>
      <c r="AL15889" s="208">
        <v>-2641.9</v>
      </c>
      <c r="AM15889" s="93"/>
      <c r="AN15889" s="93"/>
      <c r="AO15889" s="93"/>
    </row>
    <row r="15890" spans="28:41" x14ac:dyDescent="0.55000000000000004">
      <c r="AB15890" s="278" t="s">
        <v>28518</v>
      </c>
      <c r="AC15890" s="279">
        <v>14245.6</v>
      </c>
      <c r="AE15890" s="248" t="s">
        <v>34393</v>
      </c>
      <c r="AF15890" s="249">
        <v>1560</v>
      </c>
      <c r="AH15890" s="226" t="s">
        <v>47405</v>
      </c>
      <c r="AI15890" s="227">
        <v>13138.56</v>
      </c>
      <c r="AK15890" s="207" t="s">
        <v>29643</v>
      </c>
      <c r="AL15890" s="208">
        <v>219.9</v>
      </c>
      <c r="AM15890" s="93"/>
      <c r="AN15890" s="93"/>
      <c r="AO15890" s="93"/>
    </row>
    <row r="15891" spans="28:41" x14ac:dyDescent="0.55000000000000004">
      <c r="AB15891" s="278" t="s">
        <v>28519</v>
      </c>
      <c r="AC15891" s="279">
        <v>49777.71</v>
      </c>
      <c r="AE15891" s="248" t="s">
        <v>15336</v>
      </c>
      <c r="AF15891" s="249">
        <v>301893.39</v>
      </c>
      <c r="AH15891" s="226" t="s">
        <v>47406</v>
      </c>
      <c r="AI15891" s="227">
        <v>5787.18</v>
      </c>
      <c r="AK15891" s="207" t="s">
        <v>29644</v>
      </c>
      <c r="AL15891" s="208">
        <v>7683.34</v>
      </c>
      <c r="AM15891" s="93"/>
      <c r="AN15891" s="93"/>
      <c r="AO15891" s="93"/>
    </row>
    <row r="15892" spans="28:41" x14ac:dyDescent="0.55000000000000004">
      <c r="AB15892" s="278" t="s">
        <v>28521</v>
      </c>
      <c r="AC15892" s="279">
        <v>300281.53000000003</v>
      </c>
      <c r="AE15892" s="248" t="s">
        <v>13025</v>
      </c>
      <c r="AF15892" s="249">
        <v>139920</v>
      </c>
      <c r="AH15892" s="226" t="s">
        <v>47407</v>
      </c>
      <c r="AI15892" s="227">
        <v>7650.57</v>
      </c>
      <c r="AK15892" s="207" t="s">
        <v>29645</v>
      </c>
      <c r="AL15892" s="208">
        <v>209.93</v>
      </c>
      <c r="AM15892" s="93"/>
      <c r="AN15892" s="93"/>
      <c r="AO15892" s="93"/>
    </row>
    <row r="15893" spans="28:41" x14ac:dyDescent="0.55000000000000004">
      <c r="AB15893" s="278" t="s">
        <v>28522</v>
      </c>
      <c r="AC15893" s="279">
        <v>2759763.44</v>
      </c>
      <c r="AE15893" s="248" t="s">
        <v>15337</v>
      </c>
      <c r="AF15893" s="249">
        <v>478758.9</v>
      </c>
      <c r="AH15893" s="226" t="s">
        <v>50574</v>
      </c>
      <c r="AI15893" s="227">
        <v>2083</v>
      </c>
      <c r="AK15893" s="207" t="s">
        <v>29646</v>
      </c>
      <c r="AL15893" s="208">
        <v>7790</v>
      </c>
      <c r="AM15893" s="93"/>
      <c r="AN15893" s="93"/>
      <c r="AO15893" s="93"/>
    </row>
    <row r="15894" spans="28:41" x14ac:dyDescent="0.55000000000000004">
      <c r="AB15894" s="278" t="s">
        <v>28523</v>
      </c>
      <c r="AC15894" s="279">
        <v>4846.18</v>
      </c>
      <c r="AE15894" s="248" t="s">
        <v>35992</v>
      </c>
      <c r="AF15894" s="249">
        <v>2524.54</v>
      </c>
      <c r="AH15894" s="226" t="s">
        <v>47408</v>
      </c>
      <c r="AI15894" s="227">
        <v>1490.62</v>
      </c>
      <c r="AK15894" s="207" t="s">
        <v>29647</v>
      </c>
      <c r="AL15894" s="208">
        <v>5276</v>
      </c>
      <c r="AM15894" s="93"/>
      <c r="AN15894" s="93"/>
      <c r="AO15894" s="93"/>
    </row>
    <row r="15895" spans="28:41" x14ac:dyDescent="0.55000000000000004">
      <c r="AB15895" s="278" t="s">
        <v>28524</v>
      </c>
      <c r="AC15895" s="279">
        <v>29202.53</v>
      </c>
      <c r="AE15895" s="248" t="s">
        <v>38848</v>
      </c>
      <c r="AF15895" s="249">
        <v>23400</v>
      </c>
      <c r="AH15895" s="226" t="s">
        <v>47409</v>
      </c>
      <c r="AI15895" s="227">
        <v>14517.25</v>
      </c>
      <c r="AK15895" s="207" t="s">
        <v>29648</v>
      </c>
      <c r="AL15895" s="208">
        <v>7209</v>
      </c>
      <c r="AM15895" s="93"/>
      <c r="AN15895" s="93"/>
      <c r="AO15895" s="93"/>
    </row>
    <row r="15896" spans="28:41" x14ac:dyDescent="0.55000000000000004">
      <c r="AB15896" s="278" t="s">
        <v>28525</v>
      </c>
      <c r="AC15896" s="279">
        <v>140211.60999999999</v>
      </c>
      <c r="AE15896" s="248" t="s">
        <v>43148</v>
      </c>
      <c r="AF15896" s="249">
        <v>30846.15</v>
      </c>
      <c r="AH15896" s="226" t="s">
        <v>50575</v>
      </c>
      <c r="AI15896" s="227">
        <v>675</v>
      </c>
      <c r="AK15896" s="207" t="s">
        <v>29649</v>
      </c>
      <c r="AL15896" s="208">
        <v>1483.25</v>
      </c>
      <c r="AM15896" s="93"/>
      <c r="AN15896" s="93"/>
      <c r="AO15896" s="93"/>
    </row>
    <row r="15897" spans="28:41" x14ac:dyDescent="0.55000000000000004">
      <c r="AB15897" s="278" t="s">
        <v>28526</v>
      </c>
      <c r="AC15897" s="279">
        <v>217452.53</v>
      </c>
      <c r="AE15897" s="248" t="s">
        <v>40715</v>
      </c>
      <c r="AF15897" s="249">
        <v>91442.3</v>
      </c>
      <c r="AH15897" s="226" t="s">
        <v>47410</v>
      </c>
      <c r="AI15897" s="227">
        <v>12000</v>
      </c>
      <c r="AK15897" s="207" t="s">
        <v>29650</v>
      </c>
      <c r="AL15897" s="208">
        <v>2295</v>
      </c>
      <c r="AM15897" s="93"/>
      <c r="AN15897" s="93"/>
      <c r="AO15897" s="93"/>
    </row>
    <row r="15898" spans="28:41" x14ac:dyDescent="0.55000000000000004">
      <c r="AB15898" s="278" t="s">
        <v>28527</v>
      </c>
      <c r="AC15898" s="279">
        <v>202507.12</v>
      </c>
      <c r="AE15898" s="248" t="s">
        <v>33096</v>
      </c>
      <c r="AF15898" s="249">
        <v>950</v>
      </c>
      <c r="AH15898" s="226" t="s">
        <v>47411</v>
      </c>
      <c r="AI15898" s="227">
        <v>7931.2</v>
      </c>
      <c r="AK15898" s="207" t="s">
        <v>29651</v>
      </c>
      <c r="AL15898" s="208">
        <v>1671.56</v>
      </c>
      <c r="AM15898" s="93"/>
      <c r="AN15898" s="93"/>
      <c r="AO15898" s="93"/>
    </row>
    <row r="15899" spans="28:41" x14ac:dyDescent="0.55000000000000004">
      <c r="AB15899" s="278" t="s">
        <v>43372</v>
      </c>
      <c r="AC15899" s="279">
        <v>67157.3</v>
      </c>
      <c r="AE15899" s="248" t="s">
        <v>33097</v>
      </c>
      <c r="AF15899" s="249">
        <v>299656.09999999998</v>
      </c>
      <c r="AH15899" s="226" t="s">
        <v>47412</v>
      </c>
      <c r="AI15899" s="227">
        <v>58.43</v>
      </c>
      <c r="AK15899" s="207" t="s">
        <v>29652</v>
      </c>
      <c r="AL15899" s="208">
        <v>16823</v>
      </c>
      <c r="AM15899" s="93"/>
      <c r="AN15899" s="93"/>
      <c r="AO15899" s="93"/>
    </row>
    <row r="15900" spans="28:41" x14ac:dyDescent="0.55000000000000004">
      <c r="AB15900" s="278" t="s">
        <v>61712</v>
      </c>
      <c r="AC15900" s="279">
        <v>2268.5700000000002</v>
      </c>
      <c r="AE15900" s="248" t="s">
        <v>33098</v>
      </c>
      <c r="AF15900" s="249">
        <v>922.71</v>
      </c>
      <c r="AH15900" s="226" t="s">
        <v>47413</v>
      </c>
      <c r="AI15900" s="227">
        <v>1500.19</v>
      </c>
      <c r="AK15900" s="207" t="s">
        <v>29653</v>
      </c>
      <c r="AL15900" s="208">
        <v>991</v>
      </c>
      <c r="AM15900" s="93"/>
      <c r="AN15900" s="93"/>
      <c r="AO15900" s="93"/>
    </row>
    <row r="15901" spans="28:41" x14ac:dyDescent="0.55000000000000004">
      <c r="AB15901" s="278" t="s">
        <v>14322</v>
      </c>
      <c r="AC15901" s="279">
        <v>91295.6</v>
      </c>
      <c r="AE15901" s="248" t="s">
        <v>15338</v>
      </c>
      <c r="AF15901" s="249">
        <v>4538.82</v>
      </c>
      <c r="AH15901" s="226" t="s">
        <v>50576</v>
      </c>
      <c r="AI15901" s="227">
        <v>1112.07</v>
      </c>
      <c r="AK15901" s="207" t="s">
        <v>29654</v>
      </c>
      <c r="AL15901" s="208">
        <v>741</v>
      </c>
      <c r="AM15901" s="93"/>
      <c r="AN15901" s="93"/>
      <c r="AO15901" s="93"/>
    </row>
    <row r="15902" spans="28:41" x14ac:dyDescent="0.55000000000000004">
      <c r="AB15902" s="278" t="s">
        <v>36768</v>
      </c>
      <c r="AC15902" s="279">
        <v>316720.93</v>
      </c>
      <c r="AE15902" s="248" t="s">
        <v>54205</v>
      </c>
      <c r="AF15902" s="249">
        <v>18428.59</v>
      </c>
      <c r="AH15902" s="226" t="s">
        <v>47414</v>
      </c>
      <c r="AI15902" s="227">
        <v>1780.8</v>
      </c>
      <c r="AK15902" s="207" t="s">
        <v>29655</v>
      </c>
      <c r="AL15902" s="208">
        <v>9504</v>
      </c>
      <c r="AM15902" s="93"/>
      <c r="AN15902" s="93"/>
      <c r="AO15902" s="93"/>
    </row>
    <row r="15903" spans="28:41" x14ac:dyDescent="0.55000000000000004">
      <c r="AB15903" s="278" t="s">
        <v>28530</v>
      </c>
      <c r="AC15903" s="279">
        <v>66111.09</v>
      </c>
      <c r="AE15903" s="248" t="s">
        <v>43150</v>
      </c>
      <c r="AF15903" s="249">
        <v>7833.74</v>
      </c>
      <c r="AH15903" s="226" t="s">
        <v>54162</v>
      </c>
      <c r="AI15903" s="227">
        <v>1965.4</v>
      </c>
      <c r="AK15903" s="207" t="s">
        <v>29656</v>
      </c>
      <c r="AL15903" s="208">
        <v>2882.46</v>
      </c>
      <c r="AM15903" s="93"/>
      <c r="AN15903" s="93"/>
      <c r="AO15903" s="93"/>
    </row>
    <row r="15904" spans="28:41" x14ac:dyDescent="0.55000000000000004">
      <c r="AB15904" s="278" t="s">
        <v>43374</v>
      </c>
      <c r="AC15904" s="279">
        <v>824916.94</v>
      </c>
      <c r="AE15904" s="248" t="s">
        <v>45951</v>
      </c>
      <c r="AF15904" s="249">
        <v>1622.03</v>
      </c>
      <c r="AH15904" s="226" t="s">
        <v>54163</v>
      </c>
      <c r="AI15904" s="227">
        <v>1637.52</v>
      </c>
      <c r="AK15904" s="207" t="s">
        <v>29657</v>
      </c>
      <c r="AL15904" s="208">
        <v>1483.25</v>
      </c>
      <c r="AM15904" s="93"/>
      <c r="AN15904" s="93"/>
      <c r="AO15904" s="93"/>
    </row>
    <row r="15905" spans="28:41" x14ac:dyDescent="0.55000000000000004">
      <c r="AB15905" s="278" t="s">
        <v>69517</v>
      </c>
      <c r="AC15905" s="279">
        <v>16966.919999999998</v>
      </c>
      <c r="AE15905" s="248" t="s">
        <v>58742</v>
      </c>
      <c r="AF15905" s="249">
        <v>9186.81</v>
      </c>
      <c r="AH15905" s="226" t="s">
        <v>54164</v>
      </c>
      <c r="AI15905" s="227">
        <v>9285</v>
      </c>
      <c r="AK15905" s="207" t="s">
        <v>29658</v>
      </c>
      <c r="AL15905" s="208">
        <v>13169.27</v>
      </c>
      <c r="AM15905" s="93"/>
      <c r="AN15905" s="93"/>
      <c r="AO15905" s="93"/>
    </row>
    <row r="15906" spans="28:41" x14ac:dyDescent="0.55000000000000004">
      <c r="AB15906" s="278" t="s">
        <v>28532</v>
      </c>
      <c r="AC15906" s="279">
        <v>89560.44</v>
      </c>
      <c r="AE15906" s="248" t="s">
        <v>34514</v>
      </c>
      <c r="AF15906" s="249">
        <v>38020.92</v>
      </c>
      <c r="AH15906" s="226" t="s">
        <v>54165</v>
      </c>
      <c r="AI15906" s="227">
        <v>985.93</v>
      </c>
      <c r="AK15906" s="207" t="s">
        <v>29659</v>
      </c>
      <c r="AL15906" s="208">
        <v>17564</v>
      </c>
      <c r="AM15906" s="93"/>
      <c r="AN15906" s="93"/>
      <c r="AO15906" s="93"/>
    </row>
    <row r="15907" spans="28:41" x14ac:dyDescent="0.55000000000000004">
      <c r="AB15907" s="278" t="s">
        <v>28534</v>
      </c>
      <c r="AC15907" s="279">
        <v>304352.75</v>
      </c>
      <c r="AE15907" s="248" t="s">
        <v>15339</v>
      </c>
      <c r="AF15907" s="249">
        <v>25621.73</v>
      </c>
      <c r="AH15907" s="226" t="s">
        <v>54166</v>
      </c>
      <c r="AI15907" s="227">
        <v>2494.62</v>
      </c>
      <c r="AK15907" s="207" t="s">
        <v>29660</v>
      </c>
      <c r="AL15907" s="208">
        <v>7790</v>
      </c>
      <c r="AM15907" s="93"/>
      <c r="AN15907" s="93"/>
      <c r="AO15907" s="93"/>
    </row>
    <row r="15908" spans="28:41" x14ac:dyDescent="0.55000000000000004">
      <c r="AB15908" s="278" t="s">
        <v>62917</v>
      </c>
      <c r="AC15908" s="279">
        <v>15868.37</v>
      </c>
      <c r="AE15908" s="248" t="s">
        <v>33099</v>
      </c>
      <c r="AF15908" s="249">
        <v>4643.83</v>
      </c>
      <c r="AH15908" s="226" t="s">
        <v>49294</v>
      </c>
      <c r="AI15908" s="227">
        <v>9320.7999999999993</v>
      </c>
      <c r="AK15908" s="207" t="s">
        <v>29661</v>
      </c>
      <c r="AL15908" s="208">
        <v>1238</v>
      </c>
      <c r="AM15908" s="93"/>
      <c r="AN15908" s="93"/>
      <c r="AO15908" s="93"/>
    </row>
    <row r="15909" spans="28:41" x14ac:dyDescent="0.55000000000000004">
      <c r="AB15909" s="278" t="s">
        <v>14325</v>
      </c>
      <c r="AC15909" s="279">
        <v>636775.16</v>
      </c>
      <c r="AE15909" s="248" t="s">
        <v>13028</v>
      </c>
      <c r="AF15909" s="249">
        <v>248592.64000000001</v>
      </c>
      <c r="AH15909" s="226" t="s">
        <v>49295</v>
      </c>
      <c r="AI15909" s="227">
        <v>39025.160000000003</v>
      </c>
      <c r="AK15909" s="207" t="s">
        <v>29662</v>
      </c>
      <c r="AL15909" s="208">
        <v>4732</v>
      </c>
      <c r="AM15909" s="93"/>
      <c r="AN15909" s="93"/>
      <c r="AO15909" s="93"/>
    </row>
    <row r="15910" spans="28:41" x14ac:dyDescent="0.55000000000000004">
      <c r="AB15910" s="278" t="s">
        <v>14326</v>
      </c>
      <c r="AC15910" s="279">
        <v>1292004.71</v>
      </c>
      <c r="AE15910" s="248" t="s">
        <v>13029</v>
      </c>
      <c r="AF15910" s="249">
        <v>759457.84</v>
      </c>
      <c r="AH15910" s="226" t="s">
        <v>49296</v>
      </c>
      <c r="AI15910" s="227">
        <v>3345.92</v>
      </c>
      <c r="AK15910" s="207" t="s">
        <v>29663</v>
      </c>
      <c r="AL15910" s="208">
        <v>2759</v>
      </c>
      <c r="AM15910" s="93"/>
      <c r="AN15910" s="93"/>
      <c r="AO15910" s="93"/>
    </row>
    <row r="15911" spans="28:41" x14ac:dyDescent="0.55000000000000004">
      <c r="AB15911" s="278" t="s">
        <v>28535</v>
      </c>
      <c r="AC15911" s="279">
        <v>344776.02</v>
      </c>
      <c r="AE15911" s="248" t="s">
        <v>13030</v>
      </c>
      <c r="AF15911" s="249">
        <v>412605.67</v>
      </c>
      <c r="AH15911" s="226" t="s">
        <v>49297</v>
      </c>
      <c r="AI15911" s="227">
        <v>1556.9</v>
      </c>
      <c r="AK15911" s="207" t="s">
        <v>29664</v>
      </c>
      <c r="AL15911" s="208">
        <v>2000</v>
      </c>
      <c r="AM15911" s="93"/>
      <c r="AN15911" s="93"/>
      <c r="AO15911" s="93"/>
    </row>
    <row r="15912" spans="28:41" x14ac:dyDescent="0.55000000000000004">
      <c r="AB15912" s="278" t="s">
        <v>14327</v>
      </c>
      <c r="AC15912" s="279">
        <v>746050.56000000006</v>
      </c>
      <c r="AE15912" s="248" t="s">
        <v>47440</v>
      </c>
      <c r="AF15912" s="249">
        <v>37471.39</v>
      </c>
      <c r="AH15912" s="226" t="s">
        <v>49298</v>
      </c>
      <c r="AI15912" s="227">
        <v>10313.09</v>
      </c>
      <c r="AK15912" s="207" t="s">
        <v>29665</v>
      </c>
      <c r="AL15912" s="208">
        <v>1951</v>
      </c>
      <c r="AM15912" s="93"/>
      <c r="AN15912" s="93"/>
      <c r="AO15912" s="93"/>
    </row>
    <row r="15913" spans="28:41" x14ac:dyDescent="0.55000000000000004">
      <c r="AB15913" s="278" t="s">
        <v>39544</v>
      </c>
      <c r="AC15913" s="279">
        <v>174368.16</v>
      </c>
      <c r="AE15913" s="248" t="s">
        <v>15340</v>
      </c>
      <c r="AF15913" s="249">
        <v>1120561.8600000001</v>
      </c>
      <c r="AH15913" s="226" t="s">
        <v>49299</v>
      </c>
      <c r="AI15913" s="227">
        <v>435.18</v>
      </c>
      <c r="AK15913" s="207" t="s">
        <v>29666</v>
      </c>
      <c r="AL15913" s="208">
        <v>2852.9</v>
      </c>
      <c r="AM15913" s="93"/>
      <c r="AN15913" s="93"/>
      <c r="AO15913" s="93"/>
    </row>
    <row r="15914" spans="28:41" x14ac:dyDescent="0.55000000000000004">
      <c r="AB15914" s="278" t="s">
        <v>70967</v>
      </c>
      <c r="AC15914" s="279">
        <v>312</v>
      </c>
      <c r="AE15914" s="248" t="s">
        <v>15341</v>
      </c>
      <c r="AF15914" s="249">
        <v>20334.830000000002</v>
      </c>
      <c r="AH15914" s="226" t="s">
        <v>50577</v>
      </c>
      <c r="AI15914" s="227">
        <v>617.55999999999995</v>
      </c>
      <c r="AK15914" s="207" t="s">
        <v>29667</v>
      </c>
      <c r="AL15914" s="208">
        <v>450</v>
      </c>
      <c r="AM15914" s="93"/>
      <c r="AN15914" s="93"/>
      <c r="AO15914" s="93"/>
    </row>
    <row r="15915" spans="28:41" x14ac:dyDescent="0.55000000000000004">
      <c r="AB15915" s="278" t="s">
        <v>28536</v>
      </c>
      <c r="AC15915" s="279">
        <v>63607.87</v>
      </c>
      <c r="AE15915" s="248" t="s">
        <v>48415</v>
      </c>
      <c r="AF15915" s="249">
        <v>9000</v>
      </c>
      <c r="AH15915" s="226" t="s">
        <v>49300</v>
      </c>
      <c r="AI15915" s="227">
        <v>505.3</v>
      </c>
      <c r="AK15915" s="207" t="s">
        <v>29668</v>
      </c>
      <c r="AL15915" s="208">
        <v>34.43</v>
      </c>
      <c r="AM15915" s="93"/>
      <c r="AN15915" s="93"/>
      <c r="AO15915" s="93"/>
    </row>
    <row r="15916" spans="28:41" x14ac:dyDescent="0.55000000000000004">
      <c r="AB15916" s="278" t="s">
        <v>28537</v>
      </c>
      <c r="AC15916" s="279">
        <v>905352.61</v>
      </c>
      <c r="AE15916" s="248" t="s">
        <v>34515</v>
      </c>
      <c r="AF15916" s="249">
        <v>44645.97</v>
      </c>
      <c r="AH15916" s="226" t="s">
        <v>49301</v>
      </c>
      <c r="AI15916" s="227">
        <v>2443.0100000000002</v>
      </c>
      <c r="AK15916" s="207" t="s">
        <v>29669</v>
      </c>
      <c r="AL15916" s="208">
        <v>3120</v>
      </c>
      <c r="AM15916" s="93"/>
      <c r="AN15916" s="93"/>
      <c r="AO15916" s="93"/>
    </row>
    <row r="15917" spans="28:41" x14ac:dyDescent="0.55000000000000004">
      <c r="AB15917" s="278" t="s">
        <v>69518</v>
      </c>
      <c r="AC15917" s="279">
        <v>4816.3</v>
      </c>
      <c r="AE15917" s="248" t="s">
        <v>15344</v>
      </c>
      <c r="AF15917" s="249">
        <v>1347.72</v>
      </c>
      <c r="AH15917" s="226" t="s">
        <v>49302</v>
      </c>
      <c r="AI15917" s="227">
        <v>4170.03</v>
      </c>
      <c r="AK15917" s="207" t="s">
        <v>29670</v>
      </c>
      <c r="AL15917" s="208">
        <v>238.68</v>
      </c>
      <c r="AM15917" s="93"/>
      <c r="AN15917" s="93"/>
      <c r="AO15917" s="93"/>
    </row>
    <row r="15918" spans="28:41" x14ac:dyDescent="0.55000000000000004">
      <c r="AB15918" s="278" t="s">
        <v>49423</v>
      </c>
      <c r="AC15918" s="279">
        <v>128665.9</v>
      </c>
      <c r="AE15918" s="248" t="s">
        <v>61659</v>
      </c>
      <c r="AF15918" s="249">
        <v>3895.54</v>
      </c>
      <c r="AH15918" s="226" t="s">
        <v>54167</v>
      </c>
      <c r="AI15918" s="227">
        <v>712.65</v>
      </c>
      <c r="AK15918" s="207" t="s">
        <v>29671</v>
      </c>
      <c r="AL15918" s="208">
        <v>3120</v>
      </c>
      <c r="AM15918" s="93"/>
      <c r="AN15918" s="93"/>
      <c r="AO15918" s="93"/>
    </row>
    <row r="15919" spans="28:41" x14ac:dyDescent="0.55000000000000004">
      <c r="AB15919" s="278" t="s">
        <v>28538</v>
      </c>
      <c r="AC15919" s="279">
        <v>3108.17</v>
      </c>
      <c r="AE15919" s="248" t="s">
        <v>13031</v>
      </c>
      <c r="AF15919" s="249">
        <v>797913</v>
      </c>
      <c r="AH15919" s="226" t="s">
        <v>49303</v>
      </c>
      <c r="AI15919" s="227">
        <v>4800</v>
      </c>
      <c r="AK15919" s="207" t="s">
        <v>29672</v>
      </c>
      <c r="AL15919" s="208">
        <v>450</v>
      </c>
      <c r="AM15919" s="93"/>
      <c r="AN15919" s="93"/>
      <c r="AO15919" s="93"/>
    </row>
    <row r="15920" spans="28:41" x14ac:dyDescent="0.55000000000000004">
      <c r="AB15920" s="278" t="s">
        <v>35751</v>
      </c>
      <c r="AC15920" s="279">
        <v>5758.56</v>
      </c>
      <c r="AE15920" s="248" t="s">
        <v>15345</v>
      </c>
      <c r="AF15920" s="249">
        <v>506566.98</v>
      </c>
      <c r="AH15920" s="226" t="s">
        <v>50578</v>
      </c>
      <c r="AI15920" s="227">
        <v>1008.25</v>
      </c>
      <c r="AK15920" s="207" t="s">
        <v>29673</v>
      </c>
      <c r="AL15920" s="208">
        <v>273.11</v>
      </c>
      <c r="AM15920" s="93"/>
      <c r="AN15920" s="93"/>
      <c r="AO15920" s="93"/>
    </row>
    <row r="15921" spans="28:41" x14ac:dyDescent="0.55000000000000004">
      <c r="AB15921" s="278" t="s">
        <v>14328</v>
      </c>
      <c r="AC15921" s="279">
        <v>32601.87</v>
      </c>
      <c r="AE15921" s="248" t="s">
        <v>15346</v>
      </c>
      <c r="AF15921" s="249">
        <v>93131.9</v>
      </c>
      <c r="AH15921" s="226" t="s">
        <v>49304</v>
      </c>
      <c r="AI15921" s="227">
        <v>26617</v>
      </c>
      <c r="AK15921" s="207" t="s">
        <v>29674</v>
      </c>
      <c r="AL15921" s="208">
        <v>3238</v>
      </c>
      <c r="AM15921" s="93"/>
      <c r="AN15921" s="93"/>
      <c r="AO15921" s="93"/>
    </row>
    <row r="15922" spans="28:41" x14ac:dyDescent="0.55000000000000004">
      <c r="AB15922" s="278" t="s">
        <v>69519</v>
      </c>
      <c r="AC15922" s="279">
        <v>-0.01</v>
      </c>
      <c r="AE15922" s="248" t="s">
        <v>50593</v>
      </c>
      <c r="AF15922" s="249">
        <v>68321.33</v>
      </c>
      <c r="AH15922" s="226" t="s">
        <v>49305</v>
      </c>
      <c r="AI15922" s="227">
        <v>4484.78</v>
      </c>
      <c r="AK15922" s="207" t="s">
        <v>29675</v>
      </c>
      <c r="AL15922" s="208">
        <v>1951</v>
      </c>
      <c r="AM15922" s="93"/>
      <c r="AN15922" s="93"/>
      <c r="AO15922" s="93"/>
    </row>
    <row r="15923" spans="28:41" x14ac:dyDescent="0.55000000000000004">
      <c r="AB15923" s="278" t="s">
        <v>28540</v>
      </c>
      <c r="AC15923" s="279">
        <v>4710324.87</v>
      </c>
      <c r="AE15923" s="248" t="s">
        <v>33100</v>
      </c>
      <c r="AF15923" s="249">
        <v>164201.15</v>
      </c>
      <c r="AH15923" s="226" t="s">
        <v>50579</v>
      </c>
      <c r="AI15923" s="227">
        <v>122246.75</v>
      </c>
      <c r="AK15923" s="207" t="s">
        <v>29676</v>
      </c>
      <c r="AL15923" s="208">
        <v>2852.9</v>
      </c>
      <c r="AM15923" s="93"/>
      <c r="AN15923" s="93"/>
      <c r="AO15923" s="93"/>
    </row>
    <row r="15924" spans="28:41" x14ac:dyDescent="0.55000000000000004">
      <c r="AB15924" s="278" t="s">
        <v>28541</v>
      </c>
      <c r="AC15924" s="279">
        <v>568758.71</v>
      </c>
      <c r="AE15924" s="248" t="s">
        <v>13033</v>
      </c>
      <c r="AF15924" s="249">
        <v>138055.95000000001</v>
      </c>
      <c r="AH15924" s="226" t="s">
        <v>50580</v>
      </c>
      <c r="AI15924" s="227">
        <v>900</v>
      </c>
      <c r="AK15924" s="207" t="s">
        <v>29677</v>
      </c>
      <c r="AL15924" s="208">
        <v>7491</v>
      </c>
      <c r="AM15924" s="93"/>
      <c r="AN15924" s="93"/>
      <c r="AO15924" s="93"/>
    </row>
    <row r="15925" spans="28:41" x14ac:dyDescent="0.55000000000000004">
      <c r="AB15925" s="278" t="s">
        <v>61139</v>
      </c>
      <c r="AC15925" s="279">
        <v>19474.72</v>
      </c>
      <c r="AE15925" s="248" t="s">
        <v>15348</v>
      </c>
      <c r="AF15925" s="249">
        <v>-19347.810000000001</v>
      </c>
      <c r="AH15925" s="226" t="s">
        <v>54168</v>
      </c>
      <c r="AI15925" s="227">
        <v>16342.58</v>
      </c>
      <c r="AK15925" s="207" t="s">
        <v>29678</v>
      </c>
      <c r="AL15925" s="208">
        <v>3960</v>
      </c>
      <c r="AM15925" s="93"/>
      <c r="AN15925" s="93"/>
      <c r="AO15925" s="93"/>
    </row>
    <row r="15926" spans="28:41" x14ac:dyDescent="0.55000000000000004">
      <c r="AB15926" s="278" t="s">
        <v>28543</v>
      </c>
      <c r="AC15926" s="279">
        <v>24454.71</v>
      </c>
      <c r="AE15926" s="248" t="s">
        <v>58362</v>
      </c>
      <c r="AF15926" s="249">
        <v>787717.44</v>
      </c>
      <c r="AH15926" s="226" t="s">
        <v>54169</v>
      </c>
      <c r="AI15926" s="227">
        <v>26923.57</v>
      </c>
      <c r="AK15926" s="207" t="s">
        <v>29679</v>
      </c>
      <c r="AL15926" s="208">
        <v>50932.3</v>
      </c>
      <c r="AM15926" s="93"/>
      <c r="AN15926" s="93"/>
      <c r="AO15926" s="93"/>
    </row>
    <row r="15927" spans="28:41" x14ac:dyDescent="0.55000000000000004">
      <c r="AB15927" s="278" t="s">
        <v>28544</v>
      </c>
      <c r="AC15927" s="279">
        <v>158580.4</v>
      </c>
      <c r="AE15927" s="248" t="s">
        <v>55561</v>
      </c>
      <c r="AF15927" s="249">
        <v>53378.28</v>
      </c>
      <c r="AH15927" s="226" t="s">
        <v>54170</v>
      </c>
      <c r="AI15927" s="227">
        <v>2657.84</v>
      </c>
      <c r="AK15927" s="207" t="s">
        <v>29680</v>
      </c>
      <c r="AL15927" s="208">
        <v>4199.1499999999996</v>
      </c>
      <c r="AM15927" s="93"/>
      <c r="AN15927" s="93"/>
      <c r="AO15927" s="93"/>
    </row>
    <row r="15928" spans="28:41" x14ac:dyDescent="0.55000000000000004">
      <c r="AB15928" s="278" t="s">
        <v>48550</v>
      </c>
      <c r="AC15928" s="279">
        <v>-30572.799999999999</v>
      </c>
      <c r="AE15928" s="248" t="s">
        <v>54207</v>
      </c>
      <c r="AF15928" s="249">
        <v>357063.22</v>
      </c>
      <c r="AH15928" s="226" t="s">
        <v>54171</v>
      </c>
      <c r="AI15928" s="227">
        <v>3513.23</v>
      </c>
      <c r="AK15928" s="207" t="s">
        <v>29681</v>
      </c>
      <c r="AL15928" s="208">
        <v>11900.6</v>
      </c>
      <c r="AM15928" s="93"/>
      <c r="AN15928" s="93"/>
      <c r="AO15928" s="93"/>
    </row>
    <row r="15929" spans="28:41" x14ac:dyDescent="0.55000000000000004">
      <c r="AB15929" s="278" t="s">
        <v>61713</v>
      </c>
      <c r="AC15929" s="279">
        <v>7000</v>
      </c>
      <c r="AE15929" s="248" t="s">
        <v>15365</v>
      </c>
      <c r="AF15929" s="249">
        <v>26522.01</v>
      </c>
      <c r="AH15929" s="226" t="s">
        <v>54172</v>
      </c>
      <c r="AI15929" s="227">
        <v>1584.33</v>
      </c>
      <c r="AK15929" s="207" t="s">
        <v>29682</v>
      </c>
      <c r="AL15929" s="208">
        <v>20725.47</v>
      </c>
      <c r="AM15929" s="93"/>
      <c r="AN15929" s="93"/>
      <c r="AO15929" s="93"/>
    </row>
    <row r="15930" spans="28:41" x14ac:dyDescent="0.55000000000000004">
      <c r="AB15930" s="278" t="s">
        <v>28569</v>
      </c>
      <c r="AC15930" s="279">
        <v>45760</v>
      </c>
      <c r="AE15930" s="248" t="s">
        <v>57988</v>
      </c>
      <c r="AF15930" s="249">
        <v>141512.4</v>
      </c>
      <c r="AH15930" s="226" t="s">
        <v>54173</v>
      </c>
      <c r="AI15930" s="227">
        <v>26.93</v>
      </c>
      <c r="AK15930" s="207" t="s">
        <v>29683</v>
      </c>
      <c r="AL15930" s="208">
        <v>5521</v>
      </c>
      <c r="AM15930" s="93"/>
      <c r="AN15930" s="93"/>
      <c r="AO15930" s="93"/>
    </row>
    <row r="15931" spans="28:41" x14ac:dyDescent="0.55000000000000004">
      <c r="AB15931" s="278" t="s">
        <v>47613</v>
      </c>
      <c r="AC15931" s="279">
        <v>23918.39</v>
      </c>
      <c r="AE15931" s="248" t="s">
        <v>15370</v>
      </c>
      <c r="AF15931" s="249">
        <v>1764.25</v>
      </c>
      <c r="AH15931" s="226" t="s">
        <v>54174</v>
      </c>
      <c r="AI15931" s="227">
        <v>145.21</v>
      </c>
      <c r="AK15931" s="207" t="s">
        <v>29684</v>
      </c>
      <c r="AL15931" s="208">
        <v>63322.97</v>
      </c>
      <c r="AM15931" s="93"/>
      <c r="AN15931" s="93"/>
      <c r="AO15931" s="93"/>
    </row>
    <row r="15932" spans="28:41" x14ac:dyDescent="0.55000000000000004">
      <c r="AB15932" s="278" t="s">
        <v>28572</v>
      </c>
      <c r="AC15932" s="279">
        <v>15718.05</v>
      </c>
      <c r="AE15932" s="248" t="s">
        <v>43152</v>
      </c>
      <c r="AF15932" s="249">
        <v>2079</v>
      </c>
      <c r="AH15932" s="226" t="s">
        <v>54175</v>
      </c>
      <c r="AI15932" s="227">
        <v>108.59</v>
      </c>
      <c r="AK15932" s="207" t="s">
        <v>29685</v>
      </c>
      <c r="AL15932" s="208">
        <v>2799.75</v>
      </c>
      <c r="AM15932" s="93"/>
      <c r="AN15932" s="93"/>
      <c r="AO15932" s="93"/>
    </row>
    <row r="15933" spans="28:41" x14ac:dyDescent="0.55000000000000004">
      <c r="AB15933" s="278" t="s">
        <v>28573</v>
      </c>
      <c r="AC15933" s="279">
        <v>7026.9</v>
      </c>
      <c r="AE15933" s="248" t="s">
        <v>57989</v>
      </c>
      <c r="AF15933" s="249">
        <v>4300</v>
      </c>
      <c r="AH15933" s="226" t="s">
        <v>47415</v>
      </c>
      <c r="AI15933" s="227">
        <v>14583.32</v>
      </c>
      <c r="AK15933" s="207" t="s">
        <v>29686</v>
      </c>
      <c r="AL15933" s="208">
        <v>162827.25</v>
      </c>
      <c r="AM15933" s="93"/>
      <c r="AN15933" s="93"/>
      <c r="AO15933" s="93"/>
    </row>
    <row r="15934" spans="28:41" x14ac:dyDescent="0.55000000000000004">
      <c r="AB15934" s="278" t="s">
        <v>49424</v>
      </c>
      <c r="AC15934" s="279">
        <v>3871.98</v>
      </c>
      <c r="AE15934" s="248" t="s">
        <v>34522</v>
      </c>
      <c r="AF15934" s="249">
        <v>37261.199999999997</v>
      </c>
      <c r="AH15934" s="226" t="s">
        <v>47416</v>
      </c>
      <c r="AI15934" s="227">
        <v>5833.32</v>
      </c>
      <c r="AK15934" s="207" t="s">
        <v>29687</v>
      </c>
      <c r="AL15934" s="208">
        <v>12040.26</v>
      </c>
      <c r="AM15934" s="93"/>
      <c r="AN15934" s="93"/>
      <c r="AO15934" s="93"/>
    </row>
    <row r="15935" spans="28:41" x14ac:dyDescent="0.55000000000000004">
      <c r="AB15935" s="278" t="s">
        <v>48551</v>
      </c>
      <c r="AC15935" s="279">
        <v>2549.5300000000002</v>
      </c>
      <c r="AE15935" s="248" t="s">
        <v>34523</v>
      </c>
      <c r="AF15935" s="249">
        <v>532658.46</v>
      </c>
      <c r="AH15935" s="226" t="s">
        <v>47417</v>
      </c>
      <c r="AI15935" s="227">
        <v>12935</v>
      </c>
      <c r="AK15935" s="207" t="s">
        <v>29688</v>
      </c>
      <c r="AL15935" s="208">
        <v>22.35</v>
      </c>
      <c r="AM15935" s="93"/>
      <c r="AN15935" s="93"/>
      <c r="AO15935" s="93"/>
    </row>
    <row r="15936" spans="28:41" x14ac:dyDescent="0.55000000000000004">
      <c r="AB15936" s="278" t="s">
        <v>28574</v>
      </c>
      <c r="AC15936" s="279">
        <v>57787.5</v>
      </c>
      <c r="AE15936" s="248" t="s">
        <v>62864</v>
      </c>
      <c r="AF15936" s="249">
        <v>1757.11</v>
      </c>
      <c r="AH15936" s="226" t="s">
        <v>47418</v>
      </c>
      <c r="AI15936" s="227">
        <v>18362.5</v>
      </c>
      <c r="AK15936" s="207" t="s">
        <v>29689</v>
      </c>
      <c r="AL15936" s="208">
        <v>9472.34</v>
      </c>
      <c r="AM15936" s="93"/>
      <c r="AN15936" s="93"/>
      <c r="AO15936" s="93"/>
    </row>
    <row r="15937" spans="28:41" x14ac:dyDescent="0.55000000000000004">
      <c r="AB15937" s="278" t="s">
        <v>48552</v>
      </c>
      <c r="AC15937" s="279">
        <v>48000</v>
      </c>
      <c r="AE15937" s="248" t="s">
        <v>35994</v>
      </c>
      <c r="AF15937" s="249">
        <v>48932.23</v>
      </c>
      <c r="AH15937" s="226" t="s">
        <v>47419</v>
      </c>
      <c r="AI15937" s="227">
        <v>47000</v>
      </c>
      <c r="AK15937" s="207" t="s">
        <v>29690</v>
      </c>
      <c r="AL15937" s="208">
        <v>1340.31</v>
      </c>
      <c r="AM15937" s="93"/>
      <c r="AN15937" s="93"/>
      <c r="AO15937" s="93"/>
    </row>
    <row r="15938" spans="28:41" x14ac:dyDescent="0.55000000000000004">
      <c r="AB15938" s="278" t="s">
        <v>28575</v>
      </c>
      <c r="AC15938" s="279">
        <v>539.1</v>
      </c>
      <c r="AE15938" s="248" t="s">
        <v>15409</v>
      </c>
      <c r="AF15938" s="249">
        <v>13386.11</v>
      </c>
      <c r="AH15938" s="226" t="s">
        <v>49306</v>
      </c>
      <c r="AI15938" s="227">
        <v>2010</v>
      </c>
      <c r="AK15938" s="207" t="s">
        <v>29691</v>
      </c>
      <c r="AL15938" s="208">
        <v>28337.74</v>
      </c>
      <c r="AM15938" s="93"/>
      <c r="AN15938" s="93"/>
      <c r="AO15938" s="93"/>
    </row>
    <row r="15939" spans="28:41" x14ac:dyDescent="0.55000000000000004">
      <c r="AB15939" s="278" t="s">
        <v>28576</v>
      </c>
      <c r="AC15939" s="279">
        <v>19323</v>
      </c>
      <c r="AE15939" s="248" t="s">
        <v>15412</v>
      </c>
      <c r="AF15939" s="249">
        <v>126629.6</v>
      </c>
      <c r="AH15939" s="226" t="s">
        <v>47420</v>
      </c>
      <c r="AI15939" s="227">
        <v>13904</v>
      </c>
      <c r="AK15939" s="207" t="s">
        <v>29692</v>
      </c>
      <c r="AL15939" s="208">
        <v>23310.560000000001</v>
      </c>
      <c r="AM15939" s="93"/>
      <c r="AN15939" s="93"/>
      <c r="AO15939" s="93"/>
    </row>
    <row r="15940" spans="28:41" x14ac:dyDescent="0.55000000000000004">
      <c r="AB15940" s="278" t="s">
        <v>28578</v>
      </c>
      <c r="AC15940" s="279">
        <v>76320</v>
      </c>
      <c r="AE15940" s="248" t="s">
        <v>65096</v>
      </c>
      <c r="AF15940" s="249">
        <v>12200</v>
      </c>
      <c r="AH15940" s="226" t="s">
        <v>50581</v>
      </c>
      <c r="AI15940" s="227">
        <v>514.75</v>
      </c>
      <c r="AK15940" s="207" t="s">
        <v>29693</v>
      </c>
      <c r="AL15940" s="208">
        <v>705.32</v>
      </c>
      <c r="AM15940" s="93"/>
      <c r="AN15940" s="93"/>
      <c r="AO15940" s="93"/>
    </row>
    <row r="15941" spans="28:41" x14ac:dyDescent="0.55000000000000004">
      <c r="AB15941" s="278" t="s">
        <v>28602</v>
      </c>
      <c r="AC15941" s="279">
        <v>6957.5</v>
      </c>
      <c r="AE15941" s="248" t="s">
        <v>54208</v>
      </c>
      <c r="AF15941" s="249">
        <v>105469.18</v>
      </c>
      <c r="AH15941" s="226" t="s">
        <v>49307</v>
      </c>
      <c r="AI15941" s="227">
        <v>272.49</v>
      </c>
      <c r="AK15941" s="207" t="s">
        <v>29694</v>
      </c>
      <c r="AL15941" s="208">
        <v>4892.45</v>
      </c>
      <c r="AM15941" s="93"/>
      <c r="AN15941" s="93"/>
      <c r="AO15941" s="93"/>
    </row>
    <row r="15942" spans="28:41" x14ac:dyDescent="0.55000000000000004">
      <c r="AB15942" s="278" t="s">
        <v>35754</v>
      </c>
      <c r="AC15942" s="279">
        <v>7625</v>
      </c>
      <c r="AE15942" s="248" t="s">
        <v>15413</v>
      </c>
      <c r="AF15942" s="249">
        <v>60355.64</v>
      </c>
      <c r="AH15942" s="226" t="s">
        <v>49308</v>
      </c>
      <c r="AI15942" s="227">
        <v>9698.75</v>
      </c>
      <c r="AK15942" s="207" t="s">
        <v>29695</v>
      </c>
      <c r="AL15942" s="208">
        <v>20840.189999999999</v>
      </c>
      <c r="AM15942" s="93"/>
      <c r="AN15942" s="93"/>
      <c r="AO15942" s="93"/>
    </row>
    <row r="15943" spans="28:41" x14ac:dyDescent="0.55000000000000004">
      <c r="AB15943" s="278" t="s">
        <v>63528</v>
      </c>
      <c r="AC15943" s="279">
        <v>15646.76</v>
      </c>
      <c r="AE15943" s="248" t="s">
        <v>15414</v>
      </c>
      <c r="AF15943" s="249">
        <v>187453.54</v>
      </c>
      <c r="AH15943" s="226" t="s">
        <v>49309</v>
      </c>
      <c r="AI15943" s="227">
        <v>212.76</v>
      </c>
      <c r="AK15943" s="207" t="s">
        <v>29696</v>
      </c>
      <c r="AL15943" s="208">
        <v>7490</v>
      </c>
      <c r="AM15943" s="93"/>
      <c r="AN15943" s="93"/>
      <c r="AO15943" s="93"/>
    </row>
    <row r="15944" spans="28:41" x14ac:dyDescent="0.55000000000000004">
      <c r="AB15944" s="278" t="s">
        <v>28608</v>
      </c>
      <c r="AC15944" s="279">
        <v>8306.98</v>
      </c>
      <c r="AE15944" s="248" t="s">
        <v>34524</v>
      </c>
      <c r="AF15944" s="249">
        <v>64260.44</v>
      </c>
      <c r="AH15944" s="226" t="s">
        <v>49310</v>
      </c>
      <c r="AI15944" s="227">
        <v>2000</v>
      </c>
      <c r="AK15944" s="207" t="s">
        <v>29697</v>
      </c>
      <c r="AL15944" s="208">
        <v>4312.07</v>
      </c>
      <c r="AM15944" s="93"/>
      <c r="AN15944" s="93"/>
      <c r="AO15944" s="93"/>
    </row>
    <row r="15945" spans="28:41" x14ac:dyDescent="0.55000000000000004">
      <c r="AB15945" s="278" t="s">
        <v>50771</v>
      </c>
      <c r="AC15945" s="279">
        <v>8000</v>
      </c>
      <c r="AE15945" s="248" t="s">
        <v>13038</v>
      </c>
      <c r="AF15945" s="249">
        <v>1201103.18</v>
      </c>
      <c r="AH15945" s="226" t="s">
        <v>48397</v>
      </c>
      <c r="AI15945" s="227">
        <v>53700</v>
      </c>
      <c r="AK15945" s="207" t="s">
        <v>29698</v>
      </c>
      <c r="AL15945" s="208">
        <v>3323.68</v>
      </c>
      <c r="AM15945" s="93"/>
      <c r="AN15945" s="93"/>
      <c r="AO15945" s="93"/>
    </row>
    <row r="15946" spans="28:41" x14ac:dyDescent="0.55000000000000004">
      <c r="AB15946" s="278" t="s">
        <v>28610</v>
      </c>
      <c r="AC15946" s="279">
        <v>27182.74</v>
      </c>
      <c r="AE15946" s="248" t="s">
        <v>15415</v>
      </c>
      <c r="AF15946" s="249">
        <v>18153.439999999999</v>
      </c>
      <c r="AH15946" s="226" t="s">
        <v>48398</v>
      </c>
      <c r="AI15946" s="227">
        <v>11700</v>
      </c>
      <c r="AK15946" s="207" t="s">
        <v>29699</v>
      </c>
      <c r="AL15946" s="208">
        <v>2191.8000000000002</v>
      </c>
      <c r="AM15946" s="93"/>
      <c r="AN15946" s="93"/>
      <c r="AO15946" s="93"/>
    </row>
    <row r="15947" spans="28:41" x14ac:dyDescent="0.55000000000000004">
      <c r="AB15947" s="278" t="s">
        <v>28611</v>
      </c>
      <c r="AC15947" s="279">
        <v>2278</v>
      </c>
      <c r="AE15947" s="248" t="s">
        <v>65097</v>
      </c>
      <c r="AF15947" s="249">
        <v>13441</v>
      </c>
      <c r="AH15947" s="226" t="s">
        <v>48399</v>
      </c>
      <c r="AI15947" s="227">
        <v>4827.1000000000004</v>
      </c>
      <c r="AK15947" s="207" t="s">
        <v>29700</v>
      </c>
      <c r="AL15947" s="208">
        <v>6127.88</v>
      </c>
      <c r="AM15947" s="93"/>
      <c r="AN15947" s="93"/>
      <c r="AO15947" s="93"/>
    </row>
    <row r="15948" spans="28:41" x14ac:dyDescent="0.55000000000000004">
      <c r="AB15948" s="278" t="s">
        <v>14331</v>
      </c>
      <c r="AC15948" s="279">
        <v>13222.86</v>
      </c>
      <c r="AE15948" s="248" t="s">
        <v>15416</v>
      </c>
      <c r="AF15948" s="249">
        <v>34.32</v>
      </c>
      <c r="AH15948" s="226" t="s">
        <v>48400</v>
      </c>
      <c r="AI15948" s="227">
        <v>6826.5</v>
      </c>
      <c r="AK15948" s="207" t="s">
        <v>29701</v>
      </c>
      <c r="AL15948" s="208">
        <v>2404.0100000000002</v>
      </c>
      <c r="AM15948" s="93"/>
      <c r="AN15948" s="93"/>
      <c r="AO15948" s="93"/>
    </row>
    <row r="15949" spans="28:41" x14ac:dyDescent="0.55000000000000004">
      <c r="AB15949" s="278" t="s">
        <v>28627</v>
      </c>
      <c r="AC15949" s="279">
        <v>156499.74</v>
      </c>
      <c r="AE15949" s="248" t="s">
        <v>61129</v>
      </c>
      <c r="AF15949" s="249">
        <v>144317.48000000001</v>
      </c>
      <c r="AH15949" s="226" t="s">
        <v>48401</v>
      </c>
      <c r="AI15949" s="227">
        <v>1008</v>
      </c>
      <c r="AK15949" s="207" t="s">
        <v>29702</v>
      </c>
      <c r="AL15949" s="208">
        <v>-638.39</v>
      </c>
      <c r="AM15949" s="93"/>
      <c r="AN15949" s="93"/>
      <c r="AO15949" s="93"/>
    </row>
    <row r="15950" spans="28:41" x14ac:dyDescent="0.55000000000000004">
      <c r="AB15950" s="278" t="s">
        <v>70160</v>
      </c>
      <c r="AC15950" s="279">
        <v>24670.1</v>
      </c>
      <c r="AE15950" s="248" t="s">
        <v>15417</v>
      </c>
      <c r="AF15950" s="249">
        <v>79400.12</v>
      </c>
      <c r="AH15950" s="226" t="s">
        <v>48402</v>
      </c>
      <c r="AI15950" s="227">
        <v>38325.300000000003</v>
      </c>
      <c r="AK15950" s="207" t="s">
        <v>29703</v>
      </c>
      <c r="AL15950" s="208">
        <v>1726.46</v>
      </c>
      <c r="AM15950" s="93"/>
      <c r="AN15950" s="93"/>
      <c r="AO15950" s="93"/>
    </row>
    <row r="15951" spans="28:41" x14ac:dyDescent="0.55000000000000004">
      <c r="AB15951" s="278" t="s">
        <v>28629</v>
      </c>
      <c r="AC15951" s="279">
        <v>13859.81</v>
      </c>
      <c r="AE15951" s="248" t="s">
        <v>13039</v>
      </c>
      <c r="AF15951" s="249">
        <v>63798.23</v>
      </c>
      <c r="AH15951" s="226" t="s">
        <v>48403</v>
      </c>
      <c r="AI15951" s="227">
        <v>6270.32</v>
      </c>
      <c r="AK15951" s="207" t="s">
        <v>29704</v>
      </c>
      <c r="AL15951" s="208">
        <v>285.32</v>
      </c>
      <c r="AM15951" s="93"/>
      <c r="AN15951" s="93"/>
      <c r="AO15951" s="93"/>
    </row>
    <row r="15952" spans="28:41" x14ac:dyDescent="0.55000000000000004">
      <c r="AB15952" s="278" t="s">
        <v>43377</v>
      </c>
      <c r="AC15952" s="279">
        <v>761.25</v>
      </c>
      <c r="AE15952" s="248" t="s">
        <v>56760</v>
      </c>
      <c r="AF15952" s="249">
        <v>29171.99</v>
      </c>
      <c r="AH15952" s="226" t="s">
        <v>54176</v>
      </c>
      <c r="AI15952" s="227">
        <v>344.24</v>
      </c>
      <c r="AK15952" s="207" t="s">
        <v>29705</v>
      </c>
      <c r="AL15952" s="208">
        <v>40812.5</v>
      </c>
      <c r="AM15952" s="93"/>
      <c r="AN15952" s="93"/>
      <c r="AO15952" s="93"/>
    </row>
    <row r="15953" spans="28:41" x14ac:dyDescent="0.55000000000000004">
      <c r="AB15953" s="278" t="s">
        <v>28630</v>
      </c>
      <c r="AC15953" s="279">
        <v>16177.88</v>
      </c>
      <c r="AE15953" s="248" t="s">
        <v>15419</v>
      </c>
      <c r="AF15953" s="249">
        <v>72355.95</v>
      </c>
      <c r="AH15953" s="226" t="s">
        <v>54177</v>
      </c>
      <c r="AI15953" s="227">
        <v>771.74</v>
      </c>
      <c r="AK15953" s="207" t="s">
        <v>29706</v>
      </c>
      <c r="AL15953" s="208">
        <v>978.07</v>
      </c>
      <c r="AM15953" s="93"/>
      <c r="AN15953" s="93"/>
      <c r="AO15953" s="93"/>
    </row>
    <row r="15954" spans="28:41" x14ac:dyDescent="0.55000000000000004">
      <c r="AB15954" s="278" t="s">
        <v>63529</v>
      </c>
      <c r="AC15954" s="279">
        <v>303</v>
      </c>
      <c r="AE15954" s="248" t="s">
        <v>13040</v>
      </c>
      <c r="AF15954" s="249">
        <v>19968.55</v>
      </c>
      <c r="AH15954" s="226" t="s">
        <v>48404</v>
      </c>
      <c r="AI15954" s="227">
        <v>7079.65</v>
      </c>
      <c r="AK15954" s="207" t="s">
        <v>29707</v>
      </c>
      <c r="AL15954" s="208">
        <v>127259.47</v>
      </c>
      <c r="AM15954" s="93"/>
      <c r="AN15954" s="93"/>
      <c r="AO15954" s="93"/>
    </row>
    <row r="15955" spans="28:41" x14ac:dyDescent="0.55000000000000004">
      <c r="AB15955" s="278" t="s">
        <v>28656</v>
      </c>
      <c r="AC15955" s="279">
        <v>33148.239999999998</v>
      </c>
      <c r="AE15955" s="248" t="s">
        <v>57990</v>
      </c>
      <c r="AF15955" s="249">
        <v>15372</v>
      </c>
      <c r="AH15955" s="226" t="s">
        <v>48405</v>
      </c>
      <c r="AI15955" s="227">
        <v>2496.92</v>
      </c>
      <c r="AK15955" s="207" t="s">
        <v>29708</v>
      </c>
      <c r="AL15955" s="208">
        <v>9734</v>
      </c>
      <c r="AM15955" s="93"/>
      <c r="AN15955" s="93"/>
      <c r="AO15955" s="93"/>
    </row>
    <row r="15956" spans="28:41" x14ac:dyDescent="0.55000000000000004">
      <c r="AB15956" s="278" t="s">
        <v>34210</v>
      </c>
      <c r="AC15956" s="279">
        <v>12254.6</v>
      </c>
      <c r="AE15956" s="248" t="s">
        <v>48416</v>
      </c>
      <c r="AF15956" s="249">
        <v>642564.62</v>
      </c>
      <c r="AH15956" s="226" t="s">
        <v>48406</v>
      </c>
      <c r="AI15956" s="227">
        <v>11556</v>
      </c>
      <c r="AK15956" s="207" t="s">
        <v>29709</v>
      </c>
      <c r="AL15956" s="208">
        <v>106965</v>
      </c>
      <c r="AM15956" s="93"/>
      <c r="AN15956" s="93"/>
      <c r="AO15956" s="93"/>
    </row>
    <row r="15957" spans="28:41" x14ac:dyDescent="0.55000000000000004">
      <c r="AB15957" s="278" t="s">
        <v>28657</v>
      </c>
      <c r="AC15957" s="279">
        <v>59590.16</v>
      </c>
      <c r="AE15957" s="248" t="s">
        <v>15513</v>
      </c>
      <c r="AF15957" s="249">
        <v>260480.45</v>
      </c>
      <c r="AH15957" s="226" t="s">
        <v>48407</v>
      </c>
      <c r="AI15957" s="227">
        <v>42272.11</v>
      </c>
      <c r="AK15957" s="207" t="s">
        <v>29710</v>
      </c>
      <c r="AL15957" s="208">
        <v>116627.92</v>
      </c>
      <c r="AM15957" s="93"/>
      <c r="AN15957" s="93"/>
      <c r="AO15957" s="93"/>
    </row>
    <row r="15958" spans="28:41" x14ac:dyDescent="0.55000000000000004">
      <c r="AB15958" s="278" t="s">
        <v>28659</v>
      </c>
      <c r="AC15958" s="279">
        <v>-230.59</v>
      </c>
      <c r="AE15958" s="248" t="s">
        <v>15514</v>
      </c>
      <c r="AF15958" s="249">
        <v>4644</v>
      </c>
      <c r="AH15958" s="226" t="s">
        <v>48408</v>
      </c>
      <c r="AI15958" s="227">
        <v>5347.24</v>
      </c>
      <c r="AK15958" s="207" t="s">
        <v>29711</v>
      </c>
      <c r="AL15958" s="208">
        <v>87955.93</v>
      </c>
      <c r="AM15958" s="93"/>
      <c r="AN15958" s="93"/>
      <c r="AO15958" s="93"/>
    </row>
    <row r="15959" spans="28:41" x14ac:dyDescent="0.55000000000000004">
      <c r="AB15959" s="278" t="s">
        <v>28682</v>
      </c>
      <c r="AC15959" s="279">
        <v>2802.59</v>
      </c>
      <c r="AE15959" s="248" t="s">
        <v>15515</v>
      </c>
      <c r="AF15959" s="249">
        <v>14800</v>
      </c>
      <c r="AH15959" s="226" t="s">
        <v>48409</v>
      </c>
      <c r="AI15959" s="227">
        <v>1976.17</v>
      </c>
      <c r="AK15959" s="207" t="s">
        <v>29712</v>
      </c>
      <c r="AL15959" s="208">
        <v>53320.38</v>
      </c>
      <c r="AM15959" s="93"/>
      <c r="AN15959" s="93"/>
      <c r="AO15959" s="93"/>
    </row>
    <row r="15960" spans="28:41" x14ac:dyDescent="0.55000000000000004">
      <c r="AB15960" s="278" t="s">
        <v>34221</v>
      </c>
      <c r="AC15960" s="279">
        <v>195954.6</v>
      </c>
      <c r="AE15960" s="248" t="s">
        <v>15517</v>
      </c>
      <c r="AF15960" s="249">
        <v>134853.32</v>
      </c>
      <c r="AH15960" s="226" t="s">
        <v>54178</v>
      </c>
      <c r="AI15960" s="227">
        <v>3718.4</v>
      </c>
      <c r="AK15960" s="207" t="s">
        <v>29713</v>
      </c>
      <c r="AL15960" s="208">
        <v>19611.84</v>
      </c>
      <c r="AM15960" s="93"/>
      <c r="AN15960" s="93"/>
      <c r="AO15960" s="93"/>
    </row>
    <row r="15961" spans="28:41" x14ac:dyDescent="0.55000000000000004">
      <c r="AB15961" s="278" t="s">
        <v>34222</v>
      </c>
      <c r="AC15961" s="279">
        <v>57353.760000000002</v>
      </c>
      <c r="AE15961" s="248" t="s">
        <v>15518</v>
      </c>
      <c r="AF15961" s="249">
        <v>834429.45</v>
      </c>
      <c r="AH15961" s="226" t="s">
        <v>54179</v>
      </c>
      <c r="AI15961" s="227">
        <v>18697.14</v>
      </c>
      <c r="AK15961" s="207" t="s">
        <v>29714</v>
      </c>
      <c r="AL15961" s="208">
        <v>44988.98</v>
      </c>
      <c r="AM15961" s="93"/>
      <c r="AN15961" s="93"/>
      <c r="AO15961" s="93"/>
    </row>
    <row r="15962" spans="28:41" x14ac:dyDescent="0.55000000000000004">
      <c r="AB15962" s="278" t="s">
        <v>48553</v>
      </c>
      <c r="AC15962" s="279">
        <v>129792</v>
      </c>
      <c r="AE15962" s="248" t="s">
        <v>15519</v>
      </c>
      <c r="AF15962" s="249">
        <v>28990.75</v>
      </c>
      <c r="AH15962" s="226" t="s">
        <v>54180</v>
      </c>
      <c r="AI15962" s="227">
        <v>590</v>
      </c>
      <c r="AK15962" s="207" t="s">
        <v>29715</v>
      </c>
      <c r="AL15962" s="208">
        <v>11566.32</v>
      </c>
      <c r="AM15962" s="93"/>
      <c r="AN15962" s="93"/>
      <c r="AO15962" s="93"/>
    </row>
    <row r="15963" spans="28:41" x14ac:dyDescent="0.55000000000000004">
      <c r="AB15963" s="278" t="s">
        <v>54574</v>
      </c>
      <c r="AC15963" s="279">
        <v>5676.51</v>
      </c>
      <c r="AE15963" s="248" t="s">
        <v>15520</v>
      </c>
      <c r="AF15963" s="249">
        <v>90946.45</v>
      </c>
      <c r="AH15963" s="226" t="s">
        <v>54181</v>
      </c>
      <c r="AI15963" s="227">
        <v>615</v>
      </c>
      <c r="AK15963" s="207" t="s">
        <v>29716</v>
      </c>
      <c r="AL15963" s="208">
        <v>24762.94</v>
      </c>
      <c r="AM15963" s="93"/>
      <c r="AN15963" s="93"/>
      <c r="AO15963" s="93"/>
    </row>
    <row r="15964" spans="28:41" x14ac:dyDescent="0.55000000000000004">
      <c r="AB15964" s="278" t="s">
        <v>47614</v>
      </c>
      <c r="AC15964" s="279">
        <v>68220</v>
      </c>
      <c r="AE15964" s="248" t="s">
        <v>43153</v>
      </c>
      <c r="AF15964" s="249">
        <v>2520</v>
      </c>
      <c r="AH15964" s="226" t="s">
        <v>54182</v>
      </c>
      <c r="AI15964" s="227">
        <v>1689.48</v>
      </c>
      <c r="AK15964" s="207" t="s">
        <v>29717</v>
      </c>
      <c r="AL15964" s="208">
        <v>10600.7</v>
      </c>
      <c r="AM15964" s="93"/>
      <c r="AN15964" s="93"/>
      <c r="AO15964" s="93"/>
    </row>
    <row r="15965" spans="28:41" x14ac:dyDescent="0.55000000000000004">
      <c r="AB15965" s="278" t="s">
        <v>14349</v>
      </c>
      <c r="AC15965" s="279">
        <v>81102.11</v>
      </c>
      <c r="AE15965" s="248" t="s">
        <v>43154</v>
      </c>
      <c r="AF15965" s="249">
        <v>235.86</v>
      </c>
      <c r="AH15965" s="226" t="s">
        <v>54183</v>
      </c>
      <c r="AI15965" s="227">
        <v>6.6</v>
      </c>
      <c r="AK15965" s="207" t="s">
        <v>29718</v>
      </c>
      <c r="AL15965" s="208">
        <v>33463</v>
      </c>
      <c r="AM15965" s="93"/>
      <c r="AN15965" s="93"/>
      <c r="AO15965" s="93"/>
    </row>
    <row r="15966" spans="28:41" x14ac:dyDescent="0.55000000000000004">
      <c r="AB15966" s="278" t="s">
        <v>36781</v>
      </c>
      <c r="AC15966" s="279">
        <v>3626700</v>
      </c>
      <c r="AE15966" s="248" t="s">
        <v>15521</v>
      </c>
      <c r="AF15966" s="249">
        <v>50756.77</v>
      </c>
      <c r="AH15966" s="226" t="s">
        <v>54184</v>
      </c>
      <c r="AI15966" s="227">
        <v>47.02</v>
      </c>
      <c r="AK15966" s="207" t="s">
        <v>29719</v>
      </c>
      <c r="AL15966" s="208">
        <v>14327.94</v>
      </c>
      <c r="AM15966" s="93"/>
      <c r="AN15966" s="93"/>
      <c r="AO15966" s="93"/>
    </row>
    <row r="15967" spans="28:41" x14ac:dyDescent="0.55000000000000004">
      <c r="AB15967" s="278" t="s">
        <v>60037</v>
      </c>
      <c r="AC15967" s="279">
        <v>9625.0400000000009</v>
      </c>
      <c r="AE15967" s="248" t="s">
        <v>57991</v>
      </c>
      <c r="AF15967" s="249">
        <v>562.42999999999995</v>
      </c>
      <c r="AH15967" s="226" t="s">
        <v>54185</v>
      </c>
      <c r="AI15967" s="227">
        <v>124.29</v>
      </c>
      <c r="AK15967" s="207" t="s">
        <v>29720</v>
      </c>
      <c r="AL15967" s="208">
        <v>4432.68</v>
      </c>
      <c r="AM15967" s="93"/>
      <c r="AN15967" s="93"/>
      <c r="AO15967" s="93"/>
    </row>
    <row r="15968" spans="28:41" x14ac:dyDescent="0.55000000000000004">
      <c r="AB15968" s="278" t="s">
        <v>28737</v>
      </c>
      <c r="AC15968" s="279">
        <v>46094.19</v>
      </c>
      <c r="AE15968" s="248" t="s">
        <v>15522</v>
      </c>
      <c r="AF15968" s="249">
        <v>67322.210000000006</v>
      </c>
      <c r="AH15968" s="226" t="s">
        <v>54186</v>
      </c>
      <c r="AI15968" s="227">
        <v>299</v>
      </c>
      <c r="AK15968" s="207" t="s">
        <v>29721</v>
      </c>
      <c r="AL15968" s="208">
        <v>5625.19</v>
      </c>
      <c r="AM15968" s="93"/>
      <c r="AN15968" s="93"/>
      <c r="AO15968" s="93"/>
    </row>
    <row r="15969" spans="28:41" x14ac:dyDescent="0.55000000000000004">
      <c r="AB15969" s="278" t="s">
        <v>28738</v>
      </c>
      <c r="AC15969" s="279">
        <v>1000</v>
      </c>
      <c r="AE15969" s="248" t="s">
        <v>15523</v>
      </c>
      <c r="AF15969" s="249">
        <v>13694.67</v>
      </c>
      <c r="AH15969" s="226" t="s">
        <v>54187</v>
      </c>
      <c r="AI15969" s="227">
        <v>264.70999999999998</v>
      </c>
      <c r="AK15969" s="207" t="s">
        <v>29722</v>
      </c>
      <c r="AL15969" s="208">
        <v>810.33</v>
      </c>
      <c r="AM15969" s="93"/>
      <c r="AN15969" s="93"/>
      <c r="AO15969" s="93"/>
    </row>
    <row r="15970" spans="28:41" x14ac:dyDescent="0.55000000000000004">
      <c r="AB15970" s="278" t="s">
        <v>40903</v>
      </c>
      <c r="AC15970" s="279">
        <v>280085.23</v>
      </c>
      <c r="AE15970" s="248" t="s">
        <v>33106</v>
      </c>
      <c r="AF15970" s="249">
        <v>160463.5</v>
      </c>
      <c r="AH15970" s="226" t="s">
        <v>54188</v>
      </c>
      <c r="AI15970" s="227">
        <v>198.32</v>
      </c>
      <c r="AK15970" s="207" t="s">
        <v>29723</v>
      </c>
      <c r="AL15970" s="208">
        <v>2296.4299999999998</v>
      </c>
      <c r="AM15970" s="93"/>
      <c r="AN15970" s="93"/>
      <c r="AO15970" s="93"/>
    </row>
    <row r="15971" spans="28:41" x14ac:dyDescent="0.55000000000000004">
      <c r="AB15971" s="278" t="s">
        <v>63857</v>
      </c>
      <c r="AC15971" s="279">
        <v>138.86000000000001</v>
      </c>
      <c r="AE15971" s="248" t="s">
        <v>15525</v>
      </c>
      <c r="AF15971" s="249">
        <v>23909.01</v>
      </c>
      <c r="AH15971" s="226" t="s">
        <v>54189</v>
      </c>
      <c r="AI15971" s="227">
        <v>341.33</v>
      </c>
      <c r="AK15971" s="207" t="s">
        <v>29724</v>
      </c>
      <c r="AL15971" s="208">
        <v>20421.86</v>
      </c>
      <c r="AM15971" s="93"/>
      <c r="AN15971" s="93"/>
      <c r="AO15971" s="93"/>
    </row>
    <row r="15972" spans="28:41" x14ac:dyDescent="0.55000000000000004">
      <c r="AB15972" s="278" t="s">
        <v>14352</v>
      </c>
      <c r="AC15972" s="279">
        <v>322240.31</v>
      </c>
      <c r="AE15972" s="248" t="s">
        <v>57992</v>
      </c>
      <c r="AF15972" s="249">
        <v>3449179.56</v>
      </c>
      <c r="AH15972" s="226" t="s">
        <v>45926</v>
      </c>
      <c r="AI15972" s="227">
        <v>45108.43</v>
      </c>
      <c r="AK15972" s="207" t="s">
        <v>29725</v>
      </c>
      <c r="AL15972" s="208">
        <v>725.42</v>
      </c>
      <c r="AM15972" s="93"/>
      <c r="AN15972" s="93"/>
      <c r="AO15972" s="93"/>
    </row>
    <row r="15973" spans="28:41" x14ac:dyDescent="0.55000000000000004">
      <c r="AB15973" s="278" t="s">
        <v>14353</v>
      </c>
      <c r="AC15973" s="279">
        <v>168984.53</v>
      </c>
      <c r="AE15973" s="248" t="s">
        <v>15526</v>
      </c>
      <c r="AF15973" s="249">
        <v>75698.92</v>
      </c>
      <c r="AH15973" s="226" t="s">
        <v>47421</v>
      </c>
      <c r="AI15973" s="227">
        <v>11595.79</v>
      </c>
      <c r="AK15973" s="207" t="s">
        <v>29726</v>
      </c>
      <c r="AL15973" s="208">
        <v>1691.78</v>
      </c>
      <c r="AM15973" s="93"/>
      <c r="AN15973" s="93"/>
      <c r="AO15973" s="93"/>
    </row>
    <row r="15974" spans="28:41" x14ac:dyDescent="0.55000000000000004">
      <c r="AB15974" s="278" t="s">
        <v>14354</v>
      </c>
      <c r="AC15974" s="279">
        <v>40686.06</v>
      </c>
      <c r="AE15974" s="248" t="s">
        <v>15527</v>
      </c>
      <c r="AF15974" s="249">
        <v>79737.63</v>
      </c>
      <c r="AH15974" s="226" t="s">
        <v>47422</v>
      </c>
      <c r="AI15974" s="227">
        <v>1518.44</v>
      </c>
      <c r="AK15974" s="207" t="s">
        <v>29727</v>
      </c>
      <c r="AL15974" s="208">
        <v>25813.96</v>
      </c>
      <c r="AM15974" s="93"/>
      <c r="AN15974" s="93"/>
      <c r="AO15974" s="93"/>
    </row>
    <row r="15975" spans="28:41" x14ac:dyDescent="0.55000000000000004">
      <c r="AB15975" s="278" t="s">
        <v>28739</v>
      </c>
      <c r="AC15975" s="279">
        <v>759385.41</v>
      </c>
      <c r="AE15975" s="248" t="s">
        <v>56761</v>
      </c>
      <c r="AF15975" s="249">
        <v>2500</v>
      </c>
      <c r="AH15975" s="226" t="s">
        <v>47423</v>
      </c>
      <c r="AI15975" s="227">
        <v>1698.4</v>
      </c>
      <c r="AK15975" s="207" t="s">
        <v>29728</v>
      </c>
      <c r="AL15975" s="208">
        <v>1933.14</v>
      </c>
      <c r="AM15975" s="93"/>
      <c r="AN15975" s="93"/>
      <c r="AO15975" s="93"/>
    </row>
    <row r="15976" spans="28:41" x14ac:dyDescent="0.55000000000000004">
      <c r="AB15976" s="278" t="s">
        <v>28740</v>
      </c>
      <c r="AC15976" s="279">
        <v>53092.36</v>
      </c>
      <c r="AE15976" s="248" t="s">
        <v>15528</v>
      </c>
      <c r="AF15976" s="249">
        <v>394187.37</v>
      </c>
      <c r="AH15976" s="226" t="s">
        <v>47424</v>
      </c>
      <c r="AI15976" s="227">
        <v>20679.18</v>
      </c>
      <c r="AK15976" s="207" t="s">
        <v>29729</v>
      </c>
      <c r="AL15976" s="208">
        <v>5596.46</v>
      </c>
      <c r="AM15976" s="93"/>
      <c r="AN15976" s="93"/>
      <c r="AO15976" s="93"/>
    </row>
    <row r="15977" spans="28:41" x14ac:dyDescent="0.55000000000000004">
      <c r="AB15977" s="278" t="s">
        <v>56868</v>
      </c>
      <c r="AC15977" s="279">
        <v>7377.5</v>
      </c>
      <c r="AE15977" s="248" t="s">
        <v>15529</v>
      </c>
      <c r="AF15977" s="249">
        <v>3866.29</v>
      </c>
      <c r="AH15977" s="226" t="s">
        <v>45927</v>
      </c>
      <c r="AI15977" s="227">
        <v>5124.8599999999997</v>
      </c>
      <c r="AK15977" s="207" t="s">
        <v>29730</v>
      </c>
      <c r="AL15977" s="208">
        <v>3653.72</v>
      </c>
      <c r="AM15977" s="93"/>
      <c r="AN15977" s="93"/>
      <c r="AO15977" s="93"/>
    </row>
    <row r="15978" spans="28:41" x14ac:dyDescent="0.55000000000000004">
      <c r="AB15978" s="278" t="s">
        <v>58110</v>
      </c>
      <c r="AC15978" s="279">
        <v>8187.5</v>
      </c>
      <c r="AE15978" s="248" t="s">
        <v>13056</v>
      </c>
      <c r="AF15978" s="249">
        <v>425857.33</v>
      </c>
      <c r="AH15978" s="226" t="s">
        <v>47425</v>
      </c>
      <c r="AI15978" s="227">
        <v>1350</v>
      </c>
      <c r="AK15978" s="207" t="s">
        <v>29731</v>
      </c>
      <c r="AL15978" s="208">
        <v>13987.75</v>
      </c>
      <c r="AM15978" s="93"/>
      <c r="AN15978" s="93"/>
      <c r="AO15978" s="93"/>
    </row>
    <row r="15979" spans="28:41" x14ac:dyDescent="0.55000000000000004">
      <c r="AB15979" s="278" t="s">
        <v>54577</v>
      </c>
      <c r="AC15979" s="279">
        <v>168003.11</v>
      </c>
      <c r="AE15979" s="248" t="s">
        <v>13057</v>
      </c>
      <c r="AF15979" s="249">
        <v>1176793.83</v>
      </c>
      <c r="AH15979" s="226" t="s">
        <v>45928</v>
      </c>
      <c r="AI15979" s="227">
        <v>887.1</v>
      </c>
      <c r="AK15979" s="207" t="s">
        <v>29732</v>
      </c>
      <c r="AL15979" s="208">
        <v>4078.8</v>
      </c>
      <c r="AM15979" s="93"/>
      <c r="AN15979" s="93"/>
      <c r="AO15979" s="93"/>
    </row>
    <row r="15980" spans="28:41" x14ac:dyDescent="0.55000000000000004">
      <c r="AB15980" s="278" t="s">
        <v>55664</v>
      </c>
      <c r="AC15980" s="279">
        <v>2236.11</v>
      </c>
      <c r="AE15980" s="248" t="s">
        <v>15530</v>
      </c>
      <c r="AF15980" s="249">
        <v>154276.07999999999</v>
      </c>
      <c r="AH15980" s="226" t="s">
        <v>45929</v>
      </c>
      <c r="AI15980" s="227">
        <v>44960.160000000003</v>
      </c>
      <c r="AK15980" s="207" t="s">
        <v>29733</v>
      </c>
      <c r="AL15980" s="208">
        <v>214399.06</v>
      </c>
      <c r="AM15980" s="93"/>
      <c r="AN15980" s="93"/>
      <c r="AO15980" s="93"/>
    </row>
    <row r="15981" spans="28:41" x14ac:dyDescent="0.55000000000000004">
      <c r="AB15981" s="278" t="s">
        <v>62399</v>
      </c>
      <c r="AC15981" s="279">
        <v>6000</v>
      </c>
      <c r="AE15981" s="248" t="s">
        <v>15531</v>
      </c>
      <c r="AF15981" s="249">
        <v>232898.38</v>
      </c>
      <c r="AH15981" s="226" t="s">
        <v>50582</v>
      </c>
      <c r="AI15981" s="227">
        <v>150</v>
      </c>
      <c r="AK15981" s="207" t="s">
        <v>29734</v>
      </c>
      <c r="AL15981" s="208">
        <v>7172.97</v>
      </c>
      <c r="AM15981" s="93"/>
      <c r="AN15981" s="93"/>
      <c r="AO15981" s="93"/>
    </row>
    <row r="15982" spans="28:41" x14ac:dyDescent="0.55000000000000004">
      <c r="AB15982" s="278" t="s">
        <v>28744</v>
      </c>
      <c r="AC15982" s="279">
        <v>221505.96</v>
      </c>
      <c r="AE15982" s="248" t="s">
        <v>15532</v>
      </c>
      <c r="AF15982" s="249">
        <v>58833.48</v>
      </c>
      <c r="AH15982" s="226" t="s">
        <v>47426</v>
      </c>
      <c r="AI15982" s="227">
        <v>161.25</v>
      </c>
      <c r="AK15982" s="207" t="s">
        <v>29735</v>
      </c>
      <c r="AL15982" s="208">
        <v>5983.33</v>
      </c>
      <c r="AM15982" s="93"/>
      <c r="AN15982" s="93"/>
      <c r="AO15982" s="93"/>
    </row>
    <row r="15983" spans="28:41" x14ac:dyDescent="0.55000000000000004">
      <c r="AB15983" s="278" t="s">
        <v>14355</v>
      </c>
      <c r="AC15983" s="279">
        <v>122843.94</v>
      </c>
      <c r="AE15983" s="248" t="s">
        <v>49317</v>
      </c>
      <c r="AF15983" s="249">
        <v>5300</v>
      </c>
      <c r="AH15983" s="226" t="s">
        <v>45930</v>
      </c>
      <c r="AI15983" s="227">
        <v>522.63</v>
      </c>
      <c r="AK15983" s="207" t="s">
        <v>29736</v>
      </c>
      <c r="AL15983" s="208">
        <v>9998.07</v>
      </c>
      <c r="AM15983" s="93"/>
      <c r="AN15983" s="93"/>
      <c r="AO15983" s="93"/>
    </row>
    <row r="15984" spans="28:41" x14ac:dyDescent="0.55000000000000004">
      <c r="AB15984" s="278" t="s">
        <v>63879</v>
      </c>
      <c r="AC15984" s="279">
        <v>170045.16</v>
      </c>
      <c r="AE15984" s="248" t="s">
        <v>15535</v>
      </c>
      <c r="AF15984" s="249">
        <v>5515.53</v>
      </c>
      <c r="AH15984" s="226" t="s">
        <v>45931</v>
      </c>
      <c r="AI15984" s="227">
        <v>4499.45</v>
      </c>
      <c r="AK15984" s="207" t="s">
        <v>29737</v>
      </c>
      <c r="AL15984" s="208">
        <v>14862</v>
      </c>
      <c r="AM15984" s="93"/>
      <c r="AN15984" s="93"/>
      <c r="AO15984" s="93"/>
    </row>
    <row r="15985" spans="28:41" x14ac:dyDescent="0.55000000000000004">
      <c r="AB15985" s="278" t="s">
        <v>28745</v>
      </c>
      <c r="AC15985" s="279">
        <v>180055.5</v>
      </c>
      <c r="AE15985" s="248" t="s">
        <v>43155</v>
      </c>
      <c r="AF15985" s="249">
        <v>17585.240000000002</v>
      </c>
      <c r="AH15985" s="226" t="s">
        <v>45932</v>
      </c>
      <c r="AI15985" s="227">
        <v>5470.02</v>
      </c>
      <c r="AK15985" s="207" t="s">
        <v>29738</v>
      </c>
      <c r="AL15985" s="208">
        <v>21694.02</v>
      </c>
      <c r="AM15985" s="93"/>
      <c r="AN15985" s="93"/>
      <c r="AO15985" s="93"/>
    </row>
    <row r="15986" spans="28:41" x14ac:dyDescent="0.55000000000000004">
      <c r="AB15986" s="278" t="s">
        <v>14360</v>
      </c>
      <c r="AC15986" s="279">
        <v>101506.86</v>
      </c>
      <c r="AE15986" s="248" t="s">
        <v>13060</v>
      </c>
      <c r="AF15986" s="249">
        <v>1575059.39</v>
      </c>
      <c r="AH15986" s="226" t="s">
        <v>45933</v>
      </c>
      <c r="AI15986" s="227">
        <v>3426.76</v>
      </c>
      <c r="AK15986" s="207" t="s">
        <v>29739</v>
      </c>
      <c r="AL15986" s="208">
        <v>650385</v>
      </c>
      <c r="AM15986" s="93"/>
      <c r="AN15986" s="93"/>
      <c r="AO15986" s="93"/>
    </row>
    <row r="15987" spans="28:41" x14ac:dyDescent="0.55000000000000004">
      <c r="AB15987" s="278" t="s">
        <v>36782</v>
      </c>
      <c r="AC15987" s="279">
        <v>-53692.13</v>
      </c>
      <c r="AE15987" s="248" t="s">
        <v>13061</v>
      </c>
      <c r="AF15987" s="249">
        <v>1362353.47</v>
      </c>
      <c r="AH15987" s="226" t="s">
        <v>45934</v>
      </c>
      <c r="AI15987" s="227">
        <v>10829.95</v>
      </c>
      <c r="AK15987" s="207" t="s">
        <v>29740</v>
      </c>
      <c r="AL15987" s="208">
        <v>70644.77</v>
      </c>
      <c r="AM15987" s="93"/>
      <c r="AN15987" s="93"/>
      <c r="AO15987" s="93"/>
    </row>
    <row r="15988" spans="28:41" x14ac:dyDescent="0.55000000000000004">
      <c r="AB15988" s="278" t="s">
        <v>35765</v>
      </c>
      <c r="AC15988" s="279">
        <v>408706.65</v>
      </c>
      <c r="AE15988" s="248" t="s">
        <v>49318</v>
      </c>
      <c r="AF15988" s="249">
        <v>130034.33</v>
      </c>
      <c r="AH15988" s="226" t="s">
        <v>50583</v>
      </c>
      <c r="AI15988" s="227">
        <v>9500</v>
      </c>
      <c r="AK15988" s="207" t="s">
        <v>29741</v>
      </c>
      <c r="AL15988" s="208">
        <v>134865.85999999999</v>
      </c>
      <c r="AM15988" s="93"/>
      <c r="AN15988" s="93"/>
      <c r="AO15988" s="93"/>
    </row>
    <row r="15989" spans="28:41" x14ac:dyDescent="0.55000000000000004">
      <c r="AB15989" s="278" t="s">
        <v>48554</v>
      </c>
      <c r="AC15989" s="279">
        <v>5300231.42</v>
      </c>
      <c r="AE15989" s="248" t="s">
        <v>13062</v>
      </c>
      <c r="AF15989" s="249">
        <v>106683.95</v>
      </c>
      <c r="AH15989" s="226" t="s">
        <v>50584</v>
      </c>
      <c r="AI15989" s="227">
        <v>594.17999999999995</v>
      </c>
      <c r="AK15989" s="207" t="s">
        <v>29742</v>
      </c>
      <c r="AL15989" s="208">
        <v>347.76</v>
      </c>
      <c r="AM15989" s="93"/>
      <c r="AN15989" s="93"/>
      <c r="AO15989" s="93"/>
    </row>
    <row r="15990" spans="28:41" x14ac:dyDescent="0.55000000000000004">
      <c r="AB15990" s="278" t="s">
        <v>48555</v>
      </c>
      <c r="AC15990" s="279">
        <v>1018699.15</v>
      </c>
      <c r="AE15990" s="248" t="s">
        <v>33107</v>
      </c>
      <c r="AF15990" s="249">
        <v>4500</v>
      </c>
      <c r="AH15990" s="226" t="s">
        <v>54190</v>
      </c>
      <c r="AI15990" s="227">
        <v>20297</v>
      </c>
      <c r="AK15990" s="207" t="s">
        <v>29743</v>
      </c>
      <c r="AL15990" s="208">
        <v>95915.66</v>
      </c>
      <c r="AM15990" s="93"/>
      <c r="AN15990" s="93"/>
      <c r="AO15990" s="93"/>
    </row>
    <row r="15991" spans="28:41" x14ac:dyDescent="0.55000000000000004">
      <c r="AB15991" s="278" t="s">
        <v>14361</v>
      </c>
      <c r="AC15991" s="279">
        <v>21157.85</v>
      </c>
      <c r="AE15991" s="248" t="s">
        <v>48417</v>
      </c>
      <c r="AF15991" s="249">
        <v>116706.21</v>
      </c>
      <c r="AH15991" s="226" t="s">
        <v>54191</v>
      </c>
      <c r="AI15991" s="227">
        <v>5267.61</v>
      </c>
      <c r="AK15991" s="207" t="s">
        <v>29744</v>
      </c>
      <c r="AL15991" s="208">
        <v>363978.75</v>
      </c>
      <c r="AM15991" s="93"/>
      <c r="AN15991" s="93"/>
      <c r="AO15991" s="93"/>
    </row>
    <row r="15992" spans="28:41" x14ac:dyDescent="0.55000000000000004">
      <c r="AB15992" s="278" t="s">
        <v>28766</v>
      </c>
      <c r="AC15992" s="279">
        <v>10699.04</v>
      </c>
      <c r="AE15992" s="248" t="s">
        <v>15538</v>
      </c>
      <c r="AF15992" s="249">
        <v>39390.01</v>
      </c>
      <c r="AH15992" s="226" t="s">
        <v>50585</v>
      </c>
      <c r="AI15992" s="227">
        <v>27369.69</v>
      </c>
      <c r="AK15992" s="207" t="s">
        <v>29745</v>
      </c>
      <c r="AL15992" s="208">
        <v>124384.28</v>
      </c>
      <c r="AM15992" s="93"/>
      <c r="AN15992" s="93"/>
      <c r="AO15992" s="93"/>
    </row>
    <row r="15993" spans="28:41" x14ac:dyDescent="0.55000000000000004">
      <c r="AB15993" s="278" t="s">
        <v>36786</v>
      </c>
      <c r="AC15993" s="279">
        <v>70483.37</v>
      </c>
      <c r="AE15993" s="248" t="s">
        <v>13063</v>
      </c>
      <c r="AF15993" s="249">
        <v>1507679.86</v>
      </c>
      <c r="AH15993" s="226" t="s">
        <v>50586</v>
      </c>
      <c r="AI15993" s="227">
        <v>113340.88</v>
      </c>
      <c r="AK15993" s="207" t="s">
        <v>29746</v>
      </c>
      <c r="AL15993" s="208">
        <v>214399.06</v>
      </c>
      <c r="AM15993" s="93"/>
      <c r="AN15993" s="93"/>
      <c r="AO15993" s="93"/>
    </row>
    <row r="15994" spans="28:41" x14ac:dyDescent="0.55000000000000004">
      <c r="AB15994" s="278" t="s">
        <v>28767</v>
      </c>
      <c r="AC15994" s="279">
        <v>6142.97</v>
      </c>
      <c r="AE15994" s="248" t="s">
        <v>36000</v>
      </c>
      <c r="AF15994" s="249">
        <v>604889.32999999996</v>
      </c>
      <c r="AH15994" s="228" t="s">
        <v>54192</v>
      </c>
      <c r="AI15994" s="229">
        <v>121082.67</v>
      </c>
      <c r="AK15994" s="207" t="s">
        <v>29747</v>
      </c>
      <c r="AL15994" s="208">
        <v>32986.93</v>
      </c>
      <c r="AM15994" s="93"/>
      <c r="AN15994" s="93"/>
      <c r="AO15994" s="93"/>
    </row>
    <row r="15995" spans="28:41" x14ac:dyDescent="0.55000000000000004">
      <c r="AB15995" s="278" t="s">
        <v>28769</v>
      </c>
      <c r="AC15995" s="279">
        <v>4812.5</v>
      </c>
      <c r="AE15995" s="248" t="s">
        <v>36001</v>
      </c>
      <c r="AF15995" s="249">
        <v>151572.28</v>
      </c>
      <c r="AH15995" s="228" t="s">
        <v>14677</v>
      </c>
      <c r="AI15995" s="229">
        <v>116384.14</v>
      </c>
      <c r="AK15995" s="207" t="s">
        <v>29748</v>
      </c>
      <c r="AL15995" s="208">
        <v>2191.8000000000002</v>
      </c>
      <c r="AM15995" s="93"/>
      <c r="AN15995" s="93"/>
      <c r="AO15995" s="93"/>
    </row>
    <row r="15996" spans="28:41" x14ac:dyDescent="0.55000000000000004">
      <c r="AB15996" s="278" t="s">
        <v>28772</v>
      </c>
      <c r="AC15996" s="279">
        <v>2341</v>
      </c>
      <c r="AE15996" s="248" t="s">
        <v>13064</v>
      </c>
      <c r="AF15996" s="249">
        <v>40106.730000000003</v>
      </c>
      <c r="AH15996" s="228" t="s">
        <v>45935</v>
      </c>
      <c r="AI15996" s="229">
        <v>111967.4</v>
      </c>
      <c r="AK15996" s="207" t="s">
        <v>29749</v>
      </c>
      <c r="AL15996" s="208">
        <v>5983.33</v>
      </c>
      <c r="AM15996" s="93"/>
      <c r="AN15996" s="93"/>
      <c r="AO15996" s="93"/>
    </row>
    <row r="15997" spans="28:41" x14ac:dyDescent="0.55000000000000004">
      <c r="AB15997" s="278" t="s">
        <v>28773</v>
      </c>
      <c r="AC15997" s="279">
        <v>64619.05</v>
      </c>
      <c r="AE15997" s="248" t="s">
        <v>57993</v>
      </c>
      <c r="AF15997" s="249">
        <v>9757.26</v>
      </c>
      <c r="AH15997" s="228" t="s">
        <v>40711</v>
      </c>
      <c r="AI15997" s="229">
        <v>51175.72</v>
      </c>
      <c r="AK15997" s="207" t="s">
        <v>29750</v>
      </c>
      <c r="AL15997" s="208">
        <v>16125.95</v>
      </c>
      <c r="AM15997" s="93"/>
      <c r="AN15997" s="93"/>
      <c r="AO15997" s="93"/>
    </row>
    <row r="15998" spans="28:41" x14ac:dyDescent="0.55000000000000004">
      <c r="AB15998" s="278" t="s">
        <v>28775</v>
      </c>
      <c r="AC15998" s="279">
        <v>117988.15</v>
      </c>
      <c r="AE15998" s="248" t="s">
        <v>34537</v>
      </c>
      <c r="AF15998" s="249">
        <v>38796.629999999997</v>
      </c>
      <c r="AH15998" s="228" t="s">
        <v>45936</v>
      </c>
      <c r="AI15998" s="229">
        <v>12832.63</v>
      </c>
      <c r="AK15998" s="207" t="s">
        <v>29751</v>
      </c>
      <c r="AL15998" s="208">
        <v>87955.93</v>
      </c>
      <c r="AM15998" s="93"/>
      <c r="AN15998" s="93"/>
      <c r="AO15998" s="93"/>
    </row>
    <row r="15999" spans="28:41" x14ac:dyDescent="0.55000000000000004">
      <c r="AB15999" s="278" t="s">
        <v>28811</v>
      </c>
      <c r="AC15999" s="279">
        <v>105453.41</v>
      </c>
      <c r="AE15999" s="248" t="s">
        <v>15543</v>
      </c>
      <c r="AF15999" s="249">
        <v>3678.18</v>
      </c>
      <c r="AH15999" s="228" t="s">
        <v>45937</v>
      </c>
      <c r="AI15999" s="229">
        <v>284000</v>
      </c>
      <c r="AK15999" s="207" t="s">
        <v>29752</v>
      </c>
      <c r="AL15999" s="208">
        <v>8029.2</v>
      </c>
      <c r="AM15999" s="93"/>
      <c r="AN15999" s="93"/>
      <c r="AO15999" s="93"/>
    </row>
    <row r="16000" spans="28:41" x14ac:dyDescent="0.55000000000000004">
      <c r="AB16000" s="278" t="s">
        <v>28812</v>
      </c>
      <c r="AC16000" s="279">
        <v>334480.89</v>
      </c>
      <c r="AE16000" s="248" t="s">
        <v>34538</v>
      </c>
      <c r="AF16000" s="249">
        <v>1470.58</v>
      </c>
      <c r="AH16000" s="228" t="s">
        <v>40712</v>
      </c>
      <c r="AI16000" s="229">
        <v>20773.150000000001</v>
      </c>
      <c r="AK16000" s="207" t="s">
        <v>29753</v>
      </c>
      <c r="AL16000" s="208">
        <v>14862</v>
      </c>
      <c r="AM16000" s="93"/>
      <c r="AN16000" s="93"/>
      <c r="AO16000" s="93"/>
    </row>
    <row r="16001" spans="28:41" x14ac:dyDescent="0.55000000000000004">
      <c r="AB16001" s="278" t="s">
        <v>28814</v>
      </c>
      <c r="AC16001" s="279">
        <v>104658.72</v>
      </c>
      <c r="AE16001" s="248" t="s">
        <v>57994</v>
      </c>
      <c r="AF16001" s="249">
        <v>5203.0600000000004</v>
      </c>
      <c r="AH16001" s="228" t="s">
        <v>14678</v>
      </c>
      <c r="AI16001" s="229">
        <v>55094.65</v>
      </c>
      <c r="AK16001" s="207" t="s">
        <v>29754</v>
      </c>
      <c r="AL16001" s="208">
        <v>53320.38</v>
      </c>
      <c r="AM16001" s="93"/>
      <c r="AN16001" s="93"/>
      <c r="AO16001" s="93"/>
    </row>
    <row r="16002" spans="28:41" x14ac:dyDescent="0.55000000000000004">
      <c r="AB16002" s="278" t="s">
        <v>69520</v>
      </c>
      <c r="AC16002" s="279">
        <v>364515.48</v>
      </c>
      <c r="AE16002" s="248" t="s">
        <v>57995</v>
      </c>
      <c r="AF16002" s="249">
        <v>2812.44</v>
      </c>
      <c r="AH16002" s="228" t="s">
        <v>14679</v>
      </c>
      <c r="AI16002" s="229">
        <v>172368.4</v>
      </c>
      <c r="AK16002" s="207" t="s">
        <v>29755</v>
      </c>
      <c r="AL16002" s="208">
        <v>21694.02</v>
      </c>
      <c r="AM16002" s="93"/>
      <c r="AN16002" s="93"/>
      <c r="AO16002" s="93"/>
    </row>
    <row r="16003" spans="28:41" x14ac:dyDescent="0.55000000000000004">
      <c r="AB16003" s="278" t="s">
        <v>28818</v>
      </c>
      <c r="AC16003" s="279">
        <v>161167.31</v>
      </c>
      <c r="AE16003" s="248" t="s">
        <v>34539</v>
      </c>
      <c r="AF16003" s="249">
        <v>22107.25</v>
      </c>
      <c r="AH16003" s="228" t="s">
        <v>35938</v>
      </c>
      <c r="AI16003" s="229">
        <v>83125.279999999999</v>
      </c>
      <c r="AK16003" s="207" t="s">
        <v>29756</v>
      </c>
      <c r="AL16003" s="208">
        <v>650385</v>
      </c>
      <c r="AM16003" s="93"/>
      <c r="AN16003" s="93"/>
      <c r="AO16003" s="93"/>
    </row>
    <row r="16004" spans="28:41" x14ac:dyDescent="0.55000000000000004">
      <c r="AB16004" s="278" t="s">
        <v>28819</v>
      </c>
      <c r="AC16004" s="279">
        <v>80227.899999999994</v>
      </c>
      <c r="AE16004" s="248" t="s">
        <v>48418</v>
      </c>
      <c r="AF16004" s="249">
        <v>7527.66</v>
      </c>
      <c r="AH16004" s="228" t="s">
        <v>12949</v>
      </c>
      <c r="AI16004" s="229">
        <v>430260.95</v>
      </c>
      <c r="AK16004" s="207" t="s">
        <v>29757</v>
      </c>
      <c r="AL16004" s="208">
        <v>3960</v>
      </c>
      <c r="AM16004" s="93"/>
      <c r="AN16004" s="93"/>
      <c r="AO16004" s="93"/>
    </row>
    <row r="16005" spans="28:41" x14ac:dyDescent="0.55000000000000004">
      <c r="AB16005" s="278" t="s">
        <v>28822</v>
      </c>
      <c r="AC16005" s="279">
        <v>176727.24</v>
      </c>
      <c r="AE16005" s="248" t="s">
        <v>57996</v>
      </c>
      <c r="AF16005" s="249">
        <v>7362.61</v>
      </c>
      <c r="AH16005" s="228" t="s">
        <v>14696</v>
      </c>
      <c r="AI16005" s="229">
        <v>341709.55</v>
      </c>
      <c r="AK16005" s="207" t="s">
        <v>29758</v>
      </c>
      <c r="AL16005" s="208">
        <v>50932.3</v>
      </c>
      <c r="AM16005" s="93"/>
      <c r="AN16005" s="93"/>
      <c r="AO16005" s="93"/>
    </row>
    <row r="16006" spans="28:41" x14ac:dyDescent="0.55000000000000004">
      <c r="AB16006" s="278" t="s">
        <v>58111</v>
      </c>
      <c r="AC16006" s="279">
        <v>82325.02</v>
      </c>
      <c r="AE16006" s="248" t="s">
        <v>57997</v>
      </c>
      <c r="AF16006" s="249">
        <v>2748.64</v>
      </c>
      <c r="AH16006" s="228" t="s">
        <v>34420</v>
      </c>
      <c r="AI16006" s="229">
        <v>246853.03</v>
      </c>
      <c r="AK16006" s="207" t="s">
        <v>14445</v>
      </c>
      <c r="AL16006" s="208">
        <v>96560.84</v>
      </c>
      <c r="AM16006" s="93"/>
      <c r="AN16006" s="93"/>
      <c r="AO16006" s="93"/>
    </row>
    <row r="16007" spans="28:41" x14ac:dyDescent="0.55000000000000004">
      <c r="AB16007" s="278" t="s">
        <v>69521</v>
      </c>
      <c r="AC16007" s="279">
        <v>55691</v>
      </c>
      <c r="AE16007" s="248" t="s">
        <v>57998</v>
      </c>
      <c r="AF16007" s="249">
        <v>91764.02</v>
      </c>
      <c r="AH16007" s="228" t="s">
        <v>34421</v>
      </c>
      <c r="AI16007" s="229">
        <v>136588.21</v>
      </c>
      <c r="AK16007" s="207" t="s">
        <v>14446</v>
      </c>
      <c r="AL16007" s="208">
        <v>201374.79</v>
      </c>
      <c r="AM16007" s="93"/>
      <c r="AN16007" s="93"/>
      <c r="AO16007" s="93"/>
    </row>
    <row r="16008" spans="28:41" x14ac:dyDescent="0.55000000000000004">
      <c r="AB16008" s="278" t="s">
        <v>69522</v>
      </c>
      <c r="AC16008" s="279">
        <v>15380.15</v>
      </c>
      <c r="AE16008" s="248" t="s">
        <v>15544</v>
      </c>
      <c r="AF16008" s="249">
        <v>182.37</v>
      </c>
      <c r="AH16008" s="228" t="s">
        <v>54193</v>
      </c>
      <c r="AI16008" s="229">
        <v>16194.57</v>
      </c>
      <c r="AK16008" s="207" t="s">
        <v>29759</v>
      </c>
      <c r="AL16008" s="208">
        <v>15505.36</v>
      </c>
      <c r="AM16008" s="93"/>
      <c r="AN16008" s="93"/>
      <c r="AO16008" s="93"/>
    </row>
    <row r="16009" spans="28:41" x14ac:dyDescent="0.55000000000000004">
      <c r="AB16009" s="278" t="s">
        <v>28825</v>
      </c>
      <c r="AC16009" s="279">
        <v>161364.51999999999</v>
      </c>
      <c r="AE16009" s="248" t="s">
        <v>43157</v>
      </c>
      <c r="AF16009" s="249">
        <v>9660</v>
      </c>
      <c r="AH16009" s="228" t="s">
        <v>45938</v>
      </c>
      <c r="AI16009" s="229">
        <v>354323.99</v>
      </c>
      <c r="AK16009" s="207" t="s">
        <v>29760</v>
      </c>
      <c r="AL16009" s="208">
        <v>80743.11</v>
      </c>
      <c r="AM16009" s="93"/>
      <c r="AN16009" s="93"/>
      <c r="AO16009" s="93"/>
    </row>
    <row r="16010" spans="28:41" x14ac:dyDescent="0.55000000000000004">
      <c r="AB16010" s="278" t="s">
        <v>28826</v>
      </c>
      <c r="AC16010" s="279">
        <v>95603.69</v>
      </c>
      <c r="AE16010" s="248" t="s">
        <v>38860</v>
      </c>
      <c r="AF16010" s="249">
        <v>10722.22</v>
      </c>
      <c r="AH16010" s="228" t="s">
        <v>14697</v>
      </c>
      <c r="AI16010" s="229">
        <v>76070.080000000002</v>
      </c>
      <c r="AK16010" s="207" t="s">
        <v>29761</v>
      </c>
      <c r="AL16010" s="208">
        <v>2051.25</v>
      </c>
      <c r="AM16010" s="93"/>
      <c r="AN16010" s="93"/>
      <c r="AO16010" s="93"/>
    </row>
    <row r="16011" spans="28:41" x14ac:dyDescent="0.55000000000000004">
      <c r="AB16011" s="278" t="s">
        <v>28827</v>
      </c>
      <c r="AC16011" s="279">
        <v>54759.01</v>
      </c>
      <c r="AE16011" s="248" t="s">
        <v>15545</v>
      </c>
      <c r="AF16011" s="249">
        <v>48654.97</v>
      </c>
      <c r="AH16011" s="228" t="s">
        <v>14698</v>
      </c>
      <c r="AI16011" s="229">
        <v>11450.99</v>
      </c>
      <c r="AK16011" s="207" t="s">
        <v>29762</v>
      </c>
      <c r="AL16011" s="208">
        <v>126449.18</v>
      </c>
      <c r="AM16011" s="93"/>
      <c r="AN16011" s="93"/>
      <c r="AO16011" s="93"/>
    </row>
    <row r="16012" spans="28:41" x14ac:dyDescent="0.55000000000000004">
      <c r="AB16012" s="278" t="s">
        <v>60039</v>
      </c>
      <c r="AC16012" s="279">
        <v>2397256</v>
      </c>
      <c r="AE16012" s="248" t="s">
        <v>15559</v>
      </c>
      <c r="AF16012" s="249">
        <v>36998</v>
      </c>
      <c r="AH16012" s="228" t="s">
        <v>14699</v>
      </c>
      <c r="AI16012" s="229">
        <v>73569.600000000006</v>
      </c>
      <c r="AK16012" s="207" t="s">
        <v>29763</v>
      </c>
      <c r="AL16012" s="208">
        <v>330313.17</v>
      </c>
      <c r="AM16012" s="93"/>
      <c r="AN16012" s="93"/>
      <c r="AO16012" s="93"/>
    </row>
    <row r="16013" spans="28:41" x14ac:dyDescent="0.55000000000000004">
      <c r="AB16013" s="278" t="s">
        <v>69523</v>
      </c>
      <c r="AC16013" s="279">
        <v>140154.96</v>
      </c>
      <c r="AE16013" s="248" t="s">
        <v>43159</v>
      </c>
      <c r="AF16013" s="249">
        <v>11703.04</v>
      </c>
      <c r="AH16013" s="228" t="s">
        <v>14700</v>
      </c>
      <c r="AI16013" s="229">
        <v>413849.35</v>
      </c>
      <c r="AK16013" s="207" t="s">
        <v>29764</v>
      </c>
      <c r="AL16013" s="208">
        <v>363978.75</v>
      </c>
      <c r="AM16013" s="93"/>
      <c r="AN16013" s="93"/>
      <c r="AO16013" s="93"/>
    </row>
    <row r="16014" spans="28:41" x14ac:dyDescent="0.55000000000000004">
      <c r="AB16014" s="278" t="s">
        <v>35778</v>
      </c>
      <c r="AC16014" s="279">
        <v>952918.28</v>
      </c>
      <c r="AE16014" s="248" t="s">
        <v>49319</v>
      </c>
      <c r="AF16014" s="249">
        <v>134045.23000000001</v>
      </c>
      <c r="AH16014" s="228" t="s">
        <v>35943</v>
      </c>
      <c r="AI16014" s="229">
        <v>31160</v>
      </c>
      <c r="AK16014" s="207" t="s">
        <v>29765</v>
      </c>
      <c r="AL16014" s="208">
        <v>83307.839999999997</v>
      </c>
      <c r="AM16014" s="93"/>
      <c r="AN16014" s="93"/>
      <c r="AO16014" s="93"/>
    </row>
    <row r="16015" spans="28:41" x14ac:dyDescent="0.55000000000000004">
      <c r="AB16015" s="278" t="s">
        <v>28892</v>
      </c>
      <c r="AC16015" s="279">
        <v>7544.31</v>
      </c>
      <c r="AE16015" s="248" t="s">
        <v>59298</v>
      </c>
      <c r="AF16015" s="249">
        <v>48976.19</v>
      </c>
      <c r="AH16015" s="228" t="s">
        <v>14701</v>
      </c>
      <c r="AI16015" s="229">
        <v>12538.56</v>
      </c>
      <c r="AK16015" s="207" t="s">
        <v>29766</v>
      </c>
      <c r="AL16015" s="208">
        <v>22.35</v>
      </c>
      <c r="AM16015" s="93"/>
      <c r="AN16015" s="93"/>
      <c r="AO16015" s="93"/>
    </row>
    <row r="16016" spans="28:41" x14ac:dyDescent="0.55000000000000004">
      <c r="AB16016" s="278" t="s">
        <v>28893</v>
      </c>
      <c r="AC16016" s="279">
        <v>13018934.1</v>
      </c>
      <c r="AE16016" s="248" t="s">
        <v>59299</v>
      </c>
      <c r="AF16016" s="249">
        <v>31766.68</v>
      </c>
      <c r="AH16016" s="228" t="s">
        <v>14702</v>
      </c>
      <c r="AI16016" s="229">
        <v>87500</v>
      </c>
      <c r="AK16016" s="207" t="s">
        <v>29767</v>
      </c>
      <c r="AL16016" s="208">
        <v>9472.34</v>
      </c>
      <c r="AM16016" s="93"/>
      <c r="AN16016" s="93"/>
      <c r="AO16016" s="93"/>
    </row>
    <row r="16017" spans="28:41" x14ac:dyDescent="0.55000000000000004">
      <c r="AB16017" s="278" t="s">
        <v>39569</v>
      </c>
      <c r="AC16017" s="279">
        <v>906.98</v>
      </c>
      <c r="AE16017" s="248" t="s">
        <v>45958</v>
      </c>
      <c r="AF16017" s="249">
        <v>1123.6199999999999</v>
      </c>
      <c r="AH16017" s="228" t="s">
        <v>34435</v>
      </c>
      <c r="AI16017" s="229">
        <v>1318802.1299999999</v>
      </c>
      <c r="AK16017" s="207" t="s">
        <v>29768</v>
      </c>
      <c r="AL16017" s="208">
        <v>1340.31</v>
      </c>
      <c r="AM16017" s="93"/>
      <c r="AN16017" s="93"/>
      <c r="AO16017" s="93"/>
    </row>
    <row r="16018" spans="28:41" x14ac:dyDescent="0.55000000000000004">
      <c r="AB16018" s="278" t="s">
        <v>28895</v>
      </c>
      <c r="AC16018" s="279">
        <v>379452.19</v>
      </c>
      <c r="AE16018" s="248" t="s">
        <v>57999</v>
      </c>
      <c r="AF16018" s="249">
        <v>479.72</v>
      </c>
      <c r="AH16018" s="228" t="s">
        <v>14767</v>
      </c>
      <c r="AI16018" s="229">
        <v>2702640.52</v>
      </c>
      <c r="AK16018" s="207" t="s">
        <v>29769</v>
      </c>
      <c r="AL16018" s="208">
        <v>28337.74</v>
      </c>
      <c r="AM16018" s="93"/>
      <c r="AN16018" s="93"/>
      <c r="AO16018" s="93"/>
    </row>
    <row r="16019" spans="28:41" x14ac:dyDescent="0.55000000000000004">
      <c r="AB16019" s="278" t="s">
        <v>28896</v>
      </c>
      <c r="AC16019" s="279">
        <v>5805943.6699999999</v>
      </c>
      <c r="AE16019" s="248" t="s">
        <v>58000</v>
      </c>
      <c r="AF16019" s="249">
        <v>1568.31</v>
      </c>
      <c r="AH16019" s="228" t="s">
        <v>47427</v>
      </c>
      <c r="AI16019" s="229">
        <v>49382.79</v>
      </c>
      <c r="AK16019" s="207" t="s">
        <v>29770</v>
      </c>
      <c r="AL16019" s="208">
        <v>187979.51</v>
      </c>
      <c r="AM16019" s="93"/>
      <c r="AN16019" s="93"/>
      <c r="AO16019" s="93"/>
    </row>
    <row r="16020" spans="28:41" x14ac:dyDescent="0.55000000000000004">
      <c r="AB16020" s="278" t="s">
        <v>34259</v>
      </c>
      <c r="AC16020" s="279">
        <v>651839.04</v>
      </c>
      <c r="AE16020" s="248" t="s">
        <v>61660</v>
      </c>
      <c r="AF16020" s="249">
        <v>4057</v>
      </c>
      <c r="AH16020" s="228" t="s">
        <v>14768</v>
      </c>
      <c r="AI16020" s="229">
        <v>366280.04</v>
      </c>
      <c r="AK16020" s="207" t="s">
        <v>29771</v>
      </c>
      <c r="AL16020" s="208">
        <v>23310.560000000001</v>
      </c>
      <c r="AM16020" s="93"/>
      <c r="AN16020" s="93"/>
      <c r="AO16020" s="93"/>
    </row>
    <row r="16021" spans="28:41" x14ac:dyDescent="0.55000000000000004">
      <c r="AB16021" s="278" t="s">
        <v>28897</v>
      </c>
      <c r="AC16021" s="279">
        <v>135067.17000000001</v>
      </c>
      <c r="AE16021" s="248" t="s">
        <v>15561</v>
      </c>
      <c r="AF16021" s="249">
        <v>2754.86</v>
      </c>
      <c r="AH16021" s="228" t="s">
        <v>45939</v>
      </c>
      <c r="AI16021" s="229">
        <v>46759.26</v>
      </c>
      <c r="AK16021" s="207" t="s">
        <v>29772</v>
      </c>
      <c r="AL16021" s="208">
        <v>705.32</v>
      </c>
      <c r="AM16021" s="93"/>
      <c r="AN16021" s="93"/>
      <c r="AO16021" s="93"/>
    </row>
    <row r="16022" spans="28:41" x14ac:dyDescent="0.55000000000000004">
      <c r="AB16022" s="278" t="s">
        <v>28898</v>
      </c>
      <c r="AC16022" s="279">
        <v>122608.59</v>
      </c>
      <c r="AE16022" s="248" t="s">
        <v>15562</v>
      </c>
      <c r="AF16022" s="249">
        <v>53458.02</v>
      </c>
      <c r="AH16022" s="228" t="s">
        <v>14769</v>
      </c>
      <c r="AI16022" s="229">
        <v>2346213.54</v>
      </c>
      <c r="AK16022" s="207" t="s">
        <v>29773</v>
      </c>
      <c r="AL16022" s="208">
        <v>4510</v>
      </c>
      <c r="AM16022" s="93"/>
      <c r="AN16022" s="93"/>
      <c r="AO16022" s="93"/>
    </row>
    <row r="16023" spans="28:41" x14ac:dyDescent="0.55000000000000004">
      <c r="AB16023" s="278" t="s">
        <v>69524</v>
      </c>
      <c r="AC16023" s="279">
        <v>1522.5</v>
      </c>
      <c r="AE16023" s="248" t="s">
        <v>34553</v>
      </c>
      <c r="AF16023" s="249">
        <v>95374.8</v>
      </c>
      <c r="AH16023" s="228" t="s">
        <v>33043</v>
      </c>
      <c r="AI16023" s="229">
        <v>117453.32</v>
      </c>
      <c r="AK16023" s="207" t="s">
        <v>29774</v>
      </c>
      <c r="AL16023" s="208">
        <v>2000</v>
      </c>
      <c r="AM16023" s="93"/>
      <c r="AN16023" s="93"/>
      <c r="AO16023" s="93"/>
    </row>
    <row r="16024" spans="28:41" x14ac:dyDescent="0.55000000000000004">
      <c r="AB16024" s="278" t="s">
        <v>28900</v>
      </c>
      <c r="AC16024" s="279">
        <v>41238.660000000003</v>
      </c>
      <c r="AE16024" s="248" t="s">
        <v>15643</v>
      </c>
      <c r="AF16024" s="249">
        <v>15794.55</v>
      </c>
      <c r="AH16024" s="228" t="s">
        <v>14770</v>
      </c>
      <c r="AI16024" s="229">
        <v>169628.04</v>
      </c>
      <c r="AK16024" s="207" t="s">
        <v>29775</v>
      </c>
      <c r="AL16024" s="208">
        <v>1125</v>
      </c>
      <c r="AM16024" s="93"/>
      <c r="AN16024" s="93"/>
      <c r="AO16024" s="93"/>
    </row>
    <row r="16025" spans="28:41" x14ac:dyDescent="0.55000000000000004">
      <c r="AB16025" s="278" t="s">
        <v>36790</v>
      </c>
      <c r="AC16025" s="279">
        <v>4861912.0999999996</v>
      </c>
      <c r="AE16025" s="248" t="s">
        <v>15644</v>
      </c>
      <c r="AF16025" s="249">
        <v>1092367.7</v>
      </c>
      <c r="AH16025" s="228" t="s">
        <v>50587</v>
      </c>
      <c r="AI16025" s="229">
        <v>1500</v>
      </c>
      <c r="AK16025" s="207" t="s">
        <v>29776</v>
      </c>
      <c r="AL16025" s="208">
        <v>584.08000000000004</v>
      </c>
      <c r="AM16025" s="93"/>
      <c r="AN16025" s="93"/>
      <c r="AO16025" s="93"/>
    </row>
    <row r="16026" spans="28:41" x14ac:dyDescent="0.55000000000000004">
      <c r="AB16026" s="278" t="s">
        <v>34260</v>
      </c>
      <c r="AC16026" s="279">
        <v>18764.490000000002</v>
      </c>
      <c r="AE16026" s="248" t="s">
        <v>15645</v>
      </c>
      <c r="AF16026" s="249">
        <v>284880.96000000002</v>
      </c>
      <c r="AH16026" s="228" t="s">
        <v>14771</v>
      </c>
      <c r="AI16026" s="229">
        <v>14471.82</v>
      </c>
      <c r="AK16026" s="207" t="s">
        <v>29777</v>
      </c>
      <c r="AL16026" s="208">
        <v>977.78</v>
      </c>
      <c r="AM16026" s="93"/>
      <c r="AN16026" s="93"/>
      <c r="AO16026" s="93"/>
    </row>
    <row r="16027" spans="28:41" x14ac:dyDescent="0.55000000000000004">
      <c r="AB16027" s="278" t="s">
        <v>34261</v>
      </c>
      <c r="AC16027" s="279">
        <v>246898.07</v>
      </c>
      <c r="AE16027" s="248" t="s">
        <v>15646</v>
      </c>
      <c r="AF16027" s="249">
        <v>162656.97</v>
      </c>
      <c r="AH16027" s="228" t="s">
        <v>47428</v>
      </c>
      <c r="AI16027" s="229">
        <v>1000000</v>
      </c>
      <c r="AK16027" s="207" t="s">
        <v>29778</v>
      </c>
      <c r="AL16027" s="208">
        <v>1476.83</v>
      </c>
      <c r="AM16027" s="93"/>
      <c r="AN16027" s="93"/>
      <c r="AO16027" s="93"/>
    </row>
    <row r="16028" spans="28:41" x14ac:dyDescent="0.55000000000000004">
      <c r="AB16028" s="278" t="s">
        <v>58794</v>
      </c>
      <c r="AC16028" s="279">
        <v>9427.5</v>
      </c>
      <c r="AE16028" s="248" t="s">
        <v>15647</v>
      </c>
      <c r="AF16028" s="249">
        <v>5080.58</v>
      </c>
      <c r="AH16028" s="228" t="s">
        <v>14773</v>
      </c>
      <c r="AI16028" s="229">
        <v>2025.01</v>
      </c>
      <c r="AK16028" s="207" t="s">
        <v>29779</v>
      </c>
      <c r="AL16028" s="208">
        <v>1455.94</v>
      </c>
      <c r="AM16028" s="93"/>
      <c r="AN16028" s="93"/>
      <c r="AO16028" s="93"/>
    </row>
    <row r="16029" spans="28:41" x14ac:dyDescent="0.55000000000000004">
      <c r="AB16029" s="278" t="s">
        <v>69525</v>
      </c>
      <c r="AC16029" s="279">
        <v>13454.87</v>
      </c>
      <c r="AE16029" s="248" t="s">
        <v>15648</v>
      </c>
      <c r="AF16029" s="249">
        <v>115273.98</v>
      </c>
      <c r="AH16029" s="228" t="s">
        <v>34436</v>
      </c>
      <c r="AI16029" s="229">
        <v>16169060.439999999</v>
      </c>
      <c r="AK16029" s="207" t="s">
        <v>29780</v>
      </c>
      <c r="AL16029" s="208">
        <v>671.21</v>
      </c>
      <c r="AM16029" s="93"/>
      <c r="AN16029" s="93"/>
      <c r="AO16029" s="93"/>
    </row>
    <row r="16030" spans="28:41" x14ac:dyDescent="0.55000000000000004">
      <c r="AB16030" s="278" t="s">
        <v>35779</v>
      </c>
      <c r="AC16030" s="279">
        <v>5098.45</v>
      </c>
      <c r="AE16030" s="248" t="s">
        <v>15649</v>
      </c>
      <c r="AF16030" s="249">
        <v>47549.24</v>
      </c>
      <c r="AH16030" s="228" t="s">
        <v>14774</v>
      </c>
      <c r="AI16030" s="229">
        <v>613904.66</v>
      </c>
      <c r="AK16030" s="207" t="s">
        <v>29781</v>
      </c>
      <c r="AL16030" s="208">
        <v>1500</v>
      </c>
      <c r="AM16030" s="93"/>
      <c r="AN16030" s="93"/>
      <c r="AO16030" s="93"/>
    </row>
    <row r="16031" spans="28:41" x14ac:dyDescent="0.55000000000000004">
      <c r="AB16031" s="278" t="s">
        <v>14380</v>
      </c>
      <c r="AC16031" s="279">
        <v>165829.62</v>
      </c>
      <c r="AE16031" s="248" t="s">
        <v>15650</v>
      </c>
      <c r="AF16031" s="249">
        <v>55958.38</v>
      </c>
      <c r="AH16031" s="228" t="s">
        <v>14775</v>
      </c>
      <c r="AI16031" s="229">
        <v>716.67</v>
      </c>
      <c r="AK16031" s="207" t="s">
        <v>29782</v>
      </c>
      <c r="AL16031" s="208">
        <v>3069</v>
      </c>
      <c r="AM16031" s="93"/>
      <c r="AN16031" s="93"/>
      <c r="AO16031" s="93"/>
    </row>
    <row r="16032" spans="28:41" x14ac:dyDescent="0.55000000000000004">
      <c r="AB16032" s="278" t="s">
        <v>34262</v>
      </c>
      <c r="AC16032" s="279">
        <v>1680.69</v>
      </c>
      <c r="AE16032" s="248" t="s">
        <v>15651</v>
      </c>
      <c r="AF16032" s="249">
        <v>2064.6799999999998</v>
      </c>
      <c r="AH16032" s="228" t="s">
        <v>12957</v>
      </c>
      <c r="AI16032" s="229">
        <v>8518.5400000000009</v>
      </c>
      <c r="AK16032" s="207" t="s">
        <v>29783</v>
      </c>
      <c r="AL16032" s="208">
        <v>4058.22</v>
      </c>
      <c r="AM16032" s="93"/>
      <c r="AN16032" s="93"/>
      <c r="AO16032" s="93"/>
    </row>
    <row r="16033" spans="28:41" x14ac:dyDescent="0.55000000000000004">
      <c r="AB16033" s="278" t="s">
        <v>28901</v>
      </c>
      <c r="AC16033" s="279">
        <v>4286326.62</v>
      </c>
      <c r="AE16033" s="248" t="s">
        <v>15652</v>
      </c>
      <c r="AF16033" s="249">
        <v>187712.68</v>
      </c>
      <c r="AH16033" s="228" t="s">
        <v>49311</v>
      </c>
      <c r="AI16033" s="229">
        <v>4569.82</v>
      </c>
      <c r="AK16033" s="207" t="s">
        <v>29784</v>
      </c>
      <c r="AL16033" s="208">
        <v>3672.25</v>
      </c>
      <c r="AM16033" s="93"/>
      <c r="AN16033" s="93"/>
      <c r="AO16033" s="93"/>
    </row>
    <row r="16034" spans="28:41" x14ac:dyDescent="0.55000000000000004">
      <c r="AB16034" s="278" t="s">
        <v>59356</v>
      </c>
      <c r="AC16034" s="279">
        <v>4289300</v>
      </c>
      <c r="AE16034" s="248" t="s">
        <v>33118</v>
      </c>
      <c r="AF16034" s="249">
        <v>39034.11</v>
      </c>
      <c r="AH16034" s="228" t="s">
        <v>35948</v>
      </c>
      <c r="AI16034" s="229">
        <v>128927.5</v>
      </c>
      <c r="AK16034" s="207" t="s">
        <v>29785</v>
      </c>
      <c r="AL16034" s="208">
        <v>280.92</v>
      </c>
      <c r="AM16034" s="93"/>
      <c r="AN16034" s="93"/>
      <c r="AO16034" s="93"/>
    </row>
    <row r="16035" spans="28:41" x14ac:dyDescent="0.55000000000000004">
      <c r="AB16035" s="278" t="s">
        <v>14383</v>
      </c>
      <c r="AC16035" s="279">
        <v>29342.44</v>
      </c>
      <c r="AE16035" s="248" t="s">
        <v>15654</v>
      </c>
      <c r="AF16035" s="249">
        <v>394131.65</v>
      </c>
      <c r="AH16035" s="228" t="s">
        <v>14776</v>
      </c>
      <c r="AI16035" s="229">
        <v>26928.67</v>
      </c>
      <c r="AK16035" s="207" t="s">
        <v>29786</v>
      </c>
      <c r="AL16035" s="208">
        <v>3325</v>
      </c>
      <c r="AM16035" s="93"/>
      <c r="AN16035" s="93"/>
      <c r="AO16035" s="93"/>
    </row>
    <row r="16036" spans="28:41" x14ac:dyDescent="0.55000000000000004">
      <c r="AB16036" s="278" t="s">
        <v>62401</v>
      </c>
      <c r="AC16036" s="279">
        <v>25967.21</v>
      </c>
      <c r="AE16036" s="248" t="s">
        <v>59953</v>
      </c>
      <c r="AF16036" s="249">
        <v>26271</v>
      </c>
      <c r="AH16036" s="228" t="s">
        <v>14777</v>
      </c>
      <c r="AI16036" s="229">
        <v>68400.53</v>
      </c>
      <c r="AK16036" s="207" t="s">
        <v>29787</v>
      </c>
      <c r="AL16036" s="208">
        <v>164.84</v>
      </c>
      <c r="AM16036" s="93"/>
      <c r="AN16036" s="93"/>
      <c r="AO16036" s="93"/>
    </row>
    <row r="16037" spans="28:41" x14ac:dyDescent="0.55000000000000004">
      <c r="AB16037" s="278" t="s">
        <v>28902</v>
      </c>
      <c r="AC16037" s="279">
        <v>16240</v>
      </c>
      <c r="AE16037" s="248" t="s">
        <v>33119</v>
      </c>
      <c r="AF16037" s="249">
        <v>286603.5</v>
      </c>
      <c r="AH16037" s="228" t="s">
        <v>14778</v>
      </c>
      <c r="AI16037" s="229">
        <v>1566.02</v>
      </c>
      <c r="AK16037" s="207" t="s">
        <v>29788</v>
      </c>
      <c r="AL16037" s="208">
        <v>1755.48</v>
      </c>
      <c r="AM16037" s="93"/>
      <c r="AN16037" s="93"/>
      <c r="AO16037" s="93"/>
    </row>
    <row r="16038" spans="28:41" x14ac:dyDescent="0.55000000000000004">
      <c r="AB16038" s="278" t="s">
        <v>28903</v>
      </c>
      <c r="AC16038" s="279">
        <v>1323122.79</v>
      </c>
      <c r="AE16038" s="248" t="s">
        <v>15657</v>
      </c>
      <c r="AF16038" s="249">
        <v>160630.03</v>
      </c>
      <c r="AH16038" s="228" t="s">
        <v>12958</v>
      </c>
      <c r="AI16038" s="229">
        <v>1819948.54</v>
      </c>
      <c r="AK16038" s="207" t="s">
        <v>29789</v>
      </c>
      <c r="AL16038" s="208">
        <v>837.72</v>
      </c>
      <c r="AM16038" s="93"/>
      <c r="AN16038" s="93"/>
      <c r="AO16038" s="93"/>
    </row>
    <row r="16039" spans="28:41" x14ac:dyDescent="0.55000000000000004">
      <c r="AB16039" s="278" t="s">
        <v>28904</v>
      </c>
      <c r="AC16039" s="279">
        <v>48177.5</v>
      </c>
      <c r="AE16039" s="248" t="s">
        <v>63469</v>
      </c>
      <c r="AF16039" s="249">
        <v>1200</v>
      </c>
      <c r="AH16039" s="228" t="s">
        <v>12959</v>
      </c>
      <c r="AI16039" s="229">
        <v>1170980.22</v>
      </c>
      <c r="AK16039" s="207" t="s">
        <v>29790</v>
      </c>
      <c r="AL16039" s="208">
        <v>121.28</v>
      </c>
      <c r="AM16039" s="93"/>
      <c r="AN16039" s="93"/>
      <c r="AO16039" s="93"/>
    </row>
    <row r="16040" spans="28:41" x14ac:dyDescent="0.55000000000000004">
      <c r="AB16040" s="278" t="s">
        <v>34263</v>
      </c>
      <c r="AC16040" s="279">
        <v>175446.05</v>
      </c>
      <c r="AE16040" s="248" t="s">
        <v>33120</v>
      </c>
      <c r="AF16040" s="249">
        <v>3057.84</v>
      </c>
      <c r="AH16040" s="228" t="s">
        <v>12960</v>
      </c>
      <c r="AI16040" s="229">
        <v>475177.97</v>
      </c>
      <c r="AK16040" s="207" t="s">
        <v>29791</v>
      </c>
      <c r="AL16040" s="208">
        <v>91</v>
      </c>
      <c r="AM16040" s="93"/>
      <c r="AN16040" s="93"/>
      <c r="AO16040" s="93"/>
    </row>
    <row r="16041" spans="28:41" x14ac:dyDescent="0.55000000000000004">
      <c r="AB16041" s="278" t="s">
        <v>14385</v>
      </c>
      <c r="AC16041" s="279">
        <v>206147.56</v>
      </c>
      <c r="AE16041" s="248" t="s">
        <v>31644</v>
      </c>
      <c r="AF16041" s="249">
        <v>16927.669999999998</v>
      </c>
      <c r="AH16041" s="228" t="s">
        <v>14779</v>
      </c>
      <c r="AI16041" s="229">
        <v>1886700</v>
      </c>
      <c r="AK16041" s="207" t="s">
        <v>29792</v>
      </c>
      <c r="AL16041" s="208">
        <v>18521</v>
      </c>
      <c r="AM16041" s="93"/>
      <c r="AN16041" s="93"/>
      <c r="AO16041" s="93"/>
    </row>
    <row r="16042" spans="28:41" x14ac:dyDescent="0.55000000000000004">
      <c r="AB16042" s="278" t="s">
        <v>14386</v>
      </c>
      <c r="AC16042" s="279">
        <v>2713079.7</v>
      </c>
      <c r="AE16042" s="248" t="s">
        <v>15658</v>
      </c>
      <c r="AF16042" s="249">
        <v>51770.06</v>
      </c>
      <c r="AH16042" s="228" t="s">
        <v>34437</v>
      </c>
      <c r="AI16042" s="229">
        <v>47888.75</v>
      </c>
      <c r="AK16042" s="207" t="s">
        <v>29793</v>
      </c>
      <c r="AL16042" s="208">
        <v>1133</v>
      </c>
      <c r="AM16042" s="93"/>
      <c r="AN16042" s="93"/>
      <c r="AO16042" s="93"/>
    </row>
    <row r="16043" spans="28:41" x14ac:dyDescent="0.55000000000000004">
      <c r="AB16043" s="278" t="s">
        <v>14387</v>
      </c>
      <c r="AC16043" s="279">
        <v>8623480.5399999991</v>
      </c>
      <c r="AE16043" s="248" t="s">
        <v>33121</v>
      </c>
      <c r="AF16043" s="249">
        <v>1766.79</v>
      </c>
      <c r="AH16043" s="228" t="s">
        <v>45940</v>
      </c>
      <c r="AI16043" s="229">
        <v>54890.2</v>
      </c>
      <c r="AK16043" s="207" t="s">
        <v>29794</v>
      </c>
      <c r="AL16043" s="208">
        <v>1177</v>
      </c>
      <c r="AM16043" s="93"/>
      <c r="AN16043" s="93"/>
      <c r="AO16043" s="93"/>
    </row>
    <row r="16044" spans="28:41" x14ac:dyDescent="0.55000000000000004">
      <c r="AB16044" s="278" t="s">
        <v>14388</v>
      </c>
      <c r="AC16044" s="279">
        <v>2850263.2</v>
      </c>
      <c r="AE16044" s="248" t="s">
        <v>13072</v>
      </c>
      <c r="AF16044" s="249">
        <v>226817.94</v>
      </c>
      <c r="AH16044" s="228" t="s">
        <v>14781</v>
      </c>
      <c r="AI16044" s="229">
        <v>726</v>
      </c>
      <c r="AK16044" s="207" t="s">
        <v>29795</v>
      </c>
      <c r="AL16044" s="208">
        <v>1899.68</v>
      </c>
      <c r="AM16044" s="93"/>
      <c r="AN16044" s="93"/>
      <c r="AO16044" s="93"/>
    </row>
    <row r="16045" spans="28:41" x14ac:dyDescent="0.55000000000000004">
      <c r="AB16045" s="278" t="s">
        <v>28906</v>
      </c>
      <c r="AC16045" s="279">
        <v>169018.12</v>
      </c>
      <c r="AE16045" s="248" t="s">
        <v>13073</v>
      </c>
      <c r="AF16045" s="249">
        <v>556172.59</v>
      </c>
      <c r="AH16045" s="228" t="s">
        <v>14782</v>
      </c>
      <c r="AI16045" s="229">
        <v>68927.759999999995</v>
      </c>
      <c r="AK16045" s="207" t="s">
        <v>29796</v>
      </c>
      <c r="AL16045" s="208">
        <v>145.32</v>
      </c>
      <c r="AM16045" s="93"/>
      <c r="AN16045" s="93"/>
      <c r="AO16045" s="93"/>
    </row>
    <row r="16046" spans="28:41" x14ac:dyDescent="0.55000000000000004">
      <c r="AB16046" s="278" t="s">
        <v>28907</v>
      </c>
      <c r="AC16046" s="279">
        <v>121572.97</v>
      </c>
      <c r="AE16046" s="248" t="s">
        <v>13074</v>
      </c>
      <c r="AF16046" s="249">
        <v>260320.62</v>
      </c>
      <c r="AH16046" s="228" t="s">
        <v>14783</v>
      </c>
      <c r="AI16046" s="229">
        <v>467854.78</v>
      </c>
      <c r="AK16046" s="207" t="s">
        <v>29797</v>
      </c>
      <c r="AL16046" s="208">
        <v>4510</v>
      </c>
      <c r="AM16046" s="93"/>
      <c r="AN16046" s="93"/>
      <c r="AO16046" s="93"/>
    </row>
    <row r="16047" spans="28:41" x14ac:dyDescent="0.55000000000000004">
      <c r="AB16047" s="278" t="s">
        <v>14389</v>
      </c>
      <c r="AC16047" s="279">
        <v>3358773.89</v>
      </c>
      <c r="AE16047" s="248" t="s">
        <v>54214</v>
      </c>
      <c r="AF16047" s="249">
        <v>11175.05</v>
      </c>
      <c r="AH16047" s="228" t="s">
        <v>14784</v>
      </c>
      <c r="AI16047" s="229">
        <v>2394358.25</v>
      </c>
      <c r="AK16047" s="207" t="s">
        <v>29798</v>
      </c>
      <c r="AL16047" s="208">
        <v>2000</v>
      </c>
      <c r="AM16047" s="93"/>
      <c r="AN16047" s="93"/>
      <c r="AO16047" s="93"/>
    </row>
    <row r="16048" spans="28:41" x14ac:dyDescent="0.55000000000000004">
      <c r="AB16048" s="278" t="s">
        <v>28908</v>
      </c>
      <c r="AC16048" s="279">
        <v>129794.59</v>
      </c>
      <c r="AE16048" s="248" t="s">
        <v>13075</v>
      </c>
      <c r="AF16048" s="249">
        <v>10343.969999999999</v>
      </c>
      <c r="AH16048" s="228" t="s">
        <v>54194</v>
      </c>
      <c r="AI16048" s="229">
        <v>3136.51</v>
      </c>
      <c r="AK16048" s="207" t="s">
        <v>29799</v>
      </c>
      <c r="AL16048" s="208">
        <v>4849.25</v>
      </c>
      <c r="AM16048" s="93"/>
      <c r="AN16048" s="93"/>
      <c r="AO16048" s="93"/>
    </row>
    <row r="16049" spans="28:41" x14ac:dyDescent="0.55000000000000004">
      <c r="AB16049" s="278" t="s">
        <v>35781</v>
      </c>
      <c r="AC16049" s="279">
        <v>965623.36</v>
      </c>
      <c r="AE16049" s="248" t="s">
        <v>13076</v>
      </c>
      <c r="AF16049" s="249">
        <v>171.26</v>
      </c>
      <c r="AH16049" s="228" t="s">
        <v>12961</v>
      </c>
      <c r="AI16049" s="229">
        <v>789188.72</v>
      </c>
      <c r="AK16049" s="207" t="s">
        <v>29800</v>
      </c>
      <c r="AL16049" s="208">
        <v>3024.68</v>
      </c>
      <c r="AM16049" s="93"/>
      <c r="AN16049" s="93"/>
      <c r="AO16049" s="93"/>
    </row>
    <row r="16050" spans="28:41" x14ac:dyDescent="0.55000000000000004">
      <c r="AB16050" s="278" t="s">
        <v>58113</v>
      </c>
      <c r="AC16050" s="279">
        <v>207656.82</v>
      </c>
      <c r="AE16050" s="248" t="s">
        <v>15659</v>
      </c>
      <c r="AF16050" s="249">
        <v>48068</v>
      </c>
      <c r="AH16050" s="228" t="s">
        <v>14785</v>
      </c>
      <c r="AI16050" s="229">
        <v>26355</v>
      </c>
      <c r="AK16050" s="207" t="s">
        <v>29801</v>
      </c>
      <c r="AL16050" s="208">
        <v>1010.32</v>
      </c>
      <c r="AM16050" s="93"/>
      <c r="AN16050" s="93"/>
      <c r="AO16050" s="93"/>
    </row>
    <row r="16051" spans="28:41" x14ac:dyDescent="0.55000000000000004">
      <c r="AB16051" s="278" t="s">
        <v>14391</v>
      </c>
      <c r="AC16051" s="279">
        <v>13697.45</v>
      </c>
      <c r="AE16051" s="248" t="s">
        <v>48420</v>
      </c>
      <c r="AF16051" s="249">
        <v>23642.14</v>
      </c>
      <c r="AH16051" s="228" t="s">
        <v>47429</v>
      </c>
      <c r="AI16051" s="229">
        <v>-48525.42</v>
      </c>
      <c r="AK16051" s="207" t="s">
        <v>29802</v>
      </c>
      <c r="AL16051" s="208">
        <v>977.78</v>
      </c>
      <c r="AM16051" s="93"/>
      <c r="AN16051" s="93"/>
      <c r="AO16051" s="93"/>
    </row>
    <row r="16052" spans="28:41" x14ac:dyDescent="0.55000000000000004">
      <c r="AB16052" s="278" t="s">
        <v>56870</v>
      </c>
      <c r="AC16052" s="279">
        <v>48850.52</v>
      </c>
      <c r="AE16052" s="248" t="s">
        <v>45959</v>
      </c>
      <c r="AF16052" s="249">
        <v>2966329.3</v>
      </c>
      <c r="AH16052" s="228" t="s">
        <v>45941</v>
      </c>
      <c r="AI16052" s="229">
        <v>154250</v>
      </c>
      <c r="AK16052" s="207" t="s">
        <v>29803</v>
      </c>
      <c r="AL16052" s="208">
        <v>5080.4799999999996</v>
      </c>
      <c r="AM16052" s="93"/>
      <c r="AN16052" s="93"/>
      <c r="AO16052" s="93"/>
    </row>
    <row r="16053" spans="28:41" x14ac:dyDescent="0.55000000000000004">
      <c r="AB16053" s="278" t="s">
        <v>46187</v>
      </c>
      <c r="AC16053" s="279">
        <v>288946.95</v>
      </c>
      <c r="AE16053" s="248" t="s">
        <v>15662</v>
      </c>
      <c r="AF16053" s="249">
        <v>151702.6</v>
      </c>
      <c r="AH16053" s="228" t="s">
        <v>45942</v>
      </c>
      <c r="AI16053" s="229">
        <v>11559.63</v>
      </c>
      <c r="AK16053" s="207" t="s">
        <v>29804</v>
      </c>
      <c r="AL16053" s="208">
        <v>1500</v>
      </c>
      <c r="AM16053" s="93"/>
      <c r="AN16053" s="93"/>
      <c r="AO16053" s="93"/>
    </row>
    <row r="16054" spans="28:41" x14ac:dyDescent="0.55000000000000004">
      <c r="AB16054" s="278" t="s">
        <v>60957</v>
      </c>
      <c r="AC16054" s="279">
        <v>18650</v>
      </c>
      <c r="AE16054" s="248" t="s">
        <v>34554</v>
      </c>
      <c r="AF16054" s="249">
        <v>10305.39</v>
      </c>
      <c r="AH16054" s="228" t="s">
        <v>14800</v>
      </c>
      <c r="AI16054" s="229">
        <v>322439.76</v>
      </c>
      <c r="AK16054" s="207" t="s">
        <v>29805</v>
      </c>
      <c r="AL16054" s="208">
        <v>3150.6</v>
      </c>
      <c r="AM16054" s="93"/>
      <c r="AN16054" s="93"/>
      <c r="AO16054" s="93"/>
    </row>
    <row r="16055" spans="28:41" x14ac:dyDescent="0.55000000000000004">
      <c r="AB16055" s="278" t="s">
        <v>58385</v>
      </c>
      <c r="AC16055" s="279">
        <v>6275.25</v>
      </c>
      <c r="AE16055" s="248" t="s">
        <v>56762</v>
      </c>
      <c r="AF16055" s="249">
        <v>654</v>
      </c>
      <c r="AH16055" s="228" t="s">
        <v>14817</v>
      </c>
      <c r="AI16055" s="229">
        <v>29504.16</v>
      </c>
      <c r="AK16055" s="207" t="s">
        <v>29806</v>
      </c>
      <c r="AL16055" s="208">
        <v>2679.94</v>
      </c>
      <c r="AM16055" s="93"/>
      <c r="AN16055" s="93"/>
      <c r="AO16055" s="93"/>
    </row>
    <row r="16056" spans="28:41" x14ac:dyDescent="0.55000000000000004">
      <c r="AB16056" s="278" t="s">
        <v>28910</v>
      </c>
      <c r="AC16056" s="279">
        <v>1868959.03</v>
      </c>
      <c r="AE16056" s="248" t="s">
        <v>62865</v>
      </c>
      <c r="AF16056" s="249">
        <v>21256.28</v>
      </c>
      <c r="AH16056" s="228" t="s">
        <v>54195</v>
      </c>
      <c r="AI16056" s="229">
        <v>21599</v>
      </c>
      <c r="AK16056" s="207" t="s">
        <v>29807</v>
      </c>
      <c r="AL16056" s="208">
        <v>121.28</v>
      </c>
      <c r="AM16056" s="93"/>
      <c r="AN16056" s="93"/>
      <c r="AO16056" s="93"/>
    </row>
    <row r="16057" spans="28:41" x14ac:dyDescent="0.55000000000000004">
      <c r="AB16057" s="278" t="s">
        <v>14392</v>
      </c>
      <c r="AC16057" s="279">
        <v>2560694.39</v>
      </c>
      <c r="AE16057" s="248" t="s">
        <v>58363</v>
      </c>
      <c r="AF16057" s="249">
        <v>24117.200000000001</v>
      </c>
      <c r="AH16057" s="228" t="s">
        <v>47430</v>
      </c>
      <c r="AI16057" s="229">
        <v>13819.18</v>
      </c>
      <c r="AK16057" s="207" t="s">
        <v>29808</v>
      </c>
      <c r="AL16057" s="208">
        <v>25648.22</v>
      </c>
      <c r="AM16057" s="93"/>
      <c r="AN16057" s="93"/>
      <c r="AO16057" s="93"/>
    </row>
    <row r="16058" spans="28:41" x14ac:dyDescent="0.55000000000000004">
      <c r="AB16058" s="278" t="s">
        <v>50774</v>
      </c>
      <c r="AC16058" s="279">
        <v>67043.89</v>
      </c>
      <c r="AE16058" s="248" t="s">
        <v>15665</v>
      </c>
      <c r="AF16058" s="249">
        <v>1021222.46</v>
      </c>
      <c r="AH16058" s="228" t="s">
        <v>43141</v>
      </c>
      <c r="AI16058" s="229">
        <v>94512.5</v>
      </c>
      <c r="AK16058" s="207" t="s">
        <v>29809</v>
      </c>
      <c r="AL16058" s="208">
        <v>205760.62</v>
      </c>
      <c r="AM16058" s="93"/>
      <c r="AN16058" s="93"/>
      <c r="AO16058" s="93"/>
    </row>
    <row r="16059" spans="28:41" x14ac:dyDescent="0.55000000000000004">
      <c r="AB16059" s="278" t="s">
        <v>28911</v>
      </c>
      <c r="AC16059" s="279">
        <v>3144.11</v>
      </c>
      <c r="AE16059" s="248" t="s">
        <v>15666</v>
      </c>
      <c r="AF16059" s="249">
        <v>79685.350000000006</v>
      </c>
      <c r="AH16059" s="228" t="s">
        <v>47431</v>
      </c>
      <c r="AI16059" s="229">
        <v>8479.0400000000009</v>
      </c>
      <c r="AK16059" s="207" t="s">
        <v>29810</v>
      </c>
      <c r="AL16059" s="208">
        <v>15339.78</v>
      </c>
      <c r="AM16059" s="93"/>
      <c r="AN16059" s="93"/>
      <c r="AO16059" s="93"/>
    </row>
    <row r="16060" spans="28:41" x14ac:dyDescent="0.55000000000000004">
      <c r="AB16060" s="278" t="s">
        <v>48556</v>
      </c>
      <c r="AC16060" s="279">
        <v>569020.19999999995</v>
      </c>
      <c r="AE16060" s="248" t="s">
        <v>15667</v>
      </c>
      <c r="AF16060" s="249">
        <v>1098539.94</v>
      </c>
      <c r="AH16060" s="228" t="s">
        <v>14818</v>
      </c>
      <c r="AI16060" s="229">
        <v>12845.18</v>
      </c>
      <c r="AK16060" s="207" t="s">
        <v>29811</v>
      </c>
      <c r="AL16060" s="208">
        <v>41296.11</v>
      </c>
      <c r="AM16060" s="93"/>
      <c r="AN16060" s="93"/>
      <c r="AO16060" s="93"/>
    </row>
    <row r="16061" spans="28:41" x14ac:dyDescent="0.55000000000000004">
      <c r="AB16061" s="278" t="s">
        <v>14394</v>
      </c>
      <c r="AC16061" s="279">
        <v>5927.02</v>
      </c>
      <c r="AE16061" s="248" t="s">
        <v>15670</v>
      </c>
      <c r="AF16061" s="249">
        <v>186405.57</v>
      </c>
      <c r="AH16061" s="228" t="s">
        <v>14819</v>
      </c>
      <c r="AI16061" s="229">
        <v>73420.740000000005</v>
      </c>
      <c r="AK16061" s="207" t="s">
        <v>29812</v>
      </c>
      <c r="AL16061" s="208">
        <v>702883.49</v>
      </c>
      <c r="AM16061" s="93"/>
      <c r="AN16061" s="93"/>
      <c r="AO16061" s="93"/>
    </row>
    <row r="16062" spans="28:41" x14ac:dyDescent="0.55000000000000004">
      <c r="AB16062" s="278" t="s">
        <v>66793</v>
      </c>
      <c r="AC16062" s="279">
        <v>180988.01</v>
      </c>
      <c r="AE16062" s="248" t="s">
        <v>15671</v>
      </c>
      <c r="AF16062" s="249">
        <v>399661.34</v>
      </c>
      <c r="AH16062" s="228" t="s">
        <v>38804</v>
      </c>
      <c r="AI16062" s="229">
        <v>16948.86</v>
      </c>
      <c r="AK16062" s="207" t="s">
        <v>29813</v>
      </c>
      <c r="AL16062" s="208">
        <v>118823</v>
      </c>
      <c r="AM16062" s="93"/>
      <c r="AN16062" s="93"/>
      <c r="AO16062" s="93"/>
    </row>
    <row r="16063" spans="28:41" x14ac:dyDescent="0.55000000000000004">
      <c r="AB16063" s="278" t="s">
        <v>49426</v>
      </c>
      <c r="AC16063" s="279">
        <v>239068.37</v>
      </c>
      <c r="AE16063" s="248" t="s">
        <v>58743</v>
      </c>
      <c r="AF16063" s="249">
        <v>-67605.77</v>
      </c>
      <c r="AH16063" s="228" t="s">
        <v>49312</v>
      </c>
      <c r="AI16063" s="229">
        <v>45138.49</v>
      </c>
      <c r="AK16063" s="207" t="s">
        <v>29814</v>
      </c>
      <c r="AL16063" s="208">
        <v>35866</v>
      </c>
      <c r="AM16063" s="93"/>
      <c r="AN16063" s="93"/>
      <c r="AO16063" s="93"/>
    </row>
    <row r="16064" spans="28:41" x14ac:dyDescent="0.55000000000000004">
      <c r="AB16064" s="278" t="s">
        <v>28912</v>
      </c>
      <c r="AC16064" s="279">
        <v>16418054.699999999</v>
      </c>
      <c r="AE16064" s="248" t="s">
        <v>15693</v>
      </c>
      <c r="AF16064" s="249">
        <v>39247.949999999997</v>
      </c>
      <c r="AH16064" s="228" t="s">
        <v>12964</v>
      </c>
      <c r="AI16064" s="229">
        <v>10995.08</v>
      </c>
      <c r="AK16064" s="207" t="s">
        <v>14453</v>
      </c>
      <c r="AL16064" s="208">
        <v>2508</v>
      </c>
      <c r="AM16064" s="93"/>
      <c r="AN16064" s="93"/>
      <c r="AO16064" s="93"/>
    </row>
    <row r="16065" spans="28:41" x14ac:dyDescent="0.55000000000000004">
      <c r="AB16065" s="278" t="s">
        <v>28913</v>
      </c>
      <c r="AC16065" s="279">
        <v>537265.18000000005</v>
      </c>
      <c r="AE16065" s="248" t="s">
        <v>59954</v>
      </c>
      <c r="AF16065" s="249">
        <v>25100</v>
      </c>
      <c r="AH16065" s="228" t="s">
        <v>14822</v>
      </c>
      <c r="AI16065" s="229">
        <v>6921</v>
      </c>
      <c r="AK16065" s="207" t="s">
        <v>29815</v>
      </c>
      <c r="AL16065" s="208">
        <v>141893</v>
      </c>
      <c r="AM16065" s="93"/>
      <c r="AN16065" s="93"/>
      <c r="AO16065" s="93"/>
    </row>
    <row r="16066" spans="28:41" x14ac:dyDescent="0.55000000000000004">
      <c r="AB16066" s="278" t="s">
        <v>47615</v>
      </c>
      <c r="AC16066" s="279">
        <v>48780</v>
      </c>
      <c r="AE16066" s="248" t="s">
        <v>47443</v>
      </c>
      <c r="AF16066" s="249">
        <v>5246.68</v>
      </c>
      <c r="AH16066" s="228" t="s">
        <v>38805</v>
      </c>
      <c r="AI16066" s="229">
        <v>70790</v>
      </c>
      <c r="AK16066" s="207" t="s">
        <v>29816</v>
      </c>
      <c r="AL16066" s="208">
        <v>51300</v>
      </c>
      <c r="AM16066" s="93"/>
      <c r="AN16066" s="93"/>
      <c r="AO16066" s="93"/>
    </row>
    <row r="16067" spans="28:41" x14ac:dyDescent="0.55000000000000004">
      <c r="AB16067" s="278" t="s">
        <v>40904</v>
      </c>
      <c r="AC16067" s="279">
        <v>15182.7</v>
      </c>
      <c r="AE16067" s="248" t="s">
        <v>15694</v>
      </c>
      <c r="AF16067" s="249">
        <v>423717.71</v>
      </c>
      <c r="AH16067" s="228" t="s">
        <v>12965</v>
      </c>
      <c r="AI16067" s="229">
        <v>4664.3</v>
      </c>
      <c r="AK16067" s="207" t="s">
        <v>29817</v>
      </c>
      <c r="AL16067" s="208">
        <v>4106.6000000000004</v>
      </c>
      <c r="AM16067" s="93"/>
      <c r="AN16067" s="93"/>
      <c r="AO16067" s="93"/>
    </row>
    <row r="16068" spans="28:41" x14ac:dyDescent="0.55000000000000004">
      <c r="AB16068" s="278" t="s">
        <v>28931</v>
      </c>
      <c r="AC16068" s="279">
        <v>4386.95</v>
      </c>
      <c r="AE16068" s="248" t="s">
        <v>15695</v>
      </c>
      <c r="AF16068" s="249">
        <v>3492.66</v>
      </c>
      <c r="AH16068" s="228" t="s">
        <v>50588</v>
      </c>
      <c r="AI16068" s="229">
        <v>59900</v>
      </c>
      <c r="AK16068" s="207" t="s">
        <v>29818</v>
      </c>
      <c r="AL16068" s="208">
        <v>314.14999999999998</v>
      </c>
      <c r="AM16068" s="93"/>
      <c r="AN16068" s="93"/>
      <c r="AO16068" s="93"/>
    </row>
    <row r="16069" spans="28:41" x14ac:dyDescent="0.55000000000000004">
      <c r="AB16069" s="278" t="s">
        <v>28932</v>
      </c>
      <c r="AC16069" s="279">
        <v>1114</v>
      </c>
      <c r="AE16069" s="248" t="s">
        <v>15696</v>
      </c>
      <c r="AF16069" s="249">
        <v>6225.28</v>
      </c>
      <c r="AH16069" s="228" t="s">
        <v>14839</v>
      </c>
      <c r="AI16069" s="229">
        <v>22160</v>
      </c>
      <c r="AK16069" s="207" t="s">
        <v>29819</v>
      </c>
      <c r="AL16069" s="208">
        <v>891.2</v>
      </c>
      <c r="AM16069" s="93"/>
      <c r="AN16069" s="93"/>
      <c r="AO16069" s="93"/>
    </row>
    <row r="16070" spans="28:41" x14ac:dyDescent="0.55000000000000004">
      <c r="AB16070" s="278" t="s">
        <v>59357</v>
      </c>
      <c r="AC16070" s="279">
        <v>1473</v>
      </c>
      <c r="AE16070" s="248" t="s">
        <v>15699</v>
      </c>
      <c r="AF16070" s="249">
        <v>7006</v>
      </c>
      <c r="AH16070" s="228" t="s">
        <v>45943</v>
      </c>
      <c r="AI16070" s="229">
        <v>122500</v>
      </c>
      <c r="AK16070" s="207" t="s">
        <v>29820</v>
      </c>
      <c r="AL16070" s="208">
        <v>97370.47</v>
      </c>
      <c r="AM16070" s="93"/>
      <c r="AN16070" s="93"/>
      <c r="AO16070" s="93"/>
    </row>
    <row r="16071" spans="28:41" x14ac:dyDescent="0.55000000000000004">
      <c r="AB16071" s="278" t="s">
        <v>70968</v>
      </c>
      <c r="AC16071" s="279">
        <v>750</v>
      </c>
      <c r="AE16071" s="248" t="s">
        <v>15700</v>
      </c>
      <c r="AF16071" s="249">
        <v>5754.51</v>
      </c>
      <c r="AH16071" s="228" t="s">
        <v>14840</v>
      </c>
      <c r="AI16071" s="229">
        <v>9371.25</v>
      </c>
      <c r="AK16071" s="207" t="s">
        <v>29821</v>
      </c>
      <c r="AL16071" s="208">
        <v>12850.55</v>
      </c>
      <c r="AM16071" s="93"/>
      <c r="AN16071" s="93"/>
      <c r="AO16071" s="93"/>
    </row>
    <row r="16072" spans="28:41" x14ac:dyDescent="0.55000000000000004">
      <c r="AB16072" s="278" t="s">
        <v>28962</v>
      </c>
      <c r="AC16072" s="279">
        <v>3992.01</v>
      </c>
      <c r="AE16072" s="248" t="s">
        <v>15722</v>
      </c>
      <c r="AF16072" s="249">
        <v>5914.08</v>
      </c>
      <c r="AH16072" s="228" t="s">
        <v>48410</v>
      </c>
      <c r="AI16072" s="229">
        <v>1850</v>
      </c>
      <c r="AK16072" s="207" t="s">
        <v>29822</v>
      </c>
      <c r="AL16072" s="208">
        <v>4362.03</v>
      </c>
      <c r="AM16072" s="93"/>
      <c r="AN16072" s="93"/>
      <c r="AO16072" s="93"/>
    </row>
    <row r="16073" spans="28:41" x14ac:dyDescent="0.55000000000000004">
      <c r="AB16073" s="278" t="s">
        <v>29007</v>
      </c>
      <c r="AC16073" s="279">
        <v>14375</v>
      </c>
      <c r="AE16073" s="248" t="s">
        <v>59955</v>
      </c>
      <c r="AF16073" s="249">
        <v>10424.41</v>
      </c>
      <c r="AH16073" s="228" t="s">
        <v>43142</v>
      </c>
      <c r="AI16073" s="229">
        <v>19410.98</v>
      </c>
      <c r="AK16073" s="207" t="s">
        <v>29823</v>
      </c>
      <c r="AL16073" s="208">
        <v>2342893</v>
      </c>
      <c r="AM16073" s="93"/>
      <c r="AN16073" s="93"/>
      <c r="AO16073" s="93"/>
    </row>
    <row r="16074" spans="28:41" x14ac:dyDescent="0.55000000000000004">
      <c r="AB16074" s="278" t="s">
        <v>29010</v>
      </c>
      <c r="AC16074" s="279">
        <v>51936.04</v>
      </c>
      <c r="AE16074" s="248" t="s">
        <v>34556</v>
      </c>
      <c r="AF16074" s="249">
        <v>156201.35</v>
      </c>
      <c r="AH16074" s="228" t="s">
        <v>14842</v>
      </c>
      <c r="AI16074" s="229">
        <v>49.99</v>
      </c>
      <c r="AK16074" s="207" t="s">
        <v>29824</v>
      </c>
      <c r="AL16074" s="208">
        <v>45757.07</v>
      </c>
      <c r="AM16074" s="93"/>
      <c r="AN16074" s="93"/>
      <c r="AO16074" s="93"/>
    </row>
    <row r="16075" spans="28:41" x14ac:dyDescent="0.55000000000000004">
      <c r="AB16075" s="278" t="s">
        <v>47616</v>
      </c>
      <c r="AC16075" s="279">
        <v>10168.08</v>
      </c>
      <c r="AE16075" s="248" t="s">
        <v>15723</v>
      </c>
      <c r="AF16075" s="249">
        <v>3626.66</v>
      </c>
      <c r="AH16075" s="228" t="s">
        <v>14843</v>
      </c>
      <c r="AI16075" s="229">
        <v>1306.95</v>
      </c>
      <c r="AK16075" s="207" t="s">
        <v>29825</v>
      </c>
      <c r="AL16075" s="208">
        <v>2348.02</v>
      </c>
      <c r="AM16075" s="93"/>
      <c r="AN16075" s="93"/>
      <c r="AO16075" s="93"/>
    </row>
    <row r="16076" spans="28:41" x14ac:dyDescent="0.55000000000000004">
      <c r="AB16076" s="278" t="s">
        <v>29033</v>
      </c>
      <c r="AC16076" s="279">
        <v>857.37</v>
      </c>
      <c r="AE16076" s="248" t="s">
        <v>15724</v>
      </c>
      <c r="AF16076" s="249">
        <v>1531.51</v>
      </c>
      <c r="AH16076" s="228" t="s">
        <v>14845</v>
      </c>
      <c r="AI16076" s="229">
        <v>853.99</v>
      </c>
      <c r="AK16076" s="207" t="s">
        <v>29826</v>
      </c>
      <c r="AL16076" s="208">
        <v>63030</v>
      </c>
      <c r="AM16076" s="93"/>
      <c r="AN16076" s="93"/>
      <c r="AO16076" s="93"/>
    </row>
    <row r="16077" spans="28:41" x14ac:dyDescent="0.55000000000000004">
      <c r="AB16077" s="278" t="s">
        <v>50775</v>
      </c>
      <c r="AC16077" s="279">
        <v>12490.2</v>
      </c>
      <c r="AE16077" s="248" t="s">
        <v>15725</v>
      </c>
      <c r="AF16077" s="249">
        <v>73.7</v>
      </c>
      <c r="AH16077" s="228" t="s">
        <v>34443</v>
      </c>
      <c r="AI16077" s="229">
        <v>66082.899999999994</v>
      </c>
      <c r="AK16077" s="207" t="s">
        <v>29827</v>
      </c>
      <c r="AL16077" s="208">
        <v>17618.5</v>
      </c>
      <c r="AM16077" s="93"/>
      <c r="AN16077" s="93"/>
      <c r="AO16077" s="93"/>
    </row>
    <row r="16078" spans="28:41" x14ac:dyDescent="0.55000000000000004">
      <c r="AB16078" s="278" t="s">
        <v>29037</v>
      </c>
      <c r="AC16078" s="279">
        <v>565</v>
      </c>
      <c r="AE16078" s="248" t="s">
        <v>15726</v>
      </c>
      <c r="AF16078" s="249">
        <v>18.03</v>
      </c>
      <c r="AH16078" s="228" t="s">
        <v>14865</v>
      </c>
      <c r="AI16078" s="229">
        <v>443909.74</v>
      </c>
      <c r="AK16078" s="207" t="s">
        <v>29828</v>
      </c>
      <c r="AL16078" s="208">
        <v>12253.74</v>
      </c>
      <c r="AM16078" s="93"/>
      <c r="AN16078" s="93"/>
      <c r="AO16078" s="93"/>
    </row>
    <row r="16079" spans="28:41" x14ac:dyDescent="0.55000000000000004">
      <c r="AB16079" s="278" t="s">
        <v>29040</v>
      </c>
      <c r="AC16079" s="279">
        <v>3122.55</v>
      </c>
      <c r="AE16079" s="248" t="s">
        <v>15727</v>
      </c>
      <c r="AF16079" s="249">
        <v>3079</v>
      </c>
      <c r="AH16079" s="228" t="s">
        <v>14866</v>
      </c>
      <c r="AI16079" s="229">
        <v>24826.25</v>
      </c>
      <c r="AK16079" s="207" t="s">
        <v>29829</v>
      </c>
      <c r="AL16079" s="208">
        <v>5963.73</v>
      </c>
      <c r="AM16079" s="93"/>
      <c r="AN16079" s="93"/>
      <c r="AO16079" s="93"/>
    </row>
    <row r="16080" spans="28:41" x14ac:dyDescent="0.55000000000000004">
      <c r="AB16080" s="278" t="s">
        <v>29104</v>
      </c>
      <c r="AC16080" s="279">
        <v>600</v>
      </c>
      <c r="AE16080" s="248" t="s">
        <v>15728</v>
      </c>
      <c r="AF16080" s="249">
        <v>1429.9</v>
      </c>
      <c r="AH16080" s="228" t="s">
        <v>14867</v>
      </c>
      <c r="AI16080" s="229">
        <v>120524.57</v>
      </c>
      <c r="AK16080" s="207" t="s">
        <v>29830</v>
      </c>
      <c r="AL16080" s="208">
        <v>42404.06</v>
      </c>
      <c r="AM16080" s="93"/>
      <c r="AN16080" s="93"/>
      <c r="AO16080" s="93"/>
    </row>
    <row r="16081" spans="28:41" x14ac:dyDescent="0.55000000000000004">
      <c r="AB16081" s="278" t="s">
        <v>50778</v>
      </c>
      <c r="AC16081" s="279">
        <v>7714</v>
      </c>
      <c r="AE16081" s="248" t="s">
        <v>36029</v>
      </c>
      <c r="AF16081" s="249">
        <v>82839</v>
      </c>
      <c r="AH16081" s="228" t="s">
        <v>45944</v>
      </c>
      <c r="AI16081" s="229">
        <v>18906.080000000002</v>
      </c>
      <c r="AK16081" s="207" t="s">
        <v>29831</v>
      </c>
      <c r="AL16081" s="208">
        <v>16824.43</v>
      </c>
      <c r="AM16081" s="93"/>
      <c r="AN16081" s="93"/>
      <c r="AO16081" s="93"/>
    </row>
    <row r="16082" spans="28:41" x14ac:dyDescent="0.55000000000000004">
      <c r="AB16082" s="278" t="s">
        <v>46193</v>
      </c>
      <c r="AC16082" s="279">
        <v>20413.41</v>
      </c>
      <c r="AE16082" s="248" t="s">
        <v>15841</v>
      </c>
      <c r="AF16082" s="249">
        <v>2487313.64</v>
      </c>
      <c r="AH16082" s="228" t="s">
        <v>45945</v>
      </c>
      <c r="AI16082" s="229">
        <v>90350</v>
      </c>
      <c r="AK16082" s="207" t="s">
        <v>29832</v>
      </c>
      <c r="AL16082" s="208">
        <v>8750</v>
      </c>
      <c r="AM16082" s="93"/>
      <c r="AN16082" s="93"/>
      <c r="AO16082" s="93"/>
    </row>
    <row r="16083" spans="28:41" x14ac:dyDescent="0.55000000000000004">
      <c r="AB16083" s="278" t="s">
        <v>43383</v>
      </c>
      <c r="AC16083" s="279">
        <v>125082.9</v>
      </c>
      <c r="AE16083" s="248" t="s">
        <v>15842</v>
      </c>
      <c r="AF16083" s="249">
        <v>1757370.33</v>
      </c>
      <c r="AH16083" s="228" t="s">
        <v>14869</v>
      </c>
      <c r="AI16083" s="229">
        <v>18252.060000000001</v>
      </c>
      <c r="AK16083" s="207" t="s">
        <v>29833</v>
      </c>
      <c r="AL16083" s="208">
        <v>4202.2700000000004</v>
      </c>
      <c r="AM16083" s="93"/>
      <c r="AN16083" s="93"/>
      <c r="AO16083" s="93"/>
    </row>
    <row r="16084" spans="28:41" x14ac:dyDescent="0.55000000000000004">
      <c r="AB16084" s="278" t="s">
        <v>29105</v>
      </c>
      <c r="AC16084" s="279">
        <v>17106.46</v>
      </c>
      <c r="AE16084" s="248" t="s">
        <v>15843</v>
      </c>
      <c r="AF16084" s="249">
        <v>608820.82999999996</v>
      </c>
      <c r="AH16084" s="228" t="s">
        <v>34444</v>
      </c>
      <c r="AI16084" s="229">
        <v>16853.88</v>
      </c>
      <c r="AK16084" s="207" t="s">
        <v>29834</v>
      </c>
      <c r="AL16084" s="208">
        <v>453.37</v>
      </c>
      <c r="AM16084" s="93"/>
      <c r="AN16084" s="93"/>
      <c r="AO16084" s="93"/>
    </row>
    <row r="16085" spans="28:41" x14ac:dyDescent="0.55000000000000004">
      <c r="AB16085" s="278" t="s">
        <v>50780</v>
      </c>
      <c r="AC16085" s="279">
        <v>3742.52</v>
      </c>
      <c r="AE16085" s="248" t="s">
        <v>15844</v>
      </c>
      <c r="AF16085" s="249">
        <v>78101.62</v>
      </c>
      <c r="AH16085" s="228" t="s">
        <v>34445</v>
      </c>
      <c r="AI16085" s="229">
        <v>10546.65</v>
      </c>
      <c r="AK16085" s="207" t="s">
        <v>29835</v>
      </c>
      <c r="AL16085" s="208">
        <v>8302.1200000000008</v>
      </c>
      <c r="AM16085" s="93"/>
      <c r="AN16085" s="93"/>
      <c r="AO16085" s="93"/>
    </row>
    <row r="16086" spans="28:41" x14ac:dyDescent="0.55000000000000004">
      <c r="AB16086" s="278" t="s">
        <v>60959</v>
      </c>
      <c r="AC16086" s="279">
        <v>-602.48</v>
      </c>
      <c r="AE16086" s="248" t="s">
        <v>15845</v>
      </c>
      <c r="AF16086" s="249">
        <v>61960</v>
      </c>
      <c r="AH16086" s="228" t="s">
        <v>14870</v>
      </c>
      <c r="AI16086" s="229">
        <v>781.57</v>
      </c>
      <c r="AK16086" s="207" t="s">
        <v>29836</v>
      </c>
      <c r="AL16086" s="208">
        <v>19375.52</v>
      </c>
      <c r="AM16086" s="93"/>
      <c r="AN16086" s="93"/>
      <c r="AO16086" s="93"/>
    </row>
    <row r="16087" spans="28:41" x14ac:dyDescent="0.55000000000000004">
      <c r="AB16087" s="278" t="s">
        <v>29107</v>
      </c>
      <c r="AC16087" s="279">
        <v>461.34</v>
      </c>
      <c r="AE16087" s="248" t="s">
        <v>15846</v>
      </c>
      <c r="AF16087" s="249">
        <v>727551.89</v>
      </c>
      <c r="AH16087" s="228" t="s">
        <v>14871</v>
      </c>
      <c r="AI16087" s="229">
        <v>4779</v>
      </c>
      <c r="AK16087" s="207" t="s">
        <v>29837</v>
      </c>
      <c r="AL16087" s="208">
        <v>14914.6</v>
      </c>
      <c r="AM16087" s="93"/>
      <c r="AN16087" s="93"/>
      <c r="AO16087" s="93"/>
    </row>
    <row r="16088" spans="28:41" x14ac:dyDescent="0.55000000000000004">
      <c r="AB16088" s="278" t="s">
        <v>60960</v>
      </c>
      <c r="AC16088" s="279">
        <v>593.5</v>
      </c>
      <c r="AE16088" s="248" t="s">
        <v>15848</v>
      </c>
      <c r="AF16088" s="249">
        <v>540407.47</v>
      </c>
      <c r="AH16088" s="228" t="s">
        <v>14872</v>
      </c>
      <c r="AI16088" s="229">
        <v>2159</v>
      </c>
      <c r="AK16088" s="207" t="s">
        <v>29838</v>
      </c>
      <c r="AL16088" s="208">
        <v>698128.54</v>
      </c>
      <c r="AM16088" s="93"/>
      <c r="AN16088" s="93"/>
      <c r="AO16088" s="93"/>
    </row>
    <row r="16089" spans="28:41" x14ac:dyDescent="0.55000000000000004">
      <c r="AB16089" s="278" t="s">
        <v>60961</v>
      </c>
      <c r="AC16089" s="279">
        <v>-39.14</v>
      </c>
      <c r="AE16089" s="248" t="s">
        <v>38869</v>
      </c>
      <c r="AF16089" s="249">
        <v>170133.02</v>
      </c>
      <c r="AH16089" s="228" t="s">
        <v>33045</v>
      </c>
      <c r="AI16089" s="229">
        <v>8564.5400000000009</v>
      </c>
      <c r="AK16089" s="207" t="s">
        <v>29839</v>
      </c>
      <c r="AL16089" s="208">
        <v>1953.47</v>
      </c>
      <c r="AM16089" s="93"/>
      <c r="AN16089" s="93"/>
      <c r="AO16089" s="93"/>
    </row>
    <row r="16090" spans="28:41" x14ac:dyDescent="0.55000000000000004">
      <c r="AB16090" s="278" t="s">
        <v>60962</v>
      </c>
      <c r="AC16090" s="279">
        <v>3.46</v>
      </c>
      <c r="AE16090" s="248" t="s">
        <v>15849</v>
      </c>
      <c r="AF16090" s="249">
        <v>33697.480000000003</v>
      </c>
      <c r="AH16090" s="228" t="s">
        <v>14949</v>
      </c>
      <c r="AI16090" s="229">
        <v>171455.21</v>
      </c>
      <c r="AK16090" s="207" t="s">
        <v>29840</v>
      </c>
      <c r="AL16090" s="208">
        <v>123617.05</v>
      </c>
      <c r="AM16090" s="93"/>
      <c r="AN16090" s="93"/>
      <c r="AO16090" s="93"/>
    </row>
    <row r="16091" spans="28:41" x14ac:dyDescent="0.55000000000000004">
      <c r="AB16091" s="278" t="s">
        <v>70161</v>
      </c>
      <c r="AC16091" s="279">
        <v>49850</v>
      </c>
      <c r="AE16091" s="248" t="s">
        <v>15850</v>
      </c>
      <c r="AF16091" s="249">
        <v>201681.55</v>
      </c>
      <c r="AH16091" s="228" t="s">
        <v>14950</v>
      </c>
      <c r="AI16091" s="229">
        <v>147569.76</v>
      </c>
      <c r="AK16091" s="207" t="s">
        <v>14454</v>
      </c>
      <c r="AL16091" s="208">
        <v>1043765.07</v>
      </c>
      <c r="AM16091" s="93"/>
      <c r="AN16091" s="93"/>
      <c r="AO16091" s="93"/>
    </row>
    <row r="16092" spans="28:41" x14ac:dyDescent="0.55000000000000004">
      <c r="AB16092" s="278" t="s">
        <v>29111</v>
      </c>
      <c r="AC16092" s="279">
        <v>3951.31</v>
      </c>
      <c r="AE16092" s="248" t="s">
        <v>15851</v>
      </c>
      <c r="AF16092" s="249">
        <v>32557.27</v>
      </c>
      <c r="AH16092" s="228" t="s">
        <v>14951</v>
      </c>
      <c r="AI16092" s="229">
        <v>96.77</v>
      </c>
      <c r="AK16092" s="207" t="s">
        <v>29841</v>
      </c>
      <c r="AL16092" s="208">
        <v>367091.82</v>
      </c>
      <c r="AM16092" s="93"/>
      <c r="AN16092" s="93"/>
      <c r="AO16092" s="93"/>
    </row>
    <row r="16093" spans="28:41" x14ac:dyDescent="0.55000000000000004">
      <c r="AB16093" s="278" t="s">
        <v>29112</v>
      </c>
      <c r="AC16093" s="279">
        <v>95053.42</v>
      </c>
      <c r="AE16093" s="248" t="s">
        <v>15852</v>
      </c>
      <c r="AF16093" s="249">
        <v>15063.76</v>
      </c>
      <c r="AH16093" s="228" t="s">
        <v>47432</v>
      </c>
      <c r="AI16093" s="229">
        <v>6785.14</v>
      </c>
      <c r="AK16093" s="207" t="s">
        <v>29842</v>
      </c>
      <c r="AL16093" s="208">
        <v>50512.43</v>
      </c>
      <c r="AM16093" s="93"/>
      <c r="AN16093" s="93"/>
      <c r="AO16093" s="93"/>
    </row>
    <row r="16094" spans="28:41" x14ac:dyDescent="0.55000000000000004">
      <c r="AB16094" s="278" t="s">
        <v>29113</v>
      </c>
      <c r="AC16094" s="279">
        <v>9616.84</v>
      </c>
      <c r="AE16094" s="248" t="s">
        <v>15853</v>
      </c>
      <c r="AF16094" s="249">
        <v>144883.73000000001</v>
      </c>
      <c r="AH16094" s="228" t="s">
        <v>14952</v>
      </c>
      <c r="AI16094" s="229">
        <v>208845.49</v>
      </c>
      <c r="AK16094" s="207" t="s">
        <v>29843</v>
      </c>
      <c r="AL16094" s="208">
        <v>84081.99</v>
      </c>
      <c r="AM16094" s="93"/>
      <c r="AN16094" s="93"/>
      <c r="AO16094" s="93"/>
    </row>
    <row r="16095" spans="28:41" x14ac:dyDescent="0.55000000000000004">
      <c r="AB16095" s="278" t="s">
        <v>29114</v>
      </c>
      <c r="AC16095" s="279">
        <v>-5056.84</v>
      </c>
      <c r="AE16095" s="248" t="s">
        <v>15854</v>
      </c>
      <c r="AF16095" s="249">
        <v>74057.039999999994</v>
      </c>
      <c r="AH16095" s="228" t="s">
        <v>14953</v>
      </c>
      <c r="AI16095" s="229">
        <v>41928.75</v>
      </c>
      <c r="AK16095" s="207" t="s">
        <v>14455</v>
      </c>
      <c r="AL16095" s="208">
        <v>2451071.89</v>
      </c>
      <c r="AM16095" s="93"/>
      <c r="AN16095" s="93"/>
      <c r="AO16095" s="93"/>
    </row>
    <row r="16096" spans="28:41" x14ac:dyDescent="0.55000000000000004">
      <c r="AB16096" s="278" t="s">
        <v>29115</v>
      </c>
      <c r="AC16096" s="279">
        <v>44768.87</v>
      </c>
      <c r="AE16096" s="248" t="s">
        <v>33129</v>
      </c>
      <c r="AF16096" s="249">
        <v>104198.18</v>
      </c>
      <c r="AH16096" s="228" t="s">
        <v>14954</v>
      </c>
      <c r="AI16096" s="229">
        <v>63370</v>
      </c>
      <c r="AK16096" s="207" t="s">
        <v>29844</v>
      </c>
      <c r="AL16096" s="208">
        <v>-4097.88</v>
      </c>
      <c r="AM16096" s="93"/>
      <c r="AN16096" s="93"/>
      <c r="AO16096" s="93"/>
    </row>
    <row r="16097" spans="28:41" x14ac:dyDescent="0.55000000000000004">
      <c r="AB16097" s="278" t="s">
        <v>47618</v>
      </c>
      <c r="AC16097" s="279">
        <v>1427.71</v>
      </c>
      <c r="AE16097" s="248" t="s">
        <v>15855</v>
      </c>
      <c r="AF16097" s="249">
        <v>51475.18</v>
      </c>
      <c r="AH16097" s="228" t="s">
        <v>14955</v>
      </c>
      <c r="AI16097" s="229">
        <v>124139.08</v>
      </c>
      <c r="AK16097" s="207" t="s">
        <v>29845</v>
      </c>
      <c r="AL16097" s="208">
        <v>1565.6</v>
      </c>
      <c r="AM16097" s="93"/>
      <c r="AN16097" s="93"/>
      <c r="AO16097" s="93"/>
    </row>
    <row r="16098" spans="28:41" x14ac:dyDescent="0.55000000000000004">
      <c r="AB16098" s="278" t="s">
        <v>29130</v>
      </c>
      <c r="AC16098" s="279">
        <v>5212.12</v>
      </c>
      <c r="AE16098" s="248" t="s">
        <v>36031</v>
      </c>
      <c r="AF16098" s="249">
        <v>18100.73</v>
      </c>
      <c r="AH16098" s="228" t="s">
        <v>14956</v>
      </c>
      <c r="AI16098" s="229">
        <v>306666.33</v>
      </c>
      <c r="AK16098" s="207" t="s">
        <v>29846</v>
      </c>
      <c r="AL16098" s="208">
        <v>118961.87</v>
      </c>
      <c r="AM16098" s="93"/>
      <c r="AN16098" s="93"/>
      <c r="AO16098" s="93"/>
    </row>
    <row r="16099" spans="28:41" x14ac:dyDescent="0.55000000000000004">
      <c r="AB16099" s="278" t="s">
        <v>29131</v>
      </c>
      <c r="AC16099" s="279">
        <v>6629.28</v>
      </c>
      <c r="AE16099" s="248" t="s">
        <v>36032</v>
      </c>
      <c r="AF16099" s="249">
        <v>12120</v>
      </c>
      <c r="AH16099" s="228" t="s">
        <v>38820</v>
      </c>
      <c r="AI16099" s="229">
        <v>17323.84</v>
      </c>
      <c r="AK16099" s="207" t="s">
        <v>29847</v>
      </c>
      <c r="AL16099" s="208">
        <v>26681.41</v>
      </c>
      <c r="AM16099" s="93"/>
      <c r="AN16099" s="93"/>
      <c r="AO16099" s="93"/>
    </row>
    <row r="16100" spans="28:41" x14ac:dyDescent="0.55000000000000004">
      <c r="AB16100" s="278" t="s">
        <v>29132</v>
      </c>
      <c r="AC16100" s="279">
        <v>12500</v>
      </c>
      <c r="AE16100" s="248" t="s">
        <v>59300</v>
      </c>
      <c r="AF16100" s="249">
        <v>2323.2199999999998</v>
      </c>
      <c r="AH16100" s="228" t="s">
        <v>14957</v>
      </c>
      <c r="AI16100" s="229">
        <v>36540</v>
      </c>
      <c r="AK16100" s="207" t="s">
        <v>29848</v>
      </c>
      <c r="AL16100" s="208">
        <v>50142.34</v>
      </c>
      <c r="AM16100" s="93"/>
      <c r="AN16100" s="93"/>
      <c r="AO16100" s="93"/>
    </row>
    <row r="16101" spans="28:41" x14ac:dyDescent="0.55000000000000004">
      <c r="AB16101" s="278" t="s">
        <v>29147</v>
      </c>
      <c r="AC16101" s="279">
        <v>43231.08</v>
      </c>
      <c r="AE16101" s="248" t="s">
        <v>49320</v>
      </c>
      <c r="AF16101" s="249">
        <v>10325.530000000001</v>
      </c>
      <c r="AH16101" s="228" t="s">
        <v>14958</v>
      </c>
      <c r="AI16101" s="229">
        <v>239.25</v>
      </c>
      <c r="AK16101" s="207" t="s">
        <v>29849</v>
      </c>
      <c r="AL16101" s="208">
        <v>4753.54</v>
      </c>
      <c r="AM16101" s="93"/>
      <c r="AN16101" s="93"/>
      <c r="AO16101" s="93"/>
    </row>
    <row r="16102" spans="28:41" x14ac:dyDescent="0.55000000000000004">
      <c r="AB16102" s="278" t="s">
        <v>29148</v>
      </c>
      <c r="AC16102" s="279">
        <v>3306.91</v>
      </c>
      <c r="AE16102" s="248" t="s">
        <v>15856</v>
      </c>
      <c r="AF16102" s="249">
        <v>79371.539999999994</v>
      </c>
      <c r="AH16102" s="228" t="s">
        <v>40713</v>
      </c>
      <c r="AI16102" s="229">
        <v>2440.5</v>
      </c>
      <c r="AK16102" s="207" t="s">
        <v>29850</v>
      </c>
      <c r="AL16102" s="208">
        <v>5662.52</v>
      </c>
      <c r="AM16102" s="93"/>
      <c r="AN16102" s="93"/>
      <c r="AO16102" s="93"/>
    </row>
    <row r="16103" spans="28:41" x14ac:dyDescent="0.55000000000000004">
      <c r="AB16103" s="278" t="s">
        <v>54583</v>
      </c>
      <c r="AC16103" s="279">
        <v>2000</v>
      </c>
      <c r="AE16103" s="248" t="s">
        <v>15857</v>
      </c>
      <c r="AF16103" s="249">
        <v>203.94</v>
      </c>
      <c r="AH16103" s="228" t="s">
        <v>14959</v>
      </c>
      <c r="AI16103" s="229">
        <v>8246.5</v>
      </c>
      <c r="AK16103" s="207" t="s">
        <v>29851</v>
      </c>
      <c r="AL16103" s="208">
        <v>16941.47</v>
      </c>
      <c r="AM16103" s="93"/>
      <c r="AN16103" s="93"/>
      <c r="AO16103" s="93"/>
    </row>
    <row r="16104" spans="28:41" x14ac:dyDescent="0.55000000000000004">
      <c r="AB16104" s="278" t="s">
        <v>29152</v>
      </c>
      <c r="AC16104" s="279">
        <v>8690</v>
      </c>
      <c r="AE16104" s="248" t="s">
        <v>15858</v>
      </c>
      <c r="AF16104" s="249">
        <v>73006.570000000007</v>
      </c>
      <c r="AH16104" s="228" t="s">
        <v>14960</v>
      </c>
      <c r="AI16104" s="229">
        <v>19977.62</v>
      </c>
      <c r="AK16104" s="207" t="s">
        <v>29852</v>
      </c>
      <c r="AL16104" s="208">
        <v>7328.24</v>
      </c>
      <c r="AM16104" s="93"/>
      <c r="AN16104" s="93"/>
      <c r="AO16104" s="93"/>
    </row>
    <row r="16105" spans="28:41" x14ac:dyDescent="0.55000000000000004">
      <c r="AB16105" s="278" t="s">
        <v>35793</v>
      </c>
      <c r="AC16105" s="279">
        <v>10813.25</v>
      </c>
      <c r="AE16105" s="248" t="s">
        <v>15860</v>
      </c>
      <c r="AF16105" s="249">
        <v>45174.239999999998</v>
      </c>
      <c r="AH16105" s="228" t="s">
        <v>34451</v>
      </c>
      <c r="AI16105" s="229">
        <v>1423684.07</v>
      </c>
      <c r="AK16105" s="207" t="s">
        <v>29853</v>
      </c>
      <c r="AL16105" s="208">
        <v>268600</v>
      </c>
      <c r="AM16105" s="93"/>
      <c r="AN16105" s="93"/>
      <c r="AO16105" s="93"/>
    </row>
    <row r="16106" spans="28:41" x14ac:dyDescent="0.55000000000000004">
      <c r="AB16106" s="278" t="s">
        <v>39576</v>
      </c>
      <c r="AC16106" s="279">
        <v>12997.13</v>
      </c>
      <c r="AE16106" s="248" t="s">
        <v>15861</v>
      </c>
      <c r="AF16106" s="249">
        <v>508780.23</v>
      </c>
      <c r="AH16106" s="228" t="s">
        <v>43143</v>
      </c>
      <c r="AI16106" s="229">
        <v>21250</v>
      </c>
      <c r="AK16106" s="207" t="s">
        <v>29854</v>
      </c>
      <c r="AL16106" s="208">
        <v>2878.79</v>
      </c>
      <c r="AM16106" s="93"/>
      <c r="AN16106" s="93"/>
      <c r="AO16106" s="93"/>
    </row>
    <row r="16107" spans="28:41" x14ac:dyDescent="0.55000000000000004">
      <c r="AB16107" s="278" t="s">
        <v>29187</v>
      </c>
      <c r="AC16107" s="279">
        <v>13188</v>
      </c>
      <c r="AE16107" s="248" t="s">
        <v>40718</v>
      </c>
      <c r="AF16107" s="249">
        <v>23474</v>
      </c>
      <c r="AH16107" s="228" t="s">
        <v>43144</v>
      </c>
      <c r="AI16107" s="229">
        <v>1451110.48</v>
      </c>
      <c r="AK16107" s="207" t="s">
        <v>29855</v>
      </c>
      <c r="AL16107" s="208">
        <v>5927.04</v>
      </c>
      <c r="AM16107" s="93"/>
      <c r="AN16107" s="93"/>
      <c r="AO16107" s="93"/>
    </row>
    <row r="16108" spans="28:41" x14ac:dyDescent="0.55000000000000004">
      <c r="AB16108" s="278" t="s">
        <v>29189</v>
      </c>
      <c r="AC16108" s="279">
        <v>19122.07</v>
      </c>
      <c r="AE16108" s="248" t="s">
        <v>15862</v>
      </c>
      <c r="AF16108" s="249">
        <v>5957.68</v>
      </c>
      <c r="AH16108" s="228" t="s">
        <v>47433</v>
      </c>
      <c r="AI16108" s="229">
        <v>54.93</v>
      </c>
      <c r="AK16108" s="207" t="s">
        <v>29856</v>
      </c>
      <c r="AL16108" s="208">
        <v>6103.94</v>
      </c>
      <c r="AM16108" s="93"/>
      <c r="AN16108" s="93"/>
      <c r="AO16108" s="93"/>
    </row>
    <row r="16109" spans="28:41" x14ac:dyDescent="0.55000000000000004">
      <c r="AB16109" s="278" t="s">
        <v>29191</v>
      </c>
      <c r="AC16109" s="279">
        <v>2289.9</v>
      </c>
      <c r="AE16109" s="248" t="s">
        <v>63845</v>
      </c>
      <c r="AF16109" s="249">
        <v>5009.1099999999997</v>
      </c>
      <c r="AH16109" s="228" t="s">
        <v>14961</v>
      </c>
      <c r="AI16109" s="229">
        <v>6944</v>
      </c>
      <c r="AK16109" s="207" t="s">
        <v>29857</v>
      </c>
      <c r="AL16109" s="208">
        <v>49825.25</v>
      </c>
      <c r="AM16109" s="93"/>
      <c r="AN16109" s="93"/>
      <c r="AO16109" s="93"/>
    </row>
    <row r="16110" spans="28:41" x14ac:dyDescent="0.55000000000000004">
      <c r="AB16110" s="278" t="s">
        <v>47620</v>
      </c>
      <c r="AC16110" s="279">
        <v>19942.5</v>
      </c>
      <c r="AE16110" s="248" t="s">
        <v>15864</v>
      </c>
      <c r="AF16110" s="249">
        <v>265699.40000000002</v>
      </c>
      <c r="AH16110" s="228" t="s">
        <v>14964</v>
      </c>
      <c r="AI16110" s="229">
        <v>104044.36</v>
      </c>
      <c r="AK16110" s="207" t="s">
        <v>29858</v>
      </c>
      <c r="AL16110" s="208">
        <v>101.26</v>
      </c>
      <c r="AM16110" s="93"/>
      <c r="AN16110" s="93"/>
      <c r="AO16110" s="93"/>
    </row>
    <row r="16111" spans="28:41" x14ac:dyDescent="0.55000000000000004">
      <c r="AB16111" s="278" t="s">
        <v>29206</v>
      </c>
      <c r="AC16111" s="279">
        <v>1514.38</v>
      </c>
      <c r="AE16111" s="248" t="s">
        <v>15865</v>
      </c>
      <c r="AF16111" s="249">
        <v>34650</v>
      </c>
      <c r="AH16111" s="228" t="s">
        <v>14965</v>
      </c>
      <c r="AI16111" s="229">
        <v>2638.85</v>
      </c>
      <c r="AK16111" s="207" t="s">
        <v>29859</v>
      </c>
      <c r="AL16111" s="208">
        <v>4738.3999999999996</v>
      </c>
      <c r="AM16111" s="93"/>
      <c r="AN16111" s="93"/>
      <c r="AO16111" s="93"/>
    </row>
    <row r="16112" spans="28:41" x14ac:dyDescent="0.55000000000000004">
      <c r="AB16112" s="278" t="s">
        <v>47622</v>
      </c>
      <c r="AC16112" s="279">
        <v>10338</v>
      </c>
      <c r="AE16112" s="248" t="s">
        <v>15866</v>
      </c>
      <c r="AF16112" s="249">
        <v>130451.12</v>
      </c>
      <c r="AH16112" s="228" t="s">
        <v>12975</v>
      </c>
      <c r="AI16112" s="229">
        <v>314222.94</v>
      </c>
      <c r="AK16112" s="207" t="s">
        <v>29860</v>
      </c>
      <c r="AL16112" s="208">
        <v>10419.09</v>
      </c>
      <c r="AM16112" s="93"/>
      <c r="AN16112" s="93"/>
      <c r="AO16112" s="93"/>
    </row>
    <row r="16113" spans="28:41" x14ac:dyDescent="0.55000000000000004">
      <c r="AB16113" s="278" t="s">
        <v>29208</v>
      </c>
      <c r="AC16113" s="279">
        <v>40818.720000000001</v>
      </c>
      <c r="AE16113" s="248" t="s">
        <v>15867</v>
      </c>
      <c r="AF16113" s="249">
        <v>3062.83</v>
      </c>
      <c r="AH16113" s="228" t="s">
        <v>12976</v>
      </c>
      <c r="AI16113" s="229">
        <v>554082.71</v>
      </c>
      <c r="AK16113" s="207" t="s">
        <v>29861</v>
      </c>
      <c r="AL16113" s="208">
        <v>44.28</v>
      </c>
      <c r="AM16113" s="93"/>
      <c r="AN16113" s="93"/>
      <c r="AO16113" s="93"/>
    </row>
    <row r="16114" spans="28:41" x14ac:dyDescent="0.55000000000000004">
      <c r="AB16114" s="278" t="s">
        <v>29220</v>
      </c>
      <c r="AC16114" s="279">
        <v>25000</v>
      </c>
      <c r="AE16114" s="248" t="s">
        <v>15868</v>
      </c>
      <c r="AF16114" s="249">
        <v>624612.49</v>
      </c>
      <c r="AH16114" s="228" t="s">
        <v>12977</v>
      </c>
      <c r="AI16114" s="229">
        <v>138784.79</v>
      </c>
      <c r="AK16114" s="207" t="s">
        <v>29862</v>
      </c>
      <c r="AL16114" s="208">
        <v>77500</v>
      </c>
      <c r="AM16114" s="93"/>
      <c r="AN16114" s="93"/>
      <c r="AO16114" s="93"/>
    </row>
    <row r="16115" spans="28:41" x14ac:dyDescent="0.55000000000000004">
      <c r="AB16115" s="278" t="s">
        <v>58115</v>
      </c>
      <c r="AC16115" s="279">
        <v>25000</v>
      </c>
      <c r="AE16115" s="248" t="s">
        <v>15869</v>
      </c>
      <c r="AF16115" s="249">
        <v>1913244.32</v>
      </c>
      <c r="AH16115" s="228" t="s">
        <v>54196</v>
      </c>
      <c r="AI16115" s="229">
        <v>30013.91</v>
      </c>
      <c r="AK16115" s="207" t="s">
        <v>29863</v>
      </c>
      <c r="AL16115" s="208">
        <v>2348.36</v>
      </c>
      <c r="AM16115" s="93"/>
      <c r="AN16115" s="93"/>
      <c r="AO16115" s="93"/>
    </row>
    <row r="16116" spans="28:41" x14ac:dyDescent="0.55000000000000004">
      <c r="AB16116" s="278" t="s">
        <v>29221</v>
      </c>
      <c r="AC16116" s="279">
        <v>3177.16</v>
      </c>
      <c r="AE16116" s="248" t="s">
        <v>15870</v>
      </c>
      <c r="AF16116" s="249">
        <v>666714.61</v>
      </c>
      <c r="AH16116" s="228" t="s">
        <v>14966</v>
      </c>
      <c r="AI16116" s="229">
        <v>121470.08</v>
      </c>
      <c r="AK16116" s="207" t="s">
        <v>29864</v>
      </c>
      <c r="AL16116" s="208">
        <v>9009.56</v>
      </c>
      <c r="AM16116" s="93"/>
      <c r="AN16116" s="93"/>
      <c r="AO16116" s="93"/>
    </row>
    <row r="16117" spans="28:41" x14ac:dyDescent="0.55000000000000004">
      <c r="AB16117" s="278" t="s">
        <v>60965</v>
      </c>
      <c r="AC16117" s="279">
        <v>47491.91</v>
      </c>
      <c r="AE16117" s="248" t="s">
        <v>15871</v>
      </c>
      <c r="AF16117" s="249">
        <v>65330.81</v>
      </c>
      <c r="AH16117" s="228" t="s">
        <v>14967</v>
      </c>
      <c r="AI16117" s="229">
        <v>4088.65</v>
      </c>
      <c r="AK16117" s="207" t="s">
        <v>29865</v>
      </c>
      <c r="AL16117" s="208">
        <v>985806.6</v>
      </c>
      <c r="AM16117" s="93"/>
      <c r="AN16117" s="93"/>
      <c r="AO16117" s="93"/>
    </row>
    <row r="16118" spans="28:41" x14ac:dyDescent="0.55000000000000004">
      <c r="AB16118" s="278" t="s">
        <v>50782</v>
      </c>
      <c r="AC16118" s="279">
        <v>120</v>
      </c>
      <c r="AE16118" s="248" t="s">
        <v>15872</v>
      </c>
      <c r="AF16118" s="249">
        <v>636056.13</v>
      </c>
      <c r="AH16118" s="228" t="s">
        <v>14969</v>
      </c>
      <c r="AI16118" s="229">
        <v>3647.13</v>
      </c>
      <c r="AK16118" s="207" t="s">
        <v>29866</v>
      </c>
      <c r="AL16118" s="208">
        <v>305201.25</v>
      </c>
      <c r="AM16118" s="93"/>
      <c r="AN16118" s="93"/>
      <c r="AO16118" s="93"/>
    </row>
    <row r="16119" spans="28:41" x14ac:dyDescent="0.55000000000000004">
      <c r="AB16119" s="278" t="s">
        <v>29252</v>
      </c>
      <c r="AC16119" s="279">
        <v>24.56</v>
      </c>
      <c r="AE16119" s="248" t="s">
        <v>15873</v>
      </c>
      <c r="AF16119" s="249">
        <v>147788.99</v>
      </c>
      <c r="AH16119" s="228" t="s">
        <v>38821</v>
      </c>
      <c r="AI16119" s="229">
        <v>1481.24</v>
      </c>
      <c r="AK16119" s="207" t="s">
        <v>29867</v>
      </c>
      <c r="AL16119" s="208">
        <v>107945.5</v>
      </c>
      <c r="AM16119" s="93"/>
      <c r="AN16119" s="93"/>
      <c r="AO16119" s="93"/>
    </row>
    <row r="16120" spans="28:41" x14ac:dyDescent="0.55000000000000004">
      <c r="AB16120" s="278" t="s">
        <v>60966</v>
      </c>
      <c r="AC16120" s="279">
        <v>37.6</v>
      </c>
      <c r="AE16120" s="248" t="s">
        <v>63582</v>
      </c>
      <c r="AF16120" s="249">
        <v>20058.75</v>
      </c>
      <c r="AH16120" s="228" t="s">
        <v>14970</v>
      </c>
      <c r="AI16120" s="229">
        <v>158107.15</v>
      </c>
      <c r="AK16120" s="207" t="s">
        <v>29868</v>
      </c>
      <c r="AL16120" s="208">
        <v>74975</v>
      </c>
      <c r="AM16120" s="93"/>
      <c r="AN16120" s="93"/>
      <c r="AO16120" s="93"/>
    </row>
    <row r="16121" spans="28:41" x14ac:dyDescent="0.55000000000000004">
      <c r="AB16121" s="278" t="s">
        <v>29255</v>
      </c>
      <c r="AC16121" s="279">
        <v>12996</v>
      </c>
      <c r="AE16121" s="248" t="s">
        <v>49321</v>
      </c>
      <c r="AF16121" s="249">
        <v>81.319999999999993</v>
      </c>
      <c r="AH16121" s="228" t="s">
        <v>14971</v>
      </c>
      <c r="AI16121" s="229">
        <v>111746.37</v>
      </c>
      <c r="AK16121" s="207" t="s">
        <v>29869</v>
      </c>
      <c r="AL16121" s="208">
        <v>112756.25</v>
      </c>
      <c r="AM16121" s="93"/>
      <c r="AN16121" s="93"/>
      <c r="AO16121" s="93"/>
    </row>
    <row r="16122" spans="28:41" x14ac:dyDescent="0.55000000000000004">
      <c r="AB16122" s="278" t="s">
        <v>69526</v>
      </c>
      <c r="AC16122" s="279">
        <v>3206.44</v>
      </c>
      <c r="AE16122" s="248" t="s">
        <v>15876</v>
      </c>
      <c r="AF16122" s="249">
        <v>70158.11</v>
      </c>
      <c r="AH16122" s="228" t="s">
        <v>14972</v>
      </c>
      <c r="AI16122" s="229">
        <v>123706.25</v>
      </c>
      <c r="AK16122" s="207" t="s">
        <v>29870</v>
      </c>
      <c r="AL16122" s="208">
        <v>48316.37</v>
      </c>
      <c r="AM16122" s="93"/>
      <c r="AN16122" s="93"/>
      <c r="AO16122" s="93"/>
    </row>
    <row r="16123" spans="28:41" x14ac:dyDescent="0.55000000000000004">
      <c r="AB16123" s="278" t="s">
        <v>29279</v>
      </c>
      <c r="AC16123" s="279">
        <v>4636.2</v>
      </c>
      <c r="AE16123" s="248" t="s">
        <v>15877</v>
      </c>
      <c r="AF16123" s="249">
        <v>3111.31</v>
      </c>
      <c r="AH16123" s="228" t="s">
        <v>12981</v>
      </c>
      <c r="AI16123" s="229">
        <v>14063.38</v>
      </c>
      <c r="AK16123" s="207" t="s">
        <v>29871</v>
      </c>
      <c r="AL16123" s="208">
        <v>53679.49</v>
      </c>
      <c r="AM16123" s="93"/>
      <c r="AN16123" s="93"/>
      <c r="AO16123" s="93"/>
    </row>
    <row r="16124" spans="28:41" x14ac:dyDescent="0.55000000000000004">
      <c r="AB16124" s="278" t="s">
        <v>54588</v>
      </c>
      <c r="AC16124" s="279">
        <v>46307.66</v>
      </c>
      <c r="AE16124" s="248" t="s">
        <v>54218</v>
      </c>
      <c r="AF16124" s="249">
        <v>22052.05</v>
      </c>
      <c r="AH16124" s="228" t="s">
        <v>15017</v>
      </c>
      <c r="AI16124" s="229">
        <v>37726.22</v>
      </c>
      <c r="AK16124" s="207" t="s">
        <v>29872</v>
      </c>
      <c r="AL16124" s="208">
        <v>96442.31</v>
      </c>
      <c r="AM16124" s="93"/>
      <c r="AN16124" s="93"/>
      <c r="AO16124" s="93"/>
    </row>
    <row r="16125" spans="28:41" x14ac:dyDescent="0.55000000000000004">
      <c r="AB16125" s="278" t="s">
        <v>29280</v>
      </c>
      <c r="AC16125" s="279">
        <v>3897.22</v>
      </c>
      <c r="AE16125" s="248" t="s">
        <v>61130</v>
      </c>
      <c r="AF16125" s="249">
        <v>2000</v>
      </c>
      <c r="AH16125" s="228" t="s">
        <v>15018</v>
      </c>
      <c r="AI16125" s="229">
        <v>40268.39</v>
      </c>
      <c r="AK16125" s="207" t="s">
        <v>29873</v>
      </c>
      <c r="AL16125" s="208">
        <v>985806.6</v>
      </c>
      <c r="AM16125" s="93"/>
      <c r="AN16125" s="93"/>
      <c r="AO16125" s="93"/>
    </row>
    <row r="16126" spans="28:41" x14ac:dyDescent="0.55000000000000004">
      <c r="AB16126" s="278" t="s">
        <v>29281</v>
      </c>
      <c r="AC16126" s="279">
        <v>15000</v>
      </c>
      <c r="AE16126" s="248" t="s">
        <v>15880</v>
      </c>
      <c r="AF16126" s="249">
        <v>1564532.99</v>
      </c>
      <c r="AH16126" s="228" t="s">
        <v>47434</v>
      </c>
      <c r="AI16126" s="229">
        <v>570.74</v>
      </c>
      <c r="AK16126" s="207" t="s">
        <v>29874</v>
      </c>
      <c r="AL16126" s="208">
        <v>26681.41</v>
      </c>
      <c r="AM16126" s="93"/>
      <c r="AN16126" s="93"/>
      <c r="AO16126" s="93"/>
    </row>
    <row r="16127" spans="28:41" x14ac:dyDescent="0.55000000000000004">
      <c r="AB16127" s="278" t="s">
        <v>29282</v>
      </c>
      <c r="AC16127" s="279">
        <v>69098.399999999994</v>
      </c>
      <c r="AE16127" s="248" t="s">
        <v>54219</v>
      </c>
      <c r="AF16127" s="249">
        <v>561715.07999999996</v>
      </c>
      <c r="AH16127" s="228" t="s">
        <v>34460</v>
      </c>
      <c r="AI16127" s="229">
        <v>50325</v>
      </c>
      <c r="AK16127" s="207" t="s">
        <v>29875</v>
      </c>
      <c r="AL16127" s="208">
        <v>50142.34</v>
      </c>
      <c r="AM16127" s="93"/>
      <c r="AN16127" s="93"/>
      <c r="AO16127" s="93"/>
    </row>
    <row r="16128" spans="28:41" x14ac:dyDescent="0.55000000000000004">
      <c r="AB16128" s="278" t="s">
        <v>29283</v>
      </c>
      <c r="AC16128" s="279">
        <v>42208.58</v>
      </c>
      <c r="AE16128" s="248" t="s">
        <v>15881</v>
      </c>
      <c r="AF16128" s="249">
        <v>1055742.45</v>
      </c>
      <c r="AH16128" s="228" t="s">
        <v>34461</v>
      </c>
      <c r="AI16128" s="229">
        <v>51188.59</v>
      </c>
      <c r="AK16128" s="207" t="s">
        <v>29876</v>
      </c>
      <c r="AL16128" s="208">
        <v>305201.25</v>
      </c>
      <c r="AM16128" s="93"/>
      <c r="AN16128" s="93"/>
      <c r="AO16128" s="93"/>
    </row>
    <row r="16129" spans="28:41" x14ac:dyDescent="0.55000000000000004">
      <c r="AB16129" s="278" t="s">
        <v>29287</v>
      </c>
      <c r="AC16129" s="279">
        <v>50716</v>
      </c>
      <c r="AE16129" s="248" t="s">
        <v>40719</v>
      </c>
      <c r="AF16129" s="249">
        <v>1479.04</v>
      </c>
      <c r="AH16129" s="228" t="s">
        <v>54197</v>
      </c>
      <c r="AI16129" s="229">
        <v>1387.2</v>
      </c>
      <c r="AK16129" s="207" t="s">
        <v>29877</v>
      </c>
      <c r="AL16129" s="208">
        <v>23545.54</v>
      </c>
      <c r="AM16129" s="93"/>
      <c r="AN16129" s="93"/>
      <c r="AO16129" s="93"/>
    </row>
    <row r="16130" spans="28:41" x14ac:dyDescent="0.55000000000000004">
      <c r="AB16130" s="278" t="s">
        <v>29304</v>
      </c>
      <c r="AC16130" s="279">
        <v>22297.5</v>
      </c>
      <c r="AE16130" s="248" t="s">
        <v>15882</v>
      </c>
      <c r="AF16130" s="249">
        <v>172173.11</v>
      </c>
      <c r="AH16130" s="228" t="s">
        <v>15022</v>
      </c>
      <c r="AI16130" s="229">
        <v>656.64</v>
      </c>
      <c r="AK16130" s="207" t="s">
        <v>29878</v>
      </c>
      <c r="AL16130" s="208">
        <v>126303.18</v>
      </c>
      <c r="AM16130" s="93"/>
      <c r="AN16130" s="93"/>
      <c r="AO16130" s="93"/>
    </row>
    <row r="16131" spans="28:41" x14ac:dyDescent="0.55000000000000004">
      <c r="AB16131" s="278" t="s">
        <v>29305</v>
      </c>
      <c r="AC16131" s="279">
        <v>65743.88</v>
      </c>
      <c r="AE16131" s="248" t="s">
        <v>36033</v>
      </c>
      <c r="AF16131" s="249">
        <v>14338</v>
      </c>
      <c r="AH16131" s="228" t="s">
        <v>33050</v>
      </c>
      <c r="AI16131" s="229">
        <v>472084.17</v>
      </c>
      <c r="AK16131" s="207" t="s">
        <v>29879</v>
      </c>
      <c r="AL16131" s="208">
        <v>5963.73</v>
      </c>
      <c r="AM16131" s="93"/>
      <c r="AN16131" s="93"/>
      <c r="AO16131" s="93"/>
    </row>
    <row r="16132" spans="28:41" x14ac:dyDescent="0.55000000000000004">
      <c r="AB16132" s="278" t="s">
        <v>29307</v>
      </c>
      <c r="AC16132" s="279">
        <v>5498.11</v>
      </c>
      <c r="AE16132" s="248" t="s">
        <v>15884</v>
      </c>
      <c r="AF16132" s="249">
        <v>5709.36</v>
      </c>
      <c r="AH16132" s="228" t="s">
        <v>34462</v>
      </c>
      <c r="AI16132" s="229">
        <v>11000</v>
      </c>
      <c r="AK16132" s="207" t="s">
        <v>14457</v>
      </c>
      <c r="AL16132" s="208">
        <v>117379.06</v>
      </c>
      <c r="AM16132" s="93"/>
      <c r="AN16132" s="93"/>
      <c r="AO16132" s="93"/>
    </row>
    <row r="16133" spans="28:41" x14ac:dyDescent="0.55000000000000004">
      <c r="AB16133" s="278" t="s">
        <v>47623</v>
      </c>
      <c r="AC16133" s="279">
        <v>1927.63</v>
      </c>
      <c r="AE16133" s="248" t="s">
        <v>15885</v>
      </c>
      <c r="AF16133" s="249">
        <v>286185.46000000002</v>
      </c>
      <c r="AH16133" s="228" t="s">
        <v>43145</v>
      </c>
      <c r="AI16133" s="229">
        <v>484988.8</v>
      </c>
      <c r="AK16133" s="207" t="s">
        <v>14458</v>
      </c>
      <c r="AL16133" s="208">
        <v>16824.43</v>
      </c>
      <c r="AM16133" s="93"/>
      <c r="AN16133" s="93"/>
      <c r="AO16133" s="93"/>
    </row>
    <row r="16134" spans="28:41" x14ac:dyDescent="0.55000000000000004">
      <c r="AB16134" s="278" t="s">
        <v>39581</v>
      </c>
      <c r="AC16134" s="279">
        <v>32112.5</v>
      </c>
      <c r="AE16134" s="248" t="s">
        <v>48421</v>
      </c>
      <c r="AF16134" s="249">
        <v>-113805.75999999999</v>
      </c>
      <c r="AH16134" s="228" t="s">
        <v>43146</v>
      </c>
      <c r="AI16134" s="229">
        <v>540</v>
      </c>
      <c r="AK16134" s="207" t="s">
        <v>29880</v>
      </c>
      <c r="AL16134" s="208">
        <v>4753.54</v>
      </c>
      <c r="AM16134" s="93"/>
      <c r="AN16134" s="93"/>
      <c r="AO16134" s="93"/>
    </row>
    <row r="16135" spans="28:41" x14ac:dyDescent="0.55000000000000004">
      <c r="AB16135" s="278" t="s">
        <v>69527</v>
      </c>
      <c r="AC16135" s="279">
        <v>3086.08</v>
      </c>
      <c r="AE16135" s="248" t="s">
        <v>58364</v>
      </c>
      <c r="AF16135" s="249">
        <v>426280.93</v>
      </c>
      <c r="AH16135" s="228" t="s">
        <v>15024</v>
      </c>
      <c r="AI16135" s="229">
        <v>4556.04</v>
      </c>
      <c r="AK16135" s="207" t="s">
        <v>29881</v>
      </c>
      <c r="AL16135" s="208">
        <v>8750</v>
      </c>
      <c r="AM16135" s="93"/>
      <c r="AN16135" s="93"/>
      <c r="AO16135" s="93"/>
    </row>
    <row r="16136" spans="28:41" x14ac:dyDescent="0.55000000000000004">
      <c r="AB16136" s="278" t="s">
        <v>29308</v>
      </c>
      <c r="AC16136" s="279">
        <v>4764.5</v>
      </c>
      <c r="AE16136" s="248" t="s">
        <v>36034</v>
      </c>
      <c r="AF16136" s="249">
        <v>5464476.5099999998</v>
      </c>
      <c r="AH16136" s="228" t="s">
        <v>50589</v>
      </c>
      <c r="AI16136" s="229">
        <v>13569.25</v>
      </c>
      <c r="AK16136" s="207" t="s">
        <v>29882</v>
      </c>
      <c r="AL16136" s="208">
        <v>49825.25</v>
      </c>
      <c r="AM16136" s="93"/>
      <c r="AN16136" s="93"/>
      <c r="AO16136" s="93"/>
    </row>
    <row r="16137" spans="28:41" x14ac:dyDescent="0.55000000000000004">
      <c r="AB16137" s="278" t="s">
        <v>29309</v>
      </c>
      <c r="AC16137" s="279">
        <v>1146.74</v>
      </c>
      <c r="AE16137" s="248" t="s">
        <v>63583</v>
      </c>
      <c r="AF16137" s="249">
        <v>45878.39</v>
      </c>
      <c r="AH16137" s="228" t="s">
        <v>15026</v>
      </c>
      <c r="AI16137" s="229">
        <v>89141.68</v>
      </c>
      <c r="AK16137" s="207" t="s">
        <v>29883</v>
      </c>
      <c r="AL16137" s="208">
        <v>214069.49</v>
      </c>
      <c r="AM16137" s="93"/>
      <c r="AN16137" s="93"/>
      <c r="AO16137" s="93"/>
    </row>
    <row r="16138" spans="28:41" x14ac:dyDescent="0.55000000000000004">
      <c r="AB16138" s="278" t="s">
        <v>60967</v>
      </c>
      <c r="AC16138" s="279">
        <v>198979.52</v>
      </c>
      <c r="AE16138" s="248" t="s">
        <v>34589</v>
      </c>
      <c r="AF16138" s="249">
        <v>61911.13</v>
      </c>
      <c r="AH16138" s="228" t="s">
        <v>15027</v>
      </c>
      <c r="AI16138" s="229">
        <v>129070.05</v>
      </c>
      <c r="AK16138" s="207" t="s">
        <v>29884</v>
      </c>
      <c r="AL16138" s="208">
        <v>554.63</v>
      </c>
      <c r="AM16138" s="93"/>
      <c r="AN16138" s="93"/>
      <c r="AO16138" s="93"/>
    </row>
    <row r="16139" spans="28:41" x14ac:dyDescent="0.55000000000000004">
      <c r="AB16139" s="278" t="s">
        <v>59358</v>
      </c>
      <c r="AC16139" s="279">
        <v>62258.99</v>
      </c>
      <c r="AE16139" s="248" t="s">
        <v>34590</v>
      </c>
      <c r="AF16139" s="249">
        <v>42800</v>
      </c>
      <c r="AH16139" s="228" t="s">
        <v>34463</v>
      </c>
      <c r="AI16139" s="229">
        <v>12471.96</v>
      </c>
      <c r="AK16139" s="207" t="s">
        <v>14459</v>
      </c>
      <c r="AL16139" s="208">
        <v>147113.22</v>
      </c>
      <c r="AM16139" s="93"/>
      <c r="AN16139" s="93"/>
      <c r="AO16139" s="93"/>
    </row>
    <row r="16140" spans="28:41" x14ac:dyDescent="0.55000000000000004">
      <c r="AB16140" s="278" t="s">
        <v>62408</v>
      </c>
      <c r="AC16140" s="279">
        <v>809073.23</v>
      </c>
      <c r="AE16140" s="248" t="s">
        <v>15931</v>
      </c>
      <c r="AF16140" s="249">
        <v>37780</v>
      </c>
      <c r="AH16140" s="228" t="s">
        <v>38827</v>
      </c>
      <c r="AI16140" s="229">
        <v>251117.4</v>
      </c>
      <c r="AK16140" s="207" t="s">
        <v>14460</v>
      </c>
      <c r="AL16140" s="208">
        <v>88923.39</v>
      </c>
      <c r="AM16140" s="93"/>
      <c r="AN16140" s="93"/>
      <c r="AO16140" s="93"/>
    </row>
    <row r="16141" spans="28:41" x14ac:dyDescent="0.55000000000000004">
      <c r="AB16141" s="278" t="s">
        <v>61715</v>
      </c>
      <c r="AC16141" s="279">
        <v>239440</v>
      </c>
      <c r="AE16141" s="248" t="s">
        <v>34591</v>
      </c>
      <c r="AF16141" s="249">
        <v>322157.19</v>
      </c>
      <c r="AH16141" s="228" t="s">
        <v>34464</v>
      </c>
      <c r="AI16141" s="229">
        <v>37937.5</v>
      </c>
      <c r="AK16141" s="207" t="s">
        <v>14461</v>
      </c>
      <c r="AL16141" s="208">
        <v>22287.119999999999</v>
      </c>
      <c r="AM16141" s="93"/>
      <c r="AN16141" s="93"/>
      <c r="AO16141" s="93"/>
    </row>
    <row r="16142" spans="28:41" x14ac:dyDescent="0.55000000000000004">
      <c r="AB16142" s="278" t="s">
        <v>29352</v>
      </c>
      <c r="AC16142" s="279">
        <v>175333.22</v>
      </c>
      <c r="AE16142" s="248" t="s">
        <v>13095</v>
      </c>
      <c r="AF16142" s="249">
        <v>1680</v>
      </c>
      <c r="AH16142" s="228" t="s">
        <v>12983</v>
      </c>
      <c r="AI16142" s="229">
        <v>210358.85</v>
      </c>
      <c r="AK16142" s="207" t="s">
        <v>29885</v>
      </c>
      <c r="AL16142" s="208">
        <v>1379383.88</v>
      </c>
      <c r="AM16142" s="93"/>
      <c r="AN16142" s="93"/>
      <c r="AO16142" s="93"/>
    </row>
    <row r="16143" spans="28:41" x14ac:dyDescent="0.55000000000000004">
      <c r="AB16143" s="278" t="s">
        <v>29353</v>
      </c>
      <c r="AC16143" s="279">
        <v>419849.95</v>
      </c>
      <c r="AE16143" s="248" t="s">
        <v>13096</v>
      </c>
      <c r="AF16143" s="249">
        <v>34356.25</v>
      </c>
      <c r="AH16143" s="228" t="s">
        <v>15032</v>
      </c>
      <c r="AI16143" s="229">
        <v>7276</v>
      </c>
      <c r="AK16143" s="207" t="s">
        <v>29886</v>
      </c>
      <c r="AL16143" s="208">
        <v>14804.02</v>
      </c>
      <c r="AM16143" s="93"/>
      <c r="AN16143" s="93"/>
      <c r="AO16143" s="93"/>
    </row>
    <row r="16144" spans="28:41" x14ac:dyDescent="0.55000000000000004">
      <c r="AB16144" s="278" t="s">
        <v>29354</v>
      </c>
      <c r="AC16144" s="279">
        <v>176916.85</v>
      </c>
      <c r="AE16144" s="248" t="s">
        <v>13097</v>
      </c>
      <c r="AF16144" s="249">
        <v>15608.21</v>
      </c>
      <c r="AH16144" s="228" t="s">
        <v>15033</v>
      </c>
      <c r="AI16144" s="229">
        <v>51553.03</v>
      </c>
      <c r="AK16144" s="207" t="s">
        <v>29887</v>
      </c>
      <c r="AL16144" s="208">
        <v>177160.57</v>
      </c>
      <c r="AM16144" s="93"/>
      <c r="AN16144" s="93"/>
      <c r="AO16144" s="93"/>
    </row>
    <row r="16145" spans="28:41" x14ac:dyDescent="0.55000000000000004">
      <c r="AB16145" s="278" t="s">
        <v>62409</v>
      </c>
      <c r="AC16145" s="279">
        <v>27640</v>
      </c>
      <c r="AE16145" s="248" t="s">
        <v>34592</v>
      </c>
      <c r="AF16145" s="249">
        <v>155750</v>
      </c>
      <c r="AH16145" s="228" t="s">
        <v>15034</v>
      </c>
      <c r="AI16145" s="229">
        <v>1053947.93</v>
      </c>
      <c r="AK16145" s="207" t="s">
        <v>14462</v>
      </c>
      <c r="AL16145" s="208">
        <v>4143635.17</v>
      </c>
      <c r="AM16145" s="93"/>
      <c r="AN16145" s="93"/>
      <c r="AO16145" s="93"/>
    </row>
    <row r="16146" spans="28:41" x14ac:dyDescent="0.55000000000000004">
      <c r="AB16146" s="278" t="s">
        <v>29356</v>
      </c>
      <c r="AC16146" s="279">
        <v>5383.9</v>
      </c>
      <c r="AE16146" s="248" t="s">
        <v>48424</v>
      </c>
      <c r="AF16146" s="249">
        <v>25125.14</v>
      </c>
      <c r="AH16146" s="228" t="s">
        <v>15035</v>
      </c>
      <c r="AI16146" s="229">
        <v>-552.35</v>
      </c>
      <c r="AK16146" s="207" t="s">
        <v>29888</v>
      </c>
      <c r="AL16146" s="208">
        <v>625186.80000000005</v>
      </c>
      <c r="AM16146" s="93"/>
      <c r="AN16146" s="93"/>
      <c r="AO16146" s="93"/>
    </row>
    <row r="16147" spans="28:41" x14ac:dyDescent="0.55000000000000004">
      <c r="AB16147" s="278" t="s">
        <v>69528</v>
      </c>
      <c r="AC16147" s="279">
        <v>1540.13</v>
      </c>
      <c r="AE16147" s="248" t="s">
        <v>43161</v>
      </c>
      <c r="AF16147" s="249">
        <v>1050</v>
      </c>
      <c r="AH16147" s="228" t="s">
        <v>48411</v>
      </c>
      <c r="AI16147" s="229">
        <v>764021</v>
      </c>
      <c r="AK16147" s="207" t="s">
        <v>29889</v>
      </c>
      <c r="AL16147" s="208">
        <v>53679.49</v>
      </c>
      <c r="AM16147" s="93"/>
      <c r="AN16147" s="93"/>
      <c r="AO16147" s="93"/>
    </row>
    <row r="16148" spans="28:41" x14ac:dyDescent="0.55000000000000004">
      <c r="AB16148" s="278" t="s">
        <v>14415</v>
      </c>
      <c r="AC16148" s="279">
        <v>27225.200000000001</v>
      </c>
      <c r="AE16148" s="248" t="s">
        <v>13098</v>
      </c>
      <c r="AF16148" s="249">
        <v>30925</v>
      </c>
      <c r="AH16148" s="228" t="s">
        <v>49313</v>
      </c>
      <c r="AI16148" s="229">
        <v>113074.48</v>
      </c>
      <c r="AK16148" s="207" t="s">
        <v>29890</v>
      </c>
      <c r="AL16148" s="208">
        <v>50512.43</v>
      </c>
      <c r="AM16148" s="93"/>
      <c r="AN16148" s="93"/>
      <c r="AO16148" s="93"/>
    </row>
    <row r="16149" spans="28:41" x14ac:dyDescent="0.55000000000000004">
      <c r="AB16149" s="278" t="s">
        <v>29357</v>
      </c>
      <c r="AC16149" s="279">
        <v>317550</v>
      </c>
      <c r="AE16149" s="248" t="s">
        <v>13099</v>
      </c>
      <c r="AF16149" s="249">
        <v>22231.67</v>
      </c>
      <c r="AH16149" s="228" t="s">
        <v>15087</v>
      </c>
      <c r="AI16149" s="229">
        <v>99867.38</v>
      </c>
      <c r="AK16149" s="207" t="s">
        <v>29891</v>
      </c>
      <c r="AL16149" s="208">
        <v>84081.99</v>
      </c>
      <c r="AM16149" s="93"/>
      <c r="AN16149" s="93"/>
      <c r="AO16149" s="93"/>
    </row>
    <row r="16150" spans="28:41" x14ac:dyDescent="0.55000000000000004">
      <c r="AB16150" s="278" t="s">
        <v>54589</v>
      </c>
      <c r="AC16150" s="279">
        <v>78103.199999999997</v>
      </c>
      <c r="AE16150" s="248" t="s">
        <v>15938</v>
      </c>
      <c r="AF16150" s="249">
        <v>273925.09000000003</v>
      </c>
      <c r="AH16150" s="228" t="s">
        <v>15088</v>
      </c>
      <c r="AI16150" s="229">
        <v>308638.52</v>
      </c>
      <c r="AK16150" s="207" t="s">
        <v>14463</v>
      </c>
      <c r="AL16150" s="208">
        <v>2592964.89</v>
      </c>
      <c r="AM16150" s="93"/>
      <c r="AN16150" s="93"/>
      <c r="AO16150" s="93"/>
    </row>
    <row r="16151" spans="28:41" x14ac:dyDescent="0.55000000000000004">
      <c r="AB16151" s="278" t="s">
        <v>60968</v>
      </c>
      <c r="AC16151" s="279">
        <v>4221.67</v>
      </c>
      <c r="AE16151" s="248" t="s">
        <v>13100</v>
      </c>
      <c r="AF16151" s="249">
        <v>448.62</v>
      </c>
      <c r="AH16151" s="228" t="s">
        <v>48412</v>
      </c>
      <c r="AI16151" s="229">
        <v>26533.19</v>
      </c>
      <c r="AK16151" s="207" t="s">
        <v>29892</v>
      </c>
      <c r="AL16151" s="208">
        <v>-4097.88</v>
      </c>
      <c r="AM16151" s="93"/>
      <c r="AN16151" s="93"/>
      <c r="AO16151" s="93"/>
    </row>
    <row r="16152" spans="28:41" x14ac:dyDescent="0.55000000000000004">
      <c r="AB16152" s="278" t="s">
        <v>14416</v>
      </c>
      <c r="AC16152" s="279">
        <v>3942.8</v>
      </c>
      <c r="AE16152" s="248" t="s">
        <v>13101</v>
      </c>
      <c r="AF16152" s="249">
        <v>77886.100000000006</v>
      </c>
      <c r="AH16152" s="228" t="s">
        <v>15089</v>
      </c>
      <c r="AI16152" s="229">
        <v>363594.98</v>
      </c>
      <c r="AK16152" s="207" t="s">
        <v>29893</v>
      </c>
      <c r="AL16152" s="208">
        <v>18000</v>
      </c>
      <c r="AM16152" s="93"/>
      <c r="AN16152" s="93"/>
      <c r="AO16152" s="93"/>
    </row>
    <row r="16153" spans="28:41" x14ac:dyDescent="0.55000000000000004">
      <c r="AB16153" s="278" t="s">
        <v>70969</v>
      </c>
      <c r="AC16153" s="279">
        <v>913.9</v>
      </c>
      <c r="AE16153" s="248" t="s">
        <v>13102</v>
      </c>
      <c r="AF16153" s="249">
        <v>157570.1</v>
      </c>
      <c r="AH16153" s="228" t="s">
        <v>47435</v>
      </c>
      <c r="AI16153" s="229">
        <v>462</v>
      </c>
      <c r="AK16153" s="207" t="s">
        <v>29894</v>
      </c>
      <c r="AL16153" s="208">
        <v>7540</v>
      </c>
      <c r="AM16153" s="93"/>
      <c r="AN16153" s="93"/>
      <c r="AO16153" s="93"/>
    </row>
    <row r="16154" spans="28:41" x14ac:dyDescent="0.55000000000000004">
      <c r="AB16154" s="278" t="s">
        <v>29358</v>
      </c>
      <c r="AC16154" s="279">
        <v>2400</v>
      </c>
      <c r="AE16154" s="248" t="s">
        <v>13103</v>
      </c>
      <c r="AF16154" s="249">
        <v>43211.6</v>
      </c>
      <c r="AH16154" s="228" t="s">
        <v>47436</v>
      </c>
      <c r="AI16154" s="229">
        <v>2365.7800000000002</v>
      </c>
      <c r="AK16154" s="207" t="s">
        <v>29895</v>
      </c>
      <c r="AL16154" s="208">
        <v>333.33</v>
      </c>
      <c r="AM16154" s="93"/>
      <c r="AN16154" s="93"/>
      <c r="AO16154" s="93"/>
    </row>
    <row r="16155" spans="28:41" x14ac:dyDescent="0.55000000000000004">
      <c r="AB16155" s="278" t="s">
        <v>29360</v>
      </c>
      <c r="AC16155" s="279">
        <v>8638</v>
      </c>
      <c r="AE16155" s="248" t="s">
        <v>15939</v>
      </c>
      <c r="AF16155" s="249">
        <v>31493.52</v>
      </c>
      <c r="AH16155" s="228" t="s">
        <v>15090</v>
      </c>
      <c r="AI16155" s="229">
        <v>161764.49</v>
      </c>
      <c r="AK16155" s="207" t="s">
        <v>29896</v>
      </c>
      <c r="AL16155" s="208">
        <v>2480</v>
      </c>
      <c r="AM16155" s="93"/>
      <c r="AN16155" s="93"/>
      <c r="AO16155" s="93"/>
    </row>
    <row r="16156" spans="28:41" x14ac:dyDescent="0.55000000000000004">
      <c r="AB16156" s="278" t="s">
        <v>29361</v>
      </c>
      <c r="AC16156" s="279">
        <v>179856.28</v>
      </c>
      <c r="AE16156" s="248" t="s">
        <v>15940</v>
      </c>
      <c r="AF16156" s="249">
        <v>993.5</v>
      </c>
      <c r="AH16156" s="228" t="s">
        <v>15091</v>
      </c>
      <c r="AI16156" s="229">
        <v>41603.22</v>
      </c>
      <c r="AK16156" s="207" t="s">
        <v>29897</v>
      </c>
      <c r="AL16156" s="208">
        <v>705</v>
      </c>
      <c r="AM16156" s="93"/>
      <c r="AN16156" s="93"/>
      <c r="AO16156" s="93"/>
    </row>
    <row r="16157" spans="28:41" x14ac:dyDescent="0.55000000000000004">
      <c r="AB16157" s="278" t="s">
        <v>29362</v>
      </c>
      <c r="AC16157" s="279">
        <v>455343.11</v>
      </c>
      <c r="AE16157" s="248" t="s">
        <v>15941</v>
      </c>
      <c r="AF16157" s="249">
        <v>1166.44</v>
      </c>
      <c r="AH16157" s="228" t="s">
        <v>15092</v>
      </c>
      <c r="AI16157" s="229">
        <v>80304.53</v>
      </c>
      <c r="AK16157" s="207" t="s">
        <v>29898</v>
      </c>
      <c r="AL16157" s="208">
        <v>3025</v>
      </c>
      <c r="AM16157" s="93"/>
      <c r="AN16157" s="93"/>
      <c r="AO16157" s="93"/>
    </row>
    <row r="16158" spans="28:41" x14ac:dyDescent="0.55000000000000004">
      <c r="AB16158" s="278" t="s">
        <v>58795</v>
      </c>
      <c r="AC16158" s="279">
        <v>205849.12</v>
      </c>
      <c r="AE16158" s="248" t="s">
        <v>15942</v>
      </c>
      <c r="AF16158" s="249">
        <v>383.92</v>
      </c>
      <c r="AH16158" s="228" t="s">
        <v>15093</v>
      </c>
      <c r="AI16158" s="229">
        <v>44372.01</v>
      </c>
      <c r="AK16158" s="207" t="s">
        <v>29899</v>
      </c>
      <c r="AL16158" s="208">
        <v>850</v>
      </c>
      <c r="AM16158" s="93"/>
      <c r="AN16158" s="93"/>
      <c r="AO16158" s="93"/>
    </row>
    <row r="16159" spans="28:41" x14ac:dyDescent="0.55000000000000004">
      <c r="AB16159" s="278" t="s">
        <v>29363</v>
      </c>
      <c r="AC16159" s="279">
        <v>1152.83</v>
      </c>
      <c r="AE16159" s="248" t="s">
        <v>56763</v>
      </c>
      <c r="AF16159" s="249">
        <v>645</v>
      </c>
      <c r="AH16159" s="228" t="s">
        <v>35965</v>
      </c>
      <c r="AI16159" s="229">
        <v>11257</v>
      </c>
      <c r="AK16159" s="207" t="s">
        <v>29900</v>
      </c>
      <c r="AL16159" s="208">
        <v>990.33</v>
      </c>
      <c r="AM16159" s="93"/>
      <c r="AN16159" s="93"/>
      <c r="AO16159" s="93"/>
    </row>
    <row r="16160" spans="28:41" x14ac:dyDescent="0.55000000000000004">
      <c r="AB16160" s="278" t="s">
        <v>29364</v>
      </c>
      <c r="AC16160" s="279">
        <v>1549.77</v>
      </c>
      <c r="AE16160" s="248" t="s">
        <v>55562</v>
      </c>
      <c r="AF16160" s="249">
        <v>8290</v>
      </c>
      <c r="AH16160" s="228" t="s">
        <v>49314</v>
      </c>
      <c r="AI16160" s="229">
        <v>294</v>
      </c>
      <c r="AK16160" s="207" t="s">
        <v>29901</v>
      </c>
      <c r="AL16160" s="208">
        <v>1138.3399999999999</v>
      </c>
      <c r="AM16160" s="93"/>
      <c r="AN16160" s="93"/>
      <c r="AO16160" s="93"/>
    </row>
    <row r="16161" spans="28:41" x14ac:dyDescent="0.55000000000000004">
      <c r="AB16161" s="278" t="s">
        <v>29365</v>
      </c>
      <c r="AC16161" s="279">
        <v>48650</v>
      </c>
      <c r="AE16161" s="248" t="s">
        <v>13104</v>
      </c>
      <c r="AF16161" s="249">
        <v>329732.8</v>
      </c>
      <c r="AH16161" s="228" t="s">
        <v>47437</v>
      </c>
      <c r="AI16161" s="229">
        <v>247.4</v>
      </c>
      <c r="AK16161" s="207" t="s">
        <v>29902</v>
      </c>
      <c r="AL16161" s="208">
        <v>741</v>
      </c>
      <c r="AM16161" s="93"/>
      <c r="AN16161" s="93"/>
      <c r="AO16161" s="93"/>
    </row>
    <row r="16162" spans="28:41" x14ac:dyDescent="0.55000000000000004">
      <c r="AB16162" s="278" t="s">
        <v>69529</v>
      </c>
      <c r="AC16162" s="279">
        <v>4008</v>
      </c>
      <c r="AE16162" s="248" t="s">
        <v>13105</v>
      </c>
      <c r="AF16162" s="249">
        <v>186212.58</v>
      </c>
      <c r="AH16162" s="228" t="s">
        <v>34470</v>
      </c>
      <c r="AI16162" s="229">
        <v>86315.37</v>
      </c>
      <c r="AK16162" s="207" t="s">
        <v>29903</v>
      </c>
      <c r="AL16162" s="208">
        <v>572</v>
      </c>
      <c r="AM16162" s="93"/>
      <c r="AN16162" s="93"/>
      <c r="AO16162" s="93"/>
    </row>
    <row r="16163" spans="28:41" x14ac:dyDescent="0.55000000000000004">
      <c r="AB16163" s="278" t="s">
        <v>62410</v>
      </c>
      <c r="AC16163" s="279">
        <v>3220.03</v>
      </c>
      <c r="AE16163" s="248" t="s">
        <v>36041</v>
      </c>
      <c r="AF16163" s="249">
        <v>7940.07</v>
      </c>
      <c r="AH16163" s="228" t="s">
        <v>33054</v>
      </c>
      <c r="AI16163" s="229">
        <v>1961308.95</v>
      </c>
      <c r="AK16163" s="207" t="s">
        <v>29904</v>
      </c>
      <c r="AL16163" s="208">
        <v>35098.43</v>
      </c>
      <c r="AM16163" s="93"/>
      <c r="AN16163" s="93"/>
      <c r="AO16163" s="93"/>
    </row>
    <row r="16164" spans="28:41" x14ac:dyDescent="0.55000000000000004">
      <c r="AB16164" s="278" t="s">
        <v>63531</v>
      </c>
      <c r="AC16164" s="279">
        <v>1386.81</v>
      </c>
      <c r="AE16164" s="248" t="s">
        <v>33131</v>
      </c>
      <c r="AF16164" s="249">
        <v>3923.82</v>
      </c>
      <c r="AH16164" s="228" t="s">
        <v>15095</v>
      </c>
      <c r="AI16164" s="229">
        <v>9815.67</v>
      </c>
      <c r="AK16164" s="207" t="s">
        <v>29905</v>
      </c>
      <c r="AL16164" s="208">
        <v>601.71</v>
      </c>
      <c r="AM16164" s="93"/>
      <c r="AN16164" s="93"/>
      <c r="AO16164" s="93"/>
    </row>
    <row r="16165" spans="28:41" x14ac:dyDescent="0.55000000000000004">
      <c r="AB16165" s="278" t="s">
        <v>63532</v>
      </c>
      <c r="AC16165" s="279">
        <v>714193.52</v>
      </c>
      <c r="AE16165" s="248" t="s">
        <v>31671</v>
      </c>
      <c r="AF16165" s="249">
        <v>563705.5</v>
      </c>
      <c r="AH16165" s="228" t="s">
        <v>15096</v>
      </c>
      <c r="AI16165" s="229">
        <v>1000</v>
      </c>
      <c r="AK16165" s="207" t="s">
        <v>29906</v>
      </c>
      <c r="AL16165" s="208">
        <v>953</v>
      </c>
      <c r="AM16165" s="93"/>
      <c r="AN16165" s="93"/>
      <c r="AO16165" s="93"/>
    </row>
    <row r="16166" spans="28:41" x14ac:dyDescent="0.55000000000000004">
      <c r="AB16166" s="278" t="s">
        <v>69530</v>
      </c>
      <c r="AC16166" s="279">
        <v>42000</v>
      </c>
      <c r="AE16166" s="248" t="s">
        <v>45964</v>
      </c>
      <c r="AF16166" s="249">
        <v>-5618.25</v>
      </c>
      <c r="AH16166" s="228" t="s">
        <v>33055</v>
      </c>
      <c r="AI16166" s="229">
        <v>197200</v>
      </c>
      <c r="AK16166" s="207" t="s">
        <v>29907</v>
      </c>
      <c r="AL16166" s="208">
        <v>804</v>
      </c>
      <c r="AM16166" s="93"/>
      <c r="AN16166" s="93"/>
      <c r="AO16166" s="93"/>
    </row>
    <row r="16167" spans="28:41" x14ac:dyDescent="0.55000000000000004">
      <c r="AB16167" s="278" t="s">
        <v>69531</v>
      </c>
      <c r="AC16167" s="279">
        <v>-4063.41</v>
      </c>
      <c r="AE16167" s="248" t="s">
        <v>15976</v>
      </c>
      <c r="AF16167" s="249">
        <v>4920</v>
      </c>
      <c r="AH16167" s="228" t="s">
        <v>54198</v>
      </c>
      <c r="AI16167" s="229">
        <v>81280.52</v>
      </c>
      <c r="AK16167" s="207" t="s">
        <v>29908</v>
      </c>
      <c r="AL16167" s="208">
        <v>495</v>
      </c>
      <c r="AM16167" s="93"/>
      <c r="AN16167" s="93"/>
      <c r="AO16167" s="93"/>
    </row>
    <row r="16168" spans="28:41" x14ac:dyDescent="0.55000000000000004">
      <c r="AB16168" s="278" t="s">
        <v>14418</v>
      </c>
      <c r="AC16168" s="279">
        <v>450744.14</v>
      </c>
      <c r="AE16168" s="248" t="s">
        <v>33141</v>
      </c>
      <c r="AF16168" s="249">
        <v>14733.02</v>
      </c>
      <c r="AH16168" s="228" t="s">
        <v>15097</v>
      </c>
      <c r="AI16168" s="229">
        <v>261001.95</v>
      </c>
      <c r="AK16168" s="207" t="s">
        <v>29909</v>
      </c>
      <c r="AL16168" s="208">
        <v>13375.15</v>
      </c>
      <c r="AM16168" s="93"/>
      <c r="AN16168" s="93"/>
      <c r="AO16168" s="93"/>
    </row>
    <row r="16169" spans="28:41" x14ac:dyDescent="0.55000000000000004">
      <c r="AB16169" s="278" t="s">
        <v>29370</v>
      </c>
      <c r="AC16169" s="279">
        <v>103729.93</v>
      </c>
      <c r="AE16169" s="248" t="s">
        <v>36045</v>
      </c>
      <c r="AF16169" s="249">
        <v>11780.72</v>
      </c>
      <c r="AH16169" s="228" t="s">
        <v>15098</v>
      </c>
      <c r="AI16169" s="229">
        <v>149473.13</v>
      </c>
      <c r="AK16169" s="207" t="s">
        <v>29910</v>
      </c>
      <c r="AL16169" s="208">
        <v>4621.6099999999997</v>
      </c>
      <c r="AM16169" s="93"/>
      <c r="AN16169" s="93"/>
      <c r="AO16169" s="93"/>
    </row>
    <row r="16170" spans="28:41" x14ac:dyDescent="0.55000000000000004">
      <c r="AB16170" s="278" t="s">
        <v>29371</v>
      </c>
      <c r="AC16170" s="279">
        <v>215387.23</v>
      </c>
      <c r="AE16170" s="248" t="s">
        <v>15981</v>
      </c>
      <c r="AF16170" s="249">
        <v>1394.07</v>
      </c>
      <c r="AH16170" s="228" t="s">
        <v>15099</v>
      </c>
      <c r="AI16170" s="229">
        <v>43851.32</v>
      </c>
      <c r="AK16170" s="207" t="s">
        <v>29911</v>
      </c>
      <c r="AL16170" s="208">
        <v>2000</v>
      </c>
      <c r="AM16170" s="93"/>
      <c r="AN16170" s="93"/>
      <c r="AO16170" s="93"/>
    </row>
    <row r="16171" spans="28:41" x14ac:dyDescent="0.55000000000000004">
      <c r="AB16171" s="278" t="s">
        <v>70216</v>
      </c>
      <c r="AC16171" s="279">
        <v>13664</v>
      </c>
      <c r="AE16171" s="248" t="s">
        <v>33143</v>
      </c>
      <c r="AF16171" s="249">
        <v>2955.52</v>
      </c>
      <c r="AH16171" s="228" t="s">
        <v>15101</v>
      </c>
      <c r="AI16171" s="229">
        <v>44572.25</v>
      </c>
      <c r="AK16171" s="207" t="s">
        <v>29912</v>
      </c>
      <c r="AL16171" s="208">
        <v>4117</v>
      </c>
      <c r="AM16171" s="93"/>
      <c r="AN16171" s="93"/>
      <c r="AO16171" s="93"/>
    </row>
    <row r="16172" spans="28:41" x14ac:dyDescent="0.55000000000000004">
      <c r="AB16172" s="278" t="s">
        <v>69532</v>
      </c>
      <c r="AC16172" s="279">
        <v>60000.01</v>
      </c>
      <c r="AE16172" s="248" t="s">
        <v>33144</v>
      </c>
      <c r="AF16172" s="249">
        <v>1831.71</v>
      </c>
      <c r="AH16172" s="228" t="s">
        <v>15102</v>
      </c>
      <c r="AI16172" s="229">
        <v>380</v>
      </c>
      <c r="AK16172" s="207" t="s">
        <v>29913</v>
      </c>
      <c r="AL16172" s="208">
        <v>600</v>
      </c>
      <c r="AM16172" s="93"/>
      <c r="AN16172" s="93"/>
      <c r="AO16172" s="93"/>
    </row>
    <row r="16173" spans="28:41" x14ac:dyDescent="0.55000000000000004">
      <c r="AB16173" s="278" t="s">
        <v>29394</v>
      </c>
      <c r="AC16173" s="279">
        <v>15056.86</v>
      </c>
      <c r="AE16173" s="248" t="s">
        <v>15982</v>
      </c>
      <c r="AF16173" s="249">
        <v>6.2</v>
      </c>
      <c r="AH16173" s="228" t="s">
        <v>54199</v>
      </c>
      <c r="AI16173" s="229">
        <v>7140</v>
      </c>
      <c r="AK16173" s="207" t="s">
        <v>29914</v>
      </c>
      <c r="AL16173" s="208">
        <v>4400.3599999999997</v>
      </c>
      <c r="AM16173" s="93"/>
      <c r="AN16173" s="93"/>
      <c r="AO16173" s="93"/>
    </row>
    <row r="16174" spans="28:41" x14ac:dyDescent="0.55000000000000004">
      <c r="AB16174" s="278" t="s">
        <v>54590</v>
      </c>
      <c r="AC16174" s="279">
        <v>7500</v>
      </c>
      <c r="AE16174" s="248" t="s">
        <v>15983</v>
      </c>
      <c r="AF16174" s="249">
        <v>6845</v>
      </c>
      <c r="AH16174" s="228" t="s">
        <v>15104</v>
      </c>
      <c r="AI16174" s="229">
        <v>185141.81</v>
      </c>
      <c r="AK16174" s="207" t="s">
        <v>29915</v>
      </c>
      <c r="AL16174" s="208">
        <v>267.94</v>
      </c>
      <c r="AM16174" s="93"/>
      <c r="AN16174" s="93"/>
      <c r="AO16174" s="93"/>
    </row>
    <row r="16175" spans="28:41" x14ac:dyDescent="0.55000000000000004">
      <c r="AB16175" s="278" t="s">
        <v>62920</v>
      </c>
      <c r="AC16175" s="279">
        <v>10030</v>
      </c>
      <c r="AE16175" s="248" t="s">
        <v>59956</v>
      </c>
      <c r="AF16175" s="249">
        <v>1915</v>
      </c>
      <c r="AH16175" s="228" t="s">
        <v>15105</v>
      </c>
      <c r="AI16175" s="229">
        <v>148062.92000000001</v>
      </c>
      <c r="AK16175" s="207" t="s">
        <v>29916</v>
      </c>
      <c r="AL16175" s="208">
        <v>18000</v>
      </c>
      <c r="AM16175" s="93"/>
      <c r="AN16175" s="93"/>
      <c r="AO16175" s="93"/>
    </row>
    <row r="16176" spans="28:41" x14ac:dyDescent="0.55000000000000004">
      <c r="AB16176" s="278" t="s">
        <v>69843</v>
      </c>
      <c r="AC16176" s="279">
        <v>20720</v>
      </c>
      <c r="AE16176" s="248" t="s">
        <v>15986</v>
      </c>
      <c r="AF16176" s="249">
        <v>27.96</v>
      </c>
      <c r="AH16176" s="228" t="s">
        <v>15106</v>
      </c>
      <c r="AI16176" s="229">
        <v>26276</v>
      </c>
      <c r="AK16176" s="207" t="s">
        <v>29917</v>
      </c>
      <c r="AL16176" s="208">
        <v>11940.36</v>
      </c>
      <c r="AM16176" s="93"/>
      <c r="AN16176" s="93"/>
      <c r="AO16176" s="93"/>
    </row>
    <row r="16177" spans="28:41" x14ac:dyDescent="0.55000000000000004">
      <c r="AB16177" s="278" t="s">
        <v>46199</v>
      </c>
      <c r="AC16177" s="279">
        <v>1000</v>
      </c>
      <c r="AE16177" s="248" t="s">
        <v>15987</v>
      </c>
      <c r="AF16177" s="249">
        <v>2493.1</v>
      </c>
      <c r="AH16177" s="228" t="s">
        <v>15107</v>
      </c>
      <c r="AI16177" s="229">
        <v>14753.26</v>
      </c>
      <c r="AK16177" s="207" t="s">
        <v>29918</v>
      </c>
      <c r="AL16177" s="208">
        <v>333.33</v>
      </c>
      <c r="AM16177" s="93"/>
      <c r="AN16177" s="93"/>
      <c r="AO16177" s="93"/>
    </row>
    <row r="16178" spans="28:41" x14ac:dyDescent="0.55000000000000004">
      <c r="AB16178" s="278" t="s">
        <v>65208</v>
      </c>
      <c r="AC16178" s="279">
        <v>12661</v>
      </c>
      <c r="AE16178" s="248" t="s">
        <v>59301</v>
      </c>
      <c r="AF16178" s="249">
        <v>187.05</v>
      </c>
      <c r="AH16178" s="228" t="s">
        <v>15108</v>
      </c>
      <c r="AI16178" s="229">
        <v>79661.09</v>
      </c>
      <c r="AK16178" s="207" t="s">
        <v>29919</v>
      </c>
      <c r="AL16178" s="208">
        <v>2480</v>
      </c>
      <c r="AM16178" s="93"/>
      <c r="AN16178" s="93"/>
      <c r="AO16178" s="93"/>
    </row>
    <row r="16179" spans="28:41" x14ac:dyDescent="0.55000000000000004">
      <c r="AB16179" s="278" t="s">
        <v>29396</v>
      </c>
      <c r="AC16179" s="279">
        <v>9675.67</v>
      </c>
      <c r="AE16179" s="248" t="s">
        <v>16024</v>
      </c>
      <c r="AF16179" s="249">
        <v>36807.46</v>
      </c>
      <c r="AH16179" s="228" t="s">
        <v>15109</v>
      </c>
      <c r="AI16179" s="229">
        <v>243.17</v>
      </c>
      <c r="AK16179" s="207" t="s">
        <v>29920</v>
      </c>
      <c r="AL16179" s="208">
        <v>705</v>
      </c>
      <c r="AM16179" s="93"/>
      <c r="AN16179" s="93"/>
      <c r="AO16179" s="93"/>
    </row>
    <row r="16180" spans="28:41" x14ac:dyDescent="0.55000000000000004">
      <c r="AB16180" s="278" t="s">
        <v>29397</v>
      </c>
      <c r="AC16180" s="279">
        <v>22004.95</v>
      </c>
      <c r="AE16180" s="248" t="s">
        <v>50599</v>
      </c>
      <c r="AF16180" s="249">
        <v>42429.71</v>
      </c>
      <c r="AH16180" s="228" t="s">
        <v>35966</v>
      </c>
      <c r="AI16180" s="229">
        <v>1188.22</v>
      </c>
      <c r="AK16180" s="207" t="s">
        <v>29921</v>
      </c>
      <c r="AL16180" s="208">
        <v>3025</v>
      </c>
      <c r="AM16180" s="93"/>
      <c r="AN16180" s="93"/>
      <c r="AO16180" s="93"/>
    </row>
    <row r="16181" spans="28:41" x14ac:dyDescent="0.55000000000000004">
      <c r="AB16181" s="278" t="s">
        <v>29398</v>
      </c>
      <c r="AC16181" s="279">
        <v>6792.61</v>
      </c>
      <c r="AE16181" s="248" t="s">
        <v>16026</v>
      </c>
      <c r="AF16181" s="249">
        <v>17788.48</v>
      </c>
      <c r="AH16181" s="228" t="s">
        <v>15111</v>
      </c>
      <c r="AI16181" s="229">
        <v>253705.62</v>
      </c>
      <c r="AK16181" s="207" t="s">
        <v>29922</v>
      </c>
      <c r="AL16181" s="208">
        <v>850</v>
      </c>
      <c r="AM16181" s="93"/>
      <c r="AN16181" s="93"/>
      <c r="AO16181" s="93"/>
    </row>
    <row r="16182" spans="28:41" x14ac:dyDescent="0.55000000000000004">
      <c r="AB16182" s="278" t="s">
        <v>58116</v>
      </c>
      <c r="AC16182" s="279">
        <v>95177</v>
      </c>
      <c r="AE16182" s="248" t="s">
        <v>59957</v>
      </c>
      <c r="AF16182" s="249">
        <v>1732</v>
      </c>
      <c r="AH16182" s="228" t="s">
        <v>35967</v>
      </c>
      <c r="AI16182" s="229">
        <v>-11124.21</v>
      </c>
      <c r="AK16182" s="207" t="s">
        <v>29923</v>
      </c>
      <c r="AL16182" s="208">
        <v>1258.27</v>
      </c>
      <c r="AM16182" s="93"/>
      <c r="AN16182" s="93"/>
      <c r="AO16182" s="93"/>
    </row>
    <row r="16183" spans="28:41" x14ac:dyDescent="0.55000000000000004">
      <c r="AB16183" s="278" t="s">
        <v>69844</v>
      </c>
      <c r="AC16183" s="279">
        <v>33902.980000000003</v>
      </c>
      <c r="AE16183" s="248" t="s">
        <v>16027</v>
      </c>
      <c r="AF16183" s="249">
        <v>7302.4</v>
      </c>
      <c r="AH16183" s="228" t="s">
        <v>15155</v>
      </c>
      <c r="AI16183" s="229">
        <v>334776.28000000003</v>
      </c>
      <c r="AK16183" s="207" t="s">
        <v>29924</v>
      </c>
      <c r="AL16183" s="208">
        <v>495</v>
      </c>
      <c r="AM16183" s="93"/>
      <c r="AN16183" s="93"/>
      <c r="AO16183" s="93"/>
    </row>
    <row r="16184" spans="28:41" x14ac:dyDescent="0.55000000000000004">
      <c r="AB16184" s="278" t="s">
        <v>14421</v>
      </c>
      <c r="AC16184" s="279">
        <v>1020.99</v>
      </c>
      <c r="AE16184" s="248" t="s">
        <v>16028</v>
      </c>
      <c r="AF16184" s="249">
        <v>1092</v>
      </c>
      <c r="AH16184" s="228" t="s">
        <v>15156</v>
      </c>
      <c r="AI16184" s="229">
        <v>17246.97</v>
      </c>
      <c r="AK16184" s="207" t="s">
        <v>29925</v>
      </c>
      <c r="AL16184" s="208">
        <v>600</v>
      </c>
      <c r="AM16184" s="93"/>
      <c r="AN16184" s="93"/>
      <c r="AO16184" s="93"/>
    </row>
    <row r="16185" spans="28:41" x14ac:dyDescent="0.55000000000000004">
      <c r="AB16185" s="278" t="s">
        <v>29400</v>
      </c>
      <c r="AC16185" s="279">
        <v>21836.44</v>
      </c>
      <c r="AE16185" s="248" t="s">
        <v>16029</v>
      </c>
      <c r="AF16185" s="249">
        <v>15150.45</v>
      </c>
      <c r="AH16185" s="228" t="s">
        <v>45946</v>
      </c>
      <c r="AI16185" s="229">
        <v>2217.56</v>
      </c>
      <c r="AK16185" s="207" t="s">
        <v>29926</v>
      </c>
      <c r="AL16185" s="208">
        <v>741</v>
      </c>
      <c r="AM16185" s="93"/>
      <c r="AN16185" s="93"/>
      <c r="AO16185" s="93"/>
    </row>
    <row r="16186" spans="28:41" x14ac:dyDescent="0.55000000000000004">
      <c r="AB16186" s="278" t="s">
        <v>14422</v>
      </c>
      <c r="AC16186" s="279">
        <v>49910</v>
      </c>
      <c r="AE16186" s="248" t="s">
        <v>16030</v>
      </c>
      <c r="AF16186" s="249">
        <v>36.049999999999997</v>
      </c>
      <c r="AH16186" s="228" t="s">
        <v>34480</v>
      </c>
      <c r="AI16186" s="229">
        <v>90645.07</v>
      </c>
      <c r="AK16186" s="207" t="s">
        <v>29927</v>
      </c>
      <c r="AL16186" s="208">
        <v>19202.490000000002</v>
      </c>
      <c r="AM16186" s="93"/>
      <c r="AN16186" s="93"/>
      <c r="AO16186" s="93"/>
    </row>
    <row r="16187" spans="28:41" x14ac:dyDescent="0.55000000000000004">
      <c r="AB16187" s="278" t="s">
        <v>29401</v>
      </c>
      <c r="AC16187" s="279">
        <v>7414</v>
      </c>
      <c r="AE16187" s="248" t="s">
        <v>38876</v>
      </c>
      <c r="AF16187" s="249">
        <v>25349</v>
      </c>
      <c r="AH16187" s="228" t="s">
        <v>34481</v>
      </c>
      <c r="AI16187" s="229">
        <v>75308.3</v>
      </c>
      <c r="AK16187" s="207" t="s">
        <v>29928</v>
      </c>
      <c r="AL16187" s="208">
        <v>6621.61</v>
      </c>
      <c r="AM16187" s="93"/>
      <c r="AN16187" s="93"/>
      <c r="AO16187" s="93"/>
    </row>
    <row r="16188" spans="28:41" x14ac:dyDescent="0.55000000000000004">
      <c r="AB16188" s="278" t="s">
        <v>69533</v>
      </c>
      <c r="AC16188" s="279">
        <v>67640.63</v>
      </c>
      <c r="AE16188" s="248" t="s">
        <v>16032</v>
      </c>
      <c r="AF16188" s="249">
        <v>14799.84</v>
      </c>
      <c r="AH16188" s="228" t="s">
        <v>15157</v>
      </c>
      <c r="AI16188" s="229">
        <v>96200.45</v>
      </c>
      <c r="AK16188" s="207" t="s">
        <v>29929</v>
      </c>
      <c r="AL16188" s="208">
        <v>601.71</v>
      </c>
      <c r="AM16188" s="93"/>
      <c r="AN16188" s="93"/>
      <c r="AO16188" s="93"/>
    </row>
    <row r="16189" spans="28:41" x14ac:dyDescent="0.55000000000000004">
      <c r="AB16189" s="278" t="s">
        <v>69534</v>
      </c>
      <c r="AC16189" s="279">
        <v>131684</v>
      </c>
      <c r="AE16189" s="248" t="s">
        <v>16033</v>
      </c>
      <c r="AF16189" s="249">
        <v>3316.88</v>
      </c>
      <c r="AH16189" s="228" t="s">
        <v>15158</v>
      </c>
      <c r="AI16189" s="229">
        <v>38314.42</v>
      </c>
      <c r="AK16189" s="207" t="s">
        <v>29930</v>
      </c>
      <c r="AL16189" s="208">
        <v>36855.43</v>
      </c>
      <c r="AM16189" s="93"/>
      <c r="AN16189" s="93"/>
      <c r="AO16189" s="93"/>
    </row>
    <row r="16190" spans="28:41" x14ac:dyDescent="0.55000000000000004">
      <c r="AB16190" s="278" t="s">
        <v>29416</v>
      </c>
      <c r="AC16190" s="279">
        <v>171898.56</v>
      </c>
      <c r="AE16190" s="248" t="s">
        <v>16034</v>
      </c>
      <c r="AF16190" s="249">
        <v>6500</v>
      </c>
      <c r="AH16190" s="228" t="s">
        <v>54200</v>
      </c>
      <c r="AI16190" s="229">
        <v>5184</v>
      </c>
      <c r="AK16190" s="207" t="s">
        <v>29931</v>
      </c>
      <c r="AL16190" s="208">
        <v>3762.16</v>
      </c>
      <c r="AM16190" s="93"/>
      <c r="AN16190" s="93"/>
      <c r="AO16190" s="93"/>
    </row>
    <row r="16191" spans="28:41" x14ac:dyDescent="0.55000000000000004">
      <c r="AB16191" s="278" t="s">
        <v>48561</v>
      </c>
      <c r="AC16191" s="279">
        <v>32698.799999999999</v>
      </c>
      <c r="AE16191" s="248" t="s">
        <v>59302</v>
      </c>
      <c r="AF16191" s="249">
        <v>288.13</v>
      </c>
      <c r="AH16191" s="228" t="s">
        <v>33059</v>
      </c>
      <c r="AI16191" s="229">
        <v>3837.15</v>
      </c>
      <c r="AK16191" s="207" t="s">
        <v>29932</v>
      </c>
      <c r="AL16191" s="208">
        <v>22060.799999999999</v>
      </c>
      <c r="AM16191" s="93"/>
      <c r="AN16191" s="93"/>
      <c r="AO16191" s="93"/>
    </row>
    <row r="16192" spans="28:41" x14ac:dyDescent="0.55000000000000004">
      <c r="AB16192" s="278" t="s">
        <v>49432</v>
      </c>
      <c r="AC16192" s="279">
        <v>9750.24</v>
      </c>
      <c r="AE16192" s="248" t="s">
        <v>16056</v>
      </c>
      <c r="AF16192" s="249">
        <v>78744</v>
      </c>
      <c r="AH16192" s="228" t="s">
        <v>38834</v>
      </c>
      <c r="AI16192" s="229">
        <v>6921.58</v>
      </c>
      <c r="AK16192" s="207" t="s">
        <v>29933</v>
      </c>
      <c r="AL16192" s="208">
        <v>1124.32</v>
      </c>
      <c r="AM16192" s="93"/>
      <c r="AN16192" s="93"/>
      <c r="AO16192" s="93"/>
    </row>
    <row r="16193" spans="28:41" x14ac:dyDescent="0.55000000000000004">
      <c r="AB16193" s="278" t="s">
        <v>29419</v>
      </c>
      <c r="AC16193" s="279">
        <v>16947.740000000002</v>
      </c>
      <c r="AE16193" s="248" t="s">
        <v>62340</v>
      </c>
      <c r="AF16193" s="249">
        <v>46500.03</v>
      </c>
      <c r="AH16193" s="228" t="s">
        <v>12992</v>
      </c>
      <c r="AI16193" s="229">
        <v>3010.8</v>
      </c>
      <c r="AK16193" s="207" t="s">
        <v>29934</v>
      </c>
      <c r="AL16193" s="208">
        <v>1686.48</v>
      </c>
      <c r="AM16193" s="93"/>
      <c r="AN16193" s="93"/>
      <c r="AO16193" s="93"/>
    </row>
    <row r="16194" spans="28:41" x14ac:dyDescent="0.55000000000000004">
      <c r="AB16194" s="278" t="s">
        <v>50786</v>
      </c>
      <c r="AC16194" s="279">
        <v>404</v>
      </c>
      <c r="AE16194" s="248" t="s">
        <v>63470</v>
      </c>
      <c r="AF16194" s="249">
        <v>11073.34</v>
      </c>
      <c r="AH16194" s="228" t="s">
        <v>34482</v>
      </c>
      <c r="AI16194" s="229">
        <v>1121136.6100000001</v>
      </c>
      <c r="AK16194" s="207" t="s">
        <v>29935</v>
      </c>
      <c r="AL16194" s="208">
        <v>1300</v>
      </c>
      <c r="AM16194" s="93"/>
      <c r="AN16194" s="93"/>
      <c r="AO16194" s="93"/>
    </row>
    <row r="16195" spans="28:41" x14ac:dyDescent="0.55000000000000004">
      <c r="AB16195" s="278" t="s">
        <v>29422</v>
      </c>
      <c r="AC16195" s="279">
        <v>43892.42</v>
      </c>
      <c r="AE16195" s="248" t="s">
        <v>31681</v>
      </c>
      <c r="AF16195" s="249">
        <v>52200</v>
      </c>
      <c r="AH16195" s="228" t="s">
        <v>50590</v>
      </c>
      <c r="AI16195" s="229">
        <v>15900</v>
      </c>
      <c r="AK16195" s="207" t="s">
        <v>29936</v>
      </c>
      <c r="AL16195" s="208">
        <v>2289.9299999999998</v>
      </c>
      <c r="AM16195" s="93"/>
      <c r="AN16195" s="93"/>
      <c r="AO16195" s="93"/>
    </row>
    <row r="16196" spans="28:41" x14ac:dyDescent="0.55000000000000004">
      <c r="AB16196" s="278" t="s">
        <v>50787</v>
      </c>
      <c r="AC16196" s="279">
        <v>15000</v>
      </c>
      <c r="AE16196" s="248" t="s">
        <v>16060</v>
      </c>
      <c r="AF16196" s="249">
        <v>14295.64</v>
      </c>
      <c r="AH16196" s="228" t="s">
        <v>40714</v>
      </c>
      <c r="AI16196" s="229">
        <v>26338.48</v>
      </c>
      <c r="AK16196" s="207" t="s">
        <v>29937</v>
      </c>
      <c r="AL16196" s="208">
        <v>14899.81</v>
      </c>
      <c r="AM16196" s="93"/>
      <c r="AN16196" s="93"/>
      <c r="AO16196" s="93"/>
    </row>
    <row r="16197" spans="28:41" x14ac:dyDescent="0.55000000000000004">
      <c r="AB16197" s="278" t="s">
        <v>59359</v>
      </c>
      <c r="AC16197" s="279">
        <v>18808.47</v>
      </c>
      <c r="AE16197" s="248" t="s">
        <v>16061</v>
      </c>
      <c r="AF16197" s="249">
        <v>16511.84</v>
      </c>
      <c r="AH16197" s="228" t="s">
        <v>15160</v>
      </c>
      <c r="AI16197" s="229">
        <v>23108.25</v>
      </c>
      <c r="AK16197" s="207" t="s">
        <v>29938</v>
      </c>
      <c r="AL16197" s="208">
        <v>8490.56</v>
      </c>
      <c r="AM16197" s="93"/>
      <c r="AN16197" s="93"/>
      <c r="AO16197" s="93"/>
    </row>
    <row r="16198" spans="28:41" x14ac:dyDescent="0.55000000000000004">
      <c r="AB16198" s="278" t="s">
        <v>59360</v>
      </c>
      <c r="AC16198" s="279">
        <v>35900.83</v>
      </c>
      <c r="AE16198" s="248" t="s">
        <v>62341</v>
      </c>
      <c r="AF16198" s="249">
        <v>5579.14</v>
      </c>
      <c r="AH16198" s="228" t="s">
        <v>12996</v>
      </c>
      <c r="AI16198" s="229">
        <v>140597.94</v>
      </c>
      <c r="AK16198" s="207" t="s">
        <v>29939</v>
      </c>
      <c r="AL16198" s="208">
        <v>7820.4</v>
      </c>
      <c r="AM16198" s="93"/>
      <c r="AN16198" s="93"/>
      <c r="AO16198" s="93"/>
    </row>
    <row r="16199" spans="28:41" x14ac:dyDescent="0.55000000000000004">
      <c r="AB16199" s="278" t="s">
        <v>39585</v>
      </c>
      <c r="AC16199" s="279">
        <v>71059.37</v>
      </c>
      <c r="AE16199" s="248" t="s">
        <v>59303</v>
      </c>
      <c r="AF16199" s="249">
        <v>13698</v>
      </c>
      <c r="AH16199" s="228" t="s">
        <v>12997</v>
      </c>
      <c r="AI16199" s="229">
        <v>129264.34</v>
      </c>
      <c r="AK16199" s="207" t="s">
        <v>29940</v>
      </c>
      <c r="AL16199" s="208">
        <v>391.48</v>
      </c>
      <c r="AM16199" s="93"/>
      <c r="AN16199" s="93"/>
      <c r="AO16199" s="93"/>
    </row>
    <row r="16200" spans="28:41" x14ac:dyDescent="0.55000000000000004">
      <c r="AB16200" s="278" t="s">
        <v>39586</v>
      </c>
      <c r="AC16200" s="279">
        <v>12207.16</v>
      </c>
      <c r="AE16200" s="248" t="s">
        <v>40721</v>
      </c>
      <c r="AF16200" s="249">
        <v>919.99</v>
      </c>
      <c r="AH16200" s="228" t="s">
        <v>12998</v>
      </c>
      <c r="AI16200" s="229">
        <v>32679.08</v>
      </c>
      <c r="AK16200" s="207" t="s">
        <v>29941</v>
      </c>
      <c r="AL16200" s="208">
        <v>1492.58</v>
      </c>
      <c r="AM16200" s="93"/>
      <c r="AN16200" s="93"/>
      <c r="AO16200" s="93"/>
    </row>
    <row r="16201" spans="28:41" x14ac:dyDescent="0.55000000000000004">
      <c r="AB16201" s="278" t="s">
        <v>63533</v>
      </c>
      <c r="AC16201" s="279">
        <v>24528.17</v>
      </c>
      <c r="AE16201" s="248" t="s">
        <v>59304</v>
      </c>
      <c r="AF16201" s="249">
        <v>620</v>
      </c>
      <c r="AH16201" s="228" t="s">
        <v>15161</v>
      </c>
      <c r="AI16201" s="229">
        <v>183701.11</v>
      </c>
      <c r="AK16201" s="207" t="s">
        <v>29942</v>
      </c>
      <c r="AL16201" s="208">
        <v>16714</v>
      </c>
      <c r="AM16201" s="93"/>
      <c r="AN16201" s="93"/>
      <c r="AO16201" s="93"/>
    </row>
    <row r="16202" spans="28:41" x14ac:dyDescent="0.55000000000000004">
      <c r="AB16202" s="278" t="s">
        <v>46201</v>
      </c>
      <c r="AC16202" s="279">
        <v>32272.74</v>
      </c>
      <c r="AE16202" s="248" t="s">
        <v>16062</v>
      </c>
      <c r="AF16202" s="249">
        <v>7086.45</v>
      </c>
      <c r="AH16202" s="228" t="s">
        <v>34483</v>
      </c>
      <c r="AI16202" s="229">
        <v>94906.37</v>
      </c>
      <c r="AK16202" s="207" t="s">
        <v>29943</v>
      </c>
      <c r="AL16202" s="208">
        <v>108868.96</v>
      </c>
      <c r="AM16202" s="93"/>
      <c r="AN16202" s="93"/>
      <c r="AO16202" s="93"/>
    </row>
    <row r="16203" spans="28:41" x14ac:dyDescent="0.55000000000000004">
      <c r="AB16203" s="278" t="s">
        <v>29448</v>
      </c>
      <c r="AC16203" s="279">
        <v>34317.72</v>
      </c>
      <c r="AE16203" s="248" t="s">
        <v>16065</v>
      </c>
      <c r="AF16203" s="249">
        <v>15755.35</v>
      </c>
      <c r="AH16203" s="228" t="s">
        <v>48413</v>
      </c>
      <c r="AI16203" s="229">
        <v>1500</v>
      </c>
      <c r="AK16203" s="207" t="s">
        <v>29944</v>
      </c>
      <c r="AL16203" s="208">
        <v>3065</v>
      </c>
      <c r="AM16203" s="93"/>
      <c r="AN16203" s="93"/>
      <c r="AO16203" s="93"/>
    </row>
    <row r="16204" spans="28:41" x14ac:dyDescent="0.55000000000000004">
      <c r="AB16204" s="278" t="s">
        <v>69535</v>
      </c>
      <c r="AC16204" s="279">
        <v>440</v>
      </c>
      <c r="AE16204" s="248" t="s">
        <v>16095</v>
      </c>
      <c r="AF16204" s="249">
        <v>25349.32</v>
      </c>
      <c r="AH16204" s="228" t="s">
        <v>15164</v>
      </c>
      <c r="AI16204" s="229">
        <v>51921.05</v>
      </c>
      <c r="AK16204" s="207" t="s">
        <v>29945</v>
      </c>
      <c r="AL16204" s="208">
        <v>18639.560000000001</v>
      </c>
      <c r="AM16204" s="93"/>
      <c r="AN16204" s="93"/>
      <c r="AO16204" s="93"/>
    </row>
    <row r="16205" spans="28:41" x14ac:dyDescent="0.55000000000000004">
      <c r="AB16205" s="278" t="s">
        <v>50789</v>
      </c>
      <c r="AC16205" s="279">
        <v>17230.919999999998</v>
      </c>
      <c r="AE16205" s="248" t="s">
        <v>56764</v>
      </c>
      <c r="AF16205" s="249">
        <v>63000</v>
      </c>
      <c r="AH16205" s="228" t="s">
        <v>12999</v>
      </c>
      <c r="AI16205" s="229">
        <v>60471.12</v>
      </c>
      <c r="AK16205" s="207" t="s">
        <v>29946</v>
      </c>
      <c r="AL16205" s="208">
        <v>700.44</v>
      </c>
      <c r="AM16205" s="93"/>
      <c r="AN16205" s="93"/>
      <c r="AO16205" s="93"/>
    </row>
    <row r="16206" spans="28:41" x14ac:dyDescent="0.55000000000000004">
      <c r="AB16206" s="278" t="s">
        <v>29450</v>
      </c>
      <c r="AC16206" s="279">
        <v>4623.2700000000004</v>
      </c>
      <c r="AE16206" s="248" t="s">
        <v>55563</v>
      </c>
      <c r="AF16206" s="249">
        <v>2157.59</v>
      </c>
      <c r="AH16206" s="228" t="s">
        <v>15165</v>
      </c>
      <c r="AI16206" s="229">
        <v>212601.15</v>
      </c>
      <c r="AK16206" s="207" t="s">
        <v>29947</v>
      </c>
      <c r="AL16206" s="208">
        <v>23446</v>
      </c>
      <c r="AM16206" s="93"/>
      <c r="AN16206" s="93"/>
      <c r="AO16206" s="93"/>
    </row>
    <row r="16207" spans="28:41" x14ac:dyDescent="0.55000000000000004">
      <c r="AB16207" s="278" t="s">
        <v>50790</v>
      </c>
      <c r="AC16207" s="279">
        <v>672.18</v>
      </c>
      <c r="AE16207" s="248" t="s">
        <v>16097</v>
      </c>
      <c r="AF16207" s="249">
        <v>24433.32</v>
      </c>
      <c r="AH16207" s="228" t="s">
        <v>45947</v>
      </c>
      <c r="AI16207" s="229">
        <v>16292.48</v>
      </c>
      <c r="AK16207" s="207" t="s">
        <v>29948</v>
      </c>
      <c r="AL16207" s="208">
        <v>2608.33</v>
      </c>
      <c r="AM16207" s="93"/>
      <c r="AN16207" s="93"/>
      <c r="AO16207" s="93"/>
    </row>
    <row r="16208" spans="28:41" x14ac:dyDescent="0.55000000000000004">
      <c r="AB16208" s="278" t="s">
        <v>29451</v>
      </c>
      <c r="AC16208" s="279">
        <v>365</v>
      </c>
      <c r="AE16208" s="248" t="s">
        <v>58001</v>
      </c>
      <c r="AF16208" s="249">
        <v>8438.33</v>
      </c>
      <c r="AH16208" s="228" t="s">
        <v>15167</v>
      </c>
      <c r="AI16208" s="229">
        <v>274901.18</v>
      </c>
      <c r="AK16208" s="207" t="s">
        <v>29949</v>
      </c>
      <c r="AL16208" s="208">
        <v>550</v>
      </c>
      <c r="AM16208" s="93"/>
      <c r="AN16208" s="93"/>
      <c r="AO16208" s="93"/>
    </row>
    <row r="16209" spans="28:41" x14ac:dyDescent="0.55000000000000004">
      <c r="AB16209" s="278" t="s">
        <v>29452</v>
      </c>
      <c r="AC16209" s="279">
        <v>9820.06</v>
      </c>
      <c r="AE16209" s="248" t="s">
        <v>16098</v>
      </c>
      <c r="AF16209" s="249">
        <v>9150.92</v>
      </c>
      <c r="AH16209" s="228" t="s">
        <v>47438</v>
      </c>
      <c r="AI16209" s="229">
        <v>-12952.91</v>
      </c>
      <c r="AK16209" s="207" t="s">
        <v>29950</v>
      </c>
      <c r="AL16209" s="208">
        <v>99.2</v>
      </c>
      <c r="AM16209" s="93"/>
      <c r="AN16209" s="93"/>
      <c r="AO16209" s="93"/>
    </row>
    <row r="16210" spans="28:41" x14ac:dyDescent="0.55000000000000004">
      <c r="AB16210" s="278" t="s">
        <v>29453</v>
      </c>
      <c r="AC16210" s="279">
        <v>110.98</v>
      </c>
      <c r="AE16210" s="248" t="s">
        <v>16099</v>
      </c>
      <c r="AF16210" s="249">
        <v>2982.97</v>
      </c>
      <c r="AH16210" s="228" t="s">
        <v>49315</v>
      </c>
      <c r="AI16210" s="229">
        <v>157050</v>
      </c>
      <c r="AK16210" s="207" t="s">
        <v>29951</v>
      </c>
      <c r="AL16210" s="208">
        <v>317.10000000000002</v>
      </c>
      <c r="AM16210" s="93"/>
      <c r="AN16210" s="93"/>
      <c r="AO16210" s="93"/>
    </row>
    <row r="16211" spans="28:41" x14ac:dyDescent="0.55000000000000004">
      <c r="AB16211" s="278" t="s">
        <v>50791</v>
      </c>
      <c r="AC16211" s="279">
        <v>91.37</v>
      </c>
      <c r="AE16211" s="248" t="s">
        <v>16100</v>
      </c>
      <c r="AF16211" s="249">
        <v>13576.76</v>
      </c>
      <c r="AH16211" s="228" t="s">
        <v>15224</v>
      </c>
      <c r="AI16211" s="229">
        <v>71448.800000000003</v>
      </c>
      <c r="AK16211" s="207" t="s">
        <v>29952</v>
      </c>
      <c r="AL16211" s="208">
        <v>3762.16</v>
      </c>
      <c r="AM16211" s="93"/>
      <c r="AN16211" s="93"/>
      <c r="AO16211" s="93"/>
    </row>
    <row r="16212" spans="28:41" x14ac:dyDescent="0.55000000000000004">
      <c r="AB16212" s="278" t="s">
        <v>29454</v>
      </c>
      <c r="AC16212" s="279">
        <v>607.54</v>
      </c>
      <c r="AE16212" s="248" t="s">
        <v>16101</v>
      </c>
      <c r="AF16212" s="249">
        <v>4910.3999999999996</v>
      </c>
      <c r="AH16212" s="228" t="s">
        <v>15225</v>
      </c>
      <c r="AI16212" s="229">
        <v>565304.96</v>
      </c>
      <c r="AK16212" s="207" t="s">
        <v>29953</v>
      </c>
      <c r="AL16212" s="208">
        <v>22060.799999999999</v>
      </c>
      <c r="AM16212" s="93"/>
      <c r="AN16212" s="93"/>
      <c r="AO16212" s="93"/>
    </row>
    <row r="16213" spans="28:41" x14ac:dyDescent="0.55000000000000004">
      <c r="AB16213" s="278" t="s">
        <v>29455</v>
      </c>
      <c r="AC16213" s="279">
        <v>9.09</v>
      </c>
      <c r="AE16213" s="248" t="s">
        <v>16104</v>
      </c>
      <c r="AF16213" s="249">
        <v>2155</v>
      </c>
      <c r="AH16213" s="228" t="s">
        <v>15226</v>
      </c>
      <c r="AI16213" s="229">
        <v>150548.72</v>
      </c>
      <c r="AK16213" s="207" t="s">
        <v>29954</v>
      </c>
      <c r="AL16213" s="208">
        <v>1124.32</v>
      </c>
      <c r="AM16213" s="93"/>
      <c r="AN16213" s="93"/>
      <c r="AO16213" s="93"/>
    </row>
    <row r="16214" spans="28:41" x14ac:dyDescent="0.55000000000000004">
      <c r="AB16214" s="278" t="s">
        <v>29456</v>
      </c>
      <c r="AC16214" s="279">
        <v>-6877.85</v>
      </c>
      <c r="AE16214" s="248" t="s">
        <v>48427</v>
      </c>
      <c r="AF16214" s="249">
        <v>40735.370000000003</v>
      </c>
      <c r="AH16214" s="228" t="s">
        <v>47439</v>
      </c>
      <c r="AI16214" s="229">
        <v>12471.55</v>
      </c>
      <c r="AK16214" s="207" t="s">
        <v>29955</v>
      </c>
      <c r="AL16214" s="208">
        <v>1686.48</v>
      </c>
      <c r="AM16214" s="93"/>
      <c r="AN16214" s="93"/>
      <c r="AO16214" s="93"/>
    </row>
    <row r="16215" spans="28:41" x14ac:dyDescent="0.55000000000000004">
      <c r="AB16215" s="278" t="s">
        <v>29457</v>
      </c>
      <c r="AC16215" s="279">
        <v>2627.64</v>
      </c>
      <c r="AE16215" s="248" t="s">
        <v>59958</v>
      </c>
      <c r="AF16215" s="249">
        <v>44691.3</v>
      </c>
      <c r="AH16215" s="228" t="s">
        <v>15227</v>
      </c>
      <c r="AI16215" s="229">
        <v>56225.02</v>
      </c>
      <c r="AK16215" s="207" t="s">
        <v>29956</v>
      </c>
      <c r="AL16215" s="208">
        <v>1850</v>
      </c>
      <c r="AM16215" s="93"/>
      <c r="AN16215" s="93"/>
      <c r="AO16215" s="93"/>
    </row>
    <row r="16216" spans="28:41" x14ac:dyDescent="0.55000000000000004">
      <c r="AB16216" s="278" t="s">
        <v>50792</v>
      </c>
      <c r="AC16216" s="279">
        <v>8246.64</v>
      </c>
      <c r="AE16216" s="248" t="s">
        <v>63471</v>
      </c>
      <c r="AF16216" s="249">
        <v>122575.01</v>
      </c>
      <c r="AH16216" s="228" t="s">
        <v>15228</v>
      </c>
      <c r="AI16216" s="229">
        <v>34818.82</v>
      </c>
      <c r="AK16216" s="207" t="s">
        <v>29957</v>
      </c>
      <c r="AL16216" s="208">
        <v>2389.13</v>
      </c>
      <c r="AM16216" s="93"/>
      <c r="AN16216" s="93"/>
      <c r="AO16216" s="93"/>
    </row>
    <row r="16217" spans="28:41" x14ac:dyDescent="0.55000000000000004">
      <c r="AB16217" s="278" t="s">
        <v>29458</v>
      </c>
      <c r="AC16217" s="279">
        <v>30039.64</v>
      </c>
      <c r="AE16217" s="248" t="s">
        <v>62866</v>
      </c>
      <c r="AF16217" s="249">
        <v>35859.25</v>
      </c>
      <c r="AH16217" s="228" t="s">
        <v>15229</v>
      </c>
      <c r="AI16217" s="229">
        <v>55352.36</v>
      </c>
      <c r="AK16217" s="207" t="s">
        <v>29958</v>
      </c>
      <c r="AL16217" s="208">
        <v>2608.33</v>
      </c>
      <c r="AM16217" s="93"/>
      <c r="AN16217" s="93"/>
      <c r="AO16217" s="93"/>
    </row>
    <row r="16218" spans="28:41" x14ac:dyDescent="0.55000000000000004">
      <c r="AB16218" s="278" t="s">
        <v>70162</v>
      </c>
      <c r="AC16218" s="279">
        <v>5130.99</v>
      </c>
      <c r="AE16218" s="248" t="s">
        <v>45969</v>
      </c>
      <c r="AF16218" s="249">
        <v>18932.03</v>
      </c>
      <c r="AH16218" s="228" t="s">
        <v>15232</v>
      </c>
      <c r="AI16218" s="229">
        <v>1671.18</v>
      </c>
      <c r="AK16218" s="207" t="s">
        <v>29959</v>
      </c>
      <c r="AL16218" s="208">
        <v>61542.95</v>
      </c>
      <c r="AM16218" s="93"/>
      <c r="AN16218" s="93"/>
      <c r="AO16218" s="93"/>
    </row>
    <row r="16219" spans="28:41" x14ac:dyDescent="0.55000000000000004">
      <c r="AB16219" s="278" t="s">
        <v>69536</v>
      </c>
      <c r="AC16219" s="279">
        <v>5954.16</v>
      </c>
      <c r="AE16219" s="248" t="s">
        <v>62867</v>
      </c>
      <c r="AF16219" s="249">
        <v>25939.53</v>
      </c>
      <c r="AH16219" s="228" t="s">
        <v>15233</v>
      </c>
      <c r="AI16219" s="229">
        <v>2113.4299999999998</v>
      </c>
      <c r="AK16219" s="207" t="s">
        <v>29960</v>
      </c>
      <c r="AL16219" s="208">
        <v>8490.56</v>
      </c>
      <c r="AM16219" s="93"/>
      <c r="AN16219" s="93"/>
      <c r="AO16219" s="93"/>
    </row>
    <row r="16220" spans="28:41" x14ac:dyDescent="0.55000000000000004">
      <c r="AB16220" s="278" t="s">
        <v>29483</v>
      </c>
      <c r="AC16220" s="279">
        <v>33800</v>
      </c>
      <c r="AE16220" s="248" t="s">
        <v>55564</v>
      </c>
      <c r="AF16220" s="249">
        <v>837</v>
      </c>
      <c r="AH16220" s="228" t="s">
        <v>15234</v>
      </c>
      <c r="AI16220" s="229">
        <v>10342.719999999999</v>
      </c>
      <c r="AK16220" s="207" t="s">
        <v>29961</v>
      </c>
      <c r="AL16220" s="208">
        <v>8137.5</v>
      </c>
      <c r="AM16220" s="93"/>
      <c r="AN16220" s="93"/>
      <c r="AO16220" s="93"/>
    </row>
    <row r="16221" spans="28:41" x14ac:dyDescent="0.55000000000000004">
      <c r="AB16221" s="278" t="s">
        <v>29505</v>
      </c>
      <c r="AC16221" s="279">
        <v>9720</v>
      </c>
      <c r="AE16221" s="248" t="s">
        <v>55565</v>
      </c>
      <c r="AF16221" s="249">
        <v>55916.84</v>
      </c>
      <c r="AH16221" s="228" t="s">
        <v>49316</v>
      </c>
      <c r="AI16221" s="229">
        <v>2350</v>
      </c>
      <c r="AK16221" s="207" t="s">
        <v>29962</v>
      </c>
      <c r="AL16221" s="208">
        <v>391.48</v>
      </c>
      <c r="AM16221" s="93"/>
      <c r="AN16221" s="93"/>
      <c r="AO16221" s="93"/>
    </row>
    <row r="16222" spans="28:41" x14ac:dyDescent="0.55000000000000004">
      <c r="AB16222" s="278" t="s">
        <v>50793</v>
      </c>
      <c r="AC16222" s="279">
        <v>29311.32</v>
      </c>
      <c r="AE16222" s="248" t="s">
        <v>56765</v>
      </c>
      <c r="AF16222" s="249">
        <v>27796.400000000001</v>
      </c>
      <c r="AH16222" s="228" t="s">
        <v>15235</v>
      </c>
      <c r="AI16222" s="229">
        <v>17863.47</v>
      </c>
      <c r="AK16222" s="207" t="s">
        <v>29963</v>
      </c>
      <c r="AL16222" s="208">
        <v>700.44</v>
      </c>
      <c r="AM16222" s="93"/>
      <c r="AN16222" s="93"/>
      <c r="AO16222" s="93"/>
    </row>
    <row r="16223" spans="28:41" x14ac:dyDescent="0.55000000000000004">
      <c r="AB16223" s="278" t="s">
        <v>29507</v>
      </c>
      <c r="AC16223" s="279">
        <v>6917.4</v>
      </c>
      <c r="AE16223" s="248" t="s">
        <v>16123</v>
      </c>
      <c r="AF16223" s="249">
        <v>40944.43</v>
      </c>
      <c r="AH16223" s="228" t="s">
        <v>15237</v>
      </c>
      <c r="AI16223" s="229">
        <v>7903.09</v>
      </c>
      <c r="AK16223" s="207" t="s">
        <v>29964</v>
      </c>
      <c r="AL16223" s="208">
        <v>125582.96</v>
      </c>
      <c r="AM16223" s="93"/>
      <c r="AN16223" s="93"/>
      <c r="AO16223" s="93"/>
    </row>
    <row r="16224" spans="28:41" x14ac:dyDescent="0.55000000000000004">
      <c r="AB16224" s="278" t="s">
        <v>50794</v>
      </c>
      <c r="AC16224" s="279">
        <v>456.22</v>
      </c>
      <c r="AE16224" s="248" t="s">
        <v>62342</v>
      </c>
      <c r="AF16224" s="249">
        <v>1526.24</v>
      </c>
      <c r="AH16224" s="228" t="s">
        <v>15238</v>
      </c>
      <c r="AI16224" s="229">
        <v>4609.58</v>
      </c>
      <c r="AK16224" s="207" t="s">
        <v>29965</v>
      </c>
      <c r="AL16224" s="208">
        <v>94110.11</v>
      </c>
      <c r="AM16224" s="93"/>
      <c r="AN16224" s="93"/>
      <c r="AO16224" s="93"/>
    </row>
    <row r="16225" spans="28:41" x14ac:dyDescent="0.55000000000000004">
      <c r="AB16225" s="278" t="s">
        <v>50795</v>
      </c>
      <c r="AC16225" s="279">
        <v>2051.7199999999998</v>
      </c>
      <c r="AE16225" s="248" t="s">
        <v>58002</v>
      </c>
      <c r="AF16225" s="249">
        <v>485.83</v>
      </c>
      <c r="AH16225" s="228" t="s">
        <v>54201</v>
      </c>
      <c r="AI16225" s="229">
        <v>2728.5</v>
      </c>
      <c r="AK16225" s="207" t="s">
        <v>29966</v>
      </c>
      <c r="AL16225" s="208">
        <v>16558.57</v>
      </c>
      <c r="AM16225" s="93"/>
      <c r="AN16225" s="93"/>
      <c r="AO16225" s="93"/>
    </row>
    <row r="16226" spans="28:41" x14ac:dyDescent="0.55000000000000004">
      <c r="AB16226" s="278" t="s">
        <v>29509</v>
      </c>
      <c r="AC16226" s="279">
        <v>849.43</v>
      </c>
      <c r="AE16226" s="248" t="s">
        <v>16126</v>
      </c>
      <c r="AF16226" s="249">
        <v>3274.71</v>
      </c>
      <c r="AH16226" s="228" t="s">
        <v>33064</v>
      </c>
      <c r="AI16226" s="229">
        <v>831129.44</v>
      </c>
      <c r="AK16226" s="207" t="s">
        <v>29967</v>
      </c>
      <c r="AL16226" s="208">
        <v>2128.6</v>
      </c>
      <c r="AM16226" s="93"/>
      <c r="AN16226" s="93"/>
      <c r="AO16226" s="93"/>
    </row>
    <row r="16227" spans="28:41" x14ac:dyDescent="0.55000000000000004">
      <c r="AB16227" s="278" t="s">
        <v>50796</v>
      </c>
      <c r="AC16227" s="279">
        <v>87.6</v>
      </c>
      <c r="AE16227" s="248" t="s">
        <v>16127</v>
      </c>
      <c r="AF16227" s="249">
        <v>1116</v>
      </c>
      <c r="AH16227" s="228" t="s">
        <v>43147</v>
      </c>
      <c r="AI16227" s="229">
        <v>10217</v>
      </c>
      <c r="AK16227" s="207" t="s">
        <v>29968</v>
      </c>
      <c r="AL16227" s="208">
        <v>4925.33</v>
      </c>
      <c r="AM16227" s="93"/>
      <c r="AN16227" s="93"/>
      <c r="AO16227" s="93"/>
    </row>
    <row r="16228" spans="28:41" x14ac:dyDescent="0.55000000000000004">
      <c r="AB16228" s="278" t="s">
        <v>50797</v>
      </c>
      <c r="AC16228" s="279">
        <v>122.76</v>
      </c>
      <c r="AE16228" s="248" t="s">
        <v>49323</v>
      </c>
      <c r="AF16228" s="249">
        <v>41796</v>
      </c>
      <c r="AH16228" s="228" t="s">
        <v>15239</v>
      </c>
      <c r="AI16228" s="229">
        <v>3472.83</v>
      </c>
      <c r="AK16228" s="207" t="s">
        <v>29969</v>
      </c>
      <c r="AL16228" s="208">
        <v>11450</v>
      </c>
      <c r="AM16228" s="93"/>
      <c r="AN16228" s="93"/>
      <c r="AO16228" s="93"/>
    </row>
    <row r="16229" spans="28:41" x14ac:dyDescent="0.55000000000000004">
      <c r="AB16229" s="278" t="s">
        <v>50798</v>
      </c>
      <c r="AC16229" s="279">
        <v>7.07</v>
      </c>
      <c r="AE16229" s="248" t="s">
        <v>63472</v>
      </c>
      <c r="AF16229" s="249">
        <v>28244.84</v>
      </c>
      <c r="AH16229" s="228" t="s">
        <v>15240</v>
      </c>
      <c r="AI16229" s="229">
        <v>50190.47</v>
      </c>
      <c r="AK16229" s="207" t="s">
        <v>29970</v>
      </c>
      <c r="AL16229" s="208">
        <v>9680</v>
      </c>
      <c r="AM16229" s="93"/>
      <c r="AN16229" s="93"/>
      <c r="AO16229" s="93"/>
    </row>
    <row r="16230" spans="28:41" x14ac:dyDescent="0.55000000000000004">
      <c r="AB16230" s="278" t="s">
        <v>29510</v>
      </c>
      <c r="AC16230" s="279">
        <v>4708</v>
      </c>
      <c r="AE16230" s="248" t="s">
        <v>16205</v>
      </c>
      <c r="AF16230" s="249">
        <v>45000</v>
      </c>
      <c r="AH16230" s="228" t="s">
        <v>15241</v>
      </c>
      <c r="AI16230" s="229">
        <v>8666.7000000000007</v>
      </c>
      <c r="AK16230" s="207" t="s">
        <v>29971</v>
      </c>
      <c r="AL16230" s="208">
        <v>10622.22</v>
      </c>
      <c r="AM16230" s="93"/>
      <c r="AN16230" s="93"/>
      <c r="AO16230" s="93"/>
    </row>
    <row r="16231" spans="28:41" x14ac:dyDescent="0.55000000000000004">
      <c r="AB16231" s="278" t="s">
        <v>29511</v>
      </c>
      <c r="AC16231" s="279">
        <v>4563.0200000000004</v>
      </c>
      <c r="AE16231" s="248" t="s">
        <v>16206</v>
      </c>
      <c r="AF16231" s="249">
        <v>99305.42</v>
      </c>
      <c r="AH16231" s="228" t="s">
        <v>15242</v>
      </c>
      <c r="AI16231" s="229">
        <v>33.99</v>
      </c>
      <c r="AK16231" s="207" t="s">
        <v>29972</v>
      </c>
      <c r="AL16231" s="208">
        <v>29447</v>
      </c>
      <c r="AM16231" s="93"/>
      <c r="AN16231" s="93"/>
      <c r="AO16231" s="93"/>
    </row>
    <row r="16232" spans="28:41" x14ac:dyDescent="0.55000000000000004">
      <c r="AB16232" s="278" t="s">
        <v>29512</v>
      </c>
      <c r="AC16232" s="279">
        <v>4666.3500000000004</v>
      </c>
      <c r="AE16232" s="248" t="s">
        <v>16207</v>
      </c>
      <c r="AF16232" s="249">
        <v>652995.23</v>
      </c>
      <c r="AH16232" s="228" t="s">
        <v>15243</v>
      </c>
      <c r="AI16232" s="229">
        <v>142293.38</v>
      </c>
      <c r="AK16232" s="207" t="s">
        <v>29973</v>
      </c>
      <c r="AL16232" s="208">
        <v>9971.2000000000007</v>
      </c>
      <c r="AM16232" s="93"/>
      <c r="AN16232" s="93"/>
      <c r="AO16232" s="93"/>
    </row>
    <row r="16233" spans="28:41" x14ac:dyDescent="0.55000000000000004">
      <c r="AB16233" s="278" t="s">
        <v>29531</v>
      </c>
      <c r="AC16233" s="279">
        <v>43827.57</v>
      </c>
      <c r="AE16233" s="248" t="s">
        <v>55566</v>
      </c>
      <c r="AF16233" s="249">
        <v>4279.26</v>
      </c>
      <c r="AH16233" s="228" t="s">
        <v>15244</v>
      </c>
      <c r="AI16233" s="229">
        <v>212525.43</v>
      </c>
      <c r="AK16233" s="207" t="s">
        <v>29974</v>
      </c>
      <c r="AL16233" s="208">
        <v>1950.66</v>
      </c>
      <c r="AM16233" s="93"/>
      <c r="AN16233" s="93"/>
      <c r="AO16233" s="93"/>
    </row>
    <row r="16234" spans="28:41" x14ac:dyDescent="0.55000000000000004">
      <c r="AB16234" s="278" t="s">
        <v>29532</v>
      </c>
      <c r="AC16234" s="279">
        <v>37597.160000000003</v>
      </c>
      <c r="AE16234" s="248" t="s">
        <v>16209</v>
      </c>
      <c r="AF16234" s="249">
        <v>368666.71</v>
      </c>
      <c r="AH16234" s="228" t="s">
        <v>15245</v>
      </c>
      <c r="AI16234" s="229">
        <v>116298.43</v>
      </c>
      <c r="AK16234" s="207" t="s">
        <v>29975</v>
      </c>
      <c r="AL16234" s="208">
        <v>59624.97</v>
      </c>
      <c r="AM16234" s="93"/>
      <c r="AN16234" s="93"/>
      <c r="AO16234" s="93"/>
    </row>
    <row r="16235" spans="28:41" x14ac:dyDescent="0.55000000000000004">
      <c r="AB16235" s="278" t="s">
        <v>29534</v>
      </c>
      <c r="AC16235" s="279">
        <v>6228.97</v>
      </c>
      <c r="AE16235" s="248" t="s">
        <v>55567</v>
      </c>
      <c r="AF16235" s="249">
        <v>27501.33</v>
      </c>
      <c r="AH16235" s="228" t="s">
        <v>15246</v>
      </c>
      <c r="AI16235" s="229">
        <v>9127.24</v>
      </c>
      <c r="AK16235" s="207" t="s">
        <v>29976</v>
      </c>
      <c r="AL16235" s="208">
        <v>7023.55</v>
      </c>
      <c r="AM16235" s="93"/>
      <c r="AN16235" s="93"/>
      <c r="AO16235" s="93"/>
    </row>
    <row r="16236" spans="28:41" x14ac:dyDescent="0.55000000000000004">
      <c r="AB16236" s="278" t="s">
        <v>29535</v>
      </c>
      <c r="AC16236" s="279">
        <v>2212.5</v>
      </c>
      <c r="AE16236" s="248" t="s">
        <v>16210</v>
      </c>
      <c r="AF16236" s="249">
        <v>818.61</v>
      </c>
      <c r="AH16236" s="228" t="s">
        <v>15247</v>
      </c>
      <c r="AI16236" s="229">
        <v>40552</v>
      </c>
      <c r="AK16236" s="207" t="s">
        <v>29977</v>
      </c>
      <c r="AL16236" s="208">
        <v>1266.03</v>
      </c>
      <c r="AM16236" s="93"/>
      <c r="AN16236" s="93"/>
      <c r="AO16236" s="93"/>
    </row>
    <row r="16237" spans="28:41" x14ac:dyDescent="0.55000000000000004">
      <c r="AB16237" s="278" t="s">
        <v>29537</v>
      </c>
      <c r="AC16237" s="279">
        <v>1496.48</v>
      </c>
      <c r="AE16237" s="248" t="s">
        <v>48429</v>
      </c>
      <c r="AF16237" s="249">
        <v>114689.02</v>
      </c>
      <c r="AH16237" s="228" t="s">
        <v>15248</v>
      </c>
      <c r="AI16237" s="229">
        <v>19176.61</v>
      </c>
      <c r="AK16237" s="207" t="s">
        <v>29978</v>
      </c>
      <c r="AL16237" s="208">
        <v>190835.85</v>
      </c>
      <c r="AM16237" s="93"/>
      <c r="AN16237" s="93"/>
      <c r="AO16237" s="93"/>
    </row>
    <row r="16238" spans="28:41" x14ac:dyDescent="0.55000000000000004">
      <c r="AB16238" s="278" t="s">
        <v>29538</v>
      </c>
      <c r="AC16238" s="279">
        <v>12696.96</v>
      </c>
      <c r="AE16238" s="248" t="s">
        <v>54223</v>
      </c>
      <c r="AF16238" s="249">
        <v>89572</v>
      </c>
      <c r="AH16238" s="228" t="s">
        <v>33065</v>
      </c>
      <c r="AI16238" s="229">
        <v>4426.3100000000004</v>
      </c>
      <c r="AK16238" s="207" t="s">
        <v>29979</v>
      </c>
      <c r="AL16238" s="208">
        <v>13652.52</v>
      </c>
      <c r="AM16238" s="93"/>
      <c r="AN16238" s="93"/>
      <c r="AO16238" s="93"/>
    </row>
    <row r="16239" spans="28:41" x14ac:dyDescent="0.55000000000000004">
      <c r="AB16239" s="278" t="s">
        <v>50801</v>
      </c>
      <c r="AC16239" s="279">
        <v>6979.29</v>
      </c>
      <c r="AE16239" s="248" t="s">
        <v>50602</v>
      </c>
      <c r="AF16239" s="249">
        <v>14325.13</v>
      </c>
      <c r="AH16239" s="228" t="s">
        <v>15249</v>
      </c>
      <c r="AI16239" s="229">
        <v>4532.3999999999996</v>
      </c>
      <c r="AK16239" s="207" t="s">
        <v>29980</v>
      </c>
      <c r="AL16239" s="208">
        <v>498.09</v>
      </c>
      <c r="AM16239" s="93"/>
      <c r="AN16239" s="93"/>
      <c r="AO16239" s="93"/>
    </row>
    <row r="16240" spans="28:41" x14ac:dyDescent="0.55000000000000004">
      <c r="AB16240" s="278" t="s">
        <v>46207</v>
      </c>
      <c r="AC16240" s="279">
        <v>674.39</v>
      </c>
      <c r="AE16240" s="248" t="s">
        <v>33171</v>
      </c>
      <c r="AF16240" s="249">
        <v>113</v>
      </c>
      <c r="AH16240" s="228" t="s">
        <v>54202</v>
      </c>
      <c r="AI16240" s="229">
        <v>268663.46000000002</v>
      </c>
      <c r="AK16240" s="207" t="s">
        <v>14465</v>
      </c>
      <c r="AL16240" s="208">
        <v>1145.77</v>
      </c>
      <c r="AM16240" s="93"/>
      <c r="AN16240" s="93"/>
      <c r="AO16240" s="93"/>
    </row>
    <row r="16241" spans="28:41" x14ac:dyDescent="0.55000000000000004">
      <c r="AB16241" s="278" t="s">
        <v>69537</v>
      </c>
      <c r="AC16241" s="279">
        <v>172.32</v>
      </c>
      <c r="AE16241" s="248" t="s">
        <v>16212</v>
      </c>
      <c r="AF16241" s="249">
        <v>9598.84</v>
      </c>
      <c r="AH16241" s="228" t="s">
        <v>15250</v>
      </c>
      <c r="AI16241" s="229">
        <v>154113.5</v>
      </c>
      <c r="AK16241" s="207" t="s">
        <v>14466</v>
      </c>
      <c r="AL16241" s="208">
        <v>1476.18</v>
      </c>
      <c r="AM16241" s="93"/>
      <c r="AN16241" s="93"/>
      <c r="AO16241" s="93"/>
    </row>
    <row r="16242" spans="28:41" x14ac:dyDescent="0.55000000000000004">
      <c r="AB16242" s="278" t="s">
        <v>62414</v>
      </c>
      <c r="AC16242" s="279">
        <v>44425.09</v>
      </c>
      <c r="AE16242" s="248" t="s">
        <v>63846</v>
      </c>
      <c r="AF16242" s="249">
        <v>50242.1</v>
      </c>
      <c r="AH16242" s="228" t="s">
        <v>54203</v>
      </c>
      <c r="AI16242" s="229">
        <v>564.44000000000005</v>
      </c>
      <c r="AK16242" s="207" t="s">
        <v>29981</v>
      </c>
      <c r="AL16242" s="208">
        <v>150.94999999999999</v>
      </c>
      <c r="AM16242" s="93"/>
      <c r="AN16242" s="93"/>
      <c r="AO16242" s="93"/>
    </row>
    <row r="16243" spans="28:41" x14ac:dyDescent="0.55000000000000004">
      <c r="AB16243" s="278" t="s">
        <v>29556</v>
      </c>
      <c r="AC16243" s="279">
        <v>49615.48</v>
      </c>
      <c r="AE16243" s="248" t="s">
        <v>33172</v>
      </c>
      <c r="AF16243" s="249">
        <v>21810</v>
      </c>
      <c r="AH16243" s="228" t="s">
        <v>15253</v>
      </c>
      <c r="AI16243" s="229">
        <v>198.99</v>
      </c>
      <c r="AK16243" s="207" t="s">
        <v>29982</v>
      </c>
      <c r="AL16243" s="208">
        <v>371.82</v>
      </c>
      <c r="AM16243" s="93"/>
      <c r="AN16243" s="93"/>
      <c r="AO16243" s="93"/>
    </row>
    <row r="16244" spans="28:41" x14ac:dyDescent="0.55000000000000004">
      <c r="AB16244" s="278" t="s">
        <v>29557</v>
      </c>
      <c r="AC16244" s="279">
        <v>7194.08</v>
      </c>
      <c r="AE16244" s="248" t="s">
        <v>59305</v>
      </c>
      <c r="AF16244" s="249">
        <v>30790.36</v>
      </c>
      <c r="AH16244" s="228" t="s">
        <v>54204</v>
      </c>
      <c r="AI16244" s="229">
        <v>-2.95</v>
      </c>
      <c r="AK16244" s="207" t="s">
        <v>29983</v>
      </c>
      <c r="AL16244" s="208">
        <v>1422.66</v>
      </c>
      <c r="AM16244" s="93"/>
      <c r="AN16244" s="93"/>
      <c r="AO16244" s="93"/>
    </row>
    <row r="16245" spans="28:41" x14ac:dyDescent="0.55000000000000004">
      <c r="AB16245" s="278" t="s">
        <v>69538</v>
      </c>
      <c r="AC16245" s="279">
        <v>7478.2</v>
      </c>
      <c r="AE16245" s="248" t="s">
        <v>59306</v>
      </c>
      <c r="AF16245" s="249">
        <v>1880.82</v>
      </c>
      <c r="AH16245" s="228" t="s">
        <v>33066</v>
      </c>
      <c r="AI16245" s="229">
        <v>1118482.5</v>
      </c>
      <c r="AK16245" s="207" t="s">
        <v>29984</v>
      </c>
      <c r="AL16245" s="208">
        <v>6516.91</v>
      </c>
      <c r="AM16245" s="93"/>
      <c r="AN16245" s="93"/>
      <c r="AO16245" s="93"/>
    </row>
    <row r="16246" spans="28:41" x14ac:dyDescent="0.55000000000000004">
      <c r="AB16246" s="278" t="s">
        <v>43398</v>
      </c>
      <c r="AC16246" s="279">
        <v>262.5</v>
      </c>
      <c r="AE16246" s="248" t="s">
        <v>59307</v>
      </c>
      <c r="AF16246" s="249">
        <v>500760</v>
      </c>
      <c r="AH16246" s="228" t="s">
        <v>13006</v>
      </c>
      <c r="AI16246" s="229">
        <v>112631.65</v>
      </c>
      <c r="AK16246" s="207" t="s">
        <v>29985</v>
      </c>
      <c r="AL16246" s="208">
        <v>308.02999999999997</v>
      </c>
      <c r="AM16246" s="93"/>
      <c r="AN16246" s="93"/>
      <c r="AO16246" s="93"/>
    </row>
    <row r="16247" spans="28:41" x14ac:dyDescent="0.55000000000000004">
      <c r="AB16247" s="278" t="s">
        <v>29558</v>
      </c>
      <c r="AC16247" s="279">
        <v>17412.72</v>
      </c>
      <c r="AE16247" s="248" t="s">
        <v>16216</v>
      </c>
      <c r="AF16247" s="249">
        <v>513011.55</v>
      </c>
      <c r="AH16247" s="228" t="s">
        <v>50591</v>
      </c>
      <c r="AI16247" s="229">
        <v>84375</v>
      </c>
      <c r="AK16247" s="207" t="s">
        <v>29986</v>
      </c>
      <c r="AL16247" s="208">
        <v>7.73</v>
      </c>
      <c r="AM16247" s="93"/>
      <c r="AN16247" s="93"/>
      <c r="AO16247" s="93"/>
    </row>
    <row r="16248" spans="28:41" x14ac:dyDescent="0.55000000000000004">
      <c r="AB16248" s="278" t="s">
        <v>54599</v>
      </c>
      <c r="AC16248" s="279">
        <v>20209.32</v>
      </c>
      <c r="AE16248" s="248" t="s">
        <v>16218</v>
      </c>
      <c r="AF16248" s="249">
        <v>194907.72</v>
      </c>
      <c r="AH16248" s="228" t="s">
        <v>38839</v>
      </c>
      <c r="AI16248" s="229">
        <v>900</v>
      </c>
      <c r="AK16248" s="207" t="s">
        <v>29987</v>
      </c>
      <c r="AL16248" s="208">
        <v>56.16</v>
      </c>
      <c r="AM16248" s="93"/>
      <c r="AN16248" s="93"/>
      <c r="AO16248" s="93"/>
    </row>
    <row r="16249" spans="28:41" x14ac:dyDescent="0.55000000000000004">
      <c r="AB16249" s="278" t="s">
        <v>62415</v>
      </c>
      <c r="AC16249" s="279">
        <v>44000</v>
      </c>
      <c r="AE16249" s="248" t="s">
        <v>16219</v>
      </c>
      <c r="AF16249" s="249">
        <v>525628.16000000003</v>
      </c>
      <c r="AH16249" s="228" t="s">
        <v>33079</v>
      </c>
      <c r="AI16249" s="229">
        <v>3166.67</v>
      </c>
      <c r="AK16249" s="207" t="s">
        <v>29988</v>
      </c>
      <c r="AL16249" s="208">
        <v>525645.86</v>
      </c>
      <c r="AM16249" s="93"/>
      <c r="AN16249" s="93"/>
      <c r="AO16249" s="93"/>
    </row>
    <row r="16250" spans="28:41" x14ac:dyDescent="0.55000000000000004">
      <c r="AB16250" s="278" t="s">
        <v>60971</v>
      </c>
      <c r="AC16250" s="279">
        <v>62780.24</v>
      </c>
      <c r="AE16250" s="248" t="s">
        <v>16220</v>
      </c>
      <c r="AF16250" s="249">
        <v>200053.06</v>
      </c>
      <c r="AH16250" s="228" t="s">
        <v>33080</v>
      </c>
      <c r="AI16250" s="229">
        <v>3166.67</v>
      </c>
      <c r="AK16250" s="207" t="s">
        <v>14467</v>
      </c>
      <c r="AL16250" s="208">
        <v>13949.25</v>
      </c>
      <c r="AM16250" s="93"/>
      <c r="AN16250" s="93"/>
      <c r="AO16250" s="93"/>
    </row>
    <row r="16251" spans="28:41" x14ac:dyDescent="0.55000000000000004">
      <c r="AB16251" s="278" t="s">
        <v>29614</v>
      </c>
      <c r="AC16251" s="279">
        <v>37159.230000000003</v>
      </c>
      <c r="AE16251" s="248" t="s">
        <v>16221</v>
      </c>
      <c r="AF16251" s="249">
        <v>16036.75</v>
      </c>
      <c r="AH16251" s="228" t="s">
        <v>34498</v>
      </c>
      <c r="AI16251" s="229">
        <v>67611.600000000006</v>
      </c>
      <c r="AK16251" s="207" t="s">
        <v>29989</v>
      </c>
      <c r="AL16251" s="208">
        <v>25430.48</v>
      </c>
      <c r="AM16251" s="93"/>
      <c r="AN16251" s="93"/>
      <c r="AO16251" s="93"/>
    </row>
    <row r="16252" spans="28:41" x14ac:dyDescent="0.55000000000000004">
      <c r="AB16252" s="278" t="s">
        <v>29615</v>
      </c>
      <c r="AC16252" s="279">
        <v>22677.759999999998</v>
      </c>
      <c r="AE16252" s="248" t="s">
        <v>13110</v>
      </c>
      <c r="AF16252" s="249">
        <v>201972.25</v>
      </c>
      <c r="AH16252" s="228" t="s">
        <v>15275</v>
      </c>
      <c r="AI16252" s="229">
        <v>26283.7</v>
      </c>
      <c r="AK16252" s="207" t="s">
        <v>29990</v>
      </c>
      <c r="AL16252" s="208">
        <v>3740.59</v>
      </c>
      <c r="AM16252" s="93"/>
      <c r="AN16252" s="93"/>
      <c r="AO16252" s="93"/>
    </row>
    <row r="16253" spans="28:41" x14ac:dyDescent="0.55000000000000004">
      <c r="AB16253" s="278" t="s">
        <v>34282</v>
      </c>
      <c r="AC16253" s="279">
        <v>6390</v>
      </c>
      <c r="AE16253" s="248" t="s">
        <v>61661</v>
      </c>
      <c r="AF16253" s="249">
        <v>2155.02</v>
      </c>
      <c r="AH16253" s="228" t="s">
        <v>34499</v>
      </c>
      <c r="AI16253" s="229">
        <v>31458.1</v>
      </c>
      <c r="AK16253" s="207" t="s">
        <v>29991</v>
      </c>
      <c r="AL16253" s="208">
        <v>34487.9</v>
      </c>
      <c r="AM16253" s="93"/>
      <c r="AN16253" s="93"/>
      <c r="AO16253" s="93"/>
    </row>
    <row r="16254" spans="28:41" x14ac:dyDescent="0.55000000000000004">
      <c r="AB16254" s="278" t="s">
        <v>29616</v>
      </c>
      <c r="AC16254" s="279">
        <v>54626.8</v>
      </c>
      <c r="AE16254" s="248" t="s">
        <v>38889</v>
      </c>
      <c r="AF16254" s="249">
        <v>182505.67</v>
      </c>
      <c r="AH16254" s="228" t="s">
        <v>34500</v>
      </c>
      <c r="AI16254" s="229">
        <v>58322.05</v>
      </c>
      <c r="AK16254" s="207" t="s">
        <v>29992</v>
      </c>
      <c r="AL16254" s="208">
        <v>7350</v>
      </c>
      <c r="AM16254" s="93"/>
      <c r="AN16254" s="93"/>
      <c r="AO16254" s="93"/>
    </row>
    <row r="16255" spans="28:41" x14ac:dyDescent="0.55000000000000004">
      <c r="AB16255" s="278" t="s">
        <v>34283</v>
      </c>
      <c r="AC16255" s="279">
        <v>13258.26</v>
      </c>
      <c r="AE16255" s="248" t="s">
        <v>48430</v>
      </c>
      <c r="AF16255" s="249">
        <v>17747.48</v>
      </c>
      <c r="AH16255" s="228" t="s">
        <v>13007</v>
      </c>
      <c r="AI16255" s="229">
        <v>4195.8999999999996</v>
      </c>
      <c r="AK16255" s="207" t="s">
        <v>29993</v>
      </c>
      <c r="AL16255" s="208">
        <v>31093.45</v>
      </c>
      <c r="AM16255" s="93"/>
      <c r="AN16255" s="93"/>
      <c r="AO16255" s="93"/>
    </row>
    <row r="16256" spans="28:41" x14ac:dyDescent="0.55000000000000004">
      <c r="AB16256" s="278" t="s">
        <v>70970</v>
      </c>
      <c r="AC16256" s="279">
        <v>2137.5</v>
      </c>
      <c r="AE16256" s="248" t="s">
        <v>55568</v>
      </c>
      <c r="AF16256" s="249">
        <v>57.1</v>
      </c>
      <c r="AH16256" s="228" t="s">
        <v>45948</v>
      </c>
      <c r="AI16256" s="229">
        <v>440</v>
      </c>
      <c r="AK16256" s="207" t="s">
        <v>29994</v>
      </c>
      <c r="AL16256" s="208">
        <v>2921.35</v>
      </c>
      <c r="AM16256" s="93"/>
      <c r="AN16256" s="93"/>
      <c r="AO16256" s="93"/>
    </row>
    <row r="16257" spans="28:41" x14ac:dyDescent="0.55000000000000004">
      <c r="AB16257" s="278" t="s">
        <v>29617</v>
      </c>
      <c r="AC16257" s="279">
        <v>70.040000000000006</v>
      </c>
      <c r="AE16257" s="248" t="s">
        <v>54224</v>
      </c>
      <c r="AF16257" s="249">
        <v>3448.01</v>
      </c>
      <c r="AH16257" s="228" t="s">
        <v>45949</v>
      </c>
      <c r="AI16257" s="229">
        <v>39437.5</v>
      </c>
      <c r="AK16257" s="207" t="s">
        <v>29995</v>
      </c>
      <c r="AL16257" s="208">
        <v>7921.22</v>
      </c>
      <c r="AM16257" s="93"/>
      <c r="AN16257" s="93"/>
      <c r="AO16257" s="93"/>
    </row>
    <row r="16258" spans="28:41" x14ac:dyDescent="0.55000000000000004">
      <c r="AB16258" s="278" t="s">
        <v>29618</v>
      </c>
      <c r="AC16258" s="279">
        <v>24678.47</v>
      </c>
      <c r="AE16258" s="248" t="s">
        <v>16222</v>
      </c>
      <c r="AF16258" s="249">
        <v>1828731.36</v>
      </c>
      <c r="AH16258" s="228" t="s">
        <v>15276</v>
      </c>
      <c r="AI16258" s="229">
        <v>36300</v>
      </c>
      <c r="AK16258" s="207" t="s">
        <v>29996</v>
      </c>
      <c r="AL16258" s="208">
        <v>795.43</v>
      </c>
      <c r="AM16258" s="93"/>
      <c r="AN16258" s="93"/>
      <c r="AO16258" s="93"/>
    </row>
    <row r="16259" spans="28:41" x14ac:dyDescent="0.55000000000000004">
      <c r="AB16259" s="278" t="s">
        <v>46211</v>
      </c>
      <c r="AC16259" s="279">
        <v>36823.199999999997</v>
      </c>
      <c r="AE16259" s="248" t="s">
        <v>13111</v>
      </c>
      <c r="AF16259" s="249">
        <v>173395.3</v>
      </c>
      <c r="AH16259" s="228" t="s">
        <v>34501</v>
      </c>
      <c r="AI16259" s="229">
        <v>187450</v>
      </c>
      <c r="AK16259" s="207" t="s">
        <v>29997</v>
      </c>
      <c r="AL16259" s="208">
        <v>47.07</v>
      </c>
      <c r="AM16259" s="93"/>
      <c r="AN16259" s="93"/>
      <c r="AO16259" s="93"/>
    </row>
    <row r="16260" spans="28:41" x14ac:dyDescent="0.55000000000000004">
      <c r="AB16260" s="278" t="s">
        <v>39597</v>
      </c>
      <c r="AC16260" s="279">
        <v>20731.34</v>
      </c>
      <c r="AE16260" s="248" t="s">
        <v>61131</v>
      </c>
      <c r="AF16260" s="249">
        <v>43773.03</v>
      </c>
      <c r="AH16260" s="228" t="s">
        <v>38840</v>
      </c>
      <c r="AI16260" s="229">
        <v>1250.01</v>
      </c>
      <c r="AK16260" s="207" t="s">
        <v>29998</v>
      </c>
      <c r="AL16260" s="208">
        <v>33910.11</v>
      </c>
      <c r="AM16260" s="93"/>
      <c r="AN16260" s="93"/>
      <c r="AO16260" s="93"/>
    </row>
    <row r="16261" spans="28:41" x14ac:dyDescent="0.55000000000000004">
      <c r="AB16261" s="278" t="s">
        <v>49437</v>
      </c>
      <c r="AC16261" s="279">
        <v>40928.519999999997</v>
      </c>
      <c r="AE16261" s="248" t="s">
        <v>38890</v>
      </c>
      <c r="AF16261" s="249">
        <v>48611.12</v>
      </c>
      <c r="AH16261" s="228" t="s">
        <v>13008</v>
      </c>
      <c r="AI16261" s="229">
        <v>47193.65</v>
      </c>
      <c r="AK16261" s="207" t="s">
        <v>29999</v>
      </c>
      <c r="AL16261" s="208">
        <v>7500</v>
      </c>
      <c r="AM16261" s="93"/>
      <c r="AN16261" s="93"/>
      <c r="AO16261" s="93"/>
    </row>
    <row r="16262" spans="28:41" x14ac:dyDescent="0.55000000000000004">
      <c r="AB16262" s="278" t="s">
        <v>49438</v>
      </c>
      <c r="AC16262" s="279">
        <v>4916.96</v>
      </c>
      <c r="AE16262" s="248" t="s">
        <v>56766</v>
      </c>
      <c r="AF16262" s="249">
        <v>546008.94999999995</v>
      </c>
      <c r="AH16262" s="228" t="s">
        <v>15278</v>
      </c>
      <c r="AI16262" s="229">
        <v>11150.43</v>
      </c>
      <c r="AK16262" s="207" t="s">
        <v>30000</v>
      </c>
      <c r="AL16262" s="208">
        <v>11145.9</v>
      </c>
      <c r="AM16262" s="93"/>
      <c r="AN16262" s="93"/>
      <c r="AO16262" s="93"/>
    </row>
    <row r="16263" spans="28:41" x14ac:dyDescent="0.55000000000000004">
      <c r="AB16263" s="278" t="s">
        <v>43400</v>
      </c>
      <c r="AC16263" s="279">
        <v>12485.21</v>
      </c>
      <c r="AE16263" s="248" t="s">
        <v>16223</v>
      </c>
      <c r="AF16263" s="249">
        <v>393560.71</v>
      </c>
      <c r="AH16263" s="228" t="s">
        <v>33081</v>
      </c>
      <c r="AI16263" s="229">
        <v>4474</v>
      </c>
      <c r="AK16263" s="207" t="s">
        <v>30001</v>
      </c>
      <c r="AL16263" s="208">
        <v>4965.8599999999997</v>
      </c>
      <c r="AM16263" s="93"/>
      <c r="AN16263" s="93"/>
      <c r="AO16263" s="93"/>
    </row>
    <row r="16264" spans="28:41" x14ac:dyDescent="0.55000000000000004">
      <c r="AB16264" s="278" t="s">
        <v>69539</v>
      </c>
      <c r="AC16264" s="279">
        <v>475.3</v>
      </c>
      <c r="AE16264" s="248" t="s">
        <v>58003</v>
      </c>
      <c r="AF16264" s="249">
        <v>45031.96</v>
      </c>
      <c r="AH16264" s="228" t="s">
        <v>15279</v>
      </c>
      <c r="AI16264" s="229">
        <v>37010.29</v>
      </c>
      <c r="AK16264" s="207" t="s">
        <v>30002</v>
      </c>
      <c r="AL16264" s="208">
        <v>4399.96</v>
      </c>
      <c r="AM16264" s="93"/>
      <c r="AN16264" s="93"/>
      <c r="AO16264" s="93"/>
    </row>
    <row r="16265" spans="28:41" x14ac:dyDescent="0.55000000000000004">
      <c r="AB16265" s="278" t="s">
        <v>29620</v>
      </c>
      <c r="AC16265" s="279">
        <v>25634.41</v>
      </c>
      <c r="AE16265" s="248" t="s">
        <v>33173</v>
      </c>
      <c r="AF16265" s="249">
        <v>1003.97</v>
      </c>
      <c r="AH16265" s="228" t="s">
        <v>35981</v>
      </c>
      <c r="AI16265" s="229">
        <v>10973.83</v>
      </c>
      <c r="AK16265" s="207" t="s">
        <v>30003</v>
      </c>
      <c r="AL16265" s="208">
        <v>4351.84</v>
      </c>
      <c r="AM16265" s="93"/>
      <c r="AN16265" s="93"/>
      <c r="AO16265" s="93"/>
    </row>
    <row r="16266" spans="28:41" x14ac:dyDescent="0.55000000000000004">
      <c r="AB16266" s="278" t="s">
        <v>60972</v>
      </c>
      <c r="AC16266" s="279">
        <v>50.2</v>
      </c>
      <c r="AE16266" s="248" t="s">
        <v>16226</v>
      </c>
      <c r="AF16266" s="249">
        <v>6306345.9000000004</v>
      </c>
      <c r="AH16266" s="228" t="s">
        <v>35982</v>
      </c>
      <c r="AI16266" s="229">
        <v>7981</v>
      </c>
      <c r="AK16266" s="207" t="s">
        <v>30004</v>
      </c>
      <c r="AL16266" s="208">
        <v>114.08</v>
      </c>
      <c r="AM16266" s="93"/>
      <c r="AN16266" s="93"/>
      <c r="AO16266" s="93"/>
    </row>
    <row r="16267" spans="28:41" x14ac:dyDescent="0.55000000000000004">
      <c r="AB16267" s="278" t="s">
        <v>43401</v>
      </c>
      <c r="AC16267" s="279">
        <v>4132</v>
      </c>
      <c r="AE16267" s="248" t="s">
        <v>16227</v>
      </c>
      <c r="AF16267" s="249">
        <v>578909.85</v>
      </c>
      <c r="AH16267" s="228" t="s">
        <v>15280</v>
      </c>
      <c r="AI16267" s="229">
        <v>13882.62</v>
      </c>
      <c r="AK16267" s="207" t="s">
        <v>30005</v>
      </c>
      <c r="AL16267" s="208">
        <v>28325.9</v>
      </c>
      <c r="AM16267" s="93"/>
      <c r="AN16267" s="93"/>
      <c r="AO16267" s="93"/>
    </row>
    <row r="16268" spans="28:41" x14ac:dyDescent="0.55000000000000004">
      <c r="AB16268" s="278" t="s">
        <v>34284</v>
      </c>
      <c r="AC16268" s="279">
        <v>12775.27</v>
      </c>
      <c r="AE16268" s="248" t="s">
        <v>54226</v>
      </c>
      <c r="AF16268" s="249">
        <v>-48456.24</v>
      </c>
      <c r="AH16268" s="228" t="s">
        <v>38841</v>
      </c>
      <c r="AI16268" s="229">
        <v>1974.13</v>
      </c>
      <c r="AK16268" s="207" t="s">
        <v>30006</v>
      </c>
      <c r="AL16268" s="208">
        <v>3225.05</v>
      </c>
      <c r="AM16268" s="93"/>
      <c r="AN16268" s="93"/>
      <c r="AO16268" s="93"/>
    </row>
    <row r="16269" spans="28:41" x14ac:dyDescent="0.55000000000000004">
      <c r="AB16269" s="278" t="s">
        <v>56873</v>
      </c>
      <c r="AC16269" s="279">
        <v>3032.64</v>
      </c>
      <c r="AE16269" s="248" t="s">
        <v>55569</v>
      </c>
      <c r="AF16269" s="249">
        <v>80917.22</v>
      </c>
      <c r="AH16269" s="228" t="s">
        <v>15283</v>
      </c>
      <c r="AI16269" s="229">
        <v>186274.77</v>
      </c>
      <c r="AK16269" s="207" t="s">
        <v>30007</v>
      </c>
      <c r="AL16269" s="208">
        <v>563.6</v>
      </c>
      <c r="AM16269" s="93"/>
      <c r="AN16269" s="93"/>
      <c r="AO16269" s="93"/>
    </row>
    <row r="16270" spans="28:41" x14ac:dyDescent="0.55000000000000004">
      <c r="AB16270" s="278" t="s">
        <v>54602</v>
      </c>
      <c r="AC16270" s="279">
        <v>12250.11</v>
      </c>
      <c r="AE16270" s="248" t="s">
        <v>49324</v>
      </c>
      <c r="AF16270" s="249">
        <v>102027.5</v>
      </c>
      <c r="AH16270" s="228" t="s">
        <v>33082</v>
      </c>
      <c r="AI16270" s="229">
        <v>75000</v>
      </c>
      <c r="AK16270" s="207" t="s">
        <v>30008</v>
      </c>
      <c r="AL16270" s="208">
        <v>74857.210000000006</v>
      </c>
      <c r="AM16270" s="93"/>
      <c r="AN16270" s="93"/>
      <c r="AO16270" s="93"/>
    </row>
    <row r="16271" spans="28:41" x14ac:dyDescent="0.55000000000000004">
      <c r="AB16271" s="278" t="s">
        <v>40908</v>
      </c>
      <c r="AC16271" s="279">
        <v>5606.11</v>
      </c>
      <c r="AE16271" s="248" t="s">
        <v>16228</v>
      </c>
      <c r="AF16271" s="249">
        <v>2559.86</v>
      </c>
      <c r="AH16271" s="228" t="s">
        <v>38842</v>
      </c>
      <c r="AI16271" s="229">
        <v>795.27</v>
      </c>
      <c r="AK16271" s="207" t="s">
        <v>30009</v>
      </c>
      <c r="AL16271" s="208">
        <v>264892.84999999998</v>
      </c>
      <c r="AM16271" s="93"/>
      <c r="AN16271" s="93"/>
      <c r="AO16271" s="93"/>
    </row>
    <row r="16272" spans="28:41" x14ac:dyDescent="0.55000000000000004">
      <c r="AB16272" s="278" t="s">
        <v>49439</v>
      </c>
      <c r="AC16272" s="279">
        <v>42359.07</v>
      </c>
      <c r="AE16272" s="248" t="s">
        <v>16246</v>
      </c>
      <c r="AF16272" s="249">
        <v>11143.44</v>
      </c>
      <c r="AH16272" s="228" t="s">
        <v>33083</v>
      </c>
      <c r="AI16272" s="229">
        <v>969.29</v>
      </c>
      <c r="AK16272" s="207" t="s">
        <v>30010</v>
      </c>
      <c r="AL16272" s="208">
        <v>4100.1499999999996</v>
      </c>
      <c r="AM16272" s="93"/>
      <c r="AN16272" s="93"/>
      <c r="AO16272" s="93"/>
    </row>
    <row r="16273" spans="28:41" x14ac:dyDescent="0.55000000000000004">
      <c r="AB16273" s="278" t="s">
        <v>14435</v>
      </c>
      <c r="AC16273" s="279">
        <v>31853.75</v>
      </c>
      <c r="AE16273" s="248" t="s">
        <v>36057</v>
      </c>
      <c r="AF16273" s="249">
        <v>49258.91</v>
      </c>
      <c r="AH16273" s="228" t="s">
        <v>33084</v>
      </c>
      <c r="AI16273" s="229">
        <v>15349.73</v>
      </c>
      <c r="AK16273" s="207" t="s">
        <v>30011</v>
      </c>
      <c r="AL16273" s="208">
        <v>17034.55</v>
      </c>
      <c r="AM16273" s="93"/>
      <c r="AN16273" s="93"/>
      <c r="AO16273" s="93"/>
    </row>
    <row r="16274" spans="28:41" x14ac:dyDescent="0.55000000000000004">
      <c r="AB16274" s="278" t="s">
        <v>14436</v>
      </c>
      <c r="AC16274" s="279">
        <v>85007.5</v>
      </c>
      <c r="AE16274" s="248" t="s">
        <v>16247</v>
      </c>
      <c r="AF16274" s="249">
        <v>888.08</v>
      </c>
      <c r="AH16274" s="228" t="s">
        <v>13009</v>
      </c>
      <c r="AI16274" s="229">
        <v>49079.519999999997</v>
      </c>
      <c r="AK16274" s="207" t="s">
        <v>30012</v>
      </c>
      <c r="AL16274" s="208">
        <v>436208.36</v>
      </c>
      <c r="AM16274" s="93"/>
      <c r="AN16274" s="93"/>
      <c r="AO16274" s="93"/>
    </row>
    <row r="16275" spans="28:41" x14ac:dyDescent="0.55000000000000004">
      <c r="AB16275" s="278" t="s">
        <v>14437</v>
      </c>
      <c r="AC16275" s="279">
        <v>34655.01</v>
      </c>
      <c r="AE16275" s="248" t="s">
        <v>61662</v>
      </c>
      <c r="AF16275" s="249">
        <v>749.63</v>
      </c>
      <c r="AH16275" s="228" t="s">
        <v>45950</v>
      </c>
      <c r="AI16275" s="229">
        <v>10416.19</v>
      </c>
      <c r="AK16275" s="207" t="s">
        <v>30013</v>
      </c>
      <c r="AL16275" s="208">
        <v>11222.09</v>
      </c>
      <c r="AM16275" s="93"/>
      <c r="AN16275" s="93"/>
      <c r="AO16275" s="93"/>
    </row>
    <row r="16276" spans="28:41" x14ac:dyDescent="0.55000000000000004">
      <c r="AB16276" s="278" t="s">
        <v>55665</v>
      </c>
      <c r="AC16276" s="279">
        <v>6557.28</v>
      </c>
      <c r="AE16276" s="248" t="s">
        <v>16248</v>
      </c>
      <c r="AF16276" s="249">
        <v>4766</v>
      </c>
      <c r="AH16276" s="228" t="s">
        <v>13010</v>
      </c>
      <c r="AI16276" s="229">
        <v>66591.19</v>
      </c>
      <c r="AK16276" s="207" t="s">
        <v>30014</v>
      </c>
      <c r="AL16276" s="208">
        <v>11672.97</v>
      </c>
      <c r="AM16276" s="93"/>
      <c r="AN16276" s="93"/>
      <c r="AO16276" s="93"/>
    </row>
    <row r="16277" spans="28:41" x14ac:dyDescent="0.55000000000000004">
      <c r="AB16277" s="278" t="s">
        <v>29624</v>
      </c>
      <c r="AC16277" s="279">
        <v>91266.32</v>
      </c>
      <c r="AE16277" s="248" t="s">
        <v>16249</v>
      </c>
      <c r="AF16277" s="249">
        <v>4838</v>
      </c>
      <c r="AH16277" s="228" t="s">
        <v>34502</v>
      </c>
      <c r="AI16277" s="229">
        <v>23985.439999999999</v>
      </c>
      <c r="AK16277" s="207" t="s">
        <v>30015</v>
      </c>
      <c r="AL16277" s="208">
        <v>40116.46</v>
      </c>
      <c r="AM16277" s="93"/>
      <c r="AN16277" s="93"/>
      <c r="AO16277" s="93"/>
    </row>
    <row r="16278" spans="28:41" x14ac:dyDescent="0.55000000000000004">
      <c r="AB16278" s="278" t="s">
        <v>14438</v>
      </c>
      <c r="AC16278" s="279">
        <v>51786.73</v>
      </c>
      <c r="AE16278" s="248" t="s">
        <v>16251</v>
      </c>
      <c r="AF16278" s="249">
        <v>4451</v>
      </c>
      <c r="AH16278" s="228" t="s">
        <v>15332</v>
      </c>
      <c r="AI16278" s="229">
        <v>123138.32</v>
      </c>
      <c r="AK16278" s="207" t="s">
        <v>30016</v>
      </c>
      <c r="AL16278" s="208">
        <v>66930.45</v>
      </c>
      <c r="AM16278" s="93"/>
      <c r="AN16278" s="93"/>
      <c r="AO16278" s="93"/>
    </row>
    <row r="16279" spans="28:41" x14ac:dyDescent="0.55000000000000004">
      <c r="AB16279" s="278" t="s">
        <v>35804</v>
      </c>
      <c r="AC16279" s="279">
        <v>20517.64</v>
      </c>
      <c r="AE16279" s="248" t="s">
        <v>13114</v>
      </c>
      <c r="AF16279" s="249">
        <v>1643</v>
      </c>
      <c r="AH16279" s="228" t="s">
        <v>15333</v>
      </c>
      <c r="AI16279" s="229">
        <v>106343</v>
      </c>
      <c r="AK16279" s="207" t="s">
        <v>30017</v>
      </c>
      <c r="AL16279" s="208">
        <v>343.58</v>
      </c>
      <c r="AM16279" s="93"/>
      <c r="AN16279" s="93"/>
      <c r="AO16279" s="93"/>
    </row>
    <row r="16280" spans="28:41" x14ac:dyDescent="0.55000000000000004">
      <c r="AB16280" s="278" t="s">
        <v>54603</v>
      </c>
      <c r="AC16280" s="279">
        <v>95966.5</v>
      </c>
      <c r="AE16280" s="248" t="s">
        <v>16336</v>
      </c>
      <c r="AF16280" s="249">
        <v>5119726.78</v>
      </c>
      <c r="AH16280" s="228" t="s">
        <v>15334</v>
      </c>
      <c r="AI16280" s="229">
        <v>1271436.75</v>
      </c>
      <c r="AK16280" s="207" t="s">
        <v>30018</v>
      </c>
      <c r="AL16280" s="208">
        <v>1437.57</v>
      </c>
      <c r="AM16280" s="93"/>
      <c r="AN16280" s="93"/>
      <c r="AO16280" s="93"/>
    </row>
    <row r="16281" spans="28:41" x14ac:dyDescent="0.55000000000000004">
      <c r="AB16281" s="278" t="s">
        <v>55666</v>
      </c>
      <c r="AC16281" s="279">
        <v>936</v>
      </c>
      <c r="AE16281" s="248" t="s">
        <v>45972</v>
      </c>
      <c r="AF16281" s="249">
        <v>-1696.8</v>
      </c>
      <c r="AH16281" s="228" t="s">
        <v>15335</v>
      </c>
      <c r="AI16281" s="229">
        <v>468145.59</v>
      </c>
      <c r="AK16281" s="207" t="s">
        <v>30019</v>
      </c>
      <c r="AL16281" s="208">
        <v>114372.63</v>
      </c>
      <c r="AM16281" s="93"/>
      <c r="AN16281" s="93"/>
      <c r="AO16281" s="93"/>
    </row>
    <row r="16282" spans="28:41" x14ac:dyDescent="0.55000000000000004">
      <c r="AB16282" s="278" t="s">
        <v>43402</v>
      </c>
      <c r="AC16282" s="279">
        <v>250</v>
      </c>
      <c r="AE16282" s="248" t="s">
        <v>16338</v>
      </c>
      <c r="AF16282" s="249">
        <v>488005.7</v>
      </c>
      <c r="AH16282" s="228" t="s">
        <v>34512</v>
      </c>
      <c r="AI16282" s="229">
        <v>61120.78</v>
      </c>
      <c r="AK16282" s="207" t="s">
        <v>30020</v>
      </c>
      <c r="AL16282" s="208">
        <v>17941.53</v>
      </c>
      <c r="AM16282" s="93"/>
      <c r="AN16282" s="93"/>
      <c r="AO16282" s="93"/>
    </row>
    <row r="16283" spans="28:41" x14ac:dyDescent="0.55000000000000004">
      <c r="AB16283" s="278" t="s">
        <v>14439</v>
      </c>
      <c r="AC16283" s="279">
        <v>73372.460000000006</v>
      </c>
      <c r="AE16283" s="248" t="s">
        <v>16340</v>
      </c>
      <c r="AF16283" s="249">
        <v>52060</v>
      </c>
      <c r="AH16283" s="228" t="s">
        <v>34393</v>
      </c>
      <c r="AI16283" s="229">
        <v>1905</v>
      </c>
      <c r="AK16283" s="207" t="s">
        <v>30021</v>
      </c>
      <c r="AL16283" s="208">
        <v>4520.47</v>
      </c>
      <c r="AM16283" s="93"/>
      <c r="AN16283" s="93"/>
      <c r="AO16283" s="93"/>
    </row>
    <row r="16284" spans="28:41" x14ac:dyDescent="0.55000000000000004">
      <c r="AB16284" s="278" t="s">
        <v>14440</v>
      </c>
      <c r="AC16284" s="279">
        <v>88108.43</v>
      </c>
      <c r="AE16284" s="248" t="s">
        <v>16343</v>
      </c>
      <c r="AF16284" s="249">
        <v>21584.18</v>
      </c>
      <c r="AH16284" s="228" t="s">
        <v>38847</v>
      </c>
      <c r="AI16284" s="229">
        <v>24391.17</v>
      </c>
      <c r="AK16284" s="207" t="s">
        <v>30022</v>
      </c>
      <c r="AL16284" s="208">
        <v>2236</v>
      </c>
      <c r="AM16284" s="93"/>
      <c r="AN16284" s="93"/>
      <c r="AO16284" s="93"/>
    </row>
    <row r="16285" spans="28:41" x14ac:dyDescent="0.55000000000000004">
      <c r="AB16285" s="278" t="s">
        <v>29633</v>
      </c>
      <c r="AC16285" s="279">
        <v>103555.19</v>
      </c>
      <c r="AE16285" s="248" t="s">
        <v>16346</v>
      </c>
      <c r="AF16285" s="249">
        <v>52152</v>
      </c>
      <c r="AH16285" s="228" t="s">
        <v>15336</v>
      </c>
      <c r="AI16285" s="229">
        <v>539779.31000000006</v>
      </c>
      <c r="AK16285" s="207" t="s">
        <v>30023</v>
      </c>
      <c r="AL16285" s="208">
        <v>2820.77</v>
      </c>
      <c r="AM16285" s="93"/>
      <c r="AN16285" s="93"/>
      <c r="AO16285" s="93"/>
    </row>
    <row r="16286" spans="28:41" x14ac:dyDescent="0.55000000000000004">
      <c r="AB16286" s="278" t="s">
        <v>29635</v>
      </c>
      <c r="AC16286" s="279">
        <v>13655.17</v>
      </c>
      <c r="AE16286" s="248" t="s">
        <v>61663</v>
      </c>
      <c r="AF16286" s="249">
        <v>56055.09</v>
      </c>
      <c r="AH16286" s="228" t="s">
        <v>13025</v>
      </c>
      <c r="AI16286" s="229">
        <v>69090</v>
      </c>
      <c r="AK16286" s="207" t="s">
        <v>30024</v>
      </c>
      <c r="AL16286" s="208">
        <v>4434.5</v>
      </c>
      <c r="AM16286" s="93"/>
      <c r="AN16286" s="93"/>
      <c r="AO16286" s="93"/>
    </row>
    <row r="16287" spans="28:41" x14ac:dyDescent="0.55000000000000004">
      <c r="AB16287" s="278" t="s">
        <v>29640</v>
      </c>
      <c r="AC16287" s="279">
        <v>99927.2</v>
      </c>
      <c r="AE16287" s="248" t="s">
        <v>16348</v>
      </c>
      <c r="AF16287" s="249">
        <v>67008.28</v>
      </c>
      <c r="AH16287" s="228" t="s">
        <v>15337</v>
      </c>
      <c r="AI16287" s="229">
        <v>471296.71</v>
      </c>
      <c r="AK16287" s="207" t="s">
        <v>30025</v>
      </c>
      <c r="AL16287" s="208">
        <v>18368.79</v>
      </c>
      <c r="AM16287" s="93"/>
      <c r="AN16287" s="93"/>
      <c r="AO16287" s="93"/>
    </row>
    <row r="16288" spans="28:41" x14ac:dyDescent="0.55000000000000004">
      <c r="AB16288" s="278" t="s">
        <v>29641</v>
      </c>
      <c r="AC16288" s="279">
        <v>197282.93</v>
      </c>
      <c r="AE16288" s="248" t="s">
        <v>16349</v>
      </c>
      <c r="AF16288" s="249">
        <v>212994.96</v>
      </c>
      <c r="AH16288" s="228" t="s">
        <v>33095</v>
      </c>
      <c r="AI16288" s="229">
        <v>6687.09</v>
      </c>
      <c r="AK16288" s="207" t="s">
        <v>14468</v>
      </c>
      <c r="AL16288" s="208">
        <v>267549.18</v>
      </c>
      <c r="AM16288" s="93"/>
      <c r="AN16288" s="93"/>
      <c r="AO16288" s="93"/>
    </row>
    <row r="16289" spans="28:41" x14ac:dyDescent="0.55000000000000004">
      <c r="AB16289" s="278" t="s">
        <v>29642</v>
      </c>
      <c r="AC16289" s="279">
        <v>-2934.93</v>
      </c>
      <c r="AE16289" s="248" t="s">
        <v>16351</v>
      </c>
      <c r="AF16289" s="249">
        <v>310170.09999999998</v>
      </c>
      <c r="AH16289" s="228" t="s">
        <v>35992</v>
      </c>
      <c r="AI16289" s="229">
        <v>18751.32</v>
      </c>
      <c r="AK16289" s="207" t="s">
        <v>30026</v>
      </c>
      <c r="AL16289" s="208">
        <v>190628.71</v>
      </c>
      <c r="AM16289" s="93"/>
      <c r="AN16289" s="93"/>
      <c r="AO16289" s="93"/>
    </row>
    <row r="16290" spans="28:41" x14ac:dyDescent="0.55000000000000004">
      <c r="AB16290" s="278" t="s">
        <v>58118</v>
      </c>
      <c r="AC16290" s="279">
        <v>108170.95</v>
      </c>
      <c r="AE16290" s="248" t="s">
        <v>16352</v>
      </c>
      <c r="AF16290" s="249">
        <v>708162.83</v>
      </c>
      <c r="AH16290" s="228" t="s">
        <v>38848</v>
      </c>
      <c r="AI16290" s="229">
        <v>22201.55</v>
      </c>
      <c r="AK16290" s="207" t="s">
        <v>14469</v>
      </c>
      <c r="AL16290" s="208">
        <v>8956.48</v>
      </c>
      <c r="AM16290" s="93"/>
      <c r="AN16290" s="93"/>
      <c r="AO16290" s="93"/>
    </row>
    <row r="16291" spans="28:41" x14ac:dyDescent="0.55000000000000004">
      <c r="AB16291" s="278" t="s">
        <v>34292</v>
      </c>
      <c r="AC16291" s="279">
        <v>19034.68</v>
      </c>
      <c r="AE16291" s="248" t="s">
        <v>40722</v>
      </c>
      <c r="AF16291" s="249">
        <v>2766.36</v>
      </c>
      <c r="AH16291" s="228" t="s">
        <v>43148</v>
      </c>
      <c r="AI16291" s="229">
        <v>19903.53</v>
      </c>
      <c r="AK16291" s="207" t="s">
        <v>30027</v>
      </c>
      <c r="AL16291" s="208">
        <v>-505.17</v>
      </c>
      <c r="AM16291" s="93"/>
      <c r="AN16291" s="93"/>
      <c r="AO16291" s="93"/>
    </row>
    <row r="16292" spans="28:41" x14ac:dyDescent="0.55000000000000004">
      <c r="AB16292" s="278" t="s">
        <v>34294</v>
      </c>
      <c r="AC16292" s="279">
        <v>1326.71</v>
      </c>
      <c r="AE16292" s="248" t="s">
        <v>60875</v>
      </c>
      <c r="AF16292" s="249">
        <v>721.2</v>
      </c>
      <c r="AH16292" s="228" t="s">
        <v>40715</v>
      </c>
      <c r="AI16292" s="229">
        <v>37059.089999999997</v>
      </c>
      <c r="AK16292" s="207" t="s">
        <v>30028</v>
      </c>
      <c r="AL16292" s="208">
        <v>30125</v>
      </c>
      <c r="AM16292" s="93"/>
      <c r="AN16292" s="93"/>
      <c r="AO16292" s="93"/>
    </row>
    <row r="16293" spans="28:41" x14ac:dyDescent="0.55000000000000004">
      <c r="AB16293" s="278" t="s">
        <v>34296</v>
      </c>
      <c r="AC16293" s="279">
        <v>2047.36</v>
      </c>
      <c r="AE16293" s="248" t="s">
        <v>34612</v>
      </c>
      <c r="AF16293" s="249">
        <v>8376.02</v>
      </c>
      <c r="AH16293" s="228" t="s">
        <v>33096</v>
      </c>
      <c r="AI16293" s="229">
        <v>333926.03999999998</v>
      </c>
      <c r="AK16293" s="207" t="s">
        <v>30029</v>
      </c>
      <c r="AL16293" s="208">
        <v>1369.35</v>
      </c>
      <c r="AM16293" s="93"/>
      <c r="AN16293" s="93"/>
      <c r="AO16293" s="93"/>
    </row>
    <row r="16294" spans="28:41" x14ac:dyDescent="0.55000000000000004">
      <c r="AB16294" s="278" t="s">
        <v>55668</v>
      </c>
      <c r="AC16294" s="279">
        <v>2.74</v>
      </c>
      <c r="AE16294" s="248" t="s">
        <v>60876</v>
      </c>
      <c r="AF16294" s="249">
        <v>4327.2</v>
      </c>
      <c r="AH16294" s="228" t="s">
        <v>43149</v>
      </c>
      <c r="AI16294" s="229">
        <v>42080</v>
      </c>
      <c r="AK16294" s="207" t="s">
        <v>30030</v>
      </c>
      <c r="AL16294" s="208">
        <v>104.74</v>
      </c>
      <c r="AM16294" s="93"/>
      <c r="AN16294" s="93"/>
      <c r="AO16294" s="93"/>
    </row>
    <row r="16295" spans="28:41" x14ac:dyDescent="0.55000000000000004">
      <c r="AB16295" s="278" t="s">
        <v>36833</v>
      </c>
      <c r="AC16295" s="279">
        <v>16878.41</v>
      </c>
      <c r="AE16295" s="248" t="s">
        <v>59308</v>
      </c>
      <c r="AF16295" s="249">
        <v>25144.61</v>
      </c>
      <c r="AH16295" s="228" t="s">
        <v>48414</v>
      </c>
      <c r="AI16295" s="229">
        <v>967.91</v>
      </c>
      <c r="AK16295" s="207" t="s">
        <v>30031</v>
      </c>
      <c r="AL16295" s="208">
        <v>261.76</v>
      </c>
      <c r="AM16295" s="93"/>
      <c r="AN16295" s="93"/>
      <c r="AO16295" s="93"/>
    </row>
    <row r="16296" spans="28:41" x14ac:dyDescent="0.55000000000000004">
      <c r="AB16296" s="278" t="s">
        <v>69540</v>
      </c>
      <c r="AC16296" s="279">
        <v>891</v>
      </c>
      <c r="AE16296" s="248" t="s">
        <v>16355</v>
      </c>
      <c r="AF16296" s="249">
        <v>495577.13</v>
      </c>
      <c r="AH16296" s="228" t="s">
        <v>33097</v>
      </c>
      <c r="AI16296" s="229">
        <v>215628.32</v>
      </c>
      <c r="AK16296" s="207" t="s">
        <v>30032</v>
      </c>
      <c r="AL16296" s="208">
        <v>25497.06</v>
      </c>
      <c r="AM16296" s="93"/>
      <c r="AN16296" s="93"/>
      <c r="AO16296" s="93"/>
    </row>
    <row r="16297" spans="28:41" x14ac:dyDescent="0.55000000000000004">
      <c r="AB16297" s="278" t="s">
        <v>29673</v>
      </c>
      <c r="AC16297" s="279">
        <v>1359.36</v>
      </c>
      <c r="AE16297" s="248" t="s">
        <v>16356</v>
      </c>
      <c r="AF16297" s="249">
        <v>26302.17</v>
      </c>
      <c r="AH16297" s="228" t="s">
        <v>33098</v>
      </c>
      <c r="AI16297" s="229">
        <v>3369.46</v>
      </c>
      <c r="AK16297" s="207" t="s">
        <v>30033</v>
      </c>
      <c r="AL16297" s="208">
        <v>1923.14</v>
      </c>
      <c r="AM16297" s="93"/>
      <c r="AN16297" s="93"/>
      <c r="AO16297" s="93"/>
    </row>
    <row r="16298" spans="28:41" x14ac:dyDescent="0.55000000000000004">
      <c r="AB16298" s="278" t="s">
        <v>36834</v>
      </c>
      <c r="AC16298" s="279">
        <v>4445.91</v>
      </c>
      <c r="AE16298" s="248" t="s">
        <v>13131</v>
      </c>
      <c r="AF16298" s="249">
        <v>563128.05000000005</v>
      </c>
      <c r="AH16298" s="228" t="s">
        <v>34513</v>
      </c>
      <c r="AI16298" s="229">
        <v>2211555.5099999998</v>
      </c>
      <c r="AK16298" s="207" t="s">
        <v>30034</v>
      </c>
      <c r="AL16298" s="208">
        <v>5527.75</v>
      </c>
      <c r="AM16298" s="93"/>
      <c r="AN16298" s="93"/>
      <c r="AO16298" s="93"/>
    </row>
    <row r="16299" spans="28:41" x14ac:dyDescent="0.55000000000000004">
      <c r="AB16299" s="278" t="s">
        <v>39599</v>
      </c>
      <c r="AC16299" s="279">
        <v>1662.54</v>
      </c>
      <c r="AE16299" s="248" t="s">
        <v>13132</v>
      </c>
      <c r="AF16299" s="249">
        <v>1715160.91</v>
      </c>
      <c r="AH16299" s="228" t="s">
        <v>15338</v>
      </c>
      <c r="AI16299" s="229">
        <v>216</v>
      </c>
      <c r="AK16299" s="207" t="s">
        <v>30035</v>
      </c>
      <c r="AL16299" s="208">
        <v>521.96</v>
      </c>
      <c r="AM16299" s="93"/>
      <c r="AN16299" s="93"/>
      <c r="AO16299" s="93"/>
    </row>
    <row r="16300" spans="28:41" x14ac:dyDescent="0.55000000000000004">
      <c r="AB16300" s="278" t="s">
        <v>66794</v>
      </c>
      <c r="AC16300" s="279">
        <v>3450</v>
      </c>
      <c r="AE16300" s="248" t="s">
        <v>13133</v>
      </c>
      <c r="AF16300" s="249">
        <v>1033791.9</v>
      </c>
      <c r="AH16300" s="228" t="s">
        <v>54205</v>
      </c>
      <c r="AI16300" s="229">
        <v>13750</v>
      </c>
      <c r="AK16300" s="207" t="s">
        <v>30036</v>
      </c>
      <c r="AL16300" s="208">
        <v>2333.5</v>
      </c>
      <c r="AM16300" s="93"/>
      <c r="AN16300" s="93"/>
      <c r="AO16300" s="93"/>
    </row>
    <row r="16301" spans="28:41" x14ac:dyDescent="0.55000000000000004">
      <c r="AB16301" s="278" t="s">
        <v>65214</v>
      </c>
      <c r="AC16301" s="279">
        <v>7085.56</v>
      </c>
      <c r="AE16301" s="248" t="s">
        <v>16357</v>
      </c>
      <c r="AF16301" s="249">
        <v>1045208.33</v>
      </c>
      <c r="AH16301" s="228" t="s">
        <v>43150</v>
      </c>
      <c r="AI16301" s="229">
        <v>1154.8800000000001</v>
      </c>
      <c r="AK16301" s="207" t="s">
        <v>30037</v>
      </c>
      <c r="AL16301" s="208">
        <v>178.51</v>
      </c>
      <c r="AM16301" s="93"/>
      <c r="AN16301" s="93"/>
      <c r="AO16301" s="93"/>
    </row>
    <row r="16302" spans="28:41" x14ac:dyDescent="0.55000000000000004">
      <c r="AB16302" s="278" t="s">
        <v>29745</v>
      </c>
      <c r="AC16302" s="279">
        <v>235616.34</v>
      </c>
      <c r="AE16302" s="248" t="s">
        <v>16358</v>
      </c>
      <c r="AF16302" s="249">
        <v>69462.61</v>
      </c>
      <c r="AH16302" s="228" t="s">
        <v>45951</v>
      </c>
      <c r="AI16302" s="229">
        <v>836.27</v>
      </c>
      <c r="AK16302" s="207" t="s">
        <v>30038</v>
      </c>
      <c r="AL16302" s="208">
        <v>5305.18</v>
      </c>
      <c r="AM16302" s="93"/>
      <c r="AN16302" s="93"/>
      <c r="AO16302" s="93"/>
    </row>
    <row r="16303" spans="28:41" x14ac:dyDescent="0.55000000000000004">
      <c r="AB16303" s="278" t="s">
        <v>29747</v>
      </c>
      <c r="AC16303" s="279">
        <v>136020</v>
      </c>
      <c r="AE16303" s="248" t="s">
        <v>16360</v>
      </c>
      <c r="AF16303" s="249">
        <v>22000</v>
      </c>
      <c r="AH16303" s="228" t="s">
        <v>34514</v>
      </c>
      <c r="AI16303" s="229">
        <v>292487.3</v>
      </c>
      <c r="AK16303" s="207" t="s">
        <v>30039</v>
      </c>
      <c r="AL16303" s="208">
        <v>175029.41</v>
      </c>
      <c r="AM16303" s="93"/>
      <c r="AN16303" s="93"/>
      <c r="AO16303" s="93"/>
    </row>
    <row r="16304" spans="28:41" x14ac:dyDescent="0.55000000000000004">
      <c r="AB16304" s="278" t="s">
        <v>29748</v>
      </c>
      <c r="AC16304" s="279">
        <v>79509</v>
      </c>
      <c r="AE16304" s="248" t="s">
        <v>33182</v>
      </c>
      <c r="AF16304" s="249">
        <v>460.15</v>
      </c>
      <c r="AH16304" s="228" t="s">
        <v>15339</v>
      </c>
      <c r="AI16304" s="229">
        <v>74914.27</v>
      </c>
      <c r="AK16304" s="207" t="s">
        <v>30040</v>
      </c>
      <c r="AL16304" s="208">
        <v>13795.7</v>
      </c>
      <c r="AM16304" s="93"/>
      <c r="AN16304" s="93"/>
      <c r="AO16304" s="93"/>
    </row>
    <row r="16305" spans="28:41" x14ac:dyDescent="0.55000000000000004">
      <c r="AB16305" s="278" t="s">
        <v>29750</v>
      </c>
      <c r="AC16305" s="279">
        <v>191569.13</v>
      </c>
      <c r="AE16305" s="248" t="s">
        <v>58004</v>
      </c>
      <c r="AF16305" s="249">
        <v>1842.87</v>
      </c>
      <c r="AH16305" s="228" t="s">
        <v>33099</v>
      </c>
      <c r="AI16305" s="229">
        <v>38786.480000000003</v>
      </c>
      <c r="AK16305" s="207" t="s">
        <v>30041</v>
      </c>
      <c r="AL16305" s="208">
        <v>10350</v>
      </c>
      <c r="AM16305" s="93"/>
      <c r="AN16305" s="93"/>
      <c r="AO16305" s="93"/>
    </row>
    <row r="16306" spans="28:41" x14ac:dyDescent="0.55000000000000004">
      <c r="AB16306" s="278" t="s">
        <v>70971</v>
      </c>
      <c r="AC16306" s="279">
        <v>18864.63</v>
      </c>
      <c r="AE16306" s="248" t="s">
        <v>59959</v>
      </c>
      <c r="AF16306" s="249">
        <v>28262.5</v>
      </c>
      <c r="AH16306" s="228" t="s">
        <v>13028</v>
      </c>
      <c r="AI16306" s="229">
        <v>483280.82</v>
      </c>
      <c r="AK16306" s="207" t="s">
        <v>30042</v>
      </c>
      <c r="AL16306" s="208">
        <v>50000.03</v>
      </c>
      <c r="AM16306" s="93"/>
      <c r="AN16306" s="93"/>
      <c r="AO16306" s="93"/>
    </row>
    <row r="16307" spans="28:41" x14ac:dyDescent="0.55000000000000004">
      <c r="AB16307" s="278" t="s">
        <v>29754</v>
      </c>
      <c r="AC16307" s="279">
        <v>1260</v>
      </c>
      <c r="AE16307" s="248" t="s">
        <v>59309</v>
      </c>
      <c r="AF16307" s="249">
        <v>3439</v>
      </c>
      <c r="AH16307" s="228" t="s">
        <v>13029</v>
      </c>
      <c r="AI16307" s="229">
        <v>685930.68</v>
      </c>
      <c r="AK16307" s="207" t="s">
        <v>30043</v>
      </c>
      <c r="AL16307" s="208">
        <v>115560</v>
      </c>
      <c r="AM16307" s="93"/>
      <c r="AN16307" s="93"/>
      <c r="AO16307" s="93"/>
    </row>
    <row r="16308" spans="28:41" x14ac:dyDescent="0.55000000000000004">
      <c r="AB16308" s="278" t="s">
        <v>29756</v>
      </c>
      <c r="AC16308" s="279">
        <v>700</v>
      </c>
      <c r="AE16308" s="248" t="s">
        <v>13134</v>
      </c>
      <c r="AF16308" s="249">
        <v>851364.03</v>
      </c>
      <c r="AH16308" s="228" t="s">
        <v>13030</v>
      </c>
      <c r="AI16308" s="229">
        <v>311962.98</v>
      </c>
      <c r="AK16308" s="207" t="s">
        <v>30044</v>
      </c>
      <c r="AL16308" s="208">
        <v>118098.94</v>
      </c>
      <c r="AM16308" s="93"/>
      <c r="AN16308" s="93"/>
      <c r="AO16308" s="93"/>
    </row>
    <row r="16309" spans="28:41" x14ac:dyDescent="0.55000000000000004">
      <c r="AB16309" s="278" t="s">
        <v>36839</v>
      </c>
      <c r="AC16309" s="279">
        <v>749.25</v>
      </c>
      <c r="AE16309" s="248" t="s">
        <v>13135</v>
      </c>
      <c r="AF16309" s="249">
        <v>547728.97</v>
      </c>
      <c r="AH16309" s="228" t="s">
        <v>47440</v>
      </c>
      <c r="AI16309" s="229">
        <v>10144.81</v>
      </c>
      <c r="AK16309" s="207" t="s">
        <v>30045</v>
      </c>
      <c r="AL16309" s="208">
        <v>42055.63</v>
      </c>
      <c r="AM16309" s="93"/>
      <c r="AN16309" s="93"/>
      <c r="AO16309" s="93"/>
    </row>
    <row r="16310" spans="28:41" x14ac:dyDescent="0.55000000000000004">
      <c r="AB16310" s="278" t="s">
        <v>14445</v>
      </c>
      <c r="AC16310" s="279">
        <v>48184.35</v>
      </c>
      <c r="AE16310" s="248" t="s">
        <v>16362</v>
      </c>
      <c r="AF16310" s="249">
        <v>240598.78</v>
      </c>
      <c r="AH16310" s="228" t="s">
        <v>15340</v>
      </c>
      <c r="AI16310" s="229">
        <v>121213.33</v>
      </c>
      <c r="AK16310" s="207" t="s">
        <v>30046</v>
      </c>
      <c r="AL16310" s="208">
        <v>44516.42</v>
      </c>
      <c r="AM16310" s="93"/>
      <c r="AN16310" s="93"/>
      <c r="AO16310" s="93"/>
    </row>
    <row r="16311" spans="28:41" x14ac:dyDescent="0.55000000000000004">
      <c r="AB16311" s="278" t="s">
        <v>14446</v>
      </c>
      <c r="AC16311" s="279">
        <v>182102.57</v>
      </c>
      <c r="AE16311" s="248" t="s">
        <v>58005</v>
      </c>
      <c r="AF16311" s="249">
        <v>3919.35</v>
      </c>
      <c r="AH16311" s="228" t="s">
        <v>15341</v>
      </c>
      <c r="AI16311" s="229">
        <v>6590.84</v>
      </c>
      <c r="AK16311" s="207" t="s">
        <v>30047</v>
      </c>
      <c r="AL16311" s="208">
        <v>73615.789999999994</v>
      </c>
      <c r="AM16311" s="93"/>
      <c r="AN16311" s="93"/>
      <c r="AO16311" s="93"/>
    </row>
    <row r="16312" spans="28:41" x14ac:dyDescent="0.55000000000000004">
      <c r="AB16312" s="278" t="s">
        <v>29759</v>
      </c>
      <c r="AC16312" s="279">
        <v>105081.36</v>
      </c>
      <c r="AE16312" s="248" t="s">
        <v>13139</v>
      </c>
      <c r="AF16312" s="249">
        <v>111834.49</v>
      </c>
      <c r="AH16312" s="228" t="s">
        <v>48415</v>
      </c>
      <c r="AI16312" s="229">
        <v>18956.16</v>
      </c>
      <c r="AK16312" s="207" t="s">
        <v>30048</v>
      </c>
      <c r="AL16312" s="208">
        <v>2586.2600000000002</v>
      </c>
      <c r="AM16312" s="93"/>
      <c r="AN16312" s="93"/>
      <c r="AO16312" s="93"/>
    </row>
    <row r="16313" spans="28:41" x14ac:dyDescent="0.55000000000000004">
      <c r="AB16313" s="278" t="s">
        <v>29760</v>
      </c>
      <c r="AC16313" s="279">
        <v>32284.7</v>
      </c>
      <c r="AE16313" s="248" t="s">
        <v>13140</v>
      </c>
      <c r="AF16313" s="249">
        <v>2391.0100000000002</v>
      </c>
      <c r="AH16313" s="228" t="s">
        <v>50592</v>
      </c>
      <c r="AI16313" s="229">
        <v>4000</v>
      </c>
      <c r="AK16313" s="207" t="s">
        <v>30049</v>
      </c>
      <c r="AL16313" s="208">
        <v>1437.57</v>
      </c>
      <c r="AM16313" s="93"/>
      <c r="AN16313" s="93"/>
      <c r="AO16313" s="93"/>
    </row>
    <row r="16314" spans="28:41" x14ac:dyDescent="0.55000000000000004">
      <c r="AB16314" s="278" t="s">
        <v>40911</v>
      </c>
      <c r="AC16314" s="279">
        <v>45600</v>
      </c>
      <c r="AE16314" s="248" t="s">
        <v>50603</v>
      </c>
      <c r="AF16314" s="249">
        <v>-2480.23</v>
      </c>
      <c r="AH16314" s="228" t="s">
        <v>34515</v>
      </c>
      <c r="AI16314" s="229">
        <v>27336.46</v>
      </c>
      <c r="AK16314" s="207" t="s">
        <v>30050</v>
      </c>
      <c r="AL16314" s="208">
        <v>142698.53</v>
      </c>
      <c r="AM16314" s="93"/>
      <c r="AN16314" s="93"/>
      <c r="AO16314" s="93"/>
    </row>
    <row r="16315" spans="28:41" x14ac:dyDescent="0.55000000000000004">
      <c r="AB16315" s="278" t="s">
        <v>69541</v>
      </c>
      <c r="AC16315" s="279">
        <v>2500</v>
      </c>
      <c r="AE16315" s="248" t="s">
        <v>61132</v>
      </c>
      <c r="AF16315" s="249">
        <v>212197.38</v>
      </c>
      <c r="AH16315" s="228" t="s">
        <v>15344</v>
      </c>
      <c r="AI16315" s="229">
        <v>2825.93</v>
      </c>
      <c r="AK16315" s="207" t="s">
        <v>30051</v>
      </c>
      <c r="AL16315" s="208">
        <v>18577.849999999999</v>
      </c>
      <c r="AM16315" s="93"/>
      <c r="AN16315" s="93"/>
      <c r="AO16315" s="93"/>
    </row>
    <row r="16316" spans="28:41" x14ac:dyDescent="0.55000000000000004">
      <c r="AB16316" s="278" t="s">
        <v>39607</v>
      </c>
      <c r="AC16316" s="279">
        <v>9430.56</v>
      </c>
      <c r="AE16316" s="248" t="s">
        <v>16437</v>
      </c>
      <c r="AF16316" s="249">
        <v>35000</v>
      </c>
      <c r="AH16316" s="228" t="s">
        <v>13031</v>
      </c>
      <c r="AI16316" s="229">
        <v>565.33000000000004</v>
      </c>
      <c r="AK16316" s="207" t="s">
        <v>30052</v>
      </c>
      <c r="AL16316" s="208">
        <v>5305.18</v>
      </c>
      <c r="AM16316" s="93"/>
      <c r="AN16316" s="93"/>
      <c r="AO16316" s="93"/>
    </row>
    <row r="16317" spans="28:41" x14ac:dyDescent="0.55000000000000004">
      <c r="AB16317" s="278" t="s">
        <v>55670</v>
      </c>
      <c r="AC16317" s="279">
        <v>16999.919999999998</v>
      </c>
      <c r="AE16317" s="248" t="s">
        <v>16438</v>
      </c>
      <c r="AF16317" s="249">
        <v>173080.07</v>
      </c>
      <c r="AH16317" s="228" t="s">
        <v>54206</v>
      </c>
      <c r="AI16317" s="229">
        <v>1378756.33</v>
      </c>
      <c r="AK16317" s="207" t="s">
        <v>30053</v>
      </c>
      <c r="AL16317" s="208">
        <v>498.09</v>
      </c>
      <c r="AM16317" s="93"/>
      <c r="AN16317" s="93"/>
      <c r="AO16317" s="93"/>
    </row>
    <row r="16318" spans="28:41" x14ac:dyDescent="0.55000000000000004">
      <c r="AB16318" s="278" t="s">
        <v>29799</v>
      </c>
      <c r="AC16318" s="279">
        <v>29114.400000000001</v>
      </c>
      <c r="AE16318" s="248" t="s">
        <v>34616</v>
      </c>
      <c r="AF16318" s="249">
        <v>149474.68</v>
      </c>
      <c r="AH16318" s="228" t="s">
        <v>15345</v>
      </c>
      <c r="AI16318" s="229">
        <v>704952.5</v>
      </c>
      <c r="AK16318" s="207" t="s">
        <v>30054</v>
      </c>
      <c r="AL16318" s="208">
        <v>175029.41</v>
      </c>
      <c r="AM16318" s="93"/>
      <c r="AN16318" s="93"/>
      <c r="AO16318" s="93"/>
    </row>
    <row r="16319" spans="28:41" x14ac:dyDescent="0.55000000000000004">
      <c r="AB16319" s="278" t="s">
        <v>69542</v>
      </c>
      <c r="AC16319" s="279">
        <v>3157.87</v>
      </c>
      <c r="AE16319" s="248" t="s">
        <v>16439</v>
      </c>
      <c r="AF16319" s="249">
        <v>6658.66</v>
      </c>
      <c r="AH16319" s="228" t="s">
        <v>15346</v>
      </c>
      <c r="AI16319" s="229">
        <v>232961.09</v>
      </c>
      <c r="AK16319" s="207" t="s">
        <v>30055</v>
      </c>
      <c r="AL16319" s="208">
        <v>32462.799999999999</v>
      </c>
      <c r="AM16319" s="93"/>
      <c r="AN16319" s="93"/>
      <c r="AO16319" s="93"/>
    </row>
    <row r="16320" spans="28:41" x14ac:dyDescent="0.55000000000000004">
      <c r="AB16320" s="278" t="s">
        <v>46213</v>
      </c>
      <c r="AC16320" s="279">
        <v>2478.17</v>
      </c>
      <c r="AE16320" s="248" t="s">
        <v>16440</v>
      </c>
      <c r="AF16320" s="249">
        <v>71827.56</v>
      </c>
      <c r="AH16320" s="228" t="s">
        <v>50593</v>
      </c>
      <c r="AI16320" s="229">
        <v>135780.15</v>
      </c>
      <c r="AK16320" s="207" t="s">
        <v>30056</v>
      </c>
      <c r="AL16320" s="208">
        <v>11450</v>
      </c>
      <c r="AM16320" s="93"/>
      <c r="AN16320" s="93"/>
      <c r="AO16320" s="93"/>
    </row>
    <row r="16321" spans="28:41" x14ac:dyDescent="0.55000000000000004">
      <c r="AB16321" s="278" t="s">
        <v>29801</v>
      </c>
      <c r="AC16321" s="279">
        <v>4575.5600000000004</v>
      </c>
      <c r="AE16321" s="248" t="s">
        <v>16441</v>
      </c>
      <c r="AF16321" s="249">
        <v>6580.96</v>
      </c>
      <c r="AH16321" s="228" t="s">
        <v>50594</v>
      </c>
      <c r="AI16321" s="229">
        <v>187733.24</v>
      </c>
      <c r="AK16321" s="207" t="s">
        <v>30057</v>
      </c>
      <c r="AL16321" s="208">
        <v>9680</v>
      </c>
      <c r="AM16321" s="93"/>
      <c r="AN16321" s="93"/>
      <c r="AO16321" s="93"/>
    </row>
    <row r="16322" spans="28:41" x14ac:dyDescent="0.55000000000000004">
      <c r="AB16322" s="278" t="s">
        <v>29802</v>
      </c>
      <c r="AC16322" s="279">
        <v>573.5</v>
      </c>
      <c r="AE16322" s="248" t="s">
        <v>16442</v>
      </c>
      <c r="AF16322" s="249">
        <v>124470.82</v>
      </c>
      <c r="AH16322" s="228" t="s">
        <v>50595</v>
      </c>
      <c r="AI16322" s="229">
        <v>7208.98</v>
      </c>
      <c r="AK16322" s="207" t="s">
        <v>14471</v>
      </c>
      <c r="AL16322" s="208">
        <v>51858.01</v>
      </c>
      <c r="AM16322" s="93"/>
      <c r="AN16322" s="93"/>
      <c r="AO16322" s="93"/>
    </row>
    <row r="16323" spans="28:41" x14ac:dyDescent="0.55000000000000004">
      <c r="AB16323" s="278" t="s">
        <v>29803</v>
      </c>
      <c r="AC16323" s="279">
        <v>6720.05</v>
      </c>
      <c r="AE16323" s="248" t="s">
        <v>16443</v>
      </c>
      <c r="AF16323" s="249">
        <v>36996.86</v>
      </c>
      <c r="AH16323" s="228" t="s">
        <v>50596</v>
      </c>
      <c r="AI16323" s="229">
        <v>14318.03</v>
      </c>
      <c r="AK16323" s="207" t="s">
        <v>14472</v>
      </c>
      <c r="AL16323" s="208">
        <v>49717.98</v>
      </c>
      <c r="AM16323" s="93"/>
      <c r="AN16323" s="93"/>
      <c r="AO16323" s="93"/>
    </row>
    <row r="16324" spans="28:41" x14ac:dyDescent="0.55000000000000004">
      <c r="AB16324" s="278" t="s">
        <v>29805</v>
      </c>
      <c r="AC16324" s="279">
        <v>3971.76</v>
      </c>
      <c r="AE16324" s="248" t="s">
        <v>16444</v>
      </c>
      <c r="AF16324" s="249">
        <v>449.68</v>
      </c>
      <c r="AH16324" s="228" t="s">
        <v>33100</v>
      </c>
      <c r="AI16324" s="229">
        <v>491301.59</v>
      </c>
      <c r="AK16324" s="207" t="s">
        <v>30058</v>
      </c>
      <c r="AL16324" s="208">
        <v>1468.34</v>
      </c>
      <c r="AM16324" s="93"/>
      <c r="AN16324" s="93"/>
      <c r="AO16324" s="93"/>
    </row>
    <row r="16325" spans="28:41" x14ac:dyDescent="0.55000000000000004">
      <c r="AB16325" s="278" t="s">
        <v>29806</v>
      </c>
      <c r="AC16325" s="279">
        <v>787.63</v>
      </c>
      <c r="AE16325" s="248" t="s">
        <v>16445</v>
      </c>
      <c r="AF16325" s="249">
        <v>1712.35</v>
      </c>
      <c r="AH16325" s="228" t="s">
        <v>13033</v>
      </c>
      <c r="AI16325" s="229">
        <v>863219.63</v>
      </c>
      <c r="AK16325" s="207" t="s">
        <v>30059</v>
      </c>
      <c r="AL16325" s="208">
        <v>16686.150000000001</v>
      </c>
      <c r="AM16325" s="93"/>
      <c r="AN16325" s="93"/>
      <c r="AO16325" s="93"/>
    </row>
    <row r="16326" spans="28:41" x14ac:dyDescent="0.55000000000000004">
      <c r="AB16326" s="278" t="s">
        <v>29873</v>
      </c>
      <c r="AC16326" s="279">
        <v>38891.83</v>
      </c>
      <c r="AE16326" s="248" t="s">
        <v>55570</v>
      </c>
      <c r="AF16326" s="249">
        <v>2280.7600000000002</v>
      </c>
      <c r="AH16326" s="228" t="s">
        <v>15348</v>
      </c>
      <c r="AI16326" s="229">
        <v>-3267.36</v>
      </c>
      <c r="AK16326" s="207" t="s">
        <v>30060</v>
      </c>
      <c r="AL16326" s="208">
        <v>3192.59</v>
      </c>
      <c r="AM16326" s="93"/>
      <c r="AN16326" s="93"/>
      <c r="AO16326" s="93"/>
    </row>
    <row r="16327" spans="28:41" x14ac:dyDescent="0.55000000000000004">
      <c r="AB16327" s="278" t="s">
        <v>29874</v>
      </c>
      <c r="AC16327" s="279">
        <v>12851.6</v>
      </c>
      <c r="AE16327" s="248" t="s">
        <v>16447</v>
      </c>
      <c r="AF16327" s="249">
        <v>5374.55</v>
      </c>
      <c r="AH16327" s="228" t="s">
        <v>54207</v>
      </c>
      <c r="AI16327" s="229">
        <v>95</v>
      </c>
      <c r="AK16327" s="207" t="s">
        <v>30061</v>
      </c>
      <c r="AL16327" s="208">
        <v>9971.2000000000007</v>
      </c>
      <c r="AM16327" s="93"/>
      <c r="AN16327" s="93"/>
      <c r="AO16327" s="93"/>
    </row>
    <row r="16328" spans="28:41" x14ac:dyDescent="0.55000000000000004">
      <c r="AB16328" s="278" t="s">
        <v>29875</v>
      </c>
      <c r="AC16328" s="279">
        <v>55050</v>
      </c>
      <c r="AE16328" s="248" t="s">
        <v>16448</v>
      </c>
      <c r="AF16328" s="249">
        <v>680</v>
      </c>
      <c r="AH16328" s="228" t="s">
        <v>15364</v>
      </c>
      <c r="AI16328" s="229">
        <v>15765</v>
      </c>
      <c r="AK16328" s="207" t="s">
        <v>30062</v>
      </c>
      <c r="AL16328" s="208">
        <v>47.07</v>
      </c>
      <c r="AM16328" s="93"/>
      <c r="AN16328" s="93"/>
      <c r="AO16328" s="93"/>
    </row>
    <row r="16329" spans="28:41" x14ac:dyDescent="0.55000000000000004">
      <c r="AB16329" s="278" t="s">
        <v>29877</v>
      </c>
      <c r="AC16329" s="279">
        <v>7415.94</v>
      </c>
      <c r="AE16329" s="248" t="s">
        <v>16450</v>
      </c>
      <c r="AF16329" s="249">
        <v>24993.83</v>
      </c>
      <c r="AH16329" s="228" t="s">
        <v>15365</v>
      </c>
      <c r="AI16329" s="229">
        <v>42477.99</v>
      </c>
      <c r="AK16329" s="207" t="s">
        <v>30063</v>
      </c>
      <c r="AL16329" s="208">
        <v>11458.05</v>
      </c>
      <c r="AM16329" s="93"/>
      <c r="AN16329" s="93"/>
      <c r="AO16329" s="93"/>
    </row>
    <row r="16330" spans="28:41" x14ac:dyDescent="0.55000000000000004">
      <c r="AB16330" s="278" t="s">
        <v>14456</v>
      </c>
      <c r="AC16330" s="279">
        <v>34505.85</v>
      </c>
      <c r="AE16330" s="248" t="s">
        <v>31712</v>
      </c>
      <c r="AF16330" s="249">
        <v>29718</v>
      </c>
      <c r="AH16330" s="228" t="s">
        <v>43151</v>
      </c>
      <c r="AI16330" s="229">
        <v>114766.11</v>
      </c>
      <c r="AK16330" s="207" t="s">
        <v>30064</v>
      </c>
      <c r="AL16330" s="208">
        <v>18368.79</v>
      </c>
      <c r="AM16330" s="93"/>
      <c r="AN16330" s="93"/>
      <c r="AO16330" s="93"/>
    </row>
    <row r="16331" spans="28:41" x14ac:dyDescent="0.55000000000000004">
      <c r="AB16331" s="278" t="s">
        <v>29878</v>
      </c>
      <c r="AC16331" s="279">
        <v>95082.4</v>
      </c>
      <c r="AE16331" s="248" t="s">
        <v>16451</v>
      </c>
      <c r="AF16331" s="249">
        <v>-148.5</v>
      </c>
      <c r="AH16331" s="228" t="s">
        <v>15368</v>
      </c>
      <c r="AI16331" s="229">
        <v>8581.3799999999992</v>
      </c>
      <c r="AK16331" s="207" t="s">
        <v>14473</v>
      </c>
      <c r="AL16331" s="208">
        <v>867164.24</v>
      </c>
      <c r="AM16331" s="93"/>
      <c r="AN16331" s="93"/>
      <c r="AO16331" s="93"/>
    </row>
    <row r="16332" spans="28:41" x14ac:dyDescent="0.55000000000000004">
      <c r="AB16332" s="278" t="s">
        <v>40913</v>
      </c>
      <c r="AC16332" s="279">
        <v>876.35</v>
      </c>
      <c r="AE16332" s="248" t="s">
        <v>16453</v>
      </c>
      <c r="AF16332" s="249">
        <v>77600</v>
      </c>
      <c r="AH16332" s="228" t="s">
        <v>15369</v>
      </c>
      <c r="AI16332" s="229">
        <v>720</v>
      </c>
      <c r="AK16332" s="207" t="s">
        <v>30065</v>
      </c>
      <c r="AL16332" s="208">
        <v>115560</v>
      </c>
      <c r="AM16332" s="93"/>
      <c r="AN16332" s="93"/>
      <c r="AO16332" s="93"/>
    </row>
    <row r="16333" spans="28:41" x14ac:dyDescent="0.55000000000000004">
      <c r="AB16333" s="278" t="s">
        <v>14457</v>
      </c>
      <c r="AC16333" s="279">
        <v>26224.63</v>
      </c>
      <c r="AE16333" s="248" t="s">
        <v>16454</v>
      </c>
      <c r="AF16333" s="249">
        <v>2020462.31</v>
      </c>
      <c r="AH16333" s="228" t="s">
        <v>15370</v>
      </c>
      <c r="AI16333" s="229">
        <v>1445.02</v>
      </c>
      <c r="AK16333" s="207" t="s">
        <v>30066</v>
      </c>
      <c r="AL16333" s="208">
        <v>319552.40000000002</v>
      </c>
      <c r="AM16333" s="93"/>
      <c r="AN16333" s="93"/>
      <c r="AO16333" s="93"/>
    </row>
    <row r="16334" spans="28:41" x14ac:dyDescent="0.55000000000000004">
      <c r="AB16334" s="278" t="s">
        <v>14458</v>
      </c>
      <c r="AC16334" s="279">
        <v>43306.73</v>
      </c>
      <c r="AE16334" s="248" t="s">
        <v>54227</v>
      </c>
      <c r="AF16334" s="249">
        <v>19675</v>
      </c>
      <c r="AH16334" s="228" t="s">
        <v>43152</v>
      </c>
      <c r="AI16334" s="229">
        <v>8136.6</v>
      </c>
      <c r="AK16334" s="207" t="s">
        <v>30067</v>
      </c>
      <c r="AL16334" s="208">
        <v>6516.91</v>
      </c>
      <c r="AM16334" s="93"/>
      <c r="AN16334" s="93"/>
      <c r="AO16334" s="93"/>
    </row>
    <row r="16335" spans="28:41" x14ac:dyDescent="0.55000000000000004">
      <c r="AB16335" s="278" t="s">
        <v>35825</v>
      </c>
      <c r="AC16335" s="279">
        <v>19350</v>
      </c>
      <c r="AE16335" s="248" t="s">
        <v>16456</v>
      </c>
      <c r="AF16335" s="249">
        <v>11250</v>
      </c>
      <c r="AH16335" s="228" t="s">
        <v>45952</v>
      </c>
      <c r="AI16335" s="229">
        <v>3209</v>
      </c>
      <c r="AK16335" s="207" t="s">
        <v>30068</v>
      </c>
      <c r="AL16335" s="208">
        <v>308.02999999999997</v>
      </c>
      <c r="AM16335" s="93"/>
      <c r="AN16335" s="93"/>
      <c r="AO16335" s="93"/>
    </row>
    <row r="16336" spans="28:41" x14ac:dyDescent="0.55000000000000004">
      <c r="AB16336" s="278" t="s">
        <v>29880</v>
      </c>
      <c r="AC16336" s="279">
        <v>30673.4</v>
      </c>
      <c r="AE16336" s="248" t="s">
        <v>16457</v>
      </c>
      <c r="AF16336" s="249">
        <v>20848.810000000001</v>
      </c>
      <c r="AH16336" s="228" t="s">
        <v>34522</v>
      </c>
      <c r="AI16336" s="229">
        <v>52340</v>
      </c>
      <c r="AK16336" s="207" t="s">
        <v>30069</v>
      </c>
      <c r="AL16336" s="208">
        <v>7.73</v>
      </c>
      <c r="AM16336" s="93"/>
      <c r="AN16336" s="93"/>
      <c r="AO16336" s="93"/>
    </row>
    <row r="16337" spans="28:41" x14ac:dyDescent="0.55000000000000004">
      <c r="AB16337" s="278" t="s">
        <v>58119</v>
      </c>
      <c r="AC16337" s="279">
        <v>3283.77</v>
      </c>
      <c r="AE16337" s="248" t="s">
        <v>63473</v>
      </c>
      <c r="AF16337" s="249">
        <v>2000</v>
      </c>
      <c r="AH16337" s="228" t="s">
        <v>34523</v>
      </c>
      <c r="AI16337" s="229">
        <v>321677.96000000002</v>
      </c>
      <c r="AK16337" s="207" t="s">
        <v>30070</v>
      </c>
      <c r="AL16337" s="208">
        <v>56.16</v>
      </c>
      <c r="AM16337" s="93"/>
      <c r="AN16337" s="93"/>
      <c r="AO16337" s="93"/>
    </row>
    <row r="16338" spans="28:41" x14ac:dyDescent="0.55000000000000004">
      <c r="AB16338" s="278" t="s">
        <v>29881</v>
      </c>
      <c r="AC16338" s="279">
        <v>681864.75</v>
      </c>
      <c r="AE16338" s="248" t="s">
        <v>16458</v>
      </c>
      <c r="AF16338" s="249">
        <v>1300</v>
      </c>
      <c r="AH16338" s="228" t="s">
        <v>35994</v>
      </c>
      <c r="AI16338" s="229">
        <v>39259</v>
      </c>
      <c r="AK16338" s="207" t="s">
        <v>30071</v>
      </c>
      <c r="AL16338" s="208">
        <v>525645.86</v>
      </c>
      <c r="AM16338" s="93"/>
      <c r="AN16338" s="93"/>
      <c r="AO16338" s="93"/>
    </row>
    <row r="16339" spans="28:41" x14ac:dyDescent="0.55000000000000004">
      <c r="AB16339" s="278" t="s">
        <v>36847</v>
      </c>
      <c r="AC16339" s="279">
        <v>3700</v>
      </c>
      <c r="AE16339" s="248" t="s">
        <v>60877</v>
      </c>
      <c r="AF16339" s="249">
        <v>1000</v>
      </c>
      <c r="AH16339" s="228" t="s">
        <v>15409</v>
      </c>
      <c r="AI16339" s="229">
        <v>12637.37</v>
      </c>
      <c r="AK16339" s="207" t="s">
        <v>14474</v>
      </c>
      <c r="AL16339" s="208">
        <v>215800.05</v>
      </c>
      <c r="AM16339" s="93"/>
      <c r="AN16339" s="93"/>
      <c r="AO16339" s="93"/>
    </row>
    <row r="16340" spans="28:41" x14ac:dyDescent="0.55000000000000004">
      <c r="AB16340" s="278" t="s">
        <v>29883</v>
      </c>
      <c r="AC16340" s="279">
        <v>1070523.95</v>
      </c>
      <c r="AE16340" s="248" t="s">
        <v>16459</v>
      </c>
      <c r="AF16340" s="249">
        <v>43222.5</v>
      </c>
      <c r="AH16340" s="228" t="s">
        <v>45953</v>
      </c>
      <c r="AI16340" s="229">
        <v>612764.43000000005</v>
      </c>
      <c r="AK16340" s="207" t="s">
        <v>14475</v>
      </c>
      <c r="AL16340" s="208">
        <v>334222.17</v>
      </c>
      <c r="AM16340" s="93"/>
      <c r="AN16340" s="93"/>
      <c r="AO16340" s="93"/>
    </row>
    <row r="16341" spans="28:41" x14ac:dyDescent="0.55000000000000004">
      <c r="AB16341" s="278" t="s">
        <v>14459</v>
      </c>
      <c r="AC16341" s="279">
        <v>159857.18</v>
      </c>
      <c r="AE16341" s="248" t="s">
        <v>16460</v>
      </c>
      <c r="AF16341" s="249">
        <v>596.87</v>
      </c>
      <c r="AH16341" s="228" t="s">
        <v>15410</v>
      </c>
      <c r="AI16341" s="229">
        <v>44312.5</v>
      </c>
      <c r="AK16341" s="207" t="s">
        <v>30072</v>
      </c>
      <c r="AL16341" s="208">
        <v>-505.17</v>
      </c>
      <c r="AM16341" s="93"/>
      <c r="AN16341" s="93"/>
      <c r="AO16341" s="93"/>
    </row>
    <row r="16342" spans="28:41" x14ac:dyDescent="0.55000000000000004">
      <c r="AB16342" s="278" t="s">
        <v>14460</v>
      </c>
      <c r="AC16342" s="279">
        <v>483711.86</v>
      </c>
      <c r="AE16342" s="248" t="s">
        <v>16461</v>
      </c>
      <c r="AF16342" s="249">
        <v>215233.01</v>
      </c>
      <c r="AH16342" s="228" t="s">
        <v>40716</v>
      </c>
      <c r="AI16342" s="229">
        <v>10571.27</v>
      </c>
      <c r="AK16342" s="207" t="s">
        <v>30073</v>
      </c>
      <c r="AL16342" s="208">
        <v>20622</v>
      </c>
      <c r="AM16342" s="93"/>
      <c r="AN16342" s="93"/>
      <c r="AO16342" s="93"/>
    </row>
    <row r="16343" spans="28:41" x14ac:dyDescent="0.55000000000000004">
      <c r="AB16343" s="278" t="s">
        <v>14461</v>
      </c>
      <c r="AC16343" s="279">
        <v>18417.18</v>
      </c>
      <c r="AE16343" s="248" t="s">
        <v>16462</v>
      </c>
      <c r="AF16343" s="249">
        <v>651054.85</v>
      </c>
      <c r="AH16343" s="228" t="s">
        <v>38851</v>
      </c>
      <c r="AI16343" s="229">
        <v>922.06</v>
      </c>
      <c r="AK16343" s="207" t="s">
        <v>30074</v>
      </c>
      <c r="AL16343" s="208">
        <v>1103</v>
      </c>
      <c r="AM16343" s="93"/>
      <c r="AN16343" s="93"/>
      <c r="AO16343" s="93"/>
    </row>
    <row r="16344" spans="28:41" x14ac:dyDescent="0.55000000000000004">
      <c r="AB16344" s="278" t="s">
        <v>69543</v>
      </c>
      <c r="AC16344" s="279">
        <v>23446.74</v>
      </c>
      <c r="AE16344" s="248" t="s">
        <v>16463</v>
      </c>
      <c r="AF16344" s="249">
        <v>62902.559999999998</v>
      </c>
      <c r="AH16344" s="228" t="s">
        <v>15412</v>
      </c>
      <c r="AI16344" s="229">
        <v>144735.87</v>
      </c>
      <c r="AK16344" s="207" t="s">
        <v>30075</v>
      </c>
      <c r="AL16344" s="208">
        <v>332</v>
      </c>
      <c r="AM16344" s="93"/>
      <c r="AN16344" s="93"/>
      <c r="AO16344" s="93"/>
    </row>
    <row r="16345" spans="28:41" x14ac:dyDescent="0.55000000000000004">
      <c r="AB16345" s="278" t="s">
        <v>29885</v>
      </c>
      <c r="AC16345" s="279">
        <v>4349318.49</v>
      </c>
      <c r="AE16345" s="248" t="s">
        <v>16464</v>
      </c>
      <c r="AF16345" s="249">
        <v>84379.17</v>
      </c>
      <c r="AH16345" s="228" t="s">
        <v>54208</v>
      </c>
      <c r="AI16345" s="229">
        <v>11606.97</v>
      </c>
      <c r="AK16345" s="207" t="s">
        <v>14479</v>
      </c>
      <c r="AL16345" s="208">
        <v>633</v>
      </c>
      <c r="AM16345" s="93"/>
      <c r="AN16345" s="93"/>
      <c r="AO16345" s="93"/>
    </row>
    <row r="16346" spans="28:41" x14ac:dyDescent="0.55000000000000004">
      <c r="AB16346" s="278" t="s">
        <v>43404</v>
      </c>
      <c r="AC16346" s="279">
        <v>5486.57</v>
      </c>
      <c r="AE16346" s="248" t="s">
        <v>16465</v>
      </c>
      <c r="AF16346" s="249">
        <v>12590.52</v>
      </c>
      <c r="AH16346" s="228" t="s">
        <v>15413</v>
      </c>
      <c r="AI16346" s="229">
        <v>92574.17</v>
      </c>
      <c r="AK16346" s="207" t="s">
        <v>30076</v>
      </c>
      <c r="AL16346" s="208">
        <v>11458</v>
      </c>
      <c r="AM16346" s="93"/>
      <c r="AN16346" s="93"/>
      <c r="AO16346" s="93"/>
    </row>
    <row r="16347" spans="28:41" x14ac:dyDescent="0.55000000000000004">
      <c r="AB16347" s="278" t="s">
        <v>29886</v>
      </c>
      <c r="AC16347" s="279">
        <v>102.45</v>
      </c>
      <c r="AE16347" s="248" t="s">
        <v>48431</v>
      </c>
      <c r="AF16347" s="249">
        <v>2324.16</v>
      </c>
      <c r="AH16347" s="228" t="s">
        <v>15414</v>
      </c>
      <c r="AI16347" s="229">
        <v>131000.18</v>
      </c>
      <c r="AK16347" s="207" t="s">
        <v>30077</v>
      </c>
      <c r="AL16347" s="208">
        <v>5441</v>
      </c>
      <c r="AM16347" s="93"/>
      <c r="AN16347" s="93"/>
      <c r="AO16347" s="93"/>
    </row>
    <row r="16348" spans="28:41" x14ac:dyDescent="0.55000000000000004">
      <c r="AB16348" s="278" t="s">
        <v>66795</v>
      </c>
      <c r="AC16348" s="279">
        <v>4551.3999999999996</v>
      </c>
      <c r="AE16348" s="248" t="s">
        <v>36071</v>
      </c>
      <c r="AF16348" s="249">
        <v>936</v>
      </c>
      <c r="AH16348" s="228" t="s">
        <v>34524</v>
      </c>
      <c r="AI16348" s="229">
        <v>44698.42</v>
      </c>
      <c r="AK16348" s="207" t="s">
        <v>30078</v>
      </c>
      <c r="AL16348" s="208">
        <v>2000</v>
      </c>
      <c r="AM16348" s="93"/>
      <c r="AN16348" s="93"/>
      <c r="AO16348" s="93"/>
    </row>
    <row r="16349" spans="28:41" x14ac:dyDescent="0.55000000000000004">
      <c r="AB16349" s="278" t="s">
        <v>48566</v>
      </c>
      <c r="AC16349" s="279">
        <v>10650</v>
      </c>
      <c r="AE16349" s="248" t="s">
        <v>58006</v>
      </c>
      <c r="AF16349" s="249">
        <v>1141859.8500000001</v>
      </c>
      <c r="AH16349" s="228" t="s">
        <v>13038</v>
      </c>
      <c r="AI16349" s="229">
        <v>115782</v>
      </c>
      <c r="AK16349" s="207" t="s">
        <v>30079</v>
      </c>
      <c r="AL16349" s="208">
        <v>1568</v>
      </c>
      <c r="AM16349" s="93"/>
      <c r="AN16349" s="93"/>
      <c r="AO16349" s="93"/>
    </row>
    <row r="16350" spans="28:41" x14ac:dyDescent="0.55000000000000004">
      <c r="AB16350" s="278" t="s">
        <v>70972</v>
      </c>
      <c r="AC16350" s="279">
        <v>3325</v>
      </c>
      <c r="AE16350" s="248" t="s">
        <v>16466</v>
      </c>
      <c r="AF16350" s="249">
        <v>215497.76</v>
      </c>
      <c r="AH16350" s="228" t="s">
        <v>15415</v>
      </c>
      <c r="AI16350" s="229">
        <v>1755.72</v>
      </c>
      <c r="AK16350" s="207" t="s">
        <v>30080</v>
      </c>
      <c r="AL16350" s="208">
        <v>453</v>
      </c>
      <c r="AM16350" s="93"/>
      <c r="AN16350" s="93"/>
      <c r="AO16350" s="93"/>
    </row>
    <row r="16351" spans="28:41" x14ac:dyDescent="0.55000000000000004">
      <c r="AB16351" s="278" t="s">
        <v>29887</v>
      </c>
      <c r="AC16351" s="279">
        <v>499472.54</v>
      </c>
      <c r="AE16351" s="248" t="s">
        <v>16467</v>
      </c>
      <c r="AF16351" s="249">
        <v>132988.72</v>
      </c>
      <c r="AH16351" s="228" t="s">
        <v>15416</v>
      </c>
      <c r="AI16351" s="229">
        <v>165.88</v>
      </c>
      <c r="AK16351" s="207" t="s">
        <v>30081</v>
      </c>
      <c r="AL16351" s="208">
        <v>3103</v>
      </c>
      <c r="AM16351" s="93"/>
      <c r="AN16351" s="93"/>
      <c r="AO16351" s="93"/>
    </row>
    <row r="16352" spans="28:41" x14ac:dyDescent="0.55000000000000004">
      <c r="AB16352" s="278" t="s">
        <v>69544</v>
      </c>
      <c r="AC16352" s="279">
        <v>18000</v>
      </c>
      <c r="AE16352" s="248" t="s">
        <v>16468</v>
      </c>
      <c r="AF16352" s="249">
        <v>8614.2900000000009</v>
      </c>
      <c r="AH16352" s="228" t="s">
        <v>54209</v>
      </c>
      <c r="AI16352" s="229">
        <v>115872.83</v>
      </c>
      <c r="AK16352" s="207" t="s">
        <v>14488</v>
      </c>
      <c r="AL16352" s="208">
        <v>39421</v>
      </c>
      <c r="AM16352" s="93"/>
      <c r="AN16352" s="93"/>
      <c r="AO16352" s="93"/>
    </row>
    <row r="16353" spans="28:41" x14ac:dyDescent="0.55000000000000004">
      <c r="AB16353" s="278" t="s">
        <v>14462</v>
      </c>
      <c r="AC16353" s="279">
        <v>1254485.25</v>
      </c>
      <c r="AE16353" s="248" t="s">
        <v>16469</v>
      </c>
      <c r="AF16353" s="249">
        <v>276261.38</v>
      </c>
      <c r="AH16353" s="228" t="s">
        <v>13039</v>
      </c>
      <c r="AI16353" s="229">
        <v>130932.32</v>
      </c>
      <c r="AK16353" s="207" t="s">
        <v>14489</v>
      </c>
      <c r="AL16353" s="208">
        <v>1086</v>
      </c>
      <c r="AM16353" s="93"/>
      <c r="AN16353" s="93"/>
      <c r="AO16353" s="93"/>
    </row>
    <row r="16354" spans="28:41" x14ac:dyDescent="0.55000000000000004">
      <c r="AB16354" s="278" t="s">
        <v>69545</v>
      </c>
      <c r="AC16354" s="279">
        <v>640504.93999999994</v>
      </c>
      <c r="AE16354" s="248" t="s">
        <v>50605</v>
      </c>
      <c r="AF16354" s="249">
        <v>-15522.24</v>
      </c>
      <c r="AH16354" s="228" t="s">
        <v>15418</v>
      </c>
      <c r="AI16354" s="229">
        <v>84428.63</v>
      </c>
      <c r="AK16354" s="207" t="s">
        <v>30082</v>
      </c>
      <c r="AL16354" s="208">
        <v>76860.5</v>
      </c>
      <c r="AM16354" s="93"/>
      <c r="AN16354" s="93"/>
      <c r="AO16354" s="93"/>
    </row>
    <row r="16355" spans="28:41" x14ac:dyDescent="0.55000000000000004">
      <c r="AB16355" s="278" t="s">
        <v>43405</v>
      </c>
      <c r="AC16355" s="279">
        <v>127143.43</v>
      </c>
      <c r="AE16355" s="248" t="s">
        <v>61664</v>
      </c>
      <c r="AF16355" s="249">
        <v>12316.63</v>
      </c>
      <c r="AH16355" s="228" t="s">
        <v>15419</v>
      </c>
      <c r="AI16355" s="229">
        <v>3281.88</v>
      </c>
      <c r="AK16355" s="207" t="s">
        <v>30083</v>
      </c>
      <c r="AL16355" s="208">
        <v>5879.81</v>
      </c>
      <c r="AM16355" s="93"/>
      <c r="AN16355" s="93"/>
      <c r="AO16355" s="93"/>
    </row>
    <row r="16356" spans="28:41" x14ac:dyDescent="0.55000000000000004">
      <c r="AB16356" s="278" t="s">
        <v>29888</v>
      </c>
      <c r="AC16356" s="279">
        <v>903965.98</v>
      </c>
      <c r="AE16356" s="248" t="s">
        <v>16491</v>
      </c>
      <c r="AF16356" s="249">
        <v>72561.78</v>
      </c>
      <c r="AH16356" s="228" t="s">
        <v>13040</v>
      </c>
      <c r="AI16356" s="229">
        <v>153151.79</v>
      </c>
      <c r="AK16356" s="207" t="s">
        <v>30084</v>
      </c>
      <c r="AL16356" s="208">
        <v>16663.37</v>
      </c>
      <c r="AM16356" s="93"/>
      <c r="AN16356" s="93"/>
      <c r="AO16356" s="93"/>
    </row>
    <row r="16357" spans="28:41" x14ac:dyDescent="0.55000000000000004">
      <c r="AB16357" s="278" t="s">
        <v>29889</v>
      </c>
      <c r="AC16357" s="279">
        <v>6865.98</v>
      </c>
      <c r="AE16357" s="248" t="s">
        <v>60878</v>
      </c>
      <c r="AF16357" s="249">
        <v>12835</v>
      </c>
      <c r="AH16357" s="228" t="s">
        <v>48416</v>
      </c>
      <c r="AI16357" s="229">
        <v>549674.38</v>
      </c>
      <c r="AK16357" s="207" t="s">
        <v>30085</v>
      </c>
      <c r="AL16357" s="208">
        <v>182013.95</v>
      </c>
      <c r="AM16357" s="93"/>
      <c r="AN16357" s="93"/>
      <c r="AO16357" s="93"/>
    </row>
    <row r="16358" spans="28:41" x14ac:dyDescent="0.55000000000000004">
      <c r="AB16358" s="278" t="s">
        <v>29891</v>
      </c>
      <c r="AC16358" s="279">
        <v>71334.27</v>
      </c>
      <c r="AE16358" s="248" t="s">
        <v>55571</v>
      </c>
      <c r="AF16358" s="249">
        <v>2520</v>
      </c>
      <c r="AH16358" s="228" t="s">
        <v>45954</v>
      </c>
      <c r="AI16358" s="229">
        <v>10138.450000000001</v>
      </c>
      <c r="AK16358" s="207" t="s">
        <v>30086</v>
      </c>
      <c r="AL16358" s="208">
        <v>109565.99</v>
      </c>
      <c r="AM16358" s="93"/>
      <c r="AN16358" s="93"/>
      <c r="AO16358" s="93"/>
    </row>
    <row r="16359" spans="28:41" x14ac:dyDescent="0.55000000000000004">
      <c r="AB16359" s="278" t="s">
        <v>14463</v>
      </c>
      <c r="AC16359" s="279">
        <v>150814.66</v>
      </c>
      <c r="AE16359" s="248" t="s">
        <v>45974</v>
      </c>
      <c r="AF16359" s="249">
        <v>6000</v>
      </c>
      <c r="AH16359" s="228" t="s">
        <v>45955</v>
      </c>
      <c r="AI16359" s="229">
        <v>626.54999999999995</v>
      </c>
      <c r="AK16359" s="207" t="s">
        <v>30087</v>
      </c>
      <c r="AL16359" s="208">
        <v>17878.79</v>
      </c>
      <c r="AM16359" s="93"/>
      <c r="AN16359" s="93"/>
      <c r="AO16359" s="93"/>
    </row>
    <row r="16360" spans="28:41" x14ac:dyDescent="0.55000000000000004">
      <c r="AB16360" s="278" t="s">
        <v>46215</v>
      </c>
      <c r="AC16360" s="279">
        <v>429524.87</v>
      </c>
      <c r="AE16360" s="248" t="s">
        <v>38896</v>
      </c>
      <c r="AF16360" s="249">
        <v>16802.5</v>
      </c>
      <c r="AH16360" s="228" t="s">
        <v>15445</v>
      </c>
      <c r="AI16360" s="229">
        <v>71667.16</v>
      </c>
      <c r="AK16360" s="207" t="s">
        <v>30088</v>
      </c>
      <c r="AL16360" s="208">
        <v>264452</v>
      </c>
      <c r="AM16360" s="93"/>
      <c r="AN16360" s="93"/>
      <c r="AO16360" s="93"/>
    </row>
    <row r="16361" spans="28:41" x14ac:dyDescent="0.55000000000000004">
      <c r="AB16361" s="278" t="s">
        <v>36848</v>
      </c>
      <c r="AC16361" s="279">
        <v>1266622.67</v>
      </c>
      <c r="AE16361" s="248" t="s">
        <v>16492</v>
      </c>
      <c r="AF16361" s="249">
        <v>8396.0499999999993</v>
      </c>
      <c r="AH16361" s="228" t="s">
        <v>15513</v>
      </c>
      <c r="AI16361" s="229">
        <v>113447.6</v>
      </c>
      <c r="AK16361" s="207" t="s">
        <v>30089</v>
      </c>
      <c r="AL16361" s="208">
        <v>783558.82</v>
      </c>
      <c r="AM16361" s="93"/>
      <c r="AN16361" s="93"/>
      <c r="AO16361" s="93"/>
    </row>
    <row r="16362" spans="28:41" x14ac:dyDescent="0.55000000000000004">
      <c r="AB16362" s="278" t="s">
        <v>39610</v>
      </c>
      <c r="AC16362" s="279">
        <v>2494166.11</v>
      </c>
      <c r="AE16362" s="248" t="s">
        <v>16493</v>
      </c>
      <c r="AF16362" s="249">
        <v>20253.84</v>
      </c>
      <c r="AH16362" s="228" t="s">
        <v>15514</v>
      </c>
      <c r="AI16362" s="229">
        <v>765490.06</v>
      </c>
      <c r="AK16362" s="207" t="s">
        <v>30090</v>
      </c>
      <c r="AL16362" s="208">
        <v>11458.79</v>
      </c>
      <c r="AM16362" s="93"/>
      <c r="AN16362" s="93"/>
      <c r="AO16362" s="93"/>
    </row>
    <row r="16363" spans="28:41" x14ac:dyDescent="0.55000000000000004">
      <c r="AB16363" s="278" t="s">
        <v>54608</v>
      </c>
      <c r="AC16363" s="279">
        <v>12240</v>
      </c>
      <c r="AE16363" s="248" t="s">
        <v>16494</v>
      </c>
      <c r="AF16363" s="249">
        <v>2534.16</v>
      </c>
      <c r="AH16363" s="228" t="s">
        <v>45956</v>
      </c>
      <c r="AI16363" s="229">
        <v>1429.86</v>
      </c>
      <c r="AK16363" s="207" t="s">
        <v>30091</v>
      </c>
      <c r="AL16363" s="208">
        <v>28961.31</v>
      </c>
      <c r="AM16363" s="93"/>
      <c r="AN16363" s="93"/>
      <c r="AO16363" s="93"/>
    </row>
    <row r="16364" spans="28:41" x14ac:dyDescent="0.55000000000000004">
      <c r="AB16364" s="278" t="s">
        <v>59363</v>
      </c>
      <c r="AC16364" s="279">
        <v>40689.68</v>
      </c>
      <c r="AE16364" s="248" t="s">
        <v>16495</v>
      </c>
      <c r="AF16364" s="249">
        <v>181.04</v>
      </c>
      <c r="AH16364" s="228" t="s">
        <v>15515</v>
      </c>
      <c r="AI16364" s="229">
        <v>22800</v>
      </c>
      <c r="AK16364" s="207" t="s">
        <v>30092</v>
      </c>
      <c r="AL16364" s="208">
        <v>37797.56</v>
      </c>
      <c r="AM16364" s="93"/>
      <c r="AN16364" s="93"/>
      <c r="AO16364" s="93"/>
    </row>
    <row r="16365" spans="28:41" x14ac:dyDescent="0.55000000000000004">
      <c r="AB16365" s="278" t="s">
        <v>29916</v>
      </c>
      <c r="AC16365" s="279">
        <v>36235.65</v>
      </c>
      <c r="AE16365" s="248" t="s">
        <v>16496</v>
      </c>
      <c r="AF16365" s="249">
        <v>53542.23</v>
      </c>
      <c r="AH16365" s="228" t="s">
        <v>15516</v>
      </c>
      <c r="AI16365" s="229">
        <v>5029</v>
      </c>
      <c r="AK16365" s="207" t="s">
        <v>30093</v>
      </c>
      <c r="AL16365" s="208">
        <v>327.42</v>
      </c>
      <c r="AM16365" s="93"/>
      <c r="AN16365" s="93"/>
      <c r="AO16365" s="93"/>
    </row>
    <row r="16366" spans="28:41" x14ac:dyDescent="0.55000000000000004">
      <c r="AB16366" s="278" t="s">
        <v>54609</v>
      </c>
      <c r="AC16366" s="279">
        <v>125406.36</v>
      </c>
      <c r="AE16366" s="248" t="s">
        <v>50608</v>
      </c>
      <c r="AF16366" s="249">
        <v>14997.9</v>
      </c>
      <c r="AH16366" s="228" t="s">
        <v>15517</v>
      </c>
      <c r="AI16366" s="229">
        <v>181068.97</v>
      </c>
      <c r="AK16366" s="207" t="s">
        <v>14490</v>
      </c>
      <c r="AL16366" s="208">
        <v>85400</v>
      </c>
      <c r="AM16366" s="93"/>
      <c r="AN16366" s="93"/>
      <c r="AO16366" s="93"/>
    </row>
    <row r="16367" spans="28:41" x14ac:dyDescent="0.55000000000000004">
      <c r="AB16367" s="278" t="s">
        <v>29917</v>
      </c>
      <c r="AC16367" s="279">
        <v>36572.620000000003</v>
      </c>
      <c r="AE16367" s="248" t="s">
        <v>60879</v>
      </c>
      <c r="AF16367" s="249">
        <v>5596</v>
      </c>
      <c r="AH16367" s="228" t="s">
        <v>15518</v>
      </c>
      <c r="AI16367" s="229">
        <v>218068.44</v>
      </c>
      <c r="AK16367" s="207" t="s">
        <v>30094</v>
      </c>
      <c r="AL16367" s="208">
        <v>39550.26</v>
      </c>
      <c r="AM16367" s="93"/>
      <c r="AN16367" s="93"/>
      <c r="AO16367" s="93"/>
    </row>
    <row r="16368" spans="28:41" x14ac:dyDescent="0.55000000000000004">
      <c r="AB16368" s="278" t="s">
        <v>48568</v>
      </c>
      <c r="AC16368" s="279">
        <v>945</v>
      </c>
      <c r="AE16368" s="248" t="s">
        <v>13143</v>
      </c>
      <c r="AF16368" s="249">
        <v>17345.23</v>
      </c>
      <c r="AH16368" s="228" t="s">
        <v>54210</v>
      </c>
      <c r="AI16368" s="229">
        <v>17200</v>
      </c>
      <c r="AK16368" s="207" t="s">
        <v>30095</v>
      </c>
      <c r="AL16368" s="208">
        <v>1772.67</v>
      </c>
      <c r="AM16368" s="93"/>
      <c r="AN16368" s="93"/>
      <c r="AO16368" s="93"/>
    </row>
    <row r="16369" spans="28:41" x14ac:dyDescent="0.55000000000000004">
      <c r="AB16369" s="278" t="s">
        <v>54610</v>
      </c>
      <c r="AC16369" s="279">
        <v>10074.5</v>
      </c>
      <c r="AE16369" s="248" t="s">
        <v>16499</v>
      </c>
      <c r="AF16369" s="249">
        <v>71368.009999999995</v>
      </c>
      <c r="AH16369" s="228" t="s">
        <v>15519</v>
      </c>
      <c r="AI16369" s="229">
        <v>12938.79</v>
      </c>
      <c r="AK16369" s="207" t="s">
        <v>14491</v>
      </c>
      <c r="AL16369" s="208">
        <v>-85400</v>
      </c>
      <c r="AM16369" s="93"/>
      <c r="AN16369" s="93"/>
      <c r="AO16369" s="93"/>
    </row>
    <row r="16370" spans="28:41" x14ac:dyDescent="0.55000000000000004">
      <c r="AB16370" s="278" t="s">
        <v>29918</v>
      </c>
      <c r="AC16370" s="279">
        <v>21600.99</v>
      </c>
      <c r="AE16370" s="248" t="s">
        <v>16500</v>
      </c>
      <c r="AF16370" s="249">
        <v>22775.86</v>
      </c>
      <c r="AH16370" s="228" t="s">
        <v>15520</v>
      </c>
      <c r="AI16370" s="229">
        <v>547919.88</v>
      </c>
      <c r="AK16370" s="207" t="s">
        <v>30096</v>
      </c>
      <c r="AL16370" s="208">
        <v>35656.639999999999</v>
      </c>
      <c r="AM16370" s="93"/>
      <c r="AN16370" s="93"/>
      <c r="AO16370" s="93"/>
    </row>
    <row r="16371" spans="28:41" x14ac:dyDescent="0.55000000000000004">
      <c r="AB16371" s="278" t="s">
        <v>60046</v>
      </c>
      <c r="AC16371" s="279">
        <v>1199.8499999999999</v>
      </c>
      <c r="AE16371" s="248" t="s">
        <v>13144</v>
      </c>
      <c r="AF16371" s="249">
        <v>55931.74</v>
      </c>
      <c r="AH16371" s="228" t="s">
        <v>43153</v>
      </c>
      <c r="AI16371" s="229">
        <v>397.5</v>
      </c>
      <c r="AK16371" s="207" t="s">
        <v>30097</v>
      </c>
      <c r="AL16371" s="208">
        <v>150901.88</v>
      </c>
      <c r="AM16371" s="93"/>
      <c r="AN16371" s="93"/>
      <c r="AO16371" s="93"/>
    </row>
    <row r="16372" spans="28:41" x14ac:dyDescent="0.55000000000000004">
      <c r="AB16372" s="278" t="s">
        <v>48569</v>
      </c>
      <c r="AC16372" s="279">
        <v>2167</v>
      </c>
      <c r="AE16372" s="248" t="s">
        <v>43163</v>
      </c>
      <c r="AF16372" s="249">
        <v>23242.7</v>
      </c>
      <c r="AH16372" s="228" t="s">
        <v>43154</v>
      </c>
      <c r="AI16372" s="229">
        <v>3344.5</v>
      </c>
      <c r="AK16372" s="207" t="s">
        <v>30098</v>
      </c>
      <c r="AL16372" s="208">
        <v>2608.92</v>
      </c>
      <c r="AM16372" s="93"/>
      <c r="AN16372" s="93"/>
      <c r="AO16372" s="93"/>
    </row>
    <row r="16373" spans="28:41" x14ac:dyDescent="0.55000000000000004">
      <c r="AB16373" s="278" t="s">
        <v>48570</v>
      </c>
      <c r="AC16373" s="279">
        <v>23983.200000000001</v>
      </c>
      <c r="AE16373" s="248" t="s">
        <v>45975</v>
      </c>
      <c r="AF16373" s="249">
        <v>18903.849999999999</v>
      </c>
      <c r="AH16373" s="228" t="s">
        <v>15521</v>
      </c>
      <c r="AI16373" s="229">
        <v>241095.47</v>
      </c>
      <c r="AK16373" s="207" t="s">
        <v>30099</v>
      </c>
      <c r="AL16373" s="208">
        <v>199.59</v>
      </c>
      <c r="AM16373" s="93"/>
      <c r="AN16373" s="93"/>
      <c r="AO16373" s="93"/>
    </row>
    <row r="16374" spans="28:41" x14ac:dyDescent="0.55000000000000004">
      <c r="AB16374" s="278" t="s">
        <v>29919</v>
      </c>
      <c r="AC16374" s="279">
        <v>1815.75</v>
      </c>
      <c r="AE16374" s="248" t="s">
        <v>59960</v>
      </c>
      <c r="AF16374" s="249">
        <v>110229.35</v>
      </c>
      <c r="AH16374" s="228" t="s">
        <v>15522</v>
      </c>
      <c r="AI16374" s="229">
        <v>101697.72</v>
      </c>
      <c r="AK16374" s="207" t="s">
        <v>30100</v>
      </c>
      <c r="AL16374" s="208">
        <v>565.6</v>
      </c>
      <c r="AM16374" s="93"/>
      <c r="AN16374" s="93"/>
      <c r="AO16374" s="93"/>
    </row>
    <row r="16375" spans="28:41" x14ac:dyDescent="0.55000000000000004">
      <c r="AB16375" s="278" t="s">
        <v>29920</v>
      </c>
      <c r="AC16375" s="279">
        <v>12385.71</v>
      </c>
      <c r="AE16375" s="248" t="s">
        <v>49327</v>
      </c>
      <c r="AF16375" s="249">
        <v>2080</v>
      </c>
      <c r="AH16375" s="228" t="s">
        <v>15523</v>
      </c>
      <c r="AI16375" s="229">
        <v>32906.82</v>
      </c>
      <c r="AK16375" s="207" t="s">
        <v>30101</v>
      </c>
      <c r="AL16375" s="208">
        <v>6161.26</v>
      </c>
      <c r="AM16375" s="93"/>
      <c r="AN16375" s="93"/>
      <c r="AO16375" s="93"/>
    </row>
    <row r="16376" spans="28:41" x14ac:dyDescent="0.55000000000000004">
      <c r="AB16376" s="278" t="s">
        <v>29923</v>
      </c>
      <c r="AC16376" s="279">
        <v>24512.98</v>
      </c>
      <c r="AE16376" s="248" t="s">
        <v>16519</v>
      </c>
      <c r="AF16376" s="249">
        <v>25077.05</v>
      </c>
      <c r="AH16376" s="228" t="s">
        <v>15524</v>
      </c>
      <c r="AI16376" s="229">
        <v>1391.14</v>
      </c>
      <c r="AK16376" s="207" t="s">
        <v>30102</v>
      </c>
      <c r="AL16376" s="208">
        <v>184816.63</v>
      </c>
      <c r="AM16376" s="93"/>
      <c r="AN16376" s="93"/>
      <c r="AO16376" s="93"/>
    </row>
    <row r="16377" spans="28:41" x14ac:dyDescent="0.55000000000000004">
      <c r="AB16377" s="278" t="s">
        <v>29927</v>
      </c>
      <c r="AC16377" s="279">
        <v>40070.5</v>
      </c>
      <c r="AE16377" s="248" t="s">
        <v>16520</v>
      </c>
      <c r="AF16377" s="249">
        <v>15338.28</v>
      </c>
      <c r="AH16377" s="228" t="s">
        <v>33106</v>
      </c>
      <c r="AI16377" s="229">
        <v>2327053.56</v>
      </c>
      <c r="AK16377" s="207" t="s">
        <v>30103</v>
      </c>
      <c r="AL16377" s="208">
        <v>108088.04</v>
      </c>
      <c r="AM16377" s="93"/>
      <c r="AN16377" s="93"/>
      <c r="AO16377" s="93"/>
    </row>
    <row r="16378" spans="28:41" x14ac:dyDescent="0.55000000000000004">
      <c r="AB16378" s="278" t="s">
        <v>69546</v>
      </c>
      <c r="AC16378" s="279">
        <v>21513.63</v>
      </c>
      <c r="AE16378" s="248" t="s">
        <v>50609</v>
      </c>
      <c r="AF16378" s="249">
        <v>645.71</v>
      </c>
      <c r="AH16378" s="228" t="s">
        <v>15525</v>
      </c>
      <c r="AI16378" s="229">
        <v>20479.16</v>
      </c>
      <c r="AK16378" s="207" t="s">
        <v>30104</v>
      </c>
      <c r="AL16378" s="208">
        <v>104640.5</v>
      </c>
      <c r="AM16378" s="93"/>
      <c r="AN16378" s="93"/>
      <c r="AO16378" s="93"/>
    </row>
    <row r="16379" spans="28:41" x14ac:dyDescent="0.55000000000000004">
      <c r="AB16379" s="278" t="s">
        <v>29928</v>
      </c>
      <c r="AC16379" s="279">
        <v>45815.74</v>
      </c>
      <c r="AE16379" s="248" t="s">
        <v>65098</v>
      </c>
      <c r="AF16379" s="249">
        <v>-23740.23</v>
      </c>
      <c r="AH16379" s="228" t="s">
        <v>15526</v>
      </c>
      <c r="AI16379" s="229">
        <v>80919.460000000006</v>
      </c>
      <c r="AK16379" s="207" t="s">
        <v>30105</v>
      </c>
      <c r="AL16379" s="208">
        <v>28795.81</v>
      </c>
      <c r="AM16379" s="93"/>
      <c r="AN16379" s="93"/>
      <c r="AO16379" s="93"/>
    </row>
    <row r="16380" spans="28:41" x14ac:dyDescent="0.55000000000000004">
      <c r="AB16380" s="278" t="s">
        <v>29953</v>
      </c>
      <c r="AC16380" s="279">
        <v>205096.26</v>
      </c>
      <c r="AE16380" s="248" t="s">
        <v>16521</v>
      </c>
      <c r="AF16380" s="249">
        <v>30394.639999999999</v>
      </c>
      <c r="AH16380" s="228" t="s">
        <v>15527</v>
      </c>
      <c r="AI16380" s="229">
        <v>40459.300000000003</v>
      </c>
      <c r="AK16380" s="207" t="s">
        <v>30106</v>
      </c>
      <c r="AL16380" s="208">
        <v>28813</v>
      </c>
      <c r="AM16380" s="93"/>
      <c r="AN16380" s="93"/>
      <c r="AO16380" s="93"/>
    </row>
    <row r="16381" spans="28:41" x14ac:dyDescent="0.55000000000000004">
      <c r="AB16381" s="278" t="s">
        <v>29957</v>
      </c>
      <c r="AC16381" s="279">
        <v>15145.32</v>
      </c>
      <c r="AE16381" s="248" t="s">
        <v>16522</v>
      </c>
      <c r="AF16381" s="249">
        <v>35431.65</v>
      </c>
      <c r="AH16381" s="228" t="s">
        <v>15528</v>
      </c>
      <c r="AI16381" s="229">
        <v>25136.560000000001</v>
      </c>
      <c r="AK16381" s="207" t="s">
        <v>30107</v>
      </c>
      <c r="AL16381" s="208">
        <v>114559.43</v>
      </c>
      <c r="AM16381" s="93"/>
      <c r="AN16381" s="93"/>
      <c r="AO16381" s="93"/>
    </row>
    <row r="16382" spans="28:41" x14ac:dyDescent="0.55000000000000004">
      <c r="AB16382" s="278" t="s">
        <v>29958</v>
      </c>
      <c r="AC16382" s="279">
        <v>9883</v>
      </c>
      <c r="AE16382" s="248" t="s">
        <v>16523</v>
      </c>
      <c r="AF16382" s="249">
        <v>99620.41</v>
      </c>
      <c r="AH16382" s="228" t="s">
        <v>15529</v>
      </c>
      <c r="AI16382" s="229">
        <v>5879.73</v>
      </c>
      <c r="AK16382" s="207" t="s">
        <v>30108</v>
      </c>
      <c r="AL16382" s="208">
        <v>65563.72</v>
      </c>
      <c r="AM16382" s="93"/>
      <c r="AN16382" s="93"/>
      <c r="AO16382" s="93"/>
    </row>
    <row r="16383" spans="28:41" x14ac:dyDescent="0.55000000000000004">
      <c r="AB16383" s="278" t="s">
        <v>29961</v>
      </c>
      <c r="AC16383" s="279">
        <v>169182.58</v>
      </c>
      <c r="AE16383" s="248" t="s">
        <v>16557</v>
      </c>
      <c r="AF16383" s="249">
        <v>42653.56</v>
      </c>
      <c r="AH16383" s="228" t="s">
        <v>13056</v>
      </c>
      <c r="AI16383" s="229">
        <v>312344.52</v>
      </c>
      <c r="AK16383" s="207" t="s">
        <v>30109</v>
      </c>
      <c r="AL16383" s="208">
        <v>41814.089999999997</v>
      </c>
      <c r="AM16383" s="93"/>
      <c r="AN16383" s="93"/>
      <c r="AO16383" s="93"/>
    </row>
    <row r="16384" spans="28:41" x14ac:dyDescent="0.55000000000000004">
      <c r="AB16384" s="278" t="s">
        <v>29963</v>
      </c>
      <c r="AC16384" s="279">
        <v>4282.4799999999996</v>
      </c>
      <c r="AE16384" s="248" t="s">
        <v>56767</v>
      </c>
      <c r="AF16384" s="249">
        <v>31800.9</v>
      </c>
      <c r="AH16384" s="228" t="s">
        <v>13057</v>
      </c>
      <c r="AI16384" s="229">
        <v>342105.74</v>
      </c>
      <c r="AK16384" s="207" t="s">
        <v>30110</v>
      </c>
      <c r="AL16384" s="208">
        <v>23160.69</v>
      </c>
      <c r="AM16384" s="93"/>
      <c r="AN16384" s="93"/>
      <c r="AO16384" s="93"/>
    </row>
    <row r="16385" spans="28:41" x14ac:dyDescent="0.55000000000000004">
      <c r="AB16385" s="278" t="s">
        <v>36867</v>
      </c>
      <c r="AC16385" s="279">
        <v>78196.289999999994</v>
      </c>
      <c r="AE16385" s="248" t="s">
        <v>54230</v>
      </c>
      <c r="AF16385" s="249">
        <v>59353.73</v>
      </c>
      <c r="AH16385" s="228" t="s">
        <v>15530</v>
      </c>
      <c r="AI16385" s="229">
        <v>64540.88</v>
      </c>
      <c r="AK16385" s="207" t="s">
        <v>30111</v>
      </c>
      <c r="AL16385" s="208">
        <v>153805.29999999999</v>
      </c>
      <c r="AM16385" s="93"/>
      <c r="AN16385" s="93"/>
      <c r="AO16385" s="93"/>
    </row>
    <row r="16386" spans="28:41" x14ac:dyDescent="0.55000000000000004">
      <c r="AB16386" s="278" t="s">
        <v>34323</v>
      </c>
      <c r="AC16386" s="279">
        <v>11417.72</v>
      </c>
      <c r="AE16386" s="248" t="s">
        <v>56768</v>
      </c>
      <c r="AF16386" s="249">
        <v>77160.95</v>
      </c>
      <c r="AH16386" s="228" t="s">
        <v>15531</v>
      </c>
      <c r="AI16386" s="229">
        <v>155861.6</v>
      </c>
      <c r="AK16386" s="207" t="s">
        <v>30112</v>
      </c>
      <c r="AL16386" s="208">
        <v>32283.200000000001</v>
      </c>
      <c r="AM16386" s="93"/>
      <c r="AN16386" s="93"/>
      <c r="AO16386" s="93"/>
    </row>
    <row r="16387" spans="28:41" x14ac:dyDescent="0.55000000000000004">
      <c r="AB16387" s="278" t="s">
        <v>30045</v>
      </c>
      <c r="AC16387" s="279">
        <v>180274.72</v>
      </c>
      <c r="AE16387" s="248" t="s">
        <v>16559</v>
      </c>
      <c r="AF16387" s="249">
        <v>60347.9</v>
      </c>
      <c r="AH16387" s="228" t="s">
        <v>15532</v>
      </c>
      <c r="AI16387" s="229">
        <v>62511.54</v>
      </c>
      <c r="AK16387" s="207" t="s">
        <v>30113</v>
      </c>
      <c r="AL16387" s="208">
        <v>13159.74</v>
      </c>
      <c r="AM16387" s="93"/>
      <c r="AN16387" s="93"/>
      <c r="AO16387" s="93"/>
    </row>
    <row r="16388" spans="28:41" x14ac:dyDescent="0.55000000000000004">
      <c r="AB16388" s="278" t="s">
        <v>30046</v>
      </c>
      <c r="AC16388" s="279">
        <v>21595.200000000001</v>
      </c>
      <c r="AE16388" s="248" t="s">
        <v>38900</v>
      </c>
      <c r="AF16388" s="249">
        <v>49612.800000000003</v>
      </c>
      <c r="AH16388" s="228" t="s">
        <v>54211</v>
      </c>
      <c r="AI16388" s="229">
        <v>1784.01</v>
      </c>
      <c r="AK16388" s="207" t="s">
        <v>30114</v>
      </c>
      <c r="AL16388" s="208">
        <v>296323.23</v>
      </c>
      <c r="AM16388" s="93"/>
      <c r="AN16388" s="93"/>
      <c r="AO16388" s="93"/>
    </row>
    <row r="16389" spans="28:41" x14ac:dyDescent="0.55000000000000004">
      <c r="AB16389" s="278" t="s">
        <v>58121</v>
      </c>
      <c r="AC16389" s="279">
        <v>54104.5</v>
      </c>
      <c r="AE16389" s="248" t="s">
        <v>16561</v>
      </c>
      <c r="AF16389" s="249">
        <v>20550.77</v>
      </c>
      <c r="AH16389" s="228" t="s">
        <v>15534</v>
      </c>
      <c r="AI16389" s="229">
        <v>6420</v>
      </c>
      <c r="AK16389" s="207" t="s">
        <v>30115</v>
      </c>
      <c r="AL16389" s="208">
        <v>2636.27</v>
      </c>
      <c r="AM16389" s="93"/>
      <c r="AN16389" s="93"/>
      <c r="AO16389" s="93"/>
    </row>
    <row r="16390" spans="28:41" x14ac:dyDescent="0.55000000000000004">
      <c r="AB16390" s="278" t="s">
        <v>61719</v>
      </c>
      <c r="AC16390" s="279">
        <v>99.89</v>
      </c>
      <c r="AE16390" s="248" t="s">
        <v>16562</v>
      </c>
      <c r="AF16390" s="249">
        <v>1637.58</v>
      </c>
      <c r="AH16390" s="228" t="s">
        <v>38858</v>
      </c>
      <c r="AI16390" s="229">
        <v>25024.52</v>
      </c>
      <c r="AK16390" s="207" t="s">
        <v>30116</v>
      </c>
      <c r="AL16390" s="208">
        <v>41301.19</v>
      </c>
      <c r="AM16390" s="93"/>
      <c r="AN16390" s="93"/>
      <c r="AO16390" s="93"/>
    </row>
    <row r="16391" spans="28:41" x14ac:dyDescent="0.55000000000000004">
      <c r="AB16391" s="278" t="s">
        <v>30049</v>
      </c>
      <c r="AC16391" s="279">
        <v>6403</v>
      </c>
      <c r="AE16391" s="248" t="s">
        <v>16563</v>
      </c>
      <c r="AF16391" s="249">
        <v>10611</v>
      </c>
      <c r="AH16391" s="228" t="s">
        <v>49317</v>
      </c>
      <c r="AI16391" s="229">
        <v>1573.87</v>
      </c>
      <c r="AK16391" s="207" t="s">
        <v>30117</v>
      </c>
      <c r="AL16391" s="208">
        <v>763.91</v>
      </c>
      <c r="AM16391" s="93"/>
      <c r="AN16391" s="93"/>
      <c r="AO16391" s="93"/>
    </row>
    <row r="16392" spans="28:41" x14ac:dyDescent="0.55000000000000004">
      <c r="AB16392" s="278" t="s">
        <v>36868</v>
      </c>
      <c r="AC16392" s="279">
        <v>14388.7</v>
      </c>
      <c r="AE16392" s="248" t="s">
        <v>65099</v>
      </c>
      <c r="AF16392" s="249">
        <v>959.6</v>
      </c>
      <c r="AH16392" s="228" t="s">
        <v>15535</v>
      </c>
      <c r="AI16392" s="229">
        <v>345.42</v>
      </c>
      <c r="AK16392" s="207" t="s">
        <v>30118</v>
      </c>
      <c r="AL16392" s="208">
        <v>23547.43</v>
      </c>
      <c r="AM16392" s="93"/>
      <c r="AN16392" s="93"/>
      <c r="AO16392" s="93"/>
    </row>
    <row r="16393" spans="28:41" x14ac:dyDescent="0.55000000000000004">
      <c r="AB16393" s="278" t="s">
        <v>30051</v>
      </c>
      <c r="AC16393" s="279">
        <v>3067.1</v>
      </c>
      <c r="AE16393" s="248" t="s">
        <v>16565</v>
      </c>
      <c r="AF16393" s="249">
        <v>25603.93</v>
      </c>
      <c r="AH16393" s="228" t="s">
        <v>43155</v>
      </c>
      <c r="AI16393" s="229">
        <v>5510.5</v>
      </c>
      <c r="AK16393" s="207" t="s">
        <v>30119</v>
      </c>
      <c r="AL16393" s="208">
        <v>14356.54</v>
      </c>
      <c r="AM16393" s="93"/>
      <c r="AN16393" s="93"/>
      <c r="AO16393" s="93"/>
    </row>
    <row r="16394" spans="28:41" x14ac:dyDescent="0.55000000000000004">
      <c r="AB16394" s="278" t="s">
        <v>36869</v>
      </c>
      <c r="AC16394" s="279">
        <v>52268.74</v>
      </c>
      <c r="AE16394" s="248" t="s">
        <v>16583</v>
      </c>
      <c r="AF16394" s="249">
        <v>11242.7</v>
      </c>
      <c r="AH16394" s="228" t="s">
        <v>40717</v>
      </c>
      <c r="AI16394" s="229">
        <v>8962.0499999999993</v>
      </c>
      <c r="AK16394" s="207" t="s">
        <v>30120</v>
      </c>
      <c r="AL16394" s="208">
        <v>2087.84</v>
      </c>
      <c r="AM16394" s="93"/>
      <c r="AN16394" s="93"/>
      <c r="AO16394" s="93"/>
    </row>
    <row r="16395" spans="28:41" x14ac:dyDescent="0.55000000000000004">
      <c r="AB16395" s="278" t="s">
        <v>36870</v>
      </c>
      <c r="AC16395" s="279">
        <v>4073.82</v>
      </c>
      <c r="AE16395" s="248" t="s">
        <v>54236</v>
      </c>
      <c r="AF16395" s="249">
        <v>76916.78</v>
      </c>
      <c r="AH16395" s="228" t="s">
        <v>13060</v>
      </c>
      <c r="AI16395" s="229">
        <v>680609.21</v>
      </c>
      <c r="AK16395" s="207" t="s">
        <v>30121</v>
      </c>
      <c r="AL16395" s="208">
        <v>142176.59</v>
      </c>
      <c r="AM16395" s="93"/>
      <c r="AN16395" s="93"/>
      <c r="AO16395" s="93"/>
    </row>
    <row r="16396" spans="28:41" x14ac:dyDescent="0.55000000000000004">
      <c r="AB16396" s="278" t="s">
        <v>30055</v>
      </c>
      <c r="AC16396" s="279">
        <v>75553.13</v>
      </c>
      <c r="AE16396" s="248" t="s">
        <v>65100</v>
      </c>
      <c r="AF16396" s="249">
        <v>636.36</v>
      </c>
      <c r="AH16396" s="228" t="s">
        <v>13061</v>
      </c>
      <c r="AI16396" s="229">
        <v>682700.43</v>
      </c>
      <c r="AK16396" s="207" t="s">
        <v>14492</v>
      </c>
      <c r="AL16396" s="208">
        <v>34150.980000000003</v>
      </c>
      <c r="AM16396" s="93"/>
      <c r="AN16396" s="93"/>
      <c r="AO16396" s="93"/>
    </row>
    <row r="16397" spans="28:41" x14ac:dyDescent="0.55000000000000004">
      <c r="AB16397" s="278" t="s">
        <v>30057</v>
      </c>
      <c r="AC16397" s="279">
        <v>85481.26</v>
      </c>
      <c r="AE16397" s="248" t="s">
        <v>62343</v>
      </c>
      <c r="AF16397" s="249">
        <v>22976.2</v>
      </c>
      <c r="AH16397" s="228" t="s">
        <v>49318</v>
      </c>
      <c r="AI16397" s="229">
        <v>23985.56</v>
      </c>
      <c r="AK16397" s="207" t="s">
        <v>30122</v>
      </c>
      <c r="AL16397" s="208">
        <v>2046.1</v>
      </c>
      <c r="AM16397" s="93"/>
      <c r="AN16397" s="93"/>
      <c r="AO16397" s="93"/>
    </row>
    <row r="16398" spans="28:41" x14ac:dyDescent="0.55000000000000004">
      <c r="AB16398" s="278" t="s">
        <v>36871</v>
      </c>
      <c r="AC16398" s="279">
        <v>12.43</v>
      </c>
      <c r="AE16398" s="248" t="s">
        <v>16585</v>
      </c>
      <c r="AF16398" s="249">
        <v>2080.7199999999998</v>
      </c>
      <c r="AH16398" s="228" t="s">
        <v>13062</v>
      </c>
      <c r="AI16398" s="229">
        <v>80229.22</v>
      </c>
      <c r="AK16398" s="207" t="s">
        <v>30123</v>
      </c>
      <c r="AL16398" s="208">
        <v>68596.23</v>
      </c>
      <c r="AM16398" s="93"/>
      <c r="AN16398" s="93"/>
      <c r="AO16398" s="93"/>
    </row>
    <row r="16399" spans="28:41" x14ac:dyDescent="0.55000000000000004">
      <c r="AB16399" s="278" t="s">
        <v>14471</v>
      </c>
      <c r="AC16399" s="279">
        <v>43389.78</v>
      </c>
      <c r="AE16399" s="248" t="s">
        <v>65101</v>
      </c>
      <c r="AF16399" s="249">
        <v>-17917.259999999998</v>
      </c>
      <c r="AH16399" s="228" t="s">
        <v>33107</v>
      </c>
      <c r="AI16399" s="229">
        <v>10354.85</v>
      </c>
      <c r="AK16399" s="207" t="s">
        <v>14493</v>
      </c>
      <c r="AL16399" s="208">
        <v>129276.94</v>
      </c>
      <c r="AM16399" s="93"/>
      <c r="AN16399" s="93"/>
      <c r="AO16399" s="93"/>
    </row>
    <row r="16400" spans="28:41" x14ac:dyDescent="0.55000000000000004">
      <c r="AB16400" s="278" t="s">
        <v>14472</v>
      </c>
      <c r="AC16400" s="279">
        <v>122249.83</v>
      </c>
      <c r="AE16400" s="248" t="s">
        <v>16587</v>
      </c>
      <c r="AF16400" s="249">
        <v>35574.92</v>
      </c>
      <c r="AH16400" s="228" t="s">
        <v>48417</v>
      </c>
      <c r="AI16400" s="229">
        <v>90141.93</v>
      </c>
      <c r="AK16400" s="207" t="s">
        <v>30124</v>
      </c>
      <c r="AL16400" s="208">
        <v>61660</v>
      </c>
      <c r="AM16400" s="93"/>
      <c r="AN16400" s="93"/>
      <c r="AO16400" s="93"/>
    </row>
    <row r="16401" spans="28:41" x14ac:dyDescent="0.55000000000000004">
      <c r="AB16401" s="278" t="s">
        <v>30058</v>
      </c>
      <c r="AC16401" s="279">
        <v>43441.3</v>
      </c>
      <c r="AE16401" s="248" t="s">
        <v>16588</v>
      </c>
      <c r="AF16401" s="249">
        <v>12656.2</v>
      </c>
      <c r="AH16401" s="228" t="s">
        <v>33108</v>
      </c>
      <c r="AI16401" s="229">
        <v>6405.8</v>
      </c>
      <c r="AK16401" s="207" t="s">
        <v>30125</v>
      </c>
      <c r="AL16401" s="208">
        <v>1474455.06</v>
      </c>
      <c r="AM16401" s="93"/>
      <c r="AN16401" s="93"/>
      <c r="AO16401" s="93"/>
    </row>
    <row r="16402" spans="28:41" x14ac:dyDescent="0.55000000000000004">
      <c r="AB16402" s="278" t="s">
        <v>49445</v>
      </c>
      <c r="AC16402" s="279">
        <v>2520.48</v>
      </c>
      <c r="AE16402" s="248" t="s">
        <v>16590</v>
      </c>
      <c r="AF16402" s="249">
        <v>58538.38</v>
      </c>
      <c r="AH16402" s="228" t="s">
        <v>15538</v>
      </c>
      <c r="AI16402" s="229">
        <v>13855.61</v>
      </c>
      <c r="AK16402" s="207" t="s">
        <v>30126</v>
      </c>
      <c r="AL16402" s="208">
        <v>-53.76</v>
      </c>
      <c r="AM16402" s="93"/>
      <c r="AN16402" s="93"/>
      <c r="AO16402" s="93"/>
    </row>
    <row r="16403" spans="28:41" x14ac:dyDescent="0.55000000000000004">
      <c r="AB16403" s="278" t="s">
        <v>30059</v>
      </c>
      <c r="AC16403" s="279">
        <v>1443908.39</v>
      </c>
      <c r="AE16403" s="248" t="s">
        <v>16654</v>
      </c>
      <c r="AF16403" s="249">
        <v>767570.72</v>
      </c>
      <c r="AH16403" s="228" t="s">
        <v>13063</v>
      </c>
      <c r="AI16403" s="229">
        <v>81664.81</v>
      </c>
      <c r="AK16403" s="207" t="s">
        <v>30127</v>
      </c>
      <c r="AL16403" s="208">
        <v>22319.14</v>
      </c>
      <c r="AM16403" s="93"/>
      <c r="AN16403" s="93"/>
      <c r="AO16403" s="93"/>
    </row>
    <row r="16404" spans="28:41" x14ac:dyDescent="0.55000000000000004">
      <c r="AB16404" s="278" t="s">
        <v>40915</v>
      </c>
      <c r="AC16404" s="279">
        <v>78830.73</v>
      </c>
      <c r="AE16404" s="248" t="s">
        <v>16656</v>
      </c>
      <c r="AF16404" s="249">
        <v>5386.69</v>
      </c>
      <c r="AH16404" s="228" t="s">
        <v>36000</v>
      </c>
      <c r="AI16404" s="229">
        <v>424053.1</v>
      </c>
      <c r="AK16404" s="207" t="s">
        <v>30128</v>
      </c>
      <c r="AL16404" s="208">
        <v>1707.39</v>
      </c>
      <c r="AM16404" s="93"/>
      <c r="AN16404" s="93"/>
      <c r="AO16404" s="93"/>
    </row>
    <row r="16405" spans="28:41" x14ac:dyDescent="0.55000000000000004">
      <c r="AB16405" s="278" t="s">
        <v>30061</v>
      </c>
      <c r="AC16405" s="279">
        <v>265.14</v>
      </c>
      <c r="AE16405" s="248" t="s">
        <v>34629</v>
      </c>
      <c r="AF16405" s="249">
        <v>7900</v>
      </c>
      <c r="AH16405" s="228" t="s">
        <v>36001</v>
      </c>
      <c r="AI16405" s="229">
        <v>297748.78999999998</v>
      </c>
      <c r="AK16405" s="207" t="s">
        <v>30129</v>
      </c>
      <c r="AL16405" s="208">
        <v>9655.84</v>
      </c>
      <c r="AM16405" s="93"/>
      <c r="AN16405" s="93"/>
      <c r="AO16405" s="93"/>
    </row>
    <row r="16406" spans="28:41" x14ac:dyDescent="0.55000000000000004">
      <c r="AB16406" s="278" t="s">
        <v>54611</v>
      </c>
      <c r="AC16406" s="279">
        <v>37114.86</v>
      </c>
      <c r="AE16406" s="248" t="s">
        <v>16657</v>
      </c>
      <c r="AF16406" s="249">
        <v>34176</v>
      </c>
      <c r="AH16406" s="228" t="s">
        <v>34537</v>
      </c>
      <c r="AI16406" s="229">
        <v>98866.68</v>
      </c>
      <c r="AK16406" s="207" t="s">
        <v>30130</v>
      </c>
      <c r="AL16406" s="208">
        <v>59973.88</v>
      </c>
      <c r="AM16406" s="93"/>
      <c r="AN16406" s="93"/>
      <c r="AO16406" s="93"/>
    </row>
    <row r="16407" spans="28:41" x14ac:dyDescent="0.55000000000000004">
      <c r="AB16407" s="278" t="s">
        <v>60973</v>
      </c>
      <c r="AC16407" s="279">
        <v>16045.71</v>
      </c>
      <c r="AE16407" s="248" t="s">
        <v>16658</v>
      </c>
      <c r="AF16407" s="249">
        <v>369341.92</v>
      </c>
      <c r="AH16407" s="228" t="s">
        <v>15543</v>
      </c>
      <c r="AI16407" s="229">
        <v>25211.13</v>
      </c>
      <c r="AK16407" s="207" t="s">
        <v>30131</v>
      </c>
      <c r="AL16407" s="208">
        <v>4587.96</v>
      </c>
      <c r="AM16407" s="93"/>
      <c r="AN16407" s="93"/>
      <c r="AO16407" s="93"/>
    </row>
    <row r="16408" spans="28:41" x14ac:dyDescent="0.55000000000000004">
      <c r="AB16408" s="278" t="s">
        <v>30064</v>
      </c>
      <c r="AC16408" s="279">
        <v>100723.83</v>
      </c>
      <c r="AE16408" s="248" t="s">
        <v>16659</v>
      </c>
      <c r="AF16408" s="249">
        <v>57152.09</v>
      </c>
      <c r="AH16408" s="228" t="s">
        <v>34538</v>
      </c>
      <c r="AI16408" s="229">
        <v>6600</v>
      </c>
      <c r="AK16408" s="207" t="s">
        <v>30132</v>
      </c>
      <c r="AL16408" s="208">
        <v>15866.56</v>
      </c>
      <c r="AM16408" s="93"/>
      <c r="AN16408" s="93"/>
      <c r="AO16408" s="93"/>
    </row>
    <row r="16409" spans="28:41" x14ac:dyDescent="0.55000000000000004">
      <c r="AB16409" s="278" t="s">
        <v>14473</v>
      </c>
      <c r="AC16409" s="279">
        <v>459327.49</v>
      </c>
      <c r="AE16409" s="248" t="s">
        <v>58007</v>
      </c>
      <c r="AF16409" s="249">
        <v>20791.27</v>
      </c>
      <c r="AH16409" s="228" t="s">
        <v>34539</v>
      </c>
      <c r="AI16409" s="229">
        <v>10020</v>
      </c>
      <c r="AK16409" s="207" t="s">
        <v>30133</v>
      </c>
      <c r="AL16409" s="208">
        <v>2928</v>
      </c>
      <c r="AM16409" s="93"/>
      <c r="AN16409" s="93"/>
      <c r="AO16409" s="93"/>
    </row>
    <row r="16410" spans="28:41" x14ac:dyDescent="0.55000000000000004">
      <c r="AB16410" s="278" t="s">
        <v>30065</v>
      </c>
      <c r="AC16410" s="279">
        <v>24896.07</v>
      </c>
      <c r="AE16410" s="248" t="s">
        <v>16660</v>
      </c>
      <c r="AF16410" s="249">
        <v>946.51</v>
      </c>
      <c r="AH16410" s="228" t="s">
        <v>48418</v>
      </c>
      <c r="AI16410" s="229">
        <v>30633.57</v>
      </c>
      <c r="AK16410" s="207" t="s">
        <v>30134</v>
      </c>
      <c r="AL16410" s="208">
        <v>347687.22</v>
      </c>
      <c r="AM16410" s="93"/>
      <c r="AN16410" s="93"/>
      <c r="AO16410" s="93"/>
    </row>
    <row r="16411" spans="28:41" x14ac:dyDescent="0.55000000000000004">
      <c r="AB16411" s="278" t="s">
        <v>30066</v>
      </c>
      <c r="AC16411" s="279">
        <v>184252.6</v>
      </c>
      <c r="AE16411" s="248" t="s">
        <v>13152</v>
      </c>
      <c r="AF16411" s="249">
        <v>11704.5</v>
      </c>
      <c r="AH16411" s="228" t="s">
        <v>43156</v>
      </c>
      <c r="AI16411" s="229">
        <v>46795.95</v>
      </c>
      <c r="AK16411" s="207" t="s">
        <v>30135</v>
      </c>
      <c r="AL16411" s="208">
        <v>38075.519999999997</v>
      </c>
      <c r="AM16411" s="93"/>
      <c r="AN16411" s="93"/>
      <c r="AO16411" s="93"/>
    </row>
    <row r="16412" spans="28:41" x14ac:dyDescent="0.55000000000000004">
      <c r="AB16412" s="278" t="s">
        <v>30068</v>
      </c>
      <c r="AC16412" s="279">
        <v>10347</v>
      </c>
      <c r="AE16412" s="248" t="s">
        <v>33204</v>
      </c>
      <c r="AF16412" s="249">
        <v>10000</v>
      </c>
      <c r="AH16412" s="228" t="s">
        <v>15544</v>
      </c>
      <c r="AI16412" s="229">
        <v>16933.78</v>
      </c>
      <c r="AK16412" s="207" t="s">
        <v>30136</v>
      </c>
      <c r="AL16412" s="208">
        <v>68095.259999999995</v>
      </c>
      <c r="AM16412" s="93"/>
      <c r="AN16412" s="93"/>
      <c r="AO16412" s="93"/>
    </row>
    <row r="16413" spans="28:41" x14ac:dyDescent="0.55000000000000004">
      <c r="AB16413" s="278" t="s">
        <v>43407</v>
      </c>
      <c r="AC16413" s="279">
        <v>10614.33</v>
      </c>
      <c r="AE16413" s="248" t="s">
        <v>36078</v>
      </c>
      <c r="AF16413" s="249">
        <v>15976.56</v>
      </c>
      <c r="AH16413" s="228" t="s">
        <v>43157</v>
      </c>
      <c r="AI16413" s="229">
        <v>1600</v>
      </c>
      <c r="AK16413" s="207" t="s">
        <v>30137</v>
      </c>
      <c r="AL16413" s="208">
        <v>10838.19</v>
      </c>
      <c r="AM16413" s="93"/>
      <c r="AN16413" s="93"/>
      <c r="AO16413" s="93"/>
    </row>
    <row r="16414" spans="28:41" x14ac:dyDescent="0.55000000000000004">
      <c r="AB16414" s="278" t="s">
        <v>14474</v>
      </c>
      <c r="AC16414" s="279">
        <v>104030.58</v>
      </c>
      <c r="AE16414" s="248" t="s">
        <v>43165</v>
      </c>
      <c r="AF16414" s="249">
        <v>1435229.99</v>
      </c>
      <c r="AH16414" s="228" t="s">
        <v>36006</v>
      </c>
      <c r="AI16414" s="229">
        <v>836.91</v>
      </c>
      <c r="AK16414" s="207" t="s">
        <v>30138</v>
      </c>
      <c r="AL16414" s="208">
        <v>19522.61</v>
      </c>
      <c r="AM16414" s="93"/>
      <c r="AN16414" s="93"/>
      <c r="AO16414" s="93"/>
    </row>
    <row r="16415" spans="28:41" x14ac:dyDescent="0.55000000000000004">
      <c r="AB16415" s="278" t="s">
        <v>30072</v>
      </c>
      <c r="AC16415" s="279">
        <v>-80251.33</v>
      </c>
      <c r="AE16415" s="248" t="s">
        <v>16663</v>
      </c>
      <c r="AF16415" s="249">
        <v>1669.95</v>
      </c>
      <c r="AH16415" s="228" t="s">
        <v>43158</v>
      </c>
      <c r="AI16415" s="229">
        <v>790</v>
      </c>
      <c r="AK16415" s="207" t="s">
        <v>30139</v>
      </c>
      <c r="AL16415" s="208">
        <v>37266.620000000003</v>
      </c>
      <c r="AM16415" s="93"/>
      <c r="AN16415" s="93"/>
      <c r="AO16415" s="93"/>
    </row>
    <row r="16416" spans="28:41" x14ac:dyDescent="0.55000000000000004">
      <c r="AB16416" s="278" t="s">
        <v>69547</v>
      </c>
      <c r="AC16416" s="279">
        <v>1015.7</v>
      </c>
      <c r="AE16416" s="248" t="s">
        <v>16665</v>
      </c>
      <c r="AF16416" s="249">
        <v>30759.72</v>
      </c>
      <c r="AH16416" s="228" t="s">
        <v>38860</v>
      </c>
      <c r="AI16416" s="229">
        <v>24966.400000000001</v>
      </c>
      <c r="AK16416" s="207" t="s">
        <v>30140</v>
      </c>
      <c r="AL16416" s="208">
        <v>125255.35</v>
      </c>
      <c r="AM16416" s="93"/>
      <c r="AN16416" s="93"/>
      <c r="AO16416" s="93"/>
    </row>
    <row r="16417" spans="28:41" x14ac:dyDescent="0.55000000000000004">
      <c r="AB16417" s="278" t="s">
        <v>55671</v>
      </c>
      <c r="AC16417" s="279">
        <v>10988343.640000001</v>
      </c>
      <c r="AE16417" s="248" t="s">
        <v>49329</v>
      </c>
      <c r="AF16417" s="249">
        <v>43063.98</v>
      </c>
      <c r="AH16417" s="228" t="s">
        <v>15545</v>
      </c>
      <c r="AI16417" s="229">
        <v>10831.13</v>
      </c>
      <c r="AK16417" s="207" t="s">
        <v>30141</v>
      </c>
      <c r="AL16417" s="208">
        <v>11617.69</v>
      </c>
      <c r="AM16417" s="93"/>
      <c r="AN16417" s="93"/>
      <c r="AO16417" s="93"/>
    </row>
    <row r="16418" spans="28:41" x14ac:dyDescent="0.55000000000000004">
      <c r="AB16418" s="278" t="s">
        <v>58387</v>
      </c>
      <c r="AC16418" s="279">
        <v>728636.36</v>
      </c>
      <c r="AE16418" s="248" t="s">
        <v>16666</v>
      </c>
      <c r="AF16418" s="249">
        <v>69245.8</v>
      </c>
      <c r="AH16418" s="228" t="s">
        <v>54212</v>
      </c>
      <c r="AI16418" s="229">
        <v>325.94</v>
      </c>
      <c r="AK16418" s="207" t="s">
        <v>30142</v>
      </c>
      <c r="AL16418" s="208">
        <v>966607.37</v>
      </c>
      <c r="AM16418" s="93"/>
      <c r="AN16418" s="93"/>
      <c r="AO16418" s="93"/>
    </row>
    <row r="16419" spans="28:41" x14ac:dyDescent="0.55000000000000004">
      <c r="AB16419" s="278" t="s">
        <v>30144</v>
      </c>
      <c r="AC16419" s="279">
        <v>199630.49</v>
      </c>
      <c r="AE16419" s="248" t="s">
        <v>13153</v>
      </c>
      <c r="AF16419" s="249">
        <v>213821.98</v>
      </c>
      <c r="AH16419" s="228" t="s">
        <v>36007</v>
      </c>
      <c r="AI16419" s="229">
        <v>5610.87</v>
      </c>
      <c r="AK16419" s="207" t="s">
        <v>30143</v>
      </c>
      <c r="AL16419" s="208">
        <v>5670</v>
      </c>
      <c r="AM16419" s="93"/>
      <c r="AN16419" s="93"/>
      <c r="AO16419" s="93"/>
    </row>
    <row r="16420" spans="28:41" x14ac:dyDescent="0.55000000000000004">
      <c r="AB16420" s="278" t="s">
        <v>39617</v>
      </c>
      <c r="AC16420" s="279">
        <v>18461.22</v>
      </c>
      <c r="AE16420" s="248" t="s">
        <v>13154</v>
      </c>
      <c r="AF16420" s="249">
        <v>667759.57999999996</v>
      </c>
      <c r="AH16420" s="228" t="s">
        <v>36008</v>
      </c>
      <c r="AI16420" s="229">
        <v>5407.51</v>
      </c>
      <c r="AK16420" s="207" t="s">
        <v>30144</v>
      </c>
      <c r="AL16420" s="208">
        <v>41814.089999999997</v>
      </c>
      <c r="AM16420" s="93"/>
      <c r="AN16420" s="93"/>
      <c r="AO16420" s="93"/>
    </row>
    <row r="16421" spans="28:41" x14ac:dyDescent="0.55000000000000004">
      <c r="AB16421" s="278" t="s">
        <v>30147</v>
      </c>
      <c r="AC16421" s="279">
        <v>59748.44</v>
      </c>
      <c r="AE16421" s="248" t="s">
        <v>16667</v>
      </c>
      <c r="AF16421" s="249">
        <v>172202.65</v>
      </c>
      <c r="AH16421" s="228" t="s">
        <v>50597</v>
      </c>
      <c r="AI16421" s="229">
        <v>2672.46</v>
      </c>
      <c r="AK16421" s="207" t="s">
        <v>30145</v>
      </c>
      <c r="AL16421" s="208">
        <v>2928</v>
      </c>
      <c r="AM16421" s="93"/>
      <c r="AN16421" s="93"/>
      <c r="AO16421" s="93"/>
    </row>
    <row r="16422" spans="28:41" x14ac:dyDescent="0.55000000000000004">
      <c r="AB16422" s="278" t="s">
        <v>34329</v>
      </c>
      <c r="AC16422" s="279">
        <v>62981</v>
      </c>
      <c r="AE16422" s="248" t="s">
        <v>16668</v>
      </c>
      <c r="AF16422" s="249">
        <v>14319.37</v>
      </c>
      <c r="AH16422" s="228" t="s">
        <v>15546</v>
      </c>
      <c r="AI16422" s="229">
        <v>24317.200000000001</v>
      </c>
      <c r="AK16422" s="207" t="s">
        <v>30146</v>
      </c>
      <c r="AL16422" s="208">
        <v>407661.1</v>
      </c>
      <c r="AM16422" s="93"/>
      <c r="AN16422" s="93"/>
      <c r="AO16422" s="93"/>
    </row>
    <row r="16423" spans="28:41" x14ac:dyDescent="0.55000000000000004">
      <c r="AB16423" s="278" t="s">
        <v>30148</v>
      </c>
      <c r="AC16423" s="279">
        <v>2549.63</v>
      </c>
      <c r="AE16423" s="248" t="s">
        <v>16669</v>
      </c>
      <c r="AF16423" s="249">
        <v>299791.96999999997</v>
      </c>
      <c r="AH16423" s="228" t="s">
        <v>47441</v>
      </c>
      <c r="AI16423" s="229">
        <v>15810</v>
      </c>
      <c r="AK16423" s="207" t="s">
        <v>30147</v>
      </c>
      <c r="AL16423" s="208">
        <v>61236.21</v>
      </c>
      <c r="AM16423" s="93"/>
      <c r="AN16423" s="93"/>
      <c r="AO16423" s="93"/>
    </row>
    <row r="16424" spans="28:41" x14ac:dyDescent="0.55000000000000004">
      <c r="AB16424" s="278" t="s">
        <v>30149</v>
      </c>
      <c r="AC16424" s="279">
        <v>548004.75</v>
      </c>
      <c r="AE16424" s="248" t="s">
        <v>34630</v>
      </c>
      <c r="AF16424" s="249">
        <v>175354.11</v>
      </c>
      <c r="AH16424" s="228" t="s">
        <v>45957</v>
      </c>
      <c r="AI16424" s="229">
        <v>53996.97</v>
      </c>
      <c r="AK16424" s="207" t="s">
        <v>30148</v>
      </c>
      <c r="AL16424" s="208">
        <v>68095.259999999995</v>
      </c>
      <c r="AM16424" s="93"/>
      <c r="AN16424" s="93"/>
      <c r="AO16424" s="93"/>
    </row>
    <row r="16425" spans="28:41" x14ac:dyDescent="0.55000000000000004">
      <c r="AB16425" s="278" t="s">
        <v>30151</v>
      </c>
      <c r="AC16425" s="279">
        <v>6458.88</v>
      </c>
      <c r="AE16425" s="248" t="s">
        <v>55572</v>
      </c>
      <c r="AF16425" s="249">
        <v>16178.46</v>
      </c>
      <c r="AH16425" s="228" t="s">
        <v>15559</v>
      </c>
      <c r="AI16425" s="229">
        <v>30714.25</v>
      </c>
      <c r="AK16425" s="207" t="s">
        <v>30149</v>
      </c>
      <c r="AL16425" s="208">
        <v>153805.29999999999</v>
      </c>
      <c r="AM16425" s="93"/>
      <c r="AN16425" s="93"/>
      <c r="AO16425" s="93"/>
    </row>
    <row r="16426" spans="28:41" x14ac:dyDescent="0.55000000000000004">
      <c r="AB16426" s="278" t="s">
        <v>36880</v>
      </c>
      <c r="AC16426" s="279">
        <v>33243.78</v>
      </c>
      <c r="AE16426" s="248" t="s">
        <v>54240</v>
      </c>
      <c r="AF16426" s="249">
        <v>33774.39</v>
      </c>
      <c r="AH16426" s="228" t="s">
        <v>43159</v>
      </c>
      <c r="AI16426" s="229">
        <v>3496</v>
      </c>
      <c r="AK16426" s="207" t="s">
        <v>30150</v>
      </c>
      <c r="AL16426" s="208">
        <v>10838.19</v>
      </c>
      <c r="AM16426" s="93"/>
      <c r="AN16426" s="93"/>
      <c r="AO16426" s="93"/>
    </row>
    <row r="16427" spans="28:41" x14ac:dyDescent="0.55000000000000004">
      <c r="AB16427" s="278" t="s">
        <v>30152</v>
      </c>
      <c r="AC16427" s="279">
        <v>26845.02</v>
      </c>
      <c r="AE16427" s="248" t="s">
        <v>31729</v>
      </c>
      <c r="AF16427" s="249">
        <v>31527.26</v>
      </c>
      <c r="AH16427" s="228" t="s">
        <v>49319</v>
      </c>
      <c r="AI16427" s="229">
        <v>11779.4</v>
      </c>
      <c r="AK16427" s="207" t="s">
        <v>30151</v>
      </c>
      <c r="AL16427" s="208">
        <v>32283.200000000001</v>
      </c>
      <c r="AM16427" s="93"/>
      <c r="AN16427" s="93"/>
      <c r="AO16427" s="93"/>
    </row>
    <row r="16428" spans="28:41" x14ac:dyDescent="0.55000000000000004">
      <c r="AB16428" s="278" t="s">
        <v>34330</v>
      </c>
      <c r="AC16428" s="279">
        <v>140</v>
      </c>
      <c r="AE16428" s="248" t="s">
        <v>59310</v>
      </c>
      <c r="AF16428" s="249">
        <v>28200</v>
      </c>
      <c r="AH16428" s="228" t="s">
        <v>43160</v>
      </c>
      <c r="AI16428" s="229">
        <v>157833</v>
      </c>
      <c r="AK16428" s="207" t="s">
        <v>30152</v>
      </c>
      <c r="AL16428" s="208">
        <v>13159.74</v>
      </c>
      <c r="AM16428" s="93"/>
      <c r="AN16428" s="93"/>
      <c r="AO16428" s="93"/>
    </row>
    <row r="16429" spans="28:41" x14ac:dyDescent="0.55000000000000004">
      <c r="AB16429" s="278" t="s">
        <v>58799</v>
      </c>
      <c r="AC16429" s="279">
        <v>2836.24</v>
      </c>
      <c r="AE16429" s="248" t="s">
        <v>13155</v>
      </c>
      <c r="AF16429" s="249">
        <v>8038.53</v>
      </c>
      <c r="AH16429" s="228" t="s">
        <v>54213</v>
      </c>
      <c r="AI16429" s="229">
        <v>53568</v>
      </c>
      <c r="AK16429" s="207" t="s">
        <v>30153</v>
      </c>
      <c r="AL16429" s="208">
        <v>19522.61</v>
      </c>
      <c r="AM16429" s="93"/>
      <c r="AN16429" s="93"/>
      <c r="AO16429" s="93"/>
    </row>
    <row r="16430" spans="28:41" x14ac:dyDescent="0.55000000000000004">
      <c r="AB16430" s="278" t="s">
        <v>61720</v>
      </c>
      <c r="AC16430" s="279">
        <v>1269.8</v>
      </c>
      <c r="AE16430" s="248" t="s">
        <v>54241</v>
      </c>
      <c r="AF16430" s="249">
        <v>597433.51</v>
      </c>
      <c r="AH16430" s="228" t="s">
        <v>45958</v>
      </c>
      <c r="AI16430" s="229">
        <v>9162.73</v>
      </c>
      <c r="AK16430" s="207" t="s">
        <v>30154</v>
      </c>
      <c r="AL16430" s="208">
        <v>1079882.05</v>
      </c>
      <c r="AM16430" s="93"/>
      <c r="AN16430" s="93"/>
      <c r="AO16430" s="93"/>
    </row>
    <row r="16431" spans="28:41" x14ac:dyDescent="0.55000000000000004">
      <c r="AB16431" s="278" t="s">
        <v>30153</v>
      </c>
      <c r="AC16431" s="279">
        <v>47336.58</v>
      </c>
      <c r="AE16431" s="248" t="s">
        <v>13156</v>
      </c>
      <c r="AF16431" s="249">
        <v>1676322.27</v>
      </c>
      <c r="AH16431" s="228" t="s">
        <v>48419</v>
      </c>
      <c r="AI16431" s="229">
        <v>314.25</v>
      </c>
      <c r="AK16431" s="207" t="s">
        <v>30155</v>
      </c>
      <c r="AL16431" s="208">
        <v>2636.27</v>
      </c>
      <c r="AM16431" s="93"/>
      <c r="AN16431" s="93"/>
      <c r="AO16431" s="93"/>
    </row>
    <row r="16432" spans="28:41" x14ac:dyDescent="0.55000000000000004">
      <c r="AB16432" s="278" t="s">
        <v>55672</v>
      </c>
      <c r="AC16432" s="279">
        <v>2257.7199999999998</v>
      </c>
      <c r="AE16432" s="248" t="s">
        <v>16671</v>
      </c>
      <c r="AF16432" s="249">
        <v>66423.820000000007</v>
      </c>
      <c r="AH16432" s="228" t="s">
        <v>15561</v>
      </c>
      <c r="AI16432" s="229">
        <v>6196.22</v>
      </c>
      <c r="AK16432" s="207" t="s">
        <v>30156</v>
      </c>
      <c r="AL16432" s="208">
        <v>43910.11</v>
      </c>
      <c r="AM16432" s="93"/>
      <c r="AN16432" s="93"/>
      <c r="AO16432" s="93"/>
    </row>
    <row r="16433" spans="28:41" x14ac:dyDescent="0.55000000000000004">
      <c r="AB16433" s="278" t="s">
        <v>50805</v>
      </c>
      <c r="AC16433" s="279">
        <v>6498.45</v>
      </c>
      <c r="AE16433" s="248" t="s">
        <v>61237</v>
      </c>
      <c r="AF16433" s="249">
        <v>3414.46</v>
      </c>
      <c r="AH16433" s="228" t="s">
        <v>15562</v>
      </c>
      <c r="AI16433" s="229">
        <v>38213</v>
      </c>
      <c r="AK16433" s="207" t="s">
        <v>30157</v>
      </c>
      <c r="AL16433" s="208">
        <v>99179.64</v>
      </c>
      <c r="AM16433" s="93"/>
      <c r="AN16433" s="93"/>
      <c r="AO16433" s="93"/>
    </row>
    <row r="16434" spans="28:41" x14ac:dyDescent="0.55000000000000004">
      <c r="AB16434" s="278" t="s">
        <v>30155</v>
      </c>
      <c r="AC16434" s="279">
        <v>15269.68</v>
      </c>
      <c r="AE16434" s="248" t="s">
        <v>16672</v>
      </c>
      <c r="AF16434" s="249">
        <v>47714.46</v>
      </c>
      <c r="AH16434" s="228" t="s">
        <v>36012</v>
      </c>
      <c r="AI16434" s="229">
        <v>233345.37</v>
      </c>
      <c r="AK16434" s="207" t="s">
        <v>30158</v>
      </c>
      <c r="AL16434" s="208">
        <v>763.91</v>
      </c>
      <c r="AM16434" s="93"/>
      <c r="AN16434" s="93"/>
      <c r="AO16434" s="93"/>
    </row>
    <row r="16435" spans="28:41" x14ac:dyDescent="0.55000000000000004">
      <c r="AB16435" s="278" t="s">
        <v>47630</v>
      </c>
      <c r="AC16435" s="279">
        <v>777.76</v>
      </c>
      <c r="AE16435" s="248" t="s">
        <v>16673</v>
      </c>
      <c r="AF16435" s="249">
        <v>83454.53</v>
      </c>
      <c r="AH16435" s="228" t="s">
        <v>34553</v>
      </c>
      <c r="AI16435" s="229">
        <v>83223.67</v>
      </c>
      <c r="AK16435" s="207" t="s">
        <v>30159</v>
      </c>
      <c r="AL16435" s="208">
        <v>84647.59</v>
      </c>
      <c r="AM16435" s="93"/>
      <c r="AN16435" s="93"/>
      <c r="AO16435" s="93"/>
    </row>
    <row r="16436" spans="28:41" x14ac:dyDescent="0.55000000000000004">
      <c r="AB16436" s="278" t="s">
        <v>58122</v>
      </c>
      <c r="AC16436" s="279">
        <v>6066.61</v>
      </c>
      <c r="AE16436" s="248" t="s">
        <v>16674</v>
      </c>
      <c r="AF16436" s="249">
        <v>-35073.870000000003</v>
      </c>
      <c r="AH16436" s="228" t="s">
        <v>15643</v>
      </c>
      <c r="AI16436" s="229">
        <v>40137.71</v>
      </c>
      <c r="AK16436" s="207" t="s">
        <v>30160</v>
      </c>
      <c r="AL16436" s="208">
        <v>60546.82</v>
      </c>
      <c r="AM16436" s="93"/>
      <c r="AN16436" s="93"/>
      <c r="AO16436" s="93"/>
    </row>
    <row r="16437" spans="28:41" x14ac:dyDescent="0.55000000000000004">
      <c r="AB16437" s="278" t="s">
        <v>30156</v>
      </c>
      <c r="AC16437" s="279">
        <v>367855.49</v>
      </c>
      <c r="AE16437" s="248" t="s">
        <v>62868</v>
      </c>
      <c r="AF16437" s="249">
        <v>19247</v>
      </c>
      <c r="AH16437" s="228" t="s">
        <v>15644</v>
      </c>
      <c r="AI16437" s="229">
        <v>1315946.53</v>
      </c>
      <c r="AK16437" s="207" t="s">
        <v>30161</v>
      </c>
      <c r="AL16437" s="208">
        <v>39885.4</v>
      </c>
      <c r="AM16437" s="93"/>
      <c r="AN16437" s="93"/>
      <c r="AO16437" s="93"/>
    </row>
    <row r="16438" spans="28:41" x14ac:dyDescent="0.55000000000000004">
      <c r="AB16438" s="278" t="s">
        <v>30157</v>
      </c>
      <c r="AC16438" s="279">
        <v>552335.49</v>
      </c>
      <c r="AE16438" s="248" t="s">
        <v>38904</v>
      </c>
      <c r="AF16438" s="249">
        <v>1544955.38</v>
      </c>
      <c r="AH16438" s="228" t="s">
        <v>15645</v>
      </c>
      <c r="AI16438" s="229">
        <v>543812.47</v>
      </c>
      <c r="AK16438" s="207" t="s">
        <v>30162</v>
      </c>
      <c r="AL16438" s="208">
        <v>180645.43</v>
      </c>
      <c r="AM16438" s="93"/>
      <c r="AN16438" s="93"/>
      <c r="AO16438" s="93"/>
    </row>
    <row r="16439" spans="28:41" x14ac:dyDescent="0.55000000000000004">
      <c r="AB16439" s="278" t="s">
        <v>30158</v>
      </c>
      <c r="AC16439" s="279">
        <v>2173.1999999999998</v>
      </c>
      <c r="AE16439" s="248" t="s">
        <v>55573</v>
      </c>
      <c r="AF16439" s="249">
        <v>105260.4</v>
      </c>
      <c r="AH16439" s="228" t="s">
        <v>47442</v>
      </c>
      <c r="AI16439" s="229">
        <v>22820.15</v>
      </c>
      <c r="AK16439" s="207" t="s">
        <v>14494</v>
      </c>
      <c r="AL16439" s="208">
        <v>34150.980000000003</v>
      </c>
      <c r="AM16439" s="93"/>
      <c r="AN16439" s="93"/>
      <c r="AO16439" s="93"/>
    </row>
    <row r="16440" spans="28:41" x14ac:dyDescent="0.55000000000000004">
      <c r="AB16440" s="278" t="s">
        <v>30159</v>
      </c>
      <c r="AC16440" s="279">
        <v>147938.26</v>
      </c>
      <c r="AE16440" s="248" t="s">
        <v>34644</v>
      </c>
      <c r="AF16440" s="249">
        <v>9726</v>
      </c>
      <c r="AH16440" s="228" t="s">
        <v>15646</v>
      </c>
      <c r="AI16440" s="229">
        <v>292322.74</v>
      </c>
      <c r="AK16440" s="207" t="s">
        <v>30163</v>
      </c>
      <c r="AL16440" s="208">
        <v>6161.26</v>
      </c>
      <c r="AM16440" s="93"/>
      <c r="AN16440" s="93"/>
      <c r="AO16440" s="93"/>
    </row>
    <row r="16441" spans="28:41" x14ac:dyDescent="0.55000000000000004">
      <c r="AB16441" s="278" t="s">
        <v>30160</v>
      </c>
      <c r="AC16441" s="279">
        <v>335681.34</v>
      </c>
      <c r="AE16441" s="248" t="s">
        <v>16712</v>
      </c>
      <c r="AF16441" s="249">
        <v>6196</v>
      </c>
      <c r="AH16441" s="228" t="s">
        <v>15647</v>
      </c>
      <c r="AI16441" s="229">
        <v>11621.32</v>
      </c>
      <c r="AK16441" s="207" t="s">
        <v>30164</v>
      </c>
      <c r="AL16441" s="208">
        <v>2373.52</v>
      </c>
      <c r="AM16441" s="93"/>
      <c r="AN16441" s="93"/>
      <c r="AO16441" s="93"/>
    </row>
    <row r="16442" spans="28:41" x14ac:dyDescent="0.55000000000000004">
      <c r="AB16442" s="278" t="s">
        <v>30161</v>
      </c>
      <c r="AC16442" s="279">
        <v>62832.06</v>
      </c>
      <c r="AE16442" s="248" t="s">
        <v>34650</v>
      </c>
      <c r="AF16442" s="249">
        <v>1879.22</v>
      </c>
      <c r="AH16442" s="228" t="s">
        <v>15648</v>
      </c>
      <c r="AI16442" s="229">
        <v>103251.64</v>
      </c>
      <c r="AK16442" s="207" t="s">
        <v>30165</v>
      </c>
      <c r="AL16442" s="208">
        <v>68596.23</v>
      </c>
      <c r="AM16442" s="93"/>
      <c r="AN16442" s="93"/>
      <c r="AO16442" s="93"/>
    </row>
    <row r="16443" spans="28:41" x14ac:dyDescent="0.55000000000000004">
      <c r="AB16443" s="278" t="s">
        <v>30162</v>
      </c>
      <c r="AC16443" s="279">
        <v>12453588.57</v>
      </c>
      <c r="AE16443" s="248" t="s">
        <v>43166</v>
      </c>
      <c r="AF16443" s="249">
        <v>3994.5</v>
      </c>
      <c r="AH16443" s="228" t="s">
        <v>15649</v>
      </c>
      <c r="AI16443" s="229">
        <v>16543.259999999998</v>
      </c>
      <c r="AK16443" s="207" t="s">
        <v>14495</v>
      </c>
      <c r="AL16443" s="208">
        <v>963155.69</v>
      </c>
      <c r="AM16443" s="93"/>
      <c r="AN16443" s="93"/>
      <c r="AO16443" s="93"/>
    </row>
    <row r="16444" spans="28:41" x14ac:dyDescent="0.55000000000000004">
      <c r="AB16444" s="278" t="s">
        <v>14494</v>
      </c>
      <c r="AC16444" s="279">
        <v>236288.32</v>
      </c>
      <c r="AE16444" s="248" t="s">
        <v>43167</v>
      </c>
      <c r="AF16444" s="249">
        <v>1100</v>
      </c>
      <c r="AH16444" s="228" t="s">
        <v>15650</v>
      </c>
      <c r="AI16444" s="229">
        <v>134761.13</v>
      </c>
      <c r="AK16444" s="207" t="s">
        <v>30166</v>
      </c>
      <c r="AL16444" s="208">
        <v>281536.49</v>
      </c>
      <c r="AM16444" s="93"/>
      <c r="AN16444" s="93"/>
      <c r="AO16444" s="93"/>
    </row>
    <row r="16445" spans="28:41" x14ac:dyDescent="0.55000000000000004">
      <c r="AB16445" s="278" t="s">
        <v>49447</v>
      </c>
      <c r="AC16445" s="279">
        <v>37480.83</v>
      </c>
      <c r="AE16445" s="248" t="s">
        <v>16716</v>
      </c>
      <c r="AF16445" s="249">
        <v>2175</v>
      </c>
      <c r="AH16445" s="228" t="s">
        <v>15651</v>
      </c>
      <c r="AI16445" s="229">
        <v>8068.45</v>
      </c>
      <c r="AK16445" s="207" t="s">
        <v>30167</v>
      </c>
      <c r="AL16445" s="208">
        <v>11617.69</v>
      </c>
      <c r="AM16445" s="93"/>
      <c r="AN16445" s="93"/>
      <c r="AO16445" s="93"/>
    </row>
    <row r="16446" spans="28:41" x14ac:dyDescent="0.55000000000000004">
      <c r="AB16446" s="278" t="s">
        <v>30164</v>
      </c>
      <c r="AC16446" s="279">
        <v>2244.48</v>
      </c>
      <c r="AE16446" s="248" t="s">
        <v>16717</v>
      </c>
      <c r="AF16446" s="249">
        <v>9743.6299999999992</v>
      </c>
      <c r="AH16446" s="228" t="s">
        <v>15652</v>
      </c>
      <c r="AI16446" s="229">
        <v>344674.45</v>
      </c>
      <c r="AK16446" s="207" t="s">
        <v>30168</v>
      </c>
      <c r="AL16446" s="208">
        <v>39550.26</v>
      </c>
      <c r="AM16446" s="93"/>
      <c r="AN16446" s="93"/>
      <c r="AO16446" s="93"/>
    </row>
    <row r="16447" spans="28:41" x14ac:dyDescent="0.55000000000000004">
      <c r="AB16447" s="278" t="s">
        <v>62417</v>
      </c>
      <c r="AC16447" s="279">
        <v>2377.98</v>
      </c>
      <c r="AE16447" s="248" t="s">
        <v>16718</v>
      </c>
      <c r="AF16447" s="249">
        <v>16643.080000000002</v>
      </c>
      <c r="AH16447" s="228" t="s">
        <v>15653</v>
      </c>
      <c r="AI16447" s="229">
        <v>10637.19</v>
      </c>
      <c r="AK16447" s="207" t="s">
        <v>30169</v>
      </c>
      <c r="AL16447" s="208">
        <v>1772.67</v>
      </c>
      <c r="AM16447" s="93"/>
      <c r="AN16447" s="93"/>
      <c r="AO16447" s="93"/>
    </row>
    <row r="16448" spans="28:41" x14ac:dyDescent="0.55000000000000004">
      <c r="AB16448" s="278" t="s">
        <v>70973</v>
      </c>
      <c r="AC16448" s="279">
        <v>41142.6</v>
      </c>
      <c r="AE16448" s="248" t="s">
        <v>16719</v>
      </c>
      <c r="AF16448" s="249">
        <v>6738.33</v>
      </c>
      <c r="AH16448" s="228" t="s">
        <v>33118</v>
      </c>
      <c r="AI16448" s="229">
        <v>32819.72</v>
      </c>
      <c r="AK16448" s="207" t="s">
        <v>14496</v>
      </c>
      <c r="AL16448" s="208">
        <v>8959.5300000000007</v>
      </c>
      <c r="AM16448" s="93"/>
      <c r="AN16448" s="93"/>
      <c r="AO16448" s="93"/>
    </row>
    <row r="16449" spans="28:41" x14ac:dyDescent="0.55000000000000004">
      <c r="AB16449" s="278" t="s">
        <v>60047</v>
      </c>
      <c r="AC16449" s="279">
        <v>8550</v>
      </c>
      <c r="AE16449" s="248" t="s">
        <v>16720</v>
      </c>
      <c r="AF16449" s="249">
        <v>299032.90000000002</v>
      </c>
      <c r="AH16449" s="228" t="s">
        <v>15654</v>
      </c>
      <c r="AI16449" s="229">
        <v>324276.34000000003</v>
      </c>
      <c r="AK16449" s="207" t="s">
        <v>30170</v>
      </c>
      <c r="AL16449" s="208">
        <v>2892072.95</v>
      </c>
      <c r="AM16449" s="93"/>
      <c r="AN16449" s="93"/>
      <c r="AO16449" s="93"/>
    </row>
    <row r="16450" spans="28:41" x14ac:dyDescent="0.55000000000000004">
      <c r="AB16450" s="278" t="s">
        <v>58908</v>
      </c>
      <c r="AC16450" s="279">
        <v>7993.44</v>
      </c>
      <c r="AE16450" s="248" t="s">
        <v>54243</v>
      </c>
      <c r="AF16450" s="249">
        <v>29.08</v>
      </c>
      <c r="AH16450" s="228" t="s">
        <v>13071</v>
      </c>
      <c r="AI16450" s="229">
        <v>149816.37</v>
      </c>
      <c r="AK16450" s="207" t="s">
        <v>30171</v>
      </c>
      <c r="AL16450" s="208">
        <v>-53.76</v>
      </c>
      <c r="AM16450" s="93"/>
      <c r="AN16450" s="93"/>
      <c r="AO16450" s="93"/>
    </row>
    <row r="16451" spans="28:41" x14ac:dyDescent="0.55000000000000004">
      <c r="AB16451" s="278" t="s">
        <v>30165</v>
      </c>
      <c r="AC16451" s="279">
        <v>117949.15</v>
      </c>
      <c r="AE16451" s="248" t="s">
        <v>16721</v>
      </c>
      <c r="AF16451" s="249">
        <v>3720.7</v>
      </c>
      <c r="AH16451" s="228" t="s">
        <v>15655</v>
      </c>
      <c r="AI16451" s="229">
        <v>776546.15</v>
      </c>
      <c r="AK16451" s="207" t="s">
        <v>30172</v>
      </c>
      <c r="AL16451" s="208">
        <v>4500</v>
      </c>
      <c r="AM16451" s="93"/>
      <c r="AN16451" s="93"/>
      <c r="AO16451" s="93"/>
    </row>
    <row r="16452" spans="28:41" x14ac:dyDescent="0.55000000000000004">
      <c r="AB16452" s="278" t="s">
        <v>14495</v>
      </c>
      <c r="AC16452" s="279">
        <v>569140.80000000005</v>
      </c>
      <c r="AE16452" s="248" t="s">
        <v>16722</v>
      </c>
      <c r="AF16452" s="249">
        <v>15564.39</v>
      </c>
      <c r="AH16452" s="228" t="s">
        <v>33119</v>
      </c>
      <c r="AI16452" s="229">
        <v>6529284.0599999996</v>
      </c>
      <c r="AK16452" s="207" t="s">
        <v>30173</v>
      </c>
      <c r="AL16452" s="208">
        <v>21704.37</v>
      </c>
      <c r="AM16452" s="93"/>
      <c r="AN16452" s="93"/>
      <c r="AO16452" s="93"/>
    </row>
    <row r="16453" spans="28:41" x14ac:dyDescent="0.55000000000000004">
      <c r="AB16453" s="278" t="s">
        <v>66796</v>
      </c>
      <c r="AC16453" s="279">
        <v>564860.54</v>
      </c>
      <c r="AE16453" s="248" t="s">
        <v>16723</v>
      </c>
      <c r="AF16453" s="249">
        <v>53363.47</v>
      </c>
      <c r="AH16453" s="228" t="s">
        <v>15657</v>
      </c>
      <c r="AI16453" s="229">
        <v>154421.51</v>
      </c>
      <c r="AK16453" s="207" t="s">
        <v>30174</v>
      </c>
      <c r="AL16453" s="208">
        <v>52963.63</v>
      </c>
      <c r="AM16453" s="93"/>
      <c r="AN16453" s="93"/>
      <c r="AO16453" s="93"/>
    </row>
    <row r="16454" spans="28:41" x14ac:dyDescent="0.55000000000000004">
      <c r="AB16454" s="278" t="s">
        <v>30166</v>
      </c>
      <c r="AC16454" s="279">
        <v>209166.74</v>
      </c>
      <c r="AE16454" s="248" t="s">
        <v>16725</v>
      </c>
      <c r="AF16454" s="249">
        <v>1624.93</v>
      </c>
      <c r="AH16454" s="228" t="s">
        <v>33120</v>
      </c>
      <c r="AI16454" s="229">
        <v>17296.93</v>
      </c>
      <c r="AK16454" s="207" t="s">
        <v>30175</v>
      </c>
      <c r="AL16454" s="208">
        <v>3966</v>
      </c>
      <c r="AM16454" s="93"/>
      <c r="AN16454" s="93"/>
      <c r="AO16454" s="93"/>
    </row>
    <row r="16455" spans="28:41" x14ac:dyDescent="0.55000000000000004">
      <c r="AB16455" s="278" t="s">
        <v>14496</v>
      </c>
      <c r="AC16455" s="279">
        <v>4904236.9400000004</v>
      </c>
      <c r="AE16455" s="248" t="s">
        <v>38908</v>
      </c>
      <c r="AF16455" s="249">
        <v>-3374.68</v>
      </c>
      <c r="AH16455" s="228" t="s">
        <v>31644</v>
      </c>
      <c r="AI16455" s="229">
        <v>15624.12</v>
      </c>
      <c r="AK16455" s="207" t="s">
        <v>30176</v>
      </c>
      <c r="AL16455" s="208">
        <v>2072.98</v>
      </c>
      <c r="AM16455" s="93"/>
      <c r="AN16455" s="93"/>
      <c r="AO16455" s="93"/>
    </row>
    <row r="16456" spans="28:41" x14ac:dyDescent="0.55000000000000004">
      <c r="AB16456" s="278" t="s">
        <v>30170</v>
      </c>
      <c r="AC16456" s="279">
        <v>2005815.43</v>
      </c>
      <c r="AE16456" s="248" t="s">
        <v>16779</v>
      </c>
      <c r="AF16456" s="249">
        <v>11309.68</v>
      </c>
      <c r="AH16456" s="228" t="s">
        <v>15658</v>
      </c>
      <c r="AI16456" s="229">
        <v>9042.65</v>
      </c>
      <c r="AK16456" s="207" t="s">
        <v>30177</v>
      </c>
      <c r="AL16456" s="208">
        <v>20270</v>
      </c>
      <c r="AM16456" s="93"/>
      <c r="AN16456" s="93"/>
      <c r="AO16456" s="93"/>
    </row>
    <row r="16457" spans="28:41" x14ac:dyDescent="0.55000000000000004">
      <c r="AB16457" s="278" t="s">
        <v>30171</v>
      </c>
      <c r="AC16457" s="279">
        <v>-2650.24</v>
      </c>
      <c r="AE16457" s="248" t="s">
        <v>16780</v>
      </c>
      <c r="AF16457" s="249">
        <v>322604.59000000003</v>
      </c>
      <c r="AH16457" s="228" t="s">
        <v>33121</v>
      </c>
      <c r="AI16457" s="229">
        <v>4006.34</v>
      </c>
      <c r="AK16457" s="207" t="s">
        <v>30178</v>
      </c>
      <c r="AL16457" s="208">
        <v>51809.3</v>
      </c>
      <c r="AM16457" s="93"/>
      <c r="AN16457" s="93"/>
      <c r="AO16457" s="93"/>
    </row>
    <row r="16458" spans="28:41" x14ac:dyDescent="0.55000000000000004">
      <c r="AB16458" s="278" t="s">
        <v>49448</v>
      </c>
      <c r="AC16458" s="279">
        <v>256558.37</v>
      </c>
      <c r="AE16458" s="248" t="s">
        <v>16782</v>
      </c>
      <c r="AF16458" s="249">
        <v>130998.8</v>
      </c>
      <c r="AH16458" s="228" t="s">
        <v>13072</v>
      </c>
      <c r="AI16458" s="229">
        <v>825469.99</v>
      </c>
      <c r="AK16458" s="207" t="s">
        <v>30179</v>
      </c>
      <c r="AL16458" s="208">
        <v>800</v>
      </c>
      <c r="AM16458" s="93"/>
      <c r="AN16458" s="93"/>
      <c r="AO16458" s="93"/>
    </row>
    <row r="16459" spans="28:41" x14ac:dyDescent="0.55000000000000004">
      <c r="AB16459" s="278" t="s">
        <v>47631</v>
      </c>
      <c r="AC16459" s="279">
        <v>475000.32000000001</v>
      </c>
      <c r="AE16459" s="248" t="s">
        <v>16783</v>
      </c>
      <c r="AF16459" s="249">
        <v>406560</v>
      </c>
      <c r="AH16459" s="228" t="s">
        <v>13073</v>
      </c>
      <c r="AI16459" s="229">
        <v>693574.59</v>
      </c>
      <c r="AK16459" s="207" t="s">
        <v>30180</v>
      </c>
      <c r="AL16459" s="208">
        <v>14987.22</v>
      </c>
      <c r="AM16459" s="93"/>
      <c r="AN16459" s="93"/>
      <c r="AO16459" s="93"/>
    </row>
    <row r="16460" spans="28:41" x14ac:dyDescent="0.55000000000000004">
      <c r="AB16460" s="278" t="s">
        <v>54613</v>
      </c>
      <c r="AC16460" s="279">
        <v>8448</v>
      </c>
      <c r="AE16460" s="248" t="s">
        <v>16784</v>
      </c>
      <c r="AF16460" s="249">
        <v>808168.99</v>
      </c>
      <c r="AH16460" s="228" t="s">
        <v>13074</v>
      </c>
      <c r="AI16460" s="229">
        <v>384903.99</v>
      </c>
      <c r="AK16460" s="207" t="s">
        <v>30181</v>
      </c>
      <c r="AL16460" s="208">
        <v>4909.17</v>
      </c>
      <c r="AM16460" s="93"/>
      <c r="AN16460" s="93"/>
      <c r="AO16460" s="93"/>
    </row>
    <row r="16461" spans="28:41" x14ac:dyDescent="0.55000000000000004">
      <c r="AB16461" s="278" t="s">
        <v>40916</v>
      </c>
      <c r="AC16461" s="279">
        <v>45000</v>
      </c>
      <c r="AE16461" s="248" t="s">
        <v>38911</v>
      </c>
      <c r="AF16461" s="249">
        <v>1402</v>
      </c>
      <c r="AH16461" s="228" t="s">
        <v>54214</v>
      </c>
      <c r="AI16461" s="229">
        <v>63066.1</v>
      </c>
      <c r="AK16461" s="207" t="s">
        <v>30182</v>
      </c>
      <c r="AL16461" s="208">
        <v>17600.86</v>
      </c>
      <c r="AM16461" s="93"/>
      <c r="AN16461" s="93"/>
      <c r="AO16461" s="93"/>
    </row>
    <row r="16462" spans="28:41" x14ac:dyDescent="0.55000000000000004">
      <c r="AB16462" s="278" t="s">
        <v>30198</v>
      </c>
      <c r="AC16462" s="279">
        <v>40425.86</v>
      </c>
      <c r="AE16462" s="248" t="s">
        <v>33210</v>
      </c>
      <c r="AF16462" s="249">
        <v>11108.78</v>
      </c>
      <c r="AH16462" s="228" t="s">
        <v>13075</v>
      </c>
      <c r="AI16462" s="229">
        <v>20427.240000000002</v>
      </c>
      <c r="AK16462" s="207" t="s">
        <v>30183</v>
      </c>
      <c r="AL16462" s="208">
        <v>6095</v>
      </c>
      <c r="AM16462" s="93"/>
      <c r="AN16462" s="93"/>
      <c r="AO16462" s="93"/>
    </row>
    <row r="16463" spans="28:41" x14ac:dyDescent="0.55000000000000004">
      <c r="AB16463" s="278" t="s">
        <v>30199</v>
      </c>
      <c r="AC16463" s="279">
        <v>44253.760000000002</v>
      </c>
      <c r="AE16463" s="248" t="s">
        <v>54245</v>
      </c>
      <c r="AF16463" s="249">
        <v>34348.25</v>
      </c>
      <c r="AH16463" s="228" t="s">
        <v>13076</v>
      </c>
      <c r="AI16463" s="229">
        <v>243.89</v>
      </c>
      <c r="AK16463" s="207" t="s">
        <v>30184</v>
      </c>
      <c r="AL16463" s="208">
        <v>12239</v>
      </c>
      <c r="AM16463" s="93"/>
      <c r="AN16463" s="93"/>
      <c r="AO16463" s="93"/>
    </row>
    <row r="16464" spans="28:41" x14ac:dyDescent="0.55000000000000004">
      <c r="AB16464" s="278" t="s">
        <v>47632</v>
      </c>
      <c r="AC16464" s="279">
        <v>42347.97</v>
      </c>
      <c r="AE16464" s="248" t="s">
        <v>16785</v>
      </c>
      <c r="AF16464" s="249">
        <v>1901.25</v>
      </c>
      <c r="AH16464" s="228" t="s">
        <v>15659</v>
      </c>
      <c r="AI16464" s="229">
        <v>354028</v>
      </c>
      <c r="AK16464" s="207" t="s">
        <v>30185</v>
      </c>
      <c r="AL16464" s="208">
        <v>11830</v>
      </c>
      <c r="AM16464" s="93"/>
      <c r="AN16464" s="93"/>
      <c r="AO16464" s="93"/>
    </row>
    <row r="16465" spans="28:41" x14ac:dyDescent="0.55000000000000004">
      <c r="AB16465" s="278" t="s">
        <v>30204</v>
      </c>
      <c r="AC16465" s="279">
        <v>79657.75</v>
      </c>
      <c r="AE16465" s="248" t="s">
        <v>59311</v>
      </c>
      <c r="AF16465" s="249">
        <v>780</v>
      </c>
      <c r="AH16465" s="228" t="s">
        <v>48420</v>
      </c>
      <c r="AI16465" s="229">
        <v>384.19</v>
      </c>
      <c r="AK16465" s="207" t="s">
        <v>30186</v>
      </c>
      <c r="AL16465" s="208">
        <v>42269</v>
      </c>
      <c r="AM16465" s="93"/>
      <c r="AN16465" s="93"/>
      <c r="AO16465" s="93"/>
    </row>
    <row r="16466" spans="28:41" x14ac:dyDescent="0.55000000000000004">
      <c r="AB16466" s="278" t="s">
        <v>48572</v>
      </c>
      <c r="AC16466" s="279">
        <v>402000</v>
      </c>
      <c r="AE16466" s="248" t="s">
        <v>16786</v>
      </c>
      <c r="AF16466" s="249">
        <v>2658.75</v>
      </c>
      <c r="AH16466" s="228" t="s">
        <v>45959</v>
      </c>
      <c r="AI16466" s="229">
        <v>1634253.3</v>
      </c>
      <c r="AK16466" s="207" t="s">
        <v>30187</v>
      </c>
      <c r="AL16466" s="208">
        <v>17619.5</v>
      </c>
      <c r="AM16466" s="93"/>
      <c r="AN16466" s="93"/>
      <c r="AO16466" s="93"/>
    </row>
    <row r="16467" spans="28:41" x14ac:dyDescent="0.55000000000000004">
      <c r="AB16467" s="278" t="s">
        <v>32992</v>
      </c>
      <c r="AC16467" s="279">
        <v>6825</v>
      </c>
      <c r="AE16467" s="248" t="s">
        <v>45979</v>
      </c>
      <c r="AF16467" s="249">
        <v>15800</v>
      </c>
      <c r="AH16467" s="228" t="s">
        <v>15662</v>
      </c>
      <c r="AI16467" s="229">
        <v>6328.18</v>
      </c>
      <c r="AK16467" s="207" t="s">
        <v>30188</v>
      </c>
      <c r="AL16467" s="208">
        <v>3737.31</v>
      </c>
      <c r="AM16467" s="93"/>
      <c r="AN16467" s="93"/>
      <c r="AO16467" s="93"/>
    </row>
    <row r="16468" spans="28:41" x14ac:dyDescent="0.55000000000000004">
      <c r="AB16468" s="278" t="s">
        <v>60974</v>
      </c>
      <c r="AC16468" s="279">
        <v>5229.09</v>
      </c>
      <c r="AE16468" s="248" t="s">
        <v>16787</v>
      </c>
      <c r="AF16468" s="249">
        <v>113777.26</v>
      </c>
      <c r="AH16468" s="228" t="s">
        <v>34554</v>
      </c>
      <c r="AI16468" s="229">
        <v>2504.84</v>
      </c>
      <c r="AK16468" s="207" t="s">
        <v>30189</v>
      </c>
      <c r="AL16468" s="208">
        <v>5730</v>
      </c>
      <c r="AM16468" s="93"/>
      <c r="AN16468" s="93"/>
      <c r="AO16468" s="93"/>
    </row>
    <row r="16469" spans="28:41" x14ac:dyDescent="0.55000000000000004">
      <c r="AB16469" s="278" t="s">
        <v>62418</v>
      </c>
      <c r="AC16469" s="279">
        <v>81564</v>
      </c>
      <c r="AE16469" s="248" t="s">
        <v>45980</v>
      </c>
      <c r="AF16469" s="249">
        <v>3042.22</v>
      </c>
      <c r="AH16469" s="228" t="s">
        <v>15663</v>
      </c>
      <c r="AI16469" s="229">
        <v>1980.74</v>
      </c>
      <c r="AK16469" s="207" t="s">
        <v>30190</v>
      </c>
      <c r="AL16469" s="208">
        <v>5849</v>
      </c>
      <c r="AM16469" s="93"/>
      <c r="AN16469" s="93"/>
      <c r="AO16469" s="93"/>
    </row>
    <row r="16470" spans="28:41" x14ac:dyDescent="0.55000000000000004">
      <c r="AB16470" s="278" t="s">
        <v>30322</v>
      </c>
      <c r="AC16470" s="279">
        <v>14533.8</v>
      </c>
      <c r="AE16470" s="248" t="s">
        <v>63847</v>
      </c>
      <c r="AF16470" s="249">
        <v>10065.34</v>
      </c>
      <c r="AH16470" s="228" t="s">
        <v>15665</v>
      </c>
      <c r="AI16470" s="229">
        <v>36747.67</v>
      </c>
      <c r="AK16470" s="207" t="s">
        <v>30191</v>
      </c>
      <c r="AL16470" s="208">
        <v>38000</v>
      </c>
      <c r="AM16470" s="93"/>
      <c r="AN16470" s="93"/>
      <c r="AO16470" s="93"/>
    </row>
    <row r="16471" spans="28:41" x14ac:dyDescent="0.55000000000000004">
      <c r="AB16471" s="278" t="s">
        <v>30323</v>
      </c>
      <c r="AC16471" s="279">
        <v>181773.55</v>
      </c>
      <c r="AE16471" s="248" t="s">
        <v>13170</v>
      </c>
      <c r="AF16471" s="249">
        <v>35250</v>
      </c>
      <c r="AH16471" s="228" t="s">
        <v>54215</v>
      </c>
      <c r="AI16471" s="229">
        <v>1794963.6</v>
      </c>
      <c r="AK16471" s="207" t="s">
        <v>30192</v>
      </c>
      <c r="AL16471" s="208">
        <v>49303.5</v>
      </c>
      <c r="AM16471" s="93"/>
      <c r="AN16471" s="93"/>
      <c r="AO16471" s="93"/>
    </row>
    <row r="16472" spans="28:41" x14ac:dyDescent="0.55000000000000004">
      <c r="AB16472" s="278" t="s">
        <v>56878</v>
      </c>
      <c r="AC16472" s="279">
        <v>53270</v>
      </c>
      <c r="AE16472" s="248" t="s">
        <v>62869</v>
      </c>
      <c r="AF16472" s="249">
        <v>5000</v>
      </c>
      <c r="AH16472" s="228" t="s">
        <v>15666</v>
      </c>
      <c r="AI16472" s="229">
        <v>290356.07</v>
      </c>
      <c r="AK16472" s="207" t="s">
        <v>30193</v>
      </c>
      <c r="AL16472" s="208">
        <v>51350.76</v>
      </c>
      <c r="AM16472" s="93"/>
      <c r="AN16472" s="93"/>
      <c r="AO16472" s="93"/>
    </row>
    <row r="16473" spans="28:41" x14ac:dyDescent="0.55000000000000004">
      <c r="AB16473" s="278" t="s">
        <v>30325</v>
      </c>
      <c r="AC16473" s="279">
        <v>81382.509999999995</v>
      </c>
      <c r="AE16473" s="248" t="s">
        <v>16788</v>
      </c>
      <c r="AF16473" s="249">
        <v>20393.71</v>
      </c>
      <c r="AH16473" s="228" t="s">
        <v>15667</v>
      </c>
      <c r="AI16473" s="229">
        <v>1704361.76</v>
      </c>
      <c r="AK16473" s="207" t="s">
        <v>30194</v>
      </c>
      <c r="AL16473" s="208">
        <v>257845.74</v>
      </c>
      <c r="AM16473" s="93"/>
      <c r="AN16473" s="93"/>
      <c r="AO16473" s="93"/>
    </row>
    <row r="16474" spans="28:41" x14ac:dyDescent="0.55000000000000004">
      <c r="AB16474" s="278" t="s">
        <v>14507</v>
      </c>
      <c r="AC16474" s="279">
        <v>63665.33</v>
      </c>
      <c r="AE16474" s="248" t="s">
        <v>13171</v>
      </c>
      <c r="AF16474" s="249">
        <v>141015.64000000001</v>
      </c>
      <c r="AH16474" s="228" t="s">
        <v>15671</v>
      </c>
      <c r="AI16474" s="229">
        <v>2243793.79</v>
      </c>
      <c r="AK16474" s="207" t="s">
        <v>30195</v>
      </c>
      <c r="AL16474" s="208">
        <v>51809.3</v>
      </c>
      <c r="AM16474" s="93"/>
      <c r="AN16474" s="93"/>
      <c r="AO16474" s="93"/>
    </row>
    <row r="16475" spans="28:41" x14ac:dyDescent="0.55000000000000004">
      <c r="AB16475" s="278" t="s">
        <v>30326</v>
      </c>
      <c r="AC16475" s="279">
        <v>239034.12</v>
      </c>
      <c r="AE16475" s="248" t="s">
        <v>13172</v>
      </c>
      <c r="AF16475" s="249">
        <v>436088.84</v>
      </c>
      <c r="AH16475" s="228" t="s">
        <v>47443</v>
      </c>
      <c r="AI16475" s="229">
        <v>78420.990000000005</v>
      </c>
      <c r="AK16475" s="207" t="s">
        <v>30196</v>
      </c>
      <c r="AL16475" s="208">
        <v>800</v>
      </c>
      <c r="AM16475" s="93"/>
      <c r="AN16475" s="93"/>
      <c r="AO16475" s="93"/>
    </row>
    <row r="16476" spans="28:41" x14ac:dyDescent="0.55000000000000004">
      <c r="AB16476" s="278" t="s">
        <v>54616</v>
      </c>
      <c r="AC16476" s="279">
        <v>6210</v>
      </c>
      <c r="AE16476" s="248" t="s">
        <v>16789</v>
      </c>
      <c r="AF16476" s="249">
        <v>212478.39</v>
      </c>
      <c r="AH16476" s="228" t="s">
        <v>15694</v>
      </c>
      <c r="AI16476" s="229">
        <v>319382.68</v>
      </c>
      <c r="AK16476" s="207" t="s">
        <v>30197</v>
      </c>
      <c r="AL16476" s="208">
        <v>14987.22</v>
      </c>
      <c r="AM16476" s="93"/>
      <c r="AN16476" s="93"/>
      <c r="AO16476" s="93"/>
    </row>
    <row r="16477" spans="28:41" x14ac:dyDescent="0.55000000000000004">
      <c r="AB16477" s="278" t="s">
        <v>36888</v>
      </c>
      <c r="AC16477" s="279">
        <v>17110.400000000001</v>
      </c>
      <c r="AE16477" s="248" t="s">
        <v>59961</v>
      </c>
      <c r="AF16477" s="249">
        <v>2517.04</v>
      </c>
      <c r="AH16477" s="228" t="s">
        <v>45960</v>
      </c>
      <c r="AI16477" s="229">
        <v>177662.5</v>
      </c>
      <c r="AK16477" s="207" t="s">
        <v>30198</v>
      </c>
      <c r="AL16477" s="208">
        <v>4909.17</v>
      </c>
      <c r="AM16477" s="93"/>
      <c r="AN16477" s="93"/>
      <c r="AO16477" s="93"/>
    </row>
    <row r="16478" spans="28:41" x14ac:dyDescent="0.55000000000000004">
      <c r="AB16478" s="278" t="s">
        <v>14508</v>
      </c>
      <c r="AC16478" s="279">
        <v>19351.39</v>
      </c>
      <c r="AE16478" s="248" t="s">
        <v>16790</v>
      </c>
      <c r="AF16478" s="249">
        <v>1247050.3999999999</v>
      </c>
      <c r="AH16478" s="228" t="s">
        <v>15695</v>
      </c>
      <c r="AI16478" s="229">
        <v>8400</v>
      </c>
      <c r="AK16478" s="207" t="s">
        <v>30199</v>
      </c>
      <c r="AL16478" s="208">
        <v>59585.5</v>
      </c>
      <c r="AM16478" s="93"/>
      <c r="AN16478" s="93"/>
      <c r="AO16478" s="93"/>
    </row>
    <row r="16479" spans="28:41" x14ac:dyDescent="0.55000000000000004">
      <c r="AB16479" s="278" t="s">
        <v>30331</v>
      </c>
      <c r="AC16479" s="279">
        <v>150</v>
      </c>
      <c r="AE16479" s="248" t="s">
        <v>16791</v>
      </c>
      <c r="AF16479" s="249">
        <v>92766.07</v>
      </c>
      <c r="AH16479" s="228" t="s">
        <v>15696</v>
      </c>
      <c r="AI16479" s="229">
        <v>12534.59</v>
      </c>
      <c r="AK16479" s="207" t="s">
        <v>30200</v>
      </c>
      <c r="AL16479" s="208">
        <v>4500</v>
      </c>
      <c r="AM16479" s="93"/>
      <c r="AN16479" s="93"/>
      <c r="AO16479" s="93"/>
    </row>
    <row r="16480" spans="28:41" x14ac:dyDescent="0.55000000000000004">
      <c r="AB16480" s="278" t="s">
        <v>30332</v>
      </c>
      <c r="AC16480" s="279">
        <v>78048.509999999995</v>
      </c>
      <c r="AE16480" s="248" t="s">
        <v>16792</v>
      </c>
      <c r="AF16480" s="249">
        <v>9856</v>
      </c>
      <c r="AH16480" s="228" t="s">
        <v>15697</v>
      </c>
      <c r="AI16480" s="229">
        <v>130.05000000000001</v>
      </c>
      <c r="AK16480" s="207" t="s">
        <v>30201</v>
      </c>
      <c r="AL16480" s="208">
        <v>2072.98</v>
      </c>
      <c r="AM16480" s="93"/>
      <c r="AN16480" s="93"/>
      <c r="AO16480" s="93"/>
    </row>
    <row r="16481" spans="28:41" x14ac:dyDescent="0.55000000000000004">
      <c r="AB16481" s="278" t="s">
        <v>30333</v>
      </c>
      <c r="AC16481" s="279">
        <v>3238.31</v>
      </c>
      <c r="AE16481" s="248" t="s">
        <v>60094</v>
      </c>
      <c r="AF16481" s="249">
        <v>3692.68</v>
      </c>
      <c r="AH16481" s="228" t="s">
        <v>15699</v>
      </c>
      <c r="AI16481" s="229">
        <v>4875</v>
      </c>
      <c r="AK16481" s="207" t="s">
        <v>30202</v>
      </c>
      <c r="AL16481" s="208">
        <v>3737.31</v>
      </c>
      <c r="AM16481" s="93"/>
      <c r="AN16481" s="93"/>
      <c r="AO16481" s="93"/>
    </row>
    <row r="16482" spans="28:41" x14ac:dyDescent="0.55000000000000004">
      <c r="AB16482" s="278" t="s">
        <v>65219</v>
      </c>
      <c r="AC16482" s="279">
        <v>7546.65</v>
      </c>
      <c r="AE16482" s="248" t="s">
        <v>55574</v>
      </c>
      <c r="AF16482" s="249">
        <v>4784.8</v>
      </c>
      <c r="AH16482" s="228" t="s">
        <v>15700</v>
      </c>
      <c r="AI16482" s="229">
        <v>26808.97</v>
      </c>
      <c r="AK16482" s="207" t="s">
        <v>30203</v>
      </c>
      <c r="AL16482" s="208">
        <v>94338.73</v>
      </c>
      <c r="AM16482" s="93"/>
      <c r="AN16482" s="93"/>
      <c r="AO16482" s="93"/>
    </row>
    <row r="16483" spans="28:41" x14ac:dyDescent="0.55000000000000004">
      <c r="AB16483" s="278" t="s">
        <v>62921</v>
      </c>
      <c r="AC16483" s="279">
        <v>699.19</v>
      </c>
      <c r="AE16483" s="248" t="s">
        <v>13173</v>
      </c>
      <c r="AF16483" s="249">
        <v>93436.92</v>
      </c>
      <c r="AH16483" s="228" t="s">
        <v>36017</v>
      </c>
      <c r="AI16483" s="229">
        <v>76183.240000000005</v>
      </c>
      <c r="AK16483" s="207" t="s">
        <v>30204</v>
      </c>
      <c r="AL16483" s="208">
        <v>121993.39</v>
      </c>
      <c r="AM16483" s="93"/>
      <c r="AN16483" s="93"/>
      <c r="AO16483" s="93"/>
    </row>
    <row r="16484" spans="28:41" x14ac:dyDescent="0.55000000000000004">
      <c r="AB16484" s="278" t="s">
        <v>30335</v>
      </c>
      <c r="AC16484" s="279">
        <v>33177.24</v>
      </c>
      <c r="AE16484" s="248" t="s">
        <v>16794</v>
      </c>
      <c r="AF16484" s="249">
        <v>164337.35999999999</v>
      </c>
      <c r="AH16484" s="228" t="s">
        <v>15703</v>
      </c>
      <c r="AI16484" s="229">
        <v>86467.5</v>
      </c>
      <c r="AK16484" s="207" t="s">
        <v>30205</v>
      </c>
      <c r="AL16484" s="208">
        <v>338718.74</v>
      </c>
      <c r="AM16484" s="93"/>
      <c r="AN16484" s="93"/>
      <c r="AO16484" s="93"/>
    </row>
    <row r="16485" spans="28:41" x14ac:dyDescent="0.55000000000000004">
      <c r="AB16485" s="278" t="s">
        <v>30336</v>
      </c>
      <c r="AC16485" s="279">
        <v>73897.47</v>
      </c>
      <c r="AE16485" s="248" t="s">
        <v>16795</v>
      </c>
      <c r="AF16485" s="249">
        <v>146355.54</v>
      </c>
      <c r="AH16485" s="228" t="s">
        <v>38864</v>
      </c>
      <c r="AI16485" s="229">
        <v>17729</v>
      </c>
      <c r="AK16485" s="207" t="s">
        <v>30206</v>
      </c>
      <c r="AL16485" s="208">
        <v>4000</v>
      </c>
      <c r="AM16485" s="93"/>
      <c r="AN16485" s="93"/>
      <c r="AO16485" s="93"/>
    </row>
    <row r="16486" spans="28:41" x14ac:dyDescent="0.55000000000000004">
      <c r="AB16486" s="278" t="s">
        <v>14510</v>
      </c>
      <c r="AC16486" s="279">
        <v>69398.84</v>
      </c>
      <c r="AE16486" s="248" t="s">
        <v>58008</v>
      </c>
      <c r="AF16486" s="249">
        <v>4229.68</v>
      </c>
      <c r="AH16486" s="228" t="s">
        <v>15722</v>
      </c>
      <c r="AI16486" s="229">
        <v>12889.65</v>
      </c>
      <c r="AK16486" s="207" t="s">
        <v>30207</v>
      </c>
      <c r="AL16486" s="208">
        <v>6537</v>
      </c>
      <c r="AM16486" s="93"/>
      <c r="AN16486" s="93"/>
      <c r="AO16486" s="93"/>
    </row>
    <row r="16487" spans="28:41" x14ac:dyDescent="0.55000000000000004">
      <c r="AB16487" s="278" t="s">
        <v>14511</v>
      </c>
      <c r="AC16487" s="279">
        <v>202776.22</v>
      </c>
      <c r="AE16487" s="248" t="s">
        <v>16796</v>
      </c>
      <c r="AF16487" s="249">
        <v>26066.58</v>
      </c>
      <c r="AH16487" s="228" t="s">
        <v>54216</v>
      </c>
      <c r="AI16487" s="229">
        <v>7800</v>
      </c>
      <c r="AK16487" s="207" t="s">
        <v>30208</v>
      </c>
      <c r="AL16487" s="208">
        <v>375.71</v>
      </c>
      <c r="AM16487" s="93"/>
      <c r="AN16487" s="93"/>
      <c r="AO16487" s="93"/>
    </row>
    <row r="16488" spans="28:41" x14ac:dyDescent="0.55000000000000004">
      <c r="AB16488" s="278" t="s">
        <v>30338</v>
      </c>
      <c r="AC16488" s="279">
        <v>105377.57</v>
      </c>
      <c r="AE16488" s="248" t="s">
        <v>16797</v>
      </c>
      <c r="AF16488" s="249">
        <v>38592</v>
      </c>
      <c r="AH16488" s="228" t="s">
        <v>34556</v>
      </c>
      <c r="AI16488" s="229">
        <v>61523.17</v>
      </c>
      <c r="AK16488" s="207" t="s">
        <v>30209</v>
      </c>
      <c r="AL16488" s="208">
        <v>1367.29</v>
      </c>
      <c r="AM16488" s="93"/>
      <c r="AN16488" s="93"/>
      <c r="AO16488" s="93"/>
    </row>
    <row r="16489" spans="28:41" x14ac:dyDescent="0.55000000000000004">
      <c r="AB16489" s="278" t="s">
        <v>30339</v>
      </c>
      <c r="AC16489" s="279">
        <v>10619.84</v>
      </c>
      <c r="AE16489" s="248" t="s">
        <v>48434</v>
      </c>
      <c r="AF16489" s="249">
        <v>-62422.73</v>
      </c>
      <c r="AH16489" s="228" t="s">
        <v>45961</v>
      </c>
      <c r="AI16489" s="229">
        <v>95345</v>
      </c>
      <c r="AK16489" s="207" t="s">
        <v>30210</v>
      </c>
      <c r="AL16489" s="208">
        <v>52280.91</v>
      </c>
      <c r="AM16489" s="93"/>
      <c r="AN16489" s="93"/>
      <c r="AO16489" s="93"/>
    </row>
    <row r="16490" spans="28:41" x14ac:dyDescent="0.55000000000000004">
      <c r="AB16490" s="278" t="s">
        <v>30340</v>
      </c>
      <c r="AC16490" s="279">
        <v>60234.05</v>
      </c>
      <c r="AE16490" s="248" t="s">
        <v>63474</v>
      </c>
      <c r="AF16490" s="249">
        <v>1427948</v>
      </c>
      <c r="AH16490" s="228" t="s">
        <v>15723</v>
      </c>
      <c r="AI16490" s="229">
        <v>1124</v>
      </c>
      <c r="AK16490" s="207" t="s">
        <v>30211</v>
      </c>
      <c r="AL16490" s="208">
        <v>2904</v>
      </c>
      <c r="AM16490" s="93"/>
      <c r="AN16490" s="93"/>
      <c r="AO16490" s="93"/>
    </row>
    <row r="16491" spans="28:41" x14ac:dyDescent="0.55000000000000004">
      <c r="AB16491" s="278" t="s">
        <v>69548</v>
      </c>
      <c r="AC16491" s="279">
        <v>774</v>
      </c>
      <c r="AE16491" s="248" t="s">
        <v>16813</v>
      </c>
      <c r="AF16491" s="249">
        <v>43284.12</v>
      </c>
      <c r="AH16491" s="228" t="s">
        <v>15724</v>
      </c>
      <c r="AI16491" s="229">
        <v>6433.24</v>
      </c>
      <c r="AK16491" s="207" t="s">
        <v>30212</v>
      </c>
      <c r="AL16491" s="208">
        <v>1824</v>
      </c>
      <c r="AM16491" s="93"/>
      <c r="AN16491" s="93"/>
      <c r="AO16491" s="93"/>
    </row>
    <row r="16492" spans="28:41" x14ac:dyDescent="0.55000000000000004">
      <c r="AB16492" s="278" t="s">
        <v>35865</v>
      </c>
      <c r="AC16492" s="279">
        <v>5400</v>
      </c>
      <c r="AE16492" s="248" t="s">
        <v>36096</v>
      </c>
      <c r="AF16492" s="249">
        <v>15072</v>
      </c>
      <c r="AH16492" s="228" t="s">
        <v>15727</v>
      </c>
      <c r="AI16492" s="229">
        <v>637.5</v>
      </c>
      <c r="AK16492" s="207" t="s">
        <v>30213</v>
      </c>
      <c r="AL16492" s="208">
        <v>3318</v>
      </c>
      <c r="AM16492" s="93"/>
      <c r="AN16492" s="93"/>
      <c r="AO16492" s="93"/>
    </row>
    <row r="16493" spans="28:41" x14ac:dyDescent="0.55000000000000004">
      <c r="AB16493" s="278" t="s">
        <v>34337</v>
      </c>
      <c r="AC16493" s="279">
        <v>3161.92</v>
      </c>
      <c r="AE16493" s="248" t="s">
        <v>62344</v>
      </c>
      <c r="AF16493" s="249">
        <v>1749.96</v>
      </c>
      <c r="AH16493" s="228" t="s">
        <v>15728</v>
      </c>
      <c r="AI16493" s="229">
        <v>18488.87</v>
      </c>
      <c r="AK16493" s="207" t="s">
        <v>30214</v>
      </c>
      <c r="AL16493" s="208">
        <v>10004</v>
      </c>
      <c r="AM16493" s="93"/>
      <c r="AN16493" s="93"/>
      <c r="AO16493" s="93"/>
    </row>
    <row r="16494" spans="28:41" x14ac:dyDescent="0.55000000000000004">
      <c r="AB16494" s="278" t="s">
        <v>54617</v>
      </c>
      <c r="AC16494" s="279">
        <v>8600</v>
      </c>
      <c r="AE16494" s="248" t="s">
        <v>59962</v>
      </c>
      <c r="AF16494" s="249">
        <v>2962.44</v>
      </c>
      <c r="AH16494" s="228" t="s">
        <v>15731</v>
      </c>
      <c r="AI16494" s="229">
        <v>17495.099999999999</v>
      </c>
      <c r="AK16494" s="207" t="s">
        <v>30215</v>
      </c>
      <c r="AL16494" s="208">
        <v>28654</v>
      </c>
      <c r="AM16494" s="93"/>
      <c r="AN16494" s="93"/>
      <c r="AO16494" s="93"/>
    </row>
    <row r="16495" spans="28:41" x14ac:dyDescent="0.55000000000000004">
      <c r="AB16495" s="278" t="s">
        <v>46218</v>
      </c>
      <c r="AC16495" s="279">
        <v>8300</v>
      </c>
      <c r="AE16495" s="248" t="s">
        <v>16814</v>
      </c>
      <c r="AF16495" s="249">
        <v>4726.38</v>
      </c>
      <c r="AH16495" s="228" t="s">
        <v>36029</v>
      </c>
      <c r="AI16495" s="229">
        <v>60114.47</v>
      </c>
      <c r="AK16495" s="207" t="s">
        <v>30216</v>
      </c>
      <c r="AL16495" s="208">
        <v>6164.8</v>
      </c>
      <c r="AM16495" s="93"/>
      <c r="AN16495" s="93"/>
      <c r="AO16495" s="93"/>
    </row>
    <row r="16496" spans="28:41" x14ac:dyDescent="0.55000000000000004">
      <c r="AB16496" s="278" t="s">
        <v>70974</v>
      </c>
      <c r="AC16496" s="279">
        <v>2850</v>
      </c>
      <c r="AE16496" s="248" t="s">
        <v>16815</v>
      </c>
      <c r="AF16496" s="249">
        <v>37422.559999999998</v>
      </c>
      <c r="AH16496" s="228" t="s">
        <v>15840</v>
      </c>
      <c r="AI16496" s="229">
        <v>20739.849999999999</v>
      </c>
      <c r="AK16496" s="207" t="s">
        <v>30217</v>
      </c>
      <c r="AL16496" s="208">
        <v>9661.67</v>
      </c>
      <c r="AM16496" s="93"/>
      <c r="AN16496" s="93"/>
      <c r="AO16496" s="93"/>
    </row>
    <row r="16497" spans="28:41" x14ac:dyDescent="0.55000000000000004">
      <c r="AB16497" s="278" t="s">
        <v>14512</v>
      </c>
      <c r="AC16497" s="279">
        <v>205045.61</v>
      </c>
      <c r="AE16497" s="248" t="s">
        <v>16817</v>
      </c>
      <c r="AF16497" s="249">
        <v>2130.4699999999998</v>
      </c>
      <c r="AH16497" s="228" t="s">
        <v>54217</v>
      </c>
      <c r="AI16497" s="229">
        <v>2735.1</v>
      </c>
      <c r="AK16497" s="207" t="s">
        <v>30218</v>
      </c>
      <c r="AL16497" s="208">
        <v>10289</v>
      </c>
      <c r="AM16497" s="93"/>
      <c r="AN16497" s="93"/>
      <c r="AO16497" s="93"/>
    </row>
    <row r="16498" spans="28:41" x14ac:dyDescent="0.55000000000000004">
      <c r="AB16498" s="278" t="s">
        <v>14513</v>
      </c>
      <c r="AC16498" s="279">
        <v>307356.69</v>
      </c>
      <c r="AE16498" s="248" t="s">
        <v>16818</v>
      </c>
      <c r="AF16498" s="249">
        <v>685</v>
      </c>
      <c r="AH16498" s="228" t="s">
        <v>15841</v>
      </c>
      <c r="AI16498" s="229">
        <v>3508769.12</v>
      </c>
      <c r="AK16498" s="207" t="s">
        <v>30219</v>
      </c>
      <c r="AL16498" s="208">
        <v>8654.7800000000007</v>
      </c>
      <c r="AM16498" s="93"/>
      <c r="AN16498" s="93"/>
      <c r="AO16498" s="93"/>
    </row>
    <row r="16499" spans="28:41" x14ac:dyDescent="0.55000000000000004">
      <c r="AB16499" s="278" t="s">
        <v>30345</v>
      </c>
      <c r="AC16499" s="279">
        <v>27842.83</v>
      </c>
      <c r="AE16499" s="248" t="s">
        <v>16875</v>
      </c>
      <c r="AF16499" s="249">
        <v>303392.46000000002</v>
      </c>
      <c r="AH16499" s="228" t="s">
        <v>36030</v>
      </c>
      <c r="AI16499" s="229">
        <v>756.99</v>
      </c>
      <c r="AK16499" s="207" t="s">
        <v>30220</v>
      </c>
      <c r="AL16499" s="208">
        <v>85130</v>
      </c>
      <c r="AM16499" s="93"/>
      <c r="AN16499" s="93"/>
      <c r="AO16499" s="93"/>
    </row>
    <row r="16500" spans="28:41" x14ac:dyDescent="0.55000000000000004">
      <c r="AB16500" s="278" t="s">
        <v>30346</v>
      </c>
      <c r="AC16500" s="279">
        <v>153164.63</v>
      </c>
      <c r="AE16500" s="248" t="s">
        <v>16877</v>
      </c>
      <c r="AF16500" s="249">
        <v>77064.87</v>
      </c>
      <c r="AH16500" s="228" t="s">
        <v>15842</v>
      </c>
      <c r="AI16500" s="229">
        <v>1539743.34</v>
      </c>
      <c r="AK16500" s="207" t="s">
        <v>30221</v>
      </c>
      <c r="AL16500" s="208">
        <v>6471.2</v>
      </c>
      <c r="AM16500" s="93"/>
      <c r="AN16500" s="93"/>
      <c r="AO16500" s="93"/>
    </row>
    <row r="16501" spans="28:41" x14ac:dyDescent="0.55000000000000004">
      <c r="AB16501" s="278" t="s">
        <v>30348</v>
      </c>
      <c r="AC16501" s="279">
        <v>847.8</v>
      </c>
      <c r="AE16501" s="248" t="s">
        <v>16878</v>
      </c>
      <c r="AF16501" s="249">
        <v>65123.48</v>
      </c>
      <c r="AH16501" s="228" t="s">
        <v>47444</v>
      </c>
      <c r="AI16501" s="229">
        <v>59199.8</v>
      </c>
      <c r="AK16501" s="207" t="s">
        <v>30222</v>
      </c>
      <c r="AL16501" s="208">
        <v>85130</v>
      </c>
      <c r="AM16501" s="93"/>
      <c r="AN16501" s="93"/>
      <c r="AO16501" s="93"/>
    </row>
    <row r="16502" spans="28:41" x14ac:dyDescent="0.55000000000000004">
      <c r="AB16502" s="278" t="s">
        <v>30353</v>
      </c>
      <c r="AC16502" s="279">
        <v>675.65</v>
      </c>
      <c r="AE16502" s="248" t="s">
        <v>16879</v>
      </c>
      <c r="AF16502" s="249">
        <v>21200</v>
      </c>
      <c r="AH16502" s="228" t="s">
        <v>15843</v>
      </c>
      <c r="AI16502" s="229">
        <v>401415.47</v>
      </c>
      <c r="AK16502" s="207" t="s">
        <v>30223</v>
      </c>
      <c r="AL16502" s="208">
        <v>6471.2</v>
      </c>
      <c r="AM16502" s="93"/>
      <c r="AN16502" s="93"/>
      <c r="AO16502" s="93"/>
    </row>
    <row r="16503" spans="28:41" x14ac:dyDescent="0.55000000000000004">
      <c r="AB16503" s="278" t="s">
        <v>30355</v>
      </c>
      <c r="AC16503" s="279">
        <v>-12233.88</v>
      </c>
      <c r="AE16503" s="248" t="s">
        <v>16880</v>
      </c>
      <c r="AF16503" s="249">
        <v>36827.68</v>
      </c>
      <c r="AH16503" s="228" t="s">
        <v>15844</v>
      </c>
      <c r="AI16503" s="229">
        <v>87050.46</v>
      </c>
      <c r="AK16503" s="207" t="s">
        <v>30224</v>
      </c>
      <c r="AL16503" s="208">
        <v>4000</v>
      </c>
      <c r="AM16503" s="93"/>
      <c r="AN16503" s="93"/>
      <c r="AO16503" s="93"/>
    </row>
    <row r="16504" spans="28:41" x14ac:dyDescent="0.55000000000000004">
      <c r="AB16504" s="278" t="s">
        <v>66797</v>
      </c>
      <c r="AC16504" s="279">
        <v>1646519.36</v>
      </c>
      <c r="AE16504" s="248" t="s">
        <v>16882</v>
      </c>
      <c r="AF16504" s="249">
        <v>16959.060000000001</v>
      </c>
      <c r="AH16504" s="228" t="s">
        <v>15845</v>
      </c>
      <c r="AI16504" s="229">
        <v>13837.41</v>
      </c>
      <c r="AK16504" s="207" t="s">
        <v>30225</v>
      </c>
      <c r="AL16504" s="208">
        <v>375.71</v>
      </c>
      <c r="AM16504" s="93"/>
      <c r="AN16504" s="93"/>
      <c r="AO16504" s="93"/>
    </row>
    <row r="16505" spans="28:41" x14ac:dyDescent="0.55000000000000004">
      <c r="AB16505" s="278" t="s">
        <v>34343</v>
      </c>
      <c r="AC16505" s="279">
        <v>3510</v>
      </c>
      <c r="AE16505" s="248" t="s">
        <v>55575</v>
      </c>
      <c r="AF16505" s="249">
        <v>12674.25</v>
      </c>
      <c r="AH16505" s="228" t="s">
        <v>15846</v>
      </c>
      <c r="AI16505" s="229">
        <v>626559.53</v>
      </c>
      <c r="AK16505" s="207" t="s">
        <v>30226</v>
      </c>
      <c r="AL16505" s="208">
        <v>19504.87</v>
      </c>
      <c r="AM16505" s="93"/>
      <c r="AN16505" s="93"/>
      <c r="AO16505" s="93"/>
    </row>
    <row r="16506" spans="28:41" x14ac:dyDescent="0.55000000000000004">
      <c r="AB16506" s="278" t="s">
        <v>30401</v>
      </c>
      <c r="AC16506" s="279">
        <v>157156.59</v>
      </c>
      <c r="AE16506" s="248" t="s">
        <v>16883</v>
      </c>
      <c r="AF16506" s="249">
        <v>45778.78</v>
      </c>
      <c r="AH16506" s="228" t="s">
        <v>15848</v>
      </c>
      <c r="AI16506" s="229">
        <v>430841.99</v>
      </c>
      <c r="AK16506" s="207" t="s">
        <v>30227</v>
      </c>
      <c r="AL16506" s="208">
        <v>26202.67</v>
      </c>
      <c r="AM16506" s="93"/>
      <c r="AN16506" s="93"/>
      <c r="AO16506" s="93"/>
    </row>
    <row r="16507" spans="28:41" x14ac:dyDescent="0.55000000000000004">
      <c r="AB16507" s="278" t="s">
        <v>34345</v>
      </c>
      <c r="AC16507" s="279">
        <v>836</v>
      </c>
      <c r="AE16507" s="248" t="s">
        <v>16884</v>
      </c>
      <c r="AF16507" s="249">
        <v>1214.9100000000001</v>
      </c>
      <c r="AH16507" s="228" t="s">
        <v>38869</v>
      </c>
      <c r="AI16507" s="229">
        <v>120636.41</v>
      </c>
      <c r="AK16507" s="207" t="s">
        <v>30228</v>
      </c>
      <c r="AL16507" s="208">
        <v>28654</v>
      </c>
      <c r="AM16507" s="93"/>
      <c r="AN16507" s="93"/>
      <c r="AO16507" s="93"/>
    </row>
    <row r="16508" spans="28:41" x14ac:dyDescent="0.55000000000000004">
      <c r="AB16508" s="278" t="s">
        <v>30402</v>
      </c>
      <c r="AC16508" s="279">
        <v>2634.5</v>
      </c>
      <c r="AE16508" s="248" t="s">
        <v>16885</v>
      </c>
      <c r="AF16508" s="249">
        <v>30464.84</v>
      </c>
      <c r="AH16508" s="228" t="s">
        <v>15849</v>
      </c>
      <c r="AI16508" s="229">
        <v>22376.19</v>
      </c>
      <c r="AK16508" s="207" t="s">
        <v>30229</v>
      </c>
      <c r="AL16508" s="208">
        <v>67297.91</v>
      </c>
      <c r="AM16508" s="93"/>
      <c r="AN16508" s="93"/>
      <c r="AO16508" s="93"/>
    </row>
    <row r="16509" spans="28:41" x14ac:dyDescent="0.55000000000000004">
      <c r="AB16509" s="278" t="s">
        <v>35871</v>
      </c>
      <c r="AC16509" s="279">
        <v>460600</v>
      </c>
      <c r="AE16509" s="248" t="s">
        <v>16887</v>
      </c>
      <c r="AF16509" s="249">
        <v>224748.75</v>
      </c>
      <c r="AH16509" s="228" t="s">
        <v>15850</v>
      </c>
      <c r="AI16509" s="229">
        <v>207972.21</v>
      </c>
      <c r="AK16509" s="207" t="s">
        <v>30230</v>
      </c>
      <c r="AL16509" s="208">
        <v>3108.63</v>
      </c>
      <c r="AM16509" s="93"/>
      <c r="AN16509" s="93"/>
      <c r="AO16509" s="93"/>
    </row>
    <row r="16510" spans="28:41" x14ac:dyDescent="0.55000000000000004">
      <c r="AB16510" s="278" t="s">
        <v>36896</v>
      </c>
      <c r="AC16510" s="279">
        <v>35222</v>
      </c>
      <c r="AE16510" s="248" t="s">
        <v>43169</v>
      </c>
      <c r="AF16510" s="249">
        <v>1003225.97</v>
      </c>
      <c r="AH16510" s="228" t="s">
        <v>15851</v>
      </c>
      <c r="AI16510" s="229">
        <v>15209.08</v>
      </c>
      <c r="AK16510" s="207" t="s">
        <v>30231</v>
      </c>
      <c r="AL16510" s="208">
        <v>20491.34</v>
      </c>
      <c r="AM16510" s="93"/>
      <c r="AN16510" s="93"/>
      <c r="AO16510" s="93"/>
    </row>
    <row r="16511" spans="28:41" x14ac:dyDescent="0.55000000000000004">
      <c r="AB16511" s="278" t="s">
        <v>14525</v>
      </c>
      <c r="AC16511" s="279">
        <v>49246.94</v>
      </c>
      <c r="AE16511" s="248" t="s">
        <v>58744</v>
      </c>
      <c r="AF16511" s="249">
        <v>890.1</v>
      </c>
      <c r="AH16511" s="228" t="s">
        <v>15852</v>
      </c>
      <c r="AI16511" s="229">
        <v>12835.04</v>
      </c>
      <c r="AK16511" s="207" t="s">
        <v>30232</v>
      </c>
      <c r="AL16511" s="208">
        <v>3167.74</v>
      </c>
      <c r="AM16511" s="93"/>
      <c r="AN16511" s="93"/>
      <c r="AO16511" s="93"/>
    </row>
    <row r="16512" spans="28:41" x14ac:dyDescent="0.55000000000000004">
      <c r="AB16512" s="278" t="s">
        <v>14526</v>
      </c>
      <c r="AC16512" s="279">
        <v>9080.31</v>
      </c>
      <c r="AE16512" s="248" t="s">
        <v>16888</v>
      </c>
      <c r="AF16512" s="249">
        <v>2055.11</v>
      </c>
      <c r="AH16512" s="228" t="s">
        <v>15853</v>
      </c>
      <c r="AI16512" s="229">
        <v>56149.21</v>
      </c>
      <c r="AK16512" s="207" t="s">
        <v>30233</v>
      </c>
      <c r="AL16512" s="208">
        <v>19610.28</v>
      </c>
      <c r="AM16512" s="93"/>
      <c r="AN16512" s="93"/>
      <c r="AO16512" s="93"/>
    </row>
    <row r="16513" spans="28:41" x14ac:dyDescent="0.55000000000000004">
      <c r="AB16513" s="278" t="s">
        <v>30405</v>
      </c>
      <c r="AC16513" s="279">
        <v>7050.93</v>
      </c>
      <c r="AE16513" s="248" t="s">
        <v>16889</v>
      </c>
      <c r="AF16513" s="249">
        <v>62920.79</v>
      </c>
      <c r="AH16513" s="228" t="s">
        <v>15854</v>
      </c>
      <c r="AI16513" s="229">
        <v>776418.23</v>
      </c>
      <c r="AK16513" s="207" t="s">
        <v>30234</v>
      </c>
      <c r="AL16513" s="208">
        <v>350</v>
      </c>
      <c r="AM16513" s="93"/>
      <c r="AN16513" s="93"/>
      <c r="AO16513" s="93"/>
    </row>
    <row r="16514" spans="28:41" x14ac:dyDescent="0.55000000000000004">
      <c r="AB16514" s="278" t="s">
        <v>30406</v>
      </c>
      <c r="AC16514" s="279">
        <v>149417.69</v>
      </c>
      <c r="AE16514" s="248" t="s">
        <v>16890</v>
      </c>
      <c r="AF16514" s="249">
        <v>20826.02</v>
      </c>
      <c r="AH16514" s="228" t="s">
        <v>33129</v>
      </c>
      <c r="AI16514" s="229">
        <v>91825.4</v>
      </c>
      <c r="AK16514" s="207" t="s">
        <v>30235</v>
      </c>
      <c r="AL16514" s="208">
        <v>985.93</v>
      </c>
      <c r="AM16514" s="93"/>
      <c r="AN16514" s="93"/>
      <c r="AO16514" s="93"/>
    </row>
    <row r="16515" spans="28:41" x14ac:dyDescent="0.55000000000000004">
      <c r="AB16515" s="278" t="s">
        <v>30407</v>
      </c>
      <c r="AC16515" s="279">
        <v>13509.58</v>
      </c>
      <c r="AE16515" s="248" t="s">
        <v>13180</v>
      </c>
      <c r="AF16515" s="249">
        <v>144200.32999999999</v>
      </c>
      <c r="AH16515" s="228" t="s">
        <v>15855</v>
      </c>
      <c r="AI16515" s="229">
        <v>466649.05</v>
      </c>
      <c r="AK16515" s="207" t="s">
        <v>30236</v>
      </c>
      <c r="AL16515" s="208">
        <v>2400</v>
      </c>
      <c r="AM16515" s="93"/>
      <c r="AN16515" s="93"/>
      <c r="AO16515" s="93"/>
    </row>
    <row r="16516" spans="28:41" x14ac:dyDescent="0.55000000000000004">
      <c r="AB16516" s="278" t="s">
        <v>49449</v>
      </c>
      <c r="AC16516" s="279">
        <v>28045.37</v>
      </c>
      <c r="AE16516" s="248" t="s">
        <v>13181</v>
      </c>
      <c r="AF16516" s="249">
        <v>381650.88</v>
      </c>
      <c r="AH16516" s="228" t="s">
        <v>36031</v>
      </c>
      <c r="AI16516" s="229">
        <v>47000.82</v>
      </c>
      <c r="AK16516" s="207" t="s">
        <v>30237</v>
      </c>
      <c r="AL16516" s="208">
        <v>2016</v>
      </c>
      <c r="AM16516" s="93"/>
      <c r="AN16516" s="93"/>
      <c r="AO16516" s="93"/>
    </row>
    <row r="16517" spans="28:41" x14ac:dyDescent="0.55000000000000004">
      <c r="AB16517" s="278" t="s">
        <v>35872</v>
      </c>
      <c r="AC16517" s="279">
        <v>9336.39</v>
      </c>
      <c r="AE16517" s="248" t="s">
        <v>16891</v>
      </c>
      <c r="AF16517" s="249">
        <v>66435.09</v>
      </c>
      <c r="AH16517" s="228" t="s">
        <v>36032</v>
      </c>
      <c r="AI16517" s="229">
        <v>5550.17</v>
      </c>
      <c r="AK16517" s="207" t="s">
        <v>30238</v>
      </c>
      <c r="AL16517" s="208">
        <v>3987.9</v>
      </c>
      <c r="AM16517" s="93"/>
      <c r="AN16517" s="93"/>
      <c r="AO16517" s="93"/>
    </row>
    <row r="16518" spans="28:41" x14ac:dyDescent="0.55000000000000004">
      <c r="AB16518" s="278" t="s">
        <v>69549</v>
      </c>
      <c r="AC16518" s="279">
        <v>18.34</v>
      </c>
      <c r="AE16518" s="248" t="s">
        <v>62870</v>
      </c>
      <c r="AF16518" s="249">
        <v>13433</v>
      </c>
      <c r="AH16518" s="228" t="s">
        <v>49320</v>
      </c>
      <c r="AI16518" s="229">
        <v>8906.32</v>
      </c>
      <c r="AK16518" s="207" t="s">
        <v>30239</v>
      </c>
      <c r="AL16518" s="208">
        <v>11205.3</v>
      </c>
      <c r="AM16518" s="93"/>
      <c r="AN16518" s="93"/>
      <c r="AO16518" s="93"/>
    </row>
    <row r="16519" spans="28:41" x14ac:dyDescent="0.55000000000000004">
      <c r="AB16519" s="278" t="s">
        <v>35873</v>
      </c>
      <c r="AC16519" s="279">
        <v>3301.2</v>
      </c>
      <c r="AE16519" s="248" t="s">
        <v>16892</v>
      </c>
      <c r="AF16519" s="249">
        <v>245332.71</v>
      </c>
      <c r="AH16519" s="228" t="s">
        <v>15856</v>
      </c>
      <c r="AI16519" s="229">
        <v>74715.89</v>
      </c>
      <c r="AK16519" s="207" t="s">
        <v>30240</v>
      </c>
      <c r="AL16519" s="208">
        <v>2850</v>
      </c>
      <c r="AM16519" s="93"/>
      <c r="AN16519" s="93"/>
      <c r="AO16519" s="93"/>
    </row>
    <row r="16520" spans="28:41" x14ac:dyDescent="0.55000000000000004">
      <c r="AB16520" s="278" t="s">
        <v>69550</v>
      </c>
      <c r="AC16520" s="279">
        <v>4385.55</v>
      </c>
      <c r="AE16520" s="248" t="s">
        <v>58745</v>
      </c>
      <c r="AF16520" s="249">
        <v>771.85</v>
      </c>
      <c r="AH16520" s="228" t="s">
        <v>15857</v>
      </c>
      <c r="AI16520" s="229">
        <v>126.72</v>
      </c>
      <c r="AK16520" s="207" t="s">
        <v>30241</v>
      </c>
      <c r="AL16520" s="208">
        <v>120.4</v>
      </c>
      <c r="AM16520" s="93"/>
      <c r="AN16520" s="93"/>
      <c r="AO16520" s="93"/>
    </row>
    <row r="16521" spans="28:41" x14ac:dyDescent="0.55000000000000004">
      <c r="AB16521" s="278" t="s">
        <v>63858</v>
      </c>
      <c r="AC16521" s="279">
        <v>1056</v>
      </c>
      <c r="AE16521" s="248" t="s">
        <v>65102</v>
      </c>
      <c r="AF16521" s="249">
        <v>1000</v>
      </c>
      <c r="AH16521" s="228" t="s">
        <v>15858</v>
      </c>
      <c r="AI16521" s="229">
        <v>105708.11</v>
      </c>
      <c r="AK16521" s="207" t="s">
        <v>30242</v>
      </c>
      <c r="AL16521" s="208">
        <v>38671.57</v>
      </c>
      <c r="AM16521" s="93"/>
      <c r="AN16521" s="93"/>
      <c r="AO16521" s="93"/>
    </row>
    <row r="16522" spans="28:41" x14ac:dyDescent="0.55000000000000004">
      <c r="AB16522" s="278" t="s">
        <v>70975</v>
      </c>
      <c r="AC16522" s="279">
        <v>6175</v>
      </c>
      <c r="AE16522" s="248" t="s">
        <v>62345</v>
      </c>
      <c r="AF16522" s="249">
        <v>5000</v>
      </c>
      <c r="AH16522" s="228" t="s">
        <v>15860</v>
      </c>
      <c r="AI16522" s="229">
        <v>215418.29</v>
      </c>
      <c r="AK16522" s="207" t="s">
        <v>30243</v>
      </c>
      <c r="AL16522" s="208">
        <v>64.94</v>
      </c>
      <c r="AM16522" s="93"/>
      <c r="AN16522" s="93"/>
      <c r="AO16522" s="93"/>
    </row>
    <row r="16523" spans="28:41" x14ac:dyDescent="0.55000000000000004">
      <c r="AB16523" s="278" t="s">
        <v>30408</v>
      </c>
      <c r="AC16523" s="279">
        <v>70917.95</v>
      </c>
      <c r="AE16523" s="248" t="s">
        <v>54247</v>
      </c>
      <c r="AF16523" s="249">
        <v>41805.269999999997</v>
      </c>
      <c r="AH16523" s="228" t="s">
        <v>34574</v>
      </c>
      <c r="AI16523" s="229">
        <v>7178261.9900000002</v>
      </c>
      <c r="AK16523" s="207" t="s">
        <v>30244</v>
      </c>
      <c r="AL16523" s="208">
        <v>320.69</v>
      </c>
      <c r="AM16523" s="93"/>
      <c r="AN16523" s="93"/>
      <c r="AO16523" s="93"/>
    </row>
    <row r="16524" spans="28:41" x14ac:dyDescent="0.55000000000000004">
      <c r="AB16524" s="278" t="s">
        <v>30409</v>
      </c>
      <c r="AC16524" s="279">
        <v>301516.65999999997</v>
      </c>
      <c r="AE16524" s="248" t="s">
        <v>16893</v>
      </c>
      <c r="AF16524" s="249">
        <v>23795.88</v>
      </c>
      <c r="AH16524" s="228" t="s">
        <v>15861</v>
      </c>
      <c r="AI16524" s="229">
        <v>564769.49</v>
      </c>
      <c r="AK16524" s="207" t="s">
        <v>30245</v>
      </c>
      <c r="AL16524" s="208">
        <v>15.21</v>
      </c>
      <c r="AM16524" s="93"/>
      <c r="AN16524" s="93"/>
      <c r="AO16524" s="93"/>
    </row>
    <row r="16525" spans="28:41" x14ac:dyDescent="0.55000000000000004">
      <c r="AB16525" s="278" t="s">
        <v>30410</v>
      </c>
      <c r="AC16525" s="279">
        <v>32510.76</v>
      </c>
      <c r="AE16525" s="248" t="s">
        <v>58746</v>
      </c>
      <c r="AF16525" s="249">
        <v>55</v>
      </c>
      <c r="AH16525" s="228" t="s">
        <v>40718</v>
      </c>
      <c r="AI16525" s="229">
        <v>4549300</v>
      </c>
      <c r="AK16525" s="207" t="s">
        <v>30246</v>
      </c>
      <c r="AL16525" s="208">
        <v>43.26</v>
      </c>
      <c r="AM16525" s="93"/>
      <c r="AN16525" s="93"/>
      <c r="AO16525" s="93"/>
    </row>
    <row r="16526" spans="28:41" x14ac:dyDescent="0.55000000000000004">
      <c r="AB16526" s="278" t="s">
        <v>63859</v>
      </c>
      <c r="AC16526" s="279">
        <v>248624.88</v>
      </c>
      <c r="AE16526" s="248" t="s">
        <v>16894</v>
      </c>
      <c r="AF16526" s="249">
        <v>128485.94</v>
      </c>
      <c r="AH16526" s="228" t="s">
        <v>15862</v>
      </c>
      <c r="AI16526" s="229">
        <v>11681.69</v>
      </c>
      <c r="AK16526" s="207" t="s">
        <v>30247</v>
      </c>
      <c r="AL16526" s="208">
        <v>17.5</v>
      </c>
      <c r="AM16526" s="93"/>
      <c r="AN16526" s="93"/>
      <c r="AO16526" s="93"/>
    </row>
    <row r="16527" spans="28:41" x14ac:dyDescent="0.55000000000000004">
      <c r="AB16527" s="278" t="s">
        <v>14528</v>
      </c>
      <c r="AC16527" s="279">
        <v>78662.559999999998</v>
      </c>
      <c r="AE16527" s="248" t="s">
        <v>13182</v>
      </c>
      <c r="AF16527" s="249">
        <v>14185.25</v>
      </c>
      <c r="AH16527" s="228" t="s">
        <v>15864</v>
      </c>
      <c r="AI16527" s="229">
        <v>275484.82</v>
      </c>
      <c r="AK16527" s="207" t="s">
        <v>30248</v>
      </c>
      <c r="AL16527" s="208">
        <v>955.41</v>
      </c>
      <c r="AM16527" s="93"/>
      <c r="AN16527" s="93"/>
      <c r="AO16527" s="93"/>
    </row>
    <row r="16528" spans="28:41" x14ac:dyDescent="0.55000000000000004">
      <c r="AB16528" s="278" t="s">
        <v>46219</v>
      </c>
      <c r="AC16528" s="279">
        <v>-22336.66</v>
      </c>
      <c r="AE16528" s="248" t="s">
        <v>16897</v>
      </c>
      <c r="AF16528" s="249">
        <v>242114.34</v>
      </c>
      <c r="AH16528" s="228" t="s">
        <v>15865</v>
      </c>
      <c r="AI16528" s="229">
        <v>47383.03</v>
      </c>
      <c r="AK16528" s="207" t="s">
        <v>30249</v>
      </c>
      <c r="AL16528" s="208">
        <v>9095</v>
      </c>
      <c r="AM16528" s="93"/>
      <c r="AN16528" s="93"/>
      <c r="AO16528" s="93"/>
    </row>
    <row r="16529" spans="28:41" x14ac:dyDescent="0.55000000000000004">
      <c r="AB16529" s="278" t="s">
        <v>58801</v>
      </c>
      <c r="AC16529" s="279">
        <v>162151.87</v>
      </c>
      <c r="AE16529" s="248" t="s">
        <v>58747</v>
      </c>
      <c r="AF16529" s="249">
        <v>-7777.49</v>
      </c>
      <c r="AH16529" s="228" t="s">
        <v>15866</v>
      </c>
      <c r="AI16529" s="229">
        <v>153335.13</v>
      </c>
      <c r="AK16529" s="207" t="s">
        <v>30250</v>
      </c>
      <c r="AL16529" s="208">
        <v>936.73</v>
      </c>
      <c r="AM16529" s="93"/>
      <c r="AN16529" s="93"/>
      <c r="AO16529" s="93"/>
    </row>
    <row r="16530" spans="28:41" x14ac:dyDescent="0.55000000000000004">
      <c r="AB16530" s="278" t="s">
        <v>30423</v>
      </c>
      <c r="AC16530" s="279">
        <v>6188.9</v>
      </c>
      <c r="AE16530" s="248" t="s">
        <v>38922</v>
      </c>
      <c r="AF16530" s="249">
        <v>72567</v>
      </c>
      <c r="AH16530" s="228" t="s">
        <v>15867</v>
      </c>
      <c r="AI16530" s="229">
        <v>10282.01</v>
      </c>
      <c r="AK16530" s="207" t="s">
        <v>30251</v>
      </c>
      <c r="AL16530" s="208">
        <v>1610.22</v>
      </c>
      <c r="AM16530" s="93"/>
      <c r="AN16530" s="93"/>
      <c r="AO16530" s="93"/>
    </row>
    <row r="16531" spans="28:41" x14ac:dyDescent="0.55000000000000004">
      <c r="AB16531" s="278" t="s">
        <v>30424</v>
      </c>
      <c r="AC16531" s="279">
        <v>1721.57</v>
      </c>
      <c r="AE16531" s="248" t="s">
        <v>16971</v>
      </c>
      <c r="AF16531" s="249">
        <v>121380</v>
      </c>
      <c r="AH16531" s="228" t="s">
        <v>15868</v>
      </c>
      <c r="AI16531" s="229">
        <v>1644418.16</v>
      </c>
      <c r="AK16531" s="207" t="s">
        <v>30252</v>
      </c>
      <c r="AL16531" s="208">
        <v>100188</v>
      </c>
      <c r="AM16531" s="93"/>
      <c r="AN16531" s="93"/>
      <c r="AO16531" s="93"/>
    </row>
    <row r="16532" spans="28:41" x14ac:dyDescent="0.55000000000000004">
      <c r="AB16532" s="278" t="s">
        <v>30425</v>
      </c>
      <c r="AC16532" s="279">
        <v>94549.74</v>
      </c>
      <c r="AE16532" s="248" t="s">
        <v>16973</v>
      </c>
      <c r="AF16532" s="249">
        <v>1646615.53</v>
      </c>
      <c r="AH16532" s="228" t="s">
        <v>15869</v>
      </c>
      <c r="AI16532" s="229">
        <v>2589080.1</v>
      </c>
      <c r="AK16532" s="207" t="s">
        <v>14497</v>
      </c>
      <c r="AL16532" s="208">
        <v>18030.22</v>
      </c>
      <c r="AM16532" s="93"/>
      <c r="AN16532" s="93"/>
      <c r="AO16532" s="93"/>
    </row>
    <row r="16533" spans="28:41" x14ac:dyDescent="0.55000000000000004">
      <c r="AB16533" s="278" t="s">
        <v>30426</v>
      </c>
      <c r="AC16533" s="279">
        <v>7573.44</v>
      </c>
      <c r="AE16533" s="248" t="s">
        <v>58009</v>
      </c>
      <c r="AF16533" s="249">
        <v>516.27</v>
      </c>
      <c r="AH16533" s="228" t="s">
        <v>15870</v>
      </c>
      <c r="AI16533" s="229">
        <v>870725.91</v>
      </c>
      <c r="AK16533" s="207" t="s">
        <v>30253</v>
      </c>
      <c r="AL16533" s="208">
        <v>22442.03</v>
      </c>
      <c r="AM16533" s="93"/>
      <c r="AN16533" s="93"/>
      <c r="AO16533" s="93"/>
    </row>
    <row r="16534" spans="28:41" x14ac:dyDescent="0.55000000000000004">
      <c r="AB16534" s="278" t="s">
        <v>30427</v>
      </c>
      <c r="AC16534" s="279">
        <v>1679.94</v>
      </c>
      <c r="AE16534" s="248" t="s">
        <v>16974</v>
      </c>
      <c r="AF16534" s="249">
        <v>1441330.73</v>
      </c>
      <c r="AH16534" s="228" t="s">
        <v>15871</v>
      </c>
      <c r="AI16534" s="229">
        <v>144301.89000000001</v>
      </c>
      <c r="AK16534" s="207" t="s">
        <v>14498</v>
      </c>
      <c r="AL16534" s="208">
        <v>100</v>
      </c>
      <c r="AM16534" s="93"/>
      <c r="AN16534" s="93"/>
      <c r="AO16534" s="93"/>
    </row>
    <row r="16535" spans="28:41" x14ac:dyDescent="0.55000000000000004">
      <c r="AB16535" s="278" t="s">
        <v>30428</v>
      </c>
      <c r="AC16535" s="279">
        <v>5757.54</v>
      </c>
      <c r="AE16535" s="248" t="s">
        <v>16975</v>
      </c>
      <c r="AF16535" s="249">
        <v>170600</v>
      </c>
      <c r="AH16535" s="228" t="s">
        <v>15872</v>
      </c>
      <c r="AI16535" s="229">
        <v>456330.95</v>
      </c>
      <c r="AK16535" s="207" t="s">
        <v>30254</v>
      </c>
      <c r="AL16535" s="208">
        <v>4.01</v>
      </c>
      <c r="AM16535" s="93"/>
      <c r="AN16535" s="93"/>
      <c r="AO16535" s="93"/>
    </row>
    <row r="16536" spans="28:41" x14ac:dyDescent="0.55000000000000004">
      <c r="AB16536" s="278" t="s">
        <v>30429</v>
      </c>
      <c r="AC16536" s="279">
        <v>2216.87</v>
      </c>
      <c r="AE16536" s="248" t="s">
        <v>34397</v>
      </c>
      <c r="AF16536" s="249">
        <v>6120</v>
      </c>
      <c r="AH16536" s="228" t="s">
        <v>15873</v>
      </c>
      <c r="AI16536" s="229">
        <v>285085.84999999998</v>
      </c>
      <c r="AK16536" s="207" t="s">
        <v>14499</v>
      </c>
      <c r="AL16536" s="208">
        <v>3097.73</v>
      </c>
      <c r="AM16536" s="93"/>
      <c r="AN16536" s="93"/>
      <c r="AO16536" s="93"/>
    </row>
    <row r="16537" spans="28:41" x14ac:dyDescent="0.55000000000000004">
      <c r="AB16537" s="278" t="s">
        <v>30430</v>
      </c>
      <c r="AC16537" s="279">
        <v>51.51</v>
      </c>
      <c r="AE16537" s="248" t="s">
        <v>16976</v>
      </c>
      <c r="AF16537" s="249">
        <v>344700.36</v>
      </c>
      <c r="AH16537" s="228" t="s">
        <v>45962</v>
      </c>
      <c r="AI16537" s="229">
        <v>199.99</v>
      </c>
      <c r="AK16537" s="207" t="s">
        <v>14500</v>
      </c>
      <c r="AL16537" s="208">
        <v>5172.0600000000004</v>
      </c>
      <c r="AM16537" s="93"/>
      <c r="AN16537" s="93"/>
      <c r="AO16537" s="93"/>
    </row>
    <row r="16538" spans="28:41" x14ac:dyDescent="0.55000000000000004">
      <c r="AB16538" s="278" t="s">
        <v>30431</v>
      </c>
      <c r="AC16538" s="279">
        <v>376.51</v>
      </c>
      <c r="AE16538" s="248" t="s">
        <v>54248</v>
      </c>
      <c r="AF16538" s="249">
        <v>6684.82</v>
      </c>
      <c r="AH16538" s="228" t="s">
        <v>49321</v>
      </c>
      <c r="AI16538" s="229">
        <v>20570.79</v>
      </c>
      <c r="AK16538" s="207" t="s">
        <v>30255</v>
      </c>
      <c r="AL16538" s="208">
        <v>523.77</v>
      </c>
      <c r="AM16538" s="93"/>
      <c r="AN16538" s="93"/>
      <c r="AO16538" s="93"/>
    </row>
    <row r="16539" spans="28:41" x14ac:dyDescent="0.55000000000000004">
      <c r="AB16539" s="278" t="s">
        <v>69551</v>
      </c>
      <c r="AC16539" s="279">
        <v>960</v>
      </c>
      <c r="AE16539" s="248" t="s">
        <v>16977</v>
      </c>
      <c r="AF16539" s="249">
        <v>174453.48</v>
      </c>
      <c r="AH16539" s="228" t="s">
        <v>15876</v>
      </c>
      <c r="AI16539" s="229">
        <v>128343.28</v>
      </c>
      <c r="AK16539" s="207" t="s">
        <v>30256</v>
      </c>
      <c r="AL16539" s="208">
        <v>6741.49</v>
      </c>
      <c r="AM16539" s="93"/>
      <c r="AN16539" s="93"/>
      <c r="AO16539" s="93"/>
    </row>
    <row r="16540" spans="28:41" x14ac:dyDescent="0.55000000000000004">
      <c r="AB16540" s="278" t="s">
        <v>60976</v>
      </c>
      <c r="AC16540" s="279">
        <v>706.31</v>
      </c>
      <c r="AE16540" s="248" t="s">
        <v>16978</v>
      </c>
      <c r="AF16540" s="249">
        <v>213601.06</v>
      </c>
      <c r="AH16540" s="228" t="s">
        <v>15877</v>
      </c>
      <c r="AI16540" s="229">
        <v>2702.99</v>
      </c>
      <c r="AK16540" s="207" t="s">
        <v>30257</v>
      </c>
      <c r="AL16540" s="208">
        <v>2699.91</v>
      </c>
      <c r="AM16540" s="93"/>
      <c r="AN16540" s="93"/>
      <c r="AO16540" s="93"/>
    </row>
    <row r="16541" spans="28:41" x14ac:dyDescent="0.55000000000000004">
      <c r="AB16541" s="278" t="s">
        <v>58802</v>
      </c>
      <c r="AC16541" s="279">
        <v>1555.74</v>
      </c>
      <c r="AE16541" s="248" t="s">
        <v>33225</v>
      </c>
      <c r="AF16541" s="249">
        <v>658768.93000000005</v>
      </c>
      <c r="AH16541" s="228" t="s">
        <v>54218</v>
      </c>
      <c r="AI16541" s="229">
        <v>13934.96</v>
      </c>
      <c r="AK16541" s="207" t="s">
        <v>30258</v>
      </c>
      <c r="AL16541" s="208">
        <v>4144.1899999999996</v>
      </c>
      <c r="AM16541" s="93"/>
      <c r="AN16541" s="93"/>
      <c r="AO16541" s="93"/>
    </row>
    <row r="16542" spans="28:41" x14ac:dyDescent="0.55000000000000004">
      <c r="AB16542" s="278" t="s">
        <v>58803</v>
      </c>
      <c r="AC16542" s="279">
        <v>1036.1600000000001</v>
      </c>
      <c r="AE16542" s="248" t="s">
        <v>38923</v>
      </c>
      <c r="AF16542" s="249">
        <v>11714.25</v>
      </c>
      <c r="AH16542" s="228" t="s">
        <v>15879</v>
      </c>
      <c r="AI16542" s="229">
        <v>107212.63</v>
      </c>
      <c r="AK16542" s="207" t="s">
        <v>30259</v>
      </c>
      <c r="AL16542" s="208">
        <v>181.47</v>
      </c>
      <c r="AM16542" s="93"/>
      <c r="AN16542" s="93"/>
      <c r="AO16542" s="93"/>
    </row>
    <row r="16543" spans="28:41" x14ac:dyDescent="0.55000000000000004">
      <c r="AB16543" s="278" t="s">
        <v>58123</v>
      </c>
      <c r="AC16543" s="279">
        <v>4793.6000000000004</v>
      </c>
      <c r="AE16543" s="248" t="s">
        <v>59312</v>
      </c>
      <c r="AF16543" s="249">
        <v>12836.86</v>
      </c>
      <c r="AH16543" s="228" t="s">
        <v>15880</v>
      </c>
      <c r="AI16543" s="229">
        <v>49715.37</v>
      </c>
      <c r="AK16543" s="207" t="s">
        <v>30260</v>
      </c>
      <c r="AL16543" s="208">
        <v>54997.95</v>
      </c>
      <c r="AM16543" s="93"/>
      <c r="AN16543" s="93"/>
      <c r="AO16543" s="93"/>
    </row>
    <row r="16544" spans="28:41" x14ac:dyDescent="0.55000000000000004">
      <c r="AB16544" s="278" t="s">
        <v>50808</v>
      </c>
      <c r="AC16544" s="279">
        <v>33204.980000000003</v>
      </c>
      <c r="AE16544" s="248" t="s">
        <v>16979</v>
      </c>
      <c r="AF16544" s="249">
        <v>1830</v>
      </c>
      <c r="AH16544" s="228" t="s">
        <v>54219</v>
      </c>
      <c r="AI16544" s="229">
        <v>2697736.46</v>
      </c>
      <c r="AK16544" s="207" t="s">
        <v>30261</v>
      </c>
      <c r="AL16544" s="208">
        <v>5082.74</v>
      </c>
      <c r="AM16544" s="93"/>
      <c r="AN16544" s="93"/>
      <c r="AO16544" s="93"/>
    </row>
    <row r="16545" spans="28:41" x14ac:dyDescent="0.55000000000000004">
      <c r="AB16545" s="278" t="s">
        <v>50809</v>
      </c>
      <c r="AC16545" s="279">
        <v>17139.96</v>
      </c>
      <c r="AE16545" s="248" t="s">
        <v>16980</v>
      </c>
      <c r="AF16545" s="249">
        <v>611909.61</v>
      </c>
      <c r="AH16545" s="228" t="s">
        <v>15881</v>
      </c>
      <c r="AI16545" s="229">
        <v>3461272.37</v>
      </c>
      <c r="AK16545" s="207" t="s">
        <v>30262</v>
      </c>
      <c r="AL16545" s="208">
        <v>6662.27</v>
      </c>
      <c r="AM16545" s="93"/>
      <c r="AN16545" s="93"/>
      <c r="AO16545" s="93"/>
    </row>
    <row r="16546" spans="28:41" x14ac:dyDescent="0.55000000000000004">
      <c r="AB16546" s="278" t="s">
        <v>56879</v>
      </c>
      <c r="AC16546" s="279">
        <v>58924</v>
      </c>
      <c r="AE16546" s="248" t="s">
        <v>43171</v>
      </c>
      <c r="AF16546" s="249">
        <v>17253.740000000002</v>
      </c>
      <c r="AH16546" s="228" t="s">
        <v>40719</v>
      </c>
      <c r="AI16546" s="229">
        <v>83206.7</v>
      </c>
      <c r="AK16546" s="207" t="s">
        <v>30263</v>
      </c>
      <c r="AL16546" s="208">
        <v>4098.13</v>
      </c>
      <c r="AM16546" s="93"/>
      <c r="AN16546" s="93"/>
      <c r="AO16546" s="93"/>
    </row>
    <row r="16547" spans="28:41" x14ac:dyDescent="0.55000000000000004">
      <c r="AB16547" s="278" t="s">
        <v>54618</v>
      </c>
      <c r="AC16547" s="279">
        <v>201500.7</v>
      </c>
      <c r="AE16547" s="248" t="s">
        <v>40724</v>
      </c>
      <c r="AF16547" s="249">
        <v>64426.74</v>
      </c>
      <c r="AH16547" s="228" t="s">
        <v>15882</v>
      </c>
      <c r="AI16547" s="229">
        <v>807847.55</v>
      </c>
      <c r="AK16547" s="207" t="s">
        <v>30264</v>
      </c>
      <c r="AL16547" s="208">
        <v>16685</v>
      </c>
      <c r="AM16547" s="93"/>
      <c r="AN16547" s="93"/>
      <c r="AO16547" s="93"/>
    </row>
    <row r="16548" spans="28:41" x14ac:dyDescent="0.55000000000000004">
      <c r="AB16548" s="278" t="s">
        <v>30459</v>
      </c>
      <c r="AC16548" s="279">
        <v>7648.09</v>
      </c>
      <c r="AE16548" s="248" t="s">
        <v>40725</v>
      </c>
      <c r="AF16548" s="249">
        <v>8453.36</v>
      </c>
      <c r="AH16548" s="228" t="s">
        <v>36033</v>
      </c>
      <c r="AI16548" s="229">
        <v>35071</v>
      </c>
      <c r="AK16548" s="207" t="s">
        <v>14501</v>
      </c>
      <c r="AL16548" s="208">
        <v>504.31</v>
      </c>
      <c r="AM16548" s="93"/>
      <c r="AN16548" s="93"/>
      <c r="AO16548" s="93"/>
    </row>
    <row r="16549" spans="28:41" x14ac:dyDescent="0.55000000000000004">
      <c r="AB16549" s="278" t="s">
        <v>46220</v>
      </c>
      <c r="AC16549" s="279">
        <v>2633.94</v>
      </c>
      <c r="AE16549" s="248" t="s">
        <v>13189</v>
      </c>
      <c r="AF16549" s="249">
        <v>47389.86</v>
      </c>
      <c r="AH16549" s="228" t="s">
        <v>15884</v>
      </c>
      <c r="AI16549" s="229">
        <v>6883.75</v>
      </c>
      <c r="AK16549" s="207" t="s">
        <v>30265</v>
      </c>
      <c r="AL16549" s="208">
        <v>939.51</v>
      </c>
      <c r="AM16549" s="93"/>
      <c r="AN16549" s="93"/>
      <c r="AO16549" s="93"/>
    </row>
    <row r="16550" spans="28:41" x14ac:dyDescent="0.55000000000000004">
      <c r="AB16550" s="278" t="s">
        <v>30460</v>
      </c>
      <c r="AC16550" s="279">
        <v>101984.64</v>
      </c>
      <c r="AE16550" s="248" t="s">
        <v>33226</v>
      </c>
      <c r="AF16550" s="249">
        <v>504194.89</v>
      </c>
      <c r="AH16550" s="228" t="s">
        <v>15885</v>
      </c>
      <c r="AI16550" s="229">
        <v>1530655.25</v>
      </c>
      <c r="AK16550" s="207" t="s">
        <v>30266</v>
      </c>
      <c r="AL16550" s="208">
        <v>71.86</v>
      </c>
      <c r="AM16550" s="93"/>
      <c r="AN16550" s="93"/>
      <c r="AO16550" s="93"/>
    </row>
    <row r="16551" spans="28:41" x14ac:dyDescent="0.55000000000000004">
      <c r="AB16551" s="278" t="s">
        <v>46221</v>
      </c>
      <c r="AC16551" s="279">
        <v>3553.51</v>
      </c>
      <c r="AE16551" s="248" t="s">
        <v>43172</v>
      </c>
      <c r="AF16551" s="249">
        <v>47460</v>
      </c>
      <c r="AH16551" s="228" t="s">
        <v>48421</v>
      </c>
      <c r="AI16551" s="229">
        <v>-16097.05</v>
      </c>
      <c r="AK16551" s="207" t="s">
        <v>30267</v>
      </c>
      <c r="AL16551" s="208">
        <v>203.69</v>
      </c>
      <c r="AM16551" s="93"/>
      <c r="AN16551" s="93"/>
      <c r="AO16551" s="93"/>
    </row>
    <row r="16552" spans="28:41" x14ac:dyDescent="0.55000000000000004">
      <c r="AB16552" s="278" t="s">
        <v>30462</v>
      </c>
      <c r="AC16552" s="279">
        <v>4940.4799999999996</v>
      </c>
      <c r="AE16552" s="248" t="s">
        <v>16984</v>
      </c>
      <c r="AF16552" s="249">
        <v>7500</v>
      </c>
      <c r="AH16552" s="228" t="s">
        <v>36034</v>
      </c>
      <c r="AI16552" s="229">
        <v>3653181.12</v>
      </c>
      <c r="AK16552" s="207" t="s">
        <v>30268</v>
      </c>
      <c r="AL16552" s="208">
        <v>76173</v>
      </c>
      <c r="AM16552" s="93"/>
      <c r="AN16552" s="93"/>
      <c r="AO16552" s="93"/>
    </row>
    <row r="16553" spans="28:41" x14ac:dyDescent="0.55000000000000004">
      <c r="AB16553" s="278" t="s">
        <v>30463</v>
      </c>
      <c r="AC16553" s="279">
        <v>5303.53</v>
      </c>
      <c r="AE16553" s="248" t="s">
        <v>16985</v>
      </c>
      <c r="AF16553" s="249">
        <v>313156.90999999997</v>
      </c>
      <c r="AH16553" s="228" t="s">
        <v>15886</v>
      </c>
      <c r="AI16553" s="229">
        <v>6000</v>
      </c>
      <c r="AK16553" s="207" t="s">
        <v>30269</v>
      </c>
      <c r="AL16553" s="208">
        <v>49325</v>
      </c>
      <c r="AM16553" s="93"/>
      <c r="AN16553" s="93"/>
      <c r="AO16553" s="93"/>
    </row>
    <row r="16554" spans="28:41" x14ac:dyDescent="0.55000000000000004">
      <c r="AB16554" s="278" t="s">
        <v>30464</v>
      </c>
      <c r="AC16554" s="279">
        <v>226.04</v>
      </c>
      <c r="AE16554" s="248" t="s">
        <v>40726</v>
      </c>
      <c r="AF16554" s="249">
        <v>2035506.01</v>
      </c>
      <c r="AH16554" s="228" t="s">
        <v>34589</v>
      </c>
      <c r="AI16554" s="229">
        <v>58583.199999999997</v>
      </c>
      <c r="AK16554" s="207" t="s">
        <v>30270</v>
      </c>
      <c r="AL16554" s="208">
        <v>101.78</v>
      </c>
      <c r="AM16554" s="93"/>
      <c r="AN16554" s="93"/>
      <c r="AO16554" s="93"/>
    </row>
    <row r="16555" spans="28:41" x14ac:dyDescent="0.55000000000000004">
      <c r="AB16555" s="278" t="s">
        <v>30465</v>
      </c>
      <c r="AC16555" s="279">
        <v>542.49</v>
      </c>
      <c r="AE16555" s="248" t="s">
        <v>16986</v>
      </c>
      <c r="AF16555" s="249">
        <v>15020.81</v>
      </c>
      <c r="AH16555" s="228" t="s">
        <v>48422</v>
      </c>
      <c r="AI16555" s="229">
        <v>92004.21</v>
      </c>
      <c r="AK16555" s="207" t="s">
        <v>30271</v>
      </c>
      <c r="AL16555" s="208">
        <v>1934.33</v>
      </c>
      <c r="AM16555" s="93"/>
      <c r="AN16555" s="93"/>
      <c r="AO16555" s="93"/>
    </row>
    <row r="16556" spans="28:41" x14ac:dyDescent="0.55000000000000004">
      <c r="AB16556" s="278" t="s">
        <v>30466</v>
      </c>
      <c r="AC16556" s="279">
        <v>383.88</v>
      </c>
      <c r="AE16556" s="248" t="s">
        <v>55576</v>
      </c>
      <c r="AF16556" s="249">
        <v>1123.9000000000001</v>
      </c>
      <c r="AH16556" s="228" t="s">
        <v>15930</v>
      </c>
      <c r="AI16556" s="229">
        <v>341481.06</v>
      </c>
      <c r="AK16556" s="207" t="s">
        <v>30272</v>
      </c>
      <c r="AL16556" s="208">
        <v>6240</v>
      </c>
      <c r="AM16556" s="93"/>
      <c r="AN16556" s="93"/>
      <c r="AO16556" s="93"/>
    </row>
    <row r="16557" spans="28:41" x14ac:dyDescent="0.55000000000000004">
      <c r="AB16557" s="278" t="s">
        <v>46222</v>
      </c>
      <c r="AC16557" s="279">
        <v>95.93</v>
      </c>
      <c r="AE16557" s="248" t="s">
        <v>16987</v>
      </c>
      <c r="AF16557" s="249">
        <v>111800</v>
      </c>
      <c r="AH16557" s="228" t="s">
        <v>45963</v>
      </c>
      <c r="AI16557" s="229">
        <v>4933.54</v>
      </c>
      <c r="AK16557" s="207" t="s">
        <v>30273</v>
      </c>
      <c r="AL16557" s="208">
        <v>12479.15</v>
      </c>
      <c r="AM16557" s="93"/>
      <c r="AN16557" s="93"/>
      <c r="AO16557" s="93"/>
    </row>
    <row r="16558" spans="28:41" x14ac:dyDescent="0.55000000000000004">
      <c r="AB16558" s="278" t="s">
        <v>30467</v>
      </c>
      <c r="AC16558" s="279">
        <v>158.32</v>
      </c>
      <c r="AE16558" s="248" t="s">
        <v>60880</v>
      </c>
      <c r="AF16558" s="249">
        <v>5000</v>
      </c>
      <c r="AH16558" s="228" t="s">
        <v>34590</v>
      </c>
      <c r="AI16558" s="229">
        <v>113315.23</v>
      </c>
      <c r="AK16558" s="207" t="s">
        <v>30274</v>
      </c>
      <c r="AL16558" s="208">
        <v>25333.81</v>
      </c>
      <c r="AM16558" s="93"/>
      <c r="AN16558" s="93"/>
      <c r="AO16558" s="93"/>
    </row>
    <row r="16559" spans="28:41" x14ac:dyDescent="0.55000000000000004">
      <c r="AB16559" s="278" t="s">
        <v>30468</v>
      </c>
      <c r="AC16559" s="279">
        <v>28.7</v>
      </c>
      <c r="AE16559" s="248" t="s">
        <v>16989</v>
      </c>
      <c r="AF16559" s="249">
        <v>258741.86</v>
      </c>
      <c r="AH16559" s="228" t="s">
        <v>48423</v>
      </c>
      <c r="AI16559" s="229">
        <v>4784.92</v>
      </c>
      <c r="AK16559" s="207" t="s">
        <v>30275</v>
      </c>
      <c r="AL16559" s="208">
        <v>95.63</v>
      </c>
      <c r="AM16559" s="93"/>
      <c r="AN16559" s="93"/>
      <c r="AO16559" s="93"/>
    </row>
    <row r="16560" spans="28:41" x14ac:dyDescent="0.55000000000000004">
      <c r="AB16560" s="278" t="s">
        <v>30470</v>
      </c>
      <c r="AC16560" s="279">
        <v>7281.03</v>
      </c>
      <c r="AE16560" s="248" t="s">
        <v>16990</v>
      </c>
      <c r="AF16560" s="249">
        <v>16108.12</v>
      </c>
      <c r="AH16560" s="228" t="s">
        <v>15931</v>
      </c>
      <c r="AI16560" s="229">
        <v>111480.85</v>
      </c>
      <c r="AK16560" s="207" t="s">
        <v>30276</v>
      </c>
      <c r="AL16560" s="208">
        <v>3333.17</v>
      </c>
      <c r="AM16560" s="93"/>
      <c r="AN16560" s="93"/>
      <c r="AO16560" s="93"/>
    </row>
    <row r="16561" spans="28:41" x14ac:dyDescent="0.55000000000000004">
      <c r="AB16561" s="278" t="s">
        <v>31136</v>
      </c>
      <c r="AC16561" s="279">
        <v>16131.34</v>
      </c>
      <c r="AE16561" s="248" t="s">
        <v>13191</v>
      </c>
      <c r="AF16561" s="249">
        <v>660448.43000000005</v>
      </c>
      <c r="AH16561" s="228" t="s">
        <v>15932</v>
      </c>
      <c r="AI16561" s="229">
        <v>39407.019999999997</v>
      </c>
      <c r="AK16561" s="207" t="s">
        <v>30277</v>
      </c>
      <c r="AL16561" s="208">
        <v>6015.51</v>
      </c>
      <c r="AM16561" s="93"/>
      <c r="AN16561" s="93"/>
      <c r="AO16561" s="93"/>
    </row>
    <row r="16562" spans="28:41" x14ac:dyDescent="0.55000000000000004">
      <c r="AB16562" s="278" t="s">
        <v>46224</v>
      </c>
      <c r="AC16562" s="279">
        <v>8592</v>
      </c>
      <c r="AE16562" s="248" t="s">
        <v>16991</v>
      </c>
      <c r="AF16562" s="249">
        <v>1873383.79</v>
      </c>
      <c r="AH16562" s="228" t="s">
        <v>15933</v>
      </c>
      <c r="AI16562" s="229">
        <v>8081.25</v>
      </c>
      <c r="AK16562" s="207" t="s">
        <v>30278</v>
      </c>
      <c r="AL16562" s="208">
        <v>2518.39</v>
      </c>
      <c r="AM16562" s="93"/>
      <c r="AN16562" s="93"/>
      <c r="AO16562" s="93"/>
    </row>
    <row r="16563" spans="28:41" x14ac:dyDescent="0.55000000000000004">
      <c r="AB16563" s="278" t="s">
        <v>46225</v>
      </c>
      <c r="AC16563" s="279">
        <v>15612.51</v>
      </c>
      <c r="AE16563" s="248" t="s">
        <v>16992</v>
      </c>
      <c r="AF16563" s="249">
        <v>447131.58</v>
      </c>
      <c r="AH16563" s="228" t="s">
        <v>34591</v>
      </c>
      <c r="AI16563" s="229">
        <v>359029.07</v>
      </c>
      <c r="AK16563" s="207" t="s">
        <v>30279</v>
      </c>
      <c r="AL16563" s="208">
        <v>12421.67</v>
      </c>
      <c r="AM16563" s="93"/>
      <c r="AN16563" s="93"/>
      <c r="AO16563" s="93"/>
    </row>
    <row r="16564" spans="28:41" x14ac:dyDescent="0.55000000000000004">
      <c r="AB16564" s="278" t="s">
        <v>31137</v>
      </c>
      <c r="AC16564" s="279">
        <v>6861.38</v>
      </c>
      <c r="AE16564" s="248" t="s">
        <v>58748</v>
      </c>
      <c r="AF16564" s="249">
        <v>124241</v>
      </c>
      <c r="AH16564" s="228" t="s">
        <v>15935</v>
      </c>
      <c r="AI16564" s="229">
        <v>11527.75</v>
      </c>
      <c r="AK16564" s="207" t="s">
        <v>30280</v>
      </c>
      <c r="AL16564" s="208">
        <v>4000</v>
      </c>
      <c r="AM16564" s="93"/>
      <c r="AN16564" s="93"/>
      <c r="AO16564" s="93"/>
    </row>
    <row r="16565" spans="28:41" x14ac:dyDescent="0.55000000000000004">
      <c r="AB16565" s="278" t="s">
        <v>31139</v>
      </c>
      <c r="AC16565" s="279">
        <v>7192.2</v>
      </c>
      <c r="AE16565" s="248" t="s">
        <v>59963</v>
      </c>
      <c r="AF16565" s="249">
        <v>8729.44</v>
      </c>
      <c r="AH16565" s="228" t="s">
        <v>13094</v>
      </c>
      <c r="AI16565" s="229">
        <v>18504.66</v>
      </c>
      <c r="AK16565" s="207" t="s">
        <v>30281</v>
      </c>
      <c r="AL16565" s="208">
        <v>14620.85</v>
      </c>
      <c r="AM16565" s="93"/>
      <c r="AN16565" s="93"/>
      <c r="AO16565" s="93"/>
    </row>
    <row r="16566" spans="28:41" x14ac:dyDescent="0.55000000000000004">
      <c r="AB16566" s="278" t="s">
        <v>46226</v>
      </c>
      <c r="AC16566" s="279">
        <v>6500</v>
      </c>
      <c r="AE16566" s="248" t="s">
        <v>13192</v>
      </c>
      <c r="AF16566" s="249">
        <v>75762.600000000006</v>
      </c>
      <c r="AH16566" s="228" t="s">
        <v>13095</v>
      </c>
      <c r="AI16566" s="229">
        <v>27800</v>
      </c>
      <c r="AK16566" s="207" t="s">
        <v>30282</v>
      </c>
      <c r="AL16566" s="208">
        <v>27419.16</v>
      </c>
      <c r="AM16566" s="93"/>
      <c r="AN16566" s="93"/>
      <c r="AO16566" s="93"/>
    </row>
    <row r="16567" spans="28:41" x14ac:dyDescent="0.55000000000000004">
      <c r="AB16567" s="278" t="s">
        <v>69552</v>
      </c>
      <c r="AC16567" s="279">
        <v>2662.78</v>
      </c>
      <c r="AE16567" s="248" t="s">
        <v>16993</v>
      </c>
      <c r="AF16567" s="249">
        <v>51889.87</v>
      </c>
      <c r="AH16567" s="228" t="s">
        <v>15937</v>
      </c>
      <c r="AI16567" s="229">
        <v>144.5</v>
      </c>
      <c r="AK16567" s="207" t="s">
        <v>30283</v>
      </c>
      <c r="AL16567" s="208">
        <v>333475.65999999997</v>
      </c>
      <c r="AM16567" s="93"/>
      <c r="AN16567" s="93"/>
      <c r="AO16567" s="93"/>
    </row>
    <row r="16568" spans="28:41" x14ac:dyDescent="0.55000000000000004">
      <c r="AB16568" s="278" t="s">
        <v>46227</v>
      </c>
      <c r="AC16568" s="279">
        <v>4761.8999999999996</v>
      </c>
      <c r="AE16568" s="248" t="s">
        <v>34671</v>
      </c>
      <c r="AF16568" s="249">
        <v>158129.51</v>
      </c>
      <c r="AH16568" s="228" t="s">
        <v>13096</v>
      </c>
      <c r="AI16568" s="229">
        <v>35270</v>
      </c>
      <c r="AK16568" s="207" t="s">
        <v>30284</v>
      </c>
      <c r="AL16568" s="208">
        <v>7757.41</v>
      </c>
      <c r="AM16568" s="93"/>
      <c r="AN16568" s="93"/>
      <c r="AO16568" s="93"/>
    </row>
    <row r="16569" spans="28:41" x14ac:dyDescent="0.55000000000000004">
      <c r="AB16569" s="278" t="s">
        <v>31141</v>
      </c>
      <c r="AC16569" s="279">
        <v>5220.3999999999996</v>
      </c>
      <c r="AE16569" s="248" t="s">
        <v>33227</v>
      </c>
      <c r="AF16569" s="249">
        <v>102</v>
      </c>
      <c r="AH16569" s="228" t="s">
        <v>13097</v>
      </c>
      <c r="AI16569" s="229">
        <v>39337.5</v>
      </c>
      <c r="AK16569" s="207" t="s">
        <v>30285</v>
      </c>
      <c r="AL16569" s="208">
        <v>24924.68</v>
      </c>
      <c r="AM16569" s="93"/>
      <c r="AN16569" s="93"/>
      <c r="AO16569" s="93"/>
    </row>
    <row r="16570" spans="28:41" x14ac:dyDescent="0.55000000000000004">
      <c r="AB16570" s="278" t="s">
        <v>31143</v>
      </c>
      <c r="AC16570" s="279">
        <v>9965.7999999999993</v>
      </c>
      <c r="AE16570" s="248" t="s">
        <v>56769</v>
      </c>
      <c r="AF16570" s="249">
        <v>23259.83</v>
      </c>
      <c r="AH16570" s="228" t="s">
        <v>34592</v>
      </c>
      <c r="AI16570" s="229">
        <v>1414753.65</v>
      </c>
      <c r="AK16570" s="207" t="s">
        <v>30286</v>
      </c>
      <c r="AL16570" s="208">
        <v>824.32</v>
      </c>
      <c r="AM16570" s="93"/>
      <c r="AN16570" s="93"/>
      <c r="AO16570" s="93"/>
    </row>
    <row r="16571" spans="28:41" x14ac:dyDescent="0.55000000000000004">
      <c r="AB16571" s="278" t="s">
        <v>31145</v>
      </c>
      <c r="AC16571" s="279">
        <v>31.38</v>
      </c>
      <c r="AE16571" s="248" t="s">
        <v>58749</v>
      </c>
      <c r="AF16571" s="249">
        <v>7000</v>
      </c>
      <c r="AH16571" s="228" t="s">
        <v>48424</v>
      </c>
      <c r="AI16571" s="229">
        <v>41393.769999999997</v>
      </c>
      <c r="AK16571" s="207" t="s">
        <v>30287</v>
      </c>
      <c r="AL16571" s="208">
        <v>73090.429999999993</v>
      </c>
      <c r="AM16571" s="93"/>
      <c r="AN16571" s="93"/>
      <c r="AO16571" s="93"/>
    </row>
    <row r="16572" spans="28:41" x14ac:dyDescent="0.55000000000000004">
      <c r="AB16572" s="278" t="s">
        <v>31146</v>
      </c>
      <c r="AC16572" s="279">
        <v>22451.1</v>
      </c>
      <c r="AE16572" s="248" t="s">
        <v>16996</v>
      </c>
      <c r="AF16572" s="249">
        <v>1807264.87</v>
      </c>
      <c r="AH16572" s="228" t="s">
        <v>43161</v>
      </c>
      <c r="AI16572" s="229">
        <v>2061028.04</v>
      </c>
      <c r="AK16572" s="207" t="s">
        <v>30288</v>
      </c>
      <c r="AL16572" s="208">
        <v>201155.8</v>
      </c>
      <c r="AM16572" s="93"/>
      <c r="AN16572" s="93"/>
      <c r="AO16572" s="93"/>
    </row>
    <row r="16573" spans="28:41" x14ac:dyDescent="0.55000000000000004">
      <c r="AB16573" s="278" t="s">
        <v>56880</v>
      </c>
      <c r="AC16573" s="279">
        <v>2095</v>
      </c>
      <c r="AE16573" s="248" t="s">
        <v>13193</v>
      </c>
      <c r="AF16573" s="249">
        <v>324035.31</v>
      </c>
      <c r="AH16573" s="228" t="s">
        <v>13098</v>
      </c>
      <c r="AI16573" s="229">
        <v>20887.5</v>
      </c>
      <c r="AK16573" s="207" t="s">
        <v>30289</v>
      </c>
      <c r="AL16573" s="208">
        <v>39480</v>
      </c>
      <c r="AM16573" s="93"/>
      <c r="AN16573" s="93"/>
      <c r="AO16573" s="93"/>
    </row>
    <row r="16574" spans="28:41" x14ac:dyDescent="0.55000000000000004">
      <c r="AB16574" s="278" t="s">
        <v>31148</v>
      </c>
      <c r="AC16574" s="279">
        <v>8902.98</v>
      </c>
      <c r="AE16574" s="248" t="s">
        <v>16997</v>
      </c>
      <c r="AF16574" s="249">
        <v>282297.96999999997</v>
      </c>
      <c r="AH16574" s="228" t="s">
        <v>13099</v>
      </c>
      <c r="AI16574" s="229">
        <v>8562.5</v>
      </c>
      <c r="AK16574" s="207" t="s">
        <v>14502</v>
      </c>
      <c r="AL16574" s="208">
        <v>6336.04</v>
      </c>
      <c r="AM16574" s="93"/>
      <c r="AN16574" s="93"/>
      <c r="AO16574" s="93"/>
    </row>
    <row r="16575" spans="28:41" x14ac:dyDescent="0.55000000000000004">
      <c r="AB16575" s="278" t="s">
        <v>69553</v>
      </c>
      <c r="AC16575" s="279">
        <v>1088.08</v>
      </c>
      <c r="AE16575" s="248" t="s">
        <v>17000</v>
      </c>
      <c r="AF16575" s="249">
        <v>1212.1500000000001</v>
      </c>
      <c r="AH16575" s="228" t="s">
        <v>34593</v>
      </c>
      <c r="AI16575" s="229">
        <v>9150</v>
      </c>
      <c r="AK16575" s="207" t="s">
        <v>30290</v>
      </c>
      <c r="AL16575" s="208">
        <v>23562.46</v>
      </c>
      <c r="AM16575" s="93"/>
      <c r="AN16575" s="93"/>
      <c r="AO16575" s="93"/>
    </row>
    <row r="16576" spans="28:41" x14ac:dyDescent="0.55000000000000004">
      <c r="AB16576" s="278" t="s">
        <v>63860</v>
      </c>
      <c r="AC16576" s="279">
        <v>3784.23</v>
      </c>
      <c r="AE16576" s="248" t="s">
        <v>17001</v>
      </c>
      <c r="AF16576" s="249">
        <v>3558676.56</v>
      </c>
      <c r="AH16576" s="228" t="s">
        <v>34594</v>
      </c>
      <c r="AI16576" s="229">
        <v>150</v>
      </c>
      <c r="AK16576" s="207" t="s">
        <v>30291</v>
      </c>
      <c r="AL16576" s="208">
        <v>12317.49</v>
      </c>
      <c r="AM16576" s="93"/>
      <c r="AN16576" s="93"/>
      <c r="AO16576" s="93"/>
    </row>
    <row r="16577" spans="28:41" x14ac:dyDescent="0.55000000000000004">
      <c r="AB16577" s="278" t="s">
        <v>31205</v>
      </c>
      <c r="AC16577" s="279">
        <v>94328.03</v>
      </c>
      <c r="AE16577" s="248" t="s">
        <v>54249</v>
      </c>
      <c r="AF16577" s="249">
        <v>-64485.21</v>
      </c>
      <c r="AH16577" s="228" t="s">
        <v>15938</v>
      </c>
      <c r="AI16577" s="229">
        <v>3500</v>
      </c>
      <c r="AK16577" s="207" t="s">
        <v>30292</v>
      </c>
      <c r="AL16577" s="208">
        <v>6980.06</v>
      </c>
      <c r="AM16577" s="93"/>
      <c r="AN16577" s="93"/>
      <c r="AO16577" s="93"/>
    </row>
    <row r="16578" spans="28:41" x14ac:dyDescent="0.55000000000000004">
      <c r="AB16578" s="278" t="s">
        <v>31207</v>
      </c>
      <c r="AC16578" s="279">
        <v>16549</v>
      </c>
      <c r="AE16578" s="248" t="s">
        <v>17060</v>
      </c>
      <c r="AF16578" s="249">
        <v>245663.39</v>
      </c>
      <c r="AH16578" s="228" t="s">
        <v>13100</v>
      </c>
      <c r="AI16578" s="229">
        <v>2828.08</v>
      </c>
      <c r="AK16578" s="207" t="s">
        <v>30293</v>
      </c>
      <c r="AL16578" s="208">
        <v>4525.3100000000004</v>
      </c>
      <c r="AM16578" s="93"/>
      <c r="AN16578" s="93"/>
      <c r="AO16578" s="93"/>
    </row>
    <row r="16579" spans="28:41" x14ac:dyDescent="0.55000000000000004">
      <c r="AB16579" s="278" t="s">
        <v>62922</v>
      </c>
      <c r="AC16579" s="279">
        <v>12047.36</v>
      </c>
      <c r="AE16579" s="248" t="s">
        <v>56770</v>
      </c>
      <c r="AF16579" s="249">
        <v>1032.54</v>
      </c>
      <c r="AH16579" s="228" t="s">
        <v>13101</v>
      </c>
      <c r="AI16579" s="229">
        <v>365974.82</v>
      </c>
      <c r="AK16579" s="207" t="s">
        <v>30294</v>
      </c>
      <c r="AL16579" s="208">
        <v>21022.57</v>
      </c>
      <c r="AM16579" s="93"/>
      <c r="AN16579" s="93"/>
      <c r="AO16579" s="93"/>
    </row>
    <row r="16580" spans="28:41" x14ac:dyDescent="0.55000000000000004">
      <c r="AB16580" s="278" t="s">
        <v>49450</v>
      </c>
      <c r="AC16580" s="279">
        <v>12367.68</v>
      </c>
      <c r="AE16580" s="248" t="s">
        <v>17061</v>
      </c>
      <c r="AF16580" s="249">
        <v>4926.25</v>
      </c>
      <c r="AH16580" s="228" t="s">
        <v>13102</v>
      </c>
      <c r="AI16580" s="229">
        <v>646547.75</v>
      </c>
      <c r="AK16580" s="207" t="s">
        <v>30295</v>
      </c>
      <c r="AL16580" s="208">
        <v>452.67</v>
      </c>
      <c r="AM16580" s="93"/>
      <c r="AN16580" s="93"/>
      <c r="AO16580" s="93"/>
    </row>
    <row r="16581" spans="28:41" x14ac:dyDescent="0.55000000000000004">
      <c r="AB16581" s="278" t="s">
        <v>49451</v>
      </c>
      <c r="AC16581" s="279">
        <v>47625.06</v>
      </c>
      <c r="AE16581" s="248" t="s">
        <v>17062</v>
      </c>
      <c r="AF16581" s="249">
        <v>228145</v>
      </c>
      <c r="AH16581" s="228" t="s">
        <v>13103</v>
      </c>
      <c r="AI16581" s="229">
        <v>107975.87</v>
      </c>
      <c r="AK16581" s="207" t="s">
        <v>30296</v>
      </c>
      <c r="AL16581" s="208">
        <v>3663</v>
      </c>
      <c r="AM16581" s="93"/>
      <c r="AN16581" s="93"/>
      <c r="AO16581" s="93"/>
    </row>
    <row r="16582" spans="28:41" x14ac:dyDescent="0.55000000000000004">
      <c r="AB16582" s="278" t="s">
        <v>31211</v>
      </c>
      <c r="AC16582" s="279">
        <v>57753.84</v>
      </c>
      <c r="AE16582" s="248" t="s">
        <v>38928</v>
      </c>
      <c r="AF16582" s="249">
        <v>71084.070000000007</v>
      </c>
      <c r="AH16582" s="228" t="s">
        <v>15939</v>
      </c>
      <c r="AI16582" s="229">
        <v>79185.990000000005</v>
      </c>
      <c r="AK16582" s="207" t="s">
        <v>30297</v>
      </c>
      <c r="AL16582" s="208">
        <v>0.27</v>
      </c>
      <c r="AM16582" s="93"/>
      <c r="AN16582" s="93"/>
      <c r="AO16582" s="93"/>
    </row>
    <row r="16583" spans="28:41" x14ac:dyDescent="0.55000000000000004">
      <c r="AB16583" s="278" t="s">
        <v>62923</v>
      </c>
      <c r="AC16583" s="279">
        <v>14364.32</v>
      </c>
      <c r="AE16583" s="248" t="s">
        <v>17065</v>
      </c>
      <c r="AF16583" s="249">
        <v>76098.16</v>
      </c>
      <c r="AH16583" s="228" t="s">
        <v>15940</v>
      </c>
      <c r="AI16583" s="229">
        <v>1926.32</v>
      </c>
      <c r="AK16583" s="207" t="s">
        <v>14503</v>
      </c>
      <c r="AL16583" s="208">
        <v>28885.77</v>
      </c>
      <c r="AM16583" s="93"/>
      <c r="AN16583" s="93"/>
      <c r="AO16583" s="93"/>
    </row>
    <row r="16584" spans="28:41" x14ac:dyDescent="0.55000000000000004">
      <c r="AB16584" s="278" t="s">
        <v>55673</v>
      </c>
      <c r="AC16584" s="279">
        <v>2598.83</v>
      </c>
      <c r="AE16584" s="248" t="s">
        <v>45982</v>
      </c>
      <c r="AF16584" s="249">
        <v>62807.8</v>
      </c>
      <c r="AH16584" s="228" t="s">
        <v>49322</v>
      </c>
      <c r="AI16584" s="229">
        <v>15471</v>
      </c>
      <c r="AK16584" s="207" t="s">
        <v>14504</v>
      </c>
      <c r="AL16584" s="208">
        <v>82322.850000000006</v>
      </c>
      <c r="AM16584" s="93"/>
      <c r="AN16584" s="93"/>
      <c r="AO16584" s="93"/>
    </row>
    <row r="16585" spans="28:41" x14ac:dyDescent="0.55000000000000004">
      <c r="AB16585" s="278" t="s">
        <v>69554</v>
      </c>
      <c r="AC16585" s="279">
        <v>2698.27</v>
      </c>
      <c r="AE16585" s="248" t="s">
        <v>17066</v>
      </c>
      <c r="AF16585" s="249">
        <v>31.5</v>
      </c>
      <c r="AH16585" s="228" t="s">
        <v>15941</v>
      </c>
      <c r="AI16585" s="229">
        <v>12012.84</v>
      </c>
      <c r="AK16585" s="207" t="s">
        <v>30298</v>
      </c>
      <c r="AL16585" s="208">
        <v>45341.26</v>
      </c>
      <c r="AM16585" s="93"/>
      <c r="AN16585" s="93"/>
      <c r="AO16585" s="93"/>
    </row>
    <row r="16586" spans="28:41" x14ac:dyDescent="0.55000000000000004">
      <c r="AB16586" s="278" t="s">
        <v>31212</v>
      </c>
      <c r="AC16586" s="279">
        <v>19645.03</v>
      </c>
      <c r="AE16586" s="248" t="s">
        <v>59313</v>
      </c>
      <c r="AF16586" s="249">
        <v>2400</v>
      </c>
      <c r="AH16586" s="228" t="s">
        <v>15942</v>
      </c>
      <c r="AI16586" s="229">
        <v>111.85</v>
      </c>
      <c r="AK16586" s="207" t="s">
        <v>30299</v>
      </c>
      <c r="AL16586" s="208">
        <v>33888.949999999997</v>
      </c>
      <c r="AM16586" s="93"/>
      <c r="AN16586" s="93"/>
      <c r="AO16586" s="93"/>
    </row>
    <row r="16587" spans="28:41" x14ac:dyDescent="0.55000000000000004">
      <c r="AB16587" s="278" t="s">
        <v>49452</v>
      </c>
      <c r="AC16587" s="279">
        <v>8859.7800000000007</v>
      </c>
      <c r="AE16587" s="248" t="s">
        <v>17067</v>
      </c>
      <c r="AF16587" s="249">
        <v>122116.5</v>
      </c>
      <c r="AH16587" s="228" t="s">
        <v>34595</v>
      </c>
      <c r="AI16587" s="229">
        <v>29532.91</v>
      </c>
      <c r="AK16587" s="207" t="s">
        <v>30300</v>
      </c>
      <c r="AL16587" s="208">
        <v>8800</v>
      </c>
      <c r="AM16587" s="93"/>
      <c r="AN16587" s="93"/>
      <c r="AO16587" s="93"/>
    </row>
    <row r="16588" spans="28:41" x14ac:dyDescent="0.55000000000000004">
      <c r="AB16588" s="278" t="s">
        <v>49453</v>
      </c>
      <c r="AC16588" s="279">
        <v>18497.73</v>
      </c>
      <c r="AE16588" s="248" t="s">
        <v>13201</v>
      </c>
      <c r="AF16588" s="249">
        <v>2214.7399999999998</v>
      </c>
      <c r="AH16588" s="228" t="s">
        <v>13104</v>
      </c>
      <c r="AI16588" s="229">
        <v>13388.19</v>
      </c>
      <c r="AK16588" s="207" t="s">
        <v>30301</v>
      </c>
      <c r="AL16588" s="208">
        <v>212.5</v>
      </c>
      <c r="AM16588" s="93"/>
      <c r="AN16588" s="93"/>
      <c r="AO16588" s="93"/>
    </row>
    <row r="16589" spans="28:41" x14ac:dyDescent="0.55000000000000004">
      <c r="AB16589" s="278" t="s">
        <v>31217</v>
      </c>
      <c r="AC16589" s="279">
        <v>2537.3000000000002</v>
      </c>
      <c r="AE16589" s="248" t="s">
        <v>34679</v>
      </c>
      <c r="AF16589" s="249">
        <v>900</v>
      </c>
      <c r="AH16589" s="228" t="s">
        <v>54220</v>
      </c>
      <c r="AI16589" s="229">
        <v>679433.07</v>
      </c>
      <c r="AK16589" s="207" t="s">
        <v>14505</v>
      </c>
      <c r="AL16589" s="208">
        <v>23597.279999999999</v>
      </c>
      <c r="AM16589" s="93"/>
      <c r="AN16589" s="93"/>
      <c r="AO16589" s="93"/>
    </row>
    <row r="16590" spans="28:41" x14ac:dyDescent="0.55000000000000004">
      <c r="AB16590" s="278" t="s">
        <v>31218</v>
      </c>
      <c r="AC16590" s="279">
        <v>1524.3</v>
      </c>
      <c r="AE16590" s="248" t="s">
        <v>40727</v>
      </c>
      <c r="AF16590" s="249">
        <v>37914.81</v>
      </c>
      <c r="AH16590" s="228" t="s">
        <v>13105</v>
      </c>
      <c r="AI16590" s="229">
        <v>384704.86</v>
      </c>
      <c r="AK16590" s="207" t="s">
        <v>14506</v>
      </c>
      <c r="AL16590" s="208">
        <v>56099.23</v>
      </c>
      <c r="AM16590" s="93"/>
      <c r="AN16590" s="93"/>
      <c r="AO16590" s="93"/>
    </row>
    <row r="16591" spans="28:41" x14ac:dyDescent="0.55000000000000004">
      <c r="AB16591" s="278" t="s">
        <v>49454</v>
      </c>
      <c r="AC16591" s="279">
        <v>10417.219999999999</v>
      </c>
      <c r="AE16591" s="248" t="s">
        <v>38929</v>
      </c>
      <c r="AF16591" s="249">
        <v>423700</v>
      </c>
      <c r="AH16591" s="228" t="s">
        <v>36041</v>
      </c>
      <c r="AI16591" s="229">
        <v>48744.11</v>
      </c>
      <c r="AK16591" s="207" t="s">
        <v>30302</v>
      </c>
      <c r="AL16591" s="208">
        <v>123350.5</v>
      </c>
      <c r="AM16591" s="93"/>
      <c r="AN16591" s="93"/>
      <c r="AO16591" s="93"/>
    </row>
    <row r="16592" spans="28:41" x14ac:dyDescent="0.55000000000000004">
      <c r="AB16592" s="278" t="s">
        <v>49455</v>
      </c>
      <c r="AC16592" s="279">
        <v>45356.56</v>
      </c>
      <c r="AE16592" s="248" t="s">
        <v>62346</v>
      </c>
      <c r="AF16592" s="249">
        <v>640.04</v>
      </c>
      <c r="AH16592" s="228" t="s">
        <v>50598</v>
      </c>
      <c r="AI16592" s="229">
        <v>13037</v>
      </c>
      <c r="AK16592" s="207" t="s">
        <v>30303</v>
      </c>
      <c r="AL16592" s="208">
        <v>94395.16</v>
      </c>
      <c r="AM16592" s="93"/>
      <c r="AN16592" s="93"/>
      <c r="AO16592" s="93"/>
    </row>
    <row r="16593" spans="28:41" x14ac:dyDescent="0.55000000000000004">
      <c r="AB16593" s="278" t="s">
        <v>50810</v>
      </c>
      <c r="AC16593" s="279">
        <v>4851</v>
      </c>
      <c r="AE16593" s="248" t="s">
        <v>17071</v>
      </c>
      <c r="AF16593" s="249">
        <v>13889.62</v>
      </c>
      <c r="AH16593" s="228" t="s">
        <v>33131</v>
      </c>
      <c r="AI16593" s="229">
        <v>8075</v>
      </c>
      <c r="AK16593" s="207" t="s">
        <v>30304</v>
      </c>
      <c r="AL16593" s="208">
        <v>18453.53</v>
      </c>
      <c r="AM16593" s="93"/>
      <c r="AN16593" s="93"/>
      <c r="AO16593" s="93"/>
    </row>
    <row r="16594" spans="28:41" x14ac:dyDescent="0.55000000000000004">
      <c r="AB16594" s="278" t="s">
        <v>69555</v>
      </c>
      <c r="AC16594" s="279">
        <v>6403.9</v>
      </c>
      <c r="AE16594" s="248" t="s">
        <v>56771</v>
      </c>
      <c r="AF16594" s="249">
        <v>267.14</v>
      </c>
      <c r="AH16594" s="228" t="s">
        <v>31671</v>
      </c>
      <c r="AI16594" s="229">
        <v>74955.520000000004</v>
      </c>
      <c r="AK16594" s="207" t="s">
        <v>30305</v>
      </c>
      <c r="AL16594" s="208">
        <v>7938.96</v>
      </c>
      <c r="AM16594" s="93"/>
      <c r="AN16594" s="93"/>
      <c r="AO16594" s="93"/>
    </row>
    <row r="16595" spans="28:41" x14ac:dyDescent="0.55000000000000004">
      <c r="AB16595" s="278" t="s">
        <v>49456</v>
      </c>
      <c r="AC16595" s="279">
        <v>5077.0600000000004</v>
      </c>
      <c r="AE16595" s="248" t="s">
        <v>13203</v>
      </c>
      <c r="AF16595" s="249">
        <v>97451.12</v>
      </c>
      <c r="AH16595" s="228" t="s">
        <v>45964</v>
      </c>
      <c r="AI16595" s="229">
        <v>-11622.77</v>
      </c>
      <c r="AK16595" s="207" t="s">
        <v>30306</v>
      </c>
      <c r="AL16595" s="208">
        <v>-1722.94</v>
      </c>
      <c r="AM16595" s="93"/>
      <c r="AN16595" s="93"/>
      <c r="AO16595" s="93"/>
    </row>
    <row r="16596" spans="28:41" x14ac:dyDescent="0.55000000000000004">
      <c r="AB16596" s="278" t="s">
        <v>56882</v>
      </c>
      <c r="AC16596" s="279">
        <v>4162.32</v>
      </c>
      <c r="AE16596" s="248" t="s">
        <v>13204</v>
      </c>
      <c r="AF16596" s="249">
        <v>255614.46</v>
      </c>
      <c r="AH16596" s="228" t="s">
        <v>15976</v>
      </c>
      <c r="AI16596" s="229">
        <v>19613</v>
      </c>
      <c r="AK16596" s="207" t="s">
        <v>30307</v>
      </c>
      <c r="AL16596" s="208">
        <v>7425</v>
      </c>
      <c r="AM16596" s="93"/>
      <c r="AN16596" s="93"/>
      <c r="AO16596" s="93"/>
    </row>
    <row r="16597" spans="28:41" x14ac:dyDescent="0.55000000000000004">
      <c r="AB16597" s="278" t="s">
        <v>69556</v>
      </c>
      <c r="AC16597" s="279">
        <v>396.6</v>
      </c>
      <c r="AE16597" s="248" t="s">
        <v>13205</v>
      </c>
      <c r="AF16597" s="249">
        <v>82702</v>
      </c>
      <c r="AH16597" s="228" t="s">
        <v>33141</v>
      </c>
      <c r="AI16597" s="229">
        <v>13791.25</v>
      </c>
      <c r="AK16597" s="207" t="s">
        <v>30308</v>
      </c>
      <c r="AL16597" s="208">
        <v>568.01</v>
      </c>
      <c r="AM16597" s="93"/>
      <c r="AN16597" s="93"/>
      <c r="AO16597" s="93"/>
    </row>
    <row r="16598" spans="28:41" x14ac:dyDescent="0.55000000000000004">
      <c r="AB16598" s="278" t="s">
        <v>49457</v>
      </c>
      <c r="AC16598" s="279">
        <v>23.58</v>
      </c>
      <c r="AE16598" s="248" t="s">
        <v>17072</v>
      </c>
      <c r="AF16598" s="249">
        <v>187406.58</v>
      </c>
      <c r="AH16598" s="228" t="s">
        <v>15977</v>
      </c>
      <c r="AI16598" s="229">
        <v>27617.18</v>
      </c>
      <c r="AK16598" s="207" t="s">
        <v>30309</v>
      </c>
      <c r="AL16598" s="208">
        <v>8224.93</v>
      </c>
      <c r="AM16598" s="93"/>
      <c r="AN16598" s="93"/>
      <c r="AO16598" s="93"/>
    </row>
    <row r="16599" spans="28:41" x14ac:dyDescent="0.55000000000000004">
      <c r="AB16599" s="278" t="s">
        <v>60977</v>
      </c>
      <c r="AC16599" s="279">
        <v>1961.52</v>
      </c>
      <c r="AE16599" s="248" t="s">
        <v>47451</v>
      </c>
      <c r="AF16599" s="249">
        <v>29320.5</v>
      </c>
      <c r="AH16599" s="228" t="s">
        <v>15978</v>
      </c>
      <c r="AI16599" s="229">
        <v>13823.19</v>
      </c>
      <c r="AK16599" s="207" t="s">
        <v>30310</v>
      </c>
      <c r="AL16599" s="208">
        <v>219.81</v>
      </c>
      <c r="AM16599" s="93"/>
      <c r="AN16599" s="93"/>
      <c r="AO16599" s="93"/>
    </row>
    <row r="16600" spans="28:41" x14ac:dyDescent="0.55000000000000004">
      <c r="AB16600" s="278" t="s">
        <v>49458</v>
      </c>
      <c r="AC16600" s="279">
        <v>117090</v>
      </c>
      <c r="AE16600" s="248" t="s">
        <v>58010</v>
      </c>
      <c r="AF16600" s="249">
        <v>187</v>
      </c>
      <c r="AH16600" s="228" t="s">
        <v>36045</v>
      </c>
      <c r="AI16600" s="229">
        <v>12580</v>
      </c>
      <c r="AK16600" s="207" t="s">
        <v>30311</v>
      </c>
      <c r="AL16600" s="208">
        <v>24250</v>
      </c>
      <c r="AM16600" s="93"/>
      <c r="AN16600" s="93"/>
      <c r="AO16600" s="93"/>
    </row>
    <row r="16601" spans="28:41" x14ac:dyDescent="0.55000000000000004">
      <c r="AB16601" s="278" t="s">
        <v>58124</v>
      </c>
      <c r="AC16601" s="279">
        <v>1256.51</v>
      </c>
      <c r="AE16601" s="248" t="s">
        <v>17074</v>
      </c>
      <c r="AF16601" s="249">
        <v>360126.24</v>
      </c>
      <c r="AH16601" s="228" t="s">
        <v>33142</v>
      </c>
      <c r="AI16601" s="229">
        <v>30735.61</v>
      </c>
      <c r="AK16601" s="207" t="s">
        <v>30312</v>
      </c>
      <c r="AL16601" s="208">
        <v>15540</v>
      </c>
      <c r="AM16601" s="93"/>
      <c r="AN16601" s="93"/>
      <c r="AO16601" s="93"/>
    </row>
    <row r="16602" spans="28:41" x14ac:dyDescent="0.55000000000000004">
      <c r="AB16602" s="278" t="s">
        <v>56883</v>
      </c>
      <c r="AC16602" s="279">
        <v>534.44000000000005</v>
      </c>
      <c r="AE16602" s="248" t="s">
        <v>58011</v>
      </c>
      <c r="AF16602" s="249">
        <v>311471.90999999997</v>
      </c>
      <c r="AH16602" s="228" t="s">
        <v>45965</v>
      </c>
      <c r="AI16602" s="229">
        <v>126362</v>
      </c>
      <c r="AK16602" s="207" t="s">
        <v>30313</v>
      </c>
      <c r="AL16602" s="208">
        <v>3043.92</v>
      </c>
      <c r="AM16602" s="93"/>
      <c r="AN16602" s="93"/>
      <c r="AO16602" s="93"/>
    </row>
    <row r="16603" spans="28:41" x14ac:dyDescent="0.55000000000000004">
      <c r="AB16603" s="278" t="s">
        <v>59366</v>
      </c>
      <c r="AC16603" s="279">
        <v>645.07000000000005</v>
      </c>
      <c r="AE16603" s="248" t="s">
        <v>13206</v>
      </c>
      <c r="AF16603" s="249">
        <v>343048.89</v>
      </c>
      <c r="AH16603" s="228" t="s">
        <v>15981</v>
      </c>
      <c r="AI16603" s="229">
        <v>10330.1</v>
      </c>
      <c r="AK16603" s="207" t="s">
        <v>30314</v>
      </c>
      <c r="AL16603" s="208">
        <v>1177.93</v>
      </c>
      <c r="AM16603" s="93"/>
      <c r="AN16603" s="93"/>
      <c r="AO16603" s="93"/>
    </row>
    <row r="16604" spans="28:41" x14ac:dyDescent="0.55000000000000004">
      <c r="AB16604" s="278" t="s">
        <v>49459</v>
      </c>
      <c r="AC16604" s="279">
        <v>16425</v>
      </c>
      <c r="AE16604" s="248" t="s">
        <v>17075</v>
      </c>
      <c r="AF16604" s="249">
        <v>258820.57</v>
      </c>
      <c r="AH16604" s="228" t="s">
        <v>33143</v>
      </c>
      <c r="AI16604" s="229">
        <v>16352.71</v>
      </c>
      <c r="AK16604" s="207" t="s">
        <v>30315</v>
      </c>
      <c r="AL16604" s="208">
        <v>214477.5</v>
      </c>
      <c r="AM16604" s="93"/>
      <c r="AN16604" s="93"/>
      <c r="AO16604" s="93"/>
    </row>
    <row r="16605" spans="28:41" x14ac:dyDescent="0.55000000000000004">
      <c r="AB16605" s="278" t="s">
        <v>49460</v>
      </c>
      <c r="AC16605" s="279">
        <v>1006.1</v>
      </c>
      <c r="AE16605" s="248" t="s">
        <v>17077</v>
      </c>
      <c r="AF16605" s="249">
        <v>1581819.36</v>
      </c>
      <c r="AH16605" s="228" t="s">
        <v>33144</v>
      </c>
      <c r="AI16605" s="229">
        <v>13358.2</v>
      </c>
      <c r="AK16605" s="207" t="s">
        <v>30316</v>
      </c>
      <c r="AL16605" s="208">
        <v>22050</v>
      </c>
      <c r="AM16605" s="93"/>
      <c r="AN16605" s="93"/>
      <c r="AO16605" s="93"/>
    </row>
    <row r="16606" spans="28:41" x14ac:dyDescent="0.55000000000000004">
      <c r="AB16606" s="278" t="s">
        <v>56884</v>
      </c>
      <c r="AC16606" s="279">
        <v>1204.1300000000001</v>
      </c>
      <c r="AE16606" s="248" t="s">
        <v>48438</v>
      </c>
      <c r="AF16606" s="249">
        <v>-97.92</v>
      </c>
      <c r="AH16606" s="228" t="s">
        <v>15982</v>
      </c>
      <c r="AI16606" s="229">
        <v>21.5</v>
      </c>
      <c r="AK16606" s="207" t="s">
        <v>30317</v>
      </c>
      <c r="AL16606" s="208">
        <v>68310</v>
      </c>
      <c r="AM16606" s="93"/>
      <c r="AN16606" s="93"/>
      <c r="AO16606" s="93"/>
    </row>
    <row r="16607" spans="28:41" x14ac:dyDescent="0.55000000000000004">
      <c r="AB16607" s="278" t="s">
        <v>54619</v>
      </c>
      <c r="AC16607" s="279">
        <v>644.99</v>
      </c>
      <c r="AE16607" s="248" t="s">
        <v>60095</v>
      </c>
      <c r="AF16607" s="249">
        <v>32000</v>
      </c>
      <c r="AH16607" s="228" t="s">
        <v>15983</v>
      </c>
      <c r="AI16607" s="229">
        <v>9276</v>
      </c>
      <c r="AK16607" s="207" t="s">
        <v>30318</v>
      </c>
      <c r="AL16607" s="208">
        <v>23320.15</v>
      </c>
      <c r="AM16607" s="93"/>
      <c r="AN16607" s="93"/>
      <c r="AO16607" s="93"/>
    </row>
    <row r="16608" spans="28:41" x14ac:dyDescent="0.55000000000000004">
      <c r="AB16608" s="278" t="s">
        <v>49462</v>
      </c>
      <c r="AC16608" s="279">
        <v>8105.7</v>
      </c>
      <c r="AE16608" s="248" t="s">
        <v>61665</v>
      </c>
      <c r="AF16608" s="249">
        <v>68068</v>
      </c>
      <c r="AH16608" s="228" t="s">
        <v>15984</v>
      </c>
      <c r="AI16608" s="229">
        <v>2894</v>
      </c>
      <c r="AK16608" s="207" t="s">
        <v>30319</v>
      </c>
      <c r="AL16608" s="208">
        <v>18244.93</v>
      </c>
      <c r="AM16608" s="93"/>
      <c r="AN16608" s="93"/>
      <c r="AO16608" s="93"/>
    </row>
    <row r="16609" spans="28:41" x14ac:dyDescent="0.55000000000000004">
      <c r="AB16609" s="278" t="s">
        <v>49463</v>
      </c>
      <c r="AC16609" s="279">
        <v>28348.98</v>
      </c>
      <c r="AE16609" s="248" t="s">
        <v>17150</v>
      </c>
      <c r="AF16609" s="249">
        <v>134721.9</v>
      </c>
      <c r="AH16609" s="228" t="s">
        <v>15986</v>
      </c>
      <c r="AI16609" s="229">
        <v>1431.18</v>
      </c>
      <c r="AK16609" s="207" t="s">
        <v>30320</v>
      </c>
      <c r="AL16609" s="208">
        <v>262486.59999999998</v>
      </c>
      <c r="AM16609" s="93"/>
      <c r="AN16609" s="93"/>
      <c r="AO16609" s="93"/>
    </row>
    <row r="16610" spans="28:41" x14ac:dyDescent="0.55000000000000004">
      <c r="AB16610" s="278" t="s">
        <v>49464</v>
      </c>
      <c r="AC16610" s="279">
        <v>13802.83</v>
      </c>
      <c r="AE16610" s="248" t="s">
        <v>17152</v>
      </c>
      <c r="AF16610" s="249">
        <v>117288.08</v>
      </c>
      <c r="AH16610" s="228" t="s">
        <v>15987</v>
      </c>
      <c r="AI16610" s="229">
        <v>3582.9</v>
      </c>
      <c r="AK16610" s="207" t="s">
        <v>30321</v>
      </c>
      <c r="AL16610" s="208">
        <v>72807.62</v>
      </c>
      <c r="AM16610" s="93"/>
      <c r="AN16610" s="93"/>
      <c r="AO16610" s="93"/>
    </row>
    <row r="16611" spans="28:41" x14ac:dyDescent="0.55000000000000004">
      <c r="AB16611" s="278" t="s">
        <v>49465</v>
      </c>
      <c r="AC16611" s="279">
        <v>3575.54</v>
      </c>
      <c r="AE16611" s="248" t="s">
        <v>17153</v>
      </c>
      <c r="AF16611" s="249">
        <v>15060</v>
      </c>
      <c r="AH16611" s="228" t="s">
        <v>15988</v>
      </c>
      <c r="AI16611" s="229">
        <v>261.83999999999997</v>
      </c>
      <c r="AK16611" s="207" t="s">
        <v>30322</v>
      </c>
      <c r="AL16611" s="208">
        <v>76199.06</v>
      </c>
      <c r="AM16611" s="93"/>
      <c r="AN16611" s="93"/>
      <c r="AO16611" s="93"/>
    </row>
    <row r="16612" spans="28:41" x14ac:dyDescent="0.55000000000000004">
      <c r="AB16612" s="278" t="s">
        <v>49466</v>
      </c>
      <c r="AC16612" s="279">
        <v>6366.77</v>
      </c>
      <c r="AE16612" s="248" t="s">
        <v>17154</v>
      </c>
      <c r="AF16612" s="249">
        <v>44251.23</v>
      </c>
      <c r="AH16612" s="228" t="s">
        <v>15990</v>
      </c>
      <c r="AI16612" s="229">
        <v>15902.72</v>
      </c>
      <c r="AK16612" s="207" t="s">
        <v>30323</v>
      </c>
      <c r="AL16612" s="208">
        <v>228826.65</v>
      </c>
      <c r="AM16612" s="93"/>
      <c r="AN16612" s="93"/>
      <c r="AO16612" s="93"/>
    </row>
    <row r="16613" spans="28:41" x14ac:dyDescent="0.55000000000000004">
      <c r="AB16613" s="278" t="s">
        <v>69557</v>
      </c>
      <c r="AC16613" s="279">
        <v>629.87</v>
      </c>
      <c r="AE16613" s="248" t="s">
        <v>33240</v>
      </c>
      <c r="AF16613" s="249">
        <v>102611.03</v>
      </c>
      <c r="AH16613" s="228" t="s">
        <v>16024</v>
      </c>
      <c r="AI16613" s="229">
        <v>45912.61</v>
      </c>
      <c r="AK16613" s="207" t="s">
        <v>30324</v>
      </c>
      <c r="AL16613" s="208">
        <v>246152.5</v>
      </c>
      <c r="AM16613" s="93"/>
      <c r="AN16613" s="93"/>
      <c r="AO16613" s="93"/>
    </row>
    <row r="16614" spans="28:41" x14ac:dyDescent="0.55000000000000004">
      <c r="AB16614" s="278" t="s">
        <v>54620</v>
      </c>
      <c r="AC16614" s="279">
        <v>23065.46</v>
      </c>
      <c r="AE16614" s="248" t="s">
        <v>61666</v>
      </c>
      <c r="AF16614" s="249">
        <v>329</v>
      </c>
      <c r="AH16614" s="228" t="s">
        <v>50599</v>
      </c>
      <c r="AI16614" s="229">
        <v>38628.449999999997</v>
      </c>
      <c r="AK16614" s="207" t="s">
        <v>30325</v>
      </c>
      <c r="AL16614" s="208">
        <v>42647.74</v>
      </c>
      <c r="AM16614" s="93"/>
      <c r="AN16614" s="93"/>
      <c r="AO16614" s="93"/>
    </row>
    <row r="16615" spans="28:41" x14ac:dyDescent="0.55000000000000004">
      <c r="AB16615" s="278" t="s">
        <v>54621</v>
      </c>
      <c r="AC16615" s="279">
        <v>346.94</v>
      </c>
      <c r="AE16615" s="248" t="s">
        <v>40728</v>
      </c>
      <c r="AF16615" s="249">
        <v>430.23</v>
      </c>
      <c r="AH16615" s="228" t="s">
        <v>50600</v>
      </c>
      <c r="AI16615" s="229">
        <v>4758.01</v>
      </c>
      <c r="AK16615" s="207" t="s">
        <v>14507</v>
      </c>
      <c r="AL16615" s="208">
        <v>25946.32</v>
      </c>
      <c r="AM16615" s="93"/>
      <c r="AN16615" s="93"/>
      <c r="AO16615" s="93"/>
    </row>
    <row r="16616" spans="28:41" x14ac:dyDescent="0.55000000000000004">
      <c r="AB16616" s="278" t="s">
        <v>31259</v>
      </c>
      <c r="AC16616" s="279">
        <v>17182.52</v>
      </c>
      <c r="AE16616" s="248" t="s">
        <v>17157</v>
      </c>
      <c r="AF16616" s="249">
        <v>2520.12</v>
      </c>
      <c r="AH16616" s="228" t="s">
        <v>16026</v>
      </c>
      <c r="AI16616" s="229">
        <v>119781.89</v>
      </c>
      <c r="AK16616" s="207" t="s">
        <v>30326</v>
      </c>
      <c r="AL16616" s="208">
        <v>73631.61</v>
      </c>
      <c r="AM16616" s="93"/>
      <c r="AN16616" s="93"/>
      <c r="AO16616" s="93"/>
    </row>
    <row r="16617" spans="28:41" x14ac:dyDescent="0.55000000000000004">
      <c r="AB16617" s="278" t="s">
        <v>31261</v>
      </c>
      <c r="AC16617" s="279">
        <v>1463.89</v>
      </c>
      <c r="AE16617" s="248" t="s">
        <v>17158</v>
      </c>
      <c r="AF16617" s="249">
        <v>62579.98</v>
      </c>
      <c r="AH16617" s="228" t="s">
        <v>33150</v>
      </c>
      <c r="AI16617" s="229">
        <v>12325</v>
      </c>
      <c r="AK16617" s="207" t="s">
        <v>30327</v>
      </c>
      <c r="AL16617" s="208">
        <v>25333.81</v>
      </c>
      <c r="AM16617" s="93"/>
      <c r="AN16617" s="93"/>
      <c r="AO16617" s="93"/>
    </row>
    <row r="16618" spans="28:41" x14ac:dyDescent="0.55000000000000004">
      <c r="AB16618" s="278" t="s">
        <v>31283</v>
      </c>
      <c r="AC16618" s="279">
        <v>17112.060000000001</v>
      </c>
      <c r="AE16618" s="248" t="s">
        <v>47453</v>
      </c>
      <c r="AF16618" s="249">
        <v>42622.92</v>
      </c>
      <c r="AH16618" s="228" t="s">
        <v>16027</v>
      </c>
      <c r="AI16618" s="229">
        <v>16785.099999999999</v>
      </c>
      <c r="AK16618" s="207" t="s">
        <v>30328</v>
      </c>
      <c r="AL16618" s="208">
        <v>12667.49</v>
      </c>
      <c r="AM16618" s="93"/>
      <c r="AN16618" s="93"/>
      <c r="AO16618" s="93"/>
    </row>
    <row r="16619" spans="28:41" x14ac:dyDescent="0.55000000000000004">
      <c r="AB16619" s="278" t="s">
        <v>31285</v>
      </c>
      <c r="AC16619" s="279">
        <v>51103.86</v>
      </c>
      <c r="AE16619" s="248" t="s">
        <v>33241</v>
      </c>
      <c r="AF16619" s="249">
        <v>573998.4</v>
      </c>
      <c r="AH16619" s="228" t="s">
        <v>16028</v>
      </c>
      <c r="AI16619" s="229">
        <v>972.18</v>
      </c>
      <c r="AK16619" s="207" t="s">
        <v>14508</v>
      </c>
      <c r="AL16619" s="208">
        <v>19016.150000000001</v>
      </c>
      <c r="AM16619" s="93"/>
      <c r="AN16619" s="93"/>
      <c r="AO16619" s="93"/>
    </row>
    <row r="16620" spans="28:41" x14ac:dyDescent="0.55000000000000004">
      <c r="AB16620" s="278" t="s">
        <v>31286</v>
      </c>
      <c r="AC16620" s="279">
        <v>3882.77</v>
      </c>
      <c r="AE16620" s="248" t="s">
        <v>17159</v>
      </c>
      <c r="AF16620" s="249">
        <v>29735.759999999998</v>
      </c>
      <c r="AH16620" s="228" t="s">
        <v>16029</v>
      </c>
      <c r="AI16620" s="229">
        <v>15519.22</v>
      </c>
      <c r="AK16620" s="207" t="s">
        <v>30329</v>
      </c>
      <c r="AL16620" s="208">
        <v>29422.09</v>
      </c>
      <c r="AM16620" s="93"/>
      <c r="AN16620" s="93"/>
      <c r="AO16620" s="93"/>
    </row>
    <row r="16621" spans="28:41" x14ac:dyDescent="0.55000000000000004">
      <c r="AB16621" s="278" t="s">
        <v>31289</v>
      </c>
      <c r="AC16621" s="279">
        <v>5632.66</v>
      </c>
      <c r="AE16621" s="248" t="s">
        <v>50610</v>
      </c>
      <c r="AF16621" s="249">
        <v>1884.28</v>
      </c>
      <c r="AH16621" s="228" t="s">
        <v>16030</v>
      </c>
      <c r="AI16621" s="229">
        <v>47.68</v>
      </c>
      <c r="AK16621" s="207" t="s">
        <v>30330</v>
      </c>
      <c r="AL16621" s="208">
        <v>4525.3100000000004</v>
      </c>
      <c r="AM16621" s="93"/>
      <c r="AN16621" s="93"/>
      <c r="AO16621" s="93"/>
    </row>
    <row r="16622" spans="28:41" x14ac:dyDescent="0.55000000000000004">
      <c r="AB16622" s="278" t="s">
        <v>31290</v>
      </c>
      <c r="AC16622" s="279">
        <v>471.83</v>
      </c>
      <c r="AE16622" s="248" t="s">
        <v>17160</v>
      </c>
      <c r="AF16622" s="249">
        <v>15400</v>
      </c>
      <c r="AH16622" s="228" t="s">
        <v>38876</v>
      </c>
      <c r="AI16622" s="229">
        <v>22416.66</v>
      </c>
      <c r="AK16622" s="207" t="s">
        <v>30331</v>
      </c>
      <c r="AL16622" s="208">
        <v>68310</v>
      </c>
      <c r="AM16622" s="93"/>
      <c r="AN16622" s="93"/>
      <c r="AO16622" s="93"/>
    </row>
    <row r="16623" spans="28:41" x14ac:dyDescent="0.55000000000000004">
      <c r="AB16623" s="278" t="s">
        <v>31291</v>
      </c>
      <c r="AC16623" s="279">
        <v>3677.85</v>
      </c>
      <c r="AE16623" s="248" t="s">
        <v>17161</v>
      </c>
      <c r="AF16623" s="249">
        <v>70720</v>
      </c>
      <c r="AH16623" s="228" t="s">
        <v>40720</v>
      </c>
      <c r="AI16623" s="229">
        <v>7600</v>
      </c>
      <c r="AK16623" s="207" t="s">
        <v>30332</v>
      </c>
      <c r="AL16623" s="208">
        <v>21022.57</v>
      </c>
      <c r="AM16623" s="93"/>
      <c r="AN16623" s="93"/>
      <c r="AO16623" s="93"/>
    </row>
    <row r="16624" spans="28:41" x14ac:dyDescent="0.55000000000000004">
      <c r="AB16624" s="278" t="s">
        <v>31296</v>
      </c>
      <c r="AC16624" s="279">
        <v>105797.86</v>
      </c>
      <c r="AE16624" s="248" t="s">
        <v>36111</v>
      </c>
      <c r="AF16624" s="249">
        <v>33.1</v>
      </c>
      <c r="AH16624" s="228" t="s">
        <v>16031</v>
      </c>
      <c r="AI16624" s="229">
        <v>2651</v>
      </c>
      <c r="AK16624" s="207" t="s">
        <v>30333</v>
      </c>
      <c r="AL16624" s="208">
        <v>452.67</v>
      </c>
      <c r="AM16624" s="93"/>
      <c r="AN16624" s="93"/>
      <c r="AO16624" s="93"/>
    </row>
    <row r="16625" spans="28:41" x14ac:dyDescent="0.55000000000000004">
      <c r="AB16625" s="278" t="s">
        <v>49467</v>
      </c>
      <c r="AC16625" s="279">
        <v>1274.58</v>
      </c>
      <c r="AE16625" s="248" t="s">
        <v>13213</v>
      </c>
      <c r="AF16625" s="249">
        <v>96187.7</v>
      </c>
      <c r="AH16625" s="228" t="s">
        <v>33151</v>
      </c>
      <c r="AI16625" s="229">
        <v>4670.6099999999997</v>
      </c>
      <c r="AK16625" s="207" t="s">
        <v>14509</v>
      </c>
      <c r="AL16625" s="208">
        <v>100</v>
      </c>
      <c r="AM16625" s="93"/>
      <c r="AN16625" s="93"/>
      <c r="AO16625" s="93"/>
    </row>
    <row r="16626" spans="28:41" x14ac:dyDescent="0.55000000000000004">
      <c r="AB16626" s="278" t="s">
        <v>56885</v>
      </c>
      <c r="AC16626" s="279">
        <v>6760.48</v>
      </c>
      <c r="AE16626" s="248" t="s">
        <v>17162</v>
      </c>
      <c r="AF16626" s="249">
        <v>160881</v>
      </c>
      <c r="AH16626" s="228" t="s">
        <v>16032</v>
      </c>
      <c r="AI16626" s="229">
        <v>17459.79</v>
      </c>
      <c r="AK16626" s="207" t="s">
        <v>30334</v>
      </c>
      <c r="AL16626" s="208">
        <v>2400</v>
      </c>
      <c r="AM16626" s="93"/>
      <c r="AN16626" s="93"/>
      <c r="AO16626" s="93"/>
    </row>
    <row r="16627" spans="28:41" x14ac:dyDescent="0.55000000000000004">
      <c r="AB16627" s="278" t="s">
        <v>31298</v>
      </c>
      <c r="AC16627" s="279">
        <v>3978.92</v>
      </c>
      <c r="AE16627" s="248" t="s">
        <v>17163</v>
      </c>
      <c r="AF16627" s="249">
        <v>78164.3</v>
      </c>
      <c r="AH16627" s="228" t="s">
        <v>16033</v>
      </c>
      <c r="AI16627" s="229">
        <v>9987.2999999999993</v>
      </c>
      <c r="AK16627" s="207" t="s">
        <v>30335</v>
      </c>
      <c r="AL16627" s="208">
        <v>3663</v>
      </c>
      <c r="AM16627" s="93"/>
      <c r="AN16627" s="93"/>
      <c r="AO16627" s="93"/>
    </row>
    <row r="16628" spans="28:41" x14ac:dyDescent="0.55000000000000004">
      <c r="AB16628" s="278" t="s">
        <v>31299</v>
      </c>
      <c r="AC16628" s="279">
        <v>611.28</v>
      </c>
      <c r="AE16628" s="248" t="s">
        <v>17164</v>
      </c>
      <c r="AF16628" s="249">
        <v>62224.53</v>
      </c>
      <c r="AH16628" s="228" t="s">
        <v>16035</v>
      </c>
      <c r="AI16628" s="229">
        <v>299</v>
      </c>
      <c r="AK16628" s="207" t="s">
        <v>30336</v>
      </c>
      <c r="AL16628" s="208">
        <v>2016</v>
      </c>
      <c r="AM16628" s="93"/>
      <c r="AN16628" s="93"/>
      <c r="AO16628" s="93"/>
    </row>
    <row r="16629" spans="28:41" x14ac:dyDescent="0.55000000000000004">
      <c r="AB16629" s="278" t="s">
        <v>47636</v>
      </c>
      <c r="AC16629" s="279">
        <v>49890.43</v>
      </c>
      <c r="AE16629" s="248" t="s">
        <v>17165</v>
      </c>
      <c r="AF16629" s="249">
        <v>40484</v>
      </c>
      <c r="AH16629" s="228" t="s">
        <v>33152</v>
      </c>
      <c r="AI16629" s="229">
        <v>4322.0600000000004</v>
      </c>
      <c r="AK16629" s="207" t="s">
        <v>30337</v>
      </c>
      <c r="AL16629" s="208">
        <v>99.91</v>
      </c>
      <c r="AM16629" s="93"/>
      <c r="AN16629" s="93"/>
      <c r="AO16629" s="93"/>
    </row>
    <row r="16630" spans="28:41" x14ac:dyDescent="0.55000000000000004">
      <c r="AB16630" s="278" t="s">
        <v>47637</v>
      </c>
      <c r="AC16630" s="279">
        <v>3850</v>
      </c>
      <c r="AE16630" s="248" t="s">
        <v>17167</v>
      </c>
      <c r="AF16630" s="249">
        <v>9902.5499999999993</v>
      </c>
      <c r="AH16630" s="228" t="s">
        <v>16037</v>
      </c>
      <c r="AI16630" s="229">
        <v>11274.5</v>
      </c>
      <c r="AK16630" s="207" t="s">
        <v>14510</v>
      </c>
      <c r="AL16630" s="208">
        <v>66308.509999999995</v>
      </c>
      <c r="AM16630" s="93"/>
      <c r="AN16630" s="93"/>
      <c r="AO16630" s="93"/>
    </row>
    <row r="16631" spans="28:41" x14ac:dyDescent="0.55000000000000004">
      <c r="AB16631" s="278" t="s">
        <v>47638</v>
      </c>
      <c r="AC16631" s="279">
        <v>48186.18</v>
      </c>
      <c r="AE16631" s="248" t="s">
        <v>38934</v>
      </c>
      <c r="AF16631" s="249">
        <v>13703</v>
      </c>
      <c r="AH16631" s="228" t="s">
        <v>16056</v>
      </c>
      <c r="AI16631" s="229">
        <v>209415.6</v>
      </c>
      <c r="AK16631" s="207" t="s">
        <v>14511</v>
      </c>
      <c r="AL16631" s="208">
        <v>104919.41</v>
      </c>
      <c r="AM16631" s="93"/>
      <c r="AN16631" s="93"/>
      <c r="AO16631" s="93"/>
    </row>
    <row r="16632" spans="28:41" x14ac:dyDescent="0.55000000000000004">
      <c r="AB16632" s="278" t="s">
        <v>47639</v>
      </c>
      <c r="AC16632" s="279">
        <v>45454.239999999998</v>
      </c>
      <c r="AE16632" s="248" t="s">
        <v>33242</v>
      </c>
      <c r="AF16632" s="249">
        <v>3321.25</v>
      </c>
      <c r="AH16632" s="228" t="s">
        <v>16057</v>
      </c>
      <c r="AI16632" s="229">
        <v>15451</v>
      </c>
      <c r="AK16632" s="207" t="s">
        <v>30338</v>
      </c>
      <c r="AL16632" s="208">
        <v>48383.42</v>
      </c>
      <c r="AM16632" s="93"/>
      <c r="AN16632" s="93"/>
      <c r="AO16632" s="93"/>
    </row>
    <row r="16633" spans="28:41" x14ac:dyDescent="0.55000000000000004">
      <c r="AB16633" s="278" t="s">
        <v>47640</v>
      </c>
      <c r="AC16633" s="279">
        <v>13331.6</v>
      </c>
      <c r="AE16633" s="248" t="s">
        <v>17168</v>
      </c>
      <c r="AF16633" s="249">
        <v>10000</v>
      </c>
      <c r="AH16633" s="228" t="s">
        <v>48425</v>
      </c>
      <c r="AI16633" s="229">
        <v>4957.88</v>
      </c>
      <c r="AK16633" s="207" t="s">
        <v>30339</v>
      </c>
      <c r="AL16633" s="208">
        <v>147560.95999999999</v>
      </c>
      <c r="AM16633" s="93"/>
      <c r="AN16633" s="93"/>
      <c r="AO16633" s="93"/>
    </row>
    <row r="16634" spans="28:41" x14ac:dyDescent="0.55000000000000004">
      <c r="AB16634" s="278" t="s">
        <v>47641</v>
      </c>
      <c r="AC16634" s="279">
        <v>851.19</v>
      </c>
      <c r="AE16634" s="248" t="s">
        <v>17169</v>
      </c>
      <c r="AF16634" s="249">
        <v>115740.2</v>
      </c>
      <c r="AH16634" s="228" t="s">
        <v>45966</v>
      </c>
      <c r="AI16634" s="229">
        <v>301000</v>
      </c>
      <c r="AK16634" s="207" t="s">
        <v>30340</v>
      </c>
      <c r="AL16634" s="208">
        <v>15650</v>
      </c>
      <c r="AM16634" s="93"/>
      <c r="AN16634" s="93"/>
      <c r="AO16634" s="93"/>
    </row>
    <row r="16635" spans="28:41" x14ac:dyDescent="0.55000000000000004">
      <c r="AB16635" s="278" t="s">
        <v>47642</v>
      </c>
      <c r="AC16635" s="279">
        <v>12109.52</v>
      </c>
      <c r="AE16635" s="248" t="s">
        <v>13214</v>
      </c>
      <c r="AF16635" s="249">
        <v>511907.94</v>
      </c>
      <c r="AH16635" s="228" t="s">
        <v>31681</v>
      </c>
      <c r="AI16635" s="229">
        <v>81921.039999999994</v>
      </c>
      <c r="AK16635" s="207" t="s">
        <v>30341</v>
      </c>
      <c r="AL16635" s="208">
        <v>936.73</v>
      </c>
      <c r="AM16635" s="93"/>
      <c r="AN16635" s="93"/>
      <c r="AO16635" s="93"/>
    </row>
    <row r="16636" spans="28:41" x14ac:dyDescent="0.55000000000000004">
      <c r="AB16636" s="278" t="s">
        <v>47643</v>
      </c>
      <c r="AC16636" s="279">
        <v>1392.57</v>
      </c>
      <c r="AE16636" s="248" t="s">
        <v>17170</v>
      </c>
      <c r="AF16636" s="249">
        <v>303107.83</v>
      </c>
      <c r="AH16636" s="228" t="s">
        <v>16060</v>
      </c>
      <c r="AI16636" s="229">
        <v>45142.879999999997</v>
      </c>
      <c r="AK16636" s="207" t="s">
        <v>30342</v>
      </c>
      <c r="AL16636" s="208">
        <v>49325</v>
      </c>
      <c r="AM16636" s="93"/>
      <c r="AN16636" s="93"/>
      <c r="AO16636" s="93"/>
    </row>
    <row r="16637" spans="28:41" x14ac:dyDescent="0.55000000000000004">
      <c r="AB16637" s="278" t="s">
        <v>47644</v>
      </c>
      <c r="AC16637" s="279">
        <v>17488.509999999998</v>
      </c>
      <c r="AE16637" s="248" t="s">
        <v>33243</v>
      </c>
      <c r="AF16637" s="249">
        <v>1746.1</v>
      </c>
      <c r="AH16637" s="228" t="s">
        <v>16061</v>
      </c>
      <c r="AI16637" s="229">
        <v>8239.3799999999992</v>
      </c>
      <c r="AK16637" s="207" t="s">
        <v>30343</v>
      </c>
      <c r="AL16637" s="208">
        <v>101.78</v>
      </c>
      <c r="AM16637" s="93"/>
      <c r="AN16637" s="93"/>
      <c r="AO16637" s="93"/>
    </row>
    <row r="16638" spans="28:41" x14ac:dyDescent="0.55000000000000004">
      <c r="AB16638" s="278" t="s">
        <v>47645</v>
      </c>
      <c r="AC16638" s="279">
        <v>20307.21</v>
      </c>
      <c r="AE16638" s="248" t="s">
        <v>17173</v>
      </c>
      <c r="AF16638" s="249">
        <v>39937.1</v>
      </c>
      <c r="AH16638" s="228" t="s">
        <v>40721</v>
      </c>
      <c r="AI16638" s="229">
        <v>45200</v>
      </c>
      <c r="AK16638" s="207" t="s">
        <v>30344</v>
      </c>
      <c r="AL16638" s="208">
        <v>332.9</v>
      </c>
      <c r="AM16638" s="93"/>
      <c r="AN16638" s="93"/>
      <c r="AO16638" s="93"/>
    </row>
    <row r="16639" spans="28:41" x14ac:dyDescent="0.55000000000000004">
      <c r="AB16639" s="278" t="s">
        <v>47646</v>
      </c>
      <c r="AC16639" s="279">
        <v>1475.67</v>
      </c>
      <c r="AE16639" s="248" t="s">
        <v>45984</v>
      </c>
      <c r="AF16639" s="249">
        <v>-7159.39</v>
      </c>
      <c r="AH16639" s="228" t="s">
        <v>48426</v>
      </c>
      <c r="AI16639" s="229">
        <v>6300</v>
      </c>
      <c r="AK16639" s="207" t="s">
        <v>14512</v>
      </c>
      <c r="AL16639" s="208">
        <v>43239.95</v>
      </c>
      <c r="AM16639" s="93"/>
      <c r="AN16639" s="93"/>
      <c r="AO16639" s="93"/>
    </row>
    <row r="16640" spans="28:41" x14ac:dyDescent="0.55000000000000004">
      <c r="AB16640" s="278" t="s">
        <v>47648</v>
      </c>
      <c r="AC16640" s="279">
        <v>10775.95</v>
      </c>
      <c r="AE16640" s="248" t="s">
        <v>62497</v>
      </c>
      <c r="AF16640" s="249">
        <v>7241.76</v>
      </c>
      <c r="AH16640" s="228" t="s">
        <v>16062</v>
      </c>
      <c r="AI16640" s="229">
        <v>111244.99</v>
      </c>
      <c r="AK16640" s="207" t="s">
        <v>14513</v>
      </c>
      <c r="AL16640" s="208">
        <v>407088.97</v>
      </c>
      <c r="AM16640" s="93"/>
      <c r="AN16640" s="93"/>
      <c r="AO16640" s="93"/>
    </row>
    <row r="16641" spans="28:41" x14ac:dyDescent="0.55000000000000004">
      <c r="AB16641" s="278" t="s">
        <v>50813</v>
      </c>
      <c r="AC16641" s="279">
        <v>3820.7</v>
      </c>
      <c r="AE16641" s="248" t="s">
        <v>17223</v>
      </c>
      <c r="AF16641" s="249">
        <v>97440</v>
      </c>
      <c r="AH16641" s="228" t="s">
        <v>50601</v>
      </c>
      <c r="AI16641" s="229">
        <v>10008.74</v>
      </c>
      <c r="AK16641" s="207" t="s">
        <v>30345</v>
      </c>
      <c r="AL16641" s="208">
        <v>27419.16</v>
      </c>
      <c r="AM16641" s="93"/>
      <c r="AN16641" s="93"/>
      <c r="AO16641" s="93"/>
    </row>
    <row r="16642" spans="28:41" x14ac:dyDescent="0.55000000000000004">
      <c r="AB16642" s="278" t="s">
        <v>47649</v>
      </c>
      <c r="AC16642" s="279">
        <v>313.81</v>
      </c>
      <c r="AE16642" s="248" t="s">
        <v>17224</v>
      </c>
      <c r="AF16642" s="249">
        <v>489070</v>
      </c>
      <c r="AH16642" s="228" t="s">
        <v>16064</v>
      </c>
      <c r="AI16642" s="229">
        <v>4</v>
      </c>
      <c r="AK16642" s="207" t="s">
        <v>30346</v>
      </c>
      <c r="AL16642" s="208">
        <v>196158.12</v>
      </c>
      <c r="AM16642" s="93"/>
      <c r="AN16642" s="93"/>
      <c r="AO16642" s="93"/>
    </row>
    <row r="16643" spans="28:41" x14ac:dyDescent="0.55000000000000004">
      <c r="AB16643" s="278" t="s">
        <v>56886</v>
      </c>
      <c r="AC16643" s="279">
        <v>2127.46</v>
      </c>
      <c r="AE16643" s="248" t="s">
        <v>17226</v>
      </c>
      <c r="AF16643" s="249">
        <v>580364.68000000005</v>
      </c>
      <c r="AH16643" s="228" t="s">
        <v>16065</v>
      </c>
      <c r="AI16643" s="229">
        <v>110686.41</v>
      </c>
      <c r="AK16643" s="207" t="s">
        <v>30347</v>
      </c>
      <c r="AL16643" s="208">
        <v>97160.01</v>
      </c>
      <c r="AM16643" s="93"/>
      <c r="AN16643" s="93"/>
      <c r="AO16643" s="93"/>
    </row>
    <row r="16644" spans="28:41" x14ac:dyDescent="0.55000000000000004">
      <c r="AB16644" s="278" t="s">
        <v>31309</v>
      </c>
      <c r="AC16644" s="279">
        <v>1000</v>
      </c>
      <c r="AE16644" s="248" t="s">
        <v>17227</v>
      </c>
      <c r="AF16644" s="249">
        <v>95200</v>
      </c>
      <c r="AH16644" s="228" t="s">
        <v>16095</v>
      </c>
      <c r="AI16644" s="229">
        <v>12610</v>
      </c>
      <c r="AK16644" s="207" t="s">
        <v>30348</v>
      </c>
      <c r="AL16644" s="208">
        <v>4464.88</v>
      </c>
      <c r="AM16644" s="93"/>
      <c r="AN16644" s="93"/>
      <c r="AO16644" s="93"/>
    </row>
    <row r="16645" spans="28:41" x14ac:dyDescent="0.55000000000000004">
      <c r="AB16645" s="278" t="s">
        <v>62925</v>
      </c>
      <c r="AC16645" s="279">
        <v>4356.6000000000004</v>
      </c>
      <c r="AE16645" s="248" t="s">
        <v>17228</v>
      </c>
      <c r="AF16645" s="249">
        <v>901184.25</v>
      </c>
      <c r="AH16645" s="228" t="s">
        <v>16096</v>
      </c>
      <c r="AI16645" s="229">
        <v>7770.48</v>
      </c>
      <c r="AK16645" s="207" t="s">
        <v>30349</v>
      </c>
      <c r="AL16645" s="208">
        <v>196.68</v>
      </c>
      <c r="AM16645" s="93"/>
      <c r="AN16645" s="93"/>
      <c r="AO16645" s="93"/>
    </row>
    <row r="16646" spans="28:41" x14ac:dyDescent="0.55000000000000004">
      <c r="AB16646" s="278" t="s">
        <v>31310</v>
      </c>
      <c r="AC16646" s="279">
        <v>4680</v>
      </c>
      <c r="AE16646" s="248" t="s">
        <v>33258</v>
      </c>
      <c r="AF16646" s="249">
        <v>70070.48</v>
      </c>
      <c r="AH16646" s="228" t="s">
        <v>16097</v>
      </c>
      <c r="AI16646" s="229">
        <v>46129.26</v>
      </c>
      <c r="AK16646" s="207" t="s">
        <v>30350</v>
      </c>
      <c r="AL16646" s="208">
        <v>43.26</v>
      </c>
      <c r="AM16646" s="93"/>
      <c r="AN16646" s="93"/>
      <c r="AO16646" s="93"/>
    </row>
    <row r="16647" spans="28:41" x14ac:dyDescent="0.55000000000000004">
      <c r="AB16647" s="278" t="s">
        <v>54622</v>
      </c>
      <c r="AC16647" s="279">
        <v>6119.41</v>
      </c>
      <c r="AE16647" s="248" t="s">
        <v>34697</v>
      </c>
      <c r="AF16647" s="249">
        <v>4585.59</v>
      </c>
      <c r="AH16647" s="228" t="s">
        <v>33161</v>
      </c>
      <c r="AI16647" s="229">
        <v>1971.5</v>
      </c>
      <c r="AK16647" s="207" t="s">
        <v>30351</v>
      </c>
      <c r="AL16647" s="208">
        <v>54997.95</v>
      </c>
      <c r="AM16647" s="93"/>
      <c r="AN16647" s="93"/>
      <c r="AO16647" s="93"/>
    </row>
    <row r="16648" spans="28:41" x14ac:dyDescent="0.55000000000000004">
      <c r="AB16648" s="278" t="s">
        <v>31311</v>
      </c>
      <c r="AC16648" s="279">
        <v>55960</v>
      </c>
      <c r="AE16648" s="248" t="s">
        <v>55577</v>
      </c>
      <c r="AF16648" s="249">
        <v>1085.27</v>
      </c>
      <c r="AH16648" s="228" t="s">
        <v>45967</v>
      </c>
      <c r="AI16648" s="229">
        <v>190856.76</v>
      </c>
      <c r="AK16648" s="207" t="s">
        <v>30352</v>
      </c>
      <c r="AL16648" s="208">
        <v>5082.74</v>
      </c>
      <c r="AM16648" s="93"/>
      <c r="AN16648" s="93"/>
      <c r="AO16648" s="93"/>
    </row>
    <row r="16649" spans="28:41" x14ac:dyDescent="0.55000000000000004">
      <c r="AB16649" s="278" t="s">
        <v>31312</v>
      </c>
      <c r="AC16649" s="279">
        <v>5512.26</v>
      </c>
      <c r="AE16649" s="248" t="s">
        <v>31780</v>
      </c>
      <c r="AF16649" s="249">
        <v>42278.29</v>
      </c>
      <c r="AH16649" s="228" t="s">
        <v>16098</v>
      </c>
      <c r="AI16649" s="229">
        <v>19713.28</v>
      </c>
      <c r="AK16649" s="207" t="s">
        <v>30353</v>
      </c>
      <c r="AL16649" s="208">
        <v>17.5</v>
      </c>
      <c r="AM16649" s="93"/>
      <c r="AN16649" s="93"/>
      <c r="AO16649" s="93"/>
    </row>
    <row r="16650" spans="28:41" x14ac:dyDescent="0.55000000000000004">
      <c r="AB16650" s="278" t="s">
        <v>31313</v>
      </c>
      <c r="AC16650" s="279">
        <v>13841.43</v>
      </c>
      <c r="AE16650" s="248" t="s">
        <v>33259</v>
      </c>
      <c r="AF16650" s="249">
        <v>6362.2</v>
      </c>
      <c r="AH16650" s="228" t="s">
        <v>16099</v>
      </c>
      <c r="AI16650" s="229">
        <v>980</v>
      </c>
      <c r="AK16650" s="207" t="s">
        <v>30354</v>
      </c>
      <c r="AL16650" s="208">
        <v>25940.12</v>
      </c>
      <c r="AM16650" s="93"/>
      <c r="AN16650" s="93"/>
      <c r="AO16650" s="93"/>
    </row>
    <row r="16651" spans="28:41" x14ac:dyDescent="0.55000000000000004">
      <c r="AB16651" s="278" t="s">
        <v>62926</v>
      </c>
      <c r="AC16651" s="279">
        <v>317.74</v>
      </c>
      <c r="AE16651" s="248" t="s">
        <v>55578</v>
      </c>
      <c r="AF16651" s="249">
        <v>2944.12</v>
      </c>
      <c r="AH16651" s="228" t="s">
        <v>16100</v>
      </c>
      <c r="AI16651" s="229">
        <v>7594.48</v>
      </c>
      <c r="AK16651" s="207" t="s">
        <v>14514</v>
      </c>
      <c r="AL16651" s="208">
        <v>463845.47</v>
      </c>
      <c r="AM16651" s="93"/>
      <c r="AN16651" s="93"/>
      <c r="AO16651" s="93"/>
    </row>
    <row r="16652" spans="28:41" x14ac:dyDescent="0.55000000000000004">
      <c r="AB16652" s="278" t="s">
        <v>56887</v>
      </c>
      <c r="AC16652" s="279">
        <v>8897.43</v>
      </c>
      <c r="AE16652" s="248" t="s">
        <v>31781</v>
      </c>
      <c r="AF16652" s="249">
        <v>21140.54</v>
      </c>
      <c r="AH16652" s="228" t="s">
        <v>16104</v>
      </c>
      <c r="AI16652" s="229">
        <v>4735.8999999999996</v>
      </c>
      <c r="AK16652" s="207" t="s">
        <v>30355</v>
      </c>
      <c r="AL16652" s="208">
        <v>-1722.94</v>
      </c>
      <c r="AM16652" s="93"/>
      <c r="AN16652" s="93"/>
      <c r="AO16652" s="93"/>
    </row>
    <row r="16653" spans="28:41" x14ac:dyDescent="0.55000000000000004">
      <c r="AB16653" s="278" t="s">
        <v>31315</v>
      </c>
      <c r="AC16653" s="279">
        <v>22166.91</v>
      </c>
      <c r="AE16653" s="248" t="s">
        <v>33260</v>
      </c>
      <c r="AF16653" s="249">
        <v>16908.599999999999</v>
      </c>
      <c r="AH16653" s="228" t="s">
        <v>54221</v>
      </c>
      <c r="AI16653" s="229">
        <v>12</v>
      </c>
      <c r="AK16653" s="207" t="s">
        <v>30356</v>
      </c>
      <c r="AL16653" s="208">
        <v>6281.75</v>
      </c>
      <c r="AM16653" s="93"/>
      <c r="AN16653" s="93"/>
      <c r="AO16653" s="93"/>
    </row>
    <row r="16654" spans="28:41" x14ac:dyDescent="0.55000000000000004">
      <c r="AB16654" s="278" t="s">
        <v>49468</v>
      </c>
      <c r="AC16654" s="279">
        <v>1374.43</v>
      </c>
      <c r="AE16654" s="248" t="s">
        <v>33261</v>
      </c>
      <c r="AF16654" s="249">
        <v>3769492.63</v>
      </c>
      <c r="AH16654" s="228" t="s">
        <v>48427</v>
      </c>
      <c r="AI16654" s="229">
        <v>26282.27</v>
      </c>
      <c r="AK16654" s="207" t="s">
        <v>30357</v>
      </c>
      <c r="AL16654" s="208">
        <v>480.59</v>
      </c>
      <c r="AM16654" s="93"/>
      <c r="AN16654" s="93"/>
      <c r="AO16654" s="93"/>
    </row>
    <row r="16655" spans="28:41" x14ac:dyDescent="0.55000000000000004">
      <c r="AB16655" s="278" t="s">
        <v>31347</v>
      </c>
      <c r="AC16655" s="279">
        <v>10667.97</v>
      </c>
      <c r="AE16655" s="248" t="s">
        <v>60881</v>
      </c>
      <c r="AF16655" s="249">
        <v>1707.85</v>
      </c>
      <c r="AH16655" s="228" t="s">
        <v>45968</v>
      </c>
      <c r="AI16655" s="229">
        <v>27875</v>
      </c>
      <c r="AK16655" s="207" t="s">
        <v>30358</v>
      </c>
      <c r="AL16655" s="208">
        <v>1361.89</v>
      </c>
      <c r="AM16655" s="93"/>
      <c r="AN16655" s="93"/>
      <c r="AO16655" s="93"/>
    </row>
    <row r="16656" spans="28:41" x14ac:dyDescent="0.55000000000000004">
      <c r="AB16656" s="278" t="s">
        <v>31349</v>
      </c>
      <c r="AC16656" s="279">
        <v>776.17</v>
      </c>
      <c r="AE16656" s="248" t="s">
        <v>40729</v>
      </c>
      <c r="AF16656" s="249">
        <v>4384.8</v>
      </c>
      <c r="AH16656" s="228" t="s">
        <v>45969</v>
      </c>
      <c r="AI16656" s="229">
        <v>4202.28</v>
      </c>
      <c r="AK16656" s="207" t="s">
        <v>30359</v>
      </c>
      <c r="AL16656" s="208">
        <v>150</v>
      </c>
      <c r="AM16656" s="93"/>
      <c r="AN16656" s="93"/>
      <c r="AO16656" s="93"/>
    </row>
    <row r="16657" spans="28:41" x14ac:dyDescent="0.55000000000000004">
      <c r="AB16657" s="278" t="s">
        <v>31350</v>
      </c>
      <c r="AC16657" s="279">
        <v>481.71</v>
      </c>
      <c r="AE16657" s="248" t="s">
        <v>17233</v>
      </c>
      <c r="AF16657" s="249">
        <v>5152.5</v>
      </c>
      <c r="AH16657" s="228" t="s">
        <v>16123</v>
      </c>
      <c r="AI16657" s="229">
        <v>85026.59</v>
      </c>
      <c r="AK16657" s="207" t="s">
        <v>30360</v>
      </c>
      <c r="AL16657" s="208">
        <v>80802.77</v>
      </c>
      <c r="AM16657" s="93"/>
      <c r="AN16657" s="93"/>
      <c r="AO16657" s="93"/>
    </row>
    <row r="16658" spans="28:41" x14ac:dyDescent="0.55000000000000004">
      <c r="AB16658" s="278" t="s">
        <v>31352</v>
      </c>
      <c r="AC16658" s="279">
        <v>2367.75</v>
      </c>
      <c r="AE16658" s="248" t="s">
        <v>17234</v>
      </c>
      <c r="AF16658" s="249">
        <v>3430</v>
      </c>
      <c r="AH16658" s="228" t="s">
        <v>16124</v>
      </c>
      <c r="AI16658" s="229">
        <v>45937.59</v>
      </c>
      <c r="AK16658" s="207" t="s">
        <v>30361</v>
      </c>
      <c r="AL16658" s="208">
        <v>13503</v>
      </c>
      <c r="AM16658" s="93"/>
      <c r="AN16658" s="93"/>
      <c r="AO16658" s="93"/>
    </row>
    <row r="16659" spans="28:41" x14ac:dyDescent="0.55000000000000004">
      <c r="AB16659" s="278" t="s">
        <v>49469</v>
      </c>
      <c r="AC16659" s="279">
        <v>84.54</v>
      </c>
      <c r="AE16659" s="248" t="s">
        <v>13218</v>
      </c>
      <c r="AF16659" s="249">
        <v>450989.58</v>
      </c>
      <c r="AH16659" s="228" t="s">
        <v>47445</v>
      </c>
      <c r="AI16659" s="229">
        <v>18853.23</v>
      </c>
      <c r="AK16659" s="207" t="s">
        <v>30362</v>
      </c>
      <c r="AL16659" s="208">
        <v>4106</v>
      </c>
      <c r="AM16659" s="93"/>
      <c r="AN16659" s="93"/>
      <c r="AO16659" s="93"/>
    </row>
    <row r="16660" spans="28:41" x14ac:dyDescent="0.55000000000000004">
      <c r="AB16660" s="278" t="s">
        <v>50814</v>
      </c>
      <c r="AC16660" s="279">
        <v>205.15</v>
      </c>
      <c r="AE16660" s="248" t="s">
        <v>17235</v>
      </c>
      <c r="AF16660" s="249">
        <v>555267.69999999995</v>
      </c>
      <c r="AH16660" s="228" t="s">
        <v>45970</v>
      </c>
      <c r="AI16660" s="229">
        <v>55442.63</v>
      </c>
      <c r="AK16660" s="207" t="s">
        <v>30363</v>
      </c>
      <c r="AL16660" s="208">
        <v>45294</v>
      </c>
      <c r="AM16660" s="93"/>
      <c r="AN16660" s="93"/>
      <c r="AO16660" s="93"/>
    </row>
    <row r="16661" spans="28:41" x14ac:dyDescent="0.55000000000000004">
      <c r="AB16661" s="278" t="s">
        <v>49470</v>
      </c>
      <c r="AC16661" s="279">
        <v>357.51</v>
      </c>
      <c r="AE16661" s="248" t="s">
        <v>17236</v>
      </c>
      <c r="AF16661" s="249">
        <v>182427.58</v>
      </c>
      <c r="AH16661" s="228" t="s">
        <v>16126</v>
      </c>
      <c r="AI16661" s="229">
        <v>15683.5</v>
      </c>
      <c r="AK16661" s="207" t="s">
        <v>30364</v>
      </c>
      <c r="AL16661" s="208">
        <v>18862</v>
      </c>
      <c r="AM16661" s="93"/>
      <c r="AN16661" s="93"/>
      <c r="AO16661" s="93"/>
    </row>
    <row r="16662" spans="28:41" x14ac:dyDescent="0.55000000000000004">
      <c r="AB16662" s="278" t="s">
        <v>49471</v>
      </c>
      <c r="AC16662" s="279">
        <v>626.85</v>
      </c>
      <c r="AE16662" s="248" t="s">
        <v>17237</v>
      </c>
      <c r="AF16662" s="249">
        <v>24779</v>
      </c>
      <c r="AH16662" s="228" t="s">
        <v>16127</v>
      </c>
      <c r="AI16662" s="229">
        <v>3565</v>
      </c>
      <c r="AK16662" s="207" t="s">
        <v>14515</v>
      </c>
      <c r="AL16662" s="208">
        <v>8420.9699999999993</v>
      </c>
      <c r="AM16662" s="93"/>
      <c r="AN16662" s="93"/>
      <c r="AO16662" s="93"/>
    </row>
    <row r="16663" spans="28:41" x14ac:dyDescent="0.55000000000000004">
      <c r="AB16663" s="278" t="s">
        <v>31353</v>
      </c>
      <c r="AC16663" s="279">
        <v>1647.34</v>
      </c>
      <c r="AE16663" s="248" t="s">
        <v>17238</v>
      </c>
      <c r="AF16663" s="249">
        <v>498501.36</v>
      </c>
      <c r="AH16663" s="228" t="s">
        <v>38884</v>
      </c>
      <c r="AI16663" s="229">
        <v>1283</v>
      </c>
      <c r="AK16663" s="207" t="s">
        <v>14516</v>
      </c>
      <c r="AL16663" s="208">
        <v>98.55</v>
      </c>
      <c r="AM16663" s="93"/>
      <c r="AN16663" s="93"/>
      <c r="AO16663" s="93"/>
    </row>
    <row r="16664" spans="28:41" x14ac:dyDescent="0.55000000000000004">
      <c r="AB16664" s="278" t="s">
        <v>31371</v>
      </c>
      <c r="AC16664" s="279">
        <v>970.76</v>
      </c>
      <c r="AE16664" s="248" t="s">
        <v>17239</v>
      </c>
      <c r="AF16664" s="249">
        <v>5015.47</v>
      </c>
      <c r="AH16664" s="228" t="s">
        <v>49323</v>
      </c>
      <c r="AI16664" s="229">
        <v>10127</v>
      </c>
      <c r="AK16664" s="207" t="s">
        <v>14518</v>
      </c>
      <c r="AL16664" s="208">
        <v>2018.78</v>
      </c>
      <c r="AM16664" s="93"/>
      <c r="AN16664" s="93"/>
      <c r="AO16664" s="93"/>
    </row>
    <row r="16665" spans="28:41" x14ac:dyDescent="0.55000000000000004">
      <c r="AB16665" s="278" t="s">
        <v>31373</v>
      </c>
      <c r="AC16665" s="279">
        <v>8222.27</v>
      </c>
      <c r="AE16665" s="248" t="s">
        <v>54253</v>
      </c>
      <c r="AF16665" s="249">
        <v>25820.29</v>
      </c>
      <c r="AH16665" s="228" t="s">
        <v>16205</v>
      </c>
      <c r="AI16665" s="229">
        <v>19063.34</v>
      </c>
      <c r="AK16665" s="207" t="s">
        <v>14519</v>
      </c>
      <c r="AL16665" s="208">
        <v>1969.36</v>
      </c>
      <c r="AM16665" s="93"/>
      <c r="AN16665" s="93"/>
      <c r="AO16665" s="93"/>
    </row>
    <row r="16666" spans="28:41" x14ac:dyDescent="0.55000000000000004">
      <c r="AB16666" s="278" t="s">
        <v>31374</v>
      </c>
      <c r="AC16666" s="279">
        <v>7395.27</v>
      </c>
      <c r="AE16666" s="248" t="s">
        <v>17240</v>
      </c>
      <c r="AF16666" s="249">
        <v>918.65</v>
      </c>
      <c r="AH16666" s="228" t="s">
        <v>16206</v>
      </c>
      <c r="AI16666" s="229">
        <v>298725</v>
      </c>
      <c r="AK16666" s="207" t="s">
        <v>30365</v>
      </c>
      <c r="AL16666" s="208">
        <v>1782.34</v>
      </c>
      <c r="AM16666" s="93"/>
      <c r="AN16666" s="93"/>
      <c r="AO16666" s="93"/>
    </row>
    <row r="16667" spans="28:41" x14ac:dyDescent="0.55000000000000004">
      <c r="AB16667" s="278" t="s">
        <v>31376</v>
      </c>
      <c r="AC16667" s="279">
        <v>791.16</v>
      </c>
      <c r="AE16667" s="248" t="s">
        <v>40730</v>
      </c>
      <c r="AF16667" s="249">
        <v>63762.87</v>
      </c>
      <c r="AH16667" s="228" t="s">
        <v>48428</v>
      </c>
      <c r="AI16667" s="229">
        <v>5193.51</v>
      </c>
      <c r="AK16667" s="207" t="s">
        <v>30366</v>
      </c>
      <c r="AL16667" s="208">
        <v>20424</v>
      </c>
      <c r="AM16667" s="93"/>
      <c r="AN16667" s="93"/>
      <c r="AO16667" s="93"/>
    </row>
    <row r="16668" spans="28:41" x14ac:dyDescent="0.55000000000000004">
      <c r="AB16668" s="278" t="s">
        <v>31377</v>
      </c>
      <c r="AC16668" s="279">
        <v>395.85</v>
      </c>
      <c r="AE16668" s="248" t="s">
        <v>59964</v>
      </c>
      <c r="AF16668" s="249">
        <v>10275</v>
      </c>
      <c r="AH16668" s="228" t="s">
        <v>16207</v>
      </c>
      <c r="AI16668" s="229">
        <v>470378.86</v>
      </c>
      <c r="AK16668" s="207" t="s">
        <v>30367</v>
      </c>
      <c r="AL16668" s="208">
        <v>24400</v>
      </c>
      <c r="AM16668" s="93"/>
      <c r="AN16668" s="93"/>
      <c r="AO16668" s="93"/>
    </row>
    <row r="16669" spans="28:41" x14ac:dyDescent="0.55000000000000004">
      <c r="AB16669" s="278" t="s">
        <v>31378</v>
      </c>
      <c r="AC16669" s="279">
        <v>66936</v>
      </c>
      <c r="AE16669" s="248" t="s">
        <v>59449</v>
      </c>
      <c r="AF16669" s="249">
        <v>1320</v>
      </c>
      <c r="AH16669" s="228" t="s">
        <v>54222</v>
      </c>
      <c r="AI16669" s="229">
        <v>17500</v>
      </c>
      <c r="AK16669" s="207" t="s">
        <v>30368</v>
      </c>
      <c r="AL16669" s="208">
        <v>1848.24</v>
      </c>
      <c r="AM16669" s="93"/>
      <c r="AN16669" s="93"/>
      <c r="AO16669" s="93"/>
    </row>
    <row r="16670" spans="28:41" x14ac:dyDescent="0.55000000000000004">
      <c r="AB16670" s="278" t="s">
        <v>31379</v>
      </c>
      <c r="AC16670" s="279">
        <v>1400</v>
      </c>
      <c r="AE16670" s="248" t="s">
        <v>17241</v>
      </c>
      <c r="AF16670" s="249">
        <v>817327.2</v>
      </c>
      <c r="AH16670" s="228" t="s">
        <v>16208</v>
      </c>
      <c r="AI16670" s="229">
        <v>17402.25</v>
      </c>
      <c r="AK16670" s="207" t="s">
        <v>30369</v>
      </c>
      <c r="AL16670" s="208">
        <v>4305.41</v>
      </c>
      <c r="AM16670" s="93"/>
      <c r="AN16670" s="93"/>
      <c r="AO16670" s="93"/>
    </row>
    <row r="16671" spans="28:41" x14ac:dyDescent="0.55000000000000004">
      <c r="AB16671" s="278" t="s">
        <v>49472</v>
      </c>
      <c r="AC16671" s="279">
        <v>15226.29</v>
      </c>
      <c r="AE16671" s="248" t="s">
        <v>13219</v>
      </c>
      <c r="AF16671" s="249">
        <v>99588.57</v>
      </c>
      <c r="AH16671" s="228" t="s">
        <v>16209</v>
      </c>
      <c r="AI16671" s="229">
        <v>34620.25</v>
      </c>
      <c r="AK16671" s="207" t="s">
        <v>30370</v>
      </c>
      <c r="AL16671" s="208">
        <v>1597.08</v>
      </c>
      <c r="AM16671" s="93"/>
      <c r="AN16671" s="93"/>
      <c r="AO16671" s="93"/>
    </row>
    <row r="16672" spans="28:41" x14ac:dyDescent="0.55000000000000004">
      <c r="AB16672" s="278" t="s">
        <v>31383</v>
      </c>
      <c r="AC16672" s="279">
        <v>96331.23</v>
      </c>
      <c r="AE16672" s="248" t="s">
        <v>50611</v>
      </c>
      <c r="AF16672" s="249">
        <v>41216.129999999997</v>
      </c>
      <c r="AH16672" s="228" t="s">
        <v>48429</v>
      </c>
      <c r="AI16672" s="229">
        <v>116688.75</v>
      </c>
      <c r="AK16672" s="207" t="s">
        <v>30371</v>
      </c>
      <c r="AL16672" s="208">
        <v>29987.27</v>
      </c>
      <c r="AM16672" s="93"/>
      <c r="AN16672" s="93"/>
      <c r="AO16672" s="93"/>
    </row>
    <row r="16673" spans="28:41" x14ac:dyDescent="0.55000000000000004">
      <c r="AB16673" s="278" t="s">
        <v>31459</v>
      </c>
      <c r="AC16673" s="279">
        <v>3928.47</v>
      </c>
      <c r="AE16673" s="248" t="s">
        <v>17242</v>
      </c>
      <c r="AF16673" s="249">
        <v>417299.48</v>
      </c>
      <c r="AH16673" s="228" t="s">
        <v>16211</v>
      </c>
      <c r="AI16673" s="229">
        <v>4372.67</v>
      </c>
      <c r="AK16673" s="207" t="s">
        <v>30372</v>
      </c>
      <c r="AL16673" s="208">
        <v>5036</v>
      </c>
      <c r="AM16673" s="93"/>
      <c r="AN16673" s="93"/>
      <c r="AO16673" s="93"/>
    </row>
    <row r="16674" spans="28:41" x14ac:dyDescent="0.55000000000000004">
      <c r="AB16674" s="278" t="s">
        <v>31460</v>
      </c>
      <c r="AC16674" s="279">
        <v>120944.43</v>
      </c>
      <c r="AE16674" s="248" t="s">
        <v>17254</v>
      </c>
      <c r="AF16674" s="249">
        <v>54597.36</v>
      </c>
      <c r="AH16674" s="228" t="s">
        <v>54223</v>
      </c>
      <c r="AI16674" s="229">
        <v>2732</v>
      </c>
      <c r="AK16674" s="207" t="s">
        <v>30373</v>
      </c>
      <c r="AL16674" s="208">
        <v>64032</v>
      </c>
      <c r="AM16674" s="93"/>
      <c r="AN16674" s="93"/>
      <c r="AO16674" s="93"/>
    </row>
    <row r="16675" spans="28:41" x14ac:dyDescent="0.55000000000000004">
      <c r="AB16675" s="278" t="s">
        <v>54624</v>
      </c>
      <c r="AC16675" s="279">
        <v>2056.06</v>
      </c>
      <c r="AE16675" s="248" t="s">
        <v>40731</v>
      </c>
      <c r="AF16675" s="249">
        <v>14374.98</v>
      </c>
      <c r="AH16675" s="228" t="s">
        <v>50602</v>
      </c>
      <c r="AI16675" s="229">
        <v>2051.67</v>
      </c>
      <c r="AK16675" s="207" t="s">
        <v>30374</v>
      </c>
      <c r="AL16675" s="208">
        <v>57400</v>
      </c>
      <c r="AM16675" s="93"/>
      <c r="AN16675" s="93"/>
      <c r="AO16675" s="93"/>
    </row>
    <row r="16676" spans="28:41" x14ac:dyDescent="0.55000000000000004">
      <c r="AB16676" s="278" t="s">
        <v>31461</v>
      </c>
      <c r="AC16676" s="279">
        <v>9710.0499999999993</v>
      </c>
      <c r="AE16676" s="248" t="s">
        <v>58012</v>
      </c>
      <c r="AF16676" s="249">
        <v>6847.2</v>
      </c>
      <c r="AH16676" s="228" t="s">
        <v>33171</v>
      </c>
      <c r="AI16676" s="229">
        <v>57370.29</v>
      </c>
      <c r="AK16676" s="207" t="s">
        <v>30375</v>
      </c>
      <c r="AL16676" s="208">
        <v>49689.120000000003</v>
      </c>
      <c r="AM16676" s="93"/>
      <c r="AN16676" s="93"/>
      <c r="AO16676" s="93"/>
    </row>
    <row r="16677" spans="28:41" x14ac:dyDescent="0.55000000000000004">
      <c r="AB16677" s="278" t="s">
        <v>31462</v>
      </c>
      <c r="AC16677" s="279">
        <v>14337.03</v>
      </c>
      <c r="AE16677" s="248" t="s">
        <v>17255</v>
      </c>
      <c r="AF16677" s="249">
        <v>5744.57</v>
      </c>
      <c r="AH16677" s="228" t="s">
        <v>16212</v>
      </c>
      <c r="AI16677" s="229">
        <v>42920.53</v>
      </c>
      <c r="AK16677" s="207" t="s">
        <v>30376</v>
      </c>
      <c r="AL16677" s="208">
        <v>8192.32</v>
      </c>
      <c r="AM16677" s="93"/>
      <c r="AN16677" s="93"/>
      <c r="AO16677" s="93"/>
    </row>
    <row r="16678" spans="28:41" x14ac:dyDescent="0.55000000000000004">
      <c r="AB16678" s="278" t="s">
        <v>31464</v>
      </c>
      <c r="AC16678" s="279">
        <v>291.07</v>
      </c>
      <c r="AE16678" s="248" t="s">
        <v>31789</v>
      </c>
      <c r="AF16678" s="249">
        <v>6124</v>
      </c>
      <c r="AH16678" s="228" t="s">
        <v>33172</v>
      </c>
      <c r="AI16678" s="229">
        <v>4446372.5</v>
      </c>
      <c r="AK16678" s="207" t="s">
        <v>30377</v>
      </c>
      <c r="AL16678" s="208">
        <v>10772.6</v>
      </c>
      <c r="AM16678" s="93"/>
      <c r="AN16678" s="93"/>
      <c r="AO16678" s="93"/>
    </row>
    <row r="16679" spans="28:41" x14ac:dyDescent="0.55000000000000004">
      <c r="AB16679" s="278" t="s">
        <v>31465</v>
      </c>
      <c r="AC16679" s="279">
        <v>1121.51</v>
      </c>
      <c r="AE16679" s="248" t="s">
        <v>17257</v>
      </c>
      <c r="AF16679" s="249">
        <v>7038.45</v>
      </c>
      <c r="AH16679" s="228" t="s">
        <v>36048</v>
      </c>
      <c r="AI16679" s="229">
        <v>3158347</v>
      </c>
      <c r="AK16679" s="207" t="s">
        <v>30378</v>
      </c>
      <c r="AL16679" s="208">
        <v>6326.19</v>
      </c>
      <c r="AM16679" s="93"/>
      <c r="AN16679" s="93"/>
      <c r="AO16679" s="93"/>
    </row>
    <row r="16680" spans="28:41" x14ac:dyDescent="0.55000000000000004">
      <c r="AB16680" s="278" t="s">
        <v>31466</v>
      </c>
      <c r="AC16680" s="279">
        <v>518.54999999999995</v>
      </c>
      <c r="AE16680" s="248" t="s">
        <v>17279</v>
      </c>
      <c r="AF16680" s="249">
        <v>82081.31</v>
      </c>
      <c r="AH16680" s="228" t="s">
        <v>16215</v>
      </c>
      <c r="AI16680" s="229">
        <v>120</v>
      </c>
      <c r="AK16680" s="207" t="s">
        <v>30379</v>
      </c>
      <c r="AL16680" s="208">
        <v>502.22</v>
      </c>
      <c r="AM16680" s="93"/>
      <c r="AN16680" s="93"/>
      <c r="AO16680" s="93"/>
    </row>
    <row r="16681" spans="28:41" x14ac:dyDescent="0.55000000000000004">
      <c r="AB16681" s="278" t="s">
        <v>31493</v>
      </c>
      <c r="AC16681" s="279">
        <v>7083.33</v>
      </c>
      <c r="AE16681" s="248" t="s">
        <v>47458</v>
      </c>
      <c r="AF16681" s="249">
        <v>30809.040000000001</v>
      </c>
      <c r="AH16681" s="228" t="s">
        <v>16216</v>
      </c>
      <c r="AI16681" s="229">
        <v>158130.31</v>
      </c>
      <c r="AK16681" s="207" t="s">
        <v>30380</v>
      </c>
      <c r="AL16681" s="208">
        <v>1820.76</v>
      </c>
      <c r="AM16681" s="93"/>
      <c r="AN16681" s="93"/>
      <c r="AO16681" s="93"/>
    </row>
    <row r="16682" spans="28:41" x14ac:dyDescent="0.55000000000000004">
      <c r="AB16682" s="278" t="s">
        <v>31494</v>
      </c>
      <c r="AC16682" s="279">
        <v>2000</v>
      </c>
      <c r="AE16682" s="248" t="s">
        <v>58013</v>
      </c>
      <c r="AF16682" s="249">
        <v>1115</v>
      </c>
      <c r="AH16682" s="228" t="s">
        <v>16218</v>
      </c>
      <c r="AI16682" s="229">
        <v>674394.14</v>
      </c>
      <c r="AK16682" s="207" t="s">
        <v>30381</v>
      </c>
      <c r="AL16682" s="208">
        <v>99711.83</v>
      </c>
      <c r="AM16682" s="93"/>
      <c r="AN16682" s="93"/>
      <c r="AO16682" s="93"/>
    </row>
    <row r="16683" spans="28:41" x14ac:dyDescent="0.55000000000000004">
      <c r="AB16683" s="278" t="s">
        <v>47650</v>
      </c>
      <c r="AC16683" s="279">
        <v>40080</v>
      </c>
      <c r="AE16683" s="248" t="s">
        <v>17280</v>
      </c>
      <c r="AF16683" s="249">
        <v>8687.93</v>
      </c>
      <c r="AH16683" s="228" t="s">
        <v>16219</v>
      </c>
      <c r="AI16683" s="229">
        <v>787457.87</v>
      </c>
      <c r="AK16683" s="207" t="s">
        <v>30382</v>
      </c>
      <c r="AL16683" s="208">
        <v>5555.24</v>
      </c>
      <c r="AM16683" s="93"/>
      <c r="AN16683" s="93"/>
      <c r="AO16683" s="93"/>
    </row>
    <row r="16684" spans="28:41" x14ac:dyDescent="0.55000000000000004">
      <c r="AB16684" s="278" t="s">
        <v>47651</v>
      </c>
      <c r="AC16684" s="279">
        <v>6500</v>
      </c>
      <c r="AE16684" s="248" t="s">
        <v>17300</v>
      </c>
      <c r="AF16684" s="249">
        <v>10090.08</v>
      </c>
      <c r="AH16684" s="228" t="s">
        <v>16220</v>
      </c>
      <c r="AI16684" s="229">
        <v>89492.46</v>
      </c>
      <c r="AK16684" s="207" t="s">
        <v>30383</v>
      </c>
      <c r="AL16684" s="208">
        <v>311477.71999999997</v>
      </c>
      <c r="AM16684" s="93"/>
      <c r="AN16684" s="93"/>
      <c r="AO16684" s="93"/>
    </row>
    <row r="16685" spans="28:41" x14ac:dyDescent="0.55000000000000004">
      <c r="AB16685" s="278" t="s">
        <v>49473</v>
      </c>
      <c r="AC16685" s="279">
        <v>3680</v>
      </c>
      <c r="AE16685" s="248" t="s">
        <v>59965</v>
      </c>
      <c r="AF16685" s="249">
        <v>28289.56</v>
      </c>
      <c r="AH16685" s="228" t="s">
        <v>16221</v>
      </c>
      <c r="AI16685" s="229">
        <v>30523.15</v>
      </c>
      <c r="AK16685" s="207" t="s">
        <v>30384</v>
      </c>
      <c r="AL16685" s="208">
        <v>418.45</v>
      </c>
      <c r="AM16685" s="93"/>
      <c r="AN16685" s="93"/>
      <c r="AO16685" s="93"/>
    </row>
    <row r="16686" spans="28:41" x14ac:dyDescent="0.55000000000000004">
      <c r="AB16686" s="278" t="s">
        <v>31496</v>
      </c>
      <c r="AC16686" s="279">
        <v>4486.3500000000004</v>
      </c>
      <c r="AE16686" s="248" t="s">
        <v>17301</v>
      </c>
      <c r="AF16686" s="249">
        <v>2678.11</v>
      </c>
      <c r="AH16686" s="228" t="s">
        <v>13110</v>
      </c>
      <c r="AI16686" s="229">
        <v>397292.54</v>
      </c>
      <c r="AK16686" s="207" t="s">
        <v>30385</v>
      </c>
      <c r="AL16686" s="208">
        <v>14744.55</v>
      </c>
      <c r="AM16686" s="93"/>
      <c r="AN16686" s="93"/>
      <c r="AO16686" s="93"/>
    </row>
    <row r="16687" spans="28:41" x14ac:dyDescent="0.55000000000000004">
      <c r="AB16687" s="278" t="s">
        <v>31501</v>
      </c>
      <c r="AC16687" s="279">
        <v>9000</v>
      </c>
      <c r="AE16687" s="248" t="s">
        <v>17302</v>
      </c>
      <c r="AF16687" s="249">
        <v>2</v>
      </c>
      <c r="AH16687" s="228" t="s">
        <v>38889</v>
      </c>
      <c r="AI16687" s="229">
        <v>120883.55</v>
      </c>
      <c r="AK16687" s="207" t="s">
        <v>30386</v>
      </c>
      <c r="AL16687" s="208">
        <v>15375</v>
      </c>
      <c r="AM16687" s="93"/>
      <c r="AN16687" s="93"/>
      <c r="AO16687" s="93"/>
    </row>
    <row r="16688" spans="28:41" x14ac:dyDescent="0.55000000000000004">
      <c r="AB16688" s="278" t="s">
        <v>31502</v>
      </c>
      <c r="AC16688" s="279">
        <v>295.83</v>
      </c>
      <c r="AE16688" s="248" t="s">
        <v>17305</v>
      </c>
      <c r="AF16688" s="249">
        <v>1533</v>
      </c>
      <c r="AH16688" s="228" t="s">
        <v>48430</v>
      </c>
      <c r="AI16688" s="229">
        <v>11905</v>
      </c>
      <c r="AK16688" s="207" t="s">
        <v>30387</v>
      </c>
      <c r="AL16688" s="208">
        <v>22570</v>
      </c>
      <c r="AM16688" s="93"/>
      <c r="AN16688" s="93"/>
      <c r="AO16688" s="93"/>
    </row>
    <row r="16689" spans="28:41" x14ac:dyDescent="0.55000000000000004">
      <c r="AB16689" s="278" t="s">
        <v>56891</v>
      </c>
      <c r="AC16689" s="279">
        <v>3153.33</v>
      </c>
      <c r="AE16689" s="248" t="s">
        <v>62871</v>
      </c>
      <c r="AF16689" s="249">
        <v>49860</v>
      </c>
      <c r="AH16689" s="228" t="s">
        <v>54224</v>
      </c>
      <c r="AI16689" s="229">
        <v>1398.78</v>
      </c>
      <c r="AK16689" s="207" t="s">
        <v>30388</v>
      </c>
      <c r="AL16689" s="208">
        <v>1726.65</v>
      </c>
      <c r="AM16689" s="93"/>
      <c r="AN16689" s="93"/>
      <c r="AO16689" s="93"/>
    </row>
    <row r="16690" spans="28:41" x14ac:dyDescent="0.55000000000000004">
      <c r="AB16690" s="278" t="s">
        <v>31506</v>
      </c>
      <c r="AC16690" s="279">
        <v>16815.2</v>
      </c>
      <c r="AE16690" s="248" t="s">
        <v>54255</v>
      </c>
      <c r="AF16690" s="249">
        <v>15077.2</v>
      </c>
      <c r="AH16690" s="228" t="s">
        <v>16222</v>
      </c>
      <c r="AI16690" s="229">
        <v>863.61</v>
      </c>
      <c r="AK16690" s="207" t="s">
        <v>30389</v>
      </c>
      <c r="AL16690" s="208">
        <v>91.31</v>
      </c>
      <c r="AM16690" s="93"/>
      <c r="AN16690" s="93"/>
      <c r="AO16690" s="93"/>
    </row>
    <row r="16691" spans="28:41" x14ac:dyDescent="0.55000000000000004">
      <c r="AB16691" s="278" t="s">
        <v>31508</v>
      </c>
      <c r="AC16691" s="279">
        <v>20809.59</v>
      </c>
      <c r="AE16691" s="248" t="s">
        <v>17374</v>
      </c>
      <c r="AF16691" s="249">
        <v>444669.33</v>
      </c>
      <c r="AH16691" s="228" t="s">
        <v>54225</v>
      </c>
      <c r="AI16691" s="229">
        <v>1739054.24</v>
      </c>
      <c r="AK16691" s="207" t="s">
        <v>30390</v>
      </c>
      <c r="AL16691" s="208">
        <v>778.02</v>
      </c>
      <c r="AM16691" s="93"/>
      <c r="AN16691" s="93"/>
      <c r="AO16691" s="93"/>
    </row>
    <row r="16692" spans="28:41" x14ac:dyDescent="0.55000000000000004">
      <c r="AB16692" s="278" t="s">
        <v>48575</v>
      </c>
      <c r="AC16692" s="279">
        <v>46970.75</v>
      </c>
      <c r="AE16692" s="248" t="s">
        <v>34399</v>
      </c>
      <c r="AF16692" s="249">
        <v>4383</v>
      </c>
      <c r="AH16692" s="228" t="s">
        <v>13111</v>
      </c>
      <c r="AI16692" s="229">
        <v>288804.98</v>
      </c>
      <c r="AK16692" s="207" t="s">
        <v>30391</v>
      </c>
      <c r="AL16692" s="208">
        <v>3026.5</v>
      </c>
      <c r="AM16692" s="93"/>
      <c r="AN16692" s="93"/>
      <c r="AO16692" s="93"/>
    </row>
    <row r="16693" spans="28:41" x14ac:dyDescent="0.55000000000000004">
      <c r="AB16693" s="278" t="s">
        <v>48576</v>
      </c>
      <c r="AC16693" s="279">
        <v>4000</v>
      </c>
      <c r="AE16693" s="248" t="s">
        <v>17375</v>
      </c>
      <c r="AF16693" s="249">
        <v>33025.15</v>
      </c>
      <c r="AH16693" s="228" t="s">
        <v>38890</v>
      </c>
      <c r="AI16693" s="229">
        <v>15367.08</v>
      </c>
      <c r="AK16693" s="207" t="s">
        <v>30392</v>
      </c>
      <c r="AL16693" s="208">
        <v>8100</v>
      </c>
      <c r="AM16693" s="93"/>
      <c r="AN16693" s="93"/>
      <c r="AO16693" s="93"/>
    </row>
    <row r="16694" spans="28:41" x14ac:dyDescent="0.55000000000000004">
      <c r="AB16694" s="278" t="s">
        <v>48577</v>
      </c>
      <c r="AC16694" s="279">
        <v>40.5</v>
      </c>
      <c r="AE16694" s="248" t="s">
        <v>17376</v>
      </c>
      <c r="AF16694" s="249">
        <v>59400</v>
      </c>
      <c r="AH16694" s="228" t="s">
        <v>16223</v>
      </c>
      <c r="AI16694" s="229">
        <v>945790.21</v>
      </c>
      <c r="AK16694" s="207" t="s">
        <v>30393</v>
      </c>
      <c r="AL16694" s="208">
        <v>619.65</v>
      </c>
      <c r="AM16694" s="93"/>
      <c r="AN16694" s="93"/>
      <c r="AO16694" s="93"/>
    </row>
    <row r="16695" spans="28:41" x14ac:dyDescent="0.55000000000000004">
      <c r="AB16695" s="278" t="s">
        <v>48578</v>
      </c>
      <c r="AC16695" s="279">
        <v>12103.5</v>
      </c>
      <c r="AE16695" s="248" t="s">
        <v>17378</v>
      </c>
      <c r="AF16695" s="249">
        <v>24916.75</v>
      </c>
      <c r="AH16695" s="228" t="s">
        <v>33173</v>
      </c>
      <c r="AI16695" s="229">
        <v>20549.62</v>
      </c>
      <c r="AK16695" s="207" t="s">
        <v>30394</v>
      </c>
      <c r="AL16695" s="208">
        <v>45.66</v>
      </c>
      <c r="AM16695" s="93"/>
      <c r="AN16695" s="93"/>
      <c r="AO16695" s="93"/>
    </row>
    <row r="16696" spans="28:41" x14ac:dyDescent="0.55000000000000004">
      <c r="AB16696" s="278" t="s">
        <v>48580</v>
      </c>
      <c r="AC16696" s="279">
        <v>37176.25</v>
      </c>
      <c r="AE16696" s="248" t="s">
        <v>17379</v>
      </c>
      <c r="AF16696" s="249">
        <v>51629.97</v>
      </c>
      <c r="AH16696" s="228" t="s">
        <v>16226</v>
      </c>
      <c r="AI16696" s="229">
        <v>3027305.24</v>
      </c>
      <c r="AK16696" s="207" t="s">
        <v>30395</v>
      </c>
      <c r="AL16696" s="208">
        <v>1055</v>
      </c>
      <c r="AM16696" s="93"/>
      <c r="AN16696" s="93"/>
      <c r="AO16696" s="93"/>
    </row>
    <row r="16697" spans="28:41" x14ac:dyDescent="0.55000000000000004">
      <c r="AB16697" s="278" t="s">
        <v>48581</v>
      </c>
      <c r="AC16697" s="279">
        <v>10500.5</v>
      </c>
      <c r="AE16697" s="248" t="s">
        <v>17382</v>
      </c>
      <c r="AF16697" s="249">
        <v>33057.58</v>
      </c>
      <c r="AH16697" s="228" t="s">
        <v>16227</v>
      </c>
      <c r="AI16697" s="229">
        <v>987909.69</v>
      </c>
      <c r="AK16697" s="207" t="s">
        <v>30396</v>
      </c>
      <c r="AL16697" s="208">
        <v>6436.59</v>
      </c>
      <c r="AM16697" s="93"/>
      <c r="AN16697" s="93"/>
      <c r="AO16697" s="93"/>
    </row>
    <row r="16698" spans="28:41" x14ac:dyDescent="0.55000000000000004">
      <c r="AB16698" s="278" t="s">
        <v>62927</v>
      </c>
      <c r="AC16698" s="279">
        <v>14628.84</v>
      </c>
      <c r="AE16698" s="248" t="s">
        <v>61667</v>
      </c>
      <c r="AF16698" s="249">
        <v>172.09</v>
      </c>
      <c r="AH16698" s="228" t="s">
        <v>54226</v>
      </c>
      <c r="AI16698" s="229">
        <v>-16.73</v>
      </c>
      <c r="AK16698" s="207" t="s">
        <v>30397</v>
      </c>
      <c r="AL16698" s="208">
        <v>12872.97</v>
      </c>
      <c r="AM16698" s="93"/>
      <c r="AN16698" s="93"/>
      <c r="AO16698" s="93"/>
    </row>
    <row r="16699" spans="28:41" x14ac:dyDescent="0.55000000000000004">
      <c r="AB16699" s="278" t="s">
        <v>54626</v>
      </c>
      <c r="AC16699" s="279">
        <v>2957.7</v>
      </c>
      <c r="AE16699" s="248" t="s">
        <v>13225</v>
      </c>
      <c r="AF16699" s="249">
        <v>17382.29</v>
      </c>
      <c r="AH16699" s="228" t="s">
        <v>49324</v>
      </c>
      <c r="AI16699" s="229">
        <v>10059.75</v>
      </c>
      <c r="AK16699" s="207" t="s">
        <v>30398</v>
      </c>
      <c r="AL16699" s="208">
        <v>204106.73</v>
      </c>
      <c r="AM16699" s="93"/>
      <c r="AN16699" s="93"/>
      <c r="AO16699" s="93"/>
    </row>
    <row r="16700" spans="28:41" x14ac:dyDescent="0.55000000000000004">
      <c r="AB16700" s="278" t="s">
        <v>48583</v>
      </c>
      <c r="AC16700" s="279">
        <v>1788.49</v>
      </c>
      <c r="AE16700" s="248" t="s">
        <v>17384</v>
      </c>
      <c r="AF16700" s="249">
        <v>1893.13</v>
      </c>
      <c r="AH16700" s="228" t="s">
        <v>16246</v>
      </c>
      <c r="AI16700" s="229">
        <v>81750.070000000007</v>
      </c>
      <c r="AK16700" s="207" t="s">
        <v>30399</v>
      </c>
      <c r="AL16700" s="208">
        <v>24400</v>
      </c>
      <c r="AM16700" s="93"/>
      <c r="AN16700" s="93"/>
      <c r="AO16700" s="93"/>
    </row>
    <row r="16701" spans="28:41" x14ac:dyDescent="0.55000000000000004">
      <c r="AB16701" s="278" t="s">
        <v>48584</v>
      </c>
      <c r="AC16701" s="279">
        <v>3852</v>
      </c>
      <c r="AE16701" s="248" t="s">
        <v>34702</v>
      </c>
      <c r="AF16701" s="249">
        <v>699533</v>
      </c>
      <c r="AH16701" s="228" t="s">
        <v>36057</v>
      </c>
      <c r="AI16701" s="229">
        <v>95008.37</v>
      </c>
      <c r="AK16701" s="207" t="s">
        <v>30400</v>
      </c>
      <c r="AL16701" s="208">
        <v>8100</v>
      </c>
      <c r="AM16701" s="93"/>
      <c r="AN16701" s="93"/>
      <c r="AO16701" s="93"/>
    </row>
    <row r="16702" spans="28:41" x14ac:dyDescent="0.55000000000000004">
      <c r="AB16702" s="278" t="s">
        <v>48585</v>
      </c>
      <c r="AC16702" s="279">
        <v>8478.83</v>
      </c>
      <c r="AE16702" s="248" t="s">
        <v>60882</v>
      </c>
      <c r="AF16702" s="249">
        <v>4361.75</v>
      </c>
      <c r="AH16702" s="228" t="s">
        <v>16247</v>
      </c>
      <c r="AI16702" s="229">
        <v>80423.070000000007</v>
      </c>
      <c r="AK16702" s="207" t="s">
        <v>30401</v>
      </c>
      <c r="AL16702" s="208">
        <v>22570</v>
      </c>
      <c r="AM16702" s="93"/>
      <c r="AN16702" s="93"/>
      <c r="AO16702" s="93"/>
    </row>
    <row r="16703" spans="28:41" x14ac:dyDescent="0.55000000000000004">
      <c r="AB16703" s="278" t="s">
        <v>63538</v>
      </c>
      <c r="AC16703" s="279">
        <v>449.8</v>
      </c>
      <c r="AE16703" s="248" t="s">
        <v>17388</v>
      </c>
      <c r="AF16703" s="249">
        <v>89250.76</v>
      </c>
      <c r="AH16703" s="228" t="s">
        <v>45971</v>
      </c>
      <c r="AI16703" s="229">
        <v>124012.54</v>
      </c>
      <c r="AK16703" s="207" t="s">
        <v>30402</v>
      </c>
      <c r="AL16703" s="208">
        <v>18862</v>
      </c>
      <c r="AM16703" s="93"/>
      <c r="AN16703" s="93"/>
      <c r="AO16703" s="93"/>
    </row>
    <row r="16704" spans="28:41" x14ac:dyDescent="0.55000000000000004">
      <c r="AB16704" s="278" t="s">
        <v>61723</v>
      </c>
      <c r="AC16704" s="279">
        <v>3917.01</v>
      </c>
      <c r="AE16704" s="248" t="s">
        <v>17389</v>
      </c>
      <c r="AF16704" s="249">
        <v>9279.25</v>
      </c>
      <c r="AH16704" s="228" t="s">
        <v>16248</v>
      </c>
      <c r="AI16704" s="229">
        <v>29031.97</v>
      </c>
      <c r="AK16704" s="207" t="s">
        <v>14522</v>
      </c>
      <c r="AL16704" s="208">
        <v>65820.97</v>
      </c>
      <c r="AM16704" s="93"/>
      <c r="AN16704" s="93"/>
      <c r="AO16704" s="93"/>
    </row>
    <row r="16705" spans="28:41" x14ac:dyDescent="0.55000000000000004">
      <c r="AB16705" s="278" t="s">
        <v>48586</v>
      </c>
      <c r="AC16705" s="279">
        <v>1903.45</v>
      </c>
      <c r="AE16705" s="248" t="s">
        <v>55579</v>
      </c>
      <c r="AF16705" s="249">
        <v>11981.7</v>
      </c>
      <c r="AH16705" s="228" t="s">
        <v>16249</v>
      </c>
      <c r="AI16705" s="229">
        <v>2453</v>
      </c>
      <c r="AK16705" s="207" t="s">
        <v>14523</v>
      </c>
      <c r="AL16705" s="208">
        <v>49787.67</v>
      </c>
      <c r="AM16705" s="93"/>
      <c r="AN16705" s="93"/>
      <c r="AO16705" s="93"/>
    </row>
    <row r="16706" spans="28:41" x14ac:dyDescent="0.55000000000000004">
      <c r="AB16706" s="278" t="s">
        <v>54627</v>
      </c>
      <c r="AC16706" s="279">
        <v>2437.5</v>
      </c>
      <c r="AE16706" s="248" t="s">
        <v>13226</v>
      </c>
      <c r="AF16706" s="249">
        <v>113532.19</v>
      </c>
      <c r="AH16706" s="228" t="s">
        <v>47446</v>
      </c>
      <c r="AI16706" s="229">
        <v>15783.02</v>
      </c>
      <c r="AK16706" s="207" t="s">
        <v>30403</v>
      </c>
      <c r="AL16706" s="208">
        <v>6281.75</v>
      </c>
      <c r="AM16706" s="93"/>
      <c r="AN16706" s="93"/>
      <c r="AO16706" s="93"/>
    </row>
    <row r="16707" spans="28:41" x14ac:dyDescent="0.55000000000000004">
      <c r="AB16707" s="278" t="s">
        <v>54628</v>
      </c>
      <c r="AC16707" s="279">
        <v>18750.009999999998</v>
      </c>
      <c r="AE16707" s="248" t="s">
        <v>13227</v>
      </c>
      <c r="AF16707" s="249">
        <v>170088.25</v>
      </c>
      <c r="AH16707" s="228" t="s">
        <v>16336</v>
      </c>
      <c r="AI16707" s="229">
        <v>6967424.3700000001</v>
      </c>
      <c r="AK16707" s="207" t="s">
        <v>14525</v>
      </c>
      <c r="AL16707" s="208">
        <v>14886.23</v>
      </c>
      <c r="AM16707" s="93"/>
      <c r="AN16707" s="93"/>
      <c r="AO16707" s="93"/>
    </row>
    <row r="16708" spans="28:41" x14ac:dyDescent="0.55000000000000004">
      <c r="AB16708" s="278" t="s">
        <v>54629</v>
      </c>
      <c r="AC16708" s="279">
        <v>40</v>
      </c>
      <c r="AE16708" s="248" t="s">
        <v>17390</v>
      </c>
      <c r="AF16708" s="249">
        <v>13269</v>
      </c>
      <c r="AH16708" s="228" t="s">
        <v>16337</v>
      </c>
      <c r="AI16708" s="229">
        <v>1567248.47</v>
      </c>
      <c r="AK16708" s="207" t="s">
        <v>14526</v>
      </c>
      <c r="AL16708" s="208">
        <v>18409.259999999998</v>
      </c>
      <c r="AM16708" s="93"/>
      <c r="AN16708" s="93"/>
      <c r="AO16708" s="93"/>
    </row>
    <row r="16709" spans="28:41" x14ac:dyDescent="0.55000000000000004">
      <c r="AB16709" s="278" t="s">
        <v>54630</v>
      </c>
      <c r="AC16709" s="279">
        <v>870</v>
      </c>
      <c r="AE16709" s="248" t="s">
        <v>17391</v>
      </c>
      <c r="AF16709" s="249">
        <v>13160.38</v>
      </c>
      <c r="AH16709" s="228" t="s">
        <v>45972</v>
      </c>
      <c r="AI16709" s="229">
        <v>117268.22</v>
      </c>
      <c r="AK16709" s="207" t="s">
        <v>30404</v>
      </c>
      <c r="AL16709" s="208">
        <v>9705.61</v>
      </c>
      <c r="AM16709" s="93"/>
      <c r="AN16709" s="93"/>
      <c r="AO16709" s="93"/>
    </row>
    <row r="16710" spans="28:41" x14ac:dyDescent="0.55000000000000004">
      <c r="AB16710" s="278" t="s">
        <v>54631</v>
      </c>
      <c r="AC16710" s="279">
        <v>1379.5</v>
      </c>
      <c r="AE16710" s="248" t="s">
        <v>17392</v>
      </c>
      <c r="AF16710" s="249">
        <v>149511.9</v>
      </c>
      <c r="AH16710" s="228" t="s">
        <v>16338</v>
      </c>
      <c r="AI16710" s="229">
        <v>551310.78</v>
      </c>
      <c r="AK16710" s="207" t="s">
        <v>30405</v>
      </c>
      <c r="AL16710" s="208">
        <v>639.19000000000005</v>
      </c>
      <c r="AM16710" s="93"/>
      <c r="AN16710" s="93"/>
      <c r="AO16710" s="93"/>
    </row>
    <row r="16711" spans="28:41" x14ac:dyDescent="0.55000000000000004">
      <c r="AB16711" s="278" t="s">
        <v>69558</v>
      </c>
      <c r="AC16711" s="279">
        <v>160.58000000000001</v>
      </c>
      <c r="AE16711" s="248" t="s">
        <v>33269</v>
      </c>
      <c r="AF16711" s="249">
        <v>104725.59</v>
      </c>
      <c r="AH16711" s="228" t="s">
        <v>16340</v>
      </c>
      <c r="AI16711" s="229">
        <v>92373.98</v>
      </c>
      <c r="AK16711" s="207" t="s">
        <v>30406</v>
      </c>
      <c r="AL16711" s="208">
        <v>29933</v>
      </c>
      <c r="AM16711" s="93"/>
      <c r="AN16711" s="93"/>
      <c r="AO16711" s="93"/>
    </row>
    <row r="16712" spans="28:41" x14ac:dyDescent="0.55000000000000004">
      <c r="AB16712" s="278" t="s">
        <v>55675</v>
      </c>
      <c r="AC16712" s="279">
        <v>160.87</v>
      </c>
      <c r="AE16712" s="248" t="s">
        <v>17394</v>
      </c>
      <c r="AF16712" s="249">
        <v>25932.79</v>
      </c>
      <c r="AH16712" s="228" t="s">
        <v>16341</v>
      </c>
      <c r="AI16712" s="229">
        <v>63596.65</v>
      </c>
      <c r="AK16712" s="207" t="s">
        <v>30407</v>
      </c>
      <c r="AL16712" s="208">
        <v>150</v>
      </c>
      <c r="AM16712" s="93"/>
      <c r="AN16712" s="93"/>
      <c r="AO16712" s="93"/>
    </row>
    <row r="16713" spans="28:41" x14ac:dyDescent="0.55000000000000004">
      <c r="AB16713" s="278" t="s">
        <v>54633</v>
      </c>
      <c r="AC16713" s="279">
        <v>8.5299999999999994</v>
      </c>
      <c r="AE16713" s="248" t="s">
        <v>17395</v>
      </c>
      <c r="AF16713" s="249">
        <v>480178.69</v>
      </c>
      <c r="AH16713" s="228" t="s">
        <v>16342</v>
      </c>
      <c r="AI16713" s="229">
        <v>133872.54999999999</v>
      </c>
      <c r="AK16713" s="207" t="s">
        <v>30408</v>
      </c>
      <c r="AL16713" s="208">
        <v>9453.82</v>
      </c>
      <c r="AM16713" s="93"/>
      <c r="AN16713" s="93"/>
      <c r="AO16713" s="93"/>
    </row>
    <row r="16714" spans="28:41" x14ac:dyDescent="0.55000000000000004">
      <c r="AB16714" s="278" t="s">
        <v>65221</v>
      </c>
      <c r="AC16714" s="279">
        <v>568.75</v>
      </c>
      <c r="AE16714" s="248" t="s">
        <v>17396</v>
      </c>
      <c r="AF16714" s="249">
        <v>95234.07</v>
      </c>
      <c r="AH16714" s="228" t="s">
        <v>16343</v>
      </c>
      <c r="AI16714" s="229">
        <v>181648.69</v>
      </c>
      <c r="AK16714" s="207" t="s">
        <v>30409</v>
      </c>
      <c r="AL16714" s="208">
        <v>291512.84000000003</v>
      </c>
      <c r="AM16714" s="93"/>
      <c r="AN16714" s="93"/>
      <c r="AO16714" s="93"/>
    </row>
    <row r="16715" spans="28:41" x14ac:dyDescent="0.55000000000000004">
      <c r="AB16715" s="278" t="s">
        <v>54636</v>
      </c>
      <c r="AC16715" s="279">
        <v>52.6</v>
      </c>
      <c r="AE16715" s="248" t="s">
        <v>65103</v>
      </c>
      <c r="AF16715" s="249">
        <v>99367.54</v>
      </c>
      <c r="AH16715" s="228" t="s">
        <v>16344</v>
      </c>
      <c r="AI16715" s="229">
        <v>18324.8</v>
      </c>
      <c r="AK16715" s="207" t="s">
        <v>30410</v>
      </c>
      <c r="AL16715" s="208">
        <v>22807.05</v>
      </c>
      <c r="AM16715" s="93"/>
      <c r="AN16715" s="93"/>
      <c r="AO16715" s="93"/>
    </row>
    <row r="16716" spans="28:41" x14ac:dyDescent="0.55000000000000004">
      <c r="AB16716" s="278" t="s">
        <v>65222</v>
      </c>
      <c r="AC16716" s="279">
        <v>391.6</v>
      </c>
      <c r="AE16716" s="248" t="s">
        <v>17397</v>
      </c>
      <c r="AF16716" s="249">
        <v>353907.21</v>
      </c>
      <c r="AH16716" s="228" t="s">
        <v>16345</v>
      </c>
      <c r="AI16716" s="229">
        <v>22777.62</v>
      </c>
      <c r="AK16716" s="207" t="s">
        <v>14527</v>
      </c>
      <c r="AL16716" s="208">
        <v>5555.24</v>
      </c>
      <c r="AM16716" s="93"/>
      <c r="AN16716" s="93"/>
      <c r="AO16716" s="93"/>
    </row>
    <row r="16717" spans="28:41" x14ac:dyDescent="0.55000000000000004">
      <c r="AB16717" s="278" t="s">
        <v>54637</v>
      </c>
      <c r="AC16717" s="279">
        <v>565.08000000000004</v>
      </c>
      <c r="AE16717" s="248" t="s">
        <v>13228</v>
      </c>
      <c r="AF16717" s="249">
        <v>46131.88</v>
      </c>
      <c r="AH16717" s="228" t="s">
        <v>49325</v>
      </c>
      <c r="AI16717" s="229">
        <v>8360.43</v>
      </c>
      <c r="AK16717" s="207" t="s">
        <v>14528</v>
      </c>
      <c r="AL16717" s="208">
        <v>581302.44999999995</v>
      </c>
      <c r="AM16717" s="93"/>
      <c r="AN16717" s="93"/>
      <c r="AO16717" s="93"/>
    </row>
    <row r="16718" spans="28:41" x14ac:dyDescent="0.55000000000000004">
      <c r="AB16718" s="278" t="s">
        <v>69559</v>
      </c>
      <c r="AC16718" s="279">
        <v>1984.78</v>
      </c>
      <c r="AE16718" s="248" t="s">
        <v>17398</v>
      </c>
      <c r="AF16718" s="249">
        <v>9336.11</v>
      </c>
      <c r="AH16718" s="228" t="s">
        <v>16346</v>
      </c>
      <c r="AI16718" s="229">
        <v>74651.81</v>
      </c>
      <c r="AK16718" s="207" t="s">
        <v>30411</v>
      </c>
      <c r="AL16718" s="208">
        <v>7959</v>
      </c>
      <c r="AM16718" s="93"/>
      <c r="AN16718" s="93"/>
      <c r="AO16718" s="93"/>
    </row>
    <row r="16719" spans="28:41" x14ac:dyDescent="0.55000000000000004">
      <c r="AB16719" s="278" t="s">
        <v>65223</v>
      </c>
      <c r="AC16719" s="279">
        <v>614.86</v>
      </c>
      <c r="AE16719" s="248" t="s">
        <v>40732</v>
      </c>
      <c r="AF16719" s="249">
        <v>43340.34</v>
      </c>
      <c r="AH16719" s="228" t="s">
        <v>16348</v>
      </c>
      <c r="AI16719" s="229">
        <v>85725.29</v>
      </c>
      <c r="AK16719" s="207" t="s">
        <v>30412</v>
      </c>
      <c r="AL16719" s="208">
        <v>2488.44</v>
      </c>
      <c r="AM16719" s="93"/>
      <c r="AN16719" s="93"/>
      <c r="AO16719" s="93"/>
    </row>
    <row r="16720" spans="28:41" x14ac:dyDescent="0.55000000000000004">
      <c r="AB16720" s="278" t="s">
        <v>46229</v>
      </c>
      <c r="AC16720" s="279">
        <v>33040</v>
      </c>
      <c r="AE16720" s="248" t="s">
        <v>17399</v>
      </c>
      <c r="AF16720" s="249">
        <v>5820.18</v>
      </c>
      <c r="AH16720" s="228" t="s">
        <v>36061</v>
      </c>
      <c r="AI16720" s="229">
        <v>813.95</v>
      </c>
      <c r="AK16720" s="207" t="s">
        <v>30413</v>
      </c>
      <c r="AL16720" s="208">
        <v>61374.06</v>
      </c>
      <c r="AM16720" s="93"/>
      <c r="AN16720" s="93"/>
      <c r="AO16720" s="93"/>
    </row>
    <row r="16721" spans="28:41" x14ac:dyDescent="0.55000000000000004">
      <c r="AB16721" s="278" t="s">
        <v>62928</v>
      </c>
      <c r="AC16721" s="279">
        <v>900</v>
      </c>
      <c r="AE16721" s="248" t="s">
        <v>47461</v>
      </c>
      <c r="AF16721" s="249">
        <v>-24918.05</v>
      </c>
      <c r="AH16721" s="228" t="s">
        <v>16349</v>
      </c>
      <c r="AI16721" s="229">
        <v>215862.71</v>
      </c>
      <c r="AK16721" s="207" t="s">
        <v>30414</v>
      </c>
      <c r="AL16721" s="208">
        <v>5177.17</v>
      </c>
      <c r="AM16721" s="93"/>
      <c r="AN16721" s="93"/>
      <c r="AO16721" s="93"/>
    </row>
    <row r="16722" spans="28:41" x14ac:dyDescent="0.55000000000000004">
      <c r="AB16722" s="278" t="s">
        <v>58126</v>
      </c>
      <c r="AC16722" s="279">
        <v>4260</v>
      </c>
      <c r="AE16722" s="248" t="s">
        <v>40733</v>
      </c>
      <c r="AF16722" s="249">
        <v>26525.3</v>
      </c>
      <c r="AH16722" s="228" t="s">
        <v>16351</v>
      </c>
      <c r="AI16722" s="229">
        <v>11020245.34</v>
      </c>
      <c r="AK16722" s="207" t="s">
        <v>30415</v>
      </c>
      <c r="AL16722" s="208">
        <v>1778.31</v>
      </c>
      <c r="AM16722" s="93"/>
      <c r="AN16722" s="93"/>
      <c r="AO16722" s="93"/>
    </row>
    <row r="16723" spans="28:41" x14ac:dyDescent="0.55000000000000004">
      <c r="AB16723" s="278" t="s">
        <v>61724</v>
      </c>
      <c r="AC16723" s="279">
        <v>12635.19</v>
      </c>
      <c r="AE16723" s="248" t="s">
        <v>58014</v>
      </c>
      <c r="AF16723" s="249">
        <v>29563.91</v>
      </c>
      <c r="AH16723" s="228" t="s">
        <v>16352</v>
      </c>
      <c r="AI16723" s="229">
        <v>770117.78</v>
      </c>
      <c r="AK16723" s="207" t="s">
        <v>30416</v>
      </c>
      <c r="AL16723" s="208">
        <v>5385.87</v>
      </c>
      <c r="AM16723" s="93"/>
      <c r="AN16723" s="93"/>
      <c r="AO16723" s="93"/>
    </row>
    <row r="16724" spans="28:41" x14ac:dyDescent="0.55000000000000004">
      <c r="AB16724" s="278" t="s">
        <v>47652</v>
      </c>
      <c r="AC16724" s="279">
        <v>20660.849999999999</v>
      </c>
      <c r="AE16724" s="248" t="s">
        <v>17501</v>
      </c>
      <c r="AF16724" s="249">
        <v>7189.82</v>
      </c>
      <c r="AH16724" s="228" t="s">
        <v>40722</v>
      </c>
      <c r="AI16724" s="229">
        <v>793.73</v>
      </c>
      <c r="AK16724" s="207" t="s">
        <v>30417</v>
      </c>
      <c r="AL16724" s="208">
        <v>756</v>
      </c>
      <c r="AM16724" s="93"/>
      <c r="AN16724" s="93"/>
      <c r="AO16724" s="93"/>
    </row>
    <row r="16725" spans="28:41" x14ac:dyDescent="0.55000000000000004">
      <c r="AB16725" s="278" t="s">
        <v>47655</v>
      </c>
      <c r="AC16725" s="279">
        <v>25564.5</v>
      </c>
      <c r="AE16725" s="248" t="s">
        <v>17502</v>
      </c>
      <c r="AF16725" s="249">
        <v>230580.44</v>
      </c>
      <c r="AH16725" s="228" t="s">
        <v>34612</v>
      </c>
      <c r="AI16725" s="229">
        <v>7905.36</v>
      </c>
      <c r="AK16725" s="207" t="s">
        <v>30418</v>
      </c>
      <c r="AL16725" s="208">
        <v>20.77</v>
      </c>
      <c r="AM16725" s="93"/>
      <c r="AN16725" s="93"/>
      <c r="AO16725" s="93"/>
    </row>
    <row r="16726" spans="28:41" x14ac:dyDescent="0.55000000000000004">
      <c r="AB16726" s="278" t="s">
        <v>46230</v>
      </c>
      <c r="AC16726" s="279">
        <v>6017.74</v>
      </c>
      <c r="AE16726" s="248" t="s">
        <v>56772</v>
      </c>
      <c r="AF16726" s="249">
        <v>15000</v>
      </c>
      <c r="AH16726" s="228" t="s">
        <v>16355</v>
      </c>
      <c r="AI16726" s="229">
        <v>32037.51</v>
      </c>
      <c r="AK16726" s="207" t="s">
        <v>30419</v>
      </c>
      <c r="AL16726" s="208">
        <v>135.94</v>
      </c>
      <c r="AM16726" s="93"/>
      <c r="AN16726" s="93"/>
      <c r="AO16726" s="93"/>
    </row>
    <row r="16727" spans="28:41" x14ac:dyDescent="0.55000000000000004">
      <c r="AB16727" s="278" t="s">
        <v>69560</v>
      </c>
      <c r="AC16727" s="279">
        <v>3627.03</v>
      </c>
      <c r="AE16727" s="248" t="s">
        <v>17504</v>
      </c>
      <c r="AF16727" s="249">
        <v>81702.92</v>
      </c>
      <c r="AH16727" s="228" t="s">
        <v>16356</v>
      </c>
      <c r="AI16727" s="229">
        <v>33197.96</v>
      </c>
      <c r="AK16727" s="207" t="s">
        <v>30420</v>
      </c>
      <c r="AL16727" s="208">
        <v>15310.97</v>
      </c>
      <c r="AM16727" s="93"/>
      <c r="AN16727" s="93"/>
      <c r="AO16727" s="93"/>
    </row>
    <row r="16728" spans="28:41" x14ac:dyDescent="0.55000000000000004">
      <c r="AB16728" s="278" t="s">
        <v>46232</v>
      </c>
      <c r="AC16728" s="279">
        <v>19707.080000000002</v>
      </c>
      <c r="AE16728" s="248" t="s">
        <v>34719</v>
      </c>
      <c r="AF16728" s="249">
        <v>45623.27</v>
      </c>
      <c r="AH16728" s="228" t="s">
        <v>13131</v>
      </c>
      <c r="AI16728" s="229">
        <v>1604721.64</v>
      </c>
      <c r="AK16728" s="207" t="s">
        <v>30421</v>
      </c>
      <c r="AL16728" s="208">
        <v>1110</v>
      </c>
      <c r="AM16728" s="93"/>
      <c r="AN16728" s="93"/>
      <c r="AO16728" s="93"/>
    </row>
    <row r="16729" spans="28:41" x14ac:dyDescent="0.55000000000000004">
      <c r="AB16729" s="278" t="s">
        <v>50815</v>
      </c>
      <c r="AC16729" s="279">
        <v>174.94</v>
      </c>
      <c r="AE16729" s="248" t="s">
        <v>17510</v>
      </c>
      <c r="AF16729" s="249">
        <v>65563.22</v>
      </c>
      <c r="AH16729" s="228" t="s">
        <v>13132</v>
      </c>
      <c r="AI16729" s="229">
        <v>2065225.55</v>
      </c>
      <c r="AK16729" s="207" t="s">
        <v>30422</v>
      </c>
      <c r="AL16729" s="208">
        <v>6844</v>
      </c>
      <c r="AM16729" s="93"/>
      <c r="AN16729" s="93"/>
      <c r="AO16729" s="93"/>
    </row>
    <row r="16730" spans="28:41" x14ac:dyDescent="0.55000000000000004">
      <c r="AB16730" s="278" t="s">
        <v>61725</v>
      </c>
      <c r="AC16730" s="279">
        <v>6940.34</v>
      </c>
      <c r="AE16730" s="248" t="s">
        <v>49333</v>
      </c>
      <c r="AF16730" s="249">
        <v>1006</v>
      </c>
      <c r="AH16730" s="228" t="s">
        <v>13133</v>
      </c>
      <c r="AI16730" s="229">
        <v>1041439.78</v>
      </c>
      <c r="AK16730" s="207" t="s">
        <v>30423</v>
      </c>
      <c r="AL16730" s="208">
        <v>7959</v>
      </c>
      <c r="AM16730" s="93"/>
      <c r="AN16730" s="93"/>
      <c r="AO16730" s="93"/>
    </row>
    <row r="16731" spans="28:41" x14ac:dyDescent="0.55000000000000004">
      <c r="AB16731" s="278" t="s">
        <v>47657</v>
      </c>
      <c r="AC16731" s="279">
        <v>2507.84</v>
      </c>
      <c r="AE16731" s="248" t="s">
        <v>17512</v>
      </c>
      <c r="AF16731" s="249">
        <v>344.18</v>
      </c>
      <c r="AH16731" s="228" t="s">
        <v>16357</v>
      </c>
      <c r="AI16731" s="229">
        <v>1121151.96</v>
      </c>
      <c r="AK16731" s="207" t="s">
        <v>30424</v>
      </c>
      <c r="AL16731" s="208">
        <v>2488.44</v>
      </c>
      <c r="AM16731" s="93"/>
      <c r="AN16731" s="93"/>
      <c r="AO16731" s="93"/>
    </row>
    <row r="16732" spans="28:41" x14ac:dyDescent="0.55000000000000004">
      <c r="AB16732" s="278" t="s">
        <v>46233</v>
      </c>
      <c r="AC16732" s="279">
        <v>1069.3599999999999</v>
      </c>
      <c r="AE16732" s="248" t="s">
        <v>17513</v>
      </c>
      <c r="AF16732" s="249">
        <v>348.5</v>
      </c>
      <c r="AH16732" s="228" t="s">
        <v>16360</v>
      </c>
      <c r="AI16732" s="229">
        <v>375157.55</v>
      </c>
      <c r="AK16732" s="207" t="s">
        <v>30425</v>
      </c>
      <c r="AL16732" s="208">
        <v>61374.06</v>
      </c>
      <c r="AM16732" s="93"/>
      <c r="AN16732" s="93"/>
      <c r="AO16732" s="93"/>
    </row>
    <row r="16733" spans="28:41" x14ac:dyDescent="0.55000000000000004">
      <c r="AB16733" s="278" t="s">
        <v>46234</v>
      </c>
      <c r="AC16733" s="279">
        <v>2486.12</v>
      </c>
      <c r="AE16733" s="248" t="s">
        <v>58750</v>
      </c>
      <c r="AF16733" s="249">
        <v>3851.82</v>
      </c>
      <c r="AH16733" s="228" t="s">
        <v>33182</v>
      </c>
      <c r="AI16733" s="229">
        <v>612.58000000000004</v>
      </c>
      <c r="AK16733" s="207" t="s">
        <v>30426</v>
      </c>
      <c r="AL16733" s="208">
        <v>5177.17</v>
      </c>
      <c r="AM16733" s="93"/>
      <c r="AN16733" s="93"/>
      <c r="AO16733" s="93"/>
    </row>
    <row r="16734" spans="28:41" x14ac:dyDescent="0.55000000000000004">
      <c r="AB16734" s="278" t="s">
        <v>55678</v>
      </c>
      <c r="AC16734" s="279">
        <v>134.61000000000001</v>
      </c>
      <c r="AE16734" s="248" t="s">
        <v>34720</v>
      </c>
      <c r="AF16734" s="249">
        <v>2000</v>
      </c>
      <c r="AH16734" s="228" t="s">
        <v>13134</v>
      </c>
      <c r="AI16734" s="229">
        <v>881071.59</v>
      </c>
      <c r="AK16734" s="207" t="s">
        <v>30427</v>
      </c>
      <c r="AL16734" s="208">
        <v>1778.31</v>
      </c>
      <c r="AM16734" s="93"/>
      <c r="AN16734" s="93"/>
      <c r="AO16734" s="93"/>
    </row>
    <row r="16735" spans="28:41" x14ac:dyDescent="0.55000000000000004">
      <c r="AB16735" s="278" t="s">
        <v>69561</v>
      </c>
      <c r="AC16735" s="279">
        <v>9298.93</v>
      </c>
      <c r="AE16735" s="248" t="s">
        <v>17517</v>
      </c>
      <c r="AF16735" s="249">
        <v>78064.399999999994</v>
      </c>
      <c r="AH16735" s="228" t="s">
        <v>13135</v>
      </c>
      <c r="AI16735" s="229">
        <v>109072.86</v>
      </c>
      <c r="AK16735" s="207" t="s">
        <v>30428</v>
      </c>
      <c r="AL16735" s="208">
        <v>5385.87</v>
      </c>
      <c r="AM16735" s="93"/>
      <c r="AN16735" s="93"/>
      <c r="AO16735" s="93"/>
    </row>
    <row r="16736" spans="28:41" x14ac:dyDescent="0.55000000000000004">
      <c r="AB16736" s="278" t="s">
        <v>50817</v>
      </c>
      <c r="AC16736" s="279">
        <v>673.74</v>
      </c>
      <c r="AE16736" s="248" t="s">
        <v>17518</v>
      </c>
      <c r="AF16736" s="249">
        <v>26816.77</v>
      </c>
      <c r="AH16736" s="228" t="s">
        <v>16362</v>
      </c>
      <c r="AI16736" s="229">
        <v>626019.88</v>
      </c>
      <c r="AK16736" s="207" t="s">
        <v>30429</v>
      </c>
      <c r="AL16736" s="208">
        <v>756</v>
      </c>
      <c r="AM16736" s="93"/>
      <c r="AN16736" s="93"/>
      <c r="AO16736" s="93"/>
    </row>
    <row r="16737" spans="28:41" x14ac:dyDescent="0.55000000000000004">
      <c r="AB16737" s="278" t="s">
        <v>69562</v>
      </c>
      <c r="AC16737" s="279">
        <v>1138.3599999999999</v>
      </c>
      <c r="AE16737" s="248" t="s">
        <v>17519</v>
      </c>
      <c r="AF16737" s="249">
        <v>42458.37</v>
      </c>
      <c r="AH16737" s="228" t="s">
        <v>13139</v>
      </c>
      <c r="AI16737" s="229">
        <v>11008.35</v>
      </c>
      <c r="AK16737" s="207" t="s">
        <v>30430</v>
      </c>
      <c r="AL16737" s="208">
        <v>20.77</v>
      </c>
      <c r="AM16737" s="93"/>
      <c r="AN16737" s="93"/>
      <c r="AO16737" s="93"/>
    </row>
    <row r="16738" spans="28:41" x14ac:dyDescent="0.55000000000000004">
      <c r="AB16738" s="278" t="s">
        <v>14606</v>
      </c>
      <c r="AC16738" s="279">
        <v>7817432.3399999999</v>
      </c>
      <c r="AE16738" s="248" t="s">
        <v>17520</v>
      </c>
      <c r="AF16738" s="249">
        <v>126892.72</v>
      </c>
      <c r="AH16738" s="228" t="s">
        <v>50603</v>
      </c>
      <c r="AI16738" s="229">
        <v>-6171.08</v>
      </c>
      <c r="AK16738" s="207" t="s">
        <v>30431</v>
      </c>
      <c r="AL16738" s="208">
        <v>135.94</v>
      </c>
      <c r="AM16738" s="93"/>
      <c r="AN16738" s="93"/>
      <c r="AO16738" s="93"/>
    </row>
    <row r="16739" spans="28:41" x14ac:dyDescent="0.55000000000000004">
      <c r="AB16739" s="278" t="s">
        <v>14607</v>
      </c>
      <c r="AC16739" s="279">
        <v>347291.88</v>
      </c>
      <c r="AE16739" s="248" t="s">
        <v>34721</v>
      </c>
      <c r="AF16739" s="249">
        <v>50506.98</v>
      </c>
      <c r="AH16739" s="228" t="s">
        <v>16437</v>
      </c>
      <c r="AI16739" s="229">
        <v>293822.51</v>
      </c>
      <c r="AK16739" s="207" t="s">
        <v>30432</v>
      </c>
      <c r="AL16739" s="208">
        <v>15310.97</v>
      </c>
      <c r="AM16739" s="93"/>
      <c r="AN16739" s="93"/>
      <c r="AO16739" s="93"/>
    </row>
    <row r="16740" spans="28:41" x14ac:dyDescent="0.55000000000000004">
      <c r="AB16740" s="278" t="s">
        <v>31045</v>
      </c>
      <c r="AC16740" s="279">
        <v>24668.27</v>
      </c>
      <c r="AE16740" s="248" t="s">
        <v>17521</v>
      </c>
      <c r="AF16740" s="249">
        <v>114438.75</v>
      </c>
      <c r="AH16740" s="228" t="s">
        <v>16438</v>
      </c>
      <c r="AI16740" s="229">
        <v>404433.85</v>
      </c>
      <c r="AK16740" s="207" t="s">
        <v>30433</v>
      </c>
      <c r="AL16740" s="208">
        <v>1110</v>
      </c>
      <c r="AM16740" s="93"/>
      <c r="AN16740" s="93"/>
      <c r="AO16740" s="93"/>
    </row>
    <row r="16741" spans="28:41" x14ac:dyDescent="0.55000000000000004">
      <c r="AB16741" s="278" t="s">
        <v>31046</v>
      </c>
      <c r="AC16741" s="279">
        <v>4618627.4800000004</v>
      </c>
      <c r="AE16741" s="248" t="s">
        <v>17522</v>
      </c>
      <c r="AF16741" s="249">
        <v>20071.88</v>
      </c>
      <c r="AH16741" s="228" t="s">
        <v>45973</v>
      </c>
      <c r="AI16741" s="229">
        <v>8949.98</v>
      </c>
      <c r="AK16741" s="207" t="s">
        <v>30434</v>
      </c>
      <c r="AL16741" s="208">
        <v>6844</v>
      </c>
      <c r="AM16741" s="93"/>
      <c r="AN16741" s="93"/>
      <c r="AO16741" s="93"/>
    </row>
    <row r="16742" spans="28:41" x14ac:dyDescent="0.55000000000000004">
      <c r="AB16742" s="278" t="s">
        <v>31047</v>
      </c>
      <c r="AC16742" s="279">
        <v>498070.38</v>
      </c>
      <c r="AE16742" s="248" t="s">
        <v>33278</v>
      </c>
      <c r="AF16742" s="249">
        <v>1906.65</v>
      </c>
      <c r="AH16742" s="228" t="s">
        <v>34616</v>
      </c>
      <c r="AI16742" s="229">
        <v>124279.93</v>
      </c>
      <c r="AK16742" s="207" t="s">
        <v>30435</v>
      </c>
      <c r="AL16742" s="208">
        <v>62734.98</v>
      </c>
      <c r="AM16742" s="93"/>
      <c r="AN16742" s="93"/>
      <c r="AO16742" s="93"/>
    </row>
    <row r="16743" spans="28:41" x14ac:dyDescent="0.55000000000000004">
      <c r="AB16743" s="278" t="s">
        <v>69563</v>
      </c>
      <c r="AC16743" s="279">
        <v>67946.69</v>
      </c>
      <c r="AE16743" s="248" t="s">
        <v>58751</v>
      </c>
      <c r="AF16743" s="249">
        <v>3451.21</v>
      </c>
      <c r="AH16743" s="228" t="s">
        <v>16440</v>
      </c>
      <c r="AI16743" s="229">
        <v>74461.350000000006</v>
      </c>
      <c r="AK16743" s="207" t="s">
        <v>30436</v>
      </c>
      <c r="AL16743" s="208">
        <v>11624.04</v>
      </c>
      <c r="AM16743" s="93"/>
      <c r="AN16743" s="93"/>
      <c r="AO16743" s="93"/>
    </row>
    <row r="16744" spans="28:41" x14ac:dyDescent="0.55000000000000004">
      <c r="AB16744" s="278" t="s">
        <v>14608</v>
      </c>
      <c r="AC16744" s="279">
        <v>73216841.340000004</v>
      </c>
      <c r="AE16744" s="248" t="s">
        <v>17524</v>
      </c>
      <c r="AF16744" s="249">
        <v>42569.06</v>
      </c>
      <c r="AH16744" s="228" t="s">
        <v>16441</v>
      </c>
      <c r="AI16744" s="229">
        <v>35694.78</v>
      </c>
      <c r="AK16744" s="207" t="s">
        <v>30437</v>
      </c>
      <c r="AL16744" s="208">
        <v>91058.53</v>
      </c>
      <c r="AM16744" s="93"/>
      <c r="AN16744" s="93"/>
      <c r="AO16744" s="93"/>
    </row>
    <row r="16745" spans="28:41" x14ac:dyDescent="0.55000000000000004">
      <c r="AB16745" s="278" t="s">
        <v>31048</v>
      </c>
      <c r="AC16745" s="279">
        <v>26656.720000000001</v>
      </c>
      <c r="AE16745" s="248" t="s">
        <v>17525</v>
      </c>
      <c r="AF16745" s="249">
        <v>15341.35</v>
      </c>
      <c r="AH16745" s="228" t="s">
        <v>16442</v>
      </c>
      <c r="AI16745" s="229">
        <v>123423.2</v>
      </c>
      <c r="AK16745" s="207" t="s">
        <v>30438</v>
      </c>
      <c r="AL16745" s="208">
        <v>12654.44</v>
      </c>
      <c r="AM16745" s="93"/>
      <c r="AN16745" s="93"/>
      <c r="AO16745" s="93"/>
    </row>
    <row r="16746" spans="28:41" x14ac:dyDescent="0.55000000000000004">
      <c r="AB16746" s="278" t="s">
        <v>31049</v>
      </c>
      <c r="AC16746" s="279">
        <v>1436987.53</v>
      </c>
      <c r="AE16746" s="248" t="s">
        <v>17526</v>
      </c>
      <c r="AF16746" s="249">
        <v>24573.94</v>
      </c>
      <c r="AH16746" s="228" t="s">
        <v>16443</v>
      </c>
      <c r="AI16746" s="229">
        <v>23016</v>
      </c>
      <c r="AK16746" s="207" t="s">
        <v>30439</v>
      </c>
      <c r="AL16746" s="208">
        <v>17450.669999999998</v>
      </c>
      <c r="AM16746" s="93"/>
      <c r="AN16746" s="93"/>
      <c r="AO16746" s="93"/>
    </row>
    <row r="16747" spans="28:41" x14ac:dyDescent="0.55000000000000004">
      <c r="AB16747" s="278" t="s">
        <v>31050</v>
      </c>
      <c r="AC16747" s="279">
        <v>12634.66</v>
      </c>
      <c r="AE16747" s="248" t="s">
        <v>54260</v>
      </c>
      <c r="AF16747" s="249">
        <v>6073.09</v>
      </c>
      <c r="AH16747" s="228" t="s">
        <v>16444</v>
      </c>
      <c r="AI16747" s="229">
        <v>2063.4</v>
      </c>
      <c r="AK16747" s="207" t="s">
        <v>30440</v>
      </c>
      <c r="AL16747" s="208">
        <v>6977.34</v>
      </c>
      <c r="AM16747" s="93"/>
      <c r="AN16747" s="93"/>
      <c r="AO16747" s="93"/>
    </row>
    <row r="16748" spans="28:41" x14ac:dyDescent="0.55000000000000004">
      <c r="AB16748" s="278" t="s">
        <v>31051</v>
      </c>
      <c r="AC16748" s="279">
        <v>8060377.7400000002</v>
      </c>
      <c r="AE16748" s="248" t="s">
        <v>58365</v>
      </c>
      <c r="AF16748" s="249">
        <v>77668.740000000005</v>
      </c>
      <c r="AH16748" s="228" t="s">
        <v>16445</v>
      </c>
      <c r="AI16748" s="229">
        <v>53.91</v>
      </c>
      <c r="AK16748" s="207" t="s">
        <v>30441</v>
      </c>
      <c r="AL16748" s="208">
        <v>62734.98</v>
      </c>
      <c r="AM16748" s="93"/>
      <c r="AN16748" s="93"/>
      <c r="AO16748" s="93"/>
    </row>
    <row r="16749" spans="28:41" x14ac:dyDescent="0.55000000000000004">
      <c r="AB16749" s="278" t="s">
        <v>31052</v>
      </c>
      <c r="AC16749" s="279">
        <v>4830797.9400000004</v>
      </c>
      <c r="AE16749" s="248" t="s">
        <v>17531</v>
      </c>
      <c r="AF16749" s="249">
        <v>152379.18</v>
      </c>
      <c r="AH16749" s="228" t="s">
        <v>16446</v>
      </c>
      <c r="AI16749" s="229">
        <v>30.94</v>
      </c>
      <c r="AK16749" s="207" t="s">
        <v>30442</v>
      </c>
      <c r="AL16749" s="208">
        <v>11624.04</v>
      </c>
      <c r="AM16749" s="93"/>
      <c r="AN16749" s="93"/>
      <c r="AO16749" s="93"/>
    </row>
    <row r="16750" spans="28:41" x14ac:dyDescent="0.55000000000000004">
      <c r="AB16750" s="278" t="s">
        <v>34395</v>
      </c>
      <c r="AC16750" s="279">
        <v>6945.21</v>
      </c>
      <c r="AE16750" s="248" t="s">
        <v>50617</v>
      </c>
      <c r="AF16750" s="249">
        <v>-7657.08</v>
      </c>
      <c r="AH16750" s="228" t="s">
        <v>16447</v>
      </c>
      <c r="AI16750" s="229">
        <v>24314.400000000001</v>
      </c>
      <c r="AK16750" s="207" t="s">
        <v>30443</v>
      </c>
      <c r="AL16750" s="208">
        <v>91058.53</v>
      </c>
      <c r="AM16750" s="93"/>
      <c r="AN16750" s="93"/>
      <c r="AO16750" s="93"/>
    </row>
    <row r="16751" spans="28:41" x14ac:dyDescent="0.55000000000000004">
      <c r="AB16751" s="278" t="s">
        <v>34408</v>
      </c>
      <c r="AC16751" s="279">
        <v>55796.99</v>
      </c>
      <c r="AE16751" s="248" t="s">
        <v>58015</v>
      </c>
      <c r="AF16751" s="249">
        <v>1171897.1200000001</v>
      </c>
      <c r="AH16751" s="228" t="s">
        <v>16448</v>
      </c>
      <c r="AI16751" s="229">
        <v>2672.5</v>
      </c>
      <c r="AK16751" s="207" t="s">
        <v>30444</v>
      </c>
      <c r="AL16751" s="208">
        <v>12654.44</v>
      </c>
      <c r="AM16751" s="93"/>
      <c r="AN16751" s="93"/>
      <c r="AO16751" s="93"/>
    </row>
    <row r="16752" spans="28:41" x14ac:dyDescent="0.55000000000000004">
      <c r="AB16752" s="278" t="s">
        <v>14609</v>
      </c>
      <c r="AC16752" s="279">
        <v>39598726.329999998</v>
      </c>
      <c r="AE16752" s="248" t="s">
        <v>60883</v>
      </c>
      <c r="AF16752" s="249">
        <v>75775.05</v>
      </c>
      <c r="AH16752" s="228" t="s">
        <v>16449</v>
      </c>
      <c r="AI16752" s="229">
        <v>1208.73</v>
      </c>
      <c r="AK16752" s="207" t="s">
        <v>30445</v>
      </c>
      <c r="AL16752" s="208">
        <v>17450.669999999998</v>
      </c>
      <c r="AM16752" s="93"/>
      <c r="AN16752" s="93"/>
      <c r="AO16752" s="93"/>
    </row>
    <row r="16753" spans="28:41" x14ac:dyDescent="0.55000000000000004">
      <c r="AB16753" s="278" t="s">
        <v>31054</v>
      </c>
      <c r="AC16753" s="279">
        <v>448068.07</v>
      </c>
      <c r="AE16753" s="248" t="s">
        <v>65104</v>
      </c>
      <c r="AF16753" s="249">
        <v>3077.35</v>
      </c>
      <c r="AH16753" s="228" t="s">
        <v>16450</v>
      </c>
      <c r="AI16753" s="229">
        <v>25067.13</v>
      </c>
      <c r="AK16753" s="207" t="s">
        <v>30446</v>
      </c>
      <c r="AL16753" s="208">
        <v>6977.34</v>
      </c>
      <c r="AM16753" s="93"/>
      <c r="AN16753" s="93"/>
      <c r="AO16753" s="93"/>
    </row>
    <row r="16754" spans="28:41" x14ac:dyDescent="0.55000000000000004">
      <c r="AB16754" s="278" t="s">
        <v>31055</v>
      </c>
      <c r="AC16754" s="279">
        <v>1543536.55</v>
      </c>
      <c r="AE16754" s="248" t="s">
        <v>60884</v>
      </c>
      <c r="AF16754" s="249">
        <v>11523.66</v>
      </c>
      <c r="AH16754" s="228" t="s">
        <v>31712</v>
      </c>
      <c r="AI16754" s="229">
        <v>20897.11</v>
      </c>
      <c r="AK16754" s="207" t="s">
        <v>30447</v>
      </c>
      <c r="AL16754" s="208">
        <v>34239.519999999997</v>
      </c>
      <c r="AM16754" s="93"/>
      <c r="AN16754" s="93"/>
      <c r="AO16754" s="93"/>
    </row>
    <row r="16755" spans="28:41" x14ac:dyDescent="0.55000000000000004">
      <c r="AB16755" s="278" t="s">
        <v>31056</v>
      </c>
      <c r="AC16755" s="279">
        <v>45982.27</v>
      </c>
      <c r="AE16755" s="248" t="s">
        <v>50618</v>
      </c>
      <c r="AF16755" s="249">
        <v>8071.3</v>
      </c>
      <c r="AH16755" s="228" t="s">
        <v>16451</v>
      </c>
      <c r="AI16755" s="229">
        <v>92548.26</v>
      </c>
      <c r="AK16755" s="207" t="s">
        <v>30448</v>
      </c>
      <c r="AL16755" s="208">
        <v>65096.56</v>
      </c>
      <c r="AM16755" s="93"/>
      <c r="AN16755" s="93"/>
      <c r="AO16755" s="93"/>
    </row>
    <row r="16756" spans="28:41" x14ac:dyDescent="0.55000000000000004">
      <c r="AB16756" s="278" t="s">
        <v>14610</v>
      </c>
      <c r="AC16756" s="279">
        <v>19291796.210000001</v>
      </c>
      <c r="AE16756" s="248" t="s">
        <v>56773</v>
      </c>
      <c r="AF16756" s="249">
        <v>99256.66</v>
      </c>
      <c r="AH16756" s="228" t="s">
        <v>16452</v>
      </c>
      <c r="AI16756" s="229">
        <v>32098.19</v>
      </c>
      <c r="AK16756" s="207" t="s">
        <v>30449</v>
      </c>
      <c r="AL16756" s="208">
        <v>32943</v>
      </c>
      <c r="AM16756" s="93"/>
      <c r="AN16756" s="93"/>
      <c r="AO16756" s="93"/>
    </row>
    <row r="16757" spans="28:41" x14ac:dyDescent="0.55000000000000004">
      <c r="AB16757" s="278" t="s">
        <v>14611</v>
      </c>
      <c r="AC16757" s="279">
        <v>1052862.6499999999</v>
      </c>
      <c r="AE16757" s="248" t="s">
        <v>17576</v>
      </c>
      <c r="AF16757" s="249">
        <v>118500</v>
      </c>
      <c r="AH16757" s="228" t="s">
        <v>16453</v>
      </c>
      <c r="AI16757" s="229">
        <v>2453802.61</v>
      </c>
      <c r="AK16757" s="207" t="s">
        <v>30450</v>
      </c>
      <c r="AL16757" s="208">
        <v>10119.35</v>
      </c>
      <c r="AM16757" s="93"/>
      <c r="AN16757" s="93"/>
      <c r="AO16757" s="93"/>
    </row>
    <row r="16758" spans="28:41" x14ac:dyDescent="0.55000000000000004">
      <c r="AB16758" s="278" t="s">
        <v>14612</v>
      </c>
      <c r="AC16758" s="279">
        <v>19673851.52</v>
      </c>
      <c r="AE16758" s="248" t="s">
        <v>34731</v>
      </c>
      <c r="AF16758" s="249">
        <v>135388</v>
      </c>
      <c r="AH16758" s="228" t="s">
        <v>16454</v>
      </c>
      <c r="AI16758" s="229">
        <v>1491845.54</v>
      </c>
      <c r="AK16758" s="207" t="s">
        <v>30451</v>
      </c>
      <c r="AL16758" s="208">
        <v>1543.02</v>
      </c>
      <c r="AM16758" s="93"/>
      <c r="AN16758" s="93"/>
      <c r="AO16758" s="93"/>
    </row>
    <row r="16759" spans="28:41" x14ac:dyDescent="0.55000000000000004">
      <c r="AB16759" s="278" t="s">
        <v>14613</v>
      </c>
      <c r="AC16759" s="279">
        <v>21908934.199999999</v>
      </c>
      <c r="AE16759" s="248" t="s">
        <v>17577</v>
      </c>
      <c r="AF16759" s="249">
        <v>25727.65</v>
      </c>
      <c r="AH16759" s="228" t="s">
        <v>54227</v>
      </c>
      <c r="AI16759" s="229">
        <v>29232</v>
      </c>
      <c r="AK16759" s="207" t="s">
        <v>30452</v>
      </c>
      <c r="AL16759" s="208">
        <v>476.21</v>
      </c>
      <c r="AM16759" s="93"/>
      <c r="AN16759" s="93"/>
      <c r="AO16759" s="93"/>
    </row>
    <row r="16760" spans="28:41" x14ac:dyDescent="0.55000000000000004">
      <c r="AB16760" s="278" t="s">
        <v>31057</v>
      </c>
      <c r="AC16760" s="279">
        <v>160079.67000000001</v>
      </c>
      <c r="AE16760" s="248" t="s">
        <v>33285</v>
      </c>
      <c r="AF16760" s="249">
        <v>36600.83</v>
      </c>
      <c r="AH16760" s="228" t="s">
        <v>16455</v>
      </c>
      <c r="AI16760" s="229">
        <v>1344.96</v>
      </c>
      <c r="AK16760" s="207" t="s">
        <v>30453</v>
      </c>
      <c r="AL16760" s="208">
        <v>357.15</v>
      </c>
      <c r="AM16760" s="93"/>
      <c r="AN16760" s="93"/>
      <c r="AO16760" s="93"/>
    </row>
    <row r="16761" spans="28:41" x14ac:dyDescent="0.55000000000000004">
      <c r="AB16761" s="278" t="s">
        <v>31058</v>
      </c>
      <c r="AC16761" s="279">
        <v>673332.08</v>
      </c>
      <c r="AE16761" s="248" t="s">
        <v>59966</v>
      </c>
      <c r="AF16761" s="249">
        <v>181</v>
      </c>
      <c r="AH16761" s="228" t="s">
        <v>16456</v>
      </c>
      <c r="AI16761" s="229">
        <v>2612.39</v>
      </c>
      <c r="AK16761" s="207" t="s">
        <v>30454</v>
      </c>
      <c r="AL16761" s="208">
        <v>12879.73</v>
      </c>
      <c r="AM16761" s="93"/>
      <c r="AN16761" s="93"/>
      <c r="AO16761" s="93"/>
    </row>
    <row r="16762" spans="28:41" x14ac:dyDescent="0.55000000000000004">
      <c r="AB16762" s="278" t="s">
        <v>14614</v>
      </c>
      <c r="AC16762" s="279">
        <v>12268360.539999999</v>
      </c>
      <c r="AE16762" s="248" t="s">
        <v>13243</v>
      </c>
      <c r="AF16762" s="249">
        <v>376.66</v>
      </c>
      <c r="AH16762" s="228" t="s">
        <v>16457</v>
      </c>
      <c r="AI16762" s="229">
        <v>5809.24</v>
      </c>
      <c r="AK16762" s="207" t="s">
        <v>30455</v>
      </c>
      <c r="AL16762" s="208">
        <v>2332.2199999999998</v>
      </c>
      <c r="AM16762" s="93"/>
      <c r="AN16762" s="93"/>
      <c r="AO16762" s="93"/>
    </row>
    <row r="16763" spans="28:41" x14ac:dyDescent="0.55000000000000004">
      <c r="AB16763" s="278" t="s">
        <v>31059</v>
      </c>
      <c r="AC16763" s="279">
        <v>932713.14</v>
      </c>
      <c r="AE16763" s="248" t="s">
        <v>34732</v>
      </c>
      <c r="AF16763" s="249">
        <v>105150</v>
      </c>
      <c r="AH16763" s="228" t="s">
        <v>16459</v>
      </c>
      <c r="AI16763" s="229">
        <v>839.58</v>
      </c>
      <c r="AK16763" s="207" t="s">
        <v>30456</v>
      </c>
      <c r="AL16763" s="208">
        <v>184.34</v>
      </c>
      <c r="AM16763" s="93"/>
      <c r="AN16763" s="93"/>
      <c r="AO16763" s="93"/>
    </row>
    <row r="16764" spans="28:41" x14ac:dyDescent="0.55000000000000004">
      <c r="AB16764" s="278" t="s">
        <v>31060</v>
      </c>
      <c r="AC16764" s="279">
        <v>21842826.91</v>
      </c>
      <c r="AE16764" s="248" t="s">
        <v>60885</v>
      </c>
      <c r="AF16764" s="249">
        <v>3812.52</v>
      </c>
      <c r="AH16764" s="228" t="s">
        <v>16460</v>
      </c>
      <c r="AI16764" s="229">
        <v>60.7</v>
      </c>
      <c r="AK16764" s="207" t="s">
        <v>30457</v>
      </c>
      <c r="AL16764" s="208">
        <v>1328.86</v>
      </c>
      <c r="AM16764" s="93"/>
      <c r="AN16764" s="93"/>
      <c r="AO16764" s="93"/>
    </row>
    <row r="16765" spans="28:41" x14ac:dyDescent="0.55000000000000004">
      <c r="AB16765" s="278" t="s">
        <v>14615</v>
      </c>
      <c r="AC16765" s="279">
        <v>4210.33</v>
      </c>
      <c r="AE16765" s="248" t="s">
        <v>43176</v>
      </c>
      <c r="AF16765" s="249">
        <v>2332.7199999999998</v>
      </c>
      <c r="AH16765" s="228" t="s">
        <v>16461</v>
      </c>
      <c r="AI16765" s="229">
        <v>400097.41</v>
      </c>
      <c r="AK16765" s="207" t="s">
        <v>30458</v>
      </c>
      <c r="AL16765" s="208">
        <v>11366.02</v>
      </c>
      <c r="AM16765" s="93"/>
      <c r="AN16765" s="93"/>
      <c r="AO16765" s="93"/>
    </row>
    <row r="16766" spans="28:41" x14ac:dyDescent="0.55000000000000004">
      <c r="AB16766" s="278" t="s">
        <v>14616</v>
      </c>
      <c r="AC16766" s="279">
        <v>6152177.3300000001</v>
      </c>
      <c r="AE16766" s="248" t="s">
        <v>17579</v>
      </c>
      <c r="AF16766" s="249">
        <v>29793.77</v>
      </c>
      <c r="AH16766" s="228" t="s">
        <v>16462</v>
      </c>
      <c r="AI16766" s="229">
        <v>510921.28</v>
      </c>
      <c r="AK16766" s="207" t="s">
        <v>30459</v>
      </c>
      <c r="AL16766" s="208">
        <v>34239.519999999997</v>
      </c>
      <c r="AM16766" s="93"/>
      <c r="AN16766" s="93"/>
      <c r="AO16766" s="93"/>
    </row>
    <row r="16767" spans="28:41" x14ac:dyDescent="0.55000000000000004">
      <c r="AB16767" s="278" t="s">
        <v>14617</v>
      </c>
      <c r="AC16767" s="279">
        <v>4224956.29</v>
      </c>
      <c r="AE16767" s="248" t="s">
        <v>17580</v>
      </c>
      <c r="AF16767" s="249">
        <v>2622.34</v>
      </c>
      <c r="AH16767" s="228" t="s">
        <v>16463</v>
      </c>
      <c r="AI16767" s="229">
        <v>129159.16</v>
      </c>
      <c r="AK16767" s="207" t="s">
        <v>30460</v>
      </c>
      <c r="AL16767" s="208">
        <v>65096.56</v>
      </c>
      <c r="AM16767" s="93"/>
      <c r="AN16767" s="93"/>
      <c r="AO16767" s="93"/>
    </row>
    <row r="16768" spans="28:41" x14ac:dyDescent="0.55000000000000004">
      <c r="AB16768" s="278" t="s">
        <v>14618</v>
      </c>
      <c r="AC16768" s="279">
        <v>3205507.3</v>
      </c>
      <c r="AE16768" s="248" t="s">
        <v>13246</v>
      </c>
      <c r="AF16768" s="249">
        <v>41802.28</v>
      </c>
      <c r="AH16768" s="228" t="s">
        <v>16464</v>
      </c>
      <c r="AI16768" s="229">
        <v>80524.100000000006</v>
      </c>
      <c r="AK16768" s="207" t="s">
        <v>30461</v>
      </c>
      <c r="AL16768" s="208">
        <v>32943</v>
      </c>
      <c r="AM16768" s="93"/>
      <c r="AN16768" s="93"/>
      <c r="AO16768" s="93"/>
    </row>
    <row r="16769" spans="28:41" x14ac:dyDescent="0.55000000000000004">
      <c r="AB16769" s="278" t="s">
        <v>31061</v>
      </c>
      <c r="AC16769" s="279">
        <v>7106501.25</v>
      </c>
      <c r="AE16769" s="248" t="s">
        <v>13247</v>
      </c>
      <c r="AF16769" s="249">
        <v>112771.88</v>
      </c>
      <c r="AH16769" s="228" t="s">
        <v>16465</v>
      </c>
      <c r="AI16769" s="229">
        <v>18364.3</v>
      </c>
      <c r="AK16769" s="207" t="s">
        <v>30462</v>
      </c>
      <c r="AL16769" s="208">
        <v>10119.35</v>
      </c>
      <c r="AM16769" s="93"/>
      <c r="AN16769" s="93"/>
      <c r="AO16769" s="93"/>
    </row>
    <row r="16770" spans="28:41" x14ac:dyDescent="0.55000000000000004">
      <c r="AB16770" s="278" t="s">
        <v>31062</v>
      </c>
      <c r="AC16770" s="279">
        <v>543238.64</v>
      </c>
      <c r="AE16770" s="248" t="s">
        <v>17581</v>
      </c>
      <c r="AF16770" s="249">
        <v>52135.55</v>
      </c>
      <c r="AH16770" s="228" t="s">
        <v>50604</v>
      </c>
      <c r="AI16770" s="229">
        <v>23014.33</v>
      </c>
      <c r="AK16770" s="207" t="s">
        <v>30463</v>
      </c>
      <c r="AL16770" s="208">
        <v>1543.02</v>
      </c>
      <c r="AM16770" s="93"/>
      <c r="AN16770" s="93"/>
      <c r="AO16770" s="93"/>
    </row>
    <row r="16771" spans="28:41" x14ac:dyDescent="0.55000000000000004">
      <c r="AB16771" s="278" t="s">
        <v>31063</v>
      </c>
      <c r="AC16771" s="279">
        <v>2970244.9</v>
      </c>
      <c r="AE16771" s="248" t="s">
        <v>40734</v>
      </c>
      <c r="AF16771" s="249">
        <v>10376.42</v>
      </c>
      <c r="AH16771" s="228" t="s">
        <v>48431</v>
      </c>
      <c r="AI16771" s="229">
        <v>756.42</v>
      </c>
      <c r="AK16771" s="207" t="s">
        <v>30464</v>
      </c>
      <c r="AL16771" s="208">
        <v>476.21</v>
      </c>
      <c r="AM16771" s="93"/>
      <c r="AN16771" s="93"/>
      <c r="AO16771" s="93"/>
    </row>
    <row r="16772" spans="28:41" x14ac:dyDescent="0.55000000000000004">
      <c r="AB16772" s="278" t="s">
        <v>14619</v>
      </c>
      <c r="AC16772" s="279">
        <v>163695.6</v>
      </c>
      <c r="AE16772" s="248" t="s">
        <v>61668</v>
      </c>
      <c r="AF16772" s="249">
        <v>36150</v>
      </c>
      <c r="AH16772" s="228" t="s">
        <v>36071</v>
      </c>
      <c r="AI16772" s="229">
        <v>900</v>
      </c>
      <c r="AK16772" s="207" t="s">
        <v>30465</v>
      </c>
      <c r="AL16772" s="208">
        <v>357.15</v>
      </c>
      <c r="AM16772" s="93"/>
      <c r="AN16772" s="93"/>
      <c r="AO16772" s="93"/>
    </row>
    <row r="16773" spans="28:41" x14ac:dyDescent="0.55000000000000004">
      <c r="AB16773" s="278" t="s">
        <v>40919</v>
      </c>
      <c r="AC16773" s="279">
        <v>29041.78</v>
      </c>
      <c r="AE16773" s="248" t="s">
        <v>54261</v>
      </c>
      <c r="AF16773" s="249">
        <v>2172.9</v>
      </c>
      <c r="AH16773" s="228" t="s">
        <v>16466</v>
      </c>
      <c r="AI16773" s="229">
        <v>40497.53</v>
      </c>
      <c r="AK16773" s="207" t="s">
        <v>30466</v>
      </c>
      <c r="AL16773" s="208">
        <v>12879.73</v>
      </c>
      <c r="AM16773" s="93"/>
      <c r="AN16773" s="93"/>
      <c r="AO16773" s="93"/>
    </row>
    <row r="16774" spans="28:41" x14ac:dyDescent="0.55000000000000004">
      <c r="AB16774" s="278" t="s">
        <v>31064</v>
      </c>
      <c r="AC16774" s="279">
        <v>230142.1</v>
      </c>
      <c r="AE16774" s="248" t="s">
        <v>34733</v>
      </c>
      <c r="AF16774" s="249">
        <v>3490</v>
      </c>
      <c r="AH16774" s="228" t="s">
        <v>16467</v>
      </c>
      <c r="AI16774" s="229">
        <v>159973.57</v>
      </c>
      <c r="AK16774" s="207" t="s">
        <v>30467</v>
      </c>
      <c r="AL16774" s="208">
        <v>2332.2199999999998</v>
      </c>
      <c r="AM16774" s="93"/>
      <c r="AN16774" s="93"/>
      <c r="AO16774" s="93"/>
    </row>
    <row r="16775" spans="28:41" x14ac:dyDescent="0.55000000000000004">
      <c r="AB16775" s="278" t="s">
        <v>14620</v>
      </c>
      <c r="AC16775" s="279">
        <v>2593090.33</v>
      </c>
      <c r="AE16775" s="248" t="s">
        <v>13248</v>
      </c>
      <c r="AF16775" s="249">
        <v>128163.17</v>
      </c>
      <c r="AH16775" s="228" t="s">
        <v>31713</v>
      </c>
      <c r="AI16775" s="229">
        <v>40.619999999999997</v>
      </c>
      <c r="AK16775" s="207" t="s">
        <v>30468</v>
      </c>
      <c r="AL16775" s="208">
        <v>184.34</v>
      </c>
      <c r="AM16775" s="93"/>
      <c r="AN16775" s="93"/>
      <c r="AO16775" s="93"/>
    </row>
    <row r="16776" spans="28:41" x14ac:dyDescent="0.55000000000000004">
      <c r="AB16776" s="278" t="s">
        <v>14621</v>
      </c>
      <c r="AC16776" s="279">
        <v>175505.66</v>
      </c>
      <c r="AE16776" s="248" t="s">
        <v>55580</v>
      </c>
      <c r="AF16776" s="249">
        <v>-340.74</v>
      </c>
      <c r="AH16776" s="228" t="s">
        <v>36072</v>
      </c>
      <c r="AI16776" s="229">
        <v>21.86</v>
      </c>
      <c r="AK16776" s="207" t="s">
        <v>30469</v>
      </c>
      <c r="AL16776" s="208">
        <v>1328.86</v>
      </c>
      <c r="AM16776" s="93"/>
      <c r="AN16776" s="93"/>
      <c r="AO16776" s="93"/>
    </row>
    <row r="16777" spans="28:41" x14ac:dyDescent="0.55000000000000004">
      <c r="AB16777" s="278" t="s">
        <v>14622</v>
      </c>
      <c r="AC16777" s="279">
        <v>6848281.3899999997</v>
      </c>
      <c r="AE16777" s="248" t="s">
        <v>13249</v>
      </c>
      <c r="AF16777" s="249">
        <v>36702.129999999997</v>
      </c>
      <c r="AH16777" s="228" t="s">
        <v>16468</v>
      </c>
      <c r="AI16777" s="229">
        <v>1280.7</v>
      </c>
      <c r="AK16777" s="207" t="s">
        <v>30470</v>
      </c>
      <c r="AL16777" s="208">
        <v>11366.02</v>
      </c>
      <c r="AM16777" s="93"/>
      <c r="AN16777" s="93"/>
      <c r="AO16777" s="93"/>
    </row>
    <row r="16778" spans="28:41" x14ac:dyDescent="0.55000000000000004">
      <c r="AB16778" s="278" t="s">
        <v>14623</v>
      </c>
      <c r="AC16778" s="279">
        <v>542561.6</v>
      </c>
      <c r="AE16778" s="248" t="s">
        <v>17584</v>
      </c>
      <c r="AF16778" s="249">
        <v>20663.39</v>
      </c>
      <c r="AH16778" s="228" t="s">
        <v>16469</v>
      </c>
      <c r="AI16778" s="229">
        <v>174722.16</v>
      </c>
      <c r="AK16778" s="207" t="s">
        <v>30471</v>
      </c>
      <c r="AL16778" s="208">
        <v>24950</v>
      </c>
      <c r="AM16778" s="93"/>
      <c r="AN16778" s="93"/>
      <c r="AO16778" s="93"/>
    </row>
    <row r="16779" spans="28:41" x14ac:dyDescent="0.55000000000000004">
      <c r="AB16779" s="278" t="s">
        <v>14624</v>
      </c>
      <c r="AC16779" s="279">
        <v>1174708.42</v>
      </c>
      <c r="AE16779" s="248" t="s">
        <v>13251</v>
      </c>
      <c r="AF16779" s="249">
        <v>1106.05</v>
      </c>
      <c r="AH16779" s="228" t="s">
        <v>50605</v>
      </c>
      <c r="AI16779" s="229">
        <v>-3382.96</v>
      </c>
      <c r="AK16779" s="207" t="s">
        <v>30472</v>
      </c>
      <c r="AL16779" s="208">
        <v>6000</v>
      </c>
      <c r="AM16779" s="93"/>
      <c r="AN16779" s="93"/>
      <c r="AO16779" s="93"/>
    </row>
    <row r="16780" spans="28:41" x14ac:dyDescent="0.55000000000000004">
      <c r="AB16780" s="278" t="s">
        <v>14625</v>
      </c>
      <c r="AC16780" s="279">
        <v>128632.09</v>
      </c>
      <c r="AE16780" s="248" t="s">
        <v>36125</v>
      </c>
      <c r="AF16780" s="249">
        <v>125766.39</v>
      </c>
      <c r="AH16780" s="228" t="s">
        <v>33189</v>
      </c>
      <c r="AI16780" s="229">
        <v>601500</v>
      </c>
      <c r="AK16780" s="207" t="s">
        <v>30473</v>
      </c>
      <c r="AL16780" s="208">
        <v>17400</v>
      </c>
      <c r="AM16780" s="93"/>
      <c r="AN16780" s="93"/>
      <c r="AO16780" s="93"/>
    </row>
    <row r="16781" spans="28:41" x14ac:dyDescent="0.55000000000000004">
      <c r="AB16781" s="278" t="s">
        <v>46238</v>
      </c>
      <c r="AC16781" s="279">
        <v>960</v>
      </c>
      <c r="AE16781" s="248" t="s">
        <v>54263</v>
      </c>
      <c r="AF16781" s="249">
        <v>121644.23</v>
      </c>
      <c r="AH16781" s="228" t="s">
        <v>16491</v>
      </c>
      <c r="AI16781" s="229">
        <v>34918.75</v>
      </c>
      <c r="AK16781" s="207" t="s">
        <v>30474</v>
      </c>
      <c r="AL16781" s="208">
        <v>23633</v>
      </c>
      <c r="AM16781" s="93"/>
      <c r="AN16781" s="93"/>
      <c r="AO16781" s="93"/>
    </row>
    <row r="16782" spans="28:41" x14ac:dyDescent="0.55000000000000004">
      <c r="AB16782" s="278" t="s">
        <v>31065</v>
      </c>
      <c r="AC16782" s="279">
        <v>66692.37</v>
      </c>
      <c r="AE16782" s="248" t="s">
        <v>17669</v>
      </c>
      <c r="AF16782" s="249">
        <v>104313.82</v>
      </c>
      <c r="AH16782" s="228" t="s">
        <v>50606</v>
      </c>
      <c r="AI16782" s="229">
        <v>11286</v>
      </c>
      <c r="AK16782" s="207" t="s">
        <v>30475</v>
      </c>
      <c r="AL16782" s="208">
        <v>115800</v>
      </c>
      <c r="AM16782" s="93"/>
      <c r="AN16782" s="93"/>
      <c r="AO16782" s="93"/>
    </row>
    <row r="16783" spans="28:41" x14ac:dyDescent="0.55000000000000004">
      <c r="AB16783" s="278" t="s">
        <v>31066</v>
      </c>
      <c r="AC16783" s="279">
        <v>54166270.740000002</v>
      </c>
      <c r="AE16783" s="248" t="s">
        <v>17670</v>
      </c>
      <c r="AF16783" s="249">
        <v>214638.64</v>
      </c>
      <c r="AH16783" s="228" t="s">
        <v>54228</v>
      </c>
      <c r="AI16783" s="229">
        <v>2520</v>
      </c>
      <c r="AK16783" s="207" t="s">
        <v>30476</v>
      </c>
      <c r="AL16783" s="208">
        <v>1243</v>
      </c>
      <c r="AM16783" s="93"/>
      <c r="AN16783" s="93"/>
      <c r="AO16783" s="93"/>
    </row>
    <row r="16784" spans="28:41" x14ac:dyDescent="0.55000000000000004">
      <c r="AB16784" s="278" t="s">
        <v>14626</v>
      </c>
      <c r="AC16784" s="279">
        <v>25485338.399999999</v>
      </c>
      <c r="AE16784" s="248" t="s">
        <v>54264</v>
      </c>
      <c r="AF16784" s="249">
        <v>324.83999999999997</v>
      </c>
      <c r="AH16784" s="228" t="s">
        <v>50607</v>
      </c>
      <c r="AI16784" s="229">
        <v>22552</v>
      </c>
      <c r="AK16784" s="207" t="s">
        <v>30477</v>
      </c>
      <c r="AL16784" s="208">
        <v>6000</v>
      </c>
      <c r="AM16784" s="93"/>
      <c r="AN16784" s="93"/>
      <c r="AO16784" s="93"/>
    </row>
    <row r="16785" spans="28:41" x14ac:dyDescent="0.55000000000000004">
      <c r="AB16785" s="278" t="s">
        <v>31067</v>
      </c>
      <c r="AC16785" s="279">
        <v>39983130.899999999</v>
      </c>
      <c r="AE16785" s="248" t="s">
        <v>17671</v>
      </c>
      <c r="AF16785" s="249">
        <v>319500.38</v>
      </c>
      <c r="AH16785" s="228" t="s">
        <v>54229</v>
      </c>
      <c r="AI16785" s="229">
        <v>34715</v>
      </c>
      <c r="AK16785" s="207" t="s">
        <v>30478</v>
      </c>
      <c r="AL16785" s="208">
        <v>35391.68</v>
      </c>
      <c r="AM16785" s="93"/>
      <c r="AN16785" s="93"/>
      <c r="AO16785" s="93"/>
    </row>
    <row r="16786" spans="28:41" x14ac:dyDescent="0.55000000000000004">
      <c r="AB16786" s="278" t="s">
        <v>14627</v>
      </c>
      <c r="AC16786" s="279">
        <v>375184.78</v>
      </c>
      <c r="AE16786" s="248" t="s">
        <v>17675</v>
      </c>
      <c r="AF16786" s="249">
        <v>79805.55</v>
      </c>
      <c r="AH16786" s="228" t="s">
        <v>45974</v>
      </c>
      <c r="AI16786" s="229">
        <v>201110</v>
      </c>
      <c r="AK16786" s="207" t="s">
        <v>30479</v>
      </c>
      <c r="AL16786" s="208">
        <v>35148.230000000003</v>
      </c>
      <c r="AM16786" s="93"/>
      <c r="AN16786" s="93"/>
      <c r="AO16786" s="93"/>
    </row>
    <row r="16787" spans="28:41" x14ac:dyDescent="0.55000000000000004">
      <c r="AB16787" s="278" t="s">
        <v>58127</v>
      </c>
      <c r="AC16787" s="279">
        <v>2725.42</v>
      </c>
      <c r="AE16787" s="248" t="s">
        <v>17676</v>
      </c>
      <c r="AF16787" s="249">
        <v>119707.74</v>
      </c>
      <c r="AH16787" s="228" t="s">
        <v>43162</v>
      </c>
      <c r="AI16787" s="229">
        <v>3000</v>
      </c>
      <c r="AK16787" s="207" t="s">
        <v>30480</v>
      </c>
      <c r="AL16787" s="208">
        <v>24950</v>
      </c>
      <c r="AM16787" s="93"/>
      <c r="AN16787" s="93"/>
      <c r="AO16787" s="93"/>
    </row>
    <row r="16788" spans="28:41" x14ac:dyDescent="0.55000000000000004">
      <c r="AB16788" s="278" t="s">
        <v>14628</v>
      </c>
      <c r="AC16788" s="279">
        <v>159688.03</v>
      </c>
      <c r="AE16788" s="248" t="s">
        <v>17679</v>
      </c>
      <c r="AF16788" s="249">
        <v>713755.17</v>
      </c>
      <c r="AH16788" s="228" t="s">
        <v>38896</v>
      </c>
      <c r="AI16788" s="229">
        <v>8660</v>
      </c>
      <c r="AK16788" s="207" t="s">
        <v>30481</v>
      </c>
      <c r="AL16788" s="208">
        <v>6000</v>
      </c>
      <c r="AM16788" s="93"/>
      <c r="AN16788" s="93"/>
      <c r="AO16788" s="93"/>
    </row>
    <row r="16789" spans="28:41" x14ac:dyDescent="0.55000000000000004">
      <c r="AB16789" s="278" t="s">
        <v>31068</v>
      </c>
      <c r="AC16789" s="279">
        <v>232633.43</v>
      </c>
      <c r="AE16789" s="248" t="s">
        <v>54265</v>
      </c>
      <c r="AF16789" s="249">
        <v>2780</v>
      </c>
      <c r="AH16789" s="228" t="s">
        <v>16492</v>
      </c>
      <c r="AI16789" s="229">
        <v>14518.52</v>
      </c>
      <c r="AK16789" s="207" t="s">
        <v>30482</v>
      </c>
      <c r="AL16789" s="208">
        <v>17400</v>
      </c>
      <c r="AM16789" s="93"/>
      <c r="AN16789" s="93"/>
      <c r="AO16789" s="93"/>
    </row>
    <row r="16790" spans="28:41" x14ac:dyDescent="0.55000000000000004">
      <c r="AB16790" s="278" t="s">
        <v>48589</v>
      </c>
      <c r="AC16790" s="279">
        <v>74313.56</v>
      </c>
      <c r="AE16790" s="248" t="s">
        <v>13262</v>
      </c>
      <c r="AF16790" s="249">
        <v>268.07</v>
      </c>
      <c r="AH16790" s="228" t="s">
        <v>16493</v>
      </c>
      <c r="AI16790" s="229">
        <v>9658.7099999999991</v>
      </c>
      <c r="AK16790" s="207" t="s">
        <v>30483</v>
      </c>
      <c r="AL16790" s="208">
        <v>23633</v>
      </c>
      <c r="AM16790" s="93"/>
      <c r="AN16790" s="93"/>
      <c r="AO16790" s="93"/>
    </row>
    <row r="16791" spans="28:41" x14ac:dyDescent="0.55000000000000004">
      <c r="AB16791" s="278" t="s">
        <v>14629</v>
      </c>
      <c r="AC16791" s="279">
        <v>749811.87</v>
      </c>
      <c r="AE16791" s="248" t="s">
        <v>58016</v>
      </c>
      <c r="AF16791" s="249">
        <v>387.5</v>
      </c>
      <c r="AH16791" s="228" t="s">
        <v>16494</v>
      </c>
      <c r="AI16791" s="229">
        <v>2482.2199999999998</v>
      </c>
      <c r="AK16791" s="207" t="s">
        <v>30484</v>
      </c>
      <c r="AL16791" s="208">
        <v>115800</v>
      </c>
      <c r="AM16791" s="93"/>
      <c r="AN16791" s="93"/>
      <c r="AO16791" s="93"/>
    </row>
    <row r="16792" spans="28:41" x14ac:dyDescent="0.55000000000000004">
      <c r="AB16792" s="278" t="s">
        <v>14630</v>
      </c>
      <c r="AC16792" s="279">
        <v>31234852.32</v>
      </c>
      <c r="AE16792" s="248" t="s">
        <v>59314</v>
      </c>
      <c r="AF16792" s="249">
        <v>5812.5</v>
      </c>
      <c r="AH16792" s="228" t="s">
        <v>16495</v>
      </c>
      <c r="AI16792" s="229">
        <v>46.32</v>
      </c>
      <c r="AK16792" s="207" t="s">
        <v>30485</v>
      </c>
      <c r="AL16792" s="208">
        <v>1243</v>
      </c>
      <c r="AM16792" s="93"/>
      <c r="AN16792" s="93"/>
      <c r="AO16792" s="93"/>
    </row>
    <row r="16793" spans="28:41" x14ac:dyDescent="0.55000000000000004">
      <c r="AB16793" s="278" t="s">
        <v>35902</v>
      </c>
      <c r="AC16793" s="279">
        <v>166984</v>
      </c>
      <c r="AE16793" s="248" t="s">
        <v>58752</v>
      </c>
      <c r="AF16793" s="249">
        <v>1063.04</v>
      </c>
      <c r="AH16793" s="228" t="s">
        <v>16496</v>
      </c>
      <c r="AI16793" s="229">
        <v>53528.5</v>
      </c>
      <c r="AK16793" s="207" t="s">
        <v>30486</v>
      </c>
      <c r="AL16793" s="208">
        <v>6000</v>
      </c>
      <c r="AM16793" s="93"/>
      <c r="AN16793" s="93"/>
      <c r="AO16793" s="93"/>
    </row>
    <row r="16794" spans="28:41" x14ac:dyDescent="0.55000000000000004">
      <c r="AB16794" s="278" t="s">
        <v>31070</v>
      </c>
      <c r="AC16794" s="279">
        <v>5824284.29</v>
      </c>
      <c r="AE16794" s="248" t="s">
        <v>60886</v>
      </c>
      <c r="AF16794" s="249">
        <v>321.8</v>
      </c>
      <c r="AH16794" s="228" t="s">
        <v>50608</v>
      </c>
      <c r="AI16794" s="229">
        <v>4832.3599999999997</v>
      </c>
      <c r="AK16794" s="207" t="s">
        <v>30487</v>
      </c>
      <c r="AL16794" s="208">
        <v>35391.68</v>
      </c>
      <c r="AM16794" s="93"/>
      <c r="AN16794" s="93"/>
      <c r="AO16794" s="93"/>
    </row>
    <row r="16795" spans="28:41" x14ac:dyDescent="0.55000000000000004">
      <c r="AB16795" s="278" t="s">
        <v>31071</v>
      </c>
      <c r="AC16795" s="279">
        <v>150964.71</v>
      </c>
      <c r="AE16795" s="248" t="s">
        <v>17680</v>
      </c>
      <c r="AF16795" s="249">
        <v>2572.75</v>
      </c>
      <c r="AH16795" s="228" t="s">
        <v>48432</v>
      </c>
      <c r="AI16795" s="229">
        <v>326.56</v>
      </c>
      <c r="AK16795" s="207" t="s">
        <v>30488</v>
      </c>
      <c r="AL16795" s="208">
        <v>35148.230000000003</v>
      </c>
      <c r="AM16795" s="93"/>
      <c r="AN16795" s="93"/>
      <c r="AO16795" s="93"/>
    </row>
    <row r="16796" spans="28:41" x14ac:dyDescent="0.55000000000000004">
      <c r="AB16796" s="278" t="s">
        <v>14631</v>
      </c>
      <c r="AC16796" s="279">
        <v>20766789.57</v>
      </c>
      <c r="AE16796" s="248" t="s">
        <v>17681</v>
      </c>
      <c r="AF16796" s="249">
        <v>6847.52</v>
      </c>
      <c r="AH16796" s="228" t="s">
        <v>13143</v>
      </c>
      <c r="AI16796" s="229">
        <v>14478.73</v>
      </c>
      <c r="AK16796" s="207" t="s">
        <v>30489</v>
      </c>
      <c r="AL16796" s="208">
        <v>448039.17</v>
      </c>
      <c r="AM16796" s="93"/>
      <c r="AN16796" s="93"/>
      <c r="AO16796" s="93"/>
    </row>
    <row r="16797" spans="28:41" x14ac:dyDescent="0.55000000000000004">
      <c r="AB16797" s="278" t="s">
        <v>14632</v>
      </c>
      <c r="AC16797" s="279">
        <v>463261.46</v>
      </c>
      <c r="AE16797" s="248" t="s">
        <v>33291</v>
      </c>
      <c r="AF16797" s="249">
        <v>62628</v>
      </c>
      <c r="AH16797" s="228" t="s">
        <v>16499</v>
      </c>
      <c r="AI16797" s="229">
        <v>92962.99</v>
      </c>
      <c r="AK16797" s="207" t="s">
        <v>30490</v>
      </c>
      <c r="AL16797" s="208">
        <v>13979.07</v>
      </c>
      <c r="AM16797" s="93"/>
      <c r="AN16797" s="93"/>
      <c r="AO16797" s="93"/>
    </row>
    <row r="16798" spans="28:41" x14ac:dyDescent="0.55000000000000004">
      <c r="AB16798" s="278" t="s">
        <v>14633</v>
      </c>
      <c r="AC16798" s="279">
        <v>33599704.170000002</v>
      </c>
      <c r="AE16798" s="248" t="s">
        <v>33292</v>
      </c>
      <c r="AF16798" s="249">
        <v>39750</v>
      </c>
      <c r="AH16798" s="228" t="s">
        <v>16500</v>
      </c>
      <c r="AI16798" s="229">
        <v>1499.75</v>
      </c>
      <c r="AK16798" s="207" t="s">
        <v>30491</v>
      </c>
      <c r="AL16798" s="208">
        <v>7514991.3099999996</v>
      </c>
      <c r="AM16798" s="93"/>
      <c r="AN16798" s="93"/>
      <c r="AO16798" s="93"/>
    </row>
    <row r="16799" spans="28:41" x14ac:dyDescent="0.55000000000000004">
      <c r="AB16799" s="278" t="s">
        <v>14634</v>
      </c>
      <c r="AC16799" s="279">
        <v>80117353.049999997</v>
      </c>
      <c r="AE16799" s="248" t="s">
        <v>17683</v>
      </c>
      <c r="AF16799" s="249">
        <v>46425.15</v>
      </c>
      <c r="AH16799" s="228" t="s">
        <v>13144</v>
      </c>
      <c r="AI16799" s="229">
        <v>3306.22</v>
      </c>
      <c r="AK16799" s="207" t="s">
        <v>30492</v>
      </c>
      <c r="AL16799" s="208">
        <v>206653.52</v>
      </c>
      <c r="AM16799" s="93"/>
      <c r="AN16799" s="93"/>
      <c r="AO16799" s="93"/>
    </row>
    <row r="16800" spans="28:41" x14ac:dyDescent="0.55000000000000004">
      <c r="AB16800" s="278" t="s">
        <v>31072</v>
      </c>
      <c r="AC16800" s="279">
        <v>111929.26</v>
      </c>
      <c r="AE16800" s="248" t="s">
        <v>45989</v>
      </c>
      <c r="AF16800" s="249">
        <v>253050</v>
      </c>
      <c r="AH16800" s="228" t="s">
        <v>43163</v>
      </c>
      <c r="AI16800" s="229">
        <v>17779.46</v>
      </c>
      <c r="AK16800" s="207" t="s">
        <v>34406</v>
      </c>
      <c r="AL16800" s="208">
        <v>193.05</v>
      </c>
      <c r="AM16800" s="93"/>
      <c r="AN16800" s="93"/>
      <c r="AO16800" s="93"/>
    </row>
    <row r="16801" spans="28:41" x14ac:dyDescent="0.55000000000000004">
      <c r="AB16801" s="278" t="s">
        <v>14635</v>
      </c>
      <c r="AC16801" s="279">
        <v>27588099</v>
      </c>
      <c r="AE16801" s="248" t="s">
        <v>56774</v>
      </c>
      <c r="AF16801" s="249">
        <v>9131.01</v>
      </c>
      <c r="AH16801" s="228" t="s">
        <v>16518</v>
      </c>
      <c r="AI16801" s="229">
        <v>59804.92</v>
      </c>
      <c r="AK16801" s="207" t="s">
        <v>34407</v>
      </c>
      <c r="AL16801" s="208">
        <v>934.28</v>
      </c>
      <c r="AM16801" s="93"/>
      <c r="AN16801" s="93"/>
      <c r="AO16801" s="93"/>
    </row>
    <row r="16802" spans="28:41" x14ac:dyDescent="0.55000000000000004">
      <c r="AB16802" s="278" t="s">
        <v>31073</v>
      </c>
      <c r="AC16802" s="279">
        <v>1358675.9</v>
      </c>
      <c r="AE16802" s="248" t="s">
        <v>17685</v>
      </c>
      <c r="AF16802" s="249">
        <v>9600</v>
      </c>
      <c r="AH16802" s="228" t="s">
        <v>49326</v>
      </c>
      <c r="AI16802" s="229">
        <v>76000</v>
      </c>
      <c r="AK16802" s="207" t="s">
        <v>30493</v>
      </c>
      <c r="AL16802" s="208">
        <v>324804.27</v>
      </c>
      <c r="AM16802" s="93"/>
      <c r="AN16802" s="93"/>
      <c r="AO16802" s="93"/>
    </row>
    <row r="16803" spans="28:41" x14ac:dyDescent="0.55000000000000004">
      <c r="AB16803" s="278" t="s">
        <v>31074</v>
      </c>
      <c r="AC16803" s="279">
        <v>49807.22</v>
      </c>
      <c r="AE16803" s="248" t="s">
        <v>17686</v>
      </c>
      <c r="AF16803" s="249">
        <v>3491.76</v>
      </c>
      <c r="AH16803" s="228" t="s">
        <v>45975</v>
      </c>
      <c r="AI16803" s="229">
        <v>21557.25</v>
      </c>
      <c r="AK16803" s="207" t="s">
        <v>30494</v>
      </c>
      <c r="AL16803" s="208">
        <v>559258.81000000006</v>
      </c>
      <c r="AM16803" s="93"/>
      <c r="AN16803" s="93"/>
      <c r="AO16803" s="93"/>
    </row>
    <row r="16804" spans="28:41" x14ac:dyDescent="0.55000000000000004">
      <c r="AB16804" s="278" t="s">
        <v>14636</v>
      </c>
      <c r="AC16804" s="279">
        <v>151669.87</v>
      </c>
      <c r="AE16804" s="248" t="s">
        <v>17687</v>
      </c>
      <c r="AF16804" s="249">
        <v>265.58</v>
      </c>
      <c r="AH16804" s="228" t="s">
        <v>45976</v>
      </c>
      <c r="AI16804" s="229">
        <v>167078.12</v>
      </c>
      <c r="AK16804" s="207" t="s">
        <v>30495</v>
      </c>
      <c r="AL16804" s="208">
        <v>20460.810000000001</v>
      </c>
      <c r="AM16804" s="93"/>
      <c r="AN16804" s="93"/>
      <c r="AO16804" s="93"/>
    </row>
    <row r="16805" spans="28:41" x14ac:dyDescent="0.55000000000000004">
      <c r="AB16805" s="278" t="s">
        <v>14637</v>
      </c>
      <c r="AC16805" s="279">
        <v>6249.15</v>
      </c>
      <c r="AE16805" s="248" t="s">
        <v>13267</v>
      </c>
      <c r="AF16805" s="249">
        <v>158360.76999999999</v>
      </c>
      <c r="AH16805" s="228" t="s">
        <v>49327</v>
      </c>
      <c r="AI16805" s="229">
        <v>291.85000000000002</v>
      </c>
      <c r="AK16805" s="207" t="s">
        <v>30496</v>
      </c>
      <c r="AL16805" s="208">
        <v>126132.35</v>
      </c>
      <c r="AM16805" s="93"/>
      <c r="AN16805" s="93"/>
      <c r="AO16805" s="93"/>
    </row>
    <row r="16806" spans="28:41" x14ac:dyDescent="0.55000000000000004">
      <c r="AB16806" s="278" t="s">
        <v>31075</v>
      </c>
      <c r="AC16806" s="279">
        <v>2088.69</v>
      </c>
      <c r="AE16806" s="248" t="s">
        <v>13268</v>
      </c>
      <c r="AF16806" s="249">
        <v>456819.94</v>
      </c>
      <c r="AH16806" s="228" t="s">
        <v>16519</v>
      </c>
      <c r="AI16806" s="229">
        <v>20037.36</v>
      </c>
      <c r="AK16806" s="207" t="s">
        <v>30497</v>
      </c>
      <c r="AL16806" s="208">
        <v>43381.89</v>
      </c>
      <c r="AM16806" s="93"/>
      <c r="AN16806" s="93"/>
      <c r="AO16806" s="93"/>
    </row>
    <row r="16807" spans="28:41" x14ac:dyDescent="0.55000000000000004">
      <c r="AB16807" s="278" t="s">
        <v>14638</v>
      </c>
      <c r="AC16807" s="279">
        <v>132893854.26000001</v>
      </c>
      <c r="AE16807" s="248" t="s">
        <v>17688</v>
      </c>
      <c r="AF16807" s="249">
        <v>205344.1</v>
      </c>
      <c r="AH16807" s="228" t="s">
        <v>16520</v>
      </c>
      <c r="AI16807" s="229">
        <v>19987.5</v>
      </c>
      <c r="AK16807" s="207" t="s">
        <v>30498</v>
      </c>
      <c r="AL16807" s="208">
        <v>86836.19</v>
      </c>
      <c r="AM16807" s="93"/>
      <c r="AN16807" s="93"/>
      <c r="AO16807" s="93"/>
    </row>
    <row r="16808" spans="28:41" x14ac:dyDescent="0.55000000000000004">
      <c r="AB16808" s="278" t="s">
        <v>14639</v>
      </c>
      <c r="AC16808" s="279">
        <v>18019086.16</v>
      </c>
      <c r="AE16808" s="248" t="s">
        <v>17689</v>
      </c>
      <c r="AF16808" s="249">
        <v>13968.66</v>
      </c>
      <c r="AH16808" s="228" t="s">
        <v>50609</v>
      </c>
      <c r="AI16808" s="229">
        <v>9770.32</v>
      </c>
      <c r="AK16808" s="207" t="s">
        <v>30499</v>
      </c>
      <c r="AL16808" s="208">
        <v>623</v>
      </c>
      <c r="AM16808" s="93"/>
      <c r="AN16808" s="93"/>
      <c r="AO16808" s="93"/>
    </row>
    <row r="16809" spans="28:41" x14ac:dyDescent="0.55000000000000004">
      <c r="AB16809" s="278" t="s">
        <v>31076</v>
      </c>
      <c r="AC16809" s="279">
        <v>12249827.300000001</v>
      </c>
      <c r="AE16809" s="248" t="s">
        <v>17690</v>
      </c>
      <c r="AF16809" s="249">
        <v>1136531.8899999999</v>
      </c>
      <c r="AH16809" s="228" t="s">
        <v>16521</v>
      </c>
      <c r="AI16809" s="229">
        <v>39145.96</v>
      </c>
      <c r="AK16809" s="207" t="s">
        <v>30500</v>
      </c>
      <c r="AL16809" s="208">
        <v>104585.60000000001</v>
      </c>
      <c r="AM16809" s="93"/>
      <c r="AN16809" s="93"/>
      <c r="AO16809" s="93"/>
    </row>
    <row r="16810" spans="28:41" x14ac:dyDescent="0.55000000000000004">
      <c r="AB16810" s="278" t="s">
        <v>14640</v>
      </c>
      <c r="AC16810" s="279">
        <v>610864.71</v>
      </c>
      <c r="AE16810" s="248" t="s">
        <v>40736</v>
      </c>
      <c r="AF16810" s="249">
        <v>167865.52</v>
      </c>
      <c r="AH16810" s="228" t="s">
        <v>16522</v>
      </c>
      <c r="AI16810" s="229">
        <v>18241.150000000001</v>
      </c>
      <c r="AK16810" s="207" t="s">
        <v>30501</v>
      </c>
      <c r="AL16810" s="208">
        <v>258.08999999999997</v>
      </c>
      <c r="AM16810" s="93"/>
      <c r="AN16810" s="93"/>
      <c r="AO16810" s="93"/>
    </row>
    <row r="16811" spans="28:41" x14ac:dyDescent="0.55000000000000004">
      <c r="AB16811" s="278" t="s">
        <v>14641</v>
      </c>
      <c r="AC16811" s="279">
        <v>7152.83</v>
      </c>
      <c r="AE16811" s="248" t="s">
        <v>17691</v>
      </c>
      <c r="AF16811" s="249">
        <v>51450</v>
      </c>
      <c r="AH16811" s="228" t="s">
        <v>16523</v>
      </c>
      <c r="AI16811" s="229">
        <v>78383.02</v>
      </c>
      <c r="AK16811" s="207" t="s">
        <v>30502</v>
      </c>
      <c r="AL16811" s="208">
        <v>19483.43</v>
      </c>
      <c r="AM16811" s="93"/>
      <c r="AN16811" s="93"/>
      <c r="AO16811" s="93"/>
    </row>
    <row r="16812" spans="28:41" x14ac:dyDescent="0.55000000000000004">
      <c r="AB16812" s="278" t="s">
        <v>31077</v>
      </c>
      <c r="AC16812" s="279">
        <v>955275.87</v>
      </c>
      <c r="AE16812" s="248" t="s">
        <v>17693</v>
      </c>
      <c r="AF16812" s="249">
        <v>60964.959999999999</v>
      </c>
      <c r="AH16812" s="228" t="s">
        <v>16557</v>
      </c>
      <c r="AI16812" s="229">
        <v>30000</v>
      </c>
      <c r="AK16812" s="207" t="s">
        <v>30503</v>
      </c>
      <c r="AL16812" s="208">
        <v>3318.78</v>
      </c>
      <c r="AM16812" s="93"/>
      <c r="AN16812" s="93"/>
      <c r="AO16812" s="93"/>
    </row>
    <row r="16813" spans="28:41" x14ac:dyDescent="0.55000000000000004">
      <c r="AB16813" s="278" t="s">
        <v>14642</v>
      </c>
      <c r="AC16813" s="279">
        <v>555583.75</v>
      </c>
      <c r="AE16813" s="248" t="s">
        <v>17694</v>
      </c>
      <c r="AF16813" s="249">
        <v>66256.759999999995</v>
      </c>
      <c r="AH16813" s="228" t="s">
        <v>54230</v>
      </c>
      <c r="AI16813" s="229">
        <v>32184.799999999999</v>
      </c>
      <c r="AK16813" s="207" t="s">
        <v>30504</v>
      </c>
      <c r="AL16813" s="208">
        <v>6425</v>
      </c>
      <c r="AM16813" s="93"/>
      <c r="AN16813" s="93"/>
      <c r="AO16813" s="93"/>
    </row>
    <row r="16814" spans="28:41" x14ac:dyDescent="0.55000000000000004">
      <c r="AB16814" s="278" t="s">
        <v>14643</v>
      </c>
      <c r="AC16814" s="279">
        <v>3069957.06</v>
      </c>
      <c r="AE16814" s="248" t="s">
        <v>54266</v>
      </c>
      <c r="AF16814" s="249">
        <v>1628.08</v>
      </c>
      <c r="AH16814" s="228" t="s">
        <v>16558</v>
      </c>
      <c r="AI16814" s="229">
        <v>5328</v>
      </c>
      <c r="AK16814" s="207" t="s">
        <v>30505</v>
      </c>
      <c r="AL16814" s="208">
        <v>3168.21</v>
      </c>
      <c r="AM16814" s="93"/>
      <c r="AN16814" s="93"/>
      <c r="AO16814" s="93"/>
    </row>
    <row r="16815" spans="28:41" x14ac:dyDescent="0.55000000000000004">
      <c r="AB16815" s="278" t="s">
        <v>31078</v>
      </c>
      <c r="AC16815" s="279">
        <v>22922.83</v>
      </c>
      <c r="AE16815" s="248" t="s">
        <v>60096</v>
      </c>
      <c r="AF16815" s="249">
        <v>4990</v>
      </c>
      <c r="AH16815" s="228" t="s">
        <v>49328</v>
      </c>
      <c r="AI16815" s="229">
        <v>18049.25</v>
      </c>
      <c r="AK16815" s="207" t="s">
        <v>30506</v>
      </c>
      <c r="AL16815" s="208">
        <v>746718.86</v>
      </c>
      <c r="AM16815" s="93"/>
      <c r="AN16815" s="93"/>
      <c r="AO16815" s="93"/>
    </row>
    <row r="16816" spans="28:41" x14ac:dyDescent="0.55000000000000004">
      <c r="AB16816" s="278" t="s">
        <v>31079</v>
      </c>
      <c r="AC16816" s="279">
        <v>28.7</v>
      </c>
      <c r="AE16816" s="248" t="s">
        <v>59315</v>
      </c>
      <c r="AF16816" s="249">
        <v>25050</v>
      </c>
      <c r="AH16816" s="228" t="s">
        <v>16559</v>
      </c>
      <c r="AI16816" s="229">
        <v>103258.92</v>
      </c>
      <c r="AK16816" s="207" t="s">
        <v>30507</v>
      </c>
      <c r="AL16816" s="208">
        <v>558585.79</v>
      </c>
      <c r="AM16816" s="93"/>
      <c r="AN16816" s="93"/>
      <c r="AO16816" s="93"/>
    </row>
    <row r="16817" spans="28:41" x14ac:dyDescent="0.55000000000000004">
      <c r="AB16817" s="278" t="s">
        <v>47658</v>
      </c>
      <c r="AC16817" s="279">
        <v>212.88</v>
      </c>
      <c r="AE16817" s="248" t="s">
        <v>58753</v>
      </c>
      <c r="AF16817" s="249">
        <v>680</v>
      </c>
      <c r="AH16817" s="228" t="s">
        <v>54231</v>
      </c>
      <c r="AI16817" s="229">
        <v>10266.32</v>
      </c>
      <c r="AK16817" s="207" t="s">
        <v>30508</v>
      </c>
      <c r="AL16817" s="208">
        <v>39898.75</v>
      </c>
      <c r="AM16817" s="93"/>
      <c r="AN16817" s="93"/>
      <c r="AO16817" s="93"/>
    </row>
    <row r="16818" spans="28:41" x14ac:dyDescent="0.55000000000000004">
      <c r="AB16818" s="278" t="s">
        <v>43414</v>
      </c>
      <c r="AC16818" s="279">
        <v>3284</v>
      </c>
      <c r="AE16818" s="248" t="s">
        <v>17695</v>
      </c>
      <c r="AF16818" s="249">
        <v>848857.63</v>
      </c>
      <c r="AH16818" s="228" t="s">
        <v>38900</v>
      </c>
      <c r="AI16818" s="229">
        <v>17821.78</v>
      </c>
      <c r="AK16818" s="207" t="s">
        <v>30509</v>
      </c>
      <c r="AL16818" s="208">
        <v>5457172.8799999999</v>
      </c>
      <c r="AM16818" s="93"/>
      <c r="AN16818" s="93"/>
      <c r="AO16818" s="93"/>
    </row>
    <row r="16819" spans="28:41" x14ac:dyDescent="0.55000000000000004">
      <c r="AB16819" s="278" t="s">
        <v>14644</v>
      </c>
      <c r="AC16819" s="279">
        <v>13964845.5</v>
      </c>
      <c r="AE16819" s="248" t="s">
        <v>13269</v>
      </c>
      <c r="AF16819" s="249">
        <v>1909888.56</v>
      </c>
      <c r="AH16819" s="228" t="s">
        <v>43164</v>
      </c>
      <c r="AI16819" s="229">
        <v>108747.33</v>
      </c>
      <c r="AK16819" s="207" t="s">
        <v>30510</v>
      </c>
      <c r="AL16819" s="208">
        <v>2.65</v>
      </c>
      <c r="AM16819" s="93"/>
      <c r="AN16819" s="93"/>
      <c r="AO16819" s="93"/>
    </row>
    <row r="16820" spans="28:41" x14ac:dyDescent="0.55000000000000004">
      <c r="AB16820" s="278" t="s">
        <v>31080</v>
      </c>
      <c r="AC16820" s="279">
        <v>22208570.300000001</v>
      </c>
      <c r="AE16820" s="248" t="s">
        <v>40737</v>
      </c>
      <c r="AF16820" s="249">
        <v>3156.89</v>
      </c>
      <c r="AH16820" s="228" t="s">
        <v>16561</v>
      </c>
      <c r="AI16820" s="229">
        <v>21887.57</v>
      </c>
      <c r="AK16820" s="207" t="s">
        <v>30511</v>
      </c>
      <c r="AL16820" s="208">
        <v>1219534.97</v>
      </c>
      <c r="AM16820" s="93"/>
      <c r="AN16820" s="93"/>
      <c r="AO16820" s="93"/>
    </row>
    <row r="16821" spans="28:41" x14ac:dyDescent="0.55000000000000004">
      <c r="AB16821" s="278" t="s">
        <v>14645</v>
      </c>
      <c r="AC16821" s="279">
        <v>813983.4</v>
      </c>
      <c r="AE16821" s="248" t="s">
        <v>17696</v>
      </c>
      <c r="AF16821" s="249">
        <v>103418.22</v>
      </c>
      <c r="AH16821" s="228" t="s">
        <v>16563</v>
      </c>
      <c r="AI16821" s="229">
        <v>13418.78</v>
      </c>
      <c r="AK16821" s="207" t="s">
        <v>30512</v>
      </c>
      <c r="AL16821" s="208">
        <v>2942426.05</v>
      </c>
      <c r="AM16821" s="93"/>
      <c r="AN16821" s="93"/>
      <c r="AO16821" s="93"/>
    </row>
    <row r="16822" spans="28:41" x14ac:dyDescent="0.55000000000000004">
      <c r="AB16822" s="278" t="s">
        <v>31082</v>
      </c>
      <c r="AC16822" s="279">
        <v>6653061.6900000004</v>
      </c>
      <c r="AE16822" s="248" t="s">
        <v>54267</v>
      </c>
      <c r="AF16822" s="249">
        <v>1921.84</v>
      </c>
      <c r="AH16822" s="228" t="s">
        <v>16564</v>
      </c>
      <c r="AI16822" s="229">
        <v>2500</v>
      </c>
      <c r="AK16822" s="207" t="s">
        <v>30513</v>
      </c>
      <c r="AL16822" s="208">
        <v>8222.18</v>
      </c>
      <c r="AM16822" s="93"/>
      <c r="AN16822" s="93"/>
      <c r="AO16822" s="93"/>
    </row>
    <row r="16823" spans="28:41" x14ac:dyDescent="0.55000000000000004">
      <c r="AB16823" s="278" t="s">
        <v>14646</v>
      </c>
      <c r="AC16823" s="279">
        <v>573775.17000000004</v>
      </c>
      <c r="AE16823" s="248" t="s">
        <v>13270</v>
      </c>
      <c r="AF16823" s="249">
        <v>2806.3</v>
      </c>
      <c r="AH16823" s="228" t="s">
        <v>54232</v>
      </c>
      <c r="AI16823" s="229">
        <v>6513.96</v>
      </c>
      <c r="AK16823" s="207" t="s">
        <v>30514</v>
      </c>
      <c r="AL16823" s="208">
        <v>26577.47</v>
      </c>
      <c r="AM16823" s="93"/>
      <c r="AN16823" s="93"/>
      <c r="AO16823" s="93"/>
    </row>
    <row r="16824" spans="28:41" x14ac:dyDescent="0.55000000000000004">
      <c r="AB16824" s="278" t="s">
        <v>31083</v>
      </c>
      <c r="AC16824" s="279">
        <v>1282458.1000000001</v>
      </c>
      <c r="AE16824" s="248" t="s">
        <v>13271</v>
      </c>
      <c r="AF16824" s="249">
        <v>2505820.15</v>
      </c>
      <c r="AH16824" s="228" t="s">
        <v>16565</v>
      </c>
      <c r="AI16824" s="229">
        <v>62874.93</v>
      </c>
      <c r="AK16824" s="207" t="s">
        <v>30515</v>
      </c>
      <c r="AL16824" s="208">
        <v>1835456.35</v>
      </c>
      <c r="AM16824" s="93"/>
      <c r="AN16824" s="93"/>
      <c r="AO16824" s="93"/>
    </row>
    <row r="16825" spans="28:41" x14ac:dyDescent="0.55000000000000004">
      <c r="AB16825" s="278" t="s">
        <v>31084</v>
      </c>
      <c r="AC16825" s="279">
        <v>58109.84</v>
      </c>
      <c r="AE16825" s="248" t="s">
        <v>48441</v>
      </c>
      <c r="AF16825" s="249">
        <v>-41364.080000000002</v>
      </c>
      <c r="AH16825" s="228" t="s">
        <v>16566</v>
      </c>
      <c r="AI16825" s="229">
        <v>20</v>
      </c>
      <c r="AK16825" s="207" t="s">
        <v>30516</v>
      </c>
      <c r="AL16825" s="208">
        <v>2145186.06</v>
      </c>
      <c r="AM16825" s="93"/>
      <c r="AN16825" s="93"/>
      <c r="AO16825" s="93"/>
    </row>
    <row r="16826" spans="28:41" x14ac:dyDescent="0.55000000000000004">
      <c r="AB16826" s="278" t="s">
        <v>14647</v>
      </c>
      <c r="AC16826" s="279">
        <v>10150.42</v>
      </c>
      <c r="AE16826" s="248" t="s">
        <v>17697</v>
      </c>
      <c r="AF16826" s="249">
        <v>11986751.74</v>
      </c>
      <c r="AH16826" s="228" t="s">
        <v>54233</v>
      </c>
      <c r="AI16826" s="229">
        <v>4000</v>
      </c>
      <c r="AK16826" s="207" t="s">
        <v>30517</v>
      </c>
      <c r="AL16826" s="208">
        <v>62421.29</v>
      </c>
      <c r="AM16826" s="93"/>
      <c r="AN16826" s="93"/>
      <c r="AO16826" s="93"/>
    </row>
    <row r="16827" spans="28:41" x14ac:dyDescent="0.55000000000000004">
      <c r="AB16827" s="278" t="s">
        <v>14648</v>
      </c>
      <c r="AC16827" s="279">
        <v>870686.84</v>
      </c>
      <c r="AE16827" s="248" t="s">
        <v>58366</v>
      </c>
      <c r="AF16827" s="249">
        <v>299866.15000000002</v>
      </c>
      <c r="AH16827" s="228" t="s">
        <v>54234</v>
      </c>
      <c r="AI16827" s="229">
        <v>1400</v>
      </c>
      <c r="AK16827" s="207" t="s">
        <v>30518</v>
      </c>
      <c r="AL16827" s="208">
        <v>143345.43</v>
      </c>
      <c r="AM16827" s="93"/>
      <c r="AN16827" s="93"/>
      <c r="AO16827" s="93"/>
    </row>
    <row r="16828" spans="28:41" x14ac:dyDescent="0.55000000000000004">
      <c r="AB16828" s="278" t="s">
        <v>14649</v>
      </c>
      <c r="AC16828" s="279">
        <v>825072.85</v>
      </c>
      <c r="AE16828" s="248" t="s">
        <v>34749</v>
      </c>
      <c r="AF16828" s="249">
        <v>65978.98</v>
      </c>
      <c r="AH16828" s="228" t="s">
        <v>16568</v>
      </c>
      <c r="AI16828" s="229">
        <v>45536.37</v>
      </c>
      <c r="AK16828" s="207" t="s">
        <v>30519</v>
      </c>
      <c r="AL16828" s="208">
        <v>1238.03</v>
      </c>
      <c r="AM16828" s="93"/>
      <c r="AN16828" s="93"/>
      <c r="AO16828" s="93"/>
    </row>
    <row r="16829" spans="28:41" x14ac:dyDescent="0.55000000000000004">
      <c r="AB16829" s="278" t="s">
        <v>31085</v>
      </c>
      <c r="AC16829" s="279">
        <v>41442.910000000003</v>
      </c>
      <c r="AE16829" s="248" t="s">
        <v>17734</v>
      </c>
      <c r="AF16829" s="249">
        <v>33662.29</v>
      </c>
      <c r="AH16829" s="228" t="s">
        <v>54235</v>
      </c>
      <c r="AI16829" s="229">
        <v>27873.200000000001</v>
      </c>
      <c r="AK16829" s="207" t="s">
        <v>30520</v>
      </c>
      <c r="AL16829" s="208">
        <v>14535.81</v>
      </c>
      <c r="AM16829" s="93"/>
      <c r="AN16829" s="93"/>
      <c r="AO16829" s="93"/>
    </row>
    <row r="16830" spans="28:41" x14ac:dyDescent="0.55000000000000004">
      <c r="AB16830" s="278" t="s">
        <v>31086</v>
      </c>
      <c r="AC16830" s="279">
        <v>1244652.21</v>
      </c>
      <c r="AE16830" s="248" t="s">
        <v>47464</v>
      </c>
      <c r="AF16830" s="249">
        <v>675</v>
      </c>
      <c r="AH16830" s="228" t="s">
        <v>54236</v>
      </c>
      <c r="AI16830" s="229">
        <v>7020</v>
      </c>
      <c r="AK16830" s="207" t="s">
        <v>30521</v>
      </c>
      <c r="AL16830" s="208">
        <v>21699697.34</v>
      </c>
      <c r="AM16830" s="93"/>
      <c r="AN16830" s="93"/>
      <c r="AO16830" s="93"/>
    </row>
    <row r="16831" spans="28:41" x14ac:dyDescent="0.55000000000000004">
      <c r="AB16831" s="278" t="s">
        <v>34387</v>
      </c>
      <c r="AC16831" s="279">
        <v>107967.28</v>
      </c>
      <c r="AE16831" s="248" t="s">
        <v>34763</v>
      </c>
      <c r="AF16831" s="249">
        <v>28006.71</v>
      </c>
      <c r="AH16831" s="228" t="s">
        <v>54237</v>
      </c>
      <c r="AI16831" s="229">
        <v>3184.25</v>
      </c>
      <c r="AK16831" s="207" t="s">
        <v>30522</v>
      </c>
      <c r="AL16831" s="208">
        <v>1405809.95</v>
      </c>
      <c r="AM16831" s="93"/>
      <c r="AN16831" s="93"/>
      <c r="AO16831" s="93"/>
    </row>
    <row r="16832" spans="28:41" x14ac:dyDescent="0.55000000000000004">
      <c r="AB16832" s="278" t="s">
        <v>54641</v>
      </c>
      <c r="AC16832" s="279">
        <v>1013986.69</v>
      </c>
      <c r="AE16832" s="248" t="s">
        <v>17736</v>
      </c>
      <c r="AF16832" s="249">
        <v>26400</v>
      </c>
      <c r="AH16832" s="228" t="s">
        <v>54238</v>
      </c>
      <c r="AI16832" s="229">
        <v>8085.5</v>
      </c>
      <c r="AK16832" s="207" t="s">
        <v>30523</v>
      </c>
      <c r="AL16832" s="208">
        <v>5232029.53</v>
      </c>
      <c r="AM16832" s="93"/>
      <c r="AN16832" s="93"/>
      <c r="AO16832" s="93"/>
    </row>
    <row r="16833" spans="28:41" x14ac:dyDescent="0.55000000000000004">
      <c r="AB16833" s="278" t="s">
        <v>31087</v>
      </c>
      <c r="AC16833" s="279">
        <v>184787.88</v>
      </c>
      <c r="AE16833" s="248" t="s">
        <v>17737</v>
      </c>
      <c r="AF16833" s="249">
        <v>6686.2</v>
      </c>
      <c r="AH16833" s="228" t="s">
        <v>54239</v>
      </c>
      <c r="AI16833" s="229">
        <v>3401.31</v>
      </c>
      <c r="AK16833" s="207" t="s">
        <v>30524</v>
      </c>
      <c r="AL16833" s="208">
        <v>9238.66</v>
      </c>
      <c r="AM16833" s="93"/>
      <c r="AN16833" s="93"/>
      <c r="AO16833" s="93"/>
    </row>
    <row r="16834" spans="28:41" x14ac:dyDescent="0.55000000000000004">
      <c r="AB16834" s="278" t="s">
        <v>14651</v>
      </c>
      <c r="AC16834" s="279">
        <v>72833346.590000004</v>
      </c>
      <c r="AE16834" s="248" t="s">
        <v>17738</v>
      </c>
      <c r="AF16834" s="249">
        <v>15093.4</v>
      </c>
      <c r="AH16834" s="228" t="s">
        <v>45977</v>
      </c>
      <c r="AI16834" s="229">
        <v>118829</v>
      </c>
      <c r="AK16834" s="207" t="s">
        <v>30525</v>
      </c>
      <c r="AL16834" s="208">
        <v>19189.509999999998</v>
      </c>
      <c r="AM16834" s="93"/>
      <c r="AN16834" s="93"/>
      <c r="AO16834" s="93"/>
    </row>
    <row r="16835" spans="28:41" x14ac:dyDescent="0.55000000000000004">
      <c r="AB16835" s="278" t="s">
        <v>50820</v>
      </c>
      <c r="AC16835" s="279">
        <v>14561033.109999999</v>
      </c>
      <c r="AE16835" s="248" t="s">
        <v>34764</v>
      </c>
      <c r="AF16835" s="249">
        <v>8629.74</v>
      </c>
      <c r="AH16835" s="228" t="s">
        <v>16585</v>
      </c>
      <c r="AI16835" s="229">
        <v>18772.43</v>
      </c>
      <c r="AK16835" s="207" t="s">
        <v>30526</v>
      </c>
      <c r="AL16835" s="208">
        <v>15.21</v>
      </c>
      <c r="AM16835" s="93"/>
      <c r="AN16835" s="93"/>
      <c r="AO16835" s="93"/>
    </row>
    <row r="16836" spans="28:41" x14ac:dyDescent="0.55000000000000004">
      <c r="AB16836" s="278" t="s">
        <v>69564</v>
      </c>
      <c r="AC16836" s="279">
        <v>1256364.04</v>
      </c>
      <c r="AE16836" s="248" t="s">
        <v>17739</v>
      </c>
      <c r="AF16836" s="249">
        <v>15227</v>
      </c>
      <c r="AH16836" s="228" t="s">
        <v>16586</v>
      </c>
      <c r="AI16836" s="229">
        <v>1622.48</v>
      </c>
      <c r="AK16836" s="207" t="s">
        <v>30527</v>
      </c>
      <c r="AL16836" s="208">
        <v>43.26</v>
      </c>
      <c r="AM16836" s="93"/>
      <c r="AN16836" s="93"/>
      <c r="AO16836" s="93"/>
    </row>
    <row r="16837" spans="28:41" x14ac:dyDescent="0.55000000000000004">
      <c r="AB16837" s="278" t="s">
        <v>34388</v>
      </c>
      <c r="AC16837" s="279">
        <v>21252.21</v>
      </c>
      <c r="AE16837" s="248" t="s">
        <v>38957</v>
      </c>
      <c r="AF16837" s="249">
        <v>1358.34</v>
      </c>
      <c r="AH16837" s="228" t="s">
        <v>16587</v>
      </c>
      <c r="AI16837" s="229">
        <v>62644.62</v>
      </c>
      <c r="AK16837" s="207" t="s">
        <v>30528</v>
      </c>
      <c r="AL16837" s="208">
        <v>17756.72</v>
      </c>
      <c r="AM16837" s="93"/>
      <c r="AN16837" s="93"/>
      <c r="AO16837" s="93"/>
    </row>
    <row r="16838" spans="28:41" x14ac:dyDescent="0.55000000000000004">
      <c r="AB16838" s="278" t="s">
        <v>14652</v>
      </c>
      <c r="AC16838" s="279">
        <v>78958289.370000005</v>
      </c>
      <c r="AE16838" s="248" t="s">
        <v>17742</v>
      </c>
      <c r="AF16838" s="249">
        <v>3245.82</v>
      </c>
      <c r="AH16838" s="228" t="s">
        <v>16588</v>
      </c>
      <c r="AI16838" s="229">
        <v>2278.4499999999998</v>
      </c>
      <c r="AK16838" s="207" t="s">
        <v>30529</v>
      </c>
      <c r="AL16838" s="208">
        <v>5532454.3300000001</v>
      </c>
      <c r="AM16838" s="93"/>
      <c r="AN16838" s="93"/>
      <c r="AO16838" s="93"/>
    </row>
    <row r="16839" spans="28:41" x14ac:dyDescent="0.55000000000000004">
      <c r="AB16839" s="278" t="s">
        <v>14653</v>
      </c>
      <c r="AC16839" s="279">
        <v>11417240.77</v>
      </c>
      <c r="AE16839" s="248" t="s">
        <v>17743</v>
      </c>
      <c r="AF16839" s="249">
        <v>38921.5</v>
      </c>
      <c r="AH16839" s="228" t="s">
        <v>16590</v>
      </c>
      <c r="AI16839" s="229">
        <v>15887.04</v>
      </c>
      <c r="AK16839" s="207" t="s">
        <v>30530</v>
      </c>
      <c r="AL16839" s="208">
        <v>20.86</v>
      </c>
      <c r="AM16839" s="93"/>
      <c r="AN16839" s="93"/>
      <c r="AO16839" s="93"/>
    </row>
    <row r="16840" spans="28:41" x14ac:dyDescent="0.55000000000000004">
      <c r="AB16840" s="278" t="s">
        <v>31089</v>
      </c>
      <c r="AC16840" s="279">
        <v>4837296.42</v>
      </c>
      <c r="AE16840" s="248" t="s">
        <v>43177</v>
      </c>
      <c r="AF16840" s="249">
        <v>45236.800000000003</v>
      </c>
      <c r="AH16840" s="228" t="s">
        <v>16653</v>
      </c>
      <c r="AI16840" s="229">
        <v>8304.4599999999991</v>
      </c>
      <c r="AK16840" s="207" t="s">
        <v>30531</v>
      </c>
      <c r="AL16840" s="208">
        <v>47241.59</v>
      </c>
      <c r="AM16840" s="93"/>
      <c r="AN16840" s="93"/>
      <c r="AO16840" s="93"/>
    </row>
    <row r="16841" spans="28:41" x14ac:dyDescent="0.55000000000000004">
      <c r="AB16841" s="278" t="s">
        <v>39656</v>
      </c>
      <c r="AC16841" s="279">
        <v>325411.90999999997</v>
      </c>
      <c r="AE16841" s="248" t="s">
        <v>56775</v>
      </c>
      <c r="AF16841" s="249">
        <v>52738.18</v>
      </c>
      <c r="AH16841" s="228" t="s">
        <v>16654</v>
      </c>
      <c r="AI16841" s="229">
        <v>360102.87</v>
      </c>
      <c r="AK16841" s="207" t="s">
        <v>30532</v>
      </c>
      <c r="AL16841" s="208">
        <v>6835.71</v>
      </c>
      <c r="AM16841" s="93"/>
      <c r="AN16841" s="93"/>
      <c r="AO16841" s="93"/>
    </row>
    <row r="16842" spans="28:41" x14ac:dyDescent="0.55000000000000004">
      <c r="AB16842" s="278" t="s">
        <v>14654</v>
      </c>
      <c r="AC16842" s="279">
        <v>40538879.130000003</v>
      </c>
      <c r="AE16842" s="248" t="s">
        <v>56776</v>
      </c>
      <c r="AF16842" s="249">
        <v>130710.33</v>
      </c>
      <c r="AH16842" s="228" t="s">
        <v>16655</v>
      </c>
      <c r="AI16842" s="229">
        <v>125870.39</v>
      </c>
      <c r="AK16842" s="207" t="s">
        <v>30533</v>
      </c>
      <c r="AL16842" s="208">
        <v>47580.83</v>
      </c>
      <c r="AM16842" s="93"/>
      <c r="AN16842" s="93"/>
      <c r="AO16842" s="93"/>
    </row>
    <row r="16843" spans="28:41" x14ac:dyDescent="0.55000000000000004">
      <c r="AB16843" s="278" t="s">
        <v>14655</v>
      </c>
      <c r="AC16843" s="279">
        <v>5585797.04</v>
      </c>
      <c r="AE16843" s="248" t="s">
        <v>17796</v>
      </c>
      <c r="AF16843" s="249">
        <v>249576.9</v>
      </c>
      <c r="AH16843" s="228" t="s">
        <v>45978</v>
      </c>
      <c r="AI16843" s="229">
        <v>6131.56</v>
      </c>
      <c r="AK16843" s="207" t="s">
        <v>30534</v>
      </c>
      <c r="AL16843" s="208">
        <v>7629.98</v>
      </c>
      <c r="AM16843" s="93"/>
      <c r="AN16843" s="93"/>
      <c r="AO16843" s="93"/>
    </row>
    <row r="16844" spans="28:41" x14ac:dyDescent="0.55000000000000004">
      <c r="AB16844" s="278" t="s">
        <v>14656</v>
      </c>
      <c r="AC16844" s="279">
        <v>991884.21</v>
      </c>
      <c r="AE16844" s="248" t="s">
        <v>17798</v>
      </c>
      <c r="AF16844" s="249">
        <v>258658.23</v>
      </c>
      <c r="AH16844" s="228" t="s">
        <v>34628</v>
      </c>
      <c r="AI16844" s="229">
        <v>47980.61</v>
      </c>
      <c r="AK16844" s="207" t="s">
        <v>30535</v>
      </c>
      <c r="AL16844" s="208">
        <v>20414.55</v>
      </c>
      <c r="AM16844" s="93"/>
      <c r="AN16844" s="93"/>
      <c r="AO16844" s="93"/>
    </row>
    <row r="16845" spans="28:41" x14ac:dyDescent="0.55000000000000004">
      <c r="AB16845" s="278" t="s">
        <v>14657</v>
      </c>
      <c r="AC16845" s="279">
        <v>356.75</v>
      </c>
      <c r="AE16845" s="248" t="s">
        <v>43178</v>
      </c>
      <c r="AF16845" s="249">
        <v>32177.89</v>
      </c>
      <c r="AH16845" s="228" t="s">
        <v>34629</v>
      </c>
      <c r="AI16845" s="229">
        <v>8957.77</v>
      </c>
      <c r="AK16845" s="207" t="s">
        <v>30536</v>
      </c>
      <c r="AL16845" s="208">
        <v>6303.92</v>
      </c>
      <c r="AM16845" s="93"/>
      <c r="AN16845" s="93"/>
      <c r="AO16845" s="93"/>
    </row>
    <row r="16846" spans="28:41" x14ac:dyDescent="0.55000000000000004">
      <c r="AB16846" s="278" t="s">
        <v>31091</v>
      </c>
      <c r="AC16846" s="279">
        <v>1044.3800000000001</v>
      </c>
      <c r="AE16846" s="248" t="s">
        <v>17800</v>
      </c>
      <c r="AF16846" s="249">
        <v>9358.0499999999993</v>
      </c>
      <c r="AH16846" s="228" t="s">
        <v>16657</v>
      </c>
      <c r="AI16846" s="229">
        <v>67630.75</v>
      </c>
      <c r="AK16846" s="207" t="s">
        <v>30537</v>
      </c>
      <c r="AL16846" s="208">
        <v>4179346.29</v>
      </c>
      <c r="AM16846" s="93"/>
      <c r="AN16846" s="93"/>
      <c r="AO16846" s="93"/>
    </row>
    <row r="16847" spans="28:41" x14ac:dyDescent="0.55000000000000004">
      <c r="AB16847" s="278" t="s">
        <v>14658</v>
      </c>
      <c r="AC16847" s="279">
        <v>171109.27</v>
      </c>
      <c r="AE16847" s="248" t="s">
        <v>36136</v>
      </c>
      <c r="AF16847" s="249">
        <v>16888.599999999999</v>
      </c>
      <c r="AH16847" s="228" t="s">
        <v>16658</v>
      </c>
      <c r="AI16847" s="229">
        <v>324470.23</v>
      </c>
      <c r="AK16847" s="207" t="s">
        <v>30538</v>
      </c>
      <c r="AL16847" s="208">
        <v>573135.69999999995</v>
      </c>
      <c r="AM16847" s="93"/>
      <c r="AN16847" s="93"/>
      <c r="AO16847" s="93"/>
    </row>
    <row r="16848" spans="28:41" x14ac:dyDescent="0.55000000000000004">
      <c r="AB16848" s="278" t="s">
        <v>31093</v>
      </c>
      <c r="AC16848" s="279">
        <v>700657.77</v>
      </c>
      <c r="AE16848" s="248" t="s">
        <v>36137</v>
      </c>
      <c r="AF16848" s="249">
        <v>48239.64</v>
      </c>
      <c r="AH16848" s="228" t="s">
        <v>16659</v>
      </c>
      <c r="AI16848" s="229">
        <v>254753.32</v>
      </c>
      <c r="AK16848" s="207" t="s">
        <v>30539</v>
      </c>
      <c r="AL16848" s="208">
        <v>128171</v>
      </c>
      <c r="AM16848" s="93"/>
      <c r="AN16848" s="93"/>
      <c r="AO16848" s="93"/>
    </row>
    <row r="16849" spans="28:41" x14ac:dyDescent="0.55000000000000004">
      <c r="AB16849" s="278" t="s">
        <v>14660</v>
      </c>
      <c r="AC16849" s="279">
        <v>33412974.079999998</v>
      </c>
      <c r="AE16849" s="248" t="s">
        <v>13281</v>
      </c>
      <c r="AF16849" s="249">
        <v>145470.47</v>
      </c>
      <c r="AH16849" s="228" t="s">
        <v>16660</v>
      </c>
      <c r="AI16849" s="229">
        <v>202.8</v>
      </c>
      <c r="AK16849" s="207" t="s">
        <v>30540</v>
      </c>
      <c r="AL16849" s="208">
        <v>268114.63</v>
      </c>
      <c r="AM16849" s="93"/>
      <c r="AN16849" s="93"/>
      <c r="AO16849" s="93"/>
    </row>
    <row r="16850" spans="28:41" x14ac:dyDescent="0.55000000000000004">
      <c r="AB16850" s="278" t="s">
        <v>14661</v>
      </c>
      <c r="AC16850" s="279">
        <v>93171071.469999999</v>
      </c>
      <c r="AE16850" s="248" t="s">
        <v>45993</v>
      </c>
      <c r="AF16850" s="249">
        <v>234</v>
      </c>
      <c r="AH16850" s="228" t="s">
        <v>13152</v>
      </c>
      <c r="AI16850" s="229">
        <v>19513.59</v>
      </c>
      <c r="AK16850" s="207" t="s">
        <v>30541</v>
      </c>
      <c r="AL16850" s="208">
        <v>222850.57</v>
      </c>
      <c r="AM16850" s="93"/>
      <c r="AN16850" s="93"/>
      <c r="AO16850" s="93"/>
    </row>
    <row r="16851" spans="28:41" x14ac:dyDescent="0.55000000000000004">
      <c r="AB16851" s="278" t="s">
        <v>31095</v>
      </c>
      <c r="AC16851" s="279">
        <v>-2866261.16</v>
      </c>
      <c r="AE16851" s="248" t="s">
        <v>45994</v>
      </c>
      <c r="AF16851" s="249">
        <v>-569.72</v>
      </c>
      <c r="AH16851" s="228" t="s">
        <v>16661</v>
      </c>
      <c r="AI16851" s="229">
        <v>982.98</v>
      </c>
      <c r="AK16851" s="207" t="s">
        <v>30542</v>
      </c>
      <c r="AL16851" s="208">
        <v>2523554.31</v>
      </c>
      <c r="AM16851" s="93"/>
      <c r="AN16851" s="93"/>
      <c r="AO16851" s="93"/>
    </row>
    <row r="16852" spans="28:41" x14ac:dyDescent="0.55000000000000004">
      <c r="AB16852" s="278" t="s">
        <v>34389</v>
      </c>
      <c r="AC16852" s="279">
        <v>64673002.299999997</v>
      </c>
      <c r="AE16852" s="248" t="s">
        <v>65105</v>
      </c>
      <c r="AF16852" s="249">
        <v>2054.9699999999998</v>
      </c>
      <c r="AH16852" s="228" t="s">
        <v>33204</v>
      </c>
      <c r="AI16852" s="229">
        <v>3775489.44</v>
      </c>
      <c r="AK16852" s="207" t="s">
        <v>30543</v>
      </c>
      <c r="AL16852" s="208">
        <v>127894.85</v>
      </c>
      <c r="AM16852" s="93"/>
      <c r="AN16852" s="93"/>
      <c r="AO16852" s="93"/>
    </row>
    <row r="16853" spans="28:41" x14ac:dyDescent="0.55000000000000004">
      <c r="AB16853" s="278" t="s">
        <v>31096</v>
      </c>
      <c r="AC16853" s="279">
        <v>176898319.12</v>
      </c>
      <c r="AE16853" s="248" t="s">
        <v>17802</v>
      </c>
      <c r="AF16853" s="249">
        <v>13353.3</v>
      </c>
      <c r="AH16853" s="228" t="s">
        <v>36078</v>
      </c>
      <c r="AI16853" s="229">
        <v>17130.150000000001</v>
      </c>
      <c r="AK16853" s="207" t="s">
        <v>14529</v>
      </c>
      <c r="AL16853" s="208">
        <v>1869746.24</v>
      </c>
      <c r="AM16853" s="93"/>
      <c r="AN16853" s="93"/>
      <c r="AO16853" s="93"/>
    </row>
    <row r="16854" spans="28:41" x14ac:dyDescent="0.55000000000000004">
      <c r="AB16854" s="278" t="s">
        <v>54643</v>
      </c>
      <c r="AC16854" s="279">
        <v>1231145.42</v>
      </c>
      <c r="AE16854" s="248" t="s">
        <v>62347</v>
      </c>
      <c r="AF16854" s="249">
        <v>508.58</v>
      </c>
      <c r="AH16854" s="228" t="s">
        <v>43165</v>
      </c>
      <c r="AI16854" s="229">
        <v>2815140.13</v>
      </c>
      <c r="AK16854" s="207" t="s">
        <v>30544</v>
      </c>
      <c r="AL16854" s="208">
        <v>113109.52</v>
      </c>
      <c r="AM16854" s="93"/>
      <c r="AN16854" s="93"/>
      <c r="AO16854" s="93"/>
    </row>
    <row r="16855" spans="28:41" x14ac:dyDescent="0.55000000000000004">
      <c r="AB16855" s="278" t="s">
        <v>50821</v>
      </c>
      <c r="AC16855" s="279">
        <v>1582527.72</v>
      </c>
      <c r="AE16855" s="248" t="s">
        <v>31839</v>
      </c>
      <c r="AF16855" s="249">
        <v>11776</v>
      </c>
      <c r="AH16855" s="228" t="s">
        <v>16663</v>
      </c>
      <c r="AI16855" s="229">
        <v>3582.81</v>
      </c>
      <c r="AK16855" s="207" t="s">
        <v>14530</v>
      </c>
      <c r="AL16855" s="208">
        <v>40586322.729999997</v>
      </c>
      <c r="AM16855" s="93"/>
      <c r="AN16855" s="93"/>
      <c r="AO16855" s="93"/>
    </row>
    <row r="16856" spans="28:41" x14ac:dyDescent="0.55000000000000004">
      <c r="AB16856" s="278" t="s">
        <v>50822</v>
      </c>
      <c r="AC16856" s="279">
        <v>8074932.8200000003</v>
      </c>
      <c r="AE16856" s="248" t="s">
        <v>33294</v>
      </c>
      <c r="AF16856" s="249">
        <v>2400</v>
      </c>
      <c r="AH16856" s="228" t="s">
        <v>16665</v>
      </c>
      <c r="AI16856" s="229">
        <v>34090.74</v>
      </c>
      <c r="AK16856" s="207" t="s">
        <v>30545</v>
      </c>
      <c r="AL16856" s="208">
        <v>6766.16</v>
      </c>
      <c r="AM16856" s="93"/>
      <c r="AN16856" s="93"/>
      <c r="AO16856" s="93"/>
    </row>
    <row r="16857" spans="28:41" x14ac:dyDescent="0.55000000000000004">
      <c r="AB16857" s="278" t="s">
        <v>54644</v>
      </c>
      <c r="AC16857" s="279">
        <v>413310.97</v>
      </c>
      <c r="AE16857" s="248" t="s">
        <v>17803</v>
      </c>
      <c r="AF16857" s="249">
        <v>825724.33</v>
      </c>
      <c r="AH16857" s="228" t="s">
        <v>49329</v>
      </c>
      <c r="AI16857" s="229">
        <v>195</v>
      </c>
      <c r="AK16857" s="207" t="s">
        <v>30546</v>
      </c>
      <c r="AL16857" s="208">
        <v>248945.25</v>
      </c>
      <c r="AM16857" s="93"/>
      <c r="AN16857" s="93"/>
      <c r="AO16857" s="93"/>
    </row>
    <row r="16858" spans="28:41" x14ac:dyDescent="0.55000000000000004">
      <c r="AB16858" s="278" t="s">
        <v>35903</v>
      </c>
      <c r="AC16858" s="279">
        <v>22101717.91</v>
      </c>
      <c r="AE16858" s="248" t="s">
        <v>43179</v>
      </c>
      <c r="AF16858" s="249">
        <v>1045.4000000000001</v>
      </c>
      <c r="AH16858" s="228" t="s">
        <v>16666</v>
      </c>
      <c r="AI16858" s="229">
        <v>41350</v>
      </c>
      <c r="AK16858" s="207" t="s">
        <v>14531</v>
      </c>
      <c r="AL16858" s="208">
        <v>66767.7</v>
      </c>
      <c r="AM16858" s="93"/>
      <c r="AN16858" s="93"/>
      <c r="AO16858" s="93"/>
    </row>
    <row r="16859" spans="28:41" x14ac:dyDescent="0.55000000000000004">
      <c r="AB16859" s="278" t="s">
        <v>14662</v>
      </c>
      <c r="AC16859" s="279">
        <v>25330079.859999999</v>
      </c>
      <c r="AE16859" s="248" t="s">
        <v>59967</v>
      </c>
      <c r="AF16859" s="249">
        <v>4237.8900000000003</v>
      </c>
      <c r="AH16859" s="228" t="s">
        <v>13153</v>
      </c>
      <c r="AI16859" s="229">
        <v>602039.02</v>
      </c>
      <c r="AK16859" s="207" t="s">
        <v>14532</v>
      </c>
      <c r="AL16859" s="208">
        <v>32327.11</v>
      </c>
      <c r="AM16859" s="93"/>
      <c r="AN16859" s="93"/>
      <c r="AO16859" s="93"/>
    </row>
    <row r="16860" spans="28:41" x14ac:dyDescent="0.55000000000000004">
      <c r="AB16860" s="278" t="s">
        <v>14663</v>
      </c>
      <c r="AC16860" s="279">
        <v>2712019.44</v>
      </c>
      <c r="AE16860" s="248" t="s">
        <v>65106</v>
      </c>
      <c r="AF16860" s="249">
        <v>13087.5</v>
      </c>
      <c r="AH16860" s="228" t="s">
        <v>13154</v>
      </c>
      <c r="AI16860" s="229">
        <v>830414.83</v>
      </c>
      <c r="AK16860" s="207" t="s">
        <v>14533</v>
      </c>
      <c r="AL16860" s="208">
        <v>149294.67000000001</v>
      </c>
      <c r="AM16860" s="93"/>
      <c r="AN16860" s="93"/>
      <c r="AO16860" s="93"/>
    </row>
    <row r="16861" spans="28:41" x14ac:dyDescent="0.55000000000000004">
      <c r="AB16861" s="278" t="s">
        <v>31097</v>
      </c>
      <c r="AC16861" s="279">
        <v>2589112.15</v>
      </c>
      <c r="AE16861" s="248" t="s">
        <v>17805</v>
      </c>
      <c r="AF16861" s="249">
        <v>233577.16</v>
      </c>
      <c r="AH16861" s="228" t="s">
        <v>16667</v>
      </c>
      <c r="AI16861" s="229">
        <v>130764.28</v>
      </c>
      <c r="AK16861" s="207" t="s">
        <v>14534</v>
      </c>
      <c r="AL16861" s="208">
        <v>2933.7</v>
      </c>
      <c r="AM16861" s="93"/>
      <c r="AN16861" s="93"/>
      <c r="AO16861" s="93"/>
    </row>
    <row r="16862" spans="28:41" x14ac:dyDescent="0.55000000000000004">
      <c r="AB16862" s="278" t="s">
        <v>54649</v>
      </c>
      <c r="AC16862" s="279">
        <v>4383848.99</v>
      </c>
      <c r="AE16862" s="248" t="s">
        <v>62872</v>
      </c>
      <c r="AF16862" s="249">
        <v>63001.58</v>
      </c>
      <c r="AH16862" s="228" t="s">
        <v>16668</v>
      </c>
      <c r="AI16862" s="229">
        <v>27152.46</v>
      </c>
      <c r="AK16862" s="207" t="s">
        <v>14535</v>
      </c>
      <c r="AL16862" s="208">
        <v>6167.45</v>
      </c>
      <c r="AM16862" s="93"/>
      <c r="AN16862" s="93"/>
      <c r="AO16862" s="93"/>
    </row>
    <row r="16863" spans="28:41" x14ac:dyDescent="0.55000000000000004">
      <c r="AB16863" s="278" t="s">
        <v>50823</v>
      </c>
      <c r="AC16863" s="279">
        <v>1435485.41</v>
      </c>
      <c r="AE16863" s="248" t="s">
        <v>45995</v>
      </c>
      <c r="AF16863" s="249">
        <v>1456.4</v>
      </c>
      <c r="AH16863" s="228" t="s">
        <v>16669</v>
      </c>
      <c r="AI16863" s="229">
        <v>254822.53</v>
      </c>
      <c r="AK16863" s="207" t="s">
        <v>14536</v>
      </c>
      <c r="AL16863" s="208">
        <v>10045.450000000001</v>
      </c>
      <c r="AM16863" s="93"/>
      <c r="AN16863" s="93"/>
      <c r="AO16863" s="93"/>
    </row>
    <row r="16864" spans="28:41" x14ac:dyDescent="0.55000000000000004">
      <c r="AB16864" s="278" t="s">
        <v>54650</v>
      </c>
      <c r="AC16864" s="279">
        <v>1025249.63</v>
      </c>
      <c r="AE16864" s="248" t="s">
        <v>13286</v>
      </c>
      <c r="AF16864" s="249">
        <v>157093.88</v>
      </c>
      <c r="AH16864" s="228" t="s">
        <v>34630</v>
      </c>
      <c r="AI16864" s="229">
        <v>230676.16</v>
      </c>
      <c r="AK16864" s="207" t="s">
        <v>14537</v>
      </c>
      <c r="AL16864" s="208">
        <v>1514337.59</v>
      </c>
      <c r="AM16864" s="93"/>
      <c r="AN16864" s="93"/>
      <c r="AO16864" s="93"/>
    </row>
    <row r="16865" spans="28:41" x14ac:dyDescent="0.55000000000000004">
      <c r="AB16865" s="278" t="s">
        <v>58388</v>
      </c>
      <c r="AC16865" s="279">
        <v>145648.15</v>
      </c>
      <c r="AE16865" s="248" t="s">
        <v>13287</v>
      </c>
      <c r="AF16865" s="249">
        <v>490783.59</v>
      </c>
      <c r="AH16865" s="228" t="s">
        <v>54240</v>
      </c>
      <c r="AI16865" s="229">
        <v>6743</v>
      </c>
      <c r="AK16865" s="207" t="s">
        <v>14538</v>
      </c>
      <c r="AL16865" s="208">
        <v>3412.17</v>
      </c>
      <c r="AM16865" s="93"/>
      <c r="AN16865" s="93"/>
      <c r="AO16865" s="93"/>
    </row>
    <row r="16866" spans="28:41" x14ac:dyDescent="0.55000000000000004">
      <c r="AB16866" s="278" t="s">
        <v>55679</v>
      </c>
      <c r="AC16866" s="279">
        <v>14722.8</v>
      </c>
      <c r="AE16866" s="248" t="s">
        <v>13288</v>
      </c>
      <c r="AF16866" s="249">
        <v>116708.91</v>
      </c>
      <c r="AH16866" s="228" t="s">
        <v>31729</v>
      </c>
      <c r="AI16866" s="229">
        <v>52088.5</v>
      </c>
      <c r="AK16866" s="207" t="s">
        <v>14539</v>
      </c>
      <c r="AL16866" s="208">
        <v>116258.47</v>
      </c>
      <c r="AM16866" s="93"/>
      <c r="AN16866" s="93"/>
      <c r="AO16866" s="93"/>
    </row>
    <row r="16867" spans="28:41" x14ac:dyDescent="0.55000000000000004">
      <c r="AB16867" s="278" t="s">
        <v>55680</v>
      </c>
      <c r="AC16867" s="279">
        <v>209.62</v>
      </c>
      <c r="AE16867" s="248" t="s">
        <v>59968</v>
      </c>
      <c r="AF16867" s="249">
        <v>16382.02</v>
      </c>
      <c r="AH16867" s="228" t="s">
        <v>13155</v>
      </c>
      <c r="AI16867" s="229">
        <v>272.01</v>
      </c>
      <c r="AK16867" s="207" t="s">
        <v>14540</v>
      </c>
      <c r="AL16867" s="208">
        <v>8028248.8399999999</v>
      </c>
      <c r="AM16867" s="93"/>
      <c r="AN16867" s="93"/>
      <c r="AO16867" s="93"/>
    </row>
    <row r="16868" spans="28:41" x14ac:dyDescent="0.55000000000000004">
      <c r="AB16868" s="278" t="s">
        <v>55682</v>
      </c>
      <c r="AC16868" s="279">
        <v>39487.96</v>
      </c>
      <c r="AE16868" s="248" t="s">
        <v>17806</v>
      </c>
      <c r="AF16868" s="249">
        <v>157809.73000000001</v>
      </c>
      <c r="AH16868" s="228" t="s">
        <v>54241</v>
      </c>
      <c r="AI16868" s="229">
        <v>947822.75</v>
      </c>
      <c r="AK16868" s="207" t="s">
        <v>14541</v>
      </c>
      <c r="AL16868" s="208">
        <v>133740.79</v>
      </c>
      <c r="AM16868" s="93"/>
      <c r="AN16868" s="93"/>
      <c r="AO16868" s="93"/>
    </row>
    <row r="16869" spans="28:41" x14ac:dyDescent="0.55000000000000004">
      <c r="AB16869" s="278" t="s">
        <v>30863</v>
      </c>
      <c r="AC16869" s="279">
        <v>-82.71</v>
      </c>
      <c r="AE16869" s="248" t="s">
        <v>17807</v>
      </c>
      <c r="AF16869" s="249">
        <v>79627.02</v>
      </c>
      <c r="AH16869" s="228" t="s">
        <v>13156</v>
      </c>
      <c r="AI16869" s="229">
        <v>2017341.7</v>
      </c>
      <c r="AK16869" s="207" t="s">
        <v>14542</v>
      </c>
      <c r="AL16869" s="208">
        <v>3929096.34</v>
      </c>
      <c r="AM16869" s="93"/>
      <c r="AN16869" s="93"/>
      <c r="AO16869" s="93"/>
    </row>
    <row r="16870" spans="28:41" x14ac:dyDescent="0.55000000000000004">
      <c r="AB16870" s="278" t="s">
        <v>30866</v>
      </c>
      <c r="AC16870" s="279">
        <v>1200</v>
      </c>
      <c r="AE16870" s="248" t="s">
        <v>61669</v>
      </c>
      <c r="AF16870" s="249">
        <v>7500</v>
      </c>
      <c r="AH16870" s="228" t="s">
        <v>16671</v>
      </c>
      <c r="AI16870" s="229">
        <v>101860</v>
      </c>
      <c r="AK16870" s="207" t="s">
        <v>14543</v>
      </c>
      <c r="AL16870" s="208">
        <v>67072.429999999993</v>
      </c>
      <c r="AM16870" s="93"/>
      <c r="AN16870" s="93"/>
      <c r="AO16870" s="93"/>
    </row>
    <row r="16871" spans="28:41" x14ac:dyDescent="0.55000000000000004">
      <c r="AB16871" s="278" t="s">
        <v>30868</v>
      </c>
      <c r="AC16871" s="279">
        <v>85.47</v>
      </c>
      <c r="AE16871" s="248" t="s">
        <v>58754</v>
      </c>
      <c r="AF16871" s="249">
        <v>16000</v>
      </c>
      <c r="AH16871" s="228" t="s">
        <v>16672</v>
      </c>
      <c r="AI16871" s="229">
        <v>96002.87</v>
      </c>
      <c r="AK16871" s="207" t="s">
        <v>14544</v>
      </c>
      <c r="AL16871" s="208">
        <v>1433286.44</v>
      </c>
      <c r="AM16871" s="93"/>
      <c r="AN16871" s="93"/>
      <c r="AO16871" s="93"/>
    </row>
    <row r="16872" spans="28:41" x14ac:dyDescent="0.55000000000000004">
      <c r="AB16872" s="278" t="s">
        <v>30869</v>
      </c>
      <c r="AC16872" s="279">
        <v>340.67</v>
      </c>
      <c r="AE16872" s="248" t="s">
        <v>63475</v>
      </c>
      <c r="AF16872" s="249">
        <v>729877.4</v>
      </c>
      <c r="AH16872" s="228" t="s">
        <v>16673</v>
      </c>
      <c r="AI16872" s="229">
        <v>556519.27</v>
      </c>
      <c r="AK16872" s="207" t="s">
        <v>14545</v>
      </c>
      <c r="AL16872" s="208">
        <v>36689.65</v>
      </c>
      <c r="AM16872" s="93"/>
      <c r="AN16872" s="93"/>
      <c r="AO16872" s="93"/>
    </row>
    <row r="16873" spans="28:41" x14ac:dyDescent="0.55000000000000004">
      <c r="AB16873" s="278" t="s">
        <v>69565</v>
      </c>
      <c r="AC16873" s="279">
        <v>781051.14</v>
      </c>
      <c r="AE16873" s="248" t="s">
        <v>13289</v>
      </c>
      <c r="AF16873" s="249">
        <v>3920100.73</v>
      </c>
      <c r="AH16873" s="228" t="s">
        <v>16674</v>
      </c>
      <c r="AI16873" s="229">
        <v>-6454.46</v>
      </c>
      <c r="AK16873" s="207" t="s">
        <v>14546</v>
      </c>
      <c r="AL16873" s="208">
        <v>1003890.43</v>
      </c>
      <c r="AM16873" s="93"/>
      <c r="AN16873" s="93"/>
      <c r="AO16873" s="93"/>
    </row>
    <row r="16874" spans="28:41" x14ac:dyDescent="0.55000000000000004">
      <c r="AB16874" s="278" t="s">
        <v>30891</v>
      </c>
      <c r="AC16874" s="279">
        <v>-576.51</v>
      </c>
      <c r="AE16874" s="248" t="s">
        <v>17810</v>
      </c>
      <c r="AF16874" s="249">
        <v>148958.54</v>
      </c>
      <c r="AH16874" s="228" t="s">
        <v>38904</v>
      </c>
      <c r="AI16874" s="229">
        <v>66927.600000000006</v>
      </c>
      <c r="AK16874" s="207" t="s">
        <v>14547</v>
      </c>
      <c r="AL16874" s="208">
        <v>2213128.4900000002</v>
      </c>
      <c r="AM16874" s="93"/>
      <c r="AN16874" s="93"/>
      <c r="AO16874" s="93"/>
    </row>
    <row r="16875" spans="28:41" x14ac:dyDescent="0.55000000000000004">
      <c r="AB16875" s="278" t="s">
        <v>30893</v>
      </c>
      <c r="AC16875" s="279">
        <v>8189.44</v>
      </c>
      <c r="AE16875" s="248" t="s">
        <v>17811</v>
      </c>
      <c r="AF16875" s="249">
        <v>275260.19</v>
      </c>
      <c r="AH16875" s="228" t="s">
        <v>54242</v>
      </c>
      <c r="AI16875" s="229">
        <v>62093.760000000002</v>
      </c>
      <c r="AK16875" s="207" t="s">
        <v>14548</v>
      </c>
      <c r="AL16875" s="208">
        <v>1924669.6</v>
      </c>
      <c r="AM16875" s="93"/>
      <c r="AN16875" s="93"/>
      <c r="AO16875" s="93"/>
    </row>
    <row r="16876" spans="28:41" x14ac:dyDescent="0.55000000000000004">
      <c r="AB16876" s="278" t="s">
        <v>69566</v>
      </c>
      <c r="AC16876" s="279">
        <v>475312.9</v>
      </c>
      <c r="AE16876" s="248" t="s">
        <v>65107</v>
      </c>
      <c r="AF16876" s="249">
        <v>93923.49</v>
      </c>
      <c r="AH16876" s="228" t="s">
        <v>16711</v>
      </c>
      <c r="AI16876" s="229">
        <v>7998.66</v>
      </c>
      <c r="AK16876" s="207" t="s">
        <v>30547</v>
      </c>
      <c r="AL16876" s="208">
        <v>180896.8</v>
      </c>
      <c r="AM16876" s="93"/>
      <c r="AN16876" s="93"/>
      <c r="AO16876" s="93"/>
    </row>
    <row r="16877" spans="28:41" x14ac:dyDescent="0.55000000000000004">
      <c r="AB16877" s="278" t="s">
        <v>55685</v>
      </c>
      <c r="AC16877" s="279">
        <v>0.45</v>
      </c>
      <c r="AE16877" s="248" t="s">
        <v>40740</v>
      </c>
      <c r="AF16877" s="249">
        <v>6853.96</v>
      </c>
      <c r="AH16877" s="228" t="s">
        <v>34644</v>
      </c>
      <c r="AI16877" s="229">
        <v>109907.42</v>
      </c>
      <c r="AK16877" s="207" t="s">
        <v>30548</v>
      </c>
      <c r="AL16877" s="208">
        <v>28.11</v>
      </c>
      <c r="AM16877" s="93"/>
      <c r="AN16877" s="93"/>
      <c r="AO16877" s="93"/>
    </row>
    <row r="16878" spans="28:41" x14ac:dyDescent="0.55000000000000004">
      <c r="AB16878" s="278" t="s">
        <v>36903</v>
      </c>
      <c r="AC16878" s="279">
        <v>-51.5</v>
      </c>
      <c r="AE16878" s="248" t="s">
        <v>17812</v>
      </c>
      <c r="AF16878" s="249">
        <v>1734575.19</v>
      </c>
      <c r="AH16878" s="228" t="s">
        <v>34645</v>
      </c>
      <c r="AI16878" s="229">
        <v>6366.84</v>
      </c>
      <c r="AK16878" s="207" t="s">
        <v>14550</v>
      </c>
      <c r="AL16878" s="208">
        <v>558.59</v>
      </c>
      <c r="AM16878" s="93"/>
      <c r="AN16878" s="93"/>
      <c r="AO16878" s="93"/>
    </row>
    <row r="16879" spans="28:41" x14ac:dyDescent="0.55000000000000004">
      <c r="AB16879" s="278" t="s">
        <v>30904</v>
      </c>
      <c r="AC16879" s="279">
        <v>135082.07999999999</v>
      </c>
      <c r="AE16879" s="248" t="s">
        <v>58755</v>
      </c>
      <c r="AF16879" s="249">
        <v>22300.84</v>
      </c>
      <c r="AH16879" s="228" t="s">
        <v>34646</v>
      </c>
      <c r="AI16879" s="229">
        <v>13151.78</v>
      </c>
      <c r="AK16879" s="207" t="s">
        <v>14551</v>
      </c>
      <c r="AL16879" s="208">
        <v>501642.81</v>
      </c>
      <c r="AM16879" s="93"/>
      <c r="AN16879" s="93"/>
      <c r="AO16879" s="93"/>
    </row>
    <row r="16880" spans="28:41" x14ac:dyDescent="0.55000000000000004">
      <c r="AB16880" s="278" t="s">
        <v>30907</v>
      </c>
      <c r="AC16880" s="279">
        <v>631236.88</v>
      </c>
      <c r="AE16880" s="248" t="s">
        <v>56777</v>
      </c>
      <c r="AF16880" s="249">
        <v>1566393.75</v>
      </c>
      <c r="AH16880" s="228" t="s">
        <v>34647</v>
      </c>
      <c r="AI16880" s="229">
        <v>11539.57</v>
      </c>
      <c r="AK16880" s="207" t="s">
        <v>30549</v>
      </c>
      <c r="AL16880" s="208">
        <v>37.26</v>
      </c>
      <c r="AM16880" s="93"/>
      <c r="AN16880" s="93"/>
      <c r="AO16880" s="93"/>
    </row>
    <row r="16881" spans="28:41" x14ac:dyDescent="0.55000000000000004">
      <c r="AB16881" s="278" t="s">
        <v>30908</v>
      </c>
      <c r="AC16881" s="279">
        <v>2848.8</v>
      </c>
      <c r="AE16881" s="248" t="s">
        <v>17900</v>
      </c>
      <c r="AF16881" s="249">
        <v>17428.68</v>
      </c>
      <c r="AH16881" s="228" t="s">
        <v>34648</v>
      </c>
      <c r="AI16881" s="229">
        <v>1546.64</v>
      </c>
      <c r="AK16881" s="207" t="s">
        <v>14552</v>
      </c>
      <c r="AL16881" s="208">
        <v>4535.46</v>
      </c>
      <c r="AM16881" s="93"/>
      <c r="AN16881" s="93"/>
      <c r="AO16881" s="93"/>
    </row>
    <row r="16882" spans="28:41" x14ac:dyDescent="0.55000000000000004">
      <c r="AB16882" s="278" t="s">
        <v>30909</v>
      </c>
      <c r="AC16882" s="279">
        <v>10462.18</v>
      </c>
      <c r="AE16882" s="248" t="s">
        <v>17902</v>
      </c>
      <c r="AF16882" s="249">
        <v>543867.48</v>
      </c>
      <c r="AH16882" s="228" t="s">
        <v>34649</v>
      </c>
      <c r="AI16882" s="229">
        <v>660</v>
      </c>
      <c r="AK16882" s="207" t="s">
        <v>30550</v>
      </c>
      <c r="AL16882" s="208">
        <v>0.02</v>
      </c>
      <c r="AM16882" s="93"/>
      <c r="AN16882" s="93"/>
      <c r="AO16882" s="93"/>
    </row>
    <row r="16883" spans="28:41" x14ac:dyDescent="0.55000000000000004">
      <c r="AB16883" s="278" t="s">
        <v>30910</v>
      </c>
      <c r="AC16883" s="279">
        <v>699176.3</v>
      </c>
      <c r="AE16883" s="248" t="s">
        <v>17904</v>
      </c>
      <c r="AF16883" s="249">
        <v>84329.85</v>
      </c>
      <c r="AH16883" s="228" t="s">
        <v>34650</v>
      </c>
      <c r="AI16883" s="229">
        <v>4632.38</v>
      </c>
      <c r="AK16883" s="207" t="s">
        <v>14553</v>
      </c>
      <c r="AL16883" s="208">
        <v>10195.200000000001</v>
      </c>
      <c r="AM16883" s="93"/>
      <c r="AN16883" s="93"/>
      <c r="AO16883" s="93"/>
    </row>
    <row r="16884" spans="28:41" x14ac:dyDescent="0.55000000000000004">
      <c r="AB16884" s="278" t="s">
        <v>30913</v>
      </c>
      <c r="AC16884" s="279">
        <v>729510.38</v>
      </c>
      <c r="AE16884" s="248" t="s">
        <v>17905</v>
      </c>
      <c r="AF16884" s="249">
        <v>131760</v>
      </c>
      <c r="AH16884" s="228" t="s">
        <v>16714</v>
      </c>
      <c r="AI16884" s="229">
        <v>4381.84</v>
      </c>
      <c r="AK16884" s="207" t="s">
        <v>30551</v>
      </c>
      <c r="AL16884" s="208">
        <v>3558.08</v>
      </c>
      <c r="AM16884" s="93"/>
      <c r="AN16884" s="93"/>
      <c r="AO16884" s="93"/>
    </row>
    <row r="16885" spans="28:41" x14ac:dyDescent="0.55000000000000004">
      <c r="AB16885" s="278" t="s">
        <v>30915</v>
      </c>
      <c r="AC16885" s="279">
        <v>10843</v>
      </c>
      <c r="AE16885" s="248" t="s">
        <v>17906</v>
      </c>
      <c r="AF16885" s="249">
        <v>7236.23</v>
      </c>
      <c r="AH16885" s="228" t="s">
        <v>16715</v>
      </c>
      <c r="AI16885" s="229">
        <v>4969.1499999999996</v>
      </c>
      <c r="AK16885" s="207" t="s">
        <v>14554</v>
      </c>
      <c r="AL16885" s="208">
        <v>19967.73</v>
      </c>
      <c r="AM16885" s="93"/>
      <c r="AN16885" s="93"/>
      <c r="AO16885" s="93"/>
    </row>
    <row r="16886" spans="28:41" x14ac:dyDescent="0.55000000000000004">
      <c r="AB16886" s="278" t="s">
        <v>30916</v>
      </c>
      <c r="AC16886" s="279">
        <v>257780.93</v>
      </c>
      <c r="AE16886" s="248" t="s">
        <v>17907</v>
      </c>
      <c r="AF16886" s="249">
        <v>137914.96</v>
      </c>
      <c r="AH16886" s="228" t="s">
        <v>34651</v>
      </c>
      <c r="AI16886" s="229">
        <v>567533.97</v>
      </c>
      <c r="AK16886" s="207" t="s">
        <v>30552</v>
      </c>
      <c r="AL16886" s="208">
        <v>8412.01</v>
      </c>
      <c r="AM16886" s="93"/>
      <c r="AN16886" s="93"/>
      <c r="AO16886" s="93"/>
    </row>
    <row r="16887" spans="28:41" x14ac:dyDescent="0.55000000000000004">
      <c r="AB16887" s="278" t="s">
        <v>30917</v>
      </c>
      <c r="AC16887" s="279">
        <v>33607.93</v>
      </c>
      <c r="AE16887" s="248" t="s">
        <v>17908</v>
      </c>
      <c r="AF16887" s="249">
        <v>21823.200000000001</v>
      </c>
      <c r="AH16887" s="228" t="s">
        <v>43166</v>
      </c>
      <c r="AI16887" s="229">
        <v>120200</v>
      </c>
      <c r="AK16887" s="207" t="s">
        <v>14555</v>
      </c>
      <c r="AL16887" s="208">
        <v>25000.880000000001</v>
      </c>
      <c r="AM16887" s="93"/>
      <c r="AN16887" s="93"/>
      <c r="AO16887" s="93"/>
    </row>
    <row r="16888" spans="28:41" x14ac:dyDescent="0.55000000000000004">
      <c r="AB16888" s="278" t="s">
        <v>30918</v>
      </c>
      <c r="AC16888" s="279">
        <v>232326.37</v>
      </c>
      <c r="AE16888" s="248" t="s">
        <v>34786</v>
      </c>
      <c r="AF16888" s="249">
        <v>61055.25</v>
      </c>
      <c r="AH16888" s="228" t="s">
        <v>43167</v>
      </c>
      <c r="AI16888" s="229">
        <v>10000</v>
      </c>
      <c r="AK16888" s="207" t="s">
        <v>30553</v>
      </c>
      <c r="AL16888" s="208">
        <v>213.03</v>
      </c>
      <c r="AM16888" s="93"/>
      <c r="AN16888" s="93"/>
      <c r="AO16888" s="93"/>
    </row>
    <row r="16889" spans="28:41" x14ac:dyDescent="0.55000000000000004">
      <c r="AB16889" s="278" t="s">
        <v>30919</v>
      </c>
      <c r="AC16889" s="279">
        <v>198850.49</v>
      </c>
      <c r="AE16889" s="248" t="s">
        <v>33299</v>
      </c>
      <c r="AF16889" s="249">
        <v>38216.79</v>
      </c>
      <c r="AH16889" s="228" t="s">
        <v>16717</v>
      </c>
      <c r="AI16889" s="229">
        <v>70734.48</v>
      </c>
      <c r="AK16889" s="207" t="s">
        <v>30554</v>
      </c>
      <c r="AL16889" s="208">
        <v>1350.41</v>
      </c>
      <c r="AM16889" s="93"/>
      <c r="AN16889" s="93"/>
      <c r="AO16889" s="93"/>
    </row>
    <row r="16890" spans="28:41" x14ac:dyDescent="0.55000000000000004">
      <c r="AB16890" s="278" t="s">
        <v>30920</v>
      </c>
      <c r="AC16890" s="279">
        <v>892.66</v>
      </c>
      <c r="AE16890" s="248" t="s">
        <v>17911</v>
      </c>
      <c r="AF16890" s="249">
        <v>9095.25</v>
      </c>
      <c r="AH16890" s="228" t="s">
        <v>16718</v>
      </c>
      <c r="AI16890" s="229">
        <v>40090.949999999997</v>
      </c>
      <c r="AK16890" s="207" t="s">
        <v>30555</v>
      </c>
      <c r="AL16890" s="208">
        <v>15392.78</v>
      </c>
      <c r="AM16890" s="93"/>
      <c r="AN16890" s="93"/>
      <c r="AO16890" s="93"/>
    </row>
    <row r="16891" spans="28:41" x14ac:dyDescent="0.55000000000000004">
      <c r="AB16891" s="278" t="s">
        <v>30922</v>
      </c>
      <c r="AC16891" s="279">
        <v>160966.37</v>
      </c>
      <c r="AE16891" s="248" t="s">
        <v>59969</v>
      </c>
      <c r="AF16891" s="249">
        <v>48.76</v>
      </c>
      <c r="AH16891" s="228" t="s">
        <v>16719</v>
      </c>
      <c r="AI16891" s="229">
        <v>4751.79</v>
      </c>
      <c r="AK16891" s="207" t="s">
        <v>30556</v>
      </c>
      <c r="AL16891" s="208">
        <v>266</v>
      </c>
      <c r="AM16891" s="93"/>
      <c r="AN16891" s="93"/>
      <c r="AO16891" s="93"/>
    </row>
    <row r="16892" spans="28:41" x14ac:dyDescent="0.55000000000000004">
      <c r="AB16892" s="278" t="s">
        <v>30923</v>
      </c>
      <c r="AC16892" s="279">
        <v>17275.91</v>
      </c>
      <c r="AE16892" s="248" t="s">
        <v>17914</v>
      </c>
      <c r="AF16892" s="249">
        <v>1796.03</v>
      </c>
      <c r="AH16892" s="228" t="s">
        <v>16720</v>
      </c>
      <c r="AI16892" s="229">
        <v>347266.13</v>
      </c>
      <c r="AK16892" s="207" t="s">
        <v>30557</v>
      </c>
      <c r="AL16892" s="208">
        <v>5372.99</v>
      </c>
      <c r="AM16892" s="93"/>
      <c r="AN16892" s="93"/>
      <c r="AO16892" s="93"/>
    </row>
    <row r="16893" spans="28:41" x14ac:dyDescent="0.55000000000000004">
      <c r="AB16893" s="278" t="s">
        <v>30924</v>
      </c>
      <c r="AC16893" s="279">
        <v>61557.01</v>
      </c>
      <c r="AE16893" s="248" t="s">
        <v>17916</v>
      </c>
      <c r="AF16893" s="249">
        <v>4867.5</v>
      </c>
      <c r="AH16893" s="228" t="s">
        <v>48433</v>
      </c>
      <c r="AI16893" s="229">
        <v>1400</v>
      </c>
      <c r="AK16893" s="207" t="s">
        <v>14556</v>
      </c>
      <c r="AL16893" s="208">
        <v>66426.87</v>
      </c>
      <c r="AM16893" s="93"/>
      <c r="AN16893" s="93"/>
      <c r="AO16893" s="93"/>
    </row>
    <row r="16894" spans="28:41" x14ac:dyDescent="0.55000000000000004">
      <c r="AB16894" s="278" t="s">
        <v>30926</v>
      </c>
      <c r="AC16894" s="279">
        <v>79311.360000000001</v>
      </c>
      <c r="AE16894" s="248" t="s">
        <v>17917</v>
      </c>
      <c r="AF16894" s="249">
        <v>6744.99</v>
      </c>
      <c r="AH16894" s="228" t="s">
        <v>54243</v>
      </c>
      <c r="AI16894" s="229">
        <v>81.260000000000005</v>
      </c>
      <c r="AK16894" s="207" t="s">
        <v>14557</v>
      </c>
      <c r="AL16894" s="208">
        <v>2880862.6</v>
      </c>
      <c r="AM16894" s="93"/>
      <c r="AN16894" s="93"/>
      <c r="AO16894" s="93"/>
    </row>
    <row r="16895" spans="28:41" x14ac:dyDescent="0.55000000000000004">
      <c r="AB16895" s="278" t="s">
        <v>30927</v>
      </c>
      <c r="AC16895" s="279">
        <v>49227.76</v>
      </c>
      <c r="AE16895" s="248" t="s">
        <v>17918</v>
      </c>
      <c r="AF16895" s="249">
        <v>25361</v>
      </c>
      <c r="AH16895" s="228" t="s">
        <v>16721</v>
      </c>
      <c r="AI16895" s="229">
        <v>13985.39</v>
      </c>
      <c r="AK16895" s="207" t="s">
        <v>14558</v>
      </c>
      <c r="AL16895" s="208">
        <v>-25839.73</v>
      </c>
      <c r="AM16895" s="93"/>
      <c r="AN16895" s="93"/>
      <c r="AO16895" s="93"/>
    </row>
    <row r="16896" spans="28:41" x14ac:dyDescent="0.55000000000000004">
      <c r="AB16896" s="278" t="s">
        <v>30928</v>
      </c>
      <c r="AC16896" s="279">
        <v>16688.12</v>
      </c>
      <c r="AE16896" s="248" t="s">
        <v>40742</v>
      </c>
      <c r="AF16896" s="249">
        <v>702442.06</v>
      </c>
      <c r="AH16896" s="228" t="s">
        <v>16722</v>
      </c>
      <c r="AI16896" s="229">
        <v>112136.07</v>
      </c>
      <c r="AK16896" s="207" t="s">
        <v>30558</v>
      </c>
      <c r="AL16896" s="208">
        <v>335.27</v>
      </c>
      <c r="AM16896" s="93"/>
      <c r="AN16896" s="93"/>
      <c r="AO16896" s="93"/>
    </row>
    <row r="16897" spans="28:41" x14ac:dyDescent="0.55000000000000004">
      <c r="AB16897" s="278" t="s">
        <v>36904</v>
      </c>
      <c r="AC16897" s="279">
        <v>3975.19</v>
      </c>
      <c r="AE16897" s="248" t="s">
        <v>58017</v>
      </c>
      <c r="AF16897" s="249">
        <v>600</v>
      </c>
      <c r="AH16897" s="228" t="s">
        <v>16723</v>
      </c>
      <c r="AI16897" s="229">
        <v>138959.46</v>
      </c>
      <c r="AK16897" s="207" t="s">
        <v>14559</v>
      </c>
      <c r="AL16897" s="208">
        <v>190816.63</v>
      </c>
      <c r="AM16897" s="93"/>
      <c r="AN16897" s="93"/>
      <c r="AO16897" s="93"/>
    </row>
    <row r="16898" spans="28:41" x14ac:dyDescent="0.55000000000000004">
      <c r="AB16898" s="278" t="s">
        <v>40924</v>
      </c>
      <c r="AC16898" s="279">
        <v>27178.52</v>
      </c>
      <c r="AE16898" s="248" t="s">
        <v>40743</v>
      </c>
      <c r="AF16898" s="249">
        <v>1147.0999999999999</v>
      </c>
      <c r="AH16898" s="228" t="s">
        <v>54244</v>
      </c>
      <c r="AI16898" s="229">
        <v>77</v>
      </c>
      <c r="AK16898" s="207" t="s">
        <v>14560</v>
      </c>
      <c r="AL16898" s="208">
        <v>285524.27</v>
      </c>
      <c r="AM16898" s="93"/>
      <c r="AN16898" s="93"/>
      <c r="AO16898" s="93"/>
    </row>
    <row r="16899" spans="28:41" x14ac:dyDescent="0.55000000000000004">
      <c r="AB16899" s="278" t="s">
        <v>30929</v>
      </c>
      <c r="AC16899" s="279">
        <v>260.7</v>
      </c>
      <c r="AE16899" s="248" t="s">
        <v>17919</v>
      </c>
      <c r="AF16899" s="249">
        <v>144316.81</v>
      </c>
      <c r="AH16899" s="228" t="s">
        <v>47447</v>
      </c>
      <c r="AI16899" s="229">
        <v>21034.02</v>
      </c>
      <c r="AK16899" s="207" t="s">
        <v>14561</v>
      </c>
      <c r="AL16899" s="208">
        <v>1207.58</v>
      </c>
      <c r="AM16899" s="93"/>
      <c r="AN16899" s="93"/>
      <c r="AO16899" s="93"/>
    </row>
    <row r="16900" spans="28:41" x14ac:dyDescent="0.55000000000000004">
      <c r="AB16900" s="278" t="s">
        <v>35880</v>
      </c>
      <c r="AC16900" s="279">
        <v>3660.01</v>
      </c>
      <c r="AE16900" s="248" t="s">
        <v>17924</v>
      </c>
      <c r="AF16900" s="249">
        <v>142065.46</v>
      </c>
      <c r="AH16900" s="228" t="s">
        <v>38908</v>
      </c>
      <c r="AI16900" s="229">
        <v>-576.80999999999995</v>
      </c>
      <c r="AK16900" s="207" t="s">
        <v>30559</v>
      </c>
      <c r="AL16900" s="208">
        <v>2308.39</v>
      </c>
      <c r="AM16900" s="93"/>
      <c r="AN16900" s="93"/>
      <c r="AO16900" s="93"/>
    </row>
    <row r="16901" spans="28:41" x14ac:dyDescent="0.55000000000000004">
      <c r="AB16901" s="278" t="s">
        <v>30930</v>
      </c>
      <c r="AC16901" s="279">
        <v>185040.8</v>
      </c>
      <c r="AE16901" s="248" t="s">
        <v>17925</v>
      </c>
      <c r="AF16901" s="249">
        <v>450637.33</v>
      </c>
      <c r="AH16901" s="228" t="s">
        <v>16778</v>
      </c>
      <c r="AI16901" s="229">
        <v>-1187.52</v>
      </c>
      <c r="AK16901" s="207" t="s">
        <v>14562</v>
      </c>
      <c r="AL16901" s="208">
        <v>3721890.99</v>
      </c>
      <c r="AM16901" s="93"/>
      <c r="AN16901" s="93"/>
      <c r="AO16901" s="93"/>
    </row>
    <row r="16902" spans="28:41" x14ac:dyDescent="0.55000000000000004">
      <c r="AB16902" s="278" t="s">
        <v>30931</v>
      </c>
      <c r="AC16902" s="279">
        <v>16594.830000000002</v>
      </c>
      <c r="AE16902" s="248" t="s">
        <v>17926</v>
      </c>
      <c r="AF16902" s="249">
        <v>165564.42000000001</v>
      </c>
      <c r="AH16902" s="228" t="s">
        <v>16779</v>
      </c>
      <c r="AI16902" s="229">
        <v>38923.06</v>
      </c>
      <c r="AK16902" s="207" t="s">
        <v>30560</v>
      </c>
      <c r="AL16902" s="208">
        <v>5419.06</v>
      </c>
      <c r="AM16902" s="93"/>
      <c r="AN16902" s="93"/>
      <c r="AO16902" s="93"/>
    </row>
    <row r="16903" spans="28:41" x14ac:dyDescent="0.55000000000000004">
      <c r="AB16903" s="278" t="s">
        <v>30932</v>
      </c>
      <c r="AC16903" s="279">
        <v>94722.6</v>
      </c>
      <c r="AE16903" s="248" t="s">
        <v>54271</v>
      </c>
      <c r="AF16903" s="249">
        <v>9634.94</v>
      </c>
      <c r="AH16903" s="228" t="s">
        <v>16780</v>
      </c>
      <c r="AI16903" s="229">
        <v>218603.75</v>
      </c>
      <c r="AK16903" s="207" t="s">
        <v>14563</v>
      </c>
      <c r="AL16903" s="208">
        <v>654140.96</v>
      </c>
      <c r="AM16903" s="93"/>
      <c r="AN16903" s="93"/>
      <c r="AO16903" s="93"/>
    </row>
    <row r="16904" spans="28:41" x14ac:dyDescent="0.55000000000000004">
      <c r="AB16904" s="278" t="s">
        <v>30933</v>
      </c>
      <c r="AC16904" s="279">
        <v>77461.69</v>
      </c>
      <c r="AE16904" s="248" t="s">
        <v>17927</v>
      </c>
      <c r="AF16904" s="249">
        <v>68777.81</v>
      </c>
      <c r="AH16904" s="228" t="s">
        <v>16781</v>
      </c>
      <c r="AI16904" s="229">
        <v>318776.49</v>
      </c>
      <c r="AK16904" s="207" t="s">
        <v>30561</v>
      </c>
      <c r="AL16904" s="208">
        <v>2640.17</v>
      </c>
      <c r="AM16904" s="93"/>
      <c r="AN16904" s="93"/>
      <c r="AO16904" s="93"/>
    </row>
    <row r="16905" spans="28:41" x14ac:dyDescent="0.55000000000000004">
      <c r="AB16905" s="278" t="s">
        <v>30934</v>
      </c>
      <c r="AC16905" s="279">
        <v>16806.5</v>
      </c>
      <c r="AE16905" s="248" t="s">
        <v>17928</v>
      </c>
      <c r="AF16905" s="249">
        <v>1092.08</v>
      </c>
      <c r="AH16905" s="228" t="s">
        <v>47448</v>
      </c>
      <c r="AI16905" s="229">
        <v>3169.59</v>
      </c>
      <c r="AK16905" s="207" t="s">
        <v>14564</v>
      </c>
      <c r="AL16905" s="208">
        <v>1374886.45</v>
      </c>
      <c r="AM16905" s="93"/>
      <c r="AN16905" s="93"/>
      <c r="AO16905" s="93"/>
    </row>
    <row r="16906" spans="28:41" x14ac:dyDescent="0.55000000000000004">
      <c r="AB16906" s="278" t="s">
        <v>30935</v>
      </c>
      <c r="AC16906" s="279">
        <v>1385.6</v>
      </c>
      <c r="AE16906" s="248" t="s">
        <v>17930</v>
      </c>
      <c r="AF16906" s="249">
        <v>14655.55</v>
      </c>
      <c r="AH16906" s="228" t="s">
        <v>16782</v>
      </c>
      <c r="AI16906" s="229">
        <v>67555.97</v>
      </c>
      <c r="AK16906" s="207" t="s">
        <v>14565</v>
      </c>
      <c r="AL16906" s="208">
        <v>424067.84000000003</v>
      </c>
      <c r="AM16906" s="93"/>
      <c r="AN16906" s="93"/>
      <c r="AO16906" s="93"/>
    </row>
    <row r="16907" spans="28:41" x14ac:dyDescent="0.55000000000000004">
      <c r="AB16907" s="278" t="s">
        <v>30937</v>
      </c>
      <c r="AC16907" s="279">
        <v>7722613.04</v>
      </c>
      <c r="AE16907" s="248" t="s">
        <v>58756</v>
      </c>
      <c r="AF16907" s="249">
        <v>122</v>
      </c>
      <c r="AH16907" s="228" t="s">
        <v>16783</v>
      </c>
      <c r="AI16907" s="229">
        <v>15457.58</v>
      </c>
      <c r="AK16907" s="207" t="s">
        <v>14566</v>
      </c>
      <c r="AL16907" s="208">
        <v>1598672.28</v>
      </c>
      <c r="AM16907" s="93"/>
      <c r="AN16907" s="93"/>
      <c r="AO16907" s="93"/>
    </row>
    <row r="16908" spans="28:41" x14ac:dyDescent="0.55000000000000004">
      <c r="AB16908" s="278" t="s">
        <v>30938</v>
      </c>
      <c r="AC16908" s="279">
        <v>141879.07999999999</v>
      </c>
      <c r="AE16908" s="248" t="s">
        <v>62873</v>
      </c>
      <c r="AF16908" s="249">
        <v>475</v>
      </c>
      <c r="AH16908" s="228" t="s">
        <v>16784</v>
      </c>
      <c r="AI16908" s="229">
        <v>650075.71</v>
      </c>
      <c r="AK16908" s="207" t="s">
        <v>30562</v>
      </c>
      <c r="AL16908" s="208">
        <v>486142.31</v>
      </c>
      <c r="AM16908" s="93"/>
      <c r="AN16908" s="93"/>
      <c r="AO16908" s="93"/>
    </row>
    <row r="16909" spans="28:41" x14ac:dyDescent="0.55000000000000004">
      <c r="AB16909" s="278" t="s">
        <v>30939</v>
      </c>
      <c r="AC16909" s="279">
        <v>3954157.06</v>
      </c>
      <c r="AE16909" s="248" t="s">
        <v>17935</v>
      </c>
      <c r="AF16909" s="249">
        <v>2071.0500000000002</v>
      </c>
      <c r="AH16909" s="228" t="s">
        <v>38911</v>
      </c>
      <c r="AI16909" s="229">
        <v>61282.82</v>
      </c>
      <c r="AK16909" s="207" t="s">
        <v>30563</v>
      </c>
      <c r="AL16909" s="208">
        <v>10116.94</v>
      </c>
      <c r="AM16909" s="93"/>
      <c r="AN16909" s="93"/>
      <c r="AO16909" s="93"/>
    </row>
    <row r="16910" spans="28:41" x14ac:dyDescent="0.55000000000000004">
      <c r="AB16910" s="278" t="s">
        <v>34351</v>
      </c>
      <c r="AC16910" s="279">
        <v>10604.83</v>
      </c>
      <c r="AE16910" s="248" t="s">
        <v>65108</v>
      </c>
      <c r="AF16910" s="249">
        <v>332916.90000000002</v>
      </c>
      <c r="AH16910" s="228" t="s">
        <v>40723</v>
      </c>
      <c r="AI16910" s="229">
        <v>25132.7</v>
      </c>
      <c r="AK16910" s="207" t="s">
        <v>14567</v>
      </c>
      <c r="AL16910" s="208">
        <v>538552.46</v>
      </c>
      <c r="AM16910" s="93"/>
      <c r="AN16910" s="93"/>
      <c r="AO16910" s="93"/>
    </row>
    <row r="16911" spans="28:41" x14ac:dyDescent="0.55000000000000004">
      <c r="AB16911" s="278" t="s">
        <v>39633</v>
      </c>
      <c r="AC16911" s="279">
        <v>2790.89</v>
      </c>
      <c r="AE16911" s="248" t="s">
        <v>17936</v>
      </c>
      <c r="AF16911" s="249">
        <v>44678.84</v>
      </c>
      <c r="AH16911" s="228" t="s">
        <v>33210</v>
      </c>
      <c r="AI16911" s="229">
        <v>3057.6</v>
      </c>
      <c r="AK16911" s="207" t="s">
        <v>14568</v>
      </c>
      <c r="AL16911" s="208">
        <v>8355757.8899999997</v>
      </c>
      <c r="AM16911" s="93"/>
      <c r="AN16911" s="93"/>
      <c r="AO16911" s="93"/>
    </row>
    <row r="16912" spans="28:41" x14ac:dyDescent="0.55000000000000004">
      <c r="AB16912" s="278" t="s">
        <v>30941</v>
      </c>
      <c r="AC16912" s="279">
        <v>141430.19</v>
      </c>
      <c r="AE16912" s="248" t="s">
        <v>55581</v>
      </c>
      <c r="AF16912" s="249">
        <v>218251.68</v>
      </c>
      <c r="AH16912" s="228" t="s">
        <v>54245</v>
      </c>
      <c r="AI16912" s="229">
        <v>1839.59</v>
      </c>
      <c r="AK16912" s="207" t="s">
        <v>30564</v>
      </c>
      <c r="AL16912" s="208">
        <v>12016.67</v>
      </c>
      <c r="AM16912" s="93"/>
      <c r="AN16912" s="93"/>
      <c r="AO16912" s="93"/>
    </row>
    <row r="16913" spans="28:41" x14ac:dyDescent="0.55000000000000004">
      <c r="AB16913" s="278" t="s">
        <v>30942</v>
      </c>
      <c r="AC16913" s="279">
        <v>372366.59</v>
      </c>
      <c r="AE16913" s="248" t="s">
        <v>17937</v>
      </c>
      <c r="AF16913" s="249">
        <v>170190.77</v>
      </c>
      <c r="AH16913" s="228" t="s">
        <v>16785</v>
      </c>
      <c r="AI16913" s="229">
        <v>1262.5</v>
      </c>
      <c r="AK16913" s="207" t="s">
        <v>30565</v>
      </c>
      <c r="AL16913" s="208">
        <v>84684.51</v>
      </c>
      <c r="AM16913" s="93"/>
      <c r="AN16913" s="93"/>
      <c r="AO16913" s="93"/>
    </row>
    <row r="16914" spans="28:41" x14ac:dyDescent="0.55000000000000004">
      <c r="AB16914" s="278" t="s">
        <v>30943</v>
      </c>
      <c r="AC16914" s="279">
        <v>428924.59</v>
      </c>
      <c r="AE16914" s="248" t="s">
        <v>17943</v>
      </c>
      <c r="AF16914" s="249">
        <v>3039.93</v>
      </c>
      <c r="AH16914" s="228" t="s">
        <v>16786</v>
      </c>
      <c r="AI16914" s="229">
        <v>22326.35</v>
      </c>
      <c r="AK16914" s="207" t="s">
        <v>30566</v>
      </c>
      <c r="AL16914" s="208">
        <v>431559.19</v>
      </c>
      <c r="AM16914" s="93"/>
      <c r="AN16914" s="93"/>
      <c r="AO16914" s="93"/>
    </row>
    <row r="16915" spans="28:41" x14ac:dyDescent="0.55000000000000004">
      <c r="AB16915" s="278" t="s">
        <v>30944</v>
      </c>
      <c r="AC16915" s="279">
        <v>934290.44</v>
      </c>
      <c r="AE16915" s="248" t="s">
        <v>50619</v>
      </c>
      <c r="AF16915" s="249">
        <v>-8437.8799999999992</v>
      </c>
      <c r="AH16915" s="228" t="s">
        <v>13168</v>
      </c>
      <c r="AI16915" s="229">
        <v>99.08</v>
      </c>
      <c r="AK16915" s="207" t="s">
        <v>30567</v>
      </c>
      <c r="AL16915" s="208">
        <v>761</v>
      </c>
      <c r="AM16915" s="93"/>
      <c r="AN16915" s="93"/>
      <c r="AO16915" s="93"/>
    </row>
    <row r="16916" spans="28:41" x14ac:dyDescent="0.55000000000000004">
      <c r="AB16916" s="278" t="s">
        <v>30945</v>
      </c>
      <c r="AC16916" s="279">
        <v>2492.36</v>
      </c>
      <c r="AE16916" s="248" t="s">
        <v>50620</v>
      </c>
      <c r="AF16916" s="249">
        <v>55841.86</v>
      </c>
      <c r="AH16916" s="228" t="s">
        <v>45979</v>
      </c>
      <c r="AI16916" s="229">
        <v>2221742.0800000001</v>
      </c>
      <c r="AK16916" s="207" t="s">
        <v>30568</v>
      </c>
      <c r="AL16916" s="208">
        <v>889.49</v>
      </c>
      <c r="AM16916" s="93"/>
      <c r="AN16916" s="93"/>
      <c r="AO16916" s="93"/>
    </row>
    <row r="16917" spans="28:41" x14ac:dyDescent="0.55000000000000004">
      <c r="AB16917" s="278" t="s">
        <v>30946</v>
      </c>
      <c r="AC16917" s="279">
        <v>1254386.1399999999</v>
      </c>
      <c r="AE16917" s="248" t="s">
        <v>62874</v>
      </c>
      <c r="AF16917" s="249">
        <v>1807.56</v>
      </c>
      <c r="AH16917" s="228" t="s">
        <v>16787</v>
      </c>
      <c r="AI16917" s="229">
        <v>718663.68000000005</v>
      </c>
      <c r="AK16917" s="207" t="s">
        <v>14569</v>
      </c>
      <c r="AL16917" s="208">
        <v>1197727.73</v>
      </c>
      <c r="AM16917" s="93"/>
      <c r="AN16917" s="93"/>
      <c r="AO16917" s="93"/>
    </row>
    <row r="16918" spans="28:41" x14ac:dyDescent="0.55000000000000004">
      <c r="AB16918" s="278" t="s">
        <v>30947</v>
      </c>
      <c r="AC16918" s="279">
        <v>1611608.89</v>
      </c>
      <c r="AE16918" s="248" t="s">
        <v>17970</v>
      </c>
      <c r="AF16918" s="249">
        <v>4340.1000000000004</v>
      </c>
      <c r="AH16918" s="228" t="s">
        <v>43168</v>
      </c>
      <c r="AI16918" s="229">
        <v>108262.1</v>
      </c>
      <c r="AK16918" s="207" t="s">
        <v>14570</v>
      </c>
      <c r="AL16918" s="208">
        <v>7846899.6200000001</v>
      </c>
      <c r="AM16918" s="93"/>
      <c r="AN16918" s="93"/>
      <c r="AO16918" s="93"/>
    </row>
    <row r="16919" spans="28:41" x14ac:dyDescent="0.55000000000000004">
      <c r="AB16919" s="278" t="s">
        <v>34353</v>
      </c>
      <c r="AC16919" s="279">
        <v>8378.25</v>
      </c>
      <c r="AE16919" s="248" t="s">
        <v>17971</v>
      </c>
      <c r="AF16919" s="249">
        <v>3692.25</v>
      </c>
      <c r="AH16919" s="228" t="s">
        <v>45980</v>
      </c>
      <c r="AI16919" s="229">
        <v>1781.53</v>
      </c>
      <c r="AK16919" s="207" t="s">
        <v>30569</v>
      </c>
      <c r="AL16919" s="208">
        <v>568.03</v>
      </c>
      <c r="AM16919" s="93"/>
      <c r="AN16919" s="93"/>
      <c r="AO16919" s="93"/>
    </row>
    <row r="16920" spans="28:41" x14ac:dyDescent="0.55000000000000004">
      <c r="AB16920" s="278" t="s">
        <v>30948</v>
      </c>
      <c r="AC16920" s="279">
        <v>475336.82</v>
      </c>
      <c r="AE16920" s="248" t="s">
        <v>62348</v>
      </c>
      <c r="AF16920" s="249">
        <v>23652.62</v>
      </c>
      <c r="AH16920" s="228" t="s">
        <v>13170</v>
      </c>
      <c r="AI16920" s="229">
        <v>1116831.55</v>
      </c>
      <c r="AK16920" s="207" t="s">
        <v>30570</v>
      </c>
      <c r="AL16920" s="208">
        <v>1271122.5900000001</v>
      </c>
      <c r="AM16920" s="93"/>
      <c r="AN16920" s="93"/>
      <c r="AO16920" s="93"/>
    </row>
    <row r="16921" spans="28:41" x14ac:dyDescent="0.55000000000000004">
      <c r="AB16921" s="278" t="s">
        <v>30949</v>
      </c>
      <c r="AC16921" s="279">
        <v>7722.9</v>
      </c>
      <c r="AE16921" s="248" t="s">
        <v>47467</v>
      </c>
      <c r="AF16921" s="249">
        <v>11135.83</v>
      </c>
      <c r="AH16921" s="228" t="s">
        <v>36089</v>
      </c>
      <c r="AI16921" s="229">
        <v>32789.54</v>
      </c>
      <c r="AK16921" s="207" t="s">
        <v>30571</v>
      </c>
      <c r="AL16921" s="208">
        <v>1255195.99</v>
      </c>
      <c r="AM16921" s="93"/>
      <c r="AN16921" s="93"/>
      <c r="AO16921" s="93"/>
    </row>
    <row r="16922" spans="28:41" x14ac:dyDescent="0.55000000000000004">
      <c r="AB16922" s="278" t="s">
        <v>30950</v>
      </c>
      <c r="AC16922" s="279">
        <v>1298.53</v>
      </c>
      <c r="AE16922" s="248" t="s">
        <v>49336</v>
      </c>
      <c r="AF16922" s="249">
        <v>326.49</v>
      </c>
      <c r="AH16922" s="228" t="s">
        <v>16788</v>
      </c>
      <c r="AI16922" s="229">
        <v>12238.63</v>
      </c>
      <c r="AK16922" s="207" t="s">
        <v>30572</v>
      </c>
      <c r="AL16922" s="208">
        <v>121038.26</v>
      </c>
      <c r="AM16922" s="93"/>
      <c r="AN16922" s="93"/>
      <c r="AO16922" s="93"/>
    </row>
    <row r="16923" spans="28:41" x14ac:dyDescent="0.55000000000000004">
      <c r="AB16923" s="278" t="s">
        <v>34354</v>
      </c>
      <c r="AC16923" s="279">
        <v>995.75</v>
      </c>
      <c r="AE16923" s="248" t="s">
        <v>17972</v>
      </c>
      <c r="AF16923" s="249">
        <v>75</v>
      </c>
      <c r="AH16923" s="228" t="s">
        <v>13171</v>
      </c>
      <c r="AI16923" s="229">
        <v>377262.49</v>
      </c>
      <c r="AK16923" s="207" t="s">
        <v>30573</v>
      </c>
      <c r="AL16923" s="208">
        <v>141781.06</v>
      </c>
      <c r="AM16923" s="93"/>
      <c r="AN16923" s="93"/>
      <c r="AO16923" s="93"/>
    </row>
    <row r="16924" spans="28:41" x14ac:dyDescent="0.55000000000000004">
      <c r="AB16924" s="278" t="s">
        <v>34355</v>
      </c>
      <c r="AC16924" s="279">
        <v>69.77</v>
      </c>
      <c r="AE16924" s="248" t="s">
        <v>17973</v>
      </c>
      <c r="AF16924" s="249">
        <v>3620.57</v>
      </c>
      <c r="AH16924" s="228" t="s">
        <v>13172</v>
      </c>
      <c r="AI16924" s="229">
        <v>418153.68</v>
      </c>
      <c r="AK16924" s="207" t="s">
        <v>30574</v>
      </c>
      <c r="AL16924" s="208">
        <v>272099.68</v>
      </c>
      <c r="AM16924" s="93"/>
      <c r="AN16924" s="93"/>
      <c r="AO16924" s="93"/>
    </row>
    <row r="16925" spans="28:41" x14ac:dyDescent="0.55000000000000004">
      <c r="AB16925" s="278" t="s">
        <v>34356</v>
      </c>
      <c r="AC16925" s="279">
        <v>27.92</v>
      </c>
      <c r="AE16925" s="248" t="s">
        <v>17974</v>
      </c>
      <c r="AF16925" s="249">
        <v>821.96</v>
      </c>
      <c r="AH16925" s="228" t="s">
        <v>16789</v>
      </c>
      <c r="AI16925" s="229">
        <v>113140.79</v>
      </c>
      <c r="AK16925" s="207" t="s">
        <v>30575</v>
      </c>
      <c r="AL16925" s="208">
        <v>352763.24</v>
      </c>
      <c r="AM16925" s="93"/>
      <c r="AN16925" s="93"/>
      <c r="AO16925" s="93"/>
    </row>
    <row r="16926" spans="28:41" x14ac:dyDescent="0.55000000000000004">
      <c r="AB16926" s="278" t="s">
        <v>30951</v>
      </c>
      <c r="AC16926" s="279">
        <v>5278665.4400000004</v>
      </c>
      <c r="AE16926" s="248" t="s">
        <v>49337</v>
      </c>
      <c r="AF16926" s="249">
        <v>3033.95</v>
      </c>
      <c r="AH16926" s="228" t="s">
        <v>16790</v>
      </c>
      <c r="AI16926" s="229">
        <v>639965.22</v>
      </c>
      <c r="AK16926" s="207" t="s">
        <v>30576</v>
      </c>
      <c r="AL16926" s="208">
        <v>41616</v>
      </c>
      <c r="AM16926" s="93"/>
      <c r="AN16926" s="93"/>
      <c r="AO16926" s="93"/>
    </row>
    <row r="16927" spans="28:41" x14ac:dyDescent="0.55000000000000004">
      <c r="AB16927" s="278" t="s">
        <v>30952</v>
      </c>
      <c r="AC16927" s="279">
        <v>539338.23</v>
      </c>
      <c r="AE16927" s="248" t="s">
        <v>59316</v>
      </c>
      <c r="AF16927" s="249">
        <v>3500.02</v>
      </c>
      <c r="AH16927" s="228" t="s">
        <v>16791</v>
      </c>
      <c r="AI16927" s="229">
        <v>112571.98</v>
      </c>
      <c r="AK16927" s="207" t="s">
        <v>30577</v>
      </c>
      <c r="AL16927" s="208">
        <v>5802.16</v>
      </c>
      <c r="AM16927" s="93"/>
      <c r="AN16927" s="93"/>
      <c r="AO16927" s="93"/>
    </row>
    <row r="16928" spans="28:41" x14ac:dyDescent="0.55000000000000004">
      <c r="AB16928" s="278" t="s">
        <v>30953</v>
      </c>
      <c r="AC16928" s="279">
        <v>2000</v>
      </c>
      <c r="AE16928" s="248" t="s">
        <v>59970</v>
      </c>
      <c r="AF16928" s="249">
        <v>19834.75</v>
      </c>
      <c r="AH16928" s="228" t="s">
        <v>16792</v>
      </c>
      <c r="AI16928" s="229">
        <v>17550.25</v>
      </c>
      <c r="AK16928" s="207" t="s">
        <v>30578</v>
      </c>
      <c r="AL16928" s="208">
        <v>561541.74</v>
      </c>
      <c r="AM16928" s="93"/>
      <c r="AN16928" s="93"/>
      <c r="AO16928" s="93"/>
    </row>
    <row r="16929" spans="28:41" x14ac:dyDescent="0.55000000000000004">
      <c r="AB16929" s="278" t="s">
        <v>30954</v>
      </c>
      <c r="AC16929" s="279">
        <v>10798.57</v>
      </c>
      <c r="AE16929" s="248" t="s">
        <v>36143</v>
      </c>
      <c r="AF16929" s="249">
        <v>26619.4</v>
      </c>
      <c r="AH16929" s="228" t="s">
        <v>31742</v>
      </c>
      <c r="AI16929" s="229">
        <v>70.28</v>
      </c>
      <c r="AK16929" s="207" t="s">
        <v>30579</v>
      </c>
      <c r="AL16929" s="208">
        <v>109783.12</v>
      </c>
      <c r="AM16929" s="93"/>
      <c r="AN16929" s="93"/>
      <c r="AO16929" s="93"/>
    </row>
    <row r="16930" spans="28:41" x14ac:dyDescent="0.55000000000000004">
      <c r="AB16930" s="278" t="s">
        <v>30956</v>
      </c>
      <c r="AC16930" s="279">
        <v>175766</v>
      </c>
      <c r="AE16930" s="248" t="s">
        <v>62349</v>
      </c>
      <c r="AF16930" s="249">
        <v>38322.57</v>
      </c>
      <c r="AH16930" s="228" t="s">
        <v>16793</v>
      </c>
      <c r="AI16930" s="229">
        <v>2046.49</v>
      </c>
      <c r="AK16930" s="207" t="s">
        <v>30580</v>
      </c>
      <c r="AL16930" s="208">
        <v>4046.5</v>
      </c>
      <c r="AM16930" s="93"/>
      <c r="AN16930" s="93"/>
      <c r="AO16930" s="93"/>
    </row>
    <row r="16931" spans="28:41" x14ac:dyDescent="0.55000000000000004">
      <c r="AB16931" s="278" t="s">
        <v>63539</v>
      </c>
      <c r="AC16931" s="279">
        <v>24452</v>
      </c>
      <c r="AE16931" s="248" t="s">
        <v>17999</v>
      </c>
      <c r="AF16931" s="249">
        <v>627582.98</v>
      </c>
      <c r="AH16931" s="228" t="s">
        <v>54246</v>
      </c>
      <c r="AI16931" s="229">
        <v>3490</v>
      </c>
      <c r="AK16931" s="207" t="s">
        <v>30581</v>
      </c>
      <c r="AL16931" s="208">
        <v>147505.70000000001</v>
      </c>
      <c r="AM16931" s="93"/>
      <c r="AN16931" s="93"/>
      <c r="AO16931" s="93"/>
    </row>
    <row r="16932" spans="28:41" x14ac:dyDescent="0.55000000000000004">
      <c r="AB16932" s="278" t="s">
        <v>30957</v>
      </c>
      <c r="AC16932" s="279">
        <v>267625.96999999997</v>
      </c>
      <c r="AE16932" s="248" t="s">
        <v>61670</v>
      </c>
      <c r="AF16932" s="249">
        <v>610720</v>
      </c>
      <c r="AH16932" s="228" t="s">
        <v>13173</v>
      </c>
      <c r="AI16932" s="229">
        <v>95412.09</v>
      </c>
      <c r="AK16932" s="207" t="s">
        <v>30582</v>
      </c>
      <c r="AL16932" s="208">
        <v>14979.47</v>
      </c>
      <c r="AM16932" s="93"/>
      <c r="AN16932" s="93"/>
      <c r="AO16932" s="93"/>
    </row>
    <row r="16933" spans="28:41" x14ac:dyDescent="0.55000000000000004">
      <c r="AB16933" s="278" t="s">
        <v>39634</v>
      </c>
      <c r="AC16933" s="279">
        <v>1330.99</v>
      </c>
      <c r="AE16933" s="248" t="s">
        <v>18001</v>
      </c>
      <c r="AF16933" s="249">
        <v>1189.44</v>
      </c>
      <c r="AH16933" s="228" t="s">
        <v>16794</v>
      </c>
      <c r="AI16933" s="229">
        <v>208452.92</v>
      </c>
      <c r="AK16933" s="207" t="s">
        <v>30583</v>
      </c>
      <c r="AL16933" s="208">
        <v>21986.22</v>
      </c>
      <c r="AM16933" s="93"/>
      <c r="AN16933" s="93"/>
      <c r="AO16933" s="93"/>
    </row>
    <row r="16934" spans="28:41" x14ac:dyDescent="0.55000000000000004">
      <c r="AB16934" s="278" t="s">
        <v>47663</v>
      </c>
      <c r="AC16934" s="279">
        <v>212.88</v>
      </c>
      <c r="AE16934" s="248" t="s">
        <v>18002</v>
      </c>
      <c r="AF16934" s="249">
        <v>4465.41</v>
      </c>
      <c r="AH16934" s="228" t="s">
        <v>16795</v>
      </c>
      <c r="AI16934" s="229">
        <v>598706.16</v>
      </c>
      <c r="AK16934" s="207" t="s">
        <v>30584</v>
      </c>
      <c r="AL16934" s="208">
        <v>8281.5300000000007</v>
      </c>
      <c r="AM16934" s="93"/>
      <c r="AN16934" s="93"/>
      <c r="AO16934" s="93"/>
    </row>
    <row r="16935" spans="28:41" x14ac:dyDescent="0.55000000000000004">
      <c r="AB16935" s="278" t="s">
        <v>43418</v>
      </c>
      <c r="AC16935" s="279">
        <v>255</v>
      </c>
      <c r="AE16935" s="248" t="s">
        <v>18005</v>
      </c>
      <c r="AF16935" s="249">
        <v>2250</v>
      </c>
      <c r="AH16935" s="228" t="s">
        <v>16796</v>
      </c>
      <c r="AI16935" s="229">
        <v>4513.28</v>
      </c>
      <c r="AK16935" s="207" t="s">
        <v>30585</v>
      </c>
      <c r="AL16935" s="208">
        <v>5519.37</v>
      </c>
      <c r="AM16935" s="93"/>
      <c r="AN16935" s="93"/>
      <c r="AO16935" s="93"/>
    </row>
    <row r="16936" spans="28:41" x14ac:dyDescent="0.55000000000000004">
      <c r="AB16936" s="278" t="s">
        <v>30958</v>
      </c>
      <c r="AC16936" s="279">
        <v>1181951.02</v>
      </c>
      <c r="AE16936" s="248" t="s">
        <v>18006</v>
      </c>
      <c r="AF16936" s="249">
        <v>7613.53</v>
      </c>
      <c r="AH16936" s="228" t="s">
        <v>16797</v>
      </c>
      <c r="AI16936" s="229">
        <v>3007466.37</v>
      </c>
      <c r="AK16936" s="207" t="s">
        <v>30586</v>
      </c>
      <c r="AL16936" s="208">
        <v>2562.3200000000002</v>
      </c>
      <c r="AM16936" s="93"/>
      <c r="AN16936" s="93"/>
      <c r="AO16936" s="93"/>
    </row>
    <row r="16937" spans="28:41" x14ac:dyDescent="0.55000000000000004">
      <c r="AB16937" s="278" t="s">
        <v>30959</v>
      </c>
      <c r="AC16937" s="279">
        <v>4928201.7699999996</v>
      </c>
      <c r="AE16937" s="248" t="s">
        <v>34788</v>
      </c>
      <c r="AF16937" s="249">
        <v>355015.99</v>
      </c>
      <c r="AH16937" s="228" t="s">
        <v>48434</v>
      </c>
      <c r="AI16937" s="229">
        <v>-16666.66</v>
      </c>
      <c r="AK16937" s="207" t="s">
        <v>30587</v>
      </c>
      <c r="AL16937" s="208">
        <v>2265157.2799999998</v>
      </c>
      <c r="AM16937" s="93"/>
      <c r="AN16937" s="93"/>
      <c r="AO16937" s="93"/>
    </row>
    <row r="16938" spans="28:41" x14ac:dyDescent="0.55000000000000004">
      <c r="AB16938" s="278" t="s">
        <v>30960</v>
      </c>
      <c r="AC16938" s="279">
        <v>184410.92</v>
      </c>
      <c r="AE16938" s="248" t="s">
        <v>62875</v>
      </c>
      <c r="AF16938" s="249">
        <v>17000</v>
      </c>
      <c r="AH16938" s="228" t="s">
        <v>16813</v>
      </c>
      <c r="AI16938" s="229">
        <v>66536.33</v>
      </c>
      <c r="AK16938" s="207" t="s">
        <v>30588</v>
      </c>
      <c r="AL16938" s="208">
        <v>126687.8</v>
      </c>
      <c r="AM16938" s="93"/>
      <c r="AN16938" s="93"/>
      <c r="AO16938" s="93"/>
    </row>
    <row r="16939" spans="28:41" x14ac:dyDescent="0.55000000000000004">
      <c r="AB16939" s="278" t="s">
        <v>30961</v>
      </c>
      <c r="AC16939" s="279">
        <v>169828.69</v>
      </c>
      <c r="AE16939" s="248" t="s">
        <v>13303</v>
      </c>
      <c r="AF16939" s="249">
        <v>292360.68</v>
      </c>
      <c r="AH16939" s="228" t="s">
        <v>47449</v>
      </c>
      <c r="AI16939" s="229">
        <v>8979.1200000000008</v>
      </c>
      <c r="AK16939" s="207" t="s">
        <v>30589</v>
      </c>
      <c r="AL16939" s="208">
        <v>968.96</v>
      </c>
      <c r="AM16939" s="93"/>
      <c r="AN16939" s="93"/>
      <c r="AO16939" s="93"/>
    </row>
    <row r="16940" spans="28:41" x14ac:dyDescent="0.55000000000000004">
      <c r="AB16940" s="278" t="s">
        <v>30963</v>
      </c>
      <c r="AC16940" s="279">
        <v>64053.22</v>
      </c>
      <c r="AE16940" s="248" t="s">
        <v>18113</v>
      </c>
      <c r="AF16940" s="249">
        <v>32776.230000000003</v>
      </c>
      <c r="AH16940" s="228" t="s">
        <v>36096</v>
      </c>
      <c r="AI16940" s="229">
        <v>20424.36</v>
      </c>
      <c r="AK16940" s="207" t="s">
        <v>30590</v>
      </c>
      <c r="AL16940" s="208">
        <v>406016.29</v>
      </c>
      <c r="AM16940" s="93"/>
      <c r="AN16940" s="93"/>
      <c r="AO16940" s="93"/>
    </row>
    <row r="16941" spans="28:41" x14ac:dyDescent="0.55000000000000004">
      <c r="AB16941" s="278" t="s">
        <v>30964</v>
      </c>
      <c r="AC16941" s="279">
        <v>156.07</v>
      </c>
      <c r="AE16941" s="248" t="s">
        <v>18115</v>
      </c>
      <c r="AF16941" s="249">
        <v>367141.59</v>
      </c>
      <c r="AH16941" s="228" t="s">
        <v>49330</v>
      </c>
      <c r="AI16941" s="229">
        <v>14722.68</v>
      </c>
      <c r="AK16941" s="207" t="s">
        <v>30591</v>
      </c>
      <c r="AL16941" s="208">
        <v>1063583.74</v>
      </c>
      <c r="AM16941" s="93"/>
      <c r="AN16941" s="93"/>
      <c r="AO16941" s="93"/>
    </row>
    <row r="16942" spans="28:41" x14ac:dyDescent="0.55000000000000004">
      <c r="AB16942" s="278" t="s">
        <v>30965</v>
      </c>
      <c r="AC16942" s="279">
        <v>8438.93</v>
      </c>
      <c r="AE16942" s="248" t="s">
        <v>62876</v>
      </c>
      <c r="AF16942" s="249">
        <v>688.37</v>
      </c>
      <c r="AH16942" s="228" t="s">
        <v>45981</v>
      </c>
      <c r="AI16942" s="229">
        <v>61944.54</v>
      </c>
      <c r="AK16942" s="207" t="s">
        <v>30592</v>
      </c>
      <c r="AL16942" s="208">
        <v>1085.48</v>
      </c>
      <c r="AM16942" s="93"/>
      <c r="AN16942" s="93"/>
      <c r="AO16942" s="93"/>
    </row>
    <row r="16943" spans="28:41" x14ac:dyDescent="0.55000000000000004">
      <c r="AB16943" s="278" t="s">
        <v>30966</v>
      </c>
      <c r="AC16943" s="279">
        <v>7986</v>
      </c>
      <c r="AE16943" s="248" t="s">
        <v>18116</v>
      </c>
      <c r="AF16943" s="249">
        <v>214701.5</v>
      </c>
      <c r="AH16943" s="228" t="s">
        <v>16814</v>
      </c>
      <c r="AI16943" s="229">
        <v>12974.59</v>
      </c>
      <c r="AK16943" s="207" t="s">
        <v>30593</v>
      </c>
      <c r="AL16943" s="208">
        <v>198311.23</v>
      </c>
      <c r="AM16943" s="93"/>
      <c r="AN16943" s="93"/>
      <c r="AO16943" s="93"/>
    </row>
    <row r="16944" spans="28:41" x14ac:dyDescent="0.55000000000000004">
      <c r="AB16944" s="278" t="s">
        <v>34357</v>
      </c>
      <c r="AC16944" s="279">
        <v>2935.78</v>
      </c>
      <c r="AE16944" s="248" t="s">
        <v>18117</v>
      </c>
      <c r="AF16944" s="249">
        <v>330362.94</v>
      </c>
      <c r="AH16944" s="228" t="s">
        <v>36097</v>
      </c>
      <c r="AI16944" s="229">
        <v>7774.32</v>
      </c>
      <c r="AK16944" s="207" t="s">
        <v>30594</v>
      </c>
      <c r="AL16944" s="208">
        <v>1.8</v>
      </c>
      <c r="AM16944" s="93"/>
      <c r="AN16944" s="93"/>
      <c r="AO16944" s="93"/>
    </row>
    <row r="16945" spans="28:41" x14ac:dyDescent="0.55000000000000004">
      <c r="AB16945" s="278" t="s">
        <v>36906</v>
      </c>
      <c r="AC16945" s="279">
        <v>6400</v>
      </c>
      <c r="AE16945" s="248" t="s">
        <v>18119</v>
      </c>
      <c r="AF16945" s="249">
        <v>60860</v>
      </c>
      <c r="AH16945" s="228" t="s">
        <v>16815</v>
      </c>
      <c r="AI16945" s="229">
        <v>51188.34</v>
      </c>
      <c r="AK16945" s="207" t="s">
        <v>30595</v>
      </c>
      <c r="AL16945" s="208">
        <v>4864567.33</v>
      </c>
      <c r="AM16945" s="93"/>
      <c r="AN16945" s="93"/>
      <c r="AO16945" s="93"/>
    </row>
    <row r="16946" spans="28:41" x14ac:dyDescent="0.55000000000000004">
      <c r="AB16946" s="278" t="s">
        <v>30967</v>
      </c>
      <c r="AC16946" s="279">
        <v>4671199.55</v>
      </c>
      <c r="AE16946" s="248" t="s">
        <v>43180</v>
      </c>
      <c r="AF16946" s="249">
        <v>274790.7</v>
      </c>
      <c r="AH16946" s="228" t="s">
        <v>48435</v>
      </c>
      <c r="AI16946" s="229">
        <v>1533</v>
      </c>
      <c r="AK16946" s="207" t="s">
        <v>30596</v>
      </c>
      <c r="AL16946" s="208">
        <v>42.65</v>
      </c>
      <c r="AM16946" s="93"/>
      <c r="AN16946" s="93"/>
      <c r="AO16946" s="93"/>
    </row>
    <row r="16947" spans="28:41" x14ac:dyDescent="0.55000000000000004">
      <c r="AB16947" s="278" t="s">
        <v>50830</v>
      </c>
      <c r="AC16947" s="279">
        <v>1284119.3899999999</v>
      </c>
      <c r="AE16947" s="248" t="s">
        <v>18120</v>
      </c>
      <c r="AF16947" s="249">
        <v>500045.15</v>
      </c>
      <c r="AH16947" s="228" t="s">
        <v>36098</v>
      </c>
      <c r="AI16947" s="229">
        <v>30000</v>
      </c>
      <c r="AK16947" s="207" t="s">
        <v>30597</v>
      </c>
      <c r="AL16947" s="208">
        <v>409623.02</v>
      </c>
      <c r="AM16947" s="93"/>
      <c r="AN16947" s="93"/>
      <c r="AO16947" s="93"/>
    </row>
    <row r="16948" spans="28:41" x14ac:dyDescent="0.55000000000000004">
      <c r="AB16948" s="278" t="s">
        <v>55686</v>
      </c>
      <c r="AC16948" s="279">
        <v>-72.41</v>
      </c>
      <c r="AE16948" s="248" t="s">
        <v>18121</v>
      </c>
      <c r="AF16948" s="249">
        <v>255357.56</v>
      </c>
      <c r="AH16948" s="228" t="s">
        <v>16817</v>
      </c>
      <c r="AI16948" s="229">
        <v>16104.3</v>
      </c>
      <c r="AK16948" s="207" t="s">
        <v>30598</v>
      </c>
      <c r="AL16948" s="208">
        <v>404161.86</v>
      </c>
      <c r="AM16948" s="93"/>
      <c r="AN16948" s="93"/>
      <c r="AO16948" s="93"/>
    </row>
    <row r="16949" spans="28:41" x14ac:dyDescent="0.55000000000000004">
      <c r="AB16949" s="278" t="s">
        <v>30968</v>
      </c>
      <c r="AC16949" s="279">
        <v>6919739.0700000003</v>
      </c>
      <c r="AE16949" s="248" t="s">
        <v>18122</v>
      </c>
      <c r="AF16949" s="249">
        <v>2860</v>
      </c>
      <c r="AH16949" s="228" t="s">
        <v>16818</v>
      </c>
      <c r="AI16949" s="229">
        <v>11469</v>
      </c>
      <c r="AK16949" s="207" t="s">
        <v>30599</v>
      </c>
      <c r="AL16949" s="208">
        <v>303736.46999999997</v>
      </c>
      <c r="AM16949" s="93"/>
      <c r="AN16949" s="93"/>
      <c r="AO16949" s="93"/>
    </row>
    <row r="16950" spans="28:41" x14ac:dyDescent="0.55000000000000004">
      <c r="AB16950" s="278" t="s">
        <v>30969</v>
      </c>
      <c r="AC16950" s="279">
        <v>488384.56</v>
      </c>
      <c r="AE16950" s="248" t="s">
        <v>18124</v>
      </c>
      <c r="AF16950" s="249">
        <v>2828.75</v>
      </c>
      <c r="AH16950" s="228" t="s">
        <v>16820</v>
      </c>
      <c r="AI16950" s="229">
        <v>919.98</v>
      </c>
      <c r="AK16950" s="207" t="s">
        <v>30600</v>
      </c>
      <c r="AL16950" s="208">
        <v>59668.3</v>
      </c>
      <c r="AM16950" s="93"/>
      <c r="AN16950" s="93"/>
      <c r="AO16950" s="93"/>
    </row>
    <row r="16951" spans="28:41" x14ac:dyDescent="0.55000000000000004">
      <c r="AB16951" s="278" t="s">
        <v>30970</v>
      </c>
      <c r="AC16951" s="279">
        <v>1873612.82</v>
      </c>
      <c r="AE16951" s="248" t="s">
        <v>13304</v>
      </c>
      <c r="AF16951" s="249">
        <v>19448.75</v>
      </c>
      <c r="AH16951" s="228" t="s">
        <v>34660</v>
      </c>
      <c r="AI16951" s="229">
        <v>9310.84</v>
      </c>
      <c r="AK16951" s="207" t="s">
        <v>30601</v>
      </c>
      <c r="AL16951" s="208">
        <v>1483.48</v>
      </c>
      <c r="AM16951" s="93"/>
      <c r="AN16951" s="93"/>
      <c r="AO16951" s="93"/>
    </row>
    <row r="16952" spans="28:41" x14ac:dyDescent="0.55000000000000004">
      <c r="AB16952" s="278" t="s">
        <v>46244</v>
      </c>
      <c r="AC16952" s="279">
        <v>5626.03</v>
      </c>
      <c r="AE16952" s="248" t="s">
        <v>18126</v>
      </c>
      <c r="AF16952" s="249">
        <v>3910.75</v>
      </c>
      <c r="AH16952" s="228" t="s">
        <v>16875</v>
      </c>
      <c r="AI16952" s="229">
        <v>247431.98</v>
      </c>
      <c r="AK16952" s="207" t="s">
        <v>30602</v>
      </c>
      <c r="AL16952" s="208">
        <v>2003.26</v>
      </c>
      <c r="AM16952" s="93"/>
      <c r="AN16952" s="93"/>
      <c r="AO16952" s="93"/>
    </row>
    <row r="16953" spans="28:41" x14ac:dyDescent="0.55000000000000004">
      <c r="AB16953" s="278" t="s">
        <v>30971</v>
      </c>
      <c r="AC16953" s="279">
        <v>4417695.41</v>
      </c>
      <c r="AE16953" s="248" t="s">
        <v>43181</v>
      </c>
      <c r="AF16953" s="249">
        <v>7261.75</v>
      </c>
      <c r="AH16953" s="228" t="s">
        <v>16876</v>
      </c>
      <c r="AI16953" s="229">
        <v>27850.82</v>
      </c>
      <c r="AK16953" s="207" t="s">
        <v>30603</v>
      </c>
      <c r="AL16953" s="208">
        <v>14105504.25</v>
      </c>
      <c r="AM16953" s="93"/>
      <c r="AN16953" s="93"/>
      <c r="AO16953" s="93"/>
    </row>
    <row r="16954" spans="28:41" x14ac:dyDescent="0.55000000000000004">
      <c r="AB16954" s="278" t="s">
        <v>30972</v>
      </c>
      <c r="AC16954" s="279">
        <v>2360691.0299999998</v>
      </c>
      <c r="AE16954" s="248" t="s">
        <v>45999</v>
      </c>
      <c r="AF16954" s="249">
        <v>44528</v>
      </c>
      <c r="AH16954" s="228" t="s">
        <v>48436</v>
      </c>
      <c r="AI16954" s="229">
        <v>2700</v>
      </c>
      <c r="AK16954" s="207" t="s">
        <v>30604</v>
      </c>
      <c r="AL16954" s="208">
        <v>237303.9</v>
      </c>
      <c r="AM16954" s="93"/>
      <c r="AN16954" s="93"/>
      <c r="AO16954" s="93"/>
    </row>
    <row r="16955" spans="28:41" x14ac:dyDescent="0.55000000000000004">
      <c r="AB16955" s="278" t="s">
        <v>30973</v>
      </c>
      <c r="AC16955" s="279">
        <v>54630.21</v>
      </c>
      <c r="AE16955" s="248" t="s">
        <v>38990</v>
      </c>
      <c r="AF16955" s="249">
        <v>8407.25</v>
      </c>
      <c r="AH16955" s="228" t="s">
        <v>16877</v>
      </c>
      <c r="AI16955" s="229">
        <v>16395.099999999999</v>
      </c>
      <c r="AK16955" s="207" t="s">
        <v>30605</v>
      </c>
      <c r="AL16955" s="208">
        <v>969727.87</v>
      </c>
      <c r="AM16955" s="93"/>
      <c r="AN16955" s="93"/>
      <c r="AO16955" s="93"/>
    </row>
    <row r="16956" spans="28:41" x14ac:dyDescent="0.55000000000000004">
      <c r="AB16956" s="278" t="s">
        <v>30976</v>
      </c>
      <c r="AC16956" s="279">
        <v>15435.14</v>
      </c>
      <c r="AE16956" s="248" t="s">
        <v>49338</v>
      </c>
      <c r="AF16956" s="249">
        <v>10368.43</v>
      </c>
      <c r="AH16956" s="228" t="s">
        <v>36101</v>
      </c>
      <c r="AI16956" s="229">
        <v>22807.56</v>
      </c>
      <c r="AK16956" s="207" t="s">
        <v>30606</v>
      </c>
      <c r="AL16956" s="208">
        <v>211879.09</v>
      </c>
      <c r="AM16956" s="93"/>
      <c r="AN16956" s="93"/>
      <c r="AO16956" s="93"/>
    </row>
    <row r="16957" spans="28:41" x14ac:dyDescent="0.55000000000000004">
      <c r="AB16957" s="278" t="s">
        <v>30977</v>
      </c>
      <c r="AC16957" s="279">
        <v>122.94</v>
      </c>
      <c r="AE16957" s="248" t="s">
        <v>18127</v>
      </c>
      <c r="AF16957" s="249">
        <v>64981.75</v>
      </c>
      <c r="AH16957" s="228" t="s">
        <v>16878</v>
      </c>
      <c r="AI16957" s="229">
        <v>32508.34</v>
      </c>
      <c r="AK16957" s="207" t="s">
        <v>30607</v>
      </c>
      <c r="AL16957" s="208">
        <v>532033.38</v>
      </c>
      <c r="AM16957" s="93"/>
      <c r="AN16957" s="93"/>
      <c r="AO16957" s="93"/>
    </row>
    <row r="16958" spans="28:41" x14ac:dyDescent="0.55000000000000004">
      <c r="AB16958" s="278" t="s">
        <v>30978</v>
      </c>
      <c r="AC16958" s="279">
        <v>8593183.1600000001</v>
      </c>
      <c r="AE16958" s="248" t="s">
        <v>18128</v>
      </c>
      <c r="AF16958" s="249">
        <v>1565.31</v>
      </c>
      <c r="AH16958" s="228" t="s">
        <v>16879</v>
      </c>
      <c r="AI16958" s="229">
        <v>102665</v>
      </c>
      <c r="AK16958" s="207" t="s">
        <v>30608</v>
      </c>
      <c r="AL16958" s="208">
        <v>32601.23</v>
      </c>
      <c r="AM16958" s="93"/>
      <c r="AN16958" s="93"/>
      <c r="AO16958" s="93"/>
    </row>
    <row r="16959" spans="28:41" x14ac:dyDescent="0.55000000000000004">
      <c r="AB16959" s="278" t="s">
        <v>30979</v>
      </c>
      <c r="AC16959" s="279">
        <v>10855443.25</v>
      </c>
      <c r="AE16959" s="248" t="s">
        <v>13305</v>
      </c>
      <c r="AF16959" s="249">
        <v>2730</v>
      </c>
      <c r="AH16959" s="228" t="s">
        <v>16880</v>
      </c>
      <c r="AI16959" s="229">
        <v>2824.52</v>
      </c>
      <c r="AK16959" s="207" t="s">
        <v>30609</v>
      </c>
      <c r="AL16959" s="208">
        <v>312224.90000000002</v>
      </c>
      <c r="AM16959" s="93"/>
      <c r="AN16959" s="93"/>
      <c r="AO16959" s="93"/>
    </row>
    <row r="16960" spans="28:41" x14ac:dyDescent="0.55000000000000004">
      <c r="AB16960" s="278" t="s">
        <v>30980</v>
      </c>
      <c r="AC16960" s="279">
        <v>-240469.29</v>
      </c>
      <c r="AE16960" s="248" t="s">
        <v>13307</v>
      </c>
      <c r="AF16960" s="249">
        <v>13112.5</v>
      </c>
      <c r="AH16960" s="228" t="s">
        <v>16881</v>
      </c>
      <c r="AI16960" s="229">
        <v>5854.38</v>
      </c>
      <c r="AK16960" s="207" t="s">
        <v>30610</v>
      </c>
      <c r="AL16960" s="208">
        <v>284570.59000000003</v>
      </c>
      <c r="AM16960" s="93"/>
      <c r="AN16960" s="93"/>
      <c r="AO16960" s="93"/>
    </row>
    <row r="16961" spans="28:41" x14ac:dyDescent="0.55000000000000004">
      <c r="AB16961" s="278" t="s">
        <v>34358</v>
      </c>
      <c r="AC16961" s="279">
        <v>8223065.0199999996</v>
      </c>
      <c r="AE16961" s="248" t="s">
        <v>18129</v>
      </c>
      <c r="AF16961" s="249">
        <v>461646.28</v>
      </c>
      <c r="AH16961" s="228" t="s">
        <v>16882</v>
      </c>
      <c r="AI16961" s="229">
        <v>17440.580000000002</v>
      </c>
      <c r="AK16961" s="207" t="s">
        <v>30611</v>
      </c>
      <c r="AL16961" s="208">
        <v>122833.42</v>
      </c>
      <c r="AM16961" s="93"/>
      <c r="AN16961" s="93"/>
      <c r="AO16961" s="93"/>
    </row>
    <row r="16962" spans="28:41" x14ac:dyDescent="0.55000000000000004">
      <c r="AB16962" s="278" t="s">
        <v>30981</v>
      </c>
      <c r="AC16962" s="279">
        <v>25185843.280000001</v>
      </c>
      <c r="AE16962" s="248" t="s">
        <v>18130</v>
      </c>
      <c r="AF16962" s="249">
        <v>91465.5</v>
      </c>
      <c r="AH16962" s="228" t="s">
        <v>16883</v>
      </c>
      <c r="AI16962" s="229">
        <v>31489.439999999999</v>
      </c>
      <c r="AK16962" s="207" t="s">
        <v>30612</v>
      </c>
      <c r="AL16962" s="208">
        <v>195682.17</v>
      </c>
      <c r="AM16962" s="93"/>
      <c r="AN16962" s="93"/>
      <c r="AO16962" s="93"/>
    </row>
    <row r="16963" spans="28:41" x14ac:dyDescent="0.55000000000000004">
      <c r="AB16963" s="278" t="s">
        <v>54666</v>
      </c>
      <c r="AC16963" s="279">
        <v>2370.11</v>
      </c>
      <c r="AE16963" s="248" t="s">
        <v>36151</v>
      </c>
      <c r="AF16963" s="249">
        <v>2746.94</v>
      </c>
      <c r="AH16963" s="228" t="s">
        <v>16884</v>
      </c>
      <c r="AI16963" s="229">
        <v>2890.47</v>
      </c>
      <c r="AK16963" s="207" t="s">
        <v>30613</v>
      </c>
      <c r="AL16963" s="208">
        <v>40141.449999999997</v>
      </c>
      <c r="AM16963" s="93"/>
      <c r="AN16963" s="93"/>
      <c r="AO16963" s="93"/>
    </row>
    <row r="16964" spans="28:41" x14ac:dyDescent="0.55000000000000004">
      <c r="AB16964" s="278" t="s">
        <v>50831</v>
      </c>
      <c r="AC16964" s="279">
        <v>216717.05</v>
      </c>
      <c r="AE16964" s="248" t="s">
        <v>18131</v>
      </c>
      <c r="AF16964" s="249">
        <v>107400</v>
      </c>
      <c r="AH16964" s="228" t="s">
        <v>16887</v>
      </c>
      <c r="AI16964" s="229">
        <v>1397841.44</v>
      </c>
      <c r="AK16964" s="207" t="s">
        <v>30614</v>
      </c>
      <c r="AL16964" s="208">
        <v>138229.97</v>
      </c>
      <c r="AM16964" s="93"/>
      <c r="AN16964" s="93"/>
      <c r="AO16964" s="93"/>
    </row>
    <row r="16965" spans="28:41" x14ac:dyDescent="0.55000000000000004">
      <c r="AB16965" s="278" t="s">
        <v>50832</v>
      </c>
      <c r="AC16965" s="279">
        <v>162574.20000000001</v>
      </c>
      <c r="AE16965" s="248" t="s">
        <v>55582</v>
      </c>
      <c r="AF16965" s="249">
        <v>6200</v>
      </c>
      <c r="AH16965" s="228" t="s">
        <v>43169</v>
      </c>
      <c r="AI16965" s="229">
        <v>873854.4</v>
      </c>
      <c r="AK16965" s="207" t="s">
        <v>30615</v>
      </c>
      <c r="AL16965" s="208">
        <v>84102.11</v>
      </c>
      <c r="AM16965" s="93"/>
      <c r="AN16965" s="93"/>
      <c r="AO16965" s="93"/>
    </row>
    <row r="16966" spans="28:41" x14ac:dyDescent="0.55000000000000004">
      <c r="AB16966" s="278" t="s">
        <v>54667</v>
      </c>
      <c r="AC16966" s="279">
        <v>130556.32</v>
      </c>
      <c r="AE16966" s="248" t="s">
        <v>18132</v>
      </c>
      <c r="AF16966" s="249">
        <v>135220.72</v>
      </c>
      <c r="AH16966" s="228" t="s">
        <v>16889</v>
      </c>
      <c r="AI16966" s="229">
        <v>892.92</v>
      </c>
      <c r="AK16966" s="207" t="s">
        <v>30616</v>
      </c>
      <c r="AL16966" s="208">
        <v>4850</v>
      </c>
      <c r="AM16966" s="93"/>
      <c r="AN16966" s="93"/>
      <c r="AO16966" s="93"/>
    </row>
    <row r="16967" spans="28:41" x14ac:dyDescent="0.55000000000000004">
      <c r="AB16967" s="278" t="s">
        <v>35883</v>
      </c>
      <c r="AC16967" s="279">
        <v>4838009.68</v>
      </c>
      <c r="AE16967" s="248" t="s">
        <v>18133</v>
      </c>
      <c r="AF16967" s="249">
        <v>23676.91</v>
      </c>
      <c r="AH16967" s="228" t="s">
        <v>16890</v>
      </c>
      <c r="AI16967" s="229">
        <v>571.29</v>
      </c>
      <c r="AK16967" s="207" t="s">
        <v>30617</v>
      </c>
      <c r="AL16967" s="208">
        <v>1260</v>
      </c>
      <c r="AM16967" s="93"/>
      <c r="AN16967" s="93"/>
      <c r="AO16967" s="93"/>
    </row>
    <row r="16968" spans="28:41" x14ac:dyDescent="0.55000000000000004">
      <c r="AB16968" s="278" t="s">
        <v>30982</v>
      </c>
      <c r="AC16968" s="279">
        <v>3698771.28</v>
      </c>
      <c r="AE16968" s="248" t="s">
        <v>13308</v>
      </c>
      <c r="AF16968" s="249">
        <v>250257.13</v>
      </c>
      <c r="AH16968" s="228" t="s">
        <v>13180</v>
      </c>
      <c r="AI16968" s="229">
        <v>212812.52</v>
      </c>
      <c r="AK16968" s="207" t="s">
        <v>30618</v>
      </c>
      <c r="AL16968" s="208">
        <v>26887.1</v>
      </c>
      <c r="AM16968" s="93"/>
      <c r="AN16968" s="93"/>
      <c r="AO16968" s="93"/>
    </row>
    <row r="16969" spans="28:41" x14ac:dyDescent="0.55000000000000004">
      <c r="AB16969" s="278" t="s">
        <v>34359</v>
      </c>
      <c r="AC16969" s="279">
        <v>1180416.02</v>
      </c>
      <c r="AE16969" s="248" t="s">
        <v>13309</v>
      </c>
      <c r="AF16969" s="249">
        <v>623798.25</v>
      </c>
      <c r="AH16969" s="228" t="s">
        <v>13181</v>
      </c>
      <c r="AI16969" s="229">
        <v>229418.49</v>
      </c>
      <c r="AK16969" s="207" t="s">
        <v>30619</v>
      </c>
      <c r="AL16969" s="208">
        <v>24142.41</v>
      </c>
      <c r="AM16969" s="93"/>
      <c r="AN16969" s="93"/>
      <c r="AO16969" s="93"/>
    </row>
    <row r="16970" spans="28:41" x14ac:dyDescent="0.55000000000000004">
      <c r="AB16970" s="278" t="s">
        <v>30983</v>
      </c>
      <c r="AC16970" s="279">
        <v>8340.3700000000008</v>
      </c>
      <c r="AE16970" s="248" t="s">
        <v>13310</v>
      </c>
      <c r="AF16970" s="249">
        <v>213495.9</v>
      </c>
      <c r="AH16970" s="228" t="s">
        <v>16891</v>
      </c>
      <c r="AI16970" s="229">
        <v>16251.58</v>
      </c>
      <c r="AK16970" s="207" t="s">
        <v>30620</v>
      </c>
      <c r="AL16970" s="208">
        <v>7673.11</v>
      </c>
      <c r="AM16970" s="93"/>
      <c r="AN16970" s="93"/>
      <c r="AO16970" s="93"/>
    </row>
    <row r="16971" spans="28:41" x14ac:dyDescent="0.55000000000000004">
      <c r="AB16971" s="278" t="s">
        <v>30984</v>
      </c>
      <c r="AC16971" s="279">
        <v>7280</v>
      </c>
      <c r="AE16971" s="248" t="s">
        <v>18134</v>
      </c>
      <c r="AF16971" s="249">
        <v>25209.62</v>
      </c>
      <c r="AH16971" s="228" t="s">
        <v>16892</v>
      </c>
      <c r="AI16971" s="229">
        <v>190582.62</v>
      </c>
      <c r="AK16971" s="207" t="s">
        <v>30621</v>
      </c>
      <c r="AL16971" s="208">
        <v>10441.52</v>
      </c>
      <c r="AM16971" s="93"/>
      <c r="AN16971" s="93"/>
      <c r="AO16971" s="93"/>
    </row>
    <row r="16972" spans="28:41" x14ac:dyDescent="0.55000000000000004">
      <c r="AB16972" s="278" t="s">
        <v>35886</v>
      </c>
      <c r="AC16972" s="279">
        <v>23918.39</v>
      </c>
      <c r="AE16972" s="248" t="s">
        <v>13311</v>
      </c>
      <c r="AF16972" s="249">
        <v>906700.93</v>
      </c>
      <c r="AH16972" s="228" t="s">
        <v>54247</v>
      </c>
      <c r="AI16972" s="229">
        <v>35</v>
      </c>
      <c r="AK16972" s="207" t="s">
        <v>30622</v>
      </c>
      <c r="AL16972" s="208">
        <v>234823.27</v>
      </c>
      <c r="AM16972" s="93"/>
      <c r="AN16972" s="93"/>
      <c r="AO16972" s="93"/>
    </row>
    <row r="16973" spans="28:41" x14ac:dyDescent="0.55000000000000004">
      <c r="AB16973" s="278" t="s">
        <v>39636</v>
      </c>
      <c r="AC16973" s="279">
        <v>4440.21</v>
      </c>
      <c r="AE16973" s="248" t="s">
        <v>38991</v>
      </c>
      <c r="AF16973" s="249">
        <v>140695.23000000001</v>
      </c>
      <c r="AH16973" s="228" t="s">
        <v>16893</v>
      </c>
      <c r="AI16973" s="229">
        <v>21462.28</v>
      </c>
      <c r="AK16973" s="207" t="s">
        <v>30623</v>
      </c>
      <c r="AL16973" s="208">
        <v>94807.77</v>
      </c>
      <c r="AM16973" s="93"/>
      <c r="AN16973" s="93"/>
      <c r="AO16973" s="93"/>
    </row>
    <row r="16974" spans="28:41" x14ac:dyDescent="0.55000000000000004">
      <c r="AB16974" s="278" t="s">
        <v>50834</v>
      </c>
      <c r="AC16974" s="279">
        <v>61262.25</v>
      </c>
      <c r="AE16974" s="248" t="s">
        <v>38992</v>
      </c>
      <c r="AF16974" s="249">
        <v>4989.2700000000004</v>
      </c>
      <c r="AH16974" s="228" t="s">
        <v>16894</v>
      </c>
      <c r="AI16974" s="229">
        <v>180516.8</v>
      </c>
      <c r="AK16974" s="207" t="s">
        <v>30624</v>
      </c>
      <c r="AL16974" s="208">
        <v>22228.23</v>
      </c>
      <c r="AM16974" s="93"/>
      <c r="AN16974" s="93"/>
      <c r="AO16974" s="93"/>
    </row>
    <row r="16975" spans="28:41" x14ac:dyDescent="0.55000000000000004">
      <c r="AB16975" s="278" t="s">
        <v>56895</v>
      </c>
      <c r="AC16975" s="279">
        <v>15680</v>
      </c>
      <c r="AE16975" s="248" t="s">
        <v>47469</v>
      </c>
      <c r="AF16975" s="249">
        <v>1315.12</v>
      </c>
      <c r="AH16975" s="228" t="s">
        <v>13182</v>
      </c>
      <c r="AI16975" s="229">
        <v>70060.44</v>
      </c>
      <c r="AK16975" s="207" t="s">
        <v>30625</v>
      </c>
      <c r="AL16975" s="208">
        <v>576.69000000000005</v>
      </c>
      <c r="AM16975" s="93"/>
      <c r="AN16975" s="93"/>
      <c r="AO16975" s="93"/>
    </row>
    <row r="16976" spans="28:41" x14ac:dyDescent="0.55000000000000004">
      <c r="AB16976" s="278" t="s">
        <v>40927</v>
      </c>
      <c r="AC16976" s="279">
        <v>317.47000000000003</v>
      </c>
      <c r="AE16976" s="248" t="s">
        <v>43182</v>
      </c>
      <c r="AF16976" s="249">
        <v>510</v>
      </c>
      <c r="AH16976" s="228" t="s">
        <v>16895</v>
      </c>
      <c r="AI16976" s="229">
        <v>28656.59</v>
      </c>
      <c r="AK16976" s="207" t="s">
        <v>30626</v>
      </c>
      <c r="AL16976" s="208">
        <v>89624.5</v>
      </c>
      <c r="AM16976" s="93"/>
      <c r="AN16976" s="93"/>
      <c r="AO16976" s="93"/>
    </row>
    <row r="16977" spans="28:41" x14ac:dyDescent="0.55000000000000004">
      <c r="AB16977" s="278" t="s">
        <v>30991</v>
      </c>
      <c r="AC16977" s="279">
        <v>4467.8</v>
      </c>
      <c r="AE16977" s="248" t="s">
        <v>40744</v>
      </c>
      <c r="AF16977" s="249">
        <v>75272.399999999994</v>
      </c>
      <c r="AH16977" s="228" t="s">
        <v>16897</v>
      </c>
      <c r="AI16977" s="229">
        <v>630917.80000000005</v>
      </c>
      <c r="AK16977" s="207" t="s">
        <v>30627</v>
      </c>
      <c r="AL16977" s="208">
        <v>7202.64</v>
      </c>
      <c r="AM16977" s="93"/>
      <c r="AN16977" s="93"/>
      <c r="AO16977" s="93"/>
    </row>
    <row r="16978" spans="28:41" x14ac:dyDescent="0.55000000000000004">
      <c r="AB16978" s="278" t="s">
        <v>30992</v>
      </c>
      <c r="AC16978" s="279">
        <v>8722.34</v>
      </c>
      <c r="AE16978" s="248" t="s">
        <v>13312</v>
      </c>
      <c r="AF16978" s="249">
        <v>7267.12</v>
      </c>
      <c r="AH16978" s="228" t="s">
        <v>43170</v>
      </c>
      <c r="AI16978" s="229">
        <v>315750</v>
      </c>
      <c r="AK16978" s="207" t="s">
        <v>30628</v>
      </c>
      <c r="AL16978" s="208">
        <v>5947.72</v>
      </c>
      <c r="AM16978" s="93"/>
      <c r="AN16978" s="93"/>
      <c r="AO16978" s="93"/>
    </row>
    <row r="16979" spans="28:41" x14ac:dyDescent="0.55000000000000004">
      <c r="AB16979" s="278" t="s">
        <v>30993</v>
      </c>
      <c r="AC16979" s="279">
        <v>893.97</v>
      </c>
      <c r="AE16979" s="248" t="s">
        <v>38993</v>
      </c>
      <c r="AF16979" s="249">
        <v>1024.1099999999999</v>
      </c>
      <c r="AH16979" s="228" t="s">
        <v>38922</v>
      </c>
      <c r="AI16979" s="229">
        <v>76116</v>
      </c>
      <c r="AK16979" s="207" t="s">
        <v>30629</v>
      </c>
      <c r="AL16979" s="208">
        <v>1142.5899999999999</v>
      </c>
      <c r="AM16979" s="93"/>
      <c r="AN16979" s="93"/>
      <c r="AO16979" s="93"/>
    </row>
    <row r="16980" spans="28:41" x14ac:dyDescent="0.55000000000000004">
      <c r="AB16980" s="278" t="s">
        <v>34363</v>
      </c>
      <c r="AC16980" s="279">
        <v>2269.13</v>
      </c>
      <c r="AE16980" s="248" t="s">
        <v>38994</v>
      </c>
      <c r="AF16980" s="249">
        <v>2504.9</v>
      </c>
      <c r="AH16980" s="228" t="s">
        <v>16971</v>
      </c>
      <c r="AI16980" s="229">
        <v>17223.439999999999</v>
      </c>
      <c r="AK16980" s="207" t="s">
        <v>30630</v>
      </c>
      <c r="AL16980" s="208">
        <v>456.29</v>
      </c>
      <c r="AM16980" s="93"/>
      <c r="AN16980" s="93"/>
      <c r="AO16980" s="93"/>
    </row>
    <row r="16981" spans="28:41" x14ac:dyDescent="0.55000000000000004">
      <c r="AB16981" s="278" t="s">
        <v>43419</v>
      </c>
      <c r="AC16981" s="279">
        <v>58.76</v>
      </c>
      <c r="AE16981" s="248" t="s">
        <v>54278</v>
      </c>
      <c r="AF16981" s="249">
        <v>20062.5</v>
      </c>
      <c r="AH16981" s="228" t="s">
        <v>16973</v>
      </c>
      <c r="AI16981" s="229">
        <v>1132820.3799999999</v>
      </c>
      <c r="AK16981" s="207" t="s">
        <v>30631</v>
      </c>
      <c r="AL16981" s="208">
        <v>839.71</v>
      </c>
      <c r="AM16981" s="93"/>
      <c r="AN16981" s="93"/>
      <c r="AO16981" s="93"/>
    </row>
    <row r="16982" spans="28:41" x14ac:dyDescent="0.55000000000000004">
      <c r="AB16982" s="278" t="s">
        <v>34364</v>
      </c>
      <c r="AC16982" s="279">
        <v>32.11</v>
      </c>
      <c r="AE16982" s="248" t="s">
        <v>61671</v>
      </c>
      <c r="AF16982" s="249">
        <v>1900</v>
      </c>
      <c r="AH16982" s="228" t="s">
        <v>16974</v>
      </c>
      <c r="AI16982" s="229">
        <v>1802561.81</v>
      </c>
      <c r="AK16982" s="207" t="s">
        <v>30632</v>
      </c>
      <c r="AL16982" s="208">
        <v>551919.86</v>
      </c>
      <c r="AM16982" s="93"/>
      <c r="AN16982" s="93"/>
      <c r="AO16982" s="93"/>
    </row>
    <row r="16983" spans="28:41" x14ac:dyDescent="0.55000000000000004">
      <c r="AB16983" s="278" t="s">
        <v>39637</v>
      </c>
      <c r="AC16983" s="279">
        <v>62.64</v>
      </c>
      <c r="AE16983" s="248" t="s">
        <v>55583</v>
      </c>
      <c r="AF16983" s="249">
        <v>39906.21</v>
      </c>
      <c r="AH16983" s="228" t="s">
        <v>16975</v>
      </c>
      <c r="AI16983" s="229">
        <v>102072</v>
      </c>
      <c r="AK16983" s="207" t="s">
        <v>30633</v>
      </c>
      <c r="AL16983" s="208">
        <v>23833.8</v>
      </c>
      <c r="AM16983" s="93"/>
      <c r="AN16983" s="93"/>
      <c r="AO16983" s="93"/>
    </row>
    <row r="16984" spans="28:41" x14ac:dyDescent="0.55000000000000004">
      <c r="AB16984" s="278" t="s">
        <v>30994</v>
      </c>
      <c r="AC16984" s="279">
        <v>34359</v>
      </c>
      <c r="AE16984" s="248" t="s">
        <v>18137</v>
      </c>
      <c r="AF16984" s="249">
        <v>333891.77</v>
      </c>
      <c r="AH16984" s="228" t="s">
        <v>33224</v>
      </c>
      <c r="AI16984" s="229">
        <v>29691.65</v>
      </c>
      <c r="AK16984" s="207" t="s">
        <v>30634</v>
      </c>
      <c r="AL16984" s="208">
        <v>131.84</v>
      </c>
      <c r="AM16984" s="93"/>
      <c r="AN16984" s="93"/>
      <c r="AO16984" s="93"/>
    </row>
    <row r="16985" spans="28:41" x14ac:dyDescent="0.55000000000000004">
      <c r="AB16985" s="278" t="s">
        <v>54668</v>
      </c>
      <c r="AC16985" s="279">
        <v>7349.72</v>
      </c>
      <c r="AE16985" s="248" t="s">
        <v>18138</v>
      </c>
      <c r="AF16985" s="249">
        <v>783887.55</v>
      </c>
      <c r="AH16985" s="228" t="s">
        <v>34397</v>
      </c>
      <c r="AI16985" s="229">
        <v>18535.439999999999</v>
      </c>
      <c r="AK16985" s="207" t="s">
        <v>30635</v>
      </c>
      <c r="AL16985" s="208">
        <v>20950.71</v>
      </c>
      <c r="AM16985" s="93"/>
      <c r="AN16985" s="93"/>
      <c r="AO16985" s="93"/>
    </row>
    <row r="16986" spans="28:41" x14ac:dyDescent="0.55000000000000004">
      <c r="AB16986" s="278" t="s">
        <v>43421</v>
      </c>
      <c r="AC16986" s="279">
        <v>9355.5</v>
      </c>
      <c r="AE16986" s="248" t="s">
        <v>47470</v>
      </c>
      <c r="AF16986" s="249">
        <v>2036840.47</v>
      </c>
      <c r="AH16986" s="228" t="s">
        <v>16976</v>
      </c>
      <c r="AI16986" s="229">
        <v>296303.78000000003</v>
      </c>
      <c r="AK16986" s="207" t="s">
        <v>30636</v>
      </c>
      <c r="AL16986" s="208">
        <v>7516.34</v>
      </c>
      <c r="AM16986" s="93"/>
      <c r="AN16986" s="93"/>
      <c r="AO16986" s="93"/>
    </row>
    <row r="16987" spans="28:41" x14ac:dyDescent="0.55000000000000004">
      <c r="AB16987" s="278" t="s">
        <v>35887</v>
      </c>
      <c r="AC16987" s="279">
        <v>9391.19</v>
      </c>
      <c r="AE16987" s="248" t="s">
        <v>13313</v>
      </c>
      <c r="AF16987" s="249">
        <v>677924.03</v>
      </c>
      <c r="AH16987" s="228" t="s">
        <v>54248</v>
      </c>
      <c r="AI16987" s="229">
        <v>727.6</v>
      </c>
      <c r="AK16987" s="207" t="s">
        <v>30637</v>
      </c>
      <c r="AL16987" s="208">
        <v>58758.16</v>
      </c>
      <c r="AM16987" s="93"/>
      <c r="AN16987" s="93"/>
      <c r="AO16987" s="93"/>
    </row>
    <row r="16988" spans="28:41" x14ac:dyDescent="0.55000000000000004">
      <c r="AB16988" s="278" t="s">
        <v>43423</v>
      </c>
      <c r="AC16988" s="279">
        <v>55.23</v>
      </c>
      <c r="AE16988" s="248" t="s">
        <v>18139</v>
      </c>
      <c r="AF16988" s="249">
        <v>625715.57999999996</v>
      </c>
      <c r="AH16988" s="228" t="s">
        <v>16977</v>
      </c>
      <c r="AI16988" s="229">
        <v>85412</v>
      </c>
      <c r="AK16988" s="207" t="s">
        <v>30638</v>
      </c>
      <c r="AL16988" s="208">
        <v>8937.23</v>
      </c>
      <c r="AM16988" s="93"/>
      <c r="AN16988" s="93"/>
      <c r="AO16988" s="93"/>
    </row>
    <row r="16989" spans="28:41" x14ac:dyDescent="0.55000000000000004">
      <c r="AB16989" s="278" t="s">
        <v>30996</v>
      </c>
      <c r="AC16989" s="279">
        <v>65601.42</v>
      </c>
      <c r="AE16989" s="248" t="s">
        <v>18142</v>
      </c>
      <c r="AF16989" s="249">
        <v>11846.45</v>
      </c>
      <c r="AH16989" s="228" t="s">
        <v>16978</v>
      </c>
      <c r="AI16989" s="229">
        <v>172538.89</v>
      </c>
      <c r="AK16989" s="207" t="s">
        <v>30639</v>
      </c>
      <c r="AL16989" s="208">
        <v>102.21</v>
      </c>
      <c r="AM16989" s="93"/>
      <c r="AN16989" s="93"/>
      <c r="AO16989" s="93"/>
    </row>
    <row r="16990" spans="28:41" x14ac:dyDescent="0.55000000000000004">
      <c r="AB16990" s="278" t="s">
        <v>59370</v>
      </c>
      <c r="AC16990" s="279">
        <v>12862.93</v>
      </c>
      <c r="AE16990" s="248" t="s">
        <v>18143</v>
      </c>
      <c r="AF16990" s="249">
        <v>46754.36</v>
      </c>
      <c r="AH16990" s="228" t="s">
        <v>33225</v>
      </c>
      <c r="AI16990" s="229">
        <v>692848.87</v>
      </c>
      <c r="AK16990" s="207" t="s">
        <v>30640</v>
      </c>
      <c r="AL16990" s="208">
        <v>296.89999999999998</v>
      </c>
      <c r="AM16990" s="93"/>
      <c r="AN16990" s="93"/>
      <c r="AO16990" s="93"/>
    </row>
    <row r="16991" spans="28:41" x14ac:dyDescent="0.55000000000000004">
      <c r="AB16991" s="278" t="s">
        <v>30997</v>
      </c>
      <c r="AC16991" s="279">
        <v>63166.559999999998</v>
      </c>
      <c r="AE16991" s="248" t="s">
        <v>43183</v>
      </c>
      <c r="AF16991" s="249">
        <v>-92071.16</v>
      </c>
      <c r="AH16991" s="228" t="s">
        <v>34670</v>
      </c>
      <c r="AI16991" s="229">
        <v>888.06</v>
      </c>
      <c r="AK16991" s="207" t="s">
        <v>30641</v>
      </c>
      <c r="AL16991" s="208">
        <v>21055.74</v>
      </c>
      <c r="AM16991" s="93"/>
      <c r="AN16991" s="93"/>
      <c r="AO16991" s="93"/>
    </row>
    <row r="16992" spans="28:41" x14ac:dyDescent="0.55000000000000004">
      <c r="AB16992" s="278" t="s">
        <v>35888</v>
      </c>
      <c r="AC16992" s="279">
        <v>11433.54</v>
      </c>
      <c r="AE16992" s="248" t="s">
        <v>36152</v>
      </c>
      <c r="AF16992" s="249">
        <v>11864553.52</v>
      </c>
      <c r="AH16992" s="228" t="s">
        <v>38923</v>
      </c>
      <c r="AI16992" s="229">
        <v>77657.11</v>
      </c>
      <c r="AK16992" s="207" t="s">
        <v>30642</v>
      </c>
      <c r="AL16992" s="208">
        <v>1200</v>
      </c>
      <c r="AM16992" s="93"/>
      <c r="AN16992" s="93"/>
      <c r="AO16992" s="93"/>
    </row>
    <row r="16993" spans="28:41" x14ac:dyDescent="0.55000000000000004">
      <c r="AB16993" s="278" t="s">
        <v>30998</v>
      </c>
      <c r="AC16993" s="279">
        <v>57964.07</v>
      </c>
      <c r="AE16993" s="248" t="s">
        <v>13315</v>
      </c>
      <c r="AF16993" s="249">
        <v>67466</v>
      </c>
      <c r="AH16993" s="228" t="s">
        <v>16980</v>
      </c>
      <c r="AI16993" s="229">
        <v>664109.88</v>
      </c>
      <c r="AK16993" s="207" t="s">
        <v>30643</v>
      </c>
      <c r="AL16993" s="208">
        <v>605958.09</v>
      </c>
      <c r="AM16993" s="93"/>
      <c r="AN16993" s="93"/>
      <c r="AO16993" s="93"/>
    </row>
    <row r="16994" spans="28:41" x14ac:dyDescent="0.55000000000000004">
      <c r="AB16994" s="278" t="s">
        <v>35889</v>
      </c>
      <c r="AC16994" s="279">
        <v>1325749.49</v>
      </c>
      <c r="AE16994" s="248" t="s">
        <v>55584</v>
      </c>
      <c r="AF16994" s="249">
        <v>375928.4</v>
      </c>
      <c r="AH16994" s="228" t="s">
        <v>43171</v>
      </c>
      <c r="AI16994" s="229">
        <v>1020</v>
      </c>
      <c r="AK16994" s="207" t="s">
        <v>30644</v>
      </c>
      <c r="AL16994" s="208">
        <v>17424.080000000002</v>
      </c>
      <c r="AM16994" s="93"/>
      <c r="AN16994" s="93"/>
      <c r="AO16994" s="93"/>
    </row>
    <row r="16995" spans="28:41" x14ac:dyDescent="0.55000000000000004">
      <c r="AB16995" s="278" t="s">
        <v>36911</v>
      </c>
      <c r="AC16995" s="279">
        <v>191558.89</v>
      </c>
      <c r="AE16995" s="248" t="s">
        <v>18225</v>
      </c>
      <c r="AF16995" s="249">
        <v>64247.66</v>
      </c>
      <c r="AH16995" s="228" t="s">
        <v>40724</v>
      </c>
      <c r="AI16995" s="229">
        <v>49206.38</v>
      </c>
      <c r="AK16995" s="207" t="s">
        <v>30645</v>
      </c>
      <c r="AL16995" s="208">
        <v>107572.25</v>
      </c>
      <c r="AM16995" s="93"/>
      <c r="AN16995" s="93"/>
      <c r="AO16995" s="93"/>
    </row>
    <row r="16996" spans="28:41" x14ac:dyDescent="0.55000000000000004">
      <c r="AB16996" s="278" t="s">
        <v>55687</v>
      </c>
      <c r="AC16996" s="279">
        <v>-14</v>
      </c>
      <c r="AE16996" s="248" t="s">
        <v>18226</v>
      </c>
      <c r="AF16996" s="249">
        <v>2307573.86</v>
      </c>
      <c r="AH16996" s="228" t="s">
        <v>40725</v>
      </c>
      <c r="AI16996" s="229">
        <v>1036.8599999999999</v>
      </c>
      <c r="AK16996" s="207" t="s">
        <v>30646</v>
      </c>
      <c r="AL16996" s="208">
        <v>1286.42</v>
      </c>
      <c r="AM16996" s="93"/>
      <c r="AN16996" s="93"/>
      <c r="AO16996" s="93"/>
    </row>
    <row r="16997" spans="28:41" x14ac:dyDescent="0.55000000000000004">
      <c r="AB16997" s="278" t="s">
        <v>40928</v>
      </c>
      <c r="AC16997" s="279">
        <v>70352.23</v>
      </c>
      <c r="AE16997" s="248" t="s">
        <v>36162</v>
      </c>
      <c r="AF16997" s="249">
        <v>4859</v>
      </c>
      <c r="AH16997" s="228" t="s">
        <v>13189</v>
      </c>
      <c r="AI16997" s="229">
        <v>61519.3</v>
      </c>
      <c r="AK16997" s="207" t="s">
        <v>30647</v>
      </c>
      <c r="AL16997" s="208">
        <v>90467.98</v>
      </c>
      <c r="AM16997" s="93"/>
      <c r="AN16997" s="93"/>
      <c r="AO16997" s="93"/>
    </row>
    <row r="16998" spans="28:41" x14ac:dyDescent="0.55000000000000004">
      <c r="AB16998" s="278" t="s">
        <v>36912</v>
      </c>
      <c r="AC16998" s="279">
        <v>116360.93</v>
      </c>
      <c r="AE16998" s="248" t="s">
        <v>18227</v>
      </c>
      <c r="AF16998" s="249">
        <v>191683.18</v>
      </c>
      <c r="AH16998" s="228" t="s">
        <v>33226</v>
      </c>
      <c r="AI16998" s="229">
        <v>413146.21</v>
      </c>
      <c r="AK16998" s="207" t="s">
        <v>30648</v>
      </c>
      <c r="AL16998" s="208">
        <v>207510.95</v>
      </c>
      <c r="AM16998" s="93"/>
      <c r="AN16998" s="93"/>
      <c r="AO16998" s="93"/>
    </row>
    <row r="16999" spans="28:41" x14ac:dyDescent="0.55000000000000004">
      <c r="AB16999" s="278" t="s">
        <v>36913</v>
      </c>
      <c r="AC16999" s="279">
        <v>15075.25</v>
      </c>
      <c r="AE16999" s="248" t="s">
        <v>18229</v>
      </c>
      <c r="AF16999" s="249">
        <v>2701747.51</v>
      </c>
      <c r="AH16999" s="228" t="s">
        <v>16982</v>
      </c>
      <c r="AI16999" s="229">
        <v>714.67</v>
      </c>
      <c r="AK16999" s="207" t="s">
        <v>30649</v>
      </c>
      <c r="AL16999" s="208">
        <v>512208.32</v>
      </c>
      <c r="AM16999" s="93"/>
      <c r="AN16999" s="93"/>
      <c r="AO16999" s="93"/>
    </row>
    <row r="17000" spans="28:41" x14ac:dyDescent="0.55000000000000004">
      <c r="AB17000" s="278" t="s">
        <v>40929</v>
      </c>
      <c r="AC17000" s="279">
        <v>18650.39</v>
      </c>
      <c r="AE17000" s="248" t="s">
        <v>55585</v>
      </c>
      <c r="AF17000" s="249">
        <v>15700.11</v>
      </c>
      <c r="AH17000" s="228" t="s">
        <v>43172</v>
      </c>
      <c r="AI17000" s="229">
        <v>28449</v>
      </c>
      <c r="AK17000" s="207" t="s">
        <v>30650</v>
      </c>
      <c r="AL17000" s="208">
        <v>203836.97</v>
      </c>
      <c r="AM17000" s="93"/>
      <c r="AN17000" s="93"/>
      <c r="AO17000" s="93"/>
    </row>
    <row r="17001" spans="28:41" x14ac:dyDescent="0.55000000000000004">
      <c r="AB17001" s="278" t="s">
        <v>46246</v>
      </c>
      <c r="AC17001" s="279">
        <v>251</v>
      </c>
      <c r="AE17001" s="248" t="s">
        <v>34825</v>
      </c>
      <c r="AF17001" s="249">
        <v>80259.88</v>
      </c>
      <c r="AH17001" s="228" t="s">
        <v>16984</v>
      </c>
      <c r="AI17001" s="229">
        <v>4912707.2699999996</v>
      </c>
      <c r="AK17001" s="207" t="s">
        <v>30651</v>
      </c>
      <c r="AL17001" s="208">
        <v>2063.2800000000002</v>
      </c>
      <c r="AM17001" s="93"/>
      <c r="AN17001" s="93"/>
      <c r="AO17001" s="93"/>
    </row>
    <row r="17002" spans="28:41" x14ac:dyDescent="0.55000000000000004">
      <c r="AB17002" s="278" t="s">
        <v>43425</v>
      </c>
      <c r="AC17002" s="279">
        <v>9903.73</v>
      </c>
      <c r="AE17002" s="248" t="s">
        <v>18230</v>
      </c>
      <c r="AF17002" s="249">
        <v>1590463.43</v>
      </c>
      <c r="AH17002" s="228" t="s">
        <v>16985</v>
      </c>
      <c r="AI17002" s="229">
        <v>196922.42</v>
      </c>
      <c r="AK17002" s="207" t="s">
        <v>30652</v>
      </c>
      <c r="AL17002" s="208">
        <v>1125317.48</v>
      </c>
      <c r="AM17002" s="93"/>
      <c r="AN17002" s="93"/>
      <c r="AO17002" s="93"/>
    </row>
    <row r="17003" spans="28:41" x14ac:dyDescent="0.55000000000000004">
      <c r="AB17003" s="278" t="s">
        <v>54671</v>
      </c>
      <c r="AC17003" s="279">
        <v>31609.66</v>
      </c>
      <c r="AE17003" s="248" t="s">
        <v>39012</v>
      </c>
      <c r="AF17003" s="249">
        <v>268027.59000000003</v>
      </c>
      <c r="AH17003" s="228" t="s">
        <v>40726</v>
      </c>
      <c r="AI17003" s="229">
        <v>4047329.25</v>
      </c>
      <c r="AK17003" s="207" t="s">
        <v>30653</v>
      </c>
      <c r="AL17003" s="208">
        <v>82016.179999999993</v>
      </c>
      <c r="AM17003" s="93"/>
      <c r="AN17003" s="93"/>
      <c r="AO17003" s="93"/>
    </row>
    <row r="17004" spans="28:41" x14ac:dyDescent="0.55000000000000004">
      <c r="AB17004" s="278" t="s">
        <v>55688</v>
      </c>
      <c r="AC17004" s="279">
        <v>-0.51</v>
      </c>
      <c r="AE17004" s="248" t="s">
        <v>33325</v>
      </c>
      <c r="AF17004" s="249">
        <v>683172.03</v>
      </c>
      <c r="AH17004" s="228" t="s">
        <v>16986</v>
      </c>
      <c r="AI17004" s="229">
        <v>22333.74</v>
      </c>
      <c r="AK17004" s="207" t="s">
        <v>30654</v>
      </c>
      <c r="AL17004" s="208">
        <v>16672.64</v>
      </c>
      <c r="AM17004" s="93"/>
      <c r="AN17004" s="93"/>
      <c r="AO17004" s="93"/>
    </row>
    <row r="17005" spans="28:41" x14ac:dyDescent="0.55000000000000004">
      <c r="AB17005" s="278" t="s">
        <v>46247</v>
      </c>
      <c r="AC17005" s="279">
        <v>302344.15000000002</v>
      </c>
      <c r="AE17005" s="248" t="s">
        <v>18231</v>
      </c>
      <c r="AF17005" s="249">
        <v>501271.88</v>
      </c>
      <c r="AH17005" s="228" t="s">
        <v>16989</v>
      </c>
      <c r="AI17005" s="229">
        <v>34098.83</v>
      </c>
      <c r="AK17005" s="207" t="s">
        <v>30655</v>
      </c>
      <c r="AL17005" s="208">
        <v>696256.14</v>
      </c>
      <c r="AM17005" s="93"/>
      <c r="AN17005" s="93"/>
      <c r="AO17005" s="93"/>
    </row>
    <row r="17006" spans="28:41" x14ac:dyDescent="0.55000000000000004">
      <c r="AB17006" s="278" t="s">
        <v>46248</v>
      </c>
      <c r="AC17006" s="279">
        <v>24668.27</v>
      </c>
      <c r="AE17006" s="248" t="s">
        <v>18232</v>
      </c>
      <c r="AF17006" s="249">
        <v>-37600.81</v>
      </c>
      <c r="AH17006" s="228" t="s">
        <v>16990</v>
      </c>
      <c r="AI17006" s="229">
        <v>18852.91</v>
      </c>
      <c r="AK17006" s="207" t="s">
        <v>30656</v>
      </c>
      <c r="AL17006" s="208">
        <v>304497.86</v>
      </c>
      <c r="AM17006" s="93"/>
      <c r="AN17006" s="93"/>
      <c r="AO17006" s="93"/>
    </row>
    <row r="17007" spans="28:41" x14ac:dyDescent="0.55000000000000004">
      <c r="AB17007" s="278" t="s">
        <v>46249</v>
      </c>
      <c r="AC17007" s="279">
        <v>137083.67000000001</v>
      </c>
      <c r="AE17007" s="248" t="s">
        <v>56778</v>
      </c>
      <c r="AF17007" s="249">
        <v>59422</v>
      </c>
      <c r="AH17007" s="228" t="s">
        <v>13191</v>
      </c>
      <c r="AI17007" s="229">
        <v>1127218.2</v>
      </c>
      <c r="AK17007" s="207" t="s">
        <v>30657</v>
      </c>
      <c r="AL17007" s="208">
        <v>229567.07</v>
      </c>
      <c r="AM17007" s="93"/>
      <c r="AN17007" s="93"/>
      <c r="AO17007" s="93"/>
    </row>
    <row r="17008" spans="28:41" x14ac:dyDescent="0.55000000000000004">
      <c r="AB17008" s="278" t="s">
        <v>46250</v>
      </c>
      <c r="AC17008" s="279">
        <v>261728.44</v>
      </c>
      <c r="AE17008" s="248" t="s">
        <v>18233</v>
      </c>
      <c r="AF17008" s="249">
        <v>59366.11</v>
      </c>
      <c r="AH17008" s="228" t="s">
        <v>16991</v>
      </c>
      <c r="AI17008" s="229">
        <v>1536950.24</v>
      </c>
      <c r="AK17008" s="207" t="s">
        <v>30658</v>
      </c>
      <c r="AL17008" s="208">
        <v>11212.35</v>
      </c>
      <c r="AM17008" s="93"/>
      <c r="AN17008" s="93"/>
      <c r="AO17008" s="93"/>
    </row>
    <row r="17009" spans="28:41" x14ac:dyDescent="0.55000000000000004">
      <c r="AB17009" s="278" t="s">
        <v>49481</v>
      </c>
      <c r="AC17009" s="279">
        <v>94563</v>
      </c>
      <c r="AE17009" s="248" t="s">
        <v>49339</v>
      </c>
      <c r="AF17009" s="249">
        <v>2219.5</v>
      </c>
      <c r="AH17009" s="228" t="s">
        <v>16992</v>
      </c>
      <c r="AI17009" s="229">
        <v>316962.82</v>
      </c>
      <c r="AK17009" s="207" t="s">
        <v>30659</v>
      </c>
      <c r="AL17009" s="208">
        <v>485578.74</v>
      </c>
      <c r="AM17009" s="93"/>
      <c r="AN17009" s="93"/>
      <c r="AO17009" s="93"/>
    </row>
    <row r="17010" spans="28:41" x14ac:dyDescent="0.55000000000000004">
      <c r="AB17010" s="278" t="s">
        <v>47664</v>
      </c>
      <c r="AC17010" s="279">
        <v>271102.27</v>
      </c>
      <c r="AE17010" s="248" t="s">
        <v>34826</v>
      </c>
      <c r="AF17010" s="249">
        <v>1860288.87</v>
      </c>
      <c r="AH17010" s="228" t="s">
        <v>13192</v>
      </c>
      <c r="AI17010" s="229">
        <v>172706.67</v>
      </c>
      <c r="AK17010" s="207" t="s">
        <v>30660</v>
      </c>
      <c r="AL17010" s="208">
        <v>51.5</v>
      </c>
      <c r="AM17010" s="93"/>
      <c r="AN17010" s="93"/>
      <c r="AO17010" s="93"/>
    </row>
    <row r="17011" spans="28:41" x14ac:dyDescent="0.55000000000000004">
      <c r="AB17011" s="278" t="s">
        <v>62929</v>
      </c>
      <c r="AC17011" s="279">
        <v>4356.6000000000004</v>
      </c>
      <c r="AE17011" s="248" t="s">
        <v>39013</v>
      </c>
      <c r="AF17011" s="249">
        <v>39705.06</v>
      </c>
      <c r="AH17011" s="228" t="s">
        <v>16993</v>
      </c>
      <c r="AI17011" s="229">
        <v>61294.41</v>
      </c>
      <c r="AK17011" s="207" t="s">
        <v>30661</v>
      </c>
      <c r="AL17011" s="208">
        <v>15624.91</v>
      </c>
      <c r="AM17011" s="93"/>
      <c r="AN17011" s="93"/>
      <c r="AO17011" s="93"/>
    </row>
    <row r="17012" spans="28:41" x14ac:dyDescent="0.55000000000000004">
      <c r="AB17012" s="278" t="s">
        <v>47665</v>
      </c>
      <c r="AC17012" s="279">
        <v>16727.36</v>
      </c>
      <c r="AE17012" s="248" t="s">
        <v>13323</v>
      </c>
      <c r="AF17012" s="249">
        <v>78293.84</v>
      </c>
      <c r="AH17012" s="228" t="s">
        <v>34671</v>
      </c>
      <c r="AI17012" s="229">
        <v>161581.37</v>
      </c>
      <c r="AK17012" s="207" t="s">
        <v>30662</v>
      </c>
      <c r="AL17012" s="208">
        <v>1776.29</v>
      </c>
      <c r="AM17012" s="93"/>
      <c r="AN17012" s="93"/>
      <c r="AO17012" s="93"/>
    </row>
    <row r="17013" spans="28:41" x14ac:dyDescent="0.55000000000000004">
      <c r="AB17013" s="278" t="s">
        <v>46251</v>
      </c>
      <c r="AC17013" s="279">
        <v>51157.08</v>
      </c>
      <c r="AE17013" s="248" t="s">
        <v>13324</v>
      </c>
      <c r="AF17013" s="249">
        <v>218954.34</v>
      </c>
      <c r="AH17013" s="228" t="s">
        <v>33227</v>
      </c>
      <c r="AI17013" s="229">
        <v>227.23</v>
      </c>
      <c r="AK17013" s="207" t="s">
        <v>30663</v>
      </c>
      <c r="AL17013" s="208">
        <v>8493.8799999999992</v>
      </c>
      <c r="AM17013" s="93"/>
      <c r="AN17013" s="93"/>
      <c r="AO17013" s="93"/>
    </row>
    <row r="17014" spans="28:41" x14ac:dyDescent="0.55000000000000004">
      <c r="AB17014" s="278" t="s">
        <v>46252</v>
      </c>
      <c r="AC17014" s="279">
        <v>17327.41</v>
      </c>
      <c r="AE17014" s="248" t="s">
        <v>43184</v>
      </c>
      <c r="AF17014" s="249">
        <v>121272</v>
      </c>
      <c r="AH17014" s="228" t="s">
        <v>16996</v>
      </c>
      <c r="AI17014" s="229">
        <v>456034.5</v>
      </c>
      <c r="AK17014" s="207" t="s">
        <v>30664</v>
      </c>
      <c r="AL17014" s="208">
        <v>648.91</v>
      </c>
      <c r="AM17014" s="93"/>
      <c r="AN17014" s="93"/>
      <c r="AO17014" s="93"/>
    </row>
    <row r="17015" spans="28:41" x14ac:dyDescent="0.55000000000000004">
      <c r="AB17015" s="278" t="s">
        <v>47666</v>
      </c>
      <c r="AC17015" s="279">
        <v>13313.38</v>
      </c>
      <c r="AE17015" s="248" t="s">
        <v>39014</v>
      </c>
      <c r="AF17015" s="249">
        <v>1316211.03</v>
      </c>
      <c r="AH17015" s="228" t="s">
        <v>13193</v>
      </c>
      <c r="AI17015" s="229">
        <v>100380.11</v>
      </c>
      <c r="AK17015" s="207" t="s">
        <v>30665</v>
      </c>
      <c r="AL17015" s="208">
        <v>70.180000000000007</v>
      </c>
      <c r="AM17015" s="93"/>
      <c r="AN17015" s="93"/>
      <c r="AO17015" s="93"/>
    </row>
    <row r="17016" spans="28:41" x14ac:dyDescent="0.55000000000000004">
      <c r="AB17016" s="278" t="s">
        <v>48594</v>
      </c>
      <c r="AC17016" s="279">
        <v>12103.5</v>
      </c>
      <c r="AE17016" s="248" t="s">
        <v>18236</v>
      </c>
      <c r="AF17016" s="249">
        <v>418996.16</v>
      </c>
      <c r="AH17016" s="228" t="s">
        <v>48437</v>
      </c>
      <c r="AI17016" s="229">
        <v>4998.2</v>
      </c>
      <c r="AK17016" s="207" t="s">
        <v>30666</v>
      </c>
      <c r="AL17016" s="208">
        <v>40070.85</v>
      </c>
      <c r="AM17016" s="93"/>
      <c r="AN17016" s="93"/>
      <c r="AO17016" s="93"/>
    </row>
    <row r="17017" spans="28:41" x14ac:dyDescent="0.55000000000000004">
      <c r="AB17017" s="278" t="s">
        <v>47667</v>
      </c>
      <c r="AC17017" s="279">
        <v>47625.06</v>
      </c>
      <c r="AE17017" s="248" t="s">
        <v>39015</v>
      </c>
      <c r="AF17017" s="249">
        <v>6582782</v>
      </c>
      <c r="AH17017" s="228" t="s">
        <v>16997</v>
      </c>
      <c r="AI17017" s="229">
        <v>1771527.77</v>
      </c>
      <c r="AK17017" s="207" t="s">
        <v>30667</v>
      </c>
      <c r="AL17017" s="208">
        <v>161191.71</v>
      </c>
      <c r="AM17017" s="93"/>
      <c r="AN17017" s="93"/>
      <c r="AO17017" s="93"/>
    </row>
    <row r="17018" spans="28:41" x14ac:dyDescent="0.55000000000000004">
      <c r="AB17018" s="278" t="s">
        <v>46253</v>
      </c>
      <c r="AC17018" s="279">
        <v>195019.32</v>
      </c>
      <c r="AE17018" s="248" t="s">
        <v>54279</v>
      </c>
      <c r="AF17018" s="249">
        <v>7739.02</v>
      </c>
      <c r="AH17018" s="228" t="s">
        <v>17001</v>
      </c>
      <c r="AI17018" s="229">
        <v>2620593.27</v>
      </c>
      <c r="AK17018" s="207" t="s">
        <v>30668</v>
      </c>
      <c r="AL17018" s="208">
        <v>1696879.08</v>
      </c>
      <c r="AM17018" s="93"/>
      <c r="AN17018" s="93"/>
      <c r="AO17018" s="93"/>
    </row>
    <row r="17019" spans="28:41" x14ac:dyDescent="0.55000000000000004">
      <c r="AB17019" s="278" t="s">
        <v>46254</v>
      </c>
      <c r="AC17019" s="279">
        <v>83976.57</v>
      </c>
      <c r="AE17019" s="248" t="s">
        <v>58018</v>
      </c>
      <c r="AF17019" s="249">
        <v>16969.259999999998</v>
      </c>
      <c r="AH17019" s="228" t="s">
        <v>54249</v>
      </c>
      <c r="AI17019" s="229">
        <v>-2735.02</v>
      </c>
      <c r="AK17019" s="207" t="s">
        <v>30669</v>
      </c>
      <c r="AL17019" s="208">
        <v>48445.16</v>
      </c>
      <c r="AM17019" s="93"/>
      <c r="AN17019" s="93"/>
      <c r="AO17019" s="93"/>
    </row>
    <row r="17020" spans="28:41" x14ac:dyDescent="0.55000000000000004">
      <c r="AB17020" s="278" t="s">
        <v>46255</v>
      </c>
      <c r="AC17020" s="279">
        <v>18169.7</v>
      </c>
      <c r="AE17020" s="248" t="s">
        <v>55586</v>
      </c>
      <c r="AF17020" s="249">
        <v>26810.2</v>
      </c>
      <c r="AH17020" s="228" t="s">
        <v>17059</v>
      </c>
      <c r="AI17020" s="229">
        <v>29656.29</v>
      </c>
      <c r="AK17020" s="207" t="s">
        <v>30670</v>
      </c>
      <c r="AL17020" s="208">
        <v>1000</v>
      </c>
      <c r="AM17020" s="93"/>
      <c r="AN17020" s="93"/>
      <c r="AO17020" s="93"/>
    </row>
    <row r="17021" spans="28:41" x14ac:dyDescent="0.55000000000000004">
      <c r="AB17021" s="278" t="s">
        <v>46257</v>
      </c>
      <c r="AC17021" s="279">
        <v>60679.27</v>
      </c>
      <c r="AE17021" s="248" t="s">
        <v>48442</v>
      </c>
      <c r="AF17021" s="249">
        <v>5656.42</v>
      </c>
      <c r="AH17021" s="228" t="s">
        <v>17060</v>
      </c>
      <c r="AI17021" s="229">
        <v>336908.54</v>
      </c>
      <c r="AK17021" s="207" t="s">
        <v>30671</v>
      </c>
      <c r="AL17021" s="208">
        <v>253811.16</v>
      </c>
      <c r="AM17021" s="93"/>
      <c r="AN17021" s="93"/>
      <c r="AO17021" s="93"/>
    </row>
    <row r="17022" spans="28:41" x14ac:dyDescent="0.55000000000000004">
      <c r="AB17022" s="278" t="s">
        <v>46258</v>
      </c>
      <c r="AC17022" s="279">
        <v>2839.51</v>
      </c>
      <c r="AE17022" s="248" t="s">
        <v>18237</v>
      </c>
      <c r="AF17022" s="249">
        <v>45898.42</v>
      </c>
      <c r="AH17022" s="228" t="s">
        <v>17061</v>
      </c>
      <c r="AI17022" s="229">
        <v>255958.01</v>
      </c>
      <c r="AK17022" s="207" t="s">
        <v>30672</v>
      </c>
      <c r="AL17022" s="208">
        <v>32703.35</v>
      </c>
      <c r="AM17022" s="93"/>
      <c r="AN17022" s="93"/>
      <c r="AO17022" s="93"/>
    </row>
    <row r="17023" spans="28:41" x14ac:dyDescent="0.55000000000000004">
      <c r="AB17023" s="278" t="s">
        <v>46259</v>
      </c>
      <c r="AC17023" s="279">
        <v>8925.86</v>
      </c>
      <c r="AE17023" s="248" t="s">
        <v>18238</v>
      </c>
      <c r="AF17023" s="249">
        <v>9172.02</v>
      </c>
      <c r="AH17023" s="228" t="s">
        <v>47450</v>
      </c>
      <c r="AI17023" s="229">
        <v>5039.9799999999996</v>
      </c>
      <c r="AK17023" s="207" t="s">
        <v>30673</v>
      </c>
      <c r="AL17023" s="208">
        <v>426943.53</v>
      </c>
      <c r="AM17023" s="93"/>
      <c r="AN17023" s="93"/>
      <c r="AO17023" s="93"/>
    </row>
    <row r="17024" spans="28:41" x14ac:dyDescent="0.55000000000000004">
      <c r="AB17024" s="278" t="s">
        <v>49482</v>
      </c>
      <c r="AC17024" s="279">
        <v>1206.05</v>
      </c>
      <c r="AE17024" s="248" t="s">
        <v>59971</v>
      </c>
      <c r="AF17024" s="249">
        <v>20000</v>
      </c>
      <c r="AH17024" s="228" t="s">
        <v>17062</v>
      </c>
      <c r="AI17024" s="229">
        <v>102649.8</v>
      </c>
      <c r="AK17024" s="207" t="s">
        <v>30674</v>
      </c>
      <c r="AL17024" s="208">
        <v>1039625.79</v>
      </c>
      <c r="AM17024" s="93"/>
      <c r="AN17024" s="93"/>
      <c r="AO17024" s="93"/>
    </row>
    <row r="17025" spans="28:41" x14ac:dyDescent="0.55000000000000004">
      <c r="AB17025" s="278" t="s">
        <v>47668</v>
      </c>
      <c r="AC17025" s="279">
        <v>895.06</v>
      </c>
      <c r="AE17025" s="248" t="s">
        <v>36163</v>
      </c>
      <c r="AF17025" s="249">
        <v>246706.96</v>
      </c>
      <c r="AH17025" s="228" t="s">
        <v>17064</v>
      </c>
      <c r="AI17025" s="229">
        <v>52222.65</v>
      </c>
      <c r="AK17025" s="207" t="s">
        <v>30675</v>
      </c>
      <c r="AL17025" s="208">
        <v>251198.75</v>
      </c>
      <c r="AM17025" s="93"/>
      <c r="AN17025" s="93"/>
      <c r="AO17025" s="93"/>
    </row>
    <row r="17026" spans="28:41" x14ac:dyDescent="0.55000000000000004">
      <c r="AB17026" s="278" t="s">
        <v>46260</v>
      </c>
      <c r="AC17026" s="279">
        <v>1961.52</v>
      </c>
      <c r="AE17026" s="248" t="s">
        <v>65109</v>
      </c>
      <c r="AF17026" s="249">
        <v>1022.92</v>
      </c>
      <c r="AH17026" s="228" t="s">
        <v>38928</v>
      </c>
      <c r="AI17026" s="229">
        <v>60159.51</v>
      </c>
      <c r="AK17026" s="207" t="s">
        <v>30676</v>
      </c>
      <c r="AL17026" s="208">
        <v>2635478.0499999998</v>
      </c>
      <c r="AM17026" s="93"/>
      <c r="AN17026" s="93"/>
      <c r="AO17026" s="93"/>
    </row>
    <row r="17027" spans="28:41" x14ac:dyDescent="0.55000000000000004">
      <c r="AB17027" s="278" t="s">
        <v>46261</v>
      </c>
      <c r="AC17027" s="279">
        <v>456652.04</v>
      </c>
      <c r="AE17027" s="248" t="s">
        <v>18239</v>
      </c>
      <c r="AF17027" s="249">
        <v>1556812.8</v>
      </c>
      <c r="AH17027" s="228" t="s">
        <v>17065</v>
      </c>
      <c r="AI17027" s="229">
        <v>60462.89</v>
      </c>
      <c r="AK17027" s="207" t="s">
        <v>30677</v>
      </c>
      <c r="AL17027" s="208">
        <v>49394.65</v>
      </c>
      <c r="AM17027" s="93"/>
      <c r="AN17027" s="93"/>
      <c r="AO17027" s="93"/>
    </row>
    <row r="17028" spans="28:41" x14ac:dyDescent="0.55000000000000004">
      <c r="AB17028" s="278" t="s">
        <v>46262</v>
      </c>
      <c r="AC17028" s="279">
        <v>16700.36</v>
      </c>
      <c r="AE17028" s="248" t="s">
        <v>18240</v>
      </c>
      <c r="AF17028" s="249">
        <v>6523.14</v>
      </c>
      <c r="AH17028" s="228" t="s">
        <v>45982</v>
      </c>
      <c r="AI17028" s="229">
        <v>33879.49</v>
      </c>
      <c r="AK17028" s="207" t="s">
        <v>30678</v>
      </c>
      <c r="AL17028" s="208">
        <v>28017.89</v>
      </c>
      <c r="AM17028" s="93"/>
      <c r="AN17028" s="93"/>
      <c r="AO17028" s="93"/>
    </row>
    <row r="17029" spans="28:41" x14ac:dyDescent="0.55000000000000004">
      <c r="AB17029" s="278" t="s">
        <v>48596</v>
      </c>
      <c r="AC17029" s="279">
        <v>3232.71</v>
      </c>
      <c r="AE17029" s="248" t="s">
        <v>13325</v>
      </c>
      <c r="AF17029" s="249">
        <v>1583212.69</v>
      </c>
      <c r="AH17029" s="228" t="s">
        <v>17066</v>
      </c>
      <c r="AI17029" s="229">
        <v>18325.919999999998</v>
      </c>
      <c r="AK17029" s="207" t="s">
        <v>30679</v>
      </c>
      <c r="AL17029" s="208">
        <v>2912.23</v>
      </c>
      <c r="AM17029" s="93"/>
      <c r="AN17029" s="93"/>
      <c r="AO17029" s="93"/>
    </row>
    <row r="17030" spans="28:41" x14ac:dyDescent="0.55000000000000004">
      <c r="AB17030" s="278" t="s">
        <v>46263</v>
      </c>
      <c r="AC17030" s="279">
        <v>21591.84</v>
      </c>
      <c r="AE17030" s="248" t="s">
        <v>13326</v>
      </c>
      <c r="AF17030" s="249">
        <v>4291697.78</v>
      </c>
      <c r="AH17030" s="228" t="s">
        <v>17067</v>
      </c>
      <c r="AI17030" s="229">
        <v>74569</v>
      </c>
      <c r="AK17030" s="207" t="s">
        <v>30680</v>
      </c>
      <c r="AL17030" s="208">
        <v>7773460.3099999996</v>
      </c>
      <c r="AM17030" s="93"/>
      <c r="AN17030" s="93"/>
      <c r="AO17030" s="93"/>
    </row>
    <row r="17031" spans="28:41" x14ac:dyDescent="0.55000000000000004">
      <c r="AB17031" s="278" t="s">
        <v>46264</v>
      </c>
      <c r="AC17031" s="279">
        <v>28.7</v>
      </c>
      <c r="AE17031" s="248" t="s">
        <v>18241</v>
      </c>
      <c r="AF17031" s="249">
        <v>904530.58</v>
      </c>
      <c r="AH17031" s="228" t="s">
        <v>45983</v>
      </c>
      <c r="AI17031" s="229">
        <v>824.65</v>
      </c>
      <c r="AK17031" s="207" t="s">
        <v>30681</v>
      </c>
      <c r="AL17031" s="208">
        <v>1690816.44</v>
      </c>
      <c r="AM17031" s="93"/>
      <c r="AN17031" s="93"/>
      <c r="AO17031" s="93"/>
    </row>
    <row r="17032" spans="28:41" x14ac:dyDescent="0.55000000000000004">
      <c r="AB17032" s="278" t="s">
        <v>47669</v>
      </c>
      <c r="AC17032" s="279">
        <v>226228.66</v>
      </c>
      <c r="AE17032" s="248" t="s">
        <v>18242</v>
      </c>
      <c r="AF17032" s="249">
        <v>3294601.62</v>
      </c>
      <c r="AH17032" s="228" t="s">
        <v>13201</v>
      </c>
      <c r="AI17032" s="229">
        <v>21081.57</v>
      </c>
      <c r="AK17032" s="207" t="s">
        <v>30682</v>
      </c>
      <c r="AL17032" s="208">
        <v>218919.5</v>
      </c>
      <c r="AM17032" s="93"/>
      <c r="AN17032" s="93"/>
      <c r="AO17032" s="93"/>
    </row>
    <row r="17033" spans="28:41" x14ac:dyDescent="0.55000000000000004">
      <c r="AB17033" s="278" t="s">
        <v>47670</v>
      </c>
      <c r="AC17033" s="279">
        <v>25754.62</v>
      </c>
      <c r="AE17033" s="248" t="s">
        <v>13327</v>
      </c>
      <c r="AF17033" s="249">
        <v>910000.1</v>
      </c>
      <c r="AH17033" s="228" t="s">
        <v>17068</v>
      </c>
      <c r="AI17033" s="229">
        <v>790.26</v>
      </c>
      <c r="AK17033" s="207" t="s">
        <v>30683</v>
      </c>
      <c r="AL17033" s="208">
        <v>6571446.79</v>
      </c>
      <c r="AM17033" s="93"/>
      <c r="AN17033" s="93"/>
      <c r="AO17033" s="93"/>
    </row>
    <row r="17034" spans="28:41" x14ac:dyDescent="0.55000000000000004">
      <c r="AB17034" s="278" t="s">
        <v>47671</v>
      </c>
      <c r="AC17034" s="279">
        <v>1813.49</v>
      </c>
      <c r="AE17034" s="248" t="s">
        <v>61133</v>
      </c>
      <c r="AF17034" s="249">
        <v>33127.78</v>
      </c>
      <c r="AH17034" s="228" t="s">
        <v>17069</v>
      </c>
      <c r="AI17034" s="229">
        <v>9674.84</v>
      </c>
      <c r="AK17034" s="207" t="s">
        <v>30684</v>
      </c>
      <c r="AL17034" s="208">
        <v>771620.66</v>
      </c>
      <c r="AM17034" s="93"/>
      <c r="AN17034" s="93"/>
      <c r="AO17034" s="93"/>
    </row>
    <row r="17035" spans="28:41" x14ac:dyDescent="0.55000000000000004">
      <c r="AB17035" s="278" t="s">
        <v>47672</v>
      </c>
      <c r="AC17035" s="279">
        <v>26883.77</v>
      </c>
      <c r="AE17035" s="248" t="s">
        <v>31880</v>
      </c>
      <c r="AF17035" s="249">
        <v>13436.01</v>
      </c>
      <c r="AH17035" s="228" t="s">
        <v>34679</v>
      </c>
      <c r="AI17035" s="229">
        <v>1108020.4099999999</v>
      </c>
      <c r="AK17035" s="207" t="s">
        <v>30685</v>
      </c>
      <c r="AL17035" s="208">
        <v>8055062.5999999996</v>
      </c>
      <c r="AM17035" s="93"/>
      <c r="AN17035" s="93"/>
      <c r="AO17035" s="93"/>
    </row>
    <row r="17036" spans="28:41" x14ac:dyDescent="0.55000000000000004">
      <c r="AB17036" s="278" t="s">
        <v>46265</v>
      </c>
      <c r="AC17036" s="279">
        <v>2164.23</v>
      </c>
      <c r="AE17036" s="248" t="s">
        <v>34827</v>
      </c>
      <c r="AF17036" s="249">
        <v>76265</v>
      </c>
      <c r="AH17036" s="228" t="s">
        <v>40727</v>
      </c>
      <c r="AI17036" s="229">
        <v>24773.59</v>
      </c>
      <c r="AK17036" s="207" t="s">
        <v>30686</v>
      </c>
      <c r="AL17036" s="208">
        <v>629.91999999999996</v>
      </c>
      <c r="AM17036" s="93"/>
      <c r="AN17036" s="93"/>
      <c r="AO17036" s="93"/>
    </row>
    <row r="17037" spans="28:41" x14ac:dyDescent="0.55000000000000004">
      <c r="AB17037" s="278" t="s">
        <v>49483</v>
      </c>
      <c r="AC17037" s="279">
        <v>357.51</v>
      </c>
      <c r="AE17037" s="248" t="s">
        <v>34828</v>
      </c>
      <c r="AF17037" s="249">
        <v>695.5</v>
      </c>
      <c r="AH17037" s="228" t="s">
        <v>38929</v>
      </c>
      <c r="AI17037" s="229">
        <v>1009369.25</v>
      </c>
      <c r="AK17037" s="207" t="s">
        <v>30687</v>
      </c>
      <c r="AL17037" s="208">
        <v>23785.34</v>
      </c>
      <c r="AM17037" s="93"/>
      <c r="AN17037" s="93"/>
      <c r="AO17037" s="93"/>
    </row>
    <row r="17038" spans="28:41" x14ac:dyDescent="0.55000000000000004">
      <c r="AB17038" s="278" t="s">
        <v>49484</v>
      </c>
      <c r="AC17038" s="279">
        <v>43991.79</v>
      </c>
      <c r="AE17038" s="248" t="s">
        <v>18244</v>
      </c>
      <c r="AF17038" s="249">
        <v>425161.75</v>
      </c>
      <c r="AH17038" s="228" t="s">
        <v>13202</v>
      </c>
      <c r="AI17038" s="229">
        <v>1793.2</v>
      </c>
      <c r="AK17038" s="207" t="s">
        <v>30688</v>
      </c>
      <c r="AL17038" s="208">
        <v>841557.01</v>
      </c>
      <c r="AM17038" s="93"/>
      <c r="AN17038" s="93"/>
      <c r="AO17038" s="93"/>
    </row>
    <row r="17039" spans="28:41" x14ac:dyDescent="0.55000000000000004">
      <c r="AB17039" s="278" t="s">
        <v>55689</v>
      </c>
      <c r="AC17039" s="279">
        <v>391.6</v>
      </c>
      <c r="AE17039" s="248" t="s">
        <v>18245</v>
      </c>
      <c r="AF17039" s="249">
        <v>1738.75</v>
      </c>
      <c r="AH17039" s="228" t="s">
        <v>17071</v>
      </c>
      <c r="AI17039" s="229">
        <v>87751.15</v>
      </c>
      <c r="AK17039" s="207" t="s">
        <v>30689</v>
      </c>
      <c r="AL17039" s="208">
        <v>864845.47</v>
      </c>
      <c r="AM17039" s="93"/>
      <c r="AN17039" s="93"/>
      <c r="AO17039" s="93"/>
    </row>
    <row r="17040" spans="28:41" x14ac:dyDescent="0.55000000000000004">
      <c r="AB17040" s="278" t="s">
        <v>46266</v>
      </c>
      <c r="AC17040" s="279">
        <v>200926.96</v>
      </c>
      <c r="AE17040" s="248" t="s">
        <v>33326</v>
      </c>
      <c r="AF17040" s="249">
        <v>522510.79</v>
      </c>
      <c r="AH17040" s="228" t="s">
        <v>13203</v>
      </c>
      <c r="AI17040" s="229">
        <v>242387.77</v>
      </c>
      <c r="AK17040" s="207" t="s">
        <v>30690</v>
      </c>
      <c r="AL17040" s="208">
        <v>3917.29</v>
      </c>
      <c r="AM17040" s="93"/>
      <c r="AN17040" s="93"/>
      <c r="AO17040" s="93"/>
    </row>
    <row r="17041" spans="28:41" x14ac:dyDescent="0.55000000000000004">
      <c r="AB17041" s="278" t="s">
        <v>46267</v>
      </c>
      <c r="AC17041" s="279">
        <v>7620.89</v>
      </c>
      <c r="AE17041" s="248" t="s">
        <v>18246</v>
      </c>
      <c r="AF17041" s="249">
        <v>1278.4000000000001</v>
      </c>
      <c r="AH17041" s="228" t="s">
        <v>13204</v>
      </c>
      <c r="AI17041" s="229">
        <v>369527.79</v>
      </c>
      <c r="AK17041" s="207" t="s">
        <v>30691</v>
      </c>
      <c r="AL17041" s="208">
        <v>2008544.8</v>
      </c>
      <c r="AM17041" s="93"/>
      <c r="AN17041" s="93"/>
      <c r="AO17041" s="93"/>
    </row>
    <row r="17042" spans="28:41" x14ac:dyDescent="0.55000000000000004">
      <c r="AB17042" s="278" t="s">
        <v>47673</v>
      </c>
      <c r="AC17042" s="279">
        <v>4022.6</v>
      </c>
      <c r="AE17042" s="248" t="s">
        <v>18247</v>
      </c>
      <c r="AF17042" s="249">
        <v>137022.21</v>
      </c>
      <c r="AH17042" s="228" t="s">
        <v>13205</v>
      </c>
      <c r="AI17042" s="229">
        <v>61769.43</v>
      </c>
      <c r="AK17042" s="207" t="s">
        <v>30692</v>
      </c>
      <c r="AL17042" s="208">
        <v>48188.04</v>
      </c>
      <c r="AM17042" s="93"/>
      <c r="AN17042" s="93"/>
      <c r="AO17042" s="93"/>
    </row>
    <row r="17043" spans="28:41" x14ac:dyDescent="0.55000000000000004">
      <c r="AB17043" s="278" t="s">
        <v>46268</v>
      </c>
      <c r="AC17043" s="279">
        <v>3784.23</v>
      </c>
      <c r="AE17043" s="248" t="s">
        <v>18249</v>
      </c>
      <c r="AF17043" s="249">
        <v>12921.27</v>
      </c>
      <c r="AH17043" s="228" t="s">
        <v>17072</v>
      </c>
      <c r="AI17043" s="229">
        <v>138161.75</v>
      </c>
      <c r="AK17043" s="207" t="s">
        <v>30693</v>
      </c>
      <c r="AL17043" s="208">
        <v>221071.15</v>
      </c>
      <c r="AM17043" s="93"/>
      <c r="AN17043" s="93"/>
      <c r="AO17043" s="93"/>
    </row>
    <row r="17044" spans="28:41" x14ac:dyDescent="0.55000000000000004">
      <c r="AB17044" s="278" t="s">
        <v>46269</v>
      </c>
      <c r="AC17044" s="279">
        <v>23582.04</v>
      </c>
      <c r="AE17044" s="248" t="s">
        <v>50621</v>
      </c>
      <c r="AF17044" s="249">
        <v>51410.37</v>
      </c>
      <c r="AH17044" s="228" t="s">
        <v>47451</v>
      </c>
      <c r="AI17044" s="229">
        <v>1093.19</v>
      </c>
      <c r="AK17044" s="207" t="s">
        <v>30694</v>
      </c>
      <c r="AL17044" s="208">
        <v>570969.96</v>
      </c>
      <c r="AM17044" s="93"/>
      <c r="AN17044" s="93"/>
      <c r="AO17044" s="93"/>
    </row>
    <row r="17045" spans="28:41" x14ac:dyDescent="0.55000000000000004">
      <c r="AB17045" s="278" t="s">
        <v>49485</v>
      </c>
      <c r="AC17045" s="279">
        <v>97599.97</v>
      </c>
      <c r="AE17045" s="248" t="s">
        <v>63476</v>
      </c>
      <c r="AF17045" s="249">
        <v>6650</v>
      </c>
      <c r="AH17045" s="228" t="s">
        <v>38930</v>
      </c>
      <c r="AI17045" s="229">
        <v>125.78</v>
      </c>
      <c r="AK17045" s="207" t="s">
        <v>30695</v>
      </c>
      <c r="AL17045" s="208">
        <v>738595.18</v>
      </c>
      <c r="AM17045" s="93"/>
      <c r="AN17045" s="93"/>
      <c r="AO17045" s="93"/>
    </row>
    <row r="17046" spans="28:41" x14ac:dyDescent="0.55000000000000004">
      <c r="AB17046" s="278" t="s">
        <v>49486</v>
      </c>
      <c r="AC17046" s="279">
        <v>785866.84</v>
      </c>
      <c r="AE17046" s="248" t="s">
        <v>13328</v>
      </c>
      <c r="AF17046" s="249">
        <v>2887912.44</v>
      </c>
      <c r="AH17046" s="228" t="s">
        <v>17074</v>
      </c>
      <c r="AI17046" s="229">
        <v>111782.88</v>
      </c>
      <c r="AK17046" s="207" t="s">
        <v>30696</v>
      </c>
      <c r="AL17046" s="208">
        <v>1027.19</v>
      </c>
      <c r="AM17046" s="93"/>
      <c r="AN17046" s="93"/>
      <c r="AO17046" s="93"/>
    </row>
    <row r="17047" spans="28:41" x14ac:dyDescent="0.55000000000000004">
      <c r="AB17047" s="278" t="s">
        <v>54672</v>
      </c>
      <c r="AC17047" s="279">
        <v>4724.47</v>
      </c>
      <c r="AE17047" s="248" t="s">
        <v>58019</v>
      </c>
      <c r="AF17047" s="249">
        <v>8390088.6899999995</v>
      </c>
      <c r="AH17047" s="228" t="s">
        <v>13206</v>
      </c>
      <c r="AI17047" s="229">
        <v>75260.149999999994</v>
      </c>
      <c r="AK17047" s="207" t="s">
        <v>30697</v>
      </c>
      <c r="AL17047" s="208">
        <v>15699.62</v>
      </c>
      <c r="AM17047" s="93"/>
      <c r="AN17047" s="93"/>
      <c r="AO17047" s="93"/>
    </row>
    <row r="17048" spans="28:41" x14ac:dyDescent="0.55000000000000004">
      <c r="AB17048" s="278" t="s">
        <v>54673</v>
      </c>
      <c r="AC17048" s="279">
        <v>931325.48</v>
      </c>
      <c r="AE17048" s="248" t="s">
        <v>55587</v>
      </c>
      <c r="AF17048" s="249">
        <v>-9354.66</v>
      </c>
      <c r="AH17048" s="228" t="s">
        <v>17075</v>
      </c>
      <c r="AI17048" s="229">
        <v>208378.3</v>
      </c>
      <c r="AK17048" s="207" t="s">
        <v>30698</v>
      </c>
      <c r="AL17048" s="208">
        <v>-35062.5</v>
      </c>
      <c r="AM17048" s="93"/>
      <c r="AN17048" s="93"/>
      <c r="AO17048" s="93"/>
    </row>
    <row r="17049" spans="28:41" x14ac:dyDescent="0.55000000000000004">
      <c r="AB17049" s="278" t="s">
        <v>54675</v>
      </c>
      <c r="AC17049" s="279">
        <v>110711.8</v>
      </c>
      <c r="AE17049" s="248" t="s">
        <v>18251</v>
      </c>
      <c r="AF17049" s="249">
        <v>1818075.73</v>
      </c>
      <c r="AH17049" s="228" t="s">
        <v>38931</v>
      </c>
      <c r="AI17049" s="229">
        <v>11874.6</v>
      </c>
      <c r="AK17049" s="207" t="s">
        <v>30699</v>
      </c>
      <c r="AL17049" s="208">
        <v>63885.04</v>
      </c>
      <c r="AM17049" s="93"/>
      <c r="AN17049" s="93"/>
      <c r="AO17049" s="93"/>
    </row>
    <row r="17050" spans="28:41" x14ac:dyDescent="0.55000000000000004">
      <c r="AB17050" s="278" t="s">
        <v>54676</v>
      </c>
      <c r="AC17050" s="279">
        <v>60116.04</v>
      </c>
      <c r="AE17050" s="248" t="s">
        <v>18252</v>
      </c>
      <c r="AF17050" s="249">
        <v>10151.629999999999</v>
      </c>
      <c r="AH17050" s="228" t="s">
        <v>17077</v>
      </c>
      <c r="AI17050" s="229">
        <v>3473.88</v>
      </c>
      <c r="AK17050" s="207" t="s">
        <v>30700</v>
      </c>
      <c r="AL17050" s="208">
        <v>-27197.81</v>
      </c>
      <c r="AM17050" s="93"/>
      <c r="AN17050" s="93"/>
      <c r="AO17050" s="93"/>
    </row>
    <row r="17051" spans="28:41" x14ac:dyDescent="0.55000000000000004">
      <c r="AB17051" s="278" t="s">
        <v>54677</v>
      </c>
      <c r="AC17051" s="279">
        <v>227982.13</v>
      </c>
      <c r="AE17051" s="248" t="s">
        <v>18253</v>
      </c>
      <c r="AF17051" s="249">
        <v>2091143.11</v>
      </c>
      <c r="AH17051" s="228" t="s">
        <v>17078</v>
      </c>
      <c r="AI17051" s="229">
        <v>141561</v>
      </c>
      <c r="AK17051" s="207" t="s">
        <v>30701</v>
      </c>
      <c r="AL17051" s="208">
        <v>13320.61</v>
      </c>
      <c r="AM17051" s="93"/>
      <c r="AN17051" s="93"/>
      <c r="AO17051" s="93"/>
    </row>
    <row r="17052" spans="28:41" x14ac:dyDescent="0.55000000000000004">
      <c r="AB17052" s="278" t="s">
        <v>54678</v>
      </c>
      <c r="AC17052" s="279">
        <v>105191.34</v>
      </c>
      <c r="AE17052" s="248" t="s">
        <v>18254</v>
      </c>
      <c r="AF17052" s="249">
        <v>117575.88</v>
      </c>
      <c r="AH17052" s="228" t="s">
        <v>48438</v>
      </c>
      <c r="AI17052" s="229">
        <v>-4068.19</v>
      </c>
      <c r="AK17052" s="207" t="s">
        <v>30702</v>
      </c>
      <c r="AL17052" s="208">
        <v>93654.42</v>
      </c>
      <c r="AM17052" s="93"/>
      <c r="AN17052" s="93"/>
      <c r="AO17052" s="93"/>
    </row>
    <row r="17053" spans="28:41" x14ac:dyDescent="0.55000000000000004">
      <c r="AB17053" s="278" t="s">
        <v>54679</v>
      </c>
      <c r="AC17053" s="279">
        <v>5404.28</v>
      </c>
      <c r="AE17053" s="248" t="s">
        <v>60097</v>
      </c>
      <c r="AF17053" s="249">
        <v>4209.8</v>
      </c>
      <c r="AH17053" s="228" t="s">
        <v>17146</v>
      </c>
      <c r="AI17053" s="229">
        <v>165947.85999999999</v>
      </c>
      <c r="AK17053" s="207" t="s">
        <v>30703</v>
      </c>
      <c r="AL17053" s="208">
        <v>254553.69</v>
      </c>
      <c r="AM17053" s="93"/>
      <c r="AN17053" s="93"/>
      <c r="AO17053" s="93"/>
    </row>
    <row r="17054" spans="28:41" x14ac:dyDescent="0.55000000000000004">
      <c r="AB17054" s="278" t="s">
        <v>54680</v>
      </c>
      <c r="AC17054" s="279">
        <v>104615.59</v>
      </c>
      <c r="AE17054" s="248" t="s">
        <v>39016</v>
      </c>
      <c r="AF17054" s="249">
        <v>39227.31</v>
      </c>
      <c r="AH17054" s="228" t="s">
        <v>17148</v>
      </c>
      <c r="AI17054" s="229">
        <v>488.37</v>
      </c>
      <c r="AK17054" s="207" t="s">
        <v>30704</v>
      </c>
      <c r="AL17054" s="208">
        <v>96976.29</v>
      </c>
      <c r="AM17054" s="93"/>
      <c r="AN17054" s="93"/>
      <c r="AO17054" s="93"/>
    </row>
    <row r="17055" spans="28:41" x14ac:dyDescent="0.55000000000000004">
      <c r="AB17055" s="278" t="s">
        <v>54681</v>
      </c>
      <c r="AC17055" s="279">
        <v>1400</v>
      </c>
      <c r="AE17055" s="248" t="s">
        <v>18255</v>
      </c>
      <c r="AF17055" s="249">
        <v>61414.62</v>
      </c>
      <c r="AH17055" s="228" t="s">
        <v>17149</v>
      </c>
      <c r="AI17055" s="229">
        <v>90171.03</v>
      </c>
      <c r="AK17055" s="207" t="s">
        <v>30705</v>
      </c>
      <c r="AL17055" s="208">
        <v>2961</v>
      </c>
      <c r="AM17055" s="93"/>
      <c r="AN17055" s="93"/>
      <c r="AO17055" s="93"/>
    </row>
    <row r="17056" spans="28:41" x14ac:dyDescent="0.55000000000000004">
      <c r="AB17056" s="278" t="s">
        <v>54682</v>
      </c>
      <c r="AC17056" s="279">
        <v>205005.56</v>
      </c>
      <c r="AE17056" s="248" t="s">
        <v>18256</v>
      </c>
      <c r="AF17056" s="249">
        <v>917470.55</v>
      </c>
      <c r="AH17056" s="228" t="s">
        <v>47452</v>
      </c>
      <c r="AI17056" s="229">
        <v>4891.37</v>
      </c>
      <c r="AK17056" s="207" t="s">
        <v>30706</v>
      </c>
      <c r="AL17056" s="208">
        <v>2119.5500000000002</v>
      </c>
      <c r="AM17056" s="93"/>
      <c r="AN17056" s="93"/>
      <c r="AO17056" s="93"/>
    </row>
    <row r="17057" spans="28:41" x14ac:dyDescent="0.55000000000000004">
      <c r="AB17057" s="278" t="s">
        <v>69567</v>
      </c>
      <c r="AC17057" s="279">
        <v>1728.41</v>
      </c>
      <c r="AE17057" s="248" t="s">
        <v>39017</v>
      </c>
      <c r="AF17057" s="249">
        <v>13037294.66</v>
      </c>
      <c r="AH17057" s="228" t="s">
        <v>17150</v>
      </c>
      <c r="AI17057" s="229">
        <v>115232.16</v>
      </c>
      <c r="AK17057" s="207" t="s">
        <v>30707</v>
      </c>
      <c r="AL17057" s="208">
        <v>2000</v>
      </c>
      <c r="AM17057" s="93"/>
      <c r="AN17057" s="93"/>
      <c r="AO17057" s="93"/>
    </row>
    <row r="17058" spans="28:41" x14ac:dyDescent="0.55000000000000004">
      <c r="AB17058" s="278" t="s">
        <v>54683</v>
      </c>
      <c r="AC17058" s="279">
        <v>4171.88</v>
      </c>
      <c r="AE17058" s="248" t="s">
        <v>63477</v>
      </c>
      <c r="AF17058" s="249">
        <v>667479.5</v>
      </c>
      <c r="AH17058" s="228" t="s">
        <v>17152</v>
      </c>
      <c r="AI17058" s="229">
        <v>144151.59</v>
      </c>
      <c r="AK17058" s="207" t="s">
        <v>30708</v>
      </c>
      <c r="AL17058" s="208">
        <v>51174.44</v>
      </c>
      <c r="AM17058" s="93"/>
      <c r="AN17058" s="93"/>
      <c r="AO17058" s="93"/>
    </row>
    <row r="17059" spans="28:41" x14ac:dyDescent="0.55000000000000004">
      <c r="AB17059" s="278" t="s">
        <v>54684</v>
      </c>
      <c r="AC17059" s="279">
        <v>4347.5200000000004</v>
      </c>
      <c r="AE17059" s="248" t="s">
        <v>18257</v>
      </c>
      <c r="AF17059" s="249">
        <v>1863207.92</v>
      </c>
      <c r="AH17059" s="228" t="s">
        <v>17153</v>
      </c>
      <c r="AI17059" s="229">
        <v>39989.870000000003</v>
      </c>
      <c r="AK17059" s="207" t="s">
        <v>30709</v>
      </c>
      <c r="AL17059" s="208">
        <v>763351.13</v>
      </c>
      <c r="AM17059" s="93"/>
      <c r="AN17059" s="93"/>
      <c r="AO17059" s="93"/>
    </row>
    <row r="17060" spans="28:41" x14ac:dyDescent="0.55000000000000004">
      <c r="AB17060" s="278" t="s">
        <v>69568</v>
      </c>
      <c r="AC17060" s="279">
        <v>3741.78</v>
      </c>
      <c r="AE17060" s="248" t="s">
        <v>18258</v>
      </c>
      <c r="AF17060" s="249">
        <v>10526453.77</v>
      </c>
      <c r="AH17060" s="228" t="s">
        <v>17154</v>
      </c>
      <c r="AI17060" s="229">
        <v>43543.97</v>
      </c>
      <c r="AK17060" s="207" t="s">
        <v>30710</v>
      </c>
      <c r="AL17060" s="208">
        <v>262295.03000000003</v>
      </c>
      <c r="AM17060" s="93"/>
      <c r="AN17060" s="93"/>
      <c r="AO17060" s="93"/>
    </row>
    <row r="17061" spans="28:41" x14ac:dyDescent="0.55000000000000004">
      <c r="AB17061" s="278" t="s">
        <v>69569</v>
      </c>
      <c r="AC17061" s="279">
        <v>57255.13</v>
      </c>
      <c r="AE17061" s="248" t="s">
        <v>62498</v>
      </c>
      <c r="AF17061" s="249">
        <v>156427</v>
      </c>
      <c r="AH17061" s="228" t="s">
        <v>54250</v>
      </c>
      <c r="AI17061" s="229">
        <v>561.5</v>
      </c>
      <c r="AK17061" s="207" t="s">
        <v>30711</v>
      </c>
      <c r="AL17061" s="208">
        <v>10106.36</v>
      </c>
      <c r="AM17061" s="93"/>
      <c r="AN17061" s="93"/>
      <c r="AO17061" s="93"/>
    </row>
    <row r="17062" spans="28:41" x14ac:dyDescent="0.55000000000000004">
      <c r="AB17062" s="278" t="s">
        <v>65229</v>
      </c>
      <c r="AC17062" s="279">
        <v>251800</v>
      </c>
      <c r="AE17062" s="248" t="s">
        <v>48443</v>
      </c>
      <c r="AF17062" s="249">
        <v>197053</v>
      </c>
      <c r="AH17062" s="228" t="s">
        <v>33240</v>
      </c>
      <c r="AI17062" s="229">
        <v>85262.38</v>
      </c>
      <c r="AK17062" s="207" t="s">
        <v>30712</v>
      </c>
      <c r="AL17062" s="208">
        <v>398481.76</v>
      </c>
      <c r="AM17062" s="93"/>
      <c r="AN17062" s="93"/>
      <c r="AO17062" s="93"/>
    </row>
    <row r="17063" spans="28:41" x14ac:dyDescent="0.55000000000000004">
      <c r="AB17063" s="278" t="s">
        <v>69570</v>
      </c>
      <c r="AC17063" s="279">
        <v>16240</v>
      </c>
      <c r="AE17063" s="248" t="s">
        <v>63848</v>
      </c>
      <c r="AF17063" s="249">
        <v>37303</v>
      </c>
      <c r="AH17063" s="228" t="s">
        <v>40728</v>
      </c>
      <c r="AI17063" s="229">
        <v>162.79</v>
      </c>
      <c r="AK17063" s="207" t="s">
        <v>30713</v>
      </c>
      <c r="AL17063" s="208">
        <v>529959.38</v>
      </c>
      <c r="AM17063" s="93"/>
      <c r="AN17063" s="93"/>
      <c r="AO17063" s="93"/>
    </row>
    <row r="17064" spans="28:41" x14ac:dyDescent="0.55000000000000004">
      <c r="AB17064" s="278" t="s">
        <v>49487</v>
      </c>
      <c r="AC17064" s="279">
        <v>1441912.71</v>
      </c>
      <c r="AE17064" s="248" t="s">
        <v>18276</v>
      </c>
      <c r="AF17064" s="249">
        <v>17536.54</v>
      </c>
      <c r="AH17064" s="228" t="s">
        <v>17157</v>
      </c>
      <c r="AI17064" s="229">
        <v>7260</v>
      </c>
      <c r="AK17064" s="207" t="s">
        <v>30714</v>
      </c>
      <c r="AL17064" s="208">
        <v>26210739.670000002</v>
      </c>
      <c r="AM17064" s="93"/>
      <c r="AN17064" s="93"/>
      <c r="AO17064" s="93"/>
    </row>
    <row r="17065" spans="28:41" x14ac:dyDescent="0.55000000000000004">
      <c r="AB17065" s="278" t="s">
        <v>43426</v>
      </c>
      <c r="AC17065" s="279">
        <v>1259822.1499999999</v>
      </c>
      <c r="AE17065" s="248" t="s">
        <v>58367</v>
      </c>
      <c r="AF17065" s="249">
        <v>23796</v>
      </c>
      <c r="AH17065" s="228" t="s">
        <v>17158</v>
      </c>
      <c r="AI17065" s="229">
        <v>29702.25</v>
      </c>
      <c r="AK17065" s="207" t="s">
        <v>30715</v>
      </c>
      <c r="AL17065" s="208">
        <v>2601914.44</v>
      </c>
      <c r="AM17065" s="93"/>
      <c r="AN17065" s="93"/>
      <c r="AO17065" s="93"/>
    </row>
    <row r="17066" spans="28:41" x14ac:dyDescent="0.55000000000000004">
      <c r="AB17066" s="278" t="s">
        <v>55691</v>
      </c>
      <c r="AC17066" s="279">
        <v>71.27</v>
      </c>
      <c r="AE17066" s="248" t="s">
        <v>58020</v>
      </c>
      <c r="AF17066" s="249">
        <v>250</v>
      </c>
      <c r="AH17066" s="228" t="s">
        <v>47453</v>
      </c>
      <c r="AI17066" s="229">
        <v>14998.93</v>
      </c>
      <c r="AK17066" s="207" t="s">
        <v>30716</v>
      </c>
      <c r="AL17066" s="208">
        <v>609447.56999999995</v>
      </c>
      <c r="AM17066" s="93"/>
      <c r="AN17066" s="93"/>
      <c r="AO17066" s="93"/>
    </row>
    <row r="17067" spans="28:41" x14ac:dyDescent="0.55000000000000004">
      <c r="AB17067" s="278" t="s">
        <v>43427</v>
      </c>
      <c r="AC17067" s="279">
        <v>427646.62</v>
      </c>
      <c r="AE17067" s="248" t="s">
        <v>18277</v>
      </c>
      <c r="AF17067" s="249">
        <v>28664.94</v>
      </c>
      <c r="AH17067" s="228" t="s">
        <v>33241</v>
      </c>
      <c r="AI17067" s="229">
        <v>1381339.65</v>
      </c>
      <c r="AK17067" s="207" t="s">
        <v>30717</v>
      </c>
      <c r="AL17067" s="208">
        <v>246747</v>
      </c>
      <c r="AM17067" s="93"/>
      <c r="AN17067" s="93"/>
      <c r="AO17067" s="93"/>
    </row>
    <row r="17068" spans="28:41" x14ac:dyDescent="0.55000000000000004">
      <c r="AB17068" s="278" t="s">
        <v>43428</v>
      </c>
      <c r="AC17068" s="279">
        <v>1131890.1100000001</v>
      </c>
      <c r="AE17068" s="248" t="s">
        <v>18279</v>
      </c>
      <c r="AF17068" s="249">
        <v>248234.52</v>
      </c>
      <c r="AH17068" s="228" t="s">
        <v>17159</v>
      </c>
      <c r="AI17068" s="229">
        <v>42860.54</v>
      </c>
      <c r="AK17068" s="207" t="s">
        <v>30718</v>
      </c>
      <c r="AL17068" s="208">
        <v>635889.28</v>
      </c>
      <c r="AM17068" s="93"/>
      <c r="AN17068" s="93"/>
      <c r="AO17068" s="93"/>
    </row>
    <row r="17069" spans="28:41" x14ac:dyDescent="0.55000000000000004">
      <c r="AB17069" s="278" t="s">
        <v>54687</v>
      </c>
      <c r="AC17069" s="279">
        <v>957.6</v>
      </c>
      <c r="AE17069" s="248" t="s">
        <v>62350</v>
      </c>
      <c r="AF17069" s="249">
        <v>360646.17</v>
      </c>
      <c r="AH17069" s="228" t="s">
        <v>50610</v>
      </c>
      <c r="AI17069" s="229">
        <v>216.54</v>
      </c>
      <c r="AK17069" s="207" t="s">
        <v>30719</v>
      </c>
      <c r="AL17069" s="208">
        <v>321214.81</v>
      </c>
      <c r="AM17069" s="93"/>
      <c r="AN17069" s="93"/>
      <c r="AO17069" s="93"/>
    </row>
    <row r="17070" spans="28:41" x14ac:dyDescent="0.55000000000000004">
      <c r="AB17070" s="278" t="s">
        <v>50838</v>
      </c>
      <c r="AC17070" s="279">
        <v>9866.23</v>
      </c>
      <c r="AE17070" s="248" t="s">
        <v>18298</v>
      </c>
      <c r="AF17070" s="249">
        <v>199263.28</v>
      </c>
      <c r="AH17070" s="228" t="s">
        <v>47454</v>
      </c>
      <c r="AI17070" s="229">
        <v>7322.12</v>
      </c>
      <c r="AK17070" s="207" t="s">
        <v>14571</v>
      </c>
      <c r="AL17070" s="208">
        <v>118600.82</v>
      </c>
      <c r="AM17070" s="93"/>
      <c r="AN17070" s="93"/>
      <c r="AO17070" s="93"/>
    </row>
    <row r="17071" spans="28:41" x14ac:dyDescent="0.55000000000000004">
      <c r="AB17071" s="278" t="s">
        <v>49488</v>
      </c>
      <c r="AC17071" s="279">
        <v>501093.38</v>
      </c>
      <c r="AE17071" s="248" t="s">
        <v>54280</v>
      </c>
      <c r="AF17071" s="249">
        <v>5000</v>
      </c>
      <c r="AH17071" s="228" t="s">
        <v>17160</v>
      </c>
      <c r="AI17071" s="229">
        <v>15400</v>
      </c>
      <c r="AK17071" s="207" t="s">
        <v>30720</v>
      </c>
      <c r="AL17071" s="208">
        <v>686339.16</v>
      </c>
      <c r="AM17071" s="93"/>
      <c r="AN17071" s="93"/>
      <c r="AO17071" s="93"/>
    </row>
    <row r="17072" spans="28:41" x14ac:dyDescent="0.55000000000000004">
      <c r="AB17072" s="278" t="s">
        <v>50839</v>
      </c>
      <c r="AC17072" s="279">
        <v>353.65</v>
      </c>
      <c r="AE17072" s="248" t="s">
        <v>13335</v>
      </c>
      <c r="AF17072" s="249">
        <v>13907.32</v>
      </c>
      <c r="AH17072" s="228" t="s">
        <v>17161</v>
      </c>
      <c r="AI17072" s="229">
        <v>57508.39</v>
      </c>
      <c r="AK17072" s="207" t="s">
        <v>30721</v>
      </c>
      <c r="AL17072" s="208">
        <v>10234</v>
      </c>
      <c r="AM17072" s="93"/>
      <c r="AN17072" s="93"/>
      <c r="AO17072" s="93"/>
    </row>
    <row r="17073" spans="28:41" x14ac:dyDescent="0.55000000000000004">
      <c r="AB17073" s="278" t="s">
        <v>54689</v>
      </c>
      <c r="AC17073" s="279">
        <v>378752.04</v>
      </c>
      <c r="AE17073" s="248" t="s">
        <v>18301</v>
      </c>
      <c r="AF17073" s="249">
        <v>5229.46</v>
      </c>
      <c r="AH17073" s="228" t="s">
        <v>36111</v>
      </c>
      <c r="AI17073" s="229">
        <v>2810.49</v>
      </c>
      <c r="AK17073" s="207" t="s">
        <v>14572</v>
      </c>
      <c r="AL17073" s="208">
        <v>8052204.0800000001</v>
      </c>
      <c r="AM17073" s="93"/>
      <c r="AN17073" s="93"/>
      <c r="AO17073" s="93"/>
    </row>
    <row r="17074" spans="28:41" x14ac:dyDescent="0.55000000000000004">
      <c r="AB17074" s="278" t="s">
        <v>55692</v>
      </c>
      <c r="AC17074" s="279">
        <v>395735.34</v>
      </c>
      <c r="AE17074" s="248" t="s">
        <v>34832</v>
      </c>
      <c r="AF17074" s="249">
        <v>117.35</v>
      </c>
      <c r="AH17074" s="228" t="s">
        <v>13213</v>
      </c>
      <c r="AI17074" s="229">
        <v>169111.15</v>
      </c>
      <c r="AK17074" s="207" t="s">
        <v>30722</v>
      </c>
      <c r="AL17074" s="208">
        <v>9235.7900000000009</v>
      </c>
      <c r="AM17074" s="93"/>
      <c r="AN17074" s="93"/>
      <c r="AO17074" s="93"/>
    </row>
    <row r="17075" spans="28:41" x14ac:dyDescent="0.55000000000000004">
      <c r="AB17075" s="278" t="s">
        <v>49489</v>
      </c>
      <c r="AC17075" s="279">
        <v>52890.57</v>
      </c>
      <c r="AE17075" s="248" t="s">
        <v>18304</v>
      </c>
      <c r="AF17075" s="249">
        <v>207716.7</v>
      </c>
      <c r="AH17075" s="228" t="s">
        <v>17162</v>
      </c>
      <c r="AI17075" s="229">
        <v>164804.75</v>
      </c>
      <c r="AK17075" s="207" t="s">
        <v>30723</v>
      </c>
      <c r="AL17075" s="208">
        <v>976.18</v>
      </c>
      <c r="AM17075" s="93"/>
      <c r="AN17075" s="93"/>
      <c r="AO17075" s="93"/>
    </row>
    <row r="17076" spans="28:41" x14ac:dyDescent="0.55000000000000004">
      <c r="AB17076" s="278" t="s">
        <v>49490</v>
      </c>
      <c r="AC17076" s="279">
        <v>677093.6</v>
      </c>
      <c r="AE17076" s="248" t="s">
        <v>58021</v>
      </c>
      <c r="AF17076" s="249">
        <v>117219</v>
      </c>
      <c r="AH17076" s="228" t="s">
        <v>17163</v>
      </c>
      <c r="AI17076" s="229">
        <v>76538.81</v>
      </c>
      <c r="AK17076" s="207" t="s">
        <v>30724</v>
      </c>
      <c r="AL17076" s="208">
        <v>6565537.46</v>
      </c>
      <c r="AM17076" s="93"/>
      <c r="AN17076" s="93"/>
      <c r="AO17076" s="93"/>
    </row>
    <row r="17077" spans="28:41" x14ac:dyDescent="0.55000000000000004">
      <c r="AB17077" s="278" t="s">
        <v>54690</v>
      </c>
      <c r="AC17077" s="279">
        <v>47839.68</v>
      </c>
      <c r="AE17077" s="248" t="s">
        <v>56779</v>
      </c>
      <c r="AF17077" s="249">
        <v>68068</v>
      </c>
      <c r="AH17077" s="228" t="s">
        <v>17164</v>
      </c>
      <c r="AI17077" s="229">
        <v>35028</v>
      </c>
      <c r="AK17077" s="207" t="s">
        <v>30725</v>
      </c>
      <c r="AL17077" s="208">
        <v>146114.07999999999</v>
      </c>
      <c r="AM17077" s="93"/>
      <c r="AN17077" s="93"/>
      <c r="AO17077" s="93"/>
    </row>
    <row r="17078" spans="28:41" x14ac:dyDescent="0.55000000000000004">
      <c r="AB17078" s="278" t="s">
        <v>55693</v>
      </c>
      <c r="AC17078" s="279">
        <v>-3250.84</v>
      </c>
      <c r="AE17078" s="248" t="s">
        <v>33348</v>
      </c>
      <c r="AF17078" s="249">
        <v>65553.91</v>
      </c>
      <c r="AH17078" s="228" t="s">
        <v>17165</v>
      </c>
      <c r="AI17078" s="229">
        <v>61625.02</v>
      </c>
      <c r="AK17078" s="207" t="s">
        <v>34394</v>
      </c>
      <c r="AL17078" s="208">
        <v>3148.98</v>
      </c>
      <c r="AM17078" s="93"/>
      <c r="AN17078" s="93"/>
      <c r="AO17078" s="93"/>
    </row>
    <row r="17079" spans="28:41" x14ac:dyDescent="0.55000000000000004">
      <c r="AB17079" s="278" t="s">
        <v>43429</v>
      </c>
      <c r="AC17079" s="279">
        <v>1083515.26</v>
      </c>
      <c r="AE17079" s="248" t="s">
        <v>33349</v>
      </c>
      <c r="AF17079" s="249">
        <v>2598.6999999999998</v>
      </c>
      <c r="AH17079" s="228" t="s">
        <v>17167</v>
      </c>
      <c r="AI17079" s="229">
        <v>39600</v>
      </c>
      <c r="AK17079" s="207" t="s">
        <v>14573</v>
      </c>
      <c r="AL17079" s="208">
        <v>1739916.87</v>
      </c>
      <c r="AM17079" s="93"/>
      <c r="AN17079" s="93"/>
      <c r="AO17079" s="93"/>
    </row>
    <row r="17080" spans="28:41" x14ac:dyDescent="0.55000000000000004">
      <c r="AB17080" s="278" t="s">
        <v>49491</v>
      </c>
      <c r="AC17080" s="279">
        <v>29878.51</v>
      </c>
      <c r="AE17080" s="248" t="s">
        <v>39022</v>
      </c>
      <c r="AF17080" s="249">
        <v>241268.83</v>
      </c>
      <c r="AH17080" s="228" t="s">
        <v>38934</v>
      </c>
      <c r="AI17080" s="229">
        <v>15332.74</v>
      </c>
      <c r="AK17080" s="207" t="s">
        <v>30726</v>
      </c>
      <c r="AL17080" s="208">
        <v>4488.2</v>
      </c>
      <c r="AM17080" s="93"/>
      <c r="AN17080" s="93"/>
      <c r="AO17080" s="93"/>
    </row>
    <row r="17081" spans="28:41" x14ac:dyDescent="0.55000000000000004">
      <c r="AB17081" s="278" t="s">
        <v>54691</v>
      </c>
      <c r="AC17081" s="279">
        <v>34430.1</v>
      </c>
      <c r="AE17081" s="248" t="s">
        <v>33350</v>
      </c>
      <c r="AF17081" s="249">
        <v>219469.67</v>
      </c>
      <c r="AH17081" s="228" t="s">
        <v>33242</v>
      </c>
      <c r="AI17081" s="229">
        <v>380</v>
      </c>
      <c r="AK17081" s="207" t="s">
        <v>30727</v>
      </c>
      <c r="AL17081" s="208">
        <v>64748.78</v>
      </c>
      <c r="AM17081" s="93"/>
      <c r="AN17081" s="93"/>
      <c r="AO17081" s="93"/>
    </row>
    <row r="17082" spans="28:41" x14ac:dyDescent="0.55000000000000004">
      <c r="AB17082" s="278" t="s">
        <v>54692</v>
      </c>
      <c r="AC17082" s="279">
        <v>118.48</v>
      </c>
      <c r="AE17082" s="248" t="s">
        <v>55588</v>
      </c>
      <c r="AF17082" s="249">
        <v>2380.9499999999998</v>
      </c>
      <c r="AH17082" s="228" t="s">
        <v>17168</v>
      </c>
      <c r="AI17082" s="229">
        <v>20000</v>
      </c>
      <c r="AK17082" s="207" t="s">
        <v>30728</v>
      </c>
      <c r="AL17082" s="208">
        <v>110</v>
      </c>
      <c r="AM17082" s="93"/>
      <c r="AN17082" s="93"/>
      <c r="AO17082" s="93"/>
    </row>
    <row r="17083" spans="28:41" x14ac:dyDescent="0.55000000000000004">
      <c r="AB17083" s="278" t="s">
        <v>54693</v>
      </c>
      <c r="AC17083" s="279">
        <v>9987.89</v>
      </c>
      <c r="AE17083" s="248" t="s">
        <v>18343</v>
      </c>
      <c r="AF17083" s="249">
        <v>558</v>
      </c>
      <c r="AH17083" s="228" t="s">
        <v>17169</v>
      </c>
      <c r="AI17083" s="229">
        <v>87321.37</v>
      </c>
      <c r="AK17083" s="207" t="s">
        <v>14574</v>
      </c>
      <c r="AL17083" s="208">
        <v>1229867.25</v>
      </c>
      <c r="AM17083" s="93"/>
      <c r="AN17083" s="93"/>
      <c r="AO17083" s="93"/>
    </row>
    <row r="17084" spans="28:41" x14ac:dyDescent="0.55000000000000004">
      <c r="AB17084" s="278" t="s">
        <v>63584</v>
      </c>
      <c r="AC17084" s="279">
        <v>67149.09</v>
      </c>
      <c r="AE17084" s="248" t="s">
        <v>33351</v>
      </c>
      <c r="AF17084" s="249">
        <v>7300.01</v>
      </c>
      <c r="AH17084" s="228" t="s">
        <v>54251</v>
      </c>
      <c r="AI17084" s="229">
        <v>9531.09</v>
      </c>
      <c r="AK17084" s="207" t="s">
        <v>14575</v>
      </c>
      <c r="AL17084" s="208">
        <v>793570.15</v>
      </c>
      <c r="AM17084" s="93"/>
      <c r="AN17084" s="93"/>
      <c r="AO17084" s="93"/>
    </row>
    <row r="17085" spans="28:41" x14ac:dyDescent="0.55000000000000004">
      <c r="AB17085" s="278" t="s">
        <v>50840</v>
      </c>
      <c r="AC17085" s="279">
        <v>33331.33</v>
      </c>
      <c r="AE17085" s="248" t="s">
        <v>33352</v>
      </c>
      <c r="AF17085" s="249">
        <v>10203.129999999999</v>
      </c>
      <c r="AH17085" s="228" t="s">
        <v>13214</v>
      </c>
      <c r="AI17085" s="229">
        <v>416144.94</v>
      </c>
      <c r="AK17085" s="207" t="s">
        <v>14576</v>
      </c>
      <c r="AL17085" s="208">
        <v>1623089.96</v>
      </c>
      <c r="AM17085" s="93"/>
      <c r="AN17085" s="93"/>
      <c r="AO17085" s="93"/>
    </row>
    <row r="17086" spans="28:41" x14ac:dyDescent="0.55000000000000004">
      <c r="AB17086" s="278" t="s">
        <v>55694</v>
      </c>
      <c r="AC17086" s="279">
        <v>-5683.51</v>
      </c>
      <c r="AE17086" s="248" t="s">
        <v>18346</v>
      </c>
      <c r="AF17086" s="249">
        <v>6200</v>
      </c>
      <c r="AH17086" s="228" t="s">
        <v>17170</v>
      </c>
      <c r="AI17086" s="229">
        <v>207382.56</v>
      </c>
      <c r="AK17086" s="207" t="s">
        <v>14577</v>
      </c>
      <c r="AL17086" s="208">
        <v>1503195.93</v>
      </c>
      <c r="AM17086" s="93"/>
      <c r="AN17086" s="93"/>
      <c r="AO17086" s="93"/>
    </row>
    <row r="17087" spans="28:41" x14ac:dyDescent="0.55000000000000004">
      <c r="AB17087" s="278" t="s">
        <v>69571</v>
      </c>
      <c r="AC17087" s="279">
        <v>17318.04</v>
      </c>
      <c r="AE17087" s="248" t="s">
        <v>62351</v>
      </c>
      <c r="AF17087" s="249">
        <v>1625.01</v>
      </c>
      <c r="AH17087" s="228" t="s">
        <v>33243</v>
      </c>
      <c r="AI17087" s="229">
        <v>7718.85</v>
      </c>
      <c r="AK17087" s="207" t="s">
        <v>30729</v>
      </c>
      <c r="AL17087" s="208">
        <v>131458.22</v>
      </c>
      <c r="AM17087" s="93"/>
      <c r="AN17087" s="93"/>
      <c r="AO17087" s="93"/>
    </row>
    <row r="17088" spans="28:41" x14ac:dyDescent="0.55000000000000004">
      <c r="AB17088" s="278" t="s">
        <v>55695</v>
      </c>
      <c r="AC17088" s="279">
        <v>10700</v>
      </c>
      <c r="AE17088" s="248" t="s">
        <v>18347</v>
      </c>
      <c r="AF17088" s="249">
        <v>69822.53</v>
      </c>
      <c r="AH17088" s="228" t="s">
        <v>17173</v>
      </c>
      <c r="AI17088" s="229">
        <v>68501</v>
      </c>
      <c r="AK17088" s="207" t="s">
        <v>30730</v>
      </c>
      <c r="AL17088" s="208">
        <v>155128.32999999999</v>
      </c>
      <c r="AM17088" s="93"/>
      <c r="AN17088" s="93"/>
      <c r="AO17088" s="93"/>
    </row>
    <row r="17089" spans="28:41" x14ac:dyDescent="0.55000000000000004">
      <c r="AB17089" s="278" t="s">
        <v>54694</v>
      </c>
      <c r="AC17089" s="279">
        <v>15342.25</v>
      </c>
      <c r="AE17089" s="248" t="s">
        <v>13347</v>
      </c>
      <c r="AF17089" s="249">
        <v>50243.65</v>
      </c>
      <c r="AH17089" s="228" t="s">
        <v>45984</v>
      </c>
      <c r="AI17089" s="229">
        <v>-3930.88</v>
      </c>
      <c r="AK17089" s="207" t="s">
        <v>14578</v>
      </c>
      <c r="AL17089" s="208">
        <v>2043684.14</v>
      </c>
      <c r="AM17089" s="93"/>
      <c r="AN17089" s="93"/>
      <c r="AO17089" s="93"/>
    </row>
    <row r="17090" spans="28:41" x14ac:dyDescent="0.55000000000000004">
      <c r="AB17090" s="278" t="s">
        <v>54695</v>
      </c>
      <c r="AC17090" s="279">
        <v>627204.03</v>
      </c>
      <c r="AE17090" s="248" t="s">
        <v>18348</v>
      </c>
      <c r="AF17090" s="249">
        <v>168125.12</v>
      </c>
      <c r="AH17090" s="228" t="s">
        <v>17223</v>
      </c>
      <c r="AI17090" s="229">
        <v>102551.58</v>
      </c>
      <c r="AK17090" s="207" t="s">
        <v>30731</v>
      </c>
      <c r="AL17090" s="208">
        <v>783907.77</v>
      </c>
      <c r="AM17090" s="93"/>
      <c r="AN17090" s="93"/>
      <c r="AO17090" s="93"/>
    </row>
    <row r="17091" spans="28:41" x14ac:dyDescent="0.55000000000000004">
      <c r="AB17091" s="278" t="s">
        <v>54696</v>
      </c>
      <c r="AC17091" s="279">
        <v>200001.05</v>
      </c>
      <c r="AE17091" s="248" t="s">
        <v>18349</v>
      </c>
      <c r="AF17091" s="249">
        <v>68585.460000000006</v>
      </c>
      <c r="AH17091" s="228" t="s">
        <v>17224</v>
      </c>
      <c r="AI17091" s="229">
        <v>577464.72</v>
      </c>
      <c r="AK17091" s="207" t="s">
        <v>30732</v>
      </c>
      <c r="AL17091" s="208">
        <v>164735.47</v>
      </c>
      <c r="AM17091" s="93"/>
      <c r="AN17091" s="93"/>
      <c r="AO17091" s="93"/>
    </row>
    <row r="17092" spans="28:41" x14ac:dyDescent="0.55000000000000004">
      <c r="AB17092" s="278" t="s">
        <v>54698</v>
      </c>
      <c r="AC17092" s="279">
        <v>79315.14</v>
      </c>
      <c r="AE17092" s="248" t="s">
        <v>18350</v>
      </c>
      <c r="AF17092" s="249">
        <v>69942.820000000007</v>
      </c>
      <c r="AH17092" s="228" t="s">
        <v>17225</v>
      </c>
      <c r="AI17092" s="229">
        <v>3617.77</v>
      </c>
      <c r="AK17092" s="207" t="s">
        <v>30733</v>
      </c>
      <c r="AL17092" s="208">
        <v>7485.55</v>
      </c>
      <c r="AM17092" s="93"/>
      <c r="AN17092" s="93"/>
      <c r="AO17092" s="93"/>
    </row>
    <row r="17093" spans="28:41" x14ac:dyDescent="0.55000000000000004">
      <c r="AB17093" s="278" t="s">
        <v>69572</v>
      </c>
      <c r="AC17093" s="279">
        <v>5141.3</v>
      </c>
      <c r="AE17093" s="248" t="s">
        <v>18351</v>
      </c>
      <c r="AF17093" s="249">
        <v>368.3</v>
      </c>
      <c r="AH17093" s="228" t="s">
        <v>17226</v>
      </c>
      <c r="AI17093" s="229">
        <v>654061.35</v>
      </c>
      <c r="AK17093" s="207" t="s">
        <v>30734</v>
      </c>
      <c r="AL17093" s="208">
        <v>462582.04</v>
      </c>
      <c r="AM17093" s="93"/>
      <c r="AN17093" s="93"/>
      <c r="AO17093" s="93"/>
    </row>
    <row r="17094" spans="28:41" x14ac:dyDescent="0.55000000000000004">
      <c r="AB17094" s="278" t="s">
        <v>54699</v>
      </c>
      <c r="AC17094" s="279">
        <v>91722.18</v>
      </c>
      <c r="AE17094" s="248" t="s">
        <v>18352</v>
      </c>
      <c r="AF17094" s="249">
        <v>1249.28</v>
      </c>
      <c r="AH17094" s="228" t="s">
        <v>47455</v>
      </c>
      <c r="AI17094" s="229">
        <v>20380.54</v>
      </c>
      <c r="AK17094" s="207" t="s">
        <v>30735</v>
      </c>
      <c r="AL17094" s="208">
        <v>1850359.47</v>
      </c>
      <c r="AM17094" s="93"/>
      <c r="AN17094" s="93"/>
      <c r="AO17094" s="93"/>
    </row>
    <row r="17095" spans="28:41" x14ac:dyDescent="0.55000000000000004">
      <c r="AB17095" s="278" t="s">
        <v>63861</v>
      </c>
      <c r="AC17095" s="279">
        <v>2544.59</v>
      </c>
      <c r="AE17095" s="248" t="s">
        <v>13348</v>
      </c>
      <c r="AF17095" s="249">
        <v>63894.91</v>
      </c>
      <c r="AH17095" s="228" t="s">
        <v>17227</v>
      </c>
      <c r="AI17095" s="229">
        <v>248585.16</v>
      </c>
      <c r="AK17095" s="207" t="s">
        <v>30736</v>
      </c>
      <c r="AL17095" s="208">
        <v>287808.57</v>
      </c>
      <c r="AM17095" s="93"/>
      <c r="AN17095" s="93"/>
      <c r="AO17095" s="93"/>
    </row>
    <row r="17096" spans="28:41" x14ac:dyDescent="0.55000000000000004">
      <c r="AB17096" s="278" t="s">
        <v>54700</v>
      </c>
      <c r="AC17096" s="279">
        <v>22528.82</v>
      </c>
      <c r="AE17096" s="248" t="s">
        <v>13349</v>
      </c>
      <c r="AF17096" s="249">
        <v>57471.86</v>
      </c>
      <c r="AH17096" s="228" t="s">
        <v>33257</v>
      </c>
      <c r="AI17096" s="229">
        <v>1308.04</v>
      </c>
      <c r="AK17096" s="207" t="s">
        <v>30737</v>
      </c>
      <c r="AL17096" s="208">
        <v>1525669.16</v>
      </c>
      <c r="AM17096" s="93"/>
      <c r="AN17096" s="93"/>
      <c r="AO17096" s="93"/>
    </row>
    <row r="17097" spans="28:41" x14ac:dyDescent="0.55000000000000004">
      <c r="AB17097" s="278" t="s">
        <v>54702</v>
      </c>
      <c r="AC17097" s="279">
        <v>10244.76</v>
      </c>
      <c r="AE17097" s="248" t="s">
        <v>18355</v>
      </c>
      <c r="AF17097" s="249">
        <v>101216.83</v>
      </c>
      <c r="AH17097" s="228" t="s">
        <v>17228</v>
      </c>
      <c r="AI17097" s="229">
        <v>841007.18</v>
      </c>
      <c r="AK17097" s="207" t="s">
        <v>30738</v>
      </c>
      <c r="AL17097" s="208">
        <v>3931.7</v>
      </c>
      <c r="AM17097" s="93"/>
      <c r="AN17097" s="93"/>
      <c r="AO17097" s="93"/>
    </row>
    <row r="17098" spans="28:41" x14ac:dyDescent="0.55000000000000004">
      <c r="AB17098" s="278" t="s">
        <v>54703</v>
      </c>
      <c r="AC17098" s="279">
        <v>33957.46</v>
      </c>
      <c r="AE17098" s="248" t="s">
        <v>13352</v>
      </c>
      <c r="AF17098" s="249">
        <v>52186.68</v>
      </c>
      <c r="AH17098" s="228" t="s">
        <v>33258</v>
      </c>
      <c r="AI17098" s="229">
        <v>303330.3</v>
      </c>
      <c r="AK17098" s="207" t="s">
        <v>30739</v>
      </c>
      <c r="AL17098" s="208">
        <v>72014</v>
      </c>
      <c r="AM17098" s="93"/>
      <c r="AN17098" s="93"/>
      <c r="AO17098" s="93"/>
    </row>
    <row r="17099" spans="28:41" x14ac:dyDescent="0.55000000000000004">
      <c r="AB17099" s="278" t="s">
        <v>54704</v>
      </c>
      <c r="AC17099" s="279">
        <v>31803.74</v>
      </c>
      <c r="AE17099" s="248" t="s">
        <v>46003</v>
      </c>
      <c r="AF17099" s="249">
        <v>-15713.96</v>
      </c>
      <c r="AH17099" s="228" t="s">
        <v>34697</v>
      </c>
      <c r="AI17099" s="229">
        <v>572.33000000000004</v>
      </c>
      <c r="AK17099" s="207" t="s">
        <v>30740</v>
      </c>
      <c r="AL17099" s="208">
        <v>11379.99</v>
      </c>
      <c r="AM17099" s="93"/>
      <c r="AN17099" s="93"/>
      <c r="AO17099" s="93"/>
    </row>
    <row r="17100" spans="28:41" x14ac:dyDescent="0.55000000000000004">
      <c r="AB17100" s="278" t="s">
        <v>56897</v>
      </c>
      <c r="AC17100" s="279">
        <v>17625.25</v>
      </c>
      <c r="AE17100" s="248" t="s">
        <v>40745</v>
      </c>
      <c r="AF17100" s="249">
        <v>8619.5</v>
      </c>
      <c r="AH17100" s="228" t="s">
        <v>17229</v>
      </c>
      <c r="AI17100" s="229">
        <v>93274.19</v>
      </c>
      <c r="AK17100" s="207" t="s">
        <v>30741</v>
      </c>
      <c r="AL17100" s="208">
        <v>122061.51</v>
      </c>
      <c r="AM17100" s="93"/>
      <c r="AN17100" s="93"/>
      <c r="AO17100" s="93"/>
    </row>
    <row r="17101" spans="28:41" x14ac:dyDescent="0.55000000000000004">
      <c r="AB17101" s="278" t="s">
        <v>54707</v>
      </c>
      <c r="AC17101" s="279">
        <v>20472.41</v>
      </c>
      <c r="AE17101" s="248" t="s">
        <v>18370</v>
      </c>
      <c r="AF17101" s="249">
        <v>845.2</v>
      </c>
      <c r="AH17101" s="228" t="s">
        <v>33259</v>
      </c>
      <c r="AI17101" s="229">
        <v>7029.7</v>
      </c>
      <c r="AK17101" s="207" t="s">
        <v>14579</v>
      </c>
      <c r="AL17101" s="208">
        <v>3575281.49</v>
      </c>
      <c r="AM17101" s="93"/>
      <c r="AN17101" s="93"/>
      <c r="AO17101" s="93"/>
    </row>
    <row r="17102" spans="28:41" x14ac:dyDescent="0.55000000000000004">
      <c r="AB17102" s="278" t="s">
        <v>54708</v>
      </c>
      <c r="AC17102" s="279">
        <v>696479.42</v>
      </c>
      <c r="AE17102" s="248" t="s">
        <v>18371</v>
      </c>
      <c r="AF17102" s="249">
        <v>95.84</v>
      </c>
      <c r="AH17102" s="228" t="s">
        <v>54252</v>
      </c>
      <c r="AI17102" s="229">
        <v>25000</v>
      </c>
      <c r="AK17102" s="207" t="s">
        <v>30742</v>
      </c>
      <c r="AL17102" s="208">
        <v>48404.06</v>
      </c>
      <c r="AM17102" s="93"/>
      <c r="AN17102" s="93"/>
      <c r="AO17102" s="93"/>
    </row>
    <row r="17103" spans="28:41" x14ac:dyDescent="0.55000000000000004">
      <c r="AB17103" s="278" t="s">
        <v>54709</v>
      </c>
      <c r="AC17103" s="279">
        <v>38403.360000000001</v>
      </c>
      <c r="AE17103" s="248" t="s">
        <v>18372</v>
      </c>
      <c r="AF17103" s="249">
        <v>300</v>
      </c>
      <c r="AH17103" s="228" t="s">
        <v>31781</v>
      </c>
      <c r="AI17103" s="229">
        <v>29974.07</v>
      </c>
      <c r="AK17103" s="207" t="s">
        <v>14580</v>
      </c>
      <c r="AL17103" s="208">
        <v>2943313.02</v>
      </c>
      <c r="AM17103" s="93"/>
      <c r="AN17103" s="93"/>
      <c r="AO17103" s="93"/>
    </row>
    <row r="17104" spans="28:41" x14ac:dyDescent="0.55000000000000004">
      <c r="AB17104" s="278" t="s">
        <v>49492</v>
      </c>
      <c r="AC17104" s="279">
        <v>181217.1</v>
      </c>
      <c r="AE17104" s="248" t="s">
        <v>39033</v>
      </c>
      <c r="AF17104" s="249">
        <v>72516.28</v>
      </c>
      <c r="AH17104" s="228" t="s">
        <v>33260</v>
      </c>
      <c r="AI17104" s="229">
        <v>22231.38</v>
      </c>
      <c r="AK17104" s="207" t="s">
        <v>30743</v>
      </c>
      <c r="AL17104" s="208">
        <v>1903223.27</v>
      </c>
      <c r="AM17104" s="93"/>
      <c r="AN17104" s="93"/>
      <c r="AO17104" s="93"/>
    </row>
    <row r="17105" spans="28:41" x14ac:dyDescent="0.55000000000000004">
      <c r="AB17105" s="278" t="s">
        <v>55699</v>
      </c>
      <c r="AC17105" s="279">
        <v>612.11</v>
      </c>
      <c r="AE17105" s="248" t="s">
        <v>62877</v>
      </c>
      <c r="AF17105" s="249">
        <v>1754.67</v>
      </c>
      <c r="AH17105" s="228" t="s">
        <v>17231</v>
      </c>
      <c r="AI17105" s="229">
        <v>15</v>
      </c>
      <c r="AK17105" s="207" t="s">
        <v>30744</v>
      </c>
      <c r="AL17105" s="208">
        <v>976755.27</v>
      </c>
      <c r="AM17105" s="93"/>
      <c r="AN17105" s="93"/>
      <c r="AO17105" s="93"/>
    </row>
    <row r="17106" spans="28:41" x14ac:dyDescent="0.55000000000000004">
      <c r="AB17106" s="278" t="s">
        <v>49493</v>
      </c>
      <c r="AC17106" s="279">
        <v>155641.85</v>
      </c>
      <c r="AE17106" s="248" t="s">
        <v>34856</v>
      </c>
      <c r="AF17106" s="249">
        <v>740585.1</v>
      </c>
      <c r="AH17106" s="228" t="s">
        <v>33261</v>
      </c>
      <c r="AI17106" s="229">
        <v>4933521.82</v>
      </c>
      <c r="AK17106" s="207" t="s">
        <v>30745</v>
      </c>
      <c r="AL17106" s="208">
        <v>618997.15</v>
      </c>
      <c r="AM17106" s="93"/>
      <c r="AN17106" s="93"/>
      <c r="AO17106" s="93"/>
    </row>
    <row r="17107" spans="28:41" x14ac:dyDescent="0.55000000000000004">
      <c r="AB17107" s="278" t="s">
        <v>49494</v>
      </c>
      <c r="AC17107" s="279">
        <v>354683.57</v>
      </c>
      <c r="AE17107" s="248" t="s">
        <v>33358</v>
      </c>
      <c r="AF17107" s="249">
        <v>103661.92</v>
      </c>
      <c r="AH17107" s="228" t="s">
        <v>40729</v>
      </c>
      <c r="AI17107" s="229">
        <v>5041.1400000000003</v>
      </c>
      <c r="AK17107" s="207" t="s">
        <v>30746</v>
      </c>
      <c r="AL17107" s="208">
        <v>744228.74</v>
      </c>
      <c r="AM17107" s="93"/>
      <c r="AN17107" s="93"/>
      <c r="AO17107" s="93"/>
    </row>
    <row r="17108" spans="28:41" x14ac:dyDescent="0.55000000000000004">
      <c r="AB17108" s="278" t="s">
        <v>54710</v>
      </c>
      <c r="AC17108" s="279">
        <v>370.74</v>
      </c>
      <c r="AE17108" s="248" t="s">
        <v>34857</v>
      </c>
      <c r="AF17108" s="249">
        <v>245878.19</v>
      </c>
      <c r="AH17108" s="228" t="s">
        <v>17233</v>
      </c>
      <c r="AI17108" s="229">
        <v>64294.5</v>
      </c>
      <c r="AK17108" s="207" t="s">
        <v>30747</v>
      </c>
      <c r="AL17108" s="208">
        <v>2400</v>
      </c>
      <c r="AM17108" s="93"/>
      <c r="AN17108" s="93"/>
      <c r="AO17108" s="93"/>
    </row>
    <row r="17109" spans="28:41" x14ac:dyDescent="0.55000000000000004">
      <c r="AB17109" s="278" t="s">
        <v>54711</v>
      </c>
      <c r="AC17109" s="279">
        <v>165.71</v>
      </c>
      <c r="AE17109" s="248" t="s">
        <v>48444</v>
      </c>
      <c r="AF17109" s="249">
        <v>51079.839999999997</v>
      </c>
      <c r="AH17109" s="228" t="s">
        <v>13218</v>
      </c>
      <c r="AI17109" s="229">
        <v>596168.82999999996</v>
      </c>
      <c r="AK17109" s="207" t="s">
        <v>14581</v>
      </c>
      <c r="AL17109" s="208">
        <v>1459428.83</v>
      </c>
      <c r="AM17109" s="93"/>
      <c r="AN17109" s="93"/>
      <c r="AO17109" s="93"/>
    </row>
    <row r="17110" spans="28:41" x14ac:dyDescent="0.55000000000000004">
      <c r="AB17110" s="278" t="s">
        <v>50841</v>
      </c>
      <c r="AC17110" s="279">
        <v>5590.03</v>
      </c>
      <c r="AE17110" s="248" t="s">
        <v>18415</v>
      </c>
      <c r="AF17110" s="249">
        <v>57537.87</v>
      </c>
      <c r="AH17110" s="228" t="s">
        <v>17235</v>
      </c>
      <c r="AI17110" s="229">
        <v>457949.49</v>
      </c>
      <c r="AK17110" s="207" t="s">
        <v>30748</v>
      </c>
      <c r="AL17110" s="208">
        <v>834300</v>
      </c>
      <c r="AM17110" s="93"/>
      <c r="AN17110" s="93"/>
      <c r="AO17110" s="93"/>
    </row>
    <row r="17111" spans="28:41" x14ac:dyDescent="0.55000000000000004">
      <c r="AB17111" s="278" t="s">
        <v>49495</v>
      </c>
      <c r="AC17111" s="279">
        <v>1248523.24</v>
      </c>
      <c r="AE17111" s="248" t="s">
        <v>33360</v>
      </c>
      <c r="AF17111" s="249">
        <v>22808</v>
      </c>
      <c r="AH17111" s="228" t="s">
        <v>17236</v>
      </c>
      <c r="AI17111" s="229">
        <v>207420.97</v>
      </c>
      <c r="AK17111" s="207" t="s">
        <v>30749</v>
      </c>
      <c r="AL17111" s="208">
        <v>42230.8</v>
      </c>
      <c r="AM17111" s="93"/>
      <c r="AN17111" s="93"/>
      <c r="AO17111" s="93"/>
    </row>
    <row r="17112" spans="28:41" x14ac:dyDescent="0.55000000000000004">
      <c r="AB17112" s="278" t="s">
        <v>50842</v>
      </c>
      <c r="AC17112" s="279">
        <v>93866.8</v>
      </c>
      <c r="AE17112" s="248" t="s">
        <v>34860</v>
      </c>
      <c r="AF17112" s="249">
        <v>22561.34</v>
      </c>
      <c r="AH17112" s="228" t="s">
        <v>17237</v>
      </c>
      <c r="AI17112" s="229">
        <v>31652.67</v>
      </c>
      <c r="AK17112" s="207" t="s">
        <v>30750</v>
      </c>
      <c r="AL17112" s="208">
        <v>30379.88</v>
      </c>
      <c r="AM17112" s="93"/>
      <c r="AN17112" s="93"/>
      <c r="AO17112" s="93"/>
    </row>
    <row r="17113" spans="28:41" x14ac:dyDescent="0.55000000000000004">
      <c r="AB17113" s="278" t="s">
        <v>54712</v>
      </c>
      <c r="AC17113" s="279">
        <v>134004.74</v>
      </c>
      <c r="AE17113" s="248" t="s">
        <v>43187</v>
      </c>
      <c r="AF17113" s="249">
        <v>801</v>
      </c>
      <c r="AH17113" s="228" t="s">
        <v>17238</v>
      </c>
      <c r="AI17113" s="229">
        <v>691283.1</v>
      </c>
      <c r="AK17113" s="207" t="s">
        <v>30751</v>
      </c>
      <c r="AL17113" s="208">
        <v>5021.0200000000004</v>
      </c>
      <c r="AM17113" s="93"/>
      <c r="AN17113" s="93"/>
      <c r="AO17113" s="93"/>
    </row>
    <row r="17114" spans="28:41" x14ac:dyDescent="0.55000000000000004">
      <c r="AB17114" s="278" t="s">
        <v>54713</v>
      </c>
      <c r="AC17114" s="279">
        <v>1470.39</v>
      </c>
      <c r="AE17114" s="248" t="s">
        <v>58757</v>
      </c>
      <c r="AF17114" s="249">
        <v>344.18</v>
      </c>
      <c r="AH17114" s="228" t="s">
        <v>17239</v>
      </c>
      <c r="AI17114" s="229">
        <v>30658.45</v>
      </c>
      <c r="AK17114" s="207" t="s">
        <v>14582</v>
      </c>
      <c r="AL17114" s="208">
        <v>1068614.23</v>
      </c>
      <c r="AM17114" s="93"/>
      <c r="AN17114" s="93"/>
      <c r="AO17114" s="93"/>
    </row>
    <row r="17115" spans="28:41" x14ac:dyDescent="0.55000000000000004">
      <c r="AB17115" s="278" t="s">
        <v>50843</v>
      </c>
      <c r="AC17115" s="279">
        <v>164743.72</v>
      </c>
      <c r="AE17115" s="248" t="s">
        <v>13360</v>
      </c>
      <c r="AF17115" s="249">
        <v>7889.29</v>
      </c>
      <c r="AH17115" s="228" t="s">
        <v>49331</v>
      </c>
      <c r="AI17115" s="229">
        <v>4428.72</v>
      </c>
      <c r="AK17115" s="207" t="s">
        <v>14583</v>
      </c>
      <c r="AL17115" s="208">
        <v>7293556.0700000003</v>
      </c>
      <c r="AM17115" s="93"/>
      <c r="AN17115" s="93"/>
      <c r="AO17115" s="93"/>
    </row>
    <row r="17116" spans="28:41" x14ac:dyDescent="0.55000000000000004">
      <c r="AB17116" s="278" t="s">
        <v>49497</v>
      </c>
      <c r="AC17116" s="279">
        <v>182933.03</v>
      </c>
      <c r="AE17116" s="248" t="s">
        <v>33361</v>
      </c>
      <c r="AF17116" s="249">
        <v>15000</v>
      </c>
      <c r="AH17116" s="228" t="s">
        <v>54253</v>
      </c>
      <c r="AI17116" s="229">
        <v>49047.71</v>
      </c>
      <c r="AK17116" s="207" t="s">
        <v>30752</v>
      </c>
      <c r="AL17116" s="208">
        <v>189300</v>
      </c>
      <c r="AM17116" s="93"/>
      <c r="AN17116" s="93"/>
      <c r="AO17116" s="93"/>
    </row>
    <row r="17117" spans="28:41" x14ac:dyDescent="0.55000000000000004">
      <c r="AB17117" s="278" t="s">
        <v>49498</v>
      </c>
      <c r="AC17117" s="279">
        <v>285137.12</v>
      </c>
      <c r="AE17117" s="248" t="s">
        <v>40746</v>
      </c>
      <c r="AF17117" s="249">
        <v>7988.46</v>
      </c>
      <c r="AH17117" s="228" t="s">
        <v>17240</v>
      </c>
      <c r="AI17117" s="229">
        <v>1058.7</v>
      </c>
      <c r="AK17117" s="207" t="s">
        <v>30753</v>
      </c>
      <c r="AL17117" s="208">
        <v>7617.48</v>
      </c>
      <c r="AM17117" s="93"/>
      <c r="AN17117" s="93"/>
      <c r="AO17117" s="93"/>
    </row>
    <row r="17118" spans="28:41" x14ac:dyDescent="0.55000000000000004">
      <c r="AB17118" s="278" t="s">
        <v>54714</v>
      </c>
      <c r="AC17118" s="279">
        <v>48458.1</v>
      </c>
      <c r="AE17118" s="248" t="s">
        <v>18417</v>
      </c>
      <c r="AF17118" s="249">
        <v>7200</v>
      </c>
      <c r="AH17118" s="228" t="s">
        <v>40730</v>
      </c>
      <c r="AI17118" s="229">
        <v>27512.09</v>
      </c>
      <c r="AK17118" s="207" t="s">
        <v>14584</v>
      </c>
      <c r="AL17118" s="208">
        <v>1243824.6000000001</v>
      </c>
      <c r="AM17118" s="93"/>
      <c r="AN17118" s="93"/>
      <c r="AO17118" s="93"/>
    </row>
    <row r="17119" spans="28:41" x14ac:dyDescent="0.55000000000000004">
      <c r="AB17119" s="278" t="s">
        <v>69573</v>
      </c>
      <c r="AC17119" s="279">
        <v>-16994.32</v>
      </c>
      <c r="AE17119" s="248" t="s">
        <v>18418</v>
      </c>
      <c r="AF17119" s="249">
        <v>97834.45</v>
      </c>
      <c r="AH17119" s="228" t="s">
        <v>17241</v>
      </c>
      <c r="AI17119" s="229">
        <v>798148.05</v>
      </c>
      <c r="AK17119" s="207" t="s">
        <v>30754</v>
      </c>
      <c r="AL17119" s="208">
        <v>125953.87</v>
      </c>
      <c r="AM17119" s="93"/>
      <c r="AN17119" s="93"/>
      <c r="AO17119" s="93"/>
    </row>
    <row r="17120" spans="28:41" x14ac:dyDescent="0.55000000000000004">
      <c r="AB17120" s="278" t="s">
        <v>47674</v>
      </c>
      <c r="AC17120" s="279">
        <v>1396155.12</v>
      </c>
      <c r="AE17120" s="248" t="s">
        <v>18419</v>
      </c>
      <c r="AF17120" s="249">
        <v>2122.5700000000002</v>
      </c>
      <c r="AH17120" s="228" t="s">
        <v>13219</v>
      </c>
      <c r="AI17120" s="229">
        <v>380387.01</v>
      </c>
      <c r="AK17120" s="207" t="s">
        <v>14585</v>
      </c>
      <c r="AL17120" s="208">
        <v>3932553.36</v>
      </c>
      <c r="AM17120" s="93"/>
      <c r="AN17120" s="93"/>
      <c r="AO17120" s="93"/>
    </row>
    <row r="17121" spans="28:41" x14ac:dyDescent="0.55000000000000004">
      <c r="AB17121" s="278" t="s">
        <v>49499</v>
      </c>
      <c r="AC17121" s="279">
        <v>62399.83</v>
      </c>
      <c r="AE17121" s="248" t="s">
        <v>13362</v>
      </c>
      <c r="AF17121" s="249">
        <v>104892.38</v>
      </c>
      <c r="AH17121" s="228" t="s">
        <v>50611</v>
      </c>
      <c r="AI17121" s="229">
        <v>4259.4399999999996</v>
      </c>
      <c r="AK17121" s="207" t="s">
        <v>14586</v>
      </c>
      <c r="AL17121" s="208">
        <v>7619443.1699999999</v>
      </c>
      <c r="AM17121" s="93"/>
      <c r="AN17121" s="93"/>
      <c r="AO17121" s="93"/>
    </row>
    <row r="17122" spans="28:41" x14ac:dyDescent="0.55000000000000004">
      <c r="AB17122" s="278" t="s">
        <v>50845</v>
      </c>
      <c r="AC17122" s="279">
        <v>16723.97</v>
      </c>
      <c r="AE17122" s="248" t="s">
        <v>13363</v>
      </c>
      <c r="AF17122" s="249">
        <v>333103.21000000002</v>
      </c>
      <c r="AH17122" s="228" t="s">
        <v>17242</v>
      </c>
      <c r="AI17122" s="229">
        <v>656988.66</v>
      </c>
      <c r="AK17122" s="207" t="s">
        <v>30755</v>
      </c>
      <c r="AL17122" s="208">
        <v>3221.86</v>
      </c>
      <c r="AM17122" s="93"/>
      <c r="AN17122" s="93"/>
      <c r="AO17122" s="93"/>
    </row>
    <row r="17123" spans="28:41" x14ac:dyDescent="0.55000000000000004">
      <c r="AB17123" s="278" t="s">
        <v>56898</v>
      </c>
      <c r="AC17123" s="279">
        <v>6031.56</v>
      </c>
      <c r="AE17123" s="248" t="s">
        <v>33362</v>
      </c>
      <c r="AF17123" s="249">
        <v>142209.24</v>
      </c>
      <c r="AH17123" s="228" t="s">
        <v>17243</v>
      </c>
      <c r="AI17123" s="229">
        <v>37920.32</v>
      </c>
      <c r="AK17123" s="207" t="s">
        <v>14587</v>
      </c>
      <c r="AL17123" s="208">
        <v>3091586.41</v>
      </c>
      <c r="AM17123" s="93"/>
      <c r="AN17123" s="93"/>
      <c r="AO17123" s="93"/>
    </row>
    <row r="17124" spans="28:41" x14ac:dyDescent="0.55000000000000004">
      <c r="AB17124" s="278" t="s">
        <v>54716</v>
      </c>
      <c r="AC17124" s="279">
        <v>20486.189999999999</v>
      </c>
      <c r="AE17124" s="248" t="s">
        <v>18420</v>
      </c>
      <c r="AF17124" s="249">
        <v>36959.56</v>
      </c>
      <c r="AH17124" s="228" t="s">
        <v>13220</v>
      </c>
      <c r="AI17124" s="229">
        <v>43895.4</v>
      </c>
      <c r="AK17124" s="207" t="s">
        <v>30756</v>
      </c>
      <c r="AL17124" s="208">
        <v>126982.72</v>
      </c>
      <c r="AM17124" s="93"/>
      <c r="AN17124" s="93"/>
      <c r="AO17124" s="93"/>
    </row>
    <row r="17125" spans="28:41" x14ac:dyDescent="0.55000000000000004">
      <c r="AB17125" s="278" t="s">
        <v>50846</v>
      </c>
      <c r="AC17125" s="279">
        <v>156007.67000000001</v>
      </c>
      <c r="AE17125" s="248" t="s">
        <v>18421</v>
      </c>
      <c r="AF17125" s="249">
        <v>5478.71</v>
      </c>
      <c r="AH17125" s="228" t="s">
        <v>47456</v>
      </c>
      <c r="AI17125" s="229">
        <v>13354.94</v>
      </c>
      <c r="AK17125" s="207" t="s">
        <v>30757</v>
      </c>
      <c r="AL17125" s="208">
        <v>77.010000000000005</v>
      </c>
      <c r="AM17125" s="93"/>
      <c r="AN17125" s="93"/>
      <c r="AO17125" s="93"/>
    </row>
    <row r="17126" spans="28:41" x14ac:dyDescent="0.55000000000000004">
      <c r="AB17126" s="278" t="s">
        <v>49500</v>
      </c>
      <c r="AC17126" s="279">
        <v>239446.98</v>
      </c>
      <c r="AE17126" s="248" t="s">
        <v>62352</v>
      </c>
      <c r="AF17126" s="249">
        <v>90</v>
      </c>
      <c r="AH17126" s="228" t="s">
        <v>17254</v>
      </c>
      <c r="AI17126" s="229">
        <v>56939.82</v>
      </c>
      <c r="AK17126" s="207" t="s">
        <v>30758</v>
      </c>
      <c r="AL17126" s="208">
        <v>28.28</v>
      </c>
      <c r="AM17126" s="93"/>
      <c r="AN17126" s="93"/>
      <c r="AO17126" s="93"/>
    </row>
    <row r="17127" spans="28:41" x14ac:dyDescent="0.55000000000000004">
      <c r="AB17127" s="278" t="s">
        <v>54717</v>
      </c>
      <c r="AC17127" s="279">
        <v>-12964.73</v>
      </c>
      <c r="AE17127" s="248" t="s">
        <v>36178</v>
      </c>
      <c r="AF17127" s="249">
        <v>5040.66</v>
      </c>
      <c r="AH17127" s="228" t="s">
        <v>47457</v>
      </c>
      <c r="AI17127" s="229">
        <v>13680</v>
      </c>
      <c r="AK17127" s="207" t="s">
        <v>14588</v>
      </c>
      <c r="AL17127" s="208">
        <v>16810764.34</v>
      </c>
      <c r="AM17127" s="93"/>
      <c r="AN17127" s="93"/>
      <c r="AO17127" s="93"/>
    </row>
    <row r="17128" spans="28:41" x14ac:dyDescent="0.55000000000000004">
      <c r="AB17128" s="278" t="s">
        <v>61141</v>
      </c>
      <c r="AC17128" s="279">
        <v>42251.3</v>
      </c>
      <c r="AE17128" s="248" t="s">
        <v>63478</v>
      </c>
      <c r="AF17128" s="249">
        <v>311.19</v>
      </c>
      <c r="AH17128" s="228" t="s">
        <v>40731</v>
      </c>
      <c r="AI17128" s="229">
        <v>11111.1</v>
      </c>
      <c r="AK17128" s="207" t="s">
        <v>14589</v>
      </c>
      <c r="AL17128" s="208">
        <v>604136.54</v>
      </c>
      <c r="AM17128" s="93"/>
      <c r="AN17128" s="93"/>
      <c r="AO17128" s="93"/>
    </row>
    <row r="17129" spans="28:41" x14ac:dyDescent="0.55000000000000004">
      <c r="AB17129" s="278" t="s">
        <v>50847</v>
      </c>
      <c r="AC17129" s="279">
        <v>7820.12</v>
      </c>
      <c r="AE17129" s="248" t="s">
        <v>18423</v>
      </c>
      <c r="AF17129" s="249">
        <v>111391.81</v>
      </c>
      <c r="AH17129" s="228" t="s">
        <v>43173</v>
      </c>
      <c r="AI17129" s="229">
        <v>151563.35999999999</v>
      </c>
      <c r="AK17129" s="207" t="s">
        <v>30759</v>
      </c>
      <c r="AL17129" s="208">
        <v>59015.45</v>
      </c>
      <c r="AM17129" s="93"/>
      <c r="AN17129" s="93"/>
      <c r="AO17129" s="93"/>
    </row>
    <row r="17130" spans="28:41" x14ac:dyDescent="0.55000000000000004">
      <c r="AB17130" s="278" t="s">
        <v>55700</v>
      </c>
      <c r="AC17130" s="279">
        <v>-6909.98</v>
      </c>
      <c r="AE17130" s="248" t="s">
        <v>55589</v>
      </c>
      <c r="AF17130" s="249">
        <v>-0.01</v>
      </c>
      <c r="AH17130" s="228" t="s">
        <v>17255</v>
      </c>
      <c r="AI17130" s="229">
        <v>17600.79</v>
      </c>
      <c r="AK17130" s="207" t="s">
        <v>30760</v>
      </c>
      <c r="AL17130" s="208">
        <v>615930.57999999996</v>
      </c>
      <c r="AM17130" s="93"/>
      <c r="AN17130" s="93"/>
      <c r="AO17130" s="93"/>
    </row>
    <row r="17131" spans="28:41" x14ac:dyDescent="0.55000000000000004">
      <c r="AB17131" s="278" t="s">
        <v>31000</v>
      </c>
      <c r="AC17131" s="279">
        <v>411359.42</v>
      </c>
      <c r="AE17131" s="248" t="s">
        <v>13364</v>
      </c>
      <c r="AF17131" s="249">
        <v>71.33</v>
      </c>
      <c r="AH17131" s="228" t="s">
        <v>31789</v>
      </c>
      <c r="AI17131" s="229">
        <v>1000</v>
      </c>
      <c r="AK17131" s="207" t="s">
        <v>14590</v>
      </c>
      <c r="AL17131" s="208">
        <v>399289.63</v>
      </c>
      <c r="AM17131" s="93"/>
      <c r="AN17131" s="93"/>
      <c r="AO17131" s="93"/>
    </row>
    <row r="17132" spans="28:41" x14ac:dyDescent="0.55000000000000004">
      <c r="AB17132" s="278" t="s">
        <v>34366</v>
      </c>
      <c r="AC17132" s="279">
        <v>7292774.3899999997</v>
      </c>
      <c r="AE17132" s="248" t="s">
        <v>65110</v>
      </c>
      <c r="AF17132" s="249">
        <v>300013.05</v>
      </c>
      <c r="AH17132" s="228" t="s">
        <v>17257</v>
      </c>
      <c r="AI17132" s="229">
        <v>9934.5499999999993</v>
      </c>
      <c r="AK17132" s="207" t="s">
        <v>30761</v>
      </c>
      <c r="AL17132" s="208">
        <v>140758.75</v>
      </c>
      <c r="AM17132" s="93"/>
      <c r="AN17132" s="93"/>
      <c r="AO17132" s="93"/>
    </row>
    <row r="17133" spans="28:41" x14ac:dyDescent="0.55000000000000004">
      <c r="AB17133" s="278" t="s">
        <v>34367</v>
      </c>
      <c r="AC17133" s="279">
        <v>347291.88</v>
      </c>
      <c r="AE17133" s="248" t="s">
        <v>18424</v>
      </c>
      <c r="AF17133" s="249">
        <v>53476.81</v>
      </c>
      <c r="AH17133" s="228" t="s">
        <v>17279</v>
      </c>
      <c r="AI17133" s="229">
        <v>36817</v>
      </c>
      <c r="AK17133" s="207" t="s">
        <v>14591</v>
      </c>
      <c r="AL17133" s="208">
        <v>18986.25</v>
      </c>
      <c r="AM17133" s="93"/>
      <c r="AN17133" s="93"/>
      <c r="AO17133" s="93"/>
    </row>
    <row r="17134" spans="28:41" x14ac:dyDescent="0.55000000000000004">
      <c r="AB17134" s="278" t="s">
        <v>31001</v>
      </c>
      <c r="AC17134" s="279">
        <v>4493423.2300000004</v>
      </c>
      <c r="AE17134" s="248" t="s">
        <v>18426</v>
      </c>
      <c r="AF17134" s="249">
        <v>425988.45</v>
      </c>
      <c r="AH17134" s="228" t="s">
        <v>47458</v>
      </c>
      <c r="AI17134" s="229">
        <v>47951.96</v>
      </c>
      <c r="AK17134" s="207" t="s">
        <v>30762</v>
      </c>
      <c r="AL17134" s="208">
        <v>1473545.67</v>
      </c>
      <c r="AM17134" s="93"/>
      <c r="AN17134" s="93"/>
      <c r="AO17134" s="93"/>
    </row>
    <row r="17135" spans="28:41" x14ac:dyDescent="0.55000000000000004">
      <c r="AB17135" s="278" t="s">
        <v>35890</v>
      </c>
      <c r="AC17135" s="279">
        <v>498070.38</v>
      </c>
      <c r="AE17135" s="248" t="s">
        <v>65111</v>
      </c>
      <c r="AF17135" s="249">
        <v>-425.77</v>
      </c>
      <c r="AH17135" s="228" t="s">
        <v>50612</v>
      </c>
      <c r="AI17135" s="229">
        <v>6125.04</v>
      </c>
      <c r="AK17135" s="207" t="s">
        <v>14592</v>
      </c>
      <c r="AL17135" s="208">
        <v>343882.84</v>
      </c>
      <c r="AM17135" s="93"/>
      <c r="AN17135" s="93"/>
      <c r="AO17135" s="93"/>
    </row>
    <row r="17136" spans="28:41" x14ac:dyDescent="0.55000000000000004">
      <c r="AB17136" s="278" t="s">
        <v>69574</v>
      </c>
      <c r="AC17136" s="279">
        <v>67946.69</v>
      </c>
      <c r="AE17136" s="248" t="s">
        <v>18481</v>
      </c>
      <c r="AF17136" s="249">
        <v>7322.58</v>
      </c>
      <c r="AH17136" s="228" t="s">
        <v>45985</v>
      </c>
      <c r="AI17136" s="229">
        <v>143671.85999999999</v>
      </c>
      <c r="AK17136" s="207" t="s">
        <v>30763</v>
      </c>
      <c r="AL17136" s="208">
        <v>957282.71</v>
      </c>
      <c r="AM17136" s="93"/>
      <c r="AN17136" s="93"/>
      <c r="AO17136" s="93"/>
    </row>
    <row r="17137" spans="28:41" x14ac:dyDescent="0.55000000000000004">
      <c r="AB17137" s="278" t="s">
        <v>31002</v>
      </c>
      <c r="AC17137" s="279">
        <v>67952283.430000007</v>
      </c>
      <c r="AE17137" s="248" t="s">
        <v>18482</v>
      </c>
      <c r="AF17137" s="249">
        <v>90704.35</v>
      </c>
      <c r="AH17137" s="228" t="s">
        <v>17280</v>
      </c>
      <c r="AI17137" s="229">
        <v>17926.900000000001</v>
      </c>
      <c r="AK17137" s="207" t="s">
        <v>30764</v>
      </c>
      <c r="AL17137" s="208">
        <v>431897.04</v>
      </c>
      <c r="AM17137" s="93"/>
      <c r="AN17137" s="93"/>
      <c r="AO17137" s="93"/>
    </row>
    <row r="17138" spans="28:41" x14ac:dyDescent="0.55000000000000004">
      <c r="AB17138" s="278" t="s">
        <v>36914</v>
      </c>
      <c r="AC17138" s="279">
        <v>23807.919999999998</v>
      </c>
      <c r="AE17138" s="248" t="s">
        <v>33382</v>
      </c>
      <c r="AF17138" s="249">
        <v>597334.81000000006</v>
      </c>
      <c r="AH17138" s="228" t="s">
        <v>17281</v>
      </c>
      <c r="AI17138" s="229">
        <v>807</v>
      </c>
      <c r="AK17138" s="207" t="s">
        <v>30765</v>
      </c>
      <c r="AL17138" s="208">
        <v>90760.69</v>
      </c>
      <c r="AM17138" s="93"/>
      <c r="AN17138" s="93"/>
      <c r="AO17138" s="93"/>
    </row>
    <row r="17139" spans="28:41" x14ac:dyDescent="0.55000000000000004">
      <c r="AB17139" s="278" t="s">
        <v>35891</v>
      </c>
      <c r="AC17139" s="279">
        <v>1421800.88</v>
      </c>
      <c r="AE17139" s="248" t="s">
        <v>34875</v>
      </c>
      <c r="AF17139" s="249">
        <v>391320.01</v>
      </c>
      <c r="AH17139" s="228" t="s">
        <v>50613</v>
      </c>
      <c r="AI17139" s="229">
        <v>20940.009999999998</v>
      </c>
      <c r="AK17139" s="207" t="s">
        <v>30766</v>
      </c>
      <c r="AL17139" s="208">
        <v>109519.69</v>
      </c>
      <c r="AM17139" s="93"/>
      <c r="AN17139" s="93"/>
      <c r="AO17139" s="93"/>
    </row>
    <row r="17140" spans="28:41" x14ac:dyDescent="0.55000000000000004">
      <c r="AB17140" s="278" t="s">
        <v>36915</v>
      </c>
      <c r="AC17140" s="279">
        <v>12634.66</v>
      </c>
      <c r="AE17140" s="248" t="s">
        <v>33383</v>
      </c>
      <c r="AF17140" s="249">
        <v>75980.14</v>
      </c>
      <c r="AH17140" s="228" t="s">
        <v>50614</v>
      </c>
      <c r="AI17140" s="229">
        <v>3284</v>
      </c>
      <c r="AK17140" s="207" t="s">
        <v>30767</v>
      </c>
      <c r="AL17140" s="208">
        <v>50968.03</v>
      </c>
      <c r="AM17140" s="93"/>
      <c r="AN17140" s="93"/>
      <c r="AO17140" s="93"/>
    </row>
    <row r="17141" spans="28:41" x14ac:dyDescent="0.55000000000000004">
      <c r="AB17141" s="278" t="s">
        <v>31003</v>
      </c>
      <c r="AC17141" s="279">
        <v>5125599.2699999996</v>
      </c>
      <c r="AE17141" s="248" t="s">
        <v>18484</v>
      </c>
      <c r="AF17141" s="249">
        <v>56629.14</v>
      </c>
      <c r="AH17141" s="228" t="s">
        <v>17285</v>
      </c>
      <c r="AI17141" s="229">
        <v>803.94</v>
      </c>
      <c r="AK17141" s="207" t="s">
        <v>30768</v>
      </c>
      <c r="AL17141" s="208">
        <v>1619073.54</v>
      </c>
      <c r="AM17141" s="93"/>
      <c r="AN17141" s="93"/>
      <c r="AO17141" s="93"/>
    </row>
    <row r="17142" spans="28:41" x14ac:dyDescent="0.55000000000000004">
      <c r="AB17142" s="278" t="s">
        <v>34368</v>
      </c>
      <c r="AC17142" s="279">
        <v>4830797.9400000004</v>
      </c>
      <c r="AE17142" s="248" t="s">
        <v>18487</v>
      </c>
      <c r="AF17142" s="249">
        <v>16546.78</v>
      </c>
      <c r="AH17142" s="228" t="s">
        <v>43174</v>
      </c>
      <c r="AI17142" s="229">
        <v>69054.789999999994</v>
      </c>
      <c r="AK17142" s="207" t="s">
        <v>14593</v>
      </c>
      <c r="AL17142" s="208">
        <v>190388.13</v>
      </c>
      <c r="AM17142" s="93"/>
      <c r="AN17142" s="93"/>
      <c r="AO17142" s="93"/>
    </row>
    <row r="17143" spans="28:41" x14ac:dyDescent="0.55000000000000004">
      <c r="AB17143" s="278" t="s">
        <v>34412</v>
      </c>
      <c r="AC17143" s="279">
        <v>6945.21</v>
      </c>
      <c r="AE17143" s="248" t="s">
        <v>59972</v>
      </c>
      <c r="AF17143" s="249">
        <v>526</v>
      </c>
      <c r="AH17143" s="228" t="s">
        <v>17301</v>
      </c>
      <c r="AI17143" s="229">
        <v>5614.21</v>
      </c>
      <c r="AK17143" s="207" t="s">
        <v>14594</v>
      </c>
      <c r="AL17143" s="208">
        <v>2111429.48</v>
      </c>
      <c r="AM17143" s="93"/>
      <c r="AN17143" s="93"/>
      <c r="AO17143" s="93"/>
    </row>
    <row r="17144" spans="28:41" x14ac:dyDescent="0.55000000000000004">
      <c r="AB17144" s="278" t="s">
        <v>46270</v>
      </c>
      <c r="AC17144" s="279">
        <v>55796.99</v>
      </c>
      <c r="AE17144" s="248" t="s">
        <v>13370</v>
      </c>
      <c r="AF17144" s="249">
        <v>72707.960000000006</v>
      </c>
      <c r="AH17144" s="228" t="s">
        <v>17302</v>
      </c>
      <c r="AI17144" s="229">
        <v>1768</v>
      </c>
      <c r="AK17144" s="207" t="s">
        <v>14595</v>
      </c>
      <c r="AL17144" s="208">
        <v>2653107.81</v>
      </c>
      <c r="AM17144" s="93"/>
      <c r="AN17144" s="93"/>
      <c r="AO17144" s="93"/>
    </row>
    <row r="17145" spans="28:41" x14ac:dyDescent="0.55000000000000004">
      <c r="AB17145" s="278" t="s">
        <v>31004</v>
      </c>
      <c r="AC17145" s="279">
        <v>37005156.600000001</v>
      </c>
      <c r="AE17145" s="248" t="s">
        <v>61672</v>
      </c>
      <c r="AF17145" s="249">
        <v>413.26</v>
      </c>
      <c r="AH17145" s="228" t="s">
        <v>54254</v>
      </c>
      <c r="AI17145" s="229">
        <v>6411</v>
      </c>
      <c r="AK17145" s="207" t="s">
        <v>30769</v>
      </c>
      <c r="AL17145" s="208">
        <v>1688.11</v>
      </c>
      <c r="AM17145" s="93"/>
      <c r="AN17145" s="93"/>
      <c r="AO17145" s="93"/>
    </row>
    <row r="17146" spans="28:41" x14ac:dyDescent="0.55000000000000004">
      <c r="AB17146" s="278" t="s">
        <v>35892</v>
      </c>
      <c r="AC17146" s="279">
        <v>322445.03999999998</v>
      </c>
      <c r="AE17146" s="248" t="s">
        <v>13371</v>
      </c>
      <c r="AF17146" s="249">
        <v>35162.82</v>
      </c>
      <c r="AH17146" s="228" t="s">
        <v>17306</v>
      </c>
      <c r="AI17146" s="229">
        <v>9684</v>
      </c>
      <c r="AK17146" s="207" t="s">
        <v>30770</v>
      </c>
      <c r="AL17146" s="208">
        <v>101075.44</v>
      </c>
      <c r="AM17146" s="93"/>
      <c r="AN17146" s="93"/>
      <c r="AO17146" s="93"/>
    </row>
    <row r="17147" spans="28:41" x14ac:dyDescent="0.55000000000000004">
      <c r="AB17147" s="278" t="s">
        <v>34370</v>
      </c>
      <c r="AC17147" s="279">
        <v>1411998.13</v>
      </c>
      <c r="AE17147" s="248" t="s">
        <v>18490</v>
      </c>
      <c r="AF17147" s="249">
        <v>44349.59</v>
      </c>
      <c r="AH17147" s="228" t="s">
        <v>47459</v>
      </c>
      <c r="AI17147" s="229">
        <v>7944.24</v>
      </c>
      <c r="AK17147" s="207" t="s">
        <v>30771</v>
      </c>
      <c r="AL17147" s="208">
        <v>2873</v>
      </c>
      <c r="AM17147" s="93"/>
      <c r="AN17147" s="93"/>
      <c r="AO17147" s="93"/>
    </row>
    <row r="17148" spans="28:41" x14ac:dyDescent="0.55000000000000004">
      <c r="AB17148" s="278" t="s">
        <v>40930</v>
      </c>
      <c r="AC17148" s="279">
        <v>45982.27</v>
      </c>
      <c r="AE17148" s="248" t="s">
        <v>33384</v>
      </c>
      <c r="AF17148" s="249">
        <v>5477657.9900000002</v>
      </c>
      <c r="AH17148" s="228" t="s">
        <v>54255</v>
      </c>
      <c r="AI17148" s="229">
        <v>899.2</v>
      </c>
      <c r="AK17148" s="207" t="s">
        <v>14597</v>
      </c>
      <c r="AL17148" s="208">
        <v>4487393.3499999996</v>
      </c>
      <c r="AM17148" s="93"/>
      <c r="AN17148" s="93"/>
      <c r="AO17148" s="93"/>
    </row>
    <row r="17149" spans="28:41" x14ac:dyDescent="0.55000000000000004">
      <c r="AB17149" s="278" t="s">
        <v>31005</v>
      </c>
      <c r="AC17149" s="279">
        <v>18302769.879999999</v>
      </c>
      <c r="AE17149" s="248" t="s">
        <v>40747</v>
      </c>
      <c r="AF17149" s="249">
        <v>189397.78</v>
      </c>
      <c r="AH17149" s="228" t="s">
        <v>48439</v>
      </c>
      <c r="AI17149" s="229">
        <v>101147.14</v>
      </c>
      <c r="AK17149" s="207" t="s">
        <v>14598</v>
      </c>
      <c r="AL17149" s="208">
        <v>34404282.789999999</v>
      </c>
      <c r="AM17149" s="93"/>
      <c r="AN17149" s="93"/>
      <c r="AO17149" s="93"/>
    </row>
    <row r="17150" spans="28:41" x14ac:dyDescent="0.55000000000000004">
      <c r="AB17150" s="278" t="s">
        <v>31006</v>
      </c>
      <c r="AC17150" s="279">
        <v>694698.84</v>
      </c>
      <c r="AE17150" s="248" t="s">
        <v>43190</v>
      </c>
      <c r="AF17150" s="249">
        <v>233174.15</v>
      </c>
      <c r="AH17150" s="228" t="s">
        <v>17374</v>
      </c>
      <c r="AI17150" s="229">
        <v>864322.91</v>
      </c>
      <c r="AK17150" s="207" t="s">
        <v>14599</v>
      </c>
      <c r="AL17150" s="208">
        <v>3039503.3</v>
      </c>
      <c r="AM17150" s="93"/>
      <c r="AN17150" s="93"/>
      <c r="AO17150" s="93"/>
    </row>
    <row r="17151" spans="28:41" x14ac:dyDescent="0.55000000000000004">
      <c r="AB17151" s="278" t="s">
        <v>31007</v>
      </c>
      <c r="AC17151" s="279">
        <v>16656793.25</v>
      </c>
      <c r="AE17151" s="248" t="s">
        <v>54285</v>
      </c>
      <c r="AF17151" s="249">
        <v>26989.97</v>
      </c>
      <c r="AH17151" s="228" t="s">
        <v>36120</v>
      </c>
      <c r="AI17151" s="229">
        <v>50325</v>
      </c>
      <c r="AK17151" s="207" t="s">
        <v>30772</v>
      </c>
      <c r="AL17151" s="208">
        <v>73906.570000000007</v>
      </c>
      <c r="AM17151" s="93"/>
      <c r="AN17151" s="93"/>
      <c r="AO17151" s="93"/>
    </row>
    <row r="17152" spans="28:41" x14ac:dyDescent="0.55000000000000004">
      <c r="AB17152" s="278" t="s">
        <v>31008</v>
      </c>
      <c r="AC17152" s="279">
        <v>21285584.23</v>
      </c>
      <c r="AE17152" s="248" t="s">
        <v>13372</v>
      </c>
      <c r="AF17152" s="249">
        <v>553765.02</v>
      </c>
      <c r="AH17152" s="228" t="s">
        <v>34399</v>
      </c>
      <c r="AI17152" s="229">
        <v>6297.96</v>
      </c>
      <c r="AK17152" s="207" t="s">
        <v>14600</v>
      </c>
      <c r="AL17152" s="208">
        <v>11512686.380000001</v>
      </c>
      <c r="AM17152" s="93"/>
      <c r="AN17152" s="93"/>
      <c r="AO17152" s="93"/>
    </row>
    <row r="17153" spans="28:41" x14ac:dyDescent="0.55000000000000004">
      <c r="AB17153" s="278" t="s">
        <v>31009</v>
      </c>
      <c r="AC17153" s="279">
        <v>148688.03</v>
      </c>
      <c r="AE17153" s="248" t="s">
        <v>18492</v>
      </c>
      <c r="AF17153" s="249">
        <v>427249.44</v>
      </c>
      <c r="AH17153" s="228" t="s">
        <v>47460</v>
      </c>
      <c r="AI17153" s="229">
        <v>1625</v>
      </c>
      <c r="AK17153" s="207" t="s">
        <v>14601</v>
      </c>
      <c r="AL17153" s="208">
        <v>895033.78</v>
      </c>
      <c r="AM17153" s="93"/>
      <c r="AN17153" s="93"/>
      <c r="AO17153" s="93"/>
    </row>
    <row r="17154" spans="28:41" x14ac:dyDescent="0.55000000000000004">
      <c r="AB17154" s="278" t="s">
        <v>34371</v>
      </c>
      <c r="AC17154" s="279">
        <v>593188.74</v>
      </c>
      <c r="AE17154" s="248" t="s">
        <v>18493</v>
      </c>
      <c r="AF17154" s="249">
        <v>87049.95</v>
      </c>
      <c r="AH17154" s="228" t="s">
        <v>17375</v>
      </c>
      <c r="AI17154" s="229">
        <v>59760.02</v>
      </c>
      <c r="AK17154" s="207" t="s">
        <v>14602</v>
      </c>
      <c r="AL17154" s="208">
        <v>8920.3700000000008</v>
      </c>
      <c r="AM17154" s="93"/>
      <c r="AN17154" s="93"/>
      <c r="AO17154" s="93"/>
    </row>
    <row r="17155" spans="28:41" x14ac:dyDescent="0.55000000000000004">
      <c r="AB17155" s="278" t="s">
        <v>31010</v>
      </c>
      <c r="AC17155" s="279">
        <v>11034401.76</v>
      </c>
      <c r="AE17155" s="248" t="s">
        <v>59973</v>
      </c>
      <c r="AF17155" s="249">
        <v>246997</v>
      </c>
      <c r="AH17155" s="228" t="s">
        <v>17376</v>
      </c>
      <c r="AI17155" s="229">
        <v>69090</v>
      </c>
      <c r="AK17155" s="207" t="s">
        <v>30773</v>
      </c>
      <c r="AL17155" s="208">
        <v>50747.72</v>
      </c>
      <c r="AM17155" s="93"/>
      <c r="AN17155" s="93"/>
      <c r="AO17155" s="93"/>
    </row>
    <row r="17156" spans="28:41" x14ac:dyDescent="0.55000000000000004">
      <c r="AB17156" s="278" t="s">
        <v>31011</v>
      </c>
      <c r="AC17156" s="279">
        <v>901176.93</v>
      </c>
      <c r="AE17156" s="248" t="s">
        <v>18494</v>
      </c>
      <c r="AF17156" s="249">
        <v>533665.80000000005</v>
      </c>
      <c r="AH17156" s="228" t="s">
        <v>17378</v>
      </c>
      <c r="AI17156" s="229">
        <v>73279.12</v>
      </c>
      <c r="AK17156" s="207" t="s">
        <v>30774</v>
      </c>
      <c r="AL17156" s="208">
        <v>63140.17</v>
      </c>
      <c r="AM17156" s="93"/>
      <c r="AN17156" s="93"/>
      <c r="AO17156" s="93"/>
    </row>
    <row r="17157" spans="28:41" x14ac:dyDescent="0.55000000000000004">
      <c r="AB17157" s="278" t="s">
        <v>34372</v>
      </c>
      <c r="AC17157" s="279">
        <v>21609737.199999999</v>
      </c>
      <c r="AE17157" s="248" t="s">
        <v>54286</v>
      </c>
      <c r="AF17157" s="249">
        <v>23005.57</v>
      </c>
      <c r="AH17157" s="228" t="s">
        <v>17379</v>
      </c>
      <c r="AI17157" s="229">
        <v>145719.79999999999</v>
      </c>
      <c r="AK17157" s="207" t="s">
        <v>14603</v>
      </c>
      <c r="AL17157" s="208">
        <v>9754773.4800000004</v>
      </c>
      <c r="AM17157" s="93"/>
      <c r="AN17157" s="93"/>
      <c r="AO17157" s="93"/>
    </row>
    <row r="17158" spans="28:41" x14ac:dyDescent="0.55000000000000004">
      <c r="AB17158" s="278" t="s">
        <v>54719</v>
      </c>
      <c r="AC17158" s="279">
        <v>4210.33</v>
      </c>
      <c r="AE17158" s="248" t="s">
        <v>18496</v>
      </c>
      <c r="AF17158" s="249">
        <v>47589.98</v>
      </c>
      <c r="AH17158" s="228" t="s">
        <v>17383</v>
      </c>
      <c r="AI17158" s="229">
        <v>47811.72</v>
      </c>
      <c r="AK17158" s="207" t="s">
        <v>14604</v>
      </c>
      <c r="AL17158" s="208">
        <v>68102024.420000002</v>
      </c>
      <c r="AM17158" s="93"/>
      <c r="AN17158" s="93"/>
      <c r="AO17158" s="93"/>
    </row>
    <row r="17159" spans="28:41" x14ac:dyDescent="0.55000000000000004">
      <c r="AB17159" s="278" t="s">
        <v>31012</v>
      </c>
      <c r="AC17159" s="279">
        <v>5576580.1799999997</v>
      </c>
      <c r="AE17159" s="248" t="s">
        <v>55590</v>
      </c>
      <c r="AF17159" s="249">
        <v>113.2</v>
      </c>
      <c r="AH17159" s="228" t="s">
        <v>13225</v>
      </c>
      <c r="AI17159" s="229">
        <v>36907.11</v>
      </c>
      <c r="AK17159" s="207" t="s">
        <v>30775</v>
      </c>
      <c r="AL17159" s="208">
        <v>-11879.73</v>
      </c>
      <c r="AM17159" s="93"/>
      <c r="AN17159" s="93"/>
      <c r="AO17159" s="93"/>
    </row>
    <row r="17160" spans="28:41" x14ac:dyDescent="0.55000000000000004">
      <c r="AB17160" s="278" t="s">
        <v>31013</v>
      </c>
      <c r="AC17160" s="279">
        <v>4175728.53</v>
      </c>
      <c r="AE17160" s="248" t="s">
        <v>54288</v>
      </c>
      <c r="AF17160" s="249">
        <v>1051</v>
      </c>
      <c r="AH17160" s="228" t="s">
        <v>17384</v>
      </c>
      <c r="AI17160" s="229">
        <v>81439.13</v>
      </c>
      <c r="AK17160" s="207" t="s">
        <v>30776</v>
      </c>
      <c r="AL17160" s="208">
        <v>38736.25</v>
      </c>
      <c r="AM17160" s="93"/>
      <c r="AN17160" s="93"/>
      <c r="AO17160" s="93"/>
    </row>
    <row r="17161" spans="28:41" x14ac:dyDescent="0.55000000000000004">
      <c r="AB17161" s="278" t="s">
        <v>34373</v>
      </c>
      <c r="AC17161" s="279">
        <v>3148090.73</v>
      </c>
      <c r="AE17161" s="248" t="s">
        <v>18499</v>
      </c>
      <c r="AF17161" s="249">
        <v>1539249</v>
      </c>
      <c r="AH17161" s="228" t="s">
        <v>34702</v>
      </c>
      <c r="AI17161" s="229">
        <v>2840923.46</v>
      </c>
      <c r="AK17161" s="207" t="s">
        <v>30777</v>
      </c>
      <c r="AL17161" s="208">
        <v>1268908.56</v>
      </c>
      <c r="AM17161" s="93"/>
      <c r="AN17161" s="93"/>
      <c r="AO17161" s="93"/>
    </row>
    <row r="17162" spans="28:41" x14ac:dyDescent="0.55000000000000004">
      <c r="AB17162" s="278" t="s">
        <v>31014</v>
      </c>
      <c r="AC17162" s="279">
        <v>7086428.5800000001</v>
      </c>
      <c r="AE17162" s="248" t="s">
        <v>18500</v>
      </c>
      <c r="AF17162" s="249">
        <v>668425.23</v>
      </c>
      <c r="AH17162" s="228" t="s">
        <v>17388</v>
      </c>
      <c r="AI17162" s="229">
        <v>162228.71</v>
      </c>
      <c r="AK17162" s="207" t="s">
        <v>14605</v>
      </c>
      <c r="AL17162" s="208">
        <v>2596880.64</v>
      </c>
      <c r="AM17162" s="93"/>
      <c r="AN17162" s="93"/>
      <c r="AO17162" s="93"/>
    </row>
    <row r="17163" spans="28:41" x14ac:dyDescent="0.55000000000000004">
      <c r="AB17163" s="278" t="s">
        <v>36916</v>
      </c>
      <c r="AC17163" s="279">
        <v>502828.14</v>
      </c>
      <c r="AE17163" s="248" t="s">
        <v>18502</v>
      </c>
      <c r="AF17163" s="249">
        <v>1323456.31</v>
      </c>
      <c r="AH17163" s="228" t="s">
        <v>17389</v>
      </c>
      <c r="AI17163" s="229">
        <v>36708.050000000003</v>
      </c>
      <c r="AK17163" s="207" t="s">
        <v>30778</v>
      </c>
      <c r="AL17163" s="208">
        <v>77303</v>
      </c>
      <c r="AM17163" s="93"/>
      <c r="AN17163" s="93"/>
      <c r="AO17163" s="93"/>
    </row>
    <row r="17164" spans="28:41" x14ac:dyDescent="0.55000000000000004">
      <c r="AB17164" s="278" t="s">
        <v>35893</v>
      </c>
      <c r="AC17164" s="279">
        <v>2936526.89</v>
      </c>
      <c r="AE17164" s="248" t="s">
        <v>18503</v>
      </c>
      <c r="AF17164" s="249">
        <v>5224.38</v>
      </c>
      <c r="AH17164" s="228" t="s">
        <v>13226</v>
      </c>
      <c r="AI17164" s="229">
        <v>348065.34</v>
      </c>
      <c r="AK17164" s="207" t="s">
        <v>30779</v>
      </c>
      <c r="AL17164" s="208">
        <v>42500.77</v>
      </c>
      <c r="AM17164" s="93"/>
      <c r="AN17164" s="93"/>
      <c r="AO17164" s="93"/>
    </row>
    <row r="17165" spans="28:41" x14ac:dyDescent="0.55000000000000004">
      <c r="AB17165" s="278" t="s">
        <v>34374</v>
      </c>
      <c r="AC17165" s="279">
        <v>163156.9</v>
      </c>
      <c r="AE17165" s="248" t="s">
        <v>18504</v>
      </c>
      <c r="AF17165" s="249">
        <v>18759.43</v>
      </c>
      <c r="AH17165" s="228" t="s">
        <v>13227</v>
      </c>
      <c r="AI17165" s="229">
        <v>135846.65</v>
      </c>
      <c r="AK17165" s="207" t="s">
        <v>30780</v>
      </c>
      <c r="AL17165" s="208">
        <v>8815.5</v>
      </c>
      <c r="AM17165" s="93"/>
      <c r="AN17165" s="93"/>
      <c r="AO17165" s="93"/>
    </row>
    <row r="17166" spans="28:41" x14ac:dyDescent="0.55000000000000004">
      <c r="AB17166" s="278" t="s">
        <v>40931</v>
      </c>
      <c r="AC17166" s="279">
        <v>28294.57</v>
      </c>
      <c r="AE17166" s="248" t="s">
        <v>18505</v>
      </c>
      <c r="AF17166" s="249">
        <v>244.8</v>
      </c>
      <c r="AH17166" s="228" t="s">
        <v>17390</v>
      </c>
      <c r="AI17166" s="229">
        <v>57849.36</v>
      </c>
      <c r="AK17166" s="207" t="s">
        <v>30781</v>
      </c>
      <c r="AL17166" s="208">
        <v>3500</v>
      </c>
      <c r="AM17166" s="93"/>
      <c r="AN17166" s="93"/>
      <c r="AO17166" s="93"/>
    </row>
    <row r="17167" spans="28:41" x14ac:dyDescent="0.55000000000000004">
      <c r="AB17167" s="278" t="s">
        <v>36917</v>
      </c>
      <c r="AC17167" s="279">
        <v>226385.91</v>
      </c>
      <c r="AE17167" s="248" t="s">
        <v>34877</v>
      </c>
      <c r="AF17167" s="249">
        <v>1540.05</v>
      </c>
      <c r="AH17167" s="228" t="s">
        <v>17391</v>
      </c>
      <c r="AI17167" s="229">
        <v>44779.49</v>
      </c>
      <c r="AK17167" s="207" t="s">
        <v>30782</v>
      </c>
      <c r="AL17167" s="208">
        <v>17903</v>
      </c>
      <c r="AM17167" s="93"/>
      <c r="AN17167" s="93"/>
      <c r="AO17167" s="93"/>
    </row>
    <row r="17168" spans="28:41" x14ac:dyDescent="0.55000000000000004">
      <c r="AB17168" s="278" t="s">
        <v>31015</v>
      </c>
      <c r="AC17168" s="279">
        <v>1901804.41</v>
      </c>
      <c r="AE17168" s="248" t="s">
        <v>61673</v>
      </c>
      <c r="AF17168" s="249">
        <v>606.88</v>
      </c>
      <c r="AH17168" s="228" t="s">
        <v>17392</v>
      </c>
      <c r="AI17168" s="229">
        <v>68321</v>
      </c>
      <c r="AK17168" s="207" t="s">
        <v>30783</v>
      </c>
      <c r="AL17168" s="208">
        <v>22703.279999999999</v>
      </c>
      <c r="AM17168" s="93"/>
      <c r="AN17168" s="93"/>
      <c r="AO17168" s="93"/>
    </row>
    <row r="17169" spans="28:41" x14ac:dyDescent="0.55000000000000004">
      <c r="AB17169" s="278" t="s">
        <v>34375</v>
      </c>
      <c r="AC17169" s="279">
        <v>152846.96</v>
      </c>
      <c r="AE17169" s="248" t="s">
        <v>18508</v>
      </c>
      <c r="AF17169" s="249">
        <v>3933560.3</v>
      </c>
      <c r="AH17169" s="228" t="s">
        <v>33269</v>
      </c>
      <c r="AI17169" s="229">
        <v>135213.03</v>
      </c>
      <c r="AK17169" s="207" t="s">
        <v>30784</v>
      </c>
      <c r="AL17169" s="208">
        <v>38828.769999999997</v>
      </c>
      <c r="AM17169" s="93"/>
      <c r="AN17169" s="93"/>
      <c r="AO17169" s="93"/>
    </row>
    <row r="17170" spans="28:41" x14ac:dyDescent="0.55000000000000004">
      <c r="AB17170" s="278" t="s">
        <v>31016</v>
      </c>
      <c r="AC17170" s="279">
        <v>6673142.6500000004</v>
      </c>
      <c r="AE17170" s="248" t="s">
        <v>18509</v>
      </c>
      <c r="AF17170" s="249">
        <v>-48548.71</v>
      </c>
      <c r="AH17170" s="228" t="s">
        <v>17394</v>
      </c>
      <c r="AI17170" s="229">
        <v>11171.95</v>
      </c>
      <c r="AK17170" s="207" t="s">
        <v>30785</v>
      </c>
      <c r="AL17170" s="208">
        <v>49212.4</v>
      </c>
      <c r="AM17170" s="93"/>
      <c r="AN17170" s="93"/>
      <c r="AO17170" s="93"/>
    </row>
    <row r="17171" spans="28:41" x14ac:dyDescent="0.55000000000000004">
      <c r="AB17171" s="278" t="s">
        <v>31017</v>
      </c>
      <c r="AC17171" s="279">
        <v>460305.22</v>
      </c>
      <c r="AE17171" s="248" t="s">
        <v>43191</v>
      </c>
      <c r="AF17171" s="249">
        <v>132264.79999999999</v>
      </c>
      <c r="AH17171" s="228" t="s">
        <v>17395</v>
      </c>
      <c r="AI17171" s="229">
        <v>12840.94</v>
      </c>
      <c r="AK17171" s="207" t="s">
        <v>30786</v>
      </c>
      <c r="AL17171" s="208">
        <v>10385.969999999999</v>
      </c>
      <c r="AM17171" s="93"/>
      <c r="AN17171" s="93"/>
      <c r="AO17171" s="93"/>
    </row>
    <row r="17172" spans="28:41" x14ac:dyDescent="0.55000000000000004">
      <c r="AB17172" s="278" t="s">
        <v>34376</v>
      </c>
      <c r="AC17172" s="279">
        <v>1112866</v>
      </c>
      <c r="AE17172" s="248" t="s">
        <v>65112</v>
      </c>
      <c r="AF17172" s="249">
        <v>28814.85</v>
      </c>
      <c r="AH17172" s="228" t="s">
        <v>54256</v>
      </c>
      <c r="AI17172" s="229">
        <v>874657.53</v>
      </c>
      <c r="AK17172" s="207" t="s">
        <v>30787</v>
      </c>
      <c r="AL17172" s="208">
        <v>10644.89</v>
      </c>
      <c r="AM17172" s="93"/>
      <c r="AN17172" s="93"/>
      <c r="AO17172" s="93"/>
    </row>
    <row r="17173" spans="28:41" x14ac:dyDescent="0.55000000000000004">
      <c r="AB17173" s="278" t="s">
        <v>31018</v>
      </c>
      <c r="AC17173" s="279">
        <v>126559.14</v>
      </c>
      <c r="AE17173" s="248" t="s">
        <v>34881</v>
      </c>
      <c r="AF17173" s="249">
        <v>20000</v>
      </c>
      <c r="AH17173" s="228" t="s">
        <v>17396</v>
      </c>
      <c r="AI17173" s="229">
        <v>97090.4</v>
      </c>
      <c r="AK17173" s="207" t="s">
        <v>30788</v>
      </c>
      <c r="AL17173" s="208">
        <v>47.49</v>
      </c>
      <c r="AM17173" s="93"/>
      <c r="AN17173" s="93"/>
      <c r="AO17173" s="93"/>
    </row>
    <row r="17174" spans="28:41" x14ac:dyDescent="0.55000000000000004">
      <c r="AB17174" s="278" t="s">
        <v>54720</v>
      </c>
      <c r="AC17174" s="279">
        <v>960</v>
      </c>
      <c r="AE17174" s="248" t="s">
        <v>46007</v>
      </c>
      <c r="AF17174" s="249">
        <v>7839.2</v>
      </c>
      <c r="AH17174" s="228" t="s">
        <v>34703</v>
      </c>
      <c r="AI17174" s="229">
        <v>110310.54</v>
      </c>
      <c r="AK17174" s="207" t="s">
        <v>30789</v>
      </c>
      <c r="AL17174" s="208">
        <v>1096.3800000000001</v>
      </c>
      <c r="AM17174" s="93"/>
      <c r="AN17174" s="93"/>
      <c r="AO17174" s="93"/>
    </row>
    <row r="17175" spans="28:41" x14ac:dyDescent="0.55000000000000004">
      <c r="AB17175" s="278" t="s">
        <v>34377</v>
      </c>
      <c r="AC17175" s="279">
        <v>66692.37</v>
      </c>
      <c r="AE17175" s="248" t="s">
        <v>18575</v>
      </c>
      <c r="AF17175" s="249">
        <v>126508.72</v>
      </c>
      <c r="AH17175" s="228" t="s">
        <v>17397</v>
      </c>
      <c r="AI17175" s="229">
        <v>249936.63</v>
      </c>
      <c r="AK17175" s="207" t="s">
        <v>30790</v>
      </c>
      <c r="AL17175" s="208">
        <v>8.19</v>
      </c>
      <c r="AM17175" s="93"/>
      <c r="AN17175" s="93"/>
      <c r="AO17175" s="93"/>
    </row>
    <row r="17176" spans="28:41" x14ac:dyDescent="0.55000000000000004">
      <c r="AB17176" s="278" t="s">
        <v>31019</v>
      </c>
      <c r="AC17176" s="279">
        <v>45878091</v>
      </c>
      <c r="AE17176" s="248" t="s">
        <v>34882</v>
      </c>
      <c r="AF17176" s="249">
        <v>248497.59</v>
      </c>
      <c r="AH17176" s="228" t="s">
        <v>17398</v>
      </c>
      <c r="AI17176" s="229">
        <v>9467.01</v>
      </c>
      <c r="AK17176" s="207" t="s">
        <v>30791</v>
      </c>
      <c r="AL17176" s="208">
        <v>5.43</v>
      </c>
      <c r="AM17176" s="93"/>
      <c r="AN17176" s="93"/>
      <c r="AO17176" s="93"/>
    </row>
    <row r="17177" spans="28:41" x14ac:dyDescent="0.55000000000000004">
      <c r="AB17177" s="278" t="s">
        <v>31020</v>
      </c>
      <c r="AC17177" s="279">
        <v>23880648.98</v>
      </c>
      <c r="AE17177" s="248" t="s">
        <v>34883</v>
      </c>
      <c r="AF17177" s="249">
        <v>15479.07</v>
      </c>
      <c r="AH17177" s="228" t="s">
        <v>40732</v>
      </c>
      <c r="AI17177" s="229">
        <v>2966.47</v>
      </c>
      <c r="AK17177" s="207" t="s">
        <v>30792</v>
      </c>
      <c r="AL17177" s="208">
        <v>0.24</v>
      </c>
      <c r="AM17177" s="93"/>
      <c r="AN17177" s="93"/>
      <c r="AO17177" s="93"/>
    </row>
    <row r="17178" spans="28:41" x14ac:dyDescent="0.55000000000000004">
      <c r="AB17178" s="278" t="s">
        <v>35894</v>
      </c>
      <c r="AC17178" s="279">
        <v>35000759</v>
      </c>
      <c r="AE17178" s="248" t="s">
        <v>18576</v>
      </c>
      <c r="AF17178" s="249">
        <v>3250</v>
      </c>
      <c r="AH17178" s="228" t="s">
        <v>17399</v>
      </c>
      <c r="AI17178" s="229">
        <v>741656.93</v>
      </c>
      <c r="AK17178" s="207" t="s">
        <v>30793</v>
      </c>
      <c r="AL17178" s="208">
        <v>229089.18</v>
      </c>
      <c r="AM17178" s="93"/>
      <c r="AN17178" s="93"/>
      <c r="AO17178" s="93"/>
    </row>
    <row r="17179" spans="28:41" x14ac:dyDescent="0.55000000000000004">
      <c r="AB17179" s="278" t="s">
        <v>34378</v>
      </c>
      <c r="AC17179" s="279">
        <v>355691.07</v>
      </c>
      <c r="AE17179" s="248" t="s">
        <v>46008</v>
      </c>
      <c r="AF17179" s="249">
        <v>25373.47</v>
      </c>
      <c r="AH17179" s="228" t="s">
        <v>47461</v>
      </c>
      <c r="AI17179" s="229">
        <v>-9593.2999999999993</v>
      </c>
      <c r="AK17179" s="207" t="s">
        <v>30794</v>
      </c>
      <c r="AL17179" s="208">
        <v>6225.29</v>
      </c>
      <c r="AM17179" s="93"/>
      <c r="AN17179" s="93"/>
      <c r="AO17179" s="93"/>
    </row>
    <row r="17180" spans="28:41" x14ac:dyDescent="0.55000000000000004">
      <c r="AB17180" s="278" t="s">
        <v>58131</v>
      </c>
      <c r="AC17180" s="279">
        <v>2725.42</v>
      </c>
      <c r="AE17180" s="248" t="s">
        <v>61674</v>
      </c>
      <c r="AF17180" s="249">
        <v>744.4</v>
      </c>
      <c r="AH17180" s="228" t="s">
        <v>40733</v>
      </c>
      <c r="AI17180" s="229">
        <v>249747.07</v>
      </c>
      <c r="AK17180" s="207" t="s">
        <v>30795</v>
      </c>
      <c r="AL17180" s="208">
        <v>6381.53</v>
      </c>
      <c r="AM17180" s="93"/>
      <c r="AN17180" s="93"/>
      <c r="AO17180" s="93"/>
    </row>
    <row r="17181" spans="28:41" x14ac:dyDescent="0.55000000000000004">
      <c r="AB17181" s="278" t="s">
        <v>35895</v>
      </c>
      <c r="AC17181" s="279">
        <v>159188.03</v>
      </c>
      <c r="AE17181" s="248" t="s">
        <v>13377</v>
      </c>
      <c r="AF17181" s="249">
        <v>22961.15</v>
      </c>
      <c r="AH17181" s="228" t="s">
        <v>17426</v>
      </c>
      <c r="AI17181" s="229">
        <v>122312.54</v>
      </c>
      <c r="AK17181" s="207" t="s">
        <v>30796</v>
      </c>
      <c r="AL17181" s="208">
        <v>694</v>
      </c>
      <c r="AM17181" s="93"/>
      <c r="AN17181" s="93"/>
      <c r="AO17181" s="93"/>
    </row>
    <row r="17182" spans="28:41" x14ac:dyDescent="0.55000000000000004">
      <c r="AB17182" s="278" t="s">
        <v>48597</v>
      </c>
      <c r="AC17182" s="279">
        <v>225209.51</v>
      </c>
      <c r="AE17182" s="248" t="s">
        <v>43193</v>
      </c>
      <c r="AF17182" s="249">
        <v>469213.72</v>
      </c>
      <c r="AH17182" s="228" t="s">
        <v>17427</v>
      </c>
      <c r="AI17182" s="229">
        <v>5059.87</v>
      </c>
      <c r="AK17182" s="207" t="s">
        <v>30797</v>
      </c>
      <c r="AL17182" s="208">
        <v>142747.12</v>
      </c>
      <c r="AM17182" s="93"/>
      <c r="AN17182" s="93"/>
      <c r="AO17182" s="93"/>
    </row>
    <row r="17183" spans="28:41" x14ac:dyDescent="0.55000000000000004">
      <c r="AB17183" s="278" t="s">
        <v>48598</v>
      </c>
      <c r="AC17183" s="279">
        <v>73246.509999999995</v>
      </c>
      <c r="AE17183" s="248" t="s">
        <v>40748</v>
      </c>
      <c r="AF17183" s="249">
        <v>21009.439999999999</v>
      </c>
      <c r="AH17183" s="228" t="s">
        <v>36122</v>
      </c>
      <c r="AI17183" s="229">
        <v>69000.06</v>
      </c>
      <c r="AK17183" s="207" t="s">
        <v>30798</v>
      </c>
      <c r="AL17183" s="208">
        <v>10901</v>
      </c>
      <c r="AM17183" s="93"/>
      <c r="AN17183" s="93"/>
      <c r="AO17183" s="93"/>
    </row>
    <row r="17184" spans="28:41" x14ac:dyDescent="0.55000000000000004">
      <c r="AB17184" s="278" t="s">
        <v>31021</v>
      </c>
      <c r="AC17184" s="279">
        <v>513354.22</v>
      </c>
      <c r="AE17184" s="248" t="s">
        <v>36183</v>
      </c>
      <c r="AF17184" s="249">
        <v>7660</v>
      </c>
      <c r="AH17184" s="228" t="s">
        <v>54257</v>
      </c>
      <c r="AI17184" s="229">
        <v>55000</v>
      </c>
      <c r="AK17184" s="207" t="s">
        <v>30799</v>
      </c>
      <c r="AL17184" s="208">
        <v>120885.15</v>
      </c>
      <c r="AM17184" s="93"/>
      <c r="AN17184" s="93"/>
      <c r="AO17184" s="93"/>
    </row>
    <row r="17185" spans="28:41" x14ac:dyDescent="0.55000000000000004">
      <c r="AB17185" s="278" t="s">
        <v>31022</v>
      </c>
      <c r="AC17185" s="279">
        <v>26049831.969999999</v>
      </c>
      <c r="AE17185" s="248" t="s">
        <v>34884</v>
      </c>
      <c r="AF17185" s="249">
        <v>10250</v>
      </c>
      <c r="AH17185" s="228" t="s">
        <v>45986</v>
      </c>
      <c r="AI17185" s="229">
        <v>71850</v>
      </c>
      <c r="AK17185" s="207" t="s">
        <v>30800</v>
      </c>
      <c r="AL17185" s="208">
        <v>11078.39</v>
      </c>
      <c r="AM17185" s="93"/>
      <c r="AN17185" s="93"/>
      <c r="AO17185" s="93"/>
    </row>
    <row r="17186" spans="28:41" x14ac:dyDescent="0.55000000000000004">
      <c r="AB17186" s="278" t="s">
        <v>35896</v>
      </c>
      <c r="AC17186" s="279">
        <v>83850</v>
      </c>
      <c r="AE17186" s="248" t="s">
        <v>18577</v>
      </c>
      <c r="AF17186" s="249">
        <v>11185.49</v>
      </c>
      <c r="AH17186" s="228" t="s">
        <v>33272</v>
      </c>
      <c r="AI17186" s="229">
        <v>10000</v>
      </c>
      <c r="AK17186" s="207" t="s">
        <v>30801</v>
      </c>
      <c r="AL17186" s="208">
        <v>702.82</v>
      </c>
      <c r="AM17186" s="93"/>
      <c r="AN17186" s="93"/>
      <c r="AO17186" s="93"/>
    </row>
    <row r="17187" spans="28:41" x14ac:dyDescent="0.55000000000000004">
      <c r="AB17187" s="278" t="s">
        <v>31023</v>
      </c>
      <c r="AC17187" s="279">
        <v>4424335.38</v>
      </c>
      <c r="AE17187" s="248" t="s">
        <v>18578</v>
      </c>
      <c r="AF17187" s="249">
        <v>422770.44</v>
      </c>
      <c r="AH17187" s="228" t="s">
        <v>17430</v>
      </c>
      <c r="AI17187" s="229">
        <v>22167.95</v>
      </c>
      <c r="AK17187" s="207" t="s">
        <v>30802</v>
      </c>
      <c r="AL17187" s="208">
        <v>57618.3</v>
      </c>
      <c r="AM17187" s="93"/>
      <c r="AN17187" s="93"/>
      <c r="AO17187" s="93"/>
    </row>
    <row r="17188" spans="28:41" x14ac:dyDescent="0.55000000000000004">
      <c r="AB17188" s="278" t="s">
        <v>36918</v>
      </c>
      <c r="AC17188" s="279">
        <v>87799.65</v>
      </c>
      <c r="AE17188" s="248" t="s">
        <v>18580</v>
      </c>
      <c r="AF17188" s="249">
        <v>79661.13</v>
      </c>
      <c r="AH17188" s="228" t="s">
        <v>38946</v>
      </c>
      <c r="AI17188" s="229">
        <v>20666.63</v>
      </c>
      <c r="AK17188" s="207" t="s">
        <v>30803</v>
      </c>
      <c r="AL17188" s="208">
        <v>428708.95</v>
      </c>
      <c r="AM17188" s="93"/>
      <c r="AN17188" s="93"/>
      <c r="AO17188" s="93"/>
    </row>
    <row r="17189" spans="28:41" x14ac:dyDescent="0.55000000000000004">
      <c r="AB17189" s="278" t="s">
        <v>35897</v>
      </c>
      <c r="AC17189" s="279">
        <v>12622394.199999999</v>
      </c>
      <c r="AE17189" s="248" t="s">
        <v>13380</v>
      </c>
      <c r="AF17189" s="249">
        <v>109179.11</v>
      </c>
      <c r="AH17189" s="228" t="s">
        <v>17431</v>
      </c>
      <c r="AI17189" s="229">
        <v>15414.44</v>
      </c>
      <c r="AK17189" s="207" t="s">
        <v>30804</v>
      </c>
      <c r="AL17189" s="208">
        <v>1621.2</v>
      </c>
      <c r="AM17189" s="93"/>
      <c r="AN17189" s="93"/>
      <c r="AO17189" s="93"/>
    </row>
    <row r="17190" spans="28:41" x14ac:dyDescent="0.55000000000000004">
      <c r="AB17190" s="278" t="s">
        <v>31024</v>
      </c>
      <c r="AC17190" s="279">
        <v>450505.19</v>
      </c>
      <c r="AE17190" s="248" t="s">
        <v>18581</v>
      </c>
      <c r="AF17190" s="249">
        <v>236456.14</v>
      </c>
      <c r="AH17190" s="228" t="s">
        <v>17432</v>
      </c>
      <c r="AI17190" s="229">
        <v>9666</v>
      </c>
      <c r="AK17190" s="207" t="s">
        <v>30805</v>
      </c>
      <c r="AL17190" s="208">
        <v>57549.2</v>
      </c>
      <c r="AM17190" s="93"/>
      <c r="AN17190" s="93"/>
      <c r="AO17190" s="93"/>
    </row>
    <row r="17191" spans="28:41" x14ac:dyDescent="0.55000000000000004">
      <c r="AB17191" s="278" t="s">
        <v>31025</v>
      </c>
      <c r="AC17191" s="279">
        <v>29936533.91</v>
      </c>
      <c r="AE17191" s="248" t="s">
        <v>18582</v>
      </c>
      <c r="AF17191" s="249">
        <v>75256.3</v>
      </c>
      <c r="AH17191" s="228" t="s">
        <v>17433</v>
      </c>
      <c r="AI17191" s="229">
        <v>6050.35</v>
      </c>
      <c r="AK17191" s="207" t="s">
        <v>30806</v>
      </c>
      <c r="AL17191" s="208">
        <v>76221.5</v>
      </c>
      <c r="AM17191" s="93"/>
      <c r="AN17191" s="93"/>
      <c r="AO17191" s="93"/>
    </row>
    <row r="17192" spans="28:41" x14ac:dyDescent="0.55000000000000004">
      <c r="AB17192" s="278" t="s">
        <v>31026</v>
      </c>
      <c r="AC17192" s="279">
        <v>72457367.140000001</v>
      </c>
      <c r="AE17192" s="248" t="s">
        <v>18583</v>
      </c>
      <c r="AF17192" s="249">
        <v>2288097.4300000002</v>
      </c>
      <c r="AH17192" s="228" t="s">
        <v>17434</v>
      </c>
      <c r="AI17192" s="229">
        <v>354</v>
      </c>
      <c r="AK17192" s="207" t="s">
        <v>30807</v>
      </c>
      <c r="AL17192" s="208">
        <v>60952.79</v>
      </c>
      <c r="AM17192" s="93"/>
      <c r="AN17192" s="93"/>
      <c r="AO17192" s="93"/>
    </row>
    <row r="17193" spans="28:41" x14ac:dyDescent="0.55000000000000004">
      <c r="AB17193" s="278" t="s">
        <v>34379</v>
      </c>
      <c r="AC17193" s="279">
        <v>92134.07</v>
      </c>
      <c r="AE17193" s="248" t="s">
        <v>18584</v>
      </c>
      <c r="AF17193" s="249">
        <v>49481.79</v>
      </c>
      <c r="AH17193" s="228" t="s">
        <v>17435</v>
      </c>
      <c r="AI17193" s="229">
        <v>32109.71</v>
      </c>
      <c r="AK17193" s="207" t="s">
        <v>30808</v>
      </c>
      <c r="AL17193" s="208">
        <v>1617283.61</v>
      </c>
      <c r="AM17193" s="93"/>
      <c r="AN17193" s="93"/>
      <c r="AO17193" s="93"/>
    </row>
    <row r="17194" spans="28:41" x14ac:dyDescent="0.55000000000000004">
      <c r="AB17194" s="278" t="s">
        <v>31027</v>
      </c>
      <c r="AC17194" s="279">
        <v>26240623.91</v>
      </c>
      <c r="AE17194" s="248" t="s">
        <v>50622</v>
      </c>
      <c r="AF17194" s="249">
        <v>185.4</v>
      </c>
      <c r="AH17194" s="228" t="s">
        <v>49332</v>
      </c>
      <c r="AI17194" s="229">
        <v>140551.29</v>
      </c>
      <c r="AK17194" s="207" t="s">
        <v>30809</v>
      </c>
      <c r="AL17194" s="208">
        <v>1653794.09</v>
      </c>
      <c r="AM17194" s="93"/>
      <c r="AN17194" s="93"/>
      <c r="AO17194" s="93"/>
    </row>
    <row r="17195" spans="28:41" x14ac:dyDescent="0.55000000000000004">
      <c r="AB17195" s="278" t="s">
        <v>31028</v>
      </c>
      <c r="AC17195" s="279">
        <v>1295846.04</v>
      </c>
      <c r="AE17195" s="248" t="s">
        <v>56780</v>
      </c>
      <c r="AF17195" s="249">
        <v>4754.93</v>
      </c>
      <c r="AH17195" s="228" t="s">
        <v>34707</v>
      </c>
      <c r="AI17195" s="229">
        <v>25713.08</v>
      </c>
      <c r="AK17195" s="207" t="s">
        <v>30810</v>
      </c>
      <c r="AL17195" s="208">
        <v>1976.98</v>
      </c>
      <c r="AM17195" s="93"/>
      <c r="AN17195" s="93"/>
      <c r="AO17195" s="93"/>
    </row>
    <row r="17196" spans="28:41" x14ac:dyDescent="0.55000000000000004">
      <c r="AB17196" s="278" t="s">
        <v>31029</v>
      </c>
      <c r="AC17196" s="279">
        <v>39364.050000000003</v>
      </c>
      <c r="AE17196" s="248" t="s">
        <v>56781</v>
      </c>
      <c r="AF17196" s="249">
        <v>173.75</v>
      </c>
      <c r="AH17196" s="228" t="s">
        <v>17501</v>
      </c>
      <c r="AI17196" s="229">
        <v>4204.1899999999996</v>
      </c>
      <c r="AK17196" s="207" t="s">
        <v>30811</v>
      </c>
      <c r="AL17196" s="208">
        <v>658203.12</v>
      </c>
      <c r="AM17196" s="93"/>
      <c r="AN17196" s="93"/>
      <c r="AO17196" s="93"/>
    </row>
    <row r="17197" spans="28:41" x14ac:dyDescent="0.55000000000000004">
      <c r="AB17197" s="278" t="s">
        <v>34380</v>
      </c>
      <c r="AC17197" s="279">
        <v>146188.69</v>
      </c>
      <c r="AE17197" s="248" t="s">
        <v>54290</v>
      </c>
      <c r="AF17197" s="249">
        <v>6902.23</v>
      </c>
      <c r="AH17197" s="228" t="s">
        <v>17502</v>
      </c>
      <c r="AI17197" s="229">
        <v>316428.84000000003</v>
      </c>
      <c r="AK17197" s="207" t="s">
        <v>30812</v>
      </c>
      <c r="AL17197" s="208">
        <v>86652.85</v>
      </c>
      <c r="AM17197" s="93"/>
      <c r="AN17197" s="93"/>
      <c r="AO17197" s="93"/>
    </row>
    <row r="17198" spans="28:41" x14ac:dyDescent="0.55000000000000004">
      <c r="AB17198" s="278" t="s">
        <v>36919</v>
      </c>
      <c r="AC17198" s="279">
        <v>5125.3100000000004</v>
      </c>
      <c r="AE17198" s="248" t="s">
        <v>18585</v>
      </c>
      <c r="AF17198" s="249">
        <v>27127.8</v>
      </c>
      <c r="AH17198" s="228" t="s">
        <v>17503</v>
      </c>
      <c r="AI17198" s="229">
        <v>150134.21</v>
      </c>
      <c r="AK17198" s="207" t="s">
        <v>30813</v>
      </c>
      <c r="AL17198" s="208">
        <v>235059.62</v>
      </c>
      <c r="AM17198" s="93"/>
      <c r="AN17198" s="93"/>
      <c r="AO17198" s="93"/>
    </row>
    <row r="17199" spans="28:41" x14ac:dyDescent="0.55000000000000004">
      <c r="AB17199" s="278" t="s">
        <v>36920</v>
      </c>
      <c r="AC17199" s="279">
        <v>99.25</v>
      </c>
      <c r="AE17199" s="248" t="s">
        <v>63479</v>
      </c>
      <c r="AF17199" s="249">
        <v>752.5</v>
      </c>
      <c r="AH17199" s="228" t="s">
        <v>45987</v>
      </c>
      <c r="AI17199" s="229">
        <v>7641.47</v>
      </c>
      <c r="AK17199" s="207" t="s">
        <v>30814</v>
      </c>
      <c r="AL17199" s="208">
        <v>94799.51</v>
      </c>
      <c r="AM17199" s="93"/>
      <c r="AN17199" s="93"/>
      <c r="AO17199" s="93"/>
    </row>
    <row r="17200" spans="28:41" x14ac:dyDescent="0.55000000000000004">
      <c r="AB17200" s="278" t="s">
        <v>31030</v>
      </c>
      <c r="AC17200" s="279">
        <v>102648045.86</v>
      </c>
      <c r="AE17200" s="248" t="s">
        <v>18586</v>
      </c>
      <c r="AF17200" s="249">
        <v>135488.17000000001</v>
      </c>
      <c r="AH17200" s="228" t="s">
        <v>17504</v>
      </c>
      <c r="AI17200" s="229">
        <v>119461.25</v>
      </c>
      <c r="AK17200" s="207" t="s">
        <v>30815</v>
      </c>
      <c r="AL17200" s="208">
        <v>44479.22</v>
      </c>
      <c r="AM17200" s="93"/>
      <c r="AN17200" s="93"/>
      <c r="AO17200" s="93"/>
    </row>
    <row r="17201" spans="28:41" x14ac:dyDescent="0.55000000000000004">
      <c r="AB17201" s="278" t="s">
        <v>31031</v>
      </c>
      <c r="AC17201" s="279">
        <v>15354469.439999999</v>
      </c>
      <c r="AE17201" s="248" t="s">
        <v>18587</v>
      </c>
      <c r="AF17201" s="249">
        <v>335523.31</v>
      </c>
      <c r="AH17201" s="228" t="s">
        <v>34719</v>
      </c>
      <c r="AI17201" s="229">
        <v>108112.36</v>
      </c>
      <c r="AK17201" s="207" t="s">
        <v>30816</v>
      </c>
      <c r="AL17201" s="208">
        <v>36892.239999999998</v>
      </c>
      <c r="AM17201" s="93"/>
      <c r="AN17201" s="93"/>
      <c r="AO17201" s="93"/>
    </row>
    <row r="17202" spans="28:41" x14ac:dyDescent="0.55000000000000004">
      <c r="AB17202" s="278" t="s">
        <v>46271</v>
      </c>
      <c r="AC17202" s="279">
        <v>12225525.119999999</v>
      </c>
      <c r="AE17202" s="248" t="s">
        <v>18588</v>
      </c>
      <c r="AF17202" s="249">
        <v>87246.41</v>
      </c>
      <c r="AH17202" s="228" t="s">
        <v>17506</v>
      </c>
      <c r="AI17202" s="229">
        <v>23168.91</v>
      </c>
      <c r="AK17202" s="207" t="s">
        <v>30817</v>
      </c>
      <c r="AL17202" s="208">
        <v>1362.5</v>
      </c>
      <c r="AM17202" s="93"/>
      <c r="AN17202" s="93"/>
      <c r="AO17202" s="93"/>
    </row>
    <row r="17203" spans="28:41" x14ac:dyDescent="0.55000000000000004">
      <c r="AB17203" s="278" t="s">
        <v>39644</v>
      </c>
      <c r="AC17203" s="279">
        <v>555432.85</v>
      </c>
      <c r="AE17203" s="248" t="s">
        <v>18589</v>
      </c>
      <c r="AF17203" s="249">
        <v>132045.32</v>
      </c>
      <c r="AH17203" s="228" t="s">
        <v>17507</v>
      </c>
      <c r="AI17203" s="229">
        <v>12079.21</v>
      </c>
      <c r="AK17203" s="207" t="s">
        <v>30818</v>
      </c>
      <c r="AL17203" s="208">
        <v>43992.5</v>
      </c>
      <c r="AM17203" s="93"/>
      <c r="AN17203" s="93"/>
      <c r="AO17203" s="93"/>
    </row>
    <row r="17204" spans="28:41" x14ac:dyDescent="0.55000000000000004">
      <c r="AB17204" s="278" t="s">
        <v>69575</v>
      </c>
      <c r="AC17204" s="279">
        <v>6552.83</v>
      </c>
      <c r="AE17204" s="248" t="s">
        <v>18590</v>
      </c>
      <c r="AF17204" s="249">
        <v>414368.4</v>
      </c>
      <c r="AH17204" s="228" t="s">
        <v>50615</v>
      </c>
      <c r="AI17204" s="229">
        <v>25021.48</v>
      </c>
      <c r="AK17204" s="207" t="s">
        <v>30819</v>
      </c>
      <c r="AL17204" s="208">
        <v>15583.1</v>
      </c>
      <c r="AM17204" s="93"/>
      <c r="AN17204" s="93"/>
      <c r="AO17204" s="93"/>
    </row>
    <row r="17205" spans="28:41" x14ac:dyDescent="0.55000000000000004">
      <c r="AB17205" s="278" t="s">
        <v>40932</v>
      </c>
      <c r="AC17205" s="279">
        <v>482982.89</v>
      </c>
      <c r="AE17205" s="248" t="s">
        <v>18642</v>
      </c>
      <c r="AF17205" s="249">
        <v>23205</v>
      </c>
      <c r="AH17205" s="228" t="s">
        <v>17509</v>
      </c>
      <c r="AI17205" s="229">
        <v>12395.89</v>
      </c>
      <c r="AK17205" s="207" t="s">
        <v>30820</v>
      </c>
      <c r="AL17205" s="208">
        <v>7526.68</v>
      </c>
      <c r="AM17205" s="93"/>
      <c r="AN17205" s="93"/>
      <c r="AO17205" s="93"/>
    </row>
    <row r="17206" spans="28:41" x14ac:dyDescent="0.55000000000000004">
      <c r="AB17206" s="278" t="s">
        <v>35898</v>
      </c>
      <c r="AC17206" s="279">
        <v>450000</v>
      </c>
      <c r="AE17206" s="248" t="s">
        <v>13396</v>
      </c>
      <c r="AF17206" s="249">
        <v>61396.69</v>
      </c>
      <c r="AH17206" s="228" t="s">
        <v>17510</v>
      </c>
      <c r="AI17206" s="229">
        <v>1478.75</v>
      </c>
      <c r="AK17206" s="207" t="s">
        <v>30821</v>
      </c>
      <c r="AL17206" s="208">
        <v>29303.79</v>
      </c>
      <c r="AM17206" s="93"/>
      <c r="AN17206" s="93"/>
      <c r="AO17206" s="93"/>
    </row>
    <row r="17207" spans="28:41" x14ac:dyDescent="0.55000000000000004">
      <c r="AB17207" s="278" t="s">
        <v>48599</v>
      </c>
      <c r="AC17207" s="279">
        <v>2769238.57</v>
      </c>
      <c r="AE17207" s="248" t="s">
        <v>33391</v>
      </c>
      <c r="AF17207" s="249">
        <v>180078.28</v>
      </c>
      <c r="AH17207" s="228" t="s">
        <v>49333</v>
      </c>
      <c r="AI17207" s="229">
        <v>914.86</v>
      </c>
      <c r="AK17207" s="207" t="s">
        <v>30822</v>
      </c>
      <c r="AL17207" s="208">
        <v>1780.64</v>
      </c>
      <c r="AM17207" s="93"/>
      <c r="AN17207" s="93"/>
      <c r="AO17207" s="93"/>
    </row>
    <row r="17208" spans="28:41" x14ac:dyDescent="0.55000000000000004">
      <c r="AB17208" s="278" t="s">
        <v>66798</v>
      </c>
      <c r="AC17208" s="279">
        <v>3029</v>
      </c>
      <c r="AE17208" s="248" t="s">
        <v>13397</v>
      </c>
      <c r="AF17208" s="249">
        <v>219.05</v>
      </c>
      <c r="AH17208" s="228" t="s">
        <v>17512</v>
      </c>
      <c r="AI17208" s="229">
        <v>577.27</v>
      </c>
      <c r="AK17208" s="207" t="s">
        <v>30823</v>
      </c>
      <c r="AL17208" s="208">
        <v>9870</v>
      </c>
      <c r="AM17208" s="93"/>
      <c r="AN17208" s="93"/>
      <c r="AO17208" s="93"/>
    </row>
    <row r="17209" spans="28:41" x14ac:dyDescent="0.55000000000000004">
      <c r="AB17209" s="278" t="s">
        <v>34381</v>
      </c>
      <c r="AC17209" s="279">
        <v>12764170.68</v>
      </c>
      <c r="AE17209" s="248" t="s">
        <v>13399</v>
      </c>
      <c r="AF17209" s="249">
        <v>97836.13</v>
      </c>
      <c r="AH17209" s="228" t="s">
        <v>17513</v>
      </c>
      <c r="AI17209" s="229">
        <v>1350</v>
      </c>
      <c r="AK17209" s="207" t="s">
        <v>30824</v>
      </c>
      <c r="AL17209" s="208">
        <v>7507.41</v>
      </c>
      <c r="AM17209" s="93"/>
      <c r="AN17209" s="93"/>
      <c r="AO17209" s="93"/>
    </row>
    <row r="17210" spans="28:41" x14ac:dyDescent="0.55000000000000004">
      <c r="AB17210" s="278" t="s">
        <v>34382</v>
      </c>
      <c r="AC17210" s="279">
        <v>17264786.039999999</v>
      </c>
      <c r="AE17210" s="248" t="s">
        <v>48445</v>
      </c>
      <c r="AF17210" s="249">
        <v>23205.040000000001</v>
      </c>
      <c r="AH17210" s="228" t="s">
        <v>17514</v>
      </c>
      <c r="AI17210" s="229">
        <v>1675</v>
      </c>
      <c r="AK17210" s="207" t="s">
        <v>30825</v>
      </c>
      <c r="AL17210" s="208">
        <v>187700.87</v>
      </c>
      <c r="AM17210" s="93"/>
      <c r="AN17210" s="93"/>
      <c r="AO17210" s="93"/>
    </row>
    <row r="17211" spans="28:41" x14ac:dyDescent="0.55000000000000004">
      <c r="AB17211" s="278" t="s">
        <v>40933</v>
      </c>
      <c r="AC17211" s="279">
        <v>395092.68</v>
      </c>
      <c r="AE17211" s="248" t="s">
        <v>18645</v>
      </c>
      <c r="AF17211" s="249">
        <v>10400</v>
      </c>
      <c r="AH17211" s="228" t="s">
        <v>17515</v>
      </c>
      <c r="AI17211" s="229">
        <v>1600</v>
      </c>
      <c r="AK17211" s="207" t="s">
        <v>30826</v>
      </c>
      <c r="AL17211" s="208">
        <v>2400</v>
      </c>
      <c r="AM17211" s="93"/>
      <c r="AN17211" s="93"/>
      <c r="AO17211" s="93"/>
    </row>
    <row r="17212" spans="28:41" x14ac:dyDescent="0.55000000000000004">
      <c r="AB17212" s="278" t="s">
        <v>31032</v>
      </c>
      <c r="AC17212" s="279">
        <v>3907405.61</v>
      </c>
      <c r="AE17212" s="248" t="s">
        <v>18647</v>
      </c>
      <c r="AF17212" s="249">
        <v>11022.73</v>
      </c>
      <c r="AH17212" s="228" t="s">
        <v>33277</v>
      </c>
      <c r="AI17212" s="229">
        <v>577275.24</v>
      </c>
      <c r="AK17212" s="207" t="s">
        <v>30827</v>
      </c>
      <c r="AL17212" s="208">
        <v>49008.04</v>
      </c>
      <c r="AM17212" s="93"/>
      <c r="AN17212" s="93"/>
      <c r="AO17212" s="93"/>
    </row>
    <row r="17213" spans="28:41" x14ac:dyDescent="0.55000000000000004">
      <c r="AB17213" s="278" t="s">
        <v>34383</v>
      </c>
      <c r="AC17213" s="279">
        <v>106366.67</v>
      </c>
      <c r="AE17213" s="248" t="s">
        <v>33392</v>
      </c>
      <c r="AF17213" s="249">
        <v>8324.68</v>
      </c>
      <c r="AH17213" s="228" t="s">
        <v>17516</v>
      </c>
      <c r="AI17213" s="229">
        <v>283173.46999999997</v>
      </c>
      <c r="AK17213" s="207" t="s">
        <v>30828</v>
      </c>
      <c r="AL17213" s="208">
        <v>77.03</v>
      </c>
      <c r="AM17213" s="93"/>
      <c r="AN17213" s="93"/>
      <c r="AO17213" s="93"/>
    </row>
    <row r="17214" spans="28:41" x14ac:dyDescent="0.55000000000000004">
      <c r="AB17214" s="278" t="s">
        <v>34384</v>
      </c>
      <c r="AC17214" s="279">
        <v>433853.24</v>
      </c>
      <c r="AE17214" s="248" t="s">
        <v>39055</v>
      </c>
      <c r="AF17214" s="249">
        <v>638891.43000000005</v>
      </c>
      <c r="AH17214" s="228" t="s">
        <v>50616</v>
      </c>
      <c r="AI17214" s="229">
        <v>10025</v>
      </c>
      <c r="AK17214" s="207" t="s">
        <v>30829</v>
      </c>
      <c r="AL17214" s="208">
        <v>63686.67</v>
      </c>
      <c r="AM17214" s="93"/>
      <c r="AN17214" s="93"/>
      <c r="AO17214" s="93"/>
    </row>
    <row r="17215" spans="28:41" x14ac:dyDescent="0.55000000000000004">
      <c r="AB17215" s="278" t="s">
        <v>36921</v>
      </c>
      <c r="AC17215" s="279">
        <v>57953.77</v>
      </c>
      <c r="AE17215" s="248" t="s">
        <v>18651</v>
      </c>
      <c r="AF17215" s="249">
        <v>81426.31</v>
      </c>
      <c r="AH17215" s="228" t="s">
        <v>34720</v>
      </c>
      <c r="AI17215" s="229">
        <v>2200</v>
      </c>
      <c r="AK17215" s="207" t="s">
        <v>30830</v>
      </c>
      <c r="AL17215" s="208">
        <v>83238.63</v>
      </c>
      <c r="AM17215" s="93"/>
      <c r="AN17215" s="93"/>
      <c r="AO17215" s="93"/>
    </row>
    <row r="17216" spans="28:41" x14ac:dyDescent="0.55000000000000004">
      <c r="AB17216" s="278" t="s">
        <v>35899</v>
      </c>
      <c r="AC17216" s="279">
        <v>7337.18</v>
      </c>
      <c r="AE17216" s="248" t="s">
        <v>55591</v>
      </c>
      <c r="AF17216" s="249">
        <v>102435</v>
      </c>
      <c r="AH17216" s="228" t="s">
        <v>54258</v>
      </c>
      <c r="AI17216" s="229">
        <v>386.73</v>
      </c>
      <c r="AK17216" s="207" t="s">
        <v>30831</v>
      </c>
      <c r="AL17216" s="208">
        <v>1398.06</v>
      </c>
      <c r="AM17216" s="93"/>
      <c r="AN17216" s="93"/>
      <c r="AO17216" s="93"/>
    </row>
    <row r="17217" spans="28:41" x14ac:dyDescent="0.55000000000000004">
      <c r="AB17217" s="278" t="s">
        <v>31033</v>
      </c>
      <c r="AC17217" s="279">
        <v>851481.41</v>
      </c>
      <c r="AE17217" s="248" t="s">
        <v>13401</v>
      </c>
      <c r="AF17217" s="249">
        <v>101939.9</v>
      </c>
      <c r="AH17217" s="228" t="s">
        <v>17517</v>
      </c>
      <c r="AI17217" s="229">
        <v>10625</v>
      </c>
      <c r="AK17217" s="207" t="s">
        <v>30832</v>
      </c>
      <c r="AL17217" s="208">
        <v>621.32000000000005</v>
      </c>
      <c r="AM17217" s="93"/>
      <c r="AN17217" s="93"/>
      <c r="AO17217" s="93"/>
    </row>
    <row r="17218" spans="28:41" x14ac:dyDescent="0.55000000000000004">
      <c r="AB17218" s="278" t="s">
        <v>47675</v>
      </c>
      <c r="AC17218" s="279">
        <v>814352.74</v>
      </c>
      <c r="AE17218" s="248" t="s">
        <v>13402</v>
      </c>
      <c r="AF17218" s="249">
        <v>307769.63</v>
      </c>
      <c r="AH17218" s="228" t="s">
        <v>54259</v>
      </c>
      <c r="AI17218" s="229">
        <v>659.72</v>
      </c>
      <c r="AK17218" s="207" t="s">
        <v>30833</v>
      </c>
      <c r="AL17218" s="208">
        <v>243328.3</v>
      </c>
      <c r="AM17218" s="93"/>
      <c r="AN17218" s="93"/>
      <c r="AO17218" s="93"/>
    </row>
    <row r="17219" spans="28:41" x14ac:dyDescent="0.55000000000000004">
      <c r="AB17219" s="278" t="s">
        <v>56899</v>
      </c>
      <c r="AC17219" s="279">
        <v>41442.910000000003</v>
      </c>
      <c r="AE17219" s="248" t="s">
        <v>13403</v>
      </c>
      <c r="AF17219" s="249">
        <v>15386.28</v>
      </c>
      <c r="AH17219" s="228" t="s">
        <v>17518</v>
      </c>
      <c r="AI17219" s="229">
        <v>23621.16</v>
      </c>
      <c r="AK17219" s="207" t="s">
        <v>30834</v>
      </c>
      <c r="AL17219" s="208">
        <v>4012</v>
      </c>
      <c r="AM17219" s="93"/>
      <c r="AN17219" s="93"/>
      <c r="AO17219" s="93"/>
    </row>
    <row r="17220" spans="28:41" x14ac:dyDescent="0.55000000000000004">
      <c r="AB17220" s="278" t="s">
        <v>46272</v>
      </c>
      <c r="AC17220" s="279">
        <v>275824.2</v>
      </c>
      <c r="AE17220" s="248" t="s">
        <v>18652</v>
      </c>
      <c r="AF17220" s="249">
        <v>198743.7</v>
      </c>
      <c r="AH17220" s="228" t="s">
        <v>17519</v>
      </c>
      <c r="AI17220" s="229">
        <v>125768.6</v>
      </c>
      <c r="AK17220" s="207" t="s">
        <v>30835</v>
      </c>
      <c r="AL17220" s="208">
        <v>550.37</v>
      </c>
      <c r="AM17220" s="93"/>
      <c r="AN17220" s="93"/>
      <c r="AO17220" s="93"/>
    </row>
    <row r="17221" spans="28:41" x14ac:dyDescent="0.55000000000000004">
      <c r="AB17221" s="278" t="s">
        <v>43430</v>
      </c>
      <c r="AC17221" s="279">
        <v>105031.5</v>
      </c>
      <c r="AE17221" s="248" t="s">
        <v>13404</v>
      </c>
      <c r="AF17221" s="249">
        <v>165675.84</v>
      </c>
      <c r="AH17221" s="228" t="s">
        <v>17520</v>
      </c>
      <c r="AI17221" s="229">
        <v>205565.43</v>
      </c>
      <c r="AK17221" s="207" t="s">
        <v>30836</v>
      </c>
      <c r="AL17221" s="208">
        <v>725.42</v>
      </c>
      <c r="AM17221" s="93"/>
      <c r="AN17221" s="93"/>
      <c r="AO17221" s="93"/>
    </row>
    <row r="17222" spans="28:41" x14ac:dyDescent="0.55000000000000004">
      <c r="AB17222" s="278" t="s">
        <v>40934</v>
      </c>
      <c r="AC17222" s="279">
        <v>19787.759999999998</v>
      </c>
      <c r="AE17222" s="248" t="s">
        <v>18653</v>
      </c>
      <c r="AF17222" s="249">
        <v>171470.7</v>
      </c>
      <c r="AH17222" s="228" t="s">
        <v>34721</v>
      </c>
      <c r="AI17222" s="229">
        <v>65841.97</v>
      </c>
      <c r="AK17222" s="207" t="s">
        <v>30837</v>
      </c>
      <c r="AL17222" s="208">
        <v>600</v>
      </c>
      <c r="AM17222" s="93"/>
      <c r="AN17222" s="93"/>
      <c r="AO17222" s="93"/>
    </row>
    <row r="17223" spans="28:41" x14ac:dyDescent="0.55000000000000004">
      <c r="AB17223" s="278" t="s">
        <v>31034</v>
      </c>
      <c r="AC17223" s="279">
        <v>64722314.899999999</v>
      </c>
      <c r="AE17223" s="248" t="s">
        <v>18654</v>
      </c>
      <c r="AF17223" s="249">
        <v>4429</v>
      </c>
      <c r="AH17223" s="228" t="s">
        <v>17521</v>
      </c>
      <c r="AI17223" s="229">
        <v>172331.5</v>
      </c>
      <c r="AK17223" s="207" t="s">
        <v>30838</v>
      </c>
      <c r="AL17223" s="208">
        <v>15315.58</v>
      </c>
      <c r="AM17223" s="93"/>
      <c r="AN17223" s="93"/>
      <c r="AO17223" s="93"/>
    </row>
    <row r="17224" spans="28:41" x14ac:dyDescent="0.55000000000000004">
      <c r="AB17224" s="278" t="s">
        <v>50848</v>
      </c>
      <c r="AC17224" s="279">
        <v>12750602.289999999</v>
      </c>
      <c r="AE17224" s="248" t="s">
        <v>55592</v>
      </c>
      <c r="AF17224" s="249">
        <v>6131.48</v>
      </c>
      <c r="AH17224" s="228" t="s">
        <v>17522</v>
      </c>
      <c r="AI17224" s="229">
        <v>29568.86</v>
      </c>
      <c r="AK17224" s="207" t="s">
        <v>30839</v>
      </c>
      <c r="AL17224" s="208">
        <v>128127.81</v>
      </c>
      <c r="AM17224" s="93"/>
      <c r="AN17224" s="93"/>
      <c r="AO17224" s="93"/>
    </row>
    <row r="17225" spans="28:41" x14ac:dyDescent="0.55000000000000004">
      <c r="AB17225" s="278" t="s">
        <v>31035</v>
      </c>
      <c r="AC17225" s="279">
        <v>58971235.310000002</v>
      </c>
      <c r="AE17225" s="248" t="s">
        <v>39056</v>
      </c>
      <c r="AF17225" s="249">
        <v>25116.44</v>
      </c>
      <c r="AH17225" s="228" t="s">
        <v>43175</v>
      </c>
      <c r="AI17225" s="229">
        <v>16134.96</v>
      </c>
      <c r="AK17225" s="207" t="s">
        <v>30840</v>
      </c>
      <c r="AL17225" s="208">
        <v>11637.2</v>
      </c>
      <c r="AM17225" s="93"/>
      <c r="AN17225" s="93"/>
      <c r="AO17225" s="93"/>
    </row>
    <row r="17226" spans="28:41" x14ac:dyDescent="0.55000000000000004">
      <c r="AB17226" s="278" t="s">
        <v>31036</v>
      </c>
      <c r="AC17226" s="279">
        <v>10915153.35</v>
      </c>
      <c r="AE17226" s="248" t="s">
        <v>55593</v>
      </c>
      <c r="AF17226" s="249">
        <v>2551.2399999999998</v>
      </c>
      <c r="AH17226" s="228" t="s">
        <v>33278</v>
      </c>
      <c r="AI17226" s="229">
        <v>3344</v>
      </c>
      <c r="AK17226" s="207" t="s">
        <v>30841</v>
      </c>
      <c r="AL17226" s="208">
        <v>25226.61</v>
      </c>
      <c r="AM17226" s="93"/>
      <c r="AN17226" s="93"/>
      <c r="AO17226" s="93"/>
    </row>
    <row r="17227" spans="28:41" x14ac:dyDescent="0.55000000000000004">
      <c r="AB17227" s="278" t="s">
        <v>35900</v>
      </c>
      <c r="AC17227" s="279">
        <v>2961911.86</v>
      </c>
      <c r="AE17227" s="248" t="s">
        <v>13408</v>
      </c>
      <c r="AF17227" s="249">
        <v>407461.24</v>
      </c>
      <c r="AH17227" s="228" t="s">
        <v>17524</v>
      </c>
      <c r="AI17227" s="229">
        <v>26936.49</v>
      </c>
      <c r="AK17227" s="207" t="s">
        <v>30842</v>
      </c>
      <c r="AL17227" s="208">
        <v>9750.9</v>
      </c>
      <c r="AM17227" s="93"/>
      <c r="AN17227" s="93"/>
      <c r="AO17227" s="93"/>
    </row>
    <row r="17228" spans="28:41" x14ac:dyDescent="0.55000000000000004">
      <c r="AB17228" s="278" t="s">
        <v>56900</v>
      </c>
      <c r="AC17228" s="279">
        <v>319785.88</v>
      </c>
      <c r="AE17228" s="248" t="s">
        <v>13409</v>
      </c>
      <c r="AF17228" s="249">
        <v>314282.38</v>
      </c>
      <c r="AH17228" s="228" t="s">
        <v>17525</v>
      </c>
      <c r="AI17228" s="229">
        <v>128398.41</v>
      </c>
      <c r="AK17228" s="207" t="s">
        <v>30843</v>
      </c>
      <c r="AL17228" s="208">
        <v>6216</v>
      </c>
      <c r="AM17228" s="93"/>
      <c r="AN17228" s="93"/>
      <c r="AO17228" s="93"/>
    </row>
    <row r="17229" spans="28:41" x14ac:dyDescent="0.55000000000000004">
      <c r="AB17229" s="278" t="s">
        <v>31037</v>
      </c>
      <c r="AC17229" s="279">
        <v>30810566.48</v>
      </c>
      <c r="AE17229" s="248" t="s">
        <v>13410</v>
      </c>
      <c r="AF17229" s="249">
        <v>1248.3</v>
      </c>
      <c r="AH17229" s="228" t="s">
        <v>45988</v>
      </c>
      <c r="AI17229" s="229">
        <v>29935.49</v>
      </c>
      <c r="AK17229" s="207" t="s">
        <v>30844</v>
      </c>
      <c r="AL17229" s="208">
        <v>125219.15</v>
      </c>
      <c r="AM17229" s="93"/>
      <c r="AN17229" s="93"/>
      <c r="AO17229" s="93"/>
    </row>
    <row r="17230" spans="28:41" x14ac:dyDescent="0.55000000000000004">
      <c r="AB17230" s="278" t="s">
        <v>31038</v>
      </c>
      <c r="AC17230" s="279">
        <v>3210884.31</v>
      </c>
      <c r="AE17230" s="248" t="s">
        <v>34888</v>
      </c>
      <c r="AF17230" s="249">
        <v>435.05</v>
      </c>
      <c r="AH17230" s="228" t="s">
        <v>17526</v>
      </c>
      <c r="AI17230" s="229">
        <v>47346.38</v>
      </c>
      <c r="AK17230" s="207" t="s">
        <v>30845</v>
      </c>
      <c r="AL17230" s="208">
        <v>24500.45</v>
      </c>
      <c r="AM17230" s="93"/>
      <c r="AN17230" s="93"/>
      <c r="AO17230" s="93"/>
    </row>
    <row r="17231" spans="28:41" x14ac:dyDescent="0.55000000000000004">
      <c r="AB17231" s="278" t="s">
        <v>31039</v>
      </c>
      <c r="AC17231" s="279">
        <v>739740.95</v>
      </c>
      <c r="AE17231" s="248" t="s">
        <v>18657</v>
      </c>
      <c r="AF17231" s="249">
        <v>467824.33</v>
      </c>
      <c r="AH17231" s="228" t="s">
        <v>54260</v>
      </c>
      <c r="AI17231" s="229">
        <v>9216</v>
      </c>
      <c r="AK17231" s="207" t="s">
        <v>30846</v>
      </c>
      <c r="AL17231" s="208">
        <v>102204.3</v>
      </c>
      <c r="AM17231" s="93"/>
      <c r="AN17231" s="93"/>
      <c r="AO17231" s="93"/>
    </row>
    <row r="17232" spans="28:41" x14ac:dyDescent="0.55000000000000004">
      <c r="AB17232" s="278" t="s">
        <v>39645</v>
      </c>
      <c r="AC17232" s="279">
        <v>161.47999999999999</v>
      </c>
      <c r="AE17232" s="248" t="s">
        <v>34889</v>
      </c>
      <c r="AF17232" s="249">
        <v>198970.48</v>
      </c>
      <c r="AH17232" s="228" t="s">
        <v>17531</v>
      </c>
      <c r="AI17232" s="229">
        <v>92335.77</v>
      </c>
      <c r="AK17232" s="207" t="s">
        <v>30847</v>
      </c>
      <c r="AL17232" s="208">
        <v>74369.039999999994</v>
      </c>
      <c r="AM17232" s="93"/>
      <c r="AN17232" s="93"/>
      <c r="AO17232" s="93"/>
    </row>
    <row r="17233" spans="28:41" x14ac:dyDescent="0.55000000000000004">
      <c r="AB17233" s="278" t="s">
        <v>39646</v>
      </c>
      <c r="AC17233" s="279">
        <v>778.87</v>
      </c>
      <c r="AE17233" s="248" t="s">
        <v>58368</v>
      </c>
      <c r="AF17233" s="249">
        <v>13000</v>
      </c>
      <c r="AH17233" s="228" t="s">
        <v>50617</v>
      </c>
      <c r="AI17233" s="229">
        <v>-12188.51</v>
      </c>
      <c r="AK17233" s="207" t="s">
        <v>30848</v>
      </c>
      <c r="AL17233" s="208">
        <v>7000</v>
      </c>
      <c r="AM17233" s="93"/>
      <c r="AN17233" s="93"/>
      <c r="AO17233" s="93"/>
    </row>
    <row r="17234" spans="28:41" x14ac:dyDescent="0.55000000000000004">
      <c r="AB17234" s="278" t="s">
        <v>40935</v>
      </c>
      <c r="AC17234" s="279">
        <v>135341.45000000001</v>
      </c>
      <c r="AE17234" s="248" t="s">
        <v>54291</v>
      </c>
      <c r="AF17234" s="249">
        <v>6294.45</v>
      </c>
      <c r="AH17234" s="228" t="s">
        <v>34722</v>
      </c>
      <c r="AI17234" s="229">
        <v>167710.22</v>
      </c>
      <c r="AK17234" s="207" t="s">
        <v>30849</v>
      </c>
      <c r="AL17234" s="208">
        <v>24325.42</v>
      </c>
      <c r="AM17234" s="93"/>
      <c r="AN17234" s="93"/>
      <c r="AO17234" s="93"/>
    </row>
    <row r="17235" spans="28:41" x14ac:dyDescent="0.55000000000000004">
      <c r="AB17235" s="278" t="s">
        <v>34385</v>
      </c>
      <c r="AC17235" s="279">
        <v>562236.74</v>
      </c>
      <c r="AE17235" s="248" t="s">
        <v>62353</v>
      </c>
      <c r="AF17235" s="249">
        <v>10698.8</v>
      </c>
      <c r="AH17235" s="228" t="s">
        <v>50618</v>
      </c>
      <c r="AI17235" s="229">
        <v>12054</v>
      </c>
      <c r="AK17235" s="207" t="s">
        <v>30850</v>
      </c>
      <c r="AL17235" s="208">
        <v>23945.98</v>
      </c>
      <c r="AM17235" s="93"/>
      <c r="AN17235" s="93"/>
      <c r="AO17235" s="93"/>
    </row>
    <row r="17236" spans="28:41" x14ac:dyDescent="0.55000000000000004">
      <c r="AB17236" s="278" t="s">
        <v>31040</v>
      </c>
      <c r="AC17236" s="279">
        <v>22799952.579999998</v>
      </c>
      <c r="AE17236" s="248" t="s">
        <v>54297</v>
      </c>
      <c r="AF17236" s="249">
        <v>140671.37</v>
      </c>
      <c r="AH17236" s="228" t="s">
        <v>17575</v>
      </c>
      <c r="AI17236" s="229">
        <v>128436</v>
      </c>
      <c r="AK17236" s="207" t="s">
        <v>30851</v>
      </c>
      <c r="AL17236" s="208">
        <v>153958.14000000001</v>
      </c>
      <c r="AM17236" s="93"/>
      <c r="AN17236" s="93"/>
      <c r="AO17236" s="93"/>
    </row>
    <row r="17237" spans="28:41" x14ac:dyDescent="0.55000000000000004">
      <c r="AB17237" s="278" t="s">
        <v>31041</v>
      </c>
      <c r="AC17237" s="279">
        <v>79627734.670000002</v>
      </c>
      <c r="AE17237" s="248" t="s">
        <v>18708</v>
      </c>
      <c r="AF17237" s="249">
        <v>234.57</v>
      </c>
      <c r="AH17237" s="228" t="s">
        <v>47462</v>
      </c>
      <c r="AI17237" s="229">
        <v>6187</v>
      </c>
      <c r="AK17237" s="207" t="s">
        <v>30852</v>
      </c>
      <c r="AL17237" s="208">
        <v>6441.82</v>
      </c>
      <c r="AM17237" s="93"/>
      <c r="AN17237" s="93"/>
      <c r="AO17237" s="93"/>
    </row>
    <row r="17238" spans="28:41" x14ac:dyDescent="0.55000000000000004">
      <c r="AB17238" s="278" t="s">
        <v>39647</v>
      </c>
      <c r="AC17238" s="279">
        <v>-2514126.23</v>
      </c>
      <c r="AE17238" s="248" t="s">
        <v>18709</v>
      </c>
      <c r="AF17238" s="249">
        <v>10947.08</v>
      </c>
      <c r="AH17238" s="228" t="s">
        <v>17576</v>
      </c>
      <c r="AI17238" s="229">
        <v>112233.78</v>
      </c>
      <c r="AK17238" s="207" t="s">
        <v>30853</v>
      </c>
      <c r="AL17238" s="208">
        <v>33526.949999999997</v>
      </c>
      <c r="AM17238" s="93"/>
      <c r="AN17238" s="93"/>
      <c r="AO17238" s="93"/>
    </row>
    <row r="17239" spans="28:41" x14ac:dyDescent="0.55000000000000004">
      <c r="AB17239" s="278" t="s">
        <v>34386</v>
      </c>
      <c r="AC17239" s="279">
        <v>56449937.280000001</v>
      </c>
      <c r="AE17239" s="248" t="s">
        <v>18710</v>
      </c>
      <c r="AF17239" s="249">
        <v>2795.02</v>
      </c>
      <c r="AH17239" s="228" t="s">
        <v>34731</v>
      </c>
      <c r="AI17239" s="229">
        <v>132393.99</v>
      </c>
      <c r="AK17239" s="207" t="s">
        <v>30854</v>
      </c>
      <c r="AL17239" s="208">
        <v>47770.16</v>
      </c>
      <c r="AM17239" s="93"/>
      <c r="AN17239" s="93"/>
      <c r="AO17239" s="93"/>
    </row>
    <row r="17240" spans="28:41" x14ac:dyDescent="0.55000000000000004">
      <c r="AB17240" s="278" t="s">
        <v>31042</v>
      </c>
      <c r="AC17240" s="279">
        <v>151712475.84</v>
      </c>
      <c r="AE17240" s="248" t="s">
        <v>18711</v>
      </c>
      <c r="AF17240" s="249">
        <v>23199.45</v>
      </c>
      <c r="AH17240" s="228" t="s">
        <v>17577</v>
      </c>
      <c r="AI17240" s="229">
        <v>49208.19</v>
      </c>
      <c r="AK17240" s="207" t="s">
        <v>30855</v>
      </c>
      <c r="AL17240" s="208">
        <v>9609.4699999999993</v>
      </c>
      <c r="AM17240" s="93"/>
      <c r="AN17240" s="93"/>
      <c r="AO17240" s="93"/>
    </row>
    <row r="17241" spans="28:41" x14ac:dyDescent="0.55000000000000004">
      <c r="AB17241" s="278" t="s">
        <v>56901</v>
      </c>
      <c r="AC17241" s="279">
        <v>1228775.31</v>
      </c>
      <c r="AE17241" s="248" t="s">
        <v>18712</v>
      </c>
      <c r="AF17241" s="249">
        <v>137.16999999999999</v>
      </c>
      <c r="AH17241" s="228" t="s">
        <v>33285</v>
      </c>
      <c r="AI17241" s="229">
        <v>34791.72</v>
      </c>
      <c r="AK17241" s="207" t="s">
        <v>30856</v>
      </c>
      <c r="AL17241" s="208">
        <v>748627.01</v>
      </c>
      <c r="AM17241" s="93"/>
      <c r="AN17241" s="93"/>
      <c r="AO17241" s="93"/>
    </row>
    <row r="17242" spans="28:41" x14ac:dyDescent="0.55000000000000004">
      <c r="AB17242" s="278" t="s">
        <v>58132</v>
      </c>
      <c r="AC17242" s="279">
        <v>1365810.67</v>
      </c>
      <c r="AE17242" s="248" t="s">
        <v>54298</v>
      </c>
      <c r="AF17242" s="249">
        <v>789.11</v>
      </c>
      <c r="AH17242" s="228" t="s">
        <v>13243</v>
      </c>
      <c r="AI17242" s="229">
        <v>2718.8</v>
      </c>
      <c r="AK17242" s="207" t="s">
        <v>30857</v>
      </c>
      <c r="AL17242" s="208">
        <v>8696.6200000000008</v>
      </c>
      <c r="AM17242" s="93"/>
      <c r="AN17242" s="93"/>
      <c r="AO17242" s="93"/>
    </row>
    <row r="17243" spans="28:41" x14ac:dyDescent="0.55000000000000004">
      <c r="AB17243" s="278" t="s">
        <v>58390</v>
      </c>
      <c r="AC17243" s="279">
        <v>7912358.6200000001</v>
      </c>
      <c r="AE17243" s="248" t="s">
        <v>18713</v>
      </c>
      <c r="AF17243" s="249">
        <v>5820</v>
      </c>
      <c r="AH17243" s="228" t="s">
        <v>13244</v>
      </c>
      <c r="AI17243" s="229">
        <v>17215</v>
      </c>
      <c r="AK17243" s="207" t="s">
        <v>30858</v>
      </c>
      <c r="AL17243" s="208">
        <v>8364.19</v>
      </c>
      <c r="AM17243" s="93"/>
      <c r="AN17243" s="93"/>
      <c r="AO17243" s="93"/>
    </row>
    <row r="17244" spans="28:41" x14ac:dyDescent="0.55000000000000004">
      <c r="AB17244" s="278" t="s">
        <v>54722</v>
      </c>
      <c r="AC17244" s="279">
        <v>282754.65000000002</v>
      </c>
      <c r="AE17244" s="248" t="s">
        <v>18715</v>
      </c>
      <c r="AF17244" s="249">
        <v>27269.8</v>
      </c>
      <c r="AH17244" s="228" t="s">
        <v>34732</v>
      </c>
      <c r="AI17244" s="229">
        <v>605018.18000000005</v>
      </c>
      <c r="AK17244" s="207" t="s">
        <v>30859</v>
      </c>
      <c r="AL17244" s="208">
        <v>113723.92</v>
      </c>
      <c r="AM17244" s="93"/>
      <c r="AN17244" s="93"/>
      <c r="AO17244" s="93"/>
    </row>
    <row r="17245" spans="28:41" x14ac:dyDescent="0.55000000000000004">
      <c r="AB17245" s="278" t="s">
        <v>35901</v>
      </c>
      <c r="AC17245" s="279">
        <v>17263708.23</v>
      </c>
      <c r="AE17245" s="248" t="s">
        <v>18781</v>
      </c>
      <c r="AF17245" s="249">
        <v>27556.1</v>
      </c>
      <c r="AH17245" s="228" t="s">
        <v>43176</v>
      </c>
      <c r="AI17245" s="229">
        <v>5023.29</v>
      </c>
      <c r="AK17245" s="207" t="s">
        <v>30860</v>
      </c>
      <c r="AL17245" s="208">
        <v>6767.53</v>
      </c>
      <c r="AM17245" s="93"/>
      <c r="AN17245" s="93"/>
      <c r="AO17245" s="93"/>
    </row>
    <row r="17246" spans="28:41" x14ac:dyDescent="0.55000000000000004">
      <c r="AB17246" s="278" t="s">
        <v>31043</v>
      </c>
      <c r="AC17246" s="279">
        <v>20557537.41</v>
      </c>
      <c r="AE17246" s="248" t="s">
        <v>34906</v>
      </c>
      <c r="AF17246" s="249">
        <v>179361.72</v>
      </c>
      <c r="AH17246" s="228" t="s">
        <v>17579</v>
      </c>
      <c r="AI17246" s="229">
        <v>35290</v>
      </c>
      <c r="AK17246" s="207" t="s">
        <v>30861</v>
      </c>
      <c r="AL17246" s="208">
        <v>14671.87</v>
      </c>
      <c r="AM17246" s="93"/>
      <c r="AN17246" s="93"/>
      <c r="AO17246" s="93"/>
    </row>
    <row r="17247" spans="28:41" x14ac:dyDescent="0.55000000000000004">
      <c r="AB17247" s="278" t="s">
        <v>31044</v>
      </c>
      <c r="AC17247" s="279">
        <v>899689.71</v>
      </c>
      <c r="AE17247" s="248" t="s">
        <v>18784</v>
      </c>
      <c r="AF17247" s="249">
        <v>40618.6</v>
      </c>
      <c r="AH17247" s="228" t="s">
        <v>13245</v>
      </c>
      <c r="AI17247" s="229">
        <v>2013.52</v>
      </c>
      <c r="AK17247" s="207" t="s">
        <v>30862</v>
      </c>
      <c r="AL17247" s="208">
        <v>1185</v>
      </c>
      <c r="AM17247" s="93"/>
      <c r="AN17247" s="93"/>
      <c r="AO17247" s="93"/>
    </row>
    <row r="17248" spans="28:41" x14ac:dyDescent="0.55000000000000004">
      <c r="AB17248" s="278" t="s">
        <v>39648</v>
      </c>
      <c r="AC17248" s="279">
        <v>2649112.15</v>
      </c>
      <c r="AE17248" s="248" t="s">
        <v>34907</v>
      </c>
      <c r="AF17248" s="249">
        <v>111513.87</v>
      </c>
      <c r="AH17248" s="228" t="s">
        <v>13246</v>
      </c>
      <c r="AI17248" s="229">
        <v>88692.88</v>
      </c>
      <c r="AK17248" s="207" t="s">
        <v>30863</v>
      </c>
      <c r="AL17248" s="208">
        <v>3479637.77</v>
      </c>
      <c r="AM17248" s="93"/>
      <c r="AN17248" s="93"/>
      <c r="AO17248" s="93"/>
    </row>
    <row r="17249" spans="28:41" x14ac:dyDescent="0.55000000000000004">
      <c r="AB17249" s="278" t="s">
        <v>35909</v>
      </c>
      <c r="AC17249" s="279">
        <v>733265.18</v>
      </c>
      <c r="AE17249" s="248" t="s">
        <v>18785</v>
      </c>
      <c r="AF17249" s="249">
        <v>268007</v>
      </c>
      <c r="AH17249" s="228" t="s">
        <v>13247</v>
      </c>
      <c r="AI17249" s="229">
        <v>84063.23</v>
      </c>
      <c r="AK17249" s="207" t="s">
        <v>30864</v>
      </c>
      <c r="AL17249" s="208">
        <v>205194.49</v>
      </c>
      <c r="AM17249" s="93"/>
      <c r="AN17249" s="93"/>
      <c r="AO17249" s="93"/>
    </row>
    <row r="17250" spans="28:41" x14ac:dyDescent="0.55000000000000004">
      <c r="AB17250" s="278" t="s">
        <v>36923</v>
      </c>
      <c r="AC17250" s="279">
        <v>470132.36</v>
      </c>
      <c r="AE17250" s="248" t="s">
        <v>59974</v>
      </c>
      <c r="AF17250" s="249">
        <v>6947.7</v>
      </c>
      <c r="AH17250" s="228" t="s">
        <v>17581</v>
      </c>
      <c r="AI17250" s="229">
        <v>40498.519999999997</v>
      </c>
      <c r="AK17250" s="207" t="s">
        <v>30865</v>
      </c>
      <c r="AL17250" s="208">
        <v>349332.17</v>
      </c>
      <c r="AM17250" s="93"/>
      <c r="AN17250" s="93"/>
      <c r="AO17250" s="93"/>
    </row>
    <row r="17251" spans="28:41" x14ac:dyDescent="0.55000000000000004">
      <c r="AB17251" s="278" t="s">
        <v>56902</v>
      </c>
      <c r="AC17251" s="279">
        <v>71282.23</v>
      </c>
      <c r="AE17251" s="248" t="s">
        <v>18786</v>
      </c>
      <c r="AF17251" s="249">
        <v>85380.13</v>
      </c>
      <c r="AH17251" s="228" t="s">
        <v>40734</v>
      </c>
      <c r="AI17251" s="229">
        <v>4095.58</v>
      </c>
      <c r="AK17251" s="207" t="s">
        <v>30866</v>
      </c>
      <c r="AL17251" s="208">
        <v>370426.67</v>
      </c>
      <c r="AM17251" s="93"/>
      <c r="AN17251" s="93"/>
      <c r="AO17251" s="93"/>
    </row>
    <row r="17252" spans="28:41" x14ac:dyDescent="0.55000000000000004">
      <c r="AB17252" s="278" t="s">
        <v>40936</v>
      </c>
      <c r="AC17252" s="279">
        <v>127541.32</v>
      </c>
      <c r="AE17252" s="248" t="s">
        <v>46012</v>
      </c>
      <c r="AF17252" s="249">
        <v>8359.85</v>
      </c>
      <c r="AH17252" s="228" t="s">
        <v>54261</v>
      </c>
      <c r="AI17252" s="229">
        <v>994.14</v>
      </c>
      <c r="AK17252" s="207" t="s">
        <v>30867</v>
      </c>
      <c r="AL17252" s="208">
        <v>135721.17000000001</v>
      </c>
      <c r="AM17252" s="93"/>
      <c r="AN17252" s="93"/>
      <c r="AO17252" s="93"/>
    </row>
    <row r="17253" spans="28:41" x14ac:dyDescent="0.55000000000000004">
      <c r="AB17253" s="278" t="s">
        <v>46273</v>
      </c>
      <c r="AC17253" s="279">
        <v>30759.759999999998</v>
      </c>
      <c r="AE17253" s="248" t="s">
        <v>40750</v>
      </c>
      <c r="AF17253" s="249">
        <v>3363.41</v>
      </c>
      <c r="AH17253" s="228" t="s">
        <v>34733</v>
      </c>
      <c r="AI17253" s="229">
        <v>25477</v>
      </c>
      <c r="AK17253" s="207" t="s">
        <v>30868</v>
      </c>
      <c r="AL17253" s="208">
        <v>321569.02</v>
      </c>
      <c r="AM17253" s="93"/>
      <c r="AN17253" s="93"/>
      <c r="AO17253" s="93"/>
    </row>
    <row r="17254" spans="28:41" x14ac:dyDescent="0.55000000000000004">
      <c r="AB17254" s="278" t="s">
        <v>36924</v>
      </c>
      <c r="AC17254" s="279">
        <v>274739.03999999998</v>
      </c>
      <c r="AE17254" s="248" t="s">
        <v>62354</v>
      </c>
      <c r="AF17254" s="249">
        <v>75</v>
      </c>
      <c r="AH17254" s="228" t="s">
        <v>13248</v>
      </c>
      <c r="AI17254" s="229">
        <v>161.24</v>
      </c>
      <c r="AK17254" s="207" t="s">
        <v>30869</v>
      </c>
      <c r="AL17254" s="208">
        <v>821514.03</v>
      </c>
      <c r="AM17254" s="93"/>
      <c r="AN17254" s="93"/>
      <c r="AO17254" s="93"/>
    </row>
    <row r="17255" spans="28:41" x14ac:dyDescent="0.55000000000000004">
      <c r="AB17255" s="278" t="s">
        <v>54724</v>
      </c>
      <c r="AC17255" s="279">
        <v>132265.87</v>
      </c>
      <c r="AE17255" s="248" t="s">
        <v>18793</v>
      </c>
      <c r="AF17255" s="249">
        <v>346300</v>
      </c>
      <c r="AH17255" s="228" t="s">
        <v>54262</v>
      </c>
      <c r="AI17255" s="229">
        <v>187474.12</v>
      </c>
      <c r="AK17255" s="207" t="s">
        <v>30870</v>
      </c>
      <c r="AL17255" s="208">
        <v>333536.5</v>
      </c>
      <c r="AM17255" s="93"/>
      <c r="AN17255" s="93"/>
      <c r="AO17255" s="93"/>
    </row>
    <row r="17256" spans="28:41" x14ac:dyDescent="0.55000000000000004">
      <c r="AB17256" s="278" t="s">
        <v>69576</v>
      </c>
      <c r="AC17256" s="279">
        <v>4791.82</v>
      </c>
      <c r="AE17256" s="248" t="s">
        <v>40751</v>
      </c>
      <c r="AF17256" s="249">
        <v>60430.38</v>
      </c>
      <c r="AH17256" s="228" t="s">
        <v>13249</v>
      </c>
      <c r="AI17256" s="229">
        <v>280788.31</v>
      </c>
      <c r="AK17256" s="207" t="s">
        <v>30871</v>
      </c>
      <c r="AL17256" s="208">
        <v>7938.46</v>
      </c>
      <c r="AM17256" s="93"/>
      <c r="AN17256" s="93"/>
      <c r="AO17256" s="93"/>
    </row>
    <row r="17257" spans="28:41" x14ac:dyDescent="0.55000000000000004">
      <c r="AB17257" s="278" t="s">
        <v>40937</v>
      </c>
      <c r="AC17257" s="279">
        <v>192268.09</v>
      </c>
      <c r="AE17257" s="248" t="s">
        <v>18795</v>
      </c>
      <c r="AF17257" s="249">
        <v>91368.73</v>
      </c>
      <c r="AH17257" s="228" t="s">
        <v>17584</v>
      </c>
      <c r="AI17257" s="229">
        <v>108126.76</v>
      </c>
      <c r="AK17257" s="207" t="s">
        <v>30872</v>
      </c>
      <c r="AL17257" s="208">
        <v>5951.69</v>
      </c>
      <c r="AM17257" s="93"/>
      <c r="AN17257" s="93"/>
      <c r="AO17257" s="93"/>
    </row>
    <row r="17258" spans="28:41" x14ac:dyDescent="0.55000000000000004">
      <c r="AB17258" s="278" t="s">
        <v>40938</v>
      </c>
      <c r="AC17258" s="279">
        <v>151384.66</v>
      </c>
      <c r="AE17258" s="248" t="s">
        <v>59317</v>
      </c>
      <c r="AF17258" s="249">
        <v>2000</v>
      </c>
      <c r="AH17258" s="228" t="s">
        <v>13251</v>
      </c>
      <c r="AI17258" s="229">
        <v>1714.86</v>
      </c>
      <c r="AK17258" s="207" t="s">
        <v>30873</v>
      </c>
      <c r="AL17258" s="208">
        <v>34.799999999999997</v>
      </c>
      <c r="AM17258" s="93"/>
      <c r="AN17258" s="93"/>
      <c r="AO17258" s="93"/>
    </row>
    <row r="17259" spans="28:41" x14ac:dyDescent="0.55000000000000004">
      <c r="AB17259" s="278" t="s">
        <v>49502</v>
      </c>
      <c r="AC17259" s="279">
        <v>11080</v>
      </c>
      <c r="AE17259" s="248" t="s">
        <v>18796</v>
      </c>
      <c r="AF17259" s="249">
        <v>16146.25</v>
      </c>
      <c r="AH17259" s="228" t="s">
        <v>17586</v>
      </c>
      <c r="AI17259" s="229">
        <v>122975.87</v>
      </c>
      <c r="AK17259" s="207" t="s">
        <v>30874</v>
      </c>
      <c r="AL17259" s="208">
        <v>2379006.48</v>
      </c>
      <c r="AM17259" s="93"/>
      <c r="AN17259" s="93"/>
      <c r="AO17259" s="93"/>
    </row>
    <row r="17260" spans="28:41" x14ac:dyDescent="0.55000000000000004">
      <c r="AB17260" s="278" t="s">
        <v>59372</v>
      </c>
      <c r="AC17260" s="279">
        <v>15358.76</v>
      </c>
      <c r="AE17260" s="248" t="s">
        <v>50623</v>
      </c>
      <c r="AF17260" s="249">
        <v>263.58</v>
      </c>
      <c r="AH17260" s="228" t="s">
        <v>40735</v>
      </c>
      <c r="AI17260" s="229">
        <v>36248</v>
      </c>
      <c r="AK17260" s="207" t="s">
        <v>30875</v>
      </c>
      <c r="AL17260" s="208">
        <v>119760.65</v>
      </c>
      <c r="AM17260" s="93"/>
      <c r="AN17260" s="93"/>
      <c r="AO17260" s="93"/>
    </row>
    <row r="17261" spans="28:41" x14ac:dyDescent="0.55000000000000004">
      <c r="AB17261" s="278" t="s">
        <v>69577</v>
      </c>
      <c r="AC17261" s="279">
        <v>15364</v>
      </c>
      <c r="AE17261" s="248" t="s">
        <v>18797</v>
      </c>
      <c r="AF17261" s="249">
        <v>92886.41</v>
      </c>
      <c r="AH17261" s="228" t="s">
        <v>36125</v>
      </c>
      <c r="AI17261" s="229">
        <v>175923.41</v>
      </c>
      <c r="AK17261" s="207" t="s">
        <v>30876</v>
      </c>
      <c r="AL17261" s="208">
        <v>131370.49</v>
      </c>
      <c r="AM17261" s="93"/>
      <c r="AN17261" s="93"/>
      <c r="AO17261" s="93"/>
    </row>
    <row r="17262" spans="28:41" x14ac:dyDescent="0.55000000000000004">
      <c r="AB17262" s="278" t="s">
        <v>40939</v>
      </c>
      <c r="AC17262" s="279">
        <v>234220.5</v>
      </c>
      <c r="AE17262" s="248" t="s">
        <v>18798</v>
      </c>
      <c r="AF17262" s="249">
        <v>198260.8</v>
      </c>
      <c r="AH17262" s="228" t="s">
        <v>48440</v>
      </c>
      <c r="AI17262" s="229">
        <v>66464.58</v>
      </c>
      <c r="AK17262" s="207" t="s">
        <v>30877</v>
      </c>
      <c r="AL17262" s="208">
        <v>387418.76</v>
      </c>
      <c r="AM17262" s="93"/>
      <c r="AN17262" s="93"/>
      <c r="AO17262" s="93"/>
    </row>
    <row r="17263" spans="28:41" x14ac:dyDescent="0.55000000000000004">
      <c r="AB17263" s="278" t="s">
        <v>43433</v>
      </c>
      <c r="AC17263" s="279">
        <v>169372.99</v>
      </c>
      <c r="AE17263" s="248" t="s">
        <v>18799</v>
      </c>
      <c r="AF17263" s="249">
        <v>74686.899999999994</v>
      </c>
      <c r="AH17263" s="228" t="s">
        <v>54263</v>
      </c>
      <c r="AI17263" s="229">
        <v>60615.86</v>
      </c>
      <c r="AK17263" s="207" t="s">
        <v>30878</v>
      </c>
      <c r="AL17263" s="208">
        <v>300213.34999999998</v>
      </c>
      <c r="AM17263" s="93"/>
      <c r="AN17263" s="93"/>
      <c r="AO17263" s="93"/>
    </row>
    <row r="17264" spans="28:41" x14ac:dyDescent="0.55000000000000004">
      <c r="AB17264" s="278" t="s">
        <v>40940</v>
      </c>
      <c r="AC17264" s="279">
        <v>71656.490000000005</v>
      </c>
      <c r="AE17264" s="248" t="s">
        <v>18800</v>
      </c>
      <c r="AF17264" s="249">
        <v>2475390.65</v>
      </c>
      <c r="AH17264" s="228" t="s">
        <v>17669</v>
      </c>
      <c r="AI17264" s="229">
        <v>191043.64</v>
      </c>
      <c r="AK17264" s="207" t="s">
        <v>30879</v>
      </c>
      <c r="AL17264" s="208">
        <v>152345.15</v>
      </c>
      <c r="AM17264" s="93"/>
      <c r="AN17264" s="93"/>
      <c r="AO17264" s="93"/>
    </row>
    <row r="17265" spans="28:41" x14ac:dyDescent="0.55000000000000004">
      <c r="AB17265" s="278" t="s">
        <v>35910</v>
      </c>
      <c r="AC17265" s="279">
        <v>174347.43</v>
      </c>
      <c r="AE17265" s="248" t="s">
        <v>18801</v>
      </c>
      <c r="AF17265" s="249">
        <v>137203.41</v>
      </c>
      <c r="AH17265" s="228" t="s">
        <v>17670</v>
      </c>
      <c r="AI17265" s="229">
        <v>317739.27</v>
      </c>
      <c r="AK17265" s="207" t="s">
        <v>30880</v>
      </c>
      <c r="AL17265" s="208">
        <v>500573.94</v>
      </c>
      <c r="AM17265" s="93"/>
      <c r="AN17265" s="93"/>
      <c r="AO17265" s="93"/>
    </row>
    <row r="17266" spans="28:41" x14ac:dyDescent="0.55000000000000004">
      <c r="AB17266" s="278" t="s">
        <v>40941</v>
      </c>
      <c r="AC17266" s="279">
        <v>152448.98000000001</v>
      </c>
      <c r="AE17266" s="248" t="s">
        <v>34908</v>
      </c>
      <c r="AF17266" s="249">
        <v>11368.79</v>
      </c>
      <c r="AH17266" s="228" t="s">
        <v>54264</v>
      </c>
      <c r="AI17266" s="229">
        <v>258.16000000000003</v>
      </c>
      <c r="AK17266" s="207" t="s">
        <v>30881</v>
      </c>
      <c r="AL17266" s="208">
        <v>152124.66</v>
      </c>
      <c r="AM17266" s="93"/>
      <c r="AN17266" s="93"/>
      <c r="AO17266" s="93"/>
    </row>
    <row r="17267" spans="28:41" x14ac:dyDescent="0.55000000000000004">
      <c r="AB17267" s="278" t="s">
        <v>35911</v>
      </c>
      <c r="AC17267" s="279">
        <v>3804.36</v>
      </c>
      <c r="AE17267" s="248" t="s">
        <v>54299</v>
      </c>
      <c r="AF17267" s="249">
        <v>1073</v>
      </c>
      <c r="AH17267" s="228" t="s">
        <v>47463</v>
      </c>
      <c r="AI17267" s="229">
        <v>4368.59</v>
      </c>
      <c r="AK17267" s="207" t="s">
        <v>30882</v>
      </c>
      <c r="AL17267" s="208">
        <v>31890.62</v>
      </c>
      <c r="AM17267" s="93"/>
      <c r="AN17267" s="93"/>
      <c r="AO17267" s="93"/>
    </row>
    <row r="17268" spans="28:41" x14ac:dyDescent="0.55000000000000004">
      <c r="AB17268" s="278" t="s">
        <v>35912</v>
      </c>
      <c r="AC17268" s="279">
        <v>94799.14</v>
      </c>
      <c r="AE17268" s="248" t="s">
        <v>56782</v>
      </c>
      <c r="AF17268" s="249">
        <v>20150</v>
      </c>
      <c r="AH17268" s="228" t="s">
        <v>17671</v>
      </c>
      <c r="AI17268" s="229">
        <v>284491.7</v>
      </c>
      <c r="AK17268" s="207" t="s">
        <v>30883</v>
      </c>
      <c r="AL17268" s="208">
        <v>36844.22</v>
      </c>
      <c r="AM17268" s="93"/>
      <c r="AN17268" s="93"/>
      <c r="AO17268" s="93"/>
    </row>
    <row r="17269" spans="28:41" x14ac:dyDescent="0.55000000000000004">
      <c r="AB17269" s="278" t="s">
        <v>43434</v>
      </c>
      <c r="AC17269" s="279">
        <v>1427.67</v>
      </c>
      <c r="AE17269" s="248" t="s">
        <v>18803</v>
      </c>
      <c r="AF17269" s="249">
        <v>14819.77</v>
      </c>
      <c r="AH17269" s="228" t="s">
        <v>17672</v>
      </c>
      <c r="AI17269" s="229">
        <v>3833.48</v>
      </c>
      <c r="AK17269" s="207" t="s">
        <v>30884</v>
      </c>
      <c r="AL17269" s="208">
        <v>673</v>
      </c>
      <c r="AM17269" s="93"/>
      <c r="AN17269" s="93"/>
      <c r="AO17269" s="93"/>
    </row>
    <row r="17270" spans="28:41" x14ac:dyDescent="0.55000000000000004">
      <c r="AB17270" s="278" t="s">
        <v>46275</v>
      </c>
      <c r="AC17270" s="279">
        <v>178.97</v>
      </c>
      <c r="AE17270" s="248" t="s">
        <v>18804</v>
      </c>
      <c r="AF17270" s="249">
        <v>171467.53</v>
      </c>
      <c r="AH17270" s="228" t="s">
        <v>17673</v>
      </c>
      <c r="AI17270" s="229">
        <v>35560.57</v>
      </c>
      <c r="AK17270" s="207" t="s">
        <v>30885</v>
      </c>
      <c r="AL17270" s="208">
        <v>14535.41</v>
      </c>
      <c r="AM17270" s="93"/>
      <c r="AN17270" s="93"/>
      <c r="AO17270" s="93"/>
    </row>
    <row r="17271" spans="28:41" x14ac:dyDescent="0.55000000000000004">
      <c r="AB17271" s="278" t="s">
        <v>47677</v>
      </c>
      <c r="AC17271" s="279">
        <v>1567.57</v>
      </c>
      <c r="AE17271" s="248" t="s">
        <v>34909</v>
      </c>
      <c r="AF17271" s="249">
        <v>4435.12</v>
      </c>
      <c r="AH17271" s="228" t="s">
        <v>17675</v>
      </c>
      <c r="AI17271" s="229">
        <v>99335.69</v>
      </c>
      <c r="AK17271" s="207" t="s">
        <v>30886</v>
      </c>
      <c r="AL17271" s="208">
        <v>230.24</v>
      </c>
      <c r="AM17271" s="93"/>
      <c r="AN17271" s="93"/>
      <c r="AO17271" s="93"/>
    </row>
    <row r="17272" spans="28:41" x14ac:dyDescent="0.55000000000000004">
      <c r="AB17272" s="278" t="s">
        <v>49503</v>
      </c>
      <c r="AC17272" s="279">
        <v>24.46</v>
      </c>
      <c r="AE17272" s="248" t="s">
        <v>34910</v>
      </c>
      <c r="AF17272" s="249">
        <v>47.03</v>
      </c>
      <c r="AH17272" s="228" t="s">
        <v>17676</v>
      </c>
      <c r="AI17272" s="229">
        <v>82896.740000000005</v>
      </c>
      <c r="AK17272" s="207" t="s">
        <v>30887</v>
      </c>
      <c r="AL17272" s="208">
        <v>119400</v>
      </c>
      <c r="AM17272" s="93"/>
      <c r="AN17272" s="93"/>
      <c r="AO17272" s="93"/>
    </row>
    <row r="17273" spans="28:41" x14ac:dyDescent="0.55000000000000004">
      <c r="AB17273" s="278" t="s">
        <v>43435</v>
      </c>
      <c r="AC17273" s="279">
        <v>359723.34</v>
      </c>
      <c r="AE17273" s="248" t="s">
        <v>40752</v>
      </c>
      <c r="AF17273" s="249">
        <v>776.8</v>
      </c>
      <c r="AH17273" s="228" t="s">
        <v>17677</v>
      </c>
      <c r="AI17273" s="229">
        <v>494.12</v>
      </c>
      <c r="AK17273" s="207" t="s">
        <v>30888</v>
      </c>
      <c r="AL17273" s="208">
        <v>135905.46</v>
      </c>
      <c r="AM17273" s="93"/>
      <c r="AN17273" s="93"/>
      <c r="AO17273" s="93"/>
    </row>
    <row r="17274" spans="28:41" x14ac:dyDescent="0.55000000000000004">
      <c r="AB17274" s="278" t="s">
        <v>35913</v>
      </c>
      <c r="AC17274" s="279">
        <v>53230</v>
      </c>
      <c r="AE17274" s="248" t="s">
        <v>18807</v>
      </c>
      <c r="AF17274" s="249">
        <v>16980.22</v>
      </c>
      <c r="AH17274" s="228" t="s">
        <v>17678</v>
      </c>
      <c r="AI17274" s="229">
        <v>3138.54</v>
      </c>
      <c r="AK17274" s="207" t="s">
        <v>30889</v>
      </c>
      <c r="AL17274" s="208">
        <v>548237.57999999996</v>
      </c>
      <c r="AM17274" s="93"/>
      <c r="AN17274" s="93"/>
      <c r="AO17274" s="93"/>
    </row>
    <row r="17275" spans="28:41" x14ac:dyDescent="0.55000000000000004">
      <c r="AB17275" s="278" t="s">
        <v>40942</v>
      </c>
      <c r="AC17275" s="279">
        <v>18723.8</v>
      </c>
      <c r="AE17275" s="248" t="s">
        <v>62878</v>
      </c>
      <c r="AF17275" s="249">
        <v>-27402.66</v>
      </c>
      <c r="AH17275" s="228" t="s">
        <v>17679</v>
      </c>
      <c r="AI17275" s="229">
        <v>818809.47</v>
      </c>
      <c r="AK17275" s="207" t="s">
        <v>30890</v>
      </c>
      <c r="AL17275" s="208">
        <v>107.54</v>
      </c>
      <c r="AM17275" s="93"/>
      <c r="AN17275" s="93"/>
      <c r="AO17275" s="93"/>
    </row>
    <row r="17276" spans="28:41" x14ac:dyDescent="0.55000000000000004">
      <c r="AB17276" s="278" t="s">
        <v>47678</v>
      </c>
      <c r="AC17276" s="279">
        <v>10338</v>
      </c>
      <c r="AE17276" s="248" t="s">
        <v>54301</v>
      </c>
      <c r="AF17276" s="249">
        <v>1400152.66</v>
      </c>
      <c r="AH17276" s="228" t="s">
        <v>54265</v>
      </c>
      <c r="AI17276" s="229">
        <v>300</v>
      </c>
      <c r="AK17276" s="207" t="s">
        <v>30891</v>
      </c>
      <c r="AL17276" s="208">
        <v>177810.1</v>
      </c>
      <c r="AM17276" s="93"/>
      <c r="AN17276" s="93"/>
      <c r="AO17276" s="93"/>
    </row>
    <row r="17277" spans="28:41" x14ac:dyDescent="0.55000000000000004">
      <c r="AB17277" s="278" t="s">
        <v>36926</v>
      </c>
      <c r="AC17277" s="279">
        <v>387437.31</v>
      </c>
      <c r="AE17277" s="248" t="s">
        <v>18893</v>
      </c>
      <c r="AF17277" s="249">
        <v>10748.72</v>
      </c>
      <c r="AH17277" s="228" t="s">
        <v>17681</v>
      </c>
      <c r="AI17277" s="229">
        <v>32254.94</v>
      </c>
      <c r="AK17277" s="207" t="s">
        <v>30892</v>
      </c>
      <c r="AL17277" s="208">
        <v>233189.62</v>
      </c>
      <c r="AM17277" s="93"/>
      <c r="AN17277" s="93"/>
      <c r="AO17277" s="93"/>
    </row>
    <row r="17278" spans="28:41" x14ac:dyDescent="0.55000000000000004">
      <c r="AB17278" s="278" t="s">
        <v>36927</v>
      </c>
      <c r="AC17278" s="279">
        <v>464186.65</v>
      </c>
      <c r="AE17278" s="248" t="s">
        <v>65113</v>
      </c>
      <c r="AF17278" s="249">
        <v>2867.06</v>
      </c>
      <c r="AH17278" s="228" t="s">
        <v>17682</v>
      </c>
      <c r="AI17278" s="229">
        <v>176.94</v>
      </c>
      <c r="AK17278" s="207" t="s">
        <v>30893</v>
      </c>
      <c r="AL17278" s="208">
        <v>40066.699999999997</v>
      </c>
      <c r="AM17278" s="93"/>
      <c r="AN17278" s="93"/>
      <c r="AO17278" s="93"/>
    </row>
    <row r="17279" spans="28:41" x14ac:dyDescent="0.55000000000000004">
      <c r="AB17279" s="278" t="s">
        <v>40943</v>
      </c>
      <c r="AC17279" s="279">
        <v>11397.12</v>
      </c>
      <c r="AE17279" s="248" t="s">
        <v>18894</v>
      </c>
      <c r="AF17279" s="249">
        <v>346789.6</v>
      </c>
      <c r="AH17279" s="228" t="s">
        <v>33291</v>
      </c>
      <c r="AI17279" s="229">
        <v>58700.57</v>
      </c>
      <c r="AK17279" s="207" t="s">
        <v>30894</v>
      </c>
      <c r="AL17279" s="208">
        <v>2068.58</v>
      </c>
      <c r="AM17279" s="93"/>
      <c r="AN17279" s="93"/>
      <c r="AO17279" s="93"/>
    </row>
    <row r="17280" spans="28:41" x14ac:dyDescent="0.55000000000000004">
      <c r="AB17280" s="278" t="s">
        <v>49504</v>
      </c>
      <c r="AC17280" s="279">
        <v>3852.71</v>
      </c>
      <c r="AE17280" s="248" t="s">
        <v>18895</v>
      </c>
      <c r="AF17280" s="249">
        <v>13487.14</v>
      </c>
      <c r="AH17280" s="228" t="s">
        <v>33292</v>
      </c>
      <c r="AI17280" s="229">
        <v>5338121.33</v>
      </c>
      <c r="AK17280" s="207" t="s">
        <v>30895</v>
      </c>
      <c r="AL17280" s="208">
        <v>11.31</v>
      </c>
      <c r="AM17280" s="93"/>
      <c r="AN17280" s="93"/>
      <c r="AO17280" s="93"/>
    </row>
    <row r="17281" spans="28:41" x14ac:dyDescent="0.55000000000000004">
      <c r="AB17281" s="278" t="s">
        <v>40944</v>
      </c>
      <c r="AC17281" s="279">
        <v>3000</v>
      </c>
      <c r="AE17281" s="248" t="s">
        <v>65114</v>
      </c>
      <c r="AF17281" s="249">
        <v>193.34</v>
      </c>
      <c r="AH17281" s="228" t="s">
        <v>17683</v>
      </c>
      <c r="AI17281" s="229">
        <v>36590.660000000003</v>
      </c>
      <c r="AK17281" s="207" t="s">
        <v>30896</v>
      </c>
      <c r="AL17281" s="208">
        <v>57.66</v>
      </c>
      <c r="AM17281" s="93"/>
      <c r="AN17281" s="93"/>
      <c r="AO17281" s="93"/>
    </row>
    <row r="17282" spans="28:41" x14ac:dyDescent="0.55000000000000004">
      <c r="AB17282" s="278" t="s">
        <v>40945</v>
      </c>
      <c r="AC17282" s="279">
        <v>428961.67</v>
      </c>
      <c r="AE17282" s="248" t="s">
        <v>48446</v>
      </c>
      <c r="AF17282" s="249">
        <v>17014.34</v>
      </c>
      <c r="AH17282" s="228" t="s">
        <v>45989</v>
      </c>
      <c r="AI17282" s="229">
        <v>74400</v>
      </c>
      <c r="AK17282" s="207" t="s">
        <v>30897</v>
      </c>
      <c r="AL17282" s="208">
        <v>1.2</v>
      </c>
      <c r="AM17282" s="93"/>
      <c r="AN17282" s="93"/>
      <c r="AO17282" s="93"/>
    </row>
    <row r="17283" spans="28:41" x14ac:dyDescent="0.55000000000000004">
      <c r="AB17283" s="278" t="s">
        <v>40947</v>
      </c>
      <c r="AC17283" s="279">
        <v>51936.04</v>
      </c>
      <c r="AE17283" s="248" t="s">
        <v>18896</v>
      </c>
      <c r="AF17283" s="249">
        <v>458927.55</v>
      </c>
      <c r="AH17283" s="228" t="s">
        <v>13265</v>
      </c>
      <c r="AI17283" s="229">
        <v>232.2</v>
      </c>
      <c r="AK17283" s="207" t="s">
        <v>30898</v>
      </c>
      <c r="AL17283" s="208">
        <v>625593.56999999995</v>
      </c>
      <c r="AM17283" s="93"/>
      <c r="AN17283" s="93"/>
      <c r="AO17283" s="93"/>
    </row>
    <row r="17284" spans="28:41" x14ac:dyDescent="0.55000000000000004">
      <c r="AB17284" s="278" t="s">
        <v>39649</v>
      </c>
      <c r="AC17284" s="279">
        <v>431396.27</v>
      </c>
      <c r="AE17284" s="248" t="s">
        <v>18897</v>
      </c>
      <c r="AF17284" s="249">
        <v>281500</v>
      </c>
      <c r="AH17284" s="228" t="s">
        <v>17684</v>
      </c>
      <c r="AI17284" s="229">
        <v>1500</v>
      </c>
      <c r="AK17284" s="207" t="s">
        <v>30899</v>
      </c>
      <c r="AL17284" s="208">
        <v>1938.51</v>
      </c>
      <c r="AM17284" s="93"/>
      <c r="AN17284" s="93"/>
      <c r="AO17284" s="93"/>
    </row>
    <row r="17285" spans="28:41" x14ac:dyDescent="0.55000000000000004">
      <c r="AB17285" s="278" t="s">
        <v>55701</v>
      </c>
      <c r="AC17285" s="279">
        <v>3000</v>
      </c>
      <c r="AE17285" s="248" t="s">
        <v>18898</v>
      </c>
      <c r="AF17285" s="249">
        <v>200396.5</v>
      </c>
      <c r="AH17285" s="228" t="s">
        <v>17685</v>
      </c>
      <c r="AI17285" s="229">
        <v>22600</v>
      </c>
      <c r="AK17285" s="207" t="s">
        <v>30900</v>
      </c>
      <c r="AL17285" s="208">
        <v>66589.820000000007</v>
      </c>
      <c r="AM17285" s="93"/>
      <c r="AN17285" s="93"/>
      <c r="AO17285" s="93"/>
    </row>
    <row r="17286" spans="28:41" x14ac:dyDescent="0.55000000000000004">
      <c r="AB17286" s="278" t="s">
        <v>47679</v>
      </c>
      <c r="AC17286" s="279">
        <v>59771.35</v>
      </c>
      <c r="AE17286" s="248" t="s">
        <v>18899</v>
      </c>
      <c r="AF17286" s="249">
        <v>215504.76</v>
      </c>
      <c r="AH17286" s="228" t="s">
        <v>17686</v>
      </c>
      <c r="AI17286" s="229">
        <v>10172.65</v>
      </c>
      <c r="AK17286" s="207" t="s">
        <v>30901</v>
      </c>
      <c r="AL17286" s="208">
        <v>113311.84</v>
      </c>
      <c r="AM17286" s="93"/>
      <c r="AN17286" s="93"/>
      <c r="AO17286" s="93"/>
    </row>
    <row r="17287" spans="28:41" x14ac:dyDescent="0.55000000000000004">
      <c r="AB17287" s="278" t="s">
        <v>46276</v>
      </c>
      <c r="AC17287" s="279">
        <v>21720.03</v>
      </c>
      <c r="AE17287" s="248" t="s">
        <v>18901</v>
      </c>
      <c r="AF17287" s="249">
        <v>97671.06</v>
      </c>
      <c r="AH17287" s="228" t="s">
        <v>17687</v>
      </c>
      <c r="AI17287" s="229">
        <v>819.74</v>
      </c>
      <c r="AK17287" s="207" t="s">
        <v>30902</v>
      </c>
      <c r="AL17287" s="208">
        <v>35539.629999999997</v>
      </c>
      <c r="AM17287" s="93"/>
      <c r="AN17287" s="93"/>
      <c r="AO17287" s="93"/>
    </row>
    <row r="17288" spans="28:41" x14ac:dyDescent="0.55000000000000004">
      <c r="AB17288" s="278" t="s">
        <v>43438</v>
      </c>
      <c r="AC17288" s="279">
        <v>68577.64</v>
      </c>
      <c r="AE17288" s="248" t="s">
        <v>54302</v>
      </c>
      <c r="AF17288" s="249">
        <v>532.42999999999995</v>
      </c>
      <c r="AH17288" s="228" t="s">
        <v>13267</v>
      </c>
      <c r="AI17288" s="229">
        <v>566203.31999999995</v>
      </c>
      <c r="AK17288" s="207" t="s">
        <v>30903</v>
      </c>
      <c r="AL17288" s="208">
        <v>16145.03</v>
      </c>
      <c r="AM17288" s="93"/>
      <c r="AN17288" s="93"/>
      <c r="AO17288" s="93"/>
    </row>
    <row r="17289" spans="28:41" x14ac:dyDescent="0.55000000000000004">
      <c r="AB17289" s="278" t="s">
        <v>47681</v>
      </c>
      <c r="AC17289" s="279">
        <v>69619.95</v>
      </c>
      <c r="AE17289" s="248" t="s">
        <v>65115</v>
      </c>
      <c r="AF17289" s="249">
        <v>1890</v>
      </c>
      <c r="AH17289" s="228" t="s">
        <v>13268</v>
      </c>
      <c r="AI17289" s="229">
        <v>385001.55</v>
      </c>
      <c r="AK17289" s="207" t="s">
        <v>30904</v>
      </c>
      <c r="AL17289" s="208">
        <v>367496.75</v>
      </c>
      <c r="AM17289" s="93"/>
      <c r="AN17289" s="93"/>
      <c r="AO17289" s="93"/>
    </row>
    <row r="17290" spans="28:41" x14ac:dyDescent="0.55000000000000004">
      <c r="AB17290" s="278" t="s">
        <v>47682</v>
      </c>
      <c r="AC17290" s="279">
        <v>1051.8599999999999</v>
      </c>
      <c r="AE17290" s="248" t="s">
        <v>18902</v>
      </c>
      <c r="AF17290" s="249">
        <v>116978.14</v>
      </c>
      <c r="AH17290" s="228" t="s">
        <v>17688</v>
      </c>
      <c r="AI17290" s="229">
        <v>189831.7</v>
      </c>
      <c r="AK17290" s="207" t="s">
        <v>30905</v>
      </c>
      <c r="AL17290" s="208">
        <v>5729.28</v>
      </c>
      <c r="AM17290" s="93"/>
      <c r="AN17290" s="93"/>
      <c r="AO17290" s="93"/>
    </row>
    <row r="17291" spans="28:41" x14ac:dyDescent="0.55000000000000004">
      <c r="AB17291" s="278" t="s">
        <v>47683</v>
      </c>
      <c r="AC17291" s="279">
        <v>1527.17</v>
      </c>
      <c r="AE17291" s="248" t="s">
        <v>18903</v>
      </c>
      <c r="AF17291" s="249">
        <v>65098.720000000001</v>
      </c>
      <c r="AH17291" s="228" t="s">
        <v>17689</v>
      </c>
      <c r="AI17291" s="229">
        <v>23165.01</v>
      </c>
      <c r="AK17291" s="207" t="s">
        <v>30906</v>
      </c>
      <c r="AL17291" s="208">
        <v>665521.59</v>
      </c>
      <c r="AM17291" s="93"/>
      <c r="AN17291" s="93"/>
      <c r="AO17291" s="93"/>
    </row>
    <row r="17292" spans="28:41" x14ac:dyDescent="0.55000000000000004">
      <c r="AB17292" s="278" t="s">
        <v>69578</v>
      </c>
      <c r="AC17292" s="279">
        <v>501.56</v>
      </c>
      <c r="AE17292" s="248" t="s">
        <v>18904</v>
      </c>
      <c r="AF17292" s="249">
        <v>118794.4</v>
      </c>
      <c r="AH17292" s="228" t="s">
        <v>17690</v>
      </c>
      <c r="AI17292" s="229">
        <v>270816.52</v>
      </c>
      <c r="AK17292" s="207" t="s">
        <v>30907</v>
      </c>
      <c r="AL17292" s="208">
        <v>760717.68</v>
      </c>
      <c r="AM17292" s="93"/>
      <c r="AN17292" s="93"/>
      <c r="AO17292" s="93"/>
    </row>
    <row r="17293" spans="28:41" x14ac:dyDescent="0.55000000000000004">
      <c r="AB17293" s="278" t="s">
        <v>48605</v>
      </c>
      <c r="AC17293" s="279">
        <v>20913.46</v>
      </c>
      <c r="AE17293" s="248" t="s">
        <v>36205</v>
      </c>
      <c r="AF17293" s="249">
        <v>209070.37</v>
      </c>
      <c r="AH17293" s="228" t="s">
        <v>40736</v>
      </c>
      <c r="AI17293" s="229">
        <v>30811.73</v>
      </c>
      <c r="AK17293" s="207" t="s">
        <v>30908</v>
      </c>
      <c r="AL17293" s="208">
        <v>839904.4</v>
      </c>
      <c r="AM17293" s="93"/>
      <c r="AN17293" s="93"/>
      <c r="AO17293" s="93"/>
    </row>
    <row r="17294" spans="28:41" x14ac:dyDescent="0.55000000000000004">
      <c r="AB17294" s="278" t="s">
        <v>56903</v>
      </c>
      <c r="AC17294" s="279">
        <v>16029.62</v>
      </c>
      <c r="AE17294" s="248" t="s">
        <v>48447</v>
      </c>
      <c r="AF17294" s="249">
        <v>4809.3900000000003</v>
      </c>
      <c r="AH17294" s="228" t="s">
        <v>17694</v>
      </c>
      <c r="AI17294" s="229">
        <v>145473.73000000001</v>
      </c>
      <c r="AK17294" s="207" t="s">
        <v>30909</v>
      </c>
      <c r="AL17294" s="208">
        <v>8800.11</v>
      </c>
      <c r="AM17294" s="93"/>
      <c r="AN17294" s="93"/>
      <c r="AO17294" s="93"/>
    </row>
    <row r="17295" spans="28:41" x14ac:dyDescent="0.55000000000000004">
      <c r="AB17295" s="278" t="s">
        <v>43439</v>
      </c>
      <c r="AC17295" s="279">
        <v>11264.8</v>
      </c>
      <c r="AE17295" s="248" t="s">
        <v>54303</v>
      </c>
      <c r="AF17295" s="249">
        <v>3645.96</v>
      </c>
      <c r="AH17295" s="228" t="s">
        <v>54266</v>
      </c>
      <c r="AI17295" s="229">
        <v>140.91</v>
      </c>
      <c r="AK17295" s="207" t="s">
        <v>30910</v>
      </c>
      <c r="AL17295" s="208">
        <v>30817352.23</v>
      </c>
      <c r="AM17295" s="93"/>
      <c r="AN17295" s="93"/>
      <c r="AO17295" s="93"/>
    </row>
    <row r="17296" spans="28:41" x14ac:dyDescent="0.55000000000000004">
      <c r="AB17296" s="278" t="s">
        <v>65235</v>
      </c>
      <c r="AC17296" s="279">
        <v>77.099999999999994</v>
      </c>
      <c r="AE17296" s="248" t="s">
        <v>33403</v>
      </c>
      <c r="AF17296" s="249">
        <v>7583.13</v>
      </c>
      <c r="AH17296" s="228" t="s">
        <v>17695</v>
      </c>
      <c r="AI17296" s="229">
        <v>406426.12</v>
      </c>
      <c r="AK17296" s="207" t="s">
        <v>30911</v>
      </c>
      <c r="AL17296" s="208">
        <v>424139.83</v>
      </c>
      <c r="AM17296" s="93"/>
      <c r="AN17296" s="93"/>
      <c r="AO17296" s="93"/>
    </row>
    <row r="17297" spans="28:41" x14ac:dyDescent="0.55000000000000004">
      <c r="AB17297" s="278" t="s">
        <v>43440</v>
      </c>
      <c r="AC17297" s="279">
        <v>20279.25</v>
      </c>
      <c r="AE17297" s="248" t="s">
        <v>55594</v>
      </c>
      <c r="AF17297" s="249">
        <v>2.8</v>
      </c>
      <c r="AH17297" s="228" t="s">
        <v>13269</v>
      </c>
      <c r="AI17297" s="229">
        <v>678833.47</v>
      </c>
      <c r="AK17297" s="207" t="s">
        <v>30912</v>
      </c>
      <c r="AL17297" s="208">
        <v>15295.96</v>
      </c>
      <c r="AM17297" s="93"/>
      <c r="AN17297" s="93"/>
      <c r="AO17297" s="93"/>
    </row>
    <row r="17298" spans="28:41" x14ac:dyDescent="0.55000000000000004">
      <c r="AB17298" s="278" t="s">
        <v>43441</v>
      </c>
      <c r="AC17298" s="279">
        <v>48390.26</v>
      </c>
      <c r="AE17298" s="248" t="s">
        <v>18905</v>
      </c>
      <c r="AF17298" s="249">
        <v>203320.17</v>
      </c>
      <c r="AH17298" s="228" t="s">
        <v>40737</v>
      </c>
      <c r="AI17298" s="229">
        <v>232223.8</v>
      </c>
      <c r="AK17298" s="207" t="s">
        <v>30913</v>
      </c>
      <c r="AL17298" s="208">
        <v>1680450.67</v>
      </c>
      <c r="AM17298" s="93"/>
      <c r="AN17298" s="93"/>
      <c r="AO17298" s="93"/>
    </row>
    <row r="17299" spans="28:41" x14ac:dyDescent="0.55000000000000004">
      <c r="AB17299" s="278" t="s">
        <v>47684</v>
      </c>
      <c r="AC17299" s="279">
        <v>26720.66</v>
      </c>
      <c r="AE17299" s="248" t="s">
        <v>33404</v>
      </c>
      <c r="AF17299" s="249">
        <v>2761.2</v>
      </c>
      <c r="AH17299" s="228" t="s">
        <v>17696</v>
      </c>
      <c r="AI17299" s="229">
        <v>70939.25</v>
      </c>
      <c r="AK17299" s="207" t="s">
        <v>30914</v>
      </c>
      <c r="AL17299" s="208">
        <v>90114.96</v>
      </c>
      <c r="AM17299" s="93"/>
      <c r="AN17299" s="93"/>
      <c r="AO17299" s="93"/>
    </row>
    <row r="17300" spans="28:41" x14ac:dyDescent="0.55000000000000004">
      <c r="AB17300" s="278" t="s">
        <v>50849</v>
      </c>
      <c r="AC17300" s="279">
        <v>350.65</v>
      </c>
      <c r="AE17300" s="248" t="s">
        <v>18908</v>
      </c>
      <c r="AF17300" s="249">
        <v>26200</v>
      </c>
      <c r="AH17300" s="228" t="s">
        <v>54267</v>
      </c>
      <c r="AI17300" s="229">
        <v>165.68</v>
      </c>
      <c r="AK17300" s="207" t="s">
        <v>30915</v>
      </c>
      <c r="AL17300" s="208">
        <v>115035.73</v>
      </c>
      <c r="AM17300" s="93"/>
      <c r="AN17300" s="93"/>
      <c r="AO17300" s="93"/>
    </row>
    <row r="17301" spans="28:41" x14ac:dyDescent="0.55000000000000004">
      <c r="AB17301" s="278" t="s">
        <v>46277</v>
      </c>
      <c r="AC17301" s="279">
        <v>371155.13</v>
      </c>
      <c r="AE17301" s="248" t="s">
        <v>18909</v>
      </c>
      <c r="AF17301" s="249">
        <v>1998822.45</v>
      </c>
      <c r="AH17301" s="228" t="s">
        <v>13270</v>
      </c>
      <c r="AI17301" s="229">
        <v>38680.76</v>
      </c>
      <c r="AK17301" s="207" t="s">
        <v>30916</v>
      </c>
      <c r="AL17301" s="208">
        <v>697057.74</v>
      </c>
      <c r="AM17301" s="93"/>
      <c r="AN17301" s="93"/>
      <c r="AO17301" s="93"/>
    </row>
    <row r="17302" spans="28:41" x14ac:dyDescent="0.55000000000000004">
      <c r="AB17302" s="278" t="s">
        <v>47685</v>
      </c>
      <c r="AC17302" s="279">
        <v>408021.71</v>
      </c>
      <c r="AE17302" s="248" t="s">
        <v>36206</v>
      </c>
      <c r="AF17302" s="249">
        <v>3282.9</v>
      </c>
      <c r="AH17302" s="228" t="s">
        <v>13271</v>
      </c>
      <c r="AI17302" s="229">
        <v>1259921.7</v>
      </c>
      <c r="AK17302" s="207" t="s">
        <v>30917</v>
      </c>
      <c r="AL17302" s="208">
        <v>13794.82</v>
      </c>
      <c r="AM17302" s="93"/>
      <c r="AN17302" s="93"/>
      <c r="AO17302" s="93"/>
    </row>
    <row r="17303" spans="28:41" x14ac:dyDescent="0.55000000000000004">
      <c r="AB17303" s="278" t="s">
        <v>69579</v>
      </c>
      <c r="AC17303" s="279">
        <v>2125</v>
      </c>
      <c r="AE17303" s="248" t="s">
        <v>61675</v>
      </c>
      <c r="AF17303" s="249">
        <v>75.66</v>
      </c>
      <c r="AH17303" s="228" t="s">
        <v>48441</v>
      </c>
      <c r="AI17303" s="229">
        <v>-24023.67</v>
      </c>
      <c r="AK17303" s="207" t="s">
        <v>30918</v>
      </c>
      <c r="AL17303" s="208">
        <v>4010382.81</v>
      </c>
      <c r="AM17303" s="93"/>
      <c r="AN17303" s="93"/>
      <c r="AO17303" s="93"/>
    </row>
    <row r="17304" spans="28:41" x14ac:dyDescent="0.55000000000000004">
      <c r="AB17304" s="278" t="s">
        <v>70163</v>
      </c>
      <c r="AC17304" s="279">
        <v>465</v>
      </c>
      <c r="AE17304" s="248" t="s">
        <v>40753</v>
      </c>
      <c r="AF17304" s="249">
        <v>68660</v>
      </c>
      <c r="AH17304" s="228" t="s">
        <v>17697</v>
      </c>
      <c r="AI17304" s="229">
        <v>1319975.82</v>
      </c>
      <c r="AK17304" s="207" t="s">
        <v>30919</v>
      </c>
      <c r="AL17304" s="208">
        <v>96500.19</v>
      </c>
      <c r="AM17304" s="93"/>
      <c r="AN17304" s="93"/>
      <c r="AO17304" s="93"/>
    </row>
    <row r="17305" spans="28:41" x14ac:dyDescent="0.55000000000000004">
      <c r="AB17305" s="278" t="s">
        <v>48606</v>
      </c>
      <c r="AC17305" s="279">
        <v>737.19</v>
      </c>
      <c r="AE17305" s="248" t="s">
        <v>39078</v>
      </c>
      <c r="AF17305" s="249">
        <v>1000</v>
      </c>
      <c r="AH17305" s="228" t="s">
        <v>34749</v>
      </c>
      <c r="AI17305" s="229">
        <v>365868.7</v>
      </c>
      <c r="AK17305" s="207" t="s">
        <v>30920</v>
      </c>
      <c r="AL17305" s="208">
        <v>9653.31</v>
      </c>
      <c r="AM17305" s="93"/>
      <c r="AN17305" s="93"/>
      <c r="AO17305" s="93"/>
    </row>
    <row r="17306" spans="28:41" x14ac:dyDescent="0.55000000000000004">
      <c r="AB17306" s="278" t="s">
        <v>46278</v>
      </c>
      <c r="AC17306" s="279">
        <v>214304.09</v>
      </c>
      <c r="AE17306" s="248" t="s">
        <v>56783</v>
      </c>
      <c r="AF17306" s="249">
        <v>1525.74</v>
      </c>
      <c r="AH17306" s="228" t="s">
        <v>34762</v>
      </c>
      <c r="AI17306" s="229">
        <v>14624.11</v>
      </c>
      <c r="AK17306" s="207" t="s">
        <v>30921</v>
      </c>
      <c r="AL17306" s="208">
        <v>33660</v>
      </c>
      <c r="AM17306" s="93"/>
      <c r="AN17306" s="93"/>
      <c r="AO17306" s="93"/>
    </row>
    <row r="17307" spans="28:41" x14ac:dyDescent="0.55000000000000004">
      <c r="AB17307" s="278" t="s">
        <v>47686</v>
      </c>
      <c r="AC17307" s="279">
        <v>11868.04</v>
      </c>
      <c r="AE17307" s="248" t="s">
        <v>60887</v>
      </c>
      <c r="AF17307" s="249">
        <v>58937.06</v>
      </c>
      <c r="AH17307" s="228" t="s">
        <v>17734</v>
      </c>
      <c r="AI17307" s="229">
        <v>45625.3</v>
      </c>
      <c r="AK17307" s="207" t="s">
        <v>30922</v>
      </c>
      <c r="AL17307" s="208">
        <v>410547.94</v>
      </c>
      <c r="AM17307" s="93"/>
      <c r="AN17307" s="93"/>
      <c r="AO17307" s="93"/>
    </row>
    <row r="17308" spans="28:41" x14ac:dyDescent="0.55000000000000004">
      <c r="AB17308" s="278" t="s">
        <v>48607</v>
      </c>
      <c r="AC17308" s="279">
        <v>37223.5</v>
      </c>
      <c r="AE17308" s="248" t="s">
        <v>49342</v>
      </c>
      <c r="AF17308" s="249">
        <v>3726.34</v>
      </c>
      <c r="AH17308" s="228" t="s">
        <v>17735</v>
      </c>
      <c r="AI17308" s="229">
        <v>5470</v>
      </c>
      <c r="AK17308" s="207" t="s">
        <v>30923</v>
      </c>
      <c r="AL17308" s="208">
        <v>49254.45</v>
      </c>
      <c r="AM17308" s="93"/>
      <c r="AN17308" s="93"/>
      <c r="AO17308" s="93"/>
    </row>
    <row r="17309" spans="28:41" x14ac:dyDescent="0.55000000000000004">
      <c r="AB17309" s="278" t="s">
        <v>69580</v>
      </c>
      <c r="AC17309" s="279">
        <v>51.01</v>
      </c>
      <c r="AE17309" s="248" t="s">
        <v>18910</v>
      </c>
      <c r="AF17309" s="249">
        <v>356541.57</v>
      </c>
      <c r="AH17309" s="228" t="s">
        <v>47464</v>
      </c>
      <c r="AI17309" s="229">
        <v>400</v>
      </c>
      <c r="AK17309" s="207" t="s">
        <v>30924</v>
      </c>
      <c r="AL17309" s="208">
        <v>46261.24</v>
      </c>
      <c r="AM17309" s="93"/>
      <c r="AN17309" s="93"/>
      <c r="AO17309" s="93"/>
    </row>
    <row r="17310" spans="28:41" x14ac:dyDescent="0.55000000000000004">
      <c r="AB17310" s="278" t="s">
        <v>48608</v>
      </c>
      <c r="AC17310" s="279">
        <v>1779.92</v>
      </c>
      <c r="AE17310" s="248" t="s">
        <v>18911</v>
      </c>
      <c r="AF17310" s="249">
        <v>896321.12</v>
      </c>
      <c r="AH17310" s="228" t="s">
        <v>34763</v>
      </c>
      <c r="AI17310" s="229">
        <v>21462.5</v>
      </c>
      <c r="AK17310" s="207" t="s">
        <v>30925</v>
      </c>
      <c r="AL17310" s="208">
        <v>42154.5</v>
      </c>
      <c r="AM17310" s="93"/>
      <c r="AN17310" s="93"/>
      <c r="AO17310" s="93"/>
    </row>
    <row r="17311" spans="28:41" x14ac:dyDescent="0.55000000000000004">
      <c r="AB17311" s="278" t="s">
        <v>54725</v>
      </c>
      <c r="AC17311" s="279">
        <v>10757</v>
      </c>
      <c r="AE17311" s="248" t="s">
        <v>18912</v>
      </c>
      <c r="AF17311" s="249">
        <v>96338.59</v>
      </c>
      <c r="AH17311" s="228" t="s">
        <v>45990</v>
      </c>
      <c r="AI17311" s="229">
        <v>192578.14</v>
      </c>
      <c r="AK17311" s="207" t="s">
        <v>30926</v>
      </c>
      <c r="AL17311" s="208">
        <v>335919.94</v>
      </c>
      <c r="AM17311" s="93"/>
      <c r="AN17311" s="93"/>
      <c r="AO17311" s="93"/>
    </row>
    <row r="17312" spans="28:41" x14ac:dyDescent="0.55000000000000004">
      <c r="AB17312" s="278" t="s">
        <v>47687</v>
      </c>
      <c r="AC17312" s="279">
        <v>67086.960000000006</v>
      </c>
      <c r="AE17312" s="248" t="s">
        <v>33405</v>
      </c>
      <c r="AF17312" s="249">
        <v>435880.94</v>
      </c>
      <c r="AH17312" s="228" t="s">
        <v>40738</v>
      </c>
      <c r="AI17312" s="229">
        <v>3000</v>
      </c>
      <c r="AK17312" s="207" t="s">
        <v>30927</v>
      </c>
      <c r="AL17312" s="208">
        <v>5289.58</v>
      </c>
      <c r="AM17312" s="93"/>
      <c r="AN17312" s="93"/>
      <c r="AO17312" s="93"/>
    </row>
    <row r="17313" spans="28:41" x14ac:dyDescent="0.55000000000000004">
      <c r="AB17313" s="278" t="s">
        <v>54726</v>
      </c>
      <c r="AC17313" s="279">
        <v>20260.68</v>
      </c>
      <c r="AE17313" s="248" t="s">
        <v>18913</v>
      </c>
      <c r="AF17313" s="249">
        <v>14215.96</v>
      </c>
      <c r="AH17313" s="228" t="s">
        <v>17736</v>
      </c>
      <c r="AI17313" s="229">
        <v>31700</v>
      </c>
      <c r="AK17313" s="207" t="s">
        <v>30928</v>
      </c>
      <c r="AL17313" s="208">
        <v>173336.88</v>
      </c>
      <c r="AM17313" s="93"/>
      <c r="AN17313" s="93"/>
      <c r="AO17313" s="93"/>
    </row>
    <row r="17314" spans="28:41" x14ac:dyDescent="0.55000000000000004">
      <c r="AB17314" s="278" t="s">
        <v>69581</v>
      </c>
      <c r="AC17314" s="279">
        <v>-0.01</v>
      </c>
      <c r="AE17314" s="248" t="s">
        <v>55595</v>
      </c>
      <c r="AF17314" s="249">
        <v>8020</v>
      </c>
      <c r="AH17314" s="228" t="s">
        <v>40739</v>
      </c>
      <c r="AI17314" s="229">
        <v>1000</v>
      </c>
      <c r="AK17314" s="207" t="s">
        <v>30929</v>
      </c>
      <c r="AL17314" s="208">
        <v>30334.41</v>
      </c>
      <c r="AM17314" s="93"/>
      <c r="AN17314" s="93"/>
      <c r="AO17314" s="93"/>
    </row>
    <row r="17315" spans="28:41" x14ac:dyDescent="0.55000000000000004">
      <c r="AB17315" s="278" t="s">
        <v>43442</v>
      </c>
      <c r="AC17315" s="279">
        <v>217329.27</v>
      </c>
      <c r="AE17315" s="248" t="s">
        <v>50624</v>
      </c>
      <c r="AF17315" s="249">
        <v>495000</v>
      </c>
      <c r="AH17315" s="228" t="s">
        <v>17737</v>
      </c>
      <c r="AI17315" s="229">
        <v>23939.03</v>
      </c>
      <c r="AK17315" s="207" t="s">
        <v>30930</v>
      </c>
      <c r="AL17315" s="208">
        <v>1426737.62</v>
      </c>
      <c r="AM17315" s="93"/>
      <c r="AN17315" s="93"/>
      <c r="AO17315" s="93"/>
    </row>
    <row r="17316" spans="28:41" x14ac:dyDescent="0.55000000000000004">
      <c r="AB17316" s="278" t="s">
        <v>48609</v>
      </c>
      <c r="AC17316" s="279">
        <v>649.97</v>
      </c>
      <c r="AE17316" s="248" t="s">
        <v>50625</v>
      </c>
      <c r="AF17316" s="249">
        <v>14999.99</v>
      </c>
      <c r="AH17316" s="228" t="s">
        <v>17738</v>
      </c>
      <c r="AI17316" s="229">
        <v>18441.22</v>
      </c>
      <c r="AK17316" s="207" t="s">
        <v>30931</v>
      </c>
      <c r="AL17316" s="208">
        <v>2831.65</v>
      </c>
      <c r="AM17316" s="93"/>
      <c r="AN17316" s="93"/>
      <c r="AO17316" s="93"/>
    </row>
    <row r="17317" spans="28:41" x14ac:dyDescent="0.55000000000000004">
      <c r="AB17317" s="278" t="s">
        <v>60102</v>
      </c>
      <c r="AC17317" s="279">
        <v>6023.66</v>
      </c>
      <c r="AE17317" s="248" t="s">
        <v>65116</v>
      </c>
      <c r="AF17317" s="249">
        <v>8389.9</v>
      </c>
      <c r="AH17317" s="228" t="s">
        <v>34764</v>
      </c>
      <c r="AI17317" s="229">
        <v>9811.25</v>
      </c>
      <c r="AK17317" s="207" t="s">
        <v>30932</v>
      </c>
      <c r="AL17317" s="208">
        <v>107335.37</v>
      </c>
      <c r="AM17317" s="93"/>
      <c r="AN17317" s="93"/>
      <c r="AO17317" s="93"/>
    </row>
    <row r="17318" spans="28:41" x14ac:dyDescent="0.55000000000000004">
      <c r="AB17318" s="278" t="s">
        <v>50850</v>
      </c>
      <c r="AC17318" s="279">
        <v>20113.849999999999</v>
      </c>
      <c r="AE17318" s="248" t="s">
        <v>18915</v>
      </c>
      <c r="AF17318" s="249">
        <v>3693.63</v>
      </c>
      <c r="AH17318" s="228" t="s">
        <v>17739</v>
      </c>
      <c r="AI17318" s="229">
        <v>51842.64</v>
      </c>
      <c r="AK17318" s="207" t="s">
        <v>30933</v>
      </c>
      <c r="AL17318" s="208">
        <v>1172650.96</v>
      </c>
      <c r="AM17318" s="93"/>
      <c r="AN17318" s="93"/>
      <c r="AO17318" s="93"/>
    </row>
    <row r="17319" spans="28:41" x14ac:dyDescent="0.55000000000000004">
      <c r="AB17319" s="278" t="s">
        <v>48610</v>
      </c>
      <c r="AC17319" s="279">
        <v>3364.73</v>
      </c>
      <c r="AE17319" s="248" t="s">
        <v>54304</v>
      </c>
      <c r="AF17319" s="249">
        <v>704.11</v>
      </c>
      <c r="AH17319" s="228" t="s">
        <v>38957</v>
      </c>
      <c r="AI17319" s="229">
        <v>29800</v>
      </c>
      <c r="AK17319" s="207" t="s">
        <v>30934</v>
      </c>
      <c r="AL17319" s="208">
        <v>18472.09</v>
      </c>
      <c r="AM17319" s="93"/>
      <c r="AN17319" s="93"/>
      <c r="AO17319" s="93"/>
    </row>
    <row r="17320" spans="28:41" x14ac:dyDescent="0.55000000000000004">
      <c r="AB17320" s="278" t="s">
        <v>58133</v>
      </c>
      <c r="AC17320" s="279">
        <v>-1039.56</v>
      </c>
      <c r="AE17320" s="248" t="s">
        <v>49343</v>
      </c>
      <c r="AF17320" s="249">
        <v>5793</v>
      </c>
      <c r="AH17320" s="228" t="s">
        <v>45991</v>
      </c>
      <c r="AI17320" s="229">
        <v>1300</v>
      </c>
      <c r="AK17320" s="207" t="s">
        <v>30935</v>
      </c>
      <c r="AL17320" s="208">
        <v>229429.39</v>
      </c>
      <c r="AM17320" s="93"/>
      <c r="AN17320" s="93"/>
      <c r="AO17320" s="93"/>
    </row>
    <row r="17321" spans="28:41" x14ac:dyDescent="0.55000000000000004">
      <c r="AB17321" s="278" t="s">
        <v>54729</v>
      </c>
      <c r="AC17321" s="279">
        <v>15573.29</v>
      </c>
      <c r="AE17321" s="248" t="s">
        <v>48449</v>
      </c>
      <c r="AF17321" s="249">
        <v>319.93</v>
      </c>
      <c r="AH17321" s="228" t="s">
        <v>17742</v>
      </c>
      <c r="AI17321" s="229">
        <v>9436.4</v>
      </c>
      <c r="AK17321" s="207" t="s">
        <v>30936</v>
      </c>
      <c r="AL17321" s="208">
        <v>1246899.1000000001</v>
      </c>
      <c r="AM17321" s="93"/>
      <c r="AN17321" s="93"/>
      <c r="AO17321" s="93"/>
    </row>
    <row r="17322" spans="28:41" x14ac:dyDescent="0.55000000000000004">
      <c r="AB17322" s="278" t="s">
        <v>50851</v>
      </c>
      <c r="AC17322" s="279">
        <v>387928.66</v>
      </c>
      <c r="AE17322" s="248" t="s">
        <v>18916</v>
      </c>
      <c r="AF17322" s="249">
        <v>1603923.32</v>
      </c>
      <c r="AH17322" s="228" t="s">
        <v>17743</v>
      </c>
      <c r="AI17322" s="229">
        <v>7790</v>
      </c>
      <c r="AK17322" s="207" t="s">
        <v>30937</v>
      </c>
      <c r="AL17322" s="208">
        <v>9938285.9000000004</v>
      </c>
      <c r="AM17322" s="93"/>
      <c r="AN17322" s="93"/>
      <c r="AO17322" s="93"/>
    </row>
    <row r="17323" spans="28:41" x14ac:dyDescent="0.55000000000000004">
      <c r="AB17323" s="278" t="s">
        <v>43443</v>
      </c>
      <c r="AC17323" s="279">
        <v>25998.09</v>
      </c>
      <c r="AE17323" s="248" t="s">
        <v>58022</v>
      </c>
      <c r="AF17323" s="249">
        <v>745561.11</v>
      </c>
      <c r="AH17323" s="228" t="s">
        <v>43177</v>
      </c>
      <c r="AI17323" s="229">
        <v>12480</v>
      </c>
      <c r="AK17323" s="207" t="s">
        <v>30938</v>
      </c>
      <c r="AL17323" s="208">
        <v>5815987.1100000003</v>
      </c>
      <c r="AM17323" s="93"/>
      <c r="AN17323" s="93"/>
      <c r="AO17323" s="93"/>
    </row>
    <row r="17324" spans="28:41" x14ac:dyDescent="0.55000000000000004">
      <c r="AB17324" s="278" t="s">
        <v>50852</v>
      </c>
      <c r="AC17324" s="279">
        <v>456545.01</v>
      </c>
      <c r="AE17324" s="248" t="s">
        <v>18917</v>
      </c>
      <c r="AF17324" s="249">
        <v>329163.56</v>
      </c>
      <c r="AH17324" s="228" t="s">
        <v>17744</v>
      </c>
      <c r="AI17324" s="229">
        <v>125926.15</v>
      </c>
      <c r="AK17324" s="207" t="s">
        <v>30939</v>
      </c>
      <c r="AL17324" s="208">
        <v>164937.5</v>
      </c>
      <c r="AM17324" s="93"/>
      <c r="AN17324" s="93"/>
      <c r="AO17324" s="93"/>
    </row>
    <row r="17325" spans="28:41" x14ac:dyDescent="0.55000000000000004">
      <c r="AB17325" s="278" t="s">
        <v>47688</v>
      </c>
      <c r="AC17325" s="279">
        <v>232434.7</v>
      </c>
      <c r="AE17325" s="248" t="s">
        <v>58369</v>
      </c>
      <c r="AF17325" s="249">
        <v>65516.33</v>
      </c>
      <c r="AH17325" s="228" t="s">
        <v>17796</v>
      </c>
      <c r="AI17325" s="229">
        <v>164411.89000000001</v>
      </c>
      <c r="AK17325" s="207" t="s">
        <v>30940</v>
      </c>
      <c r="AL17325" s="208">
        <v>2163.16</v>
      </c>
      <c r="AM17325" s="93"/>
      <c r="AN17325" s="93"/>
      <c r="AO17325" s="93"/>
    </row>
    <row r="17326" spans="28:41" x14ac:dyDescent="0.55000000000000004">
      <c r="AB17326" s="278" t="s">
        <v>65236</v>
      </c>
      <c r="AC17326" s="279">
        <v>4462.79</v>
      </c>
      <c r="AE17326" s="248" t="s">
        <v>40754</v>
      </c>
      <c r="AF17326" s="249">
        <v>35076.29</v>
      </c>
      <c r="AH17326" s="228" t="s">
        <v>17797</v>
      </c>
      <c r="AI17326" s="229">
        <v>862063.93</v>
      </c>
      <c r="AK17326" s="207" t="s">
        <v>30941</v>
      </c>
      <c r="AL17326" s="208">
        <v>46191.97</v>
      </c>
      <c r="AM17326" s="93"/>
      <c r="AN17326" s="93"/>
      <c r="AO17326" s="93"/>
    </row>
    <row r="17327" spans="28:41" x14ac:dyDescent="0.55000000000000004">
      <c r="AB17327" s="278" t="s">
        <v>47689</v>
      </c>
      <c r="AC17327" s="279">
        <v>59027.23</v>
      </c>
      <c r="AE17327" s="248" t="s">
        <v>18918</v>
      </c>
      <c r="AF17327" s="249">
        <v>253019.49</v>
      </c>
      <c r="AH17327" s="228" t="s">
        <v>45992</v>
      </c>
      <c r="AI17327" s="229">
        <v>3878.66</v>
      </c>
      <c r="AK17327" s="207" t="s">
        <v>30942</v>
      </c>
      <c r="AL17327" s="208">
        <v>8231447.6900000004</v>
      </c>
      <c r="AM17327" s="93"/>
      <c r="AN17327" s="93"/>
      <c r="AO17327" s="93"/>
    </row>
    <row r="17328" spans="28:41" x14ac:dyDescent="0.55000000000000004">
      <c r="AB17328" s="278" t="s">
        <v>69582</v>
      </c>
      <c r="AC17328" s="279">
        <v>420.66</v>
      </c>
      <c r="AE17328" s="248" t="s">
        <v>18919</v>
      </c>
      <c r="AF17328" s="249">
        <v>75279.899999999994</v>
      </c>
      <c r="AH17328" s="228" t="s">
        <v>17798</v>
      </c>
      <c r="AI17328" s="229">
        <v>270361.75</v>
      </c>
      <c r="AK17328" s="207" t="s">
        <v>30943</v>
      </c>
      <c r="AL17328" s="208">
        <v>2757662.02</v>
      </c>
      <c r="AM17328" s="93"/>
      <c r="AN17328" s="93"/>
      <c r="AO17328" s="93"/>
    </row>
    <row r="17329" spans="28:41" x14ac:dyDescent="0.55000000000000004">
      <c r="AB17329" s="278" t="s">
        <v>62424</v>
      </c>
      <c r="AC17329" s="279">
        <v>41294.14</v>
      </c>
      <c r="AE17329" s="248" t="s">
        <v>34922</v>
      </c>
      <c r="AF17329" s="249">
        <v>99612.79</v>
      </c>
      <c r="AH17329" s="228" t="s">
        <v>43178</v>
      </c>
      <c r="AI17329" s="229">
        <v>40965.25</v>
      </c>
      <c r="AK17329" s="207" t="s">
        <v>30944</v>
      </c>
      <c r="AL17329" s="208">
        <v>44835.76</v>
      </c>
      <c r="AM17329" s="93"/>
      <c r="AN17329" s="93"/>
      <c r="AO17329" s="93"/>
    </row>
    <row r="17330" spans="28:41" x14ac:dyDescent="0.55000000000000004">
      <c r="AB17330" s="278" t="s">
        <v>46279</v>
      </c>
      <c r="AC17330" s="279">
        <v>4500</v>
      </c>
      <c r="AE17330" s="248" t="s">
        <v>61676</v>
      </c>
      <c r="AF17330" s="249">
        <v>193.52</v>
      </c>
      <c r="AH17330" s="228" t="s">
        <v>17800</v>
      </c>
      <c r="AI17330" s="229">
        <v>58032.73</v>
      </c>
      <c r="AK17330" s="207" t="s">
        <v>30945</v>
      </c>
      <c r="AL17330" s="208">
        <v>10232.49</v>
      </c>
      <c r="AM17330" s="93"/>
      <c r="AN17330" s="93"/>
      <c r="AO17330" s="93"/>
    </row>
    <row r="17331" spans="28:41" x14ac:dyDescent="0.55000000000000004">
      <c r="AB17331" s="278" t="s">
        <v>48611</v>
      </c>
      <c r="AC17331" s="279">
        <v>54032.94</v>
      </c>
      <c r="AE17331" s="248" t="s">
        <v>18922</v>
      </c>
      <c r="AF17331" s="249">
        <v>372155.11</v>
      </c>
      <c r="AH17331" s="228" t="s">
        <v>36136</v>
      </c>
      <c r="AI17331" s="229">
        <v>27442.57</v>
      </c>
      <c r="AK17331" s="207" t="s">
        <v>30946</v>
      </c>
      <c r="AL17331" s="208">
        <v>5600948.4199999999</v>
      </c>
      <c r="AM17331" s="93"/>
      <c r="AN17331" s="93"/>
      <c r="AO17331" s="93"/>
    </row>
    <row r="17332" spans="28:41" x14ac:dyDescent="0.55000000000000004">
      <c r="AB17332" s="278" t="s">
        <v>54730</v>
      </c>
      <c r="AC17332" s="279">
        <v>3248.69</v>
      </c>
      <c r="AE17332" s="248" t="s">
        <v>18923</v>
      </c>
      <c r="AF17332" s="249">
        <v>168279.49</v>
      </c>
      <c r="AH17332" s="228" t="s">
        <v>36137</v>
      </c>
      <c r="AI17332" s="229">
        <v>38122.29</v>
      </c>
      <c r="AK17332" s="207" t="s">
        <v>30947</v>
      </c>
      <c r="AL17332" s="208">
        <v>3927498.89</v>
      </c>
      <c r="AM17332" s="93"/>
      <c r="AN17332" s="93"/>
      <c r="AO17332" s="93"/>
    </row>
    <row r="17333" spans="28:41" x14ac:dyDescent="0.55000000000000004">
      <c r="AB17333" s="278" t="s">
        <v>50853</v>
      </c>
      <c r="AC17333" s="279">
        <v>315455.73</v>
      </c>
      <c r="AE17333" s="248" t="s">
        <v>62879</v>
      </c>
      <c r="AF17333" s="249">
        <v>-58043.53</v>
      </c>
      <c r="AH17333" s="228" t="s">
        <v>54268</v>
      </c>
      <c r="AI17333" s="229">
        <v>825.54</v>
      </c>
      <c r="AK17333" s="207" t="s">
        <v>30948</v>
      </c>
      <c r="AL17333" s="208">
        <v>332002.36</v>
      </c>
      <c r="AM17333" s="93"/>
      <c r="AN17333" s="93"/>
      <c r="AO17333" s="93"/>
    </row>
    <row r="17334" spans="28:41" x14ac:dyDescent="0.55000000000000004">
      <c r="AB17334" s="278" t="s">
        <v>55702</v>
      </c>
      <c r="AC17334" s="279">
        <v>17731.04</v>
      </c>
      <c r="AE17334" s="248" t="s">
        <v>40755</v>
      </c>
      <c r="AF17334" s="249">
        <v>1106099.75</v>
      </c>
      <c r="AH17334" s="228" t="s">
        <v>17801</v>
      </c>
      <c r="AI17334" s="229">
        <v>37.25</v>
      </c>
      <c r="AK17334" s="207" t="s">
        <v>30949</v>
      </c>
      <c r="AL17334" s="208">
        <v>91119.35</v>
      </c>
      <c r="AM17334" s="93"/>
      <c r="AN17334" s="93"/>
      <c r="AO17334" s="93"/>
    </row>
    <row r="17335" spans="28:41" x14ac:dyDescent="0.55000000000000004">
      <c r="AB17335" s="278" t="s">
        <v>49505</v>
      </c>
      <c r="AC17335" s="279">
        <v>65748.460000000006</v>
      </c>
      <c r="AE17335" s="248" t="s">
        <v>18924</v>
      </c>
      <c r="AF17335" s="249">
        <v>4349950.5</v>
      </c>
      <c r="AH17335" s="228" t="s">
        <v>45993</v>
      </c>
      <c r="AI17335" s="229">
        <v>417.28</v>
      </c>
      <c r="AK17335" s="207" t="s">
        <v>30950</v>
      </c>
      <c r="AL17335" s="208">
        <v>122.89</v>
      </c>
      <c r="AM17335" s="93"/>
      <c r="AN17335" s="93"/>
      <c r="AO17335" s="93"/>
    </row>
    <row r="17336" spans="28:41" x14ac:dyDescent="0.55000000000000004">
      <c r="AB17336" s="278" t="s">
        <v>54731</v>
      </c>
      <c r="AC17336" s="279">
        <v>13.02</v>
      </c>
      <c r="AE17336" s="248" t="s">
        <v>34923</v>
      </c>
      <c r="AF17336" s="249">
        <v>209608.8</v>
      </c>
      <c r="AH17336" s="228" t="s">
        <v>45994</v>
      </c>
      <c r="AI17336" s="229">
        <v>1125</v>
      </c>
      <c r="AK17336" s="207" t="s">
        <v>30951</v>
      </c>
      <c r="AL17336" s="208">
        <v>764349.21</v>
      </c>
      <c r="AM17336" s="93"/>
      <c r="AN17336" s="93"/>
      <c r="AO17336" s="93"/>
    </row>
    <row r="17337" spans="28:41" x14ac:dyDescent="0.55000000000000004">
      <c r="AB17337" s="278" t="s">
        <v>43444</v>
      </c>
      <c r="AC17337" s="279">
        <v>124355.27</v>
      </c>
      <c r="AE17337" s="248" t="s">
        <v>36208</v>
      </c>
      <c r="AF17337" s="249">
        <v>261642.95</v>
      </c>
      <c r="AH17337" s="228" t="s">
        <v>17802</v>
      </c>
      <c r="AI17337" s="229">
        <v>76474.86</v>
      </c>
      <c r="AK17337" s="207" t="s">
        <v>30952</v>
      </c>
      <c r="AL17337" s="208">
        <v>191958.71</v>
      </c>
      <c r="AM17337" s="93"/>
      <c r="AN17337" s="93"/>
      <c r="AO17337" s="93"/>
    </row>
    <row r="17338" spans="28:41" x14ac:dyDescent="0.55000000000000004">
      <c r="AB17338" s="278" t="s">
        <v>47690</v>
      </c>
      <c r="AC17338" s="279">
        <v>347025.6</v>
      </c>
      <c r="AE17338" s="248" t="s">
        <v>61677</v>
      </c>
      <c r="AF17338" s="249">
        <v>70253.2</v>
      </c>
      <c r="AH17338" s="228" t="s">
        <v>31839</v>
      </c>
      <c r="AI17338" s="229">
        <v>11036.26</v>
      </c>
      <c r="AK17338" s="207" t="s">
        <v>30953</v>
      </c>
      <c r="AL17338" s="208">
        <v>10579.91</v>
      </c>
      <c r="AM17338" s="93"/>
      <c r="AN17338" s="93"/>
      <c r="AO17338" s="93"/>
    </row>
    <row r="17339" spans="28:41" x14ac:dyDescent="0.55000000000000004">
      <c r="AB17339" s="278" t="s">
        <v>50854</v>
      </c>
      <c r="AC17339" s="279">
        <v>133257.20000000001</v>
      </c>
      <c r="AE17339" s="248" t="s">
        <v>58023</v>
      </c>
      <c r="AF17339" s="249">
        <v>56740.32</v>
      </c>
      <c r="AH17339" s="228" t="s">
        <v>13283</v>
      </c>
      <c r="AI17339" s="229">
        <v>21958.7</v>
      </c>
      <c r="AK17339" s="207" t="s">
        <v>30954</v>
      </c>
      <c r="AL17339" s="208">
        <v>50424.39</v>
      </c>
      <c r="AM17339" s="93"/>
      <c r="AN17339" s="93"/>
      <c r="AO17339" s="93"/>
    </row>
    <row r="17340" spans="28:41" x14ac:dyDescent="0.55000000000000004">
      <c r="AB17340" s="278" t="s">
        <v>50855</v>
      </c>
      <c r="AC17340" s="279">
        <v>4898.74</v>
      </c>
      <c r="AE17340" s="248" t="s">
        <v>18975</v>
      </c>
      <c r="AF17340" s="249">
        <v>1772864.65</v>
      </c>
      <c r="AH17340" s="228" t="s">
        <v>33294</v>
      </c>
      <c r="AI17340" s="229">
        <v>1784423.24</v>
      </c>
      <c r="AK17340" s="207" t="s">
        <v>30955</v>
      </c>
      <c r="AL17340" s="208">
        <v>51.16</v>
      </c>
      <c r="AM17340" s="93"/>
      <c r="AN17340" s="93"/>
      <c r="AO17340" s="93"/>
    </row>
    <row r="17341" spans="28:41" x14ac:dyDescent="0.55000000000000004">
      <c r="AB17341" s="278" t="s">
        <v>63862</v>
      </c>
      <c r="AC17341" s="279">
        <v>1133.55</v>
      </c>
      <c r="AE17341" s="248" t="s">
        <v>18976</v>
      </c>
      <c r="AF17341" s="249">
        <v>217074.42</v>
      </c>
      <c r="AH17341" s="228" t="s">
        <v>17803</v>
      </c>
      <c r="AI17341" s="229">
        <v>838759.4</v>
      </c>
      <c r="AK17341" s="207" t="s">
        <v>30956</v>
      </c>
      <c r="AL17341" s="208">
        <v>12833</v>
      </c>
      <c r="AM17341" s="93"/>
      <c r="AN17341" s="93"/>
      <c r="AO17341" s="93"/>
    </row>
    <row r="17342" spans="28:41" x14ac:dyDescent="0.55000000000000004">
      <c r="AB17342" s="278" t="s">
        <v>62425</v>
      </c>
      <c r="AC17342" s="279">
        <v>111.16</v>
      </c>
      <c r="AE17342" s="248" t="s">
        <v>18977</v>
      </c>
      <c r="AF17342" s="249">
        <v>1598240.18</v>
      </c>
      <c r="AH17342" s="228" t="s">
        <v>43179</v>
      </c>
      <c r="AI17342" s="229">
        <v>29920</v>
      </c>
      <c r="AK17342" s="207" t="s">
        <v>30957</v>
      </c>
      <c r="AL17342" s="208">
        <v>47000</v>
      </c>
      <c r="AM17342" s="93"/>
      <c r="AN17342" s="93"/>
      <c r="AO17342" s="93"/>
    </row>
    <row r="17343" spans="28:41" x14ac:dyDescent="0.55000000000000004">
      <c r="AB17343" s="278" t="s">
        <v>47691</v>
      </c>
      <c r="AC17343" s="279">
        <v>1481485.93</v>
      </c>
      <c r="AE17343" s="248" t="s">
        <v>34928</v>
      </c>
      <c r="AF17343" s="249">
        <v>400017.66</v>
      </c>
      <c r="AH17343" s="228" t="s">
        <v>17805</v>
      </c>
      <c r="AI17343" s="229">
        <v>314000</v>
      </c>
      <c r="AK17343" s="207" t="s">
        <v>30958</v>
      </c>
      <c r="AL17343" s="208">
        <v>129276.66</v>
      </c>
      <c r="AM17343" s="93"/>
      <c r="AN17343" s="93"/>
      <c r="AO17343" s="93"/>
    </row>
    <row r="17344" spans="28:41" x14ac:dyDescent="0.55000000000000004">
      <c r="AB17344" s="278" t="s">
        <v>47692</v>
      </c>
      <c r="AC17344" s="279">
        <v>470666.12</v>
      </c>
      <c r="AE17344" s="248" t="s">
        <v>33413</v>
      </c>
      <c r="AF17344" s="249">
        <v>1257742.1499999999</v>
      </c>
      <c r="AH17344" s="228" t="s">
        <v>45995</v>
      </c>
      <c r="AI17344" s="229">
        <v>20.38</v>
      </c>
      <c r="AK17344" s="207" t="s">
        <v>30959</v>
      </c>
      <c r="AL17344" s="208">
        <v>31320.48</v>
      </c>
      <c r="AM17344" s="93"/>
      <c r="AN17344" s="93"/>
      <c r="AO17344" s="93"/>
    </row>
    <row r="17345" spans="28:41" x14ac:dyDescent="0.55000000000000004">
      <c r="AB17345" s="278" t="s">
        <v>58909</v>
      </c>
      <c r="AC17345" s="279">
        <v>4244</v>
      </c>
      <c r="AE17345" s="248" t="s">
        <v>33414</v>
      </c>
      <c r="AF17345" s="249">
        <v>295683.09000000003</v>
      </c>
      <c r="AH17345" s="228" t="s">
        <v>13286</v>
      </c>
      <c r="AI17345" s="229">
        <v>345726.03</v>
      </c>
      <c r="AK17345" s="207" t="s">
        <v>30960</v>
      </c>
      <c r="AL17345" s="208">
        <v>8325.2000000000007</v>
      </c>
      <c r="AM17345" s="93"/>
      <c r="AN17345" s="93"/>
      <c r="AO17345" s="93"/>
    </row>
    <row r="17346" spans="28:41" x14ac:dyDescent="0.55000000000000004">
      <c r="AB17346" s="278" t="s">
        <v>48612</v>
      </c>
      <c r="AC17346" s="279">
        <v>23272.02</v>
      </c>
      <c r="AE17346" s="248" t="s">
        <v>39088</v>
      </c>
      <c r="AF17346" s="249">
        <v>18243.669999999998</v>
      </c>
      <c r="AH17346" s="228" t="s">
        <v>13287</v>
      </c>
      <c r="AI17346" s="229">
        <v>393091.08</v>
      </c>
      <c r="AK17346" s="207" t="s">
        <v>30961</v>
      </c>
      <c r="AL17346" s="208">
        <v>90331.89</v>
      </c>
      <c r="AM17346" s="93"/>
      <c r="AN17346" s="93"/>
      <c r="AO17346" s="93"/>
    </row>
    <row r="17347" spans="28:41" x14ac:dyDescent="0.55000000000000004">
      <c r="AB17347" s="278" t="s">
        <v>48613</v>
      </c>
      <c r="AC17347" s="279">
        <v>7513.95</v>
      </c>
      <c r="AE17347" s="248" t="s">
        <v>18978</v>
      </c>
      <c r="AF17347" s="249">
        <v>843997.14</v>
      </c>
      <c r="AH17347" s="228" t="s">
        <v>13288</v>
      </c>
      <c r="AI17347" s="229">
        <v>66999.64</v>
      </c>
      <c r="AK17347" s="207" t="s">
        <v>30962</v>
      </c>
      <c r="AL17347" s="208">
        <v>439.71</v>
      </c>
      <c r="AM17347" s="93"/>
      <c r="AN17347" s="93"/>
      <c r="AO17347" s="93"/>
    </row>
    <row r="17348" spans="28:41" x14ac:dyDescent="0.55000000000000004">
      <c r="AB17348" s="278" t="s">
        <v>47693</v>
      </c>
      <c r="AC17348" s="279">
        <v>1114440.7</v>
      </c>
      <c r="AE17348" s="248" t="s">
        <v>39089</v>
      </c>
      <c r="AF17348" s="249">
        <v>251692.93</v>
      </c>
      <c r="AH17348" s="228" t="s">
        <v>17806</v>
      </c>
      <c r="AI17348" s="229">
        <v>363718.3</v>
      </c>
      <c r="AK17348" s="207" t="s">
        <v>30963</v>
      </c>
      <c r="AL17348" s="208">
        <v>54611.82</v>
      </c>
      <c r="AM17348" s="93"/>
      <c r="AN17348" s="93"/>
      <c r="AO17348" s="93"/>
    </row>
    <row r="17349" spans="28:41" x14ac:dyDescent="0.55000000000000004">
      <c r="AB17349" s="278" t="s">
        <v>48614</v>
      </c>
      <c r="AC17349" s="279">
        <v>23141.759999999998</v>
      </c>
      <c r="AE17349" s="248" t="s">
        <v>18979</v>
      </c>
      <c r="AF17349" s="249">
        <v>842850.91</v>
      </c>
      <c r="AH17349" s="228" t="s">
        <v>17807</v>
      </c>
      <c r="AI17349" s="229">
        <v>37912.54</v>
      </c>
      <c r="AK17349" s="207" t="s">
        <v>30964</v>
      </c>
      <c r="AL17349" s="208">
        <v>160950.64000000001</v>
      </c>
      <c r="AM17349" s="93"/>
      <c r="AN17349" s="93"/>
      <c r="AO17349" s="93"/>
    </row>
    <row r="17350" spans="28:41" x14ac:dyDescent="0.55000000000000004">
      <c r="AB17350" s="278" t="s">
        <v>54732</v>
      </c>
      <c r="AC17350" s="279">
        <v>16723.330000000002</v>
      </c>
      <c r="AE17350" s="248" t="s">
        <v>55596</v>
      </c>
      <c r="AF17350" s="249">
        <v>8900.0499999999993</v>
      </c>
      <c r="AH17350" s="228" t="s">
        <v>47465</v>
      </c>
      <c r="AI17350" s="229">
        <v>82894.429999999993</v>
      </c>
      <c r="AK17350" s="207" t="s">
        <v>30965</v>
      </c>
      <c r="AL17350" s="208">
        <v>6193.64</v>
      </c>
      <c r="AM17350" s="93"/>
      <c r="AN17350" s="93"/>
      <c r="AO17350" s="93"/>
    </row>
    <row r="17351" spans="28:41" x14ac:dyDescent="0.55000000000000004">
      <c r="AB17351" s="278" t="s">
        <v>60983</v>
      </c>
      <c r="AC17351" s="279">
        <v>8551.26</v>
      </c>
      <c r="AE17351" s="248" t="s">
        <v>18980</v>
      </c>
      <c r="AF17351" s="249">
        <v>19145.68</v>
      </c>
      <c r="AH17351" s="228" t="s">
        <v>54269</v>
      </c>
      <c r="AI17351" s="229">
        <v>-239.96</v>
      </c>
      <c r="AK17351" s="207" t="s">
        <v>30966</v>
      </c>
      <c r="AL17351" s="208">
        <v>48315.199999999997</v>
      </c>
      <c r="AM17351" s="93"/>
      <c r="AN17351" s="93"/>
      <c r="AO17351" s="93"/>
    </row>
    <row r="17352" spans="28:41" x14ac:dyDescent="0.55000000000000004">
      <c r="AB17352" s="278" t="s">
        <v>54733</v>
      </c>
      <c r="AC17352" s="279">
        <v>596.67999999999995</v>
      </c>
      <c r="AE17352" s="248" t="s">
        <v>46014</v>
      </c>
      <c r="AF17352" s="249">
        <v>291672.68</v>
      </c>
      <c r="AH17352" s="228" t="s">
        <v>17809</v>
      </c>
      <c r="AI17352" s="229">
        <v>42384.36</v>
      </c>
      <c r="AK17352" s="207" t="s">
        <v>30967</v>
      </c>
      <c r="AL17352" s="208">
        <v>2397374.9500000002</v>
      </c>
      <c r="AM17352" s="93"/>
      <c r="AN17352" s="93"/>
      <c r="AO17352" s="93"/>
    </row>
    <row r="17353" spans="28:41" x14ac:dyDescent="0.55000000000000004">
      <c r="AB17353" s="278" t="s">
        <v>48615</v>
      </c>
      <c r="AC17353" s="279">
        <v>207614.1</v>
      </c>
      <c r="AE17353" s="248" t="s">
        <v>61678</v>
      </c>
      <c r="AF17353" s="249">
        <v>28579.200000000001</v>
      </c>
      <c r="AH17353" s="228" t="s">
        <v>13289</v>
      </c>
      <c r="AI17353" s="229">
        <v>818196.71</v>
      </c>
      <c r="AK17353" s="207" t="s">
        <v>30968</v>
      </c>
      <c r="AL17353" s="208">
        <v>4182565.23</v>
      </c>
      <c r="AM17353" s="93"/>
      <c r="AN17353" s="93"/>
      <c r="AO17353" s="93"/>
    </row>
    <row r="17354" spans="28:41" x14ac:dyDescent="0.55000000000000004">
      <c r="AB17354" s="278" t="s">
        <v>46280</v>
      </c>
      <c r="AC17354" s="279">
        <v>261376.21</v>
      </c>
      <c r="AE17354" s="248" t="s">
        <v>50628</v>
      </c>
      <c r="AF17354" s="249">
        <v>38750</v>
      </c>
      <c r="AH17354" s="228" t="s">
        <v>17810</v>
      </c>
      <c r="AI17354" s="229">
        <v>892133.81</v>
      </c>
      <c r="AK17354" s="207" t="s">
        <v>30969</v>
      </c>
      <c r="AL17354" s="208">
        <v>499904.58</v>
      </c>
      <c r="AM17354" s="93"/>
      <c r="AN17354" s="93"/>
      <c r="AO17354" s="93"/>
    </row>
    <row r="17355" spans="28:41" x14ac:dyDescent="0.55000000000000004">
      <c r="AB17355" s="278" t="s">
        <v>54734</v>
      </c>
      <c r="AC17355" s="279">
        <v>34216.61</v>
      </c>
      <c r="AE17355" s="248" t="s">
        <v>63480</v>
      </c>
      <c r="AF17355" s="249">
        <v>168</v>
      </c>
      <c r="AH17355" s="228" t="s">
        <v>17811</v>
      </c>
      <c r="AI17355" s="229">
        <v>292492.34999999998</v>
      </c>
      <c r="AK17355" s="207" t="s">
        <v>30970</v>
      </c>
      <c r="AL17355" s="208">
        <v>6745.82</v>
      </c>
      <c r="AM17355" s="93"/>
      <c r="AN17355" s="93"/>
      <c r="AO17355" s="93"/>
    </row>
    <row r="17356" spans="28:41" x14ac:dyDescent="0.55000000000000004">
      <c r="AB17356" s="278" t="s">
        <v>43445</v>
      </c>
      <c r="AC17356" s="279">
        <v>532603.5</v>
      </c>
      <c r="AE17356" s="248" t="s">
        <v>13424</v>
      </c>
      <c r="AF17356" s="249">
        <v>35728.050000000003</v>
      </c>
      <c r="AH17356" s="228" t="s">
        <v>54270</v>
      </c>
      <c r="AI17356" s="229">
        <v>128806.63</v>
      </c>
      <c r="AK17356" s="207" t="s">
        <v>30971</v>
      </c>
      <c r="AL17356" s="208">
        <v>2438452.65</v>
      </c>
      <c r="AM17356" s="93"/>
      <c r="AN17356" s="93"/>
      <c r="AO17356" s="93"/>
    </row>
    <row r="17357" spans="28:41" x14ac:dyDescent="0.55000000000000004">
      <c r="AB17357" s="278" t="s">
        <v>48616</v>
      </c>
      <c r="AC17357" s="279">
        <v>14169.09</v>
      </c>
      <c r="AE17357" s="248" t="s">
        <v>48450</v>
      </c>
      <c r="AF17357" s="249">
        <v>481475.57</v>
      </c>
      <c r="AH17357" s="228" t="s">
        <v>40740</v>
      </c>
      <c r="AI17357" s="229">
        <v>168214.63</v>
      </c>
      <c r="AK17357" s="207" t="s">
        <v>30972</v>
      </c>
      <c r="AL17357" s="208">
        <v>215793.03</v>
      </c>
      <c r="AM17357" s="93"/>
      <c r="AN17357" s="93"/>
      <c r="AO17357" s="93"/>
    </row>
    <row r="17358" spans="28:41" x14ac:dyDescent="0.55000000000000004">
      <c r="AB17358" s="278" t="s">
        <v>46281</v>
      </c>
      <c r="AC17358" s="279">
        <v>9504.93</v>
      </c>
      <c r="AE17358" s="248" t="s">
        <v>13425</v>
      </c>
      <c r="AF17358" s="249">
        <v>31783.85</v>
      </c>
      <c r="AH17358" s="228" t="s">
        <v>17812</v>
      </c>
      <c r="AI17358" s="229">
        <v>11313.82</v>
      </c>
      <c r="AK17358" s="207" t="s">
        <v>30973</v>
      </c>
      <c r="AL17358" s="208">
        <v>136970.4</v>
      </c>
      <c r="AM17358" s="93"/>
      <c r="AN17358" s="93"/>
      <c r="AO17358" s="93"/>
    </row>
    <row r="17359" spans="28:41" x14ac:dyDescent="0.55000000000000004">
      <c r="AB17359" s="278" t="s">
        <v>54735</v>
      </c>
      <c r="AC17359" s="279">
        <v>1693.81</v>
      </c>
      <c r="AE17359" s="248" t="s">
        <v>34929</v>
      </c>
      <c r="AF17359" s="249">
        <v>8243786.5499999998</v>
      </c>
      <c r="AH17359" s="228" t="s">
        <v>40741</v>
      </c>
      <c r="AI17359" s="229">
        <v>95806</v>
      </c>
      <c r="AK17359" s="207" t="s">
        <v>30974</v>
      </c>
      <c r="AL17359" s="208">
        <v>2614.2600000000002</v>
      </c>
      <c r="AM17359" s="93"/>
      <c r="AN17359" s="93"/>
      <c r="AO17359" s="93"/>
    </row>
    <row r="17360" spans="28:41" x14ac:dyDescent="0.55000000000000004">
      <c r="AB17360" s="278" t="s">
        <v>48617</v>
      </c>
      <c r="AC17360" s="279">
        <v>17283.939999999999</v>
      </c>
      <c r="AE17360" s="248" t="s">
        <v>33415</v>
      </c>
      <c r="AF17360" s="249">
        <v>717802.48</v>
      </c>
      <c r="AH17360" s="228" t="s">
        <v>17900</v>
      </c>
      <c r="AI17360" s="229">
        <v>5145</v>
      </c>
      <c r="AK17360" s="207" t="s">
        <v>30975</v>
      </c>
      <c r="AL17360" s="208">
        <v>5524.77</v>
      </c>
      <c r="AM17360" s="93"/>
      <c r="AN17360" s="93"/>
      <c r="AO17360" s="93"/>
    </row>
    <row r="17361" spans="28:41" x14ac:dyDescent="0.55000000000000004">
      <c r="AB17361" s="278" t="s">
        <v>58812</v>
      </c>
      <c r="AC17361" s="279">
        <v>-3840.83</v>
      </c>
      <c r="AE17361" s="248" t="s">
        <v>47478</v>
      </c>
      <c r="AF17361" s="249">
        <v>5840.22</v>
      </c>
      <c r="AH17361" s="228" t="s">
        <v>17901</v>
      </c>
      <c r="AI17361" s="229">
        <v>9000</v>
      </c>
      <c r="AK17361" s="207" t="s">
        <v>30976</v>
      </c>
      <c r="AL17361" s="208">
        <v>9435.93</v>
      </c>
      <c r="AM17361" s="93"/>
      <c r="AN17361" s="93"/>
      <c r="AO17361" s="93"/>
    </row>
    <row r="17362" spans="28:41" x14ac:dyDescent="0.55000000000000004">
      <c r="AB17362" s="278" t="s">
        <v>48618</v>
      </c>
      <c r="AC17362" s="279">
        <v>-60000</v>
      </c>
      <c r="AE17362" s="248" t="s">
        <v>33416</v>
      </c>
      <c r="AF17362" s="249">
        <v>45806.35</v>
      </c>
      <c r="AH17362" s="228" t="s">
        <v>17902</v>
      </c>
      <c r="AI17362" s="229">
        <v>447167.85</v>
      </c>
      <c r="AK17362" s="207" t="s">
        <v>30977</v>
      </c>
      <c r="AL17362" s="208">
        <v>4389.8100000000004</v>
      </c>
      <c r="AM17362" s="93"/>
      <c r="AN17362" s="93"/>
      <c r="AO17362" s="93"/>
    </row>
    <row r="17363" spans="28:41" x14ac:dyDescent="0.55000000000000004">
      <c r="AB17363" s="278" t="s">
        <v>63543</v>
      </c>
      <c r="AC17363" s="279">
        <v>5957.34</v>
      </c>
      <c r="AE17363" s="248" t="s">
        <v>47480</v>
      </c>
      <c r="AF17363" s="249">
        <v>14212.5</v>
      </c>
      <c r="AH17363" s="228" t="s">
        <v>17903</v>
      </c>
      <c r="AI17363" s="229">
        <v>236674.26</v>
      </c>
      <c r="AK17363" s="207" t="s">
        <v>30978</v>
      </c>
      <c r="AL17363" s="208">
        <v>627551.55000000005</v>
      </c>
      <c r="AM17363" s="93"/>
      <c r="AN17363" s="93"/>
      <c r="AO17363" s="93"/>
    </row>
    <row r="17364" spans="28:41" x14ac:dyDescent="0.55000000000000004">
      <c r="AB17364" s="278" t="s">
        <v>40948</v>
      </c>
      <c r="AC17364" s="279">
        <v>1117864.1000000001</v>
      </c>
      <c r="AE17364" s="248" t="s">
        <v>18981</v>
      </c>
      <c r="AF17364" s="249">
        <v>670708.06000000006</v>
      </c>
      <c r="AH17364" s="228" t="s">
        <v>47466</v>
      </c>
      <c r="AI17364" s="229">
        <v>8611.5300000000007</v>
      </c>
      <c r="AK17364" s="207" t="s">
        <v>30979</v>
      </c>
      <c r="AL17364" s="208">
        <v>16624008.99</v>
      </c>
      <c r="AM17364" s="93"/>
      <c r="AN17364" s="93"/>
      <c r="AO17364" s="93"/>
    </row>
    <row r="17365" spans="28:41" x14ac:dyDescent="0.55000000000000004">
      <c r="AB17365" s="278" t="s">
        <v>47694</v>
      </c>
      <c r="AC17365" s="279">
        <v>358944.32</v>
      </c>
      <c r="AE17365" s="248" t="s">
        <v>55597</v>
      </c>
      <c r="AF17365" s="249">
        <v>38490.400000000001</v>
      </c>
      <c r="AH17365" s="228" t="s">
        <v>17904</v>
      </c>
      <c r="AI17365" s="229">
        <v>131153.72</v>
      </c>
      <c r="AK17365" s="207" t="s">
        <v>30980</v>
      </c>
      <c r="AL17365" s="208">
        <v>-243.44</v>
      </c>
      <c r="AM17365" s="93"/>
      <c r="AN17365" s="93"/>
      <c r="AO17365" s="93"/>
    </row>
    <row r="17366" spans="28:41" x14ac:dyDescent="0.55000000000000004">
      <c r="AB17366" s="278" t="s">
        <v>46282</v>
      </c>
      <c r="AC17366" s="279">
        <v>221279.61</v>
      </c>
      <c r="AE17366" s="248" t="s">
        <v>18982</v>
      </c>
      <c r="AF17366" s="249">
        <v>962964.22</v>
      </c>
      <c r="AH17366" s="228" t="s">
        <v>17905</v>
      </c>
      <c r="AI17366" s="229">
        <v>113525</v>
      </c>
      <c r="AK17366" s="207" t="s">
        <v>30981</v>
      </c>
      <c r="AL17366" s="208">
        <v>1535088.1</v>
      </c>
      <c r="AM17366" s="93"/>
      <c r="AN17366" s="93"/>
      <c r="AO17366" s="93"/>
    </row>
    <row r="17367" spans="28:41" x14ac:dyDescent="0.55000000000000004">
      <c r="AB17367" s="278" t="s">
        <v>48620</v>
      </c>
      <c r="AC17367" s="279">
        <v>36242.42</v>
      </c>
      <c r="AE17367" s="248" t="s">
        <v>39090</v>
      </c>
      <c r="AF17367" s="249">
        <v>4114.13</v>
      </c>
      <c r="AH17367" s="228" t="s">
        <v>17906</v>
      </c>
      <c r="AI17367" s="229">
        <v>19365.349999999999</v>
      </c>
      <c r="AK17367" s="207" t="s">
        <v>30982</v>
      </c>
      <c r="AL17367" s="208">
        <v>516827.8</v>
      </c>
      <c r="AM17367" s="93"/>
      <c r="AN17367" s="93"/>
      <c r="AO17367" s="93"/>
    </row>
    <row r="17368" spans="28:41" x14ac:dyDescent="0.55000000000000004">
      <c r="AB17368" s="278" t="s">
        <v>46283</v>
      </c>
      <c r="AC17368" s="279">
        <v>20258.310000000001</v>
      </c>
      <c r="AE17368" s="248" t="s">
        <v>13427</v>
      </c>
      <c r="AF17368" s="249">
        <v>1413676.9</v>
      </c>
      <c r="AH17368" s="228" t="s">
        <v>17907</v>
      </c>
      <c r="AI17368" s="229">
        <v>149638.15</v>
      </c>
      <c r="AK17368" s="207" t="s">
        <v>30983</v>
      </c>
      <c r="AL17368" s="208">
        <v>124049.59</v>
      </c>
      <c r="AM17368" s="93"/>
      <c r="AN17368" s="93"/>
      <c r="AO17368" s="93"/>
    </row>
    <row r="17369" spans="28:41" x14ac:dyDescent="0.55000000000000004">
      <c r="AB17369" s="278" t="s">
        <v>49506</v>
      </c>
      <c r="AC17369" s="279">
        <v>289211.53999999998</v>
      </c>
      <c r="AE17369" s="248" t="s">
        <v>13428</v>
      </c>
      <c r="AF17369" s="249">
        <v>2319348.7000000002</v>
      </c>
      <c r="AH17369" s="228" t="s">
        <v>17908</v>
      </c>
      <c r="AI17369" s="229">
        <v>5116.95</v>
      </c>
      <c r="AK17369" s="207" t="s">
        <v>30984</v>
      </c>
      <c r="AL17369" s="208">
        <v>885</v>
      </c>
      <c r="AM17369" s="93"/>
      <c r="AN17369" s="93"/>
      <c r="AO17369" s="93"/>
    </row>
    <row r="17370" spans="28:41" x14ac:dyDescent="0.55000000000000004">
      <c r="AB17370" s="278" t="s">
        <v>46284</v>
      </c>
      <c r="AC17370" s="279">
        <v>22013.85</v>
      </c>
      <c r="AE17370" s="248" t="s">
        <v>13429</v>
      </c>
      <c r="AF17370" s="249">
        <v>732489.35</v>
      </c>
      <c r="AH17370" s="228" t="s">
        <v>17909</v>
      </c>
      <c r="AI17370" s="229">
        <v>3571</v>
      </c>
      <c r="AK17370" s="207" t="s">
        <v>30985</v>
      </c>
      <c r="AL17370" s="208">
        <v>280</v>
      </c>
      <c r="AM17370" s="93"/>
      <c r="AN17370" s="93"/>
      <c r="AO17370" s="93"/>
    </row>
    <row r="17371" spans="28:41" x14ac:dyDescent="0.55000000000000004">
      <c r="AB17371" s="278" t="s">
        <v>40949</v>
      </c>
      <c r="AC17371" s="279">
        <v>2188845.09</v>
      </c>
      <c r="AE17371" s="248" t="s">
        <v>18983</v>
      </c>
      <c r="AF17371" s="249">
        <v>2226065.5499999998</v>
      </c>
      <c r="AH17371" s="228" t="s">
        <v>34786</v>
      </c>
      <c r="AI17371" s="229">
        <v>80088.31</v>
      </c>
      <c r="AK17371" s="207" t="s">
        <v>30986</v>
      </c>
      <c r="AL17371" s="208">
        <v>4594.43</v>
      </c>
      <c r="AM17371" s="93"/>
      <c r="AN17371" s="93"/>
      <c r="AO17371" s="93"/>
    </row>
    <row r="17372" spans="28:41" x14ac:dyDescent="0.55000000000000004">
      <c r="AB17372" s="278" t="s">
        <v>43446</v>
      </c>
      <c r="AC17372" s="279">
        <v>22617.96</v>
      </c>
      <c r="AE17372" s="248" t="s">
        <v>18984</v>
      </c>
      <c r="AF17372" s="249">
        <v>38676.550000000003</v>
      </c>
      <c r="AH17372" s="228" t="s">
        <v>17910</v>
      </c>
      <c r="AI17372" s="229">
        <v>1000</v>
      </c>
      <c r="AK17372" s="207" t="s">
        <v>30987</v>
      </c>
      <c r="AL17372" s="208">
        <v>2700</v>
      </c>
      <c r="AM17372" s="93"/>
      <c r="AN17372" s="93"/>
      <c r="AO17372" s="93"/>
    </row>
    <row r="17373" spans="28:41" x14ac:dyDescent="0.55000000000000004">
      <c r="AB17373" s="278" t="s">
        <v>48621</v>
      </c>
      <c r="AC17373" s="279">
        <v>5212.8100000000004</v>
      </c>
      <c r="AE17373" s="248" t="s">
        <v>58901</v>
      </c>
      <c r="AF17373" s="249">
        <v>19122.03</v>
      </c>
      <c r="AH17373" s="228" t="s">
        <v>33299</v>
      </c>
      <c r="AI17373" s="229">
        <v>48995.88</v>
      </c>
      <c r="AK17373" s="207" t="s">
        <v>30988</v>
      </c>
      <c r="AL17373" s="208">
        <v>500</v>
      </c>
      <c r="AM17373" s="93"/>
      <c r="AN17373" s="93"/>
      <c r="AO17373" s="93"/>
    </row>
    <row r="17374" spans="28:41" x14ac:dyDescent="0.55000000000000004">
      <c r="AB17374" s="278" t="s">
        <v>48622</v>
      </c>
      <c r="AC17374" s="279">
        <v>62128.53</v>
      </c>
      <c r="AE17374" s="248" t="s">
        <v>39091</v>
      </c>
      <c r="AF17374" s="249">
        <v>96299.66</v>
      </c>
      <c r="AH17374" s="228" t="s">
        <v>17911</v>
      </c>
      <c r="AI17374" s="229">
        <v>12728.54</v>
      </c>
      <c r="AK17374" s="207" t="s">
        <v>30989</v>
      </c>
      <c r="AL17374" s="208">
        <v>10871.98</v>
      </c>
      <c r="AM17374" s="93"/>
      <c r="AN17374" s="93"/>
      <c r="AO17374" s="93"/>
    </row>
    <row r="17375" spans="28:41" x14ac:dyDescent="0.55000000000000004">
      <c r="AB17375" s="278" t="s">
        <v>46285</v>
      </c>
      <c r="AC17375" s="279">
        <v>5196.5</v>
      </c>
      <c r="AE17375" s="248" t="s">
        <v>54305</v>
      </c>
      <c r="AF17375" s="249">
        <v>65200</v>
      </c>
      <c r="AH17375" s="228" t="s">
        <v>17913</v>
      </c>
      <c r="AI17375" s="229">
        <v>410.19</v>
      </c>
      <c r="AK17375" s="207" t="s">
        <v>30990</v>
      </c>
      <c r="AL17375" s="208">
        <v>4680</v>
      </c>
      <c r="AM17375" s="93"/>
      <c r="AN17375" s="93"/>
      <c r="AO17375" s="93"/>
    </row>
    <row r="17376" spans="28:41" x14ac:dyDescent="0.55000000000000004">
      <c r="AB17376" s="278" t="s">
        <v>47696</v>
      </c>
      <c r="AC17376" s="279">
        <v>7020.61</v>
      </c>
      <c r="AE17376" s="248" t="s">
        <v>43196</v>
      </c>
      <c r="AF17376" s="249">
        <v>1727.04</v>
      </c>
      <c r="AH17376" s="228" t="s">
        <v>17914</v>
      </c>
      <c r="AI17376" s="229">
        <v>23799.15</v>
      </c>
      <c r="AK17376" s="207" t="s">
        <v>30991</v>
      </c>
      <c r="AL17376" s="208">
        <v>6396.59</v>
      </c>
      <c r="AM17376" s="93"/>
      <c r="AN17376" s="93"/>
      <c r="AO17376" s="93"/>
    </row>
    <row r="17377" spans="28:41" x14ac:dyDescent="0.55000000000000004">
      <c r="AB17377" s="278" t="s">
        <v>47697</v>
      </c>
      <c r="AC17377" s="279">
        <v>9192.4</v>
      </c>
      <c r="AE17377" s="248" t="s">
        <v>61238</v>
      </c>
      <c r="AF17377" s="249">
        <v>2561.1799999999998</v>
      </c>
      <c r="AH17377" s="228" t="s">
        <v>17915</v>
      </c>
      <c r="AI17377" s="229">
        <v>12137.31</v>
      </c>
      <c r="AK17377" s="207" t="s">
        <v>30992</v>
      </c>
      <c r="AL17377" s="208">
        <v>4876.1000000000004</v>
      </c>
      <c r="AM17377" s="93"/>
      <c r="AN17377" s="93"/>
      <c r="AO17377" s="93"/>
    </row>
    <row r="17378" spans="28:41" x14ac:dyDescent="0.55000000000000004">
      <c r="AB17378" s="278" t="s">
        <v>61726</v>
      </c>
      <c r="AC17378" s="279">
        <v>24730.400000000001</v>
      </c>
      <c r="AE17378" s="248" t="s">
        <v>18985</v>
      </c>
      <c r="AF17378" s="249">
        <v>260556.38</v>
      </c>
      <c r="AH17378" s="228" t="s">
        <v>17916</v>
      </c>
      <c r="AI17378" s="229">
        <v>2199.75</v>
      </c>
      <c r="AK17378" s="207" t="s">
        <v>30993</v>
      </c>
      <c r="AL17378" s="208">
        <v>442.33</v>
      </c>
      <c r="AM17378" s="93"/>
      <c r="AN17378" s="93"/>
      <c r="AO17378" s="93"/>
    </row>
    <row r="17379" spans="28:41" x14ac:dyDescent="0.55000000000000004">
      <c r="AB17379" s="278" t="s">
        <v>40950</v>
      </c>
      <c r="AC17379" s="279">
        <v>1120</v>
      </c>
      <c r="AE17379" s="248" t="s">
        <v>46015</v>
      </c>
      <c r="AF17379" s="249">
        <v>57983.61</v>
      </c>
      <c r="AH17379" s="228" t="s">
        <v>17917</v>
      </c>
      <c r="AI17379" s="229">
        <v>4301.5200000000004</v>
      </c>
      <c r="AK17379" s="207" t="s">
        <v>30994</v>
      </c>
      <c r="AL17379" s="208">
        <v>40496</v>
      </c>
      <c r="AM17379" s="93"/>
      <c r="AN17379" s="93"/>
      <c r="AO17379" s="93"/>
    </row>
    <row r="17380" spans="28:41" x14ac:dyDescent="0.55000000000000004">
      <c r="AB17380" s="278" t="s">
        <v>43447</v>
      </c>
      <c r="AC17380" s="279">
        <v>2276.96</v>
      </c>
      <c r="AE17380" s="248" t="s">
        <v>48451</v>
      </c>
      <c r="AF17380" s="249">
        <v>52.12</v>
      </c>
      <c r="AH17380" s="228" t="s">
        <v>17918</v>
      </c>
      <c r="AI17380" s="229">
        <v>758701.2</v>
      </c>
      <c r="AK17380" s="207" t="s">
        <v>30995</v>
      </c>
      <c r="AL17380" s="208">
        <v>5700</v>
      </c>
      <c r="AM17380" s="93"/>
      <c r="AN17380" s="93"/>
      <c r="AO17380" s="93"/>
    </row>
    <row r="17381" spans="28:41" x14ac:dyDescent="0.55000000000000004">
      <c r="AB17381" s="278" t="s">
        <v>69583</v>
      </c>
      <c r="AC17381" s="279">
        <v>6539.49</v>
      </c>
      <c r="AE17381" s="248" t="s">
        <v>18986</v>
      </c>
      <c r="AF17381" s="249">
        <v>1114448.8999999999</v>
      </c>
      <c r="AH17381" s="228" t="s">
        <v>40742</v>
      </c>
      <c r="AI17381" s="229">
        <v>680008.5</v>
      </c>
      <c r="AK17381" s="207" t="s">
        <v>30996</v>
      </c>
      <c r="AL17381" s="208">
        <v>63917.49</v>
      </c>
      <c r="AM17381" s="93"/>
      <c r="AN17381" s="93"/>
      <c r="AO17381" s="93"/>
    </row>
    <row r="17382" spans="28:41" x14ac:dyDescent="0.55000000000000004">
      <c r="AB17382" s="278" t="s">
        <v>49507</v>
      </c>
      <c r="AC17382" s="279">
        <v>218</v>
      </c>
      <c r="AE17382" s="248" t="s">
        <v>18987</v>
      </c>
      <c r="AF17382" s="249">
        <v>2671593.36</v>
      </c>
      <c r="AH17382" s="228" t="s">
        <v>40743</v>
      </c>
      <c r="AI17382" s="229">
        <v>472.89</v>
      </c>
      <c r="AK17382" s="207" t="s">
        <v>30997</v>
      </c>
      <c r="AL17382" s="208">
        <v>65830.25</v>
      </c>
      <c r="AM17382" s="93"/>
      <c r="AN17382" s="93"/>
      <c r="AO17382" s="93"/>
    </row>
    <row r="17383" spans="28:41" x14ac:dyDescent="0.55000000000000004">
      <c r="AB17383" s="278" t="s">
        <v>49508</v>
      </c>
      <c r="AC17383" s="279">
        <v>96.18</v>
      </c>
      <c r="AE17383" s="248" t="s">
        <v>18988</v>
      </c>
      <c r="AF17383" s="249">
        <v>217479.66</v>
      </c>
      <c r="AH17383" s="228" t="s">
        <v>17919</v>
      </c>
      <c r="AI17383" s="229">
        <v>293175</v>
      </c>
      <c r="AK17383" s="207" t="s">
        <v>30998</v>
      </c>
      <c r="AL17383" s="208">
        <v>123131.95</v>
      </c>
      <c r="AM17383" s="93"/>
      <c r="AN17383" s="93"/>
      <c r="AO17383" s="93"/>
    </row>
    <row r="17384" spans="28:41" x14ac:dyDescent="0.55000000000000004">
      <c r="AB17384" s="278" t="s">
        <v>54737</v>
      </c>
      <c r="AC17384" s="279">
        <v>11220.18</v>
      </c>
      <c r="AE17384" s="248" t="s">
        <v>61239</v>
      </c>
      <c r="AF17384" s="249">
        <v>228486.81</v>
      </c>
      <c r="AH17384" s="228" t="s">
        <v>17920</v>
      </c>
      <c r="AI17384" s="229">
        <v>129500</v>
      </c>
      <c r="AK17384" s="207" t="s">
        <v>30999</v>
      </c>
      <c r="AL17384" s="208">
        <v>166610.72</v>
      </c>
      <c r="AM17384" s="93"/>
      <c r="AN17384" s="93"/>
      <c r="AO17384" s="93"/>
    </row>
    <row r="17385" spans="28:41" x14ac:dyDescent="0.55000000000000004">
      <c r="AB17385" s="278" t="s">
        <v>47698</v>
      </c>
      <c r="AC17385" s="279">
        <v>75.319999999999993</v>
      </c>
      <c r="AE17385" s="248" t="s">
        <v>18989</v>
      </c>
      <c r="AF17385" s="249">
        <v>1072173.8500000001</v>
      </c>
      <c r="AH17385" s="228" t="s">
        <v>17922</v>
      </c>
      <c r="AI17385" s="229">
        <v>55305</v>
      </c>
      <c r="AK17385" s="207" t="s">
        <v>31000</v>
      </c>
      <c r="AL17385" s="208">
        <v>765889.34</v>
      </c>
      <c r="AM17385" s="93"/>
      <c r="AN17385" s="93"/>
      <c r="AO17385" s="93"/>
    </row>
    <row r="17386" spans="28:41" x14ac:dyDescent="0.55000000000000004">
      <c r="AB17386" s="278" t="s">
        <v>46286</v>
      </c>
      <c r="AC17386" s="279">
        <v>20883.77</v>
      </c>
      <c r="AE17386" s="248" t="s">
        <v>62499</v>
      </c>
      <c r="AF17386" s="249">
        <v>365720</v>
      </c>
      <c r="AH17386" s="228" t="s">
        <v>17924</v>
      </c>
      <c r="AI17386" s="229">
        <v>241312.09</v>
      </c>
      <c r="AK17386" s="207" t="s">
        <v>31001</v>
      </c>
      <c r="AL17386" s="208">
        <v>98371.53</v>
      </c>
      <c r="AM17386" s="93"/>
      <c r="AN17386" s="93"/>
      <c r="AO17386" s="93"/>
    </row>
    <row r="17387" spans="28:41" x14ac:dyDescent="0.55000000000000004">
      <c r="AB17387" s="278" t="s">
        <v>40951</v>
      </c>
      <c r="AC17387" s="279">
        <v>83657.83</v>
      </c>
      <c r="AE17387" s="248" t="s">
        <v>18990</v>
      </c>
      <c r="AF17387" s="249">
        <v>1710534.35</v>
      </c>
      <c r="AH17387" s="228" t="s">
        <v>17925</v>
      </c>
      <c r="AI17387" s="229">
        <v>482913.58</v>
      </c>
      <c r="AK17387" s="207" t="s">
        <v>31002</v>
      </c>
      <c r="AL17387" s="208">
        <v>124619.52</v>
      </c>
      <c r="AM17387" s="93"/>
      <c r="AN17387" s="93"/>
      <c r="AO17387" s="93"/>
    </row>
    <row r="17388" spans="28:41" x14ac:dyDescent="0.55000000000000004">
      <c r="AB17388" s="278" t="s">
        <v>49509</v>
      </c>
      <c r="AC17388" s="279">
        <v>364085.5</v>
      </c>
      <c r="AE17388" s="248" t="s">
        <v>18991</v>
      </c>
      <c r="AF17388" s="249">
        <v>3216165.24</v>
      </c>
      <c r="AH17388" s="228" t="s">
        <v>17926</v>
      </c>
      <c r="AI17388" s="229">
        <v>128362.81</v>
      </c>
      <c r="AK17388" s="207" t="s">
        <v>31003</v>
      </c>
      <c r="AL17388" s="208">
        <v>4903414.03</v>
      </c>
      <c r="AM17388" s="93"/>
      <c r="AN17388" s="93"/>
      <c r="AO17388" s="93"/>
    </row>
    <row r="17389" spans="28:41" x14ac:dyDescent="0.55000000000000004">
      <c r="AB17389" s="278" t="s">
        <v>43448</v>
      </c>
      <c r="AC17389" s="279">
        <v>4102.82</v>
      </c>
      <c r="AE17389" s="248" t="s">
        <v>48452</v>
      </c>
      <c r="AF17389" s="249">
        <v>-108972.45</v>
      </c>
      <c r="AH17389" s="228" t="s">
        <v>54271</v>
      </c>
      <c r="AI17389" s="229">
        <v>4998.6899999999996</v>
      </c>
      <c r="AK17389" s="207" t="s">
        <v>31004</v>
      </c>
      <c r="AL17389" s="208">
        <v>178461.09</v>
      </c>
      <c r="AM17389" s="93"/>
      <c r="AN17389" s="93"/>
      <c r="AO17389" s="93"/>
    </row>
    <row r="17390" spans="28:41" x14ac:dyDescent="0.55000000000000004">
      <c r="AB17390" s="278" t="s">
        <v>49510</v>
      </c>
      <c r="AC17390" s="279">
        <v>500</v>
      </c>
      <c r="AE17390" s="248" t="s">
        <v>36215</v>
      </c>
      <c r="AF17390" s="249">
        <v>2690556.86</v>
      </c>
      <c r="AH17390" s="228" t="s">
        <v>17927</v>
      </c>
      <c r="AI17390" s="229">
        <v>13440</v>
      </c>
      <c r="AK17390" s="207" t="s">
        <v>31005</v>
      </c>
      <c r="AL17390" s="208">
        <v>66448.11</v>
      </c>
      <c r="AM17390" s="93"/>
      <c r="AN17390" s="93"/>
      <c r="AO17390" s="93"/>
    </row>
    <row r="17391" spans="28:41" x14ac:dyDescent="0.55000000000000004">
      <c r="AB17391" s="278" t="s">
        <v>65237</v>
      </c>
      <c r="AC17391" s="279">
        <v>284.87</v>
      </c>
      <c r="AE17391" s="248" t="s">
        <v>59450</v>
      </c>
      <c r="AF17391" s="249">
        <v>192020.63</v>
      </c>
      <c r="AH17391" s="228" t="s">
        <v>17928</v>
      </c>
      <c r="AI17391" s="229">
        <v>3360</v>
      </c>
      <c r="AK17391" s="207" t="s">
        <v>31006</v>
      </c>
      <c r="AL17391" s="208">
        <v>1494.12</v>
      </c>
      <c r="AM17391" s="93"/>
      <c r="AN17391" s="93"/>
      <c r="AO17391" s="93"/>
    </row>
    <row r="17392" spans="28:41" x14ac:dyDescent="0.55000000000000004">
      <c r="AB17392" s="278" t="s">
        <v>62930</v>
      </c>
      <c r="AC17392" s="279">
        <v>699.19</v>
      </c>
      <c r="AE17392" s="248" t="s">
        <v>58370</v>
      </c>
      <c r="AF17392" s="249">
        <v>402944</v>
      </c>
      <c r="AH17392" s="228" t="s">
        <v>17930</v>
      </c>
      <c r="AI17392" s="229">
        <v>3857.46</v>
      </c>
      <c r="AK17392" s="207" t="s">
        <v>31007</v>
      </c>
      <c r="AL17392" s="208">
        <v>537062.77</v>
      </c>
      <c r="AM17392" s="93"/>
      <c r="AN17392" s="93"/>
      <c r="AO17392" s="93"/>
    </row>
    <row r="17393" spans="28:41" x14ac:dyDescent="0.55000000000000004">
      <c r="AB17393" s="278" t="s">
        <v>58135</v>
      </c>
      <c r="AC17393" s="279">
        <v>29283.43</v>
      </c>
      <c r="AE17393" s="248" t="s">
        <v>50631</v>
      </c>
      <c r="AF17393" s="249">
        <v>1436216.34</v>
      </c>
      <c r="AH17393" s="228" t="s">
        <v>17932</v>
      </c>
      <c r="AI17393" s="229">
        <v>32070.99</v>
      </c>
      <c r="AK17393" s="207" t="s">
        <v>31008</v>
      </c>
      <c r="AL17393" s="208">
        <v>38684.04</v>
      </c>
      <c r="AM17393" s="93"/>
      <c r="AN17393" s="93"/>
      <c r="AO17393" s="93"/>
    </row>
    <row r="17394" spans="28:41" x14ac:dyDescent="0.55000000000000004">
      <c r="AB17394" s="278" t="s">
        <v>40952</v>
      </c>
      <c r="AC17394" s="279">
        <v>527933.06000000006</v>
      </c>
      <c r="AE17394" s="248" t="s">
        <v>54306</v>
      </c>
      <c r="AF17394" s="249">
        <v>757950</v>
      </c>
      <c r="AH17394" s="228" t="s">
        <v>17935</v>
      </c>
      <c r="AI17394" s="229">
        <v>112942.23</v>
      </c>
      <c r="AK17394" s="207" t="s">
        <v>31009</v>
      </c>
      <c r="AL17394" s="208">
        <v>6191.13</v>
      </c>
      <c r="AM17394" s="93"/>
      <c r="AN17394" s="93"/>
      <c r="AO17394" s="93"/>
    </row>
    <row r="17395" spans="28:41" x14ac:dyDescent="0.55000000000000004">
      <c r="AB17395" s="278" t="s">
        <v>49511</v>
      </c>
      <c r="AC17395" s="279">
        <v>680424.61</v>
      </c>
      <c r="AE17395" s="248" t="s">
        <v>39092</v>
      </c>
      <c r="AF17395" s="249">
        <v>57053.9</v>
      </c>
      <c r="AH17395" s="228" t="s">
        <v>17936</v>
      </c>
      <c r="AI17395" s="229">
        <v>61826.3</v>
      </c>
      <c r="AK17395" s="207" t="s">
        <v>31010</v>
      </c>
      <c r="AL17395" s="208">
        <v>70928.070000000007</v>
      </c>
      <c r="AM17395" s="93"/>
      <c r="AN17395" s="93"/>
      <c r="AO17395" s="93"/>
    </row>
    <row r="17396" spans="28:41" x14ac:dyDescent="0.55000000000000004">
      <c r="AB17396" s="278" t="s">
        <v>49512</v>
      </c>
      <c r="AC17396" s="279">
        <v>15540</v>
      </c>
      <c r="AE17396" s="248" t="s">
        <v>18992</v>
      </c>
      <c r="AF17396" s="249">
        <v>86155.62</v>
      </c>
      <c r="AH17396" s="228" t="s">
        <v>17937</v>
      </c>
      <c r="AI17396" s="229">
        <v>21792.76</v>
      </c>
      <c r="AK17396" s="207" t="s">
        <v>31011</v>
      </c>
      <c r="AL17396" s="208">
        <v>1319.81</v>
      </c>
      <c r="AM17396" s="93"/>
      <c r="AN17396" s="93"/>
      <c r="AO17396" s="93"/>
    </row>
    <row r="17397" spans="28:41" x14ac:dyDescent="0.55000000000000004">
      <c r="AB17397" s="278" t="s">
        <v>48624</v>
      </c>
      <c r="AC17397" s="279">
        <v>290745.56</v>
      </c>
      <c r="AE17397" s="248" t="s">
        <v>54307</v>
      </c>
      <c r="AF17397" s="249">
        <v>311253.68</v>
      </c>
      <c r="AH17397" s="228" t="s">
        <v>38976</v>
      </c>
      <c r="AI17397" s="229">
        <v>8939.4500000000007</v>
      </c>
      <c r="AK17397" s="207" t="s">
        <v>31012</v>
      </c>
      <c r="AL17397" s="208">
        <v>15847.38</v>
      </c>
      <c r="AM17397" s="93"/>
      <c r="AN17397" s="93"/>
      <c r="AO17397" s="93"/>
    </row>
    <row r="17398" spans="28:41" x14ac:dyDescent="0.55000000000000004">
      <c r="AB17398" s="278" t="s">
        <v>47699</v>
      </c>
      <c r="AC17398" s="279">
        <v>4931.22</v>
      </c>
      <c r="AE17398" s="248" t="s">
        <v>58024</v>
      </c>
      <c r="AF17398" s="249">
        <v>2000</v>
      </c>
      <c r="AH17398" s="228" t="s">
        <v>17943</v>
      </c>
      <c r="AI17398" s="229">
        <v>55155.9</v>
      </c>
      <c r="AK17398" s="207" t="s">
        <v>31013</v>
      </c>
      <c r="AL17398" s="208">
        <v>873.6</v>
      </c>
      <c r="AM17398" s="93"/>
      <c r="AN17398" s="93"/>
      <c r="AO17398" s="93"/>
    </row>
    <row r="17399" spans="28:41" x14ac:dyDescent="0.55000000000000004">
      <c r="AB17399" s="278" t="s">
        <v>40953</v>
      </c>
      <c r="AC17399" s="279">
        <v>482384.33</v>
      </c>
      <c r="AE17399" s="248" t="s">
        <v>19012</v>
      </c>
      <c r="AF17399" s="249">
        <v>209700.54</v>
      </c>
      <c r="AH17399" s="228" t="s">
        <v>17944</v>
      </c>
      <c r="AI17399" s="229">
        <v>241981.94</v>
      </c>
      <c r="AK17399" s="207" t="s">
        <v>31014</v>
      </c>
      <c r="AL17399" s="208">
        <v>1406.16</v>
      </c>
      <c r="AM17399" s="93"/>
      <c r="AN17399" s="93"/>
      <c r="AO17399" s="93"/>
    </row>
    <row r="17400" spans="28:41" x14ac:dyDescent="0.55000000000000004">
      <c r="AB17400" s="278" t="s">
        <v>40954</v>
      </c>
      <c r="AC17400" s="279">
        <v>1367820.67</v>
      </c>
      <c r="AE17400" s="248" t="s">
        <v>19014</v>
      </c>
      <c r="AF17400" s="249">
        <v>2000</v>
      </c>
      <c r="AH17400" s="228" t="s">
        <v>50619</v>
      </c>
      <c r="AI17400" s="229">
        <v>-7394.24</v>
      </c>
      <c r="AK17400" s="207" t="s">
        <v>31015</v>
      </c>
      <c r="AL17400" s="208">
        <v>117082.42</v>
      </c>
      <c r="AM17400" s="93"/>
      <c r="AN17400" s="93"/>
      <c r="AO17400" s="93"/>
    </row>
    <row r="17401" spans="28:41" x14ac:dyDescent="0.55000000000000004">
      <c r="AB17401" s="278" t="s">
        <v>40955</v>
      </c>
      <c r="AC17401" s="279">
        <v>2687.98</v>
      </c>
      <c r="AE17401" s="248" t="s">
        <v>19015</v>
      </c>
      <c r="AF17401" s="249">
        <v>430987.83</v>
      </c>
      <c r="AH17401" s="228" t="s">
        <v>45996</v>
      </c>
      <c r="AI17401" s="229">
        <v>202798</v>
      </c>
      <c r="AK17401" s="207" t="s">
        <v>31016</v>
      </c>
      <c r="AL17401" s="208">
        <v>42457.98</v>
      </c>
      <c r="AM17401" s="93"/>
      <c r="AN17401" s="93"/>
      <c r="AO17401" s="93"/>
    </row>
    <row r="17402" spans="28:41" x14ac:dyDescent="0.55000000000000004">
      <c r="AB17402" s="278" t="s">
        <v>40956</v>
      </c>
      <c r="AC17402" s="279">
        <v>423194.27</v>
      </c>
      <c r="AE17402" s="248" t="s">
        <v>58025</v>
      </c>
      <c r="AF17402" s="249">
        <v>135239.81</v>
      </c>
      <c r="AH17402" s="228" t="s">
        <v>17945</v>
      </c>
      <c r="AI17402" s="229">
        <v>93050</v>
      </c>
      <c r="AK17402" s="207" t="s">
        <v>31017</v>
      </c>
      <c r="AL17402" s="208">
        <v>85216.51</v>
      </c>
      <c r="AM17402" s="93"/>
      <c r="AN17402" s="93"/>
      <c r="AO17402" s="93"/>
    </row>
    <row r="17403" spans="28:41" x14ac:dyDescent="0.55000000000000004">
      <c r="AB17403" s="278" t="s">
        <v>46287</v>
      </c>
      <c r="AC17403" s="279">
        <v>9004.83</v>
      </c>
      <c r="AE17403" s="248" t="s">
        <v>58026</v>
      </c>
      <c r="AF17403" s="249">
        <v>36992.720000000001</v>
      </c>
      <c r="AH17403" s="228" t="s">
        <v>49334</v>
      </c>
      <c r="AI17403" s="229">
        <v>60000</v>
      </c>
      <c r="AK17403" s="207" t="s">
        <v>31018</v>
      </c>
      <c r="AL17403" s="208">
        <v>36115.440000000002</v>
      </c>
      <c r="AM17403" s="93"/>
      <c r="AN17403" s="93"/>
      <c r="AO17403" s="93"/>
    </row>
    <row r="17404" spans="28:41" x14ac:dyDescent="0.55000000000000004">
      <c r="AB17404" s="278" t="s">
        <v>46288</v>
      </c>
      <c r="AC17404" s="279">
        <v>383.51</v>
      </c>
      <c r="AE17404" s="248" t="s">
        <v>47482</v>
      </c>
      <c r="AF17404" s="249">
        <v>51209.13</v>
      </c>
      <c r="AH17404" s="228" t="s">
        <v>50620</v>
      </c>
      <c r="AI17404" s="229">
        <v>28663.22</v>
      </c>
      <c r="AK17404" s="207" t="s">
        <v>31019</v>
      </c>
      <c r="AL17404" s="208">
        <v>848850</v>
      </c>
      <c r="AM17404" s="93"/>
      <c r="AN17404" s="93"/>
      <c r="AO17404" s="93"/>
    </row>
    <row r="17405" spans="28:41" x14ac:dyDescent="0.55000000000000004">
      <c r="AB17405" s="278" t="s">
        <v>46289</v>
      </c>
      <c r="AC17405" s="279">
        <v>21.59</v>
      </c>
      <c r="AE17405" s="248" t="s">
        <v>43198</v>
      </c>
      <c r="AF17405" s="249">
        <v>459</v>
      </c>
      <c r="AH17405" s="228" t="s">
        <v>54272</v>
      </c>
      <c r="AI17405" s="229">
        <v>36500.04</v>
      </c>
      <c r="AK17405" s="207" t="s">
        <v>31020</v>
      </c>
      <c r="AL17405" s="208">
        <v>3389865.33</v>
      </c>
      <c r="AM17405" s="93"/>
      <c r="AN17405" s="93"/>
      <c r="AO17405" s="93"/>
    </row>
    <row r="17406" spans="28:41" x14ac:dyDescent="0.55000000000000004">
      <c r="AB17406" s="278" t="s">
        <v>40958</v>
      </c>
      <c r="AC17406" s="279">
        <v>1321987.32</v>
      </c>
      <c r="AE17406" s="248" t="s">
        <v>65117</v>
      </c>
      <c r="AF17406" s="249">
        <v>15800</v>
      </c>
      <c r="AH17406" s="228" t="s">
        <v>17967</v>
      </c>
      <c r="AI17406" s="229">
        <v>24733.360000000001</v>
      </c>
      <c r="AK17406" s="207" t="s">
        <v>31021</v>
      </c>
      <c r="AL17406" s="208">
        <v>26000</v>
      </c>
      <c r="AM17406" s="93"/>
      <c r="AN17406" s="93"/>
      <c r="AO17406" s="93"/>
    </row>
    <row r="17407" spans="28:41" x14ac:dyDescent="0.55000000000000004">
      <c r="AB17407" s="278" t="s">
        <v>40959</v>
      </c>
      <c r="AC17407" s="279">
        <v>193551.53</v>
      </c>
      <c r="AE17407" s="248" t="s">
        <v>19016</v>
      </c>
      <c r="AF17407" s="249">
        <v>52514.97</v>
      </c>
      <c r="AH17407" s="228" t="s">
        <v>54273</v>
      </c>
      <c r="AI17407" s="229">
        <v>21810</v>
      </c>
      <c r="AK17407" s="207" t="s">
        <v>31022</v>
      </c>
      <c r="AL17407" s="208">
        <v>77068.66</v>
      </c>
      <c r="AM17407" s="93"/>
      <c r="AN17407" s="93"/>
      <c r="AO17407" s="93"/>
    </row>
    <row r="17408" spans="28:41" x14ac:dyDescent="0.55000000000000004">
      <c r="AB17408" s="278" t="s">
        <v>58136</v>
      </c>
      <c r="AC17408" s="279">
        <v>5222.21</v>
      </c>
      <c r="AE17408" s="248" t="s">
        <v>55598</v>
      </c>
      <c r="AF17408" s="249">
        <v>47033.52</v>
      </c>
      <c r="AH17408" s="228" t="s">
        <v>49335</v>
      </c>
      <c r="AI17408" s="229">
        <v>6704.33</v>
      </c>
      <c r="AK17408" s="207" t="s">
        <v>31023</v>
      </c>
      <c r="AL17408" s="208">
        <v>142950</v>
      </c>
      <c r="AM17408" s="93"/>
      <c r="AN17408" s="93"/>
      <c r="AO17408" s="93"/>
    </row>
    <row r="17409" spans="28:41" x14ac:dyDescent="0.55000000000000004">
      <c r="AB17409" s="278" t="s">
        <v>43449</v>
      </c>
      <c r="AC17409" s="279">
        <v>77285.37</v>
      </c>
      <c r="AE17409" s="248" t="s">
        <v>19017</v>
      </c>
      <c r="AF17409" s="249">
        <v>6668</v>
      </c>
      <c r="AH17409" s="228" t="s">
        <v>54274</v>
      </c>
      <c r="AI17409" s="229">
        <v>21050.880000000001</v>
      </c>
      <c r="AK17409" s="207" t="s">
        <v>31024</v>
      </c>
      <c r="AL17409" s="208">
        <v>25.06</v>
      </c>
      <c r="AM17409" s="93"/>
      <c r="AN17409" s="93"/>
      <c r="AO17409" s="93"/>
    </row>
    <row r="17410" spans="28:41" x14ac:dyDescent="0.55000000000000004">
      <c r="AB17410" s="278" t="s">
        <v>46290</v>
      </c>
      <c r="AC17410" s="279">
        <v>81131.75</v>
      </c>
      <c r="AE17410" s="248" t="s">
        <v>19039</v>
      </c>
      <c r="AF17410" s="249">
        <v>482710.12</v>
      </c>
      <c r="AH17410" s="228" t="s">
        <v>17969</v>
      </c>
      <c r="AI17410" s="229">
        <v>4716.96</v>
      </c>
      <c r="AK17410" s="207" t="s">
        <v>31025</v>
      </c>
      <c r="AL17410" s="208">
        <v>825023.44</v>
      </c>
      <c r="AM17410" s="93"/>
      <c r="AN17410" s="93"/>
      <c r="AO17410" s="93"/>
    </row>
    <row r="17411" spans="28:41" x14ac:dyDescent="0.55000000000000004">
      <c r="AB17411" s="278" t="s">
        <v>49513</v>
      </c>
      <c r="AC17411" s="279">
        <v>6191.3</v>
      </c>
      <c r="AE17411" s="248" t="s">
        <v>47483</v>
      </c>
      <c r="AF17411" s="249">
        <v>284423.40000000002</v>
      </c>
      <c r="AH17411" s="228" t="s">
        <v>54275</v>
      </c>
      <c r="AI17411" s="229">
        <v>2584.1999999999998</v>
      </c>
      <c r="AK17411" s="207" t="s">
        <v>31026</v>
      </c>
      <c r="AL17411" s="208">
        <v>742292.2</v>
      </c>
      <c r="AM17411" s="93"/>
      <c r="AN17411" s="93"/>
      <c r="AO17411" s="93"/>
    </row>
    <row r="17412" spans="28:41" x14ac:dyDescent="0.55000000000000004">
      <c r="AB17412" s="278" t="s">
        <v>49514</v>
      </c>
      <c r="AC17412" s="279">
        <v>265.14</v>
      </c>
      <c r="AE17412" s="248" t="s">
        <v>19040</v>
      </c>
      <c r="AF17412" s="249">
        <v>58812.57</v>
      </c>
      <c r="AH17412" s="228" t="s">
        <v>45997</v>
      </c>
      <c r="AI17412" s="229">
        <v>34750</v>
      </c>
      <c r="AK17412" s="207" t="s">
        <v>31027</v>
      </c>
      <c r="AL17412" s="208">
        <v>2087.84</v>
      </c>
      <c r="AM17412" s="93"/>
      <c r="AN17412" s="93"/>
      <c r="AO17412" s="93"/>
    </row>
    <row r="17413" spans="28:41" x14ac:dyDescent="0.55000000000000004">
      <c r="AB17413" s="278" t="s">
        <v>40960</v>
      </c>
      <c r="AC17413" s="279">
        <v>22754.9</v>
      </c>
      <c r="AE17413" s="248" t="s">
        <v>19042</v>
      </c>
      <c r="AF17413" s="249">
        <v>100000</v>
      </c>
      <c r="AH17413" s="228" t="s">
        <v>17970</v>
      </c>
      <c r="AI17413" s="229">
        <v>12591.9</v>
      </c>
      <c r="AK17413" s="207" t="s">
        <v>31028</v>
      </c>
      <c r="AL17413" s="208">
        <v>9917.98</v>
      </c>
      <c r="AM17413" s="93"/>
      <c r="AN17413" s="93"/>
      <c r="AO17413" s="93"/>
    </row>
    <row r="17414" spans="28:41" x14ac:dyDescent="0.55000000000000004">
      <c r="AB17414" s="278" t="s">
        <v>54738</v>
      </c>
      <c r="AC17414" s="279">
        <v>23</v>
      </c>
      <c r="AE17414" s="248" t="s">
        <v>19043</v>
      </c>
      <c r="AF17414" s="249">
        <v>21244.240000000002</v>
      </c>
      <c r="AH17414" s="228" t="s">
        <v>17971</v>
      </c>
      <c r="AI17414" s="229">
        <v>5500</v>
      </c>
      <c r="AK17414" s="207" t="s">
        <v>31029</v>
      </c>
      <c r="AL17414" s="208">
        <v>445.37</v>
      </c>
      <c r="AM17414" s="93"/>
      <c r="AN17414" s="93"/>
      <c r="AO17414" s="93"/>
    </row>
    <row r="17415" spans="28:41" x14ac:dyDescent="0.55000000000000004">
      <c r="AB17415" s="278" t="s">
        <v>48626</v>
      </c>
      <c r="AC17415" s="279">
        <v>14157</v>
      </c>
      <c r="AE17415" s="248" t="s">
        <v>19044</v>
      </c>
      <c r="AF17415" s="249">
        <v>98878.14</v>
      </c>
      <c r="AH17415" s="228" t="s">
        <v>47467</v>
      </c>
      <c r="AI17415" s="229">
        <v>9325.5</v>
      </c>
      <c r="AK17415" s="207" t="s">
        <v>31030</v>
      </c>
      <c r="AL17415" s="208">
        <v>319179.3</v>
      </c>
      <c r="AM17415" s="93"/>
      <c r="AN17415" s="93"/>
      <c r="AO17415" s="93"/>
    </row>
    <row r="17416" spans="28:41" x14ac:dyDescent="0.55000000000000004">
      <c r="AB17416" s="278" t="s">
        <v>46291</v>
      </c>
      <c r="AC17416" s="279">
        <v>390816.86</v>
      </c>
      <c r="AE17416" s="248" t="s">
        <v>47486</v>
      </c>
      <c r="AF17416" s="249">
        <v>79217.070000000007</v>
      </c>
      <c r="AH17416" s="228" t="s">
        <v>49336</v>
      </c>
      <c r="AI17416" s="229">
        <v>791.21</v>
      </c>
      <c r="AK17416" s="207" t="s">
        <v>31031</v>
      </c>
      <c r="AL17416" s="208">
        <v>150950.51</v>
      </c>
      <c r="AM17416" s="93"/>
      <c r="AN17416" s="93"/>
      <c r="AO17416" s="93"/>
    </row>
    <row r="17417" spans="28:41" x14ac:dyDescent="0.55000000000000004">
      <c r="AB17417" s="278" t="s">
        <v>70976</v>
      </c>
      <c r="AC17417" s="279">
        <v>53.77</v>
      </c>
      <c r="AE17417" s="248" t="s">
        <v>19075</v>
      </c>
      <c r="AF17417" s="249">
        <v>86338.08</v>
      </c>
      <c r="AH17417" s="228" t="s">
        <v>17972</v>
      </c>
      <c r="AI17417" s="229">
        <v>25</v>
      </c>
      <c r="AK17417" s="207" t="s">
        <v>31032</v>
      </c>
      <c r="AL17417" s="208">
        <v>360287.28</v>
      </c>
      <c r="AM17417" s="93"/>
      <c r="AN17417" s="93"/>
      <c r="AO17417" s="93"/>
    </row>
    <row r="17418" spans="28:41" x14ac:dyDescent="0.55000000000000004">
      <c r="AB17418" s="278" t="s">
        <v>55703</v>
      </c>
      <c r="AC17418" s="279">
        <v>-4896.49</v>
      </c>
      <c r="AE17418" s="248" t="s">
        <v>19078</v>
      </c>
      <c r="AF17418" s="249">
        <v>42400</v>
      </c>
      <c r="AH17418" s="228" t="s">
        <v>17973</v>
      </c>
      <c r="AI17418" s="229">
        <v>4653.96</v>
      </c>
      <c r="AK17418" s="207" t="s">
        <v>31033</v>
      </c>
      <c r="AL17418" s="208">
        <v>746272.23</v>
      </c>
      <c r="AM17418" s="93"/>
      <c r="AN17418" s="93"/>
      <c r="AO17418" s="93"/>
    </row>
    <row r="17419" spans="28:41" x14ac:dyDescent="0.55000000000000004">
      <c r="AB17419" s="278" t="s">
        <v>40961</v>
      </c>
      <c r="AC17419" s="279">
        <v>2225461.46</v>
      </c>
      <c r="AE17419" s="248" t="s">
        <v>19079</v>
      </c>
      <c r="AF17419" s="249">
        <v>9848.16</v>
      </c>
      <c r="AH17419" s="228" t="s">
        <v>17974</v>
      </c>
      <c r="AI17419" s="229">
        <v>1643.7</v>
      </c>
      <c r="AK17419" s="207" t="s">
        <v>31034</v>
      </c>
      <c r="AL17419" s="208">
        <v>583976.28</v>
      </c>
      <c r="AM17419" s="93"/>
      <c r="AN17419" s="93"/>
      <c r="AO17419" s="93"/>
    </row>
    <row r="17420" spans="28:41" x14ac:dyDescent="0.55000000000000004">
      <c r="AB17420" s="278" t="s">
        <v>43451</v>
      </c>
      <c r="AC17420" s="279">
        <v>802555.55</v>
      </c>
      <c r="AE17420" s="248" t="s">
        <v>19080</v>
      </c>
      <c r="AF17420" s="249">
        <v>1550</v>
      </c>
      <c r="AH17420" s="228" t="s">
        <v>49337</v>
      </c>
      <c r="AI17420" s="229">
        <v>1588.01</v>
      </c>
      <c r="AK17420" s="207" t="s">
        <v>31035</v>
      </c>
      <c r="AL17420" s="208">
        <v>2095744.92</v>
      </c>
      <c r="AM17420" s="93"/>
      <c r="AN17420" s="93"/>
      <c r="AO17420" s="93"/>
    </row>
    <row r="17421" spans="28:41" x14ac:dyDescent="0.55000000000000004">
      <c r="AB17421" s="278" t="s">
        <v>46292</v>
      </c>
      <c r="AC17421" s="279">
        <v>877.56</v>
      </c>
      <c r="AE17421" s="248" t="s">
        <v>19084</v>
      </c>
      <c r="AF17421" s="249">
        <v>11804.14</v>
      </c>
      <c r="AH17421" s="228" t="s">
        <v>17975</v>
      </c>
      <c r="AI17421" s="229">
        <v>2035.76</v>
      </c>
      <c r="AK17421" s="207" t="s">
        <v>31036</v>
      </c>
      <c r="AL17421" s="208">
        <v>49121.61</v>
      </c>
      <c r="AM17421" s="93"/>
      <c r="AN17421" s="93"/>
      <c r="AO17421" s="93"/>
    </row>
    <row r="17422" spans="28:41" x14ac:dyDescent="0.55000000000000004">
      <c r="AB17422" s="278" t="s">
        <v>48627</v>
      </c>
      <c r="AC17422" s="279">
        <v>16340.74</v>
      </c>
      <c r="AE17422" s="248" t="s">
        <v>19086</v>
      </c>
      <c r="AF17422" s="249">
        <v>11810.29</v>
      </c>
      <c r="AH17422" s="228" t="s">
        <v>36143</v>
      </c>
      <c r="AI17422" s="229">
        <v>27616.22</v>
      </c>
      <c r="AK17422" s="207" t="s">
        <v>31037</v>
      </c>
      <c r="AL17422" s="208">
        <v>5151470.9000000004</v>
      </c>
      <c r="AM17422" s="93"/>
      <c r="AN17422" s="93"/>
      <c r="AO17422" s="93"/>
    </row>
    <row r="17423" spans="28:41" x14ac:dyDescent="0.55000000000000004">
      <c r="AB17423" s="278" t="s">
        <v>43452</v>
      </c>
      <c r="AC17423" s="279">
        <v>386268.58</v>
      </c>
      <c r="AE17423" s="248" t="s">
        <v>58027</v>
      </c>
      <c r="AF17423" s="249">
        <v>959</v>
      </c>
      <c r="AH17423" s="228" t="s">
        <v>17999</v>
      </c>
      <c r="AI17423" s="229">
        <v>392263.88</v>
      </c>
      <c r="AK17423" s="207" t="s">
        <v>31038</v>
      </c>
      <c r="AL17423" s="208">
        <v>10000</v>
      </c>
      <c r="AM17423" s="93"/>
      <c r="AN17423" s="93"/>
      <c r="AO17423" s="93"/>
    </row>
    <row r="17424" spans="28:41" x14ac:dyDescent="0.55000000000000004">
      <c r="AB17424" s="278" t="s">
        <v>43453</v>
      </c>
      <c r="AC17424" s="279">
        <v>192679.04000000001</v>
      </c>
      <c r="AE17424" s="248" t="s">
        <v>19087</v>
      </c>
      <c r="AF17424" s="249">
        <v>61000</v>
      </c>
      <c r="AH17424" s="228" t="s">
        <v>45998</v>
      </c>
      <c r="AI17424" s="229">
        <v>166978.5</v>
      </c>
      <c r="AK17424" s="207" t="s">
        <v>31039</v>
      </c>
      <c r="AL17424" s="208">
        <v>29059.47</v>
      </c>
      <c r="AM17424" s="93"/>
      <c r="AN17424" s="93"/>
      <c r="AO17424" s="93"/>
    </row>
    <row r="17425" spans="28:41" x14ac:dyDescent="0.55000000000000004">
      <c r="AB17425" s="278" t="s">
        <v>55704</v>
      </c>
      <c r="AC17425" s="279">
        <v>-9059.6</v>
      </c>
      <c r="AE17425" s="248" t="s">
        <v>36226</v>
      </c>
      <c r="AF17425" s="249">
        <v>19150</v>
      </c>
      <c r="AH17425" s="228" t="s">
        <v>18001</v>
      </c>
      <c r="AI17425" s="229">
        <v>7875</v>
      </c>
      <c r="AK17425" s="207" t="s">
        <v>31040</v>
      </c>
      <c r="AL17425" s="208">
        <v>66501.3</v>
      </c>
      <c r="AM17425" s="93"/>
      <c r="AN17425" s="93"/>
      <c r="AO17425" s="93"/>
    </row>
    <row r="17426" spans="28:41" x14ac:dyDescent="0.55000000000000004">
      <c r="AB17426" s="278" t="s">
        <v>47700</v>
      </c>
      <c r="AC17426" s="279">
        <v>27561.8</v>
      </c>
      <c r="AE17426" s="248" t="s">
        <v>19103</v>
      </c>
      <c r="AF17426" s="249">
        <v>16813.330000000002</v>
      </c>
      <c r="AH17426" s="228" t="s">
        <v>18002</v>
      </c>
      <c r="AI17426" s="229">
        <v>11930.79</v>
      </c>
      <c r="AK17426" s="207" t="s">
        <v>31041</v>
      </c>
      <c r="AL17426" s="208">
        <v>674468.73</v>
      </c>
      <c r="AM17426" s="93"/>
      <c r="AN17426" s="93"/>
      <c r="AO17426" s="93"/>
    </row>
    <row r="17427" spans="28:41" x14ac:dyDescent="0.55000000000000004">
      <c r="AB17427" s="278" t="s">
        <v>69584</v>
      </c>
      <c r="AC17427" s="279">
        <v>33199.25</v>
      </c>
      <c r="AE17427" s="248" t="s">
        <v>65118</v>
      </c>
      <c r="AF17427" s="249">
        <v>3375</v>
      </c>
      <c r="AH17427" s="228" t="s">
        <v>18003</v>
      </c>
      <c r="AI17427" s="229">
        <v>285.13</v>
      </c>
      <c r="AK17427" s="207" t="s">
        <v>31042</v>
      </c>
      <c r="AL17427" s="208">
        <v>10520.24</v>
      </c>
      <c r="AM17427" s="93"/>
      <c r="AN17427" s="93"/>
      <c r="AO17427" s="93"/>
    </row>
    <row r="17428" spans="28:41" x14ac:dyDescent="0.55000000000000004">
      <c r="AB17428" s="278" t="s">
        <v>39650</v>
      </c>
      <c r="AC17428" s="279">
        <v>49432.639999999999</v>
      </c>
      <c r="AE17428" s="248" t="s">
        <v>34942</v>
      </c>
      <c r="AF17428" s="249">
        <v>31697.89</v>
      </c>
      <c r="AH17428" s="228" t="s">
        <v>18004</v>
      </c>
      <c r="AI17428" s="229">
        <v>2164.02</v>
      </c>
      <c r="AK17428" s="207" t="s">
        <v>31043</v>
      </c>
      <c r="AL17428" s="208">
        <v>100181.51</v>
      </c>
      <c r="AM17428" s="93"/>
      <c r="AN17428" s="93"/>
      <c r="AO17428" s="93"/>
    </row>
    <row r="17429" spans="28:41" x14ac:dyDescent="0.55000000000000004">
      <c r="AB17429" s="278" t="s">
        <v>54739</v>
      </c>
      <c r="AC17429" s="279">
        <v>23363.439999999999</v>
      </c>
      <c r="AE17429" s="248" t="s">
        <v>40756</v>
      </c>
      <c r="AF17429" s="249">
        <v>21591</v>
      </c>
      <c r="AH17429" s="228" t="s">
        <v>18005</v>
      </c>
      <c r="AI17429" s="229">
        <v>1500</v>
      </c>
      <c r="AK17429" s="207" t="s">
        <v>31044</v>
      </c>
      <c r="AL17429" s="208">
        <v>81599.7</v>
      </c>
      <c r="AM17429" s="93"/>
      <c r="AN17429" s="93"/>
      <c r="AO17429" s="93"/>
    </row>
    <row r="17430" spans="28:41" x14ac:dyDescent="0.55000000000000004">
      <c r="AB17430" s="278" t="s">
        <v>54740</v>
      </c>
      <c r="AC17430" s="279">
        <v>5426</v>
      </c>
      <c r="AE17430" s="248" t="s">
        <v>49345</v>
      </c>
      <c r="AF17430" s="249">
        <v>51750</v>
      </c>
      <c r="AH17430" s="228" t="s">
        <v>18006</v>
      </c>
      <c r="AI17430" s="229">
        <v>29453.27</v>
      </c>
      <c r="AK17430" s="207" t="s">
        <v>14606</v>
      </c>
      <c r="AL17430" s="208">
        <v>1297263.54</v>
      </c>
      <c r="AM17430" s="93"/>
      <c r="AN17430" s="93"/>
      <c r="AO17430" s="93"/>
    </row>
    <row r="17431" spans="28:41" x14ac:dyDescent="0.55000000000000004">
      <c r="AB17431" s="278" t="s">
        <v>49515</v>
      </c>
      <c r="AC17431" s="279">
        <v>89380.61</v>
      </c>
      <c r="AE17431" s="248" t="s">
        <v>62355</v>
      </c>
      <c r="AF17431" s="249">
        <v>14000</v>
      </c>
      <c r="AH17431" s="228" t="s">
        <v>34788</v>
      </c>
      <c r="AI17431" s="229">
        <v>326727.13</v>
      </c>
      <c r="AK17431" s="207" t="s">
        <v>14607</v>
      </c>
      <c r="AL17431" s="208">
        <v>124330.1</v>
      </c>
      <c r="AM17431" s="93"/>
      <c r="AN17431" s="93"/>
      <c r="AO17431" s="93"/>
    </row>
    <row r="17432" spans="28:41" x14ac:dyDescent="0.55000000000000004">
      <c r="AB17432" s="278" t="s">
        <v>48629</v>
      </c>
      <c r="AC17432" s="279">
        <v>24013.58</v>
      </c>
      <c r="AE17432" s="248" t="s">
        <v>19104</v>
      </c>
      <c r="AF17432" s="249">
        <v>7519.2</v>
      </c>
      <c r="AH17432" s="228" t="s">
        <v>18010</v>
      </c>
      <c r="AI17432" s="229">
        <v>86467.5</v>
      </c>
      <c r="AK17432" s="207" t="s">
        <v>31045</v>
      </c>
      <c r="AL17432" s="208">
        <v>38817.230000000003</v>
      </c>
      <c r="AM17432" s="93"/>
      <c r="AN17432" s="93"/>
      <c r="AO17432" s="93"/>
    </row>
    <row r="17433" spans="28:41" x14ac:dyDescent="0.55000000000000004">
      <c r="AB17433" s="278" t="s">
        <v>46293</v>
      </c>
      <c r="AC17433" s="279">
        <v>9144.41</v>
      </c>
      <c r="AE17433" s="248" t="s">
        <v>19106</v>
      </c>
      <c r="AF17433" s="249">
        <v>8167.34</v>
      </c>
      <c r="AH17433" s="228" t="s">
        <v>13303</v>
      </c>
      <c r="AI17433" s="229">
        <v>533876.56999999995</v>
      </c>
      <c r="AK17433" s="207" t="s">
        <v>31046</v>
      </c>
      <c r="AL17433" s="208">
        <v>1898271.45</v>
      </c>
      <c r="AM17433" s="93"/>
      <c r="AN17433" s="93"/>
      <c r="AO17433" s="93"/>
    </row>
    <row r="17434" spans="28:41" x14ac:dyDescent="0.55000000000000004">
      <c r="AB17434" s="278" t="s">
        <v>63544</v>
      </c>
      <c r="AC17434" s="279">
        <v>14588.61</v>
      </c>
      <c r="AE17434" s="248" t="s">
        <v>33425</v>
      </c>
      <c r="AF17434" s="249">
        <v>16445</v>
      </c>
      <c r="AH17434" s="228" t="s">
        <v>18113</v>
      </c>
      <c r="AI17434" s="229">
        <v>34062.5</v>
      </c>
      <c r="AK17434" s="207" t="s">
        <v>31047</v>
      </c>
      <c r="AL17434" s="208">
        <v>24213.07</v>
      </c>
      <c r="AM17434" s="93"/>
      <c r="AN17434" s="93"/>
      <c r="AO17434" s="93"/>
    </row>
    <row r="17435" spans="28:41" x14ac:dyDescent="0.55000000000000004">
      <c r="AB17435" s="278" t="s">
        <v>69585</v>
      </c>
      <c r="AC17435" s="279">
        <v>494.35</v>
      </c>
      <c r="AE17435" s="248" t="s">
        <v>49346</v>
      </c>
      <c r="AF17435" s="249">
        <v>66212</v>
      </c>
      <c r="AH17435" s="228" t="s">
        <v>18115</v>
      </c>
      <c r="AI17435" s="229">
        <v>546800.62</v>
      </c>
      <c r="AK17435" s="207" t="s">
        <v>14608</v>
      </c>
      <c r="AL17435" s="208">
        <v>19332805.149999999</v>
      </c>
      <c r="AM17435" s="93"/>
      <c r="AN17435" s="93"/>
      <c r="AO17435" s="93"/>
    </row>
    <row r="17436" spans="28:41" x14ac:dyDescent="0.55000000000000004">
      <c r="AB17436" s="278" t="s">
        <v>63863</v>
      </c>
      <c r="AC17436" s="279">
        <v>18014.810000000001</v>
      </c>
      <c r="AE17436" s="248" t="s">
        <v>19108</v>
      </c>
      <c r="AF17436" s="249">
        <v>7488.4</v>
      </c>
      <c r="AH17436" s="228" t="s">
        <v>18116</v>
      </c>
      <c r="AI17436" s="229">
        <v>1015917.5</v>
      </c>
      <c r="AK17436" s="207" t="s">
        <v>31048</v>
      </c>
      <c r="AL17436" s="208">
        <v>839904.4</v>
      </c>
      <c r="AM17436" s="93"/>
      <c r="AN17436" s="93"/>
      <c r="AO17436" s="93"/>
    </row>
    <row r="17437" spans="28:41" x14ac:dyDescent="0.55000000000000004">
      <c r="AB17437" s="278" t="s">
        <v>40962</v>
      </c>
      <c r="AC17437" s="279">
        <v>555.4</v>
      </c>
      <c r="AE17437" s="248" t="s">
        <v>19109</v>
      </c>
      <c r="AF17437" s="249">
        <v>8806</v>
      </c>
      <c r="AH17437" s="228" t="s">
        <v>47468</v>
      </c>
      <c r="AI17437" s="229">
        <v>13920.44</v>
      </c>
      <c r="AK17437" s="207" t="s">
        <v>31049</v>
      </c>
      <c r="AL17437" s="208">
        <v>224689.42</v>
      </c>
      <c r="AM17437" s="93"/>
      <c r="AN17437" s="93"/>
      <c r="AO17437" s="93"/>
    </row>
    <row r="17438" spans="28:41" x14ac:dyDescent="0.55000000000000004">
      <c r="AB17438" s="278" t="s">
        <v>40963</v>
      </c>
      <c r="AC17438" s="279">
        <v>1530.5</v>
      </c>
      <c r="AE17438" s="248" t="s">
        <v>19110</v>
      </c>
      <c r="AF17438" s="249">
        <v>7299.9</v>
      </c>
      <c r="AH17438" s="228" t="s">
        <v>18117</v>
      </c>
      <c r="AI17438" s="229">
        <v>128612.42</v>
      </c>
      <c r="AK17438" s="207" t="s">
        <v>31050</v>
      </c>
      <c r="AL17438" s="208">
        <v>976.18</v>
      </c>
      <c r="AM17438" s="93"/>
      <c r="AN17438" s="93"/>
      <c r="AO17438" s="93"/>
    </row>
    <row r="17439" spans="28:41" x14ac:dyDescent="0.55000000000000004">
      <c r="AB17439" s="278" t="s">
        <v>58814</v>
      </c>
      <c r="AC17439" s="279">
        <v>367.86</v>
      </c>
      <c r="AE17439" s="248" t="s">
        <v>19128</v>
      </c>
      <c r="AF17439" s="249">
        <v>33009.03</v>
      </c>
      <c r="AH17439" s="228" t="s">
        <v>18119</v>
      </c>
      <c r="AI17439" s="229">
        <v>172340</v>
      </c>
      <c r="AK17439" s="207" t="s">
        <v>31051</v>
      </c>
      <c r="AL17439" s="208">
        <v>42943499.950000003</v>
      </c>
      <c r="AM17439" s="93"/>
      <c r="AN17439" s="93"/>
      <c r="AO17439" s="93"/>
    </row>
    <row r="17440" spans="28:41" x14ac:dyDescent="0.55000000000000004">
      <c r="AB17440" s="278" t="s">
        <v>59373</v>
      </c>
      <c r="AC17440" s="279">
        <v>4150</v>
      </c>
      <c r="AE17440" s="248" t="s">
        <v>50633</v>
      </c>
      <c r="AF17440" s="249">
        <v>385</v>
      </c>
      <c r="AH17440" s="228" t="s">
        <v>43180</v>
      </c>
      <c r="AI17440" s="229">
        <v>97514.38</v>
      </c>
      <c r="AK17440" s="207" t="s">
        <v>31052</v>
      </c>
      <c r="AL17440" s="208">
        <v>570253.91</v>
      </c>
      <c r="AM17440" s="93"/>
      <c r="AN17440" s="93"/>
      <c r="AO17440" s="93"/>
    </row>
    <row r="17441" spans="28:41" x14ac:dyDescent="0.55000000000000004">
      <c r="AB17441" s="278" t="s">
        <v>39651</v>
      </c>
      <c r="AC17441" s="279">
        <v>17831.78</v>
      </c>
      <c r="AE17441" s="248" t="s">
        <v>50634</v>
      </c>
      <c r="AF17441" s="249">
        <v>45304.5</v>
      </c>
      <c r="AH17441" s="228" t="s">
        <v>18120</v>
      </c>
      <c r="AI17441" s="229">
        <v>397386.16</v>
      </c>
      <c r="AK17441" s="207" t="s">
        <v>31053</v>
      </c>
      <c r="AL17441" s="208">
        <v>15295.96</v>
      </c>
      <c r="AM17441" s="93"/>
      <c r="AN17441" s="93"/>
      <c r="AO17441" s="93"/>
    </row>
    <row r="17442" spans="28:41" x14ac:dyDescent="0.55000000000000004">
      <c r="AB17442" s="278" t="s">
        <v>39652</v>
      </c>
      <c r="AC17442" s="279">
        <v>54601.94</v>
      </c>
      <c r="AE17442" s="248" t="s">
        <v>46017</v>
      </c>
      <c r="AF17442" s="249">
        <v>90504.28</v>
      </c>
      <c r="AH17442" s="228" t="s">
        <v>18121</v>
      </c>
      <c r="AI17442" s="229">
        <v>4706</v>
      </c>
      <c r="AK17442" s="207" t="s">
        <v>34395</v>
      </c>
      <c r="AL17442" s="208">
        <v>3342.03</v>
      </c>
      <c r="AM17442" s="93"/>
      <c r="AN17442" s="93"/>
      <c r="AO17442" s="93"/>
    </row>
    <row r="17443" spans="28:41" x14ac:dyDescent="0.55000000000000004">
      <c r="AB17443" s="278" t="s">
        <v>39653</v>
      </c>
      <c r="AC17443" s="279">
        <v>14347.41</v>
      </c>
      <c r="AE17443" s="248" t="s">
        <v>50636</v>
      </c>
      <c r="AF17443" s="249">
        <v>102036.96</v>
      </c>
      <c r="AH17443" s="228" t="s">
        <v>18122</v>
      </c>
      <c r="AI17443" s="229">
        <v>3072.88</v>
      </c>
      <c r="AK17443" s="207" t="s">
        <v>34408</v>
      </c>
      <c r="AL17443" s="208">
        <v>934.28</v>
      </c>
      <c r="AM17443" s="93"/>
      <c r="AN17443" s="93"/>
      <c r="AO17443" s="93"/>
    </row>
    <row r="17444" spans="28:41" x14ac:dyDescent="0.55000000000000004">
      <c r="AB17444" s="278" t="s">
        <v>49517</v>
      </c>
      <c r="AC17444" s="279">
        <v>693.84</v>
      </c>
      <c r="AE17444" s="248" t="s">
        <v>19129</v>
      </c>
      <c r="AF17444" s="249">
        <v>20340.86</v>
      </c>
      <c r="AH17444" s="228" t="s">
        <v>18123</v>
      </c>
      <c r="AI17444" s="229">
        <v>22611.45</v>
      </c>
      <c r="AK17444" s="207" t="s">
        <v>14609</v>
      </c>
      <c r="AL17444" s="208">
        <v>8981096.7899999991</v>
      </c>
      <c r="AM17444" s="93"/>
      <c r="AN17444" s="93"/>
      <c r="AO17444" s="93"/>
    </row>
    <row r="17445" spans="28:41" x14ac:dyDescent="0.55000000000000004">
      <c r="AB17445" s="278" t="s">
        <v>58815</v>
      </c>
      <c r="AC17445" s="279">
        <v>1.8</v>
      </c>
      <c r="AE17445" s="248" t="s">
        <v>50637</v>
      </c>
      <c r="AF17445" s="249">
        <v>1640.32</v>
      </c>
      <c r="AH17445" s="228" t="s">
        <v>18124</v>
      </c>
      <c r="AI17445" s="229">
        <v>3850</v>
      </c>
      <c r="AK17445" s="207" t="s">
        <v>31054</v>
      </c>
      <c r="AL17445" s="208">
        <v>411182.06</v>
      </c>
      <c r="AM17445" s="93"/>
      <c r="AN17445" s="93"/>
      <c r="AO17445" s="93"/>
    </row>
    <row r="17446" spans="28:41" x14ac:dyDescent="0.55000000000000004">
      <c r="AB17446" s="278" t="s">
        <v>39654</v>
      </c>
      <c r="AC17446" s="279">
        <v>38912.050000000003</v>
      </c>
      <c r="AE17446" s="248" t="s">
        <v>19131</v>
      </c>
      <c r="AF17446" s="249">
        <v>3007.24</v>
      </c>
      <c r="AH17446" s="228" t="s">
        <v>13304</v>
      </c>
      <c r="AI17446" s="229">
        <v>50446.7</v>
      </c>
      <c r="AK17446" s="207" t="s">
        <v>31055</v>
      </c>
      <c r="AL17446" s="208">
        <v>781470.19</v>
      </c>
      <c r="AM17446" s="93"/>
      <c r="AN17446" s="93"/>
      <c r="AO17446" s="93"/>
    </row>
    <row r="17447" spans="28:41" x14ac:dyDescent="0.55000000000000004">
      <c r="AB17447" s="278" t="s">
        <v>43454</v>
      </c>
      <c r="AC17447" s="279">
        <v>49580.91</v>
      </c>
      <c r="AE17447" s="248" t="s">
        <v>43202</v>
      </c>
      <c r="AF17447" s="249">
        <v>223.88</v>
      </c>
      <c r="AH17447" s="228" t="s">
        <v>18126</v>
      </c>
      <c r="AI17447" s="229">
        <v>23069.29</v>
      </c>
      <c r="AK17447" s="207" t="s">
        <v>31056</v>
      </c>
      <c r="AL17447" s="208">
        <v>110</v>
      </c>
      <c r="AM17447" s="93"/>
      <c r="AN17447" s="93"/>
      <c r="AO17447" s="93"/>
    </row>
    <row r="17448" spans="28:41" x14ac:dyDescent="0.55000000000000004">
      <c r="AB17448" s="278" t="s">
        <v>40964</v>
      </c>
      <c r="AC17448" s="279">
        <v>13964</v>
      </c>
      <c r="AE17448" s="248" t="s">
        <v>43203</v>
      </c>
      <c r="AF17448" s="249">
        <v>898.65</v>
      </c>
      <c r="AH17448" s="228" t="s">
        <v>43181</v>
      </c>
      <c r="AI17448" s="229">
        <v>827.8</v>
      </c>
      <c r="AK17448" s="207" t="s">
        <v>14610</v>
      </c>
      <c r="AL17448" s="208">
        <v>2719144.61</v>
      </c>
      <c r="AM17448" s="93"/>
      <c r="AN17448" s="93"/>
      <c r="AO17448" s="93"/>
    </row>
    <row r="17449" spans="28:41" x14ac:dyDescent="0.55000000000000004">
      <c r="AB17449" s="278" t="s">
        <v>47704</v>
      </c>
      <c r="AC17449" s="279">
        <v>1905.18</v>
      </c>
      <c r="AE17449" s="248" t="s">
        <v>60888</v>
      </c>
      <c r="AF17449" s="249">
        <v>245.6</v>
      </c>
      <c r="AH17449" s="228" t="s">
        <v>45999</v>
      </c>
      <c r="AI17449" s="229">
        <v>165635</v>
      </c>
      <c r="AK17449" s="207" t="s">
        <v>14611</v>
      </c>
      <c r="AL17449" s="208">
        <v>1123005.72</v>
      </c>
      <c r="AM17449" s="93"/>
      <c r="AN17449" s="93"/>
      <c r="AO17449" s="93"/>
    </row>
    <row r="17450" spans="28:41" x14ac:dyDescent="0.55000000000000004">
      <c r="AB17450" s="278" t="s">
        <v>48631</v>
      </c>
      <c r="AC17450" s="279">
        <v>111.55</v>
      </c>
      <c r="AE17450" s="248" t="s">
        <v>60889</v>
      </c>
      <c r="AF17450" s="249">
        <v>12.19</v>
      </c>
      <c r="AH17450" s="228" t="s">
        <v>38990</v>
      </c>
      <c r="AI17450" s="229">
        <v>3760</v>
      </c>
      <c r="AK17450" s="207" t="s">
        <v>14612</v>
      </c>
      <c r="AL17450" s="208">
        <v>8058326.8399999999</v>
      </c>
      <c r="AM17450" s="93"/>
      <c r="AN17450" s="93"/>
      <c r="AO17450" s="93"/>
    </row>
    <row r="17451" spans="28:41" x14ac:dyDescent="0.55000000000000004">
      <c r="AB17451" s="278" t="s">
        <v>47705</v>
      </c>
      <c r="AC17451" s="279">
        <v>43717</v>
      </c>
      <c r="AE17451" s="248" t="s">
        <v>31957</v>
      </c>
      <c r="AF17451" s="249">
        <v>33020.550000000003</v>
      </c>
      <c r="AH17451" s="228" t="s">
        <v>49338</v>
      </c>
      <c r="AI17451" s="229">
        <v>302.29000000000002</v>
      </c>
      <c r="AK17451" s="207" t="s">
        <v>14613</v>
      </c>
      <c r="AL17451" s="208">
        <v>2464346.9900000002</v>
      </c>
      <c r="AM17451" s="93"/>
      <c r="AN17451" s="93"/>
      <c r="AO17451" s="93"/>
    </row>
    <row r="17452" spans="28:41" x14ac:dyDescent="0.55000000000000004">
      <c r="AB17452" s="278" t="s">
        <v>55705</v>
      </c>
      <c r="AC17452" s="279">
        <v>-390.43</v>
      </c>
      <c r="AE17452" s="248" t="s">
        <v>54311</v>
      </c>
      <c r="AF17452" s="249">
        <v>581.16</v>
      </c>
      <c r="AH17452" s="228" t="s">
        <v>18127</v>
      </c>
      <c r="AI17452" s="229">
        <v>90348</v>
      </c>
      <c r="AK17452" s="207" t="s">
        <v>31057</v>
      </c>
      <c r="AL17452" s="208">
        <v>196009.29</v>
      </c>
      <c r="AM17452" s="93"/>
      <c r="AN17452" s="93"/>
      <c r="AO17452" s="93"/>
    </row>
    <row r="17453" spans="28:41" x14ac:dyDescent="0.55000000000000004">
      <c r="AB17453" s="278" t="s">
        <v>39655</v>
      </c>
      <c r="AC17453" s="279">
        <v>501116.17</v>
      </c>
      <c r="AE17453" s="248" t="s">
        <v>60890</v>
      </c>
      <c r="AF17453" s="249">
        <v>1728</v>
      </c>
      <c r="AH17453" s="228" t="s">
        <v>18128</v>
      </c>
      <c r="AI17453" s="229">
        <v>3952</v>
      </c>
      <c r="AK17453" s="207" t="s">
        <v>31058</v>
      </c>
      <c r="AL17453" s="208">
        <v>365597.82</v>
      </c>
      <c r="AM17453" s="93"/>
      <c r="AN17453" s="93"/>
      <c r="AO17453" s="93"/>
    </row>
    <row r="17454" spans="28:41" x14ac:dyDescent="0.55000000000000004">
      <c r="AB17454" s="278" t="s">
        <v>50857</v>
      </c>
      <c r="AC17454" s="279">
        <v>3295.47</v>
      </c>
      <c r="AE17454" s="248" t="s">
        <v>43204</v>
      </c>
      <c r="AF17454" s="249">
        <v>2240.06</v>
      </c>
      <c r="AH17454" s="228" t="s">
        <v>13305</v>
      </c>
      <c r="AI17454" s="229">
        <v>81660</v>
      </c>
      <c r="AK17454" s="207" t="s">
        <v>14614</v>
      </c>
      <c r="AL17454" s="208">
        <v>4069479.38</v>
      </c>
      <c r="AM17454" s="93"/>
      <c r="AN17454" s="93"/>
      <c r="AO17454" s="93"/>
    </row>
    <row r="17455" spans="28:41" x14ac:dyDescent="0.55000000000000004">
      <c r="AB17455" s="278" t="s">
        <v>46297</v>
      </c>
      <c r="AC17455" s="279">
        <v>1095.0899999999999</v>
      </c>
      <c r="AE17455" s="248" t="s">
        <v>65119</v>
      </c>
      <c r="AF17455" s="249">
        <v>-20503.73</v>
      </c>
      <c r="AH17455" s="228" t="s">
        <v>13307</v>
      </c>
      <c r="AI17455" s="229">
        <v>34150</v>
      </c>
      <c r="AK17455" s="207" t="s">
        <v>31059</v>
      </c>
      <c r="AL17455" s="208">
        <v>877863.92</v>
      </c>
      <c r="AM17455" s="93"/>
      <c r="AN17455" s="93"/>
      <c r="AO17455" s="93"/>
    </row>
    <row r="17456" spans="28:41" x14ac:dyDescent="0.55000000000000004">
      <c r="AB17456" s="278" t="s">
        <v>46298</v>
      </c>
      <c r="AC17456" s="279">
        <v>138118.66</v>
      </c>
      <c r="AE17456" s="248" t="s">
        <v>19132</v>
      </c>
      <c r="AF17456" s="249">
        <v>20389.47</v>
      </c>
      <c r="AH17456" s="228" t="s">
        <v>18129</v>
      </c>
      <c r="AI17456" s="229">
        <v>4675072.83</v>
      </c>
      <c r="AK17456" s="207" t="s">
        <v>31060</v>
      </c>
      <c r="AL17456" s="208">
        <v>235682.93</v>
      </c>
      <c r="AM17456" s="93"/>
      <c r="AN17456" s="93"/>
      <c r="AO17456" s="93"/>
    </row>
    <row r="17457" spans="28:41" x14ac:dyDescent="0.55000000000000004">
      <c r="AB17457" s="278" t="s">
        <v>50858</v>
      </c>
      <c r="AC17457" s="279">
        <v>11175.55</v>
      </c>
      <c r="AE17457" s="248" t="s">
        <v>19133</v>
      </c>
      <c r="AF17457" s="249">
        <v>3482.46</v>
      </c>
      <c r="AH17457" s="228" t="s">
        <v>18130</v>
      </c>
      <c r="AI17457" s="229">
        <v>138993.70000000001</v>
      </c>
      <c r="AK17457" s="207" t="s">
        <v>14615</v>
      </c>
      <c r="AL17457" s="208">
        <v>81967.16</v>
      </c>
      <c r="AM17457" s="93"/>
      <c r="AN17457" s="93"/>
      <c r="AO17457" s="93"/>
    </row>
    <row r="17458" spans="28:41" x14ac:dyDescent="0.55000000000000004">
      <c r="AB17458" s="278" t="s">
        <v>58137</v>
      </c>
      <c r="AC17458" s="279">
        <v>-1985.68</v>
      </c>
      <c r="AE17458" s="248" t="s">
        <v>50638</v>
      </c>
      <c r="AF17458" s="249">
        <v>4907.0600000000004</v>
      </c>
      <c r="AH17458" s="228" t="s">
        <v>36151</v>
      </c>
      <c r="AI17458" s="229">
        <v>3381.2</v>
      </c>
      <c r="AK17458" s="207" t="s">
        <v>14616</v>
      </c>
      <c r="AL17458" s="208">
        <v>1477970.81</v>
      </c>
      <c r="AM17458" s="93"/>
      <c r="AN17458" s="93"/>
      <c r="AO17458" s="93"/>
    </row>
    <row r="17459" spans="28:41" x14ac:dyDescent="0.55000000000000004">
      <c r="AB17459" s="278" t="s">
        <v>50859</v>
      </c>
      <c r="AC17459" s="279">
        <v>187021</v>
      </c>
      <c r="AE17459" s="248" t="s">
        <v>19134</v>
      </c>
      <c r="AF17459" s="249">
        <v>28210.86</v>
      </c>
      <c r="AH17459" s="228" t="s">
        <v>18131</v>
      </c>
      <c r="AI17459" s="229">
        <v>23600</v>
      </c>
      <c r="AK17459" s="207" t="s">
        <v>14617</v>
      </c>
      <c r="AL17459" s="208">
        <v>2125867.64</v>
      </c>
      <c r="AM17459" s="93"/>
      <c r="AN17459" s="93"/>
      <c r="AO17459" s="93"/>
    </row>
    <row r="17460" spans="28:41" x14ac:dyDescent="0.55000000000000004">
      <c r="AB17460" s="278" t="s">
        <v>62932</v>
      </c>
      <c r="AC17460" s="279">
        <v>22339.27</v>
      </c>
      <c r="AE17460" s="248" t="s">
        <v>43205</v>
      </c>
      <c r="AF17460" s="249">
        <v>47408.37</v>
      </c>
      <c r="AH17460" s="228" t="s">
        <v>18133</v>
      </c>
      <c r="AI17460" s="229">
        <v>21897.02</v>
      </c>
      <c r="AK17460" s="207" t="s">
        <v>14618</v>
      </c>
      <c r="AL17460" s="208">
        <v>310038.37</v>
      </c>
      <c r="AM17460" s="93"/>
      <c r="AN17460" s="93"/>
      <c r="AO17460" s="93"/>
    </row>
    <row r="17461" spans="28:41" x14ac:dyDescent="0.55000000000000004">
      <c r="AB17461" s="278" t="s">
        <v>69586</v>
      </c>
      <c r="AC17461" s="279">
        <v>132</v>
      </c>
      <c r="AE17461" s="248" t="s">
        <v>19158</v>
      </c>
      <c r="AF17461" s="249">
        <v>116250.38</v>
      </c>
      <c r="AH17461" s="228" t="s">
        <v>13308</v>
      </c>
      <c r="AI17461" s="229">
        <v>627063.31000000006</v>
      </c>
      <c r="AK17461" s="207" t="s">
        <v>31061</v>
      </c>
      <c r="AL17461" s="208">
        <v>2218908.75</v>
      </c>
      <c r="AM17461" s="93"/>
      <c r="AN17461" s="93"/>
      <c r="AO17461" s="93"/>
    </row>
    <row r="17462" spans="28:41" x14ac:dyDescent="0.55000000000000004">
      <c r="AB17462" s="278" t="s">
        <v>69587</v>
      </c>
      <c r="AC17462" s="279">
        <v>60</v>
      </c>
      <c r="AE17462" s="248" t="s">
        <v>63481</v>
      </c>
      <c r="AF17462" s="249">
        <v>6650</v>
      </c>
      <c r="AH17462" s="228" t="s">
        <v>13309</v>
      </c>
      <c r="AI17462" s="229">
        <v>599809.27</v>
      </c>
      <c r="AK17462" s="207" t="s">
        <v>31062</v>
      </c>
      <c r="AL17462" s="208">
        <v>4606.2</v>
      </c>
      <c r="AM17462" s="93"/>
      <c r="AN17462" s="93"/>
      <c r="AO17462" s="93"/>
    </row>
    <row r="17463" spans="28:41" x14ac:dyDescent="0.55000000000000004">
      <c r="AB17463" s="278" t="s">
        <v>69588</v>
      </c>
      <c r="AC17463" s="279">
        <v>14022.5</v>
      </c>
      <c r="AE17463" s="248" t="s">
        <v>19159</v>
      </c>
      <c r="AF17463" s="249">
        <v>24174.720000000001</v>
      </c>
      <c r="AH17463" s="228" t="s">
        <v>13310</v>
      </c>
      <c r="AI17463" s="229">
        <v>154711.59</v>
      </c>
      <c r="AK17463" s="207" t="s">
        <v>31063</v>
      </c>
      <c r="AL17463" s="208">
        <v>93158.28</v>
      </c>
      <c r="AM17463" s="93"/>
      <c r="AN17463" s="93"/>
      <c r="AO17463" s="93"/>
    </row>
    <row r="17464" spans="28:41" x14ac:dyDescent="0.55000000000000004">
      <c r="AB17464" s="278" t="s">
        <v>69589</v>
      </c>
      <c r="AC17464" s="279">
        <v>99491.33</v>
      </c>
      <c r="AE17464" s="248" t="s">
        <v>55599</v>
      </c>
      <c r="AF17464" s="249">
        <v>6297</v>
      </c>
      <c r="AH17464" s="228" t="s">
        <v>18134</v>
      </c>
      <c r="AI17464" s="229">
        <v>37500.629999999997</v>
      </c>
      <c r="AK17464" s="207" t="s">
        <v>14619</v>
      </c>
      <c r="AL17464" s="208">
        <v>54563.33</v>
      </c>
      <c r="AM17464" s="93"/>
      <c r="AN17464" s="93"/>
      <c r="AO17464" s="93"/>
    </row>
    <row r="17465" spans="28:41" x14ac:dyDescent="0.55000000000000004">
      <c r="AB17465" s="278" t="s">
        <v>50861</v>
      </c>
      <c r="AC17465" s="279">
        <v>23931.61</v>
      </c>
      <c r="AE17465" s="248" t="s">
        <v>59318</v>
      </c>
      <c r="AF17465" s="249">
        <v>5949.96</v>
      </c>
      <c r="AH17465" s="228" t="s">
        <v>13311</v>
      </c>
      <c r="AI17465" s="229">
        <v>625136.86</v>
      </c>
      <c r="AK17465" s="207" t="s">
        <v>31064</v>
      </c>
      <c r="AL17465" s="208">
        <v>133117.71</v>
      </c>
      <c r="AM17465" s="93"/>
      <c r="AN17465" s="93"/>
      <c r="AO17465" s="93"/>
    </row>
    <row r="17466" spans="28:41" x14ac:dyDescent="0.55000000000000004">
      <c r="AB17466" s="278" t="s">
        <v>50862</v>
      </c>
      <c r="AC17466" s="279">
        <v>69468.740000000005</v>
      </c>
      <c r="AE17466" s="248" t="s">
        <v>19164</v>
      </c>
      <c r="AF17466" s="249">
        <v>11378.54</v>
      </c>
      <c r="AH17466" s="228" t="s">
        <v>38991</v>
      </c>
      <c r="AI17466" s="229">
        <v>68433.78</v>
      </c>
      <c r="AK17466" s="207" t="s">
        <v>14620</v>
      </c>
      <c r="AL17466" s="208">
        <v>6820621.1799999997</v>
      </c>
      <c r="AM17466" s="93"/>
      <c r="AN17466" s="93"/>
      <c r="AO17466" s="93"/>
    </row>
    <row r="17467" spans="28:41" x14ac:dyDescent="0.55000000000000004">
      <c r="AB17467" s="278" t="s">
        <v>50863</v>
      </c>
      <c r="AC17467" s="279">
        <v>19303.68</v>
      </c>
      <c r="AE17467" s="248" t="s">
        <v>19165</v>
      </c>
      <c r="AF17467" s="249">
        <v>25307.32</v>
      </c>
      <c r="AH17467" s="228" t="s">
        <v>54276</v>
      </c>
      <c r="AI17467" s="229">
        <v>7719</v>
      </c>
      <c r="AK17467" s="207" t="s">
        <v>14621</v>
      </c>
      <c r="AL17467" s="208">
        <v>55206.39</v>
      </c>
      <c r="AM17467" s="93"/>
      <c r="AN17467" s="93"/>
      <c r="AO17467" s="93"/>
    </row>
    <row r="17468" spans="28:41" x14ac:dyDescent="0.55000000000000004">
      <c r="AB17468" s="278" t="s">
        <v>62933</v>
      </c>
      <c r="AC17468" s="279">
        <v>13842</v>
      </c>
      <c r="AE17468" s="248" t="s">
        <v>54313</v>
      </c>
      <c r="AF17468" s="249">
        <v>10208.99</v>
      </c>
      <c r="AH17468" s="228" t="s">
        <v>38992</v>
      </c>
      <c r="AI17468" s="229">
        <v>4338.3500000000004</v>
      </c>
      <c r="AK17468" s="207" t="s">
        <v>14622</v>
      </c>
      <c r="AL17468" s="208">
        <v>3355836.28</v>
      </c>
      <c r="AM17468" s="93"/>
      <c r="AN17468" s="93"/>
      <c r="AO17468" s="93"/>
    </row>
    <row r="17469" spans="28:41" x14ac:dyDescent="0.55000000000000004">
      <c r="AB17469" s="278" t="s">
        <v>54742</v>
      </c>
      <c r="AC17469" s="279">
        <v>11046.8</v>
      </c>
      <c r="AE17469" s="248" t="s">
        <v>19166</v>
      </c>
      <c r="AF17469" s="249">
        <v>23438.6</v>
      </c>
      <c r="AH17469" s="228" t="s">
        <v>47469</v>
      </c>
      <c r="AI17469" s="229">
        <v>741.57</v>
      </c>
      <c r="AK17469" s="207" t="s">
        <v>14623</v>
      </c>
      <c r="AL17469" s="208">
        <v>11192658.359999999</v>
      </c>
      <c r="AM17469" s="93"/>
      <c r="AN17469" s="93"/>
      <c r="AO17469" s="93"/>
    </row>
    <row r="17470" spans="28:41" x14ac:dyDescent="0.55000000000000004">
      <c r="AB17470" s="278" t="s">
        <v>59455</v>
      </c>
      <c r="AC17470" s="279">
        <v>84768.24</v>
      </c>
      <c r="AE17470" s="248" t="s">
        <v>19169</v>
      </c>
      <c r="AF17470" s="249">
        <v>3212.78</v>
      </c>
      <c r="AH17470" s="228" t="s">
        <v>43182</v>
      </c>
      <c r="AI17470" s="229">
        <v>765</v>
      </c>
      <c r="AK17470" s="207" t="s">
        <v>14624</v>
      </c>
      <c r="AL17470" s="208">
        <v>1135393.1499999999</v>
      </c>
      <c r="AM17470" s="93"/>
      <c r="AN17470" s="93"/>
      <c r="AO17470" s="93"/>
    </row>
    <row r="17471" spans="28:41" x14ac:dyDescent="0.55000000000000004">
      <c r="AB17471" s="278" t="s">
        <v>69590</v>
      </c>
      <c r="AC17471" s="279">
        <v>87837.96</v>
      </c>
      <c r="AE17471" s="248" t="s">
        <v>19204</v>
      </c>
      <c r="AF17471" s="249">
        <v>32242.12</v>
      </c>
      <c r="AH17471" s="228" t="s">
        <v>40744</v>
      </c>
      <c r="AI17471" s="229">
        <v>75830.320000000007</v>
      </c>
      <c r="AK17471" s="207" t="s">
        <v>14625</v>
      </c>
      <c r="AL17471" s="208">
        <v>4824479.6399999997</v>
      </c>
      <c r="AM17471" s="93"/>
      <c r="AN17471" s="93"/>
      <c r="AO17471" s="93"/>
    </row>
    <row r="17472" spans="28:41" x14ac:dyDescent="0.55000000000000004">
      <c r="AB17472" s="278" t="s">
        <v>58138</v>
      </c>
      <c r="AC17472" s="279">
        <v>6020.84</v>
      </c>
      <c r="AE17472" s="248" t="s">
        <v>19207</v>
      </c>
      <c r="AF17472" s="249">
        <v>20.16</v>
      </c>
      <c r="AH17472" s="228" t="s">
        <v>13312</v>
      </c>
      <c r="AI17472" s="229">
        <v>4529.01</v>
      </c>
      <c r="AK17472" s="207" t="s">
        <v>31065</v>
      </c>
      <c r="AL17472" s="208">
        <v>1956065.34</v>
      </c>
      <c r="AM17472" s="93"/>
      <c r="AN17472" s="93"/>
      <c r="AO17472" s="93"/>
    </row>
    <row r="17473" spans="28:41" x14ac:dyDescent="0.55000000000000004">
      <c r="AB17473" s="278" t="s">
        <v>65240</v>
      </c>
      <c r="AC17473" s="279">
        <v>2852.22</v>
      </c>
      <c r="AE17473" s="248" t="s">
        <v>19209</v>
      </c>
      <c r="AF17473" s="249">
        <v>2591.44</v>
      </c>
      <c r="AH17473" s="228" t="s">
        <v>54277</v>
      </c>
      <c r="AI17473" s="229">
        <v>2615</v>
      </c>
      <c r="AK17473" s="207" t="s">
        <v>31066</v>
      </c>
      <c r="AL17473" s="208">
        <v>10799405.9</v>
      </c>
      <c r="AM17473" s="93"/>
      <c r="AN17473" s="93"/>
      <c r="AO17473" s="93"/>
    </row>
    <row r="17474" spans="28:41" x14ac:dyDescent="0.55000000000000004">
      <c r="AB17474" s="278" t="s">
        <v>55706</v>
      </c>
      <c r="AC17474" s="279">
        <v>600434.38</v>
      </c>
      <c r="AE17474" s="248" t="s">
        <v>19210</v>
      </c>
      <c r="AF17474" s="249">
        <v>6913.65</v>
      </c>
      <c r="AH17474" s="228" t="s">
        <v>38993</v>
      </c>
      <c r="AI17474" s="229">
        <v>145.26</v>
      </c>
      <c r="AK17474" s="207" t="s">
        <v>14626</v>
      </c>
      <c r="AL17474" s="208">
        <v>11207771.630000001</v>
      </c>
      <c r="AM17474" s="93"/>
      <c r="AN17474" s="93"/>
      <c r="AO17474" s="93"/>
    </row>
    <row r="17475" spans="28:41" x14ac:dyDescent="0.55000000000000004">
      <c r="AB17475" s="278" t="s">
        <v>63864</v>
      </c>
      <c r="AC17475" s="279">
        <v>675718.81</v>
      </c>
      <c r="AE17475" s="248" t="s">
        <v>40757</v>
      </c>
      <c r="AF17475" s="249">
        <v>13284.13</v>
      </c>
      <c r="AH17475" s="228" t="s">
        <v>38994</v>
      </c>
      <c r="AI17475" s="229">
        <v>1961.81</v>
      </c>
      <c r="AK17475" s="207" t="s">
        <v>31067</v>
      </c>
      <c r="AL17475" s="208">
        <v>999237.5</v>
      </c>
      <c r="AM17475" s="93"/>
      <c r="AN17475" s="93"/>
      <c r="AO17475" s="93"/>
    </row>
    <row r="17476" spans="28:41" x14ac:dyDescent="0.55000000000000004">
      <c r="AB17476" s="278" t="s">
        <v>58139</v>
      </c>
      <c r="AC17476" s="279">
        <v>41960.72</v>
      </c>
      <c r="AE17476" s="248" t="s">
        <v>19212</v>
      </c>
      <c r="AF17476" s="249">
        <v>63148.37</v>
      </c>
      <c r="AH17476" s="228" t="s">
        <v>54278</v>
      </c>
      <c r="AI17476" s="229">
        <v>7020</v>
      </c>
      <c r="AK17476" s="207" t="s">
        <v>14627</v>
      </c>
      <c r="AL17476" s="208">
        <v>109303.23</v>
      </c>
      <c r="AM17476" s="93"/>
      <c r="AN17476" s="93"/>
      <c r="AO17476" s="93"/>
    </row>
    <row r="17477" spans="28:41" x14ac:dyDescent="0.55000000000000004">
      <c r="AB17477" s="278" t="s">
        <v>70977</v>
      </c>
      <c r="AC17477" s="279">
        <v>32725.3</v>
      </c>
      <c r="AE17477" s="248" t="s">
        <v>19213</v>
      </c>
      <c r="AF17477" s="249">
        <v>51332.160000000003</v>
      </c>
      <c r="AH17477" s="228" t="s">
        <v>18137</v>
      </c>
      <c r="AI17477" s="229">
        <v>307024.7</v>
      </c>
      <c r="AK17477" s="207" t="s">
        <v>14628</v>
      </c>
      <c r="AL17477" s="208">
        <v>1465829.48</v>
      </c>
      <c r="AM17477" s="93"/>
      <c r="AN17477" s="93"/>
      <c r="AO17477" s="93"/>
    </row>
    <row r="17478" spans="28:41" x14ac:dyDescent="0.55000000000000004">
      <c r="AB17478" s="278" t="s">
        <v>70978</v>
      </c>
      <c r="AC17478" s="279">
        <v>14109.69</v>
      </c>
      <c r="AE17478" s="248" t="s">
        <v>19214</v>
      </c>
      <c r="AF17478" s="249">
        <v>178807.21</v>
      </c>
      <c r="AH17478" s="228" t="s">
        <v>18138</v>
      </c>
      <c r="AI17478" s="229">
        <v>3737544.92</v>
      </c>
      <c r="AK17478" s="207" t="s">
        <v>31068</v>
      </c>
      <c r="AL17478" s="208">
        <v>12528.43</v>
      </c>
      <c r="AM17478" s="93"/>
      <c r="AN17478" s="93"/>
      <c r="AO17478" s="93"/>
    </row>
    <row r="17479" spans="28:41" x14ac:dyDescent="0.55000000000000004">
      <c r="AB17479" s="278" t="s">
        <v>65241</v>
      </c>
      <c r="AC17479" s="279">
        <v>4365</v>
      </c>
      <c r="AE17479" s="248" t="s">
        <v>19247</v>
      </c>
      <c r="AF17479" s="249">
        <v>59330.04</v>
      </c>
      <c r="AH17479" s="228" t="s">
        <v>47470</v>
      </c>
      <c r="AI17479" s="229">
        <v>462450.91</v>
      </c>
      <c r="AK17479" s="207" t="s">
        <v>14629</v>
      </c>
      <c r="AL17479" s="208">
        <v>3703804.14</v>
      </c>
      <c r="AM17479" s="93"/>
      <c r="AN17479" s="93"/>
      <c r="AO17479" s="93"/>
    </row>
    <row r="17480" spans="28:41" x14ac:dyDescent="0.55000000000000004">
      <c r="AB17480" s="278" t="s">
        <v>63865</v>
      </c>
      <c r="AC17480" s="279">
        <v>458.37</v>
      </c>
      <c r="AE17480" s="248" t="s">
        <v>19248</v>
      </c>
      <c r="AF17480" s="249">
        <v>112833.4</v>
      </c>
      <c r="AH17480" s="228" t="s">
        <v>13313</v>
      </c>
      <c r="AI17480" s="229">
        <v>487699.36</v>
      </c>
      <c r="AK17480" s="207" t="s">
        <v>14630</v>
      </c>
      <c r="AL17480" s="208">
        <v>18239864.140000001</v>
      </c>
      <c r="AM17480" s="93"/>
      <c r="AN17480" s="93"/>
      <c r="AO17480" s="93"/>
    </row>
    <row r="17481" spans="28:41" x14ac:dyDescent="0.55000000000000004">
      <c r="AB17481" s="278" t="s">
        <v>69591</v>
      </c>
      <c r="AC17481" s="279">
        <v>6764.62</v>
      </c>
      <c r="AE17481" s="248" t="s">
        <v>19252</v>
      </c>
      <c r="AF17481" s="249">
        <v>12992.93</v>
      </c>
      <c r="AH17481" s="228" t="s">
        <v>18139</v>
      </c>
      <c r="AI17481" s="229">
        <v>318597.73</v>
      </c>
      <c r="AK17481" s="207" t="s">
        <v>31069</v>
      </c>
      <c r="AL17481" s="208">
        <v>135905.46</v>
      </c>
      <c r="AM17481" s="93"/>
      <c r="AN17481" s="93"/>
      <c r="AO17481" s="93"/>
    </row>
    <row r="17482" spans="28:41" x14ac:dyDescent="0.55000000000000004">
      <c r="AB17482" s="278" t="s">
        <v>60984</v>
      </c>
      <c r="AC17482" s="279">
        <v>109196.08</v>
      </c>
      <c r="AE17482" s="248" t="s">
        <v>56784</v>
      </c>
      <c r="AF17482" s="249">
        <v>3322.88</v>
      </c>
      <c r="AH17482" s="228" t="s">
        <v>18140</v>
      </c>
      <c r="AI17482" s="229">
        <v>6595.35</v>
      </c>
      <c r="AK17482" s="207" t="s">
        <v>31070</v>
      </c>
      <c r="AL17482" s="208">
        <v>3699342.97</v>
      </c>
      <c r="AM17482" s="93"/>
      <c r="AN17482" s="93"/>
      <c r="AO17482" s="93"/>
    </row>
    <row r="17483" spans="28:41" x14ac:dyDescent="0.55000000000000004">
      <c r="AB17483" s="278" t="s">
        <v>69592</v>
      </c>
      <c r="AC17483" s="279">
        <v>233.38</v>
      </c>
      <c r="AE17483" s="248" t="s">
        <v>19254</v>
      </c>
      <c r="AF17483" s="249">
        <v>11708.76</v>
      </c>
      <c r="AH17483" s="228" t="s">
        <v>18143</v>
      </c>
      <c r="AI17483" s="229">
        <v>181697.32</v>
      </c>
      <c r="AK17483" s="207" t="s">
        <v>31071</v>
      </c>
      <c r="AL17483" s="208">
        <v>58957.75</v>
      </c>
      <c r="AM17483" s="93"/>
      <c r="AN17483" s="93"/>
      <c r="AO17483" s="93"/>
    </row>
    <row r="17484" spans="28:41" x14ac:dyDescent="0.55000000000000004">
      <c r="AB17484" s="278" t="s">
        <v>63866</v>
      </c>
      <c r="AC17484" s="279">
        <v>28087.63</v>
      </c>
      <c r="AE17484" s="248" t="s">
        <v>55600</v>
      </c>
      <c r="AF17484" s="249">
        <v>828.26</v>
      </c>
      <c r="AH17484" s="228" t="s">
        <v>43183</v>
      </c>
      <c r="AI17484" s="229">
        <v>-16808.03</v>
      </c>
      <c r="AK17484" s="207" t="s">
        <v>14631</v>
      </c>
      <c r="AL17484" s="208">
        <v>8117039.2300000004</v>
      </c>
      <c r="AM17484" s="93"/>
      <c r="AN17484" s="93"/>
      <c r="AO17484" s="93"/>
    </row>
    <row r="17485" spans="28:41" x14ac:dyDescent="0.55000000000000004">
      <c r="AB17485" s="278" t="s">
        <v>69593</v>
      </c>
      <c r="AC17485" s="279">
        <v>24079.35</v>
      </c>
      <c r="AE17485" s="248" t="s">
        <v>19255</v>
      </c>
      <c r="AF17485" s="249">
        <v>192.2</v>
      </c>
      <c r="AH17485" s="228" t="s">
        <v>36152</v>
      </c>
      <c r="AI17485" s="229">
        <v>948069.68</v>
      </c>
      <c r="AK17485" s="207" t="s">
        <v>14632</v>
      </c>
      <c r="AL17485" s="208">
        <v>213202.42</v>
      </c>
      <c r="AM17485" s="93"/>
      <c r="AN17485" s="93"/>
      <c r="AO17485" s="93"/>
    </row>
    <row r="17486" spans="28:41" x14ac:dyDescent="0.55000000000000004">
      <c r="AB17486" s="278" t="s">
        <v>65243</v>
      </c>
      <c r="AC17486" s="279">
        <v>9751.6200000000008</v>
      </c>
      <c r="AE17486" s="248" t="s">
        <v>19256</v>
      </c>
      <c r="AF17486" s="249">
        <v>149376.21</v>
      </c>
      <c r="AH17486" s="228" t="s">
        <v>13315</v>
      </c>
      <c r="AI17486" s="229">
        <v>44508.88</v>
      </c>
      <c r="AK17486" s="207" t="s">
        <v>14633</v>
      </c>
      <c r="AL17486" s="208">
        <v>14194608.529999999</v>
      </c>
      <c r="AM17486" s="93"/>
      <c r="AN17486" s="93"/>
      <c r="AO17486" s="93"/>
    </row>
    <row r="17487" spans="28:41" x14ac:dyDescent="0.55000000000000004">
      <c r="AB17487" s="278" t="s">
        <v>63867</v>
      </c>
      <c r="AC17487" s="279">
        <v>1094448.22</v>
      </c>
      <c r="AE17487" s="248" t="s">
        <v>19257</v>
      </c>
      <c r="AF17487" s="249">
        <v>6850</v>
      </c>
      <c r="AH17487" s="228" t="s">
        <v>18225</v>
      </c>
      <c r="AI17487" s="229">
        <v>372471.75</v>
      </c>
      <c r="AK17487" s="207" t="s">
        <v>14634</v>
      </c>
      <c r="AL17487" s="208">
        <v>20764676.73</v>
      </c>
      <c r="AM17487" s="93"/>
      <c r="AN17487" s="93"/>
      <c r="AO17487" s="93"/>
    </row>
    <row r="17488" spans="28:41" x14ac:dyDescent="0.55000000000000004">
      <c r="AB17488" s="278" t="s">
        <v>69594</v>
      </c>
      <c r="AC17488" s="279">
        <v>66834.36</v>
      </c>
      <c r="AE17488" s="248" t="s">
        <v>65120</v>
      </c>
      <c r="AF17488" s="249">
        <v>1324.24</v>
      </c>
      <c r="AH17488" s="228" t="s">
        <v>18226</v>
      </c>
      <c r="AI17488" s="229">
        <v>1564444.1</v>
      </c>
      <c r="AK17488" s="207" t="s">
        <v>31072</v>
      </c>
      <c r="AL17488" s="208">
        <v>26916.639999999999</v>
      </c>
      <c r="AM17488" s="93"/>
      <c r="AN17488" s="93"/>
      <c r="AO17488" s="93"/>
    </row>
    <row r="17489" spans="28:41" x14ac:dyDescent="0.55000000000000004">
      <c r="AB17489" s="278" t="s">
        <v>63546</v>
      </c>
      <c r="AC17489" s="279">
        <v>762869.18</v>
      </c>
      <c r="AE17489" s="248" t="s">
        <v>19259</v>
      </c>
      <c r="AF17489" s="249">
        <v>37878.65</v>
      </c>
      <c r="AH17489" s="228" t="s">
        <v>36162</v>
      </c>
      <c r="AI17489" s="229">
        <v>11821</v>
      </c>
      <c r="AK17489" s="207" t="s">
        <v>14635</v>
      </c>
      <c r="AL17489" s="208">
        <v>6401723.6100000003</v>
      </c>
      <c r="AM17489" s="93"/>
      <c r="AN17489" s="93"/>
      <c r="AO17489" s="93"/>
    </row>
    <row r="17490" spans="28:41" x14ac:dyDescent="0.55000000000000004">
      <c r="AB17490" s="278" t="s">
        <v>55707</v>
      </c>
      <c r="AC17490" s="279">
        <v>264046.15999999997</v>
      </c>
      <c r="AE17490" s="248" t="s">
        <v>19260</v>
      </c>
      <c r="AF17490" s="249">
        <v>1755</v>
      </c>
      <c r="AH17490" s="228" t="s">
        <v>18227</v>
      </c>
      <c r="AI17490" s="229">
        <v>298749.78000000003</v>
      </c>
      <c r="AK17490" s="207" t="s">
        <v>31073</v>
      </c>
      <c r="AL17490" s="208">
        <v>426757.84</v>
      </c>
      <c r="AM17490" s="93"/>
      <c r="AN17490" s="93"/>
      <c r="AO17490" s="93"/>
    </row>
    <row r="17491" spans="28:41" x14ac:dyDescent="0.55000000000000004">
      <c r="AB17491" s="278" t="s">
        <v>60985</v>
      </c>
      <c r="AC17491" s="279">
        <v>796815.45</v>
      </c>
      <c r="AE17491" s="248" t="s">
        <v>13433</v>
      </c>
      <c r="AF17491" s="249">
        <v>56819.58</v>
      </c>
      <c r="AH17491" s="228" t="s">
        <v>18228</v>
      </c>
      <c r="AI17491" s="229">
        <v>3379035.86</v>
      </c>
      <c r="AK17491" s="207" t="s">
        <v>31074</v>
      </c>
      <c r="AL17491" s="208">
        <v>6555.4</v>
      </c>
      <c r="AM17491" s="93"/>
      <c r="AN17491" s="93"/>
      <c r="AO17491" s="93"/>
    </row>
    <row r="17492" spans="28:41" x14ac:dyDescent="0.55000000000000004">
      <c r="AB17492" s="278" t="s">
        <v>63868</v>
      </c>
      <c r="AC17492" s="279">
        <v>1185.49</v>
      </c>
      <c r="AE17492" s="248" t="s">
        <v>49348</v>
      </c>
      <c r="AF17492" s="249">
        <v>18956.580000000002</v>
      </c>
      <c r="AH17492" s="228" t="s">
        <v>47471</v>
      </c>
      <c r="AI17492" s="229">
        <v>46052.18</v>
      </c>
      <c r="AK17492" s="207" t="s">
        <v>14636</v>
      </c>
      <c r="AL17492" s="208">
        <v>7234.38</v>
      </c>
      <c r="AM17492" s="93"/>
      <c r="AN17492" s="93"/>
      <c r="AO17492" s="93"/>
    </row>
    <row r="17493" spans="28:41" x14ac:dyDescent="0.55000000000000004">
      <c r="AB17493" s="278" t="s">
        <v>63869</v>
      </c>
      <c r="AC17493" s="279">
        <v>1181.24</v>
      </c>
      <c r="AE17493" s="248" t="s">
        <v>19271</v>
      </c>
      <c r="AF17493" s="249">
        <v>88663.44</v>
      </c>
      <c r="AH17493" s="228" t="s">
        <v>18229</v>
      </c>
      <c r="AI17493" s="229">
        <v>1740902.71</v>
      </c>
      <c r="AK17493" s="207" t="s">
        <v>14637</v>
      </c>
      <c r="AL17493" s="208">
        <v>1079.4000000000001</v>
      </c>
      <c r="AM17493" s="93"/>
      <c r="AN17493" s="93"/>
      <c r="AO17493" s="93"/>
    </row>
    <row r="17494" spans="28:41" x14ac:dyDescent="0.55000000000000004">
      <c r="AB17494" s="278" t="s">
        <v>69595</v>
      </c>
      <c r="AC17494" s="279">
        <v>5979.03</v>
      </c>
      <c r="AE17494" s="248" t="s">
        <v>49349</v>
      </c>
      <c r="AF17494" s="249">
        <v>6767.4</v>
      </c>
      <c r="AH17494" s="228" t="s">
        <v>34825</v>
      </c>
      <c r="AI17494" s="229">
        <v>40592.410000000003</v>
      </c>
      <c r="AK17494" s="207" t="s">
        <v>31075</v>
      </c>
      <c r="AL17494" s="208">
        <v>839.71</v>
      </c>
      <c r="AM17494" s="93"/>
      <c r="AN17494" s="93"/>
      <c r="AO17494" s="93"/>
    </row>
    <row r="17495" spans="28:41" x14ac:dyDescent="0.55000000000000004">
      <c r="AB17495" s="278" t="s">
        <v>58910</v>
      </c>
      <c r="AC17495" s="279">
        <v>1803188.79</v>
      </c>
      <c r="AE17495" s="248" t="s">
        <v>19290</v>
      </c>
      <c r="AF17495" s="249">
        <v>16199.96</v>
      </c>
      <c r="AH17495" s="228" t="s">
        <v>18230</v>
      </c>
      <c r="AI17495" s="229">
        <v>663497.54</v>
      </c>
      <c r="AK17495" s="207" t="s">
        <v>14638</v>
      </c>
      <c r="AL17495" s="208">
        <v>38624949.619999997</v>
      </c>
      <c r="AM17495" s="93"/>
      <c r="AN17495" s="93"/>
      <c r="AO17495" s="93"/>
    </row>
    <row r="17496" spans="28:41" x14ac:dyDescent="0.55000000000000004">
      <c r="AB17496" s="278" t="s">
        <v>63547</v>
      </c>
      <c r="AC17496" s="279">
        <v>151981.57999999999</v>
      </c>
      <c r="AE17496" s="248" t="s">
        <v>62880</v>
      </c>
      <c r="AF17496" s="249">
        <v>3900</v>
      </c>
      <c r="AH17496" s="228" t="s">
        <v>39012</v>
      </c>
      <c r="AI17496" s="229">
        <v>412630.11</v>
      </c>
      <c r="AK17496" s="207" t="s">
        <v>14639</v>
      </c>
      <c r="AL17496" s="208">
        <v>3177422.82</v>
      </c>
      <c r="AM17496" s="93"/>
      <c r="AN17496" s="93"/>
      <c r="AO17496" s="93"/>
    </row>
    <row r="17497" spans="28:41" x14ac:dyDescent="0.55000000000000004">
      <c r="AB17497" s="278" t="s">
        <v>66799</v>
      </c>
      <c r="AC17497" s="279">
        <v>673</v>
      </c>
      <c r="AE17497" s="248" t="s">
        <v>65121</v>
      </c>
      <c r="AF17497" s="249">
        <v>9560.15</v>
      </c>
      <c r="AH17497" s="228" t="s">
        <v>33325</v>
      </c>
      <c r="AI17497" s="229">
        <v>553353.1</v>
      </c>
      <c r="AK17497" s="207" t="s">
        <v>31076</v>
      </c>
      <c r="AL17497" s="208">
        <v>69595.360000000001</v>
      </c>
      <c r="AM17497" s="93"/>
      <c r="AN17497" s="93"/>
      <c r="AO17497" s="93"/>
    </row>
    <row r="17498" spans="28:41" x14ac:dyDescent="0.55000000000000004">
      <c r="AB17498" s="278" t="s">
        <v>63870</v>
      </c>
      <c r="AC17498" s="279">
        <v>139443.98000000001</v>
      </c>
      <c r="AE17498" s="248" t="s">
        <v>19291</v>
      </c>
      <c r="AF17498" s="249">
        <v>12285.82</v>
      </c>
      <c r="AH17498" s="228" t="s">
        <v>18231</v>
      </c>
      <c r="AI17498" s="229">
        <v>286013.19</v>
      </c>
      <c r="AK17498" s="207" t="s">
        <v>14640</v>
      </c>
      <c r="AL17498" s="208">
        <v>958633.5</v>
      </c>
      <c r="AM17498" s="93"/>
      <c r="AN17498" s="93"/>
      <c r="AO17498" s="93"/>
    </row>
    <row r="17499" spans="28:41" x14ac:dyDescent="0.55000000000000004">
      <c r="AB17499" s="278" t="s">
        <v>69596</v>
      </c>
      <c r="AC17499" s="279">
        <v>2798.29</v>
      </c>
      <c r="AE17499" s="248" t="s">
        <v>19292</v>
      </c>
      <c r="AF17499" s="249">
        <v>5939.85</v>
      </c>
      <c r="AH17499" s="228" t="s">
        <v>18232</v>
      </c>
      <c r="AI17499" s="229">
        <v>639463.54</v>
      </c>
      <c r="AK17499" s="207" t="s">
        <v>14641</v>
      </c>
      <c r="AL17499" s="208">
        <v>704815.86</v>
      </c>
      <c r="AM17499" s="93"/>
      <c r="AN17499" s="93"/>
      <c r="AO17499" s="93"/>
    </row>
    <row r="17500" spans="28:41" x14ac:dyDescent="0.55000000000000004">
      <c r="AB17500" s="278" t="s">
        <v>58816</v>
      </c>
      <c r="AC17500" s="279">
        <v>357857.52</v>
      </c>
      <c r="AE17500" s="248" t="s">
        <v>19311</v>
      </c>
      <c r="AF17500" s="249">
        <v>83804.210000000006</v>
      </c>
      <c r="AH17500" s="228" t="s">
        <v>18233</v>
      </c>
      <c r="AI17500" s="229">
        <v>106506.9</v>
      </c>
      <c r="AK17500" s="207" t="s">
        <v>31077</v>
      </c>
      <c r="AL17500" s="208">
        <v>1260123.1200000001</v>
      </c>
      <c r="AM17500" s="93"/>
      <c r="AN17500" s="93"/>
      <c r="AO17500" s="93"/>
    </row>
    <row r="17501" spans="28:41" x14ac:dyDescent="0.55000000000000004">
      <c r="AB17501" s="278" t="s">
        <v>70217</v>
      </c>
      <c r="AC17501" s="279">
        <v>2813.24</v>
      </c>
      <c r="AE17501" s="248" t="s">
        <v>19314</v>
      </c>
      <c r="AF17501" s="249">
        <v>6819.03</v>
      </c>
      <c r="AH17501" s="228" t="s">
        <v>49339</v>
      </c>
      <c r="AI17501" s="229">
        <v>1174</v>
      </c>
      <c r="AK17501" s="207" t="s">
        <v>14642</v>
      </c>
      <c r="AL17501" s="208">
        <v>423148.11</v>
      </c>
      <c r="AM17501" s="93"/>
      <c r="AN17501" s="93"/>
      <c r="AO17501" s="93"/>
    </row>
    <row r="17502" spans="28:41" x14ac:dyDescent="0.55000000000000004">
      <c r="AB17502" s="278" t="s">
        <v>63871</v>
      </c>
      <c r="AC17502" s="279">
        <v>563500.78</v>
      </c>
      <c r="AE17502" s="248" t="s">
        <v>59975</v>
      </c>
      <c r="AF17502" s="249">
        <v>8122.04</v>
      </c>
      <c r="AH17502" s="228" t="s">
        <v>34826</v>
      </c>
      <c r="AI17502" s="229">
        <v>882123.13</v>
      </c>
      <c r="AK17502" s="207" t="s">
        <v>14643</v>
      </c>
      <c r="AL17502" s="208">
        <v>1530740.87</v>
      </c>
      <c r="AM17502" s="93"/>
      <c r="AN17502" s="93"/>
      <c r="AO17502" s="93"/>
    </row>
    <row r="17503" spans="28:41" x14ac:dyDescent="0.55000000000000004">
      <c r="AB17503" s="278" t="s">
        <v>60986</v>
      </c>
      <c r="AC17503" s="279">
        <v>774515.99</v>
      </c>
      <c r="AE17503" s="248" t="s">
        <v>19315</v>
      </c>
      <c r="AF17503" s="249">
        <v>53866.13</v>
      </c>
      <c r="AH17503" s="228" t="s">
        <v>39013</v>
      </c>
      <c r="AI17503" s="229">
        <v>55207.3</v>
      </c>
      <c r="AK17503" s="207" t="s">
        <v>31078</v>
      </c>
      <c r="AL17503" s="208">
        <v>20950.71</v>
      </c>
      <c r="AM17503" s="93"/>
      <c r="AN17503" s="93"/>
      <c r="AO17503" s="93"/>
    </row>
    <row r="17504" spans="28:41" x14ac:dyDescent="0.55000000000000004">
      <c r="AB17504" s="278" t="s">
        <v>65244</v>
      </c>
      <c r="AC17504" s="279">
        <v>156555.22</v>
      </c>
      <c r="AE17504" s="248" t="s">
        <v>19343</v>
      </c>
      <c r="AF17504" s="249">
        <v>168299.51</v>
      </c>
      <c r="AH17504" s="228" t="s">
        <v>13323</v>
      </c>
      <c r="AI17504" s="229">
        <v>524483.05000000005</v>
      </c>
      <c r="AK17504" s="207" t="s">
        <v>31079</v>
      </c>
      <c r="AL17504" s="208">
        <v>7516.34</v>
      </c>
      <c r="AM17504" s="93"/>
      <c r="AN17504" s="93"/>
      <c r="AO17504" s="93"/>
    </row>
    <row r="17505" spans="28:41" x14ac:dyDescent="0.55000000000000004">
      <c r="AB17505" s="278" t="s">
        <v>58140</v>
      </c>
      <c r="AC17505" s="279">
        <v>3508399.25</v>
      </c>
      <c r="AE17505" s="248" t="s">
        <v>56785</v>
      </c>
      <c r="AF17505" s="249">
        <v>70916.69</v>
      </c>
      <c r="AH17505" s="228" t="s">
        <v>13324</v>
      </c>
      <c r="AI17505" s="229">
        <v>166108.26</v>
      </c>
      <c r="AK17505" s="207" t="s">
        <v>14644</v>
      </c>
      <c r="AL17505" s="208">
        <v>473159.5</v>
      </c>
      <c r="AM17505" s="93"/>
      <c r="AN17505" s="93"/>
      <c r="AO17505" s="93"/>
    </row>
    <row r="17506" spans="28:41" x14ac:dyDescent="0.55000000000000004">
      <c r="AB17506" s="278" t="s">
        <v>60987</v>
      </c>
      <c r="AC17506" s="279">
        <v>542170.26</v>
      </c>
      <c r="AE17506" s="248" t="s">
        <v>56786</v>
      </c>
      <c r="AF17506" s="249">
        <v>51498.37</v>
      </c>
      <c r="AH17506" s="228" t="s">
        <v>18235</v>
      </c>
      <c r="AI17506" s="229">
        <v>606.24</v>
      </c>
      <c r="AK17506" s="207" t="s">
        <v>31080</v>
      </c>
      <c r="AL17506" s="208">
        <v>1123973.4099999999</v>
      </c>
      <c r="AM17506" s="93"/>
      <c r="AN17506" s="93"/>
      <c r="AO17506" s="93"/>
    </row>
    <row r="17507" spans="28:41" x14ac:dyDescent="0.55000000000000004">
      <c r="AB17507" s="278" t="s">
        <v>65245</v>
      </c>
      <c r="AC17507" s="279">
        <v>505.44</v>
      </c>
      <c r="AE17507" s="248" t="s">
        <v>19345</v>
      </c>
      <c r="AF17507" s="249">
        <v>7700</v>
      </c>
      <c r="AH17507" s="228" t="s">
        <v>43184</v>
      </c>
      <c r="AI17507" s="229">
        <v>62115.47</v>
      </c>
      <c r="AK17507" s="207" t="s">
        <v>14645</v>
      </c>
      <c r="AL17507" s="208">
        <v>518948.13</v>
      </c>
      <c r="AM17507" s="93"/>
      <c r="AN17507" s="93"/>
      <c r="AO17507" s="93"/>
    </row>
    <row r="17508" spans="28:41" x14ac:dyDescent="0.55000000000000004">
      <c r="AB17508" s="278" t="s">
        <v>65246</v>
      </c>
      <c r="AC17508" s="279">
        <v>27257.78</v>
      </c>
      <c r="AE17508" s="248" t="s">
        <v>19346</v>
      </c>
      <c r="AF17508" s="249">
        <v>19209.97</v>
      </c>
      <c r="AH17508" s="228" t="s">
        <v>39014</v>
      </c>
      <c r="AI17508" s="229">
        <v>14106228.199999999</v>
      </c>
      <c r="AK17508" s="207" t="s">
        <v>31081</v>
      </c>
      <c r="AL17508" s="208">
        <v>8412.01</v>
      </c>
      <c r="AM17508" s="93"/>
      <c r="AN17508" s="93"/>
      <c r="AO17508" s="93"/>
    </row>
    <row r="17509" spans="28:41" x14ac:dyDescent="0.55000000000000004">
      <c r="AB17509" s="278" t="s">
        <v>69597</v>
      </c>
      <c r="AC17509" s="279">
        <v>50.17</v>
      </c>
      <c r="AE17509" s="248" t="s">
        <v>19347</v>
      </c>
      <c r="AF17509" s="249">
        <v>5536.56</v>
      </c>
      <c r="AH17509" s="228" t="s">
        <v>18236</v>
      </c>
      <c r="AI17509" s="229">
        <v>213568.14</v>
      </c>
      <c r="AK17509" s="207" t="s">
        <v>31082</v>
      </c>
      <c r="AL17509" s="208">
        <v>1006645.98</v>
      </c>
      <c r="AM17509" s="93"/>
      <c r="AN17509" s="93"/>
      <c r="AO17509" s="93"/>
    </row>
    <row r="17510" spans="28:41" x14ac:dyDescent="0.55000000000000004">
      <c r="AB17510" s="278" t="s">
        <v>65247</v>
      </c>
      <c r="AC17510" s="279">
        <v>206.94</v>
      </c>
      <c r="AE17510" s="248" t="s">
        <v>19348</v>
      </c>
      <c r="AF17510" s="249">
        <v>23066.43</v>
      </c>
      <c r="AH17510" s="228" t="s">
        <v>39015</v>
      </c>
      <c r="AI17510" s="229">
        <v>21337975</v>
      </c>
      <c r="AK17510" s="207" t="s">
        <v>14646</v>
      </c>
      <c r="AL17510" s="208">
        <v>201544.98</v>
      </c>
      <c r="AM17510" s="93"/>
      <c r="AN17510" s="93"/>
      <c r="AO17510" s="93"/>
    </row>
    <row r="17511" spans="28:41" x14ac:dyDescent="0.55000000000000004">
      <c r="AB17511" s="278" t="s">
        <v>70218</v>
      </c>
      <c r="AC17511" s="279">
        <v>4254.8599999999997</v>
      </c>
      <c r="AE17511" s="248" t="s">
        <v>31979</v>
      </c>
      <c r="AF17511" s="249">
        <v>6249</v>
      </c>
      <c r="AH17511" s="228" t="s">
        <v>54279</v>
      </c>
      <c r="AI17511" s="229">
        <v>1818.7</v>
      </c>
      <c r="AK17511" s="207" t="s">
        <v>31083</v>
      </c>
      <c r="AL17511" s="208">
        <v>106179.85</v>
      </c>
      <c r="AM17511" s="93"/>
      <c r="AN17511" s="93"/>
      <c r="AO17511" s="93"/>
    </row>
    <row r="17512" spans="28:41" x14ac:dyDescent="0.55000000000000004">
      <c r="AB17512" s="278" t="s">
        <v>63585</v>
      </c>
      <c r="AC17512" s="279">
        <v>40833.29</v>
      </c>
      <c r="AE17512" s="248" t="s">
        <v>50642</v>
      </c>
      <c r="AF17512" s="249">
        <v>205</v>
      </c>
      <c r="AH17512" s="228" t="s">
        <v>48442</v>
      </c>
      <c r="AI17512" s="229">
        <v>11312.84</v>
      </c>
      <c r="AK17512" s="207" t="s">
        <v>31084</v>
      </c>
      <c r="AL17512" s="208">
        <v>1780237.21</v>
      </c>
      <c r="AM17512" s="93"/>
      <c r="AN17512" s="93"/>
      <c r="AO17512" s="93"/>
    </row>
    <row r="17513" spans="28:41" x14ac:dyDescent="0.55000000000000004">
      <c r="AB17513" s="278" t="s">
        <v>61245</v>
      </c>
      <c r="AC17513" s="279">
        <v>707688.72</v>
      </c>
      <c r="AE17513" s="248" t="s">
        <v>19352</v>
      </c>
      <c r="AF17513" s="249">
        <v>1668</v>
      </c>
      <c r="AH17513" s="228" t="s">
        <v>18237</v>
      </c>
      <c r="AI17513" s="229">
        <v>30181.53</v>
      </c>
      <c r="AK17513" s="207" t="s">
        <v>14647</v>
      </c>
      <c r="AL17513" s="208">
        <v>431541.37</v>
      </c>
      <c r="AM17513" s="93"/>
      <c r="AN17513" s="93"/>
      <c r="AO17513" s="93"/>
    </row>
    <row r="17514" spans="28:41" x14ac:dyDescent="0.55000000000000004">
      <c r="AB17514" s="278" t="s">
        <v>61246</v>
      </c>
      <c r="AC17514" s="279">
        <v>566758.85</v>
      </c>
      <c r="AE17514" s="248" t="s">
        <v>19354</v>
      </c>
      <c r="AF17514" s="249">
        <v>146.69</v>
      </c>
      <c r="AH17514" s="228" t="s">
        <v>18238</v>
      </c>
      <c r="AI17514" s="229">
        <v>723795.1</v>
      </c>
      <c r="AK17514" s="207" t="s">
        <v>14648</v>
      </c>
      <c r="AL17514" s="208">
        <v>2889324.06</v>
      </c>
      <c r="AM17514" s="93"/>
      <c r="AN17514" s="93"/>
      <c r="AO17514" s="93"/>
    </row>
    <row r="17515" spans="28:41" x14ac:dyDescent="0.55000000000000004">
      <c r="AB17515" s="278" t="s">
        <v>69598</v>
      </c>
      <c r="AC17515" s="279">
        <v>-25353.16</v>
      </c>
      <c r="AE17515" s="248" t="s">
        <v>19355</v>
      </c>
      <c r="AF17515" s="249">
        <v>67785.36</v>
      </c>
      <c r="AH17515" s="228" t="s">
        <v>36163</v>
      </c>
      <c r="AI17515" s="229">
        <v>73600</v>
      </c>
      <c r="AK17515" s="207" t="s">
        <v>14649</v>
      </c>
      <c r="AL17515" s="208">
        <v>2771193.49</v>
      </c>
      <c r="AM17515" s="93"/>
      <c r="AN17515" s="93"/>
      <c r="AO17515" s="93"/>
    </row>
    <row r="17516" spans="28:41" x14ac:dyDescent="0.55000000000000004">
      <c r="AB17516" s="278" t="s">
        <v>65248</v>
      </c>
      <c r="AC17516" s="279">
        <v>952022.03</v>
      </c>
      <c r="AE17516" s="248" t="s">
        <v>54314</v>
      </c>
      <c r="AF17516" s="249">
        <v>130337.77</v>
      </c>
      <c r="AH17516" s="228" t="s">
        <v>18239</v>
      </c>
      <c r="AI17516" s="229">
        <v>281058.09999999998</v>
      </c>
      <c r="AK17516" s="207" t="s">
        <v>31085</v>
      </c>
      <c r="AL17516" s="208">
        <v>1688.11</v>
      </c>
      <c r="AM17516" s="93"/>
      <c r="AN17516" s="93"/>
      <c r="AO17516" s="93"/>
    </row>
    <row r="17517" spans="28:41" x14ac:dyDescent="0.55000000000000004">
      <c r="AB17517" s="278" t="s">
        <v>60988</v>
      </c>
      <c r="AC17517" s="279">
        <v>33681.14</v>
      </c>
      <c r="AE17517" s="248" t="s">
        <v>54315</v>
      </c>
      <c r="AF17517" s="249">
        <v>143071.14000000001</v>
      </c>
      <c r="AH17517" s="228" t="s">
        <v>18240</v>
      </c>
      <c r="AI17517" s="229">
        <v>10300.02</v>
      </c>
      <c r="AK17517" s="207" t="s">
        <v>31086</v>
      </c>
      <c r="AL17517" s="208">
        <v>694</v>
      </c>
      <c r="AM17517" s="93"/>
      <c r="AN17517" s="93"/>
      <c r="AO17517" s="93"/>
    </row>
    <row r="17518" spans="28:41" x14ac:dyDescent="0.55000000000000004">
      <c r="AB17518" s="278" t="s">
        <v>63872</v>
      </c>
      <c r="AC17518" s="279">
        <v>9409.81</v>
      </c>
      <c r="AE17518" s="248" t="s">
        <v>54316</v>
      </c>
      <c r="AF17518" s="249">
        <v>4167.3500000000004</v>
      </c>
      <c r="AH17518" s="228" t="s">
        <v>13325</v>
      </c>
      <c r="AI17518" s="229">
        <v>3631765.76</v>
      </c>
      <c r="AK17518" s="207" t="s">
        <v>31087</v>
      </c>
      <c r="AL17518" s="208">
        <v>101341.44</v>
      </c>
      <c r="AM17518" s="93"/>
      <c r="AN17518" s="93"/>
      <c r="AO17518" s="93"/>
    </row>
    <row r="17519" spans="28:41" x14ac:dyDescent="0.55000000000000004">
      <c r="AB17519" s="278" t="s">
        <v>58141</v>
      </c>
      <c r="AC17519" s="279">
        <v>179507.43</v>
      </c>
      <c r="AE17519" s="248" t="s">
        <v>56787</v>
      </c>
      <c r="AF17519" s="249">
        <v>54304.37</v>
      </c>
      <c r="AH17519" s="228" t="s">
        <v>13326</v>
      </c>
      <c r="AI17519" s="229">
        <v>5233937.42</v>
      </c>
      <c r="AK17519" s="207" t="s">
        <v>31088</v>
      </c>
      <c r="AL17519" s="208">
        <v>2873</v>
      </c>
      <c r="AM17519" s="93"/>
      <c r="AN17519" s="93"/>
      <c r="AO17519" s="93"/>
    </row>
    <row r="17520" spans="28:41" x14ac:dyDescent="0.55000000000000004">
      <c r="AB17520" s="278" t="s">
        <v>60055</v>
      </c>
      <c r="AC17520" s="279">
        <v>38969.07</v>
      </c>
      <c r="AE17520" s="248" t="s">
        <v>56788</v>
      </c>
      <c r="AF17520" s="249">
        <v>18702.669999999998</v>
      </c>
      <c r="AH17520" s="228" t="s">
        <v>18241</v>
      </c>
      <c r="AI17520" s="229">
        <v>455783.73</v>
      </c>
      <c r="AK17520" s="207" t="s">
        <v>14650</v>
      </c>
      <c r="AL17520" s="208">
        <v>5372.99</v>
      </c>
      <c r="AM17520" s="93"/>
      <c r="AN17520" s="93"/>
      <c r="AO17520" s="93"/>
    </row>
    <row r="17521" spans="28:41" x14ac:dyDescent="0.55000000000000004">
      <c r="AB17521" s="278" t="s">
        <v>60989</v>
      </c>
      <c r="AC17521" s="279">
        <v>125358.23</v>
      </c>
      <c r="AE17521" s="248" t="s">
        <v>46023</v>
      </c>
      <c r="AF17521" s="249">
        <v>26063.99</v>
      </c>
      <c r="AH17521" s="228" t="s">
        <v>18242</v>
      </c>
      <c r="AI17521" s="229">
        <v>721502.49</v>
      </c>
      <c r="AK17521" s="207" t="s">
        <v>14651</v>
      </c>
      <c r="AL17521" s="208">
        <v>7819741.2999999998</v>
      </c>
      <c r="AM17521" s="93"/>
      <c r="AN17521" s="93"/>
      <c r="AO17521" s="93"/>
    </row>
    <row r="17522" spans="28:41" x14ac:dyDescent="0.55000000000000004">
      <c r="AB17522" s="278" t="s">
        <v>58142</v>
      </c>
      <c r="AC17522" s="279">
        <v>3312.84</v>
      </c>
      <c r="AE17522" s="248" t="s">
        <v>54318</v>
      </c>
      <c r="AF17522" s="249">
        <v>30141.74</v>
      </c>
      <c r="AH17522" s="228" t="s">
        <v>13327</v>
      </c>
      <c r="AI17522" s="229">
        <v>250963.25</v>
      </c>
      <c r="AK17522" s="207" t="s">
        <v>14652</v>
      </c>
      <c r="AL17522" s="208">
        <v>119424832.43000001</v>
      </c>
      <c r="AM17522" s="93"/>
      <c r="AN17522" s="93"/>
      <c r="AO17522" s="93"/>
    </row>
    <row r="17523" spans="28:41" x14ac:dyDescent="0.55000000000000004">
      <c r="AB17523" s="278" t="s">
        <v>61727</v>
      </c>
      <c r="AC17523" s="279">
        <v>680</v>
      </c>
      <c r="AE17523" s="248" t="s">
        <v>55601</v>
      </c>
      <c r="AF17523" s="249">
        <v>1688.26</v>
      </c>
      <c r="AH17523" s="228" t="s">
        <v>34827</v>
      </c>
      <c r="AI17523" s="229">
        <v>80300</v>
      </c>
      <c r="AK17523" s="207" t="s">
        <v>14653</v>
      </c>
      <c r="AL17523" s="208">
        <v>6696056.8799999999</v>
      </c>
      <c r="AM17523" s="93"/>
      <c r="AN17523" s="93"/>
      <c r="AO17523" s="93"/>
    </row>
    <row r="17524" spans="28:41" x14ac:dyDescent="0.55000000000000004">
      <c r="AB17524" s="278" t="s">
        <v>69599</v>
      </c>
      <c r="AC17524" s="279">
        <v>4287.71</v>
      </c>
      <c r="AE17524" s="248" t="s">
        <v>62881</v>
      </c>
      <c r="AF17524" s="249">
        <v>330.77</v>
      </c>
      <c r="AH17524" s="228" t="s">
        <v>34828</v>
      </c>
      <c r="AI17524" s="229">
        <v>3295002.94</v>
      </c>
      <c r="AK17524" s="207" t="s">
        <v>31089</v>
      </c>
      <c r="AL17524" s="208">
        <v>316995.96999999997</v>
      </c>
      <c r="AM17524" s="93"/>
      <c r="AN17524" s="93"/>
      <c r="AO17524" s="93"/>
    </row>
    <row r="17525" spans="28:41" x14ac:dyDescent="0.55000000000000004">
      <c r="AB17525" s="278" t="s">
        <v>58817</v>
      </c>
      <c r="AC17525" s="279">
        <v>91374.22</v>
      </c>
      <c r="AE17525" s="248" t="s">
        <v>62882</v>
      </c>
      <c r="AF17525" s="249">
        <v>21.98</v>
      </c>
      <c r="AH17525" s="228" t="s">
        <v>18244</v>
      </c>
      <c r="AI17525" s="229">
        <v>3007580.39</v>
      </c>
      <c r="AK17525" s="207" t="s">
        <v>14654</v>
      </c>
      <c r="AL17525" s="208">
        <v>42327547.109999999</v>
      </c>
      <c r="AM17525" s="93"/>
      <c r="AN17525" s="93"/>
      <c r="AO17525" s="93"/>
    </row>
    <row r="17526" spans="28:41" x14ac:dyDescent="0.55000000000000004">
      <c r="AB17526" s="278" t="s">
        <v>63548</v>
      </c>
      <c r="AC17526" s="279">
        <v>1377.04</v>
      </c>
      <c r="AE17526" s="248" t="s">
        <v>19367</v>
      </c>
      <c r="AF17526" s="249">
        <v>426753.64</v>
      </c>
      <c r="AH17526" s="228" t="s">
        <v>18245</v>
      </c>
      <c r="AI17526" s="229">
        <v>129255.31</v>
      </c>
      <c r="AK17526" s="207" t="s">
        <v>31090</v>
      </c>
      <c r="AL17526" s="208">
        <v>335.27</v>
      </c>
      <c r="AM17526" s="93"/>
      <c r="AN17526" s="93"/>
      <c r="AO17526" s="93"/>
    </row>
    <row r="17527" spans="28:41" x14ac:dyDescent="0.55000000000000004">
      <c r="AB17527" s="278" t="s">
        <v>60990</v>
      </c>
      <c r="AC17527" s="279">
        <v>1176.69</v>
      </c>
      <c r="AE17527" s="248" t="s">
        <v>56789</v>
      </c>
      <c r="AF17527" s="249">
        <v>59470.63</v>
      </c>
      <c r="AH17527" s="228" t="s">
        <v>33326</v>
      </c>
      <c r="AI17527" s="229">
        <v>12672.5</v>
      </c>
      <c r="AK17527" s="207" t="s">
        <v>14655</v>
      </c>
      <c r="AL17527" s="208">
        <v>1493258.05</v>
      </c>
      <c r="AM17527" s="93"/>
      <c r="AN17527" s="93"/>
      <c r="AO17527" s="93"/>
    </row>
    <row r="17528" spans="28:41" x14ac:dyDescent="0.55000000000000004">
      <c r="AB17528" s="278" t="s">
        <v>58818</v>
      </c>
      <c r="AC17528" s="279">
        <v>4546.3999999999996</v>
      </c>
      <c r="AE17528" s="248" t="s">
        <v>54319</v>
      </c>
      <c r="AF17528" s="249">
        <v>1150</v>
      </c>
      <c r="AH17528" s="228" t="s">
        <v>18246</v>
      </c>
      <c r="AI17528" s="229">
        <v>3493.05</v>
      </c>
      <c r="AK17528" s="207" t="s">
        <v>14656</v>
      </c>
      <c r="AL17528" s="208">
        <v>479664.02</v>
      </c>
      <c r="AM17528" s="93"/>
      <c r="AN17528" s="93"/>
      <c r="AO17528" s="93"/>
    </row>
    <row r="17529" spans="28:41" x14ac:dyDescent="0.55000000000000004">
      <c r="AB17529" s="278" t="s">
        <v>69600</v>
      </c>
      <c r="AC17529" s="279">
        <v>181.4</v>
      </c>
      <c r="AE17529" s="248" t="s">
        <v>19374</v>
      </c>
      <c r="AF17529" s="249">
        <v>6153.45</v>
      </c>
      <c r="AH17529" s="228" t="s">
        <v>18247</v>
      </c>
      <c r="AI17529" s="229">
        <v>93329.55</v>
      </c>
      <c r="AK17529" s="207" t="s">
        <v>14657</v>
      </c>
      <c r="AL17529" s="208">
        <v>3837.05</v>
      </c>
      <c r="AM17529" s="93"/>
      <c r="AN17529" s="93"/>
      <c r="AO17529" s="93"/>
    </row>
    <row r="17530" spans="28:41" x14ac:dyDescent="0.55000000000000004">
      <c r="AB17530" s="278" t="s">
        <v>59374</v>
      </c>
      <c r="AC17530" s="279">
        <v>73047.17</v>
      </c>
      <c r="AE17530" s="248" t="s">
        <v>65122</v>
      </c>
      <c r="AF17530" s="249">
        <v>3000</v>
      </c>
      <c r="AH17530" s="228" t="s">
        <v>18249</v>
      </c>
      <c r="AI17530" s="229">
        <v>505.76</v>
      </c>
      <c r="AK17530" s="207" t="s">
        <v>31091</v>
      </c>
      <c r="AL17530" s="208">
        <v>7876.42</v>
      </c>
      <c r="AM17530" s="93"/>
      <c r="AN17530" s="93"/>
      <c r="AO17530" s="93"/>
    </row>
    <row r="17531" spans="28:41" x14ac:dyDescent="0.55000000000000004">
      <c r="AB17531" s="278" t="s">
        <v>61728</v>
      </c>
      <c r="AC17531" s="279">
        <v>3606.1</v>
      </c>
      <c r="AE17531" s="248" t="s">
        <v>34959</v>
      </c>
      <c r="AF17531" s="249">
        <v>109040</v>
      </c>
      <c r="AH17531" s="228" t="s">
        <v>50621</v>
      </c>
      <c r="AI17531" s="229">
        <v>10700</v>
      </c>
      <c r="AK17531" s="207" t="s">
        <v>14658</v>
      </c>
      <c r="AL17531" s="208">
        <v>3747285.21</v>
      </c>
      <c r="AM17531" s="93"/>
      <c r="AN17531" s="93"/>
      <c r="AO17531" s="93"/>
    </row>
    <row r="17532" spans="28:41" x14ac:dyDescent="0.55000000000000004">
      <c r="AB17532" s="278" t="s">
        <v>69601</v>
      </c>
      <c r="AC17532" s="279">
        <v>4249.3900000000003</v>
      </c>
      <c r="AE17532" s="248" t="s">
        <v>48453</v>
      </c>
      <c r="AF17532" s="249">
        <v>21856.65</v>
      </c>
      <c r="AH17532" s="228" t="s">
        <v>18250</v>
      </c>
      <c r="AI17532" s="229">
        <v>8000</v>
      </c>
      <c r="AK17532" s="207" t="s">
        <v>31092</v>
      </c>
      <c r="AL17532" s="208">
        <v>5419.06</v>
      </c>
      <c r="AM17532" s="93"/>
      <c r="AN17532" s="93"/>
      <c r="AO17532" s="93"/>
    </row>
    <row r="17533" spans="28:41" x14ac:dyDescent="0.55000000000000004">
      <c r="AB17533" s="278" t="s">
        <v>62427</v>
      </c>
      <c r="AC17533" s="279">
        <v>447.17</v>
      </c>
      <c r="AE17533" s="248" t="s">
        <v>19393</v>
      </c>
      <c r="AF17533" s="249">
        <v>10116.93</v>
      </c>
      <c r="AH17533" s="228" t="s">
        <v>13328</v>
      </c>
      <c r="AI17533" s="229">
        <v>1356625.12</v>
      </c>
      <c r="AK17533" s="207" t="s">
        <v>14659</v>
      </c>
      <c r="AL17533" s="208">
        <v>704888.68</v>
      </c>
      <c r="AM17533" s="93"/>
      <c r="AN17533" s="93"/>
      <c r="AO17533" s="93"/>
    </row>
    <row r="17534" spans="28:41" x14ac:dyDescent="0.55000000000000004">
      <c r="AB17534" s="278" t="s">
        <v>62428</v>
      </c>
      <c r="AC17534" s="279">
        <v>687.35</v>
      </c>
      <c r="AE17534" s="248" t="s">
        <v>19394</v>
      </c>
      <c r="AF17534" s="249">
        <v>24811.8</v>
      </c>
      <c r="AH17534" s="228" t="s">
        <v>18251</v>
      </c>
      <c r="AI17534" s="229">
        <v>2809418.84</v>
      </c>
      <c r="AK17534" s="207" t="s">
        <v>31093</v>
      </c>
      <c r="AL17534" s="208">
        <v>98736.05</v>
      </c>
      <c r="AM17534" s="93"/>
      <c r="AN17534" s="93"/>
      <c r="AO17534" s="93"/>
    </row>
    <row r="17535" spans="28:41" x14ac:dyDescent="0.55000000000000004">
      <c r="AB17535" s="278" t="s">
        <v>58819</v>
      </c>
      <c r="AC17535" s="279">
        <v>7788.7</v>
      </c>
      <c r="AE17535" s="248" t="s">
        <v>19395</v>
      </c>
      <c r="AF17535" s="249">
        <v>17777.8</v>
      </c>
      <c r="AH17535" s="228" t="s">
        <v>18253</v>
      </c>
      <c r="AI17535" s="229">
        <v>2328142.8199999998</v>
      </c>
      <c r="AK17535" s="207" t="s">
        <v>14660</v>
      </c>
      <c r="AL17535" s="208">
        <v>15345334.16</v>
      </c>
      <c r="AM17535" s="93"/>
      <c r="AN17535" s="93"/>
      <c r="AO17535" s="93"/>
    </row>
    <row r="17536" spans="28:41" x14ac:dyDescent="0.55000000000000004">
      <c r="AB17536" s="278" t="s">
        <v>62429</v>
      </c>
      <c r="AC17536" s="279">
        <v>65333.17</v>
      </c>
      <c r="AE17536" s="248" t="s">
        <v>19396</v>
      </c>
      <c r="AF17536" s="249">
        <v>917.44</v>
      </c>
      <c r="AH17536" s="228" t="s">
        <v>18254</v>
      </c>
      <c r="AI17536" s="229">
        <v>183205.35</v>
      </c>
      <c r="AK17536" s="207" t="s">
        <v>14661</v>
      </c>
      <c r="AL17536" s="208">
        <v>159023815.61000001</v>
      </c>
      <c r="AM17536" s="93"/>
      <c r="AN17536" s="93"/>
      <c r="AO17536" s="93"/>
    </row>
    <row r="17537" spans="28:41" x14ac:dyDescent="0.55000000000000004">
      <c r="AB17537" s="278" t="s">
        <v>63550</v>
      </c>
      <c r="AC17537" s="279">
        <v>3600</v>
      </c>
      <c r="AE17537" s="248" t="s">
        <v>56790</v>
      </c>
      <c r="AF17537" s="249">
        <v>4264</v>
      </c>
      <c r="AH17537" s="228" t="s">
        <v>39016</v>
      </c>
      <c r="AI17537" s="229">
        <v>23648.38</v>
      </c>
      <c r="AK17537" s="207" t="s">
        <v>31094</v>
      </c>
      <c r="AL17537" s="208">
        <v>22383.84</v>
      </c>
      <c r="AM17537" s="93"/>
      <c r="AN17537" s="93"/>
      <c r="AO17537" s="93"/>
    </row>
    <row r="17538" spans="28:41" x14ac:dyDescent="0.55000000000000004">
      <c r="AB17538" s="278" t="s">
        <v>59375</v>
      </c>
      <c r="AC17538" s="279">
        <v>445352.01</v>
      </c>
      <c r="AE17538" s="248" t="s">
        <v>13441</v>
      </c>
      <c r="AF17538" s="249">
        <v>3100</v>
      </c>
      <c r="AH17538" s="228" t="s">
        <v>18255</v>
      </c>
      <c r="AI17538" s="229">
        <v>554372.47</v>
      </c>
      <c r="AK17538" s="207" t="s">
        <v>31095</v>
      </c>
      <c r="AL17538" s="208">
        <v>-12123.17</v>
      </c>
      <c r="AM17538" s="93"/>
      <c r="AN17538" s="93"/>
      <c r="AO17538" s="93"/>
    </row>
    <row r="17539" spans="28:41" x14ac:dyDescent="0.55000000000000004">
      <c r="AB17539" s="278" t="s">
        <v>63873</v>
      </c>
      <c r="AC17539" s="279">
        <v>9300</v>
      </c>
      <c r="AE17539" s="248" t="s">
        <v>19463</v>
      </c>
      <c r="AF17539" s="249">
        <v>16422</v>
      </c>
      <c r="AH17539" s="228" t="s">
        <v>18256</v>
      </c>
      <c r="AI17539" s="229">
        <v>1185006.02</v>
      </c>
      <c r="AK17539" s="207" t="s">
        <v>31096</v>
      </c>
      <c r="AL17539" s="208">
        <v>1584344.59</v>
      </c>
      <c r="AM17539" s="93"/>
      <c r="AN17539" s="93"/>
      <c r="AO17539" s="93"/>
    </row>
    <row r="17540" spans="28:41" x14ac:dyDescent="0.55000000000000004">
      <c r="AB17540" s="278" t="s">
        <v>58143</v>
      </c>
      <c r="AC17540" s="279">
        <v>4422529.8600000003</v>
      </c>
      <c r="AE17540" s="248" t="s">
        <v>19464</v>
      </c>
      <c r="AF17540" s="249">
        <v>483932.68</v>
      </c>
      <c r="AH17540" s="228" t="s">
        <v>39017</v>
      </c>
      <c r="AI17540" s="229">
        <v>670036.92000000004</v>
      </c>
      <c r="AK17540" s="207" t="s">
        <v>14662</v>
      </c>
      <c r="AL17540" s="208">
        <v>4553862.07</v>
      </c>
      <c r="AM17540" s="93"/>
      <c r="AN17540" s="93"/>
      <c r="AO17540" s="93"/>
    </row>
    <row r="17541" spans="28:41" x14ac:dyDescent="0.55000000000000004">
      <c r="AB17541" s="278" t="s">
        <v>59376</v>
      </c>
      <c r="AC17541" s="279">
        <v>4559.1899999999996</v>
      </c>
      <c r="AE17541" s="248" t="s">
        <v>19465</v>
      </c>
      <c r="AF17541" s="249">
        <v>58943.91</v>
      </c>
      <c r="AH17541" s="228" t="s">
        <v>18257</v>
      </c>
      <c r="AI17541" s="229">
        <v>1353954.09</v>
      </c>
      <c r="AK17541" s="207" t="s">
        <v>14663</v>
      </c>
      <c r="AL17541" s="208">
        <v>4500858.57</v>
      </c>
      <c r="AM17541" s="93"/>
      <c r="AN17541" s="93"/>
      <c r="AO17541" s="93"/>
    </row>
    <row r="17542" spans="28:41" x14ac:dyDescent="0.55000000000000004">
      <c r="AB17542" s="278" t="s">
        <v>58144</v>
      </c>
      <c r="AC17542" s="279">
        <v>426041.86</v>
      </c>
      <c r="AE17542" s="248" t="s">
        <v>34965</v>
      </c>
      <c r="AF17542" s="249">
        <v>130907.78</v>
      </c>
      <c r="AH17542" s="228" t="s">
        <v>18258</v>
      </c>
      <c r="AI17542" s="229">
        <v>652911.68999999994</v>
      </c>
      <c r="AK17542" s="207" t="s">
        <v>31097</v>
      </c>
      <c r="AL17542" s="208">
        <v>486142.31</v>
      </c>
      <c r="AM17542" s="93"/>
      <c r="AN17542" s="93"/>
      <c r="AO17542" s="93"/>
    </row>
    <row r="17543" spans="28:41" x14ac:dyDescent="0.55000000000000004">
      <c r="AB17543" s="278" t="s">
        <v>58145</v>
      </c>
      <c r="AC17543" s="279">
        <v>1184490.5</v>
      </c>
      <c r="AE17543" s="248" t="s">
        <v>19466</v>
      </c>
      <c r="AF17543" s="249">
        <v>23558.15</v>
      </c>
      <c r="AH17543" s="228" t="s">
        <v>48443</v>
      </c>
      <c r="AI17543" s="229">
        <v>148856.64000000001</v>
      </c>
      <c r="AK17543" s="207" t="s">
        <v>31098</v>
      </c>
      <c r="AL17543" s="208">
        <v>10116.94</v>
      </c>
      <c r="AM17543" s="93"/>
      <c r="AN17543" s="93"/>
      <c r="AO17543" s="93"/>
    </row>
    <row r="17544" spans="28:41" x14ac:dyDescent="0.55000000000000004">
      <c r="AB17544" s="278" t="s">
        <v>58146</v>
      </c>
      <c r="AC17544" s="279">
        <v>1516.8</v>
      </c>
      <c r="AE17544" s="248" t="s">
        <v>19467</v>
      </c>
      <c r="AF17544" s="249">
        <v>9945.9</v>
      </c>
      <c r="AH17544" s="228" t="s">
        <v>46000</v>
      </c>
      <c r="AI17544" s="229">
        <v>207050</v>
      </c>
      <c r="AK17544" s="207" t="s">
        <v>31099</v>
      </c>
      <c r="AL17544" s="208">
        <v>6250</v>
      </c>
      <c r="AM17544" s="93"/>
      <c r="AN17544" s="93"/>
      <c r="AO17544" s="93"/>
    </row>
    <row r="17545" spans="28:41" x14ac:dyDescent="0.55000000000000004">
      <c r="AB17545" s="278" t="s">
        <v>58147</v>
      </c>
      <c r="AC17545" s="279">
        <v>18340.12</v>
      </c>
      <c r="AE17545" s="248" t="s">
        <v>19468</v>
      </c>
      <c r="AF17545" s="249">
        <v>5339.92</v>
      </c>
      <c r="AH17545" s="228" t="s">
        <v>18276</v>
      </c>
      <c r="AI17545" s="229">
        <v>27226.94</v>
      </c>
      <c r="AK17545" s="207" t="s">
        <v>31100</v>
      </c>
      <c r="AL17545" s="208">
        <v>12200</v>
      </c>
      <c r="AM17545" s="93"/>
      <c r="AN17545" s="93"/>
      <c r="AO17545" s="93"/>
    </row>
    <row r="17546" spans="28:41" x14ac:dyDescent="0.55000000000000004">
      <c r="AB17546" s="278" t="s">
        <v>60991</v>
      </c>
      <c r="AC17546" s="279">
        <v>12248.65</v>
      </c>
      <c r="AE17546" s="248" t="s">
        <v>54320</v>
      </c>
      <c r="AF17546" s="249">
        <v>3613.32</v>
      </c>
      <c r="AH17546" s="228" t="s">
        <v>43185</v>
      </c>
      <c r="AI17546" s="229">
        <v>5844</v>
      </c>
      <c r="AK17546" s="207" t="s">
        <v>31101</v>
      </c>
      <c r="AL17546" s="208">
        <v>33979.5</v>
      </c>
      <c r="AM17546" s="93"/>
      <c r="AN17546" s="93"/>
      <c r="AO17546" s="93"/>
    </row>
    <row r="17547" spans="28:41" x14ac:dyDescent="0.55000000000000004">
      <c r="AB17547" s="278" t="s">
        <v>60056</v>
      </c>
      <c r="AC17547" s="279">
        <v>7.7</v>
      </c>
      <c r="AE17547" s="248" t="s">
        <v>19469</v>
      </c>
      <c r="AF17547" s="249">
        <v>61171.78</v>
      </c>
      <c r="AH17547" s="228" t="s">
        <v>18277</v>
      </c>
      <c r="AI17547" s="229">
        <v>11350.87</v>
      </c>
      <c r="AK17547" s="207" t="s">
        <v>31102</v>
      </c>
      <c r="AL17547" s="208">
        <v>13850</v>
      </c>
      <c r="AM17547" s="93"/>
      <c r="AN17547" s="93"/>
      <c r="AO17547" s="93"/>
    </row>
    <row r="17548" spans="28:41" x14ac:dyDescent="0.55000000000000004">
      <c r="AB17548" s="278" t="s">
        <v>58148</v>
      </c>
      <c r="AC17548" s="279">
        <v>4032711.75</v>
      </c>
      <c r="AE17548" s="248" t="s">
        <v>36241</v>
      </c>
      <c r="AF17548" s="249">
        <v>124878.5</v>
      </c>
      <c r="AH17548" s="228" t="s">
        <v>18278</v>
      </c>
      <c r="AI17548" s="229">
        <v>9527</v>
      </c>
      <c r="AK17548" s="207" t="s">
        <v>31103</v>
      </c>
      <c r="AL17548" s="208">
        <v>4850</v>
      </c>
      <c r="AM17548" s="93"/>
      <c r="AN17548" s="93"/>
      <c r="AO17548" s="93"/>
    </row>
    <row r="17549" spans="28:41" x14ac:dyDescent="0.55000000000000004">
      <c r="AB17549" s="278" t="s">
        <v>58149</v>
      </c>
      <c r="AC17549" s="279">
        <v>61750</v>
      </c>
      <c r="AE17549" s="248" t="s">
        <v>40759</v>
      </c>
      <c r="AF17549" s="249">
        <v>30961.54</v>
      </c>
      <c r="AH17549" s="228" t="s">
        <v>18298</v>
      </c>
      <c r="AI17549" s="229">
        <v>172168.76</v>
      </c>
      <c r="AK17549" s="207" t="s">
        <v>31104</v>
      </c>
      <c r="AL17549" s="208">
        <v>300</v>
      </c>
      <c r="AM17549" s="93"/>
      <c r="AN17549" s="93"/>
      <c r="AO17549" s="93"/>
    </row>
    <row r="17550" spans="28:41" x14ac:dyDescent="0.55000000000000004">
      <c r="AB17550" s="278" t="s">
        <v>69602</v>
      </c>
      <c r="AC17550" s="279">
        <v>18871.810000000001</v>
      </c>
      <c r="AE17550" s="248" t="s">
        <v>19471</v>
      </c>
      <c r="AF17550" s="249">
        <v>660.67</v>
      </c>
      <c r="AH17550" s="228" t="s">
        <v>54280</v>
      </c>
      <c r="AI17550" s="229">
        <v>10304</v>
      </c>
      <c r="AK17550" s="207" t="s">
        <v>31105</v>
      </c>
      <c r="AL17550" s="208">
        <v>2370</v>
      </c>
      <c r="AM17550" s="93"/>
      <c r="AN17550" s="93"/>
      <c r="AO17550" s="93"/>
    </row>
    <row r="17551" spans="28:41" x14ac:dyDescent="0.55000000000000004">
      <c r="AB17551" s="278" t="s">
        <v>66800</v>
      </c>
      <c r="AC17551" s="279">
        <v>30325.37</v>
      </c>
      <c r="AE17551" s="248" t="s">
        <v>39107</v>
      </c>
      <c r="AF17551" s="249">
        <v>88156.25</v>
      </c>
      <c r="AH17551" s="228" t="s">
        <v>18299</v>
      </c>
      <c r="AI17551" s="229">
        <v>56171.81</v>
      </c>
      <c r="AK17551" s="207" t="s">
        <v>31106</v>
      </c>
      <c r="AL17551" s="208">
        <v>3487.5</v>
      </c>
      <c r="AM17551" s="93"/>
      <c r="AN17551" s="93"/>
      <c r="AO17551" s="93"/>
    </row>
    <row r="17552" spans="28:41" x14ac:dyDescent="0.55000000000000004">
      <c r="AB17552" s="278" t="s">
        <v>59377</v>
      </c>
      <c r="AC17552" s="279">
        <v>553792.57999999996</v>
      </c>
      <c r="AE17552" s="248" t="s">
        <v>19472</v>
      </c>
      <c r="AF17552" s="249">
        <v>14738.68</v>
      </c>
      <c r="AH17552" s="228" t="s">
        <v>46001</v>
      </c>
      <c r="AI17552" s="229">
        <v>116183</v>
      </c>
      <c r="AK17552" s="207" t="s">
        <v>31107</v>
      </c>
      <c r="AL17552" s="208">
        <v>900</v>
      </c>
      <c r="AM17552" s="93"/>
      <c r="AN17552" s="93"/>
      <c r="AO17552" s="93"/>
    </row>
    <row r="17553" spans="28:41" x14ac:dyDescent="0.55000000000000004">
      <c r="AB17553" s="278" t="s">
        <v>62430</v>
      </c>
      <c r="AC17553" s="279">
        <v>79.739999999999995</v>
      </c>
      <c r="AE17553" s="248" t="s">
        <v>58758</v>
      </c>
      <c r="AF17553" s="249">
        <v>745</v>
      </c>
      <c r="AH17553" s="228" t="s">
        <v>36166</v>
      </c>
      <c r="AI17553" s="229">
        <v>3600</v>
      </c>
      <c r="AK17553" s="207" t="s">
        <v>31108</v>
      </c>
      <c r="AL17553" s="208">
        <v>8563</v>
      </c>
      <c r="AM17553" s="93"/>
      <c r="AN17553" s="93"/>
      <c r="AO17553" s="93"/>
    </row>
    <row r="17554" spans="28:41" x14ac:dyDescent="0.55000000000000004">
      <c r="AB17554" s="278" t="s">
        <v>65250</v>
      </c>
      <c r="AC17554" s="279">
        <v>1196.22</v>
      </c>
      <c r="AE17554" s="248" t="s">
        <v>19474</v>
      </c>
      <c r="AF17554" s="249">
        <v>5162.7299999999996</v>
      </c>
      <c r="AH17554" s="228" t="s">
        <v>13335</v>
      </c>
      <c r="AI17554" s="229">
        <v>23996.79</v>
      </c>
      <c r="AK17554" s="207" t="s">
        <v>31109</v>
      </c>
      <c r="AL17554" s="208">
        <v>25250</v>
      </c>
      <c r="AM17554" s="93"/>
      <c r="AN17554" s="93"/>
      <c r="AO17554" s="93"/>
    </row>
    <row r="17555" spans="28:41" x14ac:dyDescent="0.55000000000000004">
      <c r="AB17555" s="278" t="s">
        <v>69603</v>
      </c>
      <c r="AC17555" s="279">
        <v>556.59</v>
      </c>
      <c r="AE17555" s="248" t="s">
        <v>13453</v>
      </c>
      <c r="AF17555" s="249">
        <v>44005.85</v>
      </c>
      <c r="AH17555" s="228" t="s">
        <v>18301</v>
      </c>
      <c r="AI17555" s="229">
        <v>7926.12</v>
      </c>
      <c r="AK17555" s="207" t="s">
        <v>31110</v>
      </c>
      <c r="AL17555" s="208">
        <v>6250</v>
      </c>
      <c r="AM17555" s="93"/>
      <c r="AN17555" s="93"/>
      <c r="AO17555" s="93"/>
    </row>
    <row r="17556" spans="28:41" x14ac:dyDescent="0.55000000000000004">
      <c r="AB17556" s="278" t="s">
        <v>58820</v>
      </c>
      <c r="AC17556" s="279">
        <v>670936.69999999995</v>
      </c>
      <c r="AE17556" s="248" t="s">
        <v>19476</v>
      </c>
      <c r="AF17556" s="249">
        <v>11376.93</v>
      </c>
      <c r="AH17556" s="228" t="s">
        <v>34832</v>
      </c>
      <c r="AI17556" s="229">
        <v>626.54</v>
      </c>
      <c r="AK17556" s="207" t="s">
        <v>31111</v>
      </c>
      <c r="AL17556" s="208">
        <v>12200</v>
      </c>
      <c r="AM17556" s="93"/>
      <c r="AN17556" s="93"/>
      <c r="AO17556" s="93"/>
    </row>
    <row r="17557" spans="28:41" x14ac:dyDescent="0.55000000000000004">
      <c r="AB17557" s="278" t="s">
        <v>60057</v>
      </c>
      <c r="AC17557" s="279">
        <v>157280.26</v>
      </c>
      <c r="AE17557" s="248" t="s">
        <v>54321</v>
      </c>
      <c r="AF17557" s="249">
        <v>5209.6099999999997</v>
      </c>
      <c r="AH17557" s="228" t="s">
        <v>18302</v>
      </c>
      <c r="AI17557" s="229">
        <v>25000</v>
      </c>
      <c r="AK17557" s="207" t="s">
        <v>31112</v>
      </c>
      <c r="AL17557" s="208">
        <v>33979.5</v>
      </c>
      <c r="AM17557" s="93"/>
      <c r="AN17557" s="93"/>
      <c r="AO17557" s="93"/>
    </row>
    <row r="17558" spans="28:41" x14ac:dyDescent="0.55000000000000004">
      <c r="AB17558" s="278" t="s">
        <v>69604</v>
      </c>
      <c r="AC17558" s="279">
        <v>-1031.19</v>
      </c>
      <c r="AE17558" s="248" t="s">
        <v>33444</v>
      </c>
      <c r="AF17558" s="249">
        <v>229805</v>
      </c>
      <c r="AH17558" s="228" t="s">
        <v>18303</v>
      </c>
      <c r="AI17558" s="229">
        <v>3265</v>
      </c>
      <c r="AK17558" s="207" t="s">
        <v>31113</v>
      </c>
      <c r="AL17558" s="208">
        <v>13850</v>
      </c>
      <c r="AM17558" s="93"/>
      <c r="AN17558" s="93"/>
      <c r="AO17558" s="93"/>
    </row>
    <row r="17559" spans="28:41" x14ac:dyDescent="0.55000000000000004">
      <c r="AB17559" s="278" t="s">
        <v>56906</v>
      </c>
      <c r="AC17559" s="279">
        <v>2267485.56</v>
      </c>
      <c r="AE17559" s="248" t="s">
        <v>39108</v>
      </c>
      <c r="AF17559" s="249">
        <v>182848.75</v>
      </c>
      <c r="AH17559" s="228" t="s">
        <v>18304</v>
      </c>
      <c r="AI17559" s="229">
        <v>7720.42</v>
      </c>
      <c r="AK17559" s="207" t="s">
        <v>31114</v>
      </c>
      <c r="AL17559" s="208">
        <v>4850</v>
      </c>
      <c r="AM17559" s="93"/>
      <c r="AN17559" s="93"/>
      <c r="AO17559" s="93"/>
    </row>
    <row r="17560" spans="28:41" x14ac:dyDescent="0.55000000000000004">
      <c r="AB17560" s="278" t="s">
        <v>56907</v>
      </c>
      <c r="AC17560" s="279">
        <v>819677.04</v>
      </c>
      <c r="AE17560" s="248" t="s">
        <v>46026</v>
      </c>
      <c r="AF17560" s="249">
        <v>1500</v>
      </c>
      <c r="AH17560" s="228" t="s">
        <v>18306</v>
      </c>
      <c r="AI17560" s="229">
        <v>100069.84</v>
      </c>
      <c r="AK17560" s="207" t="s">
        <v>31115</v>
      </c>
      <c r="AL17560" s="208">
        <v>300</v>
      </c>
      <c r="AM17560" s="93"/>
      <c r="AN17560" s="93"/>
      <c r="AO17560" s="93"/>
    </row>
    <row r="17561" spans="28:41" x14ac:dyDescent="0.55000000000000004">
      <c r="AB17561" s="278" t="s">
        <v>63551</v>
      </c>
      <c r="AC17561" s="279">
        <v>1441.58</v>
      </c>
      <c r="AE17561" s="248" t="s">
        <v>13455</v>
      </c>
      <c r="AF17561" s="249">
        <v>46894.9</v>
      </c>
      <c r="AH17561" s="228" t="s">
        <v>18307</v>
      </c>
      <c r="AI17561" s="229">
        <v>51229.11</v>
      </c>
      <c r="AK17561" s="207" t="s">
        <v>31116</v>
      </c>
      <c r="AL17561" s="208">
        <v>2370</v>
      </c>
      <c r="AM17561" s="93"/>
      <c r="AN17561" s="93"/>
      <c r="AO17561" s="93"/>
    </row>
    <row r="17562" spans="28:41" x14ac:dyDescent="0.55000000000000004">
      <c r="AB17562" s="278" t="s">
        <v>60993</v>
      </c>
      <c r="AC17562" s="279">
        <v>93255.53</v>
      </c>
      <c r="AE17562" s="248" t="s">
        <v>36243</v>
      </c>
      <c r="AF17562" s="249">
        <v>14396.5</v>
      </c>
      <c r="AH17562" s="228" t="s">
        <v>18308</v>
      </c>
      <c r="AI17562" s="229">
        <v>151532.04999999999</v>
      </c>
      <c r="AK17562" s="207" t="s">
        <v>31117</v>
      </c>
      <c r="AL17562" s="208">
        <v>3487.5</v>
      </c>
      <c r="AM17562" s="93"/>
      <c r="AN17562" s="93"/>
      <c r="AO17562" s="93"/>
    </row>
    <row r="17563" spans="28:41" x14ac:dyDescent="0.55000000000000004">
      <c r="AB17563" s="278" t="s">
        <v>63552</v>
      </c>
      <c r="AC17563" s="279">
        <v>26.62</v>
      </c>
      <c r="AE17563" s="248" t="s">
        <v>19477</v>
      </c>
      <c r="AF17563" s="249">
        <v>63544.67</v>
      </c>
      <c r="AH17563" s="228" t="s">
        <v>33346</v>
      </c>
      <c r="AI17563" s="229">
        <v>50847.33</v>
      </c>
      <c r="AK17563" s="207" t="s">
        <v>31118</v>
      </c>
      <c r="AL17563" s="208">
        <v>900</v>
      </c>
      <c r="AM17563" s="93"/>
      <c r="AN17563" s="93"/>
      <c r="AO17563" s="93"/>
    </row>
    <row r="17564" spans="28:41" x14ac:dyDescent="0.55000000000000004">
      <c r="AB17564" s="278" t="s">
        <v>63553</v>
      </c>
      <c r="AC17564" s="279">
        <v>58.57</v>
      </c>
      <c r="AE17564" s="248" t="s">
        <v>56791</v>
      </c>
      <c r="AF17564" s="249">
        <v>1105.1199999999999</v>
      </c>
      <c r="AH17564" s="228" t="s">
        <v>18339</v>
      </c>
      <c r="AI17564" s="229">
        <v>144110</v>
      </c>
      <c r="AK17564" s="207" t="s">
        <v>31119</v>
      </c>
      <c r="AL17564" s="208">
        <v>8563</v>
      </c>
      <c r="AM17564" s="93"/>
      <c r="AN17564" s="93"/>
      <c r="AO17564" s="93"/>
    </row>
    <row r="17565" spans="28:41" x14ac:dyDescent="0.55000000000000004">
      <c r="AB17565" s="278" t="s">
        <v>58821</v>
      </c>
      <c r="AC17565" s="279">
        <v>62042.92</v>
      </c>
      <c r="AE17565" s="248" t="s">
        <v>58028</v>
      </c>
      <c r="AF17565" s="249">
        <v>4700</v>
      </c>
      <c r="AH17565" s="228" t="s">
        <v>33347</v>
      </c>
      <c r="AI17565" s="229">
        <v>240035.45</v>
      </c>
      <c r="AK17565" s="207" t="s">
        <v>31120</v>
      </c>
      <c r="AL17565" s="208">
        <v>25250</v>
      </c>
      <c r="AM17565" s="93"/>
      <c r="AN17565" s="93"/>
      <c r="AO17565" s="93"/>
    </row>
    <row r="17566" spans="28:41" x14ac:dyDescent="0.55000000000000004">
      <c r="AB17566" s="278" t="s">
        <v>60103</v>
      </c>
      <c r="AC17566" s="279">
        <v>283869.87</v>
      </c>
      <c r="AE17566" s="248" t="s">
        <v>19478</v>
      </c>
      <c r="AF17566" s="249">
        <v>361427.38</v>
      </c>
      <c r="AH17566" s="228" t="s">
        <v>33348</v>
      </c>
      <c r="AI17566" s="229">
        <v>62647.67</v>
      </c>
      <c r="AK17566" s="207" t="s">
        <v>31121</v>
      </c>
      <c r="AL17566" s="208">
        <v>15420</v>
      </c>
      <c r="AM17566" s="93"/>
      <c r="AN17566" s="93"/>
      <c r="AO17566" s="93"/>
    </row>
    <row r="17567" spans="28:41" x14ac:dyDescent="0.55000000000000004">
      <c r="AB17567" s="278" t="s">
        <v>58391</v>
      </c>
      <c r="AC17567" s="279">
        <v>38436.54</v>
      </c>
      <c r="AE17567" s="248" t="s">
        <v>19479</v>
      </c>
      <c r="AF17567" s="249">
        <v>49.22</v>
      </c>
      <c r="AH17567" s="228" t="s">
        <v>46002</v>
      </c>
      <c r="AI17567" s="229">
        <v>5075.63</v>
      </c>
      <c r="AK17567" s="207" t="s">
        <v>31122</v>
      </c>
      <c r="AL17567" s="208">
        <v>3632.67</v>
      </c>
      <c r="AM17567" s="93"/>
      <c r="AN17567" s="93"/>
      <c r="AO17567" s="93"/>
    </row>
    <row r="17568" spans="28:41" x14ac:dyDescent="0.55000000000000004">
      <c r="AB17568" s="278" t="s">
        <v>69605</v>
      </c>
      <c r="AC17568" s="279">
        <v>-19199.12</v>
      </c>
      <c r="AE17568" s="248" t="s">
        <v>13456</v>
      </c>
      <c r="AF17568" s="249">
        <v>152342.38</v>
      </c>
      <c r="AH17568" s="228" t="s">
        <v>33349</v>
      </c>
      <c r="AI17568" s="229">
        <v>73860</v>
      </c>
      <c r="AK17568" s="207" t="s">
        <v>31123</v>
      </c>
      <c r="AL17568" s="208">
        <v>23068.52</v>
      </c>
      <c r="AM17568" s="93"/>
      <c r="AN17568" s="93"/>
      <c r="AO17568" s="93"/>
    </row>
    <row r="17569" spans="28:41" x14ac:dyDescent="0.55000000000000004">
      <c r="AB17569" s="278" t="s">
        <v>61729</v>
      </c>
      <c r="AC17569" s="279">
        <v>4352</v>
      </c>
      <c r="AE17569" s="248" t="s">
        <v>13457</v>
      </c>
      <c r="AF17569" s="249">
        <v>382941.9</v>
      </c>
      <c r="AH17569" s="228" t="s">
        <v>39022</v>
      </c>
      <c r="AI17569" s="229">
        <v>211516.04</v>
      </c>
      <c r="AK17569" s="207" t="s">
        <v>31124</v>
      </c>
      <c r="AL17569" s="208">
        <v>12045.5</v>
      </c>
      <c r="AM17569" s="93"/>
      <c r="AN17569" s="93"/>
      <c r="AO17569" s="93"/>
    </row>
    <row r="17570" spans="28:41" x14ac:dyDescent="0.55000000000000004">
      <c r="AB17570" s="278" t="s">
        <v>62431</v>
      </c>
      <c r="AC17570" s="279">
        <v>3975</v>
      </c>
      <c r="AE17570" s="248" t="s">
        <v>31996</v>
      </c>
      <c r="AF17570" s="249">
        <v>131779.01999999999</v>
      </c>
      <c r="AH17570" s="228" t="s">
        <v>33350</v>
      </c>
      <c r="AI17570" s="229">
        <v>25023.439999999999</v>
      </c>
      <c r="AK17570" s="207" t="s">
        <v>31125</v>
      </c>
      <c r="AL17570" s="208">
        <v>2056.1999999999998</v>
      </c>
      <c r="AM17570" s="93"/>
      <c r="AN17570" s="93"/>
      <c r="AO17570" s="93"/>
    </row>
    <row r="17571" spans="28:41" x14ac:dyDescent="0.55000000000000004">
      <c r="AB17571" s="278" t="s">
        <v>69606</v>
      </c>
      <c r="AC17571" s="279">
        <v>565.80999999999995</v>
      </c>
      <c r="AE17571" s="248" t="s">
        <v>19480</v>
      </c>
      <c r="AF17571" s="249">
        <v>451213.15</v>
      </c>
      <c r="AH17571" s="228" t="s">
        <v>54281</v>
      </c>
      <c r="AI17571" s="229">
        <v>1320</v>
      </c>
      <c r="AK17571" s="207" t="s">
        <v>31126</v>
      </c>
      <c r="AL17571" s="208">
        <v>4293.84</v>
      </c>
      <c r="AM17571" s="93"/>
      <c r="AN17571" s="93"/>
      <c r="AO17571" s="93"/>
    </row>
    <row r="17572" spans="28:41" x14ac:dyDescent="0.55000000000000004">
      <c r="AB17572" s="278" t="s">
        <v>69607</v>
      </c>
      <c r="AC17572" s="279">
        <v>2610</v>
      </c>
      <c r="AE17572" s="248" t="s">
        <v>19481</v>
      </c>
      <c r="AF17572" s="249">
        <v>118483.73</v>
      </c>
      <c r="AH17572" s="228" t="s">
        <v>18341</v>
      </c>
      <c r="AI17572" s="229">
        <v>314.93</v>
      </c>
      <c r="AK17572" s="207" t="s">
        <v>31127</v>
      </c>
      <c r="AL17572" s="208">
        <v>1776.04</v>
      </c>
      <c r="AM17572" s="93"/>
      <c r="AN17572" s="93"/>
      <c r="AO17572" s="93"/>
    </row>
    <row r="17573" spans="28:41" x14ac:dyDescent="0.55000000000000004">
      <c r="AB17573" s="278" t="s">
        <v>59379</v>
      </c>
      <c r="AC17573" s="279">
        <v>547.04</v>
      </c>
      <c r="AE17573" s="248" t="s">
        <v>60891</v>
      </c>
      <c r="AF17573" s="249">
        <v>45.5</v>
      </c>
      <c r="AH17573" s="228" t="s">
        <v>18343</v>
      </c>
      <c r="AI17573" s="229">
        <v>56917.4</v>
      </c>
      <c r="AK17573" s="207" t="s">
        <v>31128</v>
      </c>
      <c r="AL17573" s="208">
        <v>1928</v>
      </c>
      <c r="AM17573" s="93"/>
      <c r="AN17573" s="93"/>
      <c r="AO17573" s="93"/>
    </row>
    <row r="17574" spans="28:41" x14ac:dyDescent="0.55000000000000004">
      <c r="AB17574" s="278" t="s">
        <v>59380</v>
      </c>
      <c r="AC17574" s="279">
        <v>740.27</v>
      </c>
      <c r="AE17574" s="248" t="s">
        <v>62356</v>
      </c>
      <c r="AF17574" s="249">
        <v>4738.4799999999996</v>
      </c>
      <c r="AH17574" s="228" t="s">
        <v>18344</v>
      </c>
      <c r="AI17574" s="229">
        <v>31453.8</v>
      </c>
      <c r="AK17574" s="207" t="s">
        <v>31129</v>
      </c>
      <c r="AL17574" s="208">
        <v>1026.68</v>
      </c>
      <c r="AM17574" s="93"/>
      <c r="AN17574" s="93"/>
      <c r="AO17574" s="93"/>
    </row>
    <row r="17575" spans="28:41" x14ac:dyDescent="0.55000000000000004">
      <c r="AB17575" s="278" t="s">
        <v>63586</v>
      </c>
      <c r="AC17575" s="279">
        <v>48593.23</v>
      </c>
      <c r="AE17575" s="248" t="s">
        <v>58371</v>
      </c>
      <c r="AF17575" s="249">
        <v>10425</v>
      </c>
      <c r="AH17575" s="228" t="s">
        <v>33351</v>
      </c>
      <c r="AI17575" s="229">
        <v>1247779.45</v>
      </c>
      <c r="AK17575" s="207" t="s">
        <v>31130</v>
      </c>
      <c r="AL17575" s="208">
        <v>2668.98</v>
      </c>
      <c r="AM17575" s="93"/>
      <c r="AN17575" s="93"/>
      <c r="AO17575" s="93"/>
    </row>
    <row r="17576" spans="28:41" x14ac:dyDescent="0.55000000000000004">
      <c r="AB17576" s="278" t="s">
        <v>59381</v>
      </c>
      <c r="AC17576" s="279">
        <v>9623.01</v>
      </c>
      <c r="AE17576" s="248" t="s">
        <v>13458</v>
      </c>
      <c r="AF17576" s="249">
        <v>771604.61</v>
      </c>
      <c r="AH17576" s="228" t="s">
        <v>43186</v>
      </c>
      <c r="AI17576" s="229">
        <v>25508.49</v>
      </c>
      <c r="AK17576" s="207" t="s">
        <v>31131</v>
      </c>
      <c r="AL17576" s="208">
        <v>4621.8</v>
      </c>
      <c r="AM17576" s="93"/>
      <c r="AN17576" s="93"/>
      <c r="AO17576" s="93"/>
    </row>
    <row r="17577" spans="28:41" x14ac:dyDescent="0.55000000000000004">
      <c r="AB17577" s="278" t="s">
        <v>60058</v>
      </c>
      <c r="AC17577" s="279">
        <v>2356.3200000000002</v>
      </c>
      <c r="AE17577" s="248" t="s">
        <v>54322</v>
      </c>
      <c r="AF17577" s="249">
        <v>174333.94</v>
      </c>
      <c r="AH17577" s="228" t="s">
        <v>36173</v>
      </c>
      <c r="AI17577" s="229">
        <v>1039.24</v>
      </c>
      <c r="AK17577" s="207" t="s">
        <v>31132</v>
      </c>
      <c r="AL17577" s="208">
        <v>10000</v>
      </c>
      <c r="AM17577" s="93"/>
      <c r="AN17577" s="93"/>
      <c r="AO17577" s="93"/>
    </row>
    <row r="17578" spans="28:41" x14ac:dyDescent="0.55000000000000004">
      <c r="AB17578" s="278" t="s">
        <v>70979</v>
      </c>
      <c r="AC17578" s="279">
        <v>7784.47</v>
      </c>
      <c r="AE17578" s="248" t="s">
        <v>13459</v>
      </c>
      <c r="AF17578" s="249">
        <v>583965.75</v>
      </c>
      <c r="AH17578" s="228" t="s">
        <v>33352</v>
      </c>
      <c r="AI17578" s="229">
        <v>4950</v>
      </c>
      <c r="AK17578" s="207" t="s">
        <v>31133</v>
      </c>
      <c r="AL17578" s="208">
        <v>20435.82</v>
      </c>
      <c r="AM17578" s="93"/>
      <c r="AN17578" s="93"/>
      <c r="AO17578" s="93"/>
    </row>
    <row r="17579" spans="28:41" x14ac:dyDescent="0.55000000000000004">
      <c r="AB17579" s="278" t="s">
        <v>66801</v>
      </c>
      <c r="AC17579" s="279">
        <v>54964.59</v>
      </c>
      <c r="AE17579" s="248" t="s">
        <v>19482</v>
      </c>
      <c r="AF17579" s="249">
        <v>260842.22</v>
      </c>
      <c r="AH17579" s="228" t="s">
        <v>18347</v>
      </c>
      <c r="AI17579" s="229">
        <v>33012.5</v>
      </c>
      <c r="AK17579" s="207" t="s">
        <v>31134</v>
      </c>
      <c r="AL17579" s="208">
        <v>823.74</v>
      </c>
      <c r="AM17579" s="93"/>
      <c r="AN17579" s="93"/>
      <c r="AO17579" s="93"/>
    </row>
    <row r="17580" spans="28:41" x14ac:dyDescent="0.55000000000000004">
      <c r="AB17580" s="278" t="s">
        <v>70980</v>
      </c>
      <c r="AC17580" s="279">
        <v>-80.97</v>
      </c>
      <c r="AE17580" s="248" t="s">
        <v>19483</v>
      </c>
      <c r="AF17580" s="249">
        <v>1033.32</v>
      </c>
      <c r="AH17580" s="228" t="s">
        <v>13347</v>
      </c>
      <c r="AI17580" s="229">
        <v>166261.15</v>
      </c>
      <c r="AK17580" s="207" t="s">
        <v>31135</v>
      </c>
      <c r="AL17580" s="208">
        <v>6600.64</v>
      </c>
      <c r="AM17580" s="93"/>
      <c r="AN17580" s="93"/>
      <c r="AO17580" s="93"/>
    </row>
    <row r="17581" spans="28:41" x14ac:dyDescent="0.55000000000000004">
      <c r="AB17581" s="278" t="s">
        <v>50864</v>
      </c>
      <c r="AC17581" s="279">
        <v>1722621.78</v>
      </c>
      <c r="AE17581" s="248" t="s">
        <v>19484</v>
      </c>
      <c r="AF17581" s="249">
        <v>438518.89</v>
      </c>
      <c r="AH17581" s="228" t="s">
        <v>18348</v>
      </c>
      <c r="AI17581" s="229">
        <v>137270.9</v>
      </c>
      <c r="AK17581" s="207" t="s">
        <v>31136</v>
      </c>
      <c r="AL17581" s="208">
        <v>15420</v>
      </c>
      <c r="AM17581" s="93"/>
      <c r="AN17581" s="93"/>
      <c r="AO17581" s="93"/>
    </row>
    <row r="17582" spans="28:41" x14ac:dyDescent="0.55000000000000004">
      <c r="AB17582" s="278" t="s">
        <v>58150</v>
      </c>
      <c r="AC17582" s="279">
        <v>12923.54</v>
      </c>
      <c r="AE17582" s="248" t="s">
        <v>19485</v>
      </c>
      <c r="AF17582" s="249">
        <v>-21611.85</v>
      </c>
      <c r="AH17582" s="228" t="s">
        <v>18349</v>
      </c>
      <c r="AI17582" s="229">
        <v>52797.54</v>
      </c>
      <c r="AK17582" s="207" t="s">
        <v>31137</v>
      </c>
      <c r="AL17582" s="208">
        <v>3632.67</v>
      </c>
      <c r="AM17582" s="93"/>
      <c r="AN17582" s="93"/>
      <c r="AO17582" s="93"/>
    </row>
    <row r="17583" spans="28:41" x14ac:dyDescent="0.55000000000000004">
      <c r="AB17583" s="278" t="s">
        <v>56908</v>
      </c>
      <c r="AC17583" s="279">
        <v>294966.88</v>
      </c>
      <c r="AE17583" s="248" t="s">
        <v>33445</v>
      </c>
      <c r="AF17583" s="249">
        <v>508182.46</v>
      </c>
      <c r="AH17583" s="228" t="s">
        <v>18350</v>
      </c>
      <c r="AI17583" s="229">
        <v>101827.44</v>
      </c>
      <c r="AK17583" s="207" t="s">
        <v>31138</v>
      </c>
      <c r="AL17583" s="208">
        <v>23068.52</v>
      </c>
      <c r="AM17583" s="93"/>
      <c r="AN17583" s="93"/>
      <c r="AO17583" s="93"/>
    </row>
    <row r="17584" spans="28:41" x14ac:dyDescent="0.55000000000000004">
      <c r="AB17584" s="278" t="s">
        <v>47706</v>
      </c>
      <c r="AC17584" s="279">
        <v>5279671.7300000004</v>
      </c>
      <c r="AE17584" s="248" t="s">
        <v>36244</v>
      </c>
      <c r="AF17584" s="249">
        <v>4343119.3</v>
      </c>
      <c r="AH17584" s="228" t="s">
        <v>18352</v>
      </c>
      <c r="AI17584" s="229">
        <v>41938.769999999997</v>
      </c>
      <c r="AK17584" s="207" t="s">
        <v>31139</v>
      </c>
      <c r="AL17584" s="208">
        <v>12045.5</v>
      </c>
      <c r="AM17584" s="93"/>
      <c r="AN17584" s="93"/>
      <c r="AO17584" s="93"/>
    </row>
    <row r="17585" spans="28:41" x14ac:dyDescent="0.55000000000000004">
      <c r="AB17585" s="278" t="s">
        <v>62935</v>
      </c>
      <c r="AC17585" s="279">
        <v>-22662.74</v>
      </c>
      <c r="AE17585" s="248" t="s">
        <v>19509</v>
      </c>
      <c r="AF17585" s="249">
        <v>175281.04</v>
      </c>
      <c r="AH17585" s="228" t="s">
        <v>39023</v>
      </c>
      <c r="AI17585" s="229">
        <v>16913.14</v>
      </c>
      <c r="AK17585" s="207" t="s">
        <v>31140</v>
      </c>
      <c r="AL17585" s="208">
        <v>2056.1999999999998</v>
      </c>
      <c r="AM17585" s="93"/>
      <c r="AN17585" s="93"/>
      <c r="AO17585" s="93"/>
    </row>
    <row r="17586" spans="28:41" x14ac:dyDescent="0.55000000000000004">
      <c r="AB17586" s="278" t="s">
        <v>47707</v>
      </c>
      <c r="AC17586" s="279">
        <v>39550</v>
      </c>
      <c r="AE17586" s="248" t="s">
        <v>19510</v>
      </c>
      <c r="AF17586" s="249">
        <v>39520.9</v>
      </c>
      <c r="AH17586" s="228" t="s">
        <v>18354</v>
      </c>
      <c r="AI17586" s="229">
        <v>238.48</v>
      </c>
      <c r="AK17586" s="207" t="s">
        <v>31141</v>
      </c>
      <c r="AL17586" s="208">
        <v>4293.84</v>
      </c>
      <c r="AM17586" s="93"/>
      <c r="AN17586" s="93"/>
      <c r="AO17586" s="93"/>
    </row>
    <row r="17587" spans="28:41" x14ac:dyDescent="0.55000000000000004">
      <c r="AB17587" s="278" t="s">
        <v>50865</v>
      </c>
      <c r="AC17587" s="279">
        <v>1071.17</v>
      </c>
      <c r="AE17587" s="248" t="s">
        <v>19511</v>
      </c>
      <c r="AF17587" s="249">
        <v>16295.66</v>
      </c>
      <c r="AH17587" s="228" t="s">
        <v>54282</v>
      </c>
      <c r="AI17587" s="229">
        <v>114</v>
      </c>
      <c r="AK17587" s="207" t="s">
        <v>31142</v>
      </c>
      <c r="AL17587" s="208">
        <v>1776.04</v>
      </c>
      <c r="AM17587" s="93"/>
      <c r="AN17587" s="93"/>
      <c r="AO17587" s="93"/>
    </row>
    <row r="17588" spans="28:41" x14ac:dyDescent="0.55000000000000004">
      <c r="AB17588" s="278" t="s">
        <v>48632</v>
      </c>
      <c r="AC17588" s="279">
        <v>51969.42</v>
      </c>
      <c r="AE17588" s="248" t="s">
        <v>47490</v>
      </c>
      <c r="AF17588" s="249">
        <v>11194.6</v>
      </c>
      <c r="AH17588" s="228" t="s">
        <v>13348</v>
      </c>
      <c r="AI17588" s="229">
        <v>110543.33</v>
      </c>
      <c r="AK17588" s="207" t="s">
        <v>31143</v>
      </c>
      <c r="AL17588" s="208">
        <v>1928</v>
      </c>
      <c r="AM17588" s="93"/>
      <c r="AN17588" s="93"/>
      <c r="AO17588" s="93"/>
    </row>
    <row r="17589" spans="28:41" x14ac:dyDescent="0.55000000000000004">
      <c r="AB17589" s="278" t="s">
        <v>69608</v>
      </c>
      <c r="AC17589" s="279">
        <v>240</v>
      </c>
      <c r="AE17589" s="248" t="s">
        <v>58029</v>
      </c>
      <c r="AF17589" s="249">
        <v>5846</v>
      </c>
      <c r="AH17589" s="228" t="s">
        <v>13349</v>
      </c>
      <c r="AI17589" s="229">
        <v>125391.33</v>
      </c>
      <c r="AK17589" s="207" t="s">
        <v>31144</v>
      </c>
      <c r="AL17589" s="208">
        <v>1026.68</v>
      </c>
      <c r="AM17589" s="93"/>
      <c r="AN17589" s="93"/>
      <c r="AO17589" s="93"/>
    </row>
    <row r="17590" spans="28:41" x14ac:dyDescent="0.55000000000000004">
      <c r="AB17590" s="278" t="s">
        <v>65252</v>
      </c>
      <c r="AC17590" s="279">
        <v>1425</v>
      </c>
      <c r="AE17590" s="248" t="s">
        <v>19514</v>
      </c>
      <c r="AF17590" s="249">
        <v>23192.18</v>
      </c>
      <c r="AH17590" s="228" t="s">
        <v>18355</v>
      </c>
      <c r="AI17590" s="229">
        <v>656268.47</v>
      </c>
      <c r="AK17590" s="207" t="s">
        <v>31145</v>
      </c>
      <c r="AL17590" s="208">
        <v>2668.98</v>
      </c>
      <c r="AM17590" s="93"/>
      <c r="AN17590" s="93"/>
      <c r="AO17590" s="93"/>
    </row>
    <row r="17591" spans="28:41" x14ac:dyDescent="0.55000000000000004">
      <c r="AB17591" s="278" t="s">
        <v>69609</v>
      </c>
      <c r="AC17591" s="279">
        <v>6600</v>
      </c>
      <c r="AE17591" s="248" t="s">
        <v>19516</v>
      </c>
      <c r="AF17591" s="249">
        <v>53603</v>
      </c>
      <c r="AH17591" s="228" t="s">
        <v>13351</v>
      </c>
      <c r="AI17591" s="229">
        <v>35941.230000000003</v>
      </c>
      <c r="AK17591" s="207" t="s">
        <v>31146</v>
      </c>
      <c r="AL17591" s="208">
        <v>4621.8</v>
      </c>
      <c r="AM17591" s="93"/>
      <c r="AN17591" s="93"/>
      <c r="AO17591" s="93"/>
    </row>
    <row r="17592" spans="28:41" x14ac:dyDescent="0.55000000000000004">
      <c r="AB17592" s="278" t="s">
        <v>59382</v>
      </c>
      <c r="AC17592" s="279">
        <v>632.29</v>
      </c>
      <c r="AE17592" s="248" t="s">
        <v>63482</v>
      </c>
      <c r="AF17592" s="249">
        <v>5000</v>
      </c>
      <c r="AH17592" s="228" t="s">
        <v>13352</v>
      </c>
      <c r="AI17592" s="229">
        <v>824391.34</v>
      </c>
      <c r="AK17592" s="207" t="s">
        <v>31147</v>
      </c>
      <c r="AL17592" s="208">
        <v>10000</v>
      </c>
      <c r="AM17592" s="93"/>
      <c r="AN17592" s="93"/>
      <c r="AO17592" s="93"/>
    </row>
    <row r="17593" spans="28:41" x14ac:dyDescent="0.55000000000000004">
      <c r="AB17593" s="278" t="s">
        <v>60994</v>
      </c>
      <c r="AC17593" s="279">
        <v>1196.82</v>
      </c>
      <c r="AE17593" s="248" t="s">
        <v>19519</v>
      </c>
      <c r="AF17593" s="249">
        <v>44425.53</v>
      </c>
      <c r="AH17593" s="228" t="s">
        <v>46003</v>
      </c>
      <c r="AI17593" s="229">
        <v>-8522.93</v>
      </c>
      <c r="AK17593" s="207" t="s">
        <v>31148</v>
      </c>
      <c r="AL17593" s="208">
        <v>20435.82</v>
      </c>
      <c r="AM17593" s="93"/>
      <c r="AN17593" s="93"/>
      <c r="AO17593" s="93"/>
    </row>
    <row r="17594" spans="28:41" x14ac:dyDescent="0.55000000000000004">
      <c r="AB17594" s="278" t="s">
        <v>65253</v>
      </c>
      <c r="AC17594" s="279">
        <v>1.25</v>
      </c>
      <c r="AE17594" s="248" t="s">
        <v>39112</v>
      </c>
      <c r="AF17594" s="249">
        <v>38614.69</v>
      </c>
      <c r="AH17594" s="228" t="s">
        <v>18367</v>
      </c>
      <c r="AI17594" s="229">
        <v>1590</v>
      </c>
      <c r="AK17594" s="207" t="s">
        <v>31149</v>
      </c>
      <c r="AL17594" s="208">
        <v>823.74</v>
      </c>
      <c r="AM17594" s="93"/>
      <c r="AN17594" s="93"/>
      <c r="AO17594" s="93"/>
    </row>
    <row r="17595" spans="28:41" x14ac:dyDescent="0.55000000000000004">
      <c r="AB17595" s="278" t="s">
        <v>56909</v>
      </c>
      <c r="AC17595" s="279">
        <v>2357.8200000000002</v>
      </c>
      <c r="AE17595" s="248" t="s">
        <v>19593</v>
      </c>
      <c r="AF17595" s="249">
        <v>5329289.0999999996</v>
      </c>
      <c r="AH17595" s="228" t="s">
        <v>46004</v>
      </c>
      <c r="AI17595" s="229">
        <v>15500</v>
      </c>
      <c r="AK17595" s="207" t="s">
        <v>31150</v>
      </c>
      <c r="AL17595" s="208">
        <v>6600.64</v>
      </c>
      <c r="AM17595" s="93"/>
      <c r="AN17595" s="93"/>
      <c r="AO17595" s="93"/>
    </row>
    <row r="17596" spans="28:41" x14ac:dyDescent="0.55000000000000004">
      <c r="AB17596" s="278" t="s">
        <v>62937</v>
      </c>
      <c r="AC17596" s="279">
        <v>128.25</v>
      </c>
      <c r="AE17596" s="248" t="s">
        <v>19594</v>
      </c>
      <c r="AF17596" s="249">
        <v>945016.93</v>
      </c>
      <c r="AH17596" s="228" t="s">
        <v>18369</v>
      </c>
      <c r="AI17596" s="229">
        <v>1185.75</v>
      </c>
      <c r="AK17596" s="207" t="s">
        <v>31151</v>
      </c>
      <c r="AL17596" s="208">
        <v>15493.33</v>
      </c>
      <c r="AM17596" s="93"/>
      <c r="AN17596" s="93"/>
      <c r="AO17596" s="93"/>
    </row>
    <row r="17597" spans="28:41" x14ac:dyDescent="0.55000000000000004">
      <c r="AB17597" s="278" t="s">
        <v>58822</v>
      </c>
      <c r="AC17597" s="279">
        <v>15567.94</v>
      </c>
      <c r="AE17597" s="248" t="s">
        <v>48454</v>
      </c>
      <c r="AF17597" s="249">
        <v>82</v>
      </c>
      <c r="AH17597" s="228" t="s">
        <v>40745</v>
      </c>
      <c r="AI17597" s="229">
        <v>10883.75</v>
      </c>
      <c r="AK17597" s="207" t="s">
        <v>31152</v>
      </c>
      <c r="AL17597" s="208">
        <v>16348.58</v>
      </c>
      <c r="AM17597" s="93"/>
      <c r="AN17597" s="93"/>
      <c r="AO17597" s="93"/>
    </row>
    <row r="17598" spans="28:41" x14ac:dyDescent="0.55000000000000004">
      <c r="AB17598" s="278" t="s">
        <v>58392</v>
      </c>
      <c r="AC17598" s="279">
        <v>4023.1</v>
      </c>
      <c r="AE17598" s="248" t="s">
        <v>34974</v>
      </c>
      <c r="AF17598" s="249">
        <v>2496614.64</v>
      </c>
      <c r="AH17598" s="228" t="s">
        <v>18370</v>
      </c>
      <c r="AI17598" s="229">
        <v>1023</v>
      </c>
      <c r="AK17598" s="207" t="s">
        <v>31153</v>
      </c>
      <c r="AL17598" s="208">
        <v>6918.66</v>
      </c>
      <c r="AM17598" s="93"/>
      <c r="AN17598" s="93"/>
      <c r="AO17598" s="93"/>
    </row>
    <row r="17599" spans="28:41" x14ac:dyDescent="0.55000000000000004">
      <c r="AB17599" s="278" t="s">
        <v>54745</v>
      </c>
      <c r="AC17599" s="279">
        <v>6658.52</v>
      </c>
      <c r="AE17599" s="248" t="s">
        <v>34975</v>
      </c>
      <c r="AF17599" s="249">
        <v>2220244.58</v>
      </c>
      <c r="AH17599" s="228" t="s">
        <v>18371</v>
      </c>
      <c r="AI17599" s="229">
        <v>3494.43</v>
      </c>
      <c r="AK17599" s="207" t="s">
        <v>31154</v>
      </c>
      <c r="AL17599" s="208">
        <v>2858.75</v>
      </c>
      <c r="AM17599" s="93"/>
      <c r="AN17599" s="93"/>
      <c r="AO17599" s="93"/>
    </row>
    <row r="17600" spans="28:41" x14ac:dyDescent="0.55000000000000004">
      <c r="AB17600" s="278" t="s">
        <v>65254</v>
      </c>
      <c r="AC17600" s="279">
        <v>160.05000000000001</v>
      </c>
      <c r="AE17600" s="248" t="s">
        <v>19595</v>
      </c>
      <c r="AF17600" s="249">
        <v>431861.13</v>
      </c>
      <c r="AH17600" s="228" t="s">
        <v>18372</v>
      </c>
      <c r="AI17600" s="229">
        <v>3977.87</v>
      </c>
      <c r="AK17600" s="207" t="s">
        <v>31155</v>
      </c>
      <c r="AL17600" s="208">
        <v>4138.75</v>
      </c>
      <c r="AM17600" s="93"/>
      <c r="AN17600" s="93"/>
      <c r="AO17600" s="93"/>
    </row>
    <row r="17601" spans="28:41" x14ac:dyDescent="0.55000000000000004">
      <c r="AB17601" s="278" t="s">
        <v>56910</v>
      </c>
      <c r="AC17601" s="279">
        <v>13561.56</v>
      </c>
      <c r="AE17601" s="248" t="s">
        <v>19596</v>
      </c>
      <c r="AF17601" s="249">
        <v>586039.38</v>
      </c>
      <c r="AH17601" s="228" t="s">
        <v>39033</v>
      </c>
      <c r="AI17601" s="229">
        <v>50275</v>
      </c>
      <c r="AK17601" s="207" t="s">
        <v>31156</v>
      </c>
      <c r="AL17601" s="208">
        <v>21390</v>
      </c>
      <c r="AM17601" s="93"/>
      <c r="AN17601" s="93"/>
      <c r="AO17601" s="93"/>
    </row>
    <row r="17602" spans="28:41" x14ac:dyDescent="0.55000000000000004">
      <c r="AB17602" s="278" t="s">
        <v>69610</v>
      </c>
      <c r="AC17602" s="279">
        <v>-92.63</v>
      </c>
      <c r="AE17602" s="248" t="s">
        <v>55602</v>
      </c>
      <c r="AF17602" s="249">
        <v>4600</v>
      </c>
      <c r="AH17602" s="228" t="s">
        <v>18414</v>
      </c>
      <c r="AI17602" s="229">
        <v>283175</v>
      </c>
      <c r="AK17602" s="207" t="s">
        <v>31157</v>
      </c>
      <c r="AL17602" s="208">
        <v>2475</v>
      </c>
      <c r="AM17602" s="93"/>
      <c r="AN17602" s="93"/>
      <c r="AO17602" s="93"/>
    </row>
    <row r="17603" spans="28:41" x14ac:dyDescent="0.55000000000000004">
      <c r="AB17603" s="278" t="s">
        <v>58823</v>
      </c>
      <c r="AC17603" s="279">
        <v>15299.11</v>
      </c>
      <c r="AE17603" s="248" t="s">
        <v>19597</v>
      </c>
      <c r="AF17603" s="249">
        <v>721430</v>
      </c>
      <c r="AH17603" s="228" t="s">
        <v>34856</v>
      </c>
      <c r="AI17603" s="229">
        <v>645928.31999999995</v>
      </c>
      <c r="AK17603" s="207" t="s">
        <v>31158</v>
      </c>
      <c r="AL17603" s="208">
        <v>5326.19</v>
      </c>
      <c r="AM17603" s="93"/>
      <c r="AN17603" s="93"/>
      <c r="AO17603" s="93"/>
    </row>
    <row r="17604" spans="28:41" x14ac:dyDescent="0.55000000000000004">
      <c r="AB17604" s="278" t="s">
        <v>55708</v>
      </c>
      <c r="AC17604" s="279">
        <v>83105.05</v>
      </c>
      <c r="AE17604" s="248" t="s">
        <v>19599</v>
      </c>
      <c r="AF17604" s="249">
        <v>147447</v>
      </c>
      <c r="AH17604" s="228" t="s">
        <v>46005</v>
      </c>
      <c r="AI17604" s="229">
        <v>12429.5</v>
      </c>
      <c r="AK17604" s="207" t="s">
        <v>31159</v>
      </c>
      <c r="AL17604" s="208">
        <v>2818.74</v>
      </c>
      <c r="AM17604" s="93"/>
      <c r="AN17604" s="93"/>
      <c r="AO17604" s="93"/>
    </row>
    <row r="17605" spans="28:41" x14ac:dyDescent="0.55000000000000004">
      <c r="AB17605" s="278" t="s">
        <v>58825</v>
      </c>
      <c r="AC17605" s="279">
        <v>85707.77</v>
      </c>
      <c r="AE17605" s="248" t="s">
        <v>47491</v>
      </c>
      <c r="AF17605" s="249">
        <v>208131.6</v>
      </c>
      <c r="AH17605" s="228" t="s">
        <v>33358</v>
      </c>
      <c r="AI17605" s="229">
        <v>148121.82</v>
      </c>
      <c r="AK17605" s="207" t="s">
        <v>31160</v>
      </c>
      <c r="AL17605" s="208">
        <v>5968.43</v>
      </c>
      <c r="AM17605" s="93"/>
      <c r="AN17605" s="93"/>
      <c r="AO17605" s="93"/>
    </row>
    <row r="17606" spans="28:41" x14ac:dyDescent="0.55000000000000004">
      <c r="AB17606" s="278" t="s">
        <v>56911</v>
      </c>
      <c r="AC17606" s="279">
        <v>32053.18</v>
      </c>
      <c r="AE17606" s="248" t="s">
        <v>19600</v>
      </c>
      <c r="AF17606" s="249">
        <v>323122.61</v>
      </c>
      <c r="AH17606" s="228" t="s">
        <v>54283</v>
      </c>
      <c r="AI17606" s="229">
        <v>2711.05</v>
      </c>
      <c r="AK17606" s="207" t="s">
        <v>31161</v>
      </c>
      <c r="AL17606" s="208">
        <v>843.41</v>
      </c>
      <c r="AM17606" s="93"/>
      <c r="AN17606" s="93"/>
      <c r="AO17606" s="93"/>
    </row>
    <row r="17607" spans="28:41" x14ac:dyDescent="0.55000000000000004">
      <c r="AB17607" s="278" t="s">
        <v>56912</v>
      </c>
      <c r="AC17607" s="279">
        <v>40739.97</v>
      </c>
      <c r="AE17607" s="248" t="s">
        <v>19604</v>
      </c>
      <c r="AF17607" s="249">
        <v>238537</v>
      </c>
      <c r="AH17607" s="228" t="s">
        <v>34857</v>
      </c>
      <c r="AI17607" s="229">
        <v>219416.47</v>
      </c>
      <c r="AK17607" s="207" t="s">
        <v>31162</v>
      </c>
      <c r="AL17607" s="208">
        <v>174.77</v>
      </c>
      <c r="AM17607" s="93"/>
      <c r="AN17607" s="93"/>
      <c r="AO17607" s="93"/>
    </row>
    <row r="17608" spans="28:41" x14ac:dyDescent="0.55000000000000004">
      <c r="AB17608" s="278" t="s">
        <v>58151</v>
      </c>
      <c r="AC17608" s="279">
        <v>87659.71</v>
      </c>
      <c r="AE17608" s="248" t="s">
        <v>32003</v>
      </c>
      <c r="AF17608" s="249">
        <v>26572.5</v>
      </c>
      <c r="AH17608" s="228" t="s">
        <v>48444</v>
      </c>
      <c r="AI17608" s="229">
        <v>56400.29</v>
      </c>
      <c r="AK17608" s="207" t="s">
        <v>31163</v>
      </c>
      <c r="AL17608" s="208">
        <v>1178.05</v>
      </c>
      <c r="AM17608" s="93"/>
      <c r="AN17608" s="93"/>
      <c r="AO17608" s="93"/>
    </row>
    <row r="17609" spans="28:41" x14ac:dyDescent="0.55000000000000004">
      <c r="AB17609" s="278" t="s">
        <v>56913</v>
      </c>
      <c r="AC17609" s="279">
        <v>196597.04</v>
      </c>
      <c r="AE17609" s="248" t="s">
        <v>13468</v>
      </c>
      <c r="AF17609" s="249">
        <v>198461.9</v>
      </c>
      <c r="AH17609" s="228" t="s">
        <v>18415</v>
      </c>
      <c r="AI17609" s="229">
        <v>70584.59</v>
      </c>
      <c r="AK17609" s="207" t="s">
        <v>31164</v>
      </c>
      <c r="AL17609" s="208">
        <v>131.84</v>
      </c>
      <c r="AM17609" s="93"/>
      <c r="AN17609" s="93"/>
      <c r="AO17609" s="93"/>
    </row>
    <row r="17610" spans="28:41" x14ac:dyDescent="0.55000000000000004">
      <c r="AB17610" s="278" t="s">
        <v>69611</v>
      </c>
      <c r="AC17610" s="279">
        <v>624.54999999999995</v>
      </c>
      <c r="AE17610" s="248" t="s">
        <v>55603</v>
      </c>
      <c r="AF17610" s="249">
        <v>121381.15</v>
      </c>
      <c r="AH17610" s="228" t="s">
        <v>33359</v>
      </c>
      <c r="AI17610" s="229">
        <v>15525</v>
      </c>
      <c r="AK17610" s="207" t="s">
        <v>31165</v>
      </c>
      <c r="AL17610" s="208">
        <v>46.9</v>
      </c>
      <c r="AM17610" s="93"/>
      <c r="AN17610" s="93"/>
      <c r="AO17610" s="93"/>
    </row>
    <row r="17611" spans="28:41" x14ac:dyDescent="0.55000000000000004">
      <c r="AB17611" s="278" t="s">
        <v>58152</v>
      </c>
      <c r="AC17611" s="279">
        <v>5404.8</v>
      </c>
      <c r="AE17611" s="248" t="s">
        <v>34976</v>
      </c>
      <c r="AF17611" s="249">
        <v>19644917.850000001</v>
      </c>
      <c r="AH17611" s="228" t="s">
        <v>33360</v>
      </c>
      <c r="AI17611" s="229">
        <v>52724.13</v>
      </c>
      <c r="AK17611" s="207" t="s">
        <v>31166</v>
      </c>
      <c r="AL17611" s="208">
        <v>2035.28</v>
      </c>
      <c r="AM17611" s="93"/>
      <c r="AN17611" s="93"/>
      <c r="AO17611" s="93"/>
    </row>
    <row r="17612" spans="28:41" x14ac:dyDescent="0.55000000000000004">
      <c r="AB17612" s="278" t="s">
        <v>56914</v>
      </c>
      <c r="AC17612" s="279">
        <v>97910</v>
      </c>
      <c r="AE17612" s="248" t="s">
        <v>19605</v>
      </c>
      <c r="AF17612" s="249">
        <v>1641261.55</v>
      </c>
      <c r="AH17612" s="228" t="s">
        <v>34858</v>
      </c>
      <c r="AI17612" s="229">
        <v>767.61</v>
      </c>
      <c r="AK17612" s="207" t="s">
        <v>31167</v>
      </c>
      <c r="AL17612" s="208">
        <v>17467.62</v>
      </c>
      <c r="AM17612" s="93"/>
      <c r="AN17612" s="93"/>
      <c r="AO17612" s="93"/>
    </row>
    <row r="17613" spans="28:41" x14ac:dyDescent="0.55000000000000004">
      <c r="AB17613" s="278" t="s">
        <v>55709</v>
      </c>
      <c r="AC17613" s="279">
        <v>26922.04</v>
      </c>
      <c r="AE17613" s="248" t="s">
        <v>56792</v>
      </c>
      <c r="AF17613" s="249">
        <v>14441.74</v>
      </c>
      <c r="AH17613" s="228" t="s">
        <v>34859</v>
      </c>
      <c r="AI17613" s="229">
        <v>840</v>
      </c>
      <c r="AK17613" s="207" t="s">
        <v>31168</v>
      </c>
      <c r="AL17613" s="208">
        <v>2541.1999999999998</v>
      </c>
      <c r="AM17613" s="93"/>
      <c r="AN17613" s="93"/>
      <c r="AO17613" s="93"/>
    </row>
    <row r="17614" spans="28:41" x14ac:dyDescent="0.55000000000000004">
      <c r="AB17614" s="278" t="s">
        <v>60062</v>
      </c>
      <c r="AC17614" s="279">
        <v>1537.37</v>
      </c>
      <c r="AE17614" s="248" t="s">
        <v>19606</v>
      </c>
      <c r="AF17614" s="249">
        <v>67892</v>
      </c>
      <c r="AH17614" s="228" t="s">
        <v>34860</v>
      </c>
      <c r="AI17614" s="229">
        <v>2559.5</v>
      </c>
      <c r="AK17614" s="207" t="s">
        <v>31169</v>
      </c>
      <c r="AL17614" s="208">
        <v>5298.44</v>
      </c>
      <c r="AM17614" s="93"/>
      <c r="AN17614" s="93"/>
      <c r="AO17614" s="93"/>
    </row>
    <row r="17615" spans="28:41" x14ac:dyDescent="0.55000000000000004">
      <c r="AB17615" s="278" t="s">
        <v>56915</v>
      </c>
      <c r="AC17615" s="279">
        <v>37991.230000000003</v>
      </c>
      <c r="AE17615" s="248" t="s">
        <v>19607</v>
      </c>
      <c r="AF17615" s="249">
        <v>2253043.7799999998</v>
      </c>
      <c r="AH17615" s="228" t="s">
        <v>43187</v>
      </c>
      <c r="AI17615" s="229">
        <v>1248</v>
      </c>
      <c r="AK17615" s="207" t="s">
        <v>31170</v>
      </c>
      <c r="AL17615" s="208">
        <v>71364.08</v>
      </c>
      <c r="AM17615" s="93"/>
      <c r="AN17615" s="93"/>
      <c r="AO17615" s="93"/>
    </row>
    <row r="17616" spans="28:41" x14ac:dyDescent="0.55000000000000004">
      <c r="AB17616" s="278" t="s">
        <v>58153</v>
      </c>
      <c r="AC17616" s="279">
        <v>8050</v>
      </c>
      <c r="AE17616" s="248" t="s">
        <v>36256</v>
      </c>
      <c r="AF17616" s="249">
        <v>1747164.52</v>
      </c>
      <c r="AH17616" s="228" t="s">
        <v>43188</v>
      </c>
      <c r="AI17616" s="229">
        <v>2892.64</v>
      </c>
      <c r="AK17616" s="207" t="s">
        <v>31171</v>
      </c>
      <c r="AL17616" s="208">
        <v>15493.33</v>
      </c>
      <c r="AM17616" s="93"/>
      <c r="AN17616" s="93"/>
      <c r="AO17616" s="93"/>
    </row>
    <row r="17617" spans="28:41" x14ac:dyDescent="0.55000000000000004">
      <c r="AB17617" s="278" t="s">
        <v>60063</v>
      </c>
      <c r="AC17617" s="279">
        <v>14288.5</v>
      </c>
      <c r="AE17617" s="248" t="s">
        <v>58759</v>
      </c>
      <c r="AF17617" s="249">
        <v>3600</v>
      </c>
      <c r="AH17617" s="228" t="s">
        <v>13360</v>
      </c>
      <c r="AI17617" s="229">
        <v>32625.86</v>
      </c>
      <c r="AK17617" s="207" t="s">
        <v>31172</v>
      </c>
      <c r="AL17617" s="208">
        <v>16348.58</v>
      </c>
      <c r="AM17617" s="93"/>
      <c r="AN17617" s="93"/>
      <c r="AO17617" s="93"/>
    </row>
    <row r="17618" spans="28:41" x14ac:dyDescent="0.55000000000000004">
      <c r="AB17618" s="278" t="s">
        <v>54748</v>
      </c>
      <c r="AC17618" s="279">
        <v>52395.72</v>
      </c>
      <c r="AE17618" s="248" t="s">
        <v>19608</v>
      </c>
      <c r="AF17618" s="249">
        <v>1618236.75</v>
      </c>
      <c r="AH17618" s="228" t="s">
        <v>34861</v>
      </c>
      <c r="AI17618" s="229">
        <v>231.96</v>
      </c>
      <c r="AK17618" s="207" t="s">
        <v>31173</v>
      </c>
      <c r="AL17618" s="208">
        <v>6918.66</v>
      </c>
      <c r="AM17618" s="93"/>
      <c r="AN17618" s="93"/>
      <c r="AO17618" s="93"/>
    </row>
    <row r="17619" spans="28:41" x14ac:dyDescent="0.55000000000000004">
      <c r="AB17619" s="278" t="s">
        <v>54749</v>
      </c>
      <c r="AC17619" s="279">
        <v>113373.83</v>
      </c>
      <c r="AE17619" s="248" t="s">
        <v>13470</v>
      </c>
      <c r="AF17619" s="249">
        <v>3088504.13</v>
      </c>
      <c r="AH17619" s="228" t="s">
        <v>33361</v>
      </c>
      <c r="AI17619" s="229">
        <v>1650295.74</v>
      </c>
      <c r="AK17619" s="207" t="s">
        <v>31174</v>
      </c>
      <c r="AL17619" s="208">
        <v>2858.75</v>
      </c>
      <c r="AM17619" s="93"/>
      <c r="AN17619" s="93"/>
      <c r="AO17619" s="93"/>
    </row>
    <row r="17620" spans="28:41" x14ac:dyDescent="0.55000000000000004">
      <c r="AB17620" s="278" t="s">
        <v>55710</v>
      </c>
      <c r="AC17620" s="279">
        <v>56904.82</v>
      </c>
      <c r="AE17620" s="248" t="s">
        <v>13471</v>
      </c>
      <c r="AF17620" s="249">
        <v>3974940.39</v>
      </c>
      <c r="AH17620" s="228" t="s">
        <v>40746</v>
      </c>
      <c r="AI17620" s="229">
        <v>1875</v>
      </c>
      <c r="AK17620" s="207" t="s">
        <v>31175</v>
      </c>
      <c r="AL17620" s="208">
        <v>4138.75</v>
      </c>
      <c r="AM17620" s="93"/>
      <c r="AN17620" s="93"/>
      <c r="AO17620" s="93"/>
    </row>
    <row r="17621" spans="28:41" x14ac:dyDescent="0.55000000000000004">
      <c r="AB17621" s="278" t="s">
        <v>55711</v>
      </c>
      <c r="AC17621" s="279">
        <v>1883.38</v>
      </c>
      <c r="AE17621" s="248" t="s">
        <v>19609</v>
      </c>
      <c r="AF17621" s="249">
        <v>1442077.72</v>
      </c>
      <c r="AH17621" s="228" t="s">
        <v>43189</v>
      </c>
      <c r="AI17621" s="229">
        <v>28119</v>
      </c>
      <c r="AK17621" s="207" t="s">
        <v>31176</v>
      </c>
      <c r="AL17621" s="208">
        <v>21390</v>
      </c>
      <c r="AM17621" s="93"/>
      <c r="AN17621" s="93"/>
      <c r="AO17621" s="93"/>
    </row>
    <row r="17622" spans="28:41" x14ac:dyDescent="0.55000000000000004">
      <c r="AB17622" s="278" t="s">
        <v>55712</v>
      </c>
      <c r="AC17622" s="279">
        <v>132.11000000000001</v>
      </c>
      <c r="AE17622" s="248" t="s">
        <v>19610</v>
      </c>
      <c r="AF17622" s="249">
        <v>131441.45000000001</v>
      </c>
      <c r="AH17622" s="228" t="s">
        <v>18417</v>
      </c>
      <c r="AI17622" s="229">
        <v>141938.78</v>
      </c>
      <c r="AK17622" s="207" t="s">
        <v>31177</v>
      </c>
      <c r="AL17622" s="208">
        <v>2475</v>
      </c>
      <c r="AM17622" s="93"/>
      <c r="AN17622" s="93"/>
      <c r="AO17622" s="93"/>
    </row>
    <row r="17623" spans="28:41" x14ac:dyDescent="0.55000000000000004">
      <c r="AB17623" s="278" t="s">
        <v>58393</v>
      </c>
      <c r="AC17623" s="279">
        <v>234770.68</v>
      </c>
      <c r="AE17623" s="248" t="s">
        <v>54325</v>
      </c>
      <c r="AF17623" s="249">
        <v>223554.86</v>
      </c>
      <c r="AH17623" s="228" t="s">
        <v>39034</v>
      </c>
      <c r="AI17623" s="229">
        <v>4136.1000000000004</v>
      </c>
      <c r="AK17623" s="207" t="s">
        <v>31178</v>
      </c>
      <c r="AL17623" s="208">
        <v>5326.19</v>
      </c>
      <c r="AM17623" s="93"/>
      <c r="AN17623" s="93"/>
      <c r="AO17623" s="93"/>
    </row>
    <row r="17624" spans="28:41" x14ac:dyDescent="0.55000000000000004">
      <c r="AB17624" s="278" t="s">
        <v>56916</v>
      </c>
      <c r="AC17624" s="279">
        <v>420407.59</v>
      </c>
      <c r="AE17624" s="248" t="s">
        <v>54326</v>
      </c>
      <c r="AF17624" s="249">
        <v>13770.1</v>
      </c>
      <c r="AH17624" s="228" t="s">
        <v>18418</v>
      </c>
      <c r="AI17624" s="229">
        <v>91300</v>
      </c>
      <c r="AK17624" s="207" t="s">
        <v>31179</v>
      </c>
      <c r="AL17624" s="208">
        <v>2818.74</v>
      </c>
      <c r="AM17624" s="93"/>
      <c r="AN17624" s="93"/>
      <c r="AO17624" s="93"/>
    </row>
    <row r="17625" spans="28:41" x14ac:dyDescent="0.55000000000000004">
      <c r="AB17625" s="278" t="s">
        <v>61247</v>
      </c>
      <c r="AC17625" s="279">
        <v>30234.959999999999</v>
      </c>
      <c r="AE17625" s="248" t="s">
        <v>19611</v>
      </c>
      <c r="AF17625" s="249">
        <v>15985473.619999999</v>
      </c>
      <c r="AH17625" s="228" t="s">
        <v>18419</v>
      </c>
      <c r="AI17625" s="229">
        <v>113.13</v>
      </c>
      <c r="AK17625" s="207" t="s">
        <v>31180</v>
      </c>
      <c r="AL17625" s="208">
        <v>5968.43</v>
      </c>
      <c r="AM17625" s="93"/>
      <c r="AN17625" s="93"/>
      <c r="AO17625" s="93"/>
    </row>
    <row r="17626" spans="28:41" x14ac:dyDescent="0.55000000000000004">
      <c r="AB17626" s="278" t="s">
        <v>54750</v>
      </c>
      <c r="AC17626" s="279">
        <v>54243.14</v>
      </c>
      <c r="AE17626" s="248" t="s">
        <v>33454</v>
      </c>
      <c r="AF17626" s="249">
        <v>183813.83</v>
      </c>
      <c r="AH17626" s="228" t="s">
        <v>13362</v>
      </c>
      <c r="AI17626" s="229">
        <v>261703.57</v>
      </c>
      <c r="AK17626" s="207" t="s">
        <v>31181</v>
      </c>
      <c r="AL17626" s="208">
        <v>843.41</v>
      </c>
      <c r="AM17626" s="93"/>
      <c r="AN17626" s="93"/>
      <c r="AO17626" s="93"/>
    </row>
    <row r="17627" spans="28:41" x14ac:dyDescent="0.55000000000000004">
      <c r="AB17627" s="278" t="s">
        <v>56917</v>
      </c>
      <c r="AC17627" s="279">
        <v>5710.57</v>
      </c>
      <c r="AE17627" s="248" t="s">
        <v>56793</v>
      </c>
      <c r="AF17627" s="249">
        <v>898.28</v>
      </c>
      <c r="AH17627" s="228" t="s">
        <v>13363</v>
      </c>
      <c r="AI17627" s="229">
        <v>336856.08</v>
      </c>
      <c r="AK17627" s="207" t="s">
        <v>31182</v>
      </c>
      <c r="AL17627" s="208">
        <v>174.77</v>
      </c>
      <c r="AM17627" s="93"/>
      <c r="AN17627" s="93"/>
      <c r="AO17627" s="93"/>
    </row>
    <row r="17628" spans="28:41" x14ac:dyDescent="0.55000000000000004">
      <c r="AB17628" s="278" t="s">
        <v>56918</v>
      </c>
      <c r="AC17628" s="279">
        <v>279298.99</v>
      </c>
      <c r="AE17628" s="248" t="s">
        <v>19613</v>
      </c>
      <c r="AF17628" s="249">
        <v>8182.64</v>
      </c>
      <c r="AH17628" s="228" t="s">
        <v>33362</v>
      </c>
      <c r="AI17628" s="229">
        <v>112773.75999999999</v>
      </c>
      <c r="AK17628" s="207" t="s">
        <v>31183</v>
      </c>
      <c r="AL17628" s="208">
        <v>1178.05</v>
      </c>
      <c r="AM17628" s="93"/>
      <c r="AN17628" s="93"/>
      <c r="AO17628" s="93"/>
    </row>
    <row r="17629" spans="28:41" x14ac:dyDescent="0.55000000000000004">
      <c r="AB17629" s="278" t="s">
        <v>70981</v>
      </c>
      <c r="AC17629" s="279">
        <v>1771.74</v>
      </c>
      <c r="AE17629" s="248" t="s">
        <v>47492</v>
      </c>
      <c r="AF17629" s="249">
        <v>263953.01</v>
      </c>
      <c r="AH17629" s="228" t="s">
        <v>18420</v>
      </c>
      <c r="AI17629" s="229">
        <v>33659.53</v>
      </c>
      <c r="AK17629" s="207" t="s">
        <v>31184</v>
      </c>
      <c r="AL17629" s="208">
        <v>131.84</v>
      </c>
      <c r="AM17629" s="93"/>
      <c r="AN17629" s="93"/>
      <c r="AO17629" s="93"/>
    </row>
    <row r="17630" spans="28:41" x14ac:dyDescent="0.55000000000000004">
      <c r="AB17630" s="278" t="s">
        <v>66802</v>
      </c>
      <c r="AC17630" s="279">
        <v>17674.71</v>
      </c>
      <c r="AE17630" s="248" t="s">
        <v>54327</v>
      </c>
      <c r="AF17630" s="249">
        <v>520</v>
      </c>
      <c r="AH17630" s="228" t="s">
        <v>18421</v>
      </c>
      <c r="AI17630" s="229">
        <v>18632.599999999999</v>
      </c>
      <c r="AK17630" s="207" t="s">
        <v>31185</v>
      </c>
      <c r="AL17630" s="208">
        <v>46.9</v>
      </c>
      <c r="AM17630" s="93"/>
      <c r="AN17630" s="93"/>
      <c r="AO17630" s="93"/>
    </row>
    <row r="17631" spans="28:41" x14ac:dyDescent="0.55000000000000004">
      <c r="AB17631" s="278" t="s">
        <v>66803</v>
      </c>
      <c r="AC17631" s="279">
        <v>77166</v>
      </c>
      <c r="AE17631" s="248" t="s">
        <v>63849</v>
      </c>
      <c r="AF17631" s="249">
        <v>23750</v>
      </c>
      <c r="AH17631" s="228" t="s">
        <v>36178</v>
      </c>
      <c r="AI17631" s="229">
        <v>5788.76</v>
      </c>
      <c r="AK17631" s="207" t="s">
        <v>31186</v>
      </c>
      <c r="AL17631" s="208">
        <v>2035.28</v>
      </c>
      <c r="AM17631" s="93"/>
      <c r="AN17631" s="93"/>
      <c r="AO17631" s="93"/>
    </row>
    <row r="17632" spans="28:41" x14ac:dyDescent="0.55000000000000004">
      <c r="AB17632" s="278" t="s">
        <v>60104</v>
      </c>
      <c r="AC17632" s="279">
        <v>32885.26</v>
      </c>
      <c r="AE17632" s="248" t="s">
        <v>19614</v>
      </c>
      <c r="AF17632" s="249">
        <v>16187.21</v>
      </c>
      <c r="AH17632" s="228" t="s">
        <v>18423</v>
      </c>
      <c r="AI17632" s="229">
        <v>75227.759999999995</v>
      </c>
      <c r="AK17632" s="207" t="s">
        <v>31187</v>
      </c>
      <c r="AL17632" s="208">
        <v>17467.62</v>
      </c>
      <c r="AM17632" s="93"/>
      <c r="AN17632" s="93"/>
      <c r="AO17632" s="93"/>
    </row>
    <row r="17633" spans="28:41" x14ac:dyDescent="0.55000000000000004">
      <c r="AB17633" s="278" t="s">
        <v>69612</v>
      </c>
      <c r="AC17633" s="279">
        <v>-809.48</v>
      </c>
      <c r="AE17633" s="248" t="s">
        <v>54328</v>
      </c>
      <c r="AF17633" s="249">
        <v>6644194.6100000003</v>
      </c>
      <c r="AH17633" s="228" t="s">
        <v>13364</v>
      </c>
      <c r="AI17633" s="229">
        <v>96182.18</v>
      </c>
      <c r="AK17633" s="207" t="s">
        <v>31188</v>
      </c>
      <c r="AL17633" s="208">
        <v>2541.1999999999998</v>
      </c>
      <c r="AM17633" s="93"/>
      <c r="AN17633" s="93"/>
      <c r="AO17633" s="93"/>
    </row>
    <row r="17634" spans="28:41" x14ac:dyDescent="0.55000000000000004">
      <c r="AB17634" s="278" t="s">
        <v>60065</v>
      </c>
      <c r="AC17634" s="279">
        <v>4.1100000000000003</v>
      </c>
      <c r="AE17634" s="248" t="s">
        <v>19615</v>
      </c>
      <c r="AF17634" s="249">
        <v>9420506.3800000008</v>
      </c>
      <c r="AH17634" s="228" t="s">
        <v>18424</v>
      </c>
      <c r="AI17634" s="229">
        <v>109194.81</v>
      </c>
      <c r="AK17634" s="207" t="s">
        <v>31189</v>
      </c>
      <c r="AL17634" s="208">
        <v>5298.44</v>
      </c>
      <c r="AM17634" s="93"/>
      <c r="AN17634" s="93"/>
      <c r="AO17634" s="93"/>
    </row>
    <row r="17635" spans="28:41" x14ac:dyDescent="0.55000000000000004">
      <c r="AB17635" s="278" t="s">
        <v>69613</v>
      </c>
      <c r="AC17635" s="279">
        <v>38.32</v>
      </c>
      <c r="AE17635" s="248" t="s">
        <v>59451</v>
      </c>
      <c r="AF17635" s="249">
        <v>797934.07999999996</v>
      </c>
      <c r="AH17635" s="228" t="s">
        <v>18426</v>
      </c>
      <c r="AI17635" s="229">
        <v>370190.22</v>
      </c>
      <c r="AK17635" s="207" t="s">
        <v>31190</v>
      </c>
      <c r="AL17635" s="208">
        <v>71364.08</v>
      </c>
      <c r="AM17635" s="93"/>
      <c r="AN17635" s="93"/>
      <c r="AO17635" s="93"/>
    </row>
    <row r="17636" spans="28:41" x14ac:dyDescent="0.55000000000000004">
      <c r="AB17636" s="278" t="s">
        <v>56926</v>
      </c>
      <c r="AC17636" s="279">
        <v>2000</v>
      </c>
      <c r="AE17636" s="248" t="s">
        <v>19616</v>
      </c>
      <c r="AF17636" s="249">
        <v>439899.61</v>
      </c>
      <c r="AH17636" s="228" t="s">
        <v>18481</v>
      </c>
      <c r="AI17636" s="229">
        <v>172829.66</v>
      </c>
      <c r="AK17636" s="207" t="s">
        <v>31191</v>
      </c>
      <c r="AL17636" s="208">
        <v>113074.75</v>
      </c>
      <c r="AM17636" s="93"/>
      <c r="AN17636" s="93"/>
      <c r="AO17636" s="93"/>
    </row>
    <row r="17637" spans="28:41" x14ac:dyDescent="0.55000000000000004">
      <c r="AB17637" s="278" t="s">
        <v>50866</v>
      </c>
      <c r="AC17637" s="279">
        <v>211500</v>
      </c>
      <c r="AE17637" s="248" t="s">
        <v>50644</v>
      </c>
      <c r="AF17637" s="249">
        <v>11557922.67</v>
      </c>
      <c r="AH17637" s="228" t="s">
        <v>18482</v>
      </c>
      <c r="AI17637" s="229">
        <v>84779.47</v>
      </c>
      <c r="AK17637" s="207" t="s">
        <v>31192</v>
      </c>
      <c r="AL17637" s="208">
        <v>25549</v>
      </c>
      <c r="AM17637" s="93"/>
      <c r="AN17637" s="93"/>
      <c r="AO17637" s="93"/>
    </row>
    <row r="17638" spans="28:41" x14ac:dyDescent="0.55000000000000004">
      <c r="AB17638" s="278" t="s">
        <v>54751</v>
      </c>
      <c r="AC17638" s="279">
        <v>9631.32</v>
      </c>
      <c r="AE17638" s="248" t="s">
        <v>19617</v>
      </c>
      <c r="AF17638" s="249">
        <v>130</v>
      </c>
      <c r="AH17638" s="228" t="s">
        <v>33382</v>
      </c>
      <c r="AI17638" s="229">
        <v>1091890.29</v>
      </c>
      <c r="AK17638" s="207" t="s">
        <v>31193</v>
      </c>
      <c r="AL17638" s="208">
        <v>3920</v>
      </c>
      <c r="AM17638" s="93"/>
      <c r="AN17638" s="93"/>
      <c r="AO17638" s="93"/>
    </row>
    <row r="17639" spans="28:41" x14ac:dyDescent="0.55000000000000004">
      <c r="AB17639" s="278" t="s">
        <v>61142</v>
      </c>
      <c r="AC17639" s="279">
        <v>10000</v>
      </c>
      <c r="AE17639" s="248" t="s">
        <v>19618</v>
      </c>
      <c r="AF17639" s="249">
        <v>2628.75</v>
      </c>
      <c r="AH17639" s="228" t="s">
        <v>46006</v>
      </c>
      <c r="AI17639" s="229">
        <v>5082.33</v>
      </c>
      <c r="AK17639" s="207" t="s">
        <v>31194</v>
      </c>
      <c r="AL17639" s="208">
        <v>10215</v>
      </c>
      <c r="AM17639" s="93"/>
      <c r="AN17639" s="93"/>
      <c r="AO17639" s="93"/>
    </row>
    <row r="17640" spans="28:41" x14ac:dyDescent="0.55000000000000004">
      <c r="AB17640" s="278" t="s">
        <v>50867</v>
      </c>
      <c r="AC17640" s="279">
        <v>140662.23000000001</v>
      </c>
      <c r="AE17640" s="248" t="s">
        <v>19619</v>
      </c>
      <c r="AF17640" s="249">
        <v>-721.74</v>
      </c>
      <c r="AH17640" s="228" t="s">
        <v>34875</v>
      </c>
      <c r="AI17640" s="229">
        <v>330352.90999999997</v>
      </c>
      <c r="AK17640" s="207" t="s">
        <v>31195</v>
      </c>
      <c r="AL17640" s="208">
        <v>11900</v>
      </c>
      <c r="AM17640" s="93"/>
      <c r="AN17640" s="93"/>
      <c r="AO17640" s="93"/>
    </row>
    <row r="17641" spans="28:41" x14ac:dyDescent="0.55000000000000004">
      <c r="AB17641" s="278" t="s">
        <v>61730</v>
      </c>
      <c r="AC17641" s="279">
        <v>-5268.96</v>
      </c>
      <c r="AE17641" s="248" t="s">
        <v>19620</v>
      </c>
      <c r="AF17641" s="249">
        <v>839863.87</v>
      </c>
      <c r="AH17641" s="228" t="s">
        <v>33383</v>
      </c>
      <c r="AI17641" s="229">
        <v>85010.76</v>
      </c>
      <c r="AK17641" s="207" t="s">
        <v>31196</v>
      </c>
      <c r="AL17641" s="208">
        <v>5951.25</v>
      </c>
      <c r="AM17641" s="93"/>
      <c r="AN17641" s="93"/>
      <c r="AO17641" s="93"/>
    </row>
    <row r="17642" spans="28:41" x14ac:dyDescent="0.55000000000000004">
      <c r="AB17642" s="278" t="s">
        <v>58154</v>
      </c>
      <c r="AC17642" s="279">
        <v>1013963.69</v>
      </c>
      <c r="AE17642" s="248" t="s">
        <v>54329</v>
      </c>
      <c r="AF17642" s="249">
        <v>-409601.66</v>
      </c>
      <c r="AH17642" s="228" t="s">
        <v>18484</v>
      </c>
      <c r="AI17642" s="229">
        <v>5928.51</v>
      </c>
      <c r="AK17642" s="207" t="s">
        <v>31197</v>
      </c>
      <c r="AL17642" s="208">
        <v>18000</v>
      </c>
      <c r="AM17642" s="93"/>
      <c r="AN17642" s="93"/>
      <c r="AO17642" s="93"/>
    </row>
    <row r="17643" spans="28:41" x14ac:dyDescent="0.55000000000000004">
      <c r="AB17643" s="278" t="s">
        <v>59385</v>
      </c>
      <c r="AC17643" s="279">
        <v>35592.36</v>
      </c>
      <c r="AE17643" s="248" t="s">
        <v>19638</v>
      </c>
      <c r="AF17643" s="249">
        <v>32820</v>
      </c>
      <c r="AH17643" s="228" t="s">
        <v>54284</v>
      </c>
      <c r="AI17643" s="229">
        <v>48577.9</v>
      </c>
      <c r="AK17643" s="207" t="s">
        <v>31198</v>
      </c>
      <c r="AL17643" s="208">
        <v>7930</v>
      </c>
      <c r="AM17643" s="93"/>
      <c r="AN17643" s="93"/>
      <c r="AO17643" s="93"/>
    </row>
    <row r="17644" spans="28:41" x14ac:dyDescent="0.55000000000000004">
      <c r="AB17644" s="278" t="s">
        <v>62938</v>
      </c>
      <c r="AC17644" s="279">
        <v>4353.46</v>
      </c>
      <c r="AE17644" s="248" t="s">
        <v>40762</v>
      </c>
      <c r="AF17644" s="249">
        <v>38697.68</v>
      </c>
      <c r="AH17644" s="228" t="s">
        <v>18487</v>
      </c>
      <c r="AI17644" s="229">
        <v>64361.18</v>
      </c>
      <c r="AK17644" s="207" t="s">
        <v>31199</v>
      </c>
      <c r="AL17644" s="208">
        <v>7332</v>
      </c>
      <c r="AM17644" s="93"/>
      <c r="AN17644" s="93"/>
      <c r="AO17644" s="93"/>
    </row>
    <row r="17645" spans="28:41" x14ac:dyDescent="0.55000000000000004">
      <c r="AB17645" s="278" t="s">
        <v>58828</v>
      </c>
      <c r="AC17645" s="279">
        <v>273.36</v>
      </c>
      <c r="AE17645" s="248" t="s">
        <v>40763</v>
      </c>
      <c r="AF17645" s="249">
        <v>10700</v>
      </c>
      <c r="AH17645" s="228" t="s">
        <v>13370</v>
      </c>
      <c r="AI17645" s="229">
        <v>87344.74</v>
      </c>
      <c r="AK17645" s="207" t="s">
        <v>31200</v>
      </c>
      <c r="AL17645" s="208">
        <v>14608</v>
      </c>
      <c r="AM17645" s="93"/>
      <c r="AN17645" s="93"/>
      <c r="AO17645" s="93"/>
    </row>
    <row r="17646" spans="28:41" x14ac:dyDescent="0.55000000000000004">
      <c r="AB17646" s="278" t="s">
        <v>58155</v>
      </c>
      <c r="AC17646" s="279">
        <v>59088.49</v>
      </c>
      <c r="AE17646" s="248" t="s">
        <v>40764</v>
      </c>
      <c r="AF17646" s="249">
        <v>250100</v>
      </c>
      <c r="AH17646" s="228" t="s">
        <v>13371</v>
      </c>
      <c r="AI17646" s="229">
        <v>29008.35</v>
      </c>
      <c r="AK17646" s="207" t="s">
        <v>31201</v>
      </c>
      <c r="AL17646" s="208">
        <v>250</v>
      </c>
      <c r="AM17646" s="93"/>
      <c r="AN17646" s="93"/>
      <c r="AO17646" s="93"/>
    </row>
    <row r="17647" spans="28:41" x14ac:dyDescent="0.55000000000000004">
      <c r="AB17647" s="278" t="s">
        <v>59386</v>
      </c>
      <c r="AC17647" s="279">
        <v>151333.45000000001</v>
      </c>
      <c r="AE17647" s="248" t="s">
        <v>19641</v>
      </c>
      <c r="AF17647" s="249">
        <v>25199.63</v>
      </c>
      <c r="AH17647" s="228" t="s">
        <v>18490</v>
      </c>
      <c r="AI17647" s="229">
        <v>44276.03</v>
      </c>
      <c r="AK17647" s="207" t="s">
        <v>31202</v>
      </c>
      <c r="AL17647" s="208">
        <v>2050</v>
      </c>
      <c r="AM17647" s="93"/>
      <c r="AN17647" s="93"/>
      <c r="AO17647" s="93"/>
    </row>
    <row r="17648" spans="28:41" x14ac:dyDescent="0.55000000000000004">
      <c r="AB17648" s="278" t="s">
        <v>69845</v>
      </c>
      <c r="AC17648" s="279">
        <v>28000</v>
      </c>
      <c r="AE17648" s="248" t="s">
        <v>58030</v>
      </c>
      <c r="AF17648" s="249">
        <v>71510</v>
      </c>
      <c r="AH17648" s="228" t="s">
        <v>33384</v>
      </c>
      <c r="AI17648" s="229">
        <v>15724264.390000001</v>
      </c>
      <c r="AK17648" s="207" t="s">
        <v>31203</v>
      </c>
      <c r="AL17648" s="208">
        <v>3806</v>
      </c>
      <c r="AM17648" s="93"/>
      <c r="AN17648" s="93"/>
      <c r="AO17648" s="93"/>
    </row>
    <row r="17649" spans="28:41" x14ac:dyDescent="0.55000000000000004">
      <c r="AB17649" s="278" t="s">
        <v>58156</v>
      </c>
      <c r="AC17649" s="279">
        <v>18146.080000000002</v>
      </c>
      <c r="AE17649" s="248" t="s">
        <v>56794</v>
      </c>
      <c r="AF17649" s="249">
        <v>25669.55</v>
      </c>
      <c r="AH17649" s="228" t="s">
        <v>40747</v>
      </c>
      <c r="AI17649" s="229">
        <v>79926.559999999998</v>
      </c>
      <c r="AK17649" s="207" t="s">
        <v>31204</v>
      </c>
      <c r="AL17649" s="208">
        <v>250</v>
      </c>
      <c r="AM17649" s="93"/>
      <c r="AN17649" s="93"/>
      <c r="AO17649" s="93"/>
    </row>
    <row r="17650" spans="28:41" x14ac:dyDescent="0.55000000000000004">
      <c r="AB17650" s="278" t="s">
        <v>58157</v>
      </c>
      <c r="AC17650" s="279">
        <v>58086.94</v>
      </c>
      <c r="AE17650" s="248" t="s">
        <v>19642</v>
      </c>
      <c r="AF17650" s="249">
        <v>32460</v>
      </c>
      <c r="AH17650" s="228" t="s">
        <v>43190</v>
      </c>
      <c r="AI17650" s="229">
        <v>91700</v>
      </c>
      <c r="AK17650" s="207" t="s">
        <v>31205</v>
      </c>
      <c r="AL17650" s="208">
        <v>113074.75</v>
      </c>
      <c r="AM17650" s="93"/>
      <c r="AN17650" s="93"/>
      <c r="AO17650" s="93"/>
    </row>
    <row r="17651" spans="28:41" x14ac:dyDescent="0.55000000000000004">
      <c r="AB17651" s="278" t="s">
        <v>58829</v>
      </c>
      <c r="AC17651" s="279">
        <v>264.39</v>
      </c>
      <c r="AE17651" s="248" t="s">
        <v>59976</v>
      </c>
      <c r="AF17651" s="249">
        <v>40500</v>
      </c>
      <c r="AH17651" s="228" t="s">
        <v>54285</v>
      </c>
      <c r="AI17651" s="229">
        <v>47287.95</v>
      </c>
      <c r="AK17651" s="207" t="s">
        <v>31206</v>
      </c>
      <c r="AL17651" s="208">
        <v>25549</v>
      </c>
      <c r="AM17651" s="93"/>
      <c r="AN17651" s="93"/>
      <c r="AO17651" s="93"/>
    </row>
    <row r="17652" spans="28:41" x14ac:dyDescent="0.55000000000000004">
      <c r="AB17652" s="278" t="s">
        <v>69614</v>
      </c>
      <c r="AC17652" s="279">
        <v>5071.6000000000004</v>
      </c>
      <c r="AE17652" s="248" t="s">
        <v>13473</v>
      </c>
      <c r="AF17652" s="249">
        <v>140275.01</v>
      </c>
      <c r="AH17652" s="228" t="s">
        <v>34876</v>
      </c>
      <c r="AI17652" s="229">
        <v>69.849999999999994</v>
      </c>
      <c r="AK17652" s="207" t="s">
        <v>31207</v>
      </c>
      <c r="AL17652" s="208">
        <v>3920</v>
      </c>
      <c r="AM17652" s="93"/>
      <c r="AN17652" s="93"/>
      <c r="AO17652" s="93"/>
    </row>
    <row r="17653" spans="28:41" x14ac:dyDescent="0.55000000000000004">
      <c r="AB17653" s="278" t="s">
        <v>58158</v>
      </c>
      <c r="AC17653" s="279">
        <v>36366.25</v>
      </c>
      <c r="AE17653" s="248" t="s">
        <v>19644</v>
      </c>
      <c r="AF17653" s="249">
        <v>23903.8</v>
      </c>
      <c r="AH17653" s="228" t="s">
        <v>13372</v>
      </c>
      <c r="AI17653" s="229">
        <v>1369563.58</v>
      </c>
      <c r="AK17653" s="207" t="s">
        <v>31208</v>
      </c>
      <c r="AL17653" s="208">
        <v>10215</v>
      </c>
      <c r="AM17653" s="93"/>
      <c r="AN17653" s="93"/>
      <c r="AO17653" s="93"/>
    </row>
    <row r="17654" spans="28:41" x14ac:dyDescent="0.55000000000000004">
      <c r="AB17654" s="278" t="s">
        <v>69846</v>
      </c>
      <c r="AC17654" s="279">
        <v>3430.37</v>
      </c>
      <c r="AE17654" s="248" t="s">
        <v>19660</v>
      </c>
      <c r="AF17654" s="249">
        <v>53344</v>
      </c>
      <c r="AH17654" s="228" t="s">
        <v>18492</v>
      </c>
      <c r="AI17654" s="229">
        <v>176888.99</v>
      </c>
      <c r="AK17654" s="207" t="s">
        <v>31209</v>
      </c>
      <c r="AL17654" s="208">
        <v>11900</v>
      </c>
      <c r="AM17654" s="93"/>
      <c r="AN17654" s="93"/>
      <c r="AO17654" s="93"/>
    </row>
    <row r="17655" spans="28:41" x14ac:dyDescent="0.55000000000000004">
      <c r="AB17655" s="278" t="s">
        <v>61731</v>
      </c>
      <c r="AC17655" s="279">
        <v>4826.3500000000004</v>
      </c>
      <c r="AE17655" s="248" t="s">
        <v>49350</v>
      </c>
      <c r="AF17655" s="249">
        <v>72331.649999999994</v>
      </c>
      <c r="AH17655" s="228" t="s">
        <v>18493</v>
      </c>
      <c r="AI17655" s="229">
        <v>66894.820000000007</v>
      </c>
      <c r="AK17655" s="207" t="s">
        <v>31210</v>
      </c>
      <c r="AL17655" s="208">
        <v>5951.25</v>
      </c>
      <c r="AM17655" s="93"/>
      <c r="AN17655" s="93"/>
      <c r="AO17655" s="93"/>
    </row>
    <row r="17656" spans="28:41" x14ac:dyDescent="0.55000000000000004">
      <c r="AB17656" s="278" t="s">
        <v>61732</v>
      </c>
      <c r="AC17656" s="279">
        <v>13036.07</v>
      </c>
      <c r="AE17656" s="248" t="s">
        <v>61679</v>
      </c>
      <c r="AF17656" s="249">
        <v>9100.6200000000008</v>
      </c>
      <c r="AH17656" s="228" t="s">
        <v>18494</v>
      </c>
      <c r="AI17656" s="229">
        <v>564494.57999999996</v>
      </c>
      <c r="AK17656" s="207" t="s">
        <v>31211</v>
      </c>
      <c r="AL17656" s="208">
        <v>18000</v>
      </c>
      <c r="AM17656" s="93"/>
      <c r="AN17656" s="93"/>
      <c r="AO17656" s="93"/>
    </row>
    <row r="17657" spans="28:41" x14ac:dyDescent="0.55000000000000004">
      <c r="AB17657" s="278" t="s">
        <v>59387</v>
      </c>
      <c r="AC17657" s="279">
        <v>3506.33</v>
      </c>
      <c r="AE17657" s="248" t="s">
        <v>33472</v>
      </c>
      <c r="AF17657" s="249">
        <v>6982.36</v>
      </c>
      <c r="AH17657" s="228" t="s">
        <v>54286</v>
      </c>
      <c r="AI17657" s="229">
        <v>12624.47</v>
      </c>
      <c r="AK17657" s="207" t="s">
        <v>31212</v>
      </c>
      <c r="AL17657" s="208">
        <v>7930</v>
      </c>
      <c r="AM17657" s="93"/>
      <c r="AN17657" s="93"/>
      <c r="AO17657" s="93"/>
    </row>
    <row r="17658" spans="28:41" x14ac:dyDescent="0.55000000000000004">
      <c r="AB17658" s="278" t="s">
        <v>58394</v>
      </c>
      <c r="AC17658" s="279">
        <v>81230.11</v>
      </c>
      <c r="AE17658" s="248" t="s">
        <v>46027</v>
      </c>
      <c r="AF17658" s="249">
        <v>1335.6</v>
      </c>
      <c r="AH17658" s="228" t="s">
        <v>49340</v>
      </c>
      <c r="AI17658" s="229">
        <v>72262.5</v>
      </c>
      <c r="AK17658" s="207" t="s">
        <v>31213</v>
      </c>
      <c r="AL17658" s="208">
        <v>7332</v>
      </c>
      <c r="AM17658" s="93"/>
      <c r="AN17658" s="93"/>
      <c r="AO17658" s="93"/>
    </row>
    <row r="17659" spans="28:41" x14ac:dyDescent="0.55000000000000004">
      <c r="AB17659" s="278" t="s">
        <v>58159</v>
      </c>
      <c r="AC17659" s="279">
        <v>101636.51</v>
      </c>
      <c r="AE17659" s="248" t="s">
        <v>43214</v>
      </c>
      <c r="AF17659" s="249">
        <v>28914.68</v>
      </c>
      <c r="AH17659" s="228" t="s">
        <v>18495</v>
      </c>
      <c r="AI17659" s="229">
        <v>69313.25</v>
      </c>
      <c r="AK17659" s="207" t="s">
        <v>31214</v>
      </c>
      <c r="AL17659" s="208">
        <v>14608</v>
      </c>
      <c r="AM17659" s="93"/>
      <c r="AN17659" s="93"/>
      <c r="AO17659" s="93"/>
    </row>
    <row r="17660" spans="28:41" x14ac:dyDescent="0.55000000000000004">
      <c r="AB17660" s="278" t="s">
        <v>58830</v>
      </c>
      <c r="AC17660" s="279">
        <v>39768.730000000003</v>
      </c>
      <c r="AE17660" s="248" t="s">
        <v>19662</v>
      </c>
      <c r="AF17660" s="249">
        <v>20060</v>
      </c>
      <c r="AH17660" s="228" t="s">
        <v>54287</v>
      </c>
      <c r="AI17660" s="229">
        <v>541.41</v>
      </c>
      <c r="AK17660" s="207" t="s">
        <v>31215</v>
      </c>
      <c r="AL17660" s="208">
        <v>250</v>
      </c>
      <c r="AM17660" s="93"/>
      <c r="AN17660" s="93"/>
      <c r="AO17660" s="93"/>
    </row>
    <row r="17661" spans="28:41" x14ac:dyDescent="0.55000000000000004">
      <c r="AB17661" s="278" t="s">
        <v>60066</v>
      </c>
      <c r="AC17661" s="279">
        <v>3359.07</v>
      </c>
      <c r="AE17661" s="248" t="s">
        <v>13480</v>
      </c>
      <c r="AF17661" s="249">
        <v>14359.17</v>
      </c>
      <c r="AH17661" s="228" t="s">
        <v>18496</v>
      </c>
      <c r="AI17661" s="229">
        <v>257168.24</v>
      </c>
      <c r="AK17661" s="207" t="s">
        <v>31216</v>
      </c>
      <c r="AL17661" s="208">
        <v>2050</v>
      </c>
      <c r="AM17661" s="93"/>
      <c r="AN17661" s="93"/>
      <c r="AO17661" s="93"/>
    </row>
    <row r="17662" spans="28:41" x14ac:dyDescent="0.55000000000000004">
      <c r="AB17662" s="278" t="s">
        <v>58160</v>
      </c>
      <c r="AC17662" s="279">
        <v>226877.63</v>
      </c>
      <c r="AE17662" s="248" t="s">
        <v>33474</v>
      </c>
      <c r="AF17662" s="249">
        <v>10609.41</v>
      </c>
      <c r="AH17662" s="228" t="s">
        <v>18497</v>
      </c>
      <c r="AI17662" s="229">
        <v>39184.54</v>
      </c>
      <c r="AK17662" s="207" t="s">
        <v>31217</v>
      </c>
      <c r="AL17662" s="208">
        <v>3806</v>
      </c>
      <c r="AM17662" s="93"/>
      <c r="AN17662" s="93"/>
      <c r="AO17662" s="93"/>
    </row>
    <row r="17663" spans="28:41" x14ac:dyDescent="0.55000000000000004">
      <c r="AB17663" s="278" t="s">
        <v>58161</v>
      </c>
      <c r="AC17663" s="279">
        <v>117423.11</v>
      </c>
      <c r="AE17663" s="248" t="s">
        <v>55604</v>
      </c>
      <c r="AF17663" s="249">
        <v>559.04999999999995</v>
      </c>
      <c r="AH17663" s="228" t="s">
        <v>54288</v>
      </c>
      <c r="AI17663" s="229">
        <v>200</v>
      </c>
      <c r="AK17663" s="207" t="s">
        <v>31218</v>
      </c>
      <c r="AL17663" s="208">
        <v>250</v>
      </c>
      <c r="AM17663" s="93"/>
      <c r="AN17663" s="93"/>
      <c r="AO17663" s="93"/>
    </row>
    <row r="17664" spans="28:41" x14ac:dyDescent="0.55000000000000004">
      <c r="AB17664" s="278" t="s">
        <v>58395</v>
      </c>
      <c r="AC17664" s="279">
        <v>12773.92</v>
      </c>
      <c r="AE17664" s="248" t="s">
        <v>19663</v>
      </c>
      <c r="AF17664" s="249">
        <v>124189.37</v>
      </c>
      <c r="AH17664" s="228" t="s">
        <v>18499</v>
      </c>
      <c r="AI17664" s="229">
        <v>854266.23</v>
      </c>
      <c r="AK17664" s="207" t="s">
        <v>31219</v>
      </c>
      <c r="AL17664" s="208">
        <v>10800</v>
      </c>
      <c r="AM17664" s="93"/>
      <c r="AN17664" s="93"/>
      <c r="AO17664" s="93"/>
    </row>
    <row r="17665" spans="28:41" x14ac:dyDescent="0.55000000000000004">
      <c r="AB17665" s="278" t="s">
        <v>69615</v>
      </c>
      <c r="AC17665" s="279">
        <v>-3447.44</v>
      </c>
      <c r="AE17665" s="248" t="s">
        <v>13481</v>
      </c>
      <c r="AF17665" s="249">
        <v>27894.53</v>
      </c>
      <c r="AH17665" s="228" t="s">
        <v>54289</v>
      </c>
      <c r="AI17665" s="229">
        <v>763004.98</v>
      </c>
      <c r="AK17665" s="207" t="s">
        <v>31220</v>
      </c>
      <c r="AL17665" s="208">
        <v>83737.22</v>
      </c>
      <c r="AM17665" s="93"/>
      <c r="AN17665" s="93"/>
      <c r="AO17665" s="93"/>
    </row>
    <row r="17666" spans="28:41" x14ac:dyDescent="0.55000000000000004">
      <c r="AB17666" s="278" t="s">
        <v>48633</v>
      </c>
      <c r="AC17666" s="279">
        <v>121196.34</v>
      </c>
      <c r="AE17666" s="248" t="s">
        <v>19664</v>
      </c>
      <c r="AF17666" s="249">
        <v>18064.099999999999</v>
      </c>
      <c r="AH17666" s="228" t="s">
        <v>18500</v>
      </c>
      <c r="AI17666" s="229">
        <v>939347.14</v>
      </c>
      <c r="AK17666" s="207" t="s">
        <v>31221</v>
      </c>
      <c r="AL17666" s="208">
        <v>4610</v>
      </c>
      <c r="AM17666" s="93"/>
      <c r="AN17666" s="93"/>
      <c r="AO17666" s="93"/>
    </row>
    <row r="17667" spans="28:41" x14ac:dyDescent="0.55000000000000004">
      <c r="AB17667" s="278" t="s">
        <v>56919</v>
      </c>
      <c r="AC17667" s="279">
        <v>14821.98</v>
      </c>
      <c r="AE17667" s="248" t="s">
        <v>19666</v>
      </c>
      <c r="AF17667" s="249">
        <v>115514.89</v>
      </c>
      <c r="AH17667" s="228" t="s">
        <v>18502</v>
      </c>
      <c r="AI17667" s="229">
        <v>544430.66</v>
      </c>
      <c r="AK17667" s="207" t="s">
        <v>31222</v>
      </c>
      <c r="AL17667" s="208">
        <v>2992.5</v>
      </c>
      <c r="AM17667" s="93"/>
      <c r="AN17667" s="93"/>
      <c r="AO17667" s="93"/>
    </row>
    <row r="17668" spans="28:41" x14ac:dyDescent="0.55000000000000004">
      <c r="AB17668" s="278" t="s">
        <v>69616</v>
      </c>
      <c r="AC17668" s="279">
        <v>426.2</v>
      </c>
      <c r="AE17668" s="248" t="s">
        <v>65123</v>
      </c>
      <c r="AF17668" s="249">
        <v>7030</v>
      </c>
      <c r="AH17668" s="228" t="s">
        <v>18503</v>
      </c>
      <c r="AI17668" s="229">
        <v>16240.23</v>
      </c>
      <c r="AK17668" s="207" t="s">
        <v>31223</v>
      </c>
      <c r="AL17668" s="208">
        <v>1260</v>
      </c>
      <c r="AM17668" s="93"/>
      <c r="AN17668" s="93"/>
      <c r="AO17668" s="93"/>
    </row>
    <row r="17669" spans="28:41" x14ac:dyDescent="0.55000000000000004">
      <c r="AB17669" s="278" t="s">
        <v>69617</v>
      </c>
      <c r="AC17669" s="279">
        <v>3684.56</v>
      </c>
      <c r="AE17669" s="248" t="s">
        <v>49351</v>
      </c>
      <c r="AF17669" s="249">
        <v>385697</v>
      </c>
      <c r="AH17669" s="228" t="s">
        <v>18504</v>
      </c>
      <c r="AI17669" s="229">
        <v>24379.599999999999</v>
      </c>
      <c r="AK17669" s="207" t="s">
        <v>31224</v>
      </c>
      <c r="AL17669" s="208">
        <v>2703.75</v>
      </c>
      <c r="AM17669" s="93"/>
      <c r="AN17669" s="93"/>
      <c r="AO17669" s="93"/>
    </row>
    <row r="17670" spans="28:41" x14ac:dyDescent="0.55000000000000004">
      <c r="AB17670" s="278" t="s">
        <v>48634</v>
      </c>
      <c r="AC17670" s="279">
        <v>10525.37</v>
      </c>
      <c r="AE17670" s="248" t="s">
        <v>49352</v>
      </c>
      <c r="AF17670" s="249">
        <v>9447.89</v>
      </c>
      <c r="AH17670" s="228" t="s">
        <v>18505</v>
      </c>
      <c r="AI17670" s="229">
        <v>760.96</v>
      </c>
      <c r="AK17670" s="207" t="s">
        <v>31225</v>
      </c>
      <c r="AL17670" s="208">
        <v>6687</v>
      </c>
      <c r="AM17670" s="93"/>
      <c r="AN17670" s="93"/>
      <c r="AO17670" s="93"/>
    </row>
    <row r="17671" spans="28:41" x14ac:dyDescent="0.55000000000000004">
      <c r="AB17671" s="278" t="s">
        <v>48635</v>
      </c>
      <c r="AC17671" s="279">
        <v>16959.13</v>
      </c>
      <c r="AE17671" s="248" t="s">
        <v>49353</v>
      </c>
      <c r="AF17671" s="249">
        <v>1059.75</v>
      </c>
      <c r="AH17671" s="228" t="s">
        <v>34877</v>
      </c>
      <c r="AI17671" s="229">
        <v>4787.3</v>
      </c>
      <c r="AK17671" s="207" t="s">
        <v>31226</v>
      </c>
      <c r="AL17671" s="208">
        <v>10149.73</v>
      </c>
      <c r="AM17671" s="93"/>
      <c r="AN17671" s="93"/>
      <c r="AO17671" s="93"/>
    </row>
    <row r="17672" spans="28:41" x14ac:dyDescent="0.55000000000000004">
      <c r="AB17672" s="278" t="s">
        <v>56921</v>
      </c>
      <c r="AC17672" s="279">
        <v>9180.75</v>
      </c>
      <c r="AE17672" s="248" t="s">
        <v>60892</v>
      </c>
      <c r="AF17672" s="249">
        <v>5486.96</v>
      </c>
      <c r="AH17672" s="228" t="s">
        <v>18507</v>
      </c>
      <c r="AI17672" s="229">
        <v>1492.65</v>
      </c>
      <c r="AK17672" s="207" t="s">
        <v>31227</v>
      </c>
      <c r="AL17672" s="208">
        <v>250</v>
      </c>
      <c r="AM17672" s="93"/>
      <c r="AN17672" s="93"/>
      <c r="AO17672" s="93"/>
    </row>
    <row r="17673" spans="28:41" x14ac:dyDescent="0.55000000000000004">
      <c r="AB17673" s="278" t="s">
        <v>56922</v>
      </c>
      <c r="AC17673" s="279">
        <v>17611.04</v>
      </c>
      <c r="AE17673" s="248" t="s">
        <v>50645</v>
      </c>
      <c r="AF17673" s="249">
        <v>7972</v>
      </c>
      <c r="AH17673" s="228" t="s">
        <v>18508</v>
      </c>
      <c r="AI17673" s="229">
        <v>1468632.36</v>
      </c>
      <c r="AK17673" s="207" t="s">
        <v>31228</v>
      </c>
      <c r="AL17673" s="208">
        <v>10688.49</v>
      </c>
      <c r="AM17673" s="93"/>
      <c r="AN17673" s="93"/>
      <c r="AO17673" s="93"/>
    </row>
    <row r="17674" spans="28:41" x14ac:dyDescent="0.55000000000000004">
      <c r="AB17674" s="278" t="s">
        <v>69618</v>
      </c>
      <c r="AC17674" s="279">
        <v>600</v>
      </c>
      <c r="AE17674" s="248" t="s">
        <v>46028</v>
      </c>
      <c r="AF17674" s="249">
        <v>315713.58</v>
      </c>
      <c r="AH17674" s="228" t="s">
        <v>18509</v>
      </c>
      <c r="AI17674" s="229">
        <v>-83660.03</v>
      </c>
      <c r="AK17674" s="207" t="s">
        <v>31229</v>
      </c>
      <c r="AL17674" s="208">
        <v>5899.98</v>
      </c>
      <c r="AM17674" s="93"/>
      <c r="AN17674" s="93"/>
      <c r="AO17674" s="93"/>
    </row>
    <row r="17675" spans="28:41" x14ac:dyDescent="0.55000000000000004">
      <c r="AB17675" s="278" t="s">
        <v>70982</v>
      </c>
      <c r="AC17675" s="279">
        <v>2697.45</v>
      </c>
      <c r="AE17675" s="248" t="s">
        <v>50646</v>
      </c>
      <c r="AF17675" s="249">
        <v>52755.19</v>
      </c>
      <c r="AH17675" s="228" t="s">
        <v>43191</v>
      </c>
      <c r="AI17675" s="229">
        <v>520505.77</v>
      </c>
      <c r="AK17675" s="207" t="s">
        <v>31230</v>
      </c>
      <c r="AL17675" s="208">
        <v>8686.86</v>
      </c>
      <c r="AM17675" s="93"/>
      <c r="AN17675" s="93"/>
      <c r="AO17675" s="93"/>
    </row>
    <row r="17676" spans="28:41" x14ac:dyDescent="0.55000000000000004">
      <c r="AB17676" s="278" t="s">
        <v>50868</v>
      </c>
      <c r="AC17676" s="279">
        <v>11774.38</v>
      </c>
      <c r="AE17676" s="248" t="s">
        <v>19685</v>
      </c>
      <c r="AF17676" s="249">
        <v>191659.72</v>
      </c>
      <c r="AH17676" s="228" t="s">
        <v>34881</v>
      </c>
      <c r="AI17676" s="229">
        <v>5795</v>
      </c>
      <c r="AK17676" s="207" t="s">
        <v>31231</v>
      </c>
      <c r="AL17676" s="208">
        <v>5141.33</v>
      </c>
      <c r="AM17676" s="93"/>
      <c r="AN17676" s="93"/>
      <c r="AO17676" s="93"/>
    </row>
    <row r="17677" spans="28:41" x14ac:dyDescent="0.55000000000000004">
      <c r="AB17677" s="278" t="s">
        <v>60067</v>
      </c>
      <c r="AC17677" s="279">
        <v>839.93</v>
      </c>
      <c r="AE17677" s="248" t="s">
        <v>49355</v>
      </c>
      <c r="AF17677" s="249">
        <v>237.11</v>
      </c>
      <c r="AH17677" s="228" t="s">
        <v>46007</v>
      </c>
      <c r="AI17677" s="229">
        <v>15858.72</v>
      </c>
      <c r="AK17677" s="207" t="s">
        <v>31232</v>
      </c>
      <c r="AL17677" s="208">
        <v>10800</v>
      </c>
      <c r="AM17677" s="93"/>
      <c r="AN17677" s="93"/>
      <c r="AO17677" s="93"/>
    </row>
    <row r="17678" spans="28:41" x14ac:dyDescent="0.55000000000000004">
      <c r="AB17678" s="278" t="s">
        <v>50869</v>
      </c>
      <c r="AC17678" s="279">
        <v>58891.39</v>
      </c>
      <c r="AE17678" s="248" t="s">
        <v>19686</v>
      </c>
      <c r="AF17678" s="249">
        <v>218.62</v>
      </c>
      <c r="AH17678" s="228" t="s">
        <v>18575</v>
      </c>
      <c r="AI17678" s="229">
        <v>46402.37</v>
      </c>
      <c r="AK17678" s="207" t="s">
        <v>31233</v>
      </c>
      <c r="AL17678" s="208">
        <v>83737.22</v>
      </c>
      <c r="AM17678" s="93"/>
      <c r="AN17678" s="93"/>
      <c r="AO17678" s="93"/>
    </row>
    <row r="17679" spans="28:41" x14ac:dyDescent="0.55000000000000004">
      <c r="AB17679" s="278" t="s">
        <v>56923</v>
      </c>
      <c r="AC17679" s="279">
        <v>46121.21</v>
      </c>
      <c r="AE17679" s="248" t="s">
        <v>50647</v>
      </c>
      <c r="AF17679" s="249">
        <v>1237.31</v>
      </c>
      <c r="AH17679" s="228" t="s">
        <v>34882</v>
      </c>
      <c r="AI17679" s="229">
        <v>432670.84</v>
      </c>
      <c r="AK17679" s="207" t="s">
        <v>31234</v>
      </c>
      <c r="AL17679" s="208">
        <v>4610</v>
      </c>
      <c r="AM17679" s="93"/>
      <c r="AN17679" s="93"/>
      <c r="AO17679" s="93"/>
    </row>
    <row r="17680" spans="28:41" x14ac:dyDescent="0.55000000000000004">
      <c r="AB17680" s="278" t="s">
        <v>62432</v>
      </c>
      <c r="AC17680" s="279">
        <v>4000</v>
      </c>
      <c r="AE17680" s="248" t="s">
        <v>43217</v>
      </c>
      <c r="AF17680" s="249">
        <v>519.48</v>
      </c>
      <c r="AH17680" s="228" t="s">
        <v>34883</v>
      </c>
      <c r="AI17680" s="229">
        <v>25844.720000000001</v>
      </c>
      <c r="AK17680" s="207" t="s">
        <v>31235</v>
      </c>
      <c r="AL17680" s="208">
        <v>2992.5</v>
      </c>
      <c r="AM17680" s="93"/>
      <c r="AN17680" s="93"/>
      <c r="AO17680" s="93"/>
    </row>
    <row r="17681" spans="28:41" x14ac:dyDescent="0.55000000000000004">
      <c r="AB17681" s="278" t="s">
        <v>58162</v>
      </c>
      <c r="AC17681" s="279">
        <v>137700.20000000001</v>
      </c>
      <c r="AE17681" s="248" t="s">
        <v>60893</v>
      </c>
      <c r="AF17681" s="249">
        <v>756.62</v>
      </c>
      <c r="AH17681" s="228" t="s">
        <v>18576</v>
      </c>
      <c r="AI17681" s="229">
        <v>191413.75</v>
      </c>
      <c r="AK17681" s="207" t="s">
        <v>31236</v>
      </c>
      <c r="AL17681" s="208">
        <v>1260</v>
      </c>
      <c r="AM17681" s="93"/>
      <c r="AN17681" s="93"/>
      <c r="AO17681" s="93"/>
    </row>
    <row r="17682" spans="28:41" x14ac:dyDescent="0.55000000000000004">
      <c r="AB17682" s="278" t="s">
        <v>59389</v>
      </c>
      <c r="AC17682" s="279">
        <v>6350</v>
      </c>
      <c r="AE17682" s="248" t="s">
        <v>50648</v>
      </c>
      <c r="AF17682" s="249">
        <v>206.42</v>
      </c>
      <c r="AH17682" s="228" t="s">
        <v>43192</v>
      </c>
      <c r="AI17682" s="229">
        <v>3384.22</v>
      </c>
      <c r="AK17682" s="207" t="s">
        <v>31237</v>
      </c>
      <c r="AL17682" s="208">
        <v>2703.75</v>
      </c>
      <c r="AM17682" s="93"/>
      <c r="AN17682" s="93"/>
      <c r="AO17682" s="93"/>
    </row>
    <row r="17683" spans="28:41" x14ac:dyDescent="0.55000000000000004">
      <c r="AB17683" s="278" t="s">
        <v>59390</v>
      </c>
      <c r="AC17683" s="279">
        <v>83134</v>
      </c>
      <c r="AE17683" s="248" t="s">
        <v>50649</v>
      </c>
      <c r="AF17683" s="249">
        <v>9.9600000000000009</v>
      </c>
      <c r="AH17683" s="228" t="s">
        <v>46008</v>
      </c>
      <c r="AI17683" s="229">
        <v>26330.48</v>
      </c>
      <c r="AK17683" s="207" t="s">
        <v>31238</v>
      </c>
      <c r="AL17683" s="208">
        <v>6687</v>
      </c>
      <c r="AM17683" s="93"/>
      <c r="AN17683" s="93"/>
      <c r="AO17683" s="93"/>
    </row>
    <row r="17684" spans="28:41" x14ac:dyDescent="0.55000000000000004">
      <c r="AB17684" s="278" t="s">
        <v>58163</v>
      </c>
      <c r="AC17684" s="279">
        <v>20402.37</v>
      </c>
      <c r="AE17684" s="248" t="s">
        <v>32012</v>
      </c>
      <c r="AF17684" s="249">
        <v>34978.42</v>
      </c>
      <c r="AH17684" s="228" t="s">
        <v>13377</v>
      </c>
      <c r="AI17684" s="229">
        <v>27051.63</v>
      </c>
      <c r="AK17684" s="207" t="s">
        <v>31239</v>
      </c>
      <c r="AL17684" s="208">
        <v>10149.73</v>
      </c>
      <c r="AM17684" s="93"/>
      <c r="AN17684" s="93"/>
      <c r="AO17684" s="93"/>
    </row>
    <row r="17685" spans="28:41" x14ac:dyDescent="0.55000000000000004">
      <c r="AB17685" s="278" t="s">
        <v>58831</v>
      </c>
      <c r="AC17685" s="279">
        <v>21850.080000000002</v>
      </c>
      <c r="AE17685" s="248" t="s">
        <v>60894</v>
      </c>
      <c r="AF17685" s="249">
        <v>6250</v>
      </c>
      <c r="AH17685" s="228" t="s">
        <v>43193</v>
      </c>
      <c r="AI17685" s="229">
        <v>826191.2</v>
      </c>
      <c r="AK17685" s="207" t="s">
        <v>31240</v>
      </c>
      <c r="AL17685" s="208">
        <v>250</v>
      </c>
      <c r="AM17685" s="93"/>
      <c r="AN17685" s="93"/>
      <c r="AO17685" s="93"/>
    </row>
    <row r="17686" spans="28:41" x14ac:dyDescent="0.55000000000000004">
      <c r="AB17686" s="278" t="s">
        <v>58396</v>
      </c>
      <c r="AC17686" s="279">
        <v>143332.81</v>
      </c>
      <c r="AE17686" s="248" t="s">
        <v>19687</v>
      </c>
      <c r="AF17686" s="249">
        <v>1935.85</v>
      </c>
      <c r="AH17686" s="228" t="s">
        <v>40748</v>
      </c>
      <c r="AI17686" s="229">
        <v>12371.33</v>
      </c>
      <c r="AK17686" s="207" t="s">
        <v>31241</v>
      </c>
      <c r="AL17686" s="208">
        <v>10688.49</v>
      </c>
      <c r="AM17686" s="93"/>
      <c r="AN17686" s="93"/>
      <c r="AO17686" s="93"/>
    </row>
    <row r="17687" spans="28:41" x14ac:dyDescent="0.55000000000000004">
      <c r="AB17687" s="278" t="s">
        <v>59391</v>
      </c>
      <c r="AC17687" s="279">
        <v>4128.67</v>
      </c>
      <c r="AE17687" s="248" t="s">
        <v>60895</v>
      </c>
      <c r="AF17687" s="249">
        <v>3071.28</v>
      </c>
      <c r="AH17687" s="228" t="s">
        <v>36183</v>
      </c>
      <c r="AI17687" s="229">
        <v>384700</v>
      </c>
      <c r="AK17687" s="207" t="s">
        <v>31242</v>
      </c>
      <c r="AL17687" s="208">
        <v>5899.98</v>
      </c>
      <c r="AM17687" s="93"/>
      <c r="AN17687" s="93"/>
      <c r="AO17687" s="93"/>
    </row>
    <row r="17688" spans="28:41" x14ac:dyDescent="0.55000000000000004">
      <c r="AB17688" s="278" t="s">
        <v>58164</v>
      </c>
      <c r="AC17688" s="279">
        <v>31912.02</v>
      </c>
      <c r="AE17688" s="248" t="s">
        <v>19689</v>
      </c>
      <c r="AF17688" s="249">
        <v>3385.79</v>
      </c>
      <c r="AH17688" s="228" t="s">
        <v>34884</v>
      </c>
      <c r="AI17688" s="229">
        <v>8250</v>
      </c>
      <c r="AK17688" s="207" t="s">
        <v>31243</v>
      </c>
      <c r="AL17688" s="208">
        <v>8686.86</v>
      </c>
      <c r="AM17688" s="93"/>
      <c r="AN17688" s="93"/>
      <c r="AO17688" s="93"/>
    </row>
    <row r="17689" spans="28:41" x14ac:dyDescent="0.55000000000000004">
      <c r="AB17689" s="278" t="s">
        <v>59392</v>
      </c>
      <c r="AC17689" s="279">
        <v>30062.29</v>
      </c>
      <c r="AE17689" s="248" t="s">
        <v>65124</v>
      </c>
      <c r="AF17689" s="249">
        <v>-198684.02</v>
      </c>
      <c r="AH17689" s="228" t="s">
        <v>18577</v>
      </c>
      <c r="AI17689" s="229">
        <v>7350</v>
      </c>
      <c r="AK17689" s="207" t="s">
        <v>31244</v>
      </c>
      <c r="AL17689" s="208">
        <v>5141.33</v>
      </c>
      <c r="AM17689" s="93"/>
      <c r="AN17689" s="93"/>
      <c r="AO17689" s="93"/>
    </row>
    <row r="17690" spans="28:41" x14ac:dyDescent="0.55000000000000004">
      <c r="AB17690" s="278" t="s">
        <v>58832</v>
      </c>
      <c r="AC17690" s="279">
        <v>8669.83</v>
      </c>
      <c r="AE17690" s="248" t="s">
        <v>19690</v>
      </c>
      <c r="AF17690" s="249">
        <v>9474.2900000000009</v>
      </c>
      <c r="AH17690" s="228" t="s">
        <v>18578</v>
      </c>
      <c r="AI17690" s="229">
        <v>282357.8</v>
      </c>
      <c r="AK17690" s="207" t="s">
        <v>31245</v>
      </c>
      <c r="AL17690" s="208">
        <v>31266.5</v>
      </c>
      <c r="AM17690" s="93"/>
      <c r="AN17690" s="93"/>
      <c r="AO17690" s="93"/>
    </row>
    <row r="17691" spans="28:41" x14ac:dyDescent="0.55000000000000004">
      <c r="AB17691" s="278" t="s">
        <v>69619</v>
      </c>
      <c r="AC17691" s="279">
        <v>-125.73</v>
      </c>
      <c r="AE17691" s="248" t="s">
        <v>19691</v>
      </c>
      <c r="AF17691" s="249">
        <v>7491.86</v>
      </c>
      <c r="AH17691" s="228" t="s">
        <v>36184</v>
      </c>
      <c r="AI17691" s="229">
        <v>2425</v>
      </c>
      <c r="AK17691" s="207" t="s">
        <v>31246</v>
      </c>
      <c r="AL17691" s="208">
        <v>107465.34</v>
      </c>
      <c r="AM17691" s="93"/>
      <c r="AN17691" s="93"/>
      <c r="AO17691" s="93"/>
    </row>
    <row r="17692" spans="28:41" x14ac:dyDescent="0.55000000000000004">
      <c r="AB17692" s="278" t="s">
        <v>49521</v>
      </c>
      <c r="AC17692" s="279">
        <v>20148.04</v>
      </c>
      <c r="AE17692" s="248" t="s">
        <v>43218</v>
      </c>
      <c r="AF17692" s="249">
        <v>-13569.91</v>
      </c>
      <c r="AH17692" s="228" t="s">
        <v>18580</v>
      </c>
      <c r="AI17692" s="229">
        <v>27155</v>
      </c>
      <c r="AK17692" s="207" t="s">
        <v>31247</v>
      </c>
      <c r="AL17692" s="208">
        <v>45</v>
      </c>
      <c r="AM17692" s="93"/>
      <c r="AN17692" s="93"/>
      <c r="AO17692" s="93"/>
    </row>
    <row r="17693" spans="28:41" x14ac:dyDescent="0.55000000000000004">
      <c r="AB17693" s="278" t="s">
        <v>54756</v>
      </c>
      <c r="AC17693" s="279">
        <v>1085.51</v>
      </c>
      <c r="AE17693" s="248" t="s">
        <v>19692</v>
      </c>
      <c r="AF17693" s="249">
        <v>152849.65</v>
      </c>
      <c r="AH17693" s="228" t="s">
        <v>13380</v>
      </c>
      <c r="AI17693" s="229">
        <v>175390.67</v>
      </c>
      <c r="AK17693" s="207" t="s">
        <v>31248</v>
      </c>
      <c r="AL17693" s="208">
        <v>810</v>
      </c>
      <c r="AM17693" s="93"/>
      <c r="AN17693" s="93"/>
      <c r="AO17693" s="93"/>
    </row>
    <row r="17694" spans="28:41" x14ac:dyDescent="0.55000000000000004">
      <c r="AB17694" s="278" t="s">
        <v>49522</v>
      </c>
      <c r="AC17694" s="279">
        <v>1569.92</v>
      </c>
      <c r="AE17694" s="248" t="s">
        <v>19709</v>
      </c>
      <c r="AF17694" s="249">
        <v>103685.1</v>
      </c>
      <c r="AH17694" s="228" t="s">
        <v>18581</v>
      </c>
      <c r="AI17694" s="229">
        <v>214151.51</v>
      </c>
      <c r="AK17694" s="207" t="s">
        <v>31249</v>
      </c>
      <c r="AL17694" s="208">
        <v>49576</v>
      </c>
      <c r="AM17694" s="93"/>
      <c r="AN17694" s="93"/>
      <c r="AO17694" s="93"/>
    </row>
    <row r="17695" spans="28:41" x14ac:dyDescent="0.55000000000000004">
      <c r="AB17695" s="278" t="s">
        <v>50872</v>
      </c>
      <c r="AC17695" s="279">
        <v>4653.03</v>
      </c>
      <c r="AE17695" s="248" t="s">
        <v>65125</v>
      </c>
      <c r="AF17695" s="249">
        <v>11109</v>
      </c>
      <c r="AH17695" s="228" t="s">
        <v>18582</v>
      </c>
      <c r="AI17695" s="229">
        <v>72494.36</v>
      </c>
      <c r="AK17695" s="207" t="s">
        <v>31250</v>
      </c>
      <c r="AL17695" s="208">
        <v>12627.92</v>
      </c>
      <c r="AM17695" s="93"/>
      <c r="AN17695" s="93"/>
      <c r="AO17695" s="93"/>
    </row>
    <row r="17696" spans="28:41" x14ac:dyDescent="0.55000000000000004">
      <c r="AB17696" s="278" t="s">
        <v>50873</v>
      </c>
      <c r="AC17696" s="279">
        <v>48111.45</v>
      </c>
      <c r="AE17696" s="248" t="s">
        <v>19710</v>
      </c>
      <c r="AF17696" s="249">
        <v>8781.6299999999992</v>
      </c>
      <c r="AH17696" s="228" t="s">
        <v>18583</v>
      </c>
      <c r="AI17696" s="229">
        <v>1241037.43</v>
      </c>
      <c r="AK17696" s="207" t="s">
        <v>31251</v>
      </c>
      <c r="AL17696" s="208">
        <v>39813.910000000003</v>
      </c>
      <c r="AM17696" s="93"/>
      <c r="AN17696" s="93"/>
      <c r="AO17696" s="93"/>
    </row>
    <row r="17697" spans="28:41" x14ac:dyDescent="0.55000000000000004">
      <c r="AB17697" s="278" t="s">
        <v>54757</v>
      </c>
      <c r="AC17697" s="279">
        <v>1325.08</v>
      </c>
      <c r="AE17697" s="248" t="s">
        <v>19711</v>
      </c>
      <c r="AF17697" s="249">
        <v>15257.6</v>
      </c>
      <c r="AH17697" s="228" t="s">
        <v>18584</v>
      </c>
      <c r="AI17697" s="229">
        <v>156794.5</v>
      </c>
      <c r="AK17697" s="207" t="s">
        <v>31252</v>
      </c>
      <c r="AL17697" s="208">
        <v>13955.44</v>
      </c>
      <c r="AM17697" s="93"/>
      <c r="AN17697" s="93"/>
      <c r="AO17697" s="93"/>
    </row>
    <row r="17698" spans="28:41" x14ac:dyDescent="0.55000000000000004">
      <c r="AB17698" s="278" t="s">
        <v>69620</v>
      </c>
      <c r="AC17698" s="279">
        <v>-0.04</v>
      </c>
      <c r="AE17698" s="248" t="s">
        <v>48455</v>
      </c>
      <c r="AF17698" s="249">
        <v>6227</v>
      </c>
      <c r="AH17698" s="228" t="s">
        <v>47472</v>
      </c>
      <c r="AI17698" s="229">
        <v>1130</v>
      </c>
      <c r="AK17698" s="207" t="s">
        <v>31253</v>
      </c>
      <c r="AL17698" s="208">
        <v>14184.68</v>
      </c>
      <c r="AM17698" s="93"/>
      <c r="AN17698" s="93"/>
      <c r="AO17698" s="93"/>
    </row>
    <row r="17699" spans="28:41" x14ac:dyDescent="0.55000000000000004">
      <c r="AB17699" s="278" t="s">
        <v>60996</v>
      </c>
      <c r="AC17699" s="279">
        <v>1110395.8799999999</v>
      </c>
      <c r="AE17699" s="248" t="s">
        <v>19712</v>
      </c>
      <c r="AF17699" s="249">
        <v>21200.33</v>
      </c>
      <c r="AH17699" s="228" t="s">
        <v>50622</v>
      </c>
      <c r="AI17699" s="229">
        <v>2217.54</v>
      </c>
      <c r="AK17699" s="207" t="s">
        <v>31254</v>
      </c>
      <c r="AL17699" s="208">
        <v>25255.21</v>
      </c>
      <c r="AM17699" s="93"/>
      <c r="AN17699" s="93"/>
      <c r="AO17699" s="93"/>
    </row>
    <row r="17700" spans="28:41" x14ac:dyDescent="0.55000000000000004">
      <c r="AB17700" s="278" t="s">
        <v>63874</v>
      </c>
      <c r="AC17700" s="279">
        <v>3846.6</v>
      </c>
      <c r="AE17700" s="248" t="s">
        <v>19714</v>
      </c>
      <c r="AF17700" s="249">
        <v>791</v>
      </c>
      <c r="AH17700" s="228" t="s">
        <v>54290</v>
      </c>
      <c r="AI17700" s="229">
        <v>900.73</v>
      </c>
      <c r="AK17700" s="207" t="s">
        <v>31255</v>
      </c>
      <c r="AL17700" s="208">
        <v>31266.5</v>
      </c>
      <c r="AM17700" s="93"/>
      <c r="AN17700" s="93"/>
      <c r="AO17700" s="93"/>
    </row>
    <row r="17701" spans="28:41" x14ac:dyDescent="0.55000000000000004">
      <c r="AB17701" s="278" t="s">
        <v>60997</v>
      </c>
      <c r="AC17701" s="279">
        <v>85030.59</v>
      </c>
      <c r="AE17701" s="248" t="s">
        <v>19715</v>
      </c>
      <c r="AF17701" s="249">
        <v>3500</v>
      </c>
      <c r="AH17701" s="228" t="s">
        <v>18585</v>
      </c>
      <c r="AI17701" s="229">
        <v>28459.95</v>
      </c>
      <c r="AK17701" s="207" t="s">
        <v>31256</v>
      </c>
      <c r="AL17701" s="208">
        <v>107465.34</v>
      </c>
      <c r="AM17701" s="93"/>
      <c r="AN17701" s="93"/>
      <c r="AO17701" s="93"/>
    </row>
    <row r="17702" spans="28:41" x14ac:dyDescent="0.55000000000000004">
      <c r="AB17702" s="278" t="s">
        <v>60998</v>
      </c>
      <c r="AC17702" s="279">
        <v>277998</v>
      </c>
      <c r="AE17702" s="248" t="s">
        <v>19716</v>
      </c>
      <c r="AF17702" s="249">
        <v>3419.94</v>
      </c>
      <c r="AH17702" s="228" t="s">
        <v>18586</v>
      </c>
      <c r="AI17702" s="229">
        <v>166819.82</v>
      </c>
      <c r="AK17702" s="207" t="s">
        <v>31257</v>
      </c>
      <c r="AL17702" s="208">
        <v>45</v>
      </c>
      <c r="AM17702" s="93"/>
      <c r="AN17702" s="93"/>
      <c r="AO17702" s="93"/>
    </row>
    <row r="17703" spans="28:41" x14ac:dyDescent="0.55000000000000004">
      <c r="AB17703" s="278" t="s">
        <v>60999</v>
      </c>
      <c r="AC17703" s="279">
        <v>3605.43</v>
      </c>
      <c r="AE17703" s="248" t="s">
        <v>19742</v>
      </c>
      <c r="AF17703" s="249">
        <v>22061.07</v>
      </c>
      <c r="AH17703" s="228" t="s">
        <v>18587</v>
      </c>
      <c r="AI17703" s="229">
        <v>501333.75</v>
      </c>
      <c r="AK17703" s="207" t="s">
        <v>31258</v>
      </c>
      <c r="AL17703" s="208">
        <v>810</v>
      </c>
      <c r="AM17703" s="93"/>
      <c r="AN17703" s="93"/>
      <c r="AO17703" s="93"/>
    </row>
    <row r="17704" spans="28:41" x14ac:dyDescent="0.55000000000000004">
      <c r="AE17704" s="248" t="s">
        <v>19743</v>
      </c>
      <c r="AF17704" s="249">
        <v>32083.49</v>
      </c>
      <c r="AH17704" s="228" t="s">
        <v>39049</v>
      </c>
      <c r="AI17704" s="229">
        <v>3703.22</v>
      </c>
      <c r="AK17704" s="207" t="s">
        <v>31259</v>
      </c>
      <c r="AL17704" s="208">
        <v>49576</v>
      </c>
      <c r="AM17704" s="93"/>
      <c r="AN17704" s="93"/>
      <c r="AO17704" s="93"/>
    </row>
    <row r="17705" spans="28:41" x14ac:dyDescent="0.55000000000000004">
      <c r="AE17705" s="248" t="s">
        <v>49357</v>
      </c>
      <c r="AF17705" s="249">
        <v>5325</v>
      </c>
      <c r="AH17705" s="228" t="s">
        <v>18588</v>
      </c>
      <c r="AI17705" s="229">
        <v>41940.85</v>
      </c>
      <c r="AK17705" s="207" t="s">
        <v>31260</v>
      </c>
      <c r="AL17705" s="208">
        <v>12627.92</v>
      </c>
      <c r="AM17705" s="93"/>
      <c r="AN17705" s="93"/>
      <c r="AO17705" s="93"/>
    </row>
    <row r="17706" spans="28:41" x14ac:dyDescent="0.55000000000000004">
      <c r="AE17706" s="248" t="s">
        <v>40765</v>
      </c>
      <c r="AF17706" s="249">
        <v>45313.93</v>
      </c>
      <c r="AH17706" s="228" t="s">
        <v>18589</v>
      </c>
      <c r="AI17706" s="229">
        <v>134903</v>
      </c>
      <c r="AK17706" s="207" t="s">
        <v>31261</v>
      </c>
      <c r="AL17706" s="208">
        <v>39813.910000000003</v>
      </c>
      <c r="AM17706" s="93"/>
      <c r="AN17706" s="93"/>
      <c r="AO17706" s="93"/>
    </row>
    <row r="17707" spans="28:41" x14ac:dyDescent="0.55000000000000004">
      <c r="AE17707" s="248" t="s">
        <v>49358</v>
      </c>
      <c r="AF17707" s="249">
        <v>4955.17</v>
      </c>
      <c r="AH17707" s="228" t="s">
        <v>47473</v>
      </c>
      <c r="AI17707" s="229">
        <v>21478.01</v>
      </c>
      <c r="AK17707" s="207" t="s">
        <v>31262</v>
      </c>
      <c r="AL17707" s="208">
        <v>13955.44</v>
      </c>
      <c r="AM17707" s="93"/>
      <c r="AN17707" s="93"/>
      <c r="AO17707" s="93"/>
    </row>
    <row r="17708" spans="28:41" x14ac:dyDescent="0.55000000000000004">
      <c r="AE17708" s="248" t="s">
        <v>19745</v>
      </c>
      <c r="AF17708" s="249">
        <v>8327.98</v>
      </c>
      <c r="AH17708" s="228" t="s">
        <v>18590</v>
      </c>
      <c r="AI17708" s="229">
        <v>1861790.74</v>
      </c>
      <c r="AK17708" s="207" t="s">
        <v>31263</v>
      </c>
      <c r="AL17708" s="208">
        <v>14184.68</v>
      </c>
      <c r="AM17708" s="93"/>
      <c r="AN17708" s="93"/>
      <c r="AO17708" s="93"/>
    </row>
    <row r="17709" spans="28:41" x14ac:dyDescent="0.55000000000000004">
      <c r="AE17709" s="248" t="s">
        <v>19748</v>
      </c>
      <c r="AF17709" s="249">
        <v>1857.91</v>
      </c>
      <c r="AH17709" s="228" t="s">
        <v>47474</v>
      </c>
      <c r="AI17709" s="229">
        <v>-11092.59</v>
      </c>
      <c r="AK17709" s="207" t="s">
        <v>31264</v>
      </c>
      <c r="AL17709" s="208">
        <v>25255.21</v>
      </c>
      <c r="AM17709" s="93"/>
      <c r="AN17709" s="93"/>
      <c r="AO17709" s="93"/>
    </row>
    <row r="17710" spans="28:41" x14ac:dyDescent="0.55000000000000004">
      <c r="AE17710" s="248" t="s">
        <v>19749</v>
      </c>
      <c r="AF17710" s="249">
        <v>36963.699999999997</v>
      </c>
      <c r="AH17710" s="228" t="s">
        <v>33391</v>
      </c>
      <c r="AI17710" s="229">
        <v>381423.21</v>
      </c>
      <c r="AK17710" s="207" t="s">
        <v>31265</v>
      </c>
      <c r="AL17710" s="208">
        <v>34457.18</v>
      </c>
      <c r="AM17710" s="93"/>
      <c r="AN17710" s="93"/>
      <c r="AO17710" s="93"/>
    </row>
    <row r="17711" spans="28:41" x14ac:dyDescent="0.55000000000000004">
      <c r="AE17711" s="248" t="s">
        <v>19750</v>
      </c>
      <c r="AF17711" s="249">
        <v>35144.1</v>
      </c>
      <c r="AH17711" s="228" t="s">
        <v>13399</v>
      </c>
      <c r="AI17711" s="229">
        <v>42198.400000000001</v>
      </c>
      <c r="AK17711" s="207" t="s">
        <v>31266</v>
      </c>
      <c r="AL17711" s="208">
        <v>7750.02</v>
      </c>
      <c r="AM17711" s="93"/>
      <c r="AN17711" s="93"/>
      <c r="AO17711" s="93"/>
    </row>
    <row r="17712" spans="28:41" x14ac:dyDescent="0.55000000000000004">
      <c r="AE17712" s="248" t="s">
        <v>49359</v>
      </c>
      <c r="AF17712" s="249">
        <v>3826.21</v>
      </c>
      <c r="AH17712" s="228" t="s">
        <v>48445</v>
      </c>
      <c r="AI17712" s="229">
        <v>9454.42</v>
      </c>
      <c r="AK17712" s="207" t="s">
        <v>31267</v>
      </c>
      <c r="AL17712" s="208">
        <v>40061.160000000003</v>
      </c>
      <c r="AM17712" s="93"/>
      <c r="AN17712" s="93"/>
      <c r="AO17712" s="93"/>
    </row>
    <row r="17713" spans="31:41" x14ac:dyDescent="0.55000000000000004">
      <c r="AE17713" s="248" t="s">
        <v>59977</v>
      </c>
      <c r="AF17713" s="249">
        <v>55000</v>
      </c>
      <c r="AH17713" s="228" t="s">
        <v>18647</v>
      </c>
      <c r="AI17713" s="229">
        <v>170000</v>
      </c>
      <c r="AK17713" s="207" t="s">
        <v>31268</v>
      </c>
      <c r="AL17713" s="208">
        <v>19107.45</v>
      </c>
      <c r="AM17713" s="93"/>
      <c r="AN17713" s="93"/>
      <c r="AO17713" s="93"/>
    </row>
    <row r="17714" spans="31:41" x14ac:dyDescent="0.55000000000000004">
      <c r="AE17714" s="248" t="s">
        <v>63483</v>
      </c>
      <c r="AF17714" s="249">
        <v>50282.52</v>
      </c>
      <c r="AH17714" s="228" t="s">
        <v>33392</v>
      </c>
      <c r="AI17714" s="229">
        <v>9062.42</v>
      </c>
      <c r="AK17714" s="207" t="s">
        <v>31269</v>
      </c>
      <c r="AL17714" s="208">
        <v>9447.9599999999991</v>
      </c>
      <c r="AM17714" s="93"/>
      <c r="AN17714" s="93"/>
      <c r="AO17714" s="93"/>
    </row>
    <row r="17715" spans="31:41" x14ac:dyDescent="0.55000000000000004">
      <c r="AE17715" s="248" t="s">
        <v>19770</v>
      </c>
      <c r="AF17715" s="249">
        <v>12561.86</v>
      </c>
      <c r="AH17715" s="228" t="s">
        <v>43194</v>
      </c>
      <c r="AI17715" s="229">
        <v>553804.75</v>
      </c>
      <c r="AK17715" s="207" t="s">
        <v>31270</v>
      </c>
      <c r="AL17715" s="208">
        <v>7673.11</v>
      </c>
      <c r="AM17715" s="93"/>
      <c r="AN17715" s="93"/>
      <c r="AO17715" s="93"/>
    </row>
    <row r="17716" spans="31:41" x14ac:dyDescent="0.55000000000000004">
      <c r="AE17716" s="248" t="s">
        <v>33482</v>
      </c>
      <c r="AF17716" s="249">
        <v>114493.22</v>
      </c>
      <c r="AH17716" s="228" t="s">
        <v>39055</v>
      </c>
      <c r="AI17716" s="229">
        <v>1111853.72</v>
      </c>
      <c r="AK17716" s="207" t="s">
        <v>31271</v>
      </c>
      <c r="AL17716" s="208">
        <v>9160.5400000000009</v>
      </c>
      <c r="AM17716" s="93"/>
      <c r="AN17716" s="93"/>
      <c r="AO17716" s="93"/>
    </row>
    <row r="17717" spans="31:41" x14ac:dyDescent="0.55000000000000004">
      <c r="AE17717" s="248" t="s">
        <v>58031</v>
      </c>
      <c r="AF17717" s="249">
        <v>56117.27</v>
      </c>
      <c r="AH17717" s="228" t="s">
        <v>18651</v>
      </c>
      <c r="AI17717" s="229">
        <v>60348.74</v>
      </c>
      <c r="AK17717" s="207" t="s">
        <v>31272</v>
      </c>
      <c r="AL17717" s="208">
        <v>1432.31</v>
      </c>
      <c r="AM17717" s="93"/>
      <c r="AN17717" s="93"/>
      <c r="AO17717" s="93"/>
    </row>
    <row r="17718" spans="31:41" x14ac:dyDescent="0.55000000000000004">
      <c r="AE17718" s="248" t="s">
        <v>54330</v>
      </c>
      <c r="AF17718" s="249">
        <v>37890.639999999999</v>
      </c>
      <c r="AH17718" s="228" t="s">
        <v>13401</v>
      </c>
      <c r="AI17718" s="229">
        <v>180991.31</v>
      </c>
      <c r="AK17718" s="207" t="s">
        <v>31273</v>
      </c>
      <c r="AL17718" s="208">
        <v>12714.05</v>
      </c>
      <c r="AM17718" s="93"/>
      <c r="AN17718" s="93"/>
      <c r="AO17718" s="93"/>
    </row>
    <row r="17719" spans="31:41" x14ac:dyDescent="0.55000000000000004">
      <c r="AE17719" s="248" t="s">
        <v>59319</v>
      </c>
      <c r="AF17719" s="249">
        <v>10530</v>
      </c>
      <c r="AH17719" s="228" t="s">
        <v>13402</v>
      </c>
      <c r="AI17719" s="229">
        <v>214821.09</v>
      </c>
      <c r="AK17719" s="207" t="s">
        <v>31274</v>
      </c>
      <c r="AL17719" s="208">
        <v>1516.75</v>
      </c>
      <c r="AM17719" s="93"/>
      <c r="AN17719" s="93"/>
      <c r="AO17719" s="93"/>
    </row>
    <row r="17720" spans="31:41" x14ac:dyDescent="0.55000000000000004">
      <c r="AE17720" s="248" t="s">
        <v>19772</v>
      </c>
      <c r="AF17720" s="249">
        <v>2000</v>
      </c>
      <c r="AH17720" s="228" t="s">
        <v>18652</v>
      </c>
      <c r="AI17720" s="229">
        <v>165743.5</v>
      </c>
      <c r="AK17720" s="207" t="s">
        <v>31275</v>
      </c>
      <c r="AL17720" s="208">
        <v>701.25</v>
      </c>
      <c r="AM17720" s="93"/>
      <c r="AN17720" s="93"/>
      <c r="AO17720" s="93"/>
    </row>
    <row r="17721" spans="31:41" x14ac:dyDescent="0.55000000000000004">
      <c r="AE17721" s="248" t="s">
        <v>40767</v>
      </c>
      <c r="AF17721" s="249">
        <v>212.89</v>
      </c>
      <c r="AH17721" s="228" t="s">
        <v>13404</v>
      </c>
      <c r="AI17721" s="229">
        <v>7800</v>
      </c>
      <c r="AK17721" s="207" t="s">
        <v>31276</v>
      </c>
      <c r="AL17721" s="208">
        <v>114.46</v>
      </c>
      <c r="AM17721" s="93"/>
      <c r="AN17721" s="93"/>
      <c r="AO17721" s="93"/>
    </row>
    <row r="17722" spans="31:41" x14ac:dyDescent="0.55000000000000004">
      <c r="AE17722" s="248" t="s">
        <v>19773</v>
      </c>
      <c r="AF17722" s="249">
        <v>17119.23</v>
      </c>
      <c r="AH17722" s="228" t="s">
        <v>18653</v>
      </c>
      <c r="AI17722" s="229">
        <v>1500</v>
      </c>
      <c r="AK17722" s="207" t="s">
        <v>31277</v>
      </c>
      <c r="AL17722" s="208">
        <v>542.83000000000004</v>
      </c>
      <c r="AM17722" s="93"/>
      <c r="AN17722" s="93"/>
      <c r="AO17722" s="93"/>
    </row>
    <row r="17723" spans="31:41" x14ac:dyDescent="0.55000000000000004">
      <c r="AE17723" s="248" t="s">
        <v>19774</v>
      </c>
      <c r="AF17723" s="249">
        <v>49342.74</v>
      </c>
      <c r="AH17723" s="228" t="s">
        <v>18654</v>
      </c>
      <c r="AI17723" s="229">
        <v>3980</v>
      </c>
      <c r="AK17723" s="207" t="s">
        <v>31278</v>
      </c>
      <c r="AL17723" s="208">
        <v>59303.89</v>
      </c>
      <c r="AM17723" s="93"/>
      <c r="AN17723" s="93"/>
      <c r="AO17723" s="93"/>
    </row>
    <row r="17724" spans="31:41" x14ac:dyDescent="0.55000000000000004">
      <c r="AE17724" s="248" t="s">
        <v>19775</v>
      </c>
      <c r="AF17724" s="249">
        <v>482.73</v>
      </c>
      <c r="AH17724" s="228" t="s">
        <v>39056</v>
      </c>
      <c r="AI17724" s="229">
        <v>25518.79</v>
      </c>
      <c r="AK17724" s="207" t="s">
        <v>31279</v>
      </c>
      <c r="AL17724" s="208">
        <v>1752.25</v>
      </c>
      <c r="AM17724" s="93"/>
      <c r="AN17724" s="93"/>
      <c r="AO17724" s="93"/>
    </row>
    <row r="17725" spans="31:41" x14ac:dyDescent="0.55000000000000004">
      <c r="AE17725" s="248" t="s">
        <v>39123</v>
      </c>
      <c r="AF17725" s="249">
        <v>24510.1</v>
      </c>
      <c r="AH17725" s="228" t="s">
        <v>13408</v>
      </c>
      <c r="AI17725" s="229">
        <v>266132.14</v>
      </c>
      <c r="AK17725" s="207" t="s">
        <v>31280</v>
      </c>
      <c r="AL17725" s="208">
        <v>20244.09</v>
      </c>
      <c r="AM17725" s="93"/>
      <c r="AN17725" s="93"/>
      <c r="AO17725" s="93"/>
    </row>
    <row r="17726" spans="31:41" x14ac:dyDescent="0.55000000000000004">
      <c r="AE17726" s="248" t="s">
        <v>65126</v>
      </c>
      <c r="AF17726" s="249">
        <v>654.59</v>
      </c>
      <c r="AH17726" s="228" t="s">
        <v>13409</v>
      </c>
      <c r="AI17726" s="229">
        <v>85919.73</v>
      </c>
      <c r="AK17726" s="207" t="s">
        <v>31281</v>
      </c>
      <c r="AL17726" s="208">
        <v>350</v>
      </c>
      <c r="AM17726" s="93"/>
      <c r="AN17726" s="93"/>
      <c r="AO17726" s="93"/>
    </row>
    <row r="17727" spans="31:41" x14ac:dyDescent="0.55000000000000004">
      <c r="AE17727" s="248" t="s">
        <v>61680</v>
      </c>
      <c r="AF17727" s="249">
        <v>151.6</v>
      </c>
      <c r="AH17727" s="228" t="s">
        <v>18655</v>
      </c>
      <c r="AI17727" s="229">
        <v>53031</v>
      </c>
      <c r="AK17727" s="207" t="s">
        <v>31282</v>
      </c>
      <c r="AL17727" s="208">
        <v>2747</v>
      </c>
      <c r="AM17727" s="93"/>
      <c r="AN17727" s="93"/>
      <c r="AO17727" s="93"/>
    </row>
    <row r="17728" spans="31:41" x14ac:dyDescent="0.55000000000000004">
      <c r="AE17728" s="248" t="s">
        <v>19776</v>
      </c>
      <c r="AF17728" s="249">
        <v>49438.34</v>
      </c>
      <c r="AH17728" s="228" t="s">
        <v>34888</v>
      </c>
      <c r="AI17728" s="229">
        <v>2080.2399999999998</v>
      </c>
      <c r="AK17728" s="207" t="s">
        <v>31283</v>
      </c>
      <c r="AL17728" s="208">
        <v>34457.18</v>
      </c>
      <c r="AM17728" s="93"/>
      <c r="AN17728" s="93"/>
      <c r="AO17728" s="93"/>
    </row>
    <row r="17729" spans="31:41" x14ac:dyDescent="0.55000000000000004">
      <c r="AE17729" s="248" t="s">
        <v>19777</v>
      </c>
      <c r="AF17729" s="249">
        <v>19279.02</v>
      </c>
      <c r="AH17729" s="228" t="s">
        <v>18657</v>
      </c>
      <c r="AI17729" s="229">
        <v>686269.17</v>
      </c>
      <c r="AK17729" s="207" t="s">
        <v>31284</v>
      </c>
      <c r="AL17729" s="208">
        <v>7750.02</v>
      </c>
      <c r="AM17729" s="93"/>
      <c r="AN17729" s="93"/>
      <c r="AO17729" s="93"/>
    </row>
    <row r="17730" spans="31:41" x14ac:dyDescent="0.55000000000000004">
      <c r="AE17730" s="248" t="s">
        <v>54331</v>
      </c>
      <c r="AF17730" s="249">
        <v>213.84</v>
      </c>
      <c r="AH17730" s="228" t="s">
        <v>34889</v>
      </c>
      <c r="AI17730" s="229">
        <v>349295.82</v>
      </c>
      <c r="AK17730" s="207" t="s">
        <v>31285</v>
      </c>
      <c r="AL17730" s="208">
        <v>40061.160000000003</v>
      </c>
      <c r="AM17730" s="93"/>
      <c r="AN17730" s="93"/>
      <c r="AO17730" s="93"/>
    </row>
    <row r="17731" spans="31:41" x14ac:dyDescent="0.55000000000000004">
      <c r="AE17731" s="248" t="s">
        <v>19779</v>
      </c>
      <c r="AF17731" s="249">
        <v>5201.93</v>
      </c>
      <c r="AH17731" s="228" t="s">
        <v>36190</v>
      </c>
      <c r="AI17731" s="229">
        <v>351148.94</v>
      </c>
      <c r="AK17731" s="207" t="s">
        <v>31286</v>
      </c>
      <c r="AL17731" s="208">
        <v>19107.45</v>
      </c>
      <c r="AM17731" s="93"/>
      <c r="AN17731" s="93"/>
      <c r="AO17731" s="93"/>
    </row>
    <row r="17732" spans="31:41" x14ac:dyDescent="0.55000000000000004">
      <c r="AE17732" s="248" t="s">
        <v>49361</v>
      </c>
      <c r="AF17732" s="249">
        <v>862.89</v>
      </c>
      <c r="AH17732" s="228" t="s">
        <v>54291</v>
      </c>
      <c r="AI17732" s="229">
        <v>215799.75</v>
      </c>
      <c r="AK17732" s="207" t="s">
        <v>31287</v>
      </c>
      <c r="AL17732" s="208">
        <v>9447.9599999999991</v>
      </c>
      <c r="AM17732" s="93"/>
      <c r="AN17732" s="93"/>
      <c r="AO17732" s="93"/>
    </row>
    <row r="17733" spans="31:41" x14ac:dyDescent="0.55000000000000004">
      <c r="AE17733" s="248" t="s">
        <v>19782</v>
      </c>
      <c r="AF17733" s="249">
        <v>62261.54</v>
      </c>
      <c r="AH17733" s="228" t="s">
        <v>18677</v>
      </c>
      <c r="AI17733" s="229">
        <v>53434.48</v>
      </c>
      <c r="AK17733" s="207" t="s">
        <v>31288</v>
      </c>
      <c r="AL17733" s="208">
        <v>7673.11</v>
      </c>
      <c r="AM17733" s="93"/>
      <c r="AN17733" s="93"/>
      <c r="AO17733" s="93"/>
    </row>
    <row r="17734" spans="31:41" x14ac:dyDescent="0.55000000000000004">
      <c r="AE17734" s="248" t="s">
        <v>39125</v>
      </c>
      <c r="AF17734" s="249">
        <v>5575.2</v>
      </c>
      <c r="AH17734" s="228" t="s">
        <v>46009</v>
      </c>
      <c r="AI17734" s="229">
        <v>485.89</v>
      </c>
      <c r="AK17734" s="207" t="s">
        <v>31289</v>
      </c>
      <c r="AL17734" s="208">
        <v>9160.5400000000009</v>
      </c>
      <c r="AM17734" s="93"/>
      <c r="AN17734" s="93"/>
      <c r="AO17734" s="93"/>
    </row>
    <row r="17735" spans="31:41" x14ac:dyDescent="0.55000000000000004">
      <c r="AE17735" s="248" t="s">
        <v>48456</v>
      </c>
      <c r="AF17735" s="249">
        <v>193.4</v>
      </c>
      <c r="AH17735" s="228" t="s">
        <v>39064</v>
      </c>
      <c r="AI17735" s="229">
        <v>48291.64</v>
      </c>
      <c r="AK17735" s="207" t="s">
        <v>31290</v>
      </c>
      <c r="AL17735" s="208">
        <v>1432.31</v>
      </c>
      <c r="AM17735" s="93"/>
      <c r="AN17735" s="93"/>
      <c r="AO17735" s="93"/>
    </row>
    <row r="17736" spans="31:41" x14ac:dyDescent="0.55000000000000004">
      <c r="AE17736" s="248" t="s">
        <v>40768</v>
      </c>
      <c r="AF17736" s="249">
        <v>41023.339999999997</v>
      </c>
      <c r="AH17736" s="228" t="s">
        <v>54292</v>
      </c>
      <c r="AI17736" s="229">
        <v>12240</v>
      </c>
      <c r="AK17736" s="207" t="s">
        <v>31291</v>
      </c>
      <c r="AL17736" s="208">
        <v>12714.05</v>
      </c>
      <c r="AM17736" s="93"/>
      <c r="AN17736" s="93"/>
      <c r="AO17736" s="93"/>
    </row>
    <row r="17737" spans="31:41" x14ac:dyDescent="0.55000000000000004">
      <c r="AE17737" s="248" t="s">
        <v>19783</v>
      </c>
      <c r="AF17737" s="249">
        <v>4373</v>
      </c>
      <c r="AH17737" s="228" t="s">
        <v>39065</v>
      </c>
      <c r="AI17737" s="229">
        <v>10702.05</v>
      </c>
      <c r="AK17737" s="207" t="s">
        <v>31292</v>
      </c>
      <c r="AL17737" s="208">
        <v>1516.75</v>
      </c>
      <c r="AM17737" s="93"/>
      <c r="AN17737" s="93"/>
      <c r="AO17737" s="93"/>
    </row>
    <row r="17738" spans="31:41" x14ac:dyDescent="0.55000000000000004">
      <c r="AE17738" s="248" t="s">
        <v>34997</v>
      </c>
      <c r="AF17738" s="249">
        <v>465512.5</v>
      </c>
      <c r="AH17738" s="228" t="s">
        <v>39066</v>
      </c>
      <c r="AI17738" s="229">
        <v>4338.1099999999997</v>
      </c>
      <c r="AK17738" s="207" t="s">
        <v>31293</v>
      </c>
      <c r="AL17738" s="208">
        <v>701.25</v>
      </c>
      <c r="AM17738" s="93"/>
      <c r="AN17738" s="93"/>
      <c r="AO17738" s="93"/>
    </row>
    <row r="17739" spans="31:41" x14ac:dyDescent="0.55000000000000004">
      <c r="AE17739" s="248" t="s">
        <v>19854</v>
      </c>
      <c r="AF17739" s="249">
        <v>186333.05</v>
      </c>
      <c r="AH17739" s="228" t="s">
        <v>36194</v>
      </c>
      <c r="AI17739" s="229">
        <v>101900</v>
      </c>
      <c r="AK17739" s="207" t="s">
        <v>31294</v>
      </c>
      <c r="AL17739" s="208">
        <v>114.46</v>
      </c>
      <c r="AM17739" s="93"/>
      <c r="AN17739" s="93"/>
      <c r="AO17739" s="93"/>
    </row>
    <row r="17740" spans="31:41" x14ac:dyDescent="0.55000000000000004">
      <c r="AE17740" s="248" t="s">
        <v>19855</v>
      </c>
      <c r="AF17740" s="249">
        <v>176266.18</v>
      </c>
      <c r="AH17740" s="228" t="s">
        <v>18678</v>
      </c>
      <c r="AI17740" s="229">
        <v>17316.259999999998</v>
      </c>
      <c r="AK17740" s="207" t="s">
        <v>31295</v>
      </c>
      <c r="AL17740" s="208">
        <v>542.83000000000004</v>
      </c>
      <c r="AM17740" s="93"/>
      <c r="AN17740" s="93"/>
      <c r="AO17740" s="93"/>
    </row>
    <row r="17741" spans="31:41" x14ac:dyDescent="0.55000000000000004">
      <c r="AE17741" s="248" t="s">
        <v>65127</v>
      </c>
      <c r="AF17741" s="249">
        <v>932.94</v>
      </c>
      <c r="AH17741" s="228" t="s">
        <v>39067</v>
      </c>
      <c r="AI17741" s="229">
        <v>35521.410000000003</v>
      </c>
      <c r="AK17741" s="207" t="s">
        <v>31296</v>
      </c>
      <c r="AL17741" s="208">
        <v>59303.89</v>
      </c>
      <c r="AM17741" s="93"/>
      <c r="AN17741" s="93"/>
      <c r="AO17741" s="93"/>
    </row>
    <row r="17742" spans="31:41" x14ac:dyDescent="0.55000000000000004">
      <c r="AE17742" s="248" t="s">
        <v>19857</v>
      </c>
      <c r="AF17742" s="249">
        <v>216158.5</v>
      </c>
      <c r="AH17742" s="228" t="s">
        <v>43195</v>
      </c>
      <c r="AI17742" s="229">
        <v>10134.76</v>
      </c>
      <c r="AK17742" s="207" t="s">
        <v>31297</v>
      </c>
      <c r="AL17742" s="208">
        <v>1752.25</v>
      </c>
      <c r="AM17742" s="93"/>
      <c r="AN17742" s="93"/>
      <c r="AO17742" s="93"/>
    </row>
    <row r="17743" spans="31:41" x14ac:dyDescent="0.55000000000000004">
      <c r="AE17743" s="248" t="s">
        <v>40769</v>
      </c>
      <c r="AF17743" s="249">
        <v>161605.82999999999</v>
      </c>
      <c r="AH17743" s="228" t="s">
        <v>18679</v>
      </c>
      <c r="AI17743" s="229">
        <v>104593.95</v>
      </c>
      <c r="AK17743" s="207" t="s">
        <v>31298</v>
      </c>
      <c r="AL17743" s="208">
        <v>20244.09</v>
      </c>
      <c r="AM17743" s="93"/>
      <c r="AN17743" s="93"/>
      <c r="AO17743" s="93"/>
    </row>
    <row r="17744" spans="31:41" x14ac:dyDescent="0.55000000000000004">
      <c r="AE17744" s="248" t="s">
        <v>19858</v>
      </c>
      <c r="AF17744" s="249">
        <v>80936.83</v>
      </c>
      <c r="AH17744" s="228" t="s">
        <v>18680</v>
      </c>
      <c r="AI17744" s="229">
        <v>10000</v>
      </c>
      <c r="AK17744" s="207" t="s">
        <v>31299</v>
      </c>
      <c r="AL17744" s="208">
        <v>350</v>
      </c>
      <c r="AM17744" s="93"/>
      <c r="AN17744" s="93"/>
      <c r="AO17744" s="93"/>
    </row>
    <row r="17745" spans="31:41" x14ac:dyDescent="0.55000000000000004">
      <c r="AE17745" s="248" t="s">
        <v>19859</v>
      </c>
      <c r="AF17745" s="249">
        <v>14763.35</v>
      </c>
      <c r="AH17745" s="228" t="s">
        <v>47475</v>
      </c>
      <c r="AI17745" s="229">
        <v>6449.41</v>
      </c>
      <c r="AK17745" s="207" t="s">
        <v>31300</v>
      </c>
      <c r="AL17745" s="208">
        <v>2747</v>
      </c>
      <c r="AM17745" s="93"/>
      <c r="AN17745" s="93"/>
      <c r="AO17745" s="93"/>
    </row>
    <row r="17746" spans="31:41" x14ac:dyDescent="0.55000000000000004">
      <c r="AE17746" s="248" t="s">
        <v>36267</v>
      </c>
      <c r="AF17746" s="249">
        <v>14376.51</v>
      </c>
      <c r="AH17746" s="228" t="s">
        <v>54293</v>
      </c>
      <c r="AI17746" s="229">
        <v>60141.87</v>
      </c>
      <c r="AK17746" s="207" t="s">
        <v>31301</v>
      </c>
      <c r="AL17746" s="208">
        <v>6000</v>
      </c>
      <c r="AM17746" s="93"/>
      <c r="AN17746" s="93"/>
      <c r="AO17746" s="93"/>
    </row>
    <row r="17747" spans="31:41" x14ac:dyDescent="0.55000000000000004">
      <c r="AE17747" s="248" t="s">
        <v>13488</v>
      </c>
      <c r="AF17747" s="249">
        <v>10793.53</v>
      </c>
      <c r="AH17747" s="228" t="s">
        <v>18681</v>
      </c>
      <c r="AI17747" s="229">
        <v>101566.27</v>
      </c>
      <c r="AK17747" s="207" t="s">
        <v>31302</v>
      </c>
      <c r="AL17747" s="208">
        <v>6678</v>
      </c>
      <c r="AM17747" s="93"/>
      <c r="AN17747" s="93"/>
      <c r="AO17747" s="93"/>
    </row>
    <row r="17748" spans="31:41" x14ac:dyDescent="0.55000000000000004">
      <c r="AE17748" s="248" t="s">
        <v>19860</v>
      </c>
      <c r="AF17748" s="249">
        <v>31283.66</v>
      </c>
      <c r="AH17748" s="228" t="s">
        <v>54294</v>
      </c>
      <c r="AI17748" s="229">
        <v>12816.71</v>
      </c>
      <c r="AK17748" s="207" t="s">
        <v>31303</v>
      </c>
      <c r="AL17748" s="208">
        <v>55311</v>
      </c>
      <c r="AM17748" s="93"/>
      <c r="AN17748" s="93"/>
      <c r="AO17748" s="93"/>
    </row>
    <row r="17749" spans="31:41" x14ac:dyDescent="0.55000000000000004">
      <c r="AE17749" s="248" t="s">
        <v>58760</v>
      </c>
      <c r="AF17749" s="249">
        <v>724.25</v>
      </c>
      <c r="AH17749" s="228" t="s">
        <v>18683</v>
      </c>
      <c r="AI17749" s="229">
        <v>70752.84</v>
      </c>
      <c r="AK17749" s="207" t="s">
        <v>31304</v>
      </c>
      <c r="AL17749" s="208">
        <v>4231.47</v>
      </c>
      <c r="AM17749" s="93"/>
      <c r="AN17749" s="93"/>
      <c r="AO17749" s="93"/>
    </row>
    <row r="17750" spans="31:41" x14ac:dyDescent="0.55000000000000004">
      <c r="AE17750" s="248" t="s">
        <v>19862</v>
      </c>
      <c r="AF17750" s="249">
        <v>26019.57</v>
      </c>
      <c r="AH17750" s="228" t="s">
        <v>18684</v>
      </c>
      <c r="AI17750" s="229">
        <v>195237.87</v>
      </c>
      <c r="AK17750" s="207" t="s">
        <v>31305</v>
      </c>
      <c r="AL17750" s="208">
        <v>11991.45</v>
      </c>
      <c r="AM17750" s="93"/>
      <c r="AN17750" s="93"/>
      <c r="AO17750" s="93"/>
    </row>
    <row r="17751" spans="31:41" x14ac:dyDescent="0.55000000000000004">
      <c r="AE17751" s="248" t="s">
        <v>54332</v>
      </c>
      <c r="AF17751" s="249">
        <v>7625.65</v>
      </c>
      <c r="AH17751" s="228" t="s">
        <v>54295</v>
      </c>
      <c r="AI17751" s="229">
        <v>183928.85</v>
      </c>
      <c r="AK17751" s="207" t="s">
        <v>31306</v>
      </c>
      <c r="AL17751" s="208">
        <v>34980</v>
      </c>
      <c r="AM17751" s="93"/>
      <c r="AN17751" s="93"/>
      <c r="AO17751" s="93"/>
    </row>
    <row r="17752" spans="31:41" x14ac:dyDescent="0.55000000000000004">
      <c r="AE17752" s="248" t="s">
        <v>13489</v>
      </c>
      <c r="AF17752" s="249">
        <v>20959.02</v>
      </c>
      <c r="AH17752" s="228" t="s">
        <v>54296</v>
      </c>
      <c r="AI17752" s="229">
        <v>121787.01</v>
      </c>
      <c r="AK17752" s="207" t="s">
        <v>31307</v>
      </c>
      <c r="AL17752" s="208">
        <v>59289.7</v>
      </c>
      <c r="AM17752" s="93"/>
      <c r="AN17752" s="93"/>
      <c r="AO17752" s="93"/>
    </row>
    <row r="17753" spans="31:41" x14ac:dyDescent="0.55000000000000004">
      <c r="AE17753" s="248" t="s">
        <v>19863</v>
      </c>
      <c r="AF17753" s="249">
        <v>2585415.7799999998</v>
      </c>
      <c r="AH17753" s="228" t="s">
        <v>54297</v>
      </c>
      <c r="AI17753" s="229">
        <v>125829.55</v>
      </c>
      <c r="AK17753" s="207" t="s">
        <v>31308</v>
      </c>
      <c r="AL17753" s="208">
        <v>14031.09</v>
      </c>
      <c r="AM17753" s="93"/>
      <c r="AN17753" s="93"/>
      <c r="AO17753" s="93"/>
    </row>
    <row r="17754" spans="31:41" x14ac:dyDescent="0.55000000000000004">
      <c r="AE17754" s="248" t="s">
        <v>19864</v>
      </c>
      <c r="AF17754" s="249">
        <v>242884.52</v>
      </c>
      <c r="AH17754" s="228" t="s">
        <v>18708</v>
      </c>
      <c r="AI17754" s="229">
        <v>67072.52</v>
      </c>
      <c r="AK17754" s="207" t="s">
        <v>31309</v>
      </c>
      <c r="AL17754" s="208">
        <v>6000</v>
      </c>
      <c r="AM17754" s="93"/>
      <c r="AN17754" s="93"/>
      <c r="AO17754" s="93"/>
    </row>
    <row r="17755" spans="31:41" x14ac:dyDescent="0.55000000000000004">
      <c r="AE17755" s="248" t="s">
        <v>39133</v>
      </c>
      <c r="AF17755" s="249">
        <v>650.52</v>
      </c>
      <c r="AH17755" s="228" t="s">
        <v>46010</v>
      </c>
      <c r="AI17755" s="229">
        <v>100687.5</v>
      </c>
      <c r="AK17755" s="207" t="s">
        <v>31310</v>
      </c>
      <c r="AL17755" s="208">
        <v>6678</v>
      </c>
      <c r="AM17755" s="93"/>
      <c r="AN17755" s="93"/>
      <c r="AO17755" s="93"/>
    </row>
    <row r="17756" spans="31:41" x14ac:dyDescent="0.55000000000000004">
      <c r="AE17756" s="248" t="s">
        <v>47495</v>
      </c>
      <c r="AF17756" s="249">
        <v>465.43</v>
      </c>
      <c r="AH17756" s="228" t="s">
        <v>18709</v>
      </c>
      <c r="AI17756" s="229">
        <v>21889.23</v>
      </c>
      <c r="AK17756" s="207" t="s">
        <v>31311</v>
      </c>
      <c r="AL17756" s="208">
        <v>55311</v>
      </c>
      <c r="AM17756" s="93"/>
      <c r="AN17756" s="93"/>
      <c r="AO17756" s="93"/>
    </row>
    <row r="17757" spans="31:41" x14ac:dyDescent="0.55000000000000004">
      <c r="AE17757" s="248" t="s">
        <v>58032</v>
      </c>
      <c r="AF17757" s="249">
        <v>4708.8</v>
      </c>
      <c r="AH17757" s="228" t="s">
        <v>18710</v>
      </c>
      <c r="AI17757" s="229">
        <v>3585.93</v>
      </c>
      <c r="AK17757" s="207" t="s">
        <v>31312</v>
      </c>
      <c r="AL17757" s="208">
        <v>4231.47</v>
      </c>
      <c r="AM17757" s="93"/>
      <c r="AN17757" s="93"/>
      <c r="AO17757" s="93"/>
    </row>
    <row r="17758" spans="31:41" x14ac:dyDescent="0.55000000000000004">
      <c r="AE17758" s="248" t="s">
        <v>19866</v>
      </c>
      <c r="AF17758" s="249">
        <v>321667.93</v>
      </c>
      <c r="AH17758" s="228" t="s">
        <v>18711</v>
      </c>
      <c r="AI17758" s="229">
        <v>25335.9</v>
      </c>
      <c r="AK17758" s="207" t="s">
        <v>31313</v>
      </c>
      <c r="AL17758" s="208">
        <v>11991.45</v>
      </c>
      <c r="AM17758" s="93"/>
      <c r="AN17758" s="93"/>
      <c r="AO17758" s="93"/>
    </row>
    <row r="17759" spans="31:41" x14ac:dyDescent="0.55000000000000004">
      <c r="AE17759" s="248" t="s">
        <v>55605</v>
      </c>
      <c r="AF17759" s="249">
        <v>192084.27</v>
      </c>
      <c r="AH17759" s="228" t="s">
        <v>18712</v>
      </c>
      <c r="AI17759" s="229">
        <v>129.66</v>
      </c>
      <c r="AK17759" s="207" t="s">
        <v>31314</v>
      </c>
      <c r="AL17759" s="208">
        <v>34980</v>
      </c>
      <c r="AM17759" s="93"/>
      <c r="AN17759" s="93"/>
      <c r="AO17759" s="93"/>
    </row>
    <row r="17760" spans="31:41" x14ac:dyDescent="0.55000000000000004">
      <c r="AE17760" s="248" t="s">
        <v>19867</v>
      </c>
      <c r="AF17760" s="249">
        <v>58844.86</v>
      </c>
      <c r="AH17760" s="228" t="s">
        <v>54298</v>
      </c>
      <c r="AI17760" s="229">
        <v>550.04</v>
      </c>
      <c r="AK17760" s="207" t="s">
        <v>31315</v>
      </c>
      <c r="AL17760" s="208">
        <v>59289.7</v>
      </c>
      <c r="AM17760" s="93"/>
      <c r="AN17760" s="93"/>
      <c r="AO17760" s="93"/>
    </row>
    <row r="17761" spans="31:41" x14ac:dyDescent="0.55000000000000004">
      <c r="AE17761" s="248" t="s">
        <v>39134</v>
      </c>
      <c r="AF17761" s="249">
        <v>841.99</v>
      </c>
      <c r="AH17761" s="228" t="s">
        <v>18713</v>
      </c>
      <c r="AI17761" s="229">
        <v>24129</v>
      </c>
      <c r="AK17761" s="207" t="s">
        <v>31316</v>
      </c>
      <c r="AL17761" s="208">
        <v>14031.09</v>
      </c>
      <c r="AM17761" s="93"/>
      <c r="AN17761" s="93"/>
      <c r="AO17761" s="93"/>
    </row>
    <row r="17762" spans="31:41" x14ac:dyDescent="0.55000000000000004">
      <c r="AE17762" s="248" t="s">
        <v>13491</v>
      </c>
      <c r="AF17762" s="249">
        <v>364939.35</v>
      </c>
      <c r="AH17762" s="228" t="s">
        <v>49341</v>
      </c>
      <c r="AI17762" s="229">
        <v>3399</v>
      </c>
      <c r="AK17762" s="207" t="s">
        <v>31317</v>
      </c>
      <c r="AL17762" s="208">
        <v>16512.62</v>
      </c>
      <c r="AM17762" s="93"/>
      <c r="AN17762" s="93"/>
      <c r="AO17762" s="93"/>
    </row>
    <row r="17763" spans="31:41" x14ac:dyDescent="0.55000000000000004">
      <c r="AE17763" s="248" t="s">
        <v>13492</v>
      </c>
      <c r="AF17763" s="249">
        <v>493580.66</v>
      </c>
      <c r="AH17763" s="228" t="s">
        <v>46011</v>
      </c>
      <c r="AI17763" s="229">
        <v>85845.06</v>
      </c>
      <c r="AK17763" s="207" t="s">
        <v>31318</v>
      </c>
      <c r="AL17763" s="208">
        <v>85001.87</v>
      </c>
      <c r="AM17763" s="93"/>
      <c r="AN17763" s="93"/>
      <c r="AO17763" s="93"/>
    </row>
    <row r="17764" spans="31:41" x14ac:dyDescent="0.55000000000000004">
      <c r="AE17764" s="248" t="s">
        <v>13493</v>
      </c>
      <c r="AF17764" s="249">
        <v>145571.41</v>
      </c>
      <c r="AH17764" s="228" t="s">
        <v>18715</v>
      </c>
      <c r="AI17764" s="229">
        <v>7800</v>
      </c>
      <c r="AK17764" s="207" t="s">
        <v>31319</v>
      </c>
      <c r="AL17764" s="208">
        <v>8940.52</v>
      </c>
      <c r="AM17764" s="93"/>
      <c r="AN17764" s="93"/>
      <c r="AO17764" s="93"/>
    </row>
    <row r="17765" spans="31:41" x14ac:dyDescent="0.55000000000000004">
      <c r="AE17765" s="248" t="s">
        <v>19868</v>
      </c>
      <c r="AF17765" s="249">
        <v>301483.5</v>
      </c>
      <c r="AH17765" s="228" t="s">
        <v>18781</v>
      </c>
      <c r="AI17765" s="229">
        <v>46634.16</v>
      </c>
      <c r="AK17765" s="207" t="s">
        <v>31320</v>
      </c>
      <c r="AL17765" s="208">
        <v>8449.82</v>
      </c>
      <c r="AM17765" s="93"/>
      <c r="AN17765" s="93"/>
      <c r="AO17765" s="93"/>
    </row>
    <row r="17766" spans="31:41" x14ac:dyDescent="0.55000000000000004">
      <c r="AE17766" s="248" t="s">
        <v>54333</v>
      </c>
      <c r="AF17766" s="249">
        <v>38547.51</v>
      </c>
      <c r="AH17766" s="228" t="s">
        <v>34906</v>
      </c>
      <c r="AI17766" s="229">
        <v>45800</v>
      </c>
      <c r="AK17766" s="207" t="s">
        <v>31321</v>
      </c>
      <c r="AL17766" s="208">
        <v>191</v>
      </c>
      <c r="AM17766" s="93"/>
      <c r="AN17766" s="93"/>
      <c r="AO17766" s="93"/>
    </row>
    <row r="17767" spans="31:41" x14ac:dyDescent="0.55000000000000004">
      <c r="AE17767" s="248" t="s">
        <v>19871</v>
      </c>
      <c r="AF17767" s="249">
        <v>17925</v>
      </c>
      <c r="AH17767" s="228" t="s">
        <v>18783</v>
      </c>
      <c r="AI17767" s="229">
        <v>197696.33</v>
      </c>
      <c r="AK17767" s="207" t="s">
        <v>31322</v>
      </c>
      <c r="AL17767" s="208">
        <v>296.88</v>
      </c>
      <c r="AM17767" s="93"/>
      <c r="AN17767" s="93"/>
      <c r="AO17767" s="93"/>
    </row>
    <row r="17768" spans="31:41" x14ac:dyDescent="0.55000000000000004">
      <c r="AE17768" s="248" t="s">
        <v>19872</v>
      </c>
      <c r="AF17768" s="249">
        <v>27076.34</v>
      </c>
      <c r="AH17768" s="228" t="s">
        <v>47476</v>
      </c>
      <c r="AI17768" s="229">
        <v>6199.12</v>
      </c>
      <c r="AK17768" s="207" t="s">
        <v>31323</v>
      </c>
      <c r="AL17768" s="208">
        <v>3240.99</v>
      </c>
      <c r="AM17768" s="93"/>
      <c r="AN17768" s="93"/>
      <c r="AO17768" s="93"/>
    </row>
    <row r="17769" spans="31:41" x14ac:dyDescent="0.55000000000000004">
      <c r="AE17769" s="248" t="s">
        <v>49362</v>
      </c>
      <c r="AF17769" s="249">
        <v>1680</v>
      </c>
      <c r="AH17769" s="228" t="s">
        <v>18784</v>
      </c>
      <c r="AI17769" s="229">
        <v>77037.72</v>
      </c>
      <c r="AK17769" s="207" t="s">
        <v>31324</v>
      </c>
      <c r="AL17769" s="208">
        <v>1361.25</v>
      </c>
      <c r="AM17769" s="93"/>
      <c r="AN17769" s="93"/>
      <c r="AO17769" s="93"/>
    </row>
    <row r="17770" spans="31:41" x14ac:dyDescent="0.55000000000000004">
      <c r="AE17770" s="248" t="s">
        <v>19873</v>
      </c>
      <c r="AF17770" s="249">
        <v>18458.82</v>
      </c>
      <c r="AH17770" s="228" t="s">
        <v>34907</v>
      </c>
      <c r="AI17770" s="229">
        <v>57488.56</v>
      </c>
      <c r="AK17770" s="207" t="s">
        <v>31325</v>
      </c>
      <c r="AL17770" s="208">
        <v>24922.09</v>
      </c>
      <c r="AM17770" s="93"/>
      <c r="AN17770" s="93"/>
      <c r="AO17770" s="93"/>
    </row>
    <row r="17771" spans="31:41" x14ac:dyDescent="0.55000000000000004">
      <c r="AE17771" s="248" t="s">
        <v>19874</v>
      </c>
      <c r="AF17771" s="249">
        <v>279.14</v>
      </c>
      <c r="AH17771" s="228" t="s">
        <v>18785</v>
      </c>
      <c r="AI17771" s="229">
        <v>257039.64</v>
      </c>
      <c r="AK17771" s="207" t="s">
        <v>31326</v>
      </c>
      <c r="AL17771" s="208">
        <v>1560.4</v>
      </c>
      <c r="AM17771" s="93"/>
      <c r="AN17771" s="93"/>
      <c r="AO17771" s="93"/>
    </row>
    <row r="17772" spans="31:41" x14ac:dyDescent="0.55000000000000004">
      <c r="AE17772" s="248" t="s">
        <v>19875</v>
      </c>
      <c r="AF17772" s="249">
        <v>25695.84</v>
      </c>
      <c r="AH17772" s="228" t="s">
        <v>18786</v>
      </c>
      <c r="AI17772" s="229">
        <v>58090.74</v>
      </c>
      <c r="AK17772" s="207" t="s">
        <v>31327</v>
      </c>
      <c r="AL17772" s="208">
        <v>1034.42</v>
      </c>
      <c r="AM17772" s="93"/>
      <c r="AN17772" s="93"/>
      <c r="AO17772" s="93"/>
    </row>
    <row r="17773" spans="31:41" x14ac:dyDescent="0.55000000000000004">
      <c r="AE17773" s="248" t="s">
        <v>60896</v>
      </c>
      <c r="AF17773" s="249">
        <v>6700</v>
      </c>
      <c r="AH17773" s="228" t="s">
        <v>40749</v>
      </c>
      <c r="AI17773" s="229">
        <v>26219.25</v>
      </c>
      <c r="AK17773" s="207" t="s">
        <v>31328</v>
      </c>
      <c r="AL17773" s="208">
        <v>16512.62</v>
      </c>
      <c r="AM17773" s="93"/>
      <c r="AN17773" s="93"/>
      <c r="AO17773" s="93"/>
    </row>
    <row r="17774" spans="31:41" x14ac:dyDescent="0.55000000000000004">
      <c r="AE17774" s="248" t="s">
        <v>54334</v>
      </c>
      <c r="AF17774" s="249">
        <v>359272.62</v>
      </c>
      <c r="AH17774" s="228" t="s">
        <v>18787</v>
      </c>
      <c r="AI17774" s="229">
        <v>20440.96</v>
      </c>
      <c r="AK17774" s="207" t="s">
        <v>31329</v>
      </c>
      <c r="AL17774" s="208">
        <v>85001.87</v>
      </c>
      <c r="AM17774" s="93"/>
      <c r="AN17774" s="93"/>
      <c r="AO17774" s="93"/>
    </row>
    <row r="17775" spans="31:41" x14ac:dyDescent="0.55000000000000004">
      <c r="AE17775" s="248" t="s">
        <v>19876</v>
      </c>
      <c r="AF17775" s="249">
        <v>783511.47</v>
      </c>
      <c r="AH17775" s="228" t="s">
        <v>18788</v>
      </c>
      <c r="AI17775" s="229">
        <v>3746.06</v>
      </c>
      <c r="AK17775" s="207" t="s">
        <v>31330</v>
      </c>
      <c r="AL17775" s="208">
        <v>8940.52</v>
      </c>
      <c r="AM17775" s="93"/>
      <c r="AN17775" s="93"/>
      <c r="AO17775" s="93"/>
    </row>
    <row r="17776" spans="31:41" x14ac:dyDescent="0.55000000000000004">
      <c r="AE17776" s="248" t="s">
        <v>19877</v>
      </c>
      <c r="AF17776" s="249">
        <v>79678.2</v>
      </c>
      <c r="AH17776" s="228" t="s">
        <v>46012</v>
      </c>
      <c r="AI17776" s="229">
        <v>6613.83</v>
      </c>
      <c r="AK17776" s="207" t="s">
        <v>31331</v>
      </c>
      <c r="AL17776" s="208">
        <v>8449.82</v>
      </c>
      <c r="AM17776" s="93"/>
      <c r="AN17776" s="93"/>
      <c r="AO17776" s="93"/>
    </row>
    <row r="17777" spans="31:41" x14ac:dyDescent="0.55000000000000004">
      <c r="AE17777" s="248" t="s">
        <v>49363</v>
      </c>
      <c r="AF17777" s="249">
        <v>-15.74</v>
      </c>
      <c r="AH17777" s="228" t="s">
        <v>40750</v>
      </c>
      <c r="AI17777" s="229">
        <v>2263.17</v>
      </c>
      <c r="AK17777" s="207" t="s">
        <v>31332</v>
      </c>
      <c r="AL17777" s="208">
        <v>191</v>
      </c>
      <c r="AM17777" s="93"/>
      <c r="AN17777" s="93"/>
      <c r="AO17777" s="93"/>
    </row>
    <row r="17778" spans="31:41" x14ac:dyDescent="0.55000000000000004">
      <c r="AE17778" s="248" t="s">
        <v>19878</v>
      </c>
      <c r="AF17778" s="249">
        <v>519013.92</v>
      </c>
      <c r="AH17778" s="228" t="s">
        <v>18789</v>
      </c>
      <c r="AI17778" s="229">
        <v>8631.77</v>
      </c>
      <c r="AK17778" s="207" t="s">
        <v>31333</v>
      </c>
      <c r="AL17778" s="208">
        <v>296.88</v>
      </c>
      <c r="AM17778" s="93"/>
      <c r="AN17778" s="93"/>
      <c r="AO17778" s="93"/>
    </row>
    <row r="17779" spans="31:41" x14ac:dyDescent="0.55000000000000004">
      <c r="AE17779" s="248" t="s">
        <v>58761</v>
      </c>
      <c r="AF17779" s="249">
        <v>118918.57</v>
      </c>
      <c r="AH17779" s="228" t="s">
        <v>18790</v>
      </c>
      <c r="AI17779" s="229">
        <v>4252.5</v>
      </c>
      <c r="AK17779" s="207" t="s">
        <v>31334</v>
      </c>
      <c r="AL17779" s="208">
        <v>3240.99</v>
      </c>
      <c r="AM17779" s="93"/>
      <c r="AN17779" s="93"/>
      <c r="AO17779" s="93"/>
    </row>
    <row r="17780" spans="31:41" x14ac:dyDescent="0.55000000000000004">
      <c r="AE17780" s="248" t="s">
        <v>19880</v>
      </c>
      <c r="AF17780" s="249">
        <v>20037.21</v>
      </c>
      <c r="AH17780" s="228" t="s">
        <v>18793</v>
      </c>
      <c r="AI17780" s="229">
        <v>2706059.26</v>
      </c>
      <c r="AK17780" s="207" t="s">
        <v>31335</v>
      </c>
      <c r="AL17780" s="208">
        <v>1361.25</v>
      </c>
      <c r="AM17780" s="93"/>
      <c r="AN17780" s="93"/>
      <c r="AO17780" s="93"/>
    </row>
    <row r="17781" spans="31:41" x14ac:dyDescent="0.55000000000000004">
      <c r="AE17781" s="248" t="s">
        <v>19881</v>
      </c>
      <c r="AF17781" s="249">
        <v>785244.77</v>
      </c>
      <c r="AH17781" s="228" t="s">
        <v>40751</v>
      </c>
      <c r="AI17781" s="229">
        <v>25594.2</v>
      </c>
      <c r="AK17781" s="207" t="s">
        <v>31336</v>
      </c>
      <c r="AL17781" s="208">
        <v>24922.09</v>
      </c>
      <c r="AM17781" s="93"/>
      <c r="AN17781" s="93"/>
      <c r="AO17781" s="93"/>
    </row>
    <row r="17782" spans="31:41" x14ac:dyDescent="0.55000000000000004">
      <c r="AE17782" s="248" t="s">
        <v>33495</v>
      </c>
      <c r="AF17782" s="249">
        <v>2287124.27</v>
      </c>
      <c r="AH17782" s="228" t="s">
        <v>18794</v>
      </c>
      <c r="AI17782" s="229">
        <v>6000</v>
      </c>
      <c r="AK17782" s="207" t="s">
        <v>31337</v>
      </c>
      <c r="AL17782" s="208">
        <v>1560.4</v>
      </c>
      <c r="AM17782" s="93"/>
      <c r="AN17782" s="93"/>
      <c r="AO17782" s="93"/>
    </row>
    <row r="17783" spans="31:41" x14ac:dyDescent="0.55000000000000004">
      <c r="AE17783" s="248" t="s">
        <v>47496</v>
      </c>
      <c r="AF17783" s="249">
        <v>18091.060000000001</v>
      </c>
      <c r="AH17783" s="228" t="s">
        <v>18795</v>
      </c>
      <c r="AI17783" s="229">
        <v>52214.879999999997</v>
      </c>
      <c r="AK17783" s="207" t="s">
        <v>31338</v>
      </c>
      <c r="AL17783" s="208">
        <v>1034.42</v>
      </c>
      <c r="AM17783" s="93"/>
      <c r="AN17783" s="93"/>
      <c r="AO17783" s="93"/>
    </row>
    <row r="17784" spans="31:41" x14ac:dyDescent="0.55000000000000004">
      <c r="AE17784" s="248" t="s">
        <v>19896</v>
      </c>
      <c r="AF17784" s="249">
        <v>12981.52</v>
      </c>
      <c r="AH17784" s="228" t="s">
        <v>50623</v>
      </c>
      <c r="AI17784" s="229">
        <v>11.21</v>
      </c>
      <c r="AK17784" s="207" t="s">
        <v>31339</v>
      </c>
      <c r="AL17784" s="208">
        <v>738595.18</v>
      </c>
      <c r="AM17784" s="93"/>
      <c r="AN17784" s="93"/>
      <c r="AO17784" s="93"/>
    </row>
    <row r="17785" spans="31:41" x14ac:dyDescent="0.55000000000000004">
      <c r="AE17785" s="248" t="s">
        <v>47498</v>
      </c>
      <c r="AF17785" s="249">
        <v>117702.52</v>
      </c>
      <c r="AH17785" s="228" t="s">
        <v>18797</v>
      </c>
      <c r="AI17785" s="229">
        <v>274262.32</v>
      </c>
      <c r="AK17785" s="207" t="s">
        <v>31340</v>
      </c>
      <c r="AL17785" s="208">
        <v>-35062.5</v>
      </c>
      <c r="AM17785" s="93"/>
      <c r="AN17785" s="93"/>
      <c r="AO17785" s="93"/>
    </row>
    <row r="17786" spans="31:41" x14ac:dyDescent="0.55000000000000004">
      <c r="AE17786" s="248" t="s">
        <v>62357</v>
      </c>
      <c r="AF17786" s="249">
        <v>7195.25</v>
      </c>
      <c r="AH17786" s="228" t="s">
        <v>18798</v>
      </c>
      <c r="AI17786" s="229">
        <v>131969.76</v>
      </c>
      <c r="AK17786" s="207" t="s">
        <v>31341</v>
      </c>
      <c r="AL17786" s="208">
        <v>62603.040000000001</v>
      </c>
      <c r="AM17786" s="93"/>
      <c r="AN17786" s="93"/>
      <c r="AO17786" s="93"/>
    </row>
    <row r="17787" spans="31:41" x14ac:dyDescent="0.55000000000000004">
      <c r="AE17787" s="248" t="s">
        <v>63484</v>
      </c>
      <c r="AF17787" s="249">
        <v>7220</v>
      </c>
      <c r="AH17787" s="228" t="s">
        <v>18799</v>
      </c>
      <c r="AI17787" s="229">
        <v>40526.97</v>
      </c>
      <c r="AK17787" s="207" t="s">
        <v>31342</v>
      </c>
      <c r="AL17787" s="208">
        <v>-29104.17</v>
      </c>
      <c r="AM17787" s="93"/>
      <c r="AN17787" s="93"/>
      <c r="AO17787" s="93"/>
    </row>
    <row r="17788" spans="31:41" x14ac:dyDescent="0.55000000000000004">
      <c r="AE17788" s="248" t="s">
        <v>19898</v>
      </c>
      <c r="AF17788" s="249">
        <v>10711</v>
      </c>
      <c r="AH17788" s="228" t="s">
        <v>18800</v>
      </c>
      <c r="AI17788" s="229">
        <v>372105.24</v>
      </c>
      <c r="AK17788" s="207" t="s">
        <v>31343</v>
      </c>
      <c r="AL17788" s="208">
        <v>13320.61</v>
      </c>
      <c r="AM17788" s="93"/>
      <c r="AN17788" s="93"/>
      <c r="AO17788" s="93"/>
    </row>
    <row r="17789" spans="31:41" x14ac:dyDescent="0.55000000000000004">
      <c r="AE17789" s="248" t="s">
        <v>19899</v>
      </c>
      <c r="AF17789" s="249">
        <v>33187.97</v>
      </c>
      <c r="AH17789" s="228" t="s">
        <v>18801</v>
      </c>
      <c r="AI17789" s="229">
        <v>93581.72</v>
      </c>
      <c r="AK17789" s="207" t="s">
        <v>31344</v>
      </c>
      <c r="AL17789" s="208">
        <v>93654.42</v>
      </c>
      <c r="AM17789" s="93"/>
      <c r="AN17789" s="93"/>
      <c r="AO17789" s="93"/>
    </row>
    <row r="17790" spans="31:41" x14ac:dyDescent="0.55000000000000004">
      <c r="AE17790" s="248" t="s">
        <v>47500</v>
      </c>
      <c r="AF17790" s="249">
        <v>20751.400000000001</v>
      </c>
      <c r="AH17790" s="228" t="s">
        <v>47477</v>
      </c>
      <c r="AI17790" s="229">
        <v>519.38</v>
      </c>
      <c r="AK17790" s="207" t="s">
        <v>31345</v>
      </c>
      <c r="AL17790" s="208">
        <v>245887.06</v>
      </c>
      <c r="AM17790" s="93"/>
      <c r="AN17790" s="93"/>
      <c r="AO17790" s="93"/>
    </row>
    <row r="17791" spans="31:41" x14ac:dyDescent="0.55000000000000004">
      <c r="AE17791" s="248" t="s">
        <v>47501</v>
      </c>
      <c r="AF17791" s="249">
        <v>14079.23</v>
      </c>
      <c r="AH17791" s="228" t="s">
        <v>18802</v>
      </c>
      <c r="AI17791" s="229">
        <v>44625</v>
      </c>
      <c r="AK17791" s="207" t="s">
        <v>31346</v>
      </c>
      <c r="AL17791" s="208">
        <v>10106.36</v>
      </c>
      <c r="AM17791" s="93"/>
      <c r="AN17791" s="93"/>
      <c r="AO17791" s="93"/>
    </row>
    <row r="17792" spans="31:41" x14ac:dyDescent="0.55000000000000004">
      <c r="AE17792" s="248" t="s">
        <v>19900</v>
      </c>
      <c r="AF17792" s="249">
        <v>5624.23</v>
      </c>
      <c r="AH17792" s="228" t="s">
        <v>34908</v>
      </c>
      <c r="AI17792" s="229">
        <v>12060.52</v>
      </c>
      <c r="AK17792" s="207" t="s">
        <v>31347</v>
      </c>
      <c r="AL17792" s="208">
        <v>738595.18</v>
      </c>
      <c r="AM17792" s="93"/>
      <c r="AN17792" s="93"/>
      <c r="AO17792" s="93"/>
    </row>
    <row r="17793" spans="31:41" x14ac:dyDescent="0.55000000000000004">
      <c r="AE17793" s="248" t="s">
        <v>40770</v>
      </c>
      <c r="AF17793" s="249">
        <v>48330.48</v>
      </c>
      <c r="AH17793" s="228" t="s">
        <v>13416</v>
      </c>
      <c r="AI17793" s="229">
        <v>188.33</v>
      </c>
      <c r="AK17793" s="207" t="s">
        <v>31348</v>
      </c>
      <c r="AL17793" s="208">
        <v>-35062.5</v>
      </c>
      <c r="AM17793" s="93"/>
      <c r="AN17793" s="93"/>
      <c r="AO17793" s="93"/>
    </row>
    <row r="17794" spans="31:41" x14ac:dyDescent="0.55000000000000004">
      <c r="AE17794" s="248" t="s">
        <v>40771</v>
      </c>
      <c r="AF17794" s="249">
        <v>50953.120000000003</v>
      </c>
      <c r="AH17794" s="228" t="s">
        <v>54299</v>
      </c>
      <c r="AI17794" s="229">
        <v>50</v>
      </c>
      <c r="AK17794" s="207" t="s">
        <v>31349</v>
      </c>
      <c r="AL17794" s="208">
        <v>62603.040000000001</v>
      </c>
      <c r="AM17794" s="93"/>
      <c r="AN17794" s="93"/>
      <c r="AO17794" s="93"/>
    </row>
    <row r="17795" spans="31:41" x14ac:dyDescent="0.55000000000000004">
      <c r="AE17795" s="248" t="s">
        <v>40772</v>
      </c>
      <c r="AF17795" s="249">
        <v>7254.37</v>
      </c>
      <c r="AH17795" s="228" t="s">
        <v>54300</v>
      </c>
      <c r="AI17795" s="229">
        <v>264.57</v>
      </c>
      <c r="AK17795" s="207" t="s">
        <v>31350</v>
      </c>
      <c r="AL17795" s="208">
        <v>-29104.17</v>
      </c>
      <c r="AM17795" s="93"/>
      <c r="AN17795" s="93"/>
      <c r="AO17795" s="93"/>
    </row>
    <row r="17796" spans="31:41" x14ac:dyDescent="0.55000000000000004">
      <c r="AE17796" s="248" t="s">
        <v>48458</v>
      </c>
      <c r="AF17796" s="249">
        <v>13055.16</v>
      </c>
      <c r="AH17796" s="228" t="s">
        <v>18803</v>
      </c>
      <c r="AI17796" s="229">
        <v>117884.59</v>
      </c>
      <c r="AK17796" s="207" t="s">
        <v>31351</v>
      </c>
      <c r="AL17796" s="208">
        <v>13320.61</v>
      </c>
      <c r="AM17796" s="93"/>
      <c r="AN17796" s="93"/>
      <c r="AO17796" s="93"/>
    </row>
    <row r="17797" spans="31:41" x14ac:dyDescent="0.55000000000000004">
      <c r="AE17797" s="248" t="s">
        <v>32031</v>
      </c>
      <c r="AF17797" s="249">
        <v>2780</v>
      </c>
      <c r="AH17797" s="228" t="s">
        <v>18804</v>
      </c>
      <c r="AI17797" s="229">
        <v>526425.38</v>
      </c>
      <c r="AK17797" s="207" t="s">
        <v>31352</v>
      </c>
      <c r="AL17797" s="208">
        <v>93654.42</v>
      </c>
      <c r="AM17797" s="93"/>
      <c r="AN17797" s="93"/>
      <c r="AO17797" s="93"/>
    </row>
    <row r="17798" spans="31:41" x14ac:dyDescent="0.55000000000000004">
      <c r="AE17798" s="248" t="s">
        <v>20025</v>
      </c>
      <c r="AF17798" s="249">
        <v>295111.63</v>
      </c>
      <c r="AH17798" s="228" t="s">
        <v>18805</v>
      </c>
      <c r="AI17798" s="229">
        <v>1706.63</v>
      </c>
      <c r="AK17798" s="207" t="s">
        <v>31353</v>
      </c>
      <c r="AL17798" s="208">
        <v>245887.06</v>
      </c>
      <c r="AM17798" s="93"/>
      <c r="AN17798" s="93"/>
      <c r="AO17798" s="93"/>
    </row>
    <row r="17799" spans="31:41" x14ac:dyDescent="0.55000000000000004">
      <c r="AE17799" s="248" t="s">
        <v>20028</v>
      </c>
      <c r="AF17799" s="249">
        <v>990299.22</v>
      </c>
      <c r="AH17799" s="228" t="s">
        <v>34909</v>
      </c>
      <c r="AI17799" s="229">
        <v>9309.7199999999993</v>
      </c>
      <c r="AK17799" s="207" t="s">
        <v>31354</v>
      </c>
      <c r="AL17799" s="208">
        <v>10106.36</v>
      </c>
      <c r="AM17799" s="93"/>
      <c r="AN17799" s="93"/>
      <c r="AO17799" s="93"/>
    </row>
    <row r="17800" spans="31:41" x14ac:dyDescent="0.55000000000000004">
      <c r="AE17800" s="248" t="s">
        <v>33504</v>
      </c>
      <c r="AF17800" s="249">
        <v>44016.93</v>
      </c>
      <c r="AH17800" s="228" t="s">
        <v>34910</v>
      </c>
      <c r="AI17800" s="229">
        <v>127.57</v>
      </c>
      <c r="AK17800" s="207" t="s">
        <v>31355</v>
      </c>
      <c r="AL17800" s="208">
        <v>8864.44</v>
      </c>
      <c r="AM17800" s="93"/>
      <c r="AN17800" s="93"/>
      <c r="AO17800" s="93"/>
    </row>
    <row r="17801" spans="31:41" x14ac:dyDescent="0.55000000000000004">
      <c r="AE17801" s="248" t="s">
        <v>20029</v>
      </c>
      <c r="AF17801" s="249">
        <v>203957.53</v>
      </c>
      <c r="AH17801" s="228" t="s">
        <v>34911</v>
      </c>
      <c r="AI17801" s="229">
        <v>874.58</v>
      </c>
      <c r="AK17801" s="207" t="s">
        <v>31356</v>
      </c>
      <c r="AL17801" s="208">
        <v>2052.6</v>
      </c>
      <c r="AM17801" s="93"/>
      <c r="AN17801" s="93"/>
      <c r="AO17801" s="93"/>
    </row>
    <row r="17802" spans="31:41" x14ac:dyDescent="0.55000000000000004">
      <c r="AE17802" s="248" t="s">
        <v>59320</v>
      </c>
      <c r="AF17802" s="249">
        <v>87165.59</v>
      </c>
      <c r="AH17802" s="228" t="s">
        <v>40752</v>
      </c>
      <c r="AI17802" s="229">
        <v>436.71</v>
      </c>
      <c r="AK17802" s="207" t="s">
        <v>31357</v>
      </c>
      <c r="AL17802" s="208">
        <v>3190.2</v>
      </c>
      <c r="AM17802" s="93"/>
      <c r="AN17802" s="93"/>
      <c r="AO17802" s="93"/>
    </row>
    <row r="17803" spans="31:41" x14ac:dyDescent="0.55000000000000004">
      <c r="AE17803" s="248" t="s">
        <v>20030</v>
      </c>
      <c r="AF17803" s="249">
        <v>181107.97</v>
      </c>
      <c r="AH17803" s="228" t="s">
        <v>18807</v>
      </c>
      <c r="AI17803" s="229">
        <v>296770.14</v>
      </c>
      <c r="AK17803" s="207" t="s">
        <v>31358</v>
      </c>
      <c r="AL17803" s="208">
        <v>17546.099999999999</v>
      </c>
      <c r="AM17803" s="93"/>
      <c r="AN17803" s="93"/>
      <c r="AO17803" s="93"/>
    </row>
    <row r="17804" spans="31:41" x14ac:dyDescent="0.55000000000000004">
      <c r="AE17804" s="248" t="s">
        <v>20031</v>
      </c>
      <c r="AF17804" s="249">
        <v>31735.52</v>
      </c>
      <c r="AH17804" s="228" t="s">
        <v>13417</v>
      </c>
      <c r="AI17804" s="229">
        <v>50657.15</v>
      </c>
      <c r="AK17804" s="207" t="s">
        <v>31359</v>
      </c>
      <c r="AL17804" s="208">
        <v>9406.66</v>
      </c>
      <c r="AM17804" s="93"/>
      <c r="AN17804" s="93"/>
      <c r="AO17804" s="93"/>
    </row>
    <row r="17805" spans="31:41" x14ac:dyDescent="0.55000000000000004">
      <c r="AE17805" s="248" t="s">
        <v>65128</v>
      </c>
      <c r="AF17805" s="249">
        <v>8680</v>
      </c>
      <c r="AH17805" s="228" t="s">
        <v>18808</v>
      </c>
      <c r="AI17805" s="229">
        <v>197178</v>
      </c>
      <c r="AK17805" s="207" t="s">
        <v>31360</v>
      </c>
      <c r="AL17805" s="208">
        <v>1201</v>
      </c>
      <c r="AM17805" s="93"/>
      <c r="AN17805" s="93"/>
      <c r="AO17805" s="93"/>
    </row>
    <row r="17806" spans="31:41" x14ac:dyDescent="0.55000000000000004">
      <c r="AE17806" s="248" t="s">
        <v>20033</v>
      </c>
      <c r="AF17806" s="249">
        <v>3433627.33</v>
      </c>
      <c r="AH17806" s="228" t="s">
        <v>54301</v>
      </c>
      <c r="AI17806" s="229">
        <v>22381.65</v>
      </c>
      <c r="AK17806" s="207" t="s">
        <v>31361</v>
      </c>
      <c r="AL17806" s="208">
        <v>3144.59</v>
      </c>
      <c r="AM17806" s="93"/>
      <c r="AN17806" s="93"/>
      <c r="AO17806" s="93"/>
    </row>
    <row r="17807" spans="31:41" x14ac:dyDescent="0.55000000000000004">
      <c r="AE17807" s="248" t="s">
        <v>60897</v>
      </c>
      <c r="AF17807" s="249">
        <v>108575.41</v>
      </c>
      <c r="AH17807" s="228" t="s">
        <v>18893</v>
      </c>
      <c r="AI17807" s="229">
        <v>22842.12</v>
      </c>
      <c r="AK17807" s="207" t="s">
        <v>31362</v>
      </c>
      <c r="AL17807" s="208">
        <v>1192.3800000000001</v>
      </c>
      <c r="AM17807" s="93"/>
      <c r="AN17807" s="93"/>
      <c r="AO17807" s="93"/>
    </row>
    <row r="17808" spans="31:41" x14ac:dyDescent="0.55000000000000004">
      <c r="AE17808" s="248" t="s">
        <v>40773</v>
      </c>
      <c r="AF17808" s="249">
        <v>1.42</v>
      </c>
      <c r="AH17808" s="228" t="s">
        <v>18894</v>
      </c>
      <c r="AI17808" s="229">
        <v>367344.18</v>
      </c>
      <c r="AK17808" s="207" t="s">
        <v>31363</v>
      </c>
      <c r="AL17808" s="208">
        <v>54841</v>
      </c>
      <c r="AM17808" s="93"/>
      <c r="AN17808" s="93"/>
      <c r="AO17808" s="93"/>
    </row>
    <row r="17809" spans="31:41" x14ac:dyDescent="0.55000000000000004">
      <c r="AE17809" s="248" t="s">
        <v>20034</v>
      </c>
      <c r="AF17809" s="249">
        <v>13768.99</v>
      </c>
      <c r="AH17809" s="228" t="s">
        <v>18895</v>
      </c>
      <c r="AI17809" s="229">
        <v>219290.02</v>
      </c>
      <c r="AK17809" s="207" t="s">
        <v>31364</v>
      </c>
      <c r="AL17809" s="208">
        <v>5603.26</v>
      </c>
      <c r="AM17809" s="93"/>
      <c r="AN17809" s="93"/>
      <c r="AO17809" s="93"/>
    </row>
    <row r="17810" spans="31:41" x14ac:dyDescent="0.55000000000000004">
      <c r="AE17810" s="248" t="s">
        <v>65129</v>
      </c>
      <c r="AF17810" s="249">
        <v>176.22</v>
      </c>
      <c r="AH17810" s="228" t="s">
        <v>48446</v>
      </c>
      <c r="AI17810" s="229">
        <v>13046.09</v>
      </c>
      <c r="AK17810" s="207" t="s">
        <v>31365</v>
      </c>
      <c r="AL17810" s="208">
        <v>4128.6099999999997</v>
      </c>
      <c r="AM17810" s="93"/>
      <c r="AN17810" s="93"/>
      <c r="AO17810" s="93"/>
    </row>
    <row r="17811" spans="31:41" x14ac:dyDescent="0.55000000000000004">
      <c r="AE17811" s="248" t="s">
        <v>20035</v>
      </c>
      <c r="AF17811" s="249">
        <v>4467648.67</v>
      </c>
      <c r="AH17811" s="228" t="s">
        <v>18896</v>
      </c>
      <c r="AI17811" s="229">
        <v>392776.32</v>
      </c>
      <c r="AK17811" s="207" t="s">
        <v>31366</v>
      </c>
      <c r="AL17811" s="208">
        <v>102.21</v>
      </c>
      <c r="AM17811" s="93"/>
      <c r="AN17811" s="93"/>
      <c r="AO17811" s="93"/>
    </row>
    <row r="17812" spans="31:41" x14ac:dyDescent="0.55000000000000004">
      <c r="AE17812" s="248" t="s">
        <v>20036</v>
      </c>
      <c r="AF17812" s="249">
        <v>34875</v>
      </c>
      <c r="AH17812" s="228" t="s">
        <v>18897</v>
      </c>
      <c r="AI17812" s="229">
        <v>121683</v>
      </c>
      <c r="AK17812" s="207" t="s">
        <v>31367</v>
      </c>
      <c r="AL17812" s="208">
        <v>493.92</v>
      </c>
      <c r="AM17812" s="93"/>
      <c r="AN17812" s="93"/>
      <c r="AO17812" s="93"/>
    </row>
    <row r="17813" spans="31:41" x14ac:dyDescent="0.55000000000000004">
      <c r="AE17813" s="248" t="s">
        <v>46034</v>
      </c>
      <c r="AF17813" s="249">
        <v>10818190.199999999</v>
      </c>
      <c r="AH17813" s="228" t="s">
        <v>18898</v>
      </c>
      <c r="AI17813" s="229">
        <v>69705.53</v>
      </c>
      <c r="AK17813" s="207" t="s">
        <v>31368</v>
      </c>
      <c r="AL17813" s="208">
        <v>67169.03</v>
      </c>
      <c r="AM17813" s="93"/>
      <c r="AN17813" s="93"/>
      <c r="AO17813" s="93"/>
    </row>
    <row r="17814" spans="31:41" x14ac:dyDescent="0.55000000000000004">
      <c r="AE17814" s="248" t="s">
        <v>20038</v>
      </c>
      <c r="AF17814" s="249">
        <v>150220.5</v>
      </c>
      <c r="AH17814" s="228" t="s">
        <v>18899</v>
      </c>
      <c r="AI17814" s="229">
        <v>75657.42</v>
      </c>
      <c r="AK17814" s="207" t="s">
        <v>31369</v>
      </c>
      <c r="AL17814" s="208">
        <v>105</v>
      </c>
      <c r="AM17814" s="93"/>
      <c r="AN17814" s="93"/>
      <c r="AO17814" s="93"/>
    </row>
    <row r="17815" spans="31:41" x14ac:dyDescent="0.55000000000000004">
      <c r="AE17815" s="248" t="s">
        <v>20039</v>
      </c>
      <c r="AF17815" s="249">
        <v>664340</v>
      </c>
      <c r="AH17815" s="228" t="s">
        <v>18901</v>
      </c>
      <c r="AI17815" s="229">
        <v>92828.32</v>
      </c>
      <c r="AK17815" s="207" t="s">
        <v>31370</v>
      </c>
      <c r="AL17815" s="208">
        <v>8864.44</v>
      </c>
      <c r="AM17815" s="93"/>
      <c r="AN17815" s="93"/>
      <c r="AO17815" s="93"/>
    </row>
    <row r="17816" spans="31:41" x14ac:dyDescent="0.55000000000000004">
      <c r="AE17816" s="248" t="s">
        <v>20040</v>
      </c>
      <c r="AF17816" s="249">
        <v>1098.3800000000001</v>
      </c>
      <c r="AH17816" s="228" t="s">
        <v>54302</v>
      </c>
      <c r="AI17816" s="229">
        <v>455</v>
      </c>
      <c r="AK17816" s="207" t="s">
        <v>31371</v>
      </c>
      <c r="AL17816" s="208">
        <v>2052.6</v>
      </c>
      <c r="AM17816" s="93"/>
      <c r="AN17816" s="93"/>
      <c r="AO17816" s="93"/>
    </row>
    <row r="17817" spans="31:41" x14ac:dyDescent="0.55000000000000004">
      <c r="AE17817" s="248" t="s">
        <v>20042</v>
      </c>
      <c r="AF17817" s="249">
        <v>2445868.1800000002</v>
      </c>
      <c r="AH17817" s="228" t="s">
        <v>18902</v>
      </c>
      <c r="AI17817" s="229">
        <v>79998.39</v>
      </c>
      <c r="AK17817" s="207" t="s">
        <v>31372</v>
      </c>
      <c r="AL17817" s="208">
        <v>3190.2</v>
      </c>
      <c r="AM17817" s="93"/>
      <c r="AN17817" s="93"/>
      <c r="AO17817" s="93"/>
    </row>
    <row r="17818" spans="31:41" x14ac:dyDescent="0.55000000000000004">
      <c r="AE17818" s="248" t="s">
        <v>61681</v>
      </c>
      <c r="AF17818" s="249">
        <v>1000</v>
      </c>
      <c r="AH17818" s="228" t="s">
        <v>18903</v>
      </c>
      <c r="AI17818" s="229">
        <v>66381.45</v>
      </c>
      <c r="AK17818" s="207" t="s">
        <v>31373</v>
      </c>
      <c r="AL17818" s="208">
        <v>17546.099999999999</v>
      </c>
      <c r="AM17818" s="93"/>
      <c r="AN17818" s="93"/>
      <c r="AO17818" s="93"/>
    </row>
    <row r="17819" spans="31:41" x14ac:dyDescent="0.55000000000000004">
      <c r="AE17819" s="248" t="s">
        <v>20043</v>
      </c>
      <c r="AF17819" s="249">
        <v>1249915.2</v>
      </c>
      <c r="AH17819" s="228" t="s">
        <v>18904</v>
      </c>
      <c r="AI17819" s="229">
        <v>71445.759999999995</v>
      </c>
      <c r="AK17819" s="207" t="s">
        <v>31374</v>
      </c>
      <c r="AL17819" s="208">
        <v>9406.66</v>
      </c>
      <c r="AM17819" s="93"/>
      <c r="AN17819" s="93"/>
      <c r="AO17819" s="93"/>
    </row>
    <row r="17820" spans="31:41" x14ac:dyDescent="0.55000000000000004">
      <c r="AE17820" s="248" t="s">
        <v>20044</v>
      </c>
      <c r="AF17820" s="249">
        <v>464971.87</v>
      </c>
      <c r="AH17820" s="228" t="s">
        <v>36205</v>
      </c>
      <c r="AI17820" s="229">
        <v>240314.82</v>
      </c>
      <c r="AK17820" s="207" t="s">
        <v>31375</v>
      </c>
      <c r="AL17820" s="208">
        <v>1201</v>
      </c>
      <c r="AM17820" s="93"/>
      <c r="AN17820" s="93"/>
      <c r="AO17820" s="93"/>
    </row>
    <row r="17821" spans="31:41" x14ac:dyDescent="0.55000000000000004">
      <c r="AE17821" s="248" t="s">
        <v>33506</v>
      </c>
      <c r="AF17821" s="249">
        <v>25097.29</v>
      </c>
      <c r="AH17821" s="228" t="s">
        <v>48447</v>
      </c>
      <c r="AI17821" s="229">
        <v>195</v>
      </c>
      <c r="AK17821" s="207" t="s">
        <v>31376</v>
      </c>
      <c r="AL17821" s="208">
        <v>3144.59</v>
      </c>
      <c r="AM17821" s="93"/>
      <c r="AN17821" s="93"/>
      <c r="AO17821" s="93"/>
    </row>
    <row r="17822" spans="31:41" x14ac:dyDescent="0.55000000000000004">
      <c r="AE17822" s="248" t="s">
        <v>20045</v>
      </c>
      <c r="AF17822" s="249">
        <v>1922372.1</v>
      </c>
      <c r="AH17822" s="228" t="s">
        <v>54303</v>
      </c>
      <c r="AI17822" s="229">
        <v>21.14</v>
      </c>
      <c r="AK17822" s="207" t="s">
        <v>31377</v>
      </c>
      <c r="AL17822" s="208">
        <v>1192.3800000000001</v>
      </c>
      <c r="AM17822" s="93"/>
      <c r="AN17822" s="93"/>
      <c r="AO17822" s="93"/>
    </row>
    <row r="17823" spans="31:41" x14ac:dyDescent="0.55000000000000004">
      <c r="AE17823" s="248" t="s">
        <v>20046</v>
      </c>
      <c r="AF17823" s="249">
        <v>2582744.54</v>
      </c>
      <c r="AH17823" s="228" t="s">
        <v>33403</v>
      </c>
      <c r="AI17823" s="229">
        <v>52852.67</v>
      </c>
      <c r="AK17823" s="207" t="s">
        <v>31378</v>
      </c>
      <c r="AL17823" s="208">
        <v>54841</v>
      </c>
      <c r="AM17823" s="93"/>
      <c r="AN17823" s="93"/>
      <c r="AO17823" s="93"/>
    </row>
    <row r="17824" spans="31:41" x14ac:dyDescent="0.55000000000000004">
      <c r="AE17824" s="248" t="s">
        <v>20047</v>
      </c>
      <c r="AF17824" s="249">
        <v>1104811.06</v>
      </c>
      <c r="AH17824" s="228" t="s">
        <v>18905</v>
      </c>
      <c r="AI17824" s="229">
        <v>252682</v>
      </c>
      <c r="AK17824" s="207" t="s">
        <v>31379</v>
      </c>
      <c r="AL17824" s="208">
        <v>5603.26</v>
      </c>
      <c r="AM17824" s="93"/>
      <c r="AN17824" s="93"/>
      <c r="AO17824" s="93"/>
    </row>
    <row r="17825" spans="31:41" x14ac:dyDescent="0.55000000000000004">
      <c r="AE17825" s="248" t="s">
        <v>20048</v>
      </c>
      <c r="AF17825" s="249">
        <v>54137.71</v>
      </c>
      <c r="AH17825" s="228" t="s">
        <v>18906</v>
      </c>
      <c r="AI17825" s="229">
        <v>26940.45</v>
      </c>
      <c r="AK17825" s="207" t="s">
        <v>31380</v>
      </c>
      <c r="AL17825" s="208">
        <v>4128.6099999999997</v>
      </c>
      <c r="AM17825" s="93"/>
      <c r="AN17825" s="93"/>
      <c r="AO17825" s="93"/>
    </row>
    <row r="17826" spans="31:41" x14ac:dyDescent="0.55000000000000004">
      <c r="AE17826" s="248" t="s">
        <v>60898</v>
      </c>
      <c r="AF17826" s="249">
        <v>443.03</v>
      </c>
      <c r="AH17826" s="228" t="s">
        <v>33404</v>
      </c>
      <c r="AI17826" s="229">
        <v>2655</v>
      </c>
      <c r="AK17826" s="207" t="s">
        <v>31381</v>
      </c>
      <c r="AL17826" s="208">
        <v>102.21</v>
      </c>
      <c r="AM17826" s="93"/>
      <c r="AN17826" s="93"/>
      <c r="AO17826" s="93"/>
    </row>
    <row r="17827" spans="31:41" x14ac:dyDescent="0.55000000000000004">
      <c r="AE17827" s="248" t="s">
        <v>20049</v>
      </c>
      <c r="AF17827" s="249">
        <v>5604335.5899999999</v>
      </c>
      <c r="AH17827" s="228" t="s">
        <v>18907</v>
      </c>
      <c r="AI17827" s="229">
        <v>8090.55</v>
      </c>
      <c r="AK17827" s="207" t="s">
        <v>31382</v>
      </c>
      <c r="AL17827" s="208">
        <v>493.92</v>
      </c>
      <c r="AM17827" s="93"/>
      <c r="AN17827" s="93"/>
      <c r="AO17827" s="93"/>
    </row>
    <row r="17828" spans="31:41" x14ac:dyDescent="0.55000000000000004">
      <c r="AE17828" s="248" t="s">
        <v>39139</v>
      </c>
      <c r="AF17828" s="249">
        <v>163570.51</v>
      </c>
      <c r="AH17828" s="228" t="s">
        <v>18908</v>
      </c>
      <c r="AI17828" s="229">
        <v>2504169.7000000002</v>
      </c>
      <c r="AK17828" s="207" t="s">
        <v>31383</v>
      </c>
      <c r="AL17828" s="208">
        <v>67169.03</v>
      </c>
      <c r="AM17828" s="93"/>
      <c r="AN17828" s="93"/>
      <c r="AO17828" s="93"/>
    </row>
    <row r="17829" spans="31:41" x14ac:dyDescent="0.55000000000000004">
      <c r="AE17829" s="248" t="s">
        <v>20050</v>
      </c>
      <c r="AF17829" s="249">
        <v>5640</v>
      </c>
      <c r="AH17829" s="228" t="s">
        <v>18909</v>
      </c>
      <c r="AI17829" s="229">
        <v>291892.94</v>
      </c>
      <c r="AK17829" s="207" t="s">
        <v>31384</v>
      </c>
      <c r="AL17829" s="208">
        <v>105</v>
      </c>
      <c r="AM17829" s="93"/>
      <c r="AN17829" s="93"/>
      <c r="AO17829" s="93"/>
    </row>
    <row r="17830" spans="31:41" x14ac:dyDescent="0.55000000000000004">
      <c r="AE17830" s="248" t="s">
        <v>20051</v>
      </c>
      <c r="AF17830" s="249">
        <v>400.05</v>
      </c>
      <c r="AH17830" s="228" t="s">
        <v>48448</v>
      </c>
      <c r="AI17830" s="229">
        <v>45900</v>
      </c>
      <c r="AK17830" s="207" t="s">
        <v>31385</v>
      </c>
      <c r="AL17830" s="208">
        <v>19505.5</v>
      </c>
      <c r="AM17830" s="93"/>
      <c r="AN17830" s="93"/>
      <c r="AO17830" s="93"/>
    </row>
    <row r="17831" spans="31:41" x14ac:dyDescent="0.55000000000000004">
      <c r="AE17831" s="248" t="s">
        <v>65130</v>
      </c>
      <c r="AF17831" s="249">
        <v>-0.01</v>
      </c>
      <c r="AH17831" s="228" t="s">
        <v>36206</v>
      </c>
      <c r="AI17831" s="229">
        <v>742.68</v>
      </c>
      <c r="AK17831" s="207" t="s">
        <v>31386</v>
      </c>
      <c r="AL17831" s="208">
        <v>1574.23</v>
      </c>
      <c r="AM17831" s="93"/>
      <c r="AN17831" s="93"/>
      <c r="AO17831" s="93"/>
    </row>
    <row r="17832" spans="31:41" x14ac:dyDescent="0.55000000000000004">
      <c r="AE17832" s="248" t="s">
        <v>20054</v>
      </c>
      <c r="AF17832" s="249">
        <v>1264810.69</v>
      </c>
      <c r="AH17832" s="228" t="s">
        <v>40753</v>
      </c>
      <c r="AI17832" s="229">
        <v>42104.53</v>
      </c>
      <c r="AK17832" s="207" t="s">
        <v>31387</v>
      </c>
      <c r="AL17832" s="208">
        <v>21926.44</v>
      </c>
      <c r="AM17832" s="93"/>
      <c r="AN17832" s="93"/>
      <c r="AO17832" s="93"/>
    </row>
    <row r="17833" spans="31:41" x14ac:dyDescent="0.55000000000000004">
      <c r="AE17833" s="248" t="s">
        <v>20057</v>
      </c>
      <c r="AF17833" s="249">
        <v>98550.87</v>
      </c>
      <c r="AH17833" s="228" t="s">
        <v>39078</v>
      </c>
      <c r="AI17833" s="229">
        <v>4000</v>
      </c>
      <c r="AK17833" s="207" t="s">
        <v>31388</v>
      </c>
      <c r="AL17833" s="208">
        <v>30837.27</v>
      </c>
      <c r="AM17833" s="93"/>
      <c r="AN17833" s="93"/>
      <c r="AO17833" s="93"/>
    </row>
    <row r="17834" spans="31:41" x14ac:dyDescent="0.55000000000000004">
      <c r="AE17834" s="248" t="s">
        <v>55606</v>
      </c>
      <c r="AF17834" s="249">
        <v>3897.22</v>
      </c>
      <c r="AH17834" s="228" t="s">
        <v>49342</v>
      </c>
      <c r="AI17834" s="229">
        <v>229.22</v>
      </c>
      <c r="AK17834" s="207" t="s">
        <v>31389</v>
      </c>
      <c r="AL17834" s="208">
        <v>20712</v>
      </c>
      <c r="AM17834" s="93"/>
      <c r="AN17834" s="93"/>
      <c r="AO17834" s="93"/>
    </row>
    <row r="17835" spans="31:41" x14ac:dyDescent="0.55000000000000004">
      <c r="AE17835" s="248" t="s">
        <v>36272</v>
      </c>
      <c r="AF17835" s="249">
        <v>48079.3</v>
      </c>
      <c r="AH17835" s="228" t="s">
        <v>18910</v>
      </c>
      <c r="AI17835" s="229">
        <v>383412.21</v>
      </c>
      <c r="AK17835" s="207" t="s">
        <v>31390</v>
      </c>
      <c r="AL17835" s="208">
        <v>69170.16</v>
      </c>
      <c r="AM17835" s="93"/>
      <c r="AN17835" s="93"/>
      <c r="AO17835" s="93"/>
    </row>
    <row r="17836" spans="31:41" x14ac:dyDescent="0.55000000000000004">
      <c r="AE17836" s="248" t="s">
        <v>20061</v>
      </c>
      <c r="AF17836" s="249">
        <v>37870</v>
      </c>
      <c r="AH17836" s="228" t="s">
        <v>18911</v>
      </c>
      <c r="AI17836" s="229">
        <v>322983.69</v>
      </c>
      <c r="AK17836" s="207" t="s">
        <v>31391</v>
      </c>
      <c r="AL17836" s="208">
        <v>1494.5</v>
      </c>
      <c r="AM17836" s="93"/>
      <c r="AN17836" s="93"/>
      <c r="AO17836" s="93"/>
    </row>
    <row r="17837" spans="31:41" x14ac:dyDescent="0.55000000000000004">
      <c r="AE17837" s="248" t="s">
        <v>20062</v>
      </c>
      <c r="AF17837" s="249">
        <v>4358334.5199999996</v>
      </c>
      <c r="AH17837" s="228" t="s">
        <v>18912</v>
      </c>
      <c r="AI17837" s="229">
        <v>129639.41</v>
      </c>
      <c r="AK17837" s="207" t="s">
        <v>31392</v>
      </c>
      <c r="AL17837" s="208">
        <v>5738.33</v>
      </c>
      <c r="AM17837" s="93"/>
      <c r="AN17837" s="93"/>
      <c r="AO17837" s="93"/>
    </row>
    <row r="17838" spans="31:41" x14ac:dyDescent="0.55000000000000004">
      <c r="AE17838" s="248" t="s">
        <v>55607</v>
      </c>
      <c r="AF17838" s="249">
        <v>-0.02</v>
      </c>
      <c r="AH17838" s="228" t="s">
        <v>33405</v>
      </c>
      <c r="AI17838" s="229">
        <v>350596.69</v>
      </c>
      <c r="AK17838" s="207" t="s">
        <v>31393</v>
      </c>
      <c r="AL17838" s="208">
        <v>57739.57</v>
      </c>
      <c r="AM17838" s="93"/>
      <c r="AN17838" s="93"/>
      <c r="AO17838" s="93"/>
    </row>
    <row r="17839" spans="31:41" x14ac:dyDescent="0.55000000000000004">
      <c r="AE17839" s="248" t="s">
        <v>20063</v>
      </c>
      <c r="AF17839" s="249">
        <v>4979030.21</v>
      </c>
      <c r="AH17839" s="228" t="s">
        <v>18913</v>
      </c>
      <c r="AI17839" s="229">
        <v>22992.93</v>
      </c>
      <c r="AK17839" s="207" t="s">
        <v>31394</v>
      </c>
      <c r="AL17839" s="208">
        <v>19505.5</v>
      </c>
      <c r="AM17839" s="93"/>
      <c r="AN17839" s="93"/>
      <c r="AO17839" s="93"/>
    </row>
    <row r="17840" spans="31:41" x14ac:dyDescent="0.55000000000000004">
      <c r="AE17840" s="248" t="s">
        <v>20064</v>
      </c>
      <c r="AF17840" s="249">
        <v>234813.45</v>
      </c>
      <c r="AH17840" s="228" t="s">
        <v>36207</v>
      </c>
      <c r="AI17840" s="229">
        <v>1617.51</v>
      </c>
      <c r="AK17840" s="207" t="s">
        <v>31395</v>
      </c>
      <c r="AL17840" s="208">
        <v>1574.23</v>
      </c>
      <c r="AM17840" s="93"/>
      <c r="AN17840" s="93"/>
      <c r="AO17840" s="93"/>
    </row>
    <row r="17841" spans="31:41" x14ac:dyDescent="0.55000000000000004">
      <c r="AE17841" s="248" t="s">
        <v>20065</v>
      </c>
      <c r="AF17841" s="249">
        <v>993.49</v>
      </c>
      <c r="AH17841" s="228" t="s">
        <v>18914</v>
      </c>
      <c r="AI17841" s="229">
        <v>73953.22</v>
      </c>
      <c r="AK17841" s="207" t="s">
        <v>31396</v>
      </c>
      <c r="AL17841" s="208">
        <v>21926.44</v>
      </c>
      <c r="AM17841" s="93"/>
      <c r="AN17841" s="93"/>
      <c r="AO17841" s="93"/>
    </row>
    <row r="17842" spans="31:41" x14ac:dyDescent="0.55000000000000004">
      <c r="AE17842" s="248" t="s">
        <v>43220</v>
      </c>
      <c r="AF17842" s="249">
        <v>24294.34</v>
      </c>
      <c r="AH17842" s="228" t="s">
        <v>50624</v>
      </c>
      <c r="AI17842" s="229">
        <v>495000</v>
      </c>
      <c r="AK17842" s="207" t="s">
        <v>31397</v>
      </c>
      <c r="AL17842" s="208">
        <v>30837.27</v>
      </c>
      <c r="AM17842" s="93"/>
      <c r="AN17842" s="93"/>
      <c r="AO17842" s="93"/>
    </row>
    <row r="17843" spans="31:41" x14ac:dyDescent="0.55000000000000004">
      <c r="AE17843" s="248" t="s">
        <v>20070</v>
      </c>
      <c r="AF17843" s="249">
        <v>359863.44</v>
      </c>
      <c r="AH17843" s="228" t="s">
        <v>50625</v>
      </c>
      <c r="AI17843" s="229">
        <v>15000</v>
      </c>
      <c r="AK17843" s="207" t="s">
        <v>31398</v>
      </c>
      <c r="AL17843" s="208">
        <v>20712</v>
      </c>
      <c r="AM17843" s="93"/>
      <c r="AN17843" s="93"/>
      <c r="AO17843" s="93"/>
    </row>
    <row r="17844" spans="31:41" x14ac:dyDescent="0.55000000000000004">
      <c r="AE17844" s="248" t="s">
        <v>20071</v>
      </c>
      <c r="AF17844" s="249">
        <v>3949330.87</v>
      </c>
      <c r="AH17844" s="228" t="s">
        <v>18915</v>
      </c>
      <c r="AI17844" s="229">
        <v>994.13</v>
      </c>
      <c r="AK17844" s="207" t="s">
        <v>31399</v>
      </c>
      <c r="AL17844" s="208">
        <v>69170.16</v>
      </c>
      <c r="AM17844" s="93"/>
      <c r="AN17844" s="93"/>
      <c r="AO17844" s="93"/>
    </row>
    <row r="17845" spans="31:41" x14ac:dyDescent="0.55000000000000004">
      <c r="AE17845" s="248" t="s">
        <v>33513</v>
      </c>
      <c r="AF17845" s="249">
        <v>275426.5</v>
      </c>
      <c r="AH17845" s="228" t="s">
        <v>54304</v>
      </c>
      <c r="AI17845" s="229">
        <v>390.55</v>
      </c>
      <c r="AK17845" s="207" t="s">
        <v>31400</v>
      </c>
      <c r="AL17845" s="208">
        <v>1494.5</v>
      </c>
      <c r="AM17845" s="93"/>
      <c r="AN17845" s="93"/>
      <c r="AO17845" s="93"/>
    </row>
    <row r="17846" spans="31:41" x14ac:dyDescent="0.55000000000000004">
      <c r="AE17846" s="248" t="s">
        <v>59978</v>
      </c>
      <c r="AF17846" s="249">
        <v>32853.26</v>
      </c>
      <c r="AH17846" s="228" t="s">
        <v>50626</v>
      </c>
      <c r="AI17846" s="229">
        <v>60000</v>
      </c>
      <c r="AK17846" s="207" t="s">
        <v>31401</v>
      </c>
      <c r="AL17846" s="208">
        <v>5738.33</v>
      </c>
      <c r="AM17846" s="93"/>
      <c r="AN17846" s="93"/>
      <c r="AO17846" s="93"/>
    </row>
    <row r="17847" spans="31:41" x14ac:dyDescent="0.55000000000000004">
      <c r="AE17847" s="248" t="s">
        <v>59979</v>
      </c>
      <c r="AF17847" s="249">
        <v>94988.41</v>
      </c>
      <c r="AH17847" s="228" t="s">
        <v>50627</v>
      </c>
      <c r="AI17847" s="229">
        <v>30000</v>
      </c>
      <c r="AK17847" s="207" t="s">
        <v>31402</v>
      </c>
      <c r="AL17847" s="208">
        <v>57739.57</v>
      </c>
      <c r="AM17847" s="93"/>
      <c r="AN17847" s="93"/>
      <c r="AO17847" s="93"/>
    </row>
    <row r="17848" spans="31:41" x14ac:dyDescent="0.55000000000000004">
      <c r="AE17848" s="248" t="s">
        <v>20095</v>
      </c>
      <c r="AF17848" s="249">
        <v>29964.720000000001</v>
      </c>
      <c r="AH17848" s="228" t="s">
        <v>49343</v>
      </c>
      <c r="AI17848" s="229">
        <v>4971.92</v>
      </c>
      <c r="AK17848" s="207" t="s">
        <v>31403</v>
      </c>
      <c r="AL17848" s="208">
        <v>8912.5</v>
      </c>
      <c r="AM17848" s="93"/>
      <c r="AN17848" s="93"/>
      <c r="AO17848" s="93"/>
    </row>
    <row r="17849" spans="31:41" x14ac:dyDescent="0.55000000000000004">
      <c r="AE17849" s="248" t="s">
        <v>20096</v>
      </c>
      <c r="AF17849" s="249">
        <v>7715.99</v>
      </c>
      <c r="AH17849" s="228" t="s">
        <v>48449</v>
      </c>
      <c r="AI17849" s="229">
        <v>4063.86</v>
      </c>
      <c r="AK17849" s="207" t="s">
        <v>31404</v>
      </c>
      <c r="AL17849" s="208">
        <v>9460.7999999999993</v>
      </c>
      <c r="AM17849" s="93"/>
      <c r="AN17849" s="93"/>
      <c r="AO17849" s="93"/>
    </row>
    <row r="17850" spans="31:41" x14ac:dyDescent="0.55000000000000004">
      <c r="AE17850" s="248" t="s">
        <v>33514</v>
      </c>
      <c r="AF17850" s="249">
        <v>6155.7</v>
      </c>
      <c r="AH17850" s="228" t="s">
        <v>18916</v>
      </c>
      <c r="AI17850" s="229">
        <v>295185.09000000003</v>
      </c>
      <c r="AK17850" s="207" t="s">
        <v>31405</v>
      </c>
      <c r="AL17850" s="208">
        <v>8430.75</v>
      </c>
      <c r="AM17850" s="93"/>
      <c r="AN17850" s="93"/>
      <c r="AO17850" s="93"/>
    </row>
    <row r="17851" spans="31:41" x14ac:dyDescent="0.55000000000000004">
      <c r="AE17851" s="248" t="s">
        <v>33515</v>
      </c>
      <c r="AF17851" s="249">
        <v>53097.760000000002</v>
      </c>
      <c r="AH17851" s="228" t="s">
        <v>18917</v>
      </c>
      <c r="AI17851" s="229">
        <v>689671.17</v>
      </c>
      <c r="AK17851" s="207" t="s">
        <v>31406</v>
      </c>
      <c r="AL17851" s="208">
        <v>4502</v>
      </c>
      <c r="AM17851" s="93"/>
      <c r="AN17851" s="93"/>
      <c r="AO17851" s="93"/>
    </row>
    <row r="17852" spans="31:41" x14ac:dyDescent="0.55000000000000004">
      <c r="AE17852" s="248" t="s">
        <v>59980</v>
      </c>
      <c r="AF17852" s="249">
        <v>136.80000000000001</v>
      </c>
      <c r="AH17852" s="228" t="s">
        <v>40754</v>
      </c>
      <c r="AI17852" s="229">
        <v>12929.93</v>
      </c>
      <c r="AK17852" s="207" t="s">
        <v>31407</v>
      </c>
      <c r="AL17852" s="208">
        <v>577</v>
      </c>
      <c r="AM17852" s="93"/>
      <c r="AN17852" s="93"/>
      <c r="AO17852" s="93"/>
    </row>
    <row r="17853" spans="31:41" x14ac:dyDescent="0.55000000000000004">
      <c r="AE17853" s="248" t="s">
        <v>20097</v>
      </c>
      <c r="AF17853" s="249">
        <v>7657.29</v>
      </c>
      <c r="AH17853" s="228" t="s">
        <v>18918</v>
      </c>
      <c r="AI17853" s="229">
        <v>425728.11</v>
      </c>
      <c r="AK17853" s="207" t="s">
        <v>31408</v>
      </c>
      <c r="AL17853" s="208">
        <v>953.84</v>
      </c>
      <c r="AM17853" s="93"/>
      <c r="AN17853" s="93"/>
      <c r="AO17853" s="93"/>
    </row>
    <row r="17854" spans="31:41" x14ac:dyDescent="0.55000000000000004">
      <c r="AE17854" s="248" t="s">
        <v>20099</v>
      </c>
      <c r="AF17854" s="249">
        <v>36236.58</v>
      </c>
      <c r="AH17854" s="228" t="s">
        <v>18919</v>
      </c>
      <c r="AI17854" s="229">
        <v>52034.04</v>
      </c>
      <c r="AK17854" s="207" t="s">
        <v>31409</v>
      </c>
      <c r="AL17854" s="208">
        <v>4000</v>
      </c>
      <c r="AM17854" s="93"/>
      <c r="AN17854" s="93"/>
      <c r="AO17854" s="93"/>
    </row>
    <row r="17855" spans="31:41" x14ac:dyDescent="0.55000000000000004">
      <c r="AE17855" s="248" t="s">
        <v>20101</v>
      </c>
      <c r="AF17855" s="249">
        <v>12845.36</v>
      </c>
      <c r="AH17855" s="228" t="s">
        <v>34922</v>
      </c>
      <c r="AI17855" s="229">
        <v>170628.54</v>
      </c>
      <c r="AK17855" s="207" t="s">
        <v>31410</v>
      </c>
      <c r="AL17855" s="208">
        <v>4000</v>
      </c>
      <c r="AM17855" s="93"/>
      <c r="AN17855" s="93"/>
      <c r="AO17855" s="93"/>
    </row>
    <row r="17856" spans="31:41" x14ac:dyDescent="0.55000000000000004">
      <c r="AE17856" s="248" t="s">
        <v>20103</v>
      </c>
      <c r="AF17856" s="249">
        <v>57544.74</v>
      </c>
      <c r="AH17856" s="228" t="s">
        <v>18920</v>
      </c>
      <c r="AI17856" s="229">
        <v>2453.16</v>
      </c>
      <c r="AK17856" s="207" t="s">
        <v>31411</v>
      </c>
      <c r="AL17856" s="208">
        <v>1285</v>
      </c>
      <c r="AM17856" s="93"/>
      <c r="AN17856" s="93"/>
      <c r="AO17856" s="93"/>
    </row>
    <row r="17857" spans="31:41" x14ac:dyDescent="0.55000000000000004">
      <c r="AE17857" s="248" t="s">
        <v>36278</v>
      </c>
      <c r="AF17857" s="249">
        <v>15423.4</v>
      </c>
      <c r="AH17857" s="228" t="s">
        <v>18922</v>
      </c>
      <c r="AI17857" s="229">
        <v>270894.69</v>
      </c>
      <c r="AK17857" s="207" t="s">
        <v>31412</v>
      </c>
      <c r="AL17857" s="208">
        <v>3127.81</v>
      </c>
      <c r="AM17857" s="93"/>
      <c r="AN17857" s="93"/>
      <c r="AO17857" s="93"/>
    </row>
    <row r="17858" spans="31:41" x14ac:dyDescent="0.55000000000000004">
      <c r="AE17858" s="248" t="s">
        <v>56795</v>
      </c>
      <c r="AF17858" s="249">
        <v>6608</v>
      </c>
      <c r="AH17858" s="228" t="s">
        <v>18923</v>
      </c>
      <c r="AI17858" s="229">
        <v>474690.49</v>
      </c>
      <c r="AK17858" s="207" t="s">
        <v>31413</v>
      </c>
      <c r="AL17858" s="208">
        <v>187.83</v>
      </c>
      <c r="AM17858" s="93"/>
      <c r="AN17858" s="93"/>
      <c r="AO17858" s="93"/>
    </row>
    <row r="17859" spans="31:41" x14ac:dyDescent="0.55000000000000004">
      <c r="AE17859" s="248" t="s">
        <v>20121</v>
      </c>
      <c r="AF17859" s="249">
        <v>110208.87</v>
      </c>
      <c r="AH17859" s="228" t="s">
        <v>40755</v>
      </c>
      <c r="AI17859" s="229">
        <v>250067.04</v>
      </c>
      <c r="AK17859" s="207" t="s">
        <v>31414</v>
      </c>
      <c r="AL17859" s="208">
        <v>5625.02</v>
      </c>
      <c r="AM17859" s="93"/>
      <c r="AN17859" s="93"/>
      <c r="AO17859" s="93"/>
    </row>
    <row r="17860" spans="31:41" x14ac:dyDescent="0.55000000000000004">
      <c r="AE17860" s="248" t="s">
        <v>20122</v>
      </c>
      <c r="AF17860" s="249">
        <v>43279.38</v>
      </c>
      <c r="AH17860" s="228" t="s">
        <v>18924</v>
      </c>
      <c r="AI17860" s="229">
        <v>851569.96</v>
      </c>
      <c r="AK17860" s="207" t="s">
        <v>31415</v>
      </c>
      <c r="AL17860" s="208">
        <v>8912.5</v>
      </c>
      <c r="AM17860" s="93"/>
      <c r="AN17860" s="93"/>
      <c r="AO17860" s="93"/>
    </row>
    <row r="17861" spans="31:41" x14ac:dyDescent="0.55000000000000004">
      <c r="AE17861" s="248" t="s">
        <v>46036</v>
      </c>
      <c r="AF17861" s="249">
        <v>31942.13</v>
      </c>
      <c r="AH17861" s="228" t="s">
        <v>34923</v>
      </c>
      <c r="AI17861" s="229">
        <v>35884.449999999997</v>
      </c>
      <c r="AK17861" s="207" t="s">
        <v>31416</v>
      </c>
      <c r="AL17861" s="208">
        <v>9460.7999999999993</v>
      </c>
      <c r="AM17861" s="93"/>
      <c r="AN17861" s="93"/>
      <c r="AO17861" s="93"/>
    </row>
    <row r="17862" spans="31:41" x14ac:dyDescent="0.55000000000000004">
      <c r="AE17862" s="248" t="s">
        <v>56796</v>
      </c>
      <c r="AF17862" s="249">
        <v>6002.7</v>
      </c>
      <c r="AH17862" s="228" t="s">
        <v>36208</v>
      </c>
      <c r="AI17862" s="229">
        <v>612347.5</v>
      </c>
      <c r="AK17862" s="207" t="s">
        <v>31417</v>
      </c>
      <c r="AL17862" s="208">
        <v>8430.75</v>
      </c>
      <c r="AM17862" s="93"/>
      <c r="AN17862" s="93"/>
      <c r="AO17862" s="93"/>
    </row>
    <row r="17863" spans="31:41" x14ac:dyDescent="0.55000000000000004">
      <c r="AE17863" s="248" t="s">
        <v>56797</v>
      </c>
      <c r="AF17863" s="249">
        <v>16930.310000000001</v>
      </c>
      <c r="AH17863" s="228" t="s">
        <v>18975</v>
      </c>
      <c r="AI17863" s="229">
        <v>1635830.34</v>
      </c>
      <c r="AK17863" s="207" t="s">
        <v>31418</v>
      </c>
      <c r="AL17863" s="208">
        <v>4502</v>
      </c>
      <c r="AM17863" s="93"/>
      <c r="AN17863" s="93"/>
      <c r="AO17863" s="93"/>
    </row>
    <row r="17864" spans="31:41" x14ac:dyDescent="0.55000000000000004">
      <c r="AE17864" s="248" t="s">
        <v>56798</v>
      </c>
      <c r="AF17864" s="249">
        <v>4401.5200000000004</v>
      </c>
      <c r="AH17864" s="228" t="s">
        <v>18976</v>
      </c>
      <c r="AI17864" s="229">
        <v>115669.6</v>
      </c>
      <c r="AK17864" s="207" t="s">
        <v>31419</v>
      </c>
      <c r="AL17864" s="208">
        <v>577</v>
      </c>
      <c r="AM17864" s="93"/>
      <c r="AN17864" s="93"/>
      <c r="AO17864" s="93"/>
    </row>
    <row r="17865" spans="31:41" x14ac:dyDescent="0.55000000000000004">
      <c r="AE17865" s="248" t="s">
        <v>33527</v>
      </c>
      <c r="AF17865" s="249">
        <v>1474.72</v>
      </c>
      <c r="AH17865" s="228" t="s">
        <v>18977</v>
      </c>
      <c r="AI17865" s="229">
        <v>3637922.62</v>
      </c>
      <c r="AK17865" s="207" t="s">
        <v>31420</v>
      </c>
      <c r="AL17865" s="208">
        <v>953.84</v>
      </c>
      <c r="AM17865" s="93"/>
      <c r="AN17865" s="93"/>
      <c r="AO17865" s="93"/>
    </row>
    <row r="17866" spans="31:41" x14ac:dyDescent="0.55000000000000004">
      <c r="AE17866" s="248" t="s">
        <v>43221</v>
      </c>
      <c r="AF17866" s="249">
        <v>5925</v>
      </c>
      <c r="AH17866" s="228" t="s">
        <v>34928</v>
      </c>
      <c r="AI17866" s="229">
        <v>264186.43</v>
      </c>
      <c r="AK17866" s="207" t="s">
        <v>31421</v>
      </c>
      <c r="AL17866" s="208">
        <v>4000</v>
      </c>
      <c r="AM17866" s="93"/>
      <c r="AN17866" s="93"/>
      <c r="AO17866" s="93"/>
    </row>
    <row r="17867" spans="31:41" x14ac:dyDescent="0.55000000000000004">
      <c r="AE17867" s="248" t="s">
        <v>65131</v>
      </c>
      <c r="AF17867" s="249">
        <v>1500</v>
      </c>
      <c r="AH17867" s="228" t="s">
        <v>46013</v>
      </c>
      <c r="AI17867" s="229">
        <v>45944.94</v>
      </c>
      <c r="AK17867" s="207" t="s">
        <v>31422</v>
      </c>
      <c r="AL17867" s="208">
        <v>4000</v>
      </c>
      <c r="AM17867" s="93"/>
      <c r="AN17867" s="93"/>
      <c r="AO17867" s="93"/>
    </row>
    <row r="17868" spans="31:41" x14ac:dyDescent="0.55000000000000004">
      <c r="AE17868" s="248" t="s">
        <v>20123</v>
      </c>
      <c r="AF17868" s="249">
        <v>16683.419999999998</v>
      </c>
      <c r="AH17868" s="228" t="s">
        <v>33413</v>
      </c>
      <c r="AI17868" s="229">
        <v>935299.88</v>
      </c>
      <c r="AK17868" s="207" t="s">
        <v>31423</v>
      </c>
      <c r="AL17868" s="208">
        <v>1285</v>
      </c>
      <c r="AM17868" s="93"/>
      <c r="AN17868" s="93"/>
      <c r="AO17868" s="93"/>
    </row>
    <row r="17869" spans="31:41" x14ac:dyDescent="0.55000000000000004">
      <c r="AE17869" s="248" t="s">
        <v>20124</v>
      </c>
      <c r="AF17869" s="249">
        <v>4757.42</v>
      </c>
      <c r="AH17869" s="228" t="s">
        <v>33414</v>
      </c>
      <c r="AI17869" s="229">
        <v>249756</v>
      </c>
      <c r="AK17869" s="207" t="s">
        <v>31424</v>
      </c>
      <c r="AL17869" s="208">
        <v>3127.81</v>
      </c>
      <c r="AM17869" s="93"/>
      <c r="AN17869" s="93"/>
      <c r="AO17869" s="93"/>
    </row>
    <row r="17870" spans="31:41" x14ac:dyDescent="0.55000000000000004">
      <c r="AE17870" s="248" t="s">
        <v>20125</v>
      </c>
      <c r="AF17870" s="249">
        <v>25268.89</v>
      </c>
      <c r="AH17870" s="228" t="s">
        <v>39088</v>
      </c>
      <c r="AI17870" s="229">
        <v>51750.43</v>
      </c>
      <c r="AK17870" s="207" t="s">
        <v>31425</v>
      </c>
      <c r="AL17870" s="208">
        <v>187.83</v>
      </c>
      <c r="AM17870" s="93"/>
      <c r="AN17870" s="93"/>
      <c r="AO17870" s="93"/>
    </row>
    <row r="17871" spans="31:41" x14ac:dyDescent="0.55000000000000004">
      <c r="AE17871" s="248" t="s">
        <v>33528</v>
      </c>
      <c r="AF17871" s="249">
        <v>303.27999999999997</v>
      </c>
      <c r="AH17871" s="228" t="s">
        <v>18978</v>
      </c>
      <c r="AI17871" s="229">
        <v>773905.08</v>
      </c>
      <c r="AK17871" s="207" t="s">
        <v>31426</v>
      </c>
      <c r="AL17871" s="208">
        <v>5625.02</v>
      </c>
      <c r="AM17871" s="93"/>
      <c r="AN17871" s="93"/>
      <c r="AO17871" s="93"/>
    </row>
    <row r="17872" spans="31:41" x14ac:dyDescent="0.55000000000000004">
      <c r="AE17872" s="248" t="s">
        <v>20126</v>
      </c>
      <c r="AF17872" s="249">
        <v>37617.64</v>
      </c>
      <c r="AH17872" s="228" t="s">
        <v>39089</v>
      </c>
      <c r="AI17872" s="229">
        <v>145020.51</v>
      </c>
      <c r="AK17872" s="207" t="s">
        <v>31427</v>
      </c>
      <c r="AL17872" s="208">
        <v>19001.25</v>
      </c>
      <c r="AM17872" s="93"/>
      <c r="AN17872" s="93"/>
      <c r="AO17872" s="93"/>
    </row>
    <row r="17873" spans="31:41" x14ac:dyDescent="0.55000000000000004">
      <c r="AE17873" s="248" t="s">
        <v>20128</v>
      </c>
      <c r="AF17873" s="249">
        <v>11963.09</v>
      </c>
      <c r="AH17873" s="228" t="s">
        <v>18979</v>
      </c>
      <c r="AI17873" s="229">
        <v>703576.85</v>
      </c>
      <c r="AK17873" s="207" t="s">
        <v>31428</v>
      </c>
      <c r="AL17873" s="208">
        <v>5694.5</v>
      </c>
      <c r="AM17873" s="93"/>
      <c r="AN17873" s="93"/>
      <c r="AO17873" s="93"/>
    </row>
    <row r="17874" spans="31:41" x14ac:dyDescent="0.55000000000000004">
      <c r="AE17874" s="248" t="s">
        <v>20129</v>
      </c>
      <c r="AF17874" s="249">
        <v>50278.5</v>
      </c>
      <c r="AH17874" s="228" t="s">
        <v>18980</v>
      </c>
      <c r="AI17874" s="229">
        <v>36228.6</v>
      </c>
      <c r="AK17874" s="207" t="s">
        <v>31429</v>
      </c>
      <c r="AL17874" s="208">
        <v>5180</v>
      </c>
      <c r="AM17874" s="93"/>
      <c r="AN17874" s="93"/>
      <c r="AO17874" s="93"/>
    </row>
    <row r="17875" spans="31:41" x14ac:dyDescent="0.55000000000000004">
      <c r="AE17875" s="248" t="s">
        <v>46038</v>
      </c>
      <c r="AF17875" s="249">
        <v>165595.24</v>
      </c>
      <c r="AH17875" s="228" t="s">
        <v>46014</v>
      </c>
      <c r="AI17875" s="229">
        <v>59708.32</v>
      </c>
      <c r="AK17875" s="207" t="s">
        <v>31430</v>
      </c>
      <c r="AL17875" s="208">
        <v>2023.2</v>
      </c>
      <c r="AM17875" s="93"/>
      <c r="AN17875" s="93"/>
      <c r="AO17875" s="93"/>
    </row>
    <row r="17876" spans="31:41" x14ac:dyDescent="0.55000000000000004">
      <c r="AE17876" s="248" t="s">
        <v>20143</v>
      </c>
      <c r="AF17876" s="249">
        <v>135779.81</v>
      </c>
      <c r="AH17876" s="228" t="s">
        <v>50628</v>
      </c>
      <c r="AI17876" s="229">
        <v>21096.18</v>
      </c>
      <c r="AK17876" s="207" t="s">
        <v>31431</v>
      </c>
      <c r="AL17876" s="208">
        <v>550.35</v>
      </c>
      <c r="AM17876" s="93"/>
      <c r="AN17876" s="93"/>
      <c r="AO17876" s="93"/>
    </row>
    <row r="17877" spans="31:41" x14ac:dyDescent="0.55000000000000004">
      <c r="AE17877" s="248" t="s">
        <v>54337</v>
      </c>
      <c r="AF17877" s="249">
        <v>2220</v>
      </c>
      <c r="AH17877" s="228" t="s">
        <v>50629</v>
      </c>
      <c r="AI17877" s="229">
        <v>1450</v>
      </c>
      <c r="AK17877" s="207" t="s">
        <v>31432</v>
      </c>
      <c r="AL17877" s="208">
        <v>2505.4699999999998</v>
      </c>
      <c r="AM17877" s="93"/>
      <c r="AN17877" s="93"/>
      <c r="AO17877" s="93"/>
    </row>
    <row r="17878" spans="31:41" x14ac:dyDescent="0.55000000000000004">
      <c r="AE17878" s="248" t="s">
        <v>48459</v>
      </c>
      <c r="AF17878" s="249">
        <v>13144.92</v>
      </c>
      <c r="AH17878" s="228" t="s">
        <v>50630</v>
      </c>
      <c r="AI17878" s="229">
        <v>2176.73</v>
      </c>
      <c r="AK17878" s="207" t="s">
        <v>31433</v>
      </c>
      <c r="AL17878" s="208">
        <v>3487.5</v>
      </c>
      <c r="AM17878" s="93"/>
      <c r="AN17878" s="93"/>
      <c r="AO17878" s="93"/>
    </row>
    <row r="17879" spans="31:41" x14ac:dyDescent="0.55000000000000004">
      <c r="AE17879" s="248" t="s">
        <v>20144</v>
      </c>
      <c r="AF17879" s="249">
        <v>8879.01</v>
      </c>
      <c r="AH17879" s="228" t="s">
        <v>13424</v>
      </c>
      <c r="AI17879" s="229">
        <v>87390.7</v>
      </c>
      <c r="AK17879" s="207" t="s">
        <v>31434</v>
      </c>
      <c r="AL17879" s="208">
        <v>25035</v>
      </c>
      <c r="AM17879" s="93"/>
      <c r="AN17879" s="93"/>
      <c r="AO17879" s="93"/>
    </row>
    <row r="17880" spans="31:41" x14ac:dyDescent="0.55000000000000004">
      <c r="AE17880" s="248" t="s">
        <v>40776</v>
      </c>
      <c r="AF17880" s="249">
        <v>367.17</v>
      </c>
      <c r="AH17880" s="228" t="s">
        <v>48450</v>
      </c>
      <c r="AI17880" s="229">
        <v>1074130.51</v>
      </c>
      <c r="AK17880" s="207" t="s">
        <v>31435</v>
      </c>
      <c r="AL17880" s="208">
        <v>20158.169999999998</v>
      </c>
      <c r="AM17880" s="93"/>
      <c r="AN17880" s="93"/>
      <c r="AO17880" s="93"/>
    </row>
    <row r="17881" spans="31:41" x14ac:dyDescent="0.55000000000000004">
      <c r="AE17881" s="248" t="s">
        <v>40777</v>
      </c>
      <c r="AF17881" s="249">
        <v>8198.02</v>
      </c>
      <c r="AH17881" s="228" t="s">
        <v>34929</v>
      </c>
      <c r="AI17881" s="229">
        <v>26494457.899999999</v>
      </c>
      <c r="AK17881" s="207" t="s">
        <v>31436</v>
      </c>
      <c r="AL17881" s="208">
        <v>3468.64</v>
      </c>
      <c r="AM17881" s="93"/>
      <c r="AN17881" s="93"/>
      <c r="AO17881" s="93"/>
    </row>
    <row r="17882" spans="31:41" x14ac:dyDescent="0.55000000000000004">
      <c r="AE17882" s="248" t="s">
        <v>20145</v>
      </c>
      <c r="AF17882" s="249">
        <v>293389.13</v>
      </c>
      <c r="AH17882" s="228" t="s">
        <v>33415</v>
      </c>
      <c r="AI17882" s="229">
        <v>518939.1</v>
      </c>
      <c r="AK17882" s="207" t="s">
        <v>31437</v>
      </c>
      <c r="AL17882" s="208">
        <v>4933.03</v>
      </c>
      <c r="AM17882" s="93"/>
      <c r="AN17882" s="93"/>
      <c r="AO17882" s="93"/>
    </row>
    <row r="17883" spans="31:41" x14ac:dyDescent="0.55000000000000004">
      <c r="AE17883" s="248" t="s">
        <v>40778</v>
      </c>
      <c r="AF17883" s="249">
        <v>39867.11</v>
      </c>
      <c r="AH17883" s="228" t="s">
        <v>47478</v>
      </c>
      <c r="AI17883" s="229">
        <v>1400.16</v>
      </c>
      <c r="AK17883" s="207" t="s">
        <v>31438</v>
      </c>
      <c r="AL17883" s="208">
        <v>19001.25</v>
      </c>
      <c r="AM17883" s="93"/>
      <c r="AN17883" s="93"/>
      <c r="AO17883" s="93"/>
    </row>
    <row r="17884" spans="31:41" x14ac:dyDescent="0.55000000000000004">
      <c r="AE17884" s="248" t="s">
        <v>20146</v>
      </c>
      <c r="AF17884" s="249">
        <v>59788.39</v>
      </c>
      <c r="AH17884" s="228" t="s">
        <v>33416</v>
      </c>
      <c r="AI17884" s="229">
        <v>21267.29</v>
      </c>
      <c r="AK17884" s="207" t="s">
        <v>31439</v>
      </c>
      <c r="AL17884" s="208">
        <v>5694.5</v>
      </c>
      <c r="AM17884" s="93"/>
      <c r="AN17884" s="93"/>
      <c r="AO17884" s="93"/>
    </row>
    <row r="17885" spans="31:41" x14ac:dyDescent="0.55000000000000004">
      <c r="AE17885" s="248" t="s">
        <v>20164</v>
      </c>
      <c r="AF17885" s="249">
        <v>32899.97</v>
      </c>
      <c r="AH17885" s="228" t="s">
        <v>47479</v>
      </c>
      <c r="AI17885" s="229">
        <v>1368.67</v>
      </c>
      <c r="AK17885" s="207" t="s">
        <v>31440</v>
      </c>
      <c r="AL17885" s="208">
        <v>5180</v>
      </c>
      <c r="AM17885" s="93"/>
      <c r="AN17885" s="93"/>
      <c r="AO17885" s="93"/>
    </row>
    <row r="17886" spans="31:41" x14ac:dyDescent="0.55000000000000004">
      <c r="AE17886" s="248" t="s">
        <v>46040</v>
      </c>
      <c r="AF17886" s="249">
        <v>38126.160000000003</v>
      </c>
      <c r="AH17886" s="228" t="s">
        <v>47480</v>
      </c>
      <c r="AI17886" s="229">
        <v>11063.85</v>
      </c>
      <c r="AK17886" s="207" t="s">
        <v>31441</v>
      </c>
      <c r="AL17886" s="208">
        <v>2023.2</v>
      </c>
      <c r="AM17886" s="93"/>
      <c r="AN17886" s="93"/>
      <c r="AO17886" s="93"/>
    </row>
    <row r="17887" spans="31:41" x14ac:dyDescent="0.55000000000000004">
      <c r="AE17887" s="248" t="s">
        <v>59321</v>
      </c>
      <c r="AF17887" s="249">
        <v>52500.03</v>
      </c>
      <c r="AH17887" s="228" t="s">
        <v>18981</v>
      </c>
      <c r="AI17887" s="229">
        <v>157972.32</v>
      </c>
      <c r="AK17887" s="207" t="s">
        <v>31442</v>
      </c>
      <c r="AL17887" s="208">
        <v>550.35</v>
      </c>
      <c r="AM17887" s="93"/>
      <c r="AN17887" s="93"/>
      <c r="AO17887" s="93"/>
    </row>
    <row r="17888" spans="31:41" x14ac:dyDescent="0.55000000000000004">
      <c r="AE17888" s="248" t="s">
        <v>65132</v>
      </c>
      <c r="AF17888" s="249">
        <v>4400</v>
      </c>
      <c r="AH17888" s="228" t="s">
        <v>18982</v>
      </c>
      <c r="AI17888" s="229">
        <v>264954.56</v>
      </c>
      <c r="AK17888" s="207" t="s">
        <v>31443</v>
      </c>
      <c r="AL17888" s="208">
        <v>2505.4699999999998</v>
      </c>
      <c r="AM17888" s="93"/>
      <c r="AN17888" s="93"/>
      <c r="AO17888" s="93"/>
    </row>
    <row r="17889" spans="31:41" x14ac:dyDescent="0.55000000000000004">
      <c r="AE17889" s="248" t="s">
        <v>20166</v>
      </c>
      <c r="AF17889" s="249">
        <v>15637.58</v>
      </c>
      <c r="AH17889" s="228" t="s">
        <v>39090</v>
      </c>
      <c r="AI17889" s="229">
        <v>20354.400000000001</v>
      </c>
      <c r="AK17889" s="207" t="s">
        <v>31444</v>
      </c>
      <c r="AL17889" s="208">
        <v>3487.5</v>
      </c>
      <c r="AM17889" s="93"/>
      <c r="AN17889" s="93"/>
      <c r="AO17889" s="93"/>
    </row>
    <row r="17890" spans="31:41" x14ac:dyDescent="0.55000000000000004">
      <c r="AE17890" s="248" t="s">
        <v>20225</v>
      </c>
      <c r="AF17890" s="249">
        <v>174282.89</v>
      </c>
      <c r="AH17890" s="228" t="s">
        <v>13427</v>
      </c>
      <c r="AI17890" s="229">
        <v>2806015.65</v>
      </c>
      <c r="AK17890" s="207" t="s">
        <v>31445</v>
      </c>
      <c r="AL17890" s="208">
        <v>25035</v>
      </c>
      <c r="AM17890" s="93"/>
      <c r="AN17890" s="93"/>
      <c r="AO17890" s="93"/>
    </row>
    <row r="17891" spans="31:41" x14ac:dyDescent="0.55000000000000004">
      <c r="AE17891" s="248" t="s">
        <v>33552</v>
      </c>
      <c r="AF17891" s="249">
        <v>56832.29</v>
      </c>
      <c r="AH17891" s="228" t="s">
        <v>13428</v>
      </c>
      <c r="AI17891" s="229">
        <v>1420758.44</v>
      </c>
      <c r="AK17891" s="207" t="s">
        <v>31446</v>
      </c>
      <c r="AL17891" s="208">
        <v>20158.169999999998</v>
      </c>
      <c r="AM17891" s="93"/>
      <c r="AN17891" s="93"/>
      <c r="AO17891" s="93"/>
    </row>
    <row r="17892" spans="31:41" x14ac:dyDescent="0.55000000000000004">
      <c r="AE17892" s="248" t="s">
        <v>20226</v>
      </c>
      <c r="AF17892" s="249">
        <v>86290.1</v>
      </c>
      <c r="AH17892" s="228" t="s">
        <v>13429</v>
      </c>
      <c r="AI17892" s="229">
        <v>524902.84</v>
      </c>
      <c r="AK17892" s="207" t="s">
        <v>31447</v>
      </c>
      <c r="AL17892" s="208">
        <v>3468.64</v>
      </c>
      <c r="AM17892" s="93"/>
      <c r="AN17892" s="93"/>
      <c r="AO17892" s="93"/>
    </row>
    <row r="17893" spans="31:41" x14ac:dyDescent="0.55000000000000004">
      <c r="AE17893" s="248" t="s">
        <v>46041</v>
      </c>
      <c r="AF17893" s="249">
        <v>32084.2</v>
      </c>
      <c r="AH17893" s="228" t="s">
        <v>18983</v>
      </c>
      <c r="AI17893" s="229">
        <v>1495575.45</v>
      </c>
      <c r="AK17893" s="207" t="s">
        <v>31448</v>
      </c>
      <c r="AL17893" s="208">
        <v>4933.03</v>
      </c>
      <c r="AM17893" s="93"/>
      <c r="AN17893" s="93"/>
      <c r="AO17893" s="93"/>
    </row>
    <row r="17894" spans="31:41" x14ac:dyDescent="0.55000000000000004">
      <c r="AE17894" s="248" t="s">
        <v>33553</v>
      </c>
      <c r="AF17894" s="249">
        <v>41846.86</v>
      </c>
      <c r="AH17894" s="228" t="s">
        <v>18984</v>
      </c>
      <c r="AI17894" s="229">
        <v>1271.6099999999999</v>
      </c>
      <c r="AK17894" s="207" t="s">
        <v>31449</v>
      </c>
      <c r="AL17894" s="208">
        <v>24817.759999999998</v>
      </c>
      <c r="AM17894" s="93"/>
      <c r="AN17894" s="93"/>
      <c r="AO17894" s="93"/>
    </row>
    <row r="17895" spans="31:41" x14ac:dyDescent="0.55000000000000004">
      <c r="AE17895" s="248" t="s">
        <v>20227</v>
      </c>
      <c r="AF17895" s="249">
        <v>18872.48</v>
      </c>
      <c r="AH17895" s="228" t="s">
        <v>39091</v>
      </c>
      <c r="AI17895" s="229">
        <v>92988.72</v>
      </c>
      <c r="AK17895" s="207" t="s">
        <v>31450</v>
      </c>
      <c r="AL17895" s="208">
        <v>41327.980000000003</v>
      </c>
      <c r="AM17895" s="93"/>
      <c r="AN17895" s="93"/>
      <c r="AO17895" s="93"/>
    </row>
    <row r="17896" spans="31:41" x14ac:dyDescent="0.55000000000000004">
      <c r="AE17896" s="248" t="s">
        <v>33554</v>
      </c>
      <c r="AF17896" s="249">
        <v>371.25</v>
      </c>
      <c r="AH17896" s="228" t="s">
        <v>54305</v>
      </c>
      <c r="AI17896" s="229">
        <v>9600</v>
      </c>
      <c r="AK17896" s="207" t="s">
        <v>31451</v>
      </c>
      <c r="AL17896" s="208">
        <v>5060.16</v>
      </c>
      <c r="AM17896" s="93"/>
      <c r="AN17896" s="93"/>
      <c r="AO17896" s="93"/>
    </row>
    <row r="17897" spans="31:41" x14ac:dyDescent="0.55000000000000004">
      <c r="AE17897" s="248" t="s">
        <v>20228</v>
      </c>
      <c r="AF17897" s="249">
        <v>3500</v>
      </c>
      <c r="AH17897" s="228" t="s">
        <v>43196</v>
      </c>
      <c r="AI17897" s="229">
        <v>3909.09</v>
      </c>
      <c r="AK17897" s="207" t="s">
        <v>31452</v>
      </c>
      <c r="AL17897" s="208">
        <v>4712.12</v>
      </c>
      <c r="AM17897" s="93"/>
      <c r="AN17897" s="93"/>
      <c r="AO17897" s="93"/>
    </row>
    <row r="17898" spans="31:41" x14ac:dyDescent="0.55000000000000004">
      <c r="AE17898" s="248" t="s">
        <v>33555</v>
      </c>
      <c r="AF17898" s="249">
        <v>2080.38</v>
      </c>
      <c r="AH17898" s="228" t="s">
        <v>18985</v>
      </c>
      <c r="AI17898" s="229">
        <v>650876.79</v>
      </c>
      <c r="AK17898" s="207" t="s">
        <v>31453</v>
      </c>
      <c r="AL17898" s="208">
        <v>846.67</v>
      </c>
      <c r="AM17898" s="93"/>
      <c r="AN17898" s="93"/>
      <c r="AO17898" s="93"/>
    </row>
    <row r="17899" spans="31:41" x14ac:dyDescent="0.55000000000000004">
      <c r="AE17899" s="248" t="s">
        <v>33556</v>
      </c>
      <c r="AF17899" s="249">
        <v>18050</v>
      </c>
      <c r="AH17899" s="228" t="s">
        <v>46015</v>
      </c>
      <c r="AI17899" s="229">
        <v>147269.29</v>
      </c>
      <c r="AK17899" s="207" t="s">
        <v>31454</v>
      </c>
      <c r="AL17899" s="208">
        <v>80.430000000000007</v>
      </c>
      <c r="AM17899" s="93"/>
      <c r="AN17899" s="93"/>
      <c r="AO17899" s="93"/>
    </row>
    <row r="17900" spans="31:41" x14ac:dyDescent="0.55000000000000004">
      <c r="AE17900" s="248" t="s">
        <v>13501</v>
      </c>
      <c r="AF17900" s="249">
        <v>15853.29</v>
      </c>
      <c r="AH17900" s="228" t="s">
        <v>48451</v>
      </c>
      <c r="AI17900" s="229">
        <v>271.95</v>
      </c>
      <c r="AK17900" s="207" t="s">
        <v>31455</v>
      </c>
      <c r="AL17900" s="208">
        <v>441.34</v>
      </c>
      <c r="AM17900" s="93"/>
      <c r="AN17900" s="93"/>
      <c r="AO17900" s="93"/>
    </row>
    <row r="17901" spans="31:41" x14ac:dyDescent="0.55000000000000004">
      <c r="AE17901" s="248" t="s">
        <v>33557</v>
      </c>
      <c r="AF17901" s="249">
        <v>750</v>
      </c>
      <c r="AH17901" s="228" t="s">
        <v>18986</v>
      </c>
      <c r="AI17901" s="229">
        <v>959799.52</v>
      </c>
      <c r="AK17901" s="207" t="s">
        <v>31456</v>
      </c>
      <c r="AL17901" s="208">
        <v>205.89</v>
      </c>
      <c r="AM17901" s="93"/>
      <c r="AN17901" s="93"/>
      <c r="AO17901" s="93"/>
    </row>
    <row r="17902" spans="31:41" x14ac:dyDescent="0.55000000000000004">
      <c r="AE17902" s="248" t="s">
        <v>20230</v>
      </c>
      <c r="AF17902" s="249">
        <v>41394.379999999997</v>
      </c>
      <c r="AH17902" s="228" t="s">
        <v>18987</v>
      </c>
      <c r="AI17902" s="229">
        <v>1553967.02</v>
      </c>
      <c r="AK17902" s="207" t="s">
        <v>31457</v>
      </c>
      <c r="AL17902" s="208">
        <v>1655.53</v>
      </c>
      <c r="AM17902" s="93"/>
      <c r="AN17902" s="93"/>
      <c r="AO17902" s="93"/>
    </row>
    <row r="17903" spans="31:41" x14ac:dyDescent="0.55000000000000004">
      <c r="AE17903" s="248" t="s">
        <v>35015</v>
      </c>
      <c r="AF17903" s="249">
        <v>1200</v>
      </c>
      <c r="AH17903" s="228" t="s">
        <v>18988</v>
      </c>
      <c r="AI17903" s="229">
        <v>569963.24</v>
      </c>
      <c r="AK17903" s="207" t="s">
        <v>31458</v>
      </c>
      <c r="AL17903" s="208">
        <v>878</v>
      </c>
      <c r="AM17903" s="93"/>
      <c r="AN17903" s="93"/>
      <c r="AO17903" s="93"/>
    </row>
    <row r="17904" spans="31:41" x14ac:dyDescent="0.55000000000000004">
      <c r="AE17904" s="248" t="s">
        <v>62883</v>
      </c>
      <c r="AF17904" s="249">
        <v>489.32</v>
      </c>
      <c r="AH17904" s="228" t="s">
        <v>18989</v>
      </c>
      <c r="AI17904" s="229">
        <v>1830715.13</v>
      </c>
      <c r="AK17904" s="207" t="s">
        <v>31459</v>
      </c>
      <c r="AL17904" s="208">
        <v>24817.759999999998</v>
      </c>
      <c r="AM17904" s="93"/>
      <c r="AN17904" s="93"/>
      <c r="AO17904" s="93"/>
    </row>
    <row r="17905" spans="31:41" x14ac:dyDescent="0.55000000000000004">
      <c r="AE17905" s="248" t="s">
        <v>20231</v>
      </c>
      <c r="AF17905" s="249">
        <v>35200</v>
      </c>
      <c r="AH17905" s="228" t="s">
        <v>49344</v>
      </c>
      <c r="AI17905" s="229">
        <v>1379.58</v>
      </c>
      <c r="AK17905" s="207" t="s">
        <v>31460</v>
      </c>
      <c r="AL17905" s="208">
        <v>41327.980000000003</v>
      </c>
      <c r="AM17905" s="93"/>
      <c r="AN17905" s="93"/>
      <c r="AO17905" s="93"/>
    </row>
    <row r="17906" spans="31:41" x14ac:dyDescent="0.55000000000000004">
      <c r="AE17906" s="248" t="s">
        <v>20234</v>
      </c>
      <c r="AF17906" s="249">
        <v>7235.47</v>
      </c>
      <c r="AH17906" s="228" t="s">
        <v>18990</v>
      </c>
      <c r="AI17906" s="229">
        <v>393066.92</v>
      </c>
      <c r="AK17906" s="207" t="s">
        <v>31461</v>
      </c>
      <c r="AL17906" s="208">
        <v>5060.16</v>
      </c>
      <c r="AM17906" s="93"/>
      <c r="AN17906" s="93"/>
      <c r="AO17906" s="93"/>
    </row>
    <row r="17907" spans="31:41" x14ac:dyDescent="0.55000000000000004">
      <c r="AE17907" s="248" t="s">
        <v>13502</v>
      </c>
      <c r="AF17907" s="249">
        <v>39247.360000000001</v>
      </c>
      <c r="AH17907" s="228" t="s">
        <v>18991</v>
      </c>
      <c r="AI17907" s="229">
        <v>1961095.27</v>
      </c>
      <c r="AK17907" s="207" t="s">
        <v>31462</v>
      </c>
      <c r="AL17907" s="208">
        <v>4712.12</v>
      </c>
      <c r="AM17907" s="93"/>
      <c r="AN17907" s="93"/>
      <c r="AO17907" s="93"/>
    </row>
    <row r="17908" spans="31:41" x14ac:dyDescent="0.55000000000000004">
      <c r="AE17908" s="248" t="s">
        <v>20235</v>
      </c>
      <c r="AF17908" s="249">
        <v>105931.15</v>
      </c>
      <c r="AH17908" s="228" t="s">
        <v>48452</v>
      </c>
      <c r="AI17908" s="229">
        <v>-220155.59</v>
      </c>
      <c r="AK17908" s="207" t="s">
        <v>31463</v>
      </c>
      <c r="AL17908" s="208">
        <v>846.67</v>
      </c>
      <c r="AM17908" s="93"/>
      <c r="AN17908" s="93"/>
      <c r="AO17908" s="93"/>
    </row>
    <row r="17909" spans="31:41" x14ac:dyDescent="0.55000000000000004">
      <c r="AE17909" s="248" t="s">
        <v>20236</v>
      </c>
      <c r="AF17909" s="249">
        <v>47934.2</v>
      </c>
      <c r="AH17909" s="228" t="s">
        <v>36215</v>
      </c>
      <c r="AI17909" s="229">
        <v>3436099.89</v>
      </c>
      <c r="AK17909" s="207" t="s">
        <v>31464</v>
      </c>
      <c r="AL17909" s="208">
        <v>80.430000000000007</v>
      </c>
      <c r="AM17909" s="93"/>
      <c r="AN17909" s="93"/>
      <c r="AO17909" s="93"/>
    </row>
    <row r="17910" spans="31:41" x14ac:dyDescent="0.55000000000000004">
      <c r="AE17910" s="248" t="s">
        <v>20237</v>
      </c>
      <c r="AF17910" s="249">
        <v>17332.68</v>
      </c>
      <c r="AH17910" s="228" t="s">
        <v>50631</v>
      </c>
      <c r="AI17910" s="229">
        <v>175125.66</v>
      </c>
      <c r="AK17910" s="207" t="s">
        <v>31465</v>
      </c>
      <c r="AL17910" s="208">
        <v>441.34</v>
      </c>
      <c r="AM17910" s="93"/>
      <c r="AN17910" s="93"/>
      <c r="AO17910" s="93"/>
    </row>
    <row r="17911" spans="31:41" x14ac:dyDescent="0.55000000000000004">
      <c r="AE17911" s="248" t="s">
        <v>20238</v>
      </c>
      <c r="AF17911" s="249">
        <v>7218.83</v>
      </c>
      <c r="AH17911" s="228" t="s">
        <v>54306</v>
      </c>
      <c r="AI17911" s="229">
        <v>23932.97</v>
      </c>
      <c r="AK17911" s="207" t="s">
        <v>31466</v>
      </c>
      <c r="AL17911" s="208">
        <v>205.89</v>
      </c>
      <c r="AM17911" s="93"/>
      <c r="AN17911" s="93"/>
      <c r="AO17911" s="93"/>
    </row>
    <row r="17912" spans="31:41" x14ac:dyDescent="0.55000000000000004">
      <c r="AE17912" s="248" t="s">
        <v>20239</v>
      </c>
      <c r="AF17912" s="249">
        <v>8665</v>
      </c>
      <c r="AH17912" s="228" t="s">
        <v>39092</v>
      </c>
      <c r="AI17912" s="229">
        <v>428464.99</v>
      </c>
      <c r="AK17912" s="207" t="s">
        <v>31467</v>
      </c>
      <c r="AL17912" s="208">
        <v>1655.53</v>
      </c>
      <c r="AM17912" s="93"/>
      <c r="AN17912" s="93"/>
      <c r="AO17912" s="93"/>
    </row>
    <row r="17913" spans="31:41" x14ac:dyDescent="0.55000000000000004">
      <c r="AE17913" s="248" t="s">
        <v>35017</v>
      </c>
      <c r="AF17913" s="249">
        <v>1983.17</v>
      </c>
      <c r="AH17913" s="228" t="s">
        <v>18992</v>
      </c>
      <c r="AI17913" s="229">
        <v>18733.78</v>
      </c>
      <c r="AK17913" s="207" t="s">
        <v>31468</v>
      </c>
      <c r="AL17913" s="208">
        <v>878</v>
      </c>
      <c r="AM17913" s="93"/>
      <c r="AN17913" s="93"/>
      <c r="AO17913" s="93"/>
    </row>
    <row r="17914" spans="31:41" x14ac:dyDescent="0.55000000000000004">
      <c r="AE17914" s="248" t="s">
        <v>35018</v>
      </c>
      <c r="AF17914" s="249">
        <v>14077.25</v>
      </c>
      <c r="AH17914" s="228" t="s">
        <v>54307</v>
      </c>
      <c r="AI17914" s="229">
        <v>177180.08</v>
      </c>
      <c r="AK17914" s="207" t="s">
        <v>31469</v>
      </c>
      <c r="AL17914" s="208">
        <v>38939.339999999997</v>
      </c>
      <c r="AM17914" s="93"/>
      <c r="AN17914" s="93"/>
      <c r="AO17914" s="93"/>
    </row>
    <row r="17915" spans="31:41" x14ac:dyDescent="0.55000000000000004">
      <c r="AE17915" s="248" t="s">
        <v>62884</v>
      </c>
      <c r="AF17915" s="249">
        <v>199</v>
      </c>
      <c r="AH17915" s="228" t="s">
        <v>19012</v>
      </c>
      <c r="AI17915" s="229">
        <v>99967.33</v>
      </c>
      <c r="AK17915" s="207" t="s">
        <v>31470</v>
      </c>
      <c r="AL17915" s="208">
        <v>646.36</v>
      </c>
      <c r="AM17915" s="93"/>
      <c r="AN17915" s="93"/>
      <c r="AO17915" s="93"/>
    </row>
    <row r="17916" spans="31:41" x14ac:dyDescent="0.55000000000000004">
      <c r="AE17916" s="248" t="s">
        <v>58033</v>
      </c>
      <c r="AF17916" s="249">
        <v>5632.8</v>
      </c>
      <c r="AH17916" s="228" t="s">
        <v>19014</v>
      </c>
      <c r="AI17916" s="229">
        <v>104060.73</v>
      </c>
      <c r="AK17916" s="207" t="s">
        <v>31471</v>
      </c>
      <c r="AL17916" s="208">
        <v>7000</v>
      </c>
      <c r="AM17916" s="93"/>
      <c r="AN17916" s="93"/>
      <c r="AO17916" s="93"/>
    </row>
    <row r="17917" spans="31:41" x14ac:dyDescent="0.55000000000000004">
      <c r="AE17917" s="248" t="s">
        <v>20240</v>
      </c>
      <c r="AF17917" s="249">
        <v>44327.76</v>
      </c>
      <c r="AH17917" s="228" t="s">
        <v>19015</v>
      </c>
      <c r="AI17917" s="229">
        <v>515749.91</v>
      </c>
      <c r="AK17917" s="207" t="s">
        <v>31472</v>
      </c>
      <c r="AL17917" s="208">
        <v>2246.89</v>
      </c>
      <c r="AM17917" s="93"/>
      <c r="AN17917" s="93"/>
      <c r="AO17917" s="93"/>
    </row>
    <row r="17918" spans="31:41" x14ac:dyDescent="0.55000000000000004">
      <c r="AE17918" s="248" t="s">
        <v>20241</v>
      </c>
      <c r="AF17918" s="249">
        <v>108199.28</v>
      </c>
      <c r="AH17918" s="228" t="s">
        <v>47481</v>
      </c>
      <c r="AI17918" s="229">
        <v>60918.51</v>
      </c>
      <c r="AK17918" s="207" t="s">
        <v>31473</v>
      </c>
      <c r="AL17918" s="208">
        <v>38939.339999999997</v>
      </c>
      <c r="AM17918" s="93"/>
      <c r="AN17918" s="93"/>
      <c r="AO17918" s="93"/>
    </row>
    <row r="17919" spans="31:41" x14ac:dyDescent="0.55000000000000004">
      <c r="AE17919" s="248" t="s">
        <v>59322</v>
      </c>
      <c r="AF17919" s="249">
        <v>204.08</v>
      </c>
      <c r="AH17919" s="228" t="s">
        <v>47482</v>
      </c>
      <c r="AI17919" s="229">
        <v>23776.94</v>
      </c>
      <c r="AK17919" s="207" t="s">
        <v>31474</v>
      </c>
      <c r="AL17919" s="208">
        <v>646.36</v>
      </c>
      <c r="AM17919" s="93"/>
      <c r="AN17919" s="93"/>
      <c r="AO17919" s="93"/>
    </row>
    <row r="17920" spans="31:41" x14ac:dyDescent="0.55000000000000004">
      <c r="AE17920" s="248" t="s">
        <v>20242</v>
      </c>
      <c r="AF17920" s="249">
        <v>11633.23</v>
      </c>
      <c r="AH17920" s="228" t="s">
        <v>43197</v>
      </c>
      <c r="AI17920" s="229">
        <v>213638.02</v>
      </c>
      <c r="AK17920" s="207" t="s">
        <v>31475</v>
      </c>
      <c r="AL17920" s="208">
        <v>7000</v>
      </c>
      <c r="AM17920" s="93"/>
      <c r="AN17920" s="93"/>
      <c r="AO17920" s="93"/>
    </row>
    <row r="17921" spans="31:41" x14ac:dyDescent="0.55000000000000004">
      <c r="AE17921" s="248" t="s">
        <v>35019</v>
      </c>
      <c r="AF17921" s="249">
        <v>11603.57</v>
      </c>
      <c r="AH17921" s="228" t="s">
        <v>43198</v>
      </c>
      <c r="AI17921" s="229">
        <v>3750</v>
      </c>
      <c r="AK17921" s="207" t="s">
        <v>31476</v>
      </c>
      <c r="AL17921" s="208">
        <v>2246.89</v>
      </c>
      <c r="AM17921" s="93"/>
      <c r="AN17921" s="93"/>
      <c r="AO17921" s="93"/>
    </row>
    <row r="17922" spans="31:41" x14ac:dyDescent="0.55000000000000004">
      <c r="AE17922" s="248" t="s">
        <v>13503</v>
      </c>
      <c r="AF17922" s="249">
        <v>241.26</v>
      </c>
      <c r="AH17922" s="228" t="s">
        <v>19016</v>
      </c>
      <c r="AI17922" s="229">
        <v>78171.360000000001</v>
      </c>
      <c r="AK17922" s="207" t="s">
        <v>31477</v>
      </c>
      <c r="AL17922" s="208">
        <v>17962.099999999999</v>
      </c>
      <c r="AM17922" s="93"/>
      <c r="AN17922" s="93"/>
      <c r="AO17922" s="93"/>
    </row>
    <row r="17923" spans="31:41" x14ac:dyDescent="0.55000000000000004">
      <c r="AE17923" s="248" t="s">
        <v>20243</v>
      </c>
      <c r="AF17923" s="249">
        <v>61724.26</v>
      </c>
      <c r="AH17923" s="228" t="s">
        <v>19017</v>
      </c>
      <c r="AI17923" s="229">
        <v>4127</v>
      </c>
      <c r="AK17923" s="207" t="s">
        <v>31478</v>
      </c>
      <c r="AL17923" s="208">
        <v>7041.44</v>
      </c>
      <c r="AM17923" s="93"/>
      <c r="AN17923" s="93"/>
      <c r="AO17923" s="93"/>
    </row>
    <row r="17924" spans="31:41" x14ac:dyDescent="0.55000000000000004">
      <c r="AE17924" s="248" t="s">
        <v>39160</v>
      </c>
      <c r="AF17924" s="249">
        <v>-1292.06</v>
      </c>
      <c r="AH17924" s="228" t="s">
        <v>39095</v>
      </c>
      <c r="AI17924" s="229">
        <v>3314</v>
      </c>
      <c r="AK17924" s="207" t="s">
        <v>31479</v>
      </c>
      <c r="AL17924" s="208">
        <v>46550.1</v>
      </c>
      <c r="AM17924" s="93"/>
      <c r="AN17924" s="93"/>
      <c r="AO17924" s="93"/>
    </row>
    <row r="17925" spans="31:41" x14ac:dyDescent="0.55000000000000004">
      <c r="AE17925" s="248" t="s">
        <v>33565</v>
      </c>
      <c r="AF17925" s="249">
        <v>68640</v>
      </c>
      <c r="AH17925" s="228" t="s">
        <v>43199</v>
      </c>
      <c r="AI17925" s="229">
        <v>19611.740000000002</v>
      </c>
      <c r="AK17925" s="207" t="s">
        <v>31480</v>
      </c>
      <c r="AL17925" s="208">
        <v>4979.28</v>
      </c>
      <c r="AM17925" s="93"/>
      <c r="AN17925" s="93"/>
      <c r="AO17925" s="93"/>
    </row>
    <row r="17926" spans="31:41" x14ac:dyDescent="0.55000000000000004">
      <c r="AE17926" s="248" t="s">
        <v>35036</v>
      </c>
      <c r="AF17926" s="249">
        <v>117880</v>
      </c>
      <c r="AH17926" s="228" t="s">
        <v>19019</v>
      </c>
      <c r="AI17926" s="229">
        <v>130184.9</v>
      </c>
      <c r="AK17926" s="207" t="s">
        <v>31481</v>
      </c>
      <c r="AL17926" s="208">
        <v>1239</v>
      </c>
      <c r="AM17926" s="93"/>
      <c r="AN17926" s="93"/>
      <c r="AO17926" s="93"/>
    </row>
    <row r="17927" spans="31:41" x14ac:dyDescent="0.55000000000000004">
      <c r="AE17927" s="248" t="s">
        <v>20291</v>
      </c>
      <c r="AF17927" s="249">
        <v>108700.6</v>
      </c>
      <c r="AH17927" s="228" t="s">
        <v>19039</v>
      </c>
      <c r="AI17927" s="229">
        <v>742157.7</v>
      </c>
      <c r="AK17927" s="207" t="s">
        <v>31482</v>
      </c>
      <c r="AL17927" s="208">
        <v>5140</v>
      </c>
      <c r="AM17927" s="93"/>
      <c r="AN17927" s="93"/>
      <c r="AO17927" s="93"/>
    </row>
    <row r="17928" spans="31:41" x14ac:dyDescent="0.55000000000000004">
      <c r="AE17928" s="248" t="s">
        <v>20292</v>
      </c>
      <c r="AF17928" s="249">
        <v>38604.03</v>
      </c>
      <c r="AH17928" s="228" t="s">
        <v>47483</v>
      </c>
      <c r="AI17928" s="229">
        <v>78978.210000000006</v>
      </c>
      <c r="AK17928" s="207" t="s">
        <v>31483</v>
      </c>
      <c r="AL17928" s="208">
        <v>716</v>
      </c>
      <c r="AM17928" s="93"/>
      <c r="AN17928" s="93"/>
      <c r="AO17928" s="93"/>
    </row>
    <row r="17929" spans="31:41" x14ac:dyDescent="0.55000000000000004">
      <c r="AE17929" s="248" t="s">
        <v>20293</v>
      </c>
      <c r="AF17929" s="249">
        <v>59696.04</v>
      </c>
      <c r="AH17929" s="228" t="s">
        <v>47484</v>
      </c>
      <c r="AI17929" s="229">
        <v>44328</v>
      </c>
      <c r="AK17929" s="207" t="s">
        <v>31484</v>
      </c>
      <c r="AL17929" s="208">
        <v>940</v>
      </c>
      <c r="AM17929" s="93"/>
      <c r="AN17929" s="93"/>
      <c r="AO17929" s="93"/>
    </row>
    <row r="17930" spans="31:41" x14ac:dyDescent="0.55000000000000004">
      <c r="AE17930" s="248" t="s">
        <v>33566</v>
      </c>
      <c r="AF17930" s="249">
        <v>37810.480000000003</v>
      </c>
      <c r="AH17930" s="228" t="s">
        <v>47485</v>
      </c>
      <c r="AI17930" s="229">
        <v>65818.37</v>
      </c>
      <c r="AK17930" s="207" t="s">
        <v>31485</v>
      </c>
      <c r="AL17930" s="208">
        <v>3902.73</v>
      </c>
      <c r="AM17930" s="93"/>
      <c r="AN17930" s="93"/>
      <c r="AO17930" s="93"/>
    </row>
    <row r="17931" spans="31:41" x14ac:dyDescent="0.55000000000000004">
      <c r="AE17931" s="248" t="s">
        <v>36283</v>
      </c>
      <c r="AF17931" s="249">
        <v>26925</v>
      </c>
      <c r="AH17931" s="228" t="s">
        <v>43200</v>
      </c>
      <c r="AI17931" s="229">
        <v>120448.83</v>
      </c>
      <c r="AK17931" s="207" t="s">
        <v>31486</v>
      </c>
      <c r="AL17931" s="208">
        <v>17980.54</v>
      </c>
      <c r="AM17931" s="93"/>
      <c r="AN17931" s="93"/>
      <c r="AO17931" s="93"/>
    </row>
    <row r="17932" spans="31:41" x14ac:dyDescent="0.55000000000000004">
      <c r="AE17932" s="248" t="s">
        <v>40782</v>
      </c>
      <c r="AF17932" s="249">
        <v>2812.5</v>
      </c>
      <c r="AH17932" s="228" t="s">
        <v>54308</v>
      </c>
      <c r="AI17932" s="229">
        <v>112650</v>
      </c>
      <c r="AK17932" s="207" t="s">
        <v>31487</v>
      </c>
      <c r="AL17932" s="208">
        <v>4500</v>
      </c>
      <c r="AM17932" s="93"/>
      <c r="AN17932" s="93"/>
      <c r="AO17932" s="93"/>
    </row>
    <row r="17933" spans="31:41" x14ac:dyDescent="0.55000000000000004">
      <c r="AE17933" s="248" t="s">
        <v>60899</v>
      </c>
      <c r="AF17933" s="249">
        <v>3993.96</v>
      </c>
      <c r="AH17933" s="228" t="s">
        <v>19040</v>
      </c>
      <c r="AI17933" s="229">
        <v>86785.05</v>
      </c>
      <c r="AK17933" s="207" t="s">
        <v>31488</v>
      </c>
      <c r="AL17933" s="208">
        <v>1619.76</v>
      </c>
      <c r="AM17933" s="93"/>
      <c r="AN17933" s="93"/>
      <c r="AO17933" s="93"/>
    </row>
    <row r="17934" spans="31:41" x14ac:dyDescent="0.55000000000000004">
      <c r="AE17934" s="248" t="s">
        <v>59981</v>
      </c>
      <c r="AF17934" s="249">
        <v>1092.55</v>
      </c>
      <c r="AH17934" s="228" t="s">
        <v>19042</v>
      </c>
      <c r="AI17934" s="229">
        <v>53318.05</v>
      </c>
      <c r="AK17934" s="207" t="s">
        <v>31489</v>
      </c>
      <c r="AL17934" s="208">
        <v>1200</v>
      </c>
      <c r="AM17934" s="93"/>
      <c r="AN17934" s="93"/>
      <c r="AO17934" s="93"/>
    </row>
    <row r="17935" spans="31:41" x14ac:dyDescent="0.55000000000000004">
      <c r="AE17935" s="248" t="s">
        <v>20296</v>
      </c>
      <c r="AF17935" s="249">
        <v>22693</v>
      </c>
      <c r="AH17935" s="228" t="s">
        <v>19044</v>
      </c>
      <c r="AI17935" s="229">
        <v>3329</v>
      </c>
      <c r="AK17935" s="207" t="s">
        <v>31490</v>
      </c>
      <c r="AL17935" s="208">
        <v>19951.97</v>
      </c>
      <c r="AM17935" s="93"/>
      <c r="AN17935" s="93"/>
      <c r="AO17935" s="93"/>
    </row>
    <row r="17936" spans="31:41" x14ac:dyDescent="0.55000000000000004">
      <c r="AE17936" s="248" t="s">
        <v>20297</v>
      </c>
      <c r="AF17936" s="249">
        <v>6754.2</v>
      </c>
      <c r="AH17936" s="228" t="s">
        <v>19047</v>
      </c>
      <c r="AI17936" s="229">
        <v>83506.3</v>
      </c>
      <c r="AK17936" s="207" t="s">
        <v>31491</v>
      </c>
      <c r="AL17936" s="208">
        <v>57231.21</v>
      </c>
      <c r="AM17936" s="93"/>
      <c r="AN17936" s="93"/>
      <c r="AO17936" s="93"/>
    </row>
    <row r="17937" spans="31:41" x14ac:dyDescent="0.55000000000000004">
      <c r="AE17937" s="248" t="s">
        <v>13513</v>
      </c>
      <c r="AF17937" s="249">
        <v>35738.71</v>
      </c>
      <c r="AH17937" s="228" t="s">
        <v>47486</v>
      </c>
      <c r="AI17937" s="229">
        <v>32900</v>
      </c>
      <c r="AK17937" s="207" t="s">
        <v>31492</v>
      </c>
      <c r="AL17937" s="208">
        <v>9090</v>
      </c>
      <c r="AM17937" s="93"/>
      <c r="AN17937" s="93"/>
      <c r="AO17937" s="93"/>
    </row>
    <row r="17938" spans="31:41" x14ac:dyDescent="0.55000000000000004">
      <c r="AE17938" s="248" t="s">
        <v>13514</v>
      </c>
      <c r="AF17938" s="249">
        <v>112470.77</v>
      </c>
      <c r="AH17938" s="228" t="s">
        <v>19075</v>
      </c>
      <c r="AI17938" s="229">
        <v>206120.08</v>
      </c>
      <c r="AK17938" s="207" t="s">
        <v>31493</v>
      </c>
      <c r="AL17938" s="208">
        <v>17962.099999999999</v>
      </c>
      <c r="AM17938" s="93"/>
      <c r="AN17938" s="93"/>
      <c r="AO17938" s="93"/>
    </row>
    <row r="17939" spans="31:41" x14ac:dyDescent="0.55000000000000004">
      <c r="AE17939" s="248" t="s">
        <v>13515</v>
      </c>
      <c r="AF17939" s="249">
        <v>62473.4</v>
      </c>
      <c r="AH17939" s="228" t="s">
        <v>54309</v>
      </c>
      <c r="AI17939" s="229">
        <v>99129.86</v>
      </c>
      <c r="AK17939" s="207" t="s">
        <v>31494</v>
      </c>
      <c r="AL17939" s="208">
        <v>7041.44</v>
      </c>
      <c r="AM17939" s="93"/>
      <c r="AN17939" s="93"/>
      <c r="AO17939" s="93"/>
    </row>
    <row r="17940" spans="31:41" x14ac:dyDescent="0.55000000000000004">
      <c r="AE17940" s="248" t="s">
        <v>35038</v>
      </c>
      <c r="AF17940" s="249">
        <v>22209.42</v>
      </c>
      <c r="AH17940" s="228" t="s">
        <v>36224</v>
      </c>
      <c r="AI17940" s="229">
        <v>41750.080000000002</v>
      </c>
      <c r="AK17940" s="207" t="s">
        <v>31495</v>
      </c>
      <c r="AL17940" s="208">
        <v>46550.1</v>
      </c>
      <c r="AM17940" s="93"/>
      <c r="AN17940" s="93"/>
      <c r="AO17940" s="93"/>
    </row>
    <row r="17941" spans="31:41" x14ac:dyDescent="0.55000000000000004">
      <c r="AE17941" s="248" t="s">
        <v>20298</v>
      </c>
      <c r="AF17941" s="249">
        <v>20135.84</v>
      </c>
      <c r="AH17941" s="228" t="s">
        <v>43201</v>
      </c>
      <c r="AI17941" s="229">
        <v>61623.46</v>
      </c>
      <c r="AK17941" s="207" t="s">
        <v>31496</v>
      </c>
      <c r="AL17941" s="208">
        <v>4979.28</v>
      </c>
      <c r="AM17941" s="93"/>
      <c r="AN17941" s="93"/>
      <c r="AO17941" s="93"/>
    </row>
    <row r="17942" spans="31:41" x14ac:dyDescent="0.55000000000000004">
      <c r="AE17942" s="248" t="s">
        <v>20299</v>
      </c>
      <c r="AF17942" s="249">
        <v>99</v>
      </c>
      <c r="AH17942" s="228" t="s">
        <v>19079</v>
      </c>
      <c r="AI17942" s="229">
        <v>31030.23</v>
      </c>
      <c r="AK17942" s="207" t="s">
        <v>31497</v>
      </c>
      <c r="AL17942" s="208">
        <v>1239</v>
      </c>
      <c r="AM17942" s="93"/>
      <c r="AN17942" s="93"/>
      <c r="AO17942" s="93"/>
    </row>
    <row r="17943" spans="31:41" x14ac:dyDescent="0.55000000000000004">
      <c r="AE17943" s="248" t="s">
        <v>48460</v>
      </c>
      <c r="AF17943" s="249">
        <v>15387.47</v>
      </c>
      <c r="AH17943" s="228" t="s">
        <v>19080</v>
      </c>
      <c r="AI17943" s="229">
        <v>61929.1</v>
      </c>
      <c r="AK17943" s="207" t="s">
        <v>31498</v>
      </c>
      <c r="AL17943" s="208">
        <v>5140</v>
      </c>
      <c r="AM17943" s="93"/>
      <c r="AN17943" s="93"/>
      <c r="AO17943" s="93"/>
    </row>
    <row r="17944" spans="31:41" x14ac:dyDescent="0.55000000000000004">
      <c r="AE17944" s="248" t="s">
        <v>54340</v>
      </c>
      <c r="AF17944" s="249">
        <v>134622</v>
      </c>
      <c r="AH17944" s="228" t="s">
        <v>34932</v>
      </c>
      <c r="AI17944" s="229">
        <v>43261.57</v>
      </c>
      <c r="AK17944" s="207" t="s">
        <v>31499</v>
      </c>
      <c r="AL17944" s="208">
        <v>716</v>
      </c>
      <c r="AM17944" s="93"/>
      <c r="AN17944" s="93"/>
      <c r="AO17944" s="93"/>
    </row>
    <row r="17945" spans="31:41" x14ac:dyDescent="0.55000000000000004">
      <c r="AE17945" s="248" t="s">
        <v>13516</v>
      </c>
      <c r="AF17945" s="249">
        <v>45252.36</v>
      </c>
      <c r="AH17945" s="228" t="s">
        <v>34933</v>
      </c>
      <c r="AI17945" s="229">
        <v>15000</v>
      </c>
      <c r="AK17945" s="207" t="s">
        <v>31500</v>
      </c>
      <c r="AL17945" s="208">
        <v>940</v>
      </c>
      <c r="AM17945" s="93"/>
      <c r="AN17945" s="93"/>
      <c r="AO17945" s="93"/>
    </row>
    <row r="17946" spans="31:41" x14ac:dyDescent="0.55000000000000004">
      <c r="AE17946" s="248" t="s">
        <v>20300</v>
      </c>
      <c r="AF17946" s="249">
        <v>57103.03</v>
      </c>
      <c r="AH17946" s="228" t="s">
        <v>19084</v>
      </c>
      <c r="AI17946" s="229">
        <v>17969.939999999999</v>
      </c>
      <c r="AK17946" s="207" t="s">
        <v>31501</v>
      </c>
      <c r="AL17946" s="208">
        <v>3902.73</v>
      </c>
      <c r="AM17946" s="93"/>
      <c r="AN17946" s="93"/>
      <c r="AO17946" s="93"/>
    </row>
    <row r="17947" spans="31:41" x14ac:dyDescent="0.55000000000000004">
      <c r="AE17947" s="248" t="s">
        <v>56799</v>
      </c>
      <c r="AF17947" s="249">
        <v>1323.4</v>
      </c>
      <c r="AH17947" s="228" t="s">
        <v>19086</v>
      </c>
      <c r="AI17947" s="229">
        <v>103173.7</v>
      </c>
      <c r="AK17947" s="207" t="s">
        <v>31502</v>
      </c>
      <c r="AL17947" s="208">
        <v>17980.54</v>
      </c>
      <c r="AM17947" s="93"/>
      <c r="AN17947" s="93"/>
      <c r="AO17947" s="93"/>
    </row>
    <row r="17948" spans="31:41" x14ac:dyDescent="0.55000000000000004">
      <c r="AE17948" s="248" t="s">
        <v>13517</v>
      </c>
      <c r="AF17948" s="249">
        <v>5893.07</v>
      </c>
      <c r="AH17948" s="228" t="s">
        <v>36225</v>
      </c>
      <c r="AI17948" s="229">
        <v>91752</v>
      </c>
      <c r="AK17948" s="207" t="s">
        <v>31503</v>
      </c>
      <c r="AL17948" s="208">
        <v>4500</v>
      </c>
      <c r="AM17948" s="93"/>
      <c r="AN17948" s="93"/>
      <c r="AO17948" s="93"/>
    </row>
    <row r="17949" spans="31:41" x14ac:dyDescent="0.55000000000000004">
      <c r="AE17949" s="248" t="s">
        <v>20301</v>
      </c>
      <c r="AF17949" s="249">
        <v>3106.73</v>
      </c>
      <c r="AH17949" s="228" t="s">
        <v>36226</v>
      </c>
      <c r="AI17949" s="229">
        <v>63000</v>
      </c>
      <c r="AK17949" s="207" t="s">
        <v>31504</v>
      </c>
      <c r="AL17949" s="208">
        <v>1619.76</v>
      </c>
      <c r="AM17949" s="93"/>
      <c r="AN17949" s="93"/>
      <c r="AO17949" s="93"/>
    </row>
    <row r="17950" spans="31:41" x14ac:dyDescent="0.55000000000000004">
      <c r="AE17950" s="248" t="s">
        <v>33575</v>
      </c>
      <c r="AF17950" s="249">
        <v>181301.6</v>
      </c>
      <c r="AH17950" s="228" t="s">
        <v>19103</v>
      </c>
      <c r="AI17950" s="229">
        <v>119504.98</v>
      </c>
      <c r="AK17950" s="207" t="s">
        <v>31505</v>
      </c>
      <c r="AL17950" s="208">
        <v>1200</v>
      </c>
      <c r="AM17950" s="93"/>
      <c r="AN17950" s="93"/>
      <c r="AO17950" s="93"/>
    </row>
    <row r="17951" spans="31:41" x14ac:dyDescent="0.55000000000000004">
      <c r="AE17951" s="248" t="s">
        <v>20396</v>
      </c>
      <c r="AF17951" s="249">
        <v>127004.54</v>
      </c>
      <c r="AH17951" s="228" t="s">
        <v>34942</v>
      </c>
      <c r="AI17951" s="229">
        <v>59162.720000000001</v>
      </c>
      <c r="AK17951" s="207" t="s">
        <v>31506</v>
      </c>
      <c r="AL17951" s="208">
        <v>19951.97</v>
      </c>
      <c r="AM17951" s="93"/>
      <c r="AN17951" s="93"/>
      <c r="AO17951" s="93"/>
    </row>
    <row r="17952" spans="31:41" x14ac:dyDescent="0.55000000000000004">
      <c r="AE17952" s="248" t="s">
        <v>20397</v>
      </c>
      <c r="AF17952" s="249">
        <v>240291.16</v>
      </c>
      <c r="AH17952" s="228" t="s">
        <v>50632</v>
      </c>
      <c r="AI17952" s="229">
        <v>6000</v>
      </c>
      <c r="AK17952" s="207" t="s">
        <v>31507</v>
      </c>
      <c r="AL17952" s="208">
        <v>57231.21</v>
      </c>
      <c r="AM17952" s="93"/>
      <c r="AN17952" s="93"/>
      <c r="AO17952" s="93"/>
    </row>
    <row r="17953" spans="31:41" x14ac:dyDescent="0.55000000000000004">
      <c r="AE17953" s="248" t="s">
        <v>20398</v>
      </c>
      <c r="AF17953" s="249">
        <v>61072.53</v>
      </c>
      <c r="AH17953" s="228" t="s">
        <v>40756</v>
      </c>
      <c r="AI17953" s="229">
        <v>21978.16</v>
      </c>
      <c r="AK17953" s="207" t="s">
        <v>31508</v>
      </c>
      <c r="AL17953" s="208">
        <v>9090</v>
      </c>
      <c r="AM17953" s="93"/>
      <c r="AN17953" s="93"/>
      <c r="AO17953" s="93"/>
    </row>
    <row r="17954" spans="31:41" x14ac:dyDescent="0.55000000000000004">
      <c r="AE17954" s="248" t="s">
        <v>20399</v>
      </c>
      <c r="AF17954" s="249">
        <v>191741.61</v>
      </c>
      <c r="AH17954" s="228" t="s">
        <v>49345</v>
      </c>
      <c r="AI17954" s="229">
        <v>50000</v>
      </c>
      <c r="AK17954" s="207" t="s">
        <v>31509</v>
      </c>
      <c r="AL17954" s="208">
        <v>15749.94</v>
      </c>
      <c r="AM17954" s="93"/>
      <c r="AN17954" s="93"/>
      <c r="AO17954" s="93"/>
    </row>
    <row r="17955" spans="31:41" x14ac:dyDescent="0.55000000000000004">
      <c r="AE17955" s="248" t="s">
        <v>33576</v>
      </c>
      <c r="AF17955" s="249">
        <v>233218.17</v>
      </c>
      <c r="AH17955" s="228" t="s">
        <v>46016</v>
      </c>
      <c r="AI17955" s="229">
        <v>102400</v>
      </c>
      <c r="AK17955" s="207" t="s">
        <v>31510</v>
      </c>
      <c r="AL17955" s="208">
        <v>119024.4</v>
      </c>
      <c r="AM17955" s="93"/>
      <c r="AN17955" s="93"/>
      <c r="AO17955" s="93"/>
    </row>
    <row r="17956" spans="31:41" x14ac:dyDescent="0.55000000000000004">
      <c r="AE17956" s="248" t="s">
        <v>20401</v>
      </c>
      <c r="AF17956" s="249">
        <v>52568.98</v>
      </c>
      <c r="AH17956" s="228" t="s">
        <v>33424</v>
      </c>
      <c r="AI17956" s="229">
        <v>20400</v>
      </c>
      <c r="AK17956" s="207" t="s">
        <v>31511</v>
      </c>
      <c r="AL17956" s="208">
        <v>47671.9</v>
      </c>
      <c r="AM17956" s="93"/>
      <c r="AN17956" s="93"/>
      <c r="AO17956" s="93"/>
    </row>
    <row r="17957" spans="31:41" x14ac:dyDescent="0.55000000000000004">
      <c r="AE17957" s="248" t="s">
        <v>20402</v>
      </c>
      <c r="AF17957" s="249">
        <v>1649.58</v>
      </c>
      <c r="AH17957" s="228" t="s">
        <v>19104</v>
      </c>
      <c r="AI17957" s="229">
        <v>24161.45</v>
      </c>
      <c r="AK17957" s="207" t="s">
        <v>31512</v>
      </c>
      <c r="AL17957" s="208">
        <v>4543.26</v>
      </c>
      <c r="AM17957" s="93"/>
      <c r="AN17957" s="93"/>
      <c r="AO17957" s="93"/>
    </row>
    <row r="17958" spans="31:41" x14ac:dyDescent="0.55000000000000004">
      <c r="AE17958" s="248" t="s">
        <v>20403</v>
      </c>
      <c r="AF17958" s="249">
        <v>18553.330000000002</v>
      </c>
      <c r="AH17958" s="228" t="s">
        <v>19105</v>
      </c>
      <c r="AI17958" s="229">
        <v>995.54</v>
      </c>
      <c r="AK17958" s="207" t="s">
        <v>31513</v>
      </c>
      <c r="AL17958" s="208">
        <v>15749.94</v>
      </c>
      <c r="AM17958" s="93"/>
      <c r="AN17958" s="93"/>
      <c r="AO17958" s="93"/>
    </row>
    <row r="17959" spans="31:41" x14ac:dyDescent="0.55000000000000004">
      <c r="AE17959" s="248" t="s">
        <v>20404</v>
      </c>
      <c r="AF17959" s="249">
        <v>155051.9</v>
      </c>
      <c r="AH17959" s="228" t="s">
        <v>19106</v>
      </c>
      <c r="AI17959" s="229">
        <v>24299.599999999999</v>
      </c>
      <c r="AK17959" s="207" t="s">
        <v>31514</v>
      </c>
      <c r="AL17959" s="208">
        <v>119024.4</v>
      </c>
      <c r="AM17959" s="93"/>
      <c r="AN17959" s="93"/>
      <c r="AO17959" s="93"/>
    </row>
    <row r="17960" spans="31:41" x14ac:dyDescent="0.55000000000000004">
      <c r="AE17960" s="248" t="s">
        <v>20405</v>
      </c>
      <c r="AF17960" s="249">
        <v>45196.800000000003</v>
      </c>
      <c r="AH17960" s="228" t="s">
        <v>33425</v>
      </c>
      <c r="AI17960" s="229">
        <v>15875</v>
      </c>
      <c r="AK17960" s="207" t="s">
        <v>31515</v>
      </c>
      <c r="AL17960" s="208">
        <v>47671.9</v>
      </c>
      <c r="AM17960" s="93"/>
      <c r="AN17960" s="93"/>
      <c r="AO17960" s="93"/>
    </row>
    <row r="17961" spans="31:41" x14ac:dyDescent="0.55000000000000004">
      <c r="AE17961" s="248" t="s">
        <v>47507</v>
      </c>
      <c r="AF17961" s="249">
        <v>110</v>
      </c>
      <c r="AH17961" s="228" t="s">
        <v>54310</v>
      </c>
      <c r="AI17961" s="229">
        <v>778.12</v>
      </c>
      <c r="AK17961" s="207" t="s">
        <v>31516</v>
      </c>
      <c r="AL17961" s="208">
        <v>4543.26</v>
      </c>
      <c r="AM17961" s="93"/>
      <c r="AN17961" s="93"/>
      <c r="AO17961" s="93"/>
    </row>
    <row r="17962" spans="31:41" x14ac:dyDescent="0.55000000000000004">
      <c r="AE17962" s="248" t="s">
        <v>56800</v>
      </c>
      <c r="AF17962" s="249">
        <v>312912.2</v>
      </c>
      <c r="AH17962" s="228" t="s">
        <v>49346</v>
      </c>
      <c r="AI17962" s="229">
        <v>2440</v>
      </c>
      <c r="AK17962" s="207" t="s">
        <v>31517</v>
      </c>
      <c r="AL17962" s="208">
        <v>15116.17</v>
      </c>
      <c r="AM17962" s="93"/>
      <c r="AN17962" s="93"/>
      <c r="AO17962" s="93"/>
    </row>
    <row r="17963" spans="31:41" x14ac:dyDescent="0.55000000000000004">
      <c r="AE17963" s="248" t="s">
        <v>20408</v>
      </c>
      <c r="AF17963" s="249">
        <v>25933.33</v>
      </c>
      <c r="AH17963" s="228" t="s">
        <v>34943</v>
      </c>
      <c r="AI17963" s="229">
        <v>4735</v>
      </c>
      <c r="AK17963" s="207" t="s">
        <v>31518</v>
      </c>
      <c r="AL17963" s="208">
        <v>10458.98</v>
      </c>
      <c r="AM17963" s="93"/>
      <c r="AN17963" s="93"/>
      <c r="AO17963" s="93"/>
    </row>
    <row r="17964" spans="31:41" x14ac:dyDescent="0.55000000000000004">
      <c r="AE17964" s="248" t="s">
        <v>39171</v>
      </c>
      <c r="AF17964" s="249">
        <v>21364.48</v>
      </c>
      <c r="AH17964" s="228" t="s">
        <v>19108</v>
      </c>
      <c r="AI17964" s="229">
        <v>39572.17</v>
      </c>
      <c r="AK17964" s="207" t="s">
        <v>31519</v>
      </c>
      <c r="AL17964" s="208">
        <v>12400</v>
      </c>
      <c r="AM17964" s="93"/>
      <c r="AN17964" s="93"/>
      <c r="AO17964" s="93"/>
    </row>
    <row r="17965" spans="31:41" x14ac:dyDescent="0.55000000000000004">
      <c r="AE17965" s="248" t="s">
        <v>33577</v>
      </c>
      <c r="AF17965" s="249">
        <v>2793653.01</v>
      </c>
      <c r="AH17965" s="228" t="s">
        <v>19110</v>
      </c>
      <c r="AI17965" s="229">
        <v>739.57</v>
      </c>
      <c r="AK17965" s="207" t="s">
        <v>31520</v>
      </c>
      <c r="AL17965" s="208">
        <v>2905.11</v>
      </c>
      <c r="AM17965" s="93"/>
      <c r="AN17965" s="93"/>
      <c r="AO17965" s="93"/>
    </row>
    <row r="17966" spans="31:41" x14ac:dyDescent="0.55000000000000004">
      <c r="AE17966" s="248" t="s">
        <v>20411</v>
      </c>
      <c r="AF17966" s="249">
        <v>346793.17</v>
      </c>
      <c r="AH17966" s="228" t="s">
        <v>19128</v>
      </c>
      <c r="AI17966" s="229">
        <v>13920.35</v>
      </c>
      <c r="AK17966" s="207" t="s">
        <v>31521</v>
      </c>
      <c r="AL17966" s="208">
        <v>252.92</v>
      </c>
      <c r="AM17966" s="93"/>
      <c r="AN17966" s="93"/>
      <c r="AO17966" s="93"/>
    </row>
    <row r="17967" spans="31:41" x14ac:dyDescent="0.55000000000000004">
      <c r="AE17967" s="248" t="s">
        <v>35046</v>
      </c>
      <c r="AF17967" s="249">
        <v>7822.33</v>
      </c>
      <c r="AH17967" s="228" t="s">
        <v>50633</v>
      </c>
      <c r="AI17967" s="229">
        <v>21440</v>
      </c>
      <c r="AK17967" s="207" t="s">
        <v>31522</v>
      </c>
      <c r="AL17967" s="208">
        <v>733.54</v>
      </c>
      <c r="AM17967" s="93"/>
      <c r="AN17967" s="93"/>
      <c r="AO17967" s="93"/>
    </row>
    <row r="17968" spans="31:41" x14ac:dyDescent="0.55000000000000004">
      <c r="AE17968" s="248" t="s">
        <v>47509</v>
      </c>
      <c r="AF17968" s="249">
        <v>328.66</v>
      </c>
      <c r="AH17968" s="228" t="s">
        <v>50634</v>
      </c>
      <c r="AI17968" s="229">
        <v>68767.240000000005</v>
      </c>
      <c r="AK17968" s="207" t="s">
        <v>31523</v>
      </c>
      <c r="AL17968" s="208">
        <v>4059.26</v>
      </c>
      <c r="AM17968" s="93"/>
      <c r="AN17968" s="93"/>
      <c r="AO17968" s="93"/>
    </row>
    <row r="17969" spans="31:41" x14ac:dyDescent="0.55000000000000004">
      <c r="AE17969" s="248" t="s">
        <v>20413</v>
      </c>
      <c r="AF17969" s="249">
        <v>378148.84</v>
      </c>
      <c r="AH17969" s="228" t="s">
        <v>50635</v>
      </c>
      <c r="AI17969" s="229">
        <v>7500</v>
      </c>
      <c r="AK17969" s="207" t="s">
        <v>31524</v>
      </c>
      <c r="AL17969" s="208">
        <v>10672.8</v>
      </c>
      <c r="AM17969" s="93"/>
      <c r="AN17969" s="93"/>
      <c r="AO17969" s="93"/>
    </row>
    <row r="17970" spans="31:41" x14ac:dyDescent="0.55000000000000004">
      <c r="AE17970" s="248" t="s">
        <v>20415</v>
      </c>
      <c r="AF17970" s="249">
        <v>261862.29</v>
      </c>
      <c r="AH17970" s="228" t="s">
        <v>46017</v>
      </c>
      <c r="AI17970" s="229">
        <v>84250</v>
      </c>
      <c r="AK17970" s="207" t="s">
        <v>31525</v>
      </c>
      <c r="AL17970" s="208">
        <v>18081.22</v>
      </c>
      <c r="AM17970" s="93"/>
      <c r="AN17970" s="93"/>
      <c r="AO17970" s="93"/>
    </row>
    <row r="17971" spans="31:41" x14ac:dyDescent="0.55000000000000004">
      <c r="AE17971" s="248" t="s">
        <v>20416</v>
      </c>
      <c r="AF17971" s="249">
        <v>18634.32</v>
      </c>
      <c r="AH17971" s="228" t="s">
        <v>50636</v>
      </c>
      <c r="AI17971" s="229">
        <v>204312.58</v>
      </c>
      <c r="AK17971" s="207" t="s">
        <v>31526</v>
      </c>
      <c r="AL17971" s="208">
        <v>4820</v>
      </c>
      <c r="AM17971" s="93"/>
      <c r="AN17971" s="93"/>
      <c r="AO17971" s="93"/>
    </row>
    <row r="17972" spans="31:41" x14ac:dyDescent="0.55000000000000004">
      <c r="AE17972" s="248" t="s">
        <v>13522</v>
      </c>
      <c r="AF17972" s="249">
        <v>410067.33</v>
      </c>
      <c r="AH17972" s="228" t="s">
        <v>19129</v>
      </c>
      <c r="AI17972" s="229">
        <v>23158.43</v>
      </c>
      <c r="AK17972" s="207" t="s">
        <v>31527</v>
      </c>
      <c r="AL17972" s="208">
        <v>15116.17</v>
      </c>
      <c r="AM17972" s="93"/>
      <c r="AN17972" s="93"/>
      <c r="AO17972" s="93"/>
    </row>
    <row r="17973" spans="31:41" x14ac:dyDescent="0.55000000000000004">
      <c r="AE17973" s="248" t="s">
        <v>13523</v>
      </c>
      <c r="AF17973" s="249">
        <v>593520.16</v>
      </c>
      <c r="AH17973" s="228" t="s">
        <v>50637</v>
      </c>
      <c r="AI17973" s="229">
        <v>3894.5</v>
      </c>
      <c r="AK17973" s="207" t="s">
        <v>31528</v>
      </c>
      <c r="AL17973" s="208">
        <v>10458.98</v>
      </c>
      <c r="AM17973" s="93"/>
      <c r="AN17973" s="93"/>
      <c r="AO17973" s="93"/>
    </row>
    <row r="17974" spans="31:41" x14ac:dyDescent="0.55000000000000004">
      <c r="AE17974" s="248" t="s">
        <v>20417</v>
      </c>
      <c r="AF17974" s="249">
        <v>184010.49</v>
      </c>
      <c r="AH17974" s="228" t="s">
        <v>19130</v>
      </c>
      <c r="AI17974" s="229">
        <v>54.6</v>
      </c>
      <c r="AK17974" s="207" t="s">
        <v>31529</v>
      </c>
      <c r="AL17974" s="208">
        <v>12400</v>
      </c>
      <c r="AM17974" s="93"/>
      <c r="AN17974" s="93"/>
      <c r="AO17974" s="93"/>
    </row>
    <row r="17975" spans="31:41" x14ac:dyDescent="0.55000000000000004">
      <c r="AE17975" s="248" t="s">
        <v>20418</v>
      </c>
      <c r="AF17975" s="249">
        <v>159192.32000000001</v>
      </c>
      <c r="AH17975" s="228" t="s">
        <v>43202</v>
      </c>
      <c r="AI17975" s="229">
        <v>769.13</v>
      </c>
      <c r="AK17975" s="207" t="s">
        <v>31530</v>
      </c>
      <c r="AL17975" s="208">
        <v>2905.11</v>
      </c>
      <c r="AM17975" s="93"/>
      <c r="AN17975" s="93"/>
      <c r="AO17975" s="93"/>
    </row>
    <row r="17976" spans="31:41" x14ac:dyDescent="0.55000000000000004">
      <c r="AE17976" s="248" t="s">
        <v>20419</v>
      </c>
      <c r="AF17976" s="249">
        <v>5831.42</v>
      </c>
      <c r="AH17976" s="228" t="s">
        <v>43203</v>
      </c>
      <c r="AI17976" s="229">
        <v>7.26</v>
      </c>
      <c r="AK17976" s="207" t="s">
        <v>31531</v>
      </c>
      <c r="AL17976" s="208">
        <v>252.92</v>
      </c>
      <c r="AM17976" s="93"/>
      <c r="AN17976" s="93"/>
      <c r="AO17976" s="93"/>
    </row>
    <row r="17977" spans="31:41" x14ac:dyDescent="0.55000000000000004">
      <c r="AE17977" s="248" t="s">
        <v>35047</v>
      </c>
      <c r="AF17977" s="249">
        <v>647.61</v>
      </c>
      <c r="AH17977" s="228" t="s">
        <v>31957</v>
      </c>
      <c r="AI17977" s="229">
        <v>19393.310000000001</v>
      </c>
      <c r="AK17977" s="207" t="s">
        <v>31532</v>
      </c>
      <c r="AL17977" s="208">
        <v>733.54</v>
      </c>
      <c r="AM17977" s="93"/>
      <c r="AN17977" s="93"/>
      <c r="AO17977" s="93"/>
    </row>
    <row r="17978" spans="31:41" x14ac:dyDescent="0.55000000000000004">
      <c r="AE17978" s="248" t="s">
        <v>20420</v>
      </c>
      <c r="AF17978" s="249">
        <v>47043</v>
      </c>
      <c r="AH17978" s="228" t="s">
        <v>54311</v>
      </c>
      <c r="AI17978" s="229">
        <v>1743.48</v>
      </c>
      <c r="AK17978" s="207" t="s">
        <v>31533</v>
      </c>
      <c r="AL17978" s="208">
        <v>4059.26</v>
      </c>
      <c r="AM17978" s="93"/>
      <c r="AN17978" s="93"/>
      <c r="AO17978" s="93"/>
    </row>
    <row r="17979" spans="31:41" x14ac:dyDescent="0.55000000000000004">
      <c r="AE17979" s="248" t="s">
        <v>49367</v>
      </c>
      <c r="AF17979" s="249">
        <v>103173.12</v>
      </c>
      <c r="AH17979" s="228" t="s">
        <v>43204</v>
      </c>
      <c r="AI17979" s="229">
        <v>3888.21</v>
      </c>
      <c r="AK17979" s="207" t="s">
        <v>31534</v>
      </c>
      <c r="AL17979" s="208">
        <v>10672.8</v>
      </c>
      <c r="AM17979" s="93"/>
      <c r="AN17979" s="93"/>
      <c r="AO17979" s="93"/>
    </row>
    <row r="17980" spans="31:41" x14ac:dyDescent="0.55000000000000004">
      <c r="AE17980" s="248" t="s">
        <v>60900</v>
      </c>
      <c r="AF17980" s="249">
        <v>1732.53</v>
      </c>
      <c r="AH17980" s="228" t="s">
        <v>19132</v>
      </c>
      <c r="AI17980" s="229">
        <v>22099.54</v>
      </c>
      <c r="AK17980" s="207" t="s">
        <v>31535</v>
      </c>
      <c r="AL17980" s="208">
        <v>18081.22</v>
      </c>
      <c r="AM17980" s="93"/>
      <c r="AN17980" s="93"/>
      <c r="AO17980" s="93"/>
    </row>
    <row r="17981" spans="31:41" x14ac:dyDescent="0.55000000000000004">
      <c r="AE17981" s="248" t="s">
        <v>40783</v>
      </c>
      <c r="AF17981" s="249">
        <v>1350</v>
      </c>
      <c r="AH17981" s="228" t="s">
        <v>19133</v>
      </c>
      <c r="AI17981" s="229">
        <v>117473.72</v>
      </c>
      <c r="AK17981" s="207" t="s">
        <v>31536</v>
      </c>
      <c r="AL17981" s="208">
        <v>4820</v>
      </c>
      <c r="AM17981" s="93"/>
      <c r="AN17981" s="93"/>
      <c r="AO17981" s="93"/>
    </row>
    <row r="17982" spans="31:41" x14ac:dyDescent="0.55000000000000004">
      <c r="AE17982" s="248" t="s">
        <v>54341</v>
      </c>
      <c r="AF17982" s="249">
        <v>456.12</v>
      </c>
      <c r="AH17982" s="228" t="s">
        <v>50638</v>
      </c>
      <c r="AI17982" s="229">
        <v>6699.4</v>
      </c>
      <c r="AK17982" s="207" t="s">
        <v>31537</v>
      </c>
      <c r="AL17982" s="208">
        <v>4500</v>
      </c>
      <c r="AM17982" s="93"/>
      <c r="AN17982" s="93"/>
      <c r="AO17982" s="93"/>
    </row>
    <row r="17983" spans="31:41" x14ac:dyDescent="0.55000000000000004">
      <c r="AE17983" s="248" t="s">
        <v>54342</v>
      </c>
      <c r="AF17983" s="249">
        <v>3115.7</v>
      </c>
      <c r="AH17983" s="228" t="s">
        <v>19134</v>
      </c>
      <c r="AI17983" s="229">
        <v>38480.46</v>
      </c>
      <c r="AK17983" s="207" t="s">
        <v>31538</v>
      </c>
      <c r="AL17983" s="208">
        <v>160500</v>
      </c>
      <c r="AM17983" s="93"/>
      <c r="AN17983" s="93"/>
      <c r="AO17983" s="93"/>
    </row>
    <row r="17984" spans="31:41" x14ac:dyDescent="0.55000000000000004">
      <c r="AE17984" s="248" t="s">
        <v>61682</v>
      </c>
      <c r="AF17984" s="249">
        <v>3350</v>
      </c>
      <c r="AH17984" s="228" t="s">
        <v>43205</v>
      </c>
      <c r="AI17984" s="229">
        <v>48592.36</v>
      </c>
      <c r="AK17984" s="207" t="s">
        <v>31539</v>
      </c>
      <c r="AL17984" s="208">
        <v>105000</v>
      </c>
      <c r="AM17984" s="93"/>
      <c r="AN17984" s="93"/>
      <c r="AO17984" s="93"/>
    </row>
    <row r="17985" spans="31:41" x14ac:dyDescent="0.55000000000000004">
      <c r="AE17985" s="248" t="s">
        <v>20423</v>
      </c>
      <c r="AF17985" s="249">
        <v>282429.65000000002</v>
      </c>
      <c r="AH17985" s="228" t="s">
        <v>19158</v>
      </c>
      <c r="AI17985" s="229">
        <v>124819.98</v>
      </c>
      <c r="AK17985" s="207" t="s">
        <v>31540</v>
      </c>
      <c r="AL17985" s="208">
        <v>4500</v>
      </c>
      <c r="AM17985" s="93"/>
      <c r="AN17985" s="93"/>
      <c r="AO17985" s="93"/>
    </row>
    <row r="17986" spans="31:41" x14ac:dyDescent="0.55000000000000004">
      <c r="AE17986" s="248" t="s">
        <v>58034</v>
      </c>
      <c r="AF17986" s="249">
        <v>5417.9</v>
      </c>
      <c r="AH17986" s="228" t="s">
        <v>19159</v>
      </c>
      <c r="AI17986" s="229">
        <v>27106.75</v>
      </c>
      <c r="AK17986" s="207" t="s">
        <v>31541</v>
      </c>
      <c r="AL17986" s="208">
        <v>160500</v>
      </c>
      <c r="AM17986" s="93"/>
      <c r="AN17986" s="93"/>
      <c r="AO17986" s="93"/>
    </row>
    <row r="17987" spans="31:41" x14ac:dyDescent="0.55000000000000004">
      <c r="AE17987" s="248" t="s">
        <v>20424</v>
      </c>
      <c r="AF17987" s="249">
        <v>104119.27</v>
      </c>
      <c r="AH17987" s="228" t="s">
        <v>54312</v>
      </c>
      <c r="AI17987" s="229">
        <v>1050</v>
      </c>
      <c r="AK17987" s="207" t="s">
        <v>31542</v>
      </c>
      <c r="AL17987" s="208">
        <v>105000</v>
      </c>
      <c r="AM17987" s="93"/>
      <c r="AN17987" s="93"/>
      <c r="AO17987" s="93"/>
    </row>
    <row r="17988" spans="31:41" x14ac:dyDescent="0.55000000000000004">
      <c r="AE17988" s="248" t="s">
        <v>48461</v>
      </c>
      <c r="AF17988" s="249">
        <v>205613.81</v>
      </c>
      <c r="AH17988" s="228" t="s">
        <v>19160</v>
      </c>
      <c r="AI17988" s="229">
        <v>10631.24</v>
      </c>
      <c r="AK17988" s="207" t="s">
        <v>31543</v>
      </c>
      <c r="AL17988" s="208">
        <v>20551.84</v>
      </c>
      <c r="AM17988" s="93"/>
      <c r="AN17988" s="93"/>
      <c r="AO17988" s="93"/>
    </row>
    <row r="17989" spans="31:41" x14ac:dyDescent="0.55000000000000004">
      <c r="AE17989" s="248" t="s">
        <v>20425</v>
      </c>
      <c r="AF17989" s="249">
        <v>352094.67</v>
      </c>
      <c r="AH17989" s="228" t="s">
        <v>43206</v>
      </c>
      <c r="AI17989" s="229">
        <v>180902.12</v>
      </c>
      <c r="AK17989" s="207" t="s">
        <v>31544</v>
      </c>
      <c r="AL17989" s="208">
        <v>905.61</v>
      </c>
      <c r="AM17989" s="93"/>
      <c r="AN17989" s="93"/>
      <c r="AO17989" s="93"/>
    </row>
    <row r="17990" spans="31:41" x14ac:dyDescent="0.55000000000000004">
      <c r="AE17990" s="248" t="s">
        <v>65133</v>
      </c>
      <c r="AF17990" s="249">
        <v>580.03</v>
      </c>
      <c r="AH17990" s="228" t="s">
        <v>43207</v>
      </c>
      <c r="AI17990" s="229">
        <v>17760.72</v>
      </c>
      <c r="AK17990" s="207" t="s">
        <v>31545</v>
      </c>
      <c r="AL17990" s="208">
        <v>576.69000000000005</v>
      </c>
      <c r="AM17990" s="93"/>
      <c r="AN17990" s="93"/>
      <c r="AO17990" s="93"/>
    </row>
    <row r="17991" spans="31:41" x14ac:dyDescent="0.55000000000000004">
      <c r="AE17991" s="248" t="s">
        <v>20429</v>
      </c>
      <c r="AF17991" s="249">
        <v>64715.66</v>
      </c>
      <c r="AH17991" s="228" t="s">
        <v>19164</v>
      </c>
      <c r="AI17991" s="229">
        <v>21402</v>
      </c>
      <c r="AK17991" s="207" t="s">
        <v>31546</v>
      </c>
      <c r="AL17991" s="208">
        <v>1073.6099999999999</v>
      </c>
      <c r="AM17991" s="93"/>
      <c r="AN17991" s="93"/>
      <c r="AO17991" s="93"/>
    </row>
    <row r="17992" spans="31:41" x14ac:dyDescent="0.55000000000000004">
      <c r="AE17992" s="248" t="s">
        <v>20430</v>
      </c>
      <c r="AF17992" s="249">
        <v>26246.7</v>
      </c>
      <c r="AH17992" s="228" t="s">
        <v>19165</v>
      </c>
      <c r="AI17992" s="229">
        <v>26444.639999999999</v>
      </c>
      <c r="AK17992" s="207" t="s">
        <v>31547</v>
      </c>
      <c r="AL17992" s="208">
        <v>18.239999999999998</v>
      </c>
      <c r="AM17992" s="93"/>
      <c r="AN17992" s="93"/>
      <c r="AO17992" s="93"/>
    </row>
    <row r="17993" spans="31:41" x14ac:dyDescent="0.55000000000000004">
      <c r="AE17993" s="248" t="s">
        <v>54343</v>
      </c>
      <c r="AF17993" s="249">
        <v>-5121.41</v>
      </c>
      <c r="AH17993" s="228" t="s">
        <v>54313</v>
      </c>
      <c r="AI17993" s="229">
        <v>13392.31</v>
      </c>
      <c r="AK17993" s="207" t="s">
        <v>31548</v>
      </c>
      <c r="AL17993" s="208">
        <v>70801.149999999994</v>
      </c>
      <c r="AM17993" s="93"/>
      <c r="AN17993" s="93"/>
      <c r="AO17993" s="93"/>
    </row>
    <row r="17994" spans="31:41" x14ac:dyDescent="0.55000000000000004">
      <c r="AE17994" s="248" t="s">
        <v>20456</v>
      </c>
      <c r="AF17994" s="249">
        <v>168282.45</v>
      </c>
      <c r="AH17994" s="228" t="s">
        <v>19169</v>
      </c>
      <c r="AI17994" s="229">
        <v>8493.65</v>
      </c>
      <c r="AK17994" s="207" t="s">
        <v>31549</v>
      </c>
      <c r="AL17994" s="208">
        <v>1036.42</v>
      </c>
      <c r="AM17994" s="93"/>
      <c r="AN17994" s="93"/>
      <c r="AO17994" s="93"/>
    </row>
    <row r="17995" spans="31:41" x14ac:dyDescent="0.55000000000000004">
      <c r="AE17995" s="248" t="s">
        <v>54344</v>
      </c>
      <c r="AF17995" s="249">
        <v>3125</v>
      </c>
      <c r="AH17995" s="228" t="s">
        <v>19170</v>
      </c>
      <c r="AI17995" s="229">
        <v>14546.5</v>
      </c>
      <c r="AK17995" s="207" t="s">
        <v>31550</v>
      </c>
      <c r="AL17995" s="208">
        <v>20551.84</v>
      </c>
      <c r="AM17995" s="93"/>
      <c r="AN17995" s="93"/>
      <c r="AO17995" s="93"/>
    </row>
    <row r="17996" spans="31:41" x14ac:dyDescent="0.55000000000000004">
      <c r="AE17996" s="248" t="s">
        <v>65134</v>
      </c>
      <c r="AF17996" s="249">
        <v>3000</v>
      </c>
      <c r="AH17996" s="228" t="s">
        <v>19204</v>
      </c>
      <c r="AI17996" s="229">
        <v>53920.08</v>
      </c>
      <c r="AK17996" s="207" t="s">
        <v>31551</v>
      </c>
      <c r="AL17996" s="208">
        <v>905.61</v>
      </c>
      <c r="AM17996" s="93"/>
      <c r="AN17996" s="93"/>
      <c r="AO17996" s="93"/>
    </row>
    <row r="17997" spans="31:41" x14ac:dyDescent="0.55000000000000004">
      <c r="AE17997" s="248" t="s">
        <v>65135</v>
      </c>
      <c r="AF17997" s="249">
        <v>1340</v>
      </c>
      <c r="AH17997" s="228" t="s">
        <v>19206</v>
      </c>
      <c r="AI17997" s="229">
        <v>16640.64</v>
      </c>
      <c r="AK17997" s="207" t="s">
        <v>31552</v>
      </c>
      <c r="AL17997" s="208">
        <v>576.69000000000005</v>
      </c>
      <c r="AM17997" s="93"/>
      <c r="AN17997" s="93"/>
      <c r="AO17997" s="93"/>
    </row>
    <row r="17998" spans="31:41" x14ac:dyDescent="0.55000000000000004">
      <c r="AE17998" s="248" t="s">
        <v>65136</v>
      </c>
      <c r="AF17998" s="249">
        <v>6126.07</v>
      </c>
      <c r="AH17998" s="228" t="s">
        <v>33432</v>
      </c>
      <c r="AI17998" s="229">
        <v>5880</v>
      </c>
      <c r="AK17998" s="207" t="s">
        <v>31553</v>
      </c>
      <c r="AL17998" s="208">
        <v>1073.6099999999999</v>
      </c>
      <c r="AM17998" s="93"/>
      <c r="AN17998" s="93"/>
      <c r="AO17998" s="93"/>
    </row>
    <row r="17999" spans="31:41" x14ac:dyDescent="0.55000000000000004">
      <c r="AE17999" s="248" t="s">
        <v>58035</v>
      </c>
      <c r="AF17999" s="249">
        <v>11181.34</v>
      </c>
      <c r="AH17999" s="228" t="s">
        <v>34945</v>
      </c>
      <c r="AI17999" s="229">
        <v>6260.1</v>
      </c>
      <c r="AK17999" s="207" t="s">
        <v>31554</v>
      </c>
      <c r="AL17999" s="208">
        <v>18.239999999999998</v>
      </c>
      <c r="AM17999" s="93"/>
      <c r="AN17999" s="93"/>
      <c r="AO17999" s="93"/>
    </row>
    <row r="18000" spans="31:41" x14ac:dyDescent="0.55000000000000004">
      <c r="AE18000" s="248" t="s">
        <v>20457</v>
      </c>
      <c r="AF18000" s="249">
        <v>11874.12</v>
      </c>
      <c r="AH18000" s="228" t="s">
        <v>50639</v>
      </c>
      <c r="AI18000" s="229">
        <v>4400</v>
      </c>
      <c r="AK18000" s="207" t="s">
        <v>31555</v>
      </c>
      <c r="AL18000" s="208">
        <v>70801.149999999994</v>
      </c>
      <c r="AM18000" s="93"/>
      <c r="AN18000" s="93"/>
      <c r="AO18000" s="93"/>
    </row>
    <row r="18001" spans="31:41" x14ac:dyDescent="0.55000000000000004">
      <c r="AE18001" s="248" t="s">
        <v>20458</v>
      </c>
      <c r="AF18001" s="249">
        <v>8374.84</v>
      </c>
      <c r="AH18001" s="228" t="s">
        <v>46018</v>
      </c>
      <c r="AI18001" s="229">
        <v>320043.75</v>
      </c>
      <c r="AK18001" s="207" t="s">
        <v>31556</v>
      </c>
      <c r="AL18001" s="208">
        <v>1036.42</v>
      </c>
      <c r="AM18001" s="93"/>
      <c r="AN18001" s="93"/>
      <c r="AO18001" s="93"/>
    </row>
    <row r="18002" spans="31:41" x14ac:dyDescent="0.55000000000000004">
      <c r="AE18002" s="248" t="s">
        <v>20460</v>
      </c>
      <c r="AF18002" s="249">
        <v>8986.9500000000007</v>
      </c>
      <c r="AH18002" s="228" t="s">
        <v>49347</v>
      </c>
      <c r="AI18002" s="229">
        <v>11700</v>
      </c>
      <c r="AK18002" s="207" t="s">
        <v>31557</v>
      </c>
      <c r="AL18002" s="208">
        <v>2394</v>
      </c>
      <c r="AM18002" s="93"/>
      <c r="AN18002" s="93"/>
      <c r="AO18002" s="93"/>
    </row>
    <row r="18003" spans="31:41" x14ac:dyDescent="0.55000000000000004">
      <c r="AE18003" s="248" t="s">
        <v>40784</v>
      </c>
      <c r="AF18003" s="249">
        <v>123.28</v>
      </c>
      <c r="AH18003" s="228" t="s">
        <v>19207</v>
      </c>
      <c r="AI18003" s="229">
        <v>16292.53</v>
      </c>
      <c r="AK18003" s="207" t="s">
        <v>31558</v>
      </c>
      <c r="AL18003" s="208">
        <v>7800</v>
      </c>
      <c r="AM18003" s="93"/>
      <c r="AN18003" s="93"/>
      <c r="AO18003" s="93"/>
    </row>
    <row r="18004" spans="31:41" x14ac:dyDescent="0.55000000000000004">
      <c r="AE18004" s="248" t="s">
        <v>20462</v>
      </c>
      <c r="AF18004" s="249">
        <v>277.20999999999998</v>
      </c>
      <c r="AH18004" s="228" t="s">
        <v>19208</v>
      </c>
      <c r="AI18004" s="229">
        <v>1213.3800000000001</v>
      </c>
      <c r="AK18004" s="207" t="s">
        <v>31559</v>
      </c>
      <c r="AL18004" s="208">
        <v>6000</v>
      </c>
      <c r="AM18004" s="93"/>
      <c r="AN18004" s="93"/>
      <c r="AO18004" s="93"/>
    </row>
    <row r="18005" spans="31:41" x14ac:dyDescent="0.55000000000000004">
      <c r="AE18005" s="248" t="s">
        <v>20481</v>
      </c>
      <c r="AF18005" s="249">
        <v>165160.32000000001</v>
      </c>
      <c r="AH18005" s="228" t="s">
        <v>19209</v>
      </c>
      <c r="AI18005" s="229">
        <v>963.39</v>
      </c>
      <c r="AK18005" s="207" t="s">
        <v>31560</v>
      </c>
      <c r="AL18005" s="208">
        <v>4249.41</v>
      </c>
      <c r="AM18005" s="93"/>
      <c r="AN18005" s="93"/>
      <c r="AO18005" s="93"/>
    </row>
    <row r="18006" spans="31:41" x14ac:dyDescent="0.55000000000000004">
      <c r="AE18006" s="248" t="s">
        <v>20482</v>
      </c>
      <c r="AF18006" s="249">
        <v>2544</v>
      </c>
      <c r="AH18006" s="228" t="s">
        <v>19210</v>
      </c>
      <c r="AI18006" s="229">
        <v>7567.9</v>
      </c>
      <c r="AK18006" s="207" t="s">
        <v>31561</v>
      </c>
      <c r="AL18006" s="208">
        <v>2394</v>
      </c>
      <c r="AM18006" s="93"/>
      <c r="AN18006" s="93"/>
      <c r="AO18006" s="93"/>
    </row>
    <row r="18007" spans="31:41" x14ac:dyDescent="0.55000000000000004">
      <c r="AE18007" s="248" t="s">
        <v>20484</v>
      </c>
      <c r="AF18007" s="249">
        <v>12734.92</v>
      </c>
      <c r="AH18007" s="228" t="s">
        <v>40757</v>
      </c>
      <c r="AI18007" s="229">
        <v>2273.08</v>
      </c>
      <c r="AK18007" s="207" t="s">
        <v>31562</v>
      </c>
      <c r="AL18007" s="208">
        <v>7800</v>
      </c>
      <c r="AM18007" s="93"/>
      <c r="AN18007" s="93"/>
      <c r="AO18007" s="93"/>
    </row>
    <row r="18008" spans="31:41" x14ac:dyDescent="0.55000000000000004">
      <c r="AE18008" s="248" t="s">
        <v>20485</v>
      </c>
      <c r="AF18008" s="249">
        <v>4218.75</v>
      </c>
      <c r="AH18008" s="228" t="s">
        <v>19211</v>
      </c>
      <c r="AI18008" s="229">
        <v>31206</v>
      </c>
      <c r="AK18008" s="207" t="s">
        <v>31563</v>
      </c>
      <c r="AL18008" s="208">
        <v>6000</v>
      </c>
      <c r="AM18008" s="93"/>
      <c r="AN18008" s="93"/>
      <c r="AO18008" s="93"/>
    </row>
    <row r="18009" spans="31:41" x14ac:dyDescent="0.55000000000000004">
      <c r="AE18009" s="248" t="s">
        <v>65137</v>
      </c>
      <c r="AF18009" s="249">
        <v>4702</v>
      </c>
      <c r="AH18009" s="228" t="s">
        <v>19212</v>
      </c>
      <c r="AI18009" s="229">
        <v>33305.96</v>
      </c>
      <c r="AK18009" s="207" t="s">
        <v>31564</v>
      </c>
      <c r="AL18009" s="208">
        <v>4249.41</v>
      </c>
      <c r="AM18009" s="93"/>
      <c r="AN18009" s="93"/>
      <c r="AO18009" s="93"/>
    </row>
    <row r="18010" spans="31:41" x14ac:dyDescent="0.55000000000000004">
      <c r="AE18010" s="248" t="s">
        <v>20487</v>
      </c>
      <c r="AF18010" s="249">
        <v>2756</v>
      </c>
      <c r="AH18010" s="228" t="s">
        <v>19213</v>
      </c>
      <c r="AI18010" s="229">
        <v>12153.84</v>
      </c>
      <c r="AK18010" s="207" t="s">
        <v>31565</v>
      </c>
      <c r="AL18010" s="208">
        <v>29375</v>
      </c>
      <c r="AM18010" s="93"/>
      <c r="AN18010" s="93"/>
      <c r="AO18010" s="93"/>
    </row>
    <row r="18011" spans="31:41" x14ac:dyDescent="0.55000000000000004">
      <c r="AE18011" s="248" t="s">
        <v>20489</v>
      </c>
      <c r="AF18011" s="249">
        <v>2291.3000000000002</v>
      </c>
      <c r="AH18011" s="228" t="s">
        <v>19214</v>
      </c>
      <c r="AI18011" s="229">
        <v>37890.36</v>
      </c>
      <c r="AK18011" s="207" t="s">
        <v>31566</v>
      </c>
      <c r="AL18011" s="208">
        <v>14000</v>
      </c>
      <c r="AM18011" s="93"/>
      <c r="AN18011" s="93"/>
      <c r="AO18011" s="93"/>
    </row>
    <row r="18012" spans="31:41" x14ac:dyDescent="0.55000000000000004">
      <c r="AE18012" s="248" t="s">
        <v>58762</v>
      </c>
      <c r="AF18012" s="249">
        <v>72000</v>
      </c>
      <c r="AH18012" s="228" t="s">
        <v>19247</v>
      </c>
      <c r="AI18012" s="229">
        <v>16250.01</v>
      </c>
      <c r="AK18012" s="207" t="s">
        <v>31567</v>
      </c>
      <c r="AL18012" s="208">
        <v>22200</v>
      </c>
      <c r="AM18012" s="93"/>
      <c r="AN18012" s="93"/>
      <c r="AO18012" s="93"/>
    </row>
    <row r="18013" spans="31:41" x14ac:dyDescent="0.55000000000000004">
      <c r="AE18013" s="248" t="s">
        <v>20565</v>
      </c>
      <c r="AF18013" s="249">
        <v>762470.64</v>
      </c>
      <c r="AH18013" s="228" t="s">
        <v>19248</v>
      </c>
      <c r="AI18013" s="229">
        <v>104496.12</v>
      </c>
      <c r="AK18013" s="207" t="s">
        <v>31568</v>
      </c>
      <c r="AL18013" s="208">
        <v>29375</v>
      </c>
      <c r="AM18013" s="93"/>
      <c r="AN18013" s="93"/>
      <c r="AO18013" s="93"/>
    </row>
    <row r="18014" spans="31:41" x14ac:dyDescent="0.55000000000000004">
      <c r="AE18014" s="248" t="s">
        <v>20566</v>
      </c>
      <c r="AF18014" s="249">
        <v>65423.74</v>
      </c>
      <c r="AH18014" s="228" t="s">
        <v>34949</v>
      </c>
      <c r="AI18014" s="229">
        <v>22394.46</v>
      </c>
      <c r="AK18014" s="207" t="s">
        <v>31569</v>
      </c>
      <c r="AL18014" s="208">
        <v>14000</v>
      </c>
      <c r="AM18014" s="93"/>
      <c r="AN18014" s="93"/>
      <c r="AO18014" s="93"/>
    </row>
    <row r="18015" spans="31:41" x14ac:dyDescent="0.55000000000000004">
      <c r="AE18015" s="248" t="s">
        <v>20567</v>
      </c>
      <c r="AF18015" s="249">
        <v>39035</v>
      </c>
      <c r="AH18015" s="228" t="s">
        <v>19249</v>
      </c>
      <c r="AI18015" s="229">
        <v>17.64</v>
      </c>
      <c r="AK18015" s="207" t="s">
        <v>31570</v>
      </c>
      <c r="AL18015" s="208">
        <v>22200</v>
      </c>
      <c r="AM18015" s="93"/>
      <c r="AN18015" s="93"/>
      <c r="AO18015" s="93"/>
    </row>
    <row r="18016" spans="31:41" x14ac:dyDescent="0.55000000000000004">
      <c r="AE18016" s="248" t="s">
        <v>20568</v>
      </c>
      <c r="AF18016" s="249">
        <v>165460.32</v>
      </c>
      <c r="AH18016" s="228" t="s">
        <v>43208</v>
      </c>
      <c r="AI18016" s="229">
        <v>87054.19</v>
      </c>
      <c r="AK18016" s="205"/>
      <c r="AL18016" s="206"/>
      <c r="AM18016" s="93"/>
      <c r="AN18016" s="93"/>
      <c r="AO18016" s="93"/>
    </row>
    <row r="18017" spans="31:41" x14ac:dyDescent="0.55000000000000004">
      <c r="AE18017" s="248" t="s">
        <v>20569</v>
      </c>
      <c r="AF18017" s="249">
        <v>5913.86</v>
      </c>
      <c r="AH18017" s="228" t="s">
        <v>19252</v>
      </c>
      <c r="AI18017" s="229">
        <v>17434.45</v>
      </c>
      <c r="AK18017" s="205"/>
      <c r="AL18017" s="206"/>
      <c r="AM18017" s="93"/>
      <c r="AN18017" s="93"/>
      <c r="AO18017" s="93"/>
    </row>
    <row r="18018" spans="31:41" x14ac:dyDescent="0.55000000000000004">
      <c r="AE18018" s="248" t="s">
        <v>20570</v>
      </c>
      <c r="AF18018" s="249">
        <v>31159.05</v>
      </c>
      <c r="AH18018" s="228" t="s">
        <v>19253</v>
      </c>
      <c r="AI18018" s="229">
        <v>2245.02</v>
      </c>
      <c r="AK18018" s="205"/>
      <c r="AL18018" s="206"/>
      <c r="AM18018" s="93"/>
      <c r="AN18018" s="93"/>
      <c r="AO18018" s="93"/>
    </row>
    <row r="18019" spans="31:41" x14ac:dyDescent="0.55000000000000004">
      <c r="AE18019" s="248" t="s">
        <v>56801</v>
      </c>
      <c r="AF18019" s="249">
        <v>68068</v>
      </c>
      <c r="AH18019" s="228" t="s">
        <v>19254</v>
      </c>
      <c r="AI18019" s="229">
        <v>6356</v>
      </c>
      <c r="AK18019" s="205"/>
      <c r="AL18019" s="206"/>
      <c r="AM18019" s="93"/>
      <c r="AN18019" s="93"/>
      <c r="AO18019" s="93"/>
    </row>
    <row r="18020" spans="31:41" x14ac:dyDescent="0.55000000000000004">
      <c r="AE18020" s="248" t="s">
        <v>20573</v>
      </c>
      <c r="AF18020" s="249">
        <v>125</v>
      </c>
      <c r="AH18020" s="228" t="s">
        <v>39101</v>
      </c>
      <c r="AI18020" s="229">
        <v>263.77</v>
      </c>
      <c r="AK18020" s="205"/>
      <c r="AL18020" s="206"/>
      <c r="AM18020" s="93"/>
      <c r="AN18020" s="93"/>
      <c r="AO18020" s="93"/>
    </row>
    <row r="18021" spans="31:41" x14ac:dyDescent="0.55000000000000004">
      <c r="AE18021" s="248" t="s">
        <v>59982</v>
      </c>
      <c r="AF18021" s="249">
        <v>2062.5</v>
      </c>
      <c r="AH18021" s="228" t="s">
        <v>19256</v>
      </c>
      <c r="AI18021" s="229">
        <v>156449.01</v>
      </c>
      <c r="AK18021" s="205"/>
      <c r="AL18021" s="206"/>
      <c r="AM18021" s="93"/>
      <c r="AN18021" s="93"/>
      <c r="AO18021" s="93"/>
    </row>
    <row r="18022" spans="31:41" x14ac:dyDescent="0.55000000000000004">
      <c r="AE18022" s="248" t="s">
        <v>13539</v>
      </c>
      <c r="AF18022" s="249">
        <v>31949.98</v>
      </c>
      <c r="AH18022" s="228" t="s">
        <v>19257</v>
      </c>
      <c r="AI18022" s="229">
        <v>41925</v>
      </c>
      <c r="AK18022" s="205"/>
      <c r="AL18022" s="206"/>
      <c r="AM18022" s="93"/>
      <c r="AN18022" s="93"/>
      <c r="AO18022" s="93"/>
    </row>
    <row r="18023" spans="31:41" x14ac:dyDescent="0.55000000000000004">
      <c r="AE18023" s="248" t="s">
        <v>33589</v>
      </c>
      <c r="AF18023" s="249">
        <v>750</v>
      </c>
      <c r="AH18023" s="228" t="s">
        <v>19259</v>
      </c>
      <c r="AI18023" s="229">
        <v>56355.59</v>
      </c>
      <c r="AK18023" s="205"/>
      <c r="AL18023" s="206"/>
      <c r="AM18023" s="93"/>
      <c r="AN18023" s="93"/>
      <c r="AO18023" s="93"/>
    </row>
    <row r="18024" spans="31:41" x14ac:dyDescent="0.55000000000000004">
      <c r="AE18024" s="248" t="s">
        <v>20575</v>
      </c>
      <c r="AF18024" s="249">
        <v>56157.68</v>
      </c>
      <c r="AH18024" s="228" t="s">
        <v>19260</v>
      </c>
      <c r="AI18024" s="229">
        <v>9567.92</v>
      </c>
      <c r="AK18024" s="205"/>
      <c r="AL18024" s="206"/>
      <c r="AM18024" s="93"/>
      <c r="AN18024" s="93"/>
      <c r="AO18024" s="93"/>
    </row>
    <row r="18025" spans="31:41" x14ac:dyDescent="0.55000000000000004">
      <c r="AE18025" s="248" t="s">
        <v>40787</v>
      </c>
      <c r="AF18025" s="249">
        <v>991000</v>
      </c>
      <c r="AH18025" s="228" t="s">
        <v>13433</v>
      </c>
      <c r="AI18025" s="229">
        <v>27233.69</v>
      </c>
      <c r="AK18025" s="205"/>
      <c r="AL18025" s="206"/>
      <c r="AM18025" s="93"/>
      <c r="AN18025" s="93"/>
      <c r="AO18025" s="93"/>
    </row>
    <row r="18026" spans="31:41" x14ac:dyDescent="0.55000000000000004">
      <c r="AE18026" s="248" t="s">
        <v>61683</v>
      </c>
      <c r="AF18026" s="249">
        <v>629.59</v>
      </c>
      <c r="AH18026" s="228" t="s">
        <v>49348</v>
      </c>
      <c r="AI18026" s="229">
        <v>31874.99</v>
      </c>
      <c r="AK18026" s="205"/>
      <c r="AL18026" s="206"/>
      <c r="AM18026" s="93"/>
      <c r="AN18026" s="93"/>
      <c r="AO18026" s="93"/>
    </row>
    <row r="18027" spans="31:41" x14ac:dyDescent="0.55000000000000004">
      <c r="AE18027" s="248" t="s">
        <v>49368</v>
      </c>
      <c r="AF18027" s="249">
        <v>8880</v>
      </c>
      <c r="AH18027" s="228" t="s">
        <v>19271</v>
      </c>
      <c r="AI18027" s="229">
        <v>75050.59</v>
      </c>
      <c r="AK18027" s="205"/>
      <c r="AL18027" s="206"/>
      <c r="AM18027" s="93"/>
      <c r="AN18027" s="93"/>
      <c r="AO18027" s="93"/>
    </row>
    <row r="18028" spans="31:41" x14ac:dyDescent="0.55000000000000004">
      <c r="AE18028" s="248" t="s">
        <v>20577</v>
      </c>
      <c r="AF18028" s="249">
        <v>4930</v>
      </c>
      <c r="AH18028" s="228" t="s">
        <v>47487</v>
      </c>
      <c r="AI18028" s="229">
        <v>59399.4</v>
      </c>
      <c r="AK18028" s="205"/>
      <c r="AL18028" s="206"/>
      <c r="AM18028" s="93"/>
      <c r="AN18028" s="93"/>
      <c r="AO18028" s="93"/>
    </row>
    <row r="18029" spans="31:41" x14ac:dyDescent="0.55000000000000004">
      <c r="AE18029" s="248" t="s">
        <v>63485</v>
      </c>
      <c r="AF18029" s="249">
        <v>88800</v>
      </c>
      <c r="AH18029" s="228" t="s">
        <v>47488</v>
      </c>
      <c r="AI18029" s="229">
        <v>85532.7</v>
      </c>
      <c r="AK18029" s="205"/>
      <c r="AL18029" s="206"/>
      <c r="AM18029" s="93"/>
      <c r="AN18029" s="93"/>
      <c r="AO18029" s="93"/>
    </row>
    <row r="18030" spans="31:41" x14ac:dyDescent="0.55000000000000004">
      <c r="AE18030" s="248" t="s">
        <v>40788</v>
      </c>
      <c r="AF18030" s="249">
        <v>129330.17</v>
      </c>
      <c r="AH18030" s="228" t="s">
        <v>43209</v>
      </c>
      <c r="AI18030" s="229">
        <v>135250</v>
      </c>
      <c r="AK18030" s="205"/>
      <c r="AL18030" s="206"/>
      <c r="AM18030" s="93"/>
      <c r="AN18030" s="93"/>
      <c r="AO18030" s="93"/>
    </row>
    <row r="18031" spans="31:41" x14ac:dyDescent="0.55000000000000004">
      <c r="AE18031" s="248" t="s">
        <v>20579</v>
      </c>
      <c r="AF18031" s="249">
        <v>746.94</v>
      </c>
      <c r="AH18031" s="228" t="s">
        <v>43210</v>
      </c>
      <c r="AI18031" s="229">
        <v>16659.52</v>
      </c>
      <c r="AK18031" s="205"/>
      <c r="AL18031" s="206"/>
      <c r="AM18031" s="93"/>
      <c r="AN18031" s="93"/>
      <c r="AO18031" s="93"/>
    </row>
    <row r="18032" spans="31:41" x14ac:dyDescent="0.55000000000000004">
      <c r="AE18032" s="248" t="s">
        <v>13542</v>
      </c>
      <c r="AF18032" s="249">
        <v>189312.26</v>
      </c>
      <c r="AH18032" s="228" t="s">
        <v>49349</v>
      </c>
      <c r="AI18032" s="229">
        <v>11508.6</v>
      </c>
      <c r="AK18032" s="205"/>
      <c r="AL18032" s="206"/>
      <c r="AM18032" s="93"/>
      <c r="AN18032" s="93"/>
      <c r="AO18032" s="93"/>
    </row>
    <row r="18033" spans="31:38" x14ac:dyDescent="0.55000000000000004">
      <c r="AE18033" s="248" t="s">
        <v>13543</v>
      </c>
      <c r="AF18033" s="249">
        <v>555572.52</v>
      </c>
      <c r="AH18033" s="228" t="s">
        <v>13439</v>
      </c>
      <c r="AI18033" s="229">
        <v>708.23</v>
      </c>
      <c r="AK18033" s="205"/>
      <c r="AL18033" s="206"/>
    </row>
    <row r="18034" spans="31:38" x14ac:dyDescent="0.55000000000000004">
      <c r="AE18034" s="248" t="s">
        <v>13544</v>
      </c>
      <c r="AF18034" s="249">
        <v>123420.28</v>
      </c>
      <c r="AH18034" s="228" t="s">
        <v>19287</v>
      </c>
      <c r="AI18034" s="229">
        <v>35208.339999999997</v>
      </c>
      <c r="AK18034" s="205"/>
      <c r="AL18034" s="206"/>
    </row>
    <row r="18035" spans="31:38" x14ac:dyDescent="0.55000000000000004">
      <c r="AE18035" s="248" t="s">
        <v>13545</v>
      </c>
      <c r="AF18035" s="249">
        <v>380703.4</v>
      </c>
      <c r="AH18035" s="228" t="s">
        <v>36230</v>
      </c>
      <c r="AI18035" s="229">
        <v>30677.08</v>
      </c>
      <c r="AK18035" s="205"/>
      <c r="AL18035" s="206"/>
    </row>
    <row r="18036" spans="31:38" x14ac:dyDescent="0.55000000000000004">
      <c r="AE18036" s="248" t="s">
        <v>50652</v>
      </c>
      <c r="AF18036" s="249">
        <v>11865.24</v>
      </c>
      <c r="AH18036" s="228" t="s">
        <v>46019</v>
      </c>
      <c r="AI18036" s="229">
        <v>63764.26</v>
      </c>
      <c r="AK18036" s="205"/>
      <c r="AL18036" s="206"/>
    </row>
    <row r="18037" spans="31:38" x14ac:dyDescent="0.55000000000000004">
      <c r="AE18037" s="248" t="s">
        <v>20580</v>
      </c>
      <c r="AF18037" s="249">
        <v>6055</v>
      </c>
      <c r="AH18037" s="228" t="s">
        <v>43211</v>
      </c>
      <c r="AI18037" s="229">
        <v>30000</v>
      </c>
      <c r="AK18037" s="205"/>
      <c r="AL18037" s="206"/>
    </row>
    <row r="18038" spans="31:38" x14ac:dyDescent="0.55000000000000004">
      <c r="AE18038" s="248" t="s">
        <v>63486</v>
      </c>
      <c r="AF18038" s="249">
        <v>1500</v>
      </c>
      <c r="AH18038" s="228" t="s">
        <v>19288</v>
      </c>
      <c r="AI18038" s="229">
        <v>11155</v>
      </c>
      <c r="AK18038" s="205"/>
      <c r="AL18038" s="206"/>
    </row>
    <row r="18039" spans="31:38" x14ac:dyDescent="0.55000000000000004">
      <c r="AE18039" s="248" t="s">
        <v>20582</v>
      </c>
      <c r="AF18039" s="249">
        <v>47840.22</v>
      </c>
      <c r="AH18039" s="228" t="s">
        <v>40758</v>
      </c>
      <c r="AI18039" s="229">
        <v>3847.5</v>
      </c>
      <c r="AK18039" s="205"/>
      <c r="AL18039" s="206"/>
    </row>
    <row r="18040" spans="31:38" x14ac:dyDescent="0.55000000000000004">
      <c r="AE18040" s="248" t="s">
        <v>49369</v>
      </c>
      <c r="AF18040" s="249">
        <v>40956.61</v>
      </c>
      <c r="AH18040" s="228" t="s">
        <v>19291</v>
      </c>
      <c r="AI18040" s="229">
        <v>2800.07</v>
      </c>
      <c r="AK18040" s="205"/>
      <c r="AL18040" s="206"/>
    </row>
    <row r="18041" spans="31:38" x14ac:dyDescent="0.55000000000000004">
      <c r="AE18041" s="248" t="s">
        <v>20585</v>
      </c>
      <c r="AF18041" s="249">
        <v>344490.05</v>
      </c>
      <c r="AH18041" s="228" t="s">
        <v>19292</v>
      </c>
      <c r="AI18041" s="229">
        <v>13388.9</v>
      </c>
      <c r="AK18041" s="205"/>
      <c r="AL18041" s="206"/>
    </row>
    <row r="18042" spans="31:38" x14ac:dyDescent="0.55000000000000004">
      <c r="AE18042" s="248" t="s">
        <v>13546</v>
      </c>
      <c r="AF18042" s="249">
        <v>474434.78</v>
      </c>
      <c r="AH18042" s="228" t="s">
        <v>46020</v>
      </c>
      <c r="AI18042" s="229">
        <v>91436</v>
      </c>
      <c r="AK18042" s="205"/>
      <c r="AL18042" s="206"/>
    </row>
    <row r="18043" spans="31:38" x14ac:dyDescent="0.55000000000000004">
      <c r="AE18043" s="248" t="s">
        <v>20586</v>
      </c>
      <c r="AF18043" s="249">
        <v>23165.73</v>
      </c>
      <c r="AH18043" s="228" t="s">
        <v>19314</v>
      </c>
      <c r="AI18043" s="229">
        <v>7077</v>
      </c>
      <c r="AK18043" s="205"/>
      <c r="AL18043" s="206"/>
    </row>
    <row r="18044" spans="31:38" x14ac:dyDescent="0.55000000000000004">
      <c r="AE18044" s="248" t="s">
        <v>20587</v>
      </c>
      <c r="AF18044" s="249">
        <v>170853.38</v>
      </c>
      <c r="AH18044" s="228" t="s">
        <v>19315</v>
      </c>
      <c r="AI18044" s="229">
        <v>15380</v>
      </c>
      <c r="AK18044" s="205"/>
      <c r="AL18044" s="206"/>
    </row>
    <row r="18045" spans="31:38" x14ac:dyDescent="0.55000000000000004">
      <c r="AE18045" s="248" t="s">
        <v>20589</v>
      </c>
      <c r="AF18045" s="249">
        <v>19238.599999999999</v>
      </c>
      <c r="AH18045" s="228" t="s">
        <v>19316</v>
      </c>
      <c r="AI18045" s="229">
        <v>1750</v>
      </c>
      <c r="AK18045" s="205"/>
      <c r="AL18045" s="206"/>
    </row>
    <row r="18046" spans="31:38" x14ac:dyDescent="0.55000000000000004">
      <c r="AE18046" s="248" t="s">
        <v>33590</v>
      </c>
      <c r="AF18046" s="249">
        <v>-21504.54</v>
      </c>
      <c r="AH18046" s="228" t="s">
        <v>19343</v>
      </c>
      <c r="AI18046" s="229">
        <v>17649.72</v>
      </c>
      <c r="AK18046" s="205"/>
      <c r="AL18046" s="206"/>
    </row>
    <row r="18047" spans="31:38" x14ac:dyDescent="0.55000000000000004">
      <c r="AE18047" s="248" t="s">
        <v>43226</v>
      </c>
      <c r="AF18047" s="249">
        <v>228218.16</v>
      </c>
      <c r="AH18047" s="228" t="s">
        <v>50640</v>
      </c>
      <c r="AI18047" s="229">
        <v>950</v>
      </c>
      <c r="AK18047" s="205"/>
      <c r="AL18047" s="206"/>
    </row>
    <row r="18048" spans="31:38" x14ac:dyDescent="0.55000000000000004">
      <c r="AE18048" s="248" t="s">
        <v>40789</v>
      </c>
      <c r="AF18048" s="249">
        <v>469828.17</v>
      </c>
      <c r="AH18048" s="228" t="s">
        <v>50641</v>
      </c>
      <c r="AI18048" s="229">
        <v>16788.66</v>
      </c>
      <c r="AK18048" s="205"/>
      <c r="AL18048" s="206"/>
    </row>
    <row r="18049" spans="31:38" x14ac:dyDescent="0.55000000000000004">
      <c r="AE18049" s="248" t="s">
        <v>20658</v>
      </c>
      <c r="AF18049" s="249">
        <v>180610.44</v>
      </c>
      <c r="AH18049" s="228" t="s">
        <v>46021</v>
      </c>
      <c r="AI18049" s="229">
        <v>202861.27</v>
      </c>
      <c r="AK18049" s="205"/>
      <c r="AL18049" s="206"/>
    </row>
    <row r="18050" spans="31:38" x14ac:dyDescent="0.55000000000000004">
      <c r="AE18050" s="248" t="s">
        <v>35065</v>
      </c>
      <c r="AF18050" s="249">
        <v>916977.39</v>
      </c>
      <c r="AH18050" s="228" t="s">
        <v>19345</v>
      </c>
      <c r="AI18050" s="229">
        <v>7278.03</v>
      </c>
      <c r="AK18050" s="205"/>
      <c r="AL18050" s="206"/>
    </row>
    <row r="18051" spans="31:38" x14ac:dyDescent="0.55000000000000004">
      <c r="AE18051" s="248" t="s">
        <v>50655</v>
      </c>
      <c r="AF18051" s="249">
        <v>89882.65</v>
      </c>
      <c r="AH18051" s="228" t="s">
        <v>19346</v>
      </c>
      <c r="AI18051" s="229">
        <v>18911.52</v>
      </c>
      <c r="AK18051" s="205"/>
      <c r="AL18051" s="206"/>
    </row>
    <row r="18052" spans="31:38" x14ac:dyDescent="0.55000000000000004">
      <c r="AE18052" s="248" t="s">
        <v>36295</v>
      </c>
      <c r="AF18052" s="249">
        <v>46862.31</v>
      </c>
      <c r="AH18052" s="228" t="s">
        <v>31979</v>
      </c>
      <c r="AI18052" s="229">
        <v>3846</v>
      </c>
      <c r="AK18052" s="205"/>
      <c r="AL18052" s="206"/>
    </row>
    <row r="18053" spans="31:38" x14ac:dyDescent="0.55000000000000004">
      <c r="AE18053" s="248" t="s">
        <v>50656</v>
      </c>
      <c r="AF18053" s="249">
        <v>111888.06</v>
      </c>
      <c r="AH18053" s="228" t="s">
        <v>50642</v>
      </c>
      <c r="AI18053" s="229">
        <v>1795</v>
      </c>
      <c r="AK18053" s="205"/>
      <c r="AL18053" s="206"/>
    </row>
    <row r="18054" spans="31:38" x14ac:dyDescent="0.55000000000000004">
      <c r="AE18054" s="248" t="s">
        <v>47511</v>
      </c>
      <c r="AF18054" s="249">
        <v>-147</v>
      </c>
      <c r="AH18054" s="228" t="s">
        <v>19352</v>
      </c>
      <c r="AI18054" s="229">
        <v>7788.1</v>
      </c>
      <c r="AK18054" s="205"/>
      <c r="AL18054" s="206"/>
    </row>
    <row r="18055" spans="31:38" x14ac:dyDescent="0.55000000000000004">
      <c r="AE18055" s="248" t="s">
        <v>33603</v>
      </c>
      <c r="AF18055" s="249">
        <v>179708.68</v>
      </c>
      <c r="AH18055" s="228" t="s">
        <v>19354</v>
      </c>
      <c r="AI18055" s="229">
        <v>20595.810000000001</v>
      </c>
      <c r="AK18055" s="205"/>
      <c r="AL18055" s="206"/>
    </row>
    <row r="18056" spans="31:38" x14ac:dyDescent="0.55000000000000004">
      <c r="AE18056" s="248" t="s">
        <v>20660</v>
      </c>
      <c r="AF18056" s="249">
        <v>36488.910000000003</v>
      </c>
      <c r="AH18056" s="228" t="s">
        <v>54314</v>
      </c>
      <c r="AI18056" s="229">
        <v>187316.22</v>
      </c>
      <c r="AK18056" s="205"/>
      <c r="AL18056" s="206"/>
    </row>
    <row r="18057" spans="31:38" x14ac:dyDescent="0.55000000000000004">
      <c r="AE18057" s="248" t="s">
        <v>20661</v>
      </c>
      <c r="AF18057" s="249">
        <v>12410.79</v>
      </c>
      <c r="AH18057" s="228" t="s">
        <v>54315</v>
      </c>
      <c r="AI18057" s="229">
        <v>95855.93</v>
      </c>
      <c r="AK18057" s="205"/>
      <c r="AL18057" s="206"/>
    </row>
    <row r="18058" spans="31:38" x14ac:dyDescent="0.55000000000000004">
      <c r="AE18058" s="248" t="s">
        <v>20662</v>
      </c>
      <c r="AF18058" s="249">
        <v>70174.080000000002</v>
      </c>
      <c r="AH18058" s="228" t="s">
        <v>54316</v>
      </c>
      <c r="AI18058" s="229">
        <v>3598.48</v>
      </c>
      <c r="AK18058" s="205"/>
      <c r="AL18058" s="206"/>
    </row>
    <row r="18059" spans="31:38" x14ac:dyDescent="0.55000000000000004">
      <c r="AE18059" s="248" t="s">
        <v>20663</v>
      </c>
      <c r="AF18059" s="249">
        <v>71759.38</v>
      </c>
      <c r="AH18059" s="228" t="s">
        <v>46022</v>
      </c>
      <c r="AI18059" s="229">
        <v>82230.12</v>
      </c>
      <c r="AK18059" s="205"/>
      <c r="AL18059" s="206"/>
    </row>
    <row r="18060" spans="31:38" x14ac:dyDescent="0.55000000000000004">
      <c r="AE18060" s="248" t="s">
        <v>20664</v>
      </c>
      <c r="AF18060" s="249">
        <v>5764062.9000000004</v>
      </c>
      <c r="AH18060" s="228" t="s">
        <v>46023</v>
      </c>
      <c r="AI18060" s="229">
        <v>28517.46</v>
      </c>
      <c r="AK18060" s="205"/>
      <c r="AL18060" s="206"/>
    </row>
    <row r="18061" spans="31:38" x14ac:dyDescent="0.55000000000000004">
      <c r="AE18061" s="248" t="s">
        <v>33604</v>
      </c>
      <c r="AF18061" s="249">
        <v>3185.5</v>
      </c>
      <c r="AH18061" s="228" t="s">
        <v>54317</v>
      </c>
      <c r="AI18061" s="229">
        <v>1136.1099999999999</v>
      </c>
      <c r="AK18061" s="205"/>
      <c r="AL18061" s="206"/>
    </row>
    <row r="18062" spans="31:38" x14ac:dyDescent="0.55000000000000004">
      <c r="AE18062" s="248" t="s">
        <v>20666</v>
      </c>
      <c r="AF18062" s="249">
        <v>53625.68</v>
      </c>
      <c r="AH18062" s="228" t="s">
        <v>54318</v>
      </c>
      <c r="AI18062" s="229">
        <v>28009.39</v>
      </c>
      <c r="AK18062" s="205"/>
      <c r="AL18062" s="206"/>
    </row>
    <row r="18063" spans="31:38" x14ac:dyDescent="0.55000000000000004">
      <c r="AE18063" s="248" t="s">
        <v>33605</v>
      </c>
      <c r="AF18063" s="249">
        <v>155726.75</v>
      </c>
      <c r="AH18063" s="228" t="s">
        <v>19367</v>
      </c>
      <c r="AI18063" s="229">
        <v>86323.18</v>
      </c>
      <c r="AK18063" s="205"/>
      <c r="AL18063" s="206"/>
    </row>
    <row r="18064" spans="31:38" x14ac:dyDescent="0.55000000000000004">
      <c r="AE18064" s="248" t="s">
        <v>33606</v>
      </c>
      <c r="AF18064" s="249">
        <v>2573.0500000000002</v>
      </c>
      <c r="AH18064" s="228" t="s">
        <v>54319</v>
      </c>
      <c r="AI18064" s="229">
        <v>600</v>
      </c>
      <c r="AK18064" s="205"/>
      <c r="AL18064" s="206"/>
    </row>
    <row r="18065" spans="31:38" x14ac:dyDescent="0.55000000000000004">
      <c r="AE18065" s="248" t="s">
        <v>58763</v>
      </c>
      <c r="AF18065" s="249">
        <v>6298.75</v>
      </c>
      <c r="AH18065" s="228" t="s">
        <v>19368</v>
      </c>
      <c r="AI18065" s="229">
        <v>10392.11</v>
      </c>
      <c r="AK18065" s="205"/>
      <c r="AL18065" s="206"/>
    </row>
    <row r="18066" spans="31:38" x14ac:dyDescent="0.55000000000000004">
      <c r="AE18066" s="248" t="s">
        <v>13561</v>
      </c>
      <c r="AF18066" s="249">
        <v>463.38</v>
      </c>
      <c r="AH18066" s="228" t="s">
        <v>19369</v>
      </c>
      <c r="AI18066" s="229">
        <v>3800.22</v>
      </c>
      <c r="AK18066" s="205"/>
      <c r="AL18066" s="206"/>
    </row>
    <row r="18067" spans="31:38" x14ac:dyDescent="0.55000000000000004">
      <c r="AE18067" s="248" t="s">
        <v>20667</v>
      </c>
      <c r="AF18067" s="249">
        <v>73852.039999999994</v>
      </c>
      <c r="AH18067" s="228" t="s">
        <v>19371</v>
      </c>
      <c r="AI18067" s="229">
        <v>2214.4</v>
      </c>
      <c r="AK18067" s="205"/>
      <c r="AL18067" s="206"/>
    </row>
    <row r="18068" spans="31:38" x14ac:dyDescent="0.55000000000000004">
      <c r="AE18068" s="248" t="s">
        <v>35067</v>
      </c>
      <c r="AF18068" s="249">
        <v>6041702.3200000003</v>
      </c>
      <c r="AH18068" s="228" t="s">
        <v>19374</v>
      </c>
      <c r="AI18068" s="229">
        <v>15343.1</v>
      </c>
      <c r="AK18068" s="205"/>
      <c r="AL18068" s="206"/>
    </row>
    <row r="18069" spans="31:38" x14ac:dyDescent="0.55000000000000004">
      <c r="AE18069" s="248" t="s">
        <v>20668</v>
      </c>
      <c r="AF18069" s="249">
        <v>321746.93</v>
      </c>
      <c r="AH18069" s="228" t="s">
        <v>34959</v>
      </c>
      <c r="AI18069" s="229">
        <v>80465.75</v>
      </c>
      <c r="AK18069" s="205"/>
      <c r="AL18069" s="206"/>
    </row>
    <row r="18070" spans="31:38" x14ac:dyDescent="0.55000000000000004">
      <c r="AE18070" s="248" t="s">
        <v>20669</v>
      </c>
      <c r="AF18070" s="249">
        <v>6312398.2800000003</v>
      </c>
      <c r="AH18070" s="228" t="s">
        <v>48453</v>
      </c>
      <c r="AI18070" s="229">
        <v>46893</v>
      </c>
      <c r="AK18070" s="205"/>
      <c r="AL18070" s="206"/>
    </row>
    <row r="18071" spans="31:38" x14ac:dyDescent="0.55000000000000004">
      <c r="AE18071" s="248" t="s">
        <v>36296</v>
      </c>
      <c r="AF18071" s="249">
        <v>4483.33</v>
      </c>
      <c r="AH18071" s="228" t="s">
        <v>46024</v>
      </c>
      <c r="AI18071" s="229">
        <v>57375</v>
      </c>
      <c r="AK18071" s="205"/>
      <c r="AL18071" s="206"/>
    </row>
    <row r="18072" spans="31:38" x14ac:dyDescent="0.55000000000000004">
      <c r="AE18072" s="248" t="s">
        <v>13565</v>
      </c>
      <c r="AF18072" s="249">
        <v>1230</v>
      </c>
      <c r="AH18072" s="228" t="s">
        <v>19393</v>
      </c>
      <c r="AI18072" s="229">
        <v>11325.44</v>
      </c>
      <c r="AK18072" s="205"/>
      <c r="AL18072" s="206"/>
    </row>
    <row r="18073" spans="31:38" x14ac:dyDescent="0.55000000000000004">
      <c r="AE18073" s="248" t="s">
        <v>20671</v>
      </c>
      <c r="AF18073" s="249">
        <v>4323714.1500000004</v>
      </c>
      <c r="AH18073" s="228" t="s">
        <v>19394</v>
      </c>
      <c r="AI18073" s="229">
        <v>22358.97</v>
      </c>
      <c r="AK18073" s="205"/>
      <c r="AL18073" s="206"/>
    </row>
    <row r="18074" spans="31:38" x14ac:dyDescent="0.55000000000000004">
      <c r="AE18074" s="248" t="s">
        <v>65138</v>
      </c>
      <c r="AF18074" s="249">
        <v>25000</v>
      </c>
      <c r="AH18074" s="228" t="s">
        <v>19395</v>
      </c>
      <c r="AI18074" s="229">
        <v>7774.32</v>
      </c>
      <c r="AK18074" s="205"/>
      <c r="AL18074" s="206"/>
    </row>
    <row r="18075" spans="31:38" x14ac:dyDescent="0.55000000000000004">
      <c r="AE18075" s="248" t="s">
        <v>35068</v>
      </c>
      <c r="AF18075" s="249">
        <v>420997.5</v>
      </c>
      <c r="AH18075" s="228" t="s">
        <v>19396</v>
      </c>
      <c r="AI18075" s="229">
        <v>961.36</v>
      </c>
      <c r="AK18075" s="205"/>
      <c r="AL18075" s="206"/>
    </row>
    <row r="18076" spans="31:38" x14ac:dyDescent="0.55000000000000004">
      <c r="AE18076" s="248" t="s">
        <v>20672</v>
      </c>
      <c r="AF18076" s="249">
        <v>1263897.22</v>
      </c>
      <c r="AH18076" s="228" t="s">
        <v>19398</v>
      </c>
      <c r="AI18076" s="229">
        <v>5686.95</v>
      </c>
      <c r="AK18076" s="205"/>
      <c r="AL18076" s="206"/>
    </row>
    <row r="18077" spans="31:38" x14ac:dyDescent="0.55000000000000004">
      <c r="AE18077" s="248" t="s">
        <v>13566</v>
      </c>
      <c r="AF18077" s="249">
        <v>1986939.59</v>
      </c>
      <c r="AH18077" s="228" t="s">
        <v>31984</v>
      </c>
      <c r="AI18077" s="229">
        <v>8969.68</v>
      </c>
      <c r="AK18077" s="205"/>
      <c r="AL18077" s="206"/>
    </row>
    <row r="18078" spans="31:38" x14ac:dyDescent="0.55000000000000004">
      <c r="AE18078" s="248" t="s">
        <v>13567</v>
      </c>
      <c r="AF18078" s="249">
        <v>3255943.37</v>
      </c>
      <c r="AH18078" s="228" t="s">
        <v>13441</v>
      </c>
      <c r="AI18078" s="229">
        <v>18113.5</v>
      </c>
      <c r="AK18078" s="205"/>
      <c r="AL18078" s="206"/>
    </row>
    <row r="18079" spans="31:38" x14ac:dyDescent="0.55000000000000004">
      <c r="AE18079" s="248" t="s">
        <v>13568</v>
      </c>
      <c r="AF18079" s="249">
        <v>258717.96</v>
      </c>
      <c r="AH18079" s="228" t="s">
        <v>19463</v>
      </c>
      <c r="AI18079" s="229">
        <v>28227.85</v>
      </c>
      <c r="AK18079" s="205"/>
      <c r="AL18079" s="206"/>
    </row>
    <row r="18080" spans="31:38" x14ac:dyDescent="0.55000000000000004">
      <c r="AE18080" s="248" t="s">
        <v>59983</v>
      </c>
      <c r="AF18080" s="249">
        <v>24737.759999999998</v>
      </c>
      <c r="AH18080" s="228" t="s">
        <v>19464</v>
      </c>
      <c r="AI18080" s="229">
        <v>532838.26</v>
      </c>
      <c r="AK18080" s="205"/>
      <c r="AL18080" s="206"/>
    </row>
    <row r="18081" spans="31:38" x14ac:dyDescent="0.55000000000000004">
      <c r="AE18081" s="248" t="s">
        <v>20674</v>
      </c>
      <c r="AF18081" s="249">
        <v>5040700.66</v>
      </c>
      <c r="AH18081" s="228" t="s">
        <v>19465</v>
      </c>
      <c r="AI18081" s="229">
        <v>32559.67</v>
      </c>
      <c r="AK18081" s="205"/>
      <c r="AL18081" s="206"/>
    </row>
    <row r="18082" spans="31:38" x14ac:dyDescent="0.55000000000000004">
      <c r="AE18082" s="248" t="s">
        <v>33607</v>
      </c>
      <c r="AF18082" s="249">
        <v>6053221.9100000001</v>
      </c>
      <c r="AH18082" s="228" t="s">
        <v>34965</v>
      </c>
      <c r="AI18082" s="229">
        <v>152745</v>
      </c>
      <c r="AK18082" s="205"/>
      <c r="AL18082" s="206"/>
    </row>
    <row r="18083" spans="31:38" x14ac:dyDescent="0.55000000000000004">
      <c r="AE18083" s="248" t="s">
        <v>40792</v>
      </c>
      <c r="AF18083" s="249">
        <v>125681.21</v>
      </c>
      <c r="AH18083" s="228" t="s">
        <v>46025</v>
      </c>
      <c r="AI18083" s="229">
        <v>10109.450000000001</v>
      </c>
      <c r="AK18083" s="205"/>
      <c r="AL18083" s="206"/>
    </row>
    <row r="18084" spans="31:38" x14ac:dyDescent="0.55000000000000004">
      <c r="AE18084" s="248" t="s">
        <v>20675</v>
      </c>
      <c r="AF18084" s="249">
        <v>6352.23</v>
      </c>
      <c r="AH18084" s="228" t="s">
        <v>19466</v>
      </c>
      <c r="AI18084" s="229">
        <v>153391.19</v>
      </c>
      <c r="AK18084" s="205"/>
      <c r="AL18084" s="206"/>
    </row>
    <row r="18085" spans="31:38" x14ac:dyDescent="0.55000000000000004">
      <c r="AE18085" s="248" t="s">
        <v>20676</v>
      </c>
      <c r="AF18085" s="249">
        <v>4772.7700000000004</v>
      </c>
      <c r="AH18085" s="228" t="s">
        <v>19467</v>
      </c>
      <c r="AI18085" s="229">
        <v>3581.76</v>
      </c>
      <c r="AK18085" s="205"/>
      <c r="AL18085" s="206"/>
    </row>
    <row r="18086" spans="31:38" x14ac:dyDescent="0.55000000000000004">
      <c r="AE18086" s="248" t="s">
        <v>47512</v>
      </c>
      <c r="AF18086" s="249">
        <v>382954.38</v>
      </c>
      <c r="AH18086" s="228" t="s">
        <v>54320</v>
      </c>
      <c r="AI18086" s="229">
        <v>5990</v>
      </c>
      <c r="AK18086" s="205"/>
      <c r="AL18086" s="206"/>
    </row>
    <row r="18087" spans="31:38" x14ac:dyDescent="0.55000000000000004">
      <c r="AE18087" s="248" t="s">
        <v>62358</v>
      </c>
      <c r="AF18087" s="249">
        <v>35209.11</v>
      </c>
      <c r="AH18087" s="228" t="s">
        <v>19469</v>
      </c>
      <c r="AI18087" s="229">
        <v>71006.850000000006</v>
      </c>
      <c r="AK18087" s="205"/>
      <c r="AL18087" s="206"/>
    </row>
    <row r="18088" spans="31:38" x14ac:dyDescent="0.55000000000000004">
      <c r="AE18088" s="248" t="s">
        <v>39177</v>
      </c>
      <c r="AF18088" s="249">
        <v>18045</v>
      </c>
      <c r="AH18088" s="228" t="s">
        <v>36241</v>
      </c>
      <c r="AI18088" s="229">
        <v>124432.11</v>
      </c>
      <c r="AK18088" s="205"/>
      <c r="AL18088" s="206"/>
    </row>
    <row r="18089" spans="31:38" x14ac:dyDescent="0.55000000000000004">
      <c r="AE18089" s="248" t="s">
        <v>33608</v>
      </c>
      <c r="AF18089" s="249">
        <v>35242.74</v>
      </c>
      <c r="AH18089" s="228" t="s">
        <v>19470</v>
      </c>
      <c r="AI18089" s="229">
        <v>1143</v>
      </c>
      <c r="AK18089" s="205"/>
      <c r="AL18089" s="206"/>
    </row>
    <row r="18090" spans="31:38" x14ac:dyDescent="0.55000000000000004">
      <c r="AE18090" s="248" t="s">
        <v>54349</v>
      </c>
      <c r="AF18090" s="249">
        <v>40123.65</v>
      </c>
      <c r="AH18090" s="228" t="s">
        <v>40759</v>
      </c>
      <c r="AI18090" s="229">
        <v>20743.2</v>
      </c>
      <c r="AK18090" s="205"/>
      <c r="AL18090" s="206"/>
    </row>
    <row r="18091" spans="31:38" x14ac:dyDescent="0.55000000000000004">
      <c r="AE18091" s="248" t="s">
        <v>46046</v>
      </c>
      <c r="AF18091" s="249">
        <v>7825.33</v>
      </c>
      <c r="AH18091" s="228" t="s">
        <v>19471</v>
      </c>
      <c r="AI18091" s="229">
        <v>4506.6899999999996</v>
      </c>
      <c r="AK18091" s="205"/>
      <c r="AL18091" s="206"/>
    </row>
    <row r="18092" spans="31:38" x14ac:dyDescent="0.55000000000000004">
      <c r="AE18092" s="248" t="s">
        <v>59323</v>
      </c>
      <c r="AF18092" s="249">
        <v>13989.89</v>
      </c>
      <c r="AH18092" s="228" t="s">
        <v>39107</v>
      </c>
      <c r="AI18092" s="229">
        <v>63000</v>
      </c>
      <c r="AK18092" s="205"/>
      <c r="AL18092" s="206"/>
    </row>
    <row r="18093" spans="31:38" x14ac:dyDescent="0.55000000000000004">
      <c r="AE18093" s="248" t="s">
        <v>60901</v>
      </c>
      <c r="AF18093" s="249">
        <v>54555.02</v>
      </c>
      <c r="AH18093" s="228" t="s">
        <v>19472</v>
      </c>
      <c r="AI18093" s="229">
        <v>23781.22</v>
      </c>
      <c r="AK18093" s="205"/>
      <c r="AL18093" s="206"/>
    </row>
    <row r="18094" spans="31:38" x14ac:dyDescent="0.55000000000000004">
      <c r="AE18094" s="248" t="s">
        <v>49370</v>
      </c>
      <c r="AF18094" s="249">
        <v>897.19</v>
      </c>
      <c r="AH18094" s="228" t="s">
        <v>19474</v>
      </c>
      <c r="AI18094" s="229">
        <v>7529.03</v>
      </c>
      <c r="AK18094" s="205"/>
      <c r="AL18094" s="206"/>
    </row>
    <row r="18095" spans="31:38" x14ac:dyDescent="0.55000000000000004">
      <c r="AE18095" s="248" t="s">
        <v>20678</v>
      </c>
      <c r="AF18095" s="249">
        <v>6050562.5199999996</v>
      </c>
      <c r="AH18095" s="228" t="s">
        <v>13453</v>
      </c>
      <c r="AI18095" s="229">
        <v>38929.15</v>
      </c>
      <c r="AK18095" s="205"/>
      <c r="AL18095" s="206"/>
    </row>
    <row r="18096" spans="31:38" x14ac:dyDescent="0.55000000000000004">
      <c r="AE18096" s="248" t="s">
        <v>54350</v>
      </c>
      <c r="AF18096" s="249">
        <v>1763822.88</v>
      </c>
      <c r="AH18096" s="228" t="s">
        <v>19475</v>
      </c>
      <c r="AI18096" s="229">
        <v>67.14</v>
      </c>
      <c r="AK18096" s="205"/>
      <c r="AL18096" s="206"/>
    </row>
    <row r="18097" spans="31:38" x14ac:dyDescent="0.55000000000000004">
      <c r="AE18097" s="248" t="s">
        <v>13569</v>
      </c>
      <c r="AF18097" s="249">
        <v>4783417.17</v>
      </c>
      <c r="AH18097" s="228" t="s">
        <v>36242</v>
      </c>
      <c r="AI18097" s="229">
        <v>15950.56</v>
      </c>
      <c r="AK18097" s="205"/>
      <c r="AL18097" s="206"/>
    </row>
    <row r="18098" spans="31:38" x14ac:dyDescent="0.55000000000000004">
      <c r="AE18098" s="248" t="s">
        <v>36297</v>
      </c>
      <c r="AF18098" s="249">
        <v>1519315.09</v>
      </c>
      <c r="AH18098" s="228" t="s">
        <v>19476</v>
      </c>
      <c r="AI18098" s="229">
        <v>10890.2</v>
      </c>
      <c r="AK18098" s="205"/>
      <c r="AL18098" s="206"/>
    </row>
    <row r="18099" spans="31:38" x14ac:dyDescent="0.55000000000000004">
      <c r="AE18099" s="248" t="s">
        <v>61240</v>
      </c>
      <c r="AF18099" s="249">
        <v>173723.36</v>
      </c>
      <c r="AH18099" s="228" t="s">
        <v>54321</v>
      </c>
      <c r="AI18099" s="229">
        <v>3590.72</v>
      </c>
      <c r="AK18099" s="205"/>
      <c r="AL18099" s="206"/>
    </row>
    <row r="18100" spans="31:38" x14ac:dyDescent="0.55000000000000004">
      <c r="AE18100" s="248" t="s">
        <v>20679</v>
      </c>
      <c r="AF18100" s="249">
        <v>6390423.6500000004</v>
      </c>
      <c r="AH18100" s="228" t="s">
        <v>33444</v>
      </c>
      <c r="AI18100" s="229">
        <v>1915249.79</v>
      </c>
      <c r="AK18100" s="205"/>
      <c r="AL18100" s="206"/>
    </row>
    <row r="18101" spans="31:38" x14ac:dyDescent="0.55000000000000004">
      <c r="AE18101" s="248" t="s">
        <v>20680</v>
      </c>
      <c r="AF18101" s="249">
        <v>591518.44999999995</v>
      </c>
      <c r="AH18101" s="228" t="s">
        <v>39108</v>
      </c>
      <c r="AI18101" s="229">
        <v>866934.26</v>
      </c>
      <c r="AK18101" s="205"/>
      <c r="AL18101" s="206"/>
    </row>
    <row r="18102" spans="31:38" x14ac:dyDescent="0.55000000000000004">
      <c r="AE18102" s="248" t="s">
        <v>13571</v>
      </c>
      <c r="AF18102" s="249">
        <v>330685.84999999998</v>
      </c>
      <c r="AH18102" s="228" t="s">
        <v>46026</v>
      </c>
      <c r="AI18102" s="229">
        <v>30030</v>
      </c>
      <c r="AK18102" s="205"/>
      <c r="AL18102" s="206"/>
    </row>
    <row r="18103" spans="31:38" x14ac:dyDescent="0.55000000000000004">
      <c r="AE18103" s="248" t="s">
        <v>20681</v>
      </c>
      <c r="AF18103" s="249">
        <v>1665400.31</v>
      </c>
      <c r="AH18103" s="228" t="s">
        <v>13455</v>
      </c>
      <c r="AI18103" s="229">
        <v>39000</v>
      </c>
      <c r="AK18103" s="205"/>
      <c r="AL18103" s="206"/>
    </row>
    <row r="18104" spans="31:38" x14ac:dyDescent="0.55000000000000004">
      <c r="AE18104" s="248" t="s">
        <v>43227</v>
      </c>
      <c r="AF18104" s="249">
        <v>-370025.61</v>
      </c>
      <c r="AH18104" s="228" t="s">
        <v>36243</v>
      </c>
      <c r="AI18104" s="229">
        <v>22181.06</v>
      </c>
      <c r="AK18104" s="205"/>
      <c r="AL18104" s="206"/>
    </row>
    <row r="18105" spans="31:38" x14ac:dyDescent="0.55000000000000004">
      <c r="AE18105" s="248" t="s">
        <v>35069</v>
      </c>
      <c r="AF18105" s="249">
        <v>4220838.3899999997</v>
      </c>
      <c r="AH18105" s="228" t="s">
        <v>19477</v>
      </c>
      <c r="AI18105" s="229">
        <v>15213.14</v>
      </c>
      <c r="AK18105" s="205"/>
      <c r="AL18105" s="206"/>
    </row>
    <row r="18106" spans="31:38" x14ac:dyDescent="0.55000000000000004">
      <c r="AE18106" s="248" t="s">
        <v>39178</v>
      </c>
      <c r="AF18106" s="249">
        <v>371864.08</v>
      </c>
      <c r="AH18106" s="228" t="s">
        <v>39109</v>
      </c>
      <c r="AI18106" s="229">
        <v>10500</v>
      </c>
      <c r="AK18106" s="205"/>
      <c r="AL18106" s="206"/>
    </row>
    <row r="18107" spans="31:38" x14ac:dyDescent="0.55000000000000004">
      <c r="AE18107" s="248" t="s">
        <v>50657</v>
      </c>
      <c r="AF18107" s="249">
        <v>551186.93999999994</v>
      </c>
      <c r="AH18107" s="228" t="s">
        <v>19478</v>
      </c>
      <c r="AI18107" s="229">
        <v>335642.83</v>
      </c>
      <c r="AK18107" s="205"/>
      <c r="AL18107" s="206"/>
    </row>
    <row r="18108" spans="31:38" x14ac:dyDescent="0.55000000000000004">
      <c r="AE18108" s="248" t="s">
        <v>54351</v>
      </c>
      <c r="AF18108" s="249">
        <v>3850</v>
      </c>
      <c r="AH18108" s="228" t="s">
        <v>19479</v>
      </c>
      <c r="AI18108" s="229">
        <v>142.87</v>
      </c>
      <c r="AK18108" s="205"/>
      <c r="AL18108" s="206"/>
    </row>
    <row r="18109" spans="31:38" x14ac:dyDescent="0.55000000000000004">
      <c r="AE18109" s="248" t="s">
        <v>49371</v>
      </c>
      <c r="AF18109" s="249">
        <v>135358.26</v>
      </c>
      <c r="AH18109" s="228" t="s">
        <v>13456</v>
      </c>
      <c r="AI18109" s="229">
        <v>343223.03</v>
      </c>
      <c r="AK18109" s="205"/>
      <c r="AL18109" s="206"/>
    </row>
    <row r="18110" spans="31:38" x14ac:dyDescent="0.55000000000000004">
      <c r="AE18110" s="248" t="s">
        <v>43228</v>
      </c>
      <c r="AF18110" s="249">
        <v>21195.919999999998</v>
      </c>
      <c r="AH18110" s="228" t="s">
        <v>13457</v>
      </c>
      <c r="AI18110" s="229">
        <v>526442.56000000006</v>
      </c>
      <c r="AK18110" s="205"/>
      <c r="AL18110" s="206"/>
    </row>
    <row r="18111" spans="31:38" x14ac:dyDescent="0.55000000000000004">
      <c r="AE18111" s="248" t="s">
        <v>60902</v>
      </c>
      <c r="AF18111" s="249">
        <v>6288.18</v>
      </c>
      <c r="AH18111" s="228" t="s">
        <v>31996</v>
      </c>
      <c r="AI18111" s="229">
        <v>118832.19</v>
      </c>
      <c r="AK18111" s="205"/>
      <c r="AL18111" s="206"/>
    </row>
    <row r="18112" spans="31:38" x14ac:dyDescent="0.55000000000000004">
      <c r="AE18112" s="248" t="s">
        <v>60903</v>
      </c>
      <c r="AF18112" s="249">
        <v>45537.919999999998</v>
      </c>
      <c r="AH18112" s="228" t="s">
        <v>19480</v>
      </c>
      <c r="AI18112" s="229">
        <v>400361.9</v>
      </c>
      <c r="AK18112" s="205"/>
      <c r="AL18112" s="206"/>
    </row>
    <row r="18113" spans="31:38" x14ac:dyDescent="0.55000000000000004">
      <c r="AE18113" s="248" t="s">
        <v>20700</v>
      </c>
      <c r="AF18113" s="249">
        <v>1913.23</v>
      </c>
      <c r="AH18113" s="228" t="s">
        <v>19481</v>
      </c>
      <c r="AI18113" s="229">
        <v>151100</v>
      </c>
      <c r="AK18113" s="205"/>
      <c r="AL18113" s="206"/>
    </row>
    <row r="18114" spans="31:38" x14ac:dyDescent="0.55000000000000004">
      <c r="AE18114" s="248" t="s">
        <v>50658</v>
      </c>
      <c r="AF18114" s="249">
        <v>113.83</v>
      </c>
      <c r="AH18114" s="228" t="s">
        <v>43212</v>
      </c>
      <c r="AI18114" s="229">
        <v>30467.83</v>
      </c>
      <c r="AK18114" s="205"/>
      <c r="AL18114" s="206"/>
    </row>
    <row r="18115" spans="31:38" x14ac:dyDescent="0.55000000000000004">
      <c r="AE18115" s="248" t="s">
        <v>20701</v>
      </c>
      <c r="AF18115" s="249">
        <v>498.82</v>
      </c>
      <c r="AH18115" s="228" t="s">
        <v>40760</v>
      </c>
      <c r="AI18115" s="229">
        <v>42111.76</v>
      </c>
      <c r="AK18115" s="205"/>
      <c r="AL18115" s="206"/>
    </row>
    <row r="18116" spans="31:38" x14ac:dyDescent="0.55000000000000004">
      <c r="AE18116" s="248" t="s">
        <v>65139</v>
      </c>
      <c r="AF18116" s="249">
        <v>6436.26</v>
      </c>
      <c r="AH18116" s="228" t="s">
        <v>13458</v>
      </c>
      <c r="AI18116" s="229">
        <v>111132.76</v>
      </c>
      <c r="AK18116" s="205"/>
      <c r="AL18116" s="206"/>
    </row>
    <row r="18117" spans="31:38" x14ac:dyDescent="0.55000000000000004">
      <c r="AE18117" s="248" t="s">
        <v>20702</v>
      </c>
      <c r="AF18117" s="249">
        <v>79.55</v>
      </c>
      <c r="AH18117" s="228" t="s">
        <v>54322</v>
      </c>
      <c r="AI18117" s="229">
        <v>237186.8</v>
      </c>
      <c r="AK18117" s="205"/>
      <c r="AL18117" s="206"/>
    </row>
    <row r="18118" spans="31:38" x14ac:dyDescent="0.55000000000000004">
      <c r="AE18118" s="248" t="s">
        <v>43230</v>
      </c>
      <c r="AF18118" s="249">
        <v>71.67</v>
      </c>
      <c r="AH18118" s="228" t="s">
        <v>13459</v>
      </c>
      <c r="AI18118" s="229">
        <v>982338.96</v>
      </c>
      <c r="AK18118" s="205"/>
      <c r="AL18118" s="206"/>
    </row>
    <row r="18119" spans="31:38" x14ac:dyDescent="0.55000000000000004">
      <c r="AE18119" s="248" t="s">
        <v>65140</v>
      </c>
      <c r="AF18119" s="249">
        <v>352.64</v>
      </c>
      <c r="AH18119" s="228" t="s">
        <v>19482</v>
      </c>
      <c r="AI18119" s="229">
        <v>430147.9</v>
      </c>
      <c r="AK18119" s="205"/>
      <c r="AL18119" s="206"/>
    </row>
    <row r="18120" spans="31:38" x14ac:dyDescent="0.55000000000000004">
      <c r="AE18120" s="248" t="s">
        <v>43231</v>
      </c>
      <c r="AF18120" s="249">
        <v>255.35</v>
      </c>
      <c r="AH18120" s="228" t="s">
        <v>13460</v>
      </c>
      <c r="AI18120" s="229">
        <v>13212.23</v>
      </c>
      <c r="AK18120" s="205"/>
      <c r="AL18120" s="206"/>
    </row>
    <row r="18121" spans="31:38" x14ac:dyDescent="0.55000000000000004">
      <c r="AE18121" s="248" t="s">
        <v>43232</v>
      </c>
      <c r="AF18121" s="249">
        <v>63.86</v>
      </c>
      <c r="AH18121" s="228" t="s">
        <v>39110</v>
      </c>
      <c r="AI18121" s="229">
        <v>3014.4</v>
      </c>
      <c r="AK18121" s="205"/>
      <c r="AL18121" s="206"/>
    </row>
    <row r="18122" spans="31:38" x14ac:dyDescent="0.55000000000000004">
      <c r="AE18122" s="248" t="s">
        <v>65141</v>
      </c>
      <c r="AF18122" s="249">
        <v>-30039.52</v>
      </c>
      <c r="AH18122" s="228" t="s">
        <v>19483</v>
      </c>
      <c r="AI18122" s="229">
        <v>4000.57</v>
      </c>
      <c r="AK18122" s="205"/>
      <c r="AL18122" s="206"/>
    </row>
    <row r="18123" spans="31:38" x14ac:dyDescent="0.55000000000000004">
      <c r="AE18123" s="248" t="s">
        <v>20703</v>
      </c>
      <c r="AF18123" s="249">
        <v>238.98</v>
      </c>
      <c r="AH18123" s="228" t="s">
        <v>19484</v>
      </c>
      <c r="AI18123" s="229">
        <v>120727.13</v>
      </c>
      <c r="AK18123" s="205"/>
      <c r="AL18123" s="206"/>
    </row>
    <row r="18124" spans="31:38" x14ac:dyDescent="0.55000000000000004">
      <c r="AE18124" s="248" t="s">
        <v>20704</v>
      </c>
      <c r="AF18124" s="249">
        <v>1406.88</v>
      </c>
      <c r="AH18124" s="228" t="s">
        <v>19485</v>
      </c>
      <c r="AI18124" s="229">
        <v>-26678.18</v>
      </c>
      <c r="AK18124" s="205"/>
      <c r="AL18124" s="206"/>
    </row>
    <row r="18125" spans="31:38" x14ac:dyDescent="0.55000000000000004">
      <c r="AE18125" s="248" t="s">
        <v>20705</v>
      </c>
      <c r="AF18125" s="249">
        <v>21889.94</v>
      </c>
      <c r="AH18125" s="228" t="s">
        <v>33445</v>
      </c>
      <c r="AI18125" s="229">
        <v>618597.21</v>
      </c>
      <c r="AK18125" s="205"/>
      <c r="AL18125" s="206"/>
    </row>
    <row r="18126" spans="31:38" x14ac:dyDescent="0.55000000000000004">
      <c r="AE18126" s="248" t="s">
        <v>20717</v>
      </c>
      <c r="AF18126" s="249">
        <v>151494.6</v>
      </c>
      <c r="AH18126" s="228" t="s">
        <v>36244</v>
      </c>
      <c r="AI18126" s="229">
        <v>1294017.03</v>
      </c>
      <c r="AK18126" s="205"/>
      <c r="AL18126" s="206"/>
    </row>
    <row r="18127" spans="31:38" x14ac:dyDescent="0.55000000000000004">
      <c r="AE18127" s="248" t="s">
        <v>20718</v>
      </c>
      <c r="AF18127" s="249">
        <v>74890.080000000002</v>
      </c>
      <c r="AH18127" s="228" t="s">
        <v>19509</v>
      </c>
      <c r="AI18127" s="229">
        <v>54294.080000000002</v>
      </c>
      <c r="AK18127" s="205"/>
      <c r="AL18127" s="206"/>
    </row>
    <row r="18128" spans="31:38" x14ac:dyDescent="0.55000000000000004">
      <c r="AE18128" s="248" t="s">
        <v>56802</v>
      </c>
      <c r="AF18128" s="249">
        <v>159788.4</v>
      </c>
      <c r="AH18128" s="228" t="s">
        <v>19510</v>
      </c>
      <c r="AI18128" s="229">
        <v>117576.52</v>
      </c>
      <c r="AK18128" s="205"/>
      <c r="AL18128" s="206"/>
    </row>
    <row r="18129" spans="31:38" x14ac:dyDescent="0.55000000000000004">
      <c r="AE18129" s="248" t="s">
        <v>59984</v>
      </c>
      <c r="AF18129" s="249">
        <v>66229</v>
      </c>
      <c r="AH18129" s="228" t="s">
        <v>40761</v>
      </c>
      <c r="AI18129" s="229">
        <v>45726.14</v>
      </c>
      <c r="AK18129" s="205"/>
      <c r="AL18129" s="206"/>
    </row>
    <row r="18130" spans="31:38" x14ac:dyDescent="0.55000000000000004">
      <c r="AE18130" s="248" t="s">
        <v>63487</v>
      </c>
      <c r="AF18130" s="249">
        <v>12145</v>
      </c>
      <c r="AH18130" s="228" t="s">
        <v>47489</v>
      </c>
      <c r="AI18130" s="229">
        <v>11499.12</v>
      </c>
      <c r="AK18130" s="205"/>
      <c r="AL18130" s="206"/>
    </row>
    <row r="18131" spans="31:38" x14ac:dyDescent="0.55000000000000004">
      <c r="AE18131" s="248" t="s">
        <v>20719</v>
      </c>
      <c r="AF18131" s="249">
        <v>34904.339999999997</v>
      </c>
      <c r="AH18131" s="228" t="s">
        <v>54323</v>
      </c>
      <c r="AI18131" s="229">
        <v>2400</v>
      </c>
      <c r="AK18131" s="205"/>
      <c r="AL18131" s="206"/>
    </row>
    <row r="18132" spans="31:38" x14ac:dyDescent="0.55000000000000004">
      <c r="AE18132" s="248" t="s">
        <v>32107</v>
      </c>
      <c r="AF18132" s="249">
        <v>121455.61</v>
      </c>
      <c r="AH18132" s="228" t="s">
        <v>43213</v>
      </c>
      <c r="AI18132" s="229">
        <v>249921.88</v>
      </c>
      <c r="AK18132" s="205"/>
      <c r="AL18132" s="206"/>
    </row>
    <row r="18133" spans="31:38" x14ac:dyDescent="0.55000000000000004">
      <c r="AE18133" s="248" t="s">
        <v>54356</v>
      </c>
      <c r="AF18133" s="249">
        <v>915</v>
      </c>
      <c r="AH18133" s="228" t="s">
        <v>50643</v>
      </c>
      <c r="AI18133" s="229">
        <v>90008.68</v>
      </c>
      <c r="AK18133" s="205"/>
      <c r="AL18133" s="206"/>
    </row>
    <row r="18134" spans="31:38" x14ac:dyDescent="0.55000000000000004">
      <c r="AE18134" s="248" t="s">
        <v>20721</v>
      </c>
      <c r="AF18134" s="249">
        <v>5704.91</v>
      </c>
      <c r="AH18134" s="228" t="s">
        <v>19511</v>
      </c>
      <c r="AI18134" s="229">
        <v>43690.05</v>
      </c>
      <c r="AK18134" s="205"/>
      <c r="AL18134" s="206"/>
    </row>
    <row r="18135" spans="31:38" x14ac:dyDescent="0.55000000000000004">
      <c r="AE18135" s="248" t="s">
        <v>60904</v>
      </c>
      <c r="AF18135" s="249">
        <v>23203.9</v>
      </c>
      <c r="AH18135" s="228" t="s">
        <v>47490</v>
      </c>
      <c r="AI18135" s="229">
        <v>5300</v>
      </c>
      <c r="AK18135" s="205"/>
      <c r="AL18135" s="206"/>
    </row>
    <row r="18136" spans="31:38" x14ac:dyDescent="0.55000000000000004">
      <c r="AE18136" s="248" t="s">
        <v>20722</v>
      </c>
      <c r="AF18136" s="249">
        <v>30467.74</v>
      </c>
      <c r="AH18136" s="228" t="s">
        <v>54324</v>
      </c>
      <c r="AI18136" s="229">
        <v>3198.4</v>
      </c>
      <c r="AK18136" s="205"/>
      <c r="AL18136" s="206"/>
    </row>
    <row r="18137" spans="31:38" x14ac:dyDescent="0.55000000000000004">
      <c r="AE18137" s="248" t="s">
        <v>54357</v>
      </c>
      <c r="AF18137" s="249">
        <v>13000</v>
      </c>
      <c r="AH18137" s="228" t="s">
        <v>19513</v>
      </c>
      <c r="AI18137" s="229">
        <v>1975.02</v>
      </c>
      <c r="AK18137" s="205"/>
      <c r="AL18137" s="206"/>
    </row>
    <row r="18138" spans="31:38" x14ac:dyDescent="0.55000000000000004">
      <c r="AE18138" s="248" t="s">
        <v>20736</v>
      </c>
      <c r="AF18138" s="249">
        <v>3448.52</v>
      </c>
      <c r="AH18138" s="228" t="s">
        <v>19514</v>
      </c>
      <c r="AI18138" s="229">
        <v>34800</v>
      </c>
      <c r="AK18138" s="205"/>
      <c r="AL18138" s="206"/>
    </row>
    <row r="18139" spans="31:38" x14ac:dyDescent="0.55000000000000004">
      <c r="AE18139" s="248" t="s">
        <v>20737</v>
      </c>
      <c r="AF18139" s="249">
        <v>32177.42</v>
      </c>
      <c r="AH18139" s="228" t="s">
        <v>19516</v>
      </c>
      <c r="AI18139" s="229">
        <v>16000</v>
      </c>
      <c r="AK18139" s="205"/>
      <c r="AL18139" s="206"/>
    </row>
    <row r="18140" spans="31:38" x14ac:dyDescent="0.55000000000000004">
      <c r="AE18140" s="248" t="s">
        <v>33616</v>
      </c>
      <c r="AF18140" s="249">
        <v>70401.289999999994</v>
      </c>
      <c r="AH18140" s="228" t="s">
        <v>19517</v>
      </c>
      <c r="AI18140" s="229">
        <v>20013.46</v>
      </c>
      <c r="AK18140" s="205"/>
      <c r="AL18140" s="206"/>
    </row>
    <row r="18141" spans="31:38" x14ac:dyDescent="0.55000000000000004">
      <c r="AE18141" s="248" t="s">
        <v>59324</v>
      </c>
      <c r="AF18141" s="249">
        <v>91728.95</v>
      </c>
      <c r="AH18141" s="228" t="s">
        <v>19519</v>
      </c>
      <c r="AI18141" s="229">
        <v>71061.08</v>
      </c>
      <c r="AK18141" s="205"/>
      <c r="AL18141" s="206"/>
    </row>
    <row r="18142" spans="31:38" x14ac:dyDescent="0.55000000000000004">
      <c r="AE18142" s="248" t="s">
        <v>56803</v>
      </c>
      <c r="AF18142" s="249">
        <v>104452.7</v>
      </c>
      <c r="AH18142" s="228" t="s">
        <v>39112</v>
      </c>
      <c r="AI18142" s="229">
        <v>1053902</v>
      </c>
      <c r="AK18142" s="205"/>
      <c r="AL18142" s="206"/>
    </row>
    <row r="18143" spans="31:38" x14ac:dyDescent="0.55000000000000004">
      <c r="AE18143" s="248" t="s">
        <v>33617</v>
      </c>
      <c r="AF18143" s="249">
        <v>162847.71</v>
      </c>
      <c r="AH18143" s="228" t="s">
        <v>19593</v>
      </c>
      <c r="AI18143" s="229">
        <v>4074747.42</v>
      </c>
      <c r="AK18143" s="205"/>
      <c r="AL18143" s="206"/>
    </row>
    <row r="18144" spans="31:38" x14ac:dyDescent="0.55000000000000004">
      <c r="AE18144" s="248" t="s">
        <v>39180</v>
      </c>
      <c r="AF18144" s="249">
        <v>35182.699999999997</v>
      </c>
      <c r="AH18144" s="228" t="s">
        <v>19594</v>
      </c>
      <c r="AI18144" s="229">
        <v>2398515.34</v>
      </c>
      <c r="AK18144" s="205"/>
      <c r="AL18144" s="206"/>
    </row>
    <row r="18145" spans="31:38" x14ac:dyDescent="0.55000000000000004">
      <c r="AE18145" s="248" t="s">
        <v>20758</v>
      </c>
      <c r="AF18145" s="249">
        <v>36076.51</v>
      </c>
      <c r="AH18145" s="228" t="s">
        <v>48454</v>
      </c>
      <c r="AI18145" s="229">
        <v>46470.89</v>
      </c>
      <c r="AK18145" s="205"/>
      <c r="AL18145" s="206"/>
    </row>
    <row r="18146" spans="31:38" x14ac:dyDescent="0.55000000000000004">
      <c r="AE18146" s="248" t="s">
        <v>58036</v>
      </c>
      <c r="AF18146" s="249">
        <v>4381.4399999999996</v>
      </c>
      <c r="AH18146" s="228" t="s">
        <v>34974</v>
      </c>
      <c r="AI18146" s="229">
        <v>1224822.24</v>
      </c>
      <c r="AK18146" s="205"/>
      <c r="AL18146" s="206"/>
    </row>
    <row r="18147" spans="31:38" x14ac:dyDescent="0.55000000000000004">
      <c r="AE18147" s="248" t="s">
        <v>20759</v>
      </c>
      <c r="AF18147" s="249">
        <v>70823.73</v>
      </c>
      <c r="AH18147" s="228" t="s">
        <v>34975</v>
      </c>
      <c r="AI18147" s="229">
        <v>915234.35</v>
      </c>
      <c r="AK18147" s="205"/>
      <c r="AL18147" s="206"/>
    </row>
    <row r="18148" spans="31:38" x14ac:dyDescent="0.55000000000000004">
      <c r="AE18148" s="248" t="s">
        <v>20760</v>
      </c>
      <c r="AF18148" s="249">
        <v>13181</v>
      </c>
      <c r="AH18148" s="228" t="s">
        <v>19595</v>
      </c>
      <c r="AI18148" s="229">
        <v>527925.65</v>
      </c>
      <c r="AK18148" s="205"/>
      <c r="AL18148" s="206"/>
    </row>
    <row r="18149" spans="31:38" x14ac:dyDescent="0.55000000000000004">
      <c r="AE18149" s="248" t="s">
        <v>33619</v>
      </c>
      <c r="AF18149" s="249">
        <v>69419.81</v>
      </c>
      <c r="AH18149" s="228" t="s">
        <v>19596</v>
      </c>
      <c r="AI18149" s="229">
        <v>526903.76</v>
      </c>
      <c r="AK18149" s="205"/>
      <c r="AL18149" s="206"/>
    </row>
    <row r="18150" spans="31:38" x14ac:dyDescent="0.55000000000000004">
      <c r="AE18150" s="248" t="s">
        <v>62359</v>
      </c>
      <c r="AF18150" s="249">
        <v>8139</v>
      </c>
      <c r="AH18150" s="228" t="s">
        <v>19597</v>
      </c>
      <c r="AI18150" s="229">
        <v>601414.54</v>
      </c>
      <c r="AK18150" s="205"/>
      <c r="AL18150" s="206"/>
    </row>
    <row r="18151" spans="31:38" x14ac:dyDescent="0.55000000000000004">
      <c r="AE18151" s="248" t="s">
        <v>61684</v>
      </c>
      <c r="AF18151" s="249">
        <v>763.95</v>
      </c>
      <c r="AH18151" s="228" t="s">
        <v>19599</v>
      </c>
      <c r="AI18151" s="229">
        <v>227116.39</v>
      </c>
      <c r="AK18151" s="205"/>
      <c r="AL18151" s="206"/>
    </row>
    <row r="18152" spans="31:38" x14ac:dyDescent="0.55000000000000004">
      <c r="AE18152" s="248" t="s">
        <v>20761</v>
      </c>
      <c r="AF18152" s="249">
        <v>25795.599999999999</v>
      </c>
      <c r="AH18152" s="228" t="s">
        <v>47491</v>
      </c>
      <c r="AI18152" s="229">
        <v>165157.1</v>
      </c>
      <c r="AK18152" s="205"/>
      <c r="AL18152" s="206"/>
    </row>
    <row r="18153" spans="31:38" x14ac:dyDescent="0.55000000000000004">
      <c r="AE18153" s="248" t="s">
        <v>33621</v>
      </c>
      <c r="AF18153" s="249">
        <v>43469.59</v>
      </c>
      <c r="AH18153" s="228" t="s">
        <v>19600</v>
      </c>
      <c r="AI18153" s="229">
        <v>25398.240000000002</v>
      </c>
      <c r="AK18153" s="205"/>
      <c r="AL18153" s="206"/>
    </row>
    <row r="18154" spans="31:38" x14ac:dyDescent="0.55000000000000004">
      <c r="AE18154" s="248" t="s">
        <v>20762</v>
      </c>
      <c r="AF18154" s="249">
        <v>96571.99</v>
      </c>
      <c r="AH18154" s="228" t="s">
        <v>36255</v>
      </c>
      <c r="AI18154" s="229">
        <v>57.38</v>
      </c>
      <c r="AK18154" s="205"/>
      <c r="AL18154" s="206"/>
    </row>
    <row r="18155" spans="31:38" x14ac:dyDescent="0.55000000000000004">
      <c r="AE18155" s="248" t="s">
        <v>20765</v>
      </c>
      <c r="AF18155" s="249">
        <v>304865.46999999997</v>
      </c>
      <c r="AH18155" s="228" t="s">
        <v>19604</v>
      </c>
      <c r="AI18155" s="229">
        <v>251351.32</v>
      </c>
      <c r="AK18155" s="205"/>
      <c r="AL18155" s="206"/>
    </row>
    <row r="18156" spans="31:38" x14ac:dyDescent="0.55000000000000004">
      <c r="AE18156" s="248" t="s">
        <v>20788</v>
      </c>
      <c r="AF18156" s="249">
        <v>5497.86</v>
      </c>
      <c r="AH18156" s="228" t="s">
        <v>32003</v>
      </c>
      <c r="AI18156" s="229">
        <v>3402.11</v>
      </c>
      <c r="AK18156" s="205"/>
      <c r="AL18156" s="206"/>
    </row>
    <row r="18157" spans="31:38" x14ac:dyDescent="0.55000000000000004">
      <c r="AE18157" s="248" t="s">
        <v>54359</v>
      </c>
      <c r="AF18157" s="249">
        <v>27219.02</v>
      </c>
      <c r="AH18157" s="228" t="s">
        <v>13468</v>
      </c>
      <c r="AI18157" s="229">
        <v>64688.59</v>
      </c>
      <c r="AK18157" s="205"/>
      <c r="AL18157" s="206"/>
    </row>
    <row r="18158" spans="31:38" x14ac:dyDescent="0.55000000000000004">
      <c r="AE18158" s="248" t="s">
        <v>36301</v>
      </c>
      <c r="AF18158" s="249">
        <v>4970.62</v>
      </c>
      <c r="AH18158" s="228" t="s">
        <v>34976</v>
      </c>
      <c r="AI18158" s="229">
        <v>42251469.109999999</v>
      </c>
      <c r="AK18158" s="205"/>
      <c r="AL18158" s="206"/>
    </row>
    <row r="18159" spans="31:38" x14ac:dyDescent="0.55000000000000004">
      <c r="AE18159" s="248" t="s">
        <v>54360</v>
      </c>
      <c r="AF18159" s="249">
        <v>21560.07</v>
      </c>
      <c r="AH18159" s="228" t="s">
        <v>19605</v>
      </c>
      <c r="AI18159" s="229">
        <v>1029154.45</v>
      </c>
      <c r="AK18159" s="205"/>
      <c r="AL18159" s="206"/>
    </row>
    <row r="18160" spans="31:38" x14ac:dyDescent="0.55000000000000004">
      <c r="AE18160" s="248" t="s">
        <v>20790</v>
      </c>
      <c r="AF18160" s="249">
        <v>4469.66</v>
      </c>
      <c r="AH18160" s="228" t="s">
        <v>19606</v>
      </c>
      <c r="AI18160" s="229">
        <v>98950</v>
      </c>
      <c r="AK18160" s="205"/>
      <c r="AL18160" s="206"/>
    </row>
    <row r="18161" spans="31:38" x14ac:dyDescent="0.55000000000000004">
      <c r="AE18161" s="248" t="s">
        <v>20791</v>
      </c>
      <c r="AF18161" s="249">
        <v>5625.94</v>
      </c>
      <c r="AH18161" s="228" t="s">
        <v>19607</v>
      </c>
      <c r="AI18161" s="229">
        <v>2313794.73</v>
      </c>
      <c r="AK18161" s="205"/>
      <c r="AL18161" s="206"/>
    </row>
    <row r="18162" spans="31:38" x14ac:dyDescent="0.55000000000000004">
      <c r="AE18162" s="248" t="s">
        <v>49372</v>
      </c>
      <c r="AF18162" s="249">
        <v>755.4</v>
      </c>
      <c r="AH18162" s="228" t="s">
        <v>36256</v>
      </c>
      <c r="AI18162" s="229">
        <v>1334335.5</v>
      </c>
      <c r="AK18162" s="205"/>
      <c r="AL18162" s="206"/>
    </row>
    <row r="18163" spans="31:38" x14ac:dyDescent="0.55000000000000004">
      <c r="AE18163" s="248" t="s">
        <v>20792</v>
      </c>
      <c r="AF18163" s="249">
        <v>29539.64</v>
      </c>
      <c r="AH18163" s="228" t="s">
        <v>19608</v>
      </c>
      <c r="AI18163" s="229">
        <v>380609.81</v>
      </c>
      <c r="AK18163" s="205"/>
      <c r="AL18163" s="206"/>
    </row>
    <row r="18164" spans="31:38" x14ac:dyDescent="0.55000000000000004">
      <c r="AE18164" s="248" t="s">
        <v>20793</v>
      </c>
      <c r="AF18164" s="249">
        <v>30525</v>
      </c>
      <c r="AH18164" s="228" t="s">
        <v>13470</v>
      </c>
      <c r="AI18164" s="229">
        <v>4441162.83</v>
      </c>
      <c r="AK18164" s="205"/>
      <c r="AL18164" s="206"/>
    </row>
    <row r="18165" spans="31:38" x14ac:dyDescent="0.55000000000000004">
      <c r="AE18165" s="248" t="s">
        <v>50660</v>
      </c>
      <c r="AF18165" s="249">
        <v>16462.2</v>
      </c>
      <c r="AH18165" s="228" t="s">
        <v>13471</v>
      </c>
      <c r="AI18165" s="229">
        <v>3017487.51</v>
      </c>
      <c r="AK18165" s="205"/>
      <c r="AL18165" s="206"/>
    </row>
    <row r="18166" spans="31:38" x14ac:dyDescent="0.55000000000000004">
      <c r="AE18166" s="248" t="s">
        <v>20795</v>
      </c>
      <c r="AF18166" s="249">
        <v>12398.71</v>
      </c>
      <c r="AH18166" s="228" t="s">
        <v>19609</v>
      </c>
      <c r="AI18166" s="229">
        <v>924356.12</v>
      </c>
      <c r="AK18166" s="205"/>
      <c r="AL18166" s="206"/>
    </row>
    <row r="18167" spans="31:38" x14ac:dyDescent="0.55000000000000004">
      <c r="AE18167" s="248" t="s">
        <v>20796</v>
      </c>
      <c r="AF18167" s="249">
        <v>7680</v>
      </c>
      <c r="AH18167" s="228" t="s">
        <v>19610</v>
      </c>
      <c r="AI18167" s="229">
        <v>108612.39</v>
      </c>
      <c r="AK18167" s="205"/>
      <c r="AL18167" s="206"/>
    </row>
    <row r="18168" spans="31:38" x14ac:dyDescent="0.55000000000000004">
      <c r="AE18168" s="248" t="s">
        <v>20798</v>
      </c>
      <c r="AF18168" s="249">
        <v>81706.990000000005</v>
      </c>
      <c r="AH18168" s="228" t="s">
        <v>54325</v>
      </c>
      <c r="AI18168" s="229">
        <v>91382.2</v>
      </c>
      <c r="AK18168" s="205"/>
      <c r="AL18168" s="206"/>
    </row>
    <row r="18169" spans="31:38" x14ac:dyDescent="0.55000000000000004">
      <c r="AE18169" s="248" t="s">
        <v>33637</v>
      </c>
      <c r="AF18169" s="249">
        <v>36875.86</v>
      </c>
      <c r="AH18169" s="228" t="s">
        <v>54326</v>
      </c>
      <c r="AI18169" s="229">
        <v>6126.9</v>
      </c>
      <c r="AK18169" s="205"/>
      <c r="AL18169" s="206"/>
    </row>
    <row r="18170" spans="31:38" x14ac:dyDescent="0.55000000000000004">
      <c r="AE18170" s="248" t="s">
        <v>58037</v>
      </c>
      <c r="AF18170" s="249">
        <v>246339.08</v>
      </c>
      <c r="AH18170" s="228" t="s">
        <v>19611</v>
      </c>
      <c r="AI18170" s="229">
        <v>4348409.09</v>
      </c>
      <c r="AK18170" s="205"/>
      <c r="AL18170" s="206"/>
    </row>
    <row r="18171" spans="31:38" x14ac:dyDescent="0.55000000000000004">
      <c r="AE18171" s="248" t="s">
        <v>20817</v>
      </c>
      <c r="AF18171" s="249">
        <v>7431.49</v>
      </c>
      <c r="AH18171" s="228" t="s">
        <v>33454</v>
      </c>
      <c r="AI18171" s="229">
        <v>159702.29</v>
      </c>
      <c r="AK18171" s="205"/>
      <c r="AL18171" s="206"/>
    </row>
    <row r="18172" spans="31:38" x14ac:dyDescent="0.55000000000000004">
      <c r="AE18172" s="248" t="s">
        <v>33638</v>
      </c>
      <c r="AF18172" s="249">
        <v>1465129.65</v>
      </c>
      <c r="AH18172" s="228" t="s">
        <v>19612</v>
      </c>
      <c r="AI18172" s="229">
        <v>15624.48</v>
      </c>
      <c r="AK18172" s="205"/>
      <c r="AL18172" s="206"/>
    </row>
    <row r="18173" spans="31:38" x14ac:dyDescent="0.55000000000000004">
      <c r="AE18173" s="248" t="s">
        <v>61685</v>
      </c>
      <c r="AF18173" s="249">
        <v>27445.06</v>
      </c>
      <c r="AH18173" s="228" t="s">
        <v>19613</v>
      </c>
      <c r="AI18173" s="229">
        <v>3453.19</v>
      </c>
      <c r="AK18173" s="205"/>
      <c r="AL18173" s="206"/>
    </row>
    <row r="18174" spans="31:38" x14ac:dyDescent="0.55000000000000004">
      <c r="AE18174" s="248" t="s">
        <v>20819</v>
      </c>
      <c r="AF18174" s="249">
        <v>132465.26999999999</v>
      </c>
      <c r="AH18174" s="228" t="s">
        <v>47492</v>
      </c>
      <c r="AI18174" s="229">
        <v>92225.93</v>
      </c>
      <c r="AK18174" s="205"/>
      <c r="AL18174" s="206"/>
    </row>
    <row r="18175" spans="31:38" x14ac:dyDescent="0.55000000000000004">
      <c r="AE18175" s="248" t="s">
        <v>33640</v>
      </c>
      <c r="AF18175" s="249">
        <v>139847.20000000001</v>
      </c>
      <c r="AH18175" s="228" t="s">
        <v>54327</v>
      </c>
      <c r="AI18175" s="229">
        <v>21230</v>
      </c>
      <c r="AK18175" s="205"/>
      <c r="AL18175" s="206"/>
    </row>
    <row r="18176" spans="31:38" x14ac:dyDescent="0.55000000000000004">
      <c r="AE18176" s="248" t="s">
        <v>65142</v>
      </c>
      <c r="AF18176" s="249">
        <v>5302</v>
      </c>
      <c r="AH18176" s="228" t="s">
        <v>19614</v>
      </c>
      <c r="AI18176" s="229">
        <v>3585.47</v>
      </c>
      <c r="AK18176" s="205"/>
      <c r="AL18176" s="206"/>
    </row>
    <row r="18177" spans="31:38" x14ac:dyDescent="0.55000000000000004">
      <c r="AE18177" s="248" t="s">
        <v>60905</v>
      </c>
      <c r="AF18177" s="249">
        <v>132468.23000000001</v>
      </c>
      <c r="AH18177" s="228" t="s">
        <v>54328</v>
      </c>
      <c r="AI18177" s="229">
        <v>5181301.24</v>
      </c>
      <c r="AK18177" s="205"/>
      <c r="AL18177" s="206"/>
    </row>
    <row r="18178" spans="31:38" x14ac:dyDescent="0.55000000000000004">
      <c r="AE18178" s="248" t="s">
        <v>20822</v>
      </c>
      <c r="AF18178" s="249">
        <v>5503</v>
      </c>
      <c r="AH18178" s="228" t="s">
        <v>19615</v>
      </c>
      <c r="AI18178" s="229">
        <v>13450804.33</v>
      </c>
      <c r="AK18178" s="205"/>
      <c r="AL18178" s="206"/>
    </row>
    <row r="18179" spans="31:38" x14ac:dyDescent="0.55000000000000004">
      <c r="AE18179" s="248" t="s">
        <v>20841</v>
      </c>
      <c r="AF18179" s="249">
        <v>5827.5</v>
      </c>
      <c r="AH18179" s="228" t="s">
        <v>19616</v>
      </c>
      <c r="AI18179" s="229">
        <v>515097.89</v>
      </c>
      <c r="AK18179" s="205"/>
      <c r="AL18179" s="206"/>
    </row>
    <row r="18180" spans="31:38" x14ac:dyDescent="0.55000000000000004">
      <c r="AE18180" s="248" t="s">
        <v>50662</v>
      </c>
      <c r="AF18180" s="249">
        <v>6863.81</v>
      </c>
      <c r="AH18180" s="228" t="s">
        <v>50644</v>
      </c>
      <c r="AI18180" s="229">
        <v>361650.1</v>
      </c>
      <c r="AK18180" s="205"/>
      <c r="AL18180" s="206"/>
    </row>
    <row r="18181" spans="31:38" x14ac:dyDescent="0.55000000000000004">
      <c r="AE18181" s="248" t="s">
        <v>46049</v>
      </c>
      <c r="AF18181" s="249">
        <v>-6698.63</v>
      </c>
      <c r="AH18181" s="228" t="s">
        <v>19617</v>
      </c>
      <c r="AI18181" s="229">
        <v>4610</v>
      </c>
      <c r="AK18181" s="205"/>
      <c r="AL18181" s="206"/>
    </row>
    <row r="18182" spans="31:38" x14ac:dyDescent="0.55000000000000004">
      <c r="AE18182" s="248" t="s">
        <v>60906</v>
      </c>
      <c r="AF18182" s="249">
        <v>98552.95</v>
      </c>
      <c r="AH18182" s="228" t="s">
        <v>19618</v>
      </c>
      <c r="AI18182" s="229">
        <v>3043.2</v>
      </c>
      <c r="AK18182" s="205"/>
      <c r="AL18182" s="206"/>
    </row>
    <row r="18183" spans="31:38" x14ac:dyDescent="0.55000000000000004">
      <c r="AE18183" s="248" t="s">
        <v>20842</v>
      </c>
      <c r="AF18183" s="249">
        <v>4951.4399999999996</v>
      </c>
      <c r="AH18183" s="228" t="s">
        <v>19619</v>
      </c>
      <c r="AI18183" s="229">
        <v>2122575.16</v>
      </c>
      <c r="AK18183" s="205"/>
      <c r="AL18183" s="206"/>
    </row>
    <row r="18184" spans="31:38" x14ac:dyDescent="0.55000000000000004">
      <c r="AE18184" s="248" t="s">
        <v>50664</v>
      </c>
      <c r="AF18184" s="249">
        <v>191.07</v>
      </c>
      <c r="AH18184" s="228" t="s">
        <v>19620</v>
      </c>
      <c r="AI18184" s="229">
        <v>6557554.8099999996</v>
      </c>
      <c r="AK18184" s="205"/>
      <c r="AL18184" s="206"/>
    </row>
    <row r="18185" spans="31:38" x14ac:dyDescent="0.55000000000000004">
      <c r="AE18185" s="248" t="s">
        <v>60907</v>
      </c>
      <c r="AF18185" s="249">
        <v>847.45</v>
      </c>
      <c r="AH18185" s="228" t="s">
        <v>54329</v>
      </c>
      <c r="AI18185" s="229">
        <v>-40270.47</v>
      </c>
      <c r="AK18185" s="205"/>
      <c r="AL18185" s="206"/>
    </row>
    <row r="18186" spans="31:38" x14ac:dyDescent="0.55000000000000004">
      <c r="AE18186" s="248" t="s">
        <v>43239</v>
      </c>
      <c r="AF18186" s="249">
        <v>36.450000000000003</v>
      </c>
      <c r="AH18186" s="228" t="s">
        <v>33462</v>
      </c>
      <c r="AI18186" s="229">
        <v>5500</v>
      </c>
      <c r="AK18186" s="205"/>
      <c r="AL18186" s="206"/>
    </row>
    <row r="18187" spans="31:38" x14ac:dyDescent="0.55000000000000004">
      <c r="AE18187" s="248" t="s">
        <v>60908</v>
      </c>
      <c r="AF18187" s="249">
        <v>13.67</v>
      </c>
      <c r="AH18187" s="228" t="s">
        <v>33463</v>
      </c>
      <c r="AI18187" s="229">
        <v>128475</v>
      </c>
      <c r="AK18187" s="205"/>
      <c r="AL18187" s="206"/>
    </row>
    <row r="18188" spans="31:38" x14ac:dyDescent="0.55000000000000004">
      <c r="AE18188" s="248" t="s">
        <v>60909</v>
      </c>
      <c r="AF18188" s="249">
        <v>47.78</v>
      </c>
      <c r="AH18188" s="228" t="s">
        <v>19639</v>
      </c>
      <c r="AI18188" s="229">
        <v>16000</v>
      </c>
      <c r="AK18188" s="205"/>
      <c r="AL18188" s="206"/>
    </row>
    <row r="18189" spans="31:38" x14ac:dyDescent="0.55000000000000004">
      <c r="AE18189" s="248" t="s">
        <v>60910</v>
      </c>
      <c r="AF18189" s="249">
        <v>5.9</v>
      </c>
      <c r="AH18189" s="228" t="s">
        <v>40762</v>
      </c>
      <c r="AI18189" s="229">
        <v>27749.97</v>
      </c>
      <c r="AK18189" s="205"/>
      <c r="AL18189" s="206"/>
    </row>
    <row r="18190" spans="31:38" x14ac:dyDescent="0.55000000000000004">
      <c r="AE18190" s="248" t="s">
        <v>32128</v>
      </c>
      <c r="AF18190" s="249">
        <v>34039</v>
      </c>
      <c r="AH18190" s="228" t="s">
        <v>33464</v>
      </c>
      <c r="AI18190" s="229">
        <v>40000</v>
      </c>
      <c r="AK18190" s="205"/>
      <c r="AL18190" s="206"/>
    </row>
    <row r="18191" spans="31:38" x14ac:dyDescent="0.55000000000000004">
      <c r="AE18191" s="248" t="s">
        <v>20845</v>
      </c>
      <c r="AF18191" s="249">
        <v>80.92</v>
      </c>
      <c r="AH18191" s="228" t="s">
        <v>33465</v>
      </c>
      <c r="AI18191" s="229">
        <v>19500</v>
      </c>
      <c r="AK18191" s="205"/>
      <c r="AL18191" s="206"/>
    </row>
    <row r="18192" spans="31:38" x14ac:dyDescent="0.55000000000000004">
      <c r="AE18192" s="248" t="s">
        <v>65143</v>
      </c>
      <c r="AF18192" s="249">
        <v>-11196.74</v>
      </c>
      <c r="AH18192" s="228" t="s">
        <v>32008</v>
      </c>
      <c r="AI18192" s="229">
        <v>6100</v>
      </c>
      <c r="AK18192" s="205"/>
      <c r="AL18192" s="206"/>
    </row>
    <row r="18193" spans="31:38" x14ac:dyDescent="0.55000000000000004">
      <c r="AE18193" s="248" t="s">
        <v>20847</v>
      </c>
      <c r="AF18193" s="249">
        <v>481.06</v>
      </c>
      <c r="AH18193" s="228" t="s">
        <v>40763</v>
      </c>
      <c r="AI18193" s="229">
        <v>260000</v>
      </c>
      <c r="AK18193" s="205"/>
      <c r="AL18193" s="206"/>
    </row>
    <row r="18194" spans="31:38" x14ac:dyDescent="0.55000000000000004">
      <c r="AE18194" s="248" t="s">
        <v>20848</v>
      </c>
      <c r="AF18194" s="249">
        <v>6862.93</v>
      </c>
      <c r="AH18194" s="228" t="s">
        <v>40764</v>
      </c>
      <c r="AI18194" s="229">
        <v>489492.5</v>
      </c>
      <c r="AK18194" s="205"/>
      <c r="AL18194" s="206"/>
    </row>
    <row r="18195" spans="31:38" x14ac:dyDescent="0.55000000000000004">
      <c r="AE18195" s="248" t="s">
        <v>39184</v>
      </c>
      <c r="AF18195" s="249">
        <v>73999.92</v>
      </c>
      <c r="AH18195" s="228" t="s">
        <v>19641</v>
      </c>
      <c r="AI18195" s="229">
        <v>60504.79</v>
      </c>
      <c r="AK18195" s="205"/>
      <c r="AL18195" s="206"/>
    </row>
    <row r="18196" spans="31:38" x14ac:dyDescent="0.55000000000000004">
      <c r="AE18196" s="248" t="s">
        <v>33643</v>
      </c>
      <c r="AF18196" s="249">
        <v>19351.18</v>
      </c>
      <c r="AH18196" s="228" t="s">
        <v>13473</v>
      </c>
      <c r="AI18196" s="229">
        <v>48231.32</v>
      </c>
      <c r="AK18196" s="205"/>
      <c r="AL18196" s="206"/>
    </row>
    <row r="18197" spans="31:38" x14ac:dyDescent="0.55000000000000004">
      <c r="AE18197" s="248" t="s">
        <v>40793</v>
      </c>
      <c r="AF18197" s="249">
        <v>48999.96</v>
      </c>
      <c r="AH18197" s="228" t="s">
        <v>19644</v>
      </c>
      <c r="AI18197" s="229">
        <v>322154.73</v>
      </c>
      <c r="AK18197" s="205"/>
      <c r="AL18197" s="206"/>
    </row>
    <row r="18198" spans="31:38" x14ac:dyDescent="0.55000000000000004">
      <c r="AE18198" s="248" t="s">
        <v>40794</v>
      </c>
      <c r="AF18198" s="249">
        <v>20280</v>
      </c>
      <c r="AH18198" s="228" t="s">
        <v>19660</v>
      </c>
      <c r="AI18198" s="229">
        <v>39829.18</v>
      </c>
      <c r="AK18198" s="205"/>
      <c r="AL18198" s="206"/>
    </row>
    <row r="18199" spans="31:38" x14ac:dyDescent="0.55000000000000004">
      <c r="AE18199" s="248" t="s">
        <v>46050</v>
      </c>
      <c r="AF18199" s="249">
        <v>24500</v>
      </c>
      <c r="AH18199" s="228" t="s">
        <v>49350</v>
      </c>
      <c r="AI18199" s="229">
        <v>40592.03</v>
      </c>
      <c r="AK18199" s="205"/>
      <c r="AL18199" s="206"/>
    </row>
    <row r="18200" spans="31:38" x14ac:dyDescent="0.55000000000000004">
      <c r="AE18200" s="248" t="s">
        <v>20866</v>
      </c>
      <c r="AF18200" s="249">
        <v>13983.46</v>
      </c>
      <c r="AH18200" s="228" t="s">
        <v>13478</v>
      </c>
      <c r="AI18200" s="229">
        <v>2025</v>
      </c>
      <c r="AK18200" s="205"/>
      <c r="AL18200" s="206"/>
    </row>
    <row r="18201" spans="31:38" x14ac:dyDescent="0.55000000000000004">
      <c r="AE18201" s="248" t="s">
        <v>20867</v>
      </c>
      <c r="AF18201" s="249">
        <v>4305</v>
      </c>
      <c r="AH18201" s="228" t="s">
        <v>33472</v>
      </c>
      <c r="AI18201" s="229">
        <v>11500.32</v>
      </c>
      <c r="AK18201" s="205"/>
      <c r="AL18201" s="206"/>
    </row>
    <row r="18202" spans="31:38" x14ac:dyDescent="0.55000000000000004">
      <c r="AE18202" s="248" t="s">
        <v>20870</v>
      </c>
      <c r="AF18202" s="249">
        <v>8000</v>
      </c>
      <c r="AH18202" s="228" t="s">
        <v>33473</v>
      </c>
      <c r="AI18202" s="229">
        <v>1500</v>
      </c>
      <c r="AK18202" s="205"/>
      <c r="AL18202" s="206"/>
    </row>
    <row r="18203" spans="31:38" x14ac:dyDescent="0.55000000000000004">
      <c r="AE18203" s="248" t="s">
        <v>20872</v>
      </c>
      <c r="AF18203" s="249">
        <v>599.98</v>
      </c>
      <c r="AH18203" s="228" t="s">
        <v>46027</v>
      </c>
      <c r="AI18203" s="229">
        <v>91460.800000000003</v>
      </c>
      <c r="AK18203" s="205"/>
      <c r="AL18203" s="206"/>
    </row>
    <row r="18204" spans="31:38" x14ac:dyDescent="0.55000000000000004">
      <c r="AE18204" s="248" t="s">
        <v>20894</v>
      </c>
      <c r="AF18204" s="249">
        <v>34521.64</v>
      </c>
      <c r="AH18204" s="228" t="s">
        <v>43214</v>
      </c>
      <c r="AI18204" s="229">
        <v>11520</v>
      </c>
      <c r="AK18204" s="205"/>
      <c r="AL18204" s="206"/>
    </row>
    <row r="18205" spans="31:38" x14ac:dyDescent="0.55000000000000004">
      <c r="AE18205" s="248" t="s">
        <v>20895</v>
      </c>
      <c r="AF18205" s="249">
        <v>26411.1</v>
      </c>
      <c r="AH18205" s="228" t="s">
        <v>19662</v>
      </c>
      <c r="AI18205" s="229">
        <v>13132</v>
      </c>
      <c r="AK18205" s="205"/>
      <c r="AL18205" s="206"/>
    </row>
    <row r="18206" spans="31:38" x14ac:dyDescent="0.55000000000000004">
      <c r="AE18206" s="248" t="s">
        <v>50666</v>
      </c>
      <c r="AF18206" s="249">
        <v>22873</v>
      </c>
      <c r="AH18206" s="228" t="s">
        <v>13480</v>
      </c>
      <c r="AI18206" s="229">
        <v>15397.28</v>
      </c>
      <c r="AK18206" s="205"/>
      <c r="AL18206" s="206"/>
    </row>
    <row r="18207" spans="31:38" x14ac:dyDescent="0.55000000000000004">
      <c r="AE18207" s="248" t="s">
        <v>46051</v>
      </c>
      <c r="AF18207" s="249">
        <v>228907.5</v>
      </c>
      <c r="AH18207" s="228" t="s">
        <v>33474</v>
      </c>
      <c r="AI18207" s="229">
        <v>5858.63</v>
      </c>
      <c r="AK18207" s="205"/>
      <c r="AL18207" s="206"/>
    </row>
    <row r="18208" spans="31:38" x14ac:dyDescent="0.55000000000000004">
      <c r="AE18208" s="248" t="s">
        <v>50668</v>
      </c>
      <c r="AF18208" s="249">
        <v>39631.47</v>
      </c>
      <c r="AH18208" s="228" t="s">
        <v>19663</v>
      </c>
      <c r="AI18208" s="229">
        <v>144819</v>
      </c>
      <c r="AK18208" s="205"/>
      <c r="AL18208" s="206"/>
    </row>
    <row r="18209" spans="31:38" x14ac:dyDescent="0.55000000000000004">
      <c r="AE18209" s="248" t="s">
        <v>20896</v>
      </c>
      <c r="AF18209" s="249">
        <v>23928.35</v>
      </c>
      <c r="AH18209" s="228" t="s">
        <v>13481</v>
      </c>
      <c r="AI18209" s="229">
        <v>16454</v>
      </c>
      <c r="AK18209" s="205"/>
      <c r="AL18209" s="206"/>
    </row>
    <row r="18210" spans="31:38" x14ac:dyDescent="0.55000000000000004">
      <c r="AE18210" s="248" t="s">
        <v>50670</v>
      </c>
      <c r="AF18210" s="249">
        <v>561.53</v>
      </c>
      <c r="AH18210" s="228" t="s">
        <v>43215</v>
      </c>
      <c r="AI18210" s="229">
        <v>36382.550000000003</v>
      </c>
      <c r="AK18210" s="205"/>
      <c r="AL18210" s="206"/>
    </row>
    <row r="18211" spans="31:38" x14ac:dyDescent="0.55000000000000004">
      <c r="AE18211" s="248" t="s">
        <v>20897</v>
      </c>
      <c r="AF18211" s="249">
        <v>529.32000000000005</v>
      </c>
      <c r="AH18211" s="228" t="s">
        <v>19664</v>
      </c>
      <c r="AI18211" s="229">
        <v>20939.48</v>
      </c>
      <c r="AK18211" s="205"/>
      <c r="AL18211" s="206"/>
    </row>
    <row r="18212" spans="31:38" x14ac:dyDescent="0.55000000000000004">
      <c r="AE18212" s="248" t="s">
        <v>20898</v>
      </c>
      <c r="AF18212" s="249">
        <v>8827.2900000000009</v>
      </c>
      <c r="AH18212" s="228" t="s">
        <v>19666</v>
      </c>
      <c r="AI18212" s="229">
        <v>88862.21</v>
      </c>
      <c r="AK18212" s="205"/>
      <c r="AL18212" s="206"/>
    </row>
    <row r="18213" spans="31:38" x14ac:dyDescent="0.55000000000000004">
      <c r="AE18213" s="248" t="s">
        <v>20899</v>
      </c>
      <c r="AF18213" s="249">
        <v>239.86</v>
      </c>
      <c r="AH18213" s="228" t="s">
        <v>36260</v>
      </c>
      <c r="AI18213" s="229">
        <v>11066.66</v>
      </c>
      <c r="AK18213" s="205"/>
      <c r="AL18213" s="206"/>
    </row>
    <row r="18214" spans="31:38" x14ac:dyDescent="0.55000000000000004">
      <c r="AE18214" s="248" t="s">
        <v>43240</v>
      </c>
      <c r="AF18214" s="249">
        <v>975.09</v>
      </c>
      <c r="AH18214" s="228" t="s">
        <v>49351</v>
      </c>
      <c r="AI18214" s="229">
        <v>483069.44</v>
      </c>
      <c r="AK18214" s="205"/>
      <c r="AL18214" s="206"/>
    </row>
    <row r="18215" spans="31:38" x14ac:dyDescent="0.55000000000000004">
      <c r="AE18215" s="248" t="s">
        <v>50671</v>
      </c>
      <c r="AF18215" s="249">
        <v>553.53</v>
      </c>
      <c r="AH18215" s="228" t="s">
        <v>43216</v>
      </c>
      <c r="AI18215" s="229">
        <v>98566</v>
      </c>
      <c r="AK18215" s="205"/>
      <c r="AL18215" s="206"/>
    </row>
    <row r="18216" spans="31:38" x14ac:dyDescent="0.55000000000000004">
      <c r="AE18216" s="248" t="s">
        <v>20900</v>
      </c>
      <c r="AF18216" s="249">
        <v>47.07</v>
      </c>
      <c r="AH18216" s="228" t="s">
        <v>19684</v>
      </c>
      <c r="AI18216" s="229">
        <v>74150</v>
      </c>
      <c r="AK18216" s="205"/>
      <c r="AL18216" s="206"/>
    </row>
    <row r="18217" spans="31:38" x14ac:dyDescent="0.55000000000000004">
      <c r="AE18217" s="248" t="s">
        <v>32135</v>
      </c>
      <c r="AF18217" s="249">
        <v>26730</v>
      </c>
      <c r="AH18217" s="228" t="s">
        <v>49352</v>
      </c>
      <c r="AI18217" s="229">
        <v>12240</v>
      </c>
      <c r="AK18217" s="205"/>
      <c r="AL18217" s="206"/>
    </row>
    <row r="18218" spans="31:38" x14ac:dyDescent="0.55000000000000004">
      <c r="AE18218" s="248" t="s">
        <v>20901</v>
      </c>
      <c r="AF18218" s="249">
        <v>2203.12</v>
      </c>
      <c r="AH18218" s="228" t="s">
        <v>49353</v>
      </c>
      <c r="AI18218" s="229">
        <v>50620</v>
      </c>
      <c r="AK18218" s="205"/>
      <c r="AL18218" s="206"/>
    </row>
    <row r="18219" spans="31:38" x14ac:dyDescent="0.55000000000000004">
      <c r="AE18219" s="248" t="s">
        <v>43241</v>
      </c>
      <c r="AF18219" s="249">
        <v>948.8</v>
      </c>
      <c r="AH18219" s="228" t="s">
        <v>50645</v>
      </c>
      <c r="AI18219" s="229">
        <v>5010</v>
      </c>
      <c r="AK18219" s="205"/>
      <c r="AL18219" s="206"/>
    </row>
    <row r="18220" spans="31:38" x14ac:dyDescent="0.55000000000000004">
      <c r="AE18220" s="248" t="s">
        <v>65144</v>
      </c>
      <c r="AF18220" s="249">
        <v>-55582.78</v>
      </c>
      <c r="AH18220" s="228" t="s">
        <v>46028</v>
      </c>
      <c r="AI18220" s="229">
        <v>117500</v>
      </c>
      <c r="AK18220" s="205"/>
      <c r="AL18220" s="206"/>
    </row>
    <row r="18221" spans="31:38" x14ac:dyDescent="0.55000000000000004">
      <c r="AE18221" s="248" t="s">
        <v>20903</v>
      </c>
      <c r="AF18221" s="249">
        <v>2000</v>
      </c>
      <c r="AH18221" s="228" t="s">
        <v>50646</v>
      </c>
      <c r="AI18221" s="229">
        <v>148750</v>
      </c>
      <c r="AK18221" s="205"/>
      <c r="AL18221" s="206"/>
    </row>
    <row r="18222" spans="31:38" x14ac:dyDescent="0.55000000000000004">
      <c r="AE18222" s="248" t="s">
        <v>20904</v>
      </c>
      <c r="AF18222" s="249">
        <v>58326.86</v>
      </c>
      <c r="AH18222" s="228" t="s">
        <v>49354</v>
      </c>
      <c r="AI18222" s="229">
        <v>123071.96</v>
      </c>
      <c r="AK18222" s="205"/>
      <c r="AL18222" s="206"/>
    </row>
    <row r="18223" spans="31:38" x14ac:dyDescent="0.55000000000000004">
      <c r="AE18223" s="248" t="s">
        <v>20905</v>
      </c>
      <c r="AF18223" s="249">
        <v>17641.099999999999</v>
      </c>
      <c r="AH18223" s="228" t="s">
        <v>19685</v>
      </c>
      <c r="AI18223" s="229">
        <v>28871.69</v>
      </c>
      <c r="AK18223" s="205"/>
      <c r="AL18223" s="206"/>
    </row>
    <row r="18224" spans="31:38" x14ac:dyDescent="0.55000000000000004">
      <c r="AE18224" s="248" t="s">
        <v>40795</v>
      </c>
      <c r="AF18224" s="249">
        <v>71999.98</v>
      </c>
      <c r="AH18224" s="228" t="s">
        <v>49355</v>
      </c>
      <c r="AI18224" s="229">
        <v>4920.46</v>
      </c>
      <c r="AK18224" s="205"/>
      <c r="AL18224" s="206"/>
    </row>
    <row r="18225" spans="31:38" x14ac:dyDescent="0.55000000000000004">
      <c r="AE18225" s="248" t="s">
        <v>20941</v>
      </c>
      <c r="AF18225" s="249">
        <v>11499.99</v>
      </c>
      <c r="AH18225" s="228" t="s">
        <v>19686</v>
      </c>
      <c r="AI18225" s="229">
        <v>90.7</v>
      </c>
      <c r="AK18225" s="205"/>
      <c r="AL18225" s="206"/>
    </row>
    <row r="18226" spans="31:38" x14ac:dyDescent="0.55000000000000004">
      <c r="AE18226" s="248" t="s">
        <v>54365</v>
      </c>
      <c r="AF18226" s="249">
        <v>3178.38</v>
      </c>
      <c r="AH18226" s="228" t="s">
        <v>50647</v>
      </c>
      <c r="AI18226" s="229">
        <v>577.66999999999996</v>
      </c>
      <c r="AK18226" s="205"/>
      <c r="AL18226" s="206"/>
    </row>
    <row r="18227" spans="31:38" x14ac:dyDescent="0.55000000000000004">
      <c r="AE18227" s="248" t="s">
        <v>40796</v>
      </c>
      <c r="AF18227" s="249">
        <v>1125</v>
      </c>
      <c r="AH18227" s="228" t="s">
        <v>43217</v>
      </c>
      <c r="AI18227" s="229">
        <v>908.13</v>
      </c>
      <c r="AK18227" s="205"/>
      <c r="AL18227" s="206"/>
    </row>
    <row r="18228" spans="31:38" x14ac:dyDescent="0.55000000000000004">
      <c r="AE18228" s="248" t="s">
        <v>33646</v>
      </c>
      <c r="AF18228" s="249">
        <v>77266.69</v>
      </c>
      <c r="AH18228" s="228" t="s">
        <v>50648</v>
      </c>
      <c r="AI18228" s="229">
        <v>36.44</v>
      </c>
      <c r="AK18228" s="205"/>
      <c r="AL18228" s="206"/>
    </row>
    <row r="18229" spans="31:38" x14ac:dyDescent="0.55000000000000004">
      <c r="AE18229" s="248" t="s">
        <v>46053</v>
      </c>
      <c r="AF18229" s="249">
        <v>3020.5</v>
      </c>
      <c r="AH18229" s="228" t="s">
        <v>50649</v>
      </c>
      <c r="AI18229" s="229">
        <v>2.62</v>
      </c>
      <c r="AK18229" s="205"/>
      <c r="AL18229" s="206"/>
    </row>
    <row r="18230" spans="31:38" x14ac:dyDescent="0.55000000000000004">
      <c r="AE18230" s="248" t="s">
        <v>20943</v>
      </c>
      <c r="AF18230" s="249">
        <v>12713.03</v>
      </c>
      <c r="AH18230" s="228" t="s">
        <v>32012</v>
      </c>
      <c r="AI18230" s="229">
        <v>10386.08</v>
      </c>
      <c r="AK18230" s="205"/>
      <c r="AL18230" s="206"/>
    </row>
    <row r="18231" spans="31:38" x14ac:dyDescent="0.55000000000000004">
      <c r="AE18231" s="248" t="s">
        <v>40797</v>
      </c>
      <c r="AF18231" s="249">
        <v>3478.92</v>
      </c>
      <c r="AH18231" s="228" t="s">
        <v>49356</v>
      </c>
      <c r="AI18231" s="229">
        <v>8683.24</v>
      </c>
      <c r="AK18231" s="205"/>
      <c r="AL18231" s="206"/>
    </row>
    <row r="18232" spans="31:38" x14ac:dyDescent="0.55000000000000004">
      <c r="AE18232" s="248" t="s">
        <v>20944</v>
      </c>
      <c r="AF18232" s="249">
        <v>66478</v>
      </c>
      <c r="AH18232" s="228" t="s">
        <v>19687</v>
      </c>
      <c r="AI18232" s="229">
        <v>276.55</v>
      </c>
      <c r="AK18232" s="205"/>
      <c r="AL18232" s="206"/>
    </row>
    <row r="18233" spans="31:38" x14ac:dyDescent="0.55000000000000004">
      <c r="AE18233" s="248" t="s">
        <v>20947</v>
      </c>
      <c r="AF18233" s="249">
        <v>837.41</v>
      </c>
      <c r="AH18233" s="228" t="s">
        <v>19689</v>
      </c>
      <c r="AI18233" s="229">
        <v>5464.21</v>
      </c>
      <c r="AK18233" s="205"/>
      <c r="AL18233" s="206"/>
    </row>
    <row r="18234" spans="31:38" x14ac:dyDescent="0.55000000000000004">
      <c r="AE18234" s="248" t="s">
        <v>20950</v>
      </c>
      <c r="AF18234" s="249">
        <v>31131.86</v>
      </c>
      <c r="AH18234" s="228" t="s">
        <v>19690</v>
      </c>
      <c r="AI18234" s="229">
        <v>84699.63</v>
      </c>
      <c r="AK18234" s="205"/>
      <c r="AL18234" s="206"/>
    </row>
    <row r="18235" spans="31:38" x14ac:dyDescent="0.55000000000000004">
      <c r="AE18235" s="248" t="s">
        <v>20951</v>
      </c>
      <c r="AF18235" s="249">
        <v>1480</v>
      </c>
      <c r="AH18235" s="228" t="s">
        <v>19691</v>
      </c>
      <c r="AI18235" s="229">
        <v>103767.9</v>
      </c>
      <c r="AK18235" s="205"/>
      <c r="AL18235" s="206"/>
    </row>
    <row r="18236" spans="31:38" x14ac:dyDescent="0.55000000000000004">
      <c r="AE18236" s="248" t="s">
        <v>20952</v>
      </c>
      <c r="AF18236" s="249">
        <v>9320.25</v>
      </c>
      <c r="AH18236" s="228" t="s">
        <v>43218</v>
      </c>
      <c r="AI18236" s="229">
        <v>22800.68</v>
      </c>
      <c r="AK18236" s="205"/>
      <c r="AL18236" s="206"/>
    </row>
    <row r="18237" spans="31:38" x14ac:dyDescent="0.55000000000000004">
      <c r="AE18237" s="248" t="s">
        <v>20953</v>
      </c>
      <c r="AF18237" s="249">
        <v>9770.2099999999991</v>
      </c>
      <c r="AH18237" s="228" t="s">
        <v>19692</v>
      </c>
      <c r="AI18237" s="229">
        <v>74741.23</v>
      </c>
      <c r="AK18237" s="205"/>
      <c r="AL18237" s="206"/>
    </row>
    <row r="18238" spans="31:38" x14ac:dyDescent="0.55000000000000004">
      <c r="AE18238" s="248" t="s">
        <v>20969</v>
      </c>
      <c r="AF18238" s="249">
        <v>14811</v>
      </c>
      <c r="AH18238" s="228" t="s">
        <v>19709</v>
      </c>
      <c r="AI18238" s="229">
        <v>68010.42</v>
      </c>
      <c r="AK18238" s="205"/>
      <c r="AL18238" s="206"/>
    </row>
    <row r="18239" spans="31:38" x14ac:dyDescent="0.55000000000000004">
      <c r="AE18239" s="248" t="s">
        <v>48465</v>
      </c>
      <c r="AF18239" s="249">
        <v>2932.5</v>
      </c>
      <c r="AH18239" s="228" t="s">
        <v>46029</v>
      </c>
      <c r="AI18239" s="229">
        <v>114662.28</v>
      </c>
      <c r="AK18239" s="205"/>
      <c r="AL18239" s="206"/>
    </row>
    <row r="18240" spans="31:38" x14ac:dyDescent="0.55000000000000004">
      <c r="AE18240" s="248" t="s">
        <v>20970</v>
      </c>
      <c r="AF18240" s="249">
        <v>1357.33</v>
      </c>
      <c r="AH18240" s="228" t="s">
        <v>47493</v>
      </c>
      <c r="AI18240" s="229">
        <v>56000</v>
      </c>
      <c r="AK18240" s="205"/>
      <c r="AL18240" s="206"/>
    </row>
    <row r="18241" spans="31:38" x14ac:dyDescent="0.55000000000000004">
      <c r="AE18241" s="248" t="s">
        <v>20972</v>
      </c>
      <c r="AF18241" s="249">
        <v>259.25</v>
      </c>
      <c r="AH18241" s="228" t="s">
        <v>19710</v>
      </c>
      <c r="AI18241" s="229">
        <v>18256.509999999998</v>
      </c>
      <c r="AK18241" s="205"/>
      <c r="AL18241" s="206"/>
    </row>
    <row r="18242" spans="31:38" x14ac:dyDescent="0.55000000000000004">
      <c r="AE18242" s="248" t="s">
        <v>48466</v>
      </c>
      <c r="AF18242" s="249">
        <v>3573.48</v>
      </c>
      <c r="AH18242" s="228" t="s">
        <v>19711</v>
      </c>
      <c r="AI18242" s="229">
        <v>11924</v>
      </c>
      <c r="AK18242" s="205"/>
      <c r="AL18242" s="206"/>
    </row>
    <row r="18243" spans="31:38" x14ac:dyDescent="0.55000000000000004">
      <c r="AE18243" s="248" t="s">
        <v>56804</v>
      </c>
      <c r="AF18243" s="249">
        <v>18578.88</v>
      </c>
      <c r="AH18243" s="228" t="s">
        <v>48455</v>
      </c>
      <c r="AI18243" s="229">
        <v>6263.52</v>
      </c>
      <c r="AK18243" s="205"/>
      <c r="AL18243" s="206"/>
    </row>
    <row r="18244" spans="31:38" x14ac:dyDescent="0.55000000000000004">
      <c r="AE18244" s="248" t="s">
        <v>59985</v>
      </c>
      <c r="AF18244" s="249">
        <v>40800</v>
      </c>
      <c r="AH18244" s="228" t="s">
        <v>19712</v>
      </c>
      <c r="AI18244" s="229">
        <v>16160.4</v>
      </c>
      <c r="AK18244" s="205"/>
      <c r="AL18244" s="206"/>
    </row>
    <row r="18245" spans="31:38" x14ac:dyDescent="0.55000000000000004">
      <c r="AE18245" s="248" t="s">
        <v>46055</v>
      </c>
      <c r="AF18245" s="249">
        <v>1421.12</v>
      </c>
      <c r="AH18245" s="228" t="s">
        <v>19714</v>
      </c>
      <c r="AI18245" s="229">
        <v>84</v>
      </c>
      <c r="AK18245" s="205"/>
      <c r="AL18245" s="206"/>
    </row>
    <row r="18246" spans="31:38" x14ac:dyDescent="0.55000000000000004">
      <c r="AE18246" s="248" t="s">
        <v>20986</v>
      </c>
      <c r="AF18246" s="249">
        <v>31383</v>
      </c>
      <c r="AH18246" s="228" t="s">
        <v>19715</v>
      </c>
      <c r="AI18246" s="229">
        <v>3714</v>
      </c>
      <c r="AK18246" s="205"/>
      <c r="AL18246" s="206"/>
    </row>
    <row r="18247" spans="31:38" x14ac:dyDescent="0.55000000000000004">
      <c r="AE18247" s="248" t="s">
        <v>61686</v>
      </c>
      <c r="AF18247" s="249">
        <v>11216</v>
      </c>
      <c r="AH18247" s="228" t="s">
        <v>19718</v>
      </c>
      <c r="AI18247" s="229">
        <v>27442.85</v>
      </c>
      <c r="AK18247" s="205"/>
      <c r="AL18247" s="206"/>
    </row>
    <row r="18248" spans="31:38" x14ac:dyDescent="0.55000000000000004">
      <c r="AE18248" s="248" t="s">
        <v>20988</v>
      </c>
      <c r="AF18248" s="249">
        <v>88990.09</v>
      </c>
      <c r="AH18248" s="228" t="s">
        <v>19743</v>
      </c>
      <c r="AI18248" s="229">
        <v>22050</v>
      </c>
      <c r="AK18248" s="205"/>
      <c r="AL18248" s="206"/>
    </row>
    <row r="18249" spans="31:38" x14ac:dyDescent="0.55000000000000004">
      <c r="AE18249" s="248" t="s">
        <v>59325</v>
      </c>
      <c r="AF18249" s="249">
        <v>47297.07</v>
      </c>
      <c r="AH18249" s="228" t="s">
        <v>46030</v>
      </c>
      <c r="AI18249" s="229">
        <v>7500</v>
      </c>
      <c r="AK18249" s="205"/>
      <c r="AL18249" s="206"/>
    </row>
    <row r="18250" spans="31:38" x14ac:dyDescent="0.55000000000000004">
      <c r="AE18250" s="248" t="s">
        <v>59986</v>
      </c>
      <c r="AF18250" s="249">
        <v>3608.61</v>
      </c>
      <c r="AH18250" s="228" t="s">
        <v>49357</v>
      </c>
      <c r="AI18250" s="229">
        <v>4000</v>
      </c>
      <c r="AK18250" s="205"/>
      <c r="AL18250" s="206"/>
    </row>
    <row r="18251" spans="31:38" x14ac:dyDescent="0.55000000000000004">
      <c r="AE18251" s="248" t="s">
        <v>20989</v>
      </c>
      <c r="AF18251" s="249">
        <v>56485.7</v>
      </c>
      <c r="AH18251" s="228" t="s">
        <v>46031</v>
      </c>
      <c r="AI18251" s="229">
        <v>155493.51</v>
      </c>
      <c r="AK18251" s="205"/>
      <c r="AL18251" s="206"/>
    </row>
    <row r="18252" spans="31:38" x14ac:dyDescent="0.55000000000000004">
      <c r="AE18252" s="248" t="s">
        <v>60911</v>
      </c>
      <c r="AF18252" s="249">
        <v>24151.79</v>
      </c>
      <c r="AH18252" s="228" t="s">
        <v>40765</v>
      </c>
      <c r="AI18252" s="229">
        <v>19900</v>
      </c>
      <c r="AK18252" s="205"/>
      <c r="AL18252" s="206"/>
    </row>
    <row r="18253" spans="31:38" x14ac:dyDescent="0.55000000000000004">
      <c r="AE18253" s="248" t="s">
        <v>60912</v>
      </c>
      <c r="AF18253" s="249">
        <v>12456.16</v>
      </c>
      <c r="AH18253" s="228" t="s">
        <v>49358</v>
      </c>
      <c r="AI18253" s="229">
        <v>2750</v>
      </c>
      <c r="AK18253" s="205"/>
      <c r="AL18253" s="206"/>
    </row>
    <row r="18254" spans="31:38" x14ac:dyDescent="0.55000000000000004">
      <c r="AE18254" s="248" t="s">
        <v>60913</v>
      </c>
      <c r="AF18254" s="249">
        <v>222991.86</v>
      </c>
      <c r="AH18254" s="228" t="s">
        <v>19745</v>
      </c>
      <c r="AI18254" s="229">
        <v>18715.11</v>
      </c>
      <c r="AK18254" s="205"/>
      <c r="AL18254" s="206"/>
    </row>
    <row r="18255" spans="31:38" x14ac:dyDescent="0.55000000000000004">
      <c r="AE18255" s="248" t="s">
        <v>46057</v>
      </c>
      <c r="AF18255" s="249">
        <v>9202.09</v>
      </c>
      <c r="AH18255" s="228" t="s">
        <v>19747</v>
      </c>
      <c r="AI18255" s="229">
        <v>7204.4</v>
      </c>
      <c r="AK18255" s="205"/>
      <c r="AL18255" s="206"/>
    </row>
    <row r="18256" spans="31:38" x14ac:dyDescent="0.55000000000000004">
      <c r="AE18256" s="248" t="s">
        <v>60914</v>
      </c>
      <c r="AF18256" s="249">
        <v>551.78</v>
      </c>
      <c r="AH18256" s="228" t="s">
        <v>19748</v>
      </c>
      <c r="AI18256" s="229">
        <v>11501.54</v>
      </c>
      <c r="AK18256" s="205"/>
      <c r="AL18256" s="206"/>
    </row>
    <row r="18257" spans="31:38" x14ac:dyDescent="0.55000000000000004">
      <c r="AE18257" s="248" t="s">
        <v>60915</v>
      </c>
      <c r="AF18257" s="249">
        <v>1306.58</v>
      </c>
      <c r="AH18257" s="228" t="s">
        <v>19749</v>
      </c>
      <c r="AI18257" s="229">
        <v>90724.21</v>
      </c>
      <c r="AK18257" s="205"/>
      <c r="AL18257" s="206"/>
    </row>
    <row r="18258" spans="31:38" x14ac:dyDescent="0.55000000000000004">
      <c r="AE18258" s="248" t="s">
        <v>60916</v>
      </c>
      <c r="AF18258" s="249">
        <v>137.13</v>
      </c>
      <c r="AH18258" s="228" t="s">
        <v>19750</v>
      </c>
      <c r="AI18258" s="229">
        <v>54675.19</v>
      </c>
      <c r="AK18258" s="205"/>
      <c r="AL18258" s="206"/>
    </row>
    <row r="18259" spans="31:38" x14ac:dyDescent="0.55000000000000004">
      <c r="AE18259" s="248" t="s">
        <v>60917</v>
      </c>
      <c r="AF18259" s="249">
        <v>711.06</v>
      </c>
      <c r="AH18259" s="228" t="s">
        <v>49359</v>
      </c>
      <c r="AI18259" s="229">
        <v>2085.94</v>
      </c>
      <c r="AK18259" s="205"/>
      <c r="AL18259" s="206"/>
    </row>
    <row r="18260" spans="31:38" x14ac:dyDescent="0.55000000000000004">
      <c r="AE18260" s="248" t="s">
        <v>60918</v>
      </c>
      <c r="AF18260" s="249">
        <v>62.88</v>
      </c>
      <c r="AH18260" s="228" t="s">
        <v>19752</v>
      </c>
      <c r="AI18260" s="229">
        <v>26796</v>
      </c>
      <c r="AK18260" s="205"/>
      <c r="AL18260" s="206"/>
    </row>
    <row r="18261" spans="31:38" x14ac:dyDescent="0.55000000000000004">
      <c r="AE18261" s="248" t="s">
        <v>60919</v>
      </c>
      <c r="AF18261" s="249">
        <v>22.67</v>
      </c>
      <c r="AH18261" s="228" t="s">
        <v>19770</v>
      </c>
      <c r="AI18261" s="229">
        <v>39890.54</v>
      </c>
      <c r="AK18261" s="205"/>
      <c r="AL18261" s="206"/>
    </row>
    <row r="18262" spans="31:38" x14ac:dyDescent="0.55000000000000004">
      <c r="AE18262" s="248" t="s">
        <v>60920</v>
      </c>
      <c r="AF18262" s="249">
        <v>20182</v>
      </c>
      <c r="AH18262" s="228" t="s">
        <v>33482</v>
      </c>
      <c r="AI18262" s="229">
        <v>107681.13</v>
      </c>
      <c r="AK18262" s="205"/>
      <c r="AL18262" s="206"/>
    </row>
    <row r="18263" spans="31:38" x14ac:dyDescent="0.55000000000000004">
      <c r="AE18263" s="248" t="s">
        <v>65145</v>
      </c>
      <c r="AF18263" s="249">
        <v>19600</v>
      </c>
      <c r="AH18263" s="228" t="s">
        <v>54330</v>
      </c>
      <c r="AI18263" s="229">
        <v>48914.400000000001</v>
      </c>
      <c r="AK18263" s="205"/>
      <c r="AL18263" s="206"/>
    </row>
    <row r="18264" spans="31:38" x14ac:dyDescent="0.55000000000000004">
      <c r="AE18264" s="248" t="s">
        <v>60921</v>
      </c>
      <c r="AF18264" s="249">
        <v>27641.759999999998</v>
      </c>
      <c r="AH18264" s="228" t="s">
        <v>39122</v>
      </c>
      <c r="AI18264" s="229">
        <v>590</v>
      </c>
      <c r="AK18264" s="205"/>
      <c r="AL18264" s="206"/>
    </row>
    <row r="18265" spans="31:38" x14ac:dyDescent="0.55000000000000004">
      <c r="AE18265" s="248" t="s">
        <v>60922</v>
      </c>
      <c r="AF18265" s="249">
        <v>5937.44</v>
      </c>
      <c r="AH18265" s="228" t="s">
        <v>43219</v>
      </c>
      <c r="AI18265" s="229">
        <v>9191.2199999999993</v>
      </c>
      <c r="AK18265" s="205"/>
      <c r="AL18265" s="206"/>
    </row>
    <row r="18266" spans="31:38" x14ac:dyDescent="0.55000000000000004">
      <c r="AE18266" s="248" t="s">
        <v>21036</v>
      </c>
      <c r="AF18266" s="249">
        <v>29282.6</v>
      </c>
      <c r="AH18266" s="228" t="s">
        <v>40766</v>
      </c>
      <c r="AI18266" s="229">
        <v>122800</v>
      </c>
      <c r="AK18266" s="205"/>
      <c r="AL18266" s="206"/>
    </row>
    <row r="18267" spans="31:38" x14ac:dyDescent="0.55000000000000004">
      <c r="AE18267" s="248" t="s">
        <v>60923</v>
      </c>
      <c r="AF18267" s="249">
        <v>184081.73</v>
      </c>
      <c r="AH18267" s="228" t="s">
        <v>19772</v>
      </c>
      <c r="AI18267" s="229">
        <v>54031.9</v>
      </c>
      <c r="AK18267" s="205"/>
      <c r="AL18267" s="206"/>
    </row>
    <row r="18268" spans="31:38" x14ac:dyDescent="0.55000000000000004">
      <c r="AE18268" s="248" t="s">
        <v>21037</v>
      </c>
      <c r="AF18268" s="249">
        <v>1560.72</v>
      </c>
      <c r="AH18268" s="228" t="s">
        <v>49360</v>
      </c>
      <c r="AI18268" s="229">
        <v>1500</v>
      </c>
      <c r="AK18268" s="205"/>
      <c r="AL18268" s="206"/>
    </row>
    <row r="18269" spans="31:38" x14ac:dyDescent="0.55000000000000004">
      <c r="AE18269" s="248" t="s">
        <v>33651</v>
      </c>
      <c r="AF18269" s="249">
        <v>19830.099999999999</v>
      </c>
      <c r="AH18269" s="228" t="s">
        <v>40767</v>
      </c>
      <c r="AI18269" s="229">
        <v>60</v>
      </c>
      <c r="AK18269" s="205"/>
      <c r="AL18269" s="206"/>
    </row>
    <row r="18270" spans="31:38" x14ac:dyDescent="0.55000000000000004">
      <c r="AE18270" s="248" t="s">
        <v>62360</v>
      </c>
      <c r="AF18270" s="249">
        <v>7802.4</v>
      </c>
      <c r="AH18270" s="228" t="s">
        <v>19773</v>
      </c>
      <c r="AI18270" s="229">
        <v>28040.639999999999</v>
      </c>
      <c r="AK18270" s="205"/>
      <c r="AL18270" s="206"/>
    </row>
    <row r="18271" spans="31:38" x14ac:dyDescent="0.55000000000000004">
      <c r="AE18271" s="248" t="s">
        <v>21040</v>
      </c>
      <c r="AF18271" s="249">
        <v>31692.9</v>
      </c>
      <c r="AH18271" s="228" t="s">
        <v>19774</v>
      </c>
      <c r="AI18271" s="229">
        <v>45556.52</v>
      </c>
      <c r="AK18271" s="205"/>
      <c r="AL18271" s="206"/>
    </row>
    <row r="18272" spans="31:38" x14ac:dyDescent="0.55000000000000004">
      <c r="AE18272" s="248" t="s">
        <v>21044</v>
      </c>
      <c r="AF18272" s="249">
        <v>829164.06</v>
      </c>
      <c r="AH18272" s="228" t="s">
        <v>19775</v>
      </c>
      <c r="AI18272" s="229">
        <v>260.66000000000003</v>
      </c>
      <c r="AK18272" s="205"/>
      <c r="AL18272" s="206"/>
    </row>
    <row r="18273" spans="31:38" x14ac:dyDescent="0.55000000000000004">
      <c r="AE18273" s="248" t="s">
        <v>21045</v>
      </c>
      <c r="AF18273" s="249">
        <v>7071.69</v>
      </c>
      <c r="AH18273" s="228" t="s">
        <v>39123</v>
      </c>
      <c r="AI18273" s="229">
        <v>8107.43</v>
      </c>
      <c r="AK18273" s="205"/>
      <c r="AL18273" s="206"/>
    </row>
    <row r="18274" spans="31:38" x14ac:dyDescent="0.55000000000000004">
      <c r="AE18274" s="248" t="s">
        <v>63488</v>
      </c>
      <c r="AF18274" s="249">
        <v>1200</v>
      </c>
      <c r="AH18274" s="228" t="s">
        <v>19776</v>
      </c>
      <c r="AI18274" s="229">
        <v>38664.17</v>
      </c>
      <c r="AK18274" s="205"/>
      <c r="AL18274" s="206"/>
    </row>
    <row r="18275" spans="31:38" x14ac:dyDescent="0.55000000000000004">
      <c r="AE18275" s="248" t="s">
        <v>63489</v>
      </c>
      <c r="AF18275" s="249">
        <v>800</v>
      </c>
      <c r="AH18275" s="228" t="s">
        <v>19777</v>
      </c>
      <c r="AI18275" s="229">
        <v>11250</v>
      </c>
      <c r="AK18275" s="205"/>
      <c r="AL18275" s="206"/>
    </row>
    <row r="18276" spans="31:38" x14ac:dyDescent="0.55000000000000004">
      <c r="AE18276" s="248" t="s">
        <v>21046</v>
      </c>
      <c r="AF18276" s="249">
        <v>210689.98</v>
      </c>
      <c r="AH18276" s="228" t="s">
        <v>47494</v>
      </c>
      <c r="AI18276" s="229">
        <v>50</v>
      </c>
      <c r="AK18276" s="205"/>
      <c r="AL18276" s="206"/>
    </row>
    <row r="18277" spans="31:38" x14ac:dyDescent="0.55000000000000004">
      <c r="AE18277" s="248" t="s">
        <v>21047</v>
      </c>
      <c r="AF18277" s="249">
        <v>79483.360000000001</v>
      </c>
      <c r="AH18277" s="228" t="s">
        <v>54331</v>
      </c>
      <c r="AI18277" s="229">
        <v>400</v>
      </c>
      <c r="AK18277" s="205"/>
      <c r="AL18277" s="206"/>
    </row>
    <row r="18278" spans="31:38" x14ac:dyDescent="0.55000000000000004">
      <c r="AE18278" s="248" t="s">
        <v>21048</v>
      </c>
      <c r="AF18278" s="249">
        <v>206967.17</v>
      </c>
      <c r="AH18278" s="228" t="s">
        <v>19778</v>
      </c>
      <c r="AI18278" s="229">
        <v>615.95000000000005</v>
      </c>
      <c r="AK18278" s="205"/>
      <c r="AL18278" s="206"/>
    </row>
    <row r="18279" spans="31:38" x14ac:dyDescent="0.55000000000000004">
      <c r="AE18279" s="248" t="s">
        <v>21049</v>
      </c>
      <c r="AF18279" s="249">
        <v>7654.18</v>
      </c>
      <c r="AH18279" s="228" t="s">
        <v>19779</v>
      </c>
      <c r="AI18279" s="229">
        <v>25</v>
      </c>
      <c r="AK18279" s="205"/>
      <c r="AL18279" s="206"/>
    </row>
    <row r="18280" spans="31:38" x14ac:dyDescent="0.55000000000000004">
      <c r="AE18280" s="248" t="s">
        <v>21050</v>
      </c>
      <c r="AF18280" s="249">
        <v>183866.85</v>
      </c>
      <c r="AH18280" s="228" t="s">
        <v>49361</v>
      </c>
      <c r="AI18280" s="229">
        <v>763</v>
      </c>
      <c r="AK18280" s="205"/>
      <c r="AL18280" s="206"/>
    </row>
    <row r="18281" spans="31:38" x14ac:dyDescent="0.55000000000000004">
      <c r="AE18281" s="248" t="s">
        <v>54370</v>
      </c>
      <c r="AF18281" s="249">
        <v>4107.5</v>
      </c>
      <c r="AH18281" s="228" t="s">
        <v>19780</v>
      </c>
      <c r="AI18281" s="229">
        <v>161.04</v>
      </c>
      <c r="AK18281" s="205"/>
      <c r="AL18281" s="206"/>
    </row>
    <row r="18282" spans="31:38" x14ac:dyDescent="0.55000000000000004">
      <c r="AE18282" s="248" t="s">
        <v>21054</v>
      </c>
      <c r="AF18282" s="249">
        <v>102183.21</v>
      </c>
      <c r="AH18282" s="228" t="s">
        <v>36264</v>
      </c>
      <c r="AI18282" s="229">
        <v>570</v>
      </c>
      <c r="AK18282" s="205"/>
      <c r="AL18282" s="206"/>
    </row>
    <row r="18283" spans="31:38" x14ac:dyDescent="0.55000000000000004">
      <c r="AE18283" s="248" t="s">
        <v>13578</v>
      </c>
      <c r="AF18283" s="249">
        <v>43976.98</v>
      </c>
      <c r="AH18283" s="228" t="s">
        <v>39124</v>
      </c>
      <c r="AI18283" s="229">
        <v>270</v>
      </c>
      <c r="AK18283" s="205"/>
      <c r="AL18283" s="206"/>
    </row>
    <row r="18284" spans="31:38" x14ac:dyDescent="0.55000000000000004">
      <c r="AE18284" s="248" t="s">
        <v>21056</v>
      </c>
      <c r="AF18284" s="249">
        <v>110967.18</v>
      </c>
      <c r="AH18284" s="228" t="s">
        <v>19782</v>
      </c>
      <c r="AI18284" s="229">
        <v>32326.03</v>
      </c>
      <c r="AK18284" s="205"/>
      <c r="AL18284" s="206"/>
    </row>
    <row r="18285" spans="31:38" x14ac:dyDescent="0.55000000000000004">
      <c r="AE18285" s="248" t="s">
        <v>65146</v>
      </c>
      <c r="AF18285" s="249">
        <v>-24329.57</v>
      </c>
      <c r="AH18285" s="228" t="s">
        <v>39125</v>
      </c>
      <c r="AI18285" s="229">
        <v>7127.2</v>
      </c>
      <c r="AK18285" s="205"/>
      <c r="AL18285" s="206"/>
    </row>
    <row r="18286" spans="31:38" x14ac:dyDescent="0.55000000000000004">
      <c r="AE18286" s="248" t="s">
        <v>35079</v>
      </c>
      <c r="AF18286" s="249">
        <v>1364297.14</v>
      </c>
      <c r="AH18286" s="228" t="s">
        <v>48456</v>
      </c>
      <c r="AI18286" s="229">
        <v>367.12</v>
      </c>
      <c r="AK18286" s="205"/>
      <c r="AL18286" s="206"/>
    </row>
    <row r="18287" spans="31:38" x14ac:dyDescent="0.55000000000000004">
      <c r="AE18287" s="248" t="s">
        <v>36309</v>
      </c>
      <c r="AF18287" s="249">
        <v>1071157.3</v>
      </c>
      <c r="AH18287" s="228" t="s">
        <v>40768</v>
      </c>
      <c r="AI18287" s="229">
        <v>45886.77</v>
      </c>
      <c r="AK18287" s="205"/>
      <c r="AL18287" s="206"/>
    </row>
    <row r="18288" spans="31:38" x14ac:dyDescent="0.55000000000000004">
      <c r="AE18288" s="248" t="s">
        <v>35086</v>
      </c>
      <c r="AF18288" s="249">
        <v>179518.74</v>
      </c>
      <c r="AH18288" s="228" t="s">
        <v>19783</v>
      </c>
      <c r="AI18288" s="229">
        <v>60615.519999999997</v>
      </c>
      <c r="AK18288" s="205"/>
      <c r="AL18288" s="206"/>
    </row>
    <row r="18289" spans="31:38" x14ac:dyDescent="0.55000000000000004">
      <c r="AE18289" s="248" t="s">
        <v>61687</v>
      </c>
      <c r="AF18289" s="249">
        <v>8990.75</v>
      </c>
      <c r="AH18289" s="228" t="s">
        <v>19853</v>
      </c>
      <c r="AI18289" s="229">
        <v>60158.85</v>
      </c>
      <c r="AK18289" s="205"/>
      <c r="AL18289" s="206"/>
    </row>
    <row r="18290" spans="31:38" x14ac:dyDescent="0.55000000000000004">
      <c r="AE18290" s="248" t="s">
        <v>21102</v>
      </c>
      <c r="AF18290" s="249">
        <v>45089</v>
      </c>
      <c r="AH18290" s="228" t="s">
        <v>34997</v>
      </c>
      <c r="AI18290" s="229">
        <v>187192.72</v>
      </c>
      <c r="AK18290" s="205"/>
      <c r="AL18290" s="206"/>
    </row>
    <row r="18291" spans="31:38" x14ac:dyDescent="0.55000000000000004">
      <c r="AE18291" s="248" t="s">
        <v>21103</v>
      </c>
      <c r="AF18291" s="249">
        <v>843.09</v>
      </c>
      <c r="AH18291" s="228" t="s">
        <v>19854</v>
      </c>
      <c r="AI18291" s="229">
        <v>441726.9</v>
      </c>
      <c r="AK18291" s="205"/>
      <c r="AL18291" s="206"/>
    </row>
    <row r="18292" spans="31:38" x14ac:dyDescent="0.55000000000000004">
      <c r="AE18292" s="248" t="s">
        <v>21104</v>
      </c>
      <c r="AF18292" s="249">
        <v>25368.75</v>
      </c>
      <c r="AH18292" s="228" t="s">
        <v>48457</v>
      </c>
      <c r="AI18292" s="229">
        <v>5129.01</v>
      </c>
      <c r="AK18292" s="205"/>
      <c r="AL18292" s="206"/>
    </row>
    <row r="18293" spans="31:38" x14ac:dyDescent="0.55000000000000004">
      <c r="AE18293" s="248" t="s">
        <v>21105</v>
      </c>
      <c r="AF18293" s="249">
        <v>700</v>
      </c>
      <c r="AH18293" s="228" t="s">
        <v>19855</v>
      </c>
      <c r="AI18293" s="229">
        <v>136645.57999999999</v>
      </c>
      <c r="AK18293" s="205"/>
      <c r="AL18293" s="206"/>
    </row>
    <row r="18294" spans="31:38" x14ac:dyDescent="0.55000000000000004">
      <c r="AE18294" s="248" t="s">
        <v>21109</v>
      </c>
      <c r="AF18294" s="249">
        <v>3600</v>
      </c>
      <c r="AH18294" s="228" t="s">
        <v>19857</v>
      </c>
      <c r="AI18294" s="229">
        <v>232212.59</v>
      </c>
      <c r="AK18294" s="205"/>
      <c r="AL18294" s="206"/>
    </row>
    <row r="18295" spans="31:38" x14ac:dyDescent="0.55000000000000004">
      <c r="AE18295" s="248" t="s">
        <v>33656</v>
      </c>
      <c r="AF18295" s="249">
        <v>9249.11</v>
      </c>
      <c r="AH18295" s="228" t="s">
        <v>40769</v>
      </c>
      <c r="AI18295" s="229">
        <v>51318.16</v>
      </c>
      <c r="AK18295" s="205"/>
      <c r="AL18295" s="206"/>
    </row>
    <row r="18296" spans="31:38" x14ac:dyDescent="0.55000000000000004">
      <c r="AE18296" s="248" t="s">
        <v>62361</v>
      </c>
      <c r="AF18296" s="249">
        <v>583.24</v>
      </c>
      <c r="AH18296" s="228" t="s">
        <v>19858</v>
      </c>
      <c r="AI18296" s="229">
        <v>162773.5</v>
      </c>
      <c r="AK18296" s="205"/>
      <c r="AL18296" s="206"/>
    </row>
    <row r="18297" spans="31:38" x14ac:dyDescent="0.55000000000000004">
      <c r="AE18297" s="248" t="s">
        <v>63490</v>
      </c>
      <c r="AF18297" s="249">
        <v>2600</v>
      </c>
      <c r="AH18297" s="228" t="s">
        <v>36267</v>
      </c>
      <c r="AI18297" s="229">
        <v>57663.41</v>
      </c>
      <c r="AK18297" s="205"/>
      <c r="AL18297" s="206"/>
    </row>
    <row r="18298" spans="31:38" x14ac:dyDescent="0.55000000000000004">
      <c r="AE18298" s="248" t="s">
        <v>59326</v>
      </c>
      <c r="AF18298" s="249">
        <v>784.17</v>
      </c>
      <c r="AH18298" s="228" t="s">
        <v>13488</v>
      </c>
      <c r="AI18298" s="229">
        <v>23379.43</v>
      </c>
      <c r="AK18298" s="205"/>
      <c r="AL18298" s="206"/>
    </row>
    <row r="18299" spans="31:38" x14ac:dyDescent="0.55000000000000004">
      <c r="AE18299" s="248" t="s">
        <v>21110</v>
      </c>
      <c r="AF18299" s="249">
        <v>27829.39</v>
      </c>
      <c r="AH18299" s="228" t="s">
        <v>19860</v>
      </c>
      <c r="AI18299" s="229">
        <v>16375.75</v>
      </c>
      <c r="AK18299" s="205"/>
      <c r="AL18299" s="206"/>
    </row>
    <row r="18300" spans="31:38" x14ac:dyDescent="0.55000000000000004">
      <c r="AE18300" s="248" t="s">
        <v>13588</v>
      </c>
      <c r="AF18300" s="249">
        <v>22019.47</v>
      </c>
      <c r="AH18300" s="228" t="s">
        <v>39132</v>
      </c>
      <c r="AI18300" s="229">
        <v>103</v>
      </c>
      <c r="AK18300" s="205"/>
      <c r="AL18300" s="206"/>
    </row>
    <row r="18301" spans="31:38" x14ac:dyDescent="0.55000000000000004">
      <c r="AE18301" s="248" t="s">
        <v>13589</v>
      </c>
      <c r="AF18301" s="249">
        <v>66781.23</v>
      </c>
      <c r="AH18301" s="228" t="s">
        <v>19862</v>
      </c>
      <c r="AI18301" s="229">
        <v>54334.48</v>
      </c>
      <c r="AK18301" s="205"/>
      <c r="AL18301" s="206"/>
    </row>
    <row r="18302" spans="31:38" x14ac:dyDescent="0.55000000000000004">
      <c r="AE18302" s="248" t="s">
        <v>21111</v>
      </c>
      <c r="AF18302" s="249">
        <v>27007.13</v>
      </c>
      <c r="AH18302" s="228" t="s">
        <v>54332</v>
      </c>
      <c r="AI18302" s="229">
        <v>5426.96</v>
      </c>
      <c r="AK18302" s="205"/>
      <c r="AL18302" s="206"/>
    </row>
    <row r="18303" spans="31:38" x14ac:dyDescent="0.55000000000000004">
      <c r="AE18303" s="248" t="s">
        <v>59987</v>
      </c>
      <c r="AF18303" s="249">
        <v>1395.28</v>
      </c>
      <c r="AH18303" s="228" t="s">
        <v>13489</v>
      </c>
      <c r="AI18303" s="229">
        <v>51433.55</v>
      </c>
      <c r="AK18303" s="205"/>
      <c r="AL18303" s="206"/>
    </row>
    <row r="18304" spans="31:38" x14ac:dyDescent="0.55000000000000004">
      <c r="AE18304" s="248" t="s">
        <v>21112</v>
      </c>
      <c r="AF18304" s="249">
        <v>70221.86</v>
      </c>
      <c r="AH18304" s="228" t="s">
        <v>19863</v>
      </c>
      <c r="AI18304" s="229">
        <v>4704845.54</v>
      </c>
      <c r="AK18304" s="205"/>
      <c r="AL18304" s="206"/>
    </row>
    <row r="18305" spans="31:38" x14ac:dyDescent="0.55000000000000004">
      <c r="AE18305" s="248" t="s">
        <v>56805</v>
      </c>
      <c r="AF18305" s="249">
        <v>13210.63</v>
      </c>
      <c r="AH18305" s="228" t="s">
        <v>19864</v>
      </c>
      <c r="AI18305" s="229">
        <v>248695.23</v>
      </c>
      <c r="AK18305" s="205"/>
      <c r="AL18305" s="206"/>
    </row>
    <row r="18306" spans="31:38" x14ac:dyDescent="0.55000000000000004">
      <c r="AE18306" s="248" t="s">
        <v>21114</v>
      </c>
      <c r="AF18306" s="249">
        <v>2148.8000000000002</v>
      </c>
      <c r="AH18306" s="228" t="s">
        <v>39133</v>
      </c>
      <c r="AI18306" s="229">
        <v>1571.54</v>
      </c>
      <c r="AK18306" s="205"/>
      <c r="AL18306" s="206"/>
    </row>
    <row r="18307" spans="31:38" x14ac:dyDescent="0.55000000000000004">
      <c r="AE18307" s="248" t="s">
        <v>50676</v>
      </c>
      <c r="AF18307" s="249">
        <v>214</v>
      </c>
      <c r="AH18307" s="228" t="s">
        <v>47495</v>
      </c>
      <c r="AI18307" s="229">
        <v>114.58</v>
      </c>
      <c r="AK18307" s="205"/>
      <c r="AL18307" s="206"/>
    </row>
    <row r="18308" spans="31:38" x14ac:dyDescent="0.55000000000000004">
      <c r="AE18308" s="248" t="s">
        <v>21115</v>
      </c>
      <c r="AF18308" s="249">
        <v>10821.6</v>
      </c>
      <c r="AH18308" s="228" t="s">
        <v>19865</v>
      </c>
      <c r="AI18308" s="229">
        <v>200</v>
      </c>
      <c r="AK18308" s="205"/>
      <c r="AL18308" s="206"/>
    </row>
    <row r="18309" spans="31:38" x14ac:dyDescent="0.55000000000000004">
      <c r="AE18309" s="248" t="s">
        <v>39188</v>
      </c>
      <c r="AF18309" s="249">
        <v>12343</v>
      </c>
      <c r="AH18309" s="228" t="s">
        <v>19866</v>
      </c>
      <c r="AI18309" s="229">
        <v>413719.92</v>
      </c>
      <c r="AK18309" s="205"/>
      <c r="AL18309" s="206"/>
    </row>
    <row r="18310" spans="31:38" x14ac:dyDescent="0.55000000000000004">
      <c r="AE18310" s="248" t="s">
        <v>21116</v>
      </c>
      <c r="AF18310" s="249">
        <v>107058.49</v>
      </c>
      <c r="AH18310" s="228" t="s">
        <v>19867</v>
      </c>
      <c r="AI18310" s="229">
        <v>114465.63</v>
      </c>
      <c r="AK18310" s="205"/>
      <c r="AL18310" s="206"/>
    </row>
    <row r="18311" spans="31:38" x14ac:dyDescent="0.55000000000000004">
      <c r="AE18311" s="248" t="s">
        <v>54372</v>
      </c>
      <c r="AF18311" s="249">
        <v>2320.71</v>
      </c>
      <c r="AH18311" s="228" t="s">
        <v>39134</v>
      </c>
      <c r="AI18311" s="229">
        <v>802.69</v>
      </c>
      <c r="AK18311" s="205"/>
      <c r="AL18311" s="206"/>
    </row>
    <row r="18312" spans="31:38" x14ac:dyDescent="0.55000000000000004">
      <c r="AE18312" s="248" t="s">
        <v>13590</v>
      </c>
      <c r="AF18312" s="249">
        <v>211062.43</v>
      </c>
      <c r="AH18312" s="228" t="s">
        <v>13491</v>
      </c>
      <c r="AI18312" s="229">
        <v>526965.31000000006</v>
      </c>
      <c r="AK18312" s="205"/>
      <c r="AL18312" s="206"/>
    </row>
    <row r="18313" spans="31:38" x14ac:dyDescent="0.55000000000000004">
      <c r="AE18313" s="248" t="s">
        <v>13591</v>
      </c>
      <c r="AF18313" s="249">
        <v>35832.86</v>
      </c>
      <c r="AH18313" s="228" t="s">
        <v>13492</v>
      </c>
      <c r="AI18313" s="229">
        <v>333804.78999999998</v>
      </c>
      <c r="AK18313" s="205"/>
      <c r="AL18313" s="206"/>
    </row>
    <row r="18314" spans="31:38" x14ac:dyDescent="0.55000000000000004">
      <c r="AE18314" s="248" t="s">
        <v>56806</v>
      </c>
      <c r="AF18314" s="249">
        <v>1101.25</v>
      </c>
      <c r="AH18314" s="228" t="s">
        <v>13493</v>
      </c>
      <c r="AI18314" s="229">
        <v>72691.08</v>
      </c>
      <c r="AK18314" s="205"/>
      <c r="AL18314" s="206"/>
    </row>
    <row r="18315" spans="31:38" x14ac:dyDescent="0.55000000000000004">
      <c r="AE18315" s="248" t="s">
        <v>21117</v>
      </c>
      <c r="AF18315" s="249">
        <v>-9772</v>
      </c>
      <c r="AH18315" s="228" t="s">
        <v>19868</v>
      </c>
      <c r="AI18315" s="229">
        <v>554222.72</v>
      </c>
      <c r="AK18315" s="205"/>
      <c r="AL18315" s="206"/>
    </row>
    <row r="18316" spans="31:38" x14ac:dyDescent="0.55000000000000004">
      <c r="AE18316" s="248" t="s">
        <v>56807</v>
      </c>
      <c r="AF18316" s="249">
        <v>3302575.1</v>
      </c>
      <c r="AH18316" s="228" t="s">
        <v>54333</v>
      </c>
      <c r="AI18316" s="229">
        <v>929.9</v>
      </c>
      <c r="AK18316" s="205"/>
      <c r="AL18316" s="206"/>
    </row>
    <row r="18317" spans="31:38" x14ac:dyDescent="0.55000000000000004">
      <c r="AE18317" s="248" t="s">
        <v>35089</v>
      </c>
      <c r="AF18317" s="249">
        <v>78095.3</v>
      </c>
      <c r="AH18317" s="228" t="s">
        <v>19869</v>
      </c>
      <c r="AI18317" s="229">
        <v>2895.1</v>
      </c>
      <c r="AK18317" s="205"/>
      <c r="AL18317" s="206"/>
    </row>
    <row r="18318" spans="31:38" x14ac:dyDescent="0.55000000000000004">
      <c r="AE18318" s="248" t="s">
        <v>43244</v>
      </c>
      <c r="AF18318" s="249">
        <v>20800</v>
      </c>
      <c r="AH18318" s="228" t="s">
        <v>19871</v>
      </c>
      <c r="AI18318" s="229">
        <v>92692.65</v>
      </c>
      <c r="AK18318" s="205"/>
      <c r="AL18318" s="206"/>
    </row>
    <row r="18319" spans="31:38" x14ac:dyDescent="0.55000000000000004">
      <c r="AE18319" s="248" t="s">
        <v>21175</v>
      </c>
      <c r="AF18319" s="249">
        <v>32600.93</v>
      </c>
      <c r="AH18319" s="228" t="s">
        <v>19872</v>
      </c>
      <c r="AI18319" s="229">
        <v>7180.59</v>
      </c>
      <c r="AK18319" s="205"/>
      <c r="AL18319" s="206"/>
    </row>
    <row r="18320" spans="31:38" x14ac:dyDescent="0.55000000000000004">
      <c r="AE18320" s="248" t="s">
        <v>58038</v>
      </c>
      <c r="AF18320" s="249">
        <v>111147.44</v>
      </c>
      <c r="AH18320" s="228" t="s">
        <v>49362</v>
      </c>
      <c r="AI18320" s="229">
        <v>740.1</v>
      </c>
      <c r="AK18320" s="205"/>
      <c r="AL18320" s="206"/>
    </row>
    <row r="18321" spans="31:38" x14ac:dyDescent="0.55000000000000004">
      <c r="AE18321" s="248" t="s">
        <v>33659</v>
      </c>
      <c r="AF18321" s="249">
        <v>8580</v>
      </c>
      <c r="AH18321" s="228" t="s">
        <v>19873</v>
      </c>
      <c r="AI18321" s="229">
        <v>11622.88</v>
      </c>
      <c r="AK18321" s="205"/>
      <c r="AL18321" s="206"/>
    </row>
    <row r="18322" spans="31:38" x14ac:dyDescent="0.55000000000000004">
      <c r="AE18322" s="248" t="s">
        <v>43245</v>
      </c>
      <c r="AF18322" s="249">
        <v>3165.22</v>
      </c>
      <c r="AH18322" s="228" t="s">
        <v>19874</v>
      </c>
      <c r="AI18322" s="229">
        <v>822.11</v>
      </c>
      <c r="AK18322" s="205"/>
      <c r="AL18322" s="206"/>
    </row>
    <row r="18323" spans="31:38" x14ac:dyDescent="0.55000000000000004">
      <c r="AE18323" s="248" t="s">
        <v>47516</v>
      </c>
      <c r="AF18323" s="249">
        <v>108.75</v>
      </c>
      <c r="AH18323" s="228" t="s">
        <v>54334</v>
      </c>
      <c r="AI18323" s="229">
        <v>310807.92</v>
      </c>
      <c r="AK18323" s="205"/>
      <c r="AL18323" s="206"/>
    </row>
    <row r="18324" spans="31:38" x14ac:dyDescent="0.55000000000000004">
      <c r="AE18324" s="248" t="s">
        <v>21178</v>
      </c>
      <c r="AF18324" s="249">
        <v>55243</v>
      </c>
      <c r="AH18324" s="228" t="s">
        <v>19876</v>
      </c>
      <c r="AI18324" s="229">
        <v>318495.05</v>
      </c>
      <c r="AK18324" s="205"/>
      <c r="AL18324" s="206"/>
    </row>
    <row r="18325" spans="31:38" x14ac:dyDescent="0.55000000000000004">
      <c r="AE18325" s="248" t="s">
        <v>13597</v>
      </c>
      <c r="AF18325" s="249">
        <v>4074.85</v>
      </c>
      <c r="AH18325" s="228" t="s">
        <v>49363</v>
      </c>
      <c r="AI18325" s="229">
        <v>39521.699999999997</v>
      </c>
      <c r="AK18325" s="205"/>
      <c r="AL18325" s="206"/>
    </row>
    <row r="18326" spans="31:38" x14ac:dyDescent="0.55000000000000004">
      <c r="AE18326" s="248" t="s">
        <v>39192</v>
      </c>
      <c r="AF18326" s="249">
        <v>29214.26</v>
      </c>
      <c r="AH18326" s="228" t="s">
        <v>19878</v>
      </c>
      <c r="AI18326" s="229">
        <v>762663.91</v>
      </c>
      <c r="AK18326" s="205"/>
      <c r="AL18326" s="206"/>
    </row>
    <row r="18327" spans="31:38" x14ac:dyDescent="0.55000000000000004">
      <c r="AE18327" s="248" t="s">
        <v>43246</v>
      </c>
      <c r="AF18327" s="249">
        <v>504783.32</v>
      </c>
      <c r="AH18327" s="228" t="s">
        <v>19879</v>
      </c>
      <c r="AI18327" s="229">
        <v>38936.980000000003</v>
      </c>
      <c r="AK18327" s="205"/>
      <c r="AL18327" s="206"/>
    </row>
    <row r="18328" spans="31:38" x14ac:dyDescent="0.55000000000000004">
      <c r="AE18328" s="248" t="s">
        <v>21183</v>
      </c>
      <c r="AF18328" s="249">
        <v>352002.5</v>
      </c>
      <c r="AH18328" s="228" t="s">
        <v>33494</v>
      </c>
      <c r="AI18328" s="229">
        <v>84.75</v>
      </c>
      <c r="AK18328" s="205"/>
      <c r="AL18328" s="206"/>
    </row>
    <row r="18329" spans="31:38" x14ac:dyDescent="0.55000000000000004">
      <c r="AE18329" s="248" t="s">
        <v>13598</v>
      </c>
      <c r="AF18329" s="249">
        <v>90526.53</v>
      </c>
      <c r="AH18329" s="228" t="s">
        <v>19880</v>
      </c>
      <c r="AI18329" s="229">
        <v>175429.52</v>
      </c>
      <c r="AK18329" s="205"/>
      <c r="AL18329" s="206"/>
    </row>
    <row r="18330" spans="31:38" x14ac:dyDescent="0.55000000000000004">
      <c r="AE18330" s="248" t="s">
        <v>13599</v>
      </c>
      <c r="AF18330" s="249">
        <v>137357.82999999999</v>
      </c>
      <c r="AH18330" s="228" t="s">
        <v>19881</v>
      </c>
      <c r="AI18330" s="229">
        <v>1494546.46</v>
      </c>
      <c r="AK18330" s="205"/>
      <c r="AL18330" s="206"/>
    </row>
    <row r="18331" spans="31:38" x14ac:dyDescent="0.55000000000000004">
      <c r="AE18331" s="248" t="s">
        <v>43247</v>
      </c>
      <c r="AF18331" s="249">
        <v>30109.74</v>
      </c>
      <c r="AH18331" s="228" t="s">
        <v>33495</v>
      </c>
      <c r="AI18331" s="229">
        <v>612160.41</v>
      </c>
      <c r="AK18331" s="205"/>
      <c r="AL18331" s="206"/>
    </row>
    <row r="18332" spans="31:38" x14ac:dyDescent="0.55000000000000004">
      <c r="AE18332" s="248" t="s">
        <v>21184</v>
      </c>
      <c r="AF18332" s="249">
        <v>170061.73</v>
      </c>
      <c r="AH18332" s="228" t="s">
        <v>47496</v>
      </c>
      <c r="AI18332" s="229">
        <v>122010.15</v>
      </c>
      <c r="AK18332" s="205"/>
      <c r="AL18332" s="206"/>
    </row>
    <row r="18333" spans="31:38" x14ac:dyDescent="0.55000000000000004">
      <c r="AE18333" s="248" t="s">
        <v>21185</v>
      </c>
      <c r="AF18333" s="249">
        <v>24526.44</v>
      </c>
      <c r="AH18333" s="228" t="s">
        <v>39135</v>
      </c>
      <c r="AI18333" s="229">
        <v>229469.8</v>
      </c>
      <c r="AK18333" s="205"/>
      <c r="AL18333" s="206"/>
    </row>
    <row r="18334" spans="31:38" x14ac:dyDescent="0.55000000000000004">
      <c r="AE18334" s="248" t="s">
        <v>21188</v>
      </c>
      <c r="AF18334" s="249">
        <v>25026.05</v>
      </c>
      <c r="AH18334" s="228" t="s">
        <v>47497</v>
      </c>
      <c r="AI18334" s="229">
        <v>10000</v>
      </c>
      <c r="AK18334" s="205"/>
      <c r="AL18334" s="206"/>
    </row>
    <row r="18335" spans="31:38" x14ac:dyDescent="0.55000000000000004">
      <c r="AE18335" s="248" t="s">
        <v>61134</v>
      </c>
      <c r="AF18335" s="249">
        <v>9952.92</v>
      </c>
      <c r="AH18335" s="228" t="s">
        <v>19896</v>
      </c>
      <c r="AI18335" s="229">
        <v>54000</v>
      </c>
      <c r="AK18335" s="205"/>
      <c r="AL18335" s="206"/>
    </row>
    <row r="18336" spans="31:38" x14ac:dyDescent="0.55000000000000004">
      <c r="AE18336" s="248" t="s">
        <v>63491</v>
      </c>
      <c r="AF18336" s="249">
        <v>4048</v>
      </c>
      <c r="AH18336" s="228" t="s">
        <v>47498</v>
      </c>
      <c r="AI18336" s="229">
        <v>5160</v>
      </c>
      <c r="AK18336" s="205"/>
      <c r="AL18336" s="206"/>
    </row>
    <row r="18337" spans="31:38" x14ac:dyDescent="0.55000000000000004">
      <c r="AE18337" s="248" t="s">
        <v>21189</v>
      </c>
      <c r="AF18337" s="249">
        <v>80442.19</v>
      </c>
      <c r="AH18337" s="228" t="s">
        <v>19897</v>
      </c>
      <c r="AI18337" s="229">
        <v>20458.28</v>
      </c>
      <c r="AK18337" s="205"/>
      <c r="AL18337" s="206"/>
    </row>
    <row r="18338" spans="31:38" x14ac:dyDescent="0.55000000000000004">
      <c r="AE18338" s="248" t="s">
        <v>13600</v>
      </c>
      <c r="AF18338" s="249">
        <v>52915.68</v>
      </c>
      <c r="AH18338" s="228" t="s">
        <v>47499</v>
      </c>
      <c r="AI18338" s="229">
        <v>11340</v>
      </c>
      <c r="AK18338" s="205"/>
      <c r="AL18338" s="206"/>
    </row>
    <row r="18339" spans="31:38" x14ac:dyDescent="0.55000000000000004">
      <c r="AE18339" s="248" t="s">
        <v>21190</v>
      </c>
      <c r="AF18339" s="249">
        <v>87940.97</v>
      </c>
      <c r="AH18339" s="228" t="s">
        <v>46032</v>
      </c>
      <c r="AI18339" s="229">
        <v>64187.5</v>
      </c>
      <c r="AK18339" s="205"/>
      <c r="AL18339" s="206"/>
    </row>
    <row r="18340" spans="31:38" x14ac:dyDescent="0.55000000000000004">
      <c r="AE18340" s="248" t="s">
        <v>63492</v>
      </c>
      <c r="AF18340" s="249">
        <v>1534.51</v>
      </c>
      <c r="AH18340" s="228" t="s">
        <v>19898</v>
      </c>
      <c r="AI18340" s="229">
        <v>13421.05</v>
      </c>
      <c r="AK18340" s="205"/>
      <c r="AL18340" s="206"/>
    </row>
    <row r="18341" spans="31:38" x14ac:dyDescent="0.55000000000000004">
      <c r="AE18341" s="248" t="s">
        <v>36317</v>
      </c>
      <c r="AF18341" s="249">
        <v>2782</v>
      </c>
      <c r="AH18341" s="228" t="s">
        <v>19899</v>
      </c>
      <c r="AI18341" s="229">
        <v>21171.279999999999</v>
      </c>
      <c r="AK18341" s="205"/>
      <c r="AL18341" s="206"/>
    </row>
    <row r="18342" spans="31:38" x14ac:dyDescent="0.55000000000000004">
      <c r="AE18342" s="248" t="s">
        <v>21191</v>
      </c>
      <c r="AF18342" s="249">
        <v>3894.62</v>
      </c>
      <c r="AH18342" s="228" t="s">
        <v>47500</v>
      </c>
      <c r="AI18342" s="229">
        <v>4268.9799999999996</v>
      </c>
      <c r="AK18342" s="205"/>
      <c r="AL18342" s="206"/>
    </row>
    <row r="18343" spans="31:38" x14ac:dyDescent="0.55000000000000004">
      <c r="AE18343" s="248" t="s">
        <v>21192</v>
      </c>
      <c r="AF18343" s="249">
        <v>58785.34</v>
      </c>
      <c r="AH18343" s="228" t="s">
        <v>47501</v>
      </c>
      <c r="AI18343" s="229">
        <v>15053.52</v>
      </c>
      <c r="AK18343" s="205"/>
      <c r="AL18343" s="206"/>
    </row>
    <row r="18344" spans="31:38" x14ac:dyDescent="0.55000000000000004">
      <c r="AE18344" s="248" t="s">
        <v>58372</v>
      </c>
      <c r="AF18344" s="249">
        <v>123672.34</v>
      </c>
      <c r="AH18344" s="228" t="s">
        <v>13495</v>
      </c>
      <c r="AI18344" s="229">
        <v>5483.77</v>
      </c>
      <c r="AK18344" s="205"/>
      <c r="AL18344" s="206"/>
    </row>
    <row r="18345" spans="31:38" x14ac:dyDescent="0.55000000000000004">
      <c r="AE18345" s="248" t="s">
        <v>56808</v>
      </c>
      <c r="AF18345" s="249">
        <v>1748264.47</v>
      </c>
      <c r="AH18345" s="228" t="s">
        <v>19900</v>
      </c>
      <c r="AI18345" s="229">
        <v>46675</v>
      </c>
      <c r="AK18345" s="205"/>
      <c r="AL18345" s="206"/>
    </row>
    <row r="18346" spans="31:38" x14ac:dyDescent="0.55000000000000004">
      <c r="AE18346" s="248" t="s">
        <v>36318</v>
      </c>
      <c r="AF18346" s="249">
        <v>58047.79</v>
      </c>
      <c r="AH18346" s="228" t="s">
        <v>47502</v>
      </c>
      <c r="AI18346" s="229">
        <v>673.9</v>
      </c>
      <c r="AK18346" s="205"/>
      <c r="AL18346" s="206"/>
    </row>
    <row r="18347" spans="31:38" x14ac:dyDescent="0.55000000000000004">
      <c r="AE18347" s="248" t="s">
        <v>54374</v>
      </c>
      <c r="AF18347" s="249">
        <v>133135.28</v>
      </c>
      <c r="AH18347" s="228" t="s">
        <v>19901</v>
      </c>
      <c r="AI18347" s="229">
        <v>38043.410000000003</v>
      </c>
      <c r="AK18347" s="205"/>
      <c r="AL18347" s="206"/>
    </row>
    <row r="18348" spans="31:38" x14ac:dyDescent="0.55000000000000004">
      <c r="AE18348" s="248" t="s">
        <v>54375</v>
      </c>
      <c r="AF18348" s="249">
        <v>234854.05</v>
      </c>
      <c r="AH18348" s="228" t="s">
        <v>40770</v>
      </c>
      <c r="AI18348" s="229">
        <v>23556.5</v>
      </c>
      <c r="AK18348" s="205"/>
      <c r="AL18348" s="206"/>
    </row>
    <row r="18349" spans="31:38" x14ac:dyDescent="0.55000000000000004">
      <c r="AE18349" s="248" t="s">
        <v>56809</v>
      </c>
      <c r="AF18349" s="249">
        <v>58743.45</v>
      </c>
      <c r="AH18349" s="228" t="s">
        <v>40771</v>
      </c>
      <c r="AI18349" s="229">
        <v>51722.54</v>
      </c>
      <c r="AK18349" s="205"/>
      <c r="AL18349" s="206"/>
    </row>
    <row r="18350" spans="31:38" x14ac:dyDescent="0.55000000000000004">
      <c r="AE18350" s="248" t="s">
        <v>56810</v>
      </c>
      <c r="AF18350" s="249">
        <v>32690.91</v>
      </c>
      <c r="AH18350" s="228" t="s">
        <v>46033</v>
      </c>
      <c r="AI18350" s="229">
        <v>90985</v>
      </c>
      <c r="AK18350" s="205"/>
      <c r="AL18350" s="206"/>
    </row>
    <row r="18351" spans="31:38" x14ac:dyDescent="0.55000000000000004">
      <c r="AE18351" s="248" t="s">
        <v>56811</v>
      </c>
      <c r="AF18351" s="249">
        <v>11000</v>
      </c>
      <c r="AH18351" s="228" t="s">
        <v>40772</v>
      </c>
      <c r="AI18351" s="229">
        <v>12610.45</v>
      </c>
      <c r="AK18351" s="205"/>
      <c r="AL18351" s="206"/>
    </row>
    <row r="18352" spans="31:38" x14ac:dyDescent="0.55000000000000004">
      <c r="AE18352" s="248" t="s">
        <v>46062</v>
      </c>
      <c r="AF18352" s="249">
        <v>35633.57</v>
      </c>
      <c r="AH18352" s="228" t="s">
        <v>48458</v>
      </c>
      <c r="AI18352" s="229">
        <v>8771.94</v>
      </c>
      <c r="AK18352" s="205"/>
      <c r="AL18352" s="206"/>
    </row>
    <row r="18353" spans="31:38" x14ac:dyDescent="0.55000000000000004">
      <c r="AE18353" s="248" t="s">
        <v>54378</v>
      </c>
      <c r="AF18353" s="249">
        <v>2128.39</v>
      </c>
      <c r="AH18353" s="228" t="s">
        <v>49364</v>
      </c>
      <c r="AI18353" s="229">
        <v>23324.880000000001</v>
      </c>
      <c r="AK18353" s="205"/>
      <c r="AL18353" s="206"/>
    </row>
    <row r="18354" spans="31:38" x14ac:dyDescent="0.55000000000000004">
      <c r="AE18354" s="248" t="s">
        <v>13606</v>
      </c>
      <c r="AF18354" s="249">
        <v>34671.94</v>
      </c>
      <c r="AH18354" s="228" t="s">
        <v>20024</v>
      </c>
      <c r="AI18354" s="229">
        <v>5950</v>
      </c>
      <c r="AK18354" s="205"/>
      <c r="AL18354" s="206"/>
    </row>
    <row r="18355" spans="31:38" x14ac:dyDescent="0.55000000000000004">
      <c r="AE18355" s="248" t="s">
        <v>55608</v>
      </c>
      <c r="AF18355" s="249">
        <v>1471.86</v>
      </c>
      <c r="AH18355" s="228" t="s">
        <v>20025</v>
      </c>
      <c r="AI18355" s="229">
        <v>731338.1</v>
      </c>
      <c r="AK18355" s="205"/>
      <c r="AL18355" s="206"/>
    </row>
    <row r="18356" spans="31:38" x14ac:dyDescent="0.55000000000000004">
      <c r="AE18356" s="248" t="s">
        <v>62885</v>
      </c>
      <c r="AF18356" s="249">
        <v>333.68</v>
      </c>
      <c r="AH18356" s="228" t="s">
        <v>20026</v>
      </c>
      <c r="AI18356" s="229">
        <v>1406921.66</v>
      </c>
      <c r="AK18356" s="205"/>
      <c r="AL18356" s="206"/>
    </row>
    <row r="18357" spans="31:38" x14ac:dyDescent="0.55000000000000004">
      <c r="AE18357" s="248" t="s">
        <v>62886</v>
      </c>
      <c r="AF18357" s="249">
        <v>19.48</v>
      </c>
      <c r="AH18357" s="228" t="s">
        <v>20027</v>
      </c>
      <c r="AI18357" s="229">
        <v>8139.31</v>
      </c>
      <c r="AK18357" s="205"/>
      <c r="AL18357" s="206"/>
    </row>
    <row r="18358" spans="31:38" x14ac:dyDescent="0.55000000000000004">
      <c r="AE18358" s="248" t="s">
        <v>21202</v>
      </c>
      <c r="AF18358" s="249">
        <v>377684.45</v>
      </c>
      <c r="AH18358" s="228" t="s">
        <v>49365</v>
      </c>
      <c r="AI18358" s="229">
        <v>-1369.66</v>
      </c>
      <c r="AK18358" s="205"/>
      <c r="AL18358" s="206"/>
    </row>
    <row r="18359" spans="31:38" x14ac:dyDescent="0.55000000000000004">
      <c r="AE18359" s="248" t="s">
        <v>21203</v>
      </c>
      <c r="AF18359" s="249">
        <v>83919.66</v>
      </c>
      <c r="AH18359" s="228" t="s">
        <v>20028</v>
      </c>
      <c r="AI18359" s="229">
        <v>1067755.01</v>
      </c>
      <c r="AK18359" s="205"/>
      <c r="AL18359" s="206"/>
    </row>
    <row r="18360" spans="31:38" x14ac:dyDescent="0.55000000000000004">
      <c r="AE18360" s="248" t="s">
        <v>54380</v>
      </c>
      <c r="AF18360" s="249">
        <v>28406.25</v>
      </c>
      <c r="AH18360" s="228" t="s">
        <v>33504</v>
      </c>
      <c r="AI18360" s="229">
        <v>78580.259999999995</v>
      </c>
      <c r="AK18360" s="205"/>
      <c r="AL18360" s="206"/>
    </row>
    <row r="18361" spans="31:38" x14ac:dyDescent="0.55000000000000004">
      <c r="AE18361" s="248" t="s">
        <v>13607</v>
      </c>
      <c r="AF18361" s="249">
        <v>2232.4699999999998</v>
      </c>
      <c r="AH18361" s="228" t="s">
        <v>20029</v>
      </c>
      <c r="AI18361" s="229">
        <v>96694.23</v>
      </c>
      <c r="AK18361" s="205"/>
      <c r="AL18361" s="206"/>
    </row>
    <row r="18362" spans="31:38" x14ac:dyDescent="0.55000000000000004">
      <c r="AE18362" s="248" t="s">
        <v>21229</v>
      </c>
      <c r="AF18362" s="249">
        <v>43724.92</v>
      </c>
      <c r="AH18362" s="228" t="s">
        <v>33505</v>
      </c>
      <c r="AI18362" s="229">
        <v>10378.89</v>
      </c>
      <c r="AK18362" s="205"/>
      <c r="AL18362" s="206"/>
    </row>
    <row r="18363" spans="31:38" x14ac:dyDescent="0.55000000000000004">
      <c r="AE18363" s="248" t="s">
        <v>58039</v>
      </c>
      <c r="AF18363" s="249">
        <v>45370.44</v>
      </c>
      <c r="AH18363" s="228" t="s">
        <v>20030</v>
      </c>
      <c r="AI18363" s="229">
        <v>136333.21</v>
      </c>
      <c r="AK18363" s="205"/>
      <c r="AL18363" s="206"/>
    </row>
    <row r="18364" spans="31:38" x14ac:dyDescent="0.55000000000000004">
      <c r="AE18364" s="248" t="s">
        <v>21231</v>
      </c>
      <c r="AF18364" s="249">
        <v>6756.24</v>
      </c>
      <c r="AH18364" s="228" t="s">
        <v>20031</v>
      </c>
      <c r="AI18364" s="229">
        <v>19040</v>
      </c>
      <c r="AK18364" s="205"/>
      <c r="AL18364" s="206"/>
    </row>
    <row r="18365" spans="31:38" x14ac:dyDescent="0.55000000000000004">
      <c r="AE18365" s="248" t="s">
        <v>39199</v>
      </c>
      <c r="AF18365" s="249">
        <v>2707.51</v>
      </c>
      <c r="AH18365" s="228" t="s">
        <v>20033</v>
      </c>
      <c r="AI18365" s="229">
        <v>157006.54999999999</v>
      </c>
      <c r="AK18365" s="205"/>
      <c r="AL18365" s="206"/>
    </row>
    <row r="18366" spans="31:38" x14ac:dyDescent="0.55000000000000004">
      <c r="AE18366" s="248" t="s">
        <v>21232</v>
      </c>
      <c r="AF18366" s="249">
        <v>10606.31</v>
      </c>
      <c r="AH18366" s="228" t="s">
        <v>47503</v>
      </c>
      <c r="AI18366" s="229">
        <v>3708.74</v>
      </c>
      <c r="AK18366" s="205"/>
      <c r="AL18366" s="206"/>
    </row>
    <row r="18367" spans="31:38" x14ac:dyDescent="0.55000000000000004">
      <c r="AE18367" s="248" t="s">
        <v>21235</v>
      </c>
      <c r="AF18367" s="249">
        <v>14042.81</v>
      </c>
      <c r="AH18367" s="228" t="s">
        <v>40773</v>
      </c>
      <c r="AI18367" s="229">
        <v>569.77</v>
      </c>
      <c r="AK18367" s="205"/>
      <c r="AL18367" s="206"/>
    </row>
    <row r="18368" spans="31:38" x14ac:dyDescent="0.55000000000000004">
      <c r="AE18368" s="248" t="s">
        <v>21236</v>
      </c>
      <c r="AF18368" s="249">
        <v>7804.59</v>
      </c>
      <c r="AH18368" s="228" t="s">
        <v>20034</v>
      </c>
      <c r="AI18368" s="229">
        <v>79242.899999999994</v>
      </c>
      <c r="AK18368" s="205"/>
      <c r="AL18368" s="206"/>
    </row>
    <row r="18369" spans="31:38" x14ac:dyDescent="0.55000000000000004">
      <c r="AE18369" s="248" t="s">
        <v>21300</v>
      </c>
      <c r="AF18369" s="249">
        <v>18878.53</v>
      </c>
      <c r="AH18369" s="228" t="s">
        <v>20035</v>
      </c>
      <c r="AI18369" s="229">
        <v>3511544.9</v>
      </c>
      <c r="AK18369" s="205"/>
      <c r="AL18369" s="206"/>
    </row>
    <row r="18370" spans="31:38" x14ac:dyDescent="0.55000000000000004">
      <c r="AE18370" s="248" t="s">
        <v>21302</v>
      </c>
      <c r="AF18370" s="249">
        <v>200198.77</v>
      </c>
      <c r="AH18370" s="228" t="s">
        <v>20036</v>
      </c>
      <c r="AI18370" s="229">
        <v>437.46</v>
      </c>
      <c r="AK18370" s="205"/>
      <c r="AL18370" s="206"/>
    </row>
    <row r="18371" spans="31:38" x14ac:dyDescent="0.55000000000000004">
      <c r="AE18371" s="248" t="s">
        <v>21304</v>
      </c>
      <c r="AF18371" s="249">
        <v>24823.99</v>
      </c>
      <c r="AH18371" s="228" t="s">
        <v>46034</v>
      </c>
      <c r="AI18371" s="229">
        <v>11263424.6</v>
      </c>
      <c r="AK18371" s="205"/>
      <c r="AL18371" s="206"/>
    </row>
    <row r="18372" spans="31:38" x14ac:dyDescent="0.55000000000000004">
      <c r="AE18372" s="248" t="s">
        <v>35103</v>
      </c>
      <c r="AF18372" s="249">
        <v>10669.83</v>
      </c>
      <c r="AH18372" s="228" t="s">
        <v>20038</v>
      </c>
      <c r="AI18372" s="229">
        <v>181572.19</v>
      </c>
      <c r="AK18372" s="205"/>
      <c r="AL18372" s="206"/>
    </row>
    <row r="18373" spans="31:38" x14ac:dyDescent="0.55000000000000004">
      <c r="AE18373" s="248" t="s">
        <v>21305</v>
      </c>
      <c r="AF18373" s="249">
        <v>7332.38</v>
      </c>
      <c r="AH18373" s="228" t="s">
        <v>20039</v>
      </c>
      <c r="AI18373" s="229">
        <v>4429680.95</v>
      </c>
      <c r="AK18373" s="205"/>
      <c r="AL18373" s="206"/>
    </row>
    <row r="18374" spans="31:38" x14ac:dyDescent="0.55000000000000004">
      <c r="AE18374" s="248" t="s">
        <v>21306</v>
      </c>
      <c r="AF18374" s="249">
        <v>66675.77</v>
      </c>
      <c r="AH18374" s="228" t="s">
        <v>20040</v>
      </c>
      <c r="AI18374" s="229">
        <v>19392.57</v>
      </c>
      <c r="AK18374" s="205"/>
      <c r="AL18374" s="206"/>
    </row>
    <row r="18375" spans="31:38" x14ac:dyDescent="0.55000000000000004">
      <c r="AE18375" s="248" t="s">
        <v>21307</v>
      </c>
      <c r="AF18375" s="249">
        <v>1478</v>
      </c>
      <c r="AH18375" s="228" t="s">
        <v>20042</v>
      </c>
      <c r="AI18375" s="229">
        <v>262430.81</v>
      </c>
      <c r="AK18375" s="205"/>
      <c r="AL18375" s="206"/>
    </row>
    <row r="18376" spans="31:38" x14ac:dyDescent="0.55000000000000004">
      <c r="AE18376" s="248" t="s">
        <v>21308</v>
      </c>
      <c r="AF18376" s="249">
        <v>98.8</v>
      </c>
      <c r="AH18376" s="228" t="s">
        <v>20043</v>
      </c>
      <c r="AI18376" s="229">
        <v>333400</v>
      </c>
      <c r="AK18376" s="205"/>
      <c r="AL18376" s="206"/>
    </row>
    <row r="18377" spans="31:38" x14ac:dyDescent="0.55000000000000004">
      <c r="AE18377" s="248" t="s">
        <v>56812</v>
      </c>
      <c r="AF18377" s="249">
        <v>613.91999999999996</v>
      </c>
      <c r="AH18377" s="228" t="s">
        <v>20044</v>
      </c>
      <c r="AI18377" s="229">
        <v>36600</v>
      </c>
      <c r="AK18377" s="205"/>
      <c r="AL18377" s="206"/>
    </row>
    <row r="18378" spans="31:38" x14ac:dyDescent="0.55000000000000004">
      <c r="AE18378" s="248" t="s">
        <v>13617</v>
      </c>
      <c r="AF18378" s="249">
        <v>13831.83</v>
      </c>
      <c r="AH18378" s="228" t="s">
        <v>33506</v>
      </c>
      <c r="AI18378" s="229">
        <v>10965.86</v>
      </c>
      <c r="AK18378" s="205"/>
      <c r="AL18378" s="206"/>
    </row>
    <row r="18379" spans="31:38" x14ac:dyDescent="0.55000000000000004">
      <c r="AE18379" s="248" t="s">
        <v>13618</v>
      </c>
      <c r="AF18379" s="249">
        <v>24079.57</v>
      </c>
      <c r="AH18379" s="228" t="s">
        <v>20045</v>
      </c>
      <c r="AI18379" s="229">
        <v>1828618.4</v>
      </c>
      <c r="AK18379" s="205"/>
      <c r="AL18379" s="206"/>
    </row>
    <row r="18380" spans="31:38" x14ac:dyDescent="0.55000000000000004">
      <c r="AE18380" s="248" t="s">
        <v>56813</v>
      </c>
      <c r="AF18380" s="249">
        <v>307.04000000000002</v>
      </c>
      <c r="AH18380" s="228" t="s">
        <v>20046</v>
      </c>
      <c r="AI18380" s="229">
        <v>1963366.99</v>
      </c>
      <c r="AK18380" s="205"/>
      <c r="AL18380" s="206"/>
    </row>
    <row r="18381" spans="31:38" x14ac:dyDescent="0.55000000000000004">
      <c r="AE18381" s="248" t="s">
        <v>63493</v>
      </c>
      <c r="AF18381" s="249">
        <v>601.96</v>
      </c>
      <c r="AH18381" s="228" t="s">
        <v>20047</v>
      </c>
      <c r="AI18381" s="229">
        <v>1034668.12</v>
      </c>
      <c r="AK18381" s="205"/>
      <c r="AL18381" s="206"/>
    </row>
    <row r="18382" spans="31:38" x14ac:dyDescent="0.55000000000000004">
      <c r="AE18382" s="248" t="s">
        <v>33662</v>
      </c>
      <c r="AF18382" s="249">
        <v>7713849.7400000002</v>
      </c>
      <c r="AH18382" s="228" t="s">
        <v>20048</v>
      </c>
      <c r="AI18382" s="229">
        <v>6967.96</v>
      </c>
      <c r="AK18382" s="205"/>
      <c r="AL18382" s="206"/>
    </row>
    <row r="18383" spans="31:38" x14ac:dyDescent="0.55000000000000004">
      <c r="AE18383" s="248" t="s">
        <v>21311</v>
      </c>
      <c r="AF18383" s="249">
        <v>20181.919999999998</v>
      </c>
      <c r="AH18383" s="228" t="s">
        <v>20049</v>
      </c>
      <c r="AI18383" s="229">
        <v>2533777.73</v>
      </c>
      <c r="AK18383" s="205"/>
      <c r="AL18383" s="206"/>
    </row>
    <row r="18384" spans="31:38" x14ac:dyDescent="0.55000000000000004">
      <c r="AE18384" s="248" t="s">
        <v>60924</v>
      </c>
      <c r="AF18384" s="249">
        <v>199100</v>
      </c>
      <c r="AH18384" s="228" t="s">
        <v>39139</v>
      </c>
      <c r="AI18384" s="229">
        <v>152144.5</v>
      </c>
      <c r="AK18384" s="205"/>
      <c r="AL18384" s="206"/>
    </row>
    <row r="18385" spans="31:38" x14ac:dyDescent="0.55000000000000004">
      <c r="AE18385" s="248" t="s">
        <v>21313</v>
      </c>
      <c r="AF18385" s="249">
        <v>3482.89</v>
      </c>
      <c r="AH18385" s="228" t="s">
        <v>20051</v>
      </c>
      <c r="AI18385" s="229">
        <v>43864.54</v>
      </c>
      <c r="AK18385" s="205"/>
      <c r="AL18385" s="206"/>
    </row>
    <row r="18386" spans="31:38" x14ac:dyDescent="0.55000000000000004">
      <c r="AE18386" s="248" t="s">
        <v>63494</v>
      </c>
      <c r="AF18386" s="249">
        <v>2500</v>
      </c>
      <c r="AH18386" s="228" t="s">
        <v>20052</v>
      </c>
      <c r="AI18386" s="229">
        <v>94082.5</v>
      </c>
      <c r="AK18386" s="205"/>
      <c r="AL18386" s="206"/>
    </row>
    <row r="18387" spans="31:38" x14ac:dyDescent="0.55000000000000004">
      <c r="AE18387" s="248" t="s">
        <v>55609</v>
      </c>
      <c r="AF18387" s="249">
        <v>10276.549999999999</v>
      </c>
      <c r="AH18387" s="228" t="s">
        <v>20053</v>
      </c>
      <c r="AI18387" s="229">
        <v>61157.83</v>
      </c>
      <c r="AK18387" s="205"/>
      <c r="AL18387" s="206"/>
    </row>
    <row r="18388" spans="31:38" x14ac:dyDescent="0.55000000000000004">
      <c r="AE18388" s="248" t="s">
        <v>40800</v>
      </c>
      <c r="AF18388" s="249">
        <v>94449.91</v>
      </c>
      <c r="AH18388" s="228" t="s">
        <v>20054</v>
      </c>
      <c r="AI18388" s="229">
        <v>495657.9</v>
      </c>
      <c r="AK18388" s="205"/>
      <c r="AL18388" s="206"/>
    </row>
    <row r="18389" spans="31:38" x14ac:dyDescent="0.55000000000000004">
      <c r="AE18389" s="248" t="s">
        <v>21314</v>
      </c>
      <c r="AF18389" s="249">
        <v>1626.25</v>
      </c>
      <c r="AH18389" s="228" t="s">
        <v>20055</v>
      </c>
      <c r="AI18389" s="229">
        <v>2950</v>
      </c>
      <c r="AK18389" s="205"/>
      <c r="AL18389" s="206"/>
    </row>
    <row r="18390" spans="31:38" x14ac:dyDescent="0.55000000000000004">
      <c r="AE18390" s="248" t="s">
        <v>13622</v>
      </c>
      <c r="AF18390" s="249">
        <v>621626.26</v>
      </c>
      <c r="AH18390" s="228" t="s">
        <v>36272</v>
      </c>
      <c r="AI18390" s="229">
        <v>17742.12</v>
      </c>
      <c r="AK18390" s="205"/>
      <c r="AL18390" s="206"/>
    </row>
    <row r="18391" spans="31:38" x14ac:dyDescent="0.55000000000000004">
      <c r="AE18391" s="248" t="s">
        <v>13623</v>
      </c>
      <c r="AF18391" s="249">
        <v>152661.95000000001</v>
      </c>
      <c r="AH18391" s="228" t="s">
        <v>20062</v>
      </c>
      <c r="AI18391" s="229">
        <v>1023150.18</v>
      </c>
      <c r="AK18391" s="205"/>
      <c r="AL18391" s="206"/>
    </row>
    <row r="18392" spans="31:38" x14ac:dyDescent="0.55000000000000004">
      <c r="AE18392" s="248" t="s">
        <v>13624</v>
      </c>
      <c r="AF18392" s="249">
        <v>395.06</v>
      </c>
      <c r="AH18392" s="228" t="s">
        <v>20063</v>
      </c>
      <c r="AI18392" s="229">
        <v>364249.41</v>
      </c>
      <c r="AK18392" s="205"/>
      <c r="AL18392" s="206"/>
    </row>
    <row r="18393" spans="31:38" x14ac:dyDescent="0.55000000000000004">
      <c r="AE18393" s="248" t="s">
        <v>21315</v>
      </c>
      <c r="AF18393" s="249">
        <v>989774.59</v>
      </c>
      <c r="AH18393" s="228" t="s">
        <v>20064</v>
      </c>
      <c r="AI18393" s="229">
        <v>221753.49</v>
      </c>
      <c r="AK18393" s="205"/>
      <c r="AL18393" s="206"/>
    </row>
    <row r="18394" spans="31:38" x14ac:dyDescent="0.55000000000000004">
      <c r="AE18394" s="248" t="s">
        <v>36333</v>
      </c>
      <c r="AF18394" s="249">
        <v>42043.44</v>
      </c>
      <c r="AH18394" s="228" t="s">
        <v>20065</v>
      </c>
      <c r="AI18394" s="229">
        <v>177330.02</v>
      </c>
      <c r="AK18394" s="205"/>
      <c r="AL18394" s="206"/>
    </row>
    <row r="18395" spans="31:38" x14ac:dyDescent="0.55000000000000004">
      <c r="AE18395" s="248" t="s">
        <v>50680</v>
      </c>
      <c r="AF18395" s="249">
        <v>32</v>
      </c>
      <c r="AH18395" s="228" t="s">
        <v>43220</v>
      </c>
      <c r="AI18395" s="229">
        <v>4319.5200000000004</v>
      </c>
      <c r="AK18395" s="205"/>
      <c r="AL18395" s="206"/>
    </row>
    <row r="18396" spans="31:38" x14ac:dyDescent="0.55000000000000004">
      <c r="AE18396" s="248" t="s">
        <v>21317</v>
      </c>
      <c r="AF18396" s="249">
        <v>467257.49</v>
      </c>
      <c r="AH18396" s="228" t="s">
        <v>20070</v>
      </c>
      <c r="AI18396" s="229">
        <v>558817.26</v>
      </c>
      <c r="AK18396" s="205"/>
      <c r="AL18396" s="206"/>
    </row>
    <row r="18397" spans="31:38" x14ac:dyDescent="0.55000000000000004">
      <c r="AE18397" s="248" t="s">
        <v>21318</v>
      </c>
      <c r="AF18397" s="249">
        <v>102948.58</v>
      </c>
      <c r="AH18397" s="228" t="s">
        <v>20071</v>
      </c>
      <c r="AI18397" s="229">
        <v>764328.5</v>
      </c>
      <c r="AK18397" s="205"/>
      <c r="AL18397" s="206"/>
    </row>
    <row r="18398" spans="31:38" x14ac:dyDescent="0.55000000000000004">
      <c r="AE18398" s="248" t="s">
        <v>21319</v>
      </c>
      <c r="AF18398" s="249">
        <v>708815.51</v>
      </c>
      <c r="AH18398" s="228" t="s">
        <v>54335</v>
      </c>
      <c r="AI18398" s="229">
        <v>-82078.490000000005</v>
      </c>
      <c r="AK18398" s="205"/>
      <c r="AL18398" s="206"/>
    </row>
    <row r="18399" spans="31:38" x14ac:dyDescent="0.55000000000000004">
      <c r="AE18399" s="248" t="s">
        <v>63495</v>
      </c>
      <c r="AF18399" s="249">
        <v>949.73</v>
      </c>
      <c r="AH18399" s="228" t="s">
        <v>20094</v>
      </c>
      <c r="AI18399" s="229">
        <v>14810.33</v>
      </c>
      <c r="AK18399" s="205"/>
      <c r="AL18399" s="206"/>
    </row>
    <row r="18400" spans="31:38" x14ac:dyDescent="0.55000000000000004">
      <c r="AE18400" s="248" t="s">
        <v>58040</v>
      </c>
      <c r="AF18400" s="249">
        <v>18155.18</v>
      </c>
      <c r="AH18400" s="228" t="s">
        <v>33513</v>
      </c>
      <c r="AI18400" s="229">
        <v>229131.43</v>
      </c>
      <c r="AK18400" s="205"/>
      <c r="AL18400" s="206"/>
    </row>
    <row r="18401" spans="31:38" x14ac:dyDescent="0.55000000000000004">
      <c r="AE18401" s="248" t="s">
        <v>63496</v>
      </c>
      <c r="AF18401" s="249">
        <v>18.329999999999998</v>
      </c>
      <c r="AH18401" s="228" t="s">
        <v>46035</v>
      </c>
      <c r="AI18401" s="229">
        <v>391976.25</v>
      </c>
      <c r="AK18401" s="205"/>
      <c r="AL18401" s="206"/>
    </row>
    <row r="18402" spans="31:38" x14ac:dyDescent="0.55000000000000004">
      <c r="AE18402" s="248" t="s">
        <v>63497</v>
      </c>
      <c r="AF18402" s="249">
        <v>54.65</v>
      </c>
      <c r="AH18402" s="228" t="s">
        <v>20095</v>
      </c>
      <c r="AI18402" s="229">
        <v>55720.89</v>
      </c>
      <c r="AK18402" s="205"/>
      <c r="AL18402" s="206"/>
    </row>
    <row r="18403" spans="31:38" x14ac:dyDescent="0.55000000000000004">
      <c r="AE18403" s="248" t="s">
        <v>21321</v>
      </c>
      <c r="AF18403" s="249">
        <v>44270.18</v>
      </c>
      <c r="AH18403" s="228" t="s">
        <v>20096</v>
      </c>
      <c r="AI18403" s="229">
        <v>10349.36</v>
      </c>
      <c r="AK18403" s="205"/>
      <c r="AL18403" s="206"/>
    </row>
    <row r="18404" spans="31:38" x14ac:dyDescent="0.55000000000000004">
      <c r="AE18404" s="248" t="s">
        <v>47518</v>
      </c>
      <c r="AF18404" s="249">
        <v>-53058.58</v>
      </c>
      <c r="AH18404" s="228" t="s">
        <v>33514</v>
      </c>
      <c r="AI18404" s="229">
        <v>3.9</v>
      </c>
      <c r="AK18404" s="205"/>
      <c r="AL18404" s="206"/>
    </row>
    <row r="18405" spans="31:38" x14ac:dyDescent="0.55000000000000004">
      <c r="AE18405" s="248" t="s">
        <v>40801</v>
      </c>
      <c r="AF18405" s="249">
        <v>12844236.76</v>
      </c>
      <c r="AH18405" s="228" t="s">
        <v>33515</v>
      </c>
      <c r="AI18405" s="229">
        <v>35811.96</v>
      </c>
      <c r="AK18405" s="205"/>
      <c r="AL18405" s="206"/>
    </row>
    <row r="18406" spans="31:38" x14ac:dyDescent="0.55000000000000004">
      <c r="AE18406" s="248" t="s">
        <v>54381</v>
      </c>
      <c r="AF18406" s="249">
        <v>232033.2</v>
      </c>
      <c r="AH18406" s="228" t="s">
        <v>20099</v>
      </c>
      <c r="AI18406" s="229">
        <v>28225</v>
      </c>
      <c r="AK18406" s="205"/>
      <c r="AL18406" s="206"/>
    </row>
    <row r="18407" spans="31:38" x14ac:dyDescent="0.55000000000000004">
      <c r="AE18407" s="248" t="s">
        <v>47519</v>
      </c>
      <c r="AF18407" s="249">
        <v>62445</v>
      </c>
      <c r="AH18407" s="228" t="s">
        <v>20101</v>
      </c>
      <c r="AI18407" s="229">
        <v>121294.47</v>
      </c>
      <c r="AK18407" s="205"/>
      <c r="AL18407" s="206"/>
    </row>
    <row r="18408" spans="31:38" x14ac:dyDescent="0.55000000000000004">
      <c r="AE18408" s="248" t="s">
        <v>65147</v>
      </c>
      <c r="AF18408" s="249">
        <v>10067.82</v>
      </c>
      <c r="AH18408" s="228" t="s">
        <v>20103</v>
      </c>
      <c r="AI18408" s="229">
        <v>44195</v>
      </c>
      <c r="AK18408" s="205"/>
      <c r="AL18408" s="206"/>
    </row>
    <row r="18409" spans="31:38" x14ac:dyDescent="0.55000000000000004">
      <c r="AE18409" s="248" t="s">
        <v>21333</v>
      </c>
      <c r="AF18409" s="249">
        <v>770.18</v>
      </c>
      <c r="AH18409" s="228" t="s">
        <v>33516</v>
      </c>
      <c r="AI18409" s="229">
        <v>3882</v>
      </c>
      <c r="AK18409" s="205"/>
      <c r="AL18409" s="206"/>
    </row>
    <row r="18410" spans="31:38" x14ac:dyDescent="0.55000000000000004">
      <c r="AE18410" s="248" t="s">
        <v>21334</v>
      </c>
      <c r="AF18410" s="249">
        <v>6125.84</v>
      </c>
      <c r="AH18410" s="228" t="s">
        <v>20104</v>
      </c>
      <c r="AI18410" s="229">
        <v>39690.86</v>
      </c>
      <c r="AK18410" s="205"/>
      <c r="AL18410" s="206"/>
    </row>
    <row r="18411" spans="31:38" x14ac:dyDescent="0.55000000000000004">
      <c r="AE18411" s="248" t="s">
        <v>43249</v>
      </c>
      <c r="AF18411" s="249">
        <v>2250</v>
      </c>
      <c r="AH18411" s="228" t="s">
        <v>36278</v>
      </c>
      <c r="AI18411" s="229">
        <v>71321.570000000007</v>
      </c>
      <c r="AK18411" s="205"/>
      <c r="AL18411" s="206"/>
    </row>
    <row r="18412" spans="31:38" x14ac:dyDescent="0.55000000000000004">
      <c r="AE18412" s="248" t="s">
        <v>36336</v>
      </c>
      <c r="AF18412" s="249">
        <v>5109.8500000000004</v>
      </c>
      <c r="AH18412" s="228" t="s">
        <v>54336</v>
      </c>
      <c r="AI18412" s="229">
        <v>95928.19</v>
      </c>
      <c r="AK18412" s="205"/>
      <c r="AL18412" s="206"/>
    </row>
    <row r="18413" spans="31:38" x14ac:dyDescent="0.55000000000000004">
      <c r="AE18413" s="248" t="s">
        <v>54382</v>
      </c>
      <c r="AF18413" s="249">
        <v>14047.37</v>
      </c>
      <c r="AH18413" s="228" t="s">
        <v>20121</v>
      </c>
      <c r="AI18413" s="229">
        <v>152928.81</v>
      </c>
      <c r="AK18413" s="205"/>
      <c r="AL18413" s="206"/>
    </row>
    <row r="18414" spans="31:38" x14ac:dyDescent="0.55000000000000004">
      <c r="AE18414" s="248" t="s">
        <v>36337</v>
      </c>
      <c r="AF18414" s="249">
        <v>1281.6500000000001</v>
      </c>
      <c r="AH18414" s="228" t="s">
        <v>20122</v>
      </c>
      <c r="AI18414" s="229">
        <v>29331.9</v>
      </c>
      <c r="AK18414" s="205"/>
      <c r="AL18414" s="206"/>
    </row>
    <row r="18415" spans="31:38" x14ac:dyDescent="0.55000000000000004">
      <c r="AE18415" s="248" t="s">
        <v>46065</v>
      </c>
      <c r="AF18415" s="249">
        <v>1075</v>
      </c>
      <c r="AH18415" s="228" t="s">
        <v>46036</v>
      </c>
      <c r="AI18415" s="229">
        <v>13404.94</v>
      </c>
      <c r="AK18415" s="205"/>
      <c r="AL18415" s="206"/>
    </row>
    <row r="18416" spans="31:38" x14ac:dyDescent="0.55000000000000004">
      <c r="AE18416" s="248" t="s">
        <v>21342</v>
      </c>
      <c r="AF18416" s="249">
        <v>4154</v>
      </c>
      <c r="AH18416" s="228" t="s">
        <v>39149</v>
      </c>
      <c r="AI18416" s="229">
        <v>17711.669999999998</v>
      </c>
      <c r="AK18416" s="205"/>
      <c r="AL18416" s="206"/>
    </row>
    <row r="18417" spans="31:38" x14ac:dyDescent="0.55000000000000004">
      <c r="AE18417" s="248" t="s">
        <v>54383</v>
      </c>
      <c r="AF18417" s="249">
        <v>22947.84</v>
      </c>
      <c r="AH18417" s="228" t="s">
        <v>40774</v>
      </c>
      <c r="AI18417" s="229">
        <v>3593.13</v>
      </c>
      <c r="AK18417" s="205"/>
      <c r="AL18417" s="206"/>
    </row>
    <row r="18418" spans="31:38" x14ac:dyDescent="0.55000000000000004">
      <c r="AE18418" s="248" t="s">
        <v>21410</v>
      </c>
      <c r="AF18418" s="249">
        <v>965160.46</v>
      </c>
      <c r="AH18418" s="228" t="s">
        <v>33527</v>
      </c>
      <c r="AI18418" s="229">
        <v>2737.94</v>
      </c>
      <c r="AK18418" s="205"/>
      <c r="AL18418" s="206"/>
    </row>
    <row r="18419" spans="31:38" x14ac:dyDescent="0.55000000000000004">
      <c r="AE18419" s="248" t="s">
        <v>21411</v>
      </c>
      <c r="AF18419" s="249">
        <v>126462.9</v>
      </c>
      <c r="AH18419" s="228" t="s">
        <v>46037</v>
      </c>
      <c r="AI18419" s="229">
        <v>340782.15</v>
      </c>
      <c r="AK18419" s="205"/>
      <c r="AL18419" s="206"/>
    </row>
    <row r="18420" spans="31:38" x14ac:dyDescent="0.55000000000000004">
      <c r="AE18420" s="248" t="s">
        <v>21412</v>
      </c>
      <c r="AF18420" s="249">
        <v>121346.61</v>
      </c>
      <c r="AH18420" s="228" t="s">
        <v>43221</v>
      </c>
      <c r="AI18420" s="229">
        <v>4360</v>
      </c>
      <c r="AK18420" s="205"/>
      <c r="AL18420" s="206"/>
    </row>
    <row r="18421" spans="31:38" x14ac:dyDescent="0.55000000000000004">
      <c r="AE18421" s="248" t="s">
        <v>21415</v>
      </c>
      <c r="AF18421" s="249">
        <v>254000</v>
      </c>
      <c r="AH18421" s="228" t="s">
        <v>20123</v>
      </c>
      <c r="AI18421" s="229">
        <v>42522.879999999997</v>
      </c>
      <c r="AK18421" s="205"/>
      <c r="AL18421" s="206"/>
    </row>
    <row r="18422" spans="31:38" x14ac:dyDescent="0.55000000000000004">
      <c r="AE18422" s="248" t="s">
        <v>21416</v>
      </c>
      <c r="AF18422" s="249">
        <v>448061.88</v>
      </c>
      <c r="AH18422" s="228" t="s">
        <v>20124</v>
      </c>
      <c r="AI18422" s="229">
        <v>3323.76</v>
      </c>
      <c r="AK18422" s="205"/>
      <c r="AL18422" s="206"/>
    </row>
    <row r="18423" spans="31:38" x14ac:dyDescent="0.55000000000000004">
      <c r="AE18423" s="248" t="s">
        <v>21417</v>
      </c>
      <c r="AF18423" s="249">
        <v>24857</v>
      </c>
      <c r="AH18423" s="228" t="s">
        <v>20125</v>
      </c>
      <c r="AI18423" s="229">
        <v>16216.35</v>
      </c>
      <c r="AK18423" s="205"/>
      <c r="AL18423" s="206"/>
    </row>
    <row r="18424" spans="31:38" x14ac:dyDescent="0.55000000000000004">
      <c r="AE18424" s="248" t="s">
        <v>63498</v>
      </c>
      <c r="AF18424" s="249">
        <v>1696.24</v>
      </c>
      <c r="AH18424" s="228" t="s">
        <v>33528</v>
      </c>
      <c r="AI18424" s="229">
        <v>274.58</v>
      </c>
      <c r="AK18424" s="205"/>
      <c r="AL18424" s="206"/>
    </row>
    <row r="18425" spans="31:38" x14ac:dyDescent="0.55000000000000004">
      <c r="AE18425" s="248" t="s">
        <v>21420</v>
      </c>
      <c r="AF18425" s="249">
        <v>85405.86</v>
      </c>
      <c r="AH18425" s="228" t="s">
        <v>20126</v>
      </c>
      <c r="AI18425" s="229">
        <v>103142.5</v>
      </c>
      <c r="AK18425" s="205"/>
      <c r="AL18425" s="206"/>
    </row>
    <row r="18426" spans="31:38" x14ac:dyDescent="0.55000000000000004">
      <c r="AE18426" s="248" t="s">
        <v>59327</v>
      </c>
      <c r="AF18426" s="249">
        <v>86.05</v>
      </c>
      <c r="AH18426" s="228" t="s">
        <v>46038</v>
      </c>
      <c r="AI18426" s="229">
        <v>186080.5</v>
      </c>
      <c r="AK18426" s="205"/>
      <c r="AL18426" s="206"/>
    </row>
    <row r="18427" spans="31:38" x14ac:dyDescent="0.55000000000000004">
      <c r="AE18427" s="248" t="s">
        <v>21421</v>
      </c>
      <c r="AF18427" s="249">
        <v>448.16</v>
      </c>
      <c r="AH18427" s="228" t="s">
        <v>20143</v>
      </c>
      <c r="AI18427" s="229">
        <v>5346.06</v>
      </c>
      <c r="AK18427" s="205"/>
      <c r="AL18427" s="206"/>
    </row>
    <row r="18428" spans="31:38" x14ac:dyDescent="0.55000000000000004">
      <c r="AE18428" s="248" t="s">
        <v>21422</v>
      </c>
      <c r="AF18428" s="249">
        <v>4199.63</v>
      </c>
      <c r="AH18428" s="228" t="s">
        <v>54337</v>
      </c>
      <c r="AI18428" s="229">
        <v>1500</v>
      </c>
      <c r="AK18428" s="205"/>
      <c r="AL18428" s="206"/>
    </row>
    <row r="18429" spans="31:38" x14ac:dyDescent="0.55000000000000004">
      <c r="AE18429" s="248" t="s">
        <v>21424</v>
      </c>
      <c r="AF18429" s="249">
        <v>6351.35</v>
      </c>
      <c r="AH18429" s="228" t="s">
        <v>48459</v>
      </c>
      <c r="AI18429" s="229">
        <v>10573.72</v>
      </c>
      <c r="AK18429" s="205"/>
      <c r="AL18429" s="206"/>
    </row>
    <row r="18430" spans="31:38" x14ac:dyDescent="0.55000000000000004">
      <c r="AE18430" s="248" t="s">
        <v>35116</v>
      </c>
      <c r="AF18430" s="249">
        <v>15500</v>
      </c>
      <c r="AH18430" s="228" t="s">
        <v>49366</v>
      </c>
      <c r="AI18430" s="229">
        <v>2007.5</v>
      </c>
      <c r="AK18430" s="205"/>
      <c r="AL18430" s="206"/>
    </row>
    <row r="18431" spans="31:38" x14ac:dyDescent="0.55000000000000004">
      <c r="AE18431" s="248" t="s">
        <v>21425</v>
      </c>
      <c r="AF18431" s="249">
        <v>4689.96</v>
      </c>
      <c r="AH18431" s="228" t="s">
        <v>40775</v>
      </c>
      <c r="AI18431" s="229">
        <v>25784.240000000002</v>
      </c>
      <c r="AK18431" s="205"/>
      <c r="AL18431" s="206"/>
    </row>
    <row r="18432" spans="31:38" x14ac:dyDescent="0.55000000000000004">
      <c r="AE18432" s="248" t="s">
        <v>54384</v>
      </c>
      <c r="AF18432" s="249">
        <v>5271.29</v>
      </c>
      <c r="AH18432" s="228" t="s">
        <v>33531</v>
      </c>
      <c r="AI18432" s="229">
        <v>816</v>
      </c>
      <c r="AK18432" s="205"/>
      <c r="AL18432" s="206"/>
    </row>
    <row r="18433" spans="31:38" x14ac:dyDescent="0.55000000000000004">
      <c r="AE18433" s="248" t="s">
        <v>59988</v>
      </c>
      <c r="AF18433" s="249">
        <v>3800</v>
      </c>
      <c r="AH18433" s="228" t="s">
        <v>46039</v>
      </c>
      <c r="AI18433" s="229">
        <v>34950</v>
      </c>
      <c r="AK18433" s="205"/>
      <c r="AL18433" s="206"/>
    </row>
    <row r="18434" spans="31:38" x14ac:dyDescent="0.55000000000000004">
      <c r="AE18434" s="248" t="s">
        <v>54385</v>
      </c>
      <c r="AF18434" s="249">
        <v>520</v>
      </c>
      <c r="AH18434" s="228" t="s">
        <v>43222</v>
      </c>
      <c r="AI18434" s="229">
        <v>1260.57</v>
      </c>
      <c r="AK18434" s="205"/>
      <c r="AL18434" s="206"/>
    </row>
    <row r="18435" spans="31:38" x14ac:dyDescent="0.55000000000000004">
      <c r="AE18435" s="248" t="s">
        <v>21426</v>
      </c>
      <c r="AF18435" s="249">
        <v>14947.2</v>
      </c>
      <c r="AH18435" s="228" t="s">
        <v>20144</v>
      </c>
      <c r="AI18435" s="229">
        <v>6170.27</v>
      </c>
      <c r="AK18435" s="205"/>
      <c r="AL18435" s="206"/>
    </row>
    <row r="18436" spans="31:38" x14ac:dyDescent="0.55000000000000004">
      <c r="AE18436" s="248" t="s">
        <v>49374</v>
      </c>
      <c r="AF18436" s="249">
        <v>37154.699999999997</v>
      </c>
      <c r="AH18436" s="228" t="s">
        <v>40776</v>
      </c>
      <c r="AI18436" s="229">
        <v>773.56</v>
      </c>
      <c r="AK18436" s="205"/>
      <c r="AL18436" s="206"/>
    </row>
    <row r="18437" spans="31:38" x14ac:dyDescent="0.55000000000000004">
      <c r="AE18437" s="248" t="s">
        <v>21427</v>
      </c>
      <c r="AF18437" s="249">
        <v>9330</v>
      </c>
      <c r="AH18437" s="228" t="s">
        <v>40777</v>
      </c>
      <c r="AI18437" s="229">
        <v>2391.71</v>
      </c>
      <c r="AK18437" s="205"/>
      <c r="AL18437" s="206"/>
    </row>
    <row r="18438" spans="31:38" x14ac:dyDescent="0.55000000000000004">
      <c r="AE18438" s="248" t="s">
        <v>63499</v>
      </c>
      <c r="AF18438" s="249">
        <v>37.81</v>
      </c>
      <c r="AH18438" s="228" t="s">
        <v>20145</v>
      </c>
      <c r="AI18438" s="229">
        <v>257918.02</v>
      </c>
      <c r="AK18438" s="205"/>
      <c r="AL18438" s="206"/>
    </row>
    <row r="18439" spans="31:38" x14ac:dyDescent="0.55000000000000004">
      <c r="AE18439" s="248" t="s">
        <v>21428</v>
      </c>
      <c r="AF18439" s="249">
        <v>158755.29999999999</v>
      </c>
      <c r="AH18439" s="228" t="s">
        <v>40778</v>
      </c>
      <c r="AI18439" s="229">
        <v>25885.91</v>
      </c>
      <c r="AK18439" s="205"/>
      <c r="AL18439" s="206"/>
    </row>
    <row r="18440" spans="31:38" x14ac:dyDescent="0.55000000000000004">
      <c r="AE18440" s="248" t="s">
        <v>21429</v>
      </c>
      <c r="AF18440" s="249">
        <v>497731.42</v>
      </c>
      <c r="AH18440" s="228" t="s">
        <v>40779</v>
      </c>
      <c r="AI18440" s="229">
        <v>1964</v>
      </c>
      <c r="AK18440" s="205"/>
      <c r="AL18440" s="206"/>
    </row>
    <row r="18441" spans="31:38" x14ac:dyDescent="0.55000000000000004">
      <c r="AE18441" s="248" t="s">
        <v>35117</v>
      </c>
      <c r="AF18441" s="249">
        <v>286228.09999999998</v>
      </c>
      <c r="AH18441" s="228" t="s">
        <v>54338</v>
      </c>
      <c r="AI18441" s="229">
        <v>2436</v>
      </c>
      <c r="AK18441" s="205"/>
      <c r="AL18441" s="206"/>
    </row>
    <row r="18442" spans="31:38" x14ac:dyDescent="0.55000000000000004">
      <c r="AE18442" s="248" t="s">
        <v>54386</v>
      </c>
      <c r="AF18442" s="249">
        <v>9016</v>
      </c>
      <c r="AH18442" s="228" t="s">
        <v>20146</v>
      </c>
      <c r="AI18442" s="229">
        <v>42253.65</v>
      </c>
      <c r="AK18442" s="205"/>
      <c r="AL18442" s="206"/>
    </row>
    <row r="18443" spans="31:38" x14ac:dyDescent="0.55000000000000004">
      <c r="AE18443" s="248" t="s">
        <v>21430</v>
      </c>
      <c r="AF18443" s="249">
        <v>278238.24</v>
      </c>
      <c r="AH18443" s="228" t="s">
        <v>40780</v>
      </c>
      <c r="AI18443" s="229">
        <v>361</v>
      </c>
      <c r="AK18443" s="205"/>
      <c r="AL18443" s="206"/>
    </row>
    <row r="18444" spans="31:38" x14ac:dyDescent="0.55000000000000004">
      <c r="AE18444" s="248" t="s">
        <v>49375</v>
      </c>
      <c r="AF18444" s="249">
        <v>18141.61</v>
      </c>
      <c r="AH18444" s="228" t="s">
        <v>20148</v>
      </c>
      <c r="AI18444" s="229">
        <v>8203.06</v>
      </c>
      <c r="AK18444" s="205"/>
      <c r="AL18444" s="206"/>
    </row>
    <row r="18445" spans="31:38" x14ac:dyDescent="0.55000000000000004">
      <c r="AE18445" s="248" t="s">
        <v>62362</v>
      </c>
      <c r="AF18445" s="249">
        <v>12128.45</v>
      </c>
      <c r="AH18445" s="228" t="s">
        <v>50650</v>
      </c>
      <c r="AI18445" s="229">
        <v>5983.36</v>
      </c>
      <c r="AK18445" s="205"/>
      <c r="AL18445" s="206"/>
    </row>
    <row r="18446" spans="31:38" x14ac:dyDescent="0.55000000000000004">
      <c r="AE18446" s="248" t="s">
        <v>21431</v>
      </c>
      <c r="AF18446" s="249">
        <v>58387.33</v>
      </c>
      <c r="AH18446" s="228" t="s">
        <v>20164</v>
      </c>
      <c r="AI18446" s="229">
        <v>10030.98</v>
      </c>
      <c r="AK18446" s="205"/>
      <c r="AL18446" s="206"/>
    </row>
    <row r="18447" spans="31:38" x14ac:dyDescent="0.55000000000000004">
      <c r="AE18447" s="248" t="s">
        <v>58373</v>
      </c>
      <c r="AF18447" s="249">
        <v>640</v>
      </c>
      <c r="AH18447" s="228" t="s">
        <v>40781</v>
      </c>
      <c r="AI18447" s="229">
        <v>33631.58</v>
      </c>
      <c r="AK18447" s="205"/>
      <c r="AL18447" s="206"/>
    </row>
    <row r="18448" spans="31:38" x14ac:dyDescent="0.55000000000000004">
      <c r="AE18448" s="248" t="s">
        <v>21433</v>
      </c>
      <c r="AF18448" s="249">
        <v>413163.86</v>
      </c>
      <c r="AH18448" s="228" t="s">
        <v>46040</v>
      </c>
      <c r="AI18448" s="229">
        <v>30515.05</v>
      </c>
      <c r="AK18448" s="205"/>
      <c r="AL18448" s="206"/>
    </row>
    <row r="18449" spans="31:38" x14ac:dyDescent="0.55000000000000004">
      <c r="AE18449" s="248" t="s">
        <v>54388</v>
      </c>
      <c r="AF18449" s="249">
        <v>12158.36</v>
      </c>
      <c r="AH18449" s="228" t="s">
        <v>43223</v>
      </c>
      <c r="AI18449" s="229">
        <v>117800</v>
      </c>
      <c r="AK18449" s="205"/>
      <c r="AL18449" s="206"/>
    </row>
    <row r="18450" spans="31:38" x14ac:dyDescent="0.55000000000000004">
      <c r="AE18450" s="248" t="s">
        <v>21434</v>
      </c>
      <c r="AF18450" s="249">
        <v>72211.55</v>
      </c>
      <c r="AH18450" s="228" t="s">
        <v>20166</v>
      </c>
      <c r="AI18450" s="229">
        <v>5332</v>
      </c>
      <c r="AK18450" s="205"/>
      <c r="AL18450" s="206"/>
    </row>
    <row r="18451" spans="31:38" x14ac:dyDescent="0.55000000000000004">
      <c r="AE18451" s="248" t="s">
        <v>21435</v>
      </c>
      <c r="AF18451" s="249">
        <v>175653.59</v>
      </c>
      <c r="AH18451" s="228" t="s">
        <v>20168</v>
      </c>
      <c r="AI18451" s="229">
        <v>9666</v>
      </c>
      <c r="AK18451" s="205"/>
      <c r="AL18451" s="206"/>
    </row>
    <row r="18452" spans="31:38" x14ac:dyDescent="0.55000000000000004">
      <c r="AE18452" s="248" t="s">
        <v>21439</v>
      </c>
      <c r="AF18452" s="249">
        <v>310031.44</v>
      </c>
      <c r="AH18452" s="228" t="s">
        <v>20170</v>
      </c>
      <c r="AI18452" s="229">
        <v>14690</v>
      </c>
      <c r="AK18452" s="205"/>
      <c r="AL18452" s="206"/>
    </row>
    <row r="18453" spans="31:38" x14ac:dyDescent="0.55000000000000004">
      <c r="AE18453" s="248" t="s">
        <v>49376</v>
      </c>
      <c r="AF18453" s="249">
        <v>-5722.97</v>
      </c>
      <c r="AH18453" s="228" t="s">
        <v>54339</v>
      </c>
      <c r="AI18453" s="229">
        <v>300</v>
      </c>
      <c r="AK18453" s="205"/>
      <c r="AL18453" s="206"/>
    </row>
    <row r="18454" spans="31:38" x14ac:dyDescent="0.55000000000000004">
      <c r="AE18454" s="248" t="s">
        <v>48470</v>
      </c>
      <c r="AF18454" s="249">
        <v>892445.88</v>
      </c>
      <c r="AH18454" s="228" t="s">
        <v>20225</v>
      </c>
      <c r="AI18454" s="229">
        <v>259014.59</v>
      </c>
      <c r="AK18454" s="205"/>
      <c r="AL18454" s="206"/>
    </row>
    <row r="18455" spans="31:38" x14ac:dyDescent="0.55000000000000004">
      <c r="AE18455" s="248" t="s">
        <v>21440</v>
      </c>
      <c r="AF18455" s="249">
        <v>30880.2</v>
      </c>
      <c r="AH18455" s="228" t="s">
        <v>33552</v>
      </c>
      <c r="AI18455" s="229">
        <v>158454.67000000001</v>
      </c>
      <c r="AK18455" s="205"/>
      <c r="AL18455" s="206"/>
    </row>
    <row r="18456" spans="31:38" x14ac:dyDescent="0.55000000000000004">
      <c r="AE18456" s="248" t="s">
        <v>50682</v>
      </c>
      <c r="AF18456" s="249">
        <v>16723.02</v>
      </c>
      <c r="AH18456" s="228" t="s">
        <v>47504</v>
      </c>
      <c r="AI18456" s="229">
        <v>4365</v>
      </c>
      <c r="AK18456" s="205"/>
      <c r="AL18456" s="206"/>
    </row>
    <row r="18457" spans="31:38" x14ac:dyDescent="0.55000000000000004">
      <c r="AE18457" s="248" t="s">
        <v>21456</v>
      </c>
      <c r="AF18457" s="249">
        <v>1054.45</v>
      </c>
      <c r="AH18457" s="228" t="s">
        <v>20226</v>
      </c>
      <c r="AI18457" s="229">
        <v>54632.05</v>
      </c>
      <c r="AK18457" s="205"/>
      <c r="AL18457" s="206"/>
    </row>
    <row r="18458" spans="31:38" x14ac:dyDescent="0.55000000000000004">
      <c r="AE18458" s="248" t="s">
        <v>55610</v>
      </c>
      <c r="AF18458" s="249">
        <v>335.44</v>
      </c>
      <c r="AH18458" s="228" t="s">
        <v>46041</v>
      </c>
      <c r="AI18458" s="229">
        <v>5554.78</v>
      </c>
      <c r="AK18458" s="205"/>
      <c r="AL18458" s="206"/>
    </row>
    <row r="18459" spans="31:38" x14ac:dyDescent="0.55000000000000004">
      <c r="AE18459" s="248" t="s">
        <v>21457</v>
      </c>
      <c r="AF18459" s="249">
        <v>1801.4</v>
      </c>
      <c r="AH18459" s="228" t="s">
        <v>33553</v>
      </c>
      <c r="AI18459" s="229">
        <v>69220.13</v>
      </c>
      <c r="AK18459" s="205"/>
      <c r="AL18459" s="206"/>
    </row>
    <row r="18460" spans="31:38" x14ac:dyDescent="0.55000000000000004">
      <c r="AE18460" s="248" t="s">
        <v>21459</v>
      </c>
      <c r="AF18460" s="249">
        <v>1847.92</v>
      </c>
      <c r="AH18460" s="228" t="s">
        <v>20227</v>
      </c>
      <c r="AI18460" s="229">
        <v>5734.74</v>
      </c>
      <c r="AK18460" s="205"/>
      <c r="AL18460" s="206"/>
    </row>
    <row r="18461" spans="31:38" x14ac:dyDescent="0.55000000000000004">
      <c r="AE18461" s="248" t="s">
        <v>21460</v>
      </c>
      <c r="AF18461" s="249">
        <v>1492</v>
      </c>
      <c r="AH18461" s="228" t="s">
        <v>33554</v>
      </c>
      <c r="AI18461" s="229">
        <v>1648.05</v>
      </c>
      <c r="AK18461" s="205"/>
      <c r="AL18461" s="206"/>
    </row>
    <row r="18462" spans="31:38" x14ac:dyDescent="0.55000000000000004">
      <c r="AE18462" s="248" t="s">
        <v>21462</v>
      </c>
      <c r="AF18462" s="249">
        <v>69982.149999999994</v>
      </c>
      <c r="AH18462" s="228" t="s">
        <v>20228</v>
      </c>
      <c r="AI18462" s="229">
        <v>8000.04</v>
      </c>
      <c r="AK18462" s="205"/>
      <c r="AL18462" s="206"/>
    </row>
    <row r="18463" spans="31:38" x14ac:dyDescent="0.55000000000000004">
      <c r="AE18463" s="248" t="s">
        <v>48471</v>
      </c>
      <c r="AF18463" s="249">
        <v>-64539.199999999997</v>
      </c>
      <c r="AH18463" s="228" t="s">
        <v>33555</v>
      </c>
      <c r="AI18463" s="229">
        <v>2438.39</v>
      </c>
      <c r="AK18463" s="205"/>
      <c r="AL18463" s="206"/>
    </row>
    <row r="18464" spans="31:38" x14ac:dyDescent="0.55000000000000004">
      <c r="AE18464" s="248" t="s">
        <v>21551</v>
      </c>
      <c r="AF18464" s="249">
        <v>98310.36</v>
      </c>
      <c r="AH18464" s="228" t="s">
        <v>43224</v>
      </c>
      <c r="AI18464" s="229">
        <v>154.5</v>
      </c>
      <c r="AK18464" s="205"/>
      <c r="AL18464" s="206"/>
    </row>
    <row r="18465" spans="31:38" x14ac:dyDescent="0.55000000000000004">
      <c r="AE18465" s="248" t="s">
        <v>21552</v>
      </c>
      <c r="AF18465" s="249">
        <v>33815.440000000002</v>
      </c>
      <c r="AH18465" s="228" t="s">
        <v>33556</v>
      </c>
      <c r="AI18465" s="229">
        <v>349.07</v>
      </c>
      <c r="AK18465" s="205"/>
      <c r="AL18465" s="206"/>
    </row>
    <row r="18466" spans="31:38" x14ac:dyDescent="0.55000000000000004">
      <c r="AE18466" s="248" t="s">
        <v>21553</v>
      </c>
      <c r="AF18466" s="249">
        <v>435306.94</v>
      </c>
      <c r="AH18466" s="228" t="s">
        <v>13501</v>
      </c>
      <c r="AI18466" s="229">
        <v>38900.370000000003</v>
      </c>
      <c r="AK18466" s="205"/>
      <c r="AL18466" s="206"/>
    </row>
    <row r="18467" spans="31:38" x14ac:dyDescent="0.55000000000000004">
      <c r="AE18467" s="248" t="s">
        <v>21554</v>
      </c>
      <c r="AF18467" s="249">
        <v>627009.41</v>
      </c>
      <c r="AH18467" s="228" t="s">
        <v>32069</v>
      </c>
      <c r="AI18467" s="229">
        <v>28216.51</v>
      </c>
      <c r="AK18467" s="205"/>
      <c r="AL18467" s="206"/>
    </row>
    <row r="18468" spans="31:38" x14ac:dyDescent="0.55000000000000004">
      <c r="AE18468" s="248" t="s">
        <v>47522</v>
      </c>
      <c r="AF18468" s="249">
        <v>627.57000000000005</v>
      </c>
      <c r="AH18468" s="228" t="s">
        <v>32070</v>
      </c>
      <c r="AI18468" s="229">
        <v>13423.1</v>
      </c>
      <c r="AK18468" s="205"/>
      <c r="AL18468" s="206"/>
    </row>
    <row r="18469" spans="31:38" x14ac:dyDescent="0.55000000000000004">
      <c r="AE18469" s="248" t="s">
        <v>21555</v>
      </c>
      <c r="AF18469" s="249">
        <v>313620.71999999997</v>
      </c>
      <c r="AH18469" s="228" t="s">
        <v>33557</v>
      </c>
      <c r="AI18469" s="229">
        <v>579972.93000000005</v>
      </c>
      <c r="AK18469" s="205"/>
      <c r="AL18469" s="206"/>
    </row>
    <row r="18470" spans="31:38" x14ac:dyDescent="0.55000000000000004">
      <c r="AE18470" s="248" t="s">
        <v>21556</v>
      </c>
      <c r="AF18470" s="249">
        <v>6516.95</v>
      </c>
      <c r="AH18470" s="228" t="s">
        <v>20230</v>
      </c>
      <c r="AI18470" s="229">
        <v>27200</v>
      </c>
      <c r="AK18470" s="205"/>
      <c r="AL18470" s="206"/>
    </row>
    <row r="18471" spans="31:38" x14ac:dyDescent="0.55000000000000004">
      <c r="AE18471" s="248" t="s">
        <v>21557</v>
      </c>
      <c r="AF18471" s="249">
        <v>62452.34</v>
      </c>
      <c r="AH18471" s="228" t="s">
        <v>35015</v>
      </c>
      <c r="AI18471" s="229">
        <v>10840</v>
      </c>
      <c r="AK18471" s="205"/>
      <c r="AL18471" s="206"/>
    </row>
    <row r="18472" spans="31:38" x14ac:dyDescent="0.55000000000000004">
      <c r="AE18472" s="248" t="s">
        <v>21558</v>
      </c>
      <c r="AF18472" s="249">
        <v>515671.1</v>
      </c>
      <c r="AH18472" s="228" t="s">
        <v>20231</v>
      </c>
      <c r="AI18472" s="229">
        <v>40700</v>
      </c>
      <c r="AK18472" s="205"/>
      <c r="AL18472" s="206"/>
    </row>
    <row r="18473" spans="31:38" x14ac:dyDescent="0.55000000000000004">
      <c r="AE18473" s="248" t="s">
        <v>21559</v>
      </c>
      <c r="AF18473" s="249">
        <v>4486.22</v>
      </c>
      <c r="AH18473" s="228" t="s">
        <v>20234</v>
      </c>
      <c r="AI18473" s="229">
        <v>1043.74</v>
      </c>
      <c r="AK18473" s="205"/>
      <c r="AL18473" s="206"/>
    </row>
    <row r="18474" spans="31:38" x14ac:dyDescent="0.55000000000000004">
      <c r="AE18474" s="248" t="s">
        <v>58041</v>
      </c>
      <c r="AF18474" s="249">
        <v>37384.75</v>
      </c>
      <c r="AH18474" s="228" t="s">
        <v>13502</v>
      </c>
      <c r="AI18474" s="229">
        <v>97568.73</v>
      </c>
      <c r="AK18474" s="205"/>
      <c r="AL18474" s="206"/>
    </row>
    <row r="18475" spans="31:38" x14ac:dyDescent="0.55000000000000004">
      <c r="AE18475" s="248" t="s">
        <v>21560</v>
      </c>
      <c r="AF18475" s="249">
        <v>59056.13</v>
      </c>
      <c r="AH18475" s="228" t="s">
        <v>20235</v>
      </c>
      <c r="AI18475" s="229">
        <v>106714.12</v>
      </c>
      <c r="AK18475" s="205"/>
      <c r="AL18475" s="206"/>
    </row>
    <row r="18476" spans="31:38" x14ac:dyDescent="0.55000000000000004">
      <c r="AE18476" s="248" t="s">
        <v>58042</v>
      </c>
      <c r="AF18476" s="249">
        <v>22241.99</v>
      </c>
      <c r="AH18476" s="228" t="s">
        <v>20236</v>
      </c>
      <c r="AI18476" s="229">
        <v>55334.53</v>
      </c>
      <c r="AK18476" s="205"/>
      <c r="AL18476" s="206"/>
    </row>
    <row r="18477" spans="31:38" x14ac:dyDescent="0.55000000000000004">
      <c r="AE18477" s="248" t="s">
        <v>21561</v>
      </c>
      <c r="AF18477" s="249">
        <v>567.48</v>
      </c>
      <c r="AH18477" s="228" t="s">
        <v>20237</v>
      </c>
      <c r="AI18477" s="229">
        <v>118462.07</v>
      </c>
      <c r="AK18477" s="205"/>
      <c r="AL18477" s="206"/>
    </row>
    <row r="18478" spans="31:38" x14ac:dyDescent="0.55000000000000004">
      <c r="AE18478" s="248" t="s">
        <v>21562</v>
      </c>
      <c r="AF18478" s="249">
        <v>67990.77</v>
      </c>
      <c r="AH18478" s="228" t="s">
        <v>20238</v>
      </c>
      <c r="AI18478" s="229">
        <v>9793.5499999999993</v>
      </c>
      <c r="AK18478" s="205"/>
      <c r="AL18478" s="206"/>
    </row>
    <row r="18479" spans="31:38" x14ac:dyDescent="0.55000000000000004">
      <c r="AE18479" s="248" t="s">
        <v>21563</v>
      </c>
      <c r="AF18479" s="249">
        <v>57891.839999999997</v>
      </c>
      <c r="AH18479" s="228" t="s">
        <v>35016</v>
      </c>
      <c r="AI18479" s="229">
        <v>384760</v>
      </c>
      <c r="AK18479" s="205"/>
      <c r="AL18479" s="206"/>
    </row>
    <row r="18480" spans="31:38" x14ac:dyDescent="0.55000000000000004">
      <c r="AE18480" s="248" t="s">
        <v>43251</v>
      </c>
      <c r="AF18480" s="249">
        <v>21028.5</v>
      </c>
      <c r="AH18480" s="228" t="s">
        <v>35017</v>
      </c>
      <c r="AI18480" s="229">
        <v>170.4</v>
      </c>
      <c r="AK18480" s="205"/>
      <c r="AL18480" s="206"/>
    </row>
    <row r="18481" spans="31:38" x14ac:dyDescent="0.55000000000000004">
      <c r="AE18481" s="248" t="s">
        <v>47523</v>
      </c>
      <c r="AF18481" s="249">
        <v>163227.96</v>
      </c>
      <c r="AH18481" s="228" t="s">
        <v>35018</v>
      </c>
      <c r="AI18481" s="229">
        <v>12902.72</v>
      </c>
      <c r="AK18481" s="205"/>
      <c r="AL18481" s="206"/>
    </row>
    <row r="18482" spans="31:38" x14ac:dyDescent="0.55000000000000004">
      <c r="AE18482" s="248" t="s">
        <v>21565</v>
      </c>
      <c r="AF18482" s="249">
        <v>29289.21</v>
      </c>
      <c r="AH18482" s="228" t="s">
        <v>20240</v>
      </c>
      <c r="AI18482" s="229">
        <v>61879.59</v>
      </c>
      <c r="AK18482" s="205"/>
      <c r="AL18482" s="206"/>
    </row>
    <row r="18483" spans="31:38" x14ac:dyDescent="0.55000000000000004">
      <c r="AE18483" s="248" t="s">
        <v>21566</v>
      </c>
      <c r="AF18483" s="249">
        <v>103077.03</v>
      </c>
      <c r="AH18483" s="228" t="s">
        <v>20241</v>
      </c>
      <c r="AI18483" s="229">
        <v>11184.98</v>
      </c>
      <c r="AK18483" s="205"/>
      <c r="AL18483" s="206"/>
    </row>
    <row r="18484" spans="31:38" x14ac:dyDescent="0.55000000000000004">
      <c r="AE18484" s="248" t="s">
        <v>21567</v>
      </c>
      <c r="AF18484" s="249">
        <v>3533.76</v>
      </c>
      <c r="AH18484" s="228" t="s">
        <v>20242</v>
      </c>
      <c r="AI18484" s="229">
        <v>20058.54</v>
      </c>
      <c r="AK18484" s="205"/>
      <c r="AL18484" s="206"/>
    </row>
    <row r="18485" spans="31:38" x14ac:dyDescent="0.55000000000000004">
      <c r="AE18485" s="248" t="s">
        <v>36343</v>
      </c>
      <c r="AF18485" s="249">
        <v>148500</v>
      </c>
      <c r="AH18485" s="228" t="s">
        <v>35019</v>
      </c>
      <c r="AI18485" s="229">
        <v>24637.8</v>
      </c>
      <c r="AK18485" s="205"/>
      <c r="AL18485" s="206"/>
    </row>
    <row r="18486" spans="31:38" x14ac:dyDescent="0.55000000000000004">
      <c r="AE18486" s="248" t="s">
        <v>21568</v>
      </c>
      <c r="AF18486" s="249">
        <v>182341.7</v>
      </c>
      <c r="AH18486" s="228" t="s">
        <v>20243</v>
      </c>
      <c r="AI18486" s="229">
        <v>46435.21</v>
      </c>
      <c r="AK18486" s="205"/>
      <c r="AL18486" s="206"/>
    </row>
    <row r="18487" spans="31:38" x14ac:dyDescent="0.55000000000000004">
      <c r="AE18487" s="248" t="s">
        <v>47524</v>
      </c>
      <c r="AF18487" s="249">
        <v>687028.55</v>
      </c>
      <c r="AH18487" s="228" t="s">
        <v>39160</v>
      </c>
      <c r="AI18487" s="229">
        <v>-3064.39</v>
      </c>
      <c r="AK18487" s="205"/>
      <c r="AL18487" s="206"/>
    </row>
    <row r="18488" spans="31:38" x14ac:dyDescent="0.55000000000000004">
      <c r="AE18488" s="248" t="s">
        <v>43252</v>
      </c>
      <c r="AF18488" s="249">
        <v>9010.2000000000007</v>
      </c>
      <c r="AH18488" s="228" t="s">
        <v>33565</v>
      </c>
      <c r="AI18488" s="229">
        <v>66432</v>
      </c>
      <c r="AK18488" s="205"/>
      <c r="AL18488" s="206"/>
    </row>
    <row r="18489" spans="31:38" x14ac:dyDescent="0.55000000000000004">
      <c r="AE18489" s="248" t="s">
        <v>13633</v>
      </c>
      <c r="AF18489" s="249">
        <v>6813.08</v>
      </c>
      <c r="AH18489" s="228" t="s">
        <v>35036</v>
      </c>
      <c r="AI18489" s="229">
        <v>112960</v>
      </c>
      <c r="AK18489" s="205"/>
      <c r="AL18489" s="206"/>
    </row>
    <row r="18490" spans="31:38" x14ac:dyDescent="0.55000000000000004">
      <c r="AE18490" s="248" t="s">
        <v>58043</v>
      </c>
      <c r="AF18490" s="249">
        <v>9236.8799999999992</v>
      </c>
      <c r="AH18490" s="228" t="s">
        <v>20289</v>
      </c>
      <c r="AI18490" s="229">
        <v>59909</v>
      </c>
      <c r="AK18490" s="205"/>
      <c r="AL18490" s="206"/>
    </row>
    <row r="18491" spans="31:38" x14ac:dyDescent="0.55000000000000004">
      <c r="AE18491" s="248" t="s">
        <v>63850</v>
      </c>
      <c r="AF18491" s="249">
        <v>8025.7</v>
      </c>
      <c r="AH18491" s="228" t="s">
        <v>46042</v>
      </c>
      <c r="AI18491" s="229">
        <v>4139</v>
      </c>
      <c r="AK18491" s="205"/>
      <c r="AL18491" s="206"/>
    </row>
    <row r="18492" spans="31:38" x14ac:dyDescent="0.55000000000000004">
      <c r="AE18492" s="248" t="s">
        <v>21569</v>
      </c>
      <c r="AF18492" s="249">
        <v>194432.22</v>
      </c>
      <c r="AH18492" s="228" t="s">
        <v>20290</v>
      </c>
      <c r="AI18492" s="229">
        <v>3000.48</v>
      </c>
      <c r="AK18492" s="205"/>
      <c r="AL18492" s="206"/>
    </row>
    <row r="18493" spans="31:38" x14ac:dyDescent="0.55000000000000004">
      <c r="AE18493" s="248" t="s">
        <v>58764</v>
      </c>
      <c r="AF18493" s="249">
        <v>866.08</v>
      </c>
      <c r="AH18493" s="228" t="s">
        <v>20291</v>
      </c>
      <c r="AI18493" s="229">
        <v>99097</v>
      </c>
      <c r="AK18493" s="205"/>
      <c r="AL18493" s="206"/>
    </row>
    <row r="18494" spans="31:38" x14ac:dyDescent="0.55000000000000004">
      <c r="AE18494" s="248" t="s">
        <v>21571</v>
      </c>
      <c r="AF18494" s="249">
        <v>18674.5</v>
      </c>
      <c r="AH18494" s="228" t="s">
        <v>20292</v>
      </c>
      <c r="AI18494" s="229">
        <v>55153.36</v>
      </c>
      <c r="AK18494" s="205"/>
      <c r="AL18494" s="206"/>
    </row>
    <row r="18495" spans="31:38" x14ac:dyDescent="0.55000000000000004">
      <c r="AE18495" s="248" t="s">
        <v>21572</v>
      </c>
      <c r="AF18495" s="249">
        <v>8388.9599999999991</v>
      </c>
      <c r="AH18495" s="228" t="s">
        <v>20293</v>
      </c>
      <c r="AI18495" s="229">
        <v>57400.08</v>
      </c>
      <c r="AK18495" s="205"/>
      <c r="AL18495" s="206"/>
    </row>
    <row r="18496" spans="31:38" x14ac:dyDescent="0.55000000000000004">
      <c r="AE18496" s="248" t="s">
        <v>13634</v>
      </c>
      <c r="AF18496" s="249">
        <v>295251.56</v>
      </c>
      <c r="AH18496" s="228" t="s">
        <v>20294</v>
      </c>
      <c r="AI18496" s="229">
        <v>1400</v>
      </c>
      <c r="AK18496" s="205"/>
      <c r="AL18496" s="206"/>
    </row>
    <row r="18497" spans="31:38" x14ac:dyDescent="0.55000000000000004">
      <c r="AE18497" s="248" t="s">
        <v>13635</v>
      </c>
      <c r="AF18497" s="249">
        <v>868071.72</v>
      </c>
      <c r="AH18497" s="228" t="s">
        <v>33566</v>
      </c>
      <c r="AI18497" s="229">
        <v>33116.06</v>
      </c>
      <c r="AK18497" s="205"/>
      <c r="AL18497" s="206"/>
    </row>
    <row r="18498" spans="31:38" x14ac:dyDescent="0.55000000000000004">
      <c r="AE18498" s="248" t="s">
        <v>21573</v>
      </c>
      <c r="AF18498" s="249">
        <v>235079.34</v>
      </c>
      <c r="AH18498" s="228" t="s">
        <v>36283</v>
      </c>
      <c r="AI18498" s="229">
        <v>13074</v>
      </c>
      <c r="AK18498" s="205"/>
      <c r="AL18498" s="206"/>
    </row>
    <row r="18499" spans="31:38" x14ac:dyDescent="0.55000000000000004">
      <c r="AE18499" s="248" t="s">
        <v>21574</v>
      </c>
      <c r="AF18499" s="249">
        <v>722645.22</v>
      </c>
      <c r="AH18499" s="228" t="s">
        <v>40782</v>
      </c>
      <c r="AI18499" s="229">
        <v>823.75</v>
      </c>
      <c r="AK18499" s="205"/>
      <c r="AL18499" s="206"/>
    </row>
    <row r="18500" spans="31:38" x14ac:dyDescent="0.55000000000000004">
      <c r="AE18500" s="248" t="s">
        <v>21575</v>
      </c>
      <c r="AF18500" s="249">
        <v>1608.43</v>
      </c>
      <c r="AH18500" s="228" t="s">
        <v>13511</v>
      </c>
      <c r="AI18500" s="229">
        <v>5464.19</v>
      </c>
      <c r="AK18500" s="205"/>
      <c r="AL18500" s="206"/>
    </row>
    <row r="18501" spans="31:38" x14ac:dyDescent="0.55000000000000004">
      <c r="AE18501" s="248" t="s">
        <v>47525</v>
      </c>
      <c r="AF18501" s="249">
        <v>29200</v>
      </c>
      <c r="AH18501" s="228" t="s">
        <v>20295</v>
      </c>
      <c r="AI18501" s="229">
        <v>4474.3100000000004</v>
      </c>
      <c r="AK18501" s="205"/>
      <c r="AL18501" s="206"/>
    </row>
    <row r="18502" spans="31:38" x14ac:dyDescent="0.55000000000000004">
      <c r="AE18502" s="248" t="s">
        <v>46068</v>
      </c>
      <c r="AF18502" s="249">
        <v>1940.41</v>
      </c>
      <c r="AH18502" s="228" t="s">
        <v>13512</v>
      </c>
      <c r="AI18502" s="229">
        <v>14450</v>
      </c>
      <c r="AK18502" s="205"/>
      <c r="AL18502" s="206"/>
    </row>
    <row r="18503" spans="31:38" x14ac:dyDescent="0.55000000000000004">
      <c r="AE18503" s="248" t="s">
        <v>21576</v>
      </c>
      <c r="AF18503" s="249">
        <v>40986.35</v>
      </c>
      <c r="AH18503" s="228" t="s">
        <v>35037</v>
      </c>
      <c r="AI18503" s="229">
        <v>780131.68</v>
      </c>
      <c r="AK18503" s="205"/>
      <c r="AL18503" s="206"/>
    </row>
    <row r="18504" spans="31:38" x14ac:dyDescent="0.55000000000000004">
      <c r="AE18504" s="248" t="s">
        <v>56814</v>
      </c>
      <c r="AF18504" s="249">
        <v>1414.78</v>
      </c>
      <c r="AH18504" s="228" t="s">
        <v>47505</v>
      </c>
      <c r="AI18504" s="229">
        <v>6131</v>
      </c>
      <c r="AK18504" s="205"/>
      <c r="AL18504" s="206"/>
    </row>
    <row r="18505" spans="31:38" x14ac:dyDescent="0.55000000000000004">
      <c r="AE18505" s="248" t="s">
        <v>47526</v>
      </c>
      <c r="AF18505" s="249">
        <v>24160.3</v>
      </c>
      <c r="AH18505" s="228" t="s">
        <v>20296</v>
      </c>
      <c r="AI18505" s="229">
        <v>41102</v>
      </c>
      <c r="AK18505" s="205"/>
      <c r="AL18505" s="206"/>
    </row>
    <row r="18506" spans="31:38" x14ac:dyDescent="0.55000000000000004">
      <c r="AE18506" s="248" t="s">
        <v>58765</v>
      </c>
      <c r="AF18506" s="249">
        <v>508.63</v>
      </c>
      <c r="AH18506" s="228" t="s">
        <v>20297</v>
      </c>
      <c r="AI18506" s="229">
        <v>2650</v>
      </c>
      <c r="AK18506" s="205"/>
      <c r="AL18506" s="206"/>
    </row>
    <row r="18507" spans="31:38" x14ac:dyDescent="0.55000000000000004">
      <c r="AE18507" s="248" t="s">
        <v>59989</v>
      </c>
      <c r="AF18507" s="249">
        <v>41000</v>
      </c>
      <c r="AH18507" s="228" t="s">
        <v>13513</v>
      </c>
      <c r="AI18507" s="229">
        <v>102435.58</v>
      </c>
      <c r="AK18507" s="205"/>
      <c r="AL18507" s="206"/>
    </row>
    <row r="18508" spans="31:38" x14ac:dyDescent="0.55000000000000004">
      <c r="AE18508" s="248" t="s">
        <v>58044</v>
      </c>
      <c r="AF18508" s="249">
        <v>10784.45</v>
      </c>
      <c r="AH18508" s="228" t="s">
        <v>13514</v>
      </c>
      <c r="AI18508" s="229">
        <v>105893.41</v>
      </c>
      <c r="AK18508" s="205"/>
      <c r="AL18508" s="206"/>
    </row>
    <row r="18509" spans="31:38" x14ac:dyDescent="0.55000000000000004">
      <c r="AE18509" s="248" t="s">
        <v>13636</v>
      </c>
      <c r="AF18509" s="249">
        <v>285744.59000000003</v>
      </c>
      <c r="AH18509" s="228" t="s">
        <v>13515</v>
      </c>
      <c r="AI18509" s="229">
        <v>54882.32</v>
      </c>
      <c r="AK18509" s="205"/>
      <c r="AL18509" s="206"/>
    </row>
    <row r="18510" spans="31:38" x14ac:dyDescent="0.55000000000000004">
      <c r="AE18510" s="248" t="s">
        <v>21578</v>
      </c>
      <c r="AF18510" s="249">
        <v>386944.21</v>
      </c>
      <c r="AH18510" s="228" t="s">
        <v>35038</v>
      </c>
      <c r="AI18510" s="229">
        <v>25163.11</v>
      </c>
      <c r="AK18510" s="205"/>
      <c r="AL18510" s="206"/>
    </row>
    <row r="18511" spans="31:38" x14ac:dyDescent="0.55000000000000004">
      <c r="AE18511" s="248" t="s">
        <v>21579</v>
      </c>
      <c r="AF18511" s="249">
        <v>407857.4</v>
      </c>
      <c r="AH18511" s="228" t="s">
        <v>20298</v>
      </c>
      <c r="AI18511" s="229">
        <v>18201.02</v>
      </c>
      <c r="AK18511" s="205"/>
      <c r="AL18511" s="206"/>
    </row>
    <row r="18512" spans="31:38" x14ac:dyDescent="0.55000000000000004">
      <c r="AE18512" s="248" t="s">
        <v>59990</v>
      </c>
      <c r="AF18512" s="249">
        <v>263.73</v>
      </c>
      <c r="AH18512" s="228" t="s">
        <v>50651</v>
      </c>
      <c r="AI18512" s="229">
        <v>1680</v>
      </c>
      <c r="AK18512" s="205"/>
      <c r="AL18512" s="206"/>
    </row>
    <row r="18513" spans="31:38" x14ac:dyDescent="0.55000000000000004">
      <c r="AE18513" s="248" t="s">
        <v>21580</v>
      </c>
      <c r="AF18513" s="249">
        <v>167667.44</v>
      </c>
      <c r="AH18513" s="228" t="s">
        <v>20299</v>
      </c>
      <c r="AI18513" s="229">
        <v>1588</v>
      </c>
      <c r="AK18513" s="205"/>
      <c r="AL18513" s="206"/>
    </row>
    <row r="18514" spans="31:38" x14ac:dyDescent="0.55000000000000004">
      <c r="AE18514" s="248" t="s">
        <v>21581</v>
      </c>
      <c r="AF18514" s="249">
        <v>1575561.73</v>
      </c>
      <c r="AH18514" s="228" t="s">
        <v>48460</v>
      </c>
      <c r="AI18514" s="229">
        <v>9115.3700000000008</v>
      </c>
      <c r="AK18514" s="205"/>
      <c r="AL18514" s="206"/>
    </row>
    <row r="18515" spans="31:38" x14ac:dyDescent="0.55000000000000004">
      <c r="AE18515" s="248" t="s">
        <v>43253</v>
      </c>
      <c r="AF18515" s="249">
        <v>-12988.79</v>
      </c>
      <c r="AH18515" s="228" t="s">
        <v>54340</v>
      </c>
      <c r="AI18515" s="229">
        <v>277557.74</v>
      </c>
      <c r="AK18515" s="205"/>
      <c r="AL18515" s="206"/>
    </row>
    <row r="18516" spans="31:38" x14ac:dyDescent="0.55000000000000004">
      <c r="AE18516" s="248" t="s">
        <v>43254</v>
      </c>
      <c r="AF18516" s="249">
        <v>22857.72</v>
      </c>
      <c r="AH18516" s="228" t="s">
        <v>13516</v>
      </c>
      <c r="AI18516" s="229">
        <v>47283.41</v>
      </c>
      <c r="AK18516" s="205"/>
      <c r="AL18516" s="206"/>
    </row>
    <row r="18517" spans="31:38" x14ac:dyDescent="0.55000000000000004">
      <c r="AE18517" s="248" t="s">
        <v>48472</v>
      </c>
      <c r="AF18517" s="249">
        <v>894.24</v>
      </c>
      <c r="AH18517" s="228" t="s">
        <v>20300</v>
      </c>
      <c r="AI18517" s="229">
        <v>41969.68</v>
      </c>
      <c r="AK18517" s="205"/>
      <c r="AL18517" s="206"/>
    </row>
    <row r="18518" spans="31:38" x14ac:dyDescent="0.55000000000000004">
      <c r="AE18518" s="248" t="s">
        <v>63500</v>
      </c>
      <c r="AF18518" s="249">
        <v>1450</v>
      </c>
      <c r="AH18518" s="228" t="s">
        <v>13517</v>
      </c>
      <c r="AI18518" s="229">
        <v>318486.23</v>
      </c>
      <c r="AK18518" s="205"/>
      <c r="AL18518" s="206"/>
    </row>
    <row r="18519" spans="31:38" x14ac:dyDescent="0.55000000000000004">
      <c r="AE18519" s="248" t="s">
        <v>39216</v>
      </c>
      <c r="AF18519" s="249">
        <v>1893.99</v>
      </c>
      <c r="AH18519" s="228" t="s">
        <v>20301</v>
      </c>
      <c r="AI18519" s="229">
        <v>6008.07</v>
      </c>
      <c r="AK18519" s="205"/>
      <c r="AL18519" s="206"/>
    </row>
    <row r="18520" spans="31:38" x14ac:dyDescent="0.55000000000000004">
      <c r="AE18520" s="248" t="s">
        <v>43256</v>
      </c>
      <c r="AF18520" s="249">
        <v>5669.69</v>
      </c>
      <c r="AH18520" s="228" t="s">
        <v>35039</v>
      </c>
      <c r="AI18520" s="229">
        <v>132795.07999999999</v>
      </c>
      <c r="AK18520" s="205"/>
      <c r="AL18520" s="206"/>
    </row>
    <row r="18521" spans="31:38" x14ac:dyDescent="0.55000000000000004">
      <c r="AE18521" s="248" t="s">
        <v>43257</v>
      </c>
      <c r="AF18521" s="249">
        <v>4860.7</v>
      </c>
      <c r="AH18521" s="228" t="s">
        <v>33575</v>
      </c>
      <c r="AI18521" s="229">
        <v>134503.85</v>
      </c>
      <c r="AK18521" s="205"/>
      <c r="AL18521" s="206"/>
    </row>
    <row r="18522" spans="31:38" x14ac:dyDescent="0.55000000000000004">
      <c r="AE18522" s="248" t="s">
        <v>21620</v>
      </c>
      <c r="AF18522" s="249">
        <v>14356.29</v>
      </c>
      <c r="AH18522" s="228" t="s">
        <v>20396</v>
      </c>
      <c r="AI18522" s="229">
        <v>173445.28</v>
      </c>
      <c r="AK18522" s="205"/>
      <c r="AL18522" s="206"/>
    </row>
    <row r="18523" spans="31:38" x14ac:dyDescent="0.55000000000000004">
      <c r="AE18523" s="248" t="s">
        <v>35132</v>
      </c>
      <c r="AF18523" s="249">
        <v>33916.629999999997</v>
      </c>
      <c r="AH18523" s="228" t="s">
        <v>20397</v>
      </c>
      <c r="AI18523" s="229">
        <v>463356.22</v>
      </c>
      <c r="AK18523" s="205"/>
      <c r="AL18523" s="206"/>
    </row>
    <row r="18524" spans="31:38" x14ac:dyDescent="0.55000000000000004">
      <c r="AE18524" s="248" t="s">
        <v>21622</v>
      </c>
      <c r="AF18524" s="249">
        <v>5231.18</v>
      </c>
      <c r="AH18524" s="228" t="s">
        <v>20398</v>
      </c>
      <c r="AI18524" s="229">
        <v>560517.72</v>
      </c>
      <c r="AK18524" s="205"/>
      <c r="AL18524" s="206"/>
    </row>
    <row r="18525" spans="31:38" x14ac:dyDescent="0.55000000000000004">
      <c r="AE18525" s="248" t="s">
        <v>21624</v>
      </c>
      <c r="AF18525" s="249">
        <v>6352.5</v>
      </c>
      <c r="AH18525" s="228" t="s">
        <v>47506</v>
      </c>
      <c r="AI18525" s="229">
        <v>1572</v>
      </c>
      <c r="AK18525" s="205"/>
      <c r="AL18525" s="206"/>
    </row>
    <row r="18526" spans="31:38" x14ac:dyDescent="0.55000000000000004">
      <c r="AE18526" s="248" t="s">
        <v>35133</v>
      </c>
      <c r="AF18526" s="249">
        <v>14379.42</v>
      </c>
      <c r="AH18526" s="228" t="s">
        <v>46043</v>
      </c>
      <c r="AI18526" s="229">
        <v>6285.2</v>
      </c>
      <c r="AK18526" s="205"/>
      <c r="AL18526" s="206"/>
    </row>
    <row r="18527" spans="31:38" x14ac:dyDescent="0.55000000000000004">
      <c r="AE18527" s="248" t="s">
        <v>36350</v>
      </c>
      <c r="AF18527" s="249">
        <v>87348</v>
      </c>
      <c r="AH18527" s="228" t="s">
        <v>20399</v>
      </c>
      <c r="AI18527" s="229">
        <v>112086.92</v>
      </c>
      <c r="AK18527" s="205"/>
      <c r="AL18527" s="206"/>
    </row>
    <row r="18528" spans="31:38" x14ac:dyDescent="0.55000000000000004">
      <c r="AE18528" s="248" t="s">
        <v>21672</v>
      </c>
      <c r="AF18528" s="249">
        <v>7949.35</v>
      </c>
      <c r="AH18528" s="228" t="s">
        <v>33576</v>
      </c>
      <c r="AI18528" s="229">
        <v>15533.03</v>
      </c>
      <c r="AK18528" s="205"/>
      <c r="AL18528" s="206"/>
    </row>
    <row r="18529" spans="31:38" x14ac:dyDescent="0.55000000000000004">
      <c r="AE18529" s="248" t="s">
        <v>21674</v>
      </c>
      <c r="AF18529" s="249">
        <v>13504.93</v>
      </c>
      <c r="AH18529" s="228" t="s">
        <v>20400</v>
      </c>
      <c r="AI18529" s="229">
        <v>44739.65</v>
      </c>
      <c r="AK18529" s="205"/>
      <c r="AL18529" s="206"/>
    </row>
    <row r="18530" spans="31:38" x14ac:dyDescent="0.55000000000000004">
      <c r="AE18530" s="248" t="s">
        <v>43259</v>
      </c>
      <c r="AF18530" s="249">
        <v>1263.5999999999999</v>
      </c>
      <c r="AH18530" s="228" t="s">
        <v>20401</v>
      </c>
      <c r="AI18530" s="229">
        <v>65393.94</v>
      </c>
      <c r="AK18530" s="205"/>
      <c r="AL18530" s="206"/>
    </row>
    <row r="18531" spans="31:38" x14ac:dyDescent="0.55000000000000004">
      <c r="AE18531" s="248" t="s">
        <v>21676</v>
      </c>
      <c r="AF18531" s="249">
        <v>41148</v>
      </c>
      <c r="AH18531" s="228" t="s">
        <v>20403</v>
      </c>
      <c r="AI18531" s="229">
        <v>53209.3</v>
      </c>
      <c r="AK18531" s="205"/>
      <c r="AL18531" s="206"/>
    </row>
    <row r="18532" spans="31:38" x14ac:dyDescent="0.55000000000000004">
      <c r="AE18532" s="248" t="s">
        <v>40802</v>
      </c>
      <c r="AF18532" s="249">
        <v>9048.65</v>
      </c>
      <c r="AH18532" s="228" t="s">
        <v>20404</v>
      </c>
      <c r="AI18532" s="229">
        <v>68095.03</v>
      </c>
      <c r="AK18532" s="205"/>
      <c r="AL18532" s="206"/>
    </row>
    <row r="18533" spans="31:38" x14ac:dyDescent="0.55000000000000004">
      <c r="AE18533" s="248" t="s">
        <v>48474</v>
      </c>
      <c r="AF18533" s="249">
        <v>1487.68</v>
      </c>
      <c r="AH18533" s="228" t="s">
        <v>20405</v>
      </c>
      <c r="AI18533" s="229">
        <v>15422.05</v>
      </c>
      <c r="AK18533" s="205"/>
      <c r="AL18533" s="206"/>
    </row>
    <row r="18534" spans="31:38" x14ac:dyDescent="0.55000000000000004">
      <c r="AE18534" s="248" t="s">
        <v>36351</v>
      </c>
      <c r="AF18534" s="249">
        <v>600</v>
      </c>
      <c r="AH18534" s="228" t="s">
        <v>20406</v>
      </c>
      <c r="AI18534" s="229">
        <v>53763.87</v>
      </c>
      <c r="AK18534" s="205"/>
      <c r="AL18534" s="206"/>
    </row>
    <row r="18535" spans="31:38" x14ac:dyDescent="0.55000000000000004">
      <c r="AE18535" s="248" t="s">
        <v>21680</v>
      </c>
      <c r="AF18535" s="249">
        <v>37320</v>
      </c>
      <c r="AH18535" s="228" t="s">
        <v>47507</v>
      </c>
      <c r="AI18535" s="229">
        <v>210</v>
      </c>
      <c r="AK18535" s="205"/>
      <c r="AL18535" s="206"/>
    </row>
    <row r="18536" spans="31:38" x14ac:dyDescent="0.55000000000000004">
      <c r="AE18536" s="248" t="s">
        <v>50684</v>
      </c>
      <c r="AF18536" s="249">
        <v>990382.29</v>
      </c>
      <c r="AH18536" s="228" t="s">
        <v>47508</v>
      </c>
      <c r="AI18536" s="229">
        <v>157.5</v>
      </c>
      <c r="AK18536" s="205"/>
      <c r="AL18536" s="206"/>
    </row>
    <row r="18537" spans="31:38" x14ac:dyDescent="0.55000000000000004">
      <c r="AE18537" s="248" t="s">
        <v>46070</v>
      </c>
      <c r="AF18537" s="249">
        <v>4856.49</v>
      </c>
      <c r="AH18537" s="228" t="s">
        <v>20407</v>
      </c>
      <c r="AI18537" s="229">
        <v>3324.41</v>
      </c>
      <c r="AK18537" s="205"/>
      <c r="AL18537" s="206"/>
    </row>
    <row r="18538" spans="31:38" x14ac:dyDescent="0.55000000000000004">
      <c r="AE18538" s="248" t="s">
        <v>49378</v>
      </c>
      <c r="AF18538" s="249">
        <v>21832.07</v>
      </c>
      <c r="AH18538" s="228" t="s">
        <v>20408</v>
      </c>
      <c r="AI18538" s="229">
        <v>12860.41</v>
      </c>
      <c r="AK18538" s="205"/>
      <c r="AL18538" s="206"/>
    </row>
    <row r="18539" spans="31:38" x14ac:dyDescent="0.55000000000000004">
      <c r="AE18539" s="248" t="s">
        <v>62887</v>
      </c>
      <c r="AF18539" s="249">
        <v>1500</v>
      </c>
      <c r="AH18539" s="228" t="s">
        <v>20409</v>
      </c>
      <c r="AI18539" s="229">
        <v>147.22</v>
      </c>
      <c r="AK18539" s="205"/>
      <c r="AL18539" s="206"/>
    </row>
    <row r="18540" spans="31:38" x14ac:dyDescent="0.55000000000000004">
      <c r="AE18540" s="248" t="s">
        <v>21682</v>
      </c>
      <c r="AF18540" s="249">
        <v>91199.31</v>
      </c>
      <c r="AH18540" s="228" t="s">
        <v>39171</v>
      </c>
      <c r="AI18540" s="229">
        <v>22444.89</v>
      </c>
      <c r="AK18540" s="205"/>
      <c r="AL18540" s="206"/>
    </row>
    <row r="18541" spans="31:38" x14ac:dyDescent="0.55000000000000004">
      <c r="AE18541" s="248" t="s">
        <v>21683</v>
      </c>
      <c r="AF18541" s="249">
        <v>266523.62</v>
      </c>
      <c r="AH18541" s="228" t="s">
        <v>33577</v>
      </c>
      <c r="AI18541" s="229">
        <v>3499798.28</v>
      </c>
      <c r="AK18541" s="205"/>
      <c r="AL18541" s="206"/>
    </row>
    <row r="18542" spans="31:38" x14ac:dyDescent="0.55000000000000004">
      <c r="AE18542" s="248" t="s">
        <v>21684</v>
      </c>
      <c r="AF18542" s="249">
        <v>21920.3</v>
      </c>
      <c r="AH18542" s="228" t="s">
        <v>20411</v>
      </c>
      <c r="AI18542" s="229">
        <v>76478.33</v>
      </c>
      <c r="AK18542" s="205"/>
      <c r="AL18542" s="206"/>
    </row>
    <row r="18543" spans="31:38" x14ac:dyDescent="0.55000000000000004">
      <c r="AE18543" s="248" t="s">
        <v>21685</v>
      </c>
      <c r="AF18543" s="249">
        <v>175764.99</v>
      </c>
      <c r="AH18543" s="228" t="s">
        <v>35045</v>
      </c>
      <c r="AI18543" s="229">
        <v>29250</v>
      </c>
      <c r="AK18543" s="205"/>
      <c r="AL18543" s="206"/>
    </row>
    <row r="18544" spans="31:38" x14ac:dyDescent="0.55000000000000004">
      <c r="AE18544" s="248" t="s">
        <v>21686</v>
      </c>
      <c r="AF18544" s="249">
        <v>13924.82</v>
      </c>
      <c r="AH18544" s="228" t="s">
        <v>35046</v>
      </c>
      <c r="AI18544" s="229">
        <v>3675.11</v>
      </c>
      <c r="AK18544" s="205"/>
      <c r="AL18544" s="206"/>
    </row>
    <row r="18545" spans="31:38" x14ac:dyDescent="0.55000000000000004">
      <c r="AE18545" s="248" t="s">
        <v>54390</v>
      </c>
      <c r="AF18545" s="249">
        <v>9167.5499999999993</v>
      </c>
      <c r="AH18545" s="228" t="s">
        <v>47509</v>
      </c>
      <c r="AI18545" s="229">
        <v>979.8</v>
      </c>
      <c r="AK18545" s="205"/>
      <c r="AL18545" s="206"/>
    </row>
    <row r="18546" spans="31:38" x14ac:dyDescent="0.55000000000000004">
      <c r="AE18546" s="248" t="s">
        <v>61241</v>
      </c>
      <c r="AF18546" s="249">
        <v>4000</v>
      </c>
      <c r="AH18546" s="228" t="s">
        <v>20413</v>
      </c>
      <c r="AI18546" s="229">
        <v>83457.14</v>
      </c>
      <c r="AK18546" s="205"/>
      <c r="AL18546" s="206"/>
    </row>
    <row r="18547" spans="31:38" x14ac:dyDescent="0.55000000000000004">
      <c r="AE18547" s="248" t="s">
        <v>59328</v>
      </c>
      <c r="AF18547" s="249">
        <v>1250</v>
      </c>
      <c r="AH18547" s="228" t="s">
        <v>20415</v>
      </c>
      <c r="AI18547" s="229">
        <v>31959.5</v>
      </c>
      <c r="AK18547" s="205"/>
      <c r="AL18547" s="206"/>
    </row>
    <row r="18548" spans="31:38" x14ac:dyDescent="0.55000000000000004">
      <c r="AE18548" s="248" t="s">
        <v>60925</v>
      </c>
      <c r="AF18548" s="249">
        <v>6109</v>
      </c>
      <c r="AH18548" s="228" t="s">
        <v>20416</v>
      </c>
      <c r="AI18548" s="229">
        <v>18643.099999999999</v>
      </c>
      <c r="AK18548" s="205"/>
      <c r="AL18548" s="206"/>
    </row>
    <row r="18549" spans="31:38" x14ac:dyDescent="0.55000000000000004">
      <c r="AE18549" s="248" t="s">
        <v>21687</v>
      </c>
      <c r="AF18549" s="249">
        <v>675223.23</v>
      </c>
      <c r="AH18549" s="228" t="s">
        <v>13522</v>
      </c>
      <c r="AI18549" s="229">
        <v>419137.9</v>
      </c>
      <c r="AK18549" s="205"/>
      <c r="AL18549" s="206"/>
    </row>
    <row r="18550" spans="31:38" x14ac:dyDescent="0.55000000000000004">
      <c r="AE18550" s="248" t="s">
        <v>21688</v>
      </c>
      <c r="AF18550" s="249">
        <v>34667.26</v>
      </c>
      <c r="AH18550" s="228" t="s">
        <v>13523</v>
      </c>
      <c r="AI18550" s="229">
        <v>279756.84999999998</v>
      </c>
      <c r="AK18550" s="205"/>
      <c r="AL18550" s="206"/>
    </row>
    <row r="18551" spans="31:38" x14ac:dyDescent="0.55000000000000004">
      <c r="AE18551" s="248" t="s">
        <v>21689</v>
      </c>
      <c r="AF18551" s="249">
        <v>233284.15</v>
      </c>
      <c r="AH18551" s="228" t="s">
        <v>20417</v>
      </c>
      <c r="AI18551" s="229">
        <v>108213.71</v>
      </c>
      <c r="AK18551" s="205"/>
      <c r="AL18551" s="206"/>
    </row>
    <row r="18552" spans="31:38" x14ac:dyDescent="0.55000000000000004">
      <c r="AE18552" s="248" t="s">
        <v>21691</v>
      </c>
      <c r="AF18552" s="249">
        <v>2037573.33</v>
      </c>
      <c r="AH18552" s="228" t="s">
        <v>20418</v>
      </c>
      <c r="AI18552" s="229">
        <v>82267.02</v>
      </c>
      <c r="AK18552" s="205"/>
      <c r="AL18552" s="206"/>
    </row>
    <row r="18553" spans="31:38" x14ac:dyDescent="0.55000000000000004">
      <c r="AE18553" s="248" t="s">
        <v>21692</v>
      </c>
      <c r="AF18553" s="249">
        <v>553762.12</v>
      </c>
      <c r="AH18553" s="228" t="s">
        <v>20419</v>
      </c>
      <c r="AI18553" s="229">
        <v>2002.1</v>
      </c>
      <c r="AK18553" s="205"/>
      <c r="AL18553" s="206"/>
    </row>
    <row r="18554" spans="31:38" x14ac:dyDescent="0.55000000000000004">
      <c r="AE18554" s="248" t="s">
        <v>21765</v>
      </c>
      <c r="AF18554" s="249">
        <v>675899.86</v>
      </c>
      <c r="AH18554" s="228" t="s">
        <v>35047</v>
      </c>
      <c r="AI18554" s="229">
        <v>2435.54</v>
      </c>
      <c r="AK18554" s="205"/>
      <c r="AL18554" s="206"/>
    </row>
    <row r="18555" spans="31:38" x14ac:dyDescent="0.55000000000000004">
      <c r="AE18555" s="248" t="s">
        <v>21767</v>
      </c>
      <c r="AF18555" s="249">
        <v>278533.12</v>
      </c>
      <c r="AH18555" s="228" t="s">
        <v>49367</v>
      </c>
      <c r="AI18555" s="229">
        <v>7956</v>
      </c>
      <c r="AK18555" s="205"/>
      <c r="AL18555" s="206"/>
    </row>
    <row r="18556" spans="31:38" x14ac:dyDescent="0.55000000000000004">
      <c r="AE18556" s="248" t="s">
        <v>65148</v>
      </c>
      <c r="AF18556" s="249">
        <v>690.77</v>
      </c>
      <c r="AH18556" s="228" t="s">
        <v>40783</v>
      </c>
      <c r="AI18556" s="229">
        <v>4662.7299999999996</v>
      </c>
      <c r="AK18556" s="205"/>
      <c r="AL18556" s="206"/>
    </row>
    <row r="18557" spans="31:38" x14ac:dyDescent="0.55000000000000004">
      <c r="AE18557" s="248" t="s">
        <v>61688</v>
      </c>
      <c r="AF18557" s="249">
        <v>46260.57</v>
      </c>
      <c r="AH18557" s="228" t="s">
        <v>54341</v>
      </c>
      <c r="AI18557" s="229">
        <v>145.46</v>
      </c>
      <c r="AK18557" s="205"/>
      <c r="AL18557" s="206"/>
    </row>
    <row r="18558" spans="31:38" x14ac:dyDescent="0.55000000000000004">
      <c r="AE18558" s="248" t="s">
        <v>21768</v>
      </c>
      <c r="AF18558" s="249">
        <v>2244.04</v>
      </c>
      <c r="AH18558" s="228" t="s">
        <v>54342</v>
      </c>
      <c r="AI18558" s="229">
        <v>120</v>
      </c>
      <c r="AK18558" s="205"/>
      <c r="AL18558" s="206"/>
    </row>
    <row r="18559" spans="31:38" x14ac:dyDescent="0.55000000000000004">
      <c r="AE18559" s="248" t="s">
        <v>54393</v>
      </c>
      <c r="AF18559" s="249">
        <v>895.79</v>
      </c>
      <c r="AH18559" s="228" t="s">
        <v>20423</v>
      </c>
      <c r="AI18559" s="229">
        <v>206768.62</v>
      </c>
      <c r="AK18559" s="205"/>
      <c r="AL18559" s="206"/>
    </row>
    <row r="18560" spans="31:38" x14ac:dyDescent="0.55000000000000004">
      <c r="AE18560" s="248" t="s">
        <v>21769</v>
      </c>
      <c r="AF18560" s="249">
        <v>141694.97</v>
      </c>
      <c r="AH18560" s="228" t="s">
        <v>20424</v>
      </c>
      <c r="AI18560" s="229">
        <v>123332.86</v>
      </c>
      <c r="AK18560" s="205"/>
      <c r="AL18560" s="206"/>
    </row>
    <row r="18561" spans="31:38" x14ac:dyDescent="0.55000000000000004">
      <c r="AE18561" s="248" t="s">
        <v>21770</v>
      </c>
      <c r="AF18561" s="249">
        <v>2598.4499999999998</v>
      </c>
      <c r="AH18561" s="228" t="s">
        <v>48461</v>
      </c>
      <c r="AI18561" s="229">
        <v>26428.79</v>
      </c>
      <c r="AK18561" s="205"/>
      <c r="AL18561" s="206"/>
    </row>
    <row r="18562" spans="31:38" x14ac:dyDescent="0.55000000000000004">
      <c r="AE18562" s="248" t="s">
        <v>21772</v>
      </c>
      <c r="AF18562" s="249">
        <v>196</v>
      </c>
      <c r="AH18562" s="228" t="s">
        <v>20425</v>
      </c>
      <c r="AI18562" s="229">
        <v>51817.04</v>
      </c>
      <c r="AK18562" s="205"/>
      <c r="AL18562" s="206"/>
    </row>
    <row r="18563" spans="31:38" x14ac:dyDescent="0.55000000000000004">
      <c r="AE18563" s="248" t="s">
        <v>13646</v>
      </c>
      <c r="AF18563" s="249">
        <v>38501.43</v>
      </c>
      <c r="AH18563" s="228" t="s">
        <v>20429</v>
      </c>
      <c r="AI18563" s="229">
        <v>100301.31</v>
      </c>
      <c r="AK18563" s="205"/>
      <c r="AL18563" s="206"/>
    </row>
    <row r="18564" spans="31:38" x14ac:dyDescent="0.55000000000000004">
      <c r="AE18564" s="248" t="s">
        <v>35141</v>
      </c>
      <c r="AF18564" s="249">
        <v>3533711.9</v>
      </c>
      <c r="AH18564" s="228" t="s">
        <v>54343</v>
      </c>
      <c r="AI18564" s="229">
        <v>-16273.46</v>
      </c>
      <c r="AK18564" s="205"/>
      <c r="AL18564" s="206"/>
    </row>
    <row r="18565" spans="31:38" x14ac:dyDescent="0.55000000000000004">
      <c r="AE18565" s="248" t="s">
        <v>21775</v>
      </c>
      <c r="AF18565" s="249">
        <v>66109.88</v>
      </c>
      <c r="AH18565" s="228" t="s">
        <v>20456</v>
      </c>
      <c r="AI18565" s="229">
        <v>196112.85</v>
      </c>
      <c r="AK18565" s="205"/>
      <c r="AL18565" s="206"/>
    </row>
    <row r="18566" spans="31:38" x14ac:dyDescent="0.55000000000000004">
      <c r="AE18566" s="248" t="s">
        <v>62888</v>
      </c>
      <c r="AF18566" s="249">
        <v>51309.58</v>
      </c>
      <c r="AH18566" s="228" t="s">
        <v>54344</v>
      </c>
      <c r="AI18566" s="229">
        <v>4466.63</v>
      </c>
      <c r="AK18566" s="205"/>
      <c r="AL18566" s="206"/>
    </row>
    <row r="18567" spans="31:38" x14ac:dyDescent="0.55000000000000004">
      <c r="AE18567" s="248" t="s">
        <v>40803</v>
      </c>
      <c r="AF18567" s="249">
        <v>3329.64</v>
      </c>
      <c r="AH18567" s="228" t="s">
        <v>46044</v>
      </c>
      <c r="AI18567" s="229">
        <v>270000</v>
      </c>
      <c r="AK18567" s="205"/>
      <c r="AL18567" s="206"/>
    </row>
    <row r="18568" spans="31:38" x14ac:dyDescent="0.55000000000000004">
      <c r="AE18568" s="248" t="s">
        <v>21776</v>
      </c>
      <c r="AF18568" s="249">
        <v>123500</v>
      </c>
      <c r="AH18568" s="228" t="s">
        <v>46045</v>
      </c>
      <c r="AI18568" s="229">
        <v>127069</v>
      </c>
      <c r="AK18568" s="205"/>
      <c r="AL18568" s="206"/>
    </row>
    <row r="18569" spans="31:38" x14ac:dyDescent="0.55000000000000004">
      <c r="AE18569" s="248" t="s">
        <v>43260</v>
      </c>
      <c r="AF18569" s="249">
        <v>47723.97</v>
      </c>
      <c r="AH18569" s="228" t="s">
        <v>20457</v>
      </c>
      <c r="AI18569" s="229">
        <v>30371.1</v>
      </c>
      <c r="AK18569" s="205"/>
      <c r="AL18569" s="206"/>
    </row>
    <row r="18570" spans="31:38" x14ac:dyDescent="0.55000000000000004">
      <c r="AE18570" s="248" t="s">
        <v>21777</v>
      </c>
      <c r="AF18570" s="249">
        <v>4350</v>
      </c>
      <c r="AH18570" s="228" t="s">
        <v>20459</v>
      </c>
      <c r="AI18570" s="229">
        <v>7576.56</v>
      </c>
      <c r="AK18570" s="205"/>
      <c r="AL18570" s="206"/>
    </row>
    <row r="18571" spans="31:38" x14ac:dyDescent="0.55000000000000004">
      <c r="AE18571" s="248" t="s">
        <v>21778</v>
      </c>
      <c r="AF18571" s="249">
        <v>294233.74</v>
      </c>
      <c r="AH18571" s="228" t="s">
        <v>20460</v>
      </c>
      <c r="AI18571" s="229">
        <v>6928.98</v>
      </c>
      <c r="AK18571" s="205"/>
      <c r="AL18571" s="206"/>
    </row>
    <row r="18572" spans="31:38" x14ac:dyDescent="0.55000000000000004">
      <c r="AE18572" s="248" t="s">
        <v>13649</v>
      </c>
      <c r="AF18572" s="249">
        <v>401050.96</v>
      </c>
      <c r="AH18572" s="228" t="s">
        <v>40784</v>
      </c>
      <c r="AI18572" s="229">
        <v>669.97</v>
      </c>
      <c r="AK18572" s="205"/>
      <c r="AL18572" s="206"/>
    </row>
    <row r="18573" spans="31:38" x14ac:dyDescent="0.55000000000000004">
      <c r="AE18573" s="248" t="s">
        <v>13650</v>
      </c>
      <c r="AF18573" s="249">
        <v>401287.37</v>
      </c>
      <c r="AH18573" s="228" t="s">
        <v>40785</v>
      </c>
      <c r="AI18573" s="229">
        <v>5361.25</v>
      </c>
      <c r="AK18573" s="205"/>
      <c r="AL18573" s="206"/>
    </row>
    <row r="18574" spans="31:38" x14ac:dyDescent="0.55000000000000004">
      <c r="AE18574" s="248" t="s">
        <v>21779</v>
      </c>
      <c r="AF18574" s="249">
        <v>118433.02</v>
      </c>
      <c r="AH18574" s="228" t="s">
        <v>20461</v>
      </c>
      <c r="AI18574" s="229">
        <v>6970</v>
      </c>
      <c r="AK18574" s="205"/>
      <c r="AL18574" s="206"/>
    </row>
    <row r="18575" spans="31:38" x14ac:dyDescent="0.55000000000000004">
      <c r="AE18575" s="248" t="s">
        <v>33679</v>
      </c>
      <c r="AF18575" s="249">
        <v>17250.68</v>
      </c>
      <c r="AH18575" s="228" t="s">
        <v>20462</v>
      </c>
      <c r="AI18575" s="229">
        <v>48661.47</v>
      </c>
      <c r="AK18575" s="205"/>
      <c r="AL18575" s="206"/>
    </row>
    <row r="18576" spans="31:38" x14ac:dyDescent="0.55000000000000004">
      <c r="AE18576" s="248" t="s">
        <v>59991</v>
      </c>
      <c r="AF18576" s="249">
        <v>165.51</v>
      </c>
      <c r="AH18576" s="228" t="s">
        <v>20463</v>
      </c>
      <c r="AI18576" s="229">
        <v>7778</v>
      </c>
      <c r="AK18576" s="205"/>
      <c r="AL18576" s="206"/>
    </row>
    <row r="18577" spans="31:38" x14ac:dyDescent="0.55000000000000004">
      <c r="AE18577" s="248" t="s">
        <v>21780</v>
      </c>
      <c r="AF18577" s="249">
        <v>18391.400000000001</v>
      </c>
      <c r="AH18577" s="228" t="s">
        <v>20464</v>
      </c>
      <c r="AI18577" s="229">
        <v>19361.580000000002</v>
      </c>
      <c r="AK18577" s="205"/>
      <c r="AL18577" s="206"/>
    </row>
    <row r="18578" spans="31:38" x14ac:dyDescent="0.55000000000000004">
      <c r="AE18578" s="248" t="s">
        <v>58766</v>
      </c>
      <c r="AF18578" s="249">
        <v>38536.300000000003</v>
      </c>
      <c r="AH18578" s="228" t="s">
        <v>20481</v>
      </c>
      <c r="AI18578" s="229">
        <v>91256.19</v>
      </c>
      <c r="AK18578" s="205"/>
      <c r="AL18578" s="206"/>
    </row>
    <row r="18579" spans="31:38" x14ac:dyDescent="0.55000000000000004">
      <c r="AE18579" s="248" t="s">
        <v>21781</v>
      </c>
      <c r="AF18579" s="249">
        <v>106201.26</v>
      </c>
      <c r="AH18579" s="228" t="s">
        <v>20482</v>
      </c>
      <c r="AI18579" s="229">
        <v>11020</v>
      </c>
      <c r="AK18579" s="205"/>
      <c r="AL18579" s="206"/>
    </row>
    <row r="18580" spans="31:38" x14ac:dyDescent="0.55000000000000004">
      <c r="AE18580" s="248" t="s">
        <v>50685</v>
      </c>
      <c r="AF18580" s="249">
        <v>23539.1</v>
      </c>
      <c r="AH18580" s="228" t="s">
        <v>54345</v>
      </c>
      <c r="AI18580" s="229">
        <v>5068</v>
      </c>
      <c r="AK18580" s="205"/>
      <c r="AL18580" s="206"/>
    </row>
    <row r="18581" spans="31:38" x14ac:dyDescent="0.55000000000000004">
      <c r="AE18581" s="248" t="s">
        <v>63501</v>
      </c>
      <c r="AF18581" s="249">
        <v>5500</v>
      </c>
      <c r="AH18581" s="228" t="s">
        <v>43225</v>
      </c>
      <c r="AI18581" s="229">
        <v>226533.7</v>
      </c>
      <c r="AK18581" s="205"/>
      <c r="AL18581" s="206"/>
    </row>
    <row r="18582" spans="31:38" x14ac:dyDescent="0.55000000000000004">
      <c r="AE18582" s="248" t="s">
        <v>13652</v>
      </c>
      <c r="AF18582" s="249">
        <v>1556546.05</v>
      </c>
      <c r="AH18582" s="228" t="s">
        <v>20484</v>
      </c>
      <c r="AI18582" s="229">
        <v>25432.52</v>
      </c>
      <c r="AK18582" s="205"/>
      <c r="AL18582" s="206"/>
    </row>
    <row r="18583" spans="31:38" x14ac:dyDescent="0.55000000000000004">
      <c r="AE18583" s="248" t="s">
        <v>54395</v>
      </c>
      <c r="AF18583" s="249">
        <v>60809.98</v>
      </c>
      <c r="AH18583" s="228" t="s">
        <v>20486</v>
      </c>
      <c r="AI18583" s="229">
        <v>9927</v>
      </c>
      <c r="AK18583" s="205"/>
      <c r="AL18583" s="206"/>
    </row>
    <row r="18584" spans="31:38" x14ac:dyDescent="0.55000000000000004">
      <c r="AE18584" s="248" t="s">
        <v>13653</v>
      </c>
      <c r="AF18584" s="249">
        <v>757167.8</v>
      </c>
      <c r="AH18584" s="228" t="s">
        <v>40786</v>
      </c>
      <c r="AI18584" s="229">
        <v>20000</v>
      </c>
      <c r="AK18584" s="205"/>
      <c r="AL18584" s="206"/>
    </row>
    <row r="18585" spans="31:38" x14ac:dyDescent="0.55000000000000004">
      <c r="AE18585" s="248" t="s">
        <v>21784</v>
      </c>
      <c r="AF18585" s="249">
        <v>1255418.54</v>
      </c>
      <c r="AH18585" s="228" t="s">
        <v>33581</v>
      </c>
      <c r="AI18585" s="229">
        <v>79140.179999999993</v>
      </c>
      <c r="AK18585" s="205"/>
      <c r="AL18585" s="206"/>
    </row>
    <row r="18586" spans="31:38" x14ac:dyDescent="0.55000000000000004">
      <c r="AE18586" s="248" t="s">
        <v>39225</v>
      </c>
      <c r="AF18586" s="249">
        <v>1757743.81</v>
      </c>
      <c r="AH18586" s="228" t="s">
        <v>20565</v>
      </c>
      <c r="AI18586" s="229">
        <v>215346.51</v>
      </c>
      <c r="AK18586" s="205"/>
      <c r="AL18586" s="206"/>
    </row>
    <row r="18587" spans="31:38" x14ac:dyDescent="0.55000000000000004">
      <c r="AE18587" s="248" t="s">
        <v>13654</v>
      </c>
      <c r="AF18587" s="249">
        <v>313652.38</v>
      </c>
      <c r="AH18587" s="228" t="s">
        <v>20566</v>
      </c>
      <c r="AI18587" s="229">
        <v>346069.36</v>
      </c>
      <c r="AK18587" s="205"/>
      <c r="AL18587" s="206"/>
    </row>
    <row r="18588" spans="31:38" x14ac:dyDescent="0.55000000000000004">
      <c r="AE18588" s="248" t="s">
        <v>21785</v>
      </c>
      <c r="AF18588" s="249">
        <v>173534.15</v>
      </c>
      <c r="AH18588" s="228" t="s">
        <v>47510</v>
      </c>
      <c r="AI18588" s="229">
        <v>3360.79</v>
      </c>
      <c r="AK18588" s="205"/>
      <c r="AL18588" s="206"/>
    </row>
    <row r="18589" spans="31:38" x14ac:dyDescent="0.55000000000000004">
      <c r="AE18589" s="248" t="s">
        <v>21786</v>
      </c>
      <c r="AF18589" s="249">
        <v>135985.62</v>
      </c>
      <c r="AH18589" s="228" t="s">
        <v>20567</v>
      </c>
      <c r="AI18589" s="229">
        <v>104883.44</v>
      </c>
      <c r="AK18589" s="205"/>
      <c r="AL18589" s="206"/>
    </row>
    <row r="18590" spans="31:38" x14ac:dyDescent="0.55000000000000004">
      <c r="AE18590" s="248" t="s">
        <v>21823</v>
      </c>
      <c r="AF18590" s="249">
        <v>3289.52</v>
      </c>
      <c r="AH18590" s="228" t="s">
        <v>33588</v>
      </c>
      <c r="AI18590" s="229">
        <v>1148</v>
      </c>
      <c r="AK18590" s="205"/>
      <c r="AL18590" s="206"/>
    </row>
    <row r="18591" spans="31:38" x14ac:dyDescent="0.55000000000000004">
      <c r="AE18591" s="248" t="s">
        <v>55611</v>
      </c>
      <c r="AF18591" s="249">
        <v>14915.9</v>
      </c>
      <c r="AH18591" s="228" t="s">
        <v>20568</v>
      </c>
      <c r="AI18591" s="229">
        <v>43591.01</v>
      </c>
      <c r="AK18591" s="205"/>
      <c r="AL18591" s="206"/>
    </row>
    <row r="18592" spans="31:38" x14ac:dyDescent="0.55000000000000004">
      <c r="AE18592" s="248" t="s">
        <v>33693</v>
      </c>
      <c r="AF18592" s="249">
        <v>36828.080000000002</v>
      </c>
      <c r="AH18592" s="228" t="s">
        <v>36290</v>
      </c>
      <c r="AI18592" s="229">
        <v>23375.1</v>
      </c>
      <c r="AK18592" s="205"/>
      <c r="AL18592" s="206"/>
    </row>
    <row r="18593" spans="31:38" x14ac:dyDescent="0.55000000000000004">
      <c r="AE18593" s="248" t="s">
        <v>21826</v>
      </c>
      <c r="AF18593" s="249">
        <v>19720</v>
      </c>
      <c r="AH18593" s="228" t="s">
        <v>20569</v>
      </c>
      <c r="AI18593" s="229">
        <v>1114.75</v>
      </c>
      <c r="AK18593" s="205"/>
      <c r="AL18593" s="206"/>
    </row>
    <row r="18594" spans="31:38" x14ac:dyDescent="0.55000000000000004">
      <c r="AE18594" s="248" t="s">
        <v>43262</v>
      </c>
      <c r="AF18594" s="249">
        <v>910.34</v>
      </c>
      <c r="AH18594" s="228" t="s">
        <v>20570</v>
      </c>
      <c r="AI18594" s="229">
        <v>14528.16</v>
      </c>
      <c r="AK18594" s="205"/>
      <c r="AL18594" s="206"/>
    </row>
    <row r="18595" spans="31:38" x14ac:dyDescent="0.55000000000000004">
      <c r="AE18595" s="248" t="s">
        <v>21827</v>
      </c>
      <c r="AF18595" s="249">
        <v>34972.620000000003</v>
      </c>
      <c r="AH18595" s="228" t="s">
        <v>20571</v>
      </c>
      <c r="AI18595" s="229">
        <v>1993.72</v>
      </c>
      <c r="AK18595" s="205"/>
      <c r="AL18595" s="206"/>
    </row>
    <row r="18596" spans="31:38" x14ac:dyDescent="0.55000000000000004">
      <c r="AE18596" s="248" t="s">
        <v>35148</v>
      </c>
      <c r="AF18596" s="249">
        <v>11940</v>
      </c>
      <c r="AH18596" s="228" t="s">
        <v>20573</v>
      </c>
      <c r="AI18596" s="229">
        <v>2250</v>
      </c>
      <c r="AK18596" s="205"/>
      <c r="AL18596" s="206"/>
    </row>
    <row r="18597" spans="31:38" x14ac:dyDescent="0.55000000000000004">
      <c r="AE18597" s="248" t="s">
        <v>61689</v>
      </c>
      <c r="AF18597" s="249">
        <v>634.30999999999995</v>
      </c>
      <c r="AH18597" s="228" t="s">
        <v>13539</v>
      </c>
      <c r="AI18597" s="229">
        <v>40586.01</v>
      </c>
      <c r="AK18597" s="205"/>
      <c r="AL18597" s="206"/>
    </row>
    <row r="18598" spans="31:38" x14ac:dyDescent="0.55000000000000004">
      <c r="AE18598" s="248" t="s">
        <v>13665</v>
      </c>
      <c r="AF18598" s="249">
        <v>9361.2800000000007</v>
      </c>
      <c r="AH18598" s="228" t="s">
        <v>33589</v>
      </c>
      <c r="AI18598" s="229">
        <v>904714.4</v>
      </c>
      <c r="AK18598" s="205"/>
      <c r="AL18598" s="206"/>
    </row>
    <row r="18599" spans="31:38" x14ac:dyDescent="0.55000000000000004">
      <c r="AE18599" s="248" t="s">
        <v>13666</v>
      </c>
      <c r="AF18599" s="249">
        <v>28961.69</v>
      </c>
      <c r="AH18599" s="228" t="s">
        <v>20575</v>
      </c>
      <c r="AI18599" s="229">
        <v>44969.25</v>
      </c>
      <c r="AK18599" s="205"/>
      <c r="AL18599" s="206"/>
    </row>
    <row r="18600" spans="31:38" x14ac:dyDescent="0.55000000000000004">
      <c r="AE18600" s="248" t="s">
        <v>13667</v>
      </c>
      <c r="AF18600" s="249">
        <v>1536.1</v>
      </c>
      <c r="AH18600" s="228" t="s">
        <v>40787</v>
      </c>
      <c r="AI18600" s="229">
        <v>949424.67</v>
      </c>
      <c r="AK18600" s="205"/>
      <c r="AL18600" s="206"/>
    </row>
    <row r="18601" spans="31:38" x14ac:dyDescent="0.55000000000000004">
      <c r="AE18601" s="248" t="s">
        <v>40804</v>
      </c>
      <c r="AF18601" s="249">
        <v>49497</v>
      </c>
      <c r="AH18601" s="228" t="s">
        <v>49368</v>
      </c>
      <c r="AI18601" s="229">
        <v>2071.81</v>
      </c>
      <c r="AK18601" s="205"/>
      <c r="AL18601" s="206"/>
    </row>
    <row r="18602" spans="31:38" x14ac:dyDescent="0.55000000000000004">
      <c r="AE18602" s="248" t="s">
        <v>33696</v>
      </c>
      <c r="AF18602" s="249">
        <v>13659.85</v>
      </c>
      <c r="AH18602" s="228" t="s">
        <v>54346</v>
      </c>
      <c r="AI18602" s="229">
        <v>176.22</v>
      </c>
      <c r="AK18602" s="205"/>
      <c r="AL18602" s="206"/>
    </row>
    <row r="18603" spans="31:38" x14ac:dyDescent="0.55000000000000004">
      <c r="AE18603" s="248" t="s">
        <v>21829</v>
      </c>
      <c r="AF18603" s="249">
        <v>2254.21</v>
      </c>
      <c r="AH18603" s="228" t="s">
        <v>20577</v>
      </c>
      <c r="AI18603" s="229">
        <v>3387.45</v>
      </c>
      <c r="AK18603" s="205"/>
      <c r="AL18603" s="206"/>
    </row>
    <row r="18604" spans="31:38" x14ac:dyDescent="0.55000000000000004">
      <c r="AE18604" s="248" t="s">
        <v>58045</v>
      </c>
      <c r="AF18604" s="249">
        <v>6750</v>
      </c>
      <c r="AH18604" s="228" t="s">
        <v>40788</v>
      </c>
      <c r="AI18604" s="229">
        <v>70980.929999999993</v>
      </c>
      <c r="AK18604" s="205"/>
      <c r="AL18604" s="206"/>
    </row>
    <row r="18605" spans="31:38" x14ac:dyDescent="0.55000000000000004">
      <c r="AE18605" s="248" t="s">
        <v>58046</v>
      </c>
      <c r="AF18605" s="249">
        <v>4233.16</v>
      </c>
      <c r="AH18605" s="228" t="s">
        <v>20579</v>
      </c>
      <c r="AI18605" s="229">
        <v>406.21</v>
      </c>
      <c r="AK18605" s="205"/>
      <c r="AL18605" s="206"/>
    </row>
    <row r="18606" spans="31:38" x14ac:dyDescent="0.55000000000000004">
      <c r="AE18606" s="248" t="s">
        <v>58047</v>
      </c>
      <c r="AF18606" s="249">
        <v>28788.71</v>
      </c>
      <c r="AH18606" s="228" t="s">
        <v>13542</v>
      </c>
      <c r="AI18606" s="229">
        <v>210916.92</v>
      </c>
      <c r="AK18606" s="205"/>
      <c r="AL18606" s="206"/>
    </row>
    <row r="18607" spans="31:38" x14ac:dyDescent="0.55000000000000004">
      <c r="AE18607" s="248" t="s">
        <v>21830</v>
      </c>
      <c r="AF18607" s="249">
        <v>66339.83</v>
      </c>
      <c r="AH18607" s="228" t="s">
        <v>13543</v>
      </c>
      <c r="AI18607" s="229">
        <v>286960.96000000002</v>
      </c>
      <c r="AK18607" s="205"/>
      <c r="AL18607" s="206"/>
    </row>
    <row r="18608" spans="31:38" x14ac:dyDescent="0.55000000000000004">
      <c r="AE18608" s="248" t="s">
        <v>21831</v>
      </c>
      <c r="AF18608" s="249">
        <v>23133.96</v>
      </c>
      <c r="AH18608" s="228" t="s">
        <v>13544</v>
      </c>
      <c r="AI18608" s="229">
        <v>25365.48</v>
      </c>
      <c r="AK18608" s="205"/>
      <c r="AL18608" s="206"/>
    </row>
    <row r="18609" spans="31:38" x14ac:dyDescent="0.55000000000000004">
      <c r="AE18609" s="248" t="s">
        <v>55612</v>
      </c>
      <c r="AF18609" s="249">
        <v>314.11</v>
      </c>
      <c r="AH18609" s="228" t="s">
        <v>13545</v>
      </c>
      <c r="AI18609" s="229">
        <v>250244.75</v>
      </c>
      <c r="AK18609" s="205"/>
      <c r="AL18609" s="206"/>
    </row>
    <row r="18610" spans="31:38" x14ac:dyDescent="0.55000000000000004">
      <c r="AE18610" s="248" t="s">
        <v>21833</v>
      </c>
      <c r="AF18610" s="249">
        <v>2023.58</v>
      </c>
      <c r="AH18610" s="228" t="s">
        <v>50652</v>
      </c>
      <c r="AI18610" s="229">
        <v>30070</v>
      </c>
      <c r="AK18610" s="205"/>
      <c r="AL18610" s="206"/>
    </row>
    <row r="18611" spans="31:38" x14ac:dyDescent="0.55000000000000004">
      <c r="AE18611" s="248" t="s">
        <v>61690</v>
      </c>
      <c r="AF18611" s="249">
        <v>-4054.99</v>
      </c>
      <c r="AH18611" s="228" t="s">
        <v>20582</v>
      </c>
      <c r="AI18611" s="229">
        <v>67966.460000000006</v>
      </c>
      <c r="AK18611" s="205"/>
      <c r="AL18611" s="206"/>
    </row>
    <row r="18612" spans="31:38" x14ac:dyDescent="0.55000000000000004">
      <c r="AE18612" s="248" t="s">
        <v>58767</v>
      </c>
      <c r="AF18612" s="249">
        <v>32016.240000000002</v>
      </c>
      <c r="AH18612" s="228" t="s">
        <v>49369</v>
      </c>
      <c r="AI18612" s="229">
        <v>40309.269999999997</v>
      </c>
      <c r="AK18612" s="205"/>
      <c r="AL18612" s="206"/>
    </row>
    <row r="18613" spans="31:38" x14ac:dyDescent="0.55000000000000004">
      <c r="AE18613" s="248" t="s">
        <v>58048</v>
      </c>
      <c r="AF18613" s="249">
        <v>122815</v>
      </c>
      <c r="AH18613" s="228" t="s">
        <v>20585</v>
      </c>
      <c r="AI18613" s="229">
        <v>8856.56</v>
      </c>
      <c r="AK18613" s="205"/>
      <c r="AL18613" s="206"/>
    </row>
    <row r="18614" spans="31:38" x14ac:dyDescent="0.55000000000000004">
      <c r="AE18614" s="248" t="s">
        <v>21835</v>
      </c>
      <c r="AF18614" s="249">
        <v>117884.6</v>
      </c>
      <c r="AH18614" s="228" t="s">
        <v>54347</v>
      </c>
      <c r="AI18614" s="229">
        <v>360246.46</v>
      </c>
      <c r="AK18614" s="205"/>
      <c r="AL18614" s="206"/>
    </row>
    <row r="18615" spans="31:38" x14ac:dyDescent="0.55000000000000004">
      <c r="AE18615" s="248" t="s">
        <v>62363</v>
      </c>
      <c r="AF18615" s="249">
        <v>29968.14</v>
      </c>
      <c r="AH18615" s="228" t="s">
        <v>13546</v>
      </c>
      <c r="AI18615" s="229">
        <v>850765.41</v>
      </c>
      <c r="AK18615" s="205"/>
      <c r="AL18615" s="206"/>
    </row>
    <row r="18616" spans="31:38" x14ac:dyDescent="0.55000000000000004">
      <c r="AE18616" s="248" t="s">
        <v>33716</v>
      </c>
      <c r="AF18616" s="249">
        <v>6837.04</v>
      </c>
      <c r="AH18616" s="228" t="s">
        <v>48462</v>
      </c>
      <c r="AI18616" s="229">
        <v>4514.99</v>
      </c>
      <c r="AK18616" s="205"/>
      <c r="AL18616" s="206"/>
    </row>
    <row r="18617" spans="31:38" x14ac:dyDescent="0.55000000000000004">
      <c r="AE18617" s="248" t="s">
        <v>21902</v>
      </c>
      <c r="AF18617" s="249">
        <v>1175869.71</v>
      </c>
      <c r="AH18617" s="228" t="s">
        <v>20586</v>
      </c>
      <c r="AI18617" s="229">
        <v>11202.77</v>
      </c>
      <c r="AK18617" s="205"/>
      <c r="AL18617" s="206"/>
    </row>
    <row r="18618" spans="31:38" x14ac:dyDescent="0.55000000000000004">
      <c r="AE18618" s="248" t="s">
        <v>21903</v>
      </c>
      <c r="AF18618" s="249">
        <v>8513.5300000000007</v>
      </c>
      <c r="AH18618" s="228" t="s">
        <v>20587</v>
      </c>
      <c r="AI18618" s="229">
        <v>169568.34</v>
      </c>
      <c r="AK18618" s="205"/>
      <c r="AL18618" s="206"/>
    </row>
    <row r="18619" spans="31:38" x14ac:dyDescent="0.55000000000000004">
      <c r="AE18619" s="248" t="s">
        <v>21905</v>
      </c>
      <c r="AF18619" s="249">
        <v>999592.88</v>
      </c>
      <c r="AH18619" s="228" t="s">
        <v>20589</v>
      </c>
      <c r="AI18619" s="229">
        <v>196512.99</v>
      </c>
      <c r="AK18619" s="205"/>
      <c r="AL18619" s="206"/>
    </row>
    <row r="18620" spans="31:38" x14ac:dyDescent="0.55000000000000004">
      <c r="AE18620" s="248" t="s">
        <v>33717</v>
      </c>
      <c r="AF18620" s="249">
        <v>349074.41</v>
      </c>
      <c r="AH18620" s="228" t="s">
        <v>33590</v>
      </c>
      <c r="AI18620" s="229">
        <v>-285702.06</v>
      </c>
      <c r="AK18620" s="205"/>
      <c r="AL18620" s="206"/>
    </row>
    <row r="18621" spans="31:38" x14ac:dyDescent="0.55000000000000004">
      <c r="AE18621" s="248" t="s">
        <v>39232</v>
      </c>
      <c r="AF18621" s="249">
        <v>37730.76</v>
      </c>
      <c r="AH18621" s="228" t="s">
        <v>43226</v>
      </c>
      <c r="AI18621" s="229">
        <v>578170.22</v>
      </c>
      <c r="AK18621" s="205"/>
      <c r="AL18621" s="206"/>
    </row>
    <row r="18622" spans="31:38" x14ac:dyDescent="0.55000000000000004">
      <c r="AE18622" s="248" t="s">
        <v>21906</v>
      </c>
      <c r="AF18622" s="249">
        <v>183057.79</v>
      </c>
      <c r="AH18622" s="228" t="s">
        <v>40789</v>
      </c>
      <c r="AI18622" s="229">
        <v>65493</v>
      </c>
      <c r="AK18622" s="205"/>
      <c r="AL18622" s="206"/>
    </row>
    <row r="18623" spans="31:38" x14ac:dyDescent="0.55000000000000004">
      <c r="AE18623" s="248" t="s">
        <v>33719</v>
      </c>
      <c r="AF18623" s="249">
        <v>24226.26</v>
      </c>
      <c r="AH18623" s="228" t="s">
        <v>20658</v>
      </c>
      <c r="AI18623" s="229">
        <v>253998.39</v>
      </c>
      <c r="AK18623" s="205"/>
      <c r="AL18623" s="206"/>
    </row>
    <row r="18624" spans="31:38" x14ac:dyDescent="0.55000000000000004">
      <c r="AE18624" s="248" t="s">
        <v>62364</v>
      </c>
      <c r="AF18624" s="249">
        <v>56888.28</v>
      </c>
      <c r="AH18624" s="228" t="s">
        <v>50653</v>
      </c>
      <c r="AI18624" s="229">
        <v>73603.320000000007</v>
      </c>
      <c r="AK18624" s="205"/>
      <c r="AL18624" s="206"/>
    </row>
    <row r="18625" spans="31:38" x14ac:dyDescent="0.55000000000000004">
      <c r="AE18625" s="248" t="s">
        <v>36365</v>
      </c>
      <c r="AF18625" s="249">
        <v>36992.33</v>
      </c>
      <c r="AH18625" s="228" t="s">
        <v>50654</v>
      </c>
      <c r="AI18625" s="229">
        <v>33056.800000000003</v>
      </c>
      <c r="AK18625" s="205"/>
      <c r="AL18625" s="206"/>
    </row>
    <row r="18626" spans="31:38" x14ac:dyDescent="0.55000000000000004">
      <c r="AE18626" s="248" t="s">
        <v>13678</v>
      </c>
      <c r="AF18626" s="249">
        <v>35.86</v>
      </c>
      <c r="AH18626" s="228" t="s">
        <v>35065</v>
      </c>
      <c r="AI18626" s="229">
        <v>3033132.07</v>
      </c>
      <c r="AK18626" s="205"/>
      <c r="AL18626" s="206"/>
    </row>
    <row r="18627" spans="31:38" x14ac:dyDescent="0.55000000000000004">
      <c r="AE18627" s="248" t="s">
        <v>21908</v>
      </c>
      <c r="AF18627" s="249">
        <v>7.42</v>
      </c>
      <c r="AH18627" s="228" t="s">
        <v>50655</v>
      </c>
      <c r="AI18627" s="229">
        <v>24141.98</v>
      </c>
      <c r="AK18627" s="205"/>
      <c r="AL18627" s="206"/>
    </row>
    <row r="18628" spans="31:38" x14ac:dyDescent="0.55000000000000004">
      <c r="AE18628" s="248" t="s">
        <v>35164</v>
      </c>
      <c r="AF18628" s="249">
        <v>33000</v>
      </c>
      <c r="AH18628" s="228" t="s">
        <v>36295</v>
      </c>
      <c r="AI18628" s="229">
        <v>112642.47</v>
      </c>
      <c r="AK18628" s="205"/>
      <c r="AL18628" s="206"/>
    </row>
    <row r="18629" spans="31:38" x14ac:dyDescent="0.55000000000000004">
      <c r="AE18629" s="248" t="s">
        <v>40805</v>
      </c>
      <c r="AF18629" s="249">
        <v>250442.16</v>
      </c>
      <c r="AH18629" s="228" t="s">
        <v>35066</v>
      </c>
      <c r="AI18629" s="229">
        <v>976.74</v>
      </c>
      <c r="AK18629" s="205"/>
      <c r="AL18629" s="206"/>
    </row>
    <row r="18630" spans="31:38" x14ac:dyDescent="0.55000000000000004">
      <c r="AE18630" s="248" t="s">
        <v>43263</v>
      </c>
      <c r="AF18630" s="249">
        <v>372664.57</v>
      </c>
      <c r="AH18630" s="228" t="s">
        <v>20659</v>
      </c>
      <c r="AI18630" s="229">
        <v>8028207.9800000004</v>
      </c>
      <c r="AK18630" s="205"/>
      <c r="AL18630" s="206"/>
    </row>
    <row r="18631" spans="31:38" x14ac:dyDescent="0.55000000000000004">
      <c r="AE18631" s="248" t="s">
        <v>62365</v>
      </c>
      <c r="AF18631" s="249">
        <v>1069.6600000000001</v>
      </c>
      <c r="AH18631" s="228" t="s">
        <v>50656</v>
      </c>
      <c r="AI18631" s="229">
        <v>73709.240000000005</v>
      </c>
      <c r="AK18631" s="205"/>
      <c r="AL18631" s="206"/>
    </row>
    <row r="18632" spans="31:38" x14ac:dyDescent="0.55000000000000004">
      <c r="AE18632" s="248" t="s">
        <v>21912</v>
      </c>
      <c r="AF18632" s="249">
        <v>104473.48</v>
      </c>
      <c r="AH18632" s="228" t="s">
        <v>54348</v>
      </c>
      <c r="AI18632" s="229">
        <v>968.94</v>
      </c>
      <c r="AK18632" s="205"/>
      <c r="AL18632" s="206"/>
    </row>
    <row r="18633" spans="31:38" x14ac:dyDescent="0.55000000000000004">
      <c r="AE18633" s="248" t="s">
        <v>21914</v>
      </c>
      <c r="AF18633" s="249">
        <v>127538.65</v>
      </c>
      <c r="AH18633" s="228" t="s">
        <v>47511</v>
      </c>
      <c r="AI18633" s="229">
        <v>40038.519999999997</v>
      </c>
      <c r="AK18633" s="205"/>
      <c r="AL18633" s="206"/>
    </row>
    <row r="18634" spans="31:38" x14ac:dyDescent="0.55000000000000004">
      <c r="AE18634" s="248" t="s">
        <v>21915</v>
      </c>
      <c r="AF18634" s="249">
        <v>364.85</v>
      </c>
      <c r="AH18634" s="228" t="s">
        <v>33603</v>
      </c>
      <c r="AI18634" s="229">
        <v>490854.16</v>
      </c>
      <c r="AK18634" s="205"/>
      <c r="AL18634" s="206"/>
    </row>
    <row r="18635" spans="31:38" x14ac:dyDescent="0.55000000000000004">
      <c r="AE18635" s="248" t="s">
        <v>13680</v>
      </c>
      <c r="AF18635" s="249">
        <v>275203.25</v>
      </c>
      <c r="AH18635" s="228" t="s">
        <v>20660</v>
      </c>
      <c r="AI18635" s="229">
        <v>24973.95</v>
      </c>
      <c r="AK18635" s="205"/>
      <c r="AL18635" s="206"/>
    </row>
    <row r="18636" spans="31:38" x14ac:dyDescent="0.55000000000000004">
      <c r="AE18636" s="248" t="s">
        <v>13681</v>
      </c>
      <c r="AF18636" s="249">
        <v>798575.89</v>
      </c>
      <c r="AH18636" s="228" t="s">
        <v>20661</v>
      </c>
      <c r="AI18636" s="229">
        <v>10512.48</v>
      </c>
      <c r="AK18636" s="205"/>
      <c r="AL18636" s="206"/>
    </row>
    <row r="18637" spans="31:38" x14ac:dyDescent="0.55000000000000004">
      <c r="AE18637" s="248" t="s">
        <v>13682</v>
      </c>
      <c r="AF18637" s="249">
        <v>339458.54</v>
      </c>
      <c r="AH18637" s="228" t="s">
        <v>20662</v>
      </c>
      <c r="AI18637" s="229">
        <v>18890.349999999999</v>
      </c>
      <c r="AK18637" s="205"/>
      <c r="AL18637" s="206"/>
    </row>
    <row r="18638" spans="31:38" x14ac:dyDescent="0.55000000000000004">
      <c r="AE18638" s="248" t="s">
        <v>21916</v>
      </c>
      <c r="AF18638" s="249">
        <v>40610.19</v>
      </c>
      <c r="AH18638" s="228" t="s">
        <v>20663</v>
      </c>
      <c r="AI18638" s="229">
        <v>2556943.09</v>
      </c>
      <c r="AK18638" s="205"/>
      <c r="AL18638" s="206"/>
    </row>
    <row r="18639" spans="31:38" x14ac:dyDescent="0.55000000000000004">
      <c r="AE18639" s="248" t="s">
        <v>59992</v>
      </c>
      <c r="AF18639" s="249">
        <v>4134.71</v>
      </c>
      <c r="AH18639" s="228" t="s">
        <v>20664</v>
      </c>
      <c r="AI18639" s="229">
        <v>1285371.6200000001</v>
      </c>
      <c r="AK18639" s="205"/>
      <c r="AL18639" s="206"/>
    </row>
    <row r="18640" spans="31:38" x14ac:dyDescent="0.55000000000000004">
      <c r="AE18640" s="248" t="s">
        <v>21917</v>
      </c>
      <c r="AF18640" s="249">
        <v>1696147.72</v>
      </c>
      <c r="AH18640" s="228" t="s">
        <v>33604</v>
      </c>
      <c r="AI18640" s="229">
        <v>99219.78</v>
      </c>
      <c r="AK18640" s="205"/>
      <c r="AL18640" s="206"/>
    </row>
    <row r="18641" spans="31:38" x14ac:dyDescent="0.55000000000000004">
      <c r="AE18641" s="248" t="s">
        <v>21918</v>
      </c>
      <c r="AF18641" s="249">
        <v>351264.46</v>
      </c>
      <c r="AH18641" s="228" t="s">
        <v>20665</v>
      </c>
      <c r="AI18641" s="229">
        <v>44100</v>
      </c>
      <c r="AK18641" s="205"/>
      <c r="AL18641" s="206"/>
    </row>
    <row r="18642" spans="31:38" x14ac:dyDescent="0.55000000000000004">
      <c r="AE18642" s="248" t="s">
        <v>54396</v>
      </c>
      <c r="AF18642" s="249">
        <v>3514.29</v>
      </c>
      <c r="AH18642" s="228" t="s">
        <v>20666</v>
      </c>
      <c r="AI18642" s="229">
        <v>89897.58</v>
      </c>
      <c r="AK18642" s="205"/>
      <c r="AL18642" s="206"/>
    </row>
    <row r="18643" spans="31:38" x14ac:dyDescent="0.55000000000000004">
      <c r="AE18643" s="248" t="s">
        <v>39233</v>
      </c>
      <c r="AF18643" s="249">
        <v>1175.6199999999999</v>
      </c>
      <c r="AH18643" s="228" t="s">
        <v>33605</v>
      </c>
      <c r="AI18643" s="229">
        <v>211749.88</v>
      </c>
      <c r="AK18643" s="205"/>
      <c r="AL18643" s="206"/>
    </row>
    <row r="18644" spans="31:38" x14ac:dyDescent="0.55000000000000004">
      <c r="AE18644" s="248" t="s">
        <v>48476</v>
      </c>
      <c r="AF18644" s="249">
        <v>5900</v>
      </c>
      <c r="AH18644" s="228" t="s">
        <v>40790</v>
      </c>
      <c r="AI18644" s="229">
        <v>46774.14</v>
      </c>
      <c r="AK18644" s="205"/>
      <c r="AL18644" s="206"/>
    </row>
    <row r="18645" spans="31:38" x14ac:dyDescent="0.55000000000000004">
      <c r="AE18645" s="248" t="s">
        <v>21923</v>
      </c>
      <c r="AF18645" s="249">
        <v>803136.29</v>
      </c>
      <c r="AH18645" s="228" t="s">
        <v>33606</v>
      </c>
      <c r="AI18645" s="229">
        <v>54127.839999999997</v>
      </c>
      <c r="AK18645" s="205"/>
      <c r="AL18645" s="206"/>
    </row>
    <row r="18646" spans="31:38" x14ac:dyDescent="0.55000000000000004">
      <c r="AE18646" s="248" t="s">
        <v>55613</v>
      </c>
      <c r="AF18646" s="249">
        <v>-0.02</v>
      </c>
      <c r="AH18646" s="228" t="s">
        <v>13561</v>
      </c>
      <c r="AI18646" s="229">
        <v>887759.84</v>
      </c>
      <c r="AK18646" s="205"/>
      <c r="AL18646" s="206"/>
    </row>
    <row r="18647" spans="31:38" x14ac:dyDescent="0.55000000000000004">
      <c r="AE18647" s="248" t="s">
        <v>21924</v>
      </c>
      <c r="AF18647" s="249">
        <v>1523301.7</v>
      </c>
      <c r="AH18647" s="228" t="s">
        <v>20667</v>
      </c>
      <c r="AI18647" s="229">
        <v>154255.88</v>
      </c>
      <c r="AK18647" s="205"/>
      <c r="AL18647" s="206"/>
    </row>
    <row r="18648" spans="31:38" x14ac:dyDescent="0.55000000000000004">
      <c r="AE18648" s="248" t="s">
        <v>36366</v>
      </c>
      <c r="AF18648" s="249">
        <v>35640.85</v>
      </c>
      <c r="AH18648" s="228" t="s">
        <v>35067</v>
      </c>
      <c r="AI18648" s="229">
        <v>38180134.950000003</v>
      </c>
      <c r="AK18648" s="205"/>
      <c r="AL18648" s="206"/>
    </row>
    <row r="18649" spans="31:38" x14ac:dyDescent="0.55000000000000004">
      <c r="AE18649" s="248" t="s">
        <v>21925</v>
      </c>
      <c r="AF18649" s="249">
        <v>242997.95</v>
      </c>
      <c r="AH18649" s="228" t="s">
        <v>20668</v>
      </c>
      <c r="AI18649" s="229">
        <v>472549.86</v>
      </c>
      <c r="AK18649" s="205"/>
      <c r="AL18649" s="206"/>
    </row>
    <row r="18650" spans="31:38" x14ac:dyDescent="0.55000000000000004">
      <c r="AE18650" s="248" t="s">
        <v>62366</v>
      </c>
      <c r="AF18650" s="249">
        <v>2440.83</v>
      </c>
      <c r="AH18650" s="228" t="s">
        <v>20669</v>
      </c>
      <c r="AI18650" s="229">
        <v>9133322.5099999998</v>
      </c>
      <c r="AK18650" s="205"/>
      <c r="AL18650" s="206"/>
    </row>
    <row r="18651" spans="31:38" x14ac:dyDescent="0.55000000000000004">
      <c r="AE18651" s="248" t="s">
        <v>21927</v>
      </c>
      <c r="AF18651" s="249">
        <v>17903.09</v>
      </c>
      <c r="AH18651" s="228" t="s">
        <v>36296</v>
      </c>
      <c r="AI18651" s="229">
        <v>4662.84</v>
      </c>
      <c r="AK18651" s="205"/>
      <c r="AL18651" s="206"/>
    </row>
    <row r="18652" spans="31:38" x14ac:dyDescent="0.55000000000000004">
      <c r="AE18652" s="248" t="s">
        <v>21928</v>
      </c>
      <c r="AF18652" s="249">
        <v>62432.74</v>
      </c>
      <c r="AH18652" s="228" t="s">
        <v>13565</v>
      </c>
      <c r="AI18652" s="229">
        <v>49286.27</v>
      </c>
      <c r="AK18652" s="205"/>
      <c r="AL18652" s="206"/>
    </row>
    <row r="18653" spans="31:38" x14ac:dyDescent="0.55000000000000004">
      <c r="AE18653" s="248" t="s">
        <v>43264</v>
      </c>
      <c r="AF18653" s="249">
        <v>-128628.93</v>
      </c>
      <c r="AH18653" s="228" t="s">
        <v>20671</v>
      </c>
      <c r="AI18653" s="229">
        <v>876486.98</v>
      </c>
      <c r="AK18653" s="205"/>
      <c r="AL18653" s="206"/>
    </row>
    <row r="18654" spans="31:38" x14ac:dyDescent="0.55000000000000004">
      <c r="AE18654" s="248" t="s">
        <v>35165</v>
      </c>
      <c r="AF18654" s="249">
        <v>6129959.2000000002</v>
      </c>
      <c r="AH18654" s="228" t="s">
        <v>35068</v>
      </c>
      <c r="AI18654" s="229">
        <v>293002.74</v>
      </c>
      <c r="AK18654" s="205"/>
      <c r="AL18654" s="206"/>
    </row>
    <row r="18655" spans="31:38" x14ac:dyDescent="0.55000000000000004">
      <c r="AE18655" s="248" t="s">
        <v>21971</v>
      </c>
      <c r="AF18655" s="249">
        <v>121843.4</v>
      </c>
      <c r="AH18655" s="228" t="s">
        <v>40791</v>
      </c>
      <c r="AI18655" s="229">
        <v>42800</v>
      </c>
      <c r="AK18655" s="205"/>
      <c r="AL18655" s="206"/>
    </row>
    <row r="18656" spans="31:38" x14ac:dyDescent="0.55000000000000004">
      <c r="AE18656" s="248" t="s">
        <v>35171</v>
      </c>
      <c r="AF18656" s="249">
        <v>297775</v>
      </c>
      <c r="AH18656" s="228" t="s">
        <v>20672</v>
      </c>
      <c r="AI18656" s="229">
        <v>299669.25</v>
      </c>
      <c r="AK18656" s="205"/>
      <c r="AL18656" s="206"/>
    </row>
    <row r="18657" spans="31:38" x14ac:dyDescent="0.55000000000000004">
      <c r="AE18657" s="248" t="s">
        <v>21972</v>
      </c>
      <c r="AF18657" s="249">
        <v>39405.72</v>
      </c>
      <c r="AH18657" s="228" t="s">
        <v>13566</v>
      </c>
      <c r="AI18657" s="229">
        <v>5058709.55</v>
      </c>
      <c r="AK18657" s="205"/>
      <c r="AL18657" s="206"/>
    </row>
    <row r="18658" spans="31:38" x14ac:dyDescent="0.55000000000000004">
      <c r="AE18658" s="248" t="s">
        <v>21973</v>
      </c>
      <c r="AF18658" s="249">
        <v>115455.22</v>
      </c>
      <c r="AH18658" s="228" t="s">
        <v>13567</v>
      </c>
      <c r="AI18658" s="229">
        <v>3617902.94</v>
      </c>
      <c r="AK18658" s="205"/>
      <c r="AL18658" s="206"/>
    </row>
    <row r="18659" spans="31:38" x14ac:dyDescent="0.55000000000000004">
      <c r="AE18659" s="248" t="s">
        <v>54399</v>
      </c>
      <c r="AF18659" s="249">
        <v>640.74</v>
      </c>
      <c r="AH18659" s="228" t="s">
        <v>13568</v>
      </c>
      <c r="AI18659" s="229">
        <v>307512.53000000003</v>
      </c>
      <c r="AK18659" s="205"/>
      <c r="AL18659" s="206"/>
    </row>
    <row r="18660" spans="31:38" x14ac:dyDescent="0.55000000000000004">
      <c r="AE18660" s="248" t="s">
        <v>50686</v>
      </c>
      <c r="AF18660" s="249">
        <v>4325.97</v>
      </c>
      <c r="AH18660" s="228" t="s">
        <v>20674</v>
      </c>
      <c r="AI18660" s="229">
        <v>4010561.1</v>
      </c>
      <c r="AK18660" s="205"/>
      <c r="AL18660" s="206"/>
    </row>
    <row r="18661" spans="31:38" x14ac:dyDescent="0.55000000000000004">
      <c r="AE18661" s="248" t="s">
        <v>33728</v>
      </c>
      <c r="AF18661" s="249">
        <v>48983.55</v>
      </c>
      <c r="AH18661" s="228" t="s">
        <v>33607</v>
      </c>
      <c r="AI18661" s="229">
        <v>4941665.18</v>
      </c>
      <c r="AK18661" s="205"/>
      <c r="AL18661" s="206"/>
    </row>
    <row r="18662" spans="31:38" x14ac:dyDescent="0.55000000000000004">
      <c r="AE18662" s="248" t="s">
        <v>54400</v>
      </c>
      <c r="AF18662" s="249">
        <v>56555.46</v>
      </c>
      <c r="AH18662" s="228" t="s">
        <v>40792</v>
      </c>
      <c r="AI18662" s="229">
        <v>6738.97</v>
      </c>
      <c r="AK18662" s="205"/>
      <c r="AL18662" s="206"/>
    </row>
    <row r="18663" spans="31:38" x14ac:dyDescent="0.55000000000000004">
      <c r="AE18663" s="248" t="s">
        <v>54401</v>
      </c>
      <c r="AF18663" s="249">
        <v>55613.31</v>
      </c>
      <c r="AH18663" s="228" t="s">
        <v>20676</v>
      </c>
      <c r="AI18663" s="229">
        <v>821.47</v>
      </c>
      <c r="AK18663" s="205"/>
      <c r="AL18663" s="206"/>
    </row>
    <row r="18664" spans="31:38" x14ac:dyDescent="0.55000000000000004">
      <c r="AE18664" s="248" t="s">
        <v>33730</v>
      </c>
      <c r="AF18664" s="249">
        <v>793.51</v>
      </c>
      <c r="AH18664" s="228" t="s">
        <v>47512</v>
      </c>
      <c r="AI18664" s="229">
        <v>191282.15</v>
      </c>
      <c r="AK18664" s="205"/>
      <c r="AL18664" s="206"/>
    </row>
    <row r="18665" spans="31:38" x14ac:dyDescent="0.55000000000000004">
      <c r="AE18665" s="248" t="s">
        <v>54402</v>
      </c>
      <c r="AF18665" s="249">
        <v>4919.8999999999996</v>
      </c>
      <c r="AH18665" s="228" t="s">
        <v>20677</v>
      </c>
      <c r="AI18665" s="229">
        <v>5793.6</v>
      </c>
      <c r="AK18665" s="205"/>
      <c r="AL18665" s="206"/>
    </row>
    <row r="18666" spans="31:38" x14ac:dyDescent="0.55000000000000004">
      <c r="AE18666" s="248" t="s">
        <v>36371</v>
      </c>
      <c r="AF18666" s="249">
        <v>1379.73</v>
      </c>
      <c r="AH18666" s="228" t="s">
        <v>39177</v>
      </c>
      <c r="AI18666" s="229">
        <v>1048912.2</v>
      </c>
      <c r="AK18666" s="205"/>
      <c r="AL18666" s="206"/>
    </row>
    <row r="18667" spans="31:38" x14ac:dyDescent="0.55000000000000004">
      <c r="AE18667" s="248" t="s">
        <v>43265</v>
      </c>
      <c r="AF18667" s="249">
        <v>303932.08</v>
      </c>
      <c r="AH18667" s="228" t="s">
        <v>33608</v>
      </c>
      <c r="AI18667" s="229">
        <v>19608.09</v>
      </c>
      <c r="AK18667" s="205"/>
      <c r="AL18667" s="206"/>
    </row>
    <row r="18668" spans="31:38" x14ac:dyDescent="0.55000000000000004">
      <c r="AE18668" s="248" t="s">
        <v>21974</v>
      </c>
      <c r="AF18668" s="249">
        <v>23507.759999999998</v>
      </c>
      <c r="AH18668" s="228" t="s">
        <v>54349</v>
      </c>
      <c r="AI18668" s="229">
        <v>1187.32</v>
      </c>
      <c r="AK18668" s="205"/>
      <c r="AL18668" s="206"/>
    </row>
    <row r="18669" spans="31:38" x14ac:dyDescent="0.55000000000000004">
      <c r="AE18669" s="248" t="s">
        <v>33731</v>
      </c>
      <c r="AF18669" s="249">
        <v>30672.82</v>
      </c>
      <c r="AH18669" s="228" t="s">
        <v>46046</v>
      </c>
      <c r="AI18669" s="229">
        <v>1770</v>
      </c>
      <c r="AK18669" s="205"/>
      <c r="AL18669" s="206"/>
    </row>
    <row r="18670" spans="31:38" x14ac:dyDescent="0.55000000000000004">
      <c r="AE18670" s="248" t="s">
        <v>21978</v>
      </c>
      <c r="AF18670" s="249">
        <v>68973.7</v>
      </c>
      <c r="AH18670" s="228" t="s">
        <v>49370</v>
      </c>
      <c r="AI18670" s="229">
        <v>2398</v>
      </c>
      <c r="AK18670" s="205"/>
      <c r="AL18670" s="206"/>
    </row>
    <row r="18671" spans="31:38" x14ac:dyDescent="0.55000000000000004">
      <c r="AE18671" s="248" t="s">
        <v>62889</v>
      </c>
      <c r="AF18671" s="249">
        <v>3415.84</v>
      </c>
      <c r="AH18671" s="228" t="s">
        <v>20678</v>
      </c>
      <c r="AI18671" s="229">
        <v>121606.09</v>
      </c>
      <c r="AK18671" s="205"/>
      <c r="AL18671" s="206"/>
    </row>
    <row r="18672" spans="31:38" x14ac:dyDescent="0.55000000000000004">
      <c r="AE18672" s="248" t="s">
        <v>13695</v>
      </c>
      <c r="AF18672" s="249">
        <v>68953.89</v>
      </c>
      <c r="AH18672" s="228" t="s">
        <v>54350</v>
      </c>
      <c r="AI18672" s="229">
        <v>10664367.32</v>
      </c>
      <c r="AK18672" s="205"/>
      <c r="AL18672" s="206"/>
    </row>
    <row r="18673" spans="31:38" x14ac:dyDescent="0.55000000000000004">
      <c r="AE18673" s="248" t="s">
        <v>13696</v>
      </c>
      <c r="AF18673" s="249">
        <v>184923.19</v>
      </c>
      <c r="AH18673" s="228" t="s">
        <v>13569</v>
      </c>
      <c r="AI18673" s="229">
        <v>19494200.510000002</v>
      </c>
      <c r="AK18673" s="205"/>
      <c r="AL18673" s="206"/>
    </row>
    <row r="18674" spans="31:38" x14ac:dyDescent="0.55000000000000004">
      <c r="AE18674" s="248" t="s">
        <v>21979</v>
      </c>
      <c r="AF18674" s="249">
        <v>55973.62</v>
      </c>
      <c r="AH18674" s="228" t="s">
        <v>36297</v>
      </c>
      <c r="AI18674" s="229">
        <v>1759955.29</v>
      </c>
      <c r="AK18674" s="205"/>
      <c r="AL18674" s="206"/>
    </row>
    <row r="18675" spans="31:38" x14ac:dyDescent="0.55000000000000004">
      <c r="AE18675" s="248" t="s">
        <v>21980</v>
      </c>
      <c r="AF18675" s="249">
        <v>299069</v>
      </c>
      <c r="AH18675" s="228" t="s">
        <v>20679</v>
      </c>
      <c r="AI18675" s="229">
        <v>2920516.46</v>
      </c>
      <c r="AK18675" s="205"/>
      <c r="AL18675" s="206"/>
    </row>
    <row r="18676" spans="31:38" x14ac:dyDescent="0.55000000000000004">
      <c r="AE18676" s="248" t="s">
        <v>21981</v>
      </c>
      <c r="AF18676" s="249">
        <v>5577</v>
      </c>
      <c r="AH18676" s="228" t="s">
        <v>20680</v>
      </c>
      <c r="AI18676" s="229">
        <v>161498.57999999999</v>
      </c>
      <c r="AK18676" s="205"/>
      <c r="AL18676" s="206"/>
    </row>
    <row r="18677" spans="31:38" x14ac:dyDescent="0.55000000000000004">
      <c r="AE18677" s="248" t="s">
        <v>21982</v>
      </c>
      <c r="AF18677" s="249">
        <v>39145</v>
      </c>
      <c r="AH18677" s="228" t="s">
        <v>13571</v>
      </c>
      <c r="AI18677" s="229">
        <v>77948.33</v>
      </c>
      <c r="AK18677" s="205"/>
      <c r="AL18677" s="206"/>
    </row>
    <row r="18678" spans="31:38" x14ac:dyDescent="0.55000000000000004">
      <c r="AE18678" s="248" t="s">
        <v>36372</v>
      </c>
      <c r="AF18678" s="249">
        <v>796.63</v>
      </c>
      <c r="AH18678" s="228" t="s">
        <v>20681</v>
      </c>
      <c r="AI18678" s="229">
        <v>4315035.46</v>
      </c>
      <c r="AK18678" s="205"/>
      <c r="AL18678" s="206"/>
    </row>
    <row r="18679" spans="31:38" x14ac:dyDescent="0.55000000000000004">
      <c r="AE18679" s="248" t="s">
        <v>50687</v>
      </c>
      <c r="AF18679" s="249">
        <v>2850</v>
      </c>
      <c r="AH18679" s="228" t="s">
        <v>43227</v>
      </c>
      <c r="AI18679" s="229">
        <v>-116439.49</v>
      </c>
      <c r="AK18679" s="205"/>
      <c r="AL18679" s="206"/>
    </row>
    <row r="18680" spans="31:38" x14ac:dyDescent="0.55000000000000004">
      <c r="AE18680" s="248" t="s">
        <v>13697</v>
      </c>
      <c r="AF18680" s="249">
        <v>139839.37</v>
      </c>
      <c r="AH18680" s="228" t="s">
        <v>35069</v>
      </c>
      <c r="AI18680" s="229">
        <v>14700</v>
      </c>
      <c r="AK18680" s="205"/>
      <c r="AL18680" s="206"/>
    </row>
    <row r="18681" spans="31:38" x14ac:dyDescent="0.55000000000000004">
      <c r="AE18681" s="248" t="s">
        <v>54403</v>
      </c>
      <c r="AF18681" s="249">
        <v>74186.67</v>
      </c>
      <c r="AH18681" s="228" t="s">
        <v>39178</v>
      </c>
      <c r="AI18681" s="229">
        <v>465570.57</v>
      </c>
      <c r="AK18681" s="205"/>
      <c r="AL18681" s="206"/>
    </row>
    <row r="18682" spans="31:38" x14ac:dyDescent="0.55000000000000004">
      <c r="AE18682" s="248" t="s">
        <v>21983</v>
      </c>
      <c r="AF18682" s="249">
        <v>145664.97</v>
      </c>
      <c r="AH18682" s="228" t="s">
        <v>50657</v>
      </c>
      <c r="AI18682" s="229">
        <v>275026.40000000002</v>
      </c>
      <c r="AK18682" s="205"/>
      <c r="AL18682" s="206"/>
    </row>
    <row r="18683" spans="31:38" x14ac:dyDescent="0.55000000000000004">
      <c r="AE18683" s="248" t="s">
        <v>21984</v>
      </c>
      <c r="AF18683" s="249">
        <v>13076.25</v>
      </c>
      <c r="AH18683" s="228" t="s">
        <v>54351</v>
      </c>
      <c r="AI18683" s="229">
        <v>43591.11</v>
      </c>
      <c r="AK18683" s="205"/>
      <c r="AL18683" s="206"/>
    </row>
    <row r="18684" spans="31:38" x14ac:dyDescent="0.55000000000000004">
      <c r="AE18684" s="248" t="s">
        <v>55614</v>
      </c>
      <c r="AF18684" s="249">
        <v>4424.04</v>
      </c>
      <c r="AH18684" s="228" t="s">
        <v>49371</v>
      </c>
      <c r="AI18684" s="229">
        <v>807981.07</v>
      </c>
      <c r="AK18684" s="205"/>
      <c r="AL18684" s="206"/>
    </row>
    <row r="18685" spans="31:38" x14ac:dyDescent="0.55000000000000004">
      <c r="AE18685" s="248" t="s">
        <v>46072</v>
      </c>
      <c r="AF18685" s="249">
        <v>-10005.129999999999</v>
      </c>
      <c r="AH18685" s="228" t="s">
        <v>20698</v>
      </c>
      <c r="AI18685" s="229">
        <v>22006.02</v>
      </c>
      <c r="AK18685" s="205"/>
      <c r="AL18685" s="206"/>
    </row>
    <row r="18686" spans="31:38" x14ac:dyDescent="0.55000000000000004">
      <c r="AE18686" s="248" t="s">
        <v>22012</v>
      </c>
      <c r="AF18686" s="249">
        <v>4262.5</v>
      </c>
      <c r="AH18686" s="228" t="s">
        <v>20699</v>
      </c>
      <c r="AI18686" s="229">
        <v>-654.4</v>
      </c>
      <c r="AK18686" s="205"/>
      <c r="AL18686" s="206"/>
    </row>
    <row r="18687" spans="31:38" x14ac:dyDescent="0.55000000000000004">
      <c r="AE18687" s="248" t="s">
        <v>55615</v>
      </c>
      <c r="AF18687" s="249">
        <v>887.5</v>
      </c>
      <c r="AH18687" s="228" t="s">
        <v>43228</v>
      </c>
      <c r="AI18687" s="229">
        <v>1280</v>
      </c>
      <c r="AK18687" s="205"/>
      <c r="AL18687" s="206"/>
    </row>
    <row r="18688" spans="31:38" x14ac:dyDescent="0.55000000000000004">
      <c r="AE18688" s="248" t="s">
        <v>13701</v>
      </c>
      <c r="AF18688" s="249">
        <v>33667.17</v>
      </c>
      <c r="AH18688" s="228" t="s">
        <v>46047</v>
      </c>
      <c r="AI18688" s="229">
        <v>108527.45</v>
      </c>
      <c r="AK18688" s="205"/>
      <c r="AL18688" s="206"/>
    </row>
    <row r="18689" spans="31:38" x14ac:dyDescent="0.55000000000000004">
      <c r="AE18689" s="248" t="s">
        <v>22013</v>
      </c>
      <c r="AF18689" s="249">
        <v>6900</v>
      </c>
      <c r="AH18689" s="228" t="s">
        <v>43229</v>
      </c>
      <c r="AI18689" s="229">
        <v>108617.17</v>
      </c>
      <c r="AK18689" s="205"/>
      <c r="AL18689" s="206"/>
    </row>
    <row r="18690" spans="31:38" x14ac:dyDescent="0.55000000000000004">
      <c r="AE18690" s="248" t="s">
        <v>13702</v>
      </c>
      <c r="AF18690" s="249">
        <v>3444.91</v>
      </c>
      <c r="AH18690" s="228" t="s">
        <v>20700</v>
      </c>
      <c r="AI18690" s="229">
        <v>16000.78</v>
      </c>
      <c r="AK18690" s="205"/>
      <c r="AL18690" s="206"/>
    </row>
    <row r="18691" spans="31:38" x14ac:dyDescent="0.55000000000000004">
      <c r="AE18691" s="248" t="s">
        <v>13703</v>
      </c>
      <c r="AF18691" s="249">
        <v>4916.84</v>
      </c>
      <c r="AH18691" s="228" t="s">
        <v>50658</v>
      </c>
      <c r="AI18691" s="229">
        <v>2541.5100000000002</v>
      </c>
      <c r="AK18691" s="205"/>
      <c r="AL18691" s="206"/>
    </row>
    <row r="18692" spans="31:38" x14ac:dyDescent="0.55000000000000004">
      <c r="AE18692" s="248" t="s">
        <v>22014</v>
      </c>
      <c r="AF18692" s="249">
        <v>647.86</v>
      </c>
      <c r="AH18692" s="228" t="s">
        <v>20701</v>
      </c>
      <c r="AI18692" s="229">
        <v>19.2</v>
      </c>
      <c r="AK18692" s="205"/>
      <c r="AL18692" s="206"/>
    </row>
    <row r="18693" spans="31:38" x14ac:dyDescent="0.55000000000000004">
      <c r="AE18693" s="248" t="s">
        <v>22015</v>
      </c>
      <c r="AF18693" s="249">
        <v>3.8</v>
      </c>
      <c r="AH18693" s="228" t="s">
        <v>20702</v>
      </c>
      <c r="AI18693" s="229">
        <v>380.35</v>
      </c>
      <c r="AK18693" s="205"/>
      <c r="AL18693" s="206"/>
    </row>
    <row r="18694" spans="31:38" x14ac:dyDescent="0.55000000000000004">
      <c r="AE18694" s="248" t="s">
        <v>22016</v>
      </c>
      <c r="AF18694" s="249">
        <v>47621.27</v>
      </c>
      <c r="AH18694" s="228" t="s">
        <v>43230</v>
      </c>
      <c r="AI18694" s="229">
        <v>1640.29</v>
      </c>
      <c r="AK18694" s="205"/>
      <c r="AL18694" s="206"/>
    </row>
    <row r="18695" spans="31:38" x14ac:dyDescent="0.55000000000000004">
      <c r="AE18695" s="248" t="s">
        <v>47530</v>
      </c>
      <c r="AF18695" s="249">
        <v>1350</v>
      </c>
      <c r="AH18695" s="228" t="s">
        <v>43231</v>
      </c>
      <c r="AI18695" s="229">
        <v>11922.39</v>
      </c>
      <c r="AK18695" s="205"/>
      <c r="AL18695" s="206"/>
    </row>
    <row r="18696" spans="31:38" x14ac:dyDescent="0.55000000000000004">
      <c r="AE18696" s="248" t="s">
        <v>22018</v>
      </c>
      <c r="AF18696" s="249">
        <v>10784.04</v>
      </c>
      <c r="AH18696" s="228" t="s">
        <v>43232</v>
      </c>
      <c r="AI18696" s="229">
        <v>2004.32</v>
      </c>
      <c r="AK18696" s="205"/>
      <c r="AL18696" s="206"/>
    </row>
    <row r="18697" spans="31:38" x14ac:dyDescent="0.55000000000000004">
      <c r="AE18697" s="248" t="s">
        <v>56815</v>
      </c>
      <c r="AF18697" s="249">
        <v>100551.79</v>
      </c>
      <c r="AH18697" s="228" t="s">
        <v>20703</v>
      </c>
      <c r="AI18697" s="229">
        <v>32289.55</v>
      </c>
      <c r="AK18697" s="205"/>
      <c r="AL18697" s="206"/>
    </row>
    <row r="18698" spans="31:38" x14ac:dyDescent="0.55000000000000004">
      <c r="AE18698" s="248" t="s">
        <v>22045</v>
      </c>
      <c r="AF18698" s="249">
        <v>23536.67</v>
      </c>
      <c r="AH18698" s="228" t="s">
        <v>20704</v>
      </c>
      <c r="AI18698" s="229">
        <v>59681.84</v>
      </c>
      <c r="AK18698" s="205"/>
      <c r="AL18698" s="206"/>
    </row>
    <row r="18699" spans="31:38" x14ac:dyDescent="0.55000000000000004">
      <c r="AE18699" s="248" t="s">
        <v>49379</v>
      </c>
      <c r="AF18699" s="249">
        <v>2500</v>
      </c>
      <c r="AH18699" s="228" t="s">
        <v>20705</v>
      </c>
      <c r="AI18699" s="229">
        <v>3848.27</v>
      </c>
      <c r="AK18699" s="205"/>
      <c r="AL18699" s="206"/>
    </row>
    <row r="18700" spans="31:38" x14ac:dyDescent="0.55000000000000004">
      <c r="AE18700" s="248" t="s">
        <v>22047</v>
      </c>
      <c r="AF18700" s="249">
        <v>11689.92</v>
      </c>
      <c r="AH18700" s="228" t="s">
        <v>20717</v>
      </c>
      <c r="AI18700" s="229">
        <v>13581</v>
      </c>
      <c r="AK18700" s="205"/>
      <c r="AL18700" s="206"/>
    </row>
    <row r="18701" spans="31:38" x14ac:dyDescent="0.55000000000000004">
      <c r="AE18701" s="248" t="s">
        <v>43266</v>
      </c>
      <c r="AF18701" s="249">
        <v>23168</v>
      </c>
      <c r="AH18701" s="228" t="s">
        <v>20718</v>
      </c>
      <c r="AI18701" s="229">
        <v>41049.93</v>
      </c>
      <c r="AK18701" s="205"/>
      <c r="AL18701" s="206"/>
    </row>
    <row r="18702" spans="31:38" x14ac:dyDescent="0.55000000000000004">
      <c r="AE18702" s="248" t="s">
        <v>13709</v>
      </c>
      <c r="AF18702" s="249">
        <v>4609.57</v>
      </c>
      <c r="AH18702" s="228" t="s">
        <v>54352</v>
      </c>
      <c r="AI18702" s="229">
        <v>64551.92</v>
      </c>
      <c r="AK18702" s="205"/>
      <c r="AL18702" s="206"/>
    </row>
    <row r="18703" spans="31:38" x14ac:dyDescent="0.55000000000000004">
      <c r="AE18703" s="248" t="s">
        <v>22050</v>
      </c>
      <c r="AF18703" s="249">
        <v>51985.53</v>
      </c>
      <c r="AH18703" s="228" t="s">
        <v>54353</v>
      </c>
      <c r="AI18703" s="229">
        <v>158904.31</v>
      </c>
      <c r="AK18703" s="205"/>
      <c r="AL18703" s="206"/>
    </row>
    <row r="18704" spans="31:38" x14ac:dyDescent="0.55000000000000004">
      <c r="AE18704" s="248" t="s">
        <v>22051</v>
      </c>
      <c r="AF18704" s="249">
        <v>7984</v>
      </c>
      <c r="AH18704" s="228" t="s">
        <v>54354</v>
      </c>
      <c r="AI18704" s="229">
        <v>4044.96</v>
      </c>
      <c r="AK18704" s="205"/>
      <c r="AL18704" s="206"/>
    </row>
    <row r="18705" spans="31:38" x14ac:dyDescent="0.55000000000000004">
      <c r="AE18705" s="248" t="s">
        <v>22079</v>
      </c>
      <c r="AF18705" s="249">
        <v>165055.38</v>
      </c>
      <c r="AH18705" s="228" t="s">
        <v>43233</v>
      </c>
      <c r="AI18705" s="229">
        <v>187767.95</v>
      </c>
      <c r="AK18705" s="205"/>
      <c r="AL18705" s="206"/>
    </row>
    <row r="18706" spans="31:38" x14ac:dyDescent="0.55000000000000004">
      <c r="AE18706" s="248" t="s">
        <v>22080</v>
      </c>
      <c r="AF18706" s="249">
        <v>56678.17</v>
      </c>
      <c r="AH18706" s="228" t="s">
        <v>54355</v>
      </c>
      <c r="AI18706" s="229">
        <v>5000</v>
      </c>
      <c r="AK18706" s="205"/>
      <c r="AL18706" s="206"/>
    </row>
    <row r="18707" spans="31:38" x14ac:dyDescent="0.55000000000000004">
      <c r="AE18707" s="248" t="s">
        <v>35183</v>
      </c>
      <c r="AF18707" s="249">
        <v>73510.009999999995</v>
      </c>
      <c r="AH18707" s="228" t="s">
        <v>20719</v>
      </c>
      <c r="AI18707" s="229">
        <v>36657.57</v>
      </c>
      <c r="AK18707" s="205"/>
      <c r="AL18707" s="206"/>
    </row>
    <row r="18708" spans="31:38" x14ac:dyDescent="0.55000000000000004">
      <c r="AE18708" s="248" t="s">
        <v>22081</v>
      </c>
      <c r="AF18708" s="249">
        <v>47476.99</v>
      </c>
      <c r="AH18708" s="228" t="s">
        <v>32107</v>
      </c>
      <c r="AI18708" s="229">
        <v>122101.93</v>
      </c>
      <c r="AK18708" s="205"/>
      <c r="AL18708" s="206"/>
    </row>
    <row r="18709" spans="31:38" x14ac:dyDescent="0.55000000000000004">
      <c r="AE18709" s="248" t="s">
        <v>22083</v>
      </c>
      <c r="AF18709" s="249">
        <v>24299.97</v>
      </c>
      <c r="AH18709" s="228" t="s">
        <v>54356</v>
      </c>
      <c r="AI18709" s="229">
        <v>3316.11</v>
      </c>
      <c r="AK18709" s="205"/>
      <c r="AL18709" s="206"/>
    </row>
    <row r="18710" spans="31:38" x14ac:dyDescent="0.55000000000000004">
      <c r="AE18710" s="248" t="s">
        <v>22084</v>
      </c>
      <c r="AF18710" s="249">
        <v>67858.14</v>
      </c>
      <c r="AH18710" s="228" t="s">
        <v>48463</v>
      </c>
      <c r="AI18710" s="229">
        <v>5093.4799999999996</v>
      </c>
      <c r="AK18710" s="205"/>
      <c r="AL18710" s="206"/>
    </row>
    <row r="18711" spans="31:38" x14ac:dyDescent="0.55000000000000004">
      <c r="AE18711" s="248" t="s">
        <v>22085</v>
      </c>
      <c r="AF18711" s="249">
        <v>16611.599999999999</v>
      </c>
      <c r="AH18711" s="228" t="s">
        <v>20722</v>
      </c>
      <c r="AI18711" s="229">
        <v>28525.96</v>
      </c>
      <c r="AK18711" s="205"/>
      <c r="AL18711" s="206"/>
    </row>
    <row r="18712" spans="31:38" x14ac:dyDescent="0.55000000000000004">
      <c r="AE18712" s="248" t="s">
        <v>22086</v>
      </c>
      <c r="AF18712" s="249">
        <v>20088</v>
      </c>
      <c r="AH18712" s="228" t="s">
        <v>54357</v>
      </c>
      <c r="AI18712" s="229">
        <v>139121.35</v>
      </c>
      <c r="AK18712" s="205"/>
      <c r="AL18712" s="206"/>
    </row>
    <row r="18713" spans="31:38" x14ac:dyDescent="0.55000000000000004">
      <c r="AE18713" s="248" t="s">
        <v>22087</v>
      </c>
      <c r="AF18713" s="249">
        <v>6504.45</v>
      </c>
      <c r="AH18713" s="228" t="s">
        <v>54358</v>
      </c>
      <c r="AI18713" s="229">
        <v>11925</v>
      </c>
      <c r="AK18713" s="205"/>
      <c r="AL18713" s="206"/>
    </row>
    <row r="18714" spans="31:38" x14ac:dyDescent="0.55000000000000004">
      <c r="AE18714" s="248" t="s">
        <v>22088</v>
      </c>
      <c r="AF18714" s="249">
        <v>40000</v>
      </c>
      <c r="AH18714" s="228" t="s">
        <v>43234</v>
      </c>
      <c r="AI18714" s="229">
        <v>189439</v>
      </c>
      <c r="AK18714" s="205"/>
      <c r="AL18714" s="206"/>
    </row>
    <row r="18715" spans="31:38" x14ac:dyDescent="0.55000000000000004">
      <c r="AE18715" s="248" t="s">
        <v>22110</v>
      </c>
      <c r="AF18715" s="249">
        <v>52578.92</v>
      </c>
      <c r="AH18715" s="228" t="s">
        <v>20734</v>
      </c>
      <c r="AI18715" s="229">
        <v>15431.97</v>
      </c>
      <c r="AK18715" s="205"/>
      <c r="AL18715" s="206"/>
    </row>
    <row r="18716" spans="31:38" x14ac:dyDescent="0.55000000000000004">
      <c r="AE18716" s="248" t="s">
        <v>65149</v>
      </c>
      <c r="AF18716" s="249">
        <v>2080.3000000000002</v>
      </c>
      <c r="AH18716" s="228" t="s">
        <v>20735</v>
      </c>
      <c r="AI18716" s="229">
        <v>23636.25</v>
      </c>
      <c r="AK18716" s="205"/>
      <c r="AL18716" s="206"/>
    </row>
    <row r="18717" spans="31:38" x14ac:dyDescent="0.55000000000000004">
      <c r="AE18717" s="248" t="s">
        <v>22112</v>
      </c>
      <c r="AF18717" s="249">
        <v>11730.15</v>
      </c>
      <c r="AH18717" s="228" t="s">
        <v>50659</v>
      </c>
      <c r="AI18717" s="229">
        <v>5319</v>
      </c>
      <c r="AK18717" s="205"/>
      <c r="AL18717" s="206"/>
    </row>
    <row r="18718" spans="31:38" x14ac:dyDescent="0.55000000000000004">
      <c r="AE18718" s="248" t="s">
        <v>22113</v>
      </c>
      <c r="AF18718" s="249">
        <v>12154.57</v>
      </c>
      <c r="AH18718" s="228" t="s">
        <v>20738</v>
      </c>
      <c r="AI18718" s="229">
        <v>45049.02</v>
      </c>
      <c r="AK18718" s="205"/>
      <c r="AL18718" s="206"/>
    </row>
    <row r="18719" spans="31:38" x14ac:dyDescent="0.55000000000000004">
      <c r="AE18719" s="248" t="s">
        <v>65150</v>
      </c>
      <c r="AF18719" s="249">
        <v>-2019.5</v>
      </c>
      <c r="AH18719" s="228" t="s">
        <v>33616</v>
      </c>
      <c r="AI18719" s="229">
        <v>373406.78</v>
      </c>
      <c r="AK18719" s="205"/>
      <c r="AL18719" s="206"/>
    </row>
    <row r="18720" spans="31:38" x14ac:dyDescent="0.55000000000000004">
      <c r="AE18720" s="248" t="s">
        <v>22116</v>
      </c>
      <c r="AF18720" s="249">
        <v>7830.71</v>
      </c>
      <c r="AH18720" s="228" t="s">
        <v>33617</v>
      </c>
      <c r="AI18720" s="229">
        <v>37227.120000000003</v>
      </c>
      <c r="AK18720" s="205"/>
      <c r="AL18720" s="206"/>
    </row>
    <row r="18721" spans="31:38" x14ac:dyDescent="0.55000000000000004">
      <c r="AE18721" s="248" t="s">
        <v>22117</v>
      </c>
      <c r="AF18721" s="249">
        <v>8310.3700000000008</v>
      </c>
      <c r="AH18721" s="228" t="s">
        <v>39180</v>
      </c>
      <c r="AI18721" s="229">
        <v>18930.25</v>
      </c>
      <c r="AK18721" s="205"/>
      <c r="AL18721" s="206"/>
    </row>
    <row r="18722" spans="31:38" x14ac:dyDescent="0.55000000000000004">
      <c r="AE18722" s="248" t="s">
        <v>22119</v>
      </c>
      <c r="AF18722" s="249">
        <v>57022.66</v>
      </c>
      <c r="AH18722" s="228" t="s">
        <v>33618</v>
      </c>
      <c r="AI18722" s="229">
        <v>4200</v>
      </c>
      <c r="AK18722" s="205"/>
      <c r="AL18722" s="206"/>
    </row>
    <row r="18723" spans="31:38" x14ac:dyDescent="0.55000000000000004">
      <c r="AE18723" s="248" t="s">
        <v>22135</v>
      </c>
      <c r="AF18723" s="249">
        <v>20596.560000000001</v>
      </c>
      <c r="AH18723" s="228" t="s">
        <v>43235</v>
      </c>
      <c r="AI18723" s="229">
        <v>272888</v>
      </c>
      <c r="AK18723" s="205"/>
      <c r="AL18723" s="206"/>
    </row>
    <row r="18724" spans="31:38" x14ac:dyDescent="0.55000000000000004">
      <c r="AE18724" s="248" t="s">
        <v>48478</v>
      </c>
      <c r="AF18724" s="249">
        <v>6269.12</v>
      </c>
      <c r="AH18724" s="228" t="s">
        <v>20758</v>
      </c>
      <c r="AI18724" s="229">
        <v>53830.47</v>
      </c>
      <c r="AK18724" s="205"/>
      <c r="AL18724" s="206"/>
    </row>
    <row r="18725" spans="31:38" x14ac:dyDescent="0.55000000000000004">
      <c r="AE18725" s="248" t="s">
        <v>63851</v>
      </c>
      <c r="AF18725" s="249">
        <v>42930.86</v>
      </c>
      <c r="AH18725" s="228" t="s">
        <v>20759</v>
      </c>
      <c r="AI18725" s="229">
        <v>18213.45</v>
      </c>
      <c r="AK18725" s="205"/>
      <c r="AL18725" s="206"/>
    </row>
    <row r="18726" spans="31:38" x14ac:dyDescent="0.55000000000000004">
      <c r="AE18726" s="248" t="s">
        <v>59993</v>
      </c>
      <c r="AF18726" s="249">
        <v>23704.3</v>
      </c>
      <c r="AH18726" s="228" t="s">
        <v>20760</v>
      </c>
      <c r="AI18726" s="229">
        <v>68272.7</v>
      </c>
      <c r="AK18726" s="205"/>
      <c r="AL18726" s="206"/>
    </row>
    <row r="18727" spans="31:38" x14ac:dyDescent="0.55000000000000004">
      <c r="AE18727" s="248" t="s">
        <v>62367</v>
      </c>
      <c r="AF18727" s="249">
        <v>15185.8</v>
      </c>
      <c r="AH18727" s="228" t="s">
        <v>33619</v>
      </c>
      <c r="AI18727" s="229">
        <v>69613.63</v>
      </c>
      <c r="AK18727" s="205"/>
      <c r="AL18727" s="206"/>
    </row>
    <row r="18728" spans="31:38" x14ac:dyDescent="0.55000000000000004">
      <c r="AE18728" s="248" t="s">
        <v>22137</v>
      </c>
      <c r="AF18728" s="249">
        <v>16572.95</v>
      </c>
      <c r="AH18728" s="228" t="s">
        <v>48464</v>
      </c>
      <c r="AI18728" s="229">
        <v>29379.5</v>
      </c>
      <c r="AK18728" s="205"/>
      <c r="AL18728" s="206"/>
    </row>
    <row r="18729" spans="31:38" x14ac:dyDescent="0.55000000000000004">
      <c r="AE18729" s="248" t="s">
        <v>65151</v>
      </c>
      <c r="AF18729" s="249">
        <v>-16719</v>
      </c>
      <c r="AH18729" s="228" t="s">
        <v>33620</v>
      </c>
      <c r="AI18729" s="229">
        <v>10560</v>
      </c>
      <c r="AK18729" s="205"/>
      <c r="AL18729" s="206"/>
    </row>
    <row r="18730" spans="31:38" x14ac:dyDescent="0.55000000000000004">
      <c r="AE18730" s="248" t="s">
        <v>22139</v>
      </c>
      <c r="AF18730" s="249">
        <v>16719</v>
      </c>
      <c r="AH18730" s="228" t="s">
        <v>20761</v>
      </c>
      <c r="AI18730" s="229">
        <v>111022.27</v>
      </c>
      <c r="AK18730" s="205"/>
      <c r="AL18730" s="206"/>
    </row>
    <row r="18731" spans="31:38" x14ac:dyDescent="0.55000000000000004">
      <c r="AE18731" s="248" t="s">
        <v>22140</v>
      </c>
      <c r="AF18731" s="249">
        <v>14516</v>
      </c>
      <c r="AH18731" s="228" t="s">
        <v>33621</v>
      </c>
      <c r="AI18731" s="229">
        <v>67986.7</v>
      </c>
      <c r="AK18731" s="205"/>
      <c r="AL18731" s="206"/>
    </row>
    <row r="18732" spans="31:38" x14ac:dyDescent="0.55000000000000004">
      <c r="AE18732" s="248" t="s">
        <v>22205</v>
      </c>
      <c r="AF18732" s="249">
        <v>263317.40999999997</v>
      </c>
      <c r="AH18732" s="228" t="s">
        <v>20762</v>
      </c>
      <c r="AI18732" s="229">
        <v>113386.28</v>
      </c>
      <c r="AK18732" s="205"/>
      <c r="AL18732" s="206"/>
    </row>
    <row r="18733" spans="31:38" x14ac:dyDescent="0.55000000000000004">
      <c r="AE18733" s="248" t="s">
        <v>22208</v>
      </c>
      <c r="AF18733" s="249">
        <v>59417.88</v>
      </c>
      <c r="AH18733" s="228" t="s">
        <v>20765</v>
      </c>
      <c r="AI18733" s="229">
        <v>409824.3</v>
      </c>
      <c r="AK18733" s="205"/>
      <c r="AL18733" s="206"/>
    </row>
    <row r="18734" spans="31:38" x14ac:dyDescent="0.55000000000000004">
      <c r="AE18734" s="248" t="s">
        <v>22211</v>
      </c>
      <c r="AF18734" s="249">
        <v>259488.52</v>
      </c>
      <c r="AH18734" s="228" t="s">
        <v>46048</v>
      </c>
      <c r="AI18734" s="229">
        <v>54873.48</v>
      </c>
      <c r="AK18734" s="205"/>
      <c r="AL18734" s="206"/>
    </row>
    <row r="18735" spans="31:38" x14ac:dyDescent="0.55000000000000004">
      <c r="AE18735" s="248" t="s">
        <v>22212</v>
      </c>
      <c r="AF18735" s="249">
        <v>29284.42</v>
      </c>
      <c r="AH18735" s="228" t="s">
        <v>20788</v>
      </c>
      <c r="AI18735" s="229">
        <v>93324.05</v>
      </c>
      <c r="AK18735" s="205"/>
      <c r="AL18735" s="206"/>
    </row>
    <row r="18736" spans="31:38" x14ac:dyDescent="0.55000000000000004">
      <c r="AE18736" s="248" t="s">
        <v>36394</v>
      </c>
      <c r="AF18736" s="249">
        <v>6968.71</v>
      </c>
      <c r="AH18736" s="228" t="s">
        <v>33625</v>
      </c>
      <c r="AI18736" s="229">
        <v>2200</v>
      </c>
      <c r="AK18736" s="205"/>
      <c r="AL18736" s="206"/>
    </row>
    <row r="18737" spans="31:38" x14ac:dyDescent="0.55000000000000004">
      <c r="AE18737" s="248" t="s">
        <v>22215</v>
      </c>
      <c r="AF18737" s="249">
        <v>85636.96</v>
      </c>
      <c r="AH18737" s="228" t="s">
        <v>54359</v>
      </c>
      <c r="AI18737" s="229">
        <v>7100</v>
      </c>
      <c r="AK18737" s="205"/>
      <c r="AL18737" s="206"/>
    </row>
    <row r="18738" spans="31:38" x14ac:dyDescent="0.55000000000000004">
      <c r="AE18738" s="248" t="s">
        <v>22216</v>
      </c>
      <c r="AF18738" s="249">
        <v>2713.23</v>
      </c>
      <c r="AH18738" s="228" t="s">
        <v>36301</v>
      </c>
      <c r="AI18738" s="229">
        <v>19759.2</v>
      </c>
      <c r="AK18738" s="205"/>
      <c r="AL18738" s="206"/>
    </row>
    <row r="18739" spans="31:38" x14ac:dyDescent="0.55000000000000004">
      <c r="AE18739" s="248" t="s">
        <v>22217</v>
      </c>
      <c r="AF18739" s="249">
        <v>4394.8</v>
      </c>
      <c r="AH18739" s="228" t="s">
        <v>20789</v>
      </c>
      <c r="AI18739" s="229">
        <v>6000</v>
      </c>
      <c r="AK18739" s="205"/>
      <c r="AL18739" s="206"/>
    </row>
    <row r="18740" spans="31:38" x14ac:dyDescent="0.55000000000000004">
      <c r="AE18740" s="248" t="s">
        <v>22218</v>
      </c>
      <c r="AF18740" s="249">
        <v>20880</v>
      </c>
      <c r="AH18740" s="228" t="s">
        <v>33626</v>
      </c>
      <c r="AI18740" s="229">
        <v>3009.34</v>
      </c>
      <c r="AK18740" s="205"/>
      <c r="AL18740" s="206"/>
    </row>
    <row r="18741" spans="31:38" x14ac:dyDescent="0.55000000000000004">
      <c r="AE18741" s="248" t="s">
        <v>22219</v>
      </c>
      <c r="AF18741" s="249">
        <v>9135.4599999999991</v>
      </c>
      <c r="AH18741" s="228" t="s">
        <v>43236</v>
      </c>
      <c r="AI18741" s="229">
        <v>214875</v>
      </c>
      <c r="AK18741" s="205"/>
      <c r="AL18741" s="206"/>
    </row>
    <row r="18742" spans="31:38" x14ac:dyDescent="0.55000000000000004">
      <c r="AE18742" s="248" t="s">
        <v>13723</v>
      </c>
      <c r="AF18742" s="249">
        <v>93438.720000000001</v>
      </c>
      <c r="AH18742" s="228" t="s">
        <v>54360</v>
      </c>
      <c r="AI18742" s="229">
        <v>4543.6000000000004</v>
      </c>
      <c r="AK18742" s="205"/>
      <c r="AL18742" s="206"/>
    </row>
    <row r="18743" spans="31:38" x14ac:dyDescent="0.55000000000000004">
      <c r="AE18743" s="248" t="s">
        <v>22220</v>
      </c>
      <c r="AF18743" s="249">
        <v>654500</v>
      </c>
      <c r="AH18743" s="228" t="s">
        <v>20790</v>
      </c>
      <c r="AI18743" s="229">
        <v>26761.14</v>
      </c>
      <c r="AK18743" s="205"/>
      <c r="AL18743" s="206"/>
    </row>
    <row r="18744" spans="31:38" x14ac:dyDescent="0.55000000000000004">
      <c r="AE18744" s="248" t="s">
        <v>43269</v>
      </c>
      <c r="AF18744" s="249">
        <v>-7849.1</v>
      </c>
      <c r="AH18744" s="228" t="s">
        <v>20791</v>
      </c>
      <c r="AI18744" s="229">
        <v>18477.48</v>
      </c>
      <c r="AK18744" s="205"/>
      <c r="AL18744" s="206"/>
    </row>
    <row r="18745" spans="31:38" x14ac:dyDescent="0.55000000000000004">
      <c r="AE18745" s="248" t="s">
        <v>35191</v>
      </c>
      <c r="AF18745" s="249">
        <v>4296.78</v>
      </c>
      <c r="AH18745" s="228" t="s">
        <v>49372</v>
      </c>
      <c r="AI18745" s="229">
        <v>6496.96</v>
      </c>
      <c r="AK18745" s="205"/>
      <c r="AL18745" s="206"/>
    </row>
    <row r="18746" spans="31:38" x14ac:dyDescent="0.55000000000000004">
      <c r="AE18746" s="248" t="s">
        <v>40806</v>
      </c>
      <c r="AF18746" s="249">
        <v>2356.6</v>
      </c>
      <c r="AH18746" s="228" t="s">
        <v>20792</v>
      </c>
      <c r="AI18746" s="229">
        <v>6199</v>
      </c>
      <c r="AK18746" s="205"/>
      <c r="AL18746" s="206"/>
    </row>
    <row r="18747" spans="31:38" x14ac:dyDescent="0.55000000000000004">
      <c r="AE18747" s="248" t="s">
        <v>35192</v>
      </c>
      <c r="AF18747" s="249">
        <v>27518.68</v>
      </c>
      <c r="AH18747" s="228" t="s">
        <v>20793</v>
      </c>
      <c r="AI18747" s="229">
        <v>31875</v>
      </c>
      <c r="AK18747" s="205"/>
      <c r="AL18747" s="206"/>
    </row>
    <row r="18748" spans="31:38" x14ac:dyDescent="0.55000000000000004">
      <c r="AE18748" s="248" t="s">
        <v>22221</v>
      </c>
      <c r="AF18748" s="249">
        <v>23738.31</v>
      </c>
      <c r="AH18748" s="228" t="s">
        <v>50660</v>
      </c>
      <c r="AI18748" s="229">
        <v>10015.5</v>
      </c>
      <c r="AK18748" s="205"/>
      <c r="AL18748" s="206"/>
    </row>
    <row r="18749" spans="31:38" x14ac:dyDescent="0.55000000000000004">
      <c r="AE18749" s="248" t="s">
        <v>22222</v>
      </c>
      <c r="AF18749" s="249">
        <v>150506.41</v>
      </c>
      <c r="AH18749" s="228" t="s">
        <v>20795</v>
      </c>
      <c r="AI18749" s="229">
        <v>6915.77</v>
      </c>
      <c r="AK18749" s="205"/>
      <c r="AL18749" s="206"/>
    </row>
    <row r="18750" spans="31:38" x14ac:dyDescent="0.55000000000000004">
      <c r="AE18750" s="248" t="s">
        <v>50688</v>
      </c>
      <c r="AF18750" s="249">
        <v>46.35</v>
      </c>
      <c r="AH18750" s="228" t="s">
        <v>20796</v>
      </c>
      <c r="AI18750" s="229">
        <v>39190</v>
      </c>
      <c r="AK18750" s="205"/>
      <c r="AL18750" s="206"/>
    </row>
    <row r="18751" spans="31:38" x14ac:dyDescent="0.55000000000000004">
      <c r="AE18751" s="248" t="s">
        <v>13725</v>
      </c>
      <c r="AF18751" s="249">
        <v>127035.32</v>
      </c>
      <c r="AH18751" s="228" t="s">
        <v>20798</v>
      </c>
      <c r="AI18751" s="229">
        <v>26543.23</v>
      </c>
      <c r="AK18751" s="205"/>
      <c r="AL18751" s="206"/>
    </row>
    <row r="18752" spans="31:38" x14ac:dyDescent="0.55000000000000004">
      <c r="AE18752" s="248" t="s">
        <v>13726</v>
      </c>
      <c r="AF18752" s="249">
        <v>194776.36</v>
      </c>
      <c r="AH18752" s="228" t="s">
        <v>54361</v>
      </c>
      <c r="AI18752" s="229">
        <v>7886</v>
      </c>
      <c r="AK18752" s="205"/>
      <c r="AL18752" s="206"/>
    </row>
    <row r="18753" spans="31:38" x14ac:dyDescent="0.55000000000000004">
      <c r="AE18753" s="248" t="s">
        <v>22223</v>
      </c>
      <c r="AF18753" s="249">
        <v>96144.92</v>
      </c>
      <c r="AH18753" s="228" t="s">
        <v>33637</v>
      </c>
      <c r="AI18753" s="229">
        <v>474942.04</v>
      </c>
      <c r="AK18753" s="205"/>
      <c r="AL18753" s="206"/>
    </row>
    <row r="18754" spans="31:38" x14ac:dyDescent="0.55000000000000004">
      <c r="AE18754" s="254" t="s">
        <v>22224</v>
      </c>
      <c r="AF18754" s="255">
        <v>10648</v>
      </c>
      <c r="AH18754" s="228" t="s">
        <v>20815</v>
      </c>
      <c r="AI18754" s="229">
        <v>47017.94</v>
      </c>
      <c r="AK18754" s="205"/>
      <c r="AL18754" s="206"/>
    </row>
    <row r="18755" spans="31:38" x14ac:dyDescent="0.55000000000000004">
      <c r="AE18755" s="254" t="s">
        <v>22225</v>
      </c>
      <c r="AF18755" s="255">
        <v>146679.69</v>
      </c>
      <c r="AH18755" s="228" t="s">
        <v>33638</v>
      </c>
      <c r="AI18755" s="229">
        <v>458175.3</v>
      </c>
      <c r="AK18755" s="205"/>
      <c r="AL18755" s="206"/>
    </row>
    <row r="18756" spans="31:38" x14ac:dyDescent="0.55000000000000004">
      <c r="AE18756" s="254" t="s">
        <v>36395</v>
      </c>
      <c r="AF18756" s="255">
        <v>12814.09</v>
      </c>
      <c r="AH18756" s="228" t="s">
        <v>54362</v>
      </c>
      <c r="AI18756" s="229">
        <v>2600</v>
      </c>
      <c r="AK18756" s="205"/>
      <c r="AL18756" s="206"/>
    </row>
    <row r="18757" spans="31:38" x14ac:dyDescent="0.55000000000000004">
      <c r="AE18757" s="254" t="s">
        <v>35194</v>
      </c>
      <c r="AF18757" s="255">
        <v>2601.2199999999998</v>
      </c>
      <c r="AH18757" s="228" t="s">
        <v>54363</v>
      </c>
      <c r="AI18757" s="229">
        <v>2750</v>
      </c>
      <c r="AK18757" s="205"/>
      <c r="AL18757" s="206"/>
    </row>
    <row r="18758" spans="31:38" x14ac:dyDescent="0.55000000000000004">
      <c r="AE18758" s="254" t="s">
        <v>60926</v>
      </c>
      <c r="AF18758" s="255">
        <v>7600</v>
      </c>
      <c r="AH18758" s="228" t="s">
        <v>43237</v>
      </c>
      <c r="AI18758" s="229">
        <v>142006.75</v>
      </c>
      <c r="AK18758" s="205"/>
      <c r="AL18758" s="206"/>
    </row>
    <row r="18759" spans="31:38" x14ac:dyDescent="0.55000000000000004">
      <c r="AE18759" s="254" t="s">
        <v>59329</v>
      </c>
      <c r="AF18759" s="255">
        <v>190</v>
      </c>
      <c r="AH18759" s="228" t="s">
        <v>33639</v>
      </c>
      <c r="AI18759" s="229">
        <v>49500</v>
      </c>
      <c r="AK18759" s="205"/>
      <c r="AL18759" s="206"/>
    </row>
    <row r="18760" spans="31:38" x14ac:dyDescent="0.55000000000000004">
      <c r="AE18760" s="254" t="s">
        <v>22227</v>
      </c>
      <c r="AF18760" s="255">
        <v>8937.3700000000008</v>
      </c>
      <c r="AH18760" s="228" t="s">
        <v>20819</v>
      </c>
      <c r="AI18760" s="229">
        <v>85280.75</v>
      </c>
      <c r="AK18760" s="205"/>
      <c r="AL18760" s="206"/>
    </row>
    <row r="18761" spans="31:38" x14ac:dyDescent="0.55000000000000004">
      <c r="AE18761" s="254" t="s">
        <v>54408</v>
      </c>
      <c r="AF18761" s="255">
        <v>424214.85</v>
      </c>
      <c r="AH18761" s="228" t="s">
        <v>33640</v>
      </c>
      <c r="AI18761" s="229">
        <v>122044.62</v>
      </c>
      <c r="AK18761" s="205"/>
      <c r="AL18761" s="206"/>
    </row>
    <row r="18762" spans="31:38" x14ac:dyDescent="0.55000000000000004">
      <c r="AE18762" s="254" t="s">
        <v>13727</v>
      </c>
      <c r="AF18762" s="255">
        <v>216414.04</v>
      </c>
      <c r="AH18762" s="228" t="s">
        <v>54364</v>
      </c>
      <c r="AI18762" s="229">
        <v>119.22</v>
      </c>
      <c r="AK18762" s="205"/>
      <c r="AL18762" s="206"/>
    </row>
    <row r="18763" spans="31:38" x14ac:dyDescent="0.55000000000000004">
      <c r="AE18763" s="254" t="s">
        <v>13728</v>
      </c>
      <c r="AF18763" s="255">
        <v>94264.34</v>
      </c>
      <c r="AH18763" s="228" t="s">
        <v>32126</v>
      </c>
      <c r="AI18763" s="229">
        <v>-4627.1099999999997</v>
      </c>
      <c r="AK18763" s="205"/>
      <c r="AL18763" s="206"/>
    </row>
    <row r="18764" spans="31:38" x14ac:dyDescent="0.55000000000000004">
      <c r="AE18764" s="254" t="s">
        <v>22228</v>
      </c>
      <c r="AF18764" s="255">
        <v>1633.66</v>
      </c>
      <c r="AH18764" s="228" t="s">
        <v>50661</v>
      </c>
      <c r="AI18764" s="229">
        <v>-801.65</v>
      </c>
      <c r="AK18764" s="205"/>
      <c r="AL18764" s="206"/>
    </row>
    <row r="18765" spans="31:38" x14ac:dyDescent="0.55000000000000004">
      <c r="AE18765" s="254" t="s">
        <v>13731</v>
      </c>
      <c r="AF18765" s="255">
        <v>6866.57</v>
      </c>
      <c r="AH18765" s="228" t="s">
        <v>50662</v>
      </c>
      <c r="AI18765" s="229">
        <v>20100</v>
      </c>
      <c r="AK18765" s="205"/>
      <c r="AL18765" s="206"/>
    </row>
    <row r="18766" spans="31:38" x14ac:dyDescent="0.55000000000000004">
      <c r="AE18766" s="254" t="s">
        <v>47532</v>
      </c>
      <c r="AF18766" s="255">
        <v>-24887.18</v>
      </c>
      <c r="AH18766" s="228" t="s">
        <v>46049</v>
      </c>
      <c r="AI18766" s="229">
        <v>100448.63</v>
      </c>
      <c r="AK18766" s="205"/>
      <c r="AL18766" s="206"/>
    </row>
    <row r="18767" spans="31:38" x14ac:dyDescent="0.55000000000000004">
      <c r="AE18767" s="254" t="s">
        <v>56816</v>
      </c>
      <c r="AF18767" s="255">
        <v>220000</v>
      </c>
      <c r="AH18767" s="228" t="s">
        <v>43238</v>
      </c>
      <c r="AI18767" s="229">
        <v>21313.61</v>
      </c>
      <c r="AK18767" s="205"/>
      <c r="AL18767" s="206"/>
    </row>
    <row r="18768" spans="31:38" x14ac:dyDescent="0.55000000000000004">
      <c r="AE18768" s="254" t="s">
        <v>63502</v>
      </c>
      <c r="AF18768" s="255">
        <v>6265</v>
      </c>
      <c r="AH18768" s="228" t="s">
        <v>50663</v>
      </c>
      <c r="AI18768" s="229">
        <v>76264.509999999995</v>
      </c>
      <c r="AK18768" s="205"/>
      <c r="AL18768" s="206"/>
    </row>
    <row r="18769" spans="31:38" x14ac:dyDescent="0.55000000000000004">
      <c r="AE18769" s="254" t="s">
        <v>22245</v>
      </c>
      <c r="AF18769" s="255">
        <v>1800</v>
      </c>
      <c r="AH18769" s="228" t="s">
        <v>20842</v>
      </c>
      <c r="AI18769" s="229">
        <v>15810.07</v>
      </c>
      <c r="AK18769" s="205"/>
      <c r="AL18769" s="206"/>
    </row>
    <row r="18770" spans="31:38" x14ac:dyDescent="0.55000000000000004">
      <c r="AE18770" s="254" t="s">
        <v>47533</v>
      </c>
      <c r="AF18770" s="255">
        <v>11717.8</v>
      </c>
      <c r="AH18770" s="228" t="s">
        <v>50664</v>
      </c>
      <c r="AI18770" s="229">
        <v>2062.5100000000002</v>
      </c>
      <c r="AK18770" s="205"/>
      <c r="AL18770" s="206"/>
    </row>
    <row r="18771" spans="31:38" x14ac:dyDescent="0.55000000000000004">
      <c r="AE18771" s="254" t="s">
        <v>46076</v>
      </c>
      <c r="AF18771" s="255">
        <v>4263.8900000000003</v>
      </c>
      <c r="AH18771" s="228" t="s">
        <v>20843</v>
      </c>
      <c r="AI18771" s="229">
        <v>279.24</v>
      </c>
      <c r="AK18771" s="205"/>
      <c r="AL18771" s="206"/>
    </row>
    <row r="18772" spans="31:38" x14ac:dyDescent="0.55000000000000004">
      <c r="AE18772" s="254" t="s">
        <v>59330</v>
      </c>
      <c r="AF18772" s="255">
        <v>13020</v>
      </c>
      <c r="AH18772" s="228" t="s">
        <v>43239</v>
      </c>
      <c r="AI18772" s="229">
        <v>406.57</v>
      </c>
      <c r="AK18772" s="205"/>
      <c r="AL18772" s="206"/>
    </row>
    <row r="18773" spans="31:38" x14ac:dyDescent="0.55000000000000004">
      <c r="AE18773" s="254" t="s">
        <v>40807</v>
      </c>
      <c r="AF18773" s="255">
        <v>2164.37</v>
      </c>
      <c r="AH18773" s="228" t="s">
        <v>20845</v>
      </c>
      <c r="AI18773" s="229">
        <v>1298.75</v>
      </c>
      <c r="AK18773" s="205"/>
      <c r="AL18773" s="206"/>
    </row>
    <row r="18774" spans="31:38" x14ac:dyDescent="0.55000000000000004">
      <c r="AE18774" s="254" t="s">
        <v>40808</v>
      </c>
      <c r="AF18774" s="255">
        <v>1511.11</v>
      </c>
      <c r="AH18774" s="228" t="s">
        <v>20846</v>
      </c>
      <c r="AI18774" s="229">
        <v>58256.49</v>
      </c>
      <c r="AK18774" s="205"/>
      <c r="AL18774" s="206"/>
    </row>
    <row r="18775" spans="31:38" x14ac:dyDescent="0.55000000000000004">
      <c r="AE18775" s="254" t="s">
        <v>40809</v>
      </c>
      <c r="AF18775" s="255">
        <v>4159.84</v>
      </c>
      <c r="AH18775" s="228" t="s">
        <v>20848</v>
      </c>
      <c r="AI18775" s="229">
        <v>64918.78</v>
      </c>
      <c r="AK18775" s="205"/>
      <c r="AL18775" s="206"/>
    </row>
    <row r="18776" spans="31:38" x14ac:dyDescent="0.55000000000000004">
      <c r="AE18776" s="254" t="s">
        <v>22258</v>
      </c>
      <c r="AF18776" s="255">
        <v>620</v>
      </c>
      <c r="AH18776" s="228" t="s">
        <v>39184</v>
      </c>
      <c r="AI18776" s="229">
        <v>110624.88</v>
      </c>
      <c r="AK18776" s="205"/>
      <c r="AL18776" s="206"/>
    </row>
    <row r="18777" spans="31:38" x14ac:dyDescent="0.55000000000000004">
      <c r="AE18777" s="254" t="s">
        <v>39243</v>
      </c>
      <c r="AF18777" s="255">
        <v>519.87</v>
      </c>
      <c r="AH18777" s="228" t="s">
        <v>33643</v>
      </c>
      <c r="AI18777" s="229">
        <v>34348.74</v>
      </c>
      <c r="AK18777" s="205"/>
      <c r="AL18777" s="206"/>
    </row>
    <row r="18778" spans="31:38" x14ac:dyDescent="0.55000000000000004">
      <c r="AE18778" s="254" t="s">
        <v>33761</v>
      </c>
      <c r="AF18778" s="255">
        <v>119685</v>
      </c>
      <c r="AH18778" s="228" t="s">
        <v>40793</v>
      </c>
      <c r="AI18778" s="229">
        <v>49884.24</v>
      </c>
      <c r="AK18778" s="205"/>
      <c r="AL18778" s="206"/>
    </row>
    <row r="18779" spans="31:38" x14ac:dyDescent="0.55000000000000004">
      <c r="AE18779" s="254" t="s">
        <v>36406</v>
      </c>
      <c r="AF18779" s="255">
        <v>901855.4</v>
      </c>
      <c r="AH18779" s="228" t="s">
        <v>40794</v>
      </c>
      <c r="AI18779" s="229">
        <v>34370.639999999999</v>
      </c>
      <c r="AK18779" s="205"/>
      <c r="AL18779" s="206"/>
    </row>
    <row r="18780" spans="31:38" x14ac:dyDescent="0.55000000000000004">
      <c r="AE18780" s="254" t="s">
        <v>22327</v>
      </c>
      <c r="AF18780" s="255">
        <v>315679.3</v>
      </c>
      <c r="AH18780" s="228" t="s">
        <v>46050</v>
      </c>
      <c r="AI18780" s="229">
        <v>99700</v>
      </c>
      <c r="AK18780" s="205"/>
      <c r="AL18780" s="206"/>
    </row>
    <row r="18781" spans="31:38" x14ac:dyDescent="0.55000000000000004">
      <c r="AE18781" s="254" t="s">
        <v>35202</v>
      </c>
      <c r="AF18781" s="255">
        <v>58427.39</v>
      </c>
      <c r="AH18781" s="228" t="s">
        <v>20865</v>
      </c>
      <c r="AI18781" s="229">
        <v>4713.38</v>
      </c>
      <c r="AK18781" s="205"/>
      <c r="AL18781" s="206"/>
    </row>
    <row r="18782" spans="31:38" x14ac:dyDescent="0.55000000000000004">
      <c r="AE18782" s="254" t="s">
        <v>35203</v>
      </c>
      <c r="AF18782" s="255">
        <v>577528.93999999994</v>
      </c>
      <c r="AH18782" s="228" t="s">
        <v>49373</v>
      </c>
      <c r="AI18782" s="229">
        <v>5177.88</v>
      </c>
      <c r="AK18782" s="205"/>
      <c r="AL18782" s="206"/>
    </row>
    <row r="18783" spans="31:38" x14ac:dyDescent="0.55000000000000004">
      <c r="AE18783" s="254" t="s">
        <v>22328</v>
      </c>
      <c r="AF18783" s="255">
        <v>69815.55</v>
      </c>
      <c r="AH18783" s="228" t="s">
        <v>20866</v>
      </c>
      <c r="AI18783" s="229">
        <v>27181.9</v>
      </c>
      <c r="AK18783" s="205"/>
      <c r="AL18783" s="206"/>
    </row>
    <row r="18784" spans="31:38" x14ac:dyDescent="0.55000000000000004">
      <c r="AE18784" s="254" t="s">
        <v>39250</v>
      </c>
      <c r="AF18784" s="255">
        <v>421161.93</v>
      </c>
      <c r="AH18784" s="228" t="s">
        <v>50665</v>
      </c>
      <c r="AI18784" s="229">
        <v>875</v>
      </c>
      <c r="AK18784" s="205"/>
      <c r="AL18784" s="206"/>
    </row>
    <row r="18785" spans="31:38" x14ac:dyDescent="0.55000000000000004">
      <c r="AE18785" s="254" t="s">
        <v>22330</v>
      </c>
      <c r="AF18785" s="255">
        <v>22010.01</v>
      </c>
      <c r="AH18785" s="228" t="s">
        <v>20869</v>
      </c>
      <c r="AI18785" s="229">
        <v>1902.35</v>
      </c>
      <c r="AK18785" s="205"/>
      <c r="AL18785" s="206"/>
    </row>
    <row r="18786" spans="31:38" x14ac:dyDescent="0.55000000000000004">
      <c r="AE18786" s="254" t="s">
        <v>22331</v>
      </c>
      <c r="AF18786" s="255">
        <v>8977.32</v>
      </c>
      <c r="AH18786" s="228" t="s">
        <v>20870</v>
      </c>
      <c r="AI18786" s="229">
        <v>56340.63</v>
      </c>
      <c r="AK18786" s="205"/>
      <c r="AL18786" s="206"/>
    </row>
    <row r="18787" spans="31:38" x14ac:dyDescent="0.55000000000000004">
      <c r="AE18787" s="254" t="s">
        <v>22333</v>
      </c>
      <c r="AF18787" s="255">
        <v>430</v>
      </c>
      <c r="AH18787" s="228" t="s">
        <v>20872</v>
      </c>
      <c r="AI18787" s="229">
        <v>4568.46</v>
      </c>
      <c r="AK18787" s="205"/>
      <c r="AL18787" s="206"/>
    </row>
    <row r="18788" spans="31:38" x14ac:dyDescent="0.55000000000000004">
      <c r="AE18788" s="254" t="s">
        <v>58049</v>
      </c>
      <c r="AF18788" s="255">
        <v>408635.01</v>
      </c>
      <c r="AH18788" s="228" t="s">
        <v>20894</v>
      </c>
      <c r="AI18788" s="229">
        <v>89775</v>
      </c>
      <c r="AK18788" s="205"/>
      <c r="AL18788" s="206"/>
    </row>
    <row r="18789" spans="31:38" x14ac:dyDescent="0.55000000000000004">
      <c r="AE18789" s="254" t="s">
        <v>33762</v>
      </c>
      <c r="AF18789" s="255">
        <v>52650</v>
      </c>
      <c r="AH18789" s="228" t="s">
        <v>50666</v>
      </c>
      <c r="AI18789" s="229">
        <v>48500</v>
      </c>
      <c r="AK18789" s="205"/>
      <c r="AL18789" s="206"/>
    </row>
    <row r="18790" spans="31:38" x14ac:dyDescent="0.55000000000000004">
      <c r="AE18790" s="254" t="s">
        <v>40810</v>
      </c>
      <c r="AF18790" s="255">
        <v>111043.35</v>
      </c>
      <c r="AH18790" s="228" t="s">
        <v>50667</v>
      </c>
      <c r="AI18790" s="229">
        <v>29760</v>
      </c>
      <c r="AK18790" s="205"/>
      <c r="AL18790" s="206"/>
    </row>
    <row r="18791" spans="31:38" x14ac:dyDescent="0.55000000000000004">
      <c r="AE18791" s="254" t="s">
        <v>58050</v>
      </c>
      <c r="AF18791" s="255">
        <v>1643.58</v>
      </c>
      <c r="AH18791" s="228" t="s">
        <v>46051</v>
      </c>
      <c r="AI18791" s="229">
        <v>147993.75</v>
      </c>
      <c r="AK18791" s="205"/>
      <c r="AL18791" s="206"/>
    </row>
    <row r="18792" spans="31:38" x14ac:dyDescent="0.55000000000000004">
      <c r="AE18792" s="254" t="s">
        <v>22339</v>
      </c>
      <c r="AF18792" s="255">
        <v>476934.96</v>
      </c>
      <c r="AH18792" s="228" t="s">
        <v>50668</v>
      </c>
      <c r="AI18792" s="229">
        <v>52750</v>
      </c>
      <c r="AK18792" s="205"/>
      <c r="AL18792" s="206"/>
    </row>
    <row r="18793" spans="31:38" x14ac:dyDescent="0.55000000000000004">
      <c r="AE18793" s="254" t="s">
        <v>55616</v>
      </c>
      <c r="AF18793" s="255">
        <v>4949.99</v>
      </c>
      <c r="AH18793" s="228" t="s">
        <v>50669</v>
      </c>
      <c r="AI18793" s="229">
        <v>111781.32</v>
      </c>
      <c r="AK18793" s="205"/>
      <c r="AL18793" s="206"/>
    </row>
    <row r="18794" spans="31:38" x14ac:dyDescent="0.55000000000000004">
      <c r="AE18794" s="254" t="s">
        <v>22340</v>
      </c>
      <c r="AF18794" s="255">
        <v>1580946.36</v>
      </c>
      <c r="AH18794" s="228" t="s">
        <v>20896</v>
      </c>
      <c r="AI18794" s="229">
        <v>28342.77</v>
      </c>
      <c r="AK18794" s="205"/>
      <c r="AL18794" s="206"/>
    </row>
    <row r="18795" spans="31:38" x14ac:dyDescent="0.55000000000000004">
      <c r="AE18795" s="254" t="s">
        <v>22341</v>
      </c>
      <c r="AF18795" s="255">
        <v>5526.58</v>
      </c>
      <c r="AH18795" s="228" t="s">
        <v>50670</v>
      </c>
      <c r="AI18795" s="229">
        <v>5013.6400000000003</v>
      </c>
      <c r="AK18795" s="205"/>
      <c r="AL18795" s="206"/>
    </row>
    <row r="18796" spans="31:38" x14ac:dyDescent="0.55000000000000004">
      <c r="AE18796" s="254" t="s">
        <v>22342</v>
      </c>
      <c r="AF18796" s="255">
        <v>373192.08</v>
      </c>
      <c r="AH18796" s="228" t="s">
        <v>20898</v>
      </c>
      <c r="AI18796" s="229">
        <v>985.73</v>
      </c>
      <c r="AK18796" s="205"/>
      <c r="AL18796" s="206"/>
    </row>
    <row r="18797" spans="31:38" x14ac:dyDescent="0.55000000000000004">
      <c r="AE18797" s="254" t="s">
        <v>22343</v>
      </c>
      <c r="AF18797" s="255">
        <v>687561.33</v>
      </c>
      <c r="AH18797" s="228" t="s">
        <v>20899</v>
      </c>
      <c r="AI18797" s="229">
        <v>954.59</v>
      </c>
      <c r="AK18797" s="205"/>
      <c r="AL18797" s="206"/>
    </row>
    <row r="18798" spans="31:38" x14ac:dyDescent="0.55000000000000004">
      <c r="AE18798" s="254" t="s">
        <v>22344</v>
      </c>
      <c r="AF18798" s="255">
        <v>200383.91</v>
      </c>
      <c r="AH18798" s="228" t="s">
        <v>43240</v>
      </c>
      <c r="AI18798" s="229">
        <v>4.95</v>
      </c>
      <c r="AK18798" s="205"/>
      <c r="AL18798" s="206"/>
    </row>
    <row r="18799" spans="31:38" x14ac:dyDescent="0.55000000000000004">
      <c r="AE18799" s="254" t="s">
        <v>22345</v>
      </c>
      <c r="AF18799" s="255">
        <v>846251.24</v>
      </c>
      <c r="AH18799" s="228" t="s">
        <v>50671</v>
      </c>
      <c r="AI18799" s="229">
        <v>54.21</v>
      </c>
      <c r="AK18799" s="205"/>
      <c r="AL18799" s="206"/>
    </row>
    <row r="18800" spans="31:38" x14ac:dyDescent="0.55000000000000004">
      <c r="AE18800" s="254" t="s">
        <v>22346</v>
      </c>
      <c r="AF18800" s="255">
        <v>52671.65</v>
      </c>
      <c r="AH18800" s="228" t="s">
        <v>20900</v>
      </c>
      <c r="AI18800" s="229">
        <v>2.94</v>
      </c>
      <c r="AK18800" s="205"/>
      <c r="AL18800" s="206"/>
    </row>
    <row r="18801" spans="31:38" x14ac:dyDescent="0.55000000000000004">
      <c r="AE18801" s="254" t="s">
        <v>43273</v>
      </c>
      <c r="AF18801" s="255">
        <v>206472.06</v>
      </c>
      <c r="AH18801" s="228" t="s">
        <v>32135</v>
      </c>
      <c r="AI18801" s="229">
        <v>3304.68</v>
      </c>
      <c r="AK18801" s="205"/>
      <c r="AL18801" s="206"/>
    </row>
    <row r="18802" spans="31:38" x14ac:dyDescent="0.55000000000000004">
      <c r="AE18802" s="254" t="s">
        <v>22347</v>
      </c>
      <c r="AF18802" s="255">
        <v>412908.28</v>
      </c>
      <c r="AH18802" s="228" t="s">
        <v>50672</v>
      </c>
      <c r="AI18802" s="229">
        <v>1056</v>
      </c>
      <c r="AK18802" s="205"/>
      <c r="AL18802" s="206"/>
    </row>
    <row r="18803" spans="31:38" x14ac:dyDescent="0.55000000000000004">
      <c r="AE18803" s="254" t="s">
        <v>35205</v>
      </c>
      <c r="AF18803" s="255">
        <v>253483.97</v>
      </c>
      <c r="AH18803" s="228" t="s">
        <v>20901</v>
      </c>
      <c r="AI18803" s="229">
        <v>275.39</v>
      </c>
      <c r="AK18803" s="205"/>
      <c r="AL18803" s="206"/>
    </row>
    <row r="18804" spans="31:38" x14ac:dyDescent="0.55000000000000004">
      <c r="AE18804" s="254" t="s">
        <v>62890</v>
      </c>
      <c r="AF18804" s="255">
        <v>6720</v>
      </c>
      <c r="AH18804" s="228" t="s">
        <v>43241</v>
      </c>
      <c r="AI18804" s="229">
        <v>1500.75</v>
      </c>
      <c r="AK18804" s="205"/>
      <c r="AL18804" s="206"/>
    </row>
    <row r="18805" spans="31:38" x14ac:dyDescent="0.55000000000000004">
      <c r="AE18805" s="254" t="s">
        <v>65152</v>
      </c>
      <c r="AF18805" s="255">
        <v>2433.9</v>
      </c>
      <c r="AH18805" s="228" t="s">
        <v>20903</v>
      </c>
      <c r="AI18805" s="229">
        <v>28601.96</v>
      </c>
      <c r="AK18805" s="205"/>
      <c r="AL18805" s="206"/>
    </row>
    <row r="18806" spans="31:38" x14ac:dyDescent="0.55000000000000004">
      <c r="AE18806" s="254" t="s">
        <v>61691</v>
      </c>
      <c r="AF18806" s="255">
        <v>10450</v>
      </c>
      <c r="AH18806" s="228" t="s">
        <v>20904</v>
      </c>
      <c r="AI18806" s="229">
        <v>174670.34</v>
      </c>
      <c r="AK18806" s="205"/>
      <c r="AL18806" s="206"/>
    </row>
    <row r="18807" spans="31:38" x14ac:dyDescent="0.55000000000000004">
      <c r="AE18807" s="254" t="s">
        <v>22351</v>
      </c>
      <c r="AF18807" s="255">
        <v>823798.83</v>
      </c>
      <c r="AH18807" s="228" t="s">
        <v>50673</v>
      </c>
      <c r="AI18807" s="229">
        <v>-4630.82</v>
      </c>
      <c r="AK18807" s="205"/>
      <c r="AL18807" s="206"/>
    </row>
    <row r="18808" spans="31:38" x14ac:dyDescent="0.55000000000000004">
      <c r="AE18808" s="254" t="s">
        <v>13739</v>
      </c>
      <c r="AF18808" s="255">
        <v>1056388.8</v>
      </c>
      <c r="AH18808" s="228" t="s">
        <v>20905</v>
      </c>
      <c r="AI18808" s="229">
        <v>69000.83</v>
      </c>
      <c r="AK18808" s="205"/>
      <c r="AL18808" s="206"/>
    </row>
    <row r="18809" spans="31:38" x14ac:dyDescent="0.55000000000000004">
      <c r="AE18809" s="254" t="s">
        <v>22352</v>
      </c>
      <c r="AF18809" s="255">
        <v>47087.09</v>
      </c>
      <c r="AH18809" s="228" t="s">
        <v>40795</v>
      </c>
      <c r="AI18809" s="229">
        <v>189300</v>
      </c>
      <c r="AK18809" s="205"/>
      <c r="AL18809" s="206"/>
    </row>
    <row r="18810" spans="31:38" x14ac:dyDescent="0.55000000000000004">
      <c r="AE18810" s="254" t="s">
        <v>22353</v>
      </c>
      <c r="AF18810" s="255">
        <v>360136.44</v>
      </c>
      <c r="AH18810" s="228" t="s">
        <v>20941</v>
      </c>
      <c r="AI18810" s="229">
        <v>296847.12</v>
      </c>
      <c r="AK18810" s="205"/>
      <c r="AL18810" s="206"/>
    </row>
    <row r="18811" spans="31:38" x14ac:dyDescent="0.55000000000000004">
      <c r="AE18811" s="254" t="s">
        <v>13740</v>
      </c>
      <c r="AF18811" s="255">
        <v>151429.43</v>
      </c>
      <c r="AH18811" s="228" t="s">
        <v>54365</v>
      </c>
      <c r="AI18811" s="229">
        <v>5200</v>
      </c>
      <c r="AK18811" s="205"/>
      <c r="AL18811" s="206"/>
    </row>
    <row r="18812" spans="31:38" x14ac:dyDescent="0.55000000000000004">
      <c r="AE18812" s="254" t="s">
        <v>13741</v>
      </c>
      <c r="AF18812" s="255">
        <v>1831368.7</v>
      </c>
      <c r="AH18812" s="228" t="s">
        <v>40796</v>
      </c>
      <c r="AI18812" s="229">
        <v>13692.75</v>
      </c>
      <c r="AK18812" s="205"/>
      <c r="AL18812" s="206"/>
    </row>
    <row r="18813" spans="31:38" x14ac:dyDescent="0.55000000000000004">
      <c r="AE18813" s="254" t="s">
        <v>36407</v>
      </c>
      <c r="AF18813" s="255">
        <v>-120123.64</v>
      </c>
      <c r="AH18813" s="228" t="s">
        <v>36305</v>
      </c>
      <c r="AI18813" s="229">
        <v>540</v>
      </c>
      <c r="AK18813" s="205"/>
      <c r="AL18813" s="206"/>
    </row>
    <row r="18814" spans="31:38" x14ac:dyDescent="0.55000000000000004">
      <c r="AE18814" s="254" t="s">
        <v>62500</v>
      </c>
      <c r="AF18814" s="255">
        <v>113689.5</v>
      </c>
      <c r="AH18814" s="228" t="s">
        <v>33646</v>
      </c>
      <c r="AI18814" s="229">
        <v>102524.18</v>
      </c>
      <c r="AK18814" s="205"/>
      <c r="AL18814" s="206"/>
    </row>
    <row r="18815" spans="31:38" x14ac:dyDescent="0.55000000000000004">
      <c r="AE18815" s="254" t="s">
        <v>58374</v>
      </c>
      <c r="AF18815" s="255">
        <v>344826.22</v>
      </c>
      <c r="AH18815" s="228" t="s">
        <v>46052</v>
      </c>
      <c r="AI18815" s="229">
        <v>161550</v>
      </c>
      <c r="AK18815" s="205"/>
      <c r="AL18815" s="206"/>
    </row>
    <row r="18816" spans="31:38" x14ac:dyDescent="0.55000000000000004">
      <c r="AE18816" s="254" t="s">
        <v>22388</v>
      </c>
      <c r="AF18816" s="255">
        <v>36995.040000000001</v>
      </c>
      <c r="AH18816" s="228" t="s">
        <v>33647</v>
      </c>
      <c r="AI18816" s="229">
        <v>2000</v>
      </c>
      <c r="AK18816" s="205"/>
      <c r="AL18816" s="206"/>
    </row>
    <row r="18817" spans="31:38" x14ac:dyDescent="0.55000000000000004">
      <c r="AE18817" s="254" t="s">
        <v>22389</v>
      </c>
      <c r="AF18817" s="255">
        <v>12479.96</v>
      </c>
      <c r="AH18817" s="228" t="s">
        <v>46053</v>
      </c>
      <c r="AI18817" s="229">
        <v>2142</v>
      </c>
      <c r="AK18817" s="205"/>
      <c r="AL18817" s="206"/>
    </row>
    <row r="18818" spans="31:38" x14ac:dyDescent="0.55000000000000004">
      <c r="AE18818" s="254" t="s">
        <v>54411</v>
      </c>
      <c r="AF18818" s="255">
        <v>848.75</v>
      </c>
      <c r="AH18818" s="228" t="s">
        <v>20943</v>
      </c>
      <c r="AI18818" s="229">
        <v>24722.27</v>
      </c>
      <c r="AK18818" s="205"/>
      <c r="AL18818" s="206"/>
    </row>
    <row r="18819" spans="31:38" x14ac:dyDescent="0.55000000000000004">
      <c r="AE18819" s="254" t="s">
        <v>58051</v>
      </c>
      <c r="AF18819" s="255">
        <v>2673.3</v>
      </c>
      <c r="AH18819" s="228" t="s">
        <v>40797</v>
      </c>
      <c r="AI18819" s="229">
        <v>7262.15</v>
      </c>
      <c r="AK18819" s="205"/>
      <c r="AL18819" s="206"/>
    </row>
    <row r="18820" spans="31:38" x14ac:dyDescent="0.55000000000000004">
      <c r="AE18820" s="254" t="s">
        <v>22391</v>
      </c>
      <c r="AF18820" s="255">
        <v>4047.66</v>
      </c>
      <c r="AH18820" s="228" t="s">
        <v>20944</v>
      </c>
      <c r="AI18820" s="229">
        <v>53069.31</v>
      </c>
      <c r="AK18820" s="205"/>
      <c r="AL18820" s="206"/>
    </row>
    <row r="18821" spans="31:38" x14ac:dyDescent="0.55000000000000004">
      <c r="AE18821" s="254" t="s">
        <v>22392</v>
      </c>
      <c r="AF18821" s="255">
        <v>623.70000000000005</v>
      </c>
      <c r="AH18821" s="228" t="s">
        <v>20947</v>
      </c>
      <c r="AI18821" s="229">
        <v>605</v>
      </c>
      <c r="AK18821" s="205"/>
      <c r="AL18821" s="206"/>
    </row>
    <row r="18822" spans="31:38" x14ac:dyDescent="0.55000000000000004">
      <c r="AE18822" s="254" t="s">
        <v>22393</v>
      </c>
      <c r="AF18822" s="255">
        <v>10018.56</v>
      </c>
      <c r="AH18822" s="228" t="s">
        <v>20950</v>
      </c>
      <c r="AI18822" s="229">
        <v>69661.350000000006</v>
      </c>
      <c r="AK18822" s="205"/>
      <c r="AL18822" s="206"/>
    </row>
    <row r="18823" spans="31:38" x14ac:dyDescent="0.55000000000000004">
      <c r="AE18823" s="254" t="s">
        <v>22396</v>
      </c>
      <c r="AF18823" s="255">
        <v>42904.14</v>
      </c>
      <c r="AH18823" s="228" t="s">
        <v>20951</v>
      </c>
      <c r="AI18823" s="229">
        <v>14597.1</v>
      </c>
      <c r="AK18823" s="205"/>
      <c r="AL18823" s="206"/>
    </row>
    <row r="18824" spans="31:38" x14ac:dyDescent="0.55000000000000004">
      <c r="AE18824" s="254" t="s">
        <v>22397</v>
      </c>
      <c r="AF18824" s="255">
        <v>57236.9</v>
      </c>
      <c r="AH18824" s="228" t="s">
        <v>20952</v>
      </c>
      <c r="AI18824" s="229">
        <v>26063.11</v>
      </c>
      <c r="AK18824" s="205"/>
      <c r="AL18824" s="206"/>
    </row>
    <row r="18825" spans="31:38" x14ac:dyDescent="0.55000000000000004">
      <c r="AE18825" s="254" t="s">
        <v>22398</v>
      </c>
      <c r="AF18825" s="255">
        <v>30000</v>
      </c>
      <c r="AH18825" s="228" t="s">
        <v>20953</v>
      </c>
      <c r="AI18825" s="229">
        <v>25292.65</v>
      </c>
      <c r="AK18825" s="205"/>
      <c r="AL18825" s="206"/>
    </row>
    <row r="18826" spans="31:38" x14ac:dyDescent="0.55000000000000004">
      <c r="AE18826" s="254" t="s">
        <v>22399</v>
      </c>
      <c r="AF18826" s="255">
        <v>28928</v>
      </c>
      <c r="AH18826" s="228" t="s">
        <v>20954</v>
      </c>
      <c r="AI18826" s="229">
        <v>2364.96</v>
      </c>
      <c r="AK18826" s="205"/>
      <c r="AL18826" s="206"/>
    </row>
    <row r="18827" spans="31:38" x14ac:dyDescent="0.55000000000000004">
      <c r="AE18827" s="254" t="s">
        <v>22427</v>
      </c>
      <c r="AF18827" s="255">
        <v>26659.15</v>
      </c>
      <c r="AH18827" s="228" t="s">
        <v>20955</v>
      </c>
      <c r="AI18827" s="229">
        <v>-1724.03</v>
      </c>
      <c r="AK18827" s="205"/>
      <c r="AL18827" s="206"/>
    </row>
    <row r="18828" spans="31:38" x14ac:dyDescent="0.55000000000000004">
      <c r="AE18828" s="254" t="s">
        <v>50690</v>
      </c>
      <c r="AF18828" s="255">
        <v>2690.72</v>
      </c>
      <c r="AH18828" s="228" t="s">
        <v>40798</v>
      </c>
      <c r="AI18828" s="229">
        <v>10704.54</v>
      </c>
      <c r="AK18828" s="205"/>
      <c r="AL18828" s="206"/>
    </row>
    <row r="18829" spans="31:38" x14ac:dyDescent="0.55000000000000004">
      <c r="AE18829" s="254" t="s">
        <v>65153</v>
      </c>
      <c r="AF18829" s="255">
        <v>110</v>
      </c>
      <c r="AH18829" s="228" t="s">
        <v>50674</v>
      </c>
      <c r="AI18829" s="229">
        <v>58320</v>
      </c>
      <c r="AK18829" s="205"/>
      <c r="AL18829" s="206"/>
    </row>
    <row r="18830" spans="31:38" x14ac:dyDescent="0.55000000000000004">
      <c r="AE18830" s="254" t="s">
        <v>46080</v>
      </c>
      <c r="AF18830" s="255">
        <v>1200.26</v>
      </c>
      <c r="AH18830" s="228" t="s">
        <v>20969</v>
      </c>
      <c r="AI18830" s="229">
        <v>38226.6</v>
      </c>
      <c r="AK18830" s="205"/>
      <c r="AL18830" s="206"/>
    </row>
    <row r="18831" spans="31:38" x14ac:dyDescent="0.55000000000000004">
      <c r="AE18831" s="254" t="s">
        <v>65154</v>
      </c>
      <c r="AF18831" s="255">
        <v>63424</v>
      </c>
      <c r="AH18831" s="228" t="s">
        <v>54366</v>
      </c>
      <c r="AI18831" s="229">
        <v>31353</v>
      </c>
      <c r="AK18831" s="205"/>
      <c r="AL18831" s="206"/>
    </row>
    <row r="18832" spans="31:38" x14ac:dyDescent="0.55000000000000004">
      <c r="AE18832" s="254" t="s">
        <v>22430</v>
      </c>
      <c r="AF18832" s="255">
        <v>2410.17</v>
      </c>
      <c r="AH18832" s="228" t="s">
        <v>43242</v>
      </c>
      <c r="AI18832" s="229">
        <v>78361.5</v>
      </c>
      <c r="AK18832" s="205"/>
      <c r="AL18832" s="206"/>
    </row>
    <row r="18833" spans="31:38" x14ac:dyDescent="0.55000000000000004">
      <c r="AE18833" s="254" t="s">
        <v>50692</v>
      </c>
      <c r="AF18833" s="255">
        <v>40.369999999999997</v>
      </c>
      <c r="AH18833" s="228" t="s">
        <v>48465</v>
      </c>
      <c r="AI18833" s="229">
        <v>24034</v>
      </c>
      <c r="AK18833" s="205"/>
      <c r="AL18833" s="206"/>
    </row>
    <row r="18834" spans="31:38" x14ac:dyDescent="0.55000000000000004">
      <c r="AE18834" s="254" t="s">
        <v>22431</v>
      </c>
      <c r="AF18834" s="255">
        <v>1913.77</v>
      </c>
      <c r="AH18834" s="228" t="s">
        <v>20970</v>
      </c>
      <c r="AI18834" s="229">
        <v>13159.29</v>
      </c>
      <c r="AK18834" s="205"/>
      <c r="AL18834" s="206"/>
    </row>
    <row r="18835" spans="31:38" x14ac:dyDescent="0.55000000000000004">
      <c r="AE18835" s="254" t="s">
        <v>22432</v>
      </c>
      <c r="AF18835" s="255">
        <v>3045.88</v>
      </c>
      <c r="AH18835" s="228" t="s">
        <v>20971</v>
      </c>
      <c r="AI18835" s="229">
        <v>17816.75</v>
      </c>
      <c r="AK18835" s="205"/>
      <c r="AL18835" s="206"/>
    </row>
    <row r="18836" spans="31:38" x14ac:dyDescent="0.55000000000000004">
      <c r="AE18836" s="254" t="s">
        <v>22433</v>
      </c>
      <c r="AF18836" s="255">
        <v>866.29</v>
      </c>
      <c r="AH18836" s="228" t="s">
        <v>20972</v>
      </c>
      <c r="AI18836" s="229">
        <v>4409.07</v>
      </c>
      <c r="AK18836" s="205"/>
      <c r="AL18836" s="206"/>
    </row>
    <row r="18837" spans="31:38" x14ac:dyDescent="0.55000000000000004">
      <c r="AE18837" s="254" t="s">
        <v>43276</v>
      </c>
      <c r="AF18837" s="255">
        <v>12.97</v>
      </c>
      <c r="AH18837" s="228" t="s">
        <v>20974</v>
      </c>
      <c r="AI18837" s="229">
        <v>1665.17</v>
      </c>
      <c r="AK18837" s="205"/>
      <c r="AL18837" s="206"/>
    </row>
    <row r="18838" spans="31:38" x14ac:dyDescent="0.55000000000000004">
      <c r="AE18838" s="254" t="s">
        <v>22434</v>
      </c>
      <c r="AF18838" s="255">
        <v>45.67</v>
      </c>
      <c r="AH18838" s="228" t="s">
        <v>20975</v>
      </c>
      <c r="AI18838" s="229">
        <v>15595.63</v>
      </c>
      <c r="AK18838" s="205"/>
      <c r="AL18838" s="206"/>
    </row>
    <row r="18839" spans="31:38" x14ac:dyDescent="0.55000000000000004">
      <c r="AE18839" s="254" t="s">
        <v>60927</v>
      </c>
      <c r="AF18839" s="255">
        <v>1560</v>
      </c>
      <c r="AH18839" s="228" t="s">
        <v>48466</v>
      </c>
      <c r="AI18839" s="229">
        <v>16526.63</v>
      </c>
      <c r="AK18839" s="205"/>
      <c r="AL18839" s="206"/>
    </row>
    <row r="18840" spans="31:38" x14ac:dyDescent="0.55000000000000004">
      <c r="AE18840" s="254" t="s">
        <v>65155</v>
      </c>
      <c r="AF18840" s="255">
        <v>-6940.71</v>
      </c>
      <c r="AH18840" s="228" t="s">
        <v>20976</v>
      </c>
      <c r="AI18840" s="229">
        <v>19900</v>
      </c>
      <c r="AK18840" s="205"/>
      <c r="AL18840" s="206"/>
    </row>
    <row r="18841" spans="31:38" x14ac:dyDescent="0.55000000000000004">
      <c r="AE18841" s="254" t="s">
        <v>22441</v>
      </c>
      <c r="AF18841" s="255">
        <v>1680.33</v>
      </c>
      <c r="AH18841" s="228" t="s">
        <v>48467</v>
      </c>
      <c r="AI18841" s="229">
        <v>9775</v>
      </c>
      <c r="AK18841" s="205"/>
      <c r="AL18841" s="206"/>
    </row>
    <row r="18842" spans="31:38" x14ac:dyDescent="0.55000000000000004">
      <c r="AE18842" s="254" t="s">
        <v>40811</v>
      </c>
      <c r="AF18842" s="255">
        <v>70686</v>
      </c>
      <c r="AH18842" s="228" t="s">
        <v>46054</v>
      </c>
      <c r="AI18842" s="229">
        <v>79500</v>
      </c>
      <c r="AK18842" s="205"/>
      <c r="AL18842" s="206"/>
    </row>
    <row r="18843" spans="31:38" x14ac:dyDescent="0.55000000000000004">
      <c r="AE18843" s="254" t="s">
        <v>65156</v>
      </c>
      <c r="AF18843" s="255">
        <v>98000</v>
      </c>
      <c r="AH18843" s="228" t="s">
        <v>46055</v>
      </c>
      <c r="AI18843" s="229">
        <v>5920.98</v>
      </c>
      <c r="AK18843" s="205"/>
      <c r="AL18843" s="206"/>
    </row>
    <row r="18844" spans="31:38" x14ac:dyDescent="0.55000000000000004">
      <c r="AE18844" s="254" t="s">
        <v>35217</v>
      </c>
      <c r="AF18844" s="255">
        <v>50851</v>
      </c>
      <c r="AH18844" s="228" t="s">
        <v>20988</v>
      </c>
      <c r="AI18844" s="229">
        <v>369.88</v>
      </c>
      <c r="AK18844" s="205"/>
      <c r="AL18844" s="206"/>
    </row>
    <row r="18845" spans="31:38" x14ac:dyDescent="0.55000000000000004">
      <c r="AE18845" s="254" t="s">
        <v>22497</v>
      </c>
      <c r="AF18845" s="255">
        <v>30945</v>
      </c>
      <c r="AH18845" s="228" t="s">
        <v>46056</v>
      </c>
      <c r="AI18845" s="229">
        <v>57437.5</v>
      </c>
      <c r="AK18845" s="205"/>
      <c r="AL18845" s="206"/>
    </row>
    <row r="18846" spans="31:38" x14ac:dyDescent="0.55000000000000004">
      <c r="AE18846" s="254" t="s">
        <v>35218</v>
      </c>
      <c r="AF18846" s="255">
        <v>233769.32</v>
      </c>
      <c r="AH18846" s="228" t="s">
        <v>46057</v>
      </c>
      <c r="AI18846" s="229">
        <v>4393.97</v>
      </c>
      <c r="AK18846" s="205"/>
      <c r="AL18846" s="206"/>
    </row>
    <row r="18847" spans="31:38" x14ac:dyDescent="0.55000000000000004">
      <c r="AE18847" s="254" t="s">
        <v>22501</v>
      </c>
      <c r="AF18847" s="255">
        <v>6682.2</v>
      </c>
      <c r="AH18847" s="228" t="s">
        <v>21036</v>
      </c>
      <c r="AI18847" s="229">
        <v>174385.12</v>
      </c>
      <c r="AK18847" s="205"/>
      <c r="AL18847" s="206"/>
    </row>
    <row r="18848" spans="31:38" x14ac:dyDescent="0.55000000000000004">
      <c r="AE18848" s="254" t="s">
        <v>59331</v>
      </c>
      <c r="AF18848" s="255">
        <v>8475</v>
      </c>
      <c r="AH18848" s="228" t="s">
        <v>54367</v>
      </c>
      <c r="AI18848" s="229">
        <v>60532.84</v>
      </c>
      <c r="AK18848" s="205"/>
      <c r="AL18848" s="206"/>
    </row>
    <row r="18849" spans="31:38" x14ac:dyDescent="0.55000000000000004">
      <c r="AE18849" s="254" t="s">
        <v>13750</v>
      </c>
      <c r="AF18849" s="255">
        <v>7352.02</v>
      </c>
      <c r="AH18849" s="228" t="s">
        <v>46058</v>
      </c>
      <c r="AI18849" s="229">
        <v>1254</v>
      </c>
      <c r="AK18849" s="205"/>
      <c r="AL18849" s="206"/>
    </row>
    <row r="18850" spans="31:38" x14ac:dyDescent="0.55000000000000004">
      <c r="AE18850" s="254" t="s">
        <v>22503</v>
      </c>
      <c r="AF18850" s="255">
        <v>27060.43</v>
      </c>
      <c r="AH18850" s="228" t="s">
        <v>33651</v>
      </c>
      <c r="AI18850" s="229">
        <v>127361.60000000001</v>
      </c>
      <c r="AK18850" s="205"/>
      <c r="AL18850" s="206"/>
    </row>
    <row r="18851" spans="31:38" x14ac:dyDescent="0.55000000000000004">
      <c r="AE18851" s="254" t="s">
        <v>13751</v>
      </c>
      <c r="AF18851" s="255">
        <v>7237.25</v>
      </c>
      <c r="AH18851" s="228" t="s">
        <v>54368</v>
      </c>
      <c r="AI18851" s="229">
        <v>16733.189999999999</v>
      </c>
      <c r="AK18851" s="205"/>
      <c r="AL18851" s="206"/>
    </row>
    <row r="18852" spans="31:38" x14ac:dyDescent="0.55000000000000004">
      <c r="AE18852" s="254" t="s">
        <v>22504</v>
      </c>
      <c r="AF18852" s="255">
        <v>33000</v>
      </c>
      <c r="AH18852" s="228" t="s">
        <v>47513</v>
      </c>
      <c r="AI18852" s="229">
        <v>750</v>
      </c>
      <c r="AK18852" s="205"/>
      <c r="AL18852" s="206"/>
    </row>
    <row r="18853" spans="31:38" x14ac:dyDescent="0.55000000000000004">
      <c r="AE18853" s="254" t="s">
        <v>40812</v>
      </c>
      <c r="AF18853" s="255">
        <v>20206</v>
      </c>
      <c r="AH18853" s="228" t="s">
        <v>21040</v>
      </c>
      <c r="AI18853" s="229">
        <v>26086.42</v>
      </c>
      <c r="AK18853" s="205"/>
      <c r="AL18853" s="206"/>
    </row>
    <row r="18854" spans="31:38" x14ac:dyDescent="0.55000000000000004">
      <c r="AE18854" s="254" t="s">
        <v>58052</v>
      </c>
      <c r="AF18854" s="255">
        <v>2323.98</v>
      </c>
      <c r="AH18854" s="228" t="s">
        <v>21043</v>
      </c>
      <c r="AI18854" s="229">
        <v>937280</v>
      </c>
      <c r="AK18854" s="205"/>
      <c r="AL18854" s="206"/>
    </row>
    <row r="18855" spans="31:38" x14ac:dyDescent="0.55000000000000004">
      <c r="AE18855" s="254" t="s">
        <v>22505</v>
      </c>
      <c r="AF18855" s="255">
        <v>4000</v>
      </c>
      <c r="AH18855" s="228" t="s">
        <v>21044</v>
      </c>
      <c r="AI18855" s="229">
        <v>8143.2</v>
      </c>
      <c r="AK18855" s="205"/>
      <c r="AL18855" s="206"/>
    </row>
    <row r="18856" spans="31:38" x14ac:dyDescent="0.55000000000000004">
      <c r="AE18856" s="254" t="s">
        <v>35220</v>
      </c>
      <c r="AF18856" s="255">
        <v>1600</v>
      </c>
      <c r="AH18856" s="228" t="s">
        <v>43243</v>
      </c>
      <c r="AI18856" s="229">
        <v>1292050</v>
      </c>
      <c r="AK18856" s="205"/>
      <c r="AL18856" s="206"/>
    </row>
    <row r="18857" spans="31:38" x14ac:dyDescent="0.55000000000000004">
      <c r="AE18857" s="254" t="s">
        <v>22507</v>
      </c>
      <c r="AF18857" s="255">
        <v>1509.3</v>
      </c>
      <c r="AH18857" s="228" t="s">
        <v>21045</v>
      </c>
      <c r="AI18857" s="229">
        <v>23073.93</v>
      </c>
      <c r="AK18857" s="205"/>
      <c r="AL18857" s="206"/>
    </row>
    <row r="18858" spans="31:38" x14ac:dyDescent="0.55000000000000004">
      <c r="AE18858" s="254" t="s">
        <v>13754</v>
      </c>
      <c r="AF18858" s="255">
        <v>43404.11</v>
      </c>
      <c r="AH18858" s="228" t="s">
        <v>21046</v>
      </c>
      <c r="AI18858" s="229">
        <v>60586.45</v>
      </c>
      <c r="AK18858" s="205"/>
      <c r="AL18858" s="206"/>
    </row>
    <row r="18859" spans="31:38" x14ac:dyDescent="0.55000000000000004">
      <c r="AE18859" s="254" t="s">
        <v>13755</v>
      </c>
      <c r="AF18859" s="255">
        <v>143741.14000000001</v>
      </c>
      <c r="AH18859" s="228" t="s">
        <v>21047</v>
      </c>
      <c r="AI18859" s="229">
        <v>203307.32</v>
      </c>
      <c r="AK18859" s="205"/>
      <c r="AL18859" s="206"/>
    </row>
    <row r="18860" spans="31:38" x14ac:dyDescent="0.55000000000000004">
      <c r="AE18860" s="254" t="s">
        <v>13756</v>
      </c>
      <c r="AF18860" s="255">
        <v>74250.820000000007</v>
      </c>
      <c r="AH18860" s="228" t="s">
        <v>21048</v>
      </c>
      <c r="AI18860" s="229">
        <v>348001.17</v>
      </c>
      <c r="AK18860" s="205"/>
      <c r="AL18860" s="206"/>
    </row>
    <row r="18861" spans="31:38" x14ac:dyDescent="0.55000000000000004">
      <c r="AE18861" s="254" t="s">
        <v>22508</v>
      </c>
      <c r="AF18861" s="255">
        <v>352616.58</v>
      </c>
      <c r="AH18861" s="228" t="s">
        <v>21049</v>
      </c>
      <c r="AI18861" s="229">
        <v>10394.52</v>
      </c>
      <c r="AK18861" s="205"/>
      <c r="AL18861" s="206"/>
    </row>
    <row r="18862" spans="31:38" x14ac:dyDescent="0.55000000000000004">
      <c r="AE18862" s="254" t="s">
        <v>22509</v>
      </c>
      <c r="AF18862" s="255">
        <v>4471.4799999999996</v>
      </c>
      <c r="AH18862" s="228" t="s">
        <v>21050</v>
      </c>
      <c r="AI18862" s="229">
        <v>236352.45</v>
      </c>
      <c r="AK18862" s="205"/>
      <c r="AL18862" s="206"/>
    </row>
    <row r="18863" spans="31:38" x14ac:dyDescent="0.55000000000000004">
      <c r="AE18863" s="254" t="s">
        <v>46081</v>
      </c>
      <c r="AF18863" s="255">
        <v>1180.3699999999999</v>
      </c>
      <c r="AH18863" s="228" t="s">
        <v>54369</v>
      </c>
      <c r="AI18863" s="229">
        <v>205.3</v>
      </c>
      <c r="AK18863" s="205"/>
      <c r="AL18863" s="206"/>
    </row>
    <row r="18864" spans="31:38" x14ac:dyDescent="0.55000000000000004">
      <c r="AE18864" s="254" t="s">
        <v>54413</v>
      </c>
      <c r="AF18864" s="255">
        <v>39.299999999999997</v>
      </c>
      <c r="AH18864" s="228" t="s">
        <v>54370</v>
      </c>
      <c r="AI18864" s="229">
        <v>135720</v>
      </c>
      <c r="AK18864" s="205"/>
      <c r="AL18864" s="206"/>
    </row>
    <row r="18865" spans="31:38" x14ac:dyDescent="0.55000000000000004">
      <c r="AE18865" s="254" t="s">
        <v>22511</v>
      </c>
      <c r="AF18865" s="255">
        <v>53480.85</v>
      </c>
      <c r="AH18865" s="228" t="s">
        <v>54371</v>
      </c>
      <c r="AI18865" s="229">
        <v>52524.959999999999</v>
      </c>
      <c r="AK18865" s="205"/>
      <c r="AL18865" s="206"/>
    </row>
    <row r="18866" spans="31:38" x14ac:dyDescent="0.55000000000000004">
      <c r="AE18866" s="254" t="s">
        <v>13757</v>
      </c>
      <c r="AF18866" s="255">
        <v>74666.759999999995</v>
      </c>
      <c r="AH18866" s="228" t="s">
        <v>21054</v>
      </c>
      <c r="AI18866" s="229">
        <v>142940.51999999999</v>
      </c>
      <c r="AK18866" s="205"/>
      <c r="AL18866" s="206"/>
    </row>
    <row r="18867" spans="31:38" x14ac:dyDescent="0.55000000000000004">
      <c r="AE18867" s="254" t="s">
        <v>22512</v>
      </c>
      <c r="AF18867" s="255">
        <v>14493.1</v>
      </c>
      <c r="AH18867" s="228" t="s">
        <v>13578</v>
      </c>
      <c r="AI18867" s="229">
        <v>123168.32000000001</v>
      </c>
      <c r="AK18867" s="205"/>
      <c r="AL18867" s="206"/>
    </row>
    <row r="18868" spans="31:38" x14ac:dyDescent="0.55000000000000004">
      <c r="AE18868" s="254" t="s">
        <v>63503</v>
      </c>
      <c r="AF18868" s="255">
        <v>25001.54</v>
      </c>
      <c r="AH18868" s="228" t="s">
        <v>21056</v>
      </c>
      <c r="AI18868" s="229">
        <v>213172.5</v>
      </c>
      <c r="AK18868" s="205"/>
      <c r="AL18868" s="206"/>
    </row>
    <row r="18869" spans="31:38" x14ac:dyDescent="0.55000000000000004">
      <c r="AE18869" s="254" t="s">
        <v>50694</v>
      </c>
      <c r="AF18869" s="255">
        <v>70808.08</v>
      </c>
      <c r="AH18869" s="228" t="s">
        <v>50675</v>
      </c>
      <c r="AI18869" s="229">
        <v>4284.28</v>
      </c>
      <c r="AK18869" s="205"/>
      <c r="AL18869" s="206"/>
    </row>
    <row r="18870" spans="31:38" x14ac:dyDescent="0.55000000000000004">
      <c r="AE18870" s="254" t="s">
        <v>65157</v>
      </c>
      <c r="AF18870" s="255">
        <v>3607.8</v>
      </c>
      <c r="AH18870" s="228" t="s">
        <v>21058</v>
      </c>
      <c r="AI18870" s="229">
        <v>406400.13</v>
      </c>
      <c r="AK18870" s="205"/>
      <c r="AL18870" s="206"/>
    </row>
    <row r="18871" spans="31:38" x14ac:dyDescent="0.55000000000000004">
      <c r="AE18871" s="254" t="s">
        <v>22513</v>
      </c>
      <c r="AF18871" s="255">
        <v>436.54</v>
      </c>
      <c r="AH18871" s="228" t="s">
        <v>35079</v>
      </c>
      <c r="AI18871" s="229">
        <v>857725.15</v>
      </c>
      <c r="AK18871" s="205"/>
      <c r="AL18871" s="206"/>
    </row>
    <row r="18872" spans="31:38" x14ac:dyDescent="0.55000000000000004">
      <c r="AE18872" s="254" t="s">
        <v>22515</v>
      </c>
      <c r="AF18872" s="255">
        <v>-2432.7800000000002</v>
      </c>
      <c r="AH18872" s="228" t="s">
        <v>36309</v>
      </c>
      <c r="AI18872" s="229">
        <v>567011.37</v>
      </c>
      <c r="AK18872" s="205"/>
      <c r="AL18872" s="206"/>
    </row>
    <row r="18873" spans="31:38" x14ac:dyDescent="0.55000000000000004">
      <c r="AE18873" s="254" t="s">
        <v>33766</v>
      </c>
      <c r="AF18873" s="255">
        <v>101710.32</v>
      </c>
      <c r="AH18873" s="228" t="s">
        <v>35086</v>
      </c>
      <c r="AI18873" s="229">
        <v>5572</v>
      </c>
      <c r="AK18873" s="205"/>
      <c r="AL18873" s="206"/>
    </row>
    <row r="18874" spans="31:38" x14ac:dyDescent="0.55000000000000004">
      <c r="AE18874" s="254" t="s">
        <v>58768</v>
      </c>
      <c r="AF18874" s="255">
        <v>71138.05</v>
      </c>
      <c r="AH18874" s="228" t="s">
        <v>21100</v>
      </c>
      <c r="AI18874" s="229">
        <v>63447</v>
      </c>
      <c r="AK18874" s="205"/>
      <c r="AL18874" s="206"/>
    </row>
    <row r="18875" spans="31:38" x14ac:dyDescent="0.55000000000000004">
      <c r="AE18875" s="254" t="s">
        <v>55617</v>
      </c>
      <c r="AF18875" s="255">
        <v>59226.3</v>
      </c>
      <c r="AH18875" s="228" t="s">
        <v>47514</v>
      </c>
      <c r="AI18875" s="229">
        <v>329.98</v>
      </c>
      <c r="AK18875" s="205"/>
      <c r="AL18875" s="206"/>
    </row>
    <row r="18876" spans="31:38" x14ac:dyDescent="0.55000000000000004">
      <c r="AE18876" s="254" t="s">
        <v>22587</v>
      </c>
      <c r="AF18876" s="255">
        <v>282313.87</v>
      </c>
      <c r="AH18876" s="228" t="s">
        <v>21101</v>
      </c>
      <c r="AI18876" s="229">
        <v>16000.08</v>
      </c>
      <c r="AK18876" s="205"/>
      <c r="AL18876" s="206"/>
    </row>
    <row r="18877" spans="31:38" x14ac:dyDescent="0.55000000000000004">
      <c r="AE18877" s="254" t="s">
        <v>22588</v>
      </c>
      <c r="AF18877" s="255">
        <v>124808.14</v>
      </c>
      <c r="AH18877" s="228" t="s">
        <v>21102</v>
      </c>
      <c r="AI18877" s="229">
        <v>44942</v>
      </c>
      <c r="AK18877" s="205"/>
      <c r="AL18877" s="206"/>
    </row>
    <row r="18878" spans="31:38" x14ac:dyDescent="0.55000000000000004">
      <c r="AE18878" s="254" t="s">
        <v>22589</v>
      </c>
      <c r="AF18878" s="255">
        <v>2144.63</v>
      </c>
      <c r="AH18878" s="228" t="s">
        <v>21103</v>
      </c>
      <c r="AI18878" s="229">
        <v>31559.95</v>
      </c>
      <c r="AK18878" s="205"/>
      <c r="AL18878" s="206"/>
    </row>
    <row r="18879" spans="31:38" x14ac:dyDescent="0.55000000000000004">
      <c r="AE18879" s="254" t="s">
        <v>33777</v>
      </c>
      <c r="AF18879" s="255">
        <v>357020.62</v>
      </c>
      <c r="AH18879" s="228" t="s">
        <v>21104</v>
      </c>
      <c r="AI18879" s="229">
        <v>63272.94</v>
      </c>
      <c r="AK18879" s="205"/>
      <c r="AL18879" s="206"/>
    </row>
    <row r="18880" spans="31:38" x14ac:dyDescent="0.55000000000000004">
      <c r="AE18880" s="254" t="s">
        <v>22592</v>
      </c>
      <c r="AF18880" s="255">
        <v>15914.45</v>
      </c>
      <c r="AH18880" s="228" t="s">
        <v>21105</v>
      </c>
      <c r="AI18880" s="229">
        <v>4770.97</v>
      </c>
      <c r="AK18880" s="205"/>
      <c r="AL18880" s="206"/>
    </row>
    <row r="18881" spans="31:38" x14ac:dyDescent="0.55000000000000004">
      <c r="AE18881" s="254" t="s">
        <v>22593</v>
      </c>
      <c r="AF18881" s="255">
        <v>201900.12</v>
      </c>
      <c r="AH18881" s="228" t="s">
        <v>21109</v>
      </c>
      <c r="AI18881" s="229">
        <v>988797.2</v>
      </c>
      <c r="AK18881" s="205"/>
      <c r="AL18881" s="206"/>
    </row>
    <row r="18882" spans="31:38" x14ac:dyDescent="0.55000000000000004">
      <c r="AE18882" s="254" t="s">
        <v>36429</v>
      </c>
      <c r="AF18882" s="255">
        <v>10203.15</v>
      </c>
      <c r="AH18882" s="228" t="s">
        <v>33656</v>
      </c>
      <c r="AI18882" s="229">
        <v>289371.94</v>
      </c>
      <c r="AK18882" s="205"/>
      <c r="AL18882" s="206"/>
    </row>
    <row r="18883" spans="31:38" x14ac:dyDescent="0.55000000000000004">
      <c r="AE18883" s="254" t="s">
        <v>22594</v>
      </c>
      <c r="AF18883" s="255">
        <v>52812.4</v>
      </c>
      <c r="AH18883" s="228" t="s">
        <v>46059</v>
      </c>
      <c r="AI18883" s="229">
        <v>15209.67</v>
      </c>
      <c r="AK18883" s="205"/>
      <c r="AL18883" s="206"/>
    </row>
    <row r="18884" spans="31:38" x14ac:dyDescent="0.55000000000000004">
      <c r="AE18884" s="254" t="s">
        <v>22596</v>
      </c>
      <c r="AF18884" s="255">
        <v>176306.92</v>
      </c>
      <c r="AH18884" s="228" t="s">
        <v>21110</v>
      </c>
      <c r="AI18884" s="229">
        <v>46354.82</v>
      </c>
      <c r="AK18884" s="205"/>
      <c r="AL18884" s="206"/>
    </row>
    <row r="18885" spans="31:38" x14ac:dyDescent="0.55000000000000004">
      <c r="AE18885" s="254" t="s">
        <v>62891</v>
      </c>
      <c r="AF18885" s="255">
        <v>1756.04</v>
      </c>
      <c r="AH18885" s="228" t="s">
        <v>13588</v>
      </c>
      <c r="AI18885" s="229">
        <v>119393.08</v>
      </c>
      <c r="AK18885" s="205"/>
      <c r="AL18885" s="206"/>
    </row>
    <row r="18886" spans="31:38" x14ac:dyDescent="0.55000000000000004">
      <c r="AE18886" s="254" t="s">
        <v>13766</v>
      </c>
      <c r="AF18886" s="255">
        <v>975</v>
      </c>
      <c r="AH18886" s="228" t="s">
        <v>13589</v>
      </c>
      <c r="AI18886" s="229">
        <v>110726.87</v>
      </c>
      <c r="AK18886" s="205"/>
      <c r="AL18886" s="206"/>
    </row>
    <row r="18887" spans="31:38" x14ac:dyDescent="0.55000000000000004">
      <c r="AE18887" s="254" t="s">
        <v>47536</v>
      </c>
      <c r="AF18887" s="255">
        <v>6868.45</v>
      </c>
      <c r="AH18887" s="228" t="s">
        <v>21111</v>
      </c>
      <c r="AI18887" s="229">
        <v>5453.04</v>
      </c>
      <c r="AK18887" s="205"/>
      <c r="AL18887" s="206"/>
    </row>
    <row r="18888" spans="31:38" x14ac:dyDescent="0.55000000000000004">
      <c r="AE18888" s="254" t="s">
        <v>60928</v>
      </c>
      <c r="AF18888" s="255">
        <v>5759.21</v>
      </c>
      <c r="AH18888" s="228" t="s">
        <v>21112</v>
      </c>
      <c r="AI18888" s="229">
        <v>2334928.21</v>
      </c>
      <c r="AK18888" s="205"/>
      <c r="AL18888" s="206"/>
    </row>
    <row r="18889" spans="31:38" x14ac:dyDescent="0.55000000000000004">
      <c r="AE18889" s="254" t="s">
        <v>58769</v>
      </c>
      <c r="AF18889" s="255">
        <v>82338.149999999994</v>
      </c>
      <c r="AH18889" s="228" t="s">
        <v>35087</v>
      </c>
      <c r="AI18889" s="229">
        <v>83267.399999999994</v>
      </c>
      <c r="AK18889" s="205"/>
      <c r="AL18889" s="206"/>
    </row>
    <row r="18890" spans="31:38" x14ac:dyDescent="0.55000000000000004">
      <c r="AE18890" s="254" t="s">
        <v>13767</v>
      </c>
      <c r="AF18890" s="255">
        <v>10504.95</v>
      </c>
      <c r="AH18890" s="228" t="s">
        <v>21114</v>
      </c>
      <c r="AI18890" s="229">
        <v>1071</v>
      </c>
      <c r="AK18890" s="205"/>
      <c r="AL18890" s="206"/>
    </row>
    <row r="18891" spans="31:38" x14ac:dyDescent="0.55000000000000004">
      <c r="AE18891" s="254" t="s">
        <v>32285</v>
      </c>
      <c r="AF18891" s="255">
        <v>5778.58</v>
      </c>
      <c r="AH18891" s="228" t="s">
        <v>50676</v>
      </c>
      <c r="AI18891" s="229">
        <v>15505.3</v>
      </c>
      <c r="AK18891" s="205"/>
      <c r="AL18891" s="206"/>
    </row>
    <row r="18892" spans="31:38" x14ac:dyDescent="0.55000000000000004">
      <c r="AE18892" s="254" t="s">
        <v>33778</v>
      </c>
      <c r="AF18892" s="255">
        <v>25300</v>
      </c>
      <c r="AH18892" s="228" t="s">
        <v>21115</v>
      </c>
      <c r="AI18892" s="229">
        <v>73560.070000000007</v>
      </c>
      <c r="AK18892" s="205"/>
      <c r="AL18892" s="206"/>
    </row>
    <row r="18893" spans="31:38" x14ac:dyDescent="0.55000000000000004">
      <c r="AE18893" s="254" t="s">
        <v>40813</v>
      </c>
      <c r="AF18893" s="255">
        <v>81244.479999999996</v>
      </c>
      <c r="AH18893" s="228" t="s">
        <v>39188</v>
      </c>
      <c r="AI18893" s="229">
        <v>43625</v>
      </c>
      <c r="AK18893" s="205"/>
      <c r="AL18893" s="206"/>
    </row>
    <row r="18894" spans="31:38" x14ac:dyDescent="0.55000000000000004">
      <c r="AE18894" s="254" t="s">
        <v>40814</v>
      </c>
      <c r="AF18894" s="255">
        <v>2429334.02</v>
      </c>
      <c r="AH18894" s="228" t="s">
        <v>21116</v>
      </c>
      <c r="AI18894" s="229">
        <v>3840.1</v>
      </c>
      <c r="AK18894" s="205"/>
      <c r="AL18894" s="206"/>
    </row>
    <row r="18895" spans="31:38" x14ac:dyDescent="0.55000000000000004">
      <c r="AE18895" s="254" t="s">
        <v>55618</v>
      </c>
      <c r="AF18895" s="255">
        <v>2625.71</v>
      </c>
      <c r="AH18895" s="228" t="s">
        <v>54372</v>
      </c>
      <c r="AI18895" s="229">
        <v>125959.95</v>
      </c>
      <c r="AK18895" s="205"/>
      <c r="AL18895" s="206"/>
    </row>
    <row r="18896" spans="31:38" x14ac:dyDescent="0.55000000000000004">
      <c r="AE18896" s="254" t="s">
        <v>22597</v>
      </c>
      <c r="AF18896" s="255">
        <v>1924.63</v>
      </c>
      <c r="AH18896" s="228" t="s">
        <v>13590</v>
      </c>
      <c r="AI18896" s="229">
        <v>141607.89000000001</v>
      </c>
      <c r="AK18896" s="205"/>
      <c r="AL18896" s="206"/>
    </row>
    <row r="18897" spans="31:38" x14ac:dyDescent="0.55000000000000004">
      <c r="AE18897" s="254" t="s">
        <v>36430</v>
      </c>
      <c r="AF18897" s="255">
        <v>411984.15</v>
      </c>
      <c r="AH18897" s="228" t="s">
        <v>13591</v>
      </c>
      <c r="AI18897" s="229">
        <v>54210.18</v>
      </c>
      <c r="AK18897" s="205"/>
      <c r="AL18897" s="206"/>
    </row>
    <row r="18898" spans="31:38" x14ac:dyDescent="0.55000000000000004">
      <c r="AE18898" s="254" t="s">
        <v>33779</v>
      </c>
      <c r="AF18898" s="255">
        <v>49136.86</v>
      </c>
      <c r="AH18898" s="228" t="s">
        <v>13592</v>
      </c>
      <c r="AI18898" s="229">
        <v>162780.44</v>
      </c>
      <c r="AK18898" s="205"/>
      <c r="AL18898" s="206"/>
    </row>
    <row r="18899" spans="31:38" x14ac:dyDescent="0.55000000000000004">
      <c r="AE18899" s="254" t="s">
        <v>35223</v>
      </c>
      <c r="AF18899" s="255">
        <v>206662.82</v>
      </c>
      <c r="AH18899" s="228" t="s">
        <v>35089</v>
      </c>
      <c r="AI18899" s="229">
        <v>18402.64</v>
      </c>
      <c r="AK18899" s="205"/>
      <c r="AL18899" s="206"/>
    </row>
    <row r="18900" spans="31:38" x14ac:dyDescent="0.55000000000000004">
      <c r="AE18900" s="254" t="s">
        <v>36431</v>
      </c>
      <c r="AF18900" s="255">
        <v>2995.89</v>
      </c>
      <c r="AH18900" s="228" t="s">
        <v>43244</v>
      </c>
      <c r="AI18900" s="229">
        <v>28580.81</v>
      </c>
      <c r="AK18900" s="205"/>
      <c r="AL18900" s="206"/>
    </row>
    <row r="18901" spans="31:38" x14ac:dyDescent="0.55000000000000004">
      <c r="AE18901" s="254" t="s">
        <v>13770</v>
      </c>
      <c r="AF18901" s="255">
        <v>341935.53</v>
      </c>
      <c r="AH18901" s="228" t="s">
        <v>21174</v>
      </c>
      <c r="AI18901" s="229">
        <v>57992.5</v>
      </c>
      <c r="AK18901" s="205"/>
      <c r="AL18901" s="206"/>
    </row>
    <row r="18902" spans="31:38" x14ac:dyDescent="0.55000000000000004">
      <c r="AE18902" s="254" t="s">
        <v>13771</v>
      </c>
      <c r="AF18902" s="255">
        <v>1035172.45</v>
      </c>
      <c r="AH18902" s="228" t="s">
        <v>47515</v>
      </c>
      <c r="AI18902" s="229">
        <v>781.84</v>
      </c>
      <c r="AK18902" s="205"/>
      <c r="AL18902" s="206"/>
    </row>
    <row r="18903" spans="31:38" x14ac:dyDescent="0.55000000000000004">
      <c r="AE18903" s="254" t="s">
        <v>13772</v>
      </c>
      <c r="AF18903" s="255">
        <v>119159.71</v>
      </c>
      <c r="AH18903" s="228" t="s">
        <v>21175</v>
      </c>
      <c r="AI18903" s="229">
        <v>28230</v>
      </c>
      <c r="AK18903" s="205"/>
      <c r="AL18903" s="206"/>
    </row>
    <row r="18904" spans="31:38" x14ac:dyDescent="0.55000000000000004">
      <c r="AE18904" s="254" t="s">
        <v>22598</v>
      </c>
      <c r="AF18904" s="255">
        <v>93061.69</v>
      </c>
      <c r="AH18904" s="228" t="s">
        <v>46060</v>
      </c>
      <c r="AI18904" s="229">
        <v>10642.47</v>
      </c>
      <c r="AK18904" s="205"/>
      <c r="AL18904" s="206"/>
    </row>
    <row r="18905" spans="31:38" x14ac:dyDescent="0.55000000000000004">
      <c r="AE18905" s="254" t="s">
        <v>22599</v>
      </c>
      <c r="AF18905" s="255">
        <v>821753.27</v>
      </c>
      <c r="AH18905" s="228" t="s">
        <v>21176</v>
      </c>
      <c r="AI18905" s="229">
        <v>7660</v>
      </c>
      <c r="AK18905" s="205"/>
      <c r="AL18905" s="206"/>
    </row>
    <row r="18906" spans="31:38" x14ac:dyDescent="0.55000000000000004">
      <c r="AE18906" s="254" t="s">
        <v>36432</v>
      </c>
      <c r="AF18906" s="255">
        <v>84177.73</v>
      </c>
      <c r="AH18906" s="228" t="s">
        <v>21177</v>
      </c>
      <c r="AI18906" s="229">
        <v>12642.5</v>
      </c>
      <c r="AK18906" s="205"/>
      <c r="AL18906" s="206"/>
    </row>
    <row r="18907" spans="31:38" x14ac:dyDescent="0.55000000000000004">
      <c r="AE18907" s="254" t="s">
        <v>22604</v>
      </c>
      <c r="AF18907" s="255">
        <v>24717</v>
      </c>
      <c r="AH18907" s="228" t="s">
        <v>33659</v>
      </c>
      <c r="AI18907" s="229">
        <v>1166</v>
      </c>
      <c r="AK18907" s="205"/>
      <c r="AL18907" s="206"/>
    </row>
    <row r="18908" spans="31:38" x14ac:dyDescent="0.55000000000000004">
      <c r="AE18908" s="254" t="s">
        <v>35224</v>
      </c>
      <c r="AF18908" s="255">
        <v>43155.7</v>
      </c>
      <c r="AH18908" s="228" t="s">
        <v>43245</v>
      </c>
      <c r="AI18908" s="229">
        <v>16756.669999999998</v>
      </c>
      <c r="AK18908" s="205"/>
      <c r="AL18908" s="206"/>
    </row>
    <row r="18909" spans="31:38" x14ac:dyDescent="0.55000000000000004">
      <c r="AE18909" s="254" t="s">
        <v>48482</v>
      </c>
      <c r="AF18909" s="255">
        <v>663.28</v>
      </c>
      <c r="AH18909" s="228" t="s">
        <v>47516</v>
      </c>
      <c r="AI18909" s="229">
        <v>381</v>
      </c>
      <c r="AK18909" s="205"/>
      <c r="AL18909" s="206"/>
    </row>
    <row r="18910" spans="31:38" x14ac:dyDescent="0.55000000000000004">
      <c r="AE18910" s="254" t="s">
        <v>65158</v>
      </c>
      <c r="AF18910" s="255">
        <v>3.06</v>
      </c>
      <c r="AH18910" s="228" t="s">
        <v>21178</v>
      </c>
      <c r="AI18910" s="229">
        <v>49733.4</v>
      </c>
      <c r="AK18910" s="205"/>
      <c r="AL18910" s="206"/>
    </row>
    <row r="18911" spans="31:38" x14ac:dyDescent="0.55000000000000004">
      <c r="AE18911" s="254" t="s">
        <v>22605</v>
      </c>
      <c r="AF18911" s="255">
        <v>27189.71</v>
      </c>
      <c r="AH18911" s="228" t="s">
        <v>21179</v>
      </c>
      <c r="AI18911" s="229">
        <v>5471.89</v>
      </c>
      <c r="AK18911" s="205"/>
      <c r="AL18911" s="206"/>
    </row>
    <row r="18912" spans="31:38" x14ac:dyDescent="0.55000000000000004">
      <c r="AE18912" s="254" t="s">
        <v>62892</v>
      </c>
      <c r="AF18912" s="255">
        <v>180</v>
      </c>
      <c r="AH18912" s="228" t="s">
        <v>13597</v>
      </c>
      <c r="AI18912" s="229">
        <v>11439.38</v>
      </c>
      <c r="AK18912" s="205"/>
      <c r="AL18912" s="206"/>
    </row>
    <row r="18913" spans="31:38" x14ac:dyDescent="0.55000000000000004">
      <c r="AE18913" s="254" t="s">
        <v>22606</v>
      </c>
      <c r="AF18913" s="255">
        <v>362539.33</v>
      </c>
      <c r="AH18913" s="228" t="s">
        <v>39192</v>
      </c>
      <c r="AI18913" s="229">
        <v>19367.23</v>
      </c>
      <c r="AK18913" s="205"/>
      <c r="AL18913" s="206"/>
    </row>
    <row r="18914" spans="31:38" x14ac:dyDescent="0.55000000000000004">
      <c r="AE18914" s="254" t="s">
        <v>58053</v>
      </c>
      <c r="AF18914" s="255">
        <v>2645672.14</v>
      </c>
      <c r="AH18914" s="228" t="s">
        <v>21180</v>
      </c>
      <c r="AI18914" s="229">
        <v>490.62</v>
      </c>
      <c r="AK18914" s="205"/>
      <c r="AL18914" s="206"/>
    </row>
    <row r="18915" spans="31:38" x14ac:dyDescent="0.55000000000000004">
      <c r="AE18915" s="254" t="s">
        <v>13773</v>
      </c>
      <c r="AF18915" s="255">
        <v>206118.14</v>
      </c>
      <c r="AH18915" s="228" t="s">
        <v>43246</v>
      </c>
      <c r="AI18915" s="229">
        <v>620500</v>
      </c>
      <c r="AK18915" s="205"/>
      <c r="AL18915" s="206"/>
    </row>
    <row r="18916" spans="31:38" x14ac:dyDescent="0.55000000000000004">
      <c r="AE18916" s="254" t="s">
        <v>22607</v>
      </c>
      <c r="AF18916" s="255">
        <v>9716.5499999999993</v>
      </c>
      <c r="AH18916" s="228" t="s">
        <v>50677</v>
      </c>
      <c r="AI18916" s="229">
        <v>4059</v>
      </c>
      <c r="AK18916" s="205"/>
      <c r="AL18916" s="206"/>
    </row>
    <row r="18917" spans="31:38" x14ac:dyDescent="0.55000000000000004">
      <c r="AE18917" s="254" t="s">
        <v>22608</v>
      </c>
      <c r="AF18917" s="255">
        <v>360598.97</v>
      </c>
      <c r="AH18917" s="228" t="s">
        <v>21183</v>
      </c>
      <c r="AI18917" s="229">
        <v>17085</v>
      </c>
      <c r="AK18917" s="205"/>
      <c r="AL18917" s="206"/>
    </row>
    <row r="18918" spans="31:38" x14ac:dyDescent="0.55000000000000004">
      <c r="AE18918" s="254" t="s">
        <v>22609</v>
      </c>
      <c r="AF18918" s="255">
        <v>40569.449999999997</v>
      </c>
      <c r="AH18918" s="228" t="s">
        <v>13598</v>
      </c>
      <c r="AI18918" s="229">
        <v>69235.47</v>
      </c>
      <c r="AK18918" s="205"/>
      <c r="AL18918" s="206"/>
    </row>
    <row r="18919" spans="31:38" x14ac:dyDescent="0.55000000000000004">
      <c r="AE18919" s="254" t="s">
        <v>61242</v>
      </c>
      <c r="AF18919" s="255">
        <v>90788.31</v>
      </c>
      <c r="AH18919" s="228" t="s">
        <v>13599</v>
      </c>
      <c r="AI18919" s="229">
        <v>28397.56</v>
      </c>
      <c r="AK18919" s="205"/>
      <c r="AL18919" s="206"/>
    </row>
    <row r="18920" spans="31:38" x14ac:dyDescent="0.55000000000000004">
      <c r="AE18920" s="254" t="s">
        <v>22610</v>
      </c>
      <c r="AF18920" s="255">
        <v>494005.33</v>
      </c>
      <c r="AH18920" s="228" t="s">
        <v>43247</v>
      </c>
      <c r="AI18920" s="229">
        <v>10596.76</v>
      </c>
      <c r="AK18920" s="205"/>
      <c r="AL18920" s="206"/>
    </row>
    <row r="18921" spans="31:38" x14ac:dyDescent="0.55000000000000004">
      <c r="AE18921" s="254" t="s">
        <v>22611</v>
      </c>
      <c r="AF18921" s="255">
        <v>725154.17</v>
      </c>
      <c r="AH18921" s="228" t="s">
        <v>21184</v>
      </c>
      <c r="AI18921" s="229">
        <v>67175.88</v>
      </c>
      <c r="AK18921" s="205"/>
      <c r="AL18921" s="206"/>
    </row>
    <row r="18922" spans="31:38" x14ac:dyDescent="0.55000000000000004">
      <c r="AE18922" s="254" t="s">
        <v>58375</v>
      </c>
      <c r="AF18922" s="255">
        <v>524852.51</v>
      </c>
      <c r="AH18922" s="228" t="s">
        <v>21185</v>
      </c>
      <c r="AI18922" s="229">
        <v>1570.9</v>
      </c>
      <c r="AK18922" s="205"/>
      <c r="AL18922" s="206"/>
    </row>
    <row r="18923" spans="31:38" x14ac:dyDescent="0.55000000000000004">
      <c r="AE18923" s="254" t="s">
        <v>22612</v>
      </c>
      <c r="AF18923" s="255">
        <v>255927.37</v>
      </c>
      <c r="AH18923" s="228" t="s">
        <v>50678</v>
      </c>
      <c r="AI18923" s="229">
        <v>849</v>
      </c>
      <c r="AK18923" s="205"/>
      <c r="AL18923" s="206"/>
    </row>
    <row r="18924" spans="31:38" x14ac:dyDescent="0.55000000000000004">
      <c r="AE18924" s="254" t="s">
        <v>35231</v>
      </c>
      <c r="AF18924" s="255">
        <v>36124.230000000003</v>
      </c>
      <c r="AH18924" s="228" t="s">
        <v>21189</v>
      </c>
      <c r="AI18924" s="229">
        <v>59510.47</v>
      </c>
      <c r="AK18924" s="205"/>
      <c r="AL18924" s="206"/>
    </row>
    <row r="18925" spans="31:38" x14ac:dyDescent="0.55000000000000004">
      <c r="AE18925" s="254" t="s">
        <v>33782</v>
      </c>
      <c r="AF18925" s="255">
        <v>1186.5899999999999</v>
      </c>
      <c r="AH18925" s="228" t="s">
        <v>13600</v>
      </c>
      <c r="AI18925" s="229">
        <v>174277.52</v>
      </c>
      <c r="AK18925" s="205"/>
      <c r="AL18925" s="206"/>
    </row>
    <row r="18926" spans="31:38" x14ac:dyDescent="0.55000000000000004">
      <c r="AE18926" s="254" t="s">
        <v>33783</v>
      </c>
      <c r="AF18926" s="255">
        <v>290</v>
      </c>
      <c r="AH18926" s="228" t="s">
        <v>21190</v>
      </c>
      <c r="AI18926" s="229">
        <v>136818.89000000001</v>
      </c>
      <c r="AK18926" s="205"/>
      <c r="AL18926" s="206"/>
    </row>
    <row r="18927" spans="31:38" x14ac:dyDescent="0.55000000000000004">
      <c r="AE18927" s="254" t="s">
        <v>33784</v>
      </c>
      <c r="AF18927" s="255">
        <v>367.96</v>
      </c>
      <c r="AH18927" s="228" t="s">
        <v>36317</v>
      </c>
      <c r="AI18927" s="229">
        <v>20728.64</v>
      </c>
      <c r="AK18927" s="205"/>
      <c r="AL18927" s="206"/>
    </row>
    <row r="18928" spans="31:38" x14ac:dyDescent="0.55000000000000004">
      <c r="AE18928" s="254" t="s">
        <v>22635</v>
      </c>
      <c r="AF18928" s="255">
        <v>14013</v>
      </c>
      <c r="AH18928" s="228" t="s">
        <v>21191</v>
      </c>
      <c r="AI18928" s="229">
        <v>72128.47</v>
      </c>
      <c r="AK18928" s="205"/>
      <c r="AL18928" s="206"/>
    </row>
    <row r="18929" spans="31:38" x14ac:dyDescent="0.55000000000000004">
      <c r="AE18929" s="254" t="s">
        <v>40815</v>
      </c>
      <c r="AF18929" s="255">
        <v>327428.03999999998</v>
      </c>
      <c r="AH18929" s="228" t="s">
        <v>21192</v>
      </c>
      <c r="AI18929" s="229">
        <v>3963.57</v>
      </c>
      <c r="AK18929" s="205"/>
      <c r="AL18929" s="206"/>
    </row>
    <row r="18930" spans="31:38" x14ac:dyDescent="0.55000000000000004">
      <c r="AE18930" s="254" t="s">
        <v>22652</v>
      </c>
      <c r="AF18930" s="255">
        <v>30301.08</v>
      </c>
      <c r="AH18930" s="228" t="s">
        <v>36318</v>
      </c>
      <c r="AI18930" s="229">
        <v>113583.85</v>
      </c>
      <c r="AK18930" s="205"/>
      <c r="AL18930" s="206"/>
    </row>
    <row r="18931" spans="31:38" x14ac:dyDescent="0.55000000000000004">
      <c r="AE18931" s="254" t="s">
        <v>22654</v>
      </c>
      <c r="AF18931" s="255">
        <v>27366.21</v>
      </c>
      <c r="AH18931" s="228" t="s">
        <v>54373</v>
      </c>
      <c r="AI18931" s="229">
        <v>41126</v>
      </c>
      <c r="AK18931" s="205"/>
      <c r="AL18931" s="206"/>
    </row>
    <row r="18932" spans="31:38" x14ac:dyDescent="0.55000000000000004">
      <c r="AE18932" s="254" t="s">
        <v>47537</v>
      </c>
      <c r="AF18932" s="255">
        <v>39016.26</v>
      </c>
      <c r="AH18932" s="228" t="s">
        <v>54374</v>
      </c>
      <c r="AI18932" s="229">
        <v>239857.32</v>
      </c>
      <c r="AK18932" s="205"/>
      <c r="AL18932" s="206"/>
    </row>
    <row r="18933" spans="31:38" x14ac:dyDescent="0.55000000000000004">
      <c r="AE18933" s="254" t="s">
        <v>46084</v>
      </c>
      <c r="AF18933" s="255">
        <v>829</v>
      </c>
      <c r="AH18933" s="228" t="s">
        <v>54375</v>
      </c>
      <c r="AI18933" s="229">
        <v>44720.15</v>
      </c>
      <c r="AK18933" s="205"/>
      <c r="AL18933" s="206"/>
    </row>
    <row r="18934" spans="31:38" x14ac:dyDescent="0.55000000000000004">
      <c r="AE18934" s="254" t="s">
        <v>36436</v>
      </c>
      <c r="AF18934" s="255">
        <v>267888.96999999997</v>
      </c>
      <c r="AH18934" s="228" t="s">
        <v>54376</v>
      </c>
      <c r="AI18934" s="229">
        <v>5395.86</v>
      </c>
      <c r="AK18934" s="205"/>
      <c r="AL18934" s="206"/>
    </row>
    <row r="18935" spans="31:38" x14ac:dyDescent="0.55000000000000004">
      <c r="AE18935" s="254" t="s">
        <v>22708</v>
      </c>
      <c r="AF18935" s="255">
        <v>7350</v>
      </c>
      <c r="AH18935" s="228" t="s">
        <v>54377</v>
      </c>
      <c r="AI18935" s="229">
        <v>53132.56</v>
      </c>
      <c r="AK18935" s="205"/>
      <c r="AL18935" s="206"/>
    </row>
    <row r="18936" spans="31:38" x14ac:dyDescent="0.55000000000000004">
      <c r="AE18936" s="254" t="s">
        <v>60929</v>
      </c>
      <c r="AF18936" s="255">
        <v>26976.74</v>
      </c>
      <c r="AH18936" s="228" t="s">
        <v>46061</v>
      </c>
      <c r="AI18936" s="229">
        <v>160261.45000000001</v>
      </c>
      <c r="AK18936" s="205"/>
      <c r="AL18936" s="206"/>
    </row>
    <row r="18937" spans="31:38" x14ac:dyDescent="0.55000000000000004">
      <c r="AE18937" s="254" t="s">
        <v>22709</v>
      </c>
      <c r="AF18937" s="255">
        <v>615238.69999999995</v>
      </c>
      <c r="AH18937" s="228" t="s">
        <v>46062</v>
      </c>
      <c r="AI18937" s="229">
        <v>37579.949999999997</v>
      </c>
      <c r="AK18937" s="205"/>
      <c r="AL18937" s="206"/>
    </row>
    <row r="18938" spans="31:38" x14ac:dyDescent="0.55000000000000004">
      <c r="AE18938" s="254" t="s">
        <v>22711</v>
      </c>
      <c r="AF18938" s="255">
        <v>83997</v>
      </c>
      <c r="AH18938" s="228" t="s">
        <v>54378</v>
      </c>
      <c r="AI18938" s="229">
        <v>1145.95</v>
      </c>
      <c r="AK18938" s="205"/>
      <c r="AL18938" s="206"/>
    </row>
    <row r="18939" spans="31:38" x14ac:dyDescent="0.55000000000000004">
      <c r="AE18939" s="254" t="s">
        <v>39260</v>
      </c>
      <c r="AF18939" s="255">
        <v>1952822</v>
      </c>
      <c r="AH18939" s="228" t="s">
        <v>13606</v>
      </c>
      <c r="AI18939" s="229">
        <v>27391.1</v>
      </c>
      <c r="AK18939" s="205"/>
      <c r="AL18939" s="206"/>
    </row>
    <row r="18940" spans="31:38" x14ac:dyDescent="0.55000000000000004">
      <c r="AE18940" s="254" t="s">
        <v>22713</v>
      </c>
      <c r="AF18940" s="255">
        <v>87240</v>
      </c>
      <c r="AH18940" s="228" t="s">
        <v>21202</v>
      </c>
      <c r="AI18940" s="229">
        <v>216672.7</v>
      </c>
      <c r="AK18940" s="205"/>
      <c r="AL18940" s="206"/>
    </row>
    <row r="18941" spans="31:38" x14ac:dyDescent="0.55000000000000004">
      <c r="AE18941" s="254" t="s">
        <v>63504</v>
      </c>
      <c r="AF18941" s="255">
        <v>350.84</v>
      </c>
      <c r="AH18941" s="228" t="s">
        <v>54379</v>
      </c>
      <c r="AI18941" s="229">
        <v>4152</v>
      </c>
      <c r="AK18941" s="205"/>
      <c r="AL18941" s="206"/>
    </row>
    <row r="18942" spans="31:38" x14ac:dyDescent="0.55000000000000004">
      <c r="AE18942" s="254" t="s">
        <v>32302</v>
      </c>
      <c r="AF18942" s="255">
        <v>10872</v>
      </c>
      <c r="AH18942" s="228" t="s">
        <v>54380</v>
      </c>
      <c r="AI18942" s="229">
        <v>10280.530000000001</v>
      </c>
      <c r="AK18942" s="205"/>
      <c r="AL18942" s="206"/>
    </row>
    <row r="18943" spans="31:38" x14ac:dyDescent="0.55000000000000004">
      <c r="AE18943" s="254" t="s">
        <v>22714</v>
      </c>
      <c r="AF18943" s="255">
        <v>3050</v>
      </c>
      <c r="AH18943" s="228" t="s">
        <v>21204</v>
      </c>
      <c r="AI18943" s="229">
        <v>15827.71</v>
      </c>
      <c r="AK18943" s="205"/>
      <c r="AL18943" s="206"/>
    </row>
    <row r="18944" spans="31:38" x14ac:dyDescent="0.55000000000000004">
      <c r="AE18944" s="254" t="s">
        <v>22715</v>
      </c>
      <c r="AF18944" s="255">
        <v>52425.760000000002</v>
      </c>
      <c r="AH18944" s="228" t="s">
        <v>13607</v>
      </c>
      <c r="AI18944" s="229">
        <v>33619.75</v>
      </c>
      <c r="AK18944" s="205"/>
      <c r="AL18944" s="206"/>
    </row>
    <row r="18945" spans="31:38" x14ac:dyDescent="0.55000000000000004">
      <c r="AE18945" s="254" t="s">
        <v>63505</v>
      </c>
      <c r="AF18945" s="255">
        <v>112.82</v>
      </c>
      <c r="AH18945" s="228" t="s">
        <v>21229</v>
      </c>
      <c r="AI18945" s="229">
        <v>88083.44</v>
      </c>
      <c r="AK18945" s="205"/>
      <c r="AL18945" s="206"/>
    </row>
    <row r="18946" spans="31:38" x14ac:dyDescent="0.55000000000000004">
      <c r="AE18946" s="254" t="s">
        <v>22716</v>
      </c>
      <c r="AF18946" s="255">
        <v>8649</v>
      </c>
      <c r="AH18946" s="228" t="s">
        <v>46063</v>
      </c>
      <c r="AI18946" s="229">
        <v>96500</v>
      </c>
      <c r="AK18946" s="205"/>
      <c r="AL18946" s="206"/>
    </row>
    <row r="18947" spans="31:38" x14ac:dyDescent="0.55000000000000004">
      <c r="AE18947" s="254" t="s">
        <v>22717</v>
      </c>
      <c r="AF18947" s="255">
        <v>496500</v>
      </c>
      <c r="AH18947" s="228" t="s">
        <v>21231</v>
      </c>
      <c r="AI18947" s="229">
        <v>13165.83</v>
      </c>
      <c r="AK18947" s="205"/>
      <c r="AL18947" s="206"/>
    </row>
    <row r="18948" spans="31:38" x14ac:dyDescent="0.55000000000000004">
      <c r="AE18948" s="254" t="s">
        <v>48485</v>
      </c>
      <c r="AF18948" s="255">
        <v>19551.27</v>
      </c>
      <c r="AH18948" s="228" t="s">
        <v>39199</v>
      </c>
      <c r="AI18948" s="229">
        <v>3133.28</v>
      </c>
      <c r="AK18948" s="205"/>
      <c r="AL18948" s="206"/>
    </row>
    <row r="18949" spans="31:38" x14ac:dyDescent="0.55000000000000004">
      <c r="AE18949" s="254" t="s">
        <v>43277</v>
      </c>
      <c r="AF18949" s="255">
        <v>3091090.94</v>
      </c>
      <c r="AH18949" s="228" t="s">
        <v>21232</v>
      </c>
      <c r="AI18949" s="229">
        <v>11084.54</v>
      </c>
      <c r="AK18949" s="205"/>
      <c r="AL18949" s="206"/>
    </row>
    <row r="18950" spans="31:38" x14ac:dyDescent="0.55000000000000004">
      <c r="AE18950" s="254" t="s">
        <v>13784</v>
      </c>
      <c r="AF18950" s="255">
        <v>13904</v>
      </c>
      <c r="AH18950" s="228" t="s">
        <v>50679</v>
      </c>
      <c r="AI18950" s="229">
        <v>1397.19</v>
      </c>
      <c r="AK18950" s="205"/>
      <c r="AL18950" s="206"/>
    </row>
    <row r="18951" spans="31:38" x14ac:dyDescent="0.55000000000000004">
      <c r="AE18951" s="254" t="s">
        <v>43278</v>
      </c>
      <c r="AF18951" s="255">
        <v>159183.48000000001</v>
      </c>
      <c r="AH18951" s="228" t="s">
        <v>21235</v>
      </c>
      <c r="AI18951" s="229">
        <v>8340</v>
      </c>
      <c r="AK18951" s="205"/>
      <c r="AL18951" s="206"/>
    </row>
    <row r="18952" spans="31:38" x14ac:dyDescent="0.55000000000000004">
      <c r="AE18952" s="254" t="s">
        <v>56817</v>
      </c>
      <c r="AF18952" s="255">
        <v>8955</v>
      </c>
      <c r="AH18952" s="228" t="s">
        <v>21302</v>
      </c>
      <c r="AI18952" s="229">
        <v>215870.23</v>
      </c>
      <c r="AK18952" s="205"/>
      <c r="AL18952" s="206"/>
    </row>
    <row r="18953" spans="31:38" x14ac:dyDescent="0.55000000000000004">
      <c r="AE18953" s="254" t="s">
        <v>22718</v>
      </c>
      <c r="AF18953" s="255">
        <v>65144.1</v>
      </c>
      <c r="AH18953" s="228" t="s">
        <v>21303</v>
      </c>
      <c r="AI18953" s="229">
        <v>132864.54</v>
      </c>
      <c r="AK18953" s="205"/>
      <c r="AL18953" s="206"/>
    </row>
    <row r="18954" spans="31:38" x14ac:dyDescent="0.55000000000000004">
      <c r="AE18954" s="254" t="s">
        <v>13785</v>
      </c>
      <c r="AF18954" s="255">
        <v>512618.65</v>
      </c>
      <c r="AH18954" s="228" t="s">
        <v>40799</v>
      </c>
      <c r="AI18954" s="229">
        <v>2279.56</v>
      </c>
      <c r="AK18954" s="205"/>
      <c r="AL18954" s="206"/>
    </row>
    <row r="18955" spans="31:38" x14ac:dyDescent="0.55000000000000004">
      <c r="AE18955" s="254" t="s">
        <v>13786</v>
      </c>
      <c r="AF18955" s="255">
        <v>990795.98</v>
      </c>
      <c r="AH18955" s="228" t="s">
        <v>21304</v>
      </c>
      <c r="AI18955" s="229">
        <v>644023.27</v>
      </c>
      <c r="AK18955" s="205"/>
      <c r="AL18955" s="206"/>
    </row>
    <row r="18956" spans="31:38" x14ac:dyDescent="0.55000000000000004">
      <c r="AE18956" s="254" t="s">
        <v>13787</v>
      </c>
      <c r="AF18956" s="255">
        <v>3012.52</v>
      </c>
      <c r="AH18956" s="228" t="s">
        <v>47517</v>
      </c>
      <c r="AI18956" s="229">
        <v>8322.1</v>
      </c>
      <c r="AK18956" s="205"/>
      <c r="AL18956" s="206"/>
    </row>
    <row r="18957" spans="31:38" x14ac:dyDescent="0.55000000000000004">
      <c r="AE18957" s="254" t="s">
        <v>65159</v>
      </c>
      <c r="AF18957" s="255">
        <v>19966.419999999998</v>
      </c>
      <c r="AH18957" s="228" t="s">
        <v>35103</v>
      </c>
      <c r="AI18957" s="229">
        <v>148774.46</v>
      </c>
      <c r="AK18957" s="205"/>
      <c r="AL18957" s="206"/>
    </row>
    <row r="18958" spans="31:38" x14ac:dyDescent="0.55000000000000004">
      <c r="AE18958" s="254" t="s">
        <v>22719</v>
      </c>
      <c r="AF18958" s="255">
        <v>260524.58</v>
      </c>
      <c r="AH18958" s="228" t="s">
        <v>21306</v>
      </c>
      <c r="AI18958" s="229">
        <v>69249.14</v>
      </c>
      <c r="AK18958" s="205"/>
      <c r="AL18958" s="206"/>
    </row>
    <row r="18959" spans="31:38" x14ac:dyDescent="0.55000000000000004">
      <c r="AE18959" s="254" t="s">
        <v>22720</v>
      </c>
      <c r="AF18959" s="255">
        <v>73141.14</v>
      </c>
      <c r="AH18959" s="228" t="s">
        <v>21307</v>
      </c>
      <c r="AI18959" s="229">
        <v>5536.25</v>
      </c>
      <c r="AK18959" s="205"/>
      <c r="AL18959" s="206"/>
    </row>
    <row r="18960" spans="31:38" x14ac:dyDescent="0.55000000000000004">
      <c r="AE18960" s="254" t="s">
        <v>22721</v>
      </c>
      <c r="AF18960" s="255">
        <v>35644.07</v>
      </c>
      <c r="AH18960" s="228" t="s">
        <v>21308</v>
      </c>
      <c r="AI18960" s="229">
        <v>74840.5</v>
      </c>
      <c r="AK18960" s="205"/>
      <c r="AL18960" s="206"/>
    </row>
    <row r="18961" spans="31:38" x14ac:dyDescent="0.55000000000000004">
      <c r="AE18961" s="254" t="s">
        <v>39261</v>
      </c>
      <c r="AF18961" s="255">
        <v>143020.57999999999</v>
      </c>
      <c r="AH18961" s="228" t="s">
        <v>36332</v>
      </c>
      <c r="AI18961" s="229">
        <v>955</v>
      </c>
      <c r="AK18961" s="205"/>
      <c r="AL18961" s="206"/>
    </row>
    <row r="18962" spans="31:38" x14ac:dyDescent="0.55000000000000004">
      <c r="AE18962" s="254" t="s">
        <v>22724</v>
      </c>
      <c r="AF18962" s="255">
        <v>5051.09</v>
      </c>
      <c r="AH18962" s="228" t="s">
        <v>33662</v>
      </c>
      <c r="AI18962" s="229">
        <v>12315169.02</v>
      </c>
      <c r="AK18962" s="205"/>
      <c r="AL18962" s="206"/>
    </row>
    <row r="18963" spans="31:38" x14ac:dyDescent="0.55000000000000004">
      <c r="AE18963" s="254" t="s">
        <v>54417</v>
      </c>
      <c r="AF18963" s="255">
        <v>150429.64000000001</v>
      </c>
      <c r="AH18963" s="228" t="s">
        <v>21311</v>
      </c>
      <c r="AI18963" s="229">
        <v>27965</v>
      </c>
      <c r="AK18963" s="205"/>
      <c r="AL18963" s="206"/>
    </row>
    <row r="18964" spans="31:38" x14ac:dyDescent="0.55000000000000004">
      <c r="AE18964" s="254" t="s">
        <v>22725</v>
      </c>
      <c r="AF18964" s="255">
        <v>368770.35</v>
      </c>
      <c r="AH18964" s="228" t="s">
        <v>40800</v>
      </c>
      <c r="AI18964" s="229">
        <v>79354.61</v>
      </c>
      <c r="AK18964" s="205"/>
      <c r="AL18964" s="206"/>
    </row>
    <row r="18965" spans="31:38" x14ac:dyDescent="0.55000000000000004">
      <c r="AE18965" s="254" t="s">
        <v>22726</v>
      </c>
      <c r="AF18965" s="255">
        <v>187418.06</v>
      </c>
      <c r="AH18965" s="228" t="s">
        <v>13622</v>
      </c>
      <c r="AI18965" s="229">
        <v>1018382.09</v>
      </c>
      <c r="AK18965" s="205"/>
      <c r="AL18965" s="206"/>
    </row>
    <row r="18966" spans="31:38" x14ac:dyDescent="0.55000000000000004">
      <c r="AE18966" s="254" t="s">
        <v>22729</v>
      </c>
      <c r="AF18966" s="255">
        <v>116907.26</v>
      </c>
      <c r="AH18966" s="228" t="s">
        <v>13623</v>
      </c>
      <c r="AI18966" s="229">
        <v>135170.73000000001</v>
      </c>
      <c r="AK18966" s="205"/>
      <c r="AL18966" s="206"/>
    </row>
    <row r="18967" spans="31:38" x14ac:dyDescent="0.55000000000000004">
      <c r="AE18967" s="254" t="s">
        <v>48486</v>
      </c>
      <c r="AF18967" s="255">
        <v>58281</v>
      </c>
      <c r="AH18967" s="228" t="s">
        <v>13624</v>
      </c>
      <c r="AI18967" s="229">
        <v>72260.100000000006</v>
      </c>
      <c r="AK18967" s="205"/>
      <c r="AL18967" s="206"/>
    </row>
    <row r="18968" spans="31:38" x14ac:dyDescent="0.55000000000000004">
      <c r="AE18968" s="254" t="s">
        <v>50696</v>
      </c>
      <c r="AF18968" s="255">
        <v>831511.98</v>
      </c>
      <c r="AH18968" s="228" t="s">
        <v>21315</v>
      </c>
      <c r="AI18968" s="229">
        <v>962089.45</v>
      </c>
      <c r="AK18968" s="205"/>
      <c r="AL18968" s="206"/>
    </row>
    <row r="18969" spans="31:38" x14ac:dyDescent="0.55000000000000004">
      <c r="AE18969" s="254" t="s">
        <v>22784</v>
      </c>
      <c r="AF18969" s="255">
        <v>5122.8500000000004</v>
      </c>
      <c r="AH18969" s="228" t="s">
        <v>36333</v>
      </c>
      <c r="AI18969" s="229">
        <v>155590.26</v>
      </c>
      <c r="AK18969" s="205"/>
      <c r="AL18969" s="206"/>
    </row>
    <row r="18970" spans="31:38" x14ac:dyDescent="0.55000000000000004">
      <c r="AE18970" s="254" t="s">
        <v>22785</v>
      </c>
      <c r="AF18970" s="255">
        <v>2000</v>
      </c>
      <c r="AH18970" s="228" t="s">
        <v>50680</v>
      </c>
      <c r="AI18970" s="229">
        <v>106.7</v>
      </c>
      <c r="AK18970" s="205"/>
      <c r="AL18970" s="206"/>
    </row>
    <row r="18971" spans="31:38" x14ac:dyDescent="0.55000000000000004">
      <c r="AE18971" s="254" t="s">
        <v>22787</v>
      </c>
      <c r="AF18971" s="255">
        <v>440.35</v>
      </c>
      <c r="AH18971" s="228" t="s">
        <v>50681</v>
      </c>
      <c r="AI18971" s="229">
        <v>110000</v>
      </c>
      <c r="AK18971" s="205"/>
      <c r="AL18971" s="206"/>
    </row>
    <row r="18972" spans="31:38" x14ac:dyDescent="0.55000000000000004">
      <c r="AE18972" s="254" t="s">
        <v>13798</v>
      </c>
      <c r="AF18972" s="255">
        <v>459</v>
      </c>
      <c r="AH18972" s="228" t="s">
        <v>35104</v>
      </c>
      <c r="AI18972" s="229">
        <v>8887</v>
      </c>
      <c r="AK18972" s="205"/>
      <c r="AL18972" s="206"/>
    </row>
    <row r="18973" spans="31:38" x14ac:dyDescent="0.55000000000000004">
      <c r="AE18973" s="254" t="s">
        <v>22793</v>
      </c>
      <c r="AF18973" s="255">
        <v>2090</v>
      </c>
      <c r="AH18973" s="228" t="s">
        <v>21317</v>
      </c>
      <c r="AI18973" s="229">
        <v>489232.93</v>
      </c>
      <c r="AK18973" s="205"/>
      <c r="AL18973" s="206"/>
    </row>
    <row r="18974" spans="31:38" x14ac:dyDescent="0.55000000000000004">
      <c r="AE18974" s="254" t="s">
        <v>13801</v>
      </c>
      <c r="AF18974" s="255">
        <v>2098.6</v>
      </c>
      <c r="AH18974" s="228" t="s">
        <v>21318</v>
      </c>
      <c r="AI18974" s="229">
        <v>201520.17</v>
      </c>
      <c r="AK18974" s="205"/>
      <c r="AL18974" s="206"/>
    </row>
    <row r="18975" spans="31:38" x14ac:dyDescent="0.55000000000000004">
      <c r="AE18975" s="254" t="s">
        <v>22878</v>
      </c>
      <c r="AF18975" s="255">
        <v>369033.45</v>
      </c>
      <c r="AH18975" s="228" t="s">
        <v>21319</v>
      </c>
      <c r="AI18975" s="229">
        <v>901244.64</v>
      </c>
      <c r="AK18975" s="205"/>
      <c r="AL18975" s="206"/>
    </row>
    <row r="18976" spans="31:38" x14ac:dyDescent="0.55000000000000004">
      <c r="AE18976" s="254" t="s">
        <v>22879</v>
      </c>
      <c r="AF18976" s="255">
        <v>715203.34</v>
      </c>
      <c r="AH18976" s="228" t="s">
        <v>21320</v>
      </c>
      <c r="AI18976" s="229">
        <v>351286.95</v>
      </c>
      <c r="AK18976" s="205"/>
      <c r="AL18976" s="206"/>
    </row>
    <row r="18977" spans="31:38" x14ac:dyDescent="0.55000000000000004">
      <c r="AE18977" s="254" t="s">
        <v>22880</v>
      </c>
      <c r="AF18977" s="255">
        <v>242264.06</v>
      </c>
      <c r="AH18977" s="228" t="s">
        <v>21321</v>
      </c>
      <c r="AI18977" s="229">
        <v>1396286.14</v>
      </c>
      <c r="AK18977" s="205"/>
      <c r="AL18977" s="206"/>
    </row>
    <row r="18978" spans="31:38" x14ac:dyDescent="0.55000000000000004">
      <c r="AE18978" s="254" t="s">
        <v>22881</v>
      </c>
      <c r="AF18978" s="255">
        <v>110888.15</v>
      </c>
      <c r="AH18978" s="228" t="s">
        <v>47518</v>
      </c>
      <c r="AI18978" s="229">
        <v>-56588.51</v>
      </c>
      <c r="AK18978" s="205"/>
      <c r="AL18978" s="206"/>
    </row>
    <row r="18979" spans="31:38" x14ac:dyDescent="0.55000000000000004">
      <c r="AE18979" s="254" t="s">
        <v>54419</v>
      </c>
      <c r="AF18979" s="255">
        <v>175287.69</v>
      </c>
      <c r="AH18979" s="228" t="s">
        <v>40801</v>
      </c>
      <c r="AI18979" s="229">
        <v>2027981.03</v>
      </c>
      <c r="AK18979" s="205"/>
      <c r="AL18979" s="206"/>
    </row>
    <row r="18980" spans="31:38" x14ac:dyDescent="0.55000000000000004">
      <c r="AE18980" s="254" t="s">
        <v>22883</v>
      </c>
      <c r="AF18980" s="255">
        <v>72739.34</v>
      </c>
      <c r="AH18980" s="228" t="s">
        <v>54381</v>
      </c>
      <c r="AI18980" s="229">
        <v>32385</v>
      </c>
      <c r="AK18980" s="205"/>
      <c r="AL18980" s="206"/>
    </row>
    <row r="18981" spans="31:38" x14ac:dyDescent="0.55000000000000004">
      <c r="AE18981" s="254" t="s">
        <v>22884</v>
      </c>
      <c r="AF18981" s="255">
        <v>4000</v>
      </c>
      <c r="AH18981" s="228" t="s">
        <v>47519</v>
      </c>
      <c r="AI18981" s="229">
        <v>104936.85</v>
      </c>
      <c r="AK18981" s="205"/>
      <c r="AL18981" s="206"/>
    </row>
    <row r="18982" spans="31:38" x14ac:dyDescent="0.55000000000000004">
      <c r="AE18982" s="254" t="s">
        <v>55619</v>
      </c>
      <c r="AF18982" s="255">
        <v>1209.5</v>
      </c>
      <c r="AH18982" s="228" t="s">
        <v>21322</v>
      </c>
      <c r="AI18982" s="229">
        <v>228714.64</v>
      </c>
      <c r="AK18982" s="205"/>
      <c r="AL18982" s="206"/>
    </row>
    <row r="18983" spans="31:38" x14ac:dyDescent="0.55000000000000004">
      <c r="AE18983" s="254" t="s">
        <v>22887</v>
      </c>
      <c r="AF18983" s="255">
        <v>8105.51</v>
      </c>
      <c r="AH18983" s="228" t="s">
        <v>46064</v>
      </c>
      <c r="AI18983" s="229">
        <v>60500</v>
      </c>
      <c r="AK18983" s="205"/>
      <c r="AL18983" s="206"/>
    </row>
    <row r="18984" spans="31:38" x14ac:dyDescent="0.55000000000000004">
      <c r="AE18984" s="254" t="s">
        <v>22888</v>
      </c>
      <c r="AF18984" s="255">
        <v>1115.21</v>
      </c>
      <c r="AH18984" s="228" t="s">
        <v>21333</v>
      </c>
      <c r="AI18984" s="229">
        <v>4628.26</v>
      </c>
      <c r="AK18984" s="205"/>
      <c r="AL18984" s="206"/>
    </row>
    <row r="18985" spans="31:38" x14ac:dyDescent="0.55000000000000004">
      <c r="AE18985" s="254" t="s">
        <v>48487</v>
      </c>
      <c r="AF18985" s="255">
        <v>32252.78</v>
      </c>
      <c r="AH18985" s="228" t="s">
        <v>43248</v>
      </c>
      <c r="AI18985" s="229">
        <v>2000</v>
      </c>
      <c r="AK18985" s="205"/>
      <c r="AL18985" s="206"/>
    </row>
    <row r="18986" spans="31:38" x14ac:dyDescent="0.55000000000000004">
      <c r="AE18986" s="254" t="s">
        <v>13812</v>
      </c>
      <c r="AF18986" s="255">
        <v>26349.33</v>
      </c>
      <c r="AH18986" s="228" t="s">
        <v>21334</v>
      </c>
      <c r="AI18986" s="229">
        <v>24490.78</v>
      </c>
      <c r="AK18986" s="205"/>
      <c r="AL18986" s="206"/>
    </row>
    <row r="18987" spans="31:38" x14ac:dyDescent="0.55000000000000004">
      <c r="AE18987" s="254" t="s">
        <v>33795</v>
      </c>
      <c r="AF18987" s="255">
        <v>89.41</v>
      </c>
      <c r="AH18987" s="228" t="s">
        <v>43249</v>
      </c>
      <c r="AI18987" s="229">
        <v>3029.99</v>
      </c>
      <c r="AK18987" s="205"/>
      <c r="AL18987" s="206"/>
    </row>
    <row r="18988" spans="31:38" x14ac:dyDescent="0.55000000000000004">
      <c r="AE18988" s="254" t="s">
        <v>13813</v>
      </c>
      <c r="AF18988" s="255">
        <v>9809.2199999999993</v>
      </c>
      <c r="AH18988" s="228" t="s">
        <v>47520</v>
      </c>
      <c r="AI18988" s="229">
        <v>6896</v>
      </c>
      <c r="AK18988" s="205"/>
      <c r="AL18988" s="206"/>
    </row>
    <row r="18989" spans="31:38" x14ac:dyDescent="0.55000000000000004">
      <c r="AE18989" s="254" t="s">
        <v>33796</v>
      </c>
      <c r="AF18989" s="255">
        <v>140576.79999999999</v>
      </c>
      <c r="AH18989" s="228" t="s">
        <v>39205</v>
      </c>
      <c r="AI18989" s="229">
        <v>54296.99</v>
      </c>
      <c r="AK18989" s="205"/>
      <c r="AL18989" s="206"/>
    </row>
    <row r="18990" spans="31:38" x14ac:dyDescent="0.55000000000000004">
      <c r="AE18990" s="254" t="s">
        <v>40817</v>
      </c>
      <c r="AF18990" s="255">
        <v>106826.62</v>
      </c>
      <c r="AH18990" s="228" t="s">
        <v>36336</v>
      </c>
      <c r="AI18990" s="229">
        <v>29726.04</v>
      </c>
      <c r="AK18990" s="205"/>
      <c r="AL18990" s="206"/>
    </row>
    <row r="18991" spans="31:38" x14ac:dyDescent="0.55000000000000004">
      <c r="AE18991" s="254" t="s">
        <v>46086</v>
      </c>
      <c r="AF18991" s="255">
        <v>501013.42</v>
      </c>
      <c r="AH18991" s="228" t="s">
        <v>54382</v>
      </c>
      <c r="AI18991" s="229">
        <v>3165</v>
      </c>
      <c r="AK18991" s="205"/>
      <c r="AL18991" s="206"/>
    </row>
    <row r="18992" spans="31:38" x14ac:dyDescent="0.55000000000000004">
      <c r="AE18992" s="254" t="s">
        <v>58054</v>
      </c>
      <c r="AF18992" s="255">
        <v>1175.03</v>
      </c>
      <c r="AH18992" s="228" t="s">
        <v>43250</v>
      </c>
      <c r="AI18992" s="229">
        <v>51000</v>
      </c>
      <c r="AK18992" s="205"/>
      <c r="AL18992" s="206"/>
    </row>
    <row r="18993" spans="31:38" x14ac:dyDescent="0.55000000000000004">
      <c r="AE18993" s="254" t="s">
        <v>54420</v>
      </c>
      <c r="AF18993" s="255">
        <v>3543.14</v>
      </c>
      <c r="AH18993" s="228" t="s">
        <v>48468</v>
      </c>
      <c r="AI18993" s="229">
        <v>1944.4</v>
      </c>
      <c r="AK18993" s="205"/>
      <c r="AL18993" s="206"/>
    </row>
    <row r="18994" spans="31:38" x14ac:dyDescent="0.55000000000000004">
      <c r="AE18994" s="254" t="s">
        <v>61692</v>
      </c>
      <c r="AF18994" s="255">
        <v>1600</v>
      </c>
      <c r="AH18994" s="228" t="s">
        <v>36337</v>
      </c>
      <c r="AI18994" s="229">
        <v>6940.37</v>
      </c>
      <c r="AK18994" s="205"/>
      <c r="AL18994" s="206"/>
    </row>
    <row r="18995" spans="31:38" x14ac:dyDescent="0.55000000000000004">
      <c r="AE18995" s="254" t="s">
        <v>22892</v>
      </c>
      <c r="AF18995" s="255">
        <v>152235.09</v>
      </c>
      <c r="AH18995" s="228" t="s">
        <v>46065</v>
      </c>
      <c r="AI18995" s="229">
        <v>175</v>
      </c>
      <c r="AK18995" s="205"/>
      <c r="AL18995" s="206"/>
    </row>
    <row r="18996" spans="31:38" x14ac:dyDescent="0.55000000000000004">
      <c r="AE18996" s="254" t="s">
        <v>58055</v>
      </c>
      <c r="AF18996" s="255">
        <v>43450</v>
      </c>
      <c r="AH18996" s="228" t="s">
        <v>21342</v>
      </c>
      <c r="AI18996" s="229">
        <v>9199.4500000000007</v>
      </c>
      <c r="AK18996" s="205"/>
      <c r="AL18996" s="206"/>
    </row>
    <row r="18997" spans="31:38" x14ac:dyDescent="0.55000000000000004">
      <c r="AE18997" s="254" t="s">
        <v>22893</v>
      </c>
      <c r="AF18997" s="255">
        <v>2008</v>
      </c>
      <c r="AH18997" s="228" t="s">
        <v>21343</v>
      </c>
      <c r="AI18997" s="229">
        <v>9960</v>
      </c>
      <c r="AK18997" s="205"/>
      <c r="AL18997" s="206"/>
    </row>
    <row r="18998" spans="31:38" x14ac:dyDescent="0.55000000000000004">
      <c r="AE18998" s="254" t="s">
        <v>22894</v>
      </c>
      <c r="AF18998" s="255">
        <v>453.18</v>
      </c>
      <c r="AH18998" s="228" t="s">
        <v>54383</v>
      </c>
      <c r="AI18998" s="229">
        <v>22065.24</v>
      </c>
      <c r="AK18998" s="205"/>
      <c r="AL18998" s="206"/>
    </row>
    <row r="18999" spans="31:38" x14ac:dyDescent="0.55000000000000004">
      <c r="AE18999" s="254" t="s">
        <v>13816</v>
      </c>
      <c r="AF18999" s="255">
        <v>203030.5</v>
      </c>
      <c r="AH18999" s="228" t="s">
        <v>21410</v>
      </c>
      <c r="AI18999" s="229">
        <v>570722.13</v>
      </c>
      <c r="AK18999" s="205"/>
      <c r="AL18999" s="206"/>
    </row>
    <row r="19000" spans="31:38" x14ac:dyDescent="0.55000000000000004">
      <c r="AE19000" s="254" t="s">
        <v>13817</v>
      </c>
      <c r="AF19000" s="255">
        <v>614164.19999999995</v>
      </c>
      <c r="AH19000" s="228" t="s">
        <v>35115</v>
      </c>
      <c r="AI19000" s="229">
        <v>445.31</v>
      </c>
      <c r="AK19000" s="205"/>
      <c r="AL19000" s="206"/>
    </row>
    <row r="19001" spans="31:38" x14ac:dyDescent="0.55000000000000004">
      <c r="AE19001" s="254" t="s">
        <v>22895</v>
      </c>
      <c r="AF19001" s="255">
        <v>153442.07999999999</v>
      </c>
      <c r="AH19001" s="228" t="s">
        <v>21411</v>
      </c>
      <c r="AI19001" s="229">
        <v>380864.6</v>
      </c>
      <c r="AK19001" s="205"/>
      <c r="AL19001" s="206"/>
    </row>
    <row r="19002" spans="31:38" x14ac:dyDescent="0.55000000000000004">
      <c r="AE19002" s="254" t="s">
        <v>22896</v>
      </c>
      <c r="AF19002" s="255">
        <v>83189.17</v>
      </c>
      <c r="AH19002" s="228" t="s">
        <v>47521</v>
      </c>
      <c r="AI19002" s="229">
        <v>10251.879999999999</v>
      </c>
      <c r="AK19002" s="205"/>
      <c r="AL19002" s="206"/>
    </row>
    <row r="19003" spans="31:38" x14ac:dyDescent="0.55000000000000004">
      <c r="AE19003" s="254" t="s">
        <v>35240</v>
      </c>
      <c r="AF19003" s="255">
        <v>225102.72</v>
      </c>
      <c r="AH19003" s="228" t="s">
        <v>21412</v>
      </c>
      <c r="AI19003" s="229">
        <v>126459.89</v>
      </c>
      <c r="AK19003" s="205"/>
      <c r="AL19003" s="206"/>
    </row>
    <row r="19004" spans="31:38" x14ac:dyDescent="0.55000000000000004">
      <c r="AE19004" s="254" t="s">
        <v>22897</v>
      </c>
      <c r="AF19004" s="255">
        <v>110869.35</v>
      </c>
      <c r="AH19004" s="228" t="s">
        <v>21413</v>
      </c>
      <c r="AI19004" s="229">
        <v>9860</v>
      </c>
      <c r="AK19004" s="205"/>
      <c r="AL19004" s="206"/>
    </row>
    <row r="19005" spans="31:38" x14ac:dyDescent="0.55000000000000004">
      <c r="AE19005" s="254" t="s">
        <v>49382</v>
      </c>
      <c r="AF19005" s="255">
        <v>26351.59</v>
      </c>
      <c r="AH19005" s="228" t="s">
        <v>21414</v>
      </c>
      <c r="AI19005" s="229">
        <v>3620</v>
      </c>
      <c r="AK19005" s="205"/>
      <c r="AL19005" s="206"/>
    </row>
    <row r="19006" spans="31:38" x14ac:dyDescent="0.55000000000000004">
      <c r="AE19006" s="254" t="s">
        <v>22901</v>
      </c>
      <c r="AF19006" s="255">
        <v>599.76</v>
      </c>
      <c r="AH19006" s="228" t="s">
        <v>21415</v>
      </c>
      <c r="AI19006" s="229">
        <v>83422.5</v>
      </c>
      <c r="AK19006" s="205"/>
      <c r="AL19006" s="206"/>
    </row>
    <row r="19007" spans="31:38" x14ac:dyDescent="0.55000000000000004">
      <c r="AE19007" s="254" t="s">
        <v>13818</v>
      </c>
      <c r="AF19007" s="255">
        <v>224265.45</v>
      </c>
      <c r="AH19007" s="228" t="s">
        <v>21416</v>
      </c>
      <c r="AI19007" s="229">
        <v>45302.8</v>
      </c>
      <c r="AK19007" s="205"/>
      <c r="AL19007" s="206"/>
    </row>
    <row r="19008" spans="31:38" x14ac:dyDescent="0.55000000000000004">
      <c r="AE19008" s="254" t="s">
        <v>22903</v>
      </c>
      <c r="AF19008" s="255">
        <v>1805297.88</v>
      </c>
      <c r="AH19008" s="228" t="s">
        <v>21417</v>
      </c>
      <c r="AI19008" s="229">
        <v>23724</v>
      </c>
      <c r="AK19008" s="205"/>
      <c r="AL19008" s="206"/>
    </row>
    <row r="19009" spans="31:38" x14ac:dyDescent="0.55000000000000004">
      <c r="AE19009" s="254" t="s">
        <v>22904</v>
      </c>
      <c r="AF19009" s="255">
        <v>503289.99</v>
      </c>
      <c r="AH19009" s="228" t="s">
        <v>21418</v>
      </c>
      <c r="AI19009" s="229">
        <v>130</v>
      </c>
      <c r="AK19009" s="205"/>
      <c r="AL19009" s="206"/>
    </row>
    <row r="19010" spans="31:38" x14ac:dyDescent="0.55000000000000004">
      <c r="AE19010" s="254" t="s">
        <v>22906</v>
      </c>
      <c r="AF19010" s="255">
        <v>76411.67</v>
      </c>
      <c r="AH19010" s="228" t="s">
        <v>21419</v>
      </c>
      <c r="AI19010" s="229">
        <v>6117.2</v>
      </c>
      <c r="AK19010" s="205"/>
      <c r="AL19010" s="206"/>
    </row>
    <row r="19011" spans="31:38" x14ac:dyDescent="0.55000000000000004">
      <c r="AE19011" s="254" t="s">
        <v>58056</v>
      </c>
      <c r="AF19011" s="255">
        <v>2110.21</v>
      </c>
      <c r="AH19011" s="228" t="s">
        <v>21420</v>
      </c>
      <c r="AI19011" s="229">
        <v>62810.58</v>
      </c>
      <c r="AK19011" s="205"/>
      <c r="AL19011" s="206"/>
    </row>
    <row r="19012" spans="31:38" x14ac:dyDescent="0.55000000000000004">
      <c r="AE19012" s="254" t="s">
        <v>22909</v>
      </c>
      <c r="AF19012" s="255">
        <v>11340.51</v>
      </c>
      <c r="AH19012" s="228" t="s">
        <v>21421</v>
      </c>
      <c r="AI19012" s="229">
        <v>26885.13</v>
      </c>
      <c r="AK19012" s="205"/>
      <c r="AL19012" s="206"/>
    </row>
    <row r="19013" spans="31:38" x14ac:dyDescent="0.55000000000000004">
      <c r="AE19013" s="254" t="s">
        <v>13819</v>
      </c>
      <c r="AF19013" s="255">
        <v>542777.07999999996</v>
      </c>
      <c r="AH19013" s="228" t="s">
        <v>21422</v>
      </c>
      <c r="AI19013" s="229">
        <v>22561.69</v>
      </c>
      <c r="AK19013" s="205"/>
      <c r="AL19013" s="206"/>
    </row>
    <row r="19014" spans="31:38" x14ac:dyDescent="0.55000000000000004">
      <c r="AE19014" s="254" t="s">
        <v>43279</v>
      </c>
      <c r="AF19014" s="255">
        <v>628949.42000000004</v>
      </c>
      <c r="AH19014" s="228" t="s">
        <v>21424</v>
      </c>
      <c r="AI19014" s="229">
        <v>10909.84</v>
      </c>
      <c r="AK19014" s="205"/>
      <c r="AL19014" s="206"/>
    </row>
    <row r="19015" spans="31:38" x14ac:dyDescent="0.55000000000000004">
      <c r="AE19015" s="254" t="s">
        <v>22935</v>
      </c>
      <c r="AF19015" s="255">
        <v>107475.68</v>
      </c>
      <c r="AH19015" s="228" t="s">
        <v>35116</v>
      </c>
      <c r="AI19015" s="229">
        <v>4964071</v>
      </c>
      <c r="AK19015" s="205"/>
      <c r="AL19015" s="206"/>
    </row>
    <row r="19016" spans="31:38" x14ac:dyDescent="0.55000000000000004">
      <c r="AE19016" s="254" t="s">
        <v>39276</v>
      </c>
      <c r="AF19016" s="255">
        <v>129999.84</v>
      </c>
      <c r="AH19016" s="228" t="s">
        <v>54384</v>
      </c>
      <c r="AI19016" s="229">
        <v>205.96</v>
      </c>
      <c r="AK19016" s="205"/>
      <c r="AL19016" s="206"/>
    </row>
    <row r="19017" spans="31:38" x14ac:dyDescent="0.55000000000000004">
      <c r="AE19017" s="254" t="s">
        <v>49383</v>
      </c>
      <c r="AF19017" s="255">
        <v>41528.339999999997</v>
      </c>
      <c r="AH19017" s="228" t="s">
        <v>54385</v>
      </c>
      <c r="AI19017" s="229">
        <v>2040</v>
      </c>
      <c r="AK19017" s="205"/>
      <c r="AL19017" s="206"/>
    </row>
    <row r="19018" spans="31:38" x14ac:dyDescent="0.55000000000000004">
      <c r="AE19018" s="254" t="s">
        <v>59332</v>
      </c>
      <c r="AF19018" s="255">
        <v>62879.47</v>
      </c>
      <c r="AH19018" s="228" t="s">
        <v>21426</v>
      </c>
      <c r="AI19018" s="229">
        <v>9868.7999999999993</v>
      </c>
      <c r="AK19018" s="205"/>
      <c r="AL19018" s="206"/>
    </row>
    <row r="19019" spans="31:38" x14ac:dyDescent="0.55000000000000004">
      <c r="AE19019" s="254" t="s">
        <v>40818</v>
      </c>
      <c r="AF19019" s="255">
        <v>4975.32</v>
      </c>
      <c r="AH19019" s="228" t="s">
        <v>49374</v>
      </c>
      <c r="AI19019" s="229">
        <v>28615.8</v>
      </c>
      <c r="AK19019" s="205"/>
      <c r="AL19019" s="206"/>
    </row>
    <row r="19020" spans="31:38" x14ac:dyDescent="0.55000000000000004">
      <c r="AE19020" s="254" t="s">
        <v>62368</v>
      </c>
      <c r="AF19020" s="255">
        <v>31521.360000000001</v>
      </c>
      <c r="AH19020" s="228" t="s">
        <v>21428</v>
      </c>
      <c r="AI19020" s="229">
        <v>487575.11</v>
      </c>
      <c r="AK19020" s="205"/>
      <c r="AL19020" s="206"/>
    </row>
    <row r="19021" spans="31:38" x14ac:dyDescent="0.55000000000000004">
      <c r="AE19021" s="254" t="s">
        <v>54422</v>
      </c>
      <c r="AF19021" s="255">
        <v>47716.87</v>
      </c>
      <c r="AH19021" s="228" t="s">
        <v>21429</v>
      </c>
      <c r="AI19021" s="229">
        <v>197097.53</v>
      </c>
      <c r="AK19021" s="205"/>
      <c r="AL19021" s="206"/>
    </row>
    <row r="19022" spans="31:38" x14ac:dyDescent="0.55000000000000004">
      <c r="AE19022" s="254" t="s">
        <v>39277</v>
      </c>
      <c r="AF19022" s="255">
        <v>26358.400000000001</v>
      </c>
      <c r="AH19022" s="228" t="s">
        <v>35117</v>
      </c>
      <c r="AI19022" s="229">
        <v>102085.38</v>
      </c>
      <c r="AK19022" s="205"/>
      <c r="AL19022" s="206"/>
    </row>
    <row r="19023" spans="31:38" x14ac:dyDescent="0.55000000000000004">
      <c r="AE19023" s="254" t="s">
        <v>22937</v>
      </c>
      <c r="AF19023" s="255">
        <v>34982.49</v>
      </c>
      <c r="AH19023" s="228" t="s">
        <v>54386</v>
      </c>
      <c r="AI19023" s="229">
        <v>9229.76</v>
      </c>
      <c r="AK19023" s="205"/>
      <c r="AL19023" s="206"/>
    </row>
    <row r="19024" spans="31:38" x14ac:dyDescent="0.55000000000000004">
      <c r="AE19024" s="254" t="s">
        <v>22938</v>
      </c>
      <c r="AF19024" s="255">
        <v>35853.089999999997</v>
      </c>
      <c r="AH19024" s="228" t="s">
        <v>21430</v>
      </c>
      <c r="AI19024" s="229">
        <v>18360.28</v>
      </c>
      <c r="AK19024" s="205"/>
      <c r="AL19024" s="206"/>
    </row>
    <row r="19025" spans="31:38" x14ac:dyDescent="0.55000000000000004">
      <c r="AE19025" s="254" t="s">
        <v>22941</v>
      </c>
      <c r="AF19025" s="255">
        <v>50114.47</v>
      </c>
      <c r="AH19025" s="228" t="s">
        <v>49375</v>
      </c>
      <c r="AI19025" s="229">
        <v>2086.8200000000002</v>
      </c>
      <c r="AK19025" s="205"/>
      <c r="AL19025" s="206"/>
    </row>
    <row r="19026" spans="31:38" x14ac:dyDescent="0.55000000000000004">
      <c r="AE19026" s="254" t="s">
        <v>39278</v>
      </c>
      <c r="AF19026" s="255">
        <v>12144</v>
      </c>
      <c r="AH19026" s="228" t="s">
        <v>21431</v>
      </c>
      <c r="AI19026" s="229">
        <v>3871.03</v>
      </c>
      <c r="AK19026" s="205"/>
      <c r="AL19026" s="206"/>
    </row>
    <row r="19027" spans="31:38" x14ac:dyDescent="0.55000000000000004">
      <c r="AE19027" s="254" t="s">
        <v>22942</v>
      </c>
      <c r="AF19027" s="255">
        <v>40960.730000000003</v>
      </c>
      <c r="AH19027" s="228" t="s">
        <v>21432</v>
      </c>
      <c r="AI19027" s="229">
        <v>800</v>
      </c>
      <c r="AK19027" s="205"/>
      <c r="AL19027" s="206"/>
    </row>
    <row r="19028" spans="31:38" x14ac:dyDescent="0.55000000000000004">
      <c r="AE19028" s="254" t="s">
        <v>22943</v>
      </c>
      <c r="AF19028" s="255">
        <v>94104.52</v>
      </c>
      <c r="AH19028" s="228" t="s">
        <v>54387</v>
      </c>
      <c r="AI19028" s="229">
        <v>2770</v>
      </c>
      <c r="AK19028" s="205"/>
      <c r="AL19028" s="206"/>
    </row>
    <row r="19029" spans="31:38" x14ac:dyDescent="0.55000000000000004">
      <c r="AE19029" s="254" t="s">
        <v>22961</v>
      </c>
      <c r="AF19029" s="255">
        <v>4900.79</v>
      </c>
      <c r="AH19029" s="228" t="s">
        <v>21433</v>
      </c>
      <c r="AI19029" s="229">
        <v>610.47</v>
      </c>
      <c r="AK19029" s="205"/>
      <c r="AL19029" s="206"/>
    </row>
    <row r="19030" spans="31:38" x14ac:dyDescent="0.55000000000000004">
      <c r="AE19030" s="254" t="s">
        <v>54424</v>
      </c>
      <c r="AF19030" s="255">
        <v>33679.360000000001</v>
      </c>
      <c r="AH19030" s="228" t="s">
        <v>54388</v>
      </c>
      <c r="AI19030" s="229">
        <v>746582.35</v>
      </c>
      <c r="AK19030" s="205"/>
      <c r="AL19030" s="206"/>
    </row>
    <row r="19031" spans="31:38" x14ac:dyDescent="0.55000000000000004">
      <c r="AE19031" s="254" t="s">
        <v>59994</v>
      </c>
      <c r="AF19031" s="255">
        <v>38940.559999999998</v>
      </c>
      <c r="AH19031" s="228" t="s">
        <v>21434</v>
      </c>
      <c r="AI19031" s="229">
        <v>339238.3</v>
      </c>
      <c r="AK19031" s="205"/>
      <c r="AL19031" s="206"/>
    </row>
    <row r="19032" spans="31:38" x14ac:dyDescent="0.55000000000000004">
      <c r="AE19032" s="254" t="s">
        <v>22964</v>
      </c>
      <c r="AF19032" s="255">
        <v>17132.689999999999</v>
      </c>
      <c r="AH19032" s="228" t="s">
        <v>48469</v>
      </c>
      <c r="AI19032" s="229">
        <v>44750.28</v>
      </c>
      <c r="AK19032" s="205"/>
      <c r="AL19032" s="206"/>
    </row>
    <row r="19033" spans="31:38" x14ac:dyDescent="0.55000000000000004">
      <c r="AE19033" s="254" t="s">
        <v>65160</v>
      </c>
      <c r="AF19033" s="255">
        <v>-4900.79</v>
      </c>
      <c r="AH19033" s="228" t="s">
        <v>21435</v>
      </c>
      <c r="AI19033" s="229">
        <v>81424.59</v>
      </c>
      <c r="AK19033" s="205"/>
      <c r="AL19033" s="206"/>
    </row>
    <row r="19034" spans="31:38" x14ac:dyDescent="0.55000000000000004">
      <c r="AE19034" s="254" t="s">
        <v>22965</v>
      </c>
      <c r="AF19034" s="255">
        <v>5293</v>
      </c>
      <c r="AH19034" s="228" t="s">
        <v>21437</v>
      </c>
      <c r="AI19034" s="229">
        <v>3643</v>
      </c>
      <c r="AK19034" s="205"/>
      <c r="AL19034" s="206"/>
    </row>
    <row r="19035" spans="31:38" x14ac:dyDescent="0.55000000000000004">
      <c r="AE19035" s="254" t="s">
        <v>56818</v>
      </c>
      <c r="AF19035" s="255">
        <v>36310.559999999998</v>
      </c>
      <c r="AH19035" s="228" t="s">
        <v>21438</v>
      </c>
      <c r="AI19035" s="229">
        <v>124762.45</v>
      </c>
      <c r="AK19035" s="205"/>
      <c r="AL19035" s="206"/>
    </row>
    <row r="19036" spans="31:38" x14ac:dyDescent="0.55000000000000004">
      <c r="AE19036" s="254" t="s">
        <v>35252</v>
      </c>
      <c r="AF19036" s="255">
        <v>36310.559999999998</v>
      </c>
      <c r="AH19036" s="228" t="s">
        <v>21439</v>
      </c>
      <c r="AI19036" s="229">
        <v>509028.12</v>
      </c>
      <c r="AK19036" s="205"/>
      <c r="AL19036" s="206"/>
    </row>
    <row r="19037" spans="31:38" x14ac:dyDescent="0.55000000000000004">
      <c r="AE19037" s="254" t="s">
        <v>23057</v>
      </c>
      <c r="AF19037" s="255">
        <v>216200</v>
      </c>
      <c r="AH19037" s="228" t="s">
        <v>49376</v>
      </c>
      <c r="AI19037" s="229">
        <v>-2898.21</v>
      </c>
      <c r="AK19037" s="205"/>
      <c r="AL19037" s="206"/>
    </row>
    <row r="19038" spans="31:38" x14ac:dyDescent="0.55000000000000004">
      <c r="AE19038" s="254" t="s">
        <v>23058</v>
      </c>
      <c r="AF19038" s="255">
        <v>163666.97</v>
      </c>
      <c r="AH19038" s="228" t="s">
        <v>48470</v>
      </c>
      <c r="AI19038" s="229">
        <v>22300</v>
      </c>
      <c r="AK19038" s="205"/>
      <c r="AL19038" s="206"/>
    </row>
    <row r="19039" spans="31:38" x14ac:dyDescent="0.55000000000000004">
      <c r="AE19039" s="254" t="s">
        <v>54428</v>
      </c>
      <c r="AF19039" s="255">
        <v>5600</v>
      </c>
      <c r="AH19039" s="228" t="s">
        <v>21440</v>
      </c>
      <c r="AI19039" s="229">
        <v>5879.65</v>
      </c>
      <c r="AK19039" s="205"/>
      <c r="AL19039" s="206"/>
    </row>
    <row r="19040" spans="31:38" x14ac:dyDescent="0.55000000000000004">
      <c r="AE19040" s="254" t="s">
        <v>23062</v>
      </c>
      <c r="AF19040" s="255">
        <v>840</v>
      </c>
      <c r="AH19040" s="228" t="s">
        <v>50682</v>
      </c>
      <c r="AI19040" s="229">
        <v>8286.25</v>
      </c>
      <c r="AK19040" s="205"/>
      <c r="AL19040" s="206"/>
    </row>
    <row r="19041" spans="31:38" x14ac:dyDescent="0.55000000000000004">
      <c r="AE19041" s="254" t="s">
        <v>23063</v>
      </c>
      <c r="AF19041" s="255">
        <v>45882.83</v>
      </c>
      <c r="AH19041" s="228" t="s">
        <v>36340</v>
      </c>
      <c r="AI19041" s="229">
        <v>1369.96</v>
      </c>
      <c r="AK19041" s="205"/>
      <c r="AL19041" s="206"/>
    </row>
    <row r="19042" spans="31:38" x14ac:dyDescent="0.55000000000000004">
      <c r="AE19042" s="254" t="s">
        <v>23067</v>
      </c>
      <c r="AF19042" s="255">
        <v>396659.67</v>
      </c>
      <c r="AH19042" s="228" t="s">
        <v>46066</v>
      </c>
      <c r="AI19042" s="229">
        <v>123937.5</v>
      </c>
      <c r="AK19042" s="205"/>
      <c r="AL19042" s="206"/>
    </row>
    <row r="19043" spans="31:38" x14ac:dyDescent="0.55000000000000004">
      <c r="AE19043" s="254" t="s">
        <v>23068</v>
      </c>
      <c r="AF19043" s="255">
        <v>5034.5600000000004</v>
      </c>
      <c r="AH19043" s="228" t="s">
        <v>54389</v>
      </c>
      <c r="AI19043" s="229">
        <v>4042</v>
      </c>
      <c r="AK19043" s="205"/>
      <c r="AL19043" s="206"/>
    </row>
    <row r="19044" spans="31:38" x14ac:dyDescent="0.55000000000000004">
      <c r="AE19044" s="254" t="s">
        <v>23069</v>
      </c>
      <c r="AF19044" s="255">
        <v>3570</v>
      </c>
      <c r="AH19044" s="228" t="s">
        <v>21456</v>
      </c>
      <c r="AI19044" s="229">
        <v>10034.41</v>
      </c>
      <c r="AK19044" s="205"/>
      <c r="AL19044" s="206"/>
    </row>
    <row r="19045" spans="31:38" x14ac:dyDescent="0.55000000000000004">
      <c r="AE19045" s="254" t="s">
        <v>13826</v>
      </c>
      <c r="AF19045" s="255">
        <v>3266.26</v>
      </c>
      <c r="AH19045" s="228" t="s">
        <v>21457</v>
      </c>
      <c r="AI19045" s="229">
        <v>1295.72</v>
      </c>
      <c r="AK19045" s="205"/>
      <c r="AL19045" s="206"/>
    </row>
    <row r="19046" spans="31:38" x14ac:dyDescent="0.55000000000000004">
      <c r="AE19046" s="254" t="s">
        <v>23070</v>
      </c>
      <c r="AF19046" s="255">
        <v>5713.76</v>
      </c>
      <c r="AH19046" s="228" t="s">
        <v>21459</v>
      </c>
      <c r="AI19046" s="229">
        <v>62744.02</v>
      </c>
      <c r="AK19046" s="205"/>
      <c r="AL19046" s="206"/>
    </row>
    <row r="19047" spans="31:38" x14ac:dyDescent="0.55000000000000004">
      <c r="AE19047" s="254" t="s">
        <v>33809</v>
      </c>
      <c r="AF19047" s="255">
        <v>949.03</v>
      </c>
      <c r="AH19047" s="228" t="s">
        <v>21460</v>
      </c>
      <c r="AI19047" s="229">
        <v>21350.1</v>
      </c>
      <c r="AK19047" s="205"/>
      <c r="AL19047" s="206"/>
    </row>
    <row r="19048" spans="31:38" x14ac:dyDescent="0.55000000000000004">
      <c r="AE19048" s="254" t="s">
        <v>23073</v>
      </c>
      <c r="AF19048" s="255">
        <v>27489.25</v>
      </c>
      <c r="AH19048" s="228" t="s">
        <v>21462</v>
      </c>
      <c r="AI19048" s="229">
        <v>117890</v>
      </c>
      <c r="AK19048" s="205"/>
      <c r="AL19048" s="206"/>
    </row>
    <row r="19049" spans="31:38" x14ac:dyDescent="0.55000000000000004">
      <c r="AE19049" s="254" t="s">
        <v>23074</v>
      </c>
      <c r="AF19049" s="255">
        <v>1021625</v>
      </c>
      <c r="AH19049" s="228" t="s">
        <v>48471</v>
      </c>
      <c r="AI19049" s="229">
        <v>65729.600000000006</v>
      </c>
      <c r="AK19049" s="205"/>
      <c r="AL19049" s="206"/>
    </row>
    <row r="19050" spans="31:38" x14ac:dyDescent="0.55000000000000004">
      <c r="AE19050" s="254" t="s">
        <v>63506</v>
      </c>
      <c r="AF19050" s="255">
        <v>1242.74</v>
      </c>
      <c r="AH19050" s="228" t="s">
        <v>46067</v>
      </c>
      <c r="AI19050" s="229">
        <v>144670.79999999999</v>
      </c>
      <c r="AK19050" s="205"/>
      <c r="AL19050" s="206"/>
    </row>
    <row r="19051" spans="31:38" x14ac:dyDescent="0.55000000000000004">
      <c r="AE19051" s="254" t="s">
        <v>43283</v>
      </c>
      <c r="AF19051" s="255">
        <v>20004.509999999998</v>
      </c>
      <c r="AH19051" s="228" t="s">
        <v>21551</v>
      </c>
      <c r="AI19051" s="229">
        <v>122308.78</v>
      </c>
      <c r="AK19051" s="205"/>
      <c r="AL19051" s="206"/>
    </row>
    <row r="19052" spans="31:38" x14ac:dyDescent="0.55000000000000004">
      <c r="AE19052" s="254" t="s">
        <v>32336</v>
      </c>
      <c r="AF19052" s="255">
        <v>111.79</v>
      </c>
      <c r="AH19052" s="228" t="s">
        <v>21552</v>
      </c>
      <c r="AI19052" s="229">
        <v>93396.73</v>
      </c>
      <c r="AK19052" s="205"/>
      <c r="AL19052" s="206"/>
    </row>
    <row r="19053" spans="31:38" x14ac:dyDescent="0.55000000000000004">
      <c r="AE19053" s="254" t="s">
        <v>13828</v>
      </c>
      <c r="AF19053" s="255">
        <v>148671.10999999999</v>
      </c>
      <c r="AH19053" s="228" t="s">
        <v>21553</v>
      </c>
      <c r="AI19053" s="229">
        <v>476466.13</v>
      </c>
      <c r="AK19053" s="205"/>
      <c r="AL19053" s="206"/>
    </row>
    <row r="19054" spans="31:38" x14ac:dyDescent="0.55000000000000004">
      <c r="AE19054" s="254" t="s">
        <v>13829</v>
      </c>
      <c r="AF19054" s="255">
        <v>441782.84</v>
      </c>
      <c r="AH19054" s="228" t="s">
        <v>21554</v>
      </c>
      <c r="AI19054" s="229">
        <v>1353776.57</v>
      </c>
      <c r="AK19054" s="205"/>
      <c r="AL19054" s="206"/>
    </row>
    <row r="19055" spans="31:38" x14ac:dyDescent="0.55000000000000004">
      <c r="AE19055" s="254" t="s">
        <v>23076</v>
      </c>
      <c r="AF19055" s="255">
        <v>103536.83</v>
      </c>
      <c r="AH19055" s="228" t="s">
        <v>47522</v>
      </c>
      <c r="AI19055" s="229">
        <v>6935.97</v>
      </c>
      <c r="AK19055" s="205"/>
      <c r="AL19055" s="206"/>
    </row>
    <row r="19056" spans="31:38" x14ac:dyDescent="0.55000000000000004">
      <c r="AE19056" s="254" t="s">
        <v>23077</v>
      </c>
      <c r="AF19056" s="255">
        <v>100194.45</v>
      </c>
      <c r="AH19056" s="228" t="s">
        <v>21555</v>
      </c>
      <c r="AI19056" s="229">
        <v>232457.81</v>
      </c>
      <c r="AK19056" s="205"/>
      <c r="AL19056" s="206"/>
    </row>
    <row r="19057" spans="31:38" x14ac:dyDescent="0.55000000000000004">
      <c r="AE19057" s="254" t="s">
        <v>23078</v>
      </c>
      <c r="AF19057" s="255">
        <v>8375.48</v>
      </c>
      <c r="AH19057" s="228" t="s">
        <v>21556</v>
      </c>
      <c r="AI19057" s="229">
        <v>13517.95</v>
      </c>
      <c r="AK19057" s="205"/>
      <c r="AL19057" s="206"/>
    </row>
    <row r="19058" spans="31:38" x14ac:dyDescent="0.55000000000000004">
      <c r="AE19058" s="254" t="s">
        <v>23080</v>
      </c>
      <c r="AF19058" s="255">
        <v>1138.48</v>
      </c>
      <c r="AH19058" s="228" t="s">
        <v>21558</v>
      </c>
      <c r="AI19058" s="229">
        <v>539601.69999999995</v>
      </c>
      <c r="AK19058" s="205"/>
      <c r="AL19058" s="206"/>
    </row>
    <row r="19059" spans="31:38" x14ac:dyDescent="0.55000000000000004">
      <c r="AE19059" s="254" t="s">
        <v>54429</v>
      </c>
      <c r="AF19059" s="255">
        <v>2102.1</v>
      </c>
      <c r="AH19059" s="228" t="s">
        <v>21559</v>
      </c>
      <c r="AI19059" s="229">
        <v>30614.57</v>
      </c>
      <c r="AK19059" s="205"/>
      <c r="AL19059" s="206"/>
    </row>
    <row r="19060" spans="31:38" x14ac:dyDescent="0.55000000000000004">
      <c r="AE19060" s="254" t="s">
        <v>58902</v>
      </c>
      <c r="AF19060" s="255">
        <v>115.1</v>
      </c>
      <c r="AH19060" s="228" t="s">
        <v>21560</v>
      </c>
      <c r="AI19060" s="229">
        <v>2437</v>
      </c>
      <c r="AK19060" s="205"/>
      <c r="AL19060" s="206"/>
    </row>
    <row r="19061" spans="31:38" x14ac:dyDescent="0.55000000000000004">
      <c r="AE19061" s="254" t="s">
        <v>23081</v>
      </c>
      <c r="AF19061" s="255">
        <v>4422.3599999999997</v>
      </c>
      <c r="AH19061" s="228" t="s">
        <v>21561</v>
      </c>
      <c r="AI19061" s="229">
        <v>6674.64</v>
      </c>
      <c r="AK19061" s="205"/>
      <c r="AL19061" s="206"/>
    </row>
    <row r="19062" spans="31:38" x14ac:dyDescent="0.55000000000000004">
      <c r="AE19062" s="254" t="s">
        <v>59995</v>
      </c>
      <c r="AF19062" s="255">
        <v>2500</v>
      </c>
      <c r="AH19062" s="228" t="s">
        <v>21562</v>
      </c>
      <c r="AI19062" s="229">
        <v>92561.81</v>
      </c>
      <c r="AK19062" s="205"/>
      <c r="AL19062" s="206"/>
    </row>
    <row r="19063" spans="31:38" x14ac:dyDescent="0.55000000000000004">
      <c r="AE19063" s="254" t="s">
        <v>13830</v>
      </c>
      <c r="AF19063" s="255">
        <v>146140.46</v>
      </c>
      <c r="AH19063" s="228" t="s">
        <v>21563</v>
      </c>
      <c r="AI19063" s="229">
        <v>31991.54</v>
      </c>
      <c r="AK19063" s="205"/>
      <c r="AL19063" s="206"/>
    </row>
    <row r="19064" spans="31:38" x14ac:dyDescent="0.55000000000000004">
      <c r="AE19064" s="254" t="s">
        <v>13831</v>
      </c>
      <c r="AF19064" s="255">
        <v>176130.18</v>
      </c>
      <c r="AH19064" s="228" t="s">
        <v>21564</v>
      </c>
      <c r="AI19064" s="229">
        <v>1659</v>
      </c>
      <c r="AK19064" s="205"/>
      <c r="AL19064" s="206"/>
    </row>
    <row r="19065" spans="31:38" x14ac:dyDescent="0.55000000000000004">
      <c r="AE19065" s="254" t="s">
        <v>23084</v>
      </c>
      <c r="AF19065" s="255">
        <v>253546.54</v>
      </c>
      <c r="AH19065" s="228" t="s">
        <v>43251</v>
      </c>
      <c r="AI19065" s="229">
        <v>9642.7800000000007</v>
      </c>
      <c r="AK19065" s="205"/>
      <c r="AL19065" s="206"/>
    </row>
    <row r="19066" spans="31:38" x14ac:dyDescent="0.55000000000000004">
      <c r="AE19066" s="254" t="s">
        <v>23087</v>
      </c>
      <c r="AF19066" s="255">
        <v>72186.34</v>
      </c>
      <c r="AH19066" s="228" t="s">
        <v>47523</v>
      </c>
      <c r="AI19066" s="229">
        <v>50938.92</v>
      </c>
      <c r="AK19066" s="205"/>
      <c r="AL19066" s="206"/>
    </row>
    <row r="19067" spans="31:38" x14ac:dyDescent="0.55000000000000004">
      <c r="AE19067" s="254" t="s">
        <v>23089</v>
      </c>
      <c r="AF19067" s="255">
        <v>-46902.78</v>
      </c>
      <c r="AH19067" s="228" t="s">
        <v>21565</v>
      </c>
      <c r="AI19067" s="229">
        <v>69980.62</v>
      </c>
      <c r="AK19067" s="205"/>
      <c r="AL19067" s="206"/>
    </row>
    <row r="19068" spans="31:38" x14ac:dyDescent="0.55000000000000004">
      <c r="AE19068" s="254" t="s">
        <v>56819</v>
      </c>
      <c r="AF19068" s="255">
        <v>160121.95000000001</v>
      </c>
      <c r="AH19068" s="228" t="s">
        <v>21566</v>
      </c>
      <c r="AI19068" s="229">
        <v>124146.82</v>
      </c>
      <c r="AK19068" s="205"/>
      <c r="AL19068" s="206"/>
    </row>
    <row r="19069" spans="31:38" x14ac:dyDescent="0.55000000000000004">
      <c r="AE19069" s="254" t="s">
        <v>62369</v>
      </c>
      <c r="AF19069" s="255">
        <v>241065</v>
      </c>
      <c r="AH19069" s="228" t="s">
        <v>21567</v>
      </c>
      <c r="AI19069" s="229">
        <v>37407.68</v>
      </c>
      <c r="AK19069" s="205"/>
      <c r="AL19069" s="206"/>
    </row>
    <row r="19070" spans="31:38" x14ac:dyDescent="0.55000000000000004">
      <c r="AE19070" s="254" t="s">
        <v>55620</v>
      </c>
      <c r="AF19070" s="255">
        <v>11779.72</v>
      </c>
      <c r="AH19070" s="228" t="s">
        <v>13631</v>
      </c>
      <c r="AI19070" s="229">
        <v>28440</v>
      </c>
      <c r="AK19070" s="205"/>
      <c r="AL19070" s="206"/>
    </row>
    <row r="19071" spans="31:38" x14ac:dyDescent="0.55000000000000004">
      <c r="AE19071" s="254" t="s">
        <v>58376</v>
      </c>
      <c r="AF19071" s="255">
        <v>151270.84</v>
      </c>
      <c r="AH19071" s="228" t="s">
        <v>13632</v>
      </c>
      <c r="AI19071" s="229">
        <v>16860</v>
      </c>
      <c r="AK19071" s="205"/>
      <c r="AL19071" s="206"/>
    </row>
    <row r="19072" spans="31:38" x14ac:dyDescent="0.55000000000000004">
      <c r="AE19072" s="254" t="s">
        <v>56820</v>
      </c>
      <c r="AF19072" s="255">
        <v>9861.1</v>
      </c>
      <c r="AH19072" s="228" t="s">
        <v>36343</v>
      </c>
      <c r="AI19072" s="229">
        <v>3617164.06</v>
      </c>
      <c r="AK19072" s="205"/>
      <c r="AL19072" s="206"/>
    </row>
    <row r="19073" spans="31:38" x14ac:dyDescent="0.55000000000000004">
      <c r="AE19073" s="254" t="s">
        <v>23141</v>
      </c>
      <c r="AF19073" s="255">
        <v>719091.1</v>
      </c>
      <c r="AH19073" s="228" t="s">
        <v>21568</v>
      </c>
      <c r="AI19073" s="229">
        <v>97006.77</v>
      </c>
      <c r="AK19073" s="205"/>
      <c r="AL19073" s="206"/>
    </row>
    <row r="19074" spans="31:38" x14ac:dyDescent="0.55000000000000004">
      <c r="AE19074" s="254" t="s">
        <v>23142</v>
      </c>
      <c r="AF19074" s="255">
        <v>8871.14</v>
      </c>
      <c r="AH19074" s="228" t="s">
        <v>47524</v>
      </c>
      <c r="AI19074" s="229">
        <v>3233566.52</v>
      </c>
      <c r="AK19074" s="205"/>
      <c r="AL19074" s="206"/>
    </row>
    <row r="19075" spans="31:38" x14ac:dyDescent="0.55000000000000004">
      <c r="AE19075" s="254" t="s">
        <v>54430</v>
      </c>
      <c r="AF19075" s="255">
        <v>101690</v>
      </c>
      <c r="AH19075" s="228" t="s">
        <v>43252</v>
      </c>
      <c r="AI19075" s="229">
        <v>2572.12</v>
      </c>
      <c r="AK19075" s="205"/>
      <c r="AL19075" s="206"/>
    </row>
    <row r="19076" spans="31:38" x14ac:dyDescent="0.55000000000000004">
      <c r="AE19076" s="254" t="s">
        <v>49385</v>
      </c>
      <c r="AF19076" s="255">
        <v>78312</v>
      </c>
      <c r="AH19076" s="228" t="s">
        <v>21569</v>
      </c>
      <c r="AI19076" s="229">
        <v>144657.85999999999</v>
      </c>
      <c r="AK19076" s="205"/>
      <c r="AL19076" s="206"/>
    </row>
    <row r="19077" spans="31:38" x14ac:dyDescent="0.55000000000000004">
      <c r="AE19077" s="254" t="s">
        <v>33815</v>
      </c>
      <c r="AF19077" s="255">
        <v>376070.42</v>
      </c>
      <c r="AH19077" s="228" t="s">
        <v>21571</v>
      </c>
      <c r="AI19077" s="229">
        <v>33617.550000000003</v>
      </c>
      <c r="AK19077" s="205"/>
      <c r="AL19077" s="206"/>
    </row>
    <row r="19078" spans="31:38" x14ac:dyDescent="0.55000000000000004">
      <c r="AE19078" s="254" t="s">
        <v>23143</v>
      </c>
      <c r="AF19078" s="255">
        <v>163638.07999999999</v>
      </c>
      <c r="AH19078" s="228" t="s">
        <v>21572</v>
      </c>
      <c r="AI19078" s="229">
        <v>12100.74</v>
      </c>
      <c r="AK19078" s="205"/>
      <c r="AL19078" s="206"/>
    </row>
    <row r="19079" spans="31:38" x14ac:dyDescent="0.55000000000000004">
      <c r="AE19079" s="254" t="s">
        <v>13839</v>
      </c>
      <c r="AF19079" s="255">
        <v>337.43</v>
      </c>
      <c r="AH19079" s="228" t="s">
        <v>13634</v>
      </c>
      <c r="AI19079" s="229">
        <v>797054.18</v>
      </c>
      <c r="AK19079" s="205"/>
      <c r="AL19079" s="206"/>
    </row>
    <row r="19080" spans="31:38" x14ac:dyDescent="0.55000000000000004">
      <c r="AE19080" s="254" t="s">
        <v>32347</v>
      </c>
      <c r="AF19080" s="255">
        <v>89382.65</v>
      </c>
      <c r="AH19080" s="228" t="s">
        <v>13635</v>
      </c>
      <c r="AI19080" s="229">
        <v>1109415.8500000001</v>
      </c>
      <c r="AK19080" s="205"/>
      <c r="AL19080" s="206"/>
    </row>
    <row r="19081" spans="31:38" x14ac:dyDescent="0.55000000000000004">
      <c r="AE19081" s="254" t="s">
        <v>35259</v>
      </c>
      <c r="AF19081" s="255">
        <v>52350.82</v>
      </c>
      <c r="AH19081" s="228" t="s">
        <v>21573</v>
      </c>
      <c r="AI19081" s="229">
        <v>169236.16</v>
      </c>
      <c r="AK19081" s="205"/>
      <c r="AL19081" s="206"/>
    </row>
    <row r="19082" spans="31:38" x14ac:dyDescent="0.55000000000000004">
      <c r="AE19082" s="254" t="s">
        <v>54431</v>
      </c>
      <c r="AF19082" s="255">
        <v>4746.74</v>
      </c>
      <c r="AH19082" s="228" t="s">
        <v>21574</v>
      </c>
      <c r="AI19082" s="229">
        <v>458503.07</v>
      </c>
      <c r="AK19082" s="205"/>
      <c r="AL19082" s="206"/>
    </row>
    <row r="19083" spans="31:38" x14ac:dyDescent="0.55000000000000004">
      <c r="AE19083" s="254" t="s">
        <v>23146</v>
      </c>
      <c r="AF19083" s="255">
        <v>355462.52</v>
      </c>
      <c r="AH19083" s="228" t="s">
        <v>47525</v>
      </c>
      <c r="AI19083" s="229">
        <v>1099.96</v>
      </c>
      <c r="AK19083" s="205"/>
      <c r="AL19083" s="206"/>
    </row>
    <row r="19084" spans="31:38" x14ac:dyDescent="0.55000000000000004">
      <c r="AE19084" s="254" t="s">
        <v>65161</v>
      </c>
      <c r="AF19084" s="255">
        <v>9196.6299999999992</v>
      </c>
      <c r="AH19084" s="228" t="s">
        <v>46068</v>
      </c>
      <c r="AI19084" s="229">
        <v>2661.73</v>
      </c>
      <c r="AK19084" s="205"/>
      <c r="AL19084" s="206"/>
    </row>
    <row r="19085" spans="31:38" x14ac:dyDescent="0.55000000000000004">
      <c r="AE19085" s="254" t="s">
        <v>54432</v>
      </c>
      <c r="AF19085" s="255">
        <v>900</v>
      </c>
      <c r="AH19085" s="228" t="s">
        <v>47526</v>
      </c>
      <c r="AI19085" s="229">
        <v>456.9</v>
      </c>
      <c r="AK19085" s="205"/>
      <c r="AL19085" s="206"/>
    </row>
    <row r="19086" spans="31:38" x14ac:dyDescent="0.55000000000000004">
      <c r="AE19086" s="254" t="s">
        <v>23148</v>
      </c>
      <c r="AF19086" s="255">
        <v>10255.030000000001</v>
      </c>
      <c r="AH19086" s="228" t="s">
        <v>13636</v>
      </c>
      <c r="AI19086" s="229">
        <v>294688.45</v>
      </c>
      <c r="AK19086" s="205"/>
      <c r="AL19086" s="206"/>
    </row>
    <row r="19087" spans="31:38" x14ac:dyDescent="0.55000000000000004">
      <c r="AE19087" s="254" t="s">
        <v>13841</v>
      </c>
      <c r="AF19087" s="255">
        <v>143924.59</v>
      </c>
      <c r="AH19087" s="228" t="s">
        <v>21578</v>
      </c>
      <c r="AI19087" s="229">
        <v>429878.36</v>
      </c>
      <c r="AK19087" s="205"/>
      <c r="AL19087" s="206"/>
    </row>
    <row r="19088" spans="31:38" x14ac:dyDescent="0.55000000000000004">
      <c r="AE19088" s="254" t="s">
        <v>13842</v>
      </c>
      <c r="AF19088" s="255">
        <v>392697.06</v>
      </c>
      <c r="AH19088" s="228" t="s">
        <v>21579</v>
      </c>
      <c r="AI19088" s="229">
        <v>415266.24</v>
      </c>
      <c r="AK19088" s="205"/>
      <c r="AL19088" s="206"/>
    </row>
    <row r="19089" spans="31:38" x14ac:dyDescent="0.55000000000000004">
      <c r="AE19089" s="254" t="s">
        <v>13843</v>
      </c>
      <c r="AF19089" s="255">
        <v>199750.81</v>
      </c>
      <c r="AH19089" s="228" t="s">
        <v>21580</v>
      </c>
      <c r="AI19089" s="229">
        <v>60057.13</v>
      </c>
      <c r="AK19089" s="205"/>
      <c r="AL19089" s="206"/>
    </row>
    <row r="19090" spans="31:38" x14ac:dyDescent="0.55000000000000004">
      <c r="AE19090" s="254" t="s">
        <v>23150</v>
      </c>
      <c r="AF19090" s="255">
        <v>120160.47</v>
      </c>
      <c r="AH19090" s="228" t="s">
        <v>21581</v>
      </c>
      <c r="AI19090" s="229">
        <v>19442.54</v>
      </c>
      <c r="AK19090" s="205"/>
      <c r="AL19090" s="206"/>
    </row>
    <row r="19091" spans="31:38" x14ac:dyDescent="0.55000000000000004">
      <c r="AE19091" s="254" t="s">
        <v>23151</v>
      </c>
      <c r="AF19091" s="255">
        <v>3512.7</v>
      </c>
      <c r="AH19091" s="228" t="s">
        <v>43253</v>
      </c>
      <c r="AI19091" s="229">
        <v>-26212.81</v>
      </c>
      <c r="AK19091" s="205"/>
      <c r="AL19091" s="206"/>
    </row>
    <row r="19092" spans="31:38" x14ac:dyDescent="0.55000000000000004">
      <c r="AE19092" s="254" t="s">
        <v>23152</v>
      </c>
      <c r="AF19092" s="255">
        <v>12687.94</v>
      </c>
      <c r="AH19092" s="228" t="s">
        <v>49377</v>
      </c>
      <c r="AI19092" s="229">
        <v>8107.66</v>
      </c>
      <c r="AK19092" s="205"/>
      <c r="AL19092" s="206"/>
    </row>
    <row r="19093" spans="31:38" x14ac:dyDescent="0.55000000000000004">
      <c r="AE19093" s="254" t="s">
        <v>54433</v>
      </c>
      <c r="AF19093" s="255">
        <v>410484.97</v>
      </c>
      <c r="AH19093" s="228" t="s">
        <v>50683</v>
      </c>
      <c r="AI19093" s="229">
        <v>8186</v>
      </c>
      <c r="AK19093" s="205"/>
      <c r="AL19093" s="206"/>
    </row>
    <row r="19094" spans="31:38" x14ac:dyDescent="0.55000000000000004">
      <c r="AE19094" s="254" t="s">
        <v>55621</v>
      </c>
      <c r="AF19094" s="255">
        <v>-67</v>
      </c>
      <c r="AH19094" s="228" t="s">
        <v>43254</v>
      </c>
      <c r="AI19094" s="229">
        <v>6288.51</v>
      </c>
      <c r="AK19094" s="205"/>
      <c r="AL19094" s="206"/>
    </row>
    <row r="19095" spans="31:38" x14ac:dyDescent="0.55000000000000004">
      <c r="AE19095" s="254" t="s">
        <v>13844</v>
      </c>
      <c r="AF19095" s="255">
        <v>69671.839999999997</v>
      </c>
      <c r="AH19095" s="228" t="s">
        <v>33668</v>
      </c>
      <c r="AI19095" s="229">
        <v>2149.56</v>
      </c>
      <c r="AK19095" s="205"/>
      <c r="AL19095" s="206"/>
    </row>
    <row r="19096" spans="31:38" x14ac:dyDescent="0.55000000000000004">
      <c r="AE19096" s="254" t="s">
        <v>23154</v>
      </c>
      <c r="AF19096" s="255">
        <v>16133.07</v>
      </c>
      <c r="AH19096" s="228" t="s">
        <v>48472</v>
      </c>
      <c r="AI19096" s="229">
        <v>8384.68</v>
      </c>
      <c r="AK19096" s="205"/>
      <c r="AL19096" s="206"/>
    </row>
    <row r="19097" spans="31:38" x14ac:dyDescent="0.55000000000000004">
      <c r="AE19097" s="254" t="s">
        <v>23155</v>
      </c>
      <c r="AF19097" s="255">
        <v>15940.2</v>
      </c>
      <c r="AH19097" s="228" t="s">
        <v>43255</v>
      </c>
      <c r="AI19097" s="229">
        <v>43254.87</v>
      </c>
      <c r="AK19097" s="205"/>
      <c r="AL19097" s="206"/>
    </row>
    <row r="19098" spans="31:38" x14ac:dyDescent="0.55000000000000004">
      <c r="AE19098" s="254" t="s">
        <v>23156</v>
      </c>
      <c r="AF19098" s="255">
        <v>22336.79</v>
      </c>
      <c r="AH19098" s="228" t="s">
        <v>39216</v>
      </c>
      <c r="AI19098" s="229">
        <v>4760.8599999999997</v>
      </c>
      <c r="AK19098" s="205"/>
      <c r="AL19098" s="206"/>
    </row>
    <row r="19099" spans="31:38" x14ac:dyDescent="0.55000000000000004">
      <c r="AE19099" s="254" t="s">
        <v>23157</v>
      </c>
      <c r="AF19099" s="255">
        <v>-12493</v>
      </c>
      <c r="AH19099" s="228" t="s">
        <v>43256</v>
      </c>
      <c r="AI19099" s="229">
        <v>3384.07</v>
      </c>
      <c r="AK19099" s="205"/>
      <c r="AL19099" s="206"/>
    </row>
    <row r="19100" spans="31:38" x14ac:dyDescent="0.55000000000000004">
      <c r="AE19100" s="254" t="s">
        <v>36449</v>
      </c>
      <c r="AF19100" s="255">
        <v>46281.85</v>
      </c>
      <c r="AH19100" s="228" t="s">
        <v>43257</v>
      </c>
      <c r="AI19100" s="229">
        <v>4283.22</v>
      </c>
      <c r="AK19100" s="205"/>
      <c r="AL19100" s="206"/>
    </row>
    <row r="19101" spans="31:38" x14ac:dyDescent="0.55000000000000004">
      <c r="AE19101" s="254" t="s">
        <v>35260</v>
      </c>
      <c r="AF19101" s="255">
        <v>15710</v>
      </c>
      <c r="AH19101" s="228" t="s">
        <v>21596</v>
      </c>
      <c r="AI19101" s="229">
        <v>7782</v>
      </c>
      <c r="AK19101" s="205"/>
      <c r="AL19101" s="206"/>
    </row>
    <row r="19102" spans="31:38" x14ac:dyDescent="0.55000000000000004">
      <c r="AE19102" s="254" t="s">
        <v>58770</v>
      </c>
      <c r="AF19102" s="255">
        <v>25752.7</v>
      </c>
      <c r="AH19102" s="228" t="s">
        <v>21597</v>
      </c>
      <c r="AI19102" s="229">
        <v>524.66999999999996</v>
      </c>
      <c r="AK19102" s="205"/>
      <c r="AL19102" s="206"/>
    </row>
    <row r="19103" spans="31:38" x14ac:dyDescent="0.55000000000000004">
      <c r="AE19103" s="254" t="s">
        <v>23224</v>
      </c>
      <c r="AF19103" s="255">
        <v>103348.84</v>
      </c>
      <c r="AH19103" s="228" t="s">
        <v>21598</v>
      </c>
      <c r="AI19103" s="229">
        <v>1816.28</v>
      </c>
      <c r="AK19103" s="205"/>
      <c r="AL19103" s="206"/>
    </row>
    <row r="19104" spans="31:38" x14ac:dyDescent="0.55000000000000004">
      <c r="AE19104" s="254" t="s">
        <v>23225</v>
      </c>
      <c r="AF19104" s="255">
        <v>3062.8</v>
      </c>
      <c r="AH19104" s="228" t="s">
        <v>21599</v>
      </c>
      <c r="AI19104" s="229">
        <v>3426</v>
      </c>
      <c r="AK19104" s="205"/>
      <c r="AL19104" s="206"/>
    </row>
    <row r="19105" spans="31:38" x14ac:dyDescent="0.55000000000000004">
      <c r="AE19105" s="254" t="s">
        <v>23226</v>
      </c>
      <c r="AF19105" s="255">
        <v>135253.96</v>
      </c>
      <c r="AH19105" s="228" t="s">
        <v>21600</v>
      </c>
      <c r="AI19105" s="229">
        <v>3983.84</v>
      </c>
      <c r="AK19105" s="205"/>
      <c r="AL19105" s="206"/>
    </row>
    <row r="19106" spans="31:38" x14ac:dyDescent="0.55000000000000004">
      <c r="AE19106" s="254" t="s">
        <v>56821</v>
      </c>
      <c r="AF19106" s="255">
        <v>3444.62</v>
      </c>
      <c r="AH19106" s="228" t="s">
        <v>43258</v>
      </c>
      <c r="AI19106" s="229">
        <v>12400</v>
      </c>
      <c r="AK19106" s="205"/>
      <c r="AL19106" s="206"/>
    </row>
    <row r="19107" spans="31:38" x14ac:dyDescent="0.55000000000000004">
      <c r="AE19107" s="254" t="s">
        <v>23228</v>
      </c>
      <c r="AF19107" s="255">
        <v>10181.84</v>
      </c>
      <c r="AH19107" s="228" t="s">
        <v>21620</v>
      </c>
      <c r="AI19107" s="229">
        <v>55596.86</v>
      </c>
      <c r="AK19107" s="205"/>
      <c r="AL19107" s="206"/>
    </row>
    <row r="19108" spans="31:38" x14ac:dyDescent="0.55000000000000004">
      <c r="AE19108" s="254" t="s">
        <v>23230</v>
      </c>
      <c r="AF19108" s="255">
        <v>65682.06</v>
      </c>
      <c r="AH19108" s="228" t="s">
        <v>21621</v>
      </c>
      <c r="AI19108" s="229">
        <v>36074.5</v>
      </c>
      <c r="AK19108" s="205"/>
      <c r="AL19108" s="206"/>
    </row>
    <row r="19109" spans="31:38" x14ac:dyDescent="0.55000000000000004">
      <c r="AE19109" s="254" t="s">
        <v>23232</v>
      </c>
      <c r="AF19109" s="255">
        <v>5179.3500000000004</v>
      </c>
      <c r="AH19109" s="228" t="s">
        <v>35132</v>
      </c>
      <c r="AI19109" s="229">
        <v>18364.73</v>
      </c>
      <c r="AK19109" s="205"/>
      <c r="AL19109" s="206"/>
    </row>
    <row r="19110" spans="31:38" x14ac:dyDescent="0.55000000000000004">
      <c r="AE19110" s="254" t="s">
        <v>23234</v>
      </c>
      <c r="AF19110" s="255">
        <v>235941.4</v>
      </c>
      <c r="AH19110" s="228" t="s">
        <v>46069</v>
      </c>
      <c r="AI19110" s="229">
        <v>125295.25</v>
      </c>
      <c r="AK19110" s="205"/>
      <c r="AL19110" s="206"/>
    </row>
    <row r="19111" spans="31:38" x14ac:dyDescent="0.55000000000000004">
      <c r="AE19111" s="254" t="s">
        <v>23238</v>
      </c>
      <c r="AF19111" s="255">
        <v>684055.04000000004</v>
      </c>
      <c r="AH19111" s="228" t="s">
        <v>21622</v>
      </c>
      <c r="AI19111" s="229">
        <v>6678.25</v>
      </c>
      <c r="AK19111" s="205"/>
      <c r="AL19111" s="206"/>
    </row>
    <row r="19112" spans="31:38" x14ac:dyDescent="0.55000000000000004">
      <c r="AE19112" s="254" t="s">
        <v>50699</v>
      </c>
      <c r="AF19112" s="255">
        <v>70343.199999999997</v>
      </c>
      <c r="AH19112" s="228" t="s">
        <v>21624</v>
      </c>
      <c r="AI19112" s="229">
        <v>8327.8700000000008</v>
      </c>
      <c r="AK19112" s="205"/>
      <c r="AL19112" s="206"/>
    </row>
    <row r="19113" spans="31:38" x14ac:dyDescent="0.55000000000000004">
      <c r="AE19113" s="254" t="s">
        <v>23239</v>
      </c>
      <c r="AF19113" s="255">
        <v>468</v>
      </c>
      <c r="AH19113" s="228" t="s">
        <v>35133</v>
      </c>
      <c r="AI19113" s="229">
        <v>15279.48</v>
      </c>
      <c r="AK19113" s="205"/>
      <c r="AL19113" s="206"/>
    </row>
    <row r="19114" spans="31:38" x14ac:dyDescent="0.55000000000000004">
      <c r="AE19114" s="254" t="s">
        <v>58771</v>
      </c>
      <c r="AF19114" s="255">
        <v>4000</v>
      </c>
      <c r="AH19114" s="228" t="s">
        <v>48473</v>
      </c>
      <c r="AI19114" s="229">
        <v>3356</v>
      </c>
      <c r="AK19114" s="205"/>
      <c r="AL19114" s="206"/>
    </row>
    <row r="19115" spans="31:38" x14ac:dyDescent="0.55000000000000004">
      <c r="AE19115" s="254" t="s">
        <v>62370</v>
      </c>
      <c r="AF19115" s="255">
        <v>23257.86</v>
      </c>
      <c r="AH19115" s="228" t="s">
        <v>21626</v>
      </c>
      <c r="AI19115" s="229">
        <v>32994.31</v>
      </c>
      <c r="AK19115" s="205"/>
      <c r="AL19115" s="206"/>
    </row>
    <row r="19116" spans="31:38" x14ac:dyDescent="0.55000000000000004">
      <c r="AE19116" s="254" t="s">
        <v>23241</v>
      </c>
      <c r="AF19116" s="255">
        <v>2520.0100000000002</v>
      </c>
      <c r="AH19116" s="228" t="s">
        <v>36350</v>
      </c>
      <c r="AI19116" s="229">
        <v>83988</v>
      </c>
      <c r="AK19116" s="205"/>
      <c r="AL19116" s="206"/>
    </row>
    <row r="19117" spans="31:38" x14ac:dyDescent="0.55000000000000004">
      <c r="AE19117" s="254" t="s">
        <v>13848</v>
      </c>
      <c r="AF19117" s="255">
        <v>100405.88</v>
      </c>
      <c r="AH19117" s="228" t="s">
        <v>21672</v>
      </c>
      <c r="AI19117" s="229">
        <v>16378.78</v>
      </c>
      <c r="AK19117" s="205"/>
      <c r="AL19117" s="206"/>
    </row>
    <row r="19118" spans="31:38" x14ac:dyDescent="0.55000000000000004">
      <c r="AE19118" s="254" t="s">
        <v>23242</v>
      </c>
      <c r="AF19118" s="255">
        <v>316115.28000000003</v>
      </c>
      <c r="AH19118" s="228" t="s">
        <v>21673</v>
      </c>
      <c r="AI19118" s="229">
        <v>206467.5</v>
      </c>
      <c r="AK19118" s="205"/>
      <c r="AL19118" s="206"/>
    </row>
    <row r="19119" spans="31:38" x14ac:dyDescent="0.55000000000000004">
      <c r="AE19119" s="254" t="s">
        <v>23243</v>
      </c>
      <c r="AF19119" s="255">
        <v>78019.88</v>
      </c>
      <c r="AH19119" s="228" t="s">
        <v>21674</v>
      </c>
      <c r="AI19119" s="229">
        <v>33497</v>
      </c>
      <c r="AK19119" s="205"/>
      <c r="AL19119" s="206"/>
    </row>
    <row r="19120" spans="31:38" x14ac:dyDescent="0.55000000000000004">
      <c r="AE19120" s="254" t="s">
        <v>23244</v>
      </c>
      <c r="AF19120" s="255">
        <v>46664.5</v>
      </c>
      <c r="AH19120" s="228" t="s">
        <v>39221</v>
      </c>
      <c r="AI19120" s="229">
        <v>2722.5</v>
      </c>
      <c r="AK19120" s="205"/>
      <c r="AL19120" s="206"/>
    </row>
    <row r="19121" spans="31:38" x14ac:dyDescent="0.55000000000000004">
      <c r="AE19121" s="254" t="s">
        <v>23245</v>
      </c>
      <c r="AF19121" s="255">
        <v>68306.75</v>
      </c>
      <c r="AH19121" s="228" t="s">
        <v>21675</v>
      </c>
      <c r="AI19121" s="229">
        <v>57272.5</v>
      </c>
      <c r="AK19121" s="205"/>
      <c r="AL19121" s="206"/>
    </row>
    <row r="19122" spans="31:38" x14ac:dyDescent="0.55000000000000004">
      <c r="AE19122" s="254" t="s">
        <v>60930</v>
      </c>
      <c r="AF19122" s="255">
        <v>3547.38</v>
      </c>
      <c r="AH19122" s="228" t="s">
        <v>43259</v>
      </c>
      <c r="AI19122" s="229">
        <v>35025</v>
      </c>
      <c r="AK19122" s="205"/>
      <c r="AL19122" s="206"/>
    </row>
    <row r="19123" spans="31:38" x14ac:dyDescent="0.55000000000000004">
      <c r="AE19123" s="254" t="s">
        <v>58057</v>
      </c>
      <c r="AF19123" s="255">
        <v>2970.64</v>
      </c>
      <c r="AH19123" s="228" t="s">
        <v>21676</v>
      </c>
      <c r="AI19123" s="229">
        <v>28574</v>
      </c>
      <c r="AK19123" s="205"/>
      <c r="AL19123" s="206"/>
    </row>
    <row r="19124" spans="31:38" x14ac:dyDescent="0.55000000000000004">
      <c r="AE19124" s="254" t="s">
        <v>65162</v>
      </c>
      <c r="AF19124" s="255">
        <v>635.27</v>
      </c>
      <c r="AH19124" s="228" t="s">
        <v>40802</v>
      </c>
      <c r="AI19124" s="229">
        <v>20292.349999999999</v>
      </c>
      <c r="AK19124" s="205"/>
      <c r="AL19124" s="206"/>
    </row>
    <row r="19125" spans="31:38" x14ac:dyDescent="0.55000000000000004">
      <c r="AE19125" s="254" t="s">
        <v>23248</v>
      </c>
      <c r="AF19125" s="255">
        <v>367866.99</v>
      </c>
      <c r="AH19125" s="228" t="s">
        <v>48474</v>
      </c>
      <c r="AI19125" s="229">
        <v>8278.18</v>
      </c>
      <c r="AK19125" s="205"/>
      <c r="AL19125" s="206"/>
    </row>
    <row r="19126" spans="31:38" x14ac:dyDescent="0.55000000000000004">
      <c r="AE19126" s="254" t="s">
        <v>23249</v>
      </c>
      <c r="AF19126" s="255">
        <v>168294.21</v>
      </c>
      <c r="AH19126" s="228" t="s">
        <v>48475</v>
      </c>
      <c r="AI19126" s="229">
        <v>989.58</v>
      </c>
      <c r="AK19126" s="205"/>
      <c r="AL19126" s="206"/>
    </row>
    <row r="19127" spans="31:38" x14ac:dyDescent="0.55000000000000004">
      <c r="AE19127" s="254" t="s">
        <v>23250</v>
      </c>
      <c r="AF19127" s="255">
        <v>289317.21000000002</v>
      </c>
      <c r="AH19127" s="228" t="s">
        <v>21677</v>
      </c>
      <c r="AI19127" s="229">
        <v>12442.83</v>
      </c>
      <c r="AK19127" s="205"/>
      <c r="AL19127" s="206"/>
    </row>
    <row r="19128" spans="31:38" x14ac:dyDescent="0.55000000000000004">
      <c r="AE19128" s="254" t="s">
        <v>23251</v>
      </c>
      <c r="AF19128" s="255">
        <v>2142.3000000000002</v>
      </c>
      <c r="AH19128" s="228" t="s">
        <v>36351</v>
      </c>
      <c r="AI19128" s="229">
        <v>776231.89</v>
      </c>
      <c r="AK19128" s="205"/>
      <c r="AL19128" s="206"/>
    </row>
    <row r="19129" spans="31:38" x14ac:dyDescent="0.55000000000000004">
      <c r="AE19129" s="254" t="s">
        <v>23252</v>
      </c>
      <c r="AF19129" s="255">
        <v>397486.93</v>
      </c>
      <c r="AH19129" s="228" t="s">
        <v>21680</v>
      </c>
      <c r="AI19129" s="229">
        <v>479824.27</v>
      </c>
      <c r="AK19129" s="205"/>
      <c r="AL19129" s="206"/>
    </row>
    <row r="19130" spans="31:38" x14ac:dyDescent="0.55000000000000004">
      <c r="AE19130" s="254" t="s">
        <v>50700</v>
      </c>
      <c r="AF19130" s="255">
        <v>-6927.65</v>
      </c>
      <c r="AH19130" s="228" t="s">
        <v>50684</v>
      </c>
      <c r="AI19130" s="229">
        <v>5702.32</v>
      </c>
      <c r="AK19130" s="205"/>
      <c r="AL19130" s="206"/>
    </row>
    <row r="19131" spans="31:38" x14ac:dyDescent="0.55000000000000004">
      <c r="AE19131" s="254" t="s">
        <v>60098</v>
      </c>
      <c r="AF19131" s="255">
        <v>20703.64</v>
      </c>
      <c r="AH19131" s="228" t="s">
        <v>46070</v>
      </c>
      <c r="AI19131" s="229">
        <v>197.78</v>
      </c>
      <c r="AK19131" s="205"/>
      <c r="AL19131" s="206"/>
    </row>
    <row r="19132" spans="31:38" x14ac:dyDescent="0.55000000000000004">
      <c r="AE19132" s="254" t="s">
        <v>23253</v>
      </c>
      <c r="AF19132" s="255">
        <v>528978.04</v>
      </c>
      <c r="AH19132" s="228" t="s">
        <v>49378</v>
      </c>
      <c r="AI19132" s="229">
        <v>6000</v>
      </c>
      <c r="AK19132" s="205"/>
      <c r="AL19132" s="206"/>
    </row>
    <row r="19133" spans="31:38" x14ac:dyDescent="0.55000000000000004">
      <c r="AE19133" s="254" t="s">
        <v>23280</v>
      </c>
      <c r="AF19133" s="255">
        <v>23039.75</v>
      </c>
      <c r="AH19133" s="228" t="s">
        <v>21681</v>
      </c>
      <c r="AI19133" s="229">
        <v>107737.5</v>
      </c>
      <c r="AK19133" s="205"/>
      <c r="AL19133" s="206"/>
    </row>
    <row r="19134" spans="31:38" x14ac:dyDescent="0.55000000000000004">
      <c r="AE19134" s="254" t="s">
        <v>23284</v>
      </c>
      <c r="AF19134" s="255">
        <v>30933.34</v>
      </c>
      <c r="AH19134" s="228" t="s">
        <v>21682</v>
      </c>
      <c r="AI19134" s="229">
        <v>140093.38</v>
      </c>
      <c r="AK19134" s="205"/>
      <c r="AL19134" s="206"/>
    </row>
    <row r="19135" spans="31:38" x14ac:dyDescent="0.55000000000000004">
      <c r="AE19135" s="254" t="s">
        <v>23286</v>
      </c>
      <c r="AF19135" s="255">
        <v>13200</v>
      </c>
      <c r="AH19135" s="228" t="s">
        <v>21683</v>
      </c>
      <c r="AI19135" s="229">
        <v>172404.62</v>
      </c>
      <c r="AK19135" s="205"/>
      <c r="AL19135" s="206"/>
    </row>
    <row r="19136" spans="31:38" x14ac:dyDescent="0.55000000000000004">
      <c r="AE19136" s="254" t="s">
        <v>54435</v>
      </c>
      <c r="AF19136" s="255">
        <v>1664.23</v>
      </c>
      <c r="AH19136" s="228" t="s">
        <v>21684</v>
      </c>
      <c r="AI19136" s="229">
        <v>20372.18</v>
      </c>
      <c r="AK19136" s="205"/>
      <c r="AL19136" s="206"/>
    </row>
    <row r="19137" spans="31:38" x14ac:dyDescent="0.55000000000000004">
      <c r="AE19137" s="254" t="s">
        <v>23352</v>
      </c>
      <c r="AF19137" s="255">
        <v>326796.27</v>
      </c>
      <c r="AH19137" s="228" t="s">
        <v>21685</v>
      </c>
      <c r="AI19137" s="229">
        <v>46501.94</v>
      </c>
      <c r="AK19137" s="205"/>
      <c r="AL19137" s="206"/>
    </row>
    <row r="19138" spans="31:38" x14ac:dyDescent="0.55000000000000004">
      <c r="AE19138" s="254" t="s">
        <v>33831</v>
      </c>
      <c r="AF19138" s="255">
        <v>173077.03</v>
      </c>
      <c r="AH19138" s="228" t="s">
        <v>21686</v>
      </c>
      <c r="AI19138" s="229">
        <v>2700</v>
      </c>
      <c r="AK19138" s="205"/>
      <c r="AL19138" s="206"/>
    </row>
    <row r="19139" spans="31:38" x14ac:dyDescent="0.55000000000000004">
      <c r="AE19139" s="254" t="s">
        <v>23353</v>
      </c>
      <c r="AF19139" s="255">
        <v>43900</v>
      </c>
      <c r="AH19139" s="228" t="s">
        <v>54390</v>
      </c>
      <c r="AI19139" s="229">
        <v>531.96</v>
      </c>
      <c r="AK19139" s="205"/>
      <c r="AL19139" s="206"/>
    </row>
    <row r="19140" spans="31:38" x14ac:dyDescent="0.55000000000000004">
      <c r="AE19140" s="254" t="s">
        <v>23356</v>
      </c>
      <c r="AF19140" s="255">
        <v>116555.58</v>
      </c>
      <c r="AH19140" s="228" t="s">
        <v>21687</v>
      </c>
      <c r="AI19140" s="229">
        <v>12656.92</v>
      </c>
      <c r="AK19140" s="205"/>
      <c r="AL19140" s="206"/>
    </row>
    <row r="19141" spans="31:38" x14ac:dyDescent="0.55000000000000004">
      <c r="AE19141" s="254" t="s">
        <v>59996</v>
      </c>
      <c r="AF19141" s="255">
        <v>170989.75</v>
      </c>
      <c r="AH19141" s="228" t="s">
        <v>54391</v>
      </c>
      <c r="AI19141" s="229">
        <v>220372.73</v>
      </c>
      <c r="AK19141" s="205"/>
      <c r="AL19141" s="206"/>
    </row>
    <row r="19142" spans="31:38" x14ac:dyDescent="0.55000000000000004">
      <c r="AE19142" s="254" t="s">
        <v>58058</v>
      </c>
      <c r="AF19142" s="255">
        <v>18744</v>
      </c>
      <c r="AH19142" s="228" t="s">
        <v>21688</v>
      </c>
      <c r="AI19142" s="229">
        <v>13015.98</v>
      </c>
      <c r="AK19142" s="205"/>
      <c r="AL19142" s="206"/>
    </row>
    <row r="19143" spans="31:38" x14ac:dyDescent="0.55000000000000004">
      <c r="AE19143" s="254" t="s">
        <v>23357</v>
      </c>
      <c r="AF19143" s="255">
        <v>160628.32</v>
      </c>
      <c r="AH19143" s="228" t="s">
        <v>21689</v>
      </c>
      <c r="AI19143" s="229">
        <v>79520.83</v>
      </c>
      <c r="AK19143" s="205"/>
      <c r="AL19143" s="206"/>
    </row>
    <row r="19144" spans="31:38" x14ac:dyDescent="0.55000000000000004">
      <c r="AE19144" s="254" t="s">
        <v>39288</v>
      </c>
      <c r="AF19144" s="255">
        <v>91741.68</v>
      </c>
      <c r="AH19144" s="228" t="s">
        <v>54392</v>
      </c>
      <c r="AI19144" s="229">
        <v>12990.63</v>
      </c>
      <c r="AK19144" s="205"/>
      <c r="AL19144" s="206"/>
    </row>
    <row r="19145" spans="31:38" x14ac:dyDescent="0.55000000000000004">
      <c r="AE19145" s="254" t="s">
        <v>13862</v>
      </c>
      <c r="AF19145" s="255">
        <v>50930.23</v>
      </c>
      <c r="AH19145" s="228" t="s">
        <v>21691</v>
      </c>
      <c r="AI19145" s="229">
        <v>37939.71</v>
      </c>
      <c r="AK19145" s="205"/>
      <c r="AL19145" s="206"/>
    </row>
    <row r="19146" spans="31:38" x14ac:dyDescent="0.55000000000000004">
      <c r="AE19146" s="254" t="s">
        <v>40822</v>
      </c>
      <c r="AF19146" s="255">
        <v>9163</v>
      </c>
      <c r="AH19146" s="228" t="s">
        <v>36352</v>
      </c>
      <c r="AI19146" s="229">
        <v>-13498.49</v>
      </c>
      <c r="AK19146" s="205"/>
      <c r="AL19146" s="206"/>
    </row>
    <row r="19147" spans="31:38" x14ac:dyDescent="0.55000000000000004">
      <c r="AE19147" s="254" t="s">
        <v>23358</v>
      </c>
      <c r="AF19147" s="255">
        <v>24679.68</v>
      </c>
      <c r="AH19147" s="228" t="s">
        <v>21692</v>
      </c>
      <c r="AI19147" s="229">
        <v>97567.51</v>
      </c>
      <c r="AK19147" s="205"/>
      <c r="AL19147" s="206"/>
    </row>
    <row r="19148" spans="31:38" x14ac:dyDescent="0.55000000000000004">
      <c r="AE19148" s="254" t="s">
        <v>59333</v>
      </c>
      <c r="AF19148" s="255">
        <v>2411.9699999999998</v>
      </c>
      <c r="AH19148" s="228" t="s">
        <v>21764</v>
      </c>
      <c r="AI19148" s="229">
        <v>52192.81</v>
      </c>
      <c r="AK19148" s="205"/>
      <c r="AL19148" s="206"/>
    </row>
    <row r="19149" spans="31:38" x14ac:dyDescent="0.55000000000000004">
      <c r="AE19149" s="254" t="s">
        <v>60931</v>
      </c>
      <c r="AF19149" s="255">
        <v>2151.13</v>
      </c>
      <c r="AH19149" s="228" t="s">
        <v>21765</v>
      </c>
      <c r="AI19149" s="229">
        <v>602304.81000000006</v>
      </c>
      <c r="AK19149" s="205"/>
      <c r="AL19149" s="206"/>
    </row>
    <row r="19150" spans="31:38" x14ac:dyDescent="0.55000000000000004">
      <c r="AE19150" s="254" t="s">
        <v>13863</v>
      </c>
      <c r="AF19150" s="255">
        <v>9510</v>
      </c>
      <c r="AH19150" s="228" t="s">
        <v>21766</v>
      </c>
      <c r="AI19150" s="229">
        <v>552158.25</v>
      </c>
      <c r="AK19150" s="205"/>
      <c r="AL19150" s="206"/>
    </row>
    <row r="19151" spans="31:38" x14ac:dyDescent="0.55000000000000004">
      <c r="AE19151" s="254" t="s">
        <v>35268</v>
      </c>
      <c r="AF19151" s="255">
        <v>1045885.9</v>
      </c>
      <c r="AH19151" s="228" t="s">
        <v>47527</v>
      </c>
      <c r="AI19151" s="229">
        <v>7031.83</v>
      </c>
      <c r="AK19151" s="205"/>
      <c r="AL19151" s="206"/>
    </row>
    <row r="19152" spans="31:38" x14ac:dyDescent="0.55000000000000004">
      <c r="AE19152" s="254" t="s">
        <v>50702</v>
      </c>
      <c r="AF19152" s="255">
        <v>46541.7</v>
      </c>
      <c r="AH19152" s="228" t="s">
        <v>21767</v>
      </c>
      <c r="AI19152" s="229">
        <v>226068.87</v>
      </c>
      <c r="AK19152" s="205"/>
      <c r="AL19152" s="206"/>
    </row>
    <row r="19153" spans="31:38" x14ac:dyDescent="0.55000000000000004">
      <c r="AE19153" s="254" t="s">
        <v>50703</v>
      </c>
      <c r="AF19153" s="255">
        <v>2848.47</v>
      </c>
      <c r="AH19153" s="228" t="s">
        <v>21768</v>
      </c>
      <c r="AI19153" s="229">
        <v>64645.94</v>
      </c>
      <c r="AK19153" s="205"/>
      <c r="AL19153" s="206"/>
    </row>
    <row r="19154" spans="31:38" x14ac:dyDescent="0.55000000000000004">
      <c r="AE19154" s="254" t="s">
        <v>23359</v>
      </c>
      <c r="AF19154" s="255">
        <v>19885.2</v>
      </c>
      <c r="AH19154" s="228" t="s">
        <v>54393</v>
      </c>
      <c r="AI19154" s="229">
        <v>716.56</v>
      </c>
      <c r="AK19154" s="205"/>
      <c r="AL19154" s="206"/>
    </row>
    <row r="19155" spans="31:38" x14ac:dyDescent="0.55000000000000004">
      <c r="AE19155" s="254" t="s">
        <v>54436</v>
      </c>
      <c r="AF19155" s="255">
        <v>2147.7199999999998</v>
      </c>
      <c r="AH19155" s="228" t="s">
        <v>21769</v>
      </c>
      <c r="AI19155" s="229">
        <v>160900.42000000001</v>
      </c>
      <c r="AK19155" s="205"/>
      <c r="AL19155" s="206"/>
    </row>
    <row r="19156" spans="31:38" x14ac:dyDescent="0.55000000000000004">
      <c r="AE19156" s="254" t="s">
        <v>23360</v>
      </c>
      <c r="AF19156" s="255">
        <v>82476.36</v>
      </c>
      <c r="AH19156" s="228" t="s">
        <v>21770</v>
      </c>
      <c r="AI19156" s="229">
        <v>5429.06</v>
      </c>
      <c r="AK19156" s="205"/>
      <c r="AL19156" s="206"/>
    </row>
    <row r="19157" spans="31:38" x14ac:dyDescent="0.55000000000000004">
      <c r="AE19157" s="254" t="s">
        <v>33834</v>
      </c>
      <c r="AF19157" s="255">
        <v>4611.16</v>
      </c>
      <c r="AH19157" s="228" t="s">
        <v>21771</v>
      </c>
      <c r="AI19157" s="229">
        <v>12087.2</v>
      </c>
      <c r="AK19157" s="205"/>
      <c r="AL19157" s="206"/>
    </row>
    <row r="19158" spans="31:38" x14ac:dyDescent="0.55000000000000004">
      <c r="AE19158" s="254" t="s">
        <v>13867</v>
      </c>
      <c r="AF19158" s="255">
        <v>181570.72</v>
      </c>
      <c r="AH19158" s="228" t="s">
        <v>54394</v>
      </c>
      <c r="AI19158" s="229">
        <v>6455.86</v>
      </c>
      <c r="AK19158" s="205"/>
      <c r="AL19158" s="206"/>
    </row>
    <row r="19159" spans="31:38" x14ac:dyDescent="0.55000000000000004">
      <c r="AE19159" s="254" t="s">
        <v>13868</v>
      </c>
      <c r="AF19159" s="255">
        <v>265302.37</v>
      </c>
      <c r="AH19159" s="228" t="s">
        <v>21772</v>
      </c>
      <c r="AI19159" s="229">
        <v>24126.33</v>
      </c>
      <c r="AK19159" s="205"/>
      <c r="AL19159" s="206"/>
    </row>
    <row r="19160" spans="31:38" x14ac:dyDescent="0.55000000000000004">
      <c r="AE19160" s="254" t="s">
        <v>23361</v>
      </c>
      <c r="AF19160" s="255">
        <v>101266.8</v>
      </c>
      <c r="AH19160" s="228" t="s">
        <v>13646</v>
      </c>
      <c r="AI19160" s="229">
        <v>67309.19</v>
      </c>
      <c r="AK19160" s="205"/>
      <c r="AL19160" s="206"/>
    </row>
    <row r="19161" spans="31:38" x14ac:dyDescent="0.55000000000000004">
      <c r="AE19161" s="254" t="s">
        <v>23362</v>
      </c>
      <c r="AF19161" s="255">
        <v>317246.46999999997</v>
      </c>
      <c r="AH19161" s="228" t="s">
        <v>21773</v>
      </c>
      <c r="AI19161" s="229">
        <v>19454.95</v>
      </c>
      <c r="AK19161" s="205"/>
      <c r="AL19161" s="206"/>
    </row>
    <row r="19162" spans="31:38" x14ac:dyDescent="0.55000000000000004">
      <c r="AE19162" s="254" t="s">
        <v>23363</v>
      </c>
      <c r="AF19162" s="255">
        <v>133334.31</v>
      </c>
      <c r="AH19162" s="228" t="s">
        <v>13647</v>
      </c>
      <c r="AI19162" s="229">
        <v>6564.9</v>
      </c>
      <c r="AK19162" s="205"/>
      <c r="AL19162" s="206"/>
    </row>
    <row r="19163" spans="31:38" x14ac:dyDescent="0.55000000000000004">
      <c r="AE19163" s="254" t="s">
        <v>23364</v>
      </c>
      <c r="AF19163" s="255">
        <v>37634</v>
      </c>
      <c r="AH19163" s="228" t="s">
        <v>21774</v>
      </c>
      <c r="AI19163" s="229">
        <v>4518.8</v>
      </c>
      <c r="AK19163" s="205"/>
      <c r="AL19163" s="206"/>
    </row>
    <row r="19164" spans="31:38" x14ac:dyDescent="0.55000000000000004">
      <c r="AE19164" s="254" t="s">
        <v>23365</v>
      </c>
      <c r="AF19164" s="255">
        <v>15430.74</v>
      </c>
      <c r="AH19164" s="228" t="s">
        <v>35141</v>
      </c>
      <c r="AI19164" s="229">
        <v>2343500</v>
      </c>
      <c r="AK19164" s="205"/>
      <c r="AL19164" s="206"/>
    </row>
    <row r="19165" spans="31:38" x14ac:dyDescent="0.55000000000000004">
      <c r="AE19165" s="254" t="s">
        <v>35269</v>
      </c>
      <c r="AF19165" s="255">
        <v>1060.6099999999999</v>
      </c>
      <c r="AH19165" s="228" t="s">
        <v>21775</v>
      </c>
      <c r="AI19165" s="229">
        <v>44436.69</v>
      </c>
      <c r="AK19165" s="205"/>
      <c r="AL19165" s="206"/>
    </row>
    <row r="19166" spans="31:38" x14ac:dyDescent="0.55000000000000004">
      <c r="AE19166" s="254" t="s">
        <v>36457</v>
      </c>
      <c r="AF19166" s="255">
        <v>282</v>
      </c>
      <c r="AH19166" s="228" t="s">
        <v>40803</v>
      </c>
      <c r="AI19166" s="229">
        <v>2341.9299999999998</v>
      </c>
      <c r="AK19166" s="205"/>
      <c r="AL19166" s="206"/>
    </row>
    <row r="19167" spans="31:38" x14ac:dyDescent="0.55000000000000004">
      <c r="AE19167" s="254" t="s">
        <v>59997</v>
      </c>
      <c r="AF19167" s="255">
        <v>15200</v>
      </c>
      <c r="AH19167" s="228" t="s">
        <v>21776</v>
      </c>
      <c r="AI19167" s="229">
        <v>8101.05</v>
      </c>
      <c r="AK19167" s="205"/>
      <c r="AL19167" s="206"/>
    </row>
    <row r="19168" spans="31:38" x14ac:dyDescent="0.55000000000000004">
      <c r="AE19168" s="254" t="s">
        <v>58772</v>
      </c>
      <c r="AF19168" s="255">
        <v>1236</v>
      </c>
      <c r="AH19168" s="228" t="s">
        <v>43260</v>
      </c>
      <c r="AI19168" s="229">
        <v>1989212.29</v>
      </c>
      <c r="AK19168" s="205"/>
      <c r="AL19168" s="206"/>
    </row>
    <row r="19169" spans="31:38" x14ac:dyDescent="0.55000000000000004">
      <c r="AE19169" s="254" t="s">
        <v>13869</v>
      </c>
      <c r="AF19169" s="255">
        <v>448097.33</v>
      </c>
      <c r="AH19169" s="228" t="s">
        <v>21777</v>
      </c>
      <c r="AI19169" s="229">
        <v>137700</v>
      </c>
      <c r="AK19169" s="205"/>
      <c r="AL19169" s="206"/>
    </row>
    <row r="19170" spans="31:38" x14ac:dyDescent="0.55000000000000004">
      <c r="AE19170" s="254" t="s">
        <v>54437</v>
      </c>
      <c r="AF19170" s="255">
        <v>69148.86</v>
      </c>
      <c r="AH19170" s="228" t="s">
        <v>21778</v>
      </c>
      <c r="AI19170" s="229">
        <v>68672.78</v>
      </c>
      <c r="AK19170" s="205"/>
      <c r="AL19170" s="206"/>
    </row>
    <row r="19171" spans="31:38" x14ac:dyDescent="0.55000000000000004">
      <c r="AE19171" s="254" t="s">
        <v>13870</v>
      </c>
      <c r="AF19171" s="255">
        <v>169066.88</v>
      </c>
      <c r="AH19171" s="228" t="s">
        <v>33678</v>
      </c>
      <c r="AI19171" s="229">
        <v>81.87</v>
      </c>
      <c r="AK19171" s="205"/>
      <c r="AL19171" s="206"/>
    </row>
    <row r="19172" spans="31:38" x14ac:dyDescent="0.55000000000000004">
      <c r="AE19172" s="254" t="s">
        <v>65163</v>
      </c>
      <c r="AF19172" s="255">
        <v>438691.42</v>
      </c>
      <c r="AH19172" s="228" t="s">
        <v>13649</v>
      </c>
      <c r="AI19172" s="229">
        <v>484205.6</v>
      </c>
      <c r="AK19172" s="205"/>
      <c r="AL19172" s="206"/>
    </row>
    <row r="19173" spans="31:38" x14ac:dyDescent="0.55000000000000004">
      <c r="AE19173" s="254" t="s">
        <v>23367</v>
      </c>
      <c r="AF19173" s="255">
        <v>221801.15</v>
      </c>
      <c r="AH19173" s="228" t="s">
        <v>13650</v>
      </c>
      <c r="AI19173" s="229">
        <v>700138.18</v>
      </c>
      <c r="AK19173" s="205"/>
      <c r="AL19173" s="206"/>
    </row>
    <row r="19174" spans="31:38" x14ac:dyDescent="0.55000000000000004">
      <c r="AE19174" s="254" t="s">
        <v>50705</v>
      </c>
      <c r="AF19174" s="255">
        <v>1070.04</v>
      </c>
      <c r="AH19174" s="228" t="s">
        <v>21779</v>
      </c>
      <c r="AI19174" s="229">
        <v>74557.45</v>
      </c>
      <c r="AK19174" s="205"/>
      <c r="AL19174" s="206"/>
    </row>
    <row r="19175" spans="31:38" x14ac:dyDescent="0.55000000000000004">
      <c r="AE19175" s="254" t="s">
        <v>36459</v>
      </c>
      <c r="AF19175" s="255">
        <v>230.08</v>
      </c>
      <c r="AH19175" s="228" t="s">
        <v>33679</v>
      </c>
      <c r="AI19175" s="229">
        <v>21311.46</v>
      </c>
      <c r="AK19175" s="205"/>
      <c r="AL19175" s="206"/>
    </row>
    <row r="19176" spans="31:38" x14ac:dyDescent="0.55000000000000004">
      <c r="AE19176" s="254" t="s">
        <v>23368</v>
      </c>
      <c r="AF19176" s="255">
        <v>65455.55</v>
      </c>
      <c r="AH19176" s="228" t="s">
        <v>21780</v>
      </c>
      <c r="AI19176" s="229">
        <v>128925.2</v>
      </c>
      <c r="AK19176" s="205"/>
      <c r="AL19176" s="206"/>
    </row>
    <row r="19177" spans="31:38" x14ac:dyDescent="0.55000000000000004">
      <c r="AE19177" s="254" t="s">
        <v>23369</v>
      </c>
      <c r="AF19177" s="255">
        <v>627601.54</v>
      </c>
      <c r="AH19177" s="228" t="s">
        <v>21781</v>
      </c>
      <c r="AI19177" s="229">
        <v>113460.62</v>
      </c>
      <c r="AK19177" s="205"/>
      <c r="AL19177" s="206"/>
    </row>
    <row r="19178" spans="31:38" x14ac:dyDescent="0.55000000000000004">
      <c r="AE19178" s="254" t="s">
        <v>23370</v>
      </c>
      <c r="AF19178" s="255">
        <v>-8961.76</v>
      </c>
      <c r="AH19178" s="228" t="s">
        <v>50685</v>
      </c>
      <c r="AI19178" s="229">
        <v>2850</v>
      </c>
      <c r="AK19178" s="205"/>
      <c r="AL19178" s="206"/>
    </row>
    <row r="19179" spans="31:38" x14ac:dyDescent="0.55000000000000004">
      <c r="AE19179" s="254" t="s">
        <v>36460</v>
      </c>
      <c r="AF19179" s="255">
        <v>626932.57999999996</v>
      </c>
      <c r="AH19179" s="228" t="s">
        <v>21782</v>
      </c>
      <c r="AI19179" s="229">
        <v>2016.96</v>
      </c>
      <c r="AK19179" s="205"/>
      <c r="AL19179" s="206"/>
    </row>
    <row r="19180" spans="31:38" x14ac:dyDescent="0.55000000000000004">
      <c r="AE19180" s="254" t="s">
        <v>47544</v>
      </c>
      <c r="AF19180" s="255">
        <v>368293.45</v>
      </c>
      <c r="AH19180" s="228" t="s">
        <v>21783</v>
      </c>
      <c r="AI19180" s="229">
        <v>14177.92</v>
      </c>
      <c r="AK19180" s="205"/>
      <c r="AL19180" s="206"/>
    </row>
    <row r="19181" spans="31:38" x14ac:dyDescent="0.55000000000000004">
      <c r="AE19181" s="254" t="s">
        <v>58903</v>
      </c>
      <c r="AF19181" s="255">
        <v>88295.9</v>
      </c>
      <c r="AH19181" s="228" t="s">
        <v>54395</v>
      </c>
      <c r="AI19181" s="229">
        <v>1364149.87</v>
      </c>
      <c r="AK19181" s="205"/>
      <c r="AL19181" s="206"/>
    </row>
    <row r="19182" spans="31:38" x14ac:dyDescent="0.55000000000000004">
      <c r="AE19182" s="254" t="s">
        <v>58773</v>
      </c>
      <c r="AF19182" s="255">
        <v>98522.39</v>
      </c>
      <c r="AH19182" s="228" t="s">
        <v>13653</v>
      </c>
      <c r="AI19182" s="229">
        <v>379868.89</v>
      </c>
      <c r="AK19182" s="205"/>
      <c r="AL19182" s="206"/>
    </row>
    <row r="19183" spans="31:38" x14ac:dyDescent="0.55000000000000004">
      <c r="AE19183" s="254" t="s">
        <v>40823</v>
      </c>
      <c r="AF19183" s="255">
        <v>153198.96</v>
      </c>
      <c r="AH19183" s="228" t="s">
        <v>21784</v>
      </c>
      <c r="AI19183" s="229">
        <v>2187569.9900000002</v>
      </c>
      <c r="AK19183" s="205"/>
      <c r="AL19183" s="206"/>
    </row>
    <row r="19184" spans="31:38" x14ac:dyDescent="0.55000000000000004">
      <c r="AE19184" s="254" t="s">
        <v>35274</v>
      </c>
      <c r="AF19184" s="255">
        <v>5658081.04</v>
      </c>
      <c r="AH19184" s="228" t="s">
        <v>39225</v>
      </c>
      <c r="AI19184" s="229">
        <v>379213.17</v>
      </c>
      <c r="AK19184" s="205"/>
      <c r="AL19184" s="206"/>
    </row>
    <row r="19185" spans="31:38" x14ac:dyDescent="0.55000000000000004">
      <c r="AE19185" s="254" t="s">
        <v>23483</v>
      </c>
      <c r="AF19185" s="255">
        <v>265.19</v>
      </c>
      <c r="AH19185" s="228" t="s">
        <v>13654</v>
      </c>
      <c r="AI19185" s="229">
        <v>894408.43</v>
      </c>
      <c r="AK19185" s="205"/>
      <c r="AL19185" s="206"/>
    </row>
    <row r="19186" spans="31:38" x14ac:dyDescent="0.55000000000000004">
      <c r="AE19186" s="254" t="s">
        <v>46091</v>
      </c>
      <c r="AF19186" s="255">
        <v>43202.19</v>
      </c>
      <c r="AH19186" s="228" t="s">
        <v>21785</v>
      </c>
      <c r="AI19186" s="229">
        <v>120705.77</v>
      </c>
      <c r="AK19186" s="205"/>
      <c r="AL19186" s="206"/>
    </row>
    <row r="19187" spans="31:38" x14ac:dyDescent="0.55000000000000004">
      <c r="AE19187" s="254" t="s">
        <v>23484</v>
      </c>
      <c r="AF19187" s="255">
        <v>3091164.28</v>
      </c>
      <c r="AH19187" s="228" t="s">
        <v>21786</v>
      </c>
      <c r="AI19187" s="229">
        <v>1187458.79</v>
      </c>
      <c r="AK19187" s="205"/>
      <c r="AL19187" s="206"/>
    </row>
    <row r="19188" spans="31:38" x14ac:dyDescent="0.55000000000000004">
      <c r="AE19188" s="254" t="s">
        <v>58059</v>
      </c>
      <c r="AF19188" s="255">
        <v>147751.29</v>
      </c>
      <c r="AH19188" s="228" t="s">
        <v>39226</v>
      </c>
      <c r="AI19188" s="229">
        <v>185612</v>
      </c>
      <c r="AK19188" s="205"/>
      <c r="AL19188" s="206"/>
    </row>
    <row r="19189" spans="31:38" x14ac:dyDescent="0.55000000000000004">
      <c r="AE19189" s="254" t="s">
        <v>23485</v>
      </c>
      <c r="AF19189" s="255">
        <v>328413</v>
      </c>
      <c r="AH19189" s="228" t="s">
        <v>21822</v>
      </c>
      <c r="AI19189" s="229">
        <v>79527.53</v>
      </c>
      <c r="AK19189" s="205"/>
      <c r="AL19189" s="206"/>
    </row>
    <row r="19190" spans="31:38" x14ac:dyDescent="0.55000000000000004">
      <c r="AE19190" s="254" t="s">
        <v>23486</v>
      </c>
      <c r="AF19190" s="255">
        <v>2026271.53</v>
      </c>
      <c r="AH19190" s="228" t="s">
        <v>46071</v>
      </c>
      <c r="AI19190" s="229">
        <v>395</v>
      </c>
      <c r="AK19190" s="205"/>
      <c r="AL19190" s="206"/>
    </row>
    <row r="19191" spans="31:38" x14ac:dyDescent="0.55000000000000004">
      <c r="AE19191" s="254" t="s">
        <v>23488</v>
      </c>
      <c r="AF19191" s="255">
        <v>302785.43</v>
      </c>
      <c r="AH19191" s="228" t="s">
        <v>21823</v>
      </c>
      <c r="AI19191" s="229">
        <v>45295</v>
      </c>
      <c r="AK19191" s="205"/>
      <c r="AL19191" s="206"/>
    </row>
    <row r="19192" spans="31:38" x14ac:dyDescent="0.55000000000000004">
      <c r="AE19192" s="254" t="s">
        <v>23489</v>
      </c>
      <c r="AF19192" s="255">
        <v>81698.039999999994</v>
      </c>
      <c r="AH19192" s="228" t="s">
        <v>35147</v>
      </c>
      <c r="AI19192" s="229">
        <v>3580.22</v>
      </c>
      <c r="AK19192" s="205"/>
      <c r="AL19192" s="206"/>
    </row>
    <row r="19193" spans="31:38" x14ac:dyDescent="0.55000000000000004">
      <c r="AE19193" s="254" t="s">
        <v>23490</v>
      </c>
      <c r="AF19193" s="255">
        <v>56824.1</v>
      </c>
      <c r="AH19193" s="228" t="s">
        <v>33692</v>
      </c>
      <c r="AI19193" s="229">
        <v>4966.37</v>
      </c>
      <c r="AK19193" s="205"/>
      <c r="AL19193" s="206"/>
    </row>
    <row r="19194" spans="31:38" x14ac:dyDescent="0.55000000000000004">
      <c r="AE19194" s="254" t="s">
        <v>50706</v>
      </c>
      <c r="AF19194" s="255">
        <v>72189.350000000006</v>
      </c>
      <c r="AH19194" s="228" t="s">
        <v>33693</v>
      </c>
      <c r="AI19194" s="229">
        <v>30926.91</v>
      </c>
      <c r="AK19194" s="205"/>
      <c r="AL19194" s="206"/>
    </row>
    <row r="19195" spans="31:38" x14ac:dyDescent="0.55000000000000004">
      <c r="AE19195" s="254" t="s">
        <v>23491</v>
      </c>
      <c r="AF19195" s="255">
        <v>1733548.1</v>
      </c>
      <c r="AH19195" s="228" t="s">
        <v>21824</v>
      </c>
      <c r="AI19195" s="229">
        <v>2191.9899999999998</v>
      </c>
      <c r="AK19195" s="205"/>
      <c r="AL19195" s="206"/>
    </row>
    <row r="19196" spans="31:38" x14ac:dyDescent="0.55000000000000004">
      <c r="AE19196" s="254" t="s">
        <v>23492</v>
      </c>
      <c r="AF19196" s="255">
        <v>31885.66</v>
      </c>
      <c r="AH19196" s="228" t="s">
        <v>21825</v>
      </c>
      <c r="AI19196" s="229">
        <v>5454.62</v>
      </c>
      <c r="AK19196" s="205"/>
      <c r="AL19196" s="206"/>
    </row>
    <row r="19197" spans="31:38" x14ac:dyDescent="0.55000000000000004">
      <c r="AE19197" s="254" t="s">
        <v>40824</v>
      </c>
      <c r="AF19197" s="255">
        <v>12607185.789999999</v>
      </c>
      <c r="AH19197" s="228" t="s">
        <v>33694</v>
      </c>
      <c r="AI19197" s="229">
        <v>239770.48</v>
      </c>
      <c r="AK19197" s="205"/>
      <c r="AL19197" s="206"/>
    </row>
    <row r="19198" spans="31:38" x14ac:dyDescent="0.55000000000000004">
      <c r="AE19198" s="254" t="s">
        <v>23493</v>
      </c>
      <c r="AF19198" s="255">
        <v>304703.57</v>
      </c>
      <c r="AH19198" s="228" t="s">
        <v>21826</v>
      </c>
      <c r="AI19198" s="229">
        <v>163479.49</v>
      </c>
      <c r="AK19198" s="205"/>
      <c r="AL19198" s="206"/>
    </row>
    <row r="19199" spans="31:38" x14ac:dyDescent="0.55000000000000004">
      <c r="AE19199" s="254" t="s">
        <v>23495</v>
      </c>
      <c r="AF19199" s="255">
        <v>1502846.13</v>
      </c>
      <c r="AH19199" s="228" t="s">
        <v>43261</v>
      </c>
      <c r="AI19199" s="229">
        <v>2883.42</v>
      </c>
      <c r="AK19199" s="205"/>
      <c r="AL19199" s="206"/>
    </row>
    <row r="19200" spans="31:38" x14ac:dyDescent="0.55000000000000004">
      <c r="AE19200" s="254" t="s">
        <v>36465</v>
      </c>
      <c r="AF19200" s="255">
        <v>7448</v>
      </c>
      <c r="AH19200" s="228" t="s">
        <v>43262</v>
      </c>
      <c r="AI19200" s="229">
        <v>854.8</v>
      </c>
      <c r="AK19200" s="205"/>
      <c r="AL19200" s="206"/>
    </row>
    <row r="19201" spans="31:38" x14ac:dyDescent="0.55000000000000004">
      <c r="AE19201" s="254" t="s">
        <v>40825</v>
      </c>
      <c r="AF19201" s="255">
        <v>30380</v>
      </c>
      <c r="AH19201" s="228" t="s">
        <v>33695</v>
      </c>
      <c r="AI19201" s="229">
        <v>8800</v>
      </c>
      <c r="AK19201" s="205"/>
      <c r="AL19201" s="206"/>
    </row>
    <row r="19202" spans="31:38" x14ac:dyDescent="0.55000000000000004">
      <c r="AE19202" s="254" t="s">
        <v>40826</v>
      </c>
      <c r="AF19202" s="255">
        <v>6969.62</v>
      </c>
      <c r="AH19202" s="228" t="s">
        <v>21827</v>
      </c>
      <c r="AI19202" s="229">
        <v>30255.64</v>
      </c>
      <c r="AK19202" s="205"/>
      <c r="AL19202" s="206"/>
    </row>
    <row r="19203" spans="31:38" x14ac:dyDescent="0.55000000000000004">
      <c r="AE19203" s="254" t="s">
        <v>40827</v>
      </c>
      <c r="AF19203" s="255">
        <v>344.18</v>
      </c>
      <c r="AH19203" s="228" t="s">
        <v>35148</v>
      </c>
      <c r="AI19203" s="229">
        <v>1550.5</v>
      </c>
      <c r="AK19203" s="205"/>
      <c r="AL19203" s="206"/>
    </row>
    <row r="19204" spans="31:38" x14ac:dyDescent="0.55000000000000004">
      <c r="AE19204" s="254" t="s">
        <v>23496</v>
      </c>
      <c r="AF19204" s="255">
        <v>183236.11</v>
      </c>
      <c r="AH19204" s="228" t="s">
        <v>13665</v>
      </c>
      <c r="AI19204" s="229">
        <v>47414.84</v>
      </c>
      <c r="AK19204" s="205"/>
      <c r="AL19204" s="206"/>
    </row>
    <row r="19205" spans="31:38" x14ac:dyDescent="0.55000000000000004">
      <c r="AE19205" s="254" t="s">
        <v>55622</v>
      </c>
      <c r="AF19205" s="255">
        <v>2832.8</v>
      </c>
      <c r="AH19205" s="228" t="s">
        <v>13666</v>
      </c>
      <c r="AI19205" s="229">
        <v>59982.31</v>
      </c>
      <c r="AK19205" s="205"/>
      <c r="AL19205" s="206"/>
    </row>
    <row r="19206" spans="31:38" x14ac:dyDescent="0.55000000000000004">
      <c r="AE19206" s="254" t="s">
        <v>23498</v>
      </c>
      <c r="AF19206" s="255">
        <v>241475.13</v>
      </c>
      <c r="AH19206" s="228" t="s">
        <v>13667</v>
      </c>
      <c r="AI19206" s="229">
        <v>521.96</v>
      </c>
      <c r="AK19206" s="205"/>
      <c r="AL19206" s="206"/>
    </row>
    <row r="19207" spans="31:38" x14ac:dyDescent="0.55000000000000004">
      <c r="AE19207" s="254" t="s">
        <v>33838</v>
      </c>
      <c r="AF19207" s="255">
        <v>47607709.380000003</v>
      </c>
      <c r="AH19207" s="228" t="s">
        <v>40804</v>
      </c>
      <c r="AI19207" s="229">
        <v>12290</v>
      </c>
      <c r="AK19207" s="205"/>
      <c r="AL19207" s="206"/>
    </row>
    <row r="19208" spans="31:38" x14ac:dyDescent="0.55000000000000004">
      <c r="AE19208" s="254" t="s">
        <v>23500</v>
      </c>
      <c r="AF19208" s="255">
        <v>1707105.32</v>
      </c>
      <c r="AH19208" s="228" t="s">
        <v>33696</v>
      </c>
      <c r="AI19208" s="229">
        <v>39892.04</v>
      </c>
      <c r="AK19208" s="205"/>
      <c r="AL19208" s="206"/>
    </row>
    <row r="19209" spans="31:38" x14ac:dyDescent="0.55000000000000004">
      <c r="AE19209" s="254" t="s">
        <v>58060</v>
      </c>
      <c r="AF19209" s="255">
        <v>3985758</v>
      </c>
      <c r="AH19209" s="228" t="s">
        <v>21830</v>
      </c>
      <c r="AI19209" s="229">
        <v>80690.45</v>
      </c>
      <c r="AK19209" s="205"/>
      <c r="AL19209" s="206"/>
    </row>
    <row r="19210" spans="31:38" x14ac:dyDescent="0.55000000000000004">
      <c r="AE19210" s="254" t="s">
        <v>23501</v>
      </c>
      <c r="AF19210" s="255">
        <v>35417.440000000002</v>
      </c>
      <c r="AH19210" s="228" t="s">
        <v>21831</v>
      </c>
      <c r="AI19210" s="229">
        <v>6494</v>
      </c>
      <c r="AK19210" s="205"/>
      <c r="AL19210" s="206"/>
    </row>
    <row r="19211" spans="31:38" x14ac:dyDescent="0.55000000000000004">
      <c r="AE19211" s="254" t="s">
        <v>23502</v>
      </c>
      <c r="AF19211" s="255">
        <v>24648.3</v>
      </c>
      <c r="AH19211" s="228" t="s">
        <v>13668</v>
      </c>
      <c r="AI19211" s="229">
        <v>2889.75</v>
      </c>
      <c r="AK19211" s="205"/>
      <c r="AL19211" s="206"/>
    </row>
    <row r="19212" spans="31:38" x14ac:dyDescent="0.55000000000000004">
      <c r="AE19212" s="254" t="s">
        <v>23503</v>
      </c>
      <c r="AF19212" s="255">
        <v>127577.71</v>
      </c>
      <c r="AH19212" s="228" t="s">
        <v>21833</v>
      </c>
      <c r="AI19212" s="229">
        <v>178455.67</v>
      </c>
      <c r="AK19212" s="205"/>
      <c r="AL19212" s="206"/>
    </row>
    <row r="19213" spans="31:38" x14ac:dyDescent="0.55000000000000004">
      <c r="AE19213" s="254" t="s">
        <v>23504</v>
      </c>
      <c r="AF19213" s="255">
        <v>4054040.79</v>
      </c>
      <c r="AH19213" s="228" t="s">
        <v>21834</v>
      </c>
      <c r="AI19213" s="229">
        <v>26201.040000000001</v>
      </c>
      <c r="AK19213" s="205"/>
      <c r="AL19213" s="206"/>
    </row>
    <row r="19214" spans="31:38" x14ac:dyDescent="0.55000000000000004">
      <c r="AE19214" s="254" t="s">
        <v>43288</v>
      </c>
      <c r="AF19214" s="255">
        <v>611760</v>
      </c>
      <c r="AH19214" s="228" t="s">
        <v>21835</v>
      </c>
      <c r="AI19214" s="229">
        <v>149950</v>
      </c>
      <c r="AK19214" s="205"/>
      <c r="AL19214" s="206"/>
    </row>
    <row r="19215" spans="31:38" x14ac:dyDescent="0.55000000000000004">
      <c r="AE19215" s="254" t="s">
        <v>47545</v>
      </c>
      <c r="AF19215" s="255">
        <v>1033647.23</v>
      </c>
      <c r="AH19215" s="228" t="s">
        <v>33716</v>
      </c>
      <c r="AI19215" s="229">
        <v>41276.01</v>
      </c>
      <c r="AK19215" s="205"/>
      <c r="AL19215" s="206"/>
    </row>
    <row r="19216" spans="31:38" x14ac:dyDescent="0.55000000000000004">
      <c r="AE19216" s="254" t="s">
        <v>23505</v>
      </c>
      <c r="AF19216" s="255">
        <v>3043.09</v>
      </c>
      <c r="AH19216" s="228" t="s">
        <v>21902</v>
      </c>
      <c r="AI19216" s="229">
        <v>911382.54</v>
      </c>
      <c r="AK19216" s="205"/>
      <c r="AL19216" s="206"/>
    </row>
    <row r="19217" spans="31:38" x14ac:dyDescent="0.55000000000000004">
      <c r="AE19217" s="254" t="s">
        <v>13881</v>
      </c>
      <c r="AF19217" s="255">
        <v>6522347.7199999997</v>
      </c>
      <c r="AH19217" s="228" t="s">
        <v>36364</v>
      </c>
      <c r="AI19217" s="229">
        <v>816.09</v>
      </c>
      <c r="AK19217" s="205"/>
      <c r="AL19217" s="206"/>
    </row>
    <row r="19218" spans="31:38" x14ac:dyDescent="0.55000000000000004">
      <c r="AE19218" s="254" t="s">
        <v>13882</v>
      </c>
      <c r="AF19218" s="255">
        <v>9609595.3499999996</v>
      </c>
      <c r="AH19218" s="228" t="s">
        <v>21904</v>
      </c>
      <c r="AI19218" s="229">
        <v>677314.52</v>
      </c>
      <c r="AK19218" s="205"/>
      <c r="AL19218" s="206"/>
    </row>
    <row r="19219" spans="31:38" x14ac:dyDescent="0.55000000000000004">
      <c r="AE19219" s="254" t="s">
        <v>23506</v>
      </c>
      <c r="AF19219" s="255">
        <v>2873214.92</v>
      </c>
      <c r="AH19219" s="228" t="s">
        <v>47528</v>
      </c>
      <c r="AI19219" s="229">
        <v>21959.71</v>
      </c>
      <c r="AK19219" s="205"/>
      <c r="AL19219" s="206"/>
    </row>
    <row r="19220" spans="31:38" x14ac:dyDescent="0.55000000000000004">
      <c r="AE19220" s="254" t="s">
        <v>23507</v>
      </c>
      <c r="AF19220" s="255">
        <v>48152.49</v>
      </c>
      <c r="AH19220" s="228" t="s">
        <v>21905</v>
      </c>
      <c r="AI19220" s="229">
        <v>941186.1</v>
      </c>
      <c r="AK19220" s="205"/>
      <c r="AL19220" s="206"/>
    </row>
    <row r="19221" spans="31:38" x14ac:dyDescent="0.55000000000000004">
      <c r="AE19221" s="254" t="s">
        <v>23508</v>
      </c>
      <c r="AF19221" s="255">
        <v>4031.25</v>
      </c>
      <c r="AH19221" s="228" t="s">
        <v>33717</v>
      </c>
      <c r="AI19221" s="229">
        <v>235325.36</v>
      </c>
      <c r="AK19221" s="205"/>
      <c r="AL19221" s="206"/>
    </row>
    <row r="19222" spans="31:38" x14ac:dyDescent="0.55000000000000004">
      <c r="AE19222" s="254" t="s">
        <v>23509</v>
      </c>
      <c r="AF19222" s="255">
        <v>21014633.030000001</v>
      </c>
      <c r="AH19222" s="228" t="s">
        <v>39232</v>
      </c>
      <c r="AI19222" s="229">
        <v>6388.56</v>
      </c>
      <c r="AK19222" s="205"/>
      <c r="AL19222" s="206"/>
    </row>
    <row r="19223" spans="31:38" x14ac:dyDescent="0.55000000000000004">
      <c r="AE19223" s="254" t="s">
        <v>23510</v>
      </c>
      <c r="AF19223" s="255">
        <v>1873292.38</v>
      </c>
      <c r="AH19223" s="228" t="s">
        <v>21906</v>
      </c>
      <c r="AI19223" s="229">
        <v>263518.40000000002</v>
      </c>
      <c r="AK19223" s="205"/>
      <c r="AL19223" s="206"/>
    </row>
    <row r="19224" spans="31:38" x14ac:dyDescent="0.55000000000000004">
      <c r="AE19224" s="254" t="s">
        <v>23512</v>
      </c>
      <c r="AF19224" s="255">
        <v>20871.97</v>
      </c>
      <c r="AH19224" s="228" t="s">
        <v>33718</v>
      </c>
      <c r="AI19224" s="229">
        <v>4974.09</v>
      </c>
      <c r="AK19224" s="205"/>
      <c r="AL19224" s="206"/>
    </row>
    <row r="19225" spans="31:38" x14ac:dyDescent="0.55000000000000004">
      <c r="AE19225" s="254" t="s">
        <v>23513</v>
      </c>
      <c r="AF19225" s="255">
        <v>5166245.38</v>
      </c>
      <c r="AH19225" s="228" t="s">
        <v>21907</v>
      </c>
      <c r="AI19225" s="229">
        <v>6118.63</v>
      </c>
      <c r="AK19225" s="205"/>
      <c r="AL19225" s="206"/>
    </row>
    <row r="19226" spans="31:38" x14ac:dyDescent="0.55000000000000004">
      <c r="AE19226" s="254" t="s">
        <v>23514</v>
      </c>
      <c r="AF19226" s="255">
        <v>308685.92</v>
      </c>
      <c r="AH19226" s="228" t="s">
        <v>33719</v>
      </c>
      <c r="AI19226" s="229">
        <v>19059</v>
      </c>
      <c r="AK19226" s="205"/>
      <c r="AL19226" s="206"/>
    </row>
    <row r="19227" spans="31:38" x14ac:dyDescent="0.55000000000000004">
      <c r="AE19227" s="254" t="s">
        <v>63507</v>
      </c>
      <c r="AF19227" s="255">
        <v>4980.8599999999997</v>
      </c>
      <c r="AH19227" s="228" t="s">
        <v>36365</v>
      </c>
      <c r="AI19227" s="229">
        <v>23522.12</v>
      </c>
      <c r="AK19227" s="205"/>
      <c r="AL19227" s="206"/>
    </row>
    <row r="19228" spans="31:38" x14ac:dyDescent="0.55000000000000004">
      <c r="AE19228" s="254" t="s">
        <v>47546</v>
      </c>
      <c r="AF19228" s="255">
        <v>3494.54</v>
      </c>
      <c r="AH19228" s="228" t="s">
        <v>13678</v>
      </c>
      <c r="AI19228" s="229">
        <v>16261.68</v>
      </c>
      <c r="AK19228" s="205"/>
      <c r="AL19228" s="206"/>
    </row>
    <row r="19229" spans="31:38" x14ac:dyDescent="0.55000000000000004">
      <c r="AE19229" s="254" t="s">
        <v>60932</v>
      </c>
      <c r="AF19229" s="255">
        <v>15360.17</v>
      </c>
      <c r="AH19229" s="228" t="s">
        <v>21908</v>
      </c>
      <c r="AI19229" s="229">
        <v>273.26</v>
      </c>
      <c r="AK19229" s="205"/>
      <c r="AL19229" s="206"/>
    </row>
    <row r="19230" spans="31:38" x14ac:dyDescent="0.55000000000000004">
      <c r="AE19230" s="254" t="s">
        <v>23516</v>
      </c>
      <c r="AF19230" s="255">
        <v>14929408.57</v>
      </c>
      <c r="AH19230" s="228" t="s">
        <v>35164</v>
      </c>
      <c r="AI19230" s="229">
        <v>10529438.1</v>
      </c>
      <c r="AK19230" s="205"/>
      <c r="AL19230" s="206"/>
    </row>
    <row r="19231" spans="31:38" x14ac:dyDescent="0.55000000000000004">
      <c r="AE19231" s="254" t="s">
        <v>65164</v>
      </c>
      <c r="AF19231" s="255">
        <v>10863674.529999999</v>
      </c>
      <c r="AH19231" s="228" t="s">
        <v>40805</v>
      </c>
      <c r="AI19231" s="229">
        <v>115941.6</v>
      </c>
      <c r="AK19231" s="205"/>
      <c r="AL19231" s="206"/>
    </row>
    <row r="19232" spans="31:38" x14ac:dyDescent="0.55000000000000004">
      <c r="AE19232" s="254" t="s">
        <v>23517</v>
      </c>
      <c r="AF19232" s="255">
        <v>5839159.6799999997</v>
      </c>
      <c r="AH19232" s="228" t="s">
        <v>43263</v>
      </c>
      <c r="AI19232" s="229">
        <v>109808.03</v>
      </c>
      <c r="AK19232" s="205"/>
      <c r="AL19232" s="206"/>
    </row>
    <row r="19233" spans="31:38" x14ac:dyDescent="0.55000000000000004">
      <c r="AE19233" s="254" t="s">
        <v>62983</v>
      </c>
      <c r="AF19233" s="255">
        <v>14607.53</v>
      </c>
      <c r="AH19233" s="228" t="s">
        <v>21912</v>
      </c>
      <c r="AI19233" s="229">
        <v>368875.19</v>
      </c>
      <c r="AK19233" s="205"/>
      <c r="AL19233" s="206"/>
    </row>
    <row r="19234" spans="31:38" x14ac:dyDescent="0.55000000000000004">
      <c r="AE19234" s="254" t="s">
        <v>23519</v>
      </c>
      <c r="AF19234" s="255">
        <v>247661.45</v>
      </c>
      <c r="AH19234" s="228" t="s">
        <v>21913</v>
      </c>
      <c r="AI19234" s="229">
        <v>22100</v>
      </c>
      <c r="AK19234" s="205"/>
      <c r="AL19234" s="206"/>
    </row>
    <row r="19235" spans="31:38" x14ac:dyDescent="0.55000000000000004">
      <c r="AE19235" s="254" t="s">
        <v>49388</v>
      </c>
      <c r="AF19235" s="255">
        <v>468830.56</v>
      </c>
      <c r="AH19235" s="228" t="s">
        <v>21914</v>
      </c>
      <c r="AI19235" s="229">
        <v>36425.53</v>
      </c>
      <c r="AK19235" s="205"/>
      <c r="AL19235" s="206"/>
    </row>
    <row r="19236" spans="31:38" x14ac:dyDescent="0.55000000000000004">
      <c r="AE19236" s="254" t="s">
        <v>50707</v>
      </c>
      <c r="AF19236" s="255">
        <v>34035.03</v>
      </c>
      <c r="AH19236" s="228" t="s">
        <v>21915</v>
      </c>
      <c r="AI19236" s="229">
        <v>877.99</v>
      </c>
      <c r="AK19236" s="205"/>
      <c r="AL19236" s="206"/>
    </row>
    <row r="19237" spans="31:38" x14ac:dyDescent="0.55000000000000004">
      <c r="AE19237" s="254" t="s">
        <v>50708</v>
      </c>
      <c r="AF19237" s="255">
        <v>353.99</v>
      </c>
      <c r="AH19237" s="228" t="s">
        <v>13680</v>
      </c>
      <c r="AI19237" s="229">
        <v>1089367.75</v>
      </c>
      <c r="AK19237" s="205"/>
      <c r="AL19237" s="206"/>
    </row>
    <row r="19238" spans="31:38" x14ac:dyDescent="0.55000000000000004">
      <c r="AE19238" s="254" t="s">
        <v>50709</v>
      </c>
      <c r="AF19238" s="255">
        <v>5049.5600000000004</v>
      </c>
      <c r="AH19238" s="228" t="s">
        <v>13681</v>
      </c>
      <c r="AI19238" s="229">
        <v>606348.67000000004</v>
      </c>
      <c r="AK19238" s="205"/>
      <c r="AL19238" s="206"/>
    </row>
    <row r="19239" spans="31:38" x14ac:dyDescent="0.55000000000000004">
      <c r="AE19239" s="254" t="s">
        <v>58774</v>
      </c>
      <c r="AF19239" s="255">
        <v>26576.54</v>
      </c>
      <c r="AH19239" s="228" t="s">
        <v>13682</v>
      </c>
      <c r="AI19239" s="229">
        <v>241000.06</v>
      </c>
      <c r="AK19239" s="205"/>
      <c r="AL19239" s="206"/>
    </row>
    <row r="19240" spans="31:38" x14ac:dyDescent="0.55000000000000004">
      <c r="AE19240" s="254" t="s">
        <v>23520</v>
      </c>
      <c r="AF19240" s="255">
        <v>2529581.84</v>
      </c>
      <c r="AH19240" s="228" t="s">
        <v>21916</v>
      </c>
      <c r="AI19240" s="229">
        <v>4425.68</v>
      </c>
      <c r="AK19240" s="205"/>
      <c r="AL19240" s="206"/>
    </row>
    <row r="19241" spans="31:38" x14ac:dyDescent="0.55000000000000004">
      <c r="AE19241" s="254" t="s">
        <v>23521</v>
      </c>
      <c r="AF19241" s="255">
        <v>349165.29</v>
      </c>
      <c r="AH19241" s="228" t="s">
        <v>21917</v>
      </c>
      <c r="AI19241" s="229">
        <v>1632587.64</v>
      </c>
      <c r="AK19241" s="205"/>
      <c r="AL19241" s="206"/>
    </row>
    <row r="19242" spans="31:38" x14ac:dyDescent="0.55000000000000004">
      <c r="AE19242" s="254" t="s">
        <v>61135</v>
      </c>
      <c r="AF19242" s="255">
        <v>60000</v>
      </c>
      <c r="AH19242" s="228" t="s">
        <v>21918</v>
      </c>
      <c r="AI19242" s="229">
        <v>602763.38</v>
      </c>
      <c r="AK19242" s="205"/>
      <c r="AL19242" s="206"/>
    </row>
    <row r="19243" spans="31:38" x14ac:dyDescent="0.55000000000000004">
      <c r="AE19243" s="254" t="s">
        <v>23548</v>
      </c>
      <c r="AF19243" s="255">
        <v>399364.49</v>
      </c>
      <c r="AH19243" s="228" t="s">
        <v>21919</v>
      </c>
      <c r="AI19243" s="229">
        <v>2500</v>
      </c>
      <c r="AK19243" s="205"/>
      <c r="AL19243" s="206"/>
    </row>
    <row r="19244" spans="31:38" x14ac:dyDescent="0.55000000000000004">
      <c r="AE19244" s="254" t="s">
        <v>61693</v>
      </c>
      <c r="AF19244" s="255">
        <v>3990</v>
      </c>
      <c r="AH19244" s="228" t="s">
        <v>54396</v>
      </c>
      <c r="AI19244" s="229">
        <v>112226.45</v>
      </c>
      <c r="AK19244" s="205"/>
      <c r="AL19244" s="206"/>
    </row>
    <row r="19245" spans="31:38" x14ac:dyDescent="0.55000000000000004">
      <c r="AE19245" s="254" t="s">
        <v>23549</v>
      </c>
      <c r="AF19245" s="255">
        <v>950102.87</v>
      </c>
      <c r="AH19245" s="228" t="s">
        <v>13683</v>
      </c>
      <c r="AI19245" s="229">
        <v>900.36</v>
      </c>
      <c r="AK19245" s="205"/>
      <c r="AL19245" s="206"/>
    </row>
    <row r="19246" spans="31:38" x14ac:dyDescent="0.55000000000000004">
      <c r="AE19246" s="254" t="s">
        <v>23550</v>
      </c>
      <c r="AF19246" s="255">
        <v>24655.119999999999</v>
      </c>
      <c r="AH19246" s="228" t="s">
        <v>39233</v>
      </c>
      <c r="AI19246" s="229">
        <v>6793.22</v>
      </c>
      <c r="AK19246" s="205"/>
      <c r="AL19246" s="206"/>
    </row>
    <row r="19247" spans="31:38" x14ac:dyDescent="0.55000000000000004">
      <c r="AE19247" s="254" t="s">
        <v>40829</v>
      </c>
      <c r="AF19247" s="255">
        <v>81594.28</v>
      </c>
      <c r="AH19247" s="228" t="s">
        <v>48476</v>
      </c>
      <c r="AI19247" s="229">
        <v>1250</v>
      </c>
      <c r="AK19247" s="205"/>
      <c r="AL19247" s="206"/>
    </row>
    <row r="19248" spans="31:38" x14ac:dyDescent="0.55000000000000004">
      <c r="AE19248" s="254" t="s">
        <v>33843</v>
      </c>
      <c r="AF19248" s="255">
        <v>66633.37</v>
      </c>
      <c r="AH19248" s="228" t="s">
        <v>21923</v>
      </c>
      <c r="AI19248" s="229">
        <v>399357.36</v>
      </c>
      <c r="AK19248" s="205"/>
      <c r="AL19248" s="206"/>
    </row>
    <row r="19249" spans="31:38" x14ac:dyDescent="0.55000000000000004">
      <c r="AE19249" s="254" t="s">
        <v>62893</v>
      </c>
      <c r="AF19249" s="255">
        <v>55375.31</v>
      </c>
      <c r="AH19249" s="228" t="s">
        <v>21924</v>
      </c>
      <c r="AI19249" s="229">
        <v>2111138.65</v>
      </c>
      <c r="AK19249" s="205"/>
      <c r="AL19249" s="206"/>
    </row>
    <row r="19250" spans="31:38" x14ac:dyDescent="0.55000000000000004">
      <c r="AE19250" s="254" t="s">
        <v>23553</v>
      </c>
      <c r="AF19250" s="255">
        <v>98447.82</v>
      </c>
      <c r="AH19250" s="228" t="s">
        <v>36366</v>
      </c>
      <c r="AI19250" s="229">
        <v>129753.31</v>
      </c>
      <c r="AK19250" s="205"/>
      <c r="AL19250" s="206"/>
    </row>
    <row r="19251" spans="31:38" x14ac:dyDescent="0.55000000000000004">
      <c r="AE19251" s="254" t="s">
        <v>13884</v>
      </c>
      <c r="AF19251" s="255">
        <v>775063.2</v>
      </c>
      <c r="AH19251" s="228" t="s">
        <v>21925</v>
      </c>
      <c r="AI19251" s="229">
        <v>164244.17000000001</v>
      </c>
      <c r="AK19251" s="205"/>
      <c r="AL19251" s="206"/>
    </row>
    <row r="19252" spans="31:38" x14ac:dyDescent="0.55000000000000004">
      <c r="AE19252" s="254" t="s">
        <v>23554</v>
      </c>
      <c r="AF19252" s="255">
        <v>1200</v>
      </c>
      <c r="AH19252" s="228" t="s">
        <v>13685</v>
      </c>
      <c r="AI19252" s="229">
        <v>32549.05</v>
      </c>
      <c r="AK19252" s="205"/>
      <c r="AL19252" s="206"/>
    </row>
    <row r="19253" spans="31:38" x14ac:dyDescent="0.55000000000000004">
      <c r="AE19253" s="254" t="s">
        <v>62894</v>
      </c>
      <c r="AF19253" s="255">
        <v>2004.44</v>
      </c>
      <c r="AH19253" s="228" t="s">
        <v>21927</v>
      </c>
      <c r="AI19253" s="229">
        <v>19314.88</v>
      </c>
      <c r="AK19253" s="205"/>
      <c r="AL19253" s="206"/>
    </row>
    <row r="19254" spans="31:38" x14ac:dyDescent="0.55000000000000004">
      <c r="AE19254" s="254" t="s">
        <v>62371</v>
      </c>
      <c r="AF19254" s="255">
        <v>72020</v>
      </c>
      <c r="AH19254" s="228" t="s">
        <v>21928</v>
      </c>
      <c r="AI19254" s="229">
        <v>98376.54</v>
      </c>
      <c r="AK19254" s="205"/>
      <c r="AL19254" s="206"/>
    </row>
    <row r="19255" spans="31:38" x14ac:dyDescent="0.55000000000000004">
      <c r="AE19255" s="254" t="s">
        <v>54441</v>
      </c>
      <c r="AF19255" s="255">
        <v>8479.42</v>
      </c>
      <c r="AH19255" s="228" t="s">
        <v>43264</v>
      </c>
      <c r="AI19255" s="229">
        <v>-11745.69</v>
      </c>
      <c r="AK19255" s="205"/>
      <c r="AL19255" s="206"/>
    </row>
    <row r="19256" spans="31:38" x14ac:dyDescent="0.55000000000000004">
      <c r="AE19256" s="254" t="s">
        <v>23555</v>
      </c>
      <c r="AF19256" s="255">
        <v>61998.75</v>
      </c>
      <c r="AH19256" s="228" t="s">
        <v>21929</v>
      </c>
      <c r="AI19256" s="229">
        <v>1114462.69</v>
      </c>
      <c r="AK19256" s="205"/>
      <c r="AL19256" s="206"/>
    </row>
    <row r="19257" spans="31:38" x14ac:dyDescent="0.55000000000000004">
      <c r="AE19257" s="254" t="s">
        <v>23556</v>
      </c>
      <c r="AF19257" s="255">
        <v>45013.58</v>
      </c>
      <c r="AH19257" s="228" t="s">
        <v>54397</v>
      </c>
      <c r="AI19257" s="229">
        <v>18278.8</v>
      </c>
      <c r="AK19257" s="205"/>
      <c r="AL19257" s="206"/>
    </row>
    <row r="19258" spans="31:38" x14ac:dyDescent="0.55000000000000004">
      <c r="AE19258" s="254" t="s">
        <v>60933</v>
      </c>
      <c r="AF19258" s="255">
        <v>388.55</v>
      </c>
      <c r="AH19258" s="228" t="s">
        <v>35165</v>
      </c>
      <c r="AI19258" s="229">
        <v>6858389.3700000001</v>
      </c>
      <c r="AK19258" s="205"/>
      <c r="AL19258" s="206"/>
    </row>
    <row r="19259" spans="31:38" x14ac:dyDescent="0.55000000000000004">
      <c r="AE19259" s="254" t="s">
        <v>62372</v>
      </c>
      <c r="AF19259" s="255">
        <v>671.97</v>
      </c>
      <c r="AH19259" s="228" t="s">
        <v>54398</v>
      </c>
      <c r="AI19259" s="229">
        <v>610884</v>
      </c>
      <c r="AK19259" s="205"/>
      <c r="AL19259" s="206"/>
    </row>
    <row r="19260" spans="31:38" x14ac:dyDescent="0.55000000000000004">
      <c r="AE19260" s="254" t="s">
        <v>23557</v>
      </c>
      <c r="AF19260" s="255">
        <v>19954.28</v>
      </c>
      <c r="AH19260" s="228" t="s">
        <v>21971</v>
      </c>
      <c r="AI19260" s="229">
        <v>101401.17</v>
      </c>
      <c r="AK19260" s="205"/>
      <c r="AL19260" s="206"/>
    </row>
    <row r="19261" spans="31:38" x14ac:dyDescent="0.55000000000000004">
      <c r="AE19261" s="254" t="s">
        <v>23592</v>
      </c>
      <c r="AF19261" s="255">
        <v>28396.41</v>
      </c>
      <c r="AH19261" s="228" t="s">
        <v>35171</v>
      </c>
      <c r="AI19261" s="229">
        <v>267330.90999999997</v>
      </c>
      <c r="AK19261" s="205"/>
      <c r="AL19261" s="206"/>
    </row>
    <row r="19262" spans="31:38" x14ac:dyDescent="0.55000000000000004">
      <c r="AE19262" s="254" t="s">
        <v>56822</v>
      </c>
      <c r="AF19262" s="255">
        <v>881.47</v>
      </c>
      <c r="AH19262" s="228" t="s">
        <v>21972</v>
      </c>
      <c r="AI19262" s="229">
        <v>302103.63</v>
      </c>
      <c r="AK19262" s="205"/>
      <c r="AL19262" s="206"/>
    </row>
    <row r="19263" spans="31:38" x14ac:dyDescent="0.55000000000000004">
      <c r="AE19263" s="254" t="s">
        <v>56823</v>
      </c>
      <c r="AF19263" s="255">
        <v>59830.03</v>
      </c>
      <c r="AH19263" s="228" t="s">
        <v>47529</v>
      </c>
      <c r="AI19263" s="229">
        <v>3373.74</v>
      </c>
      <c r="AK19263" s="205"/>
      <c r="AL19263" s="206"/>
    </row>
    <row r="19264" spans="31:38" x14ac:dyDescent="0.55000000000000004">
      <c r="AE19264" s="254" t="s">
        <v>56824</v>
      </c>
      <c r="AF19264" s="255">
        <v>19300</v>
      </c>
      <c r="AH19264" s="228" t="s">
        <v>21973</v>
      </c>
      <c r="AI19264" s="229">
        <v>105592.64</v>
      </c>
      <c r="AK19264" s="205"/>
      <c r="AL19264" s="206"/>
    </row>
    <row r="19265" spans="31:38" x14ac:dyDescent="0.55000000000000004">
      <c r="AE19265" s="254" t="s">
        <v>39303</v>
      </c>
      <c r="AF19265" s="255">
        <v>34957.839999999997</v>
      </c>
      <c r="AH19265" s="228" t="s">
        <v>54399</v>
      </c>
      <c r="AI19265" s="229">
        <v>1125.2</v>
      </c>
      <c r="AK19265" s="205"/>
      <c r="AL19265" s="206"/>
    </row>
    <row r="19266" spans="31:38" x14ac:dyDescent="0.55000000000000004">
      <c r="AE19266" s="254" t="s">
        <v>63508</v>
      </c>
      <c r="AF19266" s="255">
        <v>6720</v>
      </c>
      <c r="AH19266" s="228" t="s">
        <v>50686</v>
      </c>
      <c r="AI19266" s="229">
        <v>24986.25</v>
      </c>
      <c r="AK19266" s="205"/>
      <c r="AL19266" s="206"/>
    </row>
    <row r="19267" spans="31:38" x14ac:dyDescent="0.55000000000000004">
      <c r="AE19267" s="254" t="s">
        <v>56825</v>
      </c>
      <c r="AF19267" s="255">
        <v>8340</v>
      </c>
      <c r="AH19267" s="228" t="s">
        <v>33728</v>
      </c>
      <c r="AI19267" s="229">
        <v>69860.399999999994</v>
      </c>
      <c r="AK19267" s="205"/>
      <c r="AL19267" s="206"/>
    </row>
    <row r="19268" spans="31:38" x14ac:dyDescent="0.55000000000000004">
      <c r="AE19268" s="254" t="s">
        <v>23594</v>
      </c>
      <c r="AF19268" s="255">
        <v>33758.25</v>
      </c>
      <c r="AH19268" s="228" t="s">
        <v>33729</v>
      </c>
      <c r="AI19268" s="229">
        <v>1530.02</v>
      </c>
      <c r="AK19268" s="205"/>
      <c r="AL19268" s="206"/>
    </row>
    <row r="19269" spans="31:38" x14ac:dyDescent="0.55000000000000004">
      <c r="AE19269" s="254" t="s">
        <v>23595</v>
      </c>
      <c r="AF19269" s="255">
        <v>13988.99</v>
      </c>
      <c r="AH19269" s="228" t="s">
        <v>54400</v>
      </c>
      <c r="AI19269" s="229">
        <v>15334.38</v>
      </c>
      <c r="AK19269" s="205"/>
      <c r="AL19269" s="206"/>
    </row>
    <row r="19270" spans="31:38" x14ac:dyDescent="0.55000000000000004">
      <c r="AE19270" s="254" t="s">
        <v>23596</v>
      </c>
      <c r="AF19270" s="255">
        <v>45862.71</v>
      </c>
      <c r="AH19270" s="228" t="s">
        <v>54401</v>
      </c>
      <c r="AI19270" s="229">
        <v>1948.64</v>
      </c>
      <c r="AK19270" s="205"/>
      <c r="AL19270" s="206"/>
    </row>
    <row r="19271" spans="31:38" x14ac:dyDescent="0.55000000000000004">
      <c r="AE19271" s="254" t="s">
        <v>56826</v>
      </c>
      <c r="AF19271" s="255">
        <v>9349.93</v>
      </c>
      <c r="AH19271" s="228" t="s">
        <v>33730</v>
      </c>
      <c r="AI19271" s="229">
        <v>1034</v>
      </c>
      <c r="AK19271" s="205"/>
      <c r="AL19271" s="206"/>
    </row>
    <row r="19272" spans="31:38" x14ac:dyDescent="0.55000000000000004">
      <c r="AE19272" s="254" t="s">
        <v>39304</v>
      </c>
      <c r="AF19272" s="255">
        <v>1461.6</v>
      </c>
      <c r="AH19272" s="228" t="s">
        <v>54402</v>
      </c>
      <c r="AI19272" s="229">
        <v>3780.82</v>
      </c>
      <c r="AK19272" s="205"/>
      <c r="AL19272" s="206"/>
    </row>
    <row r="19273" spans="31:38" x14ac:dyDescent="0.55000000000000004">
      <c r="AE19273" s="254" t="s">
        <v>23597</v>
      </c>
      <c r="AF19273" s="255">
        <v>49232.98</v>
      </c>
      <c r="AH19273" s="228" t="s">
        <v>36371</v>
      </c>
      <c r="AI19273" s="229">
        <v>3941.92</v>
      </c>
      <c r="AK19273" s="205"/>
      <c r="AL19273" s="206"/>
    </row>
    <row r="19274" spans="31:38" x14ac:dyDescent="0.55000000000000004">
      <c r="AE19274" s="254" t="s">
        <v>39305</v>
      </c>
      <c r="AF19274" s="255">
        <v>18436.599999999999</v>
      </c>
      <c r="AH19274" s="228" t="s">
        <v>43265</v>
      </c>
      <c r="AI19274" s="229">
        <v>70407</v>
      </c>
      <c r="AK19274" s="205"/>
      <c r="AL19274" s="206"/>
    </row>
    <row r="19275" spans="31:38" x14ac:dyDescent="0.55000000000000004">
      <c r="AE19275" s="254" t="s">
        <v>62895</v>
      </c>
      <c r="AF19275" s="255">
        <v>28000</v>
      </c>
      <c r="AH19275" s="228" t="s">
        <v>21974</v>
      </c>
      <c r="AI19275" s="229">
        <v>32001.7</v>
      </c>
      <c r="AK19275" s="205"/>
      <c r="AL19275" s="206"/>
    </row>
    <row r="19276" spans="31:38" x14ac:dyDescent="0.55000000000000004">
      <c r="AE19276" s="254" t="s">
        <v>23598</v>
      </c>
      <c r="AF19276" s="255">
        <v>27372.42</v>
      </c>
      <c r="AH19276" s="228" t="s">
        <v>33731</v>
      </c>
      <c r="AI19276" s="229">
        <v>4041771.22</v>
      </c>
      <c r="AK19276" s="205"/>
      <c r="AL19276" s="206"/>
    </row>
    <row r="19277" spans="31:38" x14ac:dyDescent="0.55000000000000004">
      <c r="AE19277" s="254" t="s">
        <v>23599</v>
      </c>
      <c r="AF19277" s="255">
        <v>52179.65</v>
      </c>
      <c r="AH19277" s="228" t="s">
        <v>21978</v>
      </c>
      <c r="AI19277" s="229">
        <v>23923</v>
      </c>
      <c r="AK19277" s="205"/>
      <c r="AL19277" s="206"/>
    </row>
    <row r="19278" spans="31:38" x14ac:dyDescent="0.55000000000000004">
      <c r="AE19278" s="254" t="s">
        <v>43291</v>
      </c>
      <c r="AF19278" s="255">
        <v>1481.88</v>
      </c>
      <c r="AH19278" s="228" t="s">
        <v>13694</v>
      </c>
      <c r="AI19278" s="229">
        <v>200</v>
      </c>
      <c r="AK19278" s="205"/>
      <c r="AL19278" s="206"/>
    </row>
    <row r="19279" spans="31:38" x14ac:dyDescent="0.55000000000000004">
      <c r="AE19279" s="254" t="s">
        <v>58061</v>
      </c>
      <c r="AF19279" s="255">
        <v>48999.92</v>
      </c>
      <c r="AH19279" s="228" t="s">
        <v>13695</v>
      </c>
      <c r="AI19279" s="229">
        <v>362814.9</v>
      </c>
      <c r="AK19279" s="205"/>
      <c r="AL19279" s="206"/>
    </row>
    <row r="19280" spans="31:38" x14ac:dyDescent="0.55000000000000004">
      <c r="AE19280" s="254" t="s">
        <v>23613</v>
      </c>
      <c r="AF19280" s="255">
        <v>13146.29</v>
      </c>
      <c r="AH19280" s="228" t="s">
        <v>13696</v>
      </c>
      <c r="AI19280" s="229">
        <v>77652.67</v>
      </c>
      <c r="AK19280" s="205"/>
      <c r="AL19280" s="206"/>
    </row>
    <row r="19281" spans="31:38" x14ac:dyDescent="0.55000000000000004">
      <c r="AE19281" s="254" t="s">
        <v>48488</v>
      </c>
      <c r="AF19281" s="255">
        <v>3360.31</v>
      </c>
      <c r="AH19281" s="228" t="s">
        <v>21979</v>
      </c>
      <c r="AI19281" s="229">
        <v>18824.66</v>
      </c>
      <c r="AK19281" s="205"/>
      <c r="AL19281" s="206"/>
    </row>
    <row r="19282" spans="31:38" x14ac:dyDescent="0.55000000000000004">
      <c r="AE19282" s="254" t="s">
        <v>23614</v>
      </c>
      <c r="AF19282" s="255">
        <v>6838.07</v>
      </c>
      <c r="AH19282" s="228" t="s">
        <v>21980</v>
      </c>
      <c r="AI19282" s="229">
        <v>176600</v>
      </c>
      <c r="AK19282" s="205"/>
      <c r="AL19282" s="206"/>
    </row>
    <row r="19283" spans="31:38" x14ac:dyDescent="0.55000000000000004">
      <c r="AE19283" s="254" t="s">
        <v>23615</v>
      </c>
      <c r="AF19283" s="255">
        <v>99</v>
      </c>
      <c r="AH19283" s="228" t="s">
        <v>21982</v>
      </c>
      <c r="AI19283" s="229">
        <v>27578.28</v>
      </c>
      <c r="AK19283" s="205"/>
      <c r="AL19283" s="206"/>
    </row>
    <row r="19284" spans="31:38" x14ac:dyDescent="0.55000000000000004">
      <c r="AE19284" s="254" t="s">
        <v>23649</v>
      </c>
      <c r="AF19284" s="255">
        <v>1000</v>
      </c>
      <c r="AH19284" s="228" t="s">
        <v>36372</v>
      </c>
      <c r="AI19284" s="229">
        <v>31221.05</v>
      </c>
      <c r="AK19284" s="205"/>
      <c r="AL19284" s="206"/>
    </row>
    <row r="19285" spans="31:38" x14ac:dyDescent="0.55000000000000004">
      <c r="AE19285" s="254" t="s">
        <v>60934</v>
      </c>
      <c r="AF19285" s="255">
        <v>21007.49</v>
      </c>
      <c r="AH19285" s="228" t="s">
        <v>50687</v>
      </c>
      <c r="AI19285" s="229">
        <v>794.7</v>
      </c>
      <c r="AK19285" s="205"/>
      <c r="AL19285" s="206"/>
    </row>
    <row r="19286" spans="31:38" x14ac:dyDescent="0.55000000000000004">
      <c r="AE19286" s="254" t="s">
        <v>65165</v>
      </c>
      <c r="AF19286" s="255">
        <v>53.12</v>
      </c>
      <c r="AH19286" s="228" t="s">
        <v>13697</v>
      </c>
      <c r="AI19286" s="229">
        <v>4096.22</v>
      </c>
      <c r="AK19286" s="205"/>
      <c r="AL19286" s="206"/>
    </row>
    <row r="19287" spans="31:38" x14ac:dyDescent="0.55000000000000004">
      <c r="AE19287" s="254" t="s">
        <v>43293</v>
      </c>
      <c r="AF19287" s="255">
        <v>40238.449999999997</v>
      </c>
      <c r="AH19287" s="228" t="s">
        <v>54403</v>
      </c>
      <c r="AI19287" s="229">
        <v>677333.57</v>
      </c>
      <c r="AK19287" s="205"/>
      <c r="AL19287" s="206"/>
    </row>
    <row r="19288" spans="31:38" x14ac:dyDescent="0.55000000000000004">
      <c r="AE19288" s="254" t="s">
        <v>23650</v>
      </c>
      <c r="AF19288" s="255">
        <v>1243.1300000000001</v>
      </c>
      <c r="AH19288" s="228" t="s">
        <v>21983</v>
      </c>
      <c r="AI19288" s="229">
        <v>59159.45</v>
      </c>
      <c r="AK19288" s="205"/>
      <c r="AL19288" s="206"/>
    </row>
    <row r="19289" spans="31:38" x14ac:dyDescent="0.55000000000000004">
      <c r="AE19289" s="254" t="s">
        <v>50712</v>
      </c>
      <c r="AF19289" s="255">
        <v>63.09</v>
      </c>
      <c r="AH19289" s="228" t="s">
        <v>21984</v>
      </c>
      <c r="AI19289" s="229">
        <v>65781.539999999994</v>
      </c>
      <c r="AK19289" s="205"/>
      <c r="AL19289" s="206"/>
    </row>
    <row r="19290" spans="31:38" x14ac:dyDescent="0.55000000000000004">
      <c r="AE19290" s="254" t="s">
        <v>23651</v>
      </c>
      <c r="AF19290" s="255">
        <v>390.24</v>
      </c>
      <c r="AH19290" s="228" t="s">
        <v>46072</v>
      </c>
      <c r="AI19290" s="229">
        <v>-2169.46</v>
      </c>
      <c r="AK19290" s="205"/>
      <c r="AL19290" s="206"/>
    </row>
    <row r="19291" spans="31:38" x14ac:dyDescent="0.55000000000000004">
      <c r="AE19291" s="254" t="s">
        <v>50713</v>
      </c>
      <c r="AF19291" s="255">
        <v>13639.64</v>
      </c>
      <c r="AH19291" s="228" t="s">
        <v>33732</v>
      </c>
      <c r="AI19291" s="229">
        <v>361008.19</v>
      </c>
      <c r="AK19291" s="205"/>
      <c r="AL19291" s="206"/>
    </row>
    <row r="19292" spans="31:38" x14ac:dyDescent="0.55000000000000004">
      <c r="AE19292" s="254" t="s">
        <v>23652</v>
      </c>
      <c r="AF19292" s="255">
        <v>468.75</v>
      </c>
      <c r="AH19292" s="228" t="s">
        <v>22012</v>
      </c>
      <c r="AI19292" s="229">
        <v>3789.77</v>
      </c>
      <c r="AK19292" s="205"/>
      <c r="AL19292" s="206"/>
    </row>
    <row r="19293" spans="31:38" x14ac:dyDescent="0.55000000000000004">
      <c r="AE19293" s="254" t="s">
        <v>43294</v>
      </c>
      <c r="AF19293" s="255">
        <v>12.36</v>
      </c>
      <c r="AH19293" s="228" t="s">
        <v>13701</v>
      </c>
      <c r="AI19293" s="229">
        <v>72170.75</v>
      </c>
      <c r="AK19293" s="205"/>
      <c r="AL19293" s="206"/>
    </row>
    <row r="19294" spans="31:38" x14ac:dyDescent="0.55000000000000004">
      <c r="AE19294" s="254" t="s">
        <v>50714</v>
      </c>
      <c r="AF19294" s="255">
        <v>893.26</v>
      </c>
      <c r="AH19294" s="228" t="s">
        <v>46073</v>
      </c>
      <c r="AI19294" s="229">
        <v>160750</v>
      </c>
      <c r="AK19294" s="205"/>
      <c r="AL19294" s="206"/>
    </row>
    <row r="19295" spans="31:38" x14ac:dyDescent="0.55000000000000004">
      <c r="AE19295" s="254" t="s">
        <v>23655</v>
      </c>
      <c r="AF19295" s="255">
        <v>581.04</v>
      </c>
      <c r="AH19295" s="228" t="s">
        <v>22013</v>
      </c>
      <c r="AI19295" s="229">
        <v>25125</v>
      </c>
      <c r="AK19295" s="205"/>
      <c r="AL19295" s="206"/>
    </row>
    <row r="19296" spans="31:38" x14ac:dyDescent="0.55000000000000004">
      <c r="AE19296" s="254" t="s">
        <v>23657</v>
      </c>
      <c r="AF19296" s="255">
        <v>264.51</v>
      </c>
      <c r="AH19296" s="228" t="s">
        <v>13702</v>
      </c>
      <c r="AI19296" s="229">
        <v>19774.419999999998</v>
      </c>
      <c r="AK19296" s="205"/>
      <c r="AL19296" s="206"/>
    </row>
    <row r="19297" spans="31:38" x14ac:dyDescent="0.55000000000000004">
      <c r="AE19297" s="254" t="s">
        <v>65166</v>
      </c>
      <c r="AF19297" s="255">
        <v>-5912.63</v>
      </c>
      <c r="AH19297" s="228" t="s">
        <v>13703</v>
      </c>
      <c r="AI19297" s="229">
        <v>8933.2800000000007</v>
      </c>
      <c r="AK19297" s="205"/>
      <c r="AL19297" s="206"/>
    </row>
    <row r="19298" spans="31:38" x14ac:dyDescent="0.55000000000000004">
      <c r="AE19298" s="254" t="s">
        <v>23658</v>
      </c>
      <c r="AF19298" s="255">
        <v>4684.68</v>
      </c>
      <c r="AH19298" s="228" t="s">
        <v>22014</v>
      </c>
      <c r="AI19298" s="229">
        <v>6100.9</v>
      </c>
      <c r="AK19298" s="205"/>
      <c r="AL19298" s="206"/>
    </row>
    <row r="19299" spans="31:38" x14ac:dyDescent="0.55000000000000004">
      <c r="AE19299" s="254" t="s">
        <v>23659</v>
      </c>
      <c r="AF19299" s="255">
        <v>10201.85</v>
      </c>
      <c r="AH19299" s="228" t="s">
        <v>22015</v>
      </c>
      <c r="AI19299" s="229">
        <v>19</v>
      </c>
      <c r="AK19299" s="205"/>
      <c r="AL19299" s="206"/>
    </row>
    <row r="19300" spans="31:38" x14ac:dyDescent="0.55000000000000004">
      <c r="AE19300" s="254" t="s">
        <v>50716</v>
      </c>
      <c r="AF19300" s="255">
        <v>239.17</v>
      </c>
      <c r="AH19300" s="228" t="s">
        <v>22016</v>
      </c>
      <c r="AI19300" s="229">
        <v>35850</v>
      </c>
      <c r="AK19300" s="205"/>
      <c r="AL19300" s="206"/>
    </row>
    <row r="19301" spans="31:38" x14ac:dyDescent="0.55000000000000004">
      <c r="AE19301" s="254" t="s">
        <v>23660</v>
      </c>
      <c r="AF19301" s="255">
        <v>9315.09</v>
      </c>
      <c r="AH19301" s="228" t="s">
        <v>47530</v>
      </c>
      <c r="AI19301" s="229">
        <v>6512</v>
      </c>
      <c r="AK19301" s="205"/>
      <c r="AL19301" s="206"/>
    </row>
    <row r="19302" spans="31:38" x14ac:dyDescent="0.55000000000000004">
      <c r="AE19302" s="254" t="s">
        <v>23697</v>
      </c>
      <c r="AF19302" s="255">
        <v>42197.05</v>
      </c>
      <c r="AH19302" s="228" t="s">
        <v>22018</v>
      </c>
      <c r="AI19302" s="229">
        <v>13654.04</v>
      </c>
      <c r="AK19302" s="205"/>
      <c r="AL19302" s="206"/>
    </row>
    <row r="19303" spans="31:38" x14ac:dyDescent="0.55000000000000004">
      <c r="AE19303" s="254" t="s">
        <v>23698</v>
      </c>
      <c r="AF19303" s="255">
        <v>42448.3</v>
      </c>
      <c r="AH19303" s="228" t="s">
        <v>22019</v>
      </c>
      <c r="AI19303" s="229">
        <v>48187.79</v>
      </c>
      <c r="AK19303" s="205"/>
      <c r="AL19303" s="206"/>
    </row>
    <row r="19304" spans="31:38" x14ac:dyDescent="0.55000000000000004">
      <c r="AE19304" s="254" t="s">
        <v>23699</v>
      </c>
      <c r="AF19304" s="255">
        <v>37862.99</v>
      </c>
      <c r="AH19304" s="228" t="s">
        <v>22021</v>
      </c>
      <c r="AI19304" s="229">
        <v>2025.92</v>
      </c>
      <c r="AK19304" s="205"/>
      <c r="AL19304" s="206"/>
    </row>
    <row r="19305" spans="31:38" x14ac:dyDescent="0.55000000000000004">
      <c r="AE19305" s="254" t="s">
        <v>40830</v>
      </c>
      <c r="AF19305" s="255">
        <v>48485</v>
      </c>
      <c r="AH19305" s="228" t="s">
        <v>22045</v>
      </c>
      <c r="AI19305" s="229">
        <v>9024.4699999999993</v>
      </c>
      <c r="AK19305" s="205"/>
      <c r="AL19305" s="206"/>
    </row>
    <row r="19306" spans="31:38" x14ac:dyDescent="0.55000000000000004">
      <c r="AE19306" s="254" t="s">
        <v>40831</v>
      </c>
      <c r="AF19306" s="255">
        <v>30317.57</v>
      </c>
      <c r="AH19306" s="228" t="s">
        <v>49379</v>
      </c>
      <c r="AI19306" s="229">
        <v>27280</v>
      </c>
      <c r="AK19306" s="205"/>
      <c r="AL19306" s="206"/>
    </row>
    <row r="19307" spans="31:38" x14ac:dyDescent="0.55000000000000004">
      <c r="AE19307" s="254" t="s">
        <v>63509</v>
      </c>
      <c r="AF19307" s="255">
        <v>954.48</v>
      </c>
      <c r="AH19307" s="228" t="s">
        <v>22047</v>
      </c>
      <c r="AI19307" s="229">
        <v>47539.24</v>
      </c>
      <c r="AK19307" s="205"/>
      <c r="AL19307" s="206"/>
    </row>
    <row r="19308" spans="31:38" x14ac:dyDescent="0.55000000000000004">
      <c r="AE19308" s="254" t="s">
        <v>58062</v>
      </c>
      <c r="AF19308" s="255">
        <v>5998.16</v>
      </c>
      <c r="AH19308" s="228" t="s">
        <v>39237</v>
      </c>
      <c r="AI19308" s="229">
        <v>76533.38</v>
      </c>
      <c r="AK19308" s="205"/>
      <c r="AL19308" s="206"/>
    </row>
    <row r="19309" spans="31:38" x14ac:dyDescent="0.55000000000000004">
      <c r="AE19309" s="254" t="s">
        <v>23703</v>
      </c>
      <c r="AF19309" s="255">
        <v>15132.84</v>
      </c>
      <c r="AH19309" s="228" t="s">
        <v>43266</v>
      </c>
      <c r="AI19309" s="229">
        <v>39985.629999999997</v>
      </c>
      <c r="AK19309" s="205"/>
      <c r="AL19309" s="206"/>
    </row>
    <row r="19310" spans="31:38" x14ac:dyDescent="0.55000000000000004">
      <c r="AE19310" s="254" t="s">
        <v>23704</v>
      </c>
      <c r="AF19310" s="255">
        <v>33379.519999999997</v>
      </c>
      <c r="AH19310" s="228" t="s">
        <v>13709</v>
      </c>
      <c r="AI19310" s="229">
        <v>16438.919999999998</v>
      </c>
      <c r="AK19310" s="205"/>
      <c r="AL19310" s="206"/>
    </row>
    <row r="19311" spans="31:38" x14ac:dyDescent="0.55000000000000004">
      <c r="AE19311" s="254" t="s">
        <v>23705</v>
      </c>
      <c r="AF19311" s="255">
        <v>15253</v>
      </c>
      <c r="AH19311" s="228" t="s">
        <v>22050</v>
      </c>
      <c r="AI19311" s="229">
        <v>105215</v>
      </c>
      <c r="AK19311" s="205"/>
      <c r="AL19311" s="206"/>
    </row>
    <row r="19312" spans="31:38" x14ac:dyDescent="0.55000000000000004">
      <c r="AE19312" s="254" t="s">
        <v>23706</v>
      </c>
      <c r="AF19312" s="255">
        <v>8195</v>
      </c>
      <c r="AH19312" s="228" t="s">
        <v>48477</v>
      </c>
      <c r="AI19312" s="229">
        <v>97385</v>
      </c>
      <c r="AK19312" s="205"/>
      <c r="AL19312" s="206"/>
    </row>
    <row r="19313" spans="31:38" x14ac:dyDescent="0.55000000000000004">
      <c r="AE19313" s="254" t="s">
        <v>23707</v>
      </c>
      <c r="AF19313" s="255">
        <v>316</v>
      </c>
      <c r="AH19313" s="228" t="s">
        <v>22054</v>
      </c>
      <c r="AI19313" s="229">
        <v>7559</v>
      </c>
      <c r="AK19313" s="205"/>
      <c r="AL19313" s="206"/>
    </row>
    <row r="19314" spans="31:38" x14ac:dyDescent="0.55000000000000004">
      <c r="AE19314" s="254" t="s">
        <v>23708</v>
      </c>
      <c r="AF19314" s="255">
        <v>13217.5</v>
      </c>
      <c r="AH19314" s="228" t="s">
        <v>22079</v>
      </c>
      <c r="AI19314" s="229">
        <v>158239.17000000001</v>
      </c>
      <c r="AK19314" s="205"/>
      <c r="AL19314" s="206"/>
    </row>
    <row r="19315" spans="31:38" x14ac:dyDescent="0.55000000000000004">
      <c r="AE19315" s="254" t="s">
        <v>23733</v>
      </c>
      <c r="AF19315" s="255">
        <v>82970.149999999994</v>
      </c>
      <c r="AH19315" s="228" t="s">
        <v>22080</v>
      </c>
      <c r="AI19315" s="229">
        <v>7700</v>
      </c>
      <c r="AK19315" s="205"/>
      <c r="AL19315" s="206"/>
    </row>
    <row r="19316" spans="31:38" x14ac:dyDescent="0.55000000000000004">
      <c r="AE19316" s="254" t="s">
        <v>48490</v>
      </c>
      <c r="AF19316" s="255">
        <v>3621.2</v>
      </c>
      <c r="AH19316" s="228" t="s">
        <v>35183</v>
      </c>
      <c r="AI19316" s="229">
        <v>70769.990000000005</v>
      </c>
      <c r="AK19316" s="205"/>
      <c r="AL19316" s="206"/>
    </row>
    <row r="19317" spans="31:38" x14ac:dyDescent="0.55000000000000004">
      <c r="AE19317" s="254" t="s">
        <v>23735</v>
      </c>
      <c r="AF19317" s="255">
        <v>6172.7</v>
      </c>
      <c r="AH19317" s="228" t="s">
        <v>22081</v>
      </c>
      <c r="AI19317" s="229">
        <v>40975.33</v>
      </c>
      <c r="AK19317" s="205"/>
      <c r="AL19317" s="206"/>
    </row>
    <row r="19318" spans="31:38" x14ac:dyDescent="0.55000000000000004">
      <c r="AE19318" s="254" t="s">
        <v>23736</v>
      </c>
      <c r="AF19318" s="255">
        <v>20330.810000000001</v>
      </c>
      <c r="AH19318" s="228" t="s">
        <v>36382</v>
      </c>
      <c r="AI19318" s="229">
        <v>556725.87</v>
      </c>
      <c r="AK19318" s="205"/>
      <c r="AL19318" s="206"/>
    </row>
    <row r="19319" spans="31:38" x14ac:dyDescent="0.55000000000000004">
      <c r="AE19319" s="254" t="s">
        <v>40833</v>
      </c>
      <c r="AF19319" s="255">
        <v>6101.2</v>
      </c>
      <c r="AH19319" s="228" t="s">
        <v>22082</v>
      </c>
      <c r="AI19319" s="229">
        <v>7989.71</v>
      </c>
      <c r="AK19319" s="205"/>
      <c r="AL19319" s="206"/>
    </row>
    <row r="19320" spans="31:38" x14ac:dyDescent="0.55000000000000004">
      <c r="AE19320" s="254" t="s">
        <v>23738</v>
      </c>
      <c r="AF19320" s="255">
        <v>54.99</v>
      </c>
      <c r="AH19320" s="228" t="s">
        <v>22083</v>
      </c>
      <c r="AI19320" s="229">
        <v>62664.57</v>
      </c>
      <c r="AK19320" s="205"/>
      <c r="AL19320" s="206"/>
    </row>
    <row r="19321" spans="31:38" x14ac:dyDescent="0.55000000000000004">
      <c r="AE19321" s="254" t="s">
        <v>23739</v>
      </c>
      <c r="AF19321" s="255">
        <v>13314.76</v>
      </c>
      <c r="AH19321" s="228" t="s">
        <v>22084</v>
      </c>
      <c r="AI19321" s="229">
        <v>56642.66</v>
      </c>
      <c r="AK19321" s="205"/>
      <c r="AL19321" s="206"/>
    </row>
    <row r="19322" spans="31:38" x14ac:dyDescent="0.55000000000000004">
      <c r="AE19322" s="254" t="s">
        <v>23741</v>
      </c>
      <c r="AF19322" s="255">
        <v>2784.72</v>
      </c>
      <c r="AH19322" s="228" t="s">
        <v>22085</v>
      </c>
      <c r="AI19322" s="229">
        <v>12861.1</v>
      </c>
      <c r="AK19322" s="205"/>
      <c r="AL19322" s="206"/>
    </row>
    <row r="19323" spans="31:38" x14ac:dyDescent="0.55000000000000004">
      <c r="AE19323" s="254" t="s">
        <v>23757</v>
      </c>
      <c r="AF19323" s="255">
        <v>98736.97</v>
      </c>
      <c r="AH19323" s="228" t="s">
        <v>22086</v>
      </c>
      <c r="AI19323" s="229">
        <v>30441.599999999999</v>
      </c>
      <c r="AK19323" s="205"/>
      <c r="AL19323" s="206"/>
    </row>
    <row r="19324" spans="31:38" x14ac:dyDescent="0.55000000000000004">
      <c r="AE19324" s="254" t="s">
        <v>23759</v>
      </c>
      <c r="AF19324" s="255">
        <v>7492.29</v>
      </c>
      <c r="AH19324" s="228" t="s">
        <v>22087</v>
      </c>
      <c r="AI19324" s="229">
        <v>27853.22</v>
      </c>
      <c r="AK19324" s="205"/>
      <c r="AL19324" s="206"/>
    </row>
    <row r="19325" spans="31:38" x14ac:dyDescent="0.55000000000000004">
      <c r="AE19325" s="254" t="s">
        <v>40834</v>
      </c>
      <c r="AF19325" s="255">
        <v>23804.83</v>
      </c>
      <c r="AH19325" s="228" t="s">
        <v>22088</v>
      </c>
      <c r="AI19325" s="229">
        <v>46919</v>
      </c>
      <c r="AK19325" s="205"/>
      <c r="AL19325" s="206"/>
    </row>
    <row r="19326" spans="31:38" x14ac:dyDescent="0.55000000000000004">
      <c r="AE19326" s="254" t="s">
        <v>40835</v>
      </c>
      <c r="AF19326" s="255">
        <v>17426.150000000001</v>
      </c>
      <c r="AH19326" s="228" t="s">
        <v>22110</v>
      </c>
      <c r="AI19326" s="229">
        <v>33</v>
      </c>
      <c r="AK19326" s="205"/>
      <c r="AL19326" s="206"/>
    </row>
    <row r="19327" spans="31:38" x14ac:dyDescent="0.55000000000000004">
      <c r="AE19327" s="254" t="s">
        <v>50718</v>
      </c>
      <c r="AF19327" s="255">
        <v>265171.39</v>
      </c>
      <c r="AH19327" s="228" t="s">
        <v>54404</v>
      </c>
      <c r="AI19327" s="229">
        <v>7296</v>
      </c>
      <c r="AK19327" s="205"/>
      <c r="AL19327" s="206"/>
    </row>
    <row r="19328" spans="31:38" x14ac:dyDescent="0.55000000000000004">
      <c r="AE19328" s="254" t="s">
        <v>54445</v>
      </c>
      <c r="AF19328" s="255">
        <v>268517.17</v>
      </c>
      <c r="AH19328" s="228" t="s">
        <v>22111</v>
      </c>
      <c r="AI19328" s="229">
        <v>19495</v>
      </c>
      <c r="AK19328" s="205"/>
      <c r="AL19328" s="206"/>
    </row>
    <row r="19329" spans="31:38" x14ac:dyDescent="0.55000000000000004">
      <c r="AE19329" s="254" t="s">
        <v>56827</v>
      </c>
      <c r="AF19329" s="255">
        <v>167964.28</v>
      </c>
      <c r="AH19329" s="228" t="s">
        <v>54405</v>
      </c>
      <c r="AI19329" s="229">
        <v>11250</v>
      </c>
      <c r="AK19329" s="205"/>
      <c r="AL19329" s="206"/>
    </row>
    <row r="19330" spans="31:38" x14ac:dyDescent="0.55000000000000004">
      <c r="AE19330" s="254" t="s">
        <v>56828</v>
      </c>
      <c r="AF19330" s="255">
        <v>69473.63</v>
      </c>
      <c r="AH19330" s="228" t="s">
        <v>46074</v>
      </c>
      <c r="AI19330" s="229">
        <v>270957.93</v>
      </c>
      <c r="AK19330" s="205"/>
      <c r="AL19330" s="206"/>
    </row>
    <row r="19331" spans="31:38" x14ac:dyDescent="0.55000000000000004">
      <c r="AE19331" s="254" t="s">
        <v>56829</v>
      </c>
      <c r="AF19331" s="255">
        <v>17805.86</v>
      </c>
      <c r="AH19331" s="228" t="s">
        <v>22112</v>
      </c>
      <c r="AI19331" s="229">
        <v>16770.09</v>
      </c>
      <c r="AK19331" s="205"/>
      <c r="AL19331" s="206"/>
    </row>
    <row r="19332" spans="31:38" x14ac:dyDescent="0.55000000000000004">
      <c r="AE19332" s="254" t="s">
        <v>46098</v>
      </c>
      <c r="AF19332" s="255">
        <v>58319.93</v>
      </c>
      <c r="AH19332" s="228" t="s">
        <v>22113</v>
      </c>
      <c r="AI19332" s="229">
        <v>25795.82</v>
      </c>
      <c r="AK19332" s="205"/>
      <c r="AL19332" s="206"/>
    </row>
    <row r="19333" spans="31:38" x14ac:dyDescent="0.55000000000000004">
      <c r="AE19333" s="254" t="s">
        <v>55623</v>
      </c>
      <c r="AF19333" s="255">
        <v>8720.3700000000008</v>
      </c>
      <c r="AH19333" s="228" t="s">
        <v>22114</v>
      </c>
      <c r="AI19333" s="229">
        <v>5401.97</v>
      </c>
      <c r="AK19333" s="205"/>
      <c r="AL19333" s="206"/>
    </row>
    <row r="19334" spans="31:38" x14ac:dyDescent="0.55000000000000004">
      <c r="AE19334" s="254" t="s">
        <v>56830</v>
      </c>
      <c r="AF19334" s="255">
        <v>103435.43</v>
      </c>
      <c r="AH19334" s="228" t="s">
        <v>22115</v>
      </c>
      <c r="AI19334" s="229">
        <v>1275</v>
      </c>
      <c r="AK19334" s="205"/>
      <c r="AL19334" s="206"/>
    </row>
    <row r="19335" spans="31:38" x14ac:dyDescent="0.55000000000000004">
      <c r="AE19335" s="254" t="s">
        <v>55624</v>
      </c>
      <c r="AF19335" s="255">
        <v>4053.66</v>
      </c>
      <c r="AH19335" s="228" t="s">
        <v>43267</v>
      </c>
      <c r="AI19335" s="229">
        <v>17587</v>
      </c>
      <c r="AK19335" s="205"/>
      <c r="AL19335" s="206"/>
    </row>
    <row r="19336" spans="31:38" x14ac:dyDescent="0.55000000000000004">
      <c r="AE19336" s="254" t="s">
        <v>62896</v>
      </c>
      <c r="AF19336" s="255">
        <v>985.81</v>
      </c>
      <c r="AH19336" s="228" t="s">
        <v>22116</v>
      </c>
      <c r="AI19336" s="229">
        <v>9425.51</v>
      </c>
      <c r="AK19336" s="205"/>
      <c r="AL19336" s="206"/>
    </row>
    <row r="19337" spans="31:38" x14ac:dyDescent="0.55000000000000004">
      <c r="AE19337" s="254" t="s">
        <v>62897</v>
      </c>
      <c r="AF19337" s="255">
        <v>64.2</v>
      </c>
      <c r="AH19337" s="228" t="s">
        <v>22117</v>
      </c>
      <c r="AI19337" s="229">
        <v>32274.5</v>
      </c>
      <c r="AK19337" s="205"/>
      <c r="AL19337" s="206"/>
    </row>
    <row r="19338" spans="31:38" x14ac:dyDescent="0.55000000000000004">
      <c r="AE19338" s="254" t="s">
        <v>36475</v>
      </c>
      <c r="AF19338" s="255">
        <v>645218.92000000004</v>
      </c>
      <c r="AH19338" s="228" t="s">
        <v>22119</v>
      </c>
      <c r="AI19338" s="229">
        <v>79535.66</v>
      </c>
      <c r="AK19338" s="205"/>
      <c r="AL19338" s="206"/>
    </row>
    <row r="19339" spans="31:38" x14ac:dyDescent="0.55000000000000004">
      <c r="AE19339" s="254" t="s">
        <v>23778</v>
      </c>
      <c r="AF19339" s="255">
        <v>128853.05</v>
      </c>
      <c r="AH19339" s="228" t="s">
        <v>54406</v>
      </c>
      <c r="AI19339" s="229">
        <v>37703.85</v>
      </c>
      <c r="AK19339" s="205"/>
      <c r="AL19339" s="206"/>
    </row>
    <row r="19340" spans="31:38" x14ac:dyDescent="0.55000000000000004">
      <c r="AE19340" s="254" t="s">
        <v>23781</v>
      </c>
      <c r="AF19340" s="255">
        <v>36474.410000000003</v>
      </c>
      <c r="AH19340" s="228" t="s">
        <v>48478</v>
      </c>
      <c r="AI19340" s="229">
        <v>15644</v>
      </c>
      <c r="AK19340" s="205"/>
      <c r="AL19340" s="206"/>
    </row>
    <row r="19341" spans="31:38" x14ac:dyDescent="0.55000000000000004">
      <c r="AE19341" s="254" t="s">
        <v>23803</v>
      </c>
      <c r="AF19341" s="255">
        <v>3392.5</v>
      </c>
      <c r="AH19341" s="228" t="s">
        <v>46075</v>
      </c>
      <c r="AI19341" s="229">
        <v>132439.25</v>
      </c>
      <c r="AK19341" s="205"/>
      <c r="AL19341" s="206"/>
    </row>
    <row r="19342" spans="31:38" x14ac:dyDescent="0.55000000000000004">
      <c r="AE19342" s="254" t="s">
        <v>23805</v>
      </c>
      <c r="AF19342" s="255">
        <v>245.68</v>
      </c>
      <c r="AH19342" s="228" t="s">
        <v>22137</v>
      </c>
      <c r="AI19342" s="229">
        <v>13857.59</v>
      </c>
      <c r="AK19342" s="205"/>
      <c r="AL19342" s="206"/>
    </row>
    <row r="19343" spans="31:38" x14ac:dyDescent="0.55000000000000004">
      <c r="AE19343" s="254" t="s">
        <v>23808</v>
      </c>
      <c r="AF19343" s="255">
        <v>56700.1</v>
      </c>
      <c r="AH19343" s="228" t="s">
        <v>43268</v>
      </c>
      <c r="AI19343" s="229">
        <v>6620.5</v>
      </c>
      <c r="AK19343" s="205"/>
      <c r="AL19343" s="206"/>
    </row>
    <row r="19344" spans="31:38" x14ac:dyDescent="0.55000000000000004">
      <c r="AE19344" s="254" t="s">
        <v>46100</v>
      </c>
      <c r="AF19344" s="255">
        <v>1893</v>
      </c>
      <c r="AH19344" s="228" t="s">
        <v>22138</v>
      </c>
      <c r="AI19344" s="229">
        <v>9622.5</v>
      </c>
      <c r="AK19344" s="205"/>
      <c r="AL19344" s="206"/>
    </row>
    <row r="19345" spans="31:38" x14ac:dyDescent="0.55000000000000004">
      <c r="AE19345" s="254" t="s">
        <v>23809</v>
      </c>
      <c r="AF19345" s="255">
        <v>55565.83</v>
      </c>
      <c r="AH19345" s="228" t="s">
        <v>22139</v>
      </c>
      <c r="AI19345" s="229">
        <v>22037.23</v>
      </c>
      <c r="AK19345" s="205"/>
      <c r="AL19345" s="206"/>
    </row>
    <row r="19346" spans="31:38" x14ac:dyDescent="0.55000000000000004">
      <c r="AE19346" s="254" t="s">
        <v>23833</v>
      </c>
      <c r="AF19346" s="255">
        <v>4555.2</v>
      </c>
      <c r="AH19346" s="228" t="s">
        <v>22140</v>
      </c>
      <c r="AI19346" s="229">
        <v>79602.38</v>
      </c>
      <c r="AK19346" s="205"/>
      <c r="AL19346" s="206"/>
    </row>
    <row r="19347" spans="31:38" x14ac:dyDescent="0.55000000000000004">
      <c r="AE19347" s="254" t="s">
        <v>47547</v>
      </c>
      <c r="AF19347" s="255">
        <v>101032.14</v>
      </c>
      <c r="AH19347" s="228" t="s">
        <v>54407</v>
      </c>
      <c r="AI19347" s="229">
        <v>95688.99</v>
      </c>
      <c r="AK19347" s="205"/>
      <c r="AL19347" s="206"/>
    </row>
    <row r="19348" spans="31:38" x14ac:dyDescent="0.55000000000000004">
      <c r="AE19348" s="254" t="s">
        <v>58063</v>
      </c>
      <c r="AF19348" s="255">
        <v>49302.16</v>
      </c>
      <c r="AH19348" s="228" t="s">
        <v>22204</v>
      </c>
      <c r="AI19348" s="229">
        <v>7682.39</v>
      </c>
      <c r="AK19348" s="205"/>
      <c r="AL19348" s="206"/>
    </row>
    <row r="19349" spans="31:38" x14ac:dyDescent="0.55000000000000004">
      <c r="AE19349" s="254" t="s">
        <v>62373</v>
      </c>
      <c r="AF19349" s="255">
        <v>4285.5</v>
      </c>
      <c r="AH19349" s="228" t="s">
        <v>22205</v>
      </c>
      <c r="AI19349" s="229">
        <v>382198.66</v>
      </c>
      <c r="AK19349" s="205"/>
      <c r="AL19349" s="206"/>
    </row>
    <row r="19350" spans="31:38" x14ac:dyDescent="0.55000000000000004">
      <c r="AE19350" s="254" t="s">
        <v>23837</v>
      </c>
      <c r="AF19350" s="255">
        <v>542.23</v>
      </c>
      <c r="AH19350" s="228" t="s">
        <v>22206</v>
      </c>
      <c r="AI19350" s="229">
        <v>65883.460000000006</v>
      </c>
      <c r="AK19350" s="205"/>
      <c r="AL19350" s="206"/>
    </row>
    <row r="19351" spans="31:38" x14ac:dyDescent="0.55000000000000004">
      <c r="AE19351" s="254" t="s">
        <v>13890</v>
      </c>
      <c r="AF19351" s="255">
        <v>30147.43</v>
      </c>
      <c r="AH19351" s="228" t="s">
        <v>22207</v>
      </c>
      <c r="AI19351" s="229">
        <v>2625</v>
      </c>
      <c r="AK19351" s="205"/>
      <c r="AL19351" s="206"/>
    </row>
    <row r="19352" spans="31:38" x14ac:dyDescent="0.55000000000000004">
      <c r="AE19352" s="254" t="s">
        <v>13893</v>
      </c>
      <c r="AF19352" s="255">
        <v>12549.2</v>
      </c>
      <c r="AH19352" s="228" t="s">
        <v>47531</v>
      </c>
      <c r="AI19352" s="229">
        <v>6910.01</v>
      </c>
      <c r="AK19352" s="205"/>
      <c r="AL19352" s="206"/>
    </row>
    <row r="19353" spans="31:38" x14ac:dyDescent="0.55000000000000004">
      <c r="AE19353" s="254" t="s">
        <v>23841</v>
      </c>
      <c r="AF19353" s="255">
        <v>11929.24</v>
      </c>
      <c r="AH19353" s="228" t="s">
        <v>22208</v>
      </c>
      <c r="AI19353" s="229">
        <v>168386.27</v>
      </c>
      <c r="AK19353" s="205"/>
      <c r="AL19353" s="206"/>
    </row>
    <row r="19354" spans="31:38" x14ac:dyDescent="0.55000000000000004">
      <c r="AE19354" s="254" t="s">
        <v>43297</v>
      </c>
      <c r="AF19354" s="255">
        <v>781.3</v>
      </c>
      <c r="AH19354" s="228" t="s">
        <v>22209</v>
      </c>
      <c r="AI19354" s="229">
        <v>5285</v>
      </c>
      <c r="AK19354" s="205"/>
      <c r="AL19354" s="206"/>
    </row>
    <row r="19355" spans="31:38" x14ac:dyDescent="0.55000000000000004">
      <c r="AE19355" s="254" t="s">
        <v>23864</v>
      </c>
      <c r="AF19355" s="255">
        <v>137.69999999999999</v>
      </c>
      <c r="AH19355" s="228" t="s">
        <v>22211</v>
      </c>
      <c r="AI19355" s="229">
        <v>228747.17</v>
      </c>
      <c r="AK19355" s="205"/>
      <c r="AL19355" s="206"/>
    </row>
    <row r="19356" spans="31:38" x14ac:dyDescent="0.55000000000000004">
      <c r="AE19356" s="254" t="s">
        <v>23865</v>
      </c>
      <c r="AF19356" s="255">
        <v>125530.7</v>
      </c>
      <c r="AH19356" s="228" t="s">
        <v>22212</v>
      </c>
      <c r="AI19356" s="229">
        <v>93898.21</v>
      </c>
      <c r="AK19356" s="205"/>
      <c r="AL19356" s="206"/>
    </row>
    <row r="19357" spans="31:38" x14ac:dyDescent="0.55000000000000004">
      <c r="AE19357" s="254" t="s">
        <v>59998</v>
      </c>
      <c r="AF19357" s="255">
        <v>49135</v>
      </c>
      <c r="AH19357" s="228" t="s">
        <v>33753</v>
      </c>
      <c r="AI19357" s="229">
        <v>221.66</v>
      </c>
      <c r="AK19357" s="205"/>
      <c r="AL19357" s="206"/>
    </row>
    <row r="19358" spans="31:38" x14ac:dyDescent="0.55000000000000004">
      <c r="AE19358" s="254" t="s">
        <v>23866</v>
      </c>
      <c r="AF19358" s="255">
        <v>93634.81</v>
      </c>
      <c r="AH19358" s="228" t="s">
        <v>36394</v>
      </c>
      <c r="AI19358" s="229">
        <v>8610</v>
      </c>
      <c r="AK19358" s="205"/>
      <c r="AL19358" s="206"/>
    </row>
    <row r="19359" spans="31:38" x14ac:dyDescent="0.55000000000000004">
      <c r="AE19359" s="254" t="s">
        <v>35281</v>
      </c>
      <c r="AF19359" s="255">
        <v>4052</v>
      </c>
      <c r="AH19359" s="228" t="s">
        <v>22214</v>
      </c>
      <c r="AI19359" s="229">
        <v>7412.5</v>
      </c>
      <c r="AK19359" s="205"/>
      <c r="AL19359" s="206"/>
    </row>
    <row r="19360" spans="31:38" x14ac:dyDescent="0.55000000000000004">
      <c r="AE19360" s="254" t="s">
        <v>13895</v>
      </c>
      <c r="AF19360" s="255">
        <v>16142.68</v>
      </c>
      <c r="AH19360" s="228" t="s">
        <v>22215</v>
      </c>
      <c r="AI19360" s="229">
        <v>120744.36</v>
      </c>
      <c r="AK19360" s="205"/>
      <c r="AL19360" s="206"/>
    </row>
    <row r="19361" spans="31:38" x14ac:dyDescent="0.55000000000000004">
      <c r="AE19361" s="254" t="s">
        <v>23895</v>
      </c>
      <c r="AF19361" s="255">
        <v>207949.87</v>
      </c>
      <c r="AH19361" s="228" t="s">
        <v>22216</v>
      </c>
      <c r="AI19361" s="229">
        <v>31306.560000000001</v>
      </c>
      <c r="AK19361" s="205"/>
      <c r="AL19361" s="206"/>
    </row>
    <row r="19362" spans="31:38" x14ac:dyDescent="0.55000000000000004">
      <c r="AE19362" s="254" t="s">
        <v>23896</v>
      </c>
      <c r="AF19362" s="255">
        <v>109318.93</v>
      </c>
      <c r="AH19362" s="228" t="s">
        <v>22217</v>
      </c>
      <c r="AI19362" s="229">
        <v>14819.81</v>
      </c>
      <c r="AK19362" s="205"/>
      <c r="AL19362" s="206"/>
    </row>
    <row r="19363" spans="31:38" x14ac:dyDescent="0.55000000000000004">
      <c r="AE19363" s="254" t="s">
        <v>33847</v>
      </c>
      <c r="AF19363" s="255">
        <v>5152.5600000000004</v>
      </c>
      <c r="AH19363" s="228" t="s">
        <v>22218</v>
      </c>
      <c r="AI19363" s="229">
        <v>69662.95</v>
      </c>
      <c r="AK19363" s="205"/>
      <c r="AL19363" s="206"/>
    </row>
    <row r="19364" spans="31:38" x14ac:dyDescent="0.55000000000000004">
      <c r="AE19364" s="254" t="s">
        <v>58064</v>
      </c>
      <c r="AF19364" s="255">
        <v>119937.82</v>
      </c>
      <c r="AH19364" s="228" t="s">
        <v>22219</v>
      </c>
      <c r="AI19364" s="229">
        <v>5500.73</v>
      </c>
      <c r="AK19364" s="205"/>
      <c r="AL19364" s="206"/>
    </row>
    <row r="19365" spans="31:38" x14ac:dyDescent="0.55000000000000004">
      <c r="AE19365" s="254" t="s">
        <v>54451</v>
      </c>
      <c r="AF19365" s="255">
        <v>102649.92</v>
      </c>
      <c r="AH19365" s="228" t="s">
        <v>13723</v>
      </c>
      <c r="AI19365" s="229">
        <v>83847.72</v>
      </c>
      <c r="AK19365" s="205"/>
      <c r="AL19365" s="206"/>
    </row>
    <row r="19366" spans="31:38" x14ac:dyDescent="0.55000000000000004">
      <c r="AE19366" s="254" t="s">
        <v>49390</v>
      </c>
      <c r="AF19366" s="255">
        <v>1525</v>
      </c>
      <c r="AH19366" s="228" t="s">
        <v>22220</v>
      </c>
      <c r="AI19366" s="229">
        <v>1218683.6499999999</v>
      </c>
      <c r="AK19366" s="205"/>
      <c r="AL19366" s="206"/>
    </row>
    <row r="19367" spans="31:38" x14ac:dyDescent="0.55000000000000004">
      <c r="AE19367" s="254" t="s">
        <v>23898</v>
      </c>
      <c r="AF19367" s="255">
        <v>41326.769999999997</v>
      </c>
      <c r="AH19367" s="228" t="s">
        <v>43269</v>
      </c>
      <c r="AI19367" s="229">
        <v>1135492.81</v>
      </c>
      <c r="AK19367" s="205"/>
      <c r="AL19367" s="206"/>
    </row>
    <row r="19368" spans="31:38" x14ac:dyDescent="0.55000000000000004">
      <c r="AE19368" s="254" t="s">
        <v>23899</v>
      </c>
      <c r="AF19368" s="255">
        <v>123322.39</v>
      </c>
      <c r="AH19368" s="228" t="s">
        <v>35191</v>
      </c>
      <c r="AI19368" s="229">
        <v>3289.08</v>
      </c>
      <c r="AK19368" s="205"/>
      <c r="AL19368" s="206"/>
    </row>
    <row r="19369" spans="31:38" x14ac:dyDescent="0.55000000000000004">
      <c r="AE19369" s="254" t="s">
        <v>48493</v>
      </c>
      <c r="AF19369" s="255">
        <v>48813.31</v>
      </c>
      <c r="AH19369" s="228" t="s">
        <v>40806</v>
      </c>
      <c r="AI19369" s="229">
        <v>1670.45</v>
      </c>
      <c r="AK19369" s="205"/>
      <c r="AL19369" s="206"/>
    </row>
    <row r="19370" spans="31:38" x14ac:dyDescent="0.55000000000000004">
      <c r="AE19370" s="254" t="s">
        <v>23900</v>
      </c>
      <c r="AF19370" s="255">
        <v>173805.38</v>
      </c>
      <c r="AH19370" s="228" t="s">
        <v>35192</v>
      </c>
      <c r="AI19370" s="229">
        <v>23600</v>
      </c>
      <c r="AK19370" s="205"/>
      <c r="AL19370" s="206"/>
    </row>
    <row r="19371" spans="31:38" x14ac:dyDescent="0.55000000000000004">
      <c r="AE19371" s="254" t="s">
        <v>36481</v>
      </c>
      <c r="AF19371" s="255">
        <v>12403</v>
      </c>
      <c r="AH19371" s="228" t="s">
        <v>22221</v>
      </c>
      <c r="AI19371" s="229">
        <v>60097.72</v>
      </c>
      <c r="AK19371" s="205"/>
      <c r="AL19371" s="206"/>
    </row>
    <row r="19372" spans="31:38" x14ac:dyDescent="0.55000000000000004">
      <c r="AE19372" s="254" t="s">
        <v>23903</v>
      </c>
      <c r="AF19372" s="255">
        <v>95184.5</v>
      </c>
      <c r="AH19372" s="228" t="s">
        <v>35193</v>
      </c>
      <c r="AI19372" s="229">
        <v>10625</v>
      </c>
      <c r="AK19372" s="205"/>
      <c r="AL19372" s="206"/>
    </row>
    <row r="19373" spans="31:38" x14ac:dyDescent="0.55000000000000004">
      <c r="AE19373" s="254" t="s">
        <v>23904</v>
      </c>
      <c r="AF19373" s="255">
        <v>51221.760000000002</v>
      </c>
      <c r="AH19373" s="228" t="s">
        <v>22222</v>
      </c>
      <c r="AI19373" s="229">
        <v>216106.53</v>
      </c>
      <c r="AK19373" s="205"/>
      <c r="AL19373" s="206"/>
    </row>
    <row r="19374" spans="31:38" x14ac:dyDescent="0.55000000000000004">
      <c r="AE19374" s="254" t="s">
        <v>23905</v>
      </c>
      <c r="AF19374" s="255">
        <v>76839.38</v>
      </c>
      <c r="AH19374" s="228" t="s">
        <v>50688</v>
      </c>
      <c r="AI19374" s="229">
        <v>721.61</v>
      </c>
      <c r="AK19374" s="205"/>
      <c r="AL19374" s="206"/>
    </row>
    <row r="19375" spans="31:38" x14ac:dyDescent="0.55000000000000004">
      <c r="AE19375" s="254" t="s">
        <v>61694</v>
      </c>
      <c r="AF19375" s="255">
        <v>7137</v>
      </c>
      <c r="AH19375" s="228" t="s">
        <v>13725</v>
      </c>
      <c r="AI19375" s="229">
        <v>301597.05</v>
      </c>
      <c r="AK19375" s="205"/>
      <c r="AL19375" s="206"/>
    </row>
    <row r="19376" spans="31:38" x14ac:dyDescent="0.55000000000000004">
      <c r="AE19376" s="254" t="s">
        <v>23938</v>
      </c>
      <c r="AF19376" s="255">
        <v>150668.38</v>
      </c>
      <c r="AH19376" s="228" t="s">
        <v>13726</v>
      </c>
      <c r="AI19376" s="229">
        <v>513808.97</v>
      </c>
      <c r="AK19376" s="205"/>
      <c r="AL19376" s="206"/>
    </row>
    <row r="19377" spans="31:38" x14ac:dyDescent="0.55000000000000004">
      <c r="AE19377" s="254" t="s">
        <v>59999</v>
      </c>
      <c r="AF19377" s="255">
        <v>30373.17</v>
      </c>
      <c r="AH19377" s="228" t="s">
        <v>22223</v>
      </c>
      <c r="AI19377" s="229">
        <v>107328.8</v>
      </c>
      <c r="AK19377" s="205"/>
      <c r="AL19377" s="206"/>
    </row>
    <row r="19378" spans="31:38" x14ac:dyDescent="0.55000000000000004">
      <c r="AE19378" s="254" t="s">
        <v>23942</v>
      </c>
      <c r="AF19378" s="255">
        <v>55180.28</v>
      </c>
      <c r="AH19378" s="228" t="s">
        <v>22224</v>
      </c>
      <c r="AI19378" s="229">
        <v>42459</v>
      </c>
      <c r="AK19378" s="205"/>
      <c r="AL19378" s="206"/>
    </row>
    <row r="19379" spans="31:38" x14ac:dyDescent="0.55000000000000004">
      <c r="AE19379" s="254" t="s">
        <v>63510</v>
      </c>
      <c r="AF19379" s="255">
        <v>25</v>
      </c>
      <c r="AH19379" s="228" t="s">
        <v>22225</v>
      </c>
      <c r="AI19379" s="229">
        <v>247700.64</v>
      </c>
      <c r="AK19379" s="205"/>
      <c r="AL19379" s="206"/>
    </row>
    <row r="19380" spans="31:38" x14ac:dyDescent="0.55000000000000004">
      <c r="AE19380" s="254" t="s">
        <v>23943</v>
      </c>
      <c r="AF19380" s="255">
        <v>21062.52</v>
      </c>
      <c r="AH19380" s="228" t="s">
        <v>36395</v>
      </c>
      <c r="AI19380" s="229">
        <v>41526.910000000003</v>
      </c>
      <c r="AK19380" s="205"/>
      <c r="AL19380" s="206"/>
    </row>
    <row r="19381" spans="31:38" x14ac:dyDescent="0.55000000000000004">
      <c r="AE19381" s="254" t="s">
        <v>62374</v>
      </c>
      <c r="AF19381" s="255">
        <v>10320</v>
      </c>
      <c r="AH19381" s="228" t="s">
        <v>36396</v>
      </c>
      <c r="AI19381" s="229">
        <v>16302</v>
      </c>
      <c r="AK19381" s="205"/>
      <c r="AL19381" s="206"/>
    </row>
    <row r="19382" spans="31:38" x14ac:dyDescent="0.55000000000000004">
      <c r="AE19382" s="254" t="s">
        <v>46103</v>
      </c>
      <c r="AF19382" s="255">
        <v>24000</v>
      </c>
      <c r="AH19382" s="228" t="s">
        <v>35194</v>
      </c>
      <c r="AI19382" s="229">
        <v>15184.13</v>
      </c>
      <c r="AK19382" s="205"/>
      <c r="AL19382" s="206"/>
    </row>
    <row r="19383" spans="31:38" x14ac:dyDescent="0.55000000000000004">
      <c r="AE19383" s="254" t="s">
        <v>60000</v>
      </c>
      <c r="AF19383" s="255">
        <v>68739.62</v>
      </c>
      <c r="AH19383" s="228" t="s">
        <v>39240</v>
      </c>
      <c r="AI19383" s="229">
        <v>3188.67</v>
      </c>
      <c r="AK19383" s="205"/>
      <c r="AL19383" s="206"/>
    </row>
    <row r="19384" spans="31:38" x14ac:dyDescent="0.55000000000000004">
      <c r="AE19384" s="254" t="s">
        <v>23944</v>
      </c>
      <c r="AF19384" s="255">
        <v>3652.88</v>
      </c>
      <c r="AH19384" s="228" t="s">
        <v>22227</v>
      </c>
      <c r="AI19384" s="229">
        <v>635051.52000000002</v>
      </c>
      <c r="AK19384" s="205"/>
      <c r="AL19384" s="206"/>
    </row>
    <row r="19385" spans="31:38" x14ac:dyDescent="0.55000000000000004">
      <c r="AE19385" s="254" t="s">
        <v>23945</v>
      </c>
      <c r="AF19385" s="255">
        <v>8738</v>
      </c>
      <c r="AH19385" s="228" t="s">
        <v>54408</v>
      </c>
      <c r="AI19385" s="229">
        <v>154517.37</v>
      </c>
      <c r="AK19385" s="205"/>
      <c r="AL19385" s="206"/>
    </row>
    <row r="19386" spans="31:38" x14ac:dyDescent="0.55000000000000004">
      <c r="AE19386" s="254" t="s">
        <v>60935</v>
      </c>
      <c r="AF19386" s="255">
        <v>18543.04</v>
      </c>
      <c r="AH19386" s="228" t="s">
        <v>13727</v>
      </c>
      <c r="AI19386" s="229">
        <v>945284.52</v>
      </c>
      <c r="AK19386" s="205"/>
      <c r="AL19386" s="206"/>
    </row>
    <row r="19387" spans="31:38" x14ac:dyDescent="0.55000000000000004">
      <c r="AE19387" s="254" t="s">
        <v>55625</v>
      </c>
      <c r="AF19387" s="255">
        <v>1814.9</v>
      </c>
      <c r="AH19387" s="228" t="s">
        <v>33754</v>
      </c>
      <c r="AI19387" s="229">
        <v>16181.75</v>
      </c>
      <c r="AK19387" s="205"/>
      <c r="AL19387" s="206"/>
    </row>
    <row r="19388" spans="31:38" x14ac:dyDescent="0.55000000000000004">
      <c r="AE19388" s="254" t="s">
        <v>40837</v>
      </c>
      <c r="AF19388" s="255">
        <v>165971.28</v>
      </c>
      <c r="AH19388" s="228" t="s">
        <v>13728</v>
      </c>
      <c r="AI19388" s="229">
        <v>112603</v>
      </c>
      <c r="AK19388" s="205"/>
      <c r="AL19388" s="206"/>
    </row>
    <row r="19389" spans="31:38" x14ac:dyDescent="0.55000000000000004">
      <c r="AE19389" s="254" t="s">
        <v>46104</v>
      </c>
      <c r="AF19389" s="255">
        <v>21971.16</v>
      </c>
      <c r="AH19389" s="228" t="s">
        <v>13730</v>
      </c>
      <c r="AI19389" s="229">
        <v>16587.03</v>
      </c>
      <c r="AK19389" s="205"/>
      <c r="AL19389" s="206"/>
    </row>
    <row r="19390" spans="31:38" x14ac:dyDescent="0.55000000000000004">
      <c r="AE19390" s="254" t="s">
        <v>40838</v>
      </c>
      <c r="AF19390" s="255">
        <v>49732.26</v>
      </c>
      <c r="AH19390" s="228" t="s">
        <v>22228</v>
      </c>
      <c r="AI19390" s="229">
        <v>717.43</v>
      </c>
      <c r="AK19390" s="205"/>
      <c r="AL19390" s="206"/>
    </row>
    <row r="19391" spans="31:38" x14ac:dyDescent="0.55000000000000004">
      <c r="AE19391" s="254" t="s">
        <v>23953</v>
      </c>
      <c r="AF19391" s="255">
        <v>39971</v>
      </c>
      <c r="AH19391" s="228" t="s">
        <v>13732</v>
      </c>
      <c r="AI19391" s="229">
        <v>122973.85</v>
      </c>
      <c r="AK19391" s="205"/>
      <c r="AL19391" s="206"/>
    </row>
    <row r="19392" spans="31:38" x14ac:dyDescent="0.55000000000000004">
      <c r="AE19392" s="254" t="s">
        <v>56831</v>
      </c>
      <c r="AF19392" s="255">
        <v>450</v>
      </c>
      <c r="AH19392" s="228" t="s">
        <v>47532</v>
      </c>
      <c r="AI19392" s="229">
        <v>-2725.36</v>
      </c>
      <c r="AK19392" s="205"/>
      <c r="AL19392" s="206"/>
    </row>
    <row r="19393" spans="31:38" x14ac:dyDescent="0.55000000000000004">
      <c r="AE19393" s="254" t="s">
        <v>23954</v>
      </c>
      <c r="AF19393" s="255">
        <v>85103.98</v>
      </c>
      <c r="AH19393" s="228" t="s">
        <v>13733</v>
      </c>
      <c r="AI19393" s="229">
        <v>114014.61</v>
      </c>
      <c r="AK19393" s="205"/>
      <c r="AL19393" s="206"/>
    </row>
    <row r="19394" spans="31:38" x14ac:dyDescent="0.55000000000000004">
      <c r="AE19394" s="254" t="s">
        <v>63511</v>
      </c>
      <c r="AF19394" s="255">
        <v>4500</v>
      </c>
      <c r="AH19394" s="228" t="s">
        <v>22245</v>
      </c>
      <c r="AI19394" s="229">
        <v>90941.87</v>
      </c>
      <c r="AK19394" s="205"/>
      <c r="AL19394" s="206"/>
    </row>
    <row r="19395" spans="31:38" x14ac:dyDescent="0.55000000000000004">
      <c r="AE19395" s="254" t="s">
        <v>54452</v>
      </c>
      <c r="AF19395" s="255">
        <v>1525.63</v>
      </c>
      <c r="AH19395" s="228" t="s">
        <v>47533</v>
      </c>
      <c r="AI19395" s="229">
        <v>59358.23</v>
      </c>
      <c r="AK19395" s="205"/>
      <c r="AL19395" s="206"/>
    </row>
    <row r="19396" spans="31:38" x14ac:dyDescent="0.55000000000000004">
      <c r="AE19396" s="254" t="s">
        <v>23984</v>
      </c>
      <c r="AF19396" s="255">
        <v>9000</v>
      </c>
      <c r="AH19396" s="228" t="s">
        <v>43270</v>
      </c>
      <c r="AI19396" s="229">
        <v>74965.16</v>
      </c>
      <c r="AK19396" s="205"/>
      <c r="AL19396" s="206"/>
    </row>
    <row r="19397" spans="31:38" x14ac:dyDescent="0.55000000000000004">
      <c r="AE19397" s="254" t="s">
        <v>23989</v>
      </c>
      <c r="AF19397" s="255">
        <v>164</v>
      </c>
      <c r="AH19397" s="228" t="s">
        <v>22248</v>
      </c>
      <c r="AI19397" s="229">
        <v>9156.94</v>
      </c>
      <c r="AK19397" s="205"/>
      <c r="AL19397" s="206"/>
    </row>
    <row r="19398" spans="31:38" x14ac:dyDescent="0.55000000000000004">
      <c r="AE19398" s="254" t="s">
        <v>23992</v>
      </c>
      <c r="AF19398" s="255">
        <v>5985.08</v>
      </c>
      <c r="AH19398" s="228" t="s">
        <v>22249</v>
      </c>
      <c r="AI19398" s="229">
        <v>2605</v>
      </c>
      <c r="AK19398" s="205"/>
      <c r="AL19398" s="206"/>
    </row>
    <row r="19399" spans="31:38" x14ac:dyDescent="0.55000000000000004">
      <c r="AE19399" s="254" t="s">
        <v>23996</v>
      </c>
      <c r="AF19399" s="255">
        <v>2413.0300000000002</v>
      </c>
      <c r="AH19399" s="228" t="s">
        <v>43271</v>
      </c>
      <c r="AI19399" s="229">
        <v>1514</v>
      </c>
      <c r="AK19399" s="205"/>
      <c r="AL19399" s="206"/>
    </row>
    <row r="19400" spans="31:38" x14ac:dyDescent="0.55000000000000004">
      <c r="AE19400" s="254" t="s">
        <v>65167</v>
      </c>
      <c r="AF19400" s="255">
        <v>172.26</v>
      </c>
      <c r="AH19400" s="228" t="s">
        <v>54409</v>
      </c>
      <c r="AI19400" s="229">
        <v>26</v>
      </c>
      <c r="AK19400" s="205"/>
      <c r="AL19400" s="206"/>
    </row>
    <row r="19401" spans="31:38" x14ac:dyDescent="0.55000000000000004">
      <c r="AE19401" s="254" t="s">
        <v>33854</v>
      </c>
      <c r="AF19401" s="255">
        <v>13349.23</v>
      </c>
      <c r="AH19401" s="228" t="s">
        <v>46076</v>
      </c>
      <c r="AI19401" s="229">
        <v>3229.5</v>
      </c>
      <c r="AK19401" s="205"/>
      <c r="AL19401" s="206"/>
    </row>
    <row r="19402" spans="31:38" x14ac:dyDescent="0.55000000000000004">
      <c r="AE19402" s="254" t="s">
        <v>55626</v>
      </c>
      <c r="AF19402" s="255">
        <v>4054.17</v>
      </c>
      <c r="AH19402" s="228" t="s">
        <v>46077</v>
      </c>
      <c r="AI19402" s="229">
        <v>6000</v>
      </c>
      <c r="AK19402" s="205"/>
      <c r="AL19402" s="206"/>
    </row>
    <row r="19403" spans="31:38" x14ac:dyDescent="0.55000000000000004">
      <c r="AE19403" s="254" t="s">
        <v>35284</v>
      </c>
      <c r="AF19403" s="255">
        <v>115029.79</v>
      </c>
      <c r="AH19403" s="228" t="s">
        <v>40807</v>
      </c>
      <c r="AI19403" s="229">
        <v>3360</v>
      </c>
      <c r="AK19403" s="205"/>
      <c r="AL19403" s="206"/>
    </row>
    <row r="19404" spans="31:38" x14ac:dyDescent="0.55000000000000004">
      <c r="AE19404" s="254" t="s">
        <v>55627</v>
      </c>
      <c r="AF19404" s="255">
        <v>15282.5</v>
      </c>
      <c r="AH19404" s="228" t="s">
        <v>40808</v>
      </c>
      <c r="AI19404" s="229">
        <v>683.42</v>
      </c>
      <c r="AK19404" s="205"/>
      <c r="AL19404" s="206"/>
    </row>
    <row r="19405" spans="31:38" x14ac:dyDescent="0.55000000000000004">
      <c r="AE19405" s="254" t="s">
        <v>46106</v>
      </c>
      <c r="AF19405" s="255">
        <v>34500</v>
      </c>
      <c r="AH19405" s="228" t="s">
        <v>40809</v>
      </c>
      <c r="AI19405" s="229">
        <v>786.5</v>
      </c>
      <c r="AK19405" s="205"/>
      <c r="AL19405" s="206"/>
    </row>
    <row r="19406" spans="31:38" x14ac:dyDescent="0.55000000000000004">
      <c r="AE19406" s="254" t="s">
        <v>65168</v>
      </c>
      <c r="AF19406" s="255">
        <v>533.33000000000004</v>
      </c>
      <c r="AH19406" s="228" t="s">
        <v>39243</v>
      </c>
      <c r="AI19406" s="229">
        <v>776</v>
      </c>
      <c r="AK19406" s="205"/>
      <c r="AL19406" s="206"/>
    </row>
    <row r="19407" spans="31:38" x14ac:dyDescent="0.55000000000000004">
      <c r="AE19407" s="254" t="s">
        <v>33856</v>
      </c>
      <c r="AF19407" s="255">
        <v>13334.43</v>
      </c>
      <c r="AH19407" s="228" t="s">
        <v>33761</v>
      </c>
      <c r="AI19407" s="229">
        <v>138504</v>
      </c>
      <c r="AK19407" s="205"/>
      <c r="AL19407" s="206"/>
    </row>
    <row r="19408" spans="31:38" x14ac:dyDescent="0.55000000000000004">
      <c r="AE19408" s="254" t="s">
        <v>33857</v>
      </c>
      <c r="AF19408" s="255">
        <v>30862.98</v>
      </c>
      <c r="AH19408" s="228" t="s">
        <v>22325</v>
      </c>
      <c r="AI19408" s="229">
        <v>206679.74</v>
      </c>
      <c r="AK19408" s="205"/>
      <c r="AL19408" s="206"/>
    </row>
    <row r="19409" spans="31:38" x14ac:dyDescent="0.55000000000000004">
      <c r="AE19409" s="254" t="s">
        <v>46107</v>
      </c>
      <c r="AF19409" s="255">
        <v>2279.69</v>
      </c>
      <c r="AH19409" s="228" t="s">
        <v>36406</v>
      </c>
      <c r="AI19409" s="229">
        <v>44976.2</v>
      </c>
      <c r="AK19409" s="205"/>
      <c r="AL19409" s="206"/>
    </row>
    <row r="19410" spans="31:38" x14ac:dyDescent="0.55000000000000004">
      <c r="AE19410" s="254" t="s">
        <v>33858</v>
      </c>
      <c r="AF19410" s="255">
        <v>16915.48</v>
      </c>
      <c r="AH19410" s="228" t="s">
        <v>22326</v>
      </c>
      <c r="AI19410" s="229">
        <v>1662344.28</v>
      </c>
      <c r="AK19410" s="205"/>
      <c r="AL19410" s="206"/>
    </row>
    <row r="19411" spans="31:38" x14ac:dyDescent="0.55000000000000004">
      <c r="AE19411" s="254" t="s">
        <v>55628</v>
      </c>
      <c r="AF19411" s="255">
        <v>2030</v>
      </c>
      <c r="AH19411" s="228" t="s">
        <v>48479</v>
      </c>
      <c r="AI19411" s="229">
        <v>385</v>
      </c>
      <c r="AK19411" s="205"/>
      <c r="AL19411" s="206"/>
    </row>
    <row r="19412" spans="31:38" x14ac:dyDescent="0.55000000000000004">
      <c r="AE19412" s="254" t="s">
        <v>50720</v>
      </c>
      <c r="AF19412" s="255">
        <v>100</v>
      </c>
      <c r="AH19412" s="228" t="s">
        <v>48480</v>
      </c>
      <c r="AI19412" s="229">
        <v>6524.34</v>
      </c>
      <c r="AK19412" s="205"/>
      <c r="AL19412" s="206"/>
    </row>
    <row r="19413" spans="31:38" x14ac:dyDescent="0.55000000000000004">
      <c r="AE19413" s="254" t="s">
        <v>61695</v>
      </c>
      <c r="AF19413" s="255">
        <v>176</v>
      </c>
      <c r="AH19413" s="228" t="s">
        <v>22327</v>
      </c>
      <c r="AI19413" s="229">
        <v>390240.75</v>
      </c>
      <c r="AK19413" s="205"/>
      <c r="AL19413" s="206"/>
    </row>
    <row r="19414" spans="31:38" x14ac:dyDescent="0.55000000000000004">
      <c r="AE19414" s="254" t="s">
        <v>24000</v>
      </c>
      <c r="AF19414" s="255">
        <v>2318.1999999999998</v>
      </c>
      <c r="AH19414" s="228" t="s">
        <v>35202</v>
      </c>
      <c r="AI19414" s="229">
        <v>47295</v>
      </c>
      <c r="AK19414" s="205"/>
      <c r="AL19414" s="206"/>
    </row>
    <row r="19415" spans="31:38" x14ac:dyDescent="0.55000000000000004">
      <c r="AE19415" s="254" t="s">
        <v>50721</v>
      </c>
      <c r="AF19415" s="255">
        <v>4108.41</v>
      </c>
      <c r="AH19415" s="228" t="s">
        <v>35203</v>
      </c>
      <c r="AI19415" s="229">
        <v>191391.87</v>
      </c>
      <c r="AK19415" s="205"/>
      <c r="AL19415" s="206"/>
    </row>
    <row r="19416" spans="31:38" x14ac:dyDescent="0.55000000000000004">
      <c r="AE19416" s="254" t="s">
        <v>35292</v>
      </c>
      <c r="AF19416" s="255">
        <v>13582.77</v>
      </c>
      <c r="AH19416" s="228" t="s">
        <v>22328</v>
      </c>
      <c r="AI19416" s="229">
        <v>597324.56999999995</v>
      </c>
      <c r="AK19416" s="205"/>
      <c r="AL19416" s="206"/>
    </row>
    <row r="19417" spans="31:38" x14ac:dyDescent="0.55000000000000004">
      <c r="AE19417" s="254" t="s">
        <v>24063</v>
      </c>
      <c r="AF19417" s="255">
        <v>21480</v>
      </c>
      <c r="AH19417" s="228" t="s">
        <v>39250</v>
      </c>
      <c r="AI19417" s="229">
        <v>16254.92</v>
      </c>
      <c r="AK19417" s="205"/>
      <c r="AL19417" s="206"/>
    </row>
    <row r="19418" spans="31:38" x14ac:dyDescent="0.55000000000000004">
      <c r="AE19418" s="254" t="s">
        <v>24064</v>
      </c>
      <c r="AF19418" s="255">
        <v>10480</v>
      </c>
      <c r="AH19418" s="228" t="s">
        <v>22329</v>
      </c>
      <c r="AI19418" s="229">
        <v>17790.650000000001</v>
      </c>
      <c r="AK19418" s="205"/>
      <c r="AL19418" s="206"/>
    </row>
    <row r="19419" spans="31:38" x14ac:dyDescent="0.55000000000000004">
      <c r="AE19419" s="254" t="s">
        <v>24065</v>
      </c>
      <c r="AF19419" s="255">
        <v>35930</v>
      </c>
      <c r="AH19419" s="228" t="s">
        <v>22330</v>
      </c>
      <c r="AI19419" s="229">
        <v>150123.64000000001</v>
      </c>
      <c r="AK19419" s="205"/>
      <c r="AL19419" s="206"/>
    </row>
    <row r="19420" spans="31:38" x14ac:dyDescent="0.55000000000000004">
      <c r="AE19420" s="254" t="s">
        <v>40842</v>
      </c>
      <c r="AF19420" s="255">
        <v>280</v>
      </c>
      <c r="AH19420" s="228" t="s">
        <v>22331</v>
      </c>
      <c r="AI19420" s="229">
        <v>125928.88</v>
      </c>
      <c r="AK19420" s="205"/>
      <c r="AL19420" s="206"/>
    </row>
    <row r="19421" spans="31:38" x14ac:dyDescent="0.55000000000000004">
      <c r="AE19421" s="254" t="s">
        <v>39314</v>
      </c>
      <c r="AF19421" s="255">
        <v>4702.8999999999996</v>
      </c>
      <c r="AH19421" s="228" t="s">
        <v>35204</v>
      </c>
      <c r="AI19421" s="229">
        <v>1027.33</v>
      </c>
      <c r="AK19421" s="205"/>
      <c r="AL19421" s="206"/>
    </row>
    <row r="19422" spans="31:38" x14ac:dyDescent="0.55000000000000004">
      <c r="AE19422" s="254" t="s">
        <v>13901</v>
      </c>
      <c r="AF19422" s="255">
        <v>4258.4399999999996</v>
      </c>
      <c r="AH19422" s="228" t="s">
        <v>22335</v>
      </c>
      <c r="AI19422" s="229">
        <v>9909.17</v>
      </c>
      <c r="AK19422" s="205"/>
      <c r="AL19422" s="206"/>
    </row>
    <row r="19423" spans="31:38" x14ac:dyDescent="0.55000000000000004">
      <c r="AE19423" s="254" t="s">
        <v>24070</v>
      </c>
      <c r="AF19423" s="255">
        <v>1296</v>
      </c>
      <c r="AH19423" s="228" t="s">
        <v>33762</v>
      </c>
      <c r="AI19423" s="229">
        <v>8824122.75</v>
      </c>
      <c r="AK19423" s="205"/>
      <c r="AL19423" s="206"/>
    </row>
    <row r="19424" spans="31:38" x14ac:dyDescent="0.55000000000000004">
      <c r="AE19424" s="254" t="s">
        <v>60936</v>
      </c>
      <c r="AF19424" s="255">
        <v>7625.04</v>
      </c>
      <c r="AH19424" s="228" t="s">
        <v>40810</v>
      </c>
      <c r="AI19424" s="229">
        <v>66875.08</v>
      </c>
      <c r="AK19424" s="205"/>
      <c r="AL19424" s="206"/>
    </row>
    <row r="19425" spans="31:38" x14ac:dyDescent="0.55000000000000004">
      <c r="AE19425" s="254" t="s">
        <v>65169</v>
      </c>
      <c r="AF19425" s="255">
        <v>2900</v>
      </c>
      <c r="AH19425" s="228" t="s">
        <v>43272</v>
      </c>
      <c r="AI19425" s="229">
        <v>4505313.03</v>
      </c>
      <c r="AK19425" s="205"/>
      <c r="AL19425" s="206"/>
    </row>
    <row r="19426" spans="31:38" x14ac:dyDescent="0.55000000000000004">
      <c r="AE19426" s="254" t="s">
        <v>40843</v>
      </c>
      <c r="AF19426" s="255">
        <v>9397.6200000000008</v>
      </c>
      <c r="AH19426" s="228" t="s">
        <v>54410</v>
      </c>
      <c r="AI19426" s="229">
        <v>1540.89</v>
      </c>
      <c r="AK19426" s="205"/>
      <c r="AL19426" s="206"/>
    </row>
    <row r="19427" spans="31:38" x14ac:dyDescent="0.55000000000000004">
      <c r="AE19427" s="254" t="s">
        <v>13902</v>
      </c>
      <c r="AF19427" s="255">
        <v>8355.66</v>
      </c>
      <c r="AH19427" s="228" t="s">
        <v>22339</v>
      </c>
      <c r="AI19427" s="229">
        <v>237765.77</v>
      </c>
      <c r="AK19427" s="205"/>
      <c r="AL19427" s="206"/>
    </row>
    <row r="19428" spans="31:38" x14ac:dyDescent="0.55000000000000004">
      <c r="AE19428" s="254" t="s">
        <v>24074</v>
      </c>
      <c r="AF19428" s="255">
        <v>17604.7</v>
      </c>
      <c r="AH19428" s="228" t="s">
        <v>22340</v>
      </c>
      <c r="AI19428" s="229">
        <v>2099183.33</v>
      </c>
      <c r="AK19428" s="205"/>
      <c r="AL19428" s="206"/>
    </row>
    <row r="19429" spans="31:38" x14ac:dyDescent="0.55000000000000004">
      <c r="AE19429" s="254" t="s">
        <v>24075</v>
      </c>
      <c r="AF19429" s="255">
        <v>12454</v>
      </c>
      <c r="AH19429" s="228" t="s">
        <v>22341</v>
      </c>
      <c r="AI19429" s="229">
        <v>5299.38</v>
      </c>
      <c r="AK19429" s="205"/>
      <c r="AL19429" s="206"/>
    </row>
    <row r="19430" spans="31:38" x14ac:dyDescent="0.55000000000000004">
      <c r="AE19430" s="254" t="s">
        <v>13903</v>
      </c>
      <c r="AF19430" s="255">
        <v>2700</v>
      </c>
      <c r="AH19430" s="228" t="s">
        <v>22342</v>
      </c>
      <c r="AI19430" s="229">
        <v>1464696.06</v>
      </c>
      <c r="AK19430" s="205"/>
      <c r="AL19430" s="206"/>
    </row>
    <row r="19431" spans="31:38" x14ac:dyDescent="0.55000000000000004">
      <c r="AE19431" s="254" t="s">
        <v>58065</v>
      </c>
      <c r="AF19431" s="255">
        <v>9404.2000000000007</v>
      </c>
      <c r="AH19431" s="228" t="s">
        <v>22343</v>
      </c>
      <c r="AI19431" s="229">
        <v>1302764</v>
      </c>
      <c r="AK19431" s="205"/>
      <c r="AL19431" s="206"/>
    </row>
    <row r="19432" spans="31:38" x14ac:dyDescent="0.55000000000000004">
      <c r="AE19432" s="254" t="s">
        <v>55629</v>
      </c>
      <c r="AF19432" s="255">
        <v>1367.8</v>
      </c>
      <c r="AH19432" s="228" t="s">
        <v>22344</v>
      </c>
      <c r="AI19432" s="229">
        <v>93169.5</v>
      </c>
      <c r="AK19432" s="205"/>
      <c r="AL19432" s="206"/>
    </row>
    <row r="19433" spans="31:38" x14ac:dyDescent="0.55000000000000004">
      <c r="AE19433" s="254" t="s">
        <v>55630</v>
      </c>
      <c r="AF19433" s="255">
        <v>2000</v>
      </c>
      <c r="AH19433" s="228" t="s">
        <v>22345</v>
      </c>
      <c r="AI19433" s="229">
        <v>3840944.5</v>
      </c>
      <c r="AK19433" s="205"/>
      <c r="AL19433" s="206"/>
    </row>
    <row r="19434" spans="31:38" x14ac:dyDescent="0.55000000000000004">
      <c r="AE19434" s="254" t="s">
        <v>58775</v>
      </c>
      <c r="AF19434" s="255">
        <v>3075</v>
      </c>
      <c r="AH19434" s="228" t="s">
        <v>43273</v>
      </c>
      <c r="AI19434" s="229">
        <v>78485.64</v>
      </c>
      <c r="AK19434" s="205"/>
      <c r="AL19434" s="206"/>
    </row>
    <row r="19435" spans="31:38" x14ac:dyDescent="0.55000000000000004">
      <c r="AE19435" s="254" t="s">
        <v>24082</v>
      </c>
      <c r="AF19435" s="255">
        <v>410.91</v>
      </c>
      <c r="AH19435" s="228" t="s">
        <v>22347</v>
      </c>
      <c r="AI19435" s="229">
        <v>425175.01</v>
      </c>
      <c r="AK19435" s="205"/>
      <c r="AL19435" s="206"/>
    </row>
    <row r="19436" spans="31:38" x14ac:dyDescent="0.55000000000000004">
      <c r="AE19436" s="254" t="s">
        <v>54453</v>
      </c>
      <c r="AF19436" s="255">
        <v>92023.14</v>
      </c>
      <c r="AH19436" s="228" t="s">
        <v>35205</v>
      </c>
      <c r="AI19436" s="229">
        <v>809949.15</v>
      </c>
      <c r="AK19436" s="205"/>
      <c r="AL19436" s="206"/>
    </row>
    <row r="19437" spans="31:38" x14ac:dyDescent="0.55000000000000004">
      <c r="AE19437" s="254" t="s">
        <v>24083</v>
      </c>
      <c r="AF19437" s="255">
        <v>41851.339999999997</v>
      </c>
      <c r="AH19437" s="228" t="s">
        <v>22348</v>
      </c>
      <c r="AI19437" s="229">
        <v>655.1</v>
      </c>
      <c r="AK19437" s="205"/>
      <c r="AL19437" s="206"/>
    </row>
    <row r="19438" spans="31:38" x14ac:dyDescent="0.55000000000000004">
      <c r="AE19438" s="254" t="s">
        <v>24085</v>
      </c>
      <c r="AF19438" s="255">
        <v>65842.28</v>
      </c>
      <c r="AH19438" s="228" t="s">
        <v>22350</v>
      </c>
      <c r="AI19438" s="229">
        <v>40936.15</v>
      </c>
      <c r="AK19438" s="205"/>
      <c r="AL19438" s="206"/>
    </row>
    <row r="19439" spans="31:38" x14ac:dyDescent="0.55000000000000004">
      <c r="AE19439" s="254" t="s">
        <v>24086</v>
      </c>
      <c r="AF19439" s="255">
        <v>3130.21</v>
      </c>
      <c r="AH19439" s="228" t="s">
        <v>22351</v>
      </c>
      <c r="AI19439" s="229">
        <v>202778.09</v>
      </c>
      <c r="AK19439" s="205"/>
      <c r="AL19439" s="206"/>
    </row>
    <row r="19440" spans="31:38" x14ac:dyDescent="0.55000000000000004">
      <c r="AE19440" s="254" t="s">
        <v>24087</v>
      </c>
      <c r="AF19440" s="255">
        <v>3414.68</v>
      </c>
      <c r="AH19440" s="228" t="s">
        <v>13739</v>
      </c>
      <c r="AI19440" s="229">
        <v>1586419.69</v>
      </c>
      <c r="AK19440" s="205"/>
      <c r="AL19440" s="206"/>
    </row>
    <row r="19441" spans="31:38" x14ac:dyDescent="0.55000000000000004">
      <c r="AE19441" s="254" t="s">
        <v>24088</v>
      </c>
      <c r="AF19441" s="255">
        <v>55.14</v>
      </c>
      <c r="AH19441" s="228" t="s">
        <v>22353</v>
      </c>
      <c r="AI19441" s="229">
        <v>782383.07</v>
      </c>
      <c r="AK19441" s="205"/>
      <c r="AL19441" s="206"/>
    </row>
    <row r="19442" spans="31:38" x14ac:dyDescent="0.55000000000000004">
      <c r="AE19442" s="254" t="s">
        <v>24089</v>
      </c>
      <c r="AF19442" s="255">
        <v>258.8</v>
      </c>
      <c r="AH19442" s="228" t="s">
        <v>46078</v>
      </c>
      <c r="AI19442" s="229">
        <v>12163.17</v>
      </c>
      <c r="AK19442" s="205"/>
      <c r="AL19442" s="206"/>
    </row>
    <row r="19443" spans="31:38" x14ac:dyDescent="0.55000000000000004">
      <c r="AE19443" s="254" t="s">
        <v>54454</v>
      </c>
      <c r="AF19443" s="255">
        <v>649.22</v>
      </c>
      <c r="AH19443" s="228" t="s">
        <v>46079</v>
      </c>
      <c r="AI19443" s="229">
        <v>53758.73</v>
      </c>
      <c r="AK19443" s="205"/>
      <c r="AL19443" s="206"/>
    </row>
    <row r="19444" spans="31:38" x14ac:dyDescent="0.55000000000000004">
      <c r="AE19444" s="254" t="s">
        <v>24090</v>
      </c>
      <c r="AF19444" s="255">
        <v>14675.58</v>
      </c>
      <c r="AH19444" s="228" t="s">
        <v>13740</v>
      </c>
      <c r="AI19444" s="229">
        <v>51260.41</v>
      </c>
      <c r="AK19444" s="205"/>
      <c r="AL19444" s="206"/>
    </row>
    <row r="19445" spans="31:38" x14ac:dyDescent="0.55000000000000004">
      <c r="AE19445" s="254" t="s">
        <v>24091</v>
      </c>
      <c r="AF19445" s="255">
        <v>163251.4</v>
      </c>
      <c r="AH19445" s="228" t="s">
        <v>13741</v>
      </c>
      <c r="AI19445" s="229">
        <v>8160966.6200000001</v>
      </c>
      <c r="AK19445" s="205"/>
      <c r="AL19445" s="206"/>
    </row>
    <row r="19446" spans="31:38" x14ac:dyDescent="0.55000000000000004">
      <c r="AE19446" s="254" t="s">
        <v>54455</v>
      </c>
      <c r="AF19446" s="255">
        <v>-4620.6499999999996</v>
      </c>
      <c r="AH19446" s="228" t="s">
        <v>36407</v>
      </c>
      <c r="AI19446" s="229">
        <v>-51867.25</v>
      </c>
      <c r="AK19446" s="205"/>
      <c r="AL19446" s="206"/>
    </row>
    <row r="19447" spans="31:38" x14ac:dyDescent="0.55000000000000004">
      <c r="AE19447" s="254" t="s">
        <v>60937</v>
      </c>
      <c r="AF19447" s="255">
        <v>156728</v>
      </c>
      <c r="AH19447" s="228" t="s">
        <v>22388</v>
      </c>
      <c r="AI19447" s="229">
        <v>8482.5</v>
      </c>
      <c r="AK19447" s="205"/>
      <c r="AL19447" s="206"/>
    </row>
    <row r="19448" spans="31:38" x14ac:dyDescent="0.55000000000000004">
      <c r="AE19448" s="254" t="s">
        <v>35294</v>
      </c>
      <c r="AF19448" s="255">
        <v>192810</v>
      </c>
      <c r="AH19448" s="228" t="s">
        <v>22389</v>
      </c>
      <c r="AI19448" s="229">
        <v>10048</v>
      </c>
      <c r="AK19448" s="205"/>
      <c r="AL19448" s="206"/>
    </row>
    <row r="19449" spans="31:38" x14ac:dyDescent="0.55000000000000004">
      <c r="AE19449" s="254" t="s">
        <v>24110</v>
      </c>
      <c r="AF19449" s="255">
        <v>6000</v>
      </c>
      <c r="AH19449" s="228" t="s">
        <v>54411</v>
      </c>
      <c r="AI19449" s="229">
        <v>146</v>
      </c>
      <c r="AK19449" s="205"/>
      <c r="AL19449" s="206"/>
    </row>
    <row r="19450" spans="31:38" x14ac:dyDescent="0.55000000000000004">
      <c r="AE19450" s="254" t="s">
        <v>43298</v>
      </c>
      <c r="AF19450" s="255">
        <v>1877</v>
      </c>
      <c r="AH19450" s="228" t="s">
        <v>43274</v>
      </c>
      <c r="AI19450" s="229">
        <v>175383.82</v>
      </c>
      <c r="AK19450" s="205"/>
      <c r="AL19450" s="206"/>
    </row>
    <row r="19451" spans="31:38" x14ac:dyDescent="0.55000000000000004">
      <c r="AE19451" s="254" t="s">
        <v>56832</v>
      </c>
      <c r="AF19451" s="255">
        <v>3000</v>
      </c>
      <c r="AH19451" s="228" t="s">
        <v>22391</v>
      </c>
      <c r="AI19451" s="229">
        <v>14843.5</v>
      </c>
      <c r="AK19451" s="205"/>
      <c r="AL19451" s="206"/>
    </row>
    <row r="19452" spans="31:38" x14ac:dyDescent="0.55000000000000004">
      <c r="AE19452" s="254" t="s">
        <v>63852</v>
      </c>
      <c r="AF19452" s="255">
        <v>5000</v>
      </c>
      <c r="AH19452" s="228" t="s">
        <v>22393</v>
      </c>
      <c r="AI19452" s="229">
        <v>5145.4399999999996</v>
      </c>
      <c r="AK19452" s="205"/>
      <c r="AL19452" s="206"/>
    </row>
    <row r="19453" spans="31:38" x14ac:dyDescent="0.55000000000000004">
      <c r="AE19453" s="254" t="s">
        <v>24111</v>
      </c>
      <c r="AF19453" s="255">
        <v>1202.6400000000001</v>
      </c>
      <c r="AH19453" s="228" t="s">
        <v>22396</v>
      </c>
      <c r="AI19453" s="229">
        <v>26018.06</v>
      </c>
      <c r="AK19453" s="205"/>
      <c r="AL19453" s="206"/>
    </row>
    <row r="19454" spans="31:38" x14ac:dyDescent="0.55000000000000004">
      <c r="AE19454" s="254" t="s">
        <v>24113</v>
      </c>
      <c r="AF19454" s="255">
        <v>3009.25</v>
      </c>
      <c r="AH19454" s="228" t="s">
        <v>22397</v>
      </c>
      <c r="AI19454" s="229">
        <v>56348.959999999999</v>
      </c>
      <c r="AK19454" s="205"/>
      <c r="AL19454" s="206"/>
    </row>
    <row r="19455" spans="31:38" x14ac:dyDescent="0.55000000000000004">
      <c r="AE19455" s="254" t="s">
        <v>24115</v>
      </c>
      <c r="AF19455" s="255">
        <v>3620</v>
      </c>
      <c r="AH19455" s="228" t="s">
        <v>22398</v>
      </c>
      <c r="AI19455" s="229">
        <v>36660.239999999998</v>
      </c>
      <c r="AK19455" s="205"/>
      <c r="AL19455" s="206"/>
    </row>
    <row r="19456" spans="31:38" x14ac:dyDescent="0.55000000000000004">
      <c r="AE19456" s="254" t="s">
        <v>35300</v>
      </c>
      <c r="AF19456" s="255">
        <v>500</v>
      </c>
      <c r="AH19456" s="228" t="s">
        <v>22399</v>
      </c>
      <c r="AI19456" s="229">
        <v>82344</v>
      </c>
      <c r="AK19456" s="205"/>
      <c r="AL19456" s="206"/>
    </row>
    <row r="19457" spans="31:38" x14ac:dyDescent="0.55000000000000004">
      <c r="AE19457" s="254" t="s">
        <v>24116</v>
      </c>
      <c r="AF19457" s="255">
        <v>8059.79</v>
      </c>
      <c r="AH19457" s="228" t="s">
        <v>22400</v>
      </c>
      <c r="AI19457" s="229">
        <v>32850</v>
      </c>
      <c r="AK19457" s="205"/>
      <c r="AL19457" s="206"/>
    </row>
    <row r="19458" spans="31:38" x14ac:dyDescent="0.55000000000000004">
      <c r="AE19458" s="254" t="s">
        <v>24117</v>
      </c>
      <c r="AF19458" s="255">
        <v>14670.19</v>
      </c>
      <c r="AH19458" s="228" t="s">
        <v>22428</v>
      </c>
      <c r="AI19458" s="229">
        <v>-1005.08</v>
      </c>
      <c r="AK19458" s="205"/>
      <c r="AL19458" s="206"/>
    </row>
    <row r="19459" spans="31:38" x14ac:dyDescent="0.55000000000000004">
      <c r="AE19459" s="254" t="s">
        <v>35301</v>
      </c>
      <c r="AF19459" s="255">
        <v>1509.49</v>
      </c>
      <c r="AH19459" s="228" t="s">
        <v>50689</v>
      </c>
      <c r="AI19459" s="229">
        <v>2380</v>
      </c>
      <c r="AK19459" s="205"/>
      <c r="AL19459" s="206"/>
    </row>
    <row r="19460" spans="31:38" x14ac:dyDescent="0.55000000000000004">
      <c r="AE19460" s="254" t="s">
        <v>24137</v>
      </c>
      <c r="AF19460" s="255">
        <v>22044.5</v>
      </c>
      <c r="AH19460" s="228" t="s">
        <v>43275</v>
      </c>
      <c r="AI19460" s="229">
        <v>660</v>
      </c>
      <c r="AK19460" s="205"/>
      <c r="AL19460" s="206"/>
    </row>
    <row r="19461" spans="31:38" x14ac:dyDescent="0.55000000000000004">
      <c r="AE19461" s="254" t="s">
        <v>61696</v>
      </c>
      <c r="AF19461" s="255">
        <v>31577.68</v>
      </c>
      <c r="AH19461" s="228" t="s">
        <v>50690</v>
      </c>
      <c r="AI19461" s="229">
        <v>19005</v>
      </c>
      <c r="AK19461" s="205"/>
      <c r="AL19461" s="206"/>
    </row>
    <row r="19462" spans="31:38" x14ac:dyDescent="0.55000000000000004">
      <c r="AE19462" s="254" t="s">
        <v>48494</v>
      </c>
      <c r="AF19462" s="255">
        <v>38357.360000000001</v>
      </c>
      <c r="AH19462" s="228" t="s">
        <v>46080</v>
      </c>
      <c r="AI19462" s="229">
        <v>115956.23</v>
      </c>
      <c r="AK19462" s="205"/>
      <c r="AL19462" s="206"/>
    </row>
    <row r="19463" spans="31:38" x14ac:dyDescent="0.55000000000000004">
      <c r="AE19463" s="254" t="s">
        <v>24139</v>
      </c>
      <c r="AF19463" s="255">
        <v>7480</v>
      </c>
      <c r="AH19463" s="228" t="s">
        <v>22429</v>
      </c>
      <c r="AI19463" s="229">
        <v>1818.75</v>
      </c>
      <c r="AK19463" s="205"/>
      <c r="AL19463" s="206"/>
    </row>
    <row r="19464" spans="31:38" x14ac:dyDescent="0.55000000000000004">
      <c r="AE19464" s="254" t="s">
        <v>24140</v>
      </c>
      <c r="AF19464" s="255">
        <v>7566.86</v>
      </c>
      <c r="AH19464" s="228" t="s">
        <v>50691</v>
      </c>
      <c r="AI19464" s="229">
        <v>43770.96</v>
      </c>
      <c r="AK19464" s="205"/>
      <c r="AL19464" s="206"/>
    </row>
    <row r="19465" spans="31:38" x14ac:dyDescent="0.55000000000000004">
      <c r="AE19465" s="254" t="s">
        <v>48495</v>
      </c>
      <c r="AF19465" s="255">
        <v>1099.1199999999999</v>
      </c>
      <c r="AH19465" s="228" t="s">
        <v>22430</v>
      </c>
      <c r="AI19465" s="229">
        <v>12736.72</v>
      </c>
      <c r="AK19465" s="205"/>
      <c r="AL19465" s="206"/>
    </row>
    <row r="19466" spans="31:38" x14ac:dyDescent="0.55000000000000004">
      <c r="AE19466" s="254" t="s">
        <v>50723</v>
      </c>
      <c r="AF19466" s="255">
        <v>5062.46</v>
      </c>
      <c r="AH19466" s="228" t="s">
        <v>50692</v>
      </c>
      <c r="AI19466" s="229">
        <v>1275.67</v>
      </c>
      <c r="AK19466" s="205"/>
      <c r="AL19466" s="206"/>
    </row>
    <row r="19467" spans="31:38" x14ac:dyDescent="0.55000000000000004">
      <c r="AE19467" s="254" t="s">
        <v>33871</v>
      </c>
      <c r="AF19467" s="255">
        <v>155.6</v>
      </c>
      <c r="AH19467" s="228" t="s">
        <v>22431</v>
      </c>
      <c r="AI19467" s="229">
        <v>27.3</v>
      </c>
      <c r="AK19467" s="205"/>
      <c r="AL19467" s="206"/>
    </row>
    <row r="19468" spans="31:38" x14ac:dyDescent="0.55000000000000004">
      <c r="AE19468" s="254" t="s">
        <v>50724</v>
      </c>
      <c r="AF19468" s="255">
        <v>1610</v>
      </c>
      <c r="AH19468" s="228" t="s">
        <v>22432</v>
      </c>
      <c r="AI19468" s="229">
        <v>40.56</v>
      </c>
      <c r="AK19468" s="205"/>
      <c r="AL19468" s="206"/>
    </row>
    <row r="19469" spans="31:38" x14ac:dyDescent="0.55000000000000004">
      <c r="AE19469" s="254" t="s">
        <v>24143</v>
      </c>
      <c r="AF19469" s="255">
        <v>10959.21</v>
      </c>
      <c r="AH19469" s="228" t="s">
        <v>22433</v>
      </c>
      <c r="AI19469" s="229">
        <v>220.85</v>
      </c>
      <c r="AK19469" s="205"/>
      <c r="AL19469" s="206"/>
    </row>
    <row r="19470" spans="31:38" x14ac:dyDescent="0.55000000000000004">
      <c r="AE19470" s="254" t="s">
        <v>55631</v>
      </c>
      <c r="AF19470" s="255">
        <v>2040</v>
      </c>
      <c r="AH19470" s="228" t="s">
        <v>43276</v>
      </c>
      <c r="AI19470" s="229">
        <v>1.3</v>
      </c>
      <c r="AK19470" s="205"/>
      <c r="AL19470" s="206"/>
    </row>
    <row r="19471" spans="31:38" x14ac:dyDescent="0.55000000000000004">
      <c r="AE19471" s="254" t="s">
        <v>40844</v>
      </c>
      <c r="AF19471" s="255">
        <v>101215.76</v>
      </c>
      <c r="AH19471" s="228" t="s">
        <v>22434</v>
      </c>
      <c r="AI19471" s="229">
        <v>1.19</v>
      </c>
      <c r="AK19471" s="205"/>
      <c r="AL19471" s="206"/>
    </row>
    <row r="19472" spans="31:38" x14ac:dyDescent="0.55000000000000004">
      <c r="AE19472" s="254" t="s">
        <v>46109</v>
      </c>
      <c r="AF19472" s="255">
        <v>18000</v>
      </c>
      <c r="AH19472" s="228" t="s">
        <v>22435</v>
      </c>
      <c r="AI19472" s="229">
        <v>0.14000000000000001</v>
      </c>
      <c r="AK19472" s="205"/>
      <c r="AL19472" s="206"/>
    </row>
    <row r="19473" spans="31:38" x14ac:dyDescent="0.55000000000000004">
      <c r="AE19473" s="254" t="s">
        <v>40845</v>
      </c>
      <c r="AF19473" s="255">
        <v>18373.900000000001</v>
      </c>
      <c r="AH19473" s="228" t="s">
        <v>22438</v>
      </c>
      <c r="AI19473" s="229">
        <v>885.22</v>
      </c>
      <c r="AK19473" s="205"/>
      <c r="AL19473" s="206"/>
    </row>
    <row r="19474" spans="31:38" x14ac:dyDescent="0.55000000000000004">
      <c r="AE19474" s="254" t="s">
        <v>46110</v>
      </c>
      <c r="AF19474" s="255">
        <v>17813.84</v>
      </c>
      <c r="AH19474" s="228" t="s">
        <v>22439</v>
      </c>
      <c r="AI19474" s="229">
        <v>75232.570000000007</v>
      </c>
      <c r="AK19474" s="205"/>
      <c r="AL19474" s="206"/>
    </row>
    <row r="19475" spans="31:38" x14ac:dyDescent="0.55000000000000004">
      <c r="AE19475" s="254" t="s">
        <v>59334</v>
      </c>
      <c r="AF19475" s="255">
        <v>24000</v>
      </c>
      <c r="AH19475" s="228" t="s">
        <v>22441</v>
      </c>
      <c r="AI19475" s="229">
        <v>21672.7</v>
      </c>
      <c r="AK19475" s="205"/>
      <c r="AL19475" s="206"/>
    </row>
    <row r="19476" spans="31:38" x14ac:dyDescent="0.55000000000000004">
      <c r="AE19476" s="254" t="s">
        <v>56833</v>
      </c>
      <c r="AF19476" s="255">
        <v>450</v>
      </c>
      <c r="AH19476" s="228" t="s">
        <v>40811</v>
      </c>
      <c r="AI19476" s="229">
        <v>57898.09</v>
      </c>
      <c r="AK19476" s="205"/>
      <c r="AL19476" s="206"/>
    </row>
    <row r="19477" spans="31:38" x14ac:dyDescent="0.55000000000000004">
      <c r="AE19477" s="254" t="s">
        <v>24148</v>
      </c>
      <c r="AF19477" s="255">
        <v>23382.54</v>
      </c>
      <c r="AH19477" s="228" t="s">
        <v>35217</v>
      </c>
      <c r="AI19477" s="229">
        <v>104585</v>
      </c>
      <c r="AK19477" s="205"/>
      <c r="AL19477" s="206"/>
    </row>
    <row r="19478" spans="31:38" x14ac:dyDescent="0.55000000000000004">
      <c r="AE19478" s="254" t="s">
        <v>24170</v>
      </c>
      <c r="AF19478" s="255">
        <v>29613.5</v>
      </c>
      <c r="AH19478" s="228" t="s">
        <v>22497</v>
      </c>
      <c r="AI19478" s="229">
        <v>90344.75</v>
      </c>
      <c r="AK19478" s="205"/>
      <c r="AL19478" s="206"/>
    </row>
    <row r="19479" spans="31:38" x14ac:dyDescent="0.55000000000000004">
      <c r="AE19479" s="254" t="s">
        <v>24171</v>
      </c>
      <c r="AF19479" s="255">
        <v>133972.9</v>
      </c>
      <c r="AH19479" s="228" t="s">
        <v>48481</v>
      </c>
      <c r="AI19479" s="229">
        <v>876.23</v>
      </c>
      <c r="AK19479" s="205"/>
      <c r="AL19479" s="206"/>
    </row>
    <row r="19480" spans="31:38" x14ac:dyDescent="0.55000000000000004">
      <c r="AE19480" s="254" t="s">
        <v>24172</v>
      </c>
      <c r="AF19480" s="255">
        <v>12224.63</v>
      </c>
      <c r="AH19480" s="228" t="s">
        <v>47534</v>
      </c>
      <c r="AI19480" s="229">
        <v>5677.76</v>
      </c>
      <c r="AK19480" s="205"/>
      <c r="AL19480" s="206"/>
    </row>
    <row r="19481" spans="31:38" x14ac:dyDescent="0.55000000000000004">
      <c r="AE19481" s="254" t="s">
        <v>48498</v>
      </c>
      <c r="AF19481" s="255">
        <v>12631.18</v>
      </c>
      <c r="AH19481" s="228" t="s">
        <v>22498</v>
      </c>
      <c r="AI19481" s="229">
        <v>33049.019999999997</v>
      </c>
      <c r="AK19481" s="205"/>
      <c r="AL19481" s="206"/>
    </row>
    <row r="19482" spans="31:38" x14ac:dyDescent="0.55000000000000004">
      <c r="AE19482" s="254" t="s">
        <v>24173</v>
      </c>
      <c r="AF19482" s="255">
        <v>3674</v>
      </c>
      <c r="AH19482" s="228" t="s">
        <v>35218</v>
      </c>
      <c r="AI19482" s="229">
        <v>196310.23</v>
      </c>
      <c r="AK19482" s="205"/>
      <c r="AL19482" s="206"/>
    </row>
    <row r="19483" spans="31:38" x14ac:dyDescent="0.55000000000000004">
      <c r="AE19483" s="254" t="s">
        <v>62898</v>
      </c>
      <c r="AF19483" s="255">
        <v>500</v>
      </c>
      <c r="AH19483" s="228" t="s">
        <v>36413</v>
      </c>
      <c r="AI19483" s="229">
        <v>3895.42</v>
      </c>
      <c r="AK19483" s="205"/>
      <c r="AL19483" s="206"/>
    </row>
    <row r="19484" spans="31:38" x14ac:dyDescent="0.55000000000000004">
      <c r="AE19484" s="254" t="s">
        <v>24175</v>
      </c>
      <c r="AF19484" s="255">
        <v>1893.57</v>
      </c>
      <c r="AH19484" s="228" t="s">
        <v>22499</v>
      </c>
      <c r="AI19484" s="229">
        <v>6092.92</v>
      </c>
      <c r="AK19484" s="205"/>
      <c r="AL19484" s="206"/>
    </row>
    <row r="19485" spans="31:38" x14ac:dyDescent="0.55000000000000004">
      <c r="AE19485" s="254" t="s">
        <v>24176</v>
      </c>
      <c r="AF19485" s="255">
        <v>9687.7199999999993</v>
      </c>
      <c r="AH19485" s="228" t="s">
        <v>22501</v>
      </c>
      <c r="AI19485" s="229">
        <v>12507</v>
      </c>
      <c r="AK19485" s="205"/>
      <c r="AL19485" s="206"/>
    </row>
    <row r="19486" spans="31:38" x14ac:dyDescent="0.55000000000000004">
      <c r="AE19486" s="254" t="s">
        <v>39321</v>
      </c>
      <c r="AF19486" s="255">
        <v>3675.04</v>
      </c>
      <c r="AH19486" s="228" t="s">
        <v>22502</v>
      </c>
      <c r="AI19486" s="229">
        <v>2078.6799999999998</v>
      </c>
      <c r="AK19486" s="205"/>
      <c r="AL19486" s="206"/>
    </row>
    <row r="19487" spans="31:38" x14ac:dyDescent="0.55000000000000004">
      <c r="AE19487" s="254" t="s">
        <v>60001</v>
      </c>
      <c r="AF19487" s="255">
        <v>30222.48</v>
      </c>
      <c r="AH19487" s="228" t="s">
        <v>49380</v>
      </c>
      <c r="AI19487" s="229">
        <v>7000.81</v>
      </c>
      <c r="AK19487" s="205"/>
      <c r="AL19487" s="206"/>
    </row>
    <row r="19488" spans="31:38" x14ac:dyDescent="0.55000000000000004">
      <c r="AE19488" s="254" t="s">
        <v>24189</v>
      </c>
      <c r="AF19488" s="255">
        <v>3237.53</v>
      </c>
      <c r="AH19488" s="228" t="s">
        <v>50693</v>
      </c>
      <c r="AI19488" s="229">
        <v>4854.51</v>
      </c>
      <c r="AK19488" s="205"/>
      <c r="AL19488" s="206"/>
    </row>
    <row r="19489" spans="31:38" x14ac:dyDescent="0.55000000000000004">
      <c r="AE19489" s="254" t="s">
        <v>39322</v>
      </c>
      <c r="AF19489" s="255">
        <v>3878.27</v>
      </c>
      <c r="AH19489" s="228" t="s">
        <v>13750</v>
      </c>
      <c r="AI19489" s="229">
        <v>43183.15</v>
      </c>
      <c r="AK19489" s="205"/>
      <c r="AL19489" s="206"/>
    </row>
    <row r="19490" spans="31:38" x14ac:dyDescent="0.55000000000000004">
      <c r="AE19490" s="254" t="s">
        <v>24190</v>
      </c>
      <c r="AF19490" s="255">
        <v>8239</v>
      </c>
      <c r="AH19490" s="228" t="s">
        <v>54412</v>
      </c>
      <c r="AI19490" s="229">
        <v>1139.56</v>
      </c>
      <c r="AK19490" s="205"/>
      <c r="AL19490" s="206"/>
    </row>
    <row r="19491" spans="31:38" x14ac:dyDescent="0.55000000000000004">
      <c r="AE19491" s="254" t="s">
        <v>33879</v>
      </c>
      <c r="AF19491" s="255">
        <v>23554.1</v>
      </c>
      <c r="AH19491" s="228" t="s">
        <v>22503</v>
      </c>
      <c r="AI19491" s="229">
        <v>27557.85</v>
      </c>
      <c r="AK19491" s="205"/>
      <c r="AL19491" s="206"/>
    </row>
    <row r="19492" spans="31:38" x14ac:dyDescent="0.55000000000000004">
      <c r="AE19492" s="254" t="s">
        <v>62375</v>
      </c>
      <c r="AF19492" s="255">
        <v>5092</v>
      </c>
      <c r="AH19492" s="228" t="s">
        <v>13751</v>
      </c>
      <c r="AI19492" s="229">
        <v>24265.17</v>
      </c>
      <c r="AK19492" s="205"/>
      <c r="AL19492" s="206"/>
    </row>
    <row r="19493" spans="31:38" x14ac:dyDescent="0.55000000000000004">
      <c r="AE19493" s="254" t="s">
        <v>24191</v>
      </c>
      <c r="AF19493" s="255">
        <v>5713.19</v>
      </c>
      <c r="AH19493" s="228" t="s">
        <v>22504</v>
      </c>
      <c r="AI19493" s="229">
        <v>636305.03</v>
      </c>
      <c r="AK19493" s="205"/>
      <c r="AL19493" s="206"/>
    </row>
    <row r="19494" spans="31:38" x14ac:dyDescent="0.55000000000000004">
      <c r="AE19494" s="254" t="s">
        <v>24192</v>
      </c>
      <c r="AF19494" s="255">
        <v>81281.52</v>
      </c>
      <c r="AH19494" s="228" t="s">
        <v>40812</v>
      </c>
      <c r="AI19494" s="229">
        <v>6000</v>
      </c>
      <c r="AK19494" s="205"/>
      <c r="AL19494" s="206"/>
    </row>
    <row r="19495" spans="31:38" x14ac:dyDescent="0.55000000000000004">
      <c r="AE19495" s="254" t="s">
        <v>24212</v>
      </c>
      <c r="AF19495" s="255">
        <v>5883.14</v>
      </c>
      <c r="AH19495" s="228" t="s">
        <v>35219</v>
      </c>
      <c r="AI19495" s="229">
        <v>1740.72</v>
      </c>
      <c r="AK19495" s="205"/>
      <c r="AL19495" s="206"/>
    </row>
    <row r="19496" spans="31:38" x14ac:dyDescent="0.55000000000000004">
      <c r="AE19496" s="254" t="s">
        <v>36502</v>
      </c>
      <c r="AF19496" s="255">
        <v>80100.72</v>
      </c>
      <c r="AH19496" s="228" t="s">
        <v>22505</v>
      </c>
      <c r="AI19496" s="229">
        <v>5900</v>
      </c>
      <c r="AK19496" s="205"/>
      <c r="AL19496" s="206"/>
    </row>
    <row r="19497" spans="31:38" x14ac:dyDescent="0.55000000000000004">
      <c r="AE19497" s="254" t="s">
        <v>24216</v>
      </c>
      <c r="AF19497" s="255">
        <v>6333.04</v>
      </c>
      <c r="AH19497" s="228" t="s">
        <v>35220</v>
      </c>
      <c r="AI19497" s="229">
        <v>2000</v>
      </c>
      <c r="AK19497" s="205"/>
      <c r="AL19497" s="206"/>
    </row>
    <row r="19498" spans="31:38" x14ac:dyDescent="0.55000000000000004">
      <c r="AE19498" s="254" t="s">
        <v>58066</v>
      </c>
      <c r="AF19498" s="255">
        <v>6038.3</v>
      </c>
      <c r="AH19498" s="228" t="s">
        <v>22507</v>
      </c>
      <c r="AI19498" s="229">
        <v>2576.79</v>
      </c>
      <c r="AK19498" s="205"/>
      <c r="AL19498" s="206"/>
    </row>
    <row r="19499" spans="31:38" x14ac:dyDescent="0.55000000000000004">
      <c r="AE19499" s="254" t="s">
        <v>58067</v>
      </c>
      <c r="AF19499" s="255">
        <v>67.459999999999994</v>
      </c>
      <c r="AH19499" s="228" t="s">
        <v>13754</v>
      </c>
      <c r="AI19499" s="229">
        <v>96078.1</v>
      </c>
      <c r="AK19499" s="205"/>
      <c r="AL19499" s="206"/>
    </row>
    <row r="19500" spans="31:38" x14ac:dyDescent="0.55000000000000004">
      <c r="AE19500" s="254" t="s">
        <v>24217</v>
      </c>
      <c r="AF19500" s="255">
        <v>63352.44</v>
      </c>
      <c r="AH19500" s="228" t="s">
        <v>13755</v>
      </c>
      <c r="AI19500" s="229">
        <v>128475.67</v>
      </c>
      <c r="AK19500" s="205"/>
      <c r="AL19500" s="206"/>
    </row>
    <row r="19501" spans="31:38" x14ac:dyDescent="0.55000000000000004">
      <c r="AE19501" s="254" t="s">
        <v>24235</v>
      </c>
      <c r="AF19501" s="255">
        <v>235595.93</v>
      </c>
      <c r="AH19501" s="228" t="s">
        <v>13756</v>
      </c>
      <c r="AI19501" s="229">
        <v>44288.47</v>
      </c>
      <c r="AK19501" s="205"/>
      <c r="AL19501" s="206"/>
    </row>
    <row r="19502" spans="31:38" x14ac:dyDescent="0.55000000000000004">
      <c r="AE19502" s="254" t="s">
        <v>54459</v>
      </c>
      <c r="AF19502" s="255">
        <v>5520</v>
      </c>
      <c r="AH19502" s="228" t="s">
        <v>22508</v>
      </c>
      <c r="AI19502" s="229">
        <v>216813.87</v>
      </c>
      <c r="AK19502" s="205"/>
      <c r="AL19502" s="206"/>
    </row>
    <row r="19503" spans="31:38" x14ac:dyDescent="0.55000000000000004">
      <c r="AE19503" s="254" t="s">
        <v>54461</v>
      </c>
      <c r="AF19503" s="255">
        <v>2340</v>
      </c>
      <c r="AH19503" s="228" t="s">
        <v>46081</v>
      </c>
      <c r="AI19503" s="229">
        <v>13050.9</v>
      </c>
      <c r="AK19503" s="205"/>
      <c r="AL19503" s="206"/>
    </row>
    <row r="19504" spans="31:38" x14ac:dyDescent="0.55000000000000004">
      <c r="AE19504" s="254" t="s">
        <v>24237</v>
      </c>
      <c r="AF19504" s="255">
        <v>13624</v>
      </c>
      <c r="AH19504" s="228" t="s">
        <v>54413</v>
      </c>
      <c r="AI19504" s="229">
        <v>1281.56</v>
      </c>
      <c r="AK19504" s="205"/>
      <c r="AL19504" s="206"/>
    </row>
    <row r="19505" spans="31:38" x14ac:dyDescent="0.55000000000000004">
      <c r="AE19505" s="254" t="s">
        <v>55632</v>
      </c>
      <c r="AF19505" s="255">
        <v>3380.58</v>
      </c>
      <c r="AH19505" s="228" t="s">
        <v>54414</v>
      </c>
      <c r="AI19505" s="229">
        <v>1159</v>
      </c>
      <c r="AK19505" s="205"/>
      <c r="AL19505" s="206"/>
    </row>
    <row r="19506" spans="31:38" x14ac:dyDescent="0.55000000000000004">
      <c r="AE19506" s="254" t="s">
        <v>24238</v>
      </c>
      <c r="AF19506" s="255">
        <v>338.48</v>
      </c>
      <c r="AH19506" s="228" t="s">
        <v>22511</v>
      </c>
      <c r="AI19506" s="229">
        <v>106618.08</v>
      </c>
      <c r="AK19506" s="205"/>
      <c r="AL19506" s="206"/>
    </row>
    <row r="19507" spans="31:38" x14ac:dyDescent="0.55000000000000004">
      <c r="AE19507" s="254" t="s">
        <v>24239</v>
      </c>
      <c r="AF19507" s="255">
        <v>15948.63</v>
      </c>
      <c r="AH19507" s="228" t="s">
        <v>13757</v>
      </c>
      <c r="AI19507" s="229">
        <v>37439.14</v>
      </c>
      <c r="AK19507" s="205"/>
      <c r="AL19507" s="206"/>
    </row>
    <row r="19508" spans="31:38" x14ac:dyDescent="0.55000000000000004">
      <c r="AE19508" s="254" t="s">
        <v>24240</v>
      </c>
      <c r="AF19508" s="255">
        <v>11135.79</v>
      </c>
      <c r="AH19508" s="228" t="s">
        <v>22512</v>
      </c>
      <c r="AI19508" s="229">
        <v>22189.5</v>
      </c>
      <c r="AK19508" s="205"/>
      <c r="AL19508" s="206"/>
    </row>
    <row r="19509" spans="31:38" x14ac:dyDescent="0.55000000000000004">
      <c r="AE19509" s="254" t="s">
        <v>24266</v>
      </c>
      <c r="AF19509" s="255">
        <v>27384.54</v>
      </c>
      <c r="AH19509" s="228" t="s">
        <v>50694</v>
      </c>
      <c r="AI19509" s="229">
        <v>21356.15</v>
      </c>
      <c r="AK19509" s="205"/>
      <c r="AL19509" s="206"/>
    </row>
    <row r="19510" spans="31:38" x14ac:dyDescent="0.55000000000000004">
      <c r="AE19510" s="254" t="s">
        <v>50726</v>
      </c>
      <c r="AF19510" s="255">
        <v>5769.24</v>
      </c>
      <c r="AH19510" s="228" t="s">
        <v>22514</v>
      </c>
      <c r="AI19510" s="229">
        <v>137719.70000000001</v>
      </c>
      <c r="AK19510" s="205"/>
      <c r="AL19510" s="206"/>
    </row>
    <row r="19511" spans="31:38" x14ac:dyDescent="0.55000000000000004">
      <c r="AE19511" s="254" t="s">
        <v>60938</v>
      </c>
      <c r="AF19511" s="255">
        <v>4573.5</v>
      </c>
      <c r="AH19511" s="228" t="s">
        <v>22515</v>
      </c>
      <c r="AI19511" s="229">
        <v>-7223.78</v>
      </c>
      <c r="AK19511" s="205"/>
      <c r="AL19511" s="206"/>
    </row>
    <row r="19512" spans="31:38" x14ac:dyDescent="0.55000000000000004">
      <c r="AE19512" s="254" t="s">
        <v>24267</v>
      </c>
      <c r="AF19512" s="255">
        <v>5200</v>
      </c>
      <c r="AH19512" s="228" t="s">
        <v>33766</v>
      </c>
      <c r="AI19512" s="229">
        <v>195158.54</v>
      </c>
      <c r="AK19512" s="205"/>
      <c r="AL19512" s="206"/>
    </row>
    <row r="19513" spans="31:38" x14ac:dyDescent="0.55000000000000004">
      <c r="AE19513" s="254" t="s">
        <v>46112</v>
      </c>
      <c r="AF19513" s="255">
        <v>45097.93</v>
      </c>
      <c r="AH19513" s="228" t="s">
        <v>22587</v>
      </c>
      <c r="AI19513" s="229">
        <v>2734.22</v>
      </c>
      <c r="AK19513" s="205"/>
      <c r="AL19513" s="206"/>
    </row>
    <row r="19514" spans="31:38" x14ac:dyDescent="0.55000000000000004">
      <c r="AE19514" s="254" t="s">
        <v>50729</v>
      </c>
      <c r="AF19514" s="255">
        <v>-382.11</v>
      </c>
      <c r="AH19514" s="228" t="s">
        <v>22588</v>
      </c>
      <c r="AI19514" s="229">
        <v>70339.039999999994</v>
      </c>
      <c r="AK19514" s="205"/>
      <c r="AL19514" s="206"/>
    </row>
    <row r="19515" spans="31:38" x14ac:dyDescent="0.55000000000000004">
      <c r="AE19515" s="254" t="s">
        <v>24268</v>
      </c>
      <c r="AF19515" s="255">
        <v>5861.32</v>
      </c>
      <c r="AH19515" s="228" t="s">
        <v>22589</v>
      </c>
      <c r="AI19515" s="229">
        <v>562749.62</v>
      </c>
      <c r="AK19515" s="205"/>
      <c r="AL19515" s="206"/>
    </row>
    <row r="19516" spans="31:38" x14ac:dyDescent="0.55000000000000004">
      <c r="AE19516" s="254" t="s">
        <v>50730</v>
      </c>
      <c r="AF19516" s="255">
        <v>97.66</v>
      </c>
      <c r="AH19516" s="228" t="s">
        <v>47535</v>
      </c>
      <c r="AI19516" s="229">
        <v>4450.07</v>
      </c>
      <c r="AK19516" s="205"/>
      <c r="AL19516" s="206"/>
    </row>
    <row r="19517" spans="31:38" x14ac:dyDescent="0.55000000000000004">
      <c r="AE19517" s="254" t="s">
        <v>24269</v>
      </c>
      <c r="AF19517" s="255">
        <v>373.63</v>
      </c>
      <c r="AH19517" s="228" t="s">
        <v>33777</v>
      </c>
      <c r="AI19517" s="229">
        <v>270583.14</v>
      </c>
      <c r="AK19517" s="205"/>
      <c r="AL19517" s="206"/>
    </row>
    <row r="19518" spans="31:38" x14ac:dyDescent="0.55000000000000004">
      <c r="AE19518" s="254" t="s">
        <v>54463</v>
      </c>
      <c r="AF19518" s="255">
        <v>7930.8</v>
      </c>
      <c r="AH19518" s="228" t="s">
        <v>22590</v>
      </c>
      <c r="AI19518" s="229">
        <v>1217.67</v>
      </c>
      <c r="AK19518" s="205"/>
      <c r="AL19518" s="206"/>
    </row>
    <row r="19519" spans="31:38" x14ac:dyDescent="0.55000000000000004">
      <c r="AE19519" s="254" t="s">
        <v>24270</v>
      </c>
      <c r="AF19519" s="255">
        <v>450.52</v>
      </c>
      <c r="AH19519" s="228" t="s">
        <v>22591</v>
      </c>
      <c r="AI19519" s="229">
        <v>2929.71</v>
      </c>
      <c r="AK19519" s="205"/>
      <c r="AL19519" s="206"/>
    </row>
    <row r="19520" spans="31:38" x14ac:dyDescent="0.55000000000000004">
      <c r="AE19520" s="254" t="s">
        <v>54464</v>
      </c>
      <c r="AF19520" s="255">
        <v>102.4</v>
      </c>
      <c r="AH19520" s="228" t="s">
        <v>22593</v>
      </c>
      <c r="AI19520" s="229">
        <v>36510.1</v>
      </c>
      <c r="AK19520" s="205"/>
      <c r="AL19520" s="206"/>
    </row>
    <row r="19521" spans="31:38" x14ac:dyDescent="0.55000000000000004">
      <c r="AE19521" s="254" t="s">
        <v>54465</v>
      </c>
      <c r="AF19521" s="255">
        <v>572.03</v>
      </c>
      <c r="AH19521" s="228" t="s">
        <v>36429</v>
      </c>
      <c r="AI19521" s="229">
        <v>5417.01</v>
      </c>
      <c r="AK19521" s="205"/>
      <c r="AL19521" s="206"/>
    </row>
    <row r="19522" spans="31:38" x14ac:dyDescent="0.55000000000000004">
      <c r="AE19522" s="254" t="s">
        <v>54466</v>
      </c>
      <c r="AF19522" s="255">
        <v>4.22</v>
      </c>
      <c r="AH19522" s="228" t="s">
        <v>22596</v>
      </c>
      <c r="AI19522" s="229">
        <v>121466.33</v>
      </c>
      <c r="AK19522" s="205"/>
      <c r="AL19522" s="206"/>
    </row>
    <row r="19523" spans="31:38" x14ac:dyDescent="0.55000000000000004">
      <c r="AE19523" s="254" t="s">
        <v>60939</v>
      </c>
      <c r="AF19523" s="255">
        <v>2145</v>
      </c>
      <c r="AH19523" s="228" t="s">
        <v>47536</v>
      </c>
      <c r="AI19523" s="229">
        <v>5778.79</v>
      </c>
      <c r="AK19523" s="205"/>
      <c r="AL19523" s="206"/>
    </row>
    <row r="19524" spans="31:38" x14ac:dyDescent="0.55000000000000004">
      <c r="AE19524" s="254" t="s">
        <v>24272</v>
      </c>
      <c r="AF19524" s="255">
        <v>2328.88</v>
      </c>
      <c r="AH19524" s="228" t="s">
        <v>54415</v>
      </c>
      <c r="AI19524" s="229">
        <v>515</v>
      </c>
      <c r="AK19524" s="205"/>
      <c r="AL19524" s="206"/>
    </row>
    <row r="19525" spans="31:38" x14ac:dyDescent="0.55000000000000004">
      <c r="AE19525" s="254" t="s">
        <v>24274</v>
      </c>
      <c r="AF19525" s="255">
        <v>275.24</v>
      </c>
      <c r="AH19525" s="228" t="s">
        <v>33778</v>
      </c>
      <c r="AI19525" s="229">
        <v>3178545.68</v>
      </c>
      <c r="AK19525" s="205"/>
      <c r="AL19525" s="206"/>
    </row>
    <row r="19526" spans="31:38" x14ac:dyDescent="0.55000000000000004">
      <c r="AE19526" s="254" t="s">
        <v>65170</v>
      </c>
      <c r="AF19526" s="255">
        <v>-15088.42</v>
      </c>
      <c r="AH19526" s="228" t="s">
        <v>40813</v>
      </c>
      <c r="AI19526" s="229">
        <v>483253.91</v>
      </c>
      <c r="AK19526" s="205"/>
      <c r="AL19526" s="206"/>
    </row>
    <row r="19527" spans="31:38" x14ac:dyDescent="0.55000000000000004">
      <c r="AE19527" s="254" t="s">
        <v>24275</v>
      </c>
      <c r="AF19527" s="255">
        <v>5572.4</v>
      </c>
      <c r="AH19527" s="228" t="s">
        <v>40814</v>
      </c>
      <c r="AI19527" s="229">
        <v>5237125</v>
      </c>
      <c r="AK19527" s="205"/>
      <c r="AL19527" s="206"/>
    </row>
    <row r="19528" spans="31:38" x14ac:dyDescent="0.55000000000000004">
      <c r="AE19528" s="254" t="s">
        <v>24276</v>
      </c>
      <c r="AF19528" s="255">
        <v>3175.24</v>
      </c>
      <c r="AH19528" s="228" t="s">
        <v>22597</v>
      </c>
      <c r="AI19528" s="229">
        <v>2200</v>
      </c>
      <c r="AK19528" s="205"/>
      <c r="AL19528" s="206"/>
    </row>
    <row r="19529" spans="31:38" x14ac:dyDescent="0.55000000000000004">
      <c r="AE19529" s="254" t="s">
        <v>50731</v>
      </c>
      <c r="AF19529" s="255">
        <v>1418.45</v>
      </c>
      <c r="AH19529" s="228" t="s">
        <v>36430</v>
      </c>
      <c r="AI19529" s="229">
        <v>260299.66</v>
      </c>
      <c r="AK19529" s="205"/>
      <c r="AL19529" s="206"/>
    </row>
    <row r="19530" spans="31:38" x14ac:dyDescent="0.55000000000000004">
      <c r="AE19530" s="254" t="s">
        <v>24277</v>
      </c>
      <c r="AF19530" s="255">
        <v>18557.939999999999</v>
      </c>
      <c r="AH19530" s="228" t="s">
        <v>33779</v>
      </c>
      <c r="AI19530" s="229">
        <v>31950</v>
      </c>
      <c r="AK19530" s="205"/>
      <c r="AL19530" s="206"/>
    </row>
    <row r="19531" spans="31:38" x14ac:dyDescent="0.55000000000000004">
      <c r="AE19531" s="254" t="s">
        <v>24296</v>
      </c>
      <c r="AF19531" s="255">
        <v>10905.72</v>
      </c>
      <c r="AH19531" s="228" t="s">
        <v>35223</v>
      </c>
      <c r="AI19531" s="229">
        <v>9750</v>
      </c>
      <c r="AK19531" s="205"/>
      <c r="AL19531" s="206"/>
    </row>
    <row r="19532" spans="31:38" x14ac:dyDescent="0.55000000000000004">
      <c r="AE19532" s="254" t="s">
        <v>24297</v>
      </c>
      <c r="AF19532" s="255">
        <v>21900</v>
      </c>
      <c r="AH19532" s="228" t="s">
        <v>36431</v>
      </c>
      <c r="AI19532" s="229">
        <v>4240.34</v>
      </c>
      <c r="AK19532" s="205"/>
      <c r="AL19532" s="206"/>
    </row>
    <row r="19533" spans="31:38" x14ac:dyDescent="0.55000000000000004">
      <c r="AE19533" s="254" t="s">
        <v>46114</v>
      </c>
      <c r="AF19533" s="255">
        <v>2299.3200000000002</v>
      </c>
      <c r="AH19533" s="228" t="s">
        <v>13770</v>
      </c>
      <c r="AI19533" s="229">
        <v>785930.63</v>
      </c>
      <c r="AK19533" s="205"/>
      <c r="AL19533" s="206"/>
    </row>
    <row r="19534" spans="31:38" x14ac:dyDescent="0.55000000000000004">
      <c r="AE19534" s="254" t="s">
        <v>24299</v>
      </c>
      <c r="AF19534" s="255">
        <v>3711</v>
      </c>
      <c r="AH19534" s="228" t="s">
        <v>13771</v>
      </c>
      <c r="AI19534" s="229">
        <v>1367841.71</v>
      </c>
      <c r="AK19534" s="205"/>
      <c r="AL19534" s="206"/>
    </row>
    <row r="19535" spans="31:38" x14ac:dyDescent="0.55000000000000004">
      <c r="AE19535" s="254" t="s">
        <v>24300</v>
      </c>
      <c r="AF19535" s="255">
        <v>190</v>
      </c>
      <c r="AH19535" s="228" t="s">
        <v>13772</v>
      </c>
      <c r="AI19535" s="229">
        <v>25741.23</v>
      </c>
      <c r="AK19535" s="205"/>
      <c r="AL19535" s="206"/>
    </row>
    <row r="19536" spans="31:38" x14ac:dyDescent="0.55000000000000004">
      <c r="AE19536" s="254" t="s">
        <v>24301</v>
      </c>
      <c r="AF19536" s="255">
        <v>16646.810000000001</v>
      </c>
      <c r="AH19536" s="228" t="s">
        <v>22598</v>
      </c>
      <c r="AI19536" s="229">
        <v>8308.7199999999993</v>
      </c>
      <c r="AK19536" s="205"/>
      <c r="AL19536" s="206"/>
    </row>
    <row r="19537" spans="31:38" x14ac:dyDescent="0.55000000000000004">
      <c r="AE19537" s="254" t="s">
        <v>24302</v>
      </c>
      <c r="AF19537" s="255">
        <v>89.99</v>
      </c>
      <c r="AH19537" s="228" t="s">
        <v>22599</v>
      </c>
      <c r="AI19537" s="229">
        <v>106417.66</v>
      </c>
      <c r="AK19537" s="205"/>
      <c r="AL19537" s="206"/>
    </row>
    <row r="19538" spans="31:38" x14ac:dyDescent="0.55000000000000004">
      <c r="AE19538" s="254" t="s">
        <v>24303</v>
      </c>
      <c r="AF19538" s="255">
        <v>306.29000000000002</v>
      </c>
      <c r="AH19538" s="228" t="s">
        <v>36432</v>
      </c>
      <c r="AI19538" s="229">
        <v>51393.13</v>
      </c>
      <c r="AK19538" s="205"/>
      <c r="AL19538" s="206"/>
    </row>
    <row r="19539" spans="31:38" x14ac:dyDescent="0.55000000000000004">
      <c r="AE19539" s="254" t="s">
        <v>24304</v>
      </c>
      <c r="AF19539" s="255">
        <v>6767.43</v>
      </c>
      <c r="AH19539" s="228" t="s">
        <v>22604</v>
      </c>
      <c r="AI19539" s="229">
        <v>8132</v>
      </c>
      <c r="AK19539" s="205"/>
      <c r="AL19539" s="206"/>
    </row>
    <row r="19540" spans="31:38" x14ac:dyDescent="0.55000000000000004">
      <c r="AE19540" s="254" t="s">
        <v>24322</v>
      </c>
      <c r="AF19540" s="255">
        <v>89764.800000000003</v>
      </c>
      <c r="AH19540" s="228" t="s">
        <v>35224</v>
      </c>
      <c r="AI19540" s="229">
        <v>32660.23</v>
      </c>
      <c r="AK19540" s="205"/>
      <c r="AL19540" s="206"/>
    </row>
    <row r="19541" spans="31:38" x14ac:dyDescent="0.55000000000000004">
      <c r="AE19541" s="254" t="s">
        <v>60940</v>
      </c>
      <c r="AF19541" s="255">
        <v>77843.94</v>
      </c>
      <c r="AH19541" s="228" t="s">
        <v>48482</v>
      </c>
      <c r="AI19541" s="229">
        <v>25.04</v>
      </c>
      <c r="AK19541" s="205"/>
      <c r="AL19541" s="206"/>
    </row>
    <row r="19542" spans="31:38" x14ac:dyDescent="0.55000000000000004">
      <c r="AE19542" s="254" t="s">
        <v>36505</v>
      </c>
      <c r="AF19542" s="255">
        <v>42093.279999999999</v>
      </c>
      <c r="AH19542" s="228" t="s">
        <v>22605</v>
      </c>
      <c r="AI19542" s="229">
        <v>30660.18</v>
      </c>
      <c r="AK19542" s="205"/>
      <c r="AL19542" s="206"/>
    </row>
    <row r="19543" spans="31:38" x14ac:dyDescent="0.55000000000000004">
      <c r="AE19543" s="254" t="s">
        <v>60941</v>
      </c>
      <c r="AF19543" s="255">
        <v>128660.78</v>
      </c>
      <c r="AH19543" s="228" t="s">
        <v>13773</v>
      </c>
      <c r="AI19543" s="229">
        <v>977450.85</v>
      </c>
      <c r="AK19543" s="205"/>
      <c r="AL19543" s="206"/>
    </row>
    <row r="19544" spans="31:38" x14ac:dyDescent="0.55000000000000004">
      <c r="AE19544" s="254" t="s">
        <v>24325</v>
      </c>
      <c r="AF19544" s="255">
        <v>21955.49</v>
      </c>
      <c r="AH19544" s="228" t="s">
        <v>22607</v>
      </c>
      <c r="AI19544" s="229">
        <v>326302.7</v>
      </c>
      <c r="AK19544" s="205"/>
      <c r="AL19544" s="206"/>
    </row>
    <row r="19545" spans="31:38" x14ac:dyDescent="0.55000000000000004">
      <c r="AE19545" s="254" t="s">
        <v>24326</v>
      </c>
      <c r="AF19545" s="255">
        <v>9022</v>
      </c>
      <c r="AH19545" s="228" t="s">
        <v>22608</v>
      </c>
      <c r="AI19545" s="229">
        <v>301288.43</v>
      </c>
      <c r="AK19545" s="205"/>
      <c r="AL19545" s="206"/>
    </row>
    <row r="19546" spans="31:38" x14ac:dyDescent="0.55000000000000004">
      <c r="AE19546" s="254" t="s">
        <v>62899</v>
      </c>
      <c r="AF19546" s="255">
        <v>3426</v>
      </c>
      <c r="AH19546" s="228" t="s">
        <v>54416</v>
      </c>
      <c r="AI19546" s="229">
        <v>1097.8499999999999</v>
      </c>
      <c r="AK19546" s="205"/>
      <c r="AL19546" s="206"/>
    </row>
    <row r="19547" spans="31:38" x14ac:dyDescent="0.55000000000000004">
      <c r="AE19547" s="254" t="s">
        <v>43307</v>
      </c>
      <c r="AF19547" s="255">
        <v>49137.43</v>
      </c>
      <c r="AH19547" s="228" t="s">
        <v>22610</v>
      </c>
      <c r="AI19547" s="229">
        <v>112794.67</v>
      </c>
      <c r="AK19547" s="205"/>
      <c r="AL19547" s="206"/>
    </row>
    <row r="19548" spans="31:38" x14ac:dyDescent="0.55000000000000004">
      <c r="AE19548" s="254" t="s">
        <v>24327</v>
      </c>
      <c r="AF19548" s="255">
        <v>134302.32</v>
      </c>
      <c r="AH19548" s="228" t="s">
        <v>22611</v>
      </c>
      <c r="AI19548" s="229">
        <v>295971.15000000002</v>
      </c>
      <c r="AK19548" s="205"/>
      <c r="AL19548" s="206"/>
    </row>
    <row r="19549" spans="31:38" x14ac:dyDescent="0.55000000000000004">
      <c r="AE19549" s="254" t="s">
        <v>63512</v>
      </c>
      <c r="AF19549" s="255">
        <v>78000</v>
      </c>
      <c r="AH19549" s="228" t="s">
        <v>22612</v>
      </c>
      <c r="AI19549" s="229">
        <v>75708.45</v>
      </c>
      <c r="AK19549" s="205"/>
      <c r="AL19549" s="206"/>
    </row>
    <row r="19550" spans="31:38" x14ac:dyDescent="0.55000000000000004">
      <c r="AE19550" s="254" t="s">
        <v>48502</v>
      </c>
      <c r="AF19550" s="255">
        <v>44458.33</v>
      </c>
      <c r="AH19550" s="228" t="s">
        <v>35231</v>
      </c>
      <c r="AI19550" s="229">
        <v>119976.63</v>
      </c>
      <c r="AK19550" s="205"/>
      <c r="AL19550" s="206"/>
    </row>
    <row r="19551" spans="31:38" x14ac:dyDescent="0.55000000000000004">
      <c r="AE19551" s="254" t="s">
        <v>24368</v>
      </c>
      <c r="AF19551" s="255">
        <v>12177.6</v>
      </c>
      <c r="AH19551" s="228" t="s">
        <v>33781</v>
      </c>
      <c r="AI19551" s="229">
        <v>8500</v>
      </c>
      <c r="AK19551" s="205"/>
      <c r="AL19551" s="206"/>
    </row>
    <row r="19552" spans="31:38" x14ac:dyDescent="0.55000000000000004">
      <c r="AE19552" s="254" t="s">
        <v>39326</v>
      </c>
      <c r="AF19552" s="255">
        <v>67031.13</v>
      </c>
      <c r="AH19552" s="228" t="s">
        <v>50695</v>
      </c>
      <c r="AI19552" s="229">
        <v>22677</v>
      </c>
      <c r="AK19552" s="205"/>
      <c r="AL19552" s="206"/>
    </row>
    <row r="19553" spans="31:38" x14ac:dyDescent="0.55000000000000004">
      <c r="AE19553" s="254" t="s">
        <v>48503</v>
      </c>
      <c r="AF19553" s="255">
        <v>14913.4</v>
      </c>
      <c r="AH19553" s="228" t="s">
        <v>46082</v>
      </c>
      <c r="AI19553" s="229">
        <v>99537.5</v>
      </c>
      <c r="AK19553" s="205"/>
      <c r="AL19553" s="206"/>
    </row>
    <row r="19554" spans="31:38" x14ac:dyDescent="0.55000000000000004">
      <c r="AE19554" s="254" t="s">
        <v>58068</v>
      </c>
      <c r="AF19554" s="255">
        <v>1600</v>
      </c>
      <c r="AH19554" s="228" t="s">
        <v>35232</v>
      </c>
      <c r="AI19554" s="229">
        <v>15300</v>
      </c>
      <c r="AK19554" s="205"/>
      <c r="AL19554" s="206"/>
    </row>
    <row r="19555" spans="31:38" x14ac:dyDescent="0.55000000000000004">
      <c r="AE19555" s="254" t="s">
        <v>24370</v>
      </c>
      <c r="AF19555" s="255">
        <v>135894.34</v>
      </c>
      <c r="AH19555" s="228" t="s">
        <v>33782</v>
      </c>
      <c r="AI19555" s="229">
        <v>14464.69</v>
      </c>
      <c r="AK19555" s="205"/>
      <c r="AL19555" s="206"/>
    </row>
    <row r="19556" spans="31:38" x14ac:dyDescent="0.55000000000000004">
      <c r="AE19556" s="254" t="s">
        <v>56834</v>
      </c>
      <c r="AF19556" s="255">
        <v>3200</v>
      </c>
      <c r="AH19556" s="228" t="s">
        <v>33783</v>
      </c>
      <c r="AI19556" s="229">
        <v>4427.5</v>
      </c>
      <c r="AK19556" s="205"/>
      <c r="AL19556" s="206"/>
    </row>
    <row r="19557" spans="31:38" x14ac:dyDescent="0.55000000000000004">
      <c r="AE19557" s="254" t="s">
        <v>24374</v>
      </c>
      <c r="AF19557" s="255">
        <v>28839.5</v>
      </c>
      <c r="AH19557" s="228" t="s">
        <v>33784</v>
      </c>
      <c r="AI19557" s="229">
        <v>6947.23</v>
      </c>
      <c r="AK19557" s="205"/>
      <c r="AL19557" s="206"/>
    </row>
    <row r="19558" spans="31:38" x14ac:dyDescent="0.55000000000000004">
      <c r="AE19558" s="254" t="s">
        <v>60002</v>
      </c>
      <c r="AF19558" s="255">
        <v>9438.4599999999991</v>
      </c>
      <c r="AH19558" s="228" t="s">
        <v>33785</v>
      </c>
      <c r="AI19558" s="229">
        <v>291.29000000000002</v>
      </c>
      <c r="AK19558" s="205"/>
      <c r="AL19558" s="206"/>
    </row>
    <row r="19559" spans="31:38" x14ac:dyDescent="0.55000000000000004">
      <c r="AE19559" s="254" t="s">
        <v>58069</v>
      </c>
      <c r="AF19559" s="255">
        <v>7220.63</v>
      </c>
      <c r="AH19559" s="228" t="s">
        <v>32289</v>
      </c>
      <c r="AI19559" s="229">
        <v>6482.5</v>
      </c>
      <c r="AK19559" s="205"/>
      <c r="AL19559" s="206"/>
    </row>
    <row r="19560" spans="31:38" x14ac:dyDescent="0.55000000000000004">
      <c r="AE19560" s="254" t="s">
        <v>62900</v>
      </c>
      <c r="AF19560" s="255">
        <v>2719.92</v>
      </c>
      <c r="AH19560" s="228" t="s">
        <v>22633</v>
      </c>
      <c r="AI19560" s="229">
        <v>2543</v>
      </c>
      <c r="AK19560" s="205"/>
      <c r="AL19560" s="206"/>
    </row>
    <row r="19561" spans="31:38" x14ac:dyDescent="0.55000000000000004">
      <c r="AE19561" s="254" t="s">
        <v>43310</v>
      </c>
      <c r="AF19561" s="255">
        <v>266.08</v>
      </c>
      <c r="AH19561" s="228" t="s">
        <v>22635</v>
      </c>
      <c r="AI19561" s="229">
        <v>5852</v>
      </c>
      <c r="AK19561" s="205"/>
      <c r="AL19561" s="206"/>
    </row>
    <row r="19562" spans="31:38" x14ac:dyDescent="0.55000000000000004">
      <c r="AE19562" s="254" t="s">
        <v>46117</v>
      </c>
      <c r="AF19562" s="255">
        <v>1050</v>
      </c>
      <c r="AH19562" s="228" t="s">
        <v>22636</v>
      </c>
      <c r="AI19562" s="229">
        <v>24380</v>
      </c>
      <c r="AK19562" s="205"/>
      <c r="AL19562" s="206"/>
    </row>
    <row r="19563" spans="31:38" x14ac:dyDescent="0.55000000000000004">
      <c r="AE19563" s="254" t="s">
        <v>24395</v>
      </c>
      <c r="AF19563" s="255">
        <v>4091.25</v>
      </c>
      <c r="AH19563" s="228" t="s">
        <v>40815</v>
      </c>
      <c r="AI19563" s="229">
        <v>32212.89</v>
      </c>
      <c r="AK19563" s="205"/>
      <c r="AL19563" s="206"/>
    </row>
    <row r="19564" spans="31:38" x14ac:dyDescent="0.55000000000000004">
      <c r="AE19564" s="254" t="s">
        <v>60942</v>
      </c>
      <c r="AF19564" s="255">
        <v>1000</v>
      </c>
      <c r="AH19564" s="228" t="s">
        <v>22652</v>
      </c>
      <c r="AI19564" s="229">
        <v>30199.34</v>
      </c>
      <c r="AK19564" s="205"/>
      <c r="AL19564" s="206"/>
    </row>
    <row r="19565" spans="31:38" x14ac:dyDescent="0.55000000000000004">
      <c r="AE19565" s="254" t="s">
        <v>35334</v>
      </c>
      <c r="AF19565" s="255">
        <v>30169</v>
      </c>
      <c r="AH19565" s="228" t="s">
        <v>46083</v>
      </c>
      <c r="AI19565" s="229">
        <v>93151.72</v>
      </c>
      <c r="AK19565" s="205"/>
      <c r="AL19565" s="206"/>
    </row>
    <row r="19566" spans="31:38" x14ac:dyDescent="0.55000000000000004">
      <c r="AE19566" s="254" t="s">
        <v>43312</v>
      </c>
      <c r="AF19566" s="255">
        <v>60859.56</v>
      </c>
      <c r="AH19566" s="228" t="s">
        <v>48483</v>
      </c>
      <c r="AI19566" s="229">
        <v>3053.4</v>
      </c>
      <c r="AK19566" s="205"/>
      <c r="AL19566" s="206"/>
    </row>
    <row r="19567" spans="31:38" x14ac:dyDescent="0.55000000000000004">
      <c r="AE19567" s="254" t="s">
        <v>62376</v>
      </c>
      <c r="AF19567" s="255">
        <v>12197</v>
      </c>
      <c r="AH19567" s="228" t="s">
        <v>22654</v>
      </c>
      <c r="AI19567" s="229">
        <v>12045.8</v>
      </c>
      <c r="AK19567" s="205"/>
      <c r="AL19567" s="206"/>
    </row>
    <row r="19568" spans="31:38" x14ac:dyDescent="0.55000000000000004">
      <c r="AE19568" s="254" t="s">
        <v>35335</v>
      </c>
      <c r="AF19568" s="255">
        <v>2000</v>
      </c>
      <c r="AH19568" s="228" t="s">
        <v>47537</v>
      </c>
      <c r="AI19568" s="229">
        <v>38501</v>
      </c>
      <c r="AK19568" s="205"/>
      <c r="AL19568" s="206"/>
    </row>
    <row r="19569" spans="31:38" x14ac:dyDescent="0.55000000000000004">
      <c r="AE19569" s="254" t="s">
        <v>35336</v>
      </c>
      <c r="AF19569" s="255">
        <v>109.03</v>
      </c>
      <c r="AH19569" s="228" t="s">
        <v>46084</v>
      </c>
      <c r="AI19569" s="229">
        <v>730</v>
      </c>
      <c r="AK19569" s="205"/>
      <c r="AL19569" s="206"/>
    </row>
    <row r="19570" spans="31:38" x14ac:dyDescent="0.55000000000000004">
      <c r="AE19570" s="254" t="s">
        <v>65171</v>
      </c>
      <c r="AF19570" s="255">
        <v>631.98</v>
      </c>
      <c r="AH19570" s="228" t="s">
        <v>22656</v>
      </c>
      <c r="AI19570" s="229">
        <v>112792</v>
      </c>
      <c r="AK19570" s="205"/>
      <c r="AL19570" s="206"/>
    </row>
    <row r="19571" spans="31:38" x14ac:dyDescent="0.55000000000000004">
      <c r="AE19571" s="254" t="s">
        <v>43315</v>
      </c>
      <c r="AF19571" s="255">
        <v>518.64</v>
      </c>
      <c r="AH19571" s="228" t="s">
        <v>22657</v>
      </c>
      <c r="AI19571" s="229">
        <v>18561.36</v>
      </c>
      <c r="AK19571" s="205"/>
      <c r="AL19571" s="206"/>
    </row>
    <row r="19572" spans="31:38" x14ac:dyDescent="0.55000000000000004">
      <c r="AE19572" s="254" t="s">
        <v>24409</v>
      </c>
      <c r="AF19572" s="255">
        <v>6907.5</v>
      </c>
      <c r="AH19572" s="228" t="s">
        <v>36436</v>
      </c>
      <c r="AI19572" s="229">
        <v>213003.44</v>
      </c>
      <c r="AK19572" s="205"/>
      <c r="AL19572" s="206"/>
    </row>
    <row r="19573" spans="31:38" x14ac:dyDescent="0.55000000000000004">
      <c r="AE19573" s="254" t="s">
        <v>24410</v>
      </c>
      <c r="AF19573" s="255">
        <v>11377.13</v>
      </c>
      <c r="AH19573" s="228" t="s">
        <v>36437</v>
      </c>
      <c r="AI19573" s="229">
        <v>11181.5</v>
      </c>
      <c r="AK19573" s="205"/>
      <c r="AL19573" s="206"/>
    </row>
    <row r="19574" spans="31:38" x14ac:dyDescent="0.55000000000000004">
      <c r="AE19574" s="254" t="s">
        <v>24413</v>
      </c>
      <c r="AF19574" s="255">
        <v>12402</v>
      </c>
      <c r="AH19574" s="228" t="s">
        <v>22708</v>
      </c>
      <c r="AI19574" s="229">
        <v>19159.28</v>
      </c>
      <c r="AK19574" s="205"/>
      <c r="AL19574" s="206"/>
    </row>
    <row r="19575" spans="31:38" x14ac:dyDescent="0.55000000000000004">
      <c r="AE19575" s="254" t="s">
        <v>54469</v>
      </c>
      <c r="AF19575" s="255">
        <v>36559.18</v>
      </c>
      <c r="AH19575" s="228" t="s">
        <v>22709</v>
      </c>
      <c r="AI19575" s="229">
        <v>518608.4</v>
      </c>
      <c r="AK19575" s="205"/>
      <c r="AL19575" s="206"/>
    </row>
    <row r="19576" spans="31:38" x14ac:dyDescent="0.55000000000000004">
      <c r="AE19576" s="254" t="s">
        <v>60003</v>
      </c>
      <c r="AF19576" s="255">
        <v>19245.240000000002</v>
      </c>
      <c r="AH19576" s="228" t="s">
        <v>47538</v>
      </c>
      <c r="AI19576" s="229">
        <v>27.91</v>
      </c>
      <c r="AK19576" s="205"/>
      <c r="AL19576" s="206"/>
    </row>
    <row r="19577" spans="31:38" x14ac:dyDescent="0.55000000000000004">
      <c r="AE19577" s="254" t="s">
        <v>24431</v>
      </c>
      <c r="AF19577" s="255">
        <v>5926.29</v>
      </c>
      <c r="AH19577" s="228" t="s">
        <v>22710</v>
      </c>
      <c r="AI19577" s="229">
        <v>43719.12</v>
      </c>
      <c r="AK19577" s="205"/>
      <c r="AL19577" s="206"/>
    </row>
    <row r="19578" spans="31:38" x14ac:dyDescent="0.55000000000000004">
      <c r="AE19578" s="254" t="s">
        <v>54471</v>
      </c>
      <c r="AF19578" s="255">
        <v>63839</v>
      </c>
      <c r="AH19578" s="228" t="s">
        <v>48484</v>
      </c>
      <c r="AI19578" s="229">
        <v>9360</v>
      </c>
      <c r="AK19578" s="205"/>
      <c r="AL19578" s="206"/>
    </row>
    <row r="19579" spans="31:38" x14ac:dyDescent="0.55000000000000004">
      <c r="AE19579" s="254" t="s">
        <v>61697</v>
      </c>
      <c r="AF19579" s="255">
        <v>2050</v>
      </c>
      <c r="AH19579" s="228" t="s">
        <v>22711</v>
      </c>
      <c r="AI19579" s="229">
        <v>67689.279999999999</v>
      </c>
      <c r="AK19579" s="205"/>
      <c r="AL19579" s="206"/>
    </row>
    <row r="19580" spans="31:38" x14ac:dyDescent="0.55000000000000004">
      <c r="AE19580" s="254" t="s">
        <v>54472</v>
      </c>
      <c r="AF19580" s="255">
        <v>65216.62</v>
      </c>
      <c r="AH19580" s="228" t="s">
        <v>39260</v>
      </c>
      <c r="AI19580" s="229">
        <v>791920.35</v>
      </c>
      <c r="AK19580" s="205"/>
      <c r="AL19580" s="206"/>
    </row>
    <row r="19581" spans="31:38" x14ac:dyDescent="0.55000000000000004">
      <c r="AE19581" s="254" t="s">
        <v>65172</v>
      </c>
      <c r="AF19581" s="255">
        <v>-10182.08</v>
      </c>
      <c r="AH19581" s="228" t="s">
        <v>22712</v>
      </c>
      <c r="AI19581" s="229">
        <v>5342.65</v>
      </c>
      <c r="AK19581" s="205"/>
      <c r="AL19581" s="206"/>
    </row>
    <row r="19582" spans="31:38" x14ac:dyDescent="0.55000000000000004">
      <c r="AE19582" s="254" t="s">
        <v>24432</v>
      </c>
      <c r="AF19582" s="255">
        <v>31923.439999999999</v>
      </c>
      <c r="AH19582" s="228" t="s">
        <v>22713</v>
      </c>
      <c r="AI19582" s="229">
        <v>16290.77</v>
      </c>
      <c r="AK19582" s="205"/>
      <c r="AL19582" s="206"/>
    </row>
    <row r="19583" spans="31:38" x14ac:dyDescent="0.55000000000000004">
      <c r="AE19583" s="254" t="s">
        <v>24433</v>
      </c>
      <c r="AF19583" s="255">
        <v>29466.79</v>
      </c>
      <c r="AH19583" s="228" t="s">
        <v>22714</v>
      </c>
      <c r="AI19583" s="229">
        <v>15928.17</v>
      </c>
      <c r="AK19583" s="205"/>
      <c r="AL19583" s="206"/>
    </row>
    <row r="19584" spans="31:38" x14ac:dyDescent="0.55000000000000004">
      <c r="AE19584" s="254" t="s">
        <v>24434</v>
      </c>
      <c r="AF19584" s="255">
        <v>114939.24</v>
      </c>
      <c r="AH19584" s="228" t="s">
        <v>22715</v>
      </c>
      <c r="AI19584" s="229">
        <v>42603.06</v>
      </c>
      <c r="AK19584" s="205"/>
      <c r="AL19584" s="206"/>
    </row>
    <row r="19585" spans="31:38" x14ac:dyDescent="0.55000000000000004">
      <c r="AE19585" s="254" t="s">
        <v>24510</v>
      </c>
      <c r="AF19585" s="255">
        <v>148765.75</v>
      </c>
      <c r="AH19585" s="228" t="s">
        <v>13783</v>
      </c>
      <c r="AI19585" s="229">
        <v>6224.74</v>
      </c>
      <c r="AK19585" s="205"/>
      <c r="AL19585" s="206"/>
    </row>
    <row r="19586" spans="31:38" x14ac:dyDescent="0.55000000000000004">
      <c r="AE19586" s="254" t="s">
        <v>24512</v>
      </c>
      <c r="AF19586" s="255">
        <v>19460</v>
      </c>
      <c r="AH19586" s="228" t="s">
        <v>22717</v>
      </c>
      <c r="AI19586" s="229">
        <v>2756362.19</v>
      </c>
      <c r="AK19586" s="205"/>
      <c r="AL19586" s="206"/>
    </row>
    <row r="19587" spans="31:38" x14ac:dyDescent="0.55000000000000004">
      <c r="AE19587" s="254" t="s">
        <v>49394</v>
      </c>
      <c r="AF19587" s="255">
        <v>116600</v>
      </c>
      <c r="AH19587" s="228" t="s">
        <v>48485</v>
      </c>
      <c r="AI19587" s="229">
        <v>28500</v>
      </c>
      <c r="AK19587" s="205"/>
      <c r="AL19587" s="206"/>
    </row>
    <row r="19588" spans="31:38" x14ac:dyDescent="0.55000000000000004">
      <c r="AE19588" s="254" t="s">
        <v>24514</v>
      </c>
      <c r="AF19588" s="255">
        <v>2606.75</v>
      </c>
      <c r="AH19588" s="228" t="s">
        <v>43277</v>
      </c>
      <c r="AI19588" s="229">
        <v>2825610.54</v>
      </c>
      <c r="AK19588" s="205"/>
      <c r="AL19588" s="206"/>
    </row>
    <row r="19589" spans="31:38" x14ac:dyDescent="0.55000000000000004">
      <c r="AE19589" s="254" t="s">
        <v>24516</v>
      </c>
      <c r="AF19589" s="255">
        <v>83093.59</v>
      </c>
      <c r="AH19589" s="228" t="s">
        <v>43278</v>
      </c>
      <c r="AI19589" s="229">
        <v>76600</v>
      </c>
      <c r="AK19589" s="205"/>
      <c r="AL19589" s="206"/>
    </row>
    <row r="19590" spans="31:38" x14ac:dyDescent="0.55000000000000004">
      <c r="AE19590" s="254" t="s">
        <v>24519</v>
      </c>
      <c r="AF19590" s="255">
        <v>129305.22</v>
      </c>
      <c r="AH19590" s="228" t="s">
        <v>22718</v>
      </c>
      <c r="AI19590" s="229">
        <v>32061</v>
      </c>
      <c r="AK19590" s="205"/>
      <c r="AL19590" s="206"/>
    </row>
    <row r="19591" spans="31:38" x14ac:dyDescent="0.55000000000000004">
      <c r="AE19591" s="254" t="s">
        <v>13932</v>
      </c>
      <c r="AF19591" s="255">
        <v>24047.38</v>
      </c>
      <c r="AH19591" s="228" t="s">
        <v>13785</v>
      </c>
      <c r="AI19591" s="229">
        <v>554622.47</v>
      </c>
      <c r="AK19591" s="205"/>
      <c r="AL19591" s="206"/>
    </row>
    <row r="19592" spans="31:38" x14ac:dyDescent="0.55000000000000004">
      <c r="AE19592" s="254" t="s">
        <v>33897</v>
      </c>
      <c r="AF19592" s="255">
        <v>708541.21</v>
      </c>
      <c r="AH19592" s="228" t="s">
        <v>13786</v>
      </c>
      <c r="AI19592" s="229">
        <v>676538.9</v>
      </c>
      <c r="AK19592" s="205"/>
      <c r="AL19592" s="206"/>
    </row>
    <row r="19593" spans="31:38" x14ac:dyDescent="0.55000000000000004">
      <c r="AE19593" s="254" t="s">
        <v>33898</v>
      </c>
      <c r="AF19593" s="255">
        <v>2944.82</v>
      </c>
      <c r="AH19593" s="228" t="s">
        <v>22719</v>
      </c>
      <c r="AI19593" s="229">
        <v>97419.04</v>
      </c>
      <c r="AK19593" s="205"/>
      <c r="AL19593" s="206"/>
    </row>
    <row r="19594" spans="31:38" x14ac:dyDescent="0.55000000000000004">
      <c r="AE19594" s="254" t="s">
        <v>24525</v>
      </c>
      <c r="AF19594" s="255">
        <v>223511.96</v>
      </c>
      <c r="AH19594" s="228" t="s">
        <v>22720</v>
      </c>
      <c r="AI19594" s="229">
        <v>15000</v>
      </c>
      <c r="AK19594" s="205"/>
      <c r="AL19594" s="206"/>
    </row>
    <row r="19595" spans="31:38" x14ac:dyDescent="0.55000000000000004">
      <c r="AE19595" s="254" t="s">
        <v>13935</v>
      </c>
      <c r="AF19595" s="255">
        <v>110471.99</v>
      </c>
      <c r="AH19595" s="228" t="s">
        <v>39261</v>
      </c>
      <c r="AI19595" s="229">
        <v>219449</v>
      </c>
      <c r="AK19595" s="205"/>
      <c r="AL19595" s="206"/>
    </row>
    <row r="19596" spans="31:38" x14ac:dyDescent="0.55000000000000004">
      <c r="AE19596" s="254" t="s">
        <v>13936</v>
      </c>
      <c r="AF19596" s="255">
        <v>133843.09</v>
      </c>
      <c r="AH19596" s="228" t="s">
        <v>49381</v>
      </c>
      <c r="AI19596" s="229">
        <v>498.8</v>
      </c>
      <c r="AK19596" s="205"/>
      <c r="AL19596" s="206"/>
    </row>
    <row r="19597" spans="31:38" x14ac:dyDescent="0.55000000000000004">
      <c r="AE19597" s="254" t="s">
        <v>13937</v>
      </c>
      <c r="AF19597" s="255">
        <v>35563.08</v>
      </c>
      <c r="AH19597" s="228" t="s">
        <v>40816</v>
      </c>
      <c r="AI19597" s="229">
        <v>1073.92</v>
      </c>
      <c r="AK19597" s="205"/>
      <c r="AL19597" s="206"/>
    </row>
    <row r="19598" spans="31:38" x14ac:dyDescent="0.55000000000000004">
      <c r="AE19598" s="254" t="s">
        <v>24526</v>
      </c>
      <c r="AF19598" s="255">
        <v>644038.23</v>
      </c>
      <c r="AH19598" s="228" t="s">
        <v>54417</v>
      </c>
      <c r="AI19598" s="229">
        <v>181701.4</v>
      </c>
      <c r="AK19598" s="205"/>
      <c r="AL19598" s="206"/>
    </row>
    <row r="19599" spans="31:38" x14ac:dyDescent="0.55000000000000004">
      <c r="AE19599" s="254" t="s">
        <v>24527</v>
      </c>
      <c r="AF19599" s="255">
        <v>2335.52</v>
      </c>
      <c r="AH19599" s="228" t="s">
        <v>22725</v>
      </c>
      <c r="AI19599" s="229">
        <v>529528.34</v>
      </c>
      <c r="AK19599" s="205"/>
      <c r="AL19599" s="206"/>
    </row>
    <row r="19600" spans="31:38" x14ac:dyDescent="0.55000000000000004">
      <c r="AE19600" s="254" t="s">
        <v>36512</v>
      </c>
      <c r="AF19600" s="255">
        <v>139826.72</v>
      </c>
      <c r="AH19600" s="228" t="s">
        <v>22726</v>
      </c>
      <c r="AI19600" s="229">
        <v>148811.88</v>
      </c>
      <c r="AK19600" s="205"/>
      <c r="AL19600" s="206"/>
    </row>
    <row r="19601" spans="31:38" x14ac:dyDescent="0.55000000000000004">
      <c r="AE19601" s="254" t="s">
        <v>62901</v>
      </c>
      <c r="AF19601" s="255">
        <v>400000</v>
      </c>
      <c r="AH19601" s="228" t="s">
        <v>47539</v>
      </c>
      <c r="AI19601" s="229">
        <v>1718312.13</v>
      </c>
      <c r="AK19601" s="205"/>
      <c r="AL19601" s="206"/>
    </row>
    <row r="19602" spans="31:38" x14ac:dyDescent="0.55000000000000004">
      <c r="AE19602" s="254" t="s">
        <v>56835</v>
      </c>
      <c r="AF19602" s="255">
        <v>3675</v>
      </c>
      <c r="AH19602" s="228" t="s">
        <v>22729</v>
      </c>
      <c r="AI19602" s="229">
        <v>944866.18</v>
      </c>
      <c r="AK19602" s="205"/>
      <c r="AL19602" s="206"/>
    </row>
    <row r="19603" spans="31:38" x14ac:dyDescent="0.55000000000000004">
      <c r="AE19603" s="254" t="s">
        <v>58070</v>
      </c>
      <c r="AF19603" s="255">
        <v>1906.32</v>
      </c>
      <c r="AH19603" s="228" t="s">
        <v>48486</v>
      </c>
      <c r="AI19603" s="229">
        <v>73300</v>
      </c>
      <c r="AK19603" s="205"/>
      <c r="AL19603" s="206"/>
    </row>
    <row r="19604" spans="31:38" x14ac:dyDescent="0.55000000000000004">
      <c r="AE19604" s="254" t="s">
        <v>24529</v>
      </c>
      <c r="AF19604" s="255">
        <v>6000</v>
      </c>
      <c r="AH19604" s="228" t="s">
        <v>50696</v>
      </c>
      <c r="AI19604" s="229">
        <v>44361.599999999999</v>
      </c>
      <c r="AK19604" s="205"/>
      <c r="AL19604" s="206"/>
    </row>
    <row r="19605" spans="31:38" x14ac:dyDescent="0.55000000000000004">
      <c r="AE19605" s="254" t="s">
        <v>61698</v>
      </c>
      <c r="AF19605" s="255">
        <v>13300</v>
      </c>
      <c r="AH19605" s="228" t="s">
        <v>22784</v>
      </c>
      <c r="AI19605" s="229">
        <v>318148.11</v>
      </c>
      <c r="AK19605" s="205"/>
      <c r="AL19605" s="206"/>
    </row>
    <row r="19606" spans="31:38" x14ac:dyDescent="0.55000000000000004">
      <c r="AE19606" s="254" t="s">
        <v>58071</v>
      </c>
      <c r="AF19606" s="255">
        <v>457829.87</v>
      </c>
      <c r="AH19606" s="228" t="s">
        <v>22785</v>
      </c>
      <c r="AI19606" s="229">
        <v>18000</v>
      </c>
      <c r="AK19606" s="205"/>
      <c r="AL19606" s="206"/>
    </row>
    <row r="19607" spans="31:38" x14ac:dyDescent="0.55000000000000004">
      <c r="AE19607" s="254" t="s">
        <v>24531</v>
      </c>
      <c r="AF19607" s="255">
        <v>343814.14</v>
      </c>
      <c r="AH19607" s="228" t="s">
        <v>22786</v>
      </c>
      <c r="AI19607" s="229">
        <v>56282.080000000002</v>
      </c>
      <c r="AK19607" s="205"/>
      <c r="AL19607" s="206"/>
    </row>
    <row r="19608" spans="31:38" x14ac:dyDescent="0.55000000000000004">
      <c r="AE19608" s="254" t="s">
        <v>13938</v>
      </c>
      <c r="AF19608" s="255">
        <v>266127.13</v>
      </c>
      <c r="AH19608" s="228" t="s">
        <v>22787</v>
      </c>
      <c r="AI19608" s="229">
        <v>1101.24</v>
      </c>
      <c r="AK19608" s="205"/>
      <c r="AL19608" s="206"/>
    </row>
    <row r="19609" spans="31:38" x14ac:dyDescent="0.55000000000000004">
      <c r="AE19609" s="254" t="s">
        <v>24533</v>
      </c>
      <c r="AF19609" s="255">
        <v>56622.91</v>
      </c>
      <c r="AH19609" s="228" t="s">
        <v>13795</v>
      </c>
      <c r="AI19609" s="229">
        <v>9641.8799999999992</v>
      </c>
      <c r="AK19609" s="205"/>
      <c r="AL19609" s="206"/>
    </row>
    <row r="19610" spans="31:38" x14ac:dyDescent="0.55000000000000004">
      <c r="AE19610" s="254" t="s">
        <v>13939</v>
      </c>
      <c r="AF19610" s="255">
        <v>652228.47</v>
      </c>
      <c r="AH19610" s="228" t="s">
        <v>22789</v>
      </c>
      <c r="AI19610" s="229">
        <v>38847.72</v>
      </c>
      <c r="AK19610" s="205"/>
      <c r="AL19610" s="206"/>
    </row>
    <row r="19611" spans="31:38" x14ac:dyDescent="0.55000000000000004">
      <c r="AE19611" s="254" t="s">
        <v>54474</v>
      </c>
      <c r="AF19611" s="255">
        <v>-36682.82</v>
      </c>
      <c r="AH19611" s="228" t="s">
        <v>22790</v>
      </c>
      <c r="AI19611" s="229">
        <v>72680</v>
      </c>
      <c r="AK19611" s="205"/>
      <c r="AL19611" s="206"/>
    </row>
    <row r="19612" spans="31:38" x14ac:dyDescent="0.55000000000000004">
      <c r="AE19612" s="254" t="s">
        <v>60004</v>
      </c>
      <c r="AF19612" s="255">
        <v>8400</v>
      </c>
      <c r="AH19612" s="228" t="s">
        <v>46085</v>
      </c>
      <c r="AI19612" s="229">
        <v>23249.97</v>
      </c>
      <c r="AK19612" s="205"/>
      <c r="AL19612" s="206"/>
    </row>
    <row r="19613" spans="31:38" x14ac:dyDescent="0.55000000000000004">
      <c r="AE19613" s="254" t="s">
        <v>24555</v>
      </c>
      <c r="AF19613" s="255">
        <v>44643.11</v>
      </c>
      <c r="AH19613" s="228" t="s">
        <v>22792</v>
      </c>
      <c r="AI19613" s="229">
        <v>38716.589999999997</v>
      </c>
      <c r="AK19613" s="205"/>
      <c r="AL19613" s="206"/>
    </row>
    <row r="19614" spans="31:38" x14ac:dyDescent="0.55000000000000004">
      <c r="AE19614" s="254" t="s">
        <v>39331</v>
      </c>
      <c r="AF19614" s="255">
        <v>47256.32</v>
      </c>
      <c r="AH19614" s="228" t="s">
        <v>13798</v>
      </c>
      <c r="AI19614" s="229">
        <v>42875.02</v>
      </c>
      <c r="AK19614" s="205"/>
      <c r="AL19614" s="206"/>
    </row>
    <row r="19615" spans="31:38" x14ac:dyDescent="0.55000000000000004">
      <c r="AE19615" s="254" t="s">
        <v>54475</v>
      </c>
      <c r="AF19615" s="255">
        <v>858.5</v>
      </c>
      <c r="AH19615" s="228" t="s">
        <v>13799</v>
      </c>
      <c r="AI19615" s="229">
        <v>27876.400000000001</v>
      </c>
      <c r="AK19615" s="205"/>
      <c r="AL19615" s="206"/>
    </row>
    <row r="19616" spans="31:38" x14ac:dyDescent="0.55000000000000004">
      <c r="AE19616" s="254" t="s">
        <v>24557</v>
      </c>
      <c r="AF19616" s="255">
        <v>6744.37</v>
      </c>
      <c r="AH19616" s="228" t="s">
        <v>13800</v>
      </c>
      <c r="AI19616" s="229">
        <v>31696.79</v>
      </c>
      <c r="AK19616" s="205"/>
      <c r="AL19616" s="206"/>
    </row>
    <row r="19617" spans="31:38" x14ac:dyDescent="0.55000000000000004">
      <c r="AE19617" s="254" t="s">
        <v>47556</v>
      </c>
      <c r="AF19617" s="255">
        <v>2105.0700000000002</v>
      </c>
      <c r="AH19617" s="228" t="s">
        <v>22793</v>
      </c>
      <c r="AI19617" s="229">
        <v>76523</v>
      </c>
      <c r="AK19617" s="205"/>
      <c r="AL19617" s="206"/>
    </row>
    <row r="19618" spans="31:38" x14ac:dyDescent="0.55000000000000004">
      <c r="AE19618" s="254" t="s">
        <v>58072</v>
      </c>
      <c r="AF19618" s="255">
        <v>12082.74</v>
      </c>
      <c r="AH19618" s="228" t="s">
        <v>54418</v>
      </c>
      <c r="AI19618" s="229">
        <v>627.09</v>
      </c>
      <c r="AK19618" s="205"/>
      <c r="AL19618" s="206"/>
    </row>
    <row r="19619" spans="31:38" x14ac:dyDescent="0.55000000000000004">
      <c r="AE19619" s="254" t="s">
        <v>24558</v>
      </c>
      <c r="AF19619" s="255">
        <v>43400</v>
      </c>
      <c r="AH19619" s="228" t="s">
        <v>13801</v>
      </c>
      <c r="AI19619" s="229">
        <v>126722.5</v>
      </c>
      <c r="AK19619" s="205"/>
      <c r="AL19619" s="206"/>
    </row>
    <row r="19620" spans="31:38" x14ac:dyDescent="0.55000000000000004">
      <c r="AE19620" s="254" t="s">
        <v>59335</v>
      </c>
      <c r="AF19620" s="255">
        <v>4443.07</v>
      </c>
      <c r="AH19620" s="228" t="s">
        <v>22795</v>
      </c>
      <c r="AI19620" s="229">
        <v>16292.49</v>
      </c>
      <c r="AK19620" s="205"/>
      <c r="AL19620" s="206"/>
    </row>
    <row r="19621" spans="31:38" x14ac:dyDescent="0.55000000000000004">
      <c r="AE19621" s="254" t="s">
        <v>24561</v>
      </c>
      <c r="AF19621" s="255">
        <v>3404.67</v>
      </c>
      <c r="AH19621" s="228" t="s">
        <v>22796</v>
      </c>
      <c r="AI19621" s="229">
        <v>7548.2</v>
      </c>
      <c r="AK19621" s="205"/>
      <c r="AL19621" s="206"/>
    </row>
    <row r="19622" spans="31:38" x14ac:dyDescent="0.55000000000000004">
      <c r="AE19622" s="254" t="s">
        <v>24562</v>
      </c>
      <c r="AF19622" s="255">
        <v>641.28</v>
      </c>
      <c r="AH19622" s="228" t="s">
        <v>22797</v>
      </c>
      <c r="AI19622" s="229">
        <v>39436.370000000003</v>
      </c>
      <c r="AK19622" s="205"/>
      <c r="AL19622" s="206"/>
    </row>
    <row r="19623" spans="31:38" x14ac:dyDescent="0.55000000000000004">
      <c r="AE19623" s="254" t="s">
        <v>24573</v>
      </c>
      <c r="AF19623" s="255">
        <v>124452.17</v>
      </c>
      <c r="AH19623" s="228" t="s">
        <v>22878</v>
      </c>
      <c r="AI19623" s="229">
        <v>255361.44</v>
      </c>
      <c r="AK19623" s="205"/>
      <c r="AL19623" s="206"/>
    </row>
    <row r="19624" spans="31:38" x14ac:dyDescent="0.55000000000000004">
      <c r="AE19624" s="254" t="s">
        <v>24574</v>
      </c>
      <c r="AF19624" s="255">
        <v>34556.19</v>
      </c>
      <c r="AH19624" s="228" t="s">
        <v>22879</v>
      </c>
      <c r="AI19624" s="229">
        <v>1393055.76</v>
      </c>
      <c r="AK19624" s="205"/>
      <c r="AL19624" s="206"/>
    </row>
    <row r="19625" spans="31:38" x14ac:dyDescent="0.55000000000000004">
      <c r="AE19625" s="254" t="s">
        <v>33904</v>
      </c>
      <c r="AF19625" s="255">
        <v>3410.87</v>
      </c>
      <c r="AH19625" s="228" t="s">
        <v>22880</v>
      </c>
      <c r="AI19625" s="229">
        <v>710726.8</v>
      </c>
      <c r="AK19625" s="205"/>
      <c r="AL19625" s="206"/>
    </row>
    <row r="19626" spans="31:38" x14ac:dyDescent="0.55000000000000004">
      <c r="AE19626" s="254" t="s">
        <v>58073</v>
      </c>
      <c r="AF19626" s="255">
        <v>5501</v>
      </c>
      <c r="AH19626" s="228" t="s">
        <v>50697</v>
      </c>
      <c r="AI19626" s="229">
        <v>2154.25</v>
      </c>
      <c r="AK19626" s="205"/>
      <c r="AL19626" s="206"/>
    </row>
    <row r="19627" spans="31:38" x14ac:dyDescent="0.55000000000000004">
      <c r="AE19627" s="254" t="s">
        <v>33905</v>
      </c>
      <c r="AF19627" s="255">
        <v>6687.36</v>
      </c>
      <c r="AH19627" s="228" t="s">
        <v>47540</v>
      </c>
      <c r="AI19627" s="229">
        <v>5380.83</v>
      </c>
      <c r="AK19627" s="205"/>
      <c r="AL19627" s="206"/>
    </row>
    <row r="19628" spans="31:38" x14ac:dyDescent="0.55000000000000004">
      <c r="AE19628" s="254" t="s">
        <v>55633</v>
      </c>
      <c r="AF19628" s="255">
        <v>959.51</v>
      </c>
      <c r="AH19628" s="228" t="s">
        <v>22881</v>
      </c>
      <c r="AI19628" s="229">
        <v>137249.06</v>
      </c>
      <c r="AK19628" s="205"/>
      <c r="AL19628" s="206"/>
    </row>
    <row r="19629" spans="31:38" x14ac:dyDescent="0.55000000000000004">
      <c r="AE19629" s="254" t="s">
        <v>33906</v>
      </c>
      <c r="AF19629" s="255">
        <v>93.6</v>
      </c>
      <c r="AH19629" s="228" t="s">
        <v>54419</v>
      </c>
      <c r="AI19629" s="229">
        <v>3981.76</v>
      </c>
      <c r="AK19629" s="205"/>
      <c r="AL19629" s="206"/>
    </row>
    <row r="19630" spans="31:38" x14ac:dyDescent="0.55000000000000004">
      <c r="AE19630" s="254" t="s">
        <v>33907</v>
      </c>
      <c r="AF19630" s="255">
        <v>8705.11</v>
      </c>
      <c r="AH19630" s="228" t="s">
        <v>22883</v>
      </c>
      <c r="AI19630" s="229">
        <v>237489.75</v>
      </c>
      <c r="AK19630" s="205"/>
      <c r="AL19630" s="206"/>
    </row>
    <row r="19631" spans="31:38" x14ac:dyDescent="0.55000000000000004">
      <c r="AE19631" s="254" t="s">
        <v>24575</v>
      </c>
      <c r="AF19631" s="255">
        <v>34431.81</v>
      </c>
      <c r="AH19631" s="228" t="s">
        <v>22887</v>
      </c>
      <c r="AI19631" s="229">
        <v>13655.02</v>
      </c>
      <c r="AK19631" s="205"/>
      <c r="AL19631" s="206"/>
    </row>
    <row r="19632" spans="31:38" x14ac:dyDescent="0.55000000000000004">
      <c r="AE19632" s="254" t="s">
        <v>24608</v>
      </c>
      <c r="AF19632" s="255">
        <v>144177.62</v>
      </c>
      <c r="AH19632" s="228" t="s">
        <v>22888</v>
      </c>
      <c r="AI19632" s="229">
        <v>1026</v>
      </c>
      <c r="AK19632" s="205"/>
      <c r="AL19632" s="206"/>
    </row>
    <row r="19633" spans="31:38" x14ac:dyDescent="0.55000000000000004">
      <c r="AE19633" s="254" t="s">
        <v>24610</v>
      </c>
      <c r="AF19633" s="255">
        <v>921</v>
      </c>
      <c r="AH19633" s="228" t="s">
        <v>48487</v>
      </c>
      <c r="AI19633" s="229">
        <v>2867</v>
      </c>
      <c r="AK19633" s="205"/>
      <c r="AL19633" s="206"/>
    </row>
    <row r="19634" spans="31:38" x14ac:dyDescent="0.55000000000000004">
      <c r="AE19634" s="254" t="s">
        <v>24673</v>
      </c>
      <c r="AF19634" s="255">
        <v>51322.85</v>
      </c>
      <c r="AH19634" s="228" t="s">
        <v>13812</v>
      </c>
      <c r="AI19634" s="229">
        <v>44325.43</v>
      </c>
      <c r="AK19634" s="205"/>
      <c r="AL19634" s="206"/>
    </row>
    <row r="19635" spans="31:38" x14ac:dyDescent="0.55000000000000004">
      <c r="AE19635" s="254" t="s">
        <v>24674</v>
      </c>
      <c r="AF19635" s="255">
        <v>18305.52</v>
      </c>
      <c r="AH19635" s="228" t="s">
        <v>33795</v>
      </c>
      <c r="AI19635" s="229">
        <v>61.64</v>
      </c>
      <c r="AK19635" s="205"/>
      <c r="AL19635" s="206"/>
    </row>
    <row r="19636" spans="31:38" x14ac:dyDescent="0.55000000000000004">
      <c r="AE19636" s="254" t="s">
        <v>24675</v>
      </c>
      <c r="AF19636" s="255">
        <v>64020</v>
      </c>
      <c r="AH19636" s="228" t="s">
        <v>13813</v>
      </c>
      <c r="AI19636" s="229">
        <v>10057.14</v>
      </c>
      <c r="AK19636" s="205"/>
      <c r="AL19636" s="206"/>
    </row>
    <row r="19637" spans="31:38" x14ac:dyDescent="0.55000000000000004">
      <c r="AE19637" s="254" t="s">
        <v>63853</v>
      </c>
      <c r="AF19637" s="255">
        <v>109.51</v>
      </c>
      <c r="AH19637" s="228" t="s">
        <v>33796</v>
      </c>
      <c r="AI19637" s="229">
        <v>3582084.4</v>
      </c>
      <c r="AK19637" s="205"/>
      <c r="AL19637" s="206"/>
    </row>
    <row r="19638" spans="31:38" x14ac:dyDescent="0.55000000000000004">
      <c r="AE19638" s="254" t="s">
        <v>24677</v>
      </c>
      <c r="AF19638" s="255">
        <v>868067.31</v>
      </c>
      <c r="AH19638" s="228" t="s">
        <v>40817</v>
      </c>
      <c r="AI19638" s="229">
        <v>53064.44</v>
      </c>
      <c r="AK19638" s="205"/>
      <c r="AL19638" s="206"/>
    </row>
    <row r="19639" spans="31:38" x14ac:dyDescent="0.55000000000000004">
      <c r="AE19639" s="254" t="s">
        <v>39348</v>
      </c>
      <c r="AF19639" s="255">
        <v>1480.41</v>
      </c>
      <c r="AH19639" s="228" t="s">
        <v>46086</v>
      </c>
      <c r="AI19639" s="229">
        <v>1382275.52</v>
      </c>
      <c r="AK19639" s="205"/>
      <c r="AL19639" s="206"/>
    </row>
    <row r="19640" spans="31:38" x14ac:dyDescent="0.55000000000000004">
      <c r="AE19640" s="254" t="s">
        <v>24678</v>
      </c>
      <c r="AF19640" s="255">
        <v>3868.16</v>
      </c>
      <c r="AH19640" s="228" t="s">
        <v>54420</v>
      </c>
      <c r="AI19640" s="229">
        <v>9391.43</v>
      </c>
      <c r="AK19640" s="205"/>
      <c r="AL19640" s="206"/>
    </row>
    <row r="19641" spans="31:38" x14ac:dyDescent="0.55000000000000004">
      <c r="AE19641" s="254" t="s">
        <v>39349</v>
      </c>
      <c r="AF19641" s="255">
        <v>6375.27</v>
      </c>
      <c r="AH19641" s="228" t="s">
        <v>22892</v>
      </c>
      <c r="AI19641" s="229">
        <v>82872.649999999994</v>
      </c>
      <c r="AK19641" s="205"/>
      <c r="AL19641" s="206"/>
    </row>
    <row r="19642" spans="31:38" x14ac:dyDescent="0.55000000000000004">
      <c r="AE19642" s="254" t="s">
        <v>56836</v>
      </c>
      <c r="AF19642" s="255">
        <v>27487.67</v>
      </c>
      <c r="AH19642" s="228" t="s">
        <v>22894</v>
      </c>
      <c r="AI19642" s="229">
        <v>139.22999999999999</v>
      </c>
      <c r="AK19642" s="205"/>
      <c r="AL19642" s="206"/>
    </row>
    <row r="19643" spans="31:38" x14ac:dyDescent="0.55000000000000004">
      <c r="AE19643" s="254" t="s">
        <v>24679</v>
      </c>
      <c r="AF19643" s="255">
        <v>192</v>
      </c>
      <c r="AH19643" s="228" t="s">
        <v>13816</v>
      </c>
      <c r="AI19643" s="229">
        <v>598245.27</v>
      </c>
      <c r="AK19643" s="205"/>
      <c r="AL19643" s="206"/>
    </row>
    <row r="19644" spans="31:38" x14ac:dyDescent="0.55000000000000004">
      <c r="AE19644" s="254" t="s">
        <v>39350</v>
      </c>
      <c r="AF19644" s="255">
        <v>65943.600000000006</v>
      </c>
      <c r="AH19644" s="228" t="s">
        <v>13817</v>
      </c>
      <c r="AI19644" s="229">
        <v>845823.34</v>
      </c>
      <c r="AK19644" s="205"/>
      <c r="AL19644" s="206"/>
    </row>
    <row r="19645" spans="31:38" x14ac:dyDescent="0.55000000000000004">
      <c r="AE19645" s="254" t="s">
        <v>36523</v>
      </c>
      <c r="AF19645" s="255">
        <v>22674.18</v>
      </c>
      <c r="AH19645" s="228" t="s">
        <v>22895</v>
      </c>
      <c r="AI19645" s="229">
        <v>212151.41</v>
      </c>
      <c r="AK19645" s="205"/>
      <c r="AL19645" s="206"/>
    </row>
    <row r="19646" spans="31:38" x14ac:dyDescent="0.55000000000000004">
      <c r="AE19646" s="254" t="s">
        <v>24680</v>
      </c>
      <c r="AF19646" s="255">
        <v>92161.33</v>
      </c>
      <c r="AH19646" s="228" t="s">
        <v>22896</v>
      </c>
      <c r="AI19646" s="229">
        <v>391534.4</v>
      </c>
      <c r="AK19646" s="205"/>
      <c r="AL19646" s="206"/>
    </row>
    <row r="19647" spans="31:38" x14ac:dyDescent="0.55000000000000004">
      <c r="AE19647" s="254" t="s">
        <v>55634</v>
      </c>
      <c r="AF19647" s="255">
        <v>431.2</v>
      </c>
      <c r="AH19647" s="228" t="s">
        <v>35240</v>
      </c>
      <c r="AI19647" s="229">
        <v>111185.24</v>
      </c>
      <c r="AK19647" s="205"/>
      <c r="AL19647" s="206"/>
    </row>
    <row r="19648" spans="31:38" x14ac:dyDescent="0.55000000000000004">
      <c r="AE19648" s="254" t="s">
        <v>24681</v>
      </c>
      <c r="AF19648" s="255">
        <v>8730.7099999999991</v>
      </c>
      <c r="AH19648" s="228" t="s">
        <v>49382</v>
      </c>
      <c r="AI19648" s="229">
        <v>4686.8599999999997</v>
      </c>
      <c r="AK19648" s="205"/>
      <c r="AL19648" s="206"/>
    </row>
    <row r="19649" spans="31:38" x14ac:dyDescent="0.55000000000000004">
      <c r="AE19649" s="254" t="s">
        <v>35357</v>
      </c>
      <c r="AF19649" s="255">
        <v>17550</v>
      </c>
      <c r="AH19649" s="228" t="s">
        <v>13818</v>
      </c>
      <c r="AI19649" s="229">
        <v>274572</v>
      </c>
      <c r="AK19649" s="205"/>
      <c r="AL19649" s="206"/>
    </row>
    <row r="19650" spans="31:38" x14ac:dyDescent="0.55000000000000004">
      <c r="AE19650" s="254" t="s">
        <v>59336</v>
      </c>
      <c r="AF19650" s="255">
        <v>27138.84</v>
      </c>
      <c r="AH19650" s="228" t="s">
        <v>22903</v>
      </c>
      <c r="AI19650" s="229">
        <v>386115.96</v>
      </c>
      <c r="AK19650" s="205"/>
      <c r="AL19650" s="206"/>
    </row>
    <row r="19651" spans="31:38" x14ac:dyDescent="0.55000000000000004">
      <c r="AE19651" s="254" t="s">
        <v>35358</v>
      </c>
      <c r="AF19651" s="255">
        <v>5186.7700000000004</v>
      </c>
      <c r="AH19651" s="228" t="s">
        <v>54421</v>
      </c>
      <c r="AI19651" s="229">
        <v>8178.91</v>
      </c>
      <c r="AK19651" s="205"/>
      <c r="AL19651" s="206"/>
    </row>
    <row r="19652" spans="31:38" x14ac:dyDescent="0.55000000000000004">
      <c r="AE19652" s="254" t="s">
        <v>24682</v>
      </c>
      <c r="AF19652" s="255">
        <v>3012.78</v>
      </c>
      <c r="AH19652" s="228" t="s">
        <v>22904</v>
      </c>
      <c r="AI19652" s="229">
        <v>1118180.05</v>
      </c>
      <c r="AK19652" s="205"/>
      <c r="AL19652" s="206"/>
    </row>
    <row r="19653" spans="31:38" x14ac:dyDescent="0.55000000000000004">
      <c r="AE19653" s="254" t="s">
        <v>24683</v>
      </c>
      <c r="AF19653" s="255">
        <v>44868.35</v>
      </c>
      <c r="AH19653" s="228" t="s">
        <v>22905</v>
      </c>
      <c r="AI19653" s="229">
        <v>31506.81</v>
      </c>
      <c r="AK19653" s="205"/>
      <c r="AL19653" s="206"/>
    </row>
    <row r="19654" spans="31:38" x14ac:dyDescent="0.55000000000000004">
      <c r="AE19654" s="254" t="s">
        <v>61699</v>
      </c>
      <c r="AF19654" s="255">
        <v>335125</v>
      </c>
      <c r="AH19654" s="228" t="s">
        <v>22906</v>
      </c>
      <c r="AI19654" s="229">
        <v>106724.75</v>
      </c>
      <c r="AK19654" s="205"/>
      <c r="AL19654" s="206"/>
    </row>
    <row r="19655" spans="31:38" x14ac:dyDescent="0.55000000000000004">
      <c r="AE19655" s="254" t="s">
        <v>24684</v>
      </c>
      <c r="AF19655" s="255">
        <v>519704.66</v>
      </c>
      <c r="AH19655" s="228" t="s">
        <v>22909</v>
      </c>
      <c r="AI19655" s="229">
        <v>24129.51</v>
      </c>
      <c r="AK19655" s="205"/>
      <c r="AL19655" s="206"/>
    </row>
    <row r="19656" spans="31:38" x14ac:dyDescent="0.55000000000000004">
      <c r="AE19656" s="254" t="s">
        <v>33911</v>
      </c>
      <c r="AF19656" s="255">
        <v>21101.98</v>
      </c>
      <c r="AH19656" s="228" t="s">
        <v>13819</v>
      </c>
      <c r="AI19656" s="229">
        <v>231458.82</v>
      </c>
      <c r="AK19656" s="205"/>
      <c r="AL19656" s="206"/>
    </row>
    <row r="19657" spans="31:38" x14ac:dyDescent="0.55000000000000004">
      <c r="AE19657" s="254" t="s">
        <v>13949</v>
      </c>
      <c r="AF19657" s="255">
        <v>165230.95000000001</v>
      </c>
      <c r="AH19657" s="228" t="s">
        <v>43279</v>
      </c>
      <c r="AI19657" s="229">
        <v>1200564.1499999999</v>
      </c>
      <c r="AK19657" s="205"/>
      <c r="AL19657" s="206"/>
    </row>
    <row r="19658" spans="31:38" x14ac:dyDescent="0.55000000000000004">
      <c r="AE19658" s="254" t="s">
        <v>13950</v>
      </c>
      <c r="AF19658" s="255">
        <v>490283.48</v>
      </c>
      <c r="AH19658" s="228" t="s">
        <v>22910</v>
      </c>
      <c r="AI19658" s="229">
        <v>8250</v>
      </c>
      <c r="AK19658" s="205"/>
      <c r="AL19658" s="206"/>
    </row>
    <row r="19659" spans="31:38" x14ac:dyDescent="0.55000000000000004">
      <c r="AE19659" s="254" t="s">
        <v>13951</v>
      </c>
      <c r="AF19659" s="255">
        <v>180356.43</v>
      </c>
      <c r="AH19659" s="228" t="s">
        <v>22935</v>
      </c>
      <c r="AI19659" s="229">
        <v>87239.99</v>
      </c>
      <c r="AK19659" s="205"/>
      <c r="AL19659" s="206"/>
    </row>
    <row r="19660" spans="31:38" x14ac:dyDescent="0.55000000000000004">
      <c r="AE19660" s="254" t="s">
        <v>65173</v>
      </c>
      <c r="AF19660" s="255">
        <v>8108.29</v>
      </c>
      <c r="AH19660" s="228" t="s">
        <v>39276</v>
      </c>
      <c r="AI19660" s="229">
        <v>85377.84</v>
      </c>
      <c r="AK19660" s="205"/>
      <c r="AL19660" s="206"/>
    </row>
    <row r="19661" spans="31:38" x14ac:dyDescent="0.55000000000000004">
      <c r="AE19661" s="254" t="s">
        <v>24685</v>
      </c>
      <c r="AF19661" s="255">
        <v>264907.23</v>
      </c>
      <c r="AH19661" s="228" t="s">
        <v>49383</v>
      </c>
      <c r="AI19661" s="229">
        <v>1882.76</v>
      </c>
      <c r="AK19661" s="205"/>
      <c r="AL19661" s="206"/>
    </row>
    <row r="19662" spans="31:38" x14ac:dyDescent="0.55000000000000004">
      <c r="AE19662" s="254" t="s">
        <v>24686</v>
      </c>
      <c r="AF19662" s="255">
        <v>5619.57</v>
      </c>
      <c r="AH19662" s="228" t="s">
        <v>40818</v>
      </c>
      <c r="AI19662" s="229">
        <v>3750.12</v>
      </c>
      <c r="AK19662" s="205"/>
      <c r="AL19662" s="206"/>
    </row>
    <row r="19663" spans="31:38" x14ac:dyDescent="0.55000000000000004">
      <c r="AE19663" s="254" t="s">
        <v>24688</v>
      </c>
      <c r="AF19663" s="255">
        <v>147425</v>
      </c>
      <c r="AH19663" s="228" t="s">
        <v>54422</v>
      </c>
      <c r="AI19663" s="229">
        <v>43518.79</v>
      </c>
      <c r="AK19663" s="205"/>
      <c r="AL19663" s="206"/>
    </row>
    <row r="19664" spans="31:38" x14ac:dyDescent="0.55000000000000004">
      <c r="AE19664" s="254" t="s">
        <v>33912</v>
      </c>
      <c r="AF19664" s="255">
        <v>12454.98</v>
      </c>
      <c r="AH19664" s="228" t="s">
        <v>39277</v>
      </c>
      <c r="AI19664" s="229">
        <v>21717.599999999999</v>
      </c>
      <c r="AK19664" s="205"/>
      <c r="AL19664" s="206"/>
    </row>
    <row r="19665" spans="31:38" x14ac:dyDescent="0.55000000000000004">
      <c r="AE19665" s="254" t="s">
        <v>55635</v>
      </c>
      <c r="AF19665" s="255">
        <v>77754.31</v>
      </c>
      <c r="AH19665" s="228" t="s">
        <v>43280</v>
      </c>
      <c r="AI19665" s="229">
        <v>487861.43</v>
      </c>
      <c r="AK19665" s="205"/>
      <c r="AL19665" s="206"/>
    </row>
    <row r="19666" spans="31:38" x14ac:dyDescent="0.55000000000000004">
      <c r="AE19666" s="254" t="s">
        <v>47560</v>
      </c>
      <c r="AF19666" s="255">
        <v>1593.18</v>
      </c>
      <c r="AH19666" s="228" t="s">
        <v>22937</v>
      </c>
      <c r="AI19666" s="229">
        <v>34932.86</v>
      </c>
      <c r="AK19666" s="205"/>
      <c r="AL19666" s="206"/>
    </row>
    <row r="19667" spans="31:38" x14ac:dyDescent="0.55000000000000004">
      <c r="AE19667" s="254" t="s">
        <v>39351</v>
      </c>
      <c r="AF19667" s="255">
        <v>3075.57</v>
      </c>
      <c r="AH19667" s="228" t="s">
        <v>22938</v>
      </c>
      <c r="AI19667" s="229">
        <v>41699.160000000003</v>
      </c>
      <c r="AK19667" s="205"/>
      <c r="AL19667" s="206"/>
    </row>
    <row r="19668" spans="31:38" x14ac:dyDescent="0.55000000000000004">
      <c r="AE19668" s="254" t="s">
        <v>50737</v>
      </c>
      <c r="AF19668" s="255">
        <v>7262.67</v>
      </c>
      <c r="AH19668" s="228" t="s">
        <v>22939</v>
      </c>
      <c r="AI19668" s="229">
        <v>4036.45</v>
      </c>
      <c r="AK19668" s="205"/>
      <c r="AL19668" s="206"/>
    </row>
    <row r="19669" spans="31:38" x14ac:dyDescent="0.55000000000000004">
      <c r="AE19669" s="254" t="s">
        <v>32500</v>
      </c>
      <c r="AF19669" s="255">
        <v>92537.08</v>
      </c>
      <c r="AH19669" s="228" t="s">
        <v>22940</v>
      </c>
      <c r="AI19669" s="229">
        <v>20459.830000000002</v>
      </c>
      <c r="AK19669" s="205"/>
      <c r="AL19669" s="206"/>
    </row>
    <row r="19670" spans="31:38" x14ac:dyDescent="0.55000000000000004">
      <c r="AE19670" s="254" t="s">
        <v>24689</v>
      </c>
      <c r="AF19670" s="255">
        <v>652102.30000000005</v>
      </c>
      <c r="AH19670" s="228" t="s">
        <v>22941</v>
      </c>
      <c r="AI19670" s="229">
        <v>9623.93</v>
      </c>
      <c r="AK19670" s="205"/>
      <c r="AL19670" s="206"/>
    </row>
    <row r="19671" spans="31:38" x14ac:dyDescent="0.55000000000000004">
      <c r="AE19671" s="254" t="s">
        <v>24690</v>
      </c>
      <c r="AF19671" s="255">
        <v>270440.93</v>
      </c>
      <c r="AH19671" s="228" t="s">
        <v>39278</v>
      </c>
      <c r="AI19671" s="229">
        <v>4482.24</v>
      </c>
      <c r="AK19671" s="205"/>
      <c r="AL19671" s="206"/>
    </row>
    <row r="19672" spans="31:38" x14ac:dyDescent="0.55000000000000004">
      <c r="AE19672" s="254" t="s">
        <v>24691</v>
      </c>
      <c r="AF19672" s="255">
        <v>50479.46</v>
      </c>
      <c r="AH19672" s="228" t="s">
        <v>22942</v>
      </c>
      <c r="AI19672" s="229">
        <v>21073.98</v>
      </c>
      <c r="AK19672" s="205"/>
      <c r="AL19672" s="206"/>
    </row>
    <row r="19673" spans="31:38" x14ac:dyDescent="0.55000000000000004">
      <c r="AE19673" s="254" t="s">
        <v>59337</v>
      </c>
      <c r="AF19673" s="255">
        <v>336.17</v>
      </c>
      <c r="AH19673" s="228" t="s">
        <v>22943</v>
      </c>
      <c r="AI19673" s="229">
        <v>28179</v>
      </c>
      <c r="AK19673" s="205"/>
      <c r="AL19673" s="206"/>
    </row>
    <row r="19674" spans="31:38" x14ac:dyDescent="0.55000000000000004">
      <c r="AE19674" s="254" t="s">
        <v>55636</v>
      </c>
      <c r="AF19674" s="255">
        <v>3107.93</v>
      </c>
      <c r="AH19674" s="228" t="s">
        <v>54423</v>
      </c>
      <c r="AI19674" s="229">
        <v>6856.9</v>
      </c>
      <c r="AK19674" s="205"/>
      <c r="AL19674" s="206"/>
    </row>
    <row r="19675" spans="31:38" x14ac:dyDescent="0.55000000000000004">
      <c r="AE19675" s="254" t="s">
        <v>24692</v>
      </c>
      <c r="AF19675" s="255">
        <v>525687.03</v>
      </c>
      <c r="AH19675" s="228" t="s">
        <v>54424</v>
      </c>
      <c r="AI19675" s="229">
        <v>4129.16</v>
      </c>
      <c r="AK19675" s="205"/>
      <c r="AL19675" s="206"/>
    </row>
    <row r="19676" spans="31:38" x14ac:dyDescent="0.55000000000000004">
      <c r="AE19676" s="254" t="s">
        <v>24693</v>
      </c>
      <c r="AF19676" s="255">
        <v>423132.58</v>
      </c>
      <c r="AH19676" s="228" t="s">
        <v>54425</v>
      </c>
      <c r="AI19676" s="229">
        <v>93319</v>
      </c>
      <c r="AK19676" s="205"/>
      <c r="AL19676" s="206"/>
    </row>
    <row r="19677" spans="31:38" x14ac:dyDescent="0.55000000000000004">
      <c r="AE19677" s="254" t="s">
        <v>49396</v>
      </c>
      <c r="AF19677" s="255">
        <v>-38687.120000000003</v>
      </c>
      <c r="AH19677" s="228" t="s">
        <v>22964</v>
      </c>
      <c r="AI19677" s="229">
        <v>2522.7199999999998</v>
      </c>
      <c r="AK19677" s="205"/>
      <c r="AL19677" s="206"/>
    </row>
    <row r="19678" spans="31:38" x14ac:dyDescent="0.55000000000000004">
      <c r="AE19678" s="254" t="s">
        <v>36525</v>
      </c>
      <c r="AF19678" s="255">
        <v>364011.53</v>
      </c>
      <c r="AH19678" s="228" t="s">
        <v>43281</v>
      </c>
      <c r="AI19678" s="229">
        <v>891.51</v>
      </c>
      <c r="AK19678" s="205"/>
      <c r="AL19678" s="206"/>
    </row>
    <row r="19679" spans="31:38" x14ac:dyDescent="0.55000000000000004">
      <c r="AE19679" s="254" t="s">
        <v>50739</v>
      </c>
      <c r="AF19679" s="255">
        <v>3157347.65</v>
      </c>
      <c r="AH19679" s="228" t="s">
        <v>54426</v>
      </c>
      <c r="AI19679" s="229">
        <v>7642.48</v>
      </c>
      <c r="AK19679" s="205"/>
      <c r="AL19679" s="206"/>
    </row>
    <row r="19680" spans="31:38" x14ac:dyDescent="0.55000000000000004">
      <c r="AE19680" s="254" t="s">
        <v>46122</v>
      </c>
      <c r="AF19680" s="255">
        <v>268741.78999999998</v>
      </c>
      <c r="AH19680" s="228" t="s">
        <v>43282</v>
      </c>
      <c r="AI19680" s="229">
        <v>1893</v>
      </c>
      <c r="AK19680" s="205"/>
      <c r="AL19680" s="206"/>
    </row>
    <row r="19681" spans="31:38" x14ac:dyDescent="0.55000000000000004">
      <c r="AE19681" s="254" t="s">
        <v>48505</v>
      </c>
      <c r="AF19681" s="255">
        <v>63764</v>
      </c>
      <c r="AH19681" s="228" t="s">
        <v>22965</v>
      </c>
      <c r="AI19681" s="229">
        <v>8000</v>
      </c>
      <c r="AK19681" s="205"/>
      <c r="AL19681" s="206"/>
    </row>
    <row r="19682" spans="31:38" x14ac:dyDescent="0.55000000000000004">
      <c r="AE19682" s="254" t="s">
        <v>24714</v>
      </c>
      <c r="AF19682" s="255">
        <v>26100</v>
      </c>
      <c r="AH19682" s="228" t="s">
        <v>22966</v>
      </c>
      <c r="AI19682" s="229">
        <v>43283.07</v>
      </c>
      <c r="AK19682" s="205"/>
      <c r="AL19682" s="206"/>
    </row>
    <row r="19683" spans="31:38" x14ac:dyDescent="0.55000000000000004">
      <c r="AE19683" s="254" t="s">
        <v>46123</v>
      </c>
      <c r="AF19683" s="255">
        <v>4374.3599999999997</v>
      </c>
      <c r="AH19683" s="228" t="s">
        <v>35252</v>
      </c>
      <c r="AI19683" s="229">
        <v>33001.379999999997</v>
      </c>
      <c r="AK19683" s="205"/>
      <c r="AL19683" s="206"/>
    </row>
    <row r="19684" spans="31:38" x14ac:dyDescent="0.55000000000000004">
      <c r="AE19684" s="254" t="s">
        <v>24718</v>
      </c>
      <c r="AF19684" s="255">
        <v>2331.2800000000002</v>
      </c>
      <c r="AH19684" s="228" t="s">
        <v>23057</v>
      </c>
      <c r="AI19684" s="229">
        <v>317568.36</v>
      </c>
      <c r="AK19684" s="205"/>
      <c r="AL19684" s="206"/>
    </row>
    <row r="19685" spans="31:38" x14ac:dyDescent="0.55000000000000004">
      <c r="AE19685" s="254" t="s">
        <v>54477</v>
      </c>
      <c r="AF19685" s="255">
        <v>2788.6</v>
      </c>
      <c r="AH19685" s="228" t="s">
        <v>54427</v>
      </c>
      <c r="AI19685" s="229">
        <v>329.86</v>
      </c>
      <c r="AK19685" s="205"/>
      <c r="AL19685" s="206"/>
    </row>
    <row r="19686" spans="31:38" x14ac:dyDescent="0.55000000000000004">
      <c r="AE19686" s="254" t="s">
        <v>24742</v>
      </c>
      <c r="AF19686" s="255">
        <v>56675.32</v>
      </c>
      <c r="AH19686" s="228" t="s">
        <v>23058</v>
      </c>
      <c r="AI19686" s="229">
        <v>110818.22</v>
      </c>
      <c r="AK19686" s="205"/>
      <c r="AL19686" s="206"/>
    </row>
    <row r="19687" spans="31:38" x14ac:dyDescent="0.55000000000000004">
      <c r="AE19687" s="254" t="s">
        <v>24745</v>
      </c>
      <c r="AF19687" s="255">
        <v>4210.41</v>
      </c>
      <c r="AH19687" s="228" t="s">
        <v>49384</v>
      </c>
      <c r="AI19687" s="229">
        <v>388.62</v>
      </c>
      <c r="AK19687" s="205"/>
      <c r="AL19687" s="206"/>
    </row>
    <row r="19688" spans="31:38" x14ac:dyDescent="0.55000000000000004">
      <c r="AE19688" s="254" t="s">
        <v>36531</v>
      </c>
      <c r="AF19688" s="255">
        <v>94818.34</v>
      </c>
      <c r="AH19688" s="228" t="s">
        <v>47541</v>
      </c>
      <c r="AI19688" s="229">
        <v>6286.07</v>
      </c>
      <c r="AK19688" s="205"/>
      <c r="AL19688" s="206"/>
    </row>
    <row r="19689" spans="31:38" x14ac:dyDescent="0.55000000000000004">
      <c r="AE19689" s="254" t="s">
        <v>65174</v>
      </c>
      <c r="AF19689" s="255">
        <v>163314.76999999999</v>
      </c>
      <c r="AH19689" s="228" t="s">
        <v>54428</v>
      </c>
      <c r="AI19689" s="229">
        <v>53159.66</v>
      </c>
      <c r="AK19689" s="205"/>
      <c r="AL19689" s="206"/>
    </row>
    <row r="19690" spans="31:38" x14ac:dyDescent="0.55000000000000004">
      <c r="AE19690" s="254" t="s">
        <v>48507</v>
      </c>
      <c r="AF19690" s="255">
        <v>528.62</v>
      </c>
      <c r="AH19690" s="228" t="s">
        <v>23059</v>
      </c>
      <c r="AI19690" s="229">
        <v>1063.01</v>
      </c>
      <c r="AK19690" s="205"/>
      <c r="AL19690" s="206"/>
    </row>
    <row r="19691" spans="31:38" x14ac:dyDescent="0.55000000000000004">
      <c r="AE19691" s="254" t="s">
        <v>46127</v>
      </c>
      <c r="AF19691" s="255">
        <v>8500</v>
      </c>
      <c r="AH19691" s="228" t="s">
        <v>23060</v>
      </c>
      <c r="AI19691" s="229">
        <v>2825.94</v>
      </c>
      <c r="AK19691" s="205"/>
      <c r="AL19691" s="206"/>
    </row>
    <row r="19692" spans="31:38" x14ac:dyDescent="0.55000000000000004">
      <c r="AE19692" s="254" t="s">
        <v>46128</v>
      </c>
      <c r="AF19692" s="255">
        <v>10331.24</v>
      </c>
      <c r="AH19692" s="228" t="s">
        <v>23062</v>
      </c>
      <c r="AI19692" s="229">
        <v>104.48</v>
      </c>
      <c r="AK19692" s="205"/>
      <c r="AL19692" s="206"/>
    </row>
    <row r="19693" spans="31:38" x14ac:dyDescent="0.55000000000000004">
      <c r="AE19693" s="254" t="s">
        <v>24764</v>
      </c>
      <c r="AF19693" s="255">
        <v>613.74</v>
      </c>
      <c r="AH19693" s="228" t="s">
        <v>23063</v>
      </c>
      <c r="AI19693" s="229">
        <v>56630.42</v>
      </c>
      <c r="AK19693" s="205"/>
      <c r="AL19693" s="206"/>
    </row>
    <row r="19694" spans="31:38" x14ac:dyDescent="0.55000000000000004">
      <c r="AE19694" s="254" t="s">
        <v>24765</v>
      </c>
      <c r="AF19694" s="255">
        <v>2308</v>
      </c>
      <c r="AH19694" s="228" t="s">
        <v>23064</v>
      </c>
      <c r="AI19694" s="229">
        <v>18619.939999999999</v>
      </c>
      <c r="AK19694" s="205"/>
      <c r="AL19694" s="206"/>
    </row>
    <row r="19695" spans="31:38" x14ac:dyDescent="0.55000000000000004">
      <c r="AE19695" s="254" t="s">
        <v>47563</v>
      </c>
      <c r="AF19695" s="255">
        <v>1019</v>
      </c>
      <c r="AH19695" s="228" t="s">
        <v>23066</v>
      </c>
      <c r="AI19695" s="229">
        <v>742.52</v>
      </c>
      <c r="AK19695" s="205"/>
      <c r="AL19695" s="206"/>
    </row>
    <row r="19696" spans="31:38" x14ac:dyDescent="0.55000000000000004">
      <c r="AE19696" s="254" t="s">
        <v>33928</v>
      </c>
      <c r="AF19696" s="255">
        <v>1750</v>
      </c>
      <c r="AH19696" s="228" t="s">
        <v>23067</v>
      </c>
      <c r="AI19696" s="229">
        <v>299794.73</v>
      </c>
      <c r="AK19696" s="205"/>
      <c r="AL19696" s="206"/>
    </row>
    <row r="19697" spans="31:38" x14ac:dyDescent="0.55000000000000004">
      <c r="AE19697" s="254" t="s">
        <v>24850</v>
      </c>
      <c r="AF19697" s="255">
        <v>4000</v>
      </c>
      <c r="AH19697" s="228" t="s">
        <v>33808</v>
      </c>
      <c r="AI19697" s="229">
        <v>735.57</v>
      </c>
      <c r="AK19697" s="205"/>
      <c r="AL19697" s="206"/>
    </row>
    <row r="19698" spans="31:38" x14ac:dyDescent="0.55000000000000004">
      <c r="AE19698" s="254" t="s">
        <v>24851</v>
      </c>
      <c r="AF19698" s="255">
        <v>289283.46999999997</v>
      </c>
      <c r="AH19698" s="228" t="s">
        <v>23068</v>
      </c>
      <c r="AI19698" s="229">
        <v>1052.8</v>
      </c>
      <c r="AK19698" s="205"/>
      <c r="AL19698" s="206"/>
    </row>
    <row r="19699" spans="31:38" x14ac:dyDescent="0.55000000000000004">
      <c r="AE19699" s="254" t="s">
        <v>24855</v>
      </c>
      <c r="AF19699" s="255">
        <v>380025.74</v>
      </c>
      <c r="AH19699" s="228" t="s">
        <v>23069</v>
      </c>
      <c r="AI19699" s="229">
        <v>69811.5</v>
      </c>
      <c r="AK19699" s="205"/>
      <c r="AL19699" s="206"/>
    </row>
    <row r="19700" spans="31:38" x14ac:dyDescent="0.55000000000000004">
      <c r="AE19700" s="254" t="s">
        <v>24856</v>
      </c>
      <c r="AF19700" s="255">
        <v>319600</v>
      </c>
      <c r="AH19700" s="228" t="s">
        <v>50698</v>
      </c>
      <c r="AI19700" s="229">
        <v>50</v>
      </c>
      <c r="AK19700" s="205"/>
      <c r="AL19700" s="206"/>
    </row>
    <row r="19701" spans="31:38" x14ac:dyDescent="0.55000000000000004">
      <c r="AE19701" s="254" t="s">
        <v>24857</v>
      </c>
      <c r="AF19701" s="255">
        <v>93847.16</v>
      </c>
      <c r="AH19701" s="228" t="s">
        <v>13826</v>
      </c>
      <c r="AI19701" s="229">
        <v>25652.400000000001</v>
      </c>
      <c r="AK19701" s="205"/>
      <c r="AL19701" s="206"/>
    </row>
    <row r="19702" spans="31:38" x14ac:dyDescent="0.55000000000000004">
      <c r="AE19702" s="254" t="s">
        <v>24858</v>
      </c>
      <c r="AF19702" s="255">
        <v>33002.5</v>
      </c>
      <c r="AH19702" s="228" t="s">
        <v>23070</v>
      </c>
      <c r="AI19702" s="229">
        <v>3042.93</v>
      </c>
      <c r="AK19702" s="205"/>
      <c r="AL19702" s="206"/>
    </row>
    <row r="19703" spans="31:38" x14ac:dyDescent="0.55000000000000004">
      <c r="AE19703" s="254" t="s">
        <v>33929</v>
      </c>
      <c r="AF19703" s="255">
        <v>156814.31</v>
      </c>
      <c r="AH19703" s="228" t="s">
        <v>23071</v>
      </c>
      <c r="AI19703" s="229">
        <v>13803.9</v>
      </c>
      <c r="AK19703" s="205"/>
      <c r="AL19703" s="206"/>
    </row>
    <row r="19704" spans="31:38" x14ac:dyDescent="0.55000000000000004">
      <c r="AE19704" s="254" t="s">
        <v>33931</v>
      </c>
      <c r="AF19704" s="255">
        <v>145868.89000000001</v>
      </c>
      <c r="AH19704" s="228" t="s">
        <v>23072</v>
      </c>
      <c r="AI19704" s="229">
        <v>11496.83</v>
      </c>
      <c r="AK19704" s="205"/>
      <c r="AL19704" s="206"/>
    </row>
    <row r="19705" spans="31:38" x14ac:dyDescent="0.55000000000000004">
      <c r="AE19705" s="254" t="s">
        <v>13962</v>
      </c>
      <c r="AF19705" s="255">
        <v>109885.74</v>
      </c>
      <c r="AH19705" s="228" t="s">
        <v>33809</v>
      </c>
      <c r="AI19705" s="229">
        <v>1815076.82</v>
      </c>
      <c r="AK19705" s="205"/>
      <c r="AL19705" s="206"/>
    </row>
    <row r="19706" spans="31:38" x14ac:dyDescent="0.55000000000000004">
      <c r="AE19706" s="254" t="s">
        <v>24860</v>
      </c>
      <c r="AF19706" s="255">
        <v>761710.35</v>
      </c>
      <c r="AH19706" s="228" t="s">
        <v>23073</v>
      </c>
      <c r="AI19706" s="229">
        <v>69322</v>
      </c>
      <c r="AK19706" s="205"/>
      <c r="AL19706" s="206"/>
    </row>
    <row r="19707" spans="31:38" x14ac:dyDescent="0.55000000000000004">
      <c r="AE19707" s="254" t="s">
        <v>32518</v>
      </c>
      <c r="AF19707" s="255">
        <v>92742</v>
      </c>
      <c r="AH19707" s="228" t="s">
        <v>23074</v>
      </c>
      <c r="AI19707" s="229">
        <v>1134399.02</v>
      </c>
      <c r="AK19707" s="205"/>
      <c r="AL19707" s="206"/>
    </row>
    <row r="19708" spans="31:38" x14ac:dyDescent="0.55000000000000004">
      <c r="AE19708" s="254" t="s">
        <v>13965</v>
      </c>
      <c r="AF19708" s="255">
        <v>60266.63</v>
      </c>
      <c r="AH19708" s="228" t="s">
        <v>43283</v>
      </c>
      <c r="AI19708" s="229">
        <v>806</v>
      </c>
      <c r="AK19708" s="205"/>
      <c r="AL19708" s="206"/>
    </row>
    <row r="19709" spans="31:38" x14ac:dyDescent="0.55000000000000004">
      <c r="AE19709" s="254" t="s">
        <v>33932</v>
      </c>
      <c r="AF19709" s="255">
        <v>11700</v>
      </c>
      <c r="AH19709" s="228" t="s">
        <v>35253</v>
      </c>
      <c r="AI19709" s="229">
        <v>1556.93</v>
      </c>
      <c r="AK19709" s="205"/>
      <c r="AL19709" s="206"/>
    </row>
    <row r="19710" spans="31:38" x14ac:dyDescent="0.55000000000000004">
      <c r="AE19710" s="254" t="s">
        <v>24864</v>
      </c>
      <c r="AF19710" s="255">
        <v>142991.74</v>
      </c>
      <c r="AH19710" s="228" t="s">
        <v>32336</v>
      </c>
      <c r="AI19710" s="229">
        <v>233.31</v>
      </c>
      <c r="AK19710" s="205"/>
      <c r="AL19710" s="206"/>
    </row>
    <row r="19711" spans="31:38" x14ac:dyDescent="0.55000000000000004">
      <c r="AE19711" s="254" t="s">
        <v>43320</v>
      </c>
      <c r="AF19711" s="255">
        <v>35190.870000000003</v>
      </c>
      <c r="AH19711" s="228" t="s">
        <v>13828</v>
      </c>
      <c r="AI19711" s="229">
        <v>306145.89</v>
      </c>
      <c r="AK19711" s="205"/>
      <c r="AL19711" s="206"/>
    </row>
    <row r="19712" spans="31:38" x14ac:dyDescent="0.55000000000000004">
      <c r="AE19712" s="254" t="s">
        <v>36545</v>
      </c>
      <c r="AF19712" s="255">
        <v>12383.27</v>
      </c>
      <c r="AH19712" s="228" t="s">
        <v>13829</v>
      </c>
      <c r="AI19712" s="229">
        <v>432355.57</v>
      </c>
      <c r="AK19712" s="205"/>
      <c r="AL19712" s="206"/>
    </row>
    <row r="19713" spans="31:38" x14ac:dyDescent="0.55000000000000004">
      <c r="AE19713" s="254" t="s">
        <v>63854</v>
      </c>
      <c r="AF19713" s="255">
        <v>2969.65</v>
      </c>
      <c r="AH19713" s="228" t="s">
        <v>23076</v>
      </c>
      <c r="AI19713" s="229">
        <v>109077.98</v>
      </c>
      <c r="AK19713" s="205"/>
      <c r="AL19713" s="206"/>
    </row>
    <row r="19714" spans="31:38" x14ac:dyDescent="0.55000000000000004">
      <c r="AE19714" s="254" t="s">
        <v>24865</v>
      </c>
      <c r="AF19714" s="255">
        <v>3310.97</v>
      </c>
      <c r="AH19714" s="228" t="s">
        <v>23077</v>
      </c>
      <c r="AI19714" s="229">
        <v>11004</v>
      </c>
      <c r="AK19714" s="205"/>
      <c r="AL19714" s="206"/>
    </row>
    <row r="19715" spans="31:38" x14ac:dyDescent="0.55000000000000004">
      <c r="AE19715" s="254" t="s">
        <v>24866</v>
      </c>
      <c r="AF19715" s="255">
        <v>786616.25</v>
      </c>
      <c r="AH19715" s="228" t="s">
        <v>23078</v>
      </c>
      <c r="AI19715" s="229">
        <v>3902.4</v>
      </c>
      <c r="AK19715" s="205"/>
      <c r="AL19715" s="206"/>
    </row>
    <row r="19716" spans="31:38" x14ac:dyDescent="0.55000000000000004">
      <c r="AE19716" s="254" t="s">
        <v>62902</v>
      </c>
      <c r="AF19716" s="255">
        <v>4000</v>
      </c>
      <c r="AH19716" s="228" t="s">
        <v>46087</v>
      </c>
      <c r="AI19716" s="229">
        <v>295.38</v>
      </c>
      <c r="AK19716" s="205"/>
      <c r="AL19716" s="206"/>
    </row>
    <row r="19717" spans="31:38" x14ac:dyDescent="0.55000000000000004">
      <c r="AE19717" s="254" t="s">
        <v>24867</v>
      </c>
      <c r="AF19717" s="255">
        <v>210359.54</v>
      </c>
      <c r="AH19717" s="228" t="s">
        <v>40819</v>
      </c>
      <c r="AI19717" s="229">
        <v>16060</v>
      </c>
      <c r="AK19717" s="205"/>
      <c r="AL19717" s="206"/>
    </row>
    <row r="19718" spans="31:38" x14ac:dyDescent="0.55000000000000004">
      <c r="AE19718" s="254" t="s">
        <v>13967</v>
      </c>
      <c r="AF19718" s="255">
        <v>271089.01</v>
      </c>
      <c r="AH19718" s="228" t="s">
        <v>40820</v>
      </c>
      <c r="AI19718" s="229">
        <v>1805.94</v>
      </c>
      <c r="AK19718" s="205"/>
      <c r="AL19718" s="206"/>
    </row>
    <row r="19719" spans="31:38" x14ac:dyDescent="0.55000000000000004">
      <c r="AE19719" s="254" t="s">
        <v>13968</v>
      </c>
      <c r="AF19719" s="255">
        <v>819113.9</v>
      </c>
      <c r="AH19719" s="228" t="s">
        <v>23080</v>
      </c>
      <c r="AI19719" s="229">
        <v>284.48</v>
      </c>
      <c r="AK19719" s="205"/>
      <c r="AL19719" s="206"/>
    </row>
    <row r="19720" spans="31:38" x14ac:dyDescent="0.55000000000000004">
      <c r="AE19720" s="254" t="s">
        <v>13969</v>
      </c>
      <c r="AF19720" s="255">
        <v>296524.65999999997</v>
      </c>
      <c r="AH19720" s="228" t="s">
        <v>54429</v>
      </c>
      <c r="AI19720" s="229">
        <v>117.7</v>
      </c>
      <c r="AK19720" s="205"/>
      <c r="AL19720" s="206"/>
    </row>
    <row r="19721" spans="31:38" x14ac:dyDescent="0.55000000000000004">
      <c r="AE19721" s="254" t="s">
        <v>24868</v>
      </c>
      <c r="AF19721" s="255">
        <v>1930258.91</v>
      </c>
      <c r="AH19721" s="228" t="s">
        <v>23081</v>
      </c>
      <c r="AI19721" s="229">
        <v>4423</v>
      </c>
      <c r="AK19721" s="205"/>
      <c r="AL19721" s="206"/>
    </row>
    <row r="19722" spans="31:38" x14ac:dyDescent="0.55000000000000004">
      <c r="AE19722" s="254" t="s">
        <v>24869</v>
      </c>
      <c r="AF19722" s="255">
        <v>121214.83</v>
      </c>
      <c r="AH19722" s="228" t="s">
        <v>23082</v>
      </c>
      <c r="AI19722" s="229">
        <v>50</v>
      </c>
      <c r="AK19722" s="205"/>
      <c r="AL19722" s="206"/>
    </row>
    <row r="19723" spans="31:38" x14ac:dyDescent="0.55000000000000004">
      <c r="AE19723" s="254" t="s">
        <v>24871</v>
      </c>
      <c r="AF19723" s="255">
        <v>69690</v>
      </c>
      <c r="AH19723" s="228" t="s">
        <v>13830</v>
      </c>
      <c r="AI19723" s="229">
        <v>228138.51</v>
      </c>
      <c r="AK19723" s="205"/>
      <c r="AL19723" s="206"/>
    </row>
    <row r="19724" spans="31:38" x14ac:dyDescent="0.55000000000000004">
      <c r="AE19724" s="254" t="s">
        <v>24872</v>
      </c>
      <c r="AF19724" s="255">
        <v>172423.46</v>
      </c>
      <c r="AH19724" s="228" t="s">
        <v>13831</v>
      </c>
      <c r="AI19724" s="229">
        <v>407009.58</v>
      </c>
      <c r="AK19724" s="205"/>
      <c r="AL19724" s="206"/>
    </row>
    <row r="19725" spans="31:38" x14ac:dyDescent="0.55000000000000004">
      <c r="AE19725" s="254" t="s">
        <v>54479</v>
      </c>
      <c r="AF19725" s="255">
        <v>2420.13</v>
      </c>
      <c r="AH19725" s="228" t="s">
        <v>23084</v>
      </c>
      <c r="AI19725" s="229">
        <v>449097.03</v>
      </c>
      <c r="AK19725" s="205"/>
      <c r="AL19725" s="206"/>
    </row>
    <row r="19726" spans="31:38" x14ac:dyDescent="0.55000000000000004">
      <c r="AE19726" s="254" t="s">
        <v>65175</v>
      </c>
      <c r="AF19726" s="255">
        <v>15355</v>
      </c>
      <c r="AH19726" s="228" t="s">
        <v>23087</v>
      </c>
      <c r="AI19726" s="229">
        <v>32851.61</v>
      </c>
      <c r="AK19726" s="205"/>
      <c r="AL19726" s="206"/>
    </row>
    <row r="19727" spans="31:38" x14ac:dyDescent="0.55000000000000004">
      <c r="AE19727" s="254" t="s">
        <v>62377</v>
      </c>
      <c r="AF19727" s="255">
        <v>640</v>
      </c>
      <c r="AH19727" s="228" t="s">
        <v>23088</v>
      </c>
      <c r="AI19727" s="229">
        <v>2131736.7000000002</v>
      </c>
      <c r="AK19727" s="205"/>
      <c r="AL19727" s="206"/>
    </row>
    <row r="19728" spans="31:38" x14ac:dyDescent="0.55000000000000004">
      <c r="AE19728" s="254" t="s">
        <v>24875</v>
      </c>
      <c r="AF19728" s="255">
        <v>4869.46</v>
      </c>
      <c r="AH19728" s="228" t="s">
        <v>23089</v>
      </c>
      <c r="AI19728" s="229">
        <v>-8578.2099999999991</v>
      </c>
      <c r="AK19728" s="205"/>
      <c r="AL19728" s="206"/>
    </row>
    <row r="19729" spans="31:38" x14ac:dyDescent="0.55000000000000004">
      <c r="AE19729" s="254" t="s">
        <v>60005</v>
      </c>
      <c r="AF19729" s="255">
        <v>1781984.55</v>
      </c>
      <c r="AH19729" s="228" t="s">
        <v>23141</v>
      </c>
      <c r="AI19729" s="229">
        <v>72070.89</v>
      </c>
      <c r="AK19729" s="205"/>
      <c r="AL19729" s="206"/>
    </row>
    <row r="19730" spans="31:38" x14ac:dyDescent="0.55000000000000004">
      <c r="AE19730" s="254" t="s">
        <v>24876</v>
      </c>
      <c r="AF19730" s="255">
        <v>1195612.78</v>
      </c>
      <c r="AH19730" s="228" t="s">
        <v>23142</v>
      </c>
      <c r="AI19730" s="229">
        <v>139586.46</v>
      </c>
      <c r="AK19730" s="205"/>
      <c r="AL19730" s="206"/>
    </row>
    <row r="19731" spans="31:38" x14ac:dyDescent="0.55000000000000004">
      <c r="AE19731" s="254" t="s">
        <v>36547</v>
      </c>
      <c r="AF19731" s="255">
        <v>87463.4</v>
      </c>
      <c r="AH19731" s="228" t="s">
        <v>47542</v>
      </c>
      <c r="AI19731" s="229">
        <v>5548</v>
      </c>
      <c r="AK19731" s="205"/>
      <c r="AL19731" s="206"/>
    </row>
    <row r="19732" spans="31:38" x14ac:dyDescent="0.55000000000000004">
      <c r="AE19732" s="254" t="s">
        <v>24877</v>
      </c>
      <c r="AF19732" s="255">
        <v>878275.32</v>
      </c>
      <c r="AH19732" s="228" t="s">
        <v>54430</v>
      </c>
      <c r="AI19732" s="229">
        <v>156243.09</v>
      </c>
      <c r="AK19732" s="205"/>
      <c r="AL19732" s="206"/>
    </row>
    <row r="19733" spans="31:38" x14ac:dyDescent="0.55000000000000004">
      <c r="AE19733" s="254" t="s">
        <v>24878</v>
      </c>
      <c r="AF19733" s="255">
        <v>5378974.46</v>
      </c>
      <c r="AH19733" s="228" t="s">
        <v>49385</v>
      </c>
      <c r="AI19733" s="229">
        <v>47705</v>
      </c>
      <c r="AK19733" s="205"/>
      <c r="AL19733" s="206"/>
    </row>
    <row r="19734" spans="31:38" x14ac:dyDescent="0.55000000000000004">
      <c r="AE19734" s="254" t="s">
        <v>24880</v>
      </c>
      <c r="AF19734" s="255">
        <v>2950908.65</v>
      </c>
      <c r="AH19734" s="228" t="s">
        <v>33815</v>
      </c>
      <c r="AI19734" s="229">
        <v>439114</v>
      </c>
      <c r="AK19734" s="205"/>
      <c r="AL19734" s="206"/>
    </row>
    <row r="19735" spans="31:38" x14ac:dyDescent="0.55000000000000004">
      <c r="AE19735" s="254" t="s">
        <v>24881</v>
      </c>
      <c r="AF19735" s="255">
        <v>-518632.78</v>
      </c>
      <c r="AH19735" s="228" t="s">
        <v>23143</v>
      </c>
      <c r="AI19735" s="229">
        <v>117195.96</v>
      </c>
      <c r="AK19735" s="205"/>
      <c r="AL19735" s="206"/>
    </row>
    <row r="19736" spans="31:38" x14ac:dyDescent="0.55000000000000004">
      <c r="AE19736" s="254" t="s">
        <v>46130</v>
      </c>
      <c r="AF19736" s="255">
        <v>-69812.86</v>
      </c>
      <c r="AH19736" s="228" t="s">
        <v>23144</v>
      </c>
      <c r="AI19736" s="229">
        <v>1650.13</v>
      </c>
      <c r="AK19736" s="205"/>
      <c r="AL19736" s="206"/>
    </row>
    <row r="19737" spans="31:38" x14ac:dyDescent="0.55000000000000004">
      <c r="AE19737" s="254" t="s">
        <v>39361</v>
      </c>
      <c r="AF19737" s="255">
        <v>217921.26</v>
      </c>
      <c r="AH19737" s="228" t="s">
        <v>49386</v>
      </c>
      <c r="AI19737" s="229">
        <v>41168.300000000003</v>
      </c>
      <c r="AK19737" s="205"/>
      <c r="AL19737" s="206"/>
    </row>
    <row r="19738" spans="31:38" x14ac:dyDescent="0.55000000000000004">
      <c r="AE19738" s="254" t="s">
        <v>60006</v>
      </c>
      <c r="AF19738" s="255">
        <v>25583.34</v>
      </c>
      <c r="AH19738" s="228" t="s">
        <v>13839</v>
      </c>
      <c r="AI19738" s="229">
        <v>18347.12</v>
      </c>
      <c r="AK19738" s="205"/>
      <c r="AL19738" s="206"/>
    </row>
    <row r="19739" spans="31:38" x14ac:dyDescent="0.55000000000000004">
      <c r="AE19739" s="254" t="s">
        <v>24903</v>
      </c>
      <c r="AF19739" s="255">
        <v>135882.88</v>
      </c>
      <c r="AH19739" s="228" t="s">
        <v>13840</v>
      </c>
      <c r="AI19739" s="229">
        <v>6311.59</v>
      </c>
      <c r="AK19739" s="205"/>
      <c r="AL19739" s="206"/>
    </row>
    <row r="19740" spans="31:38" x14ac:dyDescent="0.55000000000000004">
      <c r="AE19740" s="254" t="s">
        <v>65176</v>
      </c>
      <c r="AF19740" s="255">
        <v>55369.17</v>
      </c>
      <c r="AH19740" s="228" t="s">
        <v>35259</v>
      </c>
      <c r="AI19740" s="229">
        <v>39168.36</v>
      </c>
      <c r="AK19740" s="205"/>
      <c r="AL19740" s="206"/>
    </row>
    <row r="19741" spans="31:38" x14ac:dyDescent="0.55000000000000004">
      <c r="AE19741" s="254" t="s">
        <v>47565</v>
      </c>
      <c r="AF19741" s="255">
        <v>132799.75</v>
      </c>
      <c r="AH19741" s="228" t="s">
        <v>54431</v>
      </c>
      <c r="AI19741" s="229">
        <v>1552.13</v>
      </c>
      <c r="AK19741" s="205"/>
      <c r="AL19741" s="206"/>
    </row>
    <row r="19742" spans="31:38" x14ac:dyDescent="0.55000000000000004">
      <c r="AE19742" s="254" t="s">
        <v>47566</v>
      </c>
      <c r="AF19742" s="255">
        <v>3156.4</v>
      </c>
      <c r="AH19742" s="228" t="s">
        <v>33816</v>
      </c>
      <c r="AI19742" s="229">
        <v>795658.22</v>
      </c>
      <c r="AK19742" s="205"/>
      <c r="AL19742" s="206"/>
    </row>
    <row r="19743" spans="31:38" x14ac:dyDescent="0.55000000000000004">
      <c r="AE19743" s="254" t="s">
        <v>49397</v>
      </c>
      <c r="AF19743" s="255">
        <v>206807.25</v>
      </c>
      <c r="AH19743" s="228" t="s">
        <v>23146</v>
      </c>
      <c r="AI19743" s="229">
        <v>295500</v>
      </c>
      <c r="AK19743" s="205"/>
      <c r="AL19743" s="206"/>
    </row>
    <row r="19744" spans="31:38" x14ac:dyDescent="0.55000000000000004">
      <c r="AE19744" s="254" t="s">
        <v>59338</v>
      </c>
      <c r="AF19744" s="255">
        <v>157500</v>
      </c>
      <c r="AH19744" s="228" t="s">
        <v>54432</v>
      </c>
      <c r="AI19744" s="229">
        <v>900</v>
      </c>
      <c r="AK19744" s="205"/>
      <c r="AL19744" s="206"/>
    </row>
    <row r="19745" spans="31:38" x14ac:dyDescent="0.55000000000000004">
      <c r="AE19745" s="254" t="s">
        <v>24906</v>
      </c>
      <c r="AF19745" s="255">
        <v>17978.07</v>
      </c>
      <c r="AH19745" s="228" t="s">
        <v>23148</v>
      </c>
      <c r="AI19745" s="229">
        <v>2778.74</v>
      </c>
      <c r="AK19745" s="205"/>
      <c r="AL19745" s="206"/>
    </row>
    <row r="19746" spans="31:38" x14ac:dyDescent="0.55000000000000004">
      <c r="AE19746" s="254" t="s">
        <v>13976</v>
      </c>
      <c r="AF19746" s="255">
        <v>39556.25</v>
      </c>
      <c r="AH19746" s="228" t="s">
        <v>23149</v>
      </c>
      <c r="AI19746" s="229">
        <v>1777.21</v>
      </c>
      <c r="AK19746" s="205"/>
      <c r="AL19746" s="206"/>
    </row>
    <row r="19747" spans="31:38" x14ac:dyDescent="0.55000000000000004">
      <c r="AE19747" s="254" t="s">
        <v>35370</v>
      </c>
      <c r="AF19747" s="255">
        <v>787.5</v>
      </c>
      <c r="AH19747" s="228" t="s">
        <v>13841</v>
      </c>
      <c r="AI19747" s="229">
        <v>164778.45000000001</v>
      </c>
      <c r="AK19747" s="205"/>
      <c r="AL19747" s="206"/>
    </row>
    <row r="19748" spans="31:38" x14ac:dyDescent="0.55000000000000004">
      <c r="AE19748" s="254" t="s">
        <v>13977</v>
      </c>
      <c r="AF19748" s="255">
        <v>9081.32</v>
      </c>
      <c r="AH19748" s="228" t="s">
        <v>13842</v>
      </c>
      <c r="AI19748" s="229">
        <v>208859.87</v>
      </c>
      <c r="AK19748" s="205"/>
      <c r="AL19748" s="206"/>
    </row>
    <row r="19749" spans="31:38" x14ac:dyDescent="0.55000000000000004">
      <c r="AE19749" s="254" t="s">
        <v>24909</v>
      </c>
      <c r="AF19749" s="255">
        <v>47500</v>
      </c>
      <c r="AH19749" s="228" t="s">
        <v>13843</v>
      </c>
      <c r="AI19749" s="229">
        <v>102374.59</v>
      </c>
      <c r="AK19749" s="205"/>
      <c r="AL19749" s="206"/>
    </row>
    <row r="19750" spans="31:38" x14ac:dyDescent="0.55000000000000004">
      <c r="AE19750" s="254" t="s">
        <v>60007</v>
      </c>
      <c r="AF19750" s="255">
        <v>162065</v>
      </c>
      <c r="AH19750" s="228" t="s">
        <v>23150</v>
      </c>
      <c r="AI19750" s="229">
        <v>101250.92</v>
      </c>
      <c r="AK19750" s="205"/>
      <c r="AL19750" s="206"/>
    </row>
    <row r="19751" spans="31:38" x14ac:dyDescent="0.55000000000000004">
      <c r="AE19751" s="254" t="s">
        <v>13978</v>
      </c>
      <c r="AF19751" s="255">
        <v>1035.8599999999999</v>
      </c>
      <c r="AH19751" s="228" t="s">
        <v>23152</v>
      </c>
      <c r="AI19751" s="229">
        <v>8010.08</v>
      </c>
      <c r="AK19751" s="205"/>
      <c r="AL19751" s="206"/>
    </row>
    <row r="19752" spans="31:38" x14ac:dyDescent="0.55000000000000004">
      <c r="AE19752" s="254" t="s">
        <v>60008</v>
      </c>
      <c r="AF19752" s="255">
        <v>28337.57</v>
      </c>
      <c r="AH19752" s="228" t="s">
        <v>23153</v>
      </c>
      <c r="AI19752" s="229">
        <v>1291.93</v>
      </c>
      <c r="AK19752" s="205"/>
      <c r="AL19752" s="206"/>
    </row>
    <row r="19753" spans="31:38" x14ac:dyDescent="0.55000000000000004">
      <c r="AE19753" s="254" t="s">
        <v>24910</v>
      </c>
      <c r="AF19753" s="255">
        <v>21176.5</v>
      </c>
      <c r="AH19753" s="228" t="s">
        <v>54433</v>
      </c>
      <c r="AI19753" s="229">
        <v>402036.59</v>
      </c>
      <c r="AK19753" s="205"/>
      <c r="AL19753" s="206"/>
    </row>
    <row r="19754" spans="31:38" x14ac:dyDescent="0.55000000000000004">
      <c r="AE19754" s="254" t="s">
        <v>24911</v>
      </c>
      <c r="AF19754" s="255">
        <v>87576.57</v>
      </c>
      <c r="AH19754" s="228" t="s">
        <v>13844</v>
      </c>
      <c r="AI19754" s="229">
        <v>143390.76</v>
      </c>
      <c r="AK19754" s="205"/>
      <c r="AL19754" s="206"/>
    </row>
    <row r="19755" spans="31:38" x14ac:dyDescent="0.55000000000000004">
      <c r="AE19755" s="254" t="s">
        <v>24981</v>
      </c>
      <c r="AF19755" s="255">
        <v>82035.39</v>
      </c>
      <c r="AH19755" s="228" t="s">
        <v>23154</v>
      </c>
      <c r="AI19755" s="229">
        <v>34045</v>
      </c>
      <c r="AK19755" s="205"/>
      <c r="AL19755" s="206"/>
    </row>
    <row r="19756" spans="31:38" x14ac:dyDescent="0.55000000000000004">
      <c r="AE19756" s="254" t="s">
        <v>24982</v>
      </c>
      <c r="AF19756" s="255">
        <v>293963.57</v>
      </c>
      <c r="AH19756" s="228" t="s">
        <v>23156</v>
      </c>
      <c r="AI19756" s="229">
        <v>111191.81</v>
      </c>
      <c r="AK19756" s="205"/>
      <c r="AL19756" s="206"/>
    </row>
    <row r="19757" spans="31:38" x14ac:dyDescent="0.55000000000000004">
      <c r="AE19757" s="254" t="s">
        <v>33944</v>
      </c>
      <c r="AF19757" s="255">
        <v>489579.03</v>
      </c>
      <c r="AH19757" s="228" t="s">
        <v>23157</v>
      </c>
      <c r="AI19757" s="229">
        <v>-17073.39</v>
      </c>
      <c r="AK19757" s="205"/>
      <c r="AL19757" s="206"/>
    </row>
    <row r="19758" spans="31:38" x14ac:dyDescent="0.55000000000000004">
      <c r="AE19758" s="254" t="s">
        <v>34403</v>
      </c>
      <c r="AF19758" s="255">
        <v>4030</v>
      </c>
      <c r="AH19758" s="228" t="s">
        <v>36449</v>
      </c>
      <c r="AI19758" s="229">
        <v>236402.87</v>
      </c>
      <c r="AK19758" s="205"/>
      <c r="AL19758" s="206"/>
    </row>
    <row r="19759" spans="31:38" x14ac:dyDescent="0.55000000000000004">
      <c r="AE19759" s="254" t="s">
        <v>24984</v>
      </c>
      <c r="AF19759" s="255">
        <v>3554054.66</v>
      </c>
      <c r="AH19759" s="228" t="s">
        <v>35260</v>
      </c>
      <c r="AI19759" s="229">
        <v>510370</v>
      </c>
      <c r="AK19759" s="205"/>
      <c r="AL19759" s="206"/>
    </row>
    <row r="19760" spans="31:38" x14ac:dyDescent="0.55000000000000004">
      <c r="AE19760" s="254" t="s">
        <v>35387</v>
      </c>
      <c r="AF19760" s="255">
        <v>39760</v>
      </c>
      <c r="AH19760" s="228" t="s">
        <v>54434</v>
      </c>
      <c r="AI19760" s="229">
        <v>150000</v>
      </c>
      <c r="AK19760" s="205"/>
      <c r="AL19760" s="206"/>
    </row>
    <row r="19761" spans="31:38" x14ac:dyDescent="0.55000000000000004">
      <c r="AE19761" s="254" t="s">
        <v>58776</v>
      </c>
      <c r="AF19761" s="255">
        <v>56814</v>
      </c>
      <c r="AH19761" s="228" t="s">
        <v>33818</v>
      </c>
      <c r="AI19761" s="229">
        <v>20833</v>
      </c>
      <c r="AK19761" s="205"/>
      <c r="AL19761" s="206"/>
    </row>
    <row r="19762" spans="31:38" x14ac:dyDescent="0.55000000000000004">
      <c r="AE19762" s="254" t="s">
        <v>24985</v>
      </c>
      <c r="AF19762" s="255">
        <v>2500222.0699999998</v>
      </c>
      <c r="AH19762" s="228" t="s">
        <v>23225</v>
      </c>
      <c r="AI19762" s="229">
        <v>350292.58</v>
      </c>
      <c r="AK19762" s="205"/>
      <c r="AL19762" s="206"/>
    </row>
    <row r="19763" spans="31:38" x14ac:dyDescent="0.55000000000000004">
      <c r="AE19763" s="254" t="s">
        <v>33945</v>
      </c>
      <c r="AF19763" s="255">
        <v>418186.25</v>
      </c>
      <c r="AH19763" s="228" t="s">
        <v>46088</v>
      </c>
      <c r="AI19763" s="229">
        <v>81</v>
      </c>
      <c r="AK19763" s="205"/>
      <c r="AL19763" s="206"/>
    </row>
    <row r="19764" spans="31:38" x14ac:dyDescent="0.55000000000000004">
      <c r="AE19764" s="254" t="s">
        <v>24987</v>
      </c>
      <c r="AF19764" s="255">
        <v>92439.72</v>
      </c>
      <c r="AH19764" s="228" t="s">
        <v>46089</v>
      </c>
      <c r="AI19764" s="229">
        <v>654</v>
      </c>
      <c r="AK19764" s="205"/>
      <c r="AL19764" s="206"/>
    </row>
    <row r="19765" spans="31:38" x14ac:dyDescent="0.55000000000000004">
      <c r="AE19765" s="254" t="s">
        <v>24989</v>
      </c>
      <c r="AF19765" s="255">
        <v>131655.99</v>
      </c>
      <c r="AH19765" s="228" t="s">
        <v>23226</v>
      </c>
      <c r="AI19765" s="229">
        <v>145864.04</v>
      </c>
      <c r="AK19765" s="205"/>
      <c r="AL19765" s="206"/>
    </row>
    <row r="19766" spans="31:38" x14ac:dyDescent="0.55000000000000004">
      <c r="AE19766" s="254" t="s">
        <v>39367</v>
      </c>
      <c r="AF19766" s="255">
        <v>187321.15</v>
      </c>
      <c r="AH19766" s="228" t="s">
        <v>23228</v>
      </c>
      <c r="AI19766" s="229">
        <v>66980.19</v>
      </c>
      <c r="AK19766" s="205"/>
      <c r="AL19766" s="206"/>
    </row>
    <row r="19767" spans="31:38" x14ac:dyDescent="0.55000000000000004">
      <c r="AE19767" s="254" t="s">
        <v>33946</v>
      </c>
      <c r="AF19767" s="255">
        <v>1927.5</v>
      </c>
      <c r="AH19767" s="228" t="s">
        <v>40821</v>
      </c>
      <c r="AI19767" s="229">
        <v>6539.66</v>
      </c>
      <c r="AK19767" s="205"/>
      <c r="AL19767" s="206"/>
    </row>
    <row r="19768" spans="31:38" x14ac:dyDescent="0.55000000000000004">
      <c r="AE19768" s="254" t="s">
        <v>61700</v>
      </c>
      <c r="AF19768" s="255">
        <v>6752.5</v>
      </c>
      <c r="AH19768" s="228" t="s">
        <v>23230</v>
      </c>
      <c r="AI19768" s="229">
        <v>66432.490000000005</v>
      </c>
      <c r="AK19768" s="205"/>
      <c r="AL19768" s="206"/>
    </row>
    <row r="19769" spans="31:38" x14ac:dyDescent="0.55000000000000004">
      <c r="AE19769" s="254" t="s">
        <v>62378</v>
      </c>
      <c r="AF19769" s="255">
        <v>7855.87</v>
      </c>
      <c r="AH19769" s="228" t="s">
        <v>23231</v>
      </c>
      <c r="AI19769" s="229">
        <v>176.85</v>
      </c>
      <c r="AK19769" s="205"/>
      <c r="AL19769" s="206"/>
    </row>
    <row r="19770" spans="31:38" x14ac:dyDescent="0.55000000000000004">
      <c r="AE19770" s="254" t="s">
        <v>13988</v>
      </c>
      <c r="AF19770" s="255">
        <v>90580.1</v>
      </c>
      <c r="AH19770" s="228" t="s">
        <v>43284</v>
      </c>
      <c r="AI19770" s="229">
        <v>2388.5</v>
      </c>
      <c r="AK19770" s="205"/>
      <c r="AL19770" s="206"/>
    </row>
    <row r="19771" spans="31:38" x14ac:dyDescent="0.55000000000000004">
      <c r="AE19771" s="254" t="s">
        <v>35388</v>
      </c>
      <c r="AF19771" s="255">
        <v>2009512.25</v>
      </c>
      <c r="AH19771" s="228" t="s">
        <v>49387</v>
      </c>
      <c r="AI19771" s="229">
        <v>494.79</v>
      </c>
      <c r="AK19771" s="205"/>
      <c r="AL19771" s="206"/>
    </row>
    <row r="19772" spans="31:38" x14ac:dyDescent="0.55000000000000004">
      <c r="AE19772" s="254" t="s">
        <v>24993</v>
      </c>
      <c r="AF19772" s="255">
        <v>886259.03</v>
      </c>
      <c r="AH19772" s="228" t="s">
        <v>23232</v>
      </c>
      <c r="AI19772" s="229">
        <v>133.44999999999999</v>
      </c>
      <c r="AK19772" s="205"/>
      <c r="AL19772" s="206"/>
    </row>
    <row r="19773" spans="31:38" x14ac:dyDescent="0.55000000000000004">
      <c r="AE19773" s="254" t="s">
        <v>65177</v>
      </c>
      <c r="AF19773" s="255">
        <v>45000</v>
      </c>
      <c r="AH19773" s="228" t="s">
        <v>23233</v>
      </c>
      <c r="AI19773" s="229">
        <v>0.83</v>
      </c>
      <c r="AK19773" s="205"/>
      <c r="AL19773" s="206"/>
    </row>
    <row r="19774" spans="31:38" x14ac:dyDescent="0.55000000000000004">
      <c r="AE19774" s="254" t="s">
        <v>35389</v>
      </c>
      <c r="AF19774" s="255">
        <v>4229.7700000000004</v>
      </c>
      <c r="AH19774" s="228" t="s">
        <v>23234</v>
      </c>
      <c r="AI19774" s="229">
        <v>124560.45</v>
      </c>
      <c r="AK19774" s="205"/>
      <c r="AL19774" s="206"/>
    </row>
    <row r="19775" spans="31:38" x14ac:dyDescent="0.55000000000000004">
      <c r="AE19775" s="254" t="s">
        <v>58074</v>
      </c>
      <c r="AF19775" s="255">
        <v>8521.84</v>
      </c>
      <c r="AH19775" s="228" t="s">
        <v>23237</v>
      </c>
      <c r="AI19775" s="229">
        <v>917667.22</v>
      </c>
      <c r="AK19775" s="205"/>
      <c r="AL19775" s="206"/>
    </row>
    <row r="19776" spans="31:38" x14ac:dyDescent="0.55000000000000004">
      <c r="AE19776" s="254" t="s">
        <v>55637</v>
      </c>
      <c r="AF19776" s="255">
        <v>10105.709999999999</v>
      </c>
      <c r="AH19776" s="228" t="s">
        <v>23238</v>
      </c>
      <c r="AI19776" s="229">
        <v>622580.68999999994</v>
      </c>
      <c r="AK19776" s="205"/>
      <c r="AL19776" s="206"/>
    </row>
    <row r="19777" spans="31:38" x14ac:dyDescent="0.55000000000000004">
      <c r="AE19777" s="254" t="s">
        <v>24994</v>
      </c>
      <c r="AF19777" s="255">
        <v>4905.58</v>
      </c>
      <c r="AH19777" s="228" t="s">
        <v>50699</v>
      </c>
      <c r="AI19777" s="229">
        <v>86070</v>
      </c>
      <c r="AK19777" s="205"/>
      <c r="AL19777" s="206"/>
    </row>
    <row r="19778" spans="31:38" x14ac:dyDescent="0.55000000000000004">
      <c r="AE19778" s="254" t="s">
        <v>60943</v>
      </c>
      <c r="AF19778" s="255">
        <v>15000</v>
      </c>
      <c r="AH19778" s="228" t="s">
        <v>23239</v>
      </c>
      <c r="AI19778" s="229">
        <v>481.73</v>
      </c>
      <c r="AK19778" s="205"/>
      <c r="AL19778" s="206"/>
    </row>
    <row r="19779" spans="31:38" x14ac:dyDescent="0.55000000000000004">
      <c r="AE19779" s="254" t="s">
        <v>24995</v>
      </c>
      <c r="AF19779" s="255">
        <v>73.87</v>
      </c>
      <c r="AH19779" s="228" t="s">
        <v>43285</v>
      </c>
      <c r="AI19779" s="229">
        <v>2838.65</v>
      </c>
      <c r="AK19779" s="205"/>
      <c r="AL19779" s="206"/>
    </row>
    <row r="19780" spans="31:38" x14ac:dyDescent="0.55000000000000004">
      <c r="AE19780" s="254" t="s">
        <v>13991</v>
      </c>
      <c r="AF19780" s="255">
        <v>803188.2</v>
      </c>
      <c r="AH19780" s="228" t="s">
        <v>23241</v>
      </c>
      <c r="AI19780" s="229">
        <v>2190.42</v>
      </c>
      <c r="AK19780" s="205"/>
      <c r="AL19780" s="206"/>
    </row>
    <row r="19781" spans="31:38" x14ac:dyDescent="0.55000000000000004">
      <c r="AE19781" s="254" t="s">
        <v>13992</v>
      </c>
      <c r="AF19781" s="255">
        <v>2292914.59</v>
      </c>
      <c r="AH19781" s="228" t="s">
        <v>13848</v>
      </c>
      <c r="AI19781" s="229">
        <v>182693.23</v>
      </c>
      <c r="AK19781" s="205"/>
      <c r="AL19781" s="206"/>
    </row>
    <row r="19782" spans="31:38" x14ac:dyDescent="0.55000000000000004">
      <c r="AE19782" s="254" t="s">
        <v>24996</v>
      </c>
      <c r="AF19782" s="255">
        <v>880107.41</v>
      </c>
      <c r="AH19782" s="228" t="s">
        <v>23242</v>
      </c>
      <c r="AI19782" s="229">
        <v>228188.52</v>
      </c>
      <c r="AK19782" s="205"/>
      <c r="AL19782" s="206"/>
    </row>
    <row r="19783" spans="31:38" x14ac:dyDescent="0.55000000000000004">
      <c r="AE19783" s="254" t="s">
        <v>24998</v>
      </c>
      <c r="AF19783" s="255">
        <v>1637640.58</v>
      </c>
      <c r="AH19783" s="228" t="s">
        <v>23243</v>
      </c>
      <c r="AI19783" s="229">
        <v>52293.74</v>
      </c>
      <c r="AK19783" s="205"/>
      <c r="AL19783" s="206"/>
    </row>
    <row r="19784" spans="31:38" x14ac:dyDescent="0.55000000000000004">
      <c r="AE19784" s="254" t="s">
        <v>24999</v>
      </c>
      <c r="AF19784" s="255">
        <v>471969.19</v>
      </c>
      <c r="AH19784" s="228" t="s">
        <v>23244</v>
      </c>
      <c r="AI19784" s="229">
        <v>38849.730000000003</v>
      </c>
      <c r="AK19784" s="205"/>
      <c r="AL19784" s="206"/>
    </row>
    <row r="19785" spans="31:38" x14ac:dyDescent="0.55000000000000004">
      <c r="AE19785" s="254" t="s">
        <v>48510</v>
      </c>
      <c r="AF19785" s="255">
        <v>192788.26</v>
      </c>
      <c r="AH19785" s="228" t="s">
        <v>23245</v>
      </c>
      <c r="AI19785" s="229">
        <v>70653.3</v>
      </c>
      <c r="AK19785" s="205"/>
      <c r="AL19785" s="206"/>
    </row>
    <row r="19786" spans="31:38" x14ac:dyDescent="0.55000000000000004">
      <c r="AE19786" s="254" t="s">
        <v>58075</v>
      </c>
      <c r="AF19786" s="255">
        <v>26138.68</v>
      </c>
      <c r="AH19786" s="228" t="s">
        <v>46090</v>
      </c>
      <c r="AI19786" s="229">
        <v>1228.3900000000001</v>
      </c>
      <c r="AK19786" s="205"/>
      <c r="AL19786" s="206"/>
    </row>
    <row r="19787" spans="31:38" x14ac:dyDescent="0.55000000000000004">
      <c r="AE19787" s="254" t="s">
        <v>56837</v>
      </c>
      <c r="AF19787" s="255">
        <v>90</v>
      </c>
      <c r="AH19787" s="228" t="s">
        <v>43286</v>
      </c>
      <c r="AI19787" s="229">
        <v>13391.76</v>
      </c>
      <c r="AK19787" s="205"/>
      <c r="AL19787" s="206"/>
    </row>
    <row r="19788" spans="31:38" x14ac:dyDescent="0.55000000000000004">
      <c r="AE19788" s="254" t="s">
        <v>60009</v>
      </c>
      <c r="AF19788" s="255">
        <v>20975</v>
      </c>
      <c r="AH19788" s="228" t="s">
        <v>23248</v>
      </c>
      <c r="AI19788" s="229">
        <v>85745.14</v>
      </c>
      <c r="AK19788" s="205"/>
      <c r="AL19788" s="206"/>
    </row>
    <row r="19789" spans="31:38" x14ac:dyDescent="0.55000000000000004">
      <c r="AE19789" s="254" t="s">
        <v>61701</v>
      </c>
      <c r="AF19789" s="255">
        <v>755</v>
      </c>
      <c r="AH19789" s="228" t="s">
        <v>23249</v>
      </c>
      <c r="AI19789" s="229">
        <v>66615.520000000004</v>
      </c>
      <c r="AK19789" s="205"/>
      <c r="AL19789" s="206"/>
    </row>
    <row r="19790" spans="31:38" x14ac:dyDescent="0.55000000000000004">
      <c r="AE19790" s="254" t="s">
        <v>25003</v>
      </c>
      <c r="AF19790" s="255">
        <v>3846917.04</v>
      </c>
      <c r="AH19790" s="228" t="s">
        <v>23250</v>
      </c>
      <c r="AI19790" s="229">
        <v>162669.46</v>
      </c>
      <c r="AK19790" s="205"/>
      <c r="AL19790" s="206"/>
    </row>
    <row r="19791" spans="31:38" x14ac:dyDescent="0.55000000000000004">
      <c r="AE19791" s="254" t="s">
        <v>54480</v>
      </c>
      <c r="AF19791" s="255">
        <v>70934.5</v>
      </c>
      <c r="AH19791" s="228" t="s">
        <v>23251</v>
      </c>
      <c r="AI19791" s="229">
        <v>100588.37</v>
      </c>
      <c r="AK19791" s="205"/>
      <c r="AL19791" s="206"/>
    </row>
    <row r="19792" spans="31:38" x14ac:dyDescent="0.55000000000000004">
      <c r="AE19792" s="254" t="s">
        <v>25004</v>
      </c>
      <c r="AF19792" s="255">
        <v>1171048.92</v>
      </c>
      <c r="AH19792" s="228" t="s">
        <v>23252</v>
      </c>
      <c r="AI19792" s="229">
        <v>152574.28</v>
      </c>
      <c r="AK19792" s="205"/>
      <c r="AL19792" s="206"/>
    </row>
    <row r="19793" spans="31:38" x14ac:dyDescent="0.55000000000000004">
      <c r="AE19793" s="254" t="s">
        <v>25005</v>
      </c>
      <c r="AF19793" s="255">
        <v>87280.29</v>
      </c>
      <c r="AH19793" s="228" t="s">
        <v>50700</v>
      </c>
      <c r="AI19793" s="229">
        <v>-5684.87</v>
      </c>
      <c r="AK19793" s="205"/>
      <c r="AL19793" s="206"/>
    </row>
    <row r="19794" spans="31:38" x14ac:dyDescent="0.55000000000000004">
      <c r="AE19794" s="254" t="s">
        <v>58377</v>
      </c>
      <c r="AF19794" s="255">
        <v>36308.720000000001</v>
      </c>
      <c r="AH19794" s="228" t="s">
        <v>50701</v>
      </c>
      <c r="AI19794" s="229">
        <v>34175.71</v>
      </c>
      <c r="AK19794" s="205"/>
      <c r="AL19794" s="206"/>
    </row>
    <row r="19795" spans="31:38" x14ac:dyDescent="0.55000000000000004">
      <c r="AE19795" s="254" t="s">
        <v>25006</v>
      </c>
      <c r="AF19795" s="255">
        <v>191501.98</v>
      </c>
      <c r="AH19795" s="228" t="s">
        <v>23253</v>
      </c>
      <c r="AI19795" s="229">
        <v>102036.82</v>
      </c>
      <c r="AK19795" s="205"/>
      <c r="AL19795" s="206"/>
    </row>
    <row r="19796" spans="31:38" x14ac:dyDescent="0.55000000000000004">
      <c r="AE19796" s="254" t="s">
        <v>13993</v>
      </c>
      <c r="AF19796" s="255">
        <v>345.92</v>
      </c>
      <c r="AH19796" s="228" t="s">
        <v>23277</v>
      </c>
      <c r="AI19796" s="229">
        <v>15016.26</v>
      </c>
      <c r="AK19796" s="205"/>
      <c r="AL19796" s="206"/>
    </row>
    <row r="19797" spans="31:38" x14ac:dyDescent="0.55000000000000004">
      <c r="AE19797" s="254" t="s">
        <v>55638</v>
      </c>
      <c r="AF19797" s="255">
        <v>220.54</v>
      </c>
      <c r="AH19797" s="228" t="s">
        <v>43287</v>
      </c>
      <c r="AI19797" s="229">
        <v>90723.1</v>
      </c>
      <c r="AK19797" s="205"/>
      <c r="AL19797" s="206"/>
    </row>
    <row r="19798" spans="31:38" x14ac:dyDescent="0.55000000000000004">
      <c r="AE19798" s="254" t="s">
        <v>25008</v>
      </c>
      <c r="AF19798" s="255">
        <v>6879663.6100000003</v>
      </c>
      <c r="AH19798" s="228" t="s">
        <v>23278</v>
      </c>
      <c r="AI19798" s="229">
        <v>8213</v>
      </c>
      <c r="AK19798" s="205"/>
      <c r="AL19798" s="206"/>
    </row>
    <row r="19799" spans="31:38" x14ac:dyDescent="0.55000000000000004">
      <c r="AE19799" s="254" t="s">
        <v>62379</v>
      </c>
      <c r="AF19799" s="255">
        <v>-111359.2</v>
      </c>
      <c r="AH19799" s="228" t="s">
        <v>23280</v>
      </c>
      <c r="AI19799" s="229">
        <v>13925.5</v>
      </c>
      <c r="AK19799" s="205"/>
      <c r="AL19799" s="206"/>
    </row>
    <row r="19800" spans="31:38" x14ac:dyDescent="0.55000000000000004">
      <c r="AE19800" s="254" t="s">
        <v>58378</v>
      </c>
      <c r="AF19800" s="255">
        <v>123840.6</v>
      </c>
      <c r="AH19800" s="228" t="s">
        <v>23282</v>
      </c>
      <c r="AI19800" s="229">
        <v>5690.69</v>
      </c>
      <c r="AK19800" s="205"/>
      <c r="AL19800" s="206"/>
    </row>
    <row r="19801" spans="31:38" x14ac:dyDescent="0.55000000000000004">
      <c r="AE19801" s="254" t="s">
        <v>25009</v>
      </c>
      <c r="AF19801" s="255">
        <v>180759.67</v>
      </c>
      <c r="AH19801" s="228" t="s">
        <v>23284</v>
      </c>
      <c r="AI19801" s="229">
        <v>23307.01</v>
      </c>
      <c r="AK19801" s="205"/>
      <c r="AL19801" s="206"/>
    </row>
    <row r="19802" spans="31:38" x14ac:dyDescent="0.55000000000000004">
      <c r="AE19802" s="254" t="s">
        <v>25033</v>
      </c>
      <c r="AF19802" s="255">
        <v>62988.57</v>
      </c>
      <c r="AH19802" s="228" t="s">
        <v>23286</v>
      </c>
      <c r="AI19802" s="229">
        <v>40465.15</v>
      </c>
      <c r="AK19802" s="205"/>
      <c r="AL19802" s="206"/>
    </row>
    <row r="19803" spans="31:38" x14ac:dyDescent="0.55000000000000004">
      <c r="AE19803" s="254" t="s">
        <v>25036</v>
      </c>
      <c r="AF19803" s="255">
        <v>20493.32</v>
      </c>
      <c r="AH19803" s="228" t="s">
        <v>13861</v>
      </c>
      <c r="AI19803" s="229">
        <v>28581.72</v>
      </c>
      <c r="AK19803" s="205"/>
      <c r="AL19803" s="206"/>
    </row>
    <row r="19804" spans="31:38" x14ac:dyDescent="0.55000000000000004">
      <c r="AE19804" s="254" t="s">
        <v>25037</v>
      </c>
      <c r="AF19804" s="255">
        <v>6233.97</v>
      </c>
      <c r="AH19804" s="228" t="s">
        <v>54435</v>
      </c>
      <c r="AI19804" s="229">
        <v>18968.490000000002</v>
      </c>
      <c r="AK19804" s="205"/>
      <c r="AL19804" s="206"/>
    </row>
    <row r="19805" spans="31:38" x14ac:dyDescent="0.55000000000000004">
      <c r="AE19805" s="254" t="s">
        <v>25039</v>
      </c>
      <c r="AF19805" s="255">
        <v>5536</v>
      </c>
      <c r="AH19805" s="228" t="s">
        <v>23352</v>
      </c>
      <c r="AI19805" s="229">
        <v>410244.23</v>
      </c>
      <c r="AK19805" s="205"/>
      <c r="AL19805" s="206"/>
    </row>
    <row r="19806" spans="31:38" x14ac:dyDescent="0.55000000000000004">
      <c r="AE19806" s="254" t="s">
        <v>54481</v>
      </c>
      <c r="AF19806" s="255">
        <v>9314.93</v>
      </c>
      <c r="AH19806" s="228" t="s">
        <v>33831</v>
      </c>
      <c r="AI19806" s="229">
        <v>832493.5</v>
      </c>
      <c r="AK19806" s="205"/>
      <c r="AL19806" s="206"/>
    </row>
    <row r="19807" spans="31:38" x14ac:dyDescent="0.55000000000000004">
      <c r="AE19807" s="254" t="s">
        <v>40854</v>
      </c>
      <c r="AF19807" s="255">
        <v>1009.15</v>
      </c>
      <c r="AH19807" s="228" t="s">
        <v>47543</v>
      </c>
      <c r="AI19807" s="229">
        <v>4786.5200000000004</v>
      </c>
      <c r="AK19807" s="205"/>
      <c r="AL19807" s="206"/>
    </row>
    <row r="19808" spans="31:38" x14ac:dyDescent="0.55000000000000004">
      <c r="AE19808" s="254" t="s">
        <v>25040</v>
      </c>
      <c r="AF19808" s="255">
        <v>34771.26</v>
      </c>
      <c r="AH19808" s="228" t="s">
        <v>23353</v>
      </c>
      <c r="AI19808" s="229">
        <v>73145.5</v>
      </c>
      <c r="AK19808" s="205"/>
      <c r="AL19808" s="206"/>
    </row>
    <row r="19809" spans="31:38" x14ac:dyDescent="0.55000000000000004">
      <c r="AE19809" s="254" t="s">
        <v>25041</v>
      </c>
      <c r="AF19809" s="255">
        <v>66775.649999999994</v>
      </c>
      <c r="AH19809" s="228" t="s">
        <v>23354</v>
      </c>
      <c r="AI19809" s="229">
        <v>4800</v>
      </c>
      <c r="AK19809" s="205"/>
      <c r="AL19809" s="206"/>
    </row>
    <row r="19810" spans="31:38" x14ac:dyDescent="0.55000000000000004">
      <c r="AE19810" s="254" t="s">
        <v>25042</v>
      </c>
      <c r="AF19810" s="255">
        <v>320</v>
      </c>
      <c r="AH19810" s="228" t="s">
        <v>23355</v>
      </c>
      <c r="AI19810" s="229">
        <v>505.77</v>
      </c>
      <c r="AK19810" s="205"/>
      <c r="AL19810" s="206"/>
    </row>
    <row r="19811" spans="31:38" x14ac:dyDescent="0.55000000000000004">
      <c r="AE19811" s="254" t="s">
        <v>25043</v>
      </c>
      <c r="AF19811" s="255">
        <v>26892.61</v>
      </c>
      <c r="AH19811" s="228" t="s">
        <v>23356</v>
      </c>
      <c r="AI19811" s="229">
        <v>244434.95</v>
      </c>
      <c r="AK19811" s="205"/>
      <c r="AL19811" s="206"/>
    </row>
    <row r="19812" spans="31:38" x14ac:dyDescent="0.55000000000000004">
      <c r="AE19812" s="254" t="s">
        <v>62903</v>
      </c>
      <c r="AF19812" s="255">
        <v>1740.84</v>
      </c>
      <c r="AH19812" s="228" t="s">
        <v>23357</v>
      </c>
      <c r="AI19812" s="229">
        <v>118448.21</v>
      </c>
      <c r="AK19812" s="205"/>
      <c r="AL19812" s="206"/>
    </row>
    <row r="19813" spans="31:38" x14ac:dyDescent="0.55000000000000004">
      <c r="AE19813" s="254" t="s">
        <v>47567</v>
      </c>
      <c r="AF19813" s="255">
        <v>25139.64</v>
      </c>
      <c r="AH19813" s="228" t="s">
        <v>33832</v>
      </c>
      <c r="AI19813" s="229">
        <v>3696.58</v>
      </c>
      <c r="AK19813" s="205"/>
      <c r="AL19813" s="206"/>
    </row>
    <row r="19814" spans="31:38" x14ac:dyDescent="0.55000000000000004">
      <c r="AE19814" s="254" t="s">
        <v>60010</v>
      </c>
      <c r="AF19814" s="255">
        <v>9000</v>
      </c>
      <c r="AH19814" s="228" t="s">
        <v>39288</v>
      </c>
      <c r="AI19814" s="229">
        <v>13639.08</v>
      </c>
      <c r="AK19814" s="205"/>
      <c r="AL19814" s="206"/>
    </row>
    <row r="19815" spans="31:38" x14ac:dyDescent="0.55000000000000004">
      <c r="AE19815" s="254" t="s">
        <v>25076</v>
      </c>
      <c r="AF19815" s="255">
        <v>180972.86</v>
      </c>
      <c r="AH19815" s="228" t="s">
        <v>13862</v>
      </c>
      <c r="AI19815" s="229">
        <v>15048.06</v>
      </c>
      <c r="AK19815" s="205"/>
      <c r="AL19815" s="206"/>
    </row>
    <row r="19816" spans="31:38" x14ac:dyDescent="0.55000000000000004">
      <c r="AE19816" s="254" t="s">
        <v>61702</v>
      </c>
      <c r="AF19816" s="255">
        <v>121000</v>
      </c>
      <c r="AH19816" s="228" t="s">
        <v>40822</v>
      </c>
      <c r="AI19816" s="229">
        <v>1811.5</v>
      </c>
      <c r="AK19816" s="205"/>
      <c r="AL19816" s="206"/>
    </row>
    <row r="19817" spans="31:38" x14ac:dyDescent="0.55000000000000004">
      <c r="AE19817" s="254" t="s">
        <v>25077</v>
      </c>
      <c r="AF19817" s="255">
        <v>534</v>
      </c>
      <c r="AH19817" s="228" t="s">
        <v>23358</v>
      </c>
      <c r="AI19817" s="229">
        <v>4505</v>
      </c>
      <c r="AK19817" s="205"/>
      <c r="AL19817" s="206"/>
    </row>
    <row r="19818" spans="31:38" x14ac:dyDescent="0.55000000000000004">
      <c r="AE19818" s="254" t="s">
        <v>25078</v>
      </c>
      <c r="AF19818" s="255">
        <v>879.64</v>
      </c>
      <c r="AH19818" s="228" t="s">
        <v>13863</v>
      </c>
      <c r="AI19818" s="229">
        <v>19622.68</v>
      </c>
      <c r="AK19818" s="205"/>
      <c r="AL19818" s="206"/>
    </row>
    <row r="19819" spans="31:38" x14ac:dyDescent="0.55000000000000004">
      <c r="AE19819" s="254" t="s">
        <v>25079</v>
      </c>
      <c r="AF19819" s="255">
        <v>165.28</v>
      </c>
      <c r="AH19819" s="228" t="s">
        <v>33833</v>
      </c>
      <c r="AI19819" s="229">
        <v>730.5</v>
      </c>
      <c r="AK19819" s="205"/>
      <c r="AL19819" s="206"/>
    </row>
    <row r="19820" spans="31:38" x14ac:dyDescent="0.55000000000000004">
      <c r="AE19820" s="254" t="s">
        <v>25080</v>
      </c>
      <c r="AF19820" s="255">
        <v>581.64</v>
      </c>
      <c r="AH19820" s="228" t="s">
        <v>35268</v>
      </c>
      <c r="AI19820" s="229">
        <v>3018449.17</v>
      </c>
      <c r="AK19820" s="205"/>
      <c r="AL19820" s="206"/>
    </row>
    <row r="19821" spans="31:38" x14ac:dyDescent="0.55000000000000004">
      <c r="AE19821" s="254" t="s">
        <v>25081</v>
      </c>
      <c r="AF19821" s="255">
        <v>637</v>
      </c>
      <c r="AH19821" s="228" t="s">
        <v>50702</v>
      </c>
      <c r="AI19821" s="229">
        <v>26740.54</v>
      </c>
      <c r="AK19821" s="205"/>
      <c r="AL19821" s="206"/>
    </row>
    <row r="19822" spans="31:38" x14ac:dyDescent="0.55000000000000004">
      <c r="AE19822" s="254" t="s">
        <v>56838</v>
      </c>
      <c r="AF19822" s="255">
        <v>4743</v>
      </c>
      <c r="AH19822" s="228" t="s">
        <v>50703</v>
      </c>
      <c r="AI19822" s="229">
        <v>2049.8000000000002</v>
      </c>
      <c r="AK19822" s="205"/>
      <c r="AL19822" s="206"/>
    </row>
    <row r="19823" spans="31:38" x14ac:dyDescent="0.55000000000000004">
      <c r="AE19823" s="254" t="s">
        <v>60944</v>
      </c>
      <c r="AF19823" s="255">
        <v>72527.789999999994</v>
      </c>
      <c r="AH19823" s="228" t="s">
        <v>23359</v>
      </c>
      <c r="AI19823" s="229">
        <v>26768</v>
      </c>
      <c r="AK19823" s="205"/>
      <c r="AL19823" s="206"/>
    </row>
    <row r="19824" spans="31:38" x14ac:dyDescent="0.55000000000000004">
      <c r="AE19824" s="254" t="s">
        <v>39370</v>
      </c>
      <c r="AF19824" s="255">
        <v>13000</v>
      </c>
      <c r="AH19824" s="228" t="s">
        <v>54436</v>
      </c>
      <c r="AI19824" s="229">
        <v>3630</v>
      </c>
      <c r="AK19824" s="205"/>
      <c r="AL19824" s="206"/>
    </row>
    <row r="19825" spans="31:38" x14ac:dyDescent="0.55000000000000004">
      <c r="AE19825" s="254" t="s">
        <v>25099</v>
      </c>
      <c r="AF19825" s="255">
        <v>1000</v>
      </c>
      <c r="AH19825" s="228" t="s">
        <v>23360</v>
      </c>
      <c r="AI19825" s="229">
        <v>19335</v>
      </c>
      <c r="AK19825" s="205"/>
      <c r="AL19825" s="206"/>
    </row>
    <row r="19826" spans="31:38" x14ac:dyDescent="0.55000000000000004">
      <c r="AE19826" s="254" t="s">
        <v>25100</v>
      </c>
      <c r="AF19826" s="255">
        <v>7000</v>
      </c>
      <c r="AH19826" s="228" t="s">
        <v>33834</v>
      </c>
      <c r="AI19826" s="229">
        <v>6883.18</v>
      </c>
      <c r="AK19826" s="205"/>
      <c r="AL19826" s="206"/>
    </row>
    <row r="19827" spans="31:38" x14ac:dyDescent="0.55000000000000004">
      <c r="AE19827" s="254" t="s">
        <v>25101</v>
      </c>
      <c r="AF19827" s="255">
        <v>3749.37</v>
      </c>
      <c r="AH19827" s="228" t="s">
        <v>13867</v>
      </c>
      <c r="AI19827" s="229">
        <v>372587.84</v>
      </c>
      <c r="AK19827" s="205"/>
      <c r="AL19827" s="206"/>
    </row>
    <row r="19828" spans="31:38" x14ac:dyDescent="0.55000000000000004">
      <c r="AE19828" s="254" t="s">
        <v>25103</v>
      </c>
      <c r="AF19828" s="255">
        <v>3998.5</v>
      </c>
      <c r="AH19828" s="228" t="s">
        <v>13868</v>
      </c>
      <c r="AI19828" s="229">
        <v>156780.22</v>
      </c>
      <c r="AK19828" s="205"/>
      <c r="AL19828" s="206"/>
    </row>
    <row r="19829" spans="31:38" x14ac:dyDescent="0.55000000000000004">
      <c r="AE19829" s="254" t="s">
        <v>14000</v>
      </c>
      <c r="AF19829" s="255">
        <v>9833.2199999999993</v>
      </c>
      <c r="AH19829" s="228" t="s">
        <v>23361</v>
      </c>
      <c r="AI19829" s="229">
        <v>73746.98</v>
      </c>
      <c r="AK19829" s="205"/>
      <c r="AL19829" s="206"/>
    </row>
    <row r="19830" spans="31:38" x14ac:dyDescent="0.55000000000000004">
      <c r="AE19830" s="254" t="s">
        <v>39374</v>
      </c>
      <c r="AF19830" s="255">
        <v>38187.5</v>
      </c>
      <c r="AH19830" s="228" t="s">
        <v>23362</v>
      </c>
      <c r="AI19830" s="229">
        <v>35018.76</v>
      </c>
      <c r="AK19830" s="205"/>
      <c r="AL19830" s="206"/>
    </row>
    <row r="19831" spans="31:38" x14ac:dyDescent="0.55000000000000004">
      <c r="AE19831" s="254" t="s">
        <v>25111</v>
      </c>
      <c r="AF19831" s="255">
        <v>4200</v>
      </c>
      <c r="AH19831" s="228" t="s">
        <v>23363</v>
      </c>
      <c r="AI19831" s="229">
        <v>36007.550000000003</v>
      </c>
      <c r="AK19831" s="205"/>
      <c r="AL19831" s="206"/>
    </row>
    <row r="19832" spans="31:38" x14ac:dyDescent="0.55000000000000004">
      <c r="AE19832" s="254" t="s">
        <v>39375</v>
      </c>
      <c r="AF19832" s="255">
        <v>95291.88</v>
      </c>
      <c r="AH19832" s="228" t="s">
        <v>23365</v>
      </c>
      <c r="AI19832" s="229">
        <v>4859.72</v>
      </c>
      <c r="AK19832" s="205"/>
      <c r="AL19832" s="206"/>
    </row>
    <row r="19833" spans="31:38" x14ac:dyDescent="0.55000000000000004">
      <c r="AE19833" s="254" t="s">
        <v>35393</v>
      </c>
      <c r="AF19833" s="255">
        <v>43261.03</v>
      </c>
      <c r="AH19833" s="228" t="s">
        <v>50704</v>
      </c>
      <c r="AI19833" s="229">
        <v>461.52</v>
      </c>
      <c r="AK19833" s="205"/>
      <c r="AL19833" s="206"/>
    </row>
    <row r="19834" spans="31:38" x14ac:dyDescent="0.55000000000000004">
      <c r="AE19834" s="254" t="s">
        <v>25112</v>
      </c>
      <c r="AF19834" s="255">
        <v>715.4</v>
      </c>
      <c r="AH19834" s="228" t="s">
        <v>35269</v>
      </c>
      <c r="AI19834" s="229">
        <v>1981</v>
      </c>
      <c r="AK19834" s="205"/>
      <c r="AL19834" s="206"/>
    </row>
    <row r="19835" spans="31:38" x14ac:dyDescent="0.55000000000000004">
      <c r="AE19835" s="254" t="s">
        <v>25113</v>
      </c>
      <c r="AF19835" s="255">
        <v>32221.75</v>
      </c>
      <c r="AH19835" s="228" t="s">
        <v>36457</v>
      </c>
      <c r="AI19835" s="229">
        <v>22325</v>
      </c>
      <c r="AK19835" s="205"/>
      <c r="AL19835" s="206"/>
    </row>
    <row r="19836" spans="31:38" x14ac:dyDescent="0.55000000000000004">
      <c r="AE19836" s="254" t="s">
        <v>59339</v>
      </c>
      <c r="AF19836" s="255">
        <v>5053.08</v>
      </c>
      <c r="AH19836" s="228" t="s">
        <v>13869</v>
      </c>
      <c r="AI19836" s="229">
        <v>14.84</v>
      </c>
      <c r="AK19836" s="205"/>
      <c r="AL19836" s="206"/>
    </row>
    <row r="19837" spans="31:38" x14ac:dyDescent="0.55000000000000004">
      <c r="AE19837" s="254" t="s">
        <v>25137</v>
      </c>
      <c r="AF19837" s="255">
        <v>159334.26999999999</v>
      </c>
      <c r="AH19837" s="228" t="s">
        <v>54437</v>
      </c>
      <c r="AI19837" s="229">
        <v>712621.52</v>
      </c>
      <c r="AK19837" s="205"/>
      <c r="AL19837" s="206"/>
    </row>
    <row r="19838" spans="31:38" x14ac:dyDescent="0.55000000000000004">
      <c r="AE19838" s="254" t="s">
        <v>25139</v>
      </c>
      <c r="AF19838" s="255">
        <v>476.85</v>
      </c>
      <c r="AH19838" s="228" t="s">
        <v>13870</v>
      </c>
      <c r="AI19838" s="229">
        <v>45155.18</v>
      </c>
      <c r="AK19838" s="205"/>
      <c r="AL19838" s="206"/>
    </row>
    <row r="19839" spans="31:38" x14ac:dyDescent="0.55000000000000004">
      <c r="AE19839" s="254" t="s">
        <v>62904</v>
      </c>
      <c r="AF19839" s="255">
        <v>6999.96</v>
      </c>
      <c r="AH19839" s="228" t="s">
        <v>36458</v>
      </c>
      <c r="AI19839" s="229">
        <v>3314.75</v>
      </c>
      <c r="AK19839" s="205"/>
      <c r="AL19839" s="206"/>
    </row>
    <row r="19840" spans="31:38" x14ac:dyDescent="0.55000000000000004">
      <c r="AE19840" s="254" t="s">
        <v>62905</v>
      </c>
      <c r="AF19840" s="255">
        <v>42716.639999999999</v>
      </c>
      <c r="AH19840" s="228" t="s">
        <v>23367</v>
      </c>
      <c r="AI19840" s="229">
        <v>519207.17</v>
      </c>
      <c r="AK19840" s="205"/>
      <c r="AL19840" s="206"/>
    </row>
    <row r="19841" spans="31:38" x14ac:dyDescent="0.55000000000000004">
      <c r="AE19841" s="254" t="s">
        <v>25142</v>
      </c>
      <c r="AF19841" s="255">
        <v>5974.38</v>
      </c>
      <c r="AH19841" s="228" t="s">
        <v>50705</v>
      </c>
      <c r="AI19841" s="229">
        <v>1080.4000000000001</v>
      </c>
      <c r="AK19841" s="205"/>
      <c r="AL19841" s="206"/>
    </row>
    <row r="19842" spans="31:38" x14ac:dyDescent="0.55000000000000004">
      <c r="AE19842" s="254" t="s">
        <v>25144</v>
      </c>
      <c r="AF19842" s="255">
        <v>8504.85</v>
      </c>
      <c r="AH19842" s="228" t="s">
        <v>36459</v>
      </c>
      <c r="AI19842" s="229">
        <v>741.65</v>
      </c>
      <c r="AK19842" s="205"/>
      <c r="AL19842" s="206"/>
    </row>
    <row r="19843" spans="31:38" x14ac:dyDescent="0.55000000000000004">
      <c r="AE19843" s="254" t="s">
        <v>25146</v>
      </c>
      <c r="AF19843" s="255">
        <v>36121.74</v>
      </c>
      <c r="AH19843" s="228" t="s">
        <v>23368</v>
      </c>
      <c r="AI19843" s="229">
        <v>346121.12</v>
      </c>
      <c r="AK19843" s="205"/>
      <c r="AL19843" s="206"/>
    </row>
    <row r="19844" spans="31:38" x14ac:dyDescent="0.55000000000000004">
      <c r="AE19844" s="254" t="s">
        <v>48513</v>
      </c>
      <c r="AF19844" s="255">
        <v>1161.25</v>
      </c>
      <c r="AH19844" s="228" t="s">
        <v>23369</v>
      </c>
      <c r="AI19844" s="229">
        <v>1407699.78</v>
      </c>
      <c r="AK19844" s="205"/>
      <c r="AL19844" s="206"/>
    </row>
    <row r="19845" spans="31:38" x14ac:dyDescent="0.55000000000000004">
      <c r="AE19845" s="254" t="s">
        <v>25148</v>
      </c>
      <c r="AF19845" s="255">
        <v>26689.439999999999</v>
      </c>
      <c r="AH19845" s="228" t="s">
        <v>23370</v>
      </c>
      <c r="AI19845" s="229">
        <v>-15496.92</v>
      </c>
      <c r="AK19845" s="205"/>
      <c r="AL19845" s="206"/>
    </row>
    <row r="19846" spans="31:38" x14ac:dyDescent="0.55000000000000004">
      <c r="AE19846" s="254" t="s">
        <v>40856</v>
      </c>
      <c r="AF19846" s="255">
        <v>10385.200000000001</v>
      </c>
      <c r="AH19846" s="228" t="s">
        <v>36460</v>
      </c>
      <c r="AI19846" s="229">
        <v>15916.43</v>
      </c>
      <c r="AK19846" s="205"/>
      <c r="AL19846" s="206"/>
    </row>
    <row r="19847" spans="31:38" x14ac:dyDescent="0.55000000000000004">
      <c r="AE19847" s="254" t="s">
        <v>25149</v>
      </c>
      <c r="AF19847" s="255">
        <v>11960.43</v>
      </c>
      <c r="AH19847" s="228" t="s">
        <v>47544</v>
      </c>
      <c r="AI19847" s="229">
        <v>6031.38</v>
      </c>
      <c r="AK19847" s="205"/>
      <c r="AL19847" s="206"/>
    </row>
    <row r="19848" spans="31:38" x14ac:dyDescent="0.55000000000000004">
      <c r="AE19848" s="254" t="s">
        <v>25151</v>
      </c>
      <c r="AF19848" s="255">
        <v>12315.55</v>
      </c>
      <c r="AH19848" s="228" t="s">
        <v>40823</v>
      </c>
      <c r="AI19848" s="229">
        <v>102132.64</v>
      </c>
      <c r="AK19848" s="205"/>
      <c r="AL19848" s="206"/>
    </row>
    <row r="19849" spans="31:38" x14ac:dyDescent="0.55000000000000004">
      <c r="AE19849" s="254" t="s">
        <v>25152</v>
      </c>
      <c r="AF19849" s="255">
        <v>35400</v>
      </c>
      <c r="AH19849" s="228" t="s">
        <v>33837</v>
      </c>
      <c r="AI19849" s="229">
        <v>151273.53</v>
      </c>
      <c r="AK19849" s="205"/>
      <c r="AL19849" s="206"/>
    </row>
    <row r="19850" spans="31:38" x14ac:dyDescent="0.55000000000000004">
      <c r="AE19850" s="254" t="s">
        <v>40858</v>
      </c>
      <c r="AF19850" s="255">
        <v>5839.45</v>
      </c>
      <c r="AH19850" s="228" t="s">
        <v>35274</v>
      </c>
      <c r="AI19850" s="229">
        <v>2251932.21</v>
      </c>
      <c r="AK19850" s="205"/>
      <c r="AL19850" s="206"/>
    </row>
    <row r="19851" spans="31:38" x14ac:dyDescent="0.55000000000000004">
      <c r="AE19851" s="254" t="s">
        <v>40859</v>
      </c>
      <c r="AF19851" s="255">
        <v>10616.72</v>
      </c>
      <c r="AH19851" s="228" t="s">
        <v>23483</v>
      </c>
      <c r="AI19851" s="229">
        <v>5658991.8700000001</v>
      </c>
      <c r="AK19851" s="205"/>
      <c r="AL19851" s="206"/>
    </row>
    <row r="19852" spans="31:38" x14ac:dyDescent="0.55000000000000004">
      <c r="AE19852" s="254" t="s">
        <v>40860</v>
      </c>
      <c r="AF19852" s="255">
        <v>7393</v>
      </c>
      <c r="AH19852" s="228" t="s">
        <v>46091</v>
      </c>
      <c r="AI19852" s="229">
        <v>93476.15</v>
      </c>
      <c r="AK19852" s="205"/>
      <c r="AL19852" s="206"/>
    </row>
    <row r="19853" spans="31:38" x14ac:dyDescent="0.55000000000000004">
      <c r="AE19853" s="254" t="s">
        <v>25167</v>
      </c>
      <c r="AF19853" s="255">
        <v>58540.61</v>
      </c>
      <c r="AH19853" s="228" t="s">
        <v>23484</v>
      </c>
      <c r="AI19853" s="229">
        <v>2058735.72</v>
      </c>
      <c r="AK19853" s="205"/>
      <c r="AL19853" s="206"/>
    </row>
    <row r="19854" spans="31:38" x14ac:dyDescent="0.55000000000000004">
      <c r="AE19854" s="254" t="s">
        <v>50740</v>
      </c>
      <c r="AF19854" s="255">
        <v>28204.080000000002</v>
      </c>
      <c r="AH19854" s="228" t="s">
        <v>23485</v>
      </c>
      <c r="AI19854" s="229">
        <v>265734.48</v>
      </c>
      <c r="AK19854" s="205"/>
      <c r="AL19854" s="206"/>
    </row>
    <row r="19855" spans="31:38" x14ac:dyDescent="0.55000000000000004">
      <c r="AE19855" s="254" t="s">
        <v>25168</v>
      </c>
      <c r="AF19855" s="255">
        <v>5566.44</v>
      </c>
      <c r="AH19855" s="228" t="s">
        <v>23486</v>
      </c>
      <c r="AI19855" s="229">
        <v>450539.23</v>
      </c>
      <c r="AK19855" s="205"/>
      <c r="AL19855" s="206"/>
    </row>
    <row r="19856" spans="31:38" x14ac:dyDescent="0.55000000000000004">
      <c r="AE19856" s="254" t="s">
        <v>65178</v>
      </c>
      <c r="AF19856" s="255">
        <v>1202.26</v>
      </c>
      <c r="AH19856" s="228" t="s">
        <v>23488</v>
      </c>
      <c r="AI19856" s="229">
        <v>966077.27</v>
      </c>
      <c r="AK19856" s="205"/>
      <c r="AL19856" s="206"/>
    </row>
    <row r="19857" spans="31:38" x14ac:dyDescent="0.55000000000000004">
      <c r="AE19857" s="254" t="s">
        <v>40862</v>
      </c>
      <c r="AF19857" s="255">
        <v>8684.5</v>
      </c>
      <c r="AH19857" s="228" t="s">
        <v>23489</v>
      </c>
      <c r="AI19857" s="229">
        <v>213626.41</v>
      </c>
      <c r="AK19857" s="205"/>
      <c r="AL19857" s="206"/>
    </row>
    <row r="19858" spans="31:38" x14ac:dyDescent="0.55000000000000004">
      <c r="AE19858" s="254" t="s">
        <v>25171</v>
      </c>
      <c r="AF19858" s="255">
        <v>4000.59</v>
      </c>
      <c r="AH19858" s="228" t="s">
        <v>23490</v>
      </c>
      <c r="AI19858" s="229">
        <v>25674.82</v>
      </c>
      <c r="AK19858" s="205"/>
      <c r="AL19858" s="206"/>
    </row>
    <row r="19859" spans="31:38" x14ac:dyDescent="0.55000000000000004">
      <c r="AE19859" s="254" t="s">
        <v>56839</v>
      </c>
      <c r="AF19859" s="255">
        <v>48323.94</v>
      </c>
      <c r="AH19859" s="228" t="s">
        <v>50706</v>
      </c>
      <c r="AI19859" s="229">
        <v>9530.7900000000009</v>
      </c>
      <c r="AK19859" s="205"/>
      <c r="AL19859" s="206"/>
    </row>
    <row r="19860" spans="31:38" x14ac:dyDescent="0.55000000000000004">
      <c r="AE19860" s="254" t="s">
        <v>48514</v>
      </c>
      <c r="AF19860" s="255">
        <v>113850.17</v>
      </c>
      <c r="AH19860" s="228" t="s">
        <v>23491</v>
      </c>
      <c r="AI19860" s="229">
        <v>698376.33</v>
      </c>
      <c r="AK19860" s="205"/>
      <c r="AL19860" s="206"/>
    </row>
    <row r="19861" spans="31:38" x14ac:dyDescent="0.55000000000000004">
      <c r="AE19861" s="254" t="s">
        <v>25186</v>
      </c>
      <c r="AF19861" s="255">
        <v>66360</v>
      </c>
      <c r="AH19861" s="228" t="s">
        <v>23492</v>
      </c>
      <c r="AI19861" s="229">
        <v>57442.16</v>
      </c>
      <c r="AK19861" s="205"/>
      <c r="AL19861" s="206"/>
    </row>
    <row r="19862" spans="31:38" x14ac:dyDescent="0.55000000000000004">
      <c r="AE19862" s="254" t="s">
        <v>40863</v>
      </c>
      <c r="AF19862" s="255">
        <v>29500</v>
      </c>
      <c r="AH19862" s="228" t="s">
        <v>40824</v>
      </c>
      <c r="AI19862" s="229">
        <v>5620166.3200000003</v>
      </c>
      <c r="AK19862" s="205"/>
      <c r="AL19862" s="206"/>
    </row>
    <row r="19863" spans="31:38" x14ac:dyDescent="0.55000000000000004">
      <c r="AE19863" s="254" t="s">
        <v>36556</v>
      </c>
      <c r="AF19863" s="255">
        <v>19759.82</v>
      </c>
      <c r="AH19863" s="228" t="s">
        <v>13877</v>
      </c>
      <c r="AI19863" s="229">
        <v>24403.87</v>
      </c>
      <c r="AK19863" s="205"/>
      <c r="AL19863" s="206"/>
    </row>
    <row r="19864" spans="31:38" x14ac:dyDescent="0.55000000000000004">
      <c r="AE19864" s="254" t="s">
        <v>40864</v>
      </c>
      <c r="AF19864" s="255">
        <v>43264.72</v>
      </c>
      <c r="AH19864" s="228" t="s">
        <v>23493</v>
      </c>
      <c r="AI19864" s="229">
        <v>264957.48</v>
      </c>
      <c r="AK19864" s="205"/>
      <c r="AL19864" s="206"/>
    </row>
    <row r="19865" spans="31:38" x14ac:dyDescent="0.55000000000000004">
      <c r="AE19865" s="254" t="s">
        <v>40865</v>
      </c>
      <c r="AF19865" s="255">
        <v>9277.6</v>
      </c>
      <c r="AH19865" s="228" t="s">
        <v>23495</v>
      </c>
      <c r="AI19865" s="229">
        <v>387868.15</v>
      </c>
      <c r="AK19865" s="205"/>
      <c r="AL19865" s="206"/>
    </row>
    <row r="19866" spans="31:38" x14ac:dyDescent="0.55000000000000004">
      <c r="AE19866" s="254" t="s">
        <v>25187</v>
      </c>
      <c r="AF19866" s="255">
        <v>49814.94</v>
      </c>
      <c r="AH19866" s="228" t="s">
        <v>36465</v>
      </c>
      <c r="AI19866" s="229">
        <v>518</v>
      </c>
      <c r="AK19866" s="205"/>
      <c r="AL19866" s="206"/>
    </row>
    <row r="19867" spans="31:38" x14ac:dyDescent="0.55000000000000004">
      <c r="AE19867" s="254" t="s">
        <v>55639</v>
      </c>
      <c r="AF19867" s="255">
        <v>1500</v>
      </c>
      <c r="AH19867" s="228" t="s">
        <v>40825</v>
      </c>
      <c r="AI19867" s="229">
        <v>41697.5</v>
      </c>
      <c r="AK19867" s="205"/>
      <c r="AL19867" s="206"/>
    </row>
    <row r="19868" spans="31:38" x14ac:dyDescent="0.55000000000000004">
      <c r="AE19868" s="254" t="s">
        <v>25188</v>
      </c>
      <c r="AF19868" s="255">
        <v>600.6</v>
      </c>
      <c r="AH19868" s="228" t="s">
        <v>40826</v>
      </c>
      <c r="AI19868" s="229">
        <v>23569.43</v>
      </c>
      <c r="AK19868" s="205"/>
      <c r="AL19868" s="206"/>
    </row>
    <row r="19869" spans="31:38" x14ac:dyDescent="0.55000000000000004">
      <c r="AE19869" s="254" t="s">
        <v>25189</v>
      </c>
      <c r="AF19869" s="255">
        <v>3653.32</v>
      </c>
      <c r="AH19869" s="228" t="s">
        <v>40827</v>
      </c>
      <c r="AI19869" s="229">
        <v>2721.33</v>
      </c>
      <c r="AK19869" s="205"/>
      <c r="AL19869" s="206"/>
    </row>
    <row r="19870" spans="31:38" x14ac:dyDescent="0.55000000000000004">
      <c r="AE19870" s="254" t="s">
        <v>25190</v>
      </c>
      <c r="AF19870" s="255">
        <v>5824.68</v>
      </c>
      <c r="AH19870" s="228" t="s">
        <v>23496</v>
      </c>
      <c r="AI19870" s="229">
        <v>924189.49</v>
      </c>
      <c r="AK19870" s="205"/>
      <c r="AL19870" s="206"/>
    </row>
    <row r="19871" spans="31:38" x14ac:dyDescent="0.55000000000000004">
      <c r="AE19871" s="254" t="s">
        <v>25219</v>
      </c>
      <c r="AF19871" s="255">
        <v>-11506.5</v>
      </c>
      <c r="AH19871" s="228" t="s">
        <v>23498</v>
      </c>
      <c r="AI19871" s="229">
        <v>70586.960000000006</v>
      </c>
      <c r="AK19871" s="205"/>
      <c r="AL19871" s="206"/>
    </row>
    <row r="19872" spans="31:38" x14ac:dyDescent="0.55000000000000004">
      <c r="AE19872" s="254" t="s">
        <v>33958</v>
      </c>
      <c r="AF19872" s="255">
        <v>361723.56</v>
      </c>
      <c r="AH19872" s="228" t="s">
        <v>33838</v>
      </c>
      <c r="AI19872" s="229">
        <v>91780001.900000006</v>
      </c>
      <c r="AK19872" s="205"/>
      <c r="AL19872" s="206"/>
    </row>
    <row r="19873" spans="31:38" x14ac:dyDescent="0.55000000000000004">
      <c r="AE19873" s="254" t="s">
        <v>33959</v>
      </c>
      <c r="AF19873" s="255">
        <v>45779</v>
      </c>
      <c r="AH19873" s="228" t="s">
        <v>23500</v>
      </c>
      <c r="AI19873" s="229">
        <v>696255.96</v>
      </c>
      <c r="AK19873" s="205"/>
      <c r="AL19873" s="206"/>
    </row>
    <row r="19874" spans="31:38" x14ac:dyDescent="0.55000000000000004">
      <c r="AE19874" s="254" t="s">
        <v>54488</v>
      </c>
      <c r="AF19874" s="255">
        <v>593.66999999999996</v>
      </c>
      <c r="AH19874" s="228" t="s">
        <v>23501</v>
      </c>
      <c r="AI19874" s="229">
        <v>9114.66</v>
      </c>
      <c r="AK19874" s="205"/>
      <c r="AL19874" s="206"/>
    </row>
    <row r="19875" spans="31:38" x14ac:dyDescent="0.55000000000000004">
      <c r="AE19875" s="254" t="s">
        <v>54489</v>
      </c>
      <c r="AF19875" s="255">
        <v>43093.07</v>
      </c>
      <c r="AH19875" s="228" t="s">
        <v>23502</v>
      </c>
      <c r="AI19875" s="229">
        <v>29577.96</v>
      </c>
      <c r="AK19875" s="205"/>
      <c r="AL19875" s="206"/>
    </row>
    <row r="19876" spans="31:38" x14ac:dyDescent="0.55000000000000004">
      <c r="AE19876" s="254" t="s">
        <v>33960</v>
      </c>
      <c r="AF19876" s="255">
        <v>60215.32</v>
      </c>
      <c r="AH19876" s="228" t="s">
        <v>23503</v>
      </c>
      <c r="AI19876" s="229">
        <v>184049.45</v>
      </c>
      <c r="AK19876" s="205"/>
      <c r="AL19876" s="206"/>
    </row>
    <row r="19877" spans="31:38" x14ac:dyDescent="0.55000000000000004">
      <c r="AE19877" s="254" t="s">
        <v>54491</v>
      </c>
      <c r="AF19877" s="255">
        <v>390</v>
      </c>
      <c r="AH19877" s="228" t="s">
        <v>23504</v>
      </c>
      <c r="AI19877" s="229">
        <v>2847375.23</v>
      </c>
      <c r="AK19877" s="205"/>
      <c r="AL19877" s="206"/>
    </row>
    <row r="19878" spans="31:38" x14ac:dyDescent="0.55000000000000004">
      <c r="AE19878" s="254" t="s">
        <v>33962</v>
      </c>
      <c r="AF19878" s="255">
        <v>31866.03</v>
      </c>
      <c r="AH19878" s="228" t="s">
        <v>43288</v>
      </c>
      <c r="AI19878" s="229">
        <v>199900</v>
      </c>
      <c r="AK19878" s="205"/>
      <c r="AL19878" s="206"/>
    </row>
    <row r="19879" spans="31:38" x14ac:dyDescent="0.55000000000000004">
      <c r="AE19879" s="254" t="s">
        <v>32554</v>
      </c>
      <c r="AF19879" s="255">
        <v>13801.2</v>
      </c>
      <c r="AH19879" s="228" t="s">
        <v>47545</v>
      </c>
      <c r="AI19879" s="229">
        <v>41613.03</v>
      </c>
      <c r="AK19879" s="205"/>
      <c r="AL19879" s="206"/>
    </row>
    <row r="19880" spans="31:38" x14ac:dyDescent="0.55000000000000004">
      <c r="AE19880" s="254" t="s">
        <v>14009</v>
      </c>
      <c r="AF19880" s="255">
        <v>18247.54</v>
      </c>
      <c r="AH19880" s="228" t="s">
        <v>23505</v>
      </c>
      <c r="AI19880" s="229">
        <v>4296.9399999999996</v>
      </c>
      <c r="AK19880" s="205"/>
      <c r="AL19880" s="206"/>
    </row>
    <row r="19881" spans="31:38" x14ac:dyDescent="0.55000000000000004">
      <c r="AE19881" s="254" t="s">
        <v>33963</v>
      </c>
      <c r="AF19881" s="255">
        <v>8607.92</v>
      </c>
      <c r="AH19881" s="228" t="s">
        <v>13881</v>
      </c>
      <c r="AI19881" s="229">
        <v>8788989.1999999993</v>
      </c>
      <c r="AK19881" s="205"/>
      <c r="AL19881" s="206"/>
    </row>
    <row r="19882" spans="31:38" x14ac:dyDescent="0.55000000000000004">
      <c r="AE19882" s="254" t="s">
        <v>43325</v>
      </c>
      <c r="AF19882" s="255">
        <v>22350</v>
      </c>
      <c r="AH19882" s="228" t="s">
        <v>13882</v>
      </c>
      <c r="AI19882" s="229">
        <v>3572451.14</v>
      </c>
      <c r="AK19882" s="205"/>
      <c r="AL19882" s="206"/>
    </row>
    <row r="19883" spans="31:38" x14ac:dyDescent="0.55000000000000004">
      <c r="AE19883" s="254" t="s">
        <v>36565</v>
      </c>
      <c r="AF19883" s="255">
        <v>6600</v>
      </c>
      <c r="AH19883" s="228" t="s">
        <v>23506</v>
      </c>
      <c r="AI19883" s="229">
        <v>1018273.94</v>
      </c>
      <c r="AK19883" s="205"/>
      <c r="AL19883" s="206"/>
    </row>
    <row r="19884" spans="31:38" x14ac:dyDescent="0.55000000000000004">
      <c r="AE19884" s="254" t="s">
        <v>58777</v>
      </c>
      <c r="AF19884" s="255">
        <v>27007.94</v>
      </c>
      <c r="AH19884" s="228" t="s">
        <v>23507</v>
      </c>
      <c r="AI19884" s="229">
        <v>131598.67000000001</v>
      </c>
      <c r="AK19884" s="205"/>
      <c r="AL19884" s="206"/>
    </row>
    <row r="19885" spans="31:38" x14ac:dyDescent="0.55000000000000004">
      <c r="AE19885" s="254" t="s">
        <v>58778</v>
      </c>
      <c r="AF19885" s="255">
        <v>2760</v>
      </c>
      <c r="AH19885" s="228" t="s">
        <v>23508</v>
      </c>
      <c r="AI19885" s="229">
        <v>1437.8</v>
      </c>
      <c r="AK19885" s="205"/>
      <c r="AL19885" s="206"/>
    </row>
    <row r="19886" spans="31:38" x14ac:dyDescent="0.55000000000000004">
      <c r="AE19886" s="254" t="s">
        <v>58076</v>
      </c>
      <c r="AF19886" s="255">
        <v>3300</v>
      </c>
      <c r="AH19886" s="228" t="s">
        <v>23509</v>
      </c>
      <c r="AI19886" s="229">
        <v>8219268.3899999997</v>
      </c>
      <c r="AK19886" s="205"/>
      <c r="AL19886" s="206"/>
    </row>
    <row r="19887" spans="31:38" x14ac:dyDescent="0.55000000000000004">
      <c r="AE19887" s="254" t="s">
        <v>35398</v>
      </c>
      <c r="AF19887" s="255">
        <v>1620.17</v>
      </c>
      <c r="AH19887" s="228" t="s">
        <v>23510</v>
      </c>
      <c r="AI19887" s="229">
        <v>440395.35</v>
      </c>
      <c r="AK19887" s="205"/>
      <c r="AL19887" s="206"/>
    </row>
    <row r="19888" spans="31:38" x14ac:dyDescent="0.55000000000000004">
      <c r="AE19888" s="254" t="s">
        <v>59340</v>
      </c>
      <c r="AF19888" s="255">
        <v>87000</v>
      </c>
      <c r="AH19888" s="228" t="s">
        <v>23513</v>
      </c>
      <c r="AI19888" s="229">
        <v>1263650.19</v>
      </c>
      <c r="AK19888" s="205"/>
      <c r="AL19888" s="206"/>
    </row>
    <row r="19889" spans="31:38" x14ac:dyDescent="0.55000000000000004">
      <c r="AE19889" s="254" t="s">
        <v>25220</v>
      </c>
      <c r="AF19889" s="255">
        <v>4593.18</v>
      </c>
      <c r="AH19889" s="228" t="s">
        <v>23515</v>
      </c>
      <c r="AI19889" s="229">
        <v>3.03</v>
      </c>
      <c r="AK19889" s="205"/>
      <c r="AL19889" s="206"/>
    </row>
    <row r="19890" spans="31:38" x14ac:dyDescent="0.55000000000000004">
      <c r="AE19890" s="254" t="s">
        <v>14010</v>
      </c>
      <c r="AF19890" s="255">
        <v>50030.69</v>
      </c>
      <c r="AH19890" s="228" t="s">
        <v>47546</v>
      </c>
      <c r="AI19890" s="229">
        <v>2384.9699999999998</v>
      </c>
      <c r="AK19890" s="205"/>
      <c r="AL19890" s="206"/>
    </row>
    <row r="19891" spans="31:38" x14ac:dyDescent="0.55000000000000004">
      <c r="AE19891" s="254" t="s">
        <v>25221</v>
      </c>
      <c r="AF19891" s="255">
        <v>61286.87</v>
      </c>
      <c r="AH19891" s="228" t="s">
        <v>23516</v>
      </c>
      <c r="AI19891" s="229">
        <v>3349532.49</v>
      </c>
      <c r="AK19891" s="205"/>
      <c r="AL19891" s="206"/>
    </row>
    <row r="19892" spans="31:38" x14ac:dyDescent="0.55000000000000004">
      <c r="AE19892" s="254" t="s">
        <v>32555</v>
      </c>
      <c r="AF19892" s="255">
        <v>5203.32</v>
      </c>
      <c r="AH19892" s="228" t="s">
        <v>23517</v>
      </c>
      <c r="AI19892" s="229">
        <v>3969192.24</v>
      </c>
      <c r="AK19892" s="205"/>
      <c r="AL19892" s="206"/>
    </row>
    <row r="19893" spans="31:38" x14ac:dyDescent="0.55000000000000004">
      <c r="AE19893" s="254" t="s">
        <v>14011</v>
      </c>
      <c r="AF19893" s="255">
        <v>393715.81</v>
      </c>
      <c r="AH19893" s="228" t="s">
        <v>23518</v>
      </c>
      <c r="AI19893" s="229">
        <v>242024.49</v>
      </c>
      <c r="AK19893" s="205"/>
      <c r="AL19893" s="206"/>
    </row>
    <row r="19894" spans="31:38" x14ac:dyDescent="0.55000000000000004">
      <c r="AE19894" s="254" t="s">
        <v>35399</v>
      </c>
      <c r="AF19894" s="255">
        <v>51698.89</v>
      </c>
      <c r="AH19894" s="228" t="s">
        <v>23519</v>
      </c>
      <c r="AI19894" s="229">
        <v>1351773.6</v>
      </c>
      <c r="AK19894" s="205"/>
      <c r="AL19894" s="206"/>
    </row>
    <row r="19895" spans="31:38" x14ac:dyDescent="0.55000000000000004">
      <c r="AE19895" s="254" t="s">
        <v>48515</v>
      </c>
      <c r="AF19895" s="255">
        <v>16501.169999999998</v>
      </c>
      <c r="AH19895" s="228" t="s">
        <v>49388</v>
      </c>
      <c r="AI19895" s="229">
        <v>285426.84000000003</v>
      </c>
      <c r="AK19895" s="205"/>
      <c r="AL19895" s="206"/>
    </row>
    <row r="19896" spans="31:38" x14ac:dyDescent="0.55000000000000004">
      <c r="AE19896" s="254" t="s">
        <v>58779</v>
      </c>
      <c r="AF19896" s="255">
        <v>19.47</v>
      </c>
      <c r="AH19896" s="228" t="s">
        <v>50707</v>
      </c>
      <c r="AI19896" s="229">
        <v>327734.58</v>
      </c>
      <c r="AK19896" s="205"/>
      <c r="AL19896" s="206"/>
    </row>
    <row r="19897" spans="31:38" x14ac:dyDescent="0.55000000000000004">
      <c r="AE19897" s="254" t="s">
        <v>49398</v>
      </c>
      <c r="AF19897" s="255">
        <v>29272.01</v>
      </c>
      <c r="AH19897" s="228" t="s">
        <v>50708</v>
      </c>
      <c r="AI19897" s="229">
        <v>3408.68</v>
      </c>
      <c r="AK19897" s="205"/>
      <c r="AL19897" s="206"/>
    </row>
    <row r="19898" spans="31:38" x14ac:dyDescent="0.55000000000000004">
      <c r="AE19898" s="254" t="s">
        <v>60099</v>
      </c>
      <c r="AF19898" s="255">
        <v>2435</v>
      </c>
      <c r="AH19898" s="228" t="s">
        <v>50709</v>
      </c>
      <c r="AI19898" s="229">
        <v>48623.82</v>
      </c>
      <c r="AK19898" s="205"/>
      <c r="AL19898" s="206"/>
    </row>
    <row r="19899" spans="31:38" x14ac:dyDescent="0.55000000000000004">
      <c r="AE19899" s="254" t="s">
        <v>54493</v>
      </c>
      <c r="AF19899" s="255">
        <v>410639.29</v>
      </c>
      <c r="AH19899" s="228" t="s">
        <v>23520</v>
      </c>
      <c r="AI19899" s="229">
        <v>4739887.43</v>
      </c>
      <c r="AK19899" s="205"/>
      <c r="AL19899" s="206"/>
    </row>
    <row r="19900" spans="31:38" x14ac:dyDescent="0.55000000000000004">
      <c r="AE19900" s="254" t="s">
        <v>55640</v>
      </c>
      <c r="AF19900" s="255">
        <v>-0.28000000000000003</v>
      </c>
      <c r="AH19900" s="228" t="s">
        <v>23521</v>
      </c>
      <c r="AI19900" s="229">
        <v>426928.35</v>
      </c>
      <c r="AK19900" s="205"/>
      <c r="AL19900" s="206"/>
    </row>
    <row r="19901" spans="31:38" x14ac:dyDescent="0.55000000000000004">
      <c r="AE19901" s="254" t="s">
        <v>14012</v>
      </c>
      <c r="AF19901" s="255">
        <v>508014.22</v>
      </c>
      <c r="AH19901" s="228" t="s">
        <v>40828</v>
      </c>
      <c r="AI19901" s="229">
        <v>36768.959999999999</v>
      </c>
      <c r="AK19901" s="205"/>
      <c r="AL19901" s="206"/>
    </row>
    <row r="19902" spans="31:38" x14ac:dyDescent="0.55000000000000004">
      <c r="AE19902" s="254" t="s">
        <v>25226</v>
      </c>
      <c r="AF19902" s="255">
        <v>17678.3</v>
      </c>
      <c r="AH19902" s="228" t="s">
        <v>23548</v>
      </c>
      <c r="AI19902" s="229">
        <v>123333.63</v>
      </c>
      <c r="AK19902" s="205"/>
      <c r="AL19902" s="206"/>
    </row>
    <row r="19903" spans="31:38" x14ac:dyDescent="0.55000000000000004">
      <c r="AE19903" s="254" t="s">
        <v>54494</v>
      </c>
      <c r="AF19903" s="255">
        <v>896.13</v>
      </c>
      <c r="AH19903" s="228" t="s">
        <v>33842</v>
      </c>
      <c r="AI19903" s="229">
        <v>173750.28</v>
      </c>
      <c r="AK19903" s="205"/>
      <c r="AL19903" s="206"/>
    </row>
    <row r="19904" spans="31:38" x14ac:dyDescent="0.55000000000000004">
      <c r="AE19904" s="254" t="s">
        <v>54495</v>
      </c>
      <c r="AF19904" s="255">
        <v>64799.02</v>
      </c>
      <c r="AH19904" s="228" t="s">
        <v>23549</v>
      </c>
      <c r="AI19904" s="229">
        <v>433897.77</v>
      </c>
      <c r="AK19904" s="205"/>
      <c r="AL19904" s="206"/>
    </row>
    <row r="19905" spans="31:38" x14ac:dyDescent="0.55000000000000004">
      <c r="AE19905" s="254" t="s">
        <v>56840</v>
      </c>
      <c r="AF19905" s="255">
        <v>290.5</v>
      </c>
      <c r="AH19905" s="228" t="s">
        <v>23550</v>
      </c>
      <c r="AI19905" s="229">
        <v>38500</v>
      </c>
      <c r="AK19905" s="205"/>
      <c r="AL19905" s="206"/>
    </row>
    <row r="19906" spans="31:38" x14ac:dyDescent="0.55000000000000004">
      <c r="AE19906" s="254" t="s">
        <v>25227</v>
      </c>
      <c r="AF19906" s="255">
        <v>247026.83</v>
      </c>
      <c r="AH19906" s="228" t="s">
        <v>40829</v>
      </c>
      <c r="AI19906" s="229">
        <v>622835.38</v>
      </c>
      <c r="AK19906" s="205"/>
      <c r="AL19906" s="206"/>
    </row>
    <row r="19907" spans="31:38" x14ac:dyDescent="0.55000000000000004">
      <c r="AE19907" s="254" t="s">
        <v>25228</v>
      </c>
      <c r="AF19907" s="255">
        <v>743319.25</v>
      </c>
      <c r="AH19907" s="228" t="s">
        <v>33843</v>
      </c>
      <c r="AI19907" s="229">
        <v>251012.38</v>
      </c>
      <c r="AK19907" s="205"/>
      <c r="AL19907" s="206"/>
    </row>
    <row r="19908" spans="31:38" x14ac:dyDescent="0.55000000000000004">
      <c r="AE19908" s="254" t="s">
        <v>46137</v>
      </c>
      <c r="AF19908" s="255">
        <v>-17153.84</v>
      </c>
      <c r="AH19908" s="228" t="s">
        <v>23551</v>
      </c>
      <c r="AI19908" s="229">
        <v>7975.04</v>
      </c>
      <c r="AK19908" s="205"/>
      <c r="AL19908" s="206"/>
    </row>
    <row r="19909" spans="31:38" x14ac:dyDescent="0.55000000000000004">
      <c r="AE19909" s="254" t="s">
        <v>49399</v>
      </c>
      <c r="AF19909" s="255">
        <v>151739.73000000001</v>
      </c>
      <c r="AH19909" s="228" t="s">
        <v>54438</v>
      </c>
      <c r="AI19909" s="229">
        <v>106655.38</v>
      </c>
      <c r="AK19909" s="205"/>
      <c r="AL19909" s="206"/>
    </row>
    <row r="19910" spans="31:38" x14ac:dyDescent="0.55000000000000004">
      <c r="AE19910" s="254" t="s">
        <v>50741</v>
      </c>
      <c r="AF19910" s="255">
        <v>8402.3700000000008</v>
      </c>
      <c r="AH19910" s="228" t="s">
        <v>43289</v>
      </c>
      <c r="AI19910" s="229">
        <v>586733.17000000004</v>
      </c>
      <c r="AK19910" s="205"/>
      <c r="AL19910" s="206"/>
    </row>
    <row r="19911" spans="31:38" x14ac:dyDescent="0.55000000000000004">
      <c r="AE19911" s="254" t="s">
        <v>50742</v>
      </c>
      <c r="AF19911" s="255">
        <v>386703.9</v>
      </c>
      <c r="AH19911" s="228" t="s">
        <v>54439</v>
      </c>
      <c r="AI19911" s="229">
        <v>17079.419999999998</v>
      </c>
      <c r="AK19911" s="205"/>
      <c r="AL19911" s="206"/>
    </row>
    <row r="19912" spans="31:38" x14ac:dyDescent="0.55000000000000004">
      <c r="AE19912" s="254" t="s">
        <v>56841</v>
      </c>
      <c r="AF19912" s="255">
        <v>134872.72</v>
      </c>
      <c r="AH19912" s="228" t="s">
        <v>23553</v>
      </c>
      <c r="AI19912" s="229">
        <v>177929.01</v>
      </c>
      <c r="AK19912" s="205"/>
      <c r="AL19912" s="206"/>
    </row>
    <row r="19913" spans="31:38" x14ac:dyDescent="0.55000000000000004">
      <c r="AE19913" s="254" t="s">
        <v>56842</v>
      </c>
      <c r="AF19913" s="255">
        <v>68250.080000000002</v>
      </c>
      <c r="AH19913" s="228" t="s">
        <v>13884</v>
      </c>
      <c r="AI19913" s="229">
        <v>597622.57999999996</v>
      </c>
      <c r="AK19913" s="205"/>
      <c r="AL19913" s="206"/>
    </row>
    <row r="19914" spans="31:38" x14ac:dyDescent="0.55000000000000004">
      <c r="AE19914" s="254" t="s">
        <v>56843</v>
      </c>
      <c r="AF19914" s="255">
        <v>11000</v>
      </c>
      <c r="AH19914" s="228" t="s">
        <v>23554</v>
      </c>
      <c r="AI19914" s="229">
        <v>3523.92</v>
      </c>
      <c r="AK19914" s="205"/>
      <c r="AL19914" s="206"/>
    </row>
    <row r="19915" spans="31:38" x14ac:dyDescent="0.55000000000000004">
      <c r="AE19915" s="254" t="s">
        <v>46139</v>
      </c>
      <c r="AF19915" s="255">
        <v>46073.9</v>
      </c>
      <c r="AH19915" s="228" t="s">
        <v>54440</v>
      </c>
      <c r="AI19915" s="229">
        <v>98093</v>
      </c>
      <c r="AK19915" s="205"/>
      <c r="AL19915" s="206"/>
    </row>
    <row r="19916" spans="31:38" x14ac:dyDescent="0.55000000000000004">
      <c r="AE19916" s="254" t="s">
        <v>55641</v>
      </c>
      <c r="AF19916" s="255">
        <v>8432.32</v>
      </c>
      <c r="AH19916" s="228" t="s">
        <v>54441</v>
      </c>
      <c r="AI19916" s="229">
        <v>7998.2</v>
      </c>
      <c r="AK19916" s="205"/>
      <c r="AL19916" s="206"/>
    </row>
    <row r="19917" spans="31:38" x14ac:dyDescent="0.55000000000000004">
      <c r="AE19917" s="254" t="s">
        <v>14019</v>
      </c>
      <c r="AF19917" s="255">
        <v>36728.03</v>
      </c>
      <c r="AH19917" s="228" t="s">
        <v>23555</v>
      </c>
      <c r="AI19917" s="229">
        <v>206962.85</v>
      </c>
      <c r="AK19917" s="205"/>
      <c r="AL19917" s="206"/>
    </row>
    <row r="19918" spans="31:38" x14ac:dyDescent="0.55000000000000004">
      <c r="AE19918" s="254" t="s">
        <v>55642</v>
      </c>
      <c r="AF19918" s="255">
        <v>2549.1999999999998</v>
      </c>
      <c r="AH19918" s="228" t="s">
        <v>39297</v>
      </c>
      <c r="AI19918" s="229">
        <v>18800</v>
      </c>
      <c r="AK19918" s="205"/>
      <c r="AL19918" s="206"/>
    </row>
    <row r="19919" spans="31:38" x14ac:dyDescent="0.55000000000000004">
      <c r="AE19919" s="254" t="s">
        <v>62906</v>
      </c>
      <c r="AF19919" s="255">
        <v>702.3</v>
      </c>
      <c r="AH19919" s="228" t="s">
        <v>23556</v>
      </c>
      <c r="AI19919" s="229">
        <v>149998.24</v>
      </c>
      <c r="AK19919" s="205"/>
      <c r="AL19919" s="206"/>
    </row>
    <row r="19920" spans="31:38" x14ac:dyDescent="0.55000000000000004">
      <c r="AE19920" s="254" t="s">
        <v>62907</v>
      </c>
      <c r="AF19920" s="255">
        <v>47.33</v>
      </c>
      <c r="AH19920" s="228" t="s">
        <v>23592</v>
      </c>
      <c r="AI19920" s="229">
        <v>2680</v>
      </c>
      <c r="AK19920" s="205"/>
      <c r="AL19920" s="206"/>
    </row>
    <row r="19921" spans="31:38" x14ac:dyDescent="0.55000000000000004">
      <c r="AE19921" s="254" t="s">
        <v>25240</v>
      </c>
      <c r="AF19921" s="255">
        <v>1029983.18</v>
      </c>
      <c r="AH19921" s="228" t="s">
        <v>39303</v>
      </c>
      <c r="AI19921" s="229">
        <v>30650.9</v>
      </c>
      <c r="AK19921" s="205"/>
      <c r="AL19921" s="206"/>
    </row>
    <row r="19922" spans="31:38" x14ac:dyDescent="0.55000000000000004">
      <c r="AE19922" s="254" t="s">
        <v>25241</v>
      </c>
      <c r="AF19922" s="255">
        <v>182376.66</v>
      </c>
      <c r="AH19922" s="228" t="s">
        <v>43290</v>
      </c>
      <c r="AI19922" s="229">
        <v>8150</v>
      </c>
      <c r="AK19922" s="205"/>
      <c r="AL19922" s="206"/>
    </row>
    <row r="19923" spans="31:38" x14ac:dyDescent="0.55000000000000004">
      <c r="AE19923" s="254" t="s">
        <v>54497</v>
      </c>
      <c r="AF19923" s="255">
        <v>5883</v>
      </c>
      <c r="AH19923" s="228" t="s">
        <v>46092</v>
      </c>
      <c r="AI19923" s="229">
        <v>424343.75</v>
      </c>
      <c r="AK19923" s="205"/>
      <c r="AL19923" s="206"/>
    </row>
    <row r="19924" spans="31:38" x14ac:dyDescent="0.55000000000000004">
      <c r="AE19924" s="254" t="s">
        <v>25243</v>
      </c>
      <c r="AF19924" s="255">
        <v>20016.37</v>
      </c>
      <c r="AH19924" s="228" t="s">
        <v>23594</v>
      </c>
      <c r="AI19924" s="229">
        <v>9465</v>
      </c>
      <c r="AK19924" s="205"/>
      <c r="AL19924" s="206"/>
    </row>
    <row r="19925" spans="31:38" x14ac:dyDescent="0.55000000000000004">
      <c r="AE19925" s="254" t="s">
        <v>25332</v>
      </c>
      <c r="AF19925" s="255">
        <v>809407.03</v>
      </c>
      <c r="AH19925" s="228" t="s">
        <v>23595</v>
      </c>
      <c r="AI19925" s="229">
        <v>37946.46</v>
      </c>
      <c r="AK19925" s="205"/>
      <c r="AL19925" s="206"/>
    </row>
    <row r="19926" spans="31:38" x14ac:dyDescent="0.55000000000000004">
      <c r="AE19926" s="254" t="s">
        <v>25334</v>
      </c>
      <c r="AF19926" s="255">
        <v>530280.6</v>
      </c>
      <c r="AH19926" s="228" t="s">
        <v>23596</v>
      </c>
      <c r="AI19926" s="229">
        <v>9417.7199999999993</v>
      </c>
      <c r="AK19926" s="205"/>
      <c r="AL19926" s="206"/>
    </row>
    <row r="19927" spans="31:38" x14ac:dyDescent="0.55000000000000004">
      <c r="AE19927" s="254" t="s">
        <v>43326</v>
      </c>
      <c r="AF19927" s="255">
        <v>104854.9</v>
      </c>
      <c r="AH19927" s="228" t="s">
        <v>39304</v>
      </c>
      <c r="AI19927" s="229">
        <v>417.6</v>
      </c>
      <c r="AK19927" s="205"/>
      <c r="AL19927" s="206"/>
    </row>
    <row r="19928" spans="31:38" x14ac:dyDescent="0.55000000000000004">
      <c r="AE19928" s="254" t="s">
        <v>25340</v>
      </c>
      <c r="AF19928" s="255">
        <v>168258.5</v>
      </c>
      <c r="AH19928" s="228" t="s">
        <v>23597</v>
      </c>
      <c r="AI19928" s="229">
        <v>71721.789999999994</v>
      </c>
      <c r="AK19928" s="205"/>
      <c r="AL19928" s="206"/>
    </row>
    <row r="19929" spans="31:38" x14ac:dyDescent="0.55000000000000004">
      <c r="AE19929" s="254" t="s">
        <v>25341</v>
      </c>
      <c r="AF19929" s="255">
        <v>1432.81</v>
      </c>
      <c r="AH19929" s="228" t="s">
        <v>39305</v>
      </c>
      <c r="AI19929" s="229">
        <v>3000</v>
      </c>
      <c r="AK19929" s="205"/>
      <c r="AL19929" s="206"/>
    </row>
    <row r="19930" spans="31:38" x14ac:dyDescent="0.55000000000000004">
      <c r="AE19930" s="254" t="s">
        <v>14032</v>
      </c>
      <c r="AF19930" s="255">
        <v>52592.51</v>
      </c>
      <c r="AH19930" s="228" t="s">
        <v>23598</v>
      </c>
      <c r="AI19930" s="229">
        <v>22141.14</v>
      </c>
      <c r="AK19930" s="205"/>
      <c r="AL19930" s="206"/>
    </row>
    <row r="19931" spans="31:38" x14ac:dyDescent="0.55000000000000004">
      <c r="AE19931" s="254" t="s">
        <v>35408</v>
      </c>
      <c r="AF19931" s="255">
        <v>5449950</v>
      </c>
      <c r="AH19931" s="228" t="s">
        <v>23599</v>
      </c>
      <c r="AI19931" s="229">
        <v>69694</v>
      </c>
      <c r="AK19931" s="205"/>
      <c r="AL19931" s="206"/>
    </row>
    <row r="19932" spans="31:38" x14ac:dyDescent="0.55000000000000004">
      <c r="AE19932" s="254" t="s">
        <v>40866</v>
      </c>
      <c r="AF19932" s="255">
        <v>2206405.83</v>
      </c>
      <c r="AH19932" s="228" t="s">
        <v>43291</v>
      </c>
      <c r="AI19932" s="229">
        <v>13677.25</v>
      </c>
      <c r="AK19932" s="205"/>
      <c r="AL19932" s="206"/>
    </row>
    <row r="19933" spans="31:38" x14ac:dyDescent="0.55000000000000004">
      <c r="AE19933" s="254" t="s">
        <v>25349</v>
      </c>
      <c r="AF19933" s="255">
        <v>24784.33</v>
      </c>
      <c r="AH19933" s="228" t="s">
        <v>23602</v>
      </c>
      <c r="AI19933" s="229">
        <v>59025</v>
      </c>
      <c r="AK19933" s="205"/>
      <c r="AL19933" s="206"/>
    </row>
    <row r="19934" spans="31:38" x14ac:dyDescent="0.55000000000000004">
      <c r="AE19934" s="254" t="s">
        <v>25351</v>
      </c>
      <c r="AF19934" s="255">
        <v>762322.5</v>
      </c>
      <c r="AH19934" s="228" t="s">
        <v>35277</v>
      </c>
      <c r="AI19934" s="229">
        <v>35850.959999999999</v>
      </c>
      <c r="AK19934" s="205"/>
      <c r="AL19934" s="206"/>
    </row>
    <row r="19935" spans="31:38" x14ac:dyDescent="0.55000000000000004">
      <c r="AE19935" s="254" t="s">
        <v>25352</v>
      </c>
      <c r="AF19935" s="255">
        <v>0.08</v>
      </c>
      <c r="AH19935" s="228" t="s">
        <v>23612</v>
      </c>
      <c r="AI19935" s="229">
        <v>5797.72</v>
      </c>
      <c r="AK19935" s="205"/>
      <c r="AL19935" s="206"/>
    </row>
    <row r="19936" spans="31:38" x14ac:dyDescent="0.55000000000000004">
      <c r="AE19936" s="254" t="s">
        <v>14035</v>
      </c>
      <c r="AF19936" s="255">
        <v>761244.29</v>
      </c>
      <c r="AH19936" s="228" t="s">
        <v>46093</v>
      </c>
      <c r="AI19936" s="229">
        <v>97527.039999999994</v>
      </c>
      <c r="AK19936" s="205"/>
      <c r="AL19936" s="206"/>
    </row>
    <row r="19937" spans="31:38" x14ac:dyDescent="0.55000000000000004">
      <c r="AE19937" s="254" t="s">
        <v>14036</v>
      </c>
      <c r="AF19937" s="255">
        <v>1085361.3799999999</v>
      </c>
      <c r="AH19937" s="228" t="s">
        <v>39310</v>
      </c>
      <c r="AI19937" s="229">
        <v>7802.79</v>
      </c>
      <c r="AK19937" s="205"/>
      <c r="AL19937" s="206"/>
    </row>
    <row r="19938" spans="31:38" x14ac:dyDescent="0.55000000000000004">
      <c r="AE19938" s="254" t="s">
        <v>14037</v>
      </c>
      <c r="AF19938" s="255">
        <v>175538</v>
      </c>
      <c r="AH19938" s="228" t="s">
        <v>23613</v>
      </c>
      <c r="AI19938" s="229">
        <v>48469</v>
      </c>
      <c r="AK19938" s="205"/>
      <c r="AL19938" s="206"/>
    </row>
    <row r="19939" spans="31:38" x14ac:dyDescent="0.55000000000000004">
      <c r="AE19939" s="254" t="s">
        <v>25353</v>
      </c>
      <c r="AF19939" s="255">
        <v>388813.86</v>
      </c>
      <c r="AH19939" s="228" t="s">
        <v>48488</v>
      </c>
      <c r="AI19939" s="229">
        <v>3558.69</v>
      </c>
      <c r="AK19939" s="205"/>
      <c r="AL19939" s="206"/>
    </row>
    <row r="19940" spans="31:38" x14ac:dyDescent="0.55000000000000004">
      <c r="AE19940" s="254" t="s">
        <v>25354</v>
      </c>
      <c r="AF19940" s="255">
        <v>68939.240000000005</v>
      </c>
      <c r="AH19940" s="228" t="s">
        <v>23614</v>
      </c>
      <c r="AI19940" s="229">
        <v>349</v>
      </c>
      <c r="AK19940" s="205"/>
      <c r="AL19940" s="206"/>
    </row>
    <row r="19941" spans="31:38" x14ac:dyDescent="0.55000000000000004">
      <c r="AE19941" s="254" t="s">
        <v>25355</v>
      </c>
      <c r="AF19941" s="255">
        <v>32587.5</v>
      </c>
      <c r="AH19941" s="228" t="s">
        <v>23615</v>
      </c>
      <c r="AI19941" s="229">
        <v>15389.92</v>
      </c>
      <c r="AK19941" s="205"/>
      <c r="AL19941" s="206"/>
    </row>
    <row r="19942" spans="31:38" x14ac:dyDescent="0.55000000000000004">
      <c r="AE19942" s="254" t="s">
        <v>25357</v>
      </c>
      <c r="AF19942" s="255">
        <v>255155.42</v>
      </c>
      <c r="AH19942" s="228" t="s">
        <v>23616</v>
      </c>
      <c r="AI19942" s="229">
        <v>6858.97</v>
      </c>
      <c r="AK19942" s="205"/>
      <c r="AL19942" s="206"/>
    </row>
    <row r="19943" spans="31:38" x14ac:dyDescent="0.55000000000000004">
      <c r="AE19943" s="254" t="s">
        <v>50743</v>
      </c>
      <c r="AF19943" s="255">
        <v>1418.79</v>
      </c>
      <c r="AH19943" s="228" t="s">
        <v>23648</v>
      </c>
      <c r="AI19943" s="229">
        <v>86456.14</v>
      </c>
      <c r="AK19943" s="205"/>
      <c r="AL19943" s="206"/>
    </row>
    <row r="19944" spans="31:38" x14ac:dyDescent="0.55000000000000004">
      <c r="AE19944" s="254" t="s">
        <v>55643</v>
      </c>
      <c r="AF19944" s="255">
        <v>29151.439999999999</v>
      </c>
      <c r="AH19944" s="228" t="s">
        <v>23649</v>
      </c>
      <c r="AI19944" s="229">
        <v>11000</v>
      </c>
      <c r="AK19944" s="205"/>
      <c r="AL19944" s="206"/>
    </row>
    <row r="19945" spans="31:38" x14ac:dyDescent="0.55000000000000004">
      <c r="AE19945" s="254" t="s">
        <v>63513</v>
      </c>
      <c r="AF19945" s="255">
        <v>2060.64</v>
      </c>
      <c r="AH19945" s="228" t="s">
        <v>50710</v>
      </c>
      <c r="AI19945" s="229">
        <v>4060</v>
      </c>
      <c r="AK19945" s="205"/>
      <c r="AL19945" s="206"/>
    </row>
    <row r="19946" spans="31:38" x14ac:dyDescent="0.55000000000000004">
      <c r="AE19946" s="254" t="s">
        <v>59341</v>
      </c>
      <c r="AF19946" s="255">
        <v>5225</v>
      </c>
      <c r="AH19946" s="228" t="s">
        <v>50711</v>
      </c>
      <c r="AI19946" s="229">
        <v>13470</v>
      </c>
      <c r="AK19946" s="205"/>
      <c r="AL19946" s="206"/>
    </row>
    <row r="19947" spans="31:38" x14ac:dyDescent="0.55000000000000004">
      <c r="AE19947" s="254" t="s">
        <v>25358</v>
      </c>
      <c r="AF19947" s="255">
        <v>2161454.4900000002</v>
      </c>
      <c r="AH19947" s="228" t="s">
        <v>46094</v>
      </c>
      <c r="AI19947" s="229">
        <v>194675</v>
      </c>
      <c r="AK19947" s="205"/>
      <c r="AL19947" s="206"/>
    </row>
    <row r="19948" spans="31:38" x14ac:dyDescent="0.55000000000000004">
      <c r="AE19948" s="254" t="s">
        <v>54498</v>
      </c>
      <c r="AF19948" s="255">
        <v>1116016.27</v>
      </c>
      <c r="AH19948" s="228" t="s">
        <v>43292</v>
      </c>
      <c r="AI19948" s="229">
        <v>117568.86</v>
      </c>
      <c r="AK19948" s="205"/>
      <c r="AL19948" s="206"/>
    </row>
    <row r="19949" spans="31:38" x14ac:dyDescent="0.55000000000000004">
      <c r="AE19949" s="254" t="s">
        <v>14038</v>
      </c>
      <c r="AF19949" s="255">
        <v>1550948.56</v>
      </c>
      <c r="AH19949" s="228" t="s">
        <v>43293</v>
      </c>
      <c r="AI19949" s="229">
        <v>10650</v>
      </c>
      <c r="AK19949" s="205"/>
      <c r="AL19949" s="206"/>
    </row>
    <row r="19950" spans="31:38" x14ac:dyDescent="0.55000000000000004">
      <c r="AE19950" s="254" t="s">
        <v>25359</v>
      </c>
      <c r="AF19950" s="255">
        <v>43144.5</v>
      </c>
      <c r="AH19950" s="228" t="s">
        <v>23650</v>
      </c>
      <c r="AI19950" s="229">
        <v>31805.69</v>
      </c>
      <c r="AK19950" s="205"/>
      <c r="AL19950" s="206"/>
    </row>
    <row r="19951" spans="31:38" x14ac:dyDescent="0.55000000000000004">
      <c r="AE19951" s="254" t="s">
        <v>62501</v>
      </c>
      <c r="AF19951" s="255">
        <v>12030.63</v>
      </c>
      <c r="AH19951" s="228" t="s">
        <v>50712</v>
      </c>
      <c r="AI19951" s="229">
        <v>4507.16</v>
      </c>
      <c r="AK19951" s="205"/>
      <c r="AL19951" s="206"/>
    </row>
    <row r="19952" spans="31:38" x14ac:dyDescent="0.55000000000000004">
      <c r="AE19952" s="254" t="s">
        <v>25361</v>
      </c>
      <c r="AF19952" s="255">
        <v>78855.92</v>
      </c>
      <c r="AH19952" s="228" t="s">
        <v>50713</v>
      </c>
      <c r="AI19952" s="229">
        <v>1040.93</v>
      </c>
      <c r="AK19952" s="205"/>
      <c r="AL19952" s="206"/>
    </row>
    <row r="19953" spans="31:38" x14ac:dyDescent="0.55000000000000004">
      <c r="AE19953" s="254" t="s">
        <v>25362</v>
      </c>
      <c r="AF19953" s="255">
        <v>5013003.82</v>
      </c>
      <c r="AH19953" s="228" t="s">
        <v>23652</v>
      </c>
      <c r="AI19953" s="229">
        <v>779.64</v>
      </c>
      <c r="AK19953" s="205"/>
      <c r="AL19953" s="206"/>
    </row>
    <row r="19954" spans="31:38" x14ac:dyDescent="0.55000000000000004">
      <c r="AE19954" s="254" t="s">
        <v>65179</v>
      </c>
      <c r="AF19954" s="255">
        <v>66872.600000000006</v>
      </c>
      <c r="AH19954" s="228" t="s">
        <v>43294</v>
      </c>
      <c r="AI19954" s="229">
        <v>57.59</v>
      </c>
      <c r="AK19954" s="205"/>
      <c r="AL19954" s="206"/>
    </row>
    <row r="19955" spans="31:38" x14ac:dyDescent="0.55000000000000004">
      <c r="AE19955" s="254" t="s">
        <v>63514</v>
      </c>
      <c r="AF19955" s="255">
        <v>6600</v>
      </c>
      <c r="AH19955" s="228" t="s">
        <v>50714</v>
      </c>
      <c r="AI19955" s="229">
        <v>65.83</v>
      </c>
      <c r="AK19955" s="205"/>
      <c r="AL19955" s="206"/>
    </row>
    <row r="19956" spans="31:38" x14ac:dyDescent="0.55000000000000004">
      <c r="AE19956" s="254" t="s">
        <v>25389</v>
      </c>
      <c r="AF19956" s="255">
        <v>9900.2099999999991</v>
      </c>
      <c r="AH19956" s="228" t="s">
        <v>50715</v>
      </c>
      <c r="AI19956" s="229">
        <v>4.42</v>
      </c>
      <c r="AK19956" s="205"/>
      <c r="AL19956" s="206"/>
    </row>
    <row r="19957" spans="31:38" x14ac:dyDescent="0.55000000000000004">
      <c r="AE19957" s="254" t="s">
        <v>58077</v>
      </c>
      <c r="AF19957" s="255">
        <v>2166</v>
      </c>
      <c r="AH19957" s="228" t="s">
        <v>23653</v>
      </c>
      <c r="AI19957" s="229">
        <v>11514.68</v>
      </c>
      <c r="AK19957" s="205"/>
      <c r="AL19957" s="206"/>
    </row>
    <row r="19958" spans="31:38" x14ac:dyDescent="0.55000000000000004">
      <c r="AE19958" s="254" t="s">
        <v>25390</v>
      </c>
      <c r="AF19958" s="255">
        <v>12000</v>
      </c>
      <c r="AH19958" s="228" t="s">
        <v>23654</v>
      </c>
      <c r="AI19958" s="229">
        <v>1000</v>
      </c>
      <c r="AK19958" s="205"/>
      <c r="AL19958" s="206"/>
    </row>
    <row r="19959" spans="31:38" x14ac:dyDescent="0.55000000000000004">
      <c r="AE19959" s="254" t="s">
        <v>54499</v>
      </c>
      <c r="AF19959" s="255">
        <v>43366.68</v>
      </c>
      <c r="AH19959" s="228" t="s">
        <v>23657</v>
      </c>
      <c r="AI19959" s="229">
        <v>2367.5300000000002</v>
      </c>
      <c r="AK19959" s="205"/>
      <c r="AL19959" s="206"/>
    </row>
    <row r="19960" spans="31:38" x14ac:dyDescent="0.55000000000000004">
      <c r="AE19960" s="254" t="s">
        <v>35412</v>
      </c>
      <c r="AF19960" s="255">
        <v>60800</v>
      </c>
      <c r="AH19960" s="228" t="s">
        <v>23658</v>
      </c>
      <c r="AI19960" s="229">
        <v>37871.919999999998</v>
      </c>
      <c r="AK19960" s="205"/>
      <c r="AL19960" s="206"/>
    </row>
    <row r="19961" spans="31:38" x14ac:dyDescent="0.55000000000000004">
      <c r="AE19961" s="254" t="s">
        <v>62380</v>
      </c>
      <c r="AF19961" s="255">
        <v>6172.97</v>
      </c>
      <c r="AH19961" s="228" t="s">
        <v>23659</v>
      </c>
      <c r="AI19961" s="229">
        <v>62781.98</v>
      </c>
      <c r="AK19961" s="205"/>
      <c r="AL19961" s="206"/>
    </row>
    <row r="19962" spans="31:38" x14ac:dyDescent="0.55000000000000004">
      <c r="AE19962" s="254" t="s">
        <v>14049</v>
      </c>
      <c r="AF19962" s="255">
        <v>1836.69</v>
      </c>
      <c r="AH19962" s="228" t="s">
        <v>50716</v>
      </c>
      <c r="AI19962" s="229">
        <v>583.44000000000005</v>
      </c>
      <c r="AK19962" s="205"/>
      <c r="AL19962" s="206"/>
    </row>
    <row r="19963" spans="31:38" x14ac:dyDescent="0.55000000000000004">
      <c r="AE19963" s="254" t="s">
        <v>25393</v>
      </c>
      <c r="AF19963" s="255">
        <v>5402</v>
      </c>
      <c r="AH19963" s="228" t="s">
        <v>23660</v>
      </c>
      <c r="AI19963" s="229">
        <v>35705.379999999997</v>
      </c>
      <c r="AK19963" s="205"/>
      <c r="AL19963" s="206"/>
    </row>
    <row r="19964" spans="31:38" x14ac:dyDescent="0.55000000000000004">
      <c r="AE19964" s="254" t="s">
        <v>62381</v>
      </c>
      <c r="AF19964" s="255">
        <v>6749.06</v>
      </c>
      <c r="AH19964" s="228" t="s">
        <v>23697</v>
      </c>
      <c r="AI19964" s="229">
        <v>76902.460000000006</v>
      </c>
      <c r="AK19964" s="205"/>
      <c r="AL19964" s="206"/>
    </row>
    <row r="19965" spans="31:38" x14ac:dyDescent="0.55000000000000004">
      <c r="AE19965" s="254" t="s">
        <v>25394</v>
      </c>
      <c r="AF19965" s="255">
        <v>72805</v>
      </c>
      <c r="AH19965" s="228" t="s">
        <v>23698</v>
      </c>
      <c r="AI19965" s="229">
        <v>51401.32</v>
      </c>
      <c r="AK19965" s="205"/>
      <c r="AL19965" s="206"/>
    </row>
    <row r="19966" spans="31:38" x14ac:dyDescent="0.55000000000000004">
      <c r="AE19966" s="254" t="s">
        <v>46141</v>
      </c>
      <c r="AF19966" s="255">
        <v>8502</v>
      </c>
      <c r="AH19966" s="228" t="s">
        <v>48489</v>
      </c>
      <c r="AI19966" s="229">
        <v>36919.75</v>
      </c>
      <c r="AK19966" s="205"/>
      <c r="AL19966" s="206"/>
    </row>
    <row r="19967" spans="31:38" x14ac:dyDescent="0.55000000000000004">
      <c r="AE19967" s="254" t="s">
        <v>25395</v>
      </c>
      <c r="AF19967" s="255">
        <v>21838.07</v>
      </c>
      <c r="AH19967" s="228" t="s">
        <v>23699</v>
      </c>
      <c r="AI19967" s="229">
        <v>29735.69</v>
      </c>
      <c r="AK19967" s="205"/>
      <c r="AL19967" s="206"/>
    </row>
    <row r="19968" spans="31:38" x14ac:dyDescent="0.55000000000000004">
      <c r="AE19968" s="254" t="s">
        <v>25396</v>
      </c>
      <c r="AF19968" s="255">
        <v>1623.99</v>
      </c>
      <c r="AH19968" s="228" t="s">
        <v>23700</v>
      </c>
      <c r="AI19968" s="229">
        <v>4012.35</v>
      </c>
      <c r="AK19968" s="205"/>
      <c r="AL19968" s="206"/>
    </row>
    <row r="19969" spans="31:38" x14ac:dyDescent="0.55000000000000004">
      <c r="AE19969" s="254" t="s">
        <v>59342</v>
      </c>
      <c r="AF19969" s="255">
        <v>56230</v>
      </c>
      <c r="AH19969" s="228" t="s">
        <v>40830</v>
      </c>
      <c r="AI19969" s="229">
        <v>28840</v>
      </c>
      <c r="AK19969" s="205"/>
      <c r="AL19969" s="206"/>
    </row>
    <row r="19970" spans="31:38" x14ac:dyDescent="0.55000000000000004">
      <c r="AE19970" s="254" t="s">
        <v>25445</v>
      </c>
      <c r="AF19970" s="255">
        <v>98496</v>
      </c>
      <c r="AH19970" s="228" t="s">
        <v>40831</v>
      </c>
      <c r="AI19970" s="229">
        <v>20000</v>
      </c>
      <c r="AK19970" s="205"/>
      <c r="AL19970" s="206"/>
    </row>
    <row r="19971" spans="31:38" x14ac:dyDescent="0.55000000000000004">
      <c r="AE19971" s="254" t="s">
        <v>33972</v>
      </c>
      <c r="AF19971" s="255">
        <v>63500</v>
      </c>
      <c r="AH19971" s="228" t="s">
        <v>32392</v>
      </c>
      <c r="AI19971" s="229">
        <v>810</v>
      </c>
      <c r="AK19971" s="205"/>
      <c r="AL19971" s="206"/>
    </row>
    <row r="19972" spans="31:38" x14ac:dyDescent="0.55000000000000004">
      <c r="AE19972" s="254" t="s">
        <v>25447</v>
      </c>
      <c r="AF19972" s="255">
        <v>267804</v>
      </c>
      <c r="AH19972" s="228" t="s">
        <v>36471</v>
      </c>
      <c r="AI19972" s="229">
        <v>6500.01</v>
      </c>
      <c r="AK19972" s="205"/>
      <c r="AL19972" s="206"/>
    </row>
    <row r="19973" spans="31:38" x14ac:dyDescent="0.55000000000000004">
      <c r="AE19973" s="254" t="s">
        <v>25448</v>
      </c>
      <c r="AF19973" s="255">
        <v>330889.55</v>
      </c>
      <c r="AH19973" s="228" t="s">
        <v>43295</v>
      </c>
      <c r="AI19973" s="229">
        <v>378033.9</v>
      </c>
      <c r="AK19973" s="205"/>
      <c r="AL19973" s="206"/>
    </row>
    <row r="19974" spans="31:38" x14ac:dyDescent="0.55000000000000004">
      <c r="AE19974" s="254" t="s">
        <v>35432</v>
      </c>
      <c r="AF19974" s="255">
        <v>184932.15</v>
      </c>
      <c r="AH19974" s="228" t="s">
        <v>23703</v>
      </c>
      <c r="AI19974" s="229">
        <v>46823.32</v>
      </c>
      <c r="AK19974" s="205"/>
      <c r="AL19974" s="206"/>
    </row>
    <row r="19975" spans="31:38" x14ac:dyDescent="0.55000000000000004">
      <c r="AE19975" s="254" t="s">
        <v>25449</v>
      </c>
      <c r="AF19975" s="255">
        <v>77721.63</v>
      </c>
      <c r="AH19975" s="228" t="s">
        <v>23704</v>
      </c>
      <c r="AI19975" s="229">
        <v>47289.05</v>
      </c>
      <c r="AK19975" s="205"/>
      <c r="AL19975" s="206"/>
    </row>
    <row r="19976" spans="31:38" x14ac:dyDescent="0.55000000000000004">
      <c r="AE19976" s="254" t="s">
        <v>39668</v>
      </c>
      <c r="AF19976" s="255">
        <v>260772.83</v>
      </c>
      <c r="AH19976" s="228" t="s">
        <v>23705</v>
      </c>
      <c r="AI19976" s="229">
        <v>21945.58</v>
      </c>
      <c r="AK19976" s="205"/>
      <c r="AL19976" s="206"/>
    </row>
    <row r="19977" spans="31:38" x14ac:dyDescent="0.55000000000000004">
      <c r="AE19977" s="254" t="s">
        <v>25452</v>
      </c>
      <c r="AF19977" s="255">
        <v>124114.59</v>
      </c>
      <c r="AH19977" s="228" t="s">
        <v>23706</v>
      </c>
      <c r="AI19977" s="229">
        <v>750</v>
      </c>
      <c r="AK19977" s="205"/>
      <c r="AL19977" s="206"/>
    </row>
    <row r="19978" spans="31:38" x14ac:dyDescent="0.55000000000000004">
      <c r="AE19978" s="254" t="s">
        <v>58078</v>
      </c>
      <c r="AF19978" s="255">
        <v>683.25</v>
      </c>
      <c r="AH19978" s="228" t="s">
        <v>23707</v>
      </c>
      <c r="AI19978" s="229">
        <v>5700</v>
      </c>
      <c r="AK19978" s="205"/>
      <c r="AL19978" s="206"/>
    </row>
    <row r="19979" spans="31:38" x14ac:dyDescent="0.55000000000000004">
      <c r="AE19979" s="254" t="s">
        <v>25453</v>
      </c>
      <c r="AF19979" s="255">
        <v>58220</v>
      </c>
      <c r="AH19979" s="228" t="s">
        <v>54442</v>
      </c>
      <c r="AI19979" s="229">
        <v>569.11</v>
      </c>
      <c r="AK19979" s="205"/>
      <c r="AL19979" s="206"/>
    </row>
    <row r="19980" spans="31:38" x14ac:dyDescent="0.55000000000000004">
      <c r="AE19980" s="254" t="s">
        <v>25454</v>
      </c>
      <c r="AF19980" s="255">
        <v>44017.2</v>
      </c>
      <c r="AH19980" s="228" t="s">
        <v>23708</v>
      </c>
      <c r="AI19980" s="229">
        <v>7324.1</v>
      </c>
      <c r="AK19980" s="205"/>
      <c r="AL19980" s="206"/>
    </row>
    <row r="19981" spans="31:38" x14ac:dyDescent="0.55000000000000004">
      <c r="AE19981" s="254" t="s">
        <v>36575</v>
      </c>
      <c r="AF19981" s="255">
        <v>276189.28000000003</v>
      </c>
      <c r="AH19981" s="228" t="s">
        <v>23711</v>
      </c>
      <c r="AI19981" s="229">
        <v>12825</v>
      </c>
      <c r="AK19981" s="205"/>
      <c r="AL19981" s="206"/>
    </row>
    <row r="19982" spans="31:38" x14ac:dyDescent="0.55000000000000004">
      <c r="AE19982" s="254" t="s">
        <v>35433</v>
      </c>
      <c r="AF19982" s="255">
        <v>42288.160000000003</v>
      </c>
      <c r="AH19982" s="228" t="s">
        <v>23733</v>
      </c>
      <c r="AI19982" s="229">
        <v>58210</v>
      </c>
      <c r="AK19982" s="205"/>
      <c r="AL19982" s="206"/>
    </row>
    <row r="19983" spans="31:38" x14ac:dyDescent="0.55000000000000004">
      <c r="AE19983" s="254" t="s">
        <v>25456</v>
      </c>
      <c r="AF19983" s="255">
        <v>202808.17</v>
      </c>
      <c r="AH19983" s="228" t="s">
        <v>40832</v>
      </c>
      <c r="AI19983" s="229">
        <v>14640.29</v>
      </c>
      <c r="AK19983" s="205"/>
      <c r="AL19983" s="206"/>
    </row>
    <row r="19984" spans="31:38" x14ac:dyDescent="0.55000000000000004">
      <c r="AE19984" s="254" t="s">
        <v>50744</v>
      </c>
      <c r="AF19984" s="255">
        <v>40271.300000000003</v>
      </c>
      <c r="AH19984" s="228" t="s">
        <v>54443</v>
      </c>
      <c r="AI19984" s="229">
        <v>25479.21</v>
      </c>
      <c r="AK19984" s="205"/>
      <c r="AL19984" s="206"/>
    </row>
    <row r="19985" spans="31:38" x14ac:dyDescent="0.55000000000000004">
      <c r="AE19985" s="254" t="s">
        <v>36576</v>
      </c>
      <c r="AF19985" s="255">
        <v>7647.13</v>
      </c>
      <c r="AH19985" s="228" t="s">
        <v>46095</v>
      </c>
      <c r="AI19985" s="229">
        <v>211356.25</v>
      </c>
      <c r="AK19985" s="205"/>
      <c r="AL19985" s="206"/>
    </row>
    <row r="19986" spans="31:38" x14ac:dyDescent="0.55000000000000004">
      <c r="AE19986" s="254" t="s">
        <v>14058</v>
      </c>
      <c r="AF19986" s="255">
        <v>154940.37</v>
      </c>
      <c r="AH19986" s="228" t="s">
        <v>48490</v>
      </c>
      <c r="AI19986" s="229">
        <v>2837.5</v>
      </c>
      <c r="AK19986" s="205"/>
      <c r="AL19986" s="206"/>
    </row>
    <row r="19987" spans="31:38" x14ac:dyDescent="0.55000000000000004">
      <c r="AE19987" s="254" t="s">
        <v>14059</v>
      </c>
      <c r="AF19987" s="255">
        <v>327001.39</v>
      </c>
      <c r="AH19987" s="228" t="s">
        <v>23735</v>
      </c>
      <c r="AI19987" s="229">
        <v>23097.49</v>
      </c>
      <c r="AK19987" s="205"/>
      <c r="AL19987" s="206"/>
    </row>
    <row r="19988" spans="31:38" x14ac:dyDescent="0.55000000000000004">
      <c r="AE19988" s="254" t="s">
        <v>25457</v>
      </c>
      <c r="AF19988" s="255">
        <v>75122.460000000006</v>
      </c>
      <c r="AH19988" s="228" t="s">
        <v>23736</v>
      </c>
      <c r="AI19988" s="229">
        <v>21813.53</v>
      </c>
      <c r="AK19988" s="205"/>
      <c r="AL19988" s="206"/>
    </row>
    <row r="19989" spans="31:38" x14ac:dyDescent="0.55000000000000004">
      <c r="AE19989" s="254" t="s">
        <v>25458</v>
      </c>
      <c r="AF19989" s="255">
        <v>1430237.54</v>
      </c>
      <c r="AH19989" s="228" t="s">
        <v>40833</v>
      </c>
      <c r="AI19989" s="229">
        <v>5859.41</v>
      </c>
      <c r="AK19989" s="205"/>
      <c r="AL19989" s="206"/>
    </row>
    <row r="19990" spans="31:38" x14ac:dyDescent="0.55000000000000004">
      <c r="AE19990" s="254" t="s">
        <v>25459</v>
      </c>
      <c r="AF19990" s="255">
        <v>21752.639999999999</v>
      </c>
      <c r="AH19990" s="228" t="s">
        <v>23738</v>
      </c>
      <c r="AI19990" s="229">
        <v>448.38</v>
      </c>
      <c r="AK19990" s="205"/>
      <c r="AL19990" s="206"/>
    </row>
    <row r="19991" spans="31:38" x14ac:dyDescent="0.55000000000000004">
      <c r="AE19991" s="254" t="s">
        <v>54500</v>
      </c>
      <c r="AF19991" s="255">
        <v>112158.68</v>
      </c>
      <c r="AH19991" s="228" t="s">
        <v>23739</v>
      </c>
      <c r="AI19991" s="229">
        <v>7835</v>
      </c>
      <c r="AK19991" s="205"/>
      <c r="AL19991" s="206"/>
    </row>
    <row r="19992" spans="31:38" x14ac:dyDescent="0.55000000000000004">
      <c r="AE19992" s="254" t="s">
        <v>35434</v>
      </c>
      <c r="AF19992" s="255">
        <v>276.26</v>
      </c>
      <c r="AH19992" s="228" t="s">
        <v>23741</v>
      </c>
      <c r="AI19992" s="229">
        <v>8762.15</v>
      </c>
      <c r="AK19992" s="205"/>
      <c r="AL19992" s="206"/>
    </row>
    <row r="19993" spans="31:38" x14ac:dyDescent="0.55000000000000004">
      <c r="AE19993" s="254" t="s">
        <v>54501</v>
      </c>
      <c r="AF19993" s="255">
        <v>444</v>
      </c>
      <c r="AH19993" s="228" t="s">
        <v>23742</v>
      </c>
      <c r="AI19993" s="229">
        <v>896</v>
      </c>
      <c r="AK19993" s="205"/>
      <c r="AL19993" s="206"/>
    </row>
    <row r="19994" spans="31:38" x14ac:dyDescent="0.55000000000000004">
      <c r="AE19994" s="254" t="s">
        <v>62382</v>
      </c>
      <c r="AF19994" s="255">
        <v>27878.22</v>
      </c>
      <c r="AH19994" s="228" t="s">
        <v>48491</v>
      </c>
      <c r="AI19994" s="229">
        <v>7618.68</v>
      </c>
      <c r="AK19994" s="205"/>
      <c r="AL19994" s="206"/>
    </row>
    <row r="19995" spans="31:38" x14ac:dyDescent="0.55000000000000004">
      <c r="AE19995" s="254" t="s">
        <v>25460</v>
      </c>
      <c r="AF19995" s="255">
        <v>191836.35</v>
      </c>
      <c r="AH19995" s="228" t="s">
        <v>23757</v>
      </c>
      <c r="AI19995" s="229">
        <v>191391.81</v>
      </c>
      <c r="AK19995" s="205"/>
      <c r="AL19995" s="206"/>
    </row>
    <row r="19996" spans="31:38" x14ac:dyDescent="0.55000000000000004">
      <c r="AE19996" s="254" t="s">
        <v>25461</v>
      </c>
      <c r="AF19996" s="255">
        <v>275881.33</v>
      </c>
      <c r="AH19996" s="228" t="s">
        <v>46096</v>
      </c>
      <c r="AI19996" s="229">
        <v>53000</v>
      </c>
      <c r="AK19996" s="205"/>
      <c r="AL19996" s="206"/>
    </row>
    <row r="19997" spans="31:38" x14ac:dyDescent="0.55000000000000004">
      <c r="AE19997" s="254" t="s">
        <v>25463</v>
      </c>
      <c r="AF19997" s="255">
        <v>34146.370000000003</v>
      </c>
      <c r="AH19997" s="228" t="s">
        <v>23759</v>
      </c>
      <c r="AI19997" s="229">
        <v>17571.759999999998</v>
      </c>
      <c r="AK19997" s="205"/>
      <c r="AL19997" s="206"/>
    </row>
    <row r="19998" spans="31:38" x14ac:dyDescent="0.55000000000000004">
      <c r="AE19998" s="254" t="s">
        <v>65180</v>
      </c>
      <c r="AF19998" s="255">
        <v>21127.49</v>
      </c>
      <c r="AH19998" s="228" t="s">
        <v>40834</v>
      </c>
      <c r="AI19998" s="229">
        <v>45526.09</v>
      </c>
      <c r="AK19998" s="205"/>
      <c r="AL19998" s="206"/>
    </row>
    <row r="19999" spans="31:38" x14ac:dyDescent="0.55000000000000004">
      <c r="AE19999" s="254" t="s">
        <v>25498</v>
      </c>
      <c r="AF19999" s="255">
        <v>374110.71</v>
      </c>
      <c r="AH19999" s="228" t="s">
        <v>40835</v>
      </c>
      <c r="AI19999" s="229">
        <v>21066.33</v>
      </c>
      <c r="AK19999" s="205"/>
      <c r="AL19999" s="206"/>
    </row>
    <row r="20000" spans="31:38" x14ac:dyDescent="0.55000000000000004">
      <c r="AE20000" s="254" t="s">
        <v>25500</v>
      </c>
      <c r="AF20000" s="255">
        <v>5598.2</v>
      </c>
      <c r="AH20000" s="228" t="s">
        <v>23763</v>
      </c>
      <c r="AI20000" s="229">
        <v>22683</v>
      </c>
      <c r="AK20000" s="205"/>
      <c r="AL20000" s="206"/>
    </row>
    <row r="20001" spans="31:38" x14ac:dyDescent="0.55000000000000004">
      <c r="AE20001" s="254" t="s">
        <v>63515</v>
      </c>
      <c r="AF20001" s="255">
        <v>65000</v>
      </c>
      <c r="AH20001" s="228" t="s">
        <v>50717</v>
      </c>
      <c r="AI20001" s="229">
        <v>65795.039999999994</v>
      </c>
      <c r="AK20001" s="205"/>
      <c r="AL20001" s="206"/>
    </row>
    <row r="20002" spans="31:38" x14ac:dyDescent="0.55000000000000004">
      <c r="AE20002" s="254" t="s">
        <v>25501</v>
      </c>
      <c r="AF20002" s="255">
        <v>10938.72</v>
      </c>
      <c r="AH20002" s="228" t="s">
        <v>50718</v>
      </c>
      <c r="AI20002" s="229">
        <v>96300.22</v>
      </c>
      <c r="AK20002" s="205"/>
      <c r="AL20002" s="206"/>
    </row>
    <row r="20003" spans="31:38" x14ac:dyDescent="0.55000000000000004">
      <c r="AE20003" s="254" t="s">
        <v>48519</v>
      </c>
      <c r="AF20003" s="255">
        <v>313659.51</v>
      </c>
      <c r="AH20003" s="228" t="s">
        <v>54444</v>
      </c>
      <c r="AI20003" s="229">
        <v>493320.55</v>
      </c>
      <c r="AK20003" s="205"/>
      <c r="AL20003" s="206"/>
    </row>
    <row r="20004" spans="31:38" x14ac:dyDescent="0.55000000000000004">
      <c r="AE20004" s="254" t="s">
        <v>40870</v>
      </c>
      <c r="AF20004" s="255">
        <v>1650</v>
      </c>
      <c r="AH20004" s="228" t="s">
        <v>54445</v>
      </c>
      <c r="AI20004" s="229">
        <v>10239.120000000001</v>
      </c>
      <c r="AK20004" s="205"/>
      <c r="AL20004" s="206"/>
    </row>
    <row r="20005" spans="31:38" x14ac:dyDescent="0.55000000000000004">
      <c r="AE20005" s="254" t="s">
        <v>25503</v>
      </c>
      <c r="AF20005" s="255">
        <v>943038.25</v>
      </c>
      <c r="AH20005" s="228" t="s">
        <v>46097</v>
      </c>
      <c r="AI20005" s="229">
        <v>191291.54</v>
      </c>
      <c r="AK20005" s="205"/>
      <c r="AL20005" s="206"/>
    </row>
    <row r="20006" spans="31:38" x14ac:dyDescent="0.55000000000000004">
      <c r="AE20006" s="254" t="s">
        <v>40871</v>
      </c>
      <c r="AF20006" s="255">
        <v>7125</v>
      </c>
      <c r="AH20006" s="228" t="s">
        <v>46098</v>
      </c>
      <c r="AI20006" s="229">
        <v>62828.05</v>
      </c>
      <c r="AK20006" s="205"/>
      <c r="AL20006" s="206"/>
    </row>
    <row r="20007" spans="31:38" x14ac:dyDescent="0.55000000000000004">
      <c r="AE20007" s="254" t="s">
        <v>32582</v>
      </c>
      <c r="AF20007" s="255">
        <v>45102.49</v>
      </c>
      <c r="AH20007" s="228" t="s">
        <v>54446</v>
      </c>
      <c r="AI20007" s="229">
        <v>4676.99</v>
      </c>
      <c r="AK20007" s="205"/>
      <c r="AL20007" s="206"/>
    </row>
    <row r="20008" spans="31:38" x14ac:dyDescent="0.55000000000000004">
      <c r="AE20008" s="254" t="s">
        <v>62383</v>
      </c>
      <c r="AF20008" s="255">
        <v>32264.92</v>
      </c>
      <c r="AH20008" s="228" t="s">
        <v>36475</v>
      </c>
      <c r="AI20008" s="229">
        <v>253636.02</v>
      </c>
      <c r="AK20008" s="205"/>
      <c r="AL20008" s="206"/>
    </row>
    <row r="20009" spans="31:38" x14ac:dyDescent="0.55000000000000004">
      <c r="AE20009" s="254" t="s">
        <v>25505</v>
      </c>
      <c r="AF20009" s="255">
        <v>141739.99</v>
      </c>
      <c r="AH20009" s="228" t="s">
        <v>54447</v>
      </c>
      <c r="AI20009" s="229">
        <v>5762</v>
      </c>
      <c r="AK20009" s="205"/>
      <c r="AL20009" s="206"/>
    </row>
    <row r="20010" spans="31:38" x14ac:dyDescent="0.55000000000000004">
      <c r="AE20010" s="254" t="s">
        <v>25506</v>
      </c>
      <c r="AF20010" s="255">
        <v>213762.05</v>
      </c>
      <c r="AH20010" s="228" t="s">
        <v>23779</v>
      </c>
      <c r="AI20010" s="229">
        <v>18210.79</v>
      </c>
      <c r="AK20010" s="205"/>
      <c r="AL20010" s="206"/>
    </row>
    <row r="20011" spans="31:38" x14ac:dyDescent="0.55000000000000004">
      <c r="AE20011" s="254" t="s">
        <v>63516</v>
      </c>
      <c r="AF20011" s="255">
        <v>27426.65</v>
      </c>
      <c r="AH20011" s="228" t="s">
        <v>23780</v>
      </c>
      <c r="AI20011" s="229">
        <v>12958.79</v>
      </c>
      <c r="AK20011" s="205"/>
      <c r="AL20011" s="206"/>
    </row>
    <row r="20012" spans="31:38" x14ac:dyDescent="0.55000000000000004">
      <c r="AE20012" s="254" t="s">
        <v>25507</v>
      </c>
      <c r="AF20012" s="255">
        <v>1309035.03</v>
      </c>
      <c r="AH20012" s="228" t="s">
        <v>36476</v>
      </c>
      <c r="AI20012" s="229">
        <v>2969.3</v>
      </c>
      <c r="AK20012" s="205"/>
      <c r="AL20012" s="206"/>
    </row>
    <row r="20013" spans="31:38" x14ac:dyDescent="0.55000000000000004">
      <c r="AE20013" s="254" t="s">
        <v>65181</v>
      </c>
      <c r="AF20013" s="255">
        <v>667.89</v>
      </c>
      <c r="AH20013" s="228" t="s">
        <v>23781</v>
      </c>
      <c r="AI20013" s="229">
        <v>37727.86</v>
      </c>
      <c r="AK20013" s="205"/>
      <c r="AL20013" s="206"/>
    </row>
    <row r="20014" spans="31:38" x14ac:dyDescent="0.55000000000000004">
      <c r="AE20014" s="254" t="s">
        <v>58079</v>
      </c>
      <c r="AF20014" s="255">
        <v>59299.53</v>
      </c>
      <c r="AH20014" s="228" t="s">
        <v>23803</v>
      </c>
      <c r="AI20014" s="229">
        <v>7245.71</v>
      </c>
      <c r="AK20014" s="205"/>
      <c r="AL20014" s="206"/>
    </row>
    <row r="20015" spans="31:38" x14ac:dyDescent="0.55000000000000004">
      <c r="AE20015" s="254" t="s">
        <v>33976</v>
      </c>
      <c r="AF20015" s="255">
        <v>1269.1400000000001</v>
      </c>
      <c r="AH20015" s="228" t="s">
        <v>46099</v>
      </c>
      <c r="AI20015" s="229">
        <v>294393.75</v>
      </c>
      <c r="AK20015" s="205"/>
      <c r="AL20015" s="206"/>
    </row>
    <row r="20016" spans="31:38" x14ac:dyDescent="0.55000000000000004">
      <c r="AE20016" s="254" t="s">
        <v>56844</v>
      </c>
      <c r="AF20016" s="255">
        <v>102372.7</v>
      </c>
      <c r="AH20016" s="228" t="s">
        <v>43296</v>
      </c>
      <c r="AI20016" s="229">
        <v>185685.75</v>
      </c>
      <c r="AK20016" s="205"/>
      <c r="AL20016" s="206"/>
    </row>
    <row r="20017" spans="31:38" x14ac:dyDescent="0.55000000000000004">
      <c r="AE20017" s="254" t="s">
        <v>25508</v>
      </c>
      <c r="AF20017" s="255">
        <v>1303.0899999999999</v>
      </c>
      <c r="AH20017" s="228" t="s">
        <v>23805</v>
      </c>
      <c r="AI20017" s="229">
        <v>36408.21</v>
      </c>
      <c r="AK20017" s="205"/>
      <c r="AL20017" s="206"/>
    </row>
    <row r="20018" spans="31:38" x14ac:dyDescent="0.55000000000000004">
      <c r="AE20018" s="254" t="s">
        <v>54503</v>
      </c>
      <c r="AF20018" s="255">
        <v>172469.11</v>
      </c>
      <c r="AH20018" s="228" t="s">
        <v>23808</v>
      </c>
      <c r="AI20018" s="229">
        <v>161348.23000000001</v>
      </c>
      <c r="AK20018" s="205"/>
      <c r="AL20018" s="206"/>
    </row>
    <row r="20019" spans="31:38" x14ac:dyDescent="0.55000000000000004">
      <c r="AE20019" s="254" t="s">
        <v>25509</v>
      </c>
      <c r="AF20019" s="255">
        <v>5814.34</v>
      </c>
      <c r="AH20019" s="228" t="s">
        <v>46100</v>
      </c>
      <c r="AI20019" s="229">
        <v>5805</v>
      </c>
      <c r="AK20019" s="205"/>
      <c r="AL20019" s="206"/>
    </row>
    <row r="20020" spans="31:38" x14ac:dyDescent="0.55000000000000004">
      <c r="AE20020" s="254" t="s">
        <v>39393</v>
      </c>
      <c r="AF20020" s="255">
        <v>3667.86</v>
      </c>
      <c r="AH20020" s="228" t="s">
        <v>23809</v>
      </c>
      <c r="AI20020" s="229">
        <v>32306.22</v>
      </c>
      <c r="AK20020" s="205"/>
      <c r="AL20020" s="206"/>
    </row>
    <row r="20021" spans="31:38" x14ac:dyDescent="0.55000000000000004">
      <c r="AE20021" s="254" t="s">
        <v>25531</v>
      </c>
      <c r="AF20021" s="255">
        <v>37104.959999999999</v>
      </c>
      <c r="AH20021" s="228" t="s">
        <v>40836</v>
      </c>
      <c r="AI20021" s="229">
        <v>78825.69</v>
      </c>
      <c r="AK20021" s="205"/>
      <c r="AL20021" s="206"/>
    </row>
    <row r="20022" spans="31:38" x14ac:dyDescent="0.55000000000000004">
      <c r="AE20022" s="254" t="s">
        <v>25532</v>
      </c>
      <c r="AF20022" s="255">
        <v>2839.04</v>
      </c>
      <c r="AH20022" s="228" t="s">
        <v>54448</v>
      </c>
      <c r="AI20022" s="229">
        <v>484.8</v>
      </c>
      <c r="AK20022" s="205"/>
      <c r="AL20022" s="206"/>
    </row>
    <row r="20023" spans="31:38" x14ac:dyDescent="0.55000000000000004">
      <c r="AE20023" s="254" t="s">
        <v>25536</v>
      </c>
      <c r="AF20023" s="255">
        <v>20373.740000000002</v>
      </c>
      <c r="AH20023" s="228" t="s">
        <v>47547</v>
      </c>
      <c r="AI20023" s="229">
        <v>47776.25</v>
      </c>
      <c r="AK20023" s="205"/>
      <c r="AL20023" s="206"/>
    </row>
    <row r="20024" spans="31:38" x14ac:dyDescent="0.55000000000000004">
      <c r="AE20024" s="254" t="s">
        <v>25537</v>
      </c>
      <c r="AF20024" s="255">
        <v>6286.8</v>
      </c>
      <c r="AH20024" s="228" t="s">
        <v>46101</v>
      </c>
      <c r="AI20024" s="229">
        <v>50232</v>
      </c>
      <c r="AK20024" s="205"/>
      <c r="AL20024" s="206"/>
    </row>
    <row r="20025" spans="31:38" x14ac:dyDescent="0.55000000000000004">
      <c r="AE20025" s="254" t="s">
        <v>25538</v>
      </c>
      <c r="AF20025" s="255">
        <v>4656.3</v>
      </c>
      <c r="AH20025" s="228" t="s">
        <v>13890</v>
      </c>
      <c r="AI20025" s="229">
        <v>5248.78</v>
      </c>
      <c r="AK20025" s="205"/>
      <c r="AL20025" s="206"/>
    </row>
    <row r="20026" spans="31:38" x14ac:dyDescent="0.55000000000000004">
      <c r="AE20026" s="254" t="s">
        <v>56845</v>
      </c>
      <c r="AF20026" s="255">
        <v>156055.9</v>
      </c>
      <c r="AH20026" s="228" t="s">
        <v>13891</v>
      </c>
      <c r="AI20026" s="229">
        <v>2617.87</v>
      </c>
      <c r="AK20026" s="205"/>
      <c r="AL20026" s="206"/>
    </row>
    <row r="20027" spans="31:38" x14ac:dyDescent="0.55000000000000004">
      <c r="AE20027" s="254" t="s">
        <v>25539</v>
      </c>
      <c r="AF20027" s="255">
        <v>47453.599999999999</v>
      </c>
      <c r="AH20027" s="228" t="s">
        <v>13892</v>
      </c>
      <c r="AI20027" s="229">
        <v>47887.17</v>
      </c>
      <c r="AK20027" s="205"/>
      <c r="AL20027" s="206"/>
    </row>
    <row r="20028" spans="31:38" x14ac:dyDescent="0.55000000000000004">
      <c r="AE20028" s="254" t="s">
        <v>25556</v>
      </c>
      <c r="AF20028" s="255">
        <v>72052.33</v>
      </c>
      <c r="AH20028" s="228" t="s">
        <v>13893</v>
      </c>
      <c r="AI20028" s="229">
        <v>18790.12</v>
      </c>
      <c r="AK20028" s="205"/>
      <c r="AL20028" s="206"/>
    </row>
    <row r="20029" spans="31:38" x14ac:dyDescent="0.55000000000000004">
      <c r="AE20029" s="254" t="s">
        <v>55644</v>
      </c>
      <c r="AF20029" s="255">
        <v>11176</v>
      </c>
      <c r="AH20029" s="228" t="s">
        <v>23841</v>
      </c>
      <c r="AI20029" s="229">
        <v>5261.45</v>
      </c>
      <c r="AK20029" s="205"/>
      <c r="AL20029" s="206"/>
    </row>
    <row r="20030" spans="31:38" x14ac:dyDescent="0.55000000000000004">
      <c r="AE20030" s="254" t="s">
        <v>58080</v>
      </c>
      <c r="AF20030" s="255">
        <v>10738.41</v>
      </c>
      <c r="AH20030" s="228" t="s">
        <v>43297</v>
      </c>
      <c r="AI20030" s="229">
        <v>64675</v>
      </c>
      <c r="AK20030" s="205"/>
      <c r="AL20030" s="206"/>
    </row>
    <row r="20031" spans="31:38" x14ac:dyDescent="0.55000000000000004">
      <c r="AE20031" s="254" t="s">
        <v>62384</v>
      </c>
      <c r="AF20031" s="255">
        <v>374</v>
      </c>
      <c r="AH20031" s="228" t="s">
        <v>54449</v>
      </c>
      <c r="AI20031" s="229">
        <v>10000</v>
      </c>
      <c r="AK20031" s="205"/>
      <c r="AL20031" s="206"/>
    </row>
    <row r="20032" spans="31:38" x14ac:dyDescent="0.55000000000000004">
      <c r="AE20032" s="254" t="s">
        <v>25559</v>
      </c>
      <c r="AF20032" s="255">
        <v>6260.88</v>
      </c>
      <c r="AH20032" s="228" t="s">
        <v>23864</v>
      </c>
      <c r="AI20032" s="229">
        <v>6786</v>
      </c>
      <c r="AK20032" s="205"/>
      <c r="AL20032" s="206"/>
    </row>
    <row r="20033" spans="31:38" x14ac:dyDescent="0.55000000000000004">
      <c r="AE20033" s="254" t="s">
        <v>35439</v>
      </c>
      <c r="AF20033" s="255">
        <v>3744.79</v>
      </c>
      <c r="AH20033" s="228" t="s">
        <v>23865</v>
      </c>
      <c r="AI20033" s="229">
        <v>15510.3</v>
      </c>
      <c r="AK20033" s="205"/>
      <c r="AL20033" s="206"/>
    </row>
    <row r="20034" spans="31:38" x14ac:dyDescent="0.55000000000000004">
      <c r="AE20034" s="254" t="s">
        <v>35440</v>
      </c>
      <c r="AF20034" s="255">
        <v>5637.47</v>
      </c>
      <c r="AH20034" s="228" t="s">
        <v>54450</v>
      </c>
      <c r="AI20034" s="229">
        <v>4800</v>
      </c>
      <c r="AK20034" s="205"/>
      <c r="AL20034" s="206"/>
    </row>
    <row r="20035" spans="31:38" x14ac:dyDescent="0.55000000000000004">
      <c r="AE20035" s="254" t="s">
        <v>25560</v>
      </c>
      <c r="AF20035" s="255">
        <v>6427.4</v>
      </c>
      <c r="AH20035" s="228" t="s">
        <v>35281</v>
      </c>
      <c r="AI20035" s="229">
        <v>78796.820000000007</v>
      </c>
      <c r="AK20035" s="205"/>
      <c r="AL20035" s="206"/>
    </row>
    <row r="20036" spans="31:38" x14ac:dyDescent="0.55000000000000004">
      <c r="AE20036" s="254" t="s">
        <v>65182</v>
      </c>
      <c r="AF20036" s="255">
        <v>175</v>
      </c>
      <c r="AH20036" s="228" t="s">
        <v>13895</v>
      </c>
      <c r="AI20036" s="229">
        <v>36777.300000000003</v>
      </c>
      <c r="AK20036" s="205"/>
      <c r="AL20036" s="206"/>
    </row>
    <row r="20037" spans="31:38" x14ac:dyDescent="0.55000000000000004">
      <c r="AE20037" s="254" t="s">
        <v>25564</v>
      </c>
      <c r="AF20037" s="255">
        <v>1116.32</v>
      </c>
      <c r="AH20037" s="228" t="s">
        <v>48492</v>
      </c>
      <c r="AI20037" s="229">
        <v>3590</v>
      </c>
      <c r="AK20037" s="205"/>
      <c r="AL20037" s="206"/>
    </row>
    <row r="20038" spans="31:38" x14ac:dyDescent="0.55000000000000004">
      <c r="AE20038" s="254" t="s">
        <v>35449</v>
      </c>
      <c r="AF20038" s="255">
        <v>241960.82</v>
      </c>
      <c r="AH20038" s="228" t="s">
        <v>23895</v>
      </c>
      <c r="AI20038" s="229">
        <v>70693.52</v>
      </c>
      <c r="AK20038" s="205"/>
      <c r="AL20038" s="206"/>
    </row>
    <row r="20039" spans="31:38" x14ac:dyDescent="0.55000000000000004">
      <c r="AE20039" s="254" t="s">
        <v>25608</v>
      </c>
      <c r="AF20039" s="255">
        <v>85386.06</v>
      </c>
      <c r="AH20039" s="228" t="s">
        <v>23896</v>
      </c>
      <c r="AI20039" s="229">
        <v>128921.47</v>
      </c>
      <c r="AK20039" s="205"/>
      <c r="AL20039" s="206"/>
    </row>
    <row r="20040" spans="31:38" x14ac:dyDescent="0.55000000000000004">
      <c r="AE20040" s="254" t="s">
        <v>25610</v>
      </c>
      <c r="AF20040" s="255">
        <v>19952.7</v>
      </c>
      <c r="AH20040" s="228" t="s">
        <v>49389</v>
      </c>
      <c r="AI20040" s="229">
        <v>18893.64</v>
      </c>
      <c r="AK20040" s="205"/>
      <c r="AL20040" s="206"/>
    </row>
    <row r="20041" spans="31:38" x14ac:dyDescent="0.55000000000000004">
      <c r="AE20041" s="254" t="s">
        <v>25611</v>
      </c>
      <c r="AF20041" s="255">
        <v>6196</v>
      </c>
      <c r="AH20041" s="228" t="s">
        <v>33847</v>
      </c>
      <c r="AI20041" s="229">
        <v>46010.17</v>
      </c>
      <c r="AK20041" s="205"/>
      <c r="AL20041" s="206"/>
    </row>
    <row r="20042" spans="31:38" x14ac:dyDescent="0.55000000000000004">
      <c r="AE20042" s="254" t="s">
        <v>25612</v>
      </c>
      <c r="AF20042" s="255">
        <v>16626.61</v>
      </c>
      <c r="AH20042" s="228" t="s">
        <v>54451</v>
      </c>
      <c r="AI20042" s="229">
        <v>13475</v>
      </c>
      <c r="AK20042" s="205"/>
      <c r="AL20042" s="206"/>
    </row>
    <row r="20043" spans="31:38" x14ac:dyDescent="0.55000000000000004">
      <c r="AE20043" s="254" t="s">
        <v>35450</v>
      </c>
      <c r="AF20043" s="255">
        <v>270261.06</v>
      </c>
      <c r="AH20043" s="228" t="s">
        <v>46102</v>
      </c>
      <c r="AI20043" s="229">
        <v>70347</v>
      </c>
      <c r="AK20043" s="205"/>
      <c r="AL20043" s="206"/>
    </row>
    <row r="20044" spans="31:38" x14ac:dyDescent="0.55000000000000004">
      <c r="AE20044" s="254" t="s">
        <v>33983</v>
      </c>
      <c r="AF20044" s="255">
        <v>48189.02</v>
      </c>
      <c r="AH20044" s="228" t="s">
        <v>49390</v>
      </c>
      <c r="AI20044" s="229">
        <v>8300</v>
      </c>
      <c r="AK20044" s="205"/>
      <c r="AL20044" s="206"/>
    </row>
    <row r="20045" spans="31:38" x14ac:dyDescent="0.55000000000000004">
      <c r="AE20045" s="254" t="s">
        <v>25613</v>
      </c>
      <c r="AF20045" s="255">
        <v>52941.47</v>
      </c>
      <c r="AH20045" s="228" t="s">
        <v>23898</v>
      </c>
      <c r="AI20045" s="229">
        <v>24067.35</v>
      </c>
      <c r="AK20045" s="205"/>
      <c r="AL20045" s="206"/>
    </row>
    <row r="20046" spans="31:38" x14ac:dyDescent="0.55000000000000004">
      <c r="AE20046" s="254" t="s">
        <v>33984</v>
      </c>
      <c r="AF20046" s="255">
        <v>10842.72</v>
      </c>
      <c r="AH20046" s="228" t="s">
        <v>23899</v>
      </c>
      <c r="AI20046" s="229">
        <v>20604.28</v>
      </c>
      <c r="AK20046" s="205"/>
      <c r="AL20046" s="206"/>
    </row>
    <row r="20047" spans="31:38" x14ac:dyDescent="0.55000000000000004">
      <c r="AE20047" s="254" t="s">
        <v>61703</v>
      </c>
      <c r="AF20047" s="255">
        <v>663.56</v>
      </c>
      <c r="AH20047" s="228" t="s">
        <v>48493</v>
      </c>
      <c r="AI20047" s="229">
        <v>10829.26</v>
      </c>
      <c r="AK20047" s="205"/>
      <c r="AL20047" s="206"/>
    </row>
    <row r="20048" spans="31:38" x14ac:dyDescent="0.55000000000000004">
      <c r="AE20048" s="254" t="s">
        <v>43329</v>
      </c>
      <c r="AF20048" s="255">
        <v>44224</v>
      </c>
      <c r="AH20048" s="228" t="s">
        <v>23900</v>
      </c>
      <c r="AI20048" s="229">
        <v>201752.89</v>
      </c>
      <c r="AK20048" s="205"/>
      <c r="AL20048" s="206"/>
    </row>
    <row r="20049" spans="31:38" x14ac:dyDescent="0.55000000000000004">
      <c r="AE20049" s="254" t="s">
        <v>25616</v>
      </c>
      <c r="AF20049" s="255">
        <v>2910</v>
      </c>
      <c r="AH20049" s="228" t="s">
        <v>36481</v>
      </c>
      <c r="AI20049" s="229">
        <v>13272.35</v>
      </c>
      <c r="AK20049" s="205"/>
      <c r="AL20049" s="206"/>
    </row>
    <row r="20050" spans="31:38" x14ac:dyDescent="0.55000000000000004">
      <c r="AE20050" s="254" t="s">
        <v>43331</v>
      </c>
      <c r="AF20050" s="255">
        <v>2556.85</v>
      </c>
      <c r="AH20050" s="228" t="s">
        <v>23901</v>
      </c>
      <c r="AI20050" s="229">
        <v>15679</v>
      </c>
      <c r="AK20050" s="205"/>
      <c r="AL20050" s="206"/>
    </row>
    <row r="20051" spans="31:38" x14ac:dyDescent="0.55000000000000004">
      <c r="AE20051" s="254" t="s">
        <v>58780</v>
      </c>
      <c r="AF20051" s="255">
        <v>407.33</v>
      </c>
      <c r="AH20051" s="228" t="s">
        <v>23902</v>
      </c>
      <c r="AI20051" s="229">
        <v>40.5</v>
      </c>
      <c r="AK20051" s="205"/>
      <c r="AL20051" s="206"/>
    </row>
    <row r="20052" spans="31:38" x14ac:dyDescent="0.55000000000000004">
      <c r="AE20052" s="254" t="s">
        <v>58081</v>
      </c>
      <c r="AF20052" s="255">
        <v>7542.13</v>
      </c>
      <c r="AH20052" s="228" t="s">
        <v>23903</v>
      </c>
      <c r="AI20052" s="229">
        <v>43841</v>
      </c>
      <c r="AK20052" s="205"/>
      <c r="AL20052" s="206"/>
    </row>
    <row r="20053" spans="31:38" x14ac:dyDescent="0.55000000000000004">
      <c r="AE20053" s="254" t="s">
        <v>36586</v>
      </c>
      <c r="AF20053" s="255">
        <v>940.21</v>
      </c>
      <c r="AH20053" s="228" t="s">
        <v>50719</v>
      </c>
      <c r="AI20053" s="229">
        <v>6851.87</v>
      </c>
      <c r="AK20053" s="205"/>
      <c r="AL20053" s="206"/>
    </row>
    <row r="20054" spans="31:38" x14ac:dyDescent="0.55000000000000004">
      <c r="AE20054" s="254" t="s">
        <v>14069</v>
      </c>
      <c r="AF20054" s="255">
        <v>58874.05</v>
      </c>
      <c r="AH20054" s="228" t="s">
        <v>23904</v>
      </c>
      <c r="AI20054" s="229">
        <v>34461.68</v>
      </c>
      <c r="AK20054" s="205"/>
      <c r="AL20054" s="206"/>
    </row>
    <row r="20055" spans="31:38" x14ac:dyDescent="0.55000000000000004">
      <c r="AE20055" s="254" t="s">
        <v>14070</v>
      </c>
      <c r="AF20055" s="255">
        <v>179159.37</v>
      </c>
      <c r="AH20055" s="228" t="s">
        <v>23905</v>
      </c>
      <c r="AI20055" s="229">
        <v>20664.240000000002</v>
      </c>
      <c r="AK20055" s="205"/>
      <c r="AL20055" s="206"/>
    </row>
    <row r="20056" spans="31:38" x14ac:dyDescent="0.55000000000000004">
      <c r="AE20056" s="254" t="s">
        <v>14071</v>
      </c>
      <c r="AF20056" s="255">
        <v>132472.35</v>
      </c>
      <c r="AH20056" s="228" t="s">
        <v>47548</v>
      </c>
      <c r="AI20056" s="229">
        <v>2200</v>
      </c>
      <c r="AK20056" s="205"/>
      <c r="AL20056" s="206"/>
    </row>
    <row r="20057" spans="31:38" x14ac:dyDescent="0.55000000000000004">
      <c r="AE20057" s="254" t="s">
        <v>25617</v>
      </c>
      <c r="AF20057" s="255">
        <v>15565</v>
      </c>
      <c r="AH20057" s="228" t="s">
        <v>36482</v>
      </c>
      <c r="AI20057" s="229">
        <v>15000</v>
      </c>
      <c r="AK20057" s="205"/>
      <c r="AL20057" s="206"/>
    </row>
    <row r="20058" spans="31:38" x14ac:dyDescent="0.55000000000000004">
      <c r="AE20058" s="254" t="s">
        <v>25619</v>
      </c>
      <c r="AF20058" s="255">
        <v>33721.550000000003</v>
      </c>
      <c r="AH20058" s="228" t="s">
        <v>23938</v>
      </c>
      <c r="AI20058" s="229">
        <v>284940</v>
      </c>
      <c r="AK20058" s="205"/>
      <c r="AL20058" s="206"/>
    </row>
    <row r="20059" spans="31:38" x14ac:dyDescent="0.55000000000000004">
      <c r="AE20059" s="254" t="s">
        <v>14072</v>
      </c>
      <c r="AF20059" s="255">
        <v>3064.28</v>
      </c>
      <c r="AH20059" s="228" t="s">
        <v>46103</v>
      </c>
      <c r="AI20059" s="229">
        <v>314540.63</v>
      </c>
      <c r="AK20059" s="205"/>
      <c r="AL20059" s="206"/>
    </row>
    <row r="20060" spans="31:38" x14ac:dyDescent="0.55000000000000004">
      <c r="AE20060" s="254" t="s">
        <v>25620</v>
      </c>
      <c r="AF20060" s="255">
        <v>76371.740000000005</v>
      </c>
      <c r="AH20060" s="228" t="s">
        <v>23944</v>
      </c>
      <c r="AI20060" s="229">
        <v>24062.51</v>
      </c>
      <c r="AK20060" s="205"/>
      <c r="AL20060" s="206"/>
    </row>
    <row r="20061" spans="31:38" x14ac:dyDescent="0.55000000000000004">
      <c r="AE20061" s="254" t="s">
        <v>62908</v>
      </c>
      <c r="AF20061" s="255">
        <v>613.03</v>
      </c>
      <c r="AH20061" s="228" t="s">
        <v>23945</v>
      </c>
      <c r="AI20061" s="229">
        <v>1552.5</v>
      </c>
      <c r="AK20061" s="205"/>
      <c r="AL20061" s="206"/>
    </row>
    <row r="20062" spans="31:38" x14ac:dyDescent="0.55000000000000004">
      <c r="AE20062" s="254" t="s">
        <v>33985</v>
      </c>
      <c r="AF20062" s="255">
        <v>20000</v>
      </c>
      <c r="AH20062" s="228" t="s">
        <v>13897</v>
      </c>
      <c r="AI20062" s="229">
        <v>3422</v>
      </c>
      <c r="AK20062" s="205"/>
      <c r="AL20062" s="206"/>
    </row>
    <row r="20063" spans="31:38" x14ac:dyDescent="0.55000000000000004">
      <c r="AE20063" s="254" t="s">
        <v>25621</v>
      </c>
      <c r="AF20063" s="255">
        <v>6623</v>
      </c>
      <c r="AH20063" s="228" t="s">
        <v>40837</v>
      </c>
      <c r="AI20063" s="229">
        <v>81353.58</v>
      </c>
      <c r="AK20063" s="205"/>
      <c r="AL20063" s="206"/>
    </row>
    <row r="20064" spans="31:38" x14ac:dyDescent="0.55000000000000004">
      <c r="AE20064" s="254" t="s">
        <v>25650</v>
      </c>
      <c r="AF20064" s="255">
        <v>212640.6</v>
      </c>
      <c r="AH20064" s="228" t="s">
        <v>46104</v>
      </c>
      <c r="AI20064" s="229">
        <v>46700</v>
      </c>
      <c r="AK20064" s="205"/>
      <c r="AL20064" s="206"/>
    </row>
    <row r="20065" spans="31:38" x14ac:dyDescent="0.55000000000000004">
      <c r="AE20065" s="254" t="s">
        <v>59343</v>
      </c>
      <c r="AF20065" s="255">
        <v>36296.230000000003</v>
      </c>
      <c r="AH20065" s="228" t="s">
        <v>40838</v>
      </c>
      <c r="AI20065" s="229">
        <v>11002.49</v>
      </c>
      <c r="AK20065" s="205"/>
      <c r="AL20065" s="206"/>
    </row>
    <row r="20066" spans="31:38" x14ac:dyDescent="0.55000000000000004">
      <c r="AE20066" s="254" t="s">
        <v>25651</v>
      </c>
      <c r="AF20066" s="255">
        <v>91658.86</v>
      </c>
      <c r="AH20066" s="228" t="s">
        <v>23953</v>
      </c>
      <c r="AI20066" s="229">
        <v>74820.38</v>
      </c>
      <c r="AK20066" s="205"/>
      <c r="AL20066" s="206"/>
    </row>
    <row r="20067" spans="31:38" x14ac:dyDescent="0.55000000000000004">
      <c r="AE20067" s="254" t="s">
        <v>25652</v>
      </c>
      <c r="AF20067" s="255">
        <v>273063.15000000002</v>
      </c>
      <c r="AH20067" s="228" t="s">
        <v>47549</v>
      </c>
      <c r="AI20067" s="229">
        <v>9002</v>
      </c>
      <c r="AK20067" s="205"/>
      <c r="AL20067" s="206"/>
    </row>
    <row r="20068" spans="31:38" x14ac:dyDescent="0.55000000000000004">
      <c r="AE20068" s="254" t="s">
        <v>54508</v>
      </c>
      <c r="AF20068" s="255">
        <v>2768.12</v>
      </c>
      <c r="AH20068" s="228" t="s">
        <v>23954</v>
      </c>
      <c r="AI20068" s="229">
        <v>2696.49</v>
      </c>
      <c r="AK20068" s="205"/>
      <c r="AL20068" s="206"/>
    </row>
    <row r="20069" spans="31:38" x14ac:dyDescent="0.55000000000000004">
      <c r="AE20069" s="254" t="s">
        <v>40872</v>
      </c>
      <c r="AF20069" s="255">
        <v>35550</v>
      </c>
      <c r="AH20069" s="228" t="s">
        <v>54452</v>
      </c>
      <c r="AI20069" s="229">
        <v>5731.96</v>
      </c>
      <c r="AK20069" s="205"/>
      <c r="AL20069" s="206"/>
    </row>
    <row r="20070" spans="31:38" x14ac:dyDescent="0.55000000000000004">
      <c r="AE20070" s="254" t="s">
        <v>63517</v>
      </c>
      <c r="AF20070" s="255">
        <v>4428.08</v>
      </c>
      <c r="AH20070" s="228" t="s">
        <v>23955</v>
      </c>
      <c r="AI20070" s="229">
        <v>256658.9</v>
      </c>
      <c r="AK20070" s="205"/>
      <c r="AL20070" s="206"/>
    </row>
    <row r="20071" spans="31:38" x14ac:dyDescent="0.55000000000000004">
      <c r="AE20071" s="254" t="s">
        <v>54509</v>
      </c>
      <c r="AF20071" s="255">
        <v>13390</v>
      </c>
      <c r="AH20071" s="228" t="s">
        <v>23984</v>
      </c>
      <c r="AI20071" s="229">
        <v>54630.7</v>
      </c>
      <c r="AK20071" s="205"/>
      <c r="AL20071" s="206"/>
    </row>
    <row r="20072" spans="31:38" x14ac:dyDescent="0.55000000000000004">
      <c r="AE20072" s="254" t="s">
        <v>14083</v>
      </c>
      <c r="AF20072" s="255">
        <v>49805.69</v>
      </c>
      <c r="AH20072" s="228" t="s">
        <v>46105</v>
      </c>
      <c r="AI20072" s="229">
        <v>157431.75</v>
      </c>
      <c r="AK20072" s="205"/>
      <c r="AL20072" s="206"/>
    </row>
    <row r="20073" spans="31:38" x14ac:dyDescent="0.55000000000000004">
      <c r="AE20073" s="254" t="s">
        <v>14084</v>
      </c>
      <c r="AF20073" s="255">
        <v>151133.31</v>
      </c>
      <c r="AH20073" s="228" t="s">
        <v>23990</v>
      </c>
      <c r="AI20073" s="229">
        <v>7048.99</v>
      </c>
      <c r="AK20073" s="205"/>
      <c r="AL20073" s="206"/>
    </row>
    <row r="20074" spans="31:38" x14ac:dyDescent="0.55000000000000004">
      <c r="AE20074" s="254" t="s">
        <v>14085</v>
      </c>
      <c r="AF20074" s="255">
        <v>99684.37</v>
      </c>
      <c r="AH20074" s="228" t="s">
        <v>23992</v>
      </c>
      <c r="AI20074" s="229">
        <v>40161</v>
      </c>
      <c r="AK20074" s="205"/>
      <c r="AL20074" s="206"/>
    </row>
    <row r="20075" spans="31:38" x14ac:dyDescent="0.55000000000000004">
      <c r="AE20075" s="254" t="s">
        <v>59344</v>
      </c>
      <c r="AF20075" s="255">
        <v>675</v>
      </c>
      <c r="AH20075" s="228" t="s">
        <v>40839</v>
      </c>
      <c r="AI20075" s="229">
        <v>2913</v>
      </c>
      <c r="AK20075" s="205"/>
      <c r="AL20075" s="206"/>
    </row>
    <row r="20076" spans="31:38" x14ac:dyDescent="0.55000000000000004">
      <c r="AE20076" s="254" t="s">
        <v>25656</v>
      </c>
      <c r="AF20076" s="255">
        <v>536.75</v>
      </c>
      <c r="AH20076" s="228" t="s">
        <v>23993</v>
      </c>
      <c r="AI20076" s="229">
        <v>2811</v>
      </c>
      <c r="AK20076" s="205"/>
      <c r="AL20076" s="206"/>
    </row>
    <row r="20077" spans="31:38" x14ac:dyDescent="0.55000000000000004">
      <c r="AE20077" s="254" t="s">
        <v>25658</v>
      </c>
      <c r="AF20077" s="255">
        <v>4267.5</v>
      </c>
      <c r="AH20077" s="228" t="s">
        <v>23994</v>
      </c>
      <c r="AI20077" s="229">
        <v>21579.02</v>
      </c>
      <c r="AK20077" s="205"/>
      <c r="AL20077" s="206"/>
    </row>
    <row r="20078" spans="31:38" x14ac:dyDescent="0.55000000000000004">
      <c r="AE20078" s="254" t="s">
        <v>36597</v>
      </c>
      <c r="AF20078" s="255">
        <v>77775.360000000001</v>
      </c>
      <c r="AH20078" s="228" t="s">
        <v>23996</v>
      </c>
      <c r="AI20078" s="229">
        <v>4262.2299999999996</v>
      </c>
      <c r="AK20078" s="205"/>
      <c r="AL20078" s="206"/>
    </row>
    <row r="20079" spans="31:38" x14ac:dyDescent="0.55000000000000004">
      <c r="AE20079" s="254" t="s">
        <v>25727</v>
      </c>
      <c r="AF20079" s="255">
        <v>3894.54</v>
      </c>
      <c r="AH20079" s="228" t="s">
        <v>23997</v>
      </c>
      <c r="AI20079" s="229">
        <v>7399.5</v>
      </c>
      <c r="AK20079" s="205"/>
      <c r="AL20079" s="206"/>
    </row>
    <row r="20080" spans="31:38" x14ac:dyDescent="0.55000000000000004">
      <c r="AE20080" s="254" t="s">
        <v>25728</v>
      </c>
      <c r="AF20080" s="255">
        <v>545531.16</v>
      </c>
      <c r="AH20080" s="228" t="s">
        <v>40840</v>
      </c>
      <c r="AI20080" s="229">
        <v>16427.23</v>
      </c>
      <c r="AK20080" s="205"/>
      <c r="AL20080" s="206"/>
    </row>
    <row r="20081" spans="31:38" x14ac:dyDescent="0.55000000000000004">
      <c r="AE20081" s="254" t="s">
        <v>25729</v>
      </c>
      <c r="AF20081" s="255">
        <v>3999.99</v>
      </c>
      <c r="AH20081" s="228" t="s">
        <v>23998</v>
      </c>
      <c r="AI20081" s="229">
        <v>5089.8</v>
      </c>
      <c r="AK20081" s="205"/>
      <c r="AL20081" s="206"/>
    </row>
    <row r="20082" spans="31:38" x14ac:dyDescent="0.55000000000000004">
      <c r="AE20082" s="254" t="s">
        <v>47577</v>
      </c>
      <c r="AF20082" s="255">
        <v>35224.620000000003</v>
      </c>
      <c r="AH20082" s="228" t="s">
        <v>40841</v>
      </c>
      <c r="AI20082" s="229">
        <v>75857.52</v>
      </c>
      <c r="AK20082" s="205"/>
      <c r="AL20082" s="206"/>
    </row>
    <row r="20083" spans="31:38" x14ac:dyDescent="0.55000000000000004">
      <c r="AE20083" s="254" t="s">
        <v>25731</v>
      </c>
      <c r="AF20083" s="255">
        <v>5344.79</v>
      </c>
      <c r="AH20083" s="228" t="s">
        <v>33854</v>
      </c>
      <c r="AI20083" s="229">
        <v>30181.4</v>
      </c>
      <c r="AK20083" s="205"/>
      <c r="AL20083" s="206"/>
    </row>
    <row r="20084" spans="31:38" x14ac:dyDescent="0.55000000000000004">
      <c r="AE20084" s="254" t="s">
        <v>36598</v>
      </c>
      <c r="AF20084" s="255">
        <v>104326.05</v>
      </c>
      <c r="AH20084" s="228" t="s">
        <v>35284</v>
      </c>
      <c r="AI20084" s="229">
        <v>89356.02</v>
      </c>
      <c r="AK20084" s="205"/>
      <c r="AL20084" s="206"/>
    </row>
    <row r="20085" spans="31:38" x14ac:dyDescent="0.55000000000000004">
      <c r="AE20085" s="254" t="s">
        <v>25732</v>
      </c>
      <c r="AF20085" s="255">
        <v>63835.17</v>
      </c>
      <c r="AH20085" s="228" t="s">
        <v>46106</v>
      </c>
      <c r="AI20085" s="229">
        <v>22000</v>
      </c>
      <c r="AK20085" s="205"/>
      <c r="AL20085" s="206"/>
    </row>
    <row r="20086" spans="31:38" x14ac:dyDescent="0.55000000000000004">
      <c r="AE20086" s="254" t="s">
        <v>36599</v>
      </c>
      <c r="AF20086" s="255">
        <v>472.5</v>
      </c>
      <c r="AH20086" s="228" t="s">
        <v>33855</v>
      </c>
      <c r="AI20086" s="229">
        <v>14668.75</v>
      </c>
      <c r="AK20086" s="205"/>
      <c r="AL20086" s="206"/>
    </row>
    <row r="20087" spans="31:38" x14ac:dyDescent="0.55000000000000004">
      <c r="AE20087" s="254" t="s">
        <v>25735</v>
      </c>
      <c r="AF20087" s="255">
        <v>28585.65</v>
      </c>
      <c r="AH20087" s="228" t="s">
        <v>33856</v>
      </c>
      <c r="AI20087" s="229">
        <v>12021.73</v>
      </c>
      <c r="AK20087" s="205"/>
      <c r="AL20087" s="206"/>
    </row>
    <row r="20088" spans="31:38" x14ac:dyDescent="0.55000000000000004">
      <c r="AE20088" s="254" t="s">
        <v>40874</v>
      </c>
      <c r="AF20088" s="255">
        <v>65137.5</v>
      </c>
      <c r="AH20088" s="228" t="s">
        <v>33857</v>
      </c>
      <c r="AI20088" s="229">
        <v>32328.97</v>
      </c>
      <c r="AK20088" s="205"/>
      <c r="AL20088" s="206"/>
    </row>
    <row r="20089" spans="31:38" x14ac:dyDescent="0.55000000000000004">
      <c r="AE20089" s="254" t="s">
        <v>62385</v>
      </c>
      <c r="AF20089" s="255">
        <v>3468</v>
      </c>
      <c r="AH20089" s="228" t="s">
        <v>46107</v>
      </c>
      <c r="AI20089" s="229">
        <v>513.20000000000005</v>
      </c>
      <c r="AK20089" s="205"/>
      <c r="AL20089" s="206"/>
    </row>
    <row r="20090" spans="31:38" x14ac:dyDescent="0.55000000000000004">
      <c r="AE20090" s="254" t="s">
        <v>59345</v>
      </c>
      <c r="AF20090" s="255">
        <v>6367.35</v>
      </c>
      <c r="AH20090" s="228" t="s">
        <v>33858</v>
      </c>
      <c r="AI20090" s="229">
        <v>18076.189999999999</v>
      </c>
      <c r="AK20090" s="205"/>
      <c r="AL20090" s="206"/>
    </row>
    <row r="20091" spans="31:38" x14ac:dyDescent="0.55000000000000004">
      <c r="AE20091" s="254" t="s">
        <v>55645</v>
      </c>
      <c r="AF20091" s="255">
        <v>2780</v>
      </c>
      <c r="AH20091" s="228" t="s">
        <v>50720</v>
      </c>
      <c r="AI20091" s="229">
        <v>311.14</v>
      </c>
      <c r="AK20091" s="205"/>
      <c r="AL20091" s="206"/>
    </row>
    <row r="20092" spans="31:38" x14ac:dyDescent="0.55000000000000004">
      <c r="AE20092" s="254" t="s">
        <v>40875</v>
      </c>
      <c r="AF20092" s="255">
        <v>320</v>
      </c>
      <c r="AH20092" s="228" t="s">
        <v>24000</v>
      </c>
      <c r="AI20092" s="229">
        <v>17629.09</v>
      </c>
      <c r="AK20092" s="205"/>
      <c r="AL20092" s="206"/>
    </row>
    <row r="20093" spans="31:38" x14ac:dyDescent="0.55000000000000004">
      <c r="AE20093" s="254" t="s">
        <v>39401</v>
      </c>
      <c r="AF20093" s="255">
        <v>9500</v>
      </c>
      <c r="AH20093" s="228" t="s">
        <v>50721</v>
      </c>
      <c r="AI20093" s="229">
        <v>1069</v>
      </c>
      <c r="AK20093" s="205"/>
      <c r="AL20093" s="206"/>
    </row>
    <row r="20094" spans="31:38" x14ac:dyDescent="0.55000000000000004">
      <c r="AE20094" s="254" t="s">
        <v>47578</v>
      </c>
      <c r="AF20094" s="255">
        <v>1749.95</v>
      </c>
      <c r="AH20094" s="228" t="s">
        <v>35292</v>
      </c>
      <c r="AI20094" s="229">
        <v>76654.95</v>
      </c>
      <c r="AK20094" s="205"/>
      <c r="AL20094" s="206"/>
    </row>
    <row r="20095" spans="31:38" x14ac:dyDescent="0.55000000000000004">
      <c r="AE20095" s="254" t="s">
        <v>36600</v>
      </c>
      <c r="AF20095" s="255">
        <v>685.94</v>
      </c>
      <c r="AH20095" s="228" t="s">
        <v>24063</v>
      </c>
      <c r="AI20095" s="229">
        <v>200586</v>
      </c>
      <c r="AK20095" s="205"/>
      <c r="AL20095" s="206"/>
    </row>
    <row r="20096" spans="31:38" x14ac:dyDescent="0.55000000000000004">
      <c r="AE20096" s="254" t="s">
        <v>58781</v>
      </c>
      <c r="AF20096" s="255">
        <v>1425.54</v>
      </c>
      <c r="AH20096" s="228" t="s">
        <v>24064</v>
      </c>
      <c r="AI20096" s="229">
        <v>108779</v>
      </c>
      <c r="AK20096" s="205"/>
      <c r="AL20096" s="206"/>
    </row>
    <row r="20097" spans="31:38" x14ac:dyDescent="0.55000000000000004">
      <c r="AE20097" s="254" t="s">
        <v>25738</v>
      </c>
      <c r="AF20097" s="255">
        <v>353867.5</v>
      </c>
      <c r="AH20097" s="228" t="s">
        <v>47550</v>
      </c>
      <c r="AI20097" s="229">
        <v>2897.5</v>
      </c>
      <c r="AK20097" s="205"/>
      <c r="AL20097" s="206"/>
    </row>
    <row r="20098" spans="31:38" x14ac:dyDescent="0.55000000000000004">
      <c r="AE20098" s="254" t="s">
        <v>25739</v>
      </c>
      <c r="AF20098" s="255">
        <v>1200</v>
      </c>
      <c r="AH20098" s="228" t="s">
        <v>24065</v>
      </c>
      <c r="AI20098" s="229">
        <v>126530</v>
      </c>
      <c r="AK20098" s="205"/>
      <c r="AL20098" s="206"/>
    </row>
    <row r="20099" spans="31:38" x14ac:dyDescent="0.55000000000000004">
      <c r="AE20099" s="254" t="s">
        <v>25740</v>
      </c>
      <c r="AF20099" s="255">
        <v>111014.46</v>
      </c>
      <c r="AH20099" s="228" t="s">
        <v>40842</v>
      </c>
      <c r="AI20099" s="229">
        <v>6416.39</v>
      </c>
      <c r="AK20099" s="205"/>
      <c r="AL20099" s="206"/>
    </row>
    <row r="20100" spans="31:38" x14ac:dyDescent="0.55000000000000004">
      <c r="AE20100" s="254" t="s">
        <v>25742</v>
      </c>
      <c r="AF20100" s="255">
        <v>104809.33</v>
      </c>
      <c r="AH20100" s="228" t="s">
        <v>24066</v>
      </c>
      <c r="AI20100" s="229">
        <v>75340.58</v>
      </c>
      <c r="AK20100" s="205"/>
      <c r="AL20100" s="206"/>
    </row>
    <row r="20101" spans="31:38" x14ac:dyDescent="0.55000000000000004">
      <c r="AE20101" s="254" t="s">
        <v>25743</v>
      </c>
      <c r="AF20101" s="255">
        <v>306539.99</v>
      </c>
      <c r="AH20101" s="228" t="s">
        <v>24067</v>
      </c>
      <c r="AI20101" s="229">
        <v>2051.7600000000002</v>
      </c>
      <c r="AK20101" s="205"/>
      <c r="AL20101" s="206"/>
    </row>
    <row r="20102" spans="31:38" x14ac:dyDescent="0.55000000000000004">
      <c r="AE20102" s="254" t="s">
        <v>25744</v>
      </c>
      <c r="AF20102" s="255">
        <v>88457.1</v>
      </c>
      <c r="AH20102" s="228" t="s">
        <v>39314</v>
      </c>
      <c r="AI20102" s="229">
        <v>32200</v>
      </c>
      <c r="AK20102" s="205"/>
      <c r="AL20102" s="206"/>
    </row>
    <row r="20103" spans="31:38" x14ac:dyDescent="0.55000000000000004">
      <c r="AE20103" s="254" t="s">
        <v>25745</v>
      </c>
      <c r="AF20103" s="255">
        <v>866793.27</v>
      </c>
      <c r="AH20103" s="228" t="s">
        <v>24068</v>
      </c>
      <c r="AI20103" s="229">
        <v>11365.9</v>
      </c>
      <c r="AK20103" s="205"/>
      <c r="AL20103" s="206"/>
    </row>
    <row r="20104" spans="31:38" x14ac:dyDescent="0.55000000000000004">
      <c r="AE20104" s="254" t="s">
        <v>25746</v>
      </c>
      <c r="AF20104" s="255">
        <v>84177.73</v>
      </c>
      <c r="AH20104" s="228" t="s">
        <v>47551</v>
      </c>
      <c r="AI20104" s="229">
        <v>797.86</v>
      </c>
      <c r="AK20104" s="205"/>
      <c r="AL20104" s="206"/>
    </row>
    <row r="20105" spans="31:38" x14ac:dyDescent="0.55000000000000004">
      <c r="AE20105" s="254" t="s">
        <v>62502</v>
      </c>
      <c r="AF20105" s="255">
        <v>602299.47</v>
      </c>
      <c r="AH20105" s="228" t="s">
        <v>49391</v>
      </c>
      <c r="AI20105" s="229">
        <v>164.94</v>
      </c>
      <c r="AK20105" s="205"/>
      <c r="AL20105" s="206"/>
    </row>
    <row r="20106" spans="31:38" x14ac:dyDescent="0.55000000000000004">
      <c r="AE20106" s="254" t="s">
        <v>61243</v>
      </c>
      <c r="AF20106" s="255">
        <v>26554.78</v>
      </c>
      <c r="AH20106" s="228" t="s">
        <v>13901</v>
      </c>
      <c r="AI20106" s="229">
        <v>32472.7</v>
      </c>
      <c r="AK20106" s="205"/>
      <c r="AL20106" s="206"/>
    </row>
    <row r="20107" spans="31:38" x14ac:dyDescent="0.55000000000000004">
      <c r="AE20107" s="254" t="s">
        <v>60945</v>
      </c>
      <c r="AF20107" s="255">
        <v>192</v>
      </c>
      <c r="AH20107" s="228" t="s">
        <v>24069</v>
      </c>
      <c r="AI20107" s="229">
        <v>2050.6</v>
      </c>
      <c r="AK20107" s="205"/>
      <c r="AL20107" s="206"/>
    </row>
    <row r="20108" spans="31:38" x14ac:dyDescent="0.55000000000000004">
      <c r="AE20108" s="254" t="s">
        <v>58082</v>
      </c>
      <c r="AF20108" s="255">
        <v>6101</v>
      </c>
      <c r="AH20108" s="228" t="s">
        <v>35293</v>
      </c>
      <c r="AI20108" s="229">
        <v>766636.5</v>
      </c>
      <c r="AK20108" s="205"/>
      <c r="AL20108" s="206"/>
    </row>
    <row r="20109" spans="31:38" x14ac:dyDescent="0.55000000000000004">
      <c r="AE20109" s="254" t="s">
        <v>58379</v>
      </c>
      <c r="AF20109" s="255">
        <v>21404</v>
      </c>
      <c r="AH20109" s="228" t="s">
        <v>40843</v>
      </c>
      <c r="AI20109" s="229">
        <v>22050.73</v>
      </c>
      <c r="AK20109" s="205"/>
      <c r="AL20109" s="206"/>
    </row>
    <row r="20110" spans="31:38" x14ac:dyDescent="0.55000000000000004">
      <c r="AE20110" s="254" t="s">
        <v>25750</v>
      </c>
      <c r="AF20110" s="255">
        <v>584321.23</v>
      </c>
      <c r="AH20110" s="228" t="s">
        <v>13902</v>
      </c>
      <c r="AI20110" s="229">
        <v>110682.67</v>
      </c>
      <c r="AK20110" s="205"/>
      <c r="AL20110" s="206"/>
    </row>
    <row r="20111" spans="31:38" x14ac:dyDescent="0.55000000000000004">
      <c r="AE20111" s="254" t="s">
        <v>54512</v>
      </c>
      <c r="AF20111" s="255">
        <v>4892.3599999999997</v>
      </c>
      <c r="AH20111" s="228" t="s">
        <v>24074</v>
      </c>
      <c r="AI20111" s="229">
        <v>107791.13</v>
      </c>
      <c r="AK20111" s="205"/>
      <c r="AL20111" s="206"/>
    </row>
    <row r="20112" spans="31:38" x14ac:dyDescent="0.55000000000000004">
      <c r="AE20112" s="254" t="s">
        <v>25751</v>
      </c>
      <c r="AF20112" s="255">
        <v>1383164.56</v>
      </c>
      <c r="AH20112" s="228" t="s">
        <v>24075</v>
      </c>
      <c r="AI20112" s="229">
        <v>40815.839999999997</v>
      </c>
      <c r="AK20112" s="205"/>
      <c r="AL20112" s="206"/>
    </row>
    <row r="20113" spans="31:38" x14ac:dyDescent="0.55000000000000004">
      <c r="AE20113" s="254" t="s">
        <v>46145</v>
      </c>
      <c r="AF20113" s="255">
        <v>162047.06</v>
      </c>
      <c r="AH20113" s="228" t="s">
        <v>13903</v>
      </c>
      <c r="AI20113" s="229">
        <v>45813.16</v>
      </c>
      <c r="AK20113" s="205"/>
      <c r="AL20113" s="206"/>
    </row>
    <row r="20114" spans="31:38" x14ac:dyDescent="0.55000000000000004">
      <c r="AE20114" s="254" t="s">
        <v>25752</v>
      </c>
      <c r="AF20114" s="255">
        <v>157694.06</v>
      </c>
      <c r="AH20114" s="228" t="s">
        <v>24080</v>
      </c>
      <c r="AI20114" s="229">
        <v>655.16999999999996</v>
      </c>
      <c r="AK20114" s="205"/>
      <c r="AL20114" s="206"/>
    </row>
    <row r="20115" spans="31:38" x14ac:dyDescent="0.55000000000000004">
      <c r="AE20115" s="254" t="s">
        <v>58380</v>
      </c>
      <c r="AF20115" s="255">
        <v>115784.7</v>
      </c>
      <c r="AH20115" s="228" t="s">
        <v>54453</v>
      </c>
      <c r="AI20115" s="229">
        <v>222764.9</v>
      </c>
      <c r="AK20115" s="205"/>
      <c r="AL20115" s="206"/>
    </row>
    <row r="20116" spans="31:38" x14ac:dyDescent="0.55000000000000004">
      <c r="AE20116" s="254" t="s">
        <v>25754</v>
      </c>
      <c r="AF20116" s="255">
        <v>191687.83</v>
      </c>
      <c r="AH20116" s="228" t="s">
        <v>24083</v>
      </c>
      <c r="AI20116" s="229">
        <v>41654.199999999997</v>
      </c>
      <c r="AK20116" s="205"/>
      <c r="AL20116" s="206"/>
    </row>
    <row r="20117" spans="31:38" x14ac:dyDescent="0.55000000000000004">
      <c r="AE20117" s="254" t="s">
        <v>46146</v>
      </c>
      <c r="AF20117" s="255">
        <v>-3653.39</v>
      </c>
      <c r="AH20117" s="228" t="s">
        <v>24084</v>
      </c>
      <c r="AI20117" s="229">
        <v>383.23</v>
      </c>
      <c r="AK20117" s="205"/>
      <c r="AL20117" s="206"/>
    </row>
    <row r="20118" spans="31:38" x14ac:dyDescent="0.55000000000000004">
      <c r="AE20118" s="254" t="s">
        <v>63855</v>
      </c>
      <c r="AF20118" s="255">
        <v>4214.3999999999996</v>
      </c>
      <c r="AH20118" s="228" t="s">
        <v>24085</v>
      </c>
      <c r="AI20118" s="229">
        <v>73358.86</v>
      </c>
      <c r="AK20118" s="205"/>
      <c r="AL20118" s="206"/>
    </row>
    <row r="20119" spans="31:38" x14ac:dyDescent="0.55000000000000004">
      <c r="AE20119" s="254" t="s">
        <v>32611</v>
      </c>
      <c r="AF20119" s="255">
        <v>643.05999999999995</v>
      </c>
      <c r="AH20119" s="228" t="s">
        <v>24086</v>
      </c>
      <c r="AI20119" s="229">
        <v>7653.6</v>
      </c>
      <c r="AK20119" s="205"/>
      <c r="AL20119" s="206"/>
    </row>
    <row r="20120" spans="31:38" x14ac:dyDescent="0.55000000000000004">
      <c r="AE20120" s="254" t="s">
        <v>25780</v>
      </c>
      <c r="AF20120" s="255">
        <v>34203.379999999997</v>
      </c>
      <c r="AH20120" s="228" t="s">
        <v>24087</v>
      </c>
      <c r="AI20120" s="229">
        <v>5633.32</v>
      </c>
      <c r="AK20120" s="205"/>
      <c r="AL20120" s="206"/>
    </row>
    <row r="20121" spans="31:38" x14ac:dyDescent="0.55000000000000004">
      <c r="AE20121" s="254" t="s">
        <v>43332</v>
      </c>
      <c r="AF20121" s="255">
        <v>5665.09</v>
      </c>
      <c r="AH20121" s="228" t="s">
        <v>24088</v>
      </c>
      <c r="AI20121" s="229">
        <v>177.69</v>
      </c>
      <c r="AK20121" s="205"/>
      <c r="AL20121" s="206"/>
    </row>
    <row r="20122" spans="31:38" x14ac:dyDescent="0.55000000000000004">
      <c r="AE20122" s="254" t="s">
        <v>25781</v>
      </c>
      <c r="AF20122" s="255">
        <v>3277.54</v>
      </c>
      <c r="AH20122" s="228" t="s">
        <v>24089</v>
      </c>
      <c r="AI20122" s="229">
        <v>723.38</v>
      </c>
      <c r="AK20122" s="205"/>
      <c r="AL20122" s="206"/>
    </row>
    <row r="20123" spans="31:38" x14ac:dyDescent="0.55000000000000004">
      <c r="AE20123" s="254" t="s">
        <v>25783</v>
      </c>
      <c r="AF20123" s="255">
        <v>11575</v>
      </c>
      <c r="AH20123" s="228" t="s">
        <v>54454</v>
      </c>
      <c r="AI20123" s="229">
        <v>495.45</v>
      </c>
      <c r="AK20123" s="205"/>
      <c r="AL20123" s="206"/>
    </row>
    <row r="20124" spans="31:38" x14ac:dyDescent="0.55000000000000004">
      <c r="AE20124" s="254" t="s">
        <v>25787</v>
      </c>
      <c r="AF20124" s="255">
        <v>186.9</v>
      </c>
      <c r="AH20124" s="228" t="s">
        <v>24090</v>
      </c>
      <c r="AI20124" s="229">
        <v>133932.54999999999</v>
      </c>
      <c r="AK20124" s="205"/>
      <c r="AL20124" s="206"/>
    </row>
    <row r="20125" spans="31:38" x14ac:dyDescent="0.55000000000000004">
      <c r="AE20125" s="254" t="s">
        <v>25788</v>
      </c>
      <c r="AF20125" s="255">
        <v>3513.45</v>
      </c>
      <c r="AH20125" s="228" t="s">
        <v>24091</v>
      </c>
      <c r="AI20125" s="229">
        <v>157051.35</v>
      </c>
      <c r="AK20125" s="205"/>
      <c r="AL20125" s="206"/>
    </row>
    <row r="20126" spans="31:38" x14ac:dyDescent="0.55000000000000004">
      <c r="AE20126" s="254" t="s">
        <v>25789</v>
      </c>
      <c r="AF20126" s="255">
        <v>434.77</v>
      </c>
      <c r="AH20126" s="228" t="s">
        <v>54455</v>
      </c>
      <c r="AI20126" s="229">
        <v>-4995.99</v>
      </c>
      <c r="AK20126" s="205"/>
      <c r="AL20126" s="206"/>
    </row>
    <row r="20127" spans="31:38" x14ac:dyDescent="0.55000000000000004">
      <c r="AE20127" s="254" t="s">
        <v>60011</v>
      </c>
      <c r="AF20127" s="255">
        <v>1260.78</v>
      </c>
      <c r="AH20127" s="228" t="s">
        <v>35294</v>
      </c>
      <c r="AI20127" s="229">
        <v>63634.239999999998</v>
      </c>
      <c r="AK20127" s="205"/>
      <c r="AL20127" s="206"/>
    </row>
    <row r="20128" spans="31:38" x14ac:dyDescent="0.55000000000000004">
      <c r="AE20128" s="254" t="s">
        <v>25790</v>
      </c>
      <c r="AF20128" s="255">
        <v>56564</v>
      </c>
      <c r="AH20128" s="228" t="s">
        <v>24110</v>
      </c>
      <c r="AI20128" s="229">
        <v>14185.44</v>
      </c>
      <c r="AK20128" s="205"/>
      <c r="AL20128" s="206"/>
    </row>
    <row r="20129" spans="31:38" x14ac:dyDescent="0.55000000000000004">
      <c r="AE20129" s="254" t="s">
        <v>56846</v>
      </c>
      <c r="AF20129" s="255">
        <v>24160.69</v>
      </c>
      <c r="AH20129" s="228" t="s">
        <v>36494</v>
      </c>
      <c r="AI20129" s="229">
        <v>9066.7199999999993</v>
      </c>
      <c r="AK20129" s="205"/>
      <c r="AL20129" s="206"/>
    </row>
    <row r="20130" spans="31:38" x14ac:dyDescent="0.55000000000000004">
      <c r="AE20130" s="254" t="s">
        <v>25842</v>
      </c>
      <c r="AF20130" s="255">
        <v>159837.35999999999</v>
      </c>
      <c r="AH20130" s="228" t="s">
        <v>43298</v>
      </c>
      <c r="AI20130" s="229">
        <v>57360.23</v>
      </c>
      <c r="AK20130" s="205"/>
      <c r="AL20130" s="206"/>
    </row>
    <row r="20131" spans="31:38" x14ac:dyDescent="0.55000000000000004">
      <c r="AE20131" s="254" t="s">
        <v>33996</v>
      </c>
      <c r="AF20131" s="255">
        <v>1291666.32</v>
      </c>
      <c r="AH20131" s="228" t="s">
        <v>47552</v>
      </c>
      <c r="AI20131" s="229">
        <v>1708</v>
      </c>
      <c r="AK20131" s="205"/>
      <c r="AL20131" s="206"/>
    </row>
    <row r="20132" spans="31:38" x14ac:dyDescent="0.55000000000000004">
      <c r="AE20132" s="254" t="s">
        <v>33997</v>
      </c>
      <c r="AF20132" s="255">
        <v>33083.54</v>
      </c>
      <c r="AH20132" s="228" t="s">
        <v>24111</v>
      </c>
      <c r="AI20132" s="229">
        <v>6120.55</v>
      </c>
      <c r="AK20132" s="205"/>
      <c r="AL20132" s="206"/>
    </row>
    <row r="20133" spans="31:38" x14ac:dyDescent="0.55000000000000004">
      <c r="AE20133" s="254" t="s">
        <v>56847</v>
      </c>
      <c r="AF20133" s="255">
        <v>103095.96</v>
      </c>
      <c r="AH20133" s="228" t="s">
        <v>24112</v>
      </c>
      <c r="AI20133" s="229">
        <v>209.74</v>
      </c>
      <c r="AK20133" s="205"/>
      <c r="AL20133" s="206"/>
    </row>
    <row r="20134" spans="31:38" x14ac:dyDescent="0.55000000000000004">
      <c r="AE20134" s="254" t="s">
        <v>35484</v>
      </c>
      <c r="AF20134" s="255">
        <v>137070</v>
      </c>
      <c r="AH20134" s="228" t="s">
        <v>49392</v>
      </c>
      <c r="AI20134" s="229">
        <v>1029.0899999999999</v>
      </c>
      <c r="AK20134" s="205"/>
      <c r="AL20134" s="206"/>
    </row>
    <row r="20135" spans="31:38" x14ac:dyDescent="0.55000000000000004">
      <c r="AE20135" s="254" t="s">
        <v>33998</v>
      </c>
      <c r="AF20135" s="255">
        <v>323275.21000000002</v>
      </c>
      <c r="AH20135" s="228" t="s">
        <v>24113</v>
      </c>
      <c r="AI20135" s="229">
        <v>3430</v>
      </c>
      <c r="AK20135" s="205"/>
      <c r="AL20135" s="206"/>
    </row>
    <row r="20136" spans="31:38" x14ac:dyDescent="0.55000000000000004">
      <c r="AE20136" s="254" t="s">
        <v>25843</v>
      </c>
      <c r="AF20136" s="255">
        <v>110706.46</v>
      </c>
      <c r="AH20136" s="228" t="s">
        <v>24115</v>
      </c>
      <c r="AI20136" s="229">
        <v>1303</v>
      </c>
      <c r="AK20136" s="205"/>
      <c r="AL20136" s="206"/>
    </row>
    <row r="20137" spans="31:38" x14ac:dyDescent="0.55000000000000004">
      <c r="AE20137" s="254" t="s">
        <v>46148</v>
      </c>
      <c r="AF20137" s="255">
        <v>27106.65</v>
      </c>
      <c r="AH20137" s="228" t="s">
        <v>35300</v>
      </c>
      <c r="AI20137" s="229">
        <v>2792</v>
      </c>
      <c r="AK20137" s="205"/>
      <c r="AL20137" s="206"/>
    </row>
    <row r="20138" spans="31:38" x14ac:dyDescent="0.55000000000000004">
      <c r="AE20138" s="254" t="s">
        <v>36614</v>
      </c>
      <c r="AF20138" s="255">
        <v>74011.62</v>
      </c>
      <c r="AH20138" s="228" t="s">
        <v>24116</v>
      </c>
      <c r="AI20138" s="229">
        <v>2432.4699999999998</v>
      </c>
      <c r="AK20138" s="205"/>
      <c r="AL20138" s="206"/>
    </row>
    <row r="20139" spans="31:38" x14ac:dyDescent="0.55000000000000004">
      <c r="AE20139" s="254" t="s">
        <v>55646</v>
      </c>
      <c r="AF20139" s="255">
        <v>15933.65</v>
      </c>
      <c r="AH20139" s="228" t="s">
        <v>24117</v>
      </c>
      <c r="AI20139" s="229">
        <v>11382.28</v>
      </c>
      <c r="AK20139" s="205"/>
      <c r="AL20139" s="206"/>
    </row>
    <row r="20140" spans="31:38" x14ac:dyDescent="0.55000000000000004">
      <c r="AE20140" s="254" t="s">
        <v>36615</v>
      </c>
      <c r="AF20140" s="255">
        <v>4271</v>
      </c>
      <c r="AH20140" s="228" t="s">
        <v>24118</v>
      </c>
      <c r="AI20140" s="229">
        <v>1618.81</v>
      </c>
      <c r="AK20140" s="205"/>
      <c r="AL20140" s="206"/>
    </row>
    <row r="20141" spans="31:38" x14ac:dyDescent="0.55000000000000004">
      <c r="AE20141" s="254" t="s">
        <v>36616</v>
      </c>
      <c r="AF20141" s="255">
        <v>54000</v>
      </c>
      <c r="AH20141" s="228" t="s">
        <v>35301</v>
      </c>
      <c r="AI20141" s="229">
        <v>12653.9</v>
      </c>
      <c r="AK20141" s="205"/>
      <c r="AL20141" s="206"/>
    </row>
    <row r="20142" spans="31:38" x14ac:dyDescent="0.55000000000000004">
      <c r="AE20142" s="254" t="s">
        <v>25844</v>
      </c>
      <c r="AF20142" s="255">
        <v>10691.02</v>
      </c>
      <c r="AH20142" s="228" t="s">
        <v>24137</v>
      </c>
      <c r="AI20142" s="229">
        <v>47585.67</v>
      </c>
      <c r="AK20142" s="205"/>
      <c r="AL20142" s="206"/>
    </row>
    <row r="20143" spans="31:38" x14ac:dyDescent="0.55000000000000004">
      <c r="AE20143" s="254" t="s">
        <v>40876</v>
      </c>
      <c r="AF20143" s="255">
        <v>9769.0499999999993</v>
      </c>
      <c r="AH20143" s="228" t="s">
        <v>33870</v>
      </c>
      <c r="AI20143" s="229">
        <v>6400</v>
      </c>
      <c r="AK20143" s="205"/>
      <c r="AL20143" s="206"/>
    </row>
    <row r="20144" spans="31:38" x14ac:dyDescent="0.55000000000000004">
      <c r="AE20144" s="254" t="s">
        <v>39404</v>
      </c>
      <c r="AF20144" s="255">
        <v>20280</v>
      </c>
      <c r="AH20144" s="228" t="s">
        <v>48494</v>
      </c>
      <c r="AI20144" s="229">
        <v>40763.14</v>
      </c>
      <c r="AK20144" s="205"/>
      <c r="AL20144" s="206"/>
    </row>
    <row r="20145" spans="31:38" x14ac:dyDescent="0.55000000000000004">
      <c r="AE20145" s="254" t="s">
        <v>14093</v>
      </c>
      <c r="AF20145" s="255">
        <v>174503.26</v>
      </c>
      <c r="AH20145" s="228" t="s">
        <v>46108</v>
      </c>
      <c r="AI20145" s="229">
        <v>57175</v>
      </c>
      <c r="AK20145" s="205"/>
      <c r="AL20145" s="206"/>
    </row>
    <row r="20146" spans="31:38" x14ac:dyDescent="0.55000000000000004">
      <c r="AE20146" s="254" t="s">
        <v>65183</v>
      </c>
      <c r="AF20146" s="255">
        <v>969.34</v>
      </c>
      <c r="AH20146" s="228" t="s">
        <v>24140</v>
      </c>
      <c r="AI20146" s="229">
        <v>9067.7900000000009</v>
      </c>
      <c r="AK20146" s="205"/>
      <c r="AL20146" s="206"/>
    </row>
    <row r="20147" spans="31:38" x14ac:dyDescent="0.55000000000000004">
      <c r="AE20147" s="254" t="s">
        <v>55647</v>
      </c>
      <c r="AF20147" s="255">
        <v>68077.33</v>
      </c>
      <c r="AH20147" s="228" t="s">
        <v>50722</v>
      </c>
      <c r="AI20147" s="229">
        <v>18</v>
      </c>
      <c r="AK20147" s="205"/>
      <c r="AL20147" s="206"/>
    </row>
    <row r="20148" spans="31:38" x14ac:dyDescent="0.55000000000000004">
      <c r="AE20148" s="254" t="s">
        <v>33999</v>
      </c>
      <c r="AF20148" s="255">
        <v>268258</v>
      </c>
      <c r="AH20148" s="228" t="s">
        <v>48495</v>
      </c>
      <c r="AI20148" s="229">
        <v>348.48</v>
      </c>
      <c r="AK20148" s="205"/>
      <c r="AL20148" s="206"/>
    </row>
    <row r="20149" spans="31:38" x14ac:dyDescent="0.55000000000000004">
      <c r="AE20149" s="254" t="s">
        <v>60946</v>
      </c>
      <c r="AF20149" s="255">
        <v>371507.99</v>
      </c>
      <c r="AH20149" s="228" t="s">
        <v>50723</v>
      </c>
      <c r="AI20149" s="229">
        <v>21.2</v>
      </c>
      <c r="AK20149" s="205"/>
      <c r="AL20149" s="206"/>
    </row>
    <row r="20150" spans="31:38" x14ac:dyDescent="0.55000000000000004">
      <c r="AE20150" s="254" t="s">
        <v>62386</v>
      </c>
      <c r="AF20150" s="255">
        <v>776.51</v>
      </c>
      <c r="AH20150" s="228" t="s">
        <v>33871</v>
      </c>
      <c r="AI20150" s="229">
        <v>191.52</v>
      </c>
      <c r="AK20150" s="205"/>
      <c r="AL20150" s="206"/>
    </row>
    <row r="20151" spans="31:38" x14ac:dyDescent="0.55000000000000004">
      <c r="AE20151" s="254" t="s">
        <v>65184</v>
      </c>
      <c r="AF20151" s="255">
        <v>1716.75</v>
      </c>
      <c r="AH20151" s="228" t="s">
        <v>33872</v>
      </c>
      <c r="AI20151" s="229">
        <v>6.95</v>
      </c>
      <c r="AK20151" s="205"/>
      <c r="AL20151" s="206"/>
    </row>
    <row r="20152" spans="31:38" x14ac:dyDescent="0.55000000000000004">
      <c r="AE20152" s="254" t="s">
        <v>25845</v>
      </c>
      <c r="AF20152" s="255">
        <v>12932.95</v>
      </c>
      <c r="AH20152" s="228" t="s">
        <v>33873</v>
      </c>
      <c r="AI20152" s="229">
        <v>33.14</v>
      </c>
      <c r="AK20152" s="205"/>
      <c r="AL20152" s="206"/>
    </row>
    <row r="20153" spans="31:38" x14ac:dyDescent="0.55000000000000004">
      <c r="AE20153" s="254" t="s">
        <v>25846</v>
      </c>
      <c r="AF20153" s="255">
        <v>180170.31</v>
      </c>
      <c r="AH20153" s="228" t="s">
        <v>50724</v>
      </c>
      <c r="AI20153" s="229">
        <v>9666</v>
      </c>
      <c r="AK20153" s="205"/>
      <c r="AL20153" s="206"/>
    </row>
    <row r="20154" spans="31:38" x14ac:dyDescent="0.55000000000000004">
      <c r="AE20154" s="254" t="s">
        <v>60012</v>
      </c>
      <c r="AF20154" s="255">
        <v>3496.51</v>
      </c>
      <c r="AH20154" s="228" t="s">
        <v>40844</v>
      </c>
      <c r="AI20154" s="229">
        <v>48519.5</v>
      </c>
      <c r="AK20154" s="205"/>
      <c r="AL20154" s="206"/>
    </row>
    <row r="20155" spans="31:38" x14ac:dyDescent="0.55000000000000004">
      <c r="AE20155" s="254" t="s">
        <v>25847</v>
      </c>
      <c r="AF20155" s="255">
        <v>37805.040000000001</v>
      </c>
      <c r="AH20155" s="228" t="s">
        <v>54456</v>
      </c>
      <c r="AI20155" s="229">
        <v>1600</v>
      </c>
      <c r="AK20155" s="205"/>
      <c r="AL20155" s="206"/>
    </row>
    <row r="20156" spans="31:38" x14ac:dyDescent="0.55000000000000004">
      <c r="AE20156" s="254" t="s">
        <v>25848</v>
      </c>
      <c r="AF20156" s="255">
        <v>14659.31</v>
      </c>
      <c r="AH20156" s="228" t="s">
        <v>46109</v>
      </c>
      <c r="AI20156" s="229">
        <v>35100</v>
      </c>
      <c r="AK20156" s="205"/>
      <c r="AL20156" s="206"/>
    </row>
    <row r="20157" spans="31:38" x14ac:dyDescent="0.55000000000000004">
      <c r="AE20157" s="254" t="s">
        <v>14095</v>
      </c>
      <c r="AF20157" s="255">
        <v>267949.63</v>
      </c>
      <c r="AH20157" s="228" t="s">
        <v>40845</v>
      </c>
      <c r="AI20157" s="229">
        <v>7871.86</v>
      </c>
      <c r="AK20157" s="205"/>
      <c r="AL20157" s="206"/>
    </row>
    <row r="20158" spans="31:38" x14ac:dyDescent="0.55000000000000004">
      <c r="AE20158" s="254" t="s">
        <v>14096</v>
      </c>
      <c r="AF20158" s="255">
        <v>726266.36</v>
      </c>
      <c r="AH20158" s="228" t="s">
        <v>46110</v>
      </c>
      <c r="AI20158" s="229">
        <v>15511.91</v>
      </c>
      <c r="AK20158" s="205"/>
      <c r="AL20158" s="206"/>
    </row>
    <row r="20159" spans="31:38" x14ac:dyDescent="0.55000000000000004">
      <c r="AE20159" s="254" t="s">
        <v>35485</v>
      </c>
      <c r="AF20159" s="255">
        <v>108772.49</v>
      </c>
      <c r="AH20159" s="228" t="s">
        <v>48496</v>
      </c>
      <c r="AI20159" s="229">
        <v>9002</v>
      </c>
      <c r="AK20159" s="205"/>
      <c r="AL20159" s="206"/>
    </row>
    <row r="20160" spans="31:38" x14ac:dyDescent="0.55000000000000004">
      <c r="AE20160" s="254" t="s">
        <v>25849</v>
      </c>
      <c r="AF20160" s="255">
        <v>245677.87</v>
      </c>
      <c r="AH20160" s="228" t="s">
        <v>24148</v>
      </c>
      <c r="AI20160" s="229">
        <v>11289.67</v>
      </c>
      <c r="AK20160" s="205"/>
      <c r="AL20160" s="206"/>
    </row>
    <row r="20161" spans="31:38" x14ac:dyDescent="0.55000000000000004">
      <c r="AE20161" s="254" t="s">
        <v>50745</v>
      </c>
      <c r="AF20161" s="255">
        <v>181537.42</v>
      </c>
      <c r="AH20161" s="228" t="s">
        <v>35303</v>
      </c>
      <c r="AI20161" s="229">
        <v>1222.69</v>
      </c>
      <c r="AK20161" s="205"/>
      <c r="AL20161" s="206"/>
    </row>
    <row r="20162" spans="31:38" x14ac:dyDescent="0.55000000000000004">
      <c r="AE20162" s="254" t="s">
        <v>62387</v>
      </c>
      <c r="AF20162" s="255">
        <v>20925</v>
      </c>
      <c r="AH20162" s="228" t="s">
        <v>24149</v>
      </c>
      <c r="AI20162" s="229">
        <v>116420.29</v>
      </c>
      <c r="AK20162" s="205"/>
      <c r="AL20162" s="206"/>
    </row>
    <row r="20163" spans="31:38" x14ac:dyDescent="0.55000000000000004">
      <c r="AE20163" s="254" t="s">
        <v>56848</v>
      </c>
      <c r="AF20163" s="255">
        <v>112122</v>
      </c>
      <c r="AH20163" s="228" t="s">
        <v>24170</v>
      </c>
      <c r="AI20163" s="229">
        <v>154019.39000000001</v>
      </c>
      <c r="AK20163" s="205"/>
      <c r="AL20163" s="206"/>
    </row>
    <row r="20164" spans="31:38" x14ac:dyDescent="0.55000000000000004">
      <c r="AE20164" s="254" t="s">
        <v>49405</v>
      </c>
      <c r="AF20164" s="255">
        <v>116459.78</v>
      </c>
      <c r="AH20164" s="228" t="s">
        <v>24171</v>
      </c>
      <c r="AI20164" s="229">
        <v>108889.43</v>
      </c>
      <c r="AK20164" s="205"/>
      <c r="AL20164" s="206"/>
    </row>
    <row r="20165" spans="31:38" x14ac:dyDescent="0.55000000000000004">
      <c r="AE20165" s="254" t="s">
        <v>25850</v>
      </c>
      <c r="AF20165" s="255">
        <v>1270.79</v>
      </c>
      <c r="AH20165" s="228" t="s">
        <v>48497</v>
      </c>
      <c r="AI20165" s="229">
        <v>21220.34</v>
      </c>
      <c r="AK20165" s="205"/>
      <c r="AL20165" s="206"/>
    </row>
    <row r="20166" spans="31:38" x14ac:dyDescent="0.55000000000000004">
      <c r="AE20166" s="254" t="s">
        <v>54513</v>
      </c>
      <c r="AF20166" s="255">
        <v>43273.75</v>
      </c>
      <c r="AH20166" s="228" t="s">
        <v>43299</v>
      </c>
      <c r="AI20166" s="229">
        <v>209529.74</v>
      </c>
      <c r="AK20166" s="205"/>
      <c r="AL20166" s="206"/>
    </row>
    <row r="20167" spans="31:38" x14ac:dyDescent="0.55000000000000004">
      <c r="AE20167" s="254" t="s">
        <v>54514</v>
      </c>
      <c r="AF20167" s="255">
        <v>23395.360000000001</v>
      </c>
      <c r="AH20167" s="228" t="s">
        <v>54457</v>
      </c>
      <c r="AI20167" s="229">
        <v>1858</v>
      </c>
      <c r="AK20167" s="205"/>
      <c r="AL20167" s="206"/>
    </row>
    <row r="20168" spans="31:38" x14ac:dyDescent="0.55000000000000004">
      <c r="AE20168" s="254" t="s">
        <v>58904</v>
      </c>
      <c r="AF20168" s="255">
        <v>28635.97</v>
      </c>
      <c r="AH20168" s="228" t="s">
        <v>24172</v>
      </c>
      <c r="AI20168" s="229">
        <v>28130.19</v>
      </c>
      <c r="AK20168" s="205"/>
      <c r="AL20168" s="206"/>
    </row>
    <row r="20169" spans="31:38" x14ac:dyDescent="0.55000000000000004">
      <c r="AE20169" s="254" t="s">
        <v>25851</v>
      </c>
      <c r="AF20169" s="255">
        <v>144068.74</v>
      </c>
      <c r="AH20169" s="228" t="s">
        <v>48498</v>
      </c>
      <c r="AI20169" s="229">
        <v>12484.67</v>
      </c>
      <c r="AK20169" s="205"/>
      <c r="AL20169" s="206"/>
    </row>
    <row r="20170" spans="31:38" x14ac:dyDescent="0.55000000000000004">
      <c r="AE20170" s="254" t="s">
        <v>25852</v>
      </c>
      <c r="AF20170" s="255">
        <v>767087.81</v>
      </c>
      <c r="AH20170" s="228" t="s">
        <v>48499</v>
      </c>
      <c r="AI20170" s="229">
        <v>15.68</v>
      </c>
      <c r="AK20170" s="205"/>
      <c r="AL20170" s="206"/>
    </row>
    <row r="20171" spans="31:38" x14ac:dyDescent="0.55000000000000004">
      <c r="AE20171" s="254" t="s">
        <v>62503</v>
      </c>
      <c r="AF20171" s="255">
        <v>1752.07</v>
      </c>
      <c r="AH20171" s="228" t="s">
        <v>48500</v>
      </c>
      <c r="AI20171" s="229">
        <v>46.33</v>
      </c>
      <c r="AK20171" s="205"/>
      <c r="AL20171" s="206"/>
    </row>
    <row r="20172" spans="31:38" x14ac:dyDescent="0.55000000000000004">
      <c r="AE20172" s="254" t="s">
        <v>25853</v>
      </c>
      <c r="AF20172" s="255">
        <v>623157.36</v>
      </c>
      <c r="AH20172" s="228" t="s">
        <v>24173</v>
      </c>
      <c r="AI20172" s="229">
        <v>7216.6</v>
      </c>
      <c r="AK20172" s="205"/>
      <c r="AL20172" s="206"/>
    </row>
    <row r="20173" spans="31:38" x14ac:dyDescent="0.55000000000000004">
      <c r="AE20173" s="254" t="s">
        <v>48521</v>
      </c>
      <c r="AF20173" s="255">
        <v>53978.15</v>
      </c>
      <c r="AH20173" s="228" t="s">
        <v>24175</v>
      </c>
      <c r="AI20173" s="229">
        <v>496.63</v>
      </c>
      <c r="AK20173" s="205"/>
      <c r="AL20173" s="206"/>
    </row>
    <row r="20174" spans="31:38" x14ac:dyDescent="0.55000000000000004">
      <c r="AE20174" s="254" t="s">
        <v>54515</v>
      </c>
      <c r="AF20174" s="255">
        <v>23698.37</v>
      </c>
      <c r="AH20174" s="228" t="s">
        <v>24176</v>
      </c>
      <c r="AI20174" s="229">
        <v>19776</v>
      </c>
      <c r="AK20174" s="205"/>
      <c r="AL20174" s="206"/>
    </row>
    <row r="20175" spans="31:38" x14ac:dyDescent="0.55000000000000004">
      <c r="AE20175" s="254" t="s">
        <v>25854</v>
      </c>
      <c r="AF20175" s="255">
        <v>2578.3000000000002</v>
      </c>
      <c r="AH20175" s="228" t="s">
        <v>33878</v>
      </c>
      <c r="AI20175" s="229">
        <v>97590.94</v>
      </c>
      <c r="AK20175" s="205"/>
      <c r="AL20175" s="206"/>
    </row>
    <row r="20176" spans="31:38" x14ac:dyDescent="0.55000000000000004">
      <c r="AE20176" s="254" t="s">
        <v>25855</v>
      </c>
      <c r="AF20176" s="255">
        <v>85050.880000000005</v>
      </c>
      <c r="AH20176" s="228" t="s">
        <v>39321</v>
      </c>
      <c r="AI20176" s="229">
        <v>44375.92</v>
      </c>
      <c r="AK20176" s="205"/>
      <c r="AL20176" s="206"/>
    </row>
    <row r="20177" spans="31:38" x14ac:dyDescent="0.55000000000000004">
      <c r="AE20177" s="254" t="s">
        <v>25856</v>
      </c>
      <c r="AF20177" s="255">
        <v>7820.77</v>
      </c>
      <c r="AH20177" s="228" t="s">
        <v>43300</v>
      </c>
      <c r="AI20177" s="229">
        <v>167685.32999999999</v>
      </c>
      <c r="AK20177" s="205"/>
      <c r="AL20177" s="206"/>
    </row>
    <row r="20178" spans="31:38" x14ac:dyDescent="0.55000000000000004">
      <c r="AE20178" s="254" t="s">
        <v>40877</v>
      </c>
      <c r="AF20178" s="255">
        <v>-40581.86</v>
      </c>
      <c r="AH20178" s="228" t="s">
        <v>24189</v>
      </c>
      <c r="AI20178" s="229">
        <v>23628.38</v>
      </c>
      <c r="AK20178" s="205"/>
      <c r="AL20178" s="206"/>
    </row>
    <row r="20179" spans="31:38" x14ac:dyDescent="0.55000000000000004">
      <c r="AE20179" s="254" t="s">
        <v>61136</v>
      </c>
      <c r="AF20179" s="255">
        <v>4949.6499999999996</v>
      </c>
      <c r="AH20179" s="228" t="s">
        <v>39322</v>
      </c>
      <c r="AI20179" s="229">
        <v>14475.18</v>
      </c>
      <c r="AK20179" s="205"/>
      <c r="AL20179" s="206"/>
    </row>
    <row r="20180" spans="31:38" x14ac:dyDescent="0.55000000000000004">
      <c r="AE20180" s="254" t="s">
        <v>50746</v>
      </c>
      <c r="AF20180" s="255">
        <v>123734.3</v>
      </c>
      <c r="AH20180" s="228" t="s">
        <v>24190</v>
      </c>
      <c r="AI20180" s="229">
        <v>20641.5</v>
      </c>
      <c r="AK20180" s="205"/>
      <c r="AL20180" s="206"/>
    </row>
    <row r="20181" spans="31:38" x14ac:dyDescent="0.55000000000000004">
      <c r="AE20181" s="254" t="s">
        <v>34020</v>
      </c>
      <c r="AF20181" s="255">
        <v>880</v>
      </c>
      <c r="AH20181" s="228" t="s">
        <v>33879</v>
      </c>
      <c r="AI20181" s="229">
        <v>64153.2</v>
      </c>
      <c r="AK20181" s="205"/>
      <c r="AL20181" s="206"/>
    </row>
    <row r="20182" spans="31:38" x14ac:dyDescent="0.55000000000000004">
      <c r="AE20182" s="254" t="s">
        <v>25948</v>
      </c>
      <c r="AF20182" s="255">
        <v>41490</v>
      </c>
      <c r="AH20182" s="228" t="s">
        <v>48501</v>
      </c>
      <c r="AI20182" s="229">
        <v>12294.5</v>
      </c>
      <c r="AK20182" s="205"/>
      <c r="AL20182" s="206"/>
    </row>
    <row r="20183" spans="31:38" x14ac:dyDescent="0.55000000000000004">
      <c r="AE20183" s="254" t="s">
        <v>56849</v>
      </c>
      <c r="AF20183" s="255">
        <v>87124.46</v>
      </c>
      <c r="AH20183" s="228" t="s">
        <v>24191</v>
      </c>
      <c r="AI20183" s="229">
        <v>52280.19</v>
      </c>
      <c r="AK20183" s="205"/>
      <c r="AL20183" s="206"/>
    </row>
    <row r="20184" spans="31:38" x14ac:dyDescent="0.55000000000000004">
      <c r="AE20184" s="254" t="s">
        <v>34022</v>
      </c>
      <c r="AF20184" s="255">
        <v>47850.7</v>
      </c>
      <c r="AH20184" s="228" t="s">
        <v>24192</v>
      </c>
      <c r="AI20184" s="229">
        <v>39942.65</v>
      </c>
      <c r="AK20184" s="205"/>
      <c r="AL20184" s="206"/>
    </row>
    <row r="20185" spans="31:38" x14ac:dyDescent="0.55000000000000004">
      <c r="AE20185" s="254" t="s">
        <v>40878</v>
      </c>
      <c r="AF20185" s="255">
        <v>92321.91</v>
      </c>
      <c r="AH20185" s="228" t="s">
        <v>24193</v>
      </c>
      <c r="AI20185" s="229">
        <v>15394.71</v>
      </c>
      <c r="AK20185" s="205"/>
      <c r="AL20185" s="206"/>
    </row>
    <row r="20186" spans="31:38" x14ac:dyDescent="0.55000000000000004">
      <c r="AE20186" s="254" t="s">
        <v>34023</v>
      </c>
      <c r="AF20186" s="255">
        <v>2665.09</v>
      </c>
      <c r="AH20186" s="228" t="s">
        <v>24212</v>
      </c>
      <c r="AI20186" s="229">
        <v>4644.68</v>
      </c>
      <c r="AK20186" s="205"/>
      <c r="AL20186" s="206"/>
    </row>
    <row r="20187" spans="31:38" x14ac:dyDescent="0.55000000000000004">
      <c r="AE20187" s="254" t="s">
        <v>36625</v>
      </c>
      <c r="AF20187" s="255">
        <v>2385</v>
      </c>
      <c r="AH20187" s="228" t="s">
        <v>36502</v>
      </c>
      <c r="AI20187" s="229">
        <v>44260.95</v>
      </c>
      <c r="AK20187" s="205"/>
      <c r="AL20187" s="206"/>
    </row>
    <row r="20188" spans="31:38" x14ac:dyDescent="0.55000000000000004">
      <c r="AE20188" s="254" t="s">
        <v>43334</v>
      </c>
      <c r="AF20188" s="255">
        <v>731.26</v>
      </c>
      <c r="AH20188" s="228" t="s">
        <v>43301</v>
      </c>
      <c r="AI20188" s="229">
        <v>40392.93</v>
      </c>
      <c r="AK20188" s="205"/>
      <c r="AL20188" s="206"/>
    </row>
    <row r="20189" spans="31:38" x14ac:dyDescent="0.55000000000000004">
      <c r="AE20189" s="254" t="s">
        <v>25952</v>
      </c>
      <c r="AF20189" s="255">
        <v>11248.7</v>
      </c>
      <c r="AH20189" s="228" t="s">
        <v>24214</v>
      </c>
      <c r="AI20189" s="229">
        <v>5000</v>
      </c>
      <c r="AK20189" s="205"/>
      <c r="AL20189" s="206"/>
    </row>
    <row r="20190" spans="31:38" x14ac:dyDescent="0.55000000000000004">
      <c r="AE20190" s="254" t="s">
        <v>25955</v>
      </c>
      <c r="AF20190" s="255">
        <v>11142.27</v>
      </c>
      <c r="AH20190" s="228" t="s">
        <v>24216</v>
      </c>
      <c r="AI20190" s="229">
        <v>7184.91</v>
      </c>
      <c r="AK20190" s="205"/>
      <c r="AL20190" s="206"/>
    </row>
    <row r="20191" spans="31:38" x14ac:dyDescent="0.55000000000000004">
      <c r="AE20191" s="254" t="s">
        <v>25956</v>
      </c>
      <c r="AF20191" s="255">
        <v>23.76</v>
      </c>
      <c r="AH20191" s="228" t="s">
        <v>24217</v>
      </c>
      <c r="AI20191" s="229">
        <v>147930.26</v>
      </c>
      <c r="AK20191" s="205"/>
      <c r="AL20191" s="206"/>
    </row>
    <row r="20192" spans="31:38" x14ac:dyDescent="0.55000000000000004">
      <c r="AE20192" s="254" t="s">
        <v>65185</v>
      </c>
      <c r="AF20192" s="255">
        <v>4157.03</v>
      </c>
      <c r="AH20192" s="228" t="s">
        <v>13906</v>
      </c>
      <c r="AI20192" s="229">
        <v>2002</v>
      </c>
      <c r="AK20192" s="205"/>
      <c r="AL20192" s="206"/>
    </row>
    <row r="20193" spans="31:38" x14ac:dyDescent="0.55000000000000004">
      <c r="AE20193" s="254" t="s">
        <v>54516</v>
      </c>
      <c r="AF20193" s="255">
        <v>77389.570000000007</v>
      </c>
      <c r="AH20193" s="228" t="s">
        <v>24218</v>
      </c>
      <c r="AI20193" s="229">
        <v>4800</v>
      </c>
      <c r="AK20193" s="205"/>
      <c r="AL20193" s="206"/>
    </row>
    <row r="20194" spans="31:38" x14ac:dyDescent="0.55000000000000004">
      <c r="AE20194" s="254" t="s">
        <v>25957</v>
      </c>
      <c r="AF20194" s="255">
        <v>26166.14</v>
      </c>
      <c r="AH20194" s="228" t="s">
        <v>35313</v>
      </c>
      <c r="AI20194" s="229">
        <v>12683.22</v>
      </c>
      <c r="AK20194" s="205"/>
      <c r="AL20194" s="206"/>
    </row>
    <row r="20195" spans="31:38" x14ac:dyDescent="0.55000000000000004">
      <c r="AE20195" s="254" t="s">
        <v>25958</v>
      </c>
      <c r="AF20195" s="255">
        <v>3492</v>
      </c>
      <c r="AH20195" s="228" t="s">
        <v>13907</v>
      </c>
      <c r="AI20195" s="229">
        <v>21821.279999999999</v>
      </c>
      <c r="AK20195" s="205"/>
      <c r="AL20195" s="206"/>
    </row>
    <row r="20196" spans="31:38" x14ac:dyDescent="0.55000000000000004">
      <c r="AE20196" s="254" t="s">
        <v>25959</v>
      </c>
      <c r="AF20196" s="255">
        <v>39841.46</v>
      </c>
      <c r="AH20196" s="228" t="s">
        <v>24235</v>
      </c>
      <c r="AI20196" s="229">
        <v>265588.74</v>
      </c>
      <c r="AK20196" s="205"/>
      <c r="AL20196" s="206"/>
    </row>
    <row r="20197" spans="31:38" x14ac:dyDescent="0.55000000000000004">
      <c r="AE20197" s="254" t="s">
        <v>25960</v>
      </c>
      <c r="AF20197" s="255">
        <v>117663.14</v>
      </c>
      <c r="AH20197" s="228" t="s">
        <v>54458</v>
      </c>
      <c r="AI20197" s="229">
        <v>720</v>
      </c>
      <c r="AK20197" s="205"/>
      <c r="AL20197" s="206"/>
    </row>
    <row r="20198" spans="31:38" x14ac:dyDescent="0.55000000000000004">
      <c r="AE20198" s="254" t="s">
        <v>25961</v>
      </c>
      <c r="AF20198" s="255">
        <v>49803.040000000001</v>
      </c>
      <c r="AH20198" s="228" t="s">
        <v>24236</v>
      </c>
      <c r="AI20198" s="229">
        <v>43776.09</v>
      </c>
      <c r="AK20198" s="205"/>
      <c r="AL20198" s="206"/>
    </row>
    <row r="20199" spans="31:38" x14ac:dyDescent="0.55000000000000004">
      <c r="AE20199" s="254" t="s">
        <v>25962</v>
      </c>
      <c r="AF20199" s="255">
        <v>112366.38</v>
      </c>
      <c r="AH20199" s="228" t="s">
        <v>54459</v>
      </c>
      <c r="AI20199" s="229">
        <v>480</v>
      </c>
      <c r="AK20199" s="205"/>
      <c r="AL20199" s="206"/>
    </row>
    <row r="20200" spans="31:38" x14ac:dyDescent="0.55000000000000004">
      <c r="AE20200" s="254" t="s">
        <v>25963</v>
      </c>
      <c r="AF20200" s="255">
        <v>1969.91</v>
      </c>
      <c r="AH20200" s="228" t="s">
        <v>54460</v>
      </c>
      <c r="AI20200" s="229">
        <v>760</v>
      </c>
      <c r="AK20200" s="205"/>
      <c r="AL20200" s="206"/>
    </row>
    <row r="20201" spans="31:38" x14ac:dyDescent="0.55000000000000004">
      <c r="AE20201" s="254" t="s">
        <v>25965</v>
      </c>
      <c r="AF20201" s="255">
        <v>23920.21</v>
      </c>
      <c r="AH20201" s="228" t="s">
        <v>54461</v>
      </c>
      <c r="AI20201" s="229">
        <v>750</v>
      </c>
      <c r="AK20201" s="205"/>
      <c r="AL20201" s="206"/>
    </row>
    <row r="20202" spans="31:38" x14ac:dyDescent="0.55000000000000004">
      <c r="AE20202" s="254" t="s">
        <v>25966</v>
      </c>
      <c r="AF20202" s="255">
        <v>6094.04</v>
      </c>
      <c r="AH20202" s="228" t="s">
        <v>33888</v>
      </c>
      <c r="AI20202" s="229">
        <v>4149.59</v>
      </c>
      <c r="AK20202" s="205"/>
      <c r="AL20202" s="206"/>
    </row>
    <row r="20203" spans="31:38" x14ac:dyDescent="0.55000000000000004">
      <c r="AE20203" s="254" t="s">
        <v>55648</v>
      </c>
      <c r="AF20203" s="255">
        <v>1674</v>
      </c>
      <c r="AH20203" s="228" t="s">
        <v>54462</v>
      </c>
      <c r="AI20203" s="229">
        <v>2033.7</v>
      </c>
      <c r="AK20203" s="205"/>
      <c r="AL20203" s="206"/>
    </row>
    <row r="20204" spans="31:38" x14ac:dyDescent="0.55000000000000004">
      <c r="AE20204" s="254" t="s">
        <v>25972</v>
      </c>
      <c r="AF20204" s="255">
        <v>150252.51</v>
      </c>
      <c r="AH20204" s="228" t="s">
        <v>46111</v>
      </c>
      <c r="AI20204" s="229">
        <v>177919.54</v>
      </c>
      <c r="AK20204" s="205"/>
      <c r="AL20204" s="206"/>
    </row>
    <row r="20205" spans="31:38" x14ac:dyDescent="0.55000000000000004">
      <c r="AE20205" s="254" t="s">
        <v>50747</v>
      </c>
      <c r="AF20205" s="255">
        <v>55377.82</v>
      </c>
      <c r="AH20205" s="228" t="s">
        <v>43302</v>
      </c>
      <c r="AI20205" s="229">
        <v>6098.47</v>
      </c>
      <c r="AK20205" s="205"/>
      <c r="AL20205" s="206"/>
    </row>
    <row r="20206" spans="31:38" x14ac:dyDescent="0.55000000000000004">
      <c r="AE20206" s="254" t="s">
        <v>25973</v>
      </c>
      <c r="AF20206" s="255">
        <v>36507.120000000003</v>
      </c>
      <c r="AH20206" s="228" t="s">
        <v>35324</v>
      </c>
      <c r="AI20206" s="229">
        <v>18755.86</v>
      </c>
      <c r="AK20206" s="205"/>
      <c r="AL20206" s="206"/>
    </row>
    <row r="20207" spans="31:38" x14ac:dyDescent="0.55000000000000004">
      <c r="AE20207" s="254" t="s">
        <v>25974</v>
      </c>
      <c r="AF20207" s="255">
        <v>30371.02</v>
      </c>
      <c r="AH20207" s="228" t="s">
        <v>24237</v>
      </c>
      <c r="AI20207" s="229">
        <v>39174.47</v>
      </c>
      <c r="AK20207" s="205"/>
      <c r="AL20207" s="206"/>
    </row>
    <row r="20208" spans="31:38" x14ac:dyDescent="0.55000000000000004">
      <c r="AE20208" s="254" t="s">
        <v>25975</v>
      </c>
      <c r="AF20208" s="255">
        <v>72110.17</v>
      </c>
      <c r="AH20208" s="228" t="s">
        <v>24238</v>
      </c>
      <c r="AI20208" s="229">
        <v>2741.35</v>
      </c>
      <c r="AK20208" s="205"/>
      <c r="AL20208" s="206"/>
    </row>
    <row r="20209" spans="31:38" x14ac:dyDescent="0.55000000000000004">
      <c r="AE20209" s="254" t="s">
        <v>43337</v>
      </c>
      <c r="AF20209" s="255">
        <v>31931.01</v>
      </c>
      <c r="AH20209" s="228" t="s">
        <v>24239</v>
      </c>
      <c r="AI20209" s="229">
        <v>29613.81</v>
      </c>
      <c r="AK20209" s="205"/>
      <c r="AL20209" s="206"/>
    </row>
    <row r="20210" spans="31:38" x14ac:dyDescent="0.55000000000000004">
      <c r="AE20210" s="254" t="s">
        <v>43338</v>
      </c>
      <c r="AF20210" s="255">
        <v>-9018.02</v>
      </c>
      <c r="AH20210" s="228" t="s">
        <v>35325</v>
      </c>
      <c r="AI20210" s="229">
        <v>1241.04</v>
      </c>
      <c r="AK20210" s="205"/>
      <c r="AL20210" s="206"/>
    </row>
    <row r="20211" spans="31:38" x14ac:dyDescent="0.55000000000000004">
      <c r="AE20211" s="254" t="s">
        <v>58083</v>
      </c>
      <c r="AF20211" s="255">
        <v>134611.42000000001</v>
      </c>
      <c r="AH20211" s="228" t="s">
        <v>24240</v>
      </c>
      <c r="AI20211" s="229">
        <v>100619.27</v>
      </c>
      <c r="AK20211" s="205"/>
      <c r="AL20211" s="206"/>
    </row>
    <row r="20212" spans="31:38" x14ac:dyDescent="0.55000000000000004">
      <c r="AE20212" s="254" t="s">
        <v>46149</v>
      </c>
      <c r="AF20212" s="255">
        <v>183637</v>
      </c>
      <c r="AH20212" s="228" t="s">
        <v>50725</v>
      </c>
      <c r="AI20212" s="229">
        <v>23286.03</v>
      </c>
      <c r="AK20212" s="205"/>
      <c r="AL20212" s="206"/>
    </row>
    <row r="20213" spans="31:38" x14ac:dyDescent="0.55000000000000004">
      <c r="AE20213" s="254" t="s">
        <v>55649</v>
      </c>
      <c r="AF20213" s="255">
        <v>7289</v>
      </c>
      <c r="AH20213" s="228" t="s">
        <v>33889</v>
      </c>
      <c r="AI20213" s="229">
        <v>437.14</v>
      </c>
      <c r="AK20213" s="205"/>
      <c r="AL20213" s="206"/>
    </row>
    <row r="20214" spans="31:38" x14ac:dyDescent="0.55000000000000004">
      <c r="AE20214" s="254" t="s">
        <v>58084</v>
      </c>
      <c r="AF20214" s="255">
        <v>63381</v>
      </c>
      <c r="AH20214" s="228" t="s">
        <v>24266</v>
      </c>
      <c r="AI20214" s="229">
        <v>35425</v>
      </c>
      <c r="AK20214" s="205"/>
      <c r="AL20214" s="206"/>
    </row>
    <row r="20215" spans="31:38" x14ac:dyDescent="0.55000000000000004">
      <c r="AE20215" s="254" t="s">
        <v>34026</v>
      </c>
      <c r="AF20215" s="255">
        <v>208776</v>
      </c>
      <c r="AH20215" s="228" t="s">
        <v>50726</v>
      </c>
      <c r="AI20215" s="229">
        <v>-867.89</v>
      </c>
      <c r="AK20215" s="205"/>
      <c r="AL20215" s="206"/>
    </row>
    <row r="20216" spans="31:38" x14ac:dyDescent="0.55000000000000004">
      <c r="AE20216" s="254" t="s">
        <v>34037</v>
      </c>
      <c r="AF20216" s="255">
        <v>594242.66</v>
      </c>
      <c r="AH20216" s="228" t="s">
        <v>50727</v>
      </c>
      <c r="AI20216" s="229">
        <v>9280</v>
      </c>
      <c r="AK20216" s="205"/>
      <c r="AL20216" s="206"/>
    </row>
    <row r="20217" spans="31:38" x14ac:dyDescent="0.55000000000000004">
      <c r="AE20217" s="254" t="s">
        <v>26032</v>
      </c>
      <c r="AF20217" s="255">
        <v>194872.78</v>
      </c>
      <c r="AH20217" s="228" t="s">
        <v>24267</v>
      </c>
      <c r="AI20217" s="229">
        <v>1000</v>
      </c>
      <c r="AK20217" s="205"/>
      <c r="AL20217" s="206"/>
    </row>
    <row r="20218" spans="31:38" x14ac:dyDescent="0.55000000000000004">
      <c r="AE20218" s="254" t="s">
        <v>26033</v>
      </c>
      <c r="AF20218" s="255">
        <v>21469.9</v>
      </c>
      <c r="AH20218" s="228" t="s">
        <v>50728</v>
      </c>
      <c r="AI20218" s="229">
        <v>10320</v>
      </c>
      <c r="AK20218" s="205"/>
      <c r="AL20218" s="206"/>
    </row>
    <row r="20219" spans="31:38" x14ac:dyDescent="0.55000000000000004">
      <c r="AE20219" s="254" t="s">
        <v>35493</v>
      </c>
      <c r="AF20219" s="255">
        <v>549875.91</v>
      </c>
      <c r="AH20219" s="228" t="s">
        <v>43303</v>
      </c>
      <c r="AI20219" s="229">
        <v>2404.91</v>
      </c>
      <c r="AK20219" s="205"/>
      <c r="AL20219" s="206"/>
    </row>
    <row r="20220" spans="31:38" x14ac:dyDescent="0.55000000000000004">
      <c r="AE20220" s="254" t="s">
        <v>61704</v>
      </c>
      <c r="AF20220" s="255">
        <v>26762.02</v>
      </c>
      <c r="AH20220" s="228" t="s">
        <v>46112</v>
      </c>
      <c r="AI20220" s="229">
        <v>137000</v>
      </c>
      <c r="AK20220" s="205"/>
      <c r="AL20220" s="206"/>
    </row>
    <row r="20221" spans="31:38" x14ac:dyDescent="0.55000000000000004">
      <c r="AE20221" s="254" t="s">
        <v>14113</v>
      </c>
      <c r="AF20221" s="255">
        <v>55284</v>
      </c>
      <c r="AH20221" s="228" t="s">
        <v>43304</v>
      </c>
      <c r="AI20221" s="229">
        <v>115499.99</v>
      </c>
      <c r="AK20221" s="205"/>
      <c r="AL20221" s="206"/>
    </row>
    <row r="20222" spans="31:38" x14ac:dyDescent="0.55000000000000004">
      <c r="AE20222" s="254" t="s">
        <v>39413</v>
      </c>
      <c r="AF20222" s="255">
        <v>2014.06</v>
      </c>
      <c r="AH20222" s="228" t="s">
        <v>50729</v>
      </c>
      <c r="AI20222" s="229">
        <v>8000</v>
      </c>
      <c r="AK20222" s="205"/>
      <c r="AL20222" s="206"/>
    </row>
    <row r="20223" spans="31:38" x14ac:dyDescent="0.55000000000000004">
      <c r="AE20223" s="254" t="s">
        <v>14114</v>
      </c>
      <c r="AF20223" s="255">
        <v>103.29</v>
      </c>
      <c r="AH20223" s="228" t="s">
        <v>24268</v>
      </c>
      <c r="AI20223" s="229">
        <v>20468.27</v>
      </c>
      <c r="AK20223" s="205"/>
      <c r="AL20223" s="206"/>
    </row>
    <row r="20224" spans="31:38" x14ac:dyDescent="0.55000000000000004">
      <c r="AE20224" s="254" t="s">
        <v>35494</v>
      </c>
      <c r="AF20224" s="255">
        <v>15000</v>
      </c>
      <c r="AH20224" s="228" t="s">
        <v>50730</v>
      </c>
      <c r="AI20224" s="229">
        <v>3116.1</v>
      </c>
      <c r="AK20224" s="205"/>
      <c r="AL20224" s="206"/>
    </row>
    <row r="20225" spans="31:38" x14ac:dyDescent="0.55000000000000004">
      <c r="AE20225" s="254" t="s">
        <v>26035</v>
      </c>
      <c r="AF20225" s="255">
        <v>140271.41</v>
      </c>
      <c r="AH20225" s="228" t="s">
        <v>54463</v>
      </c>
      <c r="AI20225" s="229">
        <v>293.04000000000002</v>
      </c>
      <c r="AK20225" s="205"/>
      <c r="AL20225" s="206"/>
    </row>
    <row r="20226" spans="31:38" x14ac:dyDescent="0.55000000000000004">
      <c r="AE20226" s="254" t="s">
        <v>54517</v>
      </c>
      <c r="AF20226" s="255">
        <v>9882</v>
      </c>
      <c r="AH20226" s="228" t="s">
        <v>24270</v>
      </c>
      <c r="AI20226" s="229">
        <v>605.08000000000004</v>
      </c>
      <c r="AK20226" s="205"/>
      <c r="AL20226" s="206"/>
    </row>
    <row r="20227" spans="31:38" x14ac:dyDescent="0.55000000000000004">
      <c r="AE20227" s="254" t="s">
        <v>58782</v>
      </c>
      <c r="AF20227" s="255">
        <v>7103.68</v>
      </c>
      <c r="AH20227" s="228" t="s">
        <v>54464</v>
      </c>
      <c r="AI20227" s="229">
        <v>4.2</v>
      </c>
      <c r="AK20227" s="205"/>
      <c r="AL20227" s="206"/>
    </row>
    <row r="20228" spans="31:38" x14ac:dyDescent="0.55000000000000004">
      <c r="AE20228" s="254" t="s">
        <v>36630</v>
      </c>
      <c r="AF20228" s="255">
        <v>4950</v>
      </c>
      <c r="AH20228" s="228" t="s">
        <v>54465</v>
      </c>
      <c r="AI20228" s="229">
        <v>17.97</v>
      </c>
      <c r="AK20228" s="205"/>
      <c r="AL20228" s="206"/>
    </row>
    <row r="20229" spans="31:38" x14ac:dyDescent="0.55000000000000004">
      <c r="AE20229" s="254" t="s">
        <v>26037</v>
      </c>
      <c r="AF20229" s="255">
        <v>133144.57</v>
      </c>
      <c r="AH20229" s="228" t="s">
        <v>54466</v>
      </c>
      <c r="AI20229" s="229">
        <v>0.5</v>
      </c>
      <c r="AK20229" s="205"/>
      <c r="AL20229" s="206"/>
    </row>
    <row r="20230" spans="31:38" x14ac:dyDescent="0.55000000000000004">
      <c r="AE20230" s="254" t="s">
        <v>34038</v>
      </c>
      <c r="AF20230" s="255">
        <v>4146.22</v>
      </c>
      <c r="AH20230" s="228" t="s">
        <v>24271</v>
      </c>
      <c r="AI20230" s="229">
        <v>2620.02</v>
      </c>
      <c r="AK20230" s="205"/>
      <c r="AL20230" s="206"/>
    </row>
    <row r="20231" spans="31:38" x14ac:dyDescent="0.55000000000000004">
      <c r="AE20231" s="254" t="s">
        <v>14116</v>
      </c>
      <c r="AF20231" s="255">
        <v>126961.75</v>
      </c>
      <c r="AH20231" s="228" t="s">
        <v>24274</v>
      </c>
      <c r="AI20231" s="229">
        <v>885.87</v>
      </c>
      <c r="AK20231" s="205"/>
      <c r="AL20231" s="206"/>
    </row>
    <row r="20232" spans="31:38" x14ac:dyDescent="0.55000000000000004">
      <c r="AE20232" s="254" t="s">
        <v>14117</v>
      </c>
      <c r="AF20232" s="255">
        <v>411071.34</v>
      </c>
      <c r="AH20232" s="228" t="s">
        <v>24275</v>
      </c>
      <c r="AI20232" s="229">
        <v>4800.0600000000004</v>
      </c>
      <c r="AK20232" s="205"/>
      <c r="AL20232" s="206"/>
    </row>
    <row r="20233" spans="31:38" x14ac:dyDescent="0.55000000000000004">
      <c r="AE20233" s="254" t="s">
        <v>14118</v>
      </c>
      <c r="AF20233" s="255">
        <v>164068.46</v>
      </c>
      <c r="AH20233" s="228" t="s">
        <v>50731</v>
      </c>
      <c r="AI20233" s="229">
        <v>929.35</v>
      </c>
      <c r="AK20233" s="205"/>
      <c r="AL20233" s="206"/>
    </row>
    <row r="20234" spans="31:38" x14ac:dyDescent="0.55000000000000004">
      <c r="AE20234" s="254" t="s">
        <v>59346</v>
      </c>
      <c r="AF20234" s="255">
        <v>21472</v>
      </c>
      <c r="AH20234" s="228" t="s">
        <v>24277</v>
      </c>
      <c r="AI20234" s="229">
        <v>-114.8</v>
      </c>
      <c r="AK20234" s="205"/>
      <c r="AL20234" s="206"/>
    </row>
    <row r="20235" spans="31:38" x14ac:dyDescent="0.55000000000000004">
      <c r="AE20235" s="254" t="s">
        <v>26038</v>
      </c>
      <c r="AF20235" s="255">
        <v>121758.62</v>
      </c>
      <c r="AH20235" s="228" t="s">
        <v>47553</v>
      </c>
      <c r="AI20235" s="229">
        <v>9172</v>
      </c>
      <c r="AK20235" s="205"/>
      <c r="AL20235" s="206"/>
    </row>
    <row r="20236" spans="31:38" x14ac:dyDescent="0.55000000000000004">
      <c r="AE20236" s="254" t="s">
        <v>26039</v>
      </c>
      <c r="AF20236" s="255">
        <v>24421.11</v>
      </c>
      <c r="AH20236" s="228" t="s">
        <v>46113</v>
      </c>
      <c r="AI20236" s="229">
        <v>77000</v>
      </c>
      <c r="AK20236" s="205"/>
      <c r="AL20236" s="206"/>
    </row>
    <row r="20237" spans="31:38" x14ac:dyDescent="0.55000000000000004">
      <c r="AE20237" s="254" t="s">
        <v>26040</v>
      </c>
      <c r="AF20237" s="255">
        <v>28226</v>
      </c>
      <c r="AH20237" s="228" t="s">
        <v>24298</v>
      </c>
      <c r="AI20237" s="229">
        <v>13400</v>
      </c>
      <c r="AK20237" s="205"/>
      <c r="AL20237" s="206"/>
    </row>
    <row r="20238" spans="31:38" x14ac:dyDescent="0.55000000000000004">
      <c r="AE20238" s="254" t="s">
        <v>54518</v>
      </c>
      <c r="AF20238" s="255">
        <v>19640.48</v>
      </c>
      <c r="AH20238" s="228" t="s">
        <v>46114</v>
      </c>
      <c r="AI20238" s="229">
        <v>6781.75</v>
      </c>
      <c r="AK20238" s="205"/>
      <c r="AL20238" s="206"/>
    </row>
    <row r="20239" spans="31:38" x14ac:dyDescent="0.55000000000000004">
      <c r="AE20239" s="254" t="s">
        <v>26042</v>
      </c>
      <c r="AF20239" s="255">
        <v>61018.28</v>
      </c>
      <c r="AH20239" s="228" t="s">
        <v>24299</v>
      </c>
      <c r="AI20239" s="229">
        <v>494</v>
      </c>
      <c r="AK20239" s="205"/>
      <c r="AL20239" s="206"/>
    </row>
    <row r="20240" spans="31:38" x14ac:dyDescent="0.55000000000000004">
      <c r="AE20240" s="254" t="s">
        <v>26043</v>
      </c>
      <c r="AF20240" s="255">
        <v>180</v>
      </c>
      <c r="AH20240" s="228" t="s">
        <v>24300</v>
      </c>
      <c r="AI20240" s="229">
        <v>1375</v>
      </c>
      <c r="AK20240" s="205"/>
      <c r="AL20240" s="206"/>
    </row>
    <row r="20241" spans="31:38" x14ac:dyDescent="0.55000000000000004">
      <c r="AE20241" s="254" t="s">
        <v>26046</v>
      </c>
      <c r="AF20241" s="255">
        <v>31531.14</v>
      </c>
      <c r="AH20241" s="228" t="s">
        <v>24302</v>
      </c>
      <c r="AI20241" s="229">
        <v>21000</v>
      </c>
      <c r="AK20241" s="205"/>
      <c r="AL20241" s="206"/>
    </row>
    <row r="20242" spans="31:38" x14ac:dyDescent="0.55000000000000004">
      <c r="AE20242" s="254" t="s">
        <v>63518</v>
      </c>
      <c r="AF20242" s="255">
        <v>-9602.4</v>
      </c>
      <c r="AH20242" s="228" t="s">
        <v>24322</v>
      </c>
      <c r="AI20242" s="229">
        <v>117236.01</v>
      </c>
      <c r="AK20242" s="205"/>
      <c r="AL20242" s="206"/>
    </row>
    <row r="20243" spans="31:38" x14ac:dyDescent="0.55000000000000004">
      <c r="AE20243" s="254" t="s">
        <v>26047</v>
      </c>
      <c r="AF20243" s="255">
        <v>1941920.16</v>
      </c>
      <c r="AH20243" s="228" t="s">
        <v>36505</v>
      </c>
      <c r="AI20243" s="229">
        <v>113334.7</v>
      </c>
      <c r="AK20243" s="205"/>
      <c r="AL20243" s="206"/>
    </row>
    <row r="20244" spans="31:38" x14ac:dyDescent="0.55000000000000004">
      <c r="AE20244" s="254" t="s">
        <v>60013</v>
      </c>
      <c r="AF20244" s="255">
        <v>15000</v>
      </c>
      <c r="AH20244" s="228" t="s">
        <v>43305</v>
      </c>
      <c r="AI20244" s="229">
        <v>43659.77</v>
      </c>
      <c r="AK20244" s="205"/>
      <c r="AL20244" s="206"/>
    </row>
    <row r="20245" spans="31:38" x14ac:dyDescent="0.55000000000000004">
      <c r="AE20245" s="254" t="s">
        <v>61705</v>
      </c>
      <c r="AF20245" s="255">
        <v>4826.5200000000004</v>
      </c>
      <c r="AH20245" s="228" t="s">
        <v>43306</v>
      </c>
      <c r="AI20245" s="229">
        <v>169200</v>
      </c>
      <c r="AK20245" s="205"/>
      <c r="AL20245" s="206"/>
    </row>
    <row r="20246" spans="31:38" x14ac:dyDescent="0.55000000000000004">
      <c r="AE20246" s="254" t="s">
        <v>26082</v>
      </c>
      <c r="AF20246" s="255">
        <v>4240</v>
      </c>
      <c r="AH20246" s="228" t="s">
        <v>54467</v>
      </c>
      <c r="AI20246" s="229">
        <v>6244</v>
      </c>
      <c r="AK20246" s="205"/>
      <c r="AL20246" s="206"/>
    </row>
    <row r="20247" spans="31:38" x14ac:dyDescent="0.55000000000000004">
      <c r="AE20247" s="254" t="s">
        <v>26083</v>
      </c>
      <c r="AF20247" s="255">
        <v>1819.97</v>
      </c>
      <c r="AH20247" s="228" t="s">
        <v>24325</v>
      </c>
      <c r="AI20247" s="229">
        <v>21967.98</v>
      </c>
      <c r="AK20247" s="205"/>
      <c r="AL20247" s="206"/>
    </row>
    <row r="20248" spans="31:38" x14ac:dyDescent="0.55000000000000004">
      <c r="AE20248" s="254" t="s">
        <v>32629</v>
      </c>
      <c r="AF20248" s="255">
        <v>1033.75</v>
      </c>
      <c r="AH20248" s="228" t="s">
        <v>24326</v>
      </c>
      <c r="AI20248" s="229">
        <v>80238.09</v>
      </c>
      <c r="AK20248" s="205"/>
      <c r="AL20248" s="206"/>
    </row>
    <row r="20249" spans="31:38" x14ac:dyDescent="0.55000000000000004">
      <c r="AE20249" s="254" t="s">
        <v>60947</v>
      </c>
      <c r="AF20249" s="255">
        <v>3000</v>
      </c>
      <c r="AH20249" s="228" t="s">
        <v>40846</v>
      </c>
      <c r="AI20249" s="229">
        <v>45000</v>
      </c>
      <c r="AK20249" s="205"/>
      <c r="AL20249" s="206"/>
    </row>
    <row r="20250" spans="31:38" x14ac:dyDescent="0.55000000000000004">
      <c r="AE20250" s="254" t="s">
        <v>26085</v>
      </c>
      <c r="AF20250" s="255">
        <v>25809.31</v>
      </c>
      <c r="AH20250" s="228" t="s">
        <v>43307</v>
      </c>
      <c r="AI20250" s="229">
        <v>50793.58</v>
      </c>
      <c r="AK20250" s="205"/>
      <c r="AL20250" s="206"/>
    </row>
    <row r="20251" spans="31:38" x14ac:dyDescent="0.55000000000000004">
      <c r="AE20251" s="254" t="s">
        <v>26089</v>
      </c>
      <c r="AF20251" s="255">
        <v>45995</v>
      </c>
      <c r="AH20251" s="228" t="s">
        <v>24327</v>
      </c>
      <c r="AI20251" s="229">
        <v>590565.55000000005</v>
      </c>
      <c r="AK20251" s="205"/>
      <c r="AL20251" s="206"/>
    </row>
    <row r="20252" spans="31:38" x14ac:dyDescent="0.55000000000000004">
      <c r="AE20252" s="254" t="s">
        <v>49406</v>
      </c>
      <c r="AF20252" s="255">
        <v>10350</v>
      </c>
      <c r="AH20252" s="228" t="s">
        <v>13915</v>
      </c>
      <c r="AI20252" s="229">
        <v>40000</v>
      </c>
      <c r="AK20252" s="205"/>
      <c r="AL20252" s="206"/>
    </row>
    <row r="20253" spans="31:38" x14ac:dyDescent="0.55000000000000004">
      <c r="AE20253" s="254" t="s">
        <v>26111</v>
      </c>
      <c r="AF20253" s="255">
        <v>10330.77</v>
      </c>
      <c r="AH20253" s="228" t="s">
        <v>24347</v>
      </c>
      <c r="AI20253" s="229">
        <v>40417.410000000003</v>
      </c>
      <c r="AK20253" s="205"/>
      <c r="AL20253" s="206"/>
    </row>
    <row r="20254" spans="31:38" x14ac:dyDescent="0.55000000000000004">
      <c r="AE20254" s="254" t="s">
        <v>40879</v>
      </c>
      <c r="AF20254" s="255">
        <v>32618.11</v>
      </c>
      <c r="AH20254" s="228" t="s">
        <v>50732</v>
      </c>
      <c r="AI20254" s="229">
        <v>5814.13</v>
      </c>
      <c r="AK20254" s="205"/>
      <c r="AL20254" s="206"/>
    </row>
    <row r="20255" spans="31:38" x14ac:dyDescent="0.55000000000000004">
      <c r="AE20255" s="254" t="s">
        <v>40880</v>
      </c>
      <c r="AF20255" s="255">
        <v>2000</v>
      </c>
      <c r="AH20255" s="228" t="s">
        <v>40847</v>
      </c>
      <c r="AI20255" s="229">
        <v>46683.74</v>
      </c>
      <c r="AK20255" s="205"/>
      <c r="AL20255" s="206"/>
    </row>
    <row r="20256" spans="31:38" x14ac:dyDescent="0.55000000000000004">
      <c r="AE20256" s="254" t="s">
        <v>26114</v>
      </c>
      <c r="AF20256" s="255">
        <v>4960.68</v>
      </c>
      <c r="AH20256" s="228" t="s">
        <v>40848</v>
      </c>
      <c r="AI20256" s="229">
        <v>8560.25</v>
      </c>
      <c r="AK20256" s="205"/>
      <c r="AL20256" s="206"/>
    </row>
    <row r="20257" spans="31:38" x14ac:dyDescent="0.55000000000000004">
      <c r="AE20257" s="254" t="s">
        <v>26115</v>
      </c>
      <c r="AF20257" s="255">
        <v>11486.5</v>
      </c>
      <c r="AH20257" s="228" t="s">
        <v>40849</v>
      </c>
      <c r="AI20257" s="229">
        <v>26721.38</v>
      </c>
      <c r="AK20257" s="205"/>
      <c r="AL20257" s="206"/>
    </row>
    <row r="20258" spans="31:38" x14ac:dyDescent="0.55000000000000004">
      <c r="AE20258" s="254" t="s">
        <v>40881</v>
      </c>
      <c r="AF20258" s="255">
        <v>10195.92</v>
      </c>
      <c r="AH20258" s="228" t="s">
        <v>13919</v>
      </c>
      <c r="AI20258" s="229">
        <v>68490.84</v>
      </c>
      <c r="AK20258" s="205"/>
      <c r="AL20258" s="206"/>
    </row>
    <row r="20259" spans="31:38" x14ac:dyDescent="0.55000000000000004">
      <c r="AE20259" s="254" t="s">
        <v>26116</v>
      </c>
      <c r="AF20259" s="255">
        <v>40424.75</v>
      </c>
      <c r="AH20259" s="228" t="s">
        <v>40850</v>
      </c>
      <c r="AI20259" s="229">
        <v>11921.96</v>
      </c>
      <c r="AK20259" s="205"/>
      <c r="AL20259" s="206"/>
    </row>
    <row r="20260" spans="31:38" x14ac:dyDescent="0.55000000000000004">
      <c r="AE20260" s="254" t="s">
        <v>54519</v>
      </c>
      <c r="AF20260" s="255">
        <v>3700</v>
      </c>
      <c r="AH20260" s="228" t="s">
        <v>13920</v>
      </c>
      <c r="AI20260" s="229">
        <v>24664.799999999999</v>
      </c>
      <c r="AK20260" s="205"/>
      <c r="AL20260" s="206"/>
    </row>
    <row r="20261" spans="31:38" x14ac:dyDescent="0.55000000000000004">
      <c r="AE20261" s="254" t="s">
        <v>26117</v>
      </c>
      <c r="AF20261" s="255">
        <v>10101.870000000001</v>
      </c>
      <c r="AH20261" s="228" t="s">
        <v>24348</v>
      </c>
      <c r="AI20261" s="229">
        <v>2029.35</v>
      </c>
      <c r="AK20261" s="205"/>
      <c r="AL20261" s="206"/>
    </row>
    <row r="20262" spans="31:38" x14ac:dyDescent="0.55000000000000004">
      <c r="AE20262" s="254" t="s">
        <v>26118</v>
      </c>
      <c r="AF20262" s="255">
        <v>7888</v>
      </c>
      <c r="AH20262" s="228" t="s">
        <v>46115</v>
      </c>
      <c r="AI20262" s="229">
        <v>41000</v>
      </c>
      <c r="AK20262" s="205"/>
      <c r="AL20262" s="206"/>
    </row>
    <row r="20263" spans="31:38" x14ac:dyDescent="0.55000000000000004">
      <c r="AE20263" s="254" t="s">
        <v>63519</v>
      </c>
      <c r="AF20263" s="255">
        <v>22975</v>
      </c>
      <c r="AH20263" s="228" t="s">
        <v>50733</v>
      </c>
      <c r="AI20263" s="229">
        <v>41690.089999999997</v>
      </c>
      <c r="AK20263" s="205"/>
      <c r="AL20263" s="206"/>
    </row>
    <row r="20264" spans="31:38" x14ac:dyDescent="0.55000000000000004">
      <c r="AE20264" s="254" t="s">
        <v>35513</v>
      </c>
      <c r="AF20264" s="255">
        <v>126854</v>
      </c>
      <c r="AH20264" s="228" t="s">
        <v>24349</v>
      </c>
      <c r="AI20264" s="229">
        <v>24246.37</v>
      </c>
      <c r="AK20264" s="205"/>
      <c r="AL20264" s="206"/>
    </row>
    <row r="20265" spans="31:38" x14ac:dyDescent="0.55000000000000004">
      <c r="AE20265" s="254" t="s">
        <v>26215</v>
      </c>
      <c r="AF20265" s="255">
        <v>243950</v>
      </c>
      <c r="AH20265" s="228" t="s">
        <v>24350</v>
      </c>
      <c r="AI20265" s="229">
        <v>5659</v>
      </c>
      <c r="AK20265" s="205"/>
      <c r="AL20265" s="206"/>
    </row>
    <row r="20266" spans="31:38" x14ac:dyDescent="0.55000000000000004">
      <c r="AE20266" s="254" t="s">
        <v>26216</v>
      </c>
      <c r="AF20266" s="255">
        <v>1545029.25</v>
      </c>
      <c r="AH20266" s="228" t="s">
        <v>24351</v>
      </c>
      <c r="AI20266" s="229">
        <v>10500.85</v>
      </c>
      <c r="AK20266" s="205"/>
      <c r="AL20266" s="206"/>
    </row>
    <row r="20267" spans="31:38" x14ac:dyDescent="0.55000000000000004">
      <c r="AE20267" s="254" t="s">
        <v>43341</v>
      </c>
      <c r="AF20267" s="255">
        <v>2065.08</v>
      </c>
      <c r="AH20267" s="228" t="s">
        <v>50734</v>
      </c>
      <c r="AI20267" s="229">
        <v>4477.2299999999996</v>
      </c>
      <c r="AK20267" s="205"/>
      <c r="AL20267" s="206"/>
    </row>
    <row r="20268" spans="31:38" x14ac:dyDescent="0.55000000000000004">
      <c r="AE20268" s="254" t="s">
        <v>26218</v>
      </c>
      <c r="AF20268" s="255">
        <v>527018.67000000004</v>
      </c>
      <c r="AH20268" s="228" t="s">
        <v>24352</v>
      </c>
      <c r="AI20268" s="229">
        <v>154963.89000000001</v>
      </c>
      <c r="AK20268" s="205"/>
      <c r="AL20268" s="206"/>
    </row>
    <row r="20269" spans="31:38" x14ac:dyDescent="0.55000000000000004">
      <c r="AE20269" s="254" t="s">
        <v>39421</v>
      </c>
      <c r="AF20269" s="255">
        <v>532435.92000000004</v>
      </c>
      <c r="AH20269" s="228" t="s">
        <v>24353</v>
      </c>
      <c r="AI20269" s="229">
        <v>33.78</v>
      </c>
      <c r="AK20269" s="205"/>
      <c r="AL20269" s="206"/>
    </row>
    <row r="20270" spans="31:38" x14ac:dyDescent="0.55000000000000004">
      <c r="AE20270" s="254" t="s">
        <v>39422</v>
      </c>
      <c r="AF20270" s="255">
        <v>299568.78000000003</v>
      </c>
      <c r="AH20270" s="228" t="s">
        <v>24354</v>
      </c>
      <c r="AI20270" s="229">
        <v>19800</v>
      </c>
      <c r="AK20270" s="205"/>
      <c r="AL20270" s="206"/>
    </row>
    <row r="20271" spans="31:38" x14ac:dyDescent="0.55000000000000004">
      <c r="AE20271" s="254" t="s">
        <v>26219</v>
      </c>
      <c r="AF20271" s="255">
        <v>224977.23</v>
      </c>
      <c r="AH20271" s="228" t="s">
        <v>48502</v>
      </c>
      <c r="AI20271" s="229">
        <v>43333.279999999999</v>
      </c>
      <c r="AK20271" s="205"/>
      <c r="AL20271" s="206"/>
    </row>
    <row r="20272" spans="31:38" x14ac:dyDescent="0.55000000000000004">
      <c r="AE20272" s="254" t="s">
        <v>26220</v>
      </c>
      <c r="AF20272" s="255">
        <v>39101.449999999997</v>
      </c>
      <c r="AH20272" s="228" t="s">
        <v>54468</v>
      </c>
      <c r="AI20272" s="229">
        <v>90.38</v>
      </c>
      <c r="AK20272" s="205"/>
      <c r="AL20272" s="206"/>
    </row>
    <row r="20273" spans="31:38" x14ac:dyDescent="0.55000000000000004">
      <c r="AE20273" s="254" t="s">
        <v>54520</v>
      </c>
      <c r="AF20273" s="255">
        <v>5856.99</v>
      </c>
      <c r="AH20273" s="228" t="s">
        <v>39326</v>
      </c>
      <c r="AI20273" s="229">
        <v>96543.15</v>
      </c>
      <c r="AK20273" s="205"/>
      <c r="AL20273" s="206"/>
    </row>
    <row r="20274" spans="31:38" x14ac:dyDescent="0.55000000000000004">
      <c r="AE20274" s="254" t="s">
        <v>34047</v>
      </c>
      <c r="AF20274" s="255">
        <v>8247.43</v>
      </c>
      <c r="AH20274" s="228" t="s">
        <v>48503</v>
      </c>
      <c r="AI20274" s="229">
        <v>25143.599999999999</v>
      </c>
      <c r="AK20274" s="205"/>
      <c r="AL20274" s="206"/>
    </row>
    <row r="20275" spans="31:38" x14ac:dyDescent="0.55000000000000004">
      <c r="AE20275" s="254" t="s">
        <v>26222</v>
      </c>
      <c r="AF20275" s="255">
        <v>212036.92</v>
      </c>
      <c r="AH20275" s="228" t="s">
        <v>46116</v>
      </c>
      <c r="AI20275" s="229">
        <v>132066</v>
      </c>
      <c r="AK20275" s="205"/>
      <c r="AL20275" s="206"/>
    </row>
    <row r="20276" spans="31:38" x14ac:dyDescent="0.55000000000000004">
      <c r="AE20276" s="254" t="s">
        <v>60948</v>
      </c>
      <c r="AF20276" s="255">
        <v>6109.35</v>
      </c>
      <c r="AH20276" s="228" t="s">
        <v>50735</v>
      </c>
      <c r="AI20276" s="229">
        <v>13500</v>
      </c>
      <c r="AK20276" s="205"/>
      <c r="AL20276" s="206"/>
    </row>
    <row r="20277" spans="31:38" x14ac:dyDescent="0.55000000000000004">
      <c r="AE20277" s="254" t="s">
        <v>26224</v>
      </c>
      <c r="AF20277" s="255">
        <v>48888.68</v>
      </c>
      <c r="AH20277" s="228" t="s">
        <v>47554</v>
      </c>
      <c r="AI20277" s="229">
        <v>152.38</v>
      </c>
      <c r="AK20277" s="205"/>
      <c r="AL20277" s="206"/>
    </row>
    <row r="20278" spans="31:38" x14ac:dyDescent="0.55000000000000004">
      <c r="AE20278" s="254" t="s">
        <v>46152</v>
      </c>
      <c r="AF20278" s="255">
        <v>258.14</v>
      </c>
      <c r="AH20278" s="228" t="s">
        <v>24373</v>
      </c>
      <c r="AI20278" s="229">
        <v>5524.36</v>
      </c>
      <c r="AK20278" s="205"/>
      <c r="AL20278" s="206"/>
    </row>
    <row r="20279" spans="31:38" x14ac:dyDescent="0.55000000000000004">
      <c r="AE20279" s="254" t="s">
        <v>34048</v>
      </c>
      <c r="AF20279" s="255">
        <v>120640.44</v>
      </c>
      <c r="AH20279" s="228" t="s">
        <v>24374</v>
      </c>
      <c r="AI20279" s="229">
        <v>4657.33</v>
      </c>
      <c r="AK20279" s="205"/>
      <c r="AL20279" s="206"/>
    </row>
    <row r="20280" spans="31:38" x14ac:dyDescent="0.55000000000000004">
      <c r="AE20280" s="254" t="s">
        <v>26225</v>
      </c>
      <c r="AF20280" s="255">
        <v>1882.5</v>
      </c>
      <c r="AH20280" s="228" t="s">
        <v>24377</v>
      </c>
      <c r="AI20280" s="229">
        <v>25539.93</v>
      </c>
      <c r="AK20280" s="205"/>
      <c r="AL20280" s="206"/>
    </row>
    <row r="20281" spans="31:38" x14ac:dyDescent="0.55000000000000004">
      <c r="AE20281" s="254" t="s">
        <v>34049</v>
      </c>
      <c r="AF20281" s="255">
        <v>1222433.26</v>
      </c>
      <c r="AH20281" s="228" t="s">
        <v>24392</v>
      </c>
      <c r="AI20281" s="229">
        <v>51630.26</v>
      </c>
      <c r="AK20281" s="205"/>
      <c r="AL20281" s="206"/>
    </row>
    <row r="20282" spans="31:38" x14ac:dyDescent="0.55000000000000004">
      <c r="AE20282" s="254" t="s">
        <v>26226</v>
      </c>
      <c r="AF20282" s="255">
        <v>1737802.55</v>
      </c>
      <c r="AH20282" s="228" t="s">
        <v>43308</v>
      </c>
      <c r="AI20282" s="229">
        <v>9308.5</v>
      </c>
      <c r="AK20282" s="205"/>
      <c r="AL20282" s="206"/>
    </row>
    <row r="20283" spans="31:38" x14ac:dyDescent="0.55000000000000004">
      <c r="AE20283" s="254" t="s">
        <v>40882</v>
      </c>
      <c r="AF20283" s="255">
        <v>21148.03</v>
      </c>
      <c r="AH20283" s="228" t="s">
        <v>49393</v>
      </c>
      <c r="AI20283" s="229">
        <v>39700.660000000003</v>
      </c>
      <c r="AK20283" s="205"/>
      <c r="AL20283" s="206"/>
    </row>
    <row r="20284" spans="31:38" x14ac:dyDescent="0.55000000000000004">
      <c r="AE20284" s="254" t="s">
        <v>46153</v>
      </c>
      <c r="AF20284" s="255">
        <v>4995.01</v>
      </c>
      <c r="AH20284" s="228" t="s">
        <v>35330</v>
      </c>
      <c r="AI20284" s="229">
        <v>5757.5</v>
      </c>
      <c r="AK20284" s="205"/>
      <c r="AL20284" s="206"/>
    </row>
    <row r="20285" spans="31:38" x14ac:dyDescent="0.55000000000000004">
      <c r="AE20285" s="254" t="s">
        <v>26228</v>
      </c>
      <c r="AF20285" s="255">
        <v>92001.04</v>
      </c>
      <c r="AH20285" s="228" t="s">
        <v>43309</v>
      </c>
      <c r="AI20285" s="229">
        <v>32300</v>
      </c>
      <c r="AK20285" s="205"/>
      <c r="AL20285" s="206"/>
    </row>
    <row r="20286" spans="31:38" x14ac:dyDescent="0.55000000000000004">
      <c r="AE20286" s="254" t="s">
        <v>65186</v>
      </c>
      <c r="AF20286" s="255">
        <v>5000</v>
      </c>
      <c r="AH20286" s="228" t="s">
        <v>43310</v>
      </c>
      <c r="AI20286" s="229">
        <v>3135.72</v>
      </c>
      <c r="AK20286" s="205"/>
      <c r="AL20286" s="206"/>
    </row>
    <row r="20287" spans="31:38" x14ac:dyDescent="0.55000000000000004">
      <c r="AE20287" s="254" t="s">
        <v>26229</v>
      </c>
      <c r="AF20287" s="255">
        <v>1363529.01</v>
      </c>
      <c r="AH20287" s="228" t="s">
        <v>24394</v>
      </c>
      <c r="AI20287" s="229">
        <v>41089.519999999997</v>
      </c>
      <c r="AK20287" s="205"/>
      <c r="AL20287" s="206"/>
    </row>
    <row r="20288" spans="31:38" x14ac:dyDescent="0.55000000000000004">
      <c r="AE20288" s="254" t="s">
        <v>14129</v>
      </c>
      <c r="AF20288" s="255">
        <v>2627.91</v>
      </c>
      <c r="AH20288" s="228" t="s">
        <v>46117</v>
      </c>
      <c r="AI20288" s="229">
        <v>65</v>
      </c>
      <c r="AK20288" s="205"/>
      <c r="AL20288" s="206"/>
    </row>
    <row r="20289" spans="31:38" x14ac:dyDescent="0.55000000000000004">
      <c r="AE20289" s="254" t="s">
        <v>14130</v>
      </c>
      <c r="AF20289" s="255">
        <v>624406.82999999996</v>
      </c>
      <c r="AH20289" s="228" t="s">
        <v>24395</v>
      </c>
      <c r="AI20289" s="229">
        <v>14419.83</v>
      </c>
      <c r="AK20289" s="205"/>
      <c r="AL20289" s="206"/>
    </row>
    <row r="20290" spans="31:38" x14ac:dyDescent="0.55000000000000004">
      <c r="AE20290" s="254" t="s">
        <v>14131</v>
      </c>
      <c r="AF20290" s="255">
        <v>1714353.92</v>
      </c>
      <c r="AH20290" s="228" t="s">
        <v>24396</v>
      </c>
      <c r="AI20290" s="229">
        <v>26731.1</v>
      </c>
      <c r="AK20290" s="205"/>
      <c r="AL20290" s="206"/>
    </row>
    <row r="20291" spans="31:38" x14ac:dyDescent="0.55000000000000004">
      <c r="AE20291" s="254" t="s">
        <v>14132</v>
      </c>
      <c r="AF20291" s="255">
        <v>529527.06999999995</v>
      </c>
      <c r="AH20291" s="228" t="s">
        <v>43311</v>
      </c>
      <c r="AI20291" s="229">
        <v>3000</v>
      </c>
      <c r="AK20291" s="205"/>
      <c r="AL20291" s="206"/>
    </row>
    <row r="20292" spans="31:38" x14ac:dyDescent="0.55000000000000004">
      <c r="AE20292" s="254" t="s">
        <v>26230</v>
      </c>
      <c r="AF20292" s="255">
        <v>1907993.31</v>
      </c>
      <c r="AH20292" s="228" t="s">
        <v>35334</v>
      </c>
      <c r="AI20292" s="229">
        <v>6907.7</v>
      </c>
      <c r="AK20292" s="205"/>
      <c r="AL20292" s="206"/>
    </row>
    <row r="20293" spans="31:38" x14ac:dyDescent="0.55000000000000004">
      <c r="AE20293" s="254" t="s">
        <v>26231</v>
      </c>
      <c r="AF20293" s="255">
        <v>238128.96</v>
      </c>
      <c r="AH20293" s="228" t="s">
        <v>43312</v>
      </c>
      <c r="AI20293" s="229">
        <v>181321.54</v>
      </c>
      <c r="AK20293" s="205"/>
      <c r="AL20293" s="206"/>
    </row>
    <row r="20294" spans="31:38" x14ac:dyDescent="0.55000000000000004">
      <c r="AE20294" s="254" t="s">
        <v>26232</v>
      </c>
      <c r="AF20294" s="255">
        <v>613.41999999999996</v>
      </c>
      <c r="AH20294" s="228" t="s">
        <v>35335</v>
      </c>
      <c r="AI20294" s="229">
        <v>5230.5200000000004</v>
      </c>
      <c r="AK20294" s="205"/>
      <c r="AL20294" s="206"/>
    </row>
    <row r="20295" spans="31:38" x14ac:dyDescent="0.55000000000000004">
      <c r="AE20295" s="254" t="s">
        <v>46154</v>
      </c>
      <c r="AF20295" s="255">
        <v>24760</v>
      </c>
      <c r="AH20295" s="228" t="s">
        <v>43313</v>
      </c>
      <c r="AI20295" s="229">
        <v>141960</v>
      </c>
      <c r="AK20295" s="205"/>
      <c r="AL20295" s="206"/>
    </row>
    <row r="20296" spans="31:38" x14ac:dyDescent="0.55000000000000004">
      <c r="AE20296" s="254" t="s">
        <v>36641</v>
      </c>
      <c r="AF20296" s="255">
        <v>913884.18</v>
      </c>
      <c r="AH20296" s="228" t="s">
        <v>35336</v>
      </c>
      <c r="AI20296" s="229">
        <v>4130.9799999999996</v>
      </c>
      <c r="AK20296" s="205"/>
      <c r="AL20296" s="206"/>
    </row>
    <row r="20297" spans="31:38" x14ac:dyDescent="0.55000000000000004">
      <c r="AE20297" s="254" t="s">
        <v>26234</v>
      </c>
      <c r="AF20297" s="255">
        <v>447027.54</v>
      </c>
      <c r="AH20297" s="228" t="s">
        <v>43314</v>
      </c>
      <c r="AI20297" s="229">
        <v>7957.94</v>
      </c>
      <c r="AK20297" s="205"/>
      <c r="AL20297" s="206"/>
    </row>
    <row r="20298" spans="31:38" x14ac:dyDescent="0.55000000000000004">
      <c r="AE20298" s="254" t="s">
        <v>40883</v>
      </c>
      <c r="AF20298" s="255">
        <v>97</v>
      </c>
      <c r="AH20298" s="228" t="s">
        <v>43315</v>
      </c>
      <c r="AI20298" s="229">
        <v>8816.8700000000008</v>
      </c>
      <c r="AK20298" s="205"/>
      <c r="AL20298" s="206"/>
    </row>
    <row r="20299" spans="31:38" x14ac:dyDescent="0.55000000000000004">
      <c r="AE20299" s="254" t="s">
        <v>34050</v>
      </c>
      <c r="AF20299" s="255">
        <v>3090</v>
      </c>
      <c r="AH20299" s="228" t="s">
        <v>24409</v>
      </c>
      <c r="AI20299" s="229">
        <v>10675.5</v>
      </c>
      <c r="AK20299" s="205"/>
      <c r="AL20299" s="206"/>
    </row>
    <row r="20300" spans="31:38" x14ac:dyDescent="0.55000000000000004">
      <c r="AE20300" s="254" t="s">
        <v>58783</v>
      </c>
      <c r="AF20300" s="255">
        <v>935</v>
      </c>
      <c r="AH20300" s="228" t="s">
        <v>24410</v>
      </c>
      <c r="AI20300" s="229">
        <v>12122.12</v>
      </c>
      <c r="AK20300" s="205"/>
      <c r="AL20300" s="206"/>
    </row>
    <row r="20301" spans="31:38" x14ac:dyDescent="0.55000000000000004">
      <c r="AE20301" s="254" t="s">
        <v>26237</v>
      </c>
      <c r="AF20301" s="255">
        <v>2454450.5499999998</v>
      </c>
      <c r="AH20301" s="228" t="s">
        <v>54469</v>
      </c>
      <c r="AI20301" s="229">
        <v>368</v>
      </c>
      <c r="AK20301" s="205"/>
      <c r="AL20301" s="206"/>
    </row>
    <row r="20302" spans="31:38" x14ac:dyDescent="0.55000000000000004">
      <c r="AE20302" s="254" t="s">
        <v>54521</v>
      </c>
      <c r="AF20302" s="255">
        <v>27066.77</v>
      </c>
      <c r="AH20302" s="228" t="s">
        <v>54470</v>
      </c>
      <c r="AI20302" s="229">
        <v>49983.96</v>
      </c>
      <c r="AK20302" s="205"/>
      <c r="AL20302" s="206"/>
    </row>
    <row r="20303" spans="31:38" x14ac:dyDescent="0.55000000000000004">
      <c r="AE20303" s="254" t="s">
        <v>14133</v>
      </c>
      <c r="AF20303" s="255">
        <v>898079.69</v>
      </c>
      <c r="AH20303" s="228" t="s">
        <v>46118</v>
      </c>
      <c r="AI20303" s="229">
        <v>66600</v>
      </c>
      <c r="AK20303" s="205"/>
      <c r="AL20303" s="206"/>
    </row>
    <row r="20304" spans="31:38" x14ac:dyDescent="0.55000000000000004">
      <c r="AE20304" s="254" t="s">
        <v>62388</v>
      </c>
      <c r="AF20304" s="255">
        <v>560445.30000000005</v>
      </c>
      <c r="AH20304" s="228" t="s">
        <v>54471</v>
      </c>
      <c r="AI20304" s="229">
        <v>1402.5</v>
      </c>
      <c r="AK20304" s="205"/>
      <c r="AL20304" s="206"/>
    </row>
    <row r="20305" spans="31:38" x14ac:dyDescent="0.55000000000000004">
      <c r="AE20305" s="254" t="s">
        <v>26238</v>
      </c>
      <c r="AF20305" s="255">
        <v>3828903.96</v>
      </c>
      <c r="AH20305" s="228" t="s">
        <v>54472</v>
      </c>
      <c r="AI20305" s="229">
        <v>27813.06</v>
      </c>
      <c r="AK20305" s="205"/>
      <c r="AL20305" s="206"/>
    </row>
    <row r="20306" spans="31:38" x14ac:dyDescent="0.55000000000000004">
      <c r="AE20306" s="254" t="s">
        <v>14134</v>
      </c>
      <c r="AF20306" s="255">
        <v>1946696.82</v>
      </c>
      <c r="AH20306" s="228" t="s">
        <v>24432</v>
      </c>
      <c r="AI20306" s="229">
        <v>9469.7000000000007</v>
      </c>
      <c r="AK20306" s="205"/>
      <c r="AL20306" s="206"/>
    </row>
    <row r="20307" spans="31:38" x14ac:dyDescent="0.55000000000000004">
      <c r="AE20307" s="254" t="s">
        <v>26240</v>
      </c>
      <c r="AF20307" s="255">
        <v>2495936.66</v>
      </c>
      <c r="AH20307" s="228" t="s">
        <v>24433</v>
      </c>
      <c r="AI20307" s="229">
        <v>5631.74</v>
      </c>
      <c r="AK20307" s="205"/>
      <c r="AL20307" s="206"/>
    </row>
    <row r="20308" spans="31:38" x14ac:dyDescent="0.55000000000000004">
      <c r="AE20308" s="254" t="s">
        <v>56850</v>
      </c>
      <c r="AF20308" s="255">
        <v>-158092.98000000001</v>
      </c>
      <c r="AH20308" s="228" t="s">
        <v>24434</v>
      </c>
      <c r="AI20308" s="229">
        <v>77145.63</v>
      </c>
      <c r="AK20308" s="205"/>
      <c r="AL20308" s="206"/>
    </row>
    <row r="20309" spans="31:38" x14ac:dyDescent="0.55000000000000004">
      <c r="AE20309" s="254" t="s">
        <v>26241</v>
      </c>
      <c r="AF20309" s="255">
        <v>1857045.32</v>
      </c>
      <c r="AH20309" s="228" t="s">
        <v>24510</v>
      </c>
      <c r="AI20309" s="229">
        <v>95669.38</v>
      </c>
      <c r="AK20309" s="205"/>
      <c r="AL20309" s="206"/>
    </row>
    <row r="20310" spans="31:38" x14ac:dyDescent="0.55000000000000004">
      <c r="AE20310" s="254" t="s">
        <v>56851</v>
      </c>
      <c r="AF20310" s="255">
        <v>1352496.02</v>
      </c>
      <c r="AH20310" s="228" t="s">
        <v>24511</v>
      </c>
      <c r="AI20310" s="229">
        <v>19810</v>
      </c>
      <c r="AK20310" s="205"/>
      <c r="AL20310" s="206"/>
    </row>
    <row r="20311" spans="31:38" x14ac:dyDescent="0.55000000000000004">
      <c r="AE20311" s="254" t="s">
        <v>26242</v>
      </c>
      <c r="AF20311" s="255">
        <v>778952.72</v>
      </c>
      <c r="AH20311" s="228" t="s">
        <v>24513</v>
      </c>
      <c r="AI20311" s="229">
        <v>104017.5</v>
      </c>
      <c r="AK20311" s="205"/>
      <c r="AL20311" s="206"/>
    </row>
    <row r="20312" spans="31:38" x14ac:dyDescent="0.55000000000000004">
      <c r="AE20312" s="254" t="s">
        <v>58381</v>
      </c>
      <c r="AF20312" s="255">
        <v>598614</v>
      </c>
      <c r="AH20312" s="228" t="s">
        <v>49394</v>
      </c>
      <c r="AI20312" s="229">
        <v>114362</v>
      </c>
      <c r="AK20312" s="205"/>
      <c r="AL20312" s="206"/>
    </row>
    <row r="20313" spans="31:38" x14ac:dyDescent="0.55000000000000004">
      <c r="AE20313" s="254" t="s">
        <v>50749</v>
      </c>
      <c r="AF20313" s="255">
        <v>16395</v>
      </c>
      <c r="AH20313" s="228" t="s">
        <v>47555</v>
      </c>
      <c r="AI20313" s="229">
        <v>812</v>
      </c>
      <c r="AK20313" s="205"/>
      <c r="AL20313" s="206"/>
    </row>
    <row r="20314" spans="31:38" x14ac:dyDescent="0.55000000000000004">
      <c r="AE20314" s="254" t="s">
        <v>46156</v>
      </c>
      <c r="AF20314" s="255">
        <v>18851.13</v>
      </c>
      <c r="AH20314" s="228" t="s">
        <v>24514</v>
      </c>
      <c r="AI20314" s="229">
        <v>95547.5</v>
      </c>
      <c r="AK20314" s="205"/>
      <c r="AL20314" s="206"/>
    </row>
    <row r="20315" spans="31:38" x14ac:dyDescent="0.55000000000000004">
      <c r="AE20315" s="254" t="s">
        <v>26264</v>
      </c>
      <c r="AF20315" s="255">
        <v>8003.89</v>
      </c>
      <c r="AH20315" s="228" t="s">
        <v>24516</v>
      </c>
      <c r="AI20315" s="229">
        <v>79038.289999999994</v>
      </c>
      <c r="AK20315" s="205"/>
      <c r="AL20315" s="206"/>
    </row>
    <row r="20316" spans="31:38" x14ac:dyDescent="0.55000000000000004">
      <c r="AE20316" s="254" t="s">
        <v>50752</v>
      </c>
      <c r="AF20316" s="255">
        <v>249.24</v>
      </c>
      <c r="AH20316" s="228" t="s">
        <v>24518</v>
      </c>
      <c r="AI20316" s="229">
        <v>1350</v>
      </c>
      <c r="AK20316" s="205"/>
      <c r="AL20316" s="206"/>
    </row>
    <row r="20317" spans="31:38" x14ac:dyDescent="0.55000000000000004">
      <c r="AE20317" s="254" t="s">
        <v>50753</v>
      </c>
      <c r="AF20317" s="255">
        <v>1023.26</v>
      </c>
      <c r="AH20317" s="228" t="s">
        <v>33896</v>
      </c>
      <c r="AI20317" s="229">
        <v>3120</v>
      </c>
      <c r="AK20317" s="205"/>
      <c r="AL20317" s="206"/>
    </row>
    <row r="20318" spans="31:38" x14ac:dyDescent="0.55000000000000004">
      <c r="AE20318" s="254" t="s">
        <v>26266</v>
      </c>
      <c r="AF20318" s="255">
        <v>33.67</v>
      </c>
      <c r="AH20318" s="228" t="s">
        <v>24519</v>
      </c>
      <c r="AI20318" s="229">
        <v>41921.699999999997</v>
      </c>
      <c r="AK20318" s="205"/>
      <c r="AL20318" s="206"/>
    </row>
    <row r="20319" spans="31:38" x14ac:dyDescent="0.55000000000000004">
      <c r="AE20319" s="254" t="s">
        <v>43344</v>
      </c>
      <c r="AF20319" s="255">
        <v>116.66</v>
      </c>
      <c r="AH20319" s="228" t="s">
        <v>24520</v>
      </c>
      <c r="AI20319" s="229">
        <v>1739.06</v>
      </c>
      <c r="AK20319" s="205"/>
      <c r="AL20319" s="206"/>
    </row>
    <row r="20320" spans="31:38" x14ac:dyDescent="0.55000000000000004">
      <c r="AE20320" s="254" t="s">
        <v>50754</v>
      </c>
      <c r="AF20320" s="255">
        <v>63.95</v>
      </c>
      <c r="AH20320" s="228" t="s">
        <v>13932</v>
      </c>
      <c r="AI20320" s="229">
        <v>32168.37</v>
      </c>
      <c r="AK20320" s="205"/>
      <c r="AL20320" s="206"/>
    </row>
    <row r="20321" spans="31:38" x14ac:dyDescent="0.55000000000000004">
      <c r="AE20321" s="254" t="s">
        <v>50755</v>
      </c>
      <c r="AF20321" s="255">
        <v>3.35</v>
      </c>
      <c r="AH20321" s="228" t="s">
        <v>24522</v>
      </c>
      <c r="AI20321" s="229">
        <v>19.23</v>
      </c>
      <c r="AK20321" s="205"/>
      <c r="AL20321" s="206"/>
    </row>
    <row r="20322" spans="31:38" x14ac:dyDescent="0.55000000000000004">
      <c r="AE20322" s="254" t="s">
        <v>26268</v>
      </c>
      <c r="AF20322" s="255">
        <v>43550</v>
      </c>
      <c r="AH20322" s="228" t="s">
        <v>33897</v>
      </c>
      <c r="AI20322" s="229">
        <v>2588822.8199999998</v>
      </c>
      <c r="AK20322" s="205"/>
      <c r="AL20322" s="206"/>
    </row>
    <row r="20323" spans="31:38" x14ac:dyDescent="0.55000000000000004">
      <c r="AE20323" s="254" t="s">
        <v>54522</v>
      </c>
      <c r="AF20323" s="255">
        <v>582.28</v>
      </c>
      <c r="AH20323" s="228" t="s">
        <v>33898</v>
      </c>
      <c r="AI20323" s="229">
        <v>1651.76</v>
      </c>
      <c r="AK20323" s="205"/>
      <c r="AL20323" s="206"/>
    </row>
    <row r="20324" spans="31:38" x14ac:dyDescent="0.55000000000000004">
      <c r="AE20324" s="254" t="s">
        <v>43345</v>
      </c>
      <c r="AF20324" s="255">
        <v>438.23</v>
      </c>
      <c r="AH20324" s="228" t="s">
        <v>24525</v>
      </c>
      <c r="AI20324" s="229">
        <v>142742.1</v>
      </c>
      <c r="AK20324" s="205"/>
      <c r="AL20324" s="206"/>
    </row>
    <row r="20325" spans="31:38" x14ac:dyDescent="0.55000000000000004">
      <c r="AE20325" s="254" t="s">
        <v>26269</v>
      </c>
      <c r="AF20325" s="255">
        <v>12721.12</v>
      </c>
      <c r="AH20325" s="228" t="s">
        <v>13935</v>
      </c>
      <c r="AI20325" s="229">
        <v>251986.47</v>
      </c>
      <c r="AK20325" s="205"/>
      <c r="AL20325" s="206"/>
    </row>
    <row r="20326" spans="31:38" x14ac:dyDescent="0.55000000000000004">
      <c r="AE20326" s="254" t="s">
        <v>26270</v>
      </c>
      <c r="AF20326" s="255">
        <v>2452.6799999999998</v>
      </c>
      <c r="AH20326" s="228" t="s">
        <v>13936</v>
      </c>
      <c r="AI20326" s="229">
        <v>101239.71</v>
      </c>
      <c r="AK20326" s="205"/>
      <c r="AL20326" s="206"/>
    </row>
    <row r="20327" spans="31:38" x14ac:dyDescent="0.55000000000000004">
      <c r="AE20327" s="254" t="s">
        <v>47580</v>
      </c>
      <c r="AF20327" s="255">
        <v>114579.08</v>
      </c>
      <c r="AH20327" s="228" t="s">
        <v>13937</v>
      </c>
      <c r="AI20327" s="229">
        <v>24786.6</v>
      </c>
      <c r="AK20327" s="205"/>
      <c r="AL20327" s="206"/>
    </row>
    <row r="20328" spans="31:38" x14ac:dyDescent="0.55000000000000004">
      <c r="AE20328" s="254" t="s">
        <v>50757</v>
      </c>
      <c r="AF20328" s="255">
        <v>4000</v>
      </c>
      <c r="AH20328" s="228" t="s">
        <v>24526</v>
      </c>
      <c r="AI20328" s="229">
        <v>285938.37</v>
      </c>
      <c r="AK20328" s="205"/>
      <c r="AL20328" s="206"/>
    </row>
    <row r="20329" spans="31:38" x14ac:dyDescent="0.55000000000000004">
      <c r="AE20329" s="254" t="s">
        <v>50758</v>
      </c>
      <c r="AF20329" s="255">
        <v>27022.04</v>
      </c>
      <c r="AH20329" s="228" t="s">
        <v>24527</v>
      </c>
      <c r="AI20329" s="229">
        <v>864.43</v>
      </c>
      <c r="AK20329" s="205"/>
      <c r="AL20329" s="206"/>
    </row>
    <row r="20330" spans="31:38" x14ac:dyDescent="0.55000000000000004">
      <c r="AE20330" s="254" t="s">
        <v>62909</v>
      </c>
      <c r="AF20330" s="255">
        <v>4800</v>
      </c>
      <c r="AH20330" s="228" t="s">
        <v>36512</v>
      </c>
      <c r="AI20330" s="229">
        <v>132000</v>
      </c>
      <c r="AK20330" s="205"/>
      <c r="AL20330" s="206"/>
    </row>
    <row r="20331" spans="31:38" x14ac:dyDescent="0.55000000000000004">
      <c r="AE20331" s="254" t="s">
        <v>56852</v>
      </c>
      <c r="AF20331" s="255">
        <v>19657.009999999998</v>
      </c>
      <c r="AH20331" s="228" t="s">
        <v>24529</v>
      </c>
      <c r="AI20331" s="229">
        <v>31051.9</v>
      </c>
      <c r="AK20331" s="205"/>
      <c r="AL20331" s="206"/>
    </row>
    <row r="20332" spans="31:38" x14ac:dyDescent="0.55000000000000004">
      <c r="AE20332" s="254" t="s">
        <v>61706</v>
      </c>
      <c r="AF20332" s="255">
        <v>1070</v>
      </c>
      <c r="AH20332" s="228" t="s">
        <v>54473</v>
      </c>
      <c r="AI20332" s="229">
        <v>590761.85</v>
      </c>
      <c r="AK20332" s="205"/>
      <c r="AL20332" s="206"/>
    </row>
    <row r="20333" spans="31:38" x14ac:dyDescent="0.55000000000000004">
      <c r="AE20333" s="254" t="s">
        <v>40884</v>
      </c>
      <c r="AF20333" s="255">
        <v>53919.93</v>
      </c>
      <c r="AH20333" s="228" t="s">
        <v>24531</v>
      </c>
      <c r="AI20333" s="229">
        <v>524578.12</v>
      </c>
      <c r="AK20333" s="205"/>
      <c r="AL20333" s="206"/>
    </row>
    <row r="20334" spans="31:38" x14ac:dyDescent="0.55000000000000004">
      <c r="AE20334" s="254" t="s">
        <v>26283</v>
      </c>
      <c r="AF20334" s="255">
        <v>16801.86</v>
      </c>
      <c r="AH20334" s="228" t="s">
        <v>13938</v>
      </c>
      <c r="AI20334" s="229">
        <v>301727.31</v>
      </c>
      <c r="AK20334" s="205"/>
      <c r="AL20334" s="206"/>
    </row>
    <row r="20335" spans="31:38" x14ac:dyDescent="0.55000000000000004">
      <c r="AE20335" s="254" t="s">
        <v>26284</v>
      </c>
      <c r="AF20335" s="255">
        <v>54874.42</v>
      </c>
      <c r="AH20335" s="228" t="s">
        <v>24533</v>
      </c>
      <c r="AI20335" s="229">
        <v>48272.38</v>
      </c>
      <c r="AK20335" s="205"/>
      <c r="AL20335" s="206"/>
    </row>
    <row r="20336" spans="31:38" x14ac:dyDescent="0.55000000000000004">
      <c r="AE20336" s="254" t="s">
        <v>65187</v>
      </c>
      <c r="AF20336" s="255">
        <v>20</v>
      </c>
      <c r="AH20336" s="228" t="s">
        <v>13939</v>
      </c>
      <c r="AI20336" s="229">
        <v>1461713.07</v>
      </c>
      <c r="AK20336" s="205"/>
      <c r="AL20336" s="206"/>
    </row>
    <row r="20337" spans="31:38" x14ac:dyDescent="0.55000000000000004">
      <c r="AE20337" s="254" t="s">
        <v>26285</v>
      </c>
      <c r="AF20337" s="255">
        <v>16962.48</v>
      </c>
      <c r="AH20337" s="228" t="s">
        <v>54474</v>
      </c>
      <c r="AI20337" s="229">
        <v>-3438.23</v>
      </c>
      <c r="AK20337" s="205"/>
      <c r="AL20337" s="206"/>
    </row>
    <row r="20338" spans="31:38" x14ac:dyDescent="0.55000000000000004">
      <c r="AE20338" s="254" t="s">
        <v>60014</v>
      </c>
      <c r="AF20338" s="255">
        <v>8100</v>
      </c>
      <c r="AH20338" s="228" t="s">
        <v>24555</v>
      </c>
      <c r="AI20338" s="229">
        <v>3000</v>
      </c>
      <c r="AK20338" s="205"/>
      <c r="AL20338" s="206"/>
    </row>
    <row r="20339" spans="31:38" x14ac:dyDescent="0.55000000000000004">
      <c r="AE20339" s="254" t="s">
        <v>26286</v>
      </c>
      <c r="AF20339" s="255">
        <v>7153.41</v>
      </c>
      <c r="AH20339" s="228" t="s">
        <v>39331</v>
      </c>
      <c r="AI20339" s="229">
        <v>34872.61</v>
      </c>
      <c r="AK20339" s="205"/>
      <c r="AL20339" s="206"/>
    </row>
    <row r="20340" spans="31:38" x14ac:dyDescent="0.55000000000000004">
      <c r="AE20340" s="254" t="s">
        <v>26287</v>
      </c>
      <c r="AF20340" s="255">
        <v>7420</v>
      </c>
      <c r="AH20340" s="228" t="s">
        <v>46119</v>
      </c>
      <c r="AI20340" s="229">
        <v>30463.1</v>
      </c>
      <c r="AK20340" s="205"/>
      <c r="AL20340" s="206"/>
    </row>
    <row r="20341" spans="31:38" x14ac:dyDescent="0.55000000000000004">
      <c r="AE20341" s="254" t="s">
        <v>26356</v>
      </c>
      <c r="AF20341" s="255">
        <v>115034.35</v>
      </c>
      <c r="AH20341" s="228" t="s">
        <v>54475</v>
      </c>
      <c r="AI20341" s="229">
        <v>783</v>
      </c>
      <c r="AK20341" s="205"/>
      <c r="AL20341" s="206"/>
    </row>
    <row r="20342" spans="31:38" x14ac:dyDescent="0.55000000000000004">
      <c r="AE20342" s="254" t="s">
        <v>26357</v>
      </c>
      <c r="AF20342" s="255">
        <v>6011.25</v>
      </c>
      <c r="AH20342" s="228" t="s">
        <v>24557</v>
      </c>
      <c r="AI20342" s="229">
        <v>5650.63</v>
      </c>
      <c r="AK20342" s="205"/>
      <c r="AL20342" s="206"/>
    </row>
    <row r="20343" spans="31:38" x14ac:dyDescent="0.55000000000000004">
      <c r="AE20343" s="254" t="s">
        <v>26358</v>
      </c>
      <c r="AF20343" s="255">
        <v>6190.24</v>
      </c>
      <c r="AH20343" s="228" t="s">
        <v>47556</v>
      </c>
      <c r="AI20343" s="229">
        <v>749.97</v>
      </c>
      <c r="AK20343" s="205"/>
      <c r="AL20343" s="206"/>
    </row>
    <row r="20344" spans="31:38" x14ac:dyDescent="0.55000000000000004">
      <c r="AE20344" s="254" t="s">
        <v>26360</v>
      </c>
      <c r="AF20344" s="255">
        <v>275133.94</v>
      </c>
      <c r="AH20344" s="228" t="s">
        <v>24558</v>
      </c>
      <c r="AI20344" s="229">
        <v>32719</v>
      </c>
      <c r="AK20344" s="205"/>
      <c r="AL20344" s="206"/>
    </row>
    <row r="20345" spans="31:38" x14ac:dyDescent="0.55000000000000004">
      <c r="AE20345" s="254" t="s">
        <v>58085</v>
      </c>
      <c r="AF20345" s="255">
        <v>2181.25</v>
      </c>
      <c r="AH20345" s="228" t="s">
        <v>24561</v>
      </c>
      <c r="AI20345" s="229">
        <v>11566.92</v>
      </c>
      <c r="AK20345" s="205"/>
      <c r="AL20345" s="206"/>
    </row>
    <row r="20346" spans="31:38" x14ac:dyDescent="0.55000000000000004">
      <c r="AE20346" s="254" t="s">
        <v>14144</v>
      </c>
      <c r="AF20346" s="255">
        <v>2200</v>
      </c>
      <c r="AH20346" s="228" t="s">
        <v>24562</v>
      </c>
      <c r="AI20346" s="229">
        <v>4220</v>
      </c>
      <c r="AK20346" s="205"/>
      <c r="AL20346" s="206"/>
    </row>
    <row r="20347" spans="31:38" x14ac:dyDescent="0.55000000000000004">
      <c r="AE20347" s="254" t="s">
        <v>26362</v>
      </c>
      <c r="AF20347" s="255">
        <v>22513.919999999998</v>
      </c>
      <c r="AH20347" s="228" t="s">
        <v>40851</v>
      </c>
      <c r="AI20347" s="229">
        <v>19.149999999999999</v>
      </c>
      <c r="AK20347" s="205"/>
      <c r="AL20347" s="206"/>
    </row>
    <row r="20348" spans="31:38" x14ac:dyDescent="0.55000000000000004">
      <c r="AE20348" s="254" t="s">
        <v>55650</v>
      </c>
      <c r="AF20348" s="255">
        <v>66249.960000000006</v>
      </c>
      <c r="AH20348" s="228" t="s">
        <v>40852</v>
      </c>
      <c r="AI20348" s="229">
        <v>13028.85</v>
      </c>
      <c r="AK20348" s="205"/>
      <c r="AL20348" s="206"/>
    </row>
    <row r="20349" spans="31:38" x14ac:dyDescent="0.55000000000000004">
      <c r="AE20349" s="254" t="s">
        <v>39427</v>
      </c>
      <c r="AF20349" s="255">
        <v>2686.19</v>
      </c>
      <c r="AH20349" s="228" t="s">
        <v>24573</v>
      </c>
      <c r="AI20349" s="229">
        <v>130318.39</v>
      </c>
      <c r="AK20349" s="205"/>
      <c r="AL20349" s="206"/>
    </row>
    <row r="20350" spans="31:38" x14ac:dyDescent="0.55000000000000004">
      <c r="AE20350" s="254" t="s">
        <v>26363</v>
      </c>
      <c r="AF20350" s="255">
        <v>1679.09</v>
      </c>
      <c r="AH20350" s="228" t="s">
        <v>24574</v>
      </c>
      <c r="AI20350" s="229">
        <v>49378.92</v>
      </c>
      <c r="AK20350" s="205"/>
      <c r="AL20350" s="206"/>
    </row>
    <row r="20351" spans="31:38" x14ac:dyDescent="0.55000000000000004">
      <c r="AE20351" s="254" t="s">
        <v>26365</v>
      </c>
      <c r="AF20351" s="255">
        <v>12668.75</v>
      </c>
      <c r="AH20351" s="228" t="s">
        <v>54476</v>
      </c>
      <c r="AI20351" s="229">
        <v>1560</v>
      </c>
      <c r="AK20351" s="205"/>
      <c r="AL20351" s="206"/>
    </row>
    <row r="20352" spans="31:38" x14ac:dyDescent="0.55000000000000004">
      <c r="AE20352" s="254" t="s">
        <v>26366</v>
      </c>
      <c r="AF20352" s="255">
        <v>35173.800000000003</v>
      </c>
      <c r="AH20352" s="228" t="s">
        <v>33904</v>
      </c>
      <c r="AI20352" s="229">
        <v>2909</v>
      </c>
      <c r="AK20352" s="205"/>
      <c r="AL20352" s="206"/>
    </row>
    <row r="20353" spans="31:38" x14ac:dyDescent="0.55000000000000004">
      <c r="AE20353" s="254" t="s">
        <v>26367</v>
      </c>
      <c r="AF20353" s="255">
        <v>2378.9299999999998</v>
      </c>
      <c r="AH20353" s="228" t="s">
        <v>46120</v>
      </c>
      <c r="AI20353" s="229">
        <v>125378.9</v>
      </c>
      <c r="AK20353" s="205"/>
      <c r="AL20353" s="206"/>
    </row>
    <row r="20354" spans="31:38" x14ac:dyDescent="0.55000000000000004">
      <c r="AE20354" s="254" t="s">
        <v>14148</v>
      </c>
      <c r="AF20354" s="255">
        <v>40390.03</v>
      </c>
      <c r="AH20354" s="228" t="s">
        <v>43316</v>
      </c>
      <c r="AI20354" s="229">
        <v>4170.92</v>
      </c>
      <c r="AK20354" s="205"/>
      <c r="AL20354" s="206"/>
    </row>
    <row r="20355" spans="31:38" x14ac:dyDescent="0.55000000000000004">
      <c r="AE20355" s="254" t="s">
        <v>14149</v>
      </c>
      <c r="AF20355" s="255">
        <v>130754.52</v>
      </c>
      <c r="AH20355" s="228" t="s">
        <v>33905</v>
      </c>
      <c r="AI20355" s="229">
        <v>23662.93</v>
      </c>
      <c r="AK20355" s="205"/>
      <c r="AL20355" s="206"/>
    </row>
    <row r="20356" spans="31:38" x14ac:dyDescent="0.55000000000000004">
      <c r="AE20356" s="254" t="s">
        <v>14150</v>
      </c>
      <c r="AF20356" s="255">
        <v>78228.649999999994</v>
      </c>
      <c r="AH20356" s="228" t="s">
        <v>33906</v>
      </c>
      <c r="AI20356" s="229">
        <v>1725.04</v>
      </c>
      <c r="AK20356" s="205"/>
      <c r="AL20356" s="206"/>
    </row>
    <row r="20357" spans="31:38" x14ac:dyDescent="0.55000000000000004">
      <c r="AE20357" s="254" t="s">
        <v>26368</v>
      </c>
      <c r="AF20357" s="255">
        <v>181763.95</v>
      </c>
      <c r="AH20357" s="228" t="s">
        <v>33907</v>
      </c>
      <c r="AI20357" s="229">
        <v>17306.78</v>
      </c>
      <c r="AK20357" s="205"/>
      <c r="AL20357" s="206"/>
    </row>
    <row r="20358" spans="31:38" x14ac:dyDescent="0.55000000000000004">
      <c r="AE20358" s="254" t="s">
        <v>26370</v>
      </c>
      <c r="AF20358" s="255">
        <v>8120</v>
      </c>
      <c r="AH20358" s="228" t="s">
        <v>35348</v>
      </c>
      <c r="AI20358" s="229">
        <v>526.79</v>
      </c>
      <c r="AK20358" s="205"/>
      <c r="AL20358" s="206"/>
    </row>
    <row r="20359" spans="31:38" x14ac:dyDescent="0.55000000000000004">
      <c r="AE20359" s="254" t="s">
        <v>65188</v>
      </c>
      <c r="AF20359" s="255">
        <v>87.75</v>
      </c>
      <c r="AH20359" s="228" t="s">
        <v>24575</v>
      </c>
      <c r="AI20359" s="229">
        <v>129236.24</v>
      </c>
      <c r="AK20359" s="205"/>
      <c r="AL20359" s="206"/>
    </row>
    <row r="20360" spans="31:38" x14ac:dyDescent="0.55000000000000004">
      <c r="AE20360" s="254" t="s">
        <v>26371</v>
      </c>
      <c r="AF20360" s="255">
        <v>12221.49</v>
      </c>
      <c r="AH20360" s="228" t="s">
        <v>47557</v>
      </c>
      <c r="AI20360" s="229">
        <v>26684.76</v>
      </c>
      <c r="AK20360" s="205"/>
      <c r="AL20360" s="206"/>
    </row>
    <row r="20361" spans="31:38" x14ac:dyDescent="0.55000000000000004">
      <c r="AE20361" s="254" t="s">
        <v>63520</v>
      </c>
      <c r="AF20361" s="255">
        <v>108.15</v>
      </c>
      <c r="AH20361" s="228" t="s">
        <v>24578</v>
      </c>
      <c r="AI20361" s="229">
        <v>22232.19</v>
      </c>
      <c r="AK20361" s="205"/>
      <c r="AL20361" s="206"/>
    </row>
    <row r="20362" spans="31:38" x14ac:dyDescent="0.55000000000000004">
      <c r="AE20362" s="254" t="s">
        <v>26372</v>
      </c>
      <c r="AF20362" s="255">
        <v>574.91</v>
      </c>
      <c r="AH20362" s="228" t="s">
        <v>50736</v>
      </c>
      <c r="AI20362" s="229">
        <v>9987</v>
      </c>
      <c r="AK20362" s="205"/>
      <c r="AL20362" s="206"/>
    </row>
    <row r="20363" spans="31:38" x14ac:dyDescent="0.55000000000000004">
      <c r="AE20363" s="254" t="s">
        <v>54523</v>
      </c>
      <c r="AF20363" s="255">
        <v>368757.36</v>
      </c>
      <c r="AH20363" s="228" t="s">
        <v>24599</v>
      </c>
      <c r="AI20363" s="229">
        <v>6473.63</v>
      </c>
      <c r="AK20363" s="205"/>
      <c r="AL20363" s="206"/>
    </row>
    <row r="20364" spans="31:38" x14ac:dyDescent="0.55000000000000004">
      <c r="AE20364" s="254" t="s">
        <v>26373</v>
      </c>
      <c r="AF20364" s="255">
        <v>87757.25</v>
      </c>
      <c r="AH20364" s="228" t="s">
        <v>24600</v>
      </c>
      <c r="AI20364" s="229">
        <v>30445.68</v>
      </c>
      <c r="AK20364" s="205"/>
      <c r="AL20364" s="206"/>
    </row>
    <row r="20365" spans="31:38" x14ac:dyDescent="0.55000000000000004">
      <c r="AE20365" s="254" t="s">
        <v>26374</v>
      </c>
      <c r="AF20365" s="255">
        <v>166613.07</v>
      </c>
      <c r="AH20365" s="228" t="s">
        <v>39339</v>
      </c>
      <c r="AI20365" s="229">
        <v>38989.440000000002</v>
      </c>
      <c r="AK20365" s="205"/>
      <c r="AL20365" s="206"/>
    </row>
    <row r="20366" spans="31:38" x14ac:dyDescent="0.55000000000000004">
      <c r="AE20366" s="254" t="s">
        <v>56853</v>
      </c>
      <c r="AF20366" s="255">
        <v>33.79</v>
      </c>
      <c r="AH20366" s="228" t="s">
        <v>46121</v>
      </c>
      <c r="AI20366" s="229">
        <v>95100</v>
      </c>
      <c r="AK20366" s="205"/>
      <c r="AL20366" s="206"/>
    </row>
    <row r="20367" spans="31:38" x14ac:dyDescent="0.55000000000000004">
      <c r="AE20367" s="254" t="s">
        <v>26375</v>
      </c>
      <c r="AF20367" s="255">
        <v>8170.09</v>
      </c>
      <c r="AH20367" s="228" t="s">
        <v>24604</v>
      </c>
      <c r="AI20367" s="229">
        <v>2329.09</v>
      </c>
      <c r="AK20367" s="205"/>
      <c r="AL20367" s="206"/>
    </row>
    <row r="20368" spans="31:38" x14ac:dyDescent="0.55000000000000004">
      <c r="AE20368" s="254" t="s">
        <v>26376</v>
      </c>
      <c r="AF20368" s="255">
        <v>2811.64</v>
      </c>
      <c r="AH20368" s="228" t="s">
        <v>24605</v>
      </c>
      <c r="AI20368" s="229">
        <v>96739.12</v>
      </c>
      <c r="AK20368" s="205"/>
      <c r="AL20368" s="206"/>
    </row>
    <row r="20369" spans="31:38" x14ac:dyDescent="0.55000000000000004">
      <c r="AE20369" s="254" t="s">
        <v>48522</v>
      </c>
      <c r="AF20369" s="255">
        <v>-11609.69</v>
      </c>
      <c r="AH20369" s="228" t="s">
        <v>39340</v>
      </c>
      <c r="AI20369" s="229">
        <v>100000</v>
      </c>
      <c r="AK20369" s="205"/>
      <c r="AL20369" s="206"/>
    </row>
    <row r="20370" spans="31:38" x14ac:dyDescent="0.55000000000000004">
      <c r="AE20370" s="254" t="s">
        <v>58086</v>
      </c>
      <c r="AF20370" s="255">
        <v>4659.6400000000003</v>
      </c>
      <c r="AH20370" s="228" t="s">
        <v>39341</v>
      </c>
      <c r="AI20370" s="229">
        <v>14190</v>
      </c>
      <c r="AK20370" s="205"/>
      <c r="AL20370" s="206"/>
    </row>
    <row r="20371" spans="31:38" x14ac:dyDescent="0.55000000000000004">
      <c r="AE20371" s="254" t="s">
        <v>26467</v>
      </c>
      <c r="AF20371" s="255">
        <v>82008.479999999996</v>
      </c>
      <c r="AH20371" s="228" t="s">
        <v>39342</v>
      </c>
      <c r="AI20371" s="229">
        <v>42437.29</v>
      </c>
      <c r="AK20371" s="205"/>
      <c r="AL20371" s="206"/>
    </row>
    <row r="20372" spans="31:38" x14ac:dyDescent="0.55000000000000004">
      <c r="AE20372" s="254" t="s">
        <v>34056</v>
      </c>
      <c r="AF20372" s="255">
        <v>72621</v>
      </c>
      <c r="AH20372" s="228" t="s">
        <v>24607</v>
      </c>
      <c r="AI20372" s="229">
        <v>840</v>
      </c>
      <c r="AK20372" s="205"/>
      <c r="AL20372" s="206"/>
    </row>
    <row r="20373" spans="31:38" x14ac:dyDescent="0.55000000000000004">
      <c r="AE20373" s="254" t="s">
        <v>26469</v>
      </c>
      <c r="AF20373" s="255">
        <v>2340587.08</v>
      </c>
      <c r="AH20373" s="228" t="s">
        <v>24608</v>
      </c>
      <c r="AI20373" s="229">
        <v>358739.65</v>
      </c>
      <c r="AK20373" s="205"/>
      <c r="AL20373" s="206"/>
    </row>
    <row r="20374" spans="31:38" x14ac:dyDescent="0.55000000000000004">
      <c r="AE20374" s="254" t="s">
        <v>26471</v>
      </c>
      <c r="AF20374" s="255">
        <v>277360.28999999998</v>
      </c>
      <c r="AH20374" s="228" t="s">
        <v>24609</v>
      </c>
      <c r="AI20374" s="229">
        <v>59301.03</v>
      </c>
      <c r="AK20374" s="205"/>
      <c r="AL20374" s="206"/>
    </row>
    <row r="20375" spans="31:38" x14ac:dyDescent="0.55000000000000004">
      <c r="AE20375" s="254" t="s">
        <v>26472</v>
      </c>
      <c r="AF20375" s="255">
        <v>31716.98</v>
      </c>
      <c r="AH20375" s="228" t="s">
        <v>24610</v>
      </c>
      <c r="AI20375" s="229">
        <v>26644.32</v>
      </c>
      <c r="AK20375" s="205"/>
      <c r="AL20375" s="206"/>
    </row>
    <row r="20376" spans="31:38" x14ac:dyDescent="0.55000000000000004">
      <c r="AE20376" s="254" t="s">
        <v>26474</v>
      </c>
      <c r="AF20376" s="255">
        <v>9000</v>
      </c>
      <c r="AH20376" s="228" t="s">
        <v>24611</v>
      </c>
      <c r="AI20376" s="229">
        <v>107680.5</v>
      </c>
      <c r="AK20376" s="205"/>
      <c r="AL20376" s="206"/>
    </row>
    <row r="20377" spans="31:38" x14ac:dyDescent="0.55000000000000004">
      <c r="AE20377" s="254" t="s">
        <v>39429</v>
      </c>
      <c r="AF20377" s="255">
        <v>40191.800000000003</v>
      </c>
      <c r="AH20377" s="228" t="s">
        <v>49395</v>
      </c>
      <c r="AI20377" s="229">
        <v>7044.12</v>
      </c>
      <c r="AK20377" s="205"/>
      <c r="AL20377" s="206"/>
    </row>
    <row r="20378" spans="31:38" x14ac:dyDescent="0.55000000000000004">
      <c r="AE20378" s="254" t="s">
        <v>26475</v>
      </c>
      <c r="AF20378" s="255">
        <v>880270.41</v>
      </c>
      <c r="AH20378" s="228" t="s">
        <v>43317</v>
      </c>
      <c r="AI20378" s="229">
        <v>52600.15</v>
      </c>
      <c r="AK20378" s="205"/>
      <c r="AL20378" s="206"/>
    </row>
    <row r="20379" spans="31:38" x14ac:dyDescent="0.55000000000000004">
      <c r="AE20379" s="254" t="s">
        <v>47582</v>
      </c>
      <c r="AF20379" s="255">
        <v>29369.01</v>
      </c>
      <c r="AH20379" s="228" t="s">
        <v>43318</v>
      </c>
      <c r="AI20379" s="229">
        <v>4562.7299999999996</v>
      </c>
      <c r="AK20379" s="205"/>
      <c r="AL20379" s="206"/>
    </row>
    <row r="20380" spans="31:38" x14ac:dyDescent="0.55000000000000004">
      <c r="AE20380" s="254" t="s">
        <v>26476</v>
      </c>
      <c r="AF20380" s="255">
        <v>130282.9</v>
      </c>
      <c r="AH20380" s="228" t="s">
        <v>48504</v>
      </c>
      <c r="AI20380" s="229">
        <v>2336</v>
      </c>
      <c r="AK20380" s="205"/>
      <c r="AL20380" s="206"/>
    </row>
    <row r="20381" spans="31:38" x14ac:dyDescent="0.55000000000000004">
      <c r="AE20381" s="254" t="s">
        <v>26478</v>
      </c>
      <c r="AF20381" s="255">
        <v>59800.63</v>
      </c>
      <c r="AH20381" s="228" t="s">
        <v>24672</v>
      </c>
      <c r="AI20381" s="229">
        <v>165058.73000000001</v>
      </c>
      <c r="AK20381" s="205"/>
      <c r="AL20381" s="206"/>
    </row>
    <row r="20382" spans="31:38" x14ac:dyDescent="0.55000000000000004">
      <c r="AE20382" s="254" t="s">
        <v>26479</v>
      </c>
      <c r="AF20382" s="255">
        <v>79905.600000000006</v>
      </c>
      <c r="AH20382" s="228" t="s">
        <v>24673</v>
      </c>
      <c r="AI20382" s="229">
        <v>340235.48</v>
      </c>
      <c r="AK20382" s="205"/>
      <c r="AL20382" s="206"/>
    </row>
    <row r="20383" spans="31:38" x14ac:dyDescent="0.55000000000000004">
      <c r="AE20383" s="254" t="s">
        <v>26480</v>
      </c>
      <c r="AF20383" s="255">
        <v>76120.5</v>
      </c>
      <c r="AH20383" s="228" t="s">
        <v>24674</v>
      </c>
      <c r="AI20383" s="229">
        <v>1038611.5</v>
      </c>
      <c r="AK20383" s="205"/>
      <c r="AL20383" s="206"/>
    </row>
    <row r="20384" spans="31:38" x14ac:dyDescent="0.55000000000000004">
      <c r="AE20384" s="254" t="s">
        <v>58087</v>
      </c>
      <c r="AF20384" s="255">
        <v>39346.6</v>
      </c>
      <c r="AH20384" s="228" t="s">
        <v>47558</v>
      </c>
      <c r="AI20384" s="229">
        <v>1870</v>
      </c>
      <c r="AK20384" s="205"/>
      <c r="AL20384" s="206"/>
    </row>
    <row r="20385" spans="31:38" x14ac:dyDescent="0.55000000000000004">
      <c r="AE20385" s="254" t="s">
        <v>58784</v>
      </c>
      <c r="AF20385" s="255">
        <v>11391.5</v>
      </c>
      <c r="AH20385" s="228" t="s">
        <v>47559</v>
      </c>
      <c r="AI20385" s="229">
        <v>7080.17</v>
      </c>
      <c r="AK20385" s="205"/>
      <c r="AL20385" s="206"/>
    </row>
    <row r="20386" spans="31:38" x14ac:dyDescent="0.55000000000000004">
      <c r="AE20386" s="254" t="s">
        <v>62910</v>
      </c>
      <c r="AF20386" s="255">
        <v>172.1</v>
      </c>
      <c r="AH20386" s="228" t="s">
        <v>24675</v>
      </c>
      <c r="AI20386" s="229">
        <v>65963.33</v>
      </c>
      <c r="AK20386" s="205"/>
      <c r="AL20386" s="206"/>
    </row>
    <row r="20387" spans="31:38" x14ac:dyDescent="0.55000000000000004">
      <c r="AE20387" s="254" t="s">
        <v>40885</v>
      </c>
      <c r="AF20387" s="255">
        <v>15919.25</v>
      </c>
      <c r="AH20387" s="228" t="s">
        <v>24677</v>
      </c>
      <c r="AI20387" s="229">
        <v>677182.89</v>
      </c>
      <c r="AK20387" s="205"/>
      <c r="AL20387" s="206"/>
    </row>
    <row r="20388" spans="31:38" x14ac:dyDescent="0.55000000000000004">
      <c r="AE20388" s="254" t="s">
        <v>26481</v>
      </c>
      <c r="AF20388" s="255">
        <v>844.8</v>
      </c>
      <c r="AH20388" s="228" t="s">
        <v>39348</v>
      </c>
      <c r="AI20388" s="229">
        <v>88027.56</v>
      </c>
      <c r="AK20388" s="205"/>
      <c r="AL20388" s="206"/>
    </row>
    <row r="20389" spans="31:38" x14ac:dyDescent="0.55000000000000004">
      <c r="AE20389" s="254" t="s">
        <v>34057</v>
      </c>
      <c r="AF20389" s="255">
        <v>2039016.69</v>
      </c>
      <c r="AH20389" s="228" t="s">
        <v>24678</v>
      </c>
      <c r="AI20389" s="229">
        <v>2699.65</v>
      </c>
      <c r="AK20389" s="205"/>
      <c r="AL20389" s="206"/>
    </row>
    <row r="20390" spans="31:38" x14ac:dyDescent="0.55000000000000004">
      <c r="AE20390" s="254" t="s">
        <v>56854</v>
      </c>
      <c r="AF20390" s="255">
        <v>49291.92</v>
      </c>
      <c r="AH20390" s="228" t="s">
        <v>39349</v>
      </c>
      <c r="AI20390" s="229">
        <v>31974.65</v>
      </c>
      <c r="AK20390" s="205"/>
      <c r="AL20390" s="206"/>
    </row>
    <row r="20391" spans="31:38" x14ac:dyDescent="0.55000000000000004">
      <c r="AE20391" s="254" t="s">
        <v>26486</v>
      </c>
      <c r="AF20391" s="255">
        <v>5325.82</v>
      </c>
      <c r="AH20391" s="228" t="s">
        <v>35356</v>
      </c>
      <c r="AI20391" s="229">
        <v>1641.88</v>
      </c>
      <c r="AK20391" s="205"/>
      <c r="AL20391" s="206"/>
    </row>
    <row r="20392" spans="31:38" x14ac:dyDescent="0.55000000000000004">
      <c r="AE20392" s="254" t="s">
        <v>26487</v>
      </c>
      <c r="AF20392" s="255">
        <v>561.63</v>
      </c>
      <c r="AH20392" s="228" t="s">
        <v>24679</v>
      </c>
      <c r="AI20392" s="229">
        <v>7617.5</v>
      </c>
      <c r="AK20392" s="205"/>
      <c r="AL20392" s="206"/>
    </row>
    <row r="20393" spans="31:38" x14ac:dyDescent="0.55000000000000004">
      <c r="AE20393" s="254" t="s">
        <v>35536</v>
      </c>
      <c r="AF20393" s="255">
        <v>9000</v>
      </c>
      <c r="AH20393" s="228" t="s">
        <v>39350</v>
      </c>
      <c r="AI20393" s="229">
        <v>29828.5</v>
      </c>
      <c r="AK20393" s="205"/>
      <c r="AL20393" s="206"/>
    </row>
    <row r="20394" spans="31:38" x14ac:dyDescent="0.55000000000000004">
      <c r="AE20394" s="254" t="s">
        <v>35537</v>
      </c>
      <c r="AF20394" s="255">
        <v>12600</v>
      </c>
      <c r="AH20394" s="228" t="s">
        <v>36523</v>
      </c>
      <c r="AI20394" s="229">
        <v>47771.199999999997</v>
      </c>
      <c r="AK20394" s="205"/>
      <c r="AL20394" s="206"/>
    </row>
    <row r="20395" spans="31:38" x14ac:dyDescent="0.55000000000000004">
      <c r="AE20395" s="254" t="s">
        <v>65189</v>
      </c>
      <c r="AF20395" s="255">
        <v>813.96</v>
      </c>
      <c r="AH20395" s="228" t="s">
        <v>24680</v>
      </c>
      <c r="AI20395" s="229">
        <v>75110.28</v>
      </c>
      <c r="AK20395" s="205"/>
      <c r="AL20395" s="206"/>
    </row>
    <row r="20396" spans="31:38" x14ac:dyDescent="0.55000000000000004">
      <c r="AE20396" s="254" t="s">
        <v>26489</v>
      </c>
      <c r="AF20396" s="255">
        <v>463436.18</v>
      </c>
      <c r="AH20396" s="228" t="s">
        <v>24681</v>
      </c>
      <c r="AI20396" s="229">
        <v>16352.08</v>
      </c>
      <c r="AK20396" s="205"/>
      <c r="AL20396" s="206"/>
    </row>
    <row r="20397" spans="31:38" x14ac:dyDescent="0.55000000000000004">
      <c r="AE20397" s="254" t="s">
        <v>26490</v>
      </c>
      <c r="AF20397" s="255">
        <v>945546.79</v>
      </c>
      <c r="AH20397" s="228" t="s">
        <v>35357</v>
      </c>
      <c r="AI20397" s="229">
        <v>5420767.8899999997</v>
      </c>
      <c r="AK20397" s="205"/>
      <c r="AL20397" s="206"/>
    </row>
    <row r="20398" spans="31:38" x14ac:dyDescent="0.55000000000000004">
      <c r="AE20398" s="254" t="s">
        <v>26491</v>
      </c>
      <c r="AF20398" s="255">
        <v>505447.28</v>
      </c>
      <c r="AH20398" s="228" t="s">
        <v>35358</v>
      </c>
      <c r="AI20398" s="229">
        <v>3092.79</v>
      </c>
      <c r="AK20398" s="205"/>
      <c r="AL20398" s="206"/>
    </row>
    <row r="20399" spans="31:38" x14ac:dyDescent="0.55000000000000004">
      <c r="AE20399" s="254" t="s">
        <v>26492</v>
      </c>
      <c r="AF20399" s="255">
        <v>2251284.66</v>
      </c>
      <c r="AH20399" s="228" t="s">
        <v>24682</v>
      </c>
      <c r="AI20399" s="229">
        <v>1453.44</v>
      </c>
      <c r="AK20399" s="205"/>
      <c r="AL20399" s="206"/>
    </row>
    <row r="20400" spans="31:38" x14ac:dyDescent="0.55000000000000004">
      <c r="AE20400" s="254" t="s">
        <v>35538</v>
      </c>
      <c r="AF20400" s="255">
        <v>384021.49</v>
      </c>
      <c r="AH20400" s="228" t="s">
        <v>24683</v>
      </c>
      <c r="AI20400" s="229">
        <v>43529.01</v>
      </c>
      <c r="AK20400" s="205"/>
      <c r="AL20400" s="206"/>
    </row>
    <row r="20401" spans="31:38" x14ac:dyDescent="0.55000000000000004">
      <c r="AE20401" s="254" t="s">
        <v>26493</v>
      </c>
      <c r="AF20401" s="255">
        <v>72247</v>
      </c>
      <c r="AH20401" s="228" t="s">
        <v>24684</v>
      </c>
      <c r="AI20401" s="229">
        <v>17048.73</v>
      </c>
      <c r="AK20401" s="205"/>
      <c r="AL20401" s="206"/>
    </row>
    <row r="20402" spans="31:38" x14ac:dyDescent="0.55000000000000004">
      <c r="AE20402" s="254" t="s">
        <v>62389</v>
      </c>
      <c r="AF20402" s="255">
        <v>788.48</v>
      </c>
      <c r="AH20402" s="228" t="s">
        <v>33911</v>
      </c>
      <c r="AI20402" s="229">
        <v>15686.26</v>
      </c>
      <c r="AK20402" s="205"/>
      <c r="AL20402" s="206"/>
    </row>
    <row r="20403" spans="31:38" x14ac:dyDescent="0.55000000000000004">
      <c r="AE20403" s="254" t="s">
        <v>35540</v>
      </c>
      <c r="AF20403" s="255">
        <v>114903.55</v>
      </c>
      <c r="AH20403" s="228" t="s">
        <v>13949</v>
      </c>
      <c r="AI20403" s="229">
        <v>615888.61</v>
      </c>
      <c r="AK20403" s="205"/>
      <c r="AL20403" s="206"/>
    </row>
    <row r="20404" spans="31:38" x14ac:dyDescent="0.55000000000000004">
      <c r="AE20404" s="254" t="s">
        <v>26494</v>
      </c>
      <c r="AF20404" s="255">
        <v>859.32</v>
      </c>
      <c r="AH20404" s="228" t="s">
        <v>13950</v>
      </c>
      <c r="AI20404" s="229">
        <v>299805.8</v>
      </c>
      <c r="AK20404" s="205"/>
      <c r="AL20404" s="206"/>
    </row>
    <row r="20405" spans="31:38" x14ac:dyDescent="0.55000000000000004">
      <c r="AE20405" s="254" t="s">
        <v>54528</v>
      </c>
      <c r="AF20405" s="255">
        <v>325.92</v>
      </c>
      <c r="AH20405" s="228" t="s">
        <v>13951</v>
      </c>
      <c r="AI20405" s="229">
        <v>183288.18</v>
      </c>
      <c r="AK20405" s="205"/>
      <c r="AL20405" s="206"/>
    </row>
    <row r="20406" spans="31:38" x14ac:dyDescent="0.55000000000000004">
      <c r="AE20406" s="254" t="s">
        <v>58785</v>
      </c>
      <c r="AF20406" s="255">
        <v>23250</v>
      </c>
      <c r="AH20406" s="228" t="s">
        <v>24685</v>
      </c>
      <c r="AI20406" s="229">
        <v>367030.87</v>
      </c>
      <c r="AK20406" s="205"/>
      <c r="AL20406" s="206"/>
    </row>
    <row r="20407" spans="31:38" x14ac:dyDescent="0.55000000000000004">
      <c r="AE20407" s="254" t="s">
        <v>26496</v>
      </c>
      <c r="AF20407" s="255">
        <v>470</v>
      </c>
      <c r="AH20407" s="228" t="s">
        <v>24686</v>
      </c>
      <c r="AI20407" s="229">
        <v>230</v>
      </c>
      <c r="AK20407" s="205"/>
      <c r="AL20407" s="206"/>
    </row>
    <row r="20408" spans="31:38" x14ac:dyDescent="0.55000000000000004">
      <c r="AE20408" s="254" t="s">
        <v>26497</v>
      </c>
      <c r="AF20408" s="255">
        <v>835.21</v>
      </c>
      <c r="AH20408" s="228" t="s">
        <v>24688</v>
      </c>
      <c r="AI20408" s="229">
        <v>151595</v>
      </c>
      <c r="AK20408" s="205"/>
      <c r="AL20408" s="206"/>
    </row>
    <row r="20409" spans="31:38" x14ac:dyDescent="0.55000000000000004">
      <c r="AE20409" s="254" t="s">
        <v>54530</v>
      </c>
      <c r="AF20409" s="255">
        <v>1353758.07</v>
      </c>
      <c r="AH20409" s="228" t="s">
        <v>33912</v>
      </c>
      <c r="AI20409" s="229">
        <v>15493.49</v>
      </c>
      <c r="AK20409" s="205"/>
      <c r="AL20409" s="206"/>
    </row>
    <row r="20410" spans="31:38" x14ac:dyDescent="0.55000000000000004">
      <c r="AE20410" s="254" t="s">
        <v>26498</v>
      </c>
      <c r="AF20410" s="255">
        <v>195088.89</v>
      </c>
      <c r="AH20410" s="228" t="s">
        <v>47560</v>
      </c>
      <c r="AI20410" s="229">
        <v>492.4</v>
      </c>
      <c r="AK20410" s="205"/>
      <c r="AL20410" s="206"/>
    </row>
    <row r="20411" spans="31:38" x14ac:dyDescent="0.55000000000000004">
      <c r="AE20411" s="254" t="s">
        <v>26499</v>
      </c>
      <c r="AF20411" s="255">
        <v>598910.88</v>
      </c>
      <c r="AH20411" s="228" t="s">
        <v>39351</v>
      </c>
      <c r="AI20411" s="229">
        <v>10543.06</v>
      </c>
      <c r="AK20411" s="205"/>
      <c r="AL20411" s="206"/>
    </row>
    <row r="20412" spans="31:38" x14ac:dyDescent="0.55000000000000004">
      <c r="AE20412" s="254" t="s">
        <v>26500</v>
      </c>
      <c r="AF20412" s="255">
        <v>85094.05</v>
      </c>
      <c r="AH20412" s="228" t="s">
        <v>50737</v>
      </c>
      <c r="AI20412" s="229">
        <v>80044.72</v>
      </c>
      <c r="AK20412" s="205"/>
      <c r="AL20412" s="206"/>
    </row>
    <row r="20413" spans="31:38" x14ac:dyDescent="0.55000000000000004">
      <c r="AE20413" s="254" t="s">
        <v>46157</v>
      </c>
      <c r="AF20413" s="255">
        <v>106722.45</v>
      </c>
      <c r="AH20413" s="228" t="s">
        <v>32500</v>
      </c>
      <c r="AI20413" s="229">
        <v>192.71</v>
      </c>
      <c r="AK20413" s="205"/>
      <c r="AL20413" s="206"/>
    </row>
    <row r="20414" spans="31:38" x14ac:dyDescent="0.55000000000000004">
      <c r="AE20414" s="254" t="s">
        <v>26504</v>
      </c>
      <c r="AF20414" s="255">
        <v>791.5</v>
      </c>
      <c r="AH20414" s="228" t="s">
        <v>50738</v>
      </c>
      <c r="AI20414" s="229">
        <v>27222</v>
      </c>
      <c r="AK20414" s="205"/>
      <c r="AL20414" s="206"/>
    </row>
    <row r="20415" spans="31:38" x14ac:dyDescent="0.55000000000000004">
      <c r="AE20415" s="254" t="s">
        <v>26505</v>
      </c>
      <c r="AF20415" s="255">
        <v>637754.55000000005</v>
      </c>
      <c r="AH20415" s="228" t="s">
        <v>40853</v>
      </c>
      <c r="AI20415" s="229">
        <v>2763</v>
      </c>
      <c r="AK20415" s="205"/>
      <c r="AL20415" s="206"/>
    </row>
    <row r="20416" spans="31:38" x14ac:dyDescent="0.55000000000000004">
      <c r="AE20416" s="254" t="s">
        <v>26506</v>
      </c>
      <c r="AF20416" s="255">
        <v>1716406.26</v>
      </c>
      <c r="AH20416" s="228" t="s">
        <v>24689</v>
      </c>
      <c r="AI20416" s="229">
        <v>33394.639999999999</v>
      </c>
      <c r="AK20416" s="205"/>
      <c r="AL20416" s="206"/>
    </row>
    <row r="20417" spans="31:38" x14ac:dyDescent="0.55000000000000004">
      <c r="AE20417" s="254" t="s">
        <v>48524</v>
      </c>
      <c r="AF20417" s="255">
        <v>-54838.86</v>
      </c>
      <c r="AH20417" s="228" t="s">
        <v>24690</v>
      </c>
      <c r="AI20417" s="229">
        <v>159283.5</v>
      </c>
      <c r="AK20417" s="205"/>
      <c r="AL20417" s="206"/>
    </row>
    <row r="20418" spans="31:38" x14ac:dyDescent="0.55000000000000004">
      <c r="AE20418" s="254" t="s">
        <v>26567</v>
      </c>
      <c r="AF20418" s="255">
        <v>5253.43</v>
      </c>
      <c r="AH20418" s="228" t="s">
        <v>24691</v>
      </c>
      <c r="AI20418" s="229">
        <v>1181637.3700000001</v>
      </c>
      <c r="AK20418" s="205"/>
      <c r="AL20418" s="206"/>
    </row>
    <row r="20419" spans="31:38" x14ac:dyDescent="0.55000000000000004">
      <c r="AE20419" s="254" t="s">
        <v>26568</v>
      </c>
      <c r="AF20419" s="255">
        <v>57524.6</v>
      </c>
      <c r="AH20419" s="228" t="s">
        <v>36524</v>
      </c>
      <c r="AI20419" s="229">
        <v>29796.5</v>
      </c>
      <c r="AK20419" s="205"/>
      <c r="AL20419" s="206"/>
    </row>
    <row r="20420" spans="31:38" x14ac:dyDescent="0.55000000000000004">
      <c r="AE20420" s="254" t="s">
        <v>26570</v>
      </c>
      <c r="AF20420" s="255">
        <v>7500</v>
      </c>
      <c r="AH20420" s="228" t="s">
        <v>24692</v>
      </c>
      <c r="AI20420" s="229">
        <v>227416.46</v>
      </c>
      <c r="AK20420" s="205"/>
      <c r="AL20420" s="206"/>
    </row>
    <row r="20421" spans="31:38" x14ac:dyDescent="0.55000000000000004">
      <c r="AE20421" s="254" t="s">
        <v>26571</v>
      </c>
      <c r="AF20421" s="255">
        <v>24261.82</v>
      </c>
      <c r="AH20421" s="228" t="s">
        <v>24693</v>
      </c>
      <c r="AI20421" s="229">
        <v>1352859.9</v>
      </c>
      <c r="AK20421" s="205"/>
      <c r="AL20421" s="206"/>
    </row>
    <row r="20422" spans="31:38" x14ac:dyDescent="0.55000000000000004">
      <c r="AE20422" s="254" t="s">
        <v>26572</v>
      </c>
      <c r="AF20422" s="255">
        <v>854.1</v>
      </c>
      <c r="AH20422" s="228" t="s">
        <v>49396</v>
      </c>
      <c r="AI20422" s="229">
        <v>-2204.08</v>
      </c>
      <c r="AK20422" s="205"/>
      <c r="AL20422" s="206"/>
    </row>
    <row r="20423" spans="31:38" x14ac:dyDescent="0.55000000000000004">
      <c r="AE20423" s="254" t="s">
        <v>35545</v>
      </c>
      <c r="AF20423" s="255">
        <v>206144.42</v>
      </c>
      <c r="AH20423" s="228" t="s">
        <v>36525</v>
      </c>
      <c r="AI20423" s="229">
        <v>438008.5</v>
      </c>
      <c r="AK20423" s="205"/>
      <c r="AL20423" s="206"/>
    </row>
    <row r="20424" spans="31:38" x14ac:dyDescent="0.55000000000000004">
      <c r="AE20424" s="254" t="s">
        <v>49407</v>
      </c>
      <c r="AF20424" s="255">
        <v>27608.82</v>
      </c>
      <c r="AH20424" s="228" t="s">
        <v>50739</v>
      </c>
      <c r="AI20424" s="229">
        <v>21500</v>
      </c>
      <c r="AK20424" s="205"/>
      <c r="AL20424" s="206"/>
    </row>
    <row r="20425" spans="31:38" x14ac:dyDescent="0.55000000000000004">
      <c r="AE20425" s="254" t="s">
        <v>26573</v>
      </c>
      <c r="AF20425" s="255">
        <v>38400</v>
      </c>
      <c r="AH20425" s="228" t="s">
        <v>46122</v>
      </c>
      <c r="AI20425" s="229">
        <v>200071.48</v>
      </c>
      <c r="AK20425" s="205"/>
      <c r="AL20425" s="206"/>
    </row>
    <row r="20426" spans="31:38" x14ac:dyDescent="0.55000000000000004">
      <c r="AE20426" s="254" t="s">
        <v>58088</v>
      </c>
      <c r="AF20426" s="255">
        <v>1720.9</v>
      </c>
      <c r="AH20426" s="228" t="s">
        <v>48505</v>
      </c>
      <c r="AI20426" s="229">
        <v>31940</v>
      </c>
      <c r="AK20426" s="205"/>
      <c r="AL20426" s="206"/>
    </row>
    <row r="20427" spans="31:38" x14ac:dyDescent="0.55000000000000004">
      <c r="AE20427" s="254" t="s">
        <v>26576</v>
      </c>
      <c r="AF20427" s="255">
        <v>4558.4799999999996</v>
      </c>
      <c r="AH20427" s="228" t="s">
        <v>32501</v>
      </c>
      <c r="AI20427" s="229">
        <v>100000</v>
      </c>
      <c r="AK20427" s="205"/>
      <c r="AL20427" s="206"/>
    </row>
    <row r="20428" spans="31:38" x14ac:dyDescent="0.55000000000000004">
      <c r="AE20428" s="254" t="s">
        <v>26578</v>
      </c>
      <c r="AF20428" s="255">
        <v>103900</v>
      </c>
      <c r="AH20428" s="228" t="s">
        <v>24713</v>
      </c>
      <c r="AI20428" s="229">
        <v>91433.58</v>
      </c>
      <c r="AK20428" s="205"/>
      <c r="AL20428" s="206"/>
    </row>
    <row r="20429" spans="31:38" x14ac:dyDescent="0.55000000000000004">
      <c r="AE20429" s="254" t="s">
        <v>40887</v>
      </c>
      <c r="AF20429" s="255">
        <v>3994.5</v>
      </c>
      <c r="AH20429" s="228" t="s">
        <v>24714</v>
      </c>
      <c r="AI20429" s="229">
        <v>31410</v>
      </c>
      <c r="AK20429" s="205"/>
      <c r="AL20429" s="206"/>
    </row>
    <row r="20430" spans="31:38" x14ac:dyDescent="0.55000000000000004">
      <c r="AE20430" s="254" t="s">
        <v>34059</v>
      </c>
      <c r="AF20430" s="255">
        <v>864</v>
      </c>
      <c r="AH20430" s="228" t="s">
        <v>46123</v>
      </c>
      <c r="AI20430" s="229">
        <v>13155.6</v>
      </c>
      <c r="AK20430" s="205"/>
      <c r="AL20430" s="206"/>
    </row>
    <row r="20431" spans="31:38" x14ac:dyDescent="0.55000000000000004">
      <c r="AE20431" s="254" t="s">
        <v>26579</v>
      </c>
      <c r="AF20431" s="255">
        <v>12230.62</v>
      </c>
      <c r="AH20431" s="228" t="s">
        <v>48506</v>
      </c>
      <c r="AI20431" s="229">
        <v>4904.76</v>
      </c>
      <c r="AK20431" s="205"/>
      <c r="AL20431" s="206"/>
    </row>
    <row r="20432" spans="31:38" x14ac:dyDescent="0.55000000000000004">
      <c r="AE20432" s="254" t="s">
        <v>26580</v>
      </c>
      <c r="AF20432" s="255">
        <v>28584.57</v>
      </c>
      <c r="AH20432" s="228" t="s">
        <v>24715</v>
      </c>
      <c r="AI20432" s="229">
        <v>21365.52</v>
      </c>
      <c r="AK20432" s="205"/>
      <c r="AL20432" s="206"/>
    </row>
    <row r="20433" spans="31:38" x14ac:dyDescent="0.55000000000000004">
      <c r="AE20433" s="254" t="s">
        <v>48525</v>
      </c>
      <c r="AF20433" s="255">
        <v>3100</v>
      </c>
      <c r="AH20433" s="228" t="s">
        <v>46124</v>
      </c>
      <c r="AI20433" s="229">
        <v>100824.76</v>
      </c>
      <c r="AK20433" s="205"/>
      <c r="AL20433" s="206"/>
    </row>
    <row r="20434" spans="31:38" x14ac:dyDescent="0.55000000000000004">
      <c r="AE20434" s="254" t="s">
        <v>26581</v>
      </c>
      <c r="AF20434" s="255">
        <v>38166.639999999999</v>
      </c>
      <c r="AH20434" s="228" t="s">
        <v>24718</v>
      </c>
      <c r="AI20434" s="229">
        <v>20074.37</v>
      </c>
      <c r="AK20434" s="205"/>
      <c r="AL20434" s="206"/>
    </row>
    <row r="20435" spans="31:38" x14ac:dyDescent="0.55000000000000004">
      <c r="AE20435" s="254" t="s">
        <v>26582</v>
      </c>
      <c r="AF20435" s="255">
        <v>70918.23</v>
      </c>
      <c r="AH20435" s="228" t="s">
        <v>54477</v>
      </c>
      <c r="AI20435" s="229">
        <v>1108</v>
      </c>
      <c r="AK20435" s="205"/>
      <c r="AL20435" s="206"/>
    </row>
    <row r="20436" spans="31:38" x14ac:dyDescent="0.55000000000000004">
      <c r="AE20436" s="254" t="s">
        <v>26583</v>
      </c>
      <c r="AF20436" s="255">
        <v>16107.83</v>
      </c>
      <c r="AH20436" s="228" t="s">
        <v>47561</v>
      </c>
      <c r="AI20436" s="229">
        <v>6930</v>
      </c>
      <c r="AK20436" s="205"/>
      <c r="AL20436" s="206"/>
    </row>
    <row r="20437" spans="31:38" x14ac:dyDescent="0.55000000000000004">
      <c r="AE20437" s="254" t="s">
        <v>43346</v>
      </c>
      <c r="AF20437" s="255">
        <v>762.7</v>
      </c>
      <c r="AH20437" s="228" t="s">
        <v>24721</v>
      </c>
      <c r="AI20437" s="229">
        <v>23882.2</v>
      </c>
      <c r="AK20437" s="205"/>
      <c r="AL20437" s="206"/>
    </row>
    <row r="20438" spans="31:38" x14ac:dyDescent="0.55000000000000004">
      <c r="AE20438" s="254" t="s">
        <v>26584</v>
      </c>
      <c r="AF20438" s="255">
        <v>263562.96000000002</v>
      </c>
      <c r="AH20438" s="228" t="s">
        <v>46125</v>
      </c>
      <c r="AI20438" s="229">
        <v>699.85</v>
      </c>
      <c r="AK20438" s="205"/>
      <c r="AL20438" s="206"/>
    </row>
    <row r="20439" spans="31:38" x14ac:dyDescent="0.55000000000000004">
      <c r="AE20439" s="254" t="s">
        <v>26585</v>
      </c>
      <c r="AF20439" s="255">
        <v>128325.45</v>
      </c>
      <c r="AH20439" s="228" t="s">
        <v>24723</v>
      </c>
      <c r="AI20439" s="229">
        <v>49739.63</v>
      </c>
      <c r="AK20439" s="205"/>
      <c r="AL20439" s="206"/>
    </row>
    <row r="20440" spans="31:38" x14ac:dyDescent="0.55000000000000004">
      <c r="AE20440" s="254" t="s">
        <v>54531</v>
      </c>
      <c r="AF20440" s="255">
        <v>12059.79</v>
      </c>
      <c r="AH20440" s="228" t="s">
        <v>24742</v>
      </c>
      <c r="AI20440" s="229">
        <v>157014.51999999999</v>
      </c>
      <c r="AK20440" s="205"/>
      <c r="AL20440" s="206"/>
    </row>
    <row r="20441" spans="31:38" x14ac:dyDescent="0.55000000000000004">
      <c r="AE20441" s="254" t="s">
        <v>26586</v>
      </c>
      <c r="AF20441" s="255">
        <v>94.01</v>
      </c>
      <c r="AH20441" s="228" t="s">
        <v>43319</v>
      </c>
      <c r="AI20441" s="229">
        <v>172518.5</v>
      </c>
      <c r="AK20441" s="205"/>
      <c r="AL20441" s="206"/>
    </row>
    <row r="20442" spans="31:38" x14ac:dyDescent="0.55000000000000004">
      <c r="AE20442" s="254" t="s">
        <v>56855</v>
      </c>
      <c r="AF20442" s="255">
        <v>107.6</v>
      </c>
      <c r="AH20442" s="228" t="s">
        <v>24745</v>
      </c>
      <c r="AI20442" s="229">
        <v>25047.26</v>
      </c>
      <c r="AK20442" s="205"/>
      <c r="AL20442" s="206"/>
    </row>
    <row r="20443" spans="31:38" x14ac:dyDescent="0.55000000000000004">
      <c r="AE20443" s="254" t="s">
        <v>54532</v>
      </c>
      <c r="AF20443" s="255">
        <v>5441.15</v>
      </c>
      <c r="AH20443" s="228" t="s">
        <v>24746</v>
      </c>
      <c r="AI20443" s="229">
        <v>31190.94</v>
      </c>
      <c r="AK20443" s="205"/>
      <c r="AL20443" s="206"/>
    </row>
    <row r="20444" spans="31:38" x14ac:dyDescent="0.55000000000000004">
      <c r="AE20444" s="254" t="s">
        <v>55651</v>
      </c>
      <c r="AF20444" s="255">
        <v>49650</v>
      </c>
      <c r="AH20444" s="228" t="s">
        <v>54478</v>
      </c>
      <c r="AI20444" s="229">
        <v>4753</v>
      </c>
      <c r="AK20444" s="205"/>
      <c r="AL20444" s="206"/>
    </row>
    <row r="20445" spans="31:38" x14ac:dyDescent="0.55000000000000004">
      <c r="AE20445" s="254" t="s">
        <v>26588</v>
      </c>
      <c r="AF20445" s="255">
        <v>3280.24</v>
      </c>
      <c r="AH20445" s="228" t="s">
        <v>36531</v>
      </c>
      <c r="AI20445" s="229">
        <v>56202.25</v>
      </c>
      <c r="AK20445" s="205"/>
      <c r="AL20445" s="206"/>
    </row>
    <row r="20446" spans="31:38" x14ac:dyDescent="0.55000000000000004">
      <c r="AE20446" s="254" t="s">
        <v>54533</v>
      </c>
      <c r="AF20446" s="255">
        <v>382863.92</v>
      </c>
      <c r="AH20446" s="228" t="s">
        <v>24763</v>
      </c>
      <c r="AI20446" s="229">
        <v>6586.87</v>
      </c>
      <c r="AK20446" s="205"/>
      <c r="AL20446" s="206"/>
    </row>
    <row r="20447" spans="31:38" x14ac:dyDescent="0.55000000000000004">
      <c r="AE20447" s="254" t="s">
        <v>26589</v>
      </c>
      <c r="AF20447" s="255">
        <v>257314.52</v>
      </c>
      <c r="AH20447" s="228" t="s">
        <v>46126</v>
      </c>
      <c r="AI20447" s="229">
        <v>31827.200000000001</v>
      </c>
      <c r="AK20447" s="205"/>
      <c r="AL20447" s="206"/>
    </row>
    <row r="20448" spans="31:38" x14ac:dyDescent="0.55000000000000004">
      <c r="AE20448" s="254" t="s">
        <v>26590</v>
      </c>
      <c r="AF20448" s="255">
        <v>23583</v>
      </c>
      <c r="AH20448" s="228" t="s">
        <v>48507</v>
      </c>
      <c r="AI20448" s="229">
        <v>920</v>
      </c>
      <c r="AK20448" s="205"/>
      <c r="AL20448" s="206"/>
    </row>
    <row r="20449" spans="31:38" x14ac:dyDescent="0.55000000000000004">
      <c r="AE20449" s="254" t="s">
        <v>49408</v>
      </c>
      <c r="AF20449" s="255">
        <v>66893.78</v>
      </c>
      <c r="AH20449" s="228" t="s">
        <v>46127</v>
      </c>
      <c r="AI20449" s="229">
        <v>12648.14</v>
      </c>
      <c r="AK20449" s="205"/>
      <c r="AL20449" s="206"/>
    </row>
    <row r="20450" spans="31:38" x14ac:dyDescent="0.55000000000000004">
      <c r="AE20450" s="254" t="s">
        <v>26591</v>
      </c>
      <c r="AF20450" s="255">
        <v>453135.94</v>
      </c>
      <c r="AH20450" s="228" t="s">
        <v>46128</v>
      </c>
      <c r="AI20450" s="229">
        <v>15441.56</v>
      </c>
      <c r="AK20450" s="205"/>
      <c r="AL20450" s="206"/>
    </row>
    <row r="20451" spans="31:38" x14ac:dyDescent="0.55000000000000004">
      <c r="AE20451" s="254" t="s">
        <v>32675</v>
      </c>
      <c r="AF20451" s="255">
        <v>17273.73</v>
      </c>
      <c r="AH20451" s="228" t="s">
        <v>46129</v>
      </c>
      <c r="AI20451" s="229">
        <v>53925</v>
      </c>
      <c r="AK20451" s="205"/>
      <c r="AL20451" s="206"/>
    </row>
    <row r="20452" spans="31:38" x14ac:dyDescent="0.55000000000000004">
      <c r="AE20452" s="254" t="s">
        <v>14154</v>
      </c>
      <c r="AF20452" s="255">
        <v>1284116.23</v>
      </c>
      <c r="AH20452" s="228" t="s">
        <v>24764</v>
      </c>
      <c r="AI20452" s="229">
        <v>5618.59</v>
      </c>
      <c r="AK20452" s="205"/>
      <c r="AL20452" s="206"/>
    </row>
    <row r="20453" spans="31:38" x14ac:dyDescent="0.55000000000000004">
      <c r="AE20453" s="254" t="s">
        <v>26592</v>
      </c>
      <c r="AF20453" s="255">
        <v>-20774.11</v>
      </c>
      <c r="AH20453" s="228" t="s">
        <v>47562</v>
      </c>
      <c r="AI20453" s="229">
        <v>3239.3</v>
      </c>
      <c r="AK20453" s="205"/>
      <c r="AL20453" s="206"/>
    </row>
    <row r="20454" spans="31:38" x14ac:dyDescent="0.55000000000000004">
      <c r="AE20454" s="254" t="s">
        <v>49409</v>
      </c>
      <c r="AF20454" s="255">
        <v>482567.5</v>
      </c>
      <c r="AH20454" s="228" t="s">
        <v>24765</v>
      </c>
      <c r="AI20454" s="229">
        <v>4833</v>
      </c>
      <c r="AK20454" s="205"/>
      <c r="AL20454" s="206"/>
    </row>
    <row r="20455" spans="31:38" x14ac:dyDescent="0.55000000000000004">
      <c r="AE20455" s="254" t="s">
        <v>58382</v>
      </c>
      <c r="AF20455" s="255">
        <v>193593</v>
      </c>
      <c r="AH20455" s="228" t="s">
        <v>47563</v>
      </c>
      <c r="AI20455" s="229">
        <v>3814</v>
      </c>
      <c r="AK20455" s="205"/>
      <c r="AL20455" s="206"/>
    </row>
    <row r="20456" spans="31:38" x14ac:dyDescent="0.55000000000000004">
      <c r="AE20456" s="254" t="s">
        <v>34065</v>
      </c>
      <c r="AF20456" s="255">
        <v>228937.92</v>
      </c>
      <c r="AH20456" s="228" t="s">
        <v>33928</v>
      </c>
      <c r="AI20456" s="229">
        <v>74842</v>
      </c>
      <c r="AK20456" s="205"/>
      <c r="AL20456" s="206"/>
    </row>
    <row r="20457" spans="31:38" x14ac:dyDescent="0.55000000000000004">
      <c r="AE20457" s="254" t="s">
        <v>26619</v>
      </c>
      <c r="AF20457" s="255">
        <v>185693.36</v>
      </c>
      <c r="AH20457" s="228" t="s">
        <v>24850</v>
      </c>
      <c r="AI20457" s="229">
        <v>67709.289999999994</v>
      </c>
      <c r="AK20457" s="205"/>
      <c r="AL20457" s="206"/>
    </row>
    <row r="20458" spans="31:38" x14ac:dyDescent="0.55000000000000004">
      <c r="AE20458" s="254" t="s">
        <v>63856</v>
      </c>
      <c r="AF20458" s="255">
        <v>8665</v>
      </c>
      <c r="AH20458" s="228" t="s">
        <v>24851</v>
      </c>
      <c r="AI20458" s="229">
        <v>278596.14</v>
      </c>
      <c r="AK20458" s="205"/>
      <c r="AL20458" s="206"/>
    </row>
    <row r="20459" spans="31:38" x14ac:dyDescent="0.55000000000000004">
      <c r="AE20459" s="254" t="s">
        <v>26621</v>
      </c>
      <c r="AF20459" s="255">
        <v>57837.08</v>
      </c>
      <c r="AH20459" s="228" t="s">
        <v>24852</v>
      </c>
      <c r="AI20459" s="229">
        <v>30383.32</v>
      </c>
      <c r="AK20459" s="205"/>
      <c r="AL20459" s="206"/>
    </row>
    <row r="20460" spans="31:38" x14ac:dyDescent="0.55000000000000004">
      <c r="AE20460" s="254" t="s">
        <v>26622</v>
      </c>
      <c r="AF20460" s="255">
        <v>15500</v>
      </c>
      <c r="AH20460" s="228" t="s">
        <v>24853</v>
      </c>
      <c r="AI20460" s="229">
        <v>978025.09</v>
      </c>
      <c r="AK20460" s="205"/>
      <c r="AL20460" s="206"/>
    </row>
    <row r="20461" spans="31:38" x14ac:dyDescent="0.55000000000000004">
      <c r="AE20461" s="254" t="s">
        <v>60015</v>
      </c>
      <c r="AF20461" s="255">
        <v>10131.200000000001</v>
      </c>
      <c r="AH20461" s="228" t="s">
        <v>24854</v>
      </c>
      <c r="AI20461" s="229">
        <v>4064</v>
      </c>
      <c r="AK20461" s="205"/>
      <c r="AL20461" s="206"/>
    </row>
    <row r="20462" spans="31:38" x14ac:dyDescent="0.55000000000000004">
      <c r="AE20462" s="254" t="s">
        <v>40888</v>
      </c>
      <c r="AF20462" s="255">
        <v>4960</v>
      </c>
      <c r="AH20462" s="228" t="s">
        <v>47564</v>
      </c>
      <c r="AI20462" s="229">
        <v>10057.719999999999</v>
      </c>
      <c r="AK20462" s="205"/>
      <c r="AL20462" s="206"/>
    </row>
    <row r="20463" spans="31:38" x14ac:dyDescent="0.55000000000000004">
      <c r="AE20463" s="254" t="s">
        <v>26624</v>
      </c>
      <c r="AF20463" s="255">
        <v>26810</v>
      </c>
      <c r="AH20463" s="228" t="s">
        <v>24855</v>
      </c>
      <c r="AI20463" s="229">
        <v>327875.57</v>
      </c>
      <c r="AK20463" s="205"/>
      <c r="AL20463" s="206"/>
    </row>
    <row r="20464" spans="31:38" x14ac:dyDescent="0.55000000000000004">
      <c r="AE20464" s="254" t="s">
        <v>26625</v>
      </c>
      <c r="AF20464" s="255">
        <v>39063.379999999997</v>
      </c>
      <c r="AH20464" s="228" t="s">
        <v>24856</v>
      </c>
      <c r="AI20464" s="229">
        <v>142412</v>
      </c>
      <c r="AK20464" s="205"/>
      <c r="AL20464" s="206"/>
    </row>
    <row r="20465" spans="31:38" x14ac:dyDescent="0.55000000000000004">
      <c r="AE20465" s="254" t="s">
        <v>26626</v>
      </c>
      <c r="AF20465" s="255">
        <v>131437.59</v>
      </c>
      <c r="AH20465" s="228" t="s">
        <v>24857</v>
      </c>
      <c r="AI20465" s="229">
        <v>20390.16</v>
      </c>
      <c r="AK20465" s="205"/>
      <c r="AL20465" s="206"/>
    </row>
    <row r="20466" spans="31:38" x14ac:dyDescent="0.55000000000000004">
      <c r="AE20466" s="254" t="s">
        <v>32685</v>
      </c>
      <c r="AF20466" s="255">
        <v>49834.86</v>
      </c>
      <c r="AH20466" s="228" t="s">
        <v>24858</v>
      </c>
      <c r="AI20466" s="229">
        <v>55057.14</v>
      </c>
      <c r="AK20466" s="205"/>
      <c r="AL20466" s="206"/>
    </row>
    <row r="20467" spans="31:38" x14ac:dyDescent="0.55000000000000004">
      <c r="AE20467" s="254" t="s">
        <v>47584</v>
      </c>
      <c r="AF20467" s="255">
        <v>14857</v>
      </c>
      <c r="AH20467" s="228" t="s">
        <v>33929</v>
      </c>
      <c r="AI20467" s="229">
        <v>69312.33</v>
      </c>
      <c r="AK20467" s="205"/>
      <c r="AL20467" s="206"/>
    </row>
    <row r="20468" spans="31:38" x14ac:dyDescent="0.55000000000000004">
      <c r="AE20468" s="254" t="s">
        <v>65190</v>
      </c>
      <c r="AF20468" s="255">
        <v>-47642.64</v>
      </c>
      <c r="AH20468" s="228" t="s">
        <v>33930</v>
      </c>
      <c r="AI20468" s="229">
        <v>600</v>
      </c>
      <c r="AK20468" s="205"/>
      <c r="AL20468" s="206"/>
    </row>
    <row r="20469" spans="31:38" x14ac:dyDescent="0.55000000000000004">
      <c r="AE20469" s="254" t="s">
        <v>26629</v>
      </c>
      <c r="AF20469" s="255">
        <v>2703.48</v>
      </c>
      <c r="AH20469" s="228" t="s">
        <v>33931</v>
      </c>
      <c r="AI20469" s="229">
        <v>152252</v>
      </c>
      <c r="AK20469" s="205"/>
      <c r="AL20469" s="206"/>
    </row>
    <row r="20470" spans="31:38" x14ac:dyDescent="0.55000000000000004">
      <c r="AE20470" s="254" t="s">
        <v>26715</v>
      </c>
      <c r="AF20470" s="255">
        <v>16312.64</v>
      </c>
      <c r="AH20470" s="228" t="s">
        <v>13962</v>
      </c>
      <c r="AI20470" s="229">
        <v>199311.83</v>
      </c>
      <c r="AK20470" s="205"/>
      <c r="AL20470" s="206"/>
    </row>
    <row r="20471" spans="31:38" x14ac:dyDescent="0.55000000000000004">
      <c r="AE20471" s="254" t="s">
        <v>26716</v>
      </c>
      <c r="AF20471" s="255">
        <v>38000</v>
      </c>
      <c r="AH20471" s="228" t="s">
        <v>24860</v>
      </c>
      <c r="AI20471" s="229">
        <v>664735.17000000004</v>
      </c>
      <c r="AK20471" s="205"/>
      <c r="AL20471" s="206"/>
    </row>
    <row r="20472" spans="31:38" x14ac:dyDescent="0.55000000000000004">
      <c r="AE20472" s="254" t="s">
        <v>26717</v>
      </c>
      <c r="AF20472" s="255">
        <v>299163.68</v>
      </c>
      <c r="AH20472" s="228" t="s">
        <v>32518</v>
      </c>
      <c r="AI20472" s="229">
        <v>71791.48</v>
      </c>
      <c r="AK20472" s="205"/>
      <c r="AL20472" s="206"/>
    </row>
    <row r="20473" spans="31:38" x14ac:dyDescent="0.55000000000000004">
      <c r="AE20473" s="254" t="s">
        <v>26718</v>
      </c>
      <c r="AF20473" s="255">
        <v>125172.53</v>
      </c>
      <c r="AH20473" s="228" t="s">
        <v>24861</v>
      </c>
      <c r="AI20473" s="229">
        <v>10105.56</v>
      </c>
      <c r="AK20473" s="205"/>
      <c r="AL20473" s="206"/>
    </row>
    <row r="20474" spans="31:38" x14ac:dyDescent="0.55000000000000004">
      <c r="AE20474" s="254" t="s">
        <v>35557</v>
      </c>
      <c r="AF20474" s="255">
        <v>26640.9</v>
      </c>
      <c r="AH20474" s="228" t="s">
        <v>13963</v>
      </c>
      <c r="AI20474" s="229">
        <v>83043.820000000007</v>
      </c>
      <c r="AK20474" s="205"/>
      <c r="AL20474" s="206"/>
    </row>
    <row r="20475" spans="31:38" x14ac:dyDescent="0.55000000000000004">
      <c r="AE20475" s="254" t="s">
        <v>26721</v>
      </c>
      <c r="AF20475" s="255">
        <v>151179.1</v>
      </c>
      <c r="AH20475" s="228" t="s">
        <v>13964</v>
      </c>
      <c r="AI20475" s="229">
        <v>48868.33</v>
      </c>
      <c r="AK20475" s="205"/>
      <c r="AL20475" s="206"/>
    </row>
    <row r="20476" spans="31:38" x14ac:dyDescent="0.55000000000000004">
      <c r="AE20476" s="254" t="s">
        <v>39436</v>
      </c>
      <c r="AF20476" s="255">
        <v>105891.8</v>
      </c>
      <c r="AH20476" s="228" t="s">
        <v>24862</v>
      </c>
      <c r="AI20476" s="229">
        <v>2361.6</v>
      </c>
      <c r="AK20476" s="205"/>
      <c r="AL20476" s="206"/>
    </row>
    <row r="20477" spans="31:38" x14ac:dyDescent="0.55000000000000004">
      <c r="AE20477" s="254" t="s">
        <v>26723</v>
      </c>
      <c r="AF20477" s="255">
        <v>1331.25</v>
      </c>
      <c r="AH20477" s="228" t="s">
        <v>13965</v>
      </c>
      <c r="AI20477" s="229">
        <v>389777.74</v>
      </c>
      <c r="AK20477" s="205"/>
      <c r="AL20477" s="206"/>
    </row>
    <row r="20478" spans="31:38" x14ac:dyDescent="0.55000000000000004">
      <c r="AE20478" s="254" t="s">
        <v>26724</v>
      </c>
      <c r="AF20478" s="255">
        <v>9641.77</v>
      </c>
      <c r="AH20478" s="228" t="s">
        <v>13966</v>
      </c>
      <c r="AI20478" s="229">
        <v>98048.91</v>
      </c>
      <c r="AK20478" s="205"/>
      <c r="AL20478" s="206"/>
    </row>
    <row r="20479" spans="31:38" x14ac:dyDescent="0.55000000000000004">
      <c r="AE20479" s="254" t="s">
        <v>50760</v>
      </c>
      <c r="AF20479" s="255">
        <v>18453.060000000001</v>
      </c>
      <c r="AH20479" s="228" t="s">
        <v>33932</v>
      </c>
      <c r="AI20479" s="229">
        <v>3993768.88</v>
      </c>
      <c r="AK20479" s="205"/>
      <c r="AL20479" s="206"/>
    </row>
    <row r="20480" spans="31:38" x14ac:dyDescent="0.55000000000000004">
      <c r="AE20480" s="254" t="s">
        <v>26725</v>
      </c>
      <c r="AF20480" s="255">
        <v>1977.12</v>
      </c>
      <c r="AH20480" s="228" t="s">
        <v>24864</v>
      </c>
      <c r="AI20480" s="229">
        <v>160475.19</v>
      </c>
      <c r="AK20480" s="205"/>
      <c r="AL20480" s="206"/>
    </row>
    <row r="20481" spans="31:38" x14ac:dyDescent="0.55000000000000004">
      <c r="AE20481" s="254" t="s">
        <v>26726</v>
      </c>
      <c r="AF20481" s="255">
        <v>33630.81</v>
      </c>
      <c r="AH20481" s="228" t="s">
        <v>43320</v>
      </c>
      <c r="AI20481" s="229">
        <v>1379285.11</v>
      </c>
      <c r="AK20481" s="205"/>
      <c r="AL20481" s="206"/>
    </row>
    <row r="20482" spans="31:38" x14ac:dyDescent="0.55000000000000004">
      <c r="AE20482" s="254" t="s">
        <v>26728</v>
      </c>
      <c r="AF20482" s="255">
        <v>600</v>
      </c>
      <c r="AH20482" s="228" t="s">
        <v>36545</v>
      </c>
      <c r="AI20482" s="229">
        <v>8866.0499999999993</v>
      </c>
      <c r="AK20482" s="205"/>
      <c r="AL20482" s="206"/>
    </row>
    <row r="20483" spans="31:38" x14ac:dyDescent="0.55000000000000004">
      <c r="AE20483" s="254" t="s">
        <v>26732</v>
      </c>
      <c r="AF20483" s="255">
        <v>33978.980000000003</v>
      </c>
      <c r="AH20483" s="228" t="s">
        <v>24865</v>
      </c>
      <c r="AI20483" s="229">
        <v>27889.49</v>
      </c>
      <c r="AK20483" s="205"/>
      <c r="AL20483" s="206"/>
    </row>
    <row r="20484" spans="31:38" x14ac:dyDescent="0.55000000000000004">
      <c r="AE20484" s="254" t="s">
        <v>58089</v>
      </c>
      <c r="AF20484" s="255">
        <v>3870.78</v>
      </c>
      <c r="AH20484" s="228" t="s">
        <v>24866</v>
      </c>
      <c r="AI20484" s="229">
        <v>450879.71</v>
      </c>
      <c r="AK20484" s="205"/>
      <c r="AL20484" s="206"/>
    </row>
    <row r="20485" spans="31:38" x14ac:dyDescent="0.55000000000000004">
      <c r="AE20485" s="254" t="s">
        <v>56856</v>
      </c>
      <c r="AF20485" s="255">
        <v>570.75</v>
      </c>
      <c r="AH20485" s="228" t="s">
        <v>24867</v>
      </c>
      <c r="AI20485" s="229">
        <v>724600.08</v>
      </c>
      <c r="AK20485" s="205"/>
      <c r="AL20485" s="206"/>
    </row>
    <row r="20486" spans="31:38" x14ac:dyDescent="0.55000000000000004">
      <c r="AE20486" s="254" t="s">
        <v>26733</v>
      </c>
      <c r="AF20486" s="255">
        <v>26325</v>
      </c>
      <c r="AH20486" s="228" t="s">
        <v>13967</v>
      </c>
      <c r="AI20486" s="229">
        <v>795939.08</v>
      </c>
      <c r="AK20486" s="205"/>
      <c r="AL20486" s="206"/>
    </row>
    <row r="20487" spans="31:38" x14ac:dyDescent="0.55000000000000004">
      <c r="AE20487" s="254" t="s">
        <v>26734</v>
      </c>
      <c r="AF20487" s="255">
        <v>37977.589999999997</v>
      </c>
      <c r="AH20487" s="228" t="s">
        <v>13968</v>
      </c>
      <c r="AI20487" s="229">
        <v>1066720.99</v>
      </c>
      <c r="AK20487" s="205"/>
      <c r="AL20487" s="206"/>
    </row>
    <row r="20488" spans="31:38" x14ac:dyDescent="0.55000000000000004">
      <c r="AE20488" s="254" t="s">
        <v>26735</v>
      </c>
      <c r="AF20488" s="255">
        <v>35640</v>
      </c>
      <c r="AH20488" s="228" t="s">
        <v>13969</v>
      </c>
      <c r="AI20488" s="229">
        <v>336745.46</v>
      </c>
      <c r="AK20488" s="205"/>
      <c r="AL20488" s="206"/>
    </row>
    <row r="20489" spans="31:38" x14ac:dyDescent="0.55000000000000004">
      <c r="AE20489" s="254" t="s">
        <v>54535</v>
      </c>
      <c r="AF20489" s="255">
        <v>17214.77</v>
      </c>
      <c r="AH20489" s="228" t="s">
        <v>24868</v>
      </c>
      <c r="AI20489" s="229">
        <v>2250246.36</v>
      </c>
      <c r="AK20489" s="205"/>
      <c r="AL20489" s="206"/>
    </row>
    <row r="20490" spans="31:38" x14ac:dyDescent="0.55000000000000004">
      <c r="AE20490" s="254" t="s">
        <v>49410</v>
      </c>
      <c r="AF20490" s="255">
        <v>1472.61</v>
      </c>
      <c r="AH20490" s="228" t="s">
        <v>24871</v>
      </c>
      <c r="AI20490" s="229">
        <v>3434.6</v>
      </c>
      <c r="AK20490" s="205"/>
      <c r="AL20490" s="206"/>
    </row>
    <row r="20491" spans="31:38" x14ac:dyDescent="0.55000000000000004">
      <c r="AE20491" s="254" t="s">
        <v>14162</v>
      </c>
      <c r="AF20491" s="255">
        <v>74242.2</v>
      </c>
      <c r="AH20491" s="228" t="s">
        <v>24872</v>
      </c>
      <c r="AI20491" s="229">
        <v>201559.13</v>
      </c>
      <c r="AK20491" s="205"/>
      <c r="AL20491" s="206"/>
    </row>
    <row r="20492" spans="31:38" x14ac:dyDescent="0.55000000000000004">
      <c r="AE20492" s="254" t="s">
        <v>14163</v>
      </c>
      <c r="AF20492" s="255">
        <v>190237.08</v>
      </c>
      <c r="AH20492" s="228" t="s">
        <v>24873</v>
      </c>
      <c r="AI20492" s="229">
        <v>27.65</v>
      </c>
      <c r="AK20492" s="205"/>
      <c r="AL20492" s="206"/>
    </row>
    <row r="20493" spans="31:38" x14ac:dyDescent="0.55000000000000004">
      <c r="AE20493" s="254" t="s">
        <v>26736</v>
      </c>
      <c r="AF20493" s="255">
        <v>62141.41</v>
      </c>
      <c r="AH20493" s="228" t="s">
        <v>54479</v>
      </c>
      <c r="AI20493" s="229">
        <v>273.33</v>
      </c>
      <c r="AK20493" s="205"/>
      <c r="AL20493" s="206"/>
    </row>
    <row r="20494" spans="31:38" x14ac:dyDescent="0.55000000000000004">
      <c r="AE20494" s="254" t="s">
        <v>54536</v>
      </c>
      <c r="AF20494" s="255">
        <v>2956.13</v>
      </c>
      <c r="AH20494" s="228" t="s">
        <v>36546</v>
      </c>
      <c r="AI20494" s="229">
        <v>82.5</v>
      </c>
      <c r="AK20494" s="205"/>
      <c r="AL20494" s="206"/>
    </row>
    <row r="20495" spans="31:38" x14ac:dyDescent="0.55000000000000004">
      <c r="AE20495" s="254" t="s">
        <v>26737</v>
      </c>
      <c r="AF20495" s="255">
        <v>388986.78</v>
      </c>
      <c r="AH20495" s="228" t="s">
        <v>24875</v>
      </c>
      <c r="AI20495" s="229">
        <v>282739.21000000002</v>
      </c>
      <c r="AK20495" s="205"/>
      <c r="AL20495" s="206"/>
    </row>
    <row r="20496" spans="31:38" x14ac:dyDescent="0.55000000000000004">
      <c r="AE20496" s="254" t="s">
        <v>56857</v>
      </c>
      <c r="AF20496" s="255">
        <v>476.26</v>
      </c>
      <c r="AH20496" s="228" t="s">
        <v>24876</v>
      </c>
      <c r="AI20496" s="229">
        <v>426346.35</v>
      </c>
      <c r="AK20496" s="205"/>
      <c r="AL20496" s="206"/>
    </row>
    <row r="20497" spans="31:38" x14ac:dyDescent="0.55000000000000004">
      <c r="AE20497" s="254" t="s">
        <v>26739</v>
      </c>
      <c r="AF20497" s="255">
        <v>176522.64</v>
      </c>
      <c r="AH20497" s="228" t="s">
        <v>36547</v>
      </c>
      <c r="AI20497" s="229">
        <v>109467.75</v>
      </c>
      <c r="AK20497" s="205"/>
      <c r="AL20497" s="206"/>
    </row>
    <row r="20498" spans="31:38" x14ac:dyDescent="0.55000000000000004">
      <c r="AE20498" s="254" t="s">
        <v>14164</v>
      </c>
      <c r="AF20498" s="255">
        <v>40696.370000000003</v>
      </c>
      <c r="AH20498" s="228" t="s">
        <v>24877</v>
      </c>
      <c r="AI20498" s="229">
        <v>514732.75</v>
      </c>
      <c r="AK20498" s="205"/>
      <c r="AL20498" s="206"/>
    </row>
    <row r="20499" spans="31:38" x14ac:dyDescent="0.55000000000000004">
      <c r="AE20499" s="254" t="s">
        <v>26740</v>
      </c>
      <c r="AF20499" s="255">
        <v>383324.24</v>
      </c>
      <c r="AH20499" s="228" t="s">
        <v>24878</v>
      </c>
      <c r="AI20499" s="229">
        <v>4604697.67</v>
      </c>
      <c r="AK20499" s="205"/>
      <c r="AL20499" s="206"/>
    </row>
    <row r="20500" spans="31:38" x14ac:dyDescent="0.55000000000000004">
      <c r="AE20500" s="254" t="s">
        <v>14165</v>
      </c>
      <c r="AF20500" s="255">
        <v>234895.5</v>
      </c>
      <c r="AH20500" s="228" t="s">
        <v>24880</v>
      </c>
      <c r="AI20500" s="229">
        <v>418284.73</v>
      </c>
      <c r="AK20500" s="205"/>
      <c r="AL20500" s="206"/>
    </row>
    <row r="20501" spans="31:38" x14ac:dyDescent="0.55000000000000004">
      <c r="AE20501" s="254" t="s">
        <v>26741</v>
      </c>
      <c r="AF20501" s="255">
        <v>773.62</v>
      </c>
      <c r="AH20501" s="228" t="s">
        <v>24881</v>
      </c>
      <c r="AI20501" s="229">
        <v>1670103.67</v>
      </c>
      <c r="AK20501" s="205"/>
      <c r="AL20501" s="206"/>
    </row>
    <row r="20502" spans="31:38" x14ac:dyDescent="0.55000000000000004">
      <c r="AE20502" s="254" t="s">
        <v>48527</v>
      </c>
      <c r="AF20502" s="255">
        <v>-2998.97</v>
      </c>
      <c r="AH20502" s="228" t="s">
        <v>46130</v>
      </c>
      <c r="AI20502" s="229">
        <v>-58092.56</v>
      </c>
      <c r="AK20502" s="205"/>
      <c r="AL20502" s="206"/>
    </row>
    <row r="20503" spans="31:38" x14ac:dyDescent="0.55000000000000004">
      <c r="AE20503" s="254" t="s">
        <v>48528</v>
      </c>
      <c r="AF20503" s="255">
        <v>1479694.47</v>
      </c>
      <c r="AH20503" s="228" t="s">
        <v>39361</v>
      </c>
      <c r="AI20503" s="229">
        <v>31228.35</v>
      </c>
      <c r="AK20503" s="205"/>
      <c r="AL20503" s="206"/>
    </row>
    <row r="20504" spans="31:38" x14ac:dyDescent="0.55000000000000004">
      <c r="AE20504" s="254" t="s">
        <v>35574</v>
      </c>
      <c r="AF20504" s="255">
        <v>846447</v>
      </c>
      <c r="AH20504" s="228" t="s">
        <v>48508</v>
      </c>
      <c r="AI20504" s="229">
        <v>1253767.8999999999</v>
      </c>
      <c r="AK20504" s="205"/>
      <c r="AL20504" s="206"/>
    </row>
    <row r="20505" spans="31:38" x14ac:dyDescent="0.55000000000000004">
      <c r="AE20505" s="254" t="s">
        <v>35575</v>
      </c>
      <c r="AF20505" s="255">
        <v>33931.230000000003</v>
      </c>
      <c r="AH20505" s="228" t="s">
        <v>24903</v>
      </c>
      <c r="AI20505" s="229">
        <v>497490.97</v>
      </c>
      <c r="AK20505" s="205"/>
      <c r="AL20505" s="206"/>
    </row>
    <row r="20506" spans="31:38" x14ac:dyDescent="0.55000000000000004">
      <c r="AE20506" s="254" t="s">
        <v>26803</v>
      </c>
      <c r="AF20506" s="255">
        <v>178627.53</v>
      </c>
      <c r="AH20506" s="228" t="s">
        <v>47565</v>
      </c>
      <c r="AI20506" s="229">
        <v>58518.97</v>
      </c>
      <c r="AK20506" s="205"/>
      <c r="AL20506" s="206"/>
    </row>
    <row r="20507" spans="31:38" x14ac:dyDescent="0.55000000000000004">
      <c r="AE20507" s="254" t="s">
        <v>35576</v>
      </c>
      <c r="AF20507" s="255">
        <v>1560</v>
      </c>
      <c r="AH20507" s="228" t="s">
        <v>48509</v>
      </c>
      <c r="AI20507" s="229">
        <v>39699.96</v>
      </c>
      <c r="AK20507" s="205"/>
      <c r="AL20507" s="206"/>
    </row>
    <row r="20508" spans="31:38" x14ac:dyDescent="0.55000000000000004">
      <c r="AE20508" s="254" t="s">
        <v>26805</v>
      </c>
      <c r="AF20508" s="255">
        <v>398701.34</v>
      </c>
      <c r="AH20508" s="228" t="s">
        <v>47566</v>
      </c>
      <c r="AI20508" s="229">
        <v>40575.550000000003</v>
      </c>
      <c r="AK20508" s="205"/>
      <c r="AL20508" s="206"/>
    </row>
    <row r="20509" spans="31:38" x14ac:dyDescent="0.55000000000000004">
      <c r="AE20509" s="254" t="s">
        <v>35577</v>
      </c>
      <c r="AF20509" s="255">
        <v>1639958.55</v>
      </c>
      <c r="AH20509" s="228" t="s">
        <v>49397</v>
      </c>
      <c r="AI20509" s="229">
        <v>12208</v>
      </c>
      <c r="AK20509" s="205"/>
      <c r="AL20509" s="206"/>
    </row>
    <row r="20510" spans="31:38" x14ac:dyDescent="0.55000000000000004">
      <c r="AE20510" s="254" t="s">
        <v>26806</v>
      </c>
      <c r="AF20510" s="255">
        <v>1425967.56</v>
      </c>
      <c r="AH20510" s="228" t="s">
        <v>46131</v>
      </c>
      <c r="AI20510" s="229">
        <v>327398.87</v>
      </c>
      <c r="AK20510" s="205"/>
      <c r="AL20510" s="206"/>
    </row>
    <row r="20511" spans="31:38" x14ac:dyDescent="0.55000000000000004">
      <c r="AE20511" s="254" t="s">
        <v>26808</v>
      </c>
      <c r="AF20511" s="255">
        <v>131482.32999999999</v>
      </c>
      <c r="AH20511" s="228" t="s">
        <v>13976</v>
      </c>
      <c r="AI20511" s="229">
        <v>73699.75</v>
      </c>
      <c r="AK20511" s="205"/>
      <c r="AL20511" s="206"/>
    </row>
    <row r="20512" spans="31:38" x14ac:dyDescent="0.55000000000000004">
      <c r="AE20512" s="254" t="s">
        <v>58786</v>
      </c>
      <c r="AF20512" s="255">
        <v>4852.1000000000004</v>
      </c>
      <c r="AH20512" s="228" t="s">
        <v>35370</v>
      </c>
      <c r="AI20512" s="229">
        <v>7967.25</v>
      </c>
      <c r="AK20512" s="205"/>
      <c r="AL20512" s="206"/>
    </row>
    <row r="20513" spans="31:38" x14ac:dyDescent="0.55000000000000004">
      <c r="AE20513" s="254" t="s">
        <v>36667</v>
      </c>
      <c r="AF20513" s="255">
        <v>7430.58</v>
      </c>
      <c r="AH20513" s="228" t="s">
        <v>13977</v>
      </c>
      <c r="AI20513" s="229">
        <v>6254.03</v>
      </c>
      <c r="AK20513" s="205"/>
      <c r="AL20513" s="206"/>
    </row>
    <row r="20514" spans="31:38" x14ac:dyDescent="0.55000000000000004">
      <c r="AE20514" s="254" t="s">
        <v>26810</v>
      </c>
      <c r="AF20514" s="255">
        <v>102447.23</v>
      </c>
      <c r="AH20514" s="228" t="s">
        <v>24908</v>
      </c>
      <c r="AI20514" s="229">
        <v>3881.81</v>
      </c>
      <c r="AK20514" s="205"/>
      <c r="AL20514" s="206"/>
    </row>
    <row r="20515" spans="31:38" x14ac:dyDescent="0.55000000000000004">
      <c r="AE20515" s="254" t="s">
        <v>26812</v>
      </c>
      <c r="AF20515" s="255">
        <v>94767.18</v>
      </c>
      <c r="AH20515" s="228" t="s">
        <v>24909</v>
      </c>
      <c r="AI20515" s="229">
        <v>66500</v>
      </c>
      <c r="AK20515" s="205"/>
      <c r="AL20515" s="206"/>
    </row>
    <row r="20516" spans="31:38" x14ac:dyDescent="0.55000000000000004">
      <c r="AE20516" s="254" t="s">
        <v>26813</v>
      </c>
      <c r="AF20516" s="255">
        <v>10574.03</v>
      </c>
      <c r="AH20516" s="228" t="s">
        <v>13978</v>
      </c>
      <c r="AI20516" s="229">
        <v>67859.72</v>
      </c>
      <c r="AK20516" s="205"/>
      <c r="AL20516" s="206"/>
    </row>
    <row r="20517" spans="31:38" x14ac:dyDescent="0.55000000000000004">
      <c r="AE20517" s="254" t="s">
        <v>40889</v>
      </c>
      <c r="AF20517" s="255">
        <v>192992.45</v>
      </c>
      <c r="AH20517" s="228" t="s">
        <v>24910</v>
      </c>
      <c r="AI20517" s="229">
        <v>77508.03</v>
      </c>
      <c r="AK20517" s="205"/>
      <c r="AL20517" s="206"/>
    </row>
    <row r="20518" spans="31:38" x14ac:dyDescent="0.55000000000000004">
      <c r="AE20518" s="254" t="s">
        <v>54538</v>
      </c>
      <c r="AF20518" s="255">
        <v>2856517.27</v>
      </c>
      <c r="AH20518" s="228" t="s">
        <v>24911</v>
      </c>
      <c r="AI20518" s="229">
        <v>19940.060000000001</v>
      </c>
      <c r="AK20518" s="205"/>
      <c r="AL20518" s="206"/>
    </row>
    <row r="20519" spans="31:38" x14ac:dyDescent="0.55000000000000004">
      <c r="AE20519" s="254" t="s">
        <v>50761</v>
      </c>
      <c r="AF20519" s="255">
        <v>25080</v>
      </c>
      <c r="AH20519" s="228" t="s">
        <v>24981</v>
      </c>
      <c r="AI20519" s="229">
        <v>81820.800000000003</v>
      </c>
      <c r="AK20519" s="205"/>
      <c r="AL20519" s="206"/>
    </row>
    <row r="20520" spans="31:38" x14ac:dyDescent="0.55000000000000004">
      <c r="AE20520" s="254" t="s">
        <v>26815</v>
      </c>
      <c r="AF20520" s="255">
        <v>808814.89</v>
      </c>
      <c r="AH20520" s="228" t="s">
        <v>33943</v>
      </c>
      <c r="AI20520" s="229">
        <v>248235.67</v>
      </c>
      <c r="AK20520" s="205"/>
      <c r="AL20520" s="206"/>
    </row>
    <row r="20521" spans="31:38" x14ac:dyDescent="0.55000000000000004">
      <c r="AE20521" s="254" t="s">
        <v>26816</v>
      </c>
      <c r="AF20521" s="255">
        <v>482950.28</v>
      </c>
      <c r="AH20521" s="228" t="s">
        <v>24982</v>
      </c>
      <c r="AI20521" s="229">
        <v>191118.63</v>
      </c>
      <c r="AK20521" s="205"/>
      <c r="AL20521" s="206"/>
    </row>
    <row r="20522" spans="31:38" x14ac:dyDescent="0.55000000000000004">
      <c r="AE20522" s="254" t="s">
        <v>40890</v>
      </c>
      <c r="AF20522" s="255">
        <v>2496.52</v>
      </c>
      <c r="AH20522" s="228" t="s">
        <v>33944</v>
      </c>
      <c r="AI20522" s="229">
        <v>2000015.73</v>
      </c>
      <c r="AK20522" s="205"/>
      <c r="AL20522" s="206"/>
    </row>
    <row r="20523" spans="31:38" x14ac:dyDescent="0.55000000000000004">
      <c r="AE20523" s="254" t="s">
        <v>26817</v>
      </c>
      <c r="AF20523" s="255">
        <v>684109.1</v>
      </c>
      <c r="AH20523" s="228" t="s">
        <v>34403</v>
      </c>
      <c r="AI20523" s="229">
        <v>52583.61</v>
      </c>
      <c r="AK20523" s="205"/>
      <c r="AL20523" s="206"/>
    </row>
    <row r="20524" spans="31:38" x14ac:dyDescent="0.55000000000000004">
      <c r="AE20524" s="254" t="s">
        <v>26818</v>
      </c>
      <c r="AF20524" s="255">
        <v>2172043.56</v>
      </c>
      <c r="AH20524" s="228" t="s">
        <v>24984</v>
      </c>
      <c r="AI20524" s="229">
        <v>1613962.83</v>
      </c>
      <c r="AK20524" s="205"/>
      <c r="AL20524" s="206"/>
    </row>
    <row r="20525" spans="31:38" x14ac:dyDescent="0.55000000000000004">
      <c r="AE20525" s="254" t="s">
        <v>26819</v>
      </c>
      <c r="AF20525" s="255">
        <v>754495.61</v>
      </c>
      <c r="AH20525" s="228" t="s">
        <v>35387</v>
      </c>
      <c r="AI20525" s="229">
        <v>16422.439999999999</v>
      </c>
      <c r="AK20525" s="205"/>
      <c r="AL20525" s="206"/>
    </row>
    <row r="20526" spans="31:38" x14ac:dyDescent="0.55000000000000004">
      <c r="AE20526" s="254" t="s">
        <v>65191</v>
      </c>
      <c r="AF20526" s="255">
        <v>170088</v>
      </c>
      <c r="AH20526" s="228" t="s">
        <v>24985</v>
      </c>
      <c r="AI20526" s="229">
        <v>2100473.65</v>
      </c>
      <c r="AK20526" s="205"/>
      <c r="AL20526" s="206"/>
    </row>
    <row r="20527" spans="31:38" x14ac:dyDescent="0.55000000000000004">
      <c r="AE20527" s="254" t="s">
        <v>26820</v>
      </c>
      <c r="AF20527" s="255">
        <v>59381.15</v>
      </c>
      <c r="AH20527" s="228" t="s">
        <v>33945</v>
      </c>
      <c r="AI20527" s="229">
        <v>573239.68000000005</v>
      </c>
      <c r="AK20527" s="205"/>
      <c r="AL20527" s="206"/>
    </row>
    <row r="20528" spans="31:38" x14ac:dyDescent="0.55000000000000004">
      <c r="AE20528" s="254" t="s">
        <v>26821</v>
      </c>
      <c r="AF20528" s="255">
        <v>81286.87</v>
      </c>
      <c r="AH20528" s="228" t="s">
        <v>24987</v>
      </c>
      <c r="AI20528" s="229">
        <v>67440</v>
      </c>
      <c r="AK20528" s="205"/>
      <c r="AL20528" s="206"/>
    </row>
    <row r="20529" spans="31:38" x14ac:dyDescent="0.55000000000000004">
      <c r="AE20529" s="254" t="s">
        <v>26823</v>
      </c>
      <c r="AF20529" s="255">
        <v>20528.12</v>
      </c>
      <c r="AH20529" s="228" t="s">
        <v>24988</v>
      </c>
      <c r="AI20529" s="229">
        <v>16451.29</v>
      </c>
      <c r="AK20529" s="205"/>
      <c r="AL20529" s="206"/>
    </row>
    <row r="20530" spans="31:38" x14ac:dyDescent="0.55000000000000004">
      <c r="AE20530" s="254" t="s">
        <v>58787</v>
      </c>
      <c r="AF20530" s="255">
        <v>546.98</v>
      </c>
      <c r="AH20530" s="228" t="s">
        <v>24989</v>
      </c>
      <c r="AI20530" s="229">
        <v>84145.24</v>
      </c>
      <c r="AK20530" s="205"/>
      <c r="AL20530" s="206"/>
    </row>
    <row r="20531" spans="31:38" x14ac:dyDescent="0.55000000000000004">
      <c r="AE20531" s="254" t="s">
        <v>26825</v>
      </c>
      <c r="AF20531" s="255">
        <v>10636.4</v>
      </c>
      <c r="AH20531" s="228" t="s">
        <v>39367</v>
      </c>
      <c r="AI20531" s="229">
        <v>258198.96</v>
      </c>
      <c r="AK20531" s="205"/>
      <c r="AL20531" s="206"/>
    </row>
    <row r="20532" spans="31:38" x14ac:dyDescent="0.55000000000000004">
      <c r="AE20532" s="254" t="s">
        <v>26826</v>
      </c>
      <c r="AF20532" s="255">
        <v>1661039.73</v>
      </c>
      <c r="AH20532" s="228" t="s">
        <v>33946</v>
      </c>
      <c r="AI20532" s="229">
        <v>52722.78</v>
      </c>
      <c r="AK20532" s="205"/>
      <c r="AL20532" s="206"/>
    </row>
    <row r="20533" spans="31:38" x14ac:dyDescent="0.55000000000000004">
      <c r="AE20533" s="254" t="s">
        <v>26827</v>
      </c>
      <c r="AF20533" s="255">
        <v>3702829.64</v>
      </c>
      <c r="AH20533" s="228" t="s">
        <v>13988</v>
      </c>
      <c r="AI20533" s="229">
        <v>256455.07</v>
      </c>
      <c r="AK20533" s="205"/>
      <c r="AL20533" s="206"/>
    </row>
    <row r="20534" spans="31:38" x14ac:dyDescent="0.55000000000000004">
      <c r="AE20534" s="254" t="s">
        <v>26828</v>
      </c>
      <c r="AF20534" s="255">
        <v>498423.32</v>
      </c>
      <c r="AH20534" s="228" t="s">
        <v>35388</v>
      </c>
      <c r="AI20534" s="229">
        <v>9681601.6999999993</v>
      </c>
      <c r="AK20534" s="205"/>
      <c r="AL20534" s="206"/>
    </row>
    <row r="20535" spans="31:38" x14ac:dyDescent="0.55000000000000004">
      <c r="AE20535" s="254" t="s">
        <v>26829</v>
      </c>
      <c r="AF20535" s="255">
        <v>646850.98</v>
      </c>
      <c r="AH20535" s="228" t="s">
        <v>24993</v>
      </c>
      <c r="AI20535" s="229">
        <v>531904.32999999996</v>
      </c>
      <c r="AK20535" s="205"/>
      <c r="AL20535" s="206"/>
    </row>
    <row r="20536" spans="31:38" x14ac:dyDescent="0.55000000000000004">
      <c r="AE20536" s="254" t="s">
        <v>62390</v>
      </c>
      <c r="AF20536" s="255">
        <v>2855474</v>
      </c>
      <c r="AH20536" s="228" t="s">
        <v>35389</v>
      </c>
      <c r="AI20536" s="229">
        <v>2097.36</v>
      </c>
      <c r="AK20536" s="205"/>
      <c r="AL20536" s="206"/>
    </row>
    <row r="20537" spans="31:38" x14ac:dyDescent="0.55000000000000004">
      <c r="AE20537" s="254" t="s">
        <v>43351</v>
      </c>
      <c r="AF20537" s="255">
        <v>4776021.97</v>
      </c>
      <c r="AH20537" s="228" t="s">
        <v>35390</v>
      </c>
      <c r="AI20537" s="229">
        <v>3700</v>
      </c>
      <c r="AK20537" s="205"/>
      <c r="AL20537" s="206"/>
    </row>
    <row r="20538" spans="31:38" x14ac:dyDescent="0.55000000000000004">
      <c r="AE20538" s="254" t="s">
        <v>26830</v>
      </c>
      <c r="AF20538" s="255">
        <v>277466.74</v>
      </c>
      <c r="AH20538" s="228" t="s">
        <v>24995</v>
      </c>
      <c r="AI20538" s="229">
        <v>123.87</v>
      </c>
      <c r="AK20538" s="205"/>
      <c r="AL20538" s="206"/>
    </row>
    <row r="20539" spans="31:38" x14ac:dyDescent="0.55000000000000004">
      <c r="AE20539" s="254" t="s">
        <v>59347</v>
      </c>
      <c r="AF20539" s="255">
        <v>612258</v>
      </c>
      <c r="AH20539" s="228" t="s">
        <v>13991</v>
      </c>
      <c r="AI20539" s="229">
        <v>1335575.17</v>
      </c>
      <c r="AK20539" s="205"/>
      <c r="AL20539" s="206"/>
    </row>
    <row r="20540" spans="31:38" x14ac:dyDescent="0.55000000000000004">
      <c r="AE20540" s="254" t="s">
        <v>35585</v>
      </c>
      <c r="AF20540" s="255">
        <v>131555.93</v>
      </c>
      <c r="AH20540" s="228" t="s">
        <v>13992</v>
      </c>
      <c r="AI20540" s="229">
        <v>1232443.1299999999</v>
      </c>
      <c r="AK20540" s="205"/>
      <c r="AL20540" s="206"/>
    </row>
    <row r="20541" spans="31:38" x14ac:dyDescent="0.55000000000000004">
      <c r="AE20541" s="254" t="s">
        <v>35586</v>
      </c>
      <c r="AF20541" s="255">
        <v>66901.53</v>
      </c>
      <c r="AH20541" s="228" t="s">
        <v>24996</v>
      </c>
      <c r="AI20541" s="229">
        <v>452064.24</v>
      </c>
      <c r="AK20541" s="205"/>
      <c r="AL20541" s="206"/>
    </row>
    <row r="20542" spans="31:38" x14ac:dyDescent="0.55000000000000004">
      <c r="AE20542" s="254" t="s">
        <v>35587</v>
      </c>
      <c r="AF20542" s="255">
        <v>15080.98</v>
      </c>
      <c r="AH20542" s="228" t="s">
        <v>24998</v>
      </c>
      <c r="AI20542" s="229">
        <v>1342597.81</v>
      </c>
      <c r="AK20542" s="205"/>
      <c r="AL20542" s="206"/>
    </row>
    <row r="20543" spans="31:38" x14ac:dyDescent="0.55000000000000004">
      <c r="AE20543" s="254" t="s">
        <v>35588</v>
      </c>
      <c r="AF20543" s="255">
        <v>2108.2800000000002</v>
      </c>
      <c r="AH20543" s="228" t="s">
        <v>24999</v>
      </c>
      <c r="AI20543" s="229">
        <v>838168.99</v>
      </c>
      <c r="AK20543" s="205"/>
      <c r="AL20543" s="206"/>
    </row>
    <row r="20544" spans="31:38" x14ac:dyDescent="0.55000000000000004">
      <c r="AE20544" s="254" t="s">
        <v>26845</v>
      </c>
      <c r="AF20544" s="255">
        <v>4454</v>
      </c>
      <c r="AH20544" s="228" t="s">
        <v>48510</v>
      </c>
      <c r="AI20544" s="229">
        <v>103679.79</v>
      </c>
      <c r="AK20544" s="205"/>
      <c r="AL20544" s="206"/>
    </row>
    <row r="20545" spans="31:38" x14ac:dyDescent="0.55000000000000004">
      <c r="AE20545" s="254" t="s">
        <v>26863</v>
      </c>
      <c r="AF20545" s="255">
        <v>4525.6000000000004</v>
      </c>
      <c r="AH20545" s="228" t="s">
        <v>25003</v>
      </c>
      <c r="AI20545" s="229">
        <v>68879.929999999993</v>
      </c>
      <c r="AK20545" s="205"/>
      <c r="AL20545" s="206"/>
    </row>
    <row r="20546" spans="31:38" x14ac:dyDescent="0.55000000000000004">
      <c r="AE20546" s="254" t="s">
        <v>39441</v>
      </c>
      <c r="AF20546" s="255">
        <v>14929.34</v>
      </c>
      <c r="AH20546" s="228" t="s">
        <v>54480</v>
      </c>
      <c r="AI20546" s="229">
        <v>3598532.86</v>
      </c>
      <c r="AK20546" s="205"/>
      <c r="AL20546" s="206"/>
    </row>
    <row r="20547" spans="31:38" x14ac:dyDescent="0.55000000000000004">
      <c r="AE20547" s="254" t="s">
        <v>26864</v>
      </c>
      <c r="AF20547" s="255">
        <v>1316.16</v>
      </c>
      <c r="AH20547" s="228" t="s">
        <v>25004</v>
      </c>
      <c r="AI20547" s="229">
        <v>831469.35</v>
      </c>
      <c r="AK20547" s="205"/>
      <c r="AL20547" s="206"/>
    </row>
    <row r="20548" spans="31:38" x14ac:dyDescent="0.55000000000000004">
      <c r="AE20548" s="254" t="s">
        <v>62911</v>
      </c>
      <c r="AF20548" s="255">
        <v>1801.98</v>
      </c>
      <c r="AH20548" s="228" t="s">
        <v>25005</v>
      </c>
      <c r="AI20548" s="229">
        <v>3420341.96</v>
      </c>
      <c r="AK20548" s="205"/>
      <c r="AL20548" s="206"/>
    </row>
    <row r="20549" spans="31:38" x14ac:dyDescent="0.55000000000000004">
      <c r="AE20549" s="254" t="s">
        <v>62912</v>
      </c>
      <c r="AF20549" s="255">
        <v>1169.92</v>
      </c>
      <c r="AH20549" s="228" t="s">
        <v>25006</v>
      </c>
      <c r="AI20549" s="229">
        <v>407550.55</v>
      </c>
      <c r="AK20549" s="205"/>
      <c r="AL20549" s="206"/>
    </row>
    <row r="20550" spans="31:38" x14ac:dyDescent="0.55000000000000004">
      <c r="AE20550" s="254" t="s">
        <v>43352</v>
      </c>
      <c r="AF20550" s="255">
        <v>500</v>
      </c>
      <c r="AH20550" s="228" t="s">
        <v>25008</v>
      </c>
      <c r="AI20550" s="229">
        <v>5949479.7300000004</v>
      </c>
      <c r="AK20550" s="205"/>
      <c r="AL20550" s="206"/>
    </row>
    <row r="20551" spans="31:38" x14ac:dyDescent="0.55000000000000004">
      <c r="AE20551" s="254" t="s">
        <v>26867</v>
      </c>
      <c r="AF20551" s="255">
        <v>12322</v>
      </c>
      <c r="AH20551" s="228" t="s">
        <v>25009</v>
      </c>
      <c r="AI20551" s="229">
        <v>138682.47</v>
      </c>
      <c r="AK20551" s="205"/>
      <c r="AL20551" s="206"/>
    </row>
    <row r="20552" spans="31:38" x14ac:dyDescent="0.55000000000000004">
      <c r="AE20552" s="254" t="s">
        <v>26869</v>
      </c>
      <c r="AF20552" s="255">
        <v>45708</v>
      </c>
      <c r="AH20552" s="228" t="s">
        <v>25034</v>
      </c>
      <c r="AI20552" s="229">
        <v>11550.12</v>
      </c>
      <c r="AK20552" s="205"/>
      <c r="AL20552" s="206"/>
    </row>
    <row r="20553" spans="31:38" x14ac:dyDescent="0.55000000000000004">
      <c r="AE20553" s="254" t="s">
        <v>54542</v>
      </c>
      <c r="AF20553" s="255">
        <v>30442.5</v>
      </c>
      <c r="AH20553" s="228" t="s">
        <v>25036</v>
      </c>
      <c r="AI20553" s="229">
        <v>28460.720000000001</v>
      </c>
      <c r="AK20553" s="205"/>
      <c r="AL20553" s="206"/>
    </row>
    <row r="20554" spans="31:38" x14ac:dyDescent="0.55000000000000004">
      <c r="AE20554" s="254" t="s">
        <v>47587</v>
      </c>
      <c r="AF20554" s="255">
        <v>53000</v>
      </c>
      <c r="AH20554" s="228" t="s">
        <v>43321</v>
      </c>
      <c r="AI20554" s="229">
        <v>24617.97</v>
      </c>
      <c r="AK20554" s="205"/>
      <c r="AL20554" s="206"/>
    </row>
    <row r="20555" spans="31:38" x14ac:dyDescent="0.55000000000000004">
      <c r="AE20555" s="254" t="s">
        <v>47588</v>
      </c>
      <c r="AF20555" s="255">
        <v>6230.2</v>
      </c>
      <c r="AH20555" s="228" t="s">
        <v>43322</v>
      </c>
      <c r="AI20555" s="229">
        <v>104363.21</v>
      </c>
      <c r="AK20555" s="205"/>
      <c r="AL20555" s="206"/>
    </row>
    <row r="20556" spans="31:38" x14ac:dyDescent="0.55000000000000004">
      <c r="AE20556" s="254" t="s">
        <v>60016</v>
      </c>
      <c r="AF20556" s="255">
        <v>6674.06</v>
      </c>
      <c r="AH20556" s="228" t="s">
        <v>25037</v>
      </c>
      <c r="AI20556" s="229">
        <v>12887.61</v>
      </c>
      <c r="AK20556" s="205"/>
      <c r="AL20556" s="206"/>
    </row>
    <row r="20557" spans="31:38" x14ac:dyDescent="0.55000000000000004">
      <c r="AE20557" s="254" t="s">
        <v>60017</v>
      </c>
      <c r="AF20557" s="255">
        <v>2690</v>
      </c>
      <c r="AH20557" s="228" t="s">
        <v>25039</v>
      </c>
      <c r="AI20557" s="229">
        <v>6754</v>
      </c>
      <c r="AK20557" s="205"/>
      <c r="AL20557" s="206"/>
    </row>
    <row r="20558" spans="31:38" x14ac:dyDescent="0.55000000000000004">
      <c r="AE20558" s="254" t="s">
        <v>60018</v>
      </c>
      <c r="AF20558" s="255">
        <v>22750.52</v>
      </c>
      <c r="AH20558" s="228" t="s">
        <v>54481</v>
      </c>
      <c r="AI20558" s="229">
        <v>2500</v>
      </c>
      <c r="AK20558" s="205"/>
      <c r="AL20558" s="206"/>
    </row>
    <row r="20559" spans="31:38" x14ac:dyDescent="0.55000000000000004">
      <c r="AE20559" s="254" t="s">
        <v>54545</v>
      </c>
      <c r="AF20559" s="255">
        <v>31976.47</v>
      </c>
      <c r="AH20559" s="228" t="s">
        <v>40854</v>
      </c>
      <c r="AI20559" s="229">
        <v>1596.85</v>
      </c>
      <c r="AK20559" s="205"/>
      <c r="AL20559" s="206"/>
    </row>
    <row r="20560" spans="31:38" x14ac:dyDescent="0.55000000000000004">
      <c r="AE20560" s="254" t="s">
        <v>60019</v>
      </c>
      <c r="AF20560" s="255">
        <v>33370.51</v>
      </c>
      <c r="AH20560" s="228" t="s">
        <v>25040</v>
      </c>
      <c r="AI20560" s="229">
        <v>96</v>
      </c>
      <c r="AK20560" s="205"/>
      <c r="AL20560" s="206"/>
    </row>
    <row r="20561" spans="31:38" x14ac:dyDescent="0.55000000000000004">
      <c r="AE20561" s="254" t="s">
        <v>35594</v>
      </c>
      <c r="AF20561" s="255">
        <v>1999.34</v>
      </c>
      <c r="AH20561" s="228" t="s">
        <v>25041</v>
      </c>
      <c r="AI20561" s="229">
        <v>18713.28</v>
      </c>
      <c r="AK20561" s="205"/>
      <c r="AL20561" s="206"/>
    </row>
    <row r="20562" spans="31:38" x14ac:dyDescent="0.55000000000000004">
      <c r="AE20562" s="254" t="s">
        <v>54546</v>
      </c>
      <c r="AF20562" s="255">
        <v>367618.09</v>
      </c>
      <c r="AH20562" s="228" t="s">
        <v>25042</v>
      </c>
      <c r="AI20562" s="229">
        <v>2560</v>
      </c>
      <c r="AK20562" s="205"/>
      <c r="AL20562" s="206"/>
    </row>
    <row r="20563" spans="31:38" x14ac:dyDescent="0.55000000000000004">
      <c r="AE20563" s="254" t="s">
        <v>26917</v>
      </c>
      <c r="AF20563" s="255">
        <v>5226.58</v>
      </c>
      <c r="AH20563" s="228" t="s">
        <v>25043</v>
      </c>
      <c r="AI20563" s="229">
        <v>14525.99</v>
      </c>
      <c r="AK20563" s="205"/>
      <c r="AL20563" s="206"/>
    </row>
    <row r="20564" spans="31:38" x14ac:dyDescent="0.55000000000000004">
      <c r="AE20564" s="254" t="s">
        <v>35595</v>
      </c>
      <c r="AF20564" s="255">
        <v>41684.959999999999</v>
      </c>
      <c r="AH20564" s="228" t="s">
        <v>25044</v>
      </c>
      <c r="AI20564" s="229">
        <v>3247.2</v>
      </c>
      <c r="AK20564" s="205"/>
      <c r="AL20564" s="206"/>
    </row>
    <row r="20565" spans="31:38" x14ac:dyDescent="0.55000000000000004">
      <c r="AE20565" s="254" t="s">
        <v>63521</v>
      </c>
      <c r="AF20565" s="255">
        <v>4076.81</v>
      </c>
      <c r="AH20565" s="228" t="s">
        <v>25052</v>
      </c>
      <c r="AI20565" s="229">
        <v>4051.67</v>
      </c>
      <c r="AK20565" s="205"/>
      <c r="AL20565" s="206"/>
    </row>
    <row r="20566" spans="31:38" x14ac:dyDescent="0.55000000000000004">
      <c r="AE20566" s="254" t="s">
        <v>26918</v>
      </c>
      <c r="AF20566" s="255">
        <v>19903.68</v>
      </c>
      <c r="AH20566" s="228" t="s">
        <v>25053</v>
      </c>
      <c r="AI20566" s="229">
        <v>10250</v>
      </c>
      <c r="AK20566" s="205"/>
      <c r="AL20566" s="206"/>
    </row>
    <row r="20567" spans="31:38" x14ac:dyDescent="0.55000000000000004">
      <c r="AE20567" s="254" t="s">
        <v>54547</v>
      </c>
      <c r="AF20567" s="255">
        <v>923.33</v>
      </c>
      <c r="AH20567" s="228" t="s">
        <v>46132</v>
      </c>
      <c r="AI20567" s="229">
        <v>30809.200000000001</v>
      </c>
      <c r="AK20567" s="205"/>
      <c r="AL20567" s="206"/>
    </row>
    <row r="20568" spans="31:38" x14ac:dyDescent="0.55000000000000004">
      <c r="AE20568" s="254" t="s">
        <v>26919</v>
      </c>
      <c r="AF20568" s="255">
        <v>148479.64000000001</v>
      </c>
      <c r="AH20568" s="228" t="s">
        <v>25055</v>
      </c>
      <c r="AI20568" s="229">
        <v>1782.57</v>
      </c>
      <c r="AK20568" s="205"/>
      <c r="AL20568" s="206"/>
    </row>
    <row r="20569" spans="31:38" x14ac:dyDescent="0.55000000000000004">
      <c r="AE20569" s="254" t="s">
        <v>26920</v>
      </c>
      <c r="AF20569" s="255">
        <v>967.23</v>
      </c>
      <c r="AH20569" s="228" t="s">
        <v>54482</v>
      </c>
      <c r="AI20569" s="229">
        <v>654</v>
      </c>
      <c r="AK20569" s="205"/>
      <c r="AL20569" s="206"/>
    </row>
    <row r="20570" spans="31:38" x14ac:dyDescent="0.55000000000000004">
      <c r="AE20570" s="254" t="s">
        <v>58788</v>
      </c>
      <c r="AF20570" s="255">
        <v>903</v>
      </c>
      <c r="AH20570" s="228" t="s">
        <v>54483</v>
      </c>
      <c r="AI20570" s="229">
        <v>647.86</v>
      </c>
      <c r="AK20570" s="205"/>
      <c r="AL20570" s="206"/>
    </row>
    <row r="20571" spans="31:38" x14ac:dyDescent="0.55000000000000004">
      <c r="AE20571" s="254" t="s">
        <v>54548</v>
      </c>
      <c r="AF20571" s="255">
        <v>520106.45</v>
      </c>
      <c r="AH20571" s="228" t="s">
        <v>25056</v>
      </c>
      <c r="AI20571" s="229">
        <v>5040</v>
      </c>
      <c r="AK20571" s="205"/>
      <c r="AL20571" s="206"/>
    </row>
    <row r="20572" spans="31:38" x14ac:dyDescent="0.55000000000000004">
      <c r="AE20572" s="254" t="s">
        <v>60020</v>
      </c>
      <c r="AF20572" s="255">
        <v>660</v>
      </c>
      <c r="AH20572" s="228" t="s">
        <v>54484</v>
      </c>
      <c r="AI20572" s="229">
        <v>600</v>
      </c>
      <c r="AK20572" s="205"/>
      <c r="AL20572" s="206"/>
    </row>
    <row r="20573" spans="31:38" x14ac:dyDescent="0.55000000000000004">
      <c r="AE20573" s="254" t="s">
        <v>26921</v>
      </c>
      <c r="AF20573" s="255">
        <v>25630.44</v>
      </c>
      <c r="AH20573" s="228" t="s">
        <v>25057</v>
      </c>
      <c r="AI20573" s="229">
        <v>746.28</v>
      </c>
      <c r="AK20573" s="205"/>
      <c r="AL20573" s="206"/>
    </row>
    <row r="20574" spans="31:38" x14ac:dyDescent="0.55000000000000004">
      <c r="AE20574" s="254" t="s">
        <v>26922</v>
      </c>
      <c r="AF20574" s="255">
        <v>17302.060000000001</v>
      </c>
      <c r="AH20574" s="228" t="s">
        <v>25075</v>
      </c>
      <c r="AI20574" s="229">
        <v>6634.8</v>
      </c>
      <c r="AK20574" s="205"/>
      <c r="AL20574" s="206"/>
    </row>
    <row r="20575" spans="31:38" x14ac:dyDescent="0.55000000000000004">
      <c r="AE20575" s="254" t="s">
        <v>36670</v>
      </c>
      <c r="AF20575" s="255">
        <v>3070651.72</v>
      </c>
      <c r="AH20575" s="228" t="s">
        <v>47567</v>
      </c>
      <c r="AI20575" s="229">
        <v>87099.77</v>
      </c>
      <c r="AK20575" s="205"/>
      <c r="AL20575" s="206"/>
    </row>
    <row r="20576" spans="31:38" x14ac:dyDescent="0.55000000000000004">
      <c r="AE20576" s="254" t="s">
        <v>43353</v>
      </c>
      <c r="AF20576" s="255">
        <v>10491.41</v>
      </c>
      <c r="AH20576" s="228" t="s">
        <v>25076</v>
      </c>
      <c r="AI20576" s="229">
        <v>24992</v>
      </c>
      <c r="AK20576" s="205"/>
      <c r="AL20576" s="206"/>
    </row>
    <row r="20577" spans="31:38" x14ac:dyDescent="0.55000000000000004">
      <c r="AE20577" s="254" t="s">
        <v>63522</v>
      </c>
      <c r="AF20577" s="255">
        <v>451.5</v>
      </c>
      <c r="AH20577" s="228" t="s">
        <v>46133</v>
      </c>
      <c r="AI20577" s="229">
        <v>32269</v>
      </c>
      <c r="AK20577" s="205"/>
      <c r="AL20577" s="206"/>
    </row>
    <row r="20578" spans="31:38" x14ac:dyDescent="0.55000000000000004">
      <c r="AE20578" s="254" t="s">
        <v>62391</v>
      </c>
      <c r="AF20578" s="255">
        <v>4328.95</v>
      </c>
      <c r="AH20578" s="228" t="s">
        <v>25077</v>
      </c>
      <c r="AI20578" s="229">
        <v>1100</v>
      </c>
      <c r="AK20578" s="205"/>
      <c r="AL20578" s="206"/>
    </row>
    <row r="20579" spans="31:38" x14ac:dyDescent="0.55000000000000004">
      <c r="AE20579" s="254" t="s">
        <v>26925</v>
      </c>
      <c r="AF20579" s="255">
        <v>85245.6</v>
      </c>
      <c r="AH20579" s="228" t="s">
        <v>25078</v>
      </c>
      <c r="AI20579" s="229">
        <v>4508.26</v>
      </c>
      <c r="AK20579" s="205"/>
      <c r="AL20579" s="206"/>
    </row>
    <row r="20580" spans="31:38" x14ac:dyDescent="0.55000000000000004">
      <c r="AE20580" s="254" t="s">
        <v>43354</v>
      </c>
      <c r="AF20580" s="255">
        <v>75068.02</v>
      </c>
      <c r="AH20580" s="228" t="s">
        <v>25079</v>
      </c>
      <c r="AI20580" s="229">
        <v>626.64</v>
      </c>
      <c r="AK20580" s="205"/>
      <c r="AL20580" s="206"/>
    </row>
    <row r="20581" spans="31:38" x14ac:dyDescent="0.55000000000000004">
      <c r="AE20581" s="254" t="s">
        <v>26926</v>
      </c>
      <c r="AF20581" s="255">
        <v>496592.6</v>
      </c>
      <c r="AH20581" s="228" t="s">
        <v>25081</v>
      </c>
      <c r="AI20581" s="229">
        <v>3104.01</v>
      </c>
      <c r="AK20581" s="205"/>
      <c r="AL20581" s="206"/>
    </row>
    <row r="20582" spans="31:38" x14ac:dyDescent="0.55000000000000004">
      <c r="AE20582" s="254" t="s">
        <v>34073</v>
      </c>
      <c r="AF20582" s="255">
        <v>2097.64</v>
      </c>
      <c r="AH20582" s="228" t="s">
        <v>25098</v>
      </c>
      <c r="AI20582" s="229">
        <v>11186.36</v>
      </c>
      <c r="AK20582" s="205"/>
      <c r="AL20582" s="206"/>
    </row>
    <row r="20583" spans="31:38" x14ac:dyDescent="0.55000000000000004">
      <c r="AE20583" s="254" t="s">
        <v>14173</v>
      </c>
      <c r="AF20583" s="255">
        <v>372305.36</v>
      </c>
      <c r="AH20583" s="228" t="s">
        <v>39370</v>
      </c>
      <c r="AI20583" s="229">
        <v>40500</v>
      </c>
      <c r="AK20583" s="205"/>
      <c r="AL20583" s="206"/>
    </row>
    <row r="20584" spans="31:38" x14ac:dyDescent="0.55000000000000004">
      <c r="AE20584" s="254" t="s">
        <v>14174</v>
      </c>
      <c r="AF20584" s="255">
        <v>429759.97</v>
      </c>
      <c r="AH20584" s="228" t="s">
        <v>46134</v>
      </c>
      <c r="AI20584" s="229">
        <v>66017.5</v>
      </c>
      <c r="AK20584" s="205"/>
      <c r="AL20584" s="206"/>
    </row>
    <row r="20585" spans="31:38" x14ac:dyDescent="0.55000000000000004">
      <c r="AE20585" s="254" t="s">
        <v>26927</v>
      </c>
      <c r="AF20585" s="255">
        <v>129948.85</v>
      </c>
      <c r="AH20585" s="228" t="s">
        <v>25099</v>
      </c>
      <c r="AI20585" s="229">
        <v>4935.6400000000003</v>
      </c>
      <c r="AK20585" s="205"/>
      <c r="AL20585" s="206"/>
    </row>
    <row r="20586" spans="31:38" x14ac:dyDescent="0.55000000000000004">
      <c r="AE20586" s="254" t="s">
        <v>43355</v>
      </c>
      <c r="AF20586" s="255">
        <v>513816.11</v>
      </c>
      <c r="AH20586" s="228" t="s">
        <v>48511</v>
      </c>
      <c r="AI20586" s="229">
        <v>9292</v>
      </c>
      <c r="AK20586" s="205"/>
      <c r="AL20586" s="206"/>
    </row>
    <row r="20587" spans="31:38" x14ac:dyDescent="0.55000000000000004">
      <c r="AE20587" s="254" t="s">
        <v>26928</v>
      </c>
      <c r="AF20587" s="255">
        <v>7833.02</v>
      </c>
      <c r="AH20587" s="228" t="s">
        <v>25103</v>
      </c>
      <c r="AI20587" s="229">
        <v>1568</v>
      </c>
      <c r="AK20587" s="205"/>
      <c r="AL20587" s="206"/>
    </row>
    <row r="20588" spans="31:38" x14ac:dyDescent="0.55000000000000004">
      <c r="AE20588" s="254" t="s">
        <v>48529</v>
      </c>
      <c r="AF20588" s="255">
        <v>10486</v>
      </c>
      <c r="AH20588" s="228" t="s">
        <v>47568</v>
      </c>
      <c r="AI20588" s="229">
        <v>40729.75</v>
      </c>
      <c r="AK20588" s="205"/>
      <c r="AL20588" s="206"/>
    </row>
    <row r="20589" spans="31:38" x14ac:dyDescent="0.55000000000000004">
      <c r="AE20589" s="254" t="s">
        <v>26929</v>
      </c>
      <c r="AF20589" s="255">
        <v>82496.56</v>
      </c>
      <c r="AH20589" s="228" t="s">
        <v>14000</v>
      </c>
      <c r="AI20589" s="229">
        <v>10522.38</v>
      </c>
      <c r="AK20589" s="205"/>
      <c r="AL20589" s="206"/>
    </row>
    <row r="20590" spans="31:38" x14ac:dyDescent="0.55000000000000004">
      <c r="AE20590" s="254" t="s">
        <v>62913</v>
      </c>
      <c r="AF20590" s="255">
        <v>10225</v>
      </c>
      <c r="AH20590" s="228" t="s">
        <v>39374</v>
      </c>
      <c r="AI20590" s="229">
        <v>35697.57</v>
      </c>
      <c r="AK20590" s="205"/>
      <c r="AL20590" s="206"/>
    </row>
    <row r="20591" spans="31:38" x14ac:dyDescent="0.55000000000000004">
      <c r="AE20591" s="254" t="s">
        <v>43356</v>
      </c>
      <c r="AF20591" s="255">
        <v>12419.61</v>
      </c>
      <c r="AH20591" s="228" t="s">
        <v>25111</v>
      </c>
      <c r="AI20591" s="229">
        <v>41124.93</v>
      </c>
      <c r="AK20591" s="205"/>
      <c r="AL20591" s="206"/>
    </row>
    <row r="20592" spans="31:38" x14ac:dyDescent="0.55000000000000004">
      <c r="AE20592" s="254" t="s">
        <v>60100</v>
      </c>
      <c r="AF20592" s="255">
        <v>6225</v>
      </c>
      <c r="AH20592" s="228" t="s">
        <v>39375</v>
      </c>
      <c r="AI20592" s="229">
        <v>33250</v>
      </c>
      <c r="AK20592" s="205"/>
      <c r="AL20592" s="206"/>
    </row>
    <row r="20593" spans="31:38" x14ac:dyDescent="0.55000000000000004">
      <c r="AE20593" s="254" t="s">
        <v>26930</v>
      </c>
      <c r="AF20593" s="255">
        <v>518908.24</v>
      </c>
      <c r="AH20593" s="228" t="s">
        <v>46135</v>
      </c>
      <c r="AI20593" s="229">
        <v>139044</v>
      </c>
      <c r="AK20593" s="205"/>
      <c r="AL20593" s="206"/>
    </row>
    <row r="20594" spans="31:38" x14ac:dyDescent="0.55000000000000004">
      <c r="AE20594" s="254" t="s">
        <v>58090</v>
      </c>
      <c r="AF20594" s="255">
        <v>9767.2099999999991</v>
      </c>
      <c r="AH20594" s="228" t="s">
        <v>35393</v>
      </c>
      <c r="AI20594" s="229">
        <v>23744.799999999999</v>
      </c>
      <c r="AK20594" s="205"/>
      <c r="AL20594" s="206"/>
    </row>
    <row r="20595" spans="31:38" x14ac:dyDescent="0.55000000000000004">
      <c r="AE20595" s="254" t="s">
        <v>14175</v>
      </c>
      <c r="AF20595" s="255">
        <v>341238.78</v>
      </c>
      <c r="AH20595" s="228" t="s">
        <v>48512</v>
      </c>
      <c r="AI20595" s="229">
        <v>80.989999999999995</v>
      </c>
      <c r="AK20595" s="205"/>
      <c r="AL20595" s="206"/>
    </row>
    <row r="20596" spans="31:38" x14ac:dyDescent="0.55000000000000004">
      <c r="AE20596" s="254" t="s">
        <v>63523</v>
      </c>
      <c r="AF20596" s="255">
        <v>257537.35</v>
      </c>
      <c r="AH20596" s="228" t="s">
        <v>25112</v>
      </c>
      <c r="AI20596" s="229">
        <v>62653.37</v>
      </c>
      <c r="AK20596" s="205"/>
      <c r="AL20596" s="206"/>
    </row>
    <row r="20597" spans="31:38" x14ac:dyDescent="0.55000000000000004">
      <c r="AE20597" s="254" t="s">
        <v>26931</v>
      </c>
      <c r="AF20597" s="255">
        <v>1229458.17</v>
      </c>
      <c r="AH20597" s="228" t="s">
        <v>25113</v>
      </c>
      <c r="AI20597" s="229">
        <v>6702.01</v>
      </c>
      <c r="AK20597" s="205"/>
      <c r="AL20597" s="206"/>
    </row>
    <row r="20598" spans="31:38" x14ac:dyDescent="0.55000000000000004">
      <c r="AE20598" s="254" t="s">
        <v>59452</v>
      </c>
      <c r="AF20598" s="255">
        <v>611.59</v>
      </c>
      <c r="AH20598" s="228" t="s">
        <v>40855</v>
      </c>
      <c r="AI20598" s="229">
        <v>63810.62</v>
      </c>
      <c r="AK20598" s="205"/>
      <c r="AL20598" s="206"/>
    </row>
    <row r="20599" spans="31:38" x14ac:dyDescent="0.55000000000000004">
      <c r="AE20599" s="254" t="s">
        <v>14176</v>
      </c>
      <c r="AF20599" s="255">
        <v>21341.41</v>
      </c>
      <c r="AH20599" s="228" t="s">
        <v>25137</v>
      </c>
      <c r="AI20599" s="229">
        <v>120574.82</v>
      </c>
      <c r="AK20599" s="205"/>
      <c r="AL20599" s="206"/>
    </row>
    <row r="20600" spans="31:38" x14ac:dyDescent="0.55000000000000004">
      <c r="AE20600" s="254" t="s">
        <v>26932</v>
      </c>
      <c r="AF20600" s="255">
        <v>718950.18</v>
      </c>
      <c r="AH20600" s="228" t="s">
        <v>25139</v>
      </c>
      <c r="AI20600" s="229">
        <v>97449.67</v>
      </c>
      <c r="AK20600" s="205"/>
      <c r="AL20600" s="206"/>
    </row>
    <row r="20601" spans="31:38" x14ac:dyDescent="0.55000000000000004">
      <c r="AE20601" s="254" t="s">
        <v>48531</v>
      </c>
      <c r="AF20601" s="255">
        <v>-76307.37</v>
      </c>
      <c r="AH20601" s="228" t="s">
        <v>54485</v>
      </c>
      <c r="AI20601" s="229">
        <v>11633.05</v>
      </c>
      <c r="AK20601" s="205"/>
      <c r="AL20601" s="206"/>
    </row>
    <row r="20602" spans="31:38" x14ac:dyDescent="0.55000000000000004">
      <c r="AE20602" s="254" t="s">
        <v>40891</v>
      </c>
      <c r="AF20602" s="255">
        <v>7660103.3600000003</v>
      </c>
      <c r="AH20602" s="228" t="s">
        <v>14004</v>
      </c>
      <c r="AI20602" s="229">
        <v>25000</v>
      </c>
      <c r="AK20602" s="205"/>
      <c r="AL20602" s="206"/>
    </row>
    <row r="20603" spans="31:38" x14ac:dyDescent="0.55000000000000004">
      <c r="AE20603" s="254" t="s">
        <v>26933</v>
      </c>
      <c r="AF20603" s="255">
        <v>9561.1299999999992</v>
      </c>
      <c r="AH20603" s="228" t="s">
        <v>43323</v>
      </c>
      <c r="AI20603" s="229">
        <v>122477.7</v>
      </c>
      <c r="AK20603" s="205"/>
      <c r="AL20603" s="206"/>
    </row>
    <row r="20604" spans="31:38" x14ac:dyDescent="0.55000000000000004">
      <c r="AE20604" s="254" t="s">
        <v>61707</v>
      </c>
      <c r="AF20604" s="255">
        <v>28600.09</v>
      </c>
      <c r="AH20604" s="228" t="s">
        <v>25142</v>
      </c>
      <c r="AI20604" s="229">
        <v>24249.51</v>
      </c>
      <c r="AK20604" s="205"/>
      <c r="AL20604" s="206"/>
    </row>
    <row r="20605" spans="31:38" x14ac:dyDescent="0.55000000000000004">
      <c r="AE20605" s="254" t="s">
        <v>60021</v>
      </c>
      <c r="AF20605" s="255">
        <v>81598.47</v>
      </c>
      <c r="AH20605" s="228" t="s">
        <v>25146</v>
      </c>
      <c r="AI20605" s="229">
        <v>32739.439999999999</v>
      </c>
      <c r="AK20605" s="205"/>
      <c r="AL20605" s="206"/>
    </row>
    <row r="20606" spans="31:38" x14ac:dyDescent="0.55000000000000004">
      <c r="AE20606" s="254" t="s">
        <v>58091</v>
      </c>
      <c r="AF20606" s="255">
        <v>1200</v>
      </c>
      <c r="AH20606" s="228" t="s">
        <v>25147</v>
      </c>
      <c r="AI20606" s="229">
        <v>12000</v>
      </c>
      <c r="AK20606" s="205"/>
      <c r="AL20606" s="206"/>
    </row>
    <row r="20607" spans="31:38" x14ac:dyDescent="0.55000000000000004">
      <c r="AE20607" s="254" t="s">
        <v>46162</v>
      </c>
      <c r="AF20607" s="255">
        <v>8499.0499999999993</v>
      </c>
      <c r="AH20607" s="228" t="s">
        <v>48513</v>
      </c>
      <c r="AI20607" s="229">
        <v>1023.75</v>
      </c>
      <c r="AK20607" s="205"/>
      <c r="AL20607" s="206"/>
    </row>
    <row r="20608" spans="31:38" x14ac:dyDescent="0.55000000000000004">
      <c r="AE20608" s="254" t="s">
        <v>26946</v>
      </c>
      <c r="AF20608" s="255">
        <v>2157.91</v>
      </c>
      <c r="AH20608" s="228" t="s">
        <v>54486</v>
      </c>
      <c r="AI20608" s="229">
        <v>19743.400000000001</v>
      </c>
      <c r="AK20608" s="205"/>
      <c r="AL20608" s="206"/>
    </row>
    <row r="20609" spans="31:38" x14ac:dyDescent="0.55000000000000004">
      <c r="AE20609" s="254" t="s">
        <v>26947</v>
      </c>
      <c r="AF20609" s="255">
        <v>4651</v>
      </c>
      <c r="AH20609" s="228" t="s">
        <v>25148</v>
      </c>
      <c r="AI20609" s="229">
        <v>22997.89</v>
      </c>
      <c r="AK20609" s="205"/>
      <c r="AL20609" s="206"/>
    </row>
    <row r="20610" spans="31:38" x14ac:dyDescent="0.55000000000000004">
      <c r="AE20610" s="254" t="s">
        <v>26948</v>
      </c>
      <c r="AF20610" s="255">
        <v>31002.93</v>
      </c>
      <c r="AH20610" s="228" t="s">
        <v>40856</v>
      </c>
      <c r="AI20610" s="229">
        <v>17131.91</v>
      </c>
      <c r="AK20610" s="205"/>
      <c r="AL20610" s="206"/>
    </row>
    <row r="20611" spans="31:38" x14ac:dyDescent="0.55000000000000004">
      <c r="AE20611" s="254" t="s">
        <v>26949</v>
      </c>
      <c r="AF20611" s="255">
        <v>44623.81</v>
      </c>
      <c r="AH20611" s="228" t="s">
        <v>25149</v>
      </c>
      <c r="AI20611" s="229">
        <v>15678.99</v>
      </c>
      <c r="AK20611" s="205"/>
      <c r="AL20611" s="206"/>
    </row>
    <row r="20612" spans="31:38" x14ac:dyDescent="0.55000000000000004">
      <c r="AE20612" s="254" t="s">
        <v>62392</v>
      </c>
      <c r="AF20612" s="255">
        <v>10000</v>
      </c>
      <c r="AH20612" s="228" t="s">
        <v>25150</v>
      </c>
      <c r="AI20612" s="229">
        <v>10488.13</v>
      </c>
      <c r="AK20612" s="205"/>
      <c r="AL20612" s="206"/>
    </row>
    <row r="20613" spans="31:38" x14ac:dyDescent="0.55000000000000004">
      <c r="AE20613" s="254" t="s">
        <v>55652</v>
      </c>
      <c r="AF20613" s="255">
        <v>13200</v>
      </c>
      <c r="AH20613" s="228" t="s">
        <v>25151</v>
      </c>
      <c r="AI20613" s="229">
        <v>18688.009999999998</v>
      </c>
      <c r="AK20613" s="205"/>
      <c r="AL20613" s="206"/>
    </row>
    <row r="20614" spans="31:38" x14ac:dyDescent="0.55000000000000004">
      <c r="AE20614" s="254" t="s">
        <v>26965</v>
      </c>
      <c r="AF20614" s="255">
        <v>394659.24</v>
      </c>
      <c r="AH20614" s="228" t="s">
        <v>25152</v>
      </c>
      <c r="AI20614" s="229">
        <v>19425</v>
      </c>
      <c r="AK20614" s="205"/>
      <c r="AL20614" s="206"/>
    </row>
    <row r="20615" spans="31:38" x14ac:dyDescent="0.55000000000000004">
      <c r="AE20615" s="254" t="s">
        <v>34084</v>
      </c>
      <c r="AF20615" s="255">
        <v>53018</v>
      </c>
      <c r="AH20615" s="228" t="s">
        <v>40857</v>
      </c>
      <c r="AI20615" s="229">
        <v>42450</v>
      </c>
      <c r="AK20615" s="205"/>
      <c r="AL20615" s="206"/>
    </row>
    <row r="20616" spans="31:38" x14ac:dyDescent="0.55000000000000004">
      <c r="AE20616" s="254" t="s">
        <v>26967</v>
      </c>
      <c r="AF20616" s="255">
        <v>41641.300000000003</v>
      </c>
      <c r="AH20616" s="228" t="s">
        <v>40858</v>
      </c>
      <c r="AI20616" s="229">
        <v>132923.04</v>
      </c>
      <c r="AK20616" s="205"/>
      <c r="AL20616" s="206"/>
    </row>
    <row r="20617" spans="31:38" x14ac:dyDescent="0.55000000000000004">
      <c r="AE20617" s="254" t="s">
        <v>46164</v>
      </c>
      <c r="AF20617" s="255">
        <v>664.26</v>
      </c>
      <c r="AH20617" s="228" t="s">
        <v>40859</v>
      </c>
      <c r="AI20617" s="229">
        <v>41670.620000000003</v>
      </c>
      <c r="AK20617" s="205"/>
      <c r="AL20617" s="206"/>
    </row>
    <row r="20618" spans="31:38" x14ac:dyDescent="0.55000000000000004">
      <c r="AE20618" s="254" t="s">
        <v>34085</v>
      </c>
      <c r="AF20618" s="255">
        <v>100486.96</v>
      </c>
      <c r="AH20618" s="228" t="s">
        <v>40860</v>
      </c>
      <c r="AI20618" s="229">
        <v>22215.41</v>
      </c>
      <c r="AK20618" s="205"/>
      <c r="AL20618" s="206"/>
    </row>
    <row r="20619" spans="31:38" x14ac:dyDescent="0.55000000000000004">
      <c r="AE20619" s="254" t="s">
        <v>26968</v>
      </c>
      <c r="AF20619" s="255">
        <v>42802.3</v>
      </c>
      <c r="AH20619" s="228" t="s">
        <v>25167</v>
      </c>
      <c r="AI20619" s="229">
        <v>40730.79</v>
      </c>
      <c r="AK20619" s="205"/>
      <c r="AL20619" s="206"/>
    </row>
    <row r="20620" spans="31:38" x14ac:dyDescent="0.55000000000000004">
      <c r="AE20620" s="254" t="s">
        <v>26969</v>
      </c>
      <c r="AF20620" s="255">
        <v>129877.39</v>
      </c>
      <c r="AH20620" s="228" t="s">
        <v>50740</v>
      </c>
      <c r="AI20620" s="229">
        <v>41998.73</v>
      </c>
      <c r="AK20620" s="205"/>
      <c r="AL20620" s="206"/>
    </row>
    <row r="20621" spans="31:38" x14ac:dyDescent="0.55000000000000004">
      <c r="AE20621" s="254" t="s">
        <v>26970</v>
      </c>
      <c r="AF20621" s="255">
        <v>5812.89</v>
      </c>
      <c r="AH20621" s="228" t="s">
        <v>43324</v>
      </c>
      <c r="AI20621" s="229">
        <v>61550</v>
      </c>
      <c r="AK20621" s="205"/>
      <c r="AL20621" s="206"/>
    </row>
    <row r="20622" spans="31:38" x14ac:dyDescent="0.55000000000000004">
      <c r="AE20622" s="254" t="s">
        <v>26971</v>
      </c>
      <c r="AF20622" s="255">
        <v>51672.41</v>
      </c>
      <c r="AH20622" s="228" t="s">
        <v>25168</v>
      </c>
      <c r="AI20622" s="229">
        <v>20534.16</v>
      </c>
      <c r="AK20622" s="205"/>
      <c r="AL20622" s="206"/>
    </row>
    <row r="20623" spans="31:38" x14ac:dyDescent="0.55000000000000004">
      <c r="AE20623" s="254" t="s">
        <v>34086</v>
      </c>
      <c r="AF20623" s="255">
        <v>50944.94</v>
      </c>
      <c r="AH20623" s="228" t="s">
        <v>40861</v>
      </c>
      <c r="AI20623" s="229">
        <v>2428.92</v>
      </c>
      <c r="AK20623" s="205"/>
      <c r="AL20623" s="206"/>
    </row>
    <row r="20624" spans="31:38" x14ac:dyDescent="0.55000000000000004">
      <c r="AE20624" s="254" t="s">
        <v>43357</v>
      </c>
      <c r="AF20624" s="255">
        <v>27501.47</v>
      </c>
      <c r="AH20624" s="228" t="s">
        <v>40862</v>
      </c>
      <c r="AI20624" s="229">
        <v>9978.24</v>
      </c>
      <c r="AK20624" s="205"/>
      <c r="AL20624" s="206"/>
    </row>
    <row r="20625" spans="31:38" x14ac:dyDescent="0.55000000000000004">
      <c r="AE20625" s="254" t="s">
        <v>26973</v>
      </c>
      <c r="AF20625" s="255">
        <v>10500</v>
      </c>
      <c r="AH20625" s="228" t="s">
        <v>25169</v>
      </c>
      <c r="AI20625" s="229">
        <v>939</v>
      </c>
      <c r="AK20625" s="205"/>
      <c r="AL20625" s="206"/>
    </row>
    <row r="20626" spans="31:38" x14ac:dyDescent="0.55000000000000004">
      <c r="AE20626" s="254" t="s">
        <v>58092</v>
      </c>
      <c r="AF20626" s="255">
        <v>1704.94</v>
      </c>
      <c r="AH20626" s="228" t="s">
        <v>25173</v>
      </c>
      <c r="AI20626" s="229">
        <v>33869.07</v>
      </c>
      <c r="AK20626" s="205"/>
      <c r="AL20626" s="206"/>
    </row>
    <row r="20627" spans="31:38" x14ac:dyDescent="0.55000000000000004">
      <c r="AE20627" s="254" t="s">
        <v>60022</v>
      </c>
      <c r="AF20627" s="255">
        <v>2898.89</v>
      </c>
      <c r="AH20627" s="228" t="s">
        <v>48514</v>
      </c>
      <c r="AI20627" s="229">
        <v>28583.34</v>
      </c>
      <c r="AK20627" s="205"/>
      <c r="AL20627" s="206"/>
    </row>
    <row r="20628" spans="31:38" x14ac:dyDescent="0.55000000000000004">
      <c r="AE20628" s="254" t="s">
        <v>14178</v>
      </c>
      <c r="AF20628" s="255">
        <v>16129.23</v>
      </c>
      <c r="AH20628" s="228" t="s">
        <v>39377</v>
      </c>
      <c r="AI20628" s="229">
        <v>48920.61</v>
      </c>
      <c r="AK20628" s="205"/>
      <c r="AL20628" s="206"/>
    </row>
    <row r="20629" spans="31:38" x14ac:dyDescent="0.55000000000000004">
      <c r="AE20629" s="254" t="s">
        <v>47591</v>
      </c>
      <c r="AF20629" s="255">
        <v>4500</v>
      </c>
      <c r="AH20629" s="228" t="s">
        <v>25186</v>
      </c>
      <c r="AI20629" s="229">
        <v>48165</v>
      </c>
      <c r="AK20629" s="205"/>
      <c r="AL20629" s="206"/>
    </row>
    <row r="20630" spans="31:38" x14ac:dyDescent="0.55000000000000004">
      <c r="AE20630" s="254" t="s">
        <v>34094</v>
      </c>
      <c r="AF20630" s="255">
        <v>381967.79</v>
      </c>
      <c r="AH20630" s="228" t="s">
        <v>46136</v>
      </c>
      <c r="AI20630" s="229">
        <v>10000</v>
      </c>
      <c r="AK20630" s="205"/>
      <c r="AL20630" s="206"/>
    </row>
    <row r="20631" spans="31:38" x14ac:dyDescent="0.55000000000000004">
      <c r="AE20631" s="254" t="s">
        <v>27060</v>
      </c>
      <c r="AF20631" s="255">
        <v>765612.8</v>
      </c>
      <c r="AH20631" s="228" t="s">
        <v>40863</v>
      </c>
      <c r="AI20631" s="229">
        <v>29843.75</v>
      </c>
      <c r="AK20631" s="205"/>
      <c r="AL20631" s="206"/>
    </row>
    <row r="20632" spans="31:38" x14ac:dyDescent="0.55000000000000004">
      <c r="AE20632" s="254" t="s">
        <v>27061</v>
      </c>
      <c r="AF20632" s="255">
        <v>358797.68</v>
      </c>
      <c r="AH20632" s="228" t="s">
        <v>36556</v>
      </c>
      <c r="AI20632" s="229">
        <v>12196.55</v>
      </c>
      <c r="AK20632" s="205"/>
      <c r="AL20632" s="206"/>
    </row>
    <row r="20633" spans="31:38" x14ac:dyDescent="0.55000000000000004">
      <c r="AE20633" s="254" t="s">
        <v>27063</v>
      </c>
      <c r="AF20633" s="255">
        <v>166830.89000000001</v>
      </c>
      <c r="AH20633" s="228" t="s">
        <v>40864</v>
      </c>
      <c r="AI20633" s="229">
        <v>19378.98</v>
      </c>
      <c r="AK20633" s="205"/>
      <c r="AL20633" s="206"/>
    </row>
    <row r="20634" spans="31:38" x14ac:dyDescent="0.55000000000000004">
      <c r="AE20634" s="254" t="s">
        <v>27065</v>
      </c>
      <c r="AF20634" s="255">
        <v>590211.72</v>
      </c>
      <c r="AH20634" s="228" t="s">
        <v>40865</v>
      </c>
      <c r="AI20634" s="229">
        <v>8170.38</v>
      </c>
      <c r="AK20634" s="205"/>
      <c r="AL20634" s="206"/>
    </row>
    <row r="20635" spans="31:38" x14ac:dyDescent="0.55000000000000004">
      <c r="AE20635" s="254" t="s">
        <v>27067</v>
      </c>
      <c r="AF20635" s="255">
        <v>29245.439999999999</v>
      </c>
      <c r="AH20635" s="228" t="s">
        <v>25187</v>
      </c>
      <c r="AI20635" s="229">
        <v>47964.65</v>
      </c>
      <c r="AK20635" s="205"/>
      <c r="AL20635" s="206"/>
    </row>
    <row r="20636" spans="31:38" x14ac:dyDescent="0.55000000000000004">
      <c r="AE20636" s="254" t="s">
        <v>39466</v>
      </c>
      <c r="AF20636" s="255">
        <v>12145</v>
      </c>
      <c r="AH20636" s="228" t="s">
        <v>25188</v>
      </c>
      <c r="AI20636" s="229">
        <v>2914.22</v>
      </c>
      <c r="AK20636" s="205"/>
      <c r="AL20636" s="206"/>
    </row>
    <row r="20637" spans="31:38" x14ac:dyDescent="0.55000000000000004">
      <c r="AE20637" s="254" t="s">
        <v>56858</v>
      </c>
      <c r="AF20637" s="255">
        <v>7520.58</v>
      </c>
      <c r="AH20637" s="228" t="s">
        <v>25189</v>
      </c>
      <c r="AI20637" s="229">
        <v>9910.27</v>
      </c>
      <c r="AK20637" s="205"/>
      <c r="AL20637" s="206"/>
    </row>
    <row r="20638" spans="31:38" x14ac:dyDescent="0.55000000000000004">
      <c r="AE20638" s="254" t="s">
        <v>27068</v>
      </c>
      <c r="AF20638" s="255">
        <v>50865.42</v>
      </c>
      <c r="AH20638" s="228" t="s">
        <v>25190</v>
      </c>
      <c r="AI20638" s="229">
        <v>5107.76</v>
      </c>
      <c r="AK20638" s="205"/>
      <c r="AL20638" s="206"/>
    </row>
    <row r="20639" spans="31:38" x14ac:dyDescent="0.55000000000000004">
      <c r="AE20639" s="254" t="s">
        <v>40892</v>
      </c>
      <c r="AF20639" s="255">
        <v>23023.53</v>
      </c>
      <c r="AH20639" s="228" t="s">
        <v>25191</v>
      </c>
      <c r="AI20639" s="229">
        <v>4228.0600000000004</v>
      </c>
      <c r="AK20639" s="205"/>
      <c r="AL20639" s="206"/>
    </row>
    <row r="20640" spans="31:38" x14ac:dyDescent="0.55000000000000004">
      <c r="AE20640" s="254" t="s">
        <v>27069</v>
      </c>
      <c r="AF20640" s="255">
        <v>84</v>
      </c>
      <c r="AH20640" s="228" t="s">
        <v>25219</v>
      </c>
      <c r="AI20640" s="229">
        <v>222825</v>
      </c>
      <c r="AK20640" s="205"/>
      <c r="AL20640" s="206"/>
    </row>
    <row r="20641" spans="31:38" x14ac:dyDescent="0.55000000000000004">
      <c r="AE20641" s="254" t="s">
        <v>27071</v>
      </c>
      <c r="AF20641" s="255">
        <v>3267.78</v>
      </c>
      <c r="AH20641" s="228" t="s">
        <v>54487</v>
      </c>
      <c r="AI20641" s="229">
        <v>38600</v>
      </c>
      <c r="AK20641" s="205"/>
      <c r="AL20641" s="206"/>
    </row>
    <row r="20642" spans="31:38" x14ac:dyDescent="0.55000000000000004">
      <c r="AE20642" s="254" t="s">
        <v>36681</v>
      </c>
      <c r="AF20642" s="255">
        <v>3835099.8</v>
      </c>
      <c r="AH20642" s="228" t="s">
        <v>33958</v>
      </c>
      <c r="AI20642" s="229">
        <v>290074.71000000002</v>
      </c>
      <c r="AK20642" s="205"/>
      <c r="AL20642" s="206"/>
    </row>
    <row r="20643" spans="31:38" x14ac:dyDescent="0.55000000000000004">
      <c r="AE20643" s="254" t="s">
        <v>27075</v>
      </c>
      <c r="AF20643" s="255">
        <v>8041.73</v>
      </c>
      <c r="AH20643" s="228" t="s">
        <v>33959</v>
      </c>
      <c r="AI20643" s="229">
        <v>68230.7</v>
      </c>
      <c r="AK20643" s="205"/>
      <c r="AL20643" s="206"/>
    </row>
    <row r="20644" spans="31:38" x14ac:dyDescent="0.55000000000000004">
      <c r="AE20644" s="254" t="s">
        <v>47592</v>
      </c>
      <c r="AF20644" s="255">
        <v>268683.33</v>
      </c>
      <c r="AH20644" s="228" t="s">
        <v>54488</v>
      </c>
      <c r="AI20644" s="229">
        <v>21083.14</v>
      </c>
      <c r="AK20644" s="205"/>
      <c r="AL20644" s="206"/>
    </row>
    <row r="20645" spans="31:38" x14ac:dyDescent="0.55000000000000004">
      <c r="AE20645" s="254" t="s">
        <v>27076</v>
      </c>
      <c r="AF20645" s="255">
        <v>8138.78</v>
      </c>
      <c r="AH20645" s="228" t="s">
        <v>54489</v>
      </c>
      <c r="AI20645" s="229">
        <v>47477.5</v>
      </c>
      <c r="AK20645" s="205"/>
      <c r="AL20645" s="206"/>
    </row>
    <row r="20646" spans="31:38" x14ac:dyDescent="0.55000000000000004">
      <c r="AE20646" s="254" t="s">
        <v>60023</v>
      </c>
      <c r="AF20646" s="255">
        <v>-2500</v>
      </c>
      <c r="AH20646" s="228" t="s">
        <v>33960</v>
      </c>
      <c r="AI20646" s="229">
        <v>85323.76</v>
      </c>
      <c r="AK20646" s="205"/>
      <c r="AL20646" s="206"/>
    </row>
    <row r="20647" spans="31:38" x14ac:dyDescent="0.55000000000000004">
      <c r="AE20647" s="254" t="s">
        <v>27077</v>
      </c>
      <c r="AF20647" s="255">
        <v>590042.80000000005</v>
      </c>
      <c r="AH20647" s="228" t="s">
        <v>33961</v>
      </c>
      <c r="AI20647" s="229">
        <v>4350</v>
      </c>
      <c r="AK20647" s="205"/>
      <c r="AL20647" s="206"/>
    </row>
    <row r="20648" spans="31:38" x14ac:dyDescent="0.55000000000000004">
      <c r="AE20648" s="254" t="s">
        <v>60949</v>
      </c>
      <c r="AF20648" s="255">
        <v>703300</v>
      </c>
      <c r="AH20648" s="228" t="s">
        <v>54490</v>
      </c>
      <c r="AI20648" s="229">
        <v>5400</v>
      </c>
      <c r="AK20648" s="205"/>
      <c r="AL20648" s="206"/>
    </row>
    <row r="20649" spans="31:38" x14ac:dyDescent="0.55000000000000004">
      <c r="AE20649" s="254" t="s">
        <v>27078</v>
      </c>
      <c r="AF20649" s="255">
        <v>1600.95</v>
      </c>
      <c r="AH20649" s="228" t="s">
        <v>54491</v>
      </c>
      <c r="AI20649" s="229">
        <v>1920</v>
      </c>
      <c r="AK20649" s="205"/>
      <c r="AL20649" s="206"/>
    </row>
    <row r="20650" spans="31:38" x14ac:dyDescent="0.55000000000000004">
      <c r="AE20650" s="254" t="s">
        <v>27079</v>
      </c>
      <c r="AF20650" s="255">
        <v>23.39</v>
      </c>
      <c r="AH20650" s="228" t="s">
        <v>33962</v>
      </c>
      <c r="AI20650" s="229">
        <v>48445.4</v>
      </c>
      <c r="AK20650" s="205"/>
      <c r="AL20650" s="206"/>
    </row>
    <row r="20651" spans="31:38" x14ac:dyDescent="0.55000000000000004">
      <c r="AE20651" s="254" t="s">
        <v>14183</v>
      </c>
      <c r="AF20651" s="255">
        <v>562005.11</v>
      </c>
      <c r="AH20651" s="228" t="s">
        <v>32554</v>
      </c>
      <c r="AI20651" s="229">
        <v>618.45000000000005</v>
      </c>
      <c r="AK20651" s="205"/>
      <c r="AL20651" s="206"/>
    </row>
    <row r="20652" spans="31:38" x14ac:dyDescent="0.55000000000000004">
      <c r="AE20652" s="254" t="s">
        <v>14184</v>
      </c>
      <c r="AF20652" s="255">
        <v>668212.94999999995</v>
      </c>
      <c r="AH20652" s="228" t="s">
        <v>14009</v>
      </c>
      <c r="AI20652" s="229">
        <v>7377.96</v>
      </c>
      <c r="AK20652" s="205"/>
      <c r="AL20652" s="206"/>
    </row>
    <row r="20653" spans="31:38" x14ac:dyDescent="0.55000000000000004">
      <c r="AE20653" s="254" t="s">
        <v>27080</v>
      </c>
      <c r="AF20653" s="255">
        <v>247780.74</v>
      </c>
      <c r="AH20653" s="228" t="s">
        <v>33963</v>
      </c>
      <c r="AI20653" s="229">
        <v>5729.74</v>
      </c>
      <c r="AK20653" s="205"/>
      <c r="AL20653" s="206"/>
    </row>
    <row r="20654" spans="31:38" x14ac:dyDescent="0.55000000000000004">
      <c r="AE20654" s="254" t="s">
        <v>27081</v>
      </c>
      <c r="AF20654" s="255">
        <v>399634.93</v>
      </c>
      <c r="AH20654" s="228" t="s">
        <v>54492</v>
      </c>
      <c r="AI20654" s="229">
        <v>4020.9</v>
      </c>
      <c r="AK20654" s="205"/>
      <c r="AL20654" s="206"/>
    </row>
    <row r="20655" spans="31:38" x14ac:dyDescent="0.55000000000000004">
      <c r="AE20655" s="254" t="s">
        <v>27082</v>
      </c>
      <c r="AF20655" s="255">
        <v>17349.419999999998</v>
      </c>
      <c r="AH20655" s="228" t="s">
        <v>43325</v>
      </c>
      <c r="AI20655" s="229">
        <v>665701.71</v>
      </c>
      <c r="AK20655" s="205"/>
      <c r="AL20655" s="206"/>
    </row>
    <row r="20656" spans="31:38" x14ac:dyDescent="0.55000000000000004">
      <c r="AE20656" s="254" t="s">
        <v>58093</v>
      </c>
      <c r="AF20656" s="255">
        <v>1842699.41</v>
      </c>
      <c r="AH20656" s="228" t="s">
        <v>36565</v>
      </c>
      <c r="AI20656" s="229">
        <v>935650</v>
      </c>
      <c r="AK20656" s="205"/>
      <c r="AL20656" s="206"/>
    </row>
    <row r="20657" spans="31:38" x14ac:dyDescent="0.55000000000000004">
      <c r="AE20657" s="254" t="s">
        <v>27085</v>
      </c>
      <c r="AF20657" s="255">
        <v>13711.9</v>
      </c>
      <c r="AH20657" s="228" t="s">
        <v>35398</v>
      </c>
      <c r="AI20657" s="229">
        <v>2889.38</v>
      </c>
      <c r="AK20657" s="205"/>
      <c r="AL20657" s="206"/>
    </row>
    <row r="20658" spans="31:38" x14ac:dyDescent="0.55000000000000004">
      <c r="AE20658" s="254" t="s">
        <v>60950</v>
      </c>
      <c r="AF20658" s="255">
        <v>90.54</v>
      </c>
      <c r="AH20658" s="228" t="s">
        <v>14010</v>
      </c>
      <c r="AI20658" s="229">
        <v>179535.37</v>
      </c>
      <c r="AK20658" s="205"/>
      <c r="AL20658" s="206"/>
    </row>
    <row r="20659" spans="31:38" x14ac:dyDescent="0.55000000000000004">
      <c r="AE20659" s="254" t="s">
        <v>62393</v>
      </c>
      <c r="AF20659" s="255">
        <v>7728.03</v>
      </c>
      <c r="AH20659" s="228" t="s">
        <v>25221</v>
      </c>
      <c r="AI20659" s="229">
        <v>164571.38</v>
      </c>
      <c r="AK20659" s="205"/>
      <c r="AL20659" s="206"/>
    </row>
    <row r="20660" spans="31:38" x14ac:dyDescent="0.55000000000000004">
      <c r="AE20660" s="254" t="s">
        <v>27087</v>
      </c>
      <c r="AF20660" s="255">
        <v>596370.69999999995</v>
      </c>
      <c r="AH20660" s="228" t="s">
        <v>32555</v>
      </c>
      <c r="AI20660" s="229">
        <v>5808.17</v>
      </c>
      <c r="AK20660" s="205"/>
      <c r="AL20660" s="206"/>
    </row>
    <row r="20661" spans="31:38" x14ac:dyDescent="0.55000000000000004">
      <c r="AE20661" s="254" t="s">
        <v>27088</v>
      </c>
      <c r="AF20661" s="255">
        <v>1479892.42</v>
      </c>
      <c r="AH20661" s="228" t="s">
        <v>14011</v>
      </c>
      <c r="AI20661" s="229">
        <v>158994.31</v>
      </c>
      <c r="AK20661" s="205"/>
      <c r="AL20661" s="206"/>
    </row>
    <row r="20662" spans="31:38" x14ac:dyDescent="0.55000000000000004">
      <c r="AE20662" s="254" t="s">
        <v>27089</v>
      </c>
      <c r="AF20662" s="255">
        <v>1439710.59</v>
      </c>
      <c r="AH20662" s="228" t="s">
        <v>35399</v>
      </c>
      <c r="AI20662" s="229">
        <v>7010.33</v>
      </c>
      <c r="AK20662" s="205"/>
      <c r="AL20662" s="206"/>
    </row>
    <row r="20663" spans="31:38" x14ac:dyDescent="0.55000000000000004">
      <c r="AE20663" s="254" t="s">
        <v>27091</v>
      </c>
      <c r="AF20663" s="255">
        <v>71322.05</v>
      </c>
      <c r="AH20663" s="228" t="s">
        <v>48515</v>
      </c>
      <c r="AI20663" s="229">
        <v>29760.1</v>
      </c>
      <c r="AK20663" s="205"/>
      <c r="AL20663" s="206"/>
    </row>
    <row r="20664" spans="31:38" x14ac:dyDescent="0.55000000000000004">
      <c r="AE20664" s="254" t="s">
        <v>63524</v>
      </c>
      <c r="AF20664" s="255">
        <v>971859.09</v>
      </c>
      <c r="AH20664" s="228" t="s">
        <v>49398</v>
      </c>
      <c r="AI20664" s="229">
        <v>7365.33</v>
      </c>
      <c r="AK20664" s="205"/>
      <c r="AL20664" s="206"/>
    </row>
    <row r="20665" spans="31:38" x14ac:dyDescent="0.55000000000000004">
      <c r="AE20665" s="254" t="s">
        <v>58094</v>
      </c>
      <c r="AF20665" s="255">
        <v>77553.69</v>
      </c>
      <c r="AH20665" s="228" t="s">
        <v>47569</v>
      </c>
      <c r="AI20665" s="229">
        <v>99465</v>
      </c>
      <c r="AK20665" s="205"/>
      <c r="AL20665" s="206"/>
    </row>
    <row r="20666" spans="31:38" x14ac:dyDescent="0.55000000000000004">
      <c r="AE20666" s="254" t="s">
        <v>65192</v>
      </c>
      <c r="AF20666" s="255">
        <v>20741.25</v>
      </c>
      <c r="AH20666" s="228" t="s">
        <v>25225</v>
      </c>
      <c r="AI20666" s="229">
        <v>1174.08</v>
      </c>
      <c r="AK20666" s="205"/>
      <c r="AL20666" s="206"/>
    </row>
    <row r="20667" spans="31:38" x14ac:dyDescent="0.55000000000000004">
      <c r="AE20667" s="254" t="s">
        <v>60951</v>
      </c>
      <c r="AF20667" s="255">
        <v>39535.199999999997</v>
      </c>
      <c r="AH20667" s="228" t="s">
        <v>54493</v>
      </c>
      <c r="AI20667" s="229">
        <v>520684.77</v>
      </c>
      <c r="AK20667" s="205"/>
      <c r="AL20667" s="206"/>
    </row>
    <row r="20668" spans="31:38" x14ac:dyDescent="0.55000000000000004">
      <c r="AE20668" s="254" t="s">
        <v>46166</v>
      </c>
      <c r="AF20668" s="255">
        <v>13598.24</v>
      </c>
      <c r="AH20668" s="228" t="s">
        <v>14012</v>
      </c>
      <c r="AI20668" s="229">
        <v>546348.67000000004</v>
      </c>
      <c r="AK20668" s="205"/>
      <c r="AL20668" s="206"/>
    </row>
    <row r="20669" spans="31:38" x14ac:dyDescent="0.55000000000000004">
      <c r="AE20669" s="254" t="s">
        <v>58095</v>
      </c>
      <c r="AF20669" s="255">
        <v>2992.56</v>
      </c>
      <c r="AH20669" s="228" t="s">
        <v>25226</v>
      </c>
      <c r="AI20669" s="229">
        <v>5390</v>
      </c>
      <c r="AK20669" s="205"/>
      <c r="AL20669" s="206"/>
    </row>
    <row r="20670" spans="31:38" x14ac:dyDescent="0.55000000000000004">
      <c r="AE20670" s="254" t="s">
        <v>58096</v>
      </c>
      <c r="AF20670" s="255">
        <v>5892.8</v>
      </c>
      <c r="AH20670" s="228" t="s">
        <v>54494</v>
      </c>
      <c r="AI20670" s="229">
        <v>34784.83</v>
      </c>
      <c r="AK20670" s="205"/>
      <c r="AL20670" s="206"/>
    </row>
    <row r="20671" spans="31:38" x14ac:dyDescent="0.55000000000000004">
      <c r="AE20671" s="254" t="s">
        <v>58097</v>
      </c>
      <c r="AF20671" s="255">
        <v>2761.28</v>
      </c>
      <c r="AH20671" s="228" t="s">
        <v>54495</v>
      </c>
      <c r="AI20671" s="229">
        <v>5088.75</v>
      </c>
      <c r="AK20671" s="205"/>
      <c r="AL20671" s="206"/>
    </row>
    <row r="20672" spans="31:38" x14ac:dyDescent="0.55000000000000004">
      <c r="AE20672" s="254" t="s">
        <v>50763</v>
      </c>
      <c r="AF20672" s="255">
        <v>52869.72</v>
      </c>
      <c r="AH20672" s="228" t="s">
        <v>25227</v>
      </c>
      <c r="AI20672" s="229">
        <v>23702.14</v>
      </c>
      <c r="AK20672" s="205"/>
      <c r="AL20672" s="206"/>
    </row>
    <row r="20673" spans="31:38" x14ac:dyDescent="0.55000000000000004">
      <c r="AE20673" s="254" t="s">
        <v>55653</v>
      </c>
      <c r="AF20673" s="255">
        <v>29580</v>
      </c>
      <c r="AH20673" s="228" t="s">
        <v>25228</v>
      </c>
      <c r="AI20673" s="229">
        <v>398717.64</v>
      </c>
      <c r="AK20673" s="205"/>
      <c r="AL20673" s="206"/>
    </row>
    <row r="20674" spans="31:38" x14ac:dyDescent="0.55000000000000004">
      <c r="AE20674" s="254" t="s">
        <v>55654</v>
      </c>
      <c r="AF20674" s="255">
        <v>57982.84</v>
      </c>
      <c r="AH20674" s="228" t="s">
        <v>46137</v>
      </c>
      <c r="AI20674" s="229">
        <v>-8897.2000000000007</v>
      </c>
      <c r="AK20674" s="205"/>
      <c r="AL20674" s="206"/>
    </row>
    <row r="20675" spans="31:38" x14ac:dyDescent="0.55000000000000004">
      <c r="AE20675" s="254" t="s">
        <v>62914</v>
      </c>
      <c r="AF20675" s="255">
        <v>32421</v>
      </c>
      <c r="AH20675" s="228" t="s">
        <v>49399</v>
      </c>
      <c r="AI20675" s="229">
        <v>71940</v>
      </c>
      <c r="AK20675" s="205"/>
      <c r="AL20675" s="206"/>
    </row>
    <row r="20676" spans="31:38" x14ac:dyDescent="0.55000000000000004">
      <c r="AE20676" s="254" t="s">
        <v>27223</v>
      </c>
      <c r="AF20676" s="255">
        <v>2483599.48</v>
      </c>
      <c r="AH20676" s="228" t="s">
        <v>49400</v>
      </c>
      <c r="AI20676" s="229">
        <v>196262.84</v>
      </c>
      <c r="AK20676" s="205"/>
      <c r="AL20676" s="206"/>
    </row>
    <row r="20677" spans="31:38" x14ac:dyDescent="0.55000000000000004">
      <c r="AE20677" s="254" t="s">
        <v>36688</v>
      </c>
      <c r="AF20677" s="255">
        <v>4716.21</v>
      </c>
      <c r="AH20677" s="228" t="s">
        <v>48516</v>
      </c>
      <c r="AI20677" s="229">
        <v>18543.54</v>
      </c>
      <c r="AK20677" s="205"/>
      <c r="AL20677" s="206"/>
    </row>
    <row r="20678" spans="31:38" x14ac:dyDescent="0.55000000000000004">
      <c r="AE20678" s="254" t="s">
        <v>27225</v>
      </c>
      <c r="AF20678" s="255">
        <v>558618.42000000004</v>
      </c>
      <c r="AH20678" s="228" t="s">
        <v>36566</v>
      </c>
      <c r="AI20678" s="229">
        <v>26650</v>
      </c>
      <c r="AK20678" s="205"/>
      <c r="AL20678" s="206"/>
    </row>
    <row r="20679" spans="31:38" x14ac:dyDescent="0.55000000000000004">
      <c r="AE20679" s="254" t="s">
        <v>27226</v>
      </c>
      <c r="AF20679" s="255">
        <v>234038.14</v>
      </c>
      <c r="AH20679" s="228" t="s">
        <v>50741</v>
      </c>
      <c r="AI20679" s="229">
        <v>139101.59</v>
      </c>
      <c r="AK20679" s="205"/>
      <c r="AL20679" s="206"/>
    </row>
    <row r="20680" spans="31:38" x14ac:dyDescent="0.55000000000000004">
      <c r="AE20680" s="254" t="s">
        <v>27228</v>
      </c>
      <c r="AF20680" s="255">
        <v>868321.56</v>
      </c>
      <c r="AH20680" s="228" t="s">
        <v>50742</v>
      </c>
      <c r="AI20680" s="229">
        <v>94108.1</v>
      </c>
      <c r="AK20680" s="205"/>
      <c r="AL20680" s="206"/>
    </row>
    <row r="20681" spans="31:38" x14ac:dyDescent="0.55000000000000004">
      <c r="AE20681" s="254" t="s">
        <v>27230</v>
      </c>
      <c r="AF20681" s="255">
        <v>11178.07</v>
      </c>
      <c r="AH20681" s="228" t="s">
        <v>54496</v>
      </c>
      <c r="AI20681" s="229">
        <v>13285.64</v>
      </c>
      <c r="AK20681" s="205"/>
      <c r="AL20681" s="206"/>
    </row>
    <row r="20682" spans="31:38" x14ac:dyDescent="0.55000000000000004">
      <c r="AE20682" s="254" t="s">
        <v>27232</v>
      </c>
      <c r="AF20682" s="255">
        <v>22378.61</v>
      </c>
      <c r="AH20682" s="228" t="s">
        <v>46138</v>
      </c>
      <c r="AI20682" s="229">
        <v>301811.19</v>
      </c>
      <c r="AK20682" s="205"/>
      <c r="AL20682" s="206"/>
    </row>
    <row r="20683" spans="31:38" x14ac:dyDescent="0.55000000000000004">
      <c r="AE20683" s="254" t="s">
        <v>27233</v>
      </c>
      <c r="AF20683" s="255">
        <v>4299.3999999999996</v>
      </c>
      <c r="AH20683" s="228" t="s">
        <v>46139</v>
      </c>
      <c r="AI20683" s="229">
        <v>38849.79</v>
      </c>
      <c r="AK20683" s="205"/>
      <c r="AL20683" s="206"/>
    </row>
    <row r="20684" spans="31:38" x14ac:dyDescent="0.55000000000000004">
      <c r="AE20684" s="254" t="s">
        <v>27235</v>
      </c>
      <c r="AF20684" s="255">
        <v>71931.070000000007</v>
      </c>
      <c r="AH20684" s="228" t="s">
        <v>14018</v>
      </c>
      <c r="AI20684" s="229">
        <v>3812.79</v>
      </c>
      <c r="AK20684" s="205"/>
      <c r="AL20684" s="206"/>
    </row>
    <row r="20685" spans="31:38" x14ac:dyDescent="0.55000000000000004">
      <c r="AE20685" s="254" t="s">
        <v>35629</v>
      </c>
      <c r="AF20685" s="255">
        <v>213586.96</v>
      </c>
      <c r="AH20685" s="228" t="s">
        <v>14019</v>
      </c>
      <c r="AI20685" s="229">
        <v>15217.09</v>
      </c>
      <c r="AK20685" s="205"/>
      <c r="AL20685" s="206"/>
    </row>
    <row r="20686" spans="31:38" x14ac:dyDescent="0.55000000000000004">
      <c r="AE20686" s="254" t="s">
        <v>34111</v>
      </c>
      <c r="AF20686" s="255">
        <v>37697.370000000003</v>
      </c>
      <c r="AH20686" s="228" t="s">
        <v>25240</v>
      </c>
      <c r="AI20686" s="229">
        <v>696472.06</v>
      </c>
      <c r="AK20686" s="205"/>
      <c r="AL20686" s="206"/>
    </row>
    <row r="20687" spans="31:38" x14ac:dyDescent="0.55000000000000004">
      <c r="AE20687" s="254" t="s">
        <v>27236</v>
      </c>
      <c r="AF20687" s="255">
        <v>55237.18</v>
      </c>
      <c r="AH20687" s="228" t="s">
        <v>54497</v>
      </c>
      <c r="AI20687" s="229">
        <v>2415</v>
      </c>
      <c r="AK20687" s="205"/>
      <c r="AL20687" s="206"/>
    </row>
    <row r="20688" spans="31:38" x14ac:dyDescent="0.55000000000000004">
      <c r="AE20688" s="254" t="s">
        <v>27237</v>
      </c>
      <c r="AF20688" s="255">
        <v>102.46</v>
      </c>
      <c r="AH20688" s="228" t="s">
        <v>25242</v>
      </c>
      <c r="AI20688" s="229">
        <v>25193.61</v>
      </c>
      <c r="AK20688" s="205"/>
      <c r="AL20688" s="206"/>
    </row>
    <row r="20689" spans="31:38" x14ac:dyDescent="0.55000000000000004">
      <c r="AE20689" s="254" t="s">
        <v>14193</v>
      </c>
      <c r="AF20689" s="255">
        <v>36898.019999999997</v>
      </c>
      <c r="AH20689" s="228" t="s">
        <v>25243</v>
      </c>
      <c r="AI20689" s="229">
        <v>5260.11</v>
      </c>
      <c r="AK20689" s="205"/>
      <c r="AL20689" s="206"/>
    </row>
    <row r="20690" spans="31:38" x14ac:dyDescent="0.55000000000000004">
      <c r="AE20690" s="254" t="s">
        <v>34112</v>
      </c>
      <c r="AF20690" s="255">
        <v>515.23</v>
      </c>
      <c r="AH20690" s="228" t="s">
        <v>25245</v>
      </c>
      <c r="AI20690" s="229">
        <v>12905.7</v>
      </c>
      <c r="AK20690" s="205"/>
      <c r="AL20690" s="206"/>
    </row>
    <row r="20691" spans="31:38" x14ac:dyDescent="0.55000000000000004">
      <c r="AE20691" s="254" t="s">
        <v>55655</v>
      </c>
      <c r="AF20691" s="255">
        <v>838.25</v>
      </c>
      <c r="AH20691" s="228" t="s">
        <v>25247</v>
      </c>
      <c r="AI20691" s="229">
        <v>20764.05</v>
      </c>
      <c r="AK20691" s="205"/>
      <c r="AL20691" s="206"/>
    </row>
    <row r="20692" spans="31:38" x14ac:dyDescent="0.55000000000000004">
      <c r="AE20692" s="254" t="s">
        <v>35630</v>
      </c>
      <c r="AF20692" s="255">
        <v>16200</v>
      </c>
      <c r="AH20692" s="228" t="s">
        <v>25333</v>
      </c>
      <c r="AI20692" s="229">
        <v>392683.28</v>
      </c>
      <c r="AK20692" s="205"/>
      <c r="AL20692" s="206"/>
    </row>
    <row r="20693" spans="31:38" x14ac:dyDescent="0.55000000000000004">
      <c r="AE20693" s="254" t="s">
        <v>27242</v>
      </c>
      <c r="AF20693" s="255">
        <v>386781.8</v>
      </c>
      <c r="AH20693" s="228" t="s">
        <v>48517</v>
      </c>
      <c r="AI20693" s="229">
        <v>10191.84</v>
      </c>
      <c r="AK20693" s="205"/>
      <c r="AL20693" s="206"/>
    </row>
    <row r="20694" spans="31:38" x14ac:dyDescent="0.55000000000000004">
      <c r="AE20694" s="254" t="s">
        <v>35631</v>
      </c>
      <c r="AF20694" s="255">
        <v>5291.38</v>
      </c>
      <c r="AH20694" s="228" t="s">
        <v>25334</v>
      </c>
      <c r="AI20694" s="229">
        <v>581767.53</v>
      </c>
      <c r="AK20694" s="205"/>
      <c r="AL20694" s="206"/>
    </row>
    <row r="20695" spans="31:38" x14ac:dyDescent="0.55000000000000004">
      <c r="AE20695" s="254" t="s">
        <v>58789</v>
      </c>
      <c r="AF20695" s="255">
        <v>22272.58</v>
      </c>
      <c r="AH20695" s="228" t="s">
        <v>33968</v>
      </c>
      <c r="AI20695" s="229">
        <v>728.28</v>
      </c>
      <c r="AK20695" s="205"/>
      <c r="AL20695" s="206"/>
    </row>
    <row r="20696" spans="31:38" x14ac:dyDescent="0.55000000000000004">
      <c r="AE20696" s="254" t="s">
        <v>62394</v>
      </c>
      <c r="AF20696" s="255">
        <v>9336.43</v>
      </c>
      <c r="AH20696" s="228" t="s">
        <v>25335</v>
      </c>
      <c r="AI20696" s="229">
        <v>15850.32</v>
      </c>
      <c r="AK20696" s="205"/>
      <c r="AL20696" s="206"/>
    </row>
    <row r="20697" spans="31:38" x14ac:dyDescent="0.55000000000000004">
      <c r="AE20697" s="254" t="s">
        <v>27244</v>
      </c>
      <c r="AF20697" s="255">
        <v>155326.29</v>
      </c>
      <c r="AH20697" s="228" t="s">
        <v>25336</v>
      </c>
      <c r="AI20697" s="229">
        <v>31131.09</v>
      </c>
      <c r="AK20697" s="205"/>
      <c r="AL20697" s="206"/>
    </row>
    <row r="20698" spans="31:38" x14ac:dyDescent="0.55000000000000004">
      <c r="AE20698" s="254" t="s">
        <v>27246</v>
      </c>
      <c r="AF20698" s="255">
        <v>615104.32999999996</v>
      </c>
      <c r="AH20698" s="228" t="s">
        <v>25337</v>
      </c>
      <c r="AI20698" s="229">
        <v>74387.87</v>
      </c>
      <c r="AK20698" s="205"/>
      <c r="AL20698" s="206"/>
    </row>
    <row r="20699" spans="31:38" x14ac:dyDescent="0.55000000000000004">
      <c r="AE20699" s="254" t="s">
        <v>27247</v>
      </c>
      <c r="AF20699" s="255">
        <v>11038.25</v>
      </c>
      <c r="AH20699" s="228" t="s">
        <v>43326</v>
      </c>
      <c r="AI20699" s="229">
        <v>53135</v>
      </c>
      <c r="AK20699" s="205"/>
      <c r="AL20699" s="206"/>
    </row>
    <row r="20700" spans="31:38" x14ac:dyDescent="0.55000000000000004">
      <c r="AE20700" s="254" t="s">
        <v>14194</v>
      </c>
      <c r="AF20700" s="255">
        <v>426973.55</v>
      </c>
      <c r="AH20700" s="228" t="s">
        <v>25338</v>
      </c>
      <c r="AI20700" s="229">
        <v>87.74</v>
      </c>
      <c r="AK20700" s="205"/>
      <c r="AL20700" s="206"/>
    </row>
    <row r="20701" spans="31:38" x14ac:dyDescent="0.55000000000000004">
      <c r="AE20701" s="254" t="s">
        <v>14195</v>
      </c>
      <c r="AF20701" s="255">
        <v>1309134.69</v>
      </c>
      <c r="AH20701" s="228" t="s">
        <v>25339</v>
      </c>
      <c r="AI20701" s="229">
        <v>9125.69</v>
      </c>
      <c r="AK20701" s="205"/>
      <c r="AL20701" s="206"/>
    </row>
    <row r="20702" spans="31:38" x14ac:dyDescent="0.55000000000000004">
      <c r="AE20702" s="254" t="s">
        <v>27248</v>
      </c>
      <c r="AF20702" s="255">
        <v>671113.96</v>
      </c>
      <c r="AH20702" s="228" t="s">
        <v>25340</v>
      </c>
      <c r="AI20702" s="229">
        <v>50437.51</v>
      </c>
      <c r="AK20702" s="205"/>
      <c r="AL20702" s="206"/>
    </row>
    <row r="20703" spans="31:38" x14ac:dyDescent="0.55000000000000004">
      <c r="AE20703" s="254" t="s">
        <v>60024</v>
      </c>
      <c r="AF20703" s="255">
        <v>12728</v>
      </c>
      <c r="AH20703" s="228" t="s">
        <v>14032</v>
      </c>
      <c r="AI20703" s="229">
        <v>158370.35999999999</v>
      </c>
      <c r="AK20703" s="205"/>
      <c r="AL20703" s="206"/>
    </row>
    <row r="20704" spans="31:38" x14ac:dyDescent="0.55000000000000004">
      <c r="AE20704" s="254" t="s">
        <v>27249</v>
      </c>
      <c r="AF20704" s="255">
        <v>80757.88</v>
      </c>
      <c r="AH20704" s="228" t="s">
        <v>25345</v>
      </c>
      <c r="AI20704" s="229">
        <v>21366.66</v>
      </c>
      <c r="AK20704" s="205"/>
      <c r="AL20704" s="206"/>
    </row>
    <row r="20705" spans="31:38" x14ac:dyDescent="0.55000000000000004">
      <c r="AE20705" s="254" t="s">
        <v>60101</v>
      </c>
      <c r="AF20705" s="255">
        <v>9130</v>
      </c>
      <c r="AH20705" s="228" t="s">
        <v>35408</v>
      </c>
      <c r="AI20705" s="229">
        <v>12632848.949999999</v>
      </c>
      <c r="AK20705" s="205"/>
      <c r="AL20705" s="206"/>
    </row>
    <row r="20706" spans="31:38" x14ac:dyDescent="0.55000000000000004">
      <c r="AE20706" s="254" t="s">
        <v>34113</v>
      </c>
      <c r="AF20706" s="255">
        <v>126320.56</v>
      </c>
      <c r="AH20706" s="228" t="s">
        <v>40866</v>
      </c>
      <c r="AI20706" s="229">
        <v>56385.4</v>
      </c>
      <c r="AK20706" s="205"/>
      <c r="AL20706" s="206"/>
    </row>
    <row r="20707" spans="31:38" x14ac:dyDescent="0.55000000000000004">
      <c r="AE20707" s="254" t="s">
        <v>54551</v>
      </c>
      <c r="AF20707" s="255">
        <v>416.2</v>
      </c>
      <c r="AH20707" s="228" t="s">
        <v>25349</v>
      </c>
      <c r="AI20707" s="229">
        <v>52166.75</v>
      </c>
      <c r="AK20707" s="205"/>
      <c r="AL20707" s="206"/>
    </row>
    <row r="20708" spans="31:38" x14ac:dyDescent="0.55000000000000004">
      <c r="AE20708" s="254" t="s">
        <v>27253</v>
      </c>
      <c r="AF20708" s="255">
        <v>2431.6999999999998</v>
      </c>
      <c r="AH20708" s="228" t="s">
        <v>25350</v>
      </c>
      <c r="AI20708" s="229">
        <v>600</v>
      </c>
      <c r="AK20708" s="205"/>
      <c r="AL20708" s="206"/>
    </row>
    <row r="20709" spans="31:38" x14ac:dyDescent="0.55000000000000004">
      <c r="AE20709" s="254" t="s">
        <v>27254</v>
      </c>
      <c r="AF20709" s="255">
        <v>1022.39</v>
      </c>
      <c r="AH20709" s="228" t="s">
        <v>25351</v>
      </c>
      <c r="AI20709" s="229">
        <v>340310.65</v>
      </c>
      <c r="AK20709" s="205"/>
      <c r="AL20709" s="206"/>
    </row>
    <row r="20710" spans="31:38" x14ac:dyDescent="0.55000000000000004">
      <c r="AE20710" s="254" t="s">
        <v>27255</v>
      </c>
      <c r="AF20710" s="255">
        <v>196.23</v>
      </c>
      <c r="AH20710" s="228" t="s">
        <v>25352</v>
      </c>
      <c r="AI20710" s="229">
        <v>400.84</v>
      </c>
      <c r="AK20710" s="205"/>
      <c r="AL20710" s="206"/>
    </row>
    <row r="20711" spans="31:38" x14ac:dyDescent="0.55000000000000004">
      <c r="AE20711" s="254" t="s">
        <v>54552</v>
      </c>
      <c r="AF20711" s="255">
        <v>1513578.47</v>
      </c>
      <c r="AH20711" s="228" t="s">
        <v>14035</v>
      </c>
      <c r="AI20711" s="229">
        <v>1101838.96</v>
      </c>
      <c r="AK20711" s="205"/>
      <c r="AL20711" s="206"/>
    </row>
    <row r="20712" spans="31:38" x14ac:dyDescent="0.55000000000000004">
      <c r="AE20712" s="254" t="s">
        <v>27256</v>
      </c>
      <c r="AF20712" s="255">
        <v>2479.94</v>
      </c>
      <c r="AH20712" s="228" t="s">
        <v>14036</v>
      </c>
      <c r="AI20712" s="229">
        <v>239230.02</v>
      </c>
      <c r="AK20712" s="205"/>
      <c r="AL20712" s="206"/>
    </row>
    <row r="20713" spans="31:38" x14ac:dyDescent="0.55000000000000004">
      <c r="AE20713" s="254" t="s">
        <v>27257</v>
      </c>
      <c r="AF20713" s="255">
        <v>19898.939999999999</v>
      </c>
      <c r="AH20713" s="228" t="s">
        <v>14037</v>
      </c>
      <c r="AI20713" s="229">
        <v>54735.56</v>
      </c>
      <c r="AK20713" s="205"/>
      <c r="AL20713" s="206"/>
    </row>
    <row r="20714" spans="31:38" x14ac:dyDescent="0.55000000000000004">
      <c r="AE20714" s="254" t="s">
        <v>27260</v>
      </c>
      <c r="AF20714" s="255">
        <v>1437.92</v>
      </c>
      <c r="AH20714" s="228" t="s">
        <v>25353</v>
      </c>
      <c r="AI20714" s="229">
        <v>289861.58</v>
      </c>
      <c r="AK20714" s="205"/>
      <c r="AL20714" s="206"/>
    </row>
    <row r="20715" spans="31:38" x14ac:dyDescent="0.55000000000000004">
      <c r="AE20715" s="254" t="s">
        <v>49413</v>
      </c>
      <c r="AF20715" s="255">
        <v>-11025</v>
      </c>
      <c r="AH20715" s="228" t="s">
        <v>25354</v>
      </c>
      <c r="AI20715" s="229">
        <v>1723.18</v>
      </c>
      <c r="AK20715" s="205"/>
      <c r="AL20715" s="206"/>
    </row>
    <row r="20716" spans="31:38" x14ac:dyDescent="0.55000000000000004">
      <c r="AE20716" s="254" t="s">
        <v>14199</v>
      </c>
      <c r="AF20716" s="255">
        <v>95491.83</v>
      </c>
      <c r="AH20716" s="228" t="s">
        <v>25356</v>
      </c>
      <c r="AI20716" s="229">
        <v>35457.800000000003</v>
      </c>
      <c r="AK20716" s="205"/>
      <c r="AL20716" s="206"/>
    </row>
    <row r="20717" spans="31:38" x14ac:dyDescent="0.55000000000000004">
      <c r="AE20717" s="254" t="s">
        <v>61708</v>
      </c>
      <c r="AF20717" s="255">
        <v>2194.12</v>
      </c>
      <c r="AH20717" s="228" t="s">
        <v>25357</v>
      </c>
      <c r="AI20717" s="229">
        <v>176662.03</v>
      </c>
      <c r="AK20717" s="205"/>
      <c r="AL20717" s="206"/>
    </row>
    <row r="20718" spans="31:38" x14ac:dyDescent="0.55000000000000004">
      <c r="AE20718" s="254" t="s">
        <v>27286</v>
      </c>
      <c r="AF20718" s="255">
        <v>877</v>
      </c>
      <c r="AH20718" s="228" t="s">
        <v>50743</v>
      </c>
      <c r="AI20718" s="229">
        <v>224.64</v>
      </c>
      <c r="AK20718" s="205"/>
      <c r="AL20718" s="206"/>
    </row>
    <row r="20719" spans="31:38" x14ac:dyDescent="0.55000000000000004">
      <c r="AE20719" s="254" t="s">
        <v>47593</v>
      </c>
      <c r="AF20719" s="255">
        <v>5005.24</v>
      </c>
      <c r="AH20719" s="228" t="s">
        <v>54498</v>
      </c>
      <c r="AI20719" s="229">
        <v>2269222.14</v>
      </c>
      <c r="AK20719" s="205"/>
      <c r="AL20719" s="206"/>
    </row>
    <row r="20720" spans="31:38" x14ac:dyDescent="0.55000000000000004">
      <c r="AE20720" s="254" t="s">
        <v>27287</v>
      </c>
      <c r="AF20720" s="255">
        <v>1894.8</v>
      </c>
      <c r="AH20720" s="228" t="s">
        <v>14038</v>
      </c>
      <c r="AI20720" s="229">
        <v>248041.15</v>
      </c>
      <c r="AK20720" s="205"/>
      <c r="AL20720" s="206"/>
    </row>
    <row r="20721" spans="31:38" x14ac:dyDescent="0.55000000000000004">
      <c r="AE20721" s="254" t="s">
        <v>47594</v>
      </c>
      <c r="AF20721" s="255">
        <v>118164.58</v>
      </c>
      <c r="AH20721" s="228" t="s">
        <v>25359</v>
      </c>
      <c r="AI20721" s="229">
        <v>3176591.55</v>
      </c>
      <c r="AK20721" s="205"/>
      <c r="AL20721" s="206"/>
    </row>
    <row r="20722" spans="31:38" x14ac:dyDescent="0.55000000000000004">
      <c r="AE20722" s="254" t="s">
        <v>27289</v>
      </c>
      <c r="AF20722" s="255">
        <v>13440.59</v>
      </c>
      <c r="AH20722" s="228" t="s">
        <v>25361</v>
      </c>
      <c r="AI20722" s="229">
        <v>20935.080000000002</v>
      </c>
      <c r="AK20722" s="205"/>
      <c r="AL20722" s="206"/>
    </row>
    <row r="20723" spans="31:38" x14ac:dyDescent="0.55000000000000004">
      <c r="AE20723" s="254" t="s">
        <v>55656</v>
      </c>
      <c r="AF20723" s="255">
        <v>14070</v>
      </c>
      <c r="AH20723" s="228" t="s">
        <v>25362</v>
      </c>
      <c r="AI20723" s="229">
        <v>8161366.54</v>
      </c>
      <c r="AK20723" s="205"/>
      <c r="AL20723" s="206"/>
    </row>
    <row r="20724" spans="31:38" x14ac:dyDescent="0.55000000000000004">
      <c r="AE20724" s="254" t="s">
        <v>58383</v>
      </c>
      <c r="AF20724" s="255">
        <v>11461</v>
      </c>
      <c r="AH20724" s="228" t="s">
        <v>40867</v>
      </c>
      <c r="AI20724" s="229">
        <v>-206655.94</v>
      </c>
      <c r="AK20724" s="205"/>
      <c r="AL20724" s="206"/>
    </row>
    <row r="20725" spans="31:38" x14ac:dyDescent="0.55000000000000004">
      <c r="AE20725" s="254" t="s">
        <v>49414</v>
      </c>
      <c r="AF20725" s="255">
        <v>10948.35</v>
      </c>
      <c r="AH20725" s="228" t="s">
        <v>40868</v>
      </c>
      <c r="AI20725" s="229">
        <v>228582.85</v>
      </c>
      <c r="AK20725" s="205"/>
      <c r="AL20725" s="206"/>
    </row>
    <row r="20726" spans="31:38" x14ac:dyDescent="0.55000000000000004">
      <c r="AE20726" s="254" t="s">
        <v>27291</v>
      </c>
      <c r="AF20726" s="255">
        <v>15887.55</v>
      </c>
      <c r="AH20726" s="228" t="s">
        <v>40869</v>
      </c>
      <c r="AI20726" s="229">
        <v>612523.6</v>
      </c>
      <c r="AK20726" s="205"/>
      <c r="AL20726" s="206"/>
    </row>
    <row r="20727" spans="31:38" x14ac:dyDescent="0.55000000000000004">
      <c r="AE20727" s="254" t="s">
        <v>27292</v>
      </c>
      <c r="AF20727" s="255">
        <v>14570</v>
      </c>
      <c r="AH20727" s="228" t="s">
        <v>25389</v>
      </c>
      <c r="AI20727" s="229">
        <v>45723.519999999997</v>
      </c>
      <c r="AK20727" s="205"/>
      <c r="AL20727" s="206"/>
    </row>
    <row r="20728" spans="31:38" x14ac:dyDescent="0.55000000000000004">
      <c r="AE20728" s="254" t="s">
        <v>62395</v>
      </c>
      <c r="AF20728" s="255">
        <v>8052.15</v>
      </c>
      <c r="AH20728" s="228" t="s">
        <v>54499</v>
      </c>
      <c r="AI20728" s="229">
        <v>47000</v>
      </c>
      <c r="AK20728" s="205"/>
      <c r="AL20728" s="206"/>
    </row>
    <row r="20729" spans="31:38" x14ac:dyDescent="0.55000000000000004">
      <c r="AE20729" s="254" t="s">
        <v>27315</v>
      </c>
      <c r="AF20729" s="255">
        <v>49500</v>
      </c>
      <c r="AH20729" s="228" t="s">
        <v>46140</v>
      </c>
      <c r="AI20729" s="229">
        <v>34708</v>
      </c>
      <c r="AK20729" s="205"/>
      <c r="AL20729" s="206"/>
    </row>
    <row r="20730" spans="31:38" x14ac:dyDescent="0.55000000000000004">
      <c r="AE20730" s="254" t="s">
        <v>27316</v>
      </c>
      <c r="AF20730" s="255">
        <v>76116.7</v>
      </c>
      <c r="AH20730" s="228" t="s">
        <v>35412</v>
      </c>
      <c r="AI20730" s="229">
        <v>87868</v>
      </c>
      <c r="AK20730" s="205"/>
      <c r="AL20730" s="206"/>
    </row>
    <row r="20731" spans="31:38" x14ac:dyDescent="0.55000000000000004">
      <c r="AE20731" s="254" t="s">
        <v>48532</v>
      </c>
      <c r="AF20731" s="255">
        <v>50000.04</v>
      </c>
      <c r="AH20731" s="228" t="s">
        <v>14049</v>
      </c>
      <c r="AI20731" s="229">
        <v>5921.42</v>
      </c>
      <c r="AK20731" s="205"/>
      <c r="AL20731" s="206"/>
    </row>
    <row r="20732" spans="31:38" x14ac:dyDescent="0.55000000000000004">
      <c r="AE20732" s="254" t="s">
        <v>60025</v>
      </c>
      <c r="AF20732" s="255">
        <v>59583.37</v>
      </c>
      <c r="AH20732" s="228" t="s">
        <v>25393</v>
      </c>
      <c r="AI20732" s="229">
        <v>8469.2999999999993</v>
      </c>
      <c r="AK20732" s="205"/>
      <c r="AL20732" s="206"/>
    </row>
    <row r="20733" spans="31:38" x14ac:dyDescent="0.55000000000000004">
      <c r="AE20733" s="254" t="s">
        <v>27318</v>
      </c>
      <c r="AF20733" s="255">
        <v>31638.45</v>
      </c>
      <c r="AH20733" s="228" t="s">
        <v>25394</v>
      </c>
      <c r="AI20733" s="229">
        <v>59480</v>
      </c>
      <c r="AK20733" s="205"/>
      <c r="AL20733" s="206"/>
    </row>
    <row r="20734" spans="31:38" x14ac:dyDescent="0.55000000000000004">
      <c r="AE20734" s="254" t="s">
        <v>60026</v>
      </c>
      <c r="AF20734" s="255">
        <v>775</v>
      </c>
      <c r="AH20734" s="228" t="s">
        <v>46141</v>
      </c>
      <c r="AI20734" s="229">
        <v>20750.09</v>
      </c>
      <c r="AK20734" s="205"/>
      <c r="AL20734" s="206"/>
    </row>
    <row r="20735" spans="31:38" x14ac:dyDescent="0.55000000000000004">
      <c r="AE20735" s="254" t="s">
        <v>27319</v>
      </c>
      <c r="AF20735" s="255">
        <v>10476.27</v>
      </c>
      <c r="AH20735" s="228" t="s">
        <v>25395</v>
      </c>
      <c r="AI20735" s="229">
        <v>81253.16</v>
      </c>
      <c r="AK20735" s="205"/>
      <c r="AL20735" s="206"/>
    </row>
    <row r="20736" spans="31:38" x14ac:dyDescent="0.55000000000000004">
      <c r="AE20736" s="254" t="s">
        <v>60027</v>
      </c>
      <c r="AF20736" s="255">
        <v>3325.88</v>
      </c>
      <c r="AH20736" s="228" t="s">
        <v>25396</v>
      </c>
      <c r="AI20736" s="229">
        <v>27267.63</v>
      </c>
      <c r="AK20736" s="205"/>
      <c r="AL20736" s="206"/>
    </row>
    <row r="20737" spans="31:38" x14ac:dyDescent="0.55000000000000004">
      <c r="AE20737" s="254" t="s">
        <v>27320</v>
      </c>
      <c r="AF20737" s="255">
        <v>1667</v>
      </c>
      <c r="AH20737" s="228" t="s">
        <v>49401</v>
      </c>
      <c r="AI20737" s="229">
        <v>94822</v>
      </c>
      <c r="AK20737" s="205"/>
      <c r="AL20737" s="206"/>
    </row>
    <row r="20738" spans="31:38" x14ac:dyDescent="0.55000000000000004">
      <c r="AE20738" s="254" t="s">
        <v>27322</v>
      </c>
      <c r="AF20738" s="255">
        <v>8103.14</v>
      </c>
      <c r="AH20738" s="228" t="s">
        <v>25445</v>
      </c>
      <c r="AI20738" s="229">
        <v>59131.3</v>
      </c>
      <c r="AK20738" s="205"/>
      <c r="AL20738" s="206"/>
    </row>
    <row r="20739" spans="31:38" x14ac:dyDescent="0.55000000000000004">
      <c r="AE20739" s="254" t="s">
        <v>27324</v>
      </c>
      <c r="AF20739" s="255">
        <v>2816.27</v>
      </c>
      <c r="AH20739" s="228" t="s">
        <v>36574</v>
      </c>
      <c r="AI20739" s="229">
        <v>58090.080000000002</v>
      </c>
      <c r="AK20739" s="205"/>
      <c r="AL20739" s="206"/>
    </row>
    <row r="20740" spans="31:38" x14ac:dyDescent="0.55000000000000004">
      <c r="AE20740" s="254" t="s">
        <v>39471</v>
      </c>
      <c r="AF20740" s="255">
        <v>3000</v>
      </c>
      <c r="AH20740" s="228" t="s">
        <v>25446</v>
      </c>
      <c r="AI20740" s="229">
        <v>10956.06</v>
      </c>
      <c r="AK20740" s="205"/>
      <c r="AL20740" s="206"/>
    </row>
    <row r="20741" spans="31:38" x14ac:dyDescent="0.55000000000000004">
      <c r="AE20741" s="254" t="s">
        <v>27400</v>
      </c>
      <c r="AF20741" s="255">
        <v>72872.289999999994</v>
      </c>
      <c r="AH20741" s="228" t="s">
        <v>33972</v>
      </c>
      <c r="AI20741" s="229">
        <v>53511.79</v>
      </c>
      <c r="AK20741" s="205"/>
      <c r="AL20741" s="206"/>
    </row>
    <row r="20742" spans="31:38" x14ac:dyDescent="0.55000000000000004">
      <c r="AE20742" s="254" t="s">
        <v>27401</v>
      </c>
      <c r="AF20742" s="255">
        <v>404292.82</v>
      </c>
      <c r="AH20742" s="228" t="s">
        <v>25447</v>
      </c>
      <c r="AI20742" s="229">
        <v>354362.23</v>
      </c>
      <c r="AK20742" s="205"/>
      <c r="AL20742" s="206"/>
    </row>
    <row r="20743" spans="31:38" x14ac:dyDescent="0.55000000000000004">
      <c r="AE20743" s="254" t="s">
        <v>27402</v>
      </c>
      <c r="AF20743" s="255">
        <v>257033.29</v>
      </c>
      <c r="AH20743" s="228" t="s">
        <v>47570</v>
      </c>
      <c r="AI20743" s="229">
        <v>142</v>
      </c>
      <c r="AK20743" s="205"/>
      <c r="AL20743" s="206"/>
    </row>
    <row r="20744" spans="31:38" x14ac:dyDescent="0.55000000000000004">
      <c r="AE20744" s="254" t="s">
        <v>59348</v>
      </c>
      <c r="AF20744" s="255">
        <v>91.28</v>
      </c>
      <c r="AH20744" s="228" t="s">
        <v>47571</v>
      </c>
      <c r="AI20744" s="229">
        <v>1078.3699999999999</v>
      </c>
      <c r="AK20744" s="205"/>
      <c r="AL20744" s="206"/>
    </row>
    <row r="20745" spans="31:38" x14ac:dyDescent="0.55000000000000004">
      <c r="AE20745" s="254" t="s">
        <v>27403</v>
      </c>
      <c r="AF20745" s="255">
        <v>10284.280000000001</v>
      </c>
      <c r="AH20745" s="228" t="s">
        <v>25448</v>
      </c>
      <c r="AI20745" s="229">
        <v>123662.82</v>
      </c>
      <c r="AK20745" s="205"/>
      <c r="AL20745" s="206"/>
    </row>
    <row r="20746" spans="31:38" x14ac:dyDescent="0.55000000000000004">
      <c r="AE20746" s="254" t="s">
        <v>35654</v>
      </c>
      <c r="AF20746" s="255">
        <v>60806.51</v>
      </c>
      <c r="AH20746" s="228" t="s">
        <v>35432</v>
      </c>
      <c r="AI20746" s="229">
        <v>91590</v>
      </c>
      <c r="AK20746" s="205"/>
      <c r="AL20746" s="206"/>
    </row>
    <row r="20747" spans="31:38" x14ac:dyDescent="0.55000000000000004">
      <c r="AE20747" s="254" t="s">
        <v>27404</v>
      </c>
      <c r="AF20747" s="255">
        <v>469914.87</v>
      </c>
      <c r="AH20747" s="228" t="s">
        <v>39385</v>
      </c>
      <c r="AI20747" s="229">
        <v>3372.51</v>
      </c>
      <c r="AK20747" s="205"/>
      <c r="AL20747" s="206"/>
    </row>
    <row r="20748" spans="31:38" x14ac:dyDescent="0.55000000000000004">
      <c r="AE20748" s="254" t="s">
        <v>27405</v>
      </c>
      <c r="AF20748" s="255">
        <v>69485.100000000006</v>
      </c>
      <c r="AH20748" s="228" t="s">
        <v>25449</v>
      </c>
      <c r="AI20748" s="229">
        <v>176103.67</v>
      </c>
      <c r="AK20748" s="205"/>
      <c r="AL20748" s="206"/>
    </row>
    <row r="20749" spans="31:38" x14ac:dyDescent="0.55000000000000004">
      <c r="AE20749" s="254" t="s">
        <v>55657</v>
      </c>
      <c r="AF20749" s="255">
        <v>67.5</v>
      </c>
      <c r="AH20749" s="228" t="s">
        <v>39668</v>
      </c>
      <c r="AI20749" s="229">
        <v>67325.86</v>
      </c>
      <c r="AK20749" s="205"/>
      <c r="AL20749" s="206"/>
    </row>
    <row r="20750" spans="31:38" x14ac:dyDescent="0.55000000000000004">
      <c r="AE20750" s="254" t="s">
        <v>27408</v>
      </c>
      <c r="AF20750" s="255">
        <v>12404.94</v>
      </c>
      <c r="AH20750" s="228" t="s">
        <v>25450</v>
      </c>
      <c r="AI20750" s="229">
        <v>8660</v>
      </c>
      <c r="AK20750" s="205"/>
      <c r="AL20750" s="206"/>
    </row>
    <row r="20751" spans="31:38" x14ac:dyDescent="0.55000000000000004">
      <c r="AE20751" s="254" t="s">
        <v>60952</v>
      </c>
      <c r="AF20751" s="255">
        <v>225</v>
      </c>
      <c r="AH20751" s="228" t="s">
        <v>25451</v>
      </c>
      <c r="AI20751" s="229">
        <v>39426.589999999997</v>
      </c>
      <c r="AK20751" s="205"/>
      <c r="AL20751" s="206"/>
    </row>
    <row r="20752" spans="31:38" x14ac:dyDescent="0.55000000000000004">
      <c r="AE20752" s="254" t="s">
        <v>27409</v>
      </c>
      <c r="AF20752" s="255">
        <v>30806.799999999999</v>
      </c>
      <c r="AH20752" s="228" t="s">
        <v>25452</v>
      </c>
      <c r="AI20752" s="229">
        <v>92544.15</v>
      </c>
      <c r="AK20752" s="205"/>
      <c r="AL20752" s="206"/>
    </row>
    <row r="20753" spans="31:38" x14ac:dyDescent="0.55000000000000004">
      <c r="AE20753" s="254" t="s">
        <v>27410</v>
      </c>
      <c r="AF20753" s="255">
        <v>11000</v>
      </c>
      <c r="AH20753" s="228" t="s">
        <v>25453</v>
      </c>
      <c r="AI20753" s="229">
        <v>44602.14</v>
      </c>
      <c r="AK20753" s="205"/>
      <c r="AL20753" s="206"/>
    </row>
    <row r="20754" spans="31:38" x14ac:dyDescent="0.55000000000000004">
      <c r="AE20754" s="254" t="s">
        <v>40894</v>
      </c>
      <c r="AF20754" s="255">
        <v>51863.48</v>
      </c>
      <c r="AH20754" s="228" t="s">
        <v>14056</v>
      </c>
      <c r="AI20754" s="229">
        <v>23844.99</v>
      </c>
      <c r="AK20754" s="205"/>
      <c r="AL20754" s="206"/>
    </row>
    <row r="20755" spans="31:38" x14ac:dyDescent="0.55000000000000004">
      <c r="AE20755" s="254" t="s">
        <v>27411</v>
      </c>
      <c r="AF20755" s="255">
        <v>875.55</v>
      </c>
      <c r="AH20755" s="228" t="s">
        <v>25454</v>
      </c>
      <c r="AI20755" s="229">
        <v>35597.33</v>
      </c>
      <c r="AK20755" s="205"/>
      <c r="AL20755" s="206"/>
    </row>
    <row r="20756" spans="31:38" x14ac:dyDescent="0.55000000000000004">
      <c r="AE20756" s="254" t="s">
        <v>49416</v>
      </c>
      <c r="AF20756" s="255">
        <v>143509.25</v>
      </c>
      <c r="AH20756" s="228" t="s">
        <v>36575</v>
      </c>
      <c r="AI20756" s="229">
        <v>2377709.91</v>
      </c>
      <c r="AK20756" s="205"/>
      <c r="AL20756" s="206"/>
    </row>
    <row r="20757" spans="31:38" x14ac:dyDescent="0.55000000000000004">
      <c r="AE20757" s="254" t="s">
        <v>27412</v>
      </c>
      <c r="AF20757" s="255">
        <v>248826.94</v>
      </c>
      <c r="AH20757" s="228" t="s">
        <v>35433</v>
      </c>
      <c r="AI20757" s="229">
        <v>41638.57</v>
      </c>
      <c r="AK20757" s="205"/>
      <c r="AL20757" s="206"/>
    </row>
    <row r="20758" spans="31:38" x14ac:dyDescent="0.55000000000000004">
      <c r="AE20758" s="254" t="s">
        <v>54554</v>
      </c>
      <c r="AF20758" s="255">
        <v>1307.02</v>
      </c>
      <c r="AH20758" s="228" t="s">
        <v>48518</v>
      </c>
      <c r="AI20758" s="229">
        <v>180</v>
      </c>
      <c r="AK20758" s="205"/>
      <c r="AL20758" s="206"/>
    </row>
    <row r="20759" spans="31:38" x14ac:dyDescent="0.55000000000000004">
      <c r="AE20759" s="254" t="s">
        <v>27413</v>
      </c>
      <c r="AF20759" s="255">
        <v>136743.87</v>
      </c>
      <c r="AH20759" s="228" t="s">
        <v>25456</v>
      </c>
      <c r="AI20759" s="229">
        <v>420990.44</v>
      </c>
      <c r="AK20759" s="205"/>
      <c r="AL20759" s="206"/>
    </row>
    <row r="20760" spans="31:38" x14ac:dyDescent="0.55000000000000004">
      <c r="AE20760" s="254" t="s">
        <v>27414</v>
      </c>
      <c r="AF20760" s="255">
        <v>412733.96</v>
      </c>
      <c r="AH20760" s="228" t="s">
        <v>50744</v>
      </c>
      <c r="AI20760" s="229">
        <v>16647.5</v>
      </c>
      <c r="AK20760" s="205"/>
      <c r="AL20760" s="206"/>
    </row>
    <row r="20761" spans="31:38" x14ac:dyDescent="0.55000000000000004">
      <c r="AE20761" s="254" t="s">
        <v>27415</v>
      </c>
      <c r="AF20761" s="255">
        <v>159560.60999999999</v>
      </c>
      <c r="AH20761" s="228" t="s">
        <v>36576</v>
      </c>
      <c r="AI20761" s="229">
        <v>221512.04</v>
      </c>
      <c r="AK20761" s="205"/>
      <c r="AL20761" s="206"/>
    </row>
    <row r="20762" spans="31:38" x14ac:dyDescent="0.55000000000000004">
      <c r="AE20762" s="254" t="s">
        <v>27416</v>
      </c>
      <c r="AF20762" s="255">
        <v>221917.47</v>
      </c>
      <c r="AH20762" s="228" t="s">
        <v>14058</v>
      </c>
      <c r="AI20762" s="229">
        <v>310087.83</v>
      </c>
      <c r="AK20762" s="205"/>
      <c r="AL20762" s="206"/>
    </row>
    <row r="20763" spans="31:38" x14ac:dyDescent="0.55000000000000004">
      <c r="AE20763" s="254" t="s">
        <v>27417</v>
      </c>
      <c r="AF20763" s="255">
        <v>126603.43</v>
      </c>
      <c r="AH20763" s="228" t="s">
        <v>14059</v>
      </c>
      <c r="AI20763" s="229">
        <v>200333.73</v>
      </c>
      <c r="AK20763" s="205"/>
      <c r="AL20763" s="206"/>
    </row>
    <row r="20764" spans="31:38" x14ac:dyDescent="0.55000000000000004">
      <c r="AE20764" s="254" t="s">
        <v>63525</v>
      </c>
      <c r="AF20764" s="255">
        <v>124160.54</v>
      </c>
      <c r="AH20764" s="228" t="s">
        <v>25457</v>
      </c>
      <c r="AI20764" s="229">
        <v>37741.550000000003</v>
      </c>
      <c r="AK20764" s="205"/>
      <c r="AL20764" s="206"/>
    </row>
    <row r="20765" spans="31:38" x14ac:dyDescent="0.55000000000000004">
      <c r="AE20765" s="254" t="s">
        <v>60953</v>
      </c>
      <c r="AF20765" s="255">
        <v>91808.09</v>
      </c>
      <c r="AH20765" s="228" t="s">
        <v>43327</v>
      </c>
      <c r="AI20765" s="229">
        <v>20557</v>
      </c>
      <c r="AK20765" s="205"/>
      <c r="AL20765" s="206"/>
    </row>
    <row r="20766" spans="31:38" x14ac:dyDescent="0.55000000000000004">
      <c r="AE20766" s="254" t="s">
        <v>27420</v>
      </c>
      <c r="AF20766" s="255">
        <v>4584.08</v>
      </c>
      <c r="AH20766" s="228" t="s">
        <v>25458</v>
      </c>
      <c r="AI20766" s="229">
        <v>1051975.83</v>
      </c>
      <c r="AK20766" s="205"/>
      <c r="AL20766" s="206"/>
    </row>
    <row r="20767" spans="31:38" x14ac:dyDescent="0.55000000000000004">
      <c r="AE20767" s="254" t="s">
        <v>55658</v>
      </c>
      <c r="AF20767" s="255">
        <v>14704.14</v>
      </c>
      <c r="AH20767" s="228" t="s">
        <v>25459</v>
      </c>
      <c r="AI20767" s="229">
        <v>263.25</v>
      </c>
      <c r="AK20767" s="205"/>
      <c r="AL20767" s="206"/>
    </row>
    <row r="20768" spans="31:38" x14ac:dyDescent="0.55000000000000004">
      <c r="AE20768" s="254" t="s">
        <v>63526</v>
      </c>
      <c r="AF20768" s="255">
        <v>800</v>
      </c>
      <c r="AH20768" s="228" t="s">
        <v>49402</v>
      </c>
      <c r="AI20768" s="229">
        <v>50</v>
      </c>
      <c r="AK20768" s="205"/>
      <c r="AL20768" s="206"/>
    </row>
    <row r="20769" spans="31:38" x14ac:dyDescent="0.55000000000000004">
      <c r="AE20769" s="254" t="s">
        <v>58098</v>
      </c>
      <c r="AF20769" s="255">
        <v>665</v>
      </c>
      <c r="AH20769" s="228" t="s">
        <v>54500</v>
      </c>
      <c r="AI20769" s="229">
        <v>3336.9</v>
      </c>
      <c r="AK20769" s="205"/>
      <c r="AL20769" s="206"/>
    </row>
    <row r="20770" spans="31:38" x14ac:dyDescent="0.55000000000000004">
      <c r="AE20770" s="254" t="s">
        <v>27421</v>
      </c>
      <c r="AF20770" s="255">
        <v>3070.87</v>
      </c>
      <c r="AH20770" s="228" t="s">
        <v>35434</v>
      </c>
      <c r="AI20770" s="229">
        <v>483.29</v>
      </c>
      <c r="AK20770" s="205"/>
      <c r="AL20770" s="206"/>
    </row>
    <row r="20771" spans="31:38" x14ac:dyDescent="0.55000000000000004">
      <c r="AE20771" s="254" t="s">
        <v>54555</v>
      </c>
      <c r="AF20771" s="255">
        <v>469827.88</v>
      </c>
      <c r="AH20771" s="228" t="s">
        <v>54501</v>
      </c>
      <c r="AI20771" s="229">
        <v>567</v>
      </c>
      <c r="AK20771" s="205"/>
      <c r="AL20771" s="206"/>
    </row>
    <row r="20772" spans="31:38" x14ac:dyDescent="0.55000000000000004">
      <c r="AE20772" s="254" t="s">
        <v>27422</v>
      </c>
      <c r="AF20772" s="255">
        <v>152491.89000000001</v>
      </c>
      <c r="AH20772" s="228" t="s">
        <v>32576</v>
      </c>
      <c r="AI20772" s="229">
        <v>544.99</v>
      </c>
      <c r="AK20772" s="205"/>
      <c r="AL20772" s="206"/>
    </row>
    <row r="20773" spans="31:38" x14ac:dyDescent="0.55000000000000004">
      <c r="AE20773" s="254" t="s">
        <v>27423</v>
      </c>
      <c r="AF20773" s="255">
        <v>380788.95</v>
      </c>
      <c r="AH20773" s="228" t="s">
        <v>32578</v>
      </c>
      <c r="AI20773" s="229">
        <v>328.86</v>
      </c>
      <c r="AK20773" s="205"/>
      <c r="AL20773" s="206"/>
    </row>
    <row r="20774" spans="31:38" x14ac:dyDescent="0.55000000000000004">
      <c r="AE20774" s="254" t="s">
        <v>27424</v>
      </c>
      <c r="AF20774" s="255">
        <v>720743.08</v>
      </c>
      <c r="AH20774" s="228" t="s">
        <v>25460</v>
      </c>
      <c r="AI20774" s="229">
        <v>67304.7</v>
      </c>
      <c r="AK20774" s="205"/>
      <c r="AL20774" s="206"/>
    </row>
    <row r="20775" spans="31:38" x14ac:dyDescent="0.55000000000000004">
      <c r="AE20775" s="254" t="s">
        <v>27426</v>
      </c>
      <c r="AF20775" s="255">
        <v>89448.25</v>
      </c>
      <c r="AH20775" s="228" t="s">
        <v>54502</v>
      </c>
      <c r="AI20775" s="229">
        <v>221744.91</v>
      </c>
      <c r="AK20775" s="205"/>
      <c r="AL20775" s="206"/>
    </row>
    <row r="20776" spans="31:38" x14ac:dyDescent="0.55000000000000004">
      <c r="AE20776" s="254" t="s">
        <v>61137</v>
      </c>
      <c r="AF20776" s="255">
        <v>691.75</v>
      </c>
      <c r="AH20776" s="228" t="s">
        <v>25461</v>
      </c>
      <c r="AI20776" s="229">
        <v>327032.38</v>
      </c>
      <c r="AK20776" s="205"/>
      <c r="AL20776" s="206"/>
    </row>
    <row r="20777" spans="31:38" x14ac:dyDescent="0.55000000000000004">
      <c r="AE20777" s="254" t="s">
        <v>27430</v>
      </c>
      <c r="AF20777" s="255">
        <v>117424.71</v>
      </c>
      <c r="AH20777" s="228" t="s">
        <v>25463</v>
      </c>
      <c r="AI20777" s="229">
        <v>231154.99</v>
      </c>
      <c r="AK20777" s="205"/>
      <c r="AL20777" s="206"/>
    </row>
    <row r="20778" spans="31:38" x14ac:dyDescent="0.55000000000000004">
      <c r="AE20778" s="254" t="s">
        <v>14202</v>
      </c>
      <c r="AF20778" s="255">
        <v>806439.26</v>
      </c>
      <c r="AH20778" s="228" t="s">
        <v>14060</v>
      </c>
      <c r="AI20778" s="229">
        <v>90756.54</v>
      </c>
      <c r="AK20778" s="205"/>
      <c r="AL20778" s="206"/>
    </row>
    <row r="20779" spans="31:38" x14ac:dyDescent="0.55000000000000004">
      <c r="AE20779" s="254" t="s">
        <v>27431</v>
      </c>
      <c r="AF20779" s="255">
        <v>-123017.48</v>
      </c>
      <c r="AH20779" s="228" t="s">
        <v>25464</v>
      </c>
      <c r="AI20779" s="229">
        <v>387.02</v>
      </c>
      <c r="AK20779" s="205"/>
      <c r="AL20779" s="206"/>
    </row>
    <row r="20780" spans="31:38" x14ac:dyDescent="0.55000000000000004">
      <c r="AE20780" s="254" t="s">
        <v>48533</v>
      </c>
      <c r="AF20780" s="255">
        <v>2399546.0299999998</v>
      </c>
      <c r="AH20780" s="228" t="s">
        <v>49403</v>
      </c>
      <c r="AI20780" s="229">
        <v>-7066.9</v>
      </c>
      <c r="AK20780" s="205"/>
      <c r="AL20780" s="206"/>
    </row>
    <row r="20781" spans="31:38" x14ac:dyDescent="0.55000000000000004">
      <c r="AE20781" s="254" t="s">
        <v>48534</v>
      </c>
      <c r="AF20781" s="255">
        <v>777595.91</v>
      </c>
      <c r="AH20781" s="228" t="s">
        <v>25498</v>
      </c>
      <c r="AI20781" s="229">
        <v>23421.23</v>
      </c>
      <c r="AK20781" s="205"/>
      <c r="AL20781" s="206"/>
    </row>
    <row r="20782" spans="31:38" x14ac:dyDescent="0.55000000000000004">
      <c r="AE20782" s="254" t="s">
        <v>56859</v>
      </c>
      <c r="AF20782" s="255">
        <v>14694.3</v>
      </c>
      <c r="AH20782" s="228" t="s">
        <v>25499</v>
      </c>
      <c r="AI20782" s="229">
        <v>651227.53</v>
      </c>
      <c r="AK20782" s="205"/>
      <c r="AL20782" s="206"/>
    </row>
    <row r="20783" spans="31:38" x14ac:dyDescent="0.55000000000000004">
      <c r="AE20783" s="254" t="s">
        <v>56860</v>
      </c>
      <c r="AF20783" s="255">
        <v>60516.76</v>
      </c>
      <c r="AH20783" s="228" t="s">
        <v>25500</v>
      </c>
      <c r="AI20783" s="229">
        <v>65418.38</v>
      </c>
      <c r="AK20783" s="205"/>
      <c r="AL20783" s="206"/>
    </row>
    <row r="20784" spans="31:38" x14ac:dyDescent="0.55000000000000004">
      <c r="AE20784" s="254" t="s">
        <v>58384</v>
      </c>
      <c r="AF20784" s="255">
        <v>49893.42</v>
      </c>
      <c r="AH20784" s="228" t="s">
        <v>25501</v>
      </c>
      <c r="AI20784" s="229">
        <v>8840.1200000000008</v>
      </c>
      <c r="AK20784" s="205"/>
      <c r="AL20784" s="206"/>
    </row>
    <row r="20785" spans="31:38" x14ac:dyDescent="0.55000000000000004">
      <c r="AE20785" s="254" t="s">
        <v>27432</v>
      </c>
      <c r="AF20785" s="255">
        <v>12200.14</v>
      </c>
      <c r="AH20785" s="228" t="s">
        <v>48519</v>
      </c>
      <c r="AI20785" s="229">
        <v>123732.38</v>
      </c>
      <c r="AK20785" s="205"/>
      <c r="AL20785" s="206"/>
    </row>
    <row r="20786" spans="31:38" x14ac:dyDescent="0.55000000000000004">
      <c r="AE20786" s="254" t="s">
        <v>35664</v>
      </c>
      <c r="AF20786" s="255">
        <v>101805.74</v>
      </c>
      <c r="AH20786" s="228" t="s">
        <v>25502</v>
      </c>
      <c r="AI20786" s="229">
        <v>319737.25</v>
      </c>
      <c r="AK20786" s="205"/>
      <c r="AL20786" s="206"/>
    </row>
    <row r="20787" spans="31:38" x14ac:dyDescent="0.55000000000000004">
      <c r="AE20787" s="254" t="s">
        <v>27494</v>
      </c>
      <c r="AF20787" s="255">
        <v>263544.86</v>
      </c>
      <c r="AH20787" s="228" t="s">
        <v>40870</v>
      </c>
      <c r="AI20787" s="229">
        <v>650663.75</v>
      </c>
      <c r="AK20787" s="205"/>
      <c r="AL20787" s="206"/>
    </row>
    <row r="20788" spans="31:38" x14ac:dyDescent="0.55000000000000004">
      <c r="AE20788" s="254" t="s">
        <v>27495</v>
      </c>
      <c r="AF20788" s="255">
        <v>44092.45</v>
      </c>
      <c r="AH20788" s="228" t="s">
        <v>14062</v>
      </c>
      <c r="AI20788" s="229">
        <v>697.47</v>
      </c>
      <c r="AK20788" s="205"/>
      <c r="AL20788" s="206"/>
    </row>
    <row r="20789" spans="31:38" x14ac:dyDescent="0.55000000000000004">
      <c r="AE20789" s="254" t="s">
        <v>40895</v>
      </c>
      <c r="AF20789" s="255">
        <v>52000</v>
      </c>
      <c r="AH20789" s="228" t="s">
        <v>33975</v>
      </c>
      <c r="AI20789" s="229">
        <v>2349.84</v>
      </c>
      <c r="AK20789" s="205"/>
      <c r="AL20789" s="206"/>
    </row>
    <row r="20790" spans="31:38" x14ac:dyDescent="0.55000000000000004">
      <c r="AE20790" s="254" t="s">
        <v>27499</v>
      </c>
      <c r="AF20790" s="255">
        <v>59970.38</v>
      </c>
      <c r="AH20790" s="228" t="s">
        <v>25503</v>
      </c>
      <c r="AI20790" s="229">
        <v>3657343.62</v>
      </c>
      <c r="AK20790" s="205"/>
      <c r="AL20790" s="206"/>
    </row>
    <row r="20791" spans="31:38" x14ac:dyDescent="0.55000000000000004">
      <c r="AE20791" s="254" t="s">
        <v>27500</v>
      </c>
      <c r="AF20791" s="255">
        <v>9151.76</v>
      </c>
      <c r="AH20791" s="228" t="s">
        <v>40871</v>
      </c>
      <c r="AI20791" s="229">
        <v>1871911.02</v>
      </c>
      <c r="AK20791" s="205"/>
      <c r="AL20791" s="206"/>
    </row>
    <row r="20792" spans="31:38" x14ac:dyDescent="0.55000000000000004">
      <c r="AE20792" s="254" t="s">
        <v>27503</v>
      </c>
      <c r="AF20792" s="255">
        <v>3120.36</v>
      </c>
      <c r="AH20792" s="228" t="s">
        <v>32582</v>
      </c>
      <c r="AI20792" s="229">
        <v>1248612.2</v>
      </c>
      <c r="AK20792" s="205"/>
      <c r="AL20792" s="206"/>
    </row>
    <row r="20793" spans="31:38" x14ac:dyDescent="0.55000000000000004">
      <c r="AE20793" s="254" t="s">
        <v>34120</v>
      </c>
      <c r="AF20793" s="255">
        <v>1650</v>
      </c>
      <c r="AH20793" s="228" t="s">
        <v>39391</v>
      </c>
      <c r="AI20793" s="229">
        <v>17958.22</v>
      </c>
      <c r="AK20793" s="205"/>
      <c r="AL20793" s="206"/>
    </row>
    <row r="20794" spans="31:38" x14ac:dyDescent="0.55000000000000004">
      <c r="AE20794" s="254" t="s">
        <v>46169</v>
      </c>
      <c r="AF20794" s="255">
        <v>38025.980000000003</v>
      </c>
      <c r="AH20794" s="228" t="s">
        <v>25505</v>
      </c>
      <c r="AI20794" s="229">
        <v>690511.12</v>
      </c>
      <c r="AK20794" s="205"/>
      <c r="AL20794" s="206"/>
    </row>
    <row r="20795" spans="31:38" x14ac:dyDescent="0.55000000000000004">
      <c r="AE20795" s="254" t="s">
        <v>43362</v>
      </c>
      <c r="AF20795" s="255">
        <v>129400</v>
      </c>
      <c r="AH20795" s="228" t="s">
        <v>25506</v>
      </c>
      <c r="AI20795" s="229">
        <v>327469.23</v>
      </c>
      <c r="AK20795" s="205"/>
      <c r="AL20795" s="206"/>
    </row>
    <row r="20796" spans="31:38" x14ac:dyDescent="0.55000000000000004">
      <c r="AE20796" s="254" t="s">
        <v>46170</v>
      </c>
      <c r="AF20796" s="255">
        <v>1887.3</v>
      </c>
      <c r="AH20796" s="228" t="s">
        <v>25507</v>
      </c>
      <c r="AI20796" s="229">
        <v>200320.36</v>
      </c>
      <c r="AK20796" s="205"/>
      <c r="AL20796" s="206"/>
    </row>
    <row r="20797" spans="31:38" x14ac:dyDescent="0.55000000000000004">
      <c r="AE20797" s="254" t="s">
        <v>62396</v>
      </c>
      <c r="AF20797" s="255">
        <v>4921.8999999999996</v>
      </c>
      <c r="AH20797" s="228" t="s">
        <v>39392</v>
      </c>
      <c r="AI20797" s="229">
        <v>18505.849999999999</v>
      </c>
      <c r="AK20797" s="205"/>
      <c r="AL20797" s="206"/>
    </row>
    <row r="20798" spans="31:38" x14ac:dyDescent="0.55000000000000004">
      <c r="AE20798" s="254" t="s">
        <v>65193</v>
      </c>
      <c r="AF20798" s="255">
        <v>7363.2</v>
      </c>
      <c r="AH20798" s="228" t="s">
        <v>33976</v>
      </c>
      <c r="AI20798" s="229">
        <v>159098.71</v>
      </c>
      <c r="AK20798" s="205"/>
      <c r="AL20798" s="206"/>
    </row>
    <row r="20799" spans="31:38" x14ac:dyDescent="0.55000000000000004">
      <c r="AE20799" s="254" t="s">
        <v>27504</v>
      </c>
      <c r="AF20799" s="255">
        <v>8494.09</v>
      </c>
      <c r="AH20799" s="228" t="s">
        <v>54503</v>
      </c>
      <c r="AI20799" s="229">
        <v>657412.74</v>
      </c>
      <c r="AK20799" s="205"/>
      <c r="AL20799" s="206"/>
    </row>
    <row r="20800" spans="31:38" x14ac:dyDescent="0.55000000000000004">
      <c r="AE20800" s="254" t="s">
        <v>27505</v>
      </c>
      <c r="AF20800" s="255">
        <v>23.1</v>
      </c>
      <c r="AH20800" s="228" t="s">
        <v>25509</v>
      </c>
      <c r="AI20800" s="229">
        <v>18433.63</v>
      </c>
      <c r="AK20800" s="205"/>
      <c r="AL20800" s="206"/>
    </row>
    <row r="20801" spans="31:38" x14ac:dyDescent="0.55000000000000004">
      <c r="AE20801" s="254" t="s">
        <v>27506</v>
      </c>
      <c r="AF20801" s="255">
        <v>54207.46</v>
      </c>
      <c r="AH20801" s="228" t="s">
        <v>25510</v>
      </c>
      <c r="AI20801" s="229">
        <v>108837</v>
      </c>
      <c r="AK20801" s="205"/>
      <c r="AL20801" s="206"/>
    </row>
    <row r="20802" spans="31:38" x14ac:dyDescent="0.55000000000000004">
      <c r="AE20802" s="254" t="s">
        <v>27507</v>
      </c>
      <c r="AF20802" s="255">
        <v>175975.4</v>
      </c>
      <c r="AH20802" s="228" t="s">
        <v>39393</v>
      </c>
      <c r="AI20802" s="229">
        <v>8445.1</v>
      </c>
      <c r="AK20802" s="205"/>
      <c r="AL20802" s="206"/>
    </row>
    <row r="20803" spans="31:38" x14ac:dyDescent="0.55000000000000004">
      <c r="AE20803" s="254" t="s">
        <v>27508</v>
      </c>
      <c r="AF20803" s="255">
        <v>59339.07</v>
      </c>
      <c r="AH20803" s="228" t="s">
        <v>25513</v>
      </c>
      <c r="AI20803" s="229">
        <v>86415.28</v>
      </c>
      <c r="AK20803" s="205"/>
      <c r="AL20803" s="206"/>
    </row>
    <row r="20804" spans="31:38" x14ac:dyDescent="0.55000000000000004">
      <c r="AE20804" s="254" t="s">
        <v>27509</v>
      </c>
      <c r="AF20804" s="255">
        <v>71797.52</v>
      </c>
      <c r="AH20804" s="228" t="s">
        <v>47572</v>
      </c>
      <c r="AI20804" s="229">
        <v>-15811.63</v>
      </c>
      <c r="AK20804" s="205"/>
      <c r="AL20804" s="206"/>
    </row>
    <row r="20805" spans="31:38" x14ac:dyDescent="0.55000000000000004">
      <c r="AE20805" s="254" t="s">
        <v>27510</v>
      </c>
      <c r="AF20805" s="255">
        <v>61394.5</v>
      </c>
      <c r="AH20805" s="228" t="s">
        <v>43328</v>
      </c>
      <c r="AI20805" s="229">
        <v>175465.79</v>
      </c>
      <c r="AK20805" s="205"/>
      <c r="AL20805" s="206"/>
    </row>
    <row r="20806" spans="31:38" x14ac:dyDescent="0.55000000000000004">
      <c r="AE20806" s="254" t="s">
        <v>59453</v>
      </c>
      <c r="AF20806" s="255">
        <v>13662.72</v>
      </c>
      <c r="AH20806" s="228" t="s">
        <v>25532</v>
      </c>
      <c r="AI20806" s="229">
        <v>13464.21</v>
      </c>
      <c r="AK20806" s="205"/>
      <c r="AL20806" s="206"/>
    </row>
    <row r="20807" spans="31:38" x14ac:dyDescent="0.55000000000000004">
      <c r="AE20807" s="254" t="s">
        <v>27513</v>
      </c>
      <c r="AF20807" s="255">
        <v>2677.32</v>
      </c>
      <c r="AH20807" s="228" t="s">
        <v>54504</v>
      </c>
      <c r="AI20807" s="229">
        <v>-7.0000000000000007E-2</v>
      </c>
      <c r="AK20807" s="205"/>
      <c r="AL20807" s="206"/>
    </row>
    <row r="20808" spans="31:38" x14ac:dyDescent="0.55000000000000004">
      <c r="AE20808" s="254" t="s">
        <v>27516</v>
      </c>
      <c r="AF20808" s="255">
        <v>247151.62</v>
      </c>
      <c r="AH20808" s="228" t="s">
        <v>25536</v>
      </c>
      <c r="AI20808" s="229">
        <v>2550</v>
      </c>
      <c r="AK20808" s="205"/>
      <c r="AL20808" s="206"/>
    </row>
    <row r="20809" spans="31:38" x14ac:dyDescent="0.55000000000000004">
      <c r="AE20809" s="254" t="s">
        <v>27517</v>
      </c>
      <c r="AF20809" s="255">
        <v>33096.78</v>
      </c>
      <c r="AH20809" s="228" t="s">
        <v>25538</v>
      </c>
      <c r="AI20809" s="229">
        <v>10199</v>
      </c>
      <c r="AK20809" s="205"/>
      <c r="AL20809" s="206"/>
    </row>
    <row r="20810" spans="31:38" x14ac:dyDescent="0.55000000000000004">
      <c r="AE20810" s="254" t="s">
        <v>27518</v>
      </c>
      <c r="AF20810" s="255">
        <v>184290.03</v>
      </c>
      <c r="AH20810" s="228" t="s">
        <v>39396</v>
      </c>
      <c r="AI20810" s="229">
        <v>8764.11</v>
      </c>
      <c r="AK20810" s="205"/>
      <c r="AL20810" s="206"/>
    </row>
    <row r="20811" spans="31:38" x14ac:dyDescent="0.55000000000000004">
      <c r="AE20811" s="254" t="s">
        <v>27519</v>
      </c>
      <c r="AF20811" s="255">
        <v>13856.5</v>
      </c>
      <c r="AH20811" s="228" t="s">
        <v>25557</v>
      </c>
      <c r="AI20811" s="229">
        <v>50113.64</v>
      </c>
      <c r="AK20811" s="205"/>
      <c r="AL20811" s="206"/>
    </row>
    <row r="20812" spans="31:38" x14ac:dyDescent="0.55000000000000004">
      <c r="AE20812" s="254" t="s">
        <v>27520</v>
      </c>
      <c r="AF20812" s="255">
        <v>84061.51</v>
      </c>
      <c r="AH20812" s="228" t="s">
        <v>46142</v>
      </c>
      <c r="AI20812" s="229">
        <v>110612.5</v>
      </c>
      <c r="AK20812" s="205"/>
      <c r="AL20812" s="206"/>
    </row>
    <row r="20813" spans="31:38" x14ac:dyDescent="0.55000000000000004">
      <c r="AE20813" s="254" t="s">
        <v>60028</v>
      </c>
      <c r="AF20813" s="255">
        <v>-6190.88</v>
      </c>
      <c r="AH20813" s="228" t="s">
        <v>25559</v>
      </c>
      <c r="AI20813" s="229">
        <v>13041.17</v>
      </c>
      <c r="AK20813" s="205"/>
      <c r="AL20813" s="206"/>
    </row>
    <row r="20814" spans="31:38" x14ac:dyDescent="0.55000000000000004">
      <c r="AE20814" s="254" t="s">
        <v>27521</v>
      </c>
      <c r="AF20814" s="255">
        <v>179401.55</v>
      </c>
      <c r="AH20814" s="228" t="s">
        <v>35439</v>
      </c>
      <c r="AI20814" s="229">
        <v>2589.0700000000002</v>
      </c>
      <c r="AK20814" s="205"/>
      <c r="AL20814" s="206"/>
    </row>
    <row r="20815" spans="31:38" x14ac:dyDescent="0.55000000000000004">
      <c r="AE20815" s="254" t="s">
        <v>65194</v>
      </c>
      <c r="AF20815" s="255">
        <v>6480.26</v>
      </c>
      <c r="AH20815" s="228" t="s">
        <v>35440</v>
      </c>
      <c r="AI20815" s="229">
        <v>1443.31</v>
      </c>
      <c r="AK20815" s="205"/>
      <c r="AL20815" s="206"/>
    </row>
    <row r="20816" spans="31:38" x14ac:dyDescent="0.55000000000000004">
      <c r="AE20816" s="254" t="s">
        <v>47597</v>
      </c>
      <c r="AF20816" s="255">
        <v>92204.11</v>
      </c>
      <c r="AH20816" s="228" t="s">
        <v>25560</v>
      </c>
      <c r="AI20816" s="229">
        <v>1290</v>
      </c>
      <c r="AK20816" s="205"/>
      <c r="AL20816" s="206"/>
    </row>
    <row r="20817" spans="31:38" x14ac:dyDescent="0.55000000000000004">
      <c r="AE20817" s="254" t="s">
        <v>54556</v>
      </c>
      <c r="AF20817" s="255">
        <v>1676</v>
      </c>
      <c r="AH20817" s="228" t="s">
        <v>25562</v>
      </c>
      <c r="AI20817" s="229">
        <v>2396</v>
      </c>
      <c r="AK20817" s="205"/>
      <c r="AL20817" s="206"/>
    </row>
    <row r="20818" spans="31:38" x14ac:dyDescent="0.55000000000000004">
      <c r="AE20818" s="254" t="s">
        <v>36703</v>
      </c>
      <c r="AF20818" s="255">
        <v>195915.12</v>
      </c>
      <c r="AH20818" s="228" t="s">
        <v>54505</v>
      </c>
      <c r="AI20818" s="229">
        <v>-0.36</v>
      </c>
      <c r="AK20818" s="205"/>
      <c r="AL20818" s="206"/>
    </row>
    <row r="20819" spans="31:38" x14ac:dyDescent="0.55000000000000004">
      <c r="AE20819" s="254" t="s">
        <v>58790</v>
      </c>
      <c r="AF20819" s="255">
        <v>47591.73</v>
      </c>
      <c r="AH20819" s="228" t="s">
        <v>35449</v>
      </c>
      <c r="AI20819" s="229">
        <v>242906.12</v>
      </c>
      <c r="AK20819" s="205"/>
      <c r="AL20819" s="206"/>
    </row>
    <row r="20820" spans="31:38" x14ac:dyDescent="0.55000000000000004">
      <c r="AE20820" s="254" t="s">
        <v>27583</v>
      </c>
      <c r="AF20820" s="255">
        <v>144039.99</v>
      </c>
      <c r="AH20820" s="228" t="s">
        <v>25607</v>
      </c>
      <c r="AI20820" s="229">
        <v>5488.96</v>
      </c>
      <c r="AK20820" s="205"/>
      <c r="AL20820" s="206"/>
    </row>
    <row r="20821" spans="31:38" x14ac:dyDescent="0.55000000000000004">
      <c r="AE20821" s="254" t="s">
        <v>27585</v>
      </c>
      <c r="AF20821" s="255">
        <v>1767.75</v>
      </c>
      <c r="AH20821" s="228" t="s">
        <v>25608</v>
      </c>
      <c r="AI20821" s="229">
        <v>82576.759999999995</v>
      </c>
      <c r="AK20821" s="205"/>
      <c r="AL20821" s="206"/>
    </row>
    <row r="20822" spans="31:38" x14ac:dyDescent="0.55000000000000004">
      <c r="AE20822" s="254" t="s">
        <v>14214</v>
      </c>
      <c r="AF20822" s="255">
        <v>15760</v>
      </c>
      <c r="AH20822" s="228" t="s">
        <v>25609</v>
      </c>
      <c r="AI20822" s="229">
        <v>107662.5</v>
      </c>
      <c r="AK20822" s="205"/>
      <c r="AL20822" s="206"/>
    </row>
    <row r="20823" spans="31:38" x14ac:dyDescent="0.55000000000000004">
      <c r="AE20823" s="254" t="s">
        <v>34122</v>
      </c>
      <c r="AF20823" s="255">
        <v>3000</v>
      </c>
      <c r="AH20823" s="228" t="s">
        <v>47573</v>
      </c>
      <c r="AI20823" s="229">
        <v>4601.51</v>
      </c>
      <c r="AK20823" s="205"/>
      <c r="AL20823" s="206"/>
    </row>
    <row r="20824" spans="31:38" x14ac:dyDescent="0.55000000000000004">
      <c r="AE20824" s="254" t="s">
        <v>27587</v>
      </c>
      <c r="AF20824" s="255">
        <v>18601.46</v>
      </c>
      <c r="AH20824" s="228" t="s">
        <v>25610</v>
      </c>
      <c r="AI20824" s="229">
        <v>159648.92000000001</v>
      </c>
      <c r="AK20824" s="205"/>
      <c r="AL20824" s="206"/>
    </row>
    <row r="20825" spans="31:38" x14ac:dyDescent="0.55000000000000004">
      <c r="AE20825" s="254" t="s">
        <v>35667</v>
      </c>
      <c r="AF20825" s="255">
        <v>2108046.86</v>
      </c>
      <c r="AH20825" s="228" t="s">
        <v>25611</v>
      </c>
      <c r="AI20825" s="229">
        <v>23897</v>
      </c>
      <c r="AK20825" s="205"/>
      <c r="AL20825" s="206"/>
    </row>
    <row r="20826" spans="31:38" x14ac:dyDescent="0.55000000000000004">
      <c r="AE20826" s="254" t="s">
        <v>55659</v>
      </c>
      <c r="AF20826" s="255">
        <v>5933.2</v>
      </c>
      <c r="AH20826" s="228" t="s">
        <v>25612</v>
      </c>
      <c r="AI20826" s="229">
        <v>14311.93</v>
      </c>
      <c r="AK20826" s="205"/>
      <c r="AL20826" s="206"/>
    </row>
    <row r="20827" spans="31:38" x14ac:dyDescent="0.55000000000000004">
      <c r="AE20827" s="254" t="s">
        <v>27588</v>
      </c>
      <c r="AF20827" s="255">
        <v>140979.96</v>
      </c>
      <c r="AH20827" s="228" t="s">
        <v>35450</v>
      </c>
      <c r="AI20827" s="229">
        <v>240859.42</v>
      </c>
      <c r="AK20827" s="205"/>
      <c r="AL20827" s="206"/>
    </row>
    <row r="20828" spans="31:38" x14ac:dyDescent="0.55000000000000004">
      <c r="AE20828" s="254" t="s">
        <v>27589</v>
      </c>
      <c r="AF20828" s="255">
        <v>55696.49</v>
      </c>
      <c r="AH20828" s="228" t="s">
        <v>33983</v>
      </c>
      <c r="AI20828" s="229">
        <v>42511.22</v>
      </c>
      <c r="AK20828" s="205"/>
      <c r="AL20828" s="206"/>
    </row>
    <row r="20829" spans="31:38" x14ac:dyDescent="0.55000000000000004">
      <c r="AE20829" s="254" t="s">
        <v>14216</v>
      </c>
      <c r="AF20829" s="255">
        <v>215567.93</v>
      </c>
      <c r="AH20829" s="228" t="s">
        <v>25613</v>
      </c>
      <c r="AI20829" s="229">
        <v>53518.87</v>
      </c>
      <c r="AK20829" s="205"/>
      <c r="AL20829" s="206"/>
    </row>
    <row r="20830" spans="31:38" x14ac:dyDescent="0.55000000000000004">
      <c r="AE20830" s="254" t="s">
        <v>14217</v>
      </c>
      <c r="AF20830" s="255">
        <v>533607.35</v>
      </c>
      <c r="AH20830" s="228" t="s">
        <v>33984</v>
      </c>
      <c r="AI20830" s="229">
        <v>54135.66</v>
      </c>
      <c r="AK20830" s="205"/>
      <c r="AL20830" s="206"/>
    </row>
    <row r="20831" spans="31:38" x14ac:dyDescent="0.55000000000000004">
      <c r="AE20831" s="254" t="s">
        <v>27590</v>
      </c>
      <c r="AF20831" s="255">
        <v>19874.14</v>
      </c>
      <c r="AH20831" s="228" t="s">
        <v>47574</v>
      </c>
      <c r="AI20831" s="229">
        <v>12477.5</v>
      </c>
      <c r="AK20831" s="205"/>
      <c r="AL20831" s="206"/>
    </row>
    <row r="20832" spans="31:38" x14ac:dyDescent="0.55000000000000004">
      <c r="AE20832" s="254" t="s">
        <v>14218</v>
      </c>
      <c r="AF20832" s="255">
        <v>998698.92</v>
      </c>
      <c r="AH20832" s="228" t="s">
        <v>14068</v>
      </c>
      <c r="AI20832" s="229">
        <v>6332.77</v>
      </c>
      <c r="AK20832" s="205"/>
      <c r="AL20832" s="206"/>
    </row>
    <row r="20833" spans="31:38" x14ac:dyDescent="0.55000000000000004">
      <c r="AE20833" s="254" t="s">
        <v>14219</v>
      </c>
      <c r="AF20833" s="255">
        <v>58890.76</v>
      </c>
      <c r="AH20833" s="228" t="s">
        <v>25614</v>
      </c>
      <c r="AI20833" s="229">
        <v>9352.77</v>
      </c>
      <c r="AK20833" s="205"/>
      <c r="AL20833" s="206"/>
    </row>
    <row r="20834" spans="31:38" x14ac:dyDescent="0.55000000000000004">
      <c r="AE20834" s="254" t="s">
        <v>50764</v>
      </c>
      <c r="AF20834" s="255">
        <v>579.02</v>
      </c>
      <c r="AH20834" s="228" t="s">
        <v>43329</v>
      </c>
      <c r="AI20834" s="229">
        <v>38592.800000000003</v>
      </c>
      <c r="AK20834" s="205"/>
      <c r="AL20834" s="206"/>
    </row>
    <row r="20835" spans="31:38" x14ac:dyDescent="0.55000000000000004">
      <c r="AE20835" s="254" t="s">
        <v>27594</v>
      </c>
      <c r="AF20835" s="255">
        <v>786.02</v>
      </c>
      <c r="AH20835" s="228" t="s">
        <v>25615</v>
      </c>
      <c r="AI20835" s="229">
        <v>5218.92</v>
      </c>
      <c r="AK20835" s="205"/>
      <c r="AL20835" s="206"/>
    </row>
    <row r="20836" spans="31:38" x14ac:dyDescent="0.55000000000000004">
      <c r="AE20836" s="254" t="s">
        <v>14220</v>
      </c>
      <c r="AF20836" s="255">
        <v>3294.56</v>
      </c>
      <c r="AH20836" s="228" t="s">
        <v>25616</v>
      </c>
      <c r="AI20836" s="229">
        <v>616993.38</v>
      </c>
      <c r="AK20836" s="205"/>
      <c r="AL20836" s="206"/>
    </row>
    <row r="20837" spans="31:38" x14ac:dyDescent="0.55000000000000004">
      <c r="AE20837" s="254" t="s">
        <v>54557</v>
      </c>
      <c r="AF20837" s="255">
        <v>456772.07</v>
      </c>
      <c r="AH20837" s="228" t="s">
        <v>43330</v>
      </c>
      <c r="AI20837" s="229">
        <v>7754.8</v>
      </c>
      <c r="AK20837" s="205"/>
      <c r="AL20837" s="206"/>
    </row>
    <row r="20838" spans="31:38" x14ac:dyDescent="0.55000000000000004">
      <c r="AE20838" s="254" t="s">
        <v>14221</v>
      </c>
      <c r="AF20838" s="255">
        <v>1150823.77</v>
      </c>
      <c r="AH20838" s="228" t="s">
        <v>43331</v>
      </c>
      <c r="AI20838" s="229">
        <v>1148.48</v>
      </c>
      <c r="AK20838" s="205"/>
      <c r="AL20838" s="206"/>
    </row>
    <row r="20839" spans="31:38" x14ac:dyDescent="0.55000000000000004">
      <c r="AE20839" s="254" t="s">
        <v>14222</v>
      </c>
      <c r="AF20839" s="255">
        <v>432800.19</v>
      </c>
      <c r="AH20839" s="228" t="s">
        <v>36586</v>
      </c>
      <c r="AI20839" s="229">
        <v>618.75</v>
      </c>
      <c r="AK20839" s="205"/>
      <c r="AL20839" s="206"/>
    </row>
    <row r="20840" spans="31:38" x14ac:dyDescent="0.55000000000000004">
      <c r="AE20840" s="254" t="s">
        <v>27596</v>
      </c>
      <c r="AF20840" s="255">
        <v>5596.22</v>
      </c>
      <c r="AH20840" s="228" t="s">
        <v>14069</v>
      </c>
      <c r="AI20840" s="229">
        <v>129554.57</v>
      </c>
      <c r="AK20840" s="205"/>
      <c r="AL20840" s="206"/>
    </row>
    <row r="20841" spans="31:38" x14ac:dyDescent="0.55000000000000004">
      <c r="AE20841" s="254" t="s">
        <v>14223</v>
      </c>
      <c r="AF20841" s="255">
        <v>6567.26</v>
      </c>
      <c r="AH20841" s="228" t="s">
        <v>14070</v>
      </c>
      <c r="AI20841" s="229">
        <v>211080.13</v>
      </c>
      <c r="AK20841" s="205"/>
      <c r="AL20841" s="206"/>
    </row>
    <row r="20842" spans="31:38" x14ac:dyDescent="0.55000000000000004">
      <c r="AE20842" s="254" t="s">
        <v>40896</v>
      </c>
      <c r="AF20842" s="255">
        <v>252290.28</v>
      </c>
      <c r="AH20842" s="228" t="s">
        <v>14071</v>
      </c>
      <c r="AI20842" s="229">
        <v>118826.71</v>
      </c>
      <c r="AK20842" s="205"/>
      <c r="AL20842" s="206"/>
    </row>
    <row r="20843" spans="31:38" x14ac:dyDescent="0.55000000000000004">
      <c r="AE20843" s="254" t="s">
        <v>34136</v>
      </c>
      <c r="AF20843" s="255">
        <v>160670.37</v>
      </c>
      <c r="AH20843" s="228" t="s">
        <v>25617</v>
      </c>
      <c r="AI20843" s="229">
        <v>38753.839999999997</v>
      </c>
      <c r="AK20843" s="205"/>
      <c r="AL20843" s="206"/>
    </row>
    <row r="20844" spans="31:38" x14ac:dyDescent="0.55000000000000004">
      <c r="AE20844" s="254" t="s">
        <v>27670</v>
      </c>
      <c r="AF20844" s="255">
        <v>205700.07</v>
      </c>
      <c r="AH20844" s="228" t="s">
        <v>35451</v>
      </c>
      <c r="AI20844" s="229">
        <v>307</v>
      </c>
      <c r="AK20844" s="205"/>
      <c r="AL20844" s="206"/>
    </row>
    <row r="20845" spans="31:38" x14ac:dyDescent="0.55000000000000004">
      <c r="AE20845" s="254" t="s">
        <v>35677</v>
      </c>
      <c r="AF20845" s="255">
        <v>55000</v>
      </c>
      <c r="AH20845" s="228" t="s">
        <v>25619</v>
      </c>
      <c r="AI20845" s="229">
        <v>89744.56</v>
      </c>
      <c r="AK20845" s="205"/>
      <c r="AL20845" s="206"/>
    </row>
    <row r="20846" spans="31:38" x14ac:dyDescent="0.55000000000000004">
      <c r="AE20846" s="254" t="s">
        <v>35678</v>
      </c>
      <c r="AF20846" s="255">
        <v>42485.36</v>
      </c>
      <c r="AH20846" s="228" t="s">
        <v>14072</v>
      </c>
      <c r="AI20846" s="229">
        <v>15171.95</v>
      </c>
      <c r="AK20846" s="205"/>
      <c r="AL20846" s="206"/>
    </row>
    <row r="20847" spans="31:38" x14ac:dyDescent="0.55000000000000004">
      <c r="AE20847" s="254" t="s">
        <v>61709</v>
      </c>
      <c r="AF20847" s="255">
        <v>18194.7</v>
      </c>
      <c r="AH20847" s="228" t="s">
        <v>25620</v>
      </c>
      <c r="AI20847" s="229">
        <v>37428.699999999997</v>
      </c>
      <c r="AK20847" s="205"/>
      <c r="AL20847" s="206"/>
    </row>
    <row r="20848" spans="31:38" x14ac:dyDescent="0.55000000000000004">
      <c r="AE20848" s="254" t="s">
        <v>27671</v>
      </c>
      <c r="AF20848" s="255">
        <v>241350.05</v>
      </c>
      <c r="AH20848" s="228" t="s">
        <v>33985</v>
      </c>
      <c r="AI20848" s="229">
        <v>21507</v>
      </c>
      <c r="AK20848" s="205"/>
      <c r="AL20848" s="206"/>
    </row>
    <row r="20849" spans="31:38" x14ac:dyDescent="0.55000000000000004">
      <c r="AE20849" s="254" t="s">
        <v>27675</v>
      </c>
      <c r="AF20849" s="255">
        <v>313831.37</v>
      </c>
      <c r="AH20849" s="228" t="s">
        <v>25621</v>
      </c>
      <c r="AI20849" s="229">
        <v>225075.52</v>
      </c>
      <c r="AK20849" s="205"/>
      <c r="AL20849" s="206"/>
    </row>
    <row r="20850" spans="31:38" x14ac:dyDescent="0.55000000000000004">
      <c r="AE20850" s="254" t="s">
        <v>47598</v>
      </c>
      <c r="AF20850" s="255">
        <v>977000</v>
      </c>
      <c r="AH20850" s="228" t="s">
        <v>25650</v>
      </c>
      <c r="AI20850" s="229">
        <v>225640.1</v>
      </c>
      <c r="AK20850" s="205"/>
      <c r="AL20850" s="206"/>
    </row>
    <row r="20851" spans="31:38" x14ac:dyDescent="0.55000000000000004">
      <c r="AE20851" s="254" t="s">
        <v>39483</v>
      </c>
      <c r="AF20851" s="255">
        <v>4648.3999999999996</v>
      </c>
      <c r="AH20851" s="228" t="s">
        <v>54506</v>
      </c>
      <c r="AI20851" s="229">
        <v>986.46</v>
      </c>
      <c r="AK20851" s="205"/>
      <c r="AL20851" s="206"/>
    </row>
    <row r="20852" spans="31:38" x14ac:dyDescent="0.55000000000000004">
      <c r="AE20852" s="254" t="s">
        <v>35679</v>
      </c>
      <c r="AF20852" s="255">
        <v>8000</v>
      </c>
      <c r="AH20852" s="228" t="s">
        <v>25651</v>
      </c>
      <c r="AI20852" s="229">
        <v>66642.100000000006</v>
      </c>
      <c r="AK20852" s="205"/>
      <c r="AL20852" s="206"/>
    </row>
    <row r="20853" spans="31:38" x14ac:dyDescent="0.55000000000000004">
      <c r="AE20853" s="254" t="s">
        <v>49417</v>
      </c>
      <c r="AF20853" s="255">
        <v>95.46</v>
      </c>
      <c r="AH20853" s="228" t="s">
        <v>25652</v>
      </c>
      <c r="AI20853" s="229">
        <v>109289.59</v>
      </c>
      <c r="AK20853" s="205"/>
      <c r="AL20853" s="206"/>
    </row>
    <row r="20854" spans="31:38" x14ac:dyDescent="0.55000000000000004">
      <c r="AE20854" s="254" t="s">
        <v>27676</v>
      </c>
      <c r="AF20854" s="255">
        <v>33278</v>
      </c>
      <c r="AH20854" s="228" t="s">
        <v>47575</v>
      </c>
      <c r="AI20854" s="229">
        <v>6144</v>
      </c>
      <c r="AK20854" s="205"/>
      <c r="AL20854" s="206"/>
    </row>
    <row r="20855" spans="31:38" x14ac:dyDescent="0.55000000000000004">
      <c r="AE20855" s="254" t="s">
        <v>27677</v>
      </c>
      <c r="AF20855" s="255">
        <v>151085.79</v>
      </c>
      <c r="AH20855" s="228" t="s">
        <v>54507</v>
      </c>
      <c r="AI20855" s="229">
        <v>491.95</v>
      </c>
      <c r="AK20855" s="205"/>
      <c r="AL20855" s="206"/>
    </row>
    <row r="20856" spans="31:38" x14ac:dyDescent="0.55000000000000004">
      <c r="AE20856" s="254" t="s">
        <v>65195</v>
      </c>
      <c r="AF20856" s="255">
        <v>3500</v>
      </c>
      <c r="AH20856" s="228" t="s">
        <v>54508</v>
      </c>
      <c r="AI20856" s="229">
        <v>4957.3999999999996</v>
      </c>
      <c r="AK20856" s="205"/>
      <c r="AL20856" s="206"/>
    </row>
    <row r="20857" spans="31:38" x14ac:dyDescent="0.55000000000000004">
      <c r="AE20857" s="254" t="s">
        <v>27678</v>
      </c>
      <c r="AF20857" s="255">
        <v>15750</v>
      </c>
      <c r="AH20857" s="228" t="s">
        <v>47576</v>
      </c>
      <c r="AI20857" s="229">
        <v>1944.41</v>
      </c>
      <c r="AK20857" s="205"/>
      <c r="AL20857" s="206"/>
    </row>
    <row r="20858" spans="31:38" x14ac:dyDescent="0.55000000000000004">
      <c r="AE20858" s="254" t="s">
        <v>14232</v>
      </c>
      <c r="AF20858" s="255">
        <v>167870.03</v>
      </c>
      <c r="AH20858" s="228" t="s">
        <v>32598</v>
      </c>
      <c r="AI20858" s="229">
        <v>3400.58</v>
      </c>
      <c r="AK20858" s="205"/>
      <c r="AL20858" s="206"/>
    </row>
    <row r="20859" spans="31:38" x14ac:dyDescent="0.55000000000000004">
      <c r="AE20859" s="254" t="s">
        <v>14233</v>
      </c>
      <c r="AF20859" s="255">
        <v>480232.09</v>
      </c>
      <c r="AH20859" s="228" t="s">
        <v>46143</v>
      </c>
      <c r="AI20859" s="229">
        <v>161875</v>
      </c>
      <c r="AK20859" s="205"/>
      <c r="AL20859" s="206"/>
    </row>
    <row r="20860" spans="31:38" x14ac:dyDescent="0.55000000000000004">
      <c r="AE20860" s="254" t="s">
        <v>27680</v>
      </c>
      <c r="AF20860" s="255">
        <v>54961.69</v>
      </c>
      <c r="AH20860" s="228" t="s">
        <v>40872</v>
      </c>
      <c r="AI20860" s="229">
        <v>17250</v>
      </c>
      <c r="AK20860" s="205"/>
      <c r="AL20860" s="206"/>
    </row>
    <row r="20861" spans="31:38" x14ac:dyDescent="0.55000000000000004">
      <c r="AE20861" s="254" t="s">
        <v>27681</v>
      </c>
      <c r="AF20861" s="255">
        <v>457880.74</v>
      </c>
      <c r="AH20861" s="228" t="s">
        <v>40873</v>
      </c>
      <c r="AI20861" s="229">
        <v>3011.95</v>
      </c>
      <c r="AK20861" s="205"/>
      <c r="AL20861" s="206"/>
    </row>
    <row r="20862" spans="31:38" x14ac:dyDescent="0.55000000000000004">
      <c r="AE20862" s="254" t="s">
        <v>14234</v>
      </c>
      <c r="AF20862" s="255">
        <v>109911.94</v>
      </c>
      <c r="AH20862" s="228" t="s">
        <v>54509</v>
      </c>
      <c r="AI20862" s="229">
        <v>3000</v>
      </c>
      <c r="AK20862" s="205"/>
      <c r="AL20862" s="206"/>
    </row>
    <row r="20863" spans="31:38" x14ac:dyDescent="0.55000000000000004">
      <c r="AE20863" s="254" t="s">
        <v>47599</v>
      </c>
      <c r="AF20863" s="255">
        <v>640968.53</v>
      </c>
      <c r="AH20863" s="228" t="s">
        <v>14083</v>
      </c>
      <c r="AI20863" s="229">
        <v>45566.92</v>
      </c>
      <c r="AK20863" s="205"/>
      <c r="AL20863" s="206"/>
    </row>
    <row r="20864" spans="31:38" x14ac:dyDescent="0.55000000000000004">
      <c r="AE20864" s="254" t="s">
        <v>39484</v>
      </c>
      <c r="AF20864" s="255">
        <v>10272.57</v>
      </c>
      <c r="AH20864" s="228" t="s">
        <v>14084</v>
      </c>
      <c r="AI20864" s="229">
        <v>94557.07</v>
      </c>
      <c r="AK20864" s="205"/>
      <c r="AL20864" s="206"/>
    </row>
    <row r="20865" spans="31:38" x14ac:dyDescent="0.55000000000000004">
      <c r="AE20865" s="254" t="s">
        <v>36708</v>
      </c>
      <c r="AF20865" s="255">
        <v>3267.57</v>
      </c>
      <c r="AH20865" s="228" t="s">
        <v>14085</v>
      </c>
      <c r="AI20865" s="229">
        <v>52151.6</v>
      </c>
      <c r="AK20865" s="205"/>
      <c r="AL20865" s="206"/>
    </row>
    <row r="20866" spans="31:38" x14ac:dyDescent="0.55000000000000004">
      <c r="AE20866" s="254" t="s">
        <v>54559</v>
      </c>
      <c r="AF20866" s="255">
        <v>4413.42</v>
      </c>
      <c r="AH20866" s="228" t="s">
        <v>46144</v>
      </c>
      <c r="AI20866" s="229">
        <v>21122.65</v>
      </c>
      <c r="AK20866" s="205"/>
      <c r="AL20866" s="206"/>
    </row>
    <row r="20867" spans="31:38" x14ac:dyDescent="0.55000000000000004">
      <c r="AE20867" s="254" t="s">
        <v>14235</v>
      </c>
      <c r="AF20867" s="255">
        <v>284303.09000000003</v>
      </c>
      <c r="AH20867" s="228" t="s">
        <v>25655</v>
      </c>
      <c r="AI20867" s="229">
        <v>5680</v>
      </c>
      <c r="AK20867" s="205"/>
      <c r="AL20867" s="206"/>
    </row>
    <row r="20868" spans="31:38" x14ac:dyDescent="0.55000000000000004">
      <c r="AE20868" s="254" t="s">
        <v>58099</v>
      </c>
      <c r="AF20868" s="255">
        <v>427074.1</v>
      </c>
      <c r="AH20868" s="228" t="s">
        <v>54510</v>
      </c>
      <c r="AI20868" s="229">
        <v>415.43</v>
      </c>
      <c r="AK20868" s="205"/>
      <c r="AL20868" s="206"/>
    </row>
    <row r="20869" spans="31:38" x14ac:dyDescent="0.55000000000000004">
      <c r="AE20869" s="254" t="s">
        <v>14236</v>
      </c>
      <c r="AF20869" s="255">
        <v>133437</v>
      </c>
      <c r="AH20869" s="228" t="s">
        <v>54511</v>
      </c>
      <c r="AI20869" s="229">
        <v>4285.67</v>
      </c>
      <c r="AK20869" s="205"/>
      <c r="AL20869" s="206"/>
    </row>
    <row r="20870" spans="31:38" x14ac:dyDescent="0.55000000000000004">
      <c r="AE20870" s="254" t="s">
        <v>27685</v>
      </c>
      <c r="AF20870" s="255">
        <v>74433.3</v>
      </c>
      <c r="AH20870" s="228" t="s">
        <v>25656</v>
      </c>
      <c r="AI20870" s="229">
        <v>3815.41</v>
      </c>
      <c r="AK20870" s="205"/>
      <c r="AL20870" s="206"/>
    </row>
    <row r="20871" spans="31:38" x14ac:dyDescent="0.55000000000000004">
      <c r="AE20871" s="254" t="s">
        <v>27687</v>
      </c>
      <c r="AF20871" s="255">
        <v>935889.61</v>
      </c>
      <c r="AH20871" s="228" t="s">
        <v>25658</v>
      </c>
      <c r="AI20871" s="229">
        <v>4053</v>
      </c>
      <c r="AK20871" s="205"/>
      <c r="AL20871" s="206"/>
    </row>
    <row r="20872" spans="31:38" x14ac:dyDescent="0.55000000000000004">
      <c r="AE20872" s="254" t="s">
        <v>54560</v>
      </c>
      <c r="AF20872" s="255">
        <v>2000</v>
      </c>
      <c r="AH20872" s="228" t="s">
        <v>36597</v>
      </c>
      <c r="AI20872" s="229">
        <v>65574</v>
      </c>
      <c r="AK20872" s="205"/>
      <c r="AL20872" s="206"/>
    </row>
    <row r="20873" spans="31:38" x14ac:dyDescent="0.55000000000000004">
      <c r="AE20873" s="254" t="s">
        <v>27712</v>
      </c>
      <c r="AF20873" s="255">
        <v>145.61000000000001</v>
      </c>
      <c r="AH20873" s="228" t="s">
        <v>25727</v>
      </c>
      <c r="AI20873" s="229">
        <v>25371.040000000001</v>
      </c>
      <c r="AK20873" s="205"/>
      <c r="AL20873" s="206"/>
    </row>
    <row r="20874" spans="31:38" x14ac:dyDescent="0.55000000000000004">
      <c r="AE20874" s="254" t="s">
        <v>27713</v>
      </c>
      <c r="AF20874" s="255">
        <v>490</v>
      </c>
      <c r="AH20874" s="228" t="s">
        <v>25728</v>
      </c>
      <c r="AI20874" s="229">
        <v>226922.15</v>
      </c>
      <c r="AK20874" s="205"/>
      <c r="AL20874" s="206"/>
    </row>
    <row r="20875" spans="31:38" x14ac:dyDescent="0.55000000000000004">
      <c r="AE20875" s="254" t="s">
        <v>27714</v>
      </c>
      <c r="AF20875" s="255">
        <v>104827.51</v>
      </c>
      <c r="AH20875" s="228" t="s">
        <v>35468</v>
      </c>
      <c r="AI20875" s="229">
        <v>23415.53</v>
      </c>
      <c r="AK20875" s="205"/>
      <c r="AL20875" s="206"/>
    </row>
    <row r="20876" spans="31:38" x14ac:dyDescent="0.55000000000000004">
      <c r="AE20876" s="254" t="s">
        <v>43364</v>
      </c>
      <c r="AF20876" s="255">
        <v>1423.4</v>
      </c>
      <c r="AH20876" s="228" t="s">
        <v>25729</v>
      </c>
      <c r="AI20876" s="229">
        <v>335474.34999999998</v>
      </c>
      <c r="AK20876" s="205"/>
      <c r="AL20876" s="206"/>
    </row>
    <row r="20877" spans="31:38" x14ac:dyDescent="0.55000000000000004">
      <c r="AE20877" s="254" t="s">
        <v>48537</v>
      </c>
      <c r="AF20877" s="255">
        <v>23203.119999999999</v>
      </c>
      <c r="AH20877" s="228" t="s">
        <v>25730</v>
      </c>
      <c r="AI20877" s="229">
        <v>3352.17</v>
      </c>
      <c r="AK20877" s="205"/>
      <c r="AL20877" s="206"/>
    </row>
    <row r="20878" spans="31:38" x14ac:dyDescent="0.55000000000000004">
      <c r="AE20878" s="254" t="s">
        <v>48539</v>
      </c>
      <c r="AF20878" s="255">
        <v>1167.1500000000001</v>
      </c>
      <c r="AH20878" s="228" t="s">
        <v>47577</v>
      </c>
      <c r="AI20878" s="229">
        <v>29786.77</v>
      </c>
      <c r="AK20878" s="205"/>
      <c r="AL20878" s="206"/>
    </row>
    <row r="20879" spans="31:38" x14ac:dyDescent="0.55000000000000004">
      <c r="AE20879" s="254" t="s">
        <v>60029</v>
      </c>
      <c r="AF20879" s="255">
        <v>24189.42</v>
      </c>
      <c r="AH20879" s="228" t="s">
        <v>25731</v>
      </c>
      <c r="AI20879" s="229">
        <v>5001.74</v>
      </c>
      <c r="AK20879" s="205"/>
      <c r="AL20879" s="206"/>
    </row>
    <row r="20880" spans="31:38" x14ac:dyDescent="0.55000000000000004">
      <c r="AE20880" s="254" t="s">
        <v>27715</v>
      </c>
      <c r="AF20880" s="255">
        <v>41065.599999999999</v>
      </c>
      <c r="AH20880" s="228" t="s">
        <v>36598</v>
      </c>
      <c r="AI20880" s="229">
        <v>64440</v>
      </c>
      <c r="AK20880" s="205"/>
      <c r="AL20880" s="206"/>
    </row>
    <row r="20881" spans="31:38" x14ac:dyDescent="0.55000000000000004">
      <c r="AE20881" s="254" t="s">
        <v>27717</v>
      </c>
      <c r="AF20881" s="255">
        <v>42139.76</v>
      </c>
      <c r="AH20881" s="228" t="s">
        <v>25732</v>
      </c>
      <c r="AI20881" s="229">
        <v>95640.639999999999</v>
      </c>
      <c r="AK20881" s="205"/>
      <c r="AL20881" s="206"/>
    </row>
    <row r="20882" spans="31:38" x14ac:dyDescent="0.55000000000000004">
      <c r="AE20882" s="254" t="s">
        <v>27718</v>
      </c>
      <c r="AF20882" s="255">
        <v>22442.27</v>
      </c>
      <c r="AH20882" s="228" t="s">
        <v>36599</v>
      </c>
      <c r="AI20882" s="229">
        <v>60</v>
      </c>
      <c r="AK20882" s="205"/>
      <c r="AL20882" s="206"/>
    </row>
    <row r="20883" spans="31:38" x14ac:dyDescent="0.55000000000000004">
      <c r="AE20883" s="254" t="s">
        <v>14239</v>
      </c>
      <c r="AF20883" s="255">
        <v>69701.27</v>
      </c>
      <c r="AH20883" s="228" t="s">
        <v>25734</v>
      </c>
      <c r="AI20883" s="229">
        <v>22637.35</v>
      </c>
      <c r="AK20883" s="205"/>
      <c r="AL20883" s="206"/>
    </row>
    <row r="20884" spans="31:38" x14ac:dyDescent="0.55000000000000004">
      <c r="AE20884" s="254" t="s">
        <v>65196</v>
      </c>
      <c r="AF20884" s="255">
        <v>-11990.84</v>
      </c>
      <c r="AH20884" s="228" t="s">
        <v>25735</v>
      </c>
      <c r="AI20884" s="229">
        <v>15574.13</v>
      </c>
      <c r="AK20884" s="205"/>
      <c r="AL20884" s="206"/>
    </row>
    <row r="20885" spans="31:38" x14ac:dyDescent="0.55000000000000004">
      <c r="AE20885" s="254" t="s">
        <v>60030</v>
      </c>
      <c r="AF20885" s="255">
        <v>37518.75</v>
      </c>
      <c r="AH20885" s="228" t="s">
        <v>40874</v>
      </c>
      <c r="AI20885" s="229">
        <v>40842.25</v>
      </c>
      <c r="AK20885" s="205"/>
      <c r="AL20885" s="206"/>
    </row>
    <row r="20886" spans="31:38" x14ac:dyDescent="0.55000000000000004">
      <c r="AE20886" s="254" t="s">
        <v>14248</v>
      </c>
      <c r="AF20886" s="255">
        <v>102454.2</v>
      </c>
      <c r="AH20886" s="228" t="s">
        <v>35469</v>
      </c>
      <c r="AI20886" s="229">
        <v>1384135.21</v>
      </c>
      <c r="AK20886" s="205"/>
      <c r="AL20886" s="206"/>
    </row>
    <row r="20887" spans="31:38" x14ac:dyDescent="0.55000000000000004">
      <c r="AE20887" s="254" t="s">
        <v>27784</v>
      </c>
      <c r="AF20887" s="255">
        <v>254.6</v>
      </c>
      <c r="AH20887" s="228" t="s">
        <v>40875</v>
      </c>
      <c r="AI20887" s="229">
        <v>8720</v>
      </c>
      <c r="AK20887" s="205"/>
      <c r="AL20887" s="206"/>
    </row>
    <row r="20888" spans="31:38" x14ac:dyDescent="0.55000000000000004">
      <c r="AE20888" s="254" t="s">
        <v>27785</v>
      </c>
      <c r="AF20888" s="255">
        <v>52000</v>
      </c>
      <c r="AH20888" s="228" t="s">
        <v>39401</v>
      </c>
      <c r="AI20888" s="229">
        <v>84749.51</v>
      </c>
      <c r="AK20888" s="205"/>
      <c r="AL20888" s="206"/>
    </row>
    <row r="20889" spans="31:38" x14ac:dyDescent="0.55000000000000004">
      <c r="AE20889" s="254" t="s">
        <v>27786</v>
      </c>
      <c r="AF20889" s="255">
        <v>151817.29999999999</v>
      </c>
      <c r="AH20889" s="228" t="s">
        <v>47578</v>
      </c>
      <c r="AI20889" s="229">
        <v>1493.64</v>
      </c>
      <c r="AK20889" s="205"/>
      <c r="AL20889" s="206"/>
    </row>
    <row r="20890" spans="31:38" x14ac:dyDescent="0.55000000000000004">
      <c r="AE20890" s="254" t="s">
        <v>34152</v>
      </c>
      <c r="AF20890" s="255">
        <v>32068.82</v>
      </c>
      <c r="AH20890" s="228" t="s">
        <v>36600</v>
      </c>
      <c r="AI20890" s="229">
        <v>10030.65</v>
      </c>
      <c r="AK20890" s="205"/>
      <c r="AL20890" s="206"/>
    </row>
    <row r="20891" spans="31:38" x14ac:dyDescent="0.55000000000000004">
      <c r="AE20891" s="254" t="s">
        <v>34153</v>
      </c>
      <c r="AF20891" s="255">
        <v>16632</v>
      </c>
      <c r="AH20891" s="228" t="s">
        <v>25738</v>
      </c>
      <c r="AI20891" s="229">
        <v>10320.200000000001</v>
      </c>
      <c r="AK20891" s="205"/>
      <c r="AL20891" s="206"/>
    </row>
    <row r="20892" spans="31:38" x14ac:dyDescent="0.55000000000000004">
      <c r="AE20892" s="254" t="s">
        <v>27789</v>
      </c>
      <c r="AF20892" s="255">
        <v>211593.09</v>
      </c>
      <c r="AH20892" s="228" t="s">
        <v>25739</v>
      </c>
      <c r="AI20892" s="229">
        <v>29400</v>
      </c>
      <c r="AK20892" s="205"/>
      <c r="AL20892" s="206"/>
    </row>
    <row r="20893" spans="31:38" x14ac:dyDescent="0.55000000000000004">
      <c r="AE20893" s="254" t="s">
        <v>27790</v>
      </c>
      <c r="AF20893" s="255">
        <v>273510.75</v>
      </c>
      <c r="AH20893" s="228" t="s">
        <v>25742</v>
      </c>
      <c r="AI20893" s="229">
        <v>186909.77</v>
      </c>
      <c r="AK20893" s="205"/>
      <c r="AL20893" s="206"/>
    </row>
    <row r="20894" spans="31:38" x14ac:dyDescent="0.55000000000000004">
      <c r="AE20894" s="254" t="s">
        <v>27791</v>
      </c>
      <c r="AF20894" s="255">
        <v>827.28</v>
      </c>
      <c r="AH20894" s="228" t="s">
        <v>25743</v>
      </c>
      <c r="AI20894" s="229">
        <v>153972.21</v>
      </c>
      <c r="AK20894" s="205"/>
      <c r="AL20894" s="206"/>
    </row>
    <row r="20895" spans="31:38" x14ac:dyDescent="0.55000000000000004">
      <c r="AE20895" s="254" t="s">
        <v>27792</v>
      </c>
      <c r="AF20895" s="255">
        <v>206657.03</v>
      </c>
      <c r="AH20895" s="228" t="s">
        <v>25744</v>
      </c>
      <c r="AI20895" s="229">
        <v>15837.16</v>
      </c>
      <c r="AK20895" s="205"/>
      <c r="AL20895" s="206"/>
    </row>
    <row r="20896" spans="31:38" x14ac:dyDescent="0.55000000000000004">
      <c r="AE20896" s="254" t="s">
        <v>14249</v>
      </c>
      <c r="AF20896" s="255">
        <v>1237.5</v>
      </c>
      <c r="AH20896" s="228" t="s">
        <v>25745</v>
      </c>
      <c r="AI20896" s="229">
        <v>594983.31000000006</v>
      </c>
      <c r="AK20896" s="205"/>
      <c r="AL20896" s="206"/>
    </row>
    <row r="20897" spans="31:38" x14ac:dyDescent="0.55000000000000004">
      <c r="AE20897" s="254" t="s">
        <v>50765</v>
      </c>
      <c r="AF20897" s="255">
        <v>115</v>
      </c>
      <c r="AH20897" s="228" t="s">
        <v>25746</v>
      </c>
      <c r="AI20897" s="229">
        <v>2060.8200000000002</v>
      </c>
      <c r="AK20897" s="205"/>
      <c r="AL20897" s="206"/>
    </row>
    <row r="20898" spans="31:38" x14ac:dyDescent="0.55000000000000004">
      <c r="AE20898" s="254" t="s">
        <v>47601</v>
      </c>
      <c r="AF20898" s="255">
        <v>115</v>
      </c>
      <c r="AH20898" s="228" t="s">
        <v>25750</v>
      </c>
      <c r="AI20898" s="229">
        <v>70113.62</v>
      </c>
      <c r="AK20898" s="205"/>
      <c r="AL20898" s="206"/>
    </row>
    <row r="20899" spans="31:38" x14ac:dyDescent="0.55000000000000004">
      <c r="AE20899" s="254" t="s">
        <v>58791</v>
      </c>
      <c r="AF20899" s="255">
        <v>6680.2</v>
      </c>
      <c r="AH20899" s="228" t="s">
        <v>54512</v>
      </c>
      <c r="AI20899" s="229">
        <v>97002.12</v>
      </c>
      <c r="AK20899" s="205"/>
      <c r="AL20899" s="206"/>
    </row>
    <row r="20900" spans="31:38" x14ac:dyDescent="0.55000000000000004">
      <c r="AE20900" s="254" t="s">
        <v>27793</v>
      </c>
      <c r="AF20900" s="255">
        <v>12527.37</v>
      </c>
      <c r="AH20900" s="228" t="s">
        <v>25751</v>
      </c>
      <c r="AI20900" s="229">
        <v>380397.6</v>
      </c>
      <c r="AK20900" s="205"/>
      <c r="AL20900" s="206"/>
    </row>
    <row r="20901" spans="31:38" x14ac:dyDescent="0.55000000000000004">
      <c r="AE20901" s="254" t="s">
        <v>27794</v>
      </c>
      <c r="AF20901" s="255">
        <v>230631.69</v>
      </c>
      <c r="AH20901" s="228" t="s">
        <v>46145</v>
      </c>
      <c r="AI20901" s="229">
        <v>46076.54</v>
      </c>
      <c r="AK20901" s="205"/>
      <c r="AL20901" s="206"/>
    </row>
    <row r="20902" spans="31:38" x14ac:dyDescent="0.55000000000000004">
      <c r="AE20902" s="254" t="s">
        <v>14250</v>
      </c>
      <c r="AF20902" s="255">
        <v>11153.82</v>
      </c>
      <c r="AH20902" s="228" t="s">
        <v>25752</v>
      </c>
      <c r="AI20902" s="229">
        <v>222570.03</v>
      </c>
      <c r="AK20902" s="205"/>
      <c r="AL20902" s="206"/>
    </row>
    <row r="20903" spans="31:38" x14ac:dyDescent="0.55000000000000004">
      <c r="AE20903" s="254" t="s">
        <v>39496</v>
      </c>
      <c r="AF20903" s="255">
        <v>56790.03</v>
      </c>
      <c r="AH20903" s="228" t="s">
        <v>25754</v>
      </c>
      <c r="AI20903" s="229">
        <v>217800</v>
      </c>
      <c r="AK20903" s="205"/>
      <c r="AL20903" s="206"/>
    </row>
    <row r="20904" spans="31:38" x14ac:dyDescent="0.55000000000000004">
      <c r="AE20904" s="254" t="s">
        <v>14251</v>
      </c>
      <c r="AF20904" s="255">
        <v>1890</v>
      </c>
      <c r="AH20904" s="228" t="s">
        <v>46146</v>
      </c>
      <c r="AI20904" s="229">
        <v>-9117.26</v>
      </c>
      <c r="AK20904" s="205"/>
      <c r="AL20904" s="206"/>
    </row>
    <row r="20905" spans="31:38" x14ac:dyDescent="0.55000000000000004">
      <c r="AE20905" s="254" t="s">
        <v>27795</v>
      </c>
      <c r="AF20905" s="255">
        <v>26340</v>
      </c>
      <c r="AH20905" s="228" t="s">
        <v>35472</v>
      </c>
      <c r="AI20905" s="229">
        <v>23931</v>
      </c>
      <c r="AK20905" s="205"/>
      <c r="AL20905" s="206"/>
    </row>
    <row r="20906" spans="31:38" x14ac:dyDescent="0.55000000000000004">
      <c r="AE20906" s="254" t="s">
        <v>62915</v>
      </c>
      <c r="AF20906" s="255">
        <v>3812.52</v>
      </c>
      <c r="AH20906" s="228" t="s">
        <v>46147</v>
      </c>
      <c r="AI20906" s="229">
        <v>132788.81</v>
      </c>
      <c r="AK20906" s="205"/>
      <c r="AL20906" s="206"/>
    </row>
    <row r="20907" spans="31:38" x14ac:dyDescent="0.55000000000000004">
      <c r="AE20907" s="254" t="s">
        <v>54561</v>
      </c>
      <c r="AF20907" s="255">
        <v>1200</v>
      </c>
      <c r="AH20907" s="228" t="s">
        <v>25780</v>
      </c>
      <c r="AI20907" s="229">
        <v>11821.3</v>
      </c>
      <c r="AK20907" s="205"/>
      <c r="AL20907" s="206"/>
    </row>
    <row r="20908" spans="31:38" x14ac:dyDescent="0.55000000000000004">
      <c r="AE20908" s="254" t="s">
        <v>27796</v>
      </c>
      <c r="AF20908" s="255">
        <v>5008.66</v>
      </c>
      <c r="AH20908" s="228" t="s">
        <v>43332</v>
      </c>
      <c r="AI20908" s="229">
        <v>8307.48</v>
      </c>
      <c r="AK20908" s="205"/>
      <c r="AL20908" s="206"/>
    </row>
    <row r="20909" spans="31:38" x14ac:dyDescent="0.55000000000000004">
      <c r="AE20909" s="254" t="s">
        <v>27797</v>
      </c>
      <c r="AF20909" s="255">
        <v>3064.19</v>
      </c>
      <c r="AH20909" s="228" t="s">
        <v>25781</v>
      </c>
      <c r="AI20909" s="229">
        <v>13123.72</v>
      </c>
      <c r="AK20909" s="205"/>
      <c r="AL20909" s="206"/>
    </row>
    <row r="20910" spans="31:38" x14ac:dyDescent="0.55000000000000004">
      <c r="AE20910" s="254" t="s">
        <v>60954</v>
      </c>
      <c r="AF20910" s="255">
        <v>5000</v>
      </c>
      <c r="AH20910" s="228" t="s">
        <v>25782</v>
      </c>
      <c r="AI20910" s="229">
        <v>5182</v>
      </c>
      <c r="AK20910" s="205"/>
      <c r="AL20910" s="206"/>
    </row>
    <row r="20911" spans="31:38" x14ac:dyDescent="0.55000000000000004">
      <c r="AE20911" s="254" t="s">
        <v>27799</v>
      </c>
      <c r="AF20911" s="255">
        <v>14729.27</v>
      </c>
      <c r="AH20911" s="228" t="s">
        <v>25787</v>
      </c>
      <c r="AI20911" s="229">
        <v>380</v>
      </c>
      <c r="AK20911" s="205"/>
      <c r="AL20911" s="206"/>
    </row>
    <row r="20912" spans="31:38" x14ac:dyDescent="0.55000000000000004">
      <c r="AE20912" s="254" t="s">
        <v>27800</v>
      </c>
      <c r="AF20912" s="255">
        <v>1445.26</v>
      </c>
      <c r="AH20912" s="228" t="s">
        <v>25788</v>
      </c>
      <c r="AI20912" s="229">
        <v>24649.02</v>
      </c>
      <c r="AK20912" s="205"/>
      <c r="AL20912" s="206"/>
    </row>
    <row r="20913" spans="31:38" x14ac:dyDescent="0.55000000000000004">
      <c r="AE20913" s="254" t="s">
        <v>14253</v>
      </c>
      <c r="AF20913" s="255">
        <v>106915.27</v>
      </c>
      <c r="AH20913" s="228" t="s">
        <v>25789</v>
      </c>
      <c r="AI20913" s="229">
        <v>52498.73</v>
      </c>
      <c r="AK20913" s="205"/>
      <c r="AL20913" s="206"/>
    </row>
    <row r="20914" spans="31:38" x14ac:dyDescent="0.55000000000000004">
      <c r="AE20914" s="254" t="s">
        <v>14254</v>
      </c>
      <c r="AF20914" s="255">
        <v>265298.53000000003</v>
      </c>
      <c r="AH20914" s="228" t="s">
        <v>25841</v>
      </c>
      <c r="AI20914" s="229">
        <v>26511.89</v>
      </c>
      <c r="AK20914" s="205"/>
      <c r="AL20914" s="206"/>
    </row>
    <row r="20915" spans="31:38" x14ac:dyDescent="0.55000000000000004">
      <c r="AE20915" s="254" t="s">
        <v>14255</v>
      </c>
      <c r="AF20915" s="255">
        <v>152270.69</v>
      </c>
      <c r="AH20915" s="228" t="s">
        <v>25842</v>
      </c>
      <c r="AI20915" s="229">
        <v>267137.34999999998</v>
      </c>
      <c r="AK20915" s="205"/>
      <c r="AL20915" s="206"/>
    </row>
    <row r="20916" spans="31:38" x14ac:dyDescent="0.55000000000000004">
      <c r="AE20916" s="254" t="s">
        <v>27801</v>
      </c>
      <c r="AF20916" s="255">
        <v>236135.14</v>
      </c>
      <c r="AH20916" s="228" t="s">
        <v>33996</v>
      </c>
      <c r="AI20916" s="229">
        <v>1117590.19</v>
      </c>
      <c r="AK20916" s="205"/>
      <c r="AL20916" s="206"/>
    </row>
    <row r="20917" spans="31:38" x14ac:dyDescent="0.55000000000000004">
      <c r="AE20917" s="254" t="s">
        <v>27802</v>
      </c>
      <c r="AF20917" s="255">
        <v>3242.54</v>
      </c>
      <c r="AH20917" s="228" t="s">
        <v>48520</v>
      </c>
      <c r="AI20917" s="229">
        <v>11492.16</v>
      </c>
      <c r="AK20917" s="205"/>
      <c r="AL20917" s="206"/>
    </row>
    <row r="20918" spans="31:38" x14ac:dyDescent="0.55000000000000004">
      <c r="AE20918" s="254" t="s">
        <v>58905</v>
      </c>
      <c r="AF20918" s="255">
        <v>630</v>
      </c>
      <c r="AH20918" s="228" t="s">
        <v>33997</v>
      </c>
      <c r="AI20918" s="229">
        <v>135153.79999999999</v>
      </c>
      <c r="AK20918" s="205"/>
      <c r="AL20918" s="206"/>
    </row>
    <row r="20919" spans="31:38" x14ac:dyDescent="0.55000000000000004">
      <c r="AE20919" s="254" t="s">
        <v>27804</v>
      </c>
      <c r="AF20919" s="255">
        <v>492878.13</v>
      </c>
      <c r="AH20919" s="228" t="s">
        <v>35484</v>
      </c>
      <c r="AI20919" s="229">
        <v>103598.75</v>
      </c>
      <c r="AK20919" s="205"/>
      <c r="AL20919" s="206"/>
    </row>
    <row r="20920" spans="31:38" x14ac:dyDescent="0.55000000000000004">
      <c r="AE20920" s="254" t="s">
        <v>58906</v>
      </c>
      <c r="AF20920" s="255">
        <v>72481.34</v>
      </c>
      <c r="AH20920" s="228" t="s">
        <v>33998</v>
      </c>
      <c r="AI20920" s="229">
        <v>183434.85</v>
      </c>
      <c r="AK20920" s="205"/>
      <c r="AL20920" s="206"/>
    </row>
    <row r="20921" spans="31:38" x14ac:dyDescent="0.55000000000000004">
      <c r="AE20921" s="254" t="s">
        <v>39498</v>
      </c>
      <c r="AF20921" s="255">
        <v>531.51</v>
      </c>
      <c r="AH20921" s="228" t="s">
        <v>25843</v>
      </c>
      <c r="AI20921" s="229">
        <v>140251.71</v>
      </c>
      <c r="AK20921" s="205"/>
      <c r="AL20921" s="206"/>
    </row>
    <row r="20922" spans="31:38" x14ac:dyDescent="0.55000000000000004">
      <c r="AE20922" s="254" t="s">
        <v>62397</v>
      </c>
      <c r="AF20922" s="255">
        <v>574.89</v>
      </c>
      <c r="AH20922" s="228" t="s">
        <v>46148</v>
      </c>
      <c r="AI20922" s="229">
        <v>6310.82</v>
      </c>
      <c r="AK20922" s="205"/>
      <c r="AL20922" s="206"/>
    </row>
    <row r="20923" spans="31:38" x14ac:dyDescent="0.55000000000000004">
      <c r="AE20923" s="254" t="s">
        <v>58100</v>
      </c>
      <c r="AF20923" s="255">
        <v>39261.879999999997</v>
      </c>
      <c r="AH20923" s="228" t="s">
        <v>36614</v>
      </c>
      <c r="AI20923" s="229">
        <v>141548.23000000001</v>
      </c>
      <c r="AK20923" s="205"/>
      <c r="AL20923" s="206"/>
    </row>
    <row r="20924" spans="31:38" x14ac:dyDescent="0.55000000000000004">
      <c r="AE20924" s="254" t="s">
        <v>27807</v>
      </c>
      <c r="AF20924" s="255">
        <v>69813.350000000006</v>
      </c>
      <c r="AH20924" s="228" t="s">
        <v>36615</v>
      </c>
      <c r="AI20924" s="229">
        <v>11826.74</v>
      </c>
      <c r="AK20924" s="205"/>
      <c r="AL20924" s="206"/>
    </row>
    <row r="20925" spans="31:38" x14ac:dyDescent="0.55000000000000004">
      <c r="AE20925" s="254" t="s">
        <v>36723</v>
      </c>
      <c r="AF20925" s="255">
        <v>-51080.62</v>
      </c>
      <c r="AH20925" s="228" t="s">
        <v>36616</v>
      </c>
      <c r="AI20925" s="229">
        <v>47561.08</v>
      </c>
      <c r="AK20925" s="205"/>
      <c r="AL20925" s="206"/>
    </row>
    <row r="20926" spans="31:38" x14ac:dyDescent="0.55000000000000004">
      <c r="AE20926" s="254" t="s">
        <v>58907</v>
      </c>
      <c r="AF20926" s="255">
        <v>10402.15</v>
      </c>
      <c r="AH20926" s="228" t="s">
        <v>25844</v>
      </c>
      <c r="AI20926" s="229">
        <v>20925.66</v>
      </c>
      <c r="AK20926" s="205"/>
      <c r="AL20926" s="206"/>
    </row>
    <row r="20927" spans="31:38" x14ac:dyDescent="0.55000000000000004">
      <c r="AE20927" s="254" t="s">
        <v>27808</v>
      </c>
      <c r="AF20927" s="255">
        <v>56977.35</v>
      </c>
      <c r="AH20927" s="228" t="s">
        <v>40876</v>
      </c>
      <c r="AI20927" s="229">
        <v>309</v>
      </c>
      <c r="AK20927" s="205"/>
      <c r="AL20927" s="206"/>
    </row>
    <row r="20928" spans="31:38" x14ac:dyDescent="0.55000000000000004">
      <c r="AE20928" s="254" t="s">
        <v>48540</v>
      </c>
      <c r="AF20928" s="255">
        <v>43795.02</v>
      </c>
      <c r="AH20928" s="228" t="s">
        <v>39404</v>
      </c>
      <c r="AI20928" s="229">
        <v>2846</v>
      </c>
      <c r="AK20928" s="205"/>
      <c r="AL20928" s="206"/>
    </row>
    <row r="20929" spans="31:38" x14ac:dyDescent="0.55000000000000004">
      <c r="AE20929" s="254" t="s">
        <v>34162</v>
      </c>
      <c r="AF20929" s="255">
        <v>157160.92000000001</v>
      </c>
      <c r="AH20929" s="228" t="s">
        <v>14093</v>
      </c>
      <c r="AI20929" s="229">
        <v>122918.76</v>
      </c>
      <c r="AK20929" s="205"/>
      <c r="AL20929" s="206"/>
    </row>
    <row r="20930" spans="31:38" x14ac:dyDescent="0.55000000000000004">
      <c r="AE20930" s="254" t="s">
        <v>27901</v>
      </c>
      <c r="AF20930" s="255">
        <v>1123565.53</v>
      </c>
      <c r="AH20930" s="228" t="s">
        <v>33999</v>
      </c>
      <c r="AI20930" s="229">
        <v>3433867.2</v>
      </c>
      <c r="AK20930" s="205"/>
      <c r="AL20930" s="206"/>
    </row>
    <row r="20931" spans="31:38" x14ac:dyDescent="0.55000000000000004">
      <c r="AE20931" s="254" t="s">
        <v>27902</v>
      </c>
      <c r="AF20931" s="255">
        <v>12332.57</v>
      </c>
      <c r="AH20931" s="228" t="s">
        <v>25845</v>
      </c>
      <c r="AI20931" s="229">
        <v>26050</v>
      </c>
      <c r="AK20931" s="205"/>
      <c r="AL20931" s="206"/>
    </row>
    <row r="20932" spans="31:38" x14ac:dyDescent="0.55000000000000004">
      <c r="AE20932" s="254" t="s">
        <v>27903</v>
      </c>
      <c r="AF20932" s="255">
        <v>360905.2</v>
      </c>
      <c r="AH20932" s="228" t="s">
        <v>25846</v>
      </c>
      <c r="AI20932" s="229">
        <v>131666.42000000001</v>
      </c>
      <c r="AK20932" s="205"/>
      <c r="AL20932" s="206"/>
    </row>
    <row r="20933" spans="31:38" x14ac:dyDescent="0.55000000000000004">
      <c r="AE20933" s="254" t="s">
        <v>34163</v>
      </c>
      <c r="AF20933" s="255">
        <v>314781.96000000002</v>
      </c>
      <c r="AH20933" s="228" t="s">
        <v>25847</v>
      </c>
      <c r="AI20933" s="229">
        <v>12578.01</v>
      </c>
      <c r="AK20933" s="205"/>
      <c r="AL20933" s="206"/>
    </row>
    <row r="20934" spans="31:38" x14ac:dyDescent="0.55000000000000004">
      <c r="AE20934" s="254" t="s">
        <v>27904</v>
      </c>
      <c r="AF20934" s="255">
        <v>380528.75</v>
      </c>
      <c r="AH20934" s="228" t="s">
        <v>14095</v>
      </c>
      <c r="AI20934" s="229">
        <v>451521.29</v>
      </c>
      <c r="AK20934" s="205"/>
      <c r="AL20934" s="206"/>
    </row>
    <row r="20935" spans="31:38" x14ac:dyDescent="0.55000000000000004">
      <c r="AE20935" s="254" t="s">
        <v>27905</v>
      </c>
      <c r="AF20935" s="255">
        <v>87529.48</v>
      </c>
      <c r="AH20935" s="228" t="s">
        <v>14096</v>
      </c>
      <c r="AI20935" s="229">
        <v>376122.33</v>
      </c>
      <c r="AK20935" s="205"/>
      <c r="AL20935" s="206"/>
    </row>
    <row r="20936" spans="31:38" x14ac:dyDescent="0.55000000000000004">
      <c r="AE20936" s="254" t="s">
        <v>27907</v>
      </c>
      <c r="AF20936" s="255">
        <v>139231.79999999999</v>
      </c>
      <c r="AH20936" s="228" t="s">
        <v>35485</v>
      </c>
      <c r="AI20936" s="229">
        <v>80115.87</v>
      </c>
      <c r="AK20936" s="205"/>
      <c r="AL20936" s="206"/>
    </row>
    <row r="20937" spans="31:38" x14ac:dyDescent="0.55000000000000004">
      <c r="AE20937" s="254" t="s">
        <v>27908</v>
      </c>
      <c r="AF20937" s="255">
        <v>34404</v>
      </c>
      <c r="AH20937" s="228" t="s">
        <v>49404</v>
      </c>
      <c r="AI20937" s="229">
        <v>1183</v>
      </c>
      <c r="AK20937" s="205"/>
      <c r="AL20937" s="206"/>
    </row>
    <row r="20938" spans="31:38" x14ac:dyDescent="0.55000000000000004">
      <c r="AE20938" s="254" t="s">
        <v>27909</v>
      </c>
      <c r="AF20938" s="255">
        <v>42713.18</v>
      </c>
      <c r="AH20938" s="228" t="s">
        <v>25849</v>
      </c>
      <c r="AI20938" s="229">
        <v>723402.59</v>
      </c>
      <c r="AK20938" s="205"/>
      <c r="AL20938" s="206"/>
    </row>
    <row r="20939" spans="31:38" x14ac:dyDescent="0.55000000000000004">
      <c r="AE20939" s="254" t="s">
        <v>34164</v>
      </c>
      <c r="AF20939" s="255">
        <v>27963.599999999999</v>
      </c>
      <c r="AH20939" s="228" t="s">
        <v>50745</v>
      </c>
      <c r="AI20939" s="229">
        <v>276407.3</v>
      </c>
      <c r="AK20939" s="205"/>
      <c r="AL20939" s="206"/>
    </row>
    <row r="20940" spans="31:38" x14ac:dyDescent="0.55000000000000004">
      <c r="AE20940" s="254" t="s">
        <v>27910</v>
      </c>
      <c r="AF20940" s="255">
        <v>7408.36</v>
      </c>
      <c r="AH20940" s="228" t="s">
        <v>49405</v>
      </c>
      <c r="AI20940" s="229">
        <v>293.14999999999998</v>
      </c>
      <c r="AK20940" s="205"/>
      <c r="AL20940" s="206"/>
    </row>
    <row r="20941" spans="31:38" x14ac:dyDescent="0.55000000000000004">
      <c r="AE20941" s="254" t="s">
        <v>27913</v>
      </c>
      <c r="AF20941" s="255">
        <v>25189.45</v>
      </c>
      <c r="AH20941" s="228" t="s">
        <v>25850</v>
      </c>
      <c r="AI20941" s="229">
        <v>471.89</v>
      </c>
      <c r="AK20941" s="205"/>
      <c r="AL20941" s="206"/>
    </row>
    <row r="20942" spans="31:38" x14ac:dyDescent="0.55000000000000004">
      <c r="AE20942" s="254" t="s">
        <v>27914</v>
      </c>
      <c r="AF20942" s="255">
        <v>82917.62</v>
      </c>
      <c r="AH20942" s="228" t="s">
        <v>54513</v>
      </c>
      <c r="AI20942" s="229">
        <v>1589.5</v>
      </c>
      <c r="AK20942" s="205"/>
      <c r="AL20942" s="206"/>
    </row>
    <row r="20943" spans="31:38" x14ac:dyDescent="0.55000000000000004">
      <c r="AE20943" s="254" t="s">
        <v>27916</v>
      </c>
      <c r="AF20943" s="255">
        <v>5666.67</v>
      </c>
      <c r="AH20943" s="228" t="s">
        <v>54514</v>
      </c>
      <c r="AI20943" s="229">
        <v>4095</v>
      </c>
      <c r="AK20943" s="205"/>
      <c r="AL20943" s="206"/>
    </row>
    <row r="20944" spans="31:38" x14ac:dyDescent="0.55000000000000004">
      <c r="AE20944" s="254" t="s">
        <v>39506</v>
      </c>
      <c r="AF20944" s="255">
        <v>7700</v>
      </c>
      <c r="AH20944" s="228" t="s">
        <v>25851</v>
      </c>
      <c r="AI20944" s="229">
        <v>102618.37</v>
      </c>
      <c r="AK20944" s="205"/>
      <c r="AL20944" s="206"/>
    </row>
    <row r="20945" spans="31:38" x14ac:dyDescent="0.55000000000000004">
      <c r="AE20945" s="254" t="s">
        <v>35694</v>
      </c>
      <c r="AF20945" s="255">
        <v>64516.32</v>
      </c>
      <c r="AH20945" s="228" t="s">
        <v>25852</v>
      </c>
      <c r="AI20945" s="229">
        <v>587111.52</v>
      </c>
      <c r="AK20945" s="205"/>
      <c r="AL20945" s="206"/>
    </row>
    <row r="20946" spans="31:38" x14ac:dyDescent="0.55000000000000004">
      <c r="AE20946" s="254" t="s">
        <v>56861</v>
      </c>
      <c r="AF20946" s="255">
        <v>1365.33</v>
      </c>
      <c r="AH20946" s="228" t="s">
        <v>43333</v>
      </c>
      <c r="AI20946" s="229">
        <v>3074.4</v>
      </c>
      <c r="AK20946" s="205"/>
      <c r="AL20946" s="206"/>
    </row>
    <row r="20947" spans="31:38" x14ac:dyDescent="0.55000000000000004">
      <c r="AE20947" s="254" t="s">
        <v>65197</v>
      </c>
      <c r="AF20947" s="255">
        <v>1625</v>
      </c>
      <c r="AH20947" s="228" t="s">
        <v>25853</v>
      </c>
      <c r="AI20947" s="229">
        <v>517782.58</v>
      </c>
      <c r="AK20947" s="205"/>
      <c r="AL20947" s="206"/>
    </row>
    <row r="20948" spans="31:38" x14ac:dyDescent="0.55000000000000004">
      <c r="AE20948" s="254" t="s">
        <v>27918</v>
      </c>
      <c r="AF20948" s="255">
        <v>10694.39</v>
      </c>
      <c r="AH20948" s="228" t="s">
        <v>48521</v>
      </c>
      <c r="AI20948" s="229">
        <v>4736</v>
      </c>
      <c r="AK20948" s="205"/>
      <c r="AL20948" s="206"/>
    </row>
    <row r="20949" spans="31:38" x14ac:dyDescent="0.55000000000000004">
      <c r="AE20949" s="254" t="s">
        <v>27919</v>
      </c>
      <c r="AF20949" s="255">
        <v>200</v>
      </c>
      <c r="AH20949" s="228" t="s">
        <v>54515</v>
      </c>
      <c r="AI20949" s="229">
        <v>79966.64</v>
      </c>
      <c r="AK20949" s="205"/>
      <c r="AL20949" s="206"/>
    </row>
    <row r="20950" spans="31:38" x14ac:dyDescent="0.55000000000000004">
      <c r="AE20950" s="254" t="s">
        <v>27921</v>
      </c>
      <c r="AF20950" s="255">
        <v>308529.02</v>
      </c>
      <c r="AH20950" s="228" t="s">
        <v>25854</v>
      </c>
      <c r="AI20950" s="229">
        <v>110</v>
      </c>
      <c r="AK20950" s="205"/>
      <c r="AL20950" s="206"/>
    </row>
    <row r="20951" spans="31:38" x14ac:dyDescent="0.55000000000000004">
      <c r="AE20951" s="254" t="s">
        <v>27923</v>
      </c>
      <c r="AF20951" s="255">
        <v>239394.76</v>
      </c>
      <c r="AH20951" s="228" t="s">
        <v>25855</v>
      </c>
      <c r="AI20951" s="229">
        <v>2485.56</v>
      </c>
      <c r="AK20951" s="205"/>
      <c r="AL20951" s="206"/>
    </row>
    <row r="20952" spans="31:38" x14ac:dyDescent="0.55000000000000004">
      <c r="AE20952" s="254" t="s">
        <v>27924</v>
      </c>
      <c r="AF20952" s="255">
        <v>738395.14</v>
      </c>
      <c r="AH20952" s="228" t="s">
        <v>25856</v>
      </c>
      <c r="AI20952" s="229">
        <v>584912.98</v>
      </c>
      <c r="AK20952" s="205"/>
      <c r="AL20952" s="206"/>
    </row>
    <row r="20953" spans="31:38" x14ac:dyDescent="0.55000000000000004">
      <c r="AE20953" s="254" t="s">
        <v>27925</v>
      </c>
      <c r="AF20953" s="255">
        <v>375544.16</v>
      </c>
      <c r="AH20953" s="228" t="s">
        <v>40877</v>
      </c>
      <c r="AI20953" s="229">
        <v>-8067.67</v>
      </c>
      <c r="AK20953" s="205"/>
      <c r="AL20953" s="206"/>
    </row>
    <row r="20954" spans="31:38" x14ac:dyDescent="0.55000000000000004">
      <c r="AE20954" s="254" t="s">
        <v>27926</v>
      </c>
      <c r="AF20954" s="255">
        <v>126106.74</v>
      </c>
      <c r="AH20954" s="228" t="s">
        <v>34019</v>
      </c>
      <c r="AI20954" s="229">
        <v>11346.52</v>
      </c>
      <c r="AK20954" s="205"/>
      <c r="AL20954" s="206"/>
    </row>
    <row r="20955" spans="31:38" x14ac:dyDescent="0.55000000000000004">
      <c r="AE20955" s="254" t="s">
        <v>27927</v>
      </c>
      <c r="AF20955" s="255">
        <v>86483.34</v>
      </c>
      <c r="AH20955" s="228" t="s">
        <v>50746</v>
      </c>
      <c r="AI20955" s="229">
        <v>21654.1</v>
      </c>
      <c r="AK20955" s="205"/>
      <c r="AL20955" s="206"/>
    </row>
    <row r="20956" spans="31:38" x14ac:dyDescent="0.55000000000000004">
      <c r="AE20956" s="254" t="s">
        <v>61244</v>
      </c>
      <c r="AF20956" s="255">
        <v>9000</v>
      </c>
      <c r="AH20956" s="228" t="s">
        <v>34020</v>
      </c>
      <c r="AI20956" s="229">
        <v>148483.38</v>
      </c>
      <c r="AK20956" s="205"/>
      <c r="AL20956" s="206"/>
    </row>
    <row r="20957" spans="31:38" x14ac:dyDescent="0.55000000000000004">
      <c r="AE20957" s="254" t="s">
        <v>34165</v>
      </c>
      <c r="AF20957" s="255">
        <v>9395.69</v>
      </c>
      <c r="AH20957" s="228" t="s">
        <v>25948</v>
      </c>
      <c r="AI20957" s="229">
        <v>37908.480000000003</v>
      </c>
      <c r="AK20957" s="205"/>
      <c r="AL20957" s="206"/>
    </row>
    <row r="20958" spans="31:38" x14ac:dyDescent="0.55000000000000004">
      <c r="AE20958" s="254" t="s">
        <v>48541</v>
      </c>
      <c r="AF20958" s="255">
        <v>320</v>
      </c>
      <c r="AH20958" s="228" t="s">
        <v>34021</v>
      </c>
      <c r="AI20958" s="229">
        <v>66340.149999999994</v>
      </c>
      <c r="AK20958" s="205"/>
      <c r="AL20958" s="206"/>
    </row>
    <row r="20959" spans="31:38" x14ac:dyDescent="0.55000000000000004">
      <c r="AE20959" s="254" t="s">
        <v>58101</v>
      </c>
      <c r="AF20959" s="255">
        <v>5733.57</v>
      </c>
      <c r="AH20959" s="228" t="s">
        <v>25949</v>
      </c>
      <c r="AI20959" s="229">
        <v>14547.06</v>
      </c>
      <c r="AK20959" s="205"/>
      <c r="AL20959" s="206"/>
    </row>
    <row r="20960" spans="31:38" x14ac:dyDescent="0.55000000000000004">
      <c r="AE20960" s="254" t="s">
        <v>27931</v>
      </c>
      <c r="AF20960" s="255">
        <v>526699.36</v>
      </c>
      <c r="AH20960" s="228" t="s">
        <v>34022</v>
      </c>
      <c r="AI20960" s="229">
        <v>1139.32</v>
      </c>
      <c r="AK20960" s="205"/>
      <c r="AL20960" s="206"/>
    </row>
    <row r="20961" spans="31:38" x14ac:dyDescent="0.55000000000000004">
      <c r="AE20961" s="254" t="s">
        <v>27932</v>
      </c>
      <c r="AF20961" s="255">
        <v>220909.54</v>
      </c>
      <c r="AH20961" s="228" t="s">
        <v>40878</v>
      </c>
      <c r="AI20961" s="229">
        <v>15043.5</v>
      </c>
      <c r="AK20961" s="205"/>
      <c r="AL20961" s="206"/>
    </row>
    <row r="20962" spans="31:38" x14ac:dyDescent="0.55000000000000004">
      <c r="AE20962" s="254" t="s">
        <v>27933</v>
      </c>
      <c r="AF20962" s="255">
        <v>274072.53000000003</v>
      </c>
      <c r="AH20962" s="228" t="s">
        <v>34023</v>
      </c>
      <c r="AI20962" s="229">
        <v>5741.98</v>
      </c>
      <c r="AK20962" s="205"/>
      <c r="AL20962" s="206"/>
    </row>
    <row r="20963" spans="31:38" x14ac:dyDescent="0.55000000000000004">
      <c r="AE20963" s="254" t="s">
        <v>27935</v>
      </c>
      <c r="AF20963" s="255">
        <v>38535.06</v>
      </c>
      <c r="AH20963" s="228" t="s">
        <v>36625</v>
      </c>
      <c r="AI20963" s="229">
        <v>3331</v>
      </c>
      <c r="AK20963" s="205"/>
      <c r="AL20963" s="206"/>
    </row>
    <row r="20964" spans="31:38" x14ac:dyDescent="0.55000000000000004">
      <c r="AE20964" s="254" t="s">
        <v>35696</v>
      </c>
      <c r="AF20964" s="255">
        <v>3742.95</v>
      </c>
      <c r="AH20964" s="228" t="s">
        <v>43334</v>
      </c>
      <c r="AI20964" s="229">
        <v>441</v>
      </c>
      <c r="AK20964" s="205"/>
      <c r="AL20964" s="206"/>
    </row>
    <row r="20965" spans="31:38" x14ac:dyDescent="0.55000000000000004">
      <c r="AE20965" s="254" t="s">
        <v>27940</v>
      </c>
      <c r="AF20965" s="255">
        <v>47139.92</v>
      </c>
      <c r="AH20965" s="228" t="s">
        <v>25951</v>
      </c>
      <c r="AI20965" s="229">
        <v>21862.87</v>
      </c>
      <c r="AK20965" s="205"/>
      <c r="AL20965" s="206"/>
    </row>
    <row r="20966" spans="31:38" x14ac:dyDescent="0.55000000000000004">
      <c r="AE20966" s="254" t="s">
        <v>61138</v>
      </c>
      <c r="AF20966" s="255">
        <v>1070</v>
      </c>
      <c r="AH20966" s="228" t="s">
        <v>25952</v>
      </c>
      <c r="AI20966" s="229">
        <v>4684.88</v>
      </c>
      <c r="AK20966" s="205"/>
      <c r="AL20966" s="206"/>
    </row>
    <row r="20967" spans="31:38" x14ac:dyDescent="0.55000000000000004">
      <c r="AE20967" s="254" t="s">
        <v>58102</v>
      </c>
      <c r="AF20967" s="255">
        <v>-50703.85</v>
      </c>
      <c r="AH20967" s="228" t="s">
        <v>34024</v>
      </c>
      <c r="AI20967" s="229">
        <v>1217.71</v>
      </c>
      <c r="AK20967" s="205"/>
      <c r="AL20967" s="206"/>
    </row>
    <row r="20968" spans="31:38" x14ac:dyDescent="0.55000000000000004">
      <c r="AE20968" s="254" t="s">
        <v>55660</v>
      </c>
      <c r="AF20968" s="255">
        <v>220692.53</v>
      </c>
      <c r="AH20968" s="228" t="s">
        <v>34025</v>
      </c>
      <c r="AI20968" s="229">
        <v>623424.86</v>
      </c>
      <c r="AK20968" s="205"/>
      <c r="AL20968" s="206"/>
    </row>
    <row r="20969" spans="31:38" x14ac:dyDescent="0.55000000000000004">
      <c r="AE20969" s="254" t="s">
        <v>47604</v>
      </c>
      <c r="AF20969" s="255">
        <v>25000</v>
      </c>
      <c r="AH20969" s="228" t="s">
        <v>25955</v>
      </c>
      <c r="AI20969" s="229">
        <v>304303.78000000003</v>
      </c>
      <c r="AK20969" s="205"/>
      <c r="AL20969" s="206"/>
    </row>
    <row r="20970" spans="31:38" x14ac:dyDescent="0.55000000000000004">
      <c r="AE20970" s="254" t="s">
        <v>27992</v>
      </c>
      <c r="AF20970" s="255">
        <v>221286.38</v>
      </c>
      <c r="AH20970" s="228" t="s">
        <v>43335</v>
      </c>
      <c r="AI20970" s="229">
        <v>8816.2199999999993</v>
      </c>
      <c r="AK20970" s="205"/>
      <c r="AL20970" s="206"/>
    </row>
    <row r="20971" spans="31:38" x14ac:dyDescent="0.55000000000000004">
      <c r="AE20971" s="254" t="s">
        <v>54565</v>
      </c>
      <c r="AF20971" s="255">
        <v>21771.59</v>
      </c>
      <c r="AH20971" s="228" t="s">
        <v>25956</v>
      </c>
      <c r="AI20971" s="229">
        <v>109.67</v>
      </c>
      <c r="AK20971" s="205"/>
      <c r="AL20971" s="206"/>
    </row>
    <row r="20972" spans="31:38" x14ac:dyDescent="0.55000000000000004">
      <c r="AE20972" s="254" t="s">
        <v>27993</v>
      </c>
      <c r="AF20972" s="255">
        <v>166796.37</v>
      </c>
      <c r="AH20972" s="228" t="s">
        <v>54516</v>
      </c>
      <c r="AI20972" s="229">
        <v>7004.26</v>
      </c>
      <c r="AK20972" s="205"/>
      <c r="AL20972" s="206"/>
    </row>
    <row r="20973" spans="31:38" x14ac:dyDescent="0.55000000000000004">
      <c r="AE20973" s="254" t="s">
        <v>35708</v>
      </c>
      <c r="AF20973" s="255">
        <v>20148</v>
      </c>
      <c r="AH20973" s="228" t="s">
        <v>36626</v>
      </c>
      <c r="AI20973" s="229">
        <v>600</v>
      </c>
      <c r="AK20973" s="205"/>
      <c r="AL20973" s="206"/>
    </row>
    <row r="20974" spans="31:38" x14ac:dyDescent="0.55000000000000004">
      <c r="AE20974" s="254" t="s">
        <v>35709</v>
      </c>
      <c r="AF20974" s="255">
        <v>64831.82</v>
      </c>
      <c r="AH20974" s="228" t="s">
        <v>25957</v>
      </c>
      <c r="AI20974" s="229">
        <v>31483.42</v>
      </c>
      <c r="AK20974" s="205"/>
      <c r="AL20974" s="206"/>
    </row>
    <row r="20975" spans="31:38" x14ac:dyDescent="0.55000000000000004">
      <c r="AE20975" s="254" t="s">
        <v>27994</v>
      </c>
      <c r="AF20975" s="255">
        <v>39820.57</v>
      </c>
      <c r="AH20975" s="228" t="s">
        <v>25958</v>
      </c>
      <c r="AI20975" s="229">
        <v>1546.17</v>
      </c>
      <c r="AK20975" s="205"/>
      <c r="AL20975" s="206"/>
    </row>
    <row r="20976" spans="31:38" x14ac:dyDescent="0.55000000000000004">
      <c r="AE20976" s="254" t="s">
        <v>27996</v>
      </c>
      <c r="AF20976" s="255">
        <v>23452.560000000001</v>
      </c>
      <c r="AH20976" s="228" t="s">
        <v>25959</v>
      </c>
      <c r="AI20976" s="229">
        <v>101152.36</v>
      </c>
      <c r="AK20976" s="205"/>
      <c r="AL20976" s="206"/>
    </row>
    <row r="20977" spans="31:38" x14ac:dyDescent="0.55000000000000004">
      <c r="AE20977" s="254" t="s">
        <v>27997</v>
      </c>
      <c r="AF20977" s="255">
        <v>6230.94</v>
      </c>
      <c r="AH20977" s="228" t="s">
        <v>25960</v>
      </c>
      <c r="AI20977" s="229">
        <v>104345.46</v>
      </c>
      <c r="AK20977" s="205"/>
      <c r="AL20977" s="206"/>
    </row>
    <row r="20978" spans="31:38" x14ac:dyDescent="0.55000000000000004">
      <c r="AE20978" s="254" t="s">
        <v>14259</v>
      </c>
      <c r="AF20978" s="255">
        <v>1215.23</v>
      </c>
      <c r="AH20978" s="228" t="s">
        <v>25961</v>
      </c>
      <c r="AI20978" s="229">
        <v>19502.259999999998</v>
      </c>
      <c r="AK20978" s="205"/>
      <c r="AL20978" s="206"/>
    </row>
    <row r="20979" spans="31:38" x14ac:dyDescent="0.55000000000000004">
      <c r="AE20979" s="254" t="s">
        <v>32795</v>
      </c>
      <c r="AF20979" s="255">
        <v>2402.0500000000002</v>
      </c>
      <c r="AH20979" s="228" t="s">
        <v>25962</v>
      </c>
      <c r="AI20979" s="229">
        <v>5508.5</v>
      </c>
      <c r="AK20979" s="205"/>
      <c r="AL20979" s="206"/>
    </row>
    <row r="20980" spans="31:38" x14ac:dyDescent="0.55000000000000004">
      <c r="AE20980" s="254" t="s">
        <v>54566</v>
      </c>
      <c r="AF20980" s="255">
        <v>5092.8900000000003</v>
      </c>
      <c r="AH20980" s="228" t="s">
        <v>25963</v>
      </c>
      <c r="AI20980" s="229">
        <v>7227.7</v>
      </c>
      <c r="AK20980" s="205"/>
      <c r="AL20980" s="206"/>
    </row>
    <row r="20981" spans="31:38" x14ac:dyDescent="0.55000000000000004">
      <c r="AE20981" s="254" t="s">
        <v>65198</v>
      </c>
      <c r="AF20981" s="255">
        <v>255.26</v>
      </c>
      <c r="AH20981" s="228" t="s">
        <v>43336</v>
      </c>
      <c r="AI20981" s="229">
        <v>45453</v>
      </c>
      <c r="AK20981" s="205"/>
      <c r="AL20981" s="206"/>
    </row>
    <row r="20982" spans="31:38" x14ac:dyDescent="0.55000000000000004">
      <c r="AE20982" s="254" t="s">
        <v>14260</v>
      </c>
      <c r="AF20982" s="255">
        <v>41212.699999999997</v>
      </c>
      <c r="AH20982" s="228" t="s">
        <v>25966</v>
      </c>
      <c r="AI20982" s="229">
        <v>8019.16</v>
      </c>
      <c r="AK20982" s="205"/>
      <c r="AL20982" s="206"/>
    </row>
    <row r="20983" spans="31:38" x14ac:dyDescent="0.55000000000000004">
      <c r="AE20983" s="254" t="s">
        <v>14261</v>
      </c>
      <c r="AF20983" s="255">
        <v>135462.92000000001</v>
      </c>
      <c r="AH20983" s="228" t="s">
        <v>25968</v>
      </c>
      <c r="AI20983" s="229">
        <v>15389.7</v>
      </c>
      <c r="AK20983" s="205"/>
      <c r="AL20983" s="206"/>
    </row>
    <row r="20984" spans="31:38" x14ac:dyDescent="0.55000000000000004">
      <c r="AE20984" s="254" t="s">
        <v>28002</v>
      </c>
      <c r="AF20984" s="255">
        <v>87706.21</v>
      </c>
      <c r="AH20984" s="228" t="s">
        <v>25972</v>
      </c>
      <c r="AI20984" s="229">
        <v>7030</v>
      </c>
      <c r="AK20984" s="205"/>
      <c r="AL20984" s="206"/>
    </row>
    <row r="20985" spans="31:38" x14ac:dyDescent="0.55000000000000004">
      <c r="AE20985" s="254" t="s">
        <v>28003</v>
      </c>
      <c r="AF20985" s="255">
        <v>21152.720000000001</v>
      </c>
      <c r="AH20985" s="228" t="s">
        <v>50747</v>
      </c>
      <c r="AI20985" s="229">
        <v>245881</v>
      </c>
      <c r="AK20985" s="205"/>
      <c r="AL20985" s="206"/>
    </row>
    <row r="20986" spans="31:38" x14ac:dyDescent="0.55000000000000004">
      <c r="AE20986" s="254" t="s">
        <v>28007</v>
      </c>
      <c r="AF20986" s="255">
        <v>11443.42</v>
      </c>
      <c r="AH20986" s="228" t="s">
        <v>25973</v>
      </c>
      <c r="AI20986" s="229">
        <v>72442.649999999994</v>
      </c>
      <c r="AK20986" s="205"/>
      <c r="AL20986" s="206"/>
    </row>
    <row r="20987" spans="31:38" x14ac:dyDescent="0.55000000000000004">
      <c r="AE20987" s="254" t="s">
        <v>28008</v>
      </c>
      <c r="AF20987" s="255">
        <v>31231.25</v>
      </c>
      <c r="AH20987" s="228" t="s">
        <v>25974</v>
      </c>
      <c r="AI20987" s="229">
        <v>1172.33</v>
      </c>
      <c r="AK20987" s="205"/>
      <c r="AL20987" s="206"/>
    </row>
    <row r="20988" spans="31:38" x14ac:dyDescent="0.55000000000000004">
      <c r="AE20988" s="254" t="s">
        <v>28009</v>
      </c>
      <c r="AF20988" s="255">
        <v>49275.4</v>
      </c>
      <c r="AH20988" s="228" t="s">
        <v>25975</v>
      </c>
      <c r="AI20988" s="229">
        <v>151219.56</v>
      </c>
      <c r="AK20988" s="205"/>
      <c r="AL20988" s="206"/>
    </row>
    <row r="20989" spans="31:38" x14ac:dyDescent="0.55000000000000004">
      <c r="AE20989" s="254" t="s">
        <v>28013</v>
      </c>
      <c r="AF20989" s="255">
        <v>249416.13</v>
      </c>
      <c r="AH20989" s="228" t="s">
        <v>43337</v>
      </c>
      <c r="AI20989" s="229">
        <v>64581.78</v>
      </c>
      <c r="AK20989" s="205"/>
      <c r="AL20989" s="206"/>
    </row>
    <row r="20990" spans="31:38" x14ac:dyDescent="0.55000000000000004">
      <c r="AE20990" s="254" t="s">
        <v>36742</v>
      </c>
      <c r="AF20990" s="255">
        <v>55859.88</v>
      </c>
      <c r="AH20990" s="228" t="s">
        <v>25980</v>
      </c>
      <c r="AI20990" s="229">
        <v>184908.88</v>
      </c>
      <c r="AK20990" s="205"/>
      <c r="AL20990" s="206"/>
    </row>
    <row r="20991" spans="31:38" x14ac:dyDescent="0.55000000000000004">
      <c r="AE20991" s="254" t="s">
        <v>56862</v>
      </c>
      <c r="AF20991" s="255">
        <v>83494.2</v>
      </c>
      <c r="AH20991" s="228" t="s">
        <v>43338</v>
      </c>
      <c r="AI20991" s="229">
        <v>-4281.8100000000004</v>
      </c>
      <c r="AK20991" s="205"/>
      <c r="AL20991" s="206"/>
    </row>
    <row r="20992" spans="31:38" x14ac:dyDescent="0.55000000000000004">
      <c r="AE20992" s="254" t="s">
        <v>47605</v>
      </c>
      <c r="AF20992" s="255">
        <v>1953.84</v>
      </c>
      <c r="AH20992" s="228" t="s">
        <v>46149</v>
      </c>
      <c r="AI20992" s="229">
        <v>19550.32</v>
      </c>
      <c r="AK20992" s="205"/>
      <c r="AL20992" s="206"/>
    </row>
    <row r="20993" spans="31:38" x14ac:dyDescent="0.55000000000000004">
      <c r="AE20993" s="254" t="s">
        <v>28082</v>
      </c>
      <c r="AF20993" s="255">
        <v>97900</v>
      </c>
      <c r="AH20993" s="228" t="s">
        <v>34026</v>
      </c>
      <c r="AI20993" s="229">
        <v>226315.06</v>
      </c>
      <c r="AK20993" s="205"/>
      <c r="AL20993" s="206"/>
    </row>
    <row r="20994" spans="31:38" x14ac:dyDescent="0.55000000000000004">
      <c r="AE20994" s="254" t="s">
        <v>49420</v>
      </c>
      <c r="AF20994" s="255">
        <v>4412.78</v>
      </c>
      <c r="AH20994" s="228" t="s">
        <v>34036</v>
      </c>
      <c r="AI20994" s="229">
        <v>68976.479999999996</v>
      </c>
      <c r="AK20994" s="205"/>
      <c r="AL20994" s="206"/>
    </row>
    <row r="20995" spans="31:38" x14ac:dyDescent="0.55000000000000004">
      <c r="AE20995" s="254" t="s">
        <v>28083</v>
      </c>
      <c r="AF20995" s="255">
        <v>35382.199999999997</v>
      </c>
      <c r="AH20995" s="228" t="s">
        <v>34037</v>
      </c>
      <c r="AI20995" s="229">
        <v>450776.7</v>
      </c>
      <c r="AK20995" s="205"/>
      <c r="AL20995" s="206"/>
    </row>
    <row r="20996" spans="31:38" x14ac:dyDescent="0.55000000000000004">
      <c r="AE20996" s="254" t="s">
        <v>28084</v>
      </c>
      <c r="AF20996" s="255">
        <v>128699.07</v>
      </c>
      <c r="AH20996" s="228" t="s">
        <v>26031</v>
      </c>
      <c r="AI20996" s="229">
        <v>786449.55</v>
      </c>
      <c r="AK20996" s="205"/>
      <c r="AL20996" s="206"/>
    </row>
    <row r="20997" spans="31:38" x14ac:dyDescent="0.55000000000000004">
      <c r="AE20997" s="254" t="s">
        <v>61710</v>
      </c>
      <c r="AF20997" s="255">
        <v>708.4</v>
      </c>
      <c r="AH20997" s="228" t="s">
        <v>47579</v>
      </c>
      <c r="AI20997" s="229">
        <v>6844.51</v>
      </c>
      <c r="AK20997" s="205"/>
      <c r="AL20997" s="206"/>
    </row>
    <row r="20998" spans="31:38" x14ac:dyDescent="0.55000000000000004">
      <c r="AE20998" s="254" t="s">
        <v>56863</v>
      </c>
      <c r="AF20998" s="255">
        <v>52241.279999999999</v>
      </c>
      <c r="AH20998" s="228" t="s">
        <v>26032</v>
      </c>
      <c r="AI20998" s="229">
        <v>110181.34</v>
      </c>
      <c r="AK20998" s="205"/>
      <c r="AL20998" s="206"/>
    </row>
    <row r="20999" spans="31:38" x14ac:dyDescent="0.55000000000000004">
      <c r="AE20999" s="254" t="s">
        <v>28087</v>
      </c>
      <c r="AF20999" s="255">
        <v>74641.95</v>
      </c>
      <c r="AH20999" s="228" t="s">
        <v>26033</v>
      </c>
      <c r="AI20999" s="229">
        <v>28130</v>
      </c>
      <c r="AK20999" s="205"/>
      <c r="AL20999" s="206"/>
    </row>
    <row r="21000" spans="31:38" x14ac:dyDescent="0.55000000000000004">
      <c r="AE21000" s="254" t="s">
        <v>60955</v>
      </c>
      <c r="AF21000" s="255">
        <v>4350</v>
      </c>
      <c r="AH21000" s="228" t="s">
        <v>35493</v>
      </c>
      <c r="AI21000" s="229">
        <v>223620</v>
      </c>
      <c r="AK21000" s="205"/>
      <c r="AL21000" s="206"/>
    </row>
    <row r="21001" spans="31:38" x14ac:dyDescent="0.55000000000000004">
      <c r="AE21001" s="254" t="s">
        <v>60956</v>
      </c>
      <c r="AF21001" s="255">
        <v>2312.5</v>
      </c>
      <c r="AH21001" s="228" t="s">
        <v>39413</v>
      </c>
      <c r="AI21001" s="229">
        <v>160</v>
      </c>
      <c r="AK21001" s="205"/>
      <c r="AL21001" s="206"/>
    </row>
    <row r="21002" spans="31:38" x14ac:dyDescent="0.55000000000000004">
      <c r="AE21002" s="254" t="s">
        <v>28088</v>
      </c>
      <c r="AF21002" s="255">
        <v>1487.5</v>
      </c>
      <c r="AH21002" s="228" t="s">
        <v>35494</v>
      </c>
      <c r="AI21002" s="229">
        <v>2492718.4700000002</v>
      </c>
      <c r="AK21002" s="205"/>
      <c r="AL21002" s="206"/>
    </row>
    <row r="21003" spans="31:38" x14ac:dyDescent="0.55000000000000004">
      <c r="AE21003" s="254" t="s">
        <v>28089</v>
      </c>
      <c r="AF21003" s="255">
        <v>26271.96</v>
      </c>
      <c r="AH21003" s="228" t="s">
        <v>26035</v>
      </c>
      <c r="AI21003" s="229">
        <v>97292.12</v>
      </c>
      <c r="AK21003" s="205"/>
      <c r="AL21003" s="206"/>
    </row>
    <row r="21004" spans="31:38" x14ac:dyDescent="0.55000000000000004">
      <c r="AE21004" s="254" t="s">
        <v>28091</v>
      </c>
      <c r="AF21004" s="255">
        <v>44681</v>
      </c>
      <c r="AH21004" s="228" t="s">
        <v>54517</v>
      </c>
      <c r="AI21004" s="229">
        <v>31.52</v>
      </c>
      <c r="AK21004" s="205"/>
      <c r="AL21004" s="206"/>
    </row>
    <row r="21005" spans="31:38" x14ac:dyDescent="0.55000000000000004">
      <c r="AE21005" s="254" t="s">
        <v>39512</v>
      </c>
      <c r="AF21005" s="255">
        <v>31563.94</v>
      </c>
      <c r="AH21005" s="228" t="s">
        <v>36630</v>
      </c>
      <c r="AI21005" s="229">
        <v>4950</v>
      </c>
      <c r="AK21005" s="205"/>
      <c r="AL21005" s="206"/>
    </row>
    <row r="21006" spans="31:38" x14ac:dyDescent="0.55000000000000004">
      <c r="AE21006" s="254" t="s">
        <v>58103</v>
      </c>
      <c r="AF21006" s="255">
        <v>2835.56</v>
      </c>
      <c r="AH21006" s="228" t="s">
        <v>26037</v>
      </c>
      <c r="AI21006" s="229">
        <v>54385.03</v>
      </c>
      <c r="AK21006" s="205"/>
      <c r="AL21006" s="206"/>
    </row>
    <row r="21007" spans="31:38" x14ac:dyDescent="0.55000000000000004">
      <c r="AE21007" s="254" t="s">
        <v>65199</v>
      </c>
      <c r="AF21007" s="255">
        <v>2400</v>
      </c>
      <c r="AH21007" s="228" t="s">
        <v>34038</v>
      </c>
      <c r="AI21007" s="229">
        <v>3916.75</v>
      </c>
      <c r="AK21007" s="205"/>
      <c r="AL21007" s="206"/>
    </row>
    <row r="21008" spans="31:38" x14ac:dyDescent="0.55000000000000004">
      <c r="AE21008" s="254" t="s">
        <v>14266</v>
      </c>
      <c r="AF21008" s="255">
        <v>140188.75</v>
      </c>
      <c r="AH21008" s="228" t="s">
        <v>14116</v>
      </c>
      <c r="AI21008" s="229">
        <v>328404.59999999998</v>
      </c>
      <c r="AK21008" s="205"/>
      <c r="AL21008" s="206"/>
    </row>
    <row r="21009" spans="31:38" x14ac:dyDescent="0.55000000000000004">
      <c r="AE21009" s="254" t="s">
        <v>14267</v>
      </c>
      <c r="AF21009" s="255">
        <v>58296.85</v>
      </c>
      <c r="AH21009" s="228" t="s">
        <v>14117</v>
      </c>
      <c r="AI21009" s="229">
        <v>240550.04</v>
      </c>
      <c r="AK21009" s="205"/>
      <c r="AL21009" s="206"/>
    </row>
    <row r="21010" spans="31:38" x14ac:dyDescent="0.55000000000000004">
      <c r="AE21010" s="254" t="s">
        <v>14268</v>
      </c>
      <c r="AF21010" s="255">
        <v>130672.75</v>
      </c>
      <c r="AH21010" s="228" t="s">
        <v>14118</v>
      </c>
      <c r="AI21010" s="229">
        <v>93955.64</v>
      </c>
      <c r="AK21010" s="205"/>
      <c r="AL21010" s="206"/>
    </row>
    <row r="21011" spans="31:38" x14ac:dyDescent="0.55000000000000004">
      <c r="AE21011" s="254" t="s">
        <v>28093</v>
      </c>
      <c r="AF21011" s="255">
        <v>60904.51</v>
      </c>
      <c r="AH21011" s="228" t="s">
        <v>26038</v>
      </c>
      <c r="AI21011" s="229">
        <v>2130</v>
      </c>
      <c r="AK21011" s="205"/>
      <c r="AL21011" s="206"/>
    </row>
    <row r="21012" spans="31:38" x14ac:dyDescent="0.55000000000000004">
      <c r="AE21012" s="254" t="s">
        <v>28094</v>
      </c>
      <c r="AF21012" s="255">
        <v>91759.12</v>
      </c>
      <c r="AH21012" s="228" t="s">
        <v>26039</v>
      </c>
      <c r="AI21012" s="229">
        <v>6052.82</v>
      </c>
      <c r="AK21012" s="205"/>
      <c r="AL21012" s="206"/>
    </row>
    <row r="21013" spans="31:38" x14ac:dyDescent="0.55000000000000004">
      <c r="AE21013" s="254" t="s">
        <v>58104</v>
      </c>
      <c r="AF21013" s="255">
        <v>15131.33</v>
      </c>
      <c r="AH21013" s="228" t="s">
        <v>54518</v>
      </c>
      <c r="AI21013" s="229">
        <v>30</v>
      </c>
      <c r="AK21013" s="205"/>
      <c r="AL21013" s="206"/>
    </row>
    <row r="21014" spans="31:38" x14ac:dyDescent="0.55000000000000004">
      <c r="AE21014" s="254" t="s">
        <v>28095</v>
      </c>
      <c r="AF21014" s="255">
        <v>8299.69</v>
      </c>
      <c r="AH21014" s="228" t="s">
        <v>26042</v>
      </c>
      <c r="AI21014" s="229">
        <v>123613.33</v>
      </c>
      <c r="AK21014" s="205"/>
      <c r="AL21014" s="206"/>
    </row>
    <row r="21015" spans="31:38" x14ac:dyDescent="0.55000000000000004">
      <c r="AE21015" s="254" t="s">
        <v>65200</v>
      </c>
      <c r="AF21015" s="255">
        <v>205.44</v>
      </c>
      <c r="AH21015" s="228" t="s">
        <v>26043</v>
      </c>
      <c r="AI21015" s="229">
        <v>65486.29</v>
      </c>
      <c r="AK21015" s="205"/>
      <c r="AL21015" s="206"/>
    </row>
    <row r="21016" spans="31:38" x14ac:dyDescent="0.55000000000000004">
      <c r="AE21016" s="254" t="s">
        <v>58105</v>
      </c>
      <c r="AF21016" s="255">
        <v>22232.81</v>
      </c>
      <c r="AH21016" s="228" t="s">
        <v>26044</v>
      </c>
      <c r="AI21016" s="229">
        <v>79406.5</v>
      </c>
      <c r="AK21016" s="205"/>
      <c r="AL21016" s="206"/>
    </row>
    <row r="21017" spans="31:38" x14ac:dyDescent="0.55000000000000004">
      <c r="AE21017" s="254" t="s">
        <v>28096</v>
      </c>
      <c r="AF21017" s="255">
        <v>52976.18</v>
      </c>
      <c r="AH21017" s="228" t="s">
        <v>26046</v>
      </c>
      <c r="AI21017" s="229">
        <v>787809.36</v>
      </c>
      <c r="AK21017" s="205"/>
      <c r="AL21017" s="206"/>
    </row>
    <row r="21018" spans="31:38" x14ac:dyDescent="0.55000000000000004">
      <c r="AE21018" s="254" t="s">
        <v>14269</v>
      </c>
      <c r="AF21018" s="255">
        <v>35974.22</v>
      </c>
      <c r="AH21018" s="228" t="s">
        <v>34039</v>
      </c>
      <c r="AI21018" s="229">
        <v>48844.04</v>
      </c>
      <c r="AK21018" s="205"/>
      <c r="AL21018" s="206"/>
    </row>
    <row r="21019" spans="31:38" x14ac:dyDescent="0.55000000000000004">
      <c r="AE21019" s="254" t="s">
        <v>48542</v>
      </c>
      <c r="AF21019" s="255">
        <v>184575</v>
      </c>
      <c r="AH21019" s="228" t="s">
        <v>43339</v>
      </c>
      <c r="AI21019" s="229">
        <v>145137.07999999999</v>
      </c>
      <c r="AK21019" s="205"/>
      <c r="AL21019" s="206"/>
    </row>
    <row r="21020" spans="31:38" x14ac:dyDescent="0.55000000000000004">
      <c r="AE21020" s="254" t="s">
        <v>28097</v>
      </c>
      <c r="AF21020" s="255">
        <v>52275.68</v>
      </c>
      <c r="AH21020" s="228" t="s">
        <v>26083</v>
      </c>
      <c r="AI21020" s="229">
        <v>11102.86</v>
      </c>
      <c r="AK21020" s="205"/>
      <c r="AL21020" s="206"/>
    </row>
    <row r="21021" spans="31:38" x14ac:dyDescent="0.55000000000000004">
      <c r="AE21021" s="254" t="s">
        <v>39514</v>
      </c>
      <c r="AF21021" s="255">
        <v>41903.9</v>
      </c>
      <c r="AH21021" s="228" t="s">
        <v>32629</v>
      </c>
      <c r="AI21021" s="229">
        <v>4454</v>
      </c>
      <c r="AK21021" s="205"/>
      <c r="AL21021" s="206"/>
    </row>
    <row r="21022" spans="31:38" x14ac:dyDescent="0.55000000000000004">
      <c r="AE21022" s="254" t="s">
        <v>28100</v>
      </c>
      <c r="AF21022" s="255">
        <v>115893.7</v>
      </c>
      <c r="AH21022" s="228" t="s">
        <v>26085</v>
      </c>
      <c r="AI21022" s="229">
        <v>1444.23</v>
      </c>
      <c r="AK21022" s="205"/>
      <c r="AL21022" s="206"/>
    </row>
    <row r="21023" spans="31:38" x14ac:dyDescent="0.55000000000000004">
      <c r="AE21023" s="254" t="s">
        <v>35717</v>
      </c>
      <c r="AF21023" s="255">
        <v>333029</v>
      </c>
      <c r="AH21023" s="228" t="s">
        <v>26086</v>
      </c>
      <c r="AI21023" s="229">
        <v>2312</v>
      </c>
      <c r="AK21023" s="205"/>
      <c r="AL21023" s="206"/>
    </row>
    <row r="21024" spans="31:38" x14ac:dyDescent="0.55000000000000004">
      <c r="AE21024" s="254" t="s">
        <v>28102</v>
      </c>
      <c r="AF21024" s="255">
        <v>44972.1</v>
      </c>
      <c r="AH21024" s="228" t="s">
        <v>26088</v>
      </c>
      <c r="AI21024" s="229">
        <v>3769.39</v>
      </c>
      <c r="AK21024" s="205"/>
      <c r="AL21024" s="206"/>
    </row>
    <row r="21025" spans="31:38" x14ac:dyDescent="0.55000000000000004">
      <c r="AE21025" s="254" t="s">
        <v>28137</v>
      </c>
      <c r="AF21025" s="255">
        <v>16905</v>
      </c>
      <c r="AH21025" s="228" t="s">
        <v>26089</v>
      </c>
      <c r="AI21025" s="229">
        <v>84867.01</v>
      </c>
      <c r="AK21025" s="205"/>
      <c r="AL21025" s="206"/>
    </row>
    <row r="21026" spans="31:38" x14ac:dyDescent="0.55000000000000004">
      <c r="AE21026" s="254" t="s">
        <v>28138</v>
      </c>
      <c r="AF21026" s="255">
        <v>16275</v>
      </c>
      <c r="AH21026" s="228" t="s">
        <v>49406</v>
      </c>
      <c r="AI21026" s="229">
        <v>60846.89</v>
      </c>
      <c r="AK21026" s="205"/>
      <c r="AL21026" s="206"/>
    </row>
    <row r="21027" spans="31:38" x14ac:dyDescent="0.55000000000000004">
      <c r="AE21027" s="254" t="s">
        <v>28139</v>
      </c>
      <c r="AF21027" s="255">
        <v>195</v>
      </c>
      <c r="AH21027" s="228" t="s">
        <v>26090</v>
      </c>
      <c r="AI21027" s="229">
        <v>48536.38</v>
      </c>
      <c r="AK21027" s="205"/>
      <c r="AL21027" s="206"/>
    </row>
    <row r="21028" spans="31:38" x14ac:dyDescent="0.55000000000000004">
      <c r="AE21028" s="254" t="s">
        <v>28141</v>
      </c>
      <c r="AF21028" s="255">
        <v>2516.25</v>
      </c>
      <c r="AH21028" s="228" t="s">
        <v>26111</v>
      </c>
      <c r="AI21028" s="229">
        <v>12615.12</v>
      </c>
      <c r="AK21028" s="205"/>
      <c r="AL21028" s="206"/>
    </row>
    <row r="21029" spans="31:38" x14ac:dyDescent="0.55000000000000004">
      <c r="AE21029" s="254" t="s">
        <v>46176</v>
      </c>
      <c r="AF21029" s="255">
        <v>8129.14</v>
      </c>
      <c r="AH21029" s="228" t="s">
        <v>40879</v>
      </c>
      <c r="AI21029" s="229">
        <v>18666.64</v>
      </c>
      <c r="AK21029" s="205"/>
      <c r="AL21029" s="206"/>
    </row>
    <row r="21030" spans="31:38" x14ac:dyDescent="0.55000000000000004">
      <c r="AE21030" s="254" t="s">
        <v>60031</v>
      </c>
      <c r="AF21030" s="255">
        <v>6235.76</v>
      </c>
      <c r="AH21030" s="228" t="s">
        <v>26112</v>
      </c>
      <c r="AI21030" s="229">
        <v>467.75</v>
      </c>
      <c r="AK21030" s="205"/>
      <c r="AL21030" s="206"/>
    </row>
    <row r="21031" spans="31:38" x14ac:dyDescent="0.55000000000000004">
      <c r="AE21031" s="254" t="s">
        <v>47608</v>
      </c>
      <c r="AF21031" s="255">
        <v>577.44000000000005</v>
      </c>
      <c r="AH21031" s="228" t="s">
        <v>40880</v>
      </c>
      <c r="AI21031" s="229">
        <v>201625.58</v>
      </c>
      <c r="AK21031" s="205"/>
      <c r="AL21031" s="206"/>
    </row>
    <row r="21032" spans="31:38" x14ac:dyDescent="0.55000000000000004">
      <c r="AE21032" s="254" t="s">
        <v>35731</v>
      </c>
      <c r="AF21032" s="255">
        <v>2957.88</v>
      </c>
      <c r="AH21032" s="228" t="s">
        <v>26114</v>
      </c>
      <c r="AI21032" s="229">
        <v>17725.98</v>
      </c>
      <c r="AK21032" s="205"/>
      <c r="AL21032" s="206"/>
    </row>
    <row r="21033" spans="31:38" x14ac:dyDescent="0.55000000000000004">
      <c r="AE21033" s="254" t="s">
        <v>34183</v>
      </c>
      <c r="AF21033" s="255">
        <v>48776.38</v>
      </c>
      <c r="AH21033" s="228" t="s">
        <v>26115</v>
      </c>
      <c r="AI21033" s="229">
        <v>4385.72</v>
      </c>
      <c r="AK21033" s="205"/>
      <c r="AL21033" s="206"/>
    </row>
    <row r="21034" spans="31:38" x14ac:dyDescent="0.55000000000000004">
      <c r="AE21034" s="254" t="s">
        <v>28211</v>
      </c>
      <c r="AF21034" s="255">
        <v>182350.68</v>
      </c>
      <c r="AH21034" s="228" t="s">
        <v>40881</v>
      </c>
      <c r="AI21034" s="229">
        <v>4825.9799999999996</v>
      </c>
      <c r="AK21034" s="205"/>
      <c r="AL21034" s="206"/>
    </row>
    <row r="21035" spans="31:38" x14ac:dyDescent="0.55000000000000004">
      <c r="AE21035" s="254" t="s">
        <v>28212</v>
      </c>
      <c r="AF21035" s="255">
        <v>1671.78</v>
      </c>
      <c r="AH21035" s="228" t="s">
        <v>26116</v>
      </c>
      <c r="AI21035" s="229">
        <v>1293.6199999999999</v>
      </c>
      <c r="AK21035" s="205"/>
      <c r="AL21035" s="206"/>
    </row>
    <row r="21036" spans="31:38" x14ac:dyDescent="0.55000000000000004">
      <c r="AE21036" s="254" t="s">
        <v>34184</v>
      </c>
      <c r="AF21036" s="255">
        <v>29131.69</v>
      </c>
      <c r="AH21036" s="228" t="s">
        <v>43340</v>
      </c>
      <c r="AI21036" s="229">
        <v>1657.3</v>
      </c>
      <c r="AK21036" s="205"/>
      <c r="AL21036" s="206"/>
    </row>
    <row r="21037" spans="31:38" x14ac:dyDescent="0.55000000000000004">
      <c r="AE21037" s="254" t="s">
        <v>28213</v>
      </c>
      <c r="AF21037" s="255">
        <v>12619.72</v>
      </c>
      <c r="AH21037" s="228" t="s">
        <v>54519</v>
      </c>
      <c r="AI21037" s="229">
        <v>5400</v>
      </c>
      <c r="AK21037" s="205"/>
      <c r="AL21037" s="206"/>
    </row>
    <row r="21038" spans="31:38" x14ac:dyDescent="0.55000000000000004">
      <c r="AE21038" s="254" t="s">
        <v>14276</v>
      </c>
      <c r="AF21038" s="255">
        <v>1591.68</v>
      </c>
      <c r="AH21038" s="228" t="s">
        <v>26117</v>
      </c>
      <c r="AI21038" s="229">
        <v>19893.509999999998</v>
      </c>
      <c r="AK21038" s="205"/>
      <c r="AL21038" s="206"/>
    </row>
    <row r="21039" spans="31:38" x14ac:dyDescent="0.55000000000000004">
      <c r="AE21039" s="254" t="s">
        <v>56864</v>
      </c>
      <c r="AF21039" s="255">
        <v>27625</v>
      </c>
      <c r="AH21039" s="228" t="s">
        <v>26120</v>
      </c>
      <c r="AI21039" s="229">
        <v>67290.539999999994</v>
      </c>
      <c r="AK21039" s="205"/>
      <c r="AL21039" s="206"/>
    </row>
    <row r="21040" spans="31:38" x14ac:dyDescent="0.55000000000000004">
      <c r="AE21040" s="254" t="s">
        <v>65201</v>
      </c>
      <c r="AF21040" s="255">
        <v>62.15</v>
      </c>
      <c r="AH21040" s="228" t="s">
        <v>35513</v>
      </c>
      <c r="AI21040" s="229">
        <v>144585</v>
      </c>
      <c r="AK21040" s="205"/>
      <c r="AL21040" s="206"/>
    </row>
    <row r="21041" spans="31:38" x14ac:dyDescent="0.55000000000000004">
      <c r="AE21041" s="254" t="s">
        <v>28215</v>
      </c>
      <c r="AF21041" s="255">
        <v>7722</v>
      </c>
      <c r="AH21041" s="228" t="s">
        <v>26215</v>
      </c>
      <c r="AI21041" s="229">
        <v>78094.5</v>
      </c>
      <c r="AK21041" s="205"/>
      <c r="AL21041" s="206"/>
    </row>
    <row r="21042" spans="31:38" x14ac:dyDescent="0.55000000000000004">
      <c r="AE21042" s="254" t="s">
        <v>28216</v>
      </c>
      <c r="AF21042" s="255">
        <v>40298.67</v>
      </c>
      <c r="AH21042" s="228" t="s">
        <v>26216</v>
      </c>
      <c r="AI21042" s="229">
        <v>1647170.05</v>
      </c>
      <c r="AK21042" s="205"/>
      <c r="AL21042" s="206"/>
    </row>
    <row r="21043" spans="31:38" x14ac:dyDescent="0.55000000000000004">
      <c r="AE21043" s="254" t="s">
        <v>28217</v>
      </c>
      <c r="AF21043" s="255">
        <v>357.94</v>
      </c>
      <c r="AH21043" s="228" t="s">
        <v>43341</v>
      </c>
      <c r="AI21043" s="229">
        <v>2930.22</v>
      </c>
      <c r="AK21043" s="205"/>
      <c r="AL21043" s="206"/>
    </row>
    <row r="21044" spans="31:38" x14ac:dyDescent="0.55000000000000004">
      <c r="AE21044" s="254" t="s">
        <v>14279</v>
      </c>
      <c r="AF21044" s="255">
        <v>26340.9</v>
      </c>
      <c r="AH21044" s="228" t="s">
        <v>26217</v>
      </c>
      <c r="AI21044" s="229">
        <v>740988.6</v>
      </c>
      <c r="AK21044" s="205"/>
      <c r="AL21044" s="206"/>
    </row>
    <row r="21045" spans="31:38" x14ac:dyDescent="0.55000000000000004">
      <c r="AE21045" s="254" t="s">
        <v>14280</v>
      </c>
      <c r="AF21045" s="255">
        <v>85365.61</v>
      </c>
      <c r="AH21045" s="228" t="s">
        <v>46150</v>
      </c>
      <c r="AI21045" s="229">
        <v>482.5</v>
      </c>
      <c r="AK21045" s="205"/>
      <c r="AL21045" s="206"/>
    </row>
    <row r="21046" spans="31:38" x14ac:dyDescent="0.55000000000000004">
      <c r="AE21046" s="254" t="s">
        <v>28218</v>
      </c>
      <c r="AF21046" s="255">
        <v>30594.57</v>
      </c>
      <c r="AH21046" s="228" t="s">
        <v>46151</v>
      </c>
      <c r="AI21046" s="229">
        <v>29135.23</v>
      </c>
      <c r="AK21046" s="205"/>
      <c r="AL21046" s="206"/>
    </row>
    <row r="21047" spans="31:38" x14ac:dyDescent="0.55000000000000004">
      <c r="AE21047" s="254" t="s">
        <v>28219</v>
      </c>
      <c r="AF21047" s="255">
        <v>73845.8</v>
      </c>
      <c r="AH21047" s="228" t="s">
        <v>26218</v>
      </c>
      <c r="AI21047" s="229">
        <v>165912.31</v>
      </c>
      <c r="AK21047" s="205"/>
      <c r="AL21047" s="206"/>
    </row>
    <row r="21048" spans="31:38" x14ac:dyDescent="0.55000000000000004">
      <c r="AE21048" s="254" t="s">
        <v>28221</v>
      </c>
      <c r="AF21048" s="255">
        <v>16368.25</v>
      </c>
      <c r="AH21048" s="228" t="s">
        <v>39421</v>
      </c>
      <c r="AI21048" s="229">
        <v>266125</v>
      </c>
      <c r="AK21048" s="205"/>
      <c r="AL21048" s="206"/>
    </row>
    <row r="21049" spans="31:38" x14ac:dyDescent="0.55000000000000004">
      <c r="AE21049" s="254" t="s">
        <v>55661</v>
      </c>
      <c r="AF21049" s="255">
        <v>8124.33</v>
      </c>
      <c r="AH21049" s="228" t="s">
        <v>39422</v>
      </c>
      <c r="AI21049" s="229">
        <v>96459.27</v>
      </c>
      <c r="AK21049" s="205"/>
      <c r="AL21049" s="206"/>
    </row>
    <row r="21050" spans="31:38" x14ac:dyDescent="0.55000000000000004">
      <c r="AE21050" s="254" t="s">
        <v>28224</v>
      </c>
      <c r="AF21050" s="255">
        <v>37388.800000000003</v>
      </c>
      <c r="AH21050" s="228" t="s">
        <v>26219</v>
      </c>
      <c r="AI21050" s="229">
        <v>172214.93</v>
      </c>
      <c r="AK21050" s="205"/>
      <c r="AL21050" s="206"/>
    </row>
    <row r="21051" spans="31:38" x14ac:dyDescent="0.55000000000000004">
      <c r="AE21051" s="254" t="s">
        <v>14281</v>
      </c>
      <c r="AF21051" s="255">
        <v>72678.53</v>
      </c>
      <c r="AH21051" s="228" t="s">
        <v>26220</v>
      </c>
      <c r="AI21051" s="229">
        <v>79123.179999999993</v>
      </c>
      <c r="AK21051" s="205"/>
      <c r="AL21051" s="206"/>
    </row>
    <row r="21052" spans="31:38" x14ac:dyDescent="0.55000000000000004">
      <c r="AE21052" s="254" t="s">
        <v>28225</v>
      </c>
      <c r="AF21052" s="255">
        <v>52606.22</v>
      </c>
      <c r="AH21052" s="228" t="s">
        <v>54520</v>
      </c>
      <c r="AI21052" s="229">
        <v>3502.65</v>
      </c>
      <c r="AK21052" s="205"/>
      <c r="AL21052" s="206"/>
    </row>
    <row r="21053" spans="31:38" x14ac:dyDescent="0.55000000000000004">
      <c r="AE21053" s="254" t="s">
        <v>28227</v>
      </c>
      <c r="AF21053" s="255">
        <v>2417.3200000000002</v>
      </c>
      <c r="AH21053" s="228" t="s">
        <v>26221</v>
      </c>
      <c r="AI21053" s="229">
        <v>83941.62</v>
      </c>
      <c r="AK21053" s="205"/>
      <c r="AL21053" s="206"/>
    </row>
    <row r="21054" spans="31:38" x14ac:dyDescent="0.55000000000000004">
      <c r="AE21054" s="254" t="s">
        <v>28228</v>
      </c>
      <c r="AF21054" s="255">
        <v>471.56</v>
      </c>
      <c r="AH21054" s="228" t="s">
        <v>34047</v>
      </c>
      <c r="AI21054" s="229">
        <v>36586.99</v>
      </c>
      <c r="AK21054" s="205"/>
      <c r="AL21054" s="206"/>
    </row>
    <row r="21055" spans="31:38" x14ac:dyDescent="0.55000000000000004">
      <c r="AE21055" s="254" t="s">
        <v>28229</v>
      </c>
      <c r="AF21055" s="255">
        <v>21725.24</v>
      </c>
      <c r="AH21055" s="228" t="s">
        <v>26222</v>
      </c>
      <c r="AI21055" s="229">
        <v>121586.99</v>
      </c>
      <c r="AK21055" s="205"/>
      <c r="AL21055" s="206"/>
    </row>
    <row r="21056" spans="31:38" x14ac:dyDescent="0.55000000000000004">
      <c r="AE21056" s="254" t="s">
        <v>28230</v>
      </c>
      <c r="AF21056" s="255">
        <v>-3400.8</v>
      </c>
      <c r="AH21056" s="228" t="s">
        <v>26224</v>
      </c>
      <c r="AI21056" s="229">
        <v>44927.99</v>
      </c>
      <c r="AK21056" s="205"/>
      <c r="AL21056" s="206"/>
    </row>
    <row r="21057" spans="31:38" x14ac:dyDescent="0.55000000000000004">
      <c r="AE21057" s="254" t="s">
        <v>48545</v>
      </c>
      <c r="AF21057" s="255">
        <v>78550</v>
      </c>
      <c r="AH21057" s="228" t="s">
        <v>46152</v>
      </c>
      <c r="AI21057" s="229">
        <v>1319.45</v>
      </c>
      <c r="AK21057" s="205"/>
      <c r="AL21057" s="206"/>
    </row>
    <row r="21058" spans="31:38" x14ac:dyDescent="0.55000000000000004">
      <c r="AE21058" s="254" t="s">
        <v>28247</v>
      </c>
      <c r="AF21058" s="255">
        <v>36190.080000000002</v>
      </c>
      <c r="AH21058" s="228" t="s">
        <v>34048</v>
      </c>
      <c r="AI21058" s="229">
        <v>153355.4</v>
      </c>
      <c r="AK21058" s="205"/>
      <c r="AL21058" s="206"/>
    </row>
    <row r="21059" spans="31:38" x14ac:dyDescent="0.55000000000000004">
      <c r="AE21059" s="254" t="s">
        <v>39525</v>
      </c>
      <c r="AF21059" s="255">
        <v>59279.1</v>
      </c>
      <c r="AH21059" s="228" t="s">
        <v>26225</v>
      </c>
      <c r="AI21059" s="229">
        <v>15198.72</v>
      </c>
      <c r="AK21059" s="205"/>
      <c r="AL21059" s="206"/>
    </row>
    <row r="21060" spans="31:38" x14ac:dyDescent="0.55000000000000004">
      <c r="AE21060" s="254" t="s">
        <v>60032</v>
      </c>
      <c r="AF21060" s="255">
        <v>28200</v>
      </c>
      <c r="AH21060" s="228" t="s">
        <v>14127</v>
      </c>
      <c r="AI21060" s="229">
        <v>33985.660000000003</v>
      </c>
      <c r="AK21060" s="205"/>
      <c r="AL21060" s="206"/>
    </row>
    <row r="21061" spans="31:38" x14ac:dyDescent="0.55000000000000004">
      <c r="AE21061" s="254" t="s">
        <v>28249</v>
      </c>
      <c r="AF21061" s="255">
        <v>8915.5499999999993</v>
      </c>
      <c r="AH21061" s="228" t="s">
        <v>14128</v>
      </c>
      <c r="AI21061" s="229">
        <v>28076.42</v>
      </c>
      <c r="AK21061" s="205"/>
      <c r="AL21061" s="206"/>
    </row>
    <row r="21062" spans="31:38" x14ac:dyDescent="0.55000000000000004">
      <c r="AE21062" s="254" t="s">
        <v>28250</v>
      </c>
      <c r="AF21062" s="255">
        <v>18133.55</v>
      </c>
      <c r="AH21062" s="228" t="s">
        <v>34049</v>
      </c>
      <c r="AI21062" s="229">
        <v>6949961.3799999999</v>
      </c>
      <c r="AK21062" s="205"/>
      <c r="AL21062" s="206"/>
    </row>
    <row r="21063" spans="31:38" x14ac:dyDescent="0.55000000000000004">
      <c r="AE21063" s="254" t="s">
        <v>28251</v>
      </c>
      <c r="AF21063" s="255">
        <v>9248.61</v>
      </c>
      <c r="AH21063" s="228" t="s">
        <v>26226</v>
      </c>
      <c r="AI21063" s="229">
        <v>6832965.9500000002</v>
      </c>
      <c r="AK21063" s="205"/>
      <c r="AL21063" s="206"/>
    </row>
    <row r="21064" spans="31:38" x14ac:dyDescent="0.55000000000000004">
      <c r="AE21064" s="254" t="s">
        <v>63527</v>
      </c>
      <c r="AF21064" s="255">
        <v>339</v>
      </c>
      <c r="AH21064" s="228" t="s">
        <v>40882</v>
      </c>
      <c r="AI21064" s="229">
        <v>136420.9</v>
      </c>
      <c r="AK21064" s="205"/>
      <c r="AL21064" s="206"/>
    </row>
    <row r="21065" spans="31:38" x14ac:dyDescent="0.55000000000000004">
      <c r="AE21065" s="254" t="s">
        <v>28256</v>
      </c>
      <c r="AF21065" s="255">
        <v>544.99</v>
      </c>
      <c r="AH21065" s="228" t="s">
        <v>46153</v>
      </c>
      <c r="AI21065" s="229">
        <v>4053.85</v>
      </c>
      <c r="AK21065" s="205"/>
      <c r="AL21065" s="206"/>
    </row>
    <row r="21066" spans="31:38" x14ac:dyDescent="0.55000000000000004">
      <c r="AE21066" s="254" t="s">
        <v>28311</v>
      </c>
      <c r="AF21066" s="255">
        <v>404227.9</v>
      </c>
      <c r="AH21066" s="228" t="s">
        <v>26228</v>
      </c>
      <c r="AI21066" s="229">
        <v>57927.19</v>
      </c>
      <c r="AK21066" s="205"/>
      <c r="AL21066" s="206"/>
    </row>
    <row r="21067" spans="31:38" x14ac:dyDescent="0.55000000000000004">
      <c r="AE21067" s="254" t="s">
        <v>28312</v>
      </c>
      <c r="AF21067" s="255">
        <v>95363.51</v>
      </c>
      <c r="AH21067" s="228" t="s">
        <v>26229</v>
      </c>
      <c r="AI21067" s="229">
        <v>478327.31</v>
      </c>
      <c r="AK21067" s="205"/>
      <c r="AL21067" s="206"/>
    </row>
    <row r="21068" spans="31:38" x14ac:dyDescent="0.55000000000000004">
      <c r="AE21068" s="254" t="s">
        <v>28313</v>
      </c>
      <c r="AF21068" s="255">
        <v>205029</v>
      </c>
      <c r="AH21068" s="228" t="s">
        <v>14129</v>
      </c>
      <c r="AI21068" s="229">
        <v>1169.98</v>
      </c>
      <c r="AK21068" s="205"/>
      <c r="AL21068" s="206"/>
    </row>
    <row r="21069" spans="31:38" x14ac:dyDescent="0.55000000000000004">
      <c r="AE21069" s="254" t="s">
        <v>35740</v>
      </c>
      <c r="AF21069" s="255">
        <v>127513.82</v>
      </c>
      <c r="AH21069" s="228" t="s">
        <v>14130</v>
      </c>
      <c r="AI21069" s="229">
        <v>1395318.77</v>
      </c>
      <c r="AK21069" s="205"/>
      <c r="AL21069" s="206"/>
    </row>
    <row r="21070" spans="31:38" x14ac:dyDescent="0.55000000000000004">
      <c r="AE21070" s="254" t="s">
        <v>39528</v>
      </c>
      <c r="AF21070" s="255">
        <v>14897.92</v>
      </c>
      <c r="AH21070" s="228" t="s">
        <v>14131</v>
      </c>
      <c r="AI21070" s="229">
        <v>2292115.62</v>
      </c>
      <c r="AK21070" s="205"/>
      <c r="AL21070" s="206"/>
    </row>
    <row r="21071" spans="31:38" x14ac:dyDescent="0.55000000000000004">
      <c r="AE21071" s="254" t="s">
        <v>35741</v>
      </c>
      <c r="AF21071" s="255">
        <v>53900</v>
      </c>
      <c r="AH21071" s="228" t="s">
        <v>14132</v>
      </c>
      <c r="AI21071" s="229">
        <v>334026.59000000003</v>
      </c>
      <c r="AK21071" s="205"/>
      <c r="AL21071" s="206"/>
    </row>
    <row r="21072" spans="31:38" x14ac:dyDescent="0.55000000000000004">
      <c r="AE21072" s="254" t="s">
        <v>28316</v>
      </c>
      <c r="AF21072" s="255">
        <v>5404.49</v>
      </c>
      <c r="AH21072" s="228" t="s">
        <v>26230</v>
      </c>
      <c r="AI21072" s="229">
        <v>1545167.25</v>
      </c>
      <c r="AK21072" s="205"/>
      <c r="AL21072" s="206"/>
    </row>
    <row r="21073" spans="31:38" x14ac:dyDescent="0.55000000000000004">
      <c r="AE21073" s="254" t="s">
        <v>14289</v>
      </c>
      <c r="AF21073" s="255">
        <v>3782.3</v>
      </c>
      <c r="AH21073" s="228" t="s">
        <v>26231</v>
      </c>
      <c r="AI21073" s="229">
        <v>9600</v>
      </c>
      <c r="AK21073" s="205"/>
      <c r="AL21073" s="206"/>
    </row>
    <row r="21074" spans="31:38" x14ac:dyDescent="0.55000000000000004">
      <c r="AE21074" s="254" t="s">
        <v>43369</v>
      </c>
      <c r="AF21074" s="255">
        <v>359404.06</v>
      </c>
      <c r="AH21074" s="228" t="s">
        <v>46154</v>
      </c>
      <c r="AI21074" s="229">
        <v>11665</v>
      </c>
      <c r="AK21074" s="205"/>
      <c r="AL21074" s="206"/>
    </row>
    <row r="21075" spans="31:38" x14ac:dyDescent="0.55000000000000004">
      <c r="AE21075" s="254" t="s">
        <v>65202</v>
      </c>
      <c r="AF21075" s="255">
        <v>1832.4</v>
      </c>
      <c r="AH21075" s="228" t="s">
        <v>36641</v>
      </c>
      <c r="AI21075" s="229">
        <v>17519.509999999998</v>
      </c>
      <c r="AK21075" s="205"/>
      <c r="AL21075" s="206"/>
    </row>
    <row r="21076" spans="31:38" x14ac:dyDescent="0.55000000000000004">
      <c r="AE21076" s="254" t="s">
        <v>55662</v>
      </c>
      <c r="AF21076" s="255">
        <v>4947</v>
      </c>
      <c r="AH21076" s="228" t="s">
        <v>26234</v>
      </c>
      <c r="AI21076" s="229">
        <v>716655.17</v>
      </c>
      <c r="AK21076" s="205"/>
      <c r="AL21076" s="206"/>
    </row>
    <row r="21077" spans="31:38" x14ac:dyDescent="0.55000000000000004">
      <c r="AE21077" s="254" t="s">
        <v>28318</v>
      </c>
      <c r="AF21077" s="255">
        <v>38580.639999999999</v>
      </c>
      <c r="AH21077" s="228" t="s">
        <v>40883</v>
      </c>
      <c r="AI21077" s="229">
        <v>903.78</v>
      </c>
      <c r="AK21077" s="205"/>
      <c r="AL21077" s="206"/>
    </row>
    <row r="21078" spans="31:38" x14ac:dyDescent="0.55000000000000004">
      <c r="AE21078" s="254" t="s">
        <v>14293</v>
      </c>
      <c r="AF21078" s="255">
        <v>98063.96</v>
      </c>
      <c r="AH21078" s="228" t="s">
        <v>34050</v>
      </c>
      <c r="AI21078" s="229">
        <v>2142.9</v>
      </c>
      <c r="AK21078" s="205"/>
      <c r="AL21078" s="206"/>
    </row>
    <row r="21079" spans="31:38" x14ac:dyDescent="0.55000000000000004">
      <c r="AE21079" s="254" t="s">
        <v>14294</v>
      </c>
      <c r="AF21079" s="255">
        <v>199137.36</v>
      </c>
      <c r="AH21079" s="228" t="s">
        <v>26237</v>
      </c>
      <c r="AI21079" s="229">
        <v>3412.75</v>
      </c>
      <c r="AK21079" s="205"/>
      <c r="AL21079" s="206"/>
    </row>
    <row r="21080" spans="31:38" x14ac:dyDescent="0.55000000000000004">
      <c r="AE21080" s="254" t="s">
        <v>14295</v>
      </c>
      <c r="AF21080" s="255">
        <v>115888.77</v>
      </c>
      <c r="AH21080" s="228" t="s">
        <v>54521</v>
      </c>
      <c r="AI21080" s="229">
        <v>2359689.1800000002</v>
      </c>
      <c r="AK21080" s="205"/>
      <c r="AL21080" s="206"/>
    </row>
    <row r="21081" spans="31:38" x14ac:dyDescent="0.55000000000000004">
      <c r="AE21081" s="254" t="s">
        <v>62398</v>
      </c>
      <c r="AF21081" s="255">
        <v>9354.4500000000007</v>
      </c>
      <c r="AH21081" s="228" t="s">
        <v>14133</v>
      </c>
      <c r="AI21081" s="229">
        <v>696717.29</v>
      </c>
      <c r="AK21081" s="205"/>
      <c r="AL21081" s="206"/>
    </row>
    <row r="21082" spans="31:38" x14ac:dyDescent="0.55000000000000004">
      <c r="AE21082" s="254" t="s">
        <v>60033</v>
      </c>
      <c r="AF21082" s="255">
        <v>2283.15</v>
      </c>
      <c r="AH21082" s="228" t="s">
        <v>26238</v>
      </c>
      <c r="AI21082" s="229">
        <v>1936645.58</v>
      </c>
      <c r="AK21082" s="205"/>
      <c r="AL21082" s="206"/>
    </row>
    <row r="21083" spans="31:38" x14ac:dyDescent="0.55000000000000004">
      <c r="AE21083" s="254" t="s">
        <v>28319</v>
      </c>
      <c r="AF21083" s="255">
        <v>37496.15</v>
      </c>
      <c r="AH21083" s="228" t="s">
        <v>46155</v>
      </c>
      <c r="AI21083" s="229">
        <v>121.23</v>
      </c>
      <c r="AK21083" s="205"/>
      <c r="AL21083" s="206"/>
    </row>
    <row r="21084" spans="31:38" x14ac:dyDescent="0.55000000000000004">
      <c r="AE21084" s="254" t="s">
        <v>50768</v>
      </c>
      <c r="AF21084" s="255">
        <v>236259.86</v>
      </c>
      <c r="AH21084" s="228" t="s">
        <v>14134</v>
      </c>
      <c r="AI21084" s="229">
        <v>2102216.79</v>
      </c>
      <c r="AK21084" s="205"/>
      <c r="AL21084" s="206"/>
    </row>
    <row r="21085" spans="31:38" x14ac:dyDescent="0.55000000000000004">
      <c r="AE21085" s="254" t="s">
        <v>28322</v>
      </c>
      <c r="AF21085" s="255">
        <v>255097.4</v>
      </c>
      <c r="AH21085" s="228" t="s">
        <v>26240</v>
      </c>
      <c r="AI21085" s="229">
        <v>119195.11</v>
      </c>
      <c r="AK21085" s="205"/>
      <c r="AL21085" s="206"/>
    </row>
    <row r="21086" spans="31:38" x14ac:dyDescent="0.55000000000000004">
      <c r="AE21086" s="254" t="s">
        <v>54569</v>
      </c>
      <c r="AF21086" s="255">
        <v>2271.5500000000002</v>
      </c>
      <c r="AH21086" s="228" t="s">
        <v>26241</v>
      </c>
      <c r="AI21086" s="229">
        <v>450219.75</v>
      </c>
      <c r="AK21086" s="205"/>
      <c r="AL21086" s="206"/>
    </row>
    <row r="21087" spans="31:38" x14ac:dyDescent="0.55000000000000004">
      <c r="AE21087" s="254" t="s">
        <v>28323</v>
      </c>
      <c r="AF21087" s="255">
        <v>25902.43</v>
      </c>
      <c r="AH21087" s="228" t="s">
        <v>26242</v>
      </c>
      <c r="AI21087" s="229">
        <v>287087.87</v>
      </c>
      <c r="AK21087" s="205"/>
      <c r="AL21087" s="206"/>
    </row>
    <row r="21088" spans="31:38" x14ac:dyDescent="0.55000000000000004">
      <c r="AE21088" s="254" t="s">
        <v>34193</v>
      </c>
      <c r="AF21088" s="255">
        <v>195401.97</v>
      </c>
      <c r="AH21088" s="228" t="s">
        <v>26243</v>
      </c>
      <c r="AI21088" s="229">
        <v>64135.8</v>
      </c>
      <c r="AK21088" s="205"/>
      <c r="AL21088" s="206"/>
    </row>
    <row r="21089" spans="31:38" x14ac:dyDescent="0.55000000000000004">
      <c r="AE21089" s="254" t="s">
        <v>28324</v>
      </c>
      <c r="AF21089" s="255">
        <v>17545</v>
      </c>
      <c r="AH21089" s="228" t="s">
        <v>26263</v>
      </c>
      <c r="AI21089" s="229">
        <v>6608.53</v>
      </c>
      <c r="AK21089" s="205"/>
      <c r="AL21089" s="206"/>
    </row>
    <row r="21090" spans="31:38" x14ac:dyDescent="0.55000000000000004">
      <c r="AE21090" s="254" t="s">
        <v>55663</v>
      </c>
      <c r="AF21090" s="255">
        <v>3990.34</v>
      </c>
      <c r="AH21090" s="228" t="s">
        <v>50748</v>
      </c>
      <c r="AI21090" s="229">
        <v>42918</v>
      </c>
      <c r="AK21090" s="205"/>
      <c r="AL21090" s="206"/>
    </row>
    <row r="21091" spans="31:38" x14ac:dyDescent="0.55000000000000004">
      <c r="AE21091" s="254" t="s">
        <v>28326</v>
      </c>
      <c r="AF21091" s="255">
        <v>2507.56</v>
      </c>
      <c r="AH21091" s="228" t="s">
        <v>50749</v>
      </c>
      <c r="AI21091" s="229">
        <v>73917.5</v>
      </c>
      <c r="AK21091" s="205"/>
      <c r="AL21091" s="206"/>
    </row>
    <row r="21092" spans="31:38" x14ac:dyDescent="0.55000000000000004">
      <c r="AE21092" s="254" t="s">
        <v>48547</v>
      </c>
      <c r="AF21092" s="255">
        <v>-16400.29</v>
      </c>
      <c r="AH21092" s="228" t="s">
        <v>43342</v>
      </c>
      <c r="AI21092" s="229">
        <v>8710</v>
      </c>
      <c r="AK21092" s="205"/>
      <c r="AL21092" s="206"/>
    </row>
    <row r="21093" spans="31:38" x14ac:dyDescent="0.55000000000000004">
      <c r="AE21093" s="254" t="s">
        <v>28355</v>
      </c>
      <c r="AF21093" s="255">
        <v>61700.28</v>
      </c>
      <c r="AH21093" s="228" t="s">
        <v>46156</v>
      </c>
      <c r="AI21093" s="229">
        <v>160500</v>
      </c>
      <c r="AK21093" s="205"/>
      <c r="AL21093" s="206"/>
    </row>
    <row r="21094" spans="31:38" x14ac:dyDescent="0.55000000000000004">
      <c r="AE21094" s="254" t="s">
        <v>28356</v>
      </c>
      <c r="AF21094" s="255">
        <v>108183.17</v>
      </c>
      <c r="AH21094" s="228" t="s">
        <v>43343</v>
      </c>
      <c r="AI21094" s="229">
        <v>1650</v>
      </c>
      <c r="AK21094" s="205"/>
      <c r="AL21094" s="206"/>
    </row>
    <row r="21095" spans="31:38" x14ac:dyDescent="0.55000000000000004">
      <c r="AE21095" s="254" t="s">
        <v>36757</v>
      </c>
      <c r="AF21095" s="255">
        <v>38833.300000000003</v>
      </c>
      <c r="AH21095" s="228" t="s">
        <v>50750</v>
      </c>
      <c r="AI21095" s="229">
        <v>9250</v>
      </c>
      <c r="AK21095" s="205"/>
      <c r="AL21095" s="206"/>
    </row>
    <row r="21096" spans="31:38" x14ac:dyDescent="0.55000000000000004">
      <c r="AE21096" s="254" t="s">
        <v>39534</v>
      </c>
      <c r="AF21096" s="255">
        <v>20030</v>
      </c>
      <c r="AH21096" s="228" t="s">
        <v>50751</v>
      </c>
      <c r="AI21096" s="229">
        <v>100687.59</v>
      </c>
      <c r="AK21096" s="205"/>
      <c r="AL21096" s="206"/>
    </row>
    <row r="21097" spans="31:38" x14ac:dyDescent="0.55000000000000004">
      <c r="AE21097" s="254" t="s">
        <v>36758</v>
      </c>
      <c r="AF21097" s="255">
        <v>25365.42</v>
      </c>
      <c r="AH21097" s="228" t="s">
        <v>26264</v>
      </c>
      <c r="AI21097" s="229">
        <v>23884.68</v>
      </c>
      <c r="AK21097" s="205"/>
      <c r="AL21097" s="206"/>
    </row>
    <row r="21098" spans="31:38" x14ac:dyDescent="0.55000000000000004">
      <c r="AE21098" s="254" t="s">
        <v>28358</v>
      </c>
      <c r="AF21098" s="255">
        <v>18312.560000000001</v>
      </c>
      <c r="AH21098" s="228" t="s">
        <v>50752</v>
      </c>
      <c r="AI21098" s="229">
        <v>3891.45</v>
      </c>
      <c r="AK21098" s="205"/>
      <c r="AL21098" s="206"/>
    </row>
    <row r="21099" spans="31:38" x14ac:dyDescent="0.55000000000000004">
      <c r="AE21099" s="254" t="s">
        <v>28359</v>
      </c>
      <c r="AF21099" s="255">
        <v>29602.21</v>
      </c>
      <c r="AH21099" s="228" t="s">
        <v>26265</v>
      </c>
      <c r="AI21099" s="229">
        <v>26.57</v>
      </c>
      <c r="AK21099" s="205"/>
      <c r="AL21099" s="206"/>
    </row>
    <row r="21100" spans="31:38" x14ac:dyDescent="0.55000000000000004">
      <c r="AE21100" s="254" t="s">
        <v>28360</v>
      </c>
      <c r="AF21100" s="255">
        <v>31710.76</v>
      </c>
      <c r="AH21100" s="228" t="s">
        <v>50753</v>
      </c>
      <c r="AI21100" s="229">
        <v>243.05</v>
      </c>
      <c r="AK21100" s="205"/>
      <c r="AL21100" s="206"/>
    </row>
    <row r="21101" spans="31:38" x14ac:dyDescent="0.55000000000000004">
      <c r="AE21101" s="254" t="s">
        <v>28361</v>
      </c>
      <c r="AF21101" s="255">
        <v>1246</v>
      </c>
      <c r="AH21101" s="228" t="s">
        <v>26266</v>
      </c>
      <c r="AI21101" s="229">
        <v>800.27</v>
      </c>
      <c r="AK21101" s="205"/>
      <c r="AL21101" s="206"/>
    </row>
    <row r="21102" spans="31:38" x14ac:dyDescent="0.55000000000000004">
      <c r="AE21102" s="254" t="s">
        <v>28363</v>
      </c>
      <c r="AF21102" s="255">
        <v>558.28</v>
      </c>
      <c r="AH21102" s="228" t="s">
        <v>43344</v>
      </c>
      <c r="AI21102" s="229">
        <v>0.1</v>
      </c>
      <c r="AK21102" s="205"/>
      <c r="AL21102" s="206"/>
    </row>
    <row r="21103" spans="31:38" x14ac:dyDescent="0.55000000000000004">
      <c r="AE21103" s="254" t="s">
        <v>32844</v>
      </c>
      <c r="AF21103" s="255">
        <v>1454</v>
      </c>
      <c r="AH21103" s="228" t="s">
        <v>50754</v>
      </c>
      <c r="AI21103" s="229">
        <v>13.17</v>
      </c>
      <c r="AK21103" s="205"/>
      <c r="AL21103" s="206"/>
    </row>
    <row r="21104" spans="31:38" x14ac:dyDescent="0.55000000000000004">
      <c r="AE21104" s="254" t="s">
        <v>34201</v>
      </c>
      <c r="AF21104" s="255">
        <v>17495.25</v>
      </c>
      <c r="AH21104" s="228" t="s">
        <v>50755</v>
      </c>
      <c r="AI21104" s="229">
        <v>1.1000000000000001</v>
      </c>
      <c r="AK21104" s="205"/>
      <c r="AL21104" s="206"/>
    </row>
    <row r="21105" spans="31:38" x14ac:dyDescent="0.55000000000000004">
      <c r="AE21105" s="254" t="s">
        <v>28413</v>
      </c>
      <c r="AF21105" s="255">
        <v>27938.720000000001</v>
      </c>
      <c r="AH21105" s="228" t="s">
        <v>26267</v>
      </c>
      <c r="AI21105" s="229">
        <v>4135.3500000000004</v>
      </c>
      <c r="AK21105" s="205"/>
      <c r="AL21105" s="206"/>
    </row>
    <row r="21106" spans="31:38" x14ac:dyDescent="0.55000000000000004">
      <c r="AE21106" s="254" t="s">
        <v>28414</v>
      </c>
      <c r="AF21106" s="255">
        <v>50268.44</v>
      </c>
      <c r="AH21106" s="228" t="s">
        <v>54522</v>
      </c>
      <c r="AI21106" s="229">
        <v>1746.82</v>
      </c>
      <c r="AK21106" s="205"/>
      <c r="AL21106" s="206"/>
    </row>
    <row r="21107" spans="31:38" x14ac:dyDescent="0.55000000000000004">
      <c r="AE21107" s="254" t="s">
        <v>35747</v>
      </c>
      <c r="AF21107" s="255">
        <v>122467.74</v>
      </c>
      <c r="AH21107" s="228" t="s">
        <v>43345</v>
      </c>
      <c r="AI21107" s="229">
        <v>2706.77</v>
      </c>
      <c r="AK21107" s="205"/>
      <c r="AL21107" s="206"/>
    </row>
    <row r="21108" spans="31:38" x14ac:dyDescent="0.55000000000000004">
      <c r="AE21108" s="254" t="s">
        <v>34203</v>
      </c>
      <c r="AF21108" s="255">
        <v>3980.5</v>
      </c>
      <c r="AH21108" s="228" t="s">
        <v>26269</v>
      </c>
      <c r="AI21108" s="229">
        <v>39948.589999999997</v>
      </c>
      <c r="AK21108" s="205"/>
      <c r="AL21108" s="206"/>
    </row>
    <row r="21109" spans="31:38" x14ac:dyDescent="0.55000000000000004">
      <c r="AE21109" s="254" t="s">
        <v>62916</v>
      </c>
      <c r="AF21109" s="255">
        <v>114</v>
      </c>
      <c r="AH21109" s="228" t="s">
        <v>26270</v>
      </c>
      <c r="AI21109" s="229">
        <v>95646.07</v>
      </c>
      <c r="AK21109" s="205"/>
      <c r="AL21109" s="206"/>
    </row>
    <row r="21110" spans="31:38" x14ac:dyDescent="0.55000000000000004">
      <c r="AE21110" s="254" t="s">
        <v>58106</v>
      </c>
      <c r="AF21110" s="255">
        <v>27577.89</v>
      </c>
      <c r="AH21110" s="228" t="s">
        <v>50756</v>
      </c>
      <c r="AI21110" s="229">
        <v>9609.0400000000009</v>
      </c>
      <c r="AK21110" s="205"/>
      <c r="AL21110" s="206"/>
    </row>
    <row r="21111" spans="31:38" x14ac:dyDescent="0.55000000000000004">
      <c r="AE21111" s="254" t="s">
        <v>14305</v>
      </c>
      <c r="AF21111" s="255">
        <v>1000</v>
      </c>
      <c r="AH21111" s="228" t="s">
        <v>26271</v>
      </c>
      <c r="AI21111" s="229">
        <v>49054.26</v>
      </c>
      <c r="AK21111" s="205"/>
      <c r="AL21111" s="206"/>
    </row>
    <row r="21112" spans="31:38" x14ac:dyDescent="0.55000000000000004">
      <c r="AE21112" s="254" t="s">
        <v>28416</v>
      </c>
      <c r="AF21112" s="255">
        <v>2571.25</v>
      </c>
      <c r="AH21112" s="228" t="s">
        <v>47580</v>
      </c>
      <c r="AI21112" s="229">
        <v>2235</v>
      </c>
      <c r="AK21112" s="205"/>
      <c r="AL21112" s="206"/>
    </row>
    <row r="21113" spans="31:38" x14ac:dyDescent="0.55000000000000004">
      <c r="AE21113" s="254" t="s">
        <v>28417</v>
      </c>
      <c r="AF21113" s="255">
        <v>21000</v>
      </c>
      <c r="AH21113" s="228" t="s">
        <v>50757</v>
      </c>
      <c r="AI21113" s="229">
        <v>6750.51</v>
      </c>
      <c r="AK21113" s="205"/>
      <c r="AL21113" s="206"/>
    </row>
    <row r="21114" spans="31:38" x14ac:dyDescent="0.55000000000000004">
      <c r="AE21114" s="254" t="s">
        <v>28418</v>
      </c>
      <c r="AF21114" s="255">
        <v>450</v>
      </c>
      <c r="AH21114" s="228" t="s">
        <v>50758</v>
      </c>
      <c r="AI21114" s="229">
        <v>27422.74</v>
      </c>
      <c r="AK21114" s="205"/>
      <c r="AL21114" s="206"/>
    </row>
    <row r="21115" spans="31:38" x14ac:dyDescent="0.55000000000000004">
      <c r="AE21115" s="254" t="s">
        <v>47612</v>
      </c>
      <c r="AF21115" s="255">
        <v>859.56</v>
      </c>
      <c r="AH21115" s="228" t="s">
        <v>40884</v>
      </c>
      <c r="AI21115" s="229">
        <v>51017.29</v>
      </c>
      <c r="AK21115" s="205"/>
      <c r="AL21115" s="206"/>
    </row>
    <row r="21116" spans="31:38" x14ac:dyDescent="0.55000000000000004">
      <c r="AE21116" s="254" t="s">
        <v>48548</v>
      </c>
      <c r="AF21116" s="255">
        <v>650.79</v>
      </c>
      <c r="AH21116" s="228" t="s">
        <v>26283</v>
      </c>
      <c r="AI21116" s="229">
        <v>6510.78</v>
      </c>
      <c r="AK21116" s="205"/>
      <c r="AL21116" s="206"/>
    </row>
    <row r="21117" spans="31:38" x14ac:dyDescent="0.55000000000000004">
      <c r="AE21117" s="254" t="s">
        <v>54570</v>
      </c>
      <c r="AF21117" s="255">
        <v>2800</v>
      </c>
      <c r="AH21117" s="228" t="s">
        <v>26284</v>
      </c>
      <c r="AI21117" s="229">
        <v>20883.98</v>
      </c>
      <c r="AK21117" s="205"/>
      <c r="AL21117" s="206"/>
    </row>
    <row r="21118" spans="31:38" x14ac:dyDescent="0.55000000000000004">
      <c r="AE21118" s="254" t="s">
        <v>28420</v>
      </c>
      <c r="AF21118" s="255">
        <v>10369.209999999999</v>
      </c>
      <c r="AH21118" s="228" t="s">
        <v>26285</v>
      </c>
      <c r="AI21118" s="229">
        <v>6446.98</v>
      </c>
      <c r="AK21118" s="205"/>
      <c r="AL21118" s="206"/>
    </row>
    <row r="21119" spans="31:38" x14ac:dyDescent="0.55000000000000004">
      <c r="AE21119" s="254" t="s">
        <v>14308</v>
      </c>
      <c r="AF21119" s="255">
        <v>19956.86</v>
      </c>
      <c r="AH21119" s="228" t="s">
        <v>26286</v>
      </c>
      <c r="AI21119" s="229">
        <v>121</v>
      </c>
      <c r="AK21119" s="205"/>
      <c r="AL21119" s="206"/>
    </row>
    <row r="21120" spans="31:38" x14ac:dyDescent="0.55000000000000004">
      <c r="AE21120" s="254" t="s">
        <v>14309</v>
      </c>
      <c r="AF21120" s="255">
        <v>57183.23</v>
      </c>
      <c r="AH21120" s="228" t="s">
        <v>26287</v>
      </c>
      <c r="AI21120" s="229">
        <v>9024</v>
      </c>
      <c r="AK21120" s="205"/>
      <c r="AL21120" s="206"/>
    </row>
    <row r="21121" spans="31:38" x14ac:dyDescent="0.55000000000000004">
      <c r="AE21121" s="254" t="s">
        <v>28421</v>
      </c>
      <c r="AF21121" s="255">
        <v>35306.519999999997</v>
      </c>
      <c r="AH21121" s="228" t="s">
        <v>26356</v>
      </c>
      <c r="AI21121" s="229">
        <v>155240.24</v>
      </c>
      <c r="AK21121" s="205"/>
      <c r="AL21121" s="206"/>
    </row>
    <row r="21122" spans="31:38" x14ac:dyDescent="0.55000000000000004">
      <c r="AE21122" s="254" t="s">
        <v>28422</v>
      </c>
      <c r="AF21122" s="255">
        <v>68674</v>
      </c>
      <c r="AH21122" s="228" t="s">
        <v>26357</v>
      </c>
      <c r="AI21122" s="229">
        <v>176875.69</v>
      </c>
      <c r="AK21122" s="205"/>
      <c r="AL21122" s="206"/>
    </row>
    <row r="21123" spans="31:38" x14ac:dyDescent="0.55000000000000004">
      <c r="AE21123" s="254" t="s">
        <v>58792</v>
      </c>
      <c r="AF21123" s="255">
        <v>9635.27</v>
      </c>
      <c r="AH21123" s="228" t="s">
        <v>47581</v>
      </c>
      <c r="AI21123" s="229">
        <v>2200.11</v>
      </c>
      <c r="AK21123" s="205"/>
      <c r="AL21123" s="206"/>
    </row>
    <row r="21124" spans="31:38" x14ac:dyDescent="0.55000000000000004">
      <c r="AE21124" s="254" t="s">
        <v>28423</v>
      </c>
      <c r="AF21124" s="255">
        <v>5164</v>
      </c>
      <c r="AH21124" s="228" t="s">
        <v>26358</v>
      </c>
      <c r="AI21124" s="229">
        <v>66123.679999999993</v>
      </c>
      <c r="AK21124" s="205"/>
      <c r="AL21124" s="206"/>
    </row>
    <row r="21125" spans="31:38" x14ac:dyDescent="0.55000000000000004">
      <c r="AE21125" s="254" t="s">
        <v>36762</v>
      </c>
      <c r="AF21125" s="255">
        <v>7739.38</v>
      </c>
      <c r="AH21125" s="228" t="s">
        <v>26360</v>
      </c>
      <c r="AI21125" s="229">
        <v>300075.71000000002</v>
      </c>
      <c r="AK21125" s="205"/>
      <c r="AL21125" s="206"/>
    </row>
    <row r="21126" spans="31:38" x14ac:dyDescent="0.55000000000000004">
      <c r="AE21126" s="254" t="s">
        <v>43371</v>
      </c>
      <c r="AF21126" s="255">
        <v>1963.88</v>
      </c>
      <c r="AH21126" s="228" t="s">
        <v>14144</v>
      </c>
      <c r="AI21126" s="229">
        <v>6380.22</v>
      </c>
      <c r="AK21126" s="205"/>
      <c r="AL21126" s="206"/>
    </row>
    <row r="21127" spans="31:38" x14ac:dyDescent="0.55000000000000004">
      <c r="AE21127" s="254" t="s">
        <v>54571</v>
      </c>
      <c r="AF21127" s="255">
        <v>12078.73</v>
      </c>
      <c r="AH21127" s="228" t="s">
        <v>26362</v>
      </c>
      <c r="AI21127" s="229">
        <v>32472</v>
      </c>
      <c r="AK21127" s="205"/>
      <c r="AL21127" s="206"/>
    </row>
    <row r="21128" spans="31:38" x14ac:dyDescent="0.55000000000000004">
      <c r="AE21128" s="254" t="s">
        <v>58107</v>
      </c>
      <c r="AF21128" s="255">
        <v>1060</v>
      </c>
      <c r="AH21128" s="228" t="s">
        <v>39427</v>
      </c>
      <c r="AI21128" s="229">
        <v>9057.65</v>
      </c>
      <c r="AK21128" s="205"/>
      <c r="AL21128" s="206"/>
    </row>
    <row r="21129" spans="31:38" x14ac:dyDescent="0.55000000000000004">
      <c r="AE21129" s="254" t="s">
        <v>28425</v>
      </c>
      <c r="AF21129" s="255">
        <v>19223.98</v>
      </c>
      <c r="AH21129" s="228" t="s">
        <v>26363</v>
      </c>
      <c r="AI21129" s="229">
        <v>5497.08</v>
      </c>
      <c r="AK21129" s="205"/>
      <c r="AL21129" s="206"/>
    </row>
    <row r="21130" spans="31:38" x14ac:dyDescent="0.55000000000000004">
      <c r="AE21130" s="254" t="s">
        <v>14310</v>
      </c>
      <c r="AF21130" s="255">
        <v>45808.89</v>
      </c>
      <c r="AH21130" s="228" t="s">
        <v>26364</v>
      </c>
      <c r="AI21130" s="229">
        <v>15894.32</v>
      </c>
      <c r="AK21130" s="205"/>
      <c r="AL21130" s="206"/>
    </row>
    <row r="21131" spans="31:38" x14ac:dyDescent="0.55000000000000004">
      <c r="AE21131" s="254" t="s">
        <v>28426</v>
      </c>
      <c r="AF21131" s="255">
        <v>108180.97</v>
      </c>
      <c r="AH21131" s="228" t="s">
        <v>36647</v>
      </c>
      <c r="AI21131" s="229">
        <v>1326403.49</v>
      </c>
      <c r="AK21131" s="205"/>
      <c r="AL21131" s="206"/>
    </row>
    <row r="21132" spans="31:38" x14ac:dyDescent="0.55000000000000004">
      <c r="AE21132" s="254" t="s">
        <v>28427</v>
      </c>
      <c r="AF21132" s="255">
        <v>15675.92</v>
      </c>
      <c r="AH21132" s="228" t="s">
        <v>50759</v>
      </c>
      <c r="AI21132" s="229">
        <v>12000</v>
      </c>
      <c r="AK21132" s="205"/>
      <c r="AL21132" s="206"/>
    </row>
    <row r="21133" spans="31:38" x14ac:dyDescent="0.55000000000000004">
      <c r="AE21133" s="254" t="s">
        <v>28428</v>
      </c>
      <c r="AF21133" s="255">
        <v>176536.17</v>
      </c>
      <c r="AH21133" s="228" t="s">
        <v>26365</v>
      </c>
      <c r="AI21133" s="229">
        <v>51846.26</v>
      </c>
      <c r="AK21133" s="205"/>
      <c r="AL21133" s="206"/>
    </row>
    <row r="21134" spans="31:38" x14ac:dyDescent="0.55000000000000004">
      <c r="AE21134" s="254" t="s">
        <v>40899</v>
      </c>
      <c r="AF21134" s="255">
        <v>-1714.67</v>
      </c>
      <c r="AH21134" s="228" t="s">
        <v>26366</v>
      </c>
      <c r="AI21134" s="229">
        <v>4252.34</v>
      </c>
      <c r="AK21134" s="205"/>
      <c r="AL21134" s="206"/>
    </row>
    <row r="21135" spans="31:38" x14ac:dyDescent="0.55000000000000004">
      <c r="AE21135" s="254" t="s">
        <v>28512</v>
      </c>
      <c r="AF21135" s="255">
        <v>34892.949999999997</v>
      </c>
      <c r="AH21135" s="228" t="s">
        <v>26367</v>
      </c>
      <c r="AI21135" s="229">
        <v>2647.48</v>
      </c>
      <c r="AK21135" s="205"/>
      <c r="AL21135" s="206"/>
    </row>
    <row r="21136" spans="31:38" x14ac:dyDescent="0.55000000000000004">
      <c r="AE21136" s="254" t="s">
        <v>61711</v>
      </c>
      <c r="AF21136" s="255">
        <v>375.51</v>
      </c>
      <c r="AH21136" s="228" t="s">
        <v>14148</v>
      </c>
      <c r="AI21136" s="229">
        <v>164627.01999999999</v>
      </c>
      <c r="AK21136" s="205"/>
      <c r="AL21136" s="206"/>
    </row>
    <row r="21137" spans="31:38" x14ac:dyDescent="0.55000000000000004">
      <c r="AE21137" s="254" t="s">
        <v>28513</v>
      </c>
      <c r="AF21137" s="255">
        <v>530232.6</v>
      </c>
      <c r="AH21137" s="228" t="s">
        <v>14149</v>
      </c>
      <c r="AI21137" s="229">
        <v>128656.11</v>
      </c>
      <c r="AK21137" s="205"/>
      <c r="AL21137" s="206"/>
    </row>
    <row r="21138" spans="31:38" x14ac:dyDescent="0.55000000000000004">
      <c r="AE21138" s="254" t="s">
        <v>28515</v>
      </c>
      <c r="AF21138" s="255">
        <v>617118.44999999995</v>
      </c>
      <c r="AH21138" s="228" t="s">
        <v>14150</v>
      </c>
      <c r="AI21138" s="229">
        <v>82236.759999999995</v>
      </c>
      <c r="AK21138" s="205"/>
      <c r="AL21138" s="206"/>
    </row>
    <row r="21139" spans="31:38" x14ac:dyDescent="0.55000000000000004">
      <c r="AE21139" s="254" t="s">
        <v>56865</v>
      </c>
      <c r="AF21139" s="255">
        <v>1301313.76</v>
      </c>
      <c r="AH21139" s="228" t="s">
        <v>26368</v>
      </c>
      <c r="AI21139" s="229">
        <v>71153.83</v>
      </c>
      <c r="AK21139" s="205"/>
      <c r="AL21139" s="206"/>
    </row>
    <row r="21140" spans="31:38" x14ac:dyDescent="0.55000000000000004">
      <c r="AE21140" s="254" t="s">
        <v>28516</v>
      </c>
      <c r="AF21140" s="255">
        <v>199957.05</v>
      </c>
      <c r="AH21140" s="228" t="s">
        <v>26369</v>
      </c>
      <c r="AI21140" s="229">
        <v>3259.24</v>
      </c>
      <c r="AK21140" s="205"/>
      <c r="AL21140" s="206"/>
    </row>
    <row r="21141" spans="31:38" x14ac:dyDescent="0.55000000000000004">
      <c r="AE21141" s="254" t="s">
        <v>28517</v>
      </c>
      <c r="AF21141" s="255">
        <v>18100.310000000001</v>
      </c>
      <c r="AH21141" s="228" t="s">
        <v>26370</v>
      </c>
      <c r="AI21141" s="229">
        <v>2165</v>
      </c>
      <c r="AK21141" s="205"/>
      <c r="AL21141" s="206"/>
    </row>
    <row r="21142" spans="31:38" x14ac:dyDescent="0.55000000000000004">
      <c r="AE21142" s="254" t="s">
        <v>28518</v>
      </c>
      <c r="AF21142" s="255">
        <v>27970.400000000001</v>
      </c>
      <c r="AH21142" s="228" t="s">
        <v>26372</v>
      </c>
      <c r="AI21142" s="229">
        <v>56871.68</v>
      </c>
      <c r="AK21142" s="205"/>
      <c r="AL21142" s="206"/>
    </row>
    <row r="21143" spans="31:38" x14ac:dyDescent="0.55000000000000004">
      <c r="AE21143" s="254" t="s">
        <v>28519</v>
      </c>
      <c r="AF21143" s="255">
        <v>80690.899999999994</v>
      </c>
      <c r="AH21143" s="228" t="s">
        <v>54523</v>
      </c>
      <c r="AI21143" s="229">
        <v>21365.05</v>
      </c>
      <c r="AK21143" s="205"/>
      <c r="AL21143" s="206"/>
    </row>
    <row r="21144" spans="31:38" x14ac:dyDescent="0.55000000000000004">
      <c r="AE21144" s="254" t="s">
        <v>28521</v>
      </c>
      <c r="AF21144" s="255">
        <v>396185.83</v>
      </c>
      <c r="AH21144" s="228" t="s">
        <v>26373</v>
      </c>
      <c r="AI21144" s="229">
        <v>72398.42</v>
      </c>
      <c r="AK21144" s="205"/>
      <c r="AL21144" s="206"/>
    </row>
    <row r="21145" spans="31:38" x14ac:dyDescent="0.55000000000000004">
      <c r="AE21145" s="254" t="s">
        <v>28522</v>
      </c>
      <c r="AF21145" s="255">
        <v>1720123.33</v>
      </c>
      <c r="AH21145" s="228" t="s">
        <v>26374</v>
      </c>
      <c r="AI21145" s="229">
        <v>216302.5</v>
      </c>
      <c r="AK21145" s="205"/>
      <c r="AL21145" s="206"/>
    </row>
    <row r="21146" spans="31:38" x14ac:dyDescent="0.55000000000000004">
      <c r="AE21146" s="254" t="s">
        <v>28523</v>
      </c>
      <c r="AF21146" s="255">
        <v>69801.91</v>
      </c>
      <c r="AH21146" s="228" t="s">
        <v>26375</v>
      </c>
      <c r="AI21146" s="229">
        <v>111781.57</v>
      </c>
      <c r="AK21146" s="205"/>
      <c r="AL21146" s="206"/>
    </row>
    <row r="21147" spans="31:38" x14ac:dyDescent="0.55000000000000004">
      <c r="AE21147" s="254" t="s">
        <v>28524</v>
      </c>
      <c r="AF21147" s="255">
        <v>25647.759999999998</v>
      </c>
      <c r="AH21147" s="228" t="s">
        <v>26376</v>
      </c>
      <c r="AI21147" s="229">
        <v>320975.7</v>
      </c>
      <c r="AK21147" s="205"/>
      <c r="AL21147" s="206"/>
    </row>
    <row r="21148" spans="31:38" x14ac:dyDescent="0.55000000000000004">
      <c r="AE21148" s="254" t="s">
        <v>28525</v>
      </c>
      <c r="AF21148" s="255">
        <v>221553.9</v>
      </c>
      <c r="AH21148" s="228" t="s">
        <v>48522</v>
      </c>
      <c r="AI21148" s="229">
        <v>-5157.13</v>
      </c>
      <c r="AK21148" s="205"/>
      <c r="AL21148" s="206"/>
    </row>
    <row r="21149" spans="31:38" x14ac:dyDescent="0.55000000000000004">
      <c r="AE21149" s="254" t="s">
        <v>28526</v>
      </c>
      <c r="AF21149" s="255">
        <v>5541.75</v>
      </c>
      <c r="AH21149" s="228" t="s">
        <v>54524</v>
      </c>
      <c r="AI21149" s="229">
        <v>15418</v>
      </c>
      <c r="AK21149" s="205"/>
      <c r="AL21149" s="206"/>
    </row>
    <row r="21150" spans="31:38" x14ac:dyDescent="0.55000000000000004">
      <c r="AE21150" s="254" t="s">
        <v>28527</v>
      </c>
      <c r="AF21150" s="255">
        <v>153262.42000000001</v>
      </c>
      <c r="AH21150" s="228" t="s">
        <v>26467</v>
      </c>
      <c r="AI21150" s="229">
        <v>6277.13</v>
      </c>
      <c r="AK21150" s="205"/>
      <c r="AL21150" s="206"/>
    </row>
    <row r="21151" spans="31:38" x14ac:dyDescent="0.55000000000000004">
      <c r="AE21151" s="254" t="s">
        <v>43372</v>
      </c>
      <c r="AF21151" s="255">
        <v>43878.400000000001</v>
      </c>
      <c r="AH21151" s="228" t="s">
        <v>34056</v>
      </c>
      <c r="AI21151" s="229">
        <v>68976.479999999996</v>
      </c>
      <c r="AK21151" s="205"/>
      <c r="AL21151" s="206"/>
    </row>
    <row r="21152" spans="31:38" x14ac:dyDescent="0.55000000000000004">
      <c r="AE21152" s="254" t="s">
        <v>49422</v>
      </c>
      <c r="AF21152" s="255">
        <v>7020</v>
      </c>
      <c r="AH21152" s="228" t="s">
        <v>26468</v>
      </c>
      <c r="AI21152" s="229">
        <v>39725.89</v>
      </c>
      <c r="AK21152" s="205"/>
      <c r="AL21152" s="206"/>
    </row>
    <row r="21153" spans="31:38" x14ac:dyDescent="0.55000000000000004">
      <c r="AE21153" s="254" t="s">
        <v>43373</v>
      </c>
      <c r="AF21153" s="255">
        <v>2169.13</v>
      </c>
      <c r="AH21153" s="228" t="s">
        <v>26469</v>
      </c>
      <c r="AI21153" s="229">
        <v>842036.4</v>
      </c>
      <c r="AK21153" s="205"/>
      <c r="AL21153" s="206"/>
    </row>
    <row r="21154" spans="31:38" x14ac:dyDescent="0.55000000000000004">
      <c r="AE21154" s="254" t="s">
        <v>61712</v>
      </c>
      <c r="AF21154" s="255">
        <v>84</v>
      </c>
      <c r="AH21154" s="228" t="s">
        <v>36657</v>
      </c>
      <c r="AI21154" s="229">
        <v>502.33</v>
      </c>
      <c r="AK21154" s="205"/>
      <c r="AL21154" s="206"/>
    </row>
    <row r="21155" spans="31:38" x14ac:dyDescent="0.55000000000000004">
      <c r="AE21155" s="254" t="s">
        <v>59349</v>
      </c>
      <c r="AF21155" s="255">
        <v>672</v>
      </c>
      <c r="AH21155" s="228" t="s">
        <v>26470</v>
      </c>
      <c r="AI21155" s="229">
        <v>320146.92</v>
      </c>
      <c r="AK21155" s="205"/>
      <c r="AL21155" s="206"/>
    </row>
    <row r="21156" spans="31:38" x14ac:dyDescent="0.55000000000000004">
      <c r="AE21156" s="254" t="s">
        <v>14322</v>
      </c>
      <c r="AF21156" s="255">
        <v>100844.41</v>
      </c>
      <c r="AH21156" s="228" t="s">
        <v>54525</v>
      </c>
      <c r="AI21156" s="229">
        <v>567.67999999999995</v>
      </c>
      <c r="AK21156" s="205"/>
      <c r="AL21156" s="206"/>
    </row>
    <row r="21157" spans="31:38" x14ac:dyDescent="0.55000000000000004">
      <c r="AE21157" s="254" t="s">
        <v>36768</v>
      </c>
      <c r="AF21157" s="255">
        <v>9799260.0999999996</v>
      </c>
      <c r="AH21157" s="228" t="s">
        <v>48523</v>
      </c>
      <c r="AI21157" s="229">
        <v>12695.84</v>
      </c>
      <c r="AK21157" s="205"/>
      <c r="AL21157" s="206"/>
    </row>
    <row r="21158" spans="31:38" x14ac:dyDescent="0.55000000000000004">
      <c r="AE21158" s="254" t="s">
        <v>28530</v>
      </c>
      <c r="AF21158" s="255">
        <v>73347.06</v>
      </c>
      <c r="AH21158" s="228" t="s">
        <v>26471</v>
      </c>
      <c r="AI21158" s="229">
        <v>135825.23000000001</v>
      </c>
      <c r="AK21158" s="205"/>
      <c r="AL21158" s="206"/>
    </row>
    <row r="21159" spans="31:38" x14ac:dyDescent="0.55000000000000004">
      <c r="AE21159" s="254" t="s">
        <v>43374</v>
      </c>
      <c r="AF21159" s="255">
        <v>29800</v>
      </c>
      <c r="AH21159" s="228" t="s">
        <v>26472</v>
      </c>
      <c r="AI21159" s="229">
        <v>35589.550000000003</v>
      </c>
      <c r="AK21159" s="205"/>
      <c r="AL21159" s="206"/>
    </row>
    <row r="21160" spans="31:38" x14ac:dyDescent="0.55000000000000004">
      <c r="AE21160" s="254" t="s">
        <v>28532</v>
      </c>
      <c r="AF21160" s="255">
        <v>100661.33</v>
      </c>
      <c r="AH21160" s="228" t="s">
        <v>26473</v>
      </c>
      <c r="AI21160" s="229">
        <v>1308.3699999999999</v>
      </c>
      <c r="AK21160" s="205"/>
      <c r="AL21160" s="206"/>
    </row>
    <row r="21161" spans="31:38" x14ac:dyDescent="0.55000000000000004">
      <c r="AE21161" s="254" t="s">
        <v>28534</v>
      </c>
      <c r="AF21161" s="255">
        <v>350839.13</v>
      </c>
      <c r="AH21161" s="228" t="s">
        <v>26474</v>
      </c>
      <c r="AI21161" s="229">
        <v>32972.44</v>
      </c>
      <c r="AK21161" s="205"/>
      <c r="AL21161" s="206"/>
    </row>
    <row r="21162" spans="31:38" x14ac:dyDescent="0.55000000000000004">
      <c r="AE21162" s="254" t="s">
        <v>62917</v>
      </c>
      <c r="AF21162" s="255">
        <v>138.99</v>
      </c>
      <c r="AH21162" s="228" t="s">
        <v>39429</v>
      </c>
      <c r="AI21162" s="229">
        <v>30244.720000000001</v>
      </c>
      <c r="AK21162" s="205"/>
      <c r="AL21162" s="206"/>
    </row>
    <row r="21163" spans="31:38" x14ac:dyDescent="0.55000000000000004">
      <c r="AE21163" s="254" t="s">
        <v>14325</v>
      </c>
      <c r="AF21163" s="255">
        <v>1195638.1200000001</v>
      </c>
      <c r="AH21163" s="228" t="s">
        <v>26475</v>
      </c>
      <c r="AI21163" s="229">
        <v>388290.44</v>
      </c>
      <c r="AK21163" s="205"/>
      <c r="AL21163" s="206"/>
    </row>
    <row r="21164" spans="31:38" x14ac:dyDescent="0.55000000000000004">
      <c r="AE21164" s="254" t="s">
        <v>14326</v>
      </c>
      <c r="AF21164" s="255">
        <v>995500.16</v>
      </c>
      <c r="AH21164" s="228" t="s">
        <v>47582</v>
      </c>
      <c r="AI21164" s="229">
        <v>14461.18</v>
      </c>
      <c r="AK21164" s="205"/>
      <c r="AL21164" s="206"/>
    </row>
    <row r="21165" spans="31:38" x14ac:dyDescent="0.55000000000000004">
      <c r="AE21165" s="254" t="s">
        <v>28535</v>
      </c>
      <c r="AF21165" s="255">
        <v>257549.76</v>
      </c>
      <c r="AH21165" s="228" t="s">
        <v>26476</v>
      </c>
      <c r="AI21165" s="229">
        <v>126786.36</v>
      </c>
      <c r="AK21165" s="205"/>
      <c r="AL21165" s="206"/>
    </row>
    <row r="21166" spans="31:38" x14ac:dyDescent="0.55000000000000004">
      <c r="AE21166" s="254" t="s">
        <v>50770</v>
      </c>
      <c r="AF21166" s="255">
        <v>1474.55</v>
      </c>
      <c r="AH21166" s="228" t="s">
        <v>26477</v>
      </c>
      <c r="AI21166" s="229">
        <v>775.39</v>
      </c>
      <c r="AK21166" s="205"/>
      <c r="AL21166" s="206"/>
    </row>
    <row r="21167" spans="31:38" x14ac:dyDescent="0.55000000000000004">
      <c r="AE21167" s="254" t="s">
        <v>14327</v>
      </c>
      <c r="AF21167" s="255">
        <v>610739.56999999995</v>
      </c>
      <c r="AH21167" s="228" t="s">
        <v>26478</v>
      </c>
      <c r="AI21167" s="229">
        <v>121715.65</v>
      </c>
      <c r="AK21167" s="205"/>
      <c r="AL21167" s="206"/>
    </row>
    <row r="21168" spans="31:38" x14ac:dyDescent="0.55000000000000004">
      <c r="AE21168" s="254" t="s">
        <v>39544</v>
      </c>
      <c r="AF21168" s="255">
        <v>216711.53</v>
      </c>
      <c r="AH21168" s="228" t="s">
        <v>26479</v>
      </c>
      <c r="AI21168" s="229">
        <v>45319.97</v>
      </c>
      <c r="AK21168" s="205"/>
      <c r="AL21168" s="206"/>
    </row>
    <row r="21169" spans="31:38" x14ac:dyDescent="0.55000000000000004">
      <c r="AE21169" s="254" t="s">
        <v>28536</v>
      </c>
      <c r="AF21169" s="255">
        <v>262020.12</v>
      </c>
      <c r="AH21169" s="228" t="s">
        <v>26480</v>
      </c>
      <c r="AI21169" s="229">
        <v>45652</v>
      </c>
      <c r="AK21169" s="205"/>
      <c r="AL21169" s="206"/>
    </row>
    <row r="21170" spans="31:38" x14ac:dyDescent="0.55000000000000004">
      <c r="AE21170" s="254" t="s">
        <v>28537</v>
      </c>
      <c r="AF21170" s="255">
        <v>500314.46</v>
      </c>
      <c r="AH21170" s="228" t="s">
        <v>40885</v>
      </c>
      <c r="AI21170" s="229">
        <v>12427.5</v>
      </c>
      <c r="AK21170" s="205"/>
      <c r="AL21170" s="206"/>
    </row>
    <row r="21171" spans="31:38" x14ac:dyDescent="0.55000000000000004">
      <c r="AE21171" s="254" t="s">
        <v>49423</v>
      </c>
      <c r="AF21171" s="255">
        <v>85663.039999999994</v>
      </c>
      <c r="AH21171" s="228" t="s">
        <v>26481</v>
      </c>
      <c r="AI21171" s="229">
        <v>33680.449999999997</v>
      </c>
      <c r="AK21171" s="205"/>
      <c r="AL21171" s="206"/>
    </row>
    <row r="21172" spans="31:38" x14ac:dyDescent="0.55000000000000004">
      <c r="AE21172" s="254" t="s">
        <v>28538</v>
      </c>
      <c r="AF21172" s="255">
        <v>200.96</v>
      </c>
      <c r="AH21172" s="228" t="s">
        <v>34057</v>
      </c>
      <c r="AI21172" s="229">
        <v>14402570.57</v>
      </c>
      <c r="AK21172" s="205"/>
      <c r="AL21172" s="206"/>
    </row>
    <row r="21173" spans="31:38" x14ac:dyDescent="0.55000000000000004">
      <c r="AE21173" s="254" t="s">
        <v>35751</v>
      </c>
      <c r="AF21173" s="255">
        <v>3034.39</v>
      </c>
      <c r="AH21173" s="228" t="s">
        <v>54526</v>
      </c>
      <c r="AI21173" s="229">
        <v>77500</v>
      </c>
      <c r="AK21173" s="205"/>
      <c r="AL21173" s="206"/>
    </row>
    <row r="21174" spans="31:38" x14ac:dyDescent="0.55000000000000004">
      <c r="AE21174" s="254" t="s">
        <v>14328</v>
      </c>
      <c r="AF21174" s="255">
        <v>878040.71</v>
      </c>
      <c r="AH21174" s="228" t="s">
        <v>26487</v>
      </c>
      <c r="AI21174" s="229">
        <v>2820.33</v>
      </c>
      <c r="AK21174" s="205"/>
      <c r="AL21174" s="206"/>
    </row>
    <row r="21175" spans="31:38" x14ac:dyDescent="0.55000000000000004">
      <c r="AE21175" s="254" t="s">
        <v>28540</v>
      </c>
      <c r="AF21175" s="255">
        <v>499388.67</v>
      </c>
      <c r="AH21175" s="228" t="s">
        <v>35536</v>
      </c>
      <c r="AI21175" s="229">
        <v>13000</v>
      </c>
      <c r="AK21175" s="205"/>
      <c r="AL21175" s="206"/>
    </row>
    <row r="21176" spans="31:38" x14ac:dyDescent="0.55000000000000004">
      <c r="AE21176" s="254" t="s">
        <v>40901</v>
      </c>
      <c r="AF21176" s="255">
        <v>3212.69</v>
      </c>
      <c r="AH21176" s="228" t="s">
        <v>26488</v>
      </c>
      <c r="AI21176" s="229">
        <v>1847.04</v>
      </c>
      <c r="AK21176" s="205"/>
      <c r="AL21176" s="206"/>
    </row>
    <row r="21177" spans="31:38" x14ac:dyDescent="0.55000000000000004">
      <c r="AE21177" s="254" t="s">
        <v>28541</v>
      </c>
      <c r="AF21177" s="255">
        <v>283620.02</v>
      </c>
      <c r="AH21177" s="228" t="s">
        <v>35537</v>
      </c>
      <c r="AI21177" s="229">
        <v>600</v>
      </c>
      <c r="AK21177" s="205"/>
      <c r="AL21177" s="206"/>
    </row>
    <row r="21178" spans="31:38" x14ac:dyDescent="0.55000000000000004">
      <c r="AE21178" s="254" t="s">
        <v>61139</v>
      </c>
      <c r="AF21178" s="255">
        <v>3666.85</v>
      </c>
      <c r="AH21178" s="228" t="s">
        <v>26489</v>
      </c>
      <c r="AI21178" s="229">
        <v>1279328.23</v>
      </c>
      <c r="AK21178" s="205"/>
      <c r="AL21178" s="206"/>
    </row>
    <row r="21179" spans="31:38" x14ac:dyDescent="0.55000000000000004">
      <c r="AE21179" s="254" t="s">
        <v>28543</v>
      </c>
      <c r="AF21179" s="255">
        <v>1262896.8500000001</v>
      </c>
      <c r="AH21179" s="228" t="s">
        <v>26490</v>
      </c>
      <c r="AI21179" s="229">
        <v>349014.15</v>
      </c>
      <c r="AK21179" s="205"/>
      <c r="AL21179" s="206"/>
    </row>
    <row r="21180" spans="31:38" x14ac:dyDescent="0.55000000000000004">
      <c r="AE21180" s="254" t="s">
        <v>28544</v>
      </c>
      <c r="AF21180" s="255">
        <v>80170.009999999995</v>
      </c>
      <c r="AH21180" s="228" t="s">
        <v>26491</v>
      </c>
      <c r="AI21180" s="229">
        <v>202559.77</v>
      </c>
      <c r="AK21180" s="205"/>
      <c r="AL21180" s="206"/>
    </row>
    <row r="21181" spans="31:38" x14ac:dyDescent="0.55000000000000004">
      <c r="AE21181" s="254" t="s">
        <v>61713</v>
      </c>
      <c r="AF21181" s="255">
        <v>9500</v>
      </c>
      <c r="AH21181" s="228" t="s">
        <v>26492</v>
      </c>
      <c r="AI21181" s="229">
        <v>80767.61</v>
      </c>
      <c r="AK21181" s="205"/>
      <c r="AL21181" s="206"/>
    </row>
    <row r="21182" spans="31:38" x14ac:dyDescent="0.55000000000000004">
      <c r="AE21182" s="254" t="s">
        <v>28569</v>
      </c>
      <c r="AF21182" s="255">
        <v>108937.01</v>
      </c>
      <c r="AH21182" s="228" t="s">
        <v>35538</v>
      </c>
      <c r="AI21182" s="229">
        <v>23070.79</v>
      </c>
      <c r="AK21182" s="205"/>
      <c r="AL21182" s="206"/>
    </row>
    <row r="21183" spans="31:38" x14ac:dyDescent="0.55000000000000004">
      <c r="AE21183" s="254" t="s">
        <v>47613</v>
      </c>
      <c r="AF21183" s="255">
        <v>92325.86</v>
      </c>
      <c r="AH21183" s="228" t="s">
        <v>35539</v>
      </c>
      <c r="AI21183" s="229">
        <v>200</v>
      </c>
      <c r="AK21183" s="205"/>
      <c r="AL21183" s="206"/>
    </row>
    <row r="21184" spans="31:38" x14ac:dyDescent="0.55000000000000004">
      <c r="AE21184" s="254" t="s">
        <v>58108</v>
      </c>
      <c r="AF21184" s="255">
        <v>328101.07</v>
      </c>
      <c r="AH21184" s="228" t="s">
        <v>54527</v>
      </c>
      <c r="AI21184" s="229">
        <v>32.5</v>
      </c>
      <c r="AK21184" s="205"/>
      <c r="AL21184" s="206"/>
    </row>
    <row r="21185" spans="31:38" x14ac:dyDescent="0.55000000000000004">
      <c r="AE21185" s="254" t="s">
        <v>28572</v>
      </c>
      <c r="AF21185" s="255">
        <v>3893.04</v>
      </c>
      <c r="AH21185" s="228" t="s">
        <v>26493</v>
      </c>
      <c r="AI21185" s="229">
        <v>79275.08</v>
      </c>
      <c r="AK21185" s="205"/>
      <c r="AL21185" s="206"/>
    </row>
    <row r="21186" spans="31:38" x14ac:dyDescent="0.55000000000000004">
      <c r="AE21186" s="254" t="s">
        <v>28573</v>
      </c>
      <c r="AF21186" s="255">
        <v>39653.19</v>
      </c>
      <c r="AH21186" s="228" t="s">
        <v>35540</v>
      </c>
      <c r="AI21186" s="229">
        <v>38453.199999999997</v>
      </c>
      <c r="AK21186" s="205"/>
      <c r="AL21186" s="206"/>
    </row>
    <row r="21187" spans="31:38" x14ac:dyDescent="0.55000000000000004">
      <c r="AE21187" s="254" t="s">
        <v>49424</v>
      </c>
      <c r="AF21187" s="255">
        <v>16514.93</v>
      </c>
      <c r="AH21187" s="228" t="s">
        <v>26494</v>
      </c>
      <c r="AI21187" s="229">
        <v>1111.77</v>
      </c>
      <c r="AK21187" s="205"/>
      <c r="AL21187" s="206"/>
    </row>
    <row r="21188" spans="31:38" x14ac:dyDescent="0.55000000000000004">
      <c r="AE21188" s="254" t="s">
        <v>48551</v>
      </c>
      <c r="AF21188" s="255">
        <v>17955.02</v>
      </c>
      <c r="AH21188" s="228" t="s">
        <v>54528</v>
      </c>
      <c r="AI21188" s="229">
        <v>9748.09</v>
      </c>
      <c r="AK21188" s="205"/>
      <c r="AL21188" s="206"/>
    </row>
    <row r="21189" spans="31:38" x14ac:dyDescent="0.55000000000000004">
      <c r="AE21189" s="254" t="s">
        <v>28574</v>
      </c>
      <c r="AF21189" s="255">
        <v>65176.26</v>
      </c>
      <c r="AH21189" s="228" t="s">
        <v>54529</v>
      </c>
      <c r="AI21189" s="229">
        <v>24000</v>
      </c>
      <c r="AK21189" s="205"/>
      <c r="AL21189" s="206"/>
    </row>
    <row r="21190" spans="31:38" x14ac:dyDescent="0.55000000000000004">
      <c r="AE21190" s="254" t="s">
        <v>48552</v>
      </c>
      <c r="AF21190" s="255">
        <v>71189</v>
      </c>
      <c r="AH21190" s="228" t="s">
        <v>26497</v>
      </c>
      <c r="AI21190" s="229">
        <v>33495.9</v>
      </c>
      <c r="AK21190" s="205"/>
      <c r="AL21190" s="206"/>
    </row>
    <row r="21191" spans="31:38" x14ac:dyDescent="0.55000000000000004">
      <c r="AE21191" s="254" t="s">
        <v>28575</v>
      </c>
      <c r="AF21191" s="255">
        <v>10591.6</v>
      </c>
      <c r="AH21191" s="228" t="s">
        <v>54530</v>
      </c>
      <c r="AI21191" s="229">
        <v>899923.84</v>
      </c>
      <c r="AK21191" s="205"/>
      <c r="AL21191" s="206"/>
    </row>
    <row r="21192" spans="31:38" x14ac:dyDescent="0.55000000000000004">
      <c r="AE21192" s="254" t="s">
        <v>28576</v>
      </c>
      <c r="AF21192" s="255">
        <v>15141.6</v>
      </c>
      <c r="AH21192" s="228" t="s">
        <v>26498</v>
      </c>
      <c r="AI21192" s="229">
        <v>756237.99</v>
      </c>
      <c r="AK21192" s="205"/>
      <c r="AL21192" s="206"/>
    </row>
    <row r="21193" spans="31:38" x14ac:dyDescent="0.55000000000000004">
      <c r="AE21193" s="254" t="s">
        <v>28602</v>
      </c>
      <c r="AF21193" s="255">
        <v>6300</v>
      </c>
      <c r="AH21193" s="228" t="s">
        <v>36658</v>
      </c>
      <c r="AI21193" s="229">
        <v>4257.2</v>
      </c>
      <c r="AK21193" s="205"/>
      <c r="AL21193" s="206"/>
    </row>
    <row r="21194" spans="31:38" x14ac:dyDescent="0.55000000000000004">
      <c r="AE21194" s="254" t="s">
        <v>35754</v>
      </c>
      <c r="AF21194" s="255">
        <v>39026.160000000003</v>
      </c>
      <c r="AH21194" s="228" t="s">
        <v>26499</v>
      </c>
      <c r="AI21194" s="229">
        <v>67089.97</v>
      </c>
      <c r="AK21194" s="205"/>
      <c r="AL21194" s="206"/>
    </row>
    <row r="21195" spans="31:38" x14ac:dyDescent="0.55000000000000004">
      <c r="AE21195" s="254" t="s">
        <v>63528</v>
      </c>
      <c r="AF21195" s="255">
        <v>3125.01</v>
      </c>
      <c r="AH21195" s="228" t="s">
        <v>26500</v>
      </c>
      <c r="AI21195" s="229">
        <v>206714.61</v>
      </c>
      <c r="AK21195" s="205"/>
      <c r="AL21195" s="206"/>
    </row>
    <row r="21196" spans="31:38" x14ac:dyDescent="0.55000000000000004">
      <c r="AE21196" s="254" t="s">
        <v>58109</v>
      </c>
      <c r="AF21196" s="255">
        <v>2165.84</v>
      </c>
      <c r="AH21196" s="228" t="s">
        <v>26501</v>
      </c>
      <c r="AI21196" s="229">
        <v>17692.37</v>
      </c>
      <c r="AK21196" s="205"/>
      <c r="AL21196" s="206"/>
    </row>
    <row r="21197" spans="31:38" x14ac:dyDescent="0.55000000000000004">
      <c r="AE21197" s="254" t="s">
        <v>28605</v>
      </c>
      <c r="AF21197" s="255">
        <v>3219.35</v>
      </c>
      <c r="AH21197" s="228" t="s">
        <v>46157</v>
      </c>
      <c r="AI21197" s="229">
        <v>550</v>
      </c>
      <c r="AK21197" s="205"/>
      <c r="AL21197" s="206"/>
    </row>
    <row r="21198" spans="31:38" x14ac:dyDescent="0.55000000000000004">
      <c r="AE21198" s="254" t="s">
        <v>28607</v>
      </c>
      <c r="AF21198" s="255">
        <v>455.76</v>
      </c>
      <c r="AH21198" s="228" t="s">
        <v>26504</v>
      </c>
      <c r="AI21198" s="229">
        <v>1057.49</v>
      </c>
      <c r="AK21198" s="205"/>
      <c r="AL21198" s="206"/>
    </row>
    <row r="21199" spans="31:38" x14ac:dyDescent="0.55000000000000004">
      <c r="AE21199" s="254" t="s">
        <v>56866</v>
      </c>
      <c r="AF21199" s="255">
        <v>382.54</v>
      </c>
      <c r="AH21199" s="228" t="s">
        <v>26505</v>
      </c>
      <c r="AI21199" s="229">
        <v>976241.21</v>
      </c>
      <c r="AK21199" s="205"/>
      <c r="AL21199" s="206"/>
    </row>
    <row r="21200" spans="31:38" x14ac:dyDescent="0.55000000000000004">
      <c r="AE21200" s="254" t="s">
        <v>28608</v>
      </c>
      <c r="AF21200" s="255">
        <v>60439</v>
      </c>
      <c r="AH21200" s="228" t="s">
        <v>26506</v>
      </c>
      <c r="AI21200" s="229">
        <v>897398.22</v>
      </c>
      <c r="AK21200" s="205"/>
      <c r="AL21200" s="206"/>
    </row>
    <row r="21201" spans="31:38" x14ac:dyDescent="0.55000000000000004">
      <c r="AE21201" s="254" t="s">
        <v>28609</v>
      </c>
      <c r="AF21201" s="255">
        <v>6240.48</v>
      </c>
      <c r="AH21201" s="228" t="s">
        <v>48524</v>
      </c>
      <c r="AI21201" s="229">
        <v>-23771.81</v>
      </c>
      <c r="AK21201" s="205"/>
      <c r="AL21201" s="206"/>
    </row>
    <row r="21202" spans="31:38" x14ac:dyDescent="0.55000000000000004">
      <c r="AE21202" s="254" t="s">
        <v>28610</v>
      </c>
      <c r="AF21202" s="255">
        <v>93905.08</v>
      </c>
      <c r="AH21202" s="228" t="s">
        <v>26507</v>
      </c>
      <c r="AI21202" s="229">
        <v>17573.25</v>
      </c>
      <c r="AK21202" s="205"/>
      <c r="AL21202" s="206"/>
    </row>
    <row r="21203" spans="31:38" x14ac:dyDescent="0.55000000000000004">
      <c r="AE21203" s="254" t="s">
        <v>28611</v>
      </c>
      <c r="AF21203" s="255">
        <v>10759.69</v>
      </c>
      <c r="AH21203" s="228" t="s">
        <v>26568</v>
      </c>
      <c r="AI21203" s="229">
        <v>5789.01</v>
      </c>
      <c r="AK21203" s="205"/>
      <c r="AL21203" s="206"/>
    </row>
    <row r="21204" spans="31:38" x14ac:dyDescent="0.55000000000000004">
      <c r="AE21204" s="254" t="s">
        <v>14331</v>
      </c>
      <c r="AF21204" s="255">
        <v>7049.74</v>
      </c>
      <c r="AH21204" s="228" t="s">
        <v>26570</v>
      </c>
      <c r="AI21204" s="229">
        <v>117617.57</v>
      </c>
      <c r="AK21204" s="205"/>
      <c r="AL21204" s="206"/>
    </row>
    <row r="21205" spans="31:38" x14ac:dyDescent="0.55000000000000004">
      <c r="AE21205" s="254" t="s">
        <v>28627</v>
      </c>
      <c r="AF21205" s="255">
        <v>52417.78</v>
      </c>
      <c r="AH21205" s="228" t="s">
        <v>47583</v>
      </c>
      <c r="AI21205" s="229">
        <v>1187.31</v>
      </c>
      <c r="AK21205" s="205"/>
      <c r="AL21205" s="206"/>
    </row>
    <row r="21206" spans="31:38" x14ac:dyDescent="0.55000000000000004">
      <c r="AE21206" s="254" t="s">
        <v>60034</v>
      </c>
      <c r="AF21206" s="255">
        <v>34474.660000000003</v>
      </c>
      <c r="AH21206" s="228" t="s">
        <v>26571</v>
      </c>
      <c r="AI21206" s="229">
        <v>4791.0200000000004</v>
      </c>
      <c r="AK21206" s="205"/>
      <c r="AL21206" s="206"/>
    </row>
    <row r="21207" spans="31:38" x14ac:dyDescent="0.55000000000000004">
      <c r="AE21207" s="254" t="s">
        <v>60035</v>
      </c>
      <c r="AF21207" s="255">
        <v>105161.01</v>
      </c>
      <c r="AH21207" s="228" t="s">
        <v>40886</v>
      </c>
      <c r="AI21207" s="229">
        <v>21876.03</v>
      </c>
      <c r="AK21207" s="205"/>
      <c r="AL21207" s="206"/>
    </row>
    <row r="21208" spans="31:38" x14ac:dyDescent="0.55000000000000004">
      <c r="AE21208" s="254" t="s">
        <v>60036</v>
      </c>
      <c r="AF21208" s="255">
        <v>4421.97</v>
      </c>
      <c r="AH21208" s="228" t="s">
        <v>26572</v>
      </c>
      <c r="AI21208" s="229">
        <v>15375</v>
      </c>
      <c r="AK21208" s="205"/>
      <c r="AL21208" s="206"/>
    </row>
    <row r="21209" spans="31:38" x14ac:dyDescent="0.55000000000000004">
      <c r="AE21209" s="254" t="s">
        <v>28629</v>
      </c>
      <c r="AF21209" s="255">
        <v>75158.38</v>
      </c>
      <c r="AH21209" s="228" t="s">
        <v>35545</v>
      </c>
      <c r="AI21209" s="229">
        <v>77082.27</v>
      </c>
      <c r="AK21209" s="205"/>
      <c r="AL21209" s="206"/>
    </row>
    <row r="21210" spans="31:38" x14ac:dyDescent="0.55000000000000004">
      <c r="AE21210" s="254" t="s">
        <v>65203</v>
      </c>
      <c r="AF21210" s="255">
        <v>-14969</v>
      </c>
      <c r="AH21210" s="228" t="s">
        <v>49407</v>
      </c>
      <c r="AI21210" s="229">
        <v>36486.28</v>
      </c>
      <c r="AK21210" s="205"/>
      <c r="AL21210" s="206"/>
    </row>
    <row r="21211" spans="31:38" x14ac:dyDescent="0.55000000000000004">
      <c r="AE21211" s="254" t="s">
        <v>28630</v>
      </c>
      <c r="AF21211" s="255">
        <v>53139.18</v>
      </c>
      <c r="AH21211" s="228" t="s">
        <v>26573</v>
      </c>
      <c r="AI21211" s="229">
        <v>36912</v>
      </c>
      <c r="AK21211" s="205"/>
      <c r="AL21211" s="206"/>
    </row>
    <row r="21212" spans="31:38" x14ac:dyDescent="0.55000000000000004">
      <c r="AE21212" s="254" t="s">
        <v>28631</v>
      </c>
      <c r="AF21212" s="255">
        <v>43192.85</v>
      </c>
      <c r="AH21212" s="228" t="s">
        <v>26576</v>
      </c>
      <c r="AI21212" s="229">
        <v>6146.07</v>
      </c>
      <c r="AK21212" s="205"/>
      <c r="AL21212" s="206"/>
    </row>
    <row r="21213" spans="31:38" x14ac:dyDescent="0.55000000000000004">
      <c r="AE21213" s="254" t="s">
        <v>28634</v>
      </c>
      <c r="AF21213" s="255">
        <v>94169.57</v>
      </c>
      <c r="AH21213" s="228" t="s">
        <v>26578</v>
      </c>
      <c r="AI21213" s="229">
        <v>4416256.25</v>
      </c>
      <c r="AK21213" s="205"/>
      <c r="AL21213" s="206"/>
    </row>
    <row r="21214" spans="31:38" x14ac:dyDescent="0.55000000000000004">
      <c r="AE21214" s="254" t="s">
        <v>59350</v>
      </c>
      <c r="AF21214" s="255">
        <v>5250</v>
      </c>
      <c r="AH21214" s="228" t="s">
        <v>40887</v>
      </c>
      <c r="AI21214" s="229">
        <v>1114.25</v>
      </c>
      <c r="AK21214" s="205"/>
      <c r="AL21214" s="206"/>
    </row>
    <row r="21215" spans="31:38" x14ac:dyDescent="0.55000000000000004">
      <c r="AE21215" s="254" t="s">
        <v>63529</v>
      </c>
      <c r="AF21215" s="255">
        <v>20666.740000000002</v>
      </c>
      <c r="AH21215" s="228" t="s">
        <v>34059</v>
      </c>
      <c r="AI21215" s="229">
        <v>507.54</v>
      </c>
      <c r="AK21215" s="205"/>
      <c r="AL21215" s="206"/>
    </row>
    <row r="21216" spans="31:38" x14ac:dyDescent="0.55000000000000004">
      <c r="AE21216" s="254" t="s">
        <v>28655</v>
      </c>
      <c r="AF21216" s="255">
        <v>1580.99</v>
      </c>
      <c r="AH21216" s="228" t="s">
        <v>26580</v>
      </c>
      <c r="AI21216" s="229">
        <v>33398.89</v>
      </c>
      <c r="AK21216" s="205"/>
      <c r="AL21216" s="206"/>
    </row>
    <row r="21217" spans="31:38" x14ac:dyDescent="0.55000000000000004">
      <c r="AE21217" s="254" t="s">
        <v>59351</v>
      </c>
      <c r="AF21217" s="255">
        <v>140</v>
      </c>
      <c r="AH21217" s="228" t="s">
        <v>48525</v>
      </c>
      <c r="AI21217" s="229">
        <v>7801.3</v>
      </c>
      <c r="AK21217" s="205"/>
      <c r="AL21217" s="206"/>
    </row>
    <row r="21218" spans="31:38" x14ac:dyDescent="0.55000000000000004">
      <c r="AE21218" s="254" t="s">
        <v>59352</v>
      </c>
      <c r="AF21218" s="255">
        <v>1086.24</v>
      </c>
      <c r="AH21218" s="228" t="s">
        <v>26581</v>
      </c>
      <c r="AI21218" s="229">
        <v>363683.6</v>
      </c>
      <c r="AK21218" s="205"/>
      <c r="AL21218" s="206"/>
    </row>
    <row r="21219" spans="31:38" x14ac:dyDescent="0.55000000000000004">
      <c r="AE21219" s="254" t="s">
        <v>28656</v>
      </c>
      <c r="AF21219" s="255">
        <v>32039.51</v>
      </c>
      <c r="AH21219" s="228" t="s">
        <v>26582</v>
      </c>
      <c r="AI21219" s="229">
        <v>34209.08</v>
      </c>
      <c r="AK21219" s="205"/>
      <c r="AL21219" s="206"/>
    </row>
    <row r="21220" spans="31:38" x14ac:dyDescent="0.55000000000000004">
      <c r="AE21220" s="254" t="s">
        <v>34210</v>
      </c>
      <c r="AF21220" s="255">
        <v>5206.47</v>
      </c>
      <c r="AH21220" s="228" t="s">
        <v>26583</v>
      </c>
      <c r="AI21220" s="229">
        <v>9187.9599999999991</v>
      </c>
      <c r="AK21220" s="205"/>
      <c r="AL21220" s="206"/>
    </row>
    <row r="21221" spans="31:38" x14ac:dyDescent="0.55000000000000004">
      <c r="AE21221" s="254" t="s">
        <v>28657</v>
      </c>
      <c r="AF21221" s="255">
        <v>8882.93</v>
      </c>
      <c r="AH21221" s="228" t="s">
        <v>43346</v>
      </c>
      <c r="AI21221" s="229">
        <v>192</v>
      </c>
      <c r="AK21221" s="205"/>
      <c r="AL21221" s="206"/>
    </row>
    <row r="21222" spans="31:38" x14ac:dyDescent="0.55000000000000004">
      <c r="AE21222" s="254" t="s">
        <v>28658</v>
      </c>
      <c r="AF21222" s="255">
        <v>3626</v>
      </c>
      <c r="AH21222" s="228" t="s">
        <v>26584</v>
      </c>
      <c r="AI21222" s="229">
        <v>338030.85</v>
      </c>
      <c r="AK21222" s="205"/>
      <c r="AL21222" s="206"/>
    </row>
    <row r="21223" spans="31:38" x14ac:dyDescent="0.55000000000000004">
      <c r="AE21223" s="254" t="s">
        <v>28659</v>
      </c>
      <c r="AF21223" s="255">
        <v>230.59</v>
      </c>
      <c r="AH21223" s="228" t="s">
        <v>54531</v>
      </c>
      <c r="AI21223" s="229">
        <v>793.5</v>
      </c>
      <c r="AK21223" s="205"/>
      <c r="AL21223" s="206"/>
    </row>
    <row r="21224" spans="31:38" x14ac:dyDescent="0.55000000000000004">
      <c r="AE21224" s="254" t="s">
        <v>28676</v>
      </c>
      <c r="AF21224" s="255">
        <v>14856.46</v>
      </c>
      <c r="AH21224" s="228" t="s">
        <v>54532</v>
      </c>
      <c r="AI21224" s="229">
        <v>964.55</v>
      </c>
      <c r="AK21224" s="205"/>
      <c r="AL21224" s="206"/>
    </row>
    <row r="21225" spans="31:38" x14ac:dyDescent="0.55000000000000004">
      <c r="AE21225" s="254" t="s">
        <v>35760</v>
      </c>
      <c r="AF21225" s="255">
        <v>7026.95</v>
      </c>
      <c r="AH21225" s="228" t="s">
        <v>26587</v>
      </c>
      <c r="AI21225" s="229">
        <v>8882.8700000000008</v>
      </c>
      <c r="AK21225" s="205"/>
      <c r="AL21225" s="206"/>
    </row>
    <row r="21226" spans="31:38" x14ac:dyDescent="0.55000000000000004">
      <c r="AE21226" s="254" t="s">
        <v>61714</v>
      </c>
      <c r="AF21226" s="255">
        <v>1296.75</v>
      </c>
      <c r="AH21226" s="228" t="s">
        <v>54533</v>
      </c>
      <c r="AI21226" s="229">
        <v>659026.91</v>
      </c>
      <c r="AK21226" s="205"/>
      <c r="AL21226" s="206"/>
    </row>
    <row r="21227" spans="31:38" x14ac:dyDescent="0.55000000000000004">
      <c r="AE21227" s="254" t="s">
        <v>36773</v>
      </c>
      <c r="AF21227" s="255">
        <v>5253.48</v>
      </c>
      <c r="AH21227" s="228" t="s">
        <v>26589</v>
      </c>
      <c r="AI21227" s="229">
        <v>254467.48</v>
      </c>
      <c r="AK21227" s="205"/>
      <c r="AL21227" s="206"/>
    </row>
    <row r="21228" spans="31:38" x14ac:dyDescent="0.55000000000000004">
      <c r="AE21228" s="254" t="s">
        <v>28679</v>
      </c>
      <c r="AF21228" s="255">
        <v>8138.59</v>
      </c>
      <c r="AH21228" s="228" t="s">
        <v>26590</v>
      </c>
      <c r="AI21228" s="229">
        <v>5157.3999999999996</v>
      </c>
      <c r="AK21228" s="205"/>
      <c r="AL21228" s="206"/>
    </row>
    <row r="21229" spans="31:38" x14ac:dyDescent="0.55000000000000004">
      <c r="AE21229" s="254" t="s">
        <v>56867</v>
      </c>
      <c r="AF21229" s="255">
        <v>27.72</v>
      </c>
      <c r="AH21229" s="228" t="s">
        <v>49408</v>
      </c>
      <c r="AI21229" s="229">
        <v>693723.87</v>
      </c>
      <c r="AK21229" s="205"/>
      <c r="AL21229" s="206"/>
    </row>
    <row r="21230" spans="31:38" x14ac:dyDescent="0.55000000000000004">
      <c r="AE21230" s="254" t="s">
        <v>28680</v>
      </c>
      <c r="AF21230" s="255">
        <v>4048.26</v>
      </c>
      <c r="AH21230" s="228" t="s">
        <v>26591</v>
      </c>
      <c r="AI21230" s="229">
        <v>47122.26</v>
      </c>
      <c r="AK21230" s="205"/>
      <c r="AL21230" s="206"/>
    </row>
    <row r="21231" spans="31:38" x14ac:dyDescent="0.55000000000000004">
      <c r="AE21231" s="254" t="s">
        <v>35761</v>
      </c>
      <c r="AF21231" s="255">
        <v>1025.21</v>
      </c>
      <c r="AH21231" s="228" t="s">
        <v>32675</v>
      </c>
      <c r="AI21231" s="229">
        <v>18087.59</v>
      </c>
      <c r="AK21231" s="205"/>
      <c r="AL21231" s="206"/>
    </row>
    <row r="21232" spans="31:38" x14ac:dyDescent="0.55000000000000004">
      <c r="AE21232" s="254" t="s">
        <v>65204</v>
      </c>
      <c r="AF21232" s="255">
        <v>1.28</v>
      </c>
      <c r="AH21232" s="228" t="s">
        <v>14154</v>
      </c>
      <c r="AI21232" s="229">
        <v>442285.31</v>
      </c>
      <c r="AK21232" s="205"/>
      <c r="AL21232" s="206"/>
    </row>
    <row r="21233" spans="31:38" x14ac:dyDescent="0.55000000000000004">
      <c r="AE21233" s="254" t="s">
        <v>28682</v>
      </c>
      <c r="AF21233" s="255">
        <v>3099.54</v>
      </c>
      <c r="AH21233" s="228" t="s">
        <v>26592</v>
      </c>
      <c r="AI21233" s="229">
        <v>-31967.55</v>
      </c>
      <c r="AK21233" s="205"/>
      <c r="AL21233" s="206"/>
    </row>
    <row r="21234" spans="31:38" x14ac:dyDescent="0.55000000000000004">
      <c r="AE21234" s="254" t="s">
        <v>34221</v>
      </c>
      <c r="AF21234" s="255">
        <v>171135.81</v>
      </c>
      <c r="AH21234" s="228" t="s">
        <v>49409</v>
      </c>
      <c r="AI21234" s="229">
        <v>5471.59</v>
      </c>
      <c r="AK21234" s="205"/>
      <c r="AL21234" s="206"/>
    </row>
    <row r="21235" spans="31:38" x14ac:dyDescent="0.55000000000000004">
      <c r="AE21235" s="254" t="s">
        <v>34222</v>
      </c>
      <c r="AF21235" s="255">
        <v>308299.34000000003</v>
      </c>
      <c r="AH21235" s="228" t="s">
        <v>34065</v>
      </c>
      <c r="AI21235" s="229">
        <v>81538.179999999993</v>
      </c>
      <c r="AK21235" s="205"/>
      <c r="AL21235" s="206"/>
    </row>
    <row r="21236" spans="31:38" x14ac:dyDescent="0.55000000000000004">
      <c r="AE21236" s="254" t="s">
        <v>48553</v>
      </c>
      <c r="AF21236" s="255">
        <v>123600</v>
      </c>
      <c r="AH21236" s="228" t="s">
        <v>26619</v>
      </c>
      <c r="AI21236" s="229">
        <v>230226.8</v>
      </c>
      <c r="AK21236" s="205"/>
      <c r="AL21236" s="206"/>
    </row>
    <row r="21237" spans="31:38" x14ac:dyDescent="0.55000000000000004">
      <c r="AE21237" s="254" t="s">
        <v>54574</v>
      </c>
      <c r="AF21237" s="255">
        <v>2669.5</v>
      </c>
      <c r="AH21237" s="228" t="s">
        <v>26621</v>
      </c>
      <c r="AI21237" s="229">
        <v>50567.88</v>
      </c>
      <c r="AK21237" s="205"/>
      <c r="AL21237" s="206"/>
    </row>
    <row r="21238" spans="31:38" x14ac:dyDescent="0.55000000000000004">
      <c r="AE21238" s="254" t="s">
        <v>54575</v>
      </c>
      <c r="AF21238" s="255">
        <v>881.17</v>
      </c>
      <c r="AH21238" s="228" t="s">
        <v>48526</v>
      </c>
      <c r="AI21238" s="229">
        <v>59500</v>
      </c>
      <c r="AK21238" s="205"/>
      <c r="AL21238" s="206"/>
    </row>
    <row r="21239" spans="31:38" x14ac:dyDescent="0.55000000000000004">
      <c r="AE21239" s="254" t="s">
        <v>47614</v>
      </c>
      <c r="AF21239" s="255">
        <v>70658.12</v>
      </c>
      <c r="AH21239" s="228" t="s">
        <v>26622</v>
      </c>
      <c r="AI21239" s="229">
        <v>39446.93</v>
      </c>
      <c r="AK21239" s="205"/>
      <c r="AL21239" s="206"/>
    </row>
    <row r="21240" spans="31:38" x14ac:dyDescent="0.55000000000000004">
      <c r="AE21240" s="254" t="s">
        <v>54576</v>
      </c>
      <c r="AF21240" s="255">
        <v>14753.69</v>
      </c>
      <c r="AH21240" s="228" t="s">
        <v>26623</v>
      </c>
      <c r="AI21240" s="229">
        <v>1761.49</v>
      </c>
      <c r="AK21240" s="205"/>
      <c r="AL21240" s="206"/>
    </row>
    <row r="21241" spans="31:38" x14ac:dyDescent="0.55000000000000004">
      <c r="AE21241" s="254" t="s">
        <v>14349</v>
      </c>
      <c r="AF21241" s="255">
        <v>58324.5</v>
      </c>
      <c r="AH21241" s="228" t="s">
        <v>43347</v>
      </c>
      <c r="AI21241" s="229">
        <v>345250</v>
      </c>
      <c r="AK21241" s="205"/>
      <c r="AL21241" s="206"/>
    </row>
    <row r="21242" spans="31:38" x14ac:dyDescent="0.55000000000000004">
      <c r="AE21242" s="254" t="s">
        <v>28735</v>
      </c>
      <c r="AF21242" s="255">
        <v>332850.78000000003</v>
      </c>
      <c r="AH21242" s="228" t="s">
        <v>40888</v>
      </c>
      <c r="AI21242" s="229">
        <v>16750.099999999999</v>
      </c>
      <c r="AK21242" s="205"/>
      <c r="AL21242" s="206"/>
    </row>
    <row r="21243" spans="31:38" x14ac:dyDescent="0.55000000000000004">
      <c r="AE21243" s="254" t="s">
        <v>36781</v>
      </c>
      <c r="AF21243" s="255">
        <v>3526283.18</v>
      </c>
      <c r="AH21243" s="228" t="s">
        <v>26625</v>
      </c>
      <c r="AI21243" s="229">
        <v>61422.48</v>
      </c>
      <c r="AK21243" s="205"/>
      <c r="AL21243" s="206"/>
    </row>
    <row r="21244" spans="31:38" x14ac:dyDescent="0.55000000000000004">
      <c r="AE21244" s="254" t="s">
        <v>60037</v>
      </c>
      <c r="AF21244" s="255">
        <v>377806.29</v>
      </c>
      <c r="AH21244" s="228" t="s">
        <v>26626</v>
      </c>
      <c r="AI21244" s="229">
        <v>109433.69</v>
      </c>
      <c r="AK21244" s="205"/>
      <c r="AL21244" s="206"/>
    </row>
    <row r="21245" spans="31:38" x14ac:dyDescent="0.55000000000000004">
      <c r="AE21245" s="254" t="s">
        <v>59353</v>
      </c>
      <c r="AF21245" s="255">
        <v>2399.41</v>
      </c>
      <c r="AH21245" s="228" t="s">
        <v>32685</v>
      </c>
      <c r="AI21245" s="229">
        <v>58426.32</v>
      </c>
      <c r="AK21245" s="205"/>
      <c r="AL21245" s="206"/>
    </row>
    <row r="21246" spans="31:38" x14ac:dyDescent="0.55000000000000004">
      <c r="AE21246" s="254" t="s">
        <v>28737</v>
      </c>
      <c r="AF21246" s="255">
        <v>168872.57</v>
      </c>
      <c r="AH21246" s="228" t="s">
        <v>47584</v>
      </c>
      <c r="AI21246" s="229">
        <v>59452</v>
      </c>
      <c r="AK21246" s="205"/>
      <c r="AL21246" s="206"/>
    </row>
    <row r="21247" spans="31:38" x14ac:dyDescent="0.55000000000000004">
      <c r="AE21247" s="254" t="s">
        <v>40903</v>
      </c>
      <c r="AF21247" s="255">
        <v>202476.07</v>
      </c>
      <c r="AH21247" s="228" t="s">
        <v>26629</v>
      </c>
      <c r="AI21247" s="229">
        <v>-15462.82</v>
      </c>
      <c r="AK21247" s="205"/>
      <c r="AL21247" s="206"/>
    </row>
    <row r="21248" spans="31:38" x14ac:dyDescent="0.55000000000000004">
      <c r="AE21248" s="254" t="s">
        <v>63857</v>
      </c>
      <c r="AF21248" s="255">
        <v>149.12</v>
      </c>
      <c r="AH21248" s="228" t="s">
        <v>26630</v>
      </c>
      <c r="AI21248" s="229">
        <v>20099</v>
      </c>
      <c r="AK21248" s="205"/>
      <c r="AL21248" s="206"/>
    </row>
    <row r="21249" spans="31:38" x14ac:dyDescent="0.55000000000000004">
      <c r="AE21249" s="254" t="s">
        <v>14352</v>
      </c>
      <c r="AF21249" s="255">
        <v>370781.65</v>
      </c>
      <c r="AH21249" s="228" t="s">
        <v>54534</v>
      </c>
      <c r="AI21249" s="229">
        <v>1891.36</v>
      </c>
      <c r="AK21249" s="205"/>
      <c r="AL21249" s="206"/>
    </row>
    <row r="21250" spans="31:38" x14ac:dyDescent="0.55000000000000004">
      <c r="AE21250" s="254" t="s">
        <v>14353</v>
      </c>
      <c r="AF21250" s="255">
        <v>284370.56</v>
      </c>
      <c r="AH21250" s="228" t="s">
        <v>26631</v>
      </c>
      <c r="AI21250" s="229">
        <v>130705.37</v>
      </c>
      <c r="AK21250" s="205"/>
      <c r="AL21250" s="206"/>
    </row>
    <row r="21251" spans="31:38" x14ac:dyDescent="0.55000000000000004">
      <c r="AE21251" s="254" t="s">
        <v>14354</v>
      </c>
      <c r="AF21251" s="255">
        <v>86957.06</v>
      </c>
      <c r="AH21251" s="228" t="s">
        <v>43348</v>
      </c>
      <c r="AI21251" s="229">
        <v>65.599999999999994</v>
      </c>
      <c r="AK21251" s="205"/>
      <c r="AL21251" s="206"/>
    </row>
    <row r="21252" spans="31:38" x14ac:dyDescent="0.55000000000000004">
      <c r="AE21252" s="254" t="s">
        <v>28739</v>
      </c>
      <c r="AF21252" s="255">
        <v>841831.68</v>
      </c>
      <c r="AH21252" s="228" t="s">
        <v>26716</v>
      </c>
      <c r="AI21252" s="229">
        <v>6057.09</v>
      </c>
      <c r="AK21252" s="205"/>
      <c r="AL21252" s="206"/>
    </row>
    <row r="21253" spans="31:38" x14ac:dyDescent="0.55000000000000004">
      <c r="AE21253" s="254" t="s">
        <v>28740</v>
      </c>
      <c r="AF21253" s="255">
        <v>160376.22</v>
      </c>
      <c r="AH21253" s="228" t="s">
        <v>26717</v>
      </c>
      <c r="AI21253" s="229">
        <v>984410.69</v>
      </c>
      <c r="AK21253" s="205"/>
      <c r="AL21253" s="206"/>
    </row>
    <row r="21254" spans="31:38" x14ac:dyDescent="0.55000000000000004">
      <c r="AE21254" s="254" t="s">
        <v>32872</v>
      </c>
      <c r="AF21254" s="255">
        <v>1812.62</v>
      </c>
      <c r="AH21254" s="228" t="s">
        <v>47585</v>
      </c>
      <c r="AI21254" s="229">
        <v>1988.25</v>
      </c>
      <c r="AK21254" s="205"/>
      <c r="AL21254" s="206"/>
    </row>
    <row r="21255" spans="31:38" x14ac:dyDescent="0.55000000000000004">
      <c r="AE21255" s="254" t="s">
        <v>56868</v>
      </c>
      <c r="AF21255" s="255">
        <v>121427.5</v>
      </c>
      <c r="AH21255" s="228" t="s">
        <v>26718</v>
      </c>
      <c r="AI21255" s="229">
        <v>130706.14</v>
      </c>
      <c r="AK21255" s="205"/>
      <c r="AL21255" s="206"/>
    </row>
    <row r="21256" spans="31:38" x14ac:dyDescent="0.55000000000000004">
      <c r="AE21256" s="254" t="s">
        <v>58110</v>
      </c>
      <c r="AF21256" s="255">
        <v>84130.62</v>
      </c>
      <c r="AH21256" s="228" t="s">
        <v>35557</v>
      </c>
      <c r="AI21256" s="229">
        <v>21364.11</v>
      </c>
      <c r="AK21256" s="205"/>
      <c r="AL21256" s="206"/>
    </row>
    <row r="21257" spans="31:38" x14ac:dyDescent="0.55000000000000004">
      <c r="AE21257" s="254" t="s">
        <v>54577</v>
      </c>
      <c r="AF21257" s="255">
        <v>166742.29</v>
      </c>
      <c r="AH21257" s="228" t="s">
        <v>26721</v>
      </c>
      <c r="AI21257" s="229">
        <v>163566.04</v>
      </c>
      <c r="AK21257" s="205"/>
      <c r="AL21257" s="206"/>
    </row>
    <row r="21258" spans="31:38" x14ac:dyDescent="0.55000000000000004">
      <c r="AE21258" s="254" t="s">
        <v>55664</v>
      </c>
      <c r="AF21258" s="255">
        <v>3104.09</v>
      </c>
      <c r="AH21258" s="228" t="s">
        <v>39436</v>
      </c>
      <c r="AI21258" s="229">
        <v>57097.5</v>
      </c>
      <c r="AK21258" s="205"/>
      <c r="AL21258" s="206"/>
    </row>
    <row r="21259" spans="31:38" x14ac:dyDescent="0.55000000000000004">
      <c r="AE21259" s="254" t="s">
        <v>62399</v>
      </c>
      <c r="AF21259" s="255">
        <v>17767.330000000002</v>
      </c>
      <c r="AH21259" s="228" t="s">
        <v>34067</v>
      </c>
      <c r="AI21259" s="229">
        <v>216.86</v>
      </c>
      <c r="AK21259" s="205"/>
      <c r="AL21259" s="206"/>
    </row>
    <row r="21260" spans="31:38" x14ac:dyDescent="0.55000000000000004">
      <c r="AE21260" s="254" t="s">
        <v>28744</v>
      </c>
      <c r="AF21260" s="255">
        <v>632607.9</v>
      </c>
      <c r="AH21260" s="228" t="s">
        <v>26724</v>
      </c>
      <c r="AI21260" s="229">
        <v>2994.8</v>
      </c>
      <c r="AK21260" s="205"/>
      <c r="AL21260" s="206"/>
    </row>
    <row r="21261" spans="31:38" x14ac:dyDescent="0.55000000000000004">
      <c r="AE21261" s="254" t="s">
        <v>14355</v>
      </c>
      <c r="AF21261" s="255">
        <v>305461.34000000003</v>
      </c>
      <c r="AH21261" s="228" t="s">
        <v>50760</v>
      </c>
      <c r="AI21261" s="229">
        <v>23946.28</v>
      </c>
      <c r="AK21261" s="205"/>
      <c r="AL21261" s="206"/>
    </row>
    <row r="21262" spans="31:38" x14ac:dyDescent="0.55000000000000004">
      <c r="AE21262" s="254" t="s">
        <v>63879</v>
      </c>
      <c r="AF21262" s="255">
        <v>547226.12</v>
      </c>
      <c r="AH21262" s="228" t="s">
        <v>26725</v>
      </c>
      <c r="AI21262" s="229">
        <v>146407.82</v>
      </c>
      <c r="AK21262" s="205"/>
      <c r="AL21262" s="206"/>
    </row>
    <row r="21263" spans="31:38" x14ac:dyDescent="0.55000000000000004">
      <c r="AE21263" s="254" t="s">
        <v>28745</v>
      </c>
      <c r="AF21263" s="255">
        <v>669173.41</v>
      </c>
      <c r="AH21263" s="228" t="s">
        <v>26726</v>
      </c>
      <c r="AI21263" s="229">
        <v>3513.85</v>
      </c>
      <c r="AK21263" s="205"/>
      <c r="AL21263" s="206"/>
    </row>
    <row r="21264" spans="31:38" x14ac:dyDescent="0.55000000000000004">
      <c r="AE21264" s="254" t="s">
        <v>14356</v>
      </c>
      <c r="AF21264" s="255">
        <v>25544.25</v>
      </c>
      <c r="AH21264" s="228" t="s">
        <v>26729</v>
      </c>
      <c r="AI21264" s="229">
        <v>43576.4</v>
      </c>
      <c r="AK21264" s="205"/>
      <c r="AL21264" s="206"/>
    </row>
    <row r="21265" spans="31:38" x14ac:dyDescent="0.55000000000000004">
      <c r="AE21265" s="254" t="s">
        <v>56869</v>
      </c>
      <c r="AF21265" s="255">
        <v>735.49</v>
      </c>
      <c r="AH21265" s="228" t="s">
        <v>26731</v>
      </c>
      <c r="AI21265" s="229">
        <v>4325354.22</v>
      </c>
      <c r="AK21265" s="205"/>
      <c r="AL21265" s="206"/>
    </row>
    <row r="21266" spans="31:38" x14ac:dyDescent="0.55000000000000004">
      <c r="AE21266" s="254" t="s">
        <v>14359</v>
      </c>
      <c r="AF21266" s="255">
        <v>108426.89</v>
      </c>
      <c r="AH21266" s="228" t="s">
        <v>26732</v>
      </c>
      <c r="AI21266" s="229">
        <v>15172.95</v>
      </c>
      <c r="AK21266" s="205"/>
      <c r="AL21266" s="206"/>
    </row>
    <row r="21267" spans="31:38" x14ac:dyDescent="0.55000000000000004">
      <c r="AE21267" s="254" t="s">
        <v>14360</v>
      </c>
      <c r="AF21267" s="255">
        <v>966098.47</v>
      </c>
      <c r="AH21267" s="228" t="s">
        <v>43349</v>
      </c>
      <c r="AI21267" s="229">
        <v>44890.65</v>
      </c>
      <c r="AK21267" s="205"/>
      <c r="AL21267" s="206"/>
    </row>
    <row r="21268" spans="31:38" x14ac:dyDescent="0.55000000000000004">
      <c r="AE21268" s="254" t="s">
        <v>36782</v>
      </c>
      <c r="AF21268" s="255">
        <v>-30923.95</v>
      </c>
      <c r="AH21268" s="228" t="s">
        <v>26733</v>
      </c>
      <c r="AI21268" s="229">
        <v>14822.24</v>
      </c>
      <c r="AK21268" s="205"/>
      <c r="AL21268" s="206"/>
    </row>
    <row r="21269" spans="31:38" x14ac:dyDescent="0.55000000000000004">
      <c r="AE21269" s="254" t="s">
        <v>35765</v>
      </c>
      <c r="AF21269" s="255">
        <v>1225251.6000000001</v>
      </c>
      <c r="AH21269" s="228" t="s">
        <v>26734</v>
      </c>
      <c r="AI21269" s="229">
        <v>140247.69</v>
      </c>
      <c r="AK21269" s="205"/>
      <c r="AL21269" s="206"/>
    </row>
    <row r="21270" spans="31:38" x14ac:dyDescent="0.55000000000000004">
      <c r="AE21270" s="254" t="s">
        <v>48554</v>
      </c>
      <c r="AF21270" s="255">
        <v>4758270.0599999996</v>
      </c>
      <c r="AH21270" s="228" t="s">
        <v>54535</v>
      </c>
      <c r="AI21270" s="229">
        <v>331.5</v>
      </c>
      <c r="AK21270" s="205"/>
      <c r="AL21270" s="206"/>
    </row>
    <row r="21271" spans="31:38" x14ac:dyDescent="0.55000000000000004">
      <c r="AE21271" s="254" t="s">
        <v>48555</v>
      </c>
      <c r="AF21271" s="255">
        <v>114413.92</v>
      </c>
      <c r="AH21271" s="228" t="s">
        <v>49410</v>
      </c>
      <c r="AI21271" s="229">
        <v>1498.44</v>
      </c>
      <c r="AK21271" s="205"/>
      <c r="AL21271" s="206"/>
    </row>
    <row r="21272" spans="31:38" x14ac:dyDescent="0.55000000000000004">
      <c r="AE21272" s="254" t="s">
        <v>14361</v>
      </c>
      <c r="AF21272" s="255">
        <v>16001.09</v>
      </c>
      <c r="AH21272" s="228" t="s">
        <v>14162</v>
      </c>
      <c r="AI21272" s="229">
        <v>468057.43</v>
      </c>
      <c r="AK21272" s="205"/>
      <c r="AL21272" s="206"/>
    </row>
    <row r="21273" spans="31:38" x14ac:dyDescent="0.55000000000000004">
      <c r="AE21273" s="254" t="s">
        <v>28765</v>
      </c>
      <c r="AF21273" s="255">
        <v>35152.080000000002</v>
      </c>
      <c r="AH21273" s="228" t="s">
        <v>14163</v>
      </c>
      <c r="AI21273" s="229">
        <v>116532.07</v>
      </c>
      <c r="AK21273" s="205"/>
      <c r="AL21273" s="206"/>
    </row>
    <row r="21274" spans="31:38" x14ac:dyDescent="0.55000000000000004">
      <c r="AE21274" s="254" t="s">
        <v>28766</v>
      </c>
      <c r="AF21274" s="255">
        <v>3300.26</v>
      </c>
      <c r="AH21274" s="228" t="s">
        <v>26736</v>
      </c>
      <c r="AI21274" s="229">
        <v>43325.78</v>
      </c>
      <c r="AK21274" s="205"/>
      <c r="AL21274" s="206"/>
    </row>
    <row r="21275" spans="31:38" x14ac:dyDescent="0.55000000000000004">
      <c r="AE21275" s="254" t="s">
        <v>36786</v>
      </c>
      <c r="AF21275" s="255">
        <v>73725.039999999994</v>
      </c>
      <c r="AH21275" s="228" t="s">
        <v>54536</v>
      </c>
      <c r="AI21275" s="229">
        <v>19085.490000000002</v>
      </c>
      <c r="AK21275" s="205"/>
      <c r="AL21275" s="206"/>
    </row>
    <row r="21276" spans="31:38" x14ac:dyDescent="0.55000000000000004">
      <c r="AE21276" s="254" t="s">
        <v>28767</v>
      </c>
      <c r="AF21276" s="255">
        <v>8581.3700000000008</v>
      </c>
      <c r="AH21276" s="228" t="s">
        <v>26737</v>
      </c>
      <c r="AI21276" s="229">
        <v>602551.25</v>
      </c>
      <c r="AK21276" s="205"/>
      <c r="AL21276" s="206"/>
    </row>
    <row r="21277" spans="31:38" x14ac:dyDescent="0.55000000000000004">
      <c r="AE21277" s="254" t="s">
        <v>28773</v>
      </c>
      <c r="AF21277" s="255">
        <v>50494.71</v>
      </c>
      <c r="AH21277" s="228" t="s">
        <v>36663</v>
      </c>
      <c r="AI21277" s="229">
        <v>3521.72</v>
      </c>
      <c r="AK21277" s="205"/>
      <c r="AL21277" s="206"/>
    </row>
    <row r="21278" spans="31:38" x14ac:dyDescent="0.55000000000000004">
      <c r="AE21278" s="254" t="s">
        <v>28811</v>
      </c>
      <c r="AF21278" s="255">
        <v>31786.55</v>
      </c>
      <c r="AH21278" s="228" t="s">
        <v>26739</v>
      </c>
      <c r="AI21278" s="229">
        <v>111132.27</v>
      </c>
      <c r="AK21278" s="205"/>
      <c r="AL21278" s="206"/>
    </row>
    <row r="21279" spans="31:38" x14ac:dyDescent="0.55000000000000004">
      <c r="AE21279" s="254" t="s">
        <v>28812</v>
      </c>
      <c r="AF21279" s="255">
        <v>111568.7</v>
      </c>
      <c r="AH21279" s="228" t="s">
        <v>54537</v>
      </c>
      <c r="AI21279" s="229">
        <v>786487.73</v>
      </c>
      <c r="AK21279" s="205"/>
      <c r="AL21279" s="206"/>
    </row>
    <row r="21280" spans="31:38" x14ac:dyDescent="0.55000000000000004">
      <c r="AE21280" s="254" t="s">
        <v>28813</v>
      </c>
      <c r="AF21280" s="255">
        <v>126028.9</v>
      </c>
      <c r="AH21280" s="228" t="s">
        <v>14164</v>
      </c>
      <c r="AI21280" s="229">
        <v>138107.82999999999</v>
      </c>
      <c r="AK21280" s="205"/>
      <c r="AL21280" s="206"/>
    </row>
    <row r="21281" spans="31:38" x14ac:dyDescent="0.55000000000000004">
      <c r="AE21281" s="254" t="s">
        <v>59354</v>
      </c>
      <c r="AF21281" s="255">
        <v>428579.69</v>
      </c>
      <c r="AH21281" s="228" t="s">
        <v>26740</v>
      </c>
      <c r="AI21281" s="229">
        <v>503725.68</v>
      </c>
      <c r="AK21281" s="205"/>
      <c r="AL21281" s="206"/>
    </row>
    <row r="21282" spans="31:38" x14ac:dyDescent="0.55000000000000004">
      <c r="AE21282" s="254" t="s">
        <v>59355</v>
      </c>
      <c r="AF21282" s="255">
        <v>34551.599999999999</v>
      </c>
      <c r="AH21282" s="228" t="s">
        <v>26741</v>
      </c>
      <c r="AI21282" s="229">
        <v>1516</v>
      </c>
      <c r="AK21282" s="205"/>
      <c r="AL21282" s="206"/>
    </row>
    <row r="21283" spans="31:38" x14ac:dyDescent="0.55000000000000004">
      <c r="AE21283" s="254" t="s">
        <v>28818</v>
      </c>
      <c r="AF21283" s="255">
        <v>97250</v>
      </c>
      <c r="AH21283" s="228" t="s">
        <v>14166</v>
      </c>
      <c r="AI21283" s="229">
        <v>171500.84</v>
      </c>
      <c r="AK21283" s="205"/>
      <c r="AL21283" s="206"/>
    </row>
    <row r="21284" spans="31:38" x14ac:dyDescent="0.55000000000000004">
      <c r="AE21284" s="254" t="s">
        <v>28819</v>
      </c>
      <c r="AF21284" s="255">
        <v>63324.2</v>
      </c>
      <c r="AH21284" s="228" t="s">
        <v>48527</v>
      </c>
      <c r="AI21284" s="229">
        <v>-17503.080000000002</v>
      </c>
      <c r="AK21284" s="205"/>
      <c r="AL21284" s="206"/>
    </row>
    <row r="21285" spans="31:38" x14ac:dyDescent="0.55000000000000004">
      <c r="AE21285" s="254" t="s">
        <v>28820</v>
      </c>
      <c r="AF21285" s="255">
        <v>71314.320000000007</v>
      </c>
      <c r="AH21285" s="228" t="s">
        <v>48528</v>
      </c>
      <c r="AI21285" s="229">
        <v>102080</v>
      </c>
      <c r="AK21285" s="205"/>
      <c r="AL21285" s="206"/>
    </row>
    <row r="21286" spans="31:38" x14ac:dyDescent="0.55000000000000004">
      <c r="AE21286" s="254" t="s">
        <v>28821</v>
      </c>
      <c r="AF21286" s="255">
        <v>40167.32</v>
      </c>
      <c r="AH21286" s="228" t="s">
        <v>26802</v>
      </c>
      <c r="AI21286" s="229">
        <v>284573.40000000002</v>
      </c>
      <c r="AK21286" s="205"/>
      <c r="AL21286" s="206"/>
    </row>
    <row r="21287" spans="31:38" x14ac:dyDescent="0.55000000000000004">
      <c r="AE21287" s="254" t="s">
        <v>28822</v>
      </c>
      <c r="AF21287" s="255">
        <v>154985.72</v>
      </c>
      <c r="AH21287" s="228" t="s">
        <v>35574</v>
      </c>
      <c r="AI21287" s="229">
        <v>734850</v>
      </c>
      <c r="AK21287" s="205"/>
      <c r="AL21287" s="206"/>
    </row>
    <row r="21288" spans="31:38" x14ac:dyDescent="0.55000000000000004">
      <c r="AE21288" s="254" t="s">
        <v>62400</v>
      </c>
      <c r="AF21288" s="255">
        <v>1300</v>
      </c>
      <c r="AH21288" s="228" t="s">
        <v>35575</v>
      </c>
      <c r="AI21288" s="229">
        <v>92677.15</v>
      </c>
      <c r="AK21288" s="205"/>
      <c r="AL21288" s="206"/>
    </row>
    <row r="21289" spans="31:38" x14ac:dyDescent="0.55000000000000004">
      <c r="AE21289" s="254" t="s">
        <v>58111</v>
      </c>
      <c r="AF21289" s="255">
        <v>29034.880000000001</v>
      </c>
      <c r="AH21289" s="228" t="s">
        <v>26804</v>
      </c>
      <c r="AI21289" s="229">
        <v>3686066.5</v>
      </c>
      <c r="AK21289" s="205"/>
      <c r="AL21289" s="206"/>
    </row>
    <row r="21290" spans="31:38" x14ac:dyDescent="0.55000000000000004">
      <c r="AE21290" s="254" t="s">
        <v>60038</v>
      </c>
      <c r="AF21290" s="255">
        <v>1264.19</v>
      </c>
      <c r="AH21290" s="228" t="s">
        <v>35576</v>
      </c>
      <c r="AI21290" s="229">
        <v>13750</v>
      </c>
      <c r="AK21290" s="205"/>
      <c r="AL21290" s="206"/>
    </row>
    <row r="21291" spans="31:38" x14ac:dyDescent="0.55000000000000004">
      <c r="AE21291" s="254" t="s">
        <v>28824</v>
      </c>
      <c r="AF21291" s="255">
        <v>4965.6000000000004</v>
      </c>
      <c r="AH21291" s="228" t="s">
        <v>47586</v>
      </c>
      <c r="AI21291" s="229">
        <v>15604.99</v>
      </c>
      <c r="AK21291" s="205"/>
      <c r="AL21291" s="206"/>
    </row>
    <row r="21292" spans="31:38" x14ac:dyDescent="0.55000000000000004">
      <c r="AE21292" s="254" t="s">
        <v>28825</v>
      </c>
      <c r="AF21292" s="255">
        <v>103761.25</v>
      </c>
      <c r="AH21292" s="228" t="s">
        <v>26805</v>
      </c>
      <c r="AI21292" s="229">
        <v>884062.87</v>
      </c>
      <c r="AK21292" s="205"/>
      <c r="AL21292" s="206"/>
    </row>
    <row r="21293" spans="31:38" x14ac:dyDescent="0.55000000000000004">
      <c r="AE21293" s="254" t="s">
        <v>28826</v>
      </c>
      <c r="AF21293" s="255">
        <v>47320.5</v>
      </c>
      <c r="AH21293" s="228" t="s">
        <v>35577</v>
      </c>
      <c r="AI21293" s="229">
        <v>1405852.94</v>
      </c>
      <c r="AK21293" s="205"/>
      <c r="AL21293" s="206"/>
    </row>
    <row r="21294" spans="31:38" x14ac:dyDescent="0.55000000000000004">
      <c r="AE21294" s="254" t="s">
        <v>28827</v>
      </c>
      <c r="AF21294" s="255">
        <v>50014.33</v>
      </c>
      <c r="AH21294" s="228" t="s">
        <v>26806</v>
      </c>
      <c r="AI21294" s="229">
        <v>1424203.35</v>
      </c>
      <c r="AK21294" s="205"/>
      <c r="AL21294" s="206"/>
    </row>
    <row r="21295" spans="31:38" x14ac:dyDescent="0.55000000000000004">
      <c r="AE21295" s="254" t="s">
        <v>60039</v>
      </c>
      <c r="AF21295" s="255">
        <v>1700</v>
      </c>
      <c r="AH21295" s="228" t="s">
        <v>43350</v>
      </c>
      <c r="AI21295" s="229">
        <v>118170.39</v>
      </c>
      <c r="AK21295" s="205"/>
      <c r="AL21295" s="206"/>
    </row>
    <row r="21296" spans="31:38" x14ac:dyDescent="0.55000000000000004">
      <c r="AE21296" s="254" t="s">
        <v>58112</v>
      </c>
      <c r="AF21296" s="255">
        <v>296208.3</v>
      </c>
      <c r="AH21296" s="228" t="s">
        <v>26808</v>
      </c>
      <c r="AI21296" s="229">
        <v>58808.66</v>
      </c>
      <c r="AK21296" s="205"/>
      <c r="AL21296" s="206"/>
    </row>
    <row r="21297" spans="31:38" x14ac:dyDescent="0.55000000000000004">
      <c r="AE21297" s="254" t="s">
        <v>49425</v>
      </c>
      <c r="AF21297" s="255">
        <v>133000</v>
      </c>
      <c r="AH21297" s="228" t="s">
        <v>36667</v>
      </c>
      <c r="AI21297" s="229">
        <v>35850.82</v>
      </c>
      <c r="AK21297" s="205"/>
      <c r="AL21297" s="206"/>
    </row>
    <row r="21298" spans="31:38" x14ac:dyDescent="0.55000000000000004">
      <c r="AE21298" s="254" t="s">
        <v>35778</v>
      </c>
      <c r="AF21298" s="255">
        <v>718683.31</v>
      </c>
      <c r="AH21298" s="228" t="s">
        <v>26810</v>
      </c>
      <c r="AI21298" s="229">
        <v>159123.5</v>
      </c>
      <c r="AK21298" s="205"/>
      <c r="AL21298" s="206"/>
    </row>
    <row r="21299" spans="31:38" x14ac:dyDescent="0.55000000000000004">
      <c r="AE21299" s="254" t="s">
        <v>28892</v>
      </c>
      <c r="AF21299" s="255">
        <v>-329.91</v>
      </c>
      <c r="AH21299" s="228" t="s">
        <v>26812</v>
      </c>
      <c r="AI21299" s="229">
        <v>226923.79</v>
      </c>
      <c r="AK21299" s="205"/>
      <c r="AL21299" s="206"/>
    </row>
    <row r="21300" spans="31:38" x14ac:dyDescent="0.55000000000000004">
      <c r="AE21300" s="254" t="s">
        <v>28893</v>
      </c>
      <c r="AF21300" s="255">
        <v>16146365.92</v>
      </c>
      <c r="AH21300" s="228" t="s">
        <v>26813</v>
      </c>
      <c r="AI21300" s="229">
        <v>77409.7</v>
      </c>
      <c r="AK21300" s="205"/>
      <c r="AL21300" s="206"/>
    </row>
    <row r="21301" spans="31:38" x14ac:dyDescent="0.55000000000000004">
      <c r="AE21301" s="254" t="s">
        <v>58793</v>
      </c>
      <c r="AF21301" s="255">
        <v>455</v>
      </c>
      <c r="AH21301" s="228" t="s">
        <v>46158</v>
      </c>
      <c r="AI21301" s="229">
        <v>5592163.6200000001</v>
      </c>
      <c r="AK21301" s="205"/>
      <c r="AL21301" s="206"/>
    </row>
    <row r="21302" spans="31:38" x14ac:dyDescent="0.55000000000000004">
      <c r="AE21302" s="254" t="s">
        <v>28896</v>
      </c>
      <c r="AF21302" s="255">
        <v>5448693.2400000002</v>
      </c>
      <c r="AH21302" s="228" t="s">
        <v>40889</v>
      </c>
      <c r="AI21302" s="229">
        <v>135650.46</v>
      </c>
      <c r="AK21302" s="205"/>
      <c r="AL21302" s="206"/>
    </row>
    <row r="21303" spans="31:38" x14ac:dyDescent="0.55000000000000004">
      <c r="AE21303" s="254" t="s">
        <v>34259</v>
      </c>
      <c r="AF21303" s="255">
        <v>576451.87</v>
      </c>
      <c r="AH21303" s="228" t="s">
        <v>54538</v>
      </c>
      <c r="AI21303" s="229">
        <v>113100</v>
      </c>
      <c r="AK21303" s="205"/>
      <c r="AL21303" s="206"/>
    </row>
    <row r="21304" spans="31:38" x14ac:dyDescent="0.55000000000000004">
      <c r="AE21304" s="254" t="s">
        <v>28897</v>
      </c>
      <c r="AF21304" s="255">
        <v>188756.3</v>
      </c>
      <c r="AH21304" s="228" t="s">
        <v>50761</v>
      </c>
      <c r="AI21304" s="229">
        <v>37400</v>
      </c>
      <c r="AK21304" s="205"/>
      <c r="AL21304" s="206"/>
    </row>
    <row r="21305" spans="31:38" x14ac:dyDescent="0.55000000000000004">
      <c r="AE21305" s="254" t="s">
        <v>28898</v>
      </c>
      <c r="AF21305" s="255">
        <v>1098300.95</v>
      </c>
      <c r="AH21305" s="228" t="s">
        <v>26815</v>
      </c>
      <c r="AI21305" s="229">
        <v>4903082.0199999996</v>
      </c>
      <c r="AK21305" s="205"/>
      <c r="AL21305" s="206"/>
    </row>
    <row r="21306" spans="31:38" x14ac:dyDescent="0.55000000000000004">
      <c r="AE21306" s="254" t="s">
        <v>63530</v>
      </c>
      <c r="AF21306" s="255">
        <v>116692.3</v>
      </c>
      <c r="AH21306" s="228" t="s">
        <v>26816</v>
      </c>
      <c r="AI21306" s="229">
        <v>2190504.5</v>
      </c>
      <c r="AK21306" s="205"/>
      <c r="AL21306" s="206"/>
    </row>
    <row r="21307" spans="31:38" x14ac:dyDescent="0.55000000000000004">
      <c r="AE21307" s="254" t="s">
        <v>28900</v>
      </c>
      <c r="AF21307" s="255">
        <v>-0.01</v>
      </c>
      <c r="AH21307" s="228" t="s">
        <v>40890</v>
      </c>
      <c r="AI21307" s="229">
        <v>1138.6500000000001</v>
      </c>
      <c r="AK21307" s="205"/>
      <c r="AL21307" s="206"/>
    </row>
    <row r="21308" spans="31:38" x14ac:dyDescent="0.55000000000000004">
      <c r="AE21308" s="254" t="s">
        <v>36790</v>
      </c>
      <c r="AF21308" s="255">
        <v>4457873.6900000004</v>
      </c>
      <c r="AH21308" s="228" t="s">
        <v>26817</v>
      </c>
      <c r="AI21308" s="229">
        <v>1679186.52</v>
      </c>
      <c r="AK21308" s="205"/>
      <c r="AL21308" s="206"/>
    </row>
    <row r="21309" spans="31:38" x14ac:dyDescent="0.55000000000000004">
      <c r="AE21309" s="254" t="s">
        <v>34260</v>
      </c>
      <c r="AF21309" s="255">
        <v>26820.12</v>
      </c>
      <c r="AH21309" s="228" t="s">
        <v>26818</v>
      </c>
      <c r="AI21309" s="229">
        <v>2545316.08</v>
      </c>
      <c r="AK21309" s="205"/>
      <c r="AL21309" s="206"/>
    </row>
    <row r="21310" spans="31:38" x14ac:dyDescent="0.55000000000000004">
      <c r="AE21310" s="254" t="s">
        <v>14379</v>
      </c>
      <c r="AF21310" s="255">
        <v>567381.94999999995</v>
      </c>
      <c r="AH21310" s="228" t="s">
        <v>26819</v>
      </c>
      <c r="AI21310" s="229">
        <v>528245.76000000001</v>
      </c>
      <c r="AK21310" s="205"/>
      <c r="AL21310" s="206"/>
    </row>
    <row r="21311" spans="31:38" x14ac:dyDescent="0.55000000000000004">
      <c r="AE21311" s="254" t="s">
        <v>34261</v>
      </c>
      <c r="AF21311" s="255">
        <v>287954.89</v>
      </c>
      <c r="AH21311" s="228" t="s">
        <v>26820</v>
      </c>
      <c r="AI21311" s="229">
        <v>373382.42</v>
      </c>
      <c r="AK21311" s="205"/>
      <c r="AL21311" s="206"/>
    </row>
    <row r="21312" spans="31:38" x14ac:dyDescent="0.55000000000000004">
      <c r="AE21312" s="254" t="s">
        <v>58794</v>
      </c>
      <c r="AF21312" s="255">
        <v>1880</v>
      </c>
      <c r="AH21312" s="228" t="s">
        <v>26821</v>
      </c>
      <c r="AI21312" s="229">
        <v>91408.62</v>
      </c>
      <c r="AK21312" s="205"/>
      <c r="AL21312" s="206"/>
    </row>
    <row r="21313" spans="31:38" x14ac:dyDescent="0.55000000000000004">
      <c r="AE21313" s="254" t="s">
        <v>39570</v>
      </c>
      <c r="AF21313" s="255">
        <v>19200</v>
      </c>
      <c r="AH21313" s="228" t="s">
        <v>26823</v>
      </c>
      <c r="AI21313" s="229">
        <v>218093</v>
      </c>
      <c r="AK21313" s="205"/>
      <c r="AL21313" s="206"/>
    </row>
    <row r="21314" spans="31:38" x14ac:dyDescent="0.55000000000000004">
      <c r="AE21314" s="254" t="s">
        <v>35779</v>
      </c>
      <c r="AF21314" s="255">
        <v>36311.11</v>
      </c>
      <c r="AH21314" s="228" t="s">
        <v>54539</v>
      </c>
      <c r="AI21314" s="229">
        <v>60000</v>
      </c>
      <c r="AK21314" s="205"/>
      <c r="AL21314" s="206"/>
    </row>
    <row r="21315" spans="31:38" x14ac:dyDescent="0.55000000000000004">
      <c r="AE21315" s="254" t="s">
        <v>35780</v>
      </c>
      <c r="AF21315" s="255">
        <v>25058126.370000001</v>
      </c>
      <c r="AH21315" s="228" t="s">
        <v>26825</v>
      </c>
      <c r="AI21315" s="229">
        <v>22071.08</v>
      </c>
      <c r="AK21315" s="205"/>
      <c r="AL21315" s="206"/>
    </row>
    <row r="21316" spans="31:38" x14ac:dyDescent="0.55000000000000004">
      <c r="AE21316" s="254" t="s">
        <v>28901</v>
      </c>
      <c r="AF21316" s="255">
        <v>4305246.8</v>
      </c>
      <c r="AH21316" s="228" t="s">
        <v>26826</v>
      </c>
      <c r="AI21316" s="229">
        <v>96673.66</v>
      </c>
      <c r="AK21316" s="205"/>
      <c r="AL21316" s="206"/>
    </row>
    <row r="21317" spans="31:38" x14ac:dyDescent="0.55000000000000004">
      <c r="AE21317" s="254" t="s">
        <v>59356</v>
      </c>
      <c r="AF21317" s="255">
        <v>4079000</v>
      </c>
      <c r="AH21317" s="228" t="s">
        <v>54540</v>
      </c>
      <c r="AI21317" s="229">
        <v>588417.22</v>
      </c>
      <c r="AK21317" s="205"/>
      <c r="AL21317" s="206"/>
    </row>
    <row r="21318" spans="31:38" x14ac:dyDescent="0.55000000000000004">
      <c r="AE21318" s="254" t="s">
        <v>14383</v>
      </c>
      <c r="AF21318" s="255">
        <v>28688.12</v>
      </c>
      <c r="AH21318" s="228" t="s">
        <v>26827</v>
      </c>
      <c r="AI21318" s="229">
        <v>421098.43</v>
      </c>
      <c r="AK21318" s="205"/>
      <c r="AL21318" s="206"/>
    </row>
    <row r="21319" spans="31:38" x14ac:dyDescent="0.55000000000000004">
      <c r="AE21319" s="254" t="s">
        <v>62401</v>
      </c>
      <c r="AF21319" s="255">
        <v>11996.07</v>
      </c>
      <c r="AH21319" s="228" t="s">
        <v>26828</v>
      </c>
      <c r="AI21319" s="229">
        <v>794325.57</v>
      </c>
      <c r="AK21319" s="205"/>
      <c r="AL21319" s="206"/>
    </row>
    <row r="21320" spans="31:38" x14ac:dyDescent="0.55000000000000004">
      <c r="AE21320" s="254" t="s">
        <v>28903</v>
      </c>
      <c r="AF21320" s="255">
        <v>54342.11</v>
      </c>
      <c r="AH21320" s="228" t="s">
        <v>54541</v>
      </c>
      <c r="AI21320" s="229">
        <v>236034.94</v>
      </c>
      <c r="AK21320" s="205"/>
      <c r="AL21320" s="206"/>
    </row>
    <row r="21321" spans="31:38" x14ac:dyDescent="0.55000000000000004">
      <c r="AE21321" s="254" t="s">
        <v>34263</v>
      </c>
      <c r="AF21321" s="255">
        <v>134941.04999999999</v>
      </c>
      <c r="AH21321" s="228" t="s">
        <v>26829</v>
      </c>
      <c r="AI21321" s="229">
        <v>16304.63</v>
      </c>
      <c r="AK21321" s="205"/>
      <c r="AL21321" s="206"/>
    </row>
    <row r="21322" spans="31:38" x14ac:dyDescent="0.55000000000000004">
      <c r="AE21322" s="254" t="s">
        <v>14386</v>
      </c>
      <c r="AF21322" s="255">
        <v>4621051.7699999996</v>
      </c>
      <c r="AH21322" s="228" t="s">
        <v>43351</v>
      </c>
      <c r="AI21322" s="229">
        <v>1077656</v>
      </c>
      <c r="AK21322" s="205"/>
      <c r="AL21322" s="206"/>
    </row>
    <row r="21323" spans="31:38" x14ac:dyDescent="0.55000000000000004">
      <c r="AE21323" s="254" t="s">
        <v>14387</v>
      </c>
      <c r="AF21323" s="255">
        <v>8828380.4600000009</v>
      </c>
      <c r="AH21323" s="228" t="s">
        <v>26830</v>
      </c>
      <c r="AI21323" s="229">
        <v>6144061</v>
      </c>
      <c r="AK21323" s="205"/>
      <c r="AL21323" s="206"/>
    </row>
    <row r="21324" spans="31:38" x14ac:dyDescent="0.55000000000000004">
      <c r="AE21324" s="254" t="s">
        <v>14388</v>
      </c>
      <c r="AF21324" s="255">
        <v>3323581.26</v>
      </c>
      <c r="AH21324" s="228" t="s">
        <v>26831</v>
      </c>
      <c r="AI21324" s="229">
        <v>3117079.08</v>
      </c>
      <c r="AK21324" s="205"/>
      <c r="AL21324" s="206"/>
    </row>
    <row r="21325" spans="31:38" x14ac:dyDescent="0.55000000000000004">
      <c r="AE21325" s="254" t="s">
        <v>28906</v>
      </c>
      <c r="AF21325" s="255">
        <v>177484</v>
      </c>
      <c r="AH21325" s="228" t="s">
        <v>35585</v>
      </c>
      <c r="AI21325" s="229">
        <v>112923.2</v>
      </c>
      <c r="AK21325" s="205"/>
      <c r="AL21325" s="206"/>
    </row>
    <row r="21326" spans="31:38" x14ac:dyDescent="0.55000000000000004">
      <c r="AE21326" s="254" t="s">
        <v>28907</v>
      </c>
      <c r="AF21326" s="255">
        <v>144284.64000000001</v>
      </c>
      <c r="AH21326" s="228" t="s">
        <v>35586</v>
      </c>
      <c r="AI21326" s="229">
        <v>13462.5</v>
      </c>
      <c r="AK21326" s="205"/>
      <c r="AL21326" s="206"/>
    </row>
    <row r="21327" spans="31:38" x14ac:dyDescent="0.55000000000000004">
      <c r="AE21327" s="254" t="s">
        <v>14389</v>
      </c>
      <c r="AF21327" s="255">
        <v>1564570.08</v>
      </c>
      <c r="AH21327" s="228" t="s">
        <v>46159</v>
      </c>
      <c r="AI21327" s="229">
        <v>35098.89</v>
      </c>
      <c r="AK21327" s="205"/>
      <c r="AL21327" s="206"/>
    </row>
    <row r="21328" spans="31:38" x14ac:dyDescent="0.55000000000000004">
      <c r="AE21328" s="254" t="s">
        <v>28908</v>
      </c>
      <c r="AF21328" s="255">
        <v>133497.45000000001</v>
      </c>
      <c r="AH21328" s="228" t="s">
        <v>35587</v>
      </c>
      <c r="AI21328" s="229">
        <v>12353.59</v>
      </c>
      <c r="AK21328" s="205"/>
      <c r="AL21328" s="206"/>
    </row>
    <row r="21329" spans="31:38" x14ac:dyDescent="0.55000000000000004">
      <c r="AE21329" s="254" t="s">
        <v>14390</v>
      </c>
      <c r="AF21329" s="255">
        <v>5500</v>
      </c>
      <c r="AH21329" s="228" t="s">
        <v>35588</v>
      </c>
      <c r="AI21329" s="229">
        <v>1656.15</v>
      </c>
      <c r="AK21329" s="205"/>
      <c r="AL21329" s="206"/>
    </row>
    <row r="21330" spans="31:38" x14ac:dyDescent="0.55000000000000004">
      <c r="AE21330" s="254" t="s">
        <v>28909</v>
      </c>
      <c r="AF21330" s="255">
        <v>7450</v>
      </c>
      <c r="AH21330" s="228" t="s">
        <v>26842</v>
      </c>
      <c r="AI21330" s="229">
        <v>2407.08</v>
      </c>
      <c r="AK21330" s="205"/>
      <c r="AL21330" s="206"/>
    </row>
    <row r="21331" spans="31:38" x14ac:dyDescent="0.55000000000000004">
      <c r="AE21331" s="254" t="s">
        <v>62402</v>
      </c>
      <c r="AF21331" s="255">
        <v>5300000</v>
      </c>
      <c r="AH21331" s="228" t="s">
        <v>39441</v>
      </c>
      <c r="AI21331" s="229">
        <v>20000</v>
      </c>
      <c r="AK21331" s="205"/>
      <c r="AL21331" s="206"/>
    </row>
    <row r="21332" spans="31:38" x14ac:dyDescent="0.55000000000000004">
      <c r="AE21332" s="254" t="s">
        <v>62403</v>
      </c>
      <c r="AF21332" s="255">
        <v>200000</v>
      </c>
      <c r="AH21332" s="228" t="s">
        <v>46160</v>
      </c>
      <c r="AI21332" s="229">
        <v>36100</v>
      </c>
      <c r="AK21332" s="205"/>
      <c r="AL21332" s="206"/>
    </row>
    <row r="21333" spans="31:38" x14ac:dyDescent="0.55000000000000004">
      <c r="AE21333" s="254" t="s">
        <v>50773</v>
      </c>
      <c r="AF21333" s="255">
        <v>225033.74</v>
      </c>
      <c r="AH21333" s="228" t="s">
        <v>26864</v>
      </c>
      <c r="AI21333" s="229">
        <v>3340</v>
      </c>
      <c r="AK21333" s="205"/>
      <c r="AL21333" s="206"/>
    </row>
    <row r="21334" spans="31:38" x14ac:dyDescent="0.55000000000000004">
      <c r="AE21334" s="254" t="s">
        <v>35781</v>
      </c>
      <c r="AF21334" s="255">
        <v>4800675.2300000004</v>
      </c>
      <c r="AH21334" s="228" t="s">
        <v>43352</v>
      </c>
      <c r="AI21334" s="229">
        <v>8446.36</v>
      </c>
      <c r="AK21334" s="205"/>
      <c r="AL21334" s="206"/>
    </row>
    <row r="21335" spans="31:38" x14ac:dyDescent="0.55000000000000004">
      <c r="AE21335" s="254" t="s">
        <v>58113</v>
      </c>
      <c r="AF21335" s="255">
        <v>144290.85</v>
      </c>
      <c r="AH21335" s="228" t="s">
        <v>26866</v>
      </c>
      <c r="AI21335" s="229">
        <v>2259</v>
      </c>
      <c r="AK21335" s="205"/>
      <c r="AL21335" s="206"/>
    </row>
    <row r="21336" spans="31:38" x14ac:dyDescent="0.55000000000000004">
      <c r="AE21336" s="254" t="s">
        <v>14391</v>
      </c>
      <c r="AF21336" s="255">
        <v>608.83000000000004</v>
      </c>
      <c r="AH21336" s="228" t="s">
        <v>54542</v>
      </c>
      <c r="AI21336" s="229">
        <v>17257.5</v>
      </c>
      <c r="AK21336" s="205"/>
      <c r="AL21336" s="206"/>
    </row>
    <row r="21337" spans="31:38" x14ac:dyDescent="0.55000000000000004">
      <c r="AE21337" s="254" t="s">
        <v>56870</v>
      </c>
      <c r="AF21337" s="255">
        <v>47087.68</v>
      </c>
      <c r="AH21337" s="228" t="s">
        <v>47587</v>
      </c>
      <c r="AI21337" s="229">
        <v>54281.25</v>
      </c>
      <c r="AK21337" s="205"/>
      <c r="AL21337" s="206"/>
    </row>
    <row r="21338" spans="31:38" x14ac:dyDescent="0.55000000000000004">
      <c r="AE21338" s="254" t="s">
        <v>46187</v>
      </c>
      <c r="AF21338" s="255">
        <v>82425.3</v>
      </c>
      <c r="AH21338" s="228" t="s">
        <v>54543</v>
      </c>
      <c r="AI21338" s="229">
        <v>10080</v>
      </c>
      <c r="AK21338" s="205"/>
      <c r="AL21338" s="206"/>
    </row>
    <row r="21339" spans="31:38" x14ac:dyDescent="0.55000000000000004">
      <c r="AE21339" s="254" t="s">
        <v>60957</v>
      </c>
      <c r="AF21339" s="255">
        <v>28275</v>
      </c>
      <c r="AH21339" s="228" t="s">
        <v>54544</v>
      </c>
      <c r="AI21339" s="229">
        <v>7500</v>
      </c>
      <c r="AK21339" s="205"/>
      <c r="AL21339" s="206"/>
    </row>
    <row r="21340" spans="31:38" x14ac:dyDescent="0.55000000000000004">
      <c r="AE21340" s="254" t="s">
        <v>58385</v>
      </c>
      <c r="AF21340" s="255">
        <v>14131.88</v>
      </c>
      <c r="AH21340" s="228" t="s">
        <v>47588</v>
      </c>
      <c r="AI21340" s="229">
        <v>6243.85</v>
      </c>
      <c r="AK21340" s="205"/>
      <c r="AL21340" s="206"/>
    </row>
    <row r="21341" spans="31:38" x14ac:dyDescent="0.55000000000000004">
      <c r="AE21341" s="254" t="s">
        <v>28910</v>
      </c>
      <c r="AF21341" s="255">
        <v>2448372.61</v>
      </c>
      <c r="AH21341" s="228" t="s">
        <v>54545</v>
      </c>
      <c r="AI21341" s="229">
        <v>564.91</v>
      </c>
      <c r="AK21341" s="205"/>
      <c r="AL21341" s="206"/>
    </row>
    <row r="21342" spans="31:38" x14ac:dyDescent="0.55000000000000004">
      <c r="AE21342" s="254" t="s">
        <v>14392</v>
      </c>
      <c r="AF21342" s="255">
        <v>2985364.9</v>
      </c>
      <c r="AH21342" s="228" t="s">
        <v>35594</v>
      </c>
      <c r="AI21342" s="229">
        <v>34229.42</v>
      </c>
      <c r="AK21342" s="205"/>
      <c r="AL21342" s="206"/>
    </row>
    <row r="21343" spans="31:38" x14ac:dyDescent="0.55000000000000004">
      <c r="AE21343" s="254" t="s">
        <v>50774</v>
      </c>
      <c r="AF21343" s="255">
        <v>17491.7</v>
      </c>
      <c r="AH21343" s="228" t="s">
        <v>54546</v>
      </c>
      <c r="AI21343" s="229">
        <v>387081.08</v>
      </c>
      <c r="AK21343" s="205"/>
      <c r="AL21343" s="206"/>
    </row>
    <row r="21344" spans="31:38" x14ac:dyDescent="0.55000000000000004">
      <c r="AE21344" s="254" t="s">
        <v>28911</v>
      </c>
      <c r="AF21344" s="255">
        <v>1051109.07</v>
      </c>
      <c r="AH21344" s="228" t="s">
        <v>26917</v>
      </c>
      <c r="AI21344" s="229">
        <v>557602.35</v>
      </c>
      <c r="AK21344" s="205"/>
      <c r="AL21344" s="206"/>
    </row>
    <row r="21345" spans="31:38" x14ac:dyDescent="0.55000000000000004">
      <c r="AE21345" s="254" t="s">
        <v>48556</v>
      </c>
      <c r="AF21345" s="255">
        <v>1000127.58</v>
      </c>
      <c r="AH21345" s="228" t="s">
        <v>47589</v>
      </c>
      <c r="AI21345" s="229">
        <v>735.35</v>
      </c>
      <c r="AK21345" s="205"/>
      <c r="AL21345" s="206"/>
    </row>
    <row r="21346" spans="31:38" x14ac:dyDescent="0.55000000000000004">
      <c r="AE21346" s="254" t="s">
        <v>14394</v>
      </c>
      <c r="AF21346" s="255">
        <v>556.29</v>
      </c>
      <c r="AH21346" s="228" t="s">
        <v>35595</v>
      </c>
      <c r="AI21346" s="229">
        <v>100831.18</v>
      </c>
      <c r="AK21346" s="205"/>
      <c r="AL21346" s="206"/>
    </row>
    <row r="21347" spans="31:38" x14ac:dyDescent="0.55000000000000004">
      <c r="AE21347" s="254" t="s">
        <v>49426</v>
      </c>
      <c r="AF21347" s="255">
        <v>39610.58</v>
      </c>
      <c r="AH21347" s="228" t="s">
        <v>26918</v>
      </c>
      <c r="AI21347" s="229">
        <v>157358.01</v>
      </c>
      <c r="AK21347" s="205"/>
      <c r="AL21347" s="206"/>
    </row>
    <row r="21348" spans="31:38" x14ac:dyDescent="0.55000000000000004">
      <c r="AE21348" s="254" t="s">
        <v>28912</v>
      </c>
      <c r="AF21348" s="255">
        <v>9755.41</v>
      </c>
      <c r="AH21348" s="228" t="s">
        <v>54547</v>
      </c>
      <c r="AI21348" s="229">
        <v>48.78</v>
      </c>
      <c r="AK21348" s="205"/>
      <c r="AL21348" s="206"/>
    </row>
    <row r="21349" spans="31:38" x14ac:dyDescent="0.55000000000000004">
      <c r="AE21349" s="254" t="s">
        <v>28930</v>
      </c>
      <c r="AF21349" s="255">
        <v>39912.67</v>
      </c>
      <c r="AH21349" s="228" t="s">
        <v>26919</v>
      </c>
      <c r="AI21349" s="229">
        <v>133756.65</v>
      </c>
      <c r="AK21349" s="205"/>
      <c r="AL21349" s="206"/>
    </row>
    <row r="21350" spans="31:38" x14ac:dyDescent="0.55000000000000004">
      <c r="AE21350" s="254" t="s">
        <v>47615</v>
      </c>
      <c r="AF21350" s="255">
        <v>58261.39</v>
      </c>
      <c r="AH21350" s="228" t="s">
        <v>26920</v>
      </c>
      <c r="AI21350" s="229">
        <v>6965.23</v>
      </c>
      <c r="AK21350" s="205"/>
      <c r="AL21350" s="206"/>
    </row>
    <row r="21351" spans="31:38" x14ac:dyDescent="0.55000000000000004">
      <c r="AE21351" s="254" t="s">
        <v>40904</v>
      </c>
      <c r="AF21351" s="255">
        <v>31041.599999999999</v>
      </c>
      <c r="AH21351" s="228" t="s">
        <v>54548</v>
      </c>
      <c r="AI21351" s="229">
        <v>18930.34</v>
      </c>
      <c r="AK21351" s="205"/>
      <c r="AL21351" s="206"/>
    </row>
    <row r="21352" spans="31:38" x14ac:dyDescent="0.55000000000000004">
      <c r="AE21352" s="254" t="s">
        <v>28931</v>
      </c>
      <c r="AF21352" s="255">
        <v>9307.9500000000007</v>
      </c>
      <c r="AH21352" s="228" t="s">
        <v>26921</v>
      </c>
      <c r="AI21352" s="229">
        <v>71453.47</v>
      </c>
      <c r="AK21352" s="205"/>
      <c r="AL21352" s="206"/>
    </row>
    <row r="21353" spans="31:38" x14ac:dyDescent="0.55000000000000004">
      <c r="AE21353" s="254" t="s">
        <v>28932</v>
      </c>
      <c r="AF21353" s="255">
        <v>3600</v>
      </c>
      <c r="AH21353" s="228" t="s">
        <v>34072</v>
      </c>
      <c r="AI21353" s="229">
        <v>1001.14</v>
      </c>
      <c r="AK21353" s="205"/>
      <c r="AL21353" s="206"/>
    </row>
    <row r="21354" spans="31:38" x14ac:dyDescent="0.55000000000000004">
      <c r="AE21354" s="254" t="s">
        <v>62404</v>
      </c>
      <c r="AF21354" s="255">
        <v>2951</v>
      </c>
      <c r="AH21354" s="228" t="s">
        <v>26922</v>
      </c>
      <c r="AI21354" s="229">
        <v>18807.080000000002</v>
      </c>
      <c r="AK21354" s="205"/>
      <c r="AL21354" s="206"/>
    </row>
    <row r="21355" spans="31:38" x14ac:dyDescent="0.55000000000000004">
      <c r="AE21355" s="254" t="s">
        <v>28933</v>
      </c>
      <c r="AF21355" s="255">
        <v>8189.71</v>
      </c>
      <c r="AH21355" s="228" t="s">
        <v>26923</v>
      </c>
      <c r="AI21355" s="229">
        <v>18482.28</v>
      </c>
      <c r="AK21355" s="205"/>
      <c r="AL21355" s="206"/>
    </row>
    <row r="21356" spans="31:38" x14ac:dyDescent="0.55000000000000004">
      <c r="AE21356" s="254" t="s">
        <v>59357</v>
      </c>
      <c r="AF21356" s="255">
        <v>7473</v>
      </c>
      <c r="AH21356" s="228" t="s">
        <v>26924</v>
      </c>
      <c r="AI21356" s="229">
        <v>16317.33</v>
      </c>
      <c r="AK21356" s="205"/>
      <c r="AL21356" s="206"/>
    </row>
    <row r="21357" spans="31:38" x14ac:dyDescent="0.55000000000000004">
      <c r="AE21357" s="254" t="s">
        <v>28954</v>
      </c>
      <c r="AF21357" s="255">
        <v>72940.009999999995</v>
      </c>
      <c r="AH21357" s="228" t="s">
        <v>36670</v>
      </c>
      <c r="AI21357" s="229">
        <v>6138385.3799999999</v>
      </c>
      <c r="AK21357" s="205"/>
      <c r="AL21357" s="206"/>
    </row>
    <row r="21358" spans="31:38" x14ac:dyDescent="0.55000000000000004">
      <c r="AE21358" s="254" t="s">
        <v>28955</v>
      </c>
      <c r="AF21358" s="255">
        <v>24206.400000000001</v>
      </c>
      <c r="AH21358" s="228" t="s">
        <v>43353</v>
      </c>
      <c r="AI21358" s="229">
        <v>3254.07</v>
      </c>
      <c r="AK21358" s="205"/>
      <c r="AL21358" s="206"/>
    </row>
    <row r="21359" spans="31:38" x14ac:dyDescent="0.55000000000000004">
      <c r="AE21359" s="254" t="s">
        <v>28958</v>
      </c>
      <c r="AF21359" s="255">
        <v>2873.35</v>
      </c>
      <c r="AH21359" s="228" t="s">
        <v>14172</v>
      </c>
      <c r="AI21359" s="229">
        <v>154305.04999999999</v>
      </c>
      <c r="AK21359" s="205"/>
      <c r="AL21359" s="206"/>
    </row>
    <row r="21360" spans="31:38" x14ac:dyDescent="0.55000000000000004">
      <c r="AE21360" s="254" t="s">
        <v>28959</v>
      </c>
      <c r="AF21360" s="255">
        <v>260.5</v>
      </c>
      <c r="AH21360" s="228" t="s">
        <v>26925</v>
      </c>
      <c r="AI21360" s="229">
        <v>3000</v>
      </c>
      <c r="AK21360" s="205"/>
      <c r="AL21360" s="206"/>
    </row>
    <row r="21361" spans="31:38" x14ac:dyDescent="0.55000000000000004">
      <c r="AE21361" s="254" t="s">
        <v>28961</v>
      </c>
      <c r="AF21361" s="255">
        <v>2306</v>
      </c>
      <c r="AH21361" s="228" t="s">
        <v>43354</v>
      </c>
      <c r="AI21361" s="229">
        <v>92904.98</v>
      </c>
      <c r="AK21361" s="205"/>
      <c r="AL21361" s="206"/>
    </row>
    <row r="21362" spans="31:38" x14ac:dyDescent="0.55000000000000004">
      <c r="AE21362" s="254" t="s">
        <v>28962</v>
      </c>
      <c r="AF21362" s="255">
        <v>7546.52</v>
      </c>
      <c r="AH21362" s="228" t="s">
        <v>26926</v>
      </c>
      <c r="AI21362" s="229">
        <v>511070.39</v>
      </c>
      <c r="AK21362" s="205"/>
      <c r="AL21362" s="206"/>
    </row>
    <row r="21363" spans="31:38" x14ac:dyDescent="0.55000000000000004">
      <c r="AE21363" s="254" t="s">
        <v>28986</v>
      </c>
      <c r="AF21363" s="255">
        <v>1600</v>
      </c>
      <c r="AH21363" s="228" t="s">
        <v>34073</v>
      </c>
      <c r="AI21363" s="229">
        <v>2235.23</v>
      </c>
      <c r="AK21363" s="205"/>
      <c r="AL21363" s="206"/>
    </row>
    <row r="21364" spans="31:38" x14ac:dyDescent="0.55000000000000004">
      <c r="AE21364" s="254" t="s">
        <v>60040</v>
      </c>
      <c r="AF21364" s="255">
        <v>26987</v>
      </c>
      <c r="AH21364" s="228" t="s">
        <v>14173</v>
      </c>
      <c r="AI21364" s="229">
        <v>640043.97</v>
      </c>
      <c r="AK21364" s="205"/>
      <c r="AL21364" s="206"/>
    </row>
    <row r="21365" spans="31:38" x14ac:dyDescent="0.55000000000000004">
      <c r="AE21365" s="254" t="s">
        <v>34267</v>
      </c>
      <c r="AF21365" s="255">
        <v>1420</v>
      </c>
      <c r="AH21365" s="228" t="s">
        <v>14174</v>
      </c>
      <c r="AI21365" s="229">
        <v>304924.55</v>
      </c>
      <c r="AK21365" s="205"/>
      <c r="AL21365" s="206"/>
    </row>
    <row r="21366" spans="31:38" x14ac:dyDescent="0.55000000000000004">
      <c r="AE21366" s="254" t="s">
        <v>28990</v>
      </c>
      <c r="AF21366" s="255">
        <v>231.04</v>
      </c>
      <c r="AH21366" s="228" t="s">
        <v>26927</v>
      </c>
      <c r="AI21366" s="229">
        <v>71536.08</v>
      </c>
      <c r="AK21366" s="205"/>
      <c r="AL21366" s="206"/>
    </row>
    <row r="21367" spans="31:38" x14ac:dyDescent="0.55000000000000004">
      <c r="AE21367" s="254" t="s">
        <v>35787</v>
      </c>
      <c r="AF21367" s="255">
        <v>1168.4100000000001</v>
      </c>
      <c r="AH21367" s="228" t="s">
        <v>43355</v>
      </c>
      <c r="AI21367" s="229">
        <v>62100</v>
      </c>
      <c r="AK21367" s="205"/>
      <c r="AL21367" s="206"/>
    </row>
    <row r="21368" spans="31:38" x14ac:dyDescent="0.55000000000000004">
      <c r="AE21368" s="254" t="s">
        <v>28991</v>
      </c>
      <c r="AF21368" s="255">
        <v>33437.83</v>
      </c>
      <c r="AH21368" s="228" t="s">
        <v>49411</v>
      </c>
      <c r="AI21368" s="229">
        <v>144</v>
      </c>
      <c r="AK21368" s="205"/>
      <c r="AL21368" s="206"/>
    </row>
    <row r="21369" spans="31:38" x14ac:dyDescent="0.55000000000000004">
      <c r="AE21369" s="254" t="s">
        <v>28992</v>
      </c>
      <c r="AF21369" s="255">
        <v>3935</v>
      </c>
      <c r="AH21369" s="228" t="s">
        <v>48529</v>
      </c>
      <c r="AI21369" s="229">
        <v>8704.4500000000007</v>
      </c>
      <c r="AK21369" s="205"/>
      <c r="AL21369" s="206"/>
    </row>
    <row r="21370" spans="31:38" x14ac:dyDescent="0.55000000000000004">
      <c r="AE21370" s="254" t="s">
        <v>28993</v>
      </c>
      <c r="AF21370" s="255">
        <v>13536.75</v>
      </c>
      <c r="AH21370" s="228" t="s">
        <v>39669</v>
      </c>
      <c r="AI21370" s="229">
        <v>9769.1</v>
      </c>
      <c r="AK21370" s="205"/>
      <c r="AL21370" s="206"/>
    </row>
    <row r="21371" spans="31:38" x14ac:dyDescent="0.55000000000000004">
      <c r="AE21371" s="254" t="s">
        <v>40905</v>
      </c>
      <c r="AF21371" s="255">
        <v>20000</v>
      </c>
      <c r="AH21371" s="228" t="s">
        <v>26929</v>
      </c>
      <c r="AI21371" s="229">
        <v>2340.42</v>
      </c>
      <c r="AK21371" s="205"/>
      <c r="AL21371" s="206"/>
    </row>
    <row r="21372" spans="31:38" x14ac:dyDescent="0.55000000000000004">
      <c r="AE21372" s="254" t="s">
        <v>28995</v>
      </c>
      <c r="AF21372" s="255">
        <v>34000</v>
      </c>
      <c r="AH21372" s="228" t="s">
        <v>43356</v>
      </c>
      <c r="AI21372" s="229">
        <v>9920.5300000000007</v>
      </c>
      <c r="AK21372" s="205"/>
      <c r="AL21372" s="206"/>
    </row>
    <row r="21373" spans="31:38" x14ac:dyDescent="0.55000000000000004">
      <c r="AE21373" s="254" t="s">
        <v>29005</v>
      </c>
      <c r="AF21373" s="255">
        <v>89205.119999999995</v>
      </c>
      <c r="AH21373" s="228" t="s">
        <v>26930</v>
      </c>
      <c r="AI21373" s="229">
        <v>328479.93</v>
      </c>
      <c r="AK21373" s="205"/>
      <c r="AL21373" s="206"/>
    </row>
    <row r="21374" spans="31:38" x14ac:dyDescent="0.55000000000000004">
      <c r="AE21374" s="254" t="s">
        <v>29006</v>
      </c>
      <c r="AF21374" s="255">
        <v>6824.56</v>
      </c>
      <c r="AH21374" s="228" t="s">
        <v>14175</v>
      </c>
      <c r="AI21374" s="229">
        <v>891352.8</v>
      </c>
      <c r="AK21374" s="205"/>
      <c r="AL21374" s="206"/>
    </row>
    <row r="21375" spans="31:38" x14ac:dyDescent="0.55000000000000004">
      <c r="AE21375" s="254" t="s">
        <v>29008</v>
      </c>
      <c r="AF21375" s="255">
        <v>6247.1</v>
      </c>
      <c r="AH21375" s="228" t="s">
        <v>26931</v>
      </c>
      <c r="AI21375" s="229">
        <v>1584310.51</v>
      </c>
      <c r="AK21375" s="205"/>
      <c r="AL21375" s="206"/>
    </row>
    <row r="21376" spans="31:38" x14ac:dyDescent="0.55000000000000004">
      <c r="AE21376" s="254" t="s">
        <v>32900</v>
      </c>
      <c r="AF21376" s="255">
        <v>5654</v>
      </c>
      <c r="AH21376" s="228" t="s">
        <v>48530</v>
      </c>
      <c r="AI21376" s="229">
        <v>41657.46</v>
      </c>
      <c r="AK21376" s="205"/>
      <c r="AL21376" s="206"/>
    </row>
    <row r="21377" spans="31:38" x14ac:dyDescent="0.55000000000000004">
      <c r="AE21377" s="254" t="s">
        <v>29010</v>
      </c>
      <c r="AF21377" s="255">
        <v>189130.8</v>
      </c>
      <c r="AH21377" s="228" t="s">
        <v>14176</v>
      </c>
      <c r="AI21377" s="229">
        <v>131508.74</v>
      </c>
      <c r="AK21377" s="205"/>
      <c r="AL21377" s="206"/>
    </row>
    <row r="21378" spans="31:38" x14ac:dyDescent="0.55000000000000004">
      <c r="AE21378" s="254" t="s">
        <v>50775</v>
      </c>
      <c r="AF21378" s="255">
        <v>24512.79</v>
      </c>
      <c r="AH21378" s="228" t="s">
        <v>26932</v>
      </c>
      <c r="AI21378" s="229">
        <v>3250325.69</v>
      </c>
      <c r="AK21378" s="205"/>
      <c r="AL21378" s="206"/>
    </row>
    <row r="21379" spans="31:38" x14ac:dyDescent="0.55000000000000004">
      <c r="AE21379" s="254" t="s">
        <v>29037</v>
      </c>
      <c r="AF21379" s="255">
        <v>25183.46</v>
      </c>
      <c r="AH21379" s="228" t="s">
        <v>48531</v>
      </c>
      <c r="AI21379" s="229">
        <v>-26915.33</v>
      </c>
      <c r="AK21379" s="205"/>
      <c r="AL21379" s="206"/>
    </row>
    <row r="21380" spans="31:38" x14ac:dyDescent="0.55000000000000004">
      <c r="AE21380" s="254" t="s">
        <v>29040</v>
      </c>
      <c r="AF21380" s="255">
        <v>73764</v>
      </c>
      <c r="AH21380" s="228" t="s">
        <v>40891</v>
      </c>
      <c r="AI21380" s="229">
        <v>810839</v>
      </c>
      <c r="AK21380" s="205"/>
      <c r="AL21380" s="206"/>
    </row>
    <row r="21381" spans="31:38" x14ac:dyDescent="0.55000000000000004">
      <c r="AE21381" s="254" t="s">
        <v>50776</v>
      </c>
      <c r="AF21381" s="255">
        <v>111232.5</v>
      </c>
      <c r="AH21381" s="228" t="s">
        <v>26933</v>
      </c>
      <c r="AI21381" s="229">
        <v>93750.46</v>
      </c>
      <c r="AK21381" s="205"/>
      <c r="AL21381" s="206"/>
    </row>
    <row r="21382" spans="31:38" x14ac:dyDescent="0.55000000000000004">
      <c r="AE21382" s="254" t="s">
        <v>29103</v>
      </c>
      <c r="AF21382" s="255">
        <v>23345.87</v>
      </c>
      <c r="AH21382" s="228" t="s">
        <v>46161</v>
      </c>
      <c r="AI21382" s="229">
        <v>93050</v>
      </c>
      <c r="AK21382" s="205"/>
      <c r="AL21382" s="206"/>
    </row>
    <row r="21383" spans="31:38" x14ac:dyDescent="0.55000000000000004">
      <c r="AE21383" s="254" t="s">
        <v>29104</v>
      </c>
      <c r="AF21383" s="255">
        <v>3200</v>
      </c>
      <c r="AH21383" s="228" t="s">
        <v>46162</v>
      </c>
      <c r="AI21383" s="229">
        <v>7118.34</v>
      </c>
      <c r="AK21383" s="205"/>
      <c r="AL21383" s="206"/>
    </row>
    <row r="21384" spans="31:38" x14ac:dyDescent="0.55000000000000004">
      <c r="AE21384" s="254" t="s">
        <v>60958</v>
      </c>
      <c r="AF21384" s="255">
        <v>5202.78</v>
      </c>
      <c r="AH21384" s="228" t="s">
        <v>47590</v>
      </c>
      <c r="AI21384" s="229">
        <v>1500</v>
      </c>
      <c r="AK21384" s="205"/>
      <c r="AL21384" s="206"/>
    </row>
    <row r="21385" spans="31:38" x14ac:dyDescent="0.55000000000000004">
      <c r="AE21385" s="254" t="s">
        <v>50778</v>
      </c>
      <c r="AF21385" s="255">
        <v>12150</v>
      </c>
      <c r="AH21385" s="228" t="s">
        <v>26946</v>
      </c>
      <c r="AI21385" s="229">
        <v>6895.85</v>
      </c>
      <c r="AK21385" s="205"/>
      <c r="AL21385" s="206"/>
    </row>
    <row r="21386" spans="31:38" x14ac:dyDescent="0.55000000000000004">
      <c r="AE21386" s="254" t="s">
        <v>46193</v>
      </c>
      <c r="AF21386" s="255">
        <v>280715.52000000002</v>
      </c>
      <c r="AH21386" s="228" t="s">
        <v>26948</v>
      </c>
      <c r="AI21386" s="229">
        <v>2003.31</v>
      </c>
      <c r="AK21386" s="205"/>
      <c r="AL21386" s="206"/>
    </row>
    <row r="21387" spans="31:38" x14ac:dyDescent="0.55000000000000004">
      <c r="AE21387" s="254" t="s">
        <v>29105</v>
      </c>
      <c r="AF21387" s="255">
        <v>15340.61</v>
      </c>
      <c r="AH21387" s="228" t="s">
        <v>26949</v>
      </c>
      <c r="AI21387" s="229">
        <v>15376.19</v>
      </c>
      <c r="AK21387" s="205"/>
      <c r="AL21387" s="206"/>
    </row>
    <row r="21388" spans="31:38" x14ac:dyDescent="0.55000000000000004">
      <c r="AE21388" s="254" t="s">
        <v>50780</v>
      </c>
      <c r="AF21388" s="255">
        <v>365.45</v>
      </c>
      <c r="AH21388" s="228" t="s">
        <v>26965</v>
      </c>
      <c r="AI21388" s="229">
        <v>121916.99</v>
      </c>
      <c r="AK21388" s="205"/>
      <c r="AL21388" s="206"/>
    </row>
    <row r="21389" spans="31:38" x14ac:dyDescent="0.55000000000000004">
      <c r="AE21389" s="254" t="s">
        <v>29106</v>
      </c>
      <c r="AF21389" s="255">
        <v>322.60000000000002</v>
      </c>
      <c r="AH21389" s="228" t="s">
        <v>34084</v>
      </c>
      <c r="AI21389" s="229">
        <v>54091.68</v>
      </c>
      <c r="AK21389" s="205"/>
      <c r="AL21389" s="206"/>
    </row>
    <row r="21390" spans="31:38" x14ac:dyDescent="0.55000000000000004">
      <c r="AE21390" s="254" t="s">
        <v>60959</v>
      </c>
      <c r="AF21390" s="255">
        <v>9864.84</v>
      </c>
      <c r="AH21390" s="228" t="s">
        <v>26967</v>
      </c>
      <c r="AI21390" s="229">
        <v>32381.33</v>
      </c>
      <c r="AK21390" s="205"/>
      <c r="AL21390" s="206"/>
    </row>
    <row r="21391" spans="31:38" x14ac:dyDescent="0.55000000000000004">
      <c r="AE21391" s="254" t="s">
        <v>29107</v>
      </c>
      <c r="AF21391" s="255">
        <v>372.18</v>
      </c>
      <c r="AH21391" s="228" t="s">
        <v>46163</v>
      </c>
      <c r="AI21391" s="229">
        <v>45000</v>
      </c>
      <c r="AK21391" s="205"/>
      <c r="AL21391" s="206"/>
    </row>
    <row r="21392" spans="31:38" x14ac:dyDescent="0.55000000000000004">
      <c r="AE21392" s="254" t="s">
        <v>60960</v>
      </c>
      <c r="AF21392" s="255">
        <v>615.35</v>
      </c>
      <c r="AH21392" s="228" t="s">
        <v>46164</v>
      </c>
      <c r="AI21392" s="229">
        <v>661.13</v>
      </c>
      <c r="AK21392" s="205"/>
      <c r="AL21392" s="206"/>
    </row>
    <row r="21393" spans="31:38" x14ac:dyDescent="0.55000000000000004">
      <c r="AE21393" s="254" t="s">
        <v>60961</v>
      </c>
      <c r="AF21393" s="255">
        <v>219.32</v>
      </c>
      <c r="AH21393" s="228" t="s">
        <v>34085</v>
      </c>
      <c r="AI21393" s="229">
        <v>69616.009999999995</v>
      </c>
      <c r="AK21393" s="205"/>
      <c r="AL21393" s="206"/>
    </row>
    <row r="21394" spans="31:38" x14ac:dyDescent="0.55000000000000004">
      <c r="AE21394" s="254" t="s">
        <v>60962</v>
      </c>
      <c r="AF21394" s="255">
        <v>5.18</v>
      </c>
      <c r="AH21394" s="228" t="s">
        <v>26968</v>
      </c>
      <c r="AI21394" s="229">
        <v>21111.78</v>
      </c>
      <c r="AK21394" s="205"/>
      <c r="AL21394" s="206"/>
    </row>
    <row r="21395" spans="31:38" x14ac:dyDescent="0.55000000000000004">
      <c r="AE21395" s="254" t="s">
        <v>29109</v>
      </c>
      <c r="AF21395" s="255">
        <v>580.5</v>
      </c>
      <c r="AH21395" s="228" t="s">
        <v>26969</v>
      </c>
      <c r="AI21395" s="229">
        <v>48252.83</v>
      </c>
    </row>
    <row r="21396" spans="31:38" x14ac:dyDescent="0.55000000000000004">
      <c r="AE21396" s="254" t="s">
        <v>60963</v>
      </c>
      <c r="AF21396" s="255">
        <v>2086.5300000000002</v>
      </c>
      <c r="AH21396" s="228" t="s">
        <v>26970</v>
      </c>
      <c r="AI21396" s="229">
        <v>2041.51</v>
      </c>
    </row>
    <row r="21397" spans="31:38" x14ac:dyDescent="0.55000000000000004">
      <c r="AE21397" s="254" t="s">
        <v>29111</v>
      </c>
      <c r="AF21397" s="255">
        <v>1625.94</v>
      </c>
      <c r="AH21397" s="228" t="s">
        <v>26971</v>
      </c>
      <c r="AI21397" s="229">
        <v>22726.12</v>
      </c>
    </row>
    <row r="21398" spans="31:38" x14ac:dyDescent="0.55000000000000004">
      <c r="AE21398" s="254" t="s">
        <v>65205</v>
      </c>
      <c r="AF21398" s="255">
        <v>-32002.240000000002</v>
      </c>
      <c r="AH21398" s="228" t="s">
        <v>26972</v>
      </c>
      <c r="AI21398" s="229">
        <v>2602.31</v>
      </c>
    </row>
    <row r="21399" spans="31:38" x14ac:dyDescent="0.55000000000000004">
      <c r="AE21399" s="254" t="s">
        <v>29112</v>
      </c>
      <c r="AF21399" s="255">
        <v>16864.22</v>
      </c>
      <c r="AH21399" s="228" t="s">
        <v>34086</v>
      </c>
      <c r="AI21399" s="229">
        <v>33955.5</v>
      </c>
    </row>
    <row r="21400" spans="31:38" x14ac:dyDescent="0.55000000000000004">
      <c r="AE21400" s="254" t="s">
        <v>29113</v>
      </c>
      <c r="AF21400" s="255">
        <v>18739.86</v>
      </c>
      <c r="AH21400" s="228" t="s">
        <v>43357</v>
      </c>
      <c r="AI21400" s="229">
        <v>5059.1099999999997</v>
      </c>
    </row>
    <row r="21401" spans="31:38" x14ac:dyDescent="0.55000000000000004">
      <c r="AE21401" s="254" t="s">
        <v>29114</v>
      </c>
      <c r="AF21401" s="255">
        <v>5056.84</v>
      </c>
      <c r="AH21401" s="228" t="s">
        <v>26973</v>
      </c>
      <c r="AI21401" s="229">
        <v>507.16</v>
      </c>
    </row>
    <row r="21402" spans="31:38" x14ac:dyDescent="0.55000000000000004">
      <c r="AE21402" s="254" t="s">
        <v>29115</v>
      </c>
      <c r="AF21402" s="255">
        <v>11356.29</v>
      </c>
      <c r="AH21402" s="228" t="s">
        <v>14178</v>
      </c>
      <c r="AI21402" s="229">
        <v>19779.52</v>
      </c>
    </row>
    <row r="21403" spans="31:38" x14ac:dyDescent="0.55000000000000004">
      <c r="AE21403" s="254" t="s">
        <v>47618</v>
      </c>
      <c r="AF21403" s="255">
        <v>5144.8599999999997</v>
      </c>
      <c r="AH21403" s="228" t="s">
        <v>47591</v>
      </c>
      <c r="AI21403" s="229">
        <v>2680</v>
      </c>
    </row>
    <row r="21404" spans="31:38" x14ac:dyDescent="0.55000000000000004">
      <c r="AE21404" s="254" t="s">
        <v>29130</v>
      </c>
      <c r="AF21404" s="255">
        <v>8316.26</v>
      </c>
      <c r="AH21404" s="228" t="s">
        <v>26976</v>
      </c>
      <c r="AI21404" s="229">
        <v>11948</v>
      </c>
    </row>
    <row r="21405" spans="31:38" x14ac:dyDescent="0.55000000000000004">
      <c r="AE21405" s="254" t="s">
        <v>29131</v>
      </c>
      <c r="AF21405" s="255">
        <v>5860</v>
      </c>
      <c r="AH21405" s="228" t="s">
        <v>36673</v>
      </c>
      <c r="AI21405" s="229">
        <v>3744.03</v>
      </c>
    </row>
    <row r="21406" spans="31:38" x14ac:dyDescent="0.55000000000000004">
      <c r="AE21406" s="254" t="s">
        <v>29147</v>
      </c>
      <c r="AF21406" s="255">
        <v>62180.19</v>
      </c>
      <c r="AH21406" s="228" t="s">
        <v>34094</v>
      </c>
      <c r="AI21406" s="229">
        <v>322120.26</v>
      </c>
    </row>
    <row r="21407" spans="31:38" x14ac:dyDescent="0.55000000000000004">
      <c r="AE21407" s="254" t="s">
        <v>49428</v>
      </c>
      <c r="AF21407" s="255">
        <v>13414.4</v>
      </c>
      <c r="AH21407" s="228" t="s">
        <v>27058</v>
      </c>
      <c r="AI21407" s="229">
        <v>27230.46</v>
      </c>
    </row>
    <row r="21408" spans="31:38" x14ac:dyDescent="0.55000000000000004">
      <c r="AE21408" s="254" t="s">
        <v>29148</v>
      </c>
      <c r="AF21408" s="255">
        <v>2707.98</v>
      </c>
      <c r="AH21408" s="228" t="s">
        <v>27060</v>
      </c>
      <c r="AI21408" s="229">
        <v>912356.31</v>
      </c>
    </row>
    <row r="21409" spans="31:35" x14ac:dyDescent="0.55000000000000004">
      <c r="AE21409" s="254" t="s">
        <v>62405</v>
      </c>
      <c r="AF21409" s="255">
        <v>10284.86</v>
      </c>
      <c r="AH21409" s="228" t="s">
        <v>27061</v>
      </c>
      <c r="AI21409" s="229">
        <v>133416.23000000001</v>
      </c>
    </row>
    <row r="21410" spans="31:35" x14ac:dyDescent="0.55000000000000004">
      <c r="AE21410" s="254" t="s">
        <v>62918</v>
      </c>
      <c r="AF21410" s="255">
        <v>3509.76</v>
      </c>
      <c r="AH21410" s="228" t="s">
        <v>27062</v>
      </c>
      <c r="AI21410" s="229">
        <v>576658.9</v>
      </c>
    </row>
    <row r="21411" spans="31:35" x14ac:dyDescent="0.55000000000000004">
      <c r="AE21411" s="254" t="s">
        <v>29149</v>
      </c>
      <c r="AF21411" s="255">
        <v>81062</v>
      </c>
      <c r="AH21411" s="228" t="s">
        <v>34095</v>
      </c>
      <c r="AI21411" s="229">
        <v>4788.84</v>
      </c>
    </row>
    <row r="21412" spans="31:35" x14ac:dyDescent="0.55000000000000004">
      <c r="AE21412" s="254" t="s">
        <v>54583</v>
      </c>
      <c r="AF21412" s="255">
        <v>22500</v>
      </c>
      <c r="AH21412" s="228" t="s">
        <v>50762</v>
      </c>
      <c r="AI21412" s="229">
        <v>27322.93</v>
      </c>
    </row>
    <row r="21413" spans="31:35" x14ac:dyDescent="0.55000000000000004">
      <c r="AE21413" s="254" t="s">
        <v>54584</v>
      </c>
      <c r="AF21413" s="255">
        <v>81851.070000000007</v>
      </c>
      <c r="AH21413" s="228" t="s">
        <v>27063</v>
      </c>
      <c r="AI21413" s="229">
        <v>81204.89</v>
      </c>
    </row>
    <row r="21414" spans="31:35" x14ac:dyDescent="0.55000000000000004">
      <c r="AE21414" s="254" t="s">
        <v>29152</v>
      </c>
      <c r="AF21414" s="255">
        <v>49205.02</v>
      </c>
      <c r="AH21414" s="228" t="s">
        <v>27065</v>
      </c>
      <c r="AI21414" s="229">
        <v>790915.07</v>
      </c>
    </row>
    <row r="21415" spans="31:35" x14ac:dyDescent="0.55000000000000004">
      <c r="AE21415" s="254" t="s">
        <v>56871</v>
      </c>
      <c r="AF21415" s="255">
        <v>3415.8</v>
      </c>
      <c r="AH21415" s="228" t="s">
        <v>27067</v>
      </c>
      <c r="AI21415" s="229">
        <v>122437.66</v>
      </c>
    </row>
    <row r="21416" spans="31:35" x14ac:dyDescent="0.55000000000000004">
      <c r="AE21416" s="254" t="s">
        <v>54585</v>
      </c>
      <c r="AF21416" s="255">
        <v>14187.25</v>
      </c>
      <c r="AH21416" s="228" t="s">
        <v>39466</v>
      </c>
      <c r="AI21416" s="229">
        <v>18380</v>
      </c>
    </row>
    <row r="21417" spans="31:35" x14ac:dyDescent="0.55000000000000004">
      <c r="AE21417" s="254" t="s">
        <v>35793</v>
      </c>
      <c r="AF21417" s="255">
        <v>95399.75</v>
      </c>
      <c r="AH21417" s="228" t="s">
        <v>27068</v>
      </c>
      <c r="AI21417" s="229">
        <v>421928.97</v>
      </c>
    </row>
    <row r="21418" spans="31:35" x14ac:dyDescent="0.55000000000000004">
      <c r="AE21418" s="254" t="s">
        <v>39576</v>
      </c>
      <c r="AF21418" s="255">
        <v>81472.72</v>
      </c>
      <c r="AH21418" s="228" t="s">
        <v>40892</v>
      </c>
      <c r="AI21418" s="229">
        <v>20835.78</v>
      </c>
    </row>
    <row r="21419" spans="31:35" x14ac:dyDescent="0.55000000000000004">
      <c r="AE21419" s="254" t="s">
        <v>43385</v>
      </c>
      <c r="AF21419" s="255">
        <v>7736.17</v>
      </c>
      <c r="AH21419" s="228" t="s">
        <v>27069</v>
      </c>
      <c r="AI21419" s="229">
        <v>108.8</v>
      </c>
    </row>
    <row r="21420" spans="31:35" x14ac:dyDescent="0.55000000000000004">
      <c r="AE21420" s="254" t="s">
        <v>35795</v>
      </c>
      <c r="AF21420" s="255">
        <v>4222.99</v>
      </c>
      <c r="AH21420" s="228" t="s">
        <v>49412</v>
      </c>
      <c r="AI21420" s="229">
        <v>412.33</v>
      </c>
    </row>
    <row r="21421" spans="31:35" x14ac:dyDescent="0.55000000000000004">
      <c r="AE21421" s="254" t="s">
        <v>58114</v>
      </c>
      <c r="AF21421" s="255">
        <v>1424.08</v>
      </c>
      <c r="AH21421" s="228" t="s">
        <v>27071</v>
      </c>
      <c r="AI21421" s="229">
        <v>53093.64</v>
      </c>
    </row>
    <row r="21422" spans="31:35" x14ac:dyDescent="0.55000000000000004">
      <c r="AE21422" s="254" t="s">
        <v>29163</v>
      </c>
      <c r="AF21422" s="255">
        <v>21568</v>
      </c>
      <c r="AH21422" s="228" t="s">
        <v>27072</v>
      </c>
      <c r="AI21422" s="229">
        <v>1444.65</v>
      </c>
    </row>
    <row r="21423" spans="31:35" x14ac:dyDescent="0.55000000000000004">
      <c r="AE21423" s="254" t="s">
        <v>48557</v>
      </c>
      <c r="AF21423" s="255">
        <v>5106</v>
      </c>
      <c r="AH21423" s="228" t="s">
        <v>27073</v>
      </c>
      <c r="AI21423" s="229">
        <v>9414.82</v>
      </c>
    </row>
    <row r="21424" spans="31:35" x14ac:dyDescent="0.55000000000000004">
      <c r="AE21424" s="254" t="s">
        <v>29187</v>
      </c>
      <c r="AF21424" s="255">
        <v>38551</v>
      </c>
      <c r="AH21424" s="228" t="s">
        <v>14182</v>
      </c>
      <c r="AI21424" s="229">
        <v>48565.64</v>
      </c>
    </row>
    <row r="21425" spans="31:35" x14ac:dyDescent="0.55000000000000004">
      <c r="AE21425" s="254" t="s">
        <v>29189</v>
      </c>
      <c r="AF21425" s="255">
        <v>30751.97</v>
      </c>
      <c r="AH21425" s="228" t="s">
        <v>36681</v>
      </c>
      <c r="AI21425" s="229">
        <v>9860960.1199999992</v>
      </c>
    </row>
    <row r="21426" spans="31:35" x14ac:dyDescent="0.55000000000000004">
      <c r="AE21426" s="254" t="s">
        <v>29191</v>
      </c>
      <c r="AF21426" s="255">
        <v>5255.73</v>
      </c>
      <c r="AH21426" s="228" t="s">
        <v>27075</v>
      </c>
      <c r="AI21426" s="229">
        <v>6250.05</v>
      </c>
    </row>
    <row r="21427" spans="31:35" x14ac:dyDescent="0.55000000000000004">
      <c r="AE21427" s="254" t="s">
        <v>47620</v>
      </c>
      <c r="AF21427" s="255">
        <v>43994.37</v>
      </c>
      <c r="AH21427" s="228" t="s">
        <v>47592</v>
      </c>
      <c r="AI21427" s="229">
        <v>101086.9</v>
      </c>
    </row>
    <row r="21428" spans="31:35" x14ac:dyDescent="0.55000000000000004">
      <c r="AE21428" s="254" t="s">
        <v>29206</v>
      </c>
      <c r="AF21428" s="255">
        <v>3249.83</v>
      </c>
      <c r="AH21428" s="228" t="s">
        <v>27076</v>
      </c>
      <c r="AI21428" s="229">
        <v>1222.71</v>
      </c>
    </row>
    <row r="21429" spans="31:35" x14ac:dyDescent="0.55000000000000004">
      <c r="AE21429" s="254" t="s">
        <v>47621</v>
      </c>
      <c r="AF21429" s="255">
        <v>8120.16</v>
      </c>
      <c r="AH21429" s="228" t="s">
        <v>27077</v>
      </c>
      <c r="AI21429" s="229">
        <v>50354.54</v>
      </c>
    </row>
    <row r="21430" spans="31:35" x14ac:dyDescent="0.55000000000000004">
      <c r="AE21430" s="254" t="s">
        <v>29207</v>
      </c>
      <c r="AF21430" s="255">
        <v>10617</v>
      </c>
      <c r="AH21430" s="228" t="s">
        <v>27078</v>
      </c>
      <c r="AI21430" s="229">
        <v>10650</v>
      </c>
    </row>
    <row r="21431" spans="31:35" x14ac:dyDescent="0.55000000000000004">
      <c r="AE21431" s="254" t="s">
        <v>34273</v>
      </c>
      <c r="AF21431" s="255">
        <v>9018.66</v>
      </c>
      <c r="AH21431" s="228" t="s">
        <v>27079</v>
      </c>
      <c r="AI21431" s="229">
        <v>4130.22</v>
      </c>
    </row>
    <row r="21432" spans="31:35" x14ac:dyDescent="0.55000000000000004">
      <c r="AE21432" s="254" t="s">
        <v>62406</v>
      </c>
      <c r="AF21432" s="255">
        <v>6069</v>
      </c>
      <c r="AH21432" s="228" t="s">
        <v>14183</v>
      </c>
      <c r="AI21432" s="229">
        <v>1021686.82</v>
      </c>
    </row>
    <row r="21433" spans="31:35" x14ac:dyDescent="0.55000000000000004">
      <c r="AE21433" s="254" t="s">
        <v>47622</v>
      </c>
      <c r="AF21433" s="255">
        <v>1000</v>
      </c>
      <c r="AH21433" s="228" t="s">
        <v>14184</v>
      </c>
      <c r="AI21433" s="229">
        <v>649394.77</v>
      </c>
    </row>
    <row r="21434" spans="31:35" x14ac:dyDescent="0.55000000000000004">
      <c r="AE21434" s="254" t="s">
        <v>29208</v>
      </c>
      <c r="AF21434" s="255">
        <v>56494.45</v>
      </c>
      <c r="AH21434" s="228" t="s">
        <v>27080</v>
      </c>
      <c r="AI21434" s="229">
        <v>271448.28999999998</v>
      </c>
    </row>
    <row r="21435" spans="31:35" x14ac:dyDescent="0.55000000000000004">
      <c r="AE21435" s="254" t="s">
        <v>29210</v>
      </c>
      <c r="AF21435" s="255">
        <v>10173.030000000001</v>
      </c>
      <c r="AH21435" s="228" t="s">
        <v>27081</v>
      </c>
      <c r="AI21435" s="229">
        <v>798615.77</v>
      </c>
    </row>
    <row r="21436" spans="31:35" x14ac:dyDescent="0.55000000000000004">
      <c r="AE21436" s="254" t="s">
        <v>49430</v>
      </c>
      <c r="AF21436" s="255">
        <v>6287</v>
      </c>
      <c r="AH21436" s="228" t="s">
        <v>27082</v>
      </c>
      <c r="AI21436" s="229">
        <v>26832.31</v>
      </c>
    </row>
    <row r="21437" spans="31:35" x14ac:dyDescent="0.55000000000000004">
      <c r="AE21437" s="254" t="s">
        <v>29220</v>
      </c>
      <c r="AF21437" s="255">
        <v>47127.56</v>
      </c>
      <c r="AH21437" s="228" t="s">
        <v>27087</v>
      </c>
      <c r="AI21437" s="229">
        <v>263634.38</v>
      </c>
    </row>
    <row r="21438" spans="31:35" x14ac:dyDescent="0.55000000000000004">
      <c r="AE21438" s="254" t="s">
        <v>58115</v>
      </c>
      <c r="AF21438" s="255">
        <v>44166.69</v>
      </c>
      <c r="AH21438" s="228" t="s">
        <v>27088</v>
      </c>
      <c r="AI21438" s="229">
        <v>886247.9</v>
      </c>
    </row>
    <row r="21439" spans="31:35" x14ac:dyDescent="0.55000000000000004">
      <c r="AE21439" s="254" t="s">
        <v>29221</v>
      </c>
      <c r="AF21439" s="255">
        <v>6263.03</v>
      </c>
      <c r="AH21439" s="228" t="s">
        <v>27089</v>
      </c>
      <c r="AI21439" s="229">
        <v>478961.5</v>
      </c>
    </row>
    <row r="21440" spans="31:35" x14ac:dyDescent="0.55000000000000004">
      <c r="AE21440" s="254" t="s">
        <v>29223</v>
      </c>
      <c r="AF21440" s="255">
        <v>3741</v>
      </c>
      <c r="AH21440" s="228" t="s">
        <v>54549</v>
      </c>
      <c r="AI21440" s="229">
        <v>16521.75</v>
      </c>
    </row>
    <row r="21441" spans="31:35" x14ac:dyDescent="0.55000000000000004">
      <c r="AE21441" s="254" t="s">
        <v>29247</v>
      </c>
      <c r="AF21441" s="255">
        <v>27407.58</v>
      </c>
      <c r="AH21441" s="228" t="s">
        <v>27092</v>
      </c>
      <c r="AI21441" s="229">
        <v>70713.09</v>
      </c>
    </row>
    <row r="21442" spans="31:35" x14ac:dyDescent="0.55000000000000004">
      <c r="AE21442" s="254" t="s">
        <v>60964</v>
      </c>
      <c r="AF21442" s="255">
        <v>3436.5</v>
      </c>
      <c r="AH21442" s="228" t="s">
        <v>54550</v>
      </c>
      <c r="AI21442" s="229">
        <v>-16337.65</v>
      </c>
    </row>
    <row r="21443" spans="31:35" x14ac:dyDescent="0.55000000000000004">
      <c r="AE21443" s="254" t="s">
        <v>60965</v>
      </c>
      <c r="AF21443" s="255">
        <v>66804.45</v>
      </c>
      <c r="AH21443" s="228" t="s">
        <v>46165</v>
      </c>
      <c r="AI21443" s="229">
        <v>114050</v>
      </c>
    </row>
    <row r="21444" spans="31:35" x14ac:dyDescent="0.55000000000000004">
      <c r="AE21444" s="254" t="s">
        <v>29249</v>
      </c>
      <c r="AF21444" s="255">
        <v>2248.98</v>
      </c>
      <c r="AH21444" s="228" t="s">
        <v>46166</v>
      </c>
      <c r="AI21444" s="229">
        <v>7616.84</v>
      </c>
    </row>
    <row r="21445" spans="31:35" x14ac:dyDescent="0.55000000000000004">
      <c r="AE21445" s="254" t="s">
        <v>50782</v>
      </c>
      <c r="AF21445" s="255">
        <v>81.45</v>
      </c>
      <c r="AH21445" s="228" t="s">
        <v>50763</v>
      </c>
      <c r="AI21445" s="229">
        <v>22665</v>
      </c>
    </row>
    <row r="21446" spans="31:35" x14ac:dyDescent="0.55000000000000004">
      <c r="AE21446" s="254" t="s">
        <v>29250</v>
      </c>
      <c r="AF21446" s="255">
        <v>331.45</v>
      </c>
      <c r="AH21446" s="228" t="s">
        <v>27222</v>
      </c>
      <c r="AI21446" s="229">
        <v>38681.51</v>
      </c>
    </row>
    <row r="21447" spans="31:35" x14ac:dyDescent="0.55000000000000004">
      <c r="AE21447" s="254" t="s">
        <v>29251</v>
      </c>
      <c r="AF21447" s="255">
        <v>4456.6400000000003</v>
      </c>
      <c r="AH21447" s="228" t="s">
        <v>27223</v>
      </c>
      <c r="AI21447" s="229">
        <v>2462404.85</v>
      </c>
    </row>
    <row r="21448" spans="31:35" x14ac:dyDescent="0.55000000000000004">
      <c r="AE21448" s="254" t="s">
        <v>29252</v>
      </c>
      <c r="AF21448" s="255">
        <v>84.09</v>
      </c>
      <c r="AH21448" s="228" t="s">
        <v>36688</v>
      </c>
      <c r="AI21448" s="229">
        <v>9895.27</v>
      </c>
    </row>
    <row r="21449" spans="31:35" x14ac:dyDescent="0.55000000000000004">
      <c r="AE21449" s="254" t="s">
        <v>60966</v>
      </c>
      <c r="AF21449" s="255">
        <v>41.32</v>
      </c>
      <c r="AH21449" s="228" t="s">
        <v>27224</v>
      </c>
      <c r="AI21449" s="229">
        <v>647858.21</v>
      </c>
    </row>
    <row r="21450" spans="31:35" x14ac:dyDescent="0.55000000000000004">
      <c r="AE21450" s="254" t="s">
        <v>29253</v>
      </c>
      <c r="AF21450" s="255">
        <v>264.39999999999998</v>
      </c>
      <c r="AH21450" s="228" t="s">
        <v>46167</v>
      </c>
      <c r="AI21450" s="229">
        <v>35963.72</v>
      </c>
    </row>
    <row r="21451" spans="31:35" x14ac:dyDescent="0.55000000000000004">
      <c r="AE21451" s="254" t="s">
        <v>29254</v>
      </c>
      <c r="AF21451" s="255">
        <v>0.46</v>
      </c>
      <c r="AH21451" s="228" t="s">
        <v>27225</v>
      </c>
      <c r="AI21451" s="229">
        <v>446898.67</v>
      </c>
    </row>
    <row r="21452" spans="31:35" x14ac:dyDescent="0.55000000000000004">
      <c r="AE21452" s="254" t="s">
        <v>29256</v>
      </c>
      <c r="AF21452" s="255">
        <v>162</v>
      </c>
      <c r="AH21452" s="228" t="s">
        <v>34110</v>
      </c>
      <c r="AI21452" s="229">
        <v>5360.5</v>
      </c>
    </row>
    <row r="21453" spans="31:35" x14ac:dyDescent="0.55000000000000004">
      <c r="AE21453" s="254" t="s">
        <v>65206</v>
      </c>
      <c r="AF21453" s="255">
        <v>-5057.7</v>
      </c>
      <c r="AH21453" s="228" t="s">
        <v>27226</v>
      </c>
      <c r="AI21453" s="229">
        <v>63529.51</v>
      </c>
    </row>
    <row r="21454" spans="31:35" x14ac:dyDescent="0.55000000000000004">
      <c r="AE21454" s="254" t="s">
        <v>29257</v>
      </c>
      <c r="AF21454" s="255">
        <v>670.31</v>
      </c>
      <c r="AH21454" s="228" t="s">
        <v>27227</v>
      </c>
      <c r="AI21454" s="229">
        <v>192298.89</v>
      </c>
    </row>
    <row r="21455" spans="31:35" x14ac:dyDescent="0.55000000000000004">
      <c r="AE21455" s="254" t="s">
        <v>29259</v>
      </c>
      <c r="AF21455" s="255">
        <v>1596.89</v>
      </c>
      <c r="AH21455" s="228" t="s">
        <v>27228</v>
      </c>
      <c r="AI21455" s="229">
        <v>1078829.3</v>
      </c>
    </row>
    <row r="21456" spans="31:35" x14ac:dyDescent="0.55000000000000004">
      <c r="AE21456" s="254" t="s">
        <v>29279</v>
      </c>
      <c r="AF21456" s="255">
        <v>58971.7</v>
      </c>
      <c r="AH21456" s="228" t="s">
        <v>27230</v>
      </c>
      <c r="AI21456" s="229">
        <v>4689.93</v>
      </c>
    </row>
    <row r="21457" spans="31:35" x14ac:dyDescent="0.55000000000000004">
      <c r="AE21457" s="254" t="s">
        <v>54588</v>
      </c>
      <c r="AF21457" s="255">
        <v>41063.14</v>
      </c>
      <c r="AH21457" s="228" t="s">
        <v>27231</v>
      </c>
      <c r="AI21457" s="229">
        <v>9130.64</v>
      </c>
    </row>
    <row r="21458" spans="31:35" x14ac:dyDescent="0.55000000000000004">
      <c r="AE21458" s="254" t="s">
        <v>60041</v>
      </c>
      <c r="AF21458" s="255">
        <v>44149.24</v>
      </c>
      <c r="AH21458" s="228" t="s">
        <v>27232</v>
      </c>
      <c r="AI21458" s="229">
        <v>20865.52</v>
      </c>
    </row>
    <row r="21459" spans="31:35" x14ac:dyDescent="0.55000000000000004">
      <c r="AE21459" s="254" t="s">
        <v>60042</v>
      </c>
      <c r="AF21459" s="255">
        <v>5108.9399999999996</v>
      </c>
      <c r="AH21459" s="228" t="s">
        <v>27233</v>
      </c>
      <c r="AI21459" s="229">
        <v>6861.45</v>
      </c>
    </row>
    <row r="21460" spans="31:35" x14ac:dyDescent="0.55000000000000004">
      <c r="AE21460" s="254" t="s">
        <v>62407</v>
      </c>
      <c r="AF21460" s="255">
        <v>3181.78</v>
      </c>
      <c r="AH21460" s="228" t="s">
        <v>27234</v>
      </c>
      <c r="AI21460" s="229">
        <v>3547.74</v>
      </c>
    </row>
    <row r="21461" spans="31:35" x14ac:dyDescent="0.55000000000000004">
      <c r="AE21461" s="254" t="s">
        <v>29280</v>
      </c>
      <c r="AF21461" s="255">
        <v>5043.21</v>
      </c>
      <c r="AH21461" s="228" t="s">
        <v>27235</v>
      </c>
      <c r="AI21461" s="229">
        <v>52691.5</v>
      </c>
    </row>
    <row r="21462" spans="31:35" x14ac:dyDescent="0.55000000000000004">
      <c r="AE21462" s="254" t="s">
        <v>65207</v>
      </c>
      <c r="AF21462" s="255">
        <v>-22560.5</v>
      </c>
      <c r="AH21462" s="228" t="s">
        <v>35629</v>
      </c>
      <c r="AI21462" s="229">
        <v>196475.53</v>
      </c>
    </row>
    <row r="21463" spans="31:35" x14ac:dyDescent="0.55000000000000004">
      <c r="AE21463" s="254" t="s">
        <v>29282</v>
      </c>
      <c r="AF21463" s="255">
        <v>26939</v>
      </c>
      <c r="AH21463" s="228" t="s">
        <v>34111</v>
      </c>
      <c r="AI21463" s="229">
        <v>36486.29</v>
      </c>
    </row>
    <row r="21464" spans="31:35" x14ac:dyDescent="0.55000000000000004">
      <c r="AE21464" s="254" t="s">
        <v>29283</v>
      </c>
      <c r="AF21464" s="255">
        <v>536.25</v>
      </c>
      <c r="AH21464" s="228" t="s">
        <v>27236</v>
      </c>
      <c r="AI21464" s="229">
        <v>42240.62</v>
      </c>
    </row>
    <row r="21465" spans="31:35" x14ac:dyDescent="0.55000000000000004">
      <c r="AE21465" s="254" t="s">
        <v>29285</v>
      </c>
      <c r="AF21465" s="255">
        <v>64026.720000000001</v>
      </c>
      <c r="AH21465" s="228" t="s">
        <v>27238</v>
      </c>
      <c r="AI21465" s="229">
        <v>98162.73</v>
      </c>
    </row>
    <row r="21466" spans="31:35" x14ac:dyDescent="0.55000000000000004">
      <c r="AE21466" s="254" t="s">
        <v>29304</v>
      </c>
      <c r="AF21466" s="255">
        <v>22909.5</v>
      </c>
      <c r="AH21466" s="228" t="s">
        <v>14193</v>
      </c>
      <c r="AI21466" s="229">
        <v>43432.66</v>
      </c>
    </row>
    <row r="21467" spans="31:35" x14ac:dyDescent="0.55000000000000004">
      <c r="AE21467" s="254" t="s">
        <v>29305</v>
      </c>
      <c r="AF21467" s="255">
        <v>71025</v>
      </c>
      <c r="AH21467" s="228" t="s">
        <v>34112</v>
      </c>
      <c r="AI21467" s="229">
        <v>342.75</v>
      </c>
    </row>
    <row r="21468" spans="31:35" x14ac:dyDescent="0.55000000000000004">
      <c r="AE21468" s="254" t="s">
        <v>50783</v>
      </c>
      <c r="AF21468" s="255">
        <v>960</v>
      </c>
      <c r="AH21468" s="228" t="s">
        <v>35630</v>
      </c>
      <c r="AI21468" s="229">
        <v>4815266.46</v>
      </c>
    </row>
    <row r="21469" spans="31:35" x14ac:dyDescent="0.55000000000000004">
      <c r="AE21469" s="254" t="s">
        <v>29307</v>
      </c>
      <c r="AF21469" s="255">
        <v>5606.04</v>
      </c>
      <c r="AH21469" s="228" t="s">
        <v>27242</v>
      </c>
      <c r="AI21469" s="229">
        <v>70069.119999999995</v>
      </c>
    </row>
    <row r="21470" spans="31:35" x14ac:dyDescent="0.55000000000000004">
      <c r="AE21470" s="254" t="s">
        <v>47623</v>
      </c>
      <c r="AF21470" s="255">
        <v>2130.7199999999998</v>
      </c>
      <c r="AH21470" s="228" t="s">
        <v>35631</v>
      </c>
      <c r="AI21470" s="229">
        <v>683.78</v>
      </c>
    </row>
    <row r="21471" spans="31:35" x14ac:dyDescent="0.55000000000000004">
      <c r="AE21471" s="254" t="s">
        <v>39581</v>
      </c>
      <c r="AF21471" s="255">
        <v>30851</v>
      </c>
      <c r="AH21471" s="228" t="s">
        <v>27244</v>
      </c>
      <c r="AI21471" s="229">
        <v>228641.39</v>
      </c>
    </row>
    <row r="21472" spans="31:35" x14ac:dyDescent="0.55000000000000004">
      <c r="AE21472" s="254" t="s">
        <v>60043</v>
      </c>
      <c r="AF21472" s="255">
        <v>2801.52</v>
      </c>
      <c r="AH21472" s="228" t="s">
        <v>27247</v>
      </c>
      <c r="AI21472" s="229">
        <v>5693.79</v>
      </c>
    </row>
    <row r="21473" spans="31:35" x14ac:dyDescent="0.55000000000000004">
      <c r="AE21473" s="254" t="s">
        <v>60044</v>
      </c>
      <c r="AF21473" s="255">
        <v>1878.83</v>
      </c>
      <c r="AH21473" s="228" t="s">
        <v>14194</v>
      </c>
      <c r="AI21473" s="229">
        <v>797629.53</v>
      </c>
    </row>
    <row r="21474" spans="31:35" x14ac:dyDescent="0.55000000000000004">
      <c r="AE21474" s="254" t="s">
        <v>29308</v>
      </c>
      <c r="AF21474" s="255">
        <v>21.4</v>
      </c>
      <c r="AH21474" s="228" t="s">
        <v>14195</v>
      </c>
      <c r="AI21474" s="229">
        <v>896286.03</v>
      </c>
    </row>
    <row r="21475" spans="31:35" x14ac:dyDescent="0.55000000000000004">
      <c r="AE21475" s="254" t="s">
        <v>29309</v>
      </c>
      <c r="AF21475" s="255">
        <v>7500</v>
      </c>
      <c r="AH21475" s="228" t="s">
        <v>27248</v>
      </c>
      <c r="AI21475" s="229">
        <v>508237.04</v>
      </c>
    </row>
    <row r="21476" spans="31:35" x14ac:dyDescent="0.55000000000000004">
      <c r="AE21476" s="254" t="s">
        <v>60967</v>
      </c>
      <c r="AF21476" s="255">
        <v>88323.72</v>
      </c>
      <c r="AH21476" s="228" t="s">
        <v>27249</v>
      </c>
      <c r="AI21476" s="229">
        <v>97434.42</v>
      </c>
    </row>
    <row r="21477" spans="31:35" x14ac:dyDescent="0.55000000000000004">
      <c r="AE21477" s="254" t="s">
        <v>59358</v>
      </c>
      <c r="AF21477" s="255">
        <v>43028.19</v>
      </c>
      <c r="AH21477" s="228" t="s">
        <v>27251</v>
      </c>
      <c r="AI21477" s="229">
        <v>10736</v>
      </c>
    </row>
    <row r="21478" spans="31:35" x14ac:dyDescent="0.55000000000000004">
      <c r="AE21478" s="254" t="s">
        <v>62408</v>
      </c>
      <c r="AF21478" s="255">
        <v>280229.78000000003</v>
      </c>
      <c r="AH21478" s="228" t="s">
        <v>34113</v>
      </c>
      <c r="AI21478" s="229">
        <v>161719.87</v>
      </c>
    </row>
    <row r="21479" spans="31:35" x14ac:dyDescent="0.55000000000000004">
      <c r="AE21479" s="254" t="s">
        <v>61715</v>
      </c>
      <c r="AF21479" s="255">
        <v>355450</v>
      </c>
      <c r="AH21479" s="228" t="s">
        <v>54551</v>
      </c>
      <c r="AI21479" s="229">
        <v>202.3</v>
      </c>
    </row>
    <row r="21480" spans="31:35" x14ac:dyDescent="0.55000000000000004">
      <c r="AE21480" s="254" t="s">
        <v>29352</v>
      </c>
      <c r="AF21480" s="255">
        <v>92891.19</v>
      </c>
      <c r="AH21480" s="228" t="s">
        <v>27253</v>
      </c>
      <c r="AI21480" s="229">
        <v>2157</v>
      </c>
    </row>
    <row r="21481" spans="31:35" x14ac:dyDescent="0.55000000000000004">
      <c r="AE21481" s="254" t="s">
        <v>29353</v>
      </c>
      <c r="AF21481" s="255">
        <v>325401.68</v>
      </c>
      <c r="AH21481" s="228" t="s">
        <v>54552</v>
      </c>
      <c r="AI21481" s="229">
        <v>1899381.89</v>
      </c>
    </row>
    <row r="21482" spans="31:35" x14ac:dyDescent="0.55000000000000004">
      <c r="AE21482" s="254" t="s">
        <v>29354</v>
      </c>
      <c r="AF21482" s="255">
        <v>103978.96</v>
      </c>
      <c r="AH21482" s="228" t="s">
        <v>27256</v>
      </c>
      <c r="AI21482" s="229">
        <v>703120.45</v>
      </c>
    </row>
    <row r="21483" spans="31:35" x14ac:dyDescent="0.55000000000000004">
      <c r="AE21483" s="254" t="s">
        <v>62409</v>
      </c>
      <c r="AF21483" s="255">
        <v>26000</v>
      </c>
      <c r="AH21483" s="228" t="s">
        <v>27257</v>
      </c>
      <c r="AI21483" s="229">
        <v>313197.08</v>
      </c>
    </row>
    <row r="21484" spans="31:35" x14ac:dyDescent="0.55000000000000004">
      <c r="AE21484" s="254" t="s">
        <v>29355</v>
      </c>
      <c r="AF21484" s="255">
        <v>4010</v>
      </c>
      <c r="AH21484" s="228" t="s">
        <v>27259</v>
      </c>
      <c r="AI21484" s="229">
        <v>360804</v>
      </c>
    </row>
    <row r="21485" spans="31:35" x14ac:dyDescent="0.55000000000000004">
      <c r="AE21485" s="254" t="s">
        <v>29356</v>
      </c>
      <c r="AF21485" s="255">
        <v>10185</v>
      </c>
      <c r="AH21485" s="228" t="s">
        <v>27260</v>
      </c>
      <c r="AI21485" s="229">
        <v>136917.74</v>
      </c>
    </row>
    <row r="21486" spans="31:35" x14ac:dyDescent="0.55000000000000004">
      <c r="AE21486" s="254" t="s">
        <v>62919</v>
      </c>
      <c r="AF21486" s="255">
        <v>84</v>
      </c>
      <c r="AH21486" s="228" t="s">
        <v>49413</v>
      </c>
      <c r="AI21486" s="229">
        <v>-3187</v>
      </c>
    </row>
    <row r="21487" spans="31:35" x14ac:dyDescent="0.55000000000000004">
      <c r="AE21487" s="254" t="s">
        <v>14415</v>
      </c>
      <c r="AF21487" s="255">
        <v>25080.6</v>
      </c>
      <c r="AH21487" s="228" t="s">
        <v>14199</v>
      </c>
      <c r="AI21487" s="229">
        <v>66986.19</v>
      </c>
    </row>
    <row r="21488" spans="31:35" x14ac:dyDescent="0.55000000000000004">
      <c r="AE21488" s="254" t="s">
        <v>29357</v>
      </c>
      <c r="AF21488" s="255">
        <v>5750</v>
      </c>
      <c r="AH21488" s="228" t="s">
        <v>27285</v>
      </c>
      <c r="AI21488" s="229">
        <v>13311.58</v>
      </c>
    </row>
    <row r="21489" spans="31:35" x14ac:dyDescent="0.55000000000000004">
      <c r="AE21489" s="254" t="s">
        <v>54589</v>
      </c>
      <c r="AF21489" s="255">
        <v>120155.32</v>
      </c>
      <c r="AH21489" s="228" t="s">
        <v>36690</v>
      </c>
      <c r="AI21489" s="229">
        <v>3105</v>
      </c>
    </row>
    <row r="21490" spans="31:35" x14ac:dyDescent="0.55000000000000004">
      <c r="AE21490" s="254" t="s">
        <v>60968</v>
      </c>
      <c r="AF21490" s="255">
        <v>2870.52</v>
      </c>
      <c r="AH21490" s="228" t="s">
        <v>54553</v>
      </c>
      <c r="AI21490" s="229">
        <v>3645.48</v>
      </c>
    </row>
    <row r="21491" spans="31:35" x14ac:dyDescent="0.55000000000000004">
      <c r="AE21491" s="254" t="s">
        <v>14416</v>
      </c>
      <c r="AF21491" s="255">
        <v>335.64</v>
      </c>
      <c r="AH21491" s="228" t="s">
        <v>27286</v>
      </c>
      <c r="AI21491" s="229">
        <v>18864.7</v>
      </c>
    </row>
    <row r="21492" spans="31:35" x14ac:dyDescent="0.55000000000000004">
      <c r="AE21492" s="254" t="s">
        <v>29358</v>
      </c>
      <c r="AF21492" s="255">
        <v>13346.2</v>
      </c>
      <c r="AH21492" s="228" t="s">
        <v>47593</v>
      </c>
      <c r="AI21492" s="229">
        <v>1541.88</v>
      </c>
    </row>
    <row r="21493" spans="31:35" x14ac:dyDescent="0.55000000000000004">
      <c r="AE21493" s="254" t="s">
        <v>29360</v>
      </c>
      <c r="AF21493" s="255">
        <v>13750</v>
      </c>
      <c r="AH21493" s="228" t="s">
        <v>35638</v>
      </c>
      <c r="AI21493" s="229">
        <v>2000</v>
      </c>
    </row>
    <row r="21494" spans="31:35" x14ac:dyDescent="0.55000000000000004">
      <c r="AE21494" s="254" t="s">
        <v>29361</v>
      </c>
      <c r="AF21494" s="255">
        <v>98772.11</v>
      </c>
      <c r="AH21494" s="228" t="s">
        <v>27287</v>
      </c>
      <c r="AI21494" s="229">
        <v>1162.3699999999999</v>
      </c>
    </row>
    <row r="21495" spans="31:35" x14ac:dyDescent="0.55000000000000004">
      <c r="AE21495" s="254" t="s">
        <v>29362</v>
      </c>
      <c r="AF21495" s="255">
        <v>248007.35</v>
      </c>
      <c r="AH21495" s="228" t="s">
        <v>43358</v>
      </c>
      <c r="AI21495" s="229">
        <v>293872.64000000001</v>
      </c>
    </row>
    <row r="21496" spans="31:35" x14ac:dyDescent="0.55000000000000004">
      <c r="AE21496" s="254" t="s">
        <v>58795</v>
      </c>
      <c r="AF21496" s="255">
        <v>88039.75</v>
      </c>
      <c r="AH21496" s="228" t="s">
        <v>47594</v>
      </c>
      <c r="AI21496" s="229">
        <v>230915.78</v>
      </c>
    </row>
    <row r="21497" spans="31:35" x14ac:dyDescent="0.55000000000000004">
      <c r="AE21497" s="254" t="s">
        <v>29363</v>
      </c>
      <c r="AF21497" s="255">
        <v>115921.78</v>
      </c>
      <c r="AH21497" s="228" t="s">
        <v>27289</v>
      </c>
      <c r="AI21497" s="229">
        <v>34030.1</v>
      </c>
    </row>
    <row r="21498" spans="31:35" x14ac:dyDescent="0.55000000000000004">
      <c r="AE21498" s="254" t="s">
        <v>29364</v>
      </c>
      <c r="AF21498" s="255">
        <v>1839.39</v>
      </c>
      <c r="AH21498" s="228" t="s">
        <v>40893</v>
      </c>
      <c r="AI21498" s="229">
        <v>8707</v>
      </c>
    </row>
    <row r="21499" spans="31:35" x14ac:dyDescent="0.55000000000000004">
      <c r="AE21499" s="254" t="s">
        <v>29365</v>
      </c>
      <c r="AF21499" s="255">
        <v>46495.18</v>
      </c>
      <c r="AH21499" s="228" t="s">
        <v>49414</v>
      </c>
      <c r="AI21499" s="229">
        <v>16719.05</v>
      </c>
    </row>
    <row r="21500" spans="31:35" x14ac:dyDescent="0.55000000000000004">
      <c r="AE21500" s="254" t="s">
        <v>58796</v>
      </c>
      <c r="AF21500" s="255">
        <v>850</v>
      </c>
      <c r="AH21500" s="228" t="s">
        <v>27290</v>
      </c>
      <c r="AI21500" s="229">
        <v>15524.35</v>
      </c>
    </row>
    <row r="21501" spans="31:35" x14ac:dyDescent="0.55000000000000004">
      <c r="AE21501" s="254" t="s">
        <v>62410</v>
      </c>
      <c r="AF21501" s="255">
        <v>6595.58</v>
      </c>
      <c r="AH21501" s="228" t="s">
        <v>27291</v>
      </c>
      <c r="AI21501" s="229">
        <v>78911.3</v>
      </c>
    </row>
    <row r="21502" spans="31:35" x14ac:dyDescent="0.55000000000000004">
      <c r="AE21502" s="254" t="s">
        <v>29368</v>
      </c>
      <c r="AF21502" s="255">
        <v>8109.53</v>
      </c>
      <c r="AH21502" s="228" t="s">
        <v>27292</v>
      </c>
      <c r="AI21502" s="229">
        <v>24494.47</v>
      </c>
    </row>
    <row r="21503" spans="31:35" x14ac:dyDescent="0.55000000000000004">
      <c r="AE21503" s="254" t="s">
        <v>59454</v>
      </c>
      <c r="AF21503" s="255">
        <v>10405</v>
      </c>
      <c r="AH21503" s="228" t="s">
        <v>35639</v>
      </c>
      <c r="AI21503" s="229">
        <v>623.30999999999995</v>
      </c>
    </row>
    <row r="21504" spans="31:35" x14ac:dyDescent="0.55000000000000004">
      <c r="AE21504" s="254" t="s">
        <v>63531</v>
      </c>
      <c r="AF21504" s="255">
        <v>4886.95</v>
      </c>
      <c r="AH21504" s="228" t="s">
        <v>27315</v>
      </c>
      <c r="AI21504" s="229">
        <v>79820.89</v>
      </c>
    </row>
    <row r="21505" spans="31:35" x14ac:dyDescent="0.55000000000000004">
      <c r="AE21505" s="254" t="s">
        <v>63532</v>
      </c>
      <c r="AF21505" s="255">
        <v>347336.35</v>
      </c>
      <c r="AH21505" s="228" t="s">
        <v>27316</v>
      </c>
      <c r="AI21505" s="229">
        <v>104064.67</v>
      </c>
    </row>
    <row r="21506" spans="31:35" x14ac:dyDescent="0.55000000000000004">
      <c r="AE21506" s="254" t="s">
        <v>14418</v>
      </c>
      <c r="AF21506" s="255">
        <v>197902.52</v>
      </c>
      <c r="AH21506" s="228" t="s">
        <v>36693</v>
      </c>
      <c r="AI21506" s="229">
        <v>6213.72</v>
      </c>
    </row>
    <row r="21507" spans="31:35" x14ac:dyDescent="0.55000000000000004">
      <c r="AE21507" s="254" t="s">
        <v>29370</v>
      </c>
      <c r="AF21507" s="255">
        <v>151016.07</v>
      </c>
      <c r="AH21507" s="228" t="s">
        <v>48532</v>
      </c>
      <c r="AI21507" s="229">
        <v>108315.42</v>
      </c>
    </row>
    <row r="21508" spans="31:35" x14ac:dyDescent="0.55000000000000004">
      <c r="AE21508" s="254" t="s">
        <v>61716</v>
      </c>
      <c r="AF21508" s="255">
        <v>36402</v>
      </c>
      <c r="AH21508" s="228" t="s">
        <v>46168</v>
      </c>
      <c r="AI21508" s="229">
        <v>22736.86</v>
      </c>
    </row>
    <row r="21509" spans="31:35" x14ac:dyDescent="0.55000000000000004">
      <c r="AE21509" s="254" t="s">
        <v>29372</v>
      </c>
      <c r="AF21509" s="255">
        <v>28655.21</v>
      </c>
      <c r="AH21509" s="228" t="s">
        <v>27318</v>
      </c>
      <c r="AI21509" s="229">
        <v>25253.81</v>
      </c>
    </row>
    <row r="21510" spans="31:35" x14ac:dyDescent="0.55000000000000004">
      <c r="AE21510" s="254" t="s">
        <v>29394</v>
      </c>
      <c r="AF21510" s="255">
        <v>21592.6</v>
      </c>
      <c r="AH21510" s="228" t="s">
        <v>43359</v>
      </c>
      <c r="AI21510" s="229">
        <v>127550</v>
      </c>
    </row>
    <row r="21511" spans="31:35" x14ac:dyDescent="0.55000000000000004">
      <c r="AE21511" s="254" t="s">
        <v>54590</v>
      </c>
      <c r="AF21511" s="255">
        <v>706.88</v>
      </c>
      <c r="AH21511" s="228" t="s">
        <v>27319</v>
      </c>
      <c r="AI21511" s="229">
        <v>34439.32</v>
      </c>
    </row>
    <row r="21512" spans="31:35" x14ac:dyDescent="0.55000000000000004">
      <c r="AE21512" s="254" t="s">
        <v>62920</v>
      </c>
      <c r="AF21512" s="255">
        <v>540</v>
      </c>
      <c r="AH21512" s="228" t="s">
        <v>27322</v>
      </c>
      <c r="AI21512" s="229">
        <v>3421.38</v>
      </c>
    </row>
    <row r="21513" spans="31:35" x14ac:dyDescent="0.55000000000000004">
      <c r="AE21513" s="254" t="s">
        <v>29395</v>
      </c>
      <c r="AF21513" s="255">
        <v>648</v>
      </c>
      <c r="AH21513" s="228" t="s">
        <v>27324</v>
      </c>
      <c r="AI21513" s="229">
        <v>2231.73</v>
      </c>
    </row>
    <row r="21514" spans="31:35" x14ac:dyDescent="0.55000000000000004">
      <c r="AE21514" s="254" t="s">
        <v>65208</v>
      </c>
      <c r="AF21514" s="255">
        <v>2000</v>
      </c>
      <c r="AH21514" s="228" t="s">
        <v>39471</v>
      </c>
      <c r="AI21514" s="229">
        <v>2156.16</v>
      </c>
    </row>
    <row r="21515" spans="31:35" x14ac:dyDescent="0.55000000000000004">
      <c r="AE21515" s="254" t="s">
        <v>29396</v>
      </c>
      <c r="AF21515" s="255">
        <v>1945.79</v>
      </c>
      <c r="AH21515" s="228" t="s">
        <v>27325</v>
      </c>
      <c r="AI21515" s="229">
        <v>21919.759999999998</v>
      </c>
    </row>
    <row r="21516" spans="31:35" x14ac:dyDescent="0.55000000000000004">
      <c r="AE21516" s="254" t="s">
        <v>29397</v>
      </c>
      <c r="AF21516" s="255">
        <v>3981.48</v>
      </c>
      <c r="AH21516" s="228" t="s">
        <v>27400</v>
      </c>
      <c r="AI21516" s="229">
        <v>8936.7800000000007</v>
      </c>
    </row>
    <row r="21517" spans="31:35" x14ac:dyDescent="0.55000000000000004">
      <c r="AE21517" s="254" t="s">
        <v>58116</v>
      </c>
      <c r="AF21517" s="255">
        <v>3271</v>
      </c>
      <c r="AH21517" s="228" t="s">
        <v>27401</v>
      </c>
      <c r="AI21517" s="229">
        <v>315674.61</v>
      </c>
    </row>
    <row r="21518" spans="31:35" x14ac:dyDescent="0.55000000000000004">
      <c r="AE21518" s="254" t="s">
        <v>14421</v>
      </c>
      <c r="AF21518" s="255">
        <v>1069</v>
      </c>
      <c r="AH21518" s="228" t="s">
        <v>27402</v>
      </c>
      <c r="AI21518" s="229">
        <v>167414.38</v>
      </c>
    </row>
    <row r="21519" spans="31:35" x14ac:dyDescent="0.55000000000000004">
      <c r="AE21519" s="254" t="s">
        <v>29400</v>
      </c>
      <c r="AF21519" s="255">
        <v>491</v>
      </c>
      <c r="AH21519" s="228" t="s">
        <v>47595</v>
      </c>
      <c r="AI21519" s="229">
        <v>7821.61</v>
      </c>
    </row>
    <row r="21520" spans="31:35" x14ac:dyDescent="0.55000000000000004">
      <c r="AE21520" s="254" t="s">
        <v>62411</v>
      </c>
      <c r="AF21520" s="255">
        <v>49855.78</v>
      </c>
      <c r="AH21520" s="228" t="s">
        <v>27403</v>
      </c>
      <c r="AI21520" s="229">
        <v>93761.45</v>
      </c>
    </row>
    <row r="21521" spans="31:35" x14ac:dyDescent="0.55000000000000004">
      <c r="AE21521" s="254" t="s">
        <v>29415</v>
      </c>
      <c r="AF21521" s="255">
        <v>9413.76</v>
      </c>
      <c r="AH21521" s="228" t="s">
        <v>35654</v>
      </c>
      <c r="AI21521" s="229">
        <v>57608</v>
      </c>
    </row>
    <row r="21522" spans="31:35" x14ac:dyDescent="0.55000000000000004">
      <c r="AE21522" s="254" t="s">
        <v>29416</v>
      </c>
      <c r="AF21522" s="255">
        <v>356550.76</v>
      </c>
      <c r="AH21522" s="228" t="s">
        <v>27404</v>
      </c>
      <c r="AI21522" s="229">
        <v>356089.21</v>
      </c>
    </row>
    <row r="21523" spans="31:35" x14ac:dyDescent="0.55000000000000004">
      <c r="AE21523" s="254" t="s">
        <v>48560</v>
      </c>
      <c r="AF21523" s="255">
        <v>55933.99</v>
      </c>
      <c r="AH21523" s="228" t="s">
        <v>27405</v>
      </c>
      <c r="AI21523" s="229">
        <v>142134.82999999999</v>
      </c>
    </row>
    <row r="21524" spans="31:35" x14ac:dyDescent="0.55000000000000004">
      <c r="AE21524" s="254" t="s">
        <v>48561</v>
      </c>
      <c r="AF21524" s="255">
        <v>45420</v>
      </c>
      <c r="AH21524" s="228" t="s">
        <v>27406</v>
      </c>
      <c r="AI21524" s="229">
        <v>35481.42</v>
      </c>
    </row>
    <row r="21525" spans="31:35" x14ac:dyDescent="0.55000000000000004">
      <c r="AE21525" s="254" t="s">
        <v>29418</v>
      </c>
      <c r="AF21525" s="255">
        <v>38250</v>
      </c>
      <c r="AH21525" s="228" t="s">
        <v>49415</v>
      </c>
      <c r="AI21525" s="229">
        <v>578.27</v>
      </c>
    </row>
    <row r="21526" spans="31:35" x14ac:dyDescent="0.55000000000000004">
      <c r="AE21526" s="254" t="s">
        <v>49432</v>
      </c>
      <c r="AF21526" s="255">
        <v>2565</v>
      </c>
      <c r="AH21526" s="228" t="s">
        <v>27407</v>
      </c>
      <c r="AI21526" s="229">
        <v>3488.92</v>
      </c>
    </row>
    <row r="21527" spans="31:35" x14ac:dyDescent="0.55000000000000004">
      <c r="AE21527" s="254" t="s">
        <v>49433</v>
      </c>
      <c r="AF21527" s="255">
        <v>49552.800000000003</v>
      </c>
      <c r="AH21527" s="228" t="s">
        <v>27408</v>
      </c>
      <c r="AI21527" s="229">
        <v>7449.92</v>
      </c>
    </row>
    <row r="21528" spans="31:35" x14ac:dyDescent="0.55000000000000004">
      <c r="AE21528" s="254" t="s">
        <v>50784</v>
      </c>
      <c r="AF21528" s="255">
        <v>71500</v>
      </c>
      <c r="AH21528" s="228" t="s">
        <v>27409</v>
      </c>
      <c r="AI21528" s="229">
        <v>28690.86</v>
      </c>
    </row>
    <row r="21529" spans="31:35" x14ac:dyDescent="0.55000000000000004">
      <c r="AE21529" s="254" t="s">
        <v>29419</v>
      </c>
      <c r="AF21529" s="255">
        <v>46501.81</v>
      </c>
      <c r="AH21529" s="228" t="s">
        <v>27410</v>
      </c>
      <c r="AI21529" s="229">
        <v>2345370.7000000002</v>
      </c>
    </row>
    <row r="21530" spans="31:35" x14ac:dyDescent="0.55000000000000004">
      <c r="AE21530" s="254" t="s">
        <v>65209</v>
      </c>
      <c r="AF21530" s="255">
        <v>92014.79</v>
      </c>
      <c r="AH21530" s="228" t="s">
        <v>40894</v>
      </c>
      <c r="AI21530" s="229">
        <v>1240976.3700000001</v>
      </c>
    </row>
    <row r="21531" spans="31:35" x14ac:dyDescent="0.55000000000000004">
      <c r="AE21531" s="254" t="s">
        <v>50785</v>
      </c>
      <c r="AF21531" s="255">
        <v>43363.8</v>
      </c>
      <c r="AH21531" s="228" t="s">
        <v>43360</v>
      </c>
      <c r="AI21531" s="229">
        <v>43018.2</v>
      </c>
    </row>
    <row r="21532" spans="31:35" x14ac:dyDescent="0.55000000000000004">
      <c r="AE21532" s="254" t="s">
        <v>50786</v>
      </c>
      <c r="AF21532" s="255">
        <v>10375</v>
      </c>
      <c r="AH21532" s="228" t="s">
        <v>27411</v>
      </c>
      <c r="AI21532" s="229">
        <v>564.01</v>
      </c>
    </row>
    <row r="21533" spans="31:35" x14ac:dyDescent="0.55000000000000004">
      <c r="AE21533" s="254" t="s">
        <v>29421</v>
      </c>
      <c r="AF21533" s="255">
        <v>9543.4500000000007</v>
      </c>
      <c r="AH21533" s="228" t="s">
        <v>49416</v>
      </c>
      <c r="AI21533" s="229">
        <v>18141.599999999999</v>
      </c>
    </row>
    <row r="21534" spans="31:35" x14ac:dyDescent="0.55000000000000004">
      <c r="AE21534" s="254" t="s">
        <v>29422</v>
      </c>
      <c r="AF21534" s="255">
        <v>51719.74</v>
      </c>
      <c r="AH21534" s="228" t="s">
        <v>27412</v>
      </c>
      <c r="AI21534" s="229">
        <v>259307.3</v>
      </c>
    </row>
    <row r="21535" spans="31:35" x14ac:dyDescent="0.55000000000000004">
      <c r="AE21535" s="254" t="s">
        <v>50787</v>
      </c>
      <c r="AF21535" s="255">
        <v>13806.25</v>
      </c>
      <c r="AH21535" s="228" t="s">
        <v>54554</v>
      </c>
      <c r="AI21535" s="229">
        <v>507.7</v>
      </c>
    </row>
    <row r="21536" spans="31:35" x14ac:dyDescent="0.55000000000000004">
      <c r="AE21536" s="254" t="s">
        <v>50788</v>
      </c>
      <c r="AF21536" s="255">
        <v>16289</v>
      </c>
      <c r="AH21536" s="228" t="s">
        <v>27413</v>
      </c>
      <c r="AI21536" s="229">
        <v>388686.43</v>
      </c>
    </row>
    <row r="21537" spans="31:35" x14ac:dyDescent="0.55000000000000004">
      <c r="AE21537" s="254" t="s">
        <v>54591</v>
      </c>
      <c r="AF21537" s="255">
        <v>5418.46</v>
      </c>
      <c r="AH21537" s="228" t="s">
        <v>27414</v>
      </c>
      <c r="AI21537" s="229">
        <v>522637.33</v>
      </c>
    </row>
    <row r="21538" spans="31:35" x14ac:dyDescent="0.55000000000000004">
      <c r="AE21538" s="254" t="s">
        <v>59359</v>
      </c>
      <c r="AF21538" s="255">
        <v>37603.85</v>
      </c>
      <c r="AH21538" s="228" t="s">
        <v>27415</v>
      </c>
      <c r="AI21538" s="229">
        <v>122701.86</v>
      </c>
    </row>
    <row r="21539" spans="31:35" x14ac:dyDescent="0.55000000000000004">
      <c r="AE21539" s="254" t="s">
        <v>59360</v>
      </c>
      <c r="AF21539" s="255">
        <v>65425.06</v>
      </c>
      <c r="AH21539" s="228" t="s">
        <v>43361</v>
      </c>
      <c r="AI21539" s="229">
        <v>352.44</v>
      </c>
    </row>
    <row r="21540" spans="31:35" x14ac:dyDescent="0.55000000000000004">
      <c r="AE21540" s="254" t="s">
        <v>39585</v>
      </c>
      <c r="AF21540" s="255">
        <v>56417.54</v>
      </c>
      <c r="AH21540" s="228" t="s">
        <v>27416</v>
      </c>
      <c r="AI21540" s="229">
        <v>238379.45</v>
      </c>
    </row>
    <row r="21541" spans="31:35" x14ac:dyDescent="0.55000000000000004">
      <c r="AE21541" s="254" t="s">
        <v>56872</v>
      </c>
      <c r="AF21541" s="255">
        <v>2323</v>
      </c>
      <c r="AH21541" s="228" t="s">
        <v>27417</v>
      </c>
      <c r="AI21541" s="229">
        <v>59337.34</v>
      </c>
    </row>
    <row r="21542" spans="31:35" x14ac:dyDescent="0.55000000000000004">
      <c r="AE21542" s="254" t="s">
        <v>39586</v>
      </c>
      <c r="AF21542" s="255">
        <v>36175.97</v>
      </c>
      <c r="AH21542" s="228" t="s">
        <v>27420</v>
      </c>
      <c r="AI21542" s="229">
        <v>82.88</v>
      </c>
    </row>
    <row r="21543" spans="31:35" x14ac:dyDescent="0.55000000000000004">
      <c r="AE21543" s="254" t="s">
        <v>63533</v>
      </c>
      <c r="AF21543" s="255">
        <v>3530.96</v>
      </c>
      <c r="AH21543" s="228" t="s">
        <v>27421</v>
      </c>
      <c r="AI21543" s="229">
        <v>1392.92</v>
      </c>
    </row>
    <row r="21544" spans="31:35" x14ac:dyDescent="0.55000000000000004">
      <c r="AE21544" s="254" t="s">
        <v>46201</v>
      </c>
      <c r="AF21544" s="255">
        <v>66147.990000000005</v>
      </c>
      <c r="AH21544" s="228" t="s">
        <v>54555</v>
      </c>
      <c r="AI21544" s="229">
        <v>1087618.49</v>
      </c>
    </row>
    <row r="21545" spans="31:35" x14ac:dyDescent="0.55000000000000004">
      <c r="AE21545" s="254" t="s">
        <v>65210</v>
      </c>
      <c r="AF21545" s="255">
        <v>989.94</v>
      </c>
      <c r="AH21545" s="228" t="s">
        <v>27422</v>
      </c>
      <c r="AI21545" s="229">
        <v>137086.37</v>
      </c>
    </row>
    <row r="21546" spans="31:35" x14ac:dyDescent="0.55000000000000004">
      <c r="AE21546" s="254" t="s">
        <v>29427</v>
      </c>
      <c r="AF21546" s="255">
        <v>679.18</v>
      </c>
      <c r="AH21546" s="228" t="s">
        <v>27423</v>
      </c>
      <c r="AI21546" s="229">
        <v>2737933.42</v>
      </c>
    </row>
    <row r="21547" spans="31:35" x14ac:dyDescent="0.55000000000000004">
      <c r="AE21547" s="254" t="s">
        <v>54592</v>
      </c>
      <c r="AF21547" s="255">
        <v>15281.09</v>
      </c>
      <c r="AH21547" s="228" t="s">
        <v>27424</v>
      </c>
      <c r="AI21547" s="229">
        <v>815647.68</v>
      </c>
    </row>
    <row r="21548" spans="31:35" x14ac:dyDescent="0.55000000000000004">
      <c r="AE21548" s="254" t="s">
        <v>29449</v>
      </c>
      <c r="AF21548" s="255">
        <v>991.69</v>
      </c>
      <c r="AH21548" s="228" t="s">
        <v>27425</v>
      </c>
      <c r="AI21548" s="229">
        <v>180267.55</v>
      </c>
    </row>
    <row r="21549" spans="31:35" x14ac:dyDescent="0.55000000000000004">
      <c r="AE21549" s="254" t="s">
        <v>60969</v>
      </c>
      <c r="AF21549" s="255">
        <v>6784.53</v>
      </c>
      <c r="AH21549" s="228" t="s">
        <v>27426</v>
      </c>
      <c r="AI21549" s="229">
        <v>18308.57</v>
      </c>
    </row>
    <row r="21550" spans="31:35" x14ac:dyDescent="0.55000000000000004">
      <c r="AE21550" s="254" t="s">
        <v>50789</v>
      </c>
      <c r="AF21550" s="255">
        <v>26087.01</v>
      </c>
      <c r="AH21550" s="228" t="s">
        <v>27430</v>
      </c>
      <c r="AI21550" s="229">
        <v>108467.03</v>
      </c>
    </row>
    <row r="21551" spans="31:35" x14ac:dyDescent="0.55000000000000004">
      <c r="AE21551" s="254" t="s">
        <v>29450</v>
      </c>
      <c r="AF21551" s="255">
        <v>537.78</v>
      </c>
      <c r="AH21551" s="228" t="s">
        <v>14202</v>
      </c>
      <c r="AI21551" s="229">
        <v>3089595.24</v>
      </c>
    </row>
    <row r="21552" spans="31:35" x14ac:dyDescent="0.55000000000000004">
      <c r="AE21552" s="254" t="s">
        <v>50790</v>
      </c>
      <c r="AF21552" s="255">
        <v>68.23</v>
      </c>
      <c r="AH21552" s="228" t="s">
        <v>27431</v>
      </c>
      <c r="AI21552" s="229">
        <v>-37713.35</v>
      </c>
    </row>
    <row r="21553" spans="31:35" x14ac:dyDescent="0.55000000000000004">
      <c r="AE21553" s="254" t="s">
        <v>29451</v>
      </c>
      <c r="AF21553" s="255">
        <v>29.72</v>
      </c>
      <c r="AH21553" s="228" t="s">
        <v>48533</v>
      </c>
      <c r="AI21553" s="229">
        <v>151337.48000000001</v>
      </c>
    </row>
    <row r="21554" spans="31:35" x14ac:dyDescent="0.55000000000000004">
      <c r="AE21554" s="254" t="s">
        <v>29453</v>
      </c>
      <c r="AF21554" s="255">
        <v>480.87</v>
      </c>
      <c r="AH21554" s="228" t="s">
        <v>48534</v>
      </c>
      <c r="AI21554" s="229">
        <v>181577.82</v>
      </c>
    </row>
    <row r="21555" spans="31:35" x14ac:dyDescent="0.55000000000000004">
      <c r="AE21555" s="254" t="s">
        <v>50791</v>
      </c>
      <c r="AF21555" s="255">
        <v>62.86</v>
      </c>
      <c r="AH21555" s="228" t="s">
        <v>35664</v>
      </c>
      <c r="AI21555" s="229">
        <v>73425</v>
      </c>
    </row>
    <row r="21556" spans="31:35" x14ac:dyDescent="0.55000000000000004">
      <c r="AE21556" s="254" t="s">
        <v>29455</v>
      </c>
      <c r="AF21556" s="255">
        <v>0.28000000000000003</v>
      </c>
      <c r="AH21556" s="228" t="s">
        <v>27494</v>
      </c>
      <c r="AI21556" s="229">
        <v>209535.65</v>
      </c>
    </row>
    <row r="21557" spans="31:35" x14ac:dyDescent="0.55000000000000004">
      <c r="AE21557" s="254" t="s">
        <v>65211</v>
      </c>
      <c r="AF21557" s="255">
        <v>-23994.9</v>
      </c>
      <c r="AH21557" s="228" t="s">
        <v>27495</v>
      </c>
      <c r="AI21557" s="229">
        <v>232333.87</v>
      </c>
    </row>
    <row r="21558" spans="31:35" x14ac:dyDescent="0.55000000000000004">
      <c r="AE21558" s="254" t="s">
        <v>29456</v>
      </c>
      <c r="AF21558" s="255">
        <v>905.71</v>
      </c>
      <c r="AH21558" s="228" t="s">
        <v>47596</v>
      </c>
      <c r="AI21558" s="229">
        <v>3278.17</v>
      </c>
    </row>
    <row r="21559" spans="31:35" x14ac:dyDescent="0.55000000000000004">
      <c r="AE21559" s="254" t="s">
        <v>29458</v>
      </c>
      <c r="AF21559" s="255">
        <v>5672.41</v>
      </c>
      <c r="AH21559" s="228" t="s">
        <v>40895</v>
      </c>
      <c r="AI21559" s="229">
        <v>25141.48</v>
      </c>
    </row>
    <row r="21560" spans="31:35" x14ac:dyDescent="0.55000000000000004">
      <c r="AE21560" s="254" t="s">
        <v>29478</v>
      </c>
      <c r="AF21560" s="255">
        <v>26892</v>
      </c>
      <c r="AH21560" s="228" t="s">
        <v>27497</v>
      </c>
      <c r="AI21560" s="229">
        <v>27063.040000000001</v>
      </c>
    </row>
    <row r="21561" spans="31:35" x14ac:dyDescent="0.55000000000000004">
      <c r="AE21561" s="254" t="s">
        <v>29479</v>
      </c>
      <c r="AF21561" s="255">
        <v>13197.92</v>
      </c>
      <c r="AH21561" s="228" t="s">
        <v>27499</v>
      </c>
      <c r="AI21561" s="229">
        <v>103246.57</v>
      </c>
    </row>
    <row r="21562" spans="31:35" x14ac:dyDescent="0.55000000000000004">
      <c r="AE21562" s="254" t="s">
        <v>49436</v>
      </c>
      <c r="AF21562" s="255">
        <v>48610.02</v>
      </c>
      <c r="AH21562" s="228" t="s">
        <v>27500</v>
      </c>
      <c r="AI21562" s="229">
        <v>6529.06</v>
      </c>
    </row>
    <row r="21563" spans="31:35" x14ac:dyDescent="0.55000000000000004">
      <c r="AE21563" s="254" t="s">
        <v>59361</v>
      </c>
      <c r="AF21563" s="255">
        <v>63750</v>
      </c>
      <c r="AH21563" s="228" t="s">
        <v>27501</v>
      </c>
      <c r="AI21563" s="229">
        <v>12603.75</v>
      </c>
    </row>
    <row r="21564" spans="31:35" x14ac:dyDescent="0.55000000000000004">
      <c r="AE21564" s="254" t="s">
        <v>29483</v>
      </c>
      <c r="AF21564" s="255">
        <v>349.93</v>
      </c>
      <c r="AH21564" s="228" t="s">
        <v>27503</v>
      </c>
      <c r="AI21564" s="229">
        <v>19861.580000000002</v>
      </c>
    </row>
    <row r="21565" spans="31:35" x14ac:dyDescent="0.55000000000000004">
      <c r="AE21565" s="254" t="s">
        <v>60970</v>
      </c>
      <c r="AF21565" s="255">
        <v>10500</v>
      </c>
      <c r="AH21565" s="228" t="s">
        <v>34120</v>
      </c>
      <c r="AI21565" s="229">
        <v>1046391.14</v>
      </c>
    </row>
    <row r="21566" spans="31:35" x14ac:dyDescent="0.55000000000000004">
      <c r="AE21566" s="254" t="s">
        <v>29505</v>
      </c>
      <c r="AF21566" s="255">
        <v>25271.68</v>
      </c>
      <c r="AH21566" s="228" t="s">
        <v>46169</v>
      </c>
      <c r="AI21566" s="229">
        <v>9351.5</v>
      </c>
    </row>
    <row r="21567" spans="31:35" x14ac:dyDescent="0.55000000000000004">
      <c r="AE21567" s="254" t="s">
        <v>43394</v>
      </c>
      <c r="AF21567" s="255">
        <v>20355.080000000002</v>
      </c>
      <c r="AH21567" s="228" t="s">
        <v>43362</v>
      </c>
      <c r="AI21567" s="229">
        <v>501000</v>
      </c>
    </row>
    <row r="21568" spans="31:35" x14ac:dyDescent="0.55000000000000004">
      <c r="AE21568" s="254" t="s">
        <v>50793</v>
      </c>
      <c r="AF21568" s="255">
        <v>30862.76</v>
      </c>
      <c r="AH21568" s="228" t="s">
        <v>46170</v>
      </c>
      <c r="AI21568" s="229">
        <v>1186.74</v>
      </c>
    </row>
    <row r="21569" spans="31:35" x14ac:dyDescent="0.55000000000000004">
      <c r="AE21569" s="254" t="s">
        <v>29507</v>
      </c>
      <c r="AF21569" s="255">
        <v>3326.26</v>
      </c>
      <c r="AH21569" s="228" t="s">
        <v>27504</v>
      </c>
      <c r="AI21569" s="229">
        <v>13273.05</v>
      </c>
    </row>
    <row r="21570" spans="31:35" x14ac:dyDescent="0.55000000000000004">
      <c r="AE21570" s="254" t="s">
        <v>50794</v>
      </c>
      <c r="AF21570" s="255">
        <v>356.43</v>
      </c>
      <c r="AH21570" s="228" t="s">
        <v>27505</v>
      </c>
      <c r="AI21570" s="229">
        <v>1159.1300000000001</v>
      </c>
    </row>
    <row r="21571" spans="31:35" x14ac:dyDescent="0.55000000000000004">
      <c r="AE21571" s="254" t="s">
        <v>29508</v>
      </c>
      <c r="AF21571" s="255">
        <v>263.51</v>
      </c>
      <c r="AH21571" s="228" t="s">
        <v>27506</v>
      </c>
      <c r="AI21571" s="229">
        <v>173146.61</v>
      </c>
    </row>
    <row r="21572" spans="31:35" x14ac:dyDescent="0.55000000000000004">
      <c r="AE21572" s="254" t="s">
        <v>50795</v>
      </c>
      <c r="AF21572" s="255">
        <v>2968.55</v>
      </c>
      <c r="AH21572" s="228" t="s">
        <v>27507</v>
      </c>
      <c r="AI21572" s="229">
        <v>191846.16</v>
      </c>
    </row>
    <row r="21573" spans="31:35" x14ac:dyDescent="0.55000000000000004">
      <c r="AE21573" s="254" t="s">
        <v>29509</v>
      </c>
      <c r="AF21573" s="255">
        <v>97.08</v>
      </c>
      <c r="AH21573" s="228" t="s">
        <v>27508</v>
      </c>
      <c r="AI21573" s="229">
        <v>38515.019999999997</v>
      </c>
    </row>
    <row r="21574" spans="31:35" x14ac:dyDescent="0.55000000000000004">
      <c r="AE21574" s="254" t="s">
        <v>50796</v>
      </c>
      <c r="AF21574" s="255">
        <v>95.26</v>
      </c>
      <c r="AH21574" s="228" t="s">
        <v>27509</v>
      </c>
      <c r="AI21574" s="229">
        <v>87455.41</v>
      </c>
    </row>
    <row r="21575" spans="31:35" x14ac:dyDescent="0.55000000000000004">
      <c r="AE21575" s="254" t="s">
        <v>50797</v>
      </c>
      <c r="AF21575" s="255">
        <v>176.7</v>
      </c>
      <c r="AH21575" s="228" t="s">
        <v>39477</v>
      </c>
      <c r="AI21575" s="229">
        <v>12532.91</v>
      </c>
    </row>
    <row r="21576" spans="31:35" x14ac:dyDescent="0.55000000000000004">
      <c r="AE21576" s="254" t="s">
        <v>50798</v>
      </c>
      <c r="AF21576" s="255">
        <v>4.9800000000000004</v>
      </c>
      <c r="AH21576" s="228" t="s">
        <v>27513</v>
      </c>
      <c r="AI21576" s="229">
        <v>28813.119999999999</v>
      </c>
    </row>
    <row r="21577" spans="31:35" x14ac:dyDescent="0.55000000000000004">
      <c r="AE21577" s="254" t="s">
        <v>29510</v>
      </c>
      <c r="AF21577" s="255">
        <v>1996.5</v>
      </c>
      <c r="AH21577" s="228" t="s">
        <v>27516</v>
      </c>
      <c r="AI21577" s="229">
        <v>72569.06</v>
      </c>
    </row>
    <row r="21578" spans="31:35" x14ac:dyDescent="0.55000000000000004">
      <c r="AE21578" s="254" t="s">
        <v>50799</v>
      </c>
      <c r="AF21578" s="255">
        <v>-1154.8699999999999</v>
      </c>
      <c r="AH21578" s="228" t="s">
        <v>27517</v>
      </c>
      <c r="AI21578" s="229">
        <v>90347.93</v>
      </c>
    </row>
    <row r="21579" spans="31:35" x14ac:dyDescent="0.55000000000000004">
      <c r="AE21579" s="254" t="s">
        <v>65212</v>
      </c>
      <c r="AF21579" s="255">
        <v>-2262</v>
      </c>
      <c r="AH21579" s="228" t="s">
        <v>27518</v>
      </c>
      <c r="AI21579" s="229">
        <v>102063.7</v>
      </c>
    </row>
    <row r="21580" spans="31:35" x14ac:dyDescent="0.55000000000000004">
      <c r="AE21580" s="254" t="s">
        <v>29511</v>
      </c>
      <c r="AF21580" s="255">
        <v>1728</v>
      </c>
      <c r="AH21580" s="228" t="s">
        <v>27519</v>
      </c>
      <c r="AI21580" s="229">
        <v>24224.82</v>
      </c>
    </row>
    <row r="21581" spans="31:35" x14ac:dyDescent="0.55000000000000004">
      <c r="AE21581" s="254" t="s">
        <v>29512</v>
      </c>
      <c r="AF21581" s="255">
        <v>1448.74</v>
      </c>
      <c r="AH21581" s="228" t="s">
        <v>27520</v>
      </c>
      <c r="AI21581" s="229">
        <v>188052.5</v>
      </c>
    </row>
    <row r="21582" spans="31:35" x14ac:dyDescent="0.55000000000000004">
      <c r="AE21582" s="254" t="s">
        <v>29513</v>
      </c>
      <c r="AF21582" s="255">
        <v>1655.43</v>
      </c>
      <c r="AH21582" s="228" t="s">
        <v>27521</v>
      </c>
      <c r="AI21582" s="229">
        <v>30712.5</v>
      </c>
    </row>
    <row r="21583" spans="31:35" x14ac:dyDescent="0.55000000000000004">
      <c r="AE21583" s="254" t="s">
        <v>29531</v>
      </c>
      <c r="AF21583" s="255">
        <v>25634.78</v>
      </c>
      <c r="AH21583" s="228" t="s">
        <v>47597</v>
      </c>
      <c r="AI21583" s="229">
        <v>126181.72</v>
      </c>
    </row>
    <row r="21584" spans="31:35" x14ac:dyDescent="0.55000000000000004">
      <c r="AE21584" s="254" t="s">
        <v>29532</v>
      </c>
      <c r="AF21584" s="255">
        <v>21126.49</v>
      </c>
      <c r="AH21584" s="228" t="s">
        <v>54556</v>
      </c>
      <c r="AI21584" s="229">
        <v>557102.55000000005</v>
      </c>
    </row>
    <row r="21585" spans="31:35" x14ac:dyDescent="0.55000000000000004">
      <c r="AE21585" s="254" t="s">
        <v>29534</v>
      </c>
      <c r="AF21585" s="255">
        <v>3577.22</v>
      </c>
      <c r="AH21585" s="228" t="s">
        <v>27579</v>
      </c>
      <c r="AI21585" s="229">
        <v>839324.5</v>
      </c>
    </row>
    <row r="21586" spans="31:35" x14ac:dyDescent="0.55000000000000004">
      <c r="AE21586" s="254" t="s">
        <v>29535</v>
      </c>
      <c r="AF21586" s="255">
        <v>6690.5</v>
      </c>
      <c r="AH21586" s="228" t="s">
        <v>27581</v>
      </c>
      <c r="AI21586" s="229">
        <v>-11585.73</v>
      </c>
    </row>
    <row r="21587" spans="31:35" x14ac:dyDescent="0.55000000000000004">
      <c r="AE21587" s="254" t="s">
        <v>29537</v>
      </c>
      <c r="AF21587" s="255">
        <v>981.18</v>
      </c>
      <c r="AH21587" s="228" t="s">
        <v>36703</v>
      </c>
      <c r="AI21587" s="229">
        <v>98677.43</v>
      </c>
    </row>
    <row r="21588" spans="31:35" x14ac:dyDescent="0.55000000000000004">
      <c r="AE21588" s="254" t="s">
        <v>29538</v>
      </c>
      <c r="AF21588" s="255">
        <v>3037</v>
      </c>
      <c r="AH21588" s="228" t="s">
        <v>27585</v>
      </c>
      <c r="AI21588" s="229">
        <v>12175.69</v>
      </c>
    </row>
    <row r="21589" spans="31:35" x14ac:dyDescent="0.55000000000000004">
      <c r="AE21589" s="254" t="s">
        <v>50801</v>
      </c>
      <c r="AF21589" s="255">
        <v>23129.919999999998</v>
      </c>
      <c r="AH21589" s="228" t="s">
        <v>14214</v>
      </c>
      <c r="AI21589" s="229">
        <v>37440</v>
      </c>
    </row>
    <row r="21590" spans="31:35" x14ac:dyDescent="0.55000000000000004">
      <c r="AE21590" s="254" t="s">
        <v>62412</v>
      </c>
      <c r="AF21590" s="255">
        <v>32435</v>
      </c>
      <c r="AH21590" s="228" t="s">
        <v>34122</v>
      </c>
      <c r="AI21590" s="229">
        <v>1681507.14</v>
      </c>
    </row>
    <row r="21591" spans="31:35" x14ac:dyDescent="0.55000000000000004">
      <c r="AE21591" s="254" t="s">
        <v>62413</v>
      </c>
      <c r="AF21591" s="255">
        <v>16850.43</v>
      </c>
      <c r="AH21591" s="228" t="s">
        <v>27587</v>
      </c>
      <c r="AI21591" s="229">
        <v>6147.5</v>
      </c>
    </row>
    <row r="21592" spans="31:35" x14ac:dyDescent="0.55000000000000004">
      <c r="AE21592" s="254" t="s">
        <v>58117</v>
      </c>
      <c r="AF21592" s="255">
        <v>1968</v>
      </c>
      <c r="AH21592" s="228" t="s">
        <v>35667</v>
      </c>
      <c r="AI21592" s="229">
        <v>2267764.19</v>
      </c>
    </row>
    <row r="21593" spans="31:35" x14ac:dyDescent="0.55000000000000004">
      <c r="AE21593" s="254" t="s">
        <v>62414</v>
      </c>
      <c r="AF21593" s="255">
        <v>35160.080000000002</v>
      </c>
      <c r="AH21593" s="228" t="s">
        <v>27588</v>
      </c>
      <c r="AI21593" s="229">
        <v>255640.95</v>
      </c>
    </row>
    <row r="21594" spans="31:35" x14ac:dyDescent="0.55000000000000004">
      <c r="AE21594" s="254" t="s">
        <v>29556</v>
      </c>
      <c r="AF21594" s="255">
        <v>33741.4</v>
      </c>
      <c r="AH21594" s="228" t="s">
        <v>27589</v>
      </c>
      <c r="AI21594" s="229">
        <v>32310</v>
      </c>
    </row>
    <row r="21595" spans="31:35" x14ac:dyDescent="0.55000000000000004">
      <c r="AE21595" s="254" t="s">
        <v>61717</v>
      </c>
      <c r="AF21595" s="255">
        <v>74676.820000000007</v>
      </c>
      <c r="AH21595" s="228" t="s">
        <v>14216</v>
      </c>
      <c r="AI21595" s="229">
        <v>454279.07</v>
      </c>
    </row>
    <row r="21596" spans="31:35" x14ac:dyDescent="0.55000000000000004">
      <c r="AE21596" s="254" t="s">
        <v>60045</v>
      </c>
      <c r="AF21596" s="255">
        <v>21588.959999999999</v>
      </c>
      <c r="AH21596" s="228" t="s">
        <v>14217</v>
      </c>
      <c r="AI21596" s="229">
        <v>598294.67000000004</v>
      </c>
    </row>
    <row r="21597" spans="31:35" x14ac:dyDescent="0.55000000000000004">
      <c r="AE21597" s="254" t="s">
        <v>54596</v>
      </c>
      <c r="AF21597" s="255">
        <v>-600.92999999999995</v>
      </c>
      <c r="AH21597" s="228" t="s">
        <v>27590</v>
      </c>
      <c r="AI21597" s="229">
        <v>67272.52</v>
      </c>
    </row>
    <row r="21598" spans="31:35" x14ac:dyDescent="0.55000000000000004">
      <c r="AE21598" s="254" t="s">
        <v>29557</v>
      </c>
      <c r="AF21598" s="255">
        <v>11976.27</v>
      </c>
      <c r="AH21598" s="228" t="s">
        <v>14218</v>
      </c>
      <c r="AI21598" s="229">
        <v>762917.55</v>
      </c>
    </row>
    <row r="21599" spans="31:35" x14ac:dyDescent="0.55000000000000004">
      <c r="AE21599" s="254" t="s">
        <v>65213</v>
      </c>
      <c r="AF21599" s="255">
        <v>-16846</v>
      </c>
      <c r="AH21599" s="228" t="s">
        <v>14219</v>
      </c>
      <c r="AI21599" s="229">
        <v>130846.5</v>
      </c>
    </row>
    <row r="21600" spans="31:35" x14ac:dyDescent="0.55000000000000004">
      <c r="AE21600" s="254" t="s">
        <v>29558</v>
      </c>
      <c r="AF21600" s="255">
        <v>23171.65</v>
      </c>
      <c r="AH21600" s="228" t="s">
        <v>50764</v>
      </c>
      <c r="AI21600" s="229">
        <v>126.36</v>
      </c>
    </row>
    <row r="21601" spans="31:35" x14ac:dyDescent="0.55000000000000004">
      <c r="AE21601" s="254" t="s">
        <v>43399</v>
      </c>
      <c r="AF21601" s="255">
        <v>71834.86</v>
      </c>
      <c r="AH21601" s="228" t="s">
        <v>27594</v>
      </c>
      <c r="AI21601" s="229">
        <v>11194.82</v>
      </c>
    </row>
    <row r="21602" spans="31:35" x14ac:dyDescent="0.55000000000000004">
      <c r="AE21602" s="254" t="s">
        <v>54598</v>
      </c>
      <c r="AF21602" s="255">
        <v>71770.5</v>
      </c>
      <c r="AH21602" s="228" t="s">
        <v>14220</v>
      </c>
      <c r="AI21602" s="229">
        <v>3212.9</v>
      </c>
    </row>
    <row r="21603" spans="31:35" x14ac:dyDescent="0.55000000000000004">
      <c r="AE21603" s="254" t="s">
        <v>54599</v>
      </c>
      <c r="AF21603" s="255">
        <v>75112.5</v>
      </c>
      <c r="AH21603" s="228" t="s">
        <v>54557</v>
      </c>
      <c r="AI21603" s="229">
        <v>764995.95</v>
      </c>
    </row>
    <row r="21604" spans="31:35" x14ac:dyDescent="0.55000000000000004">
      <c r="AE21604" s="254" t="s">
        <v>62415</v>
      </c>
      <c r="AF21604" s="255">
        <v>39379.839999999997</v>
      </c>
      <c r="AH21604" s="228" t="s">
        <v>14221</v>
      </c>
      <c r="AI21604" s="229">
        <v>540865.24</v>
      </c>
    </row>
    <row r="21605" spans="31:35" x14ac:dyDescent="0.55000000000000004">
      <c r="AE21605" s="254" t="s">
        <v>60971</v>
      </c>
      <c r="AF21605" s="255">
        <v>31807</v>
      </c>
      <c r="AH21605" s="228" t="s">
        <v>14222</v>
      </c>
      <c r="AI21605" s="229">
        <v>579534.11</v>
      </c>
    </row>
    <row r="21606" spans="31:35" x14ac:dyDescent="0.55000000000000004">
      <c r="AE21606" s="254" t="s">
        <v>29614</v>
      </c>
      <c r="AF21606" s="255">
        <v>17522.03</v>
      </c>
      <c r="AH21606" s="228" t="s">
        <v>27596</v>
      </c>
      <c r="AI21606" s="229">
        <v>16807.099999999999</v>
      </c>
    </row>
    <row r="21607" spans="31:35" x14ac:dyDescent="0.55000000000000004">
      <c r="AE21607" s="254" t="s">
        <v>29615</v>
      </c>
      <c r="AF21607" s="255">
        <v>22111.51</v>
      </c>
      <c r="AH21607" s="228" t="s">
        <v>54558</v>
      </c>
      <c r="AI21607" s="229">
        <v>317384</v>
      </c>
    </row>
    <row r="21608" spans="31:35" x14ac:dyDescent="0.55000000000000004">
      <c r="AE21608" s="254" t="s">
        <v>34282</v>
      </c>
      <c r="AF21608" s="255">
        <v>31871.64</v>
      </c>
      <c r="AH21608" s="228" t="s">
        <v>27597</v>
      </c>
      <c r="AI21608" s="229">
        <v>4056.66</v>
      </c>
    </row>
    <row r="21609" spans="31:35" x14ac:dyDescent="0.55000000000000004">
      <c r="AE21609" s="254" t="s">
        <v>29616</v>
      </c>
      <c r="AF21609" s="255">
        <v>21520</v>
      </c>
      <c r="AH21609" s="228" t="s">
        <v>14223</v>
      </c>
      <c r="AI21609" s="229">
        <v>27895.95</v>
      </c>
    </row>
    <row r="21610" spans="31:35" x14ac:dyDescent="0.55000000000000004">
      <c r="AE21610" s="254" t="s">
        <v>34283</v>
      </c>
      <c r="AF21610" s="255">
        <v>81593.649999999994</v>
      </c>
      <c r="AH21610" s="228" t="s">
        <v>40896</v>
      </c>
      <c r="AI21610" s="229">
        <v>57298.06</v>
      </c>
    </row>
    <row r="21611" spans="31:35" x14ac:dyDescent="0.55000000000000004">
      <c r="AE21611" s="254" t="s">
        <v>29617</v>
      </c>
      <c r="AF21611" s="255">
        <v>7728.32</v>
      </c>
      <c r="AH21611" s="228" t="s">
        <v>34136</v>
      </c>
      <c r="AI21611" s="229">
        <v>153822.04999999999</v>
      </c>
    </row>
    <row r="21612" spans="31:35" x14ac:dyDescent="0.55000000000000004">
      <c r="AE21612" s="254" t="s">
        <v>29618</v>
      </c>
      <c r="AF21612" s="255">
        <v>12666.69</v>
      </c>
      <c r="AH21612" s="228" t="s">
        <v>34137</v>
      </c>
      <c r="AI21612" s="229">
        <v>603459.29</v>
      </c>
    </row>
    <row r="21613" spans="31:35" x14ac:dyDescent="0.55000000000000004">
      <c r="AE21613" s="254" t="s">
        <v>40907</v>
      </c>
      <c r="AF21613" s="255">
        <v>615</v>
      </c>
      <c r="AH21613" s="228" t="s">
        <v>46171</v>
      </c>
      <c r="AI21613" s="229">
        <v>4361.16</v>
      </c>
    </row>
    <row r="21614" spans="31:35" x14ac:dyDescent="0.55000000000000004">
      <c r="AE21614" s="254" t="s">
        <v>46211</v>
      </c>
      <c r="AF21614" s="255">
        <v>34717.81</v>
      </c>
      <c r="AH21614" s="228" t="s">
        <v>35677</v>
      </c>
      <c r="AI21614" s="229">
        <v>136697.82999999999</v>
      </c>
    </row>
    <row r="21615" spans="31:35" x14ac:dyDescent="0.55000000000000004">
      <c r="AE21615" s="254" t="s">
        <v>39597</v>
      </c>
      <c r="AF21615" s="255">
        <v>19291.189999999999</v>
      </c>
      <c r="AH21615" s="228" t="s">
        <v>35678</v>
      </c>
      <c r="AI21615" s="229">
        <v>50070</v>
      </c>
    </row>
    <row r="21616" spans="31:35" x14ac:dyDescent="0.55000000000000004">
      <c r="AE21616" s="254" t="s">
        <v>49437</v>
      </c>
      <c r="AF21616" s="255">
        <v>39354.36</v>
      </c>
      <c r="AH21616" s="228" t="s">
        <v>27671</v>
      </c>
      <c r="AI21616" s="229">
        <v>158749.20000000001</v>
      </c>
    </row>
    <row r="21617" spans="31:35" x14ac:dyDescent="0.55000000000000004">
      <c r="AE21617" s="254" t="s">
        <v>49438</v>
      </c>
      <c r="AF21617" s="255">
        <v>787.5</v>
      </c>
      <c r="AH21617" s="228" t="s">
        <v>27672</v>
      </c>
      <c r="AI21617" s="229">
        <v>13876.1</v>
      </c>
    </row>
    <row r="21618" spans="31:35" x14ac:dyDescent="0.55000000000000004">
      <c r="AE21618" s="254" t="s">
        <v>43400</v>
      </c>
      <c r="AF21618" s="255">
        <v>8530.49</v>
      </c>
      <c r="AH21618" s="228" t="s">
        <v>34138</v>
      </c>
      <c r="AI21618" s="229">
        <v>1198.94</v>
      </c>
    </row>
    <row r="21619" spans="31:35" x14ac:dyDescent="0.55000000000000004">
      <c r="AE21619" s="254" t="s">
        <v>59362</v>
      </c>
      <c r="AF21619" s="255">
        <v>344.18</v>
      </c>
      <c r="AH21619" s="228" t="s">
        <v>14231</v>
      </c>
      <c r="AI21619" s="229">
        <v>75416.039999999994</v>
      </c>
    </row>
    <row r="21620" spans="31:35" x14ac:dyDescent="0.55000000000000004">
      <c r="AE21620" s="254" t="s">
        <v>29620</v>
      </c>
      <c r="AF21620" s="255">
        <v>13644.59</v>
      </c>
      <c r="AH21620" s="228" t="s">
        <v>27673</v>
      </c>
      <c r="AI21620" s="229">
        <v>1687.46</v>
      </c>
    </row>
    <row r="21621" spans="31:35" x14ac:dyDescent="0.55000000000000004">
      <c r="AE21621" s="254" t="s">
        <v>60972</v>
      </c>
      <c r="AF21621" s="255">
        <v>2.5099999999999998</v>
      </c>
      <c r="AH21621" s="228" t="s">
        <v>34139</v>
      </c>
      <c r="AI21621" s="229">
        <v>2325300.15</v>
      </c>
    </row>
    <row r="21622" spans="31:35" x14ac:dyDescent="0.55000000000000004">
      <c r="AE21622" s="254" t="s">
        <v>34284</v>
      </c>
      <c r="AF21622" s="255">
        <v>6999.96</v>
      </c>
      <c r="AH21622" s="228" t="s">
        <v>27675</v>
      </c>
      <c r="AI21622" s="229">
        <v>8220</v>
      </c>
    </row>
    <row r="21623" spans="31:35" x14ac:dyDescent="0.55000000000000004">
      <c r="AE21623" s="254" t="s">
        <v>56873</v>
      </c>
      <c r="AF21623" s="255">
        <v>2916</v>
      </c>
      <c r="AH21623" s="228" t="s">
        <v>47598</v>
      </c>
      <c r="AI21623" s="229">
        <v>1070901</v>
      </c>
    </row>
    <row r="21624" spans="31:35" x14ac:dyDescent="0.55000000000000004">
      <c r="AE21624" s="254" t="s">
        <v>54602</v>
      </c>
      <c r="AF21624" s="255">
        <v>9403.68</v>
      </c>
      <c r="AH21624" s="228" t="s">
        <v>39483</v>
      </c>
      <c r="AI21624" s="229">
        <v>4469.6099999999997</v>
      </c>
    </row>
    <row r="21625" spans="31:35" x14ac:dyDescent="0.55000000000000004">
      <c r="AE21625" s="254" t="s">
        <v>40908</v>
      </c>
      <c r="AF21625" s="255">
        <v>7170.91</v>
      </c>
      <c r="AH21625" s="228" t="s">
        <v>35679</v>
      </c>
      <c r="AI21625" s="229">
        <v>10000</v>
      </c>
    </row>
    <row r="21626" spans="31:35" x14ac:dyDescent="0.55000000000000004">
      <c r="AE21626" s="254" t="s">
        <v>49439</v>
      </c>
      <c r="AF21626" s="255">
        <v>25234.240000000002</v>
      </c>
      <c r="AH21626" s="228" t="s">
        <v>49417</v>
      </c>
      <c r="AI21626" s="229">
        <v>911.79</v>
      </c>
    </row>
    <row r="21627" spans="31:35" x14ac:dyDescent="0.55000000000000004">
      <c r="AE21627" s="254" t="s">
        <v>14435</v>
      </c>
      <c r="AF21627" s="255">
        <v>29349.81</v>
      </c>
      <c r="AH21627" s="228" t="s">
        <v>27677</v>
      </c>
      <c r="AI21627" s="229">
        <v>85104.04</v>
      </c>
    </row>
    <row r="21628" spans="31:35" x14ac:dyDescent="0.55000000000000004">
      <c r="AE21628" s="254" t="s">
        <v>14436</v>
      </c>
      <c r="AF21628" s="255">
        <v>75021.41</v>
      </c>
      <c r="AH21628" s="228" t="s">
        <v>14232</v>
      </c>
      <c r="AI21628" s="229">
        <v>357891.52</v>
      </c>
    </row>
    <row r="21629" spans="31:35" x14ac:dyDescent="0.55000000000000004">
      <c r="AE21629" s="254" t="s">
        <v>14437</v>
      </c>
      <c r="AF21629" s="255">
        <v>38903.71</v>
      </c>
      <c r="AH21629" s="228" t="s">
        <v>14233</v>
      </c>
      <c r="AI21629" s="229">
        <v>356477.59</v>
      </c>
    </row>
    <row r="21630" spans="31:35" x14ac:dyDescent="0.55000000000000004">
      <c r="AE21630" s="254" t="s">
        <v>55665</v>
      </c>
      <c r="AF21630" s="255">
        <v>11364.1</v>
      </c>
      <c r="AH21630" s="228" t="s">
        <v>27680</v>
      </c>
      <c r="AI21630" s="229">
        <v>35724.1</v>
      </c>
    </row>
    <row r="21631" spans="31:35" x14ac:dyDescent="0.55000000000000004">
      <c r="AE21631" s="254" t="s">
        <v>29624</v>
      </c>
      <c r="AF21631" s="255">
        <v>88779.61</v>
      </c>
      <c r="AH21631" s="228" t="s">
        <v>27681</v>
      </c>
      <c r="AI21631" s="229">
        <v>1189607</v>
      </c>
    </row>
    <row r="21632" spans="31:35" x14ac:dyDescent="0.55000000000000004">
      <c r="AE21632" s="254" t="s">
        <v>14438</v>
      </c>
      <c r="AF21632" s="255">
        <v>27702.45</v>
      </c>
      <c r="AH21632" s="228" t="s">
        <v>14234</v>
      </c>
      <c r="AI21632" s="229">
        <v>127065.53</v>
      </c>
    </row>
    <row r="21633" spans="31:35" x14ac:dyDescent="0.55000000000000004">
      <c r="AE21633" s="254" t="s">
        <v>29626</v>
      </c>
      <c r="AF21633" s="255">
        <v>32300</v>
      </c>
      <c r="AH21633" s="228" t="s">
        <v>43363</v>
      </c>
      <c r="AI21633" s="229">
        <v>59.92</v>
      </c>
    </row>
    <row r="21634" spans="31:35" x14ac:dyDescent="0.55000000000000004">
      <c r="AE21634" s="254" t="s">
        <v>35804</v>
      </c>
      <c r="AF21634" s="255">
        <v>20069.41</v>
      </c>
      <c r="AH21634" s="228" t="s">
        <v>47599</v>
      </c>
      <c r="AI21634" s="229">
        <v>371152.02</v>
      </c>
    </row>
    <row r="21635" spans="31:35" x14ac:dyDescent="0.55000000000000004">
      <c r="AE21635" s="254" t="s">
        <v>54603</v>
      </c>
      <c r="AF21635" s="255">
        <v>92903.95</v>
      </c>
      <c r="AH21635" s="228" t="s">
        <v>39484</v>
      </c>
      <c r="AI21635" s="229">
        <v>46173.89</v>
      </c>
    </row>
    <row r="21636" spans="31:35" x14ac:dyDescent="0.55000000000000004">
      <c r="AE21636" s="254" t="s">
        <v>35805</v>
      </c>
      <c r="AF21636" s="255">
        <v>90</v>
      </c>
      <c r="AH21636" s="228" t="s">
        <v>36708</v>
      </c>
      <c r="AI21636" s="229">
        <v>1164.0999999999999</v>
      </c>
    </row>
    <row r="21637" spans="31:35" x14ac:dyDescent="0.55000000000000004">
      <c r="AE21637" s="254" t="s">
        <v>55666</v>
      </c>
      <c r="AF21637" s="255">
        <v>11194.46</v>
      </c>
      <c r="AH21637" s="228" t="s">
        <v>54559</v>
      </c>
      <c r="AI21637" s="229">
        <v>17541.46</v>
      </c>
    </row>
    <row r="21638" spans="31:35" x14ac:dyDescent="0.55000000000000004">
      <c r="AE21638" s="254" t="s">
        <v>43402</v>
      </c>
      <c r="AF21638" s="255">
        <v>3041</v>
      </c>
      <c r="AH21638" s="228" t="s">
        <v>14235</v>
      </c>
      <c r="AI21638" s="229">
        <v>637706.68999999994</v>
      </c>
    </row>
    <row r="21639" spans="31:35" x14ac:dyDescent="0.55000000000000004">
      <c r="AE21639" s="254" t="s">
        <v>14439</v>
      </c>
      <c r="AF21639" s="255">
        <v>197917.69</v>
      </c>
      <c r="AH21639" s="228" t="s">
        <v>14236</v>
      </c>
      <c r="AI21639" s="229">
        <v>851542.59</v>
      </c>
    </row>
    <row r="21640" spans="31:35" x14ac:dyDescent="0.55000000000000004">
      <c r="AE21640" s="254" t="s">
        <v>14440</v>
      </c>
      <c r="AF21640" s="255">
        <v>103218.66</v>
      </c>
      <c r="AH21640" s="228" t="s">
        <v>35680</v>
      </c>
      <c r="AI21640" s="229">
        <v>1065190.6599999999</v>
      </c>
    </row>
    <row r="21641" spans="31:35" x14ac:dyDescent="0.55000000000000004">
      <c r="AE21641" s="254" t="s">
        <v>29631</v>
      </c>
      <c r="AF21641" s="255">
        <v>61898.38</v>
      </c>
      <c r="AH21641" s="228" t="s">
        <v>27685</v>
      </c>
      <c r="AI21641" s="229">
        <v>55512</v>
      </c>
    </row>
    <row r="21642" spans="31:35" x14ac:dyDescent="0.55000000000000004">
      <c r="AE21642" s="254" t="s">
        <v>29633</v>
      </c>
      <c r="AF21642" s="255">
        <v>34975.949999999997</v>
      </c>
      <c r="AH21642" s="228" t="s">
        <v>27687</v>
      </c>
      <c r="AI21642" s="229">
        <v>154576.14000000001</v>
      </c>
    </row>
    <row r="21643" spans="31:35" x14ac:dyDescent="0.55000000000000004">
      <c r="AE21643" s="254" t="s">
        <v>29634</v>
      </c>
      <c r="AF21643" s="255">
        <v>5864.85</v>
      </c>
      <c r="AH21643" s="228" t="s">
        <v>27688</v>
      </c>
      <c r="AI21643" s="229">
        <v>1083752.56</v>
      </c>
    </row>
    <row r="21644" spans="31:35" x14ac:dyDescent="0.55000000000000004">
      <c r="AE21644" s="254" t="s">
        <v>29635</v>
      </c>
      <c r="AF21644" s="255">
        <v>526.41999999999996</v>
      </c>
      <c r="AH21644" s="228" t="s">
        <v>48535</v>
      </c>
      <c r="AI21644" s="229">
        <v>-23855.93</v>
      </c>
    </row>
    <row r="21645" spans="31:35" x14ac:dyDescent="0.55000000000000004">
      <c r="AE21645" s="254" t="s">
        <v>29640</v>
      </c>
      <c r="AF21645" s="255">
        <v>4240.49</v>
      </c>
      <c r="AH21645" s="228" t="s">
        <v>48536</v>
      </c>
      <c r="AI21645" s="229">
        <v>18800</v>
      </c>
    </row>
    <row r="21646" spans="31:35" x14ac:dyDescent="0.55000000000000004">
      <c r="AE21646" s="254" t="s">
        <v>29641</v>
      </c>
      <c r="AF21646" s="255">
        <v>53520.160000000003</v>
      </c>
      <c r="AH21646" s="228" t="s">
        <v>54560</v>
      </c>
      <c r="AI21646" s="229">
        <v>2000</v>
      </c>
    </row>
    <row r="21647" spans="31:35" x14ac:dyDescent="0.55000000000000004">
      <c r="AE21647" s="254" t="s">
        <v>29642</v>
      </c>
      <c r="AF21647" s="255">
        <v>-2051.02</v>
      </c>
      <c r="AH21647" s="228" t="s">
        <v>39488</v>
      </c>
      <c r="AI21647" s="229">
        <v>2232.25</v>
      </c>
    </row>
    <row r="21648" spans="31:35" x14ac:dyDescent="0.55000000000000004">
      <c r="AE21648" s="254" t="s">
        <v>47624</v>
      </c>
      <c r="AF21648" s="255">
        <v>11753.75</v>
      </c>
      <c r="AH21648" s="228" t="s">
        <v>46172</v>
      </c>
      <c r="AI21648" s="229">
        <v>141043.5</v>
      </c>
    </row>
    <row r="21649" spans="31:35" x14ac:dyDescent="0.55000000000000004">
      <c r="AE21649" s="254" t="s">
        <v>58118</v>
      </c>
      <c r="AF21649" s="255">
        <v>3391829.05</v>
      </c>
      <c r="AH21649" s="228" t="s">
        <v>36714</v>
      </c>
      <c r="AI21649" s="229">
        <v>445.88</v>
      </c>
    </row>
    <row r="21650" spans="31:35" x14ac:dyDescent="0.55000000000000004">
      <c r="AE21650" s="254" t="s">
        <v>34292</v>
      </c>
      <c r="AF21650" s="255">
        <v>90601.21</v>
      </c>
      <c r="AH21650" s="228" t="s">
        <v>27712</v>
      </c>
      <c r="AI21650" s="229">
        <v>11004.24</v>
      </c>
    </row>
    <row r="21651" spans="31:35" x14ac:dyDescent="0.55000000000000004">
      <c r="AE21651" s="254" t="s">
        <v>55667</v>
      </c>
      <c r="AF21651" s="255">
        <v>7312</v>
      </c>
      <c r="AH21651" s="228" t="s">
        <v>27713</v>
      </c>
      <c r="AI21651" s="229">
        <v>482</v>
      </c>
    </row>
    <row r="21652" spans="31:35" x14ac:dyDescent="0.55000000000000004">
      <c r="AE21652" s="254" t="s">
        <v>34293</v>
      </c>
      <c r="AF21652" s="255">
        <v>2325.3000000000002</v>
      </c>
      <c r="AH21652" s="228" t="s">
        <v>27714</v>
      </c>
      <c r="AI21652" s="229">
        <v>69727.69</v>
      </c>
    </row>
    <row r="21653" spans="31:35" x14ac:dyDescent="0.55000000000000004">
      <c r="AE21653" s="254" t="s">
        <v>34294</v>
      </c>
      <c r="AF21653" s="255">
        <v>7689.94</v>
      </c>
      <c r="AH21653" s="228" t="s">
        <v>43364</v>
      </c>
      <c r="AI21653" s="229">
        <v>1008</v>
      </c>
    </row>
    <row r="21654" spans="31:35" x14ac:dyDescent="0.55000000000000004">
      <c r="AE21654" s="254" t="s">
        <v>34295</v>
      </c>
      <c r="AF21654" s="255">
        <v>853.69</v>
      </c>
      <c r="AH21654" s="228" t="s">
        <v>43365</v>
      </c>
      <c r="AI21654" s="229">
        <v>180</v>
      </c>
    </row>
    <row r="21655" spans="31:35" x14ac:dyDescent="0.55000000000000004">
      <c r="AE21655" s="254" t="s">
        <v>34296</v>
      </c>
      <c r="AF21655" s="255">
        <v>11089.81</v>
      </c>
      <c r="AH21655" s="228" t="s">
        <v>48537</v>
      </c>
      <c r="AI21655" s="229">
        <v>9336</v>
      </c>
    </row>
    <row r="21656" spans="31:35" x14ac:dyDescent="0.55000000000000004">
      <c r="AE21656" s="254" t="s">
        <v>55668</v>
      </c>
      <c r="AF21656" s="255">
        <v>609.14</v>
      </c>
      <c r="AH21656" s="228" t="s">
        <v>48538</v>
      </c>
      <c r="AI21656" s="229">
        <v>545.69000000000005</v>
      </c>
    </row>
    <row r="21657" spans="31:35" x14ac:dyDescent="0.55000000000000004">
      <c r="AE21657" s="254" t="s">
        <v>29655</v>
      </c>
      <c r="AF21657" s="255">
        <v>15820</v>
      </c>
      <c r="AH21657" s="228" t="s">
        <v>48539</v>
      </c>
      <c r="AI21657" s="229">
        <v>2612.71</v>
      </c>
    </row>
    <row r="21658" spans="31:35" x14ac:dyDescent="0.55000000000000004">
      <c r="AE21658" s="254" t="s">
        <v>29656</v>
      </c>
      <c r="AF21658" s="255">
        <v>2020</v>
      </c>
      <c r="AH21658" s="228" t="s">
        <v>43366</v>
      </c>
      <c r="AI21658" s="229">
        <v>15376.48</v>
      </c>
    </row>
    <row r="21659" spans="31:35" x14ac:dyDescent="0.55000000000000004">
      <c r="AE21659" s="254" t="s">
        <v>36833</v>
      </c>
      <c r="AF21659" s="255">
        <v>28690.2</v>
      </c>
      <c r="AH21659" s="228" t="s">
        <v>39489</v>
      </c>
      <c r="AI21659" s="229">
        <v>1378.13</v>
      </c>
    </row>
    <row r="21660" spans="31:35" x14ac:dyDescent="0.55000000000000004">
      <c r="AE21660" s="254" t="s">
        <v>29672</v>
      </c>
      <c r="AF21660" s="255">
        <v>1053.97</v>
      </c>
      <c r="AH21660" s="228" t="s">
        <v>27715</v>
      </c>
      <c r="AI21660" s="229">
        <v>40306.699999999997</v>
      </c>
    </row>
    <row r="21661" spans="31:35" x14ac:dyDescent="0.55000000000000004">
      <c r="AE21661" s="254" t="s">
        <v>48564</v>
      </c>
      <c r="AF21661" s="255">
        <v>390</v>
      </c>
      <c r="AH21661" s="228" t="s">
        <v>27717</v>
      </c>
      <c r="AI21661" s="229">
        <v>17825.689999999999</v>
      </c>
    </row>
    <row r="21662" spans="31:35" x14ac:dyDescent="0.55000000000000004">
      <c r="AE21662" s="254" t="s">
        <v>29673</v>
      </c>
      <c r="AF21662" s="255">
        <v>2181.88</v>
      </c>
      <c r="AH21662" s="228" t="s">
        <v>46173</v>
      </c>
      <c r="AI21662" s="229">
        <v>21696.03</v>
      </c>
    </row>
    <row r="21663" spans="31:35" x14ac:dyDescent="0.55000000000000004">
      <c r="AE21663" s="254" t="s">
        <v>36834</v>
      </c>
      <c r="AF21663" s="255">
        <v>7029.1</v>
      </c>
      <c r="AH21663" s="228" t="s">
        <v>27718</v>
      </c>
      <c r="AI21663" s="229">
        <v>1532.24</v>
      </c>
    </row>
    <row r="21664" spans="31:35" x14ac:dyDescent="0.55000000000000004">
      <c r="AE21664" s="254" t="s">
        <v>39599</v>
      </c>
      <c r="AF21664" s="255">
        <v>3848.69</v>
      </c>
      <c r="AH21664" s="228" t="s">
        <v>14239</v>
      </c>
      <c r="AI21664" s="229">
        <v>17689.13</v>
      </c>
    </row>
    <row r="21665" spans="31:35" x14ac:dyDescent="0.55000000000000004">
      <c r="AE21665" s="254" t="s">
        <v>29674</v>
      </c>
      <c r="AF21665" s="255">
        <v>13274.8</v>
      </c>
      <c r="AH21665" s="228" t="s">
        <v>14248</v>
      </c>
      <c r="AI21665" s="229">
        <v>92169.98</v>
      </c>
    </row>
    <row r="21666" spans="31:35" x14ac:dyDescent="0.55000000000000004">
      <c r="AE21666" s="254" t="s">
        <v>29675</v>
      </c>
      <c r="AF21666" s="255">
        <v>994.68</v>
      </c>
      <c r="AH21666" s="228" t="s">
        <v>27785</v>
      </c>
      <c r="AI21666" s="229">
        <v>91059.55</v>
      </c>
    </row>
    <row r="21667" spans="31:35" x14ac:dyDescent="0.55000000000000004">
      <c r="AE21667" s="254" t="s">
        <v>56874</v>
      </c>
      <c r="AF21667" s="255">
        <v>-231.86</v>
      </c>
      <c r="AH21667" s="228" t="s">
        <v>27786</v>
      </c>
      <c r="AI21667" s="229">
        <v>258677.1</v>
      </c>
    </row>
    <row r="21668" spans="31:35" x14ac:dyDescent="0.55000000000000004">
      <c r="AE21668" s="254" t="s">
        <v>65214</v>
      </c>
      <c r="AF21668" s="255">
        <v>159392.97</v>
      </c>
      <c r="AH21668" s="228" t="s">
        <v>47600</v>
      </c>
      <c r="AI21668" s="229">
        <v>2626.06</v>
      </c>
    </row>
    <row r="21669" spans="31:35" x14ac:dyDescent="0.55000000000000004">
      <c r="AE21669" s="254" t="s">
        <v>29745</v>
      </c>
      <c r="AF21669" s="255">
        <v>537228.52</v>
      </c>
      <c r="AH21669" s="228" t="s">
        <v>34152</v>
      </c>
      <c r="AI21669" s="229">
        <v>195557.8</v>
      </c>
    </row>
    <row r="21670" spans="31:35" x14ac:dyDescent="0.55000000000000004">
      <c r="AE21670" s="254" t="s">
        <v>29747</v>
      </c>
      <c r="AF21670" s="255">
        <v>86282.93</v>
      </c>
      <c r="AH21670" s="228" t="s">
        <v>34153</v>
      </c>
      <c r="AI21670" s="229">
        <v>2520</v>
      </c>
    </row>
    <row r="21671" spans="31:35" x14ac:dyDescent="0.55000000000000004">
      <c r="AE21671" s="254" t="s">
        <v>29749</v>
      </c>
      <c r="AF21671" s="255">
        <v>61960</v>
      </c>
      <c r="AH21671" s="228" t="s">
        <v>27789</v>
      </c>
      <c r="AI21671" s="229">
        <v>71392.39</v>
      </c>
    </row>
    <row r="21672" spans="31:35" x14ac:dyDescent="0.55000000000000004">
      <c r="AE21672" s="254" t="s">
        <v>29750</v>
      </c>
      <c r="AF21672" s="255">
        <v>260220.71</v>
      </c>
      <c r="AH21672" s="228" t="s">
        <v>27790</v>
      </c>
      <c r="AI21672" s="229">
        <v>261673.31</v>
      </c>
    </row>
    <row r="21673" spans="31:35" x14ac:dyDescent="0.55000000000000004">
      <c r="AE21673" s="254" t="s">
        <v>65215</v>
      </c>
      <c r="AF21673" s="255">
        <v>92130.17</v>
      </c>
      <c r="AH21673" s="228" t="s">
        <v>27791</v>
      </c>
      <c r="AI21673" s="229">
        <v>1610.58</v>
      </c>
    </row>
    <row r="21674" spans="31:35" x14ac:dyDescent="0.55000000000000004">
      <c r="AE21674" s="254" t="s">
        <v>29754</v>
      </c>
      <c r="AF21674" s="255">
        <v>686.5</v>
      </c>
      <c r="AH21674" s="228" t="s">
        <v>34154</v>
      </c>
      <c r="AI21674" s="229">
        <v>215.4</v>
      </c>
    </row>
    <row r="21675" spans="31:35" x14ac:dyDescent="0.55000000000000004">
      <c r="AE21675" s="254" t="s">
        <v>39603</v>
      </c>
      <c r="AF21675" s="255">
        <v>960.5</v>
      </c>
      <c r="AH21675" s="228" t="s">
        <v>27792</v>
      </c>
      <c r="AI21675" s="229">
        <v>198378.44</v>
      </c>
    </row>
    <row r="21676" spans="31:35" x14ac:dyDescent="0.55000000000000004">
      <c r="AE21676" s="254" t="s">
        <v>29756</v>
      </c>
      <c r="AF21676" s="255">
        <v>703858.33</v>
      </c>
      <c r="AH21676" s="228" t="s">
        <v>49418</v>
      </c>
      <c r="AI21676" s="229">
        <v>1336.73</v>
      </c>
    </row>
    <row r="21677" spans="31:35" x14ac:dyDescent="0.55000000000000004">
      <c r="AE21677" s="254" t="s">
        <v>40910</v>
      </c>
      <c r="AF21677" s="255">
        <v>16350</v>
      </c>
      <c r="AH21677" s="228" t="s">
        <v>14249</v>
      </c>
      <c r="AI21677" s="229">
        <v>4314.7700000000004</v>
      </c>
    </row>
    <row r="21678" spans="31:35" x14ac:dyDescent="0.55000000000000004">
      <c r="AE21678" s="254" t="s">
        <v>54605</v>
      </c>
      <c r="AF21678" s="255">
        <v>11700</v>
      </c>
      <c r="AH21678" s="228" t="s">
        <v>50765</v>
      </c>
      <c r="AI21678" s="229">
        <v>61.5</v>
      </c>
    </row>
    <row r="21679" spans="31:35" x14ac:dyDescent="0.55000000000000004">
      <c r="AE21679" s="254" t="s">
        <v>36839</v>
      </c>
      <c r="AF21679" s="255">
        <v>2992.6</v>
      </c>
      <c r="AH21679" s="228" t="s">
        <v>47601</v>
      </c>
      <c r="AI21679" s="229">
        <v>1372</v>
      </c>
    </row>
    <row r="21680" spans="31:35" x14ac:dyDescent="0.55000000000000004">
      <c r="AE21680" s="254" t="s">
        <v>14445</v>
      </c>
      <c r="AF21680" s="255">
        <v>142475.09</v>
      </c>
      <c r="AH21680" s="228" t="s">
        <v>47602</v>
      </c>
      <c r="AI21680" s="229">
        <v>683</v>
      </c>
    </row>
    <row r="21681" spans="31:35" x14ac:dyDescent="0.55000000000000004">
      <c r="AE21681" s="254" t="s">
        <v>14446</v>
      </c>
      <c r="AF21681" s="255">
        <v>468761.86</v>
      </c>
      <c r="AH21681" s="228" t="s">
        <v>27793</v>
      </c>
      <c r="AI21681" s="229">
        <v>36649.75</v>
      </c>
    </row>
    <row r="21682" spans="31:35" x14ac:dyDescent="0.55000000000000004">
      <c r="AE21682" s="254" t="s">
        <v>29759</v>
      </c>
      <c r="AF21682" s="255">
        <v>150220.60999999999</v>
      </c>
      <c r="AH21682" s="228" t="s">
        <v>27794</v>
      </c>
      <c r="AI21682" s="229">
        <v>13605.88</v>
      </c>
    </row>
    <row r="21683" spans="31:35" x14ac:dyDescent="0.55000000000000004">
      <c r="AE21683" s="254" t="s">
        <v>29760</v>
      </c>
      <c r="AF21683" s="255">
        <v>141548.85</v>
      </c>
      <c r="AH21683" s="228" t="s">
        <v>39496</v>
      </c>
      <c r="AI21683" s="229">
        <v>41137.71</v>
      </c>
    </row>
    <row r="21684" spans="31:35" x14ac:dyDescent="0.55000000000000004">
      <c r="AE21684" s="254" t="s">
        <v>40911</v>
      </c>
      <c r="AF21684" s="255">
        <v>84000</v>
      </c>
      <c r="AH21684" s="228" t="s">
        <v>27795</v>
      </c>
      <c r="AI21684" s="229">
        <v>1729604.4</v>
      </c>
    </row>
    <row r="21685" spans="31:35" x14ac:dyDescent="0.55000000000000004">
      <c r="AE21685" s="254" t="s">
        <v>65216</v>
      </c>
      <c r="AF21685" s="255">
        <v>27308.92</v>
      </c>
      <c r="AH21685" s="228" t="s">
        <v>54561</v>
      </c>
      <c r="AI21685" s="229">
        <v>32326.98</v>
      </c>
    </row>
    <row r="21686" spans="31:35" x14ac:dyDescent="0.55000000000000004">
      <c r="AE21686" s="254" t="s">
        <v>63534</v>
      </c>
      <c r="AF21686" s="255">
        <v>1225</v>
      </c>
      <c r="AH21686" s="228" t="s">
        <v>27796</v>
      </c>
      <c r="AI21686" s="229">
        <v>369.43</v>
      </c>
    </row>
    <row r="21687" spans="31:35" x14ac:dyDescent="0.55000000000000004">
      <c r="AE21687" s="254" t="s">
        <v>29762</v>
      </c>
      <c r="AF21687" s="255">
        <v>214261.21</v>
      </c>
      <c r="AH21687" s="228" t="s">
        <v>27797</v>
      </c>
      <c r="AI21687" s="229">
        <v>6376.25</v>
      </c>
    </row>
    <row r="21688" spans="31:35" x14ac:dyDescent="0.55000000000000004">
      <c r="AE21688" s="254" t="s">
        <v>55669</v>
      </c>
      <c r="AF21688" s="255">
        <v>-0.3</v>
      </c>
      <c r="AH21688" s="228" t="s">
        <v>27799</v>
      </c>
      <c r="AI21688" s="229">
        <v>13934.46</v>
      </c>
    </row>
    <row r="21689" spans="31:35" x14ac:dyDescent="0.55000000000000004">
      <c r="AE21689" s="254" t="s">
        <v>29763</v>
      </c>
      <c r="AF21689" s="255">
        <v>5974.81</v>
      </c>
      <c r="AH21689" s="228" t="s">
        <v>27800</v>
      </c>
      <c r="AI21689" s="229">
        <v>120.62</v>
      </c>
    </row>
    <row r="21690" spans="31:35" x14ac:dyDescent="0.55000000000000004">
      <c r="AE21690" s="254" t="s">
        <v>29764</v>
      </c>
      <c r="AF21690" s="255">
        <v>473490.55</v>
      </c>
      <c r="AH21690" s="228" t="s">
        <v>14253</v>
      </c>
      <c r="AI21690" s="229">
        <v>231703.99</v>
      </c>
    </row>
    <row r="21691" spans="31:35" x14ac:dyDescent="0.55000000000000004">
      <c r="AE21691" s="254" t="s">
        <v>29765</v>
      </c>
      <c r="AF21691" s="255">
        <v>56962.06</v>
      </c>
      <c r="AH21691" s="228" t="s">
        <v>14254</v>
      </c>
      <c r="AI21691" s="229">
        <v>189943.23</v>
      </c>
    </row>
    <row r="21692" spans="31:35" x14ac:dyDescent="0.55000000000000004">
      <c r="AE21692" s="254" t="s">
        <v>49440</v>
      </c>
      <c r="AF21692" s="255">
        <v>-109.22</v>
      </c>
      <c r="AH21692" s="228" t="s">
        <v>14255</v>
      </c>
      <c r="AI21692" s="229">
        <v>79061.88</v>
      </c>
    </row>
    <row r="21693" spans="31:35" x14ac:dyDescent="0.55000000000000004">
      <c r="AE21693" s="254" t="s">
        <v>29797</v>
      </c>
      <c r="AF21693" s="255">
        <v>6313.95</v>
      </c>
      <c r="AH21693" s="228" t="s">
        <v>27801</v>
      </c>
      <c r="AI21693" s="229">
        <v>37382.949999999997</v>
      </c>
    </row>
    <row r="21694" spans="31:35" x14ac:dyDescent="0.55000000000000004">
      <c r="AE21694" s="254" t="s">
        <v>55670</v>
      </c>
      <c r="AF21694" s="255">
        <v>14273.73</v>
      </c>
      <c r="AH21694" s="228" t="s">
        <v>27804</v>
      </c>
      <c r="AI21694" s="229">
        <v>144602.26999999999</v>
      </c>
    </row>
    <row r="21695" spans="31:35" x14ac:dyDescent="0.55000000000000004">
      <c r="AE21695" s="254" t="s">
        <v>29799</v>
      </c>
      <c r="AF21695" s="255">
        <v>27870</v>
      </c>
      <c r="AH21695" s="228" t="s">
        <v>27805</v>
      </c>
      <c r="AI21695" s="229">
        <v>18133</v>
      </c>
    </row>
    <row r="21696" spans="31:35" x14ac:dyDescent="0.55000000000000004">
      <c r="AE21696" s="254" t="s">
        <v>56875</v>
      </c>
      <c r="AF21696" s="255">
        <v>5800</v>
      </c>
      <c r="AH21696" s="228" t="s">
        <v>39497</v>
      </c>
      <c r="AI21696" s="229">
        <v>1277.33</v>
      </c>
    </row>
    <row r="21697" spans="31:35" x14ac:dyDescent="0.55000000000000004">
      <c r="AE21697" s="254" t="s">
        <v>56876</v>
      </c>
      <c r="AF21697" s="255">
        <v>1600</v>
      </c>
      <c r="AH21697" s="228" t="s">
        <v>39498</v>
      </c>
      <c r="AI21697" s="229">
        <v>3040.79</v>
      </c>
    </row>
    <row r="21698" spans="31:35" x14ac:dyDescent="0.55000000000000004">
      <c r="AE21698" s="254" t="s">
        <v>29800</v>
      </c>
      <c r="AF21698" s="255">
        <v>4250</v>
      </c>
      <c r="AH21698" s="228" t="s">
        <v>39499</v>
      </c>
      <c r="AI21698" s="229">
        <v>73.09</v>
      </c>
    </row>
    <row r="21699" spans="31:35" x14ac:dyDescent="0.55000000000000004">
      <c r="AE21699" s="254" t="s">
        <v>29801</v>
      </c>
      <c r="AF21699" s="255">
        <v>4547.8100000000004</v>
      </c>
      <c r="AH21699" s="228" t="s">
        <v>39500</v>
      </c>
      <c r="AI21699" s="229">
        <v>317.26</v>
      </c>
    </row>
    <row r="21700" spans="31:35" x14ac:dyDescent="0.55000000000000004">
      <c r="AE21700" s="254" t="s">
        <v>29803</v>
      </c>
      <c r="AF21700" s="255">
        <v>3494.28</v>
      </c>
      <c r="AH21700" s="228" t="s">
        <v>27807</v>
      </c>
      <c r="AI21700" s="229">
        <v>2690938.14</v>
      </c>
    </row>
    <row r="21701" spans="31:35" x14ac:dyDescent="0.55000000000000004">
      <c r="AE21701" s="254" t="s">
        <v>62416</v>
      </c>
      <c r="AF21701" s="255">
        <v>345.52</v>
      </c>
      <c r="AH21701" s="228" t="s">
        <v>36723</v>
      </c>
      <c r="AI21701" s="229">
        <v>-786.22</v>
      </c>
    </row>
    <row r="21702" spans="31:35" x14ac:dyDescent="0.55000000000000004">
      <c r="AE21702" s="254" t="s">
        <v>46214</v>
      </c>
      <c r="AF21702" s="255">
        <v>1264</v>
      </c>
      <c r="AH21702" s="228" t="s">
        <v>27808</v>
      </c>
      <c r="AI21702" s="229">
        <v>31243.46</v>
      </c>
    </row>
    <row r="21703" spans="31:35" x14ac:dyDescent="0.55000000000000004">
      <c r="AE21703" s="254" t="s">
        <v>29805</v>
      </c>
      <c r="AF21703" s="255">
        <v>385.15</v>
      </c>
      <c r="AH21703" s="228" t="s">
        <v>48540</v>
      </c>
      <c r="AI21703" s="229">
        <v>5409.04</v>
      </c>
    </row>
    <row r="21704" spans="31:35" x14ac:dyDescent="0.55000000000000004">
      <c r="AE21704" s="254" t="s">
        <v>29873</v>
      </c>
      <c r="AF21704" s="255">
        <v>813366.83</v>
      </c>
      <c r="AH21704" s="228" t="s">
        <v>27900</v>
      </c>
      <c r="AI21704" s="229">
        <v>69686.080000000002</v>
      </c>
    </row>
    <row r="21705" spans="31:35" x14ac:dyDescent="0.55000000000000004">
      <c r="AE21705" s="254" t="s">
        <v>29874</v>
      </c>
      <c r="AF21705" s="255">
        <v>45000</v>
      </c>
      <c r="AH21705" s="228" t="s">
        <v>34162</v>
      </c>
      <c r="AI21705" s="229">
        <v>239930.05</v>
      </c>
    </row>
    <row r="21706" spans="31:35" x14ac:dyDescent="0.55000000000000004">
      <c r="AE21706" s="254" t="s">
        <v>61718</v>
      </c>
      <c r="AF21706" s="255">
        <v>59505.599999999999</v>
      </c>
      <c r="AH21706" s="228" t="s">
        <v>27901</v>
      </c>
      <c r="AI21706" s="229">
        <v>1626019.02</v>
      </c>
    </row>
    <row r="21707" spans="31:35" x14ac:dyDescent="0.55000000000000004">
      <c r="AE21707" s="254" t="s">
        <v>29875</v>
      </c>
      <c r="AF21707" s="255">
        <v>52060</v>
      </c>
      <c r="AH21707" s="228" t="s">
        <v>35693</v>
      </c>
      <c r="AI21707" s="229">
        <v>1465.11</v>
      </c>
    </row>
    <row r="21708" spans="31:35" x14ac:dyDescent="0.55000000000000004">
      <c r="AE21708" s="254" t="s">
        <v>29876</v>
      </c>
      <c r="AF21708" s="255">
        <v>307300.01</v>
      </c>
      <c r="AH21708" s="228" t="s">
        <v>27902</v>
      </c>
      <c r="AI21708" s="229">
        <v>84911.34</v>
      </c>
    </row>
    <row r="21709" spans="31:35" x14ac:dyDescent="0.55000000000000004">
      <c r="AE21709" s="254" t="s">
        <v>29877</v>
      </c>
      <c r="AF21709" s="255">
        <v>4959.18</v>
      </c>
      <c r="AH21709" s="228" t="s">
        <v>47603</v>
      </c>
      <c r="AI21709" s="229">
        <v>1578</v>
      </c>
    </row>
    <row r="21710" spans="31:35" x14ac:dyDescent="0.55000000000000004">
      <c r="AE21710" s="254" t="s">
        <v>14456</v>
      </c>
      <c r="AF21710" s="255">
        <v>41892.25</v>
      </c>
      <c r="AH21710" s="228" t="s">
        <v>46174</v>
      </c>
      <c r="AI21710" s="229">
        <v>22791.27</v>
      </c>
    </row>
    <row r="21711" spans="31:35" x14ac:dyDescent="0.55000000000000004">
      <c r="AE21711" s="254" t="s">
        <v>29878</v>
      </c>
      <c r="AF21711" s="255">
        <v>128719.96</v>
      </c>
      <c r="AH21711" s="228" t="s">
        <v>27903</v>
      </c>
      <c r="AI21711" s="229">
        <v>154153.57</v>
      </c>
    </row>
    <row r="21712" spans="31:35" x14ac:dyDescent="0.55000000000000004">
      <c r="AE21712" s="254" t="s">
        <v>40913</v>
      </c>
      <c r="AF21712" s="255">
        <v>2817.63</v>
      </c>
      <c r="AH21712" s="228" t="s">
        <v>34163</v>
      </c>
      <c r="AI21712" s="229">
        <v>177162.54</v>
      </c>
    </row>
    <row r="21713" spans="31:35" x14ac:dyDescent="0.55000000000000004">
      <c r="AE21713" s="254" t="s">
        <v>14457</v>
      </c>
      <c r="AF21713" s="255">
        <v>33953.39</v>
      </c>
      <c r="AH21713" s="228" t="s">
        <v>54562</v>
      </c>
      <c r="AI21713" s="229">
        <v>6871.62</v>
      </c>
    </row>
    <row r="21714" spans="31:35" x14ac:dyDescent="0.55000000000000004">
      <c r="AE21714" s="254" t="s">
        <v>14458</v>
      </c>
      <c r="AF21714" s="255">
        <v>56073.43</v>
      </c>
      <c r="AH21714" s="228" t="s">
        <v>27904</v>
      </c>
      <c r="AI21714" s="229">
        <v>356757.32</v>
      </c>
    </row>
    <row r="21715" spans="31:35" x14ac:dyDescent="0.55000000000000004">
      <c r="AE21715" s="254" t="s">
        <v>35825</v>
      </c>
      <c r="AF21715" s="255">
        <v>7200</v>
      </c>
      <c r="AH21715" s="228" t="s">
        <v>27905</v>
      </c>
      <c r="AI21715" s="229">
        <v>117899.67</v>
      </c>
    </row>
    <row r="21716" spans="31:35" x14ac:dyDescent="0.55000000000000004">
      <c r="AE21716" s="254" t="s">
        <v>29880</v>
      </c>
      <c r="AF21716" s="255">
        <v>31367.040000000001</v>
      </c>
      <c r="AH21716" s="228" t="s">
        <v>27906</v>
      </c>
      <c r="AI21716" s="229">
        <v>2110.81</v>
      </c>
    </row>
    <row r="21717" spans="31:35" x14ac:dyDescent="0.55000000000000004">
      <c r="AE21717" s="254" t="s">
        <v>40914</v>
      </c>
      <c r="AF21717" s="255">
        <v>74500</v>
      </c>
      <c r="AH21717" s="228" t="s">
        <v>54563</v>
      </c>
      <c r="AI21717" s="229">
        <v>45450.96</v>
      </c>
    </row>
    <row r="21718" spans="31:35" x14ac:dyDescent="0.55000000000000004">
      <c r="AE21718" s="254" t="s">
        <v>58119</v>
      </c>
      <c r="AF21718" s="255">
        <v>1920.92</v>
      </c>
      <c r="AH21718" s="228" t="s">
        <v>27907</v>
      </c>
      <c r="AI21718" s="229">
        <v>31149.3</v>
      </c>
    </row>
    <row r="21719" spans="31:35" x14ac:dyDescent="0.55000000000000004">
      <c r="AE21719" s="254" t="s">
        <v>58797</v>
      </c>
      <c r="AF21719" s="255">
        <v>5615.24</v>
      </c>
      <c r="AH21719" s="228" t="s">
        <v>27908</v>
      </c>
      <c r="AI21719" s="229">
        <v>75968</v>
      </c>
    </row>
    <row r="21720" spans="31:35" x14ac:dyDescent="0.55000000000000004">
      <c r="AE21720" s="254" t="s">
        <v>29881</v>
      </c>
      <c r="AF21720" s="255">
        <v>735602.82</v>
      </c>
      <c r="AH21720" s="228" t="s">
        <v>27909</v>
      </c>
      <c r="AI21720" s="229">
        <v>64170.73</v>
      </c>
    </row>
    <row r="21721" spans="31:35" x14ac:dyDescent="0.55000000000000004">
      <c r="AE21721" s="254" t="s">
        <v>29883</v>
      </c>
      <c r="AF21721" s="255">
        <v>147970.91</v>
      </c>
      <c r="AH21721" s="228" t="s">
        <v>34164</v>
      </c>
      <c r="AI21721" s="229">
        <v>24992.43</v>
      </c>
    </row>
    <row r="21722" spans="31:35" x14ac:dyDescent="0.55000000000000004">
      <c r="AE21722" s="254" t="s">
        <v>29884</v>
      </c>
      <c r="AF21722" s="255">
        <v>315.61</v>
      </c>
      <c r="AH21722" s="228" t="s">
        <v>27910</v>
      </c>
      <c r="AI21722" s="229">
        <v>123761.39</v>
      </c>
    </row>
    <row r="21723" spans="31:35" x14ac:dyDescent="0.55000000000000004">
      <c r="AE21723" s="254" t="s">
        <v>14459</v>
      </c>
      <c r="AF21723" s="255">
        <v>193713.97</v>
      </c>
      <c r="AH21723" s="228" t="s">
        <v>49419</v>
      </c>
      <c r="AI21723" s="229">
        <v>876.43</v>
      </c>
    </row>
    <row r="21724" spans="31:35" x14ac:dyDescent="0.55000000000000004">
      <c r="AE21724" s="254" t="s">
        <v>14460</v>
      </c>
      <c r="AF21724" s="255">
        <v>561685.34</v>
      </c>
      <c r="AH21724" s="228" t="s">
        <v>27912</v>
      </c>
      <c r="AI21724" s="229">
        <v>1063.5</v>
      </c>
    </row>
    <row r="21725" spans="31:35" x14ac:dyDescent="0.55000000000000004">
      <c r="AE21725" s="254" t="s">
        <v>14461</v>
      </c>
      <c r="AF21725" s="255">
        <v>31422.43</v>
      </c>
      <c r="AH21725" s="228" t="s">
        <v>27913</v>
      </c>
      <c r="AI21725" s="229">
        <v>25867.66</v>
      </c>
    </row>
    <row r="21726" spans="31:35" x14ac:dyDescent="0.55000000000000004">
      <c r="AE21726" s="254" t="s">
        <v>29885</v>
      </c>
      <c r="AF21726" s="255">
        <v>4179815.42</v>
      </c>
      <c r="AH21726" s="228" t="s">
        <v>27914</v>
      </c>
      <c r="AI21726" s="229">
        <v>10268.129999999999</v>
      </c>
    </row>
    <row r="21727" spans="31:35" x14ac:dyDescent="0.55000000000000004">
      <c r="AE21727" s="254" t="s">
        <v>43404</v>
      </c>
      <c r="AF21727" s="255">
        <v>11017.58</v>
      </c>
      <c r="AH21727" s="228" t="s">
        <v>27915</v>
      </c>
      <c r="AI21727" s="229">
        <v>2600.0500000000002</v>
      </c>
    </row>
    <row r="21728" spans="31:35" x14ac:dyDescent="0.55000000000000004">
      <c r="AE21728" s="254" t="s">
        <v>56877</v>
      </c>
      <c r="AF21728" s="255">
        <v>139050.20000000001</v>
      </c>
      <c r="AH21728" s="228" t="s">
        <v>27916</v>
      </c>
      <c r="AI21728" s="229">
        <v>10045.530000000001</v>
      </c>
    </row>
    <row r="21729" spans="31:35" x14ac:dyDescent="0.55000000000000004">
      <c r="AE21729" s="254" t="s">
        <v>48566</v>
      </c>
      <c r="AF21729" s="255">
        <v>6460</v>
      </c>
      <c r="AH21729" s="228" t="s">
        <v>39506</v>
      </c>
      <c r="AI21729" s="229">
        <v>3972539.91</v>
      </c>
    </row>
    <row r="21730" spans="31:35" x14ac:dyDescent="0.55000000000000004">
      <c r="AE21730" s="254" t="s">
        <v>29887</v>
      </c>
      <c r="AF21730" s="255">
        <v>553645.29</v>
      </c>
      <c r="AH21730" s="228" t="s">
        <v>35694</v>
      </c>
      <c r="AI21730" s="229">
        <v>40566.04</v>
      </c>
    </row>
    <row r="21731" spans="31:35" x14ac:dyDescent="0.55000000000000004">
      <c r="AE21731" s="254" t="s">
        <v>58798</v>
      </c>
      <c r="AF21731" s="255">
        <v>1379993.81</v>
      </c>
      <c r="AH21731" s="228" t="s">
        <v>27918</v>
      </c>
      <c r="AI21731" s="229">
        <v>23895</v>
      </c>
    </row>
    <row r="21732" spans="31:35" x14ac:dyDescent="0.55000000000000004">
      <c r="AE21732" s="254" t="s">
        <v>14462</v>
      </c>
      <c r="AF21732" s="255">
        <v>878489.54</v>
      </c>
      <c r="AH21732" s="228" t="s">
        <v>27919</v>
      </c>
      <c r="AI21732" s="229">
        <v>42746.82</v>
      </c>
    </row>
    <row r="21733" spans="31:35" x14ac:dyDescent="0.55000000000000004">
      <c r="AE21733" s="254" t="s">
        <v>43405</v>
      </c>
      <c r="AF21733" s="255">
        <v>175828.5</v>
      </c>
      <c r="AH21733" s="228" t="s">
        <v>27921</v>
      </c>
      <c r="AI21733" s="229">
        <v>3085.62</v>
      </c>
    </row>
    <row r="21734" spans="31:35" x14ac:dyDescent="0.55000000000000004">
      <c r="AE21734" s="254" t="s">
        <v>29888</v>
      </c>
      <c r="AF21734" s="255">
        <v>573561.77</v>
      </c>
      <c r="AH21734" s="228" t="s">
        <v>27922</v>
      </c>
      <c r="AI21734" s="229">
        <v>7.1</v>
      </c>
    </row>
    <row r="21735" spans="31:35" x14ac:dyDescent="0.55000000000000004">
      <c r="AE21735" s="254" t="s">
        <v>29889</v>
      </c>
      <c r="AF21735" s="255">
        <v>4516.78</v>
      </c>
      <c r="AH21735" s="228" t="s">
        <v>27923</v>
      </c>
      <c r="AI21735" s="229">
        <v>549548.41</v>
      </c>
    </row>
    <row r="21736" spans="31:35" x14ac:dyDescent="0.55000000000000004">
      <c r="AE21736" s="254" t="s">
        <v>29891</v>
      </c>
      <c r="AF21736" s="255">
        <v>41732.49</v>
      </c>
      <c r="AH21736" s="228" t="s">
        <v>27924</v>
      </c>
      <c r="AI21736" s="229">
        <v>575513.97</v>
      </c>
    </row>
    <row r="21737" spans="31:35" x14ac:dyDescent="0.55000000000000004">
      <c r="AE21737" s="254" t="s">
        <v>14463</v>
      </c>
      <c r="AF21737" s="255">
        <v>1700210.86</v>
      </c>
      <c r="AH21737" s="228" t="s">
        <v>27925</v>
      </c>
      <c r="AI21737" s="229">
        <v>301864.27</v>
      </c>
    </row>
    <row r="21738" spans="31:35" x14ac:dyDescent="0.55000000000000004">
      <c r="AE21738" s="254" t="s">
        <v>29892</v>
      </c>
      <c r="AF21738" s="255">
        <v>-169181.9</v>
      </c>
      <c r="AH21738" s="228" t="s">
        <v>27926</v>
      </c>
      <c r="AI21738" s="229">
        <v>102608.16</v>
      </c>
    </row>
    <row r="21739" spans="31:35" x14ac:dyDescent="0.55000000000000004">
      <c r="AE21739" s="254" t="s">
        <v>46215</v>
      </c>
      <c r="AF21739" s="255">
        <v>122918.01</v>
      </c>
      <c r="AH21739" s="228" t="s">
        <v>27927</v>
      </c>
      <c r="AI21739" s="229">
        <v>46969.81</v>
      </c>
    </row>
    <row r="21740" spans="31:35" x14ac:dyDescent="0.55000000000000004">
      <c r="AE21740" s="254" t="s">
        <v>36848</v>
      </c>
      <c r="AF21740" s="255">
        <v>2369193.98</v>
      </c>
      <c r="AH21740" s="228" t="s">
        <v>40897</v>
      </c>
      <c r="AI21740" s="229">
        <v>23668.400000000001</v>
      </c>
    </row>
    <row r="21741" spans="31:35" x14ac:dyDescent="0.55000000000000004">
      <c r="AE21741" s="254" t="s">
        <v>39610</v>
      </c>
      <c r="AF21741" s="255">
        <v>3147814.39</v>
      </c>
      <c r="AH21741" s="228" t="s">
        <v>34165</v>
      </c>
      <c r="AI21741" s="229">
        <v>36564.18</v>
      </c>
    </row>
    <row r="21742" spans="31:35" x14ac:dyDescent="0.55000000000000004">
      <c r="AE21742" s="254" t="s">
        <v>58386</v>
      </c>
      <c r="AF21742" s="255">
        <v>11162.43</v>
      </c>
      <c r="AH21742" s="228" t="s">
        <v>39507</v>
      </c>
      <c r="AI21742" s="229">
        <v>40012.68</v>
      </c>
    </row>
    <row r="21743" spans="31:35" x14ac:dyDescent="0.55000000000000004">
      <c r="AE21743" s="254" t="s">
        <v>54608</v>
      </c>
      <c r="AF21743" s="255">
        <v>20000.04</v>
      </c>
      <c r="AH21743" s="228" t="s">
        <v>48541</v>
      </c>
      <c r="AI21743" s="229">
        <v>2093.35</v>
      </c>
    </row>
    <row r="21744" spans="31:35" x14ac:dyDescent="0.55000000000000004">
      <c r="AE21744" s="254" t="s">
        <v>59363</v>
      </c>
      <c r="AF21744" s="255">
        <v>55860.959999999999</v>
      </c>
      <c r="AH21744" s="228" t="s">
        <v>27930</v>
      </c>
      <c r="AI21744" s="229">
        <v>16614.330000000002</v>
      </c>
    </row>
    <row r="21745" spans="31:35" x14ac:dyDescent="0.55000000000000004">
      <c r="AE21745" s="254" t="s">
        <v>59364</v>
      </c>
      <c r="AF21745" s="255">
        <v>48559.8</v>
      </c>
      <c r="AH21745" s="228" t="s">
        <v>54564</v>
      </c>
      <c r="AI21745" s="229">
        <v>914075.97</v>
      </c>
    </row>
    <row r="21746" spans="31:35" x14ac:dyDescent="0.55000000000000004">
      <c r="AE21746" s="254" t="s">
        <v>54609</v>
      </c>
      <c r="AF21746" s="255">
        <v>53990.52</v>
      </c>
      <c r="AH21746" s="228" t="s">
        <v>27932</v>
      </c>
      <c r="AI21746" s="229">
        <v>328998.59000000003</v>
      </c>
    </row>
    <row r="21747" spans="31:35" x14ac:dyDescent="0.55000000000000004">
      <c r="AE21747" s="254" t="s">
        <v>48568</v>
      </c>
      <c r="AF21747" s="255">
        <v>15735.48</v>
      </c>
      <c r="AH21747" s="228" t="s">
        <v>27933</v>
      </c>
      <c r="AI21747" s="229">
        <v>409134.82</v>
      </c>
    </row>
    <row r="21748" spans="31:35" x14ac:dyDescent="0.55000000000000004">
      <c r="AE21748" s="254" t="s">
        <v>54610</v>
      </c>
      <c r="AF21748" s="255">
        <v>45954.6</v>
      </c>
      <c r="AH21748" s="228" t="s">
        <v>35695</v>
      </c>
      <c r="AI21748" s="229">
        <v>868.75</v>
      </c>
    </row>
    <row r="21749" spans="31:35" x14ac:dyDescent="0.55000000000000004">
      <c r="AE21749" s="254" t="s">
        <v>29918</v>
      </c>
      <c r="AF21749" s="255">
        <v>15917.52</v>
      </c>
      <c r="AH21749" s="228" t="s">
        <v>35696</v>
      </c>
      <c r="AI21749" s="229">
        <v>7656.89</v>
      </c>
    </row>
    <row r="21750" spans="31:35" x14ac:dyDescent="0.55000000000000004">
      <c r="AE21750" s="254" t="s">
        <v>60046</v>
      </c>
      <c r="AF21750" s="255">
        <v>699</v>
      </c>
      <c r="AH21750" s="228" t="s">
        <v>27940</v>
      </c>
      <c r="AI21750" s="229">
        <v>1439826.83</v>
      </c>
    </row>
    <row r="21751" spans="31:35" x14ac:dyDescent="0.55000000000000004">
      <c r="AE21751" s="254" t="s">
        <v>48569</v>
      </c>
      <c r="AF21751" s="255">
        <v>3562.56</v>
      </c>
      <c r="AH21751" s="228" t="s">
        <v>47604</v>
      </c>
      <c r="AI21751" s="229">
        <v>23150.52</v>
      </c>
    </row>
    <row r="21752" spans="31:35" x14ac:dyDescent="0.55000000000000004">
      <c r="AE21752" s="254" t="s">
        <v>48570</v>
      </c>
      <c r="AF21752" s="255">
        <v>4028.76</v>
      </c>
      <c r="AH21752" s="228" t="s">
        <v>27941</v>
      </c>
      <c r="AI21752" s="229">
        <v>28640.69</v>
      </c>
    </row>
    <row r="21753" spans="31:35" x14ac:dyDescent="0.55000000000000004">
      <c r="AE21753" s="254" t="s">
        <v>29919</v>
      </c>
      <c r="AF21753" s="255">
        <v>3726</v>
      </c>
      <c r="AH21753" s="228" t="s">
        <v>27992</v>
      </c>
      <c r="AI21753" s="229">
        <v>118878.47</v>
      </c>
    </row>
    <row r="21754" spans="31:35" x14ac:dyDescent="0.55000000000000004">
      <c r="AE21754" s="254" t="s">
        <v>29920</v>
      </c>
      <c r="AF21754" s="255">
        <v>1819.56</v>
      </c>
      <c r="AH21754" s="228" t="s">
        <v>54565</v>
      </c>
      <c r="AI21754" s="229">
        <v>4737.3900000000003</v>
      </c>
    </row>
    <row r="21755" spans="31:35" x14ac:dyDescent="0.55000000000000004">
      <c r="AE21755" s="254" t="s">
        <v>29923</v>
      </c>
      <c r="AF21755" s="255">
        <v>18678.87</v>
      </c>
      <c r="AH21755" s="228" t="s">
        <v>46175</v>
      </c>
      <c r="AI21755" s="229">
        <v>6122</v>
      </c>
    </row>
    <row r="21756" spans="31:35" x14ac:dyDescent="0.55000000000000004">
      <c r="AE21756" s="254" t="s">
        <v>63535</v>
      </c>
      <c r="AF21756" s="255">
        <v>2843</v>
      </c>
      <c r="AH21756" s="228" t="s">
        <v>27993</v>
      </c>
      <c r="AI21756" s="229">
        <v>129273.86</v>
      </c>
    </row>
    <row r="21757" spans="31:35" x14ac:dyDescent="0.55000000000000004">
      <c r="AE21757" s="254" t="s">
        <v>29925</v>
      </c>
      <c r="AF21757" s="255">
        <v>717.59</v>
      </c>
      <c r="AH21757" s="228" t="s">
        <v>35708</v>
      </c>
      <c r="AI21757" s="229">
        <v>94718.32</v>
      </c>
    </row>
    <row r="21758" spans="31:35" x14ac:dyDescent="0.55000000000000004">
      <c r="AE21758" s="254" t="s">
        <v>49442</v>
      </c>
      <c r="AF21758" s="255">
        <v>2776</v>
      </c>
      <c r="AH21758" s="228" t="s">
        <v>35709</v>
      </c>
      <c r="AI21758" s="229">
        <v>110710.45</v>
      </c>
    </row>
    <row r="21759" spans="31:35" x14ac:dyDescent="0.55000000000000004">
      <c r="AE21759" s="254" t="s">
        <v>29927</v>
      </c>
      <c r="AF21759" s="255">
        <v>67104.3</v>
      </c>
      <c r="AH21759" s="228" t="s">
        <v>27996</v>
      </c>
      <c r="AI21759" s="229">
        <v>19123.39</v>
      </c>
    </row>
    <row r="21760" spans="31:35" x14ac:dyDescent="0.55000000000000004">
      <c r="AE21760" s="254" t="s">
        <v>29928</v>
      </c>
      <c r="AF21760" s="255">
        <v>58514</v>
      </c>
      <c r="AH21760" s="228" t="s">
        <v>27997</v>
      </c>
      <c r="AI21760" s="229">
        <v>8583.82</v>
      </c>
    </row>
    <row r="21761" spans="31:35" x14ac:dyDescent="0.55000000000000004">
      <c r="AE21761" s="254" t="s">
        <v>29929</v>
      </c>
      <c r="AF21761" s="255">
        <v>987.08</v>
      </c>
      <c r="AH21761" s="228" t="s">
        <v>14259</v>
      </c>
      <c r="AI21761" s="229">
        <v>1267.3</v>
      </c>
    </row>
    <row r="21762" spans="31:35" x14ac:dyDescent="0.55000000000000004">
      <c r="AE21762" s="254" t="s">
        <v>65217</v>
      </c>
      <c r="AF21762" s="255">
        <v>25325</v>
      </c>
      <c r="AH21762" s="228" t="s">
        <v>32795</v>
      </c>
      <c r="AI21762" s="229">
        <v>1104.8</v>
      </c>
    </row>
    <row r="21763" spans="31:35" x14ac:dyDescent="0.55000000000000004">
      <c r="AE21763" s="254" t="s">
        <v>65218</v>
      </c>
      <c r="AF21763" s="255">
        <v>3098</v>
      </c>
      <c r="AH21763" s="228" t="s">
        <v>27998</v>
      </c>
      <c r="AI21763" s="229">
        <v>87</v>
      </c>
    </row>
    <row r="21764" spans="31:35" x14ac:dyDescent="0.55000000000000004">
      <c r="AE21764" s="254" t="s">
        <v>29953</v>
      </c>
      <c r="AF21764" s="255">
        <v>25200</v>
      </c>
      <c r="AH21764" s="228" t="s">
        <v>34170</v>
      </c>
      <c r="AI21764" s="229">
        <v>513006.7</v>
      </c>
    </row>
    <row r="21765" spans="31:35" x14ac:dyDescent="0.55000000000000004">
      <c r="AE21765" s="254" t="s">
        <v>46216</v>
      </c>
      <c r="AF21765" s="255">
        <v>108650.16</v>
      </c>
      <c r="AH21765" s="228" t="s">
        <v>54566</v>
      </c>
      <c r="AI21765" s="229">
        <v>5449.74</v>
      </c>
    </row>
    <row r="21766" spans="31:35" x14ac:dyDescent="0.55000000000000004">
      <c r="AE21766" s="254" t="s">
        <v>29956</v>
      </c>
      <c r="AF21766" s="255">
        <v>12746.52</v>
      </c>
      <c r="AH21766" s="228" t="s">
        <v>50766</v>
      </c>
      <c r="AI21766" s="229">
        <v>5917.94</v>
      </c>
    </row>
    <row r="21767" spans="31:35" x14ac:dyDescent="0.55000000000000004">
      <c r="AE21767" s="254" t="s">
        <v>29957</v>
      </c>
      <c r="AF21767" s="255">
        <v>11157.19</v>
      </c>
      <c r="AH21767" s="228" t="s">
        <v>28000</v>
      </c>
      <c r="AI21767" s="229">
        <v>663.31</v>
      </c>
    </row>
    <row r="21768" spans="31:35" x14ac:dyDescent="0.55000000000000004">
      <c r="AE21768" s="254" t="s">
        <v>29958</v>
      </c>
      <c r="AF21768" s="255">
        <v>59516.5</v>
      </c>
      <c r="AH21768" s="228" t="s">
        <v>14260</v>
      </c>
      <c r="AI21768" s="229">
        <v>75776.05</v>
      </c>
    </row>
    <row r="21769" spans="31:35" x14ac:dyDescent="0.55000000000000004">
      <c r="AE21769" s="254" t="s">
        <v>36856</v>
      </c>
      <c r="AF21769" s="255">
        <v>10549.63</v>
      </c>
      <c r="AH21769" s="228" t="s">
        <v>14261</v>
      </c>
      <c r="AI21769" s="229">
        <v>111055.15</v>
      </c>
    </row>
    <row r="21770" spans="31:35" x14ac:dyDescent="0.55000000000000004">
      <c r="AE21770" s="254" t="s">
        <v>29959</v>
      </c>
      <c r="AF21770" s="255">
        <v>22190.5</v>
      </c>
      <c r="AH21770" s="228" t="s">
        <v>28002</v>
      </c>
      <c r="AI21770" s="229">
        <v>56625.88</v>
      </c>
    </row>
    <row r="21771" spans="31:35" x14ac:dyDescent="0.55000000000000004">
      <c r="AE21771" s="254" t="s">
        <v>29961</v>
      </c>
      <c r="AF21771" s="255">
        <v>99571.63</v>
      </c>
      <c r="AH21771" s="228" t="s">
        <v>28003</v>
      </c>
      <c r="AI21771" s="229">
        <v>459</v>
      </c>
    </row>
    <row r="21772" spans="31:35" x14ac:dyDescent="0.55000000000000004">
      <c r="AE21772" s="254" t="s">
        <v>29964</v>
      </c>
      <c r="AF21772" s="255">
        <v>125224.31</v>
      </c>
      <c r="AH21772" s="228" t="s">
        <v>28007</v>
      </c>
      <c r="AI21772" s="229">
        <v>12626.01</v>
      </c>
    </row>
    <row r="21773" spans="31:35" x14ac:dyDescent="0.55000000000000004">
      <c r="AE21773" s="254" t="s">
        <v>36867</v>
      </c>
      <c r="AF21773" s="255">
        <v>53853</v>
      </c>
      <c r="AH21773" s="228" t="s">
        <v>54567</v>
      </c>
      <c r="AI21773" s="229">
        <v>1250</v>
      </c>
    </row>
    <row r="21774" spans="31:35" x14ac:dyDescent="0.55000000000000004">
      <c r="AE21774" s="254" t="s">
        <v>34323</v>
      </c>
      <c r="AF21774" s="255">
        <v>68787.5</v>
      </c>
      <c r="AH21774" s="228" t="s">
        <v>28008</v>
      </c>
      <c r="AI21774" s="229">
        <v>46536.54</v>
      </c>
    </row>
    <row r="21775" spans="31:35" x14ac:dyDescent="0.55000000000000004">
      <c r="AE21775" s="254" t="s">
        <v>30045</v>
      </c>
      <c r="AF21775" s="255">
        <v>214033.84</v>
      </c>
      <c r="AH21775" s="228" t="s">
        <v>28009</v>
      </c>
      <c r="AI21775" s="229">
        <v>304521.51</v>
      </c>
    </row>
    <row r="21776" spans="31:35" x14ac:dyDescent="0.55000000000000004">
      <c r="AE21776" s="254" t="s">
        <v>58120</v>
      </c>
      <c r="AF21776" s="255">
        <v>1594.56</v>
      </c>
      <c r="AH21776" s="228" t="s">
        <v>28011</v>
      </c>
      <c r="AI21776" s="229">
        <v>117</v>
      </c>
    </row>
    <row r="21777" spans="31:35" x14ac:dyDescent="0.55000000000000004">
      <c r="AE21777" s="254" t="s">
        <v>30046</v>
      </c>
      <c r="AF21777" s="255">
        <v>115559.41</v>
      </c>
      <c r="AH21777" s="228" t="s">
        <v>54568</v>
      </c>
      <c r="AI21777" s="229">
        <v>97.42</v>
      </c>
    </row>
    <row r="21778" spans="31:35" x14ac:dyDescent="0.55000000000000004">
      <c r="AE21778" s="254" t="s">
        <v>30047</v>
      </c>
      <c r="AF21778" s="255">
        <v>76.95</v>
      </c>
      <c r="AH21778" s="228" t="s">
        <v>28012</v>
      </c>
      <c r="AI21778" s="229">
        <v>10683.43</v>
      </c>
    </row>
    <row r="21779" spans="31:35" x14ac:dyDescent="0.55000000000000004">
      <c r="AE21779" s="254" t="s">
        <v>30048</v>
      </c>
      <c r="AF21779" s="255">
        <v>4050</v>
      </c>
      <c r="AH21779" s="228" t="s">
        <v>35710</v>
      </c>
      <c r="AI21779" s="229">
        <v>23767.32</v>
      </c>
    </row>
    <row r="21780" spans="31:35" x14ac:dyDescent="0.55000000000000004">
      <c r="AE21780" s="254" t="s">
        <v>58121</v>
      </c>
      <c r="AF21780" s="255">
        <v>16918.16</v>
      </c>
      <c r="AH21780" s="228" t="s">
        <v>36742</v>
      </c>
      <c r="AI21780" s="229">
        <v>78031.199999999997</v>
      </c>
    </row>
    <row r="21781" spans="31:35" x14ac:dyDescent="0.55000000000000004">
      <c r="AE21781" s="254" t="s">
        <v>61719</v>
      </c>
      <c r="AF21781" s="255">
        <v>1937.25</v>
      </c>
      <c r="AH21781" s="228" t="s">
        <v>28081</v>
      </c>
      <c r="AI21781" s="229">
        <v>64842.98</v>
      </c>
    </row>
    <row r="21782" spans="31:35" x14ac:dyDescent="0.55000000000000004">
      <c r="AE21782" s="254" t="s">
        <v>36868</v>
      </c>
      <c r="AF21782" s="255">
        <v>25719.91</v>
      </c>
      <c r="AH21782" s="228" t="s">
        <v>47605</v>
      </c>
      <c r="AI21782" s="229">
        <v>2772.75</v>
      </c>
    </row>
    <row r="21783" spans="31:35" x14ac:dyDescent="0.55000000000000004">
      <c r="AE21783" s="254" t="s">
        <v>30051</v>
      </c>
      <c r="AF21783" s="255">
        <v>4505.75</v>
      </c>
      <c r="AH21783" s="228" t="s">
        <v>28082</v>
      </c>
      <c r="AI21783" s="229">
        <v>145758</v>
      </c>
    </row>
    <row r="21784" spans="31:35" x14ac:dyDescent="0.55000000000000004">
      <c r="AE21784" s="254" t="s">
        <v>30054</v>
      </c>
      <c r="AF21784" s="255">
        <v>2475</v>
      </c>
      <c r="AH21784" s="228" t="s">
        <v>49420</v>
      </c>
      <c r="AI21784" s="229">
        <v>1025.6400000000001</v>
      </c>
    </row>
    <row r="21785" spans="31:35" x14ac:dyDescent="0.55000000000000004">
      <c r="AE21785" s="254" t="s">
        <v>36870</v>
      </c>
      <c r="AF21785" s="255">
        <v>11982.42</v>
      </c>
      <c r="AH21785" s="228" t="s">
        <v>28083</v>
      </c>
      <c r="AI21785" s="229">
        <v>16260.75</v>
      </c>
    </row>
    <row r="21786" spans="31:35" x14ac:dyDescent="0.55000000000000004">
      <c r="AE21786" s="254" t="s">
        <v>30055</v>
      </c>
      <c r="AF21786" s="255">
        <v>18847.150000000001</v>
      </c>
      <c r="AH21786" s="228" t="s">
        <v>28084</v>
      </c>
      <c r="AI21786" s="229">
        <v>136600.70000000001</v>
      </c>
    </row>
    <row r="21787" spans="31:35" x14ac:dyDescent="0.55000000000000004">
      <c r="AE21787" s="254" t="s">
        <v>30057</v>
      </c>
      <c r="AF21787" s="255">
        <v>17544.14</v>
      </c>
      <c r="AH21787" s="228" t="s">
        <v>28085</v>
      </c>
      <c r="AI21787" s="229">
        <v>8055.23</v>
      </c>
    </row>
    <row r="21788" spans="31:35" x14ac:dyDescent="0.55000000000000004">
      <c r="AE21788" s="254" t="s">
        <v>36871</v>
      </c>
      <c r="AF21788" s="255">
        <v>3.65</v>
      </c>
      <c r="AH21788" s="228" t="s">
        <v>36743</v>
      </c>
      <c r="AI21788" s="229">
        <v>10672.5</v>
      </c>
    </row>
    <row r="21789" spans="31:35" x14ac:dyDescent="0.55000000000000004">
      <c r="AE21789" s="254" t="s">
        <v>14471</v>
      </c>
      <c r="AF21789" s="255">
        <v>40280.25</v>
      </c>
      <c r="AH21789" s="228" t="s">
        <v>28086</v>
      </c>
      <c r="AI21789" s="229">
        <v>1333.6</v>
      </c>
    </row>
    <row r="21790" spans="31:35" x14ac:dyDescent="0.55000000000000004">
      <c r="AE21790" s="254" t="s">
        <v>14472</v>
      </c>
      <c r="AF21790" s="255">
        <v>119052.82</v>
      </c>
      <c r="AH21790" s="228" t="s">
        <v>28089</v>
      </c>
      <c r="AI21790" s="229">
        <v>14746.73</v>
      </c>
    </row>
    <row r="21791" spans="31:35" x14ac:dyDescent="0.55000000000000004">
      <c r="AE21791" s="254" t="s">
        <v>30058</v>
      </c>
      <c r="AF21791" s="255">
        <v>55911.88</v>
      </c>
      <c r="AH21791" s="228" t="s">
        <v>32802</v>
      </c>
      <c r="AI21791" s="229">
        <v>24388.1</v>
      </c>
    </row>
    <row r="21792" spans="31:35" x14ac:dyDescent="0.55000000000000004">
      <c r="AE21792" s="254" t="s">
        <v>49445</v>
      </c>
      <c r="AF21792" s="255">
        <v>2589.02</v>
      </c>
      <c r="AH21792" s="228" t="s">
        <v>28091</v>
      </c>
      <c r="AI21792" s="229">
        <v>64703.88</v>
      </c>
    </row>
    <row r="21793" spans="31:35" x14ac:dyDescent="0.55000000000000004">
      <c r="AE21793" s="254" t="s">
        <v>30059</v>
      </c>
      <c r="AF21793" s="255">
        <v>1138914.6499999999</v>
      </c>
      <c r="AH21793" s="228" t="s">
        <v>35716</v>
      </c>
      <c r="AI21793" s="229">
        <v>478031.45</v>
      </c>
    </row>
    <row r="21794" spans="31:35" x14ac:dyDescent="0.55000000000000004">
      <c r="AE21794" s="254" t="s">
        <v>40915</v>
      </c>
      <c r="AF21794" s="255">
        <v>24743.37</v>
      </c>
      <c r="AH21794" s="228" t="s">
        <v>39512</v>
      </c>
      <c r="AI21794" s="229">
        <v>231293.2</v>
      </c>
    </row>
    <row r="21795" spans="31:35" x14ac:dyDescent="0.55000000000000004">
      <c r="AE21795" s="254" t="s">
        <v>30061</v>
      </c>
      <c r="AF21795" s="255">
        <v>132.57</v>
      </c>
      <c r="AH21795" s="228" t="s">
        <v>47606</v>
      </c>
      <c r="AI21795" s="229">
        <v>8970</v>
      </c>
    </row>
    <row r="21796" spans="31:35" x14ac:dyDescent="0.55000000000000004">
      <c r="AE21796" s="254" t="s">
        <v>30062</v>
      </c>
      <c r="AF21796" s="255">
        <v>214.13</v>
      </c>
      <c r="AH21796" s="228" t="s">
        <v>47607</v>
      </c>
      <c r="AI21796" s="229">
        <v>14775</v>
      </c>
    </row>
    <row r="21797" spans="31:35" x14ac:dyDescent="0.55000000000000004">
      <c r="AE21797" s="254" t="s">
        <v>54611</v>
      </c>
      <c r="AF21797" s="255">
        <v>2456.38</v>
      </c>
      <c r="AH21797" s="228" t="s">
        <v>14266</v>
      </c>
      <c r="AI21797" s="229">
        <v>106721.5</v>
      </c>
    </row>
    <row r="21798" spans="31:35" x14ac:dyDescent="0.55000000000000004">
      <c r="AE21798" s="254" t="s">
        <v>54612</v>
      </c>
      <c r="AF21798" s="255">
        <v>6840</v>
      </c>
      <c r="AH21798" s="228" t="s">
        <v>14267</v>
      </c>
      <c r="AI21798" s="229">
        <v>105695.4</v>
      </c>
    </row>
    <row r="21799" spans="31:35" x14ac:dyDescent="0.55000000000000004">
      <c r="AE21799" s="254" t="s">
        <v>60973</v>
      </c>
      <c r="AF21799" s="255">
        <v>10450</v>
      </c>
      <c r="AH21799" s="228" t="s">
        <v>14268</v>
      </c>
      <c r="AI21799" s="229">
        <v>152991.04999999999</v>
      </c>
    </row>
    <row r="21800" spans="31:35" x14ac:dyDescent="0.55000000000000004">
      <c r="AE21800" s="254" t="s">
        <v>30064</v>
      </c>
      <c r="AF21800" s="255">
        <v>72256.36</v>
      </c>
      <c r="AH21800" s="228" t="s">
        <v>28093</v>
      </c>
      <c r="AI21800" s="229">
        <v>41973.41</v>
      </c>
    </row>
    <row r="21801" spans="31:35" x14ac:dyDescent="0.55000000000000004">
      <c r="AE21801" s="254" t="s">
        <v>14473</v>
      </c>
      <c r="AF21801" s="255">
        <v>351684.92</v>
      </c>
      <c r="AH21801" s="228" t="s">
        <v>28094</v>
      </c>
      <c r="AI21801" s="229">
        <v>40386.239999999998</v>
      </c>
    </row>
    <row r="21802" spans="31:35" x14ac:dyDescent="0.55000000000000004">
      <c r="AE21802" s="254" t="s">
        <v>30065</v>
      </c>
      <c r="AF21802" s="255">
        <v>1372065.76</v>
      </c>
      <c r="AH21802" s="228" t="s">
        <v>39513</v>
      </c>
      <c r="AI21802" s="229">
        <v>1860</v>
      </c>
    </row>
    <row r="21803" spans="31:35" x14ac:dyDescent="0.55000000000000004">
      <c r="AE21803" s="254" t="s">
        <v>30066</v>
      </c>
      <c r="AF21803" s="255">
        <v>295065.59000000003</v>
      </c>
      <c r="AH21803" s="228" t="s">
        <v>28095</v>
      </c>
      <c r="AI21803" s="229">
        <v>10953.99</v>
      </c>
    </row>
    <row r="21804" spans="31:35" x14ac:dyDescent="0.55000000000000004">
      <c r="AE21804" s="254" t="s">
        <v>43407</v>
      </c>
      <c r="AF21804" s="255">
        <v>23360.67</v>
      </c>
      <c r="AH21804" s="228" t="s">
        <v>28096</v>
      </c>
      <c r="AI21804" s="229">
        <v>43439.97</v>
      </c>
    </row>
    <row r="21805" spans="31:35" x14ac:dyDescent="0.55000000000000004">
      <c r="AE21805" s="254" t="s">
        <v>14474</v>
      </c>
      <c r="AF21805" s="255">
        <v>26095.67</v>
      </c>
      <c r="AH21805" s="228" t="s">
        <v>14269</v>
      </c>
      <c r="AI21805" s="229">
        <v>17589.2</v>
      </c>
    </row>
    <row r="21806" spans="31:35" x14ac:dyDescent="0.55000000000000004">
      <c r="AE21806" s="254" t="s">
        <v>14475</v>
      </c>
      <c r="AF21806" s="255">
        <v>892.4</v>
      </c>
      <c r="AH21806" s="228" t="s">
        <v>48542</v>
      </c>
      <c r="AI21806" s="229">
        <v>1298.48</v>
      </c>
    </row>
    <row r="21807" spans="31:35" x14ac:dyDescent="0.55000000000000004">
      <c r="AE21807" s="254" t="s">
        <v>30072</v>
      </c>
      <c r="AF21807" s="255">
        <v>-24469.7</v>
      </c>
      <c r="AH21807" s="228" t="s">
        <v>28097</v>
      </c>
      <c r="AI21807" s="229">
        <v>104793</v>
      </c>
    </row>
    <row r="21808" spans="31:35" x14ac:dyDescent="0.55000000000000004">
      <c r="AE21808" s="254" t="s">
        <v>55671</v>
      </c>
      <c r="AF21808" s="255">
        <v>4854301.28</v>
      </c>
      <c r="AH21808" s="228" t="s">
        <v>39514</v>
      </c>
      <c r="AI21808" s="229">
        <v>31708.75</v>
      </c>
    </row>
    <row r="21809" spans="31:35" x14ac:dyDescent="0.55000000000000004">
      <c r="AE21809" s="254" t="s">
        <v>58387</v>
      </c>
      <c r="AF21809" s="255">
        <v>933631.04</v>
      </c>
      <c r="AH21809" s="228" t="s">
        <v>28100</v>
      </c>
      <c r="AI21809" s="229">
        <v>258449.58</v>
      </c>
    </row>
    <row r="21810" spans="31:35" x14ac:dyDescent="0.55000000000000004">
      <c r="AE21810" s="254" t="s">
        <v>30144</v>
      </c>
      <c r="AF21810" s="255">
        <v>215742.62</v>
      </c>
      <c r="AH21810" s="228" t="s">
        <v>28101</v>
      </c>
      <c r="AI21810" s="229">
        <v>-2679.79</v>
      </c>
    </row>
    <row r="21811" spans="31:35" x14ac:dyDescent="0.55000000000000004">
      <c r="AE21811" s="254" t="s">
        <v>39617</v>
      </c>
      <c r="AF21811" s="255">
        <v>685954.26</v>
      </c>
      <c r="AH21811" s="228" t="s">
        <v>48543</v>
      </c>
      <c r="AI21811" s="229">
        <v>1734.15</v>
      </c>
    </row>
    <row r="21812" spans="31:35" x14ac:dyDescent="0.55000000000000004">
      <c r="AE21812" s="254" t="s">
        <v>30147</v>
      </c>
      <c r="AF21812" s="255">
        <v>199161.27</v>
      </c>
      <c r="AH21812" s="228" t="s">
        <v>35717</v>
      </c>
      <c r="AI21812" s="229">
        <v>175105</v>
      </c>
    </row>
    <row r="21813" spans="31:35" x14ac:dyDescent="0.55000000000000004">
      <c r="AE21813" s="254" t="s">
        <v>34329</v>
      </c>
      <c r="AF21813" s="255">
        <v>60000</v>
      </c>
      <c r="AH21813" s="228" t="s">
        <v>28102</v>
      </c>
      <c r="AI21813" s="229">
        <v>82354.42</v>
      </c>
    </row>
    <row r="21814" spans="31:35" x14ac:dyDescent="0.55000000000000004">
      <c r="AE21814" s="254" t="s">
        <v>49446</v>
      </c>
      <c r="AF21814" s="255">
        <v>18326.830000000002</v>
      </c>
      <c r="AH21814" s="228" t="s">
        <v>36744</v>
      </c>
      <c r="AI21814" s="229">
        <v>262822.86</v>
      </c>
    </row>
    <row r="21815" spans="31:35" x14ac:dyDescent="0.55000000000000004">
      <c r="AE21815" s="254" t="s">
        <v>30148</v>
      </c>
      <c r="AF21815" s="255">
        <v>22855.81</v>
      </c>
      <c r="AH21815" s="228" t="s">
        <v>28136</v>
      </c>
      <c r="AI21815" s="229">
        <v>885</v>
      </c>
    </row>
    <row r="21816" spans="31:35" x14ac:dyDescent="0.55000000000000004">
      <c r="AE21816" s="254" t="s">
        <v>30149</v>
      </c>
      <c r="AF21816" s="255">
        <v>347830.82</v>
      </c>
      <c r="AH21816" s="228" t="s">
        <v>28137</v>
      </c>
      <c r="AI21816" s="229">
        <v>10129.81</v>
      </c>
    </row>
    <row r="21817" spans="31:35" x14ac:dyDescent="0.55000000000000004">
      <c r="AE21817" s="254" t="s">
        <v>30151</v>
      </c>
      <c r="AF21817" s="255">
        <v>3092.76</v>
      </c>
      <c r="AH21817" s="228" t="s">
        <v>28138</v>
      </c>
      <c r="AI21817" s="229">
        <v>6185.9</v>
      </c>
    </row>
    <row r="21818" spans="31:35" x14ac:dyDescent="0.55000000000000004">
      <c r="AE21818" s="254" t="s">
        <v>36880</v>
      </c>
      <c r="AF21818" s="255">
        <v>31540.75</v>
      </c>
      <c r="AH21818" s="228" t="s">
        <v>28139</v>
      </c>
      <c r="AI21818" s="229">
        <v>3737.5</v>
      </c>
    </row>
    <row r="21819" spans="31:35" x14ac:dyDescent="0.55000000000000004">
      <c r="AE21819" s="254" t="s">
        <v>30152</v>
      </c>
      <c r="AF21819" s="255">
        <v>46884.4</v>
      </c>
      <c r="AH21819" s="228" t="s">
        <v>28140</v>
      </c>
      <c r="AI21819" s="229">
        <v>78.13</v>
      </c>
    </row>
    <row r="21820" spans="31:35" x14ac:dyDescent="0.55000000000000004">
      <c r="AE21820" s="254" t="s">
        <v>34330</v>
      </c>
      <c r="AF21820" s="255">
        <v>5656.05</v>
      </c>
      <c r="AH21820" s="228" t="s">
        <v>43367</v>
      </c>
      <c r="AI21820" s="229">
        <v>175437.5</v>
      </c>
    </row>
    <row r="21821" spans="31:35" x14ac:dyDescent="0.55000000000000004">
      <c r="AE21821" s="254" t="s">
        <v>58799</v>
      </c>
      <c r="AF21821" s="255">
        <v>1140</v>
      </c>
      <c r="AH21821" s="228" t="s">
        <v>28141</v>
      </c>
      <c r="AI21821" s="229">
        <v>14966.67</v>
      </c>
    </row>
    <row r="21822" spans="31:35" x14ac:dyDescent="0.55000000000000004">
      <c r="AE21822" s="254" t="s">
        <v>61720</v>
      </c>
      <c r="AF21822" s="255">
        <v>172.09</v>
      </c>
      <c r="AH21822" s="228" t="s">
        <v>46176</v>
      </c>
      <c r="AI21822" s="229">
        <v>3125.1</v>
      </c>
    </row>
    <row r="21823" spans="31:35" x14ac:dyDescent="0.55000000000000004">
      <c r="AE21823" s="254" t="s">
        <v>61721</v>
      </c>
      <c r="AF21823" s="255">
        <v>1634.86</v>
      </c>
      <c r="AH21823" s="228" t="s">
        <v>47608</v>
      </c>
      <c r="AI21823" s="229">
        <v>323.7</v>
      </c>
    </row>
    <row r="21824" spans="31:35" x14ac:dyDescent="0.55000000000000004">
      <c r="AE21824" s="254" t="s">
        <v>30153</v>
      </c>
      <c r="AF21824" s="255">
        <v>56381.79</v>
      </c>
      <c r="AH21824" s="228" t="s">
        <v>28143</v>
      </c>
      <c r="AI21824" s="229">
        <v>8985</v>
      </c>
    </row>
    <row r="21825" spans="31:35" x14ac:dyDescent="0.55000000000000004">
      <c r="AE21825" s="254" t="s">
        <v>55672</v>
      </c>
      <c r="AF21825" s="255">
        <v>3413.14</v>
      </c>
      <c r="AH21825" s="228" t="s">
        <v>28144</v>
      </c>
      <c r="AI21825" s="229">
        <v>1500</v>
      </c>
    </row>
    <row r="21826" spans="31:35" x14ac:dyDescent="0.55000000000000004">
      <c r="AE21826" s="254" t="s">
        <v>50805</v>
      </c>
      <c r="AF21826" s="255">
        <v>8180.03</v>
      </c>
      <c r="AH21826" s="228" t="s">
        <v>39519</v>
      </c>
      <c r="AI21826" s="229">
        <v>333</v>
      </c>
    </row>
    <row r="21827" spans="31:35" x14ac:dyDescent="0.55000000000000004">
      <c r="AE21827" s="254" t="s">
        <v>30155</v>
      </c>
      <c r="AF21827" s="255">
        <v>74297.429999999993</v>
      </c>
      <c r="AH21827" s="228" t="s">
        <v>28146</v>
      </c>
      <c r="AI21827" s="229">
        <v>138238.81</v>
      </c>
    </row>
    <row r="21828" spans="31:35" x14ac:dyDescent="0.55000000000000004">
      <c r="AE21828" s="254" t="s">
        <v>47630</v>
      </c>
      <c r="AF21828" s="255">
        <v>11190</v>
      </c>
      <c r="AH21828" s="228" t="s">
        <v>28147</v>
      </c>
      <c r="AI21828" s="229">
        <v>9475.02</v>
      </c>
    </row>
    <row r="21829" spans="31:35" x14ac:dyDescent="0.55000000000000004">
      <c r="AE21829" s="254" t="s">
        <v>58122</v>
      </c>
      <c r="AF21829" s="255">
        <v>4803.87</v>
      </c>
      <c r="AH21829" s="228" t="s">
        <v>46177</v>
      </c>
      <c r="AI21829" s="229">
        <v>9294.77</v>
      </c>
    </row>
    <row r="21830" spans="31:35" x14ac:dyDescent="0.55000000000000004">
      <c r="AE21830" s="254" t="s">
        <v>30156</v>
      </c>
      <c r="AF21830" s="255">
        <v>315981.99</v>
      </c>
      <c r="AH21830" s="228" t="s">
        <v>40898</v>
      </c>
      <c r="AI21830" s="229">
        <v>174635.42</v>
      </c>
    </row>
    <row r="21831" spans="31:35" x14ac:dyDescent="0.55000000000000004">
      <c r="AE21831" s="254" t="s">
        <v>30157</v>
      </c>
      <c r="AF21831" s="255">
        <v>460281.46</v>
      </c>
      <c r="AH21831" s="228" t="s">
        <v>35731</v>
      </c>
      <c r="AI21831" s="229">
        <v>47223.95</v>
      </c>
    </row>
    <row r="21832" spans="31:35" x14ac:dyDescent="0.55000000000000004">
      <c r="AE21832" s="254" t="s">
        <v>30158</v>
      </c>
      <c r="AF21832" s="255">
        <v>2285.86</v>
      </c>
      <c r="AH21832" s="228" t="s">
        <v>28209</v>
      </c>
      <c r="AI21832" s="229">
        <v>14489.75</v>
      </c>
    </row>
    <row r="21833" spans="31:35" x14ac:dyDescent="0.55000000000000004">
      <c r="AE21833" s="254" t="s">
        <v>30159</v>
      </c>
      <c r="AF21833" s="255">
        <v>193579.31</v>
      </c>
      <c r="AH21833" s="228" t="s">
        <v>28210</v>
      </c>
      <c r="AI21833" s="229">
        <v>2695.06</v>
      </c>
    </row>
    <row r="21834" spans="31:35" x14ac:dyDescent="0.55000000000000004">
      <c r="AE21834" s="254" t="s">
        <v>30160</v>
      </c>
      <c r="AF21834" s="255">
        <v>517708.49</v>
      </c>
      <c r="AH21834" s="228" t="s">
        <v>34183</v>
      </c>
      <c r="AI21834" s="229">
        <v>184347.57</v>
      </c>
    </row>
    <row r="21835" spans="31:35" x14ac:dyDescent="0.55000000000000004">
      <c r="AE21835" s="254" t="s">
        <v>30161</v>
      </c>
      <c r="AF21835" s="255">
        <v>157179.18</v>
      </c>
      <c r="AH21835" s="228" t="s">
        <v>46178</v>
      </c>
      <c r="AI21835" s="229">
        <v>1808.85</v>
      </c>
    </row>
    <row r="21836" spans="31:35" x14ac:dyDescent="0.55000000000000004">
      <c r="AE21836" s="254" t="s">
        <v>30162</v>
      </c>
      <c r="AF21836" s="255">
        <v>8213363.46</v>
      </c>
      <c r="AH21836" s="228" t="s">
        <v>28211</v>
      </c>
      <c r="AI21836" s="229">
        <v>217238.64</v>
      </c>
    </row>
    <row r="21837" spans="31:35" x14ac:dyDescent="0.55000000000000004">
      <c r="AE21837" s="254" t="s">
        <v>14494</v>
      </c>
      <c r="AF21837" s="255">
        <v>61358.79</v>
      </c>
      <c r="AH21837" s="228" t="s">
        <v>28212</v>
      </c>
      <c r="AI21837" s="229">
        <v>24764.58</v>
      </c>
    </row>
    <row r="21838" spans="31:35" x14ac:dyDescent="0.55000000000000004">
      <c r="AE21838" s="254" t="s">
        <v>49447</v>
      </c>
      <c r="AF21838" s="255">
        <v>24013.86</v>
      </c>
      <c r="AH21838" s="228" t="s">
        <v>34184</v>
      </c>
      <c r="AI21838" s="229">
        <v>35640.589999999997</v>
      </c>
    </row>
    <row r="21839" spans="31:35" x14ac:dyDescent="0.55000000000000004">
      <c r="AE21839" s="254" t="s">
        <v>30164</v>
      </c>
      <c r="AF21839" s="255">
        <v>2191.73</v>
      </c>
      <c r="AH21839" s="228" t="s">
        <v>34185</v>
      </c>
      <c r="AI21839" s="229">
        <v>3177.36</v>
      </c>
    </row>
    <row r="21840" spans="31:35" x14ac:dyDescent="0.55000000000000004">
      <c r="AE21840" s="254" t="s">
        <v>62417</v>
      </c>
      <c r="AF21840" s="255">
        <v>152.84</v>
      </c>
      <c r="AH21840" s="228" t="s">
        <v>14276</v>
      </c>
      <c r="AI21840" s="229">
        <v>17106.509999999998</v>
      </c>
    </row>
    <row r="21841" spans="31:35" x14ac:dyDescent="0.55000000000000004">
      <c r="AE21841" s="254" t="s">
        <v>60047</v>
      </c>
      <c r="AF21841" s="255">
        <v>1900</v>
      </c>
      <c r="AH21841" s="228" t="s">
        <v>28214</v>
      </c>
      <c r="AI21841" s="229">
        <v>2594.9899999999998</v>
      </c>
    </row>
    <row r="21842" spans="31:35" x14ac:dyDescent="0.55000000000000004">
      <c r="AE21842" s="254" t="s">
        <v>58908</v>
      </c>
      <c r="AF21842" s="255">
        <v>17618.259999999998</v>
      </c>
      <c r="AH21842" s="228" t="s">
        <v>34186</v>
      </c>
      <c r="AI21842" s="229">
        <v>977369.88</v>
      </c>
    </row>
    <row r="21843" spans="31:35" x14ac:dyDescent="0.55000000000000004">
      <c r="AE21843" s="254" t="s">
        <v>30165</v>
      </c>
      <c r="AF21843" s="255">
        <v>303572.95</v>
      </c>
      <c r="AH21843" s="228" t="s">
        <v>28215</v>
      </c>
      <c r="AI21843" s="229">
        <v>2419.16</v>
      </c>
    </row>
    <row r="21844" spans="31:35" x14ac:dyDescent="0.55000000000000004">
      <c r="AE21844" s="254" t="s">
        <v>14495</v>
      </c>
      <c r="AF21844" s="255">
        <v>137376.34</v>
      </c>
      <c r="AH21844" s="228" t="s">
        <v>28216</v>
      </c>
      <c r="AI21844" s="229">
        <v>22188.65</v>
      </c>
    </row>
    <row r="21845" spans="31:35" x14ac:dyDescent="0.55000000000000004">
      <c r="AE21845" s="254" t="s">
        <v>30166</v>
      </c>
      <c r="AF21845" s="255">
        <v>976290.76</v>
      </c>
      <c r="AH21845" s="228" t="s">
        <v>28217</v>
      </c>
      <c r="AI21845" s="229">
        <v>3023.06</v>
      </c>
    </row>
    <row r="21846" spans="31:35" x14ac:dyDescent="0.55000000000000004">
      <c r="AE21846" s="254" t="s">
        <v>14496</v>
      </c>
      <c r="AF21846" s="255">
        <v>614697.59</v>
      </c>
      <c r="AH21846" s="228" t="s">
        <v>14279</v>
      </c>
      <c r="AI21846" s="229">
        <v>117927.07</v>
      </c>
    </row>
    <row r="21847" spans="31:35" x14ac:dyDescent="0.55000000000000004">
      <c r="AE21847" s="254" t="s">
        <v>30170</v>
      </c>
      <c r="AF21847" s="255">
        <v>104878.04</v>
      </c>
      <c r="AH21847" s="228" t="s">
        <v>14280</v>
      </c>
      <c r="AI21847" s="229">
        <v>65400.11</v>
      </c>
    </row>
    <row r="21848" spans="31:35" x14ac:dyDescent="0.55000000000000004">
      <c r="AE21848" s="254" t="s">
        <v>30171</v>
      </c>
      <c r="AF21848" s="255">
        <v>-43672.31</v>
      </c>
      <c r="AH21848" s="228" t="s">
        <v>28218</v>
      </c>
      <c r="AI21848" s="229">
        <v>27551.96</v>
      </c>
    </row>
    <row r="21849" spans="31:35" x14ac:dyDescent="0.55000000000000004">
      <c r="AE21849" s="254" t="s">
        <v>47631</v>
      </c>
      <c r="AF21849" s="255">
        <v>481161.62</v>
      </c>
      <c r="AH21849" s="228" t="s">
        <v>28219</v>
      </c>
      <c r="AI21849" s="229">
        <v>55667.5</v>
      </c>
    </row>
    <row r="21850" spans="31:35" x14ac:dyDescent="0.55000000000000004">
      <c r="AE21850" s="254" t="s">
        <v>40916</v>
      </c>
      <c r="AF21850" s="255">
        <v>106681.93</v>
      </c>
      <c r="AH21850" s="228" t="s">
        <v>28220</v>
      </c>
      <c r="AI21850" s="229">
        <v>22769</v>
      </c>
    </row>
    <row r="21851" spans="31:35" x14ac:dyDescent="0.55000000000000004">
      <c r="AE21851" s="254" t="s">
        <v>30198</v>
      </c>
      <c r="AF21851" s="255">
        <v>45163.27</v>
      </c>
      <c r="AH21851" s="228" t="s">
        <v>28221</v>
      </c>
      <c r="AI21851" s="229">
        <v>61236</v>
      </c>
    </row>
    <row r="21852" spans="31:35" x14ac:dyDescent="0.55000000000000004">
      <c r="AE21852" s="254" t="s">
        <v>30199</v>
      </c>
      <c r="AF21852" s="255">
        <v>237231.08</v>
      </c>
      <c r="AH21852" s="228" t="s">
        <v>28223</v>
      </c>
      <c r="AI21852" s="229">
        <v>17.100000000000001</v>
      </c>
    </row>
    <row r="21853" spans="31:35" x14ac:dyDescent="0.55000000000000004">
      <c r="AE21853" s="254" t="s">
        <v>47632</v>
      </c>
      <c r="AF21853" s="255">
        <v>45828.13</v>
      </c>
      <c r="AH21853" s="228" t="s">
        <v>28224</v>
      </c>
      <c r="AI21853" s="229">
        <v>79218.570000000007</v>
      </c>
    </row>
    <row r="21854" spans="31:35" x14ac:dyDescent="0.55000000000000004">
      <c r="AE21854" s="254" t="s">
        <v>30203</v>
      </c>
      <c r="AF21854" s="255">
        <v>14645.59</v>
      </c>
      <c r="AH21854" s="228" t="s">
        <v>14281</v>
      </c>
      <c r="AI21854" s="229">
        <v>71568.19</v>
      </c>
    </row>
    <row r="21855" spans="31:35" x14ac:dyDescent="0.55000000000000004">
      <c r="AE21855" s="254" t="s">
        <v>30204</v>
      </c>
      <c r="AF21855" s="255">
        <v>148640.82999999999</v>
      </c>
      <c r="AH21855" s="228" t="s">
        <v>28225</v>
      </c>
      <c r="AI21855" s="229">
        <v>254533.02</v>
      </c>
    </row>
    <row r="21856" spans="31:35" x14ac:dyDescent="0.55000000000000004">
      <c r="AE21856" s="254" t="s">
        <v>32989</v>
      </c>
      <c r="AF21856" s="255">
        <v>202614.51</v>
      </c>
      <c r="AH21856" s="228" t="s">
        <v>28227</v>
      </c>
      <c r="AI21856" s="229">
        <v>24147.98</v>
      </c>
    </row>
    <row r="21857" spans="31:35" x14ac:dyDescent="0.55000000000000004">
      <c r="AE21857" s="254" t="s">
        <v>30205</v>
      </c>
      <c r="AF21857" s="255">
        <v>22420</v>
      </c>
      <c r="AH21857" s="228" t="s">
        <v>28228</v>
      </c>
      <c r="AI21857" s="229">
        <v>38636.370000000003</v>
      </c>
    </row>
    <row r="21858" spans="31:35" x14ac:dyDescent="0.55000000000000004">
      <c r="AE21858" s="254" t="s">
        <v>40917</v>
      </c>
      <c r="AF21858" s="255">
        <v>84054.27</v>
      </c>
      <c r="AH21858" s="228" t="s">
        <v>28230</v>
      </c>
      <c r="AI21858" s="229">
        <v>-1528.35</v>
      </c>
    </row>
    <row r="21859" spans="31:35" x14ac:dyDescent="0.55000000000000004">
      <c r="AE21859" s="254" t="s">
        <v>48572</v>
      </c>
      <c r="AF21859" s="255">
        <v>907786.71</v>
      </c>
      <c r="AH21859" s="228" t="s">
        <v>46179</v>
      </c>
      <c r="AI21859" s="229">
        <v>46757.84</v>
      </c>
    </row>
    <row r="21860" spans="31:35" x14ac:dyDescent="0.55000000000000004">
      <c r="AE21860" s="254" t="s">
        <v>30222</v>
      </c>
      <c r="AF21860" s="255">
        <v>111740.16</v>
      </c>
      <c r="AH21860" s="228" t="s">
        <v>48544</v>
      </c>
      <c r="AI21860" s="229">
        <v>40810</v>
      </c>
    </row>
    <row r="21861" spans="31:35" x14ac:dyDescent="0.55000000000000004">
      <c r="AE21861" s="254" t="s">
        <v>30223</v>
      </c>
      <c r="AF21861" s="255">
        <v>8547.84</v>
      </c>
      <c r="AH21861" s="228" t="s">
        <v>48545</v>
      </c>
      <c r="AI21861" s="229">
        <v>77.84</v>
      </c>
    </row>
    <row r="21862" spans="31:35" x14ac:dyDescent="0.55000000000000004">
      <c r="AE21862" s="254" t="s">
        <v>60974</v>
      </c>
      <c r="AF21862" s="255">
        <v>10805.17</v>
      </c>
      <c r="AH21862" s="228" t="s">
        <v>28247</v>
      </c>
      <c r="AI21862" s="229">
        <v>7967.2</v>
      </c>
    </row>
    <row r="21863" spans="31:35" x14ac:dyDescent="0.55000000000000004">
      <c r="AE21863" s="254" t="s">
        <v>54614</v>
      </c>
      <c r="AF21863" s="255">
        <v>10000</v>
      </c>
      <c r="AH21863" s="228" t="s">
        <v>39525</v>
      </c>
      <c r="AI21863" s="229">
        <v>49642.080000000002</v>
      </c>
    </row>
    <row r="21864" spans="31:35" x14ac:dyDescent="0.55000000000000004">
      <c r="AE21864" s="254" t="s">
        <v>30227</v>
      </c>
      <c r="AF21864" s="255">
        <v>29501.85</v>
      </c>
      <c r="AH21864" s="228" t="s">
        <v>43368</v>
      </c>
      <c r="AI21864" s="229">
        <v>49663.99</v>
      </c>
    </row>
    <row r="21865" spans="31:35" x14ac:dyDescent="0.55000000000000004">
      <c r="AE21865" s="254" t="s">
        <v>54615</v>
      </c>
      <c r="AF21865" s="255">
        <v>52928.84</v>
      </c>
      <c r="AH21865" s="228" t="s">
        <v>28249</v>
      </c>
      <c r="AI21865" s="229">
        <v>8099.5</v>
      </c>
    </row>
    <row r="21866" spans="31:35" x14ac:dyDescent="0.55000000000000004">
      <c r="AE21866" s="254" t="s">
        <v>60975</v>
      </c>
      <c r="AF21866" s="255">
        <v>223996</v>
      </c>
      <c r="AH21866" s="228" t="s">
        <v>28250</v>
      </c>
      <c r="AI21866" s="229">
        <v>10485.58</v>
      </c>
    </row>
    <row r="21867" spans="31:35" x14ac:dyDescent="0.55000000000000004">
      <c r="AE21867" s="254" t="s">
        <v>62418</v>
      </c>
      <c r="AF21867" s="255">
        <v>26140</v>
      </c>
      <c r="AH21867" s="228" t="s">
        <v>28251</v>
      </c>
      <c r="AI21867" s="229">
        <v>6507.36</v>
      </c>
    </row>
    <row r="21868" spans="31:35" x14ac:dyDescent="0.55000000000000004">
      <c r="AE21868" s="254" t="s">
        <v>30323</v>
      </c>
      <c r="AF21868" s="255">
        <v>268174.64</v>
      </c>
      <c r="AH21868" s="228" t="s">
        <v>28252</v>
      </c>
      <c r="AI21868" s="229">
        <v>900</v>
      </c>
    </row>
    <row r="21869" spans="31:35" x14ac:dyDescent="0.55000000000000004">
      <c r="AE21869" s="254" t="s">
        <v>56878</v>
      </c>
      <c r="AF21869" s="255">
        <v>50600</v>
      </c>
      <c r="AH21869" s="228" t="s">
        <v>28308</v>
      </c>
      <c r="AI21869" s="229">
        <v>75791.259999999995</v>
      </c>
    </row>
    <row r="21870" spans="31:35" x14ac:dyDescent="0.55000000000000004">
      <c r="AE21870" s="254" t="s">
        <v>30325</v>
      </c>
      <c r="AF21870" s="255">
        <v>87508.43</v>
      </c>
      <c r="AH21870" s="228" t="s">
        <v>28309</v>
      </c>
      <c r="AI21870" s="229">
        <v>52451.6</v>
      </c>
    </row>
    <row r="21871" spans="31:35" x14ac:dyDescent="0.55000000000000004">
      <c r="AE21871" s="254" t="s">
        <v>14507</v>
      </c>
      <c r="AF21871" s="255">
        <v>60508.45</v>
      </c>
      <c r="AH21871" s="228" t="s">
        <v>28310</v>
      </c>
      <c r="AI21871" s="229">
        <v>1326</v>
      </c>
    </row>
    <row r="21872" spans="31:35" x14ac:dyDescent="0.55000000000000004">
      <c r="AE21872" s="254" t="s">
        <v>30326</v>
      </c>
      <c r="AF21872" s="255">
        <v>246471.76</v>
      </c>
      <c r="AH21872" s="228" t="s">
        <v>28311</v>
      </c>
      <c r="AI21872" s="229">
        <v>549620.78</v>
      </c>
    </row>
    <row r="21873" spans="31:35" x14ac:dyDescent="0.55000000000000004">
      <c r="AE21873" s="254" t="s">
        <v>39623</v>
      </c>
      <c r="AF21873" s="255">
        <v>11706.25</v>
      </c>
      <c r="AH21873" s="228" t="s">
        <v>28312</v>
      </c>
      <c r="AI21873" s="229">
        <v>400892.46</v>
      </c>
    </row>
    <row r="21874" spans="31:35" x14ac:dyDescent="0.55000000000000004">
      <c r="AE21874" s="254" t="s">
        <v>34336</v>
      </c>
      <c r="AF21874" s="255">
        <v>51321</v>
      </c>
      <c r="AH21874" s="228" t="s">
        <v>47609</v>
      </c>
      <c r="AI21874" s="229">
        <v>257.2</v>
      </c>
    </row>
    <row r="21875" spans="31:35" x14ac:dyDescent="0.55000000000000004">
      <c r="AE21875" s="254" t="s">
        <v>36887</v>
      </c>
      <c r="AF21875" s="255">
        <v>4200</v>
      </c>
      <c r="AH21875" s="228" t="s">
        <v>47610</v>
      </c>
      <c r="AI21875" s="229">
        <v>11284.16</v>
      </c>
    </row>
    <row r="21876" spans="31:35" x14ac:dyDescent="0.55000000000000004">
      <c r="AE21876" s="254" t="s">
        <v>36888</v>
      </c>
      <c r="AF21876" s="255">
        <v>5884.66</v>
      </c>
      <c r="AH21876" s="228" t="s">
        <v>28313</v>
      </c>
      <c r="AI21876" s="229">
        <v>111241.89</v>
      </c>
    </row>
    <row r="21877" spans="31:35" x14ac:dyDescent="0.55000000000000004">
      <c r="AE21877" s="254" t="s">
        <v>14508</v>
      </c>
      <c r="AF21877" s="255">
        <v>16674.599999999999</v>
      </c>
      <c r="AH21877" s="228" t="s">
        <v>35740</v>
      </c>
      <c r="AI21877" s="229">
        <v>160547.5</v>
      </c>
    </row>
    <row r="21878" spans="31:35" x14ac:dyDescent="0.55000000000000004">
      <c r="AE21878" s="254" t="s">
        <v>30331</v>
      </c>
      <c r="AF21878" s="255">
        <v>1958.35</v>
      </c>
      <c r="AH21878" s="228" t="s">
        <v>39528</v>
      </c>
      <c r="AI21878" s="229">
        <v>20511.34</v>
      </c>
    </row>
    <row r="21879" spans="31:35" x14ac:dyDescent="0.55000000000000004">
      <c r="AE21879" s="254" t="s">
        <v>30332</v>
      </c>
      <c r="AF21879" s="255">
        <v>70751.47</v>
      </c>
      <c r="AH21879" s="228" t="s">
        <v>50767</v>
      </c>
      <c r="AI21879" s="229">
        <v>37745</v>
      </c>
    </row>
    <row r="21880" spans="31:35" x14ac:dyDescent="0.55000000000000004">
      <c r="AE21880" s="254" t="s">
        <v>30333</v>
      </c>
      <c r="AF21880" s="255">
        <v>2602.2399999999998</v>
      </c>
      <c r="AH21880" s="228" t="s">
        <v>35741</v>
      </c>
      <c r="AI21880" s="229">
        <v>132297.73000000001</v>
      </c>
    </row>
    <row r="21881" spans="31:35" x14ac:dyDescent="0.55000000000000004">
      <c r="AE21881" s="254" t="s">
        <v>65219</v>
      </c>
      <c r="AF21881" s="255">
        <v>3681.9</v>
      </c>
      <c r="AH21881" s="228" t="s">
        <v>49421</v>
      </c>
      <c r="AI21881" s="229">
        <v>22285</v>
      </c>
    </row>
    <row r="21882" spans="31:35" x14ac:dyDescent="0.55000000000000004">
      <c r="AE21882" s="254" t="s">
        <v>62921</v>
      </c>
      <c r="AF21882" s="255">
        <v>5871.3</v>
      </c>
      <c r="AH21882" s="228" t="s">
        <v>28316</v>
      </c>
      <c r="AI21882" s="229">
        <v>1259.1300000000001</v>
      </c>
    </row>
    <row r="21883" spans="31:35" x14ac:dyDescent="0.55000000000000004">
      <c r="AE21883" s="254" t="s">
        <v>30335</v>
      </c>
      <c r="AF21883" s="255">
        <v>14833.66</v>
      </c>
      <c r="AH21883" s="228" t="s">
        <v>48546</v>
      </c>
      <c r="AI21883" s="229">
        <v>720.03</v>
      </c>
    </row>
    <row r="21884" spans="31:35" x14ac:dyDescent="0.55000000000000004">
      <c r="AE21884" s="254" t="s">
        <v>30336</v>
      </c>
      <c r="AF21884" s="255">
        <v>130267.92</v>
      </c>
      <c r="AH21884" s="228" t="s">
        <v>14289</v>
      </c>
      <c r="AI21884" s="229">
        <v>30432.86</v>
      </c>
    </row>
    <row r="21885" spans="31:35" x14ac:dyDescent="0.55000000000000004">
      <c r="AE21885" s="254" t="s">
        <v>14510</v>
      </c>
      <c r="AF21885" s="255">
        <v>77840.47</v>
      </c>
      <c r="AH21885" s="228" t="s">
        <v>43369</v>
      </c>
      <c r="AI21885" s="229">
        <v>1512725.96</v>
      </c>
    </row>
    <row r="21886" spans="31:35" x14ac:dyDescent="0.55000000000000004">
      <c r="AE21886" s="254" t="s">
        <v>14511</v>
      </c>
      <c r="AF21886" s="255">
        <v>213325.92</v>
      </c>
      <c r="AH21886" s="228" t="s">
        <v>28317</v>
      </c>
      <c r="AI21886" s="229">
        <v>750</v>
      </c>
    </row>
    <row r="21887" spans="31:35" x14ac:dyDescent="0.55000000000000004">
      <c r="AE21887" s="254" t="s">
        <v>30338</v>
      </c>
      <c r="AF21887" s="255">
        <v>101608.93</v>
      </c>
      <c r="AH21887" s="228" t="s">
        <v>14293</v>
      </c>
      <c r="AI21887" s="229">
        <v>234288.96</v>
      </c>
    </row>
    <row r="21888" spans="31:35" x14ac:dyDescent="0.55000000000000004">
      <c r="AE21888" s="254" t="s">
        <v>59365</v>
      </c>
      <c r="AF21888" s="255">
        <v>25807</v>
      </c>
      <c r="AH21888" s="228" t="s">
        <v>14294</v>
      </c>
      <c r="AI21888" s="229">
        <v>262702.59000000003</v>
      </c>
    </row>
    <row r="21889" spans="31:35" x14ac:dyDescent="0.55000000000000004">
      <c r="AE21889" s="254" t="s">
        <v>30339</v>
      </c>
      <c r="AF21889" s="255">
        <v>60521.16</v>
      </c>
      <c r="AH21889" s="228" t="s">
        <v>14295</v>
      </c>
      <c r="AI21889" s="229">
        <v>140113.87</v>
      </c>
    </row>
    <row r="21890" spans="31:35" x14ac:dyDescent="0.55000000000000004">
      <c r="AE21890" s="254" t="s">
        <v>30340</v>
      </c>
      <c r="AF21890" s="255">
        <v>293597.12</v>
      </c>
      <c r="AH21890" s="228" t="s">
        <v>28319</v>
      </c>
      <c r="AI21890" s="229">
        <v>111857.55</v>
      </c>
    </row>
    <row r="21891" spans="31:35" x14ac:dyDescent="0.55000000000000004">
      <c r="AE21891" s="254" t="s">
        <v>34337</v>
      </c>
      <c r="AF21891" s="255">
        <v>4133.26</v>
      </c>
      <c r="AH21891" s="228" t="s">
        <v>50768</v>
      </c>
      <c r="AI21891" s="229">
        <v>18059</v>
      </c>
    </row>
    <row r="21892" spans="31:35" x14ac:dyDescent="0.55000000000000004">
      <c r="AE21892" s="254" t="s">
        <v>54617</v>
      </c>
      <c r="AF21892" s="255">
        <v>5110</v>
      </c>
      <c r="AH21892" s="228" t="s">
        <v>28322</v>
      </c>
      <c r="AI21892" s="229">
        <v>172334.27</v>
      </c>
    </row>
    <row r="21893" spans="31:35" x14ac:dyDescent="0.55000000000000004">
      <c r="AE21893" s="254" t="s">
        <v>14512</v>
      </c>
      <c r="AF21893" s="255">
        <v>367358.6</v>
      </c>
      <c r="AH21893" s="228" t="s">
        <v>54569</v>
      </c>
      <c r="AI21893" s="229">
        <v>3577.01</v>
      </c>
    </row>
    <row r="21894" spans="31:35" x14ac:dyDescent="0.55000000000000004">
      <c r="AE21894" s="254" t="s">
        <v>58800</v>
      </c>
      <c r="AF21894" s="255">
        <v>496255.15</v>
      </c>
      <c r="AH21894" s="228" t="s">
        <v>28323</v>
      </c>
      <c r="AI21894" s="229">
        <v>114614.93</v>
      </c>
    </row>
    <row r="21895" spans="31:35" x14ac:dyDescent="0.55000000000000004">
      <c r="AE21895" s="254" t="s">
        <v>14513</v>
      </c>
      <c r="AF21895" s="255">
        <v>981494.32</v>
      </c>
      <c r="AH21895" s="228" t="s">
        <v>34193</v>
      </c>
      <c r="AI21895" s="229">
        <v>230667.78</v>
      </c>
    </row>
    <row r="21896" spans="31:35" x14ac:dyDescent="0.55000000000000004">
      <c r="AE21896" s="254" t="s">
        <v>30345</v>
      </c>
      <c r="AF21896" s="255">
        <v>27810.93</v>
      </c>
      <c r="AH21896" s="228" t="s">
        <v>28324</v>
      </c>
      <c r="AI21896" s="229">
        <v>31450.71</v>
      </c>
    </row>
    <row r="21897" spans="31:35" x14ac:dyDescent="0.55000000000000004">
      <c r="AE21897" s="254" t="s">
        <v>30346</v>
      </c>
      <c r="AF21897" s="255">
        <v>170494.2</v>
      </c>
      <c r="AH21897" s="228" t="s">
        <v>28326</v>
      </c>
      <c r="AI21897" s="229">
        <v>593414.75</v>
      </c>
    </row>
    <row r="21898" spans="31:35" x14ac:dyDescent="0.55000000000000004">
      <c r="AE21898" s="254" t="s">
        <v>30348</v>
      </c>
      <c r="AF21898" s="255">
        <v>16943.87</v>
      </c>
      <c r="AH21898" s="228" t="s">
        <v>48547</v>
      </c>
      <c r="AI21898" s="229">
        <v>-389.32</v>
      </c>
    </row>
    <row r="21899" spans="31:35" x14ac:dyDescent="0.55000000000000004">
      <c r="AE21899" s="254" t="s">
        <v>14514</v>
      </c>
      <c r="AF21899" s="255">
        <v>170922.78</v>
      </c>
      <c r="AH21899" s="228" t="s">
        <v>28355</v>
      </c>
      <c r="AI21899" s="229">
        <v>38793.160000000003</v>
      </c>
    </row>
    <row r="21900" spans="31:35" x14ac:dyDescent="0.55000000000000004">
      <c r="AE21900" s="254" t="s">
        <v>30355</v>
      </c>
      <c r="AF21900" s="255">
        <v>-23543.27</v>
      </c>
      <c r="AH21900" s="228" t="s">
        <v>28356</v>
      </c>
      <c r="AI21900" s="229">
        <v>38449.980000000003</v>
      </c>
    </row>
    <row r="21901" spans="31:35" x14ac:dyDescent="0.55000000000000004">
      <c r="AE21901" s="254" t="s">
        <v>34343</v>
      </c>
      <c r="AF21901" s="255">
        <v>3000</v>
      </c>
      <c r="AH21901" s="228" t="s">
        <v>36757</v>
      </c>
      <c r="AI21901" s="229">
        <v>6125.01</v>
      </c>
    </row>
    <row r="21902" spans="31:35" x14ac:dyDescent="0.55000000000000004">
      <c r="AE21902" s="254" t="s">
        <v>30401</v>
      </c>
      <c r="AF21902" s="255">
        <v>115664.5</v>
      </c>
      <c r="AH21902" s="228" t="s">
        <v>39534</v>
      </c>
      <c r="AI21902" s="229">
        <v>6249.99</v>
      </c>
    </row>
    <row r="21903" spans="31:35" x14ac:dyDescent="0.55000000000000004">
      <c r="AE21903" s="254" t="s">
        <v>34345</v>
      </c>
      <c r="AF21903" s="255">
        <v>2585</v>
      </c>
      <c r="AH21903" s="228" t="s">
        <v>36758</v>
      </c>
      <c r="AI21903" s="229">
        <v>7467.13</v>
      </c>
    </row>
    <row r="21904" spans="31:35" x14ac:dyDescent="0.55000000000000004">
      <c r="AE21904" s="254" t="s">
        <v>30402</v>
      </c>
      <c r="AF21904" s="255">
        <v>8733.1200000000008</v>
      </c>
      <c r="AH21904" s="228" t="s">
        <v>46180</v>
      </c>
      <c r="AI21904" s="229">
        <v>109737.5</v>
      </c>
    </row>
    <row r="21905" spans="31:35" x14ac:dyDescent="0.55000000000000004">
      <c r="AE21905" s="254" t="s">
        <v>35871</v>
      </c>
      <c r="AF21905" s="255">
        <v>455000</v>
      </c>
      <c r="AH21905" s="228" t="s">
        <v>28357</v>
      </c>
      <c r="AI21905" s="229">
        <v>282.48</v>
      </c>
    </row>
    <row r="21906" spans="31:35" x14ac:dyDescent="0.55000000000000004">
      <c r="AE21906" s="254" t="s">
        <v>36896</v>
      </c>
      <c r="AF21906" s="255">
        <v>101707</v>
      </c>
      <c r="AH21906" s="228" t="s">
        <v>28358</v>
      </c>
      <c r="AI21906" s="229">
        <v>15486.52</v>
      </c>
    </row>
    <row r="21907" spans="31:35" x14ac:dyDescent="0.55000000000000004">
      <c r="AE21907" s="254" t="s">
        <v>14525</v>
      </c>
      <c r="AF21907" s="255">
        <v>50917.01</v>
      </c>
      <c r="AH21907" s="228" t="s">
        <v>28359</v>
      </c>
      <c r="AI21907" s="229">
        <v>20119.75</v>
      </c>
    </row>
    <row r="21908" spans="31:35" x14ac:dyDescent="0.55000000000000004">
      <c r="AE21908" s="254" t="s">
        <v>14526</v>
      </c>
      <c r="AF21908" s="255">
        <v>24212.49</v>
      </c>
      <c r="AH21908" s="228" t="s">
        <v>28360</v>
      </c>
      <c r="AI21908" s="229">
        <v>14463.06</v>
      </c>
    </row>
    <row r="21909" spans="31:35" x14ac:dyDescent="0.55000000000000004">
      <c r="AE21909" s="254" t="s">
        <v>30405</v>
      </c>
      <c r="AF21909" s="255">
        <v>3775.5</v>
      </c>
      <c r="AH21909" s="228" t="s">
        <v>28361</v>
      </c>
      <c r="AI21909" s="229">
        <v>1100</v>
      </c>
    </row>
    <row r="21910" spans="31:35" x14ac:dyDescent="0.55000000000000004">
      <c r="AE21910" s="254" t="s">
        <v>30406</v>
      </c>
      <c r="AF21910" s="255">
        <v>203809.8</v>
      </c>
      <c r="AH21910" s="228" t="s">
        <v>50769</v>
      </c>
      <c r="AI21910" s="229">
        <v>1775</v>
      </c>
    </row>
    <row r="21911" spans="31:35" x14ac:dyDescent="0.55000000000000004">
      <c r="AE21911" s="254" t="s">
        <v>49449</v>
      </c>
      <c r="AF21911" s="255">
        <v>151643.95000000001</v>
      </c>
      <c r="AH21911" s="228" t="s">
        <v>28363</v>
      </c>
      <c r="AI21911" s="229">
        <v>504.72</v>
      </c>
    </row>
    <row r="21912" spans="31:35" x14ac:dyDescent="0.55000000000000004">
      <c r="AE21912" s="254" t="s">
        <v>35872</v>
      </c>
      <c r="AF21912" s="255">
        <v>6791.88</v>
      </c>
      <c r="AH21912" s="228" t="s">
        <v>32844</v>
      </c>
      <c r="AI21912" s="229">
        <v>3030</v>
      </c>
    </row>
    <row r="21913" spans="31:35" x14ac:dyDescent="0.55000000000000004">
      <c r="AE21913" s="254" t="s">
        <v>35873</v>
      </c>
      <c r="AF21913" s="255">
        <v>557.4</v>
      </c>
      <c r="AH21913" s="228" t="s">
        <v>28364</v>
      </c>
      <c r="AI21913" s="229">
        <v>18315.93</v>
      </c>
    </row>
    <row r="21914" spans="31:35" x14ac:dyDescent="0.55000000000000004">
      <c r="AE21914" s="254" t="s">
        <v>63858</v>
      </c>
      <c r="AF21914" s="255">
        <v>8450</v>
      </c>
      <c r="AH21914" s="228" t="s">
        <v>34201</v>
      </c>
      <c r="AI21914" s="229">
        <v>54587</v>
      </c>
    </row>
    <row r="21915" spans="31:35" x14ac:dyDescent="0.55000000000000004">
      <c r="AE21915" s="254" t="s">
        <v>30408</v>
      </c>
      <c r="AF21915" s="255">
        <v>110424.61</v>
      </c>
      <c r="AH21915" s="228" t="s">
        <v>28413</v>
      </c>
      <c r="AI21915" s="229">
        <v>52314.74</v>
      </c>
    </row>
    <row r="21916" spans="31:35" x14ac:dyDescent="0.55000000000000004">
      <c r="AE21916" s="254" t="s">
        <v>30409</v>
      </c>
      <c r="AF21916" s="255">
        <v>679561.4</v>
      </c>
      <c r="AH21916" s="228" t="s">
        <v>34202</v>
      </c>
      <c r="AI21916" s="229">
        <v>30586.23</v>
      </c>
    </row>
    <row r="21917" spans="31:35" x14ac:dyDescent="0.55000000000000004">
      <c r="AE21917" s="254" t="s">
        <v>30410</v>
      </c>
      <c r="AF21917" s="255">
        <v>50849.2</v>
      </c>
      <c r="AH21917" s="228" t="s">
        <v>47611</v>
      </c>
      <c r="AI21917" s="229">
        <v>3330.55</v>
      </c>
    </row>
    <row r="21918" spans="31:35" x14ac:dyDescent="0.55000000000000004">
      <c r="AE21918" s="254" t="s">
        <v>63859</v>
      </c>
      <c r="AF21918" s="255">
        <v>107210.56</v>
      </c>
      <c r="AH21918" s="228" t="s">
        <v>28414</v>
      </c>
      <c r="AI21918" s="229">
        <v>53482.99</v>
      </c>
    </row>
    <row r="21919" spans="31:35" x14ac:dyDescent="0.55000000000000004">
      <c r="AE21919" s="254" t="s">
        <v>14527</v>
      </c>
      <c r="AF21919" s="255">
        <v>66988.960000000006</v>
      </c>
      <c r="AH21919" s="228" t="s">
        <v>35747</v>
      </c>
      <c r="AI21919" s="229">
        <v>130423.42</v>
      </c>
    </row>
    <row r="21920" spans="31:35" x14ac:dyDescent="0.55000000000000004">
      <c r="AE21920" s="254" t="s">
        <v>14528</v>
      </c>
      <c r="AF21920" s="255">
        <v>403952.6</v>
      </c>
      <c r="AH21920" s="228" t="s">
        <v>34203</v>
      </c>
      <c r="AI21920" s="229">
        <v>5840.79</v>
      </c>
    </row>
    <row r="21921" spans="31:35" x14ac:dyDescent="0.55000000000000004">
      <c r="AE21921" s="254" t="s">
        <v>46219</v>
      </c>
      <c r="AF21921" s="255">
        <v>-18749.32</v>
      </c>
      <c r="AH21921" s="228" t="s">
        <v>43370</v>
      </c>
      <c r="AI21921" s="229">
        <v>5167.3500000000004</v>
      </c>
    </row>
    <row r="21922" spans="31:35" x14ac:dyDescent="0.55000000000000004">
      <c r="AE21922" s="254" t="s">
        <v>58801</v>
      </c>
      <c r="AF21922" s="255">
        <v>282193.42</v>
      </c>
      <c r="AH21922" s="228" t="s">
        <v>14305</v>
      </c>
      <c r="AI21922" s="229">
        <v>7214.57</v>
      </c>
    </row>
    <row r="21923" spans="31:35" x14ac:dyDescent="0.55000000000000004">
      <c r="AE21923" s="254" t="s">
        <v>30423</v>
      </c>
      <c r="AF21923" s="255">
        <v>6266.33</v>
      </c>
      <c r="AH21923" s="228" t="s">
        <v>28417</v>
      </c>
      <c r="AI21923" s="229">
        <v>288912.5</v>
      </c>
    </row>
    <row r="21924" spans="31:35" x14ac:dyDescent="0.55000000000000004">
      <c r="AE21924" s="254" t="s">
        <v>30424</v>
      </c>
      <c r="AF21924" s="255">
        <v>2061.5</v>
      </c>
      <c r="AH21924" s="228" t="s">
        <v>28419</v>
      </c>
      <c r="AI21924" s="229">
        <v>163025.01</v>
      </c>
    </row>
    <row r="21925" spans="31:35" x14ac:dyDescent="0.55000000000000004">
      <c r="AE21925" s="254" t="s">
        <v>30425</v>
      </c>
      <c r="AF21925" s="255">
        <v>207097.46</v>
      </c>
      <c r="AH21925" s="228" t="s">
        <v>47612</v>
      </c>
      <c r="AI21925" s="229">
        <v>1463.94</v>
      </c>
    </row>
    <row r="21926" spans="31:35" x14ac:dyDescent="0.55000000000000004">
      <c r="AE21926" s="254" t="s">
        <v>30426</v>
      </c>
      <c r="AF21926" s="255">
        <v>15838.16</v>
      </c>
      <c r="AH21926" s="228" t="s">
        <v>48548</v>
      </c>
      <c r="AI21926" s="229">
        <v>249.37</v>
      </c>
    </row>
    <row r="21927" spans="31:35" x14ac:dyDescent="0.55000000000000004">
      <c r="AE21927" s="254" t="s">
        <v>30427</v>
      </c>
      <c r="AF21927" s="255">
        <v>3277.49</v>
      </c>
      <c r="AH21927" s="228" t="s">
        <v>54570</v>
      </c>
      <c r="AI21927" s="229">
        <v>1500</v>
      </c>
    </row>
    <row r="21928" spans="31:35" x14ac:dyDescent="0.55000000000000004">
      <c r="AE21928" s="254" t="s">
        <v>30428</v>
      </c>
      <c r="AF21928" s="255">
        <v>12656.67</v>
      </c>
      <c r="AH21928" s="228" t="s">
        <v>28420</v>
      </c>
      <c r="AI21928" s="229">
        <v>1472.59</v>
      </c>
    </row>
    <row r="21929" spans="31:35" x14ac:dyDescent="0.55000000000000004">
      <c r="AE21929" s="254" t="s">
        <v>30429</v>
      </c>
      <c r="AF21929" s="255">
        <v>2659.8</v>
      </c>
      <c r="AH21929" s="228" t="s">
        <v>14308</v>
      </c>
      <c r="AI21929" s="229">
        <v>58797.36</v>
      </c>
    </row>
    <row r="21930" spans="31:35" x14ac:dyDescent="0.55000000000000004">
      <c r="AE21930" s="254" t="s">
        <v>30430</v>
      </c>
      <c r="AF21930" s="255">
        <v>97.76</v>
      </c>
      <c r="AH21930" s="228" t="s">
        <v>14309</v>
      </c>
      <c r="AI21930" s="229">
        <v>64558.86</v>
      </c>
    </row>
    <row r="21931" spans="31:35" x14ac:dyDescent="0.55000000000000004">
      <c r="AE21931" s="254" t="s">
        <v>30431</v>
      </c>
      <c r="AF21931" s="255">
        <v>223.81</v>
      </c>
      <c r="AH21931" s="228" t="s">
        <v>39539</v>
      </c>
      <c r="AI21931" s="229">
        <v>73</v>
      </c>
    </row>
    <row r="21932" spans="31:35" x14ac:dyDescent="0.55000000000000004">
      <c r="AE21932" s="254" t="s">
        <v>60976</v>
      </c>
      <c r="AF21932" s="255">
        <v>3720.33</v>
      </c>
      <c r="AH21932" s="228" t="s">
        <v>28421</v>
      </c>
      <c r="AI21932" s="229">
        <v>35837.57</v>
      </c>
    </row>
    <row r="21933" spans="31:35" x14ac:dyDescent="0.55000000000000004">
      <c r="AE21933" s="254" t="s">
        <v>58802</v>
      </c>
      <c r="AF21933" s="255">
        <v>910.73</v>
      </c>
      <c r="AH21933" s="228" t="s">
        <v>28422</v>
      </c>
      <c r="AI21933" s="229">
        <v>16639.3</v>
      </c>
    </row>
    <row r="21934" spans="31:35" x14ac:dyDescent="0.55000000000000004">
      <c r="AE21934" s="254" t="s">
        <v>58803</v>
      </c>
      <c r="AF21934" s="255">
        <v>2326.77</v>
      </c>
      <c r="AH21934" s="228" t="s">
        <v>28423</v>
      </c>
      <c r="AI21934" s="229">
        <v>3500</v>
      </c>
    </row>
    <row r="21935" spans="31:35" x14ac:dyDescent="0.55000000000000004">
      <c r="AE21935" s="254" t="s">
        <v>30432</v>
      </c>
      <c r="AF21935" s="255">
        <v>133.25</v>
      </c>
      <c r="AH21935" s="228" t="s">
        <v>36762</v>
      </c>
      <c r="AI21935" s="229">
        <v>9073.75</v>
      </c>
    </row>
    <row r="21936" spans="31:35" x14ac:dyDescent="0.55000000000000004">
      <c r="AE21936" s="254" t="s">
        <v>58123</v>
      </c>
      <c r="AF21936" s="255">
        <v>29279.360000000001</v>
      </c>
      <c r="AH21936" s="228" t="s">
        <v>43371</v>
      </c>
      <c r="AI21936" s="229">
        <v>8182.84</v>
      </c>
    </row>
    <row r="21937" spans="31:35" x14ac:dyDescent="0.55000000000000004">
      <c r="AE21937" s="254" t="s">
        <v>50808</v>
      </c>
      <c r="AF21937" s="255">
        <v>67197.7</v>
      </c>
      <c r="AH21937" s="228" t="s">
        <v>54571</v>
      </c>
      <c r="AI21937" s="229">
        <v>3782.6</v>
      </c>
    </row>
    <row r="21938" spans="31:35" x14ac:dyDescent="0.55000000000000004">
      <c r="AE21938" s="254" t="s">
        <v>50809</v>
      </c>
      <c r="AF21938" s="255">
        <v>132994.38</v>
      </c>
      <c r="AH21938" s="228" t="s">
        <v>28425</v>
      </c>
      <c r="AI21938" s="229">
        <v>3050.95</v>
      </c>
    </row>
    <row r="21939" spans="31:35" x14ac:dyDescent="0.55000000000000004">
      <c r="AE21939" s="254" t="s">
        <v>56879</v>
      </c>
      <c r="AF21939" s="255">
        <v>139610.32</v>
      </c>
      <c r="AH21939" s="228" t="s">
        <v>14310</v>
      </c>
      <c r="AI21939" s="229">
        <v>16089.76</v>
      </c>
    </row>
    <row r="21940" spans="31:35" x14ac:dyDescent="0.55000000000000004">
      <c r="AE21940" s="254" t="s">
        <v>30459</v>
      </c>
      <c r="AF21940" s="255">
        <v>59181.35</v>
      </c>
      <c r="AH21940" s="228" t="s">
        <v>28426</v>
      </c>
      <c r="AI21940" s="229">
        <v>3890.07</v>
      </c>
    </row>
    <row r="21941" spans="31:35" x14ac:dyDescent="0.55000000000000004">
      <c r="AE21941" s="254" t="s">
        <v>46220</v>
      </c>
      <c r="AF21941" s="255">
        <v>19701.93</v>
      </c>
      <c r="AH21941" s="228" t="s">
        <v>28428</v>
      </c>
      <c r="AI21941" s="229">
        <v>83012.45</v>
      </c>
    </row>
    <row r="21942" spans="31:35" x14ac:dyDescent="0.55000000000000004">
      <c r="AE21942" s="254" t="s">
        <v>30460</v>
      </c>
      <c r="AF21942" s="255">
        <v>334436.33</v>
      </c>
      <c r="AH21942" s="228" t="s">
        <v>40899</v>
      </c>
      <c r="AI21942" s="229">
        <v>-3133.53</v>
      </c>
    </row>
    <row r="21943" spans="31:35" x14ac:dyDescent="0.55000000000000004">
      <c r="AE21943" s="254" t="s">
        <v>46221</v>
      </c>
      <c r="AF21943" s="255">
        <v>31575.3</v>
      </c>
      <c r="AH21943" s="228" t="s">
        <v>28512</v>
      </c>
      <c r="AI21943" s="229">
        <v>48265.57</v>
      </c>
    </row>
    <row r="21944" spans="31:35" x14ac:dyDescent="0.55000000000000004">
      <c r="AE21944" s="254" t="s">
        <v>30462</v>
      </c>
      <c r="AF21944" s="255">
        <v>34034.47</v>
      </c>
      <c r="AH21944" s="228" t="s">
        <v>28515</v>
      </c>
      <c r="AI21944" s="229">
        <v>1908360.46</v>
      </c>
    </row>
    <row r="21945" spans="31:35" x14ac:dyDescent="0.55000000000000004">
      <c r="AE21945" s="254" t="s">
        <v>30463</v>
      </c>
      <c r="AF21945" s="255">
        <v>34278.199999999997</v>
      </c>
      <c r="AH21945" s="228" t="s">
        <v>48549</v>
      </c>
      <c r="AI21945" s="229">
        <v>890</v>
      </c>
    </row>
    <row r="21946" spans="31:35" x14ac:dyDescent="0.55000000000000004">
      <c r="AE21946" s="254" t="s">
        <v>30464</v>
      </c>
      <c r="AF21946" s="255">
        <v>2082.2800000000002</v>
      </c>
      <c r="AH21946" s="228" t="s">
        <v>28516</v>
      </c>
      <c r="AI21946" s="229">
        <v>185704.47</v>
      </c>
    </row>
    <row r="21947" spans="31:35" x14ac:dyDescent="0.55000000000000004">
      <c r="AE21947" s="254" t="s">
        <v>30465</v>
      </c>
      <c r="AF21947" s="255">
        <v>2525.12</v>
      </c>
      <c r="AH21947" s="228" t="s">
        <v>28517</v>
      </c>
      <c r="AI21947" s="229">
        <v>1623.03</v>
      </c>
    </row>
    <row r="21948" spans="31:35" x14ac:dyDescent="0.55000000000000004">
      <c r="AE21948" s="254" t="s">
        <v>30466</v>
      </c>
      <c r="AF21948" s="255">
        <v>6068.73</v>
      </c>
      <c r="AH21948" s="228" t="s">
        <v>28519</v>
      </c>
      <c r="AI21948" s="229">
        <v>218376.47</v>
      </c>
    </row>
    <row r="21949" spans="31:35" x14ac:dyDescent="0.55000000000000004">
      <c r="AE21949" s="254" t="s">
        <v>46222</v>
      </c>
      <c r="AF21949" s="255">
        <v>4616.45</v>
      </c>
      <c r="AH21949" s="228" t="s">
        <v>28521</v>
      </c>
      <c r="AI21949" s="229">
        <v>594418.75</v>
      </c>
    </row>
    <row r="21950" spans="31:35" x14ac:dyDescent="0.55000000000000004">
      <c r="AE21950" s="254" t="s">
        <v>30467</v>
      </c>
      <c r="AF21950" s="255">
        <v>2449.4699999999998</v>
      </c>
      <c r="AH21950" s="228" t="s">
        <v>28522</v>
      </c>
      <c r="AI21950" s="229">
        <v>386024.81</v>
      </c>
    </row>
    <row r="21951" spans="31:35" x14ac:dyDescent="0.55000000000000004">
      <c r="AE21951" s="254" t="s">
        <v>30468</v>
      </c>
      <c r="AF21951" s="255">
        <v>2277.06</v>
      </c>
      <c r="AH21951" s="228" t="s">
        <v>28523</v>
      </c>
      <c r="AI21951" s="229">
        <v>51038.5</v>
      </c>
    </row>
    <row r="21952" spans="31:35" x14ac:dyDescent="0.55000000000000004">
      <c r="AE21952" s="254" t="s">
        <v>30470</v>
      </c>
      <c r="AF21952" s="255">
        <v>49039.71</v>
      </c>
      <c r="AH21952" s="228" t="s">
        <v>28524</v>
      </c>
      <c r="AI21952" s="229">
        <v>58734.95</v>
      </c>
    </row>
    <row r="21953" spans="31:35" x14ac:dyDescent="0.55000000000000004">
      <c r="AE21953" s="254" t="s">
        <v>46223</v>
      </c>
      <c r="AF21953" s="255">
        <v>4382.99</v>
      </c>
      <c r="AH21953" s="228" t="s">
        <v>28525</v>
      </c>
      <c r="AI21953" s="229">
        <v>33822.379999999997</v>
      </c>
    </row>
    <row r="21954" spans="31:35" x14ac:dyDescent="0.55000000000000004">
      <c r="AE21954" s="254" t="s">
        <v>31136</v>
      </c>
      <c r="AF21954" s="255">
        <v>33499.919999999998</v>
      </c>
      <c r="AH21954" s="228" t="s">
        <v>28526</v>
      </c>
      <c r="AI21954" s="229">
        <v>14854.01</v>
      </c>
    </row>
    <row r="21955" spans="31:35" x14ac:dyDescent="0.55000000000000004">
      <c r="AE21955" s="254" t="s">
        <v>46224</v>
      </c>
      <c r="AF21955" s="255">
        <v>25774</v>
      </c>
      <c r="AH21955" s="228" t="s">
        <v>54572</v>
      </c>
      <c r="AI21955" s="229">
        <v>11357.16</v>
      </c>
    </row>
    <row r="21956" spans="31:35" x14ac:dyDescent="0.55000000000000004">
      <c r="AE21956" s="254" t="s">
        <v>46225</v>
      </c>
      <c r="AF21956" s="255">
        <v>35043.53</v>
      </c>
      <c r="AH21956" s="228" t="s">
        <v>28527</v>
      </c>
      <c r="AI21956" s="229">
        <v>90525.440000000002</v>
      </c>
    </row>
    <row r="21957" spans="31:35" x14ac:dyDescent="0.55000000000000004">
      <c r="AE21957" s="254" t="s">
        <v>31139</v>
      </c>
      <c r="AF21957" s="255">
        <v>18932.900000000001</v>
      </c>
      <c r="AH21957" s="228" t="s">
        <v>28528</v>
      </c>
      <c r="AI21957" s="229">
        <v>3625</v>
      </c>
    </row>
    <row r="21958" spans="31:35" x14ac:dyDescent="0.55000000000000004">
      <c r="AE21958" s="254" t="s">
        <v>46226</v>
      </c>
      <c r="AF21958" s="255">
        <v>19666.68</v>
      </c>
      <c r="AH21958" s="228" t="s">
        <v>43372</v>
      </c>
      <c r="AI21958" s="229">
        <v>28280.81</v>
      </c>
    </row>
    <row r="21959" spans="31:35" x14ac:dyDescent="0.55000000000000004">
      <c r="AE21959" s="254" t="s">
        <v>46227</v>
      </c>
      <c r="AF21959" s="255">
        <v>16656.38</v>
      </c>
      <c r="AH21959" s="228" t="s">
        <v>40900</v>
      </c>
      <c r="AI21959" s="229">
        <v>53973.73</v>
      </c>
    </row>
    <row r="21960" spans="31:35" x14ac:dyDescent="0.55000000000000004">
      <c r="AE21960" s="254" t="s">
        <v>31141</v>
      </c>
      <c r="AF21960" s="255">
        <v>11319.6</v>
      </c>
      <c r="AH21960" s="228" t="s">
        <v>49422</v>
      </c>
      <c r="AI21960" s="229">
        <v>4664.5</v>
      </c>
    </row>
    <row r="21961" spans="31:35" x14ac:dyDescent="0.55000000000000004">
      <c r="AE21961" s="254" t="s">
        <v>31143</v>
      </c>
      <c r="AF21961" s="255">
        <v>13097.99</v>
      </c>
      <c r="AH21961" s="228" t="s">
        <v>43373</v>
      </c>
      <c r="AI21961" s="229">
        <v>397272.75</v>
      </c>
    </row>
    <row r="21962" spans="31:35" x14ac:dyDescent="0.55000000000000004">
      <c r="AE21962" s="254" t="s">
        <v>31144</v>
      </c>
      <c r="AF21962" s="255">
        <v>939.34</v>
      </c>
      <c r="AH21962" s="228" t="s">
        <v>14322</v>
      </c>
      <c r="AI21962" s="229">
        <v>144210.85999999999</v>
      </c>
    </row>
    <row r="21963" spans="31:35" x14ac:dyDescent="0.55000000000000004">
      <c r="AE21963" s="254" t="s">
        <v>31145</v>
      </c>
      <c r="AF21963" s="255">
        <v>87.29</v>
      </c>
      <c r="AH21963" s="228" t="s">
        <v>36768</v>
      </c>
      <c r="AI21963" s="229">
        <v>20289475.43</v>
      </c>
    </row>
    <row r="21964" spans="31:35" x14ac:dyDescent="0.55000000000000004">
      <c r="AE21964" s="254" t="s">
        <v>31146</v>
      </c>
      <c r="AF21964" s="255">
        <v>55878.15</v>
      </c>
      <c r="AH21964" s="228" t="s">
        <v>28530</v>
      </c>
      <c r="AI21964" s="229">
        <v>5930</v>
      </c>
    </row>
    <row r="21965" spans="31:35" x14ac:dyDescent="0.55000000000000004">
      <c r="AE21965" s="254" t="s">
        <v>56880</v>
      </c>
      <c r="AF21965" s="255">
        <v>1254.5999999999999</v>
      </c>
      <c r="AH21965" s="228" t="s">
        <v>43374</v>
      </c>
      <c r="AI21965" s="229">
        <v>199975</v>
      </c>
    </row>
    <row r="21966" spans="31:35" x14ac:dyDescent="0.55000000000000004">
      <c r="AE21966" s="254" t="s">
        <v>63536</v>
      </c>
      <c r="AF21966" s="255">
        <v>5511.61</v>
      </c>
      <c r="AH21966" s="228" t="s">
        <v>28532</v>
      </c>
      <c r="AI21966" s="229">
        <v>867752.95999999996</v>
      </c>
    </row>
    <row r="21967" spans="31:35" x14ac:dyDescent="0.55000000000000004">
      <c r="AE21967" s="254" t="s">
        <v>31148</v>
      </c>
      <c r="AF21967" s="255">
        <v>10141.969999999999</v>
      </c>
      <c r="AH21967" s="228" t="s">
        <v>28534</v>
      </c>
      <c r="AI21967" s="229">
        <v>850390.24</v>
      </c>
    </row>
    <row r="21968" spans="31:35" x14ac:dyDescent="0.55000000000000004">
      <c r="AE21968" s="254" t="s">
        <v>31149</v>
      </c>
      <c r="AF21968" s="255">
        <v>7252.07</v>
      </c>
      <c r="AH21968" s="228" t="s">
        <v>14325</v>
      </c>
      <c r="AI21968" s="229">
        <v>2011183.08</v>
      </c>
    </row>
    <row r="21969" spans="31:35" x14ac:dyDescent="0.55000000000000004">
      <c r="AE21969" s="254" t="s">
        <v>63860</v>
      </c>
      <c r="AF21969" s="255">
        <v>740</v>
      </c>
      <c r="AH21969" s="228" t="s">
        <v>14326</v>
      </c>
      <c r="AI21969" s="229">
        <v>699804.66</v>
      </c>
    </row>
    <row r="21970" spans="31:35" x14ac:dyDescent="0.55000000000000004">
      <c r="AE21970" s="254" t="s">
        <v>31150</v>
      </c>
      <c r="AF21970" s="255">
        <v>5308.75</v>
      </c>
      <c r="AH21970" s="228" t="s">
        <v>28535</v>
      </c>
      <c r="AI21970" s="229">
        <v>48248.52</v>
      </c>
    </row>
    <row r="21971" spans="31:35" x14ac:dyDescent="0.55000000000000004">
      <c r="AE21971" s="254" t="s">
        <v>31205</v>
      </c>
      <c r="AF21971" s="255">
        <v>297153.21000000002</v>
      </c>
      <c r="AH21971" s="228" t="s">
        <v>50770</v>
      </c>
      <c r="AI21971" s="229">
        <v>5601.22</v>
      </c>
    </row>
    <row r="21972" spans="31:35" x14ac:dyDescent="0.55000000000000004">
      <c r="AE21972" s="254" t="s">
        <v>31207</v>
      </c>
      <c r="AF21972" s="255">
        <v>17918.759999999998</v>
      </c>
      <c r="AH21972" s="228" t="s">
        <v>14327</v>
      </c>
      <c r="AI21972" s="229">
        <v>1253758.47</v>
      </c>
    </row>
    <row r="21973" spans="31:35" x14ac:dyDescent="0.55000000000000004">
      <c r="AE21973" s="254" t="s">
        <v>62922</v>
      </c>
      <c r="AF21973" s="255">
        <v>10298.879999999999</v>
      </c>
      <c r="AH21973" s="228" t="s">
        <v>39544</v>
      </c>
      <c r="AI21973" s="229">
        <v>53116.22</v>
      </c>
    </row>
    <row r="21974" spans="31:35" x14ac:dyDescent="0.55000000000000004">
      <c r="AE21974" s="254" t="s">
        <v>49450</v>
      </c>
      <c r="AF21974" s="255">
        <v>11876.46</v>
      </c>
      <c r="AH21974" s="228" t="s">
        <v>28536</v>
      </c>
      <c r="AI21974" s="229">
        <v>101283.61</v>
      </c>
    </row>
    <row r="21975" spans="31:35" x14ac:dyDescent="0.55000000000000004">
      <c r="AE21975" s="254" t="s">
        <v>49451</v>
      </c>
      <c r="AF21975" s="255">
        <v>41962.04</v>
      </c>
      <c r="AH21975" s="228" t="s">
        <v>28537</v>
      </c>
      <c r="AI21975" s="229">
        <v>45054.19</v>
      </c>
    </row>
    <row r="21976" spans="31:35" x14ac:dyDescent="0.55000000000000004">
      <c r="AE21976" s="254" t="s">
        <v>31211</v>
      </c>
      <c r="AF21976" s="255">
        <v>138310.17000000001</v>
      </c>
      <c r="AH21976" s="228" t="s">
        <v>49423</v>
      </c>
      <c r="AI21976" s="229">
        <v>320.68</v>
      </c>
    </row>
    <row r="21977" spans="31:35" x14ac:dyDescent="0.55000000000000004">
      <c r="AE21977" s="254" t="s">
        <v>62923</v>
      </c>
      <c r="AF21977" s="255">
        <v>12560</v>
      </c>
      <c r="AH21977" s="228" t="s">
        <v>28538</v>
      </c>
      <c r="AI21977" s="229">
        <v>19.04</v>
      </c>
    </row>
    <row r="21978" spans="31:35" x14ac:dyDescent="0.55000000000000004">
      <c r="AE21978" s="254" t="s">
        <v>55673</v>
      </c>
      <c r="AF21978" s="255">
        <v>11105.38</v>
      </c>
      <c r="AH21978" s="228" t="s">
        <v>35751</v>
      </c>
      <c r="AI21978" s="229">
        <v>6211.09</v>
      </c>
    </row>
    <row r="21979" spans="31:35" x14ac:dyDescent="0.55000000000000004">
      <c r="AE21979" s="254" t="s">
        <v>31212</v>
      </c>
      <c r="AF21979" s="255">
        <v>10107.629999999999</v>
      </c>
      <c r="AH21979" s="228" t="s">
        <v>14328</v>
      </c>
      <c r="AI21979" s="229">
        <v>415531.24</v>
      </c>
    </row>
    <row r="21980" spans="31:35" x14ac:dyDescent="0.55000000000000004">
      <c r="AE21980" s="254" t="s">
        <v>49453</v>
      </c>
      <c r="AF21980" s="255">
        <v>119.04</v>
      </c>
      <c r="AH21980" s="228" t="s">
        <v>28540</v>
      </c>
      <c r="AI21980" s="229">
        <v>922084.72</v>
      </c>
    </row>
    <row r="21981" spans="31:35" x14ac:dyDescent="0.55000000000000004">
      <c r="AE21981" s="254" t="s">
        <v>31217</v>
      </c>
      <c r="AF21981" s="255">
        <v>6800.01</v>
      </c>
      <c r="AH21981" s="228" t="s">
        <v>40901</v>
      </c>
      <c r="AI21981" s="229">
        <v>163538.85</v>
      </c>
    </row>
    <row r="21982" spans="31:35" x14ac:dyDescent="0.55000000000000004">
      <c r="AE21982" s="254" t="s">
        <v>31218</v>
      </c>
      <c r="AF21982" s="255">
        <v>643.84</v>
      </c>
      <c r="AH21982" s="228" t="s">
        <v>28541</v>
      </c>
      <c r="AI21982" s="229">
        <v>701640.84</v>
      </c>
    </row>
    <row r="21983" spans="31:35" x14ac:dyDescent="0.55000000000000004">
      <c r="AE21983" s="254" t="s">
        <v>62924</v>
      </c>
      <c r="AF21983" s="255">
        <v>17017.25</v>
      </c>
      <c r="AH21983" s="228" t="s">
        <v>28544</v>
      </c>
      <c r="AI21983" s="229">
        <v>2247928.04</v>
      </c>
    </row>
    <row r="21984" spans="31:35" x14ac:dyDescent="0.55000000000000004">
      <c r="AE21984" s="254" t="s">
        <v>49454</v>
      </c>
      <c r="AF21984" s="255">
        <v>16565.349999999999</v>
      </c>
      <c r="AH21984" s="228" t="s">
        <v>48550</v>
      </c>
      <c r="AI21984" s="229">
        <v>-5584.41</v>
      </c>
    </row>
    <row r="21985" spans="31:35" x14ac:dyDescent="0.55000000000000004">
      <c r="AE21985" s="254" t="s">
        <v>56881</v>
      </c>
      <c r="AF21985" s="255">
        <v>6970.28</v>
      </c>
      <c r="AH21985" s="228" t="s">
        <v>39545</v>
      </c>
      <c r="AI21985" s="229">
        <v>196282.8</v>
      </c>
    </row>
    <row r="21986" spans="31:35" x14ac:dyDescent="0.55000000000000004">
      <c r="AE21986" s="254" t="s">
        <v>49455</v>
      </c>
      <c r="AF21986" s="255">
        <v>158955.79</v>
      </c>
      <c r="AH21986" s="228" t="s">
        <v>28569</v>
      </c>
      <c r="AI21986" s="229">
        <v>4180</v>
      </c>
    </row>
    <row r="21987" spans="31:35" x14ac:dyDescent="0.55000000000000004">
      <c r="AE21987" s="254" t="s">
        <v>50810</v>
      </c>
      <c r="AF21987" s="255">
        <v>11934</v>
      </c>
      <c r="AH21987" s="228" t="s">
        <v>28570</v>
      </c>
      <c r="AI21987" s="229">
        <v>7192.1</v>
      </c>
    </row>
    <row r="21988" spans="31:35" x14ac:dyDescent="0.55000000000000004">
      <c r="AE21988" s="254" t="s">
        <v>49456</v>
      </c>
      <c r="AF21988" s="255">
        <v>14775.38</v>
      </c>
      <c r="AH21988" s="228" t="s">
        <v>47613</v>
      </c>
      <c r="AI21988" s="229">
        <v>32372.06</v>
      </c>
    </row>
    <row r="21989" spans="31:35" x14ac:dyDescent="0.55000000000000004">
      <c r="AE21989" s="254" t="s">
        <v>56882</v>
      </c>
      <c r="AF21989" s="255">
        <v>22775.26</v>
      </c>
      <c r="AH21989" s="228" t="s">
        <v>46181</v>
      </c>
      <c r="AI21989" s="229">
        <v>438451.99</v>
      </c>
    </row>
    <row r="21990" spans="31:35" x14ac:dyDescent="0.55000000000000004">
      <c r="AE21990" s="254" t="s">
        <v>49457</v>
      </c>
      <c r="AF21990" s="255">
        <v>105.78</v>
      </c>
      <c r="AH21990" s="228" t="s">
        <v>28572</v>
      </c>
      <c r="AI21990" s="229">
        <v>13490</v>
      </c>
    </row>
    <row r="21991" spans="31:35" x14ac:dyDescent="0.55000000000000004">
      <c r="AE21991" s="254" t="s">
        <v>60977</v>
      </c>
      <c r="AF21991" s="255">
        <v>1440.61</v>
      </c>
      <c r="AH21991" s="228" t="s">
        <v>28573</v>
      </c>
      <c r="AI21991" s="229">
        <v>37878.46</v>
      </c>
    </row>
    <row r="21992" spans="31:35" x14ac:dyDescent="0.55000000000000004">
      <c r="AE21992" s="254" t="s">
        <v>49458</v>
      </c>
      <c r="AF21992" s="255">
        <v>78518.509999999995</v>
      </c>
      <c r="AH21992" s="228" t="s">
        <v>49424</v>
      </c>
      <c r="AI21992" s="229">
        <v>723.81</v>
      </c>
    </row>
    <row r="21993" spans="31:35" x14ac:dyDescent="0.55000000000000004">
      <c r="AE21993" s="254" t="s">
        <v>58124</v>
      </c>
      <c r="AF21993" s="255">
        <v>6912.01</v>
      </c>
      <c r="AH21993" s="228" t="s">
        <v>48551</v>
      </c>
      <c r="AI21993" s="229">
        <v>3188.18</v>
      </c>
    </row>
    <row r="21994" spans="31:35" x14ac:dyDescent="0.55000000000000004">
      <c r="AE21994" s="254" t="s">
        <v>56883</v>
      </c>
      <c r="AF21994" s="255">
        <v>1680.97</v>
      </c>
      <c r="AH21994" s="228" t="s">
        <v>28574</v>
      </c>
      <c r="AI21994" s="229">
        <v>32569.93</v>
      </c>
    </row>
    <row r="21995" spans="31:35" x14ac:dyDescent="0.55000000000000004">
      <c r="AE21995" s="254" t="s">
        <v>58804</v>
      </c>
      <c r="AF21995" s="255">
        <v>1224.68</v>
      </c>
      <c r="AH21995" s="228" t="s">
        <v>48552</v>
      </c>
      <c r="AI21995" s="229">
        <v>15400</v>
      </c>
    </row>
    <row r="21996" spans="31:35" x14ac:dyDescent="0.55000000000000004">
      <c r="AE21996" s="254" t="s">
        <v>59366</v>
      </c>
      <c r="AF21996" s="255">
        <v>991.28</v>
      </c>
      <c r="AH21996" s="228" t="s">
        <v>39549</v>
      </c>
      <c r="AI21996" s="229">
        <v>20050.009999999998</v>
      </c>
    </row>
    <row r="21997" spans="31:35" x14ac:dyDescent="0.55000000000000004">
      <c r="AE21997" s="254" t="s">
        <v>49459</v>
      </c>
      <c r="AF21997" s="255">
        <v>6450.02</v>
      </c>
      <c r="AH21997" s="228" t="s">
        <v>28575</v>
      </c>
      <c r="AI21997" s="229">
        <v>1390.13</v>
      </c>
    </row>
    <row r="21998" spans="31:35" x14ac:dyDescent="0.55000000000000004">
      <c r="AE21998" s="254" t="s">
        <v>49460</v>
      </c>
      <c r="AF21998" s="255">
        <v>565.70000000000005</v>
      </c>
      <c r="AH21998" s="228" t="s">
        <v>28576</v>
      </c>
      <c r="AI21998" s="229">
        <v>72500.83</v>
      </c>
    </row>
    <row r="21999" spans="31:35" x14ac:dyDescent="0.55000000000000004">
      <c r="AE21999" s="254" t="s">
        <v>56884</v>
      </c>
      <c r="AF21999" s="255">
        <v>4099.92</v>
      </c>
      <c r="AH21999" s="228" t="s">
        <v>39550</v>
      </c>
      <c r="AI21999" s="229">
        <v>55728.75</v>
      </c>
    </row>
    <row r="22000" spans="31:35" x14ac:dyDescent="0.55000000000000004">
      <c r="AE22000" s="254" t="s">
        <v>54619</v>
      </c>
      <c r="AF22000" s="255">
        <v>4081.41</v>
      </c>
      <c r="AH22000" s="228" t="s">
        <v>28578</v>
      </c>
      <c r="AI22000" s="229">
        <v>99463.93</v>
      </c>
    </row>
    <row r="22001" spans="31:35" x14ac:dyDescent="0.55000000000000004">
      <c r="AE22001" s="254" t="s">
        <v>49461</v>
      </c>
      <c r="AF22001" s="255">
        <v>1278.68</v>
      </c>
      <c r="AH22001" s="228" t="s">
        <v>35754</v>
      </c>
      <c r="AI22001" s="229">
        <v>54999.839999999997</v>
      </c>
    </row>
    <row r="22002" spans="31:35" x14ac:dyDescent="0.55000000000000004">
      <c r="AE22002" s="254" t="s">
        <v>49462</v>
      </c>
      <c r="AF22002" s="255">
        <v>19171.8</v>
      </c>
      <c r="AH22002" s="228" t="s">
        <v>39554</v>
      </c>
      <c r="AI22002" s="229">
        <v>10674.73</v>
      </c>
    </row>
    <row r="22003" spans="31:35" x14ac:dyDescent="0.55000000000000004">
      <c r="AE22003" s="254" t="s">
        <v>49463</v>
      </c>
      <c r="AF22003" s="255">
        <v>66806.899999999994</v>
      </c>
      <c r="AH22003" s="228" t="s">
        <v>46182</v>
      </c>
      <c r="AI22003" s="229">
        <v>56768.39</v>
      </c>
    </row>
    <row r="22004" spans="31:35" x14ac:dyDescent="0.55000000000000004">
      <c r="AE22004" s="254" t="s">
        <v>49464</v>
      </c>
      <c r="AF22004" s="255">
        <v>42747.8</v>
      </c>
      <c r="AH22004" s="228" t="s">
        <v>43375</v>
      </c>
      <c r="AI22004" s="229">
        <v>132959</v>
      </c>
    </row>
    <row r="22005" spans="31:35" x14ac:dyDescent="0.55000000000000004">
      <c r="AE22005" s="254" t="s">
        <v>49465</v>
      </c>
      <c r="AF22005" s="255">
        <v>9643.98</v>
      </c>
      <c r="AH22005" s="228" t="s">
        <v>28605</v>
      </c>
      <c r="AI22005" s="229">
        <v>6580.55</v>
      </c>
    </row>
    <row r="22006" spans="31:35" x14ac:dyDescent="0.55000000000000004">
      <c r="AE22006" s="254" t="s">
        <v>49466</v>
      </c>
      <c r="AF22006" s="255">
        <v>1272.5</v>
      </c>
      <c r="AH22006" s="228" t="s">
        <v>28608</v>
      </c>
      <c r="AI22006" s="229">
        <v>27896.29</v>
      </c>
    </row>
    <row r="22007" spans="31:35" x14ac:dyDescent="0.55000000000000004">
      <c r="AE22007" s="254" t="s">
        <v>54620</v>
      </c>
      <c r="AF22007" s="255">
        <v>9389.2199999999993</v>
      </c>
      <c r="AH22007" s="228" t="s">
        <v>28609</v>
      </c>
      <c r="AI22007" s="229">
        <v>5375</v>
      </c>
    </row>
    <row r="22008" spans="31:35" x14ac:dyDescent="0.55000000000000004">
      <c r="AE22008" s="254" t="s">
        <v>54621</v>
      </c>
      <c r="AF22008" s="255">
        <v>1265.5</v>
      </c>
      <c r="AH22008" s="228" t="s">
        <v>50771</v>
      </c>
      <c r="AI22008" s="229">
        <v>5388.86</v>
      </c>
    </row>
    <row r="22009" spans="31:35" x14ac:dyDescent="0.55000000000000004">
      <c r="AE22009" s="254" t="s">
        <v>31259</v>
      </c>
      <c r="AF22009" s="255">
        <v>450136.81</v>
      </c>
      <c r="AH22009" s="228" t="s">
        <v>28610</v>
      </c>
      <c r="AI22009" s="229">
        <v>3769.27</v>
      </c>
    </row>
    <row r="22010" spans="31:35" x14ac:dyDescent="0.55000000000000004">
      <c r="AE22010" s="254" t="s">
        <v>31261</v>
      </c>
      <c r="AF22010" s="255">
        <v>83066.39</v>
      </c>
      <c r="AH22010" s="228" t="s">
        <v>28611</v>
      </c>
      <c r="AI22010" s="229">
        <v>8050.7</v>
      </c>
    </row>
    <row r="22011" spans="31:35" x14ac:dyDescent="0.55000000000000004">
      <c r="AE22011" s="254" t="s">
        <v>31263</v>
      </c>
      <c r="AF22011" s="255">
        <v>24847.63</v>
      </c>
      <c r="AH22011" s="228" t="s">
        <v>28627</v>
      </c>
      <c r="AI22011" s="229">
        <v>12949</v>
      </c>
    </row>
    <row r="22012" spans="31:35" x14ac:dyDescent="0.55000000000000004">
      <c r="AE22012" s="254" t="s">
        <v>47635</v>
      </c>
      <c r="AF22012" s="255">
        <v>3811.28</v>
      </c>
      <c r="AH22012" s="228" t="s">
        <v>28628</v>
      </c>
      <c r="AI22012" s="229">
        <v>21049.79</v>
      </c>
    </row>
    <row r="22013" spans="31:35" x14ac:dyDescent="0.55000000000000004">
      <c r="AE22013" s="254" t="s">
        <v>31264</v>
      </c>
      <c r="AF22013" s="255">
        <v>6364.68</v>
      </c>
      <c r="AH22013" s="228" t="s">
        <v>46183</v>
      </c>
      <c r="AI22013" s="229">
        <v>191668.8</v>
      </c>
    </row>
    <row r="22014" spans="31:35" x14ac:dyDescent="0.55000000000000004">
      <c r="AE22014" s="254" t="s">
        <v>31283</v>
      </c>
      <c r="AF22014" s="255">
        <v>47770.91</v>
      </c>
      <c r="AH22014" s="228" t="s">
        <v>43376</v>
      </c>
      <c r="AI22014" s="229">
        <v>12435.78</v>
      </c>
    </row>
    <row r="22015" spans="31:35" x14ac:dyDescent="0.55000000000000004">
      <c r="AE22015" s="254" t="s">
        <v>31285</v>
      </c>
      <c r="AF22015" s="255">
        <v>84938.77</v>
      </c>
      <c r="AH22015" s="228" t="s">
        <v>43377</v>
      </c>
      <c r="AI22015" s="229">
        <v>6197</v>
      </c>
    </row>
    <row r="22016" spans="31:35" x14ac:dyDescent="0.55000000000000004">
      <c r="AE22016" s="254" t="s">
        <v>31286</v>
      </c>
      <c r="AF22016" s="255">
        <v>15870.4</v>
      </c>
      <c r="AH22016" s="228" t="s">
        <v>28630</v>
      </c>
      <c r="AI22016" s="229">
        <v>58712.95</v>
      </c>
    </row>
    <row r="22017" spans="31:35" x14ac:dyDescent="0.55000000000000004">
      <c r="AE22017" s="254" t="s">
        <v>31289</v>
      </c>
      <c r="AF22017" s="255">
        <v>11369.69</v>
      </c>
      <c r="AH22017" s="228" t="s">
        <v>28631</v>
      </c>
      <c r="AI22017" s="229">
        <v>25061.65</v>
      </c>
    </row>
    <row r="22018" spans="31:35" x14ac:dyDescent="0.55000000000000004">
      <c r="AE22018" s="254" t="s">
        <v>31290</v>
      </c>
      <c r="AF22018" s="255">
        <v>1019.54</v>
      </c>
      <c r="AH22018" s="228" t="s">
        <v>28634</v>
      </c>
      <c r="AI22018" s="229">
        <v>15889.3</v>
      </c>
    </row>
    <row r="22019" spans="31:35" x14ac:dyDescent="0.55000000000000004">
      <c r="AE22019" s="254" t="s">
        <v>31291</v>
      </c>
      <c r="AF22019" s="255">
        <v>6695.08</v>
      </c>
      <c r="AH22019" s="228" t="s">
        <v>28635</v>
      </c>
      <c r="AI22019" s="229">
        <v>11809.64</v>
      </c>
    </row>
    <row r="22020" spans="31:35" x14ac:dyDescent="0.55000000000000004">
      <c r="AE22020" s="254" t="s">
        <v>31296</v>
      </c>
      <c r="AF22020" s="255">
        <v>56396.75</v>
      </c>
      <c r="AH22020" s="228" t="s">
        <v>46184</v>
      </c>
      <c r="AI22020" s="229">
        <v>26514</v>
      </c>
    </row>
    <row r="22021" spans="31:35" x14ac:dyDescent="0.55000000000000004">
      <c r="AE22021" s="254" t="s">
        <v>49467</v>
      </c>
      <c r="AF22021" s="255">
        <v>213.01</v>
      </c>
      <c r="AH22021" s="228" t="s">
        <v>28655</v>
      </c>
      <c r="AI22021" s="229">
        <v>2777</v>
      </c>
    </row>
    <row r="22022" spans="31:35" x14ac:dyDescent="0.55000000000000004">
      <c r="AE22022" s="254" t="s">
        <v>56885</v>
      </c>
      <c r="AF22022" s="255">
        <v>8293.01</v>
      </c>
      <c r="AH22022" s="228" t="s">
        <v>28656</v>
      </c>
      <c r="AI22022" s="229">
        <v>33726.69</v>
      </c>
    </row>
    <row r="22023" spans="31:35" x14ac:dyDescent="0.55000000000000004">
      <c r="AE22023" s="254" t="s">
        <v>31298</v>
      </c>
      <c r="AF22023" s="255">
        <v>10934.23</v>
      </c>
      <c r="AH22023" s="228" t="s">
        <v>34210</v>
      </c>
      <c r="AI22023" s="229">
        <v>9995.59</v>
      </c>
    </row>
    <row r="22024" spans="31:35" x14ac:dyDescent="0.55000000000000004">
      <c r="AE22024" s="254" t="s">
        <v>31299</v>
      </c>
      <c r="AF22024" s="255">
        <v>669.47</v>
      </c>
      <c r="AH22024" s="228" t="s">
        <v>28657</v>
      </c>
      <c r="AI22024" s="229">
        <v>17238.22</v>
      </c>
    </row>
    <row r="22025" spans="31:35" x14ac:dyDescent="0.55000000000000004">
      <c r="AE22025" s="254" t="s">
        <v>48574</v>
      </c>
      <c r="AF22025" s="255">
        <v>1539.99</v>
      </c>
      <c r="AH22025" s="228" t="s">
        <v>28658</v>
      </c>
      <c r="AI22025" s="229">
        <v>7220</v>
      </c>
    </row>
    <row r="22026" spans="31:35" x14ac:dyDescent="0.55000000000000004">
      <c r="AE22026" s="254" t="s">
        <v>47636</v>
      </c>
      <c r="AF22026" s="255">
        <v>90942.39</v>
      </c>
      <c r="AH22026" s="228" t="s">
        <v>28659</v>
      </c>
      <c r="AI22026" s="229">
        <v>22014.61</v>
      </c>
    </row>
    <row r="22027" spans="31:35" x14ac:dyDescent="0.55000000000000004">
      <c r="AE22027" s="254" t="s">
        <v>47637</v>
      </c>
      <c r="AF22027" s="255">
        <v>6550</v>
      </c>
      <c r="AH22027" s="228" t="s">
        <v>28660</v>
      </c>
      <c r="AI22027" s="229">
        <v>15586.47</v>
      </c>
    </row>
    <row r="22028" spans="31:35" x14ac:dyDescent="0.55000000000000004">
      <c r="AE22028" s="254" t="s">
        <v>47638</v>
      </c>
      <c r="AF22028" s="255">
        <v>21163.53</v>
      </c>
      <c r="AH22028" s="228" t="s">
        <v>40902</v>
      </c>
      <c r="AI22028" s="229">
        <v>3227.02</v>
      </c>
    </row>
    <row r="22029" spans="31:35" x14ac:dyDescent="0.55000000000000004">
      <c r="AE22029" s="254" t="s">
        <v>47639</v>
      </c>
      <c r="AF22029" s="255">
        <v>61805.45</v>
      </c>
      <c r="AH22029" s="228" t="s">
        <v>28676</v>
      </c>
      <c r="AI22029" s="229">
        <v>6500</v>
      </c>
    </row>
    <row r="22030" spans="31:35" x14ac:dyDescent="0.55000000000000004">
      <c r="AE22030" s="254" t="s">
        <v>47640</v>
      </c>
      <c r="AF22030" s="255">
        <v>25239.599999999999</v>
      </c>
      <c r="AH22030" s="228" t="s">
        <v>35760</v>
      </c>
      <c r="AI22030" s="229">
        <v>55350</v>
      </c>
    </row>
    <row r="22031" spans="31:35" x14ac:dyDescent="0.55000000000000004">
      <c r="AE22031" s="254" t="s">
        <v>47641</v>
      </c>
      <c r="AF22031" s="255">
        <v>2983.81</v>
      </c>
      <c r="AH22031" s="228" t="s">
        <v>36773</v>
      </c>
      <c r="AI22031" s="229">
        <v>20188.66</v>
      </c>
    </row>
    <row r="22032" spans="31:35" x14ac:dyDescent="0.55000000000000004">
      <c r="AE22032" s="254" t="s">
        <v>47642</v>
      </c>
      <c r="AF22032" s="255">
        <v>15526.64</v>
      </c>
      <c r="AH22032" s="228" t="s">
        <v>54573</v>
      </c>
      <c r="AI22032" s="229">
        <v>1001</v>
      </c>
    </row>
    <row r="22033" spans="31:35" x14ac:dyDescent="0.55000000000000004">
      <c r="AE22033" s="254" t="s">
        <v>50811</v>
      </c>
      <c r="AF22033" s="255">
        <v>2166</v>
      </c>
      <c r="AH22033" s="228" t="s">
        <v>46185</v>
      </c>
      <c r="AI22033" s="229">
        <v>60066.25</v>
      </c>
    </row>
    <row r="22034" spans="31:35" x14ac:dyDescent="0.55000000000000004">
      <c r="AE22034" s="254" t="s">
        <v>47643</v>
      </c>
      <c r="AF22034" s="255">
        <v>2464.04</v>
      </c>
      <c r="AH22034" s="228" t="s">
        <v>28680</v>
      </c>
      <c r="AI22034" s="229">
        <v>11030.25</v>
      </c>
    </row>
    <row r="22035" spans="31:35" x14ac:dyDescent="0.55000000000000004">
      <c r="AE22035" s="254" t="s">
        <v>47644</v>
      </c>
      <c r="AF22035" s="255">
        <v>32562.19</v>
      </c>
      <c r="AH22035" s="228" t="s">
        <v>35761</v>
      </c>
      <c r="AI22035" s="229">
        <v>1513.19</v>
      </c>
    </row>
    <row r="22036" spans="31:35" x14ac:dyDescent="0.55000000000000004">
      <c r="AE22036" s="254" t="s">
        <v>47645</v>
      </c>
      <c r="AF22036" s="255">
        <v>28000</v>
      </c>
      <c r="AH22036" s="228" t="s">
        <v>28681</v>
      </c>
      <c r="AI22036" s="229">
        <v>6434.15</v>
      </c>
    </row>
    <row r="22037" spans="31:35" x14ac:dyDescent="0.55000000000000004">
      <c r="AE22037" s="254" t="s">
        <v>47646</v>
      </c>
      <c r="AF22037" s="255">
        <v>1922.38</v>
      </c>
      <c r="AH22037" s="228" t="s">
        <v>34221</v>
      </c>
      <c r="AI22037" s="229">
        <v>11389.95</v>
      </c>
    </row>
    <row r="22038" spans="31:35" x14ac:dyDescent="0.55000000000000004">
      <c r="AE22038" s="254" t="s">
        <v>58805</v>
      </c>
      <c r="AF22038" s="255">
        <v>57.65</v>
      </c>
      <c r="AH22038" s="228" t="s">
        <v>28730</v>
      </c>
      <c r="AI22038" s="229">
        <v>33246.01</v>
      </c>
    </row>
    <row r="22039" spans="31:35" x14ac:dyDescent="0.55000000000000004">
      <c r="AE22039" s="254" t="s">
        <v>47648</v>
      </c>
      <c r="AF22039" s="255">
        <v>6477.05</v>
      </c>
      <c r="AH22039" s="228" t="s">
        <v>34222</v>
      </c>
      <c r="AI22039" s="229">
        <v>1038594.93</v>
      </c>
    </row>
    <row r="22040" spans="31:35" x14ac:dyDescent="0.55000000000000004">
      <c r="AE22040" s="254" t="s">
        <v>50813</v>
      </c>
      <c r="AF22040" s="255">
        <v>1317.51</v>
      </c>
      <c r="AH22040" s="228" t="s">
        <v>28733</v>
      </c>
      <c r="AI22040" s="229">
        <v>104297.65</v>
      </c>
    </row>
    <row r="22041" spans="31:35" x14ac:dyDescent="0.55000000000000004">
      <c r="AE22041" s="254" t="s">
        <v>47649</v>
      </c>
      <c r="AF22041" s="255">
        <v>1210.53</v>
      </c>
      <c r="AH22041" s="228" t="s">
        <v>48553</v>
      </c>
      <c r="AI22041" s="229">
        <v>13448.12</v>
      </c>
    </row>
    <row r="22042" spans="31:35" x14ac:dyDescent="0.55000000000000004">
      <c r="AE22042" s="254" t="s">
        <v>56886</v>
      </c>
      <c r="AF22042" s="255">
        <v>2569.92</v>
      </c>
      <c r="AH22042" s="228" t="s">
        <v>54574</v>
      </c>
      <c r="AI22042" s="229">
        <v>4416.75</v>
      </c>
    </row>
    <row r="22043" spans="31:35" x14ac:dyDescent="0.55000000000000004">
      <c r="AE22043" s="254" t="s">
        <v>31309</v>
      </c>
      <c r="AF22043" s="255">
        <v>19365</v>
      </c>
      <c r="AH22043" s="228" t="s">
        <v>54575</v>
      </c>
      <c r="AI22043" s="229">
        <v>450</v>
      </c>
    </row>
    <row r="22044" spans="31:35" x14ac:dyDescent="0.55000000000000004">
      <c r="AE22044" s="254" t="s">
        <v>62925</v>
      </c>
      <c r="AF22044" s="255">
        <v>11377.05</v>
      </c>
      <c r="AH22044" s="228" t="s">
        <v>47614</v>
      </c>
      <c r="AI22044" s="229">
        <v>28203.07</v>
      </c>
    </row>
    <row r="22045" spans="31:35" x14ac:dyDescent="0.55000000000000004">
      <c r="AE22045" s="254" t="s">
        <v>31310</v>
      </c>
      <c r="AF22045" s="255">
        <v>20405</v>
      </c>
      <c r="AH22045" s="228" t="s">
        <v>54576</v>
      </c>
      <c r="AI22045" s="229">
        <v>2176.67</v>
      </c>
    </row>
    <row r="22046" spans="31:35" x14ac:dyDescent="0.55000000000000004">
      <c r="AE22046" s="254" t="s">
        <v>54622</v>
      </c>
      <c r="AF22046" s="255">
        <v>19436.39</v>
      </c>
      <c r="AH22046" s="228" t="s">
        <v>14349</v>
      </c>
      <c r="AI22046" s="229">
        <v>100236.49</v>
      </c>
    </row>
    <row r="22047" spans="31:35" x14ac:dyDescent="0.55000000000000004">
      <c r="AE22047" s="254" t="s">
        <v>65220</v>
      </c>
      <c r="AF22047" s="255">
        <v>13090.9</v>
      </c>
      <c r="AH22047" s="228" t="s">
        <v>28735</v>
      </c>
      <c r="AI22047" s="229">
        <v>161689.25</v>
      </c>
    </row>
    <row r="22048" spans="31:35" x14ac:dyDescent="0.55000000000000004">
      <c r="AE22048" s="254" t="s">
        <v>31311</v>
      </c>
      <c r="AF22048" s="255">
        <v>109224.4</v>
      </c>
      <c r="AH22048" s="228" t="s">
        <v>34223</v>
      </c>
      <c r="AI22048" s="229">
        <v>29843.18</v>
      </c>
    </row>
    <row r="22049" spans="31:35" x14ac:dyDescent="0.55000000000000004">
      <c r="AE22049" s="254" t="s">
        <v>31312</v>
      </c>
      <c r="AF22049" s="255">
        <v>14628.48</v>
      </c>
      <c r="AH22049" s="228" t="s">
        <v>34224</v>
      </c>
      <c r="AI22049" s="229">
        <v>37749.21</v>
      </c>
    </row>
    <row r="22050" spans="31:35" x14ac:dyDescent="0.55000000000000004">
      <c r="AE22050" s="254" t="s">
        <v>31313</v>
      </c>
      <c r="AF22050" s="255">
        <v>35777.54</v>
      </c>
      <c r="AH22050" s="228" t="s">
        <v>36781</v>
      </c>
      <c r="AI22050" s="229">
        <v>2221355</v>
      </c>
    </row>
    <row r="22051" spans="31:35" x14ac:dyDescent="0.55000000000000004">
      <c r="AE22051" s="254" t="s">
        <v>62926</v>
      </c>
      <c r="AF22051" s="255">
        <v>1327.7</v>
      </c>
      <c r="AH22051" s="228" t="s">
        <v>28737</v>
      </c>
      <c r="AI22051" s="229">
        <v>53868.3</v>
      </c>
    </row>
    <row r="22052" spans="31:35" x14ac:dyDescent="0.55000000000000004">
      <c r="AE22052" s="254" t="s">
        <v>31314</v>
      </c>
      <c r="AF22052" s="255">
        <v>139920</v>
      </c>
      <c r="AH22052" s="228" t="s">
        <v>40903</v>
      </c>
      <c r="AI22052" s="229">
        <v>2025</v>
      </c>
    </row>
    <row r="22053" spans="31:35" x14ac:dyDescent="0.55000000000000004">
      <c r="AE22053" s="254" t="s">
        <v>56887</v>
      </c>
      <c r="AF22053" s="255">
        <v>21494.6</v>
      </c>
      <c r="AH22053" s="228" t="s">
        <v>14352</v>
      </c>
      <c r="AI22053" s="229">
        <v>285608.75</v>
      </c>
    </row>
    <row r="22054" spans="31:35" x14ac:dyDescent="0.55000000000000004">
      <c r="AE22054" s="254" t="s">
        <v>31315</v>
      </c>
      <c r="AF22054" s="255">
        <v>186459.68</v>
      </c>
      <c r="AH22054" s="228" t="s">
        <v>14353</v>
      </c>
      <c r="AI22054" s="229">
        <v>116875.95</v>
      </c>
    </row>
    <row r="22055" spans="31:35" x14ac:dyDescent="0.55000000000000004">
      <c r="AE22055" s="254" t="s">
        <v>31316</v>
      </c>
      <c r="AF22055" s="255">
        <v>5353.23</v>
      </c>
      <c r="AH22055" s="228" t="s">
        <v>14354</v>
      </c>
      <c r="AI22055" s="229">
        <v>45185.15</v>
      </c>
    </row>
    <row r="22056" spans="31:35" x14ac:dyDescent="0.55000000000000004">
      <c r="AE22056" s="254" t="s">
        <v>49468</v>
      </c>
      <c r="AF22056" s="255">
        <v>13709.73</v>
      </c>
      <c r="AH22056" s="228" t="s">
        <v>28739</v>
      </c>
      <c r="AI22056" s="229">
        <v>445229.03</v>
      </c>
    </row>
    <row r="22057" spans="31:35" x14ac:dyDescent="0.55000000000000004">
      <c r="AE22057" s="254" t="s">
        <v>31347</v>
      </c>
      <c r="AF22057" s="255">
        <v>64495.96</v>
      </c>
      <c r="AH22057" s="228" t="s">
        <v>28740</v>
      </c>
      <c r="AI22057" s="229">
        <v>19500</v>
      </c>
    </row>
    <row r="22058" spans="31:35" x14ac:dyDescent="0.55000000000000004">
      <c r="AE22058" s="254" t="s">
        <v>31349</v>
      </c>
      <c r="AF22058" s="255">
        <v>5062.42</v>
      </c>
      <c r="AH22058" s="228" t="s">
        <v>32872</v>
      </c>
      <c r="AI22058" s="229">
        <v>2455.25</v>
      </c>
    </row>
    <row r="22059" spans="31:35" x14ac:dyDescent="0.55000000000000004">
      <c r="AE22059" s="254" t="s">
        <v>31350</v>
      </c>
      <c r="AF22059" s="255">
        <v>2239.16</v>
      </c>
      <c r="AH22059" s="228" t="s">
        <v>28741</v>
      </c>
      <c r="AI22059" s="229">
        <v>71048.23</v>
      </c>
    </row>
    <row r="22060" spans="31:35" x14ac:dyDescent="0.55000000000000004">
      <c r="AE22060" s="254" t="s">
        <v>31352</v>
      </c>
      <c r="AF22060" s="255">
        <v>20092.490000000002</v>
      </c>
      <c r="AH22060" s="228" t="s">
        <v>54577</v>
      </c>
      <c r="AI22060" s="229">
        <v>40508.68</v>
      </c>
    </row>
    <row r="22061" spans="31:35" x14ac:dyDescent="0.55000000000000004">
      <c r="AE22061" s="254" t="s">
        <v>63537</v>
      </c>
      <c r="AF22061" s="255">
        <v>60.92</v>
      </c>
      <c r="AH22061" s="228" t="s">
        <v>28742</v>
      </c>
      <c r="AI22061" s="229">
        <v>14.55</v>
      </c>
    </row>
    <row r="22062" spans="31:35" x14ac:dyDescent="0.55000000000000004">
      <c r="AE22062" s="254" t="s">
        <v>49469</v>
      </c>
      <c r="AF22062" s="255">
        <v>749.31</v>
      </c>
      <c r="AH22062" s="228" t="s">
        <v>28743</v>
      </c>
      <c r="AI22062" s="229">
        <v>31204.639999999999</v>
      </c>
    </row>
    <row r="22063" spans="31:35" x14ac:dyDescent="0.55000000000000004">
      <c r="AE22063" s="254" t="s">
        <v>50814</v>
      </c>
      <c r="AF22063" s="255">
        <v>2183.9</v>
      </c>
      <c r="AH22063" s="228" t="s">
        <v>28744</v>
      </c>
      <c r="AI22063" s="229">
        <v>104008.1</v>
      </c>
    </row>
    <row r="22064" spans="31:35" x14ac:dyDescent="0.55000000000000004">
      <c r="AE22064" s="254" t="s">
        <v>49470</v>
      </c>
      <c r="AF22064" s="255">
        <v>1069.72</v>
      </c>
      <c r="AH22064" s="228" t="s">
        <v>14355</v>
      </c>
      <c r="AI22064" s="229">
        <v>349145.9</v>
      </c>
    </row>
    <row r="22065" spans="31:35" x14ac:dyDescent="0.55000000000000004">
      <c r="AE22065" s="254" t="s">
        <v>49471</v>
      </c>
      <c r="AF22065" s="255">
        <v>2238.09</v>
      </c>
      <c r="AH22065" s="228" t="s">
        <v>28745</v>
      </c>
      <c r="AI22065" s="229">
        <v>387075.23</v>
      </c>
    </row>
    <row r="22066" spans="31:35" x14ac:dyDescent="0.55000000000000004">
      <c r="AE22066" s="254" t="s">
        <v>59367</v>
      </c>
      <c r="AF22066" s="255">
        <v>1493.62</v>
      </c>
      <c r="AH22066" s="228" t="s">
        <v>14359</v>
      </c>
      <c r="AI22066" s="229">
        <v>27094.38</v>
      </c>
    </row>
    <row r="22067" spans="31:35" x14ac:dyDescent="0.55000000000000004">
      <c r="AE22067" s="254" t="s">
        <v>55674</v>
      </c>
      <c r="AF22067" s="255">
        <v>883.7</v>
      </c>
      <c r="AH22067" s="228" t="s">
        <v>14360</v>
      </c>
      <c r="AI22067" s="229">
        <v>578871.47</v>
      </c>
    </row>
    <row r="22068" spans="31:35" x14ac:dyDescent="0.55000000000000004">
      <c r="AE22068" s="254" t="s">
        <v>31353</v>
      </c>
      <c r="AF22068" s="255">
        <v>20734.88</v>
      </c>
      <c r="AH22068" s="228" t="s">
        <v>36782</v>
      </c>
      <c r="AI22068" s="229">
        <v>-37557.81</v>
      </c>
    </row>
    <row r="22069" spans="31:35" x14ac:dyDescent="0.55000000000000004">
      <c r="AE22069" s="254" t="s">
        <v>54623</v>
      </c>
      <c r="AF22069" s="255">
        <v>1853.63</v>
      </c>
      <c r="AH22069" s="228" t="s">
        <v>35765</v>
      </c>
      <c r="AI22069" s="229">
        <v>619787.81000000006</v>
      </c>
    </row>
    <row r="22070" spans="31:35" x14ac:dyDescent="0.55000000000000004">
      <c r="AE22070" s="254" t="s">
        <v>31370</v>
      </c>
      <c r="AF22070" s="255">
        <v>30362.54</v>
      </c>
      <c r="AH22070" s="228" t="s">
        <v>48554</v>
      </c>
      <c r="AI22070" s="229">
        <v>247723.91</v>
      </c>
    </row>
    <row r="22071" spans="31:35" x14ac:dyDescent="0.55000000000000004">
      <c r="AE22071" s="254" t="s">
        <v>31371</v>
      </c>
      <c r="AF22071" s="255">
        <v>18225.240000000002</v>
      </c>
      <c r="AH22071" s="228" t="s">
        <v>48555</v>
      </c>
      <c r="AI22071" s="229">
        <v>83966.13</v>
      </c>
    </row>
    <row r="22072" spans="31:35" x14ac:dyDescent="0.55000000000000004">
      <c r="AE22072" s="254" t="s">
        <v>31373</v>
      </c>
      <c r="AF22072" s="255">
        <v>47542.52</v>
      </c>
      <c r="AH22072" s="228" t="s">
        <v>14361</v>
      </c>
      <c r="AI22072" s="229">
        <v>6226.43</v>
      </c>
    </row>
    <row r="22073" spans="31:35" x14ac:dyDescent="0.55000000000000004">
      <c r="AE22073" s="254" t="s">
        <v>31374</v>
      </c>
      <c r="AF22073" s="255">
        <v>21005.37</v>
      </c>
      <c r="AH22073" s="228" t="s">
        <v>50772</v>
      </c>
      <c r="AI22073" s="229">
        <v>51517.8</v>
      </c>
    </row>
    <row r="22074" spans="31:35" x14ac:dyDescent="0.55000000000000004">
      <c r="AE22074" s="254" t="s">
        <v>31376</v>
      </c>
      <c r="AF22074" s="255">
        <v>8739.83</v>
      </c>
      <c r="AH22074" s="228" t="s">
        <v>28766</v>
      </c>
      <c r="AI22074" s="229">
        <v>7933.72</v>
      </c>
    </row>
    <row r="22075" spans="31:35" x14ac:dyDescent="0.55000000000000004">
      <c r="AE22075" s="254" t="s">
        <v>31377</v>
      </c>
      <c r="AF22075" s="255">
        <v>3498.21</v>
      </c>
      <c r="AH22075" s="228" t="s">
        <v>36786</v>
      </c>
      <c r="AI22075" s="229">
        <v>64808.37</v>
      </c>
    </row>
    <row r="22076" spans="31:35" x14ac:dyDescent="0.55000000000000004">
      <c r="AE22076" s="254" t="s">
        <v>56888</v>
      </c>
      <c r="AF22076" s="255">
        <v>1267.19</v>
      </c>
      <c r="AH22076" s="228" t="s">
        <v>43378</v>
      </c>
      <c r="AI22076" s="229">
        <v>200924.37</v>
      </c>
    </row>
    <row r="22077" spans="31:35" x14ac:dyDescent="0.55000000000000004">
      <c r="AE22077" s="254" t="s">
        <v>56889</v>
      </c>
      <c r="AF22077" s="255">
        <v>18172.259999999998</v>
      </c>
      <c r="AH22077" s="228" t="s">
        <v>28767</v>
      </c>
      <c r="AI22077" s="229">
        <v>20842.63</v>
      </c>
    </row>
    <row r="22078" spans="31:35" x14ac:dyDescent="0.55000000000000004">
      <c r="AE22078" s="254" t="s">
        <v>31378</v>
      </c>
      <c r="AF22078" s="255">
        <v>79060.44</v>
      </c>
      <c r="AH22078" s="228" t="s">
        <v>28769</v>
      </c>
      <c r="AI22078" s="229">
        <v>3793</v>
      </c>
    </row>
    <row r="22079" spans="31:35" x14ac:dyDescent="0.55000000000000004">
      <c r="AE22079" s="254" t="s">
        <v>31379</v>
      </c>
      <c r="AF22079" s="255">
        <v>335.49</v>
      </c>
      <c r="AH22079" s="228" t="s">
        <v>28773</v>
      </c>
      <c r="AI22079" s="229">
        <v>34718.07</v>
      </c>
    </row>
    <row r="22080" spans="31:35" x14ac:dyDescent="0.55000000000000004">
      <c r="AE22080" s="254" t="s">
        <v>31380</v>
      </c>
      <c r="AF22080" s="255">
        <v>15271.37</v>
      </c>
      <c r="AH22080" s="228" t="s">
        <v>28775</v>
      </c>
      <c r="AI22080" s="229">
        <v>200211.48</v>
      </c>
    </row>
    <row r="22081" spans="31:35" x14ac:dyDescent="0.55000000000000004">
      <c r="AE22081" s="254" t="s">
        <v>31381</v>
      </c>
      <c r="AF22081" s="255">
        <v>156.72</v>
      </c>
      <c r="AH22081" s="228" t="s">
        <v>28811</v>
      </c>
      <c r="AI22081" s="229">
        <v>15919.2</v>
      </c>
    </row>
    <row r="22082" spans="31:35" x14ac:dyDescent="0.55000000000000004">
      <c r="AE22082" s="254" t="s">
        <v>49472</v>
      </c>
      <c r="AF22082" s="255">
        <v>11207.99</v>
      </c>
      <c r="AH22082" s="228" t="s">
        <v>28812</v>
      </c>
      <c r="AI22082" s="229">
        <v>100535.41</v>
      </c>
    </row>
    <row r="22083" spans="31:35" x14ac:dyDescent="0.55000000000000004">
      <c r="AE22083" s="254" t="s">
        <v>31383</v>
      </c>
      <c r="AF22083" s="255">
        <v>385535.8</v>
      </c>
      <c r="AH22083" s="228" t="s">
        <v>43379</v>
      </c>
      <c r="AI22083" s="229">
        <v>279921.12</v>
      </c>
    </row>
    <row r="22084" spans="31:35" x14ac:dyDescent="0.55000000000000004">
      <c r="AE22084" s="254" t="s">
        <v>31384</v>
      </c>
      <c r="AF22084" s="255">
        <v>1080</v>
      </c>
      <c r="AH22084" s="228" t="s">
        <v>28818</v>
      </c>
      <c r="AI22084" s="229">
        <v>1000</v>
      </c>
    </row>
    <row r="22085" spans="31:35" x14ac:dyDescent="0.55000000000000004">
      <c r="AE22085" s="254" t="s">
        <v>31459</v>
      </c>
      <c r="AF22085" s="255">
        <v>25055.21</v>
      </c>
      <c r="AH22085" s="228" t="s">
        <v>28819</v>
      </c>
      <c r="AI22085" s="229">
        <v>30399.94</v>
      </c>
    </row>
    <row r="22086" spans="31:35" x14ac:dyDescent="0.55000000000000004">
      <c r="AE22086" s="254" t="s">
        <v>31460</v>
      </c>
      <c r="AF22086" s="255">
        <v>214054.45</v>
      </c>
      <c r="AH22086" s="228" t="s">
        <v>28820</v>
      </c>
      <c r="AI22086" s="229">
        <v>9895.15</v>
      </c>
    </row>
    <row r="22087" spans="31:35" x14ac:dyDescent="0.55000000000000004">
      <c r="AE22087" s="254" t="s">
        <v>54624</v>
      </c>
      <c r="AF22087" s="255">
        <v>6716.61</v>
      </c>
      <c r="AH22087" s="228" t="s">
        <v>28821</v>
      </c>
      <c r="AI22087" s="229">
        <v>4248.4799999999996</v>
      </c>
    </row>
    <row r="22088" spans="31:35" x14ac:dyDescent="0.55000000000000004">
      <c r="AE22088" s="254" t="s">
        <v>31461</v>
      </c>
      <c r="AF22088" s="255">
        <v>18805.93</v>
      </c>
      <c r="AH22088" s="228" t="s">
        <v>28822</v>
      </c>
      <c r="AI22088" s="229">
        <v>77128.039999999994</v>
      </c>
    </row>
    <row r="22089" spans="31:35" x14ac:dyDescent="0.55000000000000004">
      <c r="AE22089" s="254" t="s">
        <v>31462</v>
      </c>
      <c r="AF22089" s="255">
        <v>24270.57</v>
      </c>
      <c r="AH22089" s="228" t="s">
        <v>54578</v>
      </c>
      <c r="AI22089" s="229">
        <v>5025.43</v>
      </c>
    </row>
    <row r="22090" spans="31:35" x14ac:dyDescent="0.55000000000000004">
      <c r="AE22090" s="254" t="s">
        <v>31464</v>
      </c>
      <c r="AF22090" s="255">
        <v>274.64</v>
      </c>
      <c r="AH22090" s="228" t="s">
        <v>28824</v>
      </c>
      <c r="AI22090" s="229">
        <v>16098.23</v>
      </c>
    </row>
    <row r="22091" spans="31:35" x14ac:dyDescent="0.55000000000000004">
      <c r="AE22091" s="254" t="s">
        <v>31465</v>
      </c>
      <c r="AF22091" s="255">
        <v>2028.75</v>
      </c>
      <c r="AH22091" s="228" t="s">
        <v>28825</v>
      </c>
      <c r="AI22091" s="229">
        <v>78159.25</v>
      </c>
    </row>
    <row r="22092" spans="31:35" x14ac:dyDescent="0.55000000000000004">
      <c r="AE22092" s="254" t="s">
        <v>31466</v>
      </c>
      <c r="AF22092" s="255">
        <v>1012.25</v>
      </c>
      <c r="AH22092" s="228" t="s">
        <v>28826</v>
      </c>
      <c r="AI22092" s="229">
        <v>44685.86</v>
      </c>
    </row>
    <row r="22093" spans="31:35" x14ac:dyDescent="0.55000000000000004">
      <c r="AE22093" s="254" t="s">
        <v>31493</v>
      </c>
      <c r="AF22093" s="255">
        <v>39612.980000000003</v>
      </c>
      <c r="AH22093" s="228" t="s">
        <v>28827</v>
      </c>
      <c r="AI22093" s="229">
        <v>161581.25</v>
      </c>
    </row>
    <row r="22094" spans="31:35" x14ac:dyDescent="0.55000000000000004">
      <c r="AE22094" s="254" t="s">
        <v>31494</v>
      </c>
      <c r="AF22094" s="255">
        <v>11499.91</v>
      </c>
      <c r="AH22094" s="228" t="s">
        <v>54579</v>
      </c>
      <c r="AI22094" s="229">
        <v>3550</v>
      </c>
    </row>
    <row r="22095" spans="31:35" x14ac:dyDescent="0.55000000000000004">
      <c r="AE22095" s="254" t="s">
        <v>47650</v>
      </c>
      <c r="AF22095" s="255">
        <v>98362.5</v>
      </c>
      <c r="AH22095" s="228" t="s">
        <v>49425</v>
      </c>
      <c r="AI22095" s="229">
        <v>89956</v>
      </c>
    </row>
    <row r="22096" spans="31:35" x14ac:dyDescent="0.55000000000000004">
      <c r="AE22096" s="254" t="s">
        <v>47651</v>
      </c>
      <c r="AF22096" s="255">
        <v>24115</v>
      </c>
      <c r="AH22096" s="228" t="s">
        <v>35778</v>
      </c>
      <c r="AI22096" s="229">
        <v>143548.70000000001</v>
      </c>
    </row>
    <row r="22097" spans="31:35" x14ac:dyDescent="0.55000000000000004">
      <c r="AE22097" s="254" t="s">
        <v>31495</v>
      </c>
      <c r="AF22097" s="255">
        <v>83198.33</v>
      </c>
      <c r="AH22097" s="228" t="s">
        <v>28892</v>
      </c>
      <c r="AI22097" s="229">
        <v>1567279.27</v>
      </c>
    </row>
    <row r="22098" spans="31:35" x14ac:dyDescent="0.55000000000000004">
      <c r="AE22098" s="254" t="s">
        <v>49473</v>
      </c>
      <c r="AF22098" s="255">
        <v>9420</v>
      </c>
      <c r="AH22098" s="228" t="s">
        <v>34258</v>
      </c>
      <c r="AI22098" s="229">
        <v>12825.15</v>
      </c>
    </row>
    <row r="22099" spans="31:35" x14ac:dyDescent="0.55000000000000004">
      <c r="AE22099" s="254" t="s">
        <v>31496</v>
      </c>
      <c r="AF22099" s="255">
        <v>20832.79</v>
      </c>
      <c r="AH22099" s="228" t="s">
        <v>28893</v>
      </c>
      <c r="AI22099" s="229">
        <v>19635878.149999999</v>
      </c>
    </row>
    <row r="22100" spans="31:35" x14ac:dyDescent="0.55000000000000004">
      <c r="AE22100" s="254" t="s">
        <v>31501</v>
      </c>
      <c r="AF22100" s="255">
        <v>52000</v>
      </c>
      <c r="AH22100" s="228" t="s">
        <v>39569</v>
      </c>
      <c r="AI22100" s="229">
        <v>2497.6799999999998</v>
      </c>
    </row>
    <row r="22101" spans="31:35" x14ac:dyDescent="0.55000000000000004">
      <c r="AE22101" s="254" t="s">
        <v>31502</v>
      </c>
      <c r="AF22101" s="255">
        <v>1489.13</v>
      </c>
      <c r="AH22101" s="228" t="s">
        <v>28895</v>
      </c>
      <c r="AI22101" s="229">
        <v>17980018.300000001</v>
      </c>
    </row>
    <row r="22102" spans="31:35" x14ac:dyDescent="0.55000000000000004">
      <c r="AE22102" s="254" t="s">
        <v>56890</v>
      </c>
      <c r="AF22102" s="255">
        <v>4362.4399999999996</v>
      </c>
      <c r="AH22102" s="228" t="s">
        <v>34405</v>
      </c>
      <c r="AI22102" s="229">
        <v>19821.509999999998</v>
      </c>
    </row>
    <row r="22103" spans="31:35" x14ac:dyDescent="0.55000000000000004">
      <c r="AE22103" s="254" t="s">
        <v>56891</v>
      </c>
      <c r="AF22103" s="255">
        <v>2855.52</v>
      </c>
      <c r="AH22103" s="228" t="s">
        <v>46186</v>
      </c>
      <c r="AI22103" s="229">
        <v>371144.27</v>
      </c>
    </row>
    <row r="22104" spans="31:35" x14ac:dyDescent="0.55000000000000004">
      <c r="AE22104" s="254" t="s">
        <v>31506</v>
      </c>
      <c r="AF22104" s="255">
        <v>63613.48</v>
      </c>
      <c r="AH22104" s="228" t="s">
        <v>28896</v>
      </c>
      <c r="AI22104" s="229">
        <v>6479090.0499999998</v>
      </c>
    </row>
    <row r="22105" spans="31:35" x14ac:dyDescent="0.55000000000000004">
      <c r="AE22105" s="254" t="s">
        <v>31508</v>
      </c>
      <c r="AF22105" s="255">
        <v>25691.599999999999</v>
      </c>
      <c r="AH22105" s="228" t="s">
        <v>34259</v>
      </c>
      <c r="AI22105" s="229">
        <v>534348.09</v>
      </c>
    </row>
    <row r="22106" spans="31:35" x14ac:dyDescent="0.55000000000000004">
      <c r="AE22106" s="254" t="s">
        <v>48575</v>
      </c>
      <c r="AF22106" s="255">
        <v>156237.5</v>
      </c>
      <c r="AH22106" s="228" t="s">
        <v>28897</v>
      </c>
      <c r="AI22106" s="229">
        <v>1653494.86</v>
      </c>
    </row>
    <row r="22107" spans="31:35" x14ac:dyDescent="0.55000000000000004">
      <c r="AE22107" s="254" t="s">
        <v>48576</v>
      </c>
      <c r="AF22107" s="255">
        <v>35900</v>
      </c>
      <c r="AH22107" s="228" t="s">
        <v>28898</v>
      </c>
      <c r="AI22107" s="229">
        <v>3712144.92</v>
      </c>
    </row>
    <row r="22108" spans="31:35" x14ac:dyDescent="0.55000000000000004">
      <c r="AE22108" s="254" t="s">
        <v>61722</v>
      </c>
      <c r="AF22108" s="255">
        <v>9825</v>
      </c>
      <c r="AH22108" s="228" t="s">
        <v>28900</v>
      </c>
      <c r="AI22108" s="229">
        <v>257193.82</v>
      </c>
    </row>
    <row r="22109" spans="31:35" x14ac:dyDescent="0.55000000000000004">
      <c r="AE22109" s="254" t="s">
        <v>48577</v>
      </c>
      <c r="AF22109" s="255">
        <v>22085.5</v>
      </c>
      <c r="AH22109" s="228" t="s">
        <v>36790</v>
      </c>
      <c r="AI22109" s="229">
        <v>2550630.2000000002</v>
      </c>
    </row>
    <row r="22110" spans="31:35" x14ac:dyDescent="0.55000000000000004">
      <c r="AE22110" s="254" t="s">
        <v>58125</v>
      </c>
      <c r="AF22110" s="255">
        <v>7560</v>
      </c>
      <c r="AH22110" s="228" t="s">
        <v>34260</v>
      </c>
      <c r="AI22110" s="229">
        <v>499014.12</v>
      </c>
    </row>
    <row r="22111" spans="31:35" x14ac:dyDescent="0.55000000000000004">
      <c r="AE22111" s="254" t="s">
        <v>48578</v>
      </c>
      <c r="AF22111" s="255">
        <v>37083.730000000003</v>
      </c>
      <c r="AH22111" s="228" t="s">
        <v>14379</v>
      </c>
      <c r="AI22111" s="229">
        <v>383057.7</v>
      </c>
    </row>
    <row r="22112" spans="31:35" x14ac:dyDescent="0.55000000000000004">
      <c r="AE22112" s="254" t="s">
        <v>48580</v>
      </c>
      <c r="AF22112" s="255">
        <v>123669</v>
      </c>
      <c r="AH22112" s="228" t="s">
        <v>34261</v>
      </c>
      <c r="AI22112" s="229">
        <v>407293.62</v>
      </c>
    </row>
    <row r="22113" spans="31:35" x14ac:dyDescent="0.55000000000000004">
      <c r="AE22113" s="254" t="s">
        <v>48581</v>
      </c>
      <c r="AF22113" s="255">
        <v>27393.08</v>
      </c>
      <c r="AH22113" s="228" t="s">
        <v>39570</v>
      </c>
      <c r="AI22113" s="229">
        <v>8498</v>
      </c>
    </row>
    <row r="22114" spans="31:35" x14ac:dyDescent="0.55000000000000004">
      <c r="AE22114" s="254" t="s">
        <v>62927</v>
      </c>
      <c r="AF22114" s="255">
        <v>5500</v>
      </c>
      <c r="AH22114" s="228" t="s">
        <v>35779</v>
      </c>
      <c r="AI22114" s="229">
        <v>20318.87</v>
      </c>
    </row>
    <row r="22115" spans="31:35" x14ac:dyDescent="0.55000000000000004">
      <c r="AE22115" s="254" t="s">
        <v>54625</v>
      </c>
      <c r="AF22115" s="255">
        <v>1782.79</v>
      </c>
      <c r="AH22115" s="228" t="s">
        <v>14380</v>
      </c>
      <c r="AI22115" s="229">
        <v>1022224.45</v>
      </c>
    </row>
    <row r="22116" spans="31:35" x14ac:dyDescent="0.55000000000000004">
      <c r="AE22116" s="254" t="s">
        <v>54626</v>
      </c>
      <c r="AF22116" s="255">
        <v>3469.1</v>
      </c>
      <c r="AH22116" s="228" t="s">
        <v>34262</v>
      </c>
      <c r="AI22116" s="229">
        <v>3125.46</v>
      </c>
    </row>
    <row r="22117" spans="31:35" x14ac:dyDescent="0.55000000000000004">
      <c r="AE22117" s="254" t="s">
        <v>58806</v>
      </c>
      <c r="AF22117" s="255">
        <v>-0.01</v>
      </c>
      <c r="AH22117" s="228" t="s">
        <v>14381</v>
      </c>
      <c r="AI22117" s="229">
        <v>1007234.58</v>
      </c>
    </row>
    <row r="22118" spans="31:35" x14ac:dyDescent="0.55000000000000004">
      <c r="AE22118" s="254" t="s">
        <v>58807</v>
      </c>
      <c r="AF22118" s="255">
        <v>14126.23</v>
      </c>
      <c r="AH22118" s="228" t="s">
        <v>35780</v>
      </c>
      <c r="AI22118" s="229">
        <v>95493945.079999998</v>
      </c>
    </row>
    <row r="22119" spans="31:35" x14ac:dyDescent="0.55000000000000004">
      <c r="AE22119" s="254" t="s">
        <v>60048</v>
      </c>
      <c r="AF22119" s="255">
        <v>510.59</v>
      </c>
      <c r="AH22119" s="228" t="s">
        <v>28901</v>
      </c>
      <c r="AI22119" s="229">
        <v>5247861.42</v>
      </c>
    </row>
    <row r="22120" spans="31:35" x14ac:dyDescent="0.55000000000000004">
      <c r="AE22120" s="254" t="s">
        <v>48582</v>
      </c>
      <c r="AF22120" s="255">
        <v>19979.3</v>
      </c>
      <c r="AH22120" s="228" t="s">
        <v>14383</v>
      </c>
      <c r="AI22120" s="229">
        <v>8701.57</v>
      </c>
    </row>
    <row r="22121" spans="31:35" x14ac:dyDescent="0.55000000000000004">
      <c r="AE22121" s="254" t="s">
        <v>48583</v>
      </c>
      <c r="AF22121" s="255">
        <v>11544.19</v>
      </c>
      <c r="AH22121" s="228" t="s">
        <v>28902</v>
      </c>
      <c r="AI22121" s="229">
        <v>270058.65000000002</v>
      </c>
    </row>
    <row r="22122" spans="31:35" x14ac:dyDescent="0.55000000000000004">
      <c r="AE22122" s="254" t="s">
        <v>48584</v>
      </c>
      <c r="AF22122" s="255">
        <v>15408</v>
      </c>
      <c r="AH22122" s="228" t="s">
        <v>28903</v>
      </c>
      <c r="AI22122" s="229">
        <v>1092209.3400000001</v>
      </c>
    </row>
    <row r="22123" spans="31:35" x14ac:dyDescent="0.55000000000000004">
      <c r="AE22123" s="254" t="s">
        <v>48585</v>
      </c>
      <c r="AF22123" s="255">
        <v>49823.88</v>
      </c>
      <c r="AH22123" s="228" t="s">
        <v>34263</v>
      </c>
      <c r="AI22123" s="229">
        <v>347285.67</v>
      </c>
    </row>
    <row r="22124" spans="31:35" x14ac:dyDescent="0.55000000000000004">
      <c r="AE22124" s="254" t="s">
        <v>63538</v>
      </c>
      <c r="AF22124" s="255">
        <v>665.29</v>
      </c>
      <c r="AH22124" s="228" t="s">
        <v>14386</v>
      </c>
      <c r="AI22124" s="229">
        <v>11874468.51</v>
      </c>
    </row>
    <row r="22125" spans="31:35" x14ac:dyDescent="0.55000000000000004">
      <c r="AE22125" s="254" t="s">
        <v>61723</v>
      </c>
      <c r="AF22125" s="255">
        <v>5014.16</v>
      </c>
      <c r="AH22125" s="228" t="s">
        <v>14387</v>
      </c>
      <c r="AI22125" s="229">
        <v>8465252.6699999999</v>
      </c>
    </row>
    <row r="22126" spans="31:35" x14ac:dyDescent="0.55000000000000004">
      <c r="AE22126" s="254" t="s">
        <v>60049</v>
      </c>
      <c r="AF22126" s="255">
        <v>11702.35</v>
      </c>
      <c r="AH22126" s="228" t="s">
        <v>14388</v>
      </c>
      <c r="AI22126" s="229">
        <v>3303026.12</v>
      </c>
    </row>
    <row r="22127" spans="31:35" x14ac:dyDescent="0.55000000000000004">
      <c r="AE22127" s="254" t="s">
        <v>48586</v>
      </c>
      <c r="AF22127" s="255">
        <v>11923.23</v>
      </c>
      <c r="AH22127" s="228" t="s">
        <v>28906</v>
      </c>
      <c r="AI22127" s="229">
        <v>167511.9</v>
      </c>
    </row>
    <row r="22128" spans="31:35" x14ac:dyDescent="0.55000000000000004">
      <c r="AE22128" s="254" t="s">
        <v>48587</v>
      </c>
      <c r="AF22128" s="255">
        <v>5094.68</v>
      </c>
      <c r="AH22128" s="228" t="s">
        <v>28907</v>
      </c>
      <c r="AI22128" s="229">
        <v>141349.04999999999</v>
      </c>
    </row>
    <row r="22129" spans="31:35" x14ac:dyDescent="0.55000000000000004">
      <c r="AE22129" s="254" t="s">
        <v>54627</v>
      </c>
      <c r="AF22129" s="255">
        <v>3756.25</v>
      </c>
      <c r="AH22129" s="228" t="s">
        <v>14389</v>
      </c>
      <c r="AI22129" s="229">
        <v>1861951.47</v>
      </c>
    </row>
    <row r="22130" spans="31:35" x14ac:dyDescent="0.55000000000000004">
      <c r="AE22130" s="254" t="s">
        <v>54628</v>
      </c>
      <c r="AF22130" s="255">
        <v>34429.81</v>
      </c>
      <c r="AH22130" s="228" t="s">
        <v>28908</v>
      </c>
      <c r="AI22130" s="229">
        <v>5759.38</v>
      </c>
    </row>
    <row r="22131" spans="31:35" x14ac:dyDescent="0.55000000000000004">
      <c r="AE22131" s="254" t="s">
        <v>54629</v>
      </c>
      <c r="AF22131" s="255">
        <v>105</v>
      </c>
      <c r="AH22131" s="228" t="s">
        <v>28909</v>
      </c>
      <c r="AI22131" s="229">
        <v>356115</v>
      </c>
    </row>
    <row r="22132" spans="31:35" x14ac:dyDescent="0.55000000000000004">
      <c r="AE22132" s="254" t="s">
        <v>54630</v>
      </c>
      <c r="AF22132" s="255">
        <v>930</v>
      </c>
      <c r="AH22132" s="228" t="s">
        <v>36791</v>
      </c>
      <c r="AI22132" s="229">
        <v>73493.509999999995</v>
      </c>
    </row>
    <row r="22133" spans="31:35" x14ac:dyDescent="0.55000000000000004">
      <c r="AE22133" s="254" t="s">
        <v>62419</v>
      </c>
      <c r="AF22133" s="255">
        <v>1200</v>
      </c>
      <c r="AH22133" s="228" t="s">
        <v>50773</v>
      </c>
      <c r="AI22133" s="229">
        <v>225378.83</v>
      </c>
    </row>
    <row r="22134" spans="31:35" x14ac:dyDescent="0.55000000000000004">
      <c r="AE22134" s="254" t="s">
        <v>54631</v>
      </c>
      <c r="AF22134" s="255">
        <v>2317.46</v>
      </c>
      <c r="AH22134" s="228" t="s">
        <v>35781</v>
      </c>
      <c r="AI22134" s="229">
        <v>8260635.5800000001</v>
      </c>
    </row>
    <row r="22135" spans="31:35" x14ac:dyDescent="0.55000000000000004">
      <c r="AE22135" s="254" t="s">
        <v>55675</v>
      </c>
      <c r="AF22135" s="255">
        <v>701.56</v>
      </c>
      <c r="AH22135" s="228" t="s">
        <v>46187</v>
      </c>
      <c r="AI22135" s="229">
        <v>1203005.76</v>
      </c>
    </row>
    <row r="22136" spans="31:35" x14ac:dyDescent="0.55000000000000004">
      <c r="AE22136" s="254" t="s">
        <v>54633</v>
      </c>
      <c r="AF22136" s="255">
        <v>13.3</v>
      </c>
      <c r="AH22136" s="228" t="s">
        <v>28910</v>
      </c>
      <c r="AI22136" s="229">
        <v>5245089.91</v>
      </c>
    </row>
    <row r="22137" spans="31:35" x14ac:dyDescent="0.55000000000000004">
      <c r="AE22137" s="254" t="s">
        <v>65221</v>
      </c>
      <c r="AF22137" s="255">
        <v>292.05</v>
      </c>
      <c r="AH22137" s="228" t="s">
        <v>14392</v>
      </c>
      <c r="AI22137" s="229">
        <v>4678431.67</v>
      </c>
    </row>
    <row r="22138" spans="31:35" x14ac:dyDescent="0.55000000000000004">
      <c r="AE22138" s="254" t="s">
        <v>54636</v>
      </c>
      <c r="AF22138" s="255">
        <v>76.209999999999994</v>
      </c>
      <c r="AH22138" s="228" t="s">
        <v>50774</v>
      </c>
      <c r="AI22138" s="229">
        <v>585948.17000000004</v>
      </c>
    </row>
    <row r="22139" spans="31:35" x14ac:dyDescent="0.55000000000000004">
      <c r="AE22139" s="254" t="s">
        <v>65222</v>
      </c>
      <c r="AF22139" s="255">
        <v>501.75</v>
      </c>
      <c r="AH22139" s="228" t="s">
        <v>28911</v>
      </c>
      <c r="AI22139" s="229">
        <v>785319.65</v>
      </c>
    </row>
    <row r="22140" spans="31:35" x14ac:dyDescent="0.55000000000000004">
      <c r="AE22140" s="254" t="s">
        <v>54637</v>
      </c>
      <c r="AF22140" s="255">
        <v>1009.72</v>
      </c>
      <c r="AH22140" s="228" t="s">
        <v>48556</v>
      </c>
      <c r="AI22140" s="229">
        <v>415677.11</v>
      </c>
    </row>
    <row r="22141" spans="31:35" x14ac:dyDescent="0.55000000000000004">
      <c r="AE22141" s="254" t="s">
        <v>65223</v>
      </c>
      <c r="AF22141" s="255">
        <v>265.94</v>
      </c>
      <c r="AH22141" s="228" t="s">
        <v>14395</v>
      </c>
      <c r="AI22141" s="229">
        <v>104941</v>
      </c>
    </row>
    <row r="22142" spans="31:35" x14ac:dyDescent="0.55000000000000004">
      <c r="AE22142" s="254" t="s">
        <v>55676</v>
      </c>
      <c r="AF22142" s="255">
        <v>163.43</v>
      </c>
      <c r="AH22142" s="228" t="s">
        <v>49426</v>
      </c>
      <c r="AI22142" s="229">
        <v>25214.57</v>
      </c>
    </row>
    <row r="22143" spans="31:35" x14ac:dyDescent="0.55000000000000004">
      <c r="AE22143" s="254" t="s">
        <v>54638</v>
      </c>
      <c r="AF22143" s="255">
        <v>144.51</v>
      </c>
      <c r="AH22143" s="228" t="s">
        <v>28912</v>
      </c>
      <c r="AI22143" s="229">
        <v>6274920.1200000001</v>
      </c>
    </row>
    <row r="22144" spans="31:35" x14ac:dyDescent="0.55000000000000004">
      <c r="AE22144" s="254" t="s">
        <v>55677</v>
      </c>
      <c r="AF22144" s="255">
        <v>719.93</v>
      </c>
      <c r="AH22144" s="228" t="s">
        <v>28913</v>
      </c>
      <c r="AI22144" s="229">
        <v>55726.96</v>
      </c>
    </row>
    <row r="22145" spans="31:35" x14ac:dyDescent="0.55000000000000004">
      <c r="AE22145" s="254" t="s">
        <v>46229</v>
      </c>
      <c r="AF22145" s="255">
        <v>113589.66</v>
      </c>
      <c r="AH22145" s="228" t="s">
        <v>28930</v>
      </c>
      <c r="AI22145" s="229">
        <v>33085.25</v>
      </c>
    </row>
    <row r="22146" spans="31:35" x14ac:dyDescent="0.55000000000000004">
      <c r="AE22146" s="254" t="s">
        <v>62928</v>
      </c>
      <c r="AF22146" s="255">
        <v>8805</v>
      </c>
      <c r="AH22146" s="228" t="s">
        <v>47615</v>
      </c>
      <c r="AI22146" s="229">
        <v>48236.23</v>
      </c>
    </row>
    <row r="22147" spans="31:35" x14ac:dyDescent="0.55000000000000004">
      <c r="AE22147" s="254" t="s">
        <v>58126</v>
      </c>
      <c r="AF22147" s="255">
        <v>16707.2</v>
      </c>
      <c r="AH22147" s="228" t="s">
        <v>40904</v>
      </c>
      <c r="AI22147" s="229">
        <v>15355.75</v>
      </c>
    </row>
    <row r="22148" spans="31:35" x14ac:dyDescent="0.55000000000000004">
      <c r="AE22148" s="254" t="s">
        <v>61724</v>
      </c>
      <c r="AF22148" s="255">
        <v>13664.42</v>
      </c>
      <c r="AH22148" s="228" t="s">
        <v>46188</v>
      </c>
      <c r="AI22148" s="229">
        <v>121000</v>
      </c>
    </row>
    <row r="22149" spans="31:35" x14ac:dyDescent="0.55000000000000004">
      <c r="AE22149" s="254" t="s">
        <v>47652</v>
      </c>
      <c r="AF22149" s="255">
        <v>92821.09</v>
      </c>
      <c r="AH22149" s="228" t="s">
        <v>28931</v>
      </c>
      <c r="AI22149" s="229">
        <v>14193.81</v>
      </c>
    </row>
    <row r="22150" spans="31:35" x14ac:dyDescent="0.55000000000000004">
      <c r="AE22150" s="254" t="s">
        <v>47653</v>
      </c>
      <c r="AF22150" s="255">
        <v>3381.71</v>
      </c>
      <c r="AH22150" s="228" t="s">
        <v>49427</v>
      </c>
      <c r="AI22150" s="229">
        <v>3458.3</v>
      </c>
    </row>
    <row r="22151" spans="31:35" x14ac:dyDescent="0.55000000000000004">
      <c r="AE22151" s="254" t="s">
        <v>60978</v>
      </c>
      <c r="AF22151" s="255">
        <v>4492.53</v>
      </c>
      <c r="AH22151" s="228" t="s">
        <v>54580</v>
      </c>
      <c r="AI22151" s="229">
        <v>15.36</v>
      </c>
    </row>
    <row r="22152" spans="31:35" x14ac:dyDescent="0.55000000000000004">
      <c r="AE22152" s="254" t="s">
        <v>47654</v>
      </c>
      <c r="AF22152" s="255">
        <v>3066.74</v>
      </c>
      <c r="AH22152" s="228" t="s">
        <v>28933</v>
      </c>
      <c r="AI22152" s="229">
        <v>1989.87</v>
      </c>
    </row>
    <row r="22153" spans="31:35" x14ac:dyDescent="0.55000000000000004">
      <c r="AE22153" s="254" t="s">
        <v>47655</v>
      </c>
      <c r="AF22153" s="255">
        <v>80974.320000000007</v>
      </c>
      <c r="AH22153" s="228" t="s">
        <v>28954</v>
      </c>
      <c r="AI22153" s="229">
        <v>58104.06</v>
      </c>
    </row>
    <row r="22154" spans="31:35" x14ac:dyDescent="0.55000000000000004">
      <c r="AE22154" s="254" t="s">
        <v>46230</v>
      </c>
      <c r="AF22154" s="255">
        <v>20790.759999999998</v>
      </c>
      <c r="AH22154" s="228" t="s">
        <v>28955</v>
      </c>
      <c r="AI22154" s="229">
        <v>57352.480000000003</v>
      </c>
    </row>
    <row r="22155" spans="31:35" x14ac:dyDescent="0.55000000000000004">
      <c r="AE22155" s="254" t="s">
        <v>47656</v>
      </c>
      <c r="AF22155" s="255">
        <v>2112</v>
      </c>
      <c r="AH22155" s="228" t="s">
        <v>46189</v>
      </c>
      <c r="AI22155" s="229">
        <v>91375</v>
      </c>
    </row>
    <row r="22156" spans="31:35" x14ac:dyDescent="0.55000000000000004">
      <c r="AE22156" s="254" t="s">
        <v>46231</v>
      </c>
      <c r="AF22156" s="255">
        <v>1099.01</v>
      </c>
      <c r="AH22156" s="228" t="s">
        <v>28957</v>
      </c>
      <c r="AI22156" s="229">
        <v>11567.91</v>
      </c>
    </row>
    <row r="22157" spans="31:35" x14ac:dyDescent="0.55000000000000004">
      <c r="AE22157" s="254" t="s">
        <v>46232</v>
      </c>
      <c r="AF22157" s="255">
        <v>107755.18</v>
      </c>
      <c r="AH22157" s="228" t="s">
        <v>28958</v>
      </c>
      <c r="AI22157" s="229">
        <v>16120.61</v>
      </c>
    </row>
    <row r="22158" spans="31:35" x14ac:dyDescent="0.55000000000000004">
      <c r="AE22158" s="254" t="s">
        <v>50815</v>
      </c>
      <c r="AF22158" s="255">
        <v>595</v>
      </c>
      <c r="AH22158" s="228" t="s">
        <v>28961</v>
      </c>
      <c r="AI22158" s="229">
        <v>3667.7</v>
      </c>
    </row>
    <row r="22159" spans="31:35" x14ac:dyDescent="0.55000000000000004">
      <c r="AE22159" s="254" t="s">
        <v>58808</v>
      </c>
      <c r="AF22159" s="255">
        <v>2924.99</v>
      </c>
      <c r="AH22159" s="228" t="s">
        <v>36795</v>
      </c>
      <c r="AI22159" s="229">
        <v>4490</v>
      </c>
    </row>
    <row r="22160" spans="31:35" x14ac:dyDescent="0.55000000000000004">
      <c r="AE22160" s="254" t="s">
        <v>61725</v>
      </c>
      <c r="AF22160" s="255">
        <v>6272</v>
      </c>
      <c r="AH22160" s="228" t="s">
        <v>28962</v>
      </c>
      <c r="AI22160" s="229">
        <v>2163</v>
      </c>
    </row>
    <row r="22161" spans="31:35" x14ac:dyDescent="0.55000000000000004">
      <c r="AE22161" s="254" t="s">
        <v>46233</v>
      </c>
      <c r="AF22161" s="255">
        <v>3941.67</v>
      </c>
      <c r="AH22161" s="228" t="s">
        <v>28963</v>
      </c>
      <c r="AI22161" s="229">
        <v>10000</v>
      </c>
    </row>
    <row r="22162" spans="31:35" x14ac:dyDescent="0.55000000000000004">
      <c r="AE22162" s="254" t="s">
        <v>46234</v>
      </c>
      <c r="AF22162" s="255">
        <v>20885.82</v>
      </c>
      <c r="AH22162" s="228" t="s">
        <v>46190</v>
      </c>
      <c r="AI22162" s="229">
        <v>216895.25</v>
      </c>
    </row>
    <row r="22163" spans="31:35" x14ac:dyDescent="0.55000000000000004">
      <c r="AE22163" s="254" t="s">
        <v>46235</v>
      </c>
      <c r="AF22163" s="255">
        <v>2245</v>
      </c>
      <c r="AH22163" s="228" t="s">
        <v>34267</v>
      </c>
      <c r="AI22163" s="229">
        <v>2760</v>
      </c>
    </row>
    <row r="22164" spans="31:35" x14ac:dyDescent="0.55000000000000004">
      <c r="AE22164" s="254" t="s">
        <v>55678</v>
      </c>
      <c r="AF22164" s="255">
        <v>4399.49</v>
      </c>
      <c r="AH22164" s="228" t="s">
        <v>28990</v>
      </c>
      <c r="AI22164" s="229">
        <v>16824.3</v>
      </c>
    </row>
    <row r="22165" spans="31:35" x14ac:dyDescent="0.55000000000000004">
      <c r="AE22165" s="254" t="s">
        <v>46236</v>
      </c>
      <c r="AF22165" s="255">
        <v>15357.44</v>
      </c>
      <c r="AH22165" s="228" t="s">
        <v>35787</v>
      </c>
      <c r="AI22165" s="229">
        <v>248</v>
      </c>
    </row>
    <row r="22166" spans="31:35" x14ac:dyDescent="0.55000000000000004">
      <c r="AE22166" s="254" t="s">
        <v>46237</v>
      </c>
      <c r="AF22166" s="255">
        <v>3926.73</v>
      </c>
      <c r="AH22166" s="228" t="s">
        <v>28991</v>
      </c>
      <c r="AI22166" s="229">
        <v>1772.41</v>
      </c>
    </row>
    <row r="22167" spans="31:35" x14ac:dyDescent="0.55000000000000004">
      <c r="AE22167" s="254" t="s">
        <v>50816</v>
      </c>
      <c r="AF22167" s="255">
        <v>21500</v>
      </c>
      <c r="AH22167" s="228" t="s">
        <v>28993</v>
      </c>
      <c r="AI22167" s="229">
        <v>139124.85</v>
      </c>
    </row>
    <row r="22168" spans="31:35" x14ac:dyDescent="0.55000000000000004">
      <c r="AE22168" s="254" t="s">
        <v>50817</v>
      </c>
      <c r="AF22168" s="255">
        <v>1333</v>
      </c>
      <c r="AH22168" s="228" t="s">
        <v>40905</v>
      </c>
      <c r="AI22168" s="229">
        <v>57576.09</v>
      </c>
    </row>
    <row r="22169" spans="31:35" x14ac:dyDescent="0.55000000000000004">
      <c r="AE22169" s="254" t="s">
        <v>54639</v>
      </c>
      <c r="AF22169" s="255">
        <v>20297</v>
      </c>
      <c r="AH22169" s="228" t="s">
        <v>29005</v>
      </c>
      <c r="AI22169" s="229">
        <v>10235.16</v>
      </c>
    </row>
    <row r="22170" spans="31:35" x14ac:dyDescent="0.55000000000000004">
      <c r="AE22170" s="254" t="s">
        <v>65224</v>
      </c>
      <c r="AF22170" s="255">
        <v>8019.01</v>
      </c>
      <c r="AH22170" s="228" t="s">
        <v>46191</v>
      </c>
      <c r="AI22170" s="229">
        <v>336355</v>
      </c>
    </row>
    <row r="22171" spans="31:35" x14ac:dyDescent="0.55000000000000004">
      <c r="AE22171" s="254" t="s">
        <v>50818</v>
      </c>
      <c r="AF22171" s="255">
        <v>71464.67</v>
      </c>
      <c r="AH22171" s="228" t="s">
        <v>29006</v>
      </c>
      <c r="AI22171" s="229">
        <v>26513.5</v>
      </c>
    </row>
    <row r="22172" spans="31:35" x14ac:dyDescent="0.55000000000000004">
      <c r="AE22172" s="254" t="s">
        <v>50819</v>
      </c>
      <c r="AF22172" s="255">
        <v>95413.78</v>
      </c>
      <c r="AH22172" s="228" t="s">
        <v>29007</v>
      </c>
      <c r="AI22172" s="229">
        <v>16414.52</v>
      </c>
    </row>
    <row r="22173" spans="31:35" x14ac:dyDescent="0.55000000000000004">
      <c r="AE22173" s="254" t="s">
        <v>14606</v>
      </c>
      <c r="AF22173" s="255">
        <v>7584406.5899999999</v>
      </c>
      <c r="AH22173" s="228" t="s">
        <v>54581</v>
      </c>
      <c r="AI22173" s="229">
        <v>3585.48</v>
      </c>
    </row>
    <row r="22174" spans="31:35" x14ac:dyDescent="0.55000000000000004">
      <c r="AE22174" s="254" t="s">
        <v>14607</v>
      </c>
      <c r="AF22174" s="255">
        <v>192312.03</v>
      </c>
      <c r="AH22174" s="228" t="s">
        <v>54582</v>
      </c>
      <c r="AI22174" s="229">
        <v>30577.5</v>
      </c>
    </row>
    <row r="22175" spans="31:35" x14ac:dyDescent="0.55000000000000004">
      <c r="AE22175" s="254" t="s">
        <v>31045</v>
      </c>
      <c r="AF22175" s="255">
        <v>128517.58</v>
      </c>
      <c r="AH22175" s="228" t="s">
        <v>40906</v>
      </c>
      <c r="AI22175" s="229">
        <v>87934.35</v>
      </c>
    </row>
    <row r="22176" spans="31:35" x14ac:dyDescent="0.55000000000000004">
      <c r="AE22176" s="254" t="s">
        <v>31046</v>
      </c>
      <c r="AF22176" s="255">
        <v>3842728.16</v>
      </c>
      <c r="AH22176" s="228" t="s">
        <v>29008</v>
      </c>
      <c r="AI22176" s="229">
        <v>37170.449999999997</v>
      </c>
    </row>
    <row r="22177" spans="31:35" x14ac:dyDescent="0.55000000000000004">
      <c r="AE22177" s="254" t="s">
        <v>31047</v>
      </c>
      <c r="AF22177" s="255">
        <v>197053.8</v>
      </c>
      <c r="AH22177" s="228" t="s">
        <v>29010</v>
      </c>
      <c r="AI22177" s="229">
        <v>236481.09</v>
      </c>
    </row>
    <row r="22178" spans="31:35" x14ac:dyDescent="0.55000000000000004">
      <c r="AE22178" s="254" t="s">
        <v>14608</v>
      </c>
      <c r="AF22178" s="255">
        <v>88954526.129999995</v>
      </c>
      <c r="AH22178" s="228" t="s">
        <v>47616</v>
      </c>
      <c r="AI22178" s="229">
        <v>60550</v>
      </c>
    </row>
    <row r="22179" spans="31:35" x14ac:dyDescent="0.55000000000000004">
      <c r="AE22179" s="254" t="s">
        <v>31048</v>
      </c>
      <c r="AF22179" s="255">
        <v>258580.76</v>
      </c>
      <c r="AH22179" s="228" t="s">
        <v>29031</v>
      </c>
      <c r="AI22179" s="229">
        <v>13810.2</v>
      </c>
    </row>
    <row r="22180" spans="31:35" x14ac:dyDescent="0.55000000000000004">
      <c r="AE22180" s="254" t="s">
        <v>31049</v>
      </c>
      <c r="AF22180" s="255">
        <v>1682349.36</v>
      </c>
      <c r="AH22180" s="228" t="s">
        <v>29032</v>
      </c>
      <c r="AI22180" s="229">
        <v>5845.8</v>
      </c>
    </row>
    <row r="22181" spans="31:35" x14ac:dyDescent="0.55000000000000004">
      <c r="AE22181" s="254" t="s">
        <v>31050</v>
      </c>
      <c r="AF22181" s="255">
        <v>9555.1</v>
      </c>
      <c r="AH22181" s="228" t="s">
        <v>43380</v>
      </c>
      <c r="AI22181" s="229">
        <v>268770.62</v>
      </c>
    </row>
    <row r="22182" spans="31:35" x14ac:dyDescent="0.55000000000000004">
      <c r="AE22182" s="254" t="s">
        <v>31051</v>
      </c>
      <c r="AF22182" s="255">
        <v>17504417.789999999</v>
      </c>
      <c r="AH22182" s="228" t="s">
        <v>29033</v>
      </c>
      <c r="AI22182" s="229">
        <v>26972.23</v>
      </c>
    </row>
    <row r="22183" spans="31:35" x14ac:dyDescent="0.55000000000000004">
      <c r="AE22183" s="254" t="s">
        <v>31052</v>
      </c>
      <c r="AF22183" s="255">
        <v>3358821.79</v>
      </c>
      <c r="AH22183" s="228" t="s">
        <v>29034</v>
      </c>
      <c r="AI22183" s="229">
        <v>14920</v>
      </c>
    </row>
    <row r="22184" spans="31:35" x14ac:dyDescent="0.55000000000000004">
      <c r="AE22184" s="254" t="s">
        <v>34395</v>
      </c>
      <c r="AF22184" s="255">
        <v>8112.46</v>
      </c>
      <c r="AH22184" s="228" t="s">
        <v>50775</v>
      </c>
      <c r="AI22184" s="229">
        <v>65548.429999999993</v>
      </c>
    </row>
    <row r="22185" spans="31:35" x14ac:dyDescent="0.55000000000000004">
      <c r="AE22185" s="254" t="s">
        <v>34408</v>
      </c>
      <c r="AF22185" s="255">
        <v>115776.2</v>
      </c>
      <c r="AH22185" s="228" t="s">
        <v>29037</v>
      </c>
      <c r="AI22185" s="229">
        <v>78474.5</v>
      </c>
    </row>
    <row r="22186" spans="31:35" x14ac:dyDescent="0.55000000000000004">
      <c r="AE22186" s="254" t="s">
        <v>14609</v>
      </c>
      <c r="AF22186" s="255">
        <v>44157214.039999999</v>
      </c>
      <c r="AH22186" s="228" t="s">
        <v>29038</v>
      </c>
      <c r="AI22186" s="229">
        <v>130245.1</v>
      </c>
    </row>
    <row r="22187" spans="31:35" x14ac:dyDescent="0.55000000000000004">
      <c r="AE22187" s="254" t="s">
        <v>31054</v>
      </c>
      <c r="AF22187" s="255">
        <v>697483.2</v>
      </c>
      <c r="AH22187" s="228" t="s">
        <v>29040</v>
      </c>
      <c r="AI22187" s="229">
        <v>130250</v>
      </c>
    </row>
    <row r="22188" spans="31:35" x14ac:dyDescent="0.55000000000000004">
      <c r="AE22188" s="254" t="s">
        <v>31055</v>
      </c>
      <c r="AF22188" s="255">
        <v>1953892.41</v>
      </c>
      <c r="AH22188" s="228" t="s">
        <v>50776</v>
      </c>
      <c r="AI22188" s="229">
        <v>10533.93</v>
      </c>
    </row>
    <row r="22189" spans="31:35" x14ac:dyDescent="0.55000000000000004">
      <c r="AE22189" s="254" t="s">
        <v>31056</v>
      </c>
      <c r="AF22189" s="255">
        <v>141131.44</v>
      </c>
      <c r="AH22189" s="228" t="s">
        <v>43381</v>
      </c>
      <c r="AI22189" s="229">
        <v>116812.95</v>
      </c>
    </row>
    <row r="22190" spans="31:35" x14ac:dyDescent="0.55000000000000004">
      <c r="AE22190" s="254" t="s">
        <v>14610</v>
      </c>
      <c r="AF22190" s="255">
        <v>23185409.600000001</v>
      </c>
      <c r="AH22190" s="228" t="s">
        <v>43382</v>
      </c>
      <c r="AI22190" s="229">
        <v>6984.55</v>
      </c>
    </row>
    <row r="22191" spans="31:35" x14ac:dyDescent="0.55000000000000004">
      <c r="AE22191" s="254" t="s">
        <v>14611</v>
      </c>
      <c r="AF22191" s="255">
        <v>3170152.42</v>
      </c>
      <c r="AH22191" s="228" t="s">
        <v>29051</v>
      </c>
      <c r="AI22191" s="229">
        <v>583</v>
      </c>
    </row>
    <row r="22192" spans="31:35" x14ac:dyDescent="0.55000000000000004">
      <c r="AE22192" s="254" t="s">
        <v>14612</v>
      </c>
      <c r="AF22192" s="255">
        <v>24004226.149999999</v>
      </c>
      <c r="AH22192" s="228" t="s">
        <v>29052</v>
      </c>
      <c r="AI22192" s="229">
        <v>3754.44</v>
      </c>
    </row>
    <row r="22193" spans="31:35" x14ac:dyDescent="0.55000000000000004">
      <c r="AE22193" s="254" t="s">
        <v>14613</v>
      </c>
      <c r="AF22193" s="255">
        <v>19927220.5</v>
      </c>
      <c r="AH22193" s="228" t="s">
        <v>46192</v>
      </c>
      <c r="AI22193" s="229">
        <v>39821.93</v>
      </c>
    </row>
    <row r="22194" spans="31:35" x14ac:dyDescent="0.55000000000000004">
      <c r="AE22194" s="254" t="s">
        <v>31057</v>
      </c>
      <c r="AF22194" s="255">
        <v>429327.92</v>
      </c>
      <c r="AH22194" s="228" t="s">
        <v>14406</v>
      </c>
      <c r="AI22194" s="229">
        <v>3238.07</v>
      </c>
    </row>
    <row r="22195" spans="31:35" x14ac:dyDescent="0.55000000000000004">
      <c r="AE22195" s="254" t="s">
        <v>31058</v>
      </c>
      <c r="AF22195" s="255">
        <v>934005.77</v>
      </c>
      <c r="AH22195" s="228" t="s">
        <v>29077</v>
      </c>
      <c r="AI22195" s="229">
        <v>46471.82</v>
      </c>
    </row>
    <row r="22196" spans="31:35" x14ac:dyDescent="0.55000000000000004">
      <c r="AE22196" s="254" t="s">
        <v>14614</v>
      </c>
      <c r="AF22196" s="255">
        <v>11376268.029999999</v>
      </c>
      <c r="AH22196" s="228" t="s">
        <v>29078</v>
      </c>
      <c r="AI22196" s="229">
        <v>104708.18</v>
      </c>
    </row>
    <row r="22197" spans="31:35" x14ac:dyDescent="0.55000000000000004">
      <c r="AE22197" s="254" t="s">
        <v>31059</v>
      </c>
      <c r="AF22197" s="255">
        <v>311590.08</v>
      </c>
      <c r="AH22197" s="228" t="s">
        <v>29103</v>
      </c>
      <c r="AI22197" s="229">
        <v>18.739999999999998</v>
      </c>
    </row>
    <row r="22198" spans="31:35" x14ac:dyDescent="0.55000000000000004">
      <c r="AE22198" s="254" t="s">
        <v>31060</v>
      </c>
      <c r="AF22198" s="255">
        <v>20191041.649999999</v>
      </c>
      <c r="AH22198" s="228" t="s">
        <v>29104</v>
      </c>
      <c r="AI22198" s="229">
        <v>3520</v>
      </c>
    </row>
    <row r="22199" spans="31:35" x14ac:dyDescent="0.55000000000000004">
      <c r="AE22199" s="254" t="s">
        <v>14615</v>
      </c>
      <c r="AF22199" s="255">
        <v>9641.77</v>
      </c>
      <c r="AH22199" s="228" t="s">
        <v>50777</v>
      </c>
      <c r="AI22199" s="229">
        <v>24000</v>
      </c>
    </row>
    <row r="22200" spans="31:35" x14ac:dyDescent="0.55000000000000004">
      <c r="AE22200" s="254" t="s">
        <v>14616</v>
      </c>
      <c r="AF22200" s="255">
        <v>4456665.95</v>
      </c>
      <c r="AH22200" s="228" t="s">
        <v>50778</v>
      </c>
      <c r="AI22200" s="229">
        <v>27400</v>
      </c>
    </row>
    <row r="22201" spans="31:35" x14ac:dyDescent="0.55000000000000004">
      <c r="AE22201" s="254" t="s">
        <v>14617</v>
      </c>
      <c r="AF22201" s="255">
        <v>3758706.64</v>
      </c>
      <c r="AH22201" s="228" t="s">
        <v>50779</v>
      </c>
      <c r="AI22201" s="229">
        <v>11120</v>
      </c>
    </row>
    <row r="22202" spans="31:35" x14ac:dyDescent="0.55000000000000004">
      <c r="AE22202" s="254" t="s">
        <v>14618</v>
      </c>
      <c r="AF22202" s="255">
        <v>3414432.59</v>
      </c>
      <c r="AH22202" s="228" t="s">
        <v>46193</v>
      </c>
      <c r="AI22202" s="229">
        <v>102500</v>
      </c>
    </row>
    <row r="22203" spans="31:35" x14ac:dyDescent="0.55000000000000004">
      <c r="AE22203" s="254" t="s">
        <v>31061</v>
      </c>
      <c r="AF22203" s="255">
        <v>5813891.75</v>
      </c>
      <c r="AH22203" s="228" t="s">
        <v>43383</v>
      </c>
      <c r="AI22203" s="229">
        <v>174525.13</v>
      </c>
    </row>
    <row r="22204" spans="31:35" x14ac:dyDescent="0.55000000000000004">
      <c r="AE22204" s="254" t="s">
        <v>31062</v>
      </c>
      <c r="AF22204" s="255">
        <v>809004.66</v>
      </c>
      <c r="AH22204" s="228" t="s">
        <v>29105</v>
      </c>
      <c r="AI22204" s="229">
        <v>21770.84</v>
      </c>
    </row>
    <row r="22205" spans="31:35" x14ac:dyDescent="0.55000000000000004">
      <c r="AE22205" s="254" t="s">
        <v>31063</v>
      </c>
      <c r="AF22205" s="255">
        <v>3799209.96</v>
      </c>
      <c r="AH22205" s="228" t="s">
        <v>50780</v>
      </c>
      <c r="AI22205" s="229">
        <v>3236.42</v>
      </c>
    </row>
    <row r="22206" spans="31:35" x14ac:dyDescent="0.55000000000000004">
      <c r="AE22206" s="254" t="s">
        <v>14619</v>
      </c>
      <c r="AF22206" s="255">
        <v>162276.92000000001</v>
      </c>
      <c r="AH22206" s="228" t="s">
        <v>29107</v>
      </c>
      <c r="AI22206" s="229">
        <v>658.24</v>
      </c>
    </row>
    <row r="22207" spans="31:35" x14ac:dyDescent="0.55000000000000004">
      <c r="AE22207" s="254" t="s">
        <v>40919</v>
      </c>
      <c r="AF22207" s="255">
        <v>10387.01</v>
      </c>
      <c r="AH22207" s="228" t="s">
        <v>29109</v>
      </c>
      <c r="AI22207" s="229">
        <v>1741.5</v>
      </c>
    </row>
    <row r="22208" spans="31:35" x14ac:dyDescent="0.55000000000000004">
      <c r="AE22208" s="254" t="s">
        <v>31064</v>
      </c>
      <c r="AF22208" s="255">
        <v>338650.4</v>
      </c>
      <c r="AH22208" s="228" t="s">
        <v>29111</v>
      </c>
      <c r="AI22208" s="229">
        <v>2018.98</v>
      </c>
    </row>
    <row r="22209" spans="31:35" x14ac:dyDescent="0.55000000000000004">
      <c r="AE22209" s="254" t="s">
        <v>14620</v>
      </c>
      <c r="AF22209" s="255">
        <v>3373146.43</v>
      </c>
      <c r="AH22209" s="228" t="s">
        <v>29112</v>
      </c>
      <c r="AI22209" s="229">
        <v>61001.62</v>
      </c>
    </row>
    <row r="22210" spans="31:35" x14ac:dyDescent="0.55000000000000004">
      <c r="AE22210" s="254" t="s">
        <v>14621</v>
      </c>
      <c r="AF22210" s="255">
        <v>130843.08</v>
      </c>
      <c r="AH22210" s="228" t="s">
        <v>29113</v>
      </c>
      <c r="AI22210" s="229">
        <v>39406.51</v>
      </c>
    </row>
    <row r="22211" spans="31:35" x14ac:dyDescent="0.55000000000000004">
      <c r="AE22211" s="254" t="s">
        <v>14622</v>
      </c>
      <c r="AF22211" s="255">
        <v>7977049.54</v>
      </c>
      <c r="AH22211" s="228" t="s">
        <v>29114</v>
      </c>
      <c r="AI22211" s="229">
        <v>31310.82</v>
      </c>
    </row>
    <row r="22212" spans="31:35" x14ac:dyDescent="0.55000000000000004">
      <c r="AE22212" s="254" t="s">
        <v>14623</v>
      </c>
      <c r="AF22212" s="255">
        <v>731592.82</v>
      </c>
      <c r="AH22212" s="228" t="s">
        <v>29115</v>
      </c>
      <c r="AI22212" s="229">
        <v>35293.14</v>
      </c>
    </row>
    <row r="22213" spans="31:35" x14ac:dyDescent="0.55000000000000004">
      <c r="AE22213" s="254" t="s">
        <v>14624</v>
      </c>
      <c r="AF22213" s="255">
        <v>1060731.1599999999</v>
      </c>
      <c r="AH22213" s="228" t="s">
        <v>47617</v>
      </c>
      <c r="AI22213" s="229">
        <v>4705.99</v>
      </c>
    </row>
    <row r="22214" spans="31:35" x14ac:dyDescent="0.55000000000000004">
      <c r="AE22214" s="254" t="s">
        <v>14625</v>
      </c>
      <c r="AF22214" s="255">
        <v>304541.11</v>
      </c>
      <c r="AH22214" s="228" t="s">
        <v>36804</v>
      </c>
      <c r="AI22214" s="229">
        <v>900</v>
      </c>
    </row>
    <row r="22215" spans="31:35" x14ac:dyDescent="0.55000000000000004">
      <c r="AE22215" s="254" t="s">
        <v>46238</v>
      </c>
      <c r="AF22215" s="255">
        <v>1070</v>
      </c>
      <c r="AH22215" s="228" t="s">
        <v>43384</v>
      </c>
      <c r="AI22215" s="229">
        <v>29404.57</v>
      </c>
    </row>
    <row r="22216" spans="31:35" x14ac:dyDescent="0.55000000000000004">
      <c r="AE22216" s="254" t="s">
        <v>31065</v>
      </c>
      <c r="AF22216" s="255">
        <v>59021.65</v>
      </c>
      <c r="AH22216" s="228" t="s">
        <v>29128</v>
      </c>
      <c r="AI22216" s="229">
        <v>2678.29</v>
      </c>
    </row>
    <row r="22217" spans="31:35" x14ac:dyDescent="0.55000000000000004">
      <c r="AE22217" s="254" t="s">
        <v>31066</v>
      </c>
      <c r="AF22217" s="255">
        <v>194396210.69999999</v>
      </c>
      <c r="AH22217" s="228" t="s">
        <v>47618</v>
      </c>
      <c r="AI22217" s="229">
        <v>3421.7</v>
      </c>
    </row>
    <row r="22218" spans="31:35" x14ac:dyDescent="0.55000000000000004">
      <c r="AE22218" s="254" t="s">
        <v>14626</v>
      </c>
      <c r="AF22218" s="255">
        <v>30651795.829999998</v>
      </c>
      <c r="AH22218" s="228" t="s">
        <v>29130</v>
      </c>
      <c r="AI22218" s="229">
        <v>5131.84</v>
      </c>
    </row>
    <row r="22219" spans="31:35" x14ac:dyDescent="0.55000000000000004">
      <c r="AE22219" s="254" t="s">
        <v>31067</v>
      </c>
      <c r="AF22219" s="255">
        <v>49849701.009999998</v>
      </c>
      <c r="AH22219" s="228" t="s">
        <v>29131</v>
      </c>
      <c r="AI22219" s="229">
        <v>11049.27</v>
      </c>
    </row>
    <row r="22220" spans="31:35" x14ac:dyDescent="0.55000000000000004">
      <c r="AE22220" s="254" t="s">
        <v>14627</v>
      </c>
      <c r="AF22220" s="255">
        <v>304709.84000000003</v>
      </c>
      <c r="AH22220" s="228" t="s">
        <v>29147</v>
      </c>
      <c r="AI22220" s="229">
        <v>86375.05</v>
      </c>
    </row>
    <row r="22221" spans="31:35" x14ac:dyDescent="0.55000000000000004">
      <c r="AE22221" s="254" t="s">
        <v>60979</v>
      </c>
      <c r="AF22221" s="255">
        <v>721.2</v>
      </c>
      <c r="AH22221" s="228" t="s">
        <v>49428</v>
      </c>
      <c r="AI22221" s="229">
        <v>14450.04</v>
      </c>
    </row>
    <row r="22222" spans="31:35" x14ac:dyDescent="0.55000000000000004">
      <c r="AE22222" s="254" t="s">
        <v>58127</v>
      </c>
      <c r="AF22222" s="255">
        <v>16969.259999999998</v>
      </c>
      <c r="AH22222" s="228" t="s">
        <v>46194</v>
      </c>
      <c r="AI22222" s="229">
        <v>173830.5</v>
      </c>
    </row>
    <row r="22223" spans="31:35" x14ac:dyDescent="0.55000000000000004">
      <c r="AE22223" s="254" t="s">
        <v>14628</v>
      </c>
      <c r="AF22223" s="255">
        <v>253354.55</v>
      </c>
      <c r="AH22223" s="228" t="s">
        <v>29148</v>
      </c>
      <c r="AI22223" s="229">
        <v>22325.52</v>
      </c>
    </row>
    <row r="22224" spans="31:35" x14ac:dyDescent="0.55000000000000004">
      <c r="AE22224" s="254" t="s">
        <v>31068</v>
      </c>
      <c r="AF22224" s="255">
        <v>149855.87</v>
      </c>
      <c r="AH22224" s="228" t="s">
        <v>29149</v>
      </c>
      <c r="AI22224" s="229">
        <v>12648.5</v>
      </c>
    </row>
    <row r="22225" spans="31:35" x14ac:dyDescent="0.55000000000000004">
      <c r="AE22225" s="254" t="s">
        <v>48589</v>
      </c>
      <c r="AF22225" s="255">
        <v>64333.29</v>
      </c>
      <c r="AH22225" s="228" t="s">
        <v>54583</v>
      </c>
      <c r="AI22225" s="229">
        <v>545</v>
      </c>
    </row>
    <row r="22226" spans="31:35" x14ac:dyDescent="0.55000000000000004">
      <c r="AE22226" s="254" t="s">
        <v>14629</v>
      </c>
      <c r="AF22226" s="255">
        <v>885299.11</v>
      </c>
      <c r="AH22226" s="228" t="s">
        <v>29150</v>
      </c>
      <c r="AI22226" s="229">
        <v>3803.04</v>
      </c>
    </row>
    <row r="22227" spans="31:35" x14ac:dyDescent="0.55000000000000004">
      <c r="AE22227" s="254" t="s">
        <v>14630</v>
      </c>
      <c r="AF22227" s="255">
        <v>23649391.98</v>
      </c>
      <c r="AH22227" s="228" t="s">
        <v>54584</v>
      </c>
      <c r="AI22227" s="229">
        <v>4469.43</v>
      </c>
    </row>
    <row r="22228" spans="31:35" x14ac:dyDescent="0.55000000000000004">
      <c r="AE22228" s="254" t="s">
        <v>35902</v>
      </c>
      <c r="AF22228" s="255">
        <v>212474.74</v>
      </c>
      <c r="AH22228" s="228" t="s">
        <v>29151</v>
      </c>
      <c r="AI22228" s="229">
        <v>727</v>
      </c>
    </row>
    <row r="22229" spans="31:35" x14ac:dyDescent="0.55000000000000004">
      <c r="AE22229" s="254" t="s">
        <v>31070</v>
      </c>
      <c r="AF22229" s="255">
        <v>7627098.1299999999</v>
      </c>
      <c r="AH22229" s="228" t="s">
        <v>29152</v>
      </c>
      <c r="AI22229" s="229">
        <v>32365.599999999999</v>
      </c>
    </row>
    <row r="22230" spans="31:35" x14ac:dyDescent="0.55000000000000004">
      <c r="AE22230" s="254" t="s">
        <v>31071</v>
      </c>
      <c r="AF22230" s="255">
        <v>318552.90999999997</v>
      </c>
      <c r="AH22230" s="228" t="s">
        <v>49429</v>
      </c>
      <c r="AI22230" s="229">
        <v>219</v>
      </c>
    </row>
    <row r="22231" spans="31:35" x14ac:dyDescent="0.55000000000000004">
      <c r="AE22231" s="254" t="s">
        <v>14631</v>
      </c>
      <c r="AF22231" s="255">
        <v>23483776.969999999</v>
      </c>
      <c r="AH22231" s="228" t="s">
        <v>54585</v>
      </c>
      <c r="AI22231" s="229">
        <v>10680.88</v>
      </c>
    </row>
    <row r="22232" spans="31:35" x14ac:dyDescent="0.55000000000000004">
      <c r="AE22232" s="254" t="s">
        <v>14632</v>
      </c>
      <c r="AF22232" s="255">
        <v>302407.06</v>
      </c>
      <c r="AH22232" s="228" t="s">
        <v>35793</v>
      </c>
      <c r="AI22232" s="229">
        <v>4801</v>
      </c>
    </row>
    <row r="22233" spans="31:35" x14ac:dyDescent="0.55000000000000004">
      <c r="AE22233" s="254" t="s">
        <v>14633</v>
      </c>
      <c r="AF22233" s="255">
        <v>47429384.780000001</v>
      </c>
      <c r="AH22233" s="228" t="s">
        <v>39576</v>
      </c>
      <c r="AI22233" s="229">
        <v>60043.15</v>
      </c>
    </row>
    <row r="22234" spans="31:35" x14ac:dyDescent="0.55000000000000004">
      <c r="AE22234" s="254" t="s">
        <v>14634</v>
      </c>
      <c r="AF22234" s="255">
        <v>87265869.760000005</v>
      </c>
      <c r="AH22234" s="228" t="s">
        <v>43385</v>
      </c>
      <c r="AI22234" s="229">
        <v>41189.79</v>
      </c>
    </row>
    <row r="22235" spans="31:35" x14ac:dyDescent="0.55000000000000004">
      <c r="AE22235" s="254" t="s">
        <v>31072</v>
      </c>
      <c r="AF22235" s="255">
        <v>171270.97</v>
      </c>
      <c r="AH22235" s="228" t="s">
        <v>35794</v>
      </c>
      <c r="AI22235" s="229">
        <v>13855</v>
      </c>
    </row>
    <row r="22236" spans="31:35" x14ac:dyDescent="0.55000000000000004">
      <c r="AE22236" s="254" t="s">
        <v>14635</v>
      </c>
      <c r="AF22236" s="255">
        <v>29129115.390000001</v>
      </c>
      <c r="AH22236" s="228" t="s">
        <v>46195</v>
      </c>
      <c r="AI22236" s="229">
        <v>123050</v>
      </c>
    </row>
    <row r="22237" spans="31:35" x14ac:dyDescent="0.55000000000000004">
      <c r="AE22237" s="254" t="s">
        <v>31073</v>
      </c>
      <c r="AF22237" s="255">
        <v>1515049.22</v>
      </c>
      <c r="AH22237" s="228" t="s">
        <v>35795</v>
      </c>
      <c r="AI22237" s="229">
        <v>11185.59</v>
      </c>
    </row>
    <row r="22238" spans="31:35" x14ac:dyDescent="0.55000000000000004">
      <c r="AE22238" s="254" t="s">
        <v>31074</v>
      </c>
      <c r="AF22238" s="255">
        <v>129255.62</v>
      </c>
      <c r="AH22238" s="228" t="s">
        <v>29163</v>
      </c>
      <c r="AI22238" s="229">
        <v>3145</v>
      </c>
    </row>
    <row r="22239" spans="31:35" x14ac:dyDescent="0.55000000000000004">
      <c r="AE22239" s="254" t="s">
        <v>14636</v>
      </c>
      <c r="AF22239" s="255">
        <v>390167.81</v>
      </c>
      <c r="AH22239" s="228" t="s">
        <v>29164</v>
      </c>
      <c r="AI22239" s="229">
        <v>8336</v>
      </c>
    </row>
    <row r="22240" spans="31:35" x14ac:dyDescent="0.55000000000000004">
      <c r="AE22240" s="254" t="s">
        <v>14637</v>
      </c>
      <c r="AF22240" s="255">
        <v>19823.150000000001</v>
      </c>
      <c r="AH22240" s="228" t="s">
        <v>29165</v>
      </c>
      <c r="AI22240" s="229">
        <v>15469</v>
      </c>
    </row>
    <row r="22241" spans="31:35" x14ac:dyDescent="0.55000000000000004">
      <c r="AE22241" s="254" t="s">
        <v>31075</v>
      </c>
      <c r="AF22241" s="255">
        <v>31828.080000000002</v>
      </c>
      <c r="AH22241" s="228" t="s">
        <v>36808</v>
      </c>
      <c r="AI22241" s="229">
        <v>13207</v>
      </c>
    </row>
    <row r="22242" spans="31:35" x14ac:dyDescent="0.55000000000000004">
      <c r="AE22242" s="254" t="s">
        <v>14638</v>
      </c>
      <c r="AF22242" s="255">
        <v>123471807.97</v>
      </c>
      <c r="AH22242" s="228" t="s">
        <v>48557</v>
      </c>
      <c r="AI22242" s="229">
        <v>24893.360000000001</v>
      </c>
    </row>
    <row r="22243" spans="31:35" x14ac:dyDescent="0.55000000000000004">
      <c r="AE22243" s="254" t="s">
        <v>14639</v>
      </c>
      <c r="AF22243" s="255">
        <v>17457139.940000001</v>
      </c>
      <c r="AH22243" s="228" t="s">
        <v>43386</v>
      </c>
      <c r="AI22243" s="229">
        <v>154750</v>
      </c>
    </row>
    <row r="22244" spans="31:35" x14ac:dyDescent="0.55000000000000004">
      <c r="AE22244" s="254" t="s">
        <v>31076</v>
      </c>
      <c r="AF22244" s="255">
        <v>264142.78999999998</v>
      </c>
      <c r="AH22244" s="228" t="s">
        <v>29184</v>
      </c>
      <c r="AI22244" s="229">
        <v>11100.38</v>
      </c>
    </row>
    <row r="22245" spans="31:35" x14ac:dyDescent="0.55000000000000004">
      <c r="AE22245" s="254" t="s">
        <v>14640</v>
      </c>
      <c r="AF22245" s="255">
        <v>62580.639999999999</v>
      </c>
      <c r="AH22245" s="228" t="s">
        <v>29187</v>
      </c>
      <c r="AI22245" s="229">
        <v>26440.75</v>
      </c>
    </row>
    <row r="22246" spans="31:35" x14ac:dyDescent="0.55000000000000004">
      <c r="AE22246" s="254" t="s">
        <v>14641</v>
      </c>
      <c r="AF22246" s="255">
        <v>131741.32</v>
      </c>
      <c r="AH22246" s="228" t="s">
        <v>47619</v>
      </c>
      <c r="AI22246" s="229">
        <v>3577</v>
      </c>
    </row>
    <row r="22247" spans="31:35" x14ac:dyDescent="0.55000000000000004">
      <c r="AE22247" s="254" t="s">
        <v>31077</v>
      </c>
      <c r="AF22247" s="255">
        <v>2095973.56</v>
      </c>
      <c r="AH22247" s="228" t="s">
        <v>39579</v>
      </c>
      <c r="AI22247" s="229">
        <v>6331.23</v>
      </c>
    </row>
    <row r="22248" spans="31:35" x14ac:dyDescent="0.55000000000000004">
      <c r="AE22248" s="254" t="s">
        <v>14642</v>
      </c>
      <c r="AF22248" s="255">
        <v>930375.22</v>
      </c>
      <c r="AH22248" s="228" t="s">
        <v>29189</v>
      </c>
      <c r="AI22248" s="229">
        <v>17930.78</v>
      </c>
    </row>
    <row r="22249" spans="31:35" x14ac:dyDescent="0.55000000000000004">
      <c r="AE22249" s="254" t="s">
        <v>14643</v>
      </c>
      <c r="AF22249" s="255">
        <v>1264629.44</v>
      </c>
      <c r="AH22249" s="228" t="s">
        <v>35798</v>
      </c>
      <c r="AI22249" s="229">
        <v>12299.84</v>
      </c>
    </row>
    <row r="22250" spans="31:35" x14ac:dyDescent="0.55000000000000004">
      <c r="AE22250" s="254" t="s">
        <v>31078</v>
      </c>
      <c r="AF22250" s="255">
        <v>5847293.6799999997</v>
      </c>
      <c r="AH22250" s="228" t="s">
        <v>29191</v>
      </c>
      <c r="AI22250" s="229">
        <v>153106.78</v>
      </c>
    </row>
    <row r="22251" spans="31:35" x14ac:dyDescent="0.55000000000000004">
      <c r="AE22251" s="254" t="s">
        <v>31079</v>
      </c>
      <c r="AF22251" s="255">
        <v>2277.06</v>
      </c>
      <c r="AH22251" s="228" t="s">
        <v>34272</v>
      </c>
      <c r="AI22251" s="229">
        <v>112520</v>
      </c>
    </row>
    <row r="22252" spans="31:35" x14ac:dyDescent="0.55000000000000004">
      <c r="AE22252" s="254" t="s">
        <v>47658</v>
      </c>
      <c r="AF22252" s="255">
        <v>216315.11</v>
      </c>
      <c r="AH22252" s="228" t="s">
        <v>47620</v>
      </c>
      <c r="AI22252" s="229">
        <v>39290.5</v>
      </c>
    </row>
    <row r="22253" spans="31:35" x14ac:dyDescent="0.55000000000000004">
      <c r="AE22253" s="254" t="s">
        <v>43414</v>
      </c>
      <c r="AF22253" s="255">
        <v>226710.89</v>
      </c>
      <c r="AH22253" s="228" t="s">
        <v>43387</v>
      </c>
      <c r="AI22253" s="229">
        <v>196455.6</v>
      </c>
    </row>
    <row r="22254" spans="31:35" x14ac:dyDescent="0.55000000000000004">
      <c r="AE22254" s="254" t="s">
        <v>14644</v>
      </c>
      <c r="AF22254" s="255">
        <v>9705005.5</v>
      </c>
      <c r="AH22254" s="228" t="s">
        <v>29206</v>
      </c>
      <c r="AI22254" s="229">
        <v>26422.19</v>
      </c>
    </row>
    <row r="22255" spans="31:35" x14ac:dyDescent="0.55000000000000004">
      <c r="AE22255" s="254" t="s">
        <v>31080</v>
      </c>
      <c r="AF22255" s="255">
        <v>10614285.76</v>
      </c>
      <c r="AH22255" s="228" t="s">
        <v>47621</v>
      </c>
      <c r="AI22255" s="229">
        <v>6889</v>
      </c>
    </row>
    <row r="22256" spans="31:35" x14ac:dyDescent="0.55000000000000004">
      <c r="AE22256" s="254" t="s">
        <v>14645</v>
      </c>
      <c r="AF22256" s="255">
        <v>371418.98</v>
      </c>
      <c r="AH22256" s="228" t="s">
        <v>29207</v>
      </c>
      <c r="AI22256" s="229">
        <v>21095.25</v>
      </c>
    </row>
    <row r="22257" spans="31:35" x14ac:dyDescent="0.55000000000000004">
      <c r="AE22257" s="254" t="s">
        <v>31082</v>
      </c>
      <c r="AF22257" s="255">
        <v>5140315.4800000004</v>
      </c>
      <c r="AH22257" s="228" t="s">
        <v>34273</v>
      </c>
      <c r="AI22257" s="229">
        <v>71912.210000000006</v>
      </c>
    </row>
    <row r="22258" spans="31:35" x14ac:dyDescent="0.55000000000000004">
      <c r="AE22258" s="254" t="s">
        <v>14646</v>
      </c>
      <c r="AF22258" s="255">
        <v>209218.11</v>
      </c>
      <c r="AH22258" s="228" t="s">
        <v>48558</v>
      </c>
      <c r="AI22258" s="229">
        <v>14891.75</v>
      </c>
    </row>
    <row r="22259" spans="31:35" x14ac:dyDescent="0.55000000000000004">
      <c r="AE22259" s="254" t="s">
        <v>31083</v>
      </c>
      <c r="AF22259" s="255">
        <v>1189274.99</v>
      </c>
      <c r="AH22259" s="228" t="s">
        <v>47622</v>
      </c>
      <c r="AI22259" s="229">
        <v>3250</v>
      </c>
    </row>
    <row r="22260" spans="31:35" x14ac:dyDescent="0.55000000000000004">
      <c r="AE22260" s="254" t="s">
        <v>31084</v>
      </c>
      <c r="AF22260" s="255">
        <v>62366.080000000002</v>
      </c>
      <c r="AH22260" s="228" t="s">
        <v>29208</v>
      </c>
      <c r="AI22260" s="229">
        <v>21898.92</v>
      </c>
    </row>
    <row r="22261" spans="31:35" x14ac:dyDescent="0.55000000000000004">
      <c r="AE22261" s="254" t="s">
        <v>14647</v>
      </c>
      <c r="AF22261" s="255">
        <v>16065.91</v>
      </c>
      <c r="AH22261" s="228" t="s">
        <v>29210</v>
      </c>
      <c r="AI22261" s="229">
        <v>49179.89</v>
      </c>
    </row>
    <row r="22262" spans="31:35" x14ac:dyDescent="0.55000000000000004">
      <c r="AE22262" s="254" t="s">
        <v>14648</v>
      </c>
      <c r="AF22262" s="255">
        <v>298445.78000000003</v>
      </c>
      <c r="AH22262" s="228" t="s">
        <v>29211</v>
      </c>
      <c r="AI22262" s="229">
        <v>53384.77</v>
      </c>
    </row>
    <row r="22263" spans="31:35" x14ac:dyDescent="0.55000000000000004">
      <c r="AE22263" s="254" t="s">
        <v>14649</v>
      </c>
      <c r="AF22263" s="255">
        <v>483635.74</v>
      </c>
      <c r="AH22263" s="228" t="s">
        <v>49430</v>
      </c>
      <c r="AI22263" s="229">
        <v>10725</v>
      </c>
    </row>
    <row r="22264" spans="31:35" x14ac:dyDescent="0.55000000000000004">
      <c r="AE22264" s="254" t="s">
        <v>31085</v>
      </c>
      <c r="AF22264" s="255">
        <v>159294.73000000001</v>
      </c>
      <c r="AH22264" s="228" t="s">
        <v>29220</v>
      </c>
      <c r="AI22264" s="229">
        <v>3906.31</v>
      </c>
    </row>
    <row r="22265" spans="31:35" x14ac:dyDescent="0.55000000000000004">
      <c r="AE22265" s="254" t="s">
        <v>31086</v>
      </c>
      <c r="AF22265" s="255">
        <v>426457.5</v>
      </c>
      <c r="AH22265" s="228" t="s">
        <v>49431</v>
      </c>
      <c r="AI22265" s="229">
        <v>4530</v>
      </c>
    </row>
    <row r="22266" spans="31:35" x14ac:dyDescent="0.55000000000000004">
      <c r="AE22266" s="254" t="s">
        <v>34387</v>
      </c>
      <c r="AF22266" s="255">
        <v>53945.279999999999</v>
      </c>
      <c r="AH22266" s="228" t="s">
        <v>46196</v>
      </c>
      <c r="AI22266" s="229">
        <v>94212.5</v>
      </c>
    </row>
    <row r="22267" spans="31:35" x14ac:dyDescent="0.55000000000000004">
      <c r="AE22267" s="254" t="s">
        <v>54641</v>
      </c>
      <c r="AF22267" s="255">
        <v>453593.99</v>
      </c>
      <c r="AH22267" s="228" t="s">
        <v>29221</v>
      </c>
      <c r="AI22267" s="229">
        <v>6365.33</v>
      </c>
    </row>
    <row r="22268" spans="31:35" x14ac:dyDescent="0.55000000000000004">
      <c r="AE22268" s="254" t="s">
        <v>31087</v>
      </c>
      <c r="AF22268" s="255">
        <v>310139.37</v>
      </c>
      <c r="AH22268" s="228" t="s">
        <v>32920</v>
      </c>
      <c r="AI22268" s="229">
        <v>1510</v>
      </c>
    </row>
    <row r="22269" spans="31:35" x14ac:dyDescent="0.55000000000000004">
      <c r="AE22269" s="254" t="s">
        <v>14651</v>
      </c>
      <c r="AF22269" s="255">
        <v>79012187.25</v>
      </c>
      <c r="AH22269" s="228" t="s">
        <v>29223</v>
      </c>
      <c r="AI22269" s="229">
        <v>586.41999999999996</v>
      </c>
    </row>
    <row r="22270" spans="31:35" x14ac:dyDescent="0.55000000000000004">
      <c r="AE22270" s="254" t="s">
        <v>50820</v>
      </c>
      <c r="AF22270" s="255">
        <v>46606903.560000002</v>
      </c>
      <c r="AH22270" s="228" t="s">
        <v>50781</v>
      </c>
      <c r="AI22270" s="229">
        <v>2502</v>
      </c>
    </row>
    <row r="22271" spans="31:35" x14ac:dyDescent="0.55000000000000004">
      <c r="AE22271" s="254" t="s">
        <v>34388</v>
      </c>
      <c r="AF22271" s="255">
        <v>-593139.97</v>
      </c>
      <c r="AH22271" s="228" t="s">
        <v>29224</v>
      </c>
      <c r="AI22271" s="229">
        <v>65810</v>
      </c>
    </row>
    <row r="22272" spans="31:35" x14ac:dyDescent="0.55000000000000004">
      <c r="AE22272" s="254" t="s">
        <v>14652</v>
      </c>
      <c r="AF22272" s="255">
        <v>85084733.409999996</v>
      </c>
      <c r="AH22272" s="228" t="s">
        <v>29247</v>
      </c>
      <c r="AI22272" s="229">
        <v>16800</v>
      </c>
    </row>
    <row r="22273" spans="31:35" x14ac:dyDescent="0.55000000000000004">
      <c r="AE22273" s="254" t="s">
        <v>14653</v>
      </c>
      <c r="AF22273" s="255">
        <v>5866249.9900000002</v>
      </c>
      <c r="AH22273" s="228" t="s">
        <v>54586</v>
      </c>
      <c r="AI22273" s="229">
        <v>101.43</v>
      </c>
    </row>
    <row r="22274" spans="31:35" x14ac:dyDescent="0.55000000000000004">
      <c r="AE22274" s="254" t="s">
        <v>31089</v>
      </c>
      <c r="AF22274" s="255">
        <v>6832474.8799999999</v>
      </c>
      <c r="AH22274" s="228" t="s">
        <v>46197</v>
      </c>
      <c r="AI22274" s="229">
        <v>91862.5</v>
      </c>
    </row>
    <row r="22275" spans="31:35" x14ac:dyDescent="0.55000000000000004">
      <c r="AE22275" s="254" t="s">
        <v>39656</v>
      </c>
      <c r="AF22275" s="255">
        <v>896207.35999999999</v>
      </c>
      <c r="AH22275" s="228" t="s">
        <v>29249</v>
      </c>
      <c r="AI22275" s="229">
        <v>8288.02</v>
      </c>
    </row>
    <row r="22276" spans="31:35" x14ac:dyDescent="0.55000000000000004">
      <c r="AE22276" s="254" t="s">
        <v>14654</v>
      </c>
      <c r="AF22276" s="255">
        <v>45896204.439999998</v>
      </c>
      <c r="AH22276" s="228" t="s">
        <v>50782</v>
      </c>
      <c r="AI22276" s="229">
        <v>384</v>
      </c>
    </row>
    <row r="22277" spans="31:35" x14ac:dyDescent="0.55000000000000004">
      <c r="AE22277" s="254" t="s">
        <v>14655</v>
      </c>
      <c r="AF22277" s="255">
        <v>21802285.579999998</v>
      </c>
      <c r="AH22277" s="228" t="s">
        <v>29251</v>
      </c>
      <c r="AI22277" s="229">
        <v>13.56</v>
      </c>
    </row>
    <row r="22278" spans="31:35" x14ac:dyDescent="0.55000000000000004">
      <c r="AE22278" s="254" t="s">
        <v>14656</v>
      </c>
      <c r="AF22278" s="255">
        <v>1710526.12</v>
      </c>
      <c r="AH22278" s="228" t="s">
        <v>29252</v>
      </c>
      <c r="AI22278" s="229">
        <v>55.61</v>
      </c>
    </row>
    <row r="22279" spans="31:35" x14ac:dyDescent="0.55000000000000004">
      <c r="AE22279" s="254" t="s">
        <v>14657</v>
      </c>
      <c r="AF22279" s="255">
        <v>935.53</v>
      </c>
      <c r="AH22279" s="228" t="s">
        <v>29255</v>
      </c>
      <c r="AI22279" s="229">
        <v>1049</v>
      </c>
    </row>
    <row r="22280" spans="31:35" x14ac:dyDescent="0.55000000000000004">
      <c r="AE22280" s="254" t="s">
        <v>31091</v>
      </c>
      <c r="AF22280" s="255">
        <v>11536.71</v>
      </c>
      <c r="AH22280" s="228" t="s">
        <v>29256</v>
      </c>
      <c r="AI22280" s="229">
        <v>938.61</v>
      </c>
    </row>
    <row r="22281" spans="31:35" x14ac:dyDescent="0.55000000000000004">
      <c r="AE22281" s="254" t="s">
        <v>14658</v>
      </c>
      <c r="AF22281" s="255">
        <v>160907.53</v>
      </c>
      <c r="AH22281" s="228" t="s">
        <v>29257</v>
      </c>
      <c r="AI22281" s="229">
        <v>16834.86</v>
      </c>
    </row>
    <row r="22282" spans="31:35" x14ac:dyDescent="0.55000000000000004">
      <c r="AE22282" s="254" t="s">
        <v>31093</v>
      </c>
      <c r="AF22282" s="255">
        <v>884681.05</v>
      </c>
      <c r="AH22282" s="228" t="s">
        <v>29258</v>
      </c>
      <c r="AI22282" s="229">
        <v>79899.88</v>
      </c>
    </row>
    <row r="22283" spans="31:35" x14ac:dyDescent="0.55000000000000004">
      <c r="AE22283" s="254" t="s">
        <v>14660</v>
      </c>
      <c r="AF22283" s="255">
        <v>27139539.989999998</v>
      </c>
      <c r="AH22283" s="228" t="s">
        <v>29259</v>
      </c>
      <c r="AI22283" s="229">
        <v>20112.22</v>
      </c>
    </row>
    <row r="22284" spans="31:35" x14ac:dyDescent="0.55000000000000004">
      <c r="AE22284" s="254" t="s">
        <v>14661</v>
      </c>
      <c r="AF22284" s="255">
        <v>67382498.329999998</v>
      </c>
      <c r="AH22284" s="228" t="s">
        <v>29279</v>
      </c>
      <c r="AI22284" s="229">
        <v>7225</v>
      </c>
    </row>
    <row r="22285" spans="31:35" x14ac:dyDescent="0.55000000000000004">
      <c r="AE22285" s="254" t="s">
        <v>31094</v>
      </c>
      <c r="AF22285" s="255">
        <v>-7715.31</v>
      </c>
      <c r="AH22285" s="228" t="s">
        <v>54587</v>
      </c>
      <c r="AI22285" s="229">
        <v>18342.400000000001</v>
      </c>
    </row>
    <row r="22286" spans="31:35" x14ac:dyDescent="0.55000000000000004">
      <c r="AE22286" s="254" t="s">
        <v>31095</v>
      </c>
      <c r="AF22286" s="255">
        <v>-3524100.33</v>
      </c>
      <c r="AH22286" s="228" t="s">
        <v>54588</v>
      </c>
      <c r="AI22286" s="229">
        <v>13800</v>
      </c>
    </row>
    <row r="22287" spans="31:35" x14ac:dyDescent="0.55000000000000004">
      <c r="AE22287" s="254" t="s">
        <v>34389</v>
      </c>
      <c r="AF22287" s="255">
        <v>38830414.68</v>
      </c>
      <c r="AH22287" s="228" t="s">
        <v>46198</v>
      </c>
      <c r="AI22287" s="229">
        <v>116285</v>
      </c>
    </row>
    <row r="22288" spans="31:35" x14ac:dyDescent="0.55000000000000004">
      <c r="AE22288" s="254" t="s">
        <v>31096</v>
      </c>
      <c r="AF22288" s="255">
        <v>87572465.290000007</v>
      </c>
      <c r="AH22288" s="228" t="s">
        <v>29280</v>
      </c>
      <c r="AI22288" s="229">
        <v>2458.9</v>
      </c>
    </row>
    <row r="22289" spans="31:35" x14ac:dyDescent="0.55000000000000004">
      <c r="AE22289" s="254" t="s">
        <v>54643</v>
      </c>
      <c r="AF22289" s="255">
        <v>206714.93</v>
      </c>
      <c r="AH22289" s="228" t="s">
        <v>29281</v>
      </c>
      <c r="AI22289" s="229">
        <v>2454</v>
      </c>
    </row>
    <row r="22290" spans="31:35" x14ac:dyDescent="0.55000000000000004">
      <c r="AE22290" s="254" t="s">
        <v>50821</v>
      </c>
      <c r="AF22290" s="255">
        <v>5355366.08</v>
      </c>
      <c r="AH22290" s="228" t="s">
        <v>43388</v>
      </c>
      <c r="AI22290" s="229">
        <v>9261</v>
      </c>
    </row>
    <row r="22291" spans="31:35" x14ac:dyDescent="0.55000000000000004">
      <c r="AE22291" s="254" t="s">
        <v>50822</v>
      </c>
      <c r="AF22291" s="255">
        <v>1801072.56</v>
      </c>
      <c r="AH22291" s="228" t="s">
        <v>29282</v>
      </c>
      <c r="AI22291" s="229">
        <v>78639.520000000004</v>
      </c>
    </row>
    <row r="22292" spans="31:35" x14ac:dyDescent="0.55000000000000004">
      <c r="AE22292" s="254" t="s">
        <v>54644</v>
      </c>
      <c r="AF22292" s="255">
        <v>1942871.41</v>
      </c>
      <c r="AH22292" s="228" t="s">
        <v>29283</v>
      </c>
      <c r="AI22292" s="229">
        <v>27266.240000000002</v>
      </c>
    </row>
    <row r="22293" spans="31:35" x14ac:dyDescent="0.55000000000000004">
      <c r="AE22293" s="254" t="s">
        <v>35903</v>
      </c>
      <c r="AF22293" s="255">
        <v>18953266.57</v>
      </c>
      <c r="AH22293" s="228" t="s">
        <v>29285</v>
      </c>
      <c r="AI22293" s="229">
        <v>529.74</v>
      </c>
    </row>
    <row r="22294" spans="31:35" x14ac:dyDescent="0.55000000000000004">
      <c r="AE22294" s="254" t="s">
        <v>14662</v>
      </c>
      <c r="AF22294" s="255">
        <v>13326525.18</v>
      </c>
      <c r="AH22294" s="228" t="s">
        <v>29304</v>
      </c>
      <c r="AI22294" s="229">
        <v>1920</v>
      </c>
    </row>
    <row r="22295" spans="31:35" x14ac:dyDescent="0.55000000000000004">
      <c r="AE22295" s="254" t="s">
        <v>14663</v>
      </c>
      <c r="AF22295" s="255">
        <v>19582425.460000001</v>
      </c>
      <c r="AH22295" s="228" t="s">
        <v>29305</v>
      </c>
      <c r="AI22295" s="229">
        <v>36437.46</v>
      </c>
    </row>
    <row r="22296" spans="31:35" x14ac:dyDescent="0.55000000000000004">
      <c r="AE22296" s="254" t="s">
        <v>31097</v>
      </c>
      <c r="AF22296" s="255">
        <v>3348113.78</v>
      </c>
      <c r="AH22296" s="228" t="s">
        <v>50783</v>
      </c>
      <c r="AI22296" s="229">
        <v>27616</v>
      </c>
    </row>
    <row r="22297" spans="31:35" x14ac:dyDescent="0.55000000000000004">
      <c r="AE22297" s="254" t="s">
        <v>54649</v>
      </c>
      <c r="AF22297" s="255">
        <v>2302693.6800000002</v>
      </c>
      <c r="AH22297" s="228" t="s">
        <v>43389</v>
      </c>
      <c r="AI22297" s="229">
        <v>192000</v>
      </c>
    </row>
    <row r="22298" spans="31:35" x14ac:dyDescent="0.55000000000000004">
      <c r="AE22298" s="254" t="s">
        <v>50823</v>
      </c>
      <c r="AF22298" s="255">
        <v>232718.19</v>
      </c>
      <c r="AH22298" s="228" t="s">
        <v>29306</v>
      </c>
      <c r="AI22298" s="229">
        <v>28673.75</v>
      </c>
    </row>
    <row r="22299" spans="31:35" x14ac:dyDescent="0.55000000000000004">
      <c r="AE22299" s="254" t="s">
        <v>54650</v>
      </c>
      <c r="AF22299" s="255">
        <v>429988.92</v>
      </c>
      <c r="AH22299" s="228" t="s">
        <v>29307</v>
      </c>
      <c r="AI22299" s="229">
        <v>19815.93</v>
      </c>
    </row>
    <row r="22300" spans="31:35" x14ac:dyDescent="0.55000000000000004">
      <c r="AE22300" s="254" t="s">
        <v>61140</v>
      </c>
      <c r="AF22300" s="255">
        <v>1070</v>
      </c>
      <c r="AH22300" s="228" t="s">
        <v>47623</v>
      </c>
      <c r="AI22300" s="229">
        <v>910.95</v>
      </c>
    </row>
    <row r="22301" spans="31:35" x14ac:dyDescent="0.55000000000000004">
      <c r="AE22301" s="254" t="s">
        <v>58388</v>
      </c>
      <c r="AF22301" s="255">
        <v>63521.08</v>
      </c>
      <c r="AH22301" s="228" t="s">
        <v>39581</v>
      </c>
      <c r="AI22301" s="229">
        <v>58392.5</v>
      </c>
    </row>
    <row r="22302" spans="31:35" x14ac:dyDescent="0.55000000000000004">
      <c r="AE22302" s="254" t="s">
        <v>30719</v>
      </c>
      <c r="AF22302" s="255">
        <v>15983.58</v>
      </c>
      <c r="AH22302" s="228" t="s">
        <v>29308</v>
      </c>
      <c r="AI22302" s="229">
        <v>46999.93</v>
      </c>
    </row>
    <row r="22303" spans="31:35" x14ac:dyDescent="0.55000000000000004">
      <c r="AE22303" s="254" t="s">
        <v>30720</v>
      </c>
      <c r="AF22303" s="255">
        <v>2391.19</v>
      </c>
      <c r="AH22303" s="228" t="s">
        <v>29309</v>
      </c>
      <c r="AI22303" s="229">
        <v>1913</v>
      </c>
    </row>
    <row r="22304" spans="31:35" x14ac:dyDescent="0.55000000000000004">
      <c r="AE22304" s="254" t="s">
        <v>14572</v>
      </c>
      <c r="AF22304" s="255">
        <v>323247.46000000002</v>
      </c>
      <c r="AH22304" s="228" t="s">
        <v>29311</v>
      </c>
      <c r="AI22304" s="229">
        <v>941.93</v>
      </c>
    </row>
    <row r="22305" spans="31:35" x14ac:dyDescent="0.55000000000000004">
      <c r="AE22305" s="254" t="s">
        <v>30722</v>
      </c>
      <c r="AF22305" s="255">
        <v>8513.5300000000007</v>
      </c>
      <c r="AH22305" s="228" t="s">
        <v>29352</v>
      </c>
      <c r="AI22305" s="229">
        <v>327443.3</v>
      </c>
    </row>
    <row r="22306" spans="31:35" x14ac:dyDescent="0.55000000000000004">
      <c r="AE22306" s="254" t="s">
        <v>30724</v>
      </c>
      <c r="AF22306" s="255">
        <v>24768.67</v>
      </c>
      <c r="AH22306" s="228" t="s">
        <v>29353</v>
      </c>
      <c r="AI22306" s="229">
        <v>23963.599999999999</v>
      </c>
    </row>
    <row r="22307" spans="31:35" x14ac:dyDescent="0.55000000000000004">
      <c r="AE22307" s="254" t="s">
        <v>14573</v>
      </c>
      <c r="AF22307" s="255">
        <v>50038.64</v>
      </c>
      <c r="AH22307" s="228" t="s">
        <v>29354</v>
      </c>
      <c r="AI22307" s="229">
        <v>33661.199999999997</v>
      </c>
    </row>
    <row r="22308" spans="31:35" x14ac:dyDescent="0.55000000000000004">
      <c r="AE22308" s="254" t="s">
        <v>14574</v>
      </c>
      <c r="AF22308" s="255">
        <v>5646</v>
      </c>
      <c r="AH22308" s="228" t="s">
        <v>29355</v>
      </c>
      <c r="AI22308" s="229">
        <v>10788</v>
      </c>
    </row>
    <row r="22309" spans="31:35" x14ac:dyDescent="0.55000000000000004">
      <c r="AE22309" s="254" t="s">
        <v>14576</v>
      </c>
      <c r="AF22309" s="255">
        <v>174.22</v>
      </c>
      <c r="AH22309" s="228" t="s">
        <v>29356</v>
      </c>
      <c r="AI22309" s="229">
        <v>4080.8</v>
      </c>
    </row>
    <row r="22310" spans="31:35" x14ac:dyDescent="0.55000000000000004">
      <c r="AE22310" s="254" t="s">
        <v>14577</v>
      </c>
      <c r="AF22310" s="255">
        <v>32692.81</v>
      </c>
      <c r="AH22310" s="228" t="s">
        <v>14415</v>
      </c>
      <c r="AI22310" s="229">
        <v>34691.11</v>
      </c>
    </row>
    <row r="22311" spans="31:35" x14ac:dyDescent="0.55000000000000004">
      <c r="AE22311" s="254" t="s">
        <v>30729</v>
      </c>
      <c r="AF22311" s="255">
        <v>7520.58</v>
      </c>
      <c r="AH22311" s="228" t="s">
        <v>29357</v>
      </c>
      <c r="AI22311" s="229">
        <v>1126016.6299999999</v>
      </c>
    </row>
    <row r="22312" spans="31:35" x14ac:dyDescent="0.55000000000000004">
      <c r="AE22312" s="254" t="s">
        <v>14578</v>
      </c>
      <c r="AF22312" s="255">
        <v>58793.2</v>
      </c>
      <c r="AH22312" s="228" t="s">
        <v>54589</v>
      </c>
      <c r="AI22312" s="229">
        <v>800</v>
      </c>
    </row>
    <row r="22313" spans="31:35" x14ac:dyDescent="0.55000000000000004">
      <c r="AE22313" s="254" t="s">
        <v>30734</v>
      </c>
      <c r="AF22313" s="255">
        <v>40837.949999999997</v>
      </c>
      <c r="AH22313" s="228" t="s">
        <v>29358</v>
      </c>
      <c r="AI22313" s="229">
        <v>269076.5</v>
      </c>
    </row>
    <row r="22314" spans="31:35" x14ac:dyDescent="0.55000000000000004">
      <c r="AE22314" s="254" t="s">
        <v>30735</v>
      </c>
      <c r="AF22314" s="255">
        <v>64990.8</v>
      </c>
      <c r="AH22314" s="228" t="s">
        <v>29359</v>
      </c>
      <c r="AI22314" s="229">
        <v>660</v>
      </c>
    </row>
    <row r="22315" spans="31:35" x14ac:dyDescent="0.55000000000000004">
      <c r="AE22315" s="254" t="s">
        <v>30736</v>
      </c>
      <c r="AF22315" s="255">
        <v>8775.68</v>
      </c>
      <c r="AH22315" s="228" t="s">
        <v>29360</v>
      </c>
      <c r="AI22315" s="229">
        <v>3240</v>
      </c>
    </row>
    <row r="22316" spans="31:35" x14ac:dyDescent="0.55000000000000004">
      <c r="AE22316" s="254" t="s">
        <v>30738</v>
      </c>
      <c r="AF22316" s="255">
        <v>47862</v>
      </c>
      <c r="AH22316" s="228" t="s">
        <v>29361</v>
      </c>
      <c r="AI22316" s="229">
        <v>138609.41</v>
      </c>
    </row>
    <row r="22317" spans="31:35" x14ac:dyDescent="0.55000000000000004">
      <c r="AE22317" s="254" t="s">
        <v>14579</v>
      </c>
      <c r="AF22317" s="255">
        <v>102597.41</v>
      </c>
      <c r="AH22317" s="228" t="s">
        <v>29362</v>
      </c>
      <c r="AI22317" s="229">
        <v>59907.519999999997</v>
      </c>
    </row>
    <row r="22318" spans="31:35" x14ac:dyDescent="0.55000000000000004">
      <c r="AE22318" s="254" t="s">
        <v>14580</v>
      </c>
      <c r="AF22318" s="255">
        <v>21844.58</v>
      </c>
      <c r="AH22318" s="228" t="s">
        <v>29363</v>
      </c>
      <c r="AI22318" s="229">
        <v>305452.13</v>
      </c>
    </row>
    <row r="22319" spans="31:35" x14ac:dyDescent="0.55000000000000004">
      <c r="AE22319" s="254" t="s">
        <v>30743</v>
      </c>
      <c r="AF22319" s="255">
        <v>157937.10999999999</v>
      </c>
      <c r="AH22319" s="228" t="s">
        <v>29364</v>
      </c>
      <c r="AI22319" s="229">
        <v>3168.7</v>
      </c>
    </row>
    <row r="22320" spans="31:35" x14ac:dyDescent="0.55000000000000004">
      <c r="AE22320" s="254" t="s">
        <v>30744</v>
      </c>
      <c r="AF22320" s="255">
        <v>-104380.7</v>
      </c>
      <c r="AH22320" s="228" t="s">
        <v>29368</v>
      </c>
      <c r="AI22320" s="229">
        <v>24010.55</v>
      </c>
    </row>
    <row r="22321" spans="31:35" x14ac:dyDescent="0.55000000000000004">
      <c r="AE22321" s="254" t="s">
        <v>30745</v>
      </c>
      <c r="AF22321" s="255">
        <v>44641.96</v>
      </c>
      <c r="AH22321" s="228" t="s">
        <v>14418</v>
      </c>
      <c r="AI22321" s="229">
        <v>498623.83</v>
      </c>
    </row>
    <row r="22322" spans="31:35" x14ac:dyDescent="0.55000000000000004">
      <c r="AE22322" s="254" t="s">
        <v>30747</v>
      </c>
      <c r="AF22322" s="255">
        <v>32697.72</v>
      </c>
      <c r="AH22322" s="228" t="s">
        <v>29370</v>
      </c>
      <c r="AI22322" s="229">
        <v>44172.18</v>
      </c>
    </row>
    <row r="22323" spans="31:35" x14ac:dyDescent="0.55000000000000004">
      <c r="AE22323" s="254" t="s">
        <v>14581</v>
      </c>
      <c r="AF22323" s="255">
        <v>54081.440000000002</v>
      </c>
      <c r="AH22323" s="228" t="s">
        <v>29371</v>
      </c>
      <c r="AI22323" s="229">
        <v>19083.66</v>
      </c>
    </row>
    <row r="22324" spans="31:35" x14ac:dyDescent="0.55000000000000004">
      <c r="AE22324" s="254" t="s">
        <v>30748</v>
      </c>
      <c r="AF22324" s="255">
        <v>51453.24</v>
      </c>
      <c r="AH22324" s="228" t="s">
        <v>29372</v>
      </c>
      <c r="AI22324" s="229">
        <v>75949.149999999994</v>
      </c>
    </row>
    <row r="22325" spans="31:35" x14ac:dyDescent="0.55000000000000004">
      <c r="AE22325" s="254" t="s">
        <v>30749</v>
      </c>
      <c r="AF22325" s="255">
        <v>4929.8</v>
      </c>
      <c r="AH22325" s="228" t="s">
        <v>29394</v>
      </c>
      <c r="AI22325" s="229">
        <v>9865</v>
      </c>
    </row>
    <row r="22326" spans="31:35" x14ac:dyDescent="0.55000000000000004">
      <c r="AE22326" s="254" t="s">
        <v>14582</v>
      </c>
      <c r="AF22326" s="255">
        <v>44090.57</v>
      </c>
      <c r="AH22326" s="228" t="s">
        <v>54590</v>
      </c>
      <c r="AI22326" s="229">
        <v>1740</v>
      </c>
    </row>
    <row r="22327" spans="31:35" x14ac:dyDescent="0.55000000000000004">
      <c r="AE22327" s="254" t="s">
        <v>14583</v>
      </c>
      <c r="AF22327" s="255">
        <v>214537.2</v>
      </c>
      <c r="AH22327" s="228" t="s">
        <v>46199</v>
      </c>
      <c r="AI22327" s="229">
        <v>47843.92</v>
      </c>
    </row>
    <row r="22328" spans="31:35" x14ac:dyDescent="0.55000000000000004">
      <c r="AE22328" s="254" t="s">
        <v>30752</v>
      </c>
      <c r="AF22328" s="255">
        <v>242552.6</v>
      </c>
      <c r="AH22328" s="228" t="s">
        <v>29396</v>
      </c>
      <c r="AI22328" s="229">
        <v>4547.87</v>
      </c>
    </row>
    <row r="22329" spans="31:35" x14ac:dyDescent="0.55000000000000004">
      <c r="AE22329" s="254" t="s">
        <v>14584</v>
      </c>
      <c r="AF22329" s="255">
        <v>838035.76</v>
      </c>
      <c r="AH22329" s="228" t="s">
        <v>29397</v>
      </c>
      <c r="AI22329" s="229">
        <v>2349.9499999999998</v>
      </c>
    </row>
    <row r="22330" spans="31:35" x14ac:dyDescent="0.55000000000000004">
      <c r="AE22330" s="254" t="s">
        <v>30754</v>
      </c>
      <c r="AF22330" s="255">
        <v>221.97</v>
      </c>
      <c r="AH22330" s="228" t="s">
        <v>14421</v>
      </c>
      <c r="AI22330" s="229">
        <v>2205.69</v>
      </c>
    </row>
    <row r="22331" spans="31:35" x14ac:dyDescent="0.55000000000000004">
      <c r="AE22331" s="254" t="s">
        <v>14585</v>
      </c>
      <c r="AF22331" s="255">
        <v>178515.91</v>
      </c>
      <c r="AH22331" s="228" t="s">
        <v>43390</v>
      </c>
      <c r="AI22331" s="229">
        <v>81000</v>
      </c>
    </row>
    <row r="22332" spans="31:35" x14ac:dyDescent="0.55000000000000004">
      <c r="AE22332" s="254" t="s">
        <v>14586</v>
      </c>
      <c r="AF22332" s="255">
        <v>354484.71</v>
      </c>
      <c r="AH22332" s="228" t="s">
        <v>29415</v>
      </c>
      <c r="AI22332" s="229">
        <v>67833.48</v>
      </c>
    </row>
    <row r="22333" spans="31:35" x14ac:dyDescent="0.55000000000000004">
      <c r="AE22333" s="254" t="s">
        <v>30755</v>
      </c>
      <c r="AF22333" s="255">
        <v>165.28</v>
      </c>
      <c r="AH22333" s="228" t="s">
        <v>48559</v>
      </c>
      <c r="AI22333" s="229">
        <v>19774.98</v>
      </c>
    </row>
    <row r="22334" spans="31:35" x14ac:dyDescent="0.55000000000000004">
      <c r="AE22334" s="254" t="s">
        <v>14587</v>
      </c>
      <c r="AF22334" s="255">
        <v>181610.72</v>
      </c>
      <c r="AH22334" s="228" t="s">
        <v>29416</v>
      </c>
      <c r="AI22334" s="229">
        <v>202356.41</v>
      </c>
    </row>
    <row r="22335" spans="31:35" x14ac:dyDescent="0.55000000000000004">
      <c r="AE22335" s="254" t="s">
        <v>30756</v>
      </c>
      <c r="AF22335" s="255">
        <v>123.64</v>
      </c>
      <c r="AH22335" s="228" t="s">
        <v>48560</v>
      </c>
      <c r="AI22335" s="229">
        <v>101291.74</v>
      </c>
    </row>
    <row r="22336" spans="31:35" x14ac:dyDescent="0.55000000000000004">
      <c r="AE22336" s="254" t="s">
        <v>30757</v>
      </c>
      <c r="AF22336" s="255">
        <v>532</v>
      </c>
      <c r="AH22336" s="228" t="s">
        <v>48561</v>
      </c>
      <c r="AI22336" s="229">
        <v>47190.34</v>
      </c>
    </row>
    <row r="22337" spans="31:35" x14ac:dyDescent="0.55000000000000004">
      <c r="AE22337" s="254" t="s">
        <v>14588</v>
      </c>
      <c r="AF22337" s="255">
        <v>-154292.96</v>
      </c>
      <c r="AH22337" s="228" t="s">
        <v>29418</v>
      </c>
      <c r="AI22337" s="229">
        <v>42608.62</v>
      </c>
    </row>
    <row r="22338" spans="31:35" x14ac:dyDescent="0.55000000000000004">
      <c r="AE22338" s="254" t="s">
        <v>14589</v>
      </c>
      <c r="AF22338" s="255">
        <v>190248.81</v>
      </c>
      <c r="AH22338" s="228" t="s">
        <v>49432</v>
      </c>
      <c r="AI22338" s="229">
        <v>4722</v>
      </c>
    </row>
    <row r="22339" spans="31:35" x14ac:dyDescent="0.55000000000000004">
      <c r="AE22339" s="254" t="s">
        <v>30760</v>
      </c>
      <c r="AF22339" s="255">
        <v>537.33000000000004</v>
      </c>
      <c r="AH22339" s="228" t="s">
        <v>49433</v>
      </c>
      <c r="AI22339" s="229">
        <v>22458.38</v>
      </c>
    </row>
    <row r="22340" spans="31:35" x14ac:dyDescent="0.55000000000000004">
      <c r="AE22340" s="254" t="s">
        <v>14590</v>
      </c>
      <c r="AF22340" s="255">
        <v>2092.5</v>
      </c>
      <c r="AH22340" s="228" t="s">
        <v>43391</v>
      </c>
      <c r="AI22340" s="229">
        <v>113363.07</v>
      </c>
    </row>
    <row r="22341" spans="31:35" x14ac:dyDescent="0.55000000000000004">
      <c r="AE22341" s="254" t="s">
        <v>30761</v>
      </c>
      <c r="AF22341" s="255">
        <v>7450</v>
      </c>
      <c r="AH22341" s="228" t="s">
        <v>50784</v>
      </c>
      <c r="AI22341" s="229">
        <v>43443.97</v>
      </c>
    </row>
    <row r="22342" spans="31:35" x14ac:dyDescent="0.55000000000000004">
      <c r="AE22342" s="254" t="s">
        <v>30762</v>
      </c>
      <c r="AF22342" s="255">
        <v>150143.9</v>
      </c>
      <c r="AH22342" s="228" t="s">
        <v>29419</v>
      </c>
      <c r="AI22342" s="229">
        <v>47626.95</v>
      </c>
    </row>
    <row r="22343" spans="31:35" x14ac:dyDescent="0.55000000000000004">
      <c r="AE22343" s="254" t="s">
        <v>14592</v>
      </c>
      <c r="AF22343" s="255">
        <v>30306.61</v>
      </c>
      <c r="AH22343" s="228" t="s">
        <v>50785</v>
      </c>
      <c r="AI22343" s="229">
        <v>49904.639999999999</v>
      </c>
    </row>
    <row r="22344" spans="31:35" x14ac:dyDescent="0.55000000000000004">
      <c r="AE22344" s="254" t="s">
        <v>30763</v>
      </c>
      <c r="AF22344" s="255">
        <v>14560.78</v>
      </c>
      <c r="AH22344" s="228" t="s">
        <v>50786</v>
      </c>
      <c r="AI22344" s="229">
        <v>8057.28</v>
      </c>
    </row>
    <row r="22345" spans="31:35" x14ac:dyDescent="0.55000000000000004">
      <c r="AE22345" s="254" t="s">
        <v>30764</v>
      </c>
      <c r="AF22345" s="255">
        <v>1284</v>
      </c>
      <c r="AH22345" s="228" t="s">
        <v>29422</v>
      </c>
      <c r="AI22345" s="229">
        <v>20597</v>
      </c>
    </row>
    <row r="22346" spans="31:35" x14ac:dyDescent="0.55000000000000004">
      <c r="AE22346" s="254" t="s">
        <v>30765</v>
      </c>
      <c r="AF22346" s="255">
        <v>88695.96</v>
      </c>
      <c r="AH22346" s="228" t="s">
        <v>50787</v>
      </c>
      <c r="AI22346" s="229">
        <v>97114.03</v>
      </c>
    </row>
    <row r="22347" spans="31:35" x14ac:dyDescent="0.55000000000000004">
      <c r="AE22347" s="254" t="s">
        <v>30766</v>
      </c>
      <c r="AF22347" s="255">
        <v>127.39</v>
      </c>
      <c r="AH22347" s="228" t="s">
        <v>50788</v>
      </c>
      <c r="AI22347" s="229">
        <v>41987</v>
      </c>
    </row>
    <row r="22348" spans="31:35" x14ac:dyDescent="0.55000000000000004">
      <c r="AE22348" s="254" t="s">
        <v>14594</v>
      </c>
      <c r="AF22348" s="255">
        <v>31152.89</v>
      </c>
      <c r="AH22348" s="228" t="s">
        <v>54591</v>
      </c>
      <c r="AI22348" s="229">
        <v>3461.54</v>
      </c>
    </row>
    <row r="22349" spans="31:35" x14ac:dyDescent="0.55000000000000004">
      <c r="AE22349" s="254" t="s">
        <v>14595</v>
      </c>
      <c r="AF22349" s="255">
        <v>81365.64</v>
      </c>
      <c r="AH22349" s="228" t="s">
        <v>39585</v>
      </c>
      <c r="AI22349" s="229">
        <v>51133.71</v>
      </c>
    </row>
    <row r="22350" spans="31:35" x14ac:dyDescent="0.55000000000000004">
      <c r="AE22350" s="254" t="s">
        <v>30770</v>
      </c>
      <c r="AF22350" s="255">
        <v>8445.81</v>
      </c>
      <c r="AH22350" s="228" t="s">
        <v>49434</v>
      </c>
      <c r="AI22350" s="229">
        <v>9963.2999999999993</v>
      </c>
    </row>
    <row r="22351" spans="31:35" x14ac:dyDescent="0.55000000000000004">
      <c r="AE22351" s="254" t="s">
        <v>14597</v>
      </c>
      <c r="AF22351" s="255">
        <v>164391.16</v>
      </c>
      <c r="AH22351" s="228" t="s">
        <v>46200</v>
      </c>
      <c r="AI22351" s="229">
        <v>37000</v>
      </c>
    </row>
    <row r="22352" spans="31:35" x14ac:dyDescent="0.55000000000000004">
      <c r="AE22352" s="254" t="s">
        <v>50824</v>
      </c>
      <c r="AF22352" s="255">
        <v>4624005.93</v>
      </c>
      <c r="AH22352" s="228" t="s">
        <v>39586</v>
      </c>
      <c r="AI22352" s="229">
        <v>7455.11</v>
      </c>
    </row>
    <row r="22353" spans="31:35" x14ac:dyDescent="0.55000000000000004">
      <c r="AE22353" s="254" t="s">
        <v>55679</v>
      </c>
      <c r="AF22353" s="255">
        <v>-134374.32</v>
      </c>
      <c r="AH22353" s="228" t="s">
        <v>46201</v>
      </c>
      <c r="AI22353" s="229">
        <v>25200</v>
      </c>
    </row>
    <row r="22354" spans="31:35" x14ac:dyDescent="0.55000000000000004">
      <c r="AE22354" s="254" t="s">
        <v>14598</v>
      </c>
      <c r="AF22354" s="255">
        <v>1463397.34</v>
      </c>
      <c r="AH22354" s="228" t="s">
        <v>29427</v>
      </c>
      <c r="AI22354" s="229">
        <v>10155.32</v>
      </c>
    </row>
    <row r="22355" spans="31:35" x14ac:dyDescent="0.55000000000000004">
      <c r="AE22355" s="254" t="s">
        <v>14599</v>
      </c>
      <c r="AF22355" s="255">
        <v>33320.54</v>
      </c>
      <c r="AH22355" s="228" t="s">
        <v>54592</v>
      </c>
      <c r="AI22355" s="229">
        <v>650</v>
      </c>
    </row>
    <row r="22356" spans="31:35" x14ac:dyDescent="0.55000000000000004">
      <c r="AE22356" s="254" t="s">
        <v>30772</v>
      </c>
      <c r="AF22356" s="255">
        <v>5710.74</v>
      </c>
      <c r="AH22356" s="228" t="s">
        <v>49435</v>
      </c>
      <c r="AI22356" s="229">
        <v>35966.660000000003</v>
      </c>
    </row>
    <row r="22357" spans="31:35" x14ac:dyDescent="0.55000000000000004">
      <c r="AE22357" s="254" t="s">
        <v>14600</v>
      </c>
      <c r="AF22357" s="255">
        <v>1243352.48</v>
      </c>
      <c r="AH22357" s="228" t="s">
        <v>29428</v>
      </c>
      <c r="AI22357" s="229">
        <v>101561.29</v>
      </c>
    </row>
    <row r="22358" spans="31:35" x14ac:dyDescent="0.55000000000000004">
      <c r="AE22358" s="254" t="s">
        <v>14601</v>
      </c>
      <c r="AF22358" s="255">
        <v>3189.56</v>
      </c>
      <c r="AH22358" s="228" t="s">
        <v>29448</v>
      </c>
      <c r="AI22358" s="229">
        <v>6527.78</v>
      </c>
    </row>
    <row r="22359" spans="31:35" x14ac:dyDescent="0.55000000000000004">
      <c r="AE22359" s="254" t="s">
        <v>14603</v>
      </c>
      <c r="AF22359" s="255">
        <v>-951562.34</v>
      </c>
      <c r="AH22359" s="228" t="s">
        <v>43392</v>
      </c>
      <c r="AI22359" s="229">
        <v>9800</v>
      </c>
    </row>
    <row r="22360" spans="31:35" x14ac:dyDescent="0.55000000000000004">
      <c r="AE22360" s="254" t="s">
        <v>14604</v>
      </c>
      <c r="AF22360" s="255">
        <v>804606.62</v>
      </c>
      <c r="AH22360" s="228" t="s">
        <v>46202</v>
      </c>
      <c r="AI22360" s="229">
        <v>94825</v>
      </c>
    </row>
    <row r="22361" spans="31:35" x14ac:dyDescent="0.55000000000000004">
      <c r="AE22361" s="254" t="s">
        <v>58128</v>
      </c>
      <c r="AF22361" s="255">
        <v>15372</v>
      </c>
      <c r="AH22361" s="228" t="s">
        <v>50789</v>
      </c>
      <c r="AI22361" s="229">
        <v>42070</v>
      </c>
    </row>
    <row r="22362" spans="31:35" x14ac:dyDescent="0.55000000000000004">
      <c r="AE22362" s="254" t="s">
        <v>30775</v>
      </c>
      <c r="AF22362" s="255">
        <v>-145138.37</v>
      </c>
      <c r="AH22362" s="228" t="s">
        <v>29450</v>
      </c>
      <c r="AI22362" s="229">
        <v>8616.89</v>
      </c>
    </row>
    <row r="22363" spans="31:35" x14ac:dyDescent="0.55000000000000004">
      <c r="AE22363" s="254" t="s">
        <v>30776</v>
      </c>
      <c r="AF22363" s="255">
        <v>34528.94</v>
      </c>
      <c r="AH22363" s="228" t="s">
        <v>50790</v>
      </c>
      <c r="AI22363" s="229">
        <v>101.83</v>
      </c>
    </row>
    <row r="22364" spans="31:35" x14ac:dyDescent="0.55000000000000004">
      <c r="AE22364" s="254" t="s">
        <v>30777</v>
      </c>
      <c r="AF22364" s="255">
        <v>827.29</v>
      </c>
      <c r="AH22364" s="228" t="s">
        <v>29451</v>
      </c>
      <c r="AI22364" s="229">
        <v>105</v>
      </c>
    </row>
    <row r="22365" spans="31:35" x14ac:dyDescent="0.55000000000000004">
      <c r="AE22365" s="254" t="s">
        <v>30778</v>
      </c>
      <c r="AF22365" s="255">
        <v>8851.9599999999991</v>
      </c>
      <c r="AH22365" s="228" t="s">
        <v>29452</v>
      </c>
      <c r="AI22365" s="229">
        <v>472.78</v>
      </c>
    </row>
    <row r="22366" spans="31:35" x14ac:dyDescent="0.55000000000000004">
      <c r="AE22366" s="254" t="s">
        <v>30780</v>
      </c>
      <c r="AF22366" s="255">
        <v>1125</v>
      </c>
      <c r="AH22366" s="228" t="s">
        <v>29453</v>
      </c>
      <c r="AI22366" s="229">
        <v>33.76</v>
      </c>
    </row>
    <row r="22367" spans="31:35" x14ac:dyDescent="0.55000000000000004">
      <c r="AE22367" s="254" t="s">
        <v>62420</v>
      </c>
      <c r="AF22367" s="255">
        <v>14923</v>
      </c>
      <c r="AH22367" s="228" t="s">
        <v>50791</v>
      </c>
      <c r="AI22367" s="229">
        <v>23.42</v>
      </c>
    </row>
    <row r="22368" spans="31:35" x14ac:dyDescent="0.55000000000000004">
      <c r="AE22368" s="254" t="s">
        <v>30786</v>
      </c>
      <c r="AF22368" s="255">
        <v>765.82</v>
      </c>
      <c r="AH22368" s="228" t="s">
        <v>29454</v>
      </c>
      <c r="AI22368" s="229">
        <v>42.15</v>
      </c>
    </row>
    <row r="22369" spans="31:35" x14ac:dyDescent="0.55000000000000004">
      <c r="AE22369" s="254" t="s">
        <v>30793</v>
      </c>
      <c r="AF22369" s="255">
        <v>2498.2199999999998</v>
      </c>
      <c r="AH22369" s="228" t="s">
        <v>29455</v>
      </c>
      <c r="AI22369" s="229">
        <v>3.36</v>
      </c>
    </row>
    <row r="22370" spans="31:35" x14ac:dyDescent="0.55000000000000004">
      <c r="AE22370" s="254" t="s">
        <v>30794</v>
      </c>
      <c r="AF22370" s="255">
        <v>190</v>
      </c>
      <c r="AH22370" s="228" t="s">
        <v>29456</v>
      </c>
      <c r="AI22370" s="229">
        <v>95580.65</v>
      </c>
    </row>
    <row r="22371" spans="31:35" x14ac:dyDescent="0.55000000000000004">
      <c r="AE22371" s="254" t="s">
        <v>50825</v>
      </c>
      <c r="AF22371" s="255">
        <v>-1154.8699999999999</v>
      </c>
      <c r="AH22371" s="228" t="s">
        <v>29457</v>
      </c>
      <c r="AI22371" s="229">
        <v>1669.87</v>
      </c>
    </row>
    <row r="22372" spans="31:35" x14ac:dyDescent="0.55000000000000004">
      <c r="AE22372" s="254" t="s">
        <v>50826</v>
      </c>
      <c r="AF22372" s="255">
        <v>205</v>
      </c>
      <c r="AH22372" s="228" t="s">
        <v>50792</v>
      </c>
      <c r="AI22372" s="229">
        <v>304.58999999999997</v>
      </c>
    </row>
    <row r="22373" spans="31:35" x14ac:dyDescent="0.55000000000000004">
      <c r="AE22373" s="254" t="s">
        <v>65225</v>
      </c>
      <c r="AF22373" s="255">
        <v>-35155.440000000002</v>
      </c>
      <c r="AH22373" s="228" t="s">
        <v>29458</v>
      </c>
      <c r="AI22373" s="229">
        <v>40553.089999999997</v>
      </c>
    </row>
    <row r="22374" spans="31:35" x14ac:dyDescent="0.55000000000000004">
      <c r="AE22374" s="254" t="s">
        <v>30797</v>
      </c>
      <c r="AF22374" s="255">
        <v>16042.84</v>
      </c>
      <c r="AH22374" s="228" t="s">
        <v>29478</v>
      </c>
      <c r="AI22374" s="229">
        <v>7737</v>
      </c>
    </row>
    <row r="22375" spans="31:35" x14ac:dyDescent="0.55000000000000004">
      <c r="AE22375" s="254" t="s">
        <v>30799</v>
      </c>
      <c r="AF22375" s="255">
        <v>9558.39</v>
      </c>
      <c r="AH22375" s="228" t="s">
        <v>29479</v>
      </c>
      <c r="AI22375" s="229">
        <v>20000</v>
      </c>
    </row>
    <row r="22376" spans="31:35" x14ac:dyDescent="0.55000000000000004">
      <c r="AE22376" s="254" t="s">
        <v>30802</v>
      </c>
      <c r="AF22376" s="255">
        <v>2784.72</v>
      </c>
      <c r="AH22376" s="228" t="s">
        <v>49436</v>
      </c>
      <c r="AI22376" s="229">
        <v>291499.96999999997</v>
      </c>
    </row>
    <row r="22377" spans="31:35" x14ac:dyDescent="0.55000000000000004">
      <c r="AE22377" s="254" t="s">
        <v>30803</v>
      </c>
      <c r="AF22377" s="255">
        <v>37658.78</v>
      </c>
      <c r="AH22377" s="228" t="s">
        <v>46203</v>
      </c>
      <c r="AI22377" s="229">
        <v>196471.31</v>
      </c>
    </row>
    <row r="22378" spans="31:35" x14ac:dyDescent="0.55000000000000004">
      <c r="AE22378" s="254" t="s">
        <v>56892</v>
      </c>
      <c r="AF22378" s="255">
        <v>-124.3</v>
      </c>
      <c r="AH22378" s="228" t="s">
        <v>29481</v>
      </c>
      <c r="AI22378" s="229">
        <v>33113</v>
      </c>
    </row>
    <row r="22379" spans="31:35" x14ac:dyDescent="0.55000000000000004">
      <c r="AE22379" s="254" t="s">
        <v>30807</v>
      </c>
      <c r="AF22379" s="255">
        <v>2310.48</v>
      </c>
      <c r="AH22379" s="228" t="s">
        <v>29482</v>
      </c>
      <c r="AI22379" s="229">
        <v>5279</v>
      </c>
    </row>
    <row r="22380" spans="31:35" x14ac:dyDescent="0.55000000000000004">
      <c r="AE22380" s="254" t="s">
        <v>54651</v>
      </c>
      <c r="AF22380" s="255">
        <v>37308.410000000003</v>
      </c>
      <c r="AH22380" s="228" t="s">
        <v>29505</v>
      </c>
      <c r="AI22380" s="229">
        <v>3045</v>
      </c>
    </row>
    <row r="22381" spans="31:35" x14ac:dyDescent="0.55000000000000004">
      <c r="AE22381" s="254" t="s">
        <v>55680</v>
      </c>
      <c r="AF22381" s="255">
        <v>-1776.99</v>
      </c>
      <c r="AH22381" s="228" t="s">
        <v>43393</v>
      </c>
      <c r="AI22381" s="229">
        <v>3000</v>
      </c>
    </row>
    <row r="22382" spans="31:35" x14ac:dyDescent="0.55000000000000004">
      <c r="AE22382" s="254" t="s">
        <v>30808</v>
      </c>
      <c r="AF22382" s="255">
        <v>57503.81</v>
      </c>
      <c r="AH22382" s="228" t="s">
        <v>43394</v>
      </c>
      <c r="AI22382" s="229">
        <v>26880</v>
      </c>
    </row>
    <row r="22383" spans="31:35" x14ac:dyDescent="0.55000000000000004">
      <c r="AE22383" s="254" t="s">
        <v>30809</v>
      </c>
      <c r="AF22383" s="255">
        <v>619614.76</v>
      </c>
      <c r="AH22383" s="228" t="s">
        <v>46204</v>
      </c>
      <c r="AI22383" s="229">
        <v>101250</v>
      </c>
    </row>
    <row r="22384" spans="31:35" x14ac:dyDescent="0.55000000000000004">
      <c r="AE22384" s="254" t="s">
        <v>36899</v>
      </c>
      <c r="AF22384" s="255">
        <v>-2010.09</v>
      </c>
      <c r="AH22384" s="228" t="s">
        <v>43395</v>
      </c>
      <c r="AI22384" s="229">
        <v>7500</v>
      </c>
    </row>
    <row r="22385" spans="31:35" x14ac:dyDescent="0.55000000000000004">
      <c r="AE22385" s="254" t="s">
        <v>30810</v>
      </c>
      <c r="AF22385" s="255">
        <v>1032.27</v>
      </c>
      <c r="AH22385" s="228" t="s">
        <v>50793</v>
      </c>
      <c r="AI22385" s="229">
        <v>46500</v>
      </c>
    </row>
    <row r="22386" spans="31:35" x14ac:dyDescent="0.55000000000000004">
      <c r="AE22386" s="254" t="s">
        <v>54652</v>
      </c>
      <c r="AF22386" s="255">
        <v>1137.1600000000001</v>
      </c>
      <c r="AH22386" s="228" t="s">
        <v>29507</v>
      </c>
      <c r="AI22386" s="229">
        <v>10777.98</v>
      </c>
    </row>
    <row r="22387" spans="31:35" x14ac:dyDescent="0.55000000000000004">
      <c r="AE22387" s="254" t="s">
        <v>30811</v>
      </c>
      <c r="AF22387" s="255">
        <v>23325.38</v>
      </c>
      <c r="AH22387" s="228" t="s">
        <v>50794</v>
      </c>
      <c r="AI22387" s="229">
        <v>550.54999999999995</v>
      </c>
    </row>
    <row r="22388" spans="31:35" x14ac:dyDescent="0.55000000000000004">
      <c r="AE22388" s="254" t="s">
        <v>30812</v>
      </c>
      <c r="AF22388" s="255">
        <v>47931.02</v>
      </c>
      <c r="AH22388" s="228" t="s">
        <v>29508</v>
      </c>
      <c r="AI22388" s="229">
        <v>128.78</v>
      </c>
    </row>
    <row r="22389" spans="31:35" x14ac:dyDescent="0.55000000000000004">
      <c r="AE22389" s="254" t="s">
        <v>30813</v>
      </c>
      <c r="AF22389" s="255">
        <v>127320.88</v>
      </c>
      <c r="AH22389" s="228" t="s">
        <v>50795</v>
      </c>
      <c r="AI22389" s="229">
        <v>833.6</v>
      </c>
    </row>
    <row r="22390" spans="31:35" x14ac:dyDescent="0.55000000000000004">
      <c r="AE22390" s="254" t="s">
        <v>30814</v>
      </c>
      <c r="AF22390" s="255">
        <v>61990.75</v>
      </c>
      <c r="AH22390" s="228" t="s">
        <v>29509</v>
      </c>
      <c r="AI22390" s="229">
        <v>142.18</v>
      </c>
    </row>
    <row r="22391" spans="31:35" x14ac:dyDescent="0.55000000000000004">
      <c r="AE22391" s="254" t="s">
        <v>30815</v>
      </c>
      <c r="AF22391" s="255">
        <v>7799.82</v>
      </c>
      <c r="AH22391" s="228" t="s">
        <v>50796</v>
      </c>
      <c r="AI22391" s="229">
        <v>21.99</v>
      </c>
    </row>
    <row r="22392" spans="31:35" x14ac:dyDescent="0.55000000000000004">
      <c r="AE22392" s="254" t="s">
        <v>30816</v>
      </c>
      <c r="AF22392" s="255">
        <v>18702.740000000002</v>
      </c>
      <c r="AH22392" s="228" t="s">
        <v>50797</v>
      </c>
      <c r="AI22392" s="229">
        <v>47.49</v>
      </c>
    </row>
    <row r="22393" spans="31:35" x14ac:dyDescent="0.55000000000000004">
      <c r="AE22393" s="254" t="s">
        <v>30817</v>
      </c>
      <c r="AF22393" s="255">
        <v>4817.59</v>
      </c>
      <c r="AH22393" s="228" t="s">
        <v>50798</v>
      </c>
      <c r="AI22393" s="229">
        <v>2.99</v>
      </c>
    </row>
    <row r="22394" spans="31:35" x14ac:dyDescent="0.55000000000000004">
      <c r="AE22394" s="254" t="s">
        <v>30818</v>
      </c>
      <c r="AF22394" s="255">
        <v>34701.75</v>
      </c>
      <c r="AH22394" s="228" t="s">
        <v>50799</v>
      </c>
      <c r="AI22394" s="229">
        <v>1154.8699999999999</v>
      </c>
    </row>
    <row r="22395" spans="31:35" x14ac:dyDescent="0.55000000000000004">
      <c r="AE22395" s="254" t="s">
        <v>30819</v>
      </c>
      <c r="AF22395" s="255">
        <v>6553.75</v>
      </c>
      <c r="AH22395" s="228" t="s">
        <v>43396</v>
      </c>
      <c r="AI22395" s="229">
        <v>2232.27</v>
      </c>
    </row>
    <row r="22396" spans="31:35" x14ac:dyDescent="0.55000000000000004">
      <c r="AE22396" s="254" t="s">
        <v>30821</v>
      </c>
      <c r="AF22396" s="255">
        <v>1819.12</v>
      </c>
      <c r="AH22396" s="228" t="s">
        <v>29511</v>
      </c>
      <c r="AI22396" s="229">
        <v>4852.1000000000004</v>
      </c>
    </row>
    <row r="22397" spans="31:35" x14ac:dyDescent="0.55000000000000004">
      <c r="AE22397" s="254" t="s">
        <v>30822</v>
      </c>
      <c r="AF22397" s="255">
        <v>17950.28</v>
      </c>
      <c r="AH22397" s="228" t="s">
        <v>29512</v>
      </c>
      <c r="AI22397" s="229">
        <v>76264.94</v>
      </c>
    </row>
    <row r="22398" spans="31:35" x14ac:dyDescent="0.55000000000000004">
      <c r="AE22398" s="254" t="s">
        <v>34347</v>
      </c>
      <c r="AF22398" s="255">
        <v>9938</v>
      </c>
      <c r="AH22398" s="228" t="s">
        <v>29513</v>
      </c>
      <c r="AI22398" s="229">
        <v>79719.460000000006</v>
      </c>
    </row>
    <row r="22399" spans="31:35" x14ac:dyDescent="0.55000000000000004">
      <c r="AE22399" s="254" t="s">
        <v>30825</v>
      </c>
      <c r="AF22399" s="255">
        <v>422871.47</v>
      </c>
      <c r="AH22399" s="228" t="s">
        <v>29530</v>
      </c>
      <c r="AI22399" s="229">
        <v>30193.22</v>
      </c>
    </row>
    <row r="22400" spans="31:35" x14ac:dyDescent="0.55000000000000004">
      <c r="AE22400" s="254" t="s">
        <v>30827</v>
      </c>
      <c r="AF22400" s="255">
        <v>193540.47</v>
      </c>
      <c r="AH22400" s="228" t="s">
        <v>29532</v>
      </c>
      <c r="AI22400" s="229">
        <v>78608.7</v>
      </c>
    </row>
    <row r="22401" spans="31:35" x14ac:dyDescent="0.55000000000000004">
      <c r="AE22401" s="254" t="s">
        <v>30828</v>
      </c>
      <c r="AF22401" s="255">
        <v>60.54</v>
      </c>
      <c r="AH22401" s="228" t="s">
        <v>46205</v>
      </c>
      <c r="AI22401" s="229">
        <v>125500</v>
      </c>
    </row>
    <row r="22402" spans="31:35" x14ac:dyDescent="0.55000000000000004">
      <c r="AE22402" s="254" t="s">
        <v>30829</v>
      </c>
      <c r="AF22402" s="255">
        <v>69384.63</v>
      </c>
      <c r="AH22402" s="228" t="s">
        <v>50800</v>
      </c>
      <c r="AI22402" s="229">
        <v>5104.8</v>
      </c>
    </row>
    <row r="22403" spans="31:35" x14ac:dyDescent="0.55000000000000004">
      <c r="AE22403" s="254" t="s">
        <v>30830</v>
      </c>
      <c r="AF22403" s="255">
        <v>194155.27</v>
      </c>
      <c r="AH22403" s="228" t="s">
        <v>29534</v>
      </c>
      <c r="AI22403" s="229">
        <v>18333.740000000002</v>
      </c>
    </row>
    <row r="22404" spans="31:35" x14ac:dyDescent="0.55000000000000004">
      <c r="AE22404" s="254" t="s">
        <v>55681</v>
      </c>
      <c r="AF22404" s="255">
        <v>57.92</v>
      </c>
      <c r="AH22404" s="228" t="s">
        <v>29535</v>
      </c>
      <c r="AI22404" s="229">
        <v>3143</v>
      </c>
    </row>
    <row r="22405" spans="31:35" x14ac:dyDescent="0.55000000000000004">
      <c r="AE22405" s="254" t="s">
        <v>30831</v>
      </c>
      <c r="AF22405" s="255">
        <v>7568.89</v>
      </c>
      <c r="AH22405" s="228" t="s">
        <v>29536</v>
      </c>
      <c r="AI22405" s="229">
        <v>21000</v>
      </c>
    </row>
    <row r="22406" spans="31:35" x14ac:dyDescent="0.55000000000000004">
      <c r="AE22406" s="254" t="s">
        <v>30832</v>
      </c>
      <c r="AF22406" s="255">
        <v>346.55</v>
      </c>
      <c r="AH22406" s="228" t="s">
        <v>29537</v>
      </c>
      <c r="AI22406" s="229">
        <v>29768.85</v>
      </c>
    </row>
    <row r="22407" spans="31:35" x14ac:dyDescent="0.55000000000000004">
      <c r="AE22407" s="254" t="s">
        <v>58129</v>
      </c>
      <c r="AF22407" s="255">
        <v>93.52</v>
      </c>
      <c r="AH22407" s="228" t="s">
        <v>14424</v>
      </c>
      <c r="AI22407" s="229">
        <v>25598</v>
      </c>
    </row>
    <row r="22408" spans="31:35" x14ac:dyDescent="0.55000000000000004">
      <c r="AE22408" s="254" t="s">
        <v>30833</v>
      </c>
      <c r="AF22408" s="255">
        <v>263104.62</v>
      </c>
      <c r="AH22408" s="228" t="s">
        <v>50801</v>
      </c>
      <c r="AI22408" s="229">
        <v>15817</v>
      </c>
    </row>
    <row r="22409" spans="31:35" x14ac:dyDescent="0.55000000000000004">
      <c r="AE22409" s="254" t="s">
        <v>30834</v>
      </c>
      <c r="AF22409" s="255">
        <v>11450.52</v>
      </c>
      <c r="AH22409" s="228" t="s">
        <v>29547</v>
      </c>
      <c r="AI22409" s="229">
        <v>3564</v>
      </c>
    </row>
    <row r="22410" spans="31:35" x14ac:dyDescent="0.55000000000000004">
      <c r="AE22410" s="254" t="s">
        <v>30835</v>
      </c>
      <c r="AF22410" s="255">
        <v>145403.43</v>
      </c>
      <c r="AH22410" s="228" t="s">
        <v>46206</v>
      </c>
      <c r="AI22410" s="229">
        <v>86500</v>
      </c>
    </row>
    <row r="22411" spans="31:35" x14ac:dyDescent="0.55000000000000004">
      <c r="AE22411" s="254" t="s">
        <v>30836</v>
      </c>
      <c r="AF22411" s="255">
        <v>489.88</v>
      </c>
      <c r="AH22411" s="228" t="s">
        <v>46207</v>
      </c>
      <c r="AI22411" s="229">
        <v>6617.25</v>
      </c>
    </row>
    <row r="22412" spans="31:35" x14ac:dyDescent="0.55000000000000004">
      <c r="AE22412" s="254" t="s">
        <v>30837</v>
      </c>
      <c r="AF22412" s="255">
        <v>48</v>
      </c>
      <c r="AH22412" s="228" t="s">
        <v>29548</v>
      </c>
      <c r="AI22412" s="229">
        <v>4179</v>
      </c>
    </row>
    <row r="22413" spans="31:35" x14ac:dyDescent="0.55000000000000004">
      <c r="AE22413" s="254" t="s">
        <v>30838</v>
      </c>
      <c r="AF22413" s="255">
        <v>25712.48</v>
      </c>
      <c r="AH22413" s="228" t="s">
        <v>54593</v>
      </c>
      <c r="AI22413" s="229">
        <v>11634</v>
      </c>
    </row>
    <row r="22414" spans="31:35" x14ac:dyDescent="0.55000000000000004">
      <c r="AE22414" s="254" t="s">
        <v>54653</v>
      </c>
      <c r="AF22414" s="255">
        <v>8519.7900000000009</v>
      </c>
      <c r="AH22414" s="228" t="s">
        <v>29549</v>
      </c>
      <c r="AI22414" s="229">
        <v>35110.410000000003</v>
      </c>
    </row>
    <row r="22415" spans="31:35" x14ac:dyDescent="0.55000000000000004">
      <c r="AE22415" s="254" t="s">
        <v>55682</v>
      </c>
      <c r="AF22415" s="255">
        <v>-0.26</v>
      </c>
      <c r="AH22415" s="228" t="s">
        <v>54594</v>
      </c>
      <c r="AI22415" s="229">
        <v>71672</v>
      </c>
    </row>
    <row r="22416" spans="31:35" x14ac:dyDescent="0.55000000000000004">
      <c r="AE22416" s="254" t="s">
        <v>30839</v>
      </c>
      <c r="AF22416" s="255">
        <v>630492.64</v>
      </c>
      <c r="AH22416" s="228" t="s">
        <v>29550</v>
      </c>
      <c r="AI22416" s="229">
        <v>12431</v>
      </c>
    </row>
    <row r="22417" spans="31:35" x14ac:dyDescent="0.55000000000000004">
      <c r="AE22417" s="254" t="s">
        <v>30840</v>
      </c>
      <c r="AF22417" s="255">
        <v>63761.73</v>
      </c>
      <c r="AH22417" s="228" t="s">
        <v>54595</v>
      </c>
      <c r="AI22417" s="229">
        <v>35181.9</v>
      </c>
    </row>
    <row r="22418" spans="31:35" x14ac:dyDescent="0.55000000000000004">
      <c r="AE22418" s="254" t="s">
        <v>36900</v>
      </c>
      <c r="AF22418" s="255">
        <v>988.17</v>
      </c>
      <c r="AH22418" s="228" t="s">
        <v>29556</v>
      </c>
      <c r="AI22418" s="229">
        <v>9372.02</v>
      </c>
    </row>
    <row r="22419" spans="31:35" x14ac:dyDescent="0.55000000000000004">
      <c r="AE22419" s="254" t="s">
        <v>30841</v>
      </c>
      <c r="AF22419" s="255">
        <v>31477.52</v>
      </c>
      <c r="AH22419" s="228" t="s">
        <v>46208</v>
      </c>
      <c r="AI22419" s="229">
        <v>83603.75</v>
      </c>
    </row>
    <row r="22420" spans="31:35" x14ac:dyDescent="0.55000000000000004">
      <c r="AE22420" s="254" t="s">
        <v>36901</v>
      </c>
      <c r="AF22420" s="255">
        <v>-597.69000000000005</v>
      </c>
      <c r="AH22420" s="228" t="s">
        <v>54596</v>
      </c>
      <c r="AI22420" s="229">
        <v>10180.31</v>
      </c>
    </row>
    <row r="22421" spans="31:35" x14ac:dyDescent="0.55000000000000004">
      <c r="AE22421" s="254" t="s">
        <v>30846</v>
      </c>
      <c r="AF22421" s="255">
        <v>1671.78</v>
      </c>
      <c r="AH22421" s="228" t="s">
        <v>54597</v>
      </c>
      <c r="AI22421" s="229">
        <v>7903</v>
      </c>
    </row>
    <row r="22422" spans="31:35" x14ac:dyDescent="0.55000000000000004">
      <c r="AE22422" s="254" t="s">
        <v>54654</v>
      </c>
      <c r="AF22422" s="255">
        <v>9252.5</v>
      </c>
      <c r="AH22422" s="228" t="s">
        <v>29557</v>
      </c>
      <c r="AI22422" s="229">
        <v>716.15</v>
      </c>
    </row>
    <row r="22423" spans="31:35" x14ac:dyDescent="0.55000000000000004">
      <c r="AE22423" s="254" t="s">
        <v>30849</v>
      </c>
      <c r="AF22423" s="255">
        <v>20423.41</v>
      </c>
      <c r="AH22423" s="228" t="s">
        <v>43397</v>
      </c>
      <c r="AI22423" s="229">
        <v>4307.5200000000004</v>
      </c>
    </row>
    <row r="22424" spans="31:35" x14ac:dyDescent="0.55000000000000004">
      <c r="AE22424" s="254" t="s">
        <v>49476</v>
      </c>
      <c r="AF22424" s="255">
        <v>3865.76</v>
      </c>
      <c r="AH22424" s="228" t="s">
        <v>43398</v>
      </c>
      <c r="AI22424" s="229">
        <v>3945</v>
      </c>
    </row>
    <row r="22425" spans="31:35" x14ac:dyDescent="0.55000000000000004">
      <c r="AE22425" s="254" t="s">
        <v>30851</v>
      </c>
      <c r="AF22425" s="255">
        <v>37014.79</v>
      </c>
      <c r="AH22425" s="228" t="s">
        <v>29558</v>
      </c>
      <c r="AI22425" s="229">
        <v>5857.75</v>
      </c>
    </row>
    <row r="22426" spans="31:35" x14ac:dyDescent="0.55000000000000004">
      <c r="AE22426" s="254" t="s">
        <v>30852</v>
      </c>
      <c r="AF22426" s="255">
        <v>789.66</v>
      </c>
      <c r="AH22426" s="228" t="s">
        <v>43399</v>
      </c>
      <c r="AI22426" s="229">
        <v>52199.5</v>
      </c>
    </row>
    <row r="22427" spans="31:35" x14ac:dyDescent="0.55000000000000004">
      <c r="AE22427" s="254" t="s">
        <v>30853</v>
      </c>
      <c r="AF22427" s="255">
        <v>5629.79</v>
      </c>
      <c r="AH22427" s="228" t="s">
        <v>54598</v>
      </c>
      <c r="AI22427" s="229">
        <v>10828.36</v>
      </c>
    </row>
    <row r="22428" spans="31:35" x14ac:dyDescent="0.55000000000000004">
      <c r="AE22428" s="254" t="s">
        <v>30854</v>
      </c>
      <c r="AF22428" s="255">
        <v>14598</v>
      </c>
      <c r="AH22428" s="228" t="s">
        <v>54599</v>
      </c>
      <c r="AI22428" s="229">
        <v>79422</v>
      </c>
    </row>
    <row r="22429" spans="31:35" x14ac:dyDescent="0.55000000000000004">
      <c r="AE22429" s="254" t="s">
        <v>30855</v>
      </c>
      <c r="AF22429" s="255">
        <v>717.91</v>
      </c>
      <c r="AH22429" s="228" t="s">
        <v>46209</v>
      </c>
      <c r="AI22429" s="229">
        <v>42329</v>
      </c>
    </row>
    <row r="22430" spans="31:35" x14ac:dyDescent="0.55000000000000004">
      <c r="AE22430" s="254" t="s">
        <v>30856</v>
      </c>
      <c r="AF22430" s="255">
        <v>385810.11</v>
      </c>
      <c r="AH22430" s="228" t="s">
        <v>46210</v>
      </c>
      <c r="AI22430" s="229">
        <v>463.5</v>
      </c>
    </row>
    <row r="22431" spans="31:35" x14ac:dyDescent="0.55000000000000004">
      <c r="AE22431" s="254" t="s">
        <v>30857</v>
      </c>
      <c r="AF22431" s="255">
        <v>13353.83</v>
      </c>
      <c r="AH22431" s="228" t="s">
        <v>54600</v>
      </c>
      <c r="AI22431" s="229">
        <v>9268</v>
      </c>
    </row>
    <row r="22432" spans="31:35" x14ac:dyDescent="0.55000000000000004">
      <c r="AE22432" s="254" t="s">
        <v>55683</v>
      </c>
      <c r="AF22432" s="255">
        <v>7602.37</v>
      </c>
      <c r="AH22432" s="228" t="s">
        <v>29614</v>
      </c>
      <c r="AI22432" s="229">
        <v>29047.72</v>
      </c>
    </row>
    <row r="22433" spans="31:35" x14ac:dyDescent="0.55000000000000004">
      <c r="AE22433" s="254" t="s">
        <v>40922</v>
      </c>
      <c r="AF22433" s="255">
        <v>1350</v>
      </c>
      <c r="AH22433" s="228" t="s">
        <v>29615</v>
      </c>
      <c r="AI22433" s="229">
        <v>27416.01</v>
      </c>
    </row>
    <row r="22434" spans="31:35" x14ac:dyDescent="0.55000000000000004">
      <c r="AE22434" s="254" t="s">
        <v>54657</v>
      </c>
      <c r="AF22434" s="255">
        <v>520</v>
      </c>
      <c r="AH22434" s="228" t="s">
        <v>34282</v>
      </c>
      <c r="AI22434" s="229">
        <v>7853.82</v>
      </c>
    </row>
    <row r="22435" spans="31:35" x14ac:dyDescent="0.55000000000000004">
      <c r="AE22435" s="254" t="s">
        <v>30858</v>
      </c>
      <c r="AF22435" s="255">
        <v>16592.54</v>
      </c>
      <c r="AH22435" s="228" t="s">
        <v>54601</v>
      </c>
      <c r="AI22435" s="229">
        <v>1252</v>
      </c>
    </row>
    <row r="22436" spans="31:35" x14ac:dyDescent="0.55000000000000004">
      <c r="AE22436" s="254" t="s">
        <v>30859</v>
      </c>
      <c r="AF22436" s="255">
        <v>55074.3</v>
      </c>
      <c r="AH22436" s="228" t="s">
        <v>29616</v>
      </c>
      <c r="AI22436" s="229">
        <v>5095.2</v>
      </c>
    </row>
    <row r="22437" spans="31:35" x14ac:dyDescent="0.55000000000000004">
      <c r="AE22437" s="254" t="s">
        <v>30860</v>
      </c>
      <c r="AF22437" s="255">
        <v>18056</v>
      </c>
      <c r="AH22437" s="228" t="s">
        <v>34283</v>
      </c>
      <c r="AI22437" s="229">
        <v>105320</v>
      </c>
    </row>
    <row r="22438" spans="31:35" x14ac:dyDescent="0.55000000000000004">
      <c r="AE22438" s="254" t="s">
        <v>56893</v>
      </c>
      <c r="AF22438" s="255">
        <v>2417.3200000000002</v>
      </c>
      <c r="AH22438" s="228" t="s">
        <v>29617</v>
      </c>
      <c r="AI22438" s="229">
        <v>4996.0200000000004</v>
      </c>
    </row>
    <row r="22439" spans="31:35" x14ac:dyDescent="0.55000000000000004">
      <c r="AE22439" s="254" t="s">
        <v>30861</v>
      </c>
      <c r="AF22439" s="255">
        <v>130</v>
      </c>
      <c r="AH22439" s="228" t="s">
        <v>29618</v>
      </c>
      <c r="AI22439" s="229">
        <v>6307.66</v>
      </c>
    </row>
    <row r="22440" spans="31:35" x14ac:dyDescent="0.55000000000000004">
      <c r="AE22440" s="254" t="s">
        <v>49477</v>
      </c>
      <c r="AF22440" s="255">
        <v>-2949.66</v>
      </c>
      <c r="AH22440" s="228" t="s">
        <v>40907</v>
      </c>
      <c r="AI22440" s="229">
        <v>45772.13</v>
      </c>
    </row>
    <row r="22441" spans="31:35" x14ac:dyDescent="0.55000000000000004">
      <c r="AE22441" s="254" t="s">
        <v>30862</v>
      </c>
      <c r="AF22441" s="255">
        <v>30571.69</v>
      </c>
      <c r="AH22441" s="228" t="s">
        <v>46211</v>
      </c>
      <c r="AI22441" s="229">
        <v>22428.639999999999</v>
      </c>
    </row>
    <row r="22442" spans="31:35" x14ac:dyDescent="0.55000000000000004">
      <c r="AE22442" s="254" t="s">
        <v>36902</v>
      </c>
      <c r="AF22442" s="255">
        <v>-828.82</v>
      </c>
      <c r="AH22442" s="228" t="s">
        <v>39597</v>
      </c>
      <c r="AI22442" s="229">
        <v>10641.12</v>
      </c>
    </row>
    <row r="22443" spans="31:35" x14ac:dyDescent="0.55000000000000004">
      <c r="AE22443" s="254" t="s">
        <v>30863</v>
      </c>
      <c r="AF22443" s="255">
        <v>724054.71</v>
      </c>
      <c r="AH22443" s="228" t="s">
        <v>49437</v>
      </c>
      <c r="AI22443" s="229">
        <v>21375.200000000001</v>
      </c>
    </row>
    <row r="22444" spans="31:35" x14ac:dyDescent="0.55000000000000004">
      <c r="AE22444" s="254" t="s">
        <v>30864</v>
      </c>
      <c r="AF22444" s="255">
        <v>10159.23</v>
      </c>
      <c r="AH22444" s="228" t="s">
        <v>49438</v>
      </c>
      <c r="AI22444" s="229">
        <v>104</v>
      </c>
    </row>
    <row r="22445" spans="31:35" x14ac:dyDescent="0.55000000000000004">
      <c r="AE22445" s="254" t="s">
        <v>30865</v>
      </c>
      <c r="AF22445" s="255">
        <v>87351.44</v>
      </c>
      <c r="AH22445" s="228" t="s">
        <v>43400</v>
      </c>
      <c r="AI22445" s="229">
        <v>3330.2</v>
      </c>
    </row>
    <row r="22446" spans="31:35" x14ac:dyDescent="0.55000000000000004">
      <c r="AE22446" s="254" t="s">
        <v>46241</v>
      </c>
      <c r="AF22446" s="255">
        <v>5300</v>
      </c>
      <c r="AH22446" s="228" t="s">
        <v>29620</v>
      </c>
      <c r="AI22446" s="229">
        <v>13173.95</v>
      </c>
    </row>
    <row r="22447" spans="31:35" x14ac:dyDescent="0.55000000000000004">
      <c r="AE22447" s="254" t="s">
        <v>30866</v>
      </c>
      <c r="AF22447" s="255">
        <v>19089.21</v>
      </c>
      <c r="AH22447" s="228" t="s">
        <v>43401</v>
      </c>
      <c r="AI22447" s="229">
        <v>480757.5</v>
      </c>
    </row>
    <row r="22448" spans="31:35" x14ac:dyDescent="0.55000000000000004">
      <c r="AE22448" s="254" t="s">
        <v>39628</v>
      </c>
      <c r="AF22448" s="255">
        <v>1891.5</v>
      </c>
      <c r="AH22448" s="228" t="s">
        <v>34284</v>
      </c>
      <c r="AI22448" s="229">
        <v>191999.96</v>
      </c>
    </row>
    <row r="22449" spans="31:35" x14ac:dyDescent="0.55000000000000004">
      <c r="AE22449" s="254" t="s">
        <v>30867</v>
      </c>
      <c r="AF22449" s="255">
        <v>625128.31000000006</v>
      </c>
      <c r="AH22449" s="228" t="s">
        <v>36826</v>
      </c>
      <c r="AI22449" s="229">
        <v>70700</v>
      </c>
    </row>
    <row r="22450" spans="31:35" x14ac:dyDescent="0.55000000000000004">
      <c r="AE22450" s="254" t="s">
        <v>30868</v>
      </c>
      <c r="AF22450" s="255">
        <v>278885.38</v>
      </c>
      <c r="AH22450" s="228" t="s">
        <v>54602</v>
      </c>
      <c r="AI22450" s="229">
        <v>3568.36</v>
      </c>
    </row>
    <row r="22451" spans="31:35" x14ac:dyDescent="0.55000000000000004">
      <c r="AE22451" s="254" t="s">
        <v>30869</v>
      </c>
      <c r="AF22451" s="255">
        <v>337054.35</v>
      </c>
      <c r="AH22451" s="228" t="s">
        <v>40908</v>
      </c>
      <c r="AI22451" s="229">
        <v>19678.38</v>
      </c>
    </row>
    <row r="22452" spans="31:35" x14ac:dyDescent="0.55000000000000004">
      <c r="AE22452" s="254" t="s">
        <v>40923</v>
      </c>
      <c r="AF22452" s="255">
        <v>1016.51</v>
      </c>
      <c r="AH22452" s="228" t="s">
        <v>48562</v>
      </c>
      <c r="AI22452" s="229">
        <v>3281.75</v>
      </c>
    </row>
    <row r="22453" spans="31:35" x14ac:dyDescent="0.55000000000000004">
      <c r="AE22453" s="254" t="s">
        <v>30870</v>
      </c>
      <c r="AF22453" s="255">
        <v>173385.42</v>
      </c>
      <c r="AH22453" s="228" t="s">
        <v>49439</v>
      </c>
      <c r="AI22453" s="229">
        <v>5672</v>
      </c>
    </row>
    <row r="22454" spans="31:35" x14ac:dyDescent="0.55000000000000004">
      <c r="AE22454" s="254" t="s">
        <v>30871</v>
      </c>
      <c r="AF22454" s="255">
        <v>80.459999999999994</v>
      </c>
      <c r="AH22454" s="228" t="s">
        <v>14435</v>
      </c>
      <c r="AI22454" s="229">
        <v>81012.63</v>
      </c>
    </row>
    <row r="22455" spans="31:35" x14ac:dyDescent="0.55000000000000004">
      <c r="AE22455" s="254" t="s">
        <v>60980</v>
      </c>
      <c r="AF22455" s="255">
        <v>149.16</v>
      </c>
      <c r="AH22455" s="228" t="s">
        <v>14436</v>
      </c>
      <c r="AI22455" s="229">
        <v>92994.89</v>
      </c>
    </row>
    <row r="22456" spans="31:35" x14ac:dyDescent="0.55000000000000004">
      <c r="AE22456" s="254" t="s">
        <v>30872</v>
      </c>
      <c r="AF22456" s="255">
        <v>146.43</v>
      </c>
      <c r="AH22456" s="228" t="s">
        <v>14437</v>
      </c>
      <c r="AI22456" s="229">
        <v>31499.39</v>
      </c>
    </row>
    <row r="22457" spans="31:35" x14ac:dyDescent="0.55000000000000004">
      <c r="AE22457" s="254" t="s">
        <v>30873</v>
      </c>
      <c r="AF22457" s="255">
        <v>11.96</v>
      </c>
      <c r="AH22457" s="228" t="s">
        <v>29624</v>
      </c>
      <c r="AI22457" s="229">
        <v>15801.09</v>
      </c>
    </row>
    <row r="22458" spans="31:35" x14ac:dyDescent="0.55000000000000004">
      <c r="AE22458" s="254" t="s">
        <v>30874</v>
      </c>
      <c r="AF22458" s="255">
        <v>1111115.18</v>
      </c>
      <c r="AH22458" s="228" t="s">
        <v>14438</v>
      </c>
      <c r="AI22458" s="229">
        <v>4399.46</v>
      </c>
    </row>
    <row r="22459" spans="31:35" x14ac:dyDescent="0.55000000000000004">
      <c r="AE22459" s="254" t="s">
        <v>47661</v>
      </c>
      <c r="AF22459" s="255">
        <v>92024.5</v>
      </c>
      <c r="AH22459" s="228" t="s">
        <v>35804</v>
      </c>
      <c r="AI22459" s="229">
        <v>23924</v>
      </c>
    </row>
    <row r="22460" spans="31:35" x14ac:dyDescent="0.55000000000000004">
      <c r="AE22460" s="254" t="s">
        <v>30875</v>
      </c>
      <c r="AF22460" s="255">
        <v>186500.86</v>
      </c>
      <c r="AH22460" s="228" t="s">
        <v>36827</v>
      </c>
      <c r="AI22460" s="229">
        <v>1848</v>
      </c>
    </row>
    <row r="22461" spans="31:35" x14ac:dyDescent="0.55000000000000004">
      <c r="AE22461" s="254" t="s">
        <v>30876</v>
      </c>
      <c r="AF22461" s="255">
        <v>94294.8</v>
      </c>
      <c r="AH22461" s="228" t="s">
        <v>54603</v>
      </c>
      <c r="AI22461" s="229">
        <v>8721.5</v>
      </c>
    </row>
    <row r="22462" spans="31:35" x14ac:dyDescent="0.55000000000000004">
      <c r="AE22462" s="254" t="s">
        <v>54660</v>
      </c>
      <c r="AF22462" s="255">
        <v>31368.98</v>
      </c>
      <c r="AH22462" s="228" t="s">
        <v>35805</v>
      </c>
      <c r="AI22462" s="229">
        <v>16961.91</v>
      </c>
    </row>
    <row r="22463" spans="31:35" x14ac:dyDescent="0.55000000000000004">
      <c r="AE22463" s="254" t="s">
        <v>55684</v>
      </c>
      <c r="AF22463" s="255">
        <v>-199237.19</v>
      </c>
      <c r="AH22463" s="228" t="s">
        <v>48563</v>
      </c>
      <c r="AI22463" s="229">
        <v>157.19</v>
      </c>
    </row>
    <row r="22464" spans="31:35" x14ac:dyDescent="0.55000000000000004">
      <c r="AE22464" s="254" t="s">
        <v>30877</v>
      </c>
      <c r="AF22464" s="255">
        <v>431255.38</v>
      </c>
      <c r="AH22464" s="228" t="s">
        <v>29628</v>
      </c>
      <c r="AI22464" s="229">
        <v>289.86</v>
      </c>
    </row>
    <row r="22465" spans="31:35" x14ac:dyDescent="0.55000000000000004">
      <c r="AE22465" s="254" t="s">
        <v>30878</v>
      </c>
      <c r="AF22465" s="255">
        <v>302203.27</v>
      </c>
      <c r="AH22465" s="228" t="s">
        <v>43402</v>
      </c>
      <c r="AI22465" s="229">
        <v>960</v>
      </c>
    </row>
    <row r="22466" spans="31:35" x14ac:dyDescent="0.55000000000000004">
      <c r="AE22466" s="254" t="s">
        <v>46242</v>
      </c>
      <c r="AF22466" s="255">
        <v>6879.79</v>
      </c>
      <c r="AH22466" s="228" t="s">
        <v>14439</v>
      </c>
      <c r="AI22466" s="229">
        <v>201778.46</v>
      </c>
    </row>
    <row r="22467" spans="31:35" x14ac:dyDescent="0.55000000000000004">
      <c r="AE22467" s="254" t="s">
        <v>50827</v>
      </c>
      <c r="AF22467" s="255">
        <v>226.88</v>
      </c>
      <c r="AH22467" s="228" t="s">
        <v>14440</v>
      </c>
      <c r="AI22467" s="229">
        <v>97083.83</v>
      </c>
    </row>
    <row r="22468" spans="31:35" x14ac:dyDescent="0.55000000000000004">
      <c r="AE22468" s="254" t="s">
        <v>54662</v>
      </c>
      <c r="AF22468" s="255">
        <v>6436.26</v>
      </c>
      <c r="AH22468" s="228" t="s">
        <v>29633</v>
      </c>
      <c r="AI22468" s="229">
        <v>128300.72</v>
      </c>
    </row>
    <row r="22469" spans="31:35" x14ac:dyDescent="0.55000000000000004">
      <c r="AE22469" s="254" t="s">
        <v>30879</v>
      </c>
      <c r="AF22469" s="255">
        <v>420449.94</v>
      </c>
      <c r="AH22469" s="228" t="s">
        <v>29634</v>
      </c>
      <c r="AI22469" s="229">
        <v>4770.28</v>
      </c>
    </row>
    <row r="22470" spans="31:35" x14ac:dyDescent="0.55000000000000004">
      <c r="AE22470" s="254" t="s">
        <v>30880</v>
      </c>
      <c r="AF22470" s="255">
        <v>98273.34</v>
      </c>
      <c r="AH22470" s="228" t="s">
        <v>29635</v>
      </c>
      <c r="AI22470" s="229">
        <v>707</v>
      </c>
    </row>
    <row r="22471" spans="31:35" x14ac:dyDescent="0.55000000000000004">
      <c r="AE22471" s="254" t="s">
        <v>30881</v>
      </c>
      <c r="AF22471" s="255">
        <v>168413.08</v>
      </c>
      <c r="AH22471" s="228" t="s">
        <v>29639</v>
      </c>
      <c r="AI22471" s="229">
        <v>44722.559999999998</v>
      </c>
    </row>
    <row r="22472" spans="31:35" x14ac:dyDescent="0.55000000000000004">
      <c r="AE22472" s="254" t="s">
        <v>59368</v>
      </c>
      <c r="AF22472" s="255">
        <v>8475</v>
      </c>
      <c r="AH22472" s="228" t="s">
        <v>29640</v>
      </c>
      <c r="AI22472" s="229">
        <v>16916.03</v>
      </c>
    </row>
    <row r="22473" spans="31:35" x14ac:dyDescent="0.55000000000000004">
      <c r="AE22473" s="254" t="s">
        <v>30882</v>
      </c>
      <c r="AF22473" s="255">
        <v>-5898.62</v>
      </c>
      <c r="AH22473" s="228" t="s">
        <v>29641</v>
      </c>
      <c r="AI22473" s="229">
        <v>15111.54</v>
      </c>
    </row>
    <row r="22474" spans="31:35" x14ac:dyDescent="0.55000000000000004">
      <c r="AE22474" s="254" t="s">
        <v>30883</v>
      </c>
      <c r="AF22474" s="255">
        <v>-165909.46</v>
      </c>
      <c r="AH22474" s="228" t="s">
        <v>29642</v>
      </c>
      <c r="AI22474" s="229">
        <v>-4064.39</v>
      </c>
    </row>
    <row r="22475" spans="31:35" x14ac:dyDescent="0.55000000000000004">
      <c r="AE22475" s="254" t="s">
        <v>30884</v>
      </c>
      <c r="AF22475" s="255">
        <v>7057.82</v>
      </c>
      <c r="AH22475" s="228" t="s">
        <v>47624</v>
      </c>
      <c r="AI22475" s="229">
        <v>131591.67000000001</v>
      </c>
    </row>
    <row r="22476" spans="31:35" x14ac:dyDescent="0.55000000000000004">
      <c r="AE22476" s="254" t="s">
        <v>30885</v>
      </c>
      <c r="AF22476" s="255">
        <v>18707.52</v>
      </c>
      <c r="AH22476" s="228" t="s">
        <v>36828</v>
      </c>
      <c r="AI22476" s="229">
        <v>4957.29</v>
      </c>
    </row>
    <row r="22477" spans="31:35" x14ac:dyDescent="0.55000000000000004">
      <c r="AE22477" s="254" t="s">
        <v>30886</v>
      </c>
      <c r="AF22477" s="255">
        <v>53.59</v>
      </c>
      <c r="AH22477" s="228" t="s">
        <v>54604</v>
      </c>
      <c r="AI22477" s="229">
        <v>23700</v>
      </c>
    </row>
    <row r="22478" spans="31:35" x14ac:dyDescent="0.55000000000000004">
      <c r="AE22478" s="254" t="s">
        <v>35876</v>
      </c>
      <c r="AF22478" s="255">
        <v>39884.79</v>
      </c>
      <c r="AH22478" s="228" t="s">
        <v>40909</v>
      </c>
      <c r="AI22478" s="229">
        <v>37640.03</v>
      </c>
    </row>
    <row r="22479" spans="31:35" x14ac:dyDescent="0.55000000000000004">
      <c r="AE22479" s="254" t="s">
        <v>30887</v>
      </c>
      <c r="AF22479" s="255">
        <v>5293.2</v>
      </c>
      <c r="AH22479" s="228" t="s">
        <v>34292</v>
      </c>
      <c r="AI22479" s="229">
        <v>87005.97</v>
      </c>
    </row>
    <row r="22480" spans="31:35" x14ac:dyDescent="0.55000000000000004">
      <c r="AE22480" s="254" t="s">
        <v>47662</v>
      </c>
      <c r="AF22480" s="255">
        <v>71656.009999999995</v>
      </c>
      <c r="AH22480" s="228" t="s">
        <v>43403</v>
      </c>
      <c r="AI22480" s="229">
        <v>1390.25</v>
      </c>
    </row>
    <row r="22481" spans="31:35" x14ac:dyDescent="0.55000000000000004">
      <c r="AE22481" s="254" t="s">
        <v>56894</v>
      </c>
      <c r="AF22481" s="255">
        <v>8750</v>
      </c>
      <c r="AH22481" s="228" t="s">
        <v>34293</v>
      </c>
      <c r="AI22481" s="229">
        <v>2849.4</v>
      </c>
    </row>
    <row r="22482" spans="31:35" x14ac:dyDescent="0.55000000000000004">
      <c r="AE22482" s="254" t="s">
        <v>30889</v>
      </c>
      <c r="AF22482" s="255">
        <v>551745.43999999994</v>
      </c>
      <c r="AH22482" s="228" t="s">
        <v>46212</v>
      </c>
      <c r="AI22482" s="229">
        <v>55677.13</v>
      </c>
    </row>
    <row r="22483" spans="31:35" x14ac:dyDescent="0.55000000000000004">
      <c r="AE22483" s="254" t="s">
        <v>30890</v>
      </c>
      <c r="AF22483" s="255">
        <v>1626.25</v>
      </c>
      <c r="AH22483" s="228" t="s">
        <v>34294</v>
      </c>
      <c r="AI22483" s="229">
        <v>11172.84</v>
      </c>
    </row>
    <row r="22484" spans="31:35" x14ac:dyDescent="0.55000000000000004">
      <c r="AE22484" s="254" t="s">
        <v>30891</v>
      </c>
      <c r="AF22484" s="255">
        <v>167527.60999999999</v>
      </c>
      <c r="AH22484" s="228" t="s">
        <v>34295</v>
      </c>
      <c r="AI22484" s="229">
        <v>499.34</v>
      </c>
    </row>
    <row r="22485" spans="31:35" x14ac:dyDescent="0.55000000000000004">
      <c r="AE22485" s="254" t="s">
        <v>30892</v>
      </c>
      <c r="AF22485" s="255">
        <v>435253.94</v>
      </c>
      <c r="AH22485" s="228" t="s">
        <v>34296</v>
      </c>
      <c r="AI22485" s="229">
        <v>7850.03</v>
      </c>
    </row>
    <row r="22486" spans="31:35" x14ac:dyDescent="0.55000000000000004">
      <c r="AE22486" s="254" t="s">
        <v>35877</v>
      </c>
      <c r="AF22486" s="255">
        <v>73.7</v>
      </c>
      <c r="AH22486" s="228" t="s">
        <v>29655</v>
      </c>
      <c r="AI22486" s="229">
        <v>10816</v>
      </c>
    </row>
    <row r="22487" spans="31:35" x14ac:dyDescent="0.55000000000000004">
      <c r="AE22487" s="254" t="s">
        <v>30893</v>
      </c>
      <c r="AF22487" s="255">
        <v>40168.620000000003</v>
      </c>
      <c r="AH22487" s="228" t="s">
        <v>29656</v>
      </c>
      <c r="AI22487" s="229">
        <v>569.96</v>
      </c>
    </row>
    <row r="22488" spans="31:35" x14ac:dyDescent="0.55000000000000004">
      <c r="AE22488" s="254" t="s">
        <v>30894</v>
      </c>
      <c r="AF22488" s="255">
        <v>4924.88</v>
      </c>
      <c r="AH22488" s="228" t="s">
        <v>29658</v>
      </c>
      <c r="AI22488" s="229">
        <v>1284.5</v>
      </c>
    </row>
    <row r="22489" spans="31:35" x14ac:dyDescent="0.55000000000000004">
      <c r="AE22489" s="254" t="s">
        <v>30895</v>
      </c>
      <c r="AF22489" s="255">
        <v>279.7</v>
      </c>
      <c r="AH22489" s="228" t="s">
        <v>29659</v>
      </c>
      <c r="AI22489" s="229">
        <v>11006.5</v>
      </c>
    </row>
    <row r="22490" spans="31:35" x14ac:dyDescent="0.55000000000000004">
      <c r="AE22490" s="254" t="s">
        <v>30897</v>
      </c>
      <c r="AF22490" s="255">
        <v>1.8</v>
      </c>
      <c r="AH22490" s="228" t="s">
        <v>29660</v>
      </c>
      <c r="AI22490" s="229">
        <v>7974</v>
      </c>
    </row>
    <row r="22491" spans="31:35" x14ac:dyDescent="0.55000000000000004">
      <c r="AE22491" s="254" t="s">
        <v>30898</v>
      </c>
      <c r="AF22491" s="255">
        <v>358689.05</v>
      </c>
      <c r="AH22491" s="228" t="s">
        <v>36833</v>
      </c>
      <c r="AI22491" s="229">
        <v>36848.67</v>
      </c>
    </row>
    <row r="22492" spans="31:35" x14ac:dyDescent="0.55000000000000004">
      <c r="AE22492" s="254" t="s">
        <v>39630</v>
      </c>
      <c r="AF22492" s="255">
        <v>1744.62</v>
      </c>
      <c r="AH22492" s="228" t="s">
        <v>29671</v>
      </c>
      <c r="AI22492" s="229">
        <v>480</v>
      </c>
    </row>
    <row r="22493" spans="31:35" x14ac:dyDescent="0.55000000000000004">
      <c r="AE22493" s="254" t="s">
        <v>58389</v>
      </c>
      <c r="AF22493" s="255">
        <v>4271.25</v>
      </c>
      <c r="AH22493" s="228" t="s">
        <v>29672</v>
      </c>
      <c r="AI22493" s="229">
        <v>810</v>
      </c>
    </row>
    <row r="22494" spans="31:35" x14ac:dyDescent="0.55000000000000004">
      <c r="AE22494" s="254" t="s">
        <v>39631</v>
      </c>
      <c r="AF22494" s="255">
        <v>12775.39</v>
      </c>
      <c r="AH22494" s="228" t="s">
        <v>48564</v>
      </c>
      <c r="AI22494" s="229">
        <v>390</v>
      </c>
    </row>
    <row r="22495" spans="31:35" x14ac:dyDescent="0.55000000000000004">
      <c r="AE22495" s="254" t="s">
        <v>30900</v>
      </c>
      <c r="AF22495" s="255">
        <v>58644.33</v>
      </c>
      <c r="AH22495" s="228" t="s">
        <v>34298</v>
      </c>
      <c r="AI22495" s="229">
        <v>41813.33</v>
      </c>
    </row>
    <row r="22496" spans="31:35" x14ac:dyDescent="0.55000000000000004">
      <c r="AE22496" s="254" t="s">
        <v>54663</v>
      </c>
      <c r="AF22496" s="255">
        <v>70692.399999999994</v>
      </c>
      <c r="AH22496" s="228" t="s">
        <v>29673</v>
      </c>
      <c r="AI22496" s="229">
        <v>5965.06</v>
      </c>
    </row>
    <row r="22497" spans="31:35" x14ac:dyDescent="0.55000000000000004">
      <c r="AE22497" s="254" t="s">
        <v>55685</v>
      </c>
      <c r="AF22497" s="255">
        <v>-46343.75</v>
      </c>
      <c r="AH22497" s="228" t="s">
        <v>36834</v>
      </c>
      <c r="AI22497" s="229">
        <v>8398.5300000000007</v>
      </c>
    </row>
    <row r="22498" spans="31:35" x14ac:dyDescent="0.55000000000000004">
      <c r="AE22498" s="254" t="s">
        <v>30901</v>
      </c>
      <c r="AF22498" s="255">
        <v>123518.05</v>
      </c>
      <c r="AH22498" s="228" t="s">
        <v>39599</v>
      </c>
      <c r="AI22498" s="229">
        <v>3913.36</v>
      </c>
    </row>
    <row r="22499" spans="31:35" x14ac:dyDescent="0.55000000000000004">
      <c r="AE22499" s="254" t="s">
        <v>30902</v>
      </c>
      <c r="AF22499" s="255">
        <v>98335.85</v>
      </c>
      <c r="AH22499" s="228" t="s">
        <v>29674</v>
      </c>
      <c r="AI22499" s="229">
        <v>2500</v>
      </c>
    </row>
    <row r="22500" spans="31:35" x14ac:dyDescent="0.55000000000000004">
      <c r="AE22500" s="254" t="s">
        <v>54664</v>
      </c>
      <c r="AF22500" s="255">
        <v>20746.25</v>
      </c>
      <c r="AH22500" s="228" t="s">
        <v>36835</v>
      </c>
      <c r="AI22500" s="229">
        <v>2831.96</v>
      </c>
    </row>
    <row r="22501" spans="31:35" x14ac:dyDescent="0.55000000000000004">
      <c r="AE22501" s="254" t="s">
        <v>49480</v>
      </c>
      <c r="AF22501" s="255">
        <v>1106.05</v>
      </c>
      <c r="AH22501" s="228" t="s">
        <v>29675</v>
      </c>
      <c r="AI22501" s="229">
        <v>1594.3</v>
      </c>
    </row>
    <row r="22502" spans="31:35" x14ac:dyDescent="0.55000000000000004">
      <c r="AE22502" s="254" t="s">
        <v>30903</v>
      </c>
      <c r="AF22502" s="255">
        <v>21045.06</v>
      </c>
      <c r="AH22502" s="228" t="s">
        <v>47625</v>
      </c>
      <c r="AI22502" s="229">
        <v>495</v>
      </c>
    </row>
    <row r="22503" spans="31:35" x14ac:dyDescent="0.55000000000000004">
      <c r="AE22503" s="254" t="s">
        <v>36903</v>
      </c>
      <c r="AF22503" s="255">
        <v>-868.2</v>
      </c>
      <c r="AH22503" s="228" t="s">
        <v>29676</v>
      </c>
      <c r="AI22503" s="229">
        <v>9433.1299999999992</v>
      </c>
    </row>
    <row r="22504" spans="31:35" x14ac:dyDescent="0.55000000000000004">
      <c r="AE22504" s="254" t="s">
        <v>30904</v>
      </c>
      <c r="AF22504" s="255">
        <v>1954429.61</v>
      </c>
      <c r="AH22504" s="228" t="s">
        <v>29745</v>
      </c>
      <c r="AI22504" s="229">
        <v>428608.03</v>
      </c>
    </row>
    <row r="22505" spans="31:35" x14ac:dyDescent="0.55000000000000004">
      <c r="AE22505" s="254" t="s">
        <v>30905</v>
      </c>
      <c r="AF22505" s="255">
        <v>41310.559999999998</v>
      </c>
      <c r="AH22505" s="228" t="s">
        <v>36838</v>
      </c>
      <c r="AI22505" s="229">
        <v>9235.01</v>
      </c>
    </row>
    <row r="22506" spans="31:35" x14ac:dyDescent="0.55000000000000004">
      <c r="AE22506" s="254" t="s">
        <v>30906</v>
      </c>
      <c r="AF22506" s="255">
        <v>1099076.93</v>
      </c>
      <c r="AH22506" s="228" t="s">
        <v>29746</v>
      </c>
      <c r="AI22506" s="229">
        <v>69361.119999999995</v>
      </c>
    </row>
    <row r="22507" spans="31:35" x14ac:dyDescent="0.55000000000000004">
      <c r="AE22507" s="254" t="s">
        <v>34349</v>
      </c>
      <c r="AF22507" s="255">
        <v>98000</v>
      </c>
      <c r="AH22507" s="228" t="s">
        <v>47626</v>
      </c>
      <c r="AI22507" s="229">
        <v>9415.4</v>
      </c>
    </row>
    <row r="22508" spans="31:35" x14ac:dyDescent="0.55000000000000004">
      <c r="AE22508" s="254" t="s">
        <v>30907</v>
      </c>
      <c r="AF22508" s="255">
        <v>15816285.33</v>
      </c>
      <c r="AH22508" s="228" t="s">
        <v>29747</v>
      </c>
      <c r="AI22508" s="229">
        <v>170598.6</v>
      </c>
    </row>
    <row r="22509" spans="31:35" x14ac:dyDescent="0.55000000000000004">
      <c r="AE22509" s="254" t="s">
        <v>30908</v>
      </c>
      <c r="AF22509" s="255">
        <v>159205.9</v>
      </c>
      <c r="AH22509" s="228" t="s">
        <v>29749</v>
      </c>
      <c r="AI22509" s="229">
        <v>2097.6999999999998</v>
      </c>
    </row>
    <row r="22510" spans="31:35" x14ac:dyDescent="0.55000000000000004">
      <c r="AE22510" s="254" t="s">
        <v>30909</v>
      </c>
      <c r="AF22510" s="255">
        <v>399245.02</v>
      </c>
      <c r="AH22510" s="228" t="s">
        <v>29750</v>
      </c>
      <c r="AI22510" s="229">
        <v>250913.89</v>
      </c>
    </row>
    <row r="22511" spans="31:35" x14ac:dyDescent="0.55000000000000004">
      <c r="AE22511" s="254" t="s">
        <v>35878</v>
      </c>
      <c r="AF22511" s="255">
        <v>4130.16</v>
      </c>
      <c r="AH22511" s="228" t="s">
        <v>29751</v>
      </c>
      <c r="AI22511" s="229">
        <v>482.41</v>
      </c>
    </row>
    <row r="22512" spans="31:35" x14ac:dyDescent="0.55000000000000004">
      <c r="AE22512" s="254" t="s">
        <v>30910</v>
      </c>
      <c r="AF22512" s="255">
        <v>4009114.64</v>
      </c>
      <c r="AH22512" s="228" t="s">
        <v>47627</v>
      </c>
      <c r="AI22512" s="229">
        <v>350.94</v>
      </c>
    </row>
    <row r="22513" spans="31:35" x14ac:dyDescent="0.55000000000000004">
      <c r="AE22513" s="254" t="s">
        <v>30911</v>
      </c>
      <c r="AF22513" s="255">
        <v>424781.13</v>
      </c>
      <c r="AH22513" s="228" t="s">
        <v>29753</v>
      </c>
      <c r="AI22513" s="229">
        <v>1662</v>
      </c>
    </row>
    <row r="22514" spans="31:35" x14ac:dyDescent="0.55000000000000004">
      <c r="AE22514" s="254" t="s">
        <v>34411</v>
      </c>
      <c r="AF22514" s="255">
        <v>324.83999999999997</v>
      </c>
      <c r="AH22514" s="228" t="s">
        <v>29754</v>
      </c>
      <c r="AI22514" s="229">
        <v>10869.37</v>
      </c>
    </row>
    <row r="22515" spans="31:35" x14ac:dyDescent="0.55000000000000004">
      <c r="AE22515" s="254" t="s">
        <v>39632</v>
      </c>
      <c r="AF22515" s="255">
        <v>38189.980000000003</v>
      </c>
      <c r="AH22515" s="228" t="s">
        <v>39603</v>
      </c>
      <c r="AI22515" s="229">
        <v>45149.33</v>
      </c>
    </row>
    <row r="22516" spans="31:35" x14ac:dyDescent="0.55000000000000004">
      <c r="AE22516" s="254" t="s">
        <v>30913</v>
      </c>
      <c r="AF22516" s="255">
        <v>14520526.98</v>
      </c>
      <c r="AH22516" s="228" t="s">
        <v>29755</v>
      </c>
      <c r="AI22516" s="229">
        <v>4247.78</v>
      </c>
    </row>
    <row r="22517" spans="31:35" x14ac:dyDescent="0.55000000000000004">
      <c r="AE22517" s="254" t="s">
        <v>30914</v>
      </c>
      <c r="AF22517" s="255">
        <v>22580.880000000001</v>
      </c>
      <c r="AH22517" s="228" t="s">
        <v>34302</v>
      </c>
      <c r="AI22517" s="229">
        <v>1726488.99</v>
      </c>
    </row>
    <row r="22518" spans="31:35" x14ac:dyDescent="0.55000000000000004">
      <c r="AE22518" s="254" t="s">
        <v>30915</v>
      </c>
      <c r="AF22518" s="255">
        <v>734349.38</v>
      </c>
      <c r="AH22518" s="228" t="s">
        <v>29756</v>
      </c>
      <c r="AI22518" s="229">
        <v>722355</v>
      </c>
    </row>
    <row r="22519" spans="31:35" x14ac:dyDescent="0.55000000000000004">
      <c r="AE22519" s="254" t="s">
        <v>35879</v>
      </c>
      <c r="AF22519" s="255">
        <v>55328.75</v>
      </c>
      <c r="AH22519" s="228" t="s">
        <v>50802</v>
      </c>
      <c r="AI22519" s="229">
        <v>25568</v>
      </c>
    </row>
    <row r="22520" spans="31:35" x14ac:dyDescent="0.55000000000000004">
      <c r="AE22520" s="254" t="s">
        <v>30916</v>
      </c>
      <c r="AF22520" s="255">
        <v>4004519.76</v>
      </c>
      <c r="AH22520" s="228" t="s">
        <v>47628</v>
      </c>
      <c r="AI22520" s="229">
        <v>84.98</v>
      </c>
    </row>
    <row r="22521" spans="31:35" x14ac:dyDescent="0.55000000000000004">
      <c r="AE22521" s="254" t="s">
        <v>30917</v>
      </c>
      <c r="AF22521" s="255">
        <v>625159.51</v>
      </c>
      <c r="AH22521" s="228" t="s">
        <v>40910</v>
      </c>
      <c r="AI22521" s="229">
        <v>44100</v>
      </c>
    </row>
    <row r="22522" spans="31:35" x14ac:dyDescent="0.55000000000000004">
      <c r="AE22522" s="254" t="s">
        <v>30918</v>
      </c>
      <c r="AF22522" s="255">
        <v>4365775.0599999996</v>
      </c>
      <c r="AH22522" s="228" t="s">
        <v>54605</v>
      </c>
      <c r="AI22522" s="229">
        <v>8000</v>
      </c>
    </row>
    <row r="22523" spans="31:35" x14ac:dyDescent="0.55000000000000004">
      <c r="AE22523" s="254" t="s">
        <v>30919</v>
      </c>
      <c r="AF22523" s="255">
        <v>2783741.05</v>
      </c>
      <c r="AH22523" s="228" t="s">
        <v>36839</v>
      </c>
      <c r="AI22523" s="229">
        <v>644.29999999999995</v>
      </c>
    </row>
    <row r="22524" spans="31:35" x14ac:dyDescent="0.55000000000000004">
      <c r="AE22524" s="254" t="s">
        <v>30920</v>
      </c>
      <c r="AF22524" s="255">
        <v>90702.91</v>
      </c>
      <c r="AH22524" s="228" t="s">
        <v>14445</v>
      </c>
      <c r="AI22524" s="229">
        <v>259255.61</v>
      </c>
    </row>
    <row r="22525" spans="31:35" x14ac:dyDescent="0.55000000000000004">
      <c r="AE22525" s="254" t="s">
        <v>30921</v>
      </c>
      <c r="AF22525" s="255">
        <v>3600.14</v>
      </c>
      <c r="AH22525" s="228" t="s">
        <v>14446</v>
      </c>
      <c r="AI22525" s="229">
        <v>379104.32</v>
      </c>
    </row>
    <row r="22526" spans="31:35" x14ac:dyDescent="0.55000000000000004">
      <c r="AE22526" s="254" t="s">
        <v>30922</v>
      </c>
      <c r="AF22526" s="255">
        <v>3266553.81</v>
      </c>
      <c r="AH22526" s="228" t="s">
        <v>29759</v>
      </c>
      <c r="AI22526" s="229">
        <v>147786.15</v>
      </c>
    </row>
    <row r="22527" spans="31:35" x14ac:dyDescent="0.55000000000000004">
      <c r="AE22527" s="254" t="s">
        <v>30923</v>
      </c>
      <c r="AF22527" s="255">
        <v>148605.5</v>
      </c>
      <c r="AH22527" s="228" t="s">
        <v>29760</v>
      </c>
      <c r="AI22527" s="229">
        <v>18126.91</v>
      </c>
    </row>
    <row r="22528" spans="31:35" x14ac:dyDescent="0.55000000000000004">
      <c r="AE22528" s="254" t="s">
        <v>30924</v>
      </c>
      <c r="AF22528" s="255">
        <v>5114553.2300000004</v>
      </c>
      <c r="AH22528" s="228" t="s">
        <v>40911</v>
      </c>
      <c r="AI22528" s="229">
        <v>67100</v>
      </c>
    </row>
    <row r="22529" spans="31:35" x14ac:dyDescent="0.55000000000000004">
      <c r="AE22529" s="254" t="s">
        <v>30926</v>
      </c>
      <c r="AF22529" s="255">
        <v>773781.27</v>
      </c>
      <c r="AH22529" s="228" t="s">
        <v>29761</v>
      </c>
      <c r="AI22529" s="229">
        <v>329.52</v>
      </c>
    </row>
    <row r="22530" spans="31:35" x14ac:dyDescent="0.55000000000000004">
      <c r="AE22530" s="254" t="s">
        <v>30927</v>
      </c>
      <c r="AF22530" s="255">
        <v>1966422.96</v>
      </c>
      <c r="AH22530" s="228" t="s">
        <v>29762</v>
      </c>
      <c r="AI22530" s="229">
        <v>196873.28</v>
      </c>
    </row>
    <row r="22531" spans="31:35" x14ac:dyDescent="0.55000000000000004">
      <c r="AE22531" s="254" t="s">
        <v>34350</v>
      </c>
      <c r="AF22531" s="255">
        <v>788697.09</v>
      </c>
      <c r="AH22531" s="228" t="s">
        <v>29763</v>
      </c>
      <c r="AI22531" s="229">
        <v>14926.76</v>
      </c>
    </row>
    <row r="22532" spans="31:35" x14ac:dyDescent="0.55000000000000004">
      <c r="AE22532" s="254" t="s">
        <v>30928</v>
      </c>
      <c r="AF22532" s="255">
        <v>971187.26</v>
      </c>
      <c r="AH22532" s="228" t="s">
        <v>29765</v>
      </c>
      <c r="AI22532" s="229">
        <v>29259.8</v>
      </c>
    </row>
    <row r="22533" spans="31:35" x14ac:dyDescent="0.55000000000000004">
      <c r="AE22533" s="254" t="s">
        <v>36904</v>
      </c>
      <c r="AF22533" s="255">
        <v>391140.16</v>
      </c>
      <c r="AH22533" s="228" t="s">
        <v>29766</v>
      </c>
      <c r="AI22533" s="229">
        <v>500.16</v>
      </c>
    </row>
    <row r="22534" spans="31:35" x14ac:dyDescent="0.55000000000000004">
      <c r="AE22534" s="254" t="s">
        <v>40924</v>
      </c>
      <c r="AF22534" s="255">
        <v>357513.41</v>
      </c>
      <c r="AH22534" s="228" t="s">
        <v>54606</v>
      </c>
      <c r="AI22534" s="229">
        <v>1241.9000000000001</v>
      </c>
    </row>
    <row r="22535" spans="31:35" x14ac:dyDescent="0.55000000000000004">
      <c r="AE22535" s="254" t="s">
        <v>30929</v>
      </c>
      <c r="AF22535" s="255">
        <v>54847.14</v>
      </c>
      <c r="AH22535" s="228" t="s">
        <v>49440</v>
      </c>
      <c r="AI22535" s="229">
        <v>-1374.8</v>
      </c>
    </row>
    <row r="22536" spans="31:35" x14ac:dyDescent="0.55000000000000004">
      <c r="AE22536" s="254" t="s">
        <v>50829</v>
      </c>
      <c r="AF22536" s="255">
        <v>6969.62</v>
      </c>
      <c r="AH22536" s="228" t="s">
        <v>29797</v>
      </c>
      <c r="AI22536" s="229">
        <v>3250</v>
      </c>
    </row>
    <row r="22537" spans="31:35" x14ac:dyDescent="0.55000000000000004">
      <c r="AE22537" s="254" t="s">
        <v>35880</v>
      </c>
      <c r="AF22537" s="255">
        <v>177309.18</v>
      </c>
      <c r="AH22537" s="228" t="s">
        <v>39607</v>
      </c>
      <c r="AI22537" s="229">
        <v>5100</v>
      </c>
    </row>
    <row r="22538" spans="31:35" x14ac:dyDescent="0.55000000000000004">
      <c r="AE22538" s="254" t="s">
        <v>30930</v>
      </c>
      <c r="AF22538" s="255">
        <v>697737.76</v>
      </c>
      <c r="AH22538" s="228" t="s">
        <v>29799</v>
      </c>
      <c r="AI22538" s="229">
        <v>5685</v>
      </c>
    </row>
    <row r="22539" spans="31:35" x14ac:dyDescent="0.55000000000000004">
      <c r="AE22539" s="254" t="s">
        <v>30931</v>
      </c>
      <c r="AF22539" s="255">
        <v>117874.85</v>
      </c>
      <c r="AH22539" s="228" t="s">
        <v>46213</v>
      </c>
      <c r="AI22539" s="229">
        <v>50147.83</v>
      </c>
    </row>
    <row r="22540" spans="31:35" x14ac:dyDescent="0.55000000000000004">
      <c r="AE22540" s="254" t="s">
        <v>30932</v>
      </c>
      <c r="AF22540" s="255">
        <v>5237100.9800000004</v>
      </c>
      <c r="AH22540" s="228" t="s">
        <v>29801</v>
      </c>
      <c r="AI22540" s="229">
        <v>4910</v>
      </c>
    </row>
    <row r="22541" spans="31:35" x14ac:dyDescent="0.55000000000000004">
      <c r="AE22541" s="254" t="s">
        <v>30933</v>
      </c>
      <c r="AF22541" s="255">
        <v>218043.55</v>
      </c>
      <c r="AH22541" s="228" t="s">
        <v>29803</v>
      </c>
      <c r="AI22541" s="229">
        <v>5332.08</v>
      </c>
    </row>
    <row r="22542" spans="31:35" x14ac:dyDescent="0.55000000000000004">
      <c r="AE22542" s="254" t="s">
        <v>30934</v>
      </c>
      <c r="AF22542" s="255">
        <v>444701.86</v>
      </c>
      <c r="AH22542" s="228" t="s">
        <v>46214</v>
      </c>
      <c r="AI22542" s="229">
        <v>2640</v>
      </c>
    </row>
    <row r="22543" spans="31:35" x14ac:dyDescent="0.55000000000000004">
      <c r="AE22543" s="254" t="s">
        <v>30935</v>
      </c>
      <c r="AF22543" s="255">
        <v>43805.75</v>
      </c>
      <c r="AH22543" s="228" t="s">
        <v>29805</v>
      </c>
      <c r="AI22543" s="229">
        <v>2224.66</v>
      </c>
    </row>
    <row r="22544" spans="31:35" x14ac:dyDescent="0.55000000000000004">
      <c r="AE22544" s="254" t="s">
        <v>46243</v>
      </c>
      <c r="AF22544" s="255">
        <v>1070</v>
      </c>
      <c r="AH22544" s="228" t="s">
        <v>29806</v>
      </c>
      <c r="AI22544" s="229">
        <v>1820</v>
      </c>
    </row>
    <row r="22545" spans="31:35" x14ac:dyDescent="0.55000000000000004">
      <c r="AE22545" s="254" t="s">
        <v>30937</v>
      </c>
      <c r="AF22545" s="255">
        <v>62665296.560000002</v>
      </c>
      <c r="AH22545" s="228" t="s">
        <v>34307</v>
      </c>
      <c r="AI22545" s="229">
        <v>27075.96</v>
      </c>
    </row>
    <row r="22546" spans="31:35" x14ac:dyDescent="0.55000000000000004">
      <c r="AE22546" s="254" t="s">
        <v>30938</v>
      </c>
      <c r="AF22546" s="255">
        <v>6725940.3200000003</v>
      </c>
      <c r="AH22546" s="228" t="s">
        <v>29873</v>
      </c>
      <c r="AI22546" s="229">
        <v>1534785.72</v>
      </c>
    </row>
    <row r="22547" spans="31:35" x14ac:dyDescent="0.55000000000000004">
      <c r="AE22547" s="254" t="s">
        <v>30939</v>
      </c>
      <c r="AF22547" s="255">
        <v>11766905.09</v>
      </c>
      <c r="AH22547" s="228" t="s">
        <v>48565</v>
      </c>
      <c r="AI22547" s="229">
        <v>4431.6000000000004</v>
      </c>
    </row>
    <row r="22548" spans="31:35" x14ac:dyDescent="0.55000000000000004">
      <c r="AE22548" s="254" t="s">
        <v>34351</v>
      </c>
      <c r="AF22548" s="255">
        <v>100763.04</v>
      </c>
      <c r="AH22548" s="228" t="s">
        <v>29874</v>
      </c>
      <c r="AI22548" s="229">
        <v>117644.01</v>
      </c>
    </row>
    <row r="22549" spans="31:35" x14ac:dyDescent="0.55000000000000004">
      <c r="AE22549" s="254" t="s">
        <v>30940</v>
      </c>
      <c r="AF22549" s="255">
        <v>55335.040000000001</v>
      </c>
      <c r="AH22549" s="228" t="s">
        <v>29875</v>
      </c>
      <c r="AI22549" s="229">
        <v>138757.81</v>
      </c>
    </row>
    <row r="22550" spans="31:35" x14ac:dyDescent="0.55000000000000004">
      <c r="AE22550" s="254" t="s">
        <v>39633</v>
      </c>
      <c r="AF22550" s="255">
        <v>32821.980000000003</v>
      </c>
      <c r="AH22550" s="228" t="s">
        <v>29876</v>
      </c>
      <c r="AI22550" s="229">
        <v>473998.24</v>
      </c>
    </row>
    <row r="22551" spans="31:35" x14ac:dyDescent="0.55000000000000004">
      <c r="AE22551" s="254" t="s">
        <v>58809</v>
      </c>
      <c r="AF22551" s="255">
        <v>7103.68</v>
      </c>
      <c r="AH22551" s="228" t="s">
        <v>29877</v>
      </c>
      <c r="AI22551" s="229">
        <v>17321.25</v>
      </c>
    </row>
    <row r="22552" spans="31:35" x14ac:dyDescent="0.55000000000000004">
      <c r="AE22552" s="254" t="s">
        <v>30941</v>
      </c>
      <c r="AF22552" s="255">
        <v>226026.3</v>
      </c>
      <c r="AH22552" s="228" t="s">
        <v>34308</v>
      </c>
      <c r="AI22552" s="229">
        <v>7496.99</v>
      </c>
    </row>
    <row r="22553" spans="31:35" x14ac:dyDescent="0.55000000000000004">
      <c r="AE22553" s="254" t="s">
        <v>30942</v>
      </c>
      <c r="AF22553" s="255">
        <v>11607776.029999999</v>
      </c>
      <c r="AH22553" s="228" t="s">
        <v>14456</v>
      </c>
      <c r="AI22553" s="229">
        <v>109794.24000000001</v>
      </c>
    </row>
    <row r="22554" spans="31:35" x14ac:dyDescent="0.55000000000000004">
      <c r="AE22554" s="254" t="s">
        <v>58130</v>
      </c>
      <c r="AF22554" s="255">
        <v>112000</v>
      </c>
      <c r="AH22554" s="228" t="s">
        <v>40912</v>
      </c>
      <c r="AI22554" s="229">
        <v>6093.7</v>
      </c>
    </row>
    <row r="22555" spans="31:35" x14ac:dyDescent="0.55000000000000004">
      <c r="AE22555" s="254" t="s">
        <v>30943</v>
      </c>
      <c r="AF22555" s="255">
        <v>2741483.95</v>
      </c>
      <c r="AH22555" s="228" t="s">
        <v>29878</v>
      </c>
      <c r="AI22555" s="229">
        <v>200313</v>
      </c>
    </row>
    <row r="22556" spans="31:35" x14ac:dyDescent="0.55000000000000004">
      <c r="AE22556" s="254" t="s">
        <v>34352</v>
      </c>
      <c r="AF22556" s="255">
        <v>45600</v>
      </c>
      <c r="AH22556" s="228" t="s">
        <v>40913</v>
      </c>
      <c r="AI22556" s="229">
        <v>1767.94</v>
      </c>
    </row>
    <row r="22557" spans="31:35" x14ac:dyDescent="0.55000000000000004">
      <c r="AE22557" s="254" t="s">
        <v>30944</v>
      </c>
      <c r="AF22557" s="255">
        <v>3193305.27</v>
      </c>
      <c r="AH22557" s="228" t="s">
        <v>29879</v>
      </c>
      <c r="AI22557" s="229">
        <v>520.28</v>
      </c>
    </row>
    <row r="22558" spans="31:35" x14ac:dyDescent="0.55000000000000004">
      <c r="AE22558" s="254" t="s">
        <v>30945</v>
      </c>
      <c r="AF22558" s="255">
        <v>102558.86</v>
      </c>
      <c r="AH22558" s="228" t="s">
        <v>14457</v>
      </c>
      <c r="AI22558" s="229">
        <v>131374.59</v>
      </c>
    </row>
    <row r="22559" spans="31:35" x14ac:dyDescent="0.55000000000000004">
      <c r="AE22559" s="254" t="s">
        <v>30946</v>
      </c>
      <c r="AF22559" s="255">
        <v>12901822.93</v>
      </c>
      <c r="AH22559" s="228" t="s">
        <v>35825</v>
      </c>
      <c r="AI22559" s="229">
        <v>5714102.75</v>
      </c>
    </row>
    <row r="22560" spans="31:35" x14ac:dyDescent="0.55000000000000004">
      <c r="AE22560" s="254" t="s">
        <v>30947</v>
      </c>
      <c r="AF22560" s="255">
        <v>22551265.030000001</v>
      </c>
      <c r="AH22560" s="228" t="s">
        <v>29880</v>
      </c>
      <c r="AI22560" s="229">
        <v>20871.509999999998</v>
      </c>
    </row>
    <row r="22561" spans="31:35" x14ac:dyDescent="0.55000000000000004">
      <c r="AE22561" s="254" t="s">
        <v>34353</v>
      </c>
      <c r="AF22561" s="255">
        <v>35954.25</v>
      </c>
      <c r="AH22561" s="228" t="s">
        <v>40914</v>
      </c>
      <c r="AI22561" s="229">
        <v>7157753.5199999996</v>
      </c>
    </row>
    <row r="22562" spans="31:35" x14ac:dyDescent="0.55000000000000004">
      <c r="AE22562" s="254" t="s">
        <v>30948</v>
      </c>
      <c r="AF22562" s="255">
        <v>7393092.0999999996</v>
      </c>
      <c r="AH22562" s="228" t="s">
        <v>29881</v>
      </c>
      <c r="AI22562" s="229">
        <v>332965.93</v>
      </c>
    </row>
    <row r="22563" spans="31:35" x14ac:dyDescent="0.55000000000000004">
      <c r="AE22563" s="254" t="s">
        <v>30949</v>
      </c>
      <c r="AF22563" s="255">
        <v>407828.02</v>
      </c>
      <c r="AH22563" s="228" t="s">
        <v>36847</v>
      </c>
      <c r="AI22563" s="229">
        <v>46275</v>
      </c>
    </row>
    <row r="22564" spans="31:35" x14ac:dyDescent="0.55000000000000004">
      <c r="AE22564" s="254" t="s">
        <v>30950</v>
      </c>
      <c r="AF22564" s="255">
        <v>81679.22</v>
      </c>
      <c r="AH22564" s="228" t="s">
        <v>29883</v>
      </c>
      <c r="AI22564" s="229">
        <v>18036.830000000002</v>
      </c>
    </row>
    <row r="22565" spans="31:35" x14ac:dyDescent="0.55000000000000004">
      <c r="AE22565" s="254" t="s">
        <v>34354</v>
      </c>
      <c r="AF22565" s="255">
        <v>138016.76999999999</v>
      </c>
      <c r="AH22565" s="228" t="s">
        <v>14459</v>
      </c>
      <c r="AI22565" s="229">
        <v>1223754.05</v>
      </c>
    </row>
    <row r="22566" spans="31:35" x14ac:dyDescent="0.55000000000000004">
      <c r="AE22566" s="254" t="s">
        <v>34355</v>
      </c>
      <c r="AF22566" s="255">
        <v>5451.21</v>
      </c>
      <c r="AH22566" s="228" t="s">
        <v>14460</v>
      </c>
      <c r="AI22566" s="229">
        <v>1642052.89</v>
      </c>
    </row>
    <row r="22567" spans="31:35" x14ac:dyDescent="0.55000000000000004">
      <c r="AE22567" s="254" t="s">
        <v>30951</v>
      </c>
      <c r="AF22567" s="255">
        <v>25576304.879999999</v>
      </c>
      <c r="AH22567" s="228" t="s">
        <v>14461</v>
      </c>
      <c r="AI22567" s="229">
        <v>36180.58</v>
      </c>
    </row>
    <row r="22568" spans="31:35" x14ac:dyDescent="0.55000000000000004">
      <c r="AE22568" s="254" t="s">
        <v>30952</v>
      </c>
      <c r="AF22568" s="255">
        <v>5373148.25</v>
      </c>
      <c r="AH22568" s="228" t="s">
        <v>29885</v>
      </c>
      <c r="AI22568" s="229">
        <v>2407608.7200000002</v>
      </c>
    </row>
    <row r="22569" spans="31:35" x14ac:dyDescent="0.55000000000000004">
      <c r="AE22569" s="254" t="s">
        <v>30953</v>
      </c>
      <c r="AF22569" s="255">
        <v>55311.839999999997</v>
      </c>
      <c r="AH22569" s="228" t="s">
        <v>43404</v>
      </c>
      <c r="AI22569" s="229">
        <v>29338.07</v>
      </c>
    </row>
    <row r="22570" spans="31:35" x14ac:dyDescent="0.55000000000000004">
      <c r="AE22570" s="254" t="s">
        <v>30954</v>
      </c>
      <c r="AF22570" s="255">
        <v>23032.35</v>
      </c>
      <c r="AH22570" s="228" t="s">
        <v>29886</v>
      </c>
      <c r="AI22570" s="229">
        <v>124.88</v>
      </c>
    </row>
    <row r="22571" spans="31:35" x14ac:dyDescent="0.55000000000000004">
      <c r="AE22571" s="254" t="s">
        <v>30955</v>
      </c>
      <c r="AF22571" s="255">
        <v>129648.82</v>
      </c>
      <c r="AH22571" s="228" t="s">
        <v>49441</v>
      </c>
      <c r="AI22571" s="229">
        <v>1500</v>
      </c>
    </row>
    <row r="22572" spans="31:35" x14ac:dyDescent="0.55000000000000004">
      <c r="AE22572" s="254" t="s">
        <v>30956</v>
      </c>
      <c r="AF22572" s="255">
        <v>222783.44</v>
      </c>
      <c r="AH22572" s="228" t="s">
        <v>54607</v>
      </c>
      <c r="AI22572" s="229">
        <v>7281</v>
      </c>
    </row>
    <row r="22573" spans="31:35" x14ac:dyDescent="0.55000000000000004">
      <c r="AE22573" s="254" t="s">
        <v>63539</v>
      </c>
      <c r="AF22573" s="255">
        <v>409560.15</v>
      </c>
      <c r="AH22573" s="228" t="s">
        <v>48566</v>
      </c>
      <c r="AI22573" s="229">
        <v>680</v>
      </c>
    </row>
    <row r="22574" spans="31:35" x14ac:dyDescent="0.55000000000000004">
      <c r="AE22574" s="254" t="s">
        <v>30957</v>
      </c>
      <c r="AF22574" s="255">
        <v>485669.76</v>
      </c>
      <c r="AH22574" s="228" t="s">
        <v>29887</v>
      </c>
      <c r="AI22574" s="229">
        <v>475419.69</v>
      </c>
    </row>
    <row r="22575" spans="31:35" x14ac:dyDescent="0.55000000000000004">
      <c r="AE22575" s="254" t="s">
        <v>39634</v>
      </c>
      <c r="AF22575" s="255">
        <v>5799989.2699999996</v>
      </c>
      <c r="AH22575" s="228" t="s">
        <v>14462</v>
      </c>
      <c r="AI22575" s="229">
        <v>6810010.7300000004</v>
      </c>
    </row>
    <row r="22576" spans="31:35" x14ac:dyDescent="0.55000000000000004">
      <c r="AE22576" s="254" t="s">
        <v>47663</v>
      </c>
      <c r="AF22576" s="255">
        <v>216315.11</v>
      </c>
      <c r="AH22576" s="228" t="s">
        <v>43405</v>
      </c>
      <c r="AI22576" s="229">
        <v>165796.99</v>
      </c>
    </row>
    <row r="22577" spans="31:35" x14ac:dyDescent="0.55000000000000004">
      <c r="AE22577" s="254" t="s">
        <v>43418</v>
      </c>
      <c r="AF22577" s="255">
        <v>225543.74</v>
      </c>
      <c r="AH22577" s="228" t="s">
        <v>29888</v>
      </c>
      <c r="AI22577" s="229">
        <v>2459773.83</v>
      </c>
    </row>
    <row r="22578" spans="31:35" x14ac:dyDescent="0.55000000000000004">
      <c r="AE22578" s="254" t="s">
        <v>30958</v>
      </c>
      <c r="AF22578" s="255">
        <v>6870353.8899999997</v>
      </c>
      <c r="AH22578" s="228" t="s">
        <v>29889</v>
      </c>
      <c r="AI22578" s="229">
        <v>330384.62</v>
      </c>
    </row>
    <row r="22579" spans="31:35" x14ac:dyDescent="0.55000000000000004">
      <c r="AE22579" s="254" t="s">
        <v>30959</v>
      </c>
      <c r="AF22579" s="255">
        <v>8805335.5700000003</v>
      </c>
      <c r="AH22579" s="228" t="s">
        <v>29891</v>
      </c>
      <c r="AI22579" s="229">
        <v>19587.39</v>
      </c>
    </row>
    <row r="22580" spans="31:35" x14ac:dyDescent="0.55000000000000004">
      <c r="AE22580" s="254" t="s">
        <v>30960</v>
      </c>
      <c r="AF22580" s="255">
        <v>253286.29</v>
      </c>
      <c r="AH22580" s="228" t="s">
        <v>14463</v>
      </c>
      <c r="AI22580" s="229">
        <v>3274351.47</v>
      </c>
    </row>
    <row r="22581" spans="31:35" x14ac:dyDescent="0.55000000000000004">
      <c r="AE22581" s="254" t="s">
        <v>30961</v>
      </c>
      <c r="AF22581" s="255">
        <v>1054555.6100000001</v>
      </c>
      <c r="AH22581" s="228" t="s">
        <v>29892</v>
      </c>
      <c r="AI22581" s="229">
        <v>-106545.09</v>
      </c>
    </row>
    <row r="22582" spans="31:35" x14ac:dyDescent="0.55000000000000004">
      <c r="AE22582" s="254" t="s">
        <v>30962</v>
      </c>
      <c r="AF22582" s="255">
        <v>36083.35</v>
      </c>
      <c r="AH22582" s="228" t="s">
        <v>46215</v>
      </c>
      <c r="AI22582" s="229">
        <v>28765</v>
      </c>
    </row>
    <row r="22583" spans="31:35" x14ac:dyDescent="0.55000000000000004">
      <c r="AE22583" s="254" t="s">
        <v>30963</v>
      </c>
      <c r="AF22583" s="255">
        <v>298780.89</v>
      </c>
      <c r="AH22583" s="228" t="s">
        <v>36848</v>
      </c>
      <c r="AI22583" s="229">
        <v>714106.58</v>
      </c>
    </row>
    <row r="22584" spans="31:35" x14ac:dyDescent="0.55000000000000004">
      <c r="AE22584" s="254" t="s">
        <v>30964</v>
      </c>
      <c r="AF22584" s="255">
        <v>8286.7800000000007</v>
      </c>
      <c r="AH22584" s="228" t="s">
        <v>39610</v>
      </c>
      <c r="AI22584" s="229">
        <v>2971482.19</v>
      </c>
    </row>
    <row r="22585" spans="31:35" x14ac:dyDescent="0.55000000000000004">
      <c r="AE22585" s="254" t="s">
        <v>36905</v>
      </c>
      <c r="AF22585" s="255">
        <v>838.06</v>
      </c>
      <c r="AH22585" s="228" t="s">
        <v>48567</v>
      </c>
      <c r="AI22585" s="229">
        <v>1762.97</v>
      </c>
    </row>
    <row r="22586" spans="31:35" x14ac:dyDescent="0.55000000000000004">
      <c r="AE22586" s="254" t="s">
        <v>30965</v>
      </c>
      <c r="AF22586" s="255">
        <v>158007.51999999999</v>
      </c>
      <c r="AH22586" s="228" t="s">
        <v>54608</v>
      </c>
      <c r="AI22586" s="229">
        <v>6650</v>
      </c>
    </row>
    <row r="22587" spans="31:35" x14ac:dyDescent="0.55000000000000004">
      <c r="AE22587" s="254" t="s">
        <v>30966</v>
      </c>
      <c r="AF22587" s="255">
        <v>320944.93</v>
      </c>
      <c r="AH22587" s="228" t="s">
        <v>29916</v>
      </c>
      <c r="AI22587" s="229">
        <v>31430.23</v>
      </c>
    </row>
    <row r="22588" spans="31:35" x14ac:dyDescent="0.55000000000000004">
      <c r="AE22588" s="254" t="s">
        <v>35881</v>
      </c>
      <c r="AF22588" s="255">
        <v>14077.25</v>
      </c>
      <c r="AH22588" s="228" t="s">
        <v>54609</v>
      </c>
      <c r="AI22588" s="229">
        <v>29481.25</v>
      </c>
    </row>
    <row r="22589" spans="31:35" x14ac:dyDescent="0.55000000000000004">
      <c r="AE22589" s="254" t="s">
        <v>35882</v>
      </c>
      <c r="AF22589" s="255">
        <v>92937.44</v>
      </c>
      <c r="AH22589" s="228" t="s">
        <v>29917</v>
      </c>
      <c r="AI22589" s="229">
        <v>4642.5600000000004</v>
      </c>
    </row>
    <row r="22590" spans="31:35" x14ac:dyDescent="0.55000000000000004">
      <c r="AE22590" s="254" t="s">
        <v>34357</v>
      </c>
      <c r="AF22590" s="255">
        <v>15001.61</v>
      </c>
      <c r="AH22590" s="228" t="s">
        <v>48568</v>
      </c>
      <c r="AI22590" s="229">
        <v>22223.31</v>
      </c>
    </row>
    <row r="22591" spans="31:35" x14ac:dyDescent="0.55000000000000004">
      <c r="AE22591" s="254" t="s">
        <v>59369</v>
      </c>
      <c r="AF22591" s="255">
        <v>6625</v>
      </c>
      <c r="AH22591" s="228" t="s">
        <v>54610</v>
      </c>
      <c r="AI22591" s="229">
        <v>3536.52</v>
      </c>
    </row>
    <row r="22592" spans="31:35" x14ac:dyDescent="0.55000000000000004">
      <c r="AE22592" s="254" t="s">
        <v>36906</v>
      </c>
      <c r="AF22592" s="255">
        <v>32397.95</v>
      </c>
      <c r="AH22592" s="228" t="s">
        <v>29918</v>
      </c>
      <c r="AI22592" s="229">
        <v>38879.64</v>
      </c>
    </row>
    <row r="22593" spans="31:35" x14ac:dyDescent="0.55000000000000004">
      <c r="AE22593" s="254" t="s">
        <v>30967</v>
      </c>
      <c r="AF22593" s="255">
        <v>23987768.34</v>
      </c>
      <c r="AH22593" s="228" t="s">
        <v>48569</v>
      </c>
      <c r="AI22593" s="229">
        <v>1479.04</v>
      </c>
    </row>
    <row r="22594" spans="31:35" x14ac:dyDescent="0.55000000000000004">
      <c r="AE22594" s="254" t="s">
        <v>50830</v>
      </c>
      <c r="AF22594" s="255">
        <v>17105706.640000001</v>
      </c>
      <c r="AH22594" s="228" t="s">
        <v>48570</v>
      </c>
      <c r="AI22594" s="229">
        <v>3076.82</v>
      </c>
    </row>
    <row r="22595" spans="31:35" x14ac:dyDescent="0.55000000000000004">
      <c r="AE22595" s="254" t="s">
        <v>55686</v>
      </c>
      <c r="AF22595" s="255">
        <v>-25832.57</v>
      </c>
      <c r="AH22595" s="228" t="s">
        <v>29919</v>
      </c>
      <c r="AI22595" s="229">
        <v>633.08000000000004</v>
      </c>
    </row>
    <row r="22596" spans="31:35" x14ac:dyDescent="0.55000000000000004">
      <c r="AE22596" s="254" t="s">
        <v>30968</v>
      </c>
      <c r="AF22596" s="255">
        <v>29472047.600000001</v>
      </c>
      <c r="AH22596" s="228" t="s">
        <v>43406</v>
      </c>
      <c r="AI22596" s="229">
        <v>113737.33</v>
      </c>
    </row>
    <row r="22597" spans="31:35" x14ac:dyDescent="0.55000000000000004">
      <c r="AE22597" s="254" t="s">
        <v>30969</v>
      </c>
      <c r="AF22597" s="255">
        <v>804450.31</v>
      </c>
      <c r="AH22597" s="228" t="s">
        <v>32967</v>
      </c>
      <c r="AI22597" s="229">
        <v>10756.43</v>
      </c>
    </row>
    <row r="22598" spans="31:35" x14ac:dyDescent="0.55000000000000004">
      <c r="AE22598" s="254" t="s">
        <v>30970</v>
      </c>
      <c r="AF22598" s="255">
        <v>2110750.86</v>
      </c>
      <c r="AH22598" s="228" t="s">
        <v>29923</v>
      </c>
      <c r="AI22598" s="229">
        <v>20556.77</v>
      </c>
    </row>
    <row r="22599" spans="31:35" x14ac:dyDescent="0.55000000000000004">
      <c r="AE22599" s="254" t="s">
        <v>46244</v>
      </c>
      <c r="AF22599" s="255">
        <v>147303.06</v>
      </c>
      <c r="AH22599" s="228" t="s">
        <v>29924</v>
      </c>
      <c r="AI22599" s="229">
        <v>25018.15</v>
      </c>
    </row>
    <row r="22600" spans="31:35" x14ac:dyDescent="0.55000000000000004">
      <c r="AE22600" s="254" t="s">
        <v>30971</v>
      </c>
      <c r="AF22600" s="255">
        <v>16195150.630000001</v>
      </c>
      <c r="AH22600" s="228" t="s">
        <v>49442</v>
      </c>
      <c r="AI22600" s="229">
        <v>11295</v>
      </c>
    </row>
    <row r="22601" spans="31:35" x14ac:dyDescent="0.55000000000000004">
      <c r="AE22601" s="254" t="s">
        <v>30972</v>
      </c>
      <c r="AF22601" s="255">
        <v>13009353</v>
      </c>
      <c r="AH22601" s="228" t="s">
        <v>50803</v>
      </c>
      <c r="AI22601" s="229">
        <v>7000</v>
      </c>
    </row>
    <row r="22602" spans="31:35" x14ac:dyDescent="0.55000000000000004">
      <c r="AE22602" s="254" t="s">
        <v>30973</v>
      </c>
      <c r="AF22602" s="255">
        <v>354893.14</v>
      </c>
      <c r="AH22602" s="228" t="s">
        <v>29927</v>
      </c>
      <c r="AI22602" s="229">
        <v>12877.64</v>
      </c>
    </row>
    <row r="22603" spans="31:35" x14ac:dyDescent="0.55000000000000004">
      <c r="AE22603" s="254" t="s">
        <v>30974</v>
      </c>
      <c r="AF22603" s="255">
        <v>598.79</v>
      </c>
      <c r="AH22603" s="228" t="s">
        <v>29928</v>
      </c>
      <c r="AI22603" s="229">
        <v>18712.990000000002</v>
      </c>
    </row>
    <row r="22604" spans="31:35" x14ac:dyDescent="0.55000000000000004">
      <c r="AE22604" s="254" t="s">
        <v>30975</v>
      </c>
      <c r="AF22604" s="255">
        <v>6589.61</v>
      </c>
      <c r="AH22604" s="228" t="s">
        <v>29929</v>
      </c>
      <c r="AI22604" s="229">
        <v>3552.04</v>
      </c>
    </row>
    <row r="22605" spans="31:35" x14ac:dyDescent="0.55000000000000004">
      <c r="AE22605" s="254" t="s">
        <v>30976</v>
      </c>
      <c r="AF22605" s="255">
        <v>137656.26</v>
      </c>
      <c r="AH22605" s="228" t="s">
        <v>48571</v>
      </c>
      <c r="AI22605" s="229">
        <v>57868.08</v>
      </c>
    </row>
    <row r="22606" spans="31:35" x14ac:dyDescent="0.55000000000000004">
      <c r="AE22606" s="254" t="s">
        <v>30977</v>
      </c>
      <c r="AF22606" s="255">
        <v>236695.46</v>
      </c>
      <c r="AH22606" s="228" t="s">
        <v>49443</v>
      </c>
      <c r="AI22606" s="229">
        <v>17649.84</v>
      </c>
    </row>
    <row r="22607" spans="31:35" x14ac:dyDescent="0.55000000000000004">
      <c r="AE22607" s="254" t="s">
        <v>30978</v>
      </c>
      <c r="AF22607" s="255">
        <v>12386260.42</v>
      </c>
      <c r="AH22607" s="228" t="s">
        <v>49444</v>
      </c>
      <c r="AI22607" s="229">
        <v>18114.240000000002</v>
      </c>
    </row>
    <row r="22608" spans="31:35" x14ac:dyDescent="0.55000000000000004">
      <c r="AE22608" s="254" t="s">
        <v>30979</v>
      </c>
      <c r="AF22608" s="255">
        <v>20463459.350000001</v>
      </c>
      <c r="AH22608" s="228" t="s">
        <v>46216</v>
      </c>
      <c r="AI22608" s="229">
        <v>302490.56</v>
      </c>
    </row>
    <row r="22609" spans="31:35" x14ac:dyDescent="0.55000000000000004">
      <c r="AE22609" s="254" t="s">
        <v>65226</v>
      </c>
      <c r="AF22609" s="255">
        <v>-24317.25</v>
      </c>
      <c r="AH22609" s="228" t="s">
        <v>29956</v>
      </c>
      <c r="AI22609" s="229">
        <v>9742.56</v>
      </c>
    </row>
    <row r="22610" spans="31:35" x14ac:dyDescent="0.55000000000000004">
      <c r="AE22610" s="254" t="s">
        <v>30980</v>
      </c>
      <c r="AF22610" s="255">
        <v>-2142228.2799999998</v>
      </c>
      <c r="AH22610" s="228" t="s">
        <v>29957</v>
      </c>
      <c r="AI22610" s="229">
        <v>31105.73</v>
      </c>
    </row>
    <row r="22611" spans="31:35" x14ac:dyDescent="0.55000000000000004">
      <c r="AE22611" s="254" t="s">
        <v>34358</v>
      </c>
      <c r="AF22611" s="255">
        <v>18136358.18</v>
      </c>
      <c r="AH22611" s="228" t="s">
        <v>29958</v>
      </c>
      <c r="AI22611" s="229">
        <v>5511.5</v>
      </c>
    </row>
    <row r="22612" spans="31:35" x14ac:dyDescent="0.55000000000000004">
      <c r="AE22612" s="254" t="s">
        <v>30981</v>
      </c>
      <c r="AF22612" s="255">
        <v>37757634.170000002</v>
      </c>
      <c r="AH22612" s="228" t="s">
        <v>36856</v>
      </c>
      <c r="AI22612" s="229">
        <v>24494</v>
      </c>
    </row>
    <row r="22613" spans="31:35" x14ac:dyDescent="0.55000000000000004">
      <c r="AE22613" s="254" t="s">
        <v>54666</v>
      </c>
      <c r="AF22613" s="255">
        <v>192020.63</v>
      </c>
      <c r="AH22613" s="228" t="s">
        <v>29959</v>
      </c>
      <c r="AI22613" s="229">
        <v>134487.79</v>
      </c>
    </row>
    <row r="22614" spans="31:35" x14ac:dyDescent="0.55000000000000004">
      <c r="AE22614" s="254" t="s">
        <v>50831</v>
      </c>
      <c r="AF22614" s="255">
        <v>2949384.27</v>
      </c>
      <c r="AH22614" s="228" t="s">
        <v>36857</v>
      </c>
      <c r="AI22614" s="229">
        <v>39879</v>
      </c>
    </row>
    <row r="22615" spans="31:35" x14ac:dyDescent="0.55000000000000004">
      <c r="AE22615" s="254" t="s">
        <v>50832</v>
      </c>
      <c r="AF22615" s="255">
        <v>1785110.56</v>
      </c>
      <c r="AH22615" s="228" t="s">
        <v>29961</v>
      </c>
      <c r="AI22615" s="229">
        <v>122693.65</v>
      </c>
    </row>
    <row r="22616" spans="31:35" x14ac:dyDescent="0.55000000000000004">
      <c r="AE22616" s="254" t="s">
        <v>54667</v>
      </c>
      <c r="AF22616" s="255">
        <v>1150290.8600000001</v>
      </c>
      <c r="AH22616" s="228" t="s">
        <v>29963</v>
      </c>
      <c r="AI22616" s="229">
        <v>7800.45</v>
      </c>
    </row>
    <row r="22617" spans="31:35" x14ac:dyDescent="0.55000000000000004">
      <c r="AE22617" s="254" t="s">
        <v>35883</v>
      </c>
      <c r="AF22617" s="255">
        <v>9494534.0800000001</v>
      </c>
      <c r="AH22617" s="228" t="s">
        <v>29964</v>
      </c>
      <c r="AI22617" s="229">
        <v>136863.01999999999</v>
      </c>
    </row>
    <row r="22618" spans="31:35" x14ac:dyDescent="0.55000000000000004">
      <c r="AE22618" s="254" t="s">
        <v>30982</v>
      </c>
      <c r="AF22618" s="255">
        <v>5359553.26</v>
      </c>
      <c r="AH22618" s="228" t="s">
        <v>36867</v>
      </c>
      <c r="AI22618" s="229">
        <v>40326</v>
      </c>
    </row>
    <row r="22619" spans="31:35" x14ac:dyDescent="0.55000000000000004">
      <c r="AE22619" s="254" t="s">
        <v>34359</v>
      </c>
      <c r="AF22619" s="255">
        <v>11867170.92</v>
      </c>
      <c r="AH22619" s="228" t="s">
        <v>34322</v>
      </c>
      <c r="AI22619" s="229">
        <v>2900.16</v>
      </c>
    </row>
    <row r="22620" spans="31:35" x14ac:dyDescent="0.55000000000000004">
      <c r="AE22620" s="254" t="s">
        <v>36907</v>
      </c>
      <c r="AF22620" s="255">
        <v>1281331.5900000001</v>
      </c>
      <c r="AH22620" s="228" t="s">
        <v>30044</v>
      </c>
      <c r="AI22620" s="229">
        <v>35230</v>
      </c>
    </row>
    <row r="22621" spans="31:35" x14ac:dyDescent="0.55000000000000004">
      <c r="AE22621" s="254" t="s">
        <v>30983</v>
      </c>
      <c r="AF22621" s="255">
        <v>219681.04</v>
      </c>
      <c r="AH22621" s="228" t="s">
        <v>34323</v>
      </c>
      <c r="AI22621" s="229">
        <v>894094.88</v>
      </c>
    </row>
    <row r="22622" spans="31:35" x14ac:dyDescent="0.55000000000000004">
      <c r="AE22622" s="254" t="s">
        <v>30984</v>
      </c>
      <c r="AF22622" s="255">
        <v>32083.49</v>
      </c>
      <c r="AH22622" s="228" t="s">
        <v>46217</v>
      </c>
      <c r="AI22622" s="229">
        <v>4941.71</v>
      </c>
    </row>
    <row r="22623" spans="31:35" x14ac:dyDescent="0.55000000000000004">
      <c r="AE22623" s="254" t="s">
        <v>62421</v>
      </c>
      <c r="AF22623" s="255">
        <v>32435</v>
      </c>
      <c r="AH22623" s="228" t="s">
        <v>30045</v>
      </c>
      <c r="AI22623" s="229">
        <v>118221.27</v>
      </c>
    </row>
    <row r="22624" spans="31:35" x14ac:dyDescent="0.55000000000000004">
      <c r="AE22624" s="254" t="s">
        <v>35884</v>
      </c>
      <c r="AF22624" s="255">
        <v>261302.39999999999</v>
      </c>
      <c r="AH22624" s="228" t="s">
        <v>30046</v>
      </c>
      <c r="AI22624" s="229">
        <v>165650.13</v>
      </c>
    </row>
    <row r="22625" spans="31:35" x14ac:dyDescent="0.55000000000000004">
      <c r="AE22625" s="254" t="s">
        <v>30985</v>
      </c>
      <c r="AF22625" s="255">
        <v>4986.1000000000004</v>
      </c>
      <c r="AH22625" s="228" t="s">
        <v>30047</v>
      </c>
      <c r="AI22625" s="229">
        <v>20125.7</v>
      </c>
    </row>
    <row r="22626" spans="31:35" x14ac:dyDescent="0.55000000000000004">
      <c r="AE22626" s="254" t="s">
        <v>30986</v>
      </c>
      <c r="AF22626" s="255">
        <v>79339.3</v>
      </c>
      <c r="AH22626" s="228" t="s">
        <v>30050</v>
      </c>
      <c r="AI22626" s="229">
        <v>99543.98</v>
      </c>
    </row>
    <row r="22627" spans="31:35" x14ac:dyDescent="0.55000000000000004">
      <c r="AE22627" s="254" t="s">
        <v>35886</v>
      </c>
      <c r="AF22627" s="255">
        <v>92366.49</v>
      </c>
      <c r="AH22627" s="228" t="s">
        <v>36868</v>
      </c>
      <c r="AI22627" s="229">
        <v>45529.57</v>
      </c>
    </row>
    <row r="22628" spans="31:35" x14ac:dyDescent="0.55000000000000004">
      <c r="AE22628" s="254" t="s">
        <v>40926</v>
      </c>
      <c r="AF22628" s="255">
        <v>208.34</v>
      </c>
      <c r="AH22628" s="228" t="s">
        <v>30051</v>
      </c>
      <c r="AI22628" s="229">
        <v>59248.46</v>
      </c>
    </row>
    <row r="22629" spans="31:35" x14ac:dyDescent="0.55000000000000004">
      <c r="AE22629" s="254" t="s">
        <v>39636</v>
      </c>
      <c r="AF22629" s="255">
        <v>45749.51</v>
      </c>
      <c r="AH22629" s="228" t="s">
        <v>36869</v>
      </c>
      <c r="AI22629" s="229">
        <v>2983.44</v>
      </c>
    </row>
    <row r="22630" spans="31:35" x14ac:dyDescent="0.55000000000000004">
      <c r="AE22630" s="254" t="s">
        <v>30987</v>
      </c>
      <c r="AF22630" s="255">
        <v>5864.86</v>
      </c>
      <c r="AH22630" s="228" t="s">
        <v>30052</v>
      </c>
      <c r="AI22630" s="229">
        <v>27300.5</v>
      </c>
    </row>
    <row r="22631" spans="31:35" x14ac:dyDescent="0.55000000000000004">
      <c r="AE22631" s="254" t="s">
        <v>63540</v>
      </c>
      <c r="AF22631" s="255">
        <v>6720</v>
      </c>
      <c r="AH22631" s="228" t="s">
        <v>30054</v>
      </c>
      <c r="AI22631" s="229">
        <v>4737402.8899999997</v>
      </c>
    </row>
    <row r="22632" spans="31:35" x14ac:dyDescent="0.55000000000000004">
      <c r="AE22632" s="254" t="s">
        <v>30989</v>
      </c>
      <c r="AF22632" s="255">
        <v>3000</v>
      </c>
      <c r="AH22632" s="228" t="s">
        <v>36870</v>
      </c>
      <c r="AI22632" s="229">
        <v>18000</v>
      </c>
    </row>
    <row r="22633" spans="31:35" x14ac:dyDescent="0.55000000000000004">
      <c r="AE22633" s="254" t="s">
        <v>50834</v>
      </c>
      <c r="AF22633" s="255">
        <v>113480.64</v>
      </c>
      <c r="AH22633" s="228" t="s">
        <v>30055</v>
      </c>
      <c r="AI22633" s="229">
        <v>38369.56</v>
      </c>
    </row>
    <row r="22634" spans="31:35" x14ac:dyDescent="0.55000000000000004">
      <c r="AE22634" s="254" t="s">
        <v>56895</v>
      </c>
      <c r="AF22634" s="255">
        <v>8340</v>
      </c>
      <c r="AH22634" s="228" t="s">
        <v>36871</v>
      </c>
      <c r="AI22634" s="229">
        <v>547.53</v>
      </c>
    </row>
    <row r="22635" spans="31:35" x14ac:dyDescent="0.55000000000000004">
      <c r="AE22635" s="254" t="s">
        <v>40927</v>
      </c>
      <c r="AF22635" s="255">
        <v>2164.37</v>
      </c>
      <c r="AH22635" s="228" t="s">
        <v>14471</v>
      </c>
      <c r="AI22635" s="229">
        <v>481203.01</v>
      </c>
    </row>
    <row r="22636" spans="31:35" x14ac:dyDescent="0.55000000000000004">
      <c r="AE22636" s="254" t="s">
        <v>30991</v>
      </c>
      <c r="AF22636" s="255">
        <v>50559.15</v>
      </c>
      <c r="AH22636" s="228" t="s">
        <v>14472</v>
      </c>
      <c r="AI22636" s="229">
        <v>89410.9</v>
      </c>
    </row>
    <row r="22637" spans="31:35" x14ac:dyDescent="0.55000000000000004">
      <c r="AE22637" s="254" t="s">
        <v>30992</v>
      </c>
      <c r="AF22637" s="255">
        <v>22394.37</v>
      </c>
      <c r="AH22637" s="228" t="s">
        <v>30058</v>
      </c>
      <c r="AI22637" s="229">
        <v>46611.53</v>
      </c>
    </row>
    <row r="22638" spans="31:35" x14ac:dyDescent="0.55000000000000004">
      <c r="AE22638" s="254" t="s">
        <v>30993</v>
      </c>
      <c r="AF22638" s="255">
        <v>3059.95</v>
      </c>
      <c r="AH22638" s="228" t="s">
        <v>49445</v>
      </c>
      <c r="AI22638" s="229">
        <v>24803.94</v>
      </c>
    </row>
    <row r="22639" spans="31:35" x14ac:dyDescent="0.55000000000000004">
      <c r="AE22639" s="254" t="s">
        <v>34363</v>
      </c>
      <c r="AF22639" s="255">
        <v>21028.44</v>
      </c>
      <c r="AH22639" s="228" t="s">
        <v>30059</v>
      </c>
      <c r="AI22639" s="229">
        <v>901605.45</v>
      </c>
    </row>
    <row r="22640" spans="31:35" x14ac:dyDescent="0.55000000000000004">
      <c r="AE22640" s="254" t="s">
        <v>39637</v>
      </c>
      <c r="AF22640" s="255">
        <v>501.12</v>
      </c>
      <c r="AH22640" s="228" t="s">
        <v>40915</v>
      </c>
      <c r="AI22640" s="229">
        <v>31023.3</v>
      </c>
    </row>
    <row r="22641" spans="31:35" x14ac:dyDescent="0.55000000000000004">
      <c r="AE22641" s="254" t="s">
        <v>30994</v>
      </c>
      <c r="AF22641" s="255">
        <v>214955</v>
      </c>
      <c r="AH22641" s="228" t="s">
        <v>30060</v>
      </c>
      <c r="AI22641" s="229">
        <v>2570.38</v>
      </c>
    </row>
    <row r="22642" spans="31:35" x14ac:dyDescent="0.55000000000000004">
      <c r="AE22642" s="254" t="s">
        <v>30995</v>
      </c>
      <c r="AF22642" s="255">
        <v>27012.73</v>
      </c>
      <c r="AH22642" s="228" t="s">
        <v>30061</v>
      </c>
      <c r="AI22642" s="229">
        <v>21.6</v>
      </c>
    </row>
    <row r="22643" spans="31:35" x14ac:dyDescent="0.55000000000000004">
      <c r="AE22643" s="254" t="s">
        <v>54668</v>
      </c>
      <c r="AF22643" s="255">
        <v>29000</v>
      </c>
      <c r="AH22643" s="228" t="s">
        <v>30062</v>
      </c>
      <c r="AI22643" s="229">
        <v>571.91999999999996</v>
      </c>
    </row>
    <row r="22644" spans="31:35" x14ac:dyDescent="0.55000000000000004">
      <c r="AE22644" s="254" t="s">
        <v>60050</v>
      </c>
      <c r="AF22644" s="255">
        <v>23203.119999999999</v>
      </c>
      <c r="AH22644" s="228" t="s">
        <v>54611</v>
      </c>
      <c r="AI22644" s="229">
        <v>1055.97</v>
      </c>
    </row>
    <row r="22645" spans="31:35" x14ac:dyDescent="0.55000000000000004">
      <c r="AE22645" s="254" t="s">
        <v>54669</v>
      </c>
      <c r="AF22645" s="255">
        <v>1167.1500000000001</v>
      </c>
      <c r="AH22645" s="228" t="s">
        <v>30063</v>
      </c>
      <c r="AI22645" s="229">
        <v>633.13</v>
      </c>
    </row>
    <row r="22646" spans="31:35" x14ac:dyDescent="0.55000000000000004">
      <c r="AE22646" s="254" t="s">
        <v>43422</v>
      </c>
      <c r="AF22646" s="255">
        <v>5144.8599999999997</v>
      </c>
      <c r="AH22646" s="228" t="s">
        <v>54612</v>
      </c>
      <c r="AI22646" s="229">
        <v>3399</v>
      </c>
    </row>
    <row r="22647" spans="31:35" x14ac:dyDescent="0.55000000000000004">
      <c r="AE22647" s="254" t="s">
        <v>35887</v>
      </c>
      <c r="AF22647" s="255">
        <v>58228.4</v>
      </c>
      <c r="AH22647" s="228" t="s">
        <v>30064</v>
      </c>
      <c r="AI22647" s="229">
        <v>168533.77</v>
      </c>
    </row>
    <row r="22648" spans="31:35" x14ac:dyDescent="0.55000000000000004">
      <c r="AE22648" s="254" t="s">
        <v>30996</v>
      </c>
      <c r="AF22648" s="255">
        <v>153666.72</v>
      </c>
      <c r="AH22648" s="228" t="s">
        <v>14473</v>
      </c>
      <c r="AI22648" s="229">
        <v>537511.09</v>
      </c>
    </row>
    <row r="22649" spans="31:35" x14ac:dyDescent="0.55000000000000004">
      <c r="AE22649" s="254" t="s">
        <v>59370</v>
      </c>
      <c r="AF22649" s="255">
        <v>9297.07</v>
      </c>
      <c r="AH22649" s="228" t="s">
        <v>30065</v>
      </c>
      <c r="AI22649" s="229">
        <v>415707.82</v>
      </c>
    </row>
    <row r="22650" spans="31:35" x14ac:dyDescent="0.55000000000000004">
      <c r="AE22650" s="254" t="s">
        <v>30997</v>
      </c>
      <c r="AF22650" s="255">
        <v>131407.29999999999</v>
      </c>
      <c r="AH22650" s="228" t="s">
        <v>30066</v>
      </c>
      <c r="AI22650" s="229">
        <v>974130.15</v>
      </c>
    </row>
    <row r="22651" spans="31:35" x14ac:dyDescent="0.55000000000000004">
      <c r="AE22651" s="254" t="s">
        <v>39639</v>
      </c>
      <c r="AF22651" s="255">
        <v>1481.88</v>
      </c>
      <c r="AH22651" s="228" t="s">
        <v>30071</v>
      </c>
      <c r="AI22651" s="229">
        <v>-3599.35</v>
      </c>
    </row>
    <row r="22652" spans="31:35" x14ac:dyDescent="0.55000000000000004">
      <c r="AE22652" s="254" t="s">
        <v>35888</v>
      </c>
      <c r="AF22652" s="255">
        <v>40112.42</v>
      </c>
      <c r="AH22652" s="228" t="s">
        <v>43407</v>
      </c>
      <c r="AI22652" s="229">
        <v>25086.080000000002</v>
      </c>
    </row>
    <row r="22653" spans="31:35" x14ac:dyDescent="0.55000000000000004">
      <c r="AE22653" s="254" t="s">
        <v>30998</v>
      </c>
      <c r="AF22653" s="255">
        <v>229573.68</v>
      </c>
      <c r="AH22653" s="228" t="s">
        <v>14474</v>
      </c>
      <c r="AI22653" s="229">
        <v>171416.58</v>
      </c>
    </row>
    <row r="22654" spans="31:35" x14ac:dyDescent="0.55000000000000004">
      <c r="AE22654" s="254" t="s">
        <v>65227</v>
      </c>
      <c r="AF22654" s="255">
        <v>-4889.3</v>
      </c>
      <c r="AH22654" s="228" t="s">
        <v>14475</v>
      </c>
      <c r="AI22654" s="229">
        <v>319.93</v>
      </c>
    </row>
    <row r="22655" spans="31:35" x14ac:dyDescent="0.55000000000000004">
      <c r="AE22655" s="254" t="s">
        <v>30999</v>
      </c>
      <c r="AF22655" s="255">
        <v>148003.4</v>
      </c>
      <c r="AH22655" s="228" t="s">
        <v>30072</v>
      </c>
      <c r="AI22655" s="229">
        <v>-16345.49</v>
      </c>
    </row>
    <row r="22656" spans="31:35" x14ac:dyDescent="0.55000000000000004">
      <c r="AE22656" s="254" t="s">
        <v>34365</v>
      </c>
      <c r="AF22656" s="255">
        <v>89729.72</v>
      </c>
      <c r="AH22656" s="228" t="s">
        <v>30144</v>
      </c>
      <c r="AI22656" s="229">
        <v>157490.79999999999</v>
      </c>
    </row>
    <row r="22657" spans="31:35" x14ac:dyDescent="0.55000000000000004">
      <c r="AE22657" s="254" t="s">
        <v>35889</v>
      </c>
      <c r="AF22657" s="255">
        <v>4076911.96</v>
      </c>
      <c r="AH22657" s="228" t="s">
        <v>30145</v>
      </c>
      <c r="AI22657" s="229">
        <v>44049.67</v>
      </c>
    </row>
    <row r="22658" spans="31:35" x14ac:dyDescent="0.55000000000000004">
      <c r="AE22658" s="254" t="s">
        <v>36911</v>
      </c>
      <c r="AF22658" s="255">
        <v>727897.15</v>
      </c>
      <c r="AH22658" s="228" t="s">
        <v>39617</v>
      </c>
      <c r="AI22658" s="229">
        <v>218791.35</v>
      </c>
    </row>
    <row r="22659" spans="31:35" x14ac:dyDescent="0.55000000000000004">
      <c r="AE22659" s="254" t="s">
        <v>55687</v>
      </c>
      <c r="AF22659" s="255">
        <v>-4</v>
      </c>
      <c r="AH22659" s="228" t="s">
        <v>30146</v>
      </c>
      <c r="AI22659" s="229">
        <v>398937.41</v>
      </c>
    </row>
    <row r="22660" spans="31:35" x14ac:dyDescent="0.55000000000000004">
      <c r="AE22660" s="254" t="s">
        <v>40928</v>
      </c>
      <c r="AF22660" s="255">
        <v>346052.57</v>
      </c>
      <c r="AH22660" s="228" t="s">
        <v>47629</v>
      </c>
      <c r="AI22660" s="229">
        <v>6868.56</v>
      </c>
    </row>
    <row r="22661" spans="31:35" x14ac:dyDescent="0.55000000000000004">
      <c r="AE22661" s="254" t="s">
        <v>36912</v>
      </c>
      <c r="AF22661" s="255">
        <v>585535.09</v>
      </c>
      <c r="AH22661" s="228" t="s">
        <v>30147</v>
      </c>
      <c r="AI22661" s="229">
        <v>176974.63</v>
      </c>
    </row>
    <row r="22662" spans="31:35" x14ac:dyDescent="0.55000000000000004">
      <c r="AE22662" s="254" t="s">
        <v>36913</v>
      </c>
      <c r="AF22662" s="255">
        <v>71996.63</v>
      </c>
      <c r="AH22662" s="228" t="s">
        <v>34329</v>
      </c>
      <c r="AI22662" s="229">
        <v>109634.36</v>
      </c>
    </row>
    <row r="22663" spans="31:35" x14ac:dyDescent="0.55000000000000004">
      <c r="AE22663" s="254" t="s">
        <v>40929</v>
      </c>
      <c r="AF22663" s="255">
        <v>76808.78</v>
      </c>
      <c r="AH22663" s="228" t="s">
        <v>49446</v>
      </c>
      <c r="AI22663" s="229">
        <v>3140.9</v>
      </c>
    </row>
    <row r="22664" spans="31:35" x14ac:dyDescent="0.55000000000000004">
      <c r="AE22664" s="254" t="s">
        <v>39642</v>
      </c>
      <c r="AF22664" s="255">
        <v>84.21</v>
      </c>
      <c r="AH22664" s="228" t="s">
        <v>30148</v>
      </c>
      <c r="AI22664" s="229">
        <v>68379.839999999997</v>
      </c>
    </row>
    <row r="22665" spans="31:35" x14ac:dyDescent="0.55000000000000004">
      <c r="AE22665" s="254" t="s">
        <v>46246</v>
      </c>
      <c r="AF22665" s="255">
        <v>19586.2</v>
      </c>
      <c r="AH22665" s="228" t="s">
        <v>30149</v>
      </c>
      <c r="AI22665" s="229">
        <v>295189.03000000003</v>
      </c>
    </row>
    <row r="22666" spans="31:35" x14ac:dyDescent="0.55000000000000004">
      <c r="AE22666" s="254" t="s">
        <v>43425</v>
      </c>
      <c r="AF22666" s="255">
        <v>91281.5</v>
      </c>
      <c r="AH22666" s="228" t="s">
        <v>30150</v>
      </c>
      <c r="AI22666" s="229">
        <v>20925.57</v>
      </c>
    </row>
    <row r="22667" spans="31:35" x14ac:dyDescent="0.55000000000000004">
      <c r="AE22667" s="254" t="s">
        <v>54671</v>
      </c>
      <c r="AF22667" s="255">
        <v>22635.52</v>
      </c>
      <c r="AH22667" s="228" t="s">
        <v>30151</v>
      </c>
      <c r="AI22667" s="229">
        <v>1573.37</v>
      </c>
    </row>
    <row r="22668" spans="31:35" x14ac:dyDescent="0.55000000000000004">
      <c r="AE22668" s="254" t="s">
        <v>55688</v>
      </c>
      <c r="AF22668" s="255">
        <v>-0.57999999999999996</v>
      </c>
      <c r="AH22668" s="228" t="s">
        <v>50804</v>
      </c>
      <c r="AI22668" s="229">
        <v>370</v>
      </c>
    </row>
    <row r="22669" spans="31:35" x14ac:dyDescent="0.55000000000000004">
      <c r="AE22669" s="254" t="s">
        <v>46247</v>
      </c>
      <c r="AF22669" s="255">
        <v>983626.37</v>
      </c>
      <c r="AH22669" s="228" t="s">
        <v>36880</v>
      </c>
      <c r="AI22669" s="229">
        <v>24870.03</v>
      </c>
    </row>
    <row r="22670" spans="31:35" x14ac:dyDescent="0.55000000000000004">
      <c r="AE22670" s="254" t="s">
        <v>46248</v>
      </c>
      <c r="AF22670" s="255">
        <v>128517.58</v>
      </c>
      <c r="AH22670" s="228" t="s">
        <v>30152</v>
      </c>
      <c r="AI22670" s="229">
        <v>44778.43</v>
      </c>
    </row>
    <row r="22671" spans="31:35" x14ac:dyDescent="0.55000000000000004">
      <c r="AE22671" s="254" t="s">
        <v>46249</v>
      </c>
      <c r="AF22671" s="255">
        <v>228737.54</v>
      </c>
      <c r="AH22671" s="228" t="s">
        <v>34330</v>
      </c>
      <c r="AI22671" s="229">
        <v>2096.1999999999998</v>
      </c>
    </row>
    <row r="22672" spans="31:35" x14ac:dyDescent="0.55000000000000004">
      <c r="AE22672" s="254" t="s">
        <v>46250</v>
      </c>
      <c r="AF22672" s="255">
        <v>715757.32</v>
      </c>
      <c r="AH22672" s="228" t="s">
        <v>30153</v>
      </c>
      <c r="AI22672" s="229">
        <v>44874.96</v>
      </c>
    </row>
    <row r="22673" spans="31:35" x14ac:dyDescent="0.55000000000000004">
      <c r="AE22673" s="254" t="s">
        <v>49481</v>
      </c>
      <c r="AF22673" s="255">
        <v>296794.63</v>
      </c>
      <c r="AH22673" s="228" t="s">
        <v>50805</v>
      </c>
      <c r="AI22673" s="229">
        <v>4509.03</v>
      </c>
    </row>
    <row r="22674" spans="31:35" x14ac:dyDescent="0.55000000000000004">
      <c r="AE22674" s="254" t="s">
        <v>47664</v>
      </c>
      <c r="AF22674" s="255">
        <v>610729.14</v>
      </c>
      <c r="AH22674" s="228" t="s">
        <v>35838</v>
      </c>
      <c r="AI22674" s="229">
        <v>3060078.27</v>
      </c>
    </row>
    <row r="22675" spans="31:35" x14ac:dyDescent="0.55000000000000004">
      <c r="AE22675" s="254" t="s">
        <v>62929</v>
      </c>
      <c r="AF22675" s="255">
        <v>11377.05</v>
      </c>
      <c r="AH22675" s="228" t="s">
        <v>30155</v>
      </c>
      <c r="AI22675" s="229">
        <v>44039.29</v>
      </c>
    </row>
    <row r="22676" spans="31:35" x14ac:dyDescent="0.55000000000000004">
      <c r="AE22676" s="254" t="s">
        <v>47665</v>
      </c>
      <c r="AF22676" s="255">
        <v>113902.21</v>
      </c>
      <c r="AH22676" s="228" t="s">
        <v>47630</v>
      </c>
      <c r="AI22676" s="229">
        <v>1544508.22</v>
      </c>
    </row>
    <row r="22677" spans="31:35" x14ac:dyDescent="0.55000000000000004">
      <c r="AE22677" s="254" t="s">
        <v>46251</v>
      </c>
      <c r="AF22677" s="255">
        <v>137147.54999999999</v>
      </c>
      <c r="AH22677" s="228" t="s">
        <v>30156</v>
      </c>
      <c r="AI22677" s="229">
        <v>209585.51</v>
      </c>
    </row>
    <row r="22678" spans="31:35" x14ac:dyDescent="0.55000000000000004">
      <c r="AE22678" s="254" t="s">
        <v>46252</v>
      </c>
      <c r="AF22678" s="255">
        <v>59731.98</v>
      </c>
      <c r="AH22678" s="228" t="s">
        <v>30157</v>
      </c>
      <c r="AI22678" s="229">
        <v>409354.19</v>
      </c>
    </row>
    <row r="22679" spans="31:35" x14ac:dyDescent="0.55000000000000004">
      <c r="AE22679" s="254" t="s">
        <v>47666</v>
      </c>
      <c r="AF22679" s="255">
        <v>36332.730000000003</v>
      </c>
      <c r="AH22679" s="228" t="s">
        <v>30158</v>
      </c>
      <c r="AI22679" s="229">
        <v>1523.26</v>
      </c>
    </row>
    <row r="22680" spans="31:35" x14ac:dyDescent="0.55000000000000004">
      <c r="AE22680" s="254" t="s">
        <v>48594</v>
      </c>
      <c r="AF22680" s="255">
        <v>50174.63</v>
      </c>
      <c r="AH22680" s="228" t="s">
        <v>30159</v>
      </c>
      <c r="AI22680" s="229">
        <v>521059.47</v>
      </c>
    </row>
    <row r="22681" spans="31:35" x14ac:dyDescent="0.55000000000000004">
      <c r="AE22681" s="254" t="s">
        <v>47667</v>
      </c>
      <c r="AF22681" s="255">
        <v>46228.78</v>
      </c>
      <c r="AH22681" s="228" t="s">
        <v>30160</v>
      </c>
      <c r="AI22681" s="229">
        <v>661419.4</v>
      </c>
    </row>
    <row r="22682" spans="31:35" x14ac:dyDescent="0.55000000000000004">
      <c r="AE22682" s="254" t="s">
        <v>46253</v>
      </c>
      <c r="AF22682" s="255">
        <v>511582.07</v>
      </c>
      <c r="AH22682" s="228" t="s">
        <v>30161</v>
      </c>
      <c r="AI22682" s="229">
        <v>81296.5</v>
      </c>
    </row>
    <row r="22683" spans="31:35" x14ac:dyDescent="0.55000000000000004">
      <c r="AE22683" s="254" t="s">
        <v>46254</v>
      </c>
      <c r="AF22683" s="255">
        <v>232411.67</v>
      </c>
      <c r="AH22683" s="228" t="s">
        <v>30162</v>
      </c>
      <c r="AI22683" s="229">
        <v>574227.62</v>
      </c>
    </row>
    <row r="22684" spans="31:35" x14ac:dyDescent="0.55000000000000004">
      <c r="AE22684" s="254" t="s">
        <v>46255</v>
      </c>
      <c r="AF22684" s="255">
        <v>45811.94</v>
      </c>
      <c r="AH22684" s="228" t="s">
        <v>14494</v>
      </c>
      <c r="AI22684" s="229">
        <v>19655</v>
      </c>
    </row>
    <row r="22685" spans="31:35" x14ac:dyDescent="0.55000000000000004">
      <c r="AE22685" s="254" t="s">
        <v>46257</v>
      </c>
      <c r="AF22685" s="255">
        <v>141395.51999999999</v>
      </c>
      <c r="AH22685" s="228" t="s">
        <v>49447</v>
      </c>
      <c r="AI22685" s="229">
        <v>49086.01</v>
      </c>
    </row>
    <row r="22686" spans="31:35" x14ac:dyDescent="0.55000000000000004">
      <c r="AE22686" s="254" t="s">
        <v>46258</v>
      </c>
      <c r="AF22686" s="255">
        <v>13070.32</v>
      </c>
      <c r="AH22686" s="228" t="s">
        <v>30164</v>
      </c>
      <c r="AI22686" s="229">
        <v>1550.95</v>
      </c>
    </row>
    <row r="22687" spans="31:35" x14ac:dyDescent="0.55000000000000004">
      <c r="AE22687" s="254" t="s">
        <v>46259</v>
      </c>
      <c r="AF22687" s="255">
        <v>9037.0300000000007</v>
      </c>
      <c r="AH22687" s="228" t="s">
        <v>30165</v>
      </c>
      <c r="AI22687" s="229">
        <v>227524.93</v>
      </c>
    </row>
    <row r="22688" spans="31:35" x14ac:dyDescent="0.55000000000000004">
      <c r="AE22688" s="254" t="s">
        <v>49482</v>
      </c>
      <c r="AF22688" s="255">
        <v>2778.06</v>
      </c>
      <c r="AH22688" s="228" t="s">
        <v>14495</v>
      </c>
      <c r="AI22688" s="229">
        <v>181023.61</v>
      </c>
    </row>
    <row r="22689" spans="31:35" x14ac:dyDescent="0.55000000000000004">
      <c r="AE22689" s="254" t="s">
        <v>47668</v>
      </c>
      <c r="AF22689" s="255">
        <v>1236.06</v>
      </c>
      <c r="AH22689" s="228" t="s">
        <v>30166</v>
      </c>
      <c r="AI22689" s="229">
        <v>546159.59</v>
      </c>
    </row>
    <row r="22690" spans="31:35" x14ac:dyDescent="0.55000000000000004">
      <c r="AE22690" s="254" t="s">
        <v>46260</v>
      </c>
      <c r="AF22690" s="255">
        <v>20711.87</v>
      </c>
      <c r="AH22690" s="228" t="s">
        <v>30170</v>
      </c>
      <c r="AI22690" s="229">
        <v>3047426.14</v>
      </c>
    </row>
    <row r="22691" spans="31:35" x14ac:dyDescent="0.55000000000000004">
      <c r="AE22691" s="254" t="s">
        <v>46261</v>
      </c>
      <c r="AF22691" s="255">
        <v>1246162.81</v>
      </c>
      <c r="AH22691" s="228" t="s">
        <v>30171</v>
      </c>
      <c r="AI22691" s="229">
        <v>-57532.54</v>
      </c>
    </row>
    <row r="22692" spans="31:35" x14ac:dyDescent="0.55000000000000004">
      <c r="AE22692" s="254" t="s">
        <v>46262</v>
      </c>
      <c r="AF22692" s="255">
        <v>50991.99</v>
      </c>
      <c r="AH22692" s="228" t="s">
        <v>49448</v>
      </c>
      <c r="AI22692" s="229">
        <v>27927</v>
      </c>
    </row>
    <row r="22693" spans="31:35" x14ac:dyDescent="0.55000000000000004">
      <c r="AE22693" s="254" t="s">
        <v>58810</v>
      </c>
      <c r="AF22693" s="255">
        <v>2924.99</v>
      </c>
      <c r="AH22693" s="228" t="s">
        <v>47631</v>
      </c>
      <c r="AI22693" s="229">
        <v>380992.61</v>
      </c>
    </row>
    <row r="22694" spans="31:35" x14ac:dyDescent="0.55000000000000004">
      <c r="AE22694" s="254" t="s">
        <v>48596</v>
      </c>
      <c r="AF22694" s="255">
        <v>21660.27</v>
      </c>
      <c r="AH22694" s="228" t="s">
        <v>54613</v>
      </c>
      <c r="AI22694" s="229">
        <v>10510</v>
      </c>
    </row>
    <row r="22695" spans="31:35" x14ac:dyDescent="0.55000000000000004">
      <c r="AE22695" s="254" t="s">
        <v>46263</v>
      </c>
      <c r="AF22695" s="255">
        <v>24101.29</v>
      </c>
      <c r="AH22695" s="228" t="s">
        <v>40916</v>
      </c>
      <c r="AI22695" s="229">
        <v>131563.6</v>
      </c>
    </row>
    <row r="22696" spans="31:35" x14ac:dyDescent="0.55000000000000004">
      <c r="AE22696" s="254" t="s">
        <v>46264</v>
      </c>
      <c r="AF22696" s="255">
        <v>2277.06</v>
      </c>
      <c r="AH22696" s="228" t="s">
        <v>43408</v>
      </c>
      <c r="AI22696" s="229">
        <v>299382.89</v>
      </c>
    </row>
    <row r="22697" spans="31:35" x14ac:dyDescent="0.55000000000000004">
      <c r="AE22697" s="254" t="s">
        <v>47669</v>
      </c>
      <c r="AF22697" s="255">
        <v>58971.42</v>
      </c>
      <c r="AH22697" s="228" t="s">
        <v>43409</v>
      </c>
      <c r="AI22697" s="229">
        <v>7044</v>
      </c>
    </row>
    <row r="22698" spans="31:35" x14ac:dyDescent="0.55000000000000004">
      <c r="AE22698" s="254" t="s">
        <v>47670</v>
      </c>
      <c r="AF22698" s="255">
        <v>62380.7</v>
      </c>
      <c r="AH22698" s="228" t="s">
        <v>50806</v>
      </c>
      <c r="AI22698" s="229">
        <v>18402.25</v>
      </c>
    </row>
    <row r="22699" spans="31:35" x14ac:dyDescent="0.55000000000000004">
      <c r="AE22699" s="254" t="s">
        <v>47671</v>
      </c>
      <c r="AF22699" s="255">
        <v>4552.24</v>
      </c>
      <c r="AH22699" s="228" t="s">
        <v>30198</v>
      </c>
      <c r="AI22699" s="229">
        <v>64840.800000000003</v>
      </c>
    </row>
    <row r="22700" spans="31:35" x14ac:dyDescent="0.55000000000000004">
      <c r="AE22700" s="254" t="s">
        <v>47672</v>
      </c>
      <c r="AF22700" s="255">
        <v>4286.8100000000004</v>
      </c>
      <c r="AH22700" s="228" t="s">
        <v>30199</v>
      </c>
      <c r="AI22700" s="229">
        <v>201094.83</v>
      </c>
    </row>
    <row r="22701" spans="31:35" x14ac:dyDescent="0.55000000000000004">
      <c r="AE22701" s="254" t="s">
        <v>46265</v>
      </c>
      <c r="AF22701" s="255">
        <v>11109.85</v>
      </c>
      <c r="AH22701" s="228" t="s">
        <v>30200</v>
      </c>
      <c r="AI22701" s="229">
        <v>3500</v>
      </c>
    </row>
    <row r="22702" spans="31:35" x14ac:dyDescent="0.55000000000000004">
      <c r="AE22702" s="254" t="s">
        <v>49483</v>
      </c>
      <c r="AF22702" s="255">
        <v>1069.72</v>
      </c>
      <c r="AH22702" s="228" t="s">
        <v>47632</v>
      </c>
      <c r="AI22702" s="229">
        <v>66976.25</v>
      </c>
    </row>
    <row r="22703" spans="31:35" x14ac:dyDescent="0.55000000000000004">
      <c r="AE22703" s="254" t="s">
        <v>49484</v>
      </c>
      <c r="AF22703" s="255">
        <v>35530.04</v>
      </c>
      <c r="AH22703" s="228" t="s">
        <v>47633</v>
      </c>
      <c r="AI22703" s="229">
        <v>12689.4</v>
      </c>
    </row>
    <row r="22704" spans="31:35" x14ac:dyDescent="0.55000000000000004">
      <c r="AE22704" s="254" t="s">
        <v>59371</v>
      </c>
      <c r="AF22704" s="255">
        <v>21214.98</v>
      </c>
      <c r="AH22704" s="228" t="s">
        <v>30203</v>
      </c>
      <c r="AI22704" s="229">
        <v>104362.12</v>
      </c>
    </row>
    <row r="22705" spans="31:35" x14ac:dyDescent="0.55000000000000004">
      <c r="AE22705" s="254" t="s">
        <v>55689</v>
      </c>
      <c r="AF22705" s="255">
        <v>1385.45</v>
      </c>
      <c r="AH22705" s="228" t="s">
        <v>35843</v>
      </c>
      <c r="AI22705" s="229">
        <v>91196.36</v>
      </c>
    </row>
    <row r="22706" spans="31:35" x14ac:dyDescent="0.55000000000000004">
      <c r="AE22706" s="254" t="s">
        <v>46266</v>
      </c>
      <c r="AF22706" s="255">
        <v>938174.81</v>
      </c>
      <c r="AH22706" s="228" t="s">
        <v>30204</v>
      </c>
      <c r="AI22706" s="229">
        <v>147261.07999999999</v>
      </c>
    </row>
    <row r="22707" spans="31:35" x14ac:dyDescent="0.55000000000000004">
      <c r="AE22707" s="254" t="s">
        <v>46267</v>
      </c>
      <c r="AF22707" s="255">
        <v>43365.23</v>
      </c>
      <c r="AH22707" s="228" t="s">
        <v>32989</v>
      </c>
      <c r="AI22707" s="229">
        <v>35745.39</v>
      </c>
    </row>
    <row r="22708" spans="31:35" x14ac:dyDescent="0.55000000000000004">
      <c r="AE22708" s="254" t="s">
        <v>47673</v>
      </c>
      <c r="AF22708" s="255">
        <v>12879.98</v>
      </c>
      <c r="AH22708" s="228" t="s">
        <v>30205</v>
      </c>
      <c r="AI22708" s="229">
        <v>480224.27</v>
      </c>
    </row>
    <row r="22709" spans="31:35" x14ac:dyDescent="0.55000000000000004">
      <c r="AE22709" s="254" t="s">
        <v>46268</v>
      </c>
      <c r="AF22709" s="255">
        <v>21612.14</v>
      </c>
      <c r="AH22709" s="228" t="s">
        <v>40917</v>
      </c>
      <c r="AI22709" s="229">
        <v>133858</v>
      </c>
    </row>
    <row r="22710" spans="31:35" x14ac:dyDescent="0.55000000000000004">
      <c r="AE22710" s="254" t="s">
        <v>46269</v>
      </c>
      <c r="AF22710" s="255">
        <v>170254.85</v>
      </c>
      <c r="AH22710" s="228" t="s">
        <v>48572</v>
      </c>
      <c r="AI22710" s="229">
        <v>127521</v>
      </c>
    </row>
    <row r="22711" spans="31:35" x14ac:dyDescent="0.55000000000000004">
      <c r="AE22711" s="254" t="s">
        <v>55690</v>
      </c>
      <c r="AF22711" s="255">
        <v>719.93</v>
      </c>
      <c r="AH22711" s="228" t="s">
        <v>43410</v>
      </c>
      <c r="AI22711" s="229">
        <v>21571.08</v>
      </c>
    </row>
    <row r="22712" spans="31:35" x14ac:dyDescent="0.55000000000000004">
      <c r="AE22712" s="254" t="s">
        <v>56896</v>
      </c>
      <c r="AF22712" s="255">
        <v>45176.31</v>
      </c>
      <c r="AH22712" s="228" t="s">
        <v>43411</v>
      </c>
      <c r="AI22712" s="229">
        <v>143135.26999999999</v>
      </c>
    </row>
    <row r="22713" spans="31:35" x14ac:dyDescent="0.55000000000000004">
      <c r="AE22713" s="254" t="s">
        <v>49485</v>
      </c>
      <c r="AF22713" s="255">
        <v>175259.48</v>
      </c>
      <c r="AH22713" s="228" t="s">
        <v>30223</v>
      </c>
      <c r="AI22713" s="229">
        <v>12743.79</v>
      </c>
    </row>
    <row r="22714" spans="31:35" x14ac:dyDescent="0.55000000000000004">
      <c r="AE22714" s="254" t="s">
        <v>49486</v>
      </c>
      <c r="AF22714" s="255">
        <v>1698061.47</v>
      </c>
      <c r="AH22714" s="228" t="s">
        <v>54614</v>
      </c>
      <c r="AI22714" s="229">
        <v>16530.740000000002</v>
      </c>
    </row>
    <row r="22715" spans="31:35" x14ac:dyDescent="0.55000000000000004">
      <c r="AE22715" s="254" t="s">
        <v>54672</v>
      </c>
      <c r="AF22715" s="255">
        <v>5717.5</v>
      </c>
      <c r="AH22715" s="228" t="s">
        <v>30226</v>
      </c>
      <c r="AI22715" s="229">
        <v>6682.22</v>
      </c>
    </row>
    <row r="22716" spans="31:35" x14ac:dyDescent="0.55000000000000004">
      <c r="AE22716" s="254" t="s">
        <v>54673</v>
      </c>
      <c r="AF22716" s="255">
        <v>2336558.71</v>
      </c>
      <c r="AH22716" s="228" t="s">
        <v>30227</v>
      </c>
      <c r="AI22716" s="229">
        <v>29751.35</v>
      </c>
    </row>
    <row r="22717" spans="31:35" x14ac:dyDescent="0.55000000000000004">
      <c r="AE22717" s="254" t="s">
        <v>54675</v>
      </c>
      <c r="AF22717" s="255">
        <v>271702.03000000003</v>
      </c>
      <c r="AH22717" s="228" t="s">
        <v>30229</v>
      </c>
      <c r="AI22717" s="229">
        <v>1756.98</v>
      </c>
    </row>
    <row r="22718" spans="31:35" x14ac:dyDescent="0.55000000000000004">
      <c r="AE22718" s="254" t="s">
        <v>54676</v>
      </c>
      <c r="AF22718" s="255">
        <v>138528.62</v>
      </c>
      <c r="AH22718" s="228" t="s">
        <v>54615</v>
      </c>
      <c r="AI22718" s="229">
        <v>11993.48</v>
      </c>
    </row>
    <row r="22719" spans="31:35" x14ac:dyDescent="0.55000000000000004">
      <c r="AE22719" s="254" t="s">
        <v>54677</v>
      </c>
      <c r="AF22719" s="255">
        <v>246451.09</v>
      </c>
      <c r="AH22719" s="228" t="s">
        <v>40918</v>
      </c>
      <c r="AI22719" s="229">
        <v>19000</v>
      </c>
    </row>
    <row r="22720" spans="31:35" x14ac:dyDescent="0.55000000000000004">
      <c r="AE22720" s="254" t="s">
        <v>65228</v>
      </c>
      <c r="AF22720" s="255">
        <v>4050</v>
      </c>
      <c r="AH22720" s="228" t="s">
        <v>30322</v>
      </c>
      <c r="AI22720" s="229">
        <v>83862.559999999998</v>
      </c>
    </row>
    <row r="22721" spans="31:35" x14ac:dyDescent="0.55000000000000004">
      <c r="AE22721" s="254" t="s">
        <v>54678</v>
      </c>
      <c r="AF22721" s="255">
        <v>15588.39</v>
      </c>
      <c r="AH22721" s="228" t="s">
        <v>30323</v>
      </c>
      <c r="AI22721" s="229">
        <v>519708.04</v>
      </c>
    </row>
    <row r="22722" spans="31:35" x14ac:dyDescent="0.55000000000000004">
      <c r="AE22722" s="254" t="s">
        <v>54679</v>
      </c>
      <c r="AF22722" s="255">
        <v>5648.71</v>
      </c>
      <c r="AH22722" s="228" t="s">
        <v>30324</v>
      </c>
      <c r="AI22722" s="229">
        <v>214812.5</v>
      </c>
    </row>
    <row r="22723" spans="31:35" x14ac:dyDescent="0.55000000000000004">
      <c r="AE22723" s="254" t="s">
        <v>54680</v>
      </c>
      <c r="AF22723" s="255">
        <v>77139.78</v>
      </c>
      <c r="AH22723" s="228" t="s">
        <v>43412</v>
      </c>
      <c r="AI22723" s="229">
        <v>1295</v>
      </c>
    </row>
    <row r="22724" spans="31:35" x14ac:dyDescent="0.55000000000000004">
      <c r="AE22724" s="254" t="s">
        <v>54681</v>
      </c>
      <c r="AF22724" s="255">
        <v>22840.080000000002</v>
      </c>
      <c r="AH22724" s="228" t="s">
        <v>47634</v>
      </c>
      <c r="AI22724" s="229">
        <v>9420.77</v>
      </c>
    </row>
    <row r="22725" spans="31:35" x14ac:dyDescent="0.55000000000000004">
      <c r="AE22725" s="254" t="s">
        <v>54682</v>
      </c>
      <c r="AF22725" s="255">
        <v>314864.65999999997</v>
      </c>
      <c r="AH22725" s="228" t="s">
        <v>30325</v>
      </c>
      <c r="AI22725" s="229">
        <v>84954.31</v>
      </c>
    </row>
    <row r="22726" spans="31:35" x14ac:dyDescent="0.55000000000000004">
      <c r="AE22726" s="254" t="s">
        <v>54683</v>
      </c>
      <c r="AF22726" s="255">
        <v>66090.789999999994</v>
      </c>
      <c r="AH22726" s="228" t="s">
        <v>14507</v>
      </c>
      <c r="AI22726" s="229">
        <v>38476.199999999997</v>
      </c>
    </row>
    <row r="22727" spans="31:35" x14ac:dyDescent="0.55000000000000004">
      <c r="AE22727" s="254" t="s">
        <v>54684</v>
      </c>
      <c r="AF22727" s="255">
        <v>4758.59</v>
      </c>
      <c r="AH22727" s="228" t="s">
        <v>30326</v>
      </c>
      <c r="AI22727" s="229">
        <v>181879.92</v>
      </c>
    </row>
    <row r="22728" spans="31:35" x14ac:dyDescent="0.55000000000000004">
      <c r="AE22728" s="254" t="s">
        <v>54685</v>
      </c>
      <c r="AF22728" s="255">
        <v>4017.4</v>
      </c>
      <c r="AH22728" s="228" t="s">
        <v>39623</v>
      </c>
      <c r="AI22728" s="229">
        <v>3567.06</v>
      </c>
    </row>
    <row r="22729" spans="31:35" x14ac:dyDescent="0.55000000000000004">
      <c r="AE22729" s="254" t="s">
        <v>65229</v>
      </c>
      <c r="AF22729" s="255">
        <v>45000</v>
      </c>
      <c r="AH22729" s="228" t="s">
        <v>35864</v>
      </c>
      <c r="AI22729" s="229">
        <v>151.63</v>
      </c>
    </row>
    <row r="22730" spans="31:35" x14ac:dyDescent="0.55000000000000004">
      <c r="AE22730" s="254" t="s">
        <v>49487</v>
      </c>
      <c r="AF22730" s="255">
        <v>1425416.42</v>
      </c>
      <c r="AH22730" s="228" t="s">
        <v>30327</v>
      </c>
      <c r="AI22730" s="229">
        <v>53113.45</v>
      </c>
    </row>
    <row r="22731" spans="31:35" x14ac:dyDescent="0.55000000000000004">
      <c r="AE22731" s="254" t="s">
        <v>54686</v>
      </c>
      <c r="AF22731" s="255">
        <v>125400</v>
      </c>
      <c r="AH22731" s="228" t="s">
        <v>54616</v>
      </c>
      <c r="AI22731" s="229">
        <v>240</v>
      </c>
    </row>
    <row r="22732" spans="31:35" x14ac:dyDescent="0.55000000000000004">
      <c r="AE22732" s="254" t="s">
        <v>43426</v>
      </c>
      <c r="AF22732" s="255">
        <v>4138805.52</v>
      </c>
      <c r="AH22732" s="228" t="s">
        <v>34336</v>
      </c>
      <c r="AI22732" s="229">
        <v>73824</v>
      </c>
    </row>
    <row r="22733" spans="31:35" x14ac:dyDescent="0.55000000000000004">
      <c r="AE22733" s="254" t="s">
        <v>55691</v>
      </c>
      <c r="AF22733" s="255">
        <v>101.5</v>
      </c>
      <c r="AH22733" s="228" t="s">
        <v>36887</v>
      </c>
      <c r="AI22733" s="229">
        <v>2722.5</v>
      </c>
    </row>
    <row r="22734" spans="31:35" x14ac:dyDescent="0.55000000000000004">
      <c r="AE22734" s="254" t="s">
        <v>43427</v>
      </c>
      <c r="AF22734" s="255">
        <v>840681.09</v>
      </c>
      <c r="AH22734" s="228" t="s">
        <v>36888</v>
      </c>
      <c r="AI22734" s="229">
        <v>5105.04</v>
      </c>
    </row>
    <row r="22735" spans="31:35" x14ac:dyDescent="0.55000000000000004">
      <c r="AE22735" s="254" t="s">
        <v>43428</v>
      </c>
      <c r="AF22735" s="255">
        <v>2385355.81</v>
      </c>
      <c r="AH22735" s="228" t="s">
        <v>39624</v>
      </c>
      <c r="AI22735" s="229">
        <v>3364.75</v>
      </c>
    </row>
    <row r="22736" spans="31:35" x14ac:dyDescent="0.55000000000000004">
      <c r="AE22736" s="254" t="s">
        <v>54687</v>
      </c>
      <c r="AF22736" s="255">
        <v>1823.48</v>
      </c>
      <c r="AH22736" s="228" t="s">
        <v>14508</v>
      </c>
      <c r="AI22736" s="229">
        <v>20363.2</v>
      </c>
    </row>
    <row r="22737" spans="31:35" x14ac:dyDescent="0.55000000000000004">
      <c r="AE22737" s="254" t="s">
        <v>50837</v>
      </c>
      <c r="AF22737" s="255">
        <v>14991.24</v>
      </c>
      <c r="AH22737" s="228" t="s">
        <v>30331</v>
      </c>
      <c r="AI22737" s="229">
        <v>2365889.25</v>
      </c>
    </row>
    <row r="22738" spans="31:35" x14ac:dyDescent="0.55000000000000004">
      <c r="AE22738" s="254" t="s">
        <v>50838</v>
      </c>
      <c r="AF22738" s="255">
        <v>10430.93</v>
      </c>
      <c r="AH22738" s="228" t="s">
        <v>30332</v>
      </c>
      <c r="AI22738" s="229">
        <v>50065.17</v>
      </c>
    </row>
    <row r="22739" spans="31:35" x14ac:dyDescent="0.55000000000000004">
      <c r="AE22739" s="254" t="s">
        <v>49488</v>
      </c>
      <c r="AF22739" s="255">
        <v>461267.87</v>
      </c>
      <c r="AH22739" s="228" t="s">
        <v>43413</v>
      </c>
      <c r="AI22739" s="229">
        <v>27466.25</v>
      </c>
    </row>
    <row r="22740" spans="31:35" x14ac:dyDescent="0.55000000000000004">
      <c r="AE22740" s="254" t="s">
        <v>54688</v>
      </c>
      <c r="AF22740" s="255">
        <v>30195</v>
      </c>
      <c r="AH22740" s="228" t="s">
        <v>30333</v>
      </c>
      <c r="AI22740" s="229">
        <v>934.93</v>
      </c>
    </row>
    <row r="22741" spans="31:35" x14ac:dyDescent="0.55000000000000004">
      <c r="AE22741" s="254" t="s">
        <v>50839</v>
      </c>
      <c r="AF22741" s="255">
        <v>1924.63</v>
      </c>
      <c r="AH22741" s="228" t="s">
        <v>30335</v>
      </c>
      <c r="AI22741" s="229">
        <v>6652</v>
      </c>
    </row>
    <row r="22742" spans="31:35" x14ac:dyDescent="0.55000000000000004">
      <c r="AE22742" s="254" t="s">
        <v>54689</v>
      </c>
      <c r="AF22742" s="255">
        <v>599517.17000000004</v>
      </c>
      <c r="AH22742" s="228" t="s">
        <v>30336</v>
      </c>
      <c r="AI22742" s="229">
        <v>275431.45</v>
      </c>
    </row>
    <row r="22743" spans="31:35" x14ac:dyDescent="0.55000000000000004">
      <c r="AE22743" s="254" t="s">
        <v>55692</v>
      </c>
      <c r="AF22743" s="255">
        <v>1694.53</v>
      </c>
      <c r="AH22743" s="228" t="s">
        <v>14510</v>
      </c>
      <c r="AI22743" s="229">
        <v>303469.19</v>
      </c>
    </row>
    <row r="22744" spans="31:35" x14ac:dyDescent="0.55000000000000004">
      <c r="AE22744" s="254" t="s">
        <v>49489</v>
      </c>
      <c r="AF22744" s="255">
        <v>154473.97</v>
      </c>
      <c r="AH22744" s="228" t="s">
        <v>14511</v>
      </c>
      <c r="AI22744" s="229">
        <v>284785.87</v>
      </c>
    </row>
    <row r="22745" spans="31:35" x14ac:dyDescent="0.55000000000000004">
      <c r="AE22745" s="254" t="s">
        <v>62984</v>
      </c>
      <c r="AF22745" s="255">
        <v>13944.63</v>
      </c>
      <c r="AH22745" s="228" t="s">
        <v>30338</v>
      </c>
      <c r="AI22745" s="229">
        <v>127911.49</v>
      </c>
    </row>
    <row r="22746" spans="31:35" x14ac:dyDescent="0.55000000000000004">
      <c r="AE22746" s="254" t="s">
        <v>65230</v>
      </c>
      <c r="AF22746" s="255">
        <v>45252</v>
      </c>
      <c r="AH22746" s="228" t="s">
        <v>30339</v>
      </c>
      <c r="AI22746" s="229">
        <v>125100.54</v>
      </c>
    </row>
    <row r="22747" spans="31:35" x14ac:dyDescent="0.55000000000000004">
      <c r="AE22747" s="254" t="s">
        <v>49490</v>
      </c>
      <c r="AF22747" s="255">
        <v>1229618.8799999999</v>
      </c>
      <c r="AH22747" s="228" t="s">
        <v>30340</v>
      </c>
      <c r="AI22747" s="229">
        <v>248102.98</v>
      </c>
    </row>
    <row r="22748" spans="31:35" x14ac:dyDescent="0.55000000000000004">
      <c r="AE22748" s="254" t="s">
        <v>54690</v>
      </c>
      <c r="AF22748" s="255">
        <v>284478.26</v>
      </c>
      <c r="AH22748" s="228" t="s">
        <v>35865</v>
      </c>
      <c r="AI22748" s="229">
        <v>49083.69</v>
      </c>
    </row>
    <row r="22749" spans="31:35" x14ac:dyDescent="0.55000000000000004">
      <c r="AE22749" s="254" t="s">
        <v>55693</v>
      </c>
      <c r="AF22749" s="255">
        <v>-104094.63</v>
      </c>
      <c r="AH22749" s="228" t="s">
        <v>34337</v>
      </c>
      <c r="AI22749" s="229">
        <v>2136.61</v>
      </c>
    </row>
    <row r="22750" spans="31:35" x14ac:dyDescent="0.55000000000000004">
      <c r="AE22750" s="254" t="s">
        <v>43429</v>
      </c>
      <c r="AF22750" s="255">
        <v>1954236.55</v>
      </c>
      <c r="AH22750" s="228" t="s">
        <v>30343</v>
      </c>
      <c r="AI22750" s="229">
        <v>143.36000000000001</v>
      </c>
    </row>
    <row r="22751" spans="31:35" x14ac:dyDescent="0.55000000000000004">
      <c r="AE22751" s="254" t="s">
        <v>49491</v>
      </c>
      <c r="AF22751" s="255">
        <v>85526.05</v>
      </c>
      <c r="AH22751" s="228" t="s">
        <v>54617</v>
      </c>
      <c r="AI22751" s="229">
        <v>1533.3</v>
      </c>
    </row>
    <row r="22752" spans="31:35" x14ac:dyDescent="0.55000000000000004">
      <c r="AE22752" s="254" t="s">
        <v>54691</v>
      </c>
      <c r="AF22752" s="255">
        <v>83803.92</v>
      </c>
      <c r="AH22752" s="228" t="s">
        <v>46218</v>
      </c>
      <c r="AI22752" s="229">
        <v>8376</v>
      </c>
    </row>
    <row r="22753" spans="31:35" x14ac:dyDescent="0.55000000000000004">
      <c r="AE22753" s="254" t="s">
        <v>54692</v>
      </c>
      <c r="AF22753" s="255">
        <v>65.64</v>
      </c>
      <c r="AH22753" s="228" t="s">
        <v>14512</v>
      </c>
      <c r="AI22753" s="229">
        <v>136593.04999999999</v>
      </c>
    </row>
    <row r="22754" spans="31:35" x14ac:dyDescent="0.55000000000000004">
      <c r="AE22754" s="254" t="s">
        <v>54693</v>
      </c>
      <c r="AF22754" s="255">
        <v>18857.16</v>
      </c>
      <c r="AH22754" s="228" t="s">
        <v>14513</v>
      </c>
      <c r="AI22754" s="229">
        <v>309747.28999999998</v>
      </c>
    </row>
    <row r="22755" spans="31:35" x14ac:dyDescent="0.55000000000000004">
      <c r="AE22755" s="254" t="s">
        <v>63584</v>
      </c>
      <c r="AF22755" s="255">
        <v>977.95</v>
      </c>
      <c r="AH22755" s="228" t="s">
        <v>30345</v>
      </c>
      <c r="AI22755" s="229">
        <v>22920.3</v>
      </c>
    </row>
    <row r="22756" spans="31:35" x14ac:dyDescent="0.55000000000000004">
      <c r="AE22756" s="254" t="s">
        <v>50840</v>
      </c>
      <c r="AF22756" s="255">
        <v>153099.73000000001</v>
      </c>
      <c r="AH22756" s="228" t="s">
        <v>30346</v>
      </c>
      <c r="AI22756" s="229">
        <v>161204.28</v>
      </c>
    </row>
    <row r="22757" spans="31:35" x14ac:dyDescent="0.55000000000000004">
      <c r="AE22757" s="254" t="s">
        <v>65231</v>
      </c>
      <c r="AF22757" s="255">
        <v>172.26</v>
      </c>
      <c r="AH22757" s="228" t="s">
        <v>30348</v>
      </c>
      <c r="AI22757" s="229">
        <v>10641.92</v>
      </c>
    </row>
    <row r="22758" spans="31:35" x14ac:dyDescent="0.55000000000000004">
      <c r="AE22758" s="254" t="s">
        <v>55694</v>
      </c>
      <c r="AF22758" s="255">
        <v>-24750.23</v>
      </c>
      <c r="AH22758" s="228" t="s">
        <v>30353</v>
      </c>
      <c r="AI22758" s="229">
        <v>160.38999999999999</v>
      </c>
    </row>
    <row r="22759" spans="31:35" x14ac:dyDescent="0.55000000000000004">
      <c r="AE22759" s="254" t="s">
        <v>55695</v>
      </c>
      <c r="AF22759" s="255">
        <v>29779.29</v>
      </c>
      <c r="AH22759" s="228" t="s">
        <v>30354</v>
      </c>
      <c r="AI22759" s="229">
        <v>1465.14</v>
      </c>
    </row>
    <row r="22760" spans="31:35" x14ac:dyDescent="0.55000000000000004">
      <c r="AE22760" s="254" t="s">
        <v>54694</v>
      </c>
      <c r="AF22760" s="255">
        <v>5355</v>
      </c>
      <c r="AH22760" s="228" t="s">
        <v>14514</v>
      </c>
      <c r="AI22760" s="229">
        <v>1016345.37</v>
      </c>
    </row>
    <row r="22761" spans="31:35" x14ac:dyDescent="0.55000000000000004">
      <c r="AE22761" s="254" t="s">
        <v>54695</v>
      </c>
      <c r="AF22761" s="255">
        <v>892123.89</v>
      </c>
      <c r="AH22761" s="228" t="s">
        <v>30355</v>
      </c>
      <c r="AI22761" s="229">
        <v>-12010.26</v>
      </c>
    </row>
    <row r="22762" spans="31:35" x14ac:dyDescent="0.55000000000000004">
      <c r="AE22762" s="254" t="s">
        <v>55696</v>
      </c>
      <c r="AF22762" s="255">
        <v>1809</v>
      </c>
      <c r="AH22762" s="228" t="s">
        <v>30400</v>
      </c>
      <c r="AI22762" s="229">
        <v>198646.8</v>
      </c>
    </row>
    <row r="22763" spans="31:35" x14ac:dyDescent="0.55000000000000004">
      <c r="AE22763" s="254" t="s">
        <v>54696</v>
      </c>
      <c r="AF22763" s="255">
        <v>833840.62</v>
      </c>
      <c r="AH22763" s="228" t="s">
        <v>34343</v>
      </c>
      <c r="AI22763" s="229">
        <v>21300</v>
      </c>
    </row>
    <row r="22764" spans="31:35" x14ac:dyDescent="0.55000000000000004">
      <c r="AE22764" s="254" t="s">
        <v>54698</v>
      </c>
      <c r="AF22764" s="255">
        <v>71838.880000000005</v>
      </c>
      <c r="AH22764" s="228" t="s">
        <v>34344</v>
      </c>
      <c r="AI22764" s="229">
        <v>61062.5</v>
      </c>
    </row>
    <row r="22765" spans="31:35" x14ac:dyDescent="0.55000000000000004">
      <c r="AE22765" s="254" t="s">
        <v>54699</v>
      </c>
      <c r="AF22765" s="255">
        <v>56822.31</v>
      </c>
      <c r="AH22765" s="228" t="s">
        <v>30401</v>
      </c>
      <c r="AI22765" s="229">
        <v>17692.400000000001</v>
      </c>
    </row>
    <row r="22766" spans="31:35" x14ac:dyDescent="0.55000000000000004">
      <c r="AE22766" s="254" t="s">
        <v>63861</v>
      </c>
      <c r="AF22766" s="255">
        <v>13104.99</v>
      </c>
      <c r="AH22766" s="228" t="s">
        <v>34345</v>
      </c>
      <c r="AI22766" s="229">
        <v>9789.5</v>
      </c>
    </row>
    <row r="22767" spans="31:35" x14ac:dyDescent="0.55000000000000004">
      <c r="AE22767" s="254" t="s">
        <v>55697</v>
      </c>
      <c r="AF22767" s="255">
        <v>67.5</v>
      </c>
      <c r="AH22767" s="228" t="s">
        <v>30402</v>
      </c>
      <c r="AI22767" s="229">
        <v>27157.8</v>
      </c>
    </row>
    <row r="22768" spans="31:35" x14ac:dyDescent="0.55000000000000004">
      <c r="AE22768" s="254" t="s">
        <v>54700</v>
      </c>
      <c r="AF22768" s="255">
        <v>44156.88</v>
      </c>
      <c r="AH22768" s="228" t="s">
        <v>33004</v>
      </c>
      <c r="AI22768" s="229">
        <v>4878.75</v>
      </c>
    </row>
    <row r="22769" spans="31:35" x14ac:dyDescent="0.55000000000000004">
      <c r="AE22769" s="254" t="s">
        <v>54701</v>
      </c>
      <c r="AF22769" s="255">
        <v>323.39999999999998</v>
      </c>
      <c r="AH22769" s="228" t="s">
        <v>35871</v>
      </c>
      <c r="AI22769" s="229">
        <v>848013.65</v>
      </c>
    </row>
    <row r="22770" spans="31:35" x14ac:dyDescent="0.55000000000000004">
      <c r="AE22770" s="254" t="s">
        <v>54702</v>
      </c>
      <c r="AF22770" s="255">
        <v>25137.75</v>
      </c>
      <c r="AH22770" s="228" t="s">
        <v>36896</v>
      </c>
      <c r="AI22770" s="229">
        <v>42749</v>
      </c>
    </row>
    <row r="22771" spans="31:35" x14ac:dyDescent="0.55000000000000004">
      <c r="AE22771" s="254" t="s">
        <v>55698</v>
      </c>
      <c r="AF22771" s="255">
        <v>3678.9</v>
      </c>
      <c r="AH22771" s="228" t="s">
        <v>14525</v>
      </c>
      <c r="AI22771" s="229">
        <v>91632.36</v>
      </c>
    </row>
    <row r="22772" spans="31:35" x14ac:dyDescent="0.55000000000000004">
      <c r="AE22772" s="254" t="s">
        <v>54703</v>
      </c>
      <c r="AF22772" s="255">
        <v>102010.75</v>
      </c>
      <c r="AH22772" s="228" t="s">
        <v>14526</v>
      </c>
      <c r="AI22772" s="229">
        <v>10696.85</v>
      </c>
    </row>
    <row r="22773" spans="31:35" x14ac:dyDescent="0.55000000000000004">
      <c r="AE22773" s="254" t="s">
        <v>54704</v>
      </c>
      <c r="AF22773" s="255">
        <v>35517.29</v>
      </c>
      <c r="AH22773" s="228" t="s">
        <v>30405</v>
      </c>
      <c r="AI22773" s="229">
        <v>6049.74</v>
      </c>
    </row>
    <row r="22774" spans="31:35" x14ac:dyDescent="0.55000000000000004">
      <c r="AE22774" s="254" t="s">
        <v>54705</v>
      </c>
      <c r="AF22774" s="255">
        <v>8749.85</v>
      </c>
      <c r="AH22774" s="228" t="s">
        <v>30406</v>
      </c>
      <c r="AI22774" s="229">
        <v>205667.15</v>
      </c>
    </row>
    <row r="22775" spans="31:35" x14ac:dyDescent="0.55000000000000004">
      <c r="AE22775" s="254" t="s">
        <v>54706</v>
      </c>
      <c r="AF22775" s="255">
        <v>13472.67</v>
      </c>
      <c r="AH22775" s="228" t="s">
        <v>49449</v>
      </c>
      <c r="AI22775" s="229">
        <v>148247.29999999999</v>
      </c>
    </row>
    <row r="22776" spans="31:35" x14ac:dyDescent="0.55000000000000004">
      <c r="AE22776" s="254" t="s">
        <v>56897</v>
      </c>
      <c r="AF22776" s="255">
        <v>44872.5</v>
      </c>
      <c r="AH22776" s="228" t="s">
        <v>35872</v>
      </c>
      <c r="AI22776" s="229">
        <v>40214.46</v>
      </c>
    </row>
    <row r="22777" spans="31:35" x14ac:dyDescent="0.55000000000000004">
      <c r="AE22777" s="254" t="s">
        <v>54707</v>
      </c>
      <c r="AF22777" s="255">
        <v>25527.35</v>
      </c>
      <c r="AH22777" s="228" t="s">
        <v>35873</v>
      </c>
      <c r="AI22777" s="229">
        <v>1574.8</v>
      </c>
    </row>
    <row r="22778" spans="31:35" x14ac:dyDescent="0.55000000000000004">
      <c r="AE22778" s="254" t="s">
        <v>54708</v>
      </c>
      <c r="AF22778" s="255">
        <v>829457.99</v>
      </c>
      <c r="AH22778" s="228" t="s">
        <v>30408</v>
      </c>
      <c r="AI22778" s="229">
        <v>2183.0300000000002</v>
      </c>
    </row>
    <row r="22779" spans="31:35" x14ac:dyDescent="0.55000000000000004">
      <c r="AE22779" s="254" t="s">
        <v>54709</v>
      </c>
      <c r="AF22779" s="255">
        <v>105742.97</v>
      </c>
      <c r="AH22779" s="228" t="s">
        <v>50807</v>
      </c>
      <c r="AI22779" s="229">
        <v>53887.9</v>
      </c>
    </row>
    <row r="22780" spans="31:35" x14ac:dyDescent="0.55000000000000004">
      <c r="AE22780" s="254" t="s">
        <v>49492</v>
      </c>
      <c r="AF22780" s="255">
        <v>755909.34</v>
      </c>
      <c r="AH22780" s="228" t="s">
        <v>30409</v>
      </c>
      <c r="AI22780" s="229">
        <v>134651.28</v>
      </c>
    </row>
    <row r="22781" spans="31:35" x14ac:dyDescent="0.55000000000000004">
      <c r="AE22781" s="254" t="s">
        <v>55699</v>
      </c>
      <c r="AF22781" s="255">
        <v>0.08</v>
      </c>
      <c r="AH22781" s="228" t="s">
        <v>30410</v>
      </c>
      <c r="AI22781" s="229">
        <v>34950.800000000003</v>
      </c>
    </row>
    <row r="22782" spans="31:35" x14ac:dyDescent="0.55000000000000004">
      <c r="AE22782" s="254" t="s">
        <v>49493</v>
      </c>
      <c r="AF22782" s="255">
        <v>294074.34999999998</v>
      </c>
      <c r="AH22782" s="228" t="s">
        <v>14527</v>
      </c>
      <c r="AI22782" s="229">
        <v>189364.04</v>
      </c>
    </row>
    <row r="22783" spans="31:35" x14ac:dyDescent="0.55000000000000004">
      <c r="AE22783" s="254" t="s">
        <v>49494</v>
      </c>
      <c r="AF22783" s="255">
        <v>850575.89</v>
      </c>
      <c r="AH22783" s="228" t="s">
        <v>14528</v>
      </c>
      <c r="AI22783" s="229">
        <v>657616.29</v>
      </c>
    </row>
    <row r="22784" spans="31:35" x14ac:dyDescent="0.55000000000000004">
      <c r="AE22784" s="254" t="s">
        <v>54710</v>
      </c>
      <c r="AF22784" s="255">
        <v>504.61</v>
      </c>
      <c r="AH22784" s="228" t="s">
        <v>46219</v>
      </c>
      <c r="AI22784" s="229">
        <v>-4074.38</v>
      </c>
    </row>
    <row r="22785" spans="31:35" x14ac:dyDescent="0.55000000000000004">
      <c r="AE22785" s="254" t="s">
        <v>54711</v>
      </c>
      <c r="AF22785" s="255">
        <v>3613.92</v>
      </c>
      <c r="AH22785" s="228" t="s">
        <v>30425</v>
      </c>
      <c r="AI22785" s="229">
        <v>142058.03</v>
      </c>
    </row>
    <row r="22786" spans="31:35" x14ac:dyDescent="0.55000000000000004">
      <c r="AE22786" s="254" t="s">
        <v>50841</v>
      </c>
      <c r="AF22786" s="255">
        <v>7283.9</v>
      </c>
      <c r="AH22786" s="228" t="s">
        <v>30426</v>
      </c>
      <c r="AI22786" s="229">
        <v>10546.78</v>
      </c>
    </row>
    <row r="22787" spans="31:35" x14ac:dyDescent="0.55000000000000004">
      <c r="AE22787" s="254" t="s">
        <v>49495</v>
      </c>
      <c r="AF22787" s="255">
        <v>1105406.5900000001</v>
      </c>
      <c r="AH22787" s="228" t="s">
        <v>30427</v>
      </c>
      <c r="AI22787" s="229">
        <v>2260.88</v>
      </c>
    </row>
    <row r="22788" spans="31:35" x14ac:dyDescent="0.55000000000000004">
      <c r="AE22788" s="254" t="s">
        <v>50842</v>
      </c>
      <c r="AF22788" s="255">
        <v>70391.72</v>
      </c>
      <c r="AH22788" s="228" t="s">
        <v>30428</v>
      </c>
      <c r="AI22788" s="229">
        <v>5916.77</v>
      </c>
    </row>
    <row r="22789" spans="31:35" x14ac:dyDescent="0.55000000000000004">
      <c r="AE22789" s="254" t="s">
        <v>49496</v>
      </c>
      <c r="AF22789" s="255">
        <v>2402.06</v>
      </c>
      <c r="AH22789" s="228" t="s">
        <v>30429</v>
      </c>
      <c r="AI22789" s="229">
        <v>999.87</v>
      </c>
    </row>
    <row r="22790" spans="31:35" x14ac:dyDescent="0.55000000000000004">
      <c r="AE22790" s="254" t="s">
        <v>54712</v>
      </c>
      <c r="AF22790" s="255">
        <v>176634.59</v>
      </c>
      <c r="AH22790" s="228" t="s">
        <v>30430</v>
      </c>
      <c r="AI22790" s="229">
        <v>58.62</v>
      </c>
    </row>
    <row r="22791" spans="31:35" x14ac:dyDescent="0.55000000000000004">
      <c r="AE22791" s="254" t="s">
        <v>54713</v>
      </c>
      <c r="AF22791" s="255">
        <v>1672.49</v>
      </c>
      <c r="AH22791" s="228" t="s">
        <v>30431</v>
      </c>
      <c r="AI22791" s="229">
        <v>175.3</v>
      </c>
    </row>
    <row r="22792" spans="31:35" x14ac:dyDescent="0.55000000000000004">
      <c r="AE22792" s="254" t="s">
        <v>50843</v>
      </c>
      <c r="AF22792" s="255">
        <v>213904.28</v>
      </c>
      <c r="AH22792" s="228" t="s">
        <v>30434</v>
      </c>
      <c r="AI22792" s="229">
        <v>3066</v>
      </c>
    </row>
    <row r="22793" spans="31:35" x14ac:dyDescent="0.55000000000000004">
      <c r="AE22793" s="254" t="s">
        <v>63541</v>
      </c>
      <c r="AF22793" s="255">
        <v>1037.28</v>
      </c>
      <c r="AH22793" s="228" t="s">
        <v>50808</v>
      </c>
      <c r="AI22793" s="229">
        <v>10245.6</v>
      </c>
    </row>
    <row r="22794" spans="31:35" x14ac:dyDescent="0.55000000000000004">
      <c r="AE22794" s="254" t="s">
        <v>49497</v>
      </c>
      <c r="AF22794" s="255">
        <v>212274.26</v>
      </c>
      <c r="AH22794" s="228" t="s">
        <v>50809</v>
      </c>
      <c r="AI22794" s="229">
        <v>6169.4</v>
      </c>
    </row>
    <row r="22795" spans="31:35" x14ac:dyDescent="0.55000000000000004">
      <c r="AE22795" s="254" t="s">
        <v>49498</v>
      </c>
      <c r="AF22795" s="255">
        <v>735856.05</v>
      </c>
      <c r="AH22795" s="228" t="s">
        <v>54618</v>
      </c>
      <c r="AI22795" s="229">
        <v>298940</v>
      </c>
    </row>
    <row r="22796" spans="31:35" x14ac:dyDescent="0.55000000000000004">
      <c r="AE22796" s="254" t="s">
        <v>54714</v>
      </c>
      <c r="AF22796" s="255">
        <v>116726.88</v>
      </c>
      <c r="AH22796" s="228" t="s">
        <v>30459</v>
      </c>
      <c r="AI22796" s="229">
        <v>49928.72</v>
      </c>
    </row>
    <row r="22797" spans="31:35" x14ac:dyDescent="0.55000000000000004">
      <c r="AE22797" s="254" t="s">
        <v>47674</v>
      </c>
      <c r="AF22797" s="255">
        <v>3178103.43</v>
      </c>
      <c r="AH22797" s="228" t="s">
        <v>46220</v>
      </c>
      <c r="AI22797" s="229">
        <v>5292.84</v>
      </c>
    </row>
    <row r="22798" spans="31:35" x14ac:dyDescent="0.55000000000000004">
      <c r="AE22798" s="254" t="s">
        <v>49499</v>
      </c>
      <c r="AF22798" s="255">
        <v>640692.56999999995</v>
      </c>
      <c r="AH22798" s="228" t="s">
        <v>30460</v>
      </c>
      <c r="AI22798" s="229">
        <v>134563.63</v>
      </c>
    </row>
    <row r="22799" spans="31:35" x14ac:dyDescent="0.55000000000000004">
      <c r="AE22799" s="254" t="s">
        <v>50845</v>
      </c>
      <c r="AF22799" s="255">
        <v>50802.49</v>
      </c>
      <c r="AH22799" s="228" t="s">
        <v>46221</v>
      </c>
      <c r="AI22799" s="229">
        <v>28333.38</v>
      </c>
    </row>
    <row r="22800" spans="31:35" x14ac:dyDescent="0.55000000000000004">
      <c r="AE22800" s="254" t="s">
        <v>54715</v>
      </c>
      <c r="AF22800" s="255">
        <v>36.53</v>
      </c>
      <c r="AH22800" s="228" t="s">
        <v>30462</v>
      </c>
      <c r="AI22800" s="229">
        <v>16686.07</v>
      </c>
    </row>
    <row r="22801" spans="31:35" x14ac:dyDescent="0.55000000000000004">
      <c r="AE22801" s="254" t="s">
        <v>56898</v>
      </c>
      <c r="AF22801" s="255">
        <v>803.59</v>
      </c>
      <c r="AH22801" s="228" t="s">
        <v>30463</v>
      </c>
      <c r="AI22801" s="229">
        <v>4399.49</v>
      </c>
    </row>
    <row r="22802" spans="31:35" x14ac:dyDescent="0.55000000000000004">
      <c r="AE22802" s="254" t="s">
        <v>54716</v>
      </c>
      <c r="AF22802" s="255">
        <v>21601.77</v>
      </c>
      <c r="AH22802" s="228" t="s">
        <v>30464</v>
      </c>
      <c r="AI22802" s="229">
        <v>785.24</v>
      </c>
    </row>
    <row r="22803" spans="31:35" x14ac:dyDescent="0.55000000000000004">
      <c r="AE22803" s="254" t="s">
        <v>50846</v>
      </c>
      <c r="AF22803" s="255">
        <v>450065.69</v>
      </c>
      <c r="AH22803" s="228" t="s">
        <v>30465</v>
      </c>
      <c r="AI22803" s="229">
        <v>588.91</v>
      </c>
    </row>
    <row r="22804" spans="31:35" x14ac:dyDescent="0.55000000000000004">
      <c r="AE22804" s="254" t="s">
        <v>49500</v>
      </c>
      <c r="AF22804" s="255">
        <v>221293.15</v>
      </c>
      <c r="AH22804" s="228" t="s">
        <v>30466</v>
      </c>
      <c r="AI22804" s="229">
        <v>3785</v>
      </c>
    </row>
    <row r="22805" spans="31:35" x14ac:dyDescent="0.55000000000000004">
      <c r="AE22805" s="254" t="s">
        <v>65232</v>
      </c>
      <c r="AF22805" s="255">
        <v>-12.32</v>
      </c>
      <c r="AH22805" s="228" t="s">
        <v>46222</v>
      </c>
      <c r="AI22805" s="229">
        <v>21175.86</v>
      </c>
    </row>
    <row r="22806" spans="31:35" x14ac:dyDescent="0.55000000000000004">
      <c r="AE22806" s="254" t="s">
        <v>54717</v>
      </c>
      <c r="AF22806" s="255">
        <v>-12970.77</v>
      </c>
      <c r="AH22806" s="228" t="s">
        <v>30467</v>
      </c>
      <c r="AI22806" s="229">
        <v>2014.11</v>
      </c>
    </row>
    <row r="22807" spans="31:35" x14ac:dyDescent="0.55000000000000004">
      <c r="AE22807" s="254" t="s">
        <v>61141</v>
      </c>
      <c r="AF22807" s="255">
        <v>313743.07</v>
      </c>
      <c r="AH22807" s="228" t="s">
        <v>30468</v>
      </c>
      <c r="AI22807" s="229">
        <v>1996.75</v>
      </c>
    </row>
    <row r="22808" spans="31:35" x14ac:dyDescent="0.55000000000000004">
      <c r="AE22808" s="254" t="s">
        <v>62504</v>
      </c>
      <c r="AF22808" s="255">
        <v>42101.73</v>
      </c>
      <c r="AH22808" s="228" t="s">
        <v>30470</v>
      </c>
      <c r="AI22808" s="229">
        <v>8072.07</v>
      </c>
    </row>
    <row r="22809" spans="31:35" x14ac:dyDescent="0.55000000000000004">
      <c r="AE22809" s="254" t="s">
        <v>50847</v>
      </c>
      <c r="AF22809" s="255">
        <v>91943.26</v>
      </c>
      <c r="AH22809" s="228" t="s">
        <v>46223</v>
      </c>
      <c r="AI22809" s="229">
        <v>947.96</v>
      </c>
    </row>
    <row r="22810" spans="31:35" x14ac:dyDescent="0.55000000000000004">
      <c r="AE22810" s="254" t="s">
        <v>54718</v>
      </c>
      <c r="AF22810" s="255">
        <v>25276.99</v>
      </c>
      <c r="AH22810" s="228" t="s">
        <v>31136</v>
      </c>
      <c r="AI22810" s="229">
        <v>24480.78</v>
      </c>
    </row>
    <row r="22811" spans="31:35" x14ac:dyDescent="0.55000000000000004">
      <c r="AE22811" s="254" t="s">
        <v>55700</v>
      </c>
      <c r="AF22811" s="255">
        <v>-0.02</v>
      </c>
      <c r="AH22811" s="228" t="s">
        <v>46224</v>
      </c>
      <c r="AI22811" s="229">
        <v>15034.5</v>
      </c>
    </row>
    <row r="22812" spans="31:35" x14ac:dyDescent="0.55000000000000004">
      <c r="AE22812" s="254" t="s">
        <v>31000</v>
      </c>
      <c r="AF22812" s="255">
        <v>2102660.17</v>
      </c>
      <c r="AH22812" s="228" t="s">
        <v>46225</v>
      </c>
      <c r="AI22812" s="229">
        <v>9426.85</v>
      </c>
    </row>
    <row r="22813" spans="31:35" x14ac:dyDescent="0.55000000000000004">
      <c r="AE22813" s="254" t="s">
        <v>39643</v>
      </c>
      <c r="AF22813" s="255">
        <v>-1576.48</v>
      </c>
      <c r="AH22813" s="228" t="s">
        <v>31139</v>
      </c>
      <c r="AI22813" s="229">
        <v>8376.82</v>
      </c>
    </row>
    <row r="22814" spans="31:35" x14ac:dyDescent="0.55000000000000004">
      <c r="AE22814" s="254" t="s">
        <v>34366</v>
      </c>
      <c r="AF22814" s="255">
        <v>4328969.87</v>
      </c>
      <c r="AH22814" s="228" t="s">
        <v>46226</v>
      </c>
      <c r="AI22814" s="229">
        <v>13333.36</v>
      </c>
    </row>
    <row r="22815" spans="31:35" x14ac:dyDescent="0.55000000000000004">
      <c r="AE22815" s="254" t="s">
        <v>34367</v>
      </c>
      <c r="AF22815" s="255">
        <v>151001.47</v>
      </c>
      <c r="AH22815" s="228" t="s">
        <v>46227</v>
      </c>
      <c r="AI22815" s="229">
        <v>7624.76</v>
      </c>
    </row>
    <row r="22816" spans="31:35" x14ac:dyDescent="0.55000000000000004">
      <c r="AE22816" s="254" t="s">
        <v>31001</v>
      </c>
      <c r="AF22816" s="255">
        <v>2471078.83</v>
      </c>
      <c r="AH22816" s="228" t="s">
        <v>31141</v>
      </c>
      <c r="AI22816" s="229">
        <v>6045.13</v>
      </c>
    </row>
    <row r="22817" spans="31:35" x14ac:dyDescent="0.55000000000000004">
      <c r="AE22817" s="254" t="s">
        <v>35890</v>
      </c>
      <c r="AF22817" s="255">
        <v>99053.8</v>
      </c>
      <c r="AH22817" s="228" t="s">
        <v>31142</v>
      </c>
      <c r="AI22817" s="229">
        <v>3566.74</v>
      </c>
    </row>
    <row r="22818" spans="31:35" x14ac:dyDescent="0.55000000000000004">
      <c r="AE22818" s="254" t="s">
        <v>31002</v>
      </c>
      <c r="AF22818" s="255">
        <v>58184916.740000002</v>
      </c>
      <c r="AH22818" s="228" t="s">
        <v>46228</v>
      </c>
      <c r="AI22818" s="229">
        <v>193.26</v>
      </c>
    </row>
    <row r="22819" spans="31:35" x14ac:dyDescent="0.55000000000000004">
      <c r="AE22819" s="254" t="s">
        <v>36914</v>
      </c>
      <c r="AF22819" s="255">
        <v>99374.86</v>
      </c>
      <c r="AH22819" s="228" t="s">
        <v>31143</v>
      </c>
      <c r="AI22819" s="229">
        <v>6522</v>
      </c>
    </row>
    <row r="22820" spans="31:35" x14ac:dyDescent="0.55000000000000004">
      <c r="AE22820" s="254" t="s">
        <v>35891</v>
      </c>
      <c r="AF22820" s="255">
        <v>1267064.31</v>
      </c>
      <c r="AH22820" s="228" t="s">
        <v>31144</v>
      </c>
      <c r="AI22820" s="229">
        <v>970.3</v>
      </c>
    </row>
    <row r="22821" spans="31:35" x14ac:dyDescent="0.55000000000000004">
      <c r="AE22821" s="254" t="s">
        <v>36915</v>
      </c>
      <c r="AF22821" s="255">
        <v>5424.94</v>
      </c>
      <c r="AH22821" s="228" t="s">
        <v>31145</v>
      </c>
      <c r="AI22821" s="229">
        <v>46.94</v>
      </c>
    </row>
    <row r="22822" spans="31:35" x14ac:dyDescent="0.55000000000000004">
      <c r="AE22822" s="254" t="s">
        <v>31003</v>
      </c>
      <c r="AF22822" s="255">
        <v>9328342.8200000003</v>
      </c>
      <c r="AH22822" s="228" t="s">
        <v>31146</v>
      </c>
      <c r="AI22822" s="229">
        <v>28013.42</v>
      </c>
    </row>
    <row r="22823" spans="31:35" x14ac:dyDescent="0.55000000000000004">
      <c r="AE22823" s="254" t="s">
        <v>34368</v>
      </c>
      <c r="AF22823" s="255">
        <v>2873687.66</v>
      </c>
      <c r="AH22823" s="228" t="s">
        <v>48573</v>
      </c>
      <c r="AI22823" s="229">
        <v>7175.21</v>
      </c>
    </row>
    <row r="22824" spans="31:35" x14ac:dyDescent="0.55000000000000004">
      <c r="AE22824" s="254" t="s">
        <v>34412</v>
      </c>
      <c r="AF22824" s="255">
        <v>7787.62</v>
      </c>
      <c r="AH22824" s="228" t="s">
        <v>31148</v>
      </c>
      <c r="AI22824" s="229">
        <v>2071.38</v>
      </c>
    </row>
    <row r="22825" spans="31:35" x14ac:dyDescent="0.55000000000000004">
      <c r="AE22825" s="254" t="s">
        <v>46270</v>
      </c>
      <c r="AF22825" s="255">
        <v>63044.62</v>
      </c>
      <c r="AH22825" s="228" t="s">
        <v>31149</v>
      </c>
      <c r="AI22825" s="229">
        <v>1660.69</v>
      </c>
    </row>
    <row r="22826" spans="31:35" x14ac:dyDescent="0.55000000000000004">
      <c r="AE22826" s="254" t="s">
        <v>31004</v>
      </c>
      <c r="AF22826" s="255">
        <v>25378910.25</v>
      </c>
      <c r="AH22826" s="228" t="s">
        <v>31205</v>
      </c>
      <c r="AI22826" s="229">
        <v>69558.37</v>
      </c>
    </row>
    <row r="22827" spans="31:35" x14ac:dyDescent="0.55000000000000004">
      <c r="AE22827" s="254" t="s">
        <v>35892</v>
      </c>
      <c r="AF22827" s="255">
        <v>238019.13</v>
      </c>
      <c r="AH22827" s="228" t="s">
        <v>31207</v>
      </c>
      <c r="AI22827" s="229">
        <v>3680</v>
      </c>
    </row>
    <row r="22828" spans="31:35" x14ac:dyDescent="0.55000000000000004">
      <c r="AE22828" s="254" t="s">
        <v>34370</v>
      </c>
      <c r="AF22828" s="255">
        <v>896857.15</v>
      </c>
      <c r="AH22828" s="228" t="s">
        <v>49450</v>
      </c>
      <c r="AI22828" s="229">
        <v>1505.91</v>
      </c>
    </row>
    <row r="22829" spans="31:35" x14ac:dyDescent="0.55000000000000004">
      <c r="AE22829" s="254" t="s">
        <v>40930</v>
      </c>
      <c r="AF22829" s="255">
        <v>85802.69</v>
      </c>
      <c r="AH22829" s="228" t="s">
        <v>49451</v>
      </c>
      <c r="AI22829" s="229">
        <v>6141</v>
      </c>
    </row>
    <row r="22830" spans="31:35" x14ac:dyDescent="0.55000000000000004">
      <c r="AE22830" s="254" t="s">
        <v>31005</v>
      </c>
      <c r="AF22830" s="255">
        <v>17535364.989999998</v>
      </c>
      <c r="AH22830" s="228" t="s">
        <v>31211</v>
      </c>
      <c r="AI22830" s="229">
        <v>25176.55</v>
      </c>
    </row>
    <row r="22831" spans="31:35" x14ac:dyDescent="0.55000000000000004">
      <c r="AE22831" s="254" t="s">
        <v>31006</v>
      </c>
      <c r="AF22831" s="255">
        <v>1382207.49</v>
      </c>
      <c r="AH22831" s="228" t="s">
        <v>49452</v>
      </c>
      <c r="AI22831" s="229">
        <v>6150</v>
      </c>
    </row>
    <row r="22832" spans="31:35" x14ac:dyDescent="0.55000000000000004">
      <c r="AE22832" s="254" t="s">
        <v>31007</v>
      </c>
      <c r="AF22832" s="255">
        <v>13376619.49</v>
      </c>
      <c r="AH22832" s="228" t="s">
        <v>49453</v>
      </c>
      <c r="AI22832" s="229">
        <v>34.36</v>
      </c>
    </row>
    <row r="22833" spans="31:35" x14ac:dyDescent="0.55000000000000004">
      <c r="AE22833" s="254" t="s">
        <v>31008</v>
      </c>
      <c r="AF22833" s="255">
        <v>16523268.26</v>
      </c>
      <c r="AH22833" s="228" t="s">
        <v>31217</v>
      </c>
      <c r="AI22833" s="229">
        <v>484.61</v>
      </c>
    </row>
    <row r="22834" spans="31:35" x14ac:dyDescent="0.55000000000000004">
      <c r="AE22834" s="254" t="s">
        <v>31009</v>
      </c>
      <c r="AF22834" s="255">
        <v>234035.96</v>
      </c>
      <c r="AH22834" s="228" t="s">
        <v>49454</v>
      </c>
      <c r="AI22834" s="229">
        <v>4255.7</v>
      </c>
    </row>
    <row r="22835" spans="31:35" x14ac:dyDescent="0.55000000000000004">
      <c r="AE22835" s="254" t="s">
        <v>34371</v>
      </c>
      <c r="AF22835" s="255">
        <v>590852.99</v>
      </c>
      <c r="AH22835" s="228" t="s">
        <v>49455</v>
      </c>
      <c r="AI22835" s="229">
        <v>19640.04</v>
      </c>
    </row>
    <row r="22836" spans="31:35" x14ac:dyDescent="0.55000000000000004">
      <c r="AE22836" s="254" t="s">
        <v>31010</v>
      </c>
      <c r="AF22836" s="255">
        <v>6764801.9699999997</v>
      </c>
      <c r="AH22836" s="228" t="s">
        <v>50810</v>
      </c>
      <c r="AI22836" s="229">
        <v>2689.74</v>
      </c>
    </row>
    <row r="22837" spans="31:35" x14ac:dyDescent="0.55000000000000004">
      <c r="AE22837" s="254" t="s">
        <v>31011</v>
      </c>
      <c r="AF22837" s="255">
        <v>112751.74</v>
      </c>
      <c r="AH22837" s="228" t="s">
        <v>49456</v>
      </c>
      <c r="AI22837" s="229">
        <v>2030.1</v>
      </c>
    </row>
    <row r="22838" spans="31:35" x14ac:dyDescent="0.55000000000000004">
      <c r="AE22838" s="254" t="s">
        <v>34372</v>
      </c>
      <c r="AF22838" s="255">
        <v>14883620.710000001</v>
      </c>
      <c r="AH22838" s="228" t="s">
        <v>49457</v>
      </c>
      <c r="AI22838" s="229">
        <v>15.9</v>
      </c>
    </row>
    <row r="22839" spans="31:35" x14ac:dyDescent="0.55000000000000004">
      <c r="AE22839" s="254" t="s">
        <v>54719</v>
      </c>
      <c r="AF22839" s="255">
        <v>9641.77</v>
      </c>
      <c r="AH22839" s="228" t="s">
        <v>49458</v>
      </c>
      <c r="AI22839" s="229">
        <v>3547.75</v>
      </c>
    </row>
    <row r="22840" spans="31:35" x14ac:dyDescent="0.55000000000000004">
      <c r="AE22840" s="254" t="s">
        <v>31012</v>
      </c>
      <c r="AF22840" s="255">
        <v>3127922.71</v>
      </c>
      <c r="AH22840" s="228" t="s">
        <v>49459</v>
      </c>
      <c r="AI22840" s="229">
        <v>720</v>
      </c>
    </row>
    <row r="22841" spans="31:35" x14ac:dyDescent="0.55000000000000004">
      <c r="AE22841" s="254" t="s">
        <v>31013</v>
      </c>
      <c r="AF22841" s="255">
        <v>1893202.34</v>
      </c>
      <c r="AH22841" s="228" t="s">
        <v>49460</v>
      </c>
      <c r="AI22841" s="229">
        <v>681.51</v>
      </c>
    </row>
    <row r="22842" spans="31:35" x14ac:dyDescent="0.55000000000000004">
      <c r="AE22842" s="254" t="s">
        <v>34373</v>
      </c>
      <c r="AF22842" s="255">
        <v>2448672.7200000002</v>
      </c>
      <c r="AH22842" s="228" t="s">
        <v>54619</v>
      </c>
      <c r="AI22842" s="229">
        <v>1289.98</v>
      </c>
    </row>
    <row r="22843" spans="31:35" x14ac:dyDescent="0.55000000000000004">
      <c r="AE22843" s="254" t="s">
        <v>31014</v>
      </c>
      <c r="AF22843" s="255">
        <v>4675555.28</v>
      </c>
      <c r="AH22843" s="228" t="s">
        <v>49461</v>
      </c>
      <c r="AI22843" s="229">
        <v>3378.92</v>
      </c>
    </row>
    <row r="22844" spans="31:35" x14ac:dyDescent="0.55000000000000004">
      <c r="AE22844" s="254" t="s">
        <v>36916</v>
      </c>
      <c r="AF22844" s="255">
        <v>317479.77</v>
      </c>
      <c r="AH22844" s="228" t="s">
        <v>49462</v>
      </c>
      <c r="AI22844" s="229">
        <v>1765</v>
      </c>
    </row>
    <row r="22845" spans="31:35" x14ac:dyDescent="0.55000000000000004">
      <c r="AE22845" s="254" t="s">
        <v>35893</v>
      </c>
      <c r="AF22845" s="255">
        <v>3441696.55</v>
      </c>
      <c r="AH22845" s="228" t="s">
        <v>49463</v>
      </c>
      <c r="AI22845" s="229">
        <v>34940.78</v>
      </c>
    </row>
    <row r="22846" spans="31:35" x14ac:dyDescent="0.55000000000000004">
      <c r="AE22846" s="254" t="s">
        <v>34374</v>
      </c>
      <c r="AF22846" s="255">
        <v>67754.28</v>
      </c>
      <c r="AH22846" s="228" t="s">
        <v>49464</v>
      </c>
      <c r="AI22846" s="229">
        <v>22749.200000000001</v>
      </c>
    </row>
    <row r="22847" spans="31:35" x14ac:dyDescent="0.55000000000000004">
      <c r="AE22847" s="254" t="s">
        <v>40931</v>
      </c>
      <c r="AF22847" s="255">
        <v>3095.59</v>
      </c>
      <c r="AH22847" s="228" t="s">
        <v>49465</v>
      </c>
      <c r="AI22847" s="229">
        <v>4806.79</v>
      </c>
    </row>
    <row r="22848" spans="31:35" x14ac:dyDescent="0.55000000000000004">
      <c r="AE22848" s="254" t="s">
        <v>36917</v>
      </c>
      <c r="AF22848" s="255">
        <v>105105.41</v>
      </c>
      <c r="AH22848" s="228" t="s">
        <v>49466</v>
      </c>
      <c r="AI22848" s="229">
        <v>7673.03</v>
      </c>
    </row>
    <row r="22849" spans="31:35" x14ac:dyDescent="0.55000000000000004">
      <c r="AE22849" s="254" t="s">
        <v>31015</v>
      </c>
      <c r="AF22849" s="255">
        <v>1892644.83</v>
      </c>
      <c r="AH22849" s="228" t="s">
        <v>54620</v>
      </c>
      <c r="AI22849" s="229">
        <v>136.82</v>
      </c>
    </row>
    <row r="22850" spans="31:35" x14ac:dyDescent="0.55000000000000004">
      <c r="AE22850" s="254" t="s">
        <v>34375</v>
      </c>
      <c r="AF22850" s="255">
        <v>8282.8799999999992</v>
      </c>
      <c r="AH22850" s="228" t="s">
        <v>54621</v>
      </c>
      <c r="AI22850" s="229">
        <v>206.19</v>
      </c>
    </row>
    <row r="22851" spans="31:35" x14ac:dyDescent="0.55000000000000004">
      <c r="AE22851" s="254" t="s">
        <v>31016</v>
      </c>
      <c r="AF22851" s="255">
        <v>2514950.71</v>
      </c>
      <c r="AH22851" s="228" t="s">
        <v>31259</v>
      </c>
      <c r="AI22851" s="229">
        <v>343561.85</v>
      </c>
    </row>
    <row r="22852" spans="31:35" x14ac:dyDescent="0.55000000000000004">
      <c r="AE22852" s="254" t="s">
        <v>31017</v>
      </c>
      <c r="AF22852" s="255">
        <v>339246.53</v>
      </c>
      <c r="AH22852" s="228" t="s">
        <v>31261</v>
      </c>
      <c r="AI22852" s="229">
        <v>46299.61</v>
      </c>
    </row>
    <row r="22853" spans="31:35" x14ac:dyDescent="0.55000000000000004">
      <c r="AE22853" s="254" t="s">
        <v>34376</v>
      </c>
      <c r="AF22853" s="255">
        <v>706157.87</v>
      </c>
      <c r="AH22853" s="228" t="s">
        <v>31262</v>
      </c>
      <c r="AI22853" s="229">
        <v>2496.63</v>
      </c>
    </row>
    <row r="22854" spans="31:35" x14ac:dyDescent="0.55000000000000004">
      <c r="AE22854" s="254" t="s">
        <v>31018</v>
      </c>
      <c r="AF22854" s="255">
        <v>197925.63</v>
      </c>
      <c r="AH22854" s="228" t="s">
        <v>31263</v>
      </c>
      <c r="AI22854" s="229">
        <v>16708</v>
      </c>
    </row>
    <row r="22855" spans="31:35" x14ac:dyDescent="0.55000000000000004">
      <c r="AE22855" s="254" t="s">
        <v>34377</v>
      </c>
      <c r="AF22855" s="255">
        <v>59021.65</v>
      </c>
      <c r="AH22855" s="228" t="s">
        <v>47635</v>
      </c>
      <c r="AI22855" s="229">
        <v>1682.41</v>
      </c>
    </row>
    <row r="22856" spans="31:35" x14ac:dyDescent="0.55000000000000004">
      <c r="AE22856" s="254" t="s">
        <v>31019</v>
      </c>
      <c r="AF22856" s="255">
        <v>130708359.02</v>
      </c>
      <c r="AH22856" s="228" t="s">
        <v>31264</v>
      </c>
      <c r="AI22856" s="229">
        <v>2378.3000000000002</v>
      </c>
    </row>
    <row r="22857" spans="31:35" x14ac:dyDescent="0.55000000000000004">
      <c r="AE22857" s="254" t="s">
        <v>31020</v>
      </c>
      <c r="AF22857" s="255">
        <v>21436260.059999999</v>
      </c>
      <c r="AH22857" s="228" t="s">
        <v>31283</v>
      </c>
      <c r="AI22857" s="229">
        <v>30974.71</v>
      </c>
    </row>
    <row r="22858" spans="31:35" x14ac:dyDescent="0.55000000000000004">
      <c r="AE22858" s="254" t="s">
        <v>35894</v>
      </c>
      <c r="AF22858" s="255">
        <v>35774563.82</v>
      </c>
      <c r="AH22858" s="228" t="s">
        <v>31285</v>
      </c>
      <c r="AI22858" s="229">
        <v>40106.25</v>
      </c>
    </row>
    <row r="22859" spans="31:35" x14ac:dyDescent="0.55000000000000004">
      <c r="AE22859" s="254" t="s">
        <v>34378</v>
      </c>
      <c r="AF22859" s="255">
        <v>181887.91</v>
      </c>
      <c r="AH22859" s="228" t="s">
        <v>31286</v>
      </c>
      <c r="AI22859" s="229">
        <v>19112.79</v>
      </c>
    </row>
    <row r="22860" spans="31:35" x14ac:dyDescent="0.55000000000000004">
      <c r="AE22860" s="254" t="s">
        <v>60981</v>
      </c>
      <c r="AF22860" s="255">
        <v>721.2</v>
      </c>
      <c r="AH22860" s="228" t="s">
        <v>31289</v>
      </c>
      <c r="AI22860" s="229">
        <v>6873.87</v>
      </c>
    </row>
    <row r="22861" spans="31:35" x14ac:dyDescent="0.55000000000000004">
      <c r="AE22861" s="254" t="s">
        <v>58131</v>
      </c>
      <c r="AF22861" s="255">
        <v>16969.259999999998</v>
      </c>
      <c r="AH22861" s="228" t="s">
        <v>31290</v>
      </c>
      <c r="AI22861" s="229">
        <v>705.37</v>
      </c>
    </row>
    <row r="22862" spans="31:35" x14ac:dyDescent="0.55000000000000004">
      <c r="AE22862" s="254" t="s">
        <v>35895</v>
      </c>
      <c r="AF22862" s="255">
        <v>153774.65</v>
      </c>
      <c r="AH22862" s="228" t="s">
        <v>31291</v>
      </c>
      <c r="AI22862" s="229">
        <v>3681.64</v>
      </c>
    </row>
    <row r="22863" spans="31:35" x14ac:dyDescent="0.55000000000000004">
      <c r="AE22863" s="254" t="s">
        <v>48597</v>
      </c>
      <c r="AF22863" s="255">
        <v>114649.53</v>
      </c>
      <c r="AH22863" s="228" t="s">
        <v>31296</v>
      </c>
      <c r="AI22863" s="229">
        <v>91485.04</v>
      </c>
    </row>
    <row r="22864" spans="31:35" x14ac:dyDescent="0.55000000000000004">
      <c r="AE22864" s="254" t="s">
        <v>48598</v>
      </c>
      <c r="AF22864" s="255">
        <v>42171.5</v>
      </c>
      <c r="AH22864" s="228" t="s">
        <v>49467</v>
      </c>
      <c r="AI22864" s="229">
        <v>2900</v>
      </c>
    </row>
    <row r="22865" spans="31:35" x14ac:dyDescent="0.55000000000000004">
      <c r="AE22865" s="254" t="s">
        <v>31021</v>
      </c>
      <c r="AF22865" s="255">
        <v>473257.76</v>
      </c>
      <c r="AH22865" s="228" t="s">
        <v>31298</v>
      </c>
      <c r="AI22865" s="229">
        <v>7359.98</v>
      </c>
    </row>
    <row r="22866" spans="31:35" x14ac:dyDescent="0.55000000000000004">
      <c r="AE22866" s="254" t="s">
        <v>31022</v>
      </c>
      <c r="AF22866" s="255">
        <v>6669438.3399999999</v>
      </c>
      <c r="AH22866" s="228" t="s">
        <v>48574</v>
      </c>
      <c r="AI22866" s="229">
        <v>1100</v>
      </c>
    </row>
    <row r="22867" spans="31:35" x14ac:dyDescent="0.55000000000000004">
      <c r="AE22867" s="254" t="s">
        <v>35896</v>
      </c>
      <c r="AF22867" s="255">
        <v>2600</v>
      </c>
      <c r="AH22867" s="228" t="s">
        <v>31300</v>
      </c>
      <c r="AI22867" s="229">
        <v>2239.4499999999998</v>
      </c>
    </row>
    <row r="22868" spans="31:35" x14ac:dyDescent="0.55000000000000004">
      <c r="AE22868" s="254" t="s">
        <v>31023</v>
      </c>
      <c r="AF22868" s="255">
        <v>4207237.96</v>
      </c>
      <c r="AH22868" s="228" t="s">
        <v>47636</v>
      </c>
      <c r="AI22868" s="229">
        <v>42615.8</v>
      </c>
    </row>
    <row r="22869" spans="31:35" x14ac:dyDescent="0.55000000000000004">
      <c r="AE22869" s="254" t="s">
        <v>36918</v>
      </c>
      <c r="AF22869" s="255">
        <v>121438.59</v>
      </c>
      <c r="AH22869" s="228" t="s">
        <v>47637</v>
      </c>
      <c r="AI22869" s="229">
        <v>3675</v>
      </c>
    </row>
    <row r="22870" spans="31:35" x14ac:dyDescent="0.55000000000000004">
      <c r="AE22870" s="254" t="s">
        <v>35897</v>
      </c>
      <c r="AF22870" s="255">
        <v>10447808.98</v>
      </c>
      <c r="AH22870" s="228" t="s">
        <v>47638</v>
      </c>
      <c r="AI22870" s="229">
        <v>25123.7</v>
      </c>
    </row>
    <row r="22871" spans="31:35" x14ac:dyDescent="0.55000000000000004">
      <c r="AE22871" s="254" t="s">
        <v>31024</v>
      </c>
      <c r="AF22871" s="255">
        <v>174434.94</v>
      </c>
      <c r="AH22871" s="228" t="s">
        <v>47639</v>
      </c>
      <c r="AI22871" s="229">
        <v>9666.86</v>
      </c>
    </row>
    <row r="22872" spans="31:35" x14ac:dyDescent="0.55000000000000004">
      <c r="AE22872" s="254" t="s">
        <v>31025</v>
      </c>
      <c r="AF22872" s="255">
        <v>29932041.879999999</v>
      </c>
      <c r="AH22872" s="228" t="s">
        <v>47640</v>
      </c>
      <c r="AI22872" s="229">
        <v>13138.56</v>
      </c>
    </row>
    <row r="22873" spans="31:35" x14ac:dyDescent="0.55000000000000004">
      <c r="AE22873" s="254" t="s">
        <v>31026</v>
      </c>
      <c r="AF22873" s="255">
        <v>53719345.560000002</v>
      </c>
      <c r="AH22873" s="228" t="s">
        <v>47641</v>
      </c>
      <c r="AI22873" s="229">
        <v>5787.18</v>
      </c>
    </row>
    <row r="22874" spans="31:35" x14ac:dyDescent="0.55000000000000004">
      <c r="AE22874" s="254" t="s">
        <v>34379</v>
      </c>
      <c r="AF22874" s="255">
        <v>91480.37</v>
      </c>
      <c r="AH22874" s="228" t="s">
        <v>47642</v>
      </c>
      <c r="AI22874" s="229">
        <v>7650.57</v>
      </c>
    </row>
    <row r="22875" spans="31:35" x14ac:dyDescent="0.55000000000000004">
      <c r="AE22875" s="254" t="s">
        <v>31027</v>
      </c>
      <c r="AF22875" s="255">
        <v>18776023.82</v>
      </c>
      <c r="AH22875" s="228" t="s">
        <v>50811</v>
      </c>
      <c r="AI22875" s="229">
        <v>2083</v>
      </c>
    </row>
    <row r="22876" spans="31:35" x14ac:dyDescent="0.55000000000000004">
      <c r="AE22876" s="254" t="s">
        <v>31028</v>
      </c>
      <c r="AF22876" s="255">
        <v>1018466.11</v>
      </c>
      <c r="AH22876" s="228" t="s">
        <v>47643</v>
      </c>
      <c r="AI22876" s="229">
        <v>1490.62</v>
      </c>
    </row>
    <row r="22877" spans="31:35" x14ac:dyDescent="0.55000000000000004">
      <c r="AE22877" s="254" t="s">
        <v>31029</v>
      </c>
      <c r="AF22877" s="255">
        <v>37019.449999999997</v>
      </c>
      <c r="AH22877" s="228" t="s">
        <v>47644</v>
      </c>
      <c r="AI22877" s="229">
        <v>14517.25</v>
      </c>
    </row>
    <row r="22878" spans="31:35" x14ac:dyDescent="0.55000000000000004">
      <c r="AE22878" s="254" t="s">
        <v>34380</v>
      </c>
      <c r="AF22878" s="255">
        <v>203658.51</v>
      </c>
      <c r="AH22878" s="228" t="s">
        <v>50812</v>
      </c>
      <c r="AI22878" s="229">
        <v>675</v>
      </c>
    </row>
    <row r="22879" spans="31:35" x14ac:dyDescent="0.55000000000000004">
      <c r="AE22879" s="254" t="s">
        <v>36919</v>
      </c>
      <c r="AF22879" s="255">
        <v>11493.38</v>
      </c>
      <c r="AH22879" s="228" t="s">
        <v>47645</v>
      </c>
      <c r="AI22879" s="229">
        <v>12000</v>
      </c>
    </row>
    <row r="22880" spans="31:35" x14ac:dyDescent="0.55000000000000004">
      <c r="AE22880" s="254" t="s">
        <v>36920</v>
      </c>
      <c r="AF22880" s="255">
        <v>11116.21</v>
      </c>
      <c r="AH22880" s="228" t="s">
        <v>47646</v>
      </c>
      <c r="AI22880" s="229">
        <v>7931.2</v>
      </c>
    </row>
    <row r="22881" spans="31:35" x14ac:dyDescent="0.55000000000000004">
      <c r="AE22881" s="254" t="s">
        <v>31030</v>
      </c>
      <c r="AF22881" s="255">
        <v>67267056.549999997</v>
      </c>
      <c r="AH22881" s="228" t="s">
        <v>47647</v>
      </c>
      <c r="AI22881" s="229">
        <v>58.43</v>
      </c>
    </row>
    <row r="22882" spans="31:35" x14ac:dyDescent="0.55000000000000004">
      <c r="AE22882" s="254" t="s">
        <v>31031</v>
      </c>
      <c r="AF22882" s="255">
        <v>10012346.050000001</v>
      </c>
      <c r="AH22882" s="228" t="s">
        <v>47648</v>
      </c>
      <c r="AI22882" s="229">
        <v>1500.19</v>
      </c>
    </row>
    <row r="22883" spans="31:35" x14ac:dyDescent="0.55000000000000004">
      <c r="AE22883" s="254" t="s">
        <v>46271</v>
      </c>
      <c r="AF22883" s="255">
        <v>205905.96</v>
      </c>
      <c r="AH22883" s="228" t="s">
        <v>50813</v>
      </c>
      <c r="AI22883" s="229">
        <v>1112.07</v>
      </c>
    </row>
    <row r="22884" spans="31:35" x14ac:dyDescent="0.55000000000000004">
      <c r="AE22884" s="254" t="s">
        <v>39644</v>
      </c>
      <c r="AF22884" s="255">
        <v>24</v>
      </c>
      <c r="AH22884" s="228" t="s">
        <v>47649</v>
      </c>
      <c r="AI22884" s="229">
        <v>1780.8</v>
      </c>
    </row>
    <row r="22885" spans="31:35" x14ac:dyDescent="0.55000000000000004">
      <c r="AE22885" s="254" t="s">
        <v>40932</v>
      </c>
      <c r="AF22885" s="255">
        <v>458536.25</v>
      </c>
      <c r="AH22885" s="228" t="s">
        <v>31309</v>
      </c>
      <c r="AI22885" s="229">
        <v>1965.4</v>
      </c>
    </row>
    <row r="22886" spans="31:35" x14ac:dyDescent="0.55000000000000004">
      <c r="AE22886" s="254" t="s">
        <v>35898</v>
      </c>
      <c r="AF22886" s="255">
        <v>-0.01</v>
      </c>
      <c r="AH22886" s="228" t="s">
        <v>54622</v>
      </c>
      <c r="AI22886" s="229">
        <v>1637.52</v>
      </c>
    </row>
    <row r="22887" spans="31:35" x14ac:dyDescent="0.55000000000000004">
      <c r="AE22887" s="254" t="s">
        <v>48599</v>
      </c>
      <c r="AF22887" s="255">
        <v>624043.01</v>
      </c>
      <c r="AH22887" s="228" t="s">
        <v>31311</v>
      </c>
      <c r="AI22887" s="229">
        <v>9285</v>
      </c>
    </row>
    <row r="22888" spans="31:35" x14ac:dyDescent="0.55000000000000004">
      <c r="AE22888" s="254" t="s">
        <v>34381</v>
      </c>
      <c r="AF22888" s="255">
        <v>2637357.5699999998</v>
      </c>
      <c r="AH22888" s="228" t="s">
        <v>31312</v>
      </c>
      <c r="AI22888" s="229">
        <v>985.93</v>
      </c>
    </row>
    <row r="22889" spans="31:35" x14ac:dyDescent="0.55000000000000004">
      <c r="AE22889" s="254" t="s">
        <v>34382</v>
      </c>
      <c r="AF22889" s="255">
        <v>1633973.78</v>
      </c>
      <c r="AH22889" s="228" t="s">
        <v>31313</v>
      </c>
      <c r="AI22889" s="229">
        <v>2494.62</v>
      </c>
    </row>
    <row r="22890" spans="31:35" x14ac:dyDescent="0.55000000000000004">
      <c r="AE22890" s="254" t="s">
        <v>40933</v>
      </c>
      <c r="AF22890" s="255">
        <v>54579.23</v>
      </c>
      <c r="AH22890" s="228" t="s">
        <v>49468</v>
      </c>
      <c r="AI22890" s="229">
        <v>9320.7999999999993</v>
      </c>
    </row>
    <row r="22891" spans="31:35" x14ac:dyDescent="0.55000000000000004">
      <c r="AE22891" s="254" t="s">
        <v>31032</v>
      </c>
      <c r="AF22891" s="255">
        <v>1419354.31</v>
      </c>
      <c r="AH22891" s="228" t="s">
        <v>31347</v>
      </c>
      <c r="AI22891" s="229">
        <v>39025.160000000003</v>
      </c>
    </row>
    <row r="22892" spans="31:35" x14ac:dyDescent="0.55000000000000004">
      <c r="AE22892" s="254" t="s">
        <v>34383</v>
      </c>
      <c r="AF22892" s="255">
        <v>47252.17</v>
      </c>
      <c r="AH22892" s="228" t="s">
        <v>31349</v>
      </c>
      <c r="AI22892" s="229">
        <v>3345.92</v>
      </c>
    </row>
    <row r="22893" spans="31:35" x14ac:dyDescent="0.55000000000000004">
      <c r="AE22893" s="254" t="s">
        <v>34384</v>
      </c>
      <c r="AF22893" s="255">
        <v>147344.73000000001</v>
      </c>
      <c r="AH22893" s="228" t="s">
        <v>31350</v>
      </c>
      <c r="AI22893" s="229">
        <v>1556.9</v>
      </c>
    </row>
    <row r="22894" spans="31:35" x14ac:dyDescent="0.55000000000000004">
      <c r="AE22894" s="254" t="s">
        <v>36921</v>
      </c>
      <c r="AF22894" s="255">
        <v>54079.3</v>
      </c>
      <c r="AH22894" s="228" t="s">
        <v>31352</v>
      </c>
      <c r="AI22894" s="229">
        <v>10313.09</v>
      </c>
    </row>
    <row r="22895" spans="31:35" x14ac:dyDescent="0.55000000000000004">
      <c r="AE22895" s="254" t="s">
        <v>35899</v>
      </c>
      <c r="AF22895" s="255">
        <v>245.94</v>
      </c>
      <c r="AH22895" s="228" t="s">
        <v>49469</v>
      </c>
      <c r="AI22895" s="229">
        <v>435.18</v>
      </c>
    </row>
    <row r="22896" spans="31:35" x14ac:dyDescent="0.55000000000000004">
      <c r="AE22896" s="254" t="s">
        <v>31033</v>
      </c>
      <c r="AF22896" s="255">
        <v>89950.49</v>
      </c>
      <c r="AH22896" s="228" t="s">
        <v>50814</v>
      </c>
      <c r="AI22896" s="229">
        <v>617.55999999999995</v>
      </c>
    </row>
    <row r="22897" spans="31:35" x14ac:dyDescent="0.55000000000000004">
      <c r="AE22897" s="254" t="s">
        <v>47675</v>
      </c>
      <c r="AF22897" s="255">
        <v>77655.429999999993</v>
      </c>
      <c r="AH22897" s="228" t="s">
        <v>49470</v>
      </c>
      <c r="AI22897" s="229">
        <v>505.3</v>
      </c>
    </row>
    <row r="22898" spans="31:35" x14ac:dyDescent="0.55000000000000004">
      <c r="AE22898" s="254" t="s">
        <v>56899</v>
      </c>
      <c r="AF22898" s="255">
        <v>145217.48000000001</v>
      </c>
      <c r="AH22898" s="228" t="s">
        <v>49471</v>
      </c>
      <c r="AI22898" s="229">
        <v>2443.0100000000002</v>
      </c>
    </row>
    <row r="22899" spans="31:35" x14ac:dyDescent="0.55000000000000004">
      <c r="AE22899" s="254" t="s">
        <v>46272</v>
      </c>
      <c r="AF22899" s="255">
        <v>27061</v>
      </c>
      <c r="AH22899" s="228" t="s">
        <v>31353</v>
      </c>
      <c r="AI22899" s="229">
        <v>4170.03</v>
      </c>
    </row>
    <row r="22900" spans="31:35" x14ac:dyDescent="0.55000000000000004">
      <c r="AE22900" s="254" t="s">
        <v>43430</v>
      </c>
      <c r="AF22900" s="255">
        <v>38943.67</v>
      </c>
      <c r="AH22900" s="228" t="s">
        <v>54623</v>
      </c>
      <c r="AI22900" s="229">
        <v>712.65</v>
      </c>
    </row>
    <row r="22901" spans="31:35" x14ac:dyDescent="0.55000000000000004">
      <c r="AE22901" s="254" t="s">
        <v>58811</v>
      </c>
      <c r="AF22901" s="255">
        <v>23250</v>
      </c>
      <c r="AH22901" s="228" t="s">
        <v>31378</v>
      </c>
      <c r="AI22901" s="229">
        <v>4800</v>
      </c>
    </row>
    <row r="22902" spans="31:35" x14ac:dyDescent="0.55000000000000004">
      <c r="AE22902" s="254" t="s">
        <v>40934</v>
      </c>
      <c r="AF22902" s="255">
        <v>97147.14</v>
      </c>
      <c r="AH22902" s="228" t="s">
        <v>31379</v>
      </c>
      <c r="AI22902" s="229">
        <v>1008.25</v>
      </c>
    </row>
    <row r="22903" spans="31:35" x14ac:dyDescent="0.55000000000000004">
      <c r="AE22903" s="254" t="s">
        <v>31034</v>
      </c>
      <c r="AF22903" s="255">
        <v>50498952.68</v>
      </c>
      <c r="AH22903" s="228" t="s">
        <v>31380</v>
      </c>
      <c r="AI22903" s="229">
        <v>26617</v>
      </c>
    </row>
    <row r="22904" spans="31:35" x14ac:dyDescent="0.55000000000000004">
      <c r="AE22904" s="254" t="s">
        <v>50848</v>
      </c>
      <c r="AF22904" s="255">
        <v>23990968.98</v>
      </c>
      <c r="AH22904" s="228" t="s">
        <v>49472</v>
      </c>
      <c r="AI22904" s="229">
        <v>4484.78</v>
      </c>
    </row>
    <row r="22905" spans="31:35" x14ac:dyDescent="0.55000000000000004">
      <c r="AE22905" s="254" t="s">
        <v>65233</v>
      </c>
      <c r="AF22905" s="255">
        <v>-47642.64</v>
      </c>
      <c r="AH22905" s="228" t="s">
        <v>31383</v>
      </c>
      <c r="AI22905" s="229">
        <v>122246.75</v>
      </c>
    </row>
    <row r="22906" spans="31:35" x14ac:dyDescent="0.55000000000000004">
      <c r="AE22906" s="254" t="s">
        <v>31035</v>
      </c>
      <c r="AF22906" s="255">
        <v>39216052.859999999</v>
      </c>
      <c r="AH22906" s="228" t="s">
        <v>31384</v>
      </c>
      <c r="AI22906" s="229">
        <v>900</v>
      </c>
    </row>
    <row r="22907" spans="31:35" x14ac:dyDescent="0.55000000000000004">
      <c r="AE22907" s="254" t="s">
        <v>31036</v>
      </c>
      <c r="AF22907" s="255">
        <v>4878230.62</v>
      </c>
      <c r="AH22907" s="228" t="s">
        <v>31459</v>
      </c>
      <c r="AI22907" s="229">
        <v>16342.58</v>
      </c>
    </row>
    <row r="22908" spans="31:35" x14ac:dyDescent="0.55000000000000004">
      <c r="AE22908" s="254" t="s">
        <v>35900</v>
      </c>
      <c r="AF22908" s="255">
        <v>4716013.28</v>
      </c>
      <c r="AH22908" s="228" t="s">
        <v>31460</v>
      </c>
      <c r="AI22908" s="229">
        <v>26923.57</v>
      </c>
    </row>
    <row r="22909" spans="31:35" x14ac:dyDescent="0.55000000000000004">
      <c r="AE22909" s="254" t="s">
        <v>56900</v>
      </c>
      <c r="AF22909" s="255">
        <v>748904.3</v>
      </c>
      <c r="AH22909" s="228" t="s">
        <v>54624</v>
      </c>
      <c r="AI22909" s="229">
        <v>2657.84</v>
      </c>
    </row>
    <row r="22910" spans="31:35" x14ac:dyDescent="0.55000000000000004">
      <c r="AE22910" s="254" t="s">
        <v>31037</v>
      </c>
      <c r="AF22910" s="255">
        <v>20381391.719999999</v>
      </c>
      <c r="AH22910" s="228" t="s">
        <v>31461</v>
      </c>
      <c r="AI22910" s="229">
        <v>3513.23</v>
      </c>
    </row>
    <row r="22911" spans="31:35" x14ac:dyDescent="0.55000000000000004">
      <c r="AE22911" s="254" t="s">
        <v>31038</v>
      </c>
      <c r="AF22911" s="255">
        <v>8710708.7799999993</v>
      </c>
      <c r="AH22911" s="228" t="s">
        <v>31462</v>
      </c>
      <c r="AI22911" s="229">
        <v>1584.33</v>
      </c>
    </row>
    <row r="22912" spans="31:35" x14ac:dyDescent="0.55000000000000004">
      <c r="AE22912" s="254" t="s">
        <v>31039</v>
      </c>
      <c r="AF22912" s="255">
        <v>1133666.19</v>
      </c>
      <c r="AH22912" s="228" t="s">
        <v>31464</v>
      </c>
      <c r="AI22912" s="229">
        <v>26.93</v>
      </c>
    </row>
    <row r="22913" spans="31:35" x14ac:dyDescent="0.55000000000000004">
      <c r="AE22913" s="254" t="s">
        <v>39645</v>
      </c>
      <c r="AF22913" s="255">
        <v>216.24</v>
      </c>
      <c r="AH22913" s="228" t="s">
        <v>31465</v>
      </c>
      <c r="AI22913" s="229">
        <v>145.21</v>
      </c>
    </row>
    <row r="22914" spans="31:35" x14ac:dyDescent="0.55000000000000004">
      <c r="AE22914" s="254" t="s">
        <v>39646</v>
      </c>
      <c r="AF22914" s="255">
        <v>4633.6499999999996</v>
      </c>
      <c r="AH22914" s="228" t="s">
        <v>31466</v>
      </c>
      <c r="AI22914" s="229">
        <v>108.59</v>
      </c>
    </row>
    <row r="22915" spans="31:35" x14ac:dyDescent="0.55000000000000004">
      <c r="AE22915" s="254" t="s">
        <v>40935</v>
      </c>
      <c r="AF22915" s="255">
        <v>5227.8999999999996</v>
      </c>
      <c r="AH22915" s="228" t="s">
        <v>31493</v>
      </c>
      <c r="AI22915" s="229">
        <v>14583.32</v>
      </c>
    </row>
    <row r="22916" spans="31:35" x14ac:dyDescent="0.55000000000000004">
      <c r="AE22916" s="254" t="s">
        <v>34385</v>
      </c>
      <c r="AF22916" s="255">
        <v>572481.52</v>
      </c>
      <c r="AH22916" s="228" t="s">
        <v>31494</v>
      </c>
      <c r="AI22916" s="229">
        <v>5833.32</v>
      </c>
    </row>
    <row r="22917" spans="31:35" x14ac:dyDescent="0.55000000000000004">
      <c r="AE22917" s="254" t="s">
        <v>31040</v>
      </c>
      <c r="AF22917" s="255">
        <v>14346388.92</v>
      </c>
      <c r="AH22917" s="228" t="s">
        <v>47650</v>
      </c>
      <c r="AI22917" s="229">
        <v>12935</v>
      </c>
    </row>
    <row r="22918" spans="31:35" x14ac:dyDescent="0.55000000000000004">
      <c r="AE22918" s="254" t="s">
        <v>31041</v>
      </c>
      <c r="AF22918" s="255">
        <v>43416903.009999998</v>
      </c>
      <c r="AH22918" s="228" t="s">
        <v>47651</v>
      </c>
      <c r="AI22918" s="229">
        <v>18362.5</v>
      </c>
    </row>
    <row r="22919" spans="31:35" x14ac:dyDescent="0.55000000000000004">
      <c r="AE22919" s="254" t="s">
        <v>39647</v>
      </c>
      <c r="AF22919" s="255">
        <v>-1157263.25</v>
      </c>
      <c r="AH22919" s="228" t="s">
        <v>31495</v>
      </c>
      <c r="AI22919" s="229">
        <v>47000</v>
      </c>
    </row>
    <row r="22920" spans="31:35" x14ac:dyDescent="0.55000000000000004">
      <c r="AE22920" s="254" t="s">
        <v>34386</v>
      </c>
      <c r="AF22920" s="255">
        <v>20694056.5</v>
      </c>
      <c r="AH22920" s="228" t="s">
        <v>49473</v>
      </c>
      <c r="AI22920" s="229">
        <v>2010</v>
      </c>
    </row>
    <row r="22921" spans="31:35" x14ac:dyDescent="0.55000000000000004">
      <c r="AE22921" s="254" t="s">
        <v>31042</v>
      </c>
      <c r="AF22921" s="255">
        <v>49780302.18</v>
      </c>
      <c r="AH22921" s="228" t="s">
        <v>31496</v>
      </c>
      <c r="AI22921" s="229">
        <v>13904</v>
      </c>
    </row>
    <row r="22922" spans="31:35" x14ac:dyDescent="0.55000000000000004">
      <c r="AE22922" s="254" t="s">
        <v>56901</v>
      </c>
      <c r="AF22922" s="255">
        <v>14694.3</v>
      </c>
      <c r="AH22922" s="228" t="s">
        <v>31501</v>
      </c>
      <c r="AI22922" s="229">
        <v>514.75</v>
      </c>
    </row>
    <row r="22923" spans="31:35" x14ac:dyDescent="0.55000000000000004">
      <c r="AE22923" s="254" t="s">
        <v>58132</v>
      </c>
      <c r="AF22923" s="255">
        <v>2405981.81</v>
      </c>
      <c r="AH22923" s="228" t="s">
        <v>31502</v>
      </c>
      <c r="AI22923" s="229">
        <v>272.49</v>
      </c>
    </row>
    <row r="22924" spans="31:35" x14ac:dyDescent="0.55000000000000004">
      <c r="AE22924" s="254" t="s">
        <v>58390</v>
      </c>
      <c r="AF22924" s="255">
        <v>15962</v>
      </c>
      <c r="AH22924" s="228" t="s">
        <v>31506</v>
      </c>
      <c r="AI22924" s="229">
        <v>9698.75</v>
      </c>
    </row>
    <row r="22925" spans="31:35" x14ac:dyDescent="0.55000000000000004">
      <c r="AE22925" s="254" t="s">
        <v>54722</v>
      </c>
      <c r="AF22925" s="255">
        <v>792580.55</v>
      </c>
      <c r="AH22925" s="228" t="s">
        <v>49474</v>
      </c>
      <c r="AI22925" s="229">
        <v>212.76</v>
      </c>
    </row>
    <row r="22926" spans="31:35" x14ac:dyDescent="0.55000000000000004">
      <c r="AE22926" s="254" t="s">
        <v>35901</v>
      </c>
      <c r="AF22926" s="255">
        <v>9408449.9700000007</v>
      </c>
      <c r="AH22926" s="228" t="s">
        <v>31507</v>
      </c>
      <c r="AI22926" s="229">
        <v>2000</v>
      </c>
    </row>
    <row r="22927" spans="31:35" x14ac:dyDescent="0.55000000000000004">
      <c r="AE22927" s="254" t="s">
        <v>31043</v>
      </c>
      <c r="AF22927" s="255">
        <v>7084654.1200000001</v>
      </c>
      <c r="AH22927" s="228" t="s">
        <v>48575</v>
      </c>
      <c r="AI22927" s="229">
        <v>53700</v>
      </c>
    </row>
    <row r="22928" spans="31:35" x14ac:dyDescent="0.55000000000000004">
      <c r="AE22928" s="254" t="s">
        <v>31044</v>
      </c>
      <c r="AF22928" s="255">
        <v>7373840.75</v>
      </c>
      <c r="AH22928" s="228" t="s">
        <v>48576</v>
      </c>
      <c r="AI22928" s="229">
        <v>11700</v>
      </c>
    </row>
    <row r="22929" spans="31:35" x14ac:dyDescent="0.55000000000000004">
      <c r="AE22929" s="254" t="s">
        <v>39648</v>
      </c>
      <c r="AF22929" s="255">
        <v>2006782.19</v>
      </c>
      <c r="AH22929" s="228" t="s">
        <v>48577</v>
      </c>
      <c r="AI22929" s="229">
        <v>4827.1000000000004</v>
      </c>
    </row>
    <row r="22930" spans="31:35" x14ac:dyDescent="0.55000000000000004">
      <c r="AE22930" s="254" t="s">
        <v>49501</v>
      </c>
      <c r="AF22930" s="255">
        <v>39144.080000000002</v>
      </c>
      <c r="AH22930" s="228" t="s">
        <v>48578</v>
      </c>
      <c r="AI22930" s="229">
        <v>6826.5</v>
      </c>
    </row>
    <row r="22931" spans="31:35" x14ac:dyDescent="0.55000000000000004">
      <c r="AE22931" s="254" t="s">
        <v>35909</v>
      </c>
      <c r="AF22931" s="255">
        <v>1161793.7</v>
      </c>
      <c r="AH22931" s="228" t="s">
        <v>48579</v>
      </c>
      <c r="AI22931" s="229">
        <v>1008</v>
      </c>
    </row>
    <row r="22932" spans="31:35" x14ac:dyDescent="0.55000000000000004">
      <c r="AE22932" s="254" t="s">
        <v>54723</v>
      </c>
      <c r="AF22932" s="255">
        <v>3125</v>
      </c>
      <c r="AH22932" s="228" t="s">
        <v>48580</v>
      </c>
      <c r="AI22932" s="229">
        <v>38325.300000000003</v>
      </c>
    </row>
    <row r="22933" spans="31:35" x14ac:dyDescent="0.55000000000000004">
      <c r="AE22933" s="254" t="s">
        <v>36923</v>
      </c>
      <c r="AF22933" s="255">
        <v>790696.72</v>
      </c>
      <c r="AH22933" s="228" t="s">
        <v>48581</v>
      </c>
      <c r="AI22933" s="229">
        <v>6270.32</v>
      </c>
    </row>
    <row r="22934" spans="31:35" x14ac:dyDescent="0.55000000000000004">
      <c r="AE22934" s="254" t="s">
        <v>56902</v>
      </c>
      <c r="AF22934" s="255">
        <v>114377.84</v>
      </c>
      <c r="AH22934" s="228" t="s">
        <v>54625</v>
      </c>
      <c r="AI22934" s="229">
        <v>344.24</v>
      </c>
    </row>
    <row r="22935" spans="31:35" x14ac:dyDescent="0.55000000000000004">
      <c r="AE22935" s="254" t="s">
        <v>40936</v>
      </c>
      <c r="AF22935" s="255">
        <v>254559.9</v>
      </c>
      <c r="AH22935" s="228" t="s">
        <v>54626</v>
      </c>
      <c r="AI22935" s="229">
        <v>771.74</v>
      </c>
    </row>
    <row r="22936" spans="31:35" x14ac:dyDescent="0.55000000000000004">
      <c r="AE22936" s="254" t="s">
        <v>46273</v>
      </c>
      <c r="AF22936" s="255">
        <v>47820.480000000003</v>
      </c>
      <c r="AH22936" s="228" t="s">
        <v>48582</v>
      </c>
      <c r="AI22936" s="229">
        <v>7079.65</v>
      </c>
    </row>
    <row r="22937" spans="31:35" x14ac:dyDescent="0.55000000000000004">
      <c r="AE22937" s="254" t="s">
        <v>36924</v>
      </c>
      <c r="AF22937" s="255">
        <v>235774</v>
      </c>
      <c r="AH22937" s="228" t="s">
        <v>48583</v>
      </c>
      <c r="AI22937" s="229">
        <v>2496.92</v>
      </c>
    </row>
    <row r="22938" spans="31:35" x14ac:dyDescent="0.55000000000000004">
      <c r="AE22938" s="254" t="s">
        <v>54724</v>
      </c>
      <c r="AF22938" s="255">
        <v>49119.02</v>
      </c>
      <c r="AH22938" s="228" t="s">
        <v>48584</v>
      </c>
      <c r="AI22938" s="229">
        <v>11556</v>
      </c>
    </row>
    <row r="22939" spans="31:35" x14ac:dyDescent="0.55000000000000004">
      <c r="AE22939" s="254" t="s">
        <v>40937</v>
      </c>
      <c r="AF22939" s="255">
        <v>107673.68</v>
      </c>
      <c r="AH22939" s="228" t="s">
        <v>48585</v>
      </c>
      <c r="AI22939" s="229">
        <v>42272.11</v>
      </c>
    </row>
    <row r="22940" spans="31:35" x14ac:dyDescent="0.55000000000000004">
      <c r="AE22940" s="254" t="s">
        <v>40938</v>
      </c>
      <c r="AF22940" s="255">
        <v>164162.57</v>
      </c>
      <c r="AH22940" s="228" t="s">
        <v>48586</v>
      </c>
      <c r="AI22940" s="229">
        <v>5347.24</v>
      </c>
    </row>
    <row r="22941" spans="31:35" x14ac:dyDescent="0.55000000000000004">
      <c r="AE22941" s="254" t="s">
        <v>49502</v>
      </c>
      <c r="AF22941" s="255">
        <v>1325</v>
      </c>
      <c r="AH22941" s="228" t="s">
        <v>48587</v>
      </c>
      <c r="AI22941" s="229">
        <v>1976.17</v>
      </c>
    </row>
    <row r="22942" spans="31:35" x14ac:dyDescent="0.55000000000000004">
      <c r="AE22942" s="254" t="s">
        <v>59372</v>
      </c>
      <c r="AF22942" s="255">
        <v>52500.03</v>
      </c>
      <c r="AH22942" s="228" t="s">
        <v>54627</v>
      </c>
      <c r="AI22942" s="229">
        <v>3718.4</v>
      </c>
    </row>
    <row r="22943" spans="31:35" x14ac:dyDescent="0.55000000000000004">
      <c r="AE22943" s="254" t="s">
        <v>43431</v>
      </c>
      <c r="AF22943" s="255">
        <v>25952.240000000002</v>
      </c>
      <c r="AH22943" s="228" t="s">
        <v>54628</v>
      </c>
      <c r="AI22943" s="229">
        <v>18697.14</v>
      </c>
    </row>
    <row r="22944" spans="31:35" x14ac:dyDescent="0.55000000000000004">
      <c r="AE22944" s="254" t="s">
        <v>46274</v>
      </c>
      <c r="AF22944" s="255">
        <v>47476.99</v>
      </c>
      <c r="AH22944" s="228" t="s">
        <v>54629</v>
      </c>
      <c r="AI22944" s="229">
        <v>590</v>
      </c>
    </row>
    <row r="22945" spans="31:35" x14ac:dyDescent="0.55000000000000004">
      <c r="AE22945" s="254" t="s">
        <v>40939</v>
      </c>
      <c r="AF22945" s="255">
        <v>3877</v>
      </c>
      <c r="AH22945" s="228" t="s">
        <v>54630</v>
      </c>
      <c r="AI22945" s="229">
        <v>615</v>
      </c>
    </row>
    <row r="22946" spans="31:35" x14ac:dyDescent="0.55000000000000004">
      <c r="AE22946" s="254" t="s">
        <v>43433</v>
      </c>
      <c r="AF22946" s="255">
        <v>523583.29</v>
      </c>
      <c r="AH22946" s="228" t="s">
        <v>54631</v>
      </c>
      <c r="AI22946" s="229">
        <v>1689.48</v>
      </c>
    </row>
    <row r="22947" spans="31:35" x14ac:dyDescent="0.55000000000000004">
      <c r="AE22947" s="254" t="s">
        <v>40940</v>
      </c>
      <c r="AF22947" s="255">
        <v>66874</v>
      </c>
      <c r="AH22947" s="228" t="s">
        <v>54632</v>
      </c>
      <c r="AI22947" s="229">
        <v>6.6</v>
      </c>
    </row>
    <row r="22948" spans="31:35" x14ac:dyDescent="0.55000000000000004">
      <c r="AE22948" s="254" t="s">
        <v>60051</v>
      </c>
      <c r="AF22948" s="255">
        <v>68739.62</v>
      </c>
      <c r="AH22948" s="228" t="s">
        <v>54633</v>
      </c>
      <c r="AI22948" s="229">
        <v>47.02</v>
      </c>
    </row>
    <row r="22949" spans="31:35" x14ac:dyDescent="0.55000000000000004">
      <c r="AE22949" s="254" t="s">
        <v>48601</v>
      </c>
      <c r="AF22949" s="255">
        <v>71673.240000000005</v>
      </c>
      <c r="AH22949" s="228" t="s">
        <v>54634</v>
      </c>
      <c r="AI22949" s="229">
        <v>124.29</v>
      </c>
    </row>
    <row r="22950" spans="31:35" x14ac:dyDescent="0.55000000000000004">
      <c r="AE22950" s="254" t="s">
        <v>35910</v>
      </c>
      <c r="AF22950" s="255">
        <v>205388.93</v>
      </c>
      <c r="AH22950" s="228" t="s">
        <v>54635</v>
      </c>
      <c r="AI22950" s="229">
        <v>299</v>
      </c>
    </row>
    <row r="22951" spans="31:35" x14ac:dyDescent="0.55000000000000004">
      <c r="AE22951" s="254" t="s">
        <v>40941</v>
      </c>
      <c r="AF22951" s="255">
        <v>145962.03</v>
      </c>
      <c r="AH22951" s="228" t="s">
        <v>54636</v>
      </c>
      <c r="AI22951" s="229">
        <v>264.70999999999998</v>
      </c>
    </row>
    <row r="22952" spans="31:35" x14ac:dyDescent="0.55000000000000004">
      <c r="AE22952" s="254" t="s">
        <v>35911</v>
      </c>
      <c r="AF22952" s="255">
        <v>21966.33</v>
      </c>
      <c r="AH22952" s="228" t="s">
        <v>54637</v>
      </c>
      <c r="AI22952" s="229">
        <v>198.32</v>
      </c>
    </row>
    <row r="22953" spans="31:35" x14ac:dyDescent="0.55000000000000004">
      <c r="AE22953" s="254" t="s">
        <v>35912</v>
      </c>
      <c r="AF22953" s="255">
        <v>105632.77</v>
      </c>
      <c r="AH22953" s="228" t="s">
        <v>54638</v>
      </c>
      <c r="AI22953" s="229">
        <v>341.33</v>
      </c>
    </row>
    <row r="22954" spans="31:35" x14ac:dyDescent="0.55000000000000004">
      <c r="AE22954" s="254" t="s">
        <v>43434</v>
      </c>
      <c r="AF22954" s="255">
        <v>14.06</v>
      </c>
      <c r="AH22954" s="228" t="s">
        <v>46229</v>
      </c>
      <c r="AI22954" s="229">
        <v>45108.43</v>
      </c>
    </row>
    <row r="22955" spans="31:35" x14ac:dyDescent="0.55000000000000004">
      <c r="AE22955" s="254" t="s">
        <v>46275</v>
      </c>
      <c r="AF22955" s="255">
        <v>568.54999999999995</v>
      </c>
      <c r="AH22955" s="228" t="s">
        <v>47652</v>
      </c>
      <c r="AI22955" s="229">
        <v>11595.79</v>
      </c>
    </row>
    <row r="22956" spans="31:35" x14ac:dyDescent="0.55000000000000004">
      <c r="AE22956" s="254" t="s">
        <v>47677</v>
      </c>
      <c r="AF22956" s="255">
        <v>904.83</v>
      </c>
      <c r="AH22956" s="228" t="s">
        <v>47653</v>
      </c>
      <c r="AI22956" s="229">
        <v>1518.44</v>
      </c>
    </row>
    <row r="22957" spans="31:35" x14ac:dyDescent="0.55000000000000004">
      <c r="AE22957" s="254" t="s">
        <v>49503</v>
      </c>
      <c r="AF22957" s="255">
        <v>3.17</v>
      </c>
      <c r="AH22957" s="228" t="s">
        <v>47654</v>
      </c>
      <c r="AI22957" s="229">
        <v>1698.4</v>
      </c>
    </row>
    <row r="22958" spans="31:35" x14ac:dyDescent="0.55000000000000004">
      <c r="AE22958" s="254" t="s">
        <v>43435</v>
      </c>
      <c r="AF22958" s="255">
        <v>304097.28999999998</v>
      </c>
      <c r="AH22958" s="228" t="s">
        <v>47655</v>
      </c>
      <c r="AI22958" s="229">
        <v>20679.18</v>
      </c>
    </row>
    <row r="22959" spans="31:35" x14ac:dyDescent="0.55000000000000004">
      <c r="AE22959" s="254" t="s">
        <v>35913</v>
      </c>
      <c r="AF22959" s="255">
        <v>163969.4</v>
      </c>
      <c r="AH22959" s="228" t="s">
        <v>46230</v>
      </c>
      <c r="AI22959" s="229">
        <v>5124.8599999999997</v>
      </c>
    </row>
    <row r="22960" spans="31:35" x14ac:dyDescent="0.55000000000000004">
      <c r="AE22960" s="254" t="s">
        <v>62422</v>
      </c>
      <c r="AF22960" s="255">
        <v>2620</v>
      </c>
      <c r="AH22960" s="228" t="s">
        <v>47656</v>
      </c>
      <c r="AI22960" s="229">
        <v>1350</v>
      </c>
    </row>
    <row r="22961" spans="31:35" x14ac:dyDescent="0.55000000000000004">
      <c r="AE22961" s="254" t="s">
        <v>40942</v>
      </c>
      <c r="AF22961" s="255">
        <v>162997.44</v>
      </c>
      <c r="AH22961" s="228" t="s">
        <v>46231</v>
      </c>
      <c r="AI22961" s="229">
        <v>887.1</v>
      </c>
    </row>
    <row r="22962" spans="31:35" x14ac:dyDescent="0.55000000000000004">
      <c r="AE22962" s="254" t="s">
        <v>43436</v>
      </c>
      <c r="AF22962" s="255">
        <v>95000</v>
      </c>
      <c r="AH22962" s="228" t="s">
        <v>46232</v>
      </c>
      <c r="AI22962" s="229">
        <v>44960.160000000003</v>
      </c>
    </row>
    <row r="22963" spans="31:35" x14ac:dyDescent="0.55000000000000004">
      <c r="AE22963" s="254" t="s">
        <v>36926</v>
      </c>
      <c r="AF22963" s="255">
        <v>251051.73</v>
      </c>
      <c r="AH22963" s="228" t="s">
        <v>50815</v>
      </c>
      <c r="AI22963" s="229">
        <v>150</v>
      </c>
    </row>
    <row r="22964" spans="31:35" x14ac:dyDescent="0.55000000000000004">
      <c r="AE22964" s="254" t="s">
        <v>36927</v>
      </c>
      <c r="AF22964" s="255">
        <v>327775.17</v>
      </c>
      <c r="AH22964" s="228" t="s">
        <v>47657</v>
      </c>
      <c r="AI22964" s="229">
        <v>161.25</v>
      </c>
    </row>
    <row r="22965" spans="31:35" x14ac:dyDescent="0.55000000000000004">
      <c r="AE22965" s="254" t="s">
        <v>49504</v>
      </c>
      <c r="AF22965" s="255">
        <v>4132.5</v>
      </c>
      <c r="AH22965" s="228" t="s">
        <v>46233</v>
      </c>
      <c r="AI22965" s="229">
        <v>522.63</v>
      </c>
    </row>
    <row r="22966" spans="31:35" x14ac:dyDescent="0.55000000000000004">
      <c r="AE22966" s="254" t="s">
        <v>40944</v>
      </c>
      <c r="AF22966" s="255">
        <v>87989.28</v>
      </c>
      <c r="AH22966" s="228" t="s">
        <v>46234</v>
      </c>
      <c r="AI22966" s="229">
        <v>4499.45</v>
      </c>
    </row>
    <row r="22967" spans="31:35" x14ac:dyDescent="0.55000000000000004">
      <c r="AE22967" s="254" t="s">
        <v>40945</v>
      </c>
      <c r="AF22967" s="255">
        <v>336839.43</v>
      </c>
      <c r="AH22967" s="228" t="s">
        <v>46235</v>
      </c>
      <c r="AI22967" s="229">
        <v>5470.02</v>
      </c>
    </row>
    <row r="22968" spans="31:35" x14ac:dyDescent="0.55000000000000004">
      <c r="AE22968" s="254" t="s">
        <v>65234</v>
      </c>
      <c r="AF22968" s="255">
        <v>-7101.54</v>
      </c>
      <c r="AH22968" s="228" t="s">
        <v>46236</v>
      </c>
      <c r="AI22968" s="229">
        <v>3426.76</v>
      </c>
    </row>
    <row r="22969" spans="31:35" x14ac:dyDescent="0.55000000000000004">
      <c r="AE22969" s="254" t="s">
        <v>40946</v>
      </c>
      <c r="AF22969" s="255">
        <v>50282.52</v>
      </c>
      <c r="AH22969" s="228" t="s">
        <v>46237</v>
      </c>
      <c r="AI22969" s="229">
        <v>10829.95</v>
      </c>
    </row>
    <row r="22970" spans="31:35" x14ac:dyDescent="0.55000000000000004">
      <c r="AE22970" s="254" t="s">
        <v>40947</v>
      </c>
      <c r="AF22970" s="255">
        <v>384615.82</v>
      </c>
      <c r="AH22970" s="228" t="s">
        <v>50816</v>
      </c>
      <c r="AI22970" s="229">
        <v>9500</v>
      </c>
    </row>
    <row r="22971" spans="31:35" x14ac:dyDescent="0.55000000000000004">
      <c r="AE22971" s="254" t="s">
        <v>39649</v>
      </c>
      <c r="AF22971" s="255">
        <v>138924.26</v>
      </c>
      <c r="AH22971" s="228" t="s">
        <v>50817</v>
      </c>
      <c r="AI22971" s="229">
        <v>594.17999999999995</v>
      </c>
    </row>
    <row r="22972" spans="31:35" x14ac:dyDescent="0.55000000000000004">
      <c r="AE22972" s="254" t="s">
        <v>55701</v>
      </c>
      <c r="AF22972" s="255">
        <v>1180.28</v>
      </c>
      <c r="AH22972" s="228" t="s">
        <v>54639</v>
      </c>
      <c r="AI22972" s="229">
        <v>20297</v>
      </c>
    </row>
    <row r="22973" spans="31:35" x14ac:dyDescent="0.55000000000000004">
      <c r="AE22973" s="254" t="s">
        <v>47679</v>
      </c>
      <c r="AF22973" s="255">
        <v>103314.21</v>
      </c>
      <c r="AH22973" s="228" t="s">
        <v>54640</v>
      </c>
      <c r="AI22973" s="229">
        <v>5267.61</v>
      </c>
    </row>
    <row r="22974" spans="31:35" x14ac:dyDescent="0.55000000000000004">
      <c r="AE22974" s="254" t="s">
        <v>47680</v>
      </c>
      <c r="AF22974" s="255">
        <v>320.25</v>
      </c>
      <c r="AH22974" s="228" t="s">
        <v>50818</v>
      </c>
      <c r="AI22974" s="229">
        <v>27369.69</v>
      </c>
    </row>
    <row r="22975" spans="31:35" x14ac:dyDescent="0.55000000000000004">
      <c r="AE22975" s="254" t="s">
        <v>46276</v>
      </c>
      <c r="AF22975" s="255">
        <v>29015.67</v>
      </c>
      <c r="AH22975" s="228" t="s">
        <v>50819</v>
      </c>
      <c r="AI22975" s="229">
        <v>113340.88</v>
      </c>
    </row>
    <row r="22976" spans="31:35" x14ac:dyDescent="0.55000000000000004">
      <c r="AE22976" s="254" t="s">
        <v>43438</v>
      </c>
      <c r="AF22976" s="255">
        <v>28893.43</v>
      </c>
      <c r="AH22976" s="228" t="s">
        <v>14606</v>
      </c>
      <c r="AI22976" s="229">
        <v>5746485.9100000001</v>
      </c>
    </row>
    <row r="22977" spans="31:35" x14ac:dyDescent="0.55000000000000004">
      <c r="AE22977" s="254" t="s">
        <v>47681</v>
      </c>
      <c r="AF22977" s="255">
        <v>57041.98</v>
      </c>
      <c r="AH22977" s="228" t="s">
        <v>14607</v>
      </c>
      <c r="AI22977" s="229">
        <v>475906.05</v>
      </c>
    </row>
    <row r="22978" spans="31:35" x14ac:dyDescent="0.55000000000000004">
      <c r="AE22978" s="254" t="s">
        <v>47682</v>
      </c>
      <c r="AF22978" s="255">
        <v>5248.87</v>
      </c>
      <c r="AH22978" s="228" t="s">
        <v>31045</v>
      </c>
      <c r="AI22978" s="229">
        <v>41535.660000000003</v>
      </c>
    </row>
    <row r="22979" spans="31:35" x14ac:dyDescent="0.55000000000000004">
      <c r="AE22979" s="254" t="s">
        <v>47683</v>
      </c>
      <c r="AF22979" s="255">
        <v>5195.6400000000003</v>
      </c>
      <c r="AH22979" s="228" t="s">
        <v>31046</v>
      </c>
      <c r="AI22979" s="229">
        <v>6767573.8700000001</v>
      </c>
    </row>
    <row r="22980" spans="31:35" x14ac:dyDescent="0.55000000000000004">
      <c r="AE22980" s="254" t="s">
        <v>62423</v>
      </c>
      <c r="AF22980" s="255">
        <v>7500</v>
      </c>
      <c r="AH22980" s="228" t="s">
        <v>31047</v>
      </c>
      <c r="AI22980" s="229">
        <v>109563.4</v>
      </c>
    </row>
    <row r="22981" spans="31:35" x14ac:dyDescent="0.55000000000000004">
      <c r="AE22981" s="254" t="s">
        <v>48605</v>
      </c>
      <c r="AF22981" s="255">
        <v>40545.370000000003</v>
      </c>
      <c r="AH22981" s="228" t="s">
        <v>14608</v>
      </c>
      <c r="AI22981" s="229">
        <v>88059526.189999998</v>
      </c>
    </row>
    <row r="22982" spans="31:35" x14ac:dyDescent="0.55000000000000004">
      <c r="AE22982" s="254" t="s">
        <v>56903</v>
      </c>
      <c r="AF22982" s="255">
        <v>15350.71</v>
      </c>
      <c r="AH22982" s="228" t="s">
        <v>31048</v>
      </c>
      <c r="AI22982" s="229">
        <v>1452119.65</v>
      </c>
    </row>
    <row r="22983" spans="31:35" x14ac:dyDescent="0.55000000000000004">
      <c r="AE22983" s="254" t="s">
        <v>43439</v>
      </c>
      <c r="AF22983" s="255">
        <v>24106.14</v>
      </c>
      <c r="AH22983" s="228" t="s">
        <v>48588</v>
      </c>
      <c r="AI22983" s="229">
        <v>26533.19</v>
      </c>
    </row>
    <row r="22984" spans="31:35" x14ac:dyDescent="0.55000000000000004">
      <c r="AE22984" s="254" t="s">
        <v>65235</v>
      </c>
      <c r="AF22984" s="255">
        <v>15.77</v>
      </c>
      <c r="AH22984" s="228" t="s">
        <v>31049</v>
      </c>
      <c r="AI22984" s="229">
        <v>1153722.8400000001</v>
      </c>
    </row>
    <row r="22985" spans="31:35" x14ac:dyDescent="0.55000000000000004">
      <c r="AE22985" s="254" t="s">
        <v>43440</v>
      </c>
      <c r="AF22985" s="255">
        <v>23684.67</v>
      </c>
      <c r="AH22985" s="228" t="s">
        <v>31050</v>
      </c>
      <c r="AI22985" s="229">
        <v>37336.97</v>
      </c>
    </row>
    <row r="22986" spans="31:35" x14ac:dyDescent="0.55000000000000004">
      <c r="AE22986" s="254" t="s">
        <v>43441</v>
      </c>
      <c r="AF22986" s="255">
        <v>56876.04</v>
      </c>
      <c r="AH22986" s="228" t="s">
        <v>31051</v>
      </c>
      <c r="AI22986" s="229">
        <v>96327994.680000007</v>
      </c>
    </row>
    <row r="22987" spans="31:35" x14ac:dyDescent="0.55000000000000004">
      <c r="AE22987" s="254" t="s">
        <v>47684</v>
      </c>
      <c r="AF22987" s="255">
        <v>31824.44</v>
      </c>
      <c r="AH22987" s="228" t="s">
        <v>31052</v>
      </c>
      <c r="AI22987" s="229">
        <v>2708449.83</v>
      </c>
    </row>
    <row r="22988" spans="31:35" x14ac:dyDescent="0.55000000000000004">
      <c r="AE22988" s="254" t="s">
        <v>50849</v>
      </c>
      <c r="AF22988" s="255">
        <v>1081.32</v>
      </c>
      <c r="AH22988" s="228" t="s">
        <v>31053</v>
      </c>
      <c r="AI22988" s="229">
        <v>78739.320000000007</v>
      </c>
    </row>
    <row r="22989" spans="31:35" x14ac:dyDescent="0.55000000000000004">
      <c r="AE22989" s="254" t="s">
        <v>46277</v>
      </c>
      <c r="AF22989" s="255">
        <v>276209.59999999998</v>
      </c>
      <c r="AH22989" s="228" t="s">
        <v>34395</v>
      </c>
      <c r="AI22989" s="229">
        <v>55113.05</v>
      </c>
    </row>
    <row r="22990" spans="31:35" x14ac:dyDescent="0.55000000000000004">
      <c r="AE22990" s="254" t="s">
        <v>47685</v>
      </c>
      <c r="AF22990" s="255">
        <v>186193.93</v>
      </c>
      <c r="AH22990" s="228" t="s">
        <v>34408</v>
      </c>
      <c r="AI22990" s="229">
        <v>1637137.51</v>
      </c>
    </row>
    <row r="22991" spans="31:35" x14ac:dyDescent="0.55000000000000004">
      <c r="AE22991" s="254" t="s">
        <v>48606</v>
      </c>
      <c r="AF22991" s="255">
        <v>1496.7</v>
      </c>
      <c r="AH22991" s="228" t="s">
        <v>14609</v>
      </c>
      <c r="AI22991" s="229">
        <v>37904911.920000002</v>
      </c>
    </row>
    <row r="22992" spans="31:35" x14ac:dyDescent="0.55000000000000004">
      <c r="AE22992" s="254" t="s">
        <v>46278</v>
      </c>
      <c r="AF22992" s="255">
        <v>243414.88</v>
      </c>
      <c r="AH22992" s="228" t="s">
        <v>31054</v>
      </c>
      <c r="AI22992" s="229">
        <v>361040.8</v>
      </c>
    </row>
    <row r="22993" spans="31:35" x14ac:dyDescent="0.55000000000000004">
      <c r="AE22993" s="254" t="s">
        <v>47686</v>
      </c>
      <c r="AF22993" s="255">
        <v>19788.87</v>
      </c>
      <c r="AH22993" s="228" t="s">
        <v>31055</v>
      </c>
      <c r="AI22993" s="229">
        <v>1929348.28</v>
      </c>
    </row>
    <row r="22994" spans="31:35" x14ac:dyDescent="0.55000000000000004">
      <c r="AE22994" s="254" t="s">
        <v>48607</v>
      </c>
      <c r="AF22994" s="255">
        <v>1016.34</v>
      </c>
      <c r="AH22994" s="228" t="s">
        <v>31056</v>
      </c>
      <c r="AI22994" s="229">
        <v>347969.07</v>
      </c>
    </row>
    <row r="22995" spans="31:35" x14ac:dyDescent="0.55000000000000004">
      <c r="AE22995" s="254" t="s">
        <v>48608</v>
      </c>
      <c r="AF22995" s="255">
        <v>612.88</v>
      </c>
      <c r="AH22995" s="228" t="s">
        <v>14610</v>
      </c>
      <c r="AI22995" s="229">
        <v>19633104.48</v>
      </c>
    </row>
    <row r="22996" spans="31:35" x14ac:dyDescent="0.55000000000000004">
      <c r="AE22996" s="254" t="s">
        <v>54725</v>
      </c>
      <c r="AF22996" s="255">
        <v>3005</v>
      </c>
      <c r="AH22996" s="228" t="s">
        <v>14611</v>
      </c>
      <c r="AI22996" s="229">
        <v>3299998.29</v>
      </c>
    </row>
    <row r="22997" spans="31:35" x14ac:dyDescent="0.55000000000000004">
      <c r="AE22997" s="254" t="s">
        <v>47687</v>
      </c>
      <c r="AF22997" s="255">
        <v>63397.65</v>
      </c>
      <c r="AH22997" s="228" t="s">
        <v>14612</v>
      </c>
      <c r="AI22997" s="229">
        <v>27823900</v>
      </c>
    </row>
    <row r="22998" spans="31:35" x14ac:dyDescent="0.55000000000000004">
      <c r="AE22998" s="254" t="s">
        <v>54726</v>
      </c>
      <c r="AF22998" s="255">
        <v>18283.03</v>
      </c>
      <c r="AH22998" s="228" t="s">
        <v>14613</v>
      </c>
      <c r="AI22998" s="229">
        <v>10559476.74</v>
      </c>
    </row>
    <row r="22999" spans="31:35" x14ac:dyDescent="0.55000000000000004">
      <c r="AE22999" s="254" t="s">
        <v>43442</v>
      </c>
      <c r="AF22999" s="255">
        <v>112890.79</v>
      </c>
      <c r="AH22999" s="228" t="s">
        <v>31057</v>
      </c>
      <c r="AI22999" s="229">
        <v>323128.94</v>
      </c>
    </row>
    <row r="23000" spans="31:35" x14ac:dyDescent="0.55000000000000004">
      <c r="AE23000" s="254" t="s">
        <v>60102</v>
      </c>
      <c r="AF23000" s="255">
        <v>4209.8</v>
      </c>
      <c r="AH23000" s="228" t="s">
        <v>31058</v>
      </c>
      <c r="AI23000" s="229">
        <v>771678.13</v>
      </c>
    </row>
    <row r="23001" spans="31:35" x14ac:dyDescent="0.55000000000000004">
      <c r="AE23001" s="254" t="s">
        <v>48610</v>
      </c>
      <c r="AF23001" s="255">
        <v>2006.8</v>
      </c>
      <c r="AH23001" s="228" t="s">
        <v>14614</v>
      </c>
      <c r="AI23001" s="229">
        <v>10940618.99</v>
      </c>
    </row>
    <row r="23002" spans="31:35" x14ac:dyDescent="0.55000000000000004">
      <c r="AE23002" s="254" t="s">
        <v>58133</v>
      </c>
      <c r="AF23002" s="255">
        <v>-733.13</v>
      </c>
      <c r="AH23002" s="228" t="s">
        <v>31059</v>
      </c>
      <c r="AI23002" s="229">
        <v>387498.74</v>
      </c>
    </row>
    <row r="23003" spans="31:35" x14ac:dyDescent="0.55000000000000004">
      <c r="AE23003" s="254" t="s">
        <v>54729</v>
      </c>
      <c r="AF23003" s="255">
        <v>10008</v>
      </c>
      <c r="AH23003" s="228" t="s">
        <v>31060</v>
      </c>
      <c r="AI23003" s="229">
        <v>9657418.3300000001</v>
      </c>
    </row>
    <row r="23004" spans="31:35" x14ac:dyDescent="0.55000000000000004">
      <c r="AE23004" s="254" t="s">
        <v>60982</v>
      </c>
      <c r="AF23004" s="255">
        <v>16425</v>
      </c>
      <c r="AH23004" s="228" t="s">
        <v>14615</v>
      </c>
      <c r="AI23004" s="229">
        <v>30850.43</v>
      </c>
    </row>
    <row r="23005" spans="31:35" x14ac:dyDescent="0.55000000000000004">
      <c r="AE23005" s="254" t="s">
        <v>50851</v>
      </c>
      <c r="AF23005" s="255">
        <v>152070.06</v>
      </c>
      <c r="AH23005" s="228" t="s">
        <v>14616</v>
      </c>
      <c r="AI23005" s="229">
        <v>4177110.61</v>
      </c>
    </row>
    <row r="23006" spans="31:35" x14ac:dyDescent="0.55000000000000004">
      <c r="AE23006" s="254" t="s">
        <v>43443</v>
      </c>
      <c r="AF23006" s="255">
        <v>4097.16</v>
      </c>
      <c r="AH23006" s="228" t="s">
        <v>14617</v>
      </c>
      <c r="AI23006" s="229">
        <v>4632790.6100000003</v>
      </c>
    </row>
    <row r="23007" spans="31:35" x14ac:dyDescent="0.55000000000000004">
      <c r="AE23007" s="254" t="s">
        <v>63542</v>
      </c>
      <c r="AF23007" s="255">
        <v>128.41</v>
      </c>
      <c r="AH23007" s="228" t="s">
        <v>14618</v>
      </c>
      <c r="AI23007" s="229">
        <v>1381851.09</v>
      </c>
    </row>
    <row r="23008" spans="31:35" x14ac:dyDescent="0.55000000000000004">
      <c r="AE23008" s="254" t="s">
        <v>50852</v>
      </c>
      <c r="AF23008" s="255">
        <v>214340.95</v>
      </c>
      <c r="AH23008" s="228" t="s">
        <v>31061</v>
      </c>
      <c r="AI23008" s="229">
        <v>6002494.3899999997</v>
      </c>
    </row>
    <row r="23009" spans="31:35" x14ac:dyDescent="0.55000000000000004">
      <c r="AE23009" s="254" t="s">
        <v>47688</v>
      </c>
      <c r="AF23009" s="255">
        <v>131883.60999999999</v>
      </c>
      <c r="AH23009" s="228" t="s">
        <v>31062</v>
      </c>
      <c r="AI23009" s="229">
        <v>422345.35</v>
      </c>
    </row>
    <row r="23010" spans="31:35" x14ac:dyDescent="0.55000000000000004">
      <c r="AE23010" s="254" t="s">
        <v>65236</v>
      </c>
      <c r="AF23010" s="255">
        <v>1328.75</v>
      </c>
      <c r="AH23010" s="228" t="s">
        <v>31063</v>
      </c>
      <c r="AI23010" s="229">
        <v>2298329.1800000002</v>
      </c>
    </row>
    <row r="23011" spans="31:35" x14ac:dyDescent="0.55000000000000004">
      <c r="AE23011" s="254" t="s">
        <v>47689</v>
      </c>
      <c r="AF23011" s="255">
        <v>44736.480000000003</v>
      </c>
      <c r="AH23011" s="228" t="s">
        <v>14619</v>
      </c>
      <c r="AI23011" s="229">
        <v>161454.07</v>
      </c>
    </row>
    <row r="23012" spans="31:35" x14ac:dyDescent="0.55000000000000004">
      <c r="AE23012" s="254" t="s">
        <v>62424</v>
      </c>
      <c r="AF23012" s="255">
        <v>13650.17</v>
      </c>
      <c r="AH23012" s="228" t="s">
        <v>40919</v>
      </c>
      <c r="AI23012" s="229">
        <v>32376.62</v>
      </c>
    </row>
    <row r="23013" spans="31:35" x14ac:dyDescent="0.55000000000000004">
      <c r="AE23013" s="254" t="s">
        <v>46279</v>
      </c>
      <c r="AF23013" s="255">
        <v>28500</v>
      </c>
      <c r="AH23013" s="228" t="s">
        <v>31064</v>
      </c>
      <c r="AI23013" s="229">
        <v>341261.88</v>
      </c>
    </row>
    <row r="23014" spans="31:35" x14ac:dyDescent="0.55000000000000004">
      <c r="AE23014" s="254" t="s">
        <v>48611</v>
      </c>
      <c r="AF23014" s="255">
        <v>13616.75</v>
      </c>
      <c r="AH23014" s="228" t="s">
        <v>14620</v>
      </c>
      <c r="AI23014" s="229">
        <v>8584636.9100000001</v>
      </c>
    </row>
    <row r="23015" spans="31:35" x14ac:dyDescent="0.55000000000000004">
      <c r="AE23015" s="254" t="s">
        <v>60052</v>
      </c>
      <c r="AF23015" s="255">
        <v>22500</v>
      </c>
      <c r="AH23015" s="228" t="s">
        <v>14621</v>
      </c>
      <c r="AI23015" s="229">
        <v>151104.35</v>
      </c>
    </row>
    <row r="23016" spans="31:35" x14ac:dyDescent="0.55000000000000004">
      <c r="AE23016" s="254" t="s">
        <v>54730</v>
      </c>
      <c r="AF23016" s="255">
        <v>1122.74</v>
      </c>
      <c r="AH23016" s="228" t="s">
        <v>14622</v>
      </c>
      <c r="AI23016" s="229">
        <v>8091619.1900000004</v>
      </c>
    </row>
    <row r="23017" spans="31:35" x14ac:dyDescent="0.55000000000000004">
      <c r="AE23017" s="254" t="s">
        <v>50853</v>
      </c>
      <c r="AF23017" s="255">
        <v>114367.3</v>
      </c>
      <c r="AH23017" s="228" t="s">
        <v>14623</v>
      </c>
      <c r="AI23017" s="229">
        <v>2721578.78</v>
      </c>
    </row>
    <row r="23018" spans="31:35" x14ac:dyDescent="0.55000000000000004">
      <c r="AE23018" s="254" t="s">
        <v>55702</v>
      </c>
      <c r="AF23018" s="255">
        <v>20289.29</v>
      </c>
      <c r="AH23018" s="228" t="s">
        <v>14624</v>
      </c>
      <c r="AI23018" s="229">
        <v>744250.95</v>
      </c>
    </row>
    <row r="23019" spans="31:35" x14ac:dyDescent="0.55000000000000004">
      <c r="AE23019" s="254" t="s">
        <v>49505</v>
      </c>
      <c r="AF23019" s="255">
        <v>39988.589999999997</v>
      </c>
      <c r="AH23019" s="228" t="s">
        <v>14625</v>
      </c>
      <c r="AI23019" s="229">
        <v>528686.30000000005</v>
      </c>
    </row>
    <row r="23020" spans="31:35" x14ac:dyDescent="0.55000000000000004">
      <c r="AE23020" s="254" t="s">
        <v>54731</v>
      </c>
      <c r="AF23020" s="255">
        <v>85.64</v>
      </c>
      <c r="AH23020" s="228" t="s">
        <v>46238</v>
      </c>
      <c r="AI23020" s="229">
        <v>4460.8999999999996</v>
      </c>
    </row>
    <row r="23021" spans="31:35" x14ac:dyDescent="0.55000000000000004">
      <c r="AE23021" s="254" t="s">
        <v>43444</v>
      </c>
      <c r="AF23021" s="255">
        <v>60711.7</v>
      </c>
      <c r="AH23021" s="228" t="s">
        <v>31065</v>
      </c>
      <c r="AI23021" s="229">
        <v>114335.16</v>
      </c>
    </row>
    <row r="23022" spans="31:35" x14ac:dyDescent="0.55000000000000004">
      <c r="AE23022" s="254" t="s">
        <v>47690</v>
      </c>
      <c r="AF23022" s="255">
        <v>163390.37</v>
      </c>
      <c r="AH23022" s="228" t="s">
        <v>31066</v>
      </c>
      <c r="AI23022" s="229">
        <v>719078478.00999999</v>
      </c>
    </row>
    <row r="23023" spans="31:35" x14ac:dyDescent="0.55000000000000004">
      <c r="AE23023" s="254" t="s">
        <v>50854</v>
      </c>
      <c r="AF23023" s="255">
        <v>49804.76</v>
      </c>
      <c r="AH23023" s="228" t="s">
        <v>14626</v>
      </c>
      <c r="AI23023" s="229">
        <v>33063799.920000002</v>
      </c>
    </row>
    <row r="23024" spans="31:35" x14ac:dyDescent="0.55000000000000004">
      <c r="AE23024" s="254" t="s">
        <v>50855</v>
      </c>
      <c r="AF23024" s="255">
        <v>2232.66</v>
      </c>
      <c r="AH23024" s="228" t="s">
        <v>31067</v>
      </c>
      <c r="AI23024" s="229">
        <v>97347021.069999993</v>
      </c>
    </row>
    <row r="23025" spans="31:35" x14ac:dyDescent="0.55000000000000004">
      <c r="AE23025" s="254" t="s">
        <v>60053</v>
      </c>
      <c r="AF23025" s="255">
        <v>10.15</v>
      </c>
      <c r="AH23025" s="228" t="s">
        <v>14627</v>
      </c>
      <c r="AI23025" s="229">
        <v>172243.29</v>
      </c>
    </row>
    <row r="23026" spans="31:35" x14ac:dyDescent="0.55000000000000004">
      <c r="AE23026" s="254" t="s">
        <v>63862</v>
      </c>
      <c r="AF23026" s="255">
        <v>1052.25</v>
      </c>
      <c r="AH23026" s="228" t="s">
        <v>14628</v>
      </c>
      <c r="AI23026" s="229">
        <v>352400.14</v>
      </c>
    </row>
    <row r="23027" spans="31:35" x14ac:dyDescent="0.55000000000000004">
      <c r="AE23027" s="254" t="s">
        <v>62425</v>
      </c>
      <c r="AF23027" s="255">
        <v>71.52</v>
      </c>
      <c r="AH23027" s="228" t="s">
        <v>31068</v>
      </c>
      <c r="AI23027" s="229">
        <v>32092.26</v>
      </c>
    </row>
    <row r="23028" spans="31:35" x14ac:dyDescent="0.55000000000000004">
      <c r="AE23028" s="254" t="s">
        <v>47691</v>
      </c>
      <c r="AF23028" s="255">
        <v>273078.65999999997</v>
      </c>
      <c r="AH23028" s="228" t="s">
        <v>48589</v>
      </c>
      <c r="AI23028" s="229">
        <v>15882.66</v>
      </c>
    </row>
    <row r="23029" spans="31:35" x14ac:dyDescent="0.55000000000000004">
      <c r="AE23029" s="254" t="s">
        <v>47692</v>
      </c>
      <c r="AF23029" s="255">
        <v>280550.14</v>
      </c>
      <c r="AH23029" s="228" t="s">
        <v>14629</v>
      </c>
      <c r="AI23029" s="229">
        <v>1247498.8500000001</v>
      </c>
    </row>
    <row r="23030" spans="31:35" x14ac:dyDescent="0.55000000000000004">
      <c r="AE23030" s="254" t="s">
        <v>58909</v>
      </c>
      <c r="AF23030" s="255">
        <v>526</v>
      </c>
      <c r="AH23030" s="228" t="s">
        <v>14630</v>
      </c>
      <c r="AI23030" s="229">
        <v>21981954.260000002</v>
      </c>
    </row>
    <row r="23031" spans="31:35" x14ac:dyDescent="0.55000000000000004">
      <c r="AE23031" s="254" t="s">
        <v>48612</v>
      </c>
      <c r="AF23031" s="255">
        <v>4772.7700000000004</v>
      </c>
      <c r="AH23031" s="228" t="s">
        <v>35902</v>
      </c>
      <c r="AI23031" s="229">
        <v>6000</v>
      </c>
    </row>
    <row r="23032" spans="31:35" x14ac:dyDescent="0.55000000000000004">
      <c r="AE23032" s="254" t="s">
        <v>48613</v>
      </c>
      <c r="AF23032" s="255">
        <v>1801.34</v>
      </c>
      <c r="AH23032" s="228" t="s">
        <v>31070</v>
      </c>
      <c r="AI23032" s="229">
        <v>8080407.3799999999</v>
      </c>
    </row>
    <row r="23033" spans="31:35" x14ac:dyDescent="0.55000000000000004">
      <c r="AE23033" s="254" t="s">
        <v>47693</v>
      </c>
      <c r="AF23033" s="255">
        <v>797382.92</v>
      </c>
      <c r="AH23033" s="228" t="s">
        <v>31071</v>
      </c>
      <c r="AI23033" s="229">
        <v>263974.19</v>
      </c>
    </row>
    <row r="23034" spans="31:35" x14ac:dyDescent="0.55000000000000004">
      <c r="AE23034" s="254" t="s">
        <v>48614</v>
      </c>
      <c r="AF23034" s="255">
        <v>10746.87</v>
      </c>
      <c r="AH23034" s="228" t="s">
        <v>14631</v>
      </c>
      <c r="AI23034" s="229">
        <v>13497115.630000001</v>
      </c>
    </row>
    <row r="23035" spans="31:35" x14ac:dyDescent="0.55000000000000004">
      <c r="AE23035" s="254" t="s">
        <v>54732</v>
      </c>
      <c r="AF23035" s="255">
        <v>46602.7</v>
      </c>
      <c r="AH23035" s="228" t="s">
        <v>14632</v>
      </c>
      <c r="AI23035" s="229">
        <v>551401.81000000006</v>
      </c>
    </row>
    <row r="23036" spans="31:35" x14ac:dyDescent="0.55000000000000004">
      <c r="AE23036" s="254" t="s">
        <v>60983</v>
      </c>
      <c r="AF23036" s="255">
        <v>6875.03</v>
      </c>
      <c r="AH23036" s="228" t="s">
        <v>14633</v>
      </c>
      <c r="AI23036" s="229">
        <v>94383052.950000003</v>
      </c>
    </row>
    <row r="23037" spans="31:35" x14ac:dyDescent="0.55000000000000004">
      <c r="AE23037" s="254" t="s">
        <v>54733</v>
      </c>
      <c r="AF23037" s="255">
        <v>1987.14</v>
      </c>
      <c r="AH23037" s="228" t="s">
        <v>14634</v>
      </c>
      <c r="AI23037" s="229">
        <v>77291068.340000004</v>
      </c>
    </row>
    <row r="23038" spans="31:35" x14ac:dyDescent="0.55000000000000004">
      <c r="AE23038" s="254" t="s">
        <v>48615</v>
      </c>
      <c r="AF23038" s="255">
        <v>38125.800000000003</v>
      </c>
      <c r="AH23038" s="228" t="s">
        <v>31072</v>
      </c>
      <c r="AI23038" s="229">
        <v>78427.97</v>
      </c>
    </row>
    <row r="23039" spans="31:35" x14ac:dyDescent="0.55000000000000004">
      <c r="AE23039" s="254" t="s">
        <v>46280</v>
      </c>
      <c r="AF23039" s="255">
        <v>143323.82</v>
      </c>
      <c r="AH23039" s="228" t="s">
        <v>14635</v>
      </c>
      <c r="AI23039" s="229">
        <v>21687733.43</v>
      </c>
    </row>
    <row r="23040" spans="31:35" x14ac:dyDescent="0.55000000000000004">
      <c r="AE23040" s="254" t="s">
        <v>54734</v>
      </c>
      <c r="AF23040" s="255">
        <v>66926.3</v>
      </c>
      <c r="AH23040" s="228" t="s">
        <v>31073</v>
      </c>
      <c r="AI23040" s="229">
        <v>1061080.99</v>
      </c>
    </row>
    <row r="23041" spans="31:35" x14ac:dyDescent="0.55000000000000004">
      <c r="AE23041" s="254" t="s">
        <v>43445</v>
      </c>
      <c r="AF23041" s="255">
        <v>173694.76</v>
      </c>
      <c r="AH23041" s="228" t="s">
        <v>31074</v>
      </c>
      <c r="AI23041" s="229">
        <v>14492.48</v>
      </c>
    </row>
    <row r="23042" spans="31:35" x14ac:dyDescent="0.55000000000000004">
      <c r="AE23042" s="254" t="s">
        <v>58134</v>
      </c>
      <c r="AF23042" s="255">
        <v>240.03</v>
      </c>
      <c r="AH23042" s="228" t="s">
        <v>14636</v>
      </c>
      <c r="AI23042" s="229">
        <v>255157.51</v>
      </c>
    </row>
    <row r="23043" spans="31:35" x14ac:dyDescent="0.55000000000000004">
      <c r="AE23043" s="254" t="s">
        <v>48616</v>
      </c>
      <c r="AF23043" s="255">
        <v>14136.43</v>
      </c>
      <c r="AH23043" s="228" t="s">
        <v>14637</v>
      </c>
      <c r="AI23043" s="229">
        <v>8634.2800000000007</v>
      </c>
    </row>
    <row r="23044" spans="31:35" x14ac:dyDescent="0.55000000000000004">
      <c r="AE23044" s="254" t="s">
        <v>46281</v>
      </c>
      <c r="AF23044" s="255">
        <v>18457.07</v>
      </c>
      <c r="AH23044" s="228" t="s">
        <v>31075</v>
      </c>
      <c r="AI23044" s="229">
        <v>9885.67</v>
      </c>
    </row>
    <row r="23045" spans="31:35" x14ac:dyDescent="0.55000000000000004">
      <c r="AE23045" s="254" t="s">
        <v>54735</v>
      </c>
      <c r="AF23045" s="255">
        <v>2806.3</v>
      </c>
      <c r="AH23045" s="228" t="s">
        <v>14638</v>
      </c>
      <c r="AI23045" s="229">
        <v>75888803.620000005</v>
      </c>
    </row>
    <row r="23046" spans="31:35" x14ac:dyDescent="0.55000000000000004">
      <c r="AE23046" s="254" t="s">
        <v>48617</v>
      </c>
      <c r="AF23046" s="255">
        <v>14399.96</v>
      </c>
      <c r="AH23046" s="228" t="s">
        <v>14639</v>
      </c>
      <c r="AI23046" s="229">
        <v>12190126.84</v>
      </c>
    </row>
    <row r="23047" spans="31:35" x14ac:dyDescent="0.55000000000000004">
      <c r="AE23047" s="254" t="s">
        <v>58812</v>
      </c>
      <c r="AF23047" s="255">
        <v>-644.04999999999995</v>
      </c>
      <c r="AH23047" s="228" t="s">
        <v>31076</v>
      </c>
      <c r="AI23047" s="229">
        <v>83135.06</v>
      </c>
    </row>
    <row r="23048" spans="31:35" x14ac:dyDescent="0.55000000000000004">
      <c r="AE23048" s="254" t="s">
        <v>48618</v>
      </c>
      <c r="AF23048" s="255">
        <v>60000</v>
      </c>
      <c r="AH23048" s="228" t="s">
        <v>14640</v>
      </c>
      <c r="AI23048" s="229">
        <v>65909.009999999995</v>
      </c>
    </row>
    <row r="23049" spans="31:35" x14ac:dyDescent="0.55000000000000004">
      <c r="AE23049" s="254" t="s">
        <v>63543</v>
      </c>
      <c r="AF23049" s="255">
        <v>149288.37</v>
      </c>
      <c r="AH23049" s="228" t="s">
        <v>14641</v>
      </c>
      <c r="AI23049" s="229">
        <v>74790.13</v>
      </c>
    </row>
    <row r="23050" spans="31:35" x14ac:dyDescent="0.55000000000000004">
      <c r="AE23050" s="254" t="s">
        <v>40948</v>
      </c>
      <c r="AF23050" s="255">
        <v>9055493.25</v>
      </c>
      <c r="AH23050" s="228" t="s">
        <v>31077</v>
      </c>
      <c r="AI23050" s="229">
        <v>2138487.15</v>
      </c>
    </row>
    <row r="23051" spans="31:35" x14ac:dyDescent="0.55000000000000004">
      <c r="AE23051" s="254" t="s">
        <v>47694</v>
      </c>
      <c r="AF23051" s="255">
        <v>234982.99</v>
      </c>
      <c r="AH23051" s="228" t="s">
        <v>14642</v>
      </c>
      <c r="AI23051" s="229">
        <v>410850.7</v>
      </c>
    </row>
    <row r="23052" spans="31:35" x14ac:dyDescent="0.55000000000000004">
      <c r="AE23052" s="254" t="s">
        <v>47695</v>
      </c>
      <c r="AF23052" s="255">
        <v>6135.57</v>
      </c>
      <c r="AH23052" s="228" t="s">
        <v>14643</v>
      </c>
      <c r="AI23052" s="229">
        <v>964876.83</v>
      </c>
    </row>
    <row r="23053" spans="31:35" x14ac:dyDescent="0.55000000000000004">
      <c r="AE23053" s="254" t="s">
        <v>46282</v>
      </c>
      <c r="AF23053" s="255">
        <v>921323.16</v>
      </c>
      <c r="AH23053" s="228" t="s">
        <v>31078</v>
      </c>
      <c r="AI23053" s="229">
        <v>513185.38</v>
      </c>
    </row>
    <row r="23054" spans="31:35" x14ac:dyDescent="0.55000000000000004">
      <c r="AE23054" s="254" t="s">
        <v>48620</v>
      </c>
      <c r="AF23054" s="255">
        <v>300241.96000000002</v>
      </c>
      <c r="AH23054" s="228" t="s">
        <v>31079</v>
      </c>
      <c r="AI23054" s="229">
        <v>1996.75</v>
      </c>
    </row>
    <row r="23055" spans="31:35" x14ac:dyDescent="0.55000000000000004">
      <c r="AE23055" s="254" t="s">
        <v>46283</v>
      </c>
      <c r="AF23055" s="255">
        <v>161745.29999999999</v>
      </c>
      <c r="AH23055" s="228" t="s">
        <v>47658</v>
      </c>
      <c r="AI23055" s="229">
        <v>16287.26</v>
      </c>
    </row>
    <row r="23056" spans="31:35" x14ac:dyDescent="0.55000000000000004">
      <c r="AE23056" s="254" t="s">
        <v>49506</v>
      </c>
      <c r="AF23056" s="255">
        <v>739955.59</v>
      </c>
      <c r="AH23056" s="228" t="s">
        <v>43414</v>
      </c>
      <c r="AI23056" s="229">
        <v>228756.54</v>
      </c>
    </row>
    <row r="23057" spans="31:35" x14ac:dyDescent="0.55000000000000004">
      <c r="AE23057" s="254" t="s">
        <v>46284</v>
      </c>
      <c r="AF23057" s="255">
        <v>450534.71</v>
      </c>
      <c r="AH23057" s="228" t="s">
        <v>14644</v>
      </c>
      <c r="AI23057" s="229">
        <v>14118845.76</v>
      </c>
    </row>
    <row r="23058" spans="31:35" x14ac:dyDescent="0.55000000000000004">
      <c r="AE23058" s="254" t="s">
        <v>40949</v>
      </c>
      <c r="AF23058" s="255">
        <v>4805006.7300000004</v>
      </c>
      <c r="AH23058" s="228" t="s">
        <v>31080</v>
      </c>
      <c r="AI23058" s="229">
        <v>6456680.9299999997</v>
      </c>
    </row>
    <row r="23059" spans="31:35" x14ac:dyDescent="0.55000000000000004">
      <c r="AE23059" s="254" t="s">
        <v>43446</v>
      </c>
      <c r="AF23059" s="255">
        <v>116402.96</v>
      </c>
      <c r="AH23059" s="228" t="s">
        <v>14645</v>
      </c>
      <c r="AI23059" s="229">
        <v>900370.94</v>
      </c>
    </row>
    <row r="23060" spans="31:35" x14ac:dyDescent="0.55000000000000004">
      <c r="AE23060" s="254" t="s">
        <v>48621</v>
      </c>
      <c r="AF23060" s="255">
        <v>66555.59</v>
      </c>
      <c r="AH23060" s="228" t="s">
        <v>31082</v>
      </c>
      <c r="AI23060" s="229">
        <v>6046795.2999999998</v>
      </c>
    </row>
    <row r="23061" spans="31:35" x14ac:dyDescent="0.55000000000000004">
      <c r="AE23061" s="254" t="s">
        <v>48622</v>
      </c>
      <c r="AF23061" s="255">
        <v>328749.19</v>
      </c>
      <c r="AH23061" s="228" t="s">
        <v>14646</v>
      </c>
      <c r="AI23061" s="229">
        <v>191789.11</v>
      </c>
    </row>
    <row r="23062" spans="31:35" x14ac:dyDescent="0.55000000000000004">
      <c r="AE23062" s="254" t="s">
        <v>46285</v>
      </c>
      <c r="AF23062" s="255">
        <v>274786.34999999998</v>
      </c>
      <c r="AH23062" s="228" t="s">
        <v>31083</v>
      </c>
      <c r="AI23062" s="229">
        <v>539656.5</v>
      </c>
    </row>
    <row r="23063" spans="31:35" x14ac:dyDescent="0.55000000000000004">
      <c r="AE23063" s="254" t="s">
        <v>47696</v>
      </c>
      <c r="AF23063" s="255">
        <v>42332.94</v>
      </c>
      <c r="AH23063" s="228" t="s">
        <v>31084</v>
      </c>
      <c r="AI23063" s="229">
        <v>190373.43</v>
      </c>
    </row>
    <row r="23064" spans="31:35" x14ac:dyDescent="0.55000000000000004">
      <c r="AE23064" s="254" t="s">
        <v>47697</v>
      </c>
      <c r="AF23064" s="255">
        <v>88246.58</v>
      </c>
      <c r="AH23064" s="228" t="s">
        <v>14647</v>
      </c>
      <c r="AI23064" s="229">
        <v>14642.48</v>
      </c>
    </row>
    <row r="23065" spans="31:35" x14ac:dyDescent="0.55000000000000004">
      <c r="AE23065" s="254" t="s">
        <v>61726</v>
      </c>
      <c r="AF23065" s="255">
        <v>56055.09</v>
      </c>
      <c r="AH23065" s="228" t="s">
        <v>14648</v>
      </c>
      <c r="AI23065" s="229">
        <v>700962.48</v>
      </c>
    </row>
    <row r="23066" spans="31:35" x14ac:dyDescent="0.55000000000000004">
      <c r="AE23066" s="254" t="s">
        <v>40950</v>
      </c>
      <c r="AF23066" s="255">
        <v>105358.67</v>
      </c>
      <c r="AH23066" s="228" t="s">
        <v>14649</v>
      </c>
      <c r="AI23066" s="229">
        <v>915961.05</v>
      </c>
    </row>
    <row r="23067" spans="31:35" x14ac:dyDescent="0.55000000000000004">
      <c r="AE23067" s="254" t="s">
        <v>43447</v>
      </c>
      <c r="AF23067" s="255">
        <v>26057.13</v>
      </c>
      <c r="AH23067" s="228" t="s">
        <v>31085</v>
      </c>
      <c r="AI23067" s="229">
        <v>26294.48</v>
      </c>
    </row>
    <row r="23068" spans="31:35" x14ac:dyDescent="0.55000000000000004">
      <c r="AE23068" s="254" t="s">
        <v>49507</v>
      </c>
      <c r="AF23068" s="255">
        <v>37877.46</v>
      </c>
      <c r="AH23068" s="228" t="s">
        <v>31086</v>
      </c>
      <c r="AI23068" s="229">
        <v>1658207.97</v>
      </c>
    </row>
    <row r="23069" spans="31:35" x14ac:dyDescent="0.55000000000000004">
      <c r="AE23069" s="254" t="s">
        <v>48623</v>
      </c>
      <c r="AF23069" s="255">
        <v>321.8</v>
      </c>
      <c r="AH23069" s="228" t="s">
        <v>34387</v>
      </c>
      <c r="AI23069" s="229">
        <v>34657.58</v>
      </c>
    </row>
    <row r="23070" spans="31:35" x14ac:dyDescent="0.55000000000000004">
      <c r="AE23070" s="254" t="s">
        <v>49508</v>
      </c>
      <c r="AF23070" s="255">
        <v>56235.81</v>
      </c>
      <c r="AH23070" s="228" t="s">
        <v>54641</v>
      </c>
      <c r="AI23070" s="229">
        <v>200</v>
      </c>
    </row>
    <row r="23071" spans="31:35" x14ac:dyDescent="0.55000000000000004">
      <c r="AE23071" s="254" t="s">
        <v>54737</v>
      </c>
      <c r="AF23071" s="255">
        <v>23458.86</v>
      </c>
      <c r="AH23071" s="228" t="s">
        <v>31087</v>
      </c>
      <c r="AI23071" s="229">
        <v>43803.86</v>
      </c>
    </row>
    <row r="23072" spans="31:35" x14ac:dyDescent="0.55000000000000004">
      <c r="AE23072" s="254" t="s">
        <v>47698</v>
      </c>
      <c r="AF23072" s="255">
        <v>562.42999999999995</v>
      </c>
      <c r="AH23072" s="228" t="s">
        <v>40920</v>
      </c>
      <c r="AI23072" s="229">
        <v>8962.0499999999993</v>
      </c>
    </row>
    <row r="23073" spans="31:35" x14ac:dyDescent="0.55000000000000004">
      <c r="AE23073" s="254" t="s">
        <v>46286</v>
      </c>
      <c r="AF23073" s="255">
        <v>198974.12</v>
      </c>
      <c r="AH23073" s="228" t="s">
        <v>54642</v>
      </c>
      <c r="AI23073" s="229">
        <v>19743.400000000001</v>
      </c>
    </row>
    <row r="23074" spans="31:35" x14ac:dyDescent="0.55000000000000004">
      <c r="AE23074" s="254" t="s">
        <v>40951</v>
      </c>
      <c r="AF23074" s="255">
        <v>673665.73</v>
      </c>
      <c r="AH23074" s="228" t="s">
        <v>14651</v>
      </c>
      <c r="AI23074" s="229">
        <v>27550498.739999998</v>
      </c>
    </row>
    <row r="23075" spans="31:35" x14ac:dyDescent="0.55000000000000004">
      <c r="AE23075" s="254" t="s">
        <v>49509</v>
      </c>
      <c r="AF23075" s="255">
        <v>909248.9</v>
      </c>
      <c r="AH23075" s="228" t="s">
        <v>50820</v>
      </c>
      <c r="AI23075" s="229">
        <v>51103800.270000003</v>
      </c>
    </row>
    <row r="23076" spans="31:35" x14ac:dyDescent="0.55000000000000004">
      <c r="AE23076" s="254" t="s">
        <v>43448</v>
      </c>
      <c r="AF23076" s="255">
        <v>12293.85</v>
      </c>
      <c r="AH23076" s="228" t="s">
        <v>34388</v>
      </c>
      <c r="AI23076" s="229">
        <v>-0.43</v>
      </c>
    </row>
    <row r="23077" spans="31:35" x14ac:dyDescent="0.55000000000000004">
      <c r="AE23077" s="254" t="s">
        <v>49510</v>
      </c>
      <c r="AF23077" s="255">
        <v>41484.86</v>
      </c>
      <c r="AH23077" s="228" t="s">
        <v>14652</v>
      </c>
      <c r="AI23077" s="229">
        <v>105473029.56</v>
      </c>
    </row>
    <row r="23078" spans="31:35" x14ac:dyDescent="0.55000000000000004">
      <c r="AE23078" s="254" t="s">
        <v>65237</v>
      </c>
      <c r="AF23078" s="255">
        <v>1394.06</v>
      </c>
      <c r="AH23078" s="228" t="s">
        <v>14653</v>
      </c>
      <c r="AI23078" s="229">
        <v>10503391.789999999</v>
      </c>
    </row>
    <row r="23079" spans="31:35" x14ac:dyDescent="0.55000000000000004">
      <c r="AE23079" s="254" t="s">
        <v>62930</v>
      </c>
      <c r="AF23079" s="255">
        <v>5871.3</v>
      </c>
      <c r="AH23079" s="228" t="s">
        <v>31089</v>
      </c>
      <c r="AI23079" s="229">
        <v>5076978.71</v>
      </c>
    </row>
    <row r="23080" spans="31:35" x14ac:dyDescent="0.55000000000000004">
      <c r="AE23080" s="254" t="s">
        <v>58135</v>
      </c>
      <c r="AF23080" s="255">
        <v>82050</v>
      </c>
      <c r="AH23080" s="228" t="s">
        <v>39656</v>
      </c>
      <c r="AI23080" s="229">
        <v>33475.629999999997</v>
      </c>
    </row>
    <row r="23081" spans="31:35" x14ac:dyDescent="0.55000000000000004">
      <c r="AE23081" s="254" t="s">
        <v>40952</v>
      </c>
      <c r="AF23081" s="255">
        <v>912865.82</v>
      </c>
      <c r="AH23081" s="228" t="s">
        <v>14654</v>
      </c>
      <c r="AI23081" s="229">
        <v>58125835.549999997</v>
      </c>
    </row>
    <row r="23082" spans="31:35" x14ac:dyDescent="0.55000000000000004">
      <c r="AE23082" s="254" t="s">
        <v>56904</v>
      </c>
      <c r="AF23082" s="255">
        <v>1105.1199999999999</v>
      </c>
      <c r="AH23082" s="228" t="s">
        <v>14655</v>
      </c>
      <c r="AI23082" s="229">
        <v>8020358.6900000004</v>
      </c>
    </row>
    <row r="23083" spans="31:35" x14ac:dyDescent="0.55000000000000004">
      <c r="AE23083" s="254" t="s">
        <v>49511</v>
      </c>
      <c r="AF23083" s="255">
        <v>26540.65</v>
      </c>
      <c r="AH23083" s="228" t="s">
        <v>14656</v>
      </c>
      <c r="AI23083" s="229">
        <v>2205297.7999999998</v>
      </c>
    </row>
    <row r="23084" spans="31:35" x14ac:dyDescent="0.55000000000000004">
      <c r="AE23084" s="254" t="s">
        <v>49512</v>
      </c>
      <c r="AF23084" s="255">
        <v>35745.919999999998</v>
      </c>
      <c r="AH23084" s="228" t="s">
        <v>14657</v>
      </c>
      <c r="AI23084" s="229">
        <v>13242.04</v>
      </c>
    </row>
    <row r="23085" spans="31:35" x14ac:dyDescent="0.55000000000000004">
      <c r="AE23085" s="254" t="s">
        <v>48624</v>
      </c>
      <c r="AF23085" s="255">
        <v>268011.25</v>
      </c>
      <c r="AH23085" s="228" t="s">
        <v>31091</v>
      </c>
      <c r="AI23085" s="229">
        <v>70832.59</v>
      </c>
    </row>
    <row r="23086" spans="31:35" x14ac:dyDescent="0.55000000000000004">
      <c r="AE23086" s="254" t="s">
        <v>47699</v>
      </c>
      <c r="AF23086" s="255">
        <v>21439.83</v>
      </c>
      <c r="AH23086" s="228" t="s">
        <v>14658</v>
      </c>
      <c r="AI23086" s="229">
        <v>59787.18</v>
      </c>
    </row>
    <row r="23087" spans="31:35" x14ac:dyDescent="0.55000000000000004">
      <c r="AE23087" s="254" t="s">
        <v>40953</v>
      </c>
      <c r="AF23087" s="255">
        <v>1515843.41</v>
      </c>
      <c r="AH23087" s="228" t="s">
        <v>14659</v>
      </c>
      <c r="AI23087" s="229">
        <v>108701</v>
      </c>
    </row>
    <row r="23088" spans="31:35" x14ac:dyDescent="0.55000000000000004">
      <c r="AE23088" s="254" t="s">
        <v>40954</v>
      </c>
      <c r="AF23088" s="255">
        <v>4420925.18</v>
      </c>
      <c r="AH23088" s="228" t="s">
        <v>31093</v>
      </c>
      <c r="AI23088" s="229">
        <v>457738.52</v>
      </c>
    </row>
    <row r="23089" spans="31:35" x14ac:dyDescent="0.55000000000000004">
      <c r="AE23089" s="254" t="s">
        <v>40955</v>
      </c>
      <c r="AF23089" s="255">
        <v>13238.85</v>
      </c>
      <c r="AH23089" s="228" t="s">
        <v>14660</v>
      </c>
      <c r="AI23089" s="229">
        <v>24659845.870000001</v>
      </c>
    </row>
    <row r="23090" spans="31:35" x14ac:dyDescent="0.55000000000000004">
      <c r="AE23090" s="254" t="s">
        <v>40956</v>
      </c>
      <c r="AF23090" s="255">
        <v>1953267.14</v>
      </c>
      <c r="AH23090" s="228" t="s">
        <v>14661</v>
      </c>
      <c r="AI23090" s="229">
        <v>116643142.56</v>
      </c>
    </row>
    <row r="23091" spans="31:35" x14ac:dyDescent="0.55000000000000004">
      <c r="AE23091" s="254" t="s">
        <v>46287</v>
      </c>
      <c r="AF23091" s="255">
        <v>42113.74</v>
      </c>
      <c r="AH23091" s="228" t="s">
        <v>31094</v>
      </c>
      <c r="AI23091" s="229">
        <v>9540.6200000000008</v>
      </c>
    </row>
    <row r="23092" spans="31:35" x14ac:dyDescent="0.55000000000000004">
      <c r="AE23092" s="254" t="s">
        <v>40957</v>
      </c>
      <c r="AF23092" s="255">
        <v>356.88</v>
      </c>
      <c r="AH23092" s="228" t="s">
        <v>31095</v>
      </c>
      <c r="AI23092" s="229">
        <v>-2102500.67</v>
      </c>
    </row>
    <row r="23093" spans="31:35" x14ac:dyDescent="0.55000000000000004">
      <c r="AE23093" s="254" t="s">
        <v>46288</v>
      </c>
      <c r="AF23093" s="255">
        <v>33821.53</v>
      </c>
      <c r="AH23093" s="228" t="s">
        <v>34389</v>
      </c>
      <c r="AI23093" s="229">
        <v>6216109.6299999999</v>
      </c>
    </row>
    <row r="23094" spans="31:35" x14ac:dyDescent="0.55000000000000004">
      <c r="AE23094" s="254" t="s">
        <v>46289</v>
      </c>
      <c r="AF23094" s="255">
        <v>915.6</v>
      </c>
      <c r="AH23094" s="228" t="s">
        <v>31096</v>
      </c>
      <c r="AI23094" s="229">
        <v>22817715.73</v>
      </c>
    </row>
    <row r="23095" spans="31:35" x14ac:dyDescent="0.55000000000000004">
      <c r="AE23095" s="254" t="s">
        <v>40958</v>
      </c>
      <c r="AF23095" s="255">
        <v>8350372.4000000004</v>
      </c>
      <c r="AH23095" s="228" t="s">
        <v>36928</v>
      </c>
      <c r="AI23095" s="229">
        <v>4957.29</v>
      </c>
    </row>
    <row r="23096" spans="31:35" x14ac:dyDescent="0.55000000000000004">
      <c r="AE23096" s="254" t="s">
        <v>40959</v>
      </c>
      <c r="AF23096" s="255">
        <v>547546.35</v>
      </c>
      <c r="AH23096" s="228" t="s">
        <v>54643</v>
      </c>
      <c r="AI23096" s="229">
        <v>23700</v>
      </c>
    </row>
    <row r="23097" spans="31:35" x14ac:dyDescent="0.55000000000000004">
      <c r="AE23097" s="254" t="s">
        <v>58136</v>
      </c>
      <c r="AF23097" s="255">
        <v>7500</v>
      </c>
      <c r="AH23097" s="228" t="s">
        <v>50821</v>
      </c>
      <c r="AI23097" s="229">
        <v>278576.40000000002</v>
      </c>
    </row>
    <row r="23098" spans="31:35" x14ac:dyDescent="0.55000000000000004">
      <c r="AE23098" s="254" t="s">
        <v>43449</v>
      </c>
      <c r="AF23098" s="255">
        <v>444938.09</v>
      </c>
      <c r="AH23098" s="228" t="s">
        <v>50822</v>
      </c>
      <c r="AI23098" s="229">
        <v>175125.66</v>
      </c>
    </row>
    <row r="23099" spans="31:35" x14ac:dyDescent="0.55000000000000004">
      <c r="AE23099" s="254" t="s">
        <v>46290</v>
      </c>
      <c r="AF23099" s="255">
        <v>520815.08</v>
      </c>
      <c r="AH23099" s="228" t="s">
        <v>54644</v>
      </c>
      <c r="AI23099" s="229">
        <v>99909.08</v>
      </c>
    </row>
    <row r="23100" spans="31:35" x14ac:dyDescent="0.55000000000000004">
      <c r="AE23100" s="254" t="s">
        <v>49513</v>
      </c>
      <c r="AF23100" s="255">
        <v>7187.23</v>
      </c>
      <c r="AH23100" s="228" t="s">
        <v>35903</v>
      </c>
      <c r="AI23100" s="229">
        <v>7980663.3499999996</v>
      </c>
    </row>
    <row r="23101" spans="31:35" x14ac:dyDescent="0.55000000000000004">
      <c r="AE23101" s="254" t="s">
        <v>49514</v>
      </c>
      <c r="AF23101" s="255">
        <v>273340.21000000002</v>
      </c>
      <c r="AH23101" s="228" t="s">
        <v>14662</v>
      </c>
      <c r="AI23101" s="229">
        <v>15783206.43</v>
      </c>
    </row>
    <row r="23102" spans="31:35" x14ac:dyDescent="0.55000000000000004">
      <c r="AE23102" s="254" t="s">
        <v>40960</v>
      </c>
      <c r="AF23102" s="255">
        <v>69424.28</v>
      </c>
      <c r="AH23102" s="228" t="s">
        <v>14663</v>
      </c>
      <c r="AI23102" s="229">
        <v>14551925.65</v>
      </c>
    </row>
    <row r="23103" spans="31:35" x14ac:dyDescent="0.55000000000000004">
      <c r="AE23103" s="254" t="s">
        <v>43450</v>
      </c>
      <c r="AF23103" s="255">
        <v>1315.82</v>
      </c>
      <c r="AH23103" s="228" t="s">
        <v>31097</v>
      </c>
      <c r="AI23103" s="229">
        <v>5211782.34</v>
      </c>
    </row>
    <row r="23104" spans="31:35" x14ac:dyDescent="0.55000000000000004">
      <c r="AE23104" s="254" t="s">
        <v>54738</v>
      </c>
      <c r="AF23104" s="255">
        <v>1051</v>
      </c>
      <c r="AH23104" s="228" t="s">
        <v>33035</v>
      </c>
      <c r="AI23104" s="229">
        <v>100000</v>
      </c>
    </row>
    <row r="23105" spans="31:35" x14ac:dyDescent="0.55000000000000004">
      <c r="AE23105" s="254" t="s">
        <v>48626</v>
      </c>
      <c r="AF23105" s="255">
        <v>9510</v>
      </c>
      <c r="AH23105" s="228" t="s">
        <v>30491</v>
      </c>
      <c r="AI23105" s="229">
        <v>60117.2</v>
      </c>
    </row>
    <row r="23106" spans="31:35" x14ac:dyDescent="0.55000000000000004">
      <c r="AE23106" s="254" t="s">
        <v>46291</v>
      </c>
      <c r="AF23106" s="255">
        <v>959694.76</v>
      </c>
      <c r="AH23106" s="228" t="s">
        <v>30509</v>
      </c>
      <c r="AI23106" s="229">
        <v>10650</v>
      </c>
    </row>
    <row r="23107" spans="31:35" x14ac:dyDescent="0.55000000000000004">
      <c r="AE23107" s="254" t="s">
        <v>55703</v>
      </c>
      <c r="AF23107" s="255">
        <v>-60</v>
      </c>
      <c r="AH23107" s="228" t="s">
        <v>30511</v>
      </c>
      <c r="AI23107" s="229">
        <v>824.84</v>
      </c>
    </row>
    <row r="23108" spans="31:35" x14ac:dyDescent="0.55000000000000004">
      <c r="AE23108" s="254" t="s">
        <v>40961</v>
      </c>
      <c r="AF23108" s="255">
        <v>3361245.72</v>
      </c>
      <c r="AH23108" s="228" t="s">
        <v>30512</v>
      </c>
      <c r="AI23108" s="229">
        <v>2371.79</v>
      </c>
    </row>
    <row r="23109" spans="31:35" x14ac:dyDescent="0.55000000000000004">
      <c r="AE23109" s="254" t="s">
        <v>43451</v>
      </c>
      <c r="AF23109" s="255">
        <v>450583.71</v>
      </c>
      <c r="AH23109" s="228" t="s">
        <v>30515</v>
      </c>
      <c r="AI23109" s="229">
        <v>22464</v>
      </c>
    </row>
    <row r="23110" spans="31:35" x14ac:dyDescent="0.55000000000000004">
      <c r="AE23110" s="254" t="s">
        <v>46292</v>
      </c>
      <c r="AF23110" s="255">
        <v>4500</v>
      </c>
      <c r="AH23110" s="228" t="s">
        <v>54645</v>
      </c>
      <c r="AI23110" s="229">
        <v>-0.36</v>
      </c>
    </row>
    <row r="23111" spans="31:35" x14ac:dyDescent="0.55000000000000004">
      <c r="AE23111" s="254" t="s">
        <v>43452</v>
      </c>
      <c r="AF23111" s="255">
        <v>199666.09</v>
      </c>
      <c r="AH23111" s="228" t="s">
        <v>30521</v>
      </c>
      <c r="AI23111" s="229">
        <v>21136.82</v>
      </c>
    </row>
    <row r="23112" spans="31:35" x14ac:dyDescent="0.55000000000000004">
      <c r="AE23112" s="254" t="s">
        <v>43453</v>
      </c>
      <c r="AF23112" s="255">
        <v>542321.82999999996</v>
      </c>
      <c r="AH23112" s="228" t="s">
        <v>30531</v>
      </c>
      <c r="AI23112" s="229">
        <v>52131.76</v>
      </c>
    </row>
    <row r="23113" spans="31:35" x14ac:dyDescent="0.55000000000000004">
      <c r="AE23113" s="254" t="s">
        <v>55704</v>
      </c>
      <c r="AF23113" s="255">
        <v>-8011.6</v>
      </c>
      <c r="AH23113" s="228" t="s">
        <v>30533</v>
      </c>
      <c r="AI23113" s="229">
        <v>90.87</v>
      </c>
    </row>
    <row r="23114" spans="31:35" x14ac:dyDescent="0.55000000000000004">
      <c r="AE23114" s="254" t="s">
        <v>48628</v>
      </c>
      <c r="AF23114" s="255">
        <v>21127.49</v>
      </c>
      <c r="AH23114" s="228" t="s">
        <v>30534</v>
      </c>
      <c r="AI23114" s="229">
        <v>3222.6</v>
      </c>
    </row>
    <row r="23115" spans="31:35" x14ac:dyDescent="0.55000000000000004">
      <c r="AE23115" s="254" t="s">
        <v>39650</v>
      </c>
      <c r="AF23115" s="255">
        <v>449913.51</v>
      </c>
      <c r="AH23115" s="228" t="s">
        <v>30535</v>
      </c>
      <c r="AI23115" s="229">
        <v>10509.59</v>
      </c>
    </row>
    <row r="23116" spans="31:35" x14ac:dyDescent="0.55000000000000004">
      <c r="AE23116" s="254" t="s">
        <v>54739</v>
      </c>
      <c r="AF23116" s="255">
        <v>990.77</v>
      </c>
      <c r="AH23116" s="228" t="s">
        <v>30536</v>
      </c>
      <c r="AI23116" s="229">
        <v>4426.18</v>
      </c>
    </row>
    <row r="23117" spans="31:35" x14ac:dyDescent="0.55000000000000004">
      <c r="AE23117" s="254" t="s">
        <v>47701</v>
      </c>
      <c r="AF23117" s="255">
        <v>1526.24</v>
      </c>
      <c r="AH23117" s="228" t="s">
        <v>30537</v>
      </c>
      <c r="AI23117" s="229">
        <v>213554</v>
      </c>
    </row>
    <row r="23118" spans="31:35" x14ac:dyDescent="0.55000000000000004">
      <c r="AE23118" s="254" t="s">
        <v>54740</v>
      </c>
      <c r="AF23118" s="255">
        <v>31195</v>
      </c>
      <c r="AH23118" s="228" t="s">
        <v>30538</v>
      </c>
      <c r="AI23118" s="229">
        <v>248582</v>
      </c>
    </row>
    <row r="23119" spans="31:35" x14ac:dyDescent="0.55000000000000004">
      <c r="AE23119" s="254" t="s">
        <v>49515</v>
      </c>
      <c r="AF23119" s="255">
        <v>128841.41</v>
      </c>
      <c r="AH23119" s="228" t="s">
        <v>30540</v>
      </c>
      <c r="AI23119" s="229">
        <v>290</v>
      </c>
    </row>
    <row r="23120" spans="31:35" x14ac:dyDescent="0.55000000000000004">
      <c r="AE23120" s="254" t="s">
        <v>48629</v>
      </c>
      <c r="AF23120" s="255">
        <v>17700.77</v>
      </c>
      <c r="AH23120" s="228" t="s">
        <v>30542</v>
      </c>
      <c r="AI23120" s="229">
        <v>15539.46</v>
      </c>
    </row>
    <row r="23121" spans="31:35" x14ac:dyDescent="0.55000000000000004">
      <c r="AE23121" s="254" t="s">
        <v>50856</v>
      </c>
      <c r="AF23121" s="255">
        <v>32000</v>
      </c>
      <c r="AH23121" s="228" t="s">
        <v>30543</v>
      </c>
      <c r="AI23121" s="229">
        <v>307</v>
      </c>
    </row>
    <row r="23122" spans="31:35" x14ac:dyDescent="0.55000000000000004">
      <c r="AE23122" s="254" t="s">
        <v>46293</v>
      </c>
      <c r="AF23122" s="255">
        <v>296621.26</v>
      </c>
      <c r="AH23122" s="228" t="s">
        <v>54646</v>
      </c>
      <c r="AI23122" s="229">
        <v>-7.0000000000000007E-2</v>
      </c>
    </row>
    <row r="23123" spans="31:35" x14ac:dyDescent="0.55000000000000004">
      <c r="AE23123" s="254" t="s">
        <v>63544</v>
      </c>
      <c r="AF23123" s="255">
        <v>1612.99</v>
      </c>
      <c r="AH23123" s="228" t="s">
        <v>14529</v>
      </c>
      <c r="AI23123" s="229">
        <v>196350.8</v>
      </c>
    </row>
    <row r="23124" spans="31:35" x14ac:dyDescent="0.55000000000000004">
      <c r="AE23124" s="254" t="s">
        <v>63863</v>
      </c>
      <c r="AF23124" s="255">
        <v>8984.33</v>
      </c>
      <c r="AH23124" s="228" t="s">
        <v>14530</v>
      </c>
      <c r="AI23124" s="229">
        <v>1129365.3700000001</v>
      </c>
    </row>
    <row r="23125" spans="31:35" x14ac:dyDescent="0.55000000000000004">
      <c r="AE23125" s="254" t="s">
        <v>40962</v>
      </c>
      <c r="AF23125" s="255">
        <v>950.74</v>
      </c>
      <c r="AH23125" s="228" t="s">
        <v>14540</v>
      </c>
      <c r="AI23125" s="229">
        <v>18482.28</v>
      </c>
    </row>
    <row r="23126" spans="31:35" x14ac:dyDescent="0.55000000000000004">
      <c r="AE23126" s="254" t="s">
        <v>48630</v>
      </c>
      <c r="AF23126" s="255">
        <v>1538.5</v>
      </c>
      <c r="AH23126" s="228" t="s">
        <v>14542</v>
      </c>
      <c r="AI23126" s="229">
        <v>16317.33</v>
      </c>
    </row>
    <row r="23127" spans="31:35" x14ac:dyDescent="0.55000000000000004">
      <c r="AE23127" s="254" t="s">
        <v>47702</v>
      </c>
      <c r="AF23127" s="255">
        <v>919.75</v>
      </c>
      <c r="AH23127" s="228" t="s">
        <v>14544</v>
      </c>
      <c r="AI23127" s="229">
        <v>154305.04999999999</v>
      </c>
    </row>
    <row r="23128" spans="31:35" x14ac:dyDescent="0.55000000000000004">
      <c r="AE23128" s="254" t="s">
        <v>58813</v>
      </c>
      <c r="AF23128" s="255">
        <v>1798.04</v>
      </c>
      <c r="AH23128" s="228" t="s">
        <v>14546</v>
      </c>
      <c r="AI23128" s="229">
        <v>14466.55</v>
      </c>
    </row>
    <row r="23129" spans="31:35" x14ac:dyDescent="0.55000000000000004">
      <c r="AE23129" s="254" t="s">
        <v>46294</v>
      </c>
      <c r="AF23129" s="255">
        <v>3925.88</v>
      </c>
      <c r="AH23129" s="228" t="s">
        <v>14548</v>
      </c>
      <c r="AI23129" s="229">
        <v>809.56</v>
      </c>
    </row>
    <row r="23130" spans="31:35" x14ac:dyDescent="0.55000000000000004">
      <c r="AE23130" s="254" t="s">
        <v>40963</v>
      </c>
      <c r="AF23130" s="255">
        <v>39879.08</v>
      </c>
      <c r="AH23130" s="228" t="s">
        <v>30547</v>
      </c>
      <c r="AI23130" s="229">
        <v>20557</v>
      </c>
    </row>
    <row r="23131" spans="31:35" x14ac:dyDescent="0.55000000000000004">
      <c r="AE23131" s="254" t="s">
        <v>49516</v>
      </c>
      <c r="AF23131" s="255">
        <v>6000</v>
      </c>
      <c r="AH23131" s="228" t="s">
        <v>14551</v>
      </c>
      <c r="AI23131" s="229">
        <v>459</v>
      </c>
    </row>
    <row r="23132" spans="31:35" x14ac:dyDescent="0.55000000000000004">
      <c r="AE23132" s="254" t="s">
        <v>56905</v>
      </c>
      <c r="AF23132" s="255">
        <v>975</v>
      </c>
      <c r="AH23132" s="228" t="s">
        <v>30551</v>
      </c>
      <c r="AI23132" s="229">
        <v>1500</v>
      </c>
    </row>
    <row r="23133" spans="31:35" x14ac:dyDescent="0.55000000000000004">
      <c r="AE23133" s="254" t="s">
        <v>58814</v>
      </c>
      <c r="AF23133" s="255">
        <v>9186.81</v>
      </c>
      <c r="AH23133" s="228" t="s">
        <v>14554</v>
      </c>
      <c r="AI23133" s="229">
        <v>9769.1</v>
      </c>
    </row>
    <row r="23134" spans="31:35" x14ac:dyDescent="0.55000000000000004">
      <c r="AE23134" s="254" t="s">
        <v>59373</v>
      </c>
      <c r="AF23134" s="255">
        <v>12400</v>
      </c>
      <c r="AH23134" s="228" t="s">
        <v>14557</v>
      </c>
      <c r="AI23134" s="229">
        <v>8759.41</v>
      </c>
    </row>
    <row r="23135" spans="31:35" x14ac:dyDescent="0.55000000000000004">
      <c r="AE23135" s="254" t="s">
        <v>46295</v>
      </c>
      <c r="AF23135" s="255">
        <v>305.02</v>
      </c>
      <c r="AH23135" s="228" t="s">
        <v>14558</v>
      </c>
      <c r="AI23135" s="229">
        <v>68975</v>
      </c>
    </row>
    <row r="23136" spans="31:35" x14ac:dyDescent="0.55000000000000004">
      <c r="AE23136" s="254" t="s">
        <v>39651</v>
      </c>
      <c r="AF23136" s="255">
        <v>77573.95</v>
      </c>
      <c r="AH23136" s="228" t="s">
        <v>14563</v>
      </c>
      <c r="AI23136" s="229">
        <v>108701</v>
      </c>
    </row>
    <row r="23137" spans="31:35" x14ac:dyDescent="0.55000000000000004">
      <c r="AE23137" s="254" t="s">
        <v>39652</v>
      </c>
      <c r="AF23137" s="255">
        <v>241145.32</v>
      </c>
      <c r="AH23137" s="228" t="s">
        <v>14564</v>
      </c>
      <c r="AI23137" s="229">
        <v>35668.92</v>
      </c>
    </row>
    <row r="23138" spans="31:35" x14ac:dyDescent="0.55000000000000004">
      <c r="AE23138" s="254" t="s">
        <v>39653</v>
      </c>
      <c r="AF23138" s="255">
        <v>134831.84</v>
      </c>
      <c r="AH23138" s="228" t="s">
        <v>14565</v>
      </c>
      <c r="AI23138" s="229">
        <v>40396.089999999997</v>
      </c>
    </row>
    <row r="23139" spans="31:35" x14ac:dyDescent="0.55000000000000004">
      <c r="AE23139" s="254" t="s">
        <v>49517</v>
      </c>
      <c r="AF23139" s="255">
        <v>1474.12</v>
      </c>
      <c r="AH23139" s="228" t="s">
        <v>14566</v>
      </c>
      <c r="AI23139" s="229">
        <v>93750.46</v>
      </c>
    </row>
    <row r="23140" spans="31:35" x14ac:dyDescent="0.55000000000000004">
      <c r="AE23140" s="254" t="s">
        <v>60054</v>
      </c>
      <c r="AF23140" s="255">
        <v>15.5</v>
      </c>
      <c r="AH23140" s="228" t="s">
        <v>14567</v>
      </c>
      <c r="AI23140" s="229">
        <v>3075</v>
      </c>
    </row>
    <row r="23141" spans="31:35" x14ac:dyDescent="0.55000000000000004">
      <c r="AE23141" s="254" t="s">
        <v>58815</v>
      </c>
      <c r="AF23141" s="255">
        <v>7.38</v>
      </c>
      <c r="AH23141" s="228" t="s">
        <v>14568</v>
      </c>
      <c r="AI23141" s="229">
        <v>47734.92</v>
      </c>
    </row>
    <row r="23142" spans="31:35" x14ac:dyDescent="0.55000000000000004">
      <c r="AE23142" s="254" t="s">
        <v>39654</v>
      </c>
      <c r="AF23142" s="255">
        <v>154177.1</v>
      </c>
      <c r="AH23142" s="228" t="s">
        <v>30566</v>
      </c>
      <c r="AI23142" s="229">
        <v>5884.08</v>
      </c>
    </row>
    <row r="23143" spans="31:35" x14ac:dyDescent="0.55000000000000004">
      <c r="AE23143" s="254" t="s">
        <v>43454</v>
      </c>
      <c r="AF23143" s="255">
        <v>36541.42</v>
      </c>
      <c r="AH23143" s="228" t="s">
        <v>30567</v>
      </c>
      <c r="AI23143" s="229">
        <v>65.599999999999994</v>
      </c>
    </row>
    <row r="23144" spans="31:35" x14ac:dyDescent="0.55000000000000004">
      <c r="AE23144" s="254" t="s">
        <v>47704</v>
      </c>
      <c r="AF23144" s="255">
        <v>32815.68</v>
      </c>
      <c r="AH23144" s="228" t="s">
        <v>14569</v>
      </c>
      <c r="AI23144" s="229">
        <v>234357.13</v>
      </c>
    </row>
    <row r="23145" spans="31:35" x14ac:dyDescent="0.55000000000000004">
      <c r="AE23145" s="254" t="s">
        <v>48631</v>
      </c>
      <c r="AF23145" s="255">
        <v>2633.22</v>
      </c>
      <c r="AH23145" s="228" t="s">
        <v>14570</v>
      </c>
      <c r="AI23145" s="229">
        <v>68741.179999999993</v>
      </c>
    </row>
    <row r="23146" spans="31:35" x14ac:dyDescent="0.55000000000000004">
      <c r="AE23146" s="254" t="s">
        <v>62931</v>
      </c>
      <c r="AF23146" s="255">
        <v>38.46</v>
      </c>
      <c r="AH23146" s="228" t="s">
        <v>30570</v>
      </c>
      <c r="AI23146" s="229">
        <v>1377.87</v>
      </c>
    </row>
    <row r="23147" spans="31:35" x14ac:dyDescent="0.55000000000000004">
      <c r="AE23147" s="254" t="s">
        <v>47705</v>
      </c>
      <c r="AF23147" s="255">
        <v>68746</v>
      </c>
      <c r="AH23147" s="228" t="s">
        <v>30571</v>
      </c>
      <c r="AI23147" s="229">
        <v>2628.89</v>
      </c>
    </row>
    <row r="23148" spans="31:35" x14ac:dyDescent="0.55000000000000004">
      <c r="AE23148" s="254" t="s">
        <v>55705</v>
      </c>
      <c r="AF23148" s="255">
        <v>-3</v>
      </c>
      <c r="AH23148" s="228" t="s">
        <v>30572</v>
      </c>
      <c r="AI23148" s="229">
        <v>50469.43</v>
      </c>
    </row>
    <row r="23149" spans="31:35" x14ac:dyDescent="0.55000000000000004">
      <c r="AE23149" s="254" t="s">
        <v>39655</v>
      </c>
      <c r="AF23149" s="255">
        <v>838600.88</v>
      </c>
      <c r="AH23149" s="228" t="s">
        <v>30573</v>
      </c>
      <c r="AI23149" s="229">
        <v>1120</v>
      </c>
    </row>
    <row r="23150" spans="31:35" x14ac:dyDescent="0.55000000000000004">
      <c r="AE23150" s="254" t="s">
        <v>50857</v>
      </c>
      <c r="AF23150" s="255">
        <v>68670.789999999994</v>
      </c>
      <c r="AH23150" s="228" t="s">
        <v>30574</v>
      </c>
      <c r="AI23150" s="229">
        <v>9860</v>
      </c>
    </row>
    <row r="23151" spans="31:35" x14ac:dyDescent="0.55000000000000004">
      <c r="AE23151" s="254" t="s">
        <v>46297</v>
      </c>
      <c r="AF23151" s="255">
        <v>2634.35</v>
      </c>
      <c r="AH23151" s="228" t="s">
        <v>30575</v>
      </c>
      <c r="AI23151" s="229">
        <v>3620</v>
      </c>
    </row>
    <row r="23152" spans="31:35" x14ac:dyDescent="0.55000000000000004">
      <c r="AE23152" s="254" t="s">
        <v>46298</v>
      </c>
      <c r="AF23152" s="255">
        <v>43712.73</v>
      </c>
      <c r="AH23152" s="228" t="s">
        <v>30578</v>
      </c>
      <c r="AI23152" s="229">
        <v>16163.03</v>
      </c>
    </row>
    <row r="23153" spans="31:35" x14ac:dyDescent="0.55000000000000004">
      <c r="AE23153" s="254" t="s">
        <v>50858</v>
      </c>
      <c r="AF23153" s="255">
        <v>22424.16</v>
      </c>
      <c r="AH23153" s="228" t="s">
        <v>30579</v>
      </c>
      <c r="AI23153" s="229">
        <v>2093.37</v>
      </c>
    </row>
    <row r="23154" spans="31:35" x14ac:dyDescent="0.55000000000000004">
      <c r="AE23154" s="254" t="s">
        <v>58137</v>
      </c>
      <c r="AF23154" s="255">
        <v>-2682.48</v>
      </c>
      <c r="AH23154" s="228" t="s">
        <v>30582</v>
      </c>
      <c r="AI23154" s="229">
        <v>228.64</v>
      </c>
    </row>
    <row r="23155" spans="31:35" x14ac:dyDescent="0.55000000000000004">
      <c r="AE23155" s="254" t="s">
        <v>49519</v>
      </c>
      <c r="AF23155" s="255">
        <v>10402.15</v>
      </c>
      <c r="AH23155" s="228" t="s">
        <v>48590</v>
      </c>
      <c r="AI23155" s="229">
        <v>160</v>
      </c>
    </row>
    <row r="23156" spans="31:35" x14ac:dyDescent="0.55000000000000004">
      <c r="AE23156" s="254" t="s">
        <v>50859</v>
      </c>
      <c r="AF23156" s="255">
        <v>38000</v>
      </c>
      <c r="AH23156" s="228" t="s">
        <v>30587</v>
      </c>
      <c r="AI23156" s="229">
        <v>330544.06</v>
      </c>
    </row>
    <row r="23157" spans="31:35" x14ac:dyDescent="0.55000000000000004">
      <c r="AE23157" s="254" t="s">
        <v>62932</v>
      </c>
      <c r="AF23157" s="255">
        <v>1757.11</v>
      </c>
      <c r="AH23157" s="228" t="s">
        <v>30588</v>
      </c>
      <c r="AI23157" s="229">
        <v>672.21</v>
      </c>
    </row>
    <row r="23158" spans="31:35" x14ac:dyDescent="0.55000000000000004">
      <c r="AE23158" s="254" t="s">
        <v>62426</v>
      </c>
      <c r="AF23158" s="255">
        <v>6683.75</v>
      </c>
      <c r="AH23158" s="228" t="s">
        <v>30589</v>
      </c>
      <c r="AI23158" s="229">
        <v>115.51</v>
      </c>
    </row>
    <row r="23159" spans="31:35" x14ac:dyDescent="0.55000000000000004">
      <c r="AE23159" s="254" t="s">
        <v>50861</v>
      </c>
      <c r="AF23159" s="255">
        <v>3336.79</v>
      </c>
      <c r="AH23159" s="228" t="s">
        <v>30590</v>
      </c>
      <c r="AI23159" s="229">
        <v>31914.42</v>
      </c>
    </row>
    <row r="23160" spans="31:35" x14ac:dyDescent="0.55000000000000004">
      <c r="AE23160" s="254" t="s">
        <v>50862</v>
      </c>
      <c r="AF23160" s="255">
        <v>11378.01</v>
      </c>
      <c r="AH23160" s="228" t="s">
        <v>30591</v>
      </c>
      <c r="AI23160" s="229">
        <v>84727.13</v>
      </c>
    </row>
    <row r="23161" spans="31:35" x14ac:dyDescent="0.55000000000000004">
      <c r="AE23161" s="254" t="s">
        <v>50863</v>
      </c>
      <c r="AF23161" s="255">
        <v>6543.28</v>
      </c>
      <c r="AH23161" s="228" t="s">
        <v>30593</v>
      </c>
      <c r="AI23161" s="229">
        <v>389.31</v>
      </c>
    </row>
    <row r="23162" spans="31:35" x14ac:dyDescent="0.55000000000000004">
      <c r="AE23162" s="254" t="s">
        <v>65238</v>
      </c>
      <c r="AF23162" s="255">
        <v>2975.12</v>
      </c>
      <c r="AH23162" s="228" t="s">
        <v>30595</v>
      </c>
      <c r="AI23162" s="229">
        <v>89009.15</v>
      </c>
    </row>
    <row r="23163" spans="31:35" x14ac:dyDescent="0.55000000000000004">
      <c r="AE23163" s="254" t="s">
        <v>65239</v>
      </c>
      <c r="AF23163" s="255">
        <v>185.25</v>
      </c>
      <c r="AH23163" s="228" t="s">
        <v>30597</v>
      </c>
      <c r="AI23163" s="229">
        <v>10387.5</v>
      </c>
    </row>
    <row r="23164" spans="31:35" x14ac:dyDescent="0.55000000000000004">
      <c r="AE23164" s="254" t="s">
        <v>62505</v>
      </c>
      <c r="AF23164" s="255">
        <v>219470</v>
      </c>
      <c r="AH23164" s="228" t="s">
        <v>30598</v>
      </c>
      <c r="AI23164" s="229">
        <v>103961.34</v>
      </c>
    </row>
    <row r="23165" spans="31:35" x14ac:dyDescent="0.55000000000000004">
      <c r="AE23165" s="254" t="s">
        <v>62933</v>
      </c>
      <c r="AF23165" s="255">
        <v>1958.21</v>
      </c>
      <c r="AH23165" s="228" t="s">
        <v>30600</v>
      </c>
      <c r="AI23165" s="229">
        <v>1200.9100000000001</v>
      </c>
    </row>
    <row r="23166" spans="31:35" x14ac:dyDescent="0.55000000000000004">
      <c r="AE23166" s="254" t="s">
        <v>63545</v>
      </c>
      <c r="AF23166" s="255">
        <v>34.32</v>
      </c>
      <c r="AH23166" s="228" t="s">
        <v>30603</v>
      </c>
      <c r="AI23166" s="229">
        <v>666265.34</v>
      </c>
    </row>
    <row r="23167" spans="31:35" x14ac:dyDescent="0.55000000000000004">
      <c r="AE23167" s="254" t="s">
        <v>54742</v>
      </c>
      <c r="AF23167" s="255">
        <v>2965.48</v>
      </c>
      <c r="AH23167" s="228" t="s">
        <v>30604</v>
      </c>
      <c r="AI23167" s="229">
        <v>33131.47</v>
      </c>
    </row>
    <row r="23168" spans="31:35" x14ac:dyDescent="0.55000000000000004">
      <c r="AE23168" s="254" t="s">
        <v>59455</v>
      </c>
      <c r="AF23168" s="255">
        <v>19642.97</v>
      </c>
      <c r="AH23168" s="228" t="s">
        <v>30605</v>
      </c>
      <c r="AI23168" s="229">
        <v>128346.69</v>
      </c>
    </row>
    <row r="23169" spans="31:35" x14ac:dyDescent="0.55000000000000004">
      <c r="AE23169" s="254" t="s">
        <v>58138</v>
      </c>
      <c r="AF23169" s="255">
        <v>9000</v>
      </c>
      <c r="AH23169" s="228" t="s">
        <v>30652</v>
      </c>
      <c r="AI23169" s="229">
        <v>403224.51</v>
      </c>
    </row>
    <row r="23170" spans="31:35" x14ac:dyDescent="0.55000000000000004">
      <c r="AE23170" s="254" t="s">
        <v>65240</v>
      </c>
      <c r="AF23170" s="255">
        <v>1084.8399999999999</v>
      </c>
      <c r="AH23170" s="228" t="s">
        <v>30656</v>
      </c>
      <c r="AI23170" s="229">
        <v>5532.54</v>
      </c>
    </row>
    <row r="23171" spans="31:35" x14ac:dyDescent="0.55000000000000004">
      <c r="AE23171" s="254" t="s">
        <v>55706</v>
      </c>
      <c r="AF23171" s="255">
        <v>85883.54</v>
      </c>
      <c r="AH23171" s="228" t="s">
        <v>30668</v>
      </c>
      <c r="AI23171" s="229">
        <v>6000</v>
      </c>
    </row>
    <row r="23172" spans="31:35" x14ac:dyDescent="0.55000000000000004">
      <c r="AE23172" s="254" t="s">
        <v>63864</v>
      </c>
      <c r="AF23172" s="255">
        <v>209995.93</v>
      </c>
      <c r="AH23172" s="228" t="s">
        <v>30673</v>
      </c>
      <c r="AI23172" s="229">
        <v>29427.47</v>
      </c>
    </row>
    <row r="23173" spans="31:35" x14ac:dyDescent="0.55000000000000004">
      <c r="AE23173" s="254" t="s">
        <v>58139</v>
      </c>
      <c r="AF23173" s="255">
        <v>10209.84</v>
      </c>
      <c r="AH23173" s="228" t="s">
        <v>30674</v>
      </c>
      <c r="AI23173" s="229">
        <v>89161.76</v>
      </c>
    </row>
    <row r="23174" spans="31:35" x14ac:dyDescent="0.55000000000000004">
      <c r="AE23174" s="254" t="s">
        <v>65241</v>
      </c>
      <c r="AF23174" s="255">
        <v>2625</v>
      </c>
      <c r="AH23174" s="228" t="s">
        <v>30675</v>
      </c>
      <c r="AI23174" s="229">
        <v>113546.04</v>
      </c>
    </row>
    <row r="23175" spans="31:35" x14ac:dyDescent="0.55000000000000004">
      <c r="AE23175" s="254" t="s">
        <v>63865</v>
      </c>
      <c r="AF23175" s="255">
        <v>1576.95</v>
      </c>
      <c r="AH23175" s="228" t="s">
        <v>30676</v>
      </c>
      <c r="AI23175" s="229">
        <v>81816.69</v>
      </c>
    </row>
    <row r="23176" spans="31:35" x14ac:dyDescent="0.55000000000000004">
      <c r="AE23176" s="254" t="s">
        <v>62934</v>
      </c>
      <c r="AF23176" s="255">
        <v>723</v>
      </c>
      <c r="AH23176" s="228" t="s">
        <v>30677</v>
      </c>
      <c r="AI23176" s="229">
        <v>91158.62</v>
      </c>
    </row>
    <row r="23177" spans="31:35" x14ac:dyDescent="0.55000000000000004">
      <c r="AE23177" s="254" t="s">
        <v>60984</v>
      </c>
      <c r="AF23177" s="255">
        <v>29588.43</v>
      </c>
      <c r="AH23177" s="228" t="s">
        <v>30680</v>
      </c>
      <c r="AI23177" s="229">
        <v>416450.79</v>
      </c>
    </row>
    <row r="23178" spans="31:35" x14ac:dyDescent="0.55000000000000004">
      <c r="AE23178" s="254" t="s">
        <v>63866</v>
      </c>
      <c r="AF23178" s="255">
        <v>3893.57</v>
      </c>
      <c r="AH23178" s="228" t="s">
        <v>30683</v>
      </c>
      <c r="AI23178" s="229">
        <v>667345.68000000005</v>
      </c>
    </row>
    <row r="23179" spans="31:35" x14ac:dyDescent="0.55000000000000004">
      <c r="AE23179" s="254" t="s">
        <v>65242</v>
      </c>
      <c r="AF23179" s="255">
        <v>1296</v>
      </c>
      <c r="AH23179" s="228" t="s">
        <v>30685</v>
      </c>
      <c r="AI23179" s="229">
        <v>240651.62</v>
      </c>
    </row>
    <row r="23180" spans="31:35" x14ac:dyDescent="0.55000000000000004">
      <c r="AE23180" s="254" t="s">
        <v>65243</v>
      </c>
      <c r="AF23180" s="255">
        <v>18134.45</v>
      </c>
      <c r="AH23180" s="228" t="s">
        <v>30688</v>
      </c>
      <c r="AI23180" s="229">
        <v>7974</v>
      </c>
    </row>
    <row r="23181" spans="31:35" x14ac:dyDescent="0.55000000000000004">
      <c r="AE23181" s="254" t="s">
        <v>63867</v>
      </c>
      <c r="AF23181" s="255">
        <v>115489.63</v>
      </c>
      <c r="AH23181" s="228" t="s">
        <v>30689</v>
      </c>
      <c r="AI23181" s="229">
        <v>7231.08</v>
      </c>
    </row>
    <row r="23182" spans="31:35" x14ac:dyDescent="0.55000000000000004">
      <c r="AE23182" s="254" t="s">
        <v>63546</v>
      </c>
      <c r="AF23182" s="255">
        <v>195657.05</v>
      </c>
      <c r="AH23182" s="228" t="s">
        <v>54647</v>
      </c>
      <c r="AI23182" s="229">
        <v>-23</v>
      </c>
    </row>
    <row r="23183" spans="31:35" x14ac:dyDescent="0.55000000000000004">
      <c r="AE23183" s="254" t="s">
        <v>55707</v>
      </c>
      <c r="AF23183" s="255">
        <v>50569.41</v>
      </c>
      <c r="AH23183" s="228" t="s">
        <v>30691</v>
      </c>
      <c r="AI23183" s="229">
        <v>7858</v>
      </c>
    </row>
    <row r="23184" spans="31:35" x14ac:dyDescent="0.55000000000000004">
      <c r="AE23184" s="254" t="s">
        <v>60985</v>
      </c>
      <c r="AF23184" s="255">
        <v>118180.57</v>
      </c>
      <c r="AH23184" s="228" t="s">
        <v>30712</v>
      </c>
      <c r="AI23184" s="229">
        <v>7059</v>
      </c>
    </row>
    <row r="23185" spans="31:35" x14ac:dyDescent="0.55000000000000004">
      <c r="AE23185" s="254" t="s">
        <v>63868</v>
      </c>
      <c r="AF23185" s="255">
        <v>120</v>
      </c>
      <c r="AH23185" s="228" t="s">
        <v>54648</v>
      </c>
      <c r="AI23185" s="229">
        <v>-7.0000000000000007E-2</v>
      </c>
    </row>
    <row r="23186" spans="31:35" x14ac:dyDescent="0.55000000000000004">
      <c r="AE23186" s="254" t="s">
        <v>63869</v>
      </c>
      <c r="AF23186" s="255">
        <v>818.14</v>
      </c>
      <c r="AH23186" s="228" t="s">
        <v>30714</v>
      </c>
      <c r="AI23186" s="229">
        <v>466785.47</v>
      </c>
    </row>
    <row r="23187" spans="31:35" x14ac:dyDescent="0.55000000000000004">
      <c r="AE23187" s="254" t="s">
        <v>58910</v>
      </c>
      <c r="AF23187" s="255">
        <v>1479952.82</v>
      </c>
      <c r="AH23187" s="228" t="s">
        <v>30715</v>
      </c>
      <c r="AI23187" s="229">
        <v>24389.25</v>
      </c>
    </row>
    <row r="23188" spans="31:35" x14ac:dyDescent="0.55000000000000004">
      <c r="AE23188" s="254" t="s">
        <v>63547</v>
      </c>
      <c r="AF23188" s="255">
        <v>28938.01</v>
      </c>
      <c r="AH23188" s="228" t="s">
        <v>54649</v>
      </c>
      <c r="AI23188" s="229">
        <v>428691.99</v>
      </c>
    </row>
    <row r="23189" spans="31:35" x14ac:dyDescent="0.55000000000000004">
      <c r="AE23189" s="254" t="s">
        <v>63870</v>
      </c>
      <c r="AF23189" s="255">
        <v>153860.43</v>
      </c>
      <c r="AH23189" s="228" t="s">
        <v>50823</v>
      </c>
      <c r="AI23189" s="229">
        <v>11827.05</v>
      </c>
    </row>
    <row r="23190" spans="31:35" x14ac:dyDescent="0.55000000000000004">
      <c r="AE23190" s="254" t="s">
        <v>58816</v>
      </c>
      <c r="AF23190" s="255">
        <v>261134.92</v>
      </c>
      <c r="AH23190" s="228" t="s">
        <v>54650</v>
      </c>
      <c r="AI23190" s="229">
        <v>6695.29</v>
      </c>
    </row>
    <row r="23191" spans="31:35" x14ac:dyDescent="0.55000000000000004">
      <c r="AE23191" s="254" t="s">
        <v>63871</v>
      </c>
      <c r="AF23191" s="255">
        <v>7000</v>
      </c>
      <c r="AH23191" s="228" t="s">
        <v>43415</v>
      </c>
      <c r="AI23191" s="229">
        <v>290249024.24000001</v>
      </c>
    </row>
    <row r="23192" spans="31:35" x14ac:dyDescent="0.55000000000000004">
      <c r="AE23192" s="254" t="s">
        <v>60986</v>
      </c>
      <c r="AF23192" s="255">
        <v>155669.4</v>
      </c>
      <c r="AH23192" s="228" t="s">
        <v>43416</v>
      </c>
      <c r="AI23192" s="229">
        <v>21948492.010000002</v>
      </c>
    </row>
    <row r="23193" spans="31:35" x14ac:dyDescent="0.55000000000000004">
      <c r="AE23193" s="254" t="s">
        <v>65244</v>
      </c>
      <c r="AF23193" s="255">
        <v>86258.15</v>
      </c>
      <c r="AH23193" s="228" t="s">
        <v>30719</v>
      </c>
      <c r="AI23193" s="229">
        <v>355195.17</v>
      </c>
    </row>
    <row r="23194" spans="31:35" x14ac:dyDescent="0.55000000000000004">
      <c r="AE23194" s="254" t="s">
        <v>58140</v>
      </c>
      <c r="AF23194" s="255">
        <v>919008.29</v>
      </c>
      <c r="AH23194" s="228" t="s">
        <v>14571</v>
      </c>
      <c r="AI23194" s="229">
        <v>75791.259999999995</v>
      </c>
    </row>
    <row r="23195" spans="31:35" x14ac:dyDescent="0.55000000000000004">
      <c r="AE23195" s="254" t="s">
        <v>60987</v>
      </c>
      <c r="AF23195" s="255">
        <v>288686.28999999998</v>
      </c>
      <c r="AH23195" s="228" t="s">
        <v>30720</v>
      </c>
      <c r="AI23195" s="229">
        <v>532088.12</v>
      </c>
    </row>
    <row r="23196" spans="31:35" x14ac:dyDescent="0.55000000000000004">
      <c r="AE23196" s="254" t="s">
        <v>65245</v>
      </c>
      <c r="AF23196" s="255">
        <v>3130.21</v>
      </c>
      <c r="AH23196" s="228" t="s">
        <v>30721</v>
      </c>
      <c r="AI23196" s="229">
        <v>1326</v>
      </c>
    </row>
    <row r="23197" spans="31:35" x14ac:dyDescent="0.55000000000000004">
      <c r="AE23197" s="254" t="s">
        <v>65246</v>
      </c>
      <c r="AF23197" s="255">
        <v>13152.85</v>
      </c>
      <c r="AH23197" s="228" t="s">
        <v>14572</v>
      </c>
      <c r="AI23197" s="229">
        <v>4840682.49</v>
      </c>
    </row>
    <row r="23198" spans="31:35" x14ac:dyDescent="0.55000000000000004">
      <c r="AE23198" s="254" t="s">
        <v>65247</v>
      </c>
      <c r="AF23198" s="255">
        <v>258.8</v>
      </c>
      <c r="AH23198" s="228" t="s">
        <v>30723</v>
      </c>
      <c r="AI23198" s="229">
        <v>15908.76</v>
      </c>
    </row>
    <row r="23199" spans="31:35" x14ac:dyDescent="0.55000000000000004">
      <c r="AE23199" s="254" t="s">
        <v>63585</v>
      </c>
      <c r="AF23199" s="255">
        <v>1200</v>
      </c>
      <c r="AH23199" s="228" t="s">
        <v>30724</v>
      </c>
      <c r="AI23199" s="229">
        <v>5837937.0800000001</v>
      </c>
    </row>
    <row r="23200" spans="31:35" x14ac:dyDescent="0.55000000000000004">
      <c r="AE23200" s="254" t="s">
        <v>61245</v>
      </c>
      <c r="AF23200" s="255">
        <v>366667.2</v>
      </c>
      <c r="AH23200" s="228" t="s">
        <v>30725</v>
      </c>
      <c r="AI23200" s="229">
        <v>102072</v>
      </c>
    </row>
    <row r="23201" spans="31:35" x14ac:dyDescent="0.55000000000000004">
      <c r="AE23201" s="254" t="s">
        <v>61246</v>
      </c>
      <c r="AF23201" s="255">
        <v>171556.88</v>
      </c>
      <c r="AH23201" s="228" t="s">
        <v>34346</v>
      </c>
      <c r="AI23201" s="229">
        <v>4788.84</v>
      </c>
    </row>
    <row r="23202" spans="31:35" x14ac:dyDescent="0.55000000000000004">
      <c r="AE23202" s="254" t="s">
        <v>65248</v>
      </c>
      <c r="AF23202" s="255">
        <v>24006.14</v>
      </c>
      <c r="AH23202" s="228" t="s">
        <v>34394</v>
      </c>
      <c r="AI23202" s="229">
        <v>4836.2</v>
      </c>
    </row>
    <row r="23203" spans="31:35" x14ac:dyDescent="0.55000000000000004">
      <c r="AE23203" s="254" t="s">
        <v>60988</v>
      </c>
      <c r="AF23203" s="255">
        <v>11265</v>
      </c>
      <c r="AH23203" s="228" t="s">
        <v>46239</v>
      </c>
      <c r="AI23203" s="229">
        <v>71996.36</v>
      </c>
    </row>
    <row r="23204" spans="31:35" x14ac:dyDescent="0.55000000000000004">
      <c r="AE23204" s="254" t="s">
        <v>63872</v>
      </c>
      <c r="AF23204" s="255">
        <v>23388.46</v>
      </c>
      <c r="AH23204" s="228" t="s">
        <v>14573</v>
      </c>
      <c r="AI23204" s="229">
        <v>2572242.92</v>
      </c>
    </row>
    <row r="23205" spans="31:35" x14ac:dyDescent="0.55000000000000004">
      <c r="AE23205" s="254" t="s">
        <v>58141</v>
      </c>
      <c r="AF23205" s="255">
        <v>142410.4</v>
      </c>
      <c r="AH23205" s="228" t="s">
        <v>30727</v>
      </c>
      <c r="AI23205" s="229">
        <v>3989.42</v>
      </c>
    </row>
    <row r="23206" spans="31:35" x14ac:dyDescent="0.55000000000000004">
      <c r="AE23206" s="254" t="s">
        <v>60055</v>
      </c>
      <c r="AF23206" s="255">
        <v>61090</v>
      </c>
      <c r="AH23206" s="228" t="s">
        <v>14574</v>
      </c>
      <c r="AI23206" s="229">
        <v>315692.18</v>
      </c>
    </row>
    <row r="23207" spans="31:35" x14ac:dyDescent="0.55000000000000004">
      <c r="AE23207" s="254" t="s">
        <v>60989</v>
      </c>
      <c r="AF23207" s="255">
        <v>15826.01</v>
      </c>
      <c r="AH23207" s="228" t="s">
        <v>14575</v>
      </c>
      <c r="AI23207" s="229">
        <v>165.12</v>
      </c>
    </row>
    <row r="23208" spans="31:35" x14ac:dyDescent="0.55000000000000004">
      <c r="AE23208" s="254" t="s">
        <v>58142</v>
      </c>
      <c r="AF23208" s="255">
        <v>20708.41</v>
      </c>
      <c r="AH23208" s="228" t="s">
        <v>14576</v>
      </c>
      <c r="AI23208" s="229">
        <v>4667472.97</v>
      </c>
    </row>
    <row r="23209" spans="31:35" x14ac:dyDescent="0.55000000000000004">
      <c r="AE23209" s="254" t="s">
        <v>61727</v>
      </c>
      <c r="AF23209" s="255">
        <v>9100.6200000000008</v>
      </c>
      <c r="AH23209" s="228" t="s">
        <v>14577</v>
      </c>
      <c r="AI23209" s="229">
        <v>651882.59</v>
      </c>
    </row>
    <row r="23210" spans="31:35" x14ac:dyDescent="0.55000000000000004">
      <c r="AE23210" s="254" t="s">
        <v>58817</v>
      </c>
      <c r="AF23210" s="255">
        <v>102832.13</v>
      </c>
      <c r="AH23210" s="228" t="s">
        <v>30729</v>
      </c>
      <c r="AI23210" s="229">
        <v>20587.91</v>
      </c>
    </row>
    <row r="23211" spans="31:35" x14ac:dyDescent="0.55000000000000004">
      <c r="AE23211" s="254" t="s">
        <v>63548</v>
      </c>
      <c r="AF23211" s="255">
        <v>350.84</v>
      </c>
      <c r="AH23211" s="228" t="s">
        <v>30730</v>
      </c>
      <c r="AI23211" s="229">
        <v>109812.62</v>
      </c>
    </row>
    <row r="23212" spans="31:35" x14ac:dyDescent="0.55000000000000004">
      <c r="AE23212" s="254" t="s">
        <v>60990</v>
      </c>
      <c r="AF23212" s="255">
        <v>2100.39</v>
      </c>
      <c r="AH23212" s="228" t="s">
        <v>14578</v>
      </c>
      <c r="AI23212" s="229">
        <v>1143713.6200000001</v>
      </c>
    </row>
    <row r="23213" spans="31:35" x14ac:dyDescent="0.55000000000000004">
      <c r="AE23213" s="254" t="s">
        <v>58818</v>
      </c>
      <c r="AF23213" s="255">
        <v>2805</v>
      </c>
      <c r="AH23213" s="228" t="s">
        <v>30731</v>
      </c>
      <c r="AI23213" s="229">
        <v>72230.33</v>
      </c>
    </row>
    <row r="23214" spans="31:35" x14ac:dyDescent="0.55000000000000004">
      <c r="AE23214" s="254" t="s">
        <v>59374</v>
      </c>
      <c r="AF23214" s="255">
        <v>72547.899999999994</v>
      </c>
      <c r="AH23214" s="228" t="s">
        <v>30734</v>
      </c>
      <c r="AI23214" s="229">
        <v>1007021.25</v>
      </c>
    </row>
    <row r="23215" spans="31:35" x14ac:dyDescent="0.55000000000000004">
      <c r="AE23215" s="254" t="s">
        <v>61728</v>
      </c>
      <c r="AF23215" s="255">
        <v>4061.91</v>
      </c>
      <c r="AH23215" s="228" t="s">
        <v>30735</v>
      </c>
      <c r="AI23215" s="229">
        <v>1856315.81</v>
      </c>
    </row>
    <row r="23216" spans="31:35" x14ac:dyDescent="0.55000000000000004">
      <c r="AE23216" s="254" t="s">
        <v>62427</v>
      </c>
      <c r="AF23216" s="255">
        <v>1561.19</v>
      </c>
      <c r="AH23216" s="228" t="s">
        <v>30736</v>
      </c>
      <c r="AI23216" s="229">
        <v>176951.56</v>
      </c>
    </row>
    <row r="23217" spans="31:35" x14ac:dyDescent="0.55000000000000004">
      <c r="AE23217" s="254" t="s">
        <v>63549</v>
      </c>
      <c r="AF23217" s="255">
        <v>601.96</v>
      </c>
      <c r="AH23217" s="228" t="s">
        <v>30737</v>
      </c>
      <c r="AI23217" s="229">
        <v>1020352.04</v>
      </c>
    </row>
    <row r="23218" spans="31:35" x14ac:dyDescent="0.55000000000000004">
      <c r="AE23218" s="254" t="s">
        <v>62428</v>
      </c>
      <c r="AF23218" s="255">
        <v>677.7</v>
      </c>
      <c r="AH23218" s="228" t="s">
        <v>30738</v>
      </c>
      <c r="AI23218" s="229">
        <v>76366.600000000006</v>
      </c>
    </row>
    <row r="23219" spans="31:35" x14ac:dyDescent="0.55000000000000004">
      <c r="AE23219" s="254" t="s">
        <v>65249</v>
      </c>
      <c r="AF23219" s="255">
        <v>2910</v>
      </c>
      <c r="AH23219" s="228" t="s">
        <v>30739</v>
      </c>
      <c r="AI23219" s="229">
        <v>73099</v>
      </c>
    </row>
    <row r="23220" spans="31:35" x14ac:dyDescent="0.55000000000000004">
      <c r="AE23220" s="254" t="s">
        <v>58819</v>
      </c>
      <c r="AF23220" s="255">
        <v>22526.2</v>
      </c>
      <c r="AH23220" s="228" t="s">
        <v>30740</v>
      </c>
      <c r="AI23220" s="229">
        <v>157.5</v>
      </c>
    </row>
    <row r="23221" spans="31:35" x14ac:dyDescent="0.55000000000000004">
      <c r="AE23221" s="254" t="s">
        <v>62429</v>
      </c>
      <c r="AF23221" s="255">
        <v>2000</v>
      </c>
      <c r="AH23221" s="228" t="s">
        <v>30741</v>
      </c>
      <c r="AI23221" s="229">
        <v>7723.4</v>
      </c>
    </row>
    <row r="23222" spans="31:35" x14ac:dyDescent="0.55000000000000004">
      <c r="AE23222" s="254" t="s">
        <v>63550</v>
      </c>
      <c r="AF23222" s="255">
        <v>2579.48</v>
      </c>
      <c r="AH23222" s="228" t="s">
        <v>14579</v>
      </c>
      <c r="AI23222" s="229">
        <v>1240706.42</v>
      </c>
    </row>
    <row r="23223" spans="31:35" x14ac:dyDescent="0.55000000000000004">
      <c r="AE23223" s="254" t="s">
        <v>59375</v>
      </c>
      <c r="AF23223" s="255">
        <v>297534.13</v>
      </c>
      <c r="AH23223" s="228" t="s">
        <v>30742</v>
      </c>
      <c r="AI23223" s="229">
        <v>4703.92</v>
      </c>
    </row>
    <row r="23224" spans="31:35" x14ac:dyDescent="0.55000000000000004">
      <c r="AE23224" s="254" t="s">
        <v>63873</v>
      </c>
      <c r="AF23224" s="255">
        <v>13800</v>
      </c>
      <c r="AH23224" s="228" t="s">
        <v>14580</v>
      </c>
      <c r="AI23224" s="229">
        <v>562305.29</v>
      </c>
    </row>
    <row r="23225" spans="31:35" x14ac:dyDescent="0.55000000000000004">
      <c r="AE23225" s="254" t="s">
        <v>58143</v>
      </c>
      <c r="AF23225" s="255">
        <v>2189625.23</v>
      </c>
      <c r="AH23225" s="228" t="s">
        <v>30743</v>
      </c>
      <c r="AI23225" s="229">
        <v>1073679.22</v>
      </c>
    </row>
    <row r="23226" spans="31:35" x14ac:dyDescent="0.55000000000000004">
      <c r="AE23226" s="254" t="s">
        <v>59376</v>
      </c>
      <c r="AF23226" s="255">
        <v>767</v>
      </c>
      <c r="AH23226" s="228" t="s">
        <v>30744</v>
      </c>
      <c r="AI23226" s="229">
        <v>179047.89</v>
      </c>
    </row>
    <row r="23227" spans="31:35" x14ac:dyDescent="0.55000000000000004">
      <c r="AE23227" s="254" t="s">
        <v>58144</v>
      </c>
      <c r="AF23227" s="255">
        <v>220822.68</v>
      </c>
      <c r="AH23227" s="228" t="s">
        <v>30745</v>
      </c>
      <c r="AI23227" s="229">
        <v>27180.39</v>
      </c>
    </row>
    <row r="23228" spans="31:35" x14ac:dyDescent="0.55000000000000004">
      <c r="AE23228" s="254" t="s">
        <v>58145</v>
      </c>
      <c r="AF23228" s="255">
        <v>494981.1</v>
      </c>
      <c r="AH23228" s="228" t="s">
        <v>30746</v>
      </c>
      <c r="AI23228" s="229">
        <v>2025.01</v>
      </c>
    </row>
    <row r="23229" spans="31:35" x14ac:dyDescent="0.55000000000000004">
      <c r="AE23229" s="254" t="s">
        <v>58146</v>
      </c>
      <c r="AF23229" s="255">
        <v>873.98</v>
      </c>
      <c r="AH23229" s="228" t="s">
        <v>30747</v>
      </c>
      <c r="AI23229" s="229">
        <v>9667892.7200000007</v>
      </c>
    </row>
    <row r="23230" spans="31:35" x14ac:dyDescent="0.55000000000000004">
      <c r="AE23230" s="254" t="s">
        <v>58147</v>
      </c>
      <c r="AF23230" s="255">
        <v>9973.52</v>
      </c>
      <c r="AH23230" s="228" t="s">
        <v>14581</v>
      </c>
      <c r="AI23230" s="229">
        <v>1091130.3899999999</v>
      </c>
    </row>
    <row r="23231" spans="31:35" x14ac:dyDescent="0.55000000000000004">
      <c r="AE23231" s="254" t="s">
        <v>60991</v>
      </c>
      <c r="AF23231" s="255">
        <v>3931.71</v>
      </c>
      <c r="AH23231" s="228" t="s">
        <v>30748</v>
      </c>
      <c r="AI23231" s="229">
        <v>2586090.4500000002</v>
      </c>
    </row>
    <row r="23232" spans="31:35" x14ac:dyDescent="0.55000000000000004">
      <c r="AE23232" s="254" t="s">
        <v>60056</v>
      </c>
      <c r="AF23232" s="255">
        <v>139.97999999999999</v>
      </c>
      <c r="AH23232" s="228" t="s">
        <v>30749</v>
      </c>
      <c r="AI23232" s="229">
        <v>38859</v>
      </c>
    </row>
    <row r="23233" spans="31:35" x14ac:dyDescent="0.55000000000000004">
      <c r="AE23233" s="254" t="s">
        <v>58148</v>
      </c>
      <c r="AF23233" s="255">
        <v>527052.36</v>
      </c>
      <c r="AH23233" s="228" t="s">
        <v>30750</v>
      </c>
      <c r="AI23233" s="229">
        <v>16599</v>
      </c>
    </row>
    <row r="23234" spans="31:35" x14ac:dyDescent="0.55000000000000004">
      <c r="AE23234" s="254" t="s">
        <v>58149</v>
      </c>
      <c r="AF23234" s="255">
        <v>18621.43</v>
      </c>
      <c r="AH23234" s="228" t="s">
        <v>30751</v>
      </c>
      <c r="AI23234" s="229">
        <v>5259.9</v>
      </c>
    </row>
    <row r="23235" spans="31:35" x14ac:dyDescent="0.55000000000000004">
      <c r="AE23235" s="254" t="s">
        <v>59377</v>
      </c>
      <c r="AF23235" s="255">
        <v>56979.71</v>
      </c>
      <c r="AH23235" s="228" t="s">
        <v>49475</v>
      </c>
      <c r="AI23235" s="229">
        <v>4569.82</v>
      </c>
    </row>
    <row r="23236" spans="31:35" x14ac:dyDescent="0.55000000000000004">
      <c r="AE23236" s="254" t="s">
        <v>62430</v>
      </c>
      <c r="AF23236" s="255">
        <v>196.51</v>
      </c>
      <c r="AH23236" s="228" t="s">
        <v>14582</v>
      </c>
      <c r="AI23236" s="229">
        <v>321852.58</v>
      </c>
    </row>
    <row r="23237" spans="31:35" x14ac:dyDescent="0.55000000000000004">
      <c r="AE23237" s="254" t="s">
        <v>65250</v>
      </c>
      <c r="AF23237" s="255">
        <v>7135.17</v>
      </c>
      <c r="AH23237" s="228" t="s">
        <v>14583</v>
      </c>
      <c r="AI23237" s="229">
        <v>2164552.91</v>
      </c>
    </row>
    <row r="23238" spans="31:35" x14ac:dyDescent="0.55000000000000004">
      <c r="AE23238" s="254" t="s">
        <v>58820</v>
      </c>
      <c r="AF23238" s="255">
        <v>361260.05</v>
      </c>
      <c r="AH23238" s="228" t="s">
        <v>30752</v>
      </c>
      <c r="AI23238" s="229">
        <v>418696.82</v>
      </c>
    </row>
    <row r="23239" spans="31:35" x14ac:dyDescent="0.55000000000000004">
      <c r="AE23239" s="254" t="s">
        <v>60057</v>
      </c>
      <c r="AF23239" s="255">
        <v>58218.32</v>
      </c>
      <c r="AH23239" s="228" t="s">
        <v>30753</v>
      </c>
      <c r="AI23239" s="229">
        <v>150</v>
      </c>
    </row>
    <row r="23240" spans="31:35" x14ac:dyDescent="0.55000000000000004">
      <c r="AE23240" s="254" t="s">
        <v>56906</v>
      </c>
      <c r="AF23240" s="255">
        <v>1644334.02</v>
      </c>
      <c r="AH23240" s="228" t="s">
        <v>14584</v>
      </c>
      <c r="AI23240" s="229">
        <v>394792.97</v>
      </c>
    </row>
    <row r="23241" spans="31:35" x14ac:dyDescent="0.55000000000000004">
      <c r="AE23241" s="254" t="s">
        <v>60992</v>
      </c>
      <c r="AF23241" s="255">
        <v>99363.4</v>
      </c>
      <c r="AH23241" s="228" t="s">
        <v>30754</v>
      </c>
      <c r="AI23241" s="229">
        <v>15430.58</v>
      </c>
    </row>
    <row r="23242" spans="31:35" x14ac:dyDescent="0.55000000000000004">
      <c r="AE23242" s="254" t="s">
        <v>56907</v>
      </c>
      <c r="AF23242" s="255">
        <v>216753.69</v>
      </c>
      <c r="AH23242" s="228" t="s">
        <v>14585</v>
      </c>
      <c r="AI23242" s="229">
        <v>3410278.19</v>
      </c>
    </row>
    <row r="23243" spans="31:35" x14ac:dyDescent="0.55000000000000004">
      <c r="AE23243" s="254" t="s">
        <v>63551</v>
      </c>
      <c r="AF23243" s="255">
        <v>69922.149999999994</v>
      </c>
      <c r="AH23243" s="228" t="s">
        <v>14586</v>
      </c>
      <c r="AI23243" s="229">
        <v>3931357.21</v>
      </c>
    </row>
    <row r="23244" spans="31:35" x14ac:dyDescent="0.55000000000000004">
      <c r="AE23244" s="254" t="s">
        <v>60993</v>
      </c>
      <c r="AF23244" s="255">
        <v>32407.86</v>
      </c>
      <c r="AH23244" s="228" t="s">
        <v>30755</v>
      </c>
      <c r="AI23244" s="229">
        <v>972.29</v>
      </c>
    </row>
    <row r="23245" spans="31:35" x14ac:dyDescent="0.55000000000000004">
      <c r="AE23245" s="254" t="s">
        <v>63552</v>
      </c>
      <c r="AF23245" s="255">
        <v>18.329999999999998</v>
      </c>
      <c r="AH23245" s="228" t="s">
        <v>14587</v>
      </c>
      <c r="AI23245" s="229">
        <v>1766842.99</v>
      </c>
    </row>
    <row r="23246" spans="31:35" x14ac:dyDescent="0.55000000000000004">
      <c r="AE23246" s="254" t="s">
        <v>63553</v>
      </c>
      <c r="AF23246" s="255">
        <v>54.65</v>
      </c>
      <c r="AH23246" s="228" t="s">
        <v>30756</v>
      </c>
      <c r="AI23246" s="229">
        <v>85349.26</v>
      </c>
    </row>
    <row r="23247" spans="31:35" x14ac:dyDescent="0.55000000000000004">
      <c r="AE23247" s="254" t="s">
        <v>58821</v>
      </c>
      <c r="AF23247" s="255">
        <v>27078.29</v>
      </c>
      <c r="AH23247" s="228" t="s">
        <v>47659</v>
      </c>
      <c r="AI23247" s="229">
        <v>0.1</v>
      </c>
    </row>
    <row r="23248" spans="31:35" x14ac:dyDescent="0.55000000000000004">
      <c r="AE23248" s="254" t="s">
        <v>60103</v>
      </c>
      <c r="AF23248" s="255">
        <v>54923.199999999997</v>
      </c>
      <c r="AH23248" s="228" t="s">
        <v>30757</v>
      </c>
      <c r="AI23248" s="229">
        <v>45876.3</v>
      </c>
    </row>
    <row r="23249" spans="31:35" x14ac:dyDescent="0.55000000000000004">
      <c r="AE23249" s="254" t="s">
        <v>58391</v>
      </c>
      <c r="AF23249" s="255">
        <v>253095.46</v>
      </c>
      <c r="AH23249" s="228" t="s">
        <v>30758</v>
      </c>
      <c r="AI23249" s="229">
        <v>3117.9</v>
      </c>
    </row>
    <row r="23250" spans="31:35" x14ac:dyDescent="0.55000000000000004">
      <c r="AE23250" s="254" t="s">
        <v>61729</v>
      </c>
      <c r="AF23250" s="255">
        <v>7137</v>
      </c>
      <c r="AH23250" s="228" t="s">
        <v>14588</v>
      </c>
      <c r="AI23250" s="229">
        <v>7934848.2999999998</v>
      </c>
    </row>
    <row r="23251" spans="31:35" x14ac:dyDescent="0.55000000000000004">
      <c r="AE23251" s="254" t="s">
        <v>62431</v>
      </c>
      <c r="AF23251" s="255">
        <v>1500</v>
      </c>
      <c r="AH23251" s="228" t="s">
        <v>14589</v>
      </c>
      <c r="AI23251" s="229">
        <v>276866.99</v>
      </c>
    </row>
    <row r="23252" spans="31:35" x14ac:dyDescent="0.55000000000000004">
      <c r="AE23252" s="254" t="s">
        <v>59378</v>
      </c>
      <c r="AF23252" s="255">
        <v>3773.4</v>
      </c>
      <c r="AH23252" s="228" t="s">
        <v>30759</v>
      </c>
      <c r="AI23252" s="229">
        <v>21051.26</v>
      </c>
    </row>
    <row r="23253" spans="31:35" x14ac:dyDescent="0.55000000000000004">
      <c r="AE23253" s="254" t="s">
        <v>59379</v>
      </c>
      <c r="AF23253" s="255">
        <v>403.41</v>
      </c>
      <c r="AH23253" s="228" t="s">
        <v>30760</v>
      </c>
      <c r="AI23253" s="229">
        <v>6715.96</v>
      </c>
    </row>
    <row r="23254" spans="31:35" x14ac:dyDescent="0.55000000000000004">
      <c r="AE23254" s="254" t="s">
        <v>59380</v>
      </c>
      <c r="AF23254" s="255">
        <v>924.48</v>
      </c>
      <c r="AH23254" s="228" t="s">
        <v>14590</v>
      </c>
      <c r="AI23254" s="229">
        <v>73953.22</v>
      </c>
    </row>
    <row r="23255" spans="31:35" x14ac:dyDescent="0.55000000000000004">
      <c r="AE23255" s="254" t="s">
        <v>63586</v>
      </c>
      <c r="AF23255" s="255">
        <v>6857.8</v>
      </c>
      <c r="AH23255" s="228" t="s">
        <v>30761</v>
      </c>
      <c r="AI23255" s="229">
        <v>210707.28</v>
      </c>
    </row>
    <row r="23256" spans="31:35" x14ac:dyDescent="0.55000000000000004">
      <c r="AE23256" s="254" t="s">
        <v>59381</v>
      </c>
      <c r="AF23256" s="255">
        <v>21531.53</v>
      </c>
      <c r="AH23256" s="228" t="s">
        <v>30762</v>
      </c>
      <c r="AI23256" s="229">
        <v>540070.27</v>
      </c>
    </row>
    <row r="23257" spans="31:35" x14ac:dyDescent="0.55000000000000004">
      <c r="AE23257" s="254" t="s">
        <v>60058</v>
      </c>
      <c r="AF23257" s="255">
        <v>943.44</v>
      </c>
      <c r="AH23257" s="228" t="s">
        <v>14592</v>
      </c>
      <c r="AI23257" s="229">
        <v>108995.9</v>
      </c>
    </row>
    <row r="23258" spans="31:35" x14ac:dyDescent="0.55000000000000004">
      <c r="AE23258" s="254" t="s">
        <v>50864</v>
      </c>
      <c r="AF23258" s="255">
        <v>1287547.19</v>
      </c>
      <c r="AH23258" s="228" t="s">
        <v>30763</v>
      </c>
      <c r="AI23258" s="229">
        <v>12532.91</v>
      </c>
    </row>
    <row r="23259" spans="31:35" x14ac:dyDescent="0.55000000000000004">
      <c r="AE23259" s="254" t="s">
        <v>58150</v>
      </c>
      <c r="AF23259" s="255">
        <v>1375.27</v>
      </c>
      <c r="AH23259" s="228" t="s">
        <v>30764</v>
      </c>
      <c r="AI23259" s="229">
        <v>221737.71</v>
      </c>
    </row>
    <row r="23260" spans="31:35" x14ac:dyDescent="0.55000000000000004">
      <c r="AE23260" s="254" t="s">
        <v>65251</v>
      </c>
      <c r="AF23260" s="255">
        <v>228.85</v>
      </c>
      <c r="AH23260" s="228" t="s">
        <v>30765</v>
      </c>
      <c r="AI23260" s="229">
        <v>216514.19</v>
      </c>
    </row>
    <row r="23261" spans="31:35" x14ac:dyDescent="0.55000000000000004">
      <c r="AE23261" s="254" t="s">
        <v>56908</v>
      </c>
      <c r="AF23261" s="255">
        <v>168266.94</v>
      </c>
      <c r="AH23261" s="228" t="s">
        <v>30766</v>
      </c>
      <c r="AI23261" s="229">
        <v>3926.7</v>
      </c>
    </row>
    <row r="23262" spans="31:35" x14ac:dyDescent="0.55000000000000004">
      <c r="AE23262" s="254" t="s">
        <v>47706</v>
      </c>
      <c r="AF23262" s="255">
        <v>4432252.95</v>
      </c>
      <c r="AH23262" s="228" t="s">
        <v>30767</v>
      </c>
      <c r="AI23262" s="229">
        <v>13500.13</v>
      </c>
    </row>
    <row r="23263" spans="31:35" x14ac:dyDescent="0.55000000000000004">
      <c r="AE23263" s="254" t="s">
        <v>62935</v>
      </c>
      <c r="AF23263" s="255">
        <v>-5101.09</v>
      </c>
      <c r="AH23263" s="228" t="s">
        <v>30768</v>
      </c>
      <c r="AI23263" s="229">
        <v>140044.72</v>
      </c>
    </row>
    <row r="23264" spans="31:35" x14ac:dyDescent="0.55000000000000004">
      <c r="AE23264" s="254" t="s">
        <v>47707</v>
      </c>
      <c r="AF23264" s="255">
        <v>1174185.4099999999</v>
      </c>
      <c r="AH23264" s="228" t="s">
        <v>14593</v>
      </c>
      <c r="AI23264" s="229">
        <v>5012.96</v>
      </c>
    </row>
    <row r="23265" spans="31:35" x14ac:dyDescent="0.55000000000000004">
      <c r="AE23265" s="254" t="s">
        <v>50865</v>
      </c>
      <c r="AF23265" s="255">
        <v>12261.68</v>
      </c>
      <c r="AH23265" s="228" t="s">
        <v>14594</v>
      </c>
      <c r="AI23265" s="229">
        <v>369820.25</v>
      </c>
    </row>
    <row r="23266" spans="31:35" x14ac:dyDescent="0.55000000000000004">
      <c r="AE23266" s="254" t="s">
        <v>48632</v>
      </c>
      <c r="AF23266" s="255">
        <v>502958.69</v>
      </c>
      <c r="AH23266" s="228" t="s">
        <v>14595</v>
      </c>
      <c r="AI23266" s="229">
        <v>761165.77</v>
      </c>
    </row>
    <row r="23267" spans="31:35" x14ac:dyDescent="0.55000000000000004">
      <c r="AE23267" s="254" t="s">
        <v>62936</v>
      </c>
      <c r="AF23267" s="255">
        <v>-694.1</v>
      </c>
      <c r="AH23267" s="228" t="s">
        <v>35874</v>
      </c>
      <c r="AI23267" s="229">
        <v>1236760</v>
      </c>
    </row>
    <row r="23268" spans="31:35" x14ac:dyDescent="0.55000000000000004">
      <c r="AE23268" s="254" t="s">
        <v>54744</v>
      </c>
      <c r="AF23268" s="255">
        <v>2272.96</v>
      </c>
      <c r="AH23268" s="228" t="s">
        <v>30770</v>
      </c>
      <c r="AI23268" s="229">
        <v>8000</v>
      </c>
    </row>
    <row r="23269" spans="31:35" x14ac:dyDescent="0.55000000000000004">
      <c r="AE23269" s="254" t="s">
        <v>65252</v>
      </c>
      <c r="AF23269" s="255">
        <v>400</v>
      </c>
      <c r="AH23269" s="228" t="s">
        <v>14597</v>
      </c>
      <c r="AI23269" s="229">
        <v>1671298.82</v>
      </c>
    </row>
    <row r="23270" spans="31:35" x14ac:dyDescent="0.55000000000000004">
      <c r="AE23270" s="254" t="s">
        <v>59382</v>
      </c>
      <c r="AF23270" s="255">
        <v>204.49</v>
      </c>
      <c r="AH23270" s="228" t="s">
        <v>50824</v>
      </c>
      <c r="AI23270" s="229">
        <v>2643864.73</v>
      </c>
    </row>
    <row r="23271" spans="31:35" x14ac:dyDescent="0.55000000000000004">
      <c r="AE23271" s="254" t="s">
        <v>60994</v>
      </c>
      <c r="AF23271" s="255">
        <v>223.78</v>
      </c>
      <c r="AH23271" s="228" t="s">
        <v>14598</v>
      </c>
      <c r="AI23271" s="229">
        <v>10369639.539999999</v>
      </c>
    </row>
    <row r="23272" spans="31:35" x14ac:dyDescent="0.55000000000000004">
      <c r="AE23272" s="254" t="s">
        <v>65253</v>
      </c>
      <c r="AF23272" s="255">
        <v>3.41</v>
      </c>
      <c r="AH23272" s="228" t="s">
        <v>14599</v>
      </c>
      <c r="AI23272" s="229">
        <v>755351.6</v>
      </c>
    </row>
    <row r="23273" spans="31:35" x14ac:dyDescent="0.55000000000000004">
      <c r="AE23273" s="254" t="s">
        <v>60995</v>
      </c>
      <c r="AF23273" s="255">
        <v>3599.33</v>
      </c>
      <c r="AH23273" s="228" t="s">
        <v>30772</v>
      </c>
      <c r="AI23273" s="229">
        <v>864642.02</v>
      </c>
    </row>
    <row r="23274" spans="31:35" x14ac:dyDescent="0.55000000000000004">
      <c r="AE23274" s="254" t="s">
        <v>56909</v>
      </c>
      <c r="AF23274" s="255">
        <v>2088.63</v>
      </c>
      <c r="AH23274" s="228" t="s">
        <v>39625</v>
      </c>
      <c r="AI23274" s="229">
        <v>18800</v>
      </c>
    </row>
    <row r="23275" spans="31:35" x14ac:dyDescent="0.55000000000000004">
      <c r="AE23275" s="254" t="s">
        <v>62937</v>
      </c>
      <c r="AF23275" s="255">
        <v>2859.27</v>
      </c>
      <c r="AH23275" s="228" t="s">
        <v>14600</v>
      </c>
      <c r="AI23275" s="229">
        <v>5518948.6799999997</v>
      </c>
    </row>
    <row r="23276" spans="31:35" x14ac:dyDescent="0.55000000000000004">
      <c r="AE23276" s="254" t="s">
        <v>58822</v>
      </c>
      <c r="AF23276" s="255">
        <v>28900.6</v>
      </c>
      <c r="AH23276" s="228" t="s">
        <v>14601</v>
      </c>
      <c r="AI23276" s="229">
        <v>239468.63</v>
      </c>
    </row>
    <row r="23277" spans="31:35" x14ac:dyDescent="0.55000000000000004">
      <c r="AE23277" s="254" t="s">
        <v>58392</v>
      </c>
      <c r="AF23277" s="255">
        <v>282</v>
      </c>
      <c r="AH23277" s="228" t="s">
        <v>14602</v>
      </c>
      <c r="AI23277" s="229">
        <v>11518.57</v>
      </c>
    </row>
    <row r="23278" spans="31:35" x14ac:dyDescent="0.55000000000000004">
      <c r="AE23278" s="254" t="s">
        <v>54745</v>
      </c>
      <c r="AF23278" s="255">
        <v>2244.08</v>
      </c>
      <c r="AH23278" s="228" t="s">
        <v>30774</v>
      </c>
      <c r="AI23278" s="229">
        <v>8610.11</v>
      </c>
    </row>
    <row r="23279" spans="31:35" x14ac:dyDescent="0.55000000000000004">
      <c r="AE23279" s="254" t="s">
        <v>65254</v>
      </c>
      <c r="AF23279" s="255">
        <v>1510.19</v>
      </c>
      <c r="AH23279" s="228" t="s">
        <v>14603</v>
      </c>
      <c r="AI23279" s="229">
        <v>5356597.7</v>
      </c>
    </row>
    <row r="23280" spans="31:35" x14ac:dyDescent="0.55000000000000004">
      <c r="AE23280" s="254" t="s">
        <v>56910</v>
      </c>
      <c r="AF23280" s="255">
        <v>17319.490000000002</v>
      </c>
      <c r="AH23280" s="228" t="s">
        <v>14604</v>
      </c>
      <c r="AI23280" s="229">
        <v>15348282.34</v>
      </c>
    </row>
    <row r="23281" spans="31:35" x14ac:dyDescent="0.55000000000000004">
      <c r="AE23281" s="254" t="s">
        <v>54746</v>
      </c>
      <c r="AF23281" s="255">
        <v>2148.02</v>
      </c>
      <c r="AH23281" s="228" t="s">
        <v>30775</v>
      </c>
      <c r="AI23281" s="229">
        <v>-1858962.94</v>
      </c>
    </row>
    <row r="23282" spans="31:35" x14ac:dyDescent="0.55000000000000004">
      <c r="AE23282" s="254" t="s">
        <v>59383</v>
      </c>
      <c r="AF23282" s="255">
        <v>179.03</v>
      </c>
      <c r="AH23282" s="228" t="s">
        <v>40921</v>
      </c>
      <c r="AI23282" s="229">
        <v>151672.03</v>
      </c>
    </row>
    <row r="23283" spans="31:35" x14ac:dyDescent="0.55000000000000004">
      <c r="AE23283" s="254" t="s">
        <v>58823</v>
      </c>
      <c r="AF23283" s="255">
        <v>25752.7</v>
      </c>
      <c r="AH23283" s="228" t="s">
        <v>30776</v>
      </c>
      <c r="AI23283" s="229">
        <v>565883.97</v>
      </c>
    </row>
    <row r="23284" spans="31:35" x14ac:dyDescent="0.55000000000000004">
      <c r="AE23284" s="254" t="s">
        <v>54747</v>
      </c>
      <c r="AF23284" s="255">
        <v>7949.35</v>
      </c>
      <c r="AH23284" s="228" t="s">
        <v>36897</v>
      </c>
      <c r="AI23284" s="229">
        <v>4957.29</v>
      </c>
    </row>
    <row r="23285" spans="31:35" x14ac:dyDescent="0.55000000000000004">
      <c r="AE23285" s="254" t="s">
        <v>55708</v>
      </c>
      <c r="AF23285" s="255">
        <v>107366.39</v>
      </c>
      <c r="AH23285" s="228" t="s">
        <v>39626</v>
      </c>
      <c r="AI23285" s="229">
        <v>25527.06</v>
      </c>
    </row>
    <row r="23286" spans="31:35" x14ac:dyDescent="0.55000000000000004">
      <c r="AE23286" s="254" t="s">
        <v>58824</v>
      </c>
      <c r="AF23286" s="255">
        <v>27918</v>
      </c>
      <c r="AH23286" s="228" t="s">
        <v>30777</v>
      </c>
      <c r="AI23286" s="229">
        <v>572125.74</v>
      </c>
    </row>
    <row r="23287" spans="31:35" x14ac:dyDescent="0.55000000000000004">
      <c r="AE23287" s="254" t="s">
        <v>58825</v>
      </c>
      <c r="AF23287" s="255">
        <v>55444.19</v>
      </c>
      <c r="AH23287" s="228" t="s">
        <v>14605</v>
      </c>
      <c r="AI23287" s="229">
        <v>161703.31</v>
      </c>
    </row>
    <row r="23288" spans="31:35" x14ac:dyDescent="0.55000000000000004">
      <c r="AE23288" s="254" t="s">
        <v>56911</v>
      </c>
      <c r="AF23288" s="255">
        <v>126073.13</v>
      </c>
      <c r="AH23288" s="228" t="s">
        <v>30778</v>
      </c>
      <c r="AI23288" s="229">
        <v>20635.599999999999</v>
      </c>
    </row>
    <row r="23289" spans="31:35" x14ac:dyDescent="0.55000000000000004">
      <c r="AE23289" s="254" t="s">
        <v>56912</v>
      </c>
      <c r="AF23289" s="255">
        <v>77700.36</v>
      </c>
      <c r="AH23289" s="228" t="s">
        <v>30779</v>
      </c>
      <c r="AI23289" s="229">
        <v>43522.94</v>
      </c>
    </row>
    <row r="23290" spans="31:35" x14ac:dyDescent="0.55000000000000004">
      <c r="AE23290" s="254" t="s">
        <v>58151</v>
      </c>
      <c r="AF23290" s="255">
        <v>75867.820000000007</v>
      </c>
      <c r="AH23290" s="228" t="s">
        <v>30780</v>
      </c>
      <c r="AI23290" s="229">
        <v>14624.11</v>
      </c>
    </row>
    <row r="23291" spans="31:35" x14ac:dyDescent="0.55000000000000004">
      <c r="AE23291" s="254" t="s">
        <v>60059</v>
      </c>
      <c r="AF23291" s="255">
        <v>26058.63</v>
      </c>
      <c r="AH23291" s="228" t="s">
        <v>30782</v>
      </c>
      <c r="AI23291" s="229">
        <v>9488.3799999999992</v>
      </c>
    </row>
    <row r="23292" spans="31:35" x14ac:dyDescent="0.55000000000000004">
      <c r="AE23292" s="254" t="s">
        <v>56913</v>
      </c>
      <c r="AF23292" s="255">
        <v>154484.60999999999</v>
      </c>
      <c r="AH23292" s="228" t="s">
        <v>30783</v>
      </c>
      <c r="AI23292" s="229">
        <v>8057.72</v>
      </c>
    </row>
    <row r="23293" spans="31:35" x14ac:dyDescent="0.55000000000000004">
      <c r="AE23293" s="254" t="s">
        <v>58152</v>
      </c>
      <c r="AF23293" s="255">
        <v>5562.1</v>
      </c>
      <c r="AH23293" s="228" t="s">
        <v>30784</v>
      </c>
      <c r="AI23293" s="229">
        <v>467.75</v>
      </c>
    </row>
    <row r="23294" spans="31:35" x14ac:dyDescent="0.55000000000000004">
      <c r="AE23294" s="254" t="s">
        <v>60060</v>
      </c>
      <c r="AF23294" s="255">
        <v>35.86</v>
      </c>
      <c r="AH23294" s="228" t="s">
        <v>30785</v>
      </c>
      <c r="AI23294" s="229">
        <v>6000</v>
      </c>
    </row>
    <row r="23295" spans="31:35" x14ac:dyDescent="0.55000000000000004">
      <c r="AE23295" s="254" t="s">
        <v>60061</v>
      </c>
      <c r="AF23295" s="255">
        <v>7.42</v>
      </c>
      <c r="AH23295" s="228" t="s">
        <v>30786</v>
      </c>
      <c r="AI23295" s="229">
        <v>7278.9</v>
      </c>
    </row>
    <row r="23296" spans="31:35" x14ac:dyDescent="0.55000000000000004">
      <c r="AE23296" s="254" t="s">
        <v>56914</v>
      </c>
      <c r="AF23296" s="255">
        <v>196392.82</v>
      </c>
      <c r="AH23296" s="228" t="s">
        <v>30787</v>
      </c>
      <c r="AI23296" s="229">
        <v>3170.52</v>
      </c>
    </row>
    <row r="23297" spans="31:35" x14ac:dyDescent="0.55000000000000004">
      <c r="AE23297" s="254" t="s">
        <v>55709</v>
      </c>
      <c r="AF23297" s="255">
        <v>43264.23</v>
      </c>
      <c r="AH23297" s="228" t="s">
        <v>30788</v>
      </c>
      <c r="AI23297" s="229">
        <v>2517.6</v>
      </c>
    </row>
    <row r="23298" spans="31:35" x14ac:dyDescent="0.55000000000000004">
      <c r="AE23298" s="254" t="s">
        <v>58826</v>
      </c>
      <c r="AF23298" s="255">
        <v>27007.94</v>
      </c>
      <c r="AH23298" s="228" t="s">
        <v>30789</v>
      </c>
      <c r="AI23298" s="229">
        <v>10708.11</v>
      </c>
    </row>
    <row r="23299" spans="31:35" x14ac:dyDescent="0.55000000000000004">
      <c r="AE23299" s="254" t="s">
        <v>60062</v>
      </c>
      <c r="AF23299" s="255">
        <v>846</v>
      </c>
      <c r="AH23299" s="228" t="s">
        <v>30793</v>
      </c>
      <c r="AI23299" s="229">
        <v>31057.75</v>
      </c>
    </row>
    <row r="23300" spans="31:35" x14ac:dyDescent="0.55000000000000004">
      <c r="AE23300" s="254" t="s">
        <v>58827</v>
      </c>
      <c r="AF23300" s="255">
        <v>2760</v>
      </c>
      <c r="AH23300" s="228" t="s">
        <v>30794</v>
      </c>
      <c r="AI23300" s="229">
        <v>1008</v>
      </c>
    </row>
    <row r="23301" spans="31:35" x14ac:dyDescent="0.55000000000000004">
      <c r="AE23301" s="254" t="s">
        <v>56915</v>
      </c>
      <c r="AF23301" s="255">
        <v>46400</v>
      </c>
      <c r="AH23301" s="228" t="s">
        <v>50825</v>
      </c>
      <c r="AI23301" s="229">
        <v>1154.8699999999999</v>
      </c>
    </row>
    <row r="23302" spans="31:35" x14ac:dyDescent="0.55000000000000004">
      <c r="AE23302" s="254" t="s">
        <v>58153</v>
      </c>
      <c r="AF23302" s="255">
        <v>107550</v>
      </c>
      <c r="AH23302" s="228" t="s">
        <v>36898</v>
      </c>
      <c r="AI23302" s="229">
        <v>2831.96</v>
      </c>
    </row>
    <row r="23303" spans="31:35" x14ac:dyDescent="0.55000000000000004">
      <c r="AE23303" s="254" t="s">
        <v>63554</v>
      </c>
      <c r="AF23303" s="255">
        <v>800</v>
      </c>
      <c r="AH23303" s="228" t="s">
        <v>50826</v>
      </c>
      <c r="AI23303" s="229">
        <v>1795</v>
      </c>
    </row>
    <row r="23304" spans="31:35" x14ac:dyDescent="0.55000000000000004">
      <c r="AE23304" s="254" t="s">
        <v>60063</v>
      </c>
      <c r="AF23304" s="255">
        <v>20284.080000000002</v>
      </c>
      <c r="AH23304" s="228" t="s">
        <v>30797</v>
      </c>
      <c r="AI23304" s="229">
        <v>108194.49</v>
      </c>
    </row>
    <row r="23305" spans="31:35" x14ac:dyDescent="0.55000000000000004">
      <c r="AE23305" s="254" t="s">
        <v>54748</v>
      </c>
      <c r="AF23305" s="255">
        <v>83950.14</v>
      </c>
      <c r="AH23305" s="228" t="s">
        <v>30799</v>
      </c>
      <c r="AI23305" s="229">
        <v>26554.71</v>
      </c>
    </row>
    <row r="23306" spans="31:35" x14ac:dyDescent="0.55000000000000004">
      <c r="AE23306" s="254" t="s">
        <v>54749</v>
      </c>
      <c r="AF23306" s="255">
        <v>184144.11</v>
      </c>
      <c r="AH23306" s="228" t="s">
        <v>30800</v>
      </c>
      <c r="AI23306" s="229">
        <v>20980.39</v>
      </c>
    </row>
    <row r="23307" spans="31:35" x14ac:dyDescent="0.55000000000000004">
      <c r="AE23307" s="254" t="s">
        <v>55710</v>
      </c>
      <c r="AF23307" s="255">
        <v>66764.03</v>
      </c>
      <c r="AH23307" s="228" t="s">
        <v>30802</v>
      </c>
      <c r="AI23307" s="229">
        <v>14978.5</v>
      </c>
    </row>
    <row r="23308" spans="31:35" x14ac:dyDescent="0.55000000000000004">
      <c r="AE23308" s="254" t="s">
        <v>55711</v>
      </c>
      <c r="AF23308" s="255">
        <v>1336.23</v>
      </c>
      <c r="AH23308" s="228" t="s">
        <v>30803</v>
      </c>
      <c r="AI23308" s="229">
        <v>81390.3</v>
      </c>
    </row>
    <row r="23309" spans="31:35" x14ac:dyDescent="0.55000000000000004">
      <c r="AE23309" s="254" t="s">
        <v>55712</v>
      </c>
      <c r="AF23309" s="255">
        <v>5781.19</v>
      </c>
      <c r="AH23309" s="228" t="s">
        <v>30804</v>
      </c>
      <c r="AI23309" s="229">
        <v>703.73</v>
      </c>
    </row>
    <row r="23310" spans="31:35" x14ac:dyDescent="0.55000000000000004">
      <c r="AE23310" s="254" t="s">
        <v>60064</v>
      </c>
      <c r="AF23310" s="255">
        <v>352.3</v>
      </c>
      <c r="AH23310" s="228" t="s">
        <v>30807</v>
      </c>
      <c r="AI23310" s="229">
        <v>137872.39000000001</v>
      </c>
    </row>
    <row r="23311" spans="31:35" x14ac:dyDescent="0.55000000000000004">
      <c r="AE23311" s="254" t="s">
        <v>58393</v>
      </c>
      <c r="AF23311" s="255">
        <v>118201.7</v>
      </c>
      <c r="AH23311" s="228" t="s">
        <v>54651</v>
      </c>
      <c r="AI23311" s="229">
        <v>62293.440000000002</v>
      </c>
    </row>
    <row r="23312" spans="31:35" x14ac:dyDescent="0.55000000000000004">
      <c r="AE23312" s="254" t="s">
        <v>56916</v>
      </c>
      <c r="AF23312" s="255">
        <v>192010.4</v>
      </c>
      <c r="AH23312" s="228" t="s">
        <v>30808</v>
      </c>
      <c r="AI23312" s="229">
        <v>2507997.4300000002</v>
      </c>
    </row>
    <row r="23313" spans="31:35" x14ac:dyDescent="0.55000000000000004">
      <c r="AE23313" s="254" t="s">
        <v>61247</v>
      </c>
      <c r="AF23313" s="255">
        <v>2561.1799999999998</v>
      </c>
      <c r="AH23313" s="228" t="s">
        <v>30809</v>
      </c>
      <c r="AI23313" s="229">
        <v>3895201.47</v>
      </c>
    </row>
    <row r="23314" spans="31:35" x14ac:dyDescent="0.55000000000000004">
      <c r="AE23314" s="254" t="s">
        <v>54750</v>
      </c>
      <c r="AF23314" s="255">
        <v>63322.38</v>
      </c>
      <c r="AH23314" s="228" t="s">
        <v>36899</v>
      </c>
      <c r="AI23314" s="229">
        <v>-11064.6</v>
      </c>
    </row>
    <row r="23315" spans="31:35" x14ac:dyDescent="0.55000000000000004">
      <c r="AE23315" s="254" t="s">
        <v>56917</v>
      </c>
      <c r="AF23315" s="255">
        <v>2011.39</v>
      </c>
      <c r="AH23315" s="228" t="s">
        <v>30810</v>
      </c>
      <c r="AI23315" s="229">
        <v>52895.78</v>
      </c>
    </row>
    <row r="23316" spans="31:35" x14ac:dyDescent="0.55000000000000004">
      <c r="AE23316" s="254" t="s">
        <v>56918</v>
      </c>
      <c r="AF23316" s="255">
        <v>82312.62</v>
      </c>
      <c r="AH23316" s="228" t="s">
        <v>54652</v>
      </c>
      <c r="AI23316" s="229">
        <v>36325.129999999997</v>
      </c>
    </row>
    <row r="23317" spans="31:35" x14ac:dyDescent="0.55000000000000004">
      <c r="AE23317" s="254" t="s">
        <v>60104</v>
      </c>
      <c r="AF23317" s="255">
        <v>1919.58</v>
      </c>
      <c r="AH23317" s="228" t="s">
        <v>30811</v>
      </c>
      <c r="AI23317" s="229">
        <v>2606889.0099999998</v>
      </c>
    </row>
    <row r="23318" spans="31:35" x14ac:dyDescent="0.55000000000000004">
      <c r="AE23318" s="254" t="s">
        <v>59384</v>
      </c>
      <c r="AF23318" s="255">
        <v>152280</v>
      </c>
      <c r="AH23318" s="228" t="s">
        <v>30812</v>
      </c>
      <c r="AI23318" s="229">
        <v>138389.14000000001</v>
      </c>
    </row>
    <row r="23319" spans="31:35" x14ac:dyDescent="0.55000000000000004">
      <c r="AE23319" s="254" t="s">
        <v>60065</v>
      </c>
      <c r="AF23319" s="255">
        <v>33317.24</v>
      </c>
      <c r="AH23319" s="228" t="s">
        <v>35875</v>
      </c>
      <c r="AI23319" s="229">
        <v>1182.0899999999999</v>
      </c>
    </row>
    <row r="23320" spans="31:35" x14ac:dyDescent="0.55000000000000004">
      <c r="AE23320" s="254" t="s">
        <v>56926</v>
      </c>
      <c r="AF23320" s="255">
        <v>1601212.7</v>
      </c>
      <c r="AH23320" s="228" t="s">
        <v>30813</v>
      </c>
      <c r="AI23320" s="229">
        <v>500044.39</v>
      </c>
    </row>
    <row r="23321" spans="31:35" x14ac:dyDescent="0.55000000000000004">
      <c r="AE23321" s="254" t="s">
        <v>50866</v>
      </c>
      <c r="AF23321" s="255">
        <v>381305</v>
      </c>
      <c r="AH23321" s="228" t="s">
        <v>47660</v>
      </c>
      <c r="AI23321" s="229">
        <v>779.75</v>
      </c>
    </row>
    <row r="23322" spans="31:35" x14ac:dyDescent="0.55000000000000004">
      <c r="AE23322" s="254" t="s">
        <v>54751</v>
      </c>
      <c r="AF23322" s="255">
        <v>41316.58</v>
      </c>
      <c r="AH23322" s="228" t="s">
        <v>30814</v>
      </c>
      <c r="AI23322" s="229">
        <v>32568.41</v>
      </c>
    </row>
    <row r="23323" spans="31:35" x14ac:dyDescent="0.55000000000000004">
      <c r="AE23323" s="254" t="s">
        <v>61142</v>
      </c>
      <c r="AF23323" s="255">
        <v>600.29</v>
      </c>
      <c r="AH23323" s="228" t="s">
        <v>30815</v>
      </c>
      <c r="AI23323" s="229">
        <v>27999.71</v>
      </c>
    </row>
    <row r="23324" spans="31:35" x14ac:dyDescent="0.55000000000000004">
      <c r="AE23324" s="254" t="s">
        <v>50867</v>
      </c>
      <c r="AF23324" s="255">
        <v>364134.97</v>
      </c>
      <c r="AH23324" s="228" t="s">
        <v>30816</v>
      </c>
      <c r="AI23324" s="229">
        <v>36877.47</v>
      </c>
    </row>
    <row r="23325" spans="31:35" x14ac:dyDescent="0.55000000000000004">
      <c r="AE23325" s="254" t="s">
        <v>61730</v>
      </c>
      <c r="AF23325" s="255">
        <v>-5886.56</v>
      </c>
      <c r="AH23325" s="228" t="s">
        <v>30818</v>
      </c>
      <c r="AI23325" s="229">
        <v>165148.76999999999</v>
      </c>
    </row>
    <row r="23326" spans="31:35" x14ac:dyDescent="0.55000000000000004">
      <c r="AE23326" s="254" t="s">
        <v>58154</v>
      </c>
      <c r="AF23326" s="255">
        <v>422667.99</v>
      </c>
      <c r="AH23326" s="228" t="s">
        <v>30819</v>
      </c>
      <c r="AI23326" s="229">
        <v>165922.4</v>
      </c>
    </row>
    <row r="23327" spans="31:35" x14ac:dyDescent="0.55000000000000004">
      <c r="AE23327" s="254" t="s">
        <v>59385</v>
      </c>
      <c r="AF23327" s="255">
        <v>20670.2</v>
      </c>
      <c r="AH23327" s="228" t="s">
        <v>30820</v>
      </c>
      <c r="AI23327" s="229">
        <v>27100.07</v>
      </c>
    </row>
    <row r="23328" spans="31:35" x14ac:dyDescent="0.55000000000000004">
      <c r="AE23328" s="254" t="s">
        <v>62938</v>
      </c>
      <c r="AF23328" s="255">
        <v>1012.29</v>
      </c>
      <c r="AH23328" s="228" t="s">
        <v>30821</v>
      </c>
      <c r="AI23328" s="229">
        <v>34110.79</v>
      </c>
    </row>
    <row r="23329" spans="31:35" x14ac:dyDescent="0.55000000000000004">
      <c r="AE23329" s="254" t="s">
        <v>58828</v>
      </c>
      <c r="AF23329" s="255">
        <v>7630</v>
      </c>
      <c r="AH23329" s="228" t="s">
        <v>30822</v>
      </c>
      <c r="AI23329" s="229">
        <v>52046.27</v>
      </c>
    </row>
    <row r="23330" spans="31:35" x14ac:dyDescent="0.55000000000000004">
      <c r="AE23330" s="254" t="s">
        <v>58155</v>
      </c>
      <c r="AF23330" s="255">
        <v>88206.22</v>
      </c>
      <c r="AH23330" s="228" t="s">
        <v>34347</v>
      </c>
      <c r="AI23330" s="229">
        <v>30190.16</v>
      </c>
    </row>
    <row r="23331" spans="31:35" x14ac:dyDescent="0.55000000000000004">
      <c r="AE23331" s="254" t="s">
        <v>59386</v>
      </c>
      <c r="AF23331" s="255">
        <v>154064.18</v>
      </c>
      <c r="AH23331" s="228" t="s">
        <v>30823</v>
      </c>
      <c r="AI23331" s="229">
        <v>58710.239999999998</v>
      </c>
    </row>
    <row r="23332" spans="31:35" x14ac:dyDescent="0.55000000000000004">
      <c r="AE23332" s="254" t="s">
        <v>58156</v>
      </c>
      <c r="AF23332" s="255">
        <v>18916.16</v>
      </c>
      <c r="AH23332" s="228" t="s">
        <v>30825</v>
      </c>
      <c r="AI23332" s="229">
        <v>924339.72</v>
      </c>
    </row>
    <row r="23333" spans="31:35" x14ac:dyDescent="0.55000000000000004">
      <c r="AE23333" s="254" t="s">
        <v>58157</v>
      </c>
      <c r="AF23333" s="255">
        <v>54845.7</v>
      </c>
      <c r="AH23333" s="228" t="s">
        <v>30826</v>
      </c>
      <c r="AI23333" s="229">
        <v>91180</v>
      </c>
    </row>
    <row r="23334" spans="31:35" x14ac:dyDescent="0.55000000000000004">
      <c r="AE23334" s="254" t="s">
        <v>58829</v>
      </c>
      <c r="AF23334" s="255">
        <v>307.16000000000003</v>
      </c>
      <c r="AH23334" s="228" t="s">
        <v>30827</v>
      </c>
      <c r="AI23334" s="229">
        <v>312338.64</v>
      </c>
    </row>
    <row r="23335" spans="31:35" x14ac:dyDescent="0.55000000000000004">
      <c r="AE23335" s="254" t="s">
        <v>58158</v>
      </c>
      <c r="AF23335" s="255">
        <v>29729.13</v>
      </c>
      <c r="AH23335" s="228" t="s">
        <v>30828</v>
      </c>
      <c r="AI23335" s="229">
        <v>4330.01</v>
      </c>
    </row>
    <row r="23336" spans="31:35" x14ac:dyDescent="0.55000000000000004">
      <c r="AE23336" s="254" t="s">
        <v>61731</v>
      </c>
      <c r="AF23336" s="255">
        <v>5500</v>
      </c>
      <c r="AH23336" s="228" t="s">
        <v>30829</v>
      </c>
      <c r="AI23336" s="229">
        <v>199359.75</v>
      </c>
    </row>
    <row r="23337" spans="31:35" x14ac:dyDescent="0.55000000000000004">
      <c r="AE23337" s="254" t="s">
        <v>61732</v>
      </c>
      <c r="AF23337" s="255">
        <v>6991.39</v>
      </c>
      <c r="AH23337" s="228" t="s">
        <v>30830</v>
      </c>
      <c r="AI23337" s="229">
        <v>412922.25</v>
      </c>
    </row>
    <row r="23338" spans="31:35" x14ac:dyDescent="0.55000000000000004">
      <c r="AE23338" s="254" t="s">
        <v>59387</v>
      </c>
      <c r="AF23338" s="255">
        <v>12559.6</v>
      </c>
      <c r="AH23338" s="228" t="s">
        <v>30831</v>
      </c>
      <c r="AI23338" s="229">
        <v>17434.419999999998</v>
      </c>
    </row>
    <row r="23339" spans="31:35" x14ac:dyDescent="0.55000000000000004">
      <c r="AE23339" s="254" t="s">
        <v>58394</v>
      </c>
      <c r="AF23339" s="255">
        <v>13923.75</v>
      </c>
      <c r="AH23339" s="228" t="s">
        <v>30832</v>
      </c>
      <c r="AI23339" s="229">
        <v>5812.5</v>
      </c>
    </row>
    <row r="23340" spans="31:35" x14ac:dyDescent="0.55000000000000004">
      <c r="AE23340" s="254" t="s">
        <v>58159</v>
      </c>
      <c r="AF23340" s="255">
        <v>141279.13</v>
      </c>
      <c r="AH23340" s="228" t="s">
        <v>30833</v>
      </c>
      <c r="AI23340" s="229">
        <v>1023308.39</v>
      </c>
    </row>
    <row r="23341" spans="31:35" x14ac:dyDescent="0.55000000000000004">
      <c r="AE23341" s="254" t="s">
        <v>58830</v>
      </c>
      <c r="AF23341" s="255">
        <v>14914.19</v>
      </c>
      <c r="AH23341" s="228" t="s">
        <v>30834</v>
      </c>
      <c r="AI23341" s="229">
        <v>58407.63</v>
      </c>
    </row>
    <row r="23342" spans="31:35" x14ac:dyDescent="0.55000000000000004">
      <c r="AE23342" s="254" t="s">
        <v>60066</v>
      </c>
      <c r="AF23342" s="255">
        <v>29476.46</v>
      </c>
      <c r="AH23342" s="228" t="s">
        <v>30835</v>
      </c>
      <c r="AI23342" s="229">
        <v>19272.96</v>
      </c>
    </row>
    <row r="23343" spans="31:35" x14ac:dyDescent="0.55000000000000004">
      <c r="AE23343" s="254" t="s">
        <v>58160</v>
      </c>
      <c r="AF23343" s="255">
        <v>311534.46999999997</v>
      </c>
      <c r="AH23343" s="228" t="s">
        <v>30836</v>
      </c>
      <c r="AI23343" s="229">
        <v>2922.57</v>
      </c>
    </row>
    <row r="23344" spans="31:35" x14ac:dyDescent="0.55000000000000004">
      <c r="AE23344" s="254" t="s">
        <v>59388</v>
      </c>
      <c r="AF23344" s="255">
        <v>500</v>
      </c>
      <c r="AH23344" s="228" t="s">
        <v>30837</v>
      </c>
      <c r="AI23344" s="229">
        <v>850</v>
      </c>
    </row>
    <row r="23345" spans="31:35" x14ac:dyDescent="0.55000000000000004">
      <c r="AE23345" s="254" t="s">
        <v>58161</v>
      </c>
      <c r="AF23345" s="255">
        <v>31505.01</v>
      </c>
      <c r="AH23345" s="228" t="s">
        <v>30838</v>
      </c>
      <c r="AI23345" s="229">
        <v>62666.03</v>
      </c>
    </row>
    <row r="23346" spans="31:35" x14ac:dyDescent="0.55000000000000004">
      <c r="AE23346" s="254" t="s">
        <v>58395</v>
      </c>
      <c r="AF23346" s="255">
        <v>22445.4</v>
      </c>
      <c r="AH23346" s="228" t="s">
        <v>54653</v>
      </c>
      <c r="AI23346" s="229">
        <v>128244.38</v>
      </c>
    </row>
    <row r="23347" spans="31:35" x14ac:dyDescent="0.55000000000000004">
      <c r="AE23347" s="254" t="s">
        <v>62939</v>
      </c>
      <c r="AF23347" s="255">
        <v>18000</v>
      </c>
      <c r="AH23347" s="228" t="s">
        <v>30839</v>
      </c>
      <c r="AI23347" s="229">
        <v>515393.96</v>
      </c>
    </row>
    <row r="23348" spans="31:35" x14ac:dyDescent="0.55000000000000004">
      <c r="AE23348" s="254" t="s">
        <v>48633</v>
      </c>
      <c r="AF23348" s="255">
        <v>44968.23</v>
      </c>
      <c r="AH23348" s="228" t="s">
        <v>30840</v>
      </c>
      <c r="AI23348" s="229">
        <v>46664.56</v>
      </c>
    </row>
    <row r="23349" spans="31:35" x14ac:dyDescent="0.55000000000000004">
      <c r="AE23349" s="254" t="s">
        <v>56919</v>
      </c>
      <c r="AF23349" s="255">
        <v>18578.88</v>
      </c>
      <c r="AH23349" s="228" t="s">
        <v>36900</v>
      </c>
      <c r="AI23349" s="229">
        <v>26729.14</v>
      </c>
    </row>
    <row r="23350" spans="31:35" x14ac:dyDescent="0.55000000000000004">
      <c r="AE23350" s="254" t="s">
        <v>54752</v>
      </c>
      <c r="AF23350" s="255">
        <v>50430.6</v>
      </c>
      <c r="AH23350" s="228" t="s">
        <v>30841</v>
      </c>
      <c r="AI23350" s="229">
        <v>85321.18</v>
      </c>
    </row>
    <row r="23351" spans="31:35" x14ac:dyDescent="0.55000000000000004">
      <c r="AE23351" s="254" t="s">
        <v>48634</v>
      </c>
      <c r="AF23351" s="255">
        <v>7727.78</v>
      </c>
      <c r="AH23351" s="228" t="s">
        <v>36901</v>
      </c>
      <c r="AI23351" s="229">
        <v>-452.12</v>
      </c>
    </row>
    <row r="23352" spans="31:35" x14ac:dyDescent="0.55000000000000004">
      <c r="AE23352" s="254" t="s">
        <v>48635</v>
      </c>
      <c r="AF23352" s="255">
        <v>368.8</v>
      </c>
      <c r="AH23352" s="228" t="s">
        <v>30842</v>
      </c>
      <c r="AI23352" s="229">
        <v>16027.25</v>
      </c>
    </row>
    <row r="23353" spans="31:35" x14ac:dyDescent="0.55000000000000004">
      <c r="AE23353" s="254" t="s">
        <v>56920</v>
      </c>
      <c r="AF23353" s="255">
        <v>851.53</v>
      </c>
      <c r="AH23353" s="228" t="s">
        <v>30844</v>
      </c>
      <c r="AI23353" s="229">
        <v>31548.45</v>
      </c>
    </row>
    <row r="23354" spans="31:35" x14ac:dyDescent="0.55000000000000004">
      <c r="AE23354" s="254" t="s">
        <v>56921</v>
      </c>
      <c r="AF23354" s="255">
        <v>6919.68</v>
      </c>
      <c r="AH23354" s="228" t="s">
        <v>30846</v>
      </c>
      <c r="AI23354" s="229">
        <v>43907.17</v>
      </c>
    </row>
    <row r="23355" spans="31:35" x14ac:dyDescent="0.55000000000000004">
      <c r="AE23355" s="254" t="s">
        <v>56922</v>
      </c>
      <c r="AF23355" s="255">
        <v>10129</v>
      </c>
      <c r="AH23355" s="228" t="s">
        <v>30847</v>
      </c>
      <c r="AI23355" s="229">
        <v>160388.69</v>
      </c>
    </row>
    <row r="23356" spans="31:35" x14ac:dyDescent="0.55000000000000004">
      <c r="AE23356" s="254" t="s">
        <v>50868</v>
      </c>
      <c r="AF23356" s="255">
        <v>94186.43</v>
      </c>
      <c r="AH23356" s="228" t="s">
        <v>54654</v>
      </c>
      <c r="AI23356" s="229">
        <v>53209.3</v>
      </c>
    </row>
    <row r="23357" spans="31:35" x14ac:dyDescent="0.55000000000000004">
      <c r="AE23357" s="254" t="s">
        <v>60067</v>
      </c>
      <c r="AF23357" s="255">
        <v>39200</v>
      </c>
      <c r="AH23357" s="228" t="s">
        <v>54655</v>
      </c>
      <c r="AI23357" s="229">
        <v>4285.1000000000004</v>
      </c>
    </row>
    <row r="23358" spans="31:35" x14ac:dyDescent="0.55000000000000004">
      <c r="AE23358" s="254" t="s">
        <v>50869</v>
      </c>
      <c r="AF23358" s="255">
        <v>3608.61</v>
      </c>
      <c r="AH23358" s="228" t="s">
        <v>30849</v>
      </c>
      <c r="AI23358" s="229">
        <v>9074.4500000000007</v>
      </c>
    </row>
    <row r="23359" spans="31:35" x14ac:dyDescent="0.55000000000000004">
      <c r="AE23359" s="254" t="s">
        <v>56923</v>
      </c>
      <c r="AF23359" s="255">
        <v>56485.7</v>
      </c>
      <c r="AH23359" s="228" t="s">
        <v>49476</v>
      </c>
      <c r="AI23359" s="229">
        <v>81491.62</v>
      </c>
    </row>
    <row r="23360" spans="31:35" x14ac:dyDescent="0.55000000000000004">
      <c r="AE23360" s="254" t="s">
        <v>62432</v>
      </c>
      <c r="AF23360" s="255">
        <v>5556.47</v>
      </c>
      <c r="AH23360" s="228" t="s">
        <v>30851</v>
      </c>
      <c r="AI23360" s="229">
        <v>114193.46</v>
      </c>
    </row>
    <row r="23361" spans="31:35" x14ac:dyDescent="0.55000000000000004">
      <c r="AE23361" s="254" t="s">
        <v>55713</v>
      </c>
      <c r="AF23361" s="255">
        <v>-0.03</v>
      </c>
      <c r="AH23361" s="228" t="s">
        <v>30852</v>
      </c>
      <c r="AI23361" s="229">
        <v>19854.7</v>
      </c>
    </row>
    <row r="23362" spans="31:35" x14ac:dyDescent="0.55000000000000004">
      <c r="AE23362" s="254" t="s">
        <v>58162</v>
      </c>
      <c r="AF23362" s="255">
        <v>203925.01</v>
      </c>
      <c r="AH23362" s="228" t="s">
        <v>30853</v>
      </c>
      <c r="AI23362" s="229">
        <v>40824.639999999999</v>
      </c>
    </row>
    <row r="23363" spans="31:35" x14ac:dyDescent="0.55000000000000004">
      <c r="AE23363" s="254" t="s">
        <v>59389</v>
      </c>
      <c r="AF23363" s="255">
        <v>13500</v>
      </c>
      <c r="AH23363" s="228" t="s">
        <v>30854</v>
      </c>
      <c r="AI23363" s="229">
        <v>85705.67</v>
      </c>
    </row>
    <row r="23364" spans="31:35" x14ac:dyDescent="0.55000000000000004">
      <c r="AE23364" s="254" t="s">
        <v>59390</v>
      </c>
      <c r="AF23364" s="255">
        <v>96769.62</v>
      </c>
      <c r="AH23364" s="228" t="s">
        <v>30855</v>
      </c>
      <c r="AI23364" s="229">
        <v>2594.37</v>
      </c>
    </row>
    <row r="23365" spans="31:35" x14ac:dyDescent="0.55000000000000004">
      <c r="AE23365" s="254" t="s">
        <v>58163</v>
      </c>
      <c r="AF23365" s="255">
        <v>24030.21</v>
      </c>
      <c r="AH23365" s="228" t="s">
        <v>54656</v>
      </c>
      <c r="AI23365" s="229">
        <v>507.2</v>
      </c>
    </row>
    <row r="23366" spans="31:35" x14ac:dyDescent="0.55000000000000004">
      <c r="AE23366" s="254" t="s">
        <v>58831</v>
      </c>
      <c r="AF23366" s="255">
        <v>35493.449999999997</v>
      </c>
      <c r="AH23366" s="228" t="s">
        <v>30856</v>
      </c>
      <c r="AI23366" s="229">
        <v>1080339.9099999999</v>
      </c>
    </row>
    <row r="23367" spans="31:35" x14ac:dyDescent="0.55000000000000004">
      <c r="AE23367" s="254" t="s">
        <v>58396</v>
      </c>
      <c r="AF23367" s="255">
        <v>99167.69</v>
      </c>
      <c r="AH23367" s="228" t="s">
        <v>30857</v>
      </c>
      <c r="AI23367" s="229">
        <v>38463.19</v>
      </c>
    </row>
    <row r="23368" spans="31:35" x14ac:dyDescent="0.55000000000000004">
      <c r="AE23368" s="254" t="s">
        <v>59391</v>
      </c>
      <c r="AF23368" s="255">
        <v>1962.39</v>
      </c>
      <c r="AH23368" s="228" t="s">
        <v>40922</v>
      </c>
      <c r="AI23368" s="229">
        <v>4662.7299999999996</v>
      </c>
    </row>
    <row r="23369" spans="31:35" x14ac:dyDescent="0.55000000000000004">
      <c r="AE23369" s="254" t="s">
        <v>58164</v>
      </c>
      <c r="AF23369" s="255">
        <v>21359.34</v>
      </c>
      <c r="AH23369" s="228" t="s">
        <v>54657</v>
      </c>
      <c r="AI23369" s="229">
        <v>21230</v>
      </c>
    </row>
    <row r="23370" spans="31:35" x14ac:dyDescent="0.55000000000000004">
      <c r="AE23370" s="254" t="s">
        <v>59392</v>
      </c>
      <c r="AF23370" s="255">
        <v>32315.56</v>
      </c>
      <c r="AH23370" s="228" t="s">
        <v>30858</v>
      </c>
      <c r="AI23370" s="229">
        <v>24913.55</v>
      </c>
    </row>
    <row r="23371" spans="31:35" x14ac:dyDescent="0.55000000000000004">
      <c r="AE23371" s="254" t="s">
        <v>58832</v>
      </c>
      <c r="AF23371" s="255">
        <v>2937.66</v>
      </c>
      <c r="AH23371" s="228" t="s">
        <v>54658</v>
      </c>
      <c r="AI23371" s="229">
        <v>2514.98</v>
      </c>
    </row>
    <row r="23372" spans="31:35" x14ac:dyDescent="0.55000000000000004">
      <c r="AE23372" s="254" t="s">
        <v>59393</v>
      </c>
      <c r="AF23372" s="255">
        <v>2207.13</v>
      </c>
      <c r="AH23372" s="228" t="s">
        <v>30859</v>
      </c>
      <c r="AI23372" s="229">
        <v>103230.81</v>
      </c>
    </row>
    <row r="23373" spans="31:35" x14ac:dyDescent="0.55000000000000004">
      <c r="AE23373" s="254" t="s">
        <v>49521</v>
      </c>
      <c r="AF23373" s="255">
        <v>14365.28</v>
      </c>
      <c r="AH23373" s="228" t="s">
        <v>30861</v>
      </c>
      <c r="AI23373" s="229">
        <v>4610</v>
      </c>
    </row>
    <row r="23374" spans="31:35" x14ac:dyDescent="0.55000000000000004">
      <c r="AE23374" s="254" t="s">
        <v>54756</v>
      </c>
      <c r="AF23374" s="255">
        <v>11266.25</v>
      </c>
      <c r="AH23374" s="228" t="s">
        <v>49477</v>
      </c>
      <c r="AI23374" s="229">
        <v>11008.35</v>
      </c>
    </row>
    <row r="23375" spans="31:35" x14ac:dyDescent="0.55000000000000004">
      <c r="AE23375" s="254" t="s">
        <v>49522</v>
      </c>
      <c r="AF23375" s="255">
        <v>2592.81</v>
      </c>
      <c r="AH23375" s="228" t="s">
        <v>36902</v>
      </c>
      <c r="AI23375" s="229">
        <v>-1396.16</v>
      </c>
    </row>
    <row r="23376" spans="31:35" x14ac:dyDescent="0.55000000000000004">
      <c r="AE23376" s="254" t="s">
        <v>50872</v>
      </c>
      <c r="AF23376" s="255">
        <v>-8.16</v>
      </c>
      <c r="AH23376" s="228" t="s">
        <v>46240</v>
      </c>
      <c r="AI23376" s="229">
        <v>154013.81</v>
      </c>
    </row>
    <row r="23377" spans="31:35" x14ac:dyDescent="0.55000000000000004">
      <c r="AE23377" s="254" t="s">
        <v>50873</v>
      </c>
      <c r="AF23377" s="255">
        <v>83769.600000000006</v>
      </c>
      <c r="AH23377" s="228" t="s">
        <v>30863</v>
      </c>
      <c r="AI23377" s="229">
        <v>10120424.6</v>
      </c>
    </row>
    <row r="23378" spans="31:35" x14ac:dyDescent="0.55000000000000004">
      <c r="AE23378" s="254" t="s">
        <v>54757</v>
      </c>
      <c r="AF23378" s="255">
        <v>520.66</v>
      </c>
      <c r="AH23378" s="228" t="s">
        <v>30864</v>
      </c>
      <c r="AI23378" s="229">
        <v>521586.83</v>
      </c>
    </row>
    <row r="23379" spans="31:35" x14ac:dyDescent="0.55000000000000004">
      <c r="AE23379" s="254" t="s">
        <v>60996</v>
      </c>
      <c r="AF23379" s="255">
        <v>1442313.66</v>
      </c>
      <c r="AH23379" s="228" t="s">
        <v>30865</v>
      </c>
      <c r="AI23379" s="229">
        <v>1618017.91</v>
      </c>
    </row>
    <row r="23380" spans="31:35" x14ac:dyDescent="0.55000000000000004">
      <c r="AE23380" s="254" t="s">
        <v>63874</v>
      </c>
      <c r="AF23380" s="255">
        <v>990.3</v>
      </c>
      <c r="AH23380" s="228" t="s">
        <v>39627</v>
      </c>
      <c r="AI23380" s="229">
        <v>103</v>
      </c>
    </row>
    <row r="23381" spans="31:35" x14ac:dyDescent="0.55000000000000004">
      <c r="AE23381" s="254" t="s">
        <v>60997</v>
      </c>
      <c r="AF23381" s="255">
        <v>109331.4</v>
      </c>
      <c r="AH23381" s="228" t="s">
        <v>46241</v>
      </c>
      <c r="AI23381" s="229">
        <v>38104.49</v>
      </c>
    </row>
    <row r="23382" spans="31:35" x14ac:dyDescent="0.55000000000000004">
      <c r="AE23382" s="254" t="s">
        <v>60998</v>
      </c>
      <c r="AF23382" s="255">
        <v>349935.33</v>
      </c>
      <c r="AH23382" s="228" t="s">
        <v>30866</v>
      </c>
      <c r="AI23382" s="229">
        <v>909064.72</v>
      </c>
    </row>
    <row r="23383" spans="31:35" x14ac:dyDescent="0.55000000000000004">
      <c r="AE23383" s="254" t="s">
        <v>60999</v>
      </c>
      <c r="AF23383" s="255">
        <v>9139.19</v>
      </c>
      <c r="AH23383" s="228" t="s">
        <v>39628</v>
      </c>
      <c r="AI23383" s="229">
        <v>4183.7</v>
      </c>
    </row>
    <row r="23384" spans="31:35" x14ac:dyDescent="0.55000000000000004">
      <c r="AH23384" s="228" t="s">
        <v>49478</v>
      </c>
      <c r="AI23384" s="229">
        <v>2452.6799999999998</v>
      </c>
    </row>
    <row r="23385" spans="31:35" x14ac:dyDescent="0.55000000000000004">
      <c r="AH23385" s="228" t="s">
        <v>54659</v>
      </c>
      <c r="AI23385" s="229">
        <v>3000</v>
      </c>
    </row>
    <row r="23386" spans="31:35" x14ac:dyDescent="0.55000000000000004">
      <c r="AH23386" s="228" t="s">
        <v>30867</v>
      </c>
      <c r="AI23386" s="229">
        <v>686262.26</v>
      </c>
    </row>
    <row r="23387" spans="31:35" x14ac:dyDescent="0.55000000000000004">
      <c r="AH23387" s="228" t="s">
        <v>39629</v>
      </c>
      <c r="AI23387" s="229">
        <v>870.33</v>
      </c>
    </row>
    <row r="23388" spans="31:35" x14ac:dyDescent="0.55000000000000004">
      <c r="AH23388" s="228" t="s">
        <v>30868</v>
      </c>
      <c r="AI23388" s="229">
        <v>1019960.52</v>
      </c>
    </row>
    <row r="23389" spans="31:35" x14ac:dyDescent="0.55000000000000004">
      <c r="AH23389" s="228" t="s">
        <v>30869</v>
      </c>
      <c r="AI23389" s="229">
        <v>2899552.34</v>
      </c>
    </row>
    <row r="23390" spans="31:35" x14ac:dyDescent="0.55000000000000004">
      <c r="AH23390" s="228" t="s">
        <v>40923</v>
      </c>
      <c r="AI23390" s="229">
        <v>1623.81</v>
      </c>
    </row>
    <row r="23391" spans="31:35" x14ac:dyDescent="0.55000000000000004">
      <c r="AH23391" s="228" t="s">
        <v>30870</v>
      </c>
      <c r="AI23391" s="229">
        <v>1263558.4099999999</v>
      </c>
    </row>
    <row r="23392" spans="31:35" x14ac:dyDescent="0.55000000000000004">
      <c r="AH23392" s="228" t="s">
        <v>30871</v>
      </c>
      <c r="AI23392" s="229">
        <v>25440.82</v>
      </c>
    </row>
    <row r="23393" spans="34:35" x14ac:dyDescent="0.55000000000000004">
      <c r="AH23393" s="228" t="s">
        <v>30872</v>
      </c>
      <c r="AI23393" s="229">
        <v>4287.22</v>
      </c>
    </row>
    <row r="23394" spans="34:35" x14ac:dyDescent="0.55000000000000004">
      <c r="AH23394" s="228" t="s">
        <v>30873</v>
      </c>
      <c r="AI23394" s="229">
        <v>206.11</v>
      </c>
    </row>
    <row r="23395" spans="34:35" x14ac:dyDescent="0.55000000000000004">
      <c r="AH23395" s="228" t="s">
        <v>30874</v>
      </c>
      <c r="AI23395" s="229">
        <v>4644085.51</v>
      </c>
    </row>
    <row r="23396" spans="34:35" x14ac:dyDescent="0.55000000000000004">
      <c r="AH23396" s="228" t="s">
        <v>47661</v>
      </c>
      <c r="AI23396" s="229">
        <v>19506.41</v>
      </c>
    </row>
    <row r="23397" spans="34:35" x14ac:dyDescent="0.55000000000000004">
      <c r="AH23397" s="228" t="s">
        <v>30875</v>
      </c>
      <c r="AI23397" s="229">
        <v>600185.42000000004</v>
      </c>
    </row>
    <row r="23398" spans="34:35" x14ac:dyDescent="0.55000000000000004">
      <c r="AH23398" s="228" t="s">
        <v>30876</v>
      </c>
      <c r="AI23398" s="229">
        <v>345765.38</v>
      </c>
    </row>
    <row r="23399" spans="34:35" x14ac:dyDescent="0.55000000000000004">
      <c r="AH23399" s="228" t="s">
        <v>54660</v>
      </c>
      <c r="AI23399" s="229">
        <v>348419.37</v>
      </c>
    </row>
    <row r="23400" spans="34:35" x14ac:dyDescent="0.55000000000000004">
      <c r="AH23400" s="228" t="s">
        <v>54661</v>
      </c>
      <c r="AI23400" s="229">
        <v>-885.3</v>
      </c>
    </row>
    <row r="23401" spans="34:35" x14ac:dyDescent="0.55000000000000004">
      <c r="AH23401" s="228" t="s">
        <v>30877</v>
      </c>
      <c r="AI23401" s="229">
        <v>1104247.3899999999</v>
      </c>
    </row>
    <row r="23402" spans="34:35" x14ac:dyDescent="0.55000000000000004">
      <c r="AH23402" s="228" t="s">
        <v>30878</v>
      </c>
      <c r="AI23402" s="229">
        <v>502137.99</v>
      </c>
    </row>
    <row r="23403" spans="34:35" x14ac:dyDescent="0.55000000000000004">
      <c r="AH23403" s="228" t="s">
        <v>46242</v>
      </c>
      <c r="AI23403" s="229">
        <v>6292.09</v>
      </c>
    </row>
    <row r="23404" spans="34:35" x14ac:dyDescent="0.55000000000000004">
      <c r="AH23404" s="228" t="s">
        <v>50827</v>
      </c>
      <c r="AI23404" s="229">
        <v>100066.91</v>
      </c>
    </row>
    <row r="23405" spans="34:35" x14ac:dyDescent="0.55000000000000004">
      <c r="AH23405" s="228" t="s">
        <v>54662</v>
      </c>
      <c r="AI23405" s="229">
        <v>320606.77</v>
      </c>
    </row>
    <row r="23406" spans="34:35" x14ac:dyDescent="0.55000000000000004">
      <c r="AH23406" s="228" t="s">
        <v>30879</v>
      </c>
      <c r="AI23406" s="229">
        <v>391028.74</v>
      </c>
    </row>
    <row r="23407" spans="34:35" x14ac:dyDescent="0.55000000000000004">
      <c r="AH23407" s="228" t="s">
        <v>30880</v>
      </c>
      <c r="AI23407" s="229">
        <v>1614355.07</v>
      </c>
    </row>
    <row r="23408" spans="34:35" x14ac:dyDescent="0.55000000000000004">
      <c r="AH23408" s="228" t="s">
        <v>30881</v>
      </c>
      <c r="AI23408" s="229">
        <v>404616.95</v>
      </c>
    </row>
    <row r="23409" spans="34:35" x14ac:dyDescent="0.55000000000000004">
      <c r="AH23409" s="228" t="s">
        <v>49479</v>
      </c>
      <c r="AI23409" s="229">
        <v>4530</v>
      </c>
    </row>
    <row r="23410" spans="34:35" x14ac:dyDescent="0.55000000000000004">
      <c r="AH23410" s="228" t="s">
        <v>30882</v>
      </c>
      <c r="AI23410" s="229">
        <v>27418.62</v>
      </c>
    </row>
    <row r="23411" spans="34:35" x14ac:dyDescent="0.55000000000000004">
      <c r="AH23411" s="228" t="s">
        <v>30883</v>
      </c>
      <c r="AI23411" s="229">
        <v>571403.77</v>
      </c>
    </row>
    <row r="23412" spans="34:35" x14ac:dyDescent="0.55000000000000004">
      <c r="AH23412" s="228" t="s">
        <v>30884</v>
      </c>
      <c r="AI23412" s="229">
        <v>104070.2</v>
      </c>
    </row>
    <row r="23413" spans="34:35" x14ac:dyDescent="0.55000000000000004">
      <c r="AH23413" s="228" t="s">
        <v>30885</v>
      </c>
      <c r="AI23413" s="229">
        <v>41531.65</v>
      </c>
    </row>
    <row r="23414" spans="34:35" x14ac:dyDescent="0.55000000000000004">
      <c r="AH23414" s="228" t="s">
        <v>34348</v>
      </c>
      <c r="AI23414" s="229">
        <v>217656.85</v>
      </c>
    </row>
    <row r="23415" spans="34:35" x14ac:dyDescent="0.55000000000000004">
      <c r="AH23415" s="228" t="s">
        <v>35876</v>
      </c>
      <c r="AI23415" s="229">
        <v>99656.39</v>
      </c>
    </row>
    <row r="23416" spans="34:35" x14ac:dyDescent="0.55000000000000004">
      <c r="AH23416" s="228" t="s">
        <v>47662</v>
      </c>
      <c r="AI23416" s="229">
        <v>67251.83</v>
      </c>
    </row>
    <row r="23417" spans="34:35" x14ac:dyDescent="0.55000000000000004">
      <c r="AH23417" s="228" t="s">
        <v>30889</v>
      </c>
      <c r="AI23417" s="229">
        <v>2221050.41</v>
      </c>
    </row>
    <row r="23418" spans="34:35" x14ac:dyDescent="0.55000000000000004">
      <c r="AH23418" s="228" t="s">
        <v>30890</v>
      </c>
      <c r="AI23418" s="229">
        <v>835.78</v>
      </c>
    </row>
    <row r="23419" spans="34:35" x14ac:dyDescent="0.55000000000000004">
      <c r="AH23419" s="228" t="s">
        <v>30891</v>
      </c>
      <c r="AI23419" s="229">
        <v>601882.4</v>
      </c>
    </row>
    <row r="23420" spans="34:35" x14ac:dyDescent="0.55000000000000004">
      <c r="AH23420" s="228" t="s">
        <v>30892</v>
      </c>
      <c r="AI23420" s="229">
        <v>917583.6</v>
      </c>
    </row>
    <row r="23421" spans="34:35" x14ac:dyDescent="0.55000000000000004">
      <c r="AH23421" s="228" t="s">
        <v>35877</v>
      </c>
      <c r="AI23421" s="229">
        <v>129.51</v>
      </c>
    </row>
    <row r="23422" spans="34:35" x14ac:dyDescent="0.55000000000000004">
      <c r="AH23422" s="228" t="s">
        <v>30893</v>
      </c>
      <c r="AI23422" s="229">
        <v>149396.4</v>
      </c>
    </row>
    <row r="23423" spans="34:35" x14ac:dyDescent="0.55000000000000004">
      <c r="AH23423" s="228" t="s">
        <v>30894</v>
      </c>
      <c r="AI23423" s="229">
        <v>11585.38</v>
      </c>
    </row>
    <row r="23424" spans="34:35" x14ac:dyDescent="0.55000000000000004">
      <c r="AH23424" s="228" t="s">
        <v>30896</v>
      </c>
      <c r="AI23424" s="229">
        <v>1492.65</v>
      </c>
    </row>
    <row r="23425" spans="34:35" x14ac:dyDescent="0.55000000000000004">
      <c r="AH23425" s="228" t="s">
        <v>30898</v>
      </c>
      <c r="AI23425" s="229">
        <v>698959.19</v>
      </c>
    </row>
    <row r="23426" spans="34:35" x14ac:dyDescent="0.55000000000000004">
      <c r="AH23426" s="228" t="s">
        <v>39630</v>
      </c>
      <c r="AI23426" s="229">
        <v>61294.41</v>
      </c>
    </row>
    <row r="23427" spans="34:35" x14ac:dyDescent="0.55000000000000004">
      <c r="AH23427" s="228" t="s">
        <v>39631</v>
      </c>
      <c r="AI23427" s="229">
        <v>838106.2</v>
      </c>
    </row>
    <row r="23428" spans="34:35" x14ac:dyDescent="0.55000000000000004">
      <c r="AH23428" s="228" t="s">
        <v>30899</v>
      </c>
      <c r="AI23428" s="229">
        <v>726</v>
      </c>
    </row>
    <row r="23429" spans="34:35" x14ac:dyDescent="0.55000000000000004">
      <c r="AH23429" s="228" t="s">
        <v>43417</v>
      </c>
      <c r="AI23429" s="229">
        <v>462.01</v>
      </c>
    </row>
    <row r="23430" spans="34:35" x14ac:dyDescent="0.55000000000000004">
      <c r="AH23430" s="228" t="s">
        <v>30900</v>
      </c>
      <c r="AI23430" s="229">
        <v>149978.39000000001</v>
      </c>
    </row>
    <row r="23431" spans="34:35" x14ac:dyDescent="0.55000000000000004">
      <c r="AH23431" s="228" t="s">
        <v>54663</v>
      </c>
      <c r="AI23431" s="229">
        <v>358721.51</v>
      </c>
    </row>
    <row r="23432" spans="34:35" x14ac:dyDescent="0.55000000000000004">
      <c r="AH23432" s="228" t="s">
        <v>30901</v>
      </c>
      <c r="AI23432" s="229">
        <v>211859.11</v>
      </c>
    </row>
    <row r="23433" spans="34:35" x14ac:dyDescent="0.55000000000000004">
      <c r="AH23433" s="228" t="s">
        <v>30902</v>
      </c>
      <c r="AI23433" s="229">
        <v>52397.14</v>
      </c>
    </row>
    <row r="23434" spans="34:35" x14ac:dyDescent="0.55000000000000004">
      <c r="AH23434" s="228" t="s">
        <v>54664</v>
      </c>
      <c r="AI23434" s="229">
        <v>4249.5</v>
      </c>
    </row>
    <row r="23435" spans="34:35" x14ac:dyDescent="0.55000000000000004">
      <c r="AH23435" s="228" t="s">
        <v>49480</v>
      </c>
      <c r="AI23435" s="229">
        <v>14769.75</v>
      </c>
    </row>
    <row r="23436" spans="34:35" x14ac:dyDescent="0.55000000000000004">
      <c r="AH23436" s="228" t="s">
        <v>30903</v>
      </c>
      <c r="AI23436" s="229">
        <v>41980.94</v>
      </c>
    </row>
    <row r="23437" spans="34:35" x14ac:dyDescent="0.55000000000000004">
      <c r="AH23437" s="228" t="s">
        <v>36903</v>
      </c>
      <c r="AI23437" s="229">
        <v>-1728.89</v>
      </c>
    </row>
    <row r="23438" spans="34:35" x14ac:dyDescent="0.55000000000000004">
      <c r="AH23438" s="228" t="s">
        <v>50828</v>
      </c>
      <c r="AI23438" s="229">
        <v>55726.96</v>
      </c>
    </row>
    <row r="23439" spans="34:35" x14ac:dyDescent="0.55000000000000004">
      <c r="AH23439" s="228" t="s">
        <v>30904</v>
      </c>
      <c r="AI23439" s="229">
        <v>3032136.31</v>
      </c>
    </row>
    <row r="23440" spans="34:35" x14ac:dyDescent="0.55000000000000004">
      <c r="AH23440" s="228" t="s">
        <v>30905</v>
      </c>
      <c r="AI23440" s="229">
        <v>252401.12</v>
      </c>
    </row>
    <row r="23441" spans="34:35" x14ac:dyDescent="0.55000000000000004">
      <c r="AH23441" s="228" t="s">
        <v>30906</v>
      </c>
      <c r="AI23441" s="229">
        <v>3577180.98</v>
      </c>
    </row>
    <row r="23442" spans="34:35" x14ac:dyDescent="0.55000000000000004">
      <c r="AH23442" s="228" t="s">
        <v>34349</v>
      </c>
      <c r="AI23442" s="229">
        <v>15560.25</v>
      </c>
    </row>
    <row r="23443" spans="34:35" x14ac:dyDescent="0.55000000000000004">
      <c r="AH23443" s="228" t="s">
        <v>30907</v>
      </c>
      <c r="AI23443" s="229">
        <v>38075447.990000002</v>
      </c>
    </row>
    <row r="23444" spans="34:35" x14ac:dyDescent="0.55000000000000004">
      <c r="AH23444" s="228" t="s">
        <v>30908</v>
      </c>
      <c r="AI23444" s="229">
        <v>1435739.64</v>
      </c>
    </row>
    <row r="23445" spans="34:35" x14ac:dyDescent="0.55000000000000004">
      <c r="AH23445" s="228" t="s">
        <v>48591</v>
      </c>
      <c r="AI23445" s="229">
        <v>26533.19</v>
      </c>
    </row>
    <row r="23446" spans="34:35" x14ac:dyDescent="0.55000000000000004">
      <c r="AH23446" s="228" t="s">
        <v>30909</v>
      </c>
      <c r="AI23446" s="229">
        <v>525626.62</v>
      </c>
    </row>
    <row r="23447" spans="34:35" x14ac:dyDescent="0.55000000000000004">
      <c r="AH23447" s="228" t="s">
        <v>35878</v>
      </c>
      <c r="AI23447" s="229">
        <v>19779.93</v>
      </c>
    </row>
    <row r="23448" spans="34:35" x14ac:dyDescent="0.55000000000000004">
      <c r="AH23448" s="228" t="s">
        <v>30910</v>
      </c>
      <c r="AI23448" s="229">
        <v>71707378.430000007</v>
      </c>
    </row>
    <row r="23449" spans="34:35" x14ac:dyDescent="0.55000000000000004">
      <c r="AH23449" s="228" t="s">
        <v>30911</v>
      </c>
      <c r="AI23449" s="229">
        <v>1576824.06</v>
      </c>
    </row>
    <row r="23450" spans="34:35" x14ac:dyDescent="0.55000000000000004">
      <c r="AH23450" s="228" t="s">
        <v>30912</v>
      </c>
      <c r="AI23450" s="229">
        <v>44258.83</v>
      </c>
    </row>
    <row r="23451" spans="34:35" x14ac:dyDescent="0.55000000000000004">
      <c r="AH23451" s="228" t="s">
        <v>34411</v>
      </c>
      <c r="AI23451" s="229">
        <v>25582.69</v>
      </c>
    </row>
    <row r="23452" spans="34:35" x14ac:dyDescent="0.55000000000000004">
      <c r="AH23452" s="228" t="s">
        <v>39632</v>
      </c>
      <c r="AI23452" s="229">
        <v>749840.42</v>
      </c>
    </row>
    <row r="23453" spans="34:35" x14ac:dyDescent="0.55000000000000004">
      <c r="AH23453" s="228" t="s">
        <v>30913</v>
      </c>
      <c r="AI23453" s="229">
        <v>15795113.550000001</v>
      </c>
    </row>
    <row r="23454" spans="34:35" x14ac:dyDescent="0.55000000000000004">
      <c r="AH23454" s="228" t="s">
        <v>30914</v>
      </c>
      <c r="AI23454" s="229">
        <v>68894.929999999993</v>
      </c>
    </row>
    <row r="23455" spans="34:35" x14ac:dyDescent="0.55000000000000004">
      <c r="AH23455" s="228" t="s">
        <v>30915</v>
      </c>
      <c r="AI23455" s="229">
        <v>841950.6</v>
      </c>
    </row>
    <row r="23456" spans="34:35" x14ac:dyDescent="0.55000000000000004">
      <c r="AH23456" s="228" t="s">
        <v>35879</v>
      </c>
      <c r="AI23456" s="229">
        <v>212273.89</v>
      </c>
    </row>
    <row r="23457" spans="34:35" x14ac:dyDescent="0.55000000000000004">
      <c r="AH23457" s="228" t="s">
        <v>30916</v>
      </c>
      <c r="AI23457" s="229">
        <v>10047920.91</v>
      </c>
    </row>
    <row r="23458" spans="34:35" x14ac:dyDescent="0.55000000000000004">
      <c r="AH23458" s="228" t="s">
        <v>30917</v>
      </c>
      <c r="AI23458" s="229">
        <v>1993868.06</v>
      </c>
    </row>
    <row r="23459" spans="34:35" x14ac:dyDescent="0.55000000000000004">
      <c r="AH23459" s="228" t="s">
        <v>30918</v>
      </c>
      <c r="AI23459" s="229">
        <v>10987648.02</v>
      </c>
    </row>
    <row r="23460" spans="34:35" x14ac:dyDescent="0.55000000000000004">
      <c r="AH23460" s="228" t="s">
        <v>30919</v>
      </c>
      <c r="AI23460" s="229">
        <v>2818664.08</v>
      </c>
    </row>
    <row r="23461" spans="34:35" x14ac:dyDescent="0.55000000000000004">
      <c r="AH23461" s="228" t="s">
        <v>30920</v>
      </c>
      <c r="AI23461" s="229">
        <v>187647.88</v>
      </c>
    </row>
    <row r="23462" spans="34:35" x14ac:dyDescent="0.55000000000000004">
      <c r="AH23462" s="228" t="s">
        <v>30921</v>
      </c>
      <c r="AI23462" s="229">
        <v>291486.09000000003</v>
      </c>
    </row>
    <row r="23463" spans="34:35" x14ac:dyDescent="0.55000000000000004">
      <c r="AH23463" s="228" t="s">
        <v>30922</v>
      </c>
      <c r="AI23463" s="229">
        <v>3883840.32</v>
      </c>
    </row>
    <row r="23464" spans="34:35" x14ac:dyDescent="0.55000000000000004">
      <c r="AH23464" s="228" t="s">
        <v>30923</v>
      </c>
      <c r="AI23464" s="229">
        <v>220313.23</v>
      </c>
    </row>
    <row r="23465" spans="34:35" x14ac:dyDescent="0.55000000000000004">
      <c r="AH23465" s="228" t="s">
        <v>30924</v>
      </c>
      <c r="AI23465" s="229">
        <v>3009102.42</v>
      </c>
    </row>
    <row r="23466" spans="34:35" x14ac:dyDescent="0.55000000000000004">
      <c r="AH23466" s="228" t="s">
        <v>30925</v>
      </c>
      <c r="AI23466" s="229">
        <v>27855.63</v>
      </c>
    </row>
    <row r="23467" spans="34:35" x14ac:dyDescent="0.55000000000000004">
      <c r="AH23467" s="228" t="s">
        <v>30926</v>
      </c>
      <c r="AI23467" s="229">
        <v>1805690.81</v>
      </c>
    </row>
    <row r="23468" spans="34:35" x14ac:dyDescent="0.55000000000000004">
      <c r="AH23468" s="228" t="s">
        <v>30927</v>
      </c>
      <c r="AI23468" s="229">
        <v>1112195.82</v>
      </c>
    </row>
    <row r="23469" spans="34:35" x14ac:dyDescent="0.55000000000000004">
      <c r="AH23469" s="228" t="s">
        <v>34350</v>
      </c>
      <c r="AI23469" s="229">
        <v>833692.38</v>
      </c>
    </row>
    <row r="23470" spans="34:35" x14ac:dyDescent="0.55000000000000004">
      <c r="AH23470" s="228" t="s">
        <v>30928</v>
      </c>
      <c r="AI23470" s="229">
        <v>2358653.73</v>
      </c>
    </row>
    <row r="23471" spans="34:35" x14ac:dyDescent="0.55000000000000004">
      <c r="AH23471" s="228" t="s">
        <v>36904</v>
      </c>
      <c r="AI23471" s="229">
        <v>144602.46</v>
      </c>
    </row>
    <row r="23472" spans="34:35" x14ac:dyDescent="0.55000000000000004">
      <c r="AH23472" s="228" t="s">
        <v>40924</v>
      </c>
      <c r="AI23472" s="229">
        <v>363714.2</v>
      </c>
    </row>
    <row r="23473" spans="34:35" x14ac:dyDescent="0.55000000000000004">
      <c r="AH23473" s="228" t="s">
        <v>30929</v>
      </c>
      <c r="AI23473" s="229">
        <v>143023.04000000001</v>
      </c>
    </row>
    <row r="23474" spans="34:35" x14ac:dyDescent="0.55000000000000004">
      <c r="AH23474" s="228" t="s">
        <v>50829</v>
      </c>
      <c r="AI23474" s="229">
        <v>2176.73</v>
      </c>
    </row>
    <row r="23475" spans="34:35" x14ac:dyDescent="0.55000000000000004">
      <c r="AH23475" s="228" t="s">
        <v>35880</v>
      </c>
      <c r="AI23475" s="229">
        <v>238054.81</v>
      </c>
    </row>
    <row r="23476" spans="34:35" x14ac:dyDescent="0.55000000000000004">
      <c r="AH23476" s="228" t="s">
        <v>30930</v>
      </c>
      <c r="AI23476" s="229">
        <v>4901994.83</v>
      </c>
    </row>
    <row r="23477" spans="34:35" x14ac:dyDescent="0.55000000000000004">
      <c r="AH23477" s="228" t="s">
        <v>30931</v>
      </c>
      <c r="AI23477" s="229">
        <v>141681.42000000001</v>
      </c>
    </row>
    <row r="23478" spans="34:35" x14ac:dyDescent="0.55000000000000004">
      <c r="AH23478" s="228" t="s">
        <v>30932</v>
      </c>
      <c r="AI23478" s="229">
        <v>5507009.25</v>
      </c>
    </row>
    <row r="23479" spans="34:35" x14ac:dyDescent="0.55000000000000004">
      <c r="AH23479" s="228" t="s">
        <v>30933</v>
      </c>
      <c r="AI23479" s="229">
        <v>1332850.72</v>
      </c>
    </row>
    <row r="23480" spans="34:35" x14ac:dyDescent="0.55000000000000004">
      <c r="AH23480" s="228" t="s">
        <v>30934</v>
      </c>
      <c r="AI23480" s="229">
        <v>210910.96</v>
      </c>
    </row>
    <row r="23481" spans="34:35" x14ac:dyDescent="0.55000000000000004">
      <c r="AH23481" s="228" t="s">
        <v>30935</v>
      </c>
      <c r="AI23481" s="229">
        <v>395039.14</v>
      </c>
    </row>
    <row r="23482" spans="34:35" x14ac:dyDescent="0.55000000000000004">
      <c r="AH23482" s="228" t="s">
        <v>46243</v>
      </c>
      <c r="AI23482" s="229">
        <v>440</v>
      </c>
    </row>
    <row r="23483" spans="34:35" x14ac:dyDescent="0.55000000000000004">
      <c r="AH23483" s="228" t="s">
        <v>30936</v>
      </c>
      <c r="AI23483" s="229">
        <v>47799.53</v>
      </c>
    </row>
    <row r="23484" spans="34:35" x14ac:dyDescent="0.55000000000000004">
      <c r="AH23484" s="228" t="s">
        <v>30937</v>
      </c>
      <c r="AI23484" s="229">
        <v>102887180.94</v>
      </c>
    </row>
    <row r="23485" spans="34:35" x14ac:dyDescent="0.55000000000000004">
      <c r="AH23485" s="228" t="s">
        <v>30938</v>
      </c>
      <c r="AI23485" s="229">
        <v>10303827.539999999</v>
      </c>
    </row>
    <row r="23486" spans="34:35" x14ac:dyDescent="0.55000000000000004">
      <c r="AH23486" s="228" t="s">
        <v>30939</v>
      </c>
      <c r="AI23486" s="229">
        <v>42318245.609999999</v>
      </c>
    </row>
    <row r="23487" spans="34:35" x14ac:dyDescent="0.55000000000000004">
      <c r="AH23487" s="228" t="s">
        <v>34351</v>
      </c>
      <c r="AI23487" s="229">
        <v>63654.559999999998</v>
      </c>
    </row>
    <row r="23488" spans="34:35" x14ac:dyDescent="0.55000000000000004">
      <c r="AH23488" s="228" t="s">
        <v>30940</v>
      </c>
      <c r="AI23488" s="229">
        <v>97366.35</v>
      </c>
    </row>
    <row r="23489" spans="34:35" x14ac:dyDescent="0.55000000000000004">
      <c r="AH23489" s="228" t="s">
        <v>39633</v>
      </c>
      <c r="AI23489" s="229">
        <v>12135.66</v>
      </c>
    </row>
    <row r="23490" spans="34:35" x14ac:dyDescent="0.55000000000000004">
      <c r="AH23490" s="228" t="s">
        <v>30941</v>
      </c>
      <c r="AI23490" s="229">
        <v>652541.01</v>
      </c>
    </row>
    <row r="23491" spans="34:35" x14ac:dyDescent="0.55000000000000004">
      <c r="AH23491" s="228" t="s">
        <v>30942</v>
      </c>
      <c r="AI23491" s="229">
        <v>10405488.35</v>
      </c>
    </row>
    <row r="23492" spans="34:35" x14ac:dyDescent="0.55000000000000004">
      <c r="AH23492" s="228" t="s">
        <v>30943</v>
      </c>
      <c r="AI23492" s="229">
        <v>4438523.92</v>
      </c>
    </row>
    <row r="23493" spans="34:35" x14ac:dyDescent="0.55000000000000004">
      <c r="AH23493" s="228" t="s">
        <v>34352</v>
      </c>
      <c r="AI23493" s="229">
        <v>76985.72</v>
      </c>
    </row>
    <row r="23494" spans="34:35" x14ac:dyDescent="0.55000000000000004">
      <c r="AH23494" s="228" t="s">
        <v>30944</v>
      </c>
      <c r="AI23494" s="229">
        <v>4693306.22</v>
      </c>
    </row>
    <row r="23495" spans="34:35" x14ac:dyDescent="0.55000000000000004">
      <c r="AH23495" s="228" t="s">
        <v>30945</v>
      </c>
      <c r="AI23495" s="229">
        <v>410650.96</v>
      </c>
    </row>
    <row r="23496" spans="34:35" x14ac:dyDescent="0.55000000000000004">
      <c r="AH23496" s="228" t="s">
        <v>30946</v>
      </c>
      <c r="AI23496" s="229">
        <v>27373302.030000001</v>
      </c>
    </row>
    <row r="23497" spans="34:35" x14ac:dyDescent="0.55000000000000004">
      <c r="AH23497" s="228" t="s">
        <v>30947</v>
      </c>
      <c r="AI23497" s="229">
        <v>31771966.98</v>
      </c>
    </row>
    <row r="23498" spans="34:35" x14ac:dyDescent="0.55000000000000004">
      <c r="AH23498" s="228" t="s">
        <v>34353</v>
      </c>
      <c r="AI23498" s="229">
        <v>20143.79</v>
      </c>
    </row>
    <row r="23499" spans="34:35" x14ac:dyDescent="0.55000000000000004">
      <c r="AH23499" s="228" t="s">
        <v>30948</v>
      </c>
      <c r="AI23499" s="229">
        <v>9377208.0299999993</v>
      </c>
    </row>
    <row r="23500" spans="34:35" x14ac:dyDescent="0.55000000000000004">
      <c r="AH23500" s="228" t="s">
        <v>30949</v>
      </c>
      <c r="AI23500" s="229">
        <v>544089.46</v>
      </c>
    </row>
    <row r="23501" spans="34:35" x14ac:dyDescent="0.55000000000000004">
      <c r="AH23501" s="228" t="s">
        <v>30950</v>
      </c>
      <c r="AI23501" s="229">
        <v>3560.8</v>
      </c>
    </row>
    <row r="23502" spans="34:35" x14ac:dyDescent="0.55000000000000004">
      <c r="AH23502" s="228" t="s">
        <v>34354</v>
      </c>
      <c r="AI23502" s="229">
        <v>71232.070000000007</v>
      </c>
    </row>
    <row r="23503" spans="34:35" x14ac:dyDescent="0.55000000000000004">
      <c r="AH23503" s="228" t="s">
        <v>34355</v>
      </c>
      <c r="AI23503" s="229">
        <v>443.08</v>
      </c>
    </row>
    <row r="23504" spans="34:35" x14ac:dyDescent="0.55000000000000004">
      <c r="AH23504" s="228" t="s">
        <v>34356</v>
      </c>
      <c r="AI23504" s="229">
        <v>24.5</v>
      </c>
    </row>
    <row r="23505" spans="34:35" x14ac:dyDescent="0.55000000000000004">
      <c r="AH23505" s="228" t="s">
        <v>30951</v>
      </c>
      <c r="AI23505" s="229">
        <v>28788314.75</v>
      </c>
    </row>
    <row r="23506" spans="34:35" x14ac:dyDescent="0.55000000000000004">
      <c r="AH23506" s="228" t="s">
        <v>30952</v>
      </c>
      <c r="AI23506" s="229">
        <v>4373510.3899999997</v>
      </c>
    </row>
    <row r="23507" spans="34:35" x14ac:dyDescent="0.55000000000000004">
      <c r="AH23507" s="228" t="s">
        <v>30953</v>
      </c>
      <c r="AI23507" s="229">
        <v>46423.43</v>
      </c>
    </row>
    <row r="23508" spans="34:35" x14ac:dyDescent="0.55000000000000004">
      <c r="AH23508" s="228" t="s">
        <v>30954</v>
      </c>
      <c r="AI23508" s="229">
        <v>7491.11</v>
      </c>
    </row>
    <row r="23509" spans="34:35" x14ac:dyDescent="0.55000000000000004">
      <c r="AH23509" s="228" t="s">
        <v>30955</v>
      </c>
      <c r="AI23509" s="229">
        <v>546.91</v>
      </c>
    </row>
    <row r="23510" spans="34:35" x14ac:dyDescent="0.55000000000000004">
      <c r="AH23510" s="228" t="s">
        <v>30956</v>
      </c>
      <c r="AI23510" s="229">
        <v>286903.58</v>
      </c>
    </row>
    <row r="23511" spans="34:35" x14ac:dyDescent="0.55000000000000004">
      <c r="AH23511" s="228" t="s">
        <v>30957</v>
      </c>
      <c r="AI23511" s="229">
        <v>321038.08000000002</v>
      </c>
    </row>
    <row r="23512" spans="34:35" x14ac:dyDescent="0.55000000000000004">
      <c r="AH23512" s="228" t="s">
        <v>39634</v>
      </c>
      <c r="AI23512" s="229">
        <v>499338.35</v>
      </c>
    </row>
    <row r="23513" spans="34:35" x14ac:dyDescent="0.55000000000000004">
      <c r="AH23513" s="228" t="s">
        <v>47663</v>
      </c>
      <c r="AI23513" s="229">
        <v>15741.57</v>
      </c>
    </row>
    <row r="23514" spans="34:35" x14ac:dyDescent="0.55000000000000004">
      <c r="AH23514" s="228" t="s">
        <v>43418</v>
      </c>
      <c r="AI23514" s="229">
        <v>226143.83</v>
      </c>
    </row>
    <row r="23515" spans="34:35" x14ac:dyDescent="0.55000000000000004">
      <c r="AH23515" s="228" t="s">
        <v>30958</v>
      </c>
      <c r="AI23515" s="229">
        <v>12603376.27</v>
      </c>
    </row>
    <row r="23516" spans="34:35" x14ac:dyDescent="0.55000000000000004">
      <c r="AH23516" s="228" t="s">
        <v>30959</v>
      </c>
      <c r="AI23516" s="229">
        <v>4419101.5</v>
      </c>
    </row>
    <row r="23517" spans="34:35" x14ac:dyDescent="0.55000000000000004">
      <c r="AH23517" s="228" t="s">
        <v>30960</v>
      </c>
      <c r="AI23517" s="229">
        <v>148479.03</v>
      </c>
    </row>
    <row r="23518" spans="34:35" x14ac:dyDescent="0.55000000000000004">
      <c r="AH23518" s="228" t="s">
        <v>30961</v>
      </c>
      <c r="AI23518" s="229">
        <v>1966013.3</v>
      </c>
    </row>
    <row r="23519" spans="34:35" x14ac:dyDescent="0.55000000000000004">
      <c r="AH23519" s="228" t="s">
        <v>30962</v>
      </c>
      <c r="AI23519" s="229">
        <v>51555.68</v>
      </c>
    </row>
    <row r="23520" spans="34:35" x14ac:dyDescent="0.55000000000000004">
      <c r="AH23520" s="228" t="s">
        <v>30963</v>
      </c>
      <c r="AI23520" s="229">
        <v>188163.21</v>
      </c>
    </row>
    <row r="23521" spans="34:35" x14ac:dyDescent="0.55000000000000004">
      <c r="AH23521" s="228" t="s">
        <v>30964</v>
      </c>
      <c r="AI23521" s="229">
        <v>32586.59</v>
      </c>
    </row>
    <row r="23522" spans="34:35" x14ac:dyDescent="0.55000000000000004">
      <c r="AH23522" s="228" t="s">
        <v>36905</v>
      </c>
      <c r="AI23522" s="229">
        <v>7934.03</v>
      </c>
    </row>
    <row r="23523" spans="34:35" x14ac:dyDescent="0.55000000000000004">
      <c r="AH23523" s="228" t="s">
        <v>30965</v>
      </c>
      <c r="AI23523" s="229">
        <v>217049.93</v>
      </c>
    </row>
    <row r="23524" spans="34:35" x14ac:dyDescent="0.55000000000000004">
      <c r="AH23524" s="228" t="s">
        <v>30966</v>
      </c>
      <c r="AI23524" s="229">
        <v>139108.71</v>
      </c>
    </row>
    <row r="23525" spans="34:35" x14ac:dyDescent="0.55000000000000004">
      <c r="AH23525" s="228" t="s">
        <v>35881</v>
      </c>
      <c r="AI23525" s="229">
        <v>26294.48</v>
      </c>
    </row>
    <row r="23526" spans="34:35" x14ac:dyDescent="0.55000000000000004">
      <c r="AH23526" s="228" t="s">
        <v>35882</v>
      </c>
      <c r="AI23526" s="229">
        <v>346537.29</v>
      </c>
    </row>
    <row r="23527" spans="34:35" x14ac:dyDescent="0.55000000000000004">
      <c r="AH23527" s="228" t="s">
        <v>34357</v>
      </c>
      <c r="AI23527" s="229">
        <v>15621.68</v>
      </c>
    </row>
    <row r="23528" spans="34:35" x14ac:dyDescent="0.55000000000000004">
      <c r="AH23528" s="228" t="s">
        <v>36906</v>
      </c>
      <c r="AI23528" s="229">
        <v>21520</v>
      </c>
    </row>
    <row r="23529" spans="34:35" x14ac:dyDescent="0.55000000000000004">
      <c r="AH23529" s="228" t="s">
        <v>40925</v>
      </c>
      <c r="AI23529" s="229">
        <v>8962.0499999999993</v>
      </c>
    </row>
    <row r="23530" spans="34:35" x14ac:dyDescent="0.55000000000000004">
      <c r="AH23530" s="228" t="s">
        <v>54665</v>
      </c>
      <c r="AI23530" s="229">
        <v>6530.96</v>
      </c>
    </row>
    <row r="23531" spans="34:35" x14ac:dyDescent="0.55000000000000004">
      <c r="AH23531" s="228" t="s">
        <v>30967</v>
      </c>
      <c r="AI23531" s="229">
        <v>11774540.119999999</v>
      </c>
    </row>
    <row r="23532" spans="34:35" x14ac:dyDescent="0.55000000000000004">
      <c r="AH23532" s="228" t="s">
        <v>50830</v>
      </c>
      <c r="AI23532" s="229">
        <v>26966977.149999999</v>
      </c>
    </row>
    <row r="23533" spans="34:35" x14ac:dyDescent="0.55000000000000004">
      <c r="AH23533" s="228" t="s">
        <v>30968</v>
      </c>
      <c r="AI23533" s="229">
        <v>46091648.25</v>
      </c>
    </row>
    <row r="23534" spans="34:35" x14ac:dyDescent="0.55000000000000004">
      <c r="AH23534" s="228" t="s">
        <v>30969</v>
      </c>
      <c r="AI23534" s="229">
        <v>6726139.79</v>
      </c>
    </row>
    <row r="23535" spans="34:35" x14ac:dyDescent="0.55000000000000004">
      <c r="AH23535" s="228" t="s">
        <v>30970</v>
      </c>
      <c r="AI23535" s="229">
        <v>3110198.74</v>
      </c>
    </row>
    <row r="23536" spans="34:35" x14ac:dyDescent="0.55000000000000004">
      <c r="AH23536" s="228" t="s">
        <v>46244</v>
      </c>
      <c r="AI23536" s="229">
        <v>14675.63</v>
      </c>
    </row>
    <row r="23537" spans="34:35" x14ac:dyDescent="0.55000000000000004">
      <c r="AH23537" s="228" t="s">
        <v>30971</v>
      </c>
      <c r="AI23537" s="229">
        <v>17476104.82</v>
      </c>
    </row>
    <row r="23538" spans="34:35" x14ac:dyDescent="0.55000000000000004">
      <c r="AH23538" s="228" t="s">
        <v>30972</v>
      </c>
      <c r="AI23538" s="229">
        <v>3464173.22</v>
      </c>
    </row>
    <row r="23539" spans="34:35" x14ac:dyDescent="0.55000000000000004">
      <c r="AH23539" s="228" t="s">
        <v>30973</v>
      </c>
      <c r="AI23539" s="229">
        <v>1324845.1399999999</v>
      </c>
    </row>
    <row r="23540" spans="34:35" x14ac:dyDescent="0.55000000000000004">
      <c r="AH23540" s="228" t="s">
        <v>30974</v>
      </c>
      <c r="AI23540" s="229">
        <v>4647.41</v>
      </c>
    </row>
    <row r="23541" spans="34:35" x14ac:dyDescent="0.55000000000000004">
      <c r="AH23541" s="228" t="s">
        <v>30975</v>
      </c>
      <c r="AI23541" s="229">
        <v>56197.3</v>
      </c>
    </row>
    <row r="23542" spans="34:35" x14ac:dyDescent="0.55000000000000004">
      <c r="AH23542" s="228" t="s">
        <v>30976</v>
      </c>
      <c r="AI23542" s="229">
        <v>51428.65</v>
      </c>
    </row>
    <row r="23543" spans="34:35" x14ac:dyDescent="0.55000000000000004">
      <c r="AH23543" s="228" t="s">
        <v>30977</v>
      </c>
      <c r="AI23543" s="229">
        <v>233345.45</v>
      </c>
    </row>
    <row r="23544" spans="34:35" x14ac:dyDescent="0.55000000000000004">
      <c r="AH23544" s="228" t="s">
        <v>30978</v>
      </c>
      <c r="AI23544" s="229">
        <v>11471569.08</v>
      </c>
    </row>
    <row r="23545" spans="34:35" x14ac:dyDescent="0.55000000000000004">
      <c r="AH23545" s="228" t="s">
        <v>30979</v>
      </c>
      <c r="AI23545" s="229">
        <v>56878521.109999999</v>
      </c>
    </row>
    <row r="23546" spans="34:35" x14ac:dyDescent="0.55000000000000004">
      <c r="AH23546" s="228" t="s">
        <v>30980</v>
      </c>
      <c r="AI23546" s="229">
        <v>-137170.64000000001</v>
      </c>
    </row>
    <row r="23547" spans="34:35" x14ac:dyDescent="0.55000000000000004">
      <c r="AH23547" s="228" t="s">
        <v>34358</v>
      </c>
      <c r="AI23547" s="229">
        <v>2801029.44</v>
      </c>
    </row>
    <row r="23548" spans="34:35" x14ac:dyDescent="0.55000000000000004">
      <c r="AH23548" s="228" t="s">
        <v>30981</v>
      </c>
      <c r="AI23548" s="229">
        <v>14901547.16</v>
      </c>
    </row>
    <row r="23549" spans="34:35" x14ac:dyDescent="0.55000000000000004">
      <c r="AH23549" s="228" t="s">
        <v>54666</v>
      </c>
      <c r="AI23549" s="229">
        <v>23700</v>
      </c>
    </row>
    <row r="23550" spans="34:35" x14ac:dyDescent="0.55000000000000004">
      <c r="AH23550" s="228" t="s">
        <v>50831</v>
      </c>
      <c r="AI23550" s="229">
        <v>278576.40000000002</v>
      </c>
    </row>
    <row r="23551" spans="34:35" x14ac:dyDescent="0.55000000000000004">
      <c r="AH23551" s="228" t="s">
        <v>50832</v>
      </c>
      <c r="AI23551" s="229">
        <v>175125.66</v>
      </c>
    </row>
    <row r="23552" spans="34:35" x14ac:dyDescent="0.55000000000000004">
      <c r="AH23552" s="228" t="s">
        <v>54667</v>
      </c>
      <c r="AI23552" s="229">
        <v>56317.97</v>
      </c>
    </row>
    <row r="23553" spans="34:35" x14ac:dyDescent="0.55000000000000004">
      <c r="AH23553" s="228" t="s">
        <v>35883</v>
      </c>
      <c r="AI23553" s="229">
        <v>3282221.06</v>
      </c>
    </row>
    <row r="23554" spans="34:35" x14ac:dyDescent="0.55000000000000004">
      <c r="AH23554" s="228" t="s">
        <v>30982</v>
      </c>
      <c r="AI23554" s="229">
        <v>9169026.2599999998</v>
      </c>
    </row>
    <row r="23555" spans="34:35" x14ac:dyDescent="0.55000000000000004">
      <c r="AH23555" s="228" t="s">
        <v>34359</v>
      </c>
      <c r="AI23555" s="229">
        <v>3763137.74</v>
      </c>
    </row>
    <row r="23556" spans="34:35" x14ac:dyDescent="0.55000000000000004">
      <c r="AH23556" s="228" t="s">
        <v>36907</v>
      </c>
      <c r="AI23556" s="229">
        <v>3798215.94</v>
      </c>
    </row>
    <row r="23557" spans="34:35" x14ac:dyDescent="0.55000000000000004">
      <c r="AH23557" s="228" t="s">
        <v>39635</v>
      </c>
      <c r="AI23557" s="229">
        <v>35697.57</v>
      </c>
    </row>
    <row r="23558" spans="34:35" x14ac:dyDescent="0.55000000000000004">
      <c r="AH23558" s="228" t="s">
        <v>30983</v>
      </c>
      <c r="AI23558" s="229">
        <v>1119857.2</v>
      </c>
    </row>
    <row r="23559" spans="34:35" x14ac:dyDescent="0.55000000000000004">
      <c r="AH23559" s="228" t="s">
        <v>30984</v>
      </c>
      <c r="AI23559" s="229">
        <v>30550</v>
      </c>
    </row>
    <row r="23560" spans="34:35" x14ac:dyDescent="0.55000000000000004">
      <c r="AH23560" s="228" t="s">
        <v>35884</v>
      </c>
      <c r="AI23560" s="229">
        <v>334621.78000000003</v>
      </c>
    </row>
    <row r="23561" spans="34:35" x14ac:dyDescent="0.55000000000000004">
      <c r="AH23561" s="228" t="s">
        <v>48592</v>
      </c>
      <c r="AI23561" s="229">
        <v>36919.75</v>
      </c>
    </row>
    <row r="23562" spans="34:35" x14ac:dyDescent="0.55000000000000004">
      <c r="AH23562" s="228" t="s">
        <v>35885</v>
      </c>
      <c r="AI23562" s="229">
        <v>167413.79</v>
      </c>
    </row>
    <row r="23563" spans="34:35" x14ac:dyDescent="0.55000000000000004">
      <c r="AH23563" s="228" t="s">
        <v>30985</v>
      </c>
      <c r="AI23563" s="229">
        <v>15355.75</v>
      </c>
    </row>
    <row r="23564" spans="34:35" x14ac:dyDescent="0.55000000000000004">
      <c r="AH23564" s="228" t="s">
        <v>30986</v>
      </c>
      <c r="AI23564" s="229">
        <v>261490.22</v>
      </c>
    </row>
    <row r="23565" spans="34:35" x14ac:dyDescent="0.55000000000000004">
      <c r="AH23565" s="228" t="s">
        <v>35886</v>
      </c>
      <c r="AI23565" s="229">
        <v>78456.820000000007</v>
      </c>
    </row>
    <row r="23566" spans="34:35" x14ac:dyDescent="0.55000000000000004">
      <c r="AH23566" s="228" t="s">
        <v>40926</v>
      </c>
      <c r="AI23566" s="229">
        <v>3750.12</v>
      </c>
    </row>
    <row r="23567" spans="34:35" x14ac:dyDescent="0.55000000000000004">
      <c r="AH23567" s="228" t="s">
        <v>39636</v>
      </c>
      <c r="AI23567" s="229">
        <v>62577.91</v>
      </c>
    </row>
    <row r="23568" spans="34:35" x14ac:dyDescent="0.55000000000000004">
      <c r="AH23568" s="228" t="s">
        <v>30987</v>
      </c>
      <c r="AI23568" s="229">
        <v>28143.88</v>
      </c>
    </row>
    <row r="23569" spans="34:35" x14ac:dyDescent="0.55000000000000004">
      <c r="AH23569" s="228" t="s">
        <v>34360</v>
      </c>
      <c r="AI23569" s="229">
        <v>6000</v>
      </c>
    </row>
    <row r="23570" spans="34:35" x14ac:dyDescent="0.55000000000000004">
      <c r="AH23570" s="228" t="s">
        <v>34361</v>
      </c>
      <c r="AI23570" s="229">
        <v>3009.34</v>
      </c>
    </row>
    <row r="23571" spans="34:35" x14ac:dyDescent="0.55000000000000004">
      <c r="AH23571" s="228" t="s">
        <v>50833</v>
      </c>
      <c r="AI23571" s="229">
        <v>22677</v>
      </c>
    </row>
    <row r="23572" spans="34:35" x14ac:dyDescent="0.55000000000000004">
      <c r="AH23572" s="228" t="s">
        <v>30988</v>
      </c>
      <c r="AI23572" s="229">
        <v>78.13</v>
      </c>
    </row>
    <row r="23573" spans="34:35" x14ac:dyDescent="0.55000000000000004">
      <c r="AH23573" s="228" t="s">
        <v>36908</v>
      </c>
      <c r="AI23573" s="229">
        <v>40975.33</v>
      </c>
    </row>
    <row r="23574" spans="34:35" x14ac:dyDescent="0.55000000000000004">
      <c r="AH23574" s="228" t="s">
        <v>34362</v>
      </c>
      <c r="AI23574" s="229">
        <v>2737.94</v>
      </c>
    </row>
    <row r="23575" spans="34:35" x14ac:dyDescent="0.55000000000000004">
      <c r="AH23575" s="228" t="s">
        <v>36909</v>
      </c>
      <c r="AI23575" s="229">
        <v>6500.01</v>
      </c>
    </row>
    <row r="23576" spans="34:35" x14ac:dyDescent="0.55000000000000004">
      <c r="AH23576" s="228" t="s">
        <v>36910</v>
      </c>
      <c r="AI23576" s="229">
        <v>24000</v>
      </c>
    </row>
    <row r="23577" spans="34:35" x14ac:dyDescent="0.55000000000000004">
      <c r="AH23577" s="228" t="s">
        <v>30989</v>
      </c>
      <c r="AI23577" s="229">
        <v>54067.040000000001</v>
      </c>
    </row>
    <row r="23578" spans="34:35" x14ac:dyDescent="0.55000000000000004">
      <c r="AH23578" s="228" t="s">
        <v>50834</v>
      </c>
      <c r="AI23578" s="229">
        <v>46500</v>
      </c>
    </row>
    <row r="23579" spans="34:35" x14ac:dyDescent="0.55000000000000004">
      <c r="AH23579" s="228" t="s">
        <v>40927</v>
      </c>
      <c r="AI23579" s="229">
        <v>3360</v>
      </c>
    </row>
    <row r="23580" spans="34:35" x14ac:dyDescent="0.55000000000000004">
      <c r="AH23580" s="228" t="s">
        <v>30990</v>
      </c>
      <c r="AI23580" s="229">
        <v>28673.75</v>
      </c>
    </row>
    <row r="23581" spans="34:35" x14ac:dyDescent="0.55000000000000004">
      <c r="AH23581" s="228" t="s">
        <v>30991</v>
      </c>
      <c r="AI23581" s="229">
        <v>124829.54</v>
      </c>
    </row>
    <row r="23582" spans="34:35" x14ac:dyDescent="0.55000000000000004">
      <c r="AH23582" s="228" t="s">
        <v>30992</v>
      </c>
      <c r="AI23582" s="229">
        <v>97354.91</v>
      </c>
    </row>
    <row r="23583" spans="34:35" x14ac:dyDescent="0.55000000000000004">
      <c r="AH23583" s="228" t="s">
        <v>30993</v>
      </c>
      <c r="AI23583" s="229">
        <v>7934.62</v>
      </c>
    </row>
    <row r="23584" spans="34:35" x14ac:dyDescent="0.55000000000000004">
      <c r="AH23584" s="228" t="s">
        <v>34363</v>
      </c>
      <c r="AI23584" s="229">
        <v>43518.27</v>
      </c>
    </row>
    <row r="23585" spans="34:35" x14ac:dyDescent="0.55000000000000004">
      <c r="AH23585" s="228" t="s">
        <v>43419</v>
      </c>
      <c r="AI23585" s="229">
        <v>78.239999999999995</v>
      </c>
    </row>
    <row r="23586" spans="34:35" x14ac:dyDescent="0.55000000000000004">
      <c r="AH23586" s="228" t="s">
        <v>34364</v>
      </c>
      <c r="AI23586" s="229">
        <v>2087.09</v>
      </c>
    </row>
    <row r="23587" spans="34:35" x14ac:dyDescent="0.55000000000000004">
      <c r="AH23587" s="228" t="s">
        <v>39637</v>
      </c>
      <c r="AI23587" s="229">
        <v>417.6</v>
      </c>
    </row>
    <row r="23588" spans="34:35" x14ac:dyDescent="0.55000000000000004">
      <c r="AH23588" s="228" t="s">
        <v>48593</v>
      </c>
      <c r="AI23588" s="229">
        <v>7.84</v>
      </c>
    </row>
    <row r="23589" spans="34:35" x14ac:dyDescent="0.55000000000000004">
      <c r="AH23589" s="228" t="s">
        <v>46245</v>
      </c>
      <c r="AI23589" s="229">
        <v>14.97</v>
      </c>
    </row>
    <row r="23590" spans="34:35" x14ac:dyDescent="0.55000000000000004">
      <c r="AH23590" s="228" t="s">
        <v>30994</v>
      </c>
      <c r="AI23590" s="229">
        <v>323101.76</v>
      </c>
    </row>
    <row r="23591" spans="34:35" x14ac:dyDescent="0.55000000000000004">
      <c r="AH23591" s="228" t="s">
        <v>30995</v>
      </c>
      <c r="AI23591" s="229">
        <v>65495.08</v>
      </c>
    </row>
    <row r="23592" spans="34:35" x14ac:dyDescent="0.55000000000000004">
      <c r="AH23592" s="228" t="s">
        <v>43420</v>
      </c>
      <c r="AI23592" s="229">
        <v>1657.3</v>
      </c>
    </row>
    <row r="23593" spans="34:35" x14ac:dyDescent="0.55000000000000004">
      <c r="AH23593" s="228" t="s">
        <v>54668</v>
      </c>
      <c r="AI23593" s="229">
        <v>5341.62</v>
      </c>
    </row>
    <row r="23594" spans="34:35" x14ac:dyDescent="0.55000000000000004">
      <c r="AH23594" s="228" t="s">
        <v>43421</v>
      </c>
      <c r="AI23594" s="229">
        <v>180</v>
      </c>
    </row>
    <row r="23595" spans="34:35" x14ac:dyDescent="0.55000000000000004">
      <c r="AH23595" s="228" t="s">
        <v>54669</v>
      </c>
      <c r="AI23595" s="229">
        <v>2145.85</v>
      </c>
    </row>
    <row r="23596" spans="34:35" x14ac:dyDescent="0.55000000000000004">
      <c r="AH23596" s="228" t="s">
        <v>43422</v>
      </c>
      <c r="AI23596" s="229">
        <v>13787.68</v>
      </c>
    </row>
    <row r="23597" spans="34:35" x14ac:dyDescent="0.55000000000000004">
      <c r="AH23597" s="228" t="s">
        <v>35887</v>
      </c>
      <c r="AI23597" s="229">
        <v>110774.26</v>
      </c>
    </row>
    <row r="23598" spans="34:35" x14ac:dyDescent="0.55000000000000004">
      <c r="AH23598" s="228" t="s">
        <v>50835</v>
      </c>
      <c r="AI23598" s="229">
        <v>80.989999999999995</v>
      </c>
    </row>
    <row r="23599" spans="34:35" x14ac:dyDescent="0.55000000000000004">
      <c r="AH23599" s="228" t="s">
        <v>39638</v>
      </c>
      <c r="AI23599" s="229">
        <v>1378.13</v>
      </c>
    </row>
    <row r="23600" spans="34:35" x14ac:dyDescent="0.55000000000000004">
      <c r="AH23600" s="228" t="s">
        <v>43423</v>
      </c>
      <c r="AI23600" s="229">
        <v>899.17</v>
      </c>
    </row>
    <row r="23601" spans="34:35" x14ac:dyDescent="0.55000000000000004">
      <c r="AH23601" s="228" t="s">
        <v>30996</v>
      </c>
      <c r="AI23601" s="229">
        <v>585179.05000000005</v>
      </c>
    </row>
    <row r="23602" spans="34:35" x14ac:dyDescent="0.55000000000000004">
      <c r="AH23602" s="228" t="s">
        <v>30997</v>
      </c>
      <c r="AI23602" s="229">
        <v>410036.54</v>
      </c>
    </row>
    <row r="23603" spans="34:35" x14ac:dyDescent="0.55000000000000004">
      <c r="AH23603" s="228" t="s">
        <v>39639</v>
      </c>
      <c r="AI23603" s="229">
        <v>73237.990000000005</v>
      </c>
    </row>
    <row r="23604" spans="34:35" x14ac:dyDescent="0.55000000000000004">
      <c r="AH23604" s="228" t="s">
        <v>39640</v>
      </c>
      <c r="AI23604" s="229">
        <v>333</v>
      </c>
    </row>
    <row r="23605" spans="34:35" x14ac:dyDescent="0.55000000000000004">
      <c r="AH23605" s="228" t="s">
        <v>35888</v>
      </c>
      <c r="AI23605" s="229">
        <v>23447.05</v>
      </c>
    </row>
    <row r="23606" spans="34:35" x14ac:dyDescent="0.55000000000000004">
      <c r="AH23606" s="228" t="s">
        <v>30998</v>
      </c>
      <c r="AI23606" s="229">
        <v>325258.89</v>
      </c>
    </row>
    <row r="23607" spans="34:35" x14ac:dyDescent="0.55000000000000004">
      <c r="AH23607" s="228" t="s">
        <v>39641</v>
      </c>
      <c r="AI23607" s="229">
        <v>2831.44</v>
      </c>
    </row>
    <row r="23608" spans="34:35" x14ac:dyDescent="0.55000000000000004">
      <c r="AH23608" s="228" t="s">
        <v>43424</v>
      </c>
      <c r="AI23608" s="229">
        <v>12400</v>
      </c>
    </row>
    <row r="23609" spans="34:35" x14ac:dyDescent="0.55000000000000004">
      <c r="AH23609" s="228" t="s">
        <v>30999</v>
      </c>
      <c r="AI23609" s="229">
        <v>251155.35</v>
      </c>
    </row>
    <row r="23610" spans="34:35" x14ac:dyDescent="0.55000000000000004">
      <c r="AH23610" s="228" t="s">
        <v>34365</v>
      </c>
      <c r="AI23610" s="229">
        <v>133043.18</v>
      </c>
    </row>
    <row r="23611" spans="34:35" x14ac:dyDescent="0.55000000000000004">
      <c r="AH23611" s="228" t="s">
        <v>35889</v>
      </c>
      <c r="AI23611" s="229">
        <v>1987996.21</v>
      </c>
    </row>
    <row r="23612" spans="34:35" x14ac:dyDescent="0.55000000000000004">
      <c r="AH23612" s="228" t="s">
        <v>36911</v>
      </c>
      <c r="AI23612" s="229">
        <v>337358.84</v>
      </c>
    </row>
    <row r="23613" spans="34:35" x14ac:dyDescent="0.55000000000000004">
      <c r="AH23613" s="228" t="s">
        <v>54670</v>
      </c>
      <c r="AI23613" s="229">
        <v>-675.4</v>
      </c>
    </row>
    <row r="23614" spans="34:35" x14ac:dyDescent="0.55000000000000004">
      <c r="AH23614" s="228" t="s">
        <v>40928</v>
      </c>
      <c r="AI23614" s="229">
        <v>3956784.71</v>
      </c>
    </row>
    <row r="23615" spans="34:35" x14ac:dyDescent="0.55000000000000004">
      <c r="AH23615" s="228" t="s">
        <v>36912</v>
      </c>
      <c r="AI23615" s="229">
        <v>2821034.13</v>
      </c>
    </row>
    <row r="23616" spans="34:35" x14ac:dyDescent="0.55000000000000004">
      <c r="AH23616" s="228" t="s">
        <v>36913</v>
      </c>
      <c r="AI23616" s="229">
        <v>512779.8</v>
      </c>
    </row>
    <row r="23617" spans="34:35" x14ac:dyDescent="0.55000000000000004">
      <c r="AH23617" s="228" t="s">
        <v>40929</v>
      </c>
      <c r="AI23617" s="229">
        <v>503303.69</v>
      </c>
    </row>
    <row r="23618" spans="34:35" x14ac:dyDescent="0.55000000000000004">
      <c r="AH23618" s="228" t="s">
        <v>39642</v>
      </c>
      <c r="AI23618" s="229">
        <v>160.55000000000001</v>
      </c>
    </row>
    <row r="23619" spans="34:35" x14ac:dyDescent="0.55000000000000004">
      <c r="AH23619" s="228" t="s">
        <v>46246</v>
      </c>
      <c r="AI23619" s="229">
        <v>296981.34000000003</v>
      </c>
    </row>
    <row r="23620" spans="34:35" x14ac:dyDescent="0.55000000000000004">
      <c r="AH23620" s="228" t="s">
        <v>43425</v>
      </c>
      <c r="AI23620" s="229">
        <v>57778.49</v>
      </c>
    </row>
    <row r="23621" spans="34:35" x14ac:dyDescent="0.55000000000000004">
      <c r="AH23621" s="228" t="s">
        <v>54671</v>
      </c>
      <c r="AI23621" s="229">
        <v>105153.07</v>
      </c>
    </row>
    <row r="23622" spans="34:35" x14ac:dyDescent="0.55000000000000004">
      <c r="AH23622" s="228" t="s">
        <v>46247</v>
      </c>
      <c r="AI23622" s="229">
        <v>369931.93</v>
      </c>
    </row>
    <row r="23623" spans="34:35" x14ac:dyDescent="0.55000000000000004">
      <c r="AH23623" s="228" t="s">
        <v>46248</v>
      </c>
      <c r="AI23623" s="229">
        <v>41535.660000000003</v>
      </c>
    </row>
    <row r="23624" spans="34:35" x14ac:dyDescent="0.55000000000000004">
      <c r="AH23624" s="228" t="s">
        <v>46249</v>
      </c>
      <c r="AI23624" s="229">
        <v>57731.15</v>
      </c>
    </row>
    <row r="23625" spans="34:35" x14ac:dyDescent="0.55000000000000004">
      <c r="AH23625" s="228" t="s">
        <v>46250</v>
      </c>
      <c r="AI23625" s="229">
        <v>349288.96000000002</v>
      </c>
    </row>
    <row r="23626" spans="34:35" x14ac:dyDescent="0.55000000000000004">
      <c r="AH23626" s="228" t="s">
        <v>49481</v>
      </c>
      <c r="AI23626" s="229">
        <v>54580.82</v>
      </c>
    </row>
    <row r="23627" spans="34:35" x14ac:dyDescent="0.55000000000000004">
      <c r="AH23627" s="228" t="s">
        <v>47664</v>
      </c>
      <c r="AI23627" s="229">
        <v>112824.37</v>
      </c>
    </row>
    <row r="23628" spans="34:35" x14ac:dyDescent="0.55000000000000004">
      <c r="AH23628" s="228" t="s">
        <v>47665</v>
      </c>
      <c r="AI23628" s="229">
        <v>47000</v>
      </c>
    </row>
    <row r="23629" spans="34:35" x14ac:dyDescent="0.55000000000000004">
      <c r="AH23629" s="228" t="s">
        <v>46251</v>
      </c>
      <c r="AI23629" s="229">
        <v>54417.2</v>
      </c>
    </row>
    <row r="23630" spans="34:35" x14ac:dyDescent="0.55000000000000004">
      <c r="AH23630" s="228" t="s">
        <v>46252</v>
      </c>
      <c r="AI23630" s="229">
        <v>42281.74</v>
      </c>
    </row>
    <row r="23631" spans="34:35" x14ac:dyDescent="0.55000000000000004">
      <c r="AH23631" s="228" t="s">
        <v>47666</v>
      </c>
      <c r="AI23631" s="229">
        <v>9434.7000000000007</v>
      </c>
    </row>
    <row r="23632" spans="34:35" x14ac:dyDescent="0.55000000000000004">
      <c r="AH23632" s="228" t="s">
        <v>48594</v>
      </c>
      <c r="AI23632" s="229">
        <v>6826.5</v>
      </c>
    </row>
    <row r="23633" spans="34:35" x14ac:dyDescent="0.55000000000000004">
      <c r="AH23633" s="228" t="s">
        <v>48595</v>
      </c>
      <c r="AI23633" s="229">
        <v>1008</v>
      </c>
    </row>
    <row r="23634" spans="34:35" x14ac:dyDescent="0.55000000000000004">
      <c r="AH23634" s="228" t="s">
        <v>47667</v>
      </c>
      <c r="AI23634" s="229">
        <v>7839.4</v>
      </c>
    </row>
    <row r="23635" spans="34:35" x14ac:dyDescent="0.55000000000000004">
      <c r="AH23635" s="228" t="s">
        <v>46253</v>
      </c>
      <c r="AI23635" s="229">
        <v>123839.99</v>
      </c>
    </row>
    <row r="23636" spans="34:35" x14ac:dyDescent="0.55000000000000004">
      <c r="AH23636" s="228" t="s">
        <v>46254</v>
      </c>
      <c r="AI23636" s="229">
        <v>90067.23</v>
      </c>
    </row>
    <row r="23637" spans="34:35" x14ac:dyDescent="0.55000000000000004">
      <c r="AH23637" s="228" t="s">
        <v>46255</v>
      </c>
      <c r="AI23637" s="229">
        <v>10584.51</v>
      </c>
    </row>
    <row r="23638" spans="34:35" x14ac:dyDescent="0.55000000000000004">
      <c r="AH23638" s="228" t="s">
        <v>46256</v>
      </c>
      <c r="AI23638" s="229">
        <v>193.26</v>
      </c>
    </row>
    <row r="23639" spans="34:35" x14ac:dyDescent="0.55000000000000004">
      <c r="AH23639" s="228" t="s">
        <v>46257</v>
      </c>
      <c r="AI23639" s="229">
        <v>32417.32</v>
      </c>
    </row>
    <row r="23640" spans="34:35" x14ac:dyDescent="0.55000000000000004">
      <c r="AH23640" s="228" t="s">
        <v>46258</v>
      </c>
      <c r="AI23640" s="229">
        <v>6539.25</v>
      </c>
    </row>
    <row r="23641" spans="34:35" x14ac:dyDescent="0.55000000000000004">
      <c r="AH23641" s="228" t="s">
        <v>46259</v>
      </c>
      <c r="AI23641" s="229">
        <v>3046.68</v>
      </c>
    </row>
    <row r="23642" spans="34:35" x14ac:dyDescent="0.55000000000000004">
      <c r="AH23642" s="228" t="s">
        <v>49482</v>
      </c>
      <c r="AI23642" s="229">
        <v>580.39</v>
      </c>
    </row>
    <row r="23643" spans="34:35" x14ac:dyDescent="0.55000000000000004">
      <c r="AH23643" s="228" t="s">
        <v>47668</v>
      </c>
      <c r="AI23643" s="229">
        <v>283.89</v>
      </c>
    </row>
    <row r="23644" spans="34:35" x14ac:dyDescent="0.55000000000000004">
      <c r="AH23644" s="228" t="s">
        <v>46260</v>
      </c>
      <c r="AI23644" s="229">
        <v>1011.39</v>
      </c>
    </row>
    <row r="23645" spans="34:35" x14ac:dyDescent="0.55000000000000004">
      <c r="AH23645" s="228" t="s">
        <v>46261</v>
      </c>
      <c r="AI23645" s="229">
        <v>563155.25</v>
      </c>
    </row>
    <row r="23646" spans="34:35" x14ac:dyDescent="0.55000000000000004">
      <c r="AH23646" s="228" t="s">
        <v>46262</v>
      </c>
      <c r="AI23646" s="229">
        <v>33655.81</v>
      </c>
    </row>
    <row r="23647" spans="34:35" x14ac:dyDescent="0.55000000000000004">
      <c r="AH23647" s="228" t="s">
        <v>48596</v>
      </c>
      <c r="AI23647" s="229">
        <v>7079.65</v>
      </c>
    </row>
    <row r="23648" spans="34:35" x14ac:dyDescent="0.55000000000000004">
      <c r="AH23648" s="228" t="s">
        <v>46263</v>
      </c>
      <c r="AI23648" s="229">
        <v>4511.03</v>
      </c>
    </row>
    <row r="23649" spans="34:35" x14ac:dyDescent="0.55000000000000004">
      <c r="AH23649" s="228" t="s">
        <v>46264</v>
      </c>
      <c r="AI23649" s="229">
        <v>1996.75</v>
      </c>
    </row>
    <row r="23650" spans="34:35" x14ac:dyDescent="0.55000000000000004">
      <c r="AH23650" s="228" t="s">
        <v>47669</v>
      </c>
      <c r="AI23650" s="229">
        <v>349113</v>
      </c>
    </row>
    <row r="23651" spans="34:35" x14ac:dyDescent="0.55000000000000004">
      <c r="AH23651" s="228" t="s">
        <v>47670</v>
      </c>
      <c r="AI23651" s="229">
        <v>56353.31</v>
      </c>
    </row>
    <row r="23652" spans="34:35" x14ac:dyDescent="0.55000000000000004">
      <c r="AH23652" s="228" t="s">
        <v>47671</v>
      </c>
      <c r="AI23652" s="229">
        <v>940.7</v>
      </c>
    </row>
    <row r="23653" spans="34:35" x14ac:dyDescent="0.55000000000000004">
      <c r="AH23653" s="228" t="s">
        <v>47672</v>
      </c>
      <c r="AI23653" s="229">
        <v>195.61</v>
      </c>
    </row>
    <row r="23654" spans="34:35" x14ac:dyDescent="0.55000000000000004">
      <c r="AH23654" s="228" t="s">
        <v>46265</v>
      </c>
      <c r="AI23654" s="229">
        <v>522.63</v>
      </c>
    </row>
    <row r="23655" spans="34:35" x14ac:dyDescent="0.55000000000000004">
      <c r="AH23655" s="228" t="s">
        <v>49483</v>
      </c>
      <c r="AI23655" s="229">
        <v>505.3</v>
      </c>
    </row>
    <row r="23656" spans="34:35" x14ac:dyDescent="0.55000000000000004">
      <c r="AH23656" s="228" t="s">
        <v>49484</v>
      </c>
      <c r="AI23656" s="229">
        <v>12915.4</v>
      </c>
    </row>
    <row r="23657" spans="34:35" x14ac:dyDescent="0.55000000000000004">
      <c r="AH23657" s="228" t="s">
        <v>46266</v>
      </c>
      <c r="AI23657" s="229">
        <v>240136.4</v>
      </c>
    </row>
    <row r="23658" spans="34:35" x14ac:dyDescent="0.55000000000000004">
      <c r="AH23658" s="228" t="s">
        <v>50836</v>
      </c>
      <c r="AI23658" s="229">
        <v>2496.63</v>
      </c>
    </row>
    <row r="23659" spans="34:35" x14ac:dyDescent="0.55000000000000004">
      <c r="AH23659" s="228" t="s">
        <v>46267</v>
      </c>
      <c r="AI23659" s="229">
        <v>26776.19</v>
      </c>
    </row>
    <row r="23660" spans="34:35" x14ac:dyDescent="0.55000000000000004">
      <c r="AH23660" s="228" t="s">
        <v>47673</v>
      </c>
      <c r="AI23660" s="229">
        <v>3963.16</v>
      </c>
    </row>
    <row r="23661" spans="34:35" x14ac:dyDescent="0.55000000000000004">
      <c r="AH23661" s="228" t="s">
        <v>46268</v>
      </c>
      <c r="AI23661" s="229">
        <v>8209.17</v>
      </c>
    </row>
    <row r="23662" spans="34:35" x14ac:dyDescent="0.55000000000000004">
      <c r="AH23662" s="228" t="s">
        <v>46269</v>
      </c>
      <c r="AI23662" s="229">
        <v>134433.85</v>
      </c>
    </row>
    <row r="23663" spans="34:35" x14ac:dyDescent="0.55000000000000004">
      <c r="AH23663" s="228" t="s">
        <v>49485</v>
      </c>
      <c r="AI23663" s="229">
        <v>39256.36</v>
      </c>
    </row>
    <row r="23664" spans="34:35" x14ac:dyDescent="0.55000000000000004">
      <c r="AH23664" s="228" t="s">
        <v>49486</v>
      </c>
      <c r="AI23664" s="229">
        <v>921811.17</v>
      </c>
    </row>
    <row r="23665" spans="34:35" x14ac:dyDescent="0.55000000000000004">
      <c r="AH23665" s="228" t="s">
        <v>54672</v>
      </c>
      <c r="AI23665" s="229">
        <v>15826</v>
      </c>
    </row>
    <row r="23666" spans="34:35" x14ac:dyDescent="0.55000000000000004">
      <c r="AH23666" s="228" t="s">
        <v>54673</v>
      </c>
      <c r="AI23666" s="229">
        <v>313594.57</v>
      </c>
    </row>
    <row r="23667" spans="34:35" x14ac:dyDescent="0.55000000000000004">
      <c r="AH23667" s="228" t="s">
        <v>54674</v>
      </c>
      <c r="AI23667" s="229">
        <v>11777.74</v>
      </c>
    </row>
    <row r="23668" spans="34:35" x14ac:dyDescent="0.55000000000000004">
      <c r="AH23668" s="228" t="s">
        <v>54675</v>
      </c>
      <c r="AI23668" s="229">
        <v>88072.18</v>
      </c>
    </row>
    <row r="23669" spans="34:35" x14ac:dyDescent="0.55000000000000004">
      <c r="AH23669" s="228" t="s">
        <v>54676</v>
      </c>
      <c r="AI23669" s="229">
        <v>15786.5</v>
      </c>
    </row>
    <row r="23670" spans="34:35" x14ac:dyDescent="0.55000000000000004">
      <c r="AH23670" s="228" t="s">
        <v>54677</v>
      </c>
      <c r="AI23670" s="229">
        <v>125127.51</v>
      </c>
    </row>
    <row r="23671" spans="34:35" x14ac:dyDescent="0.55000000000000004">
      <c r="AH23671" s="228" t="s">
        <v>54678</v>
      </c>
      <c r="AI23671" s="229">
        <v>6094.91</v>
      </c>
    </row>
    <row r="23672" spans="34:35" x14ac:dyDescent="0.55000000000000004">
      <c r="AH23672" s="228" t="s">
        <v>54679</v>
      </c>
      <c r="AI23672" s="229">
        <v>4930.13</v>
      </c>
    </row>
    <row r="23673" spans="34:35" x14ac:dyDescent="0.55000000000000004">
      <c r="AH23673" s="228" t="s">
        <v>54680</v>
      </c>
      <c r="AI23673" s="229">
        <v>16004.85</v>
      </c>
    </row>
    <row r="23674" spans="34:35" x14ac:dyDescent="0.55000000000000004">
      <c r="AH23674" s="228" t="s">
        <v>54681</v>
      </c>
      <c r="AI23674" s="229">
        <v>2310</v>
      </c>
    </row>
    <row r="23675" spans="34:35" x14ac:dyDescent="0.55000000000000004">
      <c r="AH23675" s="228" t="s">
        <v>54682</v>
      </c>
      <c r="AI23675" s="229">
        <v>101607.17</v>
      </c>
    </row>
    <row r="23676" spans="34:35" x14ac:dyDescent="0.55000000000000004">
      <c r="AH23676" s="228" t="s">
        <v>54683</v>
      </c>
      <c r="AI23676" s="229">
        <v>13611.13</v>
      </c>
    </row>
    <row r="23677" spans="34:35" x14ac:dyDescent="0.55000000000000004">
      <c r="AH23677" s="228" t="s">
        <v>54684</v>
      </c>
      <c r="AI23677" s="229">
        <v>18750</v>
      </c>
    </row>
    <row r="23678" spans="34:35" x14ac:dyDescent="0.55000000000000004">
      <c r="AH23678" s="228" t="s">
        <v>54685</v>
      </c>
      <c r="AI23678" s="229">
        <v>2927.13</v>
      </c>
    </row>
    <row r="23679" spans="34:35" x14ac:dyDescent="0.55000000000000004">
      <c r="AH23679" s="228" t="s">
        <v>49487</v>
      </c>
      <c r="AI23679" s="229">
        <v>248189.94</v>
      </c>
    </row>
    <row r="23680" spans="34:35" x14ac:dyDescent="0.55000000000000004">
      <c r="AH23680" s="228" t="s">
        <v>54686</v>
      </c>
      <c r="AI23680" s="229">
        <v>900</v>
      </c>
    </row>
    <row r="23681" spans="34:35" x14ac:dyDescent="0.55000000000000004">
      <c r="AH23681" s="228" t="s">
        <v>43426</v>
      </c>
      <c r="AI23681" s="229">
        <v>827516.11</v>
      </c>
    </row>
    <row r="23682" spans="34:35" x14ac:dyDescent="0.55000000000000004">
      <c r="AH23682" s="228" t="s">
        <v>43427</v>
      </c>
      <c r="AI23682" s="229">
        <v>205700.3</v>
      </c>
    </row>
    <row r="23683" spans="34:35" x14ac:dyDescent="0.55000000000000004">
      <c r="AH23683" s="228" t="s">
        <v>43428</v>
      </c>
      <c r="AI23683" s="229">
        <v>564925.12</v>
      </c>
    </row>
    <row r="23684" spans="34:35" x14ac:dyDescent="0.55000000000000004">
      <c r="AH23684" s="228" t="s">
        <v>54687</v>
      </c>
      <c r="AI23684" s="229">
        <v>328.61</v>
      </c>
    </row>
    <row r="23685" spans="34:35" x14ac:dyDescent="0.55000000000000004">
      <c r="AH23685" s="228" t="s">
        <v>50837</v>
      </c>
      <c r="AI23685" s="229">
        <v>918.43</v>
      </c>
    </row>
    <row r="23686" spans="34:35" x14ac:dyDescent="0.55000000000000004">
      <c r="AH23686" s="228" t="s">
        <v>50838</v>
      </c>
      <c r="AI23686" s="229">
        <v>1210.82</v>
      </c>
    </row>
    <row r="23687" spans="34:35" x14ac:dyDescent="0.55000000000000004">
      <c r="AH23687" s="228" t="s">
        <v>49488</v>
      </c>
      <c r="AI23687" s="229">
        <v>182017</v>
      </c>
    </row>
    <row r="23688" spans="34:35" x14ac:dyDescent="0.55000000000000004">
      <c r="AH23688" s="228" t="s">
        <v>54688</v>
      </c>
      <c r="AI23688" s="229">
        <v>1500</v>
      </c>
    </row>
    <row r="23689" spans="34:35" x14ac:dyDescent="0.55000000000000004">
      <c r="AH23689" s="228" t="s">
        <v>50839</v>
      </c>
      <c r="AI23689" s="229">
        <v>139.19999999999999</v>
      </c>
    </row>
    <row r="23690" spans="34:35" x14ac:dyDescent="0.55000000000000004">
      <c r="AH23690" s="228" t="s">
        <v>54689</v>
      </c>
      <c r="AI23690" s="229">
        <v>4036.23</v>
      </c>
    </row>
    <row r="23691" spans="34:35" x14ac:dyDescent="0.55000000000000004">
      <c r="AH23691" s="228" t="s">
        <v>49489</v>
      </c>
      <c r="AI23691" s="229">
        <v>95538.51</v>
      </c>
    </row>
    <row r="23692" spans="34:35" x14ac:dyDescent="0.55000000000000004">
      <c r="AH23692" s="228" t="s">
        <v>49490</v>
      </c>
      <c r="AI23692" s="229">
        <v>81789.31</v>
      </c>
    </row>
    <row r="23693" spans="34:35" x14ac:dyDescent="0.55000000000000004">
      <c r="AH23693" s="228" t="s">
        <v>54690</v>
      </c>
      <c r="AI23693" s="229">
        <v>128037.58</v>
      </c>
    </row>
    <row r="23694" spans="34:35" x14ac:dyDescent="0.55000000000000004">
      <c r="AH23694" s="228" t="s">
        <v>43429</v>
      </c>
      <c r="AI23694" s="229">
        <v>1621810.31</v>
      </c>
    </row>
    <row r="23695" spans="34:35" x14ac:dyDescent="0.55000000000000004">
      <c r="AH23695" s="228" t="s">
        <v>49491</v>
      </c>
      <c r="AI23695" s="229">
        <v>11145.3</v>
      </c>
    </row>
    <row r="23696" spans="34:35" x14ac:dyDescent="0.55000000000000004">
      <c r="AH23696" s="228" t="s">
        <v>54691</v>
      </c>
      <c r="AI23696" s="229">
        <v>18792.599999999999</v>
      </c>
    </row>
    <row r="23697" spans="34:35" x14ac:dyDescent="0.55000000000000004">
      <c r="AH23697" s="228" t="s">
        <v>54692</v>
      </c>
      <c r="AI23697" s="229">
        <v>1265.45</v>
      </c>
    </row>
    <row r="23698" spans="34:35" x14ac:dyDescent="0.55000000000000004">
      <c r="AH23698" s="228" t="s">
        <v>54693</v>
      </c>
      <c r="AI23698" s="229">
        <v>839.54</v>
      </c>
    </row>
    <row r="23699" spans="34:35" x14ac:dyDescent="0.55000000000000004">
      <c r="AH23699" s="228" t="s">
        <v>50840</v>
      </c>
      <c r="AI23699" s="229">
        <v>14144.37</v>
      </c>
    </row>
    <row r="23700" spans="34:35" x14ac:dyDescent="0.55000000000000004">
      <c r="AH23700" s="228" t="s">
        <v>54694</v>
      </c>
      <c r="AI23700" s="229">
        <v>8907.64</v>
      </c>
    </row>
    <row r="23701" spans="34:35" x14ac:dyDescent="0.55000000000000004">
      <c r="AH23701" s="228" t="s">
        <v>54695</v>
      </c>
      <c r="AI23701" s="229">
        <v>354147.75</v>
      </c>
    </row>
    <row r="23702" spans="34:35" x14ac:dyDescent="0.55000000000000004">
      <c r="AH23702" s="228" t="s">
        <v>54696</v>
      </c>
      <c r="AI23702" s="229">
        <v>234864.36</v>
      </c>
    </row>
    <row r="23703" spans="34:35" x14ac:dyDescent="0.55000000000000004">
      <c r="AH23703" s="228" t="s">
        <v>54697</v>
      </c>
      <c r="AI23703" s="229">
        <v>9100.33</v>
      </c>
    </row>
    <row r="23704" spans="34:35" x14ac:dyDescent="0.55000000000000004">
      <c r="AH23704" s="228" t="s">
        <v>54698</v>
      </c>
      <c r="AI23704" s="229">
        <v>9442.65</v>
      </c>
    </row>
    <row r="23705" spans="34:35" x14ac:dyDescent="0.55000000000000004">
      <c r="AH23705" s="228" t="s">
        <v>54699</v>
      </c>
      <c r="AI23705" s="229">
        <v>9113.9599999999991</v>
      </c>
    </row>
    <row r="23706" spans="34:35" x14ac:dyDescent="0.55000000000000004">
      <c r="AH23706" s="228" t="s">
        <v>54700</v>
      </c>
      <c r="AI23706" s="229">
        <v>2800</v>
      </c>
    </row>
    <row r="23707" spans="34:35" x14ac:dyDescent="0.55000000000000004">
      <c r="AH23707" s="228" t="s">
        <v>54701</v>
      </c>
      <c r="AI23707" s="229">
        <v>825.54</v>
      </c>
    </row>
    <row r="23708" spans="34:35" x14ac:dyDescent="0.55000000000000004">
      <c r="AH23708" s="228" t="s">
        <v>54702</v>
      </c>
      <c r="AI23708" s="229">
        <v>1786.2</v>
      </c>
    </row>
    <row r="23709" spans="34:35" x14ac:dyDescent="0.55000000000000004">
      <c r="AH23709" s="228" t="s">
        <v>54703</v>
      </c>
      <c r="AI23709" s="229">
        <v>21984.69</v>
      </c>
    </row>
    <row r="23710" spans="34:35" x14ac:dyDescent="0.55000000000000004">
      <c r="AH23710" s="228" t="s">
        <v>54704</v>
      </c>
      <c r="AI23710" s="229">
        <v>4802.3</v>
      </c>
    </row>
    <row r="23711" spans="34:35" x14ac:dyDescent="0.55000000000000004">
      <c r="AH23711" s="228" t="s">
        <v>54705</v>
      </c>
      <c r="AI23711" s="229">
        <v>1300</v>
      </c>
    </row>
    <row r="23712" spans="34:35" x14ac:dyDescent="0.55000000000000004">
      <c r="AH23712" s="228" t="s">
        <v>54706</v>
      </c>
      <c r="AI23712" s="229">
        <v>1375</v>
      </c>
    </row>
    <row r="23713" spans="34:35" x14ac:dyDescent="0.55000000000000004">
      <c r="AH23713" s="228" t="s">
        <v>54707</v>
      </c>
      <c r="AI23713" s="229">
        <v>1000</v>
      </c>
    </row>
    <row r="23714" spans="34:35" x14ac:dyDescent="0.55000000000000004">
      <c r="AH23714" s="228" t="s">
        <v>54708</v>
      </c>
      <c r="AI23714" s="229">
        <v>187171.72</v>
      </c>
    </row>
    <row r="23715" spans="34:35" x14ac:dyDescent="0.55000000000000004">
      <c r="AH23715" s="228" t="s">
        <v>54709</v>
      </c>
      <c r="AI23715" s="229">
        <v>659.72</v>
      </c>
    </row>
    <row r="23716" spans="34:35" x14ac:dyDescent="0.55000000000000004">
      <c r="AH23716" s="228" t="s">
        <v>49492</v>
      </c>
      <c r="AI23716" s="229">
        <v>276252.69</v>
      </c>
    </row>
    <row r="23717" spans="34:35" x14ac:dyDescent="0.55000000000000004">
      <c r="AH23717" s="228" t="s">
        <v>49493</v>
      </c>
      <c r="AI23717" s="229">
        <v>88899.23</v>
      </c>
    </row>
    <row r="23718" spans="34:35" x14ac:dyDescent="0.55000000000000004">
      <c r="AH23718" s="228" t="s">
        <v>49494</v>
      </c>
      <c r="AI23718" s="229">
        <v>242008.74</v>
      </c>
    </row>
    <row r="23719" spans="34:35" x14ac:dyDescent="0.55000000000000004">
      <c r="AH23719" s="228" t="s">
        <v>54710</v>
      </c>
      <c r="AI23719" s="229">
        <v>81</v>
      </c>
    </row>
    <row r="23720" spans="34:35" x14ac:dyDescent="0.55000000000000004">
      <c r="AH23720" s="228" t="s">
        <v>54711</v>
      </c>
      <c r="AI23720" s="229">
        <v>961.73</v>
      </c>
    </row>
    <row r="23721" spans="34:35" x14ac:dyDescent="0.55000000000000004">
      <c r="AH23721" s="228" t="s">
        <v>50841</v>
      </c>
      <c r="AI23721" s="229">
        <v>629.54999999999995</v>
      </c>
    </row>
    <row r="23722" spans="34:35" x14ac:dyDescent="0.55000000000000004">
      <c r="AH23722" s="228" t="s">
        <v>49495</v>
      </c>
      <c r="AI23722" s="229">
        <v>605950</v>
      </c>
    </row>
    <row r="23723" spans="34:35" x14ac:dyDescent="0.55000000000000004">
      <c r="AH23723" s="228" t="s">
        <v>50842</v>
      </c>
      <c r="AI23723" s="229">
        <v>29346.06</v>
      </c>
    </row>
    <row r="23724" spans="34:35" x14ac:dyDescent="0.55000000000000004">
      <c r="AH23724" s="228" t="s">
        <v>49496</v>
      </c>
      <c r="AI23724" s="229">
        <v>558.63</v>
      </c>
    </row>
    <row r="23725" spans="34:35" x14ac:dyDescent="0.55000000000000004">
      <c r="AH23725" s="228" t="s">
        <v>54712</v>
      </c>
      <c r="AI23725" s="229">
        <v>71461.69</v>
      </c>
    </row>
    <row r="23726" spans="34:35" x14ac:dyDescent="0.55000000000000004">
      <c r="AH23726" s="228" t="s">
        <v>54713</v>
      </c>
      <c r="AI23726" s="229">
        <v>529.33000000000004</v>
      </c>
    </row>
    <row r="23727" spans="34:35" x14ac:dyDescent="0.55000000000000004">
      <c r="AH23727" s="228" t="s">
        <v>50843</v>
      </c>
      <c r="AI23727" s="229">
        <v>129727.19</v>
      </c>
    </row>
    <row r="23728" spans="34:35" x14ac:dyDescent="0.55000000000000004">
      <c r="AH23728" s="228" t="s">
        <v>49497</v>
      </c>
      <c r="AI23728" s="229">
        <v>17640.919999999998</v>
      </c>
    </row>
    <row r="23729" spans="34:35" x14ac:dyDescent="0.55000000000000004">
      <c r="AH23729" s="228" t="s">
        <v>49498</v>
      </c>
      <c r="AI23729" s="229">
        <v>49830.59</v>
      </c>
    </row>
    <row r="23730" spans="34:35" x14ac:dyDescent="0.55000000000000004">
      <c r="AH23730" s="228" t="s">
        <v>54714</v>
      </c>
      <c r="AI23730" s="229">
        <v>75339.41</v>
      </c>
    </row>
    <row r="23731" spans="34:35" x14ac:dyDescent="0.55000000000000004">
      <c r="AH23731" s="228" t="s">
        <v>47674</v>
      </c>
      <c r="AI23731" s="229">
        <v>734440.42</v>
      </c>
    </row>
    <row r="23732" spans="34:35" x14ac:dyDescent="0.55000000000000004">
      <c r="AH23732" s="228" t="s">
        <v>50844</v>
      </c>
      <c r="AI23732" s="229">
        <v>383.23</v>
      </c>
    </row>
    <row r="23733" spans="34:35" x14ac:dyDescent="0.55000000000000004">
      <c r="AH23733" s="228" t="s">
        <v>49499</v>
      </c>
      <c r="AI23733" s="229">
        <v>103313.51</v>
      </c>
    </row>
    <row r="23734" spans="34:35" x14ac:dyDescent="0.55000000000000004">
      <c r="AH23734" s="228" t="s">
        <v>50845</v>
      </c>
      <c r="AI23734" s="229">
        <v>2260.86</v>
      </c>
    </row>
    <row r="23735" spans="34:35" x14ac:dyDescent="0.55000000000000004">
      <c r="AH23735" s="228" t="s">
        <v>54715</v>
      </c>
      <c r="AI23735" s="229">
        <v>47.11</v>
      </c>
    </row>
    <row r="23736" spans="34:35" x14ac:dyDescent="0.55000000000000004">
      <c r="AH23736" s="228" t="s">
        <v>54716</v>
      </c>
      <c r="AI23736" s="229">
        <v>1175.7</v>
      </c>
    </row>
    <row r="23737" spans="34:35" x14ac:dyDescent="0.55000000000000004">
      <c r="AH23737" s="228" t="s">
        <v>50846</v>
      </c>
      <c r="AI23737" s="229">
        <v>7746.08</v>
      </c>
    </row>
    <row r="23738" spans="34:35" x14ac:dyDescent="0.55000000000000004">
      <c r="AH23738" s="228" t="s">
        <v>49500</v>
      </c>
      <c r="AI23738" s="229">
        <v>202883.62</v>
      </c>
    </row>
    <row r="23739" spans="34:35" x14ac:dyDescent="0.55000000000000004">
      <c r="AH23739" s="228" t="s">
        <v>54717</v>
      </c>
      <c r="AI23739" s="229">
        <v>-47.04</v>
      </c>
    </row>
    <row r="23740" spans="34:35" x14ac:dyDescent="0.55000000000000004">
      <c r="AH23740" s="228" t="s">
        <v>50847</v>
      </c>
      <c r="AI23740" s="229">
        <v>4725.7700000000004</v>
      </c>
    </row>
    <row r="23741" spans="34:35" x14ac:dyDescent="0.55000000000000004">
      <c r="AH23741" s="228" t="s">
        <v>54718</v>
      </c>
      <c r="AI23741" s="229">
        <v>66159.83</v>
      </c>
    </row>
    <row r="23742" spans="34:35" x14ac:dyDescent="0.55000000000000004">
      <c r="AH23742" s="228" t="s">
        <v>31000</v>
      </c>
      <c r="AI23742" s="229">
        <v>2054239.5</v>
      </c>
    </row>
    <row r="23743" spans="34:35" x14ac:dyDescent="0.55000000000000004">
      <c r="AH23743" s="228" t="s">
        <v>39643</v>
      </c>
      <c r="AI23743" s="229">
        <v>-879.34</v>
      </c>
    </row>
    <row r="23744" spans="34:35" x14ac:dyDescent="0.55000000000000004">
      <c r="AH23744" s="228" t="s">
        <v>34366</v>
      </c>
      <c r="AI23744" s="229">
        <v>1953230.49</v>
      </c>
    </row>
    <row r="23745" spans="34:35" x14ac:dyDescent="0.55000000000000004">
      <c r="AH23745" s="228" t="s">
        <v>34367</v>
      </c>
      <c r="AI23745" s="229">
        <v>147713.67000000001</v>
      </c>
    </row>
    <row r="23746" spans="34:35" x14ac:dyDescent="0.55000000000000004">
      <c r="AH23746" s="228" t="s">
        <v>31001</v>
      </c>
      <c r="AI23746" s="229">
        <v>2540036.71</v>
      </c>
    </row>
    <row r="23747" spans="34:35" x14ac:dyDescent="0.55000000000000004">
      <c r="AH23747" s="228" t="s">
        <v>35890</v>
      </c>
      <c r="AI23747" s="229">
        <v>92677.15</v>
      </c>
    </row>
    <row r="23748" spans="34:35" x14ac:dyDescent="0.55000000000000004">
      <c r="AH23748" s="228" t="s">
        <v>31002</v>
      </c>
      <c r="AI23748" s="229">
        <v>37705406.240000002</v>
      </c>
    </row>
    <row r="23749" spans="34:35" x14ac:dyDescent="0.55000000000000004">
      <c r="AH23749" s="228" t="s">
        <v>36914</v>
      </c>
      <c r="AI23749" s="229">
        <v>16380.01</v>
      </c>
    </row>
    <row r="23750" spans="34:35" x14ac:dyDescent="0.55000000000000004">
      <c r="AH23750" s="228" t="s">
        <v>35891</v>
      </c>
      <c r="AI23750" s="229">
        <v>611088.13</v>
      </c>
    </row>
    <row r="23751" spans="34:35" x14ac:dyDescent="0.55000000000000004">
      <c r="AH23751" s="228" t="s">
        <v>36915</v>
      </c>
      <c r="AI23751" s="229">
        <v>1145.95</v>
      </c>
    </row>
    <row r="23752" spans="34:35" x14ac:dyDescent="0.55000000000000004">
      <c r="AH23752" s="228" t="s">
        <v>31003</v>
      </c>
      <c r="AI23752" s="229">
        <v>17063703.789999999</v>
      </c>
    </row>
    <row r="23753" spans="34:35" x14ac:dyDescent="0.55000000000000004">
      <c r="AH23753" s="228" t="s">
        <v>34368</v>
      </c>
      <c r="AI23753" s="229">
        <v>1029553.77</v>
      </c>
    </row>
    <row r="23754" spans="34:35" x14ac:dyDescent="0.55000000000000004">
      <c r="AH23754" s="228" t="s">
        <v>34369</v>
      </c>
      <c r="AI23754" s="229">
        <v>29691.65</v>
      </c>
    </row>
    <row r="23755" spans="34:35" x14ac:dyDescent="0.55000000000000004">
      <c r="AH23755" s="228" t="s">
        <v>34412</v>
      </c>
      <c r="AI23755" s="229">
        <v>24694.16</v>
      </c>
    </row>
    <row r="23756" spans="34:35" x14ac:dyDescent="0.55000000000000004">
      <c r="AH23756" s="228" t="s">
        <v>46270</v>
      </c>
      <c r="AI23756" s="229">
        <v>595962.61</v>
      </c>
    </row>
    <row r="23757" spans="34:35" x14ac:dyDescent="0.55000000000000004">
      <c r="AH23757" s="228" t="s">
        <v>31004</v>
      </c>
      <c r="AI23757" s="229">
        <v>7859947.8700000001</v>
      </c>
    </row>
    <row r="23758" spans="34:35" x14ac:dyDescent="0.55000000000000004">
      <c r="AH23758" s="228" t="s">
        <v>35892</v>
      </c>
      <c r="AI23758" s="229">
        <v>177774.84</v>
      </c>
    </row>
    <row r="23759" spans="34:35" x14ac:dyDescent="0.55000000000000004">
      <c r="AH23759" s="228" t="s">
        <v>34370</v>
      </c>
      <c r="AI23759" s="229">
        <v>344199.04</v>
      </c>
    </row>
    <row r="23760" spans="34:35" x14ac:dyDescent="0.55000000000000004">
      <c r="AH23760" s="228" t="s">
        <v>40930</v>
      </c>
      <c r="AI23760" s="229">
        <v>21876.03</v>
      </c>
    </row>
    <row r="23761" spans="34:35" x14ac:dyDescent="0.55000000000000004">
      <c r="AH23761" s="228" t="s">
        <v>31005</v>
      </c>
      <c r="AI23761" s="229">
        <v>8546804.8300000001</v>
      </c>
    </row>
    <row r="23762" spans="34:35" x14ac:dyDescent="0.55000000000000004">
      <c r="AH23762" s="228" t="s">
        <v>31006</v>
      </c>
      <c r="AI23762" s="229">
        <v>898649.25</v>
      </c>
    </row>
    <row r="23763" spans="34:35" x14ac:dyDescent="0.55000000000000004">
      <c r="AH23763" s="228" t="s">
        <v>31007</v>
      </c>
      <c r="AI23763" s="229">
        <v>7104397.3300000001</v>
      </c>
    </row>
    <row r="23764" spans="34:35" x14ac:dyDescent="0.55000000000000004">
      <c r="AH23764" s="228" t="s">
        <v>31008</v>
      </c>
      <c r="AI23764" s="229">
        <v>4987198.0999999996</v>
      </c>
    </row>
    <row r="23765" spans="34:35" x14ac:dyDescent="0.55000000000000004">
      <c r="AH23765" s="228" t="s">
        <v>31009</v>
      </c>
      <c r="AI23765" s="229">
        <v>76111.710000000006</v>
      </c>
    </row>
    <row r="23766" spans="34:35" x14ac:dyDescent="0.55000000000000004">
      <c r="AH23766" s="228" t="s">
        <v>34371</v>
      </c>
      <c r="AI23766" s="229">
        <v>187973.62</v>
      </c>
    </row>
    <row r="23767" spans="34:35" x14ac:dyDescent="0.55000000000000004">
      <c r="AH23767" s="228" t="s">
        <v>31010</v>
      </c>
      <c r="AI23767" s="229">
        <v>3487969.65</v>
      </c>
    </row>
    <row r="23768" spans="34:35" x14ac:dyDescent="0.55000000000000004">
      <c r="AH23768" s="228" t="s">
        <v>31011</v>
      </c>
      <c r="AI23768" s="229">
        <v>73640.509999999995</v>
      </c>
    </row>
    <row r="23769" spans="34:35" x14ac:dyDescent="0.55000000000000004">
      <c r="AH23769" s="228" t="s">
        <v>34372</v>
      </c>
      <c r="AI23769" s="229">
        <v>6470952.0800000001</v>
      </c>
    </row>
    <row r="23770" spans="34:35" x14ac:dyDescent="0.55000000000000004">
      <c r="AH23770" s="228" t="s">
        <v>54719</v>
      </c>
      <c r="AI23770" s="229">
        <v>2994.8</v>
      </c>
    </row>
    <row r="23771" spans="34:35" x14ac:dyDescent="0.55000000000000004">
      <c r="AH23771" s="228" t="s">
        <v>31012</v>
      </c>
      <c r="AI23771" s="229">
        <v>1203788.1200000001</v>
      </c>
    </row>
    <row r="23772" spans="34:35" x14ac:dyDescent="0.55000000000000004">
      <c r="AH23772" s="228" t="s">
        <v>31013</v>
      </c>
      <c r="AI23772" s="229">
        <v>1089865.8700000001</v>
      </c>
    </row>
    <row r="23773" spans="34:35" x14ac:dyDescent="0.55000000000000004">
      <c r="AH23773" s="228" t="s">
        <v>34373</v>
      </c>
      <c r="AI23773" s="229">
        <v>306248.40999999997</v>
      </c>
    </row>
    <row r="23774" spans="34:35" x14ac:dyDescent="0.55000000000000004">
      <c r="AH23774" s="228" t="s">
        <v>31014</v>
      </c>
      <c r="AI23774" s="229">
        <v>2430618.2599999998</v>
      </c>
    </row>
    <row r="23775" spans="34:35" x14ac:dyDescent="0.55000000000000004">
      <c r="AH23775" s="228" t="s">
        <v>36916</v>
      </c>
      <c r="AI23775" s="229">
        <v>165498.35999999999</v>
      </c>
    </row>
    <row r="23776" spans="34:35" x14ac:dyDescent="0.55000000000000004">
      <c r="AH23776" s="228" t="s">
        <v>35893</v>
      </c>
      <c r="AI23776" s="229">
        <v>1861515.98</v>
      </c>
    </row>
    <row r="23777" spans="34:35" x14ac:dyDescent="0.55000000000000004">
      <c r="AH23777" s="228" t="s">
        <v>34374</v>
      </c>
      <c r="AI23777" s="229">
        <v>17888.03</v>
      </c>
    </row>
    <row r="23778" spans="34:35" x14ac:dyDescent="0.55000000000000004">
      <c r="AH23778" s="228" t="s">
        <v>40931</v>
      </c>
      <c r="AI23778" s="229">
        <v>23569.43</v>
      </c>
    </row>
    <row r="23779" spans="34:35" x14ac:dyDescent="0.55000000000000004">
      <c r="AH23779" s="228" t="s">
        <v>36917</v>
      </c>
      <c r="AI23779" s="229">
        <v>94356.71</v>
      </c>
    </row>
    <row r="23780" spans="34:35" x14ac:dyDescent="0.55000000000000004">
      <c r="AH23780" s="228" t="s">
        <v>31015</v>
      </c>
      <c r="AI23780" s="229">
        <v>2186782.02</v>
      </c>
    </row>
    <row r="23781" spans="34:35" x14ac:dyDescent="0.55000000000000004">
      <c r="AH23781" s="228" t="s">
        <v>34375</v>
      </c>
      <c r="AI23781" s="229">
        <v>2864.23</v>
      </c>
    </row>
    <row r="23782" spans="34:35" x14ac:dyDescent="0.55000000000000004">
      <c r="AH23782" s="228" t="s">
        <v>31016</v>
      </c>
      <c r="AI23782" s="229">
        <v>1934256.12</v>
      </c>
    </row>
    <row r="23783" spans="34:35" x14ac:dyDescent="0.55000000000000004">
      <c r="AH23783" s="228" t="s">
        <v>31017</v>
      </c>
      <c r="AI23783" s="229">
        <v>273778.62</v>
      </c>
    </row>
    <row r="23784" spans="34:35" x14ac:dyDescent="0.55000000000000004">
      <c r="AH23784" s="228" t="s">
        <v>34376</v>
      </c>
      <c r="AI23784" s="229">
        <v>354292.1</v>
      </c>
    </row>
    <row r="23785" spans="34:35" x14ac:dyDescent="0.55000000000000004">
      <c r="AH23785" s="228" t="s">
        <v>31018</v>
      </c>
      <c r="AI23785" s="229">
        <v>85847.31</v>
      </c>
    </row>
    <row r="23786" spans="34:35" x14ac:dyDescent="0.55000000000000004">
      <c r="AH23786" s="228" t="s">
        <v>54720</v>
      </c>
      <c r="AI23786" s="229">
        <v>4020.9</v>
      </c>
    </row>
    <row r="23787" spans="34:35" x14ac:dyDescent="0.55000000000000004">
      <c r="AH23787" s="228" t="s">
        <v>34377</v>
      </c>
      <c r="AI23787" s="229">
        <v>58010.61</v>
      </c>
    </row>
    <row r="23788" spans="34:35" x14ac:dyDescent="0.55000000000000004">
      <c r="AH23788" s="228" t="s">
        <v>31019</v>
      </c>
      <c r="AI23788" s="229">
        <v>210775614.84999999</v>
      </c>
    </row>
    <row r="23789" spans="34:35" x14ac:dyDescent="0.55000000000000004">
      <c r="AH23789" s="228" t="s">
        <v>31020</v>
      </c>
      <c r="AI23789" s="229">
        <v>20298083.18</v>
      </c>
    </row>
    <row r="23790" spans="34:35" x14ac:dyDescent="0.55000000000000004">
      <c r="AH23790" s="228" t="s">
        <v>35894</v>
      </c>
      <c r="AI23790" s="229">
        <v>48854649.409999996</v>
      </c>
    </row>
    <row r="23791" spans="34:35" x14ac:dyDescent="0.55000000000000004">
      <c r="AH23791" s="228" t="s">
        <v>34378</v>
      </c>
      <c r="AI23791" s="229">
        <v>63612.01</v>
      </c>
    </row>
    <row r="23792" spans="34:35" x14ac:dyDescent="0.55000000000000004">
      <c r="AH23792" s="228" t="s">
        <v>35895</v>
      </c>
      <c r="AI23792" s="229">
        <v>82336.539999999994</v>
      </c>
    </row>
    <row r="23793" spans="34:35" x14ac:dyDescent="0.55000000000000004">
      <c r="AH23793" s="228" t="s">
        <v>48597</v>
      </c>
      <c r="AI23793" s="229">
        <v>12244.02</v>
      </c>
    </row>
    <row r="23794" spans="34:35" x14ac:dyDescent="0.55000000000000004">
      <c r="AH23794" s="228" t="s">
        <v>48598</v>
      </c>
      <c r="AI23794" s="229">
        <v>11312.84</v>
      </c>
    </row>
    <row r="23795" spans="34:35" x14ac:dyDescent="0.55000000000000004">
      <c r="AH23795" s="228" t="s">
        <v>31021</v>
      </c>
      <c r="AI23795" s="229">
        <v>263105.26</v>
      </c>
    </row>
    <row r="23796" spans="34:35" x14ac:dyDescent="0.55000000000000004">
      <c r="AH23796" s="228" t="s">
        <v>31022</v>
      </c>
      <c r="AI23796" s="229">
        <v>6268643.6600000001</v>
      </c>
    </row>
    <row r="23797" spans="34:35" x14ac:dyDescent="0.55000000000000004">
      <c r="AH23797" s="228" t="s">
        <v>35896</v>
      </c>
      <c r="AI23797" s="229">
        <v>6000</v>
      </c>
    </row>
    <row r="23798" spans="34:35" x14ac:dyDescent="0.55000000000000004">
      <c r="AH23798" s="228" t="s">
        <v>31023</v>
      </c>
      <c r="AI23798" s="229">
        <v>3128478.92</v>
      </c>
    </row>
    <row r="23799" spans="34:35" x14ac:dyDescent="0.55000000000000004">
      <c r="AH23799" s="228" t="s">
        <v>36918</v>
      </c>
      <c r="AI23799" s="229">
        <v>150733.07</v>
      </c>
    </row>
    <row r="23800" spans="34:35" x14ac:dyDescent="0.55000000000000004">
      <c r="AH23800" s="228" t="s">
        <v>35897</v>
      </c>
      <c r="AI23800" s="229">
        <v>4308617.8899999997</v>
      </c>
    </row>
    <row r="23801" spans="34:35" x14ac:dyDescent="0.55000000000000004">
      <c r="AH23801" s="228" t="s">
        <v>31024</v>
      </c>
      <c r="AI23801" s="229">
        <v>95050.11</v>
      </c>
    </row>
    <row r="23802" spans="34:35" x14ac:dyDescent="0.55000000000000004">
      <c r="AH23802" s="228" t="s">
        <v>31025</v>
      </c>
      <c r="AI23802" s="229">
        <v>30406732.41</v>
      </c>
    </row>
    <row r="23803" spans="34:35" x14ac:dyDescent="0.55000000000000004">
      <c r="AH23803" s="228" t="s">
        <v>31026</v>
      </c>
      <c r="AI23803" s="229">
        <v>33758686.850000001</v>
      </c>
    </row>
    <row r="23804" spans="34:35" x14ac:dyDescent="0.55000000000000004">
      <c r="AH23804" s="228" t="s">
        <v>34379</v>
      </c>
      <c r="AI23804" s="229">
        <v>35737.43</v>
      </c>
    </row>
    <row r="23805" spans="34:35" x14ac:dyDescent="0.55000000000000004">
      <c r="AH23805" s="228" t="s">
        <v>31027</v>
      </c>
      <c r="AI23805" s="229">
        <v>8228856.9400000004</v>
      </c>
    </row>
    <row r="23806" spans="34:35" x14ac:dyDescent="0.55000000000000004">
      <c r="AH23806" s="228" t="s">
        <v>31028</v>
      </c>
      <c r="AI23806" s="229">
        <v>342239.55</v>
      </c>
    </row>
    <row r="23807" spans="34:35" x14ac:dyDescent="0.55000000000000004">
      <c r="AH23807" s="228" t="s">
        <v>31029</v>
      </c>
      <c r="AI23807" s="229">
        <v>5655.08</v>
      </c>
    </row>
    <row r="23808" spans="34:35" x14ac:dyDescent="0.55000000000000004">
      <c r="AH23808" s="228" t="s">
        <v>34380</v>
      </c>
      <c r="AI23808" s="229">
        <v>128637.05</v>
      </c>
    </row>
    <row r="23809" spans="34:35" x14ac:dyDescent="0.55000000000000004">
      <c r="AH23809" s="228" t="s">
        <v>36919</v>
      </c>
      <c r="AI23809" s="229">
        <v>4529.0600000000004</v>
      </c>
    </row>
    <row r="23810" spans="34:35" x14ac:dyDescent="0.55000000000000004">
      <c r="AH23810" s="228" t="s">
        <v>36920</v>
      </c>
      <c r="AI23810" s="229">
        <v>8826.9699999999993</v>
      </c>
    </row>
    <row r="23811" spans="34:35" x14ac:dyDescent="0.55000000000000004">
      <c r="AH23811" s="228" t="s">
        <v>31030</v>
      </c>
      <c r="AI23811" s="229">
        <v>21265595.52</v>
      </c>
    </row>
    <row r="23812" spans="34:35" x14ac:dyDescent="0.55000000000000004">
      <c r="AH23812" s="228" t="s">
        <v>31031</v>
      </c>
      <c r="AI23812" s="229">
        <v>6316627.46</v>
      </c>
    </row>
    <row r="23813" spans="34:35" x14ac:dyDescent="0.55000000000000004">
      <c r="AH23813" s="228" t="s">
        <v>46271</v>
      </c>
      <c r="AI23813" s="229">
        <v>14003.07</v>
      </c>
    </row>
    <row r="23814" spans="34:35" x14ac:dyDescent="0.55000000000000004">
      <c r="AH23814" s="228" t="s">
        <v>39644</v>
      </c>
      <c r="AI23814" s="229">
        <v>43924.46</v>
      </c>
    </row>
    <row r="23815" spans="34:35" x14ac:dyDescent="0.55000000000000004">
      <c r="AH23815" s="228" t="s">
        <v>40932</v>
      </c>
      <c r="AI23815" s="229">
        <v>188644.8</v>
      </c>
    </row>
    <row r="23816" spans="34:35" x14ac:dyDescent="0.55000000000000004">
      <c r="AH23816" s="228" t="s">
        <v>35898</v>
      </c>
      <c r="AI23816" s="229">
        <v>46193.8</v>
      </c>
    </row>
    <row r="23817" spans="34:35" x14ac:dyDescent="0.55000000000000004">
      <c r="AH23817" s="228" t="s">
        <v>48599</v>
      </c>
      <c r="AI23817" s="229">
        <v>102767.01</v>
      </c>
    </row>
    <row r="23818" spans="34:35" x14ac:dyDescent="0.55000000000000004">
      <c r="AH23818" s="228" t="s">
        <v>34381</v>
      </c>
      <c r="AI23818" s="229">
        <v>1324068.71</v>
      </c>
    </row>
    <row r="23819" spans="34:35" x14ac:dyDescent="0.55000000000000004">
      <c r="AH23819" s="228" t="s">
        <v>34382</v>
      </c>
      <c r="AI23819" s="229">
        <v>1891284.2</v>
      </c>
    </row>
    <row r="23820" spans="34:35" x14ac:dyDescent="0.55000000000000004">
      <c r="AH23820" s="228" t="s">
        <v>40933</v>
      </c>
      <c r="AI23820" s="229">
        <v>163402.20000000001</v>
      </c>
    </row>
    <row r="23821" spans="34:35" x14ac:dyDescent="0.55000000000000004">
      <c r="AH23821" s="228" t="s">
        <v>31032</v>
      </c>
      <c r="AI23821" s="229">
        <v>2077258.99</v>
      </c>
    </row>
    <row r="23822" spans="34:35" x14ac:dyDescent="0.55000000000000004">
      <c r="AH23822" s="228" t="s">
        <v>34383</v>
      </c>
      <c r="AI23822" s="229">
        <v>36183.050000000003</v>
      </c>
    </row>
    <row r="23823" spans="34:35" x14ac:dyDescent="0.55000000000000004">
      <c r="AH23823" s="228" t="s">
        <v>34384</v>
      </c>
      <c r="AI23823" s="229">
        <v>104345.46</v>
      </c>
    </row>
    <row r="23824" spans="34:35" x14ac:dyDescent="0.55000000000000004">
      <c r="AH23824" s="228" t="s">
        <v>36921</v>
      </c>
      <c r="AI23824" s="229">
        <v>17742.12</v>
      </c>
    </row>
    <row r="23825" spans="34:35" x14ac:dyDescent="0.55000000000000004">
      <c r="AH23825" s="228" t="s">
        <v>35899</v>
      </c>
      <c r="AI23825" s="229">
        <v>1115.7</v>
      </c>
    </row>
    <row r="23826" spans="34:35" x14ac:dyDescent="0.55000000000000004">
      <c r="AH23826" s="228" t="s">
        <v>31033</v>
      </c>
      <c r="AI23826" s="229">
        <v>108906.94</v>
      </c>
    </row>
    <row r="23827" spans="34:35" x14ac:dyDescent="0.55000000000000004">
      <c r="AH23827" s="228" t="s">
        <v>47675</v>
      </c>
      <c r="AI23827" s="229">
        <v>13084.97</v>
      </c>
    </row>
    <row r="23828" spans="34:35" x14ac:dyDescent="0.55000000000000004">
      <c r="AH23828" s="228" t="s">
        <v>46272</v>
      </c>
      <c r="AI23828" s="229">
        <v>30545</v>
      </c>
    </row>
    <row r="23829" spans="34:35" x14ac:dyDescent="0.55000000000000004">
      <c r="AH23829" s="228" t="s">
        <v>43430</v>
      </c>
      <c r="AI23829" s="229">
        <v>19035.900000000001</v>
      </c>
    </row>
    <row r="23830" spans="34:35" x14ac:dyDescent="0.55000000000000004">
      <c r="AH23830" s="228" t="s">
        <v>40934</v>
      </c>
      <c r="AI23830" s="229">
        <v>4891.93</v>
      </c>
    </row>
    <row r="23831" spans="34:35" x14ac:dyDescent="0.55000000000000004">
      <c r="AH23831" s="228" t="s">
        <v>54721</v>
      </c>
      <c r="AI23831" s="229">
        <v>13212.44</v>
      </c>
    </row>
    <row r="23832" spans="34:35" x14ac:dyDescent="0.55000000000000004">
      <c r="AH23832" s="228" t="s">
        <v>31034</v>
      </c>
      <c r="AI23832" s="229">
        <v>12733620.32</v>
      </c>
    </row>
    <row r="23833" spans="34:35" x14ac:dyDescent="0.55000000000000004">
      <c r="AH23833" s="228" t="s">
        <v>50848</v>
      </c>
      <c r="AI23833" s="229">
        <v>20158624.48</v>
      </c>
    </row>
    <row r="23834" spans="34:35" x14ac:dyDescent="0.55000000000000004">
      <c r="AH23834" s="228" t="s">
        <v>31035</v>
      </c>
      <c r="AI23834" s="229">
        <v>38762441.270000003</v>
      </c>
    </row>
    <row r="23835" spans="34:35" x14ac:dyDescent="0.55000000000000004">
      <c r="AH23835" s="228" t="s">
        <v>31036</v>
      </c>
      <c r="AI23835" s="229">
        <v>3018380.66</v>
      </c>
    </row>
    <row r="23836" spans="34:35" x14ac:dyDescent="0.55000000000000004">
      <c r="AH23836" s="228" t="s">
        <v>35900</v>
      </c>
      <c r="AI23836" s="229">
        <v>1099641.32</v>
      </c>
    </row>
    <row r="23837" spans="34:35" x14ac:dyDescent="0.55000000000000004">
      <c r="AH23837" s="228" t="s">
        <v>31037</v>
      </c>
      <c r="AI23837" s="229">
        <v>23316309.489999998</v>
      </c>
    </row>
    <row r="23838" spans="34:35" x14ac:dyDescent="0.55000000000000004">
      <c r="AH23838" s="228" t="s">
        <v>31038</v>
      </c>
      <c r="AI23838" s="229">
        <v>4133789.25</v>
      </c>
    </row>
    <row r="23839" spans="34:35" x14ac:dyDescent="0.55000000000000004">
      <c r="AH23839" s="228" t="s">
        <v>31039</v>
      </c>
      <c r="AI23839" s="229">
        <v>840267.45</v>
      </c>
    </row>
    <row r="23840" spans="34:35" x14ac:dyDescent="0.55000000000000004">
      <c r="AH23840" s="228" t="s">
        <v>39645</v>
      </c>
      <c r="AI23840" s="229">
        <v>7282.07</v>
      </c>
    </row>
    <row r="23841" spans="34:35" x14ac:dyDescent="0.55000000000000004">
      <c r="AH23841" s="228" t="s">
        <v>39646</v>
      </c>
      <c r="AI23841" s="229">
        <v>14635.29</v>
      </c>
    </row>
    <row r="23842" spans="34:35" x14ac:dyDescent="0.55000000000000004">
      <c r="AH23842" s="228" t="s">
        <v>40935</v>
      </c>
      <c r="AI23842" s="229">
        <v>-214.63</v>
      </c>
    </row>
    <row r="23843" spans="34:35" x14ac:dyDescent="0.55000000000000004">
      <c r="AH23843" s="228" t="s">
        <v>34385</v>
      </c>
      <c r="AI23843" s="229">
        <v>147914.31</v>
      </c>
    </row>
    <row r="23844" spans="34:35" x14ac:dyDescent="0.55000000000000004">
      <c r="AH23844" s="228" t="s">
        <v>31040</v>
      </c>
      <c r="AI23844" s="229">
        <v>7356223.8300000001</v>
      </c>
    </row>
    <row r="23845" spans="34:35" x14ac:dyDescent="0.55000000000000004">
      <c r="AH23845" s="228" t="s">
        <v>31041</v>
      </c>
      <c r="AI23845" s="229">
        <v>40860515.049999997</v>
      </c>
    </row>
    <row r="23846" spans="34:35" x14ac:dyDescent="0.55000000000000004">
      <c r="AH23846" s="228" t="s">
        <v>39647</v>
      </c>
      <c r="AI23846" s="229">
        <v>-90798.94</v>
      </c>
    </row>
    <row r="23847" spans="34:35" x14ac:dyDescent="0.55000000000000004">
      <c r="AH23847" s="228" t="s">
        <v>34386</v>
      </c>
      <c r="AI23847" s="229">
        <v>3263408.16</v>
      </c>
    </row>
    <row r="23848" spans="34:35" x14ac:dyDescent="0.55000000000000004">
      <c r="AH23848" s="228" t="s">
        <v>31042</v>
      </c>
      <c r="AI23848" s="229">
        <v>7350284.5999999996</v>
      </c>
    </row>
    <row r="23849" spans="34:35" x14ac:dyDescent="0.55000000000000004">
      <c r="AH23849" s="228" t="s">
        <v>54722</v>
      </c>
      <c r="AI23849" s="229">
        <v>43591.11</v>
      </c>
    </row>
    <row r="23850" spans="34:35" x14ac:dyDescent="0.55000000000000004">
      <c r="AH23850" s="228" t="s">
        <v>35901</v>
      </c>
      <c r="AI23850" s="229">
        <v>4575362.9400000004</v>
      </c>
    </row>
    <row r="23851" spans="34:35" x14ac:dyDescent="0.55000000000000004">
      <c r="AH23851" s="228" t="s">
        <v>31043</v>
      </c>
      <c r="AI23851" s="229">
        <v>5350980.41</v>
      </c>
    </row>
    <row r="23852" spans="34:35" x14ac:dyDescent="0.55000000000000004">
      <c r="AH23852" s="228" t="s">
        <v>31044</v>
      </c>
      <c r="AI23852" s="229">
        <v>10093755.73</v>
      </c>
    </row>
    <row r="23853" spans="34:35" x14ac:dyDescent="0.55000000000000004">
      <c r="AH23853" s="228" t="s">
        <v>39648</v>
      </c>
      <c r="AI23853" s="229">
        <v>1381626.4</v>
      </c>
    </row>
    <row r="23854" spans="34:35" x14ac:dyDescent="0.55000000000000004">
      <c r="AH23854" s="228" t="s">
        <v>36922</v>
      </c>
      <c r="AI23854" s="229">
        <v>100000</v>
      </c>
    </row>
    <row r="23855" spans="34:35" x14ac:dyDescent="0.55000000000000004">
      <c r="AH23855" s="228" t="s">
        <v>49501</v>
      </c>
      <c r="AI23855" s="229">
        <v>31874.99</v>
      </c>
    </row>
    <row r="23856" spans="34:35" x14ac:dyDescent="0.55000000000000004">
      <c r="AH23856" s="228" t="s">
        <v>35909</v>
      </c>
      <c r="AI23856" s="229">
        <v>463474.85</v>
      </c>
    </row>
    <row r="23857" spans="34:35" x14ac:dyDescent="0.55000000000000004">
      <c r="AH23857" s="228" t="s">
        <v>54723</v>
      </c>
      <c r="AI23857" s="229">
        <v>4466.63</v>
      </c>
    </row>
    <row r="23858" spans="34:35" x14ac:dyDescent="0.55000000000000004">
      <c r="AH23858" s="228" t="s">
        <v>36923</v>
      </c>
      <c r="AI23858" s="229">
        <v>268969.52</v>
      </c>
    </row>
    <row r="23859" spans="34:35" x14ac:dyDescent="0.55000000000000004">
      <c r="AH23859" s="228" t="s">
        <v>47676</v>
      </c>
      <c r="AI23859" s="229">
        <v>59399.4</v>
      </c>
    </row>
    <row r="23860" spans="34:35" x14ac:dyDescent="0.55000000000000004">
      <c r="AH23860" s="228" t="s">
        <v>40936</v>
      </c>
      <c r="AI23860" s="229">
        <v>139265.87</v>
      </c>
    </row>
    <row r="23861" spans="34:35" x14ac:dyDescent="0.55000000000000004">
      <c r="AH23861" s="228" t="s">
        <v>46273</v>
      </c>
      <c r="AI23861" s="229">
        <v>45232.14</v>
      </c>
    </row>
    <row r="23862" spans="34:35" x14ac:dyDescent="0.55000000000000004">
      <c r="AH23862" s="228" t="s">
        <v>36924</v>
      </c>
      <c r="AI23862" s="229">
        <v>227211.16</v>
      </c>
    </row>
    <row r="23863" spans="34:35" x14ac:dyDescent="0.55000000000000004">
      <c r="AH23863" s="228" t="s">
        <v>54724</v>
      </c>
      <c r="AI23863" s="229">
        <v>7100</v>
      </c>
    </row>
    <row r="23864" spans="34:35" x14ac:dyDescent="0.55000000000000004">
      <c r="AH23864" s="228" t="s">
        <v>40937</v>
      </c>
      <c r="AI23864" s="229">
        <v>98208.05</v>
      </c>
    </row>
    <row r="23865" spans="34:35" x14ac:dyDescent="0.55000000000000004">
      <c r="AH23865" s="228" t="s">
        <v>40938</v>
      </c>
      <c r="AI23865" s="229">
        <v>116583.5</v>
      </c>
    </row>
    <row r="23866" spans="34:35" x14ac:dyDescent="0.55000000000000004">
      <c r="AH23866" s="228" t="s">
        <v>49502</v>
      </c>
      <c r="AI23866" s="229">
        <v>4000</v>
      </c>
    </row>
    <row r="23867" spans="34:35" x14ac:dyDescent="0.55000000000000004">
      <c r="AH23867" s="228" t="s">
        <v>43431</v>
      </c>
      <c r="AI23867" s="229">
        <v>44072.42</v>
      </c>
    </row>
    <row r="23868" spans="34:35" x14ac:dyDescent="0.55000000000000004">
      <c r="AH23868" s="228" t="s">
        <v>48600</v>
      </c>
      <c r="AI23868" s="229">
        <v>4957.88</v>
      </c>
    </row>
    <row r="23869" spans="34:35" x14ac:dyDescent="0.55000000000000004">
      <c r="AH23869" s="228" t="s">
        <v>46274</v>
      </c>
      <c r="AI23869" s="229">
        <v>21365.52</v>
      </c>
    </row>
    <row r="23870" spans="34:35" x14ac:dyDescent="0.55000000000000004">
      <c r="AH23870" s="228" t="s">
        <v>40939</v>
      </c>
      <c r="AI23870" s="229">
        <v>483769.67</v>
      </c>
    </row>
    <row r="23871" spans="34:35" x14ac:dyDescent="0.55000000000000004">
      <c r="AH23871" s="228" t="s">
        <v>43432</v>
      </c>
      <c r="AI23871" s="229">
        <v>128800</v>
      </c>
    </row>
    <row r="23872" spans="34:35" x14ac:dyDescent="0.55000000000000004">
      <c r="AH23872" s="228" t="s">
        <v>43433</v>
      </c>
      <c r="AI23872" s="229">
        <v>227755.75</v>
      </c>
    </row>
    <row r="23873" spans="34:35" x14ac:dyDescent="0.55000000000000004">
      <c r="AH23873" s="228" t="s">
        <v>40940</v>
      </c>
      <c r="AI23873" s="229">
        <v>20311.509999999998</v>
      </c>
    </row>
    <row r="23874" spans="34:35" x14ac:dyDescent="0.55000000000000004">
      <c r="AH23874" s="228" t="s">
        <v>48601</v>
      </c>
      <c r="AI23874" s="229">
        <v>55696.59</v>
      </c>
    </row>
    <row r="23875" spans="34:35" x14ac:dyDescent="0.55000000000000004">
      <c r="AH23875" s="228" t="s">
        <v>35910</v>
      </c>
      <c r="AI23875" s="229">
        <v>120907.54</v>
      </c>
    </row>
    <row r="23876" spans="34:35" x14ac:dyDescent="0.55000000000000004">
      <c r="AH23876" s="228" t="s">
        <v>40941</v>
      </c>
      <c r="AI23876" s="229">
        <v>40675.440000000002</v>
      </c>
    </row>
    <row r="23877" spans="34:35" x14ac:dyDescent="0.55000000000000004">
      <c r="AH23877" s="228" t="s">
        <v>35911</v>
      </c>
      <c r="AI23877" s="229">
        <v>8025.26</v>
      </c>
    </row>
    <row r="23878" spans="34:35" x14ac:dyDescent="0.55000000000000004">
      <c r="AH23878" s="228" t="s">
        <v>35912</v>
      </c>
      <c r="AI23878" s="229">
        <v>42935.94</v>
      </c>
    </row>
    <row r="23879" spans="34:35" x14ac:dyDescent="0.55000000000000004">
      <c r="AH23879" s="228" t="s">
        <v>43434</v>
      </c>
      <c r="AI23879" s="229">
        <v>59.5</v>
      </c>
    </row>
    <row r="23880" spans="34:35" x14ac:dyDescent="0.55000000000000004">
      <c r="AH23880" s="228" t="s">
        <v>46275</v>
      </c>
      <c r="AI23880" s="229">
        <v>47.96</v>
      </c>
    </row>
    <row r="23881" spans="34:35" x14ac:dyDescent="0.55000000000000004">
      <c r="AH23881" s="228" t="s">
        <v>47677</v>
      </c>
      <c r="AI23881" s="229">
        <v>245.34</v>
      </c>
    </row>
    <row r="23882" spans="34:35" x14ac:dyDescent="0.55000000000000004">
      <c r="AH23882" s="228" t="s">
        <v>49503</v>
      </c>
      <c r="AI23882" s="229">
        <v>12.91</v>
      </c>
    </row>
    <row r="23883" spans="34:35" x14ac:dyDescent="0.55000000000000004">
      <c r="AH23883" s="228" t="s">
        <v>43435</v>
      </c>
      <c r="AI23883" s="229">
        <v>105022.31</v>
      </c>
    </row>
    <row r="23884" spans="34:35" x14ac:dyDescent="0.55000000000000004">
      <c r="AH23884" s="228" t="s">
        <v>35913</v>
      </c>
      <c r="AI23884" s="229">
        <v>93964.77</v>
      </c>
    </row>
    <row r="23885" spans="34:35" x14ac:dyDescent="0.55000000000000004">
      <c r="AH23885" s="228" t="s">
        <v>48602</v>
      </c>
      <c r="AI23885" s="229">
        <v>9336</v>
      </c>
    </row>
    <row r="23886" spans="34:35" x14ac:dyDescent="0.55000000000000004">
      <c r="AH23886" s="228" t="s">
        <v>48603</v>
      </c>
      <c r="AI23886" s="229">
        <v>545.69000000000005</v>
      </c>
    </row>
    <row r="23887" spans="34:35" x14ac:dyDescent="0.55000000000000004">
      <c r="AH23887" s="228" t="s">
        <v>48604</v>
      </c>
      <c r="AI23887" s="229">
        <v>466.86</v>
      </c>
    </row>
    <row r="23888" spans="34:35" x14ac:dyDescent="0.55000000000000004">
      <c r="AH23888" s="228" t="s">
        <v>40942</v>
      </c>
      <c r="AI23888" s="229">
        <v>67462.33</v>
      </c>
    </row>
    <row r="23889" spans="34:35" x14ac:dyDescent="0.55000000000000004">
      <c r="AH23889" s="228" t="s">
        <v>43436</v>
      </c>
      <c r="AI23889" s="229">
        <v>16210.93</v>
      </c>
    </row>
    <row r="23890" spans="34:35" x14ac:dyDescent="0.55000000000000004">
      <c r="AH23890" s="228" t="s">
        <v>36925</v>
      </c>
      <c r="AI23890" s="229">
        <v>4490</v>
      </c>
    </row>
    <row r="23891" spans="34:35" x14ac:dyDescent="0.55000000000000004">
      <c r="AH23891" s="228" t="s">
        <v>47678</v>
      </c>
      <c r="AI23891" s="229">
        <v>3250</v>
      </c>
    </row>
    <row r="23892" spans="34:35" x14ac:dyDescent="0.55000000000000004">
      <c r="AH23892" s="228" t="s">
        <v>36926</v>
      </c>
      <c r="AI23892" s="229">
        <v>340767.63</v>
      </c>
    </row>
    <row r="23893" spans="34:35" x14ac:dyDescent="0.55000000000000004">
      <c r="AH23893" s="228" t="s">
        <v>36927</v>
      </c>
      <c r="AI23893" s="229">
        <v>240009.95</v>
      </c>
    </row>
    <row r="23894" spans="34:35" x14ac:dyDescent="0.55000000000000004">
      <c r="AH23894" s="228" t="s">
        <v>40943</v>
      </c>
      <c r="AI23894" s="229">
        <v>82593.509999999995</v>
      </c>
    </row>
    <row r="23895" spans="34:35" x14ac:dyDescent="0.55000000000000004">
      <c r="AH23895" s="228" t="s">
        <v>49504</v>
      </c>
      <c r="AI23895" s="229">
        <v>12094.68</v>
      </c>
    </row>
    <row r="23896" spans="34:35" x14ac:dyDescent="0.55000000000000004">
      <c r="AH23896" s="228" t="s">
        <v>40944</v>
      </c>
      <c r="AI23896" s="229">
        <v>207973.94</v>
      </c>
    </row>
    <row r="23897" spans="34:35" x14ac:dyDescent="0.55000000000000004">
      <c r="AH23897" s="228" t="s">
        <v>40945</v>
      </c>
      <c r="AI23897" s="229">
        <v>729090.84</v>
      </c>
    </row>
    <row r="23898" spans="34:35" x14ac:dyDescent="0.55000000000000004">
      <c r="AH23898" s="228" t="s">
        <v>43437</v>
      </c>
      <c r="AI23898" s="229">
        <v>5939.85</v>
      </c>
    </row>
    <row r="23899" spans="34:35" x14ac:dyDescent="0.55000000000000004">
      <c r="AH23899" s="228" t="s">
        <v>40946</v>
      </c>
      <c r="AI23899" s="229">
        <v>85152.29</v>
      </c>
    </row>
    <row r="23900" spans="34:35" x14ac:dyDescent="0.55000000000000004">
      <c r="AH23900" s="228" t="s">
        <v>40947</v>
      </c>
      <c r="AI23900" s="229">
        <v>248560.4</v>
      </c>
    </row>
    <row r="23901" spans="34:35" x14ac:dyDescent="0.55000000000000004">
      <c r="AH23901" s="228" t="s">
        <v>39649</v>
      </c>
      <c r="AI23901" s="229">
        <v>392311.69</v>
      </c>
    </row>
    <row r="23902" spans="34:35" x14ac:dyDescent="0.55000000000000004">
      <c r="AH23902" s="228" t="s">
        <v>47679</v>
      </c>
      <c r="AI23902" s="229">
        <v>69077.19</v>
      </c>
    </row>
    <row r="23903" spans="34:35" x14ac:dyDescent="0.55000000000000004">
      <c r="AH23903" s="228" t="s">
        <v>47680</v>
      </c>
      <c r="AI23903" s="229">
        <v>7431.5</v>
      </c>
    </row>
    <row r="23904" spans="34:35" x14ac:dyDescent="0.55000000000000004">
      <c r="AH23904" s="228" t="s">
        <v>46276</v>
      </c>
      <c r="AI23904" s="229">
        <v>23312.59</v>
      </c>
    </row>
    <row r="23905" spans="34:35" x14ac:dyDescent="0.55000000000000004">
      <c r="AH23905" s="228" t="s">
        <v>43438</v>
      </c>
      <c r="AI23905" s="229">
        <v>35796.5</v>
      </c>
    </row>
    <row r="23906" spans="34:35" x14ac:dyDescent="0.55000000000000004">
      <c r="AH23906" s="228" t="s">
        <v>47681</v>
      </c>
      <c r="AI23906" s="229">
        <v>10282.120000000001</v>
      </c>
    </row>
    <row r="23907" spans="34:35" x14ac:dyDescent="0.55000000000000004">
      <c r="AH23907" s="228" t="s">
        <v>47682</v>
      </c>
      <c r="AI23907" s="229">
        <v>1428.35</v>
      </c>
    </row>
    <row r="23908" spans="34:35" x14ac:dyDescent="0.55000000000000004">
      <c r="AH23908" s="228" t="s">
        <v>47683</v>
      </c>
      <c r="AI23908" s="229">
        <v>1226.32</v>
      </c>
    </row>
    <row r="23909" spans="34:35" x14ac:dyDescent="0.55000000000000004">
      <c r="AH23909" s="228" t="s">
        <v>48605</v>
      </c>
      <c r="AI23909" s="229">
        <v>17824.849999999999</v>
      </c>
    </row>
    <row r="23910" spans="34:35" x14ac:dyDescent="0.55000000000000004">
      <c r="AH23910" s="228" t="s">
        <v>43439</v>
      </c>
      <c r="AI23910" s="229">
        <v>25010.77</v>
      </c>
    </row>
    <row r="23911" spans="34:35" x14ac:dyDescent="0.55000000000000004">
      <c r="AH23911" s="228" t="s">
        <v>43440</v>
      </c>
      <c r="AI23911" s="229">
        <v>14146.56</v>
      </c>
    </row>
    <row r="23912" spans="34:35" x14ac:dyDescent="0.55000000000000004">
      <c r="AH23912" s="228" t="s">
        <v>43441</v>
      </c>
      <c r="AI23912" s="229">
        <v>28243</v>
      </c>
    </row>
    <row r="23913" spans="34:35" x14ac:dyDescent="0.55000000000000004">
      <c r="AH23913" s="228" t="s">
        <v>47684</v>
      </c>
      <c r="AI23913" s="229">
        <v>8592.4599999999991</v>
      </c>
    </row>
    <row r="23914" spans="34:35" x14ac:dyDescent="0.55000000000000004">
      <c r="AH23914" s="228" t="s">
        <v>50849</v>
      </c>
      <c r="AI23914" s="229">
        <v>138.19999999999999</v>
      </c>
    </row>
    <row r="23915" spans="34:35" x14ac:dyDescent="0.55000000000000004">
      <c r="AH23915" s="228" t="s">
        <v>46277</v>
      </c>
      <c r="AI23915" s="229">
        <v>114274.8</v>
      </c>
    </row>
    <row r="23916" spans="34:35" x14ac:dyDescent="0.55000000000000004">
      <c r="AH23916" s="228" t="s">
        <v>47685</v>
      </c>
      <c r="AI23916" s="229">
        <v>28856.28</v>
      </c>
    </row>
    <row r="23917" spans="34:35" x14ac:dyDescent="0.55000000000000004">
      <c r="AH23917" s="228" t="s">
        <v>48606</v>
      </c>
      <c r="AI23917" s="229">
        <v>920.38</v>
      </c>
    </row>
    <row r="23918" spans="34:35" x14ac:dyDescent="0.55000000000000004">
      <c r="AH23918" s="228" t="s">
        <v>46278</v>
      </c>
      <c r="AI23918" s="229">
        <v>180277.27</v>
      </c>
    </row>
    <row r="23919" spans="34:35" x14ac:dyDescent="0.55000000000000004">
      <c r="AH23919" s="228" t="s">
        <v>47686</v>
      </c>
      <c r="AI23919" s="229">
        <v>3927.38</v>
      </c>
    </row>
    <row r="23920" spans="34:35" x14ac:dyDescent="0.55000000000000004">
      <c r="AH23920" s="228" t="s">
        <v>48607</v>
      </c>
      <c r="AI23920" s="229">
        <v>205.07</v>
      </c>
    </row>
    <row r="23921" spans="34:35" x14ac:dyDescent="0.55000000000000004">
      <c r="AH23921" s="228" t="s">
        <v>48608</v>
      </c>
      <c r="AI23921" s="229">
        <v>572.71</v>
      </c>
    </row>
    <row r="23922" spans="34:35" x14ac:dyDescent="0.55000000000000004">
      <c r="AH23922" s="228" t="s">
        <v>54725</v>
      </c>
      <c r="AI23922" s="229">
        <v>3140</v>
      </c>
    </row>
    <row r="23923" spans="34:35" x14ac:dyDescent="0.55000000000000004">
      <c r="AH23923" s="228" t="s">
        <v>47687</v>
      </c>
      <c r="AI23923" s="229">
        <v>7664.58</v>
      </c>
    </row>
    <row r="23924" spans="34:35" x14ac:dyDescent="0.55000000000000004">
      <c r="AH23924" s="228" t="s">
        <v>54726</v>
      </c>
      <c r="AI23924" s="229">
        <v>10724.43</v>
      </c>
    </row>
    <row r="23925" spans="34:35" x14ac:dyDescent="0.55000000000000004">
      <c r="AH23925" s="228" t="s">
        <v>43442</v>
      </c>
      <c r="AI23925" s="229">
        <v>63015.82</v>
      </c>
    </row>
    <row r="23926" spans="34:35" x14ac:dyDescent="0.55000000000000004">
      <c r="AH23926" s="228" t="s">
        <v>48609</v>
      </c>
      <c r="AI23926" s="229">
        <v>6683.01</v>
      </c>
    </row>
    <row r="23927" spans="34:35" x14ac:dyDescent="0.55000000000000004">
      <c r="AH23927" s="228" t="s">
        <v>54727</v>
      </c>
      <c r="AI23927" s="229">
        <v>4000</v>
      </c>
    </row>
    <row r="23928" spans="34:35" x14ac:dyDescent="0.55000000000000004">
      <c r="AH23928" s="228" t="s">
        <v>54728</v>
      </c>
      <c r="AI23928" s="229">
        <v>1400</v>
      </c>
    </row>
    <row r="23929" spans="34:35" x14ac:dyDescent="0.55000000000000004">
      <c r="AH23929" s="228" t="s">
        <v>50850</v>
      </c>
      <c r="AI23929" s="229">
        <v>2080.08</v>
      </c>
    </row>
    <row r="23930" spans="34:35" x14ac:dyDescent="0.55000000000000004">
      <c r="AH23930" s="228" t="s">
        <v>48610</v>
      </c>
      <c r="AI23930" s="229">
        <v>1600.19</v>
      </c>
    </row>
    <row r="23931" spans="34:35" x14ac:dyDescent="0.55000000000000004">
      <c r="AH23931" s="228" t="s">
        <v>54729</v>
      </c>
      <c r="AI23931" s="229">
        <v>899.2</v>
      </c>
    </row>
    <row r="23932" spans="34:35" x14ac:dyDescent="0.55000000000000004">
      <c r="AH23932" s="228" t="s">
        <v>50851</v>
      </c>
      <c r="AI23932" s="229">
        <v>9888.48</v>
      </c>
    </row>
    <row r="23933" spans="34:35" x14ac:dyDescent="0.55000000000000004">
      <c r="AH23933" s="228" t="s">
        <v>43443</v>
      </c>
      <c r="AI23933" s="229">
        <v>20158.330000000002</v>
      </c>
    </row>
    <row r="23934" spans="34:35" x14ac:dyDescent="0.55000000000000004">
      <c r="AH23934" s="228" t="s">
        <v>50852</v>
      </c>
      <c r="AI23934" s="229">
        <v>8970.7999999999993</v>
      </c>
    </row>
    <row r="23935" spans="34:35" x14ac:dyDescent="0.55000000000000004">
      <c r="AH23935" s="228" t="s">
        <v>47688</v>
      </c>
      <c r="AI23935" s="229">
        <v>3257.6</v>
      </c>
    </row>
    <row r="23936" spans="34:35" x14ac:dyDescent="0.55000000000000004">
      <c r="AH23936" s="228" t="s">
        <v>47689</v>
      </c>
      <c r="AI23936" s="229">
        <v>32400.21</v>
      </c>
    </row>
    <row r="23937" spans="34:35" x14ac:dyDescent="0.55000000000000004">
      <c r="AH23937" s="228" t="s">
        <v>46279</v>
      </c>
      <c r="AI23937" s="229">
        <v>1300</v>
      </c>
    </row>
    <row r="23938" spans="34:35" x14ac:dyDescent="0.55000000000000004">
      <c r="AH23938" s="228" t="s">
        <v>48611</v>
      </c>
      <c r="AI23938" s="229">
        <v>4292.3599999999997</v>
      </c>
    </row>
    <row r="23939" spans="34:35" x14ac:dyDescent="0.55000000000000004">
      <c r="AH23939" s="228" t="s">
        <v>54730</v>
      </c>
      <c r="AI23939" s="229">
        <v>185.71</v>
      </c>
    </row>
    <row r="23940" spans="34:35" x14ac:dyDescent="0.55000000000000004">
      <c r="AH23940" s="228" t="s">
        <v>50853</v>
      </c>
      <c r="AI23940" s="229">
        <v>5855.33</v>
      </c>
    </row>
    <row r="23941" spans="34:35" x14ac:dyDescent="0.55000000000000004">
      <c r="AH23941" s="228" t="s">
        <v>49505</v>
      </c>
      <c r="AI23941" s="229">
        <v>839.58</v>
      </c>
    </row>
    <row r="23942" spans="34:35" x14ac:dyDescent="0.55000000000000004">
      <c r="AH23942" s="228" t="s">
        <v>54731</v>
      </c>
      <c r="AI23942" s="229">
        <v>20.059999999999999</v>
      </c>
    </row>
    <row r="23943" spans="34:35" x14ac:dyDescent="0.55000000000000004">
      <c r="AH23943" s="228" t="s">
        <v>43444</v>
      </c>
      <c r="AI23943" s="229">
        <v>6518.47</v>
      </c>
    </row>
    <row r="23944" spans="34:35" x14ac:dyDescent="0.55000000000000004">
      <c r="AH23944" s="228" t="s">
        <v>47690</v>
      </c>
      <c r="AI23944" s="229">
        <v>8828.7000000000007</v>
      </c>
    </row>
    <row r="23945" spans="34:35" x14ac:dyDescent="0.55000000000000004">
      <c r="AH23945" s="228" t="s">
        <v>50854</v>
      </c>
      <c r="AI23945" s="229">
        <v>2274.64</v>
      </c>
    </row>
    <row r="23946" spans="34:35" x14ac:dyDescent="0.55000000000000004">
      <c r="AH23946" s="228" t="s">
        <v>50855</v>
      </c>
      <c r="AI23946" s="229">
        <v>376.84</v>
      </c>
    </row>
    <row r="23947" spans="34:35" x14ac:dyDescent="0.55000000000000004">
      <c r="AH23947" s="228" t="s">
        <v>47691</v>
      </c>
      <c r="AI23947" s="229">
        <v>122724.18</v>
      </c>
    </row>
    <row r="23948" spans="34:35" x14ac:dyDescent="0.55000000000000004">
      <c r="AH23948" s="228" t="s">
        <v>47692</v>
      </c>
      <c r="AI23948" s="229">
        <v>20629.12</v>
      </c>
    </row>
    <row r="23949" spans="34:35" x14ac:dyDescent="0.55000000000000004">
      <c r="AH23949" s="228" t="s">
        <v>48612</v>
      </c>
      <c r="AI23949" s="229">
        <v>821.47</v>
      </c>
    </row>
    <row r="23950" spans="34:35" x14ac:dyDescent="0.55000000000000004">
      <c r="AH23950" s="228" t="s">
        <v>48613</v>
      </c>
      <c r="AI23950" s="229">
        <v>2459.52</v>
      </c>
    </row>
    <row r="23951" spans="34:35" x14ac:dyDescent="0.55000000000000004">
      <c r="AH23951" s="228" t="s">
        <v>47693</v>
      </c>
      <c r="AI23951" s="229">
        <v>285023.90000000002</v>
      </c>
    </row>
    <row r="23952" spans="34:35" x14ac:dyDescent="0.55000000000000004">
      <c r="AH23952" s="228" t="s">
        <v>48614</v>
      </c>
      <c r="AI23952" s="229">
        <v>194.8</v>
      </c>
    </row>
    <row r="23953" spans="34:35" x14ac:dyDescent="0.55000000000000004">
      <c r="AH23953" s="228" t="s">
        <v>54732</v>
      </c>
      <c r="AI23953" s="229">
        <v>1749</v>
      </c>
    </row>
    <row r="23954" spans="34:35" x14ac:dyDescent="0.55000000000000004">
      <c r="AH23954" s="228" t="s">
        <v>54733</v>
      </c>
      <c r="AI23954" s="229">
        <v>145.46</v>
      </c>
    </row>
    <row r="23955" spans="34:35" x14ac:dyDescent="0.55000000000000004">
      <c r="AH23955" s="228" t="s">
        <v>48615</v>
      </c>
      <c r="AI23955" s="229">
        <v>2354.7600000000002</v>
      </c>
    </row>
    <row r="23956" spans="34:35" x14ac:dyDescent="0.55000000000000004">
      <c r="AH23956" s="228" t="s">
        <v>46280</v>
      </c>
      <c r="AI23956" s="229">
        <v>11014.61</v>
      </c>
    </row>
    <row r="23957" spans="34:35" x14ac:dyDescent="0.55000000000000004">
      <c r="AH23957" s="228" t="s">
        <v>54734</v>
      </c>
      <c r="AI23957" s="229">
        <v>11848.08</v>
      </c>
    </row>
    <row r="23958" spans="34:35" x14ac:dyDescent="0.55000000000000004">
      <c r="AH23958" s="228" t="s">
        <v>43445</v>
      </c>
      <c r="AI23958" s="229">
        <v>72905.289999999994</v>
      </c>
    </row>
    <row r="23959" spans="34:35" x14ac:dyDescent="0.55000000000000004">
      <c r="AH23959" s="228" t="s">
        <v>48616</v>
      </c>
      <c r="AI23959" s="229">
        <v>360</v>
      </c>
    </row>
    <row r="23960" spans="34:35" x14ac:dyDescent="0.55000000000000004">
      <c r="AH23960" s="228" t="s">
        <v>46281</v>
      </c>
      <c r="AI23960" s="229">
        <v>1488.75</v>
      </c>
    </row>
    <row r="23961" spans="34:35" x14ac:dyDescent="0.55000000000000004">
      <c r="AH23961" s="228" t="s">
        <v>54735</v>
      </c>
      <c r="AI23961" s="229">
        <v>448.02</v>
      </c>
    </row>
    <row r="23962" spans="34:35" x14ac:dyDescent="0.55000000000000004">
      <c r="AH23962" s="228" t="s">
        <v>48617</v>
      </c>
      <c r="AI23962" s="229">
        <v>3256.55</v>
      </c>
    </row>
    <row r="23963" spans="34:35" x14ac:dyDescent="0.55000000000000004">
      <c r="AH23963" s="228" t="s">
        <v>54736</v>
      </c>
      <c r="AI23963" s="229">
        <v>6000</v>
      </c>
    </row>
    <row r="23964" spans="34:35" x14ac:dyDescent="0.55000000000000004">
      <c r="AH23964" s="228" t="s">
        <v>48618</v>
      </c>
      <c r="AI23964" s="229">
        <v>31940</v>
      </c>
    </row>
    <row r="23965" spans="34:35" x14ac:dyDescent="0.55000000000000004">
      <c r="AH23965" s="228" t="s">
        <v>40948</v>
      </c>
      <c r="AI23965" s="229">
        <v>2844946.21</v>
      </c>
    </row>
    <row r="23966" spans="34:35" x14ac:dyDescent="0.55000000000000004">
      <c r="AH23966" s="228" t="s">
        <v>48619</v>
      </c>
      <c r="AI23966" s="229">
        <v>502.33</v>
      </c>
    </row>
    <row r="23967" spans="34:35" x14ac:dyDescent="0.55000000000000004">
      <c r="AH23967" s="228" t="s">
        <v>47694</v>
      </c>
      <c r="AI23967" s="229">
        <v>80021.05</v>
      </c>
    </row>
    <row r="23968" spans="34:35" x14ac:dyDescent="0.55000000000000004">
      <c r="AH23968" s="228" t="s">
        <v>47695</v>
      </c>
      <c r="AI23968" s="229">
        <v>33840.33</v>
      </c>
    </row>
    <row r="23969" spans="34:35" x14ac:dyDescent="0.55000000000000004">
      <c r="AH23969" s="228" t="s">
        <v>46282</v>
      </c>
      <c r="AI23969" s="229">
        <v>189649.75</v>
      </c>
    </row>
    <row r="23970" spans="34:35" x14ac:dyDescent="0.55000000000000004">
      <c r="AH23970" s="228" t="s">
        <v>48620</v>
      </c>
      <c r="AI23970" s="229">
        <v>75485.679999999993</v>
      </c>
    </row>
    <row r="23971" spans="34:35" x14ac:dyDescent="0.55000000000000004">
      <c r="AH23971" s="228" t="s">
        <v>46283</v>
      </c>
      <c r="AI23971" s="229">
        <v>172340</v>
      </c>
    </row>
    <row r="23972" spans="34:35" x14ac:dyDescent="0.55000000000000004">
      <c r="AH23972" s="228" t="s">
        <v>49506</v>
      </c>
      <c r="AI23972" s="229">
        <v>15918.85</v>
      </c>
    </row>
    <row r="23973" spans="34:35" x14ac:dyDescent="0.55000000000000004">
      <c r="AH23973" s="228" t="s">
        <v>46284</v>
      </c>
      <c r="AI23973" s="229">
        <v>153090.9</v>
      </c>
    </row>
    <row r="23974" spans="34:35" x14ac:dyDescent="0.55000000000000004">
      <c r="AH23974" s="228" t="s">
        <v>40949</v>
      </c>
      <c r="AI23974" s="229">
        <v>3239518.52</v>
      </c>
    </row>
    <row r="23975" spans="34:35" x14ac:dyDescent="0.55000000000000004">
      <c r="AH23975" s="228" t="s">
        <v>43446</v>
      </c>
      <c r="AI23975" s="229">
        <v>29944.7</v>
      </c>
    </row>
    <row r="23976" spans="34:35" x14ac:dyDescent="0.55000000000000004">
      <c r="AH23976" s="228" t="s">
        <v>48621</v>
      </c>
      <c r="AI23976" s="229">
        <v>7931.25</v>
      </c>
    </row>
    <row r="23977" spans="34:35" x14ac:dyDescent="0.55000000000000004">
      <c r="AH23977" s="228" t="s">
        <v>48622</v>
      </c>
      <c r="AI23977" s="229">
        <v>148295.01</v>
      </c>
    </row>
    <row r="23978" spans="34:35" x14ac:dyDescent="0.55000000000000004">
      <c r="AH23978" s="228" t="s">
        <v>46285</v>
      </c>
      <c r="AI23978" s="229">
        <v>19222.23</v>
      </c>
    </row>
    <row r="23979" spans="34:35" x14ac:dyDescent="0.55000000000000004">
      <c r="AH23979" s="228" t="s">
        <v>47696</v>
      </c>
      <c r="AI23979" s="229">
        <v>11029</v>
      </c>
    </row>
    <row r="23980" spans="34:35" x14ac:dyDescent="0.55000000000000004">
      <c r="AH23980" s="228" t="s">
        <v>47697</v>
      </c>
      <c r="AI23980" s="229">
        <v>31911.3</v>
      </c>
    </row>
    <row r="23981" spans="34:35" x14ac:dyDescent="0.55000000000000004">
      <c r="AH23981" s="228" t="s">
        <v>40950</v>
      </c>
      <c r="AI23981" s="229">
        <v>28087.42</v>
      </c>
    </row>
    <row r="23982" spans="34:35" x14ac:dyDescent="0.55000000000000004">
      <c r="AH23982" s="228" t="s">
        <v>43447</v>
      </c>
      <c r="AI23982" s="229">
        <v>34505.93</v>
      </c>
    </row>
    <row r="23983" spans="34:35" x14ac:dyDescent="0.55000000000000004">
      <c r="AH23983" s="228" t="s">
        <v>49507</v>
      </c>
      <c r="AI23983" s="229">
        <v>385.5</v>
      </c>
    </row>
    <row r="23984" spans="34:35" x14ac:dyDescent="0.55000000000000004">
      <c r="AH23984" s="228" t="s">
        <v>48623</v>
      </c>
      <c r="AI23984" s="229">
        <v>989.58</v>
      </c>
    </row>
    <row r="23985" spans="34:35" x14ac:dyDescent="0.55000000000000004">
      <c r="AH23985" s="228" t="s">
        <v>49508</v>
      </c>
      <c r="AI23985" s="229">
        <v>1126.96</v>
      </c>
    </row>
    <row r="23986" spans="34:35" x14ac:dyDescent="0.55000000000000004">
      <c r="AH23986" s="228" t="s">
        <v>54737</v>
      </c>
      <c r="AI23986" s="229">
        <v>6263.13</v>
      </c>
    </row>
    <row r="23987" spans="34:35" x14ac:dyDescent="0.55000000000000004">
      <c r="AH23987" s="228" t="s">
        <v>47698</v>
      </c>
      <c r="AI23987" s="229">
        <v>1854.78</v>
      </c>
    </row>
    <row r="23988" spans="34:35" x14ac:dyDescent="0.55000000000000004">
      <c r="AH23988" s="228" t="s">
        <v>46286</v>
      </c>
      <c r="AI23988" s="229">
        <v>115017</v>
      </c>
    </row>
    <row r="23989" spans="34:35" x14ac:dyDescent="0.55000000000000004">
      <c r="AH23989" s="228" t="s">
        <v>40951</v>
      </c>
      <c r="AI23989" s="229">
        <v>159443.26</v>
      </c>
    </row>
    <row r="23990" spans="34:35" x14ac:dyDescent="0.55000000000000004">
      <c r="AH23990" s="228" t="s">
        <v>49509</v>
      </c>
      <c r="AI23990" s="229">
        <v>480150</v>
      </c>
    </row>
    <row r="23991" spans="34:35" x14ac:dyDescent="0.55000000000000004">
      <c r="AH23991" s="228" t="s">
        <v>43448</v>
      </c>
      <c r="AI23991" s="229">
        <v>1748.31</v>
      </c>
    </row>
    <row r="23992" spans="34:35" x14ac:dyDescent="0.55000000000000004">
      <c r="AH23992" s="228" t="s">
        <v>49510</v>
      </c>
      <c r="AI23992" s="229">
        <v>1793.2</v>
      </c>
    </row>
    <row r="23993" spans="34:35" x14ac:dyDescent="0.55000000000000004">
      <c r="AH23993" s="228" t="s">
        <v>40952</v>
      </c>
      <c r="AI23993" s="229">
        <v>564193.67000000004</v>
      </c>
    </row>
    <row r="23994" spans="34:35" x14ac:dyDescent="0.55000000000000004">
      <c r="AH23994" s="228" t="s">
        <v>49511</v>
      </c>
      <c r="AI23994" s="229">
        <v>960</v>
      </c>
    </row>
    <row r="23995" spans="34:35" x14ac:dyDescent="0.55000000000000004">
      <c r="AH23995" s="228" t="s">
        <v>49512</v>
      </c>
      <c r="AI23995" s="229">
        <v>28266</v>
      </c>
    </row>
    <row r="23996" spans="34:35" x14ac:dyDescent="0.55000000000000004">
      <c r="AH23996" s="228" t="s">
        <v>48624</v>
      </c>
      <c r="AI23996" s="229">
        <v>103664.35</v>
      </c>
    </row>
    <row r="23997" spans="34:35" x14ac:dyDescent="0.55000000000000004">
      <c r="AH23997" s="228" t="s">
        <v>47699</v>
      </c>
      <c r="AI23997" s="229">
        <v>3279.21</v>
      </c>
    </row>
    <row r="23998" spans="34:35" x14ac:dyDescent="0.55000000000000004">
      <c r="AH23998" s="228" t="s">
        <v>40953</v>
      </c>
      <c r="AI23998" s="229">
        <v>589939.16</v>
      </c>
    </row>
    <row r="23999" spans="34:35" x14ac:dyDescent="0.55000000000000004">
      <c r="AH23999" s="228" t="s">
        <v>40954</v>
      </c>
      <c r="AI23999" s="229">
        <v>1682810.15</v>
      </c>
    </row>
    <row r="24000" spans="34:35" x14ac:dyDescent="0.55000000000000004">
      <c r="AH24000" s="228" t="s">
        <v>40955</v>
      </c>
      <c r="AI24000" s="229">
        <v>580.24</v>
      </c>
    </row>
    <row r="24001" spans="34:35" x14ac:dyDescent="0.55000000000000004">
      <c r="AH24001" s="228" t="s">
        <v>40956</v>
      </c>
      <c r="AI24001" s="229">
        <v>548701.93999999994</v>
      </c>
    </row>
    <row r="24002" spans="34:35" x14ac:dyDescent="0.55000000000000004">
      <c r="AH24002" s="228" t="s">
        <v>46287</v>
      </c>
      <c r="AI24002" s="229">
        <v>15636.39</v>
      </c>
    </row>
    <row r="24003" spans="34:35" x14ac:dyDescent="0.55000000000000004">
      <c r="AH24003" s="228" t="s">
        <v>40957</v>
      </c>
      <c r="AI24003" s="229">
        <v>94.77</v>
      </c>
    </row>
    <row r="24004" spans="34:35" x14ac:dyDescent="0.55000000000000004">
      <c r="AH24004" s="228" t="s">
        <v>46288</v>
      </c>
      <c r="AI24004" s="229">
        <v>2137.4499999999998</v>
      </c>
    </row>
    <row r="24005" spans="34:35" x14ac:dyDescent="0.55000000000000004">
      <c r="AH24005" s="228" t="s">
        <v>46289</v>
      </c>
      <c r="AI24005" s="229">
        <v>33.49</v>
      </c>
    </row>
    <row r="24006" spans="34:35" x14ac:dyDescent="0.55000000000000004">
      <c r="AH24006" s="228" t="s">
        <v>48625</v>
      </c>
      <c r="AI24006" s="229">
        <v>7.84</v>
      </c>
    </row>
    <row r="24007" spans="34:35" x14ac:dyDescent="0.55000000000000004">
      <c r="AH24007" s="228" t="s">
        <v>40958</v>
      </c>
      <c r="AI24007" s="229">
        <v>2450233.7000000002</v>
      </c>
    </row>
    <row r="24008" spans="34:35" x14ac:dyDescent="0.55000000000000004">
      <c r="AH24008" s="228" t="s">
        <v>40959</v>
      </c>
      <c r="AI24008" s="229">
        <v>771062.32</v>
      </c>
    </row>
    <row r="24009" spans="34:35" x14ac:dyDescent="0.55000000000000004">
      <c r="AH24009" s="228" t="s">
        <v>43449</v>
      </c>
      <c r="AI24009" s="229">
        <v>176175.48</v>
      </c>
    </row>
    <row r="24010" spans="34:35" x14ac:dyDescent="0.55000000000000004">
      <c r="AH24010" s="228" t="s">
        <v>46290</v>
      </c>
      <c r="AI24010" s="229">
        <v>260695.56</v>
      </c>
    </row>
    <row r="24011" spans="34:35" x14ac:dyDescent="0.55000000000000004">
      <c r="AH24011" s="228" t="s">
        <v>49513</v>
      </c>
      <c r="AI24011" s="229">
        <v>4970.13</v>
      </c>
    </row>
    <row r="24012" spans="34:35" x14ac:dyDescent="0.55000000000000004">
      <c r="AH24012" s="228" t="s">
        <v>49514</v>
      </c>
      <c r="AI24012" s="229">
        <v>257168.24</v>
      </c>
    </row>
    <row r="24013" spans="34:35" x14ac:dyDescent="0.55000000000000004">
      <c r="AH24013" s="228" t="s">
        <v>40960</v>
      </c>
      <c r="AI24013" s="229">
        <v>87680.21</v>
      </c>
    </row>
    <row r="24014" spans="34:35" x14ac:dyDescent="0.55000000000000004">
      <c r="AH24014" s="228" t="s">
        <v>43450</v>
      </c>
      <c r="AI24014" s="229">
        <v>3125.31</v>
      </c>
    </row>
    <row r="24015" spans="34:35" x14ac:dyDescent="0.55000000000000004">
      <c r="AH24015" s="228" t="s">
        <v>54738</v>
      </c>
      <c r="AI24015" s="229">
        <v>200</v>
      </c>
    </row>
    <row r="24016" spans="34:35" x14ac:dyDescent="0.55000000000000004">
      <c r="AH24016" s="228" t="s">
        <v>48626</v>
      </c>
      <c r="AI24016" s="229">
        <v>6141.93</v>
      </c>
    </row>
    <row r="24017" spans="34:35" x14ac:dyDescent="0.55000000000000004">
      <c r="AH24017" s="228" t="s">
        <v>46291</v>
      </c>
      <c r="AI24017" s="229">
        <v>375905.06</v>
      </c>
    </row>
    <row r="24018" spans="34:35" x14ac:dyDescent="0.55000000000000004">
      <c r="AH24018" s="228" t="s">
        <v>40961</v>
      </c>
      <c r="AI24018" s="229">
        <v>1358056.22</v>
      </c>
    </row>
    <row r="24019" spans="34:35" x14ac:dyDescent="0.55000000000000004">
      <c r="AH24019" s="228" t="s">
        <v>43451</v>
      </c>
      <c r="AI24019" s="229">
        <v>482103.78</v>
      </c>
    </row>
    <row r="24020" spans="34:35" x14ac:dyDescent="0.55000000000000004">
      <c r="AH24020" s="228" t="s">
        <v>46292</v>
      </c>
      <c r="AI24020" s="229">
        <v>2115.6999999999998</v>
      </c>
    </row>
    <row r="24021" spans="34:35" x14ac:dyDescent="0.55000000000000004">
      <c r="AH24021" s="228" t="s">
        <v>48627</v>
      </c>
      <c r="AI24021" s="229">
        <v>141.93</v>
      </c>
    </row>
    <row r="24022" spans="34:35" x14ac:dyDescent="0.55000000000000004">
      <c r="AH24022" s="228" t="s">
        <v>43452</v>
      </c>
      <c r="AI24022" s="229">
        <v>56064.43</v>
      </c>
    </row>
    <row r="24023" spans="34:35" x14ac:dyDescent="0.55000000000000004">
      <c r="AH24023" s="228" t="s">
        <v>43453</v>
      </c>
      <c r="AI24023" s="229">
        <v>251274.29</v>
      </c>
    </row>
    <row r="24024" spans="34:35" x14ac:dyDescent="0.55000000000000004">
      <c r="AH24024" s="228" t="s">
        <v>47700</v>
      </c>
      <c r="AI24024" s="229">
        <v>13354.94</v>
      </c>
    </row>
    <row r="24025" spans="34:35" x14ac:dyDescent="0.55000000000000004">
      <c r="AH24025" s="228" t="s">
        <v>48628</v>
      </c>
      <c r="AI24025" s="229">
        <v>18765.560000000001</v>
      </c>
    </row>
    <row r="24026" spans="34:35" x14ac:dyDescent="0.55000000000000004">
      <c r="AH24026" s="228" t="s">
        <v>39650</v>
      </c>
      <c r="AI24026" s="229">
        <v>243988.62</v>
      </c>
    </row>
    <row r="24027" spans="34:35" x14ac:dyDescent="0.55000000000000004">
      <c r="AH24027" s="228" t="s">
        <v>54739</v>
      </c>
      <c r="AI24027" s="229">
        <v>2826.96</v>
      </c>
    </row>
    <row r="24028" spans="34:35" x14ac:dyDescent="0.55000000000000004">
      <c r="AH24028" s="228" t="s">
        <v>47701</v>
      </c>
      <c r="AI24028" s="229">
        <v>2330.0700000000002</v>
      </c>
    </row>
    <row r="24029" spans="34:35" x14ac:dyDescent="0.55000000000000004">
      <c r="AH24029" s="228" t="s">
        <v>54740</v>
      </c>
      <c r="AI24029" s="229">
        <v>8762.4500000000007</v>
      </c>
    </row>
    <row r="24030" spans="34:35" x14ac:dyDescent="0.55000000000000004">
      <c r="AH24030" s="228" t="s">
        <v>49515</v>
      </c>
      <c r="AI24030" s="229">
        <v>1025.6400000000001</v>
      </c>
    </row>
    <row r="24031" spans="34:35" x14ac:dyDescent="0.55000000000000004">
      <c r="AH24031" s="228" t="s">
        <v>48629</v>
      </c>
      <c r="AI24031" s="229">
        <v>4784.92</v>
      </c>
    </row>
    <row r="24032" spans="34:35" x14ac:dyDescent="0.55000000000000004">
      <c r="AH24032" s="228" t="s">
        <v>54741</v>
      </c>
      <c r="AI24032" s="229">
        <v>17500</v>
      </c>
    </row>
    <row r="24033" spans="34:35" x14ac:dyDescent="0.55000000000000004">
      <c r="AH24033" s="228" t="s">
        <v>50856</v>
      </c>
      <c r="AI24033" s="229">
        <v>22281.42</v>
      </c>
    </row>
    <row r="24034" spans="34:35" x14ac:dyDescent="0.55000000000000004">
      <c r="AH24034" s="228" t="s">
        <v>46293</v>
      </c>
      <c r="AI24034" s="229">
        <v>220237.72</v>
      </c>
    </row>
    <row r="24035" spans="34:35" x14ac:dyDescent="0.55000000000000004">
      <c r="AH24035" s="228" t="s">
        <v>40962</v>
      </c>
      <c r="AI24035" s="229">
        <v>6726.68</v>
      </c>
    </row>
    <row r="24036" spans="34:35" x14ac:dyDescent="0.55000000000000004">
      <c r="AH24036" s="228" t="s">
        <v>48630</v>
      </c>
      <c r="AI24036" s="229">
        <v>1884.5</v>
      </c>
    </row>
    <row r="24037" spans="34:35" x14ac:dyDescent="0.55000000000000004">
      <c r="AH24037" s="228" t="s">
        <v>47702</v>
      </c>
      <c r="AI24037" s="229">
        <v>1372</v>
      </c>
    </row>
    <row r="24038" spans="34:35" x14ac:dyDescent="0.55000000000000004">
      <c r="AH24038" s="228" t="s">
        <v>47703</v>
      </c>
      <c r="AI24038" s="229">
        <v>683</v>
      </c>
    </row>
    <row r="24039" spans="34:35" x14ac:dyDescent="0.55000000000000004">
      <c r="AH24039" s="228" t="s">
        <v>46294</v>
      </c>
      <c r="AI24039" s="229">
        <v>12129</v>
      </c>
    </row>
    <row r="24040" spans="34:35" x14ac:dyDescent="0.55000000000000004">
      <c r="AH24040" s="228" t="s">
        <v>40963</v>
      </c>
      <c r="AI24040" s="229">
        <v>14208.72</v>
      </c>
    </row>
    <row r="24041" spans="34:35" x14ac:dyDescent="0.55000000000000004">
      <c r="AH24041" s="228" t="s">
        <v>49516</v>
      </c>
      <c r="AI24041" s="229">
        <v>12595.72</v>
      </c>
    </row>
    <row r="24042" spans="34:35" x14ac:dyDescent="0.55000000000000004">
      <c r="AH24042" s="228" t="s">
        <v>46295</v>
      </c>
      <c r="AI24042" s="229">
        <v>242.95</v>
      </c>
    </row>
    <row r="24043" spans="34:35" x14ac:dyDescent="0.55000000000000004">
      <c r="AH24043" s="228" t="s">
        <v>39651</v>
      </c>
      <c r="AI24043" s="229">
        <v>43077.15</v>
      </c>
    </row>
    <row r="24044" spans="34:35" x14ac:dyDescent="0.55000000000000004">
      <c r="AH24044" s="228" t="s">
        <v>39652</v>
      </c>
      <c r="AI24044" s="229">
        <v>130803.48</v>
      </c>
    </row>
    <row r="24045" spans="34:35" x14ac:dyDescent="0.55000000000000004">
      <c r="AH24045" s="228" t="s">
        <v>39653</v>
      </c>
      <c r="AI24045" s="229">
        <v>67358.720000000001</v>
      </c>
    </row>
    <row r="24046" spans="34:35" x14ac:dyDescent="0.55000000000000004">
      <c r="AH24046" s="228" t="s">
        <v>49517</v>
      </c>
      <c r="AI24046" s="229">
        <v>831.03</v>
      </c>
    </row>
    <row r="24047" spans="34:35" x14ac:dyDescent="0.55000000000000004">
      <c r="AH24047" s="228" t="s">
        <v>46296</v>
      </c>
      <c r="AI24047" s="229">
        <v>251.44</v>
      </c>
    </row>
    <row r="24048" spans="34:35" x14ac:dyDescent="0.55000000000000004">
      <c r="AH24048" s="228" t="s">
        <v>39654</v>
      </c>
      <c r="AI24048" s="229">
        <v>227623.86</v>
      </c>
    </row>
    <row r="24049" spans="34:35" x14ac:dyDescent="0.55000000000000004">
      <c r="AH24049" s="228" t="s">
        <v>43454</v>
      </c>
      <c r="AI24049" s="229">
        <v>5645.12</v>
      </c>
    </row>
    <row r="24050" spans="34:35" x14ac:dyDescent="0.55000000000000004">
      <c r="AH24050" s="228" t="s">
        <v>40964</v>
      </c>
      <c r="AI24050" s="229">
        <v>15793</v>
      </c>
    </row>
    <row r="24051" spans="34:35" x14ac:dyDescent="0.55000000000000004">
      <c r="AH24051" s="228" t="s">
        <v>47704</v>
      </c>
      <c r="AI24051" s="229">
        <v>34013.870000000003</v>
      </c>
    </row>
    <row r="24052" spans="34:35" x14ac:dyDescent="0.55000000000000004">
      <c r="AH24052" s="228" t="s">
        <v>48631</v>
      </c>
      <c r="AI24052" s="229">
        <v>2001.78</v>
      </c>
    </row>
    <row r="24053" spans="34:35" x14ac:dyDescent="0.55000000000000004">
      <c r="AH24053" s="228" t="s">
        <v>49518</v>
      </c>
      <c r="AI24053" s="229">
        <v>498.8</v>
      </c>
    </row>
    <row r="24054" spans="34:35" x14ac:dyDescent="0.55000000000000004">
      <c r="AH24054" s="228" t="s">
        <v>47705</v>
      </c>
      <c r="AI24054" s="229">
        <v>30470.86</v>
      </c>
    </row>
    <row r="24055" spans="34:35" x14ac:dyDescent="0.55000000000000004">
      <c r="AH24055" s="228" t="s">
        <v>39655</v>
      </c>
      <c r="AI24055" s="229">
        <v>185819.82</v>
      </c>
    </row>
    <row r="24056" spans="34:35" x14ac:dyDescent="0.55000000000000004">
      <c r="AH24056" s="228" t="s">
        <v>50857</v>
      </c>
      <c r="AI24056" s="229">
        <v>173111.72</v>
      </c>
    </row>
    <row r="24057" spans="34:35" x14ac:dyDescent="0.55000000000000004">
      <c r="AH24057" s="228" t="s">
        <v>46297</v>
      </c>
      <c r="AI24057" s="229">
        <v>53758.73</v>
      </c>
    </row>
    <row r="24058" spans="34:35" x14ac:dyDescent="0.55000000000000004">
      <c r="AH24058" s="228" t="s">
        <v>46298</v>
      </c>
      <c r="AI24058" s="229">
        <v>41942.58</v>
      </c>
    </row>
    <row r="24059" spans="34:35" x14ac:dyDescent="0.55000000000000004">
      <c r="AH24059" s="228" t="s">
        <v>50858</v>
      </c>
      <c r="AI24059" s="229">
        <v>10314.799999999999</v>
      </c>
    </row>
    <row r="24060" spans="34:35" x14ac:dyDescent="0.55000000000000004">
      <c r="AH24060" s="228" t="s">
        <v>49519</v>
      </c>
      <c r="AI24060" s="229">
        <v>22525.91</v>
      </c>
    </row>
    <row r="24061" spans="34:35" x14ac:dyDescent="0.55000000000000004">
      <c r="AH24061" s="228" t="s">
        <v>50859</v>
      </c>
      <c r="AI24061" s="229">
        <v>49938.86</v>
      </c>
    </row>
    <row r="24062" spans="34:35" x14ac:dyDescent="0.55000000000000004">
      <c r="AH24062" s="228" t="s">
        <v>50860</v>
      </c>
      <c r="AI24062" s="229">
        <v>1204</v>
      </c>
    </row>
    <row r="24063" spans="34:35" x14ac:dyDescent="0.55000000000000004">
      <c r="AH24063" s="228" t="s">
        <v>50861</v>
      </c>
      <c r="AI24063" s="229">
        <v>3862.43</v>
      </c>
    </row>
    <row r="24064" spans="34:35" x14ac:dyDescent="0.55000000000000004">
      <c r="AH24064" s="228" t="s">
        <v>50862</v>
      </c>
      <c r="AI24064" s="229">
        <v>11957.58</v>
      </c>
    </row>
    <row r="24065" spans="34:35" x14ac:dyDescent="0.55000000000000004">
      <c r="AH24065" s="228" t="s">
        <v>50863</v>
      </c>
      <c r="AI24065" s="229">
        <v>4283.22</v>
      </c>
    </row>
    <row r="24066" spans="34:35" x14ac:dyDescent="0.55000000000000004">
      <c r="AH24066" s="228" t="s">
        <v>54742</v>
      </c>
      <c r="AI24066" s="229">
        <v>1270.9100000000001</v>
      </c>
    </row>
    <row r="24067" spans="34:35" x14ac:dyDescent="0.55000000000000004">
      <c r="AH24067" s="228" t="s">
        <v>50864</v>
      </c>
      <c r="AI24067" s="229">
        <v>2240</v>
      </c>
    </row>
    <row r="24068" spans="34:35" x14ac:dyDescent="0.55000000000000004">
      <c r="AH24068" s="228" t="s">
        <v>47706</v>
      </c>
      <c r="AI24068" s="229">
        <v>2248814.5099999998</v>
      </c>
    </row>
    <row r="24069" spans="34:35" x14ac:dyDescent="0.55000000000000004">
      <c r="AH24069" s="228" t="s">
        <v>47707</v>
      </c>
      <c r="AI24069" s="229">
        <v>250641.36</v>
      </c>
    </row>
    <row r="24070" spans="34:35" x14ac:dyDescent="0.55000000000000004">
      <c r="AH24070" s="228" t="s">
        <v>50865</v>
      </c>
      <c r="AI24070" s="229">
        <v>1859.68</v>
      </c>
    </row>
    <row r="24071" spans="34:35" x14ac:dyDescent="0.55000000000000004">
      <c r="AH24071" s="228" t="s">
        <v>54743</v>
      </c>
      <c r="AI24071" s="229">
        <v>464.47</v>
      </c>
    </row>
    <row r="24072" spans="34:35" x14ac:dyDescent="0.55000000000000004">
      <c r="AH24072" s="228" t="s">
        <v>48632</v>
      </c>
      <c r="AI24072" s="229">
        <v>121063.17</v>
      </c>
    </row>
    <row r="24073" spans="34:35" x14ac:dyDescent="0.55000000000000004">
      <c r="AH24073" s="228" t="s">
        <v>54744</v>
      </c>
      <c r="AI24073" s="229">
        <v>1001</v>
      </c>
    </row>
    <row r="24074" spans="34:35" x14ac:dyDescent="0.55000000000000004">
      <c r="AH24074" s="228" t="s">
        <v>54745</v>
      </c>
      <c r="AI24074" s="229">
        <v>52.57</v>
      </c>
    </row>
    <row r="24075" spans="34:35" x14ac:dyDescent="0.55000000000000004">
      <c r="AH24075" s="228" t="s">
        <v>54746</v>
      </c>
      <c r="AI24075" s="229">
        <v>3136.51</v>
      </c>
    </row>
    <row r="24076" spans="34:35" x14ac:dyDescent="0.55000000000000004">
      <c r="AH24076" s="228" t="s">
        <v>54747</v>
      </c>
      <c r="AI24076" s="229">
        <v>2531.5</v>
      </c>
    </row>
    <row r="24077" spans="34:35" x14ac:dyDescent="0.55000000000000004">
      <c r="AH24077" s="228" t="s">
        <v>54748</v>
      </c>
      <c r="AI24077" s="229">
        <v>193.65</v>
      </c>
    </row>
    <row r="24078" spans="34:35" x14ac:dyDescent="0.55000000000000004">
      <c r="AH24078" s="228" t="s">
        <v>54749</v>
      </c>
      <c r="AI24078" s="229">
        <v>610.09</v>
      </c>
    </row>
    <row r="24079" spans="34:35" x14ac:dyDescent="0.55000000000000004">
      <c r="AH24079" s="228" t="s">
        <v>54750</v>
      </c>
      <c r="AI24079" s="229">
        <v>167.4</v>
      </c>
    </row>
    <row r="24080" spans="34:35" x14ac:dyDescent="0.55000000000000004">
      <c r="AH24080" s="228" t="s">
        <v>50866</v>
      </c>
      <c r="AI24080" s="229">
        <v>78111.11</v>
      </c>
    </row>
    <row r="24081" spans="34:35" x14ac:dyDescent="0.55000000000000004">
      <c r="AH24081" s="228" t="s">
        <v>54751</v>
      </c>
      <c r="AI24081" s="229">
        <v>7539.89</v>
      </c>
    </row>
    <row r="24082" spans="34:35" x14ac:dyDescent="0.55000000000000004">
      <c r="AH24082" s="228" t="s">
        <v>50867</v>
      </c>
      <c r="AI24082" s="229">
        <v>330625</v>
      </c>
    </row>
    <row r="24083" spans="34:35" x14ac:dyDescent="0.55000000000000004">
      <c r="AH24083" s="228" t="s">
        <v>48633</v>
      </c>
      <c r="AI24083" s="229">
        <v>21674.11</v>
      </c>
    </row>
    <row r="24084" spans="34:35" x14ac:dyDescent="0.55000000000000004">
      <c r="AH24084" s="228" t="s">
        <v>54752</v>
      </c>
      <c r="AI24084" s="229">
        <v>7800</v>
      </c>
    </row>
    <row r="24085" spans="34:35" x14ac:dyDescent="0.55000000000000004">
      <c r="AH24085" s="228" t="s">
        <v>49520</v>
      </c>
      <c r="AI24085" s="229">
        <v>1354.5</v>
      </c>
    </row>
    <row r="24086" spans="34:35" x14ac:dyDescent="0.55000000000000004">
      <c r="AH24086" s="228" t="s">
        <v>48634</v>
      </c>
      <c r="AI24086" s="229">
        <v>685.25</v>
      </c>
    </row>
    <row r="24087" spans="34:35" x14ac:dyDescent="0.55000000000000004">
      <c r="AH24087" s="228" t="s">
        <v>48635</v>
      </c>
      <c r="AI24087" s="229">
        <v>440.64</v>
      </c>
    </row>
    <row r="24088" spans="34:35" x14ac:dyDescent="0.55000000000000004">
      <c r="AH24088" s="228" t="s">
        <v>50868</v>
      </c>
      <c r="AI24088" s="229">
        <v>8827.33</v>
      </c>
    </row>
    <row r="24089" spans="34:35" x14ac:dyDescent="0.55000000000000004">
      <c r="AH24089" s="228" t="s">
        <v>50869</v>
      </c>
      <c r="AI24089" s="229">
        <v>3000</v>
      </c>
    </row>
    <row r="24090" spans="34:35" x14ac:dyDescent="0.55000000000000004">
      <c r="AH24090" s="228" t="s">
        <v>46299</v>
      </c>
      <c r="AI24090" s="229">
        <v>100589938.8</v>
      </c>
    </row>
    <row r="24091" spans="34:35" x14ac:dyDescent="0.55000000000000004">
      <c r="AH24091" s="228" t="s">
        <v>46300</v>
      </c>
      <c r="AI24091" s="229">
        <v>7490731.0099999998</v>
      </c>
    </row>
    <row r="24092" spans="34:35" x14ac:dyDescent="0.55000000000000004">
      <c r="AH24092" s="228" t="s">
        <v>54753</v>
      </c>
      <c r="AI24092" s="229">
        <v>-47552.77</v>
      </c>
    </row>
    <row r="24093" spans="34:35" x14ac:dyDescent="0.55000000000000004">
      <c r="AH24093" s="228" t="s">
        <v>54754</v>
      </c>
      <c r="AI24093" s="229">
        <v>-1687.11</v>
      </c>
    </row>
    <row r="24094" spans="34:35" x14ac:dyDescent="0.55000000000000004">
      <c r="AH24094" s="228" t="s">
        <v>54755</v>
      </c>
      <c r="AI24094" s="229">
        <v>300</v>
      </c>
    </row>
    <row r="24095" spans="34:35" x14ac:dyDescent="0.55000000000000004">
      <c r="AH24095" s="228" t="s">
        <v>50870</v>
      </c>
      <c r="AI24095" s="229">
        <v>2852.88</v>
      </c>
    </row>
    <row r="24096" spans="34:35" x14ac:dyDescent="0.55000000000000004">
      <c r="AH24096" s="228" t="s">
        <v>49521</v>
      </c>
      <c r="AI24096" s="229">
        <v>32636.45</v>
      </c>
    </row>
    <row r="24097" spans="34:35" x14ac:dyDescent="0.55000000000000004">
      <c r="AH24097" s="228" t="s">
        <v>54756</v>
      </c>
      <c r="AI24097" s="229">
        <v>472.83</v>
      </c>
    </row>
    <row r="24098" spans="34:35" x14ac:dyDescent="0.55000000000000004">
      <c r="AH24098" s="228" t="s">
        <v>50871</v>
      </c>
      <c r="AI24098" s="229">
        <v>721.61</v>
      </c>
    </row>
    <row r="24099" spans="34:35" x14ac:dyDescent="0.55000000000000004">
      <c r="AH24099" s="228" t="s">
        <v>49522</v>
      </c>
      <c r="AI24099" s="229">
        <v>2748.9</v>
      </c>
    </row>
    <row r="24100" spans="34:35" x14ac:dyDescent="0.55000000000000004">
      <c r="AH24100" s="228" t="s">
        <v>50872</v>
      </c>
      <c r="AI24100" s="229">
        <v>806.6</v>
      </c>
    </row>
    <row r="24101" spans="34:35" x14ac:dyDescent="0.55000000000000004">
      <c r="AH24101" s="228" t="s">
        <v>50873</v>
      </c>
      <c r="AI24101" s="229">
        <v>20181</v>
      </c>
    </row>
    <row r="24102" spans="34:35" x14ac:dyDescent="0.55000000000000004">
      <c r="AH24102" s="228" t="s">
        <v>54757</v>
      </c>
      <c r="AI24102" s="229">
        <v>616.44000000000005</v>
      </c>
    </row>
    <row r="24103" spans="34:35" x14ac:dyDescent="0.55000000000000004">
      <c r="AH24103" s="228" t="s">
        <v>54758</v>
      </c>
      <c r="AI24103" s="229">
        <v>88.23</v>
      </c>
    </row>
  </sheetData>
  <sheetProtection formatCells="0" formatColumns="0" formatRows="0"/>
  <autoFilter ref="A3:BK3" xr:uid="{00000000-0001-0000-0400-000000000000}"/>
  <mergeCells count="36">
    <mergeCell ref="A1:C1"/>
    <mergeCell ref="A2:C2"/>
    <mergeCell ref="Y1:Z1"/>
    <mergeCell ref="Y2:Z2"/>
    <mergeCell ref="AQ1:AR1"/>
    <mergeCell ref="AQ2:AR2"/>
    <mergeCell ref="E1:G1"/>
    <mergeCell ref="E2:G2"/>
    <mergeCell ref="AB1:AC1"/>
    <mergeCell ref="AB2:AC2"/>
    <mergeCell ref="Q1:S1"/>
    <mergeCell ref="U2:W2"/>
    <mergeCell ref="U1:W1"/>
    <mergeCell ref="I1:K1"/>
    <mergeCell ref="I2:K2"/>
    <mergeCell ref="M1:O1"/>
    <mergeCell ref="BC1:BD1"/>
    <mergeCell ref="BF1:BG1"/>
    <mergeCell ref="BC2:BD2"/>
    <mergeCell ref="BF2:BG2"/>
    <mergeCell ref="AN2:AO2"/>
    <mergeCell ref="AW1:AX1"/>
    <mergeCell ref="AW2:AX2"/>
    <mergeCell ref="AT1:AU1"/>
    <mergeCell ref="AT2:AU2"/>
    <mergeCell ref="AN1:AO1"/>
    <mergeCell ref="M2:O2"/>
    <mergeCell ref="AH1:AI1"/>
    <mergeCell ref="AH2:AI2"/>
    <mergeCell ref="AZ1:BA1"/>
    <mergeCell ref="AZ2:BA2"/>
    <mergeCell ref="Q2:S2"/>
    <mergeCell ref="AE1:AF1"/>
    <mergeCell ref="AE2:AF2"/>
    <mergeCell ref="AK1:AL1"/>
    <mergeCell ref="AK2:AL2"/>
  </mergeCells>
  <phoneticPr fontId="0" type="noConversion"/>
  <conditionalFormatting sqref="E4:E1847">
    <cfRule type="duplicateValues" dxfId="4" priority="1"/>
  </conditionalFormatting>
  <conditionalFormatting sqref="AB58:AB15656">
    <cfRule type="duplicateValues" dxfId="3" priority="2"/>
  </conditionalFormatting>
  <conditionalFormatting sqref="AT4:AT1810">
    <cfRule type="duplicateValues" dxfId="2" priority="3"/>
  </conditionalFormatting>
  <conditionalFormatting sqref="AT2126:AT2314">
    <cfRule type="duplicateValues" dxfId="1" priority="4"/>
  </conditionalFormatting>
  <conditionalFormatting sqref="AT2315:AT4078">
    <cfRule type="duplicateValues" dxfId="0" priority="8"/>
  </conditionalFormatting>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576BB-CFBE-4123-9808-BDB01EF76D61}">
  <sheetPr codeName="Sheet5"/>
  <dimension ref="A1:H2169"/>
  <sheetViews>
    <sheetView workbookViewId="0">
      <pane ySplit="3" topLeftCell="A4" activePane="bottomLeft" state="frozen"/>
      <selection pane="bottomLeft" activeCell="D4" sqref="D4:E11"/>
    </sheetView>
  </sheetViews>
  <sheetFormatPr defaultRowHeight="10.199999999999999" x14ac:dyDescent="0.35"/>
  <cols>
    <col min="1" max="1" width="19" customWidth="1"/>
    <col min="2" max="2" width="35.73046875" customWidth="1"/>
    <col min="4" max="4" width="23.86328125" customWidth="1"/>
    <col min="5" max="5" width="32.3984375" customWidth="1"/>
    <col min="7" max="7" width="28.73046875" customWidth="1"/>
    <col min="8" max="8" width="33" customWidth="1"/>
  </cols>
  <sheetData>
    <row r="1" spans="1:8" ht="57.75" customHeight="1" x14ac:dyDescent="0.35">
      <c r="A1" s="311" t="s">
        <v>61733</v>
      </c>
      <c r="B1" s="312"/>
      <c r="D1" s="311" t="s">
        <v>58170</v>
      </c>
      <c r="E1" s="312"/>
      <c r="G1" s="311" t="s">
        <v>58171</v>
      </c>
      <c r="H1" s="312"/>
    </row>
    <row r="2" spans="1:8" ht="10.5" x14ac:dyDescent="0.4">
      <c r="A2" s="308" t="s">
        <v>71910</v>
      </c>
      <c r="B2" s="310"/>
      <c r="D2" s="313" t="s">
        <v>71911</v>
      </c>
      <c r="E2" s="313"/>
      <c r="G2" s="313" t="s">
        <v>71912</v>
      </c>
      <c r="H2" s="313"/>
    </row>
    <row r="3" spans="1:8" ht="12.3" x14ac:dyDescent="0.4">
      <c r="A3" s="234" t="s">
        <v>46603</v>
      </c>
      <c r="B3" s="234" t="s">
        <v>58168</v>
      </c>
      <c r="D3" s="163" t="s">
        <v>46604</v>
      </c>
      <c r="E3" s="163" t="s">
        <v>58168</v>
      </c>
      <c r="G3" s="235" t="s">
        <v>58167</v>
      </c>
      <c r="H3" s="236" t="s">
        <v>58169</v>
      </c>
    </row>
    <row r="4" spans="1:8" x14ac:dyDescent="0.35">
      <c r="A4" s="268" t="s">
        <v>5628</v>
      </c>
      <c r="B4" s="268">
        <v>0.01</v>
      </c>
      <c r="D4" t="s">
        <v>69671</v>
      </c>
      <c r="E4">
        <v>171.9</v>
      </c>
      <c r="G4" t="s">
        <v>69808</v>
      </c>
      <c r="H4">
        <v>171.9</v>
      </c>
    </row>
    <row r="5" spans="1:8" x14ac:dyDescent="0.35">
      <c r="A5" s="268" t="s">
        <v>39713</v>
      </c>
      <c r="B5" s="268">
        <v>0.05</v>
      </c>
      <c r="D5" t="s">
        <v>3651</v>
      </c>
      <c r="E5">
        <v>0.01</v>
      </c>
      <c r="G5" t="s">
        <v>55876</v>
      </c>
      <c r="H5">
        <v>0.01</v>
      </c>
    </row>
    <row r="6" spans="1:8" x14ac:dyDescent="0.35">
      <c r="A6" s="268" t="s">
        <v>39809</v>
      </c>
      <c r="B6" s="268">
        <v>0.54</v>
      </c>
      <c r="D6" t="s">
        <v>39911</v>
      </c>
      <c r="E6">
        <v>0.05</v>
      </c>
      <c r="G6" t="s">
        <v>66589</v>
      </c>
      <c r="H6">
        <v>0.05</v>
      </c>
    </row>
    <row r="7" spans="1:8" x14ac:dyDescent="0.35">
      <c r="A7" s="268" t="s">
        <v>51025</v>
      </c>
      <c r="B7" s="268">
        <v>0.81</v>
      </c>
      <c r="D7" t="s">
        <v>40011</v>
      </c>
      <c r="E7">
        <v>0.54</v>
      </c>
      <c r="G7" t="s">
        <v>66591</v>
      </c>
      <c r="H7">
        <v>0.54</v>
      </c>
    </row>
    <row r="8" spans="1:8" x14ac:dyDescent="0.35">
      <c r="A8" s="268" t="s">
        <v>69646</v>
      </c>
      <c r="B8" s="268">
        <v>171.9</v>
      </c>
      <c r="D8" t="s">
        <v>51307</v>
      </c>
      <c r="E8">
        <v>0.81</v>
      </c>
      <c r="G8" t="s">
        <v>66594</v>
      </c>
      <c r="H8">
        <v>0.81</v>
      </c>
    </row>
    <row r="9" spans="1:8" x14ac:dyDescent="0.35">
      <c r="A9" s="268" t="s">
        <v>5862</v>
      </c>
      <c r="B9" s="268">
        <v>0.01</v>
      </c>
      <c r="D9" t="s">
        <v>10005</v>
      </c>
      <c r="E9">
        <v>171.9</v>
      </c>
      <c r="G9" t="s">
        <v>28363</v>
      </c>
      <c r="H9">
        <v>171.9</v>
      </c>
    </row>
    <row r="10" spans="1:8" x14ac:dyDescent="0.35">
      <c r="A10" s="268" t="s">
        <v>39871</v>
      </c>
      <c r="B10" s="268">
        <v>0.05</v>
      </c>
      <c r="D10" t="s">
        <v>3676</v>
      </c>
      <c r="E10">
        <v>0.01</v>
      </c>
      <c r="G10" t="s">
        <v>13182</v>
      </c>
      <c r="H10">
        <v>0.01</v>
      </c>
    </row>
    <row r="11" spans="1:8" x14ac:dyDescent="0.35">
      <c r="A11" s="268" t="s">
        <v>39872</v>
      </c>
      <c r="B11" s="268">
        <v>0.54</v>
      </c>
      <c r="D11" t="s">
        <v>9837</v>
      </c>
      <c r="E11">
        <v>1.4</v>
      </c>
      <c r="G11" t="s">
        <v>20063</v>
      </c>
      <c r="H11">
        <v>1.4</v>
      </c>
    </row>
    <row r="12" spans="1:8" x14ac:dyDescent="0.35">
      <c r="A12" s="268" t="s">
        <v>51120</v>
      </c>
      <c r="B12" s="268">
        <v>0.81</v>
      </c>
      <c r="G12" t="s">
        <v>31035</v>
      </c>
      <c r="H12">
        <v>0.01</v>
      </c>
    </row>
    <row r="13" spans="1:8" x14ac:dyDescent="0.35">
      <c r="A13" s="268" t="s">
        <v>57042</v>
      </c>
      <c r="B13" s="268">
        <v>171.9</v>
      </c>
      <c r="G13" t="s">
        <v>43442</v>
      </c>
      <c r="H13">
        <v>0.05</v>
      </c>
    </row>
    <row r="14" spans="1:8" x14ac:dyDescent="0.35">
      <c r="A14" s="268"/>
      <c r="B14" s="268"/>
      <c r="G14" t="s">
        <v>43445</v>
      </c>
      <c r="H14">
        <v>0.54</v>
      </c>
    </row>
    <row r="15" spans="1:8" x14ac:dyDescent="0.35">
      <c r="A15" s="268"/>
      <c r="B15" s="268"/>
      <c r="G15" t="s">
        <v>56906</v>
      </c>
      <c r="H15">
        <v>0.81</v>
      </c>
    </row>
    <row r="16" spans="1:8" x14ac:dyDescent="0.35">
      <c r="A16" s="268"/>
      <c r="B16" s="268"/>
      <c r="E16" s="284"/>
      <c r="G16" t="s">
        <v>58160</v>
      </c>
      <c r="H16">
        <v>171.9</v>
      </c>
    </row>
    <row r="17" spans="1:8" x14ac:dyDescent="0.35">
      <c r="A17" s="268"/>
      <c r="B17" s="269"/>
      <c r="G17" t="s">
        <v>14652</v>
      </c>
      <c r="H17">
        <v>173.31</v>
      </c>
    </row>
    <row r="18" spans="1:8" x14ac:dyDescent="0.35">
      <c r="A18" s="268"/>
      <c r="B18" s="269"/>
    </row>
    <row r="19" spans="1:8" x14ac:dyDescent="0.35">
      <c r="A19" s="268"/>
      <c r="B19" s="268"/>
      <c r="E19" s="284"/>
      <c r="H19" s="284"/>
    </row>
    <row r="20" spans="1:8" x14ac:dyDescent="0.35">
      <c r="A20" s="268"/>
      <c r="B20" s="268"/>
      <c r="E20" s="284"/>
    </row>
    <row r="21" spans="1:8" x14ac:dyDescent="0.35">
      <c r="A21" s="268"/>
      <c r="B21" s="269"/>
      <c r="E21" s="284"/>
    </row>
    <row r="22" spans="1:8" x14ac:dyDescent="0.35">
      <c r="A22" s="268"/>
      <c r="B22" s="268"/>
    </row>
    <row r="23" spans="1:8" x14ac:dyDescent="0.35">
      <c r="A23" s="268"/>
      <c r="B23" s="269"/>
      <c r="E23" s="284"/>
      <c r="H23" s="284"/>
    </row>
    <row r="24" spans="1:8" x14ac:dyDescent="0.35">
      <c r="A24" s="268"/>
      <c r="B24" s="268"/>
      <c r="E24" s="284"/>
      <c r="H24" s="284"/>
    </row>
    <row r="25" spans="1:8" x14ac:dyDescent="0.35">
      <c r="A25" s="268"/>
      <c r="B25" s="268"/>
      <c r="H25" s="284"/>
    </row>
    <row r="26" spans="1:8" x14ac:dyDescent="0.35">
      <c r="A26" s="268"/>
      <c r="B26" s="268"/>
      <c r="E26" s="284"/>
    </row>
    <row r="27" spans="1:8" x14ac:dyDescent="0.35">
      <c r="A27" s="268"/>
      <c r="B27" s="268"/>
      <c r="E27" s="284"/>
    </row>
    <row r="28" spans="1:8" x14ac:dyDescent="0.35">
      <c r="A28" s="268"/>
      <c r="B28" s="269"/>
      <c r="E28" s="284"/>
      <c r="H28" s="284"/>
    </row>
    <row r="29" spans="1:8" x14ac:dyDescent="0.35">
      <c r="A29" s="268"/>
      <c r="B29" s="269"/>
      <c r="E29" s="284"/>
      <c r="H29" s="284"/>
    </row>
    <row r="30" spans="1:8" x14ac:dyDescent="0.35">
      <c r="A30" s="268"/>
      <c r="B30" s="268"/>
      <c r="E30" s="284"/>
      <c r="H30" s="284"/>
    </row>
    <row r="31" spans="1:8" x14ac:dyDescent="0.35">
      <c r="A31" s="268"/>
      <c r="B31" s="269"/>
    </row>
    <row r="32" spans="1:8" x14ac:dyDescent="0.35">
      <c r="A32" s="268"/>
      <c r="B32" s="269"/>
      <c r="H32" s="284"/>
    </row>
    <row r="33" spans="1:8" x14ac:dyDescent="0.35">
      <c r="A33" s="268"/>
      <c r="B33" s="269"/>
    </row>
    <row r="34" spans="1:8" x14ac:dyDescent="0.35">
      <c r="A34" s="268"/>
      <c r="B34" s="268"/>
      <c r="H34" s="284"/>
    </row>
    <row r="35" spans="1:8" x14ac:dyDescent="0.35">
      <c r="A35" s="268"/>
      <c r="B35" s="269"/>
      <c r="H35" s="284"/>
    </row>
    <row r="36" spans="1:8" x14ac:dyDescent="0.35">
      <c r="A36" s="268"/>
      <c r="B36" s="269"/>
      <c r="H36" s="284"/>
    </row>
    <row r="37" spans="1:8" x14ac:dyDescent="0.35">
      <c r="A37" s="268"/>
      <c r="B37" s="269"/>
      <c r="E37" s="284"/>
      <c r="H37" s="284"/>
    </row>
    <row r="38" spans="1:8" x14ac:dyDescent="0.35">
      <c r="A38" s="268"/>
      <c r="B38" s="269"/>
    </row>
    <row r="39" spans="1:8" x14ac:dyDescent="0.35">
      <c r="A39" s="268"/>
      <c r="B39" s="268"/>
    </row>
    <row r="40" spans="1:8" x14ac:dyDescent="0.35">
      <c r="A40" s="268"/>
      <c r="B40" s="268"/>
      <c r="E40" s="284"/>
    </row>
    <row r="41" spans="1:8" x14ac:dyDescent="0.35">
      <c r="A41" s="268"/>
      <c r="B41" s="268"/>
      <c r="E41" s="284"/>
    </row>
    <row r="42" spans="1:8" x14ac:dyDescent="0.35">
      <c r="A42" s="268"/>
      <c r="B42" s="268"/>
      <c r="E42" s="284"/>
    </row>
    <row r="43" spans="1:8" x14ac:dyDescent="0.35">
      <c r="A43" s="268"/>
      <c r="B43" s="268"/>
      <c r="E43" s="284"/>
    </row>
    <row r="44" spans="1:8" x14ac:dyDescent="0.35">
      <c r="A44" s="268"/>
      <c r="B44" s="269"/>
    </row>
    <row r="45" spans="1:8" x14ac:dyDescent="0.35">
      <c r="A45" s="268"/>
      <c r="B45" s="268"/>
      <c r="E45" s="284"/>
    </row>
    <row r="46" spans="1:8" x14ac:dyDescent="0.35">
      <c r="A46" s="268"/>
      <c r="B46" s="269"/>
      <c r="E46" s="284"/>
    </row>
    <row r="47" spans="1:8" x14ac:dyDescent="0.35">
      <c r="A47" s="268"/>
      <c r="B47" s="268"/>
      <c r="E47" s="284"/>
      <c r="H47" s="284"/>
    </row>
    <row r="48" spans="1:8" x14ac:dyDescent="0.35">
      <c r="A48" s="268"/>
      <c r="B48" s="269"/>
      <c r="E48" s="284"/>
    </row>
    <row r="49" spans="1:8" x14ac:dyDescent="0.35">
      <c r="A49" s="268"/>
      <c r="B49" s="269"/>
    </row>
    <row r="50" spans="1:8" x14ac:dyDescent="0.35">
      <c r="A50" s="268"/>
      <c r="B50" s="269"/>
    </row>
    <row r="51" spans="1:8" x14ac:dyDescent="0.35">
      <c r="A51" s="268"/>
      <c r="B51" s="268"/>
      <c r="E51" s="284"/>
      <c r="H51" s="284"/>
    </row>
    <row r="52" spans="1:8" x14ac:dyDescent="0.35">
      <c r="A52" s="268"/>
      <c r="B52" s="269"/>
      <c r="H52" s="284"/>
    </row>
    <row r="53" spans="1:8" x14ac:dyDescent="0.35">
      <c r="A53" s="268"/>
      <c r="B53" s="269"/>
      <c r="E53" s="284"/>
      <c r="H53" s="284"/>
    </row>
    <row r="54" spans="1:8" x14ac:dyDescent="0.35">
      <c r="A54" s="268"/>
      <c r="B54" s="269"/>
    </row>
    <row r="55" spans="1:8" x14ac:dyDescent="0.35">
      <c r="A55" s="268"/>
      <c r="B55" s="269"/>
      <c r="E55" s="284"/>
    </row>
    <row r="56" spans="1:8" x14ac:dyDescent="0.35">
      <c r="A56" s="268"/>
      <c r="B56" s="268"/>
      <c r="H56" s="284"/>
    </row>
    <row r="57" spans="1:8" x14ac:dyDescent="0.35">
      <c r="A57" s="268"/>
      <c r="B57" s="268"/>
      <c r="H57" s="284"/>
    </row>
    <row r="58" spans="1:8" x14ac:dyDescent="0.35">
      <c r="A58" s="268"/>
      <c r="B58" s="269"/>
      <c r="H58" s="284"/>
    </row>
    <row r="59" spans="1:8" x14ac:dyDescent="0.35">
      <c r="A59" s="268"/>
      <c r="B59" s="269"/>
      <c r="E59" s="284"/>
    </row>
    <row r="60" spans="1:8" x14ac:dyDescent="0.35">
      <c r="A60" s="268"/>
      <c r="B60" s="269"/>
      <c r="H60" s="284"/>
    </row>
    <row r="61" spans="1:8" x14ac:dyDescent="0.35">
      <c r="A61" s="268"/>
      <c r="B61" s="268"/>
    </row>
    <row r="62" spans="1:8" x14ac:dyDescent="0.35">
      <c r="A62" s="268"/>
      <c r="B62" s="269"/>
      <c r="E62" s="284"/>
      <c r="H62" s="284"/>
    </row>
    <row r="63" spans="1:8" x14ac:dyDescent="0.35">
      <c r="A63" s="268"/>
      <c r="B63" s="269"/>
      <c r="E63" s="284"/>
      <c r="H63" s="284"/>
    </row>
    <row r="64" spans="1:8" x14ac:dyDescent="0.35">
      <c r="A64" s="268"/>
      <c r="B64" s="269"/>
      <c r="E64" s="284"/>
    </row>
    <row r="65" spans="1:8" x14ac:dyDescent="0.35">
      <c r="A65" s="268"/>
      <c r="B65" s="269"/>
    </row>
    <row r="66" spans="1:8" x14ac:dyDescent="0.35">
      <c r="A66" s="268"/>
      <c r="B66" s="269"/>
      <c r="E66" s="284"/>
    </row>
    <row r="67" spans="1:8" x14ac:dyDescent="0.35">
      <c r="A67" s="268"/>
      <c r="B67" s="268"/>
      <c r="E67" s="284"/>
      <c r="H67" s="284"/>
    </row>
    <row r="68" spans="1:8" x14ac:dyDescent="0.35">
      <c r="A68" s="268"/>
      <c r="B68" s="269"/>
      <c r="E68" s="284"/>
    </row>
    <row r="69" spans="1:8" x14ac:dyDescent="0.35">
      <c r="A69" s="268"/>
      <c r="B69" s="269"/>
      <c r="E69" s="284"/>
      <c r="H69" s="284"/>
    </row>
    <row r="70" spans="1:8" x14ac:dyDescent="0.35">
      <c r="A70" s="268"/>
      <c r="B70" s="268"/>
      <c r="H70" s="284"/>
    </row>
    <row r="71" spans="1:8" x14ac:dyDescent="0.35">
      <c r="A71" s="268"/>
      <c r="B71" s="269"/>
      <c r="H71" s="284"/>
    </row>
    <row r="72" spans="1:8" x14ac:dyDescent="0.35">
      <c r="A72" s="268"/>
      <c r="B72" s="268"/>
      <c r="E72" s="284"/>
      <c r="H72" s="284"/>
    </row>
    <row r="73" spans="1:8" x14ac:dyDescent="0.35">
      <c r="A73" s="268"/>
      <c r="B73" s="268"/>
    </row>
    <row r="74" spans="1:8" x14ac:dyDescent="0.35">
      <c r="A74" s="268"/>
      <c r="B74" s="268"/>
      <c r="E74" s="284"/>
    </row>
    <row r="75" spans="1:8" x14ac:dyDescent="0.35">
      <c r="A75" s="268"/>
      <c r="B75" s="269"/>
      <c r="E75" s="284"/>
      <c r="H75" s="284"/>
    </row>
    <row r="76" spans="1:8" x14ac:dyDescent="0.35">
      <c r="A76" s="268"/>
      <c r="B76" s="269"/>
      <c r="E76" s="284"/>
    </row>
    <row r="77" spans="1:8" x14ac:dyDescent="0.35">
      <c r="A77" s="268"/>
      <c r="B77" s="269"/>
      <c r="E77" s="284"/>
      <c r="H77" s="284"/>
    </row>
    <row r="78" spans="1:8" x14ac:dyDescent="0.35">
      <c r="A78" s="268"/>
      <c r="B78" s="269"/>
    </row>
    <row r="79" spans="1:8" x14ac:dyDescent="0.35">
      <c r="A79" s="268"/>
      <c r="B79" s="269"/>
      <c r="E79" s="284"/>
      <c r="H79" s="284"/>
    </row>
    <row r="80" spans="1:8" x14ac:dyDescent="0.35">
      <c r="A80" s="268"/>
      <c r="B80" s="268"/>
      <c r="E80" s="284"/>
    </row>
    <row r="81" spans="1:8" x14ac:dyDescent="0.35">
      <c r="A81" s="268"/>
      <c r="B81" s="269"/>
    </row>
    <row r="82" spans="1:8" x14ac:dyDescent="0.35">
      <c r="A82" s="268"/>
      <c r="B82" s="269"/>
      <c r="E82" s="284"/>
      <c r="H82" s="284"/>
    </row>
    <row r="83" spans="1:8" x14ac:dyDescent="0.35">
      <c r="A83" s="268"/>
      <c r="B83" s="269"/>
    </row>
    <row r="84" spans="1:8" x14ac:dyDescent="0.35">
      <c r="A84" s="268"/>
      <c r="B84" s="269"/>
      <c r="E84" s="284"/>
      <c r="H84" s="284"/>
    </row>
    <row r="85" spans="1:8" x14ac:dyDescent="0.35">
      <c r="A85" s="268"/>
      <c r="B85" s="269"/>
      <c r="E85" s="284"/>
    </row>
    <row r="86" spans="1:8" x14ac:dyDescent="0.35">
      <c r="A86" s="268"/>
      <c r="B86" s="268"/>
      <c r="E86" s="284"/>
    </row>
    <row r="87" spans="1:8" x14ac:dyDescent="0.35">
      <c r="A87" s="268"/>
      <c r="B87" s="269"/>
      <c r="E87" s="284"/>
    </row>
    <row r="88" spans="1:8" x14ac:dyDescent="0.35">
      <c r="A88" s="268"/>
      <c r="B88" s="269"/>
      <c r="E88" s="284"/>
    </row>
    <row r="89" spans="1:8" x14ac:dyDescent="0.35">
      <c r="A89" s="268"/>
      <c r="B89" s="268"/>
      <c r="H89" s="284"/>
    </row>
    <row r="90" spans="1:8" x14ac:dyDescent="0.35">
      <c r="A90" s="268"/>
      <c r="B90" s="269"/>
    </row>
    <row r="91" spans="1:8" x14ac:dyDescent="0.35">
      <c r="A91" s="268"/>
      <c r="B91" s="268"/>
      <c r="E91" s="284"/>
      <c r="H91" s="284"/>
    </row>
    <row r="92" spans="1:8" x14ac:dyDescent="0.35">
      <c r="A92" s="268"/>
      <c r="B92" s="269"/>
      <c r="E92" s="284"/>
    </row>
    <row r="93" spans="1:8" x14ac:dyDescent="0.35">
      <c r="A93" s="268"/>
      <c r="B93" s="269"/>
      <c r="E93" s="284"/>
      <c r="H93" s="284"/>
    </row>
    <row r="94" spans="1:8" x14ac:dyDescent="0.35">
      <c r="A94" s="268"/>
      <c r="B94" s="268"/>
      <c r="E94" s="284"/>
      <c r="H94" s="284"/>
    </row>
    <row r="95" spans="1:8" x14ac:dyDescent="0.35">
      <c r="A95" s="268"/>
      <c r="B95" s="269"/>
    </row>
    <row r="96" spans="1:8" x14ac:dyDescent="0.35">
      <c r="A96" s="268"/>
      <c r="B96" s="268"/>
      <c r="E96" s="284"/>
      <c r="H96" s="284"/>
    </row>
    <row r="97" spans="1:8" x14ac:dyDescent="0.35">
      <c r="A97" s="268"/>
      <c r="B97" s="268"/>
      <c r="E97" s="284"/>
    </row>
    <row r="98" spans="1:8" x14ac:dyDescent="0.35">
      <c r="A98" s="268"/>
      <c r="B98" s="269"/>
      <c r="E98" s="284"/>
      <c r="H98" s="284"/>
    </row>
    <row r="99" spans="1:8" x14ac:dyDescent="0.35">
      <c r="A99" s="268"/>
      <c r="B99" s="269"/>
      <c r="H99" s="284"/>
    </row>
    <row r="100" spans="1:8" x14ac:dyDescent="0.35">
      <c r="A100" s="268"/>
      <c r="B100" s="268"/>
      <c r="E100" s="284"/>
      <c r="H100" s="284"/>
    </row>
    <row r="101" spans="1:8" x14ac:dyDescent="0.35">
      <c r="A101" s="268"/>
      <c r="B101" s="269"/>
      <c r="E101" s="284"/>
    </row>
    <row r="102" spans="1:8" x14ac:dyDescent="0.35">
      <c r="A102" s="268"/>
      <c r="B102" s="268"/>
      <c r="H102" s="284"/>
    </row>
    <row r="103" spans="1:8" x14ac:dyDescent="0.35">
      <c r="A103" s="268"/>
      <c r="B103" s="269"/>
      <c r="E103" s="284"/>
    </row>
    <row r="104" spans="1:8" x14ac:dyDescent="0.35">
      <c r="A104" s="268"/>
      <c r="B104" s="268"/>
    </row>
    <row r="105" spans="1:8" x14ac:dyDescent="0.35">
      <c r="A105" s="268"/>
      <c r="B105" s="268"/>
      <c r="E105" s="284"/>
    </row>
    <row r="106" spans="1:8" x14ac:dyDescent="0.35">
      <c r="A106" s="268"/>
      <c r="B106" s="268"/>
      <c r="E106" s="284"/>
      <c r="H106" s="284"/>
    </row>
    <row r="107" spans="1:8" x14ac:dyDescent="0.35">
      <c r="A107" s="268"/>
      <c r="B107" s="269"/>
      <c r="E107" s="284"/>
    </row>
    <row r="108" spans="1:8" x14ac:dyDescent="0.35">
      <c r="A108" s="268"/>
      <c r="B108" s="268"/>
      <c r="E108" s="284"/>
    </row>
    <row r="109" spans="1:8" x14ac:dyDescent="0.35">
      <c r="A109" s="268"/>
      <c r="B109" s="268"/>
      <c r="H109" s="284"/>
    </row>
    <row r="110" spans="1:8" x14ac:dyDescent="0.35">
      <c r="A110" s="268"/>
      <c r="B110" s="268"/>
      <c r="E110" s="284"/>
    </row>
    <row r="111" spans="1:8" x14ac:dyDescent="0.35">
      <c r="A111" s="268"/>
      <c r="B111" s="268"/>
    </row>
    <row r="112" spans="1:8" x14ac:dyDescent="0.35">
      <c r="A112" s="268"/>
      <c r="B112" s="268"/>
      <c r="H112" s="284"/>
    </row>
    <row r="113" spans="1:8" x14ac:dyDescent="0.35">
      <c r="A113" s="268"/>
      <c r="B113" s="268"/>
    </row>
    <row r="114" spans="1:8" x14ac:dyDescent="0.35">
      <c r="A114" s="268"/>
      <c r="B114" s="269"/>
      <c r="E114" s="284"/>
      <c r="H114" s="284"/>
    </row>
    <row r="115" spans="1:8" x14ac:dyDescent="0.35">
      <c r="A115" s="268"/>
      <c r="B115" s="268"/>
      <c r="E115" s="284"/>
    </row>
    <row r="116" spans="1:8" x14ac:dyDescent="0.35">
      <c r="A116" s="268"/>
      <c r="B116" s="269"/>
      <c r="E116" s="284"/>
      <c r="H116" s="284"/>
    </row>
    <row r="117" spans="1:8" x14ac:dyDescent="0.35">
      <c r="A117" s="268"/>
      <c r="B117" s="269"/>
      <c r="E117" s="284"/>
    </row>
    <row r="118" spans="1:8" x14ac:dyDescent="0.35">
      <c r="A118" s="268"/>
      <c r="B118" s="268"/>
      <c r="E118" s="284"/>
      <c r="H118" s="284"/>
    </row>
    <row r="119" spans="1:8" x14ac:dyDescent="0.35">
      <c r="A119" s="268"/>
      <c r="B119" s="268"/>
    </row>
    <row r="120" spans="1:8" x14ac:dyDescent="0.35">
      <c r="A120" s="268"/>
      <c r="B120" s="269"/>
      <c r="H120" s="284"/>
    </row>
    <row r="121" spans="1:8" x14ac:dyDescent="0.35">
      <c r="A121" s="268"/>
      <c r="B121" s="269"/>
      <c r="H121" s="284"/>
    </row>
    <row r="122" spans="1:8" x14ac:dyDescent="0.35">
      <c r="A122" s="268"/>
      <c r="B122" s="269"/>
      <c r="H122" s="284"/>
    </row>
    <row r="123" spans="1:8" x14ac:dyDescent="0.35">
      <c r="A123" s="268"/>
      <c r="B123" s="269"/>
    </row>
    <row r="124" spans="1:8" x14ac:dyDescent="0.35">
      <c r="A124" s="268"/>
      <c r="B124" s="269"/>
    </row>
    <row r="125" spans="1:8" x14ac:dyDescent="0.35">
      <c r="A125" s="268"/>
      <c r="B125" s="269"/>
      <c r="H125" s="284"/>
    </row>
    <row r="126" spans="1:8" x14ac:dyDescent="0.35">
      <c r="A126" s="268"/>
      <c r="B126" s="269"/>
      <c r="H126" s="284"/>
    </row>
    <row r="127" spans="1:8" x14ac:dyDescent="0.35">
      <c r="A127" s="268"/>
      <c r="B127" s="269"/>
      <c r="H127" s="284"/>
    </row>
    <row r="128" spans="1:8" x14ac:dyDescent="0.35">
      <c r="A128" s="268"/>
      <c r="B128" s="269"/>
      <c r="H128" s="284"/>
    </row>
    <row r="129" spans="1:8" x14ac:dyDescent="0.35">
      <c r="A129" s="268"/>
      <c r="B129" s="269"/>
      <c r="H129" s="284"/>
    </row>
    <row r="130" spans="1:8" x14ac:dyDescent="0.35">
      <c r="A130" s="268"/>
      <c r="B130" s="268"/>
    </row>
    <row r="131" spans="1:8" x14ac:dyDescent="0.35">
      <c r="A131" s="268"/>
      <c r="B131" s="269"/>
    </row>
    <row r="132" spans="1:8" x14ac:dyDescent="0.35">
      <c r="A132" s="268"/>
      <c r="B132" s="268"/>
      <c r="H132" s="284"/>
    </row>
    <row r="133" spans="1:8" x14ac:dyDescent="0.35">
      <c r="A133" s="268"/>
      <c r="B133" s="269"/>
    </row>
    <row r="134" spans="1:8" x14ac:dyDescent="0.35">
      <c r="A134" s="268"/>
      <c r="B134" s="268"/>
    </row>
    <row r="135" spans="1:8" x14ac:dyDescent="0.35">
      <c r="A135" s="268"/>
      <c r="B135" s="269"/>
      <c r="H135" s="284"/>
    </row>
    <row r="136" spans="1:8" x14ac:dyDescent="0.35">
      <c r="A136" s="268"/>
      <c r="B136" s="268"/>
      <c r="H136" s="284"/>
    </row>
    <row r="137" spans="1:8" x14ac:dyDescent="0.35">
      <c r="A137" s="268"/>
      <c r="B137" s="269"/>
      <c r="H137" s="284"/>
    </row>
    <row r="138" spans="1:8" x14ac:dyDescent="0.35">
      <c r="A138" s="268"/>
      <c r="B138" s="269"/>
      <c r="H138" s="284"/>
    </row>
    <row r="139" spans="1:8" x14ac:dyDescent="0.35">
      <c r="A139" s="268"/>
      <c r="B139" s="268"/>
    </row>
    <row r="140" spans="1:8" x14ac:dyDescent="0.35">
      <c r="A140" s="268"/>
      <c r="B140" s="269"/>
      <c r="H140" s="284"/>
    </row>
    <row r="141" spans="1:8" x14ac:dyDescent="0.35">
      <c r="A141" s="268"/>
      <c r="B141" s="269"/>
    </row>
    <row r="142" spans="1:8" x14ac:dyDescent="0.35">
      <c r="A142" s="268"/>
      <c r="B142" s="269"/>
    </row>
    <row r="143" spans="1:8" x14ac:dyDescent="0.35">
      <c r="A143" s="268"/>
      <c r="B143" s="269"/>
    </row>
    <row r="144" spans="1:8" x14ac:dyDescent="0.35">
      <c r="A144" s="268"/>
      <c r="B144" s="269"/>
    </row>
    <row r="145" spans="1:8" x14ac:dyDescent="0.35">
      <c r="A145" s="268"/>
      <c r="B145" s="269"/>
    </row>
    <row r="146" spans="1:8" x14ac:dyDescent="0.35">
      <c r="A146" s="268"/>
      <c r="B146" s="269"/>
    </row>
    <row r="147" spans="1:8" x14ac:dyDescent="0.35">
      <c r="A147" s="268"/>
      <c r="B147" s="269"/>
      <c r="H147" s="284"/>
    </row>
    <row r="148" spans="1:8" x14ac:dyDescent="0.35">
      <c r="A148" s="268"/>
      <c r="B148" s="269"/>
    </row>
    <row r="149" spans="1:8" x14ac:dyDescent="0.35">
      <c r="A149" s="268"/>
      <c r="B149" s="268"/>
      <c r="H149" s="284"/>
    </row>
    <row r="150" spans="1:8" x14ac:dyDescent="0.35">
      <c r="A150" s="268"/>
      <c r="B150" s="269"/>
      <c r="H150" s="284"/>
    </row>
    <row r="151" spans="1:8" x14ac:dyDescent="0.35">
      <c r="A151" s="268"/>
      <c r="B151" s="268"/>
      <c r="H151" s="284"/>
    </row>
    <row r="152" spans="1:8" x14ac:dyDescent="0.35">
      <c r="A152" s="268"/>
      <c r="B152" s="269"/>
      <c r="H152" s="284"/>
    </row>
    <row r="153" spans="1:8" x14ac:dyDescent="0.35">
      <c r="A153" s="268"/>
      <c r="B153" s="269"/>
      <c r="H153" s="284"/>
    </row>
    <row r="154" spans="1:8" x14ac:dyDescent="0.35">
      <c r="A154" s="268"/>
      <c r="B154" s="269"/>
      <c r="H154" s="284"/>
    </row>
    <row r="155" spans="1:8" x14ac:dyDescent="0.35">
      <c r="A155" s="268"/>
      <c r="B155" s="269"/>
    </row>
    <row r="156" spans="1:8" x14ac:dyDescent="0.35">
      <c r="A156" s="268"/>
      <c r="B156" s="269"/>
      <c r="H156" s="284"/>
    </row>
    <row r="157" spans="1:8" x14ac:dyDescent="0.35">
      <c r="A157" s="268"/>
      <c r="B157" s="268"/>
    </row>
    <row r="158" spans="1:8" x14ac:dyDescent="0.35">
      <c r="A158" s="268"/>
      <c r="B158" s="269"/>
      <c r="H158" s="284"/>
    </row>
    <row r="159" spans="1:8" x14ac:dyDescent="0.35">
      <c r="A159" s="268"/>
      <c r="B159" s="268"/>
    </row>
    <row r="160" spans="1:8" x14ac:dyDescent="0.35">
      <c r="A160" s="268"/>
      <c r="B160" s="268"/>
    </row>
    <row r="161" spans="1:8" x14ac:dyDescent="0.35">
      <c r="A161" s="268"/>
      <c r="B161" s="268"/>
    </row>
    <row r="162" spans="1:8" x14ac:dyDescent="0.35">
      <c r="A162" s="268"/>
      <c r="B162" s="269"/>
      <c r="H162" s="284"/>
    </row>
    <row r="163" spans="1:8" x14ac:dyDescent="0.35">
      <c r="A163" s="268"/>
      <c r="B163" s="269"/>
      <c r="H163" s="284"/>
    </row>
    <row r="164" spans="1:8" x14ac:dyDescent="0.35">
      <c r="A164" s="268"/>
      <c r="B164" s="269"/>
      <c r="H164" s="284"/>
    </row>
    <row r="165" spans="1:8" x14ac:dyDescent="0.35">
      <c r="A165" s="268"/>
      <c r="B165" s="269"/>
    </row>
    <row r="166" spans="1:8" x14ac:dyDescent="0.35">
      <c r="A166" s="268"/>
      <c r="B166" s="268"/>
      <c r="H166" s="284"/>
    </row>
    <row r="167" spans="1:8" x14ac:dyDescent="0.35">
      <c r="A167" s="268"/>
      <c r="B167" s="269"/>
    </row>
    <row r="168" spans="1:8" x14ac:dyDescent="0.35">
      <c r="A168" s="268"/>
      <c r="B168" s="269"/>
      <c r="H168" s="284"/>
    </row>
    <row r="169" spans="1:8" x14ac:dyDescent="0.35">
      <c r="A169" s="268"/>
      <c r="B169" s="268"/>
    </row>
    <row r="170" spans="1:8" x14ac:dyDescent="0.35">
      <c r="A170" s="268"/>
      <c r="B170" s="269"/>
    </row>
    <row r="171" spans="1:8" x14ac:dyDescent="0.35">
      <c r="A171" s="268"/>
      <c r="B171" s="269"/>
      <c r="H171" s="284"/>
    </row>
    <row r="172" spans="1:8" x14ac:dyDescent="0.35">
      <c r="A172" s="268"/>
      <c r="B172" s="269"/>
    </row>
    <row r="173" spans="1:8" x14ac:dyDescent="0.35">
      <c r="A173" s="268"/>
      <c r="B173" s="269"/>
      <c r="H173" s="284"/>
    </row>
    <row r="174" spans="1:8" x14ac:dyDescent="0.35">
      <c r="A174" s="268"/>
      <c r="B174" s="268"/>
    </row>
    <row r="175" spans="1:8" x14ac:dyDescent="0.35">
      <c r="A175" s="268"/>
      <c r="B175" s="268"/>
      <c r="H175" s="284"/>
    </row>
    <row r="176" spans="1:8" x14ac:dyDescent="0.35">
      <c r="A176" s="268"/>
      <c r="B176" s="269"/>
      <c r="H176" s="284"/>
    </row>
    <row r="177" spans="1:8" x14ac:dyDescent="0.35">
      <c r="A177" s="268"/>
      <c r="B177" s="269"/>
      <c r="H177" s="284"/>
    </row>
    <row r="178" spans="1:8" x14ac:dyDescent="0.35">
      <c r="A178" s="268"/>
      <c r="B178" s="268"/>
    </row>
    <row r="179" spans="1:8" x14ac:dyDescent="0.35">
      <c r="A179" s="268"/>
      <c r="B179" s="269"/>
    </row>
    <row r="180" spans="1:8" x14ac:dyDescent="0.35">
      <c r="A180" s="268"/>
      <c r="B180" s="268"/>
      <c r="H180" s="284"/>
    </row>
    <row r="181" spans="1:8" x14ac:dyDescent="0.35">
      <c r="A181" s="268"/>
      <c r="B181" s="269"/>
    </row>
    <row r="182" spans="1:8" x14ac:dyDescent="0.35">
      <c r="A182" s="268"/>
      <c r="B182" s="268"/>
    </row>
    <row r="183" spans="1:8" x14ac:dyDescent="0.35">
      <c r="A183" s="268"/>
      <c r="B183" s="269"/>
    </row>
    <row r="184" spans="1:8" x14ac:dyDescent="0.35">
      <c r="A184" s="268"/>
      <c r="B184" s="269"/>
      <c r="H184" s="284"/>
    </row>
    <row r="185" spans="1:8" x14ac:dyDescent="0.35">
      <c r="A185" s="268"/>
      <c r="B185" s="269"/>
    </row>
    <row r="186" spans="1:8" x14ac:dyDescent="0.35">
      <c r="A186" s="268"/>
      <c r="B186" s="268"/>
    </row>
    <row r="187" spans="1:8" x14ac:dyDescent="0.35">
      <c r="A187" s="268"/>
      <c r="B187" s="269"/>
      <c r="H187" s="284"/>
    </row>
    <row r="188" spans="1:8" x14ac:dyDescent="0.35">
      <c r="A188" s="268"/>
      <c r="B188" s="269"/>
      <c r="H188" s="284"/>
    </row>
    <row r="189" spans="1:8" x14ac:dyDescent="0.35">
      <c r="A189" s="268"/>
      <c r="B189" s="269"/>
      <c r="H189" s="284"/>
    </row>
    <row r="190" spans="1:8" x14ac:dyDescent="0.35">
      <c r="A190" s="268"/>
      <c r="B190" s="268"/>
      <c r="H190" s="284"/>
    </row>
    <row r="191" spans="1:8" x14ac:dyDescent="0.35">
      <c r="A191" s="268"/>
      <c r="B191" s="269"/>
    </row>
    <row r="192" spans="1:8" x14ac:dyDescent="0.35">
      <c r="A192" s="268"/>
      <c r="B192" s="269"/>
      <c r="H192" s="284"/>
    </row>
    <row r="193" spans="1:8" x14ac:dyDescent="0.35">
      <c r="A193" s="268"/>
      <c r="B193" s="268"/>
      <c r="H193" s="284"/>
    </row>
    <row r="194" spans="1:8" x14ac:dyDescent="0.35">
      <c r="A194" s="268"/>
      <c r="B194" s="269"/>
      <c r="H194" s="284"/>
    </row>
    <row r="195" spans="1:8" x14ac:dyDescent="0.35">
      <c r="A195" s="268"/>
      <c r="B195" s="269"/>
    </row>
    <row r="196" spans="1:8" x14ac:dyDescent="0.35">
      <c r="A196" s="268"/>
      <c r="B196" s="269"/>
      <c r="H196" s="284"/>
    </row>
    <row r="197" spans="1:8" x14ac:dyDescent="0.35">
      <c r="A197" s="268"/>
      <c r="B197" s="268"/>
    </row>
    <row r="198" spans="1:8" x14ac:dyDescent="0.35">
      <c r="A198" s="268"/>
      <c r="B198" s="268"/>
      <c r="H198" s="284"/>
    </row>
    <row r="199" spans="1:8" x14ac:dyDescent="0.35">
      <c r="A199" s="268"/>
      <c r="B199" s="269"/>
      <c r="H199" s="284"/>
    </row>
    <row r="200" spans="1:8" x14ac:dyDescent="0.35">
      <c r="A200" s="268"/>
      <c r="B200" s="269"/>
    </row>
    <row r="201" spans="1:8" x14ac:dyDescent="0.35">
      <c r="A201" s="268"/>
      <c r="B201" s="269"/>
    </row>
    <row r="202" spans="1:8" x14ac:dyDescent="0.35">
      <c r="A202" s="268"/>
      <c r="B202" s="268"/>
      <c r="H202" s="284"/>
    </row>
    <row r="203" spans="1:8" x14ac:dyDescent="0.35">
      <c r="A203" s="268"/>
      <c r="B203" s="269"/>
      <c r="H203" s="284"/>
    </row>
    <row r="204" spans="1:8" x14ac:dyDescent="0.35">
      <c r="A204" s="268"/>
      <c r="B204" s="269"/>
      <c r="H204" s="284"/>
    </row>
    <row r="205" spans="1:8" x14ac:dyDescent="0.35">
      <c r="A205" s="268"/>
      <c r="B205" s="268"/>
      <c r="H205" s="284"/>
    </row>
    <row r="206" spans="1:8" x14ac:dyDescent="0.35">
      <c r="A206" s="268"/>
      <c r="B206" s="269"/>
    </row>
    <row r="207" spans="1:8" x14ac:dyDescent="0.35">
      <c r="A207" s="268"/>
      <c r="B207" s="268"/>
      <c r="H207" s="284"/>
    </row>
    <row r="208" spans="1:8" x14ac:dyDescent="0.35">
      <c r="A208" s="268"/>
      <c r="B208" s="268"/>
      <c r="H208" s="284"/>
    </row>
    <row r="209" spans="1:8" x14ac:dyDescent="0.35">
      <c r="A209" s="268"/>
      <c r="B209" s="269"/>
      <c r="H209" s="284"/>
    </row>
    <row r="210" spans="1:8" x14ac:dyDescent="0.35">
      <c r="A210" s="268"/>
      <c r="B210" s="269"/>
    </row>
    <row r="211" spans="1:8" x14ac:dyDescent="0.35">
      <c r="A211" s="268"/>
      <c r="B211" s="269"/>
    </row>
    <row r="212" spans="1:8" x14ac:dyDescent="0.35">
      <c r="A212" s="268"/>
      <c r="B212" s="269"/>
      <c r="H212" s="284"/>
    </row>
    <row r="213" spans="1:8" x14ac:dyDescent="0.35">
      <c r="A213" s="268"/>
      <c r="B213" s="269"/>
    </row>
    <row r="214" spans="1:8" x14ac:dyDescent="0.35">
      <c r="A214" s="268"/>
      <c r="B214" s="268"/>
      <c r="H214" s="284"/>
    </row>
    <row r="215" spans="1:8" x14ac:dyDescent="0.35">
      <c r="A215" s="268"/>
      <c r="B215" s="269"/>
      <c r="H215" s="284"/>
    </row>
    <row r="216" spans="1:8" x14ac:dyDescent="0.35">
      <c r="A216" s="268"/>
      <c r="B216" s="269"/>
      <c r="H216" s="284"/>
    </row>
    <row r="217" spans="1:8" x14ac:dyDescent="0.35">
      <c r="A217" s="268"/>
      <c r="B217" s="268"/>
      <c r="H217" s="284"/>
    </row>
    <row r="218" spans="1:8" x14ac:dyDescent="0.35">
      <c r="A218" s="268"/>
      <c r="B218" s="269"/>
      <c r="H218" s="284"/>
    </row>
    <row r="219" spans="1:8" x14ac:dyDescent="0.35">
      <c r="A219" s="268"/>
      <c r="B219" s="269"/>
      <c r="H219" s="284"/>
    </row>
    <row r="220" spans="1:8" x14ac:dyDescent="0.35">
      <c r="A220" s="268"/>
      <c r="B220" s="268"/>
    </row>
    <row r="221" spans="1:8" x14ac:dyDescent="0.35">
      <c r="A221" s="268"/>
      <c r="B221" s="269"/>
      <c r="H221" s="284"/>
    </row>
    <row r="222" spans="1:8" x14ac:dyDescent="0.35">
      <c r="A222" s="268"/>
      <c r="B222" s="269"/>
      <c r="H222" s="284"/>
    </row>
    <row r="223" spans="1:8" x14ac:dyDescent="0.35">
      <c r="A223" s="268"/>
      <c r="B223" s="269"/>
      <c r="H223" s="284"/>
    </row>
    <row r="224" spans="1:8" x14ac:dyDescent="0.35">
      <c r="A224" s="268"/>
      <c r="B224" s="269"/>
    </row>
    <row r="225" spans="1:8" x14ac:dyDescent="0.35">
      <c r="A225" s="268"/>
      <c r="B225" s="269"/>
    </row>
    <row r="226" spans="1:8" x14ac:dyDescent="0.35">
      <c r="A226" s="268"/>
      <c r="B226" s="269"/>
      <c r="H226" s="284"/>
    </row>
    <row r="227" spans="1:8" x14ac:dyDescent="0.35">
      <c r="A227" s="268"/>
      <c r="B227" s="269"/>
    </row>
    <row r="228" spans="1:8" x14ac:dyDescent="0.35">
      <c r="A228" s="268"/>
      <c r="B228" s="269"/>
      <c r="H228" s="284"/>
    </row>
    <row r="229" spans="1:8" x14ac:dyDescent="0.35">
      <c r="A229" s="268"/>
      <c r="B229" s="269"/>
    </row>
    <row r="230" spans="1:8" x14ac:dyDescent="0.35">
      <c r="A230" s="268"/>
      <c r="B230" s="269"/>
      <c r="H230" s="284"/>
    </row>
    <row r="231" spans="1:8" x14ac:dyDescent="0.35">
      <c r="A231" s="268"/>
      <c r="B231" s="269"/>
      <c r="H231" s="284"/>
    </row>
    <row r="232" spans="1:8" x14ac:dyDescent="0.35">
      <c r="A232" s="268"/>
      <c r="B232" s="269"/>
      <c r="H232" s="284"/>
    </row>
    <row r="233" spans="1:8" x14ac:dyDescent="0.35">
      <c r="A233" s="268"/>
      <c r="B233" s="269"/>
    </row>
    <row r="234" spans="1:8" x14ac:dyDescent="0.35">
      <c r="A234" s="268"/>
      <c r="B234" s="269"/>
    </row>
    <row r="235" spans="1:8" x14ac:dyDescent="0.35">
      <c r="A235" s="268"/>
      <c r="B235" s="269"/>
      <c r="H235" s="284"/>
    </row>
    <row r="236" spans="1:8" x14ac:dyDescent="0.35">
      <c r="A236" s="268"/>
      <c r="B236" s="269"/>
      <c r="H236" s="284"/>
    </row>
    <row r="237" spans="1:8" x14ac:dyDescent="0.35">
      <c r="A237" s="268"/>
      <c r="B237" s="269"/>
    </row>
    <row r="238" spans="1:8" x14ac:dyDescent="0.35">
      <c r="A238" s="268"/>
      <c r="B238" s="269"/>
    </row>
    <row r="239" spans="1:8" x14ac:dyDescent="0.35">
      <c r="A239" s="268"/>
      <c r="B239" s="269"/>
      <c r="H239" s="284"/>
    </row>
    <row r="240" spans="1:8" x14ac:dyDescent="0.35">
      <c r="A240" s="268"/>
      <c r="B240" s="269"/>
    </row>
    <row r="241" spans="1:8" x14ac:dyDescent="0.35">
      <c r="A241" s="268"/>
      <c r="B241" s="269"/>
    </row>
    <row r="242" spans="1:8" x14ac:dyDescent="0.35">
      <c r="A242" s="268"/>
      <c r="B242" s="269"/>
      <c r="H242" s="284"/>
    </row>
    <row r="243" spans="1:8" x14ac:dyDescent="0.35">
      <c r="A243" s="268"/>
      <c r="B243" s="269"/>
      <c r="H243" s="284"/>
    </row>
    <row r="244" spans="1:8" x14ac:dyDescent="0.35">
      <c r="A244" s="268"/>
      <c r="B244" s="268"/>
      <c r="H244" s="284"/>
    </row>
    <row r="245" spans="1:8" x14ac:dyDescent="0.35">
      <c r="A245" s="268"/>
      <c r="B245" s="269"/>
      <c r="H245" s="284"/>
    </row>
    <row r="246" spans="1:8" x14ac:dyDescent="0.35">
      <c r="A246" s="268"/>
      <c r="B246" s="268"/>
      <c r="H246" s="284"/>
    </row>
    <row r="247" spans="1:8" x14ac:dyDescent="0.35">
      <c r="A247" s="268"/>
      <c r="B247" s="269"/>
      <c r="H247" s="284"/>
    </row>
    <row r="248" spans="1:8" x14ac:dyDescent="0.35">
      <c r="A248" s="268"/>
      <c r="B248" s="269"/>
    </row>
    <row r="249" spans="1:8" x14ac:dyDescent="0.35">
      <c r="A249" s="268"/>
      <c r="B249" s="269"/>
      <c r="H249" s="284"/>
    </row>
    <row r="250" spans="1:8" x14ac:dyDescent="0.35">
      <c r="A250" s="268"/>
      <c r="B250" s="269"/>
      <c r="H250" s="284"/>
    </row>
    <row r="251" spans="1:8" x14ac:dyDescent="0.35">
      <c r="A251" s="268"/>
      <c r="B251" s="269"/>
      <c r="H251" s="284"/>
    </row>
    <row r="252" spans="1:8" x14ac:dyDescent="0.35">
      <c r="A252" s="268"/>
      <c r="B252" s="269"/>
    </row>
    <row r="253" spans="1:8" x14ac:dyDescent="0.35">
      <c r="A253" s="268"/>
      <c r="B253" s="269"/>
      <c r="H253" s="284"/>
    </row>
    <row r="254" spans="1:8" x14ac:dyDescent="0.35">
      <c r="A254" s="268"/>
      <c r="B254" s="269"/>
    </row>
    <row r="255" spans="1:8" x14ac:dyDescent="0.35">
      <c r="A255" s="268"/>
      <c r="B255" s="269"/>
      <c r="H255" s="284"/>
    </row>
    <row r="256" spans="1:8" x14ac:dyDescent="0.35">
      <c r="A256" s="268"/>
      <c r="B256" s="269"/>
      <c r="H256" s="284"/>
    </row>
    <row r="257" spans="1:8" x14ac:dyDescent="0.35">
      <c r="A257" s="268"/>
      <c r="B257" s="268"/>
      <c r="H257" s="284"/>
    </row>
    <row r="258" spans="1:8" x14ac:dyDescent="0.35">
      <c r="A258" s="268"/>
      <c r="B258" s="269"/>
      <c r="H258" s="284"/>
    </row>
    <row r="259" spans="1:8" x14ac:dyDescent="0.35">
      <c r="A259" s="268"/>
      <c r="B259" s="269"/>
      <c r="H259" s="284"/>
    </row>
    <row r="260" spans="1:8" x14ac:dyDescent="0.35">
      <c r="A260" s="268"/>
      <c r="B260" s="269"/>
      <c r="H260" s="284"/>
    </row>
    <row r="261" spans="1:8" x14ac:dyDescent="0.35">
      <c r="A261" s="268"/>
      <c r="B261" s="268"/>
      <c r="H261" s="284"/>
    </row>
    <row r="262" spans="1:8" x14ac:dyDescent="0.35">
      <c r="A262" s="268"/>
      <c r="B262" s="269"/>
      <c r="H262" s="284"/>
    </row>
    <row r="263" spans="1:8" x14ac:dyDescent="0.35">
      <c r="A263" s="268"/>
      <c r="B263" s="268"/>
    </row>
    <row r="264" spans="1:8" x14ac:dyDescent="0.35">
      <c r="A264" s="268"/>
      <c r="B264" s="269"/>
      <c r="H264" s="284"/>
    </row>
    <row r="265" spans="1:8" x14ac:dyDescent="0.35">
      <c r="A265" s="268"/>
      <c r="B265" s="269"/>
      <c r="E265" s="284"/>
      <c r="H265" s="284"/>
    </row>
    <row r="266" spans="1:8" x14ac:dyDescent="0.35">
      <c r="A266" s="268"/>
      <c r="B266" s="269"/>
      <c r="H266" s="284"/>
    </row>
    <row r="267" spans="1:8" x14ac:dyDescent="0.35">
      <c r="A267" s="268"/>
      <c r="B267" s="269"/>
      <c r="E267" s="284"/>
      <c r="H267" s="284"/>
    </row>
    <row r="268" spans="1:8" x14ac:dyDescent="0.35">
      <c r="A268" s="268"/>
      <c r="B268" s="269"/>
      <c r="E268" s="284"/>
      <c r="H268" s="284"/>
    </row>
    <row r="269" spans="1:8" x14ac:dyDescent="0.35">
      <c r="A269" s="268"/>
      <c r="B269" s="269"/>
      <c r="E269" s="284"/>
    </row>
    <row r="270" spans="1:8" x14ac:dyDescent="0.35">
      <c r="A270" s="268"/>
      <c r="B270" s="269"/>
      <c r="E270" s="284"/>
      <c r="H270" s="284"/>
    </row>
    <row r="271" spans="1:8" x14ac:dyDescent="0.35">
      <c r="A271" s="268"/>
      <c r="B271" s="269"/>
      <c r="E271" s="284"/>
      <c r="H271" s="284"/>
    </row>
    <row r="272" spans="1:8" x14ac:dyDescent="0.35">
      <c r="A272" s="268"/>
      <c r="B272" s="269"/>
      <c r="E272" s="284"/>
      <c r="H272" s="284"/>
    </row>
    <row r="273" spans="1:8" x14ac:dyDescent="0.35">
      <c r="A273" s="268"/>
      <c r="B273" s="269"/>
      <c r="E273" s="284"/>
    </row>
    <row r="274" spans="1:8" x14ac:dyDescent="0.35">
      <c r="A274" s="268"/>
      <c r="B274" s="268"/>
      <c r="E274" s="284"/>
      <c r="H274" s="284"/>
    </row>
    <row r="275" spans="1:8" x14ac:dyDescent="0.35">
      <c r="A275" s="268"/>
      <c r="B275" s="269"/>
      <c r="E275" s="284"/>
    </row>
    <row r="276" spans="1:8" x14ac:dyDescent="0.35">
      <c r="A276" s="268"/>
      <c r="B276" s="269"/>
      <c r="H276" s="284"/>
    </row>
    <row r="277" spans="1:8" x14ac:dyDescent="0.35">
      <c r="A277" s="268"/>
      <c r="B277" s="269"/>
      <c r="H277" s="284"/>
    </row>
    <row r="278" spans="1:8" x14ac:dyDescent="0.35">
      <c r="A278" s="268"/>
      <c r="B278" s="269"/>
      <c r="H278" s="284"/>
    </row>
    <row r="279" spans="1:8" x14ac:dyDescent="0.35">
      <c r="A279" s="268"/>
      <c r="B279" s="269"/>
      <c r="E279" s="284"/>
      <c r="H279" s="284"/>
    </row>
    <row r="280" spans="1:8" x14ac:dyDescent="0.35">
      <c r="A280" s="268"/>
      <c r="B280" s="269"/>
      <c r="H280" s="284"/>
    </row>
    <row r="281" spans="1:8" x14ac:dyDescent="0.35">
      <c r="A281" s="268"/>
      <c r="B281" s="269"/>
      <c r="E281" s="284"/>
      <c r="H281" s="284"/>
    </row>
    <row r="282" spans="1:8" x14ac:dyDescent="0.35">
      <c r="A282" s="268"/>
      <c r="B282" s="269"/>
      <c r="E282" s="284"/>
      <c r="H282" s="284"/>
    </row>
    <row r="283" spans="1:8" x14ac:dyDescent="0.35">
      <c r="A283" s="268"/>
      <c r="B283" s="269"/>
      <c r="E283" s="284"/>
      <c r="H283" s="284"/>
    </row>
    <row r="284" spans="1:8" x14ac:dyDescent="0.35">
      <c r="A284" s="268"/>
      <c r="B284" s="269"/>
      <c r="E284" s="284"/>
    </row>
    <row r="285" spans="1:8" x14ac:dyDescent="0.35">
      <c r="A285" s="268"/>
      <c r="B285" s="269"/>
      <c r="E285" s="284"/>
    </row>
    <row r="286" spans="1:8" x14ac:dyDescent="0.35">
      <c r="A286" s="268"/>
      <c r="B286" s="269"/>
      <c r="E286" s="284"/>
      <c r="H286" s="284"/>
    </row>
    <row r="287" spans="1:8" x14ac:dyDescent="0.35">
      <c r="A287" s="268"/>
      <c r="B287" s="269"/>
      <c r="E287" s="284"/>
      <c r="H287" s="284"/>
    </row>
    <row r="288" spans="1:8" x14ac:dyDescent="0.35">
      <c r="A288" s="268"/>
      <c r="B288" s="269"/>
      <c r="E288" s="284"/>
      <c r="H288" s="284"/>
    </row>
    <row r="289" spans="1:8" x14ac:dyDescent="0.35">
      <c r="A289" s="268"/>
      <c r="B289" s="269"/>
      <c r="E289" s="284"/>
      <c r="H289" s="284"/>
    </row>
    <row r="290" spans="1:8" x14ac:dyDescent="0.35">
      <c r="A290" s="268"/>
      <c r="B290" s="268"/>
    </row>
    <row r="291" spans="1:8" x14ac:dyDescent="0.35">
      <c r="A291" s="268"/>
      <c r="B291" s="269"/>
      <c r="E291" s="284"/>
    </row>
    <row r="292" spans="1:8" x14ac:dyDescent="0.35">
      <c r="A292" s="268"/>
      <c r="B292" s="269"/>
      <c r="H292" s="284"/>
    </row>
    <row r="293" spans="1:8" x14ac:dyDescent="0.35">
      <c r="A293" s="268"/>
      <c r="B293" s="269"/>
      <c r="E293" s="284"/>
      <c r="H293" s="284"/>
    </row>
    <row r="294" spans="1:8" x14ac:dyDescent="0.35">
      <c r="A294" s="268"/>
      <c r="B294" s="269"/>
      <c r="E294" s="284"/>
      <c r="H294" s="284"/>
    </row>
    <row r="295" spans="1:8" x14ac:dyDescent="0.35">
      <c r="A295" s="268"/>
      <c r="B295" s="269"/>
      <c r="E295" s="284"/>
      <c r="H295" s="284"/>
    </row>
    <row r="296" spans="1:8" x14ac:dyDescent="0.35">
      <c r="A296" s="268"/>
      <c r="B296" s="269"/>
      <c r="E296" s="284"/>
      <c r="H296" s="284"/>
    </row>
    <row r="297" spans="1:8" x14ac:dyDescent="0.35">
      <c r="A297" s="268"/>
      <c r="B297" s="268"/>
      <c r="E297" s="284"/>
      <c r="H297" s="284"/>
    </row>
    <row r="298" spans="1:8" x14ac:dyDescent="0.35">
      <c r="A298" s="268"/>
      <c r="B298" s="268"/>
      <c r="E298" s="284"/>
    </row>
    <row r="299" spans="1:8" x14ac:dyDescent="0.35">
      <c r="A299" s="268"/>
      <c r="B299" s="268"/>
      <c r="E299" s="284"/>
    </row>
    <row r="300" spans="1:8" x14ac:dyDescent="0.35">
      <c r="A300" s="268"/>
      <c r="B300" s="268"/>
      <c r="E300" s="284"/>
      <c r="H300" s="284"/>
    </row>
    <row r="301" spans="1:8" x14ac:dyDescent="0.35">
      <c r="A301" s="268"/>
      <c r="B301" s="269"/>
      <c r="E301" s="284"/>
      <c r="H301" s="284"/>
    </row>
    <row r="302" spans="1:8" x14ac:dyDescent="0.35">
      <c r="A302" s="268"/>
      <c r="B302" s="269"/>
      <c r="E302" s="284"/>
      <c r="H302" s="284"/>
    </row>
    <row r="303" spans="1:8" x14ac:dyDescent="0.35">
      <c r="A303" s="268"/>
      <c r="B303" s="269"/>
      <c r="E303" s="284"/>
    </row>
    <row r="304" spans="1:8" x14ac:dyDescent="0.35">
      <c r="A304" s="268"/>
      <c r="B304" s="268"/>
      <c r="H304" s="284"/>
    </row>
    <row r="305" spans="1:8" x14ac:dyDescent="0.35">
      <c r="A305" s="268"/>
      <c r="B305" s="269"/>
      <c r="E305" s="284"/>
      <c r="H305" s="284"/>
    </row>
    <row r="306" spans="1:8" x14ac:dyDescent="0.35">
      <c r="A306" s="268"/>
      <c r="B306" s="269"/>
      <c r="E306" s="284"/>
      <c r="H306" s="284"/>
    </row>
    <row r="307" spans="1:8" x14ac:dyDescent="0.35">
      <c r="A307" s="268"/>
      <c r="B307" s="269"/>
      <c r="E307" s="284"/>
      <c r="H307" s="284"/>
    </row>
    <row r="308" spans="1:8" x14ac:dyDescent="0.35">
      <c r="A308" s="268"/>
      <c r="B308" s="269"/>
      <c r="E308" s="284"/>
      <c r="H308" s="284"/>
    </row>
    <row r="309" spans="1:8" x14ac:dyDescent="0.35">
      <c r="A309" s="268"/>
      <c r="B309" s="269"/>
      <c r="E309" s="284"/>
    </row>
    <row r="310" spans="1:8" x14ac:dyDescent="0.35">
      <c r="A310" s="268"/>
      <c r="B310" s="269"/>
      <c r="E310" s="284"/>
      <c r="H310" s="284"/>
    </row>
    <row r="311" spans="1:8" x14ac:dyDescent="0.35">
      <c r="A311" s="268"/>
      <c r="B311" s="269"/>
      <c r="E311" s="284"/>
    </row>
    <row r="312" spans="1:8" x14ac:dyDescent="0.35">
      <c r="A312" s="268"/>
      <c r="B312" s="269"/>
      <c r="E312" s="284"/>
      <c r="H312" s="284"/>
    </row>
    <row r="313" spans="1:8" x14ac:dyDescent="0.35">
      <c r="A313" s="268"/>
      <c r="B313" s="269"/>
      <c r="E313" s="284"/>
      <c r="H313" s="284"/>
    </row>
    <row r="314" spans="1:8" x14ac:dyDescent="0.35">
      <c r="A314" s="268"/>
      <c r="B314" s="269"/>
      <c r="E314" s="284"/>
      <c r="H314" s="284"/>
    </row>
    <row r="315" spans="1:8" x14ac:dyDescent="0.35">
      <c r="A315" s="268"/>
      <c r="B315" s="269"/>
      <c r="E315" s="284"/>
      <c r="H315" s="284"/>
    </row>
    <row r="316" spans="1:8" x14ac:dyDescent="0.35">
      <c r="A316" s="268"/>
      <c r="B316" s="269"/>
      <c r="E316" s="284"/>
      <c r="H316" s="284"/>
    </row>
    <row r="317" spans="1:8" x14ac:dyDescent="0.35">
      <c r="A317" s="268"/>
      <c r="B317" s="269"/>
      <c r="E317" s="284"/>
      <c r="H317" s="284"/>
    </row>
    <row r="318" spans="1:8" x14ac:dyDescent="0.35">
      <c r="A318" s="268"/>
      <c r="B318" s="269"/>
      <c r="H318" s="284"/>
    </row>
    <row r="319" spans="1:8" x14ac:dyDescent="0.35">
      <c r="A319" s="268"/>
      <c r="B319" s="269"/>
      <c r="E319" s="284"/>
      <c r="H319" s="284"/>
    </row>
    <row r="320" spans="1:8" x14ac:dyDescent="0.35">
      <c r="A320" s="268"/>
      <c r="B320" s="269"/>
      <c r="E320" s="284"/>
    </row>
    <row r="321" spans="1:8" x14ac:dyDescent="0.35">
      <c r="A321" s="268"/>
      <c r="B321" s="269"/>
      <c r="E321" s="284"/>
    </row>
    <row r="322" spans="1:8" x14ac:dyDescent="0.35">
      <c r="A322" s="268"/>
      <c r="B322" s="269"/>
      <c r="E322" s="284"/>
      <c r="H322" s="284"/>
    </row>
    <row r="323" spans="1:8" x14ac:dyDescent="0.35">
      <c r="A323" s="268"/>
      <c r="B323" s="269"/>
      <c r="E323" s="284"/>
      <c r="H323" s="284"/>
    </row>
    <row r="324" spans="1:8" x14ac:dyDescent="0.35">
      <c r="A324" s="268"/>
      <c r="B324" s="268"/>
      <c r="E324" s="284"/>
    </row>
    <row r="325" spans="1:8" x14ac:dyDescent="0.35">
      <c r="A325" s="268"/>
      <c r="B325" s="269"/>
      <c r="E325" s="284"/>
      <c r="H325" s="284"/>
    </row>
    <row r="326" spans="1:8" x14ac:dyDescent="0.35">
      <c r="A326" s="268"/>
      <c r="B326" s="269"/>
      <c r="E326" s="284"/>
      <c r="H326" s="284"/>
    </row>
    <row r="327" spans="1:8" x14ac:dyDescent="0.35">
      <c r="A327" s="268"/>
      <c r="B327" s="269"/>
      <c r="E327" s="284"/>
      <c r="H327" s="284"/>
    </row>
    <row r="328" spans="1:8" x14ac:dyDescent="0.35">
      <c r="A328" s="268"/>
      <c r="B328" s="269"/>
      <c r="E328" s="284"/>
      <c r="H328" s="284"/>
    </row>
    <row r="329" spans="1:8" x14ac:dyDescent="0.35">
      <c r="A329" s="268"/>
      <c r="B329" s="269"/>
      <c r="E329" s="284"/>
      <c r="H329" s="284"/>
    </row>
    <row r="330" spans="1:8" x14ac:dyDescent="0.35">
      <c r="A330" s="268"/>
      <c r="B330" s="269"/>
    </row>
    <row r="331" spans="1:8" x14ac:dyDescent="0.35">
      <c r="A331" s="268"/>
      <c r="B331" s="269"/>
      <c r="E331" s="284"/>
      <c r="H331" s="284"/>
    </row>
    <row r="332" spans="1:8" x14ac:dyDescent="0.35">
      <c r="A332" s="268"/>
      <c r="B332" s="268"/>
      <c r="E332" s="284"/>
      <c r="H332" s="284"/>
    </row>
    <row r="333" spans="1:8" x14ac:dyDescent="0.35">
      <c r="A333" s="268"/>
      <c r="B333" s="269"/>
      <c r="E333" s="284"/>
      <c r="H333" s="284"/>
    </row>
    <row r="334" spans="1:8" x14ac:dyDescent="0.35">
      <c r="A334" s="268"/>
      <c r="B334" s="269"/>
      <c r="E334" s="284"/>
    </row>
    <row r="335" spans="1:8" x14ac:dyDescent="0.35">
      <c r="A335" s="268"/>
      <c r="B335" s="269"/>
      <c r="E335" s="284"/>
    </row>
    <row r="336" spans="1:8" x14ac:dyDescent="0.35">
      <c r="A336" s="268"/>
      <c r="B336" s="269"/>
      <c r="E336" s="284"/>
      <c r="H336" s="284"/>
    </row>
    <row r="337" spans="1:8" x14ac:dyDescent="0.35">
      <c r="A337" s="268"/>
      <c r="B337" s="269"/>
      <c r="E337" s="284"/>
      <c r="H337" s="284"/>
    </row>
    <row r="338" spans="1:8" x14ac:dyDescent="0.35">
      <c r="A338" s="268"/>
      <c r="B338" s="269"/>
      <c r="E338" s="284"/>
      <c r="H338" s="284"/>
    </row>
    <row r="339" spans="1:8" x14ac:dyDescent="0.35">
      <c r="A339" s="268"/>
      <c r="B339" s="268"/>
      <c r="E339" s="284"/>
    </row>
    <row r="340" spans="1:8" x14ac:dyDescent="0.35">
      <c r="A340" s="268"/>
      <c r="B340" s="268"/>
      <c r="E340" s="284"/>
    </row>
    <row r="341" spans="1:8" x14ac:dyDescent="0.35">
      <c r="A341" s="268"/>
      <c r="B341" s="268"/>
      <c r="E341" s="284"/>
      <c r="H341" s="284"/>
    </row>
    <row r="342" spans="1:8" x14ac:dyDescent="0.35">
      <c r="A342" s="268"/>
      <c r="B342" s="268"/>
      <c r="E342" s="284"/>
    </row>
    <row r="343" spans="1:8" x14ac:dyDescent="0.35">
      <c r="A343" s="268"/>
      <c r="B343" s="269"/>
      <c r="E343" s="284"/>
      <c r="H343" s="284"/>
    </row>
    <row r="344" spans="1:8" x14ac:dyDescent="0.35">
      <c r="A344" s="268"/>
      <c r="B344" s="269"/>
      <c r="E344" s="284"/>
    </row>
    <row r="345" spans="1:8" x14ac:dyDescent="0.35">
      <c r="A345" s="268"/>
      <c r="B345" s="269"/>
      <c r="E345" s="284"/>
      <c r="H345" s="284"/>
    </row>
    <row r="346" spans="1:8" x14ac:dyDescent="0.35">
      <c r="A346" s="268"/>
      <c r="B346" s="269"/>
      <c r="E346" s="284"/>
    </row>
    <row r="347" spans="1:8" x14ac:dyDescent="0.35">
      <c r="A347" s="268"/>
      <c r="B347" s="268"/>
      <c r="E347" s="284"/>
      <c r="H347" s="284"/>
    </row>
    <row r="348" spans="1:8" x14ac:dyDescent="0.35">
      <c r="A348" s="268"/>
      <c r="B348" s="269"/>
      <c r="E348" s="284"/>
      <c r="H348" s="284"/>
    </row>
    <row r="349" spans="1:8" x14ac:dyDescent="0.35">
      <c r="A349" s="268"/>
      <c r="B349" s="269"/>
      <c r="E349" s="284"/>
    </row>
    <row r="350" spans="1:8" x14ac:dyDescent="0.35">
      <c r="A350" s="268"/>
      <c r="B350" s="269"/>
      <c r="E350" s="284"/>
    </row>
    <row r="351" spans="1:8" x14ac:dyDescent="0.35">
      <c r="A351" s="268"/>
      <c r="B351" s="269"/>
      <c r="E351" s="284"/>
    </row>
    <row r="352" spans="1:8" x14ac:dyDescent="0.35">
      <c r="A352" s="268"/>
      <c r="B352" s="269"/>
      <c r="E352" s="284"/>
      <c r="H352" s="284"/>
    </row>
    <row r="353" spans="1:8" x14ac:dyDescent="0.35">
      <c r="A353" s="268"/>
      <c r="B353" s="269"/>
      <c r="E353" s="284"/>
      <c r="H353" s="284"/>
    </row>
    <row r="354" spans="1:8" x14ac:dyDescent="0.35">
      <c r="A354" s="268"/>
      <c r="B354" s="269"/>
      <c r="E354" s="284"/>
    </row>
    <row r="355" spans="1:8" x14ac:dyDescent="0.35">
      <c r="A355" s="268"/>
      <c r="B355" s="269"/>
      <c r="E355" s="284"/>
    </row>
    <row r="356" spans="1:8" x14ac:dyDescent="0.35">
      <c r="A356" s="268"/>
      <c r="B356" s="269"/>
      <c r="E356" s="284"/>
    </row>
    <row r="357" spans="1:8" x14ac:dyDescent="0.35">
      <c r="A357" s="268"/>
      <c r="B357" s="269"/>
      <c r="E357" s="284"/>
    </row>
    <row r="358" spans="1:8" x14ac:dyDescent="0.35">
      <c r="A358" s="268"/>
      <c r="B358" s="269"/>
      <c r="E358" s="284"/>
      <c r="H358" s="284"/>
    </row>
    <row r="359" spans="1:8" x14ac:dyDescent="0.35">
      <c r="A359" s="268"/>
      <c r="B359" s="269"/>
      <c r="E359" s="284"/>
    </row>
    <row r="360" spans="1:8" x14ac:dyDescent="0.35">
      <c r="A360" s="268"/>
      <c r="B360" s="269"/>
      <c r="E360" s="284"/>
    </row>
    <row r="361" spans="1:8" x14ac:dyDescent="0.35">
      <c r="A361" s="268"/>
      <c r="B361" s="269"/>
      <c r="E361" s="284"/>
      <c r="H361" s="284"/>
    </row>
    <row r="362" spans="1:8" x14ac:dyDescent="0.35">
      <c r="A362" s="268"/>
      <c r="B362" s="269"/>
      <c r="E362" s="284"/>
      <c r="H362" s="284"/>
    </row>
    <row r="363" spans="1:8" x14ac:dyDescent="0.35">
      <c r="A363" s="268"/>
      <c r="B363" s="269"/>
      <c r="E363" s="284"/>
      <c r="H363" s="284"/>
    </row>
    <row r="364" spans="1:8" x14ac:dyDescent="0.35">
      <c r="A364" s="268"/>
      <c r="B364" s="269"/>
      <c r="E364" s="284"/>
      <c r="H364" s="284"/>
    </row>
    <row r="365" spans="1:8" x14ac:dyDescent="0.35">
      <c r="A365" s="268"/>
      <c r="B365" s="269"/>
      <c r="E365" s="284"/>
      <c r="H365" s="284"/>
    </row>
    <row r="366" spans="1:8" x14ac:dyDescent="0.35">
      <c r="A366" s="268"/>
      <c r="B366" s="268"/>
      <c r="E366" s="284"/>
      <c r="H366" s="284"/>
    </row>
    <row r="367" spans="1:8" x14ac:dyDescent="0.35">
      <c r="A367" s="268"/>
      <c r="B367" s="269"/>
      <c r="E367" s="284"/>
      <c r="H367" s="284"/>
    </row>
    <row r="368" spans="1:8" x14ac:dyDescent="0.35">
      <c r="A368" s="268"/>
      <c r="B368" s="269"/>
      <c r="E368" s="284"/>
      <c r="H368" s="284"/>
    </row>
    <row r="369" spans="1:8" x14ac:dyDescent="0.35">
      <c r="A369" s="268"/>
      <c r="B369" s="269"/>
      <c r="E369" s="284"/>
    </row>
    <row r="370" spans="1:8" x14ac:dyDescent="0.35">
      <c r="A370" s="268"/>
      <c r="B370" s="269"/>
      <c r="E370" s="284"/>
      <c r="H370" s="284"/>
    </row>
    <row r="371" spans="1:8" x14ac:dyDescent="0.35">
      <c r="A371" s="268"/>
      <c r="B371" s="269"/>
      <c r="E371" s="284"/>
      <c r="H371" s="284"/>
    </row>
    <row r="372" spans="1:8" x14ac:dyDescent="0.35">
      <c r="A372" s="268"/>
      <c r="B372" s="269"/>
      <c r="E372" s="284"/>
      <c r="H372" s="284"/>
    </row>
    <row r="373" spans="1:8" x14ac:dyDescent="0.35">
      <c r="A373" s="268"/>
      <c r="B373" s="268"/>
      <c r="E373" s="284"/>
    </row>
    <row r="374" spans="1:8" x14ac:dyDescent="0.35">
      <c r="A374" s="268"/>
      <c r="B374" s="269"/>
      <c r="E374" s="284"/>
      <c r="H374" s="284"/>
    </row>
    <row r="375" spans="1:8" x14ac:dyDescent="0.35">
      <c r="A375" s="268"/>
      <c r="B375" s="269"/>
      <c r="E375" s="284"/>
    </row>
    <row r="376" spans="1:8" x14ac:dyDescent="0.35">
      <c r="A376" s="268"/>
      <c r="B376" s="269"/>
      <c r="H376" s="284"/>
    </row>
    <row r="377" spans="1:8" x14ac:dyDescent="0.35">
      <c r="A377" s="268"/>
      <c r="B377" s="269"/>
      <c r="E377" s="284"/>
      <c r="H377" s="284"/>
    </row>
    <row r="378" spans="1:8" x14ac:dyDescent="0.35">
      <c r="A378" s="268"/>
      <c r="B378" s="269"/>
      <c r="E378" s="284"/>
      <c r="H378" s="284"/>
    </row>
    <row r="379" spans="1:8" x14ac:dyDescent="0.35">
      <c r="A379" s="268"/>
      <c r="B379" s="268"/>
      <c r="E379" s="284"/>
      <c r="H379" s="284"/>
    </row>
    <row r="380" spans="1:8" x14ac:dyDescent="0.35">
      <c r="A380" s="268"/>
      <c r="B380" s="269"/>
      <c r="E380" s="284"/>
      <c r="H380" s="284"/>
    </row>
    <row r="381" spans="1:8" x14ac:dyDescent="0.35">
      <c r="A381" s="268"/>
      <c r="B381" s="269"/>
      <c r="E381" s="284"/>
      <c r="H381" s="284"/>
    </row>
    <row r="382" spans="1:8" x14ac:dyDescent="0.35">
      <c r="A382" s="268"/>
      <c r="B382" s="269"/>
      <c r="E382" s="284"/>
      <c r="H382" s="284"/>
    </row>
    <row r="383" spans="1:8" x14ac:dyDescent="0.35">
      <c r="A383" s="268"/>
      <c r="B383" s="269"/>
      <c r="E383" s="284"/>
      <c r="H383" s="284"/>
    </row>
    <row r="384" spans="1:8" x14ac:dyDescent="0.35">
      <c r="A384" s="268"/>
      <c r="B384" s="269"/>
      <c r="E384" s="284"/>
    </row>
    <row r="385" spans="1:8" x14ac:dyDescent="0.35">
      <c r="A385" s="268"/>
      <c r="B385" s="269"/>
      <c r="E385" s="284"/>
    </row>
    <row r="386" spans="1:8" x14ac:dyDescent="0.35">
      <c r="A386" s="268"/>
      <c r="B386" s="268"/>
      <c r="E386" s="284"/>
      <c r="H386" s="284"/>
    </row>
    <row r="387" spans="1:8" x14ac:dyDescent="0.35">
      <c r="A387" s="268"/>
      <c r="B387" s="268"/>
      <c r="E387" s="284"/>
      <c r="H387" s="284"/>
    </row>
    <row r="388" spans="1:8" x14ac:dyDescent="0.35">
      <c r="A388" s="268"/>
      <c r="B388" s="268"/>
      <c r="E388" s="284"/>
      <c r="H388" s="284"/>
    </row>
    <row r="389" spans="1:8" x14ac:dyDescent="0.35">
      <c r="A389" s="268"/>
      <c r="B389" s="268"/>
      <c r="E389" s="284"/>
      <c r="H389" s="284"/>
    </row>
    <row r="390" spans="1:8" x14ac:dyDescent="0.35">
      <c r="A390" s="268"/>
      <c r="B390" s="269"/>
      <c r="E390" s="284"/>
    </row>
    <row r="391" spans="1:8" x14ac:dyDescent="0.35">
      <c r="A391" s="268"/>
      <c r="B391" s="269"/>
      <c r="E391" s="284"/>
      <c r="H391" s="284"/>
    </row>
    <row r="392" spans="1:8" x14ac:dyDescent="0.35">
      <c r="A392" s="268"/>
      <c r="B392" s="269"/>
      <c r="E392" s="284"/>
      <c r="H392" s="284"/>
    </row>
    <row r="393" spans="1:8" x14ac:dyDescent="0.35">
      <c r="A393" s="268"/>
      <c r="B393" s="269"/>
      <c r="E393" s="284"/>
      <c r="H393" s="284"/>
    </row>
    <row r="394" spans="1:8" x14ac:dyDescent="0.35">
      <c r="A394" s="268"/>
      <c r="B394" s="268"/>
      <c r="E394" s="284"/>
      <c r="H394" s="284"/>
    </row>
    <row r="395" spans="1:8" x14ac:dyDescent="0.35">
      <c r="A395" s="268"/>
      <c r="B395" s="268"/>
      <c r="H395" s="284"/>
    </row>
    <row r="396" spans="1:8" x14ac:dyDescent="0.35">
      <c r="A396" s="268"/>
      <c r="B396" s="269"/>
      <c r="E396" s="284"/>
    </row>
    <row r="397" spans="1:8" x14ac:dyDescent="0.35">
      <c r="A397" s="268"/>
      <c r="B397" s="269"/>
      <c r="E397" s="284"/>
      <c r="H397" s="284"/>
    </row>
    <row r="398" spans="1:8" x14ac:dyDescent="0.35">
      <c r="A398" s="268"/>
      <c r="B398" s="269"/>
      <c r="E398" s="284"/>
      <c r="H398" s="284"/>
    </row>
    <row r="399" spans="1:8" x14ac:dyDescent="0.35">
      <c r="A399" s="268"/>
      <c r="B399" s="269"/>
      <c r="E399" s="284"/>
      <c r="H399" s="284"/>
    </row>
    <row r="400" spans="1:8" x14ac:dyDescent="0.35">
      <c r="A400" s="268"/>
      <c r="B400" s="269"/>
      <c r="E400" s="284"/>
      <c r="H400" s="284"/>
    </row>
    <row r="401" spans="1:8" x14ac:dyDescent="0.35">
      <c r="A401" s="268"/>
      <c r="B401" s="269"/>
      <c r="E401" s="284"/>
      <c r="H401" s="284"/>
    </row>
    <row r="402" spans="1:8" x14ac:dyDescent="0.35">
      <c r="A402" s="268"/>
      <c r="B402" s="269"/>
      <c r="E402" s="284"/>
      <c r="H402" s="284"/>
    </row>
    <row r="403" spans="1:8" x14ac:dyDescent="0.35">
      <c r="A403" s="268"/>
      <c r="B403" s="269"/>
      <c r="E403" s="284"/>
      <c r="H403" s="284"/>
    </row>
    <row r="404" spans="1:8" x14ac:dyDescent="0.35">
      <c r="A404" s="268"/>
      <c r="B404" s="269"/>
      <c r="E404" s="284"/>
      <c r="H404" s="284"/>
    </row>
    <row r="405" spans="1:8" x14ac:dyDescent="0.35">
      <c r="A405" s="268"/>
      <c r="B405" s="269"/>
      <c r="E405" s="284"/>
      <c r="H405" s="284"/>
    </row>
    <row r="406" spans="1:8" x14ac:dyDescent="0.35">
      <c r="A406" s="268"/>
      <c r="B406" s="269"/>
      <c r="E406" s="284"/>
    </row>
    <row r="407" spans="1:8" x14ac:dyDescent="0.35">
      <c r="A407" s="268"/>
      <c r="B407" s="269"/>
      <c r="E407" s="284"/>
      <c r="H407" s="284"/>
    </row>
    <row r="408" spans="1:8" x14ac:dyDescent="0.35">
      <c r="A408" s="268"/>
      <c r="B408" s="269"/>
      <c r="E408" s="284"/>
      <c r="H408" s="284"/>
    </row>
    <row r="409" spans="1:8" x14ac:dyDescent="0.35">
      <c r="A409" s="268"/>
      <c r="B409" s="269"/>
      <c r="E409" s="284"/>
      <c r="H409" s="284"/>
    </row>
    <row r="410" spans="1:8" x14ac:dyDescent="0.35">
      <c r="A410" s="268"/>
      <c r="B410" s="269"/>
      <c r="E410" s="284"/>
    </row>
    <row r="411" spans="1:8" x14ac:dyDescent="0.35">
      <c r="A411" s="268"/>
      <c r="B411" s="269"/>
      <c r="E411" s="284"/>
      <c r="H411" s="284"/>
    </row>
    <row r="412" spans="1:8" x14ac:dyDescent="0.35">
      <c r="A412" s="268"/>
      <c r="B412" s="269"/>
      <c r="E412" s="284"/>
      <c r="H412" s="284"/>
    </row>
    <row r="413" spans="1:8" x14ac:dyDescent="0.35">
      <c r="A413" s="268"/>
      <c r="B413" s="269"/>
      <c r="E413" s="284"/>
      <c r="H413" s="284"/>
    </row>
    <row r="414" spans="1:8" x14ac:dyDescent="0.35">
      <c r="A414" s="268"/>
      <c r="B414" s="268"/>
      <c r="E414" s="284"/>
      <c r="H414" s="284"/>
    </row>
    <row r="415" spans="1:8" ht="14.4" x14ac:dyDescent="0.55000000000000004">
      <c r="A415" s="242"/>
      <c r="B415" s="243"/>
      <c r="E415" s="284"/>
      <c r="H415" s="284"/>
    </row>
    <row r="416" spans="1:8" ht="14.4" x14ac:dyDescent="0.55000000000000004">
      <c r="A416" s="242"/>
      <c r="B416" s="243"/>
      <c r="E416" s="284"/>
    </row>
    <row r="417" spans="1:8" ht="14.4" x14ac:dyDescent="0.55000000000000004">
      <c r="A417" s="242"/>
      <c r="B417" s="243"/>
      <c r="E417" s="284"/>
    </row>
    <row r="418" spans="1:8" ht="14.4" x14ac:dyDescent="0.55000000000000004">
      <c r="A418" s="242"/>
      <c r="B418" s="243"/>
      <c r="E418" s="284"/>
      <c r="H418" s="284"/>
    </row>
    <row r="419" spans="1:8" ht="14.4" x14ac:dyDescent="0.55000000000000004">
      <c r="A419" s="242"/>
      <c r="B419" s="243"/>
      <c r="E419" s="284"/>
      <c r="H419" s="284"/>
    </row>
    <row r="420" spans="1:8" ht="14.4" x14ac:dyDescent="0.55000000000000004">
      <c r="A420" s="242"/>
      <c r="B420" s="243"/>
      <c r="E420" s="284"/>
      <c r="H420" s="284"/>
    </row>
    <row r="421" spans="1:8" ht="14.4" x14ac:dyDescent="0.55000000000000004">
      <c r="A421" s="242"/>
      <c r="B421" s="243"/>
      <c r="E421" s="284"/>
      <c r="H421" s="284"/>
    </row>
    <row r="422" spans="1:8" ht="14.4" x14ac:dyDescent="0.55000000000000004">
      <c r="A422" s="242"/>
      <c r="B422" s="243"/>
      <c r="E422" s="284"/>
      <c r="H422" s="284"/>
    </row>
    <row r="423" spans="1:8" ht="14.4" x14ac:dyDescent="0.55000000000000004">
      <c r="A423" s="242"/>
      <c r="B423" s="243"/>
      <c r="E423" s="284"/>
      <c r="H423" s="284"/>
    </row>
    <row r="424" spans="1:8" ht="14.4" x14ac:dyDescent="0.55000000000000004">
      <c r="A424" s="242"/>
      <c r="B424" s="243"/>
      <c r="E424" s="284"/>
    </row>
    <row r="425" spans="1:8" ht="14.4" x14ac:dyDescent="0.55000000000000004">
      <c r="A425" s="242"/>
      <c r="B425" s="243"/>
      <c r="E425" s="284"/>
    </row>
    <row r="426" spans="1:8" ht="14.4" x14ac:dyDescent="0.55000000000000004">
      <c r="A426" s="242"/>
      <c r="B426" s="243"/>
      <c r="E426" s="284"/>
      <c r="H426" s="284"/>
    </row>
    <row r="427" spans="1:8" ht="14.4" x14ac:dyDescent="0.55000000000000004">
      <c r="A427" s="242"/>
      <c r="B427" s="243"/>
      <c r="H427" s="284"/>
    </row>
    <row r="428" spans="1:8" ht="14.4" x14ac:dyDescent="0.55000000000000004">
      <c r="A428" s="242"/>
      <c r="B428" s="243"/>
      <c r="E428" s="284"/>
      <c r="H428" s="284"/>
    </row>
    <row r="429" spans="1:8" ht="14.4" x14ac:dyDescent="0.55000000000000004">
      <c r="A429" s="242"/>
      <c r="B429" s="243"/>
      <c r="E429" s="284"/>
      <c r="H429" s="284"/>
    </row>
    <row r="430" spans="1:8" ht="14.4" x14ac:dyDescent="0.55000000000000004">
      <c r="A430" s="242"/>
      <c r="B430" s="243"/>
      <c r="E430" s="284"/>
      <c r="H430" s="284"/>
    </row>
    <row r="431" spans="1:8" ht="14.4" x14ac:dyDescent="0.55000000000000004">
      <c r="A431" s="242"/>
      <c r="B431" s="243"/>
      <c r="E431" s="284"/>
      <c r="H431" s="284"/>
    </row>
    <row r="432" spans="1:8" ht="14.4" x14ac:dyDescent="0.55000000000000004">
      <c r="A432" s="242"/>
      <c r="B432" s="243"/>
      <c r="E432" s="284"/>
      <c r="H432" s="284"/>
    </row>
    <row r="433" spans="1:8" ht="14.4" x14ac:dyDescent="0.55000000000000004">
      <c r="A433" s="242"/>
      <c r="B433" s="243"/>
      <c r="E433" s="284"/>
      <c r="H433" s="284"/>
    </row>
    <row r="434" spans="1:8" ht="14.4" x14ac:dyDescent="0.55000000000000004">
      <c r="A434" s="242"/>
      <c r="B434" s="243"/>
      <c r="E434" s="284"/>
      <c r="H434" s="284"/>
    </row>
    <row r="435" spans="1:8" ht="14.4" x14ac:dyDescent="0.55000000000000004">
      <c r="A435" s="242"/>
      <c r="B435" s="243"/>
      <c r="E435" s="284"/>
    </row>
    <row r="436" spans="1:8" ht="14.4" x14ac:dyDescent="0.55000000000000004">
      <c r="A436" s="242"/>
      <c r="B436" s="243"/>
      <c r="E436" s="284"/>
      <c r="H436" s="284"/>
    </row>
    <row r="437" spans="1:8" ht="14.4" x14ac:dyDescent="0.55000000000000004">
      <c r="A437" s="242"/>
      <c r="B437" s="243"/>
      <c r="E437" s="284"/>
    </row>
    <row r="438" spans="1:8" ht="14.4" x14ac:dyDescent="0.55000000000000004">
      <c r="A438" s="242"/>
      <c r="B438" s="243"/>
      <c r="E438" s="284"/>
    </row>
    <row r="439" spans="1:8" ht="14.4" x14ac:dyDescent="0.55000000000000004">
      <c r="A439" s="242"/>
      <c r="B439" s="243"/>
      <c r="E439" s="284"/>
      <c r="H439" s="284"/>
    </row>
    <row r="440" spans="1:8" ht="14.4" x14ac:dyDescent="0.55000000000000004">
      <c r="A440" s="242"/>
      <c r="B440" s="243"/>
      <c r="E440" s="284"/>
      <c r="H440" s="284"/>
    </row>
    <row r="441" spans="1:8" ht="14.4" x14ac:dyDescent="0.55000000000000004">
      <c r="A441" s="242"/>
      <c r="B441" s="243"/>
      <c r="E441" s="284"/>
      <c r="H441" s="284"/>
    </row>
    <row r="442" spans="1:8" ht="14.4" x14ac:dyDescent="0.55000000000000004">
      <c r="A442" s="242"/>
      <c r="B442" s="243"/>
      <c r="E442" s="284"/>
      <c r="H442" s="284"/>
    </row>
    <row r="443" spans="1:8" ht="14.4" x14ac:dyDescent="0.55000000000000004">
      <c r="A443" s="242"/>
      <c r="B443" s="243"/>
      <c r="E443" s="284"/>
      <c r="H443" s="284"/>
    </row>
    <row r="444" spans="1:8" ht="14.4" x14ac:dyDescent="0.55000000000000004">
      <c r="A444" s="242"/>
      <c r="B444" s="243"/>
      <c r="E444" s="284"/>
      <c r="H444" s="284"/>
    </row>
    <row r="445" spans="1:8" ht="14.4" x14ac:dyDescent="0.55000000000000004">
      <c r="A445" s="242"/>
      <c r="B445" s="243"/>
      <c r="E445" s="284"/>
      <c r="H445" s="284"/>
    </row>
    <row r="446" spans="1:8" ht="14.4" x14ac:dyDescent="0.55000000000000004">
      <c r="A446" s="242"/>
      <c r="B446" s="243"/>
      <c r="E446" s="284"/>
    </row>
    <row r="447" spans="1:8" ht="14.4" x14ac:dyDescent="0.55000000000000004">
      <c r="A447" s="242"/>
      <c r="B447" s="243"/>
      <c r="E447" s="284"/>
      <c r="H447" s="284"/>
    </row>
    <row r="448" spans="1:8" ht="14.4" x14ac:dyDescent="0.55000000000000004">
      <c r="A448" s="242"/>
      <c r="B448" s="243"/>
      <c r="E448" s="284"/>
      <c r="H448" s="284"/>
    </row>
    <row r="449" spans="1:8" ht="14.4" x14ac:dyDescent="0.55000000000000004">
      <c r="A449" s="242"/>
      <c r="B449" s="243"/>
      <c r="E449" s="284"/>
      <c r="H449" s="284"/>
    </row>
    <row r="450" spans="1:8" ht="14.4" x14ac:dyDescent="0.55000000000000004">
      <c r="A450" s="242"/>
      <c r="B450" s="243"/>
      <c r="E450" s="284"/>
      <c r="H450" s="284"/>
    </row>
    <row r="451" spans="1:8" ht="14.4" x14ac:dyDescent="0.55000000000000004">
      <c r="A451" s="242"/>
      <c r="B451" s="243"/>
      <c r="E451" s="284"/>
      <c r="H451" s="284"/>
    </row>
    <row r="452" spans="1:8" ht="14.4" x14ac:dyDescent="0.55000000000000004">
      <c r="A452" s="242"/>
      <c r="B452" s="243"/>
      <c r="H452" s="284"/>
    </row>
    <row r="453" spans="1:8" ht="14.4" x14ac:dyDescent="0.55000000000000004">
      <c r="A453" s="242"/>
      <c r="B453" s="243"/>
      <c r="E453" s="284"/>
      <c r="H453" s="284"/>
    </row>
    <row r="454" spans="1:8" ht="14.4" x14ac:dyDescent="0.55000000000000004">
      <c r="A454" s="242"/>
      <c r="B454" s="243"/>
      <c r="E454" s="284"/>
      <c r="H454" s="284"/>
    </row>
    <row r="455" spans="1:8" ht="14.4" x14ac:dyDescent="0.55000000000000004">
      <c r="A455" s="242"/>
      <c r="B455" s="243"/>
      <c r="E455" s="284"/>
      <c r="H455" s="284"/>
    </row>
    <row r="456" spans="1:8" ht="14.4" x14ac:dyDescent="0.55000000000000004">
      <c r="A456" s="242"/>
      <c r="B456" s="243"/>
      <c r="E456" s="284"/>
      <c r="H456" s="284"/>
    </row>
    <row r="457" spans="1:8" ht="14.4" x14ac:dyDescent="0.55000000000000004">
      <c r="A457" s="242"/>
      <c r="B457" s="243"/>
      <c r="E457" s="284"/>
      <c r="H457" s="284"/>
    </row>
    <row r="458" spans="1:8" ht="14.4" x14ac:dyDescent="0.55000000000000004">
      <c r="A458" s="242"/>
      <c r="B458" s="243"/>
      <c r="E458" s="284"/>
      <c r="H458" s="284"/>
    </row>
    <row r="459" spans="1:8" ht="14.4" x14ac:dyDescent="0.55000000000000004">
      <c r="A459" s="242"/>
      <c r="B459" s="243"/>
      <c r="E459" s="284"/>
    </row>
    <row r="460" spans="1:8" ht="14.4" x14ac:dyDescent="0.55000000000000004">
      <c r="A460" s="242"/>
      <c r="B460" s="243"/>
      <c r="E460" s="284"/>
      <c r="H460" s="284"/>
    </row>
    <row r="461" spans="1:8" ht="14.4" x14ac:dyDescent="0.55000000000000004">
      <c r="A461" s="242"/>
      <c r="B461" s="243"/>
      <c r="E461" s="284"/>
      <c r="H461" s="284"/>
    </row>
    <row r="462" spans="1:8" ht="14.4" x14ac:dyDescent="0.55000000000000004">
      <c r="A462" s="242"/>
      <c r="B462" s="243"/>
      <c r="E462" s="284"/>
      <c r="H462" s="284"/>
    </row>
    <row r="463" spans="1:8" ht="14.4" x14ac:dyDescent="0.55000000000000004">
      <c r="A463" s="242"/>
      <c r="B463" s="243"/>
      <c r="E463" s="284"/>
      <c r="H463" s="284"/>
    </row>
    <row r="464" spans="1:8" ht="14.4" x14ac:dyDescent="0.55000000000000004">
      <c r="A464" s="242"/>
      <c r="B464" s="243"/>
      <c r="E464" s="284"/>
      <c r="H464" s="284"/>
    </row>
    <row r="465" spans="1:8" ht="14.4" x14ac:dyDescent="0.55000000000000004">
      <c r="A465" s="242"/>
      <c r="B465" s="243"/>
      <c r="E465" s="284"/>
      <c r="H465" s="284"/>
    </row>
    <row r="466" spans="1:8" ht="14.4" x14ac:dyDescent="0.55000000000000004">
      <c r="A466" s="242"/>
      <c r="B466" s="243"/>
      <c r="E466" s="284"/>
      <c r="H466" s="284"/>
    </row>
    <row r="467" spans="1:8" ht="14.4" x14ac:dyDescent="0.55000000000000004">
      <c r="A467" s="256"/>
      <c r="B467" s="257"/>
      <c r="E467" s="284"/>
    </row>
    <row r="468" spans="1:8" ht="14.4" x14ac:dyDescent="0.55000000000000004">
      <c r="A468" s="256"/>
      <c r="B468" s="257"/>
      <c r="E468" s="284"/>
      <c r="H468" s="284"/>
    </row>
    <row r="469" spans="1:8" ht="14.4" x14ac:dyDescent="0.55000000000000004">
      <c r="A469" s="256"/>
      <c r="B469" s="257"/>
      <c r="E469" s="284"/>
      <c r="H469" s="284"/>
    </row>
    <row r="470" spans="1:8" ht="14.4" x14ac:dyDescent="0.55000000000000004">
      <c r="A470" s="256"/>
      <c r="B470" s="257"/>
      <c r="E470" s="284"/>
    </row>
    <row r="471" spans="1:8" ht="14.4" x14ac:dyDescent="0.55000000000000004">
      <c r="A471" s="256"/>
      <c r="B471" s="257"/>
      <c r="E471" s="284"/>
    </row>
    <row r="472" spans="1:8" ht="14.4" x14ac:dyDescent="0.55000000000000004">
      <c r="A472" s="256"/>
      <c r="B472" s="257"/>
      <c r="E472" s="284"/>
      <c r="H472" s="284"/>
    </row>
    <row r="473" spans="1:8" ht="14.4" x14ac:dyDescent="0.55000000000000004">
      <c r="A473" s="256"/>
      <c r="B473" s="257"/>
    </row>
    <row r="474" spans="1:8" ht="14.4" x14ac:dyDescent="0.55000000000000004">
      <c r="A474" s="256"/>
      <c r="B474" s="257"/>
      <c r="E474" s="284"/>
    </row>
    <row r="475" spans="1:8" ht="14.4" x14ac:dyDescent="0.55000000000000004">
      <c r="A475" s="256"/>
      <c r="B475" s="257"/>
      <c r="E475" s="284"/>
      <c r="H475" s="284"/>
    </row>
    <row r="476" spans="1:8" ht="14.4" x14ac:dyDescent="0.55000000000000004">
      <c r="A476" s="256"/>
      <c r="B476" s="257"/>
      <c r="E476" s="284"/>
      <c r="H476" s="284"/>
    </row>
    <row r="477" spans="1:8" ht="14.4" x14ac:dyDescent="0.55000000000000004">
      <c r="A477" s="256"/>
      <c r="B477" s="257"/>
      <c r="E477" s="284"/>
      <c r="H477" s="284"/>
    </row>
    <row r="478" spans="1:8" ht="14.4" x14ac:dyDescent="0.55000000000000004">
      <c r="A478" s="256"/>
      <c r="B478" s="257"/>
      <c r="E478" s="284"/>
      <c r="H478" s="284"/>
    </row>
    <row r="479" spans="1:8" ht="14.4" x14ac:dyDescent="0.55000000000000004">
      <c r="A479" s="256"/>
      <c r="B479" s="257"/>
    </row>
    <row r="480" spans="1:8" ht="14.4" x14ac:dyDescent="0.55000000000000004">
      <c r="A480" s="256"/>
      <c r="B480" s="257"/>
      <c r="E480" s="284"/>
      <c r="H480" s="284"/>
    </row>
    <row r="481" spans="1:8" ht="14.4" x14ac:dyDescent="0.55000000000000004">
      <c r="A481" s="256"/>
      <c r="B481" s="257"/>
      <c r="E481" s="284"/>
      <c r="H481" s="284"/>
    </row>
    <row r="482" spans="1:8" ht="14.4" x14ac:dyDescent="0.55000000000000004">
      <c r="A482" s="256"/>
      <c r="B482" s="257"/>
      <c r="E482" s="284"/>
      <c r="H482" s="284"/>
    </row>
    <row r="483" spans="1:8" ht="14.4" x14ac:dyDescent="0.55000000000000004">
      <c r="A483" s="256"/>
      <c r="B483" s="257"/>
      <c r="E483" s="284"/>
      <c r="H483" s="284"/>
    </row>
    <row r="484" spans="1:8" ht="14.4" x14ac:dyDescent="0.55000000000000004">
      <c r="A484" s="256"/>
      <c r="B484" s="257"/>
      <c r="E484" s="284"/>
      <c r="H484" s="284"/>
    </row>
    <row r="485" spans="1:8" ht="14.4" x14ac:dyDescent="0.55000000000000004">
      <c r="A485" s="256"/>
      <c r="B485" s="257"/>
      <c r="E485" s="284"/>
    </row>
    <row r="486" spans="1:8" ht="14.4" x14ac:dyDescent="0.55000000000000004">
      <c r="A486" s="256"/>
      <c r="B486" s="257"/>
      <c r="E486" s="284"/>
      <c r="H486" s="284"/>
    </row>
    <row r="487" spans="1:8" ht="14.4" x14ac:dyDescent="0.55000000000000004">
      <c r="A487" s="256"/>
      <c r="B487" s="257"/>
      <c r="E487" s="284"/>
      <c r="H487" s="284"/>
    </row>
    <row r="488" spans="1:8" ht="14.4" x14ac:dyDescent="0.55000000000000004">
      <c r="A488" s="242"/>
      <c r="B488" s="243"/>
      <c r="E488" s="284"/>
      <c r="H488" s="284"/>
    </row>
    <row r="489" spans="1:8" ht="14.4" x14ac:dyDescent="0.55000000000000004">
      <c r="A489" s="242"/>
      <c r="B489" s="243"/>
      <c r="E489" s="284"/>
      <c r="H489" s="284"/>
    </row>
    <row r="490" spans="1:8" ht="14.4" x14ac:dyDescent="0.55000000000000004">
      <c r="A490" s="242"/>
      <c r="B490" s="243"/>
      <c r="E490" s="284"/>
      <c r="H490" s="284"/>
    </row>
    <row r="491" spans="1:8" ht="14.4" x14ac:dyDescent="0.55000000000000004">
      <c r="A491" s="242"/>
      <c r="B491" s="243"/>
      <c r="E491" s="284"/>
    </row>
    <row r="492" spans="1:8" ht="14.4" x14ac:dyDescent="0.55000000000000004">
      <c r="A492" s="242"/>
      <c r="B492" s="243"/>
      <c r="E492" s="284"/>
      <c r="H492" s="284"/>
    </row>
    <row r="493" spans="1:8" ht="14.4" x14ac:dyDescent="0.55000000000000004">
      <c r="A493" s="242"/>
      <c r="B493" s="243"/>
      <c r="E493" s="284"/>
      <c r="H493" s="284"/>
    </row>
    <row r="494" spans="1:8" ht="14.4" x14ac:dyDescent="0.55000000000000004">
      <c r="A494" s="242"/>
      <c r="B494" s="243"/>
      <c r="E494" s="284"/>
      <c r="H494" s="284"/>
    </row>
    <row r="495" spans="1:8" ht="14.4" x14ac:dyDescent="0.55000000000000004">
      <c r="A495" s="242"/>
      <c r="B495" s="243"/>
      <c r="E495" s="284"/>
      <c r="H495" s="284"/>
    </row>
    <row r="496" spans="1:8" ht="14.4" x14ac:dyDescent="0.55000000000000004">
      <c r="A496" s="242"/>
      <c r="B496" s="243"/>
      <c r="E496" s="284"/>
      <c r="H496" s="284"/>
    </row>
    <row r="497" spans="1:8" ht="14.4" x14ac:dyDescent="0.55000000000000004">
      <c r="A497" s="242"/>
      <c r="B497" s="243"/>
      <c r="E497" s="284"/>
    </row>
    <row r="498" spans="1:8" ht="14.4" x14ac:dyDescent="0.55000000000000004">
      <c r="A498" s="242"/>
      <c r="B498" s="243"/>
      <c r="E498" s="284"/>
      <c r="H498" s="284"/>
    </row>
    <row r="499" spans="1:8" ht="14.4" x14ac:dyDescent="0.55000000000000004">
      <c r="A499" s="242"/>
      <c r="B499" s="243"/>
      <c r="E499" s="284"/>
      <c r="H499" s="284"/>
    </row>
    <row r="500" spans="1:8" ht="14.4" x14ac:dyDescent="0.55000000000000004">
      <c r="A500" s="242"/>
      <c r="B500" s="243"/>
      <c r="E500" s="284"/>
      <c r="H500" s="284"/>
    </row>
    <row r="501" spans="1:8" ht="14.4" x14ac:dyDescent="0.55000000000000004">
      <c r="A501" s="242"/>
      <c r="B501" s="243"/>
      <c r="E501" s="284"/>
      <c r="H501" s="284"/>
    </row>
    <row r="502" spans="1:8" ht="14.4" x14ac:dyDescent="0.55000000000000004">
      <c r="A502" s="242"/>
      <c r="B502" s="243"/>
      <c r="E502" s="284"/>
      <c r="H502" s="284"/>
    </row>
    <row r="503" spans="1:8" ht="14.4" x14ac:dyDescent="0.55000000000000004">
      <c r="A503" s="242"/>
      <c r="B503" s="243"/>
      <c r="E503" s="284"/>
      <c r="H503" s="284"/>
    </row>
    <row r="504" spans="1:8" ht="14.4" x14ac:dyDescent="0.55000000000000004">
      <c r="A504" s="242"/>
      <c r="B504" s="243"/>
      <c r="E504" s="284"/>
      <c r="H504" s="284"/>
    </row>
    <row r="505" spans="1:8" ht="14.4" x14ac:dyDescent="0.55000000000000004">
      <c r="A505" s="242"/>
      <c r="B505" s="243"/>
      <c r="E505" s="284"/>
      <c r="H505" s="284"/>
    </row>
    <row r="506" spans="1:8" ht="14.4" x14ac:dyDescent="0.55000000000000004">
      <c r="A506" s="242"/>
      <c r="B506" s="243"/>
      <c r="E506" s="284"/>
    </row>
    <row r="507" spans="1:8" ht="14.4" x14ac:dyDescent="0.55000000000000004">
      <c r="A507" s="242"/>
      <c r="B507" s="243"/>
      <c r="E507" s="284"/>
      <c r="H507" s="284"/>
    </row>
    <row r="508" spans="1:8" ht="14.4" x14ac:dyDescent="0.55000000000000004">
      <c r="A508" s="242"/>
      <c r="B508" s="243"/>
      <c r="E508" s="284"/>
    </row>
    <row r="509" spans="1:8" ht="14.4" x14ac:dyDescent="0.55000000000000004">
      <c r="A509" s="256"/>
      <c r="B509" s="257"/>
      <c r="E509" s="284"/>
      <c r="H509" s="284"/>
    </row>
    <row r="510" spans="1:8" ht="14.4" x14ac:dyDescent="0.55000000000000004">
      <c r="A510" s="256"/>
      <c r="B510" s="257"/>
      <c r="E510" s="284"/>
      <c r="H510" s="284"/>
    </row>
    <row r="511" spans="1:8" ht="14.4" x14ac:dyDescent="0.55000000000000004">
      <c r="A511" s="256"/>
      <c r="B511" s="257"/>
      <c r="E511" s="284"/>
      <c r="H511" s="284"/>
    </row>
    <row r="512" spans="1:8" ht="14.4" x14ac:dyDescent="0.55000000000000004">
      <c r="A512" s="256"/>
      <c r="B512" s="257"/>
      <c r="E512" s="284"/>
      <c r="H512" s="284"/>
    </row>
    <row r="513" spans="1:8" ht="14.4" x14ac:dyDescent="0.55000000000000004">
      <c r="A513" s="256"/>
      <c r="B513" s="257"/>
    </row>
    <row r="514" spans="1:8" ht="14.4" x14ac:dyDescent="0.55000000000000004">
      <c r="A514" s="256"/>
      <c r="B514" s="257"/>
      <c r="H514" s="284"/>
    </row>
    <row r="515" spans="1:8" ht="14.4" x14ac:dyDescent="0.55000000000000004">
      <c r="A515" s="256"/>
      <c r="B515" s="257"/>
    </row>
    <row r="516" spans="1:8" ht="14.4" x14ac:dyDescent="0.55000000000000004">
      <c r="A516" s="256"/>
      <c r="B516" s="257"/>
      <c r="H516" s="284"/>
    </row>
    <row r="517" spans="1:8" ht="14.4" x14ac:dyDescent="0.55000000000000004">
      <c r="A517" s="256"/>
      <c r="B517" s="257"/>
    </row>
    <row r="518" spans="1:8" ht="14.4" x14ac:dyDescent="0.55000000000000004">
      <c r="A518" s="256"/>
      <c r="B518" s="257"/>
    </row>
    <row r="519" spans="1:8" ht="14.4" x14ac:dyDescent="0.55000000000000004">
      <c r="A519" s="256"/>
      <c r="B519" s="257"/>
      <c r="H519" s="284"/>
    </row>
    <row r="520" spans="1:8" ht="14.4" x14ac:dyDescent="0.55000000000000004">
      <c r="A520" s="256"/>
      <c r="B520" s="257"/>
    </row>
    <row r="521" spans="1:8" ht="14.4" x14ac:dyDescent="0.55000000000000004">
      <c r="A521" s="256"/>
      <c r="B521" s="257"/>
      <c r="H521" s="284"/>
    </row>
    <row r="522" spans="1:8" ht="14.4" x14ac:dyDescent="0.55000000000000004">
      <c r="A522" s="256"/>
      <c r="B522" s="257"/>
      <c r="H522" s="284"/>
    </row>
    <row r="523" spans="1:8" ht="14.4" x14ac:dyDescent="0.55000000000000004">
      <c r="A523" s="256"/>
      <c r="B523" s="257"/>
      <c r="H523" s="284"/>
    </row>
    <row r="524" spans="1:8" ht="14.4" x14ac:dyDescent="0.55000000000000004">
      <c r="A524" s="256"/>
      <c r="B524" s="257"/>
      <c r="H524" s="284"/>
    </row>
    <row r="525" spans="1:8" ht="14.4" x14ac:dyDescent="0.55000000000000004">
      <c r="A525" s="256"/>
      <c r="B525" s="257"/>
      <c r="H525" s="284"/>
    </row>
    <row r="526" spans="1:8" ht="14.4" x14ac:dyDescent="0.55000000000000004">
      <c r="A526" s="256"/>
      <c r="B526" s="257"/>
      <c r="H526" s="284"/>
    </row>
    <row r="527" spans="1:8" ht="14.4" x14ac:dyDescent="0.55000000000000004">
      <c r="A527" s="256"/>
      <c r="B527" s="257"/>
    </row>
    <row r="528" spans="1:8" ht="14.4" x14ac:dyDescent="0.55000000000000004">
      <c r="A528" s="256"/>
      <c r="B528" s="257"/>
    </row>
    <row r="529" spans="1:8" ht="14.4" x14ac:dyDescent="0.55000000000000004">
      <c r="A529" s="256"/>
      <c r="B529" s="257"/>
      <c r="H529" s="284"/>
    </row>
    <row r="530" spans="1:8" ht="14.4" x14ac:dyDescent="0.55000000000000004">
      <c r="A530" s="256"/>
      <c r="B530" s="257"/>
      <c r="H530" s="284"/>
    </row>
    <row r="531" spans="1:8" ht="14.4" x14ac:dyDescent="0.55000000000000004">
      <c r="A531" s="256"/>
      <c r="B531" s="257"/>
      <c r="H531" s="284"/>
    </row>
    <row r="532" spans="1:8" ht="14.4" x14ac:dyDescent="0.55000000000000004">
      <c r="A532" s="256"/>
      <c r="B532" s="257"/>
      <c r="H532" s="284"/>
    </row>
    <row r="533" spans="1:8" ht="14.4" x14ac:dyDescent="0.55000000000000004">
      <c r="A533" s="256"/>
      <c r="B533" s="257"/>
      <c r="H533" s="284"/>
    </row>
    <row r="534" spans="1:8" ht="14.4" x14ac:dyDescent="0.55000000000000004">
      <c r="A534" s="256"/>
      <c r="B534" s="257"/>
      <c r="H534" s="284"/>
    </row>
    <row r="535" spans="1:8" ht="14.4" x14ac:dyDescent="0.55000000000000004">
      <c r="A535" s="232"/>
      <c r="B535" s="233"/>
      <c r="H535" s="284"/>
    </row>
    <row r="536" spans="1:8" ht="14.4" x14ac:dyDescent="0.55000000000000004">
      <c r="A536" s="232"/>
      <c r="B536" s="233"/>
    </row>
    <row r="537" spans="1:8" ht="14.4" x14ac:dyDescent="0.55000000000000004">
      <c r="A537" s="232"/>
      <c r="B537" s="233"/>
      <c r="H537" s="284"/>
    </row>
    <row r="538" spans="1:8" ht="14.4" x14ac:dyDescent="0.55000000000000004">
      <c r="A538" s="232"/>
      <c r="B538" s="233"/>
    </row>
    <row r="539" spans="1:8" ht="14.4" x14ac:dyDescent="0.55000000000000004">
      <c r="A539" s="232"/>
      <c r="B539" s="233"/>
    </row>
    <row r="540" spans="1:8" ht="14.4" x14ac:dyDescent="0.55000000000000004">
      <c r="A540" s="232"/>
      <c r="B540" s="233"/>
    </row>
    <row r="541" spans="1:8" ht="14.4" x14ac:dyDescent="0.55000000000000004">
      <c r="A541" s="232"/>
      <c r="B541" s="233"/>
      <c r="H541" s="284"/>
    </row>
    <row r="542" spans="1:8" ht="14.4" x14ac:dyDescent="0.55000000000000004">
      <c r="A542" s="232"/>
      <c r="B542" s="233"/>
    </row>
    <row r="543" spans="1:8" ht="14.4" x14ac:dyDescent="0.55000000000000004">
      <c r="A543" s="232"/>
      <c r="B543" s="233"/>
    </row>
    <row r="544" spans="1:8" ht="14.4" x14ac:dyDescent="0.55000000000000004">
      <c r="A544" s="232"/>
      <c r="B544" s="233"/>
      <c r="H544" s="284"/>
    </row>
    <row r="545" spans="1:8" ht="14.4" x14ac:dyDescent="0.55000000000000004">
      <c r="A545" s="232"/>
      <c r="B545" s="233"/>
    </row>
    <row r="546" spans="1:8" ht="14.4" x14ac:dyDescent="0.55000000000000004">
      <c r="A546" s="232"/>
      <c r="B546" s="233"/>
      <c r="H546" s="284"/>
    </row>
    <row r="547" spans="1:8" ht="14.4" x14ac:dyDescent="0.55000000000000004">
      <c r="A547" s="232"/>
      <c r="B547" s="233"/>
      <c r="H547" s="284"/>
    </row>
    <row r="548" spans="1:8" ht="14.4" x14ac:dyDescent="0.55000000000000004">
      <c r="A548" s="232"/>
      <c r="B548" s="233"/>
      <c r="H548" s="284"/>
    </row>
    <row r="549" spans="1:8" ht="14.4" x14ac:dyDescent="0.55000000000000004">
      <c r="A549" s="232"/>
      <c r="B549" s="233"/>
      <c r="H549" s="284"/>
    </row>
    <row r="550" spans="1:8" ht="14.4" x14ac:dyDescent="0.55000000000000004">
      <c r="A550" s="232"/>
      <c r="B550" s="233"/>
      <c r="H550" s="284"/>
    </row>
    <row r="551" spans="1:8" ht="14.4" x14ac:dyDescent="0.55000000000000004">
      <c r="A551" s="232"/>
      <c r="B551" s="233"/>
      <c r="H551" s="284"/>
    </row>
    <row r="552" spans="1:8" ht="14.4" x14ac:dyDescent="0.55000000000000004">
      <c r="A552" s="232"/>
      <c r="B552" s="233"/>
      <c r="H552" s="284"/>
    </row>
    <row r="553" spans="1:8" ht="14.4" x14ac:dyDescent="0.55000000000000004">
      <c r="A553" s="232"/>
      <c r="B553" s="233"/>
    </row>
    <row r="554" spans="1:8" ht="14.4" x14ac:dyDescent="0.55000000000000004">
      <c r="A554" s="232"/>
      <c r="B554" s="233"/>
      <c r="H554" s="284"/>
    </row>
    <row r="555" spans="1:8" ht="14.4" x14ac:dyDescent="0.55000000000000004">
      <c r="A555" s="232"/>
      <c r="B555" s="233"/>
      <c r="H555" s="284"/>
    </row>
    <row r="556" spans="1:8" ht="14.4" x14ac:dyDescent="0.55000000000000004">
      <c r="A556" s="232"/>
      <c r="B556" s="233"/>
      <c r="H556" s="284"/>
    </row>
    <row r="557" spans="1:8" ht="14.4" x14ac:dyDescent="0.55000000000000004">
      <c r="A557" s="232"/>
      <c r="B557" s="233"/>
      <c r="H557" s="284"/>
    </row>
    <row r="558" spans="1:8" ht="14.4" x14ac:dyDescent="0.55000000000000004">
      <c r="A558" s="232"/>
      <c r="B558" s="233"/>
      <c r="H558" s="284"/>
    </row>
    <row r="559" spans="1:8" ht="14.4" x14ac:dyDescent="0.55000000000000004">
      <c r="A559" s="232"/>
      <c r="B559" s="233"/>
      <c r="H559" s="284"/>
    </row>
    <row r="560" spans="1:8" ht="14.4" x14ac:dyDescent="0.55000000000000004">
      <c r="A560" s="232"/>
      <c r="B560" s="233"/>
      <c r="H560" s="284"/>
    </row>
    <row r="561" spans="1:8" ht="14.4" x14ac:dyDescent="0.55000000000000004">
      <c r="A561" s="232"/>
      <c r="B561" s="233"/>
    </row>
    <row r="562" spans="1:8" ht="14.4" x14ac:dyDescent="0.55000000000000004">
      <c r="A562" s="232"/>
      <c r="B562" s="233"/>
      <c r="H562" s="284"/>
    </row>
    <row r="563" spans="1:8" ht="14.4" x14ac:dyDescent="0.55000000000000004">
      <c r="A563" s="232"/>
      <c r="B563" s="233"/>
    </row>
    <row r="564" spans="1:8" ht="14.4" x14ac:dyDescent="0.55000000000000004">
      <c r="A564" s="232"/>
      <c r="B564" s="233"/>
      <c r="H564" s="284"/>
    </row>
    <row r="565" spans="1:8" ht="14.4" x14ac:dyDescent="0.55000000000000004">
      <c r="A565" s="232"/>
      <c r="B565" s="233"/>
    </row>
    <row r="566" spans="1:8" ht="14.4" x14ac:dyDescent="0.55000000000000004">
      <c r="A566" s="232"/>
      <c r="B566" s="233"/>
      <c r="H566" s="284"/>
    </row>
    <row r="567" spans="1:8" ht="14.4" x14ac:dyDescent="0.55000000000000004">
      <c r="A567" s="232"/>
      <c r="B567" s="233"/>
      <c r="H567" s="284"/>
    </row>
    <row r="568" spans="1:8" ht="14.4" x14ac:dyDescent="0.55000000000000004">
      <c r="A568" s="232"/>
      <c r="B568" s="233"/>
      <c r="H568" s="284"/>
    </row>
    <row r="569" spans="1:8" ht="14.4" x14ac:dyDescent="0.55000000000000004">
      <c r="A569" s="232"/>
      <c r="B569" s="233"/>
      <c r="H569" s="284"/>
    </row>
    <row r="570" spans="1:8" ht="14.4" x14ac:dyDescent="0.55000000000000004">
      <c r="A570" s="232"/>
      <c r="B570" s="233"/>
      <c r="H570" s="284"/>
    </row>
    <row r="571" spans="1:8" ht="14.4" x14ac:dyDescent="0.55000000000000004">
      <c r="A571" s="232"/>
      <c r="B571" s="233"/>
    </row>
    <row r="572" spans="1:8" ht="14.4" x14ac:dyDescent="0.55000000000000004">
      <c r="A572" s="232"/>
      <c r="B572" s="233"/>
      <c r="H572" s="284"/>
    </row>
    <row r="573" spans="1:8" ht="14.4" x14ac:dyDescent="0.55000000000000004">
      <c r="A573" s="232"/>
      <c r="B573" s="233"/>
    </row>
    <row r="574" spans="1:8" ht="14.4" x14ac:dyDescent="0.55000000000000004">
      <c r="A574" s="232"/>
      <c r="B574" s="233"/>
      <c r="H574" s="284"/>
    </row>
    <row r="575" spans="1:8" ht="14.4" x14ac:dyDescent="0.55000000000000004">
      <c r="A575" s="232"/>
      <c r="B575" s="233"/>
      <c r="H575" s="284"/>
    </row>
    <row r="576" spans="1:8" ht="14.4" x14ac:dyDescent="0.55000000000000004">
      <c r="A576" s="232"/>
      <c r="B576" s="233"/>
    </row>
    <row r="577" spans="1:8" ht="14.4" x14ac:dyDescent="0.55000000000000004">
      <c r="A577" s="232"/>
      <c r="B577" s="233"/>
    </row>
    <row r="578" spans="1:8" ht="14.4" x14ac:dyDescent="0.55000000000000004">
      <c r="A578" s="258"/>
      <c r="B578" s="259"/>
    </row>
    <row r="579" spans="1:8" ht="14.4" x14ac:dyDescent="0.55000000000000004">
      <c r="A579" s="258"/>
      <c r="B579" s="259"/>
    </row>
    <row r="580" spans="1:8" ht="14.4" x14ac:dyDescent="0.55000000000000004">
      <c r="A580" s="258"/>
      <c r="B580" s="259"/>
      <c r="H580" s="284"/>
    </row>
    <row r="581" spans="1:8" ht="14.4" x14ac:dyDescent="0.55000000000000004">
      <c r="A581" s="258"/>
      <c r="B581" s="259"/>
    </row>
    <row r="582" spans="1:8" ht="14.4" x14ac:dyDescent="0.55000000000000004">
      <c r="A582" s="258"/>
      <c r="B582" s="259"/>
      <c r="H582" s="284"/>
    </row>
    <row r="583" spans="1:8" ht="14.4" x14ac:dyDescent="0.55000000000000004">
      <c r="A583" s="258"/>
      <c r="B583" s="259"/>
      <c r="H583" s="284"/>
    </row>
    <row r="584" spans="1:8" ht="14.4" x14ac:dyDescent="0.55000000000000004">
      <c r="A584" s="258"/>
      <c r="B584" s="259"/>
      <c r="H584" s="284"/>
    </row>
    <row r="585" spans="1:8" ht="14.4" x14ac:dyDescent="0.55000000000000004">
      <c r="A585" s="258"/>
      <c r="B585" s="259"/>
      <c r="H585" s="284"/>
    </row>
    <row r="586" spans="1:8" ht="14.4" x14ac:dyDescent="0.55000000000000004">
      <c r="A586" s="258"/>
      <c r="B586" s="259"/>
      <c r="H586" s="284"/>
    </row>
    <row r="587" spans="1:8" ht="14.4" x14ac:dyDescent="0.55000000000000004">
      <c r="A587" s="258"/>
      <c r="B587" s="259"/>
      <c r="H587" s="284"/>
    </row>
    <row r="588" spans="1:8" ht="14.4" x14ac:dyDescent="0.55000000000000004">
      <c r="A588" s="258"/>
      <c r="B588" s="259"/>
    </row>
    <row r="589" spans="1:8" ht="14.4" x14ac:dyDescent="0.55000000000000004">
      <c r="A589" s="258"/>
      <c r="B589" s="259"/>
      <c r="H589" s="284"/>
    </row>
    <row r="590" spans="1:8" ht="14.4" x14ac:dyDescent="0.55000000000000004">
      <c r="A590" s="258"/>
      <c r="B590" s="259"/>
    </row>
    <row r="591" spans="1:8" ht="14.4" x14ac:dyDescent="0.55000000000000004">
      <c r="A591" s="258"/>
      <c r="B591" s="259"/>
    </row>
    <row r="592" spans="1:8" ht="14.4" x14ac:dyDescent="0.55000000000000004">
      <c r="A592" s="258"/>
      <c r="B592" s="259"/>
      <c r="H592" s="284"/>
    </row>
    <row r="593" spans="1:8" ht="14.4" x14ac:dyDescent="0.55000000000000004">
      <c r="A593" s="258"/>
      <c r="B593" s="259"/>
      <c r="H593" s="284"/>
    </row>
    <row r="594" spans="1:8" ht="14.4" x14ac:dyDescent="0.55000000000000004">
      <c r="A594" s="258"/>
      <c r="B594" s="259"/>
      <c r="H594" s="284"/>
    </row>
    <row r="595" spans="1:8" ht="14.4" x14ac:dyDescent="0.55000000000000004">
      <c r="A595" s="258"/>
      <c r="B595" s="259"/>
      <c r="H595" s="284"/>
    </row>
    <row r="596" spans="1:8" ht="14.4" x14ac:dyDescent="0.55000000000000004">
      <c r="A596" s="258"/>
      <c r="B596" s="259"/>
    </row>
    <row r="597" spans="1:8" ht="14.4" x14ac:dyDescent="0.55000000000000004">
      <c r="A597" s="258"/>
      <c r="B597" s="259"/>
      <c r="H597" s="284"/>
    </row>
    <row r="598" spans="1:8" ht="14.4" x14ac:dyDescent="0.55000000000000004">
      <c r="A598" s="258"/>
      <c r="B598" s="259"/>
      <c r="H598" s="284"/>
    </row>
    <row r="599" spans="1:8" ht="14.4" x14ac:dyDescent="0.55000000000000004">
      <c r="A599" s="258"/>
      <c r="B599" s="259"/>
      <c r="H599" s="284"/>
    </row>
    <row r="600" spans="1:8" ht="14.4" x14ac:dyDescent="0.55000000000000004">
      <c r="A600" s="258"/>
      <c r="B600" s="259"/>
      <c r="H600" s="284"/>
    </row>
    <row r="601" spans="1:8" x14ac:dyDescent="0.35">
      <c r="H601" s="284"/>
    </row>
    <row r="602" spans="1:8" x14ac:dyDescent="0.35">
      <c r="H602" s="284"/>
    </row>
    <row r="603" spans="1:8" x14ac:dyDescent="0.35">
      <c r="H603" s="284"/>
    </row>
    <row r="604" spans="1:8" x14ac:dyDescent="0.35">
      <c r="H604" s="284"/>
    </row>
    <row r="605" spans="1:8" x14ac:dyDescent="0.35">
      <c r="H605" s="284"/>
    </row>
    <row r="606" spans="1:8" x14ac:dyDescent="0.35">
      <c r="H606" s="284"/>
    </row>
    <row r="607" spans="1:8" x14ac:dyDescent="0.35">
      <c r="H607" s="284"/>
    </row>
    <row r="608" spans="1:8" x14ac:dyDescent="0.35">
      <c r="H608" s="284"/>
    </row>
    <row r="610" spans="8:8" x14ac:dyDescent="0.35">
      <c r="H610" s="284"/>
    </row>
    <row r="611" spans="8:8" x14ac:dyDescent="0.35">
      <c r="H611" s="284"/>
    </row>
    <row r="612" spans="8:8" x14ac:dyDescent="0.35">
      <c r="H612" s="284"/>
    </row>
    <row r="613" spans="8:8" x14ac:dyDescent="0.35">
      <c r="H613" s="284"/>
    </row>
    <row r="614" spans="8:8" x14ac:dyDescent="0.35">
      <c r="H614" s="284"/>
    </row>
    <row r="615" spans="8:8" x14ac:dyDescent="0.35">
      <c r="H615" s="284"/>
    </row>
    <row r="616" spans="8:8" x14ac:dyDescent="0.35">
      <c r="H616" s="284"/>
    </row>
    <row r="617" spans="8:8" x14ac:dyDescent="0.35">
      <c r="H617" s="284"/>
    </row>
    <row r="618" spans="8:8" x14ac:dyDescent="0.35">
      <c r="H618" s="284"/>
    </row>
    <row r="619" spans="8:8" x14ac:dyDescent="0.35">
      <c r="H619" s="284"/>
    </row>
    <row r="620" spans="8:8" x14ac:dyDescent="0.35">
      <c r="H620" s="284"/>
    </row>
    <row r="621" spans="8:8" x14ac:dyDescent="0.35">
      <c r="H621" s="284"/>
    </row>
    <row r="623" spans="8:8" x14ac:dyDescent="0.35">
      <c r="H623" s="284"/>
    </row>
    <row r="624" spans="8:8" x14ac:dyDescent="0.35">
      <c r="H624" s="284"/>
    </row>
    <row r="625" spans="8:8" x14ac:dyDescent="0.35">
      <c r="H625" s="284"/>
    </row>
    <row r="626" spans="8:8" x14ac:dyDescent="0.35">
      <c r="H626" s="284"/>
    </row>
    <row r="627" spans="8:8" x14ac:dyDescent="0.35">
      <c r="H627" s="284"/>
    </row>
    <row r="628" spans="8:8" x14ac:dyDescent="0.35">
      <c r="H628" s="284"/>
    </row>
    <row r="629" spans="8:8" x14ac:dyDescent="0.35">
      <c r="H629" s="284"/>
    </row>
    <row r="630" spans="8:8" x14ac:dyDescent="0.35">
      <c r="H630" s="284"/>
    </row>
    <row r="631" spans="8:8" x14ac:dyDescent="0.35">
      <c r="H631" s="284"/>
    </row>
    <row r="633" spans="8:8" x14ac:dyDescent="0.35">
      <c r="H633" s="284"/>
    </row>
    <row r="634" spans="8:8" x14ac:dyDescent="0.35">
      <c r="H634" s="284"/>
    </row>
    <row r="635" spans="8:8" x14ac:dyDescent="0.35">
      <c r="H635" s="284"/>
    </row>
    <row r="636" spans="8:8" x14ac:dyDescent="0.35">
      <c r="H636" s="284"/>
    </row>
    <row r="637" spans="8:8" x14ac:dyDescent="0.35">
      <c r="H637" s="284"/>
    </row>
    <row r="638" spans="8:8" x14ac:dyDescent="0.35">
      <c r="H638" s="284"/>
    </row>
    <row r="639" spans="8:8" x14ac:dyDescent="0.35">
      <c r="H639" s="284"/>
    </row>
    <row r="640" spans="8:8" x14ac:dyDescent="0.35">
      <c r="H640" s="284"/>
    </row>
    <row r="641" spans="8:8" x14ac:dyDescent="0.35">
      <c r="H641" s="284"/>
    </row>
    <row r="642" spans="8:8" x14ac:dyDescent="0.35">
      <c r="H642" s="284"/>
    </row>
    <row r="643" spans="8:8" x14ac:dyDescent="0.35">
      <c r="H643" s="284"/>
    </row>
    <row r="644" spans="8:8" x14ac:dyDescent="0.35">
      <c r="H644" s="284"/>
    </row>
    <row r="645" spans="8:8" x14ac:dyDescent="0.35">
      <c r="H645" s="284"/>
    </row>
    <row r="646" spans="8:8" x14ac:dyDescent="0.35">
      <c r="H646" s="284"/>
    </row>
    <row r="647" spans="8:8" x14ac:dyDescent="0.35">
      <c r="H647" s="284"/>
    </row>
    <row r="650" spans="8:8" x14ac:dyDescent="0.35">
      <c r="H650" s="284"/>
    </row>
    <row r="651" spans="8:8" x14ac:dyDescent="0.35">
      <c r="H651" s="284"/>
    </row>
    <row r="653" spans="8:8" x14ac:dyDescent="0.35">
      <c r="H653" s="284"/>
    </row>
    <row r="654" spans="8:8" x14ac:dyDescent="0.35">
      <c r="H654" s="284"/>
    </row>
    <row r="655" spans="8:8" x14ac:dyDescent="0.35">
      <c r="H655" s="284"/>
    </row>
    <row r="656" spans="8:8" x14ac:dyDescent="0.35">
      <c r="H656" s="284"/>
    </row>
    <row r="657" spans="8:8" x14ac:dyDescent="0.35">
      <c r="H657" s="284"/>
    </row>
    <row r="658" spans="8:8" x14ac:dyDescent="0.35">
      <c r="H658" s="284"/>
    </row>
    <row r="659" spans="8:8" x14ac:dyDescent="0.35">
      <c r="H659" s="284"/>
    </row>
    <row r="662" spans="8:8" x14ac:dyDescent="0.35">
      <c r="H662" s="284"/>
    </row>
    <row r="664" spans="8:8" x14ac:dyDescent="0.35">
      <c r="H664" s="284"/>
    </row>
    <row r="665" spans="8:8" x14ac:dyDescent="0.35">
      <c r="H665" s="284"/>
    </row>
    <row r="668" spans="8:8" x14ac:dyDescent="0.35">
      <c r="H668" s="284"/>
    </row>
    <row r="669" spans="8:8" x14ac:dyDescent="0.35">
      <c r="H669" s="284"/>
    </row>
    <row r="673" spans="8:8" x14ac:dyDescent="0.35">
      <c r="H673" s="284"/>
    </row>
    <row r="674" spans="8:8" x14ac:dyDescent="0.35">
      <c r="H674" s="284"/>
    </row>
    <row r="675" spans="8:8" x14ac:dyDescent="0.35">
      <c r="H675" s="284"/>
    </row>
    <row r="676" spans="8:8" x14ac:dyDescent="0.35">
      <c r="H676" s="284"/>
    </row>
    <row r="677" spans="8:8" x14ac:dyDescent="0.35">
      <c r="H677" s="284"/>
    </row>
    <row r="678" spans="8:8" x14ac:dyDescent="0.35">
      <c r="H678" s="284"/>
    </row>
    <row r="679" spans="8:8" x14ac:dyDescent="0.35">
      <c r="H679" s="284"/>
    </row>
    <row r="680" spans="8:8" x14ac:dyDescent="0.35">
      <c r="H680" s="284"/>
    </row>
    <row r="681" spans="8:8" x14ac:dyDescent="0.35">
      <c r="H681" s="284"/>
    </row>
    <row r="682" spans="8:8" x14ac:dyDescent="0.35">
      <c r="H682" s="284"/>
    </row>
    <row r="683" spans="8:8" x14ac:dyDescent="0.35">
      <c r="H683" s="284"/>
    </row>
    <row r="684" spans="8:8" x14ac:dyDescent="0.35">
      <c r="H684" s="284"/>
    </row>
    <row r="685" spans="8:8" x14ac:dyDescent="0.35">
      <c r="H685" s="284"/>
    </row>
    <row r="686" spans="8:8" x14ac:dyDescent="0.35">
      <c r="H686" s="284"/>
    </row>
    <row r="687" spans="8:8" x14ac:dyDescent="0.35">
      <c r="H687" s="284"/>
    </row>
    <row r="688" spans="8:8" x14ac:dyDescent="0.35">
      <c r="H688" s="284"/>
    </row>
    <row r="689" spans="8:8" x14ac:dyDescent="0.35">
      <c r="H689" s="284"/>
    </row>
    <row r="690" spans="8:8" x14ac:dyDescent="0.35">
      <c r="H690" s="284"/>
    </row>
    <row r="691" spans="8:8" x14ac:dyDescent="0.35">
      <c r="H691" s="284"/>
    </row>
    <row r="693" spans="8:8" x14ac:dyDescent="0.35">
      <c r="H693" s="284"/>
    </row>
    <row r="694" spans="8:8" x14ac:dyDescent="0.35">
      <c r="H694" s="284"/>
    </row>
    <row r="695" spans="8:8" x14ac:dyDescent="0.35">
      <c r="H695" s="284"/>
    </row>
    <row r="696" spans="8:8" x14ac:dyDescent="0.35">
      <c r="H696" s="284"/>
    </row>
    <row r="697" spans="8:8" x14ac:dyDescent="0.35">
      <c r="H697" s="284"/>
    </row>
    <row r="698" spans="8:8" x14ac:dyDescent="0.35">
      <c r="H698" s="284"/>
    </row>
    <row r="699" spans="8:8" x14ac:dyDescent="0.35">
      <c r="H699" s="284"/>
    </row>
    <row r="700" spans="8:8" x14ac:dyDescent="0.35">
      <c r="H700" s="284"/>
    </row>
    <row r="701" spans="8:8" x14ac:dyDescent="0.35">
      <c r="H701" s="284"/>
    </row>
    <row r="702" spans="8:8" x14ac:dyDescent="0.35">
      <c r="H702" s="284"/>
    </row>
    <row r="703" spans="8:8" x14ac:dyDescent="0.35">
      <c r="H703" s="284"/>
    </row>
    <row r="704" spans="8:8" x14ac:dyDescent="0.35">
      <c r="H704" s="284"/>
    </row>
    <row r="705" spans="8:8" x14ac:dyDescent="0.35">
      <c r="H705" s="284"/>
    </row>
    <row r="706" spans="8:8" x14ac:dyDescent="0.35">
      <c r="H706" s="284"/>
    </row>
    <row r="707" spans="8:8" x14ac:dyDescent="0.35">
      <c r="H707" s="284"/>
    </row>
    <row r="708" spans="8:8" x14ac:dyDescent="0.35">
      <c r="H708" s="284"/>
    </row>
    <row r="709" spans="8:8" x14ac:dyDescent="0.35">
      <c r="H709" s="284"/>
    </row>
    <row r="712" spans="8:8" x14ac:dyDescent="0.35">
      <c r="H712" s="284"/>
    </row>
    <row r="713" spans="8:8" x14ac:dyDescent="0.35">
      <c r="H713" s="284"/>
    </row>
    <row r="714" spans="8:8" x14ac:dyDescent="0.35">
      <c r="H714" s="284"/>
    </row>
    <row r="715" spans="8:8" x14ac:dyDescent="0.35">
      <c r="H715" s="284"/>
    </row>
    <row r="716" spans="8:8" x14ac:dyDescent="0.35">
      <c r="H716" s="284"/>
    </row>
    <row r="717" spans="8:8" x14ac:dyDescent="0.35">
      <c r="H717" s="284"/>
    </row>
    <row r="719" spans="8:8" x14ac:dyDescent="0.35">
      <c r="H719" s="284"/>
    </row>
    <row r="720" spans="8:8" x14ac:dyDescent="0.35">
      <c r="H720" s="284"/>
    </row>
    <row r="721" spans="8:8" x14ac:dyDescent="0.35">
      <c r="H721" s="284"/>
    </row>
    <row r="722" spans="8:8" x14ac:dyDescent="0.35">
      <c r="H722" s="284"/>
    </row>
    <row r="723" spans="8:8" x14ac:dyDescent="0.35">
      <c r="H723" s="284"/>
    </row>
    <row r="724" spans="8:8" x14ac:dyDescent="0.35">
      <c r="H724" s="284"/>
    </row>
    <row r="725" spans="8:8" x14ac:dyDescent="0.35">
      <c r="H725" s="284"/>
    </row>
    <row r="726" spans="8:8" x14ac:dyDescent="0.35">
      <c r="H726" s="284"/>
    </row>
    <row r="727" spans="8:8" x14ac:dyDescent="0.35">
      <c r="H727" s="284"/>
    </row>
    <row r="728" spans="8:8" x14ac:dyDescent="0.35">
      <c r="H728" s="284"/>
    </row>
    <row r="729" spans="8:8" x14ac:dyDescent="0.35">
      <c r="H729" s="284"/>
    </row>
    <row r="730" spans="8:8" x14ac:dyDescent="0.35">
      <c r="H730" s="284"/>
    </row>
    <row r="732" spans="8:8" x14ac:dyDescent="0.35">
      <c r="H732" s="284"/>
    </row>
    <row r="733" spans="8:8" x14ac:dyDescent="0.35">
      <c r="H733" s="284"/>
    </row>
    <row r="734" spans="8:8" x14ac:dyDescent="0.35">
      <c r="H734" s="284"/>
    </row>
    <row r="735" spans="8:8" x14ac:dyDescent="0.35">
      <c r="H735" s="284"/>
    </row>
    <row r="736" spans="8:8" x14ac:dyDescent="0.35">
      <c r="H736" s="284"/>
    </row>
    <row r="737" spans="8:8" x14ac:dyDescent="0.35">
      <c r="H737" s="284"/>
    </row>
    <row r="738" spans="8:8" x14ac:dyDescent="0.35">
      <c r="H738" s="284"/>
    </row>
    <row r="739" spans="8:8" x14ac:dyDescent="0.35">
      <c r="H739" s="284"/>
    </row>
    <row r="740" spans="8:8" x14ac:dyDescent="0.35">
      <c r="H740" s="284"/>
    </row>
    <row r="741" spans="8:8" x14ac:dyDescent="0.35">
      <c r="H741" s="284"/>
    </row>
    <row r="742" spans="8:8" x14ac:dyDescent="0.35">
      <c r="H742" s="284"/>
    </row>
    <row r="744" spans="8:8" x14ac:dyDescent="0.35">
      <c r="H744" s="284"/>
    </row>
    <row r="745" spans="8:8" x14ac:dyDescent="0.35">
      <c r="H745" s="284"/>
    </row>
    <row r="746" spans="8:8" x14ac:dyDescent="0.35">
      <c r="H746" s="284"/>
    </row>
    <row r="747" spans="8:8" x14ac:dyDescent="0.35">
      <c r="H747" s="284"/>
    </row>
    <row r="748" spans="8:8" x14ac:dyDescent="0.35">
      <c r="H748" s="284"/>
    </row>
    <row r="749" spans="8:8" x14ac:dyDescent="0.35">
      <c r="H749" s="284"/>
    </row>
    <row r="750" spans="8:8" x14ac:dyDescent="0.35">
      <c r="H750" s="284"/>
    </row>
    <row r="751" spans="8:8" x14ac:dyDescent="0.35">
      <c r="H751" s="284"/>
    </row>
    <row r="752" spans="8:8" x14ac:dyDescent="0.35">
      <c r="H752" s="284"/>
    </row>
    <row r="753" spans="8:8" x14ac:dyDescent="0.35">
      <c r="H753" s="284"/>
    </row>
    <row r="754" spans="8:8" x14ac:dyDescent="0.35">
      <c r="H754" s="284"/>
    </row>
    <row r="756" spans="8:8" x14ac:dyDescent="0.35">
      <c r="H756" s="284"/>
    </row>
    <row r="757" spans="8:8" x14ac:dyDescent="0.35">
      <c r="H757" s="284"/>
    </row>
    <row r="758" spans="8:8" x14ac:dyDescent="0.35">
      <c r="H758" s="284"/>
    </row>
    <row r="759" spans="8:8" x14ac:dyDescent="0.35">
      <c r="H759" s="284"/>
    </row>
    <row r="760" spans="8:8" x14ac:dyDescent="0.35">
      <c r="H760" s="284"/>
    </row>
    <row r="761" spans="8:8" x14ac:dyDescent="0.35">
      <c r="H761" s="284"/>
    </row>
    <row r="762" spans="8:8" x14ac:dyDescent="0.35">
      <c r="H762" s="284"/>
    </row>
    <row r="763" spans="8:8" x14ac:dyDescent="0.35">
      <c r="H763" s="284"/>
    </row>
    <row r="764" spans="8:8" x14ac:dyDescent="0.35">
      <c r="H764" s="284"/>
    </row>
    <row r="765" spans="8:8" x14ac:dyDescent="0.35">
      <c r="H765" s="284"/>
    </row>
    <row r="766" spans="8:8" x14ac:dyDescent="0.35">
      <c r="H766" s="284"/>
    </row>
    <row r="767" spans="8:8" x14ac:dyDescent="0.35">
      <c r="H767" s="284"/>
    </row>
    <row r="768" spans="8:8" x14ac:dyDescent="0.35">
      <c r="H768" s="284"/>
    </row>
    <row r="769" spans="8:8" x14ac:dyDescent="0.35">
      <c r="H769" s="284"/>
    </row>
    <row r="770" spans="8:8" x14ac:dyDescent="0.35">
      <c r="H770" s="284"/>
    </row>
    <row r="771" spans="8:8" x14ac:dyDescent="0.35">
      <c r="H771" s="284"/>
    </row>
    <row r="772" spans="8:8" x14ac:dyDescent="0.35">
      <c r="H772" s="284"/>
    </row>
    <row r="773" spans="8:8" x14ac:dyDescent="0.35">
      <c r="H773" s="284"/>
    </row>
    <row r="774" spans="8:8" x14ac:dyDescent="0.35">
      <c r="H774" s="284"/>
    </row>
    <row r="775" spans="8:8" x14ac:dyDescent="0.35">
      <c r="H775" s="284"/>
    </row>
    <row r="776" spans="8:8" x14ac:dyDescent="0.35">
      <c r="H776" s="284"/>
    </row>
    <row r="777" spans="8:8" x14ac:dyDescent="0.35">
      <c r="H777" s="284"/>
    </row>
    <row r="778" spans="8:8" x14ac:dyDescent="0.35">
      <c r="H778" s="284"/>
    </row>
    <row r="779" spans="8:8" x14ac:dyDescent="0.35">
      <c r="H779" s="284"/>
    </row>
    <row r="780" spans="8:8" x14ac:dyDescent="0.35">
      <c r="H780" s="284"/>
    </row>
    <row r="781" spans="8:8" x14ac:dyDescent="0.35">
      <c r="H781" s="284"/>
    </row>
    <row r="782" spans="8:8" x14ac:dyDescent="0.35">
      <c r="H782" s="284"/>
    </row>
    <row r="783" spans="8:8" x14ac:dyDescent="0.35">
      <c r="H783" s="284"/>
    </row>
    <row r="784" spans="8:8" x14ac:dyDescent="0.35">
      <c r="H784" s="284"/>
    </row>
    <row r="785" spans="8:8" x14ac:dyDescent="0.35">
      <c r="H785" s="284"/>
    </row>
    <row r="786" spans="8:8" x14ac:dyDescent="0.35">
      <c r="H786" s="284"/>
    </row>
    <row r="787" spans="8:8" x14ac:dyDescent="0.35">
      <c r="H787" s="284"/>
    </row>
    <row r="788" spans="8:8" x14ac:dyDescent="0.35">
      <c r="H788" s="284"/>
    </row>
    <row r="789" spans="8:8" x14ac:dyDescent="0.35">
      <c r="H789" s="284"/>
    </row>
    <row r="791" spans="8:8" x14ac:dyDescent="0.35">
      <c r="H791" s="284"/>
    </row>
    <row r="792" spans="8:8" x14ac:dyDescent="0.35">
      <c r="H792" s="284"/>
    </row>
    <row r="793" spans="8:8" x14ac:dyDescent="0.35">
      <c r="H793" s="284"/>
    </row>
    <row r="794" spans="8:8" x14ac:dyDescent="0.35">
      <c r="H794" s="284"/>
    </row>
    <row r="795" spans="8:8" x14ac:dyDescent="0.35">
      <c r="H795" s="284"/>
    </row>
    <row r="796" spans="8:8" x14ac:dyDescent="0.35">
      <c r="H796" s="284"/>
    </row>
    <row r="797" spans="8:8" x14ac:dyDescent="0.35">
      <c r="H797" s="284"/>
    </row>
    <row r="798" spans="8:8" x14ac:dyDescent="0.35">
      <c r="H798" s="284"/>
    </row>
    <row r="799" spans="8:8" x14ac:dyDescent="0.35">
      <c r="H799" s="284"/>
    </row>
    <row r="800" spans="8:8" x14ac:dyDescent="0.35">
      <c r="H800" s="284"/>
    </row>
    <row r="801" spans="8:8" x14ac:dyDescent="0.35">
      <c r="H801" s="284"/>
    </row>
    <row r="802" spans="8:8" x14ac:dyDescent="0.35">
      <c r="H802" s="284"/>
    </row>
    <row r="803" spans="8:8" x14ac:dyDescent="0.35">
      <c r="H803" s="284"/>
    </row>
    <row r="804" spans="8:8" x14ac:dyDescent="0.35">
      <c r="H804" s="284"/>
    </row>
    <row r="805" spans="8:8" x14ac:dyDescent="0.35">
      <c r="H805" s="284"/>
    </row>
    <row r="812" spans="8:8" x14ac:dyDescent="0.35">
      <c r="H812" s="284"/>
    </row>
    <row r="813" spans="8:8" x14ac:dyDescent="0.35">
      <c r="H813" s="284"/>
    </row>
    <row r="814" spans="8:8" x14ac:dyDescent="0.35">
      <c r="H814" s="284"/>
    </row>
    <row r="815" spans="8:8" x14ac:dyDescent="0.35">
      <c r="H815" s="284"/>
    </row>
    <row r="816" spans="8:8" x14ac:dyDescent="0.35">
      <c r="H816" s="284"/>
    </row>
    <row r="817" spans="8:8" x14ac:dyDescent="0.35">
      <c r="H817" s="284"/>
    </row>
    <row r="818" spans="8:8" x14ac:dyDescent="0.35">
      <c r="H818" s="284"/>
    </row>
    <row r="819" spans="8:8" x14ac:dyDescent="0.35">
      <c r="H819" s="284"/>
    </row>
    <row r="820" spans="8:8" x14ac:dyDescent="0.35">
      <c r="H820" s="284"/>
    </row>
    <row r="821" spans="8:8" x14ac:dyDescent="0.35">
      <c r="H821" s="284"/>
    </row>
    <row r="822" spans="8:8" x14ac:dyDescent="0.35">
      <c r="H822" s="284"/>
    </row>
    <row r="823" spans="8:8" x14ac:dyDescent="0.35">
      <c r="H823" s="284"/>
    </row>
    <row r="824" spans="8:8" x14ac:dyDescent="0.35">
      <c r="H824" s="284"/>
    </row>
    <row r="825" spans="8:8" x14ac:dyDescent="0.35">
      <c r="H825" s="284"/>
    </row>
    <row r="826" spans="8:8" x14ac:dyDescent="0.35">
      <c r="H826" s="284"/>
    </row>
    <row r="827" spans="8:8" x14ac:dyDescent="0.35">
      <c r="H827" s="284"/>
    </row>
    <row r="829" spans="8:8" x14ac:dyDescent="0.35">
      <c r="H829" s="284"/>
    </row>
    <row r="830" spans="8:8" x14ac:dyDescent="0.35">
      <c r="H830" s="284"/>
    </row>
    <row r="831" spans="8:8" x14ac:dyDescent="0.35">
      <c r="H831" s="284"/>
    </row>
    <row r="832" spans="8:8" x14ac:dyDescent="0.35">
      <c r="H832" s="284"/>
    </row>
    <row r="833" spans="8:8" x14ac:dyDescent="0.35">
      <c r="H833" s="284"/>
    </row>
    <row r="834" spans="8:8" x14ac:dyDescent="0.35">
      <c r="H834" s="284"/>
    </row>
    <row r="835" spans="8:8" x14ac:dyDescent="0.35">
      <c r="H835" s="284"/>
    </row>
    <row r="836" spans="8:8" x14ac:dyDescent="0.35">
      <c r="H836" s="284"/>
    </row>
    <row r="837" spans="8:8" x14ac:dyDescent="0.35">
      <c r="H837" s="284"/>
    </row>
    <row r="838" spans="8:8" x14ac:dyDescent="0.35">
      <c r="H838" s="284"/>
    </row>
    <row r="839" spans="8:8" x14ac:dyDescent="0.35">
      <c r="H839" s="284"/>
    </row>
    <row r="840" spans="8:8" x14ac:dyDescent="0.35">
      <c r="H840" s="284"/>
    </row>
    <row r="841" spans="8:8" x14ac:dyDescent="0.35">
      <c r="H841" s="284"/>
    </row>
    <row r="842" spans="8:8" x14ac:dyDescent="0.35">
      <c r="H842" s="284"/>
    </row>
    <row r="843" spans="8:8" x14ac:dyDescent="0.35">
      <c r="H843" s="284"/>
    </row>
    <row r="844" spans="8:8" x14ac:dyDescent="0.35">
      <c r="H844" s="284"/>
    </row>
    <row r="845" spans="8:8" x14ac:dyDescent="0.35">
      <c r="H845" s="284"/>
    </row>
    <row r="846" spans="8:8" x14ac:dyDescent="0.35">
      <c r="H846" s="284"/>
    </row>
    <row r="848" spans="8:8" x14ac:dyDescent="0.35">
      <c r="H848" s="284"/>
    </row>
    <row r="850" spans="8:8" x14ac:dyDescent="0.35">
      <c r="H850" s="284"/>
    </row>
    <row r="851" spans="8:8" x14ac:dyDescent="0.35">
      <c r="H851" s="284"/>
    </row>
    <row r="852" spans="8:8" x14ac:dyDescent="0.35">
      <c r="H852" s="284"/>
    </row>
    <row r="853" spans="8:8" x14ac:dyDescent="0.35">
      <c r="H853" s="284"/>
    </row>
    <row r="855" spans="8:8" x14ac:dyDescent="0.35">
      <c r="H855" s="284"/>
    </row>
    <row r="856" spans="8:8" x14ac:dyDescent="0.35">
      <c r="H856" s="284"/>
    </row>
    <row r="857" spans="8:8" x14ac:dyDescent="0.35">
      <c r="H857" s="284"/>
    </row>
    <row r="858" spans="8:8" x14ac:dyDescent="0.35">
      <c r="H858" s="284"/>
    </row>
    <row r="859" spans="8:8" x14ac:dyDescent="0.35">
      <c r="H859" s="284"/>
    </row>
    <row r="860" spans="8:8" x14ac:dyDescent="0.35">
      <c r="H860" s="284"/>
    </row>
    <row r="861" spans="8:8" x14ac:dyDescent="0.35">
      <c r="H861" s="284"/>
    </row>
    <row r="862" spans="8:8" x14ac:dyDescent="0.35">
      <c r="H862" s="284"/>
    </row>
    <row r="863" spans="8:8" x14ac:dyDescent="0.35">
      <c r="H863" s="284"/>
    </row>
    <row r="864" spans="8:8" x14ac:dyDescent="0.35">
      <c r="H864" s="284"/>
    </row>
    <row r="865" spans="8:8" x14ac:dyDescent="0.35">
      <c r="H865" s="284"/>
    </row>
    <row r="866" spans="8:8" x14ac:dyDescent="0.35">
      <c r="H866" s="284"/>
    </row>
    <row r="867" spans="8:8" x14ac:dyDescent="0.35">
      <c r="H867" s="284"/>
    </row>
    <row r="868" spans="8:8" x14ac:dyDescent="0.35">
      <c r="H868" s="284"/>
    </row>
    <row r="869" spans="8:8" x14ac:dyDescent="0.35">
      <c r="H869" s="284"/>
    </row>
    <row r="870" spans="8:8" x14ac:dyDescent="0.35">
      <c r="H870" s="284"/>
    </row>
    <row r="871" spans="8:8" x14ac:dyDescent="0.35">
      <c r="H871" s="284"/>
    </row>
    <row r="872" spans="8:8" x14ac:dyDescent="0.35">
      <c r="H872" s="284"/>
    </row>
    <row r="873" spans="8:8" x14ac:dyDescent="0.35">
      <c r="H873" s="284"/>
    </row>
    <row r="874" spans="8:8" x14ac:dyDescent="0.35">
      <c r="H874" s="284"/>
    </row>
    <row r="875" spans="8:8" x14ac:dyDescent="0.35">
      <c r="H875" s="284"/>
    </row>
    <row r="878" spans="8:8" x14ac:dyDescent="0.35">
      <c r="H878" s="284"/>
    </row>
    <row r="879" spans="8:8" x14ac:dyDescent="0.35">
      <c r="H879" s="284"/>
    </row>
    <row r="880" spans="8:8" x14ac:dyDescent="0.35">
      <c r="H880" s="284"/>
    </row>
    <row r="881" spans="8:8" x14ac:dyDescent="0.35">
      <c r="H881" s="284"/>
    </row>
    <row r="882" spans="8:8" x14ac:dyDescent="0.35">
      <c r="H882" s="284"/>
    </row>
    <row r="883" spans="8:8" x14ac:dyDescent="0.35">
      <c r="H883" s="284"/>
    </row>
    <row r="884" spans="8:8" x14ac:dyDescent="0.35">
      <c r="H884" s="284"/>
    </row>
    <row r="885" spans="8:8" x14ac:dyDescent="0.35">
      <c r="H885" s="284"/>
    </row>
    <row r="888" spans="8:8" x14ac:dyDescent="0.35">
      <c r="H888" s="284"/>
    </row>
    <row r="889" spans="8:8" x14ac:dyDescent="0.35">
      <c r="H889" s="284"/>
    </row>
    <row r="890" spans="8:8" x14ac:dyDescent="0.35">
      <c r="H890" s="284"/>
    </row>
    <row r="891" spans="8:8" x14ac:dyDescent="0.35">
      <c r="H891" s="284"/>
    </row>
    <row r="892" spans="8:8" x14ac:dyDescent="0.35">
      <c r="H892" s="284"/>
    </row>
    <row r="893" spans="8:8" x14ac:dyDescent="0.35">
      <c r="H893" s="284"/>
    </row>
    <row r="894" spans="8:8" x14ac:dyDescent="0.35">
      <c r="H894" s="284"/>
    </row>
    <row r="895" spans="8:8" x14ac:dyDescent="0.35">
      <c r="H895" s="284"/>
    </row>
    <row r="896" spans="8:8" x14ac:dyDescent="0.35">
      <c r="H896" s="284"/>
    </row>
    <row r="897" spans="8:8" x14ac:dyDescent="0.35">
      <c r="H897" s="284"/>
    </row>
    <row r="898" spans="8:8" x14ac:dyDescent="0.35">
      <c r="H898" s="284"/>
    </row>
    <row r="899" spans="8:8" x14ac:dyDescent="0.35">
      <c r="H899" s="284"/>
    </row>
    <row r="900" spans="8:8" x14ac:dyDescent="0.35">
      <c r="H900" s="284"/>
    </row>
    <row r="901" spans="8:8" x14ac:dyDescent="0.35">
      <c r="H901" s="284"/>
    </row>
    <row r="902" spans="8:8" x14ac:dyDescent="0.35">
      <c r="H902" s="284"/>
    </row>
    <row r="903" spans="8:8" x14ac:dyDescent="0.35">
      <c r="H903" s="284"/>
    </row>
    <row r="904" spans="8:8" x14ac:dyDescent="0.35">
      <c r="H904" s="284"/>
    </row>
    <row r="905" spans="8:8" x14ac:dyDescent="0.35">
      <c r="H905" s="284"/>
    </row>
    <row r="906" spans="8:8" x14ac:dyDescent="0.35">
      <c r="H906" s="284"/>
    </row>
    <row r="907" spans="8:8" x14ac:dyDescent="0.35">
      <c r="H907" s="284"/>
    </row>
    <row r="908" spans="8:8" x14ac:dyDescent="0.35">
      <c r="H908" s="284"/>
    </row>
    <row r="909" spans="8:8" x14ac:dyDescent="0.35">
      <c r="H909" s="284"/>
    </row>
    <row r="910" spans="8:8" x14ac:dyDescent="0.35">
      <c r="H910" s="284"/>
    </row>
    <row r="911" spans="8:8" x14ac:dyDescent="0.35">
      <c r="H911" s="284"/>
    </row>
    <row r="912" spans="8:8" x14ac:dyDescent="0.35">
      <c r="H912" s="284"/>
    </row>
    <row r="914" spans="8:8" x14ac:dyDescent="0.35">
      <c r="H914" s="284"/>
    </row>
    <row r="915" spans="8:8" x14ac:dyDescent="0.35">
      <c r="H915" s="284"/>
    </row>
    <row r="916" spans="8:8" x14ac:dyDescent="0.35">
      <c r="H916" s="284"/>
    </row>
    <row r="918" spans="8:8" x14ac:dyDescent="0.35">
      <c r="H918" s="284"/>
    </row>
    <row r="919" spans="8:8" x14ac:dyDescent="0.35">
      <c r="H919" s="284"/>
    </row>
    <row r="920" spans="8:8" x14ac:dyDescent="0.35">
      <c r="H920" s="284"/>
    </row>
    <row r="921" spans="8:8" x14ac:dyDescent="0.35">
      <c r="H921" s="284"/>
    </row>
    <row r="922" spans="8:8" x14ac:dyDescent="0.35">
      <c r="H922" s="284"/>
    </row>
    <row r="923" spans="8:8" x14ac:dyDescent="0.35">
      <c r="H923" s="284"/>
    </row>
    <row r="924" spans="8:8" x14ac:dyDescent="0.35">
      <c r="H924" s="284"/>
    </row>
    <row r="925" spans="8:8" x14ac:dyDescent="0.35">
      <c r="H925" s="284"/>
    </row>
    <row r="926" spans="8:8" x14ac:dyDescent="0.35">
      <c r="H926" s="284"/>
    </row>
    <row r="927" spans="8:8" x14ac:dyDescent="0.35">
      <c r="H927" s="284"/>
    </row>
    <row r="928" spans="8:8" x14ac:dyDescent="0.35">
      <c r="H928" s="284"/>
    </row>
    <row r="930" spans="8:8" x14ac:dyDescent="0.35">
      <c r="H930" s="284"/>
    </row>
    <row r="931" spans="8:8" x14ac:dyDescent="0.35">
      <c r="H931" s="284"/>
    </row>
    <row r="932" spans="8:8" x14ac:dyDescent="0.35">
      <c r="H932" s="284"/>
    </row>
    <row r="933" spans="8:8" x14ac:dyDescent="0.35">
      <c r="H933" s="284"/>
    </row>
    <row r="935" spans="8:8" x14ac:dyDescent="0.35">
      <c r="H935" s="284"/>
    </row>
    <row r="937" spans="8:8" x14ac:dyDescent="0.35">
      <c r="H937" s="284"/>
    </row>
    <row r="938" spans="8:8" x14ac:dyDescent="0.35">
      <c r="H938" s="284"/>
    </row>
    <row r="939" spans="8:8" x14ac:dyDescent="0.35">
      <c r="H939" s="284"/>
    </row>
    <row r="941" spans="8:8" x14ac:dyDescent="0.35">
      <c r="H941" s="284"/>
    </row>
    <row r="942" spans="8:8" x14ac:dyDescent="0.35">
      <c r="H942" s="284"/>
    </row>
    <row r="943" spans="8:8" x14ac:dyDescent="0.35">
      <c r="H943" s="284"/>
    </row>
    <row r="944" spans="8:8" x14ac:dyDescent="0.35">
      <c r="H944" s="284"/>
    </row>
    <row r="945" spans="8:8" x14ac:dyDescent="0.35">
      <c r="H945" s="284"/>
    </row>
    <row r="946" spans="8:8" x14ac:dyDescent="0.35">
      <c r="H946" s="284"/>
    </row>
    <row r="947" spans="8:8" x14ac:dyDescent="0.35">
      <c r="H947" s="284"/>
    </row>
    <row r="950" spans="8:8" x14ac:dyDescent="0.35">
      <c r="H950" s="284"/>
    </row>
    <row r="952" spans="8:8" x14ac:dyDescent="0.35">
      <c r="H952" s="284"/>
    </row>
    <row r="953" spans="8:8" x14ac:dyDescent="0.35">
      <c r="H953" s="284"/>
    </row>
    <row r="954" spans="8:8" x14ac:dyDescent="0.35">
      <c r="H954" s="284"/>
    </row>
    <row r="955" spans="8:8" x14ac:dyDescent="0.35">
      <c r="H955" s="284"/>
    </row>
    <row r="956" spans="8:8" x14ac:dyDescent="0.35">
      <c r="H956" s="284"/>
    </row>
    <row r="957" spans="8:8" x14ac:dyDescent="0.35">
      <c r="H957" s="284"/>
    </row>
    <row r="958" spans="8:8" x14ac:dyDescent="0.35">
      <c r="H958" s="284"/>
    </row>
    <row r="959" spans="8:8" x14ac:dyDescent="0.35">
      <c r="H959" s="284"/>
    </row>
    <row r="961" spans="8:8" x14ac:dyDescent="0.35">
      <c r="H961" s="284"/>
    </row>
    <row r="962" spans="8:8" x14ac:dyDescent="0.35">
      <c r="H962" s="284"/>
    </row>
    <row r="964" spans="8:8" x14ac:dyDescent="0.35">
      <c r="H964" s="284"/>
    </row>
    <row r="966" spans="8:8" x14ac:dyDescent="0.35">
      <c r="H966" s="284"/>
    </row>
    <row r="967" spans="8:8" x14ac:dyDescent="0.35">
      <c r="H967" s="284"/>
    </row>
    <row r="969" spans="8:8" x14ac:dyDescent="0.35">
      <c r="H969" s="284"/>
    </row>
    <row r="970" spans="8:8" x14ac:dyDescent="0.35">
      <c r="H970" s="284"/>
    </row>
    <row r="971" spans="8:8" x14ac:dyDescent="0.35">
      <c r="H971" s="284"/>
    </row>
    <row r="972" spans="8:8" x14ac:dyDescent="0.35">
      <c r="H972" s="284"/>
    </row>
    <row r="973" spans="8:8" x14ac:dyDescent="0.35">
      <c r="H973" s="284"/>
    </row>
    <row r="974" spans="8:8" x14ac:dyDescent="0.35">
      <c r="H974" s="284"/>
    </row>
    <row r="975" spans="8:8" x14ac:dyDescent="0.35">
      <c r="H975" s="284"/>
    </row>
    <row r="977" spans="8:8" x14ac:dyDescent="0.35">
      <c r="H977" s="284"/>
    </row>
    <row r="978" spans="8:8" x14ac:dyDescent="0.35">
      <c r="H978" s="284"/>
    </row>
    <row r="979" spans="8:8" x14ac:dyDescent="0.35">
      <c r="H979" s="284"/>
    </row>
    <row r="981" spans="8:8" x14ac:dyDescent="0.35">
      <c r="H981" s="284"/>
    </row>
    <row r="982" spans="8:8" x14ac:dyDescent="0.35">
      <c r="H982" s="284"/>
    </row>
    <row r="983" spans="8:8" x14ac:dyDescent="0.35">
      <c r="H983" s="284"/>
    </row>
    <row r="984" spans="8:8" x14ac:dyDescent="0.35">
      <c r="H984" s="284"/>
    </row>
    <row r="985" spans="8:8" x14ac:dyDescent="0.35">
      <c r="H985" s="284"/>
    </row>
    <row r="986" spans="8:8" x14ac:dyDescent="0.35">
      <c r="H986" s="284"/>
    </row>
    <row r="987" spans="8:8" x14ac:dyDescent="0.35">
      <c r="H987" s="284"/>
    </row>
    <row r="988" spans="8:8" x14ac:dyDescent="0.35">
      <c r="H988" s="284"/>
    </row>
    <row r="989" spans="8:8" x14ac:dyDescent="0.35">
      <c r="H989" s="284"/>
    </row>
    <row r="992" spans="8:8" x14ac:dyDescent="0.35">
      <c r="H992" s="284"/>
    </row>
    <row r="993" spans="8:8" x14ac:dyDescent="0.35">
      <c r="H993" s="284"/>
    </row>
    <row r="994" spans="8:8" x14ac:dyDescent="0.35">
      <c r="H994" s="284"/>
    </row>
    <row r="995" spans="8:8" x14ac:dyDescent="0.35">
      <c r="H995" s="284"/>
    </row>
    <row r="997" spans="8:8" x14ac:dyDescent="0.35">
      <c r="H997" s="284"/>
    </row>
    <row r="998" spans="8:8" x14ac:dyDescent="0.35">
      <c r="H998" s="284"/>
    </row>
    <row r="999" spans="8:8" x14ac:dyDescent="0.35">
      <c r="H999" s="284"/>
    </row>
    <row r="1000" spans="8:8" x14ac:dyDescent="0.35">
      <c r="H1000" s="284"/>
    </row>
    <row r="1001" spans="8:8" x14ac:dyDescent="0.35">
      <c r="H1001" s="284"/>
    </row>
    <row r="1002" spans="8:8" x14ac:dyDescent="0.35">
      <c r="H1002" s="284"/>
    </row>
    <row r="1004" spans="8:8" x14ac:dyDescent="0.35">
      <c r="H1004" s="284"/>
    </row>
    <row r="1005" spans="8:8" x14ac:dyDescent="0.35">
      <c r="H1005" s="284"/>
    </row>
    <row r="1006" spans="8:8" x14ac:dyDescent="0.35">
      <c r="H1006" s="284"/>
    </row>
    <row r="1007" spans="8:8" x14ac:dyDescent="0.35">
      <c r="H1007" s="284"/>
    </row>
    <row r="1008" spans="8:8" x14ac:dyDescent="0.35">
      <c r="H1008" s="284"/>
    </row>
    <row r="1010" spans="8:8" x14ac:dyDescent="0.35">
      <c r="H1010" s="284"/>
    </row>
    <row r="1011" spans="8:8" x14ac:dyDescent="0.35">
      <c r="H1011" s="284"/>
    </row>
    <row r="1012" spans="8:8" x14ac:dyDescent="0.35">
      <c r="H1012" s="284"/>
    </row>
    <row r="1013" spans="8:8" x14ac:dyDescent="0.35">
      <c r="H1013" s="284"/>
    </row>
    <row r="1014" spans="8:8" x14ac:dyDescent="0.35">
      <c r="H1014" s="284"/>
    </row>
    <row r="1015" spans="8:8" x14ac:dyDescent="0.35">
      <c r="H1015" s="284"/>
    </row>
    <row r="1016" spans="8:8" x14ac:dyDescent="0.35">
      <c r="H1016" s="284"/>
    </row>
    <row r="1017" spans="8:8" x14ac:dyDescent="0.35">
      <c r="H1017" s="284"/>
    </row>
    <row r="1018" spans="8:8" x14ac:dyDescent="0.35">
      <c r="H1018" s="284"/>
    </row>
    <row r="1019" spans="8:8" x14ac:dyDescent="0.35">
      <c r="H1019" s="284"/>
    </row>
    <row r="1020" spans="8:8" x14ac:dyDescent="0.35">
      <c r="H1020" s="284"/>
    </row>
    <row r="1021" spans="8:8" x14ac:dyDescent="0.35">
      <c r="H1021" s="284"/>
    </row>
    <row r="1022" spans="8:8" x14ac:dyDescent="0.35">
      <c r="H1022" s="284"/>
    </row>
    <row r="1023" spans="8:8" x14ac:dyDescent="0.35">
      <c r="H1023" s="284"/>
    </row>
    <row r="1025" spans="8:8" x14ac:dyDescent="0.35">
      <c r="H1025" s="284"/>
    </row>
    <row r="1026" spans="8:8" x14ac:dyDescent="0.35">
      <c r="H1026" s="284"/>
    </row>
    <row r="1027" spans="8:8" x14ac:dyDescent="0.35">
      <c r="H1027" s="284"/>
    </row>
    <row r="1029" spans="8:8" x14ac:dyDescent="0.35">
      <c r="H1029" s="284"/>
    </row>
    <row r="1030" spans="8:8" x14ac:dyDescent="0.35">
      <c r="H1030" s="284"/>
    </row>
    <row r="1031" spans="8:8" x14ac:dyDescent="0.35">
      <c r="H1031" s="284"/>
    </row>
    <row r="1032" spans="8:8" x14ac:dyDescent="0.35">
      <c r="H1032" s="284"/>
    </row>
    <row r="1033" spans="8:8" x14ac:dyDescent="0.35">
      <c r="H1033" s="284"/>
    </row>
    <row r="1034" spans="8:8" x14ac:dyDescent="0.35">
      <c r="H1034" s="284"/>
    </row>
    <row r="1035" spans="8:8" x14ac:dyDescent="0.35">
      <c r="H1035" s="284"/>
    </row>
    <row r="1036" spans="8:8" x14ac:dyDescent="0.35">
      <c r="H1036" s="284"/>
    </row>
    <row r="1037" spans="8:8" x14ac:dyDescent="0.35">
      <c r="H1037" s="284"/>
    </row>
    <row r="1038" spans="8:8" x14ac:dyDescent="0.35">
      <c r="H1038" s="284"/>
    </row>
    <row r="1040" spans="8:8" x14ac:dyDescent="0.35">
      <c r="H1040" s="284"/>
    </row>
    <row r="1041" spans="8:8" x14ac:dyDescent="0.35">
      <c r="H1041" s="284"/>
    </row>
    <row r="1042" spans="8:8" x14ac:dyDescent="0.35">
      <c r="H1042" s="284"/>
    </row>
    <row r="1044" spans="8:8" x14ac:dyDescent="0.35">
      <c r="H1044" s="284"/>
    </row>
    <row r="1045" spans="8:8" x14ac:dyDescent="0.35">
      <c r="H1045" s="284"/>
    </row>
    <row r="1046" spans="8:8" x14ac:dyDescent="0.35">
      <c r="H1046" s="284"/>
    </row>
    <row r="1047" spans="8:8" x14ac:dyDescent="0.35">
      <c r="H1047" s="284"/>
    </row>
    <row r="1048" spans="8:8" x14ac:dyDescent="0.35">
      <c r="H1048" s="284"/>
    </row>
    <row r="1049" spans="8:8" x14ac:dyDescent="0.35">
      <c r="H1049" s="284"/>
    </row>
    <row r="1050" spans="8:8" x14ac:dyDescent="0.35">
      <c r="H1050" s="284"/>
    </row>
    <row r="1051" spans="8:8" x14ac:dyDescent="0.35">
      <c r="H1051" s="284"/>
    </row>
    <row r="1052" spans="8:8" x14ac:dyDescent="0.35">
      <c r="H1052" s="284"/>
    </row>
    <row r="1053" spans="8:8" x14ac:dyDescent="0.35">
      <c r="H1053" s="284"/>
    </row>
    <row r="1054" spans="8:8" x14ac:dyDescent="0.35">
      <c r="H1054" s="284"/>
    </row>
    <row r="1055" spans="8:8" x14ac:dyDescent="0.35">
      <c r="H1055" s="284"/>
    </row>
    <row r="1056" spans="8:8" x14ac:dyDescent="0.35">
      <c r="H1056" s="284"/>
    </row>
    <row r="1057" spans="8:8" x14ac:dyDescent="0.35">
      <c r="H1057" s="284"/>
    </row>
    <row r="1058" spans="8:8" x14ac:dyDescent="0.35">
      <c r="H1058" s="284"/>
    </row>
    <row r="1059" spans="8:8" x14ac:dyDescent="0.35">
      <c r="H1059" s="284"/>
    </row>
    <row r="1061" spans="8:8" x14ac:dyDescent="0.35">
      <c r="H1061" s="284"/>
    </row>
    <row r="1062" spans="8:8" x14ac:dyDescent="0.35">
      <c r="H1062" s="284"/>
    </row>
    <row r="1063" spans="8:8" x14ac:dyDescent="0.35">
      <c r="H1063" s="284"/>
    </row>
    <row r="1064" spans="8:8" x14ac:dyDescent="0.35">
      <c r="H1064" s="284"/>
    </row>
    <row r="1065" spans="8:8" x14ac:dyDescent="0.35">
      <c r="H1065" s="284"/>
    </row>
    <row r="1066" spans="8:8" x14ac:dyDescent="0.35">
      <c r="H1066" s="284"/>
    </row>
    <row r="1067" spans="8:8" x14ac:dyDescent="0.35">
      <c r="H1067" s="284"/>
    </row>
    <row r="1068" spans="8:8" x14ac:dyDescent="0.35">
      <c r="H1068" s="284"/>
    </row>
    <row r="1069" spans="8:8" x14ac:dyDescent="0.35">
      <c r="H1069" s="284"/>
    </row>
    <row r="1071" spans="8:8" x14ac:dyDescent="0.35">
      <c r="H1071" s="284"/>
    </row>
    <row r="1072" spans="8:8" x14ac:dyDescent="0.35">
      <c r="H1072" s="284"/>
    </row>
    <row r="1073" spans="8:8" x14ac:dyDescent="0.35">
      <c r="H1073" s="284"/>
    </row>
    <row r="1074" spans="8:8" x14ac:dyDescent="0.35">
      <c r="H1074" s="284"/>
    </row>
    <row r="1075" spans="8:8" x14ac:dyDescent="0.35">
      <c r="H1075" s="284"/>
    </row>
    <row r="1077" spans="8:8" x14ac:dyDescent="0.35">
      <c r="H1077" s="284"/>
    </row>
    <row r="1078" spans="8:8" x14ac:dyDescent="0.35">
      <c r="H1078" s="284"/>
    </row>
    <row r="1080" spans="8:8" x14ac:dyDescent="0.35">
      <c r="H1080" s="284"/>
    </row>
    <row r="1081" spans="8:8" x14ac:dyDescent="0.35">
      <c r="H1081" s="284"/>
    </row>
    <row r="1082" spans="8:8" x14ac:dyDescent="0.35">
      <c r="H1082" s="284"/>
    </row>
    <row r="1083" spans="8:8" x14ac:dyDescent="0.35">
      <c r="H1083" s="284"/>
    </row>
    <row r="1084" spans="8:8" x14ac:dyDescent="0.35">
      <c r="H1084" s="284"/>
    </row>
    <row r="1085" spans="8:8" x14ac:dyDescent="0.35">
      <c r="H1085" s="284"/>
    </row>
    <row r="1086" spans="8:8" x14ac:dyDescent="0.35">
      <c r="H1086" s="284"/>
    </row>
    <row r="1087" spans="8:8" x14ac:dyDescent="0.35">
      <c r="H1087" s="284"/>
    </row>
    <row r="1089" spans="8:8" x14ac:dyDescent="0.35">
      <c r="H1089" s="284"/>
    </row>
    <row r="1090" spans="8:8" x14ac:dyDescent="0.35">
      <c r="H1090" s="284"/>
    </row>
    <row r="1091" spans="8:8" x14ac:dyDescent="0.35">
      <c r="H1091" s="284"/>
    </row>
    <row r="1092" spans="8:8" x14ac:dyDescent="0.35">
      <c r="H1092" s="284"/>
    </row>
    <row r="1093" spans="8:8" x14ac:dyDescent="0.35">
      <c r="H1093" s="284"/>
    </row>
    <row r="1094" spans="8:8" x14ac:dyDescent="0.35">
      <c r="H1094" s="284"/>
    </row>
    <row r="1096" spans="8:8" x14ac:dyDescent="0.35">
      <c r="H1096" s="284"/>
    </row>
    <row r="1097" spans="8:8" x14ac:dyDescent="0.35">
      <c r="H1097" s="284"/>
    </row>
    <row r="1099" spans="8:8" x14ac:dyDescent="0.35">
      <c r="H1099" s="284"/>
    </row>
    <row r="1102" spans="8:8" x14ac:dyDescent="0.35">
      <c r="H1102" s="284"/>
    </row>
    <row r="1103" spans="8:8" x14ac:dyDescent="0.35">
      <c r="H1103" s="284"/>
    </row>
    <row r="1104" spans="8:8" x14ac:dyDescent="0.35">
      <c r="H1104" s="284"/>
    </row>
    <row r="1105" spans="8:8" x14ac:dyDescent="0.35">
      <c r="H1105" s="284"/>
    </row>
    <row r="1106" spans="8:8" x14ac:dyDescent="0.35">
      <c r="H1106" s="284"/>
    </row>
    <row r="1107" spans="8:8" x14ac:dyDescent="0.35">
      <c r="H1107" s="284"/>
    </row>
    <row r="1108" spans="8:8" x14ac:dyDescent="0.35">
      <c r="H1108" s="284"/>
    </row>
    <row r="1109" spans="8:8" x14ac:dyDescent="0.35">
      <c r="H1109" s="284"/>
    </row>
    <row r="1110" spans="8:8" x14ac:dyDescent="0.35">
      <c r="H1110" s="284"/>
    </row>
    <row r="1111" spans="8:8" x14ac:dyDescent="0.35">
      <c r="H1111" s="284"/>
    </row>
    <row r="1112" spans="8:8" x14ac:dyDescent="0.35">
      <c r="H1112" s="284"/>
    </row>
    <row r="1113" spans="8:8" x14ac:dyDescent="0.35">
      <c r="H1113" s="284"/>
    </row>
    <row r="1114" spans="8:8" x14ac:dyDescent="0.35">
      <c r="H1114" s="284"/>
    </row>
    <row r="1115" spans="8:8" x14ac:dyDescent="0.35">
      <c r="H1115" s="284"/>
    </row>
    <row r="1116" spans="8:8" x14ac:dyDescent="0.35">
      <c r="H1116" s="284"/>
    </row>
    <row r="1117" spans="8:8" x14ac:dyDescent="0.35">
      <c r="H1117" s="284"/>
    </row>
    <row r="1118" spans="8:8" x14ac:dyDescent="0.35">
      <c r="H1118" s="284"/>
    </row>
    <row r="1119" spans="8:8" x14ac:dyDescent="0.35">
      <c r="H1119" s="284"/>
    </row>
    <row r="1120" spans="8:8" x14ac:dyDescent="0.35">
      <c r="H1120" s="284"/>
    </row>
    <row r="1121" spans="8:8" x14ac:dyDescent="0.35">
      <c r="H1121" s="284"/>
    </row>
    <row r="1123" spans="8:8" x14ac:dyDescent="0.35">
      <c r="H1123" s="284"/>
    </row>
    <row r="1124" spans="8:8" x14ac:dyDescent="0.35">
      <c r="H1124" s="284"/>
    </row>
    <row r="1125" spans="8:8" x14ac:dyDescent="0.35">
      <c r="H1125" s="284"/>
    </row>
    <row r="1126" spans="8:8" x14ac:dyDescent="0.35">
      <c r="H1126" s="284"/>
    </row>
    <row r="1127" spans="8:8" x14ac:dyDescent="0.35">
      <c r="H1127" s="284"/>
    </row>
    <row r="1128" spans="8:8" x14ac:dyDescent="0.35">
      <c r="H1128" s="284"/>
    </row>
    <row r="1129" spans="8:8" x14ac:dyDescent="0.35">
      <c r="H1129" s="284"/>
    </row>
    <row r="1130" spans="8:8" x14ac:dyDescent="0.35">
      <c r="H1130" s="284"/>
    </row>
    <row r="1131" spans="8:8" x14ac:dyDescent="0.35">
      <c r="H1131" s="284"/>
    </row>
    <row r="1132" spans="8:8" x14ac:dyDescent="0.35">
      <c r="H1132" s="284"/>
    </row>
    <row r="1133" spans="8:8" x14ac:dyDescent="0.35">
      <c r="H1133" s="284"/>
    </row>
    <row r="1134" spans="8:8" x14ac:dyDescent="0.35">
      <c r="H1134" s="284"/>
    </row>
    <row r="1135" spans="8:8" x14ac:dyDescent="0.35">
      <c r="H1135" s="284"/>
    </row>
    <row r="1137" spans="8:8" x14ac:dyDescent="0.35">
      <c r="H1137" s="284"/>
    </row>
    <row r="1138" spans="8:8" x14ac:dyDescent="0.35">
      <c r="H1138" s="284"/>
    </row>
    <row r="1139" spans="8:8" x14ac:dyDescent="0.35">
      <c r="H1139" s="284"/>
    </row>
    <row r="1140" spans="8:8" x14ac:dyDescent="0.35">
      <c r="H1140" s="284"/>
    </row>
    <row r="1141" spans="8:8" x14ac:dyDescent="0.35">
      <c r="H1141" s="284"/>
    </row>
    <row r="1142" spans="8:8" x14ac:dyDescent="0.35">
      <c r="H1142" s="284"/>
    </row>
    <row r="1143" spans="8:8" x14ac:dyDescent="0.35">
      <c r="H1143" s="284"/>
    </row>
    <row r="1144" spans="8:8" x14ac:dyDescent="0.35">
      <c r="H1144" s="284"/>
    </row>
    <row r="1146" spans="8:8" x14ac:dyDescent="0.35">
      <c r="H1146" s="284"/>
    </row>
    <row r="1147" spans="8:8" x14ac:dyDescent="0.35">
      <c r="H1147" s="284"/>
    </row>
    <row r="1148" spans="8:8" x14ac:dyDescent="0.35">
      <c r="H1148" s="284"/>
    </row>
    <row r="1149" spans="8:8" x14ac:dyDescent="0.35">
      <c r="H1149" s="284"/>
    </row>
    <row r="1151" spans="8:8" x14ac:dyDescent="0.35">
      <c r="H1151" s="284"/>
    </row>
    <row r="1152" spans="8:8" x14ac:dyDescent="0.35">
      <c r="H1152" s="284"/>
    </row>
    <row r="1153" spans="8:8" x14ac:dyDescent="0.35">
      <c r="H1153" s="284"/>
    </row>
    <row r="1154" spans="8:8" x14ac:dyDescent="0.35">
      <c r="H1154" s="284"/>
    </row>
    <row r="1155" spans="8:8" x14ac:dyDescent="0.35">
      <c r="H1155" s="284"/>
    </row>
    <row r="1156" spans="8:8" x14ac:dyDescent="0.35">
      <c r="H1156" s="284"/>
    </row>
    <row r="1157" spans="8:8" x14ac:dyDescent="0.35">
      <c r="H1157" s="284"/>
    </row>
    <row r="1158" spans="8:8" x14ac:dyDescent="0.35">
      <c r="H1158" s="284"/>
    </row>
    <row r="1159" spans="8:8" x14ac:dyDescent="0.35">
      <c r="H1159" s="284"/>
    </row>
    <row r="1160" spans="8:8" x14ac:dyDescent="0.35">
      <c r="H1160" s="284"/>
    </row>
    <row r="1162" spans="8:8" x14ac:dyDescent="0.35">
      <c r="H1162" s="284"/>
    </row>
    <row r="1163" spans="8:8" x14ac:dyDescent="0.35">
      <c r="H1163" s="284"/>
    </row>
    <row r="1164" spans="8:8" x14ac:dyDescent="0.35">
      <c r="H1164" s="284"/>
    </row>
    <row r="1165" spans="8:8" x14ac:dyDescent="0.35">
      <c r="H1165" s="284"/>
    </row>
    <row r="1166" spans="8:8" x14ac:dyDescent="0.35">
      <c r="H1166" s="284"/>
    </row>
    <row r="1167" spans="8:8" x14ac:dyDescent="0.35">
      <c r="H1167" s="284"/>
    </row>
    <row r="1168" spans="8:8" x14ac:dyDescent="0.35">
      <c r="H1168" s="284"/>
    </row>
    <row r="1169" spans="8:8" x14ac:dyDescent="0.35">
      <c r="H1169" s="284"/>
    </row>
    <row r="1170" spans="8:8" x14ac:dyDescent="0.35">
      <c r="H1170" s="284"/>
    </row>
    <row r="1171" spans="8:8" x14ac:dyDescent="0.35">
      <c r="H1171" s="284"/>
    </row>
    <row r="1172" spans="8:8" x14ac:dyDescent="0.35">
      <c r="H1172" s="284"/>
    </row>
    <row r="1173" spans="8:8" x14ac:dyDescent="0.35">
      <c r="H1173" s="284"/>
    </row>
    <row r="1174" spans="8:8" x14ac:dyDescent="0.35">
      <c r="H1174" s="284"/>
    </row>
    <row r="1175" spans="8:8" x14ac:dyDescent="0.35">
      <c r="H1175" s="284"/>
    </row>
    <row r="1176" spans="8:8" x14ac:dyDescent="0.35">
      <c r="H1176" s="284"/>
    </row>
    <row r="1179" spans="8:8" x14ac:dyDescent="0.35">
      <c r="H1179" s="284"/>
    </row>
    <row r="1180" spans="8:8" x14ac:dyDescent="0.35">
      <c r="H1180" s="284"/>
    </row>
    <row r="1181" spans="8:8" x14ac:dyDescent="0.35">
      <c r="H1181" s="284"/>
    </row>
    <row r="1182" spans="8:8" x14ac:dyDescent="0.35">
      <c r="H1182" s="284"/>
    </row>
    <row r="1183" spans="8:8" x14ac:dyDescent="0.35">
      <c r="H1183" s="284"/>
    </row>
    <row r="1184" spans="8:8" x14ac:dyDescent="0.35">
      <c r="H1184" s="284"/>
    </row>
    <row r="1185" spans="8:8" x14ac:dyDescent="0.35">
      <c r="H1185" s="284"/>
    </row>
    <row r="1186" spans="8:8" x14ac:dyDescent="0.35">
      <c r="H1186" s="284"/>
    </row>
    <row r="1187" spans="8:8" x14ac:dyDescent="0.35">
      <c r="H1187" s="284"/>
    </row>
    <row r="1188" spans="8:8" x14ac:dyDescent="0.35">
      <c r="H1188" s="284"/>
    </row>
    <row r="1189" spans="8:8" x14ac:dyDescent="0.35">
      <c r="H1189" s="284"/>
    </row>
    <row r="1190" spans="8:8" x14ac:dyDescent="0.35">
      <c r="H1190" s="284"/>
    </row>
    <row r="1192" spans="8:8" x14ac:dyDescent="0.35">
      <c r="H1192" s="284"/>
    </row>
    <row r="1193" spans="8:8" x14ac:dyDescent="0.35">
      <c r="H1193" s="284"/>
    </row>
    <row r="1194" spans="8:8" x14ac:dyDescent="0.35">
      <c r="H1194" s="284"/>
    </row>
    <row r="1195" spans="8:8" x14ac:dyDescent="0.35">
      <c r="H1195" s="284"/>
    </row>
    <row r="1196" spans="8:8" x14ac:dyDescent="0.35">
      <c r="H1196" s="284"/>
    </row>
    <row r="1198" spans="8:8" x14ac:dyDescent="0.35">
      <c r="H1198" s="284"/>
    </row>
    <row r="1199" spans="8:8" x14ac:dyDescent="0.35">
      <c r="H1199" s="284"/>
    </row>
    <row r="1200" spans="8:8" x14ac:dyDescent="0.35">
      <c r="H1200" s="284"/>
    </row>
    <row r="1201" spans="8:8" x14ac:dyDescent="0.35">
      <c r="H1201" s="284"/>
    </row>
    <row r="1202" spans="8:8" x14ac:dyDescent="0.35">
      <c r="H1202" s="284"/>
    </row>
    <row r="1203" spans="8:8" x14ac:dyDescent="0.35">
      <c r="H1203" s="284"/>
    </row>
    <row r="1204" spans="8:8" x14ac:dyDescent="0.35">
      <c r="H1204" s="284"/>
    </row>
    <row r="1205" spans="8:8" x14ac:dyDescent="0.35">
      <c r="H1205" s="284"/>
    </row>
    <row r="1206" spans="8:8" x14ac:dyDescent="0.35">
      <c r="H1206" s="284"/>
    </row>
    <row r="1207" spans="8:8" x14ac:dyDescent="0.35">
      <c r="H1207" s="284"/>
    </row>
    <row r="1208" spans="8:8" x14ac:dyDescent="0.35">
      <c r="H1208" s="284"/>
    </row>
    <row r="1209" spans="8:8" x14ac:dyDescent="0.35">
      <c r="H1209" s="284"/>
    </row>
    <row r="1210" spans="8:8" x14ac:dyDescent="0.35">
      <c r="H1210" s="284"/>
    </row>
    <row r="1211" spans="8:8" x14ac:dyDescent="0.35">
      <c r="H1211" s="284"/>
    </row>
    <row r="1212" spans="8:8" x14ac:dyDescent="0.35">
      <c r="H1212" s="284"/>
    </row>
    <row r="1213" spans="8:8" x14ac:dyDescent="0.35">
      <c r="H1213" s="284"/>
    </row>
    <row r="1214" spans="8:8" x14ac:dyDescent="0.35">
      <c r="H1214" s="284"/>
    </row>
    <row r="1215" spans="8:8" x14ac:dyDescent="0.35">
      <c r="H1215" s="284"/>
    </row>
    <row r="1216" spans="8:8" x14ac:dyDescent="0.35">
      <c r="H1216" s="284"/>
    </row>
    <row r="1217" spans="8:8" x14ac:dyDescent="0.35">
      <c r="H1217" s="284"/>
    </row>
    <row r="1219" spans="8:8" x14ac:dyDescent="0.35">
      <c r="H1219" s="284"/>
    </row>
    <row r="1220" spans="8:8" x14ac:dyDescent="0.35">
      <c r="H1220" s="284"/>
    </row>
    <row r="1221" spans="8:8" x14ac:dyDescent="0.35">
      <c r="H1221" s="284"/>
    </row>
    <row r="1222" spans="8:8" x14ac:dyDescent="0.35">
      <c r="H1222" s="284"/>
    </row>
    <row r="1223" spans="8:8" x14ac:dyDescent="0.35">
      <c r="H1223" s="284"/>
    </row>
    <row r="1224" spans="8:8" x14ac:dyDescent="0.35">
      <c r="H1224" s="284"/>
    </row>
    <row r="1225" spans="8:8" x14ac:dyDescent="0.35">
      <c r="H1225" s="284"/>
    </row>
    <row r="1226" spans="8:8" x14ac:dyDescent="0.35">
      <c r="H1226" s="284"/>
    </row>
    <row r="1227" spans="8:8" x14ac:dyDescent="0.35">
      <c r="H1227" s="284"/>
    </row>
    <row r="1228" spans="8:8" x14ac:dyDescent="0.35">
      <c r="H1228" s="284"/>
    </row>
    <row r="1229" spans="8:8" x14ac:dyDescent="0.35">
      <c r="H1229" s="284"/>
    </row>
    <row r="1230" spans="8:8" x14ac:dyDescent="0.35">
      <c r="H1230" s="284"/>
    </row>
    <row r="1231" spans="8:8" x14ac:dyDescent="0.35">
      <c r="H1231" s="284"/>
    </row>
    <row r="1232" spans="8:8" x14ac:dyDescent="0.35">
      <c r="H1232" s="284"/>
    </row>
    <row r="1233" spans="8:8" x14ac:dyDescent="0.35">
      <c r="H1233" s="284"/>
    </row>
    <row r="1234" spans="8:8" x14ac:dyDescent="0.35">
      <c r="H1234" s="284"/>
    </row>
    <row r="1236" spans="8:8" x14ac:dyDescent="0.35">
      <c r="H1236" s="284"/>
    </row>
    <row r="1237" spans="8:8" x14ac:dyDescent="0.35">
      <c r="H1237" s="284"/>
    </row>
    <row r="1238" spans="8:8" x14ac:dyDescent="0.35">
      <c r="H1238" s="284"/>
    </row>
    <row r="1239" spans="8:8" x14ac:dyDescent="0.35">
      <c r="H1239" s="284"/>
    </row>
    <row r="1240" spans="8:8" x14ac:dyDescent="0.35">
      <c r="H1240" s="284"/>
    </row>
    <row r="1241" spans="8:8" x14ac:dyDescent="0.35">
      <c r="H1241" s="284"/>
    </row>
    <row r="1242" spans="8:8" x14ac:dyDescent="0.35">
      <c r="H1242" s="284"/>
    </row>
    <row r="1243" spans="8:8" x14ac:dyDescent="0.35">
      <c r="H1243" s="284"/>
    </row>
    <row r="1244" spans="8:8" x14ac:dyDescent="0.35">
      <c r="H1244" s="284"/>
    </row>
    <row r="1245" spans="8:8" x14ac:dyDescent="0.35">
      <c r="H1245" s="284"/>
    </row>
    <row r="1246" spans="8:8" x14ac:dyDescent="0.35">
      <c r="H1246" s="284"/>
    </row>
    <row r="1247" spans="8:8" x14ac:dyDescent="0.35">
      <c r="H1247" s="284"/>
    </row>
    <row r="1248" spans="8:8" x14ac:dyDescent="0.35">
      <c r="H1248" s="284"/>
    </row>
    <row r="1249" spans="8:8" x14ac:dyDescent="0.35">
      <c r="H1249" s="284"/>
    </row>
    <row r="1250" spans="8:8" x14ac:dyDescent="0.35">
      <c r="H1250" s="284"/>
    </row>
    <row r="1251" spans="8:8" x14ac:dyDescent="0.35">
      <c r="H1251" s="284"/>
    </row>
    <row r="1253" spans="8:8" x14ac:dyDescent="0.35">
      <c r="H1253" s="284"/>
    </row>
    <row r="1254" spans="8:8" x14ac:dyDescent="0.35">
      <c r="H1254" s="284"/>
    </row>
    <row r="1255" spans="8:8" x14ac:dyDescent="0.35">
      <c r="H1255" s="284"/>
    </row>
    <row r="1256" spans="8:8" x14ac:dyDescent="0.35">
      <c r="H1256" s="284"/>
    </row>
    <row r="1257" spans="8:8" x14ac:dyDescent="0.35">
      <c r="H1257" s="284"/>
    </row>
    <row r="1258" spans="8:8" x14ac:dyDescent="0.35">
      <c r="H1258" s="284"/>
    </row>
    <row r="1259" spans="8:8" x14ac:dyDescent="0.35">
      <c r="H1259" s="284"/>
    </row>
    <row r="1260" spans="8:8" x14ac:dyDescent="0.35">
      <c r="H1260" s="284"/>
    </row>
    <row r="1261" spans="8:8" x14ac:dyDescent="0.35">
      <c r="H1261" s="284"/>
    </row>
    <row r="1262" spans="8:8" x14ac:dyDescent="0.35">
      <c r="H1262" s="284"/>
    </row>
    <row r="1263" spans="8:8" x14ac:dyDescent="0.35">
      <c r="H1263" s="284"/>
    </row>
    <row r="1264" spans="8:8" x14ac:dyDescent="0.35">
      <c r="H1264" s="284"/>
    </row>
    <row r="1265" spans="8:8" x14ac:dyDescent="0.35">
      <c r="H1265" s="284"/>
    </row>
    <row r="1267" spans="8:8" x14ac:dyDescent="0.35">
      <c r="H1267" s="284"/>
    </row>
    <row r="1268" spans="8:8" x14ac:dyDescent="0.35">
      <c r="H1268" s="284"/>
    </row>
    <row r="1269" spans="8:8" x14ac:dyDescent="0.35">
      <c r="H1269" s="284"/>
    </row>
    <row r="1270" spans="8:8" x14ac:dyDescent="0.35">
      <c r="H1270" s="284"/>
    </row>
    <row r="1271" spans="8:8" x14ac:dyDescent="0.35">
      <c r="H1271" s="284"/>
    </row>
    <row r="1272" spans="8:8" x14ac:dyDescent="0.35">
      <c r="H1272" s="284"/>
    </row>
    <row r="1273" spans="8:8" x14ac:dyDescent="0.35">
      <c r="H1273" s="284"/>
    </row>
    <row r="1274" spans="8:8" x14ac:dyDescent="0.35">
      <c r="H1274" s="284"/>
    </row>
    <row r="1276" spans="8:8" x14ac:dyDescent="0.35">
      <c r="H1276" s="284"/>
    </row>
    <row r="1277" spans="8:8" x14ac:dyDescent="0.35">
      <c r="H1277" s="284"/>
    </row>
    <row r="1278" spans="8:8" x14ac:dyDescent="0.35">
      <c r="H1278" s="284"/>
    </row>
    <row r="1279" spans="8:8" x14ac:dyDescent="0.35">
      <c r="H1279" s="284"/>
    </row>
    <row r="1280" spans="8:8" x14ac:dyDescent="0.35">
      <c r="H1280" s="284"/>
    </row>
    <row r="1281" spans="8:8" x14ac:dyDescent="0.35">
      <c r="H1281" s="284"/>
    </row>
    <row r="1282" spans="8:8" x14ac:dyDescent="0.35">
      <c r="H1282" s="284"/>
    </row>
    <row r="1283" spans="8:8" x14ac:dyDescent="0.35">
      <c r="H1283" s="284"/>
    </row>
    <row r="1284" spans="8:8" x14ac:dyDescent="0.35">
      <c r="H1284" s="284"/>
    </row>
    <row r="1285" spans="8:8" x14ac:dyDescent="0.35">
      <c r="H1285" s="284"/>
    </row>
    <row r="1286" spans="8:8" x14ac:dyDescent="0.35">
      <c r="H1286" s="284"/>
    </row>
    <row r="1287" spans="8:8" x14ac:dyDescent="0.35">
      <c r="H1287" s="284"/>
    </row>
    <row r="1288" spans="8:8" x14ac:dyDescent="0.35">
      <c r="H1288" s="284"/>
    </row>
    <row r="1289" spans="8:8" x14ac:dyDescent="0.35">
      <c r="H1289" s="284"/>
    </row>
    <row r="1290" spans="8:8" x14ac:dyDescent="0.35">
      <c r="H1290" s="284"/>
    </row>
    <row r="1292" spans="8:8" x14ac:dyDescent="0.35">
      <c r="H1292" s="284"/>
    </row>
    <row r="1293" spans="8:8" x14ac:dyDescent="0.35">
      <c r="H1293" s="284"/>
    </row>
    <row r="1295" spans="8:8" x14ac:dyDescent="0.35">
      <c r="H1295" s="284"/>
    </row>
    <row r="1298" spans="8:8" x14ac:dyDescent="0.35">
      <c r="H1298" s="284"/>
    </row>
    <row r="1299" spans="8:8" x14ac:dyDescent="0.35">
      <c r="H1299" s="284"/>
    </row>
    <row r="1300" spans="8:8" x14ac:dyDescent="0.35">
      <c r="H1300" s="284"/>
    </row>
    <row r="1301" spans="8:8" x14ac:dyDescent="0.35">
      <c r="H1301" s="284"/>
    </row>
    <row r="1302" spans="8:8" x14ac:dyDescent="0.35">
      <c r="H1302" s="284"/>
    </row>
    <row r="1303" spans="8:8" x14ac:dyDescent="0.35">
      <c r="H1303" s="284"/>
    </row>
    <row r="1304" spans="8:8" x14ac:dyDescent="0.35">
      <c r="H1304" s="284"/>
    </row>
    <row r="1305" spans="8:8" x14ac:dyDescent="0.35">
      <c r="H1305" s="284"/>
    </row>
    <row r="1306" spans="8:8" x14ac:dyDescent="0.35">
      <c r="H1306" s="284"/>
    </row>
    <row r="1307" spans="8:8" x14ac:dyDescent="0.35">
      <c r="H1307" s="284"/>
    </row>
    <row r="1308" spans="8:8" x14ac:dyDescent="0.35">
      <c r="H1308" s="284"/>
    </row>
    <row r="1309" spans="8:8" x14ac:dyDescent="0.35">
      <c r="H1309" s="284"/>
    </row>
    <row r="1310" spans="8:8" x14ac:dyDescent="0.35">
      <c r="H1310" s="284"/>
    </row>
    <row r="1311" spans="8:8" x14ac:dyDescent="0.35">
      <c r="H1311" s="284"/>
    </row>
    <row r="1312" spans="8:8" x14ac:dyDescent="0.35">
      <c r="H1312" s="284"/>
    </row>
    <row r="1313" spans="8:8" x14ac:dyDescent="0.35">
      <c r="H1313" s="284"/>
    </row>
    <row r="1314" spans="8:8" x14ac:dyDescent="0.35">
      <c r="H1314" s="284"/>
    </row>
    <row r="1315" spans="8:8" x14ac:dyDescent="0.35">
      <c r="H1315" s="284"/>
    </row>
    <row r="1316" spans="8:8" x14ac:dyDescent="0.35">
      <c r="H1316" s="284"/>
    </row>
    <row r="1317" spans="8:8" x14ac:dyDescent="0.35">
      <c r="H1317" s="284"/>
    </row>
    <row r="1319" spans="8:8" x14ac:dyDescent="0.35">
      <c r="H1319" s="284"/>
    </row>
    <row r="1320" spans="8:8" x14ac:dyDescent="0.35">
      <c r="H1320" s="284"/>
    </row>
    <row r="1321" spans="8:8" x14ac:dyDescent="0.35">
      <c r="H1321" s="284"/>
    </row>
    <row r="1322" spans="8:8" x14ac:dyDescent="0.35">
      <c r="H1322" s="284"/>
    </row>
    <row r="1323" spans="8:8" x14ac:dyDescent="0.35">
      <c r="H1323" s="284"/>
    </row>
    <row r="1324" spans="8:8" x14ac:dyDescent="0.35">
      <c r="H1324" s="284"/>
    </row>
    <row r="1325" spans="8:8" x14ac:dyDescent="0.35">
      <c r="H1325" s="284"/>
    </row>
    <row r="1326" spans="8:8" x14ac:dyDescent="0.35">
      <c r="H1326" s="284"/>
    </row>
    <row r="1327" spans="8:8" x14ac:dyDescent="0.35">
      <c r="H1327" s="284"/>
    </row>
    <row r="1328" spans="8:8" x14ac:dyDescent="0.35">
      <c r="H1328" s="284"/>
    </row>
    <row r="1329" spans="8:8" x14ac:dyDescent="0.35">
      <c r="H1329" s="284"/>
    </row>
    <row r="1330" spans="8:8" x14ac:dyDescent="0.35">
      <c r="H1330" s="284"/>
    </row>
    <row r="1331" spans="8:8" x14ac:dyDescent="0.35">
      <c r="H1331" s="284"/>
    </row>
    <row r="1332" spans="8:8" x14ac:dyDescent="0.35">
      <c r="H1332" s="284"/>
    </row>
    <row r="1333" spans="8:8" x14ac:dyDescent="0.35">
      <c r="H1333" s="284"/>
    </row>
    <row r="1334" spans="8:8" x14ac:dyDescent="0.35">
      <c r="H1334" s="284"/>
    </row>
    <row r="1335" spans="8:8" x14ac:dyDescent="0.35">
      <c r="H1335" s="284"/>
    </row>
    <row r="1336" spans="8:8" x14ac:dyDescent="0.35">
      <c r="H1336" s="284"/>
    </row>
    <row r="1337" spans="8:8" x14ac:dyDescent="0.35">
      <c r="H1337" s="284"/>
    </row>
    <row r="1338" spans="8:8" x14ac:dyDescent="0.35">
      <c r="H1338" s="284"/>
    </row>
    <row r="1339" spans="8:8" x14ac:dyDescent="0.35">
      <c r="H1339" s="284"/>
    </row>
    <row r="1340" spans="8:8" x14ac:dyDescent="0.35">
      <c r="H1340" s="284"/>
    </row>
    <row r="1341" spans="8:8" x14ac:dyDescent="0.35">
      <c r="H1341" s="284"/>
    </row>
    <row r="1342" spans="8:8" x14ac:dyDescent="0.35">
      <c r="H1342" s="284"/>
    </row>
    <row r="1343" spans="8:8" x14ac:dyDescent="0.35">
      <c r="H1343" s="284"/>
    </row>
    <row r="1344" spans="8:8" x14ac:dyDescent="0.35">
      <c r="H1344" s="284"/>
    </row>
    <row r="1345" spans="8:8" x14ac:dyDescent="0.35">
      <c r="H1345" s="284"/>
    </row>
    <row r="1347" spans="8:8" x14ac:dyDescent="0.35">
      <c r="H1347" s="284"/>
    </row>
    <row r="1348" spans="8:8" x14ac:dyDescent="0.35">
      <c r="H1348" s="284"/>
    </row>
    <row r="1350" spans="8:8" x14ac:dyDescent="0.35">
      <c r="H1350" s="284"/>
    </row>
    <row r="1351" spans="8:8" x14ac:dyDescent="0.35">
      <c r="H1351" s="284"/>
    </row>
    <row r="1352" spans="8:8" x14ac:dyDescent="0.35">
      <c r="H1352" s="284"/>
    </row>
    <row r="1353" spans="8:8" x14ac:dyDescent="0.35">
      <c r="H1353" s="284"/>
    </row>
    <row r="1354" spans="8:8" x14ac:dyDescent="0.35">
      <c r="H1354" s="284"/>
    </row>
    <row r="1355" spans="8:8" x14ac:dyDescent="0.35">
      <c r="H1355" s="284"/>
    </row>
    <row r="1356" spans="8:8" x14ac:dyDescent="0.35">
      <c r="H1356" s="284"/>
    </row>
    <row r="1358" spans="8:8" x14ac:dyDescent="0.35">
      <c r="H1358" s="284"/>
    </row>
    <row r="1359" spans="8:8" x14ac:dyDescent="0.35">
      <c r="H1359" s="284"/>
    </row>
    <row r="1360" spans="8:8" x14ac:dyDescent="0.35">
      <c r="H1360" s="284"/>
    </row>
    <row r="1361" spans="8:8" x14ac:dyDescent="0.35">
      <c r="H1361" s="284"/>
    </row>
    <row r="1362" spans="8:8" x14ac:dyDescent="0.35">
      <c r="H1362" s="284"/>
    </row>
    <row r="1363" spans="8:8" x14ac:dyDescent="0.35">
      <c r="H1363" s="284"/>
    </row>
    <row r="1364" spans="8:8" x14ac:dyDescent="0.35">
      <c r="H1364" s="284"/>
    </row>
    <row r="1365" spans="8:8" x14ac:dyDescent="0.35">
      <c r="H1365" s="284"/>
    </row>
    <row r="1366" spans="8:8" x14ac:dyDescent="0.35">
      <c r="H1366" s="284"/>
    </row>
    <row r="1367" spans="8:8" x14ac:dyDescent="0.35">
      <c r="H1367" s="284"/>
    </row>
    <row r="1368" spans="8:8" x14ac:dyDescent="0.35">
      <c r="H1368" s="284"/>
    </row>
    <row r="1369" spans="8:8" x14ac:dyDescent="0.35">
      <c r="H1369" s="284"/>
    </row>
    <row r="1370" spans="8:8" x14ac:dyDescent="0.35">
      <c r="H1370" s="284"/>
    </row>
    <row r="1371" spans="8:8" x14ac:dyDescent="0.35">
      <c r="H1371" s="284"/>
    </row>
    <row r="1372" spans="8:8" x14ac:dyDescent="0.35">
      <c r="H1372" s="284"/>
    </row>
    <row r="1373" spans="8:8" x14ac:dyDescent="0.35">
      <c r="H1373" s="284"/>
    </row>
    <row r="1374" spans="8:8" x14ac:dyDescent="0.35">
      <c r="H1374" s="284"/>
    </row>
    <row r="1375" spans="8:8" x14ac:dyDescent="0.35">
      <c r="H1375" s="284"/>
    </row>
    <row r="1376" spans="8:8" x14ac:dyDescent="0.35">
      <c r="H1376" s="284"/>
    </row>
    <row r="1377" spans="8:8" x14ac:dyDescent="0.35">
      <c r="H1377" s="284"/>
    </row>
    <row r="1378" spans="8:8" x14ac:dyDescent="0.35">
      <c r="H1378" s="284"/>
    </row>
    <row r="1379" spans="8:8" x14ac:dyDescent="0.35">
      <c r="H1379" s="284"/>
    </row>
    <row r="1380" spans="8:8" x14ac:dyDescent="0.35">
      <c r="H1380" s="284"/>
    </row>
    <row r="1381" spans="8:8" x14ac:dyDescent="0.35">
      <c r="H1381" s="284"/>
    </row>
    <row r="1382" spans="8:8" x14ac:dyDescent="0.35">
      <c r="H1382" s="284"/>
    </row>
    <row r="1383" spans="8:8" x14ac:dyDescent="0.35">
      <c r="H1383" s="284"/>
    </row>
    <row r="1384" spans="8:8" x14ac:dyDescent="0.35">
      <c r="H1384" s="284"/>
    </row>
    <row r="1385" spans="8:8" x14ac:dyDescent="0.35">
      <c r="H1385" s="284"/>
    </row>
    <row r="1386" spans="8:8" x14ac:dyDescent="0.35">
      <c r="H1386" s="284"/>
    </row>
    <row r="1387" spans="8:8" x14ac:dyDescent="0.35">
      <c r="H1387" s="284"/>
    </row>
    <row r="1388" spans="8:8" x14ac:dyDescent="0.35">
      <c r="H1388" s="284"/>
    </row>
    <row r="1389" spans="8:8" x14ac:dyDescent="0.35">
      <c r="H1389" s="284"/>
    </row>
    <row r="1390" spans="8:8" x14ac:dyDescent="0.35">
      <c r="H1390" s="284"/>
    </row>
    <row r="1391" spans="8:8" x14ac:dyDescent="0.35">
      <c r="H1391" s="284"/>
    </row>
    <row r="1392" spans="8:8" x14ac:dyDescent="0.35">
      <c r="H1392" s="284"/>
    </row>
    <row r="1393" spans="8:8" x14ac:dyDescent="0.35">
      <c r="H1393" s="284"/>
    </row>
    <row r="1394" spans="8:8" x14ac:dyDescent="0.35">
      <c r="H1394" s="284"/>
    </row>
    <row r="1395" spans="8:8" x14ac:dyDescent="0.35">
      <c r="H1395" s="284"/>
    </row>
    <row r="1397" spans="8:8" x14ac:dyDescent="0.35">
      <c r="H1397" s="284"/>
    </row>
    <row r="1398" spans="8:8" x14ac:dyDescent="0.35">
      <c r="H1398" s="284"/>
    </row>
    <row r="1399" spans="8:8" x14ac:dyDescent="0.35">
      <c r="H1399" s="284"/>
    </row>
    <row r="1400" spans="8:8" x14ac:dyDescent="0.35">
      <c r="H1400" s="284"/>
    </row>
    <row r="1401" spans="8:8" x14ac:dyDescent="0.35">
      <c r="H1401" s="284"/>
    </row>
    <row r="1402" spans="8:8" x14ac:dyDescent="0.35">
      <c r="H1402" s="284"/>
    </row>
    <row r="1403" spans="8:8" x14ac:dyDescent="0.35">
      <c r="H1403" s="284"/>
    </row>
    <row r="1404" spans="8:8" x14ac:dyDescent="0.35">
      <c r="H1404" s="284"/>
    </row>
    <row r="1405" spans="8:8" x14ac:dyDescent="0.35">
      <c r="H1405" s="284"/>
    </row>
    <row r="1407" spans="8:8" x14ac:dyDescent="0.35">
      <c r="H1407" s="284"/>
    </row>
    <row r="1408" spans="8:8" x14ac:dyDescent="0.35">
      <c r="H1408" s="284"/>
    </row>
    <row r="1409" spans="8:8" x14ac:dyDescent="0.35">
      <c r="H1409" s="284"/>
    </row>
    <row r="1410" spans="8:8" x14ac:dyDescent="0.35">
      <c r="H1410" s="284"/>
    </row>
    <row r="1411" spans="8:8" x14ac:dyDescent="0.35">
      <c r="H1411" s="284"/>
    </row>
    <row r="1412" spans="8:8" x14ac:dyDescent="0.35">
      <c r="H1412" s="284"/>
    </row>
    <row r="1413" spans="8:8" x14ac:dyDescent="0.35">
      <c r="H1413" s="284"/>
    </row>
    <row r="1414" spans="8:8" x14ac:dyDescent="0.35">
      <c r="H1414" s="284"/>
    </row>
    <row r="1415" spans="8:8" x14ac:dyDescent="0.35">
      <c r="H1415" s="284"/>
    </row>
    <row r="1417" spans="8:8" x14ac:dyDescent="0.35">
      <c r="H1417" s="284"/>
    </row>
    <row r="1418" spans="8:8" x14ac:dyDescent="0.35">
      <c r="H1418" s="284"/>
    </row>
    <row r="1419" spans="8:8" x14ac:dyDescent="0.35">
      <c r="H1419" s="284"/>
    </row>
    <row r="1420" spans="8:8" x14ac:dyDescent="0.35">
      <c r="H1420" s="284"/>
    </row>
    <row r="1421" spans="8:8" x14ac:dyDescent="0.35">
      <c r="H1421" s="284"/>
    </row>
    <row r="1422" spans="8:8" x14ac:dyDescent="0.35">
      <c r="H1422" s="284"/>
    </row>
    <row r="1424" spans="8:8" x14ac:dyDescent="0.35">
      <c r="H1424" s="284"/>
    </row>
    <row r="1425" spans="8:8" x14ac:dyDescent="0.35">
      <c r="H1425" s="284"/>
    </row>
    <row r="1426" spans="8:8" x14ac:dyDescent="0.35">
      <c r="H1426" s="284"/>
    </row>
    <row r="1427" spans="8:8" x14ac:dyDescent="0.35">
      <c r="H1427" s="284"/>
    </row>
    <row r="1428" spans="8:8" x14ac:dyDescent="0.35">
      <c r="H1428" s="284"/>
    </row>
    <row r="1429" spans="8:8" x14ac:dyDescent="0.35">
      <c r="H1429" s="284"/>
    </row>
    <row r="1430" spans="8:8" x14ac:dyDescent="0.35">
      <c r="H1430" s="284"/>
    </row>
    <row r="1431" spans="8:8" x14ac:dyDescent="0.35">
      <c r="H1431" s="284"/>
    </row>
    <row r="1433" spans="8:8" x14ac:dyDescent="0.35">
      <c r="H1433" s="284"/>
    </row>
    <row r="1434" spans="8:8" x14ac:dyDescent="0.35">
      <c r="H1434" s="284"/>
    </row>
    <row r="1435" spans="8:8" x14ac:dyDescent="0.35">
      <c r="H1435" s="284"/>
    </row>
    <row r="1436" spans="8:8" x14ac:dyDescent="0.35">
      <c r="H1436" s="284"/>
    </row>
    <row r="1437" spans="8:8" x14ac:dyDescent="0.35">
      <c r="H1437" s="284"/>
    </row>
    <row r="1438" spans="8:8" x14ac:dyDescent="0.35">
      <c r="H1438" s="284"/>
    </row>
    <row r="1439" spans="8:8" x14ac:dyDescent="0.35">
      <c r="H1439" s="284"/>
    </row>
    <row r="1440" spans="8:8" x14ac:dyDescent="0.35">
      <c r="H1440" s="284"/>
    </row>
    <row r="1441" spans="8:8" x14ac:dyDescent="0.35">
      <c r="H1441" s="284"/>
    </row>
    <row r="1442" spans="8:8" x14ac:dyDescent="0.35">
      <c r="H1442" s="284"/>
    </row>
    <row r="1443" spans="8:8" x14ac:dyDescent="0.35">
      <c r="H1443" s="284"/>
    </row>
    <row r="1444" spans="8:8" x14ac:dyDescent="0.35">
      <c r="H1444" s="284"/>
    </row>
    <row r="1445" spans="8:8" x14ac:dyDescent="0.35">
      <c r="H1445" s="284"/>
    </row>
    <row r="1446" spans="8:8" x14ac:dyDescent="0.35">
      <c r="H1446" s="284"/>
    </row>
    <row r="1447" spans="8:8" x14ac:dyDescent="0.35">
      <c r="H1447" s="284"/>
    </row>
    <row r="1448" spans="8:8" x14ac:dyDescent="0.35">
      <c r="H1448" s="284"/>
    </row>
    <row r="1450" spans="8:8" x14ac:dyDescent="0.35">
      <c r="H1450" s="284"/>
    </row>
    <row r="1451" spans="8:8" x14ac:dyDescent="0.35">
      <c r="H1451" s="284"/>
    </row>
    <row r="1452" spans="8:8" x14ac:dyDescent="0.35">
      <c r="H1452" s="284"/>
    </row>
    <row r="1453" spans="8:8" x14ac:dyDescent="0.35">
      <c r="H1453" s="284"/>
    </row>
    <row r="1454" spans="8:8" x14ac:dyDescent="0.35">
      <c r="H1454" s="284"/>
    </row>
    <row r="1455" spans="8:8" x14ac:dyDescent="0.35">
      <c r="H1455" s="284"/>
    </row>
    <row r="1456" spans="8:8" x14ac:dyDescent="0.35">
      <c r="H1456" s="284"/>
    </row>
    <row r="1457" spans="8:8" x14ac:dyDescent="0.35">
      <c r="H1457" s="284"/>
    </row>
    <row r="1458" spans="8:8" x14ac:dyDescent="0.35">
      <c r="H1458" s="284"/>
    </row>
    <row r="1459" spans="8:8" x14ac:dyDescent="0.35">
      <c r="H1459" s="284"/>
    </row>
    <row r="1460" spans="8:8" x14ac:dyDescent="0.35">
      <c r="H1460" s="284"/>
    </row>
    <row r="1461" spans="8:8" x14ac:dyDescent="0.35">
      <c r="H1461" s="284"/>
    </row>
    <row r="1462" spans="8:8" x14ac:dyDescent="0.35">
      <c r="H1462" s="284"/>
    </row>
    <row r="1463" spans="8:8" x14ac:dyDescent="0.35">
      <c r="H1463" s="284"/>
    </row>
    <row r="1464" spans="8:8" x14ac:dyDescent="0.35">
      <c r="H1464" s="284"/>
    </row>
    <row r="1465" spans="8:8" x14ac:dyDescent="0.35">
      <c r="H1465" s="284"/>
    </row>
    <row r="1466" spans="8:8" x14ac:dyDescent="0.35">
      <c r="H1466" s="284"/>
    </row>
    <row r="1467" spans="8:8" x14ac:dyDescent="0.35">
      <c r="H1467" s="284"/>
    </row>
    <row r="1468" spans="8:8" x14ac:dyDescent="0.35">
      <c r="H1468" s="284"/>
    </row>
    <row r="1469" spans="8:8" x14ac:dyDescent="0.35">
      <c r="H1469" s="284"/>
    </row>
    <row r="1470" spans="8:8" x14ac:dyDescent="0.35">
      <c r="H1470" s="284"/>
    </row>
    <row r="1471" spans="8:8" x14ac:dyDescent="0.35">
      <c r="H1471" s="284"/>
    </row>
    <row r="1472" spans="8:8" x14ac:dyDescent="0.35">
      <c r="H1472" s="284"/>
    </row>
    <row r="1473" spans="8:8" x14ac:dyDescent="0.35">
      <c r="H1473" s="284"/>
    </row>
    <row r="1474" spans="8:8" x14ac:dyDescent="0.35">
      <c r="H1474" s="284"/>
    </row>
    <row r="1475" spans="8:8" x14ac:dyDescent="0.35">
      <c r="H1475" s="284"/>
    </row>
    <row r="1476" spans="8:8" x14ac:dyDescent="0.35">
      <c r="H1476" s="284"/>
    </row>
    <row r="1478" spans="8:8" x14ac:dyDescent="0.35">
      <c r="H1478" s="284"/>
    </row>
    <row r="1479" spans="8:8" x14ac:dyDescent="0.35">
      <c r="H1479" s="284"/>
    </row>
    <row r="1480" spans="8:8" x14ac:dyDescent="0.35">
      <c r="H1480" s="284"/>
    </row>
    <row r="1481" spans="8:8" x14ac:dyDescent="0.35">
      <c r="H1481" s="284"/>
    </row>
    <row r="1482" spans="8:8" x14ac:dyDescent="0.35">
      <c r="H1482" s="284"/>
    </row>
    <row r="1483" spans="8:8" x14ac:dyDescent="0.35">
      <c r="H1483" s="284"/>
    </row>
    <row r="1484" spans="8:8" x14ac:dyDescent="0.35">
      <c r="H1484" s="284"/>
    </row>
    <row r="1485" spans="8:8" x14ac:dyDescent="0.35">
      <c r="H1485" s="284"/>
    </row>
    <row r="1486" spans="8:8" x14ac:dyDescent="0.35">
      <c r="H1486" s="284"/>
    </row>
    <row r="1487" spans="8:8" x14ac:dyDescent="0.35">
      <c r="H1487" s="284"/>
    </row>
    <row r="1488" spans="8:8" x14ac:dyDescent="0.35">
      <c r="H1488" s="284"/>
    </row>
    <row r="1489" spans="8:8" x14ac:dyDescent="0.35">
      <c r="H1489" s="284"/>
    </row>
    <row r="1490" spans="8:8" x14ac:dyDescent="0.35">
      <c r="H1490" s="284"/>
    </row>
    <row r="1491" spans="8:8" x14ac:dyDescent="0.35">
      <c r="H1491" s="284"/>
    </row>
    <row r="1492" spans="8:8" x14ac:dyDescent="0.35">
      <c r="H1492" s="284"/>
    </row>
    <row r="1493" spans="8:8" x14ac:dyDescent="0.35">
      <c r="H1493" s="284"/>
    </row>
    <row r="1494" spans="8:8" x14ac:dyDescent="0.35">
      <c r="H1494" s="284"/>
    </row>
    <row r="1495" spans="8:8" x14ac:dyDescent="0.35">
      <c r="H1495" s="284"/>
    </row>
    <row r="1497" spans="8:8" x14ac:dyDescent="0.35">
      <c r="H1497" s="284"/>
    </row>
    <row r="1499" spans="8:8" x14ac:dyDescent="0.35">
      <c r="H1499" s="284"/>
    </row>
    <row r="1500" spans="8:8" x14ac:dyDescent="0.35">
      <c r="H1500" s="284"/>
    </row>
    <row r="1501" spans="8:8" x14ac:dyDescent="0.35">
      <c r="H1501" s="284"/>
    </row>
    <row r="1502" spans="8:8" x14ac:dyDescent="0.35">
      <c r="H1502" s="284"/>
    </row>
    <row r="1503" spans="8:8" x14ac:dyDescent="0.35">
      <c r="H1503" s="284"/>
    </row>
    <row r="1504" spans="8:8" x14ac:dyDescent="0.35">
      <c r="H1504" s="284"/>
    </row>
    <row r="1505" spans="8:8" x14ac:dyDescent="0.35">
      <c r="H1505" s="284"/>
    </row>
    <row r="1506" spans="8:8" x14ac:dyDescent="0.35">
      <c r="H1506" s="284"/>
    </row>
    <row r="1507" spans="8:8" x14ac:dyDescent="0.35">
      <c r="H1507" s="284"/>
    </row>
    <row r="1508" spans="8:8" x14ac:dyDescent="0.35">
      <c r="H1508" s="284"/>
    </row>
    <row r="1509" spans="8:8" x14ac:dyDescent="0.35">
      <c r="H1509" s="284"/>
    </row>
    <row r="1510" spans="8:8" x14ac:dyDescent="0.35">
      <c r="H1510" s="284"/>
    </row>
    <row r="1512" spans="8:8" x14ac:dyDescent="0.35">
      <c r="H1512" s="284"/>
    </row>
    <row r="1513" spans="8:8" x14ac:dyDescent="0.35">
      <c r="H1513" s="284"/>
    </row>
    <row r="1514" spans="8:8" x14ac:dyDescent="0.35">
      <c r="H1514" s="284"/>
    </row>
    <row r="1515" spans="8:8" x14ac:dyDescent="0.35">
      <c r="H1515" s="284"/>
    </row>
    <row r="1517" spans="8:8" x14ac:dyDescent="0.35">
      <c r="H1517" s="284"/>
    </row>
    <row r="1518" spans="8:8" x14ac:dyDescent="0.35">
      <c r="H1518" s="284"/>
    </row>
    <row r="1519" spans="8:8" x14ac:dyDescent="0.35">
      <c r="H1519" s="284"/>
    </row>
    <row r="1520" spans="8:8" x14ac:dyDescent="0.35">
      <c r="H1520" s="284"/>
    </row>
    <row r="1521" spans="8:8" x14ac:dyDescent="0.35">
      <c r="H1521" s="284"/>
    </row>
    <row r="1522" spans="8:8" x14ac:dyDescent="0.35">
      <c r="H1522" s="284"/>
    </row>
    <row r="1523" spans="8:8" x14ac:dyDescent="0.35">
      <c r="H1523" s="284"/>
    </row>
    <row r="1524" spans="8:8" x14ac:dyDescent="0.35">
      <c r="H1524" s="284"/>
    </row>
    <row r="1525" spans="8:8" x14ac:dyDescent="0.35">
      <c r="H1525" s="284"/>
    </row>
    <row r="1526" spans="8:8" x14ac:dyDescent="0.35">
      <c r="H1526" s="284"/>
    </row>
    <row r="1527" spans="8:8" x14ac:dyDescent="0.35">
      <c r="H1527" s="284"/>
    </row>
    <row r="1528" spans="8:8" x14ac:dyDescent="0.35">
      <c r="H1528" s="284"/>
    </row>
    <row r="1529" spans="8:8" x14ac:dyDescent="0.35">
      <c r="H1529" s="284"/>
    </row>
    <row r="1531" spans="8:8" x14ac:dyDescent="0.35">
      <c r="H1531" s="284"/>
    </row>
    <row r="1533" spans="8:8" x14ac:dyDescent="0.35">
      <c r="H1533" s="284"/>
    </row>
    <row r="1534" spans="8:8" x14ac:dyDescent="0.35">
      <c r="H1534" s="284"/>
    </row>
    <row r="1535" spans="8:8" x14ac:dyDescent="0.35">
      <c r="H1535" s="284"/>
    </row>
    <row r="1536" spans="8:8" x14ac:dyDescent="0.35">
      <c r="H1536" s="284"/>
    </row>
    <row r="1537" spans="8:8" x14ac:dyDescent="0.35">
      <c r="H1537" s="284"/>
    </row>
    <row r="1538" spans="8:8" x14ac:dyDescent="0.35">
      <c r="H1538" s="284"/>
    </row>
    <row r="1539" spans="8:8" x14ac:dyDescent="0.35">
      <c r="H1539" s="284"/>
    </row>
    <row r="1541" spans="8:8" x14ac:dyDescent="0.35">
      <c r="H1541" s="284"/>
    </row>
    <row r="1542" spans="8:8" x14ac:dyDescent="0.35">
      <c r="H1542" s="284"/>
    </row>
    <row r="1543" spans="8:8" x14ac:dyDescent="0.35">
      <c r="H1543" s="284"/>
    </row>
    <row r="1544" spans="8:8" x14ac:dyDescent="0.35">
      <c r="H1544" s="284"/>
    </row>
    <row r="1545" spans="8:8" x14ac:dyDescent="0.35">
      <c r="H1545" s="284"/>
    </row>
    <row r="1546" spans="8:8" x14ac:dyDescent="0.35">
      <c r="H1546" s="284"/>
    </row>
    <row r="1547" spans="8:8" x14ac:dyDescent="0.35">
      <c r="H1547" s="284"/>
    </row>
    <row r="1548" spans="8:8" x14ac:dyDescent="0.35">
      <c r="H1548" s="284"/>
    </row>
    <row r="1549" spans="8:8" x14ac:dyDescent="0.35">
      <c r="H1549" s="284"/>
    </row>
    <row r="1550" spans="8:8" x14ac:dyDescent="0.35">
      <c r="H1550" s="284"/>
    </row>
    <row r="1552" spans="8:8" x14ac:dyDescent="0.35">
      <c r="H1552" s="284"/>
    </row>
    <row r="1553" spans="8:8" x14ac:dyDescent="0.35">
      <c r="H1553" s="284"/>
    </row>
    <row r="1554" spans="8:8" x14ac:dyDescent="0.35">
      <c r="H1554" s="284"/>
    </row>
    <row r="1555" spans="8:8" x14ac:dyDescent="0.35">
      <c r="H1555" s="284"/>
    </row>
    <row r="1556" spans="8:8" x14ac:dyDescent="0.35">
      <c r="H1556" s="284"/>
    </row>
    <row r="1557" spans="8:8" x14ac:dyDescent="0.35">
      <c r="H1557" s="284"/>
    </row>
    <row r="1559" spans="8:8" x14ac:dyDescent="0.35">
      <c r="H1559" s="284"/>
    </row>
    <row r="1560" spans="8:8" x14ac:dyDescent="0.35">
      <c r="H1560" s="284"/>
    </row>
    <row r="1562" spans="8:8" x14ac:dyDescent="0.35">
      <c r="H1562" s="284"/>
    </row>
    <row r="1563" spans="8:8" x14ac:dyDescent="0.35">
      <c r="H1563" s="284"/>
    </row>
    <row r="1565" spans="8:8" x14ac:dyDescent="0.35">
      <c r="H1565" s="284"/>
    </row>
    <row r="1566" spans="8:8" x14ac:dyDescent="0.35">
      <c r="H1566" s="284"/>
    </row>
    <row r="1567" spans="8:8" x14ac:dyDescent="0.35">
      <c r="H1567" s="284"/>
    </row>
    <row r="1568" spans="8:8" x14ac:dyDescent="0.35">
      <c r="H1568" s="284"/>
    </row>
    <row r="1569" spans="8:8" x14ac:dyDescent="0.35">
      <c r="H1569" s="284"/>
    </row>
    <row r="1570" spans="8:8" x14ac:dyDescent="0.35">
      <c r="H1570" s="284"/>
    </row>
    <row r="1571" spans="8:8" x14ac:dyDescent="0.35">
      <c r="H1571" s="284"/>
    </row>
    <row r="1572" spans="8:8" x14ac:dyDescent="0.35">
      <c r="H1572" s="284"/>
    </row>
    <row r="1573" spans="8:8" x14ac:dyDescent="0.35">
      <c r="H1573" s="284"/>
    </row>
    <row r="1574" spans="8:8" x14ac:dyDescent="0.35">
      <c r="H1574" s="284"/>
    </row>
    <row r="1575" spans="8:8" x14ac:dyDescent="0.35">
      <c r="H1575" s="284"/>
    </row>
    <row r="1576" spans="8:8" x14ac:dyDescent="0.35">
      <c r="H1576" s="284"/>
    </row>
    <row r="1577" spans="8:8" x14ac:dyDescent="0.35">
      <c r="H1577" s="284"/>
    </row>
    <row r="1578" spans="8:8" x14ac:dyDescent="0.35">
      <c r="H1578" s="284"/>
    </row>
    <row r="1579" spans="8:8" x14ac:dyDescent="0.35">
      <c r="H1579" s="284"/>
    </row>
    <row r="1580" spans="8:8" x14ac:dyDescent="0.35">
      <c r="H1580" s="284"/>
    </row>
    <row r="1581" spans="8:8" x14ac:dyDescent="0.35">
      <c r="H1581" s="284"/>
    </row>
    <row r="1582" spans="8:8" x14ac:dyDescent="0.35">
      <c r="H1582" s="284"/>
    </row>
    <row r="1583" spans="8:8" x14ac:dyDescent="0.35">
      <c r="H1583" s="284"/>
    </row>
    <row r="1584" spans="8:8" x14ac:dyDescent="0.35">
      <c r="H1584" s="284"/>
    </row>
    <row r="1585" spans="8:8" x14ac:dyDescent="0.35">
      <c r="H1585" s="284"/>
    </row>
    <row r="1586" spans="8:8" x14ac:dyDescent="0.35">
      <c r="H1586" s="284"/>
    </row>
    <row r="1587" spans="8:8" x14ac:dyDescent="0.35">
      <c r="H1587" s="284"/>
    </row>
    <row r="1588" spans="8:8" x14ac:dyDescent="0.35">
      <c r="H1588" s="284"/>
    </row>
    <row r="1589" spans="8:8" x14ac:dyDescent="0.35">
      <c r="H1589" s="284"/>
    </row>
    <row r="1590" spans="8:8" x14ac:dyDescent="0.35">
      <c r="H1590" s="284"/>
    </row>
    <row r="1591" spans="8:8" x14ac:dyDescent="0.35">
      <c r="H1591" s="284"/>
    </row>
    <row r="1592" spans="8:8" x14ac:dyDescent="0.35">
      <c r="H1592" s="284"/>
    </row>
    <row r="1593" spans="8:8" x14ac:dyDescent="0.35">
      <c r="H1593" s="284"/>
    </row>
    <row r="1594" spans="8:8" x14ac:dyDescent="0.35">
      <c r="H1594" s="284"/>
    </row>
    <row r="1595" spans="8:8" x14ac:dyDescent="0.35">
      <c r="H1595" s="284"/>
    </row>
    <row r="1596" spans="8:8" x14ac:dyDescent="0.35">
      <c r="H1596" s="284"/>
    </row>
    <row r="1597" spans="8:8" x14ac:dyDescent="0.35">
      <c r="H1597" s="284"/>
    </row>
    <row r="1598" spans="8:8" x14ac:dyDescent="0.35">
      <c r="H1598" s="284"/>
    </row>
    <row r="1599" spans="8:8" x14ac:dyDescent="0.35">
      <c r="H1599" s="284"/>
    </row>
    <row r="1600" spans="8:8" x14ac:dyDescent="0.35">
      <c r="H1600" s="284"/>
    </row>
    <row r="1601" spans="7:8" x14ac:dyDescent="0.35">
      <c r="H1601" s="284"/>
    </row>
    <row r="1602" spans="7:8" x14ac:dyDescent="0.35">
      <c r="H1602" s="284"/>
    </row>
    <row r="1603" spans="7:8" x14ac:dyDescent="0.35">
      <c r="H1603" s="284"/>
    </row>
    <row r="1604" spans="7:8" x14ac:dyDescent="0.35">
      <c r="G1604" s="268"/>
      <c r="H1604" s="269"/>
    </row>
    <row r="1605" spans="7:8" x14ac:dyDescent="0.35">
      <c r="G1605" s="268"/>
      <c r="H1605" s="268"/>
    </row>
    <row r="1606" spans="7:8" ht="14.4" x14ac:dyDescent="0.55000000000000004">
      <c r="G1606" s="265"/>
      <c r="H1606" s="266"/>
    </row>
    <row r="1607" spans="7:8" ht="14.4" x14ac:dyDescent="0.55000000000000004">
      <c r="G1607" s="265"/>
      <c r="H1607" s="266"/>
    </row>
    <row r="1608" spans="7:8" ht="14.4" x14ac:dyDescent="0.55000000000000004">
      <c r="G1608" s="265"/>
      <c r="H1608" s="266"/>
    </row>
    <row r="1609" spans="7:8" ht="14.4" x14ac:dyDescent="0.55000000000000004">
      <c r="G1609" s="265"/>
      <c r="H1609" s="266"/>
    </row>
    <row r="1610" spans="7:8" ht="14.4" x14ac:dyDescent="0.55000000000000004">
      <c r="G1610" s="265"/>
      <c r="H1610" s="266"/>
    </row>
    <row r="1611" spans="7:8" ht="14.4" x14ac:dyDescent="0.55000000000000004">
      <c r="G1611" s="265"/>
      <c r="H1611" s="266"/>
    </row>
    <row r="1612" spans="7:8" ht="14.4" x14ac:dyDescent="0.55000000000000004">
      <c r="G1612" s="265"/>
      <c r="H1612" s="266"/>
    </row>
    <row r="1613" spans="7:8" ht="14.4" x14ac:dyDescent="0.55000000000000004">
      <c r="G1613" s="265"/>
      <c r="H1613" s="266"/>
    </row>
    <row r="1614" spans="7:8" ht="14.4" x14ac:dyDescent="0.55000000000000004">
      <c r="G1614" s="265"/>
      <c r="H1614" s="266"/>
    </row>
    <row r="1615" spans="7:8" ht="14.4" x14ac:dyDescent="0.55000000000000004">
      <c r="G1615" s="265"/>
      <c r="H1615" s="266"/>
    </row>
    <row r="1616" spans="7:8" ht="14.4" x14ac:dyDescent="0.55000000000000004">
      <c r="G1616" s="265"/>
      <c r="H1616" s="266"/>
    </row>
    <row r="1617" spans="7:8" ht="14.4" x14ac:dyDescent="0.55000000000000004">
      <c r="G1617" s="265"/>
      <c r="H1617" s="266"/>
    </row>
    <row r="1618" spans="7:8" ht="14.4" x14ac:dyDescent="0.55000000000000004">
      <c r="G1618" s="265"/>
      <c r="H1618" s="266"/>
    </row>
    <row r="1619" spans="7:8" ht="14.4" x14ac:dyDescent="0.55000000000000004">
      <c r="G1619" s="265"/>
      <c r="H1619" s="266"/>
    </row>
    <row r="1620" spans="7:8" ht="14.4" x14ac:dyDescent="0.55000000000000004">
      <c r="G1620" s="265"/>
      <c r="H1620" s="266"/>
    </row>
    <row r="1621" spans="7:8" ht="14.4" x14ac:dyDescent="0.55000000000000004">
      <c r="G1621" s="265"/>
      <c r="H1621" s="266"/>
    </row>
    <row r="1622" spans="7:8" ht="14.4" x14ac:dyDescent="0.55000000000000004">
      <c r="G1622" s="265"/>
      <c r="H1622" s="266"/>
    </row>
    <row r="1623" spans="7:8" ht="14.4" x14ac:dyDescent="0.55000000000000004">
      <c r="G1623" s="265"/>
      <c r="H1623" s="266"/>
    </row>
    <row r="1624" spans="7:8" ht="14.4" x14ac:dyDescent="0.55000000000000004">
      <c r="G1624" s="265"/>
      <c r="H1624" s="266"/>
    </row>
    <row r="1625" spans="7:8" ht="14.4" x14ac:dyDescent="0.55000000000000004">
      <c r="G1625" s="265"/>
      <c r="H1625" s="266"/>
    </row>
    <row r="1626" spans="7:8" ht="14.4" x14ac:dyDescent="0.55000000000000004">
      <c r="G1626" s="265"/>
      <c r="H1626" s="266"/>
    </row>
    <row r="1627" spans="7:8" ht="14.4" x14ac:dyDescent="0.55000000000000004">
      <c r="G1627" s="265"/>
      <c r="H1627" s="266"/>
    </row>
    <row r="1628" spans="7:8" ht="14.4" x14ac:dyDescent="0.55000000000000004">
      <c r="G1628" s="265"/>
      <c r="H1628" s="266"/>
    </row>
    <row r="1629" spans="7:8" ht="14.4" x14ac:dyDescent="0.55000000000000004">
      <c r="G1629" s="265"/>
      <c r="H1629" s="266"/>
    </row>
    <row r="1630" spans="7:8" ht="14.4" x14ac:dyDescent="0.55000000000000004">
      <c r="G1630" s="265"/>
      <c r="H1630" s="266"/>
    </row>
    <row r="1631" spans="7:8" ht="14.4" x14ac:dyDescent="0.55000000000000004">
      <c r="G1631" s="265"/>
      <c r="H1631" s="266"/>
    </row>
    <row r="1632" spans="7:8" ht="14.4" x14ac:dyDescent="0.55000000000000004">
      <c r="G1632" s="265"/>
      <c r="H1632" s="266"/>
    </row>
    <row r="1633" spans="7:8" ht="14.4" x14ac:dyDescent="0.55000000000000004">
      <c r="G1633" s="265"/>
      <c r="H1633" s="266"/>
    </row>
    <row r="1634" spans="7:8" ht="14.4" x14ac:dyDescent="0.55000000000000004">
      <c r="G1634" s="265"/>
      <c r="H1634" s="266"/>
    </row>
    <row r="1635" spans="7:8" ht="14.4" x14ac:dyDescent="0.55000000000000004">
      <c r="G1635" s="265"/>
      <c r="H1635" s="266"/>
    </row>
    <row r="1636" spans="7:8" ht="14.4" x14ac:dyDescent="0.55000000000000004">
      <c r="G1636" s="265"/>
      <c r="H1636" s="266"/>
    </row>
    <row r="1637" spans="7:8" ht="14.4" x14ac:dyDescent="0.55000000000000004">
      <c r="G1637" s="265"/>
      <c r="H1637" s="266"/>
    </row>
    <row r="1638" spans="7:8" ht="14.4" x14ac:dyDescent="0.55000000000000004">
      <c r="G1638" s="265"/>
      <c r="H1638" s="266"/>
    </row>
    <row r="1639" spans="7:8" ht="14.4" x14ac:dyDescent="0.55000000000000004">
      <c r="G1639" s="265"/>
      <c r="H1639" s="266"/>
    </row>
    <row r="1640" spans="7:8" ht="14.4" x14ac:dyDescent="0.55000000000000004">
      <c r="G1640" s="265"/>
      <c r="H1640" s="266"/>
    </row>
    <row r="1641" spans="7:8" ht="14.4" x14ac:dyDescent="0.55000000000000004">
      <c r="G1641" s="265"/>
      <c r="H1641" s="266"/>
    </row>
    <row r="1642" spans="7:8" ht="14.4" x14ac:dyDescent="0.55000000000000004">
      <c r="G1642" s="265"/>
      <c r="H1642" s="266"/>
    </row>
    <row r="1643" spans="7:8" ht="14.4" x14ac:dyDescent="0.55000000000000004">
      <c r="G1643" s="265"/>
      <c r="H1643" s="266"/>
    </row>
    <row r="1644" spans="7:8" ht="14.4" x14ac:dyDescent="0.55000000000000004">
      <c r="G1644" s="265"/>
      <c r="H1644" s="266"/>
    </row>
    <row r="1645" spans="7:8" ht="14.4" x14ac:dyDescent="0.55000000000000004">
      <c r="G1645" s="265"/>
      <c r="H1645" s="266"/>
    </row>
    <row r="1646" spans="7:8" ht="14.4" x14ac:dyDescent="0.55000000000000004">
      <c r="G1646" s="265"/>
      <c r="H1646" s="266"/>
    </row>
    <row r="1647" spans="7:8" ht="14.4" x14ac:dyDescent="0.55000000000000004">
      <c r="G1647" s="265"/>
      <c r="H1647" s="266"/>
    </row>
    <row r="1648" spans="7:8" ht="14.4" x14ac:dyDescent="0.55000000000000004">
      <c r="G1648" s="265"/>
      <c r="H1648" s="266"/>
    </row>
    <row r="1649" spans="7:8" ht="14.4" x14ac:dyDescent="0.55000000000000004">
      <c r="G1649" s="265"/>
      <c r="H1649" s="266"/>
    </row>
    <row r="1650" spans="7:8" ht="14.4" x14ac:dyDescent="0.55000000000000004">
      <c r="G1650" s="265"/>
      <c r="H1650" s="266"/>
    </row>
    <row r="1651" spans="7:8" ht="14.4" x14ac:dyDescent="0.55000000000000004">
      <c r="G1651" s="265"/>
      <c r="H1651" s="266"/>
    </row>
    <row r="1652" spans="7:8" ht="14.4" x14ac:dyDescent="0.55000000000000004">
      <c r="G1652" s="265"/>
      <c r="H1652" s="266"/>
    </row>
    <row r="1653" spans="7:8" ht="14.4" x14ac:dyDescent="0.55000000000000004">
      <c r="G1653" s="265"/>
      <c r="H1653" s="266"/>
    </row>
    <row r="1654" spans="7:8" ht="14.4" x14ac:dyDescent="0.55000000000000004">
      <c r="G1654" s="265"/>
      <c r="H1654" s="266"/>
    </row>
    <row r="1655" spans="7:8" ht="14.4" x14ac:dyDescent="0.55000000000000004">
      <c r="G1655" s="265"/>
      <c r="H1655" s="266"/>
    </row>
    <row r="1656" spans="7:8" ht="14.4" x14ac:dyDescent="0.55000000000000004">
      <c r="G1656" s="265"/>
      <c r="H1656" s="266"/>
    </row>
    <row r="1657" spans="7:8" ht="14.4" x14ac:dyDescent="0.55000000000000004">
      <c r="G1657" s="265"/>
      <c r="H1657" s="266"/>
    </row>
    <row r="1658" spans="7:8" ht="14.4" x14ac:dyDescent="0.55000000000000004">
      <c r="G1658" s="265"/>
      <c r="H1658" s="266"/>
    </row>
    <row r="1659" spans="7:8" ht="14.4" x14ac:dyDescent="0.55000000000000004">
      <c r="G1659" s="265"/>
      <c r="H1659" s="266"/>
    </row>
    <row r="1660" spans="7:8" ht="14.4" x14ac:dyDescent="0.55000000000000004">
      <c r="G1660" s="265"/>
      <c r="H1660" s="266"/>
    </row>
    <row r="1661" spans="7:8" ht="14.4" x14ac:dyDescent="0.55000000000000004">
      <c r="G1661" s="265"/>
      <c r="H1661" s="266"/>
    </row>
    <row r="1662" spans="7:8" ht="14.4" x14ac:dyDescent="0.55000000000000004">
      <c r="G1662" s="265"/>
      <c r="H1662" s="266"/>
    </row>
    <row r="1663" spans="7:8" ht="14.4" x14ac:dyDescent="0.55000000000000004">
      <c r="G1663" s="265"/>
      <c r="H1663" s="266"/>
    </row>
    <row r="1664" spans="7:8" ht="14.4" x14ac:dyDescent="0.55000000000000004">
      <c r="G1664" s="265"/>
      <c r="H1664" s="266"/>
    </row>
    <row r="1665" spans="7:8" ht="14.4" x14ac:dyDescent="0.55000000000000004">
      <c r="G1665" s="265"/>
      <c r="H1665" s="266"/>
    </row>
    <row r="1666" spans="7:8" ht="14.4" x14ac:dyDescent="0.55000000000000004">
      <c r="G1666" s="265"/>
      <c r="H1666" s="266"/>
    </row>
    <row r="1667" spans="7:8" ht="14.4" x14ac:dyDescent="0.55000000000000004">
      <c r="G1667" s="265"/>
      <c r="H1667" s="266"/>
    </row>
    <row r="1668" spans="7:8" ht="14.4" x14ac:dyDescent="0.55000000000000004">
      <c r="G1668" s="265"/>
      <c r="H1668" s="266"/>
    </row>
    <row r="1669" spans="7:8" ht="14.4" x14ac:dyDescent="0.55000000000000004">
      <c r="G1669" s="265"/>
      <c r="H1669" s="266"/>
    </row>
    <row r="1670" spans="7:8" ht="14.4" x14ac:dyDescent="0.55000000000000004">
      <c r="G1670" s="265"/>
      <c r="H1670" s="266"/>
    </row>
    <row r="1671" spans="7:8" ht="14.4" x14ac:dyDescent="0.55000000000000004">
      <c r="G1671" s="265"/>
      <c r="H1671" s="266"/>
    </row>
    <row r="1672" spans="7:8" ht="14.4" x14ac:dyDescent="0.55000000000000004">
      <c r="G1672" s="265"/>
      <c r="H1672" s="266"/>
    </row>
    <row r="1673" spans="7:8" ht="14.4" x14ac:dyDescent="0.55000000000000004">
      <c r="G1673" s="265"/>
      <c r="H1673" s="266"/>
    </row>
    <row r="1674" spans="7:8" ht="14.4" x14ac:dyDescent="0.55000000000000004">
      <c r="G1674" s="265"/>
      <c r="H1674" s="266"/>
    </row>
    <row r="1675" spans="7:8" ht="14.4" x14ac:dyDescent="0.55000000000000004">
      <c r="G1675" s="265"/>
      <c r="H1675" s="266"/>
    </row>
    <row r="1676" spans="7:8" ht="14.4" x14ac:dyDescent="0.55000000000000004">
      <c r="G1676" s="265"/>
      <c r="H1676" s="266"/>
    </row>
    <row r="1677" spans="7:8" ht="14.4" x14ac:dyDescent="0.55000000000000004">
      <c r="G1677" s="265"/>
      <c r="H1677" s="266"/>
    </row>
    <row r="1678" spans="7:8" ht="14.4" x14ac:dyDescent="0.55000000000000004">
      <c r="G1678" s="265"/>
      <c r="H1678" s="266"/>
    </row>
    <row r="1679" spans="7:8" ht="14.4" x14ac:dyDescent="0.55000000000000004">
      <c r="G1679" s="265"/>
      <c r="H1679" s="266"/>
    </row>
    <row r="1680" spans="7:8" ht="14.4" x14ac:dyDescent="0.55000000000000004">
      <c r="G1680" s="265"/>
      <c r="H1680" s="266"/>
    </row>
    <row r="1681" spans="7:8" ht="14.4" x14ac:dyDescent="0.55000000000000004">
      <c r="G1681" s="265"/>
      <c r="H1681" s="266"/>
    </row>
    <row r="1682" spans="7:8" ht="14.4" x14ac:dyDescent="0.55000000000000004">
      <c r="G1682" s="265"/>
      <c r="H1682" s="266"/>
    </row>
    <row r="1683" spans="7:8" ht="14.4" x14ac:dyDescent="0.55000000000000004">
      <c r="G1683" s="265"/>
      <c r="H1683" s="266"/>
    </row>
    <row r="1684" spans="7:8" ht="14.4" x14ac:dyDescent="0.55000000000000004">
      <c r="G1684" s="265"/>
      <c r="H1684" s="266"/>
    </row>
    <row r="1685" spans="7:8" ht="14.4" x14ac:dyDescent="0.55000000000000004">
      <c r="G1685" s="265"/>
      <c r="H1685" s="266"/>
    </row>
    <row r="1686" spans="7:8" ht="14.4" x14ac:dyDescent="0.55000000000000004">
      <c r="G1686" s="265"/>
      <c r="H1686" s="266"/>
    </row>
    <row r="1687" spans="7:8" ht="14.4" x14ac:dyDescent="0.55000000000000004">
      <c r="G1687" s="265"/>
      <c r="H1687" s="266"/>
    </row>
    <row r="1688" spans="7:8" ht="14.4" x14ac:dyDescent="0.55000000000000004">
      <c r="G1688" s="265"/>
      <c r="H1688" s="266"/>
    </row>
    <row r="1689" spans="7:8" ht="14.4" x14ac:dyDescent="0.55000000000000004">
      <c r="G1689" s="265"/>
      <c r="H1689" s="266"/>
    </row>
    <row r="1690" spans="7:8" ht="14.4" x14ac:dyDescent="0.55000000000000004">
      <c r="G1690" s="265"/>
      <c r="H1690" s="266"/>
    </row>
    <row r="1691" spans="7:8" ht="14.4" x14ac:dyDescent="0.55000000000000004">
      <c r="G1691" s="265"/>
      <c r="H1691" s="266"/>
    </row>
    <row r="1692" spans="7:8" ht="14.4" x14ac:dyDescent="0.55000000000000004">
      <c r="G1692" s="265"/>
      <c r="H1692" s="266"/>
    </row>
    <row r="1693" spans="7:8" ht="14.4" x14ac:dyDescent="0.55000000000000004">
      <c r="G1693" s="265"/>
      <c r="H1693" s="266"/>
    </row>
    <row r="1694" spans="7:8" ht="14.4" x14ac:dyDescent="0.55000000000000004">
      <c r="G1694" s="265"/>
      <c r="H1694" s="266"/>
    </row>
    <row r="1695" spans="7:8" ht="14.4" x14ac:dyDescent="0.55000000000000004">
      <c r="G1695" s="265"/>
      <c r="H1695" s="266"/>
    </row>
    <row r="1696" spans="7:8" ht="14.4" x14ac:dyDescent="0.55000000000000004">
      <c r="G1696" s="265"/>
      <c r="H1696" s="266"/>
    </row>
    <row r="1697" spans="7:8" ht="14.4" x14ac:dyDescent="0.55000000000000004">
      <c r="G1697" s="265"/>
      <c r="H1697" s="266"/>
    </row>
    <row r="1698" spans="7:8" ht="14.4" x14ac:dyDescent="0.55000000000000004">
      <c r="G1698" s="265"/>
      <c r="H1698" s="266"/>
    </row>
    <row r="1699" spans="7:8" ht="14.4" x14ac:dyDescent="0.55000000000000004">
      <c r="G1699" s="265"/>
      <c r="H1699" s="266"/>
    </row>
    <row r="1700" spans="7:8" ht="14.4" x14ac:dyDescent="0.55000000000000004">
      <c r="G1700" s="265"/>
      <c r="H1700" s="266"/>
    </row>
    <row r="1701" spans="7:8" ht="14.4" x14ac:dyDescent="0.55000000000000004">
      <c r="G1701" s="265"/>
      <c r="H1701" s="266"/>
    </row>
    <row r="1702" spans="7:8" ht="14.4" x14ac:dyDescent="0.55000000000000004">
      <c r="G1702" s="265"/>
      <c r="H1702" s="266"/>
    </row>
    <row r="1703" spans="7:8" ht="14.4" x14ac:dyDescent="0.55000000000000004">
      <c r="G1703" s="265"/>
      <c r="H1703" s="266"/>
    </row>
    <row r="1704" spans="7:8" ht="14.4" x14ac:dyDescent="0.55000000000000004">
      <c r="G1704" s="265"/>
      <c r="H1704" s="266"/>
    </row>
    <row r="1705" spans="7:8" ht="14.4" x14ac:dyDescent="0.55000000000000004">
      <c r="G1705" s="265"/>
      <c r="H1705" s="266"/>
    </row>
    <row r="1706" spans="7:8" ht="14.4" x14ac:dyDescent="0.55000000000000004">
      <c r="G1706" s="265"/>
      <c r="H1706" s="266"/>
    </row>
    <row r="1707" spans="7:8" ht="14.4" x14ac:dyDescent="0.55000000000000004">
      <c r="G1707" s="265"/>
      <c r="H1707" s="266"/>
    </row>
    <row r="1708" spans="7:8" ht="14.4" x14ac:dyDescent="0.55000000000000004">
      <c r="G1708" s="265"/>
      <c r="H1708" s="266"/>
    </row>
    <row r="1709" spans="7:8" ht="14.4" x14ac:dyDescent="0.55000000000000004">
      <c r="G1709" s="265"/>
      <c r="H1709" s="266"/>
    </row>
    <row r="1710" spans="7:8" ht="14.4" x14ac:dyDescent="0.55000000000000004">
      <c r="G1710" s="265"/>
      <c r="H1710" s="266"/>
    </row>
    <row r="1711" spans="7:8" ht="14.4" x14ac:dyDescent="0.55000000000000004">
      <c r="G1711" s="265"/>
      <c r="H1711" s="266"/>
    </row>
    <row r="1712" spans="7:8" ht="14.4" x14ac:dyDescent="0.55000000000000004">
      <c r="G1712" s="265"/>
      <c r="H1712" s="266"/>
    </row>
    <row r="1713" spans="7:8" ht="14.4" x14ac:dyDescent="0.55000000000000004">
      <c r="G1713" s="265"/>
      <c r="H1713" s="266"/>
    </row>
    <row r="1714" spans="7:8" ht="14.4" x14ac:dyDescent="0.55000000000000004">
      <c r="G1714" s="265"/>
      <c r="H1714" s="266"/>
    </row>
    <row r="1715" spans="7:8" ht="14.4" x14ac:dyDescent="0.55000000000000004">
      <c r="G1715" s="265"/>
      <c r="H1715" s="266"/>
    </row>
    <row r="1716" spans="7:8" ht="14.4" x14ac:dyDescent="0.55000000000000004">
      <c r="G1716" s="265"/>
      <c r="H1716" s="266"/>
    </row>
    <row r="1717" spans="7:8" ht="14.4" x14ac:dyDescent="0.55000000000000004">
      <c r="G1717" s="265"/>
      <c r="H1717" s="266"/>
    </row>
    <row r="1718" spans="7:8" ht="14.4" x14ac:dyDescent="0.55000000000000004">
      <c r="G1718" s="265"/>
      <c r="H1718" s="266"/>
    </row>
    <row r="1719" spans="7:8" ht="14.4" x14ac:dyDescent="0.55000000000000004">
      <c r="G1719" s="265"/>
      <c r="H1719" s="266"/>
    </row>
    <row r="1720" spans="7:8" ht="14.4" x14ac:dyDescent="0.55000000000000004">
      <c r="G1720" s="265"/>
      <c r="H1720" s="266"/>
    </row>
    <row r="1721" spans="7:8" ht="14.4" x14ac:dyDescent="0.55000000000000004">
      <c r="G1721" s="265"/>
      <c r="H1721" s="266"/>
    </row>
    <row r="1722" spans="7:8" ht="14.4" x14ac:dyDescent="0.55000000000000004">
      <c r="G1722" s="265"/>
      <c r="H1722" s="266"/>
    </row>
    <row r="1723" spans="7:8" ht="14.4" x14ac:dyDescent="0.55000000000000004">
      <c r="G1723" s="265"/>
      <c r="H1723" s="266"/>
    </row>
    <row r="1724" spans="7:8" ht="14.4" x14ac:dyDescent="0.55000000000000004">
      <c r="G1724" s="265"/>
      <c r="H1724" s="266"/>
    </row>
    <row r="1725" spans="7:8" ht="14.4" x14ac:dyDescent="0.55000000000000004">
      <c r="G1725" s="265"/>
      <c r="H1725" s="266"/>
    </row>
    <row r="1726" spans="7:8" ht="14.4" x14ac:dyDescent="0.55000000000000004">
      <c r="G1726" s="265"/>
      <c r="H1726" s="266"/>
    </row>
    <row r="1727" spans="7:8" ht="14.4" x14ac:dyDescent="0.55000000000000004">
      <c r="G1727" s="265"/>
      <c r="H1727" s="266"/>
    </row>
    <row r="1728" spans="7:8" ht="14.4" x14ac:dyDescent="0.55000000000000004">
      <c r="G1728" s="265"/>
      <c r="H1728" s="266"/>
    </row>
    <row r="1729" spans="7:8" ht="14.4" x14ac:dyDescent="0.55000000000000004">
      <c r="G1729" s="265"/>
      <c r="H1729" s="266"/>
    </row>
    <row r="1730" spans="7:8" ht="14.4" x14ac:dyDescent="0.55000000000000004">
      <c r="G1730" s="265"/>
      <c r="H1730" s="266"/>
    </row>
    <row r="1731" spans="7:8" ht="14.4" x14ac:dyDescent="0.55000000000000004">
      <c r="G1731" s="265"/>
      <c r="H1731" s="266"/>
    </row>
    <row r="1732" spans="7:8" ht="14.4" x14ac:dyDescent="0.55000000000000004">
      <c r="G1732" s="265"/>
      <c r="H1732" s="266"/>
    </row>
    <row r="1733" spans="7:8" ht="14.4" x14ac:dyDescent="0.55000000000000004">
      <c r="G1733" s="265"/>
      <c r="H1733" s="266"/>
    </row>
    <row r="1734" spans="7:8" ht="14.4" x14ac:dyDescent="0.55000000000000004">
      <c r="G1734" s="265"/>
      <c r="H1734" s="266"/>
    </row>
    <row r="1735" spans="7:8" ht="14.4" x14ac:dyDescent="0.55000000000000004">
      <c r="G1735" s="265"/>
      <c r="H1735" s="266"/>
    </row>
    <row r="1736" spans="7:8" ht="14.4" x14ac:dyDescent="0.55000000000000004">
      <c r="G1736" s="265"/>
      <c r="H1736" s="266"/>
    </row>
    <row r="1737" spans="7:8" ht="14.4" x14ac:dyDescent="0.55000000000000004">
      <c r="G1737" s="265"/>
      <c r="H1737" s="266"/>
    </row>
    <row r="1738" spans="7:8" ht="14.4" x14ac:dyDescent="0.55000000000000004">
      <c r="G1738" s="265"/>
      <c r="H1738" s="266"/>
    </row>
    <row r="1739" spans="7:8" ht="14.4" x14ac:dyDescent="0.55000000000000004">
      <c r="G1739" s="265"/>
      <c r="H1739" s="266"/>
    </row>
    <row r="1740" spans="7:8" ht="14.4" x14ac:dyDescent="0.55000000000000004">
      <c r="G1740" s="265"/>
      <c r="H1740" s="266"/>
    </row>
    <row r="1741" spans="7:8" ht="14.4" x14ac:dyDescent="0.55000000000000004">
      <c r="G1741" s="265"/>
      <c r="H1741" s="266"/>
    </row>
    <row r="1742" spans="7:8" ht="14.4" x14ac:dyDescent="0.55000000000000004">
      <c r="G1742" s="265"/>
      <c r="H1742" s="266"/>
    </row>
    <row r="1743" spans="7:8" ht="14.4" x14ac:dyDescent="0.55000000000000004">
      <c r="G1743" s="265"/>
      <c r="H1743" s="266"/>
    </row>
    <row r="1744" spans="7:8" ht="14.4" x14ac:dyDescent="0.55000000000000004">
      <c r="G1744" s="265"/>
      <c r="H1744" s="266"/>
    </row>
    <row r="1745" spans="7:8" ht="14.4" x14ac:dyDescent="0.55000000000000004">
      <c r="G1745" s="265"/>
      <c r="H1745" s="266"/>
    </row>
    <row r="1746" spans="7:8" ht="14.4" x14ac:dyDescent="0.55000000000000004">
      <c r="G1746" s="248"/>
      <c r="H1746" s="249"/>
    </row>
    <row r="1747" spans="7:8" ht="14.4" x14ac:dyDescent="0.55000000000000004">
      <c r="G1747" s="248"/>
      <c r="H1747" s="249"/>
    </row>
    <row r="1748" spans="7:8" ht="14.4" x14ac:dyDescent="0.55000000000000004">
      <c r="G1748" s="248"/>
      <c r="H1748" s="249"/>
    </row>
    <row r="1749" spans="7:8" ht="14.4" x14ac:dyDescent="0.55000000000000004">
      <c r="G1749" s="248"/>
      <c r="H1749" s="249"/>
    </row>
    <row r="1750" spans="7:8" ht="14.4" x14ac:dyDescent="0.55000000000000004">
      <c r="G1750" s="248"/>
      <c r="H1750" s="249"/>
    </row>
    <row r="1751" spans="7:8" ht="14.4" x14ac:dyDescent="0.55000000000000004">
      <c r="G1751" s="248"/>
      <c r="H1751" s="249"/>
    </row>
    <row r="1752" spans="7:8" ht="14.4" x14ac:dyDescent="0.55000000000000004">
      <c r="G1752" s="248"/>
      <c r="H1752" s="249"/>
    </row>
    <row r="1753" spans="7:8" ht="14.4" x14ac:dyDescent="0.55000000000000004">
      <c r="G1753" s="248"/>
      <c r="H1753" s="249"/>
    </row>
    <row r="1754" spans="7:8" ht="14.4" x14ac:dyDescent="0.55000000000000004">
      <c r="G1754" s="248"/>
      <c r="H1754" s="249"/>
    </row>
    <row r="1755" spans="7:8" ht="14.4" x14ac:dyDescent="0.55000000000000004">
      <c r="G1755" s="248"/>
      <c r="H1755" s="249"/>
    </row>
    <row r="1756" spans="7:8" ht="14.4" x14ac:dyDescent="0.55000000000000004">
      <c r="G1756" s="248"/>
      <c r="H1756" s="249"/>
    </row>
    <row r="1757" spans="7:8" ht="14.4" x14ac:dyDescent="0.55000000000000004">
      <c r="G1757" s="248"/>
      <c r="H1757" s="249"/>
    </row>
    <row r="1758" spans="7:8" ht="14.4" x14ac:dyDescent="0.55000000000000004">
      <c r="G1758" s="248"/>
      <c r="H1758" s="249"/>
    </row>
    <row r="1759" spans="7:8" ht="14.4" x14ac:dyDescent="0.55000000000000004">
      <c r="G1759" s="248"/>
      <c r="H1759" s="249"/>
    </row>
    <row r="1760" spans="7:8" ht="14.4" x14ac:dyDescent="0.55000000000000004">
      <c r="G1760" s="248"/>
      <c r="H1760" s="249"/>
    </row>
    <row r="1761" spans="7:8" ht="14.4" x14ac:dyDescent="0.55000000000000004">
      <c r="G1761" s="248"/>
      <c r="H1761" s="249"/>
    </row>
    <row r="1762" spans="7:8" ht="14.4" x14ac:dyDescent="0.55000000000000004">
      <c r="G1762" s="248"/>
      <c r="H1762" s="249"/>
    </row>
    <row r="1763" spans="7:8" ht="14.4" x14ac:dyDescent="0.55000000000000004">
      <c r="G1763" s="248"/>
      <c r="H1763" s="249"/>
    </row>
    <row r="1764" spans="7:8" ht="14.4" x14ac:dyDescent="0.55000000000000004">
      <c r="G1764" s="248"/>
      <c r="H1764" s="249"/>
    </row>
    <row r="1765" spans="7:8" ht="14.4" x14ac:dyDescent="0.55000000000000004">
      <c r="G1765" s="248"/>
      <c r="H1765" s="249"/>
    </row>
    <row r="1766" spans="7:8" ht="14.4" x14ac:dyDescent="0.55000000000000004">
      <c r="G1766" s="248"/>
      <c r="H1766" s="249"/>
    </row>
    <row r="1767" spans="7:8" ht="14.4" x14ac:dyDescent="0.55000000000000004">
      <c r="G1767" s="248"/>
      <c r="H1767" s="249"/>
    </row>
    <row r="1768" spans="7:8" ht="14.4" x14ac:dyDescent="0.55000000000000004">
      <c r="G1768" s="248"/>
      <c r="H1768" s="249"/>
    </row>
    <row r="1769" spans="7:8" ht="14.4" x14ac:dyDescent="0.55000000000000004">
      <c r="G1769" s="248"/>
      <c r="H1769" s="249"/>
    </row>
    <row r="1770" spans="7:8" ht="14.4" x14ac:dyDescent="0.55000000000000004">
      <c r="G1770" s="248"/>
      <c r="H1770" s="249"/>
    </row>
    <row r="1771" spans="7:8" ht="14.4" x14ac:dyDescent="0.55000000000000004">
      <c r="G1771" s="248"/>
      <c r="H1771" s="249"/>
    </row>
    <row r="1772" spans="7:8" ht="14.4" x14ac:dyDescent="0.55000000000000004">
      <c r="G1772" s="248"/>
      <c r="H1772" s="249"/>
    </row>
    <row r="1773" spans="7:8" ht="14.4" x14ac:dyDescent="0.55000000000000004">
      <c r="G1773" s="248"/>
      <c r="H1773" s="249"/>
    </row>
    <row r="1774" spans="7:8" ht="14.4" x14ac:dyDescent="0.55000000000000004">
      <c r="G1774" s="248"/>
      <c r="H1774" s="249"/>
    </row>
    <row r="1775" spans="7:8" ht="14.4" x14ac:dyDescent="0.55000000000000004">
      <c r="G1775" s="248"/>
      <c r="H1775" s="249"/>
    </row>
    <row r="1776" spans="7:8" ht="14.4" x14ac:dyDescent="0.55000000000000004">
      <c r="G1776" s="248"/>
      <c r="H1776" s="249"/>
    </row>
    <row r="1777" spans="7:8" ht="14.4" x14ac:dyDescent="0.55000000000000004">
      <c r="G1777" s="248"/>
      <c r="H1777" s="249"/>
    </row>
    <row r="1778" spans="7:8" ht="14.4" x14ac:dyDescent="0.55000000000000004">
      <c r="G1778" s="248"/>
      <c r="H1778" s="249"/>
    </row>
    <row r="1779" spans="7:8" ht="14.4" x14ac:dyDescent="0.55000000000000004">
      <c r="G1779" s="248"/>
      <c r="H1779" s="249"/>
    </row>
    <row r="1780" spans="7:8" ht="14.4" x14ac:dyDescent="0.55000000000000004">
      <c r="G1780" s="248"/>
      <c r="H1780" s="249"/>
    </row>
    <row r="1781" spans="7:8" ht="14.4" x14ac:dyDescent="0.55000000000000004">
      <c r="G1781" s="248"/>
      <c r="H1781" s="249"/>
    </row>
    <row r="1782" spans="7:8" ht="14.4" x14ac:dyDescent="0.55000000000000004">
      <c r="G1782" s="248"/>
      <c r="H1782" s="249"/>
    </row>
    <row r="1783" spans="7:8" ht="14.4" x14ac:dyDescent="0.55000000000000004">
      <c r="G1783" s="248"/>
      <c r="H1783" s="249"/>
    </row>
    <row r="1784" spans="7:8" ht="14.4" x14ac:dyDescent="0.55000000000000004">
      <c r="G1784" s="248"/>
      <c r="H1784" s="249"/>
    </row>
    <row r="1785" spans="7:8" ht="14.4" x14ac:dyDescent="0.55000000000000004">
      <c r="G1785" s="248"/>
      <c r="H1785" s="249"/>
    </row>
    <row r="1786" spans="7:8" ht="14.4" x14ac:dyDescent="0.55000000000000004">
      <c r="G1786" s="248"/>
      <c r="H1786" s="249"/>
    </row>
    <row r="1787" spans="7:8" ht="14.4" x14ac:dyDescent="0.55000000000000004">
      <c r="G1787" s="248"/>
      <c r="H1787" s="249"/>
    </row>
    <row r="1788" spans="7:8" ht="14.4" x14ac:dyDescent="0.55000000000000004">
      <c r="G1788" s="248"/>
      <c r="H1788" s="249"/>
    </row>
    <row r="1789" spans="7:8" ht="14.4" x14ac:dyDescent="0.55000000000000004">
      <c r="G1789" s="248"/>
      <c r="H1789" s="249"/>
    </row>
    <row r="1790" spans="7:8" ht="14.4" x14ac:dyDescent="0.55000000000000004">
      <c r="G1790" s="248"/>
      <c r="H1790" s="249"/>
    </row>
    <row r="1791" spans="7:8" ht="14.4" x14ac:dyDescent="0.55000000000000004">
      <c r="G1791" s="248"/>
      <c r="H1791" s="249"/>
    </row>
    <row r="1792" spans="7:8" ht="14.4" x14ac:dyDescent="0.55000000000000004">
      <c r="G1792" s="248"/>
      <c r="H1792" s="249"/>
    </row>
    <row r="1793" spans="7:8" ht="14.4" x14ac:dyDescent="0.55000000000000004">
      <c r="G1793" s="248"/>
      <c r="H1793" s="249"/>
    </row>
    <row r="1794" spans="7:8" ht="14.4" x14ac:dyDescent="0.55000000000000004">
      <c r="G1794" s="248"/>
      <c r="H1794" s="249"/>
    </row>
    <row r="1795" spans="7:8" ht="14.4" x14ac:dyDescent="0.55000000000000004">
      <c r="G1795" s="248"/>
      <c r="H1795" s="249"/>
    </row>
    <row r="1796" spans="7:8" ht="14.4" x14ac:dyDescent="0.55000000000000004">
      <c r="G1796" s="248"/>
      <c r="H1796" s="249"/>
    </row>
    <row r="1797" spans="7:8" ht="14.4" x14ac:dyDescent="0.55000000000000004">
      <c r="G1797" s="248"/>
      <c r="H1797" s="249"/>
    </row>
    <row r="1798" spans="7:8" ht="14.4" x14ac:dyDescent="0.55000000000000004">
      <c r="G1798" s="248"/>
      <c r="H1798" s="249"/>
    </row>
    <row r="1799" spans="7:8" ht="14.4" x14ac:dyDescent="0.55000000000000004">
      <c r="G1799" s="248"/>
      <c r="H1799" s="249"/>
    </row>
    <row r="1800" spans="7:8" ht="14.4" x14ac:dyDescent="0.55000000000000004">
      <c r="G1800" s="248"/>
      <c r="H1800" s="249"/>
    </row>
    <row r="1801" spans="7:8" ht="14.4" x14ac:dyDescent="0.55000000000000004">
      <c r="G1801" s="248"/>
      <c r="H1801" s="249"/>
    </row>
    <row r="1802" spans="7:8" ht="14.4" x14ac:dyDescent="0.55000000000000004">
      <c r="G1802" s="248"/>
      <c r="H1802" s="249"/>
    </row>
    <row r="1803" spans="7:8" ht="14.4" x14ac:dyDescent="0.55000000000000004">
      <c r="G1803" s="248"/>
      <c r="H1803" s="249"/>
    </row>
    <row r="1804" spans="7:8" ht="14.4" x14ac:dyDescent="0.55000000000000004">
      <c r="G1804" s="248"/>
      <c r="H1804" s="249"/>
    </row>
    <row r="1805" spans="7:8" ht="14.4" x14ac:dyDescent="0.55000000000000004">
      <c r="G1805" s="248"/>
      <c r="H1805" s="249"/>
    </row>
    <row r="1806" spans="7:8" ht="14.4" x14ac:dyDescent="0.55000000000000004">
      <c r="G1806" s="248"/>
      <c r="H1806" s="249"/>
    </row>
    <row r="1807" spans="7:8" ht="14.4" x14ac:dyDescent="0.55000000000000004">
      <c r="G1807" s="248"/>
      <c r="H1807" s="249"/>
    </row>
    <row r="1808" spans="7:8" ht="14.4" x14ac:dyDescent="0.55000000000000004">
      <c r="G1808" s="248"/>
      <c r="H1808" s="249"/>
    </row>
    <row r="1809" spans="7:8" ht="14.4" x14ac:dyDescent="0.55000000000000004">
      <c r="G1809" s="248"/>
      <c r="H1809" s="249"/>
    </row>
    <row r="1810" spans="7:8" ht="14.4" x14ac:dyDescent="0.55000000000000004">
      <c r="G1810" s="248"/>
      <c r="H1810" s="249"/>
    </row>
    <row r="1811" spans="7:8" ht="14.4" x14ac:dyDescent="0.55000000000000004">
      <c r="G1811" s="248"/>
      <c r="H1811" s="249"/>
    </row>
    <row r="1812" spans="7:8" ht="14.4" x14ac:dyDescent="0.55000000000000004">
      <c r="G1812" s="248"/>
      <c r="H1812" s="249"/>
    </row>
    <row r="1813" spans="7:8" ht="14.4" x14ac:dyDescent="0.55000000000000004">
      <c r="G1813" s="248"/>
      <c r="H1813" s="249"/>
    </row>
    <row r="1814" spans="7:8" ht="14.4" x14ac:dyDescent="0.55000000000000004">
      <c r="G1814" s="248"/>
      <c r="H1814" s="249"/>
    </row>
    <row r="1815" spans="7:8" ht="14.4" x14ac:dyDescent="0.55000000000000004">
      <c r="G1815" s="248"/>
      <c r="H1815" s="249"/>
    </row>
    <row r="1816" spans="7:8" ht="14.4" x14ac:dyDescent="0.55000000000000004">
      <c r="G1816" s="248"/>
      <c r="H1816" s="249"/>
    </row>
    <row r="1817" spans="7:8" ht="14.4" x14ac:dyDescent="0.55000000000000004">
      <c r="G1817" s="248"/>
      <c r="H1817" s="249"/>
    </row>
    <row r="1818" spans="7:8" ht="14.4" x14ac:dyDescent="0.55000000000000004">
      <c r="G1818" s="248"/>
      <c r="H1818" s="249"/>
    </row>
    <row r="1819" spans="7:8" ht="14.4" x14ac:dyDescent="0.55000000000000004">
      <c r="G1819" s="248"/>
      <c r="H1819" s="249"/>
    </row>
    <row r="1820" spans="7:8" ht="14.4" x14ac:dyDescent="0.55000000000000004">
      <c r="G1820" s="248"/>
      <c r="H1820" s="249"/>
    </row>
    <row r="1821" spans="7:8" ht="14.4" x14ac:dyDescent="0.55000000000000004">
      <c r="G1821" s="248"/>
      <c r="H1821" s="249"/>
    </row>
    <row r="1822" spans="7:8" ht="14.4" x14ac:dyDescent="0.55000000000000004">
      <c r="G1822" s="248"/>
      <c r="H1822" s="249"/>
    </row>
    <row r="1823" spans="7:8" ht="14.4" x14ac:dyDescent="0.55000000000000004">
      <c r="G1823" s="248"/>
      <c r="H1823" s="249"/>
    </row>
    <row r="1824" spans="7:8" ht="14.4" x14ac:dyDescent="0.55000000000000004">
      <c r="G1824" s="248"/>
      <c r="H1824" s="249"/>
    </row>
    <row r="1825" spans="7:8" ht="14.4" x14ac:dyDescent="0.55000000000000004">
      <c r="G1825" s="248"/>
      <c r="H1825" s="249"/>
    </row>
    <row r="1826" spans="7:8" ht="14.4" x14ac:dyDescent="0.55000000000000004">
      <c r="G1826" s="248"/>
      <c r="H1826" s="249"/>
    </row>
    <row r="1827" spans="7:8" ht="14.4" x14ac:dyDescent="0.55000000000000004">
      <c r="G1827" s="248"/>
      <c r="H1827" s="249"/>
    </row>
    <row r="1828" spans="7:8" ht="14.4" x14ac:dyDescent="0.55000000000000004">
      <c r="G1828" s="248"/>
      <c r="H1828" s="249"/>
    </row>
    <row r="1829" spans="7:8" ht="14.4" x14ac:dyDescent="0.55000000000000004">
      <c r="G1829" s="248"/>
      <c r="H1829" s="249"/>
    </row>
    <row r="1830" spans="7:8" ht="14.4" x14ac:dyDescent="0.55000000000000004">
      <c r="G1830" s="248"/>
      <c r="H1830" s="249"/>
    </row>
    <row r="1831" spans="7:8" ht="14.4" x14ac:dyDescent="0.55000000000000004">
      <c r="G1831" s="248"/>
      <c r="H1831" s="249"/>
    </row>
    <row r="1832" spans="7:8" ht="14.4" x14ac:dyDescent="0.55000000000000004">
      <c r="G1832" s="248"/>
      <c r="H1832" s="249"/>
    </row>
    <row r="1833" spans="7:8" ht="14.4" x14ac:dyDescent="0.55000000000000004">
      <c r="G1833" s="248"/>
      <c r="H1833" s="249"/>
    </row>
    <row r="1834" spans="7:8" ht="14.4" x14ac:dyDescent="0.55000000000000004">
      <c r="G1834" s="248"/>
      <c r="H1834" s="249"/>
    </row>
    <row r="1835" spans="7:8" ht="14.4" x14ac:dyDescent="0.55000000000000004">
      <c r="G1835" s="248"/>
      <c r="H1835" s="249"/>
    </row>
    <row r="1836" spans="7:8" ht="14.4" x14ac:dyDescent="0.55000000000000004">
      <c r="G1836" s="248"/>
      <c r="H1836" s="249"/>
    </row>
    <row r="1837" spans="7:8" ht="14.4" x14ac:dyDescent="0.55000000000000004">
      <c r="G1837" s="248"/>
      <c r="H1837" s="249"/>
    </row>
    <row r="1838" spans="7:8" ht="14.4" x14ac:dyDescent="0.55000000000000004">
      <c r="G1838" s="248"/>
      <c r="H1838" s="249"/>
    </row>
    <row r="1839" spans="7:8" ht="14.4" x14ac:dyDescent="0.55000000000000004">
      <c r="G1839" s="260"/>
      <c r="H1839" s="261"/>
    </row>
    <row r="1840" spans="7:8" ht="14.4" x14ac:dyDescent="0.55000000000000004">
      <c r="G1840" s="260"/>
      <c r="H1840" s="261"/>
    </row>
    <row r="1841" spans="7:8" ht="14.4" x14ac:dyDescent="0.55000000000000004">
      <c r="G1841" s="260"/>
      <c r="H1841" s="261"/>
    </row>
    <row r="1842" spans="7:8" ht="14.4" x14ac:dyDescent="0.55000000000000004">
      <c r="G1842" s="260"/>
      <c r="H1842" s="261"/>
    </row>
    <row r="1843" spans="7:8" ht="14.4" x14ac:dyDescent="0.55000000000000004">
      <c r="G1843" s="260"/>
      <c r="H1843" s="261"/>
    </row>
    <row r="1844" spans="7:8" ht="14.4" x14ac:dyDescent="0.55000000000000004">
      <c r="G1844" s="260"/>
      <c r="H1844" s="261"/>
    </row>
    <row r="1845" spans="7:8" ht="14.4" x14ac:dyDescent="0.55000000000000004">
      <c r="G1845" s="260"/>
      <c r="H1845" s="261"/>
    </row>
    <row r="1846" spans="7:8" ht="14.4" x14ac:dyDescent="0.55000000000000004">
      <c r="G1846" s="260"/>
      <c r="H1846" s="261"/>
    </row>
    <row r="1847" spans="7:8" ht="14.4" x14ac:dyDescent="0.55000000000000004">
      <c r="G1847" s="260"/>
      <c r="H1847" s="261"/>
    </row>
    <row r="1848" spans="7:8" ht="14.4" x14ac:dyDescent="0.55000000000000004">
      <c r="G1848" s="260"/>
      <c r="H1848" s="261"/>
    </row>
    <row r="1849" spans="7:8" ht="14.4" x14ac:dyDescent="0.55000000000000004">
      <c r="G1849" s="260"/>
      <c r="H1849" s="261"/>
    </row>
    <row r="1850" spans="7:8" ht="14.4" x14ac:dyDescent="0.55000000000000004">
      <c r="G1850" s="260"/>
      <c r="H1850" s="261"/>
    </row>
    <row r="1851" spans="7:8" ht="14.4" x14ac:dyDescent="0.55000000000000004">
      <c r="G1851" s="260"/>
      <c r="H1851" s="261"/>
    </row>
    <row r="1852" spans="7:8" ht="14.4" x14ac:dyDescent="0.55000000000000004">
      <c r="G1852" s="260"/>
      <c r="H1852" s="261"/>
    </row>
    <row r="1853" spans="7:8" ht="14.4" x14ac:dyDescent="0.55000000000000004">
      <c r="G1853" s="260"/>
      <c r="H1853" s="261"/>
    </row>
    <row r="1854" spans="7:8" ht="14.4" x14ac:dyDescent="0.55000000000000004">
      <c r="G1854" s="260"/>
      <c r="H1854" s="261"/>
    </row>
    <row r="1855" spans="7:8" ht="14.4" x14ac:dyDescent="0.55000000000000004">
      <c r="G1855" s="260"/>
      <c r="H1855" s="261"/>
    </row>
    <row r="1856" spans="7:8" ht="14.4" x14ac:dyDescent="0.55000000000000004">
      <c r="G1856" s="260"/>
      <c r="H1856" s="261"/>
    </row>
    <row r="1857" spans="7:8" ht="14.4" x14ac:dyDescent="0.55000000000000004">
      <c r="G1857" s="260"/>
      <c r="H1857" s="261"/>
    </row>
    <row r="1858" spans="7:8" ht="14.4" x14ac:dyDescent="0.55000000000000004">
      <c r="G1858" s="260"/>
      <c r="H1858" s="261"/>
    </row>
    <row r="1859" spans="7:8" ht="14.4" x14ac:dyDescent="0.55000000000000004">
      <c r="G1859" s="260"/>
      <c r="H1859" s="261"/>
    </row>
    <row r="1860" spans="7:8" ht="14.4" x14ac:dyDescent="0.55000000000000004">
      <c r="G1860" s="260"/>
      <c r="H1860" s="261"/>
    </row>
    <row r="1861" spans="7:8" ht="14.4" x14ac:dyDescent="0.55000000000000004">
      <c r="G1861" s="260"/>
      <c r="H1861" s="261"/>
    </row>
    <row r="1862" spans="7:8" ht="14.4" x14ac:dyDescent="0.55000000000000004">
      <c r="G1862" s="260"/>
      <c r="H1862" s="261"/>
    </row>
    <row r="1863" spans="7:8" ht="14.4" x14ac:dyDescent="0.55000000000000004">
      <c r="G1863" s="260"/>
      <c r="H1863" s="261"/>
    </row>
    <row r="1864" spans="7:8" ht="14.4" x14ac:dyDescent="0.55000000000000004">
      <c r="G1864" s="260"/>
      <c r="H1864" s="261"/>
    </row>
    <row r="1865" spans="7:8" ht="14.4" x14ac:dyDescent="0.55000000000000004">
      <c r="G1865" s="260"/>
      <c r="H1865" s="261"/>
    </row>
    <row r="1866" spans="7:8" ht="14.4" x14ac:dyDescent="0.55000000000000004">
      <c r="G1866" s="260"/>
      <c r="H1866" s="261"/>
    </row>
    <row r="1867" spans="7:8" ht="14.4" x14ac:dyDescent="0.55000000000000004">
      <c r="G1867" s="260"/>
      <c r="H1867" s="261"/>
    </row>
    <row r="1868" spans="7:8" ht="14.4" x14ac:dyDescent="0.55000000000000004">
      <c r="G1868" s="260"/>
      <c r="H1868" s="261"/>
    </row>
    <row r="1869" spans="7:8" ht="14.4" x14ac:dyDescent="0.55000000000000004">
      <c r="G1869" s="260"/>
      <c r="H1869" s="261"/>
    </row>
    <row r="1870" spans="7:8" ht="14.4" x14ac:dyDescent="0.55000000000000004">
      <c r="G1870" s="260"/>
      <c r="H1870" s="261"/>
    </row>
    <row r="1871" spans="7:8" ht="14.4" x14ac:dyDescent="0.55000000000000004">
      <c r="G1871" s="260"/>
      <c r="H1871" s="261"/>
    </row>
    <row r="1872" spans="7:8" ht="14.4" x14ac:dyDescent="0.55000000000000004">
      <c r="G1872" s="260"/>
      <c r="H1872" s="261"/>
    </row>
    <row r="1873" spans="7:8" ht="14.4" x14ac:dyDescent="0.55000000000000004">
      <c r="G1873" s="260"/>
      <c r="H1873" s="261"/>
    </row>
    <row r="1874" spans="7:8" ht="14.4" x14ac:dyDescent="0.55000000000000004">
      <c r="G1874" s="260"/>
      <c r="H1874" s="261"/>
    </row>
    <row r="1875" spans="7:8" ht="14.4" x14ac:dyDescent="0.55000000000000004">
      <c r="G1875" s="260"/>
      <c r="H1875" s="261"/>
    </row>
    <row r="1876" spans="7:8" ht="14.4" x14ac:dyDescent="0.55000000000000004">
      <c r="G1876" s="260"/>
      <c r="H1876" s="261"/>
    </row>
    <row r="1877" spans="7:8" ht="14.4" x14ac:dyDescent="0.55000000000000004">
      <c r="G1877" s="260"/>
      <c r="H1877" s="261"/>
    </row>
    <row r="1878" spans="7:8" ht="14.4" x14ac:dyDescent="0.55000000000000004">
      <c r="G1878" s="260"/>
      <c r="H1878" s="261"/>
    </row>
    <row r="1879" spans="7:8" ht="14.4" x14ac:dyDescent="0.55000000000000004">
      <c r="G1879" s="260"/>
      <c r="H1879" s="261"/>
    </row>
    <row r="1880" spans="7:8" ht="14.4" x14ac:dyDescent="0.55000000000000004">
      <c r="G1880" s="260"/>
      <c r="H1880" s="261"/>
    </row>
    <row r="1881" spans="7:8" ht="14.4" x14ac:dyDescent="0.55000000000000004">
      <c r="G1881" s="260"/>
      <c r="H1881" s="261"/>
    </row>
    <row r="1882" spans="7:8" ht="14.4" x14ac:dyDescent="0.55000000000000004">
      <c r="G1882" s="260"/>
      <c r="H1882" s="261"/>
    </row>
    <row r="1883" spans="7:8" ht="14.4" x14ac:dyDescent="0.55000000000000004">
      <c r="G1883" s="260"/>
      <c r="H1883" s="261"/>
    </row>
    <row r="1884" spans="7:8" ht="14.4" x14ac:dyDescent="0.55000000000000004">
      <c r="G1884" s="260"/>
      <c r="H1884" s="261"/>
    </row>
    <row r="1885" spans="7:8" ht="14.4" x14ac:dyDescent="0.55000000000000004">
      <c r="G1885" s="260"/>
      <c r="H1885" s="261"/>
    </row>
    <row r="1886" spans="7:8" ht="14.4" x14ac:dyDescent="0.55000000000000004">
      <c r="G1886" s="260"/>
      <c r="H1886" s="261"/>
    </row>
    <row r="1887" spans="7:8" ht="14.4" x14ac:dyDescent="0.55000000000000004">
      <c r="G1887" s="260"/>
      <c r="H1887" s="261"/>
    </row>
    <row r="1888" spans="7:8" ht="14.4" x14ac:dyDescent="0.55000000000000004">
      <c r="G1888" s="260"/>
      <c r="H1888" s="261"/>
    </row>
    <row r="1889" spans="7:8" ht="14.4" x14ac:dyDescent="0.55000000000000004">
      <c r="G1889" s="260"/>
      <c r="H1889" s="261"/>
    </row>
    <row r="1890" spans="7:8" ht="14.4" x14ac:dyDescent="0.55000000000000004">
      <c r="G1890" s="260"/>
      <c r="H1890" s="261"/>
    </row>
    <row r="1891" spans="7:8" ht="14.4" x14ac:dyDescent="0.55000000000000004">
      <c r="G1891" s="260"/>
      <c r="H1891" s="261"/>
    </row>
    <row r="1892" spans="7:8" ht="14.4" x14ac:dyDescent="0.55000000000000004">
      <c r="G1892" s="260"/>
      <c r="H1892" s="261"/>
    </row>
    <row r="1893" spans="7:8" ht="14.4" x14ac:dyDescent="0.55000000000000004">
      <c r="G1893" s="260"/>
      <c r="H1893" s="261"/>
    </row>
    <row r="1894" spans="7:8" ht="14.4" x14ac:dyDescent="0.55000000000000004">
      <c r="G1894" s="260"/>
      <c r="H1894" s="261"/>
    </row>
    <row r="1895" spans="7:8" ht="14.4" x14ac:dyDescent="0.55000000000000004">
      <c r="G1895" s="260"/>
      <c r="H1895" s="261"/>
    </row>
    <row r="1896" spans="7:8" ht="14.4" x14ac:dyDescent="0.55000000000000004">
      <c r="G1896" s="260"/>
      <c r="H1896" s="261"/>
    </row>
    <row r="1897" spans="7:8" ht="14.4" x14ac:dyDescent="0.55000000000000004">
      <c r="G1897" s="260"/>
      <c r="H1897" s="261"/>
    </row>
    <row r="1898" spans="7:8" ht="14.4" x14ac:dyDescent="0.55000000000000004">
      <c r="G1898" s="260"/>
      <c r="H1898" s="261"/>
    </row>
    <row r="1899" spans="7:8" ht="14.4" x14ac:dyDescent="0.55000000000000004">
      <c r="G1899" s="260"/>
      <c r="H1899" s="261"/>
    </row>
    <row r="1900" spans="7:8" ht="14.4" x14ac:dyDescent="0.55000000000000004">
      <c r="G1900" s="260"/>
      <c r="H1900" s="261"/>
    </row>
    <row r="1901" spans="7:8" ht="14.4" x14ac:dyDescent="0.55000000000000004">
      <c r="G1901" s="260"/>
      <c r="H1901" s="261"/>
    </row>
    <row r="1902" spans="7:8" ht="14.4" x14ac:dyDescent="0.55000000000000004">
      <c r="G1902" s="260"/>
      <c r="H1902" s="261"/>
    </row>
    <row r="1903" spans="7:8" ht="14.4" x14ac:dyDescent="0.55000000000000004">
      <c r="G1903" s="260"/>
      <c r="H1903" s="261"/>
    </row>
    <row r="1904" spans="7:8" ht="14.4" x14ac:dyDescent="0.55000000000000004">
      <c r="G1904" s="260"/>
      <c r="H1904" s="261"/>
    </row>
    <row r="1905" spans="7:8" ht="14.4" x14ac:dyDescent="0.55000000000000004">
      <c r="G1905" s="260"/>
      <c r="H1905" s="261"/>
    </row>
    <row r="1906" spans="7:8" ht="14.4" x14ac:dyDescent="0.55000000000000004">
      <c r="G1906" s="260"/>
      <c r="H1906" s="261"/>
    </row>
    <row r="1907" spans="7:8" ht="14.4" x14ac:dyDescent="0.55000000000000004">
      <c r="G1907" s="260"/>
      <c r="H1907" s="261"/>
    </row>
    <row r="1908" spans="7:8" ht="14.4" x14ac:dyDescent="0.55000000000000004">
      <c r="G1908" s="260"/>
      <c r="H1908" s="261"/>
    </row>
    <row r="1909" spans="7:8" ht="14.4" x14ac:dyDescent="0.55000000000000004">
      <c r="G1909" s="260"/>
      <c r="H1909" s="261"/>
    </row>
    <row r="1910" spans="7:8" ht="14.4" x14ac:dyDescent="0.55000000000000004">
      <c r="G1910" s="260"/>
      <c r="H1910" s="261"/>
    </row>
    <row r="1911" spans="7:8" ht="14.4" x14ac:dyDescent="0.55000000000000004">
      <c r="G1911" s="260"/>
      <c r="H1911" s="261"/>
    </row>
    <row r="1912" spans="7:8" ht="14.4" x14ac:dyDescent="0.55000000000000004">
      <c r="G1912" s="260"/>
      <c r="H1912" s="261"/>
    </row>
    <row r="1913" spans="7:8" ht="14.4" x14ac:dyDescent="0.55000000000000004">
      <c r="G1913" s="260"/>
      <c r="H1913" s="261"/>
    </row>
    <row r="1914" spans="7:8" ht="14.4" x14ac:dyDescent="0.55000000000000004">
      <c r="G1914" s="260"/>
      <c r="H1914" s="261"/>
    </row>
    <row r="1915" spans="7:8" ht="14.4" x14ac:dyDescent="0.55000000000000004">
      <c r="G1915" s="260"/>
      <c r="H1915" s="261"/>
    </row>
    <row r="1916" spans="7:8" ht="14.4" x14ac:dyDescent="0.55000000000000004">
      <c r="G1916" s="260"/>
      <c r="H1916" s="261"/>
    </row>
    <row r="1917" spans="7:8" ht="14.4" x14ac:dyDescent="0.55000000000000004">
      <c r="G1917" s="260"/>
      <c r="H1917" s="261"/>
    </row>
    <row r="1918" spans="7:8" ht="14.4" x14ac:dyDescent="0.55000000000000004">
      <c r="G1918" s="260"/>
      <c r="H1918" s="261"/>
    </row>
    <row r="1919" spans="7:8" ht="14.4" x14ac:dyDescent="0.55000000000000004">
      <c r="G1919" s="260"/>
      <c r="H1919" s="261"/>
    </row>
    <row r="1920" spans="7:8" ht="14.4" x14ac:dyDescent="0.55000000000000004">
      <c r="G1920" s="260"/>
      <c r="H1920" s="261"/>
    </row>
    <row r="1921" spans="7:8" ht="14.4" x14ac:dyDescent="0.55000000000000004">
      <c r="G1921" s="260"/>
      <c r="H1921" s="261"/>
    </row>
    <row r="1922" spans="7:8" ht="14.4" x14ac:dyDescent="0.55000000000000004">
      <c r="G1922" s="260"/>
      <c r="H1922" s="261"/>
    </row>
    <row r="1923" spans="7:8" ht="14.4" x14ac:dyDescent="0.55000000000000004">
      <c r="G1923" s="260"/>
      <c r="H1923" s="261"/>
    </row>
    <row r="1924" spans="7:8" ht="14.4" x14ac:dyDescent="0.55000000000000004">
      <c r="G1924" s="260"/>
      <c r="H1924" s="261"/>
    </row>
    <row r="1925" spans="7:8" ht="14.4" x14ac:dyDescent="0.55000000000000004">
      <c r="G1925" s="260"/>
      <c r="H1925" s="261"/>
    </row>
    <row r="1926" spans="7:8" ht="14.4" x14ac:dyDescent="0.55000000000000004">
      <c r="G1926" s="260"/>
      <c r="H1926" s="261"/>
    </row>
    <row r="1927" spans="7:8" ht="14.4" x14ac:dyDescent="0.55000000000000004">
      <c r="G1927" s="260"/>
      <c r="H1927" s="261"/>
    </row>
    <row r="1928" spans="7:8" ht="14.4" x14ac:dyDescent="0.55000000000000004">
      <c r="G1928" s="260"/>
      <c r="H1928" s="261"/>
    </row>
    <row r="1929" spans="7:8" ht="14.4" x14ac:dyDescent="0.55000000000000004">
      <c r="G1929" s="260"/>
      <c r="H1929" s="261"/>
    </row>
    <row r="1930" spans="7:8" ht="14.4" x14ac:dyDescent="0.55000000000000004">
      <c r="G1930" s="260"/>
      <c r="H1930" s="261"/>
    </row>
    <row r="1931" spans="7:8" ht="14.4" x14ac:dyDescent="0.55000000000000004">
      <c r="G1931" s="260"/>
      <c r="H1931" s="261"/>
    </row>
    <row r="1932" spans="7:8" ht="14.4" x14ac:dyDescent="0.55000000000000004">
      <c r="G1932" s="260"/>
      <c r="H1932" s="261"/>
    </row>
    <row r="1933" spans="7:8" ht="14.4" x14ac:dyDescent="0.55000000000000004">
      <c r="G1933" s="260"/>
      <c r="H1933" s="261"/>
    </row>
    <row r="1934" spans="7:8" ht="14.4" x14ac:dyDescent="0.55000000000000004">
      <c r="G1934" s="260"/>
      <c r="H1934" s="261"/>
    </row>
    <row r="1935" spans="7:8" ht="14.4" x14ac:dyDescent="0.55000000000000004">
      <c r="G1935" s="260"/>
      <c r="H1935" s="261"/>
    </row>
    <row r="1936" spans="7:8" ht="14.4" x14ac:dyDescent="0.55000000000000004">
      <c r="G1936" s="260"/>
      <c r="H1936" s="261"/>
    </row>
    <row r="1937" spans="7:8" ht="14.4" x14ac:dyDescent="0.55000000000000004">
      <c r="G1937" s="248"/>
      <c r="H1937" s="249"/>
    </row>
    <row r="1938" spans="7:8" ht="14.4" x14ac:dyDescent="0.55000000000000004">
      <c r="G1938" s="248"/>
      <c r="H1938" s="249"/>
    </row>
    <row r="1939" spans="7:8" ht="14.4" x14ac:dyDescent="0.55000000000000004">
      <c r="G1939" s="248"/>
      <c r="H1939" s="249"/>
    </row>
    <row r="1940" spans="7:8" ht="14.4" x14ac:dyDescent="0.55000000000000004">
      <c r="G1940" s="248"/>
      <c r="H1940" s="249"/>
    </row>
    <row r="1941" spans="7:8" ht="14.4" x14ac:dyDescent="0.55000000000000004">
      <c r="G1941" s="248"/>
      <c r="H1941" s="249"/>
    </row>
    <row r="1942" spans="7:8" ht="14.4" x14ac:dyDescent="0.55000000000000004">
      <c r="G1942" s="248"/>
      <c r="H1942" s="249"/>
    </row>
    <row r="1943" spans="7:8" ht="14.4" x14ac:dyDescent="0.55000000000000004">
      <c r="G1943" s="248"/>
      <c r="H1943" s="249"/>
    </row>
    <row r="1944" spans="7:8" ht="14.4" x14ac:dyDescent="0.55000000000000004">
      <c r="G1944" s="248"/>
      <c r="H1944" s="249"/>
    </row>
    <row r="1945" spans="7:8" ht="14.4" x14ac:dyDescent="0.55000000000000004">
      <c r="G1945" s="248"/>
      <c r="H1945" s="249"/>
    </row>
    <row r="1946" spans="7:8" ht="14.4" x14ac:dyDescent="0.55000000000000004">
      <c r="G1946" s="248"/>
      <c r="H1946" s="249"/>
    </row>
    <row r="1947" spans="7:8" ht="14.4" x14ac:dyDescent="0.55000000000000004">
      <c r="G1947" s="248"/>
      <c r="H1947" s="249"/>
    </row>
    <row r="1948" spans="7:8" ht="14.4" x14ac:dyDescent="0.55000000000000004">
      <c r="G1948" s="248"/>
      <c r="H1948" s="249"/>
    </row>
    <row r="1949" spans="7:8" ht="14.4" x14ac:dyDescent="0.55000000000000004">
      <c r="G1949" s="248"/>
      <c r="H1949" s="249"/>
    </row>
    <row r="1950" spans="7:8" ht="14.4" x14ac:dyDescent="0.55000000000000004">
      <c r="G1950" s="248"/>
      <c r="H1950" s="249"/>
    </row>
    <row r="1951" spans="7:8" ht="14.4" x14ac:dyDescent="0.55000000000000004">
      <c r="G1951" s="248"/>
      <c r="H1951" s="249"/>
    </row>
    <row r="1952" spans="7:8" ht="14.4" x14ac:dyDescent="0.55000000000000004">
      <c r="G1952" s="248"/>
      <c r="H1952" s="249"/>
    </row>
    <row r="1953" spans="7:8" ht="14.4" x14ac:dyDescent="0.55000000000000004">
      <c r="G1953" s="248"/>
      <c r="H1953" s="249"/>
    </row>
    <row r="1954" spans="7:8" ht="14.4" x14ac:dyDescent="0.55000000000000004">
      <c r="G1954" s="248"/>
      <c r="H1954" s="249"/>
    </row>
    <row r="1955" spans="7:8" ht="14.4" x14ac:dyDescent="0.55000000000000004">
      <c r="G1955" s="248"/>
      <c r="H1955" s="249"/>
    </row>
    <row r="1956" spans="7:8" ht="14.4" x14ac:dyDescent="0.55000000000000004">
      <c r="G1956" s="248"/>
      <c r="H1956" s="249"/>
    </row>
    <row r="1957" spans="7:8" ht="14.4" x14ac:dyDescent="0.55000000000000004">
      <c r="G1957" s="248"/>
      <c r="H1957" s="249"/>
    </row>
    <row r="1958" spans="7:8" ht="14.4" x14ac:dyDescent="0.55000000000000004">
      <c r="G1958" s="248"/>
      <c r="H1958" s="249"/>
    </row>
    <row r="1959" spans="7:8" ht="14.4" x14ac:dyDescent="0.55000000000000004">
      <c r="G1959" s="248"/>
      <c r="H1959" s="249"/>
    </row>
    <row r="1960" spans="7:8" ht="14.4" x14ac:dyDescent="0.55000000000000004">
      <c r="G1960" s="248"/>
      <c r="H1960" s="249"/>
    </row>
    <row r="1961" spans="7:8" ht="14.4" x14ac:dyDescent="0.55000000000000004">
      <c r="G1961" s="248"/>
      <c r="H1961" s="249"/>
    </row>
    <row r="1962" spans="7:8" ht="14.4" x14ac:dyDescent="0.55000000000000004">
      <c r="G1962" s="248"/>
      <c r="H1962" s="249"/>
    </row>
    <row r="1963" spans="7:8" ht="14.4" x14ac:dyDescent="0.55000000000000004">
      <c r="G1963" s="248"/>
      <c r="H1963" s="249"/>
    </row>
    <row r="1964" spans="7:8" ht="14.4" x14ac:dyDescent="0.55000000000000004">
      <c r="G1964" s="248"/>
      <c r="H1964" s="249"/>
    </row>
    <row r="1965" spans="7:8" ht="14.4" x14ac:dyDescent="0.55000000000000004">
      <c r="G1965" s="248"/>
      <c r="H1965" s="249"/>
    </row>
    <row r="1966" spans="7:8" ht="14.4" x14ac:dyDescent="0.55000000000000004">
      <c r="G1966" s="248"/>
      <c r="H1966" s="249"/>
    </row>
    <row r="1967" spans="7:8" ht="14.4" x14ac:dyDescent="0.55000000000000004">
      <c r="G1967" s="248"/>
      <c r="H1967" s="249"/>
    </row>
    <row r="1968" spans="7:8" ht="14.4" x14ac:dyDescent="0.55000000000000004">
      <c r="G1968" s="248"/>
      <c r="H1968" s="249"/>
    </row>
    <row r="1969" spans="7:8" ht="14.4" x14ac:dyDescent="0.55000000000000004">
      <c r="G1969" s="248"/>
      <c r="H1969" s="249"/>
    </row>
    <row r="1970" spans="7:8" ht="14.4" x14ac:dyDescent="0.55000000000000004">
      <c r="G1970" s="248"/>
      <c r="H1970" s="249"/>
    </row>
    <row r="1971" spans="7:8" ht="14.4" x14ac:dyDescent="0.55000000000000004">
      <c r="G1971" s="248"/>
      <c r="H1971" s="249"/>
    </row>
    <row r="1972" spans="7:8" ht="14.4" x14ac:dyDescent="0.55000000000000004">
      <c r="G1972" s="248"/>
      <c r="H1972" s="249"/>
    </row>
    <row r="1973" spans="7:8" ht="14.4" x14ac:dyDescent="0.55000000000000004">
      <c r="G1973" s="248"/>
      <c r="H1973" s="249"/>
    </row>
    <row r="1974" spans="7:8" ht="14.4" x14ac:dyDescent="0.55000000000000004">
      <c r="G1974" s="248"/>
      <c r="H1974" s="249"/>
    </row>
    <row r="1975" spans="7:8" ht="14.4" x14ac:dyDescent="0.55000000000000004">
      <c r="G1975" s="248"/>
      <c r="H1975" s="249"/>
    </row>
    <row r="1976" spans="7:8" ht="14.4" x14ac:dyDescent="0.55000000000000004">
      <c r="G1976" s="248"/>
      <c r="H1976" s="249"/>
    </row>
    <row r="1977" spans="7:8" ht="14.4" x14ac:dyDescent="0.55000000000000004">
      <c r="G1977" s="248"/>
      <c r="H1977" s="249"/>
    </row>
    <row r="1978" spans="7:8" ht="14.4" x14ac:dyDescent="0.55000000000000004">
      <c r="G1978" s="248"/>
      <c r="H1978" s="249"/>
    </row>
    <row r="1979" spans="7:8" ht="14.4" x14ac:dyDescent="0.55000000000000004">
      <c r="G1979" s="248"/>
      <c r="H1979" s="249"/>
    </row>
    <row r="1980" spans="7:8" ht="14.4" x14ac:dyDescent="0.55000000000000004">
      <c r="G1980" s="248"/>
      <c r="H1980" s="249"/>
    </row>
    <row r="1981" spans="7:8" ht="14.4" x14ac:dyDescent="0.55000000000000004">
      <c r="G1981" s="248"/>
      <c r="H1981" s="249"/>
    </row>
    <row r="1982" spans="7:8" ht="14.4" x14ac:dyDescent="0.55000000000000004">
      <c r="G1982" s="248"/>
      <c r="H1982" s="249"/>
    </row>
    <row r="1983" spans="7:8" ht="14.4" x14ac:dyDescent="0.55000000000000004">
      <c r="G1983" s="248"/>
      <c r="H1983" s="249"/>
    </row>
    <row r="1984" spans="7:8" ht="14.4" x14ac:dyDescent="0.55000000000000004">
      <c r="G1984" s="248"/>
      <c r="H1984" s="249"/>
    </row>
    <row r="1985" spans="7:8" ht="14.4" x14ac:dyDescent="0.55000000000000004">
      <c r="G1985" s="248"/>
      <c r="H1985" s="249"/>
    </row>
    <row r="1986" spans="7:8" ht="14.4" x14ac:dyDescent="0.55000000000000004">
      <c r="G1986" s="248"/>
      <c r="H1986" s="249"/>
    </row>
    <row r="1987" spans="7:8" ht="14.4" x14ac:dyDescent="0.55000000000000004">
      <c r="G1987" s="248"/>
      <c r="H1987" s="249"/>
    </row>
    <row r="1988" spans="7:8" ht="14.4" x14ac:dyDescent="0.55000000000000004">
      <c r="G1988" s="248"/>
      <c r="H1988" s="249"/>
    </row>
    <row r="1989" spans="7:8" ht="14.4" x14ac:dyDescent="0.55000000000000004">
      <c r="G1989" s="248"/>
      <c r="H1989" s="249"/>
    </row>
    <row r="1990" spans="7:8" ht="14.4" x14ac:dyDescent="0.55000000000000004">
      <c r="G1990" s="248"/>
      <c r="H1990" s="249"/>
    </row>
    <row r="1991" spans="7:8" ht="14.4" x14ac:dyDescent="0.55000000000000004">
      <c r="G1991" s="248"/>
      <c r="H1991" s="249"/>
    </row>
    <row r="1992" spans="7:8" ht="14.4" x14ac:dyDescent="0.55000000000000004">
      <c r="G1992" s="248"/>
      <c r="H1992" s="249"/>
    </row>
    <row r="1993" spans="7:8" ht="14.4" x14ac:dyDescent="0.55000000000000004">
      <c r="G1993" s="248"/>
      <c r="H1993" s="249"/>
    </row>
    <row r="1994" spans="7:8" ht="14.4" x14ac:dyDescent="0.55000000000000004">
      <c r="G1994" s="248"/>
      <c r="H1994" s="249"/>
    </row>
    <row r="1995" spans="7:8" ht="14.4" x14ac:dyDescent="0.55000000000000004">
      <c r="G1995" s="248"/>
      <c r="H1995" s="249"/>
    </row>
    <row r="1996" spans="7:8" ht="14.4" x14ac:dyDescent="0.55000000000000004">
      <c r="G1996" s="248"/>
      <c r="H1996" s="249"/>
    </row>
    <row r="1997" spans="7:8" ht="14.4" x14ac:dyDescent="0.55000000000000004">
      <c r="G1997" s="248"/>
      <c r="H1997" s="249"/>
    </row>
    <row r="1998" spans="7:8" ht="14.4" x14ac:dyDescent="0.55000000000000004">
      <c r="G1998" s="248"/>
      <c r="H1998" s="249"/>
    </row>
    <row r="1999" spans="7:8" ht="14.4" x14ac:dyDescent="0.55000000000000004">
      <c r="G1999" s="248"/>
      <c r="H1999" s="249"/>
    </row>
    <row r="2000" spans="7:8" ht="14.4" x14ac:dyDescent="0.55000000000000004">
      <c r="G2000" s="248"/>
      <c r="H2000" s="249"/>
    </row>
    <row r="2001" spans="7:8" ht="14.4" x14ac:dyDescent="0.55000000000000004">
      <c r="G2001" s="248"/>
      <c r="H2001" s="249"/>
    </row>
    <row r="2002" spans="7:8" ht="14.4" x14ac:dyDescent="0.55000000000000004">
      <c r="G2002" s="248"/>
      <c r="H2002" s="249"/>
    </row>
    <row r="2003" spans="7:8" ht="14.4" x14ac:dyDescent="0.55000000000000004">
      <c r="G2003" s="248"/>
      <c r="H2003" s="249"/>
    </row>
    <row r="2004" spans="7:8" ht="14.4" x14ac:dyDescent="0.55000000000000004">
      <c r="G2004" s="248"/>
      <c r="H2004" s="249"/>
    </row>
    <row r="2005" spans="7:8" ht="14.4" x14ac:dyDescent="0.55000000000000004">
      <c r="G2005" s="248"/>
      <c r="H2005" s="249"/>
    </row>
    <row r="2006" spans="7:8" ht="14.4" x14ac:dyDescent="0.55000000000000004">
      <c r="G2006" s="248"/>
      <c r="H2006" s="249"/>
    </row>
    <row r="2007" spans="7:8" ht="14.4" x14ac:dyDescent="0.55000000000000004">
      <c r="G2007" s="248"/>
      <c r="H2007" s="249"/>
    </row>
    <row r="2008" spans="7:8" ht="14.4" x14ac:dyDescent="0.55000000000000004">
      <c r="G2008" s="248"/>
      <c r="H2008" s="249"/>
    </row>
    <row r="2009" spans="7:8" ht="14.4" x14ac:dyDescent="0.55000000000000004">
      <c r="G2009" s="248"/>
      <c r="H2009" s="249"/>
    </row>
    <row r="2010" spans="7:8" ht="14.4" x14ac:dyDescent="0.55000000000000004">
      <c r="G2010" s="248"/>
      <c r="H2010" s="249"/>
    </row>
    <row r="2011" spans="7:8" ht="14.4" x14ac:dyDescent="0.55000000000000004">
      <c r="G2011" s="248"/>
      <c r="H2011" s="249"/>
    </row>
    <row r="2012" spans="7:8" ht="14.4" x14ac:dyDescent="0.55000000000000004">
      <c r="G2012" s="248"/>
      <c r="H2012" s="249"/>
    </row>
    <row r="2013" spans="7:8" ht="14.4" x14ac:dyDescent="0.55000000000000004">
      <c r="G2013" s="248"/>
      <c r="H2013" s="249"/>
    </row>
    <row r="2014" spans="7:8" ht="14.4" x14ac:dyDescent="0.55000000000000004">
      <c r="G2014" s="248"/>
      <c r="H2014" s="249"/>
    </row>
    <row r="2015" spans="7:8" ht="14.4" x14ac:dyDescent="0.55000000000000004">
      <c r="G2015" s="248"/>
      <c r="H2015" s="249"/>
    </row>
    <row r="2016" spans="7:8" ht="14.4" x14ac:dyDescent="0.55000000000000004">
      <c r="G2016" s="248"/>
      <c r="H2016" s="249"/>
    </row>
    <row r="2017" spans="7:8" ht="14.4" x14ac:dyDescent="0.55000000000000004">
      <c r="G2017" s="248"/>
      <c r="H2017" s="249"/>
    </row>
    <row r="2018" spans="7:8" ht="14.4" x14ac:dyDescent="0.55000000000000004">
      <c r="G2018" s="248"/>
      <c r="H2018" s="249"/>
    </row>
    <row r="2019" spans="7:8" ht="14.4" x14ac:dyDescent="0.55000000000000004">
      <c r="G2019" s="248"/>
      <c r="H2019" s="249"/>
    </row>
    <row r="2020" spans="7:8" ht="14.4" x14ac:dyDescent="0.55000000000000004">
      <c r="G2020" s="248"/>
      <c r="H2020" s="249"/>
    </row>
    <row r="2021" spans="7:8" ht="14.4" x14ac:dyDescent="0.55000000000000004">
      <c r="G2021" s="248"/>
      <c r="H2021" s="249"/>
    </row>
    <row r="2022" spans="7:8" ht="14.4" x14ac:dyDescent="0.55000000000000004">
      <c r="G2022" s="248"/>
      <c r="H2022" s="249"/>
    </row>
    <row r="2023" spans="7:8" ht="14.4" x14ac:dyDescent="0.55000000000000004">
      <c r="G2023" s="248"/>
      <c r="H2023" s="249"/>
    </row>
    <row r="2024" spans="7:8" ht="14.4" x14ac:dyDescent="0.55000000000000004">
      <c r="G2024" s="238"/>
      <c r="H2024" s="239"/>
    </row>
    <row r="2025" spans="7:8" ht="14.4" x14ac:dyDescent="0.55000000000000004">
      <c r="G2025" s="238"/>
      <c r="H2025" s="239"/>
    </row>
    <row r="2026" spans="7:8" ht="14.4" x14ac:dyDescent="0.55000000000000004">
      <c r="G2026" s="238"/>
      <c r="H2026" s="239"/>
    </row>
    <row r="2027" spans="7:8" ht="14.4" x14ac:dyDescent="0.55000000000000004">
      <c r="G2027" s="238"/>
      <c r="H2027" s="239"/>
    </row>
    <row r="2028" spans="7:8" ht="14.4" x14ac:dyDescent="0.55000000000000004">
      <c r="G2028" s="238"/>
      <c r="H2028" s="239"/>
    </row>
    <row r="2029" spans="7:8" ht="14.4" x14ac:dyDescent="0.55000000000000004">
      <c r="G2029" s="238"/>
      <c r="H2029" s="239"/>
    </row>
    <row r="2030" spans="7:8" ht="14.4" x14ac:dyDescent="0.55000000000000004">
      <c r="G2030" s="238"/>
      <c r="H2030" s="239"/>
    </row>
    <row r="2031" spans="7:8" ht="14.4" x14ac:dyDescent="0.55000000000000004">
      <c r="G2031" s="238"/>
      <c r="H2031" s="239"/>
    </row>
    <row r="2032" spans="7:8" ht="14.4" x14ac:dyDescent="0.55000000000000004">
      <c r="G2032" s="238"/>
      <c r="H2032" s="239"/>
    </row>
    <row r="2033" spans="7:8" ht="14.4" x14ac:dyDescent="0.55000000000000004">
      <c r="G2033" s="238"/>
      <c r="H2033" s="239"/>
    </row>
    <row r="2034" spans="7:8" ht="14.4" x14ac:dyDescent="0.55000000000000004">
      <c r="G2034" s="238"/>
      <c r="H2034" s="239"/>
    </row>
    <row r="2035" spans="7:8" ht="14.4" x14ac:dyDescent="0.55000000000000004">
      <c r="G2035" s="238"/>
      <c r="H2035" s="239"/>
    </row>
    <row r="2036" spans="7:8" ht="14.4" x14ac:dyDescent="0.55000000000000004">
      <c r="G2036" s="238"/>
      <c r="H2036" s="239"/>
    </row>
    <row r="2037" spans="7:8" ht="14.4" x14ac:dyDescent="0.55000000000000004">
      <c r="G2037" s="238"/>
      <c r="H2037" s="239"/>
    </row>
    <row r="2038" spans="7:8" ht="14.4" x14ac:dyDescent="0.55000000000000004">
      <c r="G2038" s="238"/>
      <c r="H2038" s="239"/>
    </row>
    <row r="2039" spans="7:8" ht="14.4" x14ac:dyDescent="0.55000000000000004">
      <c r="G2039" s="238"/>
      <c r="H2039" s="239"/>
    </row>
    <row r="2040" spans="7:8" ht="14.4" x14ac:dyDescent="0.55000000000000004">
      <c r="G2040" s="238"/>
      <c r="H2040" s="239"/>
    </row>
    <row r="2041" spans="7:8" ht="14.4" x14ac:dyDescent="0.55000000000000004">
      <c r="G2041" s="238"/>
      <c r="H2041" s="239"/>
    </row>
    <row r="2042" spans="7:8" ht="14.4" x14ac:dyDescent="0.55000000000000004">
      <c r="G2042" s="238"/>
      <c r="H2042" s="239"/>
    </row>
    <row r="2043" spans="7:8" ht="14.4" x14ac:dyDescent="0.55000000000000004">
      <c r="G2043" s="238"/>
      <c r="H2043" s="239"/>
    </row>
    <row r="2044" spans="7:8" ht="14.4" x14ac:dyDescent="0.55000000000000004">
      <c r="G2044" s="238"/>
      <c r="H2044" s="239"/>
    </row>
    <row r="2045" spans="7:8" ht="14.4" x14ac:dyDescent="0.55000000000000004">
      <c r="G2045" s="238"/>
      <c r="H2045" s="239"/>
    </row>
    <row r="2046" spans="7:8" ht="14.4" x14ac:dyDescent="0.55000000000000004">
      <c r="G2046" s="238"/>
      <c r="H2046" s="239"/>
    </row>
    <row r="2047" spans="7:8" ht="14.4" x14ac:dyDescent="0.55000000000000004">
      <c r="G2047" s="238"/>
      <c r="H2047" s="239"/>
    </row>
    <row r="2048" spans="7:8" ht="14.4" x14ac:dyDescent="0.55000000000000004">
      <c r="G2048" s="238"/>
      <c r="H2048" s="239"/>
    </row>
    <row r="2049" spans="7:8" ht="14.4" x14ac:dyDescent="0.55000000000000004">
      <c r="G2049" s="238"/>
      <c r="H2049" s="239"/>
    </row>
    <row r="2050" spans="7:8" ht="14.4" x14ac:dyDescent="0.55000000000000004">
      <c r="G2050" s="238"/>
      <c r="H2050" s="239"/>
    </row>
    <row r="2051" spans="7:8" ht="14.4" x14ac:dyDescent="0.55000000000000004">
      <c r="G2051" s="238"/>
      <c r="H2051" s="239"/>
    </row>
    <row r="2052" spans="7:8" ht="14.4" x14ac:dyDescent="0.55000000000000004">
      <c r="G2052" s="238"/>
      <c r="H2052" s="239"/>
    </row>
    <row r="2053" spans="7:8" ht="14.4" x14ac:dyDescent="0.55000000000000004">
      <c r="G2053" s="238"/>
      <c r="H2053" s="239"/>
    </row>
    <row r="2054" spans="7:8" ht="14.4" x14ac:dyDescent="0.55000000000000004">
      <c r="G2054" s="238"/>
      <c r="H2054" s="239"/>
    </row>
    <row r="2055" spans="7:8" ht="14.4" x14ac:dyDescent="0.55000000000000004">
      <c r="G2055" s="238"/>
      <c r="H2055" s="239"/>
    </row>
    <row r="2056" spans="7:8" ht="14.4" x14ac:dyDescent="0.55000000000000004">
      <c r="G2056" s="238"/>
      <c r="H2056" s="239"/>
    </row>
    <row r="2057" spans="7:8" ht="14.4" x14ac:dyDescent="0.55000000000000004">
      <c r="G2057" s="238"/>
      <c r="H2057" s="239"/>
    </row>
    <row r="2058" spans="7:8" ht="14.4" x14ac:dyDescent="0.55000000000000004">
      <c r="G2058" s="238"/>
      <c r="H2058" s="239"/>
    </row>
    <row r="2059" spans="7:8" ht="14.4" x14ac:dyDescent="0.55000000000000004">
      <c r="G2059" s="238"/>
      <c r="H2059" s="239"/>
    </row>
    <row r="2060" spans="7:8" ht="14.4" x14ac:dyDescent="0.55000000000000004">
      <c r="G2060" s="238"/>
      <c r="H2060" s="239"/>
    </row>
    <row r="2061" spans="7:8" ht="14.4" x14ac:dyDescent="0.55000000000000004">
      <c r="G2061" s="238"/>
      <c r="H2061" s="239"/>
    </row>
    <row r="2062" spans="7:8" ht="14.4" x14ac:dyDescent="0.55000000000000004">
      <c r="G2062" s="238"/>
      <c r="H2062" s="239"/>
    </row>
    <row r="2063" spans="7:8" ht="14.4" x14ac:dyDescent="0.55000000000000004">
      <c r="G2063" s="238"/>
      <c r="H2063" s="239"/>
    </row>
    <row r="2064" spans="7:8" ht="14.4" x14ac:dyDescent="0.55000000000000004">
      <c r="G2064" s="238"/>
      <c r="H2064" s="239"/>
    </row>
    <row r="2065" spans="7:8" ht="14.4" x14ac:dyDescent="0.55000000000000004">
      <c r="G2065" s="238"/>
      <c r="H2065" s="239"/>
    </row>
    <row r="2066" spans="7:8" ht="14.4" x14ac:dyDescent="0.55000000000000004">
      <c r="G2066" s="238"/>
      <c r="H2066" s="239"/>
    </row>
    <row r="2067" spans="7:8" ht="14.4" x14ac:dyDescent="0.55000000000000004">
      <c r="G2067" s="238"/>
      <c r="H2067" s="239"/>
    </row>
    <row r="2068" spans="7:8" ht="14.4" x14ac:dyDescent="0.55000000000000004">
      <c r="G2068" s="238"/>
      <c r="H2068" s="239"/>
    </row>
    <row r="2069" spans="7:8" ht="14.4" x14ac:dyDescent="0.55000000000000004">
      <c r="G2069" s="238"/>
      <c r="H2069" s="239"/>
    </row>
    <row r="2070" spans="7:8" ht="14.4" x14ac:dyDescent="0.55000000000000004">
      <c r="G2070" s="238"/>
      <c r="H2070" s="239"/>
    </row>
    <row r="2071" spans="7:8" ht="14.4" x14ac:dyDescent="0.55000000000000004">
      <c r="G2071" s="238"/>
      <c r="H2071" s="239"/>
    </row>
    <row r="2072" spans="7:8" ht="14.4" x14ac:dyDescent="0.55000000000000004">
      <c r="G2072" s="238"/>
      <c r="H2072" s="239"/>
    </row>
    <row r="2073" spans="7:8" ht="14.4" x14ac:dyDescent="0.55000000000000004">
      <c r="G2073" s="238"/>
      <c r="H2073" s="239"/>
    </row>
    <row r="2074" spans="7:8" ht="14.4" x14ac:dyDescent="0.55000000000000004">
      <c r="G2074" s="238"/>
      <c r="H2074" s="239"/>
    </row>
    <row r="2075" spans="7:8" ht="14.4" x14ac:dyDescent="0.55000000000000004">
      <c r="G2075" s="238"/>
      <c r="H2075" s="239"/>
    </row>
    <row r="2076" spans="7:8" ht="14.4" x14ac:dyDescent="0.55000000000000004">
      <c r="G2076" s="238"/>
      <c r="H2076" s="239"/>
    </row>
    <row r="2077" spans="7:8" ht="14.4" x14ac:dyDescent="0.55000000000000004">
      <c r="G2077" s="238"/>
      <c r="H2077" s="239"/>
    </row>
    <row r="2078" spans="7:8" ht="14.4" x14ac:dyDescent="0.55000000000000004">
      <c r="G2078" s="238"/>
      <c r="H2078" s="239"/>
    </row>
    <row r="2079" spans="7:8" ht="14.4" x14ac:dyDescent="0.55000000000000004">
      <c r="G2079" s="238"/>
      <c r="H2079" s="239"/>
    </row>
    <row r="2080" spans="7:8" ht="14.4" x14ac:dyDescent="0.55000000000000004">
      <c r="G2080" s="238"/>
      <c r="H2080" s="239"/>
    </row>
    <row r="2081" spans="7:8" ht="14.4" x14ac:dyDescent="0.55000000000000004">
      <c r="G2081" s="238"/>
      <c r="H2081" s="239"/>
    </row>
    <row r="2082" spans="7:8" ht="14.4" x14ac:dyDescent="0.55000000000000004">
      <c r="G2082" s="238"/>
      <c r="H2082" s="239"/>
    </row>
    <row r="2083" spans="7:8" ht="14.4" x14ac:dyDescent="0.55000000000000004">
      <c r="G2083" s="238"/>
      <c r="H2083" s="239"/>
    </row>
    <row r="2084" spans="7:8" ht="14.4" x14ac:dyDescent="0.55000000000000004">
      <c r="G2084" s="238"/>
      <c r="H2084" s="239"/>
    </row>
    <row r="2085" spans="7:8" ht="14.4" x14ac:dyDescent="0.55000000000000004">
      <c r="G2085" s="238"/>
      <c r="H2085" s="239"/>
    </row>
    <row r="2086" spans="7:8" ht="14.4" x14ac:dyDescent="0.55000000000000004">
      <c r="G2086" s="238"/>
      <c r="H2086" s="239"/>
    </row>
    <row r="2087" spans="7:8" ht="14.4" x14ac:dyDescent="0.55000000000000004">
      <c r="G2087" s="238"/>
      <c r="H2087" s="239"/>
    </row>
    <row r="2088" spans="7:8" ht="14.4" x14ac:dyDescent="0.55000000000000004">
      <c r="G2088" s="238"/>
      <c r="H2088" s="239"/>
    </row>
    <row r="2089" spans="7:8" ht="14.4" x14ac:dyDescent="0.55000000000000004">
      <c r="G2089" s="238"/>
      <c r="H2089" s="239"/>
    </row>
    <row r="2090" spans="7:8" ht="14.4" x14ac:dyDescent="0.55000000000000004">
      <c r="G2090" s="238"/>
      <c r="H2090" s="239"/>
    </row>
    <row r="2091" spans="7:8" ht="14.4" x14ac:dyDescent="0.55000000000000004">
      <c r="G2091" s="238"/>
      <c r="H2091" s="239"/>
    </row>
    <row r="2092" spans="7:8" ht="14.4" x14ac:dyDescent="0.55000000000000004">
      <c r="G2092" s="238"/>
      <c r="H2092" s="239"/>
    </row>
    <row r="2093" spans="7:8" ht="14.4" x14ac:dyDescent="0.55000000000000004">
      <c r="G2093" s="238"/>
      <c r="H2093" s="239"/>
    </row>
    <row r="2094" spans="7:8" ht="14.4" x14ac:dyDescent="0.55000000000000004">
      <c r="G2094" s="238"/>
      <c r="H2094" s="239"/>
    </row>
    <row r="2095" spans="7:8" ht="14.4" x14ac:dyDescent="0.55000000000000004">
      <c r="G2095" s="238"/>
      <c r="H2095" s="239"/>
    </row>
    <row r="2096" spans="7:8" ht="14.4" x14ac:dyDescent="0.55000000000000004">
      <c r="G2096" s="238"/>
      <c r="H2096" s="239"/>
    </row>
    <row r="2097" spans="7:8" ht="14.4" x14ac:dyDescent="0.55000000000000004">
      <c r="G2097" s="238"/>
      <c r="H2097" s="239"/>
    </row>
    <row r="2098" spans="7:8" ht="14.4" x14ac:dyDescent="0.55000000000000004">
      <c r="G2098" s="240"/>
      <c r="H2098" s="241"/>
    </row>
    <row r="2099" spans="7:8" ht="14.4" x14ac:dyDescent="0.55000000000000004">
      <c r="G2099" s="240"/>
      <c r="H2099" s="241"/>
    </row>
    <row r="2100" spans="7:8" ht="14.4" x14ac:dyDescent="0.55000000000000004">
      <c r="G2100" s="240"/>
      <c r="H2100" s="241"/>
    </row>
    <row r="2101" spans="7:8" ht="14.4" x14ac:dyDescent="0.55000000000000004">
      <c r="G2101" s="240"/>
      <c r="H2101" s="241"/>
    </row>
    <row r="2102" spans="7:8" ht="14.4" x14ac:dyDescent="0.55000000000000004">
      <c r="G2102" s="240"/>
      <c r="H2102" s="241"/>
    </row>
    <row r="2103" spans="7:8" ht="14.4" x14ac:dyDescent="0.55000000000000004">
      <c r="G2103" s="240"/>
      <c r="H2103" s="241"/>
    </row>
    <row r="2104" spans="7:8" ht="14.4" x14ac:dyDescent="0.55000000000000004">
      <c r="G2104" s="240"/>
      <c r="H2104" s="241"/>
    </row>
    <row r="2105" spans="7:8" ht="14.4" x14ac:dyDescent="0.55000000000000004">
      <c r="G2105" s="240"/>
      <c r="H2105" s="241"/>
    </row>
    <row r="2106" spans="7:8" ht="14.4" x14ac:dyDescent="0.55000000000000004">
      <c r="G2106" s="240"/>
      <c r="H2106" s="241"/>
    </row>
    <row r="2107" spans="7:8" ht="14.4" x14ac:dyDescent="0.55000000000000004">
      <c r="G2107" s="240"/>
      <c r="H2107" s="241"/>
    </row>
    <row r="2108" spans="7:8" ht="14.4" x14ac:dyDescent="0.55000000000000004">
      <c r="G2108" s="240"/>
      <c r="H2108" s="241"/>
    </row>
    <row r="2109" spans="7:8" ht="14.4" x14ac:dyDescent="0.55000000000000004">
      <c r="G2109" s="240"/>
      <c r="H2109" s="241"/>
    </row>
    <row r="2110" spans="7:8" ht="14.4" x14ac:dyDescent="0.55000000000000004">
      <c r="G2110" s="240"/>
      <c r="H2110" s="241"/>
    </row>
    <row r="2111" spans="7:8" ht="14.4" x14ac:dyDescent="0.55000000000000004">
      <c r="G2111" s="240"/>
      <c r="H2111" s="241"/>
    </row>
    <row r="2112" spans="7:8" ht="14.4" x14ac:dyDescent="0.55000000000000004">
      <c r="G2112" s="240"/>
      <c r="H2112" s="241"/>
    </row>
    <row r="2113" spans="7:8" ht="14.4" x14ac:dyDescent="0.55000000000000004">
      <c r="G2113" s="240"/>
      <c r="H2113" s="241"/>
    </row>
    <row r="2114" spans="7:8" ht="14.4" x14ac:dyDescent="0.55000000000000004">
      <c r="G2114" s="240"/>
      <c r="H2114" s="241"/>
    </row>
    <row r="2115" spans="7:8" ht="14.4" x14ac:dyDescent="0.55000000000000004">
      <c r="G2115" s="240"/>
      <c r="H2115" s="241"/>
    </row>
    <row r="2116" spans="7:8" ht="14.4" x14ac:dyDescent="0.55000000000000004">
      <c r="G2116" s="240"/>
      <c r="H2116" s="241"/>
    </row>
    <row r="2117" spans="7:8" ht="14.4" x14ac:dyDescent="0.55000000000000004">
      <c r="G2117" s="240"/>
      <c r="H2117" s="241"/>
    </row>
    <row r="2118" spans="7:8" ht="14.4" x14ac:dyDescent="0.55000000000000004">
      <c r="G2118" s="240"/>
      <c r="H2118" s="241"/>
    </row>
    <row r="2119" spans="7:8" ht="14.4" x14ac:dyDescent="0.55000000000000004">
      <c r="G2119" s="240"/>
      <c r="H2119" s="241"/>
    </row>
    <row r="2120" spans="7:8" ht="14.4" x14ac:dyDescent="0.55000000000000004">
      <c r="G2120" s="240"/>
      <c r="H2120" s="241"/>
    </row>
    <row r="2121" spans="7:8" ht="14.4" x14ac:dyDescent="0.55000000000000004">
      <c r="G2121" s="240"/>
      <c r="H2121" s="241"/>
    </row>
    <row r="2122" spans="7:8" ht="14.4" x14ac:dyDescent="0.55000000000000004">
      <c r="G2122" s="240"/>
      <c r="H2122" s="241"/>
    </row>
    <row r="2123" spans="7:8" ht="14.4" x14ac:dyDescent="0.55000000000000004">
      <c r="G2123" s="240"/>
      <c r="H2123" s="241"/>
    </row>
    <row r="2124" spans="7:8" ht="14.4" x14ac:dyDescent="0.55000000000000004">
      <c r="G2124" s="240"/>
      <c r="H2124" s="241"/>
    </row>
    <row r="2125" spans="7:8" ht="14.4" x14ac:dyDescent="0.55000000000000004">
      <c r="G2125" s="240"/>
      <c r="H2125" s="241"/>
    </row>
    <row r="2126" spans="7:8" ht="14.4" x14ac:dyDescent="0.55000000000000004">
      <c r="G2126" s="240"/>
      <c r="H2126" s="241"/>
    </row>
    <row r="2127" spans="7:8" ht="14.4" x14ac:dyDescent="0.55000000000000004">
      <c r="G2127" s="240"/>
      <c r="H2127" s="241"/>
    </row>
    <row r="2128" spans="7:8" ht="14.4" x14ac:dyDescent="0.55000000000000004">
      <c r="G2128" s="240"/>
      <c r="H2128" s="241"/>
    </row>
    <row r="2129" spans="7:8" ht="14.4" x14ac:dyDescent="0.55000000000000004">
      <c r="G2129" s="240"/>
      <c r="H2129" s="241"/>
    </row>
    <row r="2130" spans="7:8" ht="14.4" x14ac:dyDescent="0.55000000000000004">
      <c r="G2130" s="240"/>
      <c r="H2130" s="241"/>
    </row>
    <row r="2131" spans="7:8" ht="14.4" x14ac:dyDescent="0.55000000000000004">
      <c r="G2131" s="240"/>
      <c r="H2131" s="241"/>
    </row>
    <row r="2132" spans="7:8" ht="14.4" x14ac:dyDescent="0.55000000000000004">
      <c r="G2132" s="240"/>
      <c r="H2132" s="241"/>
    </row>
    <row r="2133" spans="7:8" ht="14.4" x14ac:dyDescent="0.55000000000000004">
      <c r="G2133" s="240"/>
      <c r="H2133" s="241"/>
    </row>
    <row r="2134" spans="7:8" ht="14.4" x14ac:dyDescent="0.55000000000000004">
      <c r="G2134" s="240"/>
      <c r="H2134" s="241"/>
    </row>
    <row r="2135" spans="7:8" ht="14.4" x14ac:dyDescent="0.55000000000000004">
      <c r="G2135" s="240"/>
      <c r="H2135" s="241"/>
    </row>
    <row r="2136" spans="7:8" ht="14.4" x14ac:dyDescent="0.55000000000000004">
      <c r="G2136" s="240"/>
      <c r="H2136" s="241"/>
    </row>
    <row r="2137" spans="7:8" ht="14.4" x14ac:dyDescent="0.55000000000000004">
      <c r="G2137" s="240"/>
      <c r="H2137" s="241"/>
    </row>
    <row r="2138" spans="7:8" ht="14.4" x14ac:dyDescent="0.55000000000000004">
      <c r="G2138" s="240"/>
      <c r="H2138" s="241"/>
    </row>
    <row r="2139" spans="7:8" ht="14.4" x14ac:dyDescent="0.55000000000000004">
      <c r="G2139" s="240"/>
      <c r="H2139" s="241"/>
    </row>
    <row r="2140" spans="7:8" ht="14.4" x14ac:dyDescent="0.55000000000000004">
      <c r="G2140" s="240"/>
      <c r="H2140" s="241"/>
    </row>
    <row r="2141" spans="7:8" ht="14.4" x14ac:dyDescent="0.55000000000000004">
      <c r="G2141" s="240"/>
      <c r="H2141" s="241"/>
    </row>
    <row r="2142" spans="7:8" ht="14.4" x14ac:dyDescent="0.55000000000000004">
      <c r="G2142" s="240"/>
      <c r="H2142" s="241"/>
    </row>
    <row r="2143" spans="7:8" ht="14.4" x14ac:dyDescent="0.55000000000000004">
      <c r="G2143" s="240"/>
      <c r="H2143" s="241"/>
    </row>
    <row r="2144" spans="7:8" ht="14.4" x14ac:dyDescent="0.55000000000000004">
      <c r="G2144" s="240"/>
      <c r="H2144" s="241"/>
    </row>
    <row r="2145" spans="7:8" ht="14.4" x14ac:dyDescent="0.55000000000000004">
      <c r="G2145" s="240"/>
      <c r="H2145" s="241"/>
    </row>
    <row r="2146" spans="7:8" ht="14.4" x14ac:dyDescent="0.55000000000000004">
      <c r="G2146" s="240"/>
      <c r="H2146" s="241"/>
    </row>
    <row r="2147" spans="7:8" ht="14.4" x14ac:dyDescent="0.55000000000000004">
      <c r="G2147" s="240"/>
      <c r="H2147" s="241"/>
    </row>
    <row r="2148" spans="7:8" ht="14.4" x14ac:dyDescent="0.55000000000000004">
      <c r="G2148" s="240"/>
      <c r="H2148" s="241"/>
    </row>
    <row r="2149" spans="7:8" ht="14.4" x14ac:dyDescent="0.55000000000000004">
      <c r="G2149" s="240"/>
      <c r="H2149" s="241"/>
    </row>
    <row r="2150" spans="7:8" ht="14.4" x14ac:dyDescent="0.55000000000000004">
      <c r="G2150" s="240"/>
      <c r="H2150" s="241"/>
    </row>
    <row r="2151" spans="7:8" ht="14.4" x14ac:dyDescent="0.55000000000000004">
      <c r="G2151" s="240"/>
      <c r="H2151" s="241"/>
    </row>
    <row r="2152" spans="7:8" ht="14.4" x14ac:dyDescent="0.55000000000000004">
      <c r="G2152" s="240"/>
      <c r="H2152" s="241"/>
    </row>
    <row r="2153" spans="7:8" ht="14.4" x14ac:dyDescent="0.55000000000000004">
      <c r="G2153" s="240"/>
      <c r="H2153" s="241"/>
    </row>
    <row r="2154" spans="7:8" ht="14.4" x14ac:dyDescent="0.55000000000000004">
      <c r="G2154" s="240"/>
      <c r="H2154" s="241"/>
    </row>
    <row r="2155" spans="7:8" ht="14.4" x14ac:dyDescent="0.55000000000000004">
      <c r="G2155" s="240"/>
      <c r="H2155" s="241"/>
    </row>
    <row r="2156" spans="7:8" ht="14.4" x14ac:dyDescent="0.55000000000000004">
      <c r="G2156" s="240"/>
      <c r="H2156" s="241"/>
    </row>
    <row r="2157" spans="7:8" ht="14.4" x14ac:dyDescent="0.55000000000000004">
      <c r="G2157" s="240"/>
      <c r="H2157" s="241"/>
    </row>
    <row r="2158" spans="7:8" ht="14.4" x14ac:dyDescent="0.55000000000000004">
      <c r="G2158" s="240"/>
      <c r="H2158" s="241"/>
    </row>
    <row r="2159" spans="7:8" ht="14.4" x14ac:dyDescent="0.55000000000000004">
      <c r="G2159" s="240"/>
      <c r="H2159" s="241"/>
    </row>
    <row r="2160" spans="7:8" ht="14.4" x14ac:dyDescent="0.55000000000000004">
      <c r="G2160" s="240"/>
      <c r="H2160" s="241"/>
    </row>
    <row r="2161" spans="7:8" ht="14.4" x14ac:dyDescent="0.55000000000000004">
      <c r="G2161" s="240"/>
      <c r="H2161" s="241"/>
    </row>
    <row r="2162" spans="7:8" ht="14.4" x14ac:dyDescent="0.55000000000000004">
      <c r="G2162" s="240"/>
      <c r="H2162" s="241"/>
    </row>
    <row r="2163" spans="7:8" ht="14.4" x14ac:dyDescent="0.55000000000000004">
      <c r="G2163" s="240"/>
      <c r="H2163" s="241"/>
    </row>
    <row r="2164" spans="7:8" ht="14.4" x14ac:dyDescent="0.55000000000000004">
      <c r="G2164" s="240"/>
      <c r="H2164" s="241"/>
    </row>
    <row r="2165" spans="7:8" ht="14.4" x14ac:dyDescent="0.55000000000000004">
      <c r="G2165" s="240"/>
      <c r="H2165" s="241"/>
    </row>
    <row r="2166" spans="7:8" ht="14.4" x14ac:dyDescent="0.55000000000000004">
      <c r="G2166" s="240"/>
      <c r="H2166" s="241"/>
    </row>
    <row r="2167" spans="7:8" ht="14.4" x14ac:dyDescent="0.55000000000000004">
      <c r="G2167" s="240"/>
      <c r="H2167" s="241"/>
    </row>
    <row r="2168" spans="7:8" ht="14.4" x14ac:dyDescent="0.55000000000000004">
      <c r="G2168" s="240"/>
      <c r="H2168" s="241"/>
    </row>
    <row r="2169" spans="7:8" ht="14.4" x14ac:dyDescent="0.55000000000000004">
      <c r="G2169" s="240"/>
      <c r="H2169" s="241"/>
    </row>
  </sheetData>
  <mergeCells count="6">
    <mergeCell ref="G1:H1"/>
    <mergeCell ref="G2:H2"/>
    <mergeCell ref="A1:B1"/>
    <mergeCell ref="A2:B2"/>
    <mergeCell ref="D1:E1"/>
    <mergeCell ref="D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F18211"/>
  <sheetViews>
    <sheetView workbookViewId="0">
      <pane xSplit="3" ySplit="5" topLeftCell="D6" activePane="bottomRight" state="frozen"/>
      <selection pane="topRight" activeCell="D1" sqref="D1"/>
      <selection pane="bottomLeft" activeCell="A6" sqref="A6"/>
      <selection pane="bottomRight" activeCell="A4" sqref="A4:B4"/>
    </sheetView>
  </sheetViews>
  <sheetFormatPr defaultRowHeight="10.199999999999999" x14ac:dyDescent="0.35"/>
  <cols>
    <col min="1" max="1" width="26.73046875" customWidth="1"/>
    <col min="2" max="2" width="51.265625" customWidth="1"/>
    <col min="4" max="4" width="29" customWidth="1"/>
    <col min="5" max="5" width="51.265625" customWidth="1"/>
  </cols>
  <sheetData>
    <row r="1" spans="1:6" ht="15" customHeight="1" x14ac:dyDescent="0.35">
      <c r="A1" s="320" t="s">
        <v>61735</v>
      </c>
      <c r="B1" s="320"/>
      <c r="D1" s="319" t="s">
        <v>61734</v>
      </c>
      <c r="E1" s="319"/>
    </row>
    <row r="2" spans="1:6" ht="15" customHeight="1" x14ac:dyDescent="0.35">
      <c r="A2" s="321" t="s">
        <v>61736</v>
      </c>
      <c r="B2" s="321"/>
      <c r="D2" s="321" t="s">
        <v>61737</v>
      </c>
      <c r="E2" s="321"/>
    </row>
    <row r="3" spans="1:6" ht="15" customHeight="1" x14ac:dyDescent="0.35">
      <c r="A3" s="321"/>
      <c r="B3" s="321"/>
      <c r="D3" s="321"/>
      <c r="E3" s="321"/>
    </row>
    <row r="4" spans="1:6" ht="15" customHeight="1" x14ac:dyDescent="0.5">
      <c r="A4" s="318" t="s">
        <v>71913</v>
      </c>
      <c r="B4" s="318"/>
      <c r="D4" s="318" t="s">
        <v>71914</v>
      </c>
      <c r="E4" s="318"/>
      <c r="F4" s="102"/>
    </row>
    <row r="5" spans="1:6" ht="15" customHeight="1" x14ac:dyDescent="0.5">
      <c r="A5" s="214" t="s">
        <v>46603</v>
      </c>
      <c r="B5" s="214" t="s">
        <v>46605</v>
      </c>
      <c r="D5" s="214" t="s">
        <v>62987</v>
      </c>
      <c r="E5" s="214" t="s">
        <v>46605</v>
      </c>
    </row>
    <row r="6" spans="1:6" ht="14.4" x14ac:dyDescent="0.55000000000000004">
      <c r="A6" s="289" t="s">
        <v>326</v>
      </c>
      <c r="B6" s="290">
        <v>32655.98</v>
      </c>
      <c r="D6" s="291" t="s">
        <v>6595</v>
      </c>
      <c r="E6" s="292">
        <v>32655.98</v>
      </c>
    </row>
    <row r="7" spans="1:6" ht="14.4" x14ac:dyDescent="0.55000000000000004">
      <c r="A7" s="289" t="s">
        <v>485</v>
      </c>
      <c r="B7" s="290">
        <v>149822</v>
      </c>
      <c r="D7" s="291" t="s">
        <v>6596</v>
      </c>
      <c r="E7" s="292">
        <v>149822</v>
      </c>
    </row>
    <row r="8" spans="1:6" ht="14.4" x14ac:dyDescent="0.55000000000000004">
      <c r="A8" s="289" t="s">
        <v>486</v>
      </c>
      <c r="B8" s="290">
        <v>961393</v>
      </c>
      <c r="D8" s="291" t="s">
        <v>6597</v>
      </c>
      <c r="E8" s="292">
        <v>961393</v>
      </c>
    </row>
    <row r="9" spans="1:6" ht="14.4" x14ac:dyDescent="0.55000000000000004">
      <c r="A9" s="289" t="s">
        <v>487</v>
      </c>
      <c r="B9" s="290">
        <v>21414.61</v>
      </c>
      <c r="D9" s="291" t="s">
        <v>6598</v>
      </c>
      <c r="E9" s="292">
        <v>21414.61</v>
      </c>
    </row>
    <row r="10" spans="1:6" ht="14.4" x14ac:dyDescent="0.55000000000000004">
      <c r="A10" s="289" t="s">
        <v>488</v>
      </c>
      <c r="B10" s="290">
        <v>6075</v>
      </c>
      <c r="D10" s="291" t="s">
        <v>6599</v>
      </c>
      <c r="E10" s="292">
        <v>6075</v>
      </c>
    </row>
    <row r="11" spans="1:6" ht="14.4" x14ac:dyDescent="0.55000000000000004">
      <c r="A11" s="289" t="s">
        <v>489</v>
      </c>
      <c r="B11" s="290">
        <v>175692</v>
      </c>
      <c r="D11" s="291" t="s">
        <v>6600</v>
      </c>
      <c r="E11" s="292">
        <v>175692</v>
      </c>
    </row>
    <row r="12" spans="1:6" ht="14.4" x14ac:dyDescent="0.55000000000000004">
      <c r="A12" s="289" t="s">
        <v>490</v>
      </c>
      <c r="B12" s="290">
        <v>55821</v>
      </c>
      <c r="D12" s="291" t="s">
        <v>6601</v>
      </c>
      <c r="E12" s="292">
        <v>55821</v>
      </c>
    </row>
    <row r="13" spans="1:6" ht="14.4" x14ac:dyDescent="0.55000000000000004">
      <c r="A13" s="289" t="s">
        <v>491</v>
      </c>
      <c r="B13" s="290">
        <v>130991.67999999999</v>
      </c>
      <c r="D13" s="291" t="s">
        <v>6602</v>
      </c>
      <c r="E13" s="292">
        <v>130991.67999999999</v>
      </c>
    </row>
    <row r="14" spans="1:6" ht="14.4" x14ac:dyDescent="0.55000000000000004">
      <c r="A14" s="289" t="s">
        <v>492</v>
      </c>
      <c r="B14" s="290">
        <v>65803.78</v>
      </c>
      <c r="D14" s="291" t="s">
        <v>6603</v>
      </c>
      <c r="E14" s="292">
        <v>65803.78</v>
      </c>
    </row>
    <row r="15" spans="1:6" ht="14.4" x14ac:dyDescent="0.55000000000000004">
      <c r="A15" s="289" t="s">
        <v>493</v>
      </c>
      <c r="B15" s="290">
        <v>57717.38</v>
      </c>
      <c r="D15" s="291" t="s">
        <v>6604</v>
      </c>
      <c r="E15" s="292">
        <v>57717.38</v>
      </c>
    </row>
    <row r="16" spans="1:6" ht="14.4" x14ac:dyDescent="0.55000000000000004">
      <c r="A16" s="289" t="s">
        <v>494</v>
      </c>
      <c r="B16" s="290">
        <v>16500</v>
      </c>
      <c r="D16" s="291" t="s">
        <v>6605</v>
      </c>
      <c r="E16" s="292">
        <v>16500</v>
      </c>
    </row>
    <row r="17" spans="1:5" ht="14.4" x14ac:dyDescent="0.55000000000000004">
      <c r="A17" s="289" t="s">
        <v>495</v>
      </c>
      <c r="B17" s="290">
        <v>281023</v>
      </c>
      <c r="D17" s="291" t="s">
        <v>6606</v>
      </c>
      <c r="E17" s="292">
        <v>281023</v>
      </c>
    </row>
    <row r="18" spans="1:5" ht="14.4" x14ac:dyDescent="0.55000000000000004">
      <c r="A18" s="289" t="s">
        <v>496</v>
      </c>
      <c r="B18" s="290">
        <v>16500</v>
      </c>
      <c r="D18" s="291" t="s">
        <v>6607</v>
      </c>
      <c r="E18" s="292">
        <v>16500</v>
      </c>
    </row>
    <row r="19" spans="1:5" ht="14.4" x14ac:dyDescent="0.55000000000000004">
      <c r="A19" s="289" t="s">
        <v>497</v>
      </c>
      <c r="B19" s="290">
        <v>128560</v>
      </c>
      <c r="D19" s="291" t="s">
        <v>6608</v>
      </c>
      <c r="E19" s="292">
        <v>128560</v>
      </c>
    </row>
    <row r="20" spans="1:5" ht="14.4" x14ac:dyDescent="0.55000000000000004">
      <c r="A20" s="289" t="s">
        <v>498</v>
      </c>
      <c r="B20" s="290">
        <v>16500</v>
      </c>
      <c r="D20" s="291" t="s">
        <v>6609</v>
      </c>
      <c r="E20" s="292">
        <v>16500</v>
      </c>
    </row>
    <row r="21" spans="1:5" ht="14.4" x14ac:dyDescent="0.55000000000000004">
      <c r="A21" s="289" t="s">
        <v>499</v>
      </c>
      <c r="B21" s="290">
        <v>225878.66</v>
      </c>
      <c r="D21" s="291" t="s">
        <v>6610</v>
      </c>
      <c r="E21" s="292">
        <v>225878.66</v>
      </c>
    </row>
    <row r="22" spans="1:5" ht="14.4" x14ac:dyDescent="0.55000000000000004">
      <c r="A22" s="289" t="s">
        <v>500</v>
      </c>
      <c r="B22" s="290">
        <v>5334.78</v>
      </c>
      <c r="D22" s="291" t="s">
        <v>6611</v>
      </c>
      <c r="E22" s="292">
        <v>5334.78</v>
      </c>
    </row>
    <row r="23" spans="1:5" ht="14.4" x14ac:dyDescent="0.55000000000000004">
      <c r="A23" s="289" t="s">
        <v>501</v>
      </c>
      <c r="B23" s="290">
        <v>514699</v>
      </c>
      <c r="D23" s="291" t="s">
        <v>6612</v>
      </c>
      <c r="E23" s="292">
        <v>514699</v>
      </c>
    </row>
    <row r="24" spans="1:5" ht="14.4" x14ac:dyDescent="0.55000000000000004">
      <c r="A24" s="289" t="s">
        <v>502</v>
      </c>
      <c r="B24" s="290">
        <v>34780.1</v>
      </c>
      <c r="D24" s="291" t="s">
        <v>6613</v>
      </c>
      <c r="E24" s="292">
        <v>34780.1</v>
      </c>
    </row>
    <row r="25" spans="1:5" ht="14.4" x14ac:dyDescent="0.55000000000000004">
      <c r="A25" s="289" t="s">
        <v>503</v>
      </c>
      <c r="B25" s="290">
        <v>12579.15</v>
      </c>
      <c r="D25" s="291" t="s">
        <v>6614</v>
      </c>
      <c r="E25" s="292">
        <v>12579.15</v>
      </c>
    </row>
    <row r="26" spans="1:5" ht="14.4" x14ac:dyDescent="0.55000000000000004">
      <c r="A26" s="289" t="s">
        <v>504</v>
      </c>
      <c r="B26" s="290">
        <v>1070767.8799999999</v>
      </c>
      <c r="D26" s="291" t="s">
        <v>6615</v>
      </c>
      <c r="E26" s="292">
        <v>1070767.8799999999</v>
      </c>
    </row>
    <row r="27" spans="1:5" ht="14.4" x14ac:dyDescent="0.55000000000000004">
      <c r="A27" s="289" t="s">
        <v>505</v>
      </c>
      <c r="B27" s="290">
        <v>156366</v>
      </c>
      <c r="D27" s="291" t="s">
        <v>6616</v>
      </c>
      <c r="E27" s="292">
        <v>156366</v>
      </c>
    </row>
    <row r="28" spans="1:5" ht="14.4" x14ac:dyDescent="0.55000000000000004">
      <c r="A28" s="289" t="s">
        <v>506</v>
      </c>
      <c r="B28" s="290">
        <v>10597.49</v>
      </c>
      <c r="D28" s="291" t="s">
        <v>6617</v>
      </c>
      <c r="E28" s="292">
        <v>10597.49</v>
      </c>
    </row>
    <row r="29" spans="1:5" ht="14.4" x14ac:dyDescent="0.55000000000000004">
      <c r="A29" s="289" t="s">
        <v>507</v>
      </c>
      <c r="B29" s="290">
        <v>16447</v>
      </c>
      <c r="D29" s="291" t="s">
        <v>6618</v>
      </c>
      <c r="E29" s="292">
        <v>16447</v>
      </c>
    </row>
    <row r="30" spans="1:5" ht="14.4" x14ac:dyDescent="0.55000000000000004">
      <c r="A30" s="289" t="s">
        <v>508</v>
      </c>
      <c r="B30" s="290">
        <v>36130.769999999997</v>
      </c>
      <c r="D30" s="291" t="s">
        <v>6619</v>
      </c>
      <c r="E30" s="292">
        <v>36130.769999999997</v>
      </c>
    </row>
    <row r="31" spans="1:5" ht="14.4" x14ac:dyDescent="0.55000000000000004">
      <c r="A31" s="289" t="s">
        <v>509</v>
      </c>
      <c r="B31" s="290">
        <v>16500</v>
      </c>
      <c r="D31" s="291" t="s">
        <v>6620</v>
      </c>
      <c r="E31" s="292">
        <v>16500</v>
      </c>
    </row>
    <row r="32" spans="1:5" ht="14.4" x14ac:dyDescent="0.55000000000000004">
      <c r="A32" s="289" t="s">
        <v>327</v>
      </c>
      <c r="B32" s="290">
        <v>481554</v>
      </c>
      <c r="D32" s="291" t="s">
        <v>6621</v>
      </c>
      <c r="E32" s="292">
        <v>481554</v>
      </c>
    </row>
    <row r="33" spans="1:5" ht="14.4" x14ac:dyDescent="0.55000000000000004">
      <c r="A33" s="289" t="s">
        <v>510</v>
      </c>
      <c r="B33" s="290">
        <v>18245</v>
      </c>
      <c r="D33" s="291" t="s">
        <v>6622</v>
      </c>
      <c r="E33" s="292">
        <v>18245</v>
      </c>
    </row>
    <row r="34" spans="1:5" ht="14.4" x14ac:dyDescent="0.55000000000000004">
      <c r="A34" s="289" t="s">
        <v>511</v>
      </c>
      <c r="B34" s="290">
        <v>1287031.49</v>
      </c>
      <c r="D34" s="291" t="s">
        <v>6623</v>
      </c>
      <c r="E34" s="292">
        <v>1287031.49</v>
      </c>
    </row>
    <row r="35" spans="1:5" ht="14.4" x14ac:dyDescent="0.55000000000000004">
      <c r="A35" s="289" t="s">
        <v>512</v>
      </c>
      <c r="B35" s="290">
        <v>301472.07</v>
      </c>
      <c r="D35" s="291" t="s">
        <v>6624</v>
      </c>
      <c r="E35" s="292">
        <v>301472.07</v>
      </c>
    </row>
    <row r="36" spans="1:5" ht="14.4" x14ac:dyDescent="0.55000000000000004">
      <c r="A36" s="289" t="s">
        <v>513</v>
      </c>
      <c r="B36" s="290">
        <v>12076</v>
      </c>
      <c r="D36" s="291" t="s">
        <v>6625</v>
      </c>
      <c r="E36" s="292">
        <v>12076</v>
      </c>
    </row>
    <row r="37" spans="1:5" ht="14.4" x14ac:dyDescent="0.55000000000000004">
      <c r="A37" s="289" t="s">
        <v>3989</v>
      </c>
      <c r="B37" s="290">
        <v>57814.239999999998</v>
      </c>
      <c r="D37" s="291" t="s">
        <v>6626</v>
      </c>
      <c r="E37" s="292">
        <v>57814.239999999998</v>
      </c>
    </row>
    <row r="38" spans="1:5" ht="14.4" x14ac:dyDescent="0.55000000000000004">
      <c r="A38" s="289" t="s">
        <v>514</v>
      </c>
      <c r="B38" s="290">
        <v>36294</v>
      </c>
      <c r="D38" s="291" t="s">
        <v>6627</v>
      </c>
      <c r="E38" s="292">
        <v>36294</v>
      </c>
    </row>
    <row r="39" spans="1:5" ht="14.4" x14ac:dyDescent="0.55000000000000004">
      <c r="A39" s="289" t="s">
        <v>3990</v>
      </c>
      <c r="B39" s="290">
        <v>51823</v>
      </c>
      <c r="D39" s="291" t="s">
        <v>6628</v>
      </c>
      <c r="E39" s="292">
        <v>51823</v>
      </c>
    </row>
    <row r="40" spans="1:5" ht="14.4" x14ac:dyDescent="0.55000000000000004">
      <c r="A40" s="289" t="s">
        <v>515</v>
      </c>
      <c r="B40" s="290">
        <v>477725</v>
      </c>
      <c r="D40" s="291" t="s">
        <v>6629</v>
      </c>
      <c r="E40" s="292">
        <v>477725</v>
      </c>
    </row>
    <row r="41" spans="1:5" ht="14.4" x14ac:dyDescent="0.55000000000000004">
      <c r="A41" s="289" t="s">
        <v>516</v>
      </c>
      <c r="B41" s="290">
        <v>32774.03</v>
      </c>
      <c r="D41" s="291" t="s">
        <v>6630</v>
      </c>
      <c r="E41" s="292">
        <v>32774.03</v>
      </c>
    </row>
    <row r="42" spans="1:5" ht="14.4" x14ac:dyDescent="0.55000000000000004">
      <c r="A42" s="289" t="s">
        <v>517</v>
      </c>
      <c r="B42" s="290">
        <v>217966</v>
      </c>
      <c r="D42" s="291" t="s">
        <v>6631</v>
      </c>
      <c r="E42" s="292">
        <v>217966</v>
      </c>
    </row>
    <row r="43" spans="1:5" ht="14.4" x14ac:dyDescent="0.55000000000000004">
      <c r="A43" s="289" t="s">
        <v>518</v>
      </c>
      <c r="B43" s="290">
        <v>21812.9</v>
      </c>
      <c r="D43" s="291" t="s">
        <v>6632</v>
      </c>
      <c r="E43" s="292">
        <v>21812.9</v>
      </c>
    </row>
    <row r="44" spans="1:5" ht="14.4" x14ac:dyDescent="0.55000000000000004">
      <c r="A44" s="289" t="s">
        <v>519</v>
      </c>
      <c r="B44" s="290">
        <v>112785</v>
      </c>
      <c r="D44" s="291" t="s">
        <v>6633</v>
      </c>
      <c r="E44" s="292">
        <v>112785</v>
      </c>
    </row>
    <row r="45" spans="1:5" ht="14.4" x14ac:dyDescent="0.55000000000000004">
      <c r="A45" s="289" t="s">
        <v>520</v>
      </c>
      <c r="B45" s="290">
        <v>680556</v>
      </c>
      <c r="D45" s="291" t="s">
        <v>6634</v>
      </c>
      <c r="E45" s="292">
        <v>680556</v>
      </c>
    </row>
    <row r="46" spans="1:5" ht="14.4" x14ac:dyDescent="0.55000000000000004">
      <c r="A46" s="289" t="s">
        <v>521</v>
      </c>
      <c r="B46" s="290">
        <v>158014</v>
      </c>
      <c r="D46" s="291" t="s">
        <v>6635</v>
      </c>
      <c r="E46" s="292">
        <v>158014</v>
      </c>
    </row>
    <row r="47" spans="1:5" ht="14.4" x14ac:dyDescent="0.55000000000000004">
      <c r="A47" s="289" t="s">
        <v>522</v>
      </c>
      <c r="B47" s="290">
        <v>133345.82</v>
      </c>
      <c r="D47" s="291" t="s">
        <v>6636</v>
      </c>
      <c r="E47" s="292">
        <v>133345.82</v>
      </c>
    </row>
    <row r="48" spans="1:5" ht="14.4" x14ac:dyDescent="0.55000000000000004">
      <c r="A48" s="289" t="s">
        <v>523</v>
      </c>
      <c r="B48" s="290">
        <v>263915</v>
      </c>
      <c r="D48" s="291" t="s">
        <v>6637</v>
      </c>
      <c r="E48" s="292">
        <v>263915</v>
      </c>
    </row>
    <row r="49" spans="1:5" ht="14.4" x14ac:dyDescent="0.55000000000000004">
      <c r="A49" s="289" t="s">
        <v>524</v>
      </c>
      <c r="B49" s="290">
        <v>19225</v>
      </c>
      <c r="D49" s="291" t="s">
        <v>6638</v>
      </c>
      <c r="E49" s="292">
        <v>19225</v>
      </c>
    </row>
    <row r="50" spans="1:5" ht="14.4" x14ac:dyDescent="0.55000000000000004">
      <c r="A50" s="289" t="s">
        <v>525</v>
      </c>
      <c r="B50" s="290">
        <v>12704.8</v>
      </c>
      <c r="D50" s="291" t="s">
        <v>6639</v>
      </c>
      <c r="E50" s="292">
        <v>12704.8</v>
      </c>
    </row>
    <row r="51" spans="1:5" ht="14.4" x14ac:dyDescent="0.55000000000000004">
      <c r="A51" s="289" t="s">
        <v>526</v>
      </c>
      <c r="B51" s="290">
        <v>3995</v>
      </c>
      <c r="D51" s="291" t="s">
        <v>6640</v>
      </c>
      <c r="E51" s="292">
        <v>3995</v>
      </c>
    </row>
    <row r="52" spans="1:5" ht="14.4" x14ac:dyDescent="0.55000000000000004">
      <c r="A52" s="289" t="s">
        <v>527</v>
      </c>
      <c r="B52" s="290">
        <v>123566.92</v>
      </c>
      <c r="D52" s="291" t="s">
        <v>6641</v>
      </c>
      <c r="E52" s="292">
        <v>123566.92</v>
      </c>
    </row>
    <row r="53" spans="1:5" ht="14.4" x14ac:dyDescent="0.55000000000000004">
      <c r="A53" s="289" t="s">
        <v>528</v>
      </c>
      <c r="B53" s="290">
        <v>13411</v>
      </c>
      <c r="D53" s="291" t="s">
        <v>6642</v>
      </c>
      <c r="E53" s="292">
        <v>13411</v>
      </c>
    </row>
    <row r="54" spans="1:5" ht="14.4" x14ac:dyDescent="0.55000000000000004">
      <c r="A54" s="289" t="s">
        <v>529</v>
      </c>
      <c r="B54" s="290">
        <v>79844.36</v>
      </c>
      <c r="D54" s="291" t="s">
        <v>6643</v>
      </c>
      <c r="E54" s="292">
        <v>79844.36</v>
      </c>
    </row>
    <row r="55" spans="1:5" ht="14.4" x14ac:dyDescent="0.55000000000000004">
      <c r="A55" s="289" t="s">
        <v>530</v>
      </c>
      <c r="B55" s="290">
        <v>48393</v>
      </c>
      <c r="D55" s="291" t="s">
        <v>6644</v>
      </c>
      <c r="E55" s="292">
        <v>48393</v>
      </c>
    </row>
    <row r="56" spans="1:5" ht="14.4" x14ac:dyDescent="0.55000000000000004">
      <c r="A56" s="289" t="s">
        <v>531</v>
      </c>
      <c r="B56" s="290">
        <v>584447.62</v>
      </c>
      <c r="D56" s="291" t="s">
        <v>6645</v>
      </c>
      <c r="E56" s="292">
        <v>584447.62</v>
      </c>
    </row>
    <row r="57" spans="1:5" ht="14.4" x14ac:dyDescent="0.55000000000000004">
      <c r="A57" s="289" t="s">
        <v>532</v>
      </c>
      <c r="B57" s="290">
        <v>30896</v>
      </c>
      <c r="D57" s="291" t="s">
        <v>6646</v>
      </c>
      <c r="E57" s="292">
        <v>30896</v>
      </c>
    </row>
    <row r="58" spans="1:5" ht="14.4" x14ac:dyDescent="0.55000000000000004">
      <c r="A58" s="289" t="s">
        <v>533</v>
      </c>
      <c r="B58" s="290">
        <v>287208</v>
      </c>
      <c r="D58" s="291" t="s">
        <v>6647</v>
      </c>
      <c r="E58" s="292">
        <v>287208</v>
      </c>
    </row>
    <row r="59" spans="1:5" ht="14.4" x14ac:dyDescent="0.55000000000000004">
      <c r="A59" s="289" t="s">
        <v>534</v>
      </c>
      <c r="B59" s="290">
        <v>64895.58</v>
      </c>
      <c r="D59" s="291" t="s">
        <v>6648</v>
      </c>
      <c r="E59" s="292">
        <v>64895.58</v>
      </c>
    </row>
    <row r="60" spans="1:5" ht="14.4" x14ac:dyDescent="0.55000000000000004">
      <c r="A60" s="289" t="s">
        <v>535</v>
      </c>
      <c r="B60" s="290">
        <v>35767.72</v>
      </c>
      <c r="D60" s="291" t="s">
        <v>6649</v>
      </c>
      <c r="E60" s="292">
        <v>35767.72</v>
      </c>
    </row>
    <row r="61" spans="1:5" ht="14.4" x14ac:dyDescent="0.55000000000000004">
      <c r="A61" s="289" t="s">
        <v>536</v>
      </c>
      <c r="B61" s="290">
        <v>669338.67000000004</v>
      </c>
      <c r="D61" s="291" t="s">
        <v>6650</v>
      </c>
      <c r="E61" s="292">
        <v>669338.67000000004</v>
      </c>
    </row>
    <row r="62" spans="1:5" ht="14.4" x14ac:dyDescent="0.55000000000000004">
      <c r="A62" s="289" t="s">
        <v>537</v>
      </c>
      <c r="B62" s="290">
        <v>477567.67</v>
      </c>
      <c r="D62" s="291" t="s">
        <v>6651</v>
      </c>
      <c r="E62" s="292">
        <v>477567.67</v>
      </c>
    </row>
    <row r="63" spans="1:5" ht="14.4" x14ac:dyDescent="0.55000000000000004">
      <c r="A63" s="289" t="s">
        <v>538</v>
      </c>
      <c r="B63" s="290">
        <v>50163</v>
      </c>
      <c r="D63" s="291" t="s">
        <v>6652</v>
      </c>
      <c r="E63" s="292">
        <v>50163</v>
      </c>
    </row>
    <row r="64" spans="1:5" ht="14.4" x14ac:dyDescent="0.55000000000000004">
      <c r="A64" s="289" t="s">
        <v>539</v>
      </c>
      <c r="B64" s="290">
        <v>44294.7</v>
      </c>
      <c r="D64" s="291" t="s">
        <v>6653</v>
      </c>
      <c r="E64" s="292">
        <v>44294.7</v>
      </c>
    </row>
    <row r="65" spans="1:5" ht="14.4" x14ac:dyDescent="0.55000000000000004">
      <c r="A65" s="289" t="s">
        <v>540</v>
      </c>
      <c r="B65" s="290">
        <v>160281.25</v>
      </c>
      <c r="D65" s="291" t="s">
        <v>6654</v>
      </c>
      <c r="E65" s="292">
        <v>160281.25</v>
      </c>
    </row>
    <row r="66" spans="1:5" ht="14.4" x14ac:dyDescent="0.55000000000000004">
      <c r="A66" s="289" t="s">
        <v>541</v>
      </c>
      <c r="B66" s="290">
        <v>13299</v>
      </c>
      <c r="D66" s="291" t="s">
        <v>6655</v>
      </c>
      <c r="E66" s="292">
        <v>13299</v>
      </c>
    </row>
    <row r="67" spans="1:5" ht="14.4" x14ac:dyDescent="0.55000000000000004">
      <c r="A67" s="289" t="s">
        <v>542</v>
      </c>
      <c r="B67" s="290">
        <v>124358.58</v>
      </c>
      <c r="D67" s="291" t="s">
        <v>6656</v>
      </c>
      <c r="E67" s="292">
        <v>124358.58</v>
      </c>
    </row>
    <row r="68" spans="1:5" ht="14.4" x14ac:dyDescent="0.55000000000000004">
      <c r="A68" s="289" t="s">
        <v>543</v>
      </c>
      <c r="B68" s="290">
        <v>409107.17</v>
      </c>
      <c r="D68" s="291" t="s">
        <v>6657</v>
      </c>
      <c r="E68" s="292">
        <v>409107.17</v>
      </c>
    </row>
    <row r="69" spans="1:5" ht="14.4" x14ac:dyDescent="0.55000000000000004">
      <c r="A69" s="289" t="s">
        <v>544</v>
      </c>
      <c r="B69" s="290">
        <v>179631.99</v>
      </c>
      <c r="D69" s="291" t="s">
        <v>6658</v>
      </c>
      <c r="E69" s="292">
        <v>179631.99</v>
      </c>
    </row>
    <row r="70" spans="1:5" ht="14.4" x14ac:dyDescent="0.55000000000000004">
      <c r="A70" s="289" t="s">
        <v>545</v>
      </c>
      <c r="B70" s="290">
        <v>143053</v>
      </c>
      <c r="D70" s="291" t="s">
        <v>6659</v>
      </c>
      <c r="E70" s="292">
        <v>143053</v>
      </c>
    </row>
    <row r="71" spans="1:5" ht="14.4" x14ac:dyDescent="0.55000000000000004">
      <c r="A71" s="289" t="s">
        <v>546</v>
      </c>
      <c r="B71" s="290">
        <v>9997.23</v>
      </c>
      <c r="D71" s="291" t="s">
        <v>6660</v>
      </c>
      <c r="E71" s="292">
        <v>9997.23</v>
      </c>
    </row>
    <row r="72" spans="1:5" ht="14.4" x14ac:dyDescent="0.55000000000000004">
      <c r="A72" s="289" t="s">
        <v>547</v>
      </c>
      <c r="B72" s="290">
        <v>162426.03</v>
      </c>
      <c r="D72" s="291" t="s">
        <v>6661</v>
      </c>
      <c r="E72" s="292">
        <v>162426.03</v>
      </c>
    </row>
    <row r="73" spans="1:5" ht="14.4" x14ac:dyDescent="0.55000000000000004">
      <c r="A73" s="289" t="s">
        <v>548</v>
      </c>
      <c r="B73" s="290">
        <v>581000.29</v>
      </c>
      <c r="D73" s="291" t="s">
        <v>6662</v>
      </c>
      <c r="E73" s="292">
        <v>581000.29</v>
      </c>
    </row>
    <row r="74" spans="1:5" ht="14.4" x14ac:dyDescent="0.55000000000000004">
      <c r="A74" s="289" t="s">
        <v>549</v>
      </c>
      <c r="B74" s="290">
        <v>1307429</v>
      </c>
      <c r="D74" s="291" t="s">
        <v>6663</v>
      </c>
      <c r="E74" s="292">
        <v>1307429</v>
      </c>
    </row>
    <row r="75" spans="1:5" ht="14.4" x14ac:dyDescent="0.55000000000000004">
      <c r="A75" s="289" t="s">
        <v>550</v>
      </c>
      <c r="B75" s="290">
        <v>38643</v>
      </c>
      <c r="D75" s="291" t="s">
        <v>6664</v>
      </c>
      <c r="E75" s="292">
        <v>38643</v>
      </c>
    </row>
    <row r="76" spans="1:5" ht="14.4" x14ac:dyDescent="0.55000000000000004">
      <c r="A76" s="289" t="s">
        <v>551</v>
      </c>
      <c r="B76" s="290">
        <v>59272.88</v>
      </c>
      <c r="D76" s="291" t="s">
        <v>6665</v>
      </c>
      <c r="E76" s="292">
        <v>59272.88</v>
      </c>
    </row>
    <row r="77" spans="1:5" ht="14.4" x14ac:dyDescent="0.55000000000000004">
      <c r="A77" s="289" t="s">
        <v>552</v>
      </c>
      <c r="B77" s="290">
        <v>33575</v>
      </c>
      <c r="D77" s="291" t="s">
        <v>6666</v>
      </c>
      <c r="E77" s="292">
        <v>33575</v>
      </c>
    </row>
    <row r="78" spans="1:5" ht="14.4" x14ac:dyDescent="0.55000000000000004">
      <c r="A78" s="289" t="s">
        <v>553</v>
      </c>
      <c r="B78" s="290">
        <v>35296</v>
      </c>
      <c r="D78" s="291" t="s">
        <v>6667</v>
      </c>
      <c r="E78" s="292">
        <v>35296</v>
      </c>
    </row>
    <row r="79" spans="1:5" ht="14.4" x14ac:dyDescent="0.55000000000000004">
      <c r="A79" s="289" t="s">
        <v>554</v>
      </c>
      <c r="B79" s="290">
        <v>30797.72</v>
      </c>
      <c r="D79" s="291" t="s">
        <v>6668</v>
      </c>
      <c r="E79" s="292">
        <v>30797.72</v>
      </c>
    </row>
    <row r="80" spans="1:5" ht="14.4" x14ac:dyDescent="0.55000000000000004">
      <c r="A80" s="289" t="s">
        <v>555</v>
      </c>
      <c r="B80" s="290">
        <v>28351.74</v>
      </c>
      <c r="D80" s="291" t="s">
        <v>6669</v>
      </c>
      <c r="E80" s="292">
        <v>28351.74</v>
      </c>
    </row>
    <row r="81" spans="1:5" ht="14.4" x14ac:dyDescent="0.55000000000000004">
      <c r="A81" s="289" t="s">
        <v>556</v>
      </c>
      <c r="B81" s="290">
        <v>37291</v>
      </c>
      <c r="D81" s="291" t="s">
        <v>6670</v>
      </c>
      <c r="E81" s="292">
        <v>37291</v>
      </c>
    </row>
    <row r="82" spans="1:5" ht="14.4" x14ac:dyDescent="0.55000000000000004">
      <c r="A82" s="289" t="s">
        <v>557</v>
      </c>
      <c r="B82" s="290">
        <v>16644</v>
      </c>
      <c r="D82" s="291" t="s">
        <v>6671</v>
      </c>
      <c r="E82" s="292">
        <v>16644</v>
      </c>
    </row>
    <row r="83" spans="1:5" ht="14.4" x14ac:dyDescent="0.55000000000000004">
      <c r="A83" s="289" t="s">
        <v>558</v>
      </c>
      <c r="B83" s="290">
        <v>27927</v>
      </c>
      <c r="D83" s="291" t="s">
        <v>6672</v>
      </c>
      <c r="E83" s="292">
        <v>27927</v>
      </c>
    </row>
    <row r="84" spans="1:5" ht="14.4" x14ac:dyDescent="0.55000000000000004">
      <c r="A84" s="289" t="s">
        <v>559</v>
      </c>
      <c r="B84" s="290">
        <v>49448</v>
      </c>
      <c r="D84" s="291" t="s">
        <v>6673</v>
      </c>
      <c r="E84" s="292">
        <v>49448</v>
      </c>
    </row>
    <row r="85" spans="1:5" ht="14.4" x14ac:dyDescent="0.55000000000000004">
      <c r="A85" s="289" t="s">
        <v>560</v>
      </c>
      <c r="B85" s="290">
        <v>54374.43</v>
      </c>
      <c r="D85" s="291" t="s">
        <v>6674</v>
      </c>
      <c r="E85" s="292">
        <v>54374.43</v>
      </c>
    </row>
    <row r="86" spans="1:5" ht="14.4" x14ac:dyDescent="0.55000000000000004">
      <c r="A86" s="289" t="s">
        <v>561</v>
      </c>
      <c r="B86" s="290">
        <v>281320.5</v>
      </c>
      <c r="D86" s="291" t="s">
        <v>6675</v>
      </c>
      <c r="E86" s="292">
        <v>281320.5</v>
      </c>
    </row>
    <row r="87" spans="1:5" ht="14.4" x14ac:dyDescent="0.55000000000000004">
      <c r="A87" s="289" t="s">
        <v>562</v>
      </c>
      <c r="B87" s="290">
        <v>36358</v>
      </c>
      <c r="D87" s="291" t="s">
        <v>6676</v>
      </c>
      <c r="E87" s="292">
        <v>36358</v>
      </c>
    </row>
    <row r="88" spans="1:5" ht="14.4" x14ac:dyDescent="0.55000000000000004">
      <c r="A88" s="289" t="s">
        <v>563</v>
      </c>
      <c r="B88" s="290">
        <v>1303953.8600000001</v>
      </c>
      <c r="D88" s="291" t="s">
        <v>6677</v>
      </c>
      <c r="E88" s="292">
        <v>1303953.8600000001</v>
      </c>
    </row>
    <row r="89" spans="1:5" ht="14.4" x14ac:dyDescent="0.55000000000000004">
      <c r="A89" s="289" t="s">
        <v>564</v>
      </c>
      <c r="B89" s="290">
        <v>38580.980000000003</v>
      </c>
      <c r="D89" s="291" t="s">
        <v>6678</v>
      </c>
      <c r="E89" s="292">
        <v>38580.980000000003</v>
      </c>
    </row>
    <row r="90" spans="1:5" ht="14.4" x14ac:dyDescent="0.55000000000000004">
      <c r="A90" s="289" t="s">
        <v>565</v>
      </c>
      <c r="B90" s="290">
        <v>27971</v>
      </c>
      <c r="D90" s="291" t="s">
        <v>6679</v>
      </c>
      <c r="E90" s="292">
        <v>27971</v>
      </c>
    </row>
    <row r="91" spans="1:5" ht="14.4" x14ac:dyDescent="0.55000000000000004">
      <c r="A91" s="289" t="s">
        <v>566</v>
      </c>
      <c r="B91" s="290">
        <v>46346.66</v>
      </c>
      <c r="D91" s="291" t="s">
        <v>6680</v>
      </c>
      <c r="E91" s="292">
        <v>46346.66</v>
      </c>
    </row>
    <row r="92" spans="1:5" ht="14.4" x14ac:dyDescent="0.55000000000000004">
      <c r="A92" s="289" t="s">
        <v>567</v>
      </c>
      <c r="B92" s="290">
        <v>32197</v>
      </c>
      <c r="D92" s="291" t="s">
        <v>6681</v>
      </c>
      <c r="E92" s="292">
        <v>32197</v>
      </c>
    </row>
    <row r="93" spans="1:5" ht="14.4" x14ac:dyDescent="0.55000000000000004">
      <c r="A93" s="289" t="s">
        <v>568</v>
      </c>
      <c r="B93" s="290">
        <v>7075</v>
      </c>
      <c r="D93" s="291" t="s">
        <v>6682</v>
      </c>
      <c r="E93" s="292">
        <v>7075</v>
      </c>
    </row>
    <row r="94" spans="1:5" ht="14.4" x14ac:dyDescent="0.55000000000000004">
      <c r="A94" s="289" t="s">
        <v>569</v>
      </c>
      <c r="B94" s="290">
        <v>330510.52</v>
      </c>
      <c r="D94" s="291" t="s">
        <v>6683</v>
      </c>
      <c r="E94" s="292">
        <v>330510.52</v>
      </c>
    </row>
    <row r="95" spans="1:5" ht="14.4" x14ac:dyDescent="0.55000000000000004">
      <c r="A95" s="289" t="s">
        <v>570</v>
      </c>
      <c r="B95" s="290">
        <v>16295.59</v>
      </c>
      <c r="D95" s="291" t="s">
        <v>6684</v>
      </c>
      <c r="E95" s="292">
        <v>16295.59</v>
      </c>
    </row>
    <row r="96" spans="1:5" ht="14.4" x14ac:dyDescent="0.55000000000000004">
      <c r="A96" s="289" t="s">
        <v>571</v>
      </c>
      <c r="B96" s="290">
        <v>1605346</v>
      </c>
      <c r="D96" s="291" t="s">
        <v>6685</v>
      </c>
      <c r="E96" s="292">
        <v>1605346</v>
      </c>
    </row>
    <row r="97" spans="1:5" ht="14.4" x14ac:dyDescent="0.55000000000000004">
      <c r="A97" s="289" t="s">
        <v>572</v>
      </c>
      <c r="B97" s="290">
        <v>27450</v>
      </c>
      <c r="D97" s="291" t="s">
        <v>6686</v>
      </c>
      <c r="E97" s="292">
        <v>27450</v>
      </c>
    </row>
    <row r="98" spans="1:5" ht="14.4" x14ac:dyDescent="0.55000000000000004">
      <c r="A98" s="289" t="s">
        <v>573</v>
      </c>
      <c r="B98" s="290">
        <v>31203</v>
      </c>
      <c r="D98" s="291" t="s">
        <v>6687</v>
      </c>
      <c r="E98" s="292">
        <v>31203</v>
      </c>
    </row>
    <row r="99" spans="1:5" ht="14.4" x14ac:dyDescent="0.55000000000000004">
      <c r="A99" s="289" t="s">
        <v>574</v>
      </c>
      <c r="B99" s="290">
        <v>15997.8</v>
      </c>
      <c r="D99" s="291" t="s">
        <v>6688</v>
      </c>
      <c r="E99" s="292">
        <v>15997.8</v>
      </c>
    </row>
    <row r="100" spans="1:5" ht="14.4" x14ac:dyDescent="0.55000000000000004">
      <c r="A100" s="289" t="s">
        <v>575</v>
      </c>
      <c r="B100" s="290">
        <v>28176</v>
      </c>
      <c r="D100" s="291" t="s">
        <v>6689</v>
      </c>
      <c r="E100" s="292">
        <v>28176</v>
      </c>
    </row>
    <row r="101" spans="1:5" ht="14.4" x14ac:dyDescent="0.55000000000000004">
      <c r="A101" s="289" t="s">
        <v>576</v>
      </c>
      <c r="B101" s="290">
        <v>86365</v>
      </c>
      <c r="D101" s="291" t="s">
        <v>6690</v>
      </c>
      <c r="E101" s="292">
        <v>86365</v>
      </c>
    </row>
    <row r="102" spans="1:5" ht="14.4" x14ac:dyDescent="0.55000000000000004">
      <c r="A102" s="289" t="s">
        <v>577</v>
      </c>
      <c r="B102" s="290">
        <v>42301.46</v>
      </c>
      <c r="D102" s="291" t="s">
        <v>6691</v>
      </c>
      <c r="E102" s="292">
        <v>42301.46</v>
      </c>
    </row>
    <row r="103" spans="1:5" ht="14.4" x14ac:dyDescent="0.55000000000000004">
      <c r="A103" s="289" t="s">
        <v>578</v>
      </c>
      <c r="B103" s="290">
        <v>179690.39</v>
      </c>
      <c r="D103" s="291" t="s">
        <v>6692</v>
      </c>
      <c r="E103" s="292">
        <v>179690.39</v>
      </c>
    </row>
    <row r="104" spans="1:5" ht="14.4" x14ac:dyDescent="0.55000000000000004">
      <c r="A104" s="289" t="s">
        <v>579</v>
      </c>
      <c r="B104" s="290">
        <v>43619</v>
      </c>
      <c r="D104" s="291" t="s">
        <v>6693</v>
      </c>
      <c r="E104" s="292">
        <v>43619</v>
      </c>
    </row>
    <row r="105" spans="1:5" ht="14.4" x14ac:dyDescent="0.55000000000000004">
      <c r="A105" s="289" t="s">
        <v>580</v>
      </c>
      <c r="B105" s="290">
        <v>186789</v>
      </c>
      <c r="D105" s="291" t="s">
        <v>6694</v>
      </c>
      <c r="E105" s="292">
        <v>186789</v>
      </c>
    </row>
    <row r="106" spans="1:5" ht="14.4" x14ac:dyDescent="0.55000000000000004">
      <c r="A106" s="289" t="s">
        <v>581</v>
      </c>
      <c r="B106" s="290">
        <v>3308980</v>
      </c>
      <c r="D106" s="291" t="s">
        <v>6695</v>
      </c>
      <c r="E106" s="292">
        <v>3308980</v>
      </c>
    </row>
    <row r="107" spans="1:5" ht="14.4" x14ac:dyDescent="0.55000000000000004">
      <c r="A107" s="289" t="s">
        <v>582</v>
      </c>
      <c r="B107" s="290">
        <v>7268.46</v>
      </c>
      <c r="D107" s="291" t="s">
        <v>6696</v>
      </c>
      <c r="E107" s="292">
        <v>7268.46</v>
      </c>
    </row>
    <row r="108" spans="1:5" ht="14.4" x14ac:dyDescent="0.55000000000000004">
      <c r="A108" s="289" t="s">
        <v>583</v>
      </c>
      <c r="B108" s="290">
        <v>39404</v>
      </c>
      <c r="D108" s="291" t="s">
        <v>6697</v>
      </c>
      <c r="E108" s="292">
        <v>39404</v>
      </c>
    </row>
    <row r="109" spans="1:5" ht="14.4" x14ac:dyDescent="0.55000000000000004">
      <c r="A109" s="289" t="s">
        <v>584</v>
      </c>
      <c r="B109" s="290">
        <v>22162.7</v>
      </c>
      <c r="D109" s="291" t="s">
        <v>6698</v>
      </c>
      <c r="E109" s="292">
        <v>22162.7</v>
      </c>
    </row>
    <row r="110" spans="1:5" ht="14.4" x14ac:dyDescent="0.55000000000000004">
      <c r="A110" s="289" t="s">
        <v>585</v>
      </c>
      <c r="B110" s="290">
        <v>20174</v>
      </c>
      <c r="D110" s="291" t="s">
        <v>6699</v>
      </c>
      <c r="E110" s="292">
        <v>20174</v>
      </c>
    </row>
    <row r="111" spans="1:5" ht="14.4" x14ac:dyDescent="0.55000000000000004">
      <c r="A111" s="289" t="s">
        <v>586</v>
      </c>
      <c r="B111" s="290">
        <v>27637</v>
      </c>
      <c r="D111" s="291" t="s">
        <v>6700</v>
      </c>
      <c r="E111" s="292">
        <v>27637</v>
      </c>
    </row>
    <row r="112" spans="1:5" ht="14.4" x14ac:dyDescent="0.55000000000000004">
      <c r="A112" s="289" t="s">
        <v>587</v>
      </c>
      <c r="B112" s="290">
        <v>30626.58</v>
      </c>
      <c r="D112" s="291" t="s">
        <v>6701</v>
      </c>
      <c r="E112" s="292">
        <v>30626.58</v>
      </c>
    </row>
    <row r="113" spans="1:5" ht="14.4" x14ac:dyDescent="0.55000000000000004">
      <c r="A113" s="289" t="s">
        <v>588</v>
      </c>
      <c r="B113" s="290">
        <v>10117.64</v>
      </c>
      <c r="D113" s="291" t="s">
        <v>6702</v>
      </c>
      <c r="E113" s="292">
        <v>10117.64</v>
      </c>
    </row>
    <row r="114" spans="1:5" ht="14.4" x14ac:dyDescent="0.55000000000000004">
      <c r="A114" s="289" t="s">
        <v>589</v>
      </c>
      <c r="B114" s="290">
        <v>12648.25</v>
      </c>
      <c r="D114" s="291" t="s">
        <v>6703</v>
      </c>
      <c r="E114" s="292">
        <v>12648.25</v>
      </c>
    </row>
    <row r="115" spans="1:5" ht="14.4" x14ac:dyDescent="0.55000000000000004">
      <c r="A115" s="289" t="s">
        <v>590</v>
      </c>
      <c r="B115" s="290">
        <v>24040</v>
      </c>
      <c r="D115" s="291" t="s">
        <v>6704</v>
      </c>
      <c r="E115" s="292">
        <v>24040</v>
      </c>
    </row>
    <row r="116" spans="1:5" ht="14.4" x14ac:dyDescent="0.55000000000000004">
      <c r="A116" s="289" t="s">
        <v>591</v>
      </c>
      <c r="B116" s="290">
        <v>22569</v>
      </c>
      <c r="D116" s="291" t="s">
        <v>6705</v>
      </c>
      <c r="E116" s="292">
        <v>22569</v>
      </c>
    </row>
    <row r="117" spans="1:5" ht="14.4" x14ac:dyDescent="0.55000000000000004">
      <c r="A117" s="289" t="s">
        <v>592</v>
      </c>
      <c r="B117" s="290">
        <v>71444</v>
      </c>
      <c r="D117" s="291" t="s">
        <v>6706</v>
      </c>
      <c r="E117" s="292">
        <v>71444</v>
      </c>
    </row>
    <row r="118" spans="1:5" ht="14.4" x14ac:dyDescent="0.55000000000000004">
      <c r="A118" s="289" t="s">
        <v>593</v>
      </c>
      <c r="B118" s="290">
        <v>67396.039999999994</v>
      </c>
      <c r="D118" s="291" t="s">
        <v>6707</v>
      </c>
      <c r="E118" s="292">
        <v>67396.039999999994</v>
      </c>
    </row>
    <row r="119" spans="1:5" ht="14.4" x14ac:dyDescent="0.55000000000000004">
      <c r="A119" s="289" t="s">
        <v>594</v>
      </c>
      <c r="B119" s="290">
        <v>55897.78</v>
      </c>
      <c r="D119" s="291" t="s">
        <v>6708</v>
      </c>
      <c r="E119" s="292">
        <v>55897.78</v>
      </c>
    </row>
    <row r="120" spans="1:5" ht="14.4" x14ac:dyDescent="0.55000000000000004">
      <c r="A120" s="289" t="s">
        <v>595</v>
      </c>
      <c r="B120" s="290">
        <v>23000</v>
      </c>
      <c r="D120" s="291" t="s">
        <v>6709</v>
      </c>
      <c r="E120" s="292">
        <v>23000</v>
      </c>
    </row>
    <row r="121" spans="1:5" ht="14.4" x14ac:dyDescent="0.55000000000000004">
      <c r="A121" s="289" t="s">
        <v>596</v>
      </c>
      <c r="B121" s="290">
        <v>15148</v>
      </c>
      <c r="D121" s="291" t="s">
        <v>6710</v>
      </c>
      <c r="E121" s="292">
        <v>15148</v>
      </c>
    </row>
    <row r="122" spans="1:5" ht="14.4" x14ac:dyDescent="0.55000000000000004">
      <c r="A122" s="289" t="s">
        <v>597</v>
      </c>
      <c r="B122" s="290">
        <v>798718</v>
      </c>
      <c r="D122" s="291" t="s">
        <v>6711</v>
      </c>
      <c r="E122" s="292">
        <v>798718</v>
      </c>
    </row>
    <row r="123" spans="1:5" ht="14.4" x14ac:dyDescent="0.55000000000000004">
      <c r="A123" s="289" t="s">
        <v>598</v>
      </c>
      <c r="B123" s="290">
        <v>16500</v>
      </c>
      <c r="D123" s="291" t="s">
        <v>6712</v>
      </c>
      <c r="E123" s="292">
        <v>16500</v>
      </c>
    </row>
    <row r="124" spans="1:5" ht="14.4" x14ac:dyDescent="0.55000000000000004">
      <c r="A124" s="289" t="s">
        <v>599</v>
      </c>
      <c r="B124" s="290">
        <v>266052.73</v>
      </c>
      <c r="D124" s="291" t="s">
        <v>6713</v>
      </c>
      <c r="E124" s="292">
        <v>266052.73</v>
      </c>
    </row>
    <row r="125" spans="1:5" ht="14.4" x14ac:dyDescent="0.55000000000000004">
      <c r="A125" s="289" t="s">
        <v>600</v>
      </c>
      <c r="B125" s="290">
        <v>10872.75</v>
      </c>
      <c r="D125" s="291" t="s">
        <v>6714</v>
      </c>
      <c r="E125" s="292">
        <v>10872.75</v>
      </c>
    </row>
    <row r="126" spans="1:5" ht="14.4" x14ac:dyDescent="0.55000000000000004">
      <c r="A126" s="289" t="s">
        <v>601</v>
      </c>
      <c r="B126" s="290">
        <v>484011</v>
      </c>
      <c r="D126" s="291" t="s">
        <v>6715</v>
      </c>
      <c r="E126" s="292">
        <v>484011</v>
      </c>
    </row>
    <row r="127" spans="1:5" ht="14.4" x14ac:dyDescent="0.55000000000000004">
      <c r="A127" s="289" t="s">
        <v>602</v>
      </c>
      <c r="B127" s="290">
        <v>18838</v>
      </c>
      <c r="D127" s="291" t="s">
        <v>6716</v>
      </c>
      <c r="E127" s="292">
        <v>18838</v>
      </c>
    </row>
    <row r="128" spans="1:5" ht="14.4" x14ac:dyDescent="0.55000000000000004">
      <c r="A128" s="289" t="s">
        <v>603</v>
      </c>
      <c r="B128" s="290">
        <v>8539</v>
      </c>
      <c r="D128" s="291" t="s">
        <v>6717</v>
      </c>
      <c r="E128" s="292">
        <v>8539</v>
      </c>
    </row>
    <row r="129" spans="1:5" ht="14.4" x14ac:dyDescent="0.55000000000000004">
      <c r="A129" s="289" t="s">
        <v>604</v>
      </c>
      <c r="B129" s="290">
        <v>120908.43</v>
      </c>
      <c r="D129" s="291" t="s">
        <v>6718</v>
      </c>
      <c r="E129" s="292">
        <v>120908.43</v>
      </c>
    </row>
    <row r="130" spans="1:5" ht="14.4" x14ac:dyDescent="0.55000000000000004">
      <c r="A130" s="289" t="s">
        <v>605</v>
      </c>
      <c r="B130" s="290">
        <v>420531</v>
      </c>
      <c r="D130" s="291" t="s">
        <v>6719</v>
      </c>
      <c r="E130" s="292">
        <v>420531</v>
      </c>
    </row>
    <row r="131" spans="1:5" ht="14.4" x14ac:dyDescent="0.55000000000000004">
      <c r="A131" s="289" t="s">
        <v>606</v>
      </c>
      <c r="B131" s="290">
        <v>8920.43</v>
      </c>
      <c r="D131" s="291" t="s">
        <v>6720</v>
      </c>
      <c r="E131" s="292">
        <v>8920.43</v>
      </c>
    </row>
    <row r="132" spans="1:5" ht="14.4" x14ac:dyDescent="0.55000000000000004">
      <c r="A132" s="289" t="s">
        <v>607</v>
      </c>
      <c r="B132" s="290">
        <v>700218</v>
      </c>
      <c r="D132" s="291" t="s">
        <v>6721</v>
      </c>
      <c r="E132" s="292">
        <v>700218</v>
      </c>
    </row>
    <row r="133" spans="1:5" ht="14.4" x14ac:dyDescent="0.55000000000000004">
      <c r="A133" s="289" t="s">
        <v>608</v>
      </c>
      <c r="B133" s="290">
        <v>151236.19</v>
      </c>
      <c r="D133" s="291" t="s">
        <v>6722</v>
      </c>
      <c r="E133" s="292">
        <v>151236.19</v>
      </c>
    </row>
    <row r="134" spans="1:5" ht="14.4" x14ac:dyDescent="0.55000000000000004">
      <c r="A134" s="289" t="s">
        <v>609</v>
      </c>
      <c r="B134" s="290">
        <v>19774</v>
      </c>
      <c r="D134" s="291" t="s">
        <v>6723</v>
      </c>
      <c r="E134" s="292">
        <v>19774</v>
      </c>
    </row>
    <row r="135" spans="1:5" ht="14.4" x14ac:dyDescent="0.55000000000000004">
      <c r="A135" s="289" t="s">
        <v>610</v>
      </c>
      <c r="B135" s="290">
        <v>16352.89</v>
      </c>
      <c r="D135" s="291" t="s">
        <v>6724</v>
      </c>
      <c r="E135" s="292">
        <v>16352.89</v>
      </c>
    </row>
    <row r="136" spans="1:5" ht="14.4" x14ac:dyDescent="0.55000000000000004">
      <c r="A136" s="289" t="s">
        <v>611</v>
      </c>
      <c r="B136" s="290">
        <v>22579</v>
      </c>
      <c r="D136" s="291" t="s">
        <v>6725</v>
      </c>
      <c r="E136" s="292">
        <v>22579</v>
      </c>
    </row>
    <row r="137" spans="1:5" ht="14.4" x14ac:dyDescent="0.55000000000000004">
      <c r="A137" s="289" t="s">
        <v>3991</v>
      </c>
      <c r="B137" s="290">
        <v>43474.879999999997</v>
      </c>
      <c r="D137" s="291" t="s">
        <v>6726</v>
      </c>
      <c r="E137" s="292">
        <v>43474.879999999997</v>
      </c>
    </row>
    <row r="138" spans="1:5" ht="14.4" x14ac:dyDescent="0.55000000000000004">
      <c r="A138" s="289" t="s">
        <v>3992</v>
      </c>
      <c r="B138" s="290">
        <v>54537.62</v>
      </c>
      <c r="D138" s="291" t="s">
        <v>6727</v>
      </c>
      <c r="E138" s="292">
        <v>54537.62</v>
      </c>
    </row>
    <row r="139" spans="1:5" ht="14.4" x14ac:dyDescent="0.55000000000000004">
      <c r="A139" s="289" t="s">
        <v>612</v>
      </c>
      <c r="B139" s="290">
        <v>181015</v>
      </c>
      <c r="D139" s="291" t="s">
        <v>6728</v>
      </c>
      <c r="E139" s="292">
        <v>181015</v>
      </c>
    </row>
    <row r="140" spans="1:5" ht="14.4" x14ac:dyDescent="0.55000000000000004">
      <c r="A140" s="289" t="s">
        <v>613</v>
      </c>
      <c r="B140" s="290">
        <v>16500</v>
      </c>
      <c r="D140" s="291" t="s">
        <v>6729</v>
      </c>
      <c r="E140" s="292">
        <v>16500</v>
      </c>
    </row>
    <row r="141" spans="1:5" ht="14.4" x14ac:dyDescent="0.55000000000000004">
      <c r="A141" s="289" t="s">
        <v>614</v>
      </c>
      <c r="B141" s="290">
        <v>1701511</v>
      </c>
      <c r="D141" s="291" t="s">
        <v>6730</v>
      </c>
      <c r="E141" s="292">
        <v>1701511</v>
      </c>
    </row>
    <row r="142" spans="1:5" ht="14.4" x14ac:dyDescent="0.55000000000000004">
      <c r="A142" s="289" t="s">
        <v>615</v>
      </c>
      <c r="B142" s="290">
        <v>37537</v>
      </c>
      <c r="D142" s="291" t="s">
        <v>6731</v>
      </c>
      <c r="E142" s="292">
        <v>37537</v>
      </c>
    </row>
    <row r="143" spans="1:5" ht="14.4" x14ac:dyDescent="0.55000000000000004">
      <c r="A143" s="289" t="s">
        <v>616</v>
      </c>
      <c r="B143" s="290">
        <v>28075.58</v>
      </c>
      <c r="D143" s="291" t="s">
        <v>6732</v>
      </c>
      <c r="E143" s="292">
        <v>28075.58</v>
      </c>
    </row>
    <row r="144" spans="1:5" ht="14.4" x14ac:dyDescent="0.55000000000000004">
      <c r="A144" s="289" t="s">
        <v>617</v>
      </c>
      <c r="B144" s="290">
        <v>62901.74</v>
      </c>
      <c r="D144" s="291" t="s">
        <v>6733</v>
      </c>
      <c r="E144" s="292">
        <v>62901.74</v>
      </c>
    </row>
    <row r="145" spans="1:5" ht="14.4" x14ac:dyDescent="0.55000000000000004">
      <c r="A145" s="289" t="s">
        <v>618</v>
      </c>
      <c r="B145" s="290">
        <v>453793</v>
      </c>
      <c r="D145" s="291" t="s">
        <v>6734</v>
      </c>
      <c r="E145" s="292">
        <v>453793</v>
      </c>
    </row>
    <row r="146" spans="1:5" ht="14.4" x14ac:dyDescent="0.55000000000000004">
      <c r="A146" s="289" t="s">
        <v>619</v>
      </c>
      <c r="B146" s="290">
        <v>289951.64</v>
      </c>
      <c r="D146" s="291" t="s">
        <v>6735</v>
      </c>
      <c r="E146" s="292">
        <v>289951.64</v>
      </c>
    </row>
    <row r="147" spans="1:5" ht="14.4" x14ac:dyDescent="0.55000000000000004">
      <c r="A147" s="289" t="s">
        <v>620</v>
      </c>
      <c r="B147" s="290">
        <v>16652</v>
      </c>
      <c r="D147" s="291" t="s">
        <v>6736</v>
      </c>
      <c r="E147" s="292">
        <v>16652</v>
      </c>
    </row>
    <row r="148" spans="1:5" ht="14.4" x14ac:dyDescent="0.55000000000000004">
      <c r="A148" s="289" t="s">
        <v>621</v>
      </c>
      <c r="B148" s="290">
        <v>417940.43</v>
      </c>
      <c r="D148" s="291" t="s">
        <v>6737</v>
      </c>
      <c r="E148" s="292">
        <v>417940.43</v>
      </c>
    </row>
    <row r="149" spans="1:5" ht="14.4" x14ac:dyDescent="0.55000000000000004">
      <c r="A149" s="289" t="s">
        <v>622</v>
      </c>
      <c r="B149" s="290">
        <v>38312</v>
      </c>
      <c r="D149" s="291" t="s">
        <v>6738</v>
      </c>
      <c r="E149" s="292">
        <v>38312</v>
      </c>
    </row>
    <row r="150" spans="1:5" ht="14.4" x14ac:dyDescent="0.55000000000000004">
      <c r="A150" s="289" t="s">
        <v>3993</v>
      </c>
      <c r="B150" s="290">
        <v>16500</v>
      </c>
      <c r="D150" s="291" t="s">
        <v>6739</v>
      </c>
      <c r="E150" s="292">
        <v>16500</v>
      </c>
    </row>
    <row r="151" spans="1:5" ht="14.4" x14ac:dyDescent="0.55000000000000004">
      <c r="A151" s="289" t="s">
        <v>623</v>
      </c>
      <c r="B151" s="290">
        <v>163131.35</v>
      </c>
      <c r="D151" s="291" t="s">
        <v>6740</v>
      </c>
      <c r="E151" s="292">
        <v>163131.35</v>
      </c>
    </row>
    <row r="152" spans="1:5" ht="14.4" x14ac:dyDescent="0.55000000000000004">
      <c r="A152" s="289" t="s">
        <v>624</v>
      </c>
      <c r="B152" s="290">
        <v>27156</v>
      </c>
      <c r="D152" s="291" t="s">
        <v>6741</v>
      </c>
      <c r="E152" s="292">
        <v>27156</v>
      </c>
    </row>
    <row r="153" spans="1:5" ht="14.4" x14ac:dyDescent="0.55000000000000004">
      <c r="A153" s="289" t="s">
        <v>625</v>
      </c>
      <c r="B153" s="290">
        <v>116788.82</v>
      </c>
      <c r="D153" s="291" t="s">
        <v>6742</v>
      </c>
      <c r="E153" s="292">
        <v>116788.82</v>
      </c>
    </row>
    <row r="154" spans="1:5" ht="14.4" x14ac:dyDescent="0.55000000000000004">
      <c r="A154" s="289" t="s">
        <v>626</v>
      </c>
      <c r="B154" s="290">
        <v>292917.94</v>
      </c>
      <c r="D154" s="291" t="s">
        <v>6743</v>
      </c>
      <c r="E154" s="292">
        <v>292917.94</v>
      </c>
    </row>
    <row r="155" spans="1:5" ht="14.4" x14ac:dyDescent="0.55000000000000004">
      <c r="A155" s="289" t="s">
        <v>627</v>
      </c>
      <c r="B155" s="290">
        <v>6594436</v>
      </c>
      <c r="D155" s="291" t="s">
        <v>6744</v>
      </c>
      <c r="E155" s="292">
        <v>6594436</v>
      </c>
    </row>
    <row r="156" spans="1:5" ht="14.4" x14ac:dyDescent="0.55000000000000004">
      <c r="A156" s="289" t="s">
        <v>628</v>
      </c>
      <c r="B156" s="290">
        <v>60528.36</v>
      </c>
      <c r="D156" s="291" t="s">
        <v>6745</v>
      </c>
      <c r="E156" s="292">
        <v>60528.36</v>
      </c>
    </row>
    <row r="157" spans="1:5" ht="14.4" x14ac:dyDescent="0.55000000000000004">
      <c r="A157" s="289" t="s">
        <v>629</v>
      </c>
      <c r="B157" s="290">
        <v>15851.35</v>
      </c>
      <c r="D157" s="291" t="s">
        <v>6746</v>
      </c>
      <c r="E157" s="292">
        <v>15851.35</v>
      </c>
    </row>
    <row r="158" spans="1:5" ht="14.4" x14ac:dyDescent="0.55000000000000004">
      <c r="A158" s="289" t="s">
        <v>630</v>
      </c>
      <c r="B158" s="290">
        <v>24649.87</v>
      </c>
      <c r="D158" s="291" t="s">
        <v>6747</v>
      </c>
      <c r="E158" s="292">
        <v>24649.87</v>
      </c>
    </row>
    <row r="159" spans="1:5" ht="14.4" x14ac:dyDescent="0.55000000000000004">
      <c r="A159" s="289" t="s">
        <v>631</v>
      </c>
      <c r="B159" s="290">
        <v>23539</v>
      </c>
      <c r="D159" s="291" t="s">
        <v>6748</v>
      </c>
      <c r="E159" s="292">
        <v>23539</v>
      </c>
    </row>
    <row r="160" spans="1:5" ht="14.4" x14ac:dyDescent="0.55000000000000004">
      <c r="A160" s="289" t="s">
        <v>632</v>
      </c>
      <c r="B160" s="290">
        <v>11174.12</v>
      </c>
      <c r="D160" s="291" t="s">
        <v>6749</v>
      </c>
      <c r="E160" s="292">
        <v>11174.12</v>
      </c>
    </row>
    <row r="161" spans="1:5" ht="14.4" x14ac:dyDescent="0.55000000000000004">
      <c r="A161" s="289" t="s">
        <v>633</v>
      </c>
      <c r="B161" s="290">
        <v>63563</v>
      </c>
      <c r="D161" s="291" t="s">
        <v>6750</v>
      </c>
      <c r="E161" s="292">
        <v>63563</v>
      </c>
    </row>
    <row r="162" spans="1:5" ht="14.4" x14ac:dyDescent="0.55000000000000004">
      <c r="A162" s="289" t="s">
        <v>634</v>
      </c>
      <c r="B162" s="290">
        <v>31741</v>
      </c>
      <c r="D162" s="291" t="s">
        <v>6751</v>
      </c>
      <c r="E162" s="292">
        <v>31741</v>
      </c>
    </row>
    <row r="163" spans="1:5" ht="14.4" x14ac:dyDescent="0.55000000000000004">
      <c r="A163" s="289" t="s">
        <v>635</v>
      </c>
      <c r="B163" s="290">
        <v>16500</v>
      </c>
      <c r="D163" s="291" t="s">
        <v>6752</v>
      </c>
      <c r="E163" s="292">
        <v>16500</v>
      </c>
    </row>
    <row r="164" spans="1:5" ht="14.4" x14ac:dyDescent="0.55000000000000004">
      <c r="A164" s="289" t="s">
        <v>636</v>
      </c>
      <c r="B164" s="290">
        <v>22528</v>
      </c>
      <c r="D164" s="291" t="s">
        <v>6753</v>
      </c>
      <c r="E164" s="292">
        <v>22528</v>
      </c>
    </row>
    <row r="165" spans="1:5" ht="14.4" x14ac:dyDescent="0.55000000000000004">
      <c r="A165" s="289" t="s">
        <v>637</v>
      </c>
      <c r="B165" s="290">
        <v>23528.01</v>
      </c>
      <c r="D165" s="291" t="s">
        <v>6754</v>
      </c>
      <c r="E165" s="292">
        <v>23528.01</v>
      </c>
    </row>
    <row r="166" spans="1:5" ht="14.4" x14ac:dyDescent="0.55000000000000004">
      <c r="A166" s="289" t="s">
        <v>638</v>
      </c>
      <c r="B166" s="290">
        <v>45539</v>
      </c>
      <c r="D166" s="291" t="s">
        <v>6755</v>
      </c>
      <c r="E166" s="292">
        <v>45539</v>
      </c>
    </row>
    <row r="167" spans="1:5" ht="14.4" x14ac:dyDescent="0.55000000000000004">
      <c r="A167" s="289" t="s">
        <v>639</v>
      </c>
      <c r="B167" s="290">
        <v>22081</v>
      </c>
      <c r="D167" s="291" t="s">
        <v>6756</v>
      </c>
      <c r="E167" s="292">
        <v>22081</v>
      </c>
    </row>
    <row r="168" spans="1:5" ht="14.4" x14ac:dyDescent="0.55000000000000004">
      <c r="A168" s="289" t="s">
        <v>640</v>
      </c>
      <c r="B168" s="290">
        <v>75024</v>
      </c>
      <c r="D168" s="291" t="s">
        <v>6757</v>
      </c>
      <c r="E168" s="292">
        <v>75024</v>
      </c>
    </row>
    <row r="169" spans="1:5" ht="14.4" x14ac:dyDescent="0.55000000000000004">
      <c r="A169" s="289" t="s">
        <v>641</v>
      </c>
      <c r="B169" s="290">
        <v>20550</v>
      </c>
      <c r="D169" s="291" t="s">
        <v>6758</v>
      </c>
      <c r="E169" s="292">
        <v>20550</v>
      </c>
    </row>
    <row r="170" spans="1:5" ht="14.4" x14ac:dyDescent="0.55000000000000004">
      <c r="A170" s="289" t="s">
        <v>642</v>
      </c>
      <c r="B170" s="290">
        <v>16500</v>
      </c>
      <c r="D170" s="291" t="s">
        <v>6759</v>
      </c>
      <c r="E170" s="292">
        <v>16500</v>
      </c>
    </row>
    <row r="171" spans="1:5" ht="14.4" x14ac:dyDescent="0.55000000000000004">
      <c r="A171" s="289" t="s">
        <v>643</v>
      </c>
      <c r="B171" s="290">
        <v>22510</v>
      </c>
      <c r="D171" s="291" t="s">
        <v>6760</v>
      </c>
      <c r="E171" s="292">
        <v>22510</v>
      </c>
    </row>
    <row r="172" spans="1:5" ht="14.4" x14ac:dyDescent="0.55000000000000004">
      <c r="A172" s="289" t="s">
        <v>644</v>
      </c>
      <c r="B172" s="290">
        <v>15471</v>
      </c>
      <c r="D172" s="291" t="s">
        <v>6761</v>
      </c>
      <c r="E172" s="292">
        <v>15471</v>
      </c>
    </row>
    <row r="173" spans="1:5" ht="14.4" x14ac:dyDescent="0.55000000000000004">
      <c r="A173" s="289" t="s">
        <v>645</v>
      </c>
      <c r="B173" s="290">
        <v>16985</v>
      </c>
      <c r="D173" s="291" t="s">
        <v>6762</v>
      </c>
      <c r="E173" s="292">
        <v>16985</v>
      </c>
    </row>
    <row r="174" spans="1:5" ht="14.4" x14ac:dyDescent="0.55000000000000004">
      <c r="A174" s="289" t="s">
        <v>646</v>
      </c>
      <c r="B174" s="290">
        <v>11752.66</v>
      </c>
      <c r="D174" s="291" t="s">
        <v>6763</v>
      </c>
      <c r="E174" s="292">
        <v>11752.66</v>
      </c>
    </row>
    <row r="175" spans="1:5" ht="14.4" x14ac:dyDescent="0.55000000000000004">
      <c r="A175" s="289" t="s">
        <v>647</v>
      </c>
      <c r="B175" s="290">
        <v>17038.8</v>
      </c>
      <c r="D175" s="291" t="s">
        <v>6764</v>
      </c>
      <c r="E175" s="292">
        <v>17038.8</v>
      </c>
    </row>
    <row r="176" spans="1:5" ht="14.4" x14ac:dyDescent="0.55000000000000004">
      <c r="A176" s="289" t="s">
        <v>648</v>
      </c>
      <c r="B176" s="290">
        <v>21609</v>
      </c>
      <c r="D176" s="291" t="s">
        <v>6765</v>
      </c>
      <c r="E176" s="292">
        <v>21609</v>
      </c>
    </row>
    <row r="177" spans="1:5" ht="14.4" x14ac:dyDescent="0.55000000000000004">
      <c r="A177" s="289" t="s">
        <v>649</v>
      </c>
      <c r="B177" s="290">
        <v>47904.23</v>
      </c>
      <c r="D177" s="291" t="s">
        <v>6766</v>
      </c>
      <c r="E177" s="292">
        <v>47904.23</v>
      </c>
    </row>
    <row r="178" spans="1:5" ht="14.4" x14ac:dyDescent="0.55000000000000004">
      <c r="A178" s="289" t="s">
        <v>650</v>
      </c>
      <c r="B178" s="290">
        <v>15299</v>
      </c>
      <c r="D178" s="291" t="s">
        <v>6767</v>
      </c>
      <c r="E178" s="292">
        <v>15299</v>
      </c>
    </row>
    <row r="179" spans="1:5" ht="14.4" x14ac:dyDescent="0.55000000000000004">
      <c r="A179" s="289" t="s">
        <v>651</v>
      </c>
      <c r="B179" s="290">
        <v>16500</v>
      </c>
      <c r="D179" s="291" t="s">
        <v>6768</v>
      </c>
      <c r="E179" s="292">
        <v>16500</v>
      </c>
    </row>
    <row r="180" spans="1:5" ht="14.4" x14ac:dyDescent="0.55000000000000004">
      <c r="A180" s="289" t="s">
        <v>652</v>
      </c>
      <c r="B180" s="290">
        <v>106846</v>
      </c>
      <c r="D180" s="291" t="s">
        <v>6769</v>
      </c>
      <c r="E180" s="292">
        <v>106846</v>
      </c>
    </row>
    <row r="181" spans="1:5" ht="14.4" x14ac:dyDescent="0.55000000000000004">
      <c r="A181" s="289" t="s">
        <v>653</v>
      </c>
      <c r="B181" s="290">
        <v>1500</v>
      </c>
      <c r="D181" s="291" t="s">
        <v>6770</v>
      </c>
      <c r="E181" s="292">
        <v>1500</v>
      </c>
    </row>
    <row r="182" spans="1:5" ht="14.4" x14ac:dyDescent="0.55000000000000004">
      <c r="A182" s="289" t="s">
        <v>654</v>
      </c>
      <c r="B182" s="290">
        <v>8710.94</v>
      </c>
      <c r="D182" s="291" t="s">
        <v>6771</v>
      </c>
      <c r="E182" s="292">
        <v>8710.94</v>
      </c>
    </row>
    <row r="183" spans="1:5" ht="14.4" x14ac:dyDescent="0.55000000000000004">
      <c r="A183" s="289" t="s">
        <v>655</v>
      </c>
      <c r="B183" s="290">
        <v>493675.03</v>
      </c>
      <c r="D183" s="291" t="s">
        <v>6772</v>
      </c>
      <c r="E183" s="292">
        <v>493675.03</v>
      </c>
    </row>
    <row r="184" spans="1:5" ht="14.4" x14ac:dyDescent="0.55000000000000004">
      <c r="A184" s="289" t="s">
        <v>656</v>
      </c>
      <c r="B184" s="290">
        <v>18141</v>
      </c>
      <c r="D184" s="291" t="s">
        <v>6773</v>
      </c>
      <c r="E184" s="292">
        <v>18141</v>
      </c>
    </row>
    <row r="185" spans="1:5" ht="14.4" x14ac:dyDescent="0.55000000000000004">
      <c r="A185" s="289" t="s">
        <v>657</v>
      </c>
      <c r="B185" s="290">
        <v>16500</v>
      </c>
      <c r="D185" s="291" t="s">
        <v>6774</v>
      </c>
      <c r="E185" s="292">
        <v>16500</v>
      </c>
    </row>
    <row r="186" spans="1:5" ht="14.4" x14ac:dyDescent="0.55000000000000004">
      <c r="A186" s="289" t="s">
        <v>658</v>
      </c>
      <c r="B186" s="290">
        <v>16657.84</v>
      </c>
      <c r="D186" s="291" t="s">
        <v>6775</v>
      </c>
      <c r="E186" s="292">
        <v>16657.84</v>
      </c>
    </row>
    <row r="187" spans="1:5" ht="14.4" x14ac:dyDescent="0.55000000000000004">
      <c r="A187" s="289" t="s">
        <v>659</v>
      </c>
      <c r="B187" s="290">
        <v>962396.57</v>
      </c>
      <c r="D187" s="291" t="s">
        <v>6776</v>
      </c>
      <c r="E187" s="292">
        <v>962396.57</v>
      </c>
    </row>
    <row r="188" spans="1:5" ht="14.4" x14ac:dyDescent="0.55000000000000004">
      <c r="A188" s="289" t="s">
        <v>660</v>
      </c>
      <c r="B188" s="290">
        <v>20049</v>
      </c>
      <c r="D188" s="291" t="s">
        <v>6777</v>
      </c>
      <c r="E188" s="292">
        <v>20049</v>
      </c>
    </row>
    <row r="189" spans="1:5" ht="14.4" x14ac:dyDescent="0.55000000000000004">
      <c r="A189" s="289" t="s">
        <v>661</v>
      </c>
      <c r="B189" s="290">
        <v>873994.16</v>
      </c>
      <c r="D189" s="291" t="s">
        <v>6778</v>
      </c>
      <c r="E189" s="292">
        <v>873994.16</v>
      </c>
    </row>
    <row r="190" spans="1:5" ht="14.4" x14ac:dyDescent="0.55000000000000004">
      <c r="A190" s="289" t="s">
        <v>662</v>
      </c>
      <c r="B190" s="290">
        <v>17364</v>
      </c>
      <c r="D190" s="291" t="s">
        <v>6779</v>
      </c>
      <c r="E190" s="292">
        <v>17364</v>
      </c>
    </row>
    <row r="191" spans="1:5" ht="14.4" x14ac:dyDescent="0.55000000000000004">
      <c r="A191" s="289" t="s">
        <v>663</v>
      </c>
      <c r="B191" s="290">
        <v>10704.25</v>
      </c>
      <c r="D191" s="291" t="s">
        <v>6780</v>
      </c>
      <c r="E191" s="292">
        <v>10704.25</v>
      </c>
    </row>
    <row r="192" spans="1:5" ht="14.4" x14ac:dyDescent="0.55000000000000004">
      <c r="A192" s="289" t="s">
        <v>664</v>
      </c>
      <c r="B192" s="290">
        <v>11636.06</v>
      </c>
      <c r="D192" s="291" t="s">
        <v>6781</v>
      </c>
      <c r="E192" s="292">
        <v>11636.06</v>
      </c>
    </row>
    <row r="193" spans="1:5" ht="14.4" x14ac:dyDescent="0.55000000000000004">
      <c r="A193" s="289" t="s">
        <v>665</v>
      </c>
      <c r="B193" s="290">
        <v>15411</v>
      </c>
      <c r="D193" s="291" t="s">
        <v>6782</v>
      </c>
      <c r="E193" s="292">
        <v>15411</v>
      </c>
    </row>
    <row r="194" spans="1:5" ht="14.4" x14ac:dyDescent="0.55000000000000004">
      <c r="A194" s="289" t="s">
        <v>666</v>
      </c>
      <c r="B194" s="290">
        <v>50427.360000000001</v>
      </c>
      <c r="D194" s="291" t="s">
        <v>6783</v>
      </c>
      <c r="E194" s="292">
        <v>50427.360000000001</v>
      </c>
    </row>
    <row r="195" spans="1:5" ht="14.4" x14ac:dyDescent="0.55000000000000004">
      <c r="A195" s="289" t="s">
        <v>667</v>
      </c>
      <c r="B195" s="290">
        <v>74075.86</v>
      </c>
      <c r="D195" s="291" t="s">
        <v>6784</v>
      </c>
      <c r="E195" s="292">
        <v>74075.86</v>
      </c>
    </row>
    <row r="196" spans="1:5" ht="14.4" x14ac:dyDescent="0.55000000000000004">
      <c r="A196" s="289" t="s">
        <v>668</v>
      </c>
      <c r="B196" s="290">
        <v>37455</v>
      </c>
      <c r="D196" s="291" t="s">
        <v>6785</v>
      </c>
      <c r="E196" s="292">
        <v>37455</v>
      </c>
    </row>
    <row r="197" spans="1:5" ht="14.4" x14ac:dyDescent="0.55000000000000004">
      <c r="A197" s="289" t="s">
        <v>669</v>
      </c>
      <c r="B197" s="290">
        <v>939227</v>
      </c>
      <c r="D197" s="291" t="s">
        <v>6786</v>
      </c>
      <c r="E197" s="292">
        <v>939227</v>
      </c>
    </row>
    <row r="198" spans="1:5" ht="14.4" x14ac:dyDescent="0.55000000000000004">
      <c r="A198" s="289" t="s">
        <v>670</v>
      </c>
      <c r="B198" s="290">
        <v>18997.72</v>
      </c>
      <c r="D198" s="291" t="s">
        <v>6787</v>
      </c>
      <c r="E198" s="292">
        <v>18997.72</v>
      </c>
    </row>
    <row r="199" spans="1:5" ht="14.4" x14ac:dyDescent="0.55000000000000004">
      <c r="A199" s="289" t="s">
        <v>671</v>
      </c>
      <c r="B199" s="290">
        <v>201412</v>
      </c>
      <c r="D199" s="291" t="s">
        <v>6788</v>
      </c>
      <c r="E199" s="292">
        <v>201412</v>
      </c>
    </row>
    <row r="200" spans="1:5" ht="14.4" x14ac:dyDescent="0.55000000000000004">
      <c r="A200" s="289" t="s">
        <v>672</v>
      </c>
      <c r="B200" s="290">
        <v>330593</v>
      </c>
      <c r="D200" s="291" t="s">
        <v>6789</v>
      </c>
      <c r="E200" s="292">
        <v>330593</v>
      </c>
    </row>
    <row r="201" spans="1:5" ht="14.4" x14ac:dyDescent="0.55000000000000004">
      <c r="A201" s="289" t="s">
        <v>673</v>
      </c>
      <c r="B201" s="290">
        <v>11099</v>
      </c>
      <c r="D201" s="291" t="s">
        <v>6790</v>
      </c>
      <c r="E201" s="292">
        <v>11099</v>
      </c>
    </row>
    <row r="202" spans="1:5" ht="14.4" x14ac:dyDescent="0.55000000000000004">
      <c r="A202" s="289" t="s">
        <v>674</v>
      </c>
      <c r="B202" s="290">
        <v>16492.64</v>
      </c>
      <c r="D202" s="291" t="s">
        <v>6791</v>
      </c>
      <c r="E202" s="292">
        <v>16492.64</v>
      </c>
    </row>
    <row r="203" spans="1:5" ht="14.4" x14ac:dyDescent="0.55000000000000004">
      <c r="A203" s="289" t="s">
        <v>675</v>
      </c>
      <c r="B203" s="290">
        <v>52782.39</v>
      </c>
      <c r="D203" s="291" t="s">
        <v>6792</v>
      </c>
      <c r="E203" s="292">
        <v>52782.39</v>
      </c>
    </row>
    <row r="204" spans="1:5" ht="14.4" x14ac:dyDescent="0.55000000000000004">
      <c r="A204" s="289" t="s">
        <v>3994</v>
      </c>
      <c r="B204" s="290">
        <v>32707</v>
      </c>
      <c r="D204" s="291" t="s">
        <v>10439</v>
      </c>
      <c r="E204" s="292">
        <v>32707</v>
      </c>
    </row>
    <row r="205" spans="1:5" ht="14.4" x14ac:dyDescent="0.55000000000000004">
      <c r="A205" s="289" t="s">
        <v>676</v>
      </c>
      <c r="B205" s="290">
        <v>139770.76999999999</v>
      </c>
      <c r="D205" s="291" t="s">
        <v>6793</v>
      </c>
      <c r="E205" s="292">
        <v>139770.76999999999</v>
      </c>
    </row>
    <row r="206" spans="1:5" ht="14.4" x14ac:dyDescent="0.55000000000000004">
      <c r="A206" s="289" t="s">
        <v>677</v>
      </c>
      <c r="B206" s="290">
        <v>255045</v>
      </c>
      <c r="D206" s="291" t="s">
        <v>6794</v>
      </c>
      <c r="E206" s="292">
        <v>255045</v>
      </c>
    </row>
    <row r="207" spans="1:5" ht="14.4" x14ac:dyDescent="0.55000000000000004">
      <c r="A207" s="289" t="s">
        <v>678</v>
      </c>
      <c r="B207" s="290">
        <v>72701</v>
      </c>
      <c r="D207" s="291" t="s">
        <v>6795</v>
      </c>
      <c r="E207" s="292">
        <v>72701</v>
      </c>
    </row>
    <row r="208" spans="1:5" ht="14.4" x14ac:dyDescent="0.55000000000000004">
      <c r="A208" s="289" t="s">
        <v>679</v>
      </c>
      <c r="B208" s="290">
        <v>221444.42</v>
      </c>
      <c r="D208" s="291" t="s">
        <v>6796</v>
      </c>
      <c r="E208" s="292">
        <v>221444.42</v>
      </c>
    </row>
    <row r="209" spans="1:5" ht="14.4" x14ac:dyDescent="0.55000000000000004">
      <c r="A209" s="289" t="s">
        <v>680</v>
      </c>
      <c r="B209" s="290">
        <v>16825.21</v>
      </c>
      <c r="D209" s="291" t="s">
        <v>6797</v>
      </c>
      <c r="E209" s="292">
        <v>16825.21</v>
      </c>
    </row>
    <row r="210" spans="1:5" ht="14.4" x14ac:dyDescent="0.55000000000000004">
      <c r="A210" s="289" t="s">
        <v>681</v>
      </c>
      <c r="B210" s="290">
        <v>966603</v>
      </c>
      <c r="D210" s="291" t="s">
        <v>6798</v>
      </c>
      <c r="E210" s="292">
        <v>966603</v>
      </c>
    </row>
    <row r="211" spans="1:5" ht="14.4" x14ac:dyDescent="0.55000000000000004">
      <c r="A211" s="289" t="s">
        <v>682</v>
      </c>
      <c r="B211" s="290">
        <v>8852.61</v>
      </c>
      <c r="D211" s="291" t="s">
        <v>6799</v>
      </c>
      <c r="E211" s="292">
        <v>8852.61</v>
      </c>
    </row>
    <row r="212" spans="1:5" ht="14.4" x14ac:dyDescent="0.55000000000000004">
      <c r="A212" s="289" t="s">
        <v>683</v>
      </c>
      <c r="B212" s="290">
        <v>40743</v>
      </c>
      <c r="D212" s="291" t="s">
        <v>6800</v>
      </c>
      <c r="E212" s="292">
        <v>40743</v>
      </c>
    </row>
    <row r="213" spans="1:5" ht="14.4" x14ac:dyDescent="0.55000000000000004">
      <c r="A213" s="289" t="s">
        <v>684</v>
      </c>
      <c r="B213" s="290">
        <v>473912.84</v>
      </c>
      <c r="D213" s="291" t="s">
        <v>6801</v>
      </c>
      <c r="E213" s="292">
        <v>473912.84</v>
      </c>
    </row>
    <row r="214" spans="1:5" ht="14.4" x14ac:dyDescent="0.55000000000000004">
      <c r="A214" s="289" t="s">
        <v>685</v>
      </c>
      <c r="B214" s="290">
        <v>251935</v>
      </c>
      <c r="D214" s="291" t="s">
        <v>6802</v>
      </c>
      <c r="E214" s="292">
        <v>251935</v>
      </c>
    </row>
    <row r="215" spans="1:5" ht="14.4" x14ac:dyDescent="0.55000000000000004">
      <c r="A215" s="289" t="s">
        <v>686</v>
      </c>
      <c r="B215" s="290">
        <v>43608</v>
      </c>
      <c r="D215" s="291" t="s">
        <v>6803</v>
      </c>
      <c r="E215" s="292">
        <v>43608</v>
      </c>
    </row>
    <row r="216" spans="1:5" ht="14.4" x14ac:dyDescent="0.55000000000000004">
      <c r="A216" s="289" t="s">
        <v>687</v>
      </c>
      <c r="B216" s="290">
        <v>347957</v>
      </c>
      <c r="D216" s="291" t="s">
        <v>6804</v>
      </c>
      <c r="E216" s="292">
        <v>347957</v>
      </c>
    </row>
    <row r="217" spans="1:5" ht="14.4" x14ac:dyDescent="0.55000000000000004">
      <c r="A217" s="289" t="s">
        <v>688</v>
      </c>
      <c r="B217" s="290">
        <v>1208850</v>
      </c>
      <c r="D217" s="291" t="s">
        <v>6805</v>
      </c>
      <c r="E217" s="292">
        <v>1208850</v>
      </c>
    </row>
    <row r="218" spans="1:5" ht="14.4" x14ac:dyDescent="0.55000000000000004">
      <c r="A218" s="289" t="s">
        <v>689</v>
      </c>
      <c r="B218" s="290">
        <v>11303.25</v>
      </c>
      <c r="D218" s="291" t="s">
        <v>6806</v>
      </c>
      <c r="E218" s="292">
        <v>11303.25</v>
      </c>
    </row>
    <row r="219" spans="1:5" ht="14.4" x14ac:dyDescent="0.55000000000000004">
      <c r="A219" s="289" t="s">
        <v>690</v>
      </c>
      <c r="B219" s="290">
        <v>317425.53999999998</v>
      </c>
      <c r="D219" s="291" t="s">
        <v>6807</v>
      </c>
      <c r="E219" s="292">
        <v>317425.53999999998</v>
      </c>
    </row>
    <row r="220" spans="1:5" ht="14.4" x14ac:dyDescent="0.55000000000000004">
      <c r="A220" s="289" t="s">
        <v>691</v>
      </c>
      <c r="B220" s="290">
        <v>1031020.54</v>
      </c>
      <c r="D220" s="291" t="s">
        <v>6808</v>
      </c>
      <c r="E220" s="292">
        <v>1031020.54</v>
      </c>
    </row>
    <row r="221" spans="1:5" ht="14.4" x14ac:dyDescent="0.55000000000000004">
      <c r="A221" s="289" t="s">
        <v>692</v>
      </c>
      <c r="B221" s="290">
        <v>24294</v>
      </c>
      <c r="D221" s="291" t="s">
        <v>6809</v>
      </c>
      <c r="E221" s="292">
        <v>24294</v>
      </c>
    </row>
    <row r="222" spans="1:5" ht="14.4" x14ac:dyDescent="0.55000000000000004">
      <c r="A222" s="289" t="s">
        <v>693</v>
      </c>
      <c r="B222" s="290">
        <v>228249</v>
      </c>
      <c r="D222" s="291" t="s">
        <v>6810</v>
      </c>
      <c r="E222" s="292">
        <v>228249</v>
      </c>
    </row>
    <row r="223" spans="1:5" ht="14.4" x14ac:dyDescent="0.55000000000000004">
      <c r="A223" s="289" t="s">
        <v>694</v>
      </c>
      <c r="B223" s="290">
        <v>10960</v>
      </c>
      <c r="D223" s="291" t="s">
        <v>6811</v>
      </c>
      <c r="E223" s="292">
        <v>10960</v>
      </c>
    </row>
    <row r="224" spans="1:5" ht="14.4" x14ac:dyDescent="0.55000000000000004">
      <c r="A224" s="289" t="s">
        <v>695</v>
      </c>
      <c r="B224" s="290">
        <v>16500</v>
      </c>
      <c r="D224" s="291" t="s">
        <v>6812</v>
      </c>
      <c r="E224" s="292">
        <v>16500</v>
      </c>
    </row>
    <row r="225" spans="1:5" ht="14.4" x14ac:dyDescent="0.55000000000000004">
      <c r="A225" s="289" t="s">
        <v>696</v>
      </c>
      <c r="B225" s="290">
        <v>337436.43</v>
      </c>
      <c r="D225" s="291" t="s">
        <v>6813</v>
      </c>
      <c r="E225" s="292">
        <v>337436.43</v>
      </c>
    </row>
    <row r="226" spans="1:5" ht="14.4" x14ac:dyDescent="0.55000000000000004">
      <c r="A226" s="289" t="s">
        <v>697</v>
      </c>
      <c r="B226" s="290">
        <v>125578.99</v>
      </c>
      <c r="D226" s="291" t="s">
        <v>6814</v>
      </c>
      <c r="E226" s="292">
        <v>125578.99</v>
      </c>
    </row>
    <row r="227" spans="1:5" ht="14.4" x14ac:dyDescent="0.55000000000000004">
      <c r="A227" s="289" t="s">
        <v>698</v>
      </c>
      <c r="B227" s="290">
        <v>375427</v>
      </c>
      <c r="D227" s="291" t="s">
        <v>6815</v>
      </c>
      <c r="E227" s="292">
        <v>375427</v>
      </c>
    </row>
    <row r="228" spans="1:5" ht="14.4" x14ac:dyDescent="0.55000000000000004">
      <c r="A228" s="289" t="s">
        <v>699</v>
      </c>
      <c r="B228" s="290">
        <v>431527</v>
      </c>
      <c r="D228" s="291" t="s">
        <v>6816</v>
      </c>
      <c r="E228" s="292">
        <v>431527</v>
      </c>
    </row>
    <row r="229" spans="1:5" ht="14.4" x14ac:dyDescent="0.55000000000000004">
      <c r="A229" s="289" t="s">
        <v>700</v>
      </c>
      <c r="B229" s="290">
        <v>255394</v>
      </c>
      <c r="D229" s="291" t="s">
        <v>6817</v>
      </c>
      <c r="E229" s="292">
        <v>255394</v>
      </c>
    </row>
    <row r="230" spans="1:5" ht="14.4" x14ac:dyDescent="0.55000000000000004">
      <c r="A230" s="289" t="s">
        <v>701</v>
      </c>
      <c r="B230" s="290">
        <v>266365.98</v>
      </c>
      <c r="D230" s="291" t="s">
        <v>6818</v>
      </c>
      <c r="E230" s="292">
        <v>266365.98</v>
      </c>
    </row>
    <row r="231" spans="1:5" ht="14.4" x14ac:dyDescent="0.55000000000000004">
      <c r="A231" s="289" t="s">
        <v>702</v>
      </c>
      <c r="B231" s="290">
        <v>32627</v>
      </c>
      <c r="D231" s="291" t="s">
        <v>6819</v>
      </c>
      <c r="E231" s="292">
        <v>32627</v>
      </c>
    </row>
    <row r="232" spans="1:5" ht="14.4" x14ac:dyDescent="0.55000000000000004">
      <c r="A232" s="289" t="s">
        <v>703</v>
      </c>
      <c r="B232" s="290">
        <v>77724.75</v>
      </c>
      <c r="D232" s="291" t="s">
        <v>6820</v>
      </c>
      <c r="E232" s="292">
        <v>77724.75</v>
      </c>
    </row>
    <row r="233" spans="1:5" ht="14.4" x14ac:dyDescent="0.55000000000000004">
      <c r="A233" s="289" t="s">
        <v>704</v>
      </c>
      <c r="B233" s="290">
        <v>30591</v>
      </c>
      <c r="D233" s="291" t="s">
        <v>6821</v>
      </c>
      <c r="E233" s="292">
        <v>30591</v>
      </c>
    </row>
    <row r="234" spans="1:5" ht="14.4" x14ac:dyDescent="0.55000000000000004">
      <c r="A234" s="289" t="s">
        <v>705</v>
      </c>
      <c r="B234" s="290">
        <v>71515.070000000007</v>
      </c>
      <c r="D234" s="291" t="s">
        <v>6822</v>
      </c>
      <c r="E234" s="292">
        <v>71515.070000000007</v>
      </c>
    </row>
    <row r="235" spans="1:5" ht="14.4" x14ac:dyDescent="0.55000000000000004">
      <c r="A235" s="289" t="s">
        <v>706</v>
      </c>
      <c r="B235" s="290">
        <v>16500</v>
      </c>
      <c r="D235" s="291" t="s">
        <v>6823</v>
      </c>
      <c r="E235" s="292">
        <v>16500</v>
      </c>
    </row>
    <row r="236" spans="1:5" ht="14.4" x14ac:dyDescent="0.55000000000000004">
      <c r="A236" s="289" t="s">
        <v>707</v>
      </c>
      <c r="B236" s="290">
        <v>139875.28</v>
      </c>
      <c r="D236" s="291" t="s">
        <v>6824</v>
      </c>
      <c r="E236" s="292">
        <v>139875.28</v>
      </c>
    </row>
    <row r="237" spans="1:5" ht="14.4" x14ac:dyDescent="0.55000000000000004">
      <c r="A237" s="289" t="s">
        <v>708</v>
      </c>
      <c r="B237" s="290">
        <v>22831</v>
      </c>
      <c r="D237" s="291" t="s">
        <v>6825</v>
      </c>
      <c r="E237" s="292">
        <v>22831</v>
      </c>
    </row>
    <row r="238" spans="1:5" ht="14.4" x14ac:dyDescent="0.55000000000000004">
      <c r="A238" s="289" t="s">
        <v>709</v>
      </c>
      <c r="B238" s="290">
        <v>30974</v>
      </c>
      <c r="D238" s="291" t="s">
        <v>6826</v>
      </c>
      <c r="E238" s="292">
        <v>30974</v>
      </c>
    </row>
    <row r="239" spans="1:5" ht="14.4" x14ac:dyDescent="0.55000000000000004">
      <c r="A239" s="289" t="s">
        <v>710</v>
      </c>
      <c r="B239" s="290">
        <v>759172</v>
      </c>
      <c r="D239" s="291" t="s">
        <v>6827</v>
      </c>
      <c r="E239" s="292">
        <v>759172</v>
      </c>
    </row>
    <row r="240" spans="1:5" ht="14.4" x14ac:dyDescent="0.55000000000000004">
      <c r="A240" s="289" t="s">
        <v>711</v>
      </c>
      <c r="B240" s="290">
        <v>55368.959999999999</v>
      </c>
      <c r="D240" s="291" t="s">
        <v>6828</v>
      </c>
      <c r="E240" s="292">
        <v>55368.959999999999</v>
      </c>
    </row>
    <row r="241" spans="1:5" ht="14.4" x14ac:dyDescent="0.55000000000000004">
      <c r="A241" s="289" t="s">
        <v>712</v>
      </c>
      <c r="B241" s="290">
        <v>30721.96</v>
      </c>
      <c r="D241" s="291" t="s">
        <v>6829</v>
      </c>
      <c r="E241" s="292">
        <v>30721.96</v>
      </c>
    </row>
    <row r="242" spans="1:5" ht="14.4" x14ac:dyDescent="0.55000000000000004">
      <c r="A242" s="289" t="s">
        <v>3995</v>
      </c>
      <c r="B242" s="290">
        <v>59214.32</v>
      </c>
      <c r="D242" s="291" t="s">
        <v>6830</v>
      </c>
      <c r="E242" s="292">
        <v>59214.32</v>
      </c>
    </row>
    <row r="243" spans="1:5" ht="14.4" x14ac:dyDescent="0.55000000000000004">
      <c r="A243" s="289" t="s">
        <v>713</v>
      </c>
      <c r="B243" s="290">
        <v>5382</v>
      </c>
      <c r="D243" s="291" t="s">
        <v>6831</v>
      </c>
      <c r="E243" s="292">
        <v>5382</v>
      </c>
    </row>
    <row r="244" spans="1:5" ht="14.4" x14ac:dyDescent="0.55000000000000004">
      <c r="A244" s="289" t="s">
        <v>714</v>
      </c>
      <c r="B244" s="290">
        <v>295649</v>
      </c>
      <c r="D244" s="291" t="s">
        <v>6832</v>
      </c>
      <c r="E244" s="292">
        <v>295649</v>
      </c>
    </row>
    <row r="245" spans="1:5" ht="14.4" x14ac:dyDescent="0.55000000000000004">
      <c r="A245" s="289" t="s">
        <v>715</v>
      </c>
      <c r="B245" s="290">
        <v>32582.91</v>
      </c>
      <c r="D245" s="291" t="s">
        <v>6833</v>
      </c>
      <c r="E245" s="292">
        <v>32582.91</v>
      </c>
    </row>
    <row r="246" spans="1:5" ht="14.4" x14ac:dyDescent="0.55000000000000004">
      <c r="A246" s="289" t="s">
        <v>716</v>
      </c>
      <c r="B246" s="290">
        <v>65996.539999999994</v>
      </c>
      <c r="D246" s="291" t="s">
        <v>6834</v>
      </c>
      <c r="E246" s="292">
        <v>65996.539999999994</v>
      </c>
    </row>
    <row r="247" spans="1:5" ht="14.4" x14ac:dyDescent="0.55000000000000004">
      <c r="A247" s="289" t="s">
        <v>717</v>
      </c>
      <c r="B247" s="290">
        <v>5599192</v>
      </c>
      <c r="D247" s="291" t="s">
        <v>6835</v>
      </c>
      <c r="E247" s="292">
        <v>5599192</v>
      </c>
    </row>
    <row r="248" spans="1:5" ht="14.4" x14ac:dyDescent="0.55000000000000004">
      <c r="A248" s="289" t="s">
        <v>718</v>
      </c>
      <c r="B248" s="290">
        <v>16126.36</v>
      </c>
      <c r="D248" s="291" t="s">
        <v>6836</v>
      </c>
      <c r="E248" s="292">
        <v>16126.36</v>
      </c>
    </row>
    <row r="249" spans="1:5" ht="14.4" x14ac:dyDescent="0.55000000000000004">
      <c r="A249" s="289" t="s">
        <v>719</v>
      </c>
      <c r="B249" s="290">
        <v>16434</v>
      </c>
      <c r="D249" s="291" t="s">
        <v>6837</v>
      </c>
      <c r="E249" s="292">
        <v>16434</v>
      </c>
    </row>
    <row r="250" spans="1:5" ht="14.4" x14ac:dyDescent="0.55000000000000004">
      <c r="A250" s="289" t="s">
        <v>720</v>
      </c>
      <c r="B250" s="290">
        <v>13834.69</v>
      </c>
      <c r="D250" s="291" t="s">
        <v>6838</v>
      </c>
      <c r="E250" s="292">
        <v>13834.69</v>
      </c>
    </row>
    <row r="251" spans="1:5" ht="14.4" x14ac:dyDescent="0.55000000000000004">
      <c r="A251" s="289" t="s">
        <v>721</v>
      </c>
      <c r="B251" s="290">
        <v>19429</v>
      </c>
      <c r="D251" s="291" t="s">
        <v>6839</v>
      </c>
      <c r="E251" s="292">
        <v>19429</v>
      </c>
    </row>
    <row r="252" spans="1:5" ht="14.4" x14ac:dyDescent="0.55000000000000004">
      <c r="A252" s="289" t="s">
        <v>722</v>
      </c>
      <c r="B252" s="290">
        <v>2500</v>
      </c>
      <c r="D252" s="291" t="s">
        <v>6840</v>
      </c>
      <c r="E252" s="292">
        <v>2500</v>
      </c>
    </row>
    <row r="253" spans="1:5" ht="14.4" x14ac:dyDescent="0.55000000000000004">
      <c r="A253" s="289" t="s">
        <v>723</v>
      </c>
      <c r="B253" s="290">
        <v>46577</v>
      </c>
      <c r="D253" s="291" t="s">
        <v>6841</v>
      </c>
      <c r="E253" s="292">
        <v>46577</v>
      </c>
    </row>
    <row r="254" spans="1:5" ht="14.4" x14ac:dyDescent="0.55000000000000004">
      <c r="A254" s="289" t="s">
        <v>724</v>
      </c>
      <c r="B254" s="290">
        <v>5469</v>
      </c>
      <c r="D254" s="291" t="s">
        <v>6842</v>
      </c>
      <c r="E254" s="292">
        <v>5469</v>
      </c>
    </row>
    <row r="255" spans="1:5" ht="14.4" x14ac:dyDescent="0.55000000000000004">
      <c r="A255" s="289" t="s">
        <v>725</v>
      </c>
      <c r="B255" s="290">
        <v>6717.35</v>
      </c>
      <c r="D255" s="291" t="s">
        <v>6843</v>
      </c>
      <c r="E255" s="292">
        <v>6717.35</v>
      </c>
    </row>
    <row r="256" spans="1:5" ht="14.4" x14ac:dyDescent="0.55000000000000004">
      <c r="A256" s="289" t="s">
        <v>726</v>
      </c>
      <c r="B256" s="290">
        <v>11588</v>
      </c>
      <c r="D256" s="291" t="s">
        <v>6844</v>
      </c>
      <c r="E256" s="292">
        <v>11588</v>
      </c>
    </row>
    <row r="257" spans="1:5" ht="14.4" x14ac:dyDescent="0.55000000000000004">
      <c r="A257" s="289" t="s">
        <v>727</v>
      </c>
      <c r="B257" s="290">
        <v>16500</v>
      </c>
      <c r="D257" s="291" t="s">
        <v>6845</v>
      </c>
      <c r="E257" s="292">
        <v>16500</v>
      </c>
    </row>
    <row r="258" spans="1:5" ht="14.4" x14ac:dyDescent="0.55000000000000004">
      <c r="A258" s="289" t="s">
        <v>728</v>
      </c>
      <c r="B258" s="290">
        <v>29844.19</v>
      </c>
      <c r="D258" s="291" t="s">
        <v>6846</v>
      </c>
      <c r="E258" s="292">
        <v>29844.19</v>
      </c>
    </row>
    <row r="259" spans="1:5" ht="14.4" x14ac:dyDescent="0.55000000000000004">
      <c r="A259" s="289" t="s">
        <v>3996</v>
      </c>
      <c r="B259" s="290">
        <v>34874.35</v>
      </c>
      <c r="D259" s="291" t="s">
        <v>10440</v>
      </c>
      <c r="E259" s="292">
        <v>34874.35</v>
      </c>
    </row>
    <row r="260" spans="1:5" ht="14.4" x14ac:dyDescent="0.55000000000000004">
      <c r="A260" s="289" t="s">
        <v>729</v>
      </c>
      <c r="B260" s="290">
        <v>14072</v>
      </c>
      <c r="D260" s="291" t="s">
        <v>6847</v>
      </c>
      <c r="E260" s="292">
        <v>14072</v>
      </c>
    </row>
    <row r="261" spans="1:5" ht="14.4" x14ac:dyDescent="0.55000000000000004">
      <c r="A261" s="289" t="s">
        <v>730</v>
      </c>
      <c r="B261" s="290">
        <v>60657.66</v>
      </c>
      <c r="D261" s="291" t="s">
        <v>6848</v>
      </c>
      <c r="E261" s="292">
        <v>60657.66</v>
      </c>
    </row>
    <row r="262" spans="1:5" ht="14.4" x14ac:dyDescent="0.55000000000000004">
      <c r="A262" s="289" t="s">
        <v>731</v>
      </c>
      <c r="B262" s="290">
        <v>12369.29</v>
      </c>
      <c r="D262" s="291" t="s">
        <v>6849</v>
      </c>
      <c r="E262" s="292">
        <v>12369.29</v>
      </c>
    </row>
    <row r="263" spans="1:5" ht="14.4" x14ac:dyDescent="0.55000000000000004">
      <c r="A263" s="289" t="s">
        <v>732</v>
      </c>
      <c r="B263" s="290">
        <v>57722</v>
      </c>
      <c r="D263" s="291" t="s">
        <v>6850</v>
      </c>
      <c r="E263" s="292">
        <v>57722</v>
      </c>
    </row>
    <row r="264" spans="1:5" ht="14.4" x14ac:dyDescent="0.55000000000000004">
      <c r="A264" s="289" t="s">
        <v>733</v>
      </c>
      <c r="B264" s="290">
        <v>10028.44</v>
      </c>
      <c r="D264" s="291" t="s">
        <v>6851</v>
      </c>
      <c r="E264" s="292">
        <v>10028.44</v>
      </c>
    </row>
    <row r="265" spans="1:5" ht="14.4" x14ac:dyDescent="0.55000000000000004">
      <c r="A265" s="289" t="s">
        <v>734</v>
      </c>
      <c r="B265" s="290">
        <v>23655</v>
      </c>
      <c r="D265" s="291" t="s">
        <v>6852</v>
      </c>
      <c r="E265" s="292">
        <v>23655</v>
      </c>
    </row>
    <row r="266" spans="1:5" ht="14.4" x14ac:dyDescent="0.55000000000000004">
      <c r="A266" s="289" t="s">
        <v>735</v>
      </c>
      <c r="B266" s="290">
        <v>19854</v>
      </c>
      <c r="D266" s="291" t="s">
        <v>6853</v>
      </c>
      <c r="E266" s="292">
        <v>19854</v>
      </c>
    </row>
    <row r="267" spans="1:5" ht="14.4" x14ac:dyDescent="0.55000000000000004">
      <c r="A267" s="289" t="s">
        <v>736</v>
      </c>
      <c r="B267" s="290">
        <v>21061.88</v>
      </c>
      <c r="D267" s="291" t="s">
        <v>6854</v>
      </c>
      <c r="E267" s="292">
        <v>21061.88</v>
      </c>
    </row>
    <row r="268" spans="1:5" ht="14.4" x14ac:dyDescent="0.55000000000000004">
      <c r="A268" s="289" t="s">
        <v>737</v>
      </c>
      <c r="B268" s="290">
        <v>4312</v>
      </c>
      <c r="D268" s="291" t="s">
        <v>6855</v>
      </c>
      <c r="E268" s="292">
        <v>4312</v>
      </c>
    </row>
    <row r="269" spans="1:5" ht="14.4" x14ac:dyDescent="0.55000000000000004">
      <c r="A269" s="289" t="s">
        <v>738</v>
      </c>
      <c r="B269" s="290">
        <v>91717.52</v>
      </c>
      <c r="D269" s="291" t="s">
        <v>6856</v>
      </c>
      <c r="E269" s="292">
        <v>91717.52</v>
      </c>
    </row>
    <row r="270" spans="1:5" ht="14.4" x14ac:dyDescent="0.55000000000000004">
      <c r="A270" s="289" t="s">
        <v>739</v>
      </c>
      <c r="B270" s="290">
        <v>12129.63</v>
      </c>
      <c r="D270" s="291" t="s">
        <v>6857</v>
      </c>
      <c r="E270" s="292">
        <v>12129.63</v>
      </c>
    </row>
    <row r="271" spans="1:5" ht="14.4" x14ac:dyDescent="0.55000000000000004">
      <c r="A271" s="289" t="s">
        <v>740</v>
      </c>
      <c r="B271" s="290">
        <v>965280</v>
      </c>
      <c r="D271" s="291" t="s">
        <v>6858</v>
      </c>
      <c r="E271" s="292">
        <v>965280</v>
      </c>
    </row>
    <row r="272" spans="1:5" ht="14.4" x14ac:dyDescent="0.55000000000000004">
      <c r="A272" s="289" t="s">
        <v>741</v>
      </c>
      <c r="B272" s="290">
        <v>35062</v>
      </c>
      <c r="D272" s="291" t="s">
        <v>6859</v>
      </c>
      <c r="E272" s="292">
        <v>35062</v>
      </c>
    </row>
    <row r="273" spans="1:5" ht="14.4" x14ac:dyDescent="0.55000000000000004">
      <c r="A273" s="289" t="s">
        <v>742</v>
      </c>
      <c r="B273" s="290">
        <v>63825.94</v>
      </c>
      <c r="D273" s="291" t="s">
        <v>6860</v>
      </c>
      <c r="E273" s="292">
        <v>63825.94</v>
      </c>
    </row>
    <row r="274" spans="1:5" ht="14.4" x14ac:dyDescent="0.55000000000000004">
      <c r="A274" s="289" t="s">
        <v>743</v>
      </c>
      <c r="B274" s="290">
        <v>250468.66</v>
      </c>
      <c r="D274" s="291" t="s">
        <v>6861</v>
      </c>
      <c r="E274" s="292">
        <v>250468.66</v>
      </c>
    </row>
    <row r="275" spans="1:5" ht="14.4" x14ac:dyDescent="0.55000000000000004">
      <c r="A275" s="289" t="s">
        <v>744</v>
      </c>
      <c r="B275" s="290">
        <v>20622</v>
      </c>
      <c r="D275" s="291" t="s">
        <v>6862</v>
      </c>
      <c r="E275" s="292">
        <v>20622</v>
      </c>
    </row>
    <row r="276" spans="1:5" ht="14.4" x14ac:dyDescent="0.55000000000000004">
      <c r="A276" s="289" t="s">
        <v>745</v>
      </c>
      <c r="B276" s="290">
        <v>390983.62</v>
      </c>
      <c r="D276" s="291" t="s">
        <v>6863</v>
      </c>
      <c r="E276" s="292">
        <v>390983.62</v>
      </c>
    </row>
    <row r="277" spans="1:5" ht="14.4" x14ac:dyDescent="0.55000000000000004">
      <c r="A277" s="289" t="s">
        <v>746</v>
      </c>
      <c r="B277" s="290">
        <v>79168</v>
      </c>
      <c r="D277" s="291" t="s">
        <v>6864</v>
      </c>
      <c r="E277" s="292">
        <v>79168</v>
      </c>
    </row>
    <row r="278" spans="1:5" ht="14.4" x14ac:dyDescent="0.55000000000000004">
      <c r="A278" s="289" t="s">
        <v>747</v>
      </c>
      <c r="B278" s="290">
        <v>10537</v>
      </c>
      <c r="D278" s="291" t="s">
        <v>6865</v>
      </c>
      <c r="E278" s="292">
        <v>10537</v>
      </c>
    </row>
    <row r="279" spans="1:5" ht="14.4" x14ac:dyDescent="0.55000000000000004">
      <c r="A279" s="289" t="s">
        <v>748</v>
      </c>
      <c r="B279" s="290">
        <v>110382.1</v>
      </c>
      <c r="D279" s="291" t="s">
        <v>6866</v>
      </c>
      <c r="E279" s="292">
        <v>110382.1</v>
      </c>
    </row>
    <row r="280" spans="1:5" ht="14.4" x14ac:dyDescent="0.55000000000000004">
      <c r="A280" s="289" t="s">
        <v>749</v>
      </c>
      <c r="B280" s="290">
        <v>89077</v>
      </c>
      <c r="D280" s="291" t="s">
        <v>6867</v>
      </c>
      <c r="E280" s="292">
        <v>89077</v>
      </c>
    </row>
    <row r="281" spans="1:5" ht="14.4" x14ac:dyDescent="0.55000000000000004">
      <c r="A281" s="289" t="s">
        <v>750</v>
      </c>
      <c r="B281" s="290">
        <v>4163</v>
      </c>
      <c r="D281" s="291" t="s">
        <v>6868</v>
      </c>
      <c r="E281" s="292">
        <v>4163</v>
      </c>
    </row>
    <row r="282" spans="1:5" ht="14.4" x14ac:dyDescent="0.55000000000000004">
      <c r="A282" s="289" t="s">
        <v>751</v>
      </c>
      <c r="B282" s="290">
        <v>1000</v>
      </c>
      <c r="D282" s="291" t="s">
        <v>6869</v>
      </c>
      <c r="E282" s="292">
        <v>1000</v>
      </c>
    </row>
    <row r="283" spans="1:5" ht="14.4" x14ac:dyDescent="0.55000000000000004">
      <c r="A283" s="289" t="s">
        <v>752</v>
      </c>
      <c r="B283" s="290">
        <v>706</v>
      </c>
      <c r="D283" s="291" t="s">
        <v>6870</v>
      </c>
      <c r="E283" s="292">
        <v>706</v>
      </c>
    </row>
    <row r="284" spans="1:5" ht="14.4" x14ac:dyDescent="0.55000000000000004">
      <c r="A284" s="289" t="s">
        <v>753</v>
      </c>
      <c r="B284" s="290">
        <v>25674.58</v>
      </c>
      <c r="D284" s="291" t="s">
        <v>6871</v>
      </c>
      <c r="E284" s="292">
        <v>25674.58</v>
      </c>
    </row>
    <row r="285" spans="1:5" ht="14.4" x14ac:dyDescent="0.55000000000000004">
      <c r="A285" s="289" t="s">
        <v>754</v>
      </c>
      <c r="B285" s="290">
        <v>2520</v>
      </c>
      <c r="D285" s="291" t="s">
        <v>6872</v>
      </c>
      <c r="E285" s="292">
        <v>2520</v>
      </c>
    </row>
    <row r="286" spans="1:5" ht="14.4" x14ac:dyDescent="0.55000000000000004">
      <c r="A286" s="289" t="s">
        <v>755</v>
      </c>
      <c r="B286" s="290">
        <v>500</v>
      </c>
      <c r="D286" s="291" t="s">
        <v>6873</v>
      </c>
      <c r="E286" s="292">
        <v>500</v>
      </c>
    </row>
    <row r="287" spans="1:5" ht="14.4" x14ac:dyDescent="0.55000000000000004">
      <c r="A287" s="289" t="s">
        <v>756</v>
      </c>
      <c r="B287" s="290">
        <v>27005</v>
      </c>
      <c r="D287" s="291" t="s">
        <v>6874</v>
      </c>
      <c r="E287" s="292">
        <v>27005</v>
      </c>
    </row>
    <row r="288" spans="1:5" ht="14.4" x14ac:dyDescent="0.55000000000000004">
      <c r="A288" s="289" t="s">
        <v>3999</v>
      </c>
      <c r="B288" s="290">
        <v>962</v>
      </c>
      <c r="D288" s="291" t="s">
        <v>10441</v>
      </c>
      <c r="E288" s="292">
        <v>962</v>
      </c>
    </row>
    <row r="289" spans="1:5" ht="14.4" x14ac:dyDescent="0.55000000000000004">
      <c r="A289" s="289" t="s">
        <v>4000</v>
      </c>
      <c r="B289" s="290">
        <v>3496</v>
      </c>
      <c r="D289" s="291" t="s">
        <v>10442</v>
      </c>
      <c r="E289" s="292">
        <v>3496</v>
      </c>
    </row>
    <row r="290" spans="1:5" ht="14.4" x14ac:dyDescent="0.55000000000000004">
      <c r="A290" s="289" t="s">
        <v>757</v>
      </c>
      <c r="B290" s="290">
        <v>18531</v>
      </c>
      <c r="D290" s="291" t="s">
        <v>6875</v>
      </c>
      <c r="E290" s="292">
        <v>18531</v>
      </c>
    </row>
    <row r="291" spans="1:5" ht="14.4" x14ac:dyDescent="0.55000000000000004">
      <c r="A291" s="289" t="s">
        <v>758</v>
      </c>
      <c r="B291" s="290">
        <v>370893</v>
      </c>
      <c r="D291" s="291" t="s">
        <v>6876</v>
      </c>
      <c r="E291" s="292">
        <v>370893</v>
      </c>
    </row>
    <row r="292" spans="1:5" ht="14.4" x14ac:dyDescent="0.55000000000000004">
      <c r="A292" s="289" t="s">
        <v>759</v>
      </c>
      <c r="B292" s="290">
        <v>15416.65</v>
      </c>
      <c r="D292" s="291" t="s">
        <v>6877</v>
      </c>
      <c r="E292" s="292">
        <v>15416.65</v>
      </c>
    </row>
    <row r="293" spans="1:5" ht="14.4" x14ac:dyDescent="0.55000000000000004">
      <c r="A293" s="289" t="s">
        <v>760</v>
      </c>
      <c r="B293" s="290">
        <v>2560</v>
      </c>
      <c r="D293" s="291" t="s">
        <v>6878</v>
      </c>
      <c r="E293" s="292">
        <v>2560</v>
      </c>
    </row>
    <row r="294" spans="1:5" ht="14.4" x14ac:dyDescent="0.55000000000000004">
      <c r="A294" s="289" t="s">
        <v>761</v>
      </c>
      <c r="B294" s="290">
        <v>600</v>
      </c>
      <c r="D294" s="291" t="s">
        <v>6879</v>
      </c>
      <c r="E294" s="292">
        <v>600</v>
      </c>
    </row>
    <row r="295" spans="1:5" ht="14.4" x14ac:dyDescent="0.55000000000000004">
      <c r="A295" s="289" t="s">
        <v>762</v>
      </c>
      <c r="B295" s="290">
        <v>1155</v>
      </c>
      <c r="D295" s="291" t="s">
        <v>6880</v>
      </c>
      <c r="E295" s="292">
        <v>1155</v>
      </c>
    </row>
    <row r="296" spans="1:5" ht="14.4" x14ac:dyDescent="0.55000000000000004">
      <c r="A296" s="289" t="s">
        <v>763</v>
      </c>
      <c r="B296" s="290">
        <v>37210</v>
      </c>
      <c r="D296" s="291" t="s">
        <v>6881</v>
      </c>
      <c r="E296" s="292">
        <v>37210</v>
      </c>
    </row>
    <row r="297" spans="1:5" ht="14.4" x14ac:dyDescent="0.55000000000000004">
      <c r="A297" s="289" t="s">
        <v>764</v>
      </c>
      <c r="B297" s="290">
        <v>2162</v>
      </c>
      <c r="D297" s="291" t="s">
        <v>6882</v>
      </c>
      <c r="E297" s="292">
        <v>2162</v>
      </c>
    </row>
    <row r="298" spans="1:5" ht="14.4" x14ac:dyDescent="0.55000000000000004">
      <c r="A298" s="289" t="s">
        <v>765</v>
      </c>
      <c r="B298" s="290">
        <v>216000</v>
      </c>
      <c r="D298" s="291" t="s">
        <v>6883</v>
      </c>
      <c r="E298" s="292">
        <v>216000</v>
      </c>
    </row>
    <row r="299" spans="1:5" ht="14.4" x14ac:dyDescent="0.55000000000000004">
      <c r="A299" s="289" t="s">
        <v>766</v>
      </c>
      <c r="B299" s="290">
        <v>36457</v>
      </c>
      <c r="D299" s="291" t="s">
        <v>6884</v>
      </c>
      <c r="E299" s="292">
        <v>36457</v>
      </c>
    </row>
    <row r="300" spans="1:5" ht="14.4" x14ac:dyDescent="0.55000000000000004">
      <c r="A300" s="289" t="s">
        <v>4001</v>
      </c>
      <c r="B300" s="290">
        <v>2490</v>
      </c>
      <c r="D300" s="291" t="s">
        <v>6885</v>
      </c>
      <c r="E300" s="292">
        <v>2490</v>
      </c>
    </row>
    <row r="301" spans="1:5" ht="14.4" x14ac:dyDescent="0.55000000000000004">
      <c r="A301" s="289" t="s">
        <v>4002</v>
      </c>
      <c r="B301" s="290">
        <v>2989</v>
      </c>
      <c r="D301" s="291" t="s">
        <v>6886</v>
      </c>
      <c r="E301" s="292">
        <v>2989</v>
      </c>
    </row>
    <row r="302" spans="1:5" ht="14.4" x14ac:dyDescent="0.55000000000000004">
      <c r="A302" s="289" t="s">
        <v>767</v>
      </c>
      <c r="B302" s="290">
        <v>53035</v>
      </c>
      <c r="D302" s="291" t="s">
        <v>6887</v>
      </c>
      <c r="E302" s="292">
        <v>53035</v>
      </c>
    </row>
    <row r="303" spans="1:5" ht="14.4" x14ac:dyDescent="0.55000000000000004">
      <c r="A303" s="289" t="s">
        <v>768</v>
      </c>
      <c r="B303" s="290">
        <v>52512.79</v>
      </c>
      <c r="D303" s="291" t="s">
        <v>6888</v>
      </c>
      <c r="E303" s="292">
        <v>52512.79</v>
      </c>
    </row>
    <row r="304" spans="1:5" ht="14.4" x14ac:dyDescent="0.55000000000000004">
      <c r="A304" s="289" t="s">
        <v>769</v>
      </c>
      <c r="B304" s="290">
        <v>3336</v>
      </c>
      <c r="D304" s="291" t="s">
        <v>6889</v>
      </c>
      <c r="E304" s="292">
        <v>3336</v>
      </c>
    </row>
    <row r="305" spans="1:5" ht="14.4" x14ac:dyDescent="0.55000000000000004">
      <c r="A305" s="289" t="s">
        <v>770</v>
      </c>
      <c r="B305" s="290">
        <v>9638.83</v>
      </c>
      <c r="D305" s="291" t="s">
        <v>6890</v>
      </c>
      <c r="E305" s="292">
        <v>9638.83</v>
      </c>
    </row>
    <row r="306" spans="1:5" ht="14.4" x14ac:dyDescent="0.55000000000000004">
      <c r="A306" s="289" t="s">
        <v>771</v>
      </c>
      <c r="B306" s="290">
        <v>102000</v>
      </c>
      <c r="D306" s="291" t="s">
        <v>6891</v>
      </c>
      <c r="E306" s="292">
        <v>102000</v>
      </c>
    </row>
    <row r="307" spans="1:5" ht="14.4" x14ac:dyDescent="0.55000000000000004">
      <c r="A307" s="289" t="s">
        <v>772</v>
      </c>
      <c r="B307" s="290">
        <v>47060</v>
      </c>
      <c r="D307" s="291" t="s">
        <v>6892</v>
      </c>
      <c r="E307" s="292">
        <v>47060</v>
      </c>
    </row>
    <row r="308" spans="1:5" ht="14.4" x14ac:dyDescent="0.55000000000000004">
      <c r="A308" s="289" t="s">
        <v>773</v>
      </c>
      <c r="B308" s="290">
        <v>1170</v>
      </c>
      <c r="D308" s="291" t="s">
        <v>6893</v>
      </c>
      <c r="E308" s="292">
        <v>1170</v>
      </c>
    </row>
    <row r="309" spans="1:5" ht="14.4" x14ac:dyDescent="0.55000000000000004">
      <c r="A309" s="289" t="s">
        <v>774</v>
      </c>
      <c r="B309" s="290">
        <v>1219</v>
      </c>
      <c r="D309" s="291" t="s">
        <v>6894</v>
      </c>
      <c r="E309" s="292">
        <v>1219</v>
      </c>
    </row>
    <row r="310" spans="1:5" ht="14.4" x14ac:dyDescent="0.55000000000000004">
      <c r="A310" s="289" t="s">
        <v>775</v>
      </c>
      <c r="B310" s="290">
        <v>4875</v>
      </c>
      <c r="D310" s="291" t="s">
        <v>6895</v>
      </c>
      <c r="E310" s="292">
        <v>4875</v>
      </c>
    </row>
    <row r="311" spans="1:5" ht="14.4" x14ac:dyDescent="0.55000000000000004">
      <c r="A311" s="289" t="s">
        <v>776</v>
      </c>
      <c r="B311" s="290">
        <v>18850</v>
      </c>
      <c r="D311" s="291" t="s">
        <v>6896</v>
      </c>
      <c r="E311" s="292">
        <v>18850</v>
      </c>
    </row>
    <row r="312" spans="1:5" ht="14.4" x14ac:dyDescent="0.55000000000000004">
      <c r="A312" s="289" t="s">
        <v>777</v>
      </c>
      <c r="B312" s="290">
        <v>6306</v>
      </c>
      <c r="D312" s="291" t="s">
        <v>6897</v>
      </c>
      <c r="E312" s="292">
        <v>6306</v>
      </c>
    </row>
    <row r="313" spans="1:5" ht="14.4" x14ac:dyDescent="0.55000000000000004">
      <c r="A313" s="289" t="s">
        <v>778</v>
      </c>
      <c r="B313" s="290">
        <v>15991</v>
      </c>
      <c r="D313" s="291" t="s">
        <v>6898</v>
      </c>
      <c r="E313" s="292">
        <v>15991</v>
      </c>
    </row>
    <row r="314" spans="1:5" ht="14.4" x14ac:dyDescent="0.55000000000000004">
      <c r="A314" s="289" t="s">
        <v>779</v>
      </c>
      <c r="B314" s="290">
        <v>14850</v>
      </c>
      <c r="D314" s="291" t="s">
        <v>6899</v>
      </c>
      <c r="E314" s="292">
        <v>14850</v>
      </c>
    </row>
    <row r="315" spans="1:5" ht="14.4" x14ac:dyDescent="0.55000000000000004">
      <c r="A315" s="289" t="s">
        <v>780</v>
      </c>
      <c r="B315" s="290">
        <v>55753.5</v>
      </c>
      <c r="D315" s="291" t="s">
        <v>6900</v>
      </c>
      <c r="E315" s="292">
        <v>55753.5</v>
      </c>
    </row>
    <row r="316" spans="1:5" ht="14.4" x14ac:dyDescent="0.55000000000000004">
      <c r="A316" s="289" t="s">
        <v>4003</v>
      </c>
      <c r="B316" s="290">
        <v>5844</v>
      </c>
      <c r="D316" s="291" t="s">
        <v>10443</v>
      </c>
      <c r="E316" s="292">
        <v>5844</v>
      </c>
    </row>
    <row r="317" spans="1:5" ht="14.4" x14ac:dyDescent="0.55000000000000004">
      <c r="A317" s="289" t="s">
        <v>781</v>
      </c>
      <c r="B317" s="290">
        <v>42789.1</v>
      </c>
      <c r="D317" s="291" t="s">
        <v>6901</v>
      </c>
      <c r="E317" s="292">
        <v>42789.1</v>
      </c>
    </row>
    <row r="318" spans="1:5" ht="14.4" x14ac:dyDescent="0.55000000000000004">
      <c r="A318" s="289" t="s">
        <v>782</v>
      </c>
      <c r="B318" s="290">
        <v>20254</v>
      </c>
      <c r="D318" s="291" t="s">
        <v>6902</v>
      </c>
      <c r="E318" s="292">
        <v>20254</v>
      </c>
    </row>
    <row r="319" spans="1:5" ht="14.4" x14ac:dyDescent="0.55000000000000004">
      <c r="A319" s="289" t="s">
        <v>783</v>
      </c>
      <c r="B319" s="290">
        <v>14853</v>
      </c>
      <c r="D319" s="291" t="s">
        <v>6903</v>
      </c>
      <c r="E319" s="292">
        <v>14853</v>
      </c>
    </row>
    <row r="320" spans="1:5" ht="14.4" x14ac:dyDescent="0.55000000000000004">
      <c r="A320" s="289" t="s">
        <v>784</v>
      </c>
      <c r="B320" s="290">
        <v>1373</v>
      </c>
      <c r="D320" s="291" t="s">
        <v>6904</v>
      </c>
      <c r="E320" s="292">
        <v>1373</v>
      </c>
    </row>
    <row r="321" spans="1:5" ht="14.4" x14ac:dyDescent="0.55000000000000004">
      <c r="A321" s="289" t="s">
        <v>785</v>
      </c>
      <c r="B321" s="290">
        <v>90607</v>
      </c>
      <c r="D321" s="291" t="s">
        <v>6905</v>
      </c>
      <c r="E321" s="292">
        <v>90607</v>
      </c>
    </row>
    <row r="322" spans="1:5" ht="14.4" x14ac:dyDescent="0.55000000000000004">
      <c r="A322" s="289" t="s">
        <v>786</v>
      </c>
      <c r="B322" s="290">
        <v>4106</v>
      </c>
      <c r="D322" s="291" t="s">
        <v>6906</v>
      </c>
      <c r="E322" s="292">
        <v>4106</v>
      </c>
    </row>
    <row r="323" spans="1:5" ht="14.4" x14ac:dyDescent="0.55000000000000004">
      <c r="A323" s="289" t="s">
        <v>787</v>
      </c>
      <c r="B323" s="290">
        <v>546</v>
      </c>
      <c r="D323" s="291" t="s">
        <v>6907</v>
      </c>
      <c r="E323" s="292">
        <v>546</v>
      </c>
    </row>
    <row r="324" spans="1:5" ht="14.4" x14ac:dyDescent="0.55000000000000004">
      <c r="A324" s="289" t="s">
        <v>788</v>
      </c>
      <c r="B324" s="290">
        <v>1600</v>
      </c>
      <c r="D324" s="291" t="s">
        <v>6908</v>
      </c>
      <c r="E324" s="292">
        <v>1600</v>
      </c>
    </row>
    <row r="325" spans="1:5" ht="14.4" x14ac:dyDescent="0.55000000000000004">
      <c r="A325" s="289" t="s">
        <v>789</v>
      </c>
      <c r="B325" s="290">
        <v>5150</v>
      </c>
      <c r="D325" s="291" t="s">
        <v>6909</v>
      </c>
      <c r="E325" s="292">
        <v>5150</v>
      </c>
    </row>
    <row r="326" spans="1:5" ht="14.4" x14ac:dyDescent="0.55000000000000004">
      <c r="A326" s="289" t="s">
        <v>790</v>
      </c>
      <c r="B326" s="290">
        <v>900</v>
      </c>
      <c r="D326" s="291" t="s">
        <v>6910</v>
      </c>
      <c r="E326" s="292">
        <v>900</v>
      </c>
    </row>
    <row r="327" spans="1:5" ht="14.4" x14ac:dyDescent="0.55000000000000004">
      <c r="A327" s="289" t="s">
        <v>791</v>
      </c>
      <c r="B327" s="290">
        <v>2181</v>
      </c>
      <c r="D327" s="291" t="s">
        <v>6911</v>
      </c>
      <c r="E327" s="292">
        <v>2181</v>
      </c>
    </row>
    <row r="328" spans="1:5" ht="14.4" x14ac:dyDescent="0.55000000000000004">
      <c r="A328" s="289" t="s">
        <v>792</v>
      </c>
      <c r="B328" s="290">
        <v>8585</v>
      </c>
      <c r="D328" s="291" t="s">
        <v>6912</v>
      </c>
      <c r="E328" s="292">
        <v>8585</v>
      </c>
    </row>
    <row r="329" spans="1:5" ht="14.4" x14ac:dyDescent="0.55000000000000004">
      <c r="A329" s="289" t="s">
        <v>793</v>
      </c>
      <c r="B329" s="290">
        <v>35400</v>
      </c>
      <c r="D329" s="291" t="s">
        <v>6913</v>
      </c>
      <c r="E329" s="292">
        <v>35400</v>
      </c>
    </row>
    <row r="330" spans="1:5" ht="14.4" x14ac:dyDescent="0.55000000000000004">
      <c r="A330" s="289" t="s">
        <v>794</v>
      </c>
      <c r="B330" s="290">
        <v>157348.95000000001</v>
      </c>
      <c r="D330" s="291" t="s">
        <v>6914</v>
      </c>
      <c r="E330" s="292">
        <v>157348.95000000001</v>
      </c>
    </row>
    <row r="331" spans="1:5" ht="14.4" x14ac:dyDescent="0.55000000000000004">
      <c r="A331" s="289" t="s">
        <v>795</v>
      </c>
      <c r="B331" s="290">
        <v>1709.5</v>
      </c>
      <c r="D331" s="291" t="s">
        <v>6915</v>
      </c>
      <c r="E331" s="292">
        <v>1709.5</v>
      </c>
    </row>
    <row r="332" spans="1:5" ht="14.4" x14ac:dyDescent="0.55000000000000004">
      <c r="A332" s="289" t="s">
        <v>4014</v>
      </c>
      <c r="B332" s="290">
        <v>1796</v>
      </c>
      <c r="D332" s="291" t="s">
        <v>10444</v>
      </c>
      <c r="E332" s="292">
        <v>1796</v>
      </c>
    </row>
    <row r="333" spans="1:5" ht="14.4" x14ac:dyDescent="0.55000000000000004">
      <c r="A333" s="289" t="s">
        <v>796</v>
      </c>
      <c r="B333" s="290">
        <v>9185</v>
      </c>
      <c r="D333" s="291" t="s">
        <v>6916</v>
      </c>
      <c r="E333" s="292">
        <v>9185</v>
      </c>
    </row>
    <row r="334" spans="1:5" ht="14.4" x14ac:dyDescent="0.55000000000000004">
      <c r="A334" s="289" t="s">
        <v>797</v>
      </c>
      <c r="B334" s="290">
        <v>1520</v>
      </c>
      <c r="D334" s="291" t="s">
        <v>6917</v>
      </c>
      <c r="E334" s="292">
        <v>1520</v>
      </c>
    </row>
    <row r="335" spans="1:5" ht="14.4" x14ac:dyDescent="0.55000000000000004">
      <c r="A335" s="289" t="s">
        <v>798</v>
      </c>
      <c r="B335" s="290">
        <v>10802</v>
      </c>
      <c r="D335" s="291" t="s">
        <v>6918</v>
      </c>
      <c r="E335" s="292">
        <v>10802</v>
      </c>
    </row>
    <row r="336" spans="1:5" ht="14.4" x14ac:dyDescent="0.55000000000000004">
      <c r="A336" s="289" t="s">
        <v>799</v>
      </c>
      <c r="B336" s="290">
        <v>47000</v>
      </c>
      <c r="D336" s="291" t="s">
        <v>6919</v>
      </c>
      <c r="E336" s="292">
        <v>47000</v>
      </c>
    </row>
    <row r="337" spans="1:5" ht="14.4" x14ac:dyDescent="0.55000000000000004">
      <c r="A337" s="289" t="s">
        <v>800</v>
      </c>
      <c r="B337" s="290">
        <v>3259</v>
      </c>
      <c r="D337" s="291" t="s">
        <v>6920</v>
      </c>
      <c r="E337" s="292">
        <v>3259</v>
      </c>
    </row>
    <row r="338" spans="1:5" ht="14.4" x14ac:dyDescent="0.55000000000000004">
      <c r="A338" s="289" t="s">
        <v>801</v>
      </c>
      <c r="B338" s="290">
        <v>16274</v>
      </c>
      <c r="D338" s="291" t="s">
        <v>6921</v>
      </c>
      <c r="E338" s="292">
        <v>16274</v>
      </c>
    </row>
    <row r="339" spans="1:5" ht="14.4" x14ac:dyDescent="0.55000000000000004">
      <c r="A339" s="289" t="s">
        <v>802</v>
      </c>
      <c r="B339" s="290">
        <v>4897</v>
      </c>
      <c r="D339" s="291" t="s">
        <v>6922</v>
      </c>
      <c r="E339" s="292">
        <v>4897</v>
      </c>
    </row>
    <row r="340" spans="1:5" ht="14.4" x14ac:dyDescent="0.55000000000000004">
      <c r="A340" s="289" t="s">
        <v>803</v>
      </c>
      <c r="B340" s="290">
        <v>1028</v>
      </c>
      <c r="D340" s="291" t="s">
        <v>6923</v>
      </c>
      <c r="E340" s="292">
        <v>1028</v>
      </c>
    </row>
    <row r="341" spans="1:5" ht="14.4" x14ac:dyDescent="0.55000000000000004">
      <c r="A341" s="289" t="s">
        <v>804</v>
      </c>
      <c r="B341" s="290">
        <v>15150</v>
      </c>
      <c r="D341" s="291" t="s">
        <v>6924</v>
      </c>
      <c r="E341" s="292">
        <v>15150</v>
      </c>
    </row>
    <row r="342" spans="1:5" ht="14.4" x14ac:dyDescent="0.55000000000000004">
      <c r="A342" s="289" t="s">
        <v>805</v>
      </c>
      <c r="B342" s="290">
        <v>5401</v>
      </c>
      <c r="D342" s="291" t="s">
        <v>6925</v>
      </c>
      <c r="E342" s="292">
        <v>5401</v>
      </c>
    </row>
    <row r="343" spans="1:5" ht="14.4" x14ac:dyDescent="0.55000000000000004">
      <c r="A343" s="289" t="s">
        <v>806</v>
      </c>
      <c r="B343" s="290">
        <v>101114</v>
      </c>
      <c r="D343" s="291" t="s">
        <v>6926</v>
      </c>
      <c r="E343" s="292">
        <v>101114</v>
      </c>
    </row>
    <row r="344" spans="1:5" ht="14.4" x14ac:dyDescent="0.55000000000000004">
      <c r="A344" s="289" t="s">
        <v>807</v>
      </c>
      <c r="B344" s="290">
        <v>41500</v>
      </c>
      <c r="D344" s="291" t="s">
        <v>6927</v>
      </c>
      <c r="E344" s="292">
        <v>41500</v>
      </c>
    </row>
    <row r="345" spans="1:5" ht="14.4" x14ac:dyDescent="0.55000000000000004">
      <c r="A345" s="289" t="s">
        <v>808</v>
      </c>
      <c r="B345" s="290">
        <v>70100</v>
      </c>
      <c r="D345" s="291" t="s">
        <v>6928</v>
      </c>
      <c r="E345" s="292">
        <v>70100</v>
      </c>
    </row>
    <row r="346" spans="1:5" ht="14.4" x14ac:dyDescent="0.55000000000000004">
      <c r="A346" s="289" t="s">
        <v>809</v>
      </c>
      <c r="B346" s="290">
        <v>1283</v>
      </c>
      <c r="D346" s="291" t="s">
        <v>6929</v>
      </c>
      <c r="E346" s="292">
        <v>1283</v>
      </c>
    </row>
    <row r="347" spans="1:5" ht="14.4" x14ac:dyDescent="0.55000000000000004">
      <c r="A347" s="289" t="s">
        <v>810</v>
      </c>
      <c r="B347" s="290">
        <v>23877</v>
      </c>
      <c r="D347" s="291" t="s">
        <v>6930</v>
      </c>
      <c r="E347" s="292">
        <v>23877</v>
      </c>
    </row>
    <row r="348" spans="1:5" ht="14.4" x14ac:dyDescent="0.55000000000000004">
      <c r="A348" s="289" t="s">
        <v>811</v>
      </c>
      <c r="B348" s="290">
        <v>130974.99</v>
      </c>
      <c r="D348" s="291" t="s">
        <v>6931</v>
      </c>
      <c r="E348" s="292">
        <v>130974.99</v>
      </c>
    </row>
    <row r="349" spans="1:5" ht="14.4" x14ac:dyDescent="0.55000000000000004">
      <c r="A349" s="289" t="s">
        <v>812</v>
      </c>
      <c r="B349" s="290">
        <v>19521.38</v>
      </c>
      <c r="D349" s="291" t="s">
        <v>6932</v>
      </c>
      <c r="E349" s="292">
        <v>19521.38</v>
      </c>
    </row>
    <row r="350" spans="1:5" ht="14.4" x14ac:dyDescent="0.55000000000000004">
      <c r="A350" s="289" t="s">
        <v>813</v>
      </c>
      <c r="B350" s="290">
        <v>149</v>
      </c>
      <c r="D350" s="291" t="s">
        <v>6933</v>
      </c>
      <c r="E350" s="292">
        <v>149</v>
      </c>
    </row>
    <row r="351" spans="1:5" ht="14.4" x14ac:dyDescent="0.55000000000000004">
      <c r="A351" s="289" t="s">
        <v>814</v>
      </c>
      <c r="B351" s="290">
        <v>660</v>
      </c>
      <c r="D351" s="291" t="s">
        <v>6934</v>
      </c>
      <c r="E351" s="292">
        <v>660</v>
      </c>
    </row>
    <row r="352" spans="1:5" ht="14.4" x14ac:dyDescent="0.55000000000000004">
      <c r="A352" s="289" t="s">
        <v>815</v>
      </c>
      <c r="B352" s="290">
        <v>9400</v>
      </c>
      <c r="D352" s="291" t="s">
        <v>6935</v>
      </c>
      <c r="E352" s="292">
        <v>9400</v>
      </c>
    </row>
    <row r="353" spans="1:5" ht="14.4" x14ac:dyDescent="0.55000000000000004">
      <c r="A353" s="289" t="s">
        <v>4004</v>
      </c>
      <c r="B353" s="290">
        <v>10033</v>
      </c>
      <c r="D353" s="291" t="s">
        <v>6936</v>
      </c>
      <c r="E353" s="292">
        <v>10033</v>
      </c>
    </row>
    <row r="354" spans="1:5" ht="14.4" x14ac:dyDescent="0.55000000000000004">
      <c r="A354" s="289" t="s">
        <v>816</v>
      </c>
      <c r="B354" s="290">
        <v>22954</v>
      </c>
      <c r="D354" s="291" t="s">
        <v>6937</v>
      </c>
      <c r="E354" s="292">
        <v>22954</v>
      </c>
    </row>
    <row r="355" spans="1:5" ht="14.4" x14ac:dyDescent="0.55000000000000004">
      <c r="A355" s="289" t="s">
        <v>817</v>
      </c>
      <c r="B355" s="290">
        <v>2687.52</v>
      </c>
      <c r="D355" s="291" t="s">
        <v>6938</v>
      </c>
      <c r="E355" s="292">
        <v>2687.52</v>
      </c>
    </row>
    <row r="356" spans="1:5" ht="14.4" x14ac:dyDescent="0.55000000000000004">
      <c r="A356" s="289" t="s">
        <v>818</v>
      </c>
      <c r="B356" s="290">
        <v>1735</v>
      </c>
      <c r="D356" s="291" t="s">
        <v>6939</v>
      </c>
      <c r="E356" s="292">
        <v>1735</v>
      </c>
    </row>
    <row r="357" spans="1:5" ht="14.4" x14ac:dyDescent="0.55000000000000004">
      <c r="A357" s="289" t="s">
        <v>4005</v>
      </c>
      <c r="B357" s="290">
        <v>1636</v>
      </c>
      <c r="D357" s="291" t="s">
        <v>6940</v>
      </c>
      <c r="E357" s="292">
        <v>1636</v>
      </c>
    </row>
    <row r="358" spans="1:5" ht="14.4" x14ac:dyDescent="0.55000000000000004">
      <c r="A358" s="289" t="s">
        <v>819</v>
      </c>
      <c r="B358" s="290">
        <v>42887.25</v>
      </c>
      <c r="D358" s="291" t="s">
        <v>6941</v>
      </c>
      <c r="E358" s="292">
        <v>42887.25</v>
      </c>
    </row>
    <row r="359" spans="1:5" ht="14.4" x14ac:dyDescent="0.55000000000000004">
      <c r="A359" s="289" t="s">
        <v>820</v>
      </c>
      <c r="B359" s="290">
        <v>74264</v>
      </c>
      <c r="D359" s="291" t="s">
        <v>6942</v>
      </c>
      <c r="E359" s="292">
        <v>74264</v>
      </c>
    </row>
    <row r="360" spans="1:5" ht="14.4" x14ac:dyDescent="0.55000000000000004">
      <c r="A360" s="289" t="s">
        <v>821</v>
      </c>
      <c r="B360" s="290">
        <v>13831</v>
      </c>
      <c r="D360" s="291" t="s">
        <v>6943</v>
      </c>
      <c r="E360" s="292">
        <v>13831</v>
      </c>
    </row>
    <row r="361" spans="1:5" ht="14.4" x14ac:dyDescent="0.55000000000000004">
      <c r="A361" s="289" t="s">
        <v>4006</v>
      </c>
      <c r="B361" s="290">
        <v>744</v>
      </c>
      <c r="D361" s="291" t="s">
        <v>10445</v>
      </c>
      <c r="E361" s="292">
        <v>744</v>
      </c>
    </row>
    <row r="362" spans="1:5" ht="14.4" x14ac:dyDescent="0.55000000000000004">
      <c r="A362" s="289" t="s">
        <v>822</v>
      </c>
      <c r="B362" s="290">
        <v>8314.6299999999992</v>
      </c>
      <c r="D362" s="291" t="s">
        <v>6944</v>
      </c>
      <c r="E362" s="292">
        <v>8314.6299999999992</v>
      </c>
    </row>
    <row r="363" spans="1:5" ht="14.4" x14ac:dyDescent="0.55000000000000004">
      <c r="A363" s="289" t="s">
        <v>823</v>
      </c>
      <c r="B363" s="290">
        <v>12200</v>
      </c>
      <c r="D363" s="291" t="s">
        <v>6945</v>
      </c>
      <c r="E363" s="292">
        <v>12200</v>
      </c>
    </row>
    <row r="364" spans="1:5" ht="14.4" x14ac:dyDescent="0.55000000000000004">
      <c r="A364" s="289" t="s">
        <v>824</v>
      </c>
      <c r="B364" s="290">
        <v>37807</v>
      </c>
      <c r="D364" s="291" t="s">
        <v>6946</v>
      </c>
      <c r="E364" s="292">
        <v>37807</v>
      </c>
    </row>
    <row r="365" spans="1:5" ht="14.4" x14ac:dyDescent="0.55000000000000004">
      <c r="A365" s="289" t="s">
        <v>825</v>
      </c>
      <c r="B365" s="290">
        <v>727500</v>
      </c>
      <c r="D365" s="291" t="s">
        <v>6947</v>
      </c>
      <c r="E365" s="292">
        <v>727500</v>
      </c>
    </row>
    <row r="366" spans="1:5" ht="14.4" x14ac:dyDescent="0.55000000000000004">
      <c r="A366" s="289" t="s">
        <v>826</v>
      </c>
      <c r="B366" s="290">
        <v>7999</v>
      </c>
      <c r="D366" s="291" t="s">
        <v>6948</v>
      </c>
      <c r="E366" s="292">
        <v>7999</v>
      </c>
    </row>
    <row r="367" spans="1:5" ht="14.4" x14ac:dyDescent="0.55000000000000004">
      <c r="A367" s="289" t="s">
        <v>827</v>
      </c>
      <c r="B367" s="290">
        <v>3187</v>
      </c>
      <c r="D367" s="291" t="s">
        <v>6949</v>
      </c>
      <c r="E367" s="292">
        <v>3187</v>
      </c>
    </row>
    <row r="368" spans="1:5" ht="14.4" x14ac:dyDescent="0.55000000000000004">
      <c r="A368" s="289" t="s">
        <v>828</v>
      </c>
      <c r="B368" s="290">
        <v>8962</v>
      </c>
      <c r="D368" s="291" t="s">
        <v>6950</v>
      </c>
      <c r="E368" s="292">
        <v>8962</v>
      </c>
    </row>
    <row r="369" spans="1:5" ht="14.4" x14ac:dyDescent="0.55000000000000004">
      <c r="A369" s="289" t="s">
        <v>829</v>
      </c>
      <c r="B369" s="290">
        <v>2512.5</v>
      </c>
      <c r="D369" s="291" t="s">
        <v>6951</v>
      </c>
      <c r="E369" s="292">
        <v>2512.5</v>
      </c>
    </row>
    <row r="370" spans="1:5" ht="14.4" x14ac:dyDescent="0.55000000000000004">
      <c r="A370" s="289" t="s">
        <v>830</v>
      </c>
      <c r="B370" s="290">
        <v>1431.98</v>
      </c>
      <c r="D370" s="291" t="s">
        <v>6952</v>
      </c>
      <c r="E370" s="292">
        <v>1431.98</v>
      </c>
    </row>
    <row r="371" spans="1:5" ht="14.4" x14ac:dyDescent="0.55000000000000004">
      <c r="A371" s="289" t="s">
        <v>4007</v>
      </c>
      <c r="B371" s="290">
        <v>7018</v>
      </c>
      <c r="D371" s="291" t="s">
        <v>10446</v>
      </c>
      <c r="E371" s="292">
        <v>7018</v>
      </c>
    </row>
    <row r="372" spans="1:5" ht="14.4" x14ac:dyDescent="0.55000000000000004">
      <c r="A372" s="289" t="s">
        <v>831</v>
      </c>
      <c r="B372" s="290">
        <v>872</v>
      </c>
      <c r="D372" s="291" t="s">
        <v>6953</v>
      </c>
      <c r="E372" s="292">
        <v>872</v>
      </c>
    </row>
    <row r="373" spans="1:5" ht="14.4" x14ac:dyDescent="0.55000000000000004">
      <c r="A373" s="289" t="s">
        <v>832</v>
      </c>
      <c r="B373" s="290">
        <v>2271</v>
      </c>
      <c r="D373" s="291" t="s">
        <v>6954</v>
      </c>
      <c r="E373" s="292">
        <v>2271</v>
      </c>
    </row>
    <row r="374" spans="1:5" ht="14.4" x14ac:dyDescent="0.55000000000000004">
      <c r="A374" s="289" t="s">
        <v>833</v>
      </c>
      <c r="B374" s="290">
        <v>775</v>
      </c>
      <c r="D374" s="291" t="s">
        <v>6955</v>
      </c>
      <c r="E374" s="292">
        <v>775</v>
      </c>
    </row>
    <row r="375" spans="1:5" ht="14.4" x14ac:dyDescent="0.55000000000000004">
      <c r="A375" s="289" t="s">
        <v>834</v>
      </c>
      <c r="B375" s="290">
        <v>2361</v>
      </c>
      <c r="D375" s="291" t="s">
        <v>6956</v>
      </c>
      <c r="E375" s="292">
        <v>2361</v>
      </c>
    </row>
    <row r="376" spans="1:5" ht="14.4" x14ac:dyDescent="0.55000000000000004">
      <c r="A376" s="289" t="s">
        <v>835</v>
      </c>
      <c r="B376" s="290">
        <v>8402.08</v>
      </c>
      <c r="D376" s="291" t="s">
        <v>6957</v>
      </c>
      <c r="E376" s="292">
        <v>8402.08</v>
      </c>
    </row>
    <row r="377" spans="1:5" ht="14.4" x14ac:dyDescent="0.55000000000000004">
      <c r="A377" s="289" t="s">
        <v>836</v>
      </c>
      <c r="B377" s="290">
        <v>750</v>
      </c>
      <c r="D377" s="291" t="s">
        <v>6958</v>
      </c>
      <c r="E377" s="292">
        <v>750</v>
      </c>
    </row>
    <row r="378" spans="1:5" ht="14.4" x14ac:dyDescent="0.55000000000000004">
      <c r="A378" s="289" t="s">
        <v>837</v>
      </c>
      <c r="B378" s="290">
        <v>795</v>
      </c>
      <c r="D378" s="291" t="s">
        <v>6959</v>
      </c>
      <c r="E378" s="292">
        <v>795</v>
      </c>
    </row>
    <row r="379" spans="1:5" ht="14.4" x14ac:dyDescent="0.55000000000000004">
      <c r="A379" s="289" t="s">
        <v>838</v>
      </c>
      <c r="B379" s="290">
        <v>4940</v>
      </c>
      <c r="D379" s="291" t="s">
        <v>6960</v>
      </c>
      <c r="E379" s="292">
        <v>4940</v>
      </c>
    </row>
    <row r="380" spans="1:5" ht="14.4" x14ac:dyDescent="0.55000000000000004">
      <c r="A380" s="289" t="s">
        <v>839</v>
      </c>
      <c r="B380" s="290">
        <v>1283</v>
      </c>
      <c r="D380" s="291" t="s">
        <v>6961</v>
      </c>
      <c r="E380" s="292">
        <v>1283</v>
      </c>
    </row>
    <row r="381" spans="1:5" ht="14.4" x14ac:dyDescent="0.55000000000000004">
      <c r="A381" s="289" t="s">
        <v>840</v>
      </c>
      <c r="B381" s="290">
        <v>3111</v>
      </c>
      <c r="D381" s="291" t="s">
        <v>6962</v>
      </c>
      <c r="E381" s="292">
        <v>3111</v>
      </c>
    </row>
    <row r="382" spans="1:5" ht="14.4" x14ac:dyDescent="0.55000000000000004">
      <c r="A382" s="289" t="s">
        <v>841</v>
      </c>
      <c r="B382" s="290">
        <v>1501</v>
      </c>
      <c r="D382" s="291" t="s">
        <v>6963</v>
      </c>
      <c r="E382" s="292">
        <v>1501</v>
      </c>
    </row>
    <row r="383" spans="1:5" ht="14.4" x14ac:dyDescent="0.55000000000000004">
      <c r="A383" s="289" t="s">
        <v>4008</v>
      </c>
      <c r="B383" s="290">
        <v>3188</v>
      </c>
      <c r="D383" s="291" t="s">
        <v>10447</v>
      </c>
      <c r="E383" s="292">
        <v>3188</v>
      </c>
    </row>
    <row r="384" spans="1:5" ht="14.4" x14ac:dyDescent="0.55000000000000004">
      <c r="A384" s="289" t="s">
        <v>842</v>
      </c>
      <c r="B384" s="290">
        <v>24305</v>
      </c>
      <c r="D384" s="291" t="s">
        <v>6964</v>
      </c>
      <c r="E384" s="292">
        <v>24305</v>
      </c>
    </row>
    <row r="385" spans="1:5" ht="14.4" x14ac:dyDescent="0.55000000000000004">
      <c r="A385" s="289" t="s">
        <v>843</v>
      </c>
      <c r="B385" s="290">
        <v>385</v>
      </c>
      <c r="D385" s="291" t="s">
        <v>6965</v>
      </c>
      <c r="E385" s="292">
        <v>385</v>
      </c>
    </row>
    <row r="386" spans="1:5" ht="14.4" x14ac:dyDescent="0.55000000000000004">
      <c r="A386" s="289" t="s">
        <v>844</v>
      </c>
      <c r="B386" s="290">
        <v>1219</v>
      </c>
      <c r="D386" s="291" t="s">
        <v>6966</v>
      </c>
      <c r="E386" s="292">
        <v>1219</v>
      </c>
    </row>
    <row r="387" spans="1:5" ht="14.4" x14ac:dyDescent="0.55000000000000004">
      <c r="A387" s="289" t="s">
        <v>845</v>
      </c>
      <c r="B387" s="290">
        <v>38837.75</v>
      </c>
      <c r="D387" s="291" t="s">
        <v>6967</v>
      </c>
      <c r="E387" s="292">
        <v>38837.75</v>
      </c>
    </row>
    <row r="388" spans="1:5" ht="14.4" x14ac:dyDescent="0.55000000000000004">
      <c r="A388" s="289" t="s">
        <v>846</v>
      </c>
      <c r="B388" s="290">
        <v>64050</v>
      </c>
      <c r="D388" s="291" t="s">
        <v>6968</v>
      </c>
      <c r="E388" s="292">
        <v>64050</v>
      </c>
    </row>
    <row r="389" spans="1:5" ht="14.4" x14ac:dyDescent="0.55000000000000004">
      <c r="A389" s="289" t="s">
        <v>847</v>
      </c>
      <c r="B389" s="290">
        <v>7650</v>
      </c>
      <c r="D389" s="291" t="s">
        <v>6969</v>
      </c>
      <c r="E389" s="292">
        <v>7650</v>
      </c>
    </row>
    <row r="390" spans="1:5" ht="14.4" x14ac:dyDescent="0.55000000000000004">
      <c r="A390" s="289" t="s">
        <v>848</v>
      </c>
      <c r="B390" s="290">
        <v>3976</v>
      </c>
      <c r="D390" s="291" t="s">
        <v>6970</v>
      </c>
      <c r="E390" s="292">
        <v>3976</v>
      </c>
    </row>
    <row r="391" spans="1:5" ht="14.4" x14ac:dyDescent="0.55000000000000004">
      <c r="A391" s="289" t="s">
        <v>849</v>
      </c>
      <c r="B391" s="290">
        <v>3996</v>
      </c>
      <c r="D391" s="291" t="s">
        <v>6971</v>
      </c>
      <c r="E391" s="292">
        <v>3996</v>
      </c>
    </row>
    <row r="392" spans="1:5" ht="14.4" x14ac:dyDescent="0.55000000000000004">
      <c r="A392" s="289" t="s">
        <v>850</v>
      </c>
      <c r="B392" s="290">
        <v>1379</v>
      </c>
      <c r="D392" s="291" t="s">
        <v>6972</v>
      </c>
      <c r="E392" s="292">
        <v>1379</v>
      </c>
    </row>
    <row r="393" spans="1:5" ht="14.4" x14ac:dyDescent="0.55000000000000004">
      <c r="A393" s="289" t="s">
        <v>851</v>
      </c>
      <c r="B393" s="290">
        <v>10464.719999999999</v>
      </c>
      <c r="D393" s="291" t="s">
        <v>6973</v>
      </c>
      <c r="E393" s="292">
        <v>10464.719999999999</v>
      </c>
    </row>
    <row r="394" spans="1:5" ht="14.4" x14ac:dyDescent="0.55000000000000004">
      <c r="A394" s="289" t="s">
        <v>852</v>
      </c>
      <c r="B394" s="290">
        <v>124764</v>
      </c>
      <c r="D394" s="291" t="s">
        <v>6974</v>
      </c>
      <c r="E394" s="292">
        <v>124764</v>
      </c>
    </row>
    <row r="395" spans="1:5" ht="14.4" x14ac:dyDescent="0.55000000000000004">
      <c r="A395" s="289" t="s">
        <v>853</v>
      </c>
      <c r="B395" s="290">
        <v>13590</v>
      </c>
      <c r="D395" s="291" t="s">
        <v>6975</v>
      </c>
      <c r="E395" s="292">
        <v>13590</v>
      </c>
    </row>
    <row r="396" spans="1:5" ht="14.4" x14ac:dyDescent="0.55000000000000004">
      <c r="A396" s="289" t="s">
        <v>854</v>
      </c>
      <c r="B396" s="290">
        <v>79665</v>
      </c>
      <c r="D396" s="291" t="s">
        <v>6976</v>
      </c>
      <c r="E396" s="292">
        <v>79665</v>
      </c>
    </row>
    <row r="397" spans="1:5" ht="14.4" x14ac:dyDescent="0.55000000000000004">
      <c r="A397" s="289" t="s">
        <v>855</v>
      </c>
      <c r="B397" s="290">
        <v>550</v>
      </c>
      <c r="D397" s="291" t="s">
        <v>6977</v>
      </c>
      <c r="E397" s="292">
        <v>550</v>
      </c>
    </row>
    <row r="398" spans="1:5" ht="14.4" x14ac:dyDescent="0.55000000000000004">
      <c r="A398" s="289" t="s">
        <v>3997</v>
      </c>
      <c r="B398" s="290">
        <v>9451.31</v>
      </c>
      <c r="D398" s="291" t="s">
        <v>10448</v>
      </c>
      <c r="E398" s="292">
        <v>9451.31</v>
      </c>
    </row>
    <row r="399" spans="1:5" ht="14.4" x14ac:dyDescent="0.55000000000000004">
      <c r="A399" s="289" t="s">
        <v>856</v>
      </c>
      <c r="B399" s="290">
        <v>3490</v>
      </c>
      <c r="D399" s="291" t="s">
        <v>6978</v>
      </c>
      <c r="E399" s="292">
        <v>3490</v>
      </c>
    </row>
    <row r="400" spans="1:5" ht="14.4" x14ac:dyDescent="0.55000000000000004">
      <c r="A400" s="289" t="s">
        <v>857</v>
      </c>
      <c r="B400" s="290">
        <v>59226.5</v>
      </c>
      <c r="D400" s="291" t="s">
        <v>6979</v>
      </c>
      <c r="E400" s="292">
        <v>59226.5</v>
      </c>
    </row>
    <row r="401" spans="1:5" ht="14.4" x14ac:dyDescent="0.55000000000000004">
      <c r="A401" s="289" t="s">
        <v>858</v>
      </c>
      <c r="B401" s="290">
        <v>60762</v>
      </c>
      <c r="D401" s="291" t="s">
        <v>6980</v>
      </c>
      <c r="E401" s="292">
        <v>60762</v>
      </c>
    </row>
    <row r="402" spans="1:5" ht="14.4" x14ac:dyDescent="0.55000000000000004">
      <c r="A402" s="289" t="s">
        <v>859</v>
      </c>
      <c r="B402" s="290">
        <v>17703</v>
      </c>
      <c r="D402" s="291" t="s">
        <v>6981</v>
      </c>
      <c r="E402" s="292">
        <v>17703</v>
      </c>
    </row>
    <row r="403" spans="1:5" ht="14.4" x14ac:dyDescent="0.55000000000000004">
      <c r="A403" s="289" t="s">
        <v>860</v>
      </c>
      <c r="B403" s="290">
        <v>90168</v>
      </c>
      <c r="D403" s="291" t="s">
        <v>6982</v>
      </c>
      <c r="E403" s="292">
        <v>90168</v>
      </c>
    </row>
    <row r="404" spans="1:5" ht="14.4" x14ac:dyDescent="0.55000000000000004">
      <c r="A404" s="289" t="s">
        <v>861</v>
      </c>
      <c r="B404" s="290">
        <v>6442</v>
      </c>
      <c r="D404" s="291" t="s">
        <v>6983</v>
      </c>
      <c r="E404" s="292">
        <v>6442</v>
      </c>
    </row>
    <row r="405" spans="1:5" ht="14.4" x14ac:dyDescent="0.55000000000000004">
      <c r="A405" s="289" t="s">
        <v>862</v>
      </c>
      <c r="B405" s="290">
        <v>27150</v>
      </c>
      <c r="D405" s="291" t="s">
        <v>6984</v>
      </c>
      <c r="E405" s="292">
        <v>27150</v>
      </c>
    </row>
    <row r="406" spans="1:5" ht="14.4" x14ac:dyDescent="0.55000000000000004">
      <c r="A406" s="289" t="s">
        <v>863</v>
      </c>
      <c r="B406" s="290">
        <v>45909</v>
      </c>
      <c r="D406" s="291" t="s">
        <v>6985</v>
      </c>
      <c r="E406" s="292">
        <v>45909</v>
      </c>
    </row>
    <row r="407" spans="1:5" ht="14.4" x14ac:dyDescent="0.55000000000000004">
      <c r="A407" s="289" t="s">
        <v>864</v>
      </c>
      <c r="B407" s="290">
        <v>9000</v>
      </c>
      <c r="D407" s="291" t="s">
        <v>6986</v>
      </c>
      <c r="E407" s="292">
        <v>9000</v>
      </c>
    </row>
    <row r="408" spans="1:5" ht="14.4" x14ac:dyDescent="0.55000000000000004">
      <c r="A408" s="289" t="s">
        <v>4009</v>
      </c>
      <c r="B408" s="290">
        <v>770</v>
      </c>
      <c r="D408" s="291" t="s">
        <v>10449</v>
      </c>
      <c r="E408" s="292">
        <v>770</v>
      </c>
    </row>
    <row r="409" spans="1:5" ht="14.4" x14ac:dyDescent="0.55000000000000004">
      <c r="A409" s="289" t="s">
        <v>3998</v>
      </c>
      <c r="B409" s="290">
        <v>74263.13</v>
      </c>
      <c r="D409" s="291" t="s">
        <v>10450</v>
      </c>
      <c r="E409" s="292">
        <v>74263.13</v>
      </c>
    </row>
    <row r="410" spans="1:5" ht="14.4" x14ac:dyDescent="0.55000000000000004">
      <c r="A410" s="289" t="s">
        <v>865</v>
      </c>
      <c r="B410" s="290">
        <v>712</v>
      </c>
      <c r="D410" s="291" t="s">
        <v>6987</v>
      </c>
      <c r="E410" s="292">
        <v>712</v>
      </c>
    </row>
    <row r="411" spans="1:5" ht="14.4" x14ac:dyDescent="0.55000000000000004">
      <c r="A411" s="289" t="s">
        <v>866</v>
      </c>
      <c r="B411" s="290">
        <v>1419</v>
      </c>
      <c r="D411" s="291" t="s">
        <v>6988</v>
      </c>
      <c r="E411" s="292">
        <v>1419</v>
      </c>
    </row>
    <row r="412" spans="1:5" ht="14.4" x14ac:dyDescent="0.55000000000000004">
      <c r="A412" s="289" t="s">
        <v>867</v>
      </c>
      <c r="B412" s="290">
        <v>99</v>
      </c>
      <c r="D412" s="291" t="s">
        <v>6989</v>
      </c>
      <c r="E412" s="292">
        <v>99</v>
      </c>
    </row>
    <row r="413" spans="1:5" ht="14.4" x14ac:dyDescent="0.55000000000000004">
      <c r="A413" s="289" t="s">
        <v>868</v>
      </c>
      <c r="B413" s="290">
        <v>607.5</v>
      </c>
      <c r="D413" s="291" t="s">
        <v>6990</v>
      </c>
      <c r="E413" s="292">
        <v>607.5</v>
      </c>
    </row>
    <row r="414" spans="1:5" ht="14.4" x14ac:dyDescent="0.55000000000000004">
      <c r="A414" s="289" t="s">
        <v>869</v>
      </c>
      <c r="B414" s="290">
        <v>34084.980000000003</v>
      </c>
      <c r="D414" s="291" t="s">
        <v>6991</v>
      </c>
      <c r="E414" s="292">
        <v>34084.980000000003</v>
      </c>
    </row>
    <row r="415" spans="1:5" ht="14.4" x14ac:dyDescent="0.55000000000000004">
      <c r="A415" s="289" t="s">
        <v>870</v>
      </c>
      <c r="B415" s="290">
        <v>1300</v>
      </c>
      <c r="D415" s="291" t="s">
        <v>6992</v>
      </c>
      <c r="E415" s="292">
        <v>1300</v>
      </c>
    </row>
    <row r="416" spans="1:5" ht="14.4" x14ac:dyDescent="0.55000000000000004">
      <c r="A416" s="289" t="s">
        <v>871</v>
      </c>
      <c r="B416" s="290">
        <v>30390</v>
      </c>
      <c r="D416" s="291" t="s">
        <v>6993</v>
      </c>
      <c r="E416" s="292">
        <v>30390</v>
      </c>
    </row>
    <row r="417" spans="1:5" ht="14.4" x14ac:dyDescent="0.55000000000000004">
      <c r="A417" s="289" t="s">
        <v>872</v>
      </c>
      <c r="B417" s="290">
        <v>13985</v>
      </c>
      <c r="D417" s="291" t="s">
        <v>6994</v>
      </c>
      <c r="E417" s="292">
        <v>13985</v>
      </c>
    </row>
    <row r="418" spans="1:5" ht="14.4" x14ac:dyDescent="0.55000000000000004">
      <c r="A418" s="289" t="s">
        <v>873</v>
      </c>
      <c r="B418" s="290">
        <v>8673</v>
      </c>
      <c r="D418" s="291" t="s">
        <v>6995</v>
      </c>
      <c r="E418" s="292">
        <v>8673</v>
      </c>
    </row>
    <row r="419" spans="1:5" ht="14.4" x14ac:dyDescent="0.55000000000000004">
      <c r="A419" s="289" t="s">
        <v>874</v>
      </c>
      <c r="B419" s="290">
        <v>10802</v>
      </c>
      <c r="D419" s="291" t="s">
        <v>6996</v>
      </c>
      <c r="E419" s="292">
        <v>10802</v>
      </c>
    </row>
    <row r="420" spans="1:5" ht="14.4" x14ac:dyDescent="0.55000000000000004">
      <c r="A420" s="289" t="s">
        <v>875</v>
      </c>
      <c r="B420" s="290">
        <v>1140</v>
      </c>
      <c r="D420" s="291" t="s">
        <v>6997</v>
      </c>
      <c r="E420" s="292">
        <v>1140</v>
      </c>
    </row>
    <row r="421" spans="1:5" ht="14.4" x14ac:dyDescent="0.55000000000000004">
      <c r="A421" s="289" t="s">
        <v>876</v>
      </c>
      <c r="B421" s="290">
        <v>21604</v>
      </c>
      <c r="D421" s="291" t="s">
        <v>6998</v>
      </c>
      <c r="E421" s="292">
        <v>21604</v>
      </c>
    </row>
    <row r="422" spans="1:5" ht="14.4" x14ac:dyDescent="0.55000000000000004">
      <c r="A422" s="289" t="s">
        <v>877</v>
      </c>
      <c r="B422" s="290">
        <v>460</v>
      </c>
      <c r="D422" s="291" t="s">
        <v>6999</v>
      </c>
      <c r="E422" s="292">
        <v>460</v>
      </c>
    </row>
    <row r="423" spans="1:5" ht="14.4" x14ac:dyDescent="0.55000000000000004">
      <c r="A423" s="289" t="s">
        <v>878</v>
      </c>
      <c r="B423" s="290">
        <v>4051</v>
      </c>
      <c r="D423" s="291" t="s">
        <v>7000</v>
      </c>
      <c r="E423" s="292">
        <v>4051</v>
      </c>
    </row>
    <row r="424" spans="1:5" ht="14.4" x14ac:dyDescent="0.55000000000000004">
      <c r="A424" s="289" t="s">
        <v>879</v>
      </c>
      <c r="B424" s="290">
        <v>224650</v>
      </c>
      <c r="D424" s="291" t="s">
        <v>7001</v>
      </c>
      <c r="E424" s="292">
        <v>224650</v>
      </c>
    </row>
    <row r="425" spans="1:5" ht="14.4" x14ac:dyDescent="0.55000000000000004">
      <c r="A425" s="289" t="s">
        <v>880</v>
      </c>
      <c r="B425" s="290">
        <v>9325.6</v>
      </c>
      <c r="D425" s="291" t="s">
        <v>7002</v>
      </c>
      <c r="E425" s="292">
        <v>9325.6</v>
      </c>
    </row>
    <row r="426" spans="1:5" ht="14.4" x14ac:dyDescent="0.55000000000000004">
      <c r="A426" s="289" t="s">
        <v>881</v>
      </c>
      <c r="B426" s="290">
        <v>2880</v>
      </c>
      <c r="D426" s="291" t="s">
        <v>7003</v>
      </c>
      <c r="E426" s="292">
        <v>2880</v>
      </c>
    </row>
    <row r="427" spans="1:5" ht="14.4" x14ac:dyDescent="0.55000000000000004">
      <c r="A427" s="289" t="s">
        <v>4010</v>
      </c>
      <c r="B427" s="290">
        <v>6197</v>
      </c>
      <c r="D427" s="291" t="s">
        <v>10451</v>
      </c>
      <c r="E427" s="292">
        <v>6197</v>
      </c>
    </row>
    <row r="428" spans="1:5" ht="14.4" x14ac:dyDescent="0.55000000000000004">
      <c r="A428" s="289" t="s">
        <v>882</v>
      </c>
      <c r="B428" s="290">
        <v>2243.1799999999998</v>
      </c>
      <c r="D428" s="291" t="s">
        <v>7004</v>
      </c>
      <c r="E428" s="292">
        <v>2243.1799999999998</v>
      </c>
    </row>
    <row r="429" spans="1:5" ht="14.4" x14ac:dyDescent="0.55000000000000004">
      <c r="A429" s="289" t="s">
        <v>883</v>
      </c>
      <c r="B429" s="290">
        <v>1462</v>
      </c>
      <c r="D429" s="291" t="s">
        <v>7005</v>
      </c>
      <c r="E429" s="292">
        <v>1462</v>
      </c>
    </row>
    <row r="430" spans="1:5" ht="14.4" x14ac:dyDescent="0.55000000000000004">
      <c r="A430" s="289" t="s">
        <v>884</v>
      </c>
      <c r="B430" s="290">
        <v>981519.67</v>
      </c>
      <c r="D430" s="291" t="s">
        <v>7006</v>
      </c>
      <c r="E430" s="292">
        <v>981519.67</v>
      </c>
    </row>
    <row r="431" spans="1:5" ht="14.4" x14ac:dyDescent="0.55000000000000004">
      <c r="A431" s="289" t="s">
        <v>4011</v>
      </c>
      <c r="B431" s="290">
        <v>2045</v>
      </c>
      <c r="D431" s="291" t="s">
        <v>10452</v>
      </c>
      <c r="E431" s="292">
        <v>2045</v>
      </c>
    </row>
    <row r="432" spans="1:5" ht="14.4" x14ac:dyDescent="0.55000000000000004">
      <c r="A432" s="289" t="s">
        <v>885</v>
      </c>
      <c r="B432" s="290">
        <v>3592</v>
      </c>
      <c r="D432" s="291" t="s">
        <v>7007</v>
      </c>
      <c r="E432" s="292">
        <v>3592</v>
      </c>
    </row>
    <row r="433" spans="1:5" ht="14.4" x14ac:dyDescent="0.55000000000000004">
      <c r="A433" s="289" t="s">
        <v>886</v>
      </c>
      <c r="B433" s="290">
        <v>5145</v>
      </c>
      <c r="D433" s="291" t="s">
        <v>7008</v>
      </c>
      <c r="E433" s="292">
        <v>5145</v>
      </c>
    </row>
    <row r="434" spans="1:5" ht="14.4" x14ac:dyDescent="0.55000000000000004">
      <c r="A434" s="289" t="s">
        <v>887</v>
      </c>
      <c r="B434" s="290">
        <v>3291</v>
      </c>
      <c r="D434" s="291" t="s">
        <v>7009</v>
      </c>
      <c r="E434" s="292">
        <v>3291</v>
      </c>
    </row>
    <row r="435" spans="1:5" ht="14.4" x14ac:dyDescent="0.55000000000000004">
      <c r="A435" s="289" t="s">
        <v>888</v>
      </c>
      <c r="B435" s="290">
        <v>2252</v>
      </c>
      <c r="D435" s="291" t="s">
        <v>7010</v>
      </c>
      <c r="E435" s="292">
        <v>2252</v>
      </c>
    </row>
    <row r="436" spans="1:5" ht="14.4" x14ac:dyDescent="0.55000000000000004">
      <c r="A436" s="289" t="s">
        <v>4012</v>
      </c>
      <c r="B436" s="290">
        <v>5844</v>
      </c>
      <c r="D436" s="291" t="s">
        <v>10453</v>
      </c>
      <c r="E436" s="292">
        <v>5844</v>
      </c>
    </row>
    <row r="437" spans="1:5" ht="14.4" x14ac:dyDescent="0.55000000000000004">
      <c r="A437" s="289" t="s">
        <v>889</v>
      </c>
      <c r="B437" s="290">
        <v>4901</v>
      </c>
      <c r="D437" s="291" t="s">
        <v>7011</v>
      </c>
      <c r="E437" s="292">
        <v>4901</v>
      </c>
    </row>
    <row r="438" spans="1:5" ht="14.4" x14ac:dyDescent="0.55000000000000004">
      <c r="A438" s="289" t="s">
        <v>890</v>
      </c>
      <c r="B438" s="290">
        <v>5340</v>
      </c>
      <c r="D438" s="291" t="s">
        <v>7012</v>
      </c>
      <c r="E438" s="292">
        <v>5340</v>
      </c>
    </row>
    <row r="439" spans="1:5" ht="14.4" x14ac:dyDescent="0.55000000000000004">
      <c r="A439" s="289" t="s">
        <v>4013</v>
      </c>
      <c r="B439" s="290">
        <v>3945</v>
      </c>
      <c r="D439" s="291" t="s">
        <v>10454</v>
      </c>
      <c r="E439" s="292">
        <v>3945</v>
      </c>
    </row>
    <row r="440" spans="1:5" ht="14.4" x14ac:dyDescent="0.55000000000000004">
      <c r="A440" s="289" t="s">
        <v>891</v>
      </c>
      <c r="B440" s="290">
        <v>9452</v>
      </c>
      <c r="D440" s="291" t="s">
        <v>7013</v>
      </c>
      <c r="E440" s="292">
        <v>9452</v>
      </c>
    </row>
    <row r="441" spans="1:5" ht="14.4" x14ac:dyDescent="0.55000000000000004">
      <c r="A441" s="289" t="s">
        <v>892</v>
      </c>
      <c r="B441" s="290">
        <v>1238</v>
      </c>
      <c r="D441" s="291" t="s">
        <v>7014</v>
      </c>
      <c r="E441" s="292">
        <v>1238</v>
      </c>
    </row>
    <row r="442" spans="1:5" ht="14.4" x14ac:dyDescent="0.55000000000000004">
      <c r="A442" s="289" t="s">
        <v>893</v>
      </c>
      <c r="B442" s="290">
        <v>5521</v>
      </c>
      <c r="D442" s="291" t="s">
        <v>7015</v>
      </c>
      <c r="E442" s="292">
        <v>5521</v>
      </c>
    </row>
    <row r="443" spans="1:5" ht="14.4" x14ac:dyDescent="0.55000000000000004">
      <c r="A443" s="289" t="s">
        <v>894</v>
      </c>
      <c r="B443" s="290">
        <v>118823</v>
      </c>
      <c r="D443" s="291" t="s">
        <v>7016</v>
      </c>
      <c r="E443" s="292">
        <v>118823</v>
      </c>
    </row>
    <row r="444" spans="1:5" ht="14.4" x14ac:dyDescent="0.55000000000000004">
      <c r="A444" s="289" t="s">
        <v>895</v>
      </c>
      <c r="B444" s="290">
        <v>1103</v>
      </c>
      <c r="D444" s="291" t="s">
        <v>7017</v>
      </c>
      <c r="E444" s="292">
        <v>1103</v>
      </c>
    </row>
    <row r="445" spans="1:5" ht="14.4" x14ac:dyDescent="0.55000000000000004">
      <c r="A445" s="289" t="s">
        <v>896</v>
      </c>
      <c r="B445" s="290">
        <v>3966</v>
      </c>
      <c r="D445" s="291" t="s">
        <v>7018</v>
      </c>
      <c r="E445" s="292">
        <v>3966</v>
      </c>
    </row>
    <row r="446" spans="1:5" ht="14.4" x14ac:dyDescent="0.55000000000000004">
      <c r="A446" s="289" t="s">
        <v>897</v>
      </c>
      <c r="B446" s="290">
        <v>9095</v>
      </c>
      <c r="D446" s="291" t="s">
        <v>7019</v>
      </c>
      <c r="E446" s="292">
        <v>9095</v>
      </c>
    </row>
    <row r="447" spans="1:5" ht="14.4" x14ac:dyDescent="0.55000000000000004">
      <c r="A447" s="289" t="s">
        <v>898</v>
      </c>
      <c r="B447" s="290">
        <v>13503</v>
      </c>
      <c r="D447" s="291" t="s">
        <v>7020</v>
      </c>
      <c r="E447" s="292">
        <v>13503</v>
      </c>
    </row>
    <row r="448" spans="1:5" ht="14.4" x14ac:dyDescent="0.55000000000000004">
      <c r="A448" s="289" t="s">
        <v>899</v>
      </c>
      <c r="B448" s="290">
        <v>3335</v>
      </c>
      <c r="D448" s="291" t="s">
        <v>7021</v>
      </c>
      <c r="E448" s="292">
        <v>3335</v>
      </c>
    </row>
    <row r="449" spans="1:5" ht="14.4" x14ac:dyDescent="0.55000000000000004">
      <c r="A449" s="289" t="s">
        <v>900</v>
      </c>
      <c r="B449" s="290">
        <v>44980</v>
      </c>
      <c r="D449" s="291" t="s">
        <v>7022</v>
      </c>
      <c r="E449" s="292">
        <v>44980</v>
      </c>
    </row>
    <row r="450" spans="1:5" ht="14.4" x14ac:dyDescent="0.55000000000000004">
      <c r="A450" s="289" t="s">
        <v>901</v>
      </c>
      <c r="B450" s="290">
        <v>52402</v>
      </c>
      <c r="D450" s="291" t="s">
        <v>7023</v>
      </c>
      <c r="E450" s="292">
        <v>52402</v>
      </c>
    </row>
    <row r="451" spans="1:5" ht="14.4" x14ac:dyDescent="0.55000000000000004">
      <c r="A451" s="289" t="s">
        <v>902</v>
      </c>
      <c r="B451" s="290">
        <v>11526.54</v>
      </c>
      <c r="D451" s="291" t="s">
        <v>7024</v>
      </c>
      <c r="E451" s="292">
        <v>11526.54</v>
      </c>
    </row>
    <row r="452" spans="1:5" ht="14.4" x14ac:dyDescent="0.55000000000000004">
      <c r="A452" s="289" t="s">
        <v>903</v>
      </c>
      <c r="B452" s="290">
        <v>2031</v>
      </c>
      <c r="D452" s="291" t="s">
        <v>7025</v>
      </c>
      <c r="E452" s="292">
        <v>2031</v>
      </c>
    </row>
    <row r="453" spans="1:5" ht="14.4" x14ac:dyDescent="0.55000000000000004">
      <c r="A453" s="289" t="s">
        <v>904</v>
      </c>
      <c r="B453" s="290">
        <v>595</v>
      </c>
      <c r="D453" s="291" t="s">
        <v>7026</v>
      </c>
      <c r="E453" s="292">
        <v>595</v>
      </c>
    </row>
    <row r="454" spans="1:5" ht="14.4" x14ac:dyDescent="0.55000000000000004">
      <c r="A454" s="289" t="s">
        <v>905</v>
      </c>
      <c r="B454" s="290">
        <v>580</v>
      </c>
      <c r="D454" s="291" t="s">
        <v>7027</v>
      </c>
      <c r="E454" s="292">
        <v>580</v>
      </c>
    </row>
    <row r="455" spans="1:5" ht="14.4" x14ac:dyDescent="0.55000000000000004">
      <c r="A455" s="289" t="s">
        <v>906</v>
      </c>
      <c r="B455" s="290">
        <v>9296</v>
      </c>
      <c r="D455" s="291" t="s">
        <v>7028</v>
      </c>
      <c r="E455" s="292">
        <v>9296</v>
      </c>
    </row>
    <row r="456" spans="1:5" ht="14.4" x14ac:dyDescent="0.55000000000000004">
      <c r="A456" s="289" t="s">
        <v>907</v>
      </c>
      <c r="B456" s="290">
        <v>2602</v>
      </c>
      <c r="D456" s="291" t="s">
        <v>7029</v>
      </c>
      <c r="E456" s="292">
        <v>2602</v>
      </c>
    </row>
    <row r="457" spans="1:5" ht="14.4" x14ac:dyDescent="0.55000000000000004">
      <c r="A457" s="289" t="s">
        <v>908</v>
      </c>
      <c r="B457" s="290">
        <v>5757</v>
      </c>
      <c r="D457" s="291" t="s">
        <v>7030</v>
      </c>
      <c r="E457" s="292">
        <v>5757</v>
      </c>
    </row>
    <row r="458" spans="1:5" ht="14.4" x14ac:dyDescent="0.55000000000000004">
      <c r="A458" s="289" t="s">
        <v>909</v>
      </c>
      <c r="B458" s="290">
        <v>3649.48</v>
      </c>
      <c r="D458" s="291" t="s">
        <v>7031</v>
      </c>
      <c r="E458" s="292">
        <v>3649.48</v>
      </c>
    </row>
    <row r="459" spans="1:5" ht="14.4" x14ac:dyDescent="0.55000000000000004">
      <c r="A459" s="289" t="s">
        <v>910</v>
      </c>
      <c r="B459" s="290">
        <v>213</v>
      </c>
      <c r="D459" s="291" t="s">
        <v>7032</v>
      </c>
      <c r="E459" s="292">
        <v>213</v>
      </c>
    </row>
    <row r="460" spans="1:5" ht="14.4" x14ac:dyDescent="0.55000000000000004">
      <c r="A460" s="289" t="s">
        <v>911</v>
      </c>
      <c r="B460" s="290">
        <v>12560</v>
      </c>
      <c r="D460" s="291" t="s">
        <v>7033</v>
      </c>
      <c r="E460" s="292">
        <v>12560</v>
      </c>
    </row>
    <row r="461" spans="1:5" ht="14.4" x14ac:dyDescent="0.55000000000000004">
      <c r="A461" s="289" t="s">
        <v>912</v>
      </c>
      <c r="B461" s="290">
        <v>781</v>
      </c>
      <c r="D461" s="291" t="s">
        <v>7034</v>
      </c>
      <c r="E461" s="292">
        <v>781</v>
      </c>
    </row>
    <row r="462" spans="1:5" ht="14.4" x14ac:dyDescent="0.55000000000000004">
      <c r="A462" s="289" t="s">
        <v>913</v>
      </c>
      <c r="B462" s="290">
        <v>151</v>
      </c>
      <c r="D462" s="291" t="s">
        <v>7035</v>
      </c>
      <c r="E462" s="292">
        <v>151</v>
      </c>
    </row>
    <row r="463" spans="1:5" ht="14.4" x14ac:dyDescent="0.55000000000000004">
      <c r="A463" s="289" t="s">
        <v>914</v>
      </c>
      <c r="B463" s="290">
        <v>7990</v>
      </c>
      <c r="D463" s="291" t="s">
        <v>7036</v>
      </c>
      <c r="E463" s="292">
        <v>7990</v>
      </c>
    </row>
    <row r="464" spans="1:5" ht="14.4" x14ac:dyDescent="0.55000000000000004">
      <c r="A464" s="289" t="s">
        <v>4015</v>
      </c>
      <c r="B464" s="290">
        <v>290</v>
      </c>
      <c r="D464" s="291" t="s">
        <v>10455</v>
      </c>
      <c r="E464" s="292">
        <v>290</v>
      </c>
    </row>
    <row r="465" spans="1:5" ht="14.4" x14ac:dyDescent="0.55000000000000004">
      <c r="A465" s="289" t="s">
        <v>915</v>
      </c>
      <c r="B465" s="290">
        <v>1053</v>
      </c>
      <c r="D465" s="291" t="s">
        <v>7037</v>
      </c>
      <c r="E465" s="292">
        <v>1053</v>
      </c>
    </row>
    <row r="466" spans="1:5" ht="14.4" x14ac:dyDescent="0.55000000000000004">
      <c r="A466" s="289" t="s">
        <v>916</v>
      </c>
      <c r="B466" s="290">
        <v>18983</v>
      </c>
      <c r="D466" s="291" t="s">
        <v>7038</v>
      </c>
      <c r="E466" s="292">
        <v>18983</v>
      </c>
    </row>
    <row r="467" spans="1:5" ht="14.4" x14ac:dyDescent="0.55000000000000004">
      <c r="A467" s="289" t="s">
        <v>917</v>
      </c>
      <c r="B467" s="290">
        <v>1859</v>
      </c>
      <c r="D467" s="291" t="s">
        <v>7039</v>
      </c>
      <c r="E467" s="292">
        <v>1859</v>
      </c>
    </row>
    <row r="468" spans="1:5" ht="14.4" x14ac:dyDescent="0.55000000000000004">
      <c r="A468" s="289" t="s">
        <v>918</v>
      </c>
      <c r="B468" s="290">
        <v>765</v>
      </c>
      <c r="D468" s="291" t="s">
        <v>7040</v>
      </c>
      <c r="E468" s="292">
        <v>765</v>
      </c>
    </row>
    <row r="469" spans="1:5" ht="14.4" x14ac:dyDescent="0.55000000000000004">
      <c r="A469" s="289" t="s">
        <v>919</v>
      </c>
      <c r="B469" s="290">
        <v>45754</v>
      </c>
      <c r="D469" s="291" t="s">
        <v>7041</v>
      </c>
      <c r="E469" s="292">
        <v>45754</v>
      </c>
    </row>
    <row r="470" spans="1:5" ht="14.4" x14ac:dyDescent="0.55000000000000004">
      <c r="A470" s="289" t="s">
        <v>920</v>
      </c>
      <c r="B470" s="290">
        <v>8365</v>
      </c>
      <c r="D470" s="291" t="s">
        <v>7042</v>
      </c>
      <c r="E470" s="292">
        <v>8365</v>
      </c>
    </row>
    <row r="471" spans="1:5" ht="14.4" x14ac:dyDescent="0.55000000000000004">
      <c r="A471" s="289" t="s">
        <v>921</v>
      </c>
      <c r="B471" s="290">
        <v>771</v>
      </c>
      <c r="D471" s="291" t="s">
        <v>7043</v>
      </c>
      <c r="E471" s="292">
        <v>771</v>
      </c>
    </row>
    <row r="472" spans="1:5" ht="14.4" x14ac:dyDescent="0.55000000000000004">
      <c r="A472" s="289" t="s">
        <v>922</v>
      </c>
      <c r="B472" s="290">
        <v>908</v>
      </c>
      <c r="D472" s="291" t="s">
        <v>7044</v>
      </c>
      <c r="E472" s="292">
        <v>908</v>
      </c>
    </row>
    <row r="473" spans="1:5" ht="14.4" x14ac:dyDescent="0.55000000000000004">
      <c r="A473" s="289" t="s">
        <v>923</v>
      </c>
      <c r="B473" s="290">
        <v>348</v>
      </c>
      <c r="D473" s="291" t="s">
        <v>7045</v>
      </c>
      <c r="E473" s="292">
        <v>348</v>
      </c>
    </row>
    <row r="474" spans="1:5" ht="14.4" x14ac:dyDescent="0.55000000000000004">
      <c r="A474" s="289" t="s">
        <v>924</v>
      </c>
      <c r="B474" s="290">
        <v>21572</v>
      </c>
      <c r="D474" s="291" t="s">
        <v>7046</v>
      </c>
      <c r="E474" s="292">
        <v>21572</v>
      </c>
    </row>
    <row r="475" spans="1:5" ht="14.4" x14ac:dyDescent="0.55000000000000004">
      <c r="A475" s="289" t="s">
        <v>925</v>
      </c>
      <c r="B475" s="290">
        <v>651</v>
      </c>
      <c r="D475" s="291" t="s">
        <v>7047</v>
      </c>
      <c r="E475" s="292">
        <v>651</v>
      </c>
    </row>
    <row r="476" spans="1:5" ht="14.4" x14ac:dyDescent="0.55000000000000004">
      <c r="A476" s="289" t="s">
        <v>926</v>
      </c>
      <c r="B476" s="290">
        <v>64254.09</v>
      </c>
      <c r="D476" s="291" t="s">
        <v>7048</v>
      </c>
      <c r="E476" s="292">
        <v>64254.09</v>
      </c>
    </row>
    <row r="477" spans="1:5" ht="14.4" x14ac:dyDescent="0.55000000000000004">
      <c r="A477" s="289" t="s">
        <v>927</v>
      </c>
      <c r="B477" s="290">
        <v>11344.16</v>
      </c>
      <c r="D477" s="291" t="s">
        <v>7049</v>
      </c>
      <c r="E477" s="292">
        <v>11344.16</v>
      </c>
    </row>
    <row r="478" spans="1:5" ht="14.4" x14ac:dyDescent="0.55000000000000004">
      <c r="A478" s="289" t="s">
        <v>928</v>
      </c>
      <c r="B478" s="290">
        <v>1692</v>
      </c>
      <c r="D478" s="291" t="s">
        <v>7050</v>
      </c>
      <c r="E478" s="292">
        <v>1692</v>
      </c>
    </row>
    <row r="479" spans="1:5" ht="14.4" x14ac:dyDescent="0.55000000000000004">
      <c r="A479" s="289" t="s">
        <v>4016</v>
      </c>
      <c r="B479" s="290">
        <v>1723.86</v>
      </c>
      <c r="D479" s="291" t="s">
        <v>7051</v>
      </c>
      <c r="E479" s="292">
        <v>1723.86</v>
      </c>
    </row>
    <row r="480" spans="1:5" ht="14.4" x14ac:dyDescent="0.55000000000000004">
      <c r="A480" s="289" t="s">
        <v>929</v>
      </c>
      <c r="B480" s="290">
        <v>775</v>
      </c>
      <c r="D480" s="291" t="s">
        <v>7052</v>
      </c>
      <c r="E480" s="292">
        <v>775</v>
      </c>
    </row>
    <row r="481" spans="1:5" ht="14.4" x14ac:dyDescent="0.55000000000000004">
      <c r="A481" s="289" t="s">
        <v>930</v>
      </c>
      <c r="B481" s="290">
        <v>22003</v>
      </c>
      <c r="D481" s="291" t="s">
        <v>7053</v>
      </c>
      <c r="E481" s="292">
        <v>22003</v>
      </c>
    </row>
    <row r="482" spans="1:5" ht="14.4" x14ac:dyDescent="0.55000000000000004">
      <c r="A482" s="289" t="s">
        <v>931</v>
      </c>
      <c r="B482" s="290">
        <v>3794.2</v>
      </c>
      <c r="D482" s="291" t="s">
        <v>7054</v>
      </c>
      <c r="E482" s="292">
        <v>3794.2</v>
      </c>
    </row>
    <row r="483" spans="1:5" ht="14.4" x14ac:dyDescent="0.55000000000000004">
      <c r="A483" s="289" t="s">
        <v>932</v>
      </c>
      <c r="B483" s="290">
        <v>15771.31</v>
      </c>
      <c r="D483" s="291" t="s">
        <v>7055</v>
      </c>
      <c r="E483" s="292">
        <v>15771.31</v>
      </c>
    </row>
    <row r="484" spans="1:5" ht="14.4" x14ac:dyDescent="0.55000000000000004">
      <c r="A484" s="289" t="s">
        <v>933</v>
      </c>
      <c r="B484" s="290">
        <v>398</v>
      </c>
      <c r="D484" s="291" t="s">
        <v>7056</v>
      </c>
      <c r="E484" s="292">
        <v>398</v>
      </c>
    </row>
    <row r="485" spans="1:5" ht="14.4" x14ac:dyDescent="0.55000000000000004">
      <c r="A485" s="289" t="s">
        <v>934</v>
      </c>
      <c r="B485" s="290">
        <v>4782</v>
      </c>
      <c r="D485" s="291" t="s">
        <v>7057</v>
      </c>
      <c r="E485" s="292">
        <v>4782</v>
      </c>
    </row>
    <row r="486" spans="1:5" ht="14.4" x14ac:dyDescent="0.55000000000000004">
      <c r="A486" s="289" t="s">
        <v>935</v>
      </c>
      <c r="B486" s="290">
        <v>30737</v>
      </c>
      <c r="D486" s="291" t="s">
        <v>7058</v>
      </c>
      <c r="E486" s="292">
        <v>30737</v>
      </c>
    </row>
    <row r="487" spans="1:5" ht="14.4" x14ac:dyDescent="0.55000000000000004">
      <c r="A487" s="289" t="s">
        <v>936</v>
      </c>
      <c r="B487" s="290">
        <v>7875</v>
      </c>
      <c r="D487" s="291" t="s">
        <v>7059</v>
      </c>
      <c r="E487" s="292">
        <v>7875</v>
      </c>
    </row>
    <row r="488" spans="1:5" ht="14.4" x14ac:dyDescent="0.55000000000000004">
      <c r="A488" s="289" t="s">
        <v>937</v>
      </c>
      <c r="B488" s="290">
        <v>3395.84</v>
      </c>
      <c r="D488" s="291" t="s">
        <v>7060</v>
      </c>
      <c r="E488" s="292">
        <v>3395.84</v>
      </c>
    </row>
    <row r="489" spans="1:5" ht="14.4" x14ac:dyDescent="0.55000000000000004">
      <c r="A489" s="289" t="s">
        <v>938</v>
      </c>
      <c r="B489" s="290">
        <v>17257.34</v>
      </c>
      <c r="D489" s="291" t="s">
        <v>7061</v>
      </c>
      <c r="E489" s="292">
        <v>17257.34</v>
      </c>
    </row>
    <row r="490" spans="1:5" ht="14.4" x14ac:dyDescent="0.55000000000000004">
      <c r="A490" s="289" t="s">
        <v>939</v>
      </c>
      <c r="B490" s="290">
        <v>4086</v>
      </c>
      <c r="D490" s="291" t="s">
        <v>7062</v>
      </c>
      <c r="E490" s="292">
        <v>4086</v>
      </c>
    </row>
    <row r="491" spans="1:5" ht="14.4" x14ac:dyDescent="0.55000000000000004">
      <c r="A491" s="289" t="s">
        <v>940</v>
      </c>
      <c r="B491" s="290">
        <v>17046</v>
      </c>
      <c r="D491" s="291" t="s">
        <v>7063</v>
      </c>
      <c r="E491" s="292">
        <v>17046</v>
      </c>
    </row>
    <row r="492" spans="1:5" ht="14.4" x14ac:dyDescent="0.55000000000000004">
      <c r="A492" s="289" t="s">
        <v>941</v>
      </c>
      <c r="B492" s="290">
        <v>943</v>
      </c>
      <c r="D492" s="291" t="s">
        <v>7064</v>
      </c>
      <c r="E492" s="292">
        <v>943</v>
      </c>
    </row>
    <row r="493" spans="1:5" ht="14.4" x14ac:dyDescent="0.55000000000000004">
      <c r="A493" s="289" t="s">
        <v>942</v>
      </c>
      <c r="B493" s="290">
        <v>6074</v>
      </c>
      <c r="D493" s="291" t="s">
        <v>7065</v>
      </c>
      <c r="E493" s="292">
        <v>6074</v>
      </c>
    </row>
    <row r="494" spans="1:5" ht="14.4" x14ac:dyDescent="0.55000000000000004">
      <c r="A494" s="289" t="s">
        <v>943</v>
      </c>
      <c r="B494" s="290">
        <v>367</v>
      </c>
      <c r="D494" s="291" t="s">
        <v>7066</v>
      </c>
      <c r="E494" s="292">
        <v>367</v>
      </c>
    </row>
    <row r="495" spans="1:5" ht="14.4" x14ac:dyDescent="0.55000000000000004">
      <c r="A495" s="289" t="s">
        <v>944</v>
      </c>
      <c r="B495" s="290">
        <v>2463.46</v>
      </c>
      <c r="D495" s="291" t="s">
        <v>7067</v>
      </c>
      <c r="E495" s="292">
        <v>2463.46</v>
      </c>
    </row>
    <row r="496" spans="1:5" ht="14.4" x14ac:dyDescent="0.55000000000000004">
      <c r="A496" s="289" t="s">
        <v>945</v>
      </c>
      <c r="B496" s="290">
        <v>27757.83</v>
      </c>
      <c r="D496" s="291" t="s">
        <v>7068</v>
      </c>
      <c r="E496" s="292">
        <v>27757.83</v>
      </c>
    </row>
    <row r="497" spans="1:5" ht="14.4" x14ac:dyDescent="0.55000000000000004">
      <c r="A497" s="289" t="s">
        <v>946</v>
      </c>
      <c r="B497" s="290">
        <v>1899</v>
      </c>
      <c r="D497" s="291" t="s">
        <v>7069</v>
      </c>
      <c r="E497" s="292">
        <v>1899</v>
      </c>
    </row>
    <row r="498" spans="1:5" ht="14.4" x14ac:dyDescent="0.55000000000000004">
      <c r="A498" s="289" t="s">
        <v>947</v>
      </c>
      <c r="B498" s="290">
        <v>4196.95</v>
      </c>
      <c r="D498" s="291" t="s">
        <v>7070</v>
      </c>
      <c r="E498" s="292">
        <v>4196.95</v>
      </c>
    </row>
    <row r="499" spans="1:5" ht="14.4" x14ac:dyDescent="0.55000000000000004">
      <c r="A499" s="289" t="s">
        <v>948</v>
      </c>
      <c r="B499" s="290">
        <v>172</v>
      </c>
      <c r="D499" s="291" t="s">
        <v>7071</v>
      </c>
      <c r="E499" s="292">
        <v>172</v>
      </c>
    </row>
    <row r="500" spans="1:5" ht="14.4" x14ac:dyDescent="0.55000000000000004">
      <c r="A500" s="289" t="s">
        <v>949</v>
      </c>
      <c r="B500" s="290">
        <v>5480</v>
      </c>
      <c r="D500" s="291" t="s">
        <v>7072</v>
      </c>
      <c r="E500" s="292">
        <v>5480</v>
      </c>
    </row>
    <row r="501" spans="1:5" ht="14.4" x14ac:dyDescent="0.55000000000000004">
      <c r="A501" s="289" t="s">
        <v>950</v>
      </c>
      <c r="B501" s="290">
        <v>26313.88</v>
      </c>
      <c r="D501" s="291" t="s">
        <v>7073</v>
      </c>
      <c r="E501" s="292">
        <v>26313.88</v>
      </c>
    </row>
    <row r="502" spans="1:5" ht="14.4" x14ac:dyDescent="0.55000000000000004">
      <c r="A502" s="289" t="s">
        <v>951</v>
      </c>
      <c r="B502" s="290">
        <v>201028</v>
      </c>
      <c r="D502" s="291" t="s">
        <v>7074</v>
      </c>
      <c r="E502" s="292">
        <v>201028</v>
      </c>
    </row>
    <row r="503" spans="1:5" ht="14.4" x14ac:dyDescent="0.55000000000000004">
      <c r="A503" s="289" t="s">
        <v>952</v>
      </c>
      <c r="B503" s="290">
        <v>73</v>
      </c>
      <c r="D503" s="291" t="s">
        <v>7075</v>
      </c>
      <c r="E503" s="292">
        <v>73</v>
      </c>
    </row>
    <row r="504" spans="1:5" ht="14.4" x14ac:dyDescent="0.55000000000000004">
      <c r="A504" s="289" t="s">
        <v>953</v>
      </c>
      <c r="B504" s="290">
        <v>9189.98</v>
      </c>
      <c r="D504" s="291" t="s">
        <v>7076</v>
      </c>
      <c r="E504" s="292">
        <v>9189.98</v>
      </c>
    </row>
    <row r="505" spans="1:5" ht="14.4" x14ac:dyDescent="0.55000000000000004">
      <c r="A505" s="289" t="s">
        <v>954</v>
      </c>
      <c r="B505" s="290">
        <v>5811.59</v>
      </c>
      <c r="D505" s="291" t="s">
        <v>7077</v>
      </c>
      <c r="E505" s="292">
        <v>5811.59</v>
      </c>
    </row>
    <row r="506" spans="1:5" ht="14.4" x14ac:dyDescent="0.55000000000000004">
      <c r="A506" s="289" t="s">
        <v>955</v>
      </c>
      <c r="B506" s="290">
        <v>4413</v>
      </c>
      <c r="D506" s="291" t="s">
        <v>7078</v>
      </c>
      <c r="E506" s="292">
        <v>4413</v>
      </c>
    </row>
    <row r="507" spans="1:5" ht="14.4" x14ac:dyDescent="0.55000000000000004">
      <c r="A507" s="289" t="s">
        <v>956</v>
      </c>
      <c r="B507" s="290">
        <v>413</v>
      </c>
      <c r="D507" s="291" t="s">
        <v>7079</v>
      </c>
      <c r="E507" s="292">
        <v>413</v>
      </c>
    </row>
    <row r="508" spans="1:5" ht="14.4" x14ac:dyDescent="0.55000000000000004">
      <c r="A508" s="289" t="s">
        <v>957</v>
      </c>
      <c r="B508" s="290">
        <v>459</v>
      </c>
      <c r="D508" s="291" t="s">
        <v>7080</v>
      </c>
      <c r="E508" s="292">
        <v>459</v>
      </c>
    </row>
    <row r="509" spans="1:5" ht="14.4" x14ac:dyDescent="0.55000000000000004">
      <c r="A509" s="289" t="s">
        <v>958</v>
      </c>
      <c r="B509" s="290">
        <v>10916.78</v>
      </c>
      <c r="D509" s="291" t="s">
        <v>7081</v>
      </c>
      <c r="E509" s="292">
        <v>10916.78</v>
      </c>
    </row>
    <row r="510" spans="1:5" ht="14.4" x14ac:dyDescent="0.55000000000000004">
      <c r="A510" s="289" t="s">
        <v>959</v>
      </c>
      <c r="B510" s="290">
        <v>61641.67</v>
      </c>
      <c r="D510" s="291" t="s">
        <v>7082</v>
      </c>
      <c r="E510" s="292">
        <v>61641.67</v>
      </c>
    </row>
    <row r="511" spans="1:5" ht="14.4" x14ac:dyDescent="0.55000000000000004">
      <c r="A511" s="289" t="s">
        <v>960</v>
      </c>
      <c r="B511" s="290">
        <v>1236</v>
      </c>
      <c r="D511" s="291" t="s">
        <v>7083</v>
      </c>
      <c r="E511" s="292">
        <v>1236</v>
      </c>
    </row>
    <row r="512" spans="1:5" ht="14.4" x14ac:dyDescent="0.55000000000000004">
      <c r="A512" s="289" t="s">
        <v>961</v>
      </c>
      <c r="B512" s="290">
        <v>6106</v>
      </c>
      <c r="D512" s="291" t="s">
        <v>7084</v>
      </c>
      <c r="E512" s="292">
        <v>6106</v>
      </c>
    </row>
    <row r="513" spans="1:5" ht="14.4" x14ac:dyDescent="0.55000000000000004">
      <c r="A513" s="289" t="s">
        <v>962</v>
      </c>
      <c r="B513" s="290">
        <v>991</v>
      </c>
      <c r="D513" s="291" t="s">
        <v>7085</v>
      </c>
      <c r="E513" s="292">
        <v>991</v>
      </c>
    </row>
    <row r="514" spans="1:5" ht="14.4" x14ac:dyDescent="0.55000000000000004">
      <c r="A514" s="289" t="s">
        <v>963</v>
      </c>
      <c r="B514" s="290">
        <v>898.7</v>
      </c>
      <c r="D514" s="291" t="s">
        <v>7086</v>
      </c>
      <c r="E514" s="292">
        <v>898.7</v>
      </c>
    </row>
    <row r="515" spans="1:5" ht="14.4" x14ac:dyDescent="0.55000000000000004">
      <c r="A515" s="289" t="s">
        <v>964</v>
      </c>
      <c r="B515" s="290">
        <v>1186</v>
      </c>
      <c r="D515" s="291" t="s">
        <v>7087</v>
      </c>
      <c r="E515" s="292">
        <v>1186</v>
      </c>
    </row>
    <row r="516" spans="1:5" ht="14.4" x14ac:dyDescent="0.55000000000000004">
      <c r="A516" s="289" t="s">
        <v>965</v>
      </c>
      <c r="B516" s="290">
        <v>2955</v>
      </c>
      <c r="D516" s="291" t="s">
        <v>7088</v>
      </c>
      <c r="E516" s="292">
        <v>2955</v>
      </c>
    </row>
    <row r="517" spans="1:5" ht="14.4" x14ac:dyDescent="0.55000000000000004">
      <c r="A517" s="289" t="s">
        <v>966</v>
      </c>
      <c r="B517" s="290">
        <v>680</v>
      </c>
      <c r="D517" s="291" t="s">
        <v>7089</v>
      </c>
      <c r="E517" s="292">
        <v>680</v>
      </c>
    </row>
    <row r="518" spans="1:5" ht="14.4" x14ac:dyDescent="0.55000000000000004">
      <c r="A518" s="289" t="s">
        <v>967</v>
      </c>
      <c r="B518" s="290">
        <v>657</v>
      </c>
      <c r="D518" s="291" t="s">
        <v>7090</v>
      </c>
      <c r="E518" s="292">
        <v>657</v>
      </c>
    </row>
    <row r="519" spans="1:5" ht="14.4" x14ac:dyDescent="0.55000000000000004">
      <c r="A519" s="289" t="s">
        <v>968</v>
      </c>
      <c r="B519" s="290">
        <v>622</v>
      </c>
      <c r="D519" s="291" t="s">
        <v>7091</v>
      </c>
      <c r="E519" s="292">
        <v>622</v>
      </c>
    </row>
    <row r="520" spans="1:5" ht="14.4" x14ac:dyDescent="0.55000000000000004">
      <c r="A520" s="289" t="s">
        <v>969</v>
      </c>
      <c r="B520" s="290">
        <v>222</v>
      </c>
      <c r="D520" s="291" t="s">
        <v>7092</v>
      </c>
      <c r="E520" s="292">
        <v>222</v>
      </c>
    </row>
    <row r="521" spans="1:5" ht="14.4" x14ac:dyDescent="0.55000000000000004">
      <c r="A521" s="289" t="s">
        <v>970</v>
      </c>
      <c r="B521" s="290">
        <v>2649</v>
      </c>
      <c r="D521" s="291" t="s">
        <v>7093</v>
      </c>
      <c r="E521" s="292">
        <v>2649</v>
      </c>
    </row>
    <row r="522" spans="1:5" ht="14.4" x14ac:dyDescent="0.55000000000000004">
      <c r="A522" s="289" t="s">
        <v>971</v>
      </c>
      <c r="B522" s="290">
        <v>7548.67</v>
      </c>
      <c r="D522" s="291" t="s">
        <v>7094</v>
      </c>
      <c r="E522" s="292">
        <v>7548.67</v>
      </c>
    </row>
    <row r="523" spans="1:5" ht="14.4" x14ac:dyDescent="0.55000000000000004">
      <c r="A523" s="289" t="s">
        <v>972</v>
      </c>
      <c r="B523" s="290">
        <v>3418.51</v>
      </c>
      <c r="D523" s="291" t="s">
        <v>7095</v>
      </c>
      <c r="E523" s="292">
        <v>3418.51</v>
      </c>
    </row>
    <row r="524" spans="1:5" ht="14.4" x14ac:dyDescent="0.55000000000000004">
      <c r="A524" s="289" t="s">
        <v>973</v>
      </c>
      <c r="B524" s="290">
        <v>258</v>
      </c>
      <c r="D524" s="291" t="s">
        <v>7096</v>
      </c>
      <c r="E524" s="292">
        <v>258</v>
      </c>
    </row>
    <row r="525" spans="1:5" ht="14.4" x14ac:dyDescent="0.55000000000000004">
      <c r="A525" s="289" t="s">
        <v>974</v>
      </c>
      <c r="B525" s="290">
        <v>13771.33</v>
      </c>
      <c r="D525" s="291" t="s">
        <v>7097</v>
      </c>
      <c r="E525" s="292">
        <v>13771.33</v>
      </c>
    </row>
    <row r="526" spans="1:5" ht="14.4" x14ac:dyDescent="0.55000000000000004">
      <c r="A526" s="289" t="s">
        <v>975</v>
      </c>
      <c r="B526" s="290">
        <v>753</v>
      </c>
      <c r="D526" s="291" t="s">
        <v>7098</v>
      </c>
      <c r="E526" s="292">
        <v>753</v>
      </c>
    </row>
    <row r="527" spans="1:5" ht="14.4" x14ac:dyDescent="0.55000000000000004">
      <c r="A527" s="289" t="s">
        <v>976</v>
      </c>
      <c r="B527" s="290">
        <v>59993</v>
      </c>
      <c r="D527" s="291" t="s">
        <v>7099</v>
      </c>
      <c r="E527" s="292">
        <v>59993</v>
      </c>
    </row>
    <row r="528" spans="1:5" ht="14.4" x14ac:dyDescent="0.55000000000000004">
      <c r="A528" s="289" t="s">
        <v>977</v>
      </c>
      <c r="B528" s="290">
        <v>4211</v>
      </c>
      <c r="D528" s="291" t="s">
        <v>7100</v>
      </c>
      <c r="E528" s="292">
        <v>4211</v>
      </c>
    </row>
    <row r="529" spans="1:5" ht="14.4" x14ac:dyDescent="0.55000000000000004">
      <c r="A529" s="289" t="s">
        <v>978</v>
      </c>
      <c r="B529" s="290">
        <v>458</v>
      </c>
      <c r="D529" s="291" t="s">
        <v>7101</v>
      </c>
      <c r="E529" s="292">
        <v>458</v>
      </c>
    </row>
    <row r="530" spans="1:5" ht="14.4" x14ac:dyDescent="0.55000000000000004">
      <c r="A530" s="289" t="s">
        <v>979</v>
      </c>
      <c r="B530" s="290">
        <v>3296</v>
      </c>
      <c r="D530" s="291" t="s">
        <v>7102</v>
      </c>
      <c r="E530" s="292">
        <v>3296</v>
      </c>
    </row>
    <row r="531" spans="1:5" ht="14.4" x14ac:dyDescent="0.55000000000000004">
      <c r="A531" s="289" t="s">
        <v>980</v>
      </c>
      <c r="B531" s="290">
        <v>12745.98</v>
      </c>
      <c r="D531" s="291" t="s">
        <v>7103</v>
      </c>
      <c r="E531" s="292">
        <v>12745.98</v>
      </c>
    </row>
    <row r="532" spans="1:5" ht="14.4" x14ac:dyDescent="0.55000000000000004">
      <c r="A532" s="289" t="s">
        <v>981</v>
      </c>
      <c r="B532" s="290">
        <v>981</v>
      </c>
      <c r="D532" s="291" t="s">
        <v>7104</v>
      </c>
      <c r="E532" s="292">
        <v>981</v>
      </c>
    </row>
    <row r="533" spans="1:5" ht="14.4" x14ac:dyDescent="0.55000000000000004">
      <c r="A533" s="289" t="s">
        <v>982</v>
      </c>
      <c r="B533" s="290">
        <v>5672</v>
      </c>
      <c r="D533" s="291" t="s">
        <v>7105</v>
      </c>
      <c r="E533" s="292">
        <v>5672</v>
      </c>
    </row>
    <row r="534" spans="1:5" ht="14.4" x14ac:dyDescent="0.55000000000000004">
      <c r="A534" s="289" t="s">
        <v>983</v>
      </c>
      <c r="B534" s="290">
        <v>177382</v>
      </c>
      <c r="D534" s="291" t="s">
        <v>7106</v>
      </c>
      <c r="E534" s="292">
        <v>177382</v>
      </c>
    </row>
    <row r="535" spans="1:5" ht="14.4" x14ac:dyDescent="0.55000000000000004">
      <c r="A535" s="289" t="s">
        <v>984</v>
      </c>
      <c r="B535" s="290">
        <v>659</v>
      </c>
      <c r="D535" s="291" t="s">
        <v>7107</v>
      </c>
      <c r="E535" s="292">
        <v>659</v>
      </c>
    </row>
    <row r="536" spans="1:5" ht="14.4" x14ac:dyDescent="0.55000000000000004">
      <c r="A536" s="289" t="s">
        <v>985</v>
      </c>
      <c r="B536" s="290">
        <v>5599</v>
      </c>
      <c r="D536" s="291" t="s">
        <v>7108</v>
      </c>
      <c r="E536" s="292">
        <v>5599</v>
      </c>
    </row>
    <row r="537" spans="1:5" ht="14.4" x14ac:dyDescent="0.55000000000000004">
      <c r="A537" s="289" t="s">
        <v>986</v>
      </c>
      <c r="B537" s="290">
        <v>2261</v>
      </c>
      <c r="D537" s="291" t="s">
        <v>7109</v>
      </c>
      <c r="E537" s="292">
        <v>2261</v>
      </c>
    </row>
    <row r="538" spans="1:5" ht="14.4" x14ac:dyDescent="0.55000000000000004">
      <c r="A538" s="289" t="s">
        <v>987</v>
      </c>
      <c r="B538" s="290">
        <v>3269.99</v>
      </c>
      <c r="D538" s="291" t="s">
        <v>7110</v>
      </c>
      <c r="E538" s="292">
        <v>3269.99</v>
      </c>
    </row>
    <row r="539" spans="1:5" ht="14.4" x14ac:dyDescent="0.55000000000000004">
      <c r="A539" s="289" t="s">
        <v>988</v>
      </c>
      <c r="B539" s="290">
        <v>1842</v>
      </c>
      <c r="D539" s="291" t="s">
        <v>7111</v>
      </c>
      <c r="E539" s="292">
        <v>1842</v>
      </c>
    </row>
    <row r="540" spans="1:5" ht="14.4" x14ac:dyDescent="0.55000000000000004">
      <c r="A540" s="289" t="s">
        <v>989</v>
      </c>
      <c r="B540" s="290">
        <v>4196</v>
      </c>
      <c r="D540" s="291" t="s">
        <v>7112</v>
      </c>
      <c r="E540" s="292">
        <v>4196</v>
      </c>
    </row>
    <row r="541" spans="1:5" ht="14.4" x14ac:dyDescent="0.55000000000000004">
      <c r="A541" s="289" t="s">
        <v>990</v>
      </c>
      <c r="B541" s="290">
        <v>769</v>
      </c>
      <c r="D541" s="291" t="s">
        <v>7113</v>
      </c>
      <c r="E541" s="292">
        <v>769</v>
      </c>
    </row>
    <row r="542" spans="1:5" ht="14.4" x14ac:dyDescent="0.55000000000000004">
      <c r="A542" s="289" t="s">
        <v>991</v>
      </c>
      <c r="B542" s="290">
        <v>4555</v>
      </c>
      <c r="D542" s="291" t="s">
        <v>7114</v>
      </c>
      <c r="E542" s="292">
        <v>4555</v>
      </c>
    </row>
    <row r="543" spans="1:5" ht="14.4" x14ac:dyDescent="0.55000000000000004">
      <c r="A543" s="289" t="s">
        <v>992</v>
      </c>
      <c r="B543" s="290">
        <v>1502.12</v>
      </c>
      <c r="D543" s="291" t="s">
        <v>7115</v>
      </c>
      <c r="E543" s="292">
        <v>1502.12</v>
      </c>
    </row>
    <row r="544" spans="1:5" ht="14.4" x14ac:dyDescent="0.55000000000000004">
      <c r="A544" s="289" t="s">
        <v>993</v>
      </c>
      <c r="B544" s="290">
        <v>429</v>
      </c>
      <c r="D544" s="291" t="s">
        <v>7116</v>
      </c>
      <c r="E544" s="292">
        <v>429</v>
      </c>
    </row>
    <row r="545" spans="1:5" ht="14.4" x14ac:dyDescent="0.55000000000000004">
      <c r="A545" s="289" t="s">
        <v>994</v>
      </c>
      <c r="B545" s="290">
        <v>39791</v>
      </c>
      <c r="D545" s="291" t="s">
        <v>7117</v>
      </c>
      <c r="E545" s="292">
        <v>39791</v>
      </c>
    </row>
    <row r="546" spans="1:5" ht="14.4" x14ac:dyDescent="0.55000000000000004">
      <c r="A546" s="289" t="s">
        <v>995</v>
      </c>
      <c r="B546" s="290">
        <v>482.17</v>
      </c>
      <c r="D546" s="291" t="s">
        <v>7118</v>
      </c>
      <c r="E546" s="292">
        <v>482.17</v>
      </c>
    </row>
    <row r="547" spans="1:5" ht="14.4" x14ac:dyDescent="0.55000000000000004">
      <c r="A547" s="289" t="s">
        <v>996</v>
      </c>
      <c r="B547" s="290">
        <v>13133.65</v>
      </c>
      <c r="D547" s="291" t="s">
        <v>7119</v>
      </c>
      <c r="E547" s="292">
        <v>13133.65</v>
      </c>
    </row>
    <row r="548" spans="1:5" ht="14.4" x14ac:dyDescent="0.55000000000000004">
      <c r="A548" s="289" t="s">
        <v>997</v>
      </c>
      <c r="B548" s="290">
        <v>609</v>
      </c>
      <c r="D548" s="291" t="s">
        <v>7120</v>
      </c>
      <c r="E548" s="292">
        <v>609</v>
      </c>
    </row>
    <row r="549" spans="1:5" ht="14.4" x14ac:dyDescent="0.55000000000000004">
      <c r="A549" s="289" t="s">
        <v>998</v>
      </c>
      <c r="B549" s="290">
        <v>26043.95</v>
      </c>
      <c r="D549" s="291" t="s">
        <v>7121</v>
      </c>
      <c r="E549" s="292">
        <v>26043.95</v>
      </c>
    </row>
    <row r="550" spans="1:5" ht="14.4" x14ac:dyDescent="0.55000000000000004">
      <c r="A550" s="289" t="s">
        <v>999</v>
      </c>
      <c r="B550" s="290">
        <v>386</v>
      </c>
      <c r="D550" s="291" t="s">
        <v>7122</v>
      </c>
      <c r="E550" s="292">
        <v>386</v>
      </c>
    </row>
    <row r="551" spans="1:5" ht="14.4" x14ac:dyDescent="0.55000000000000004">
      <c r="A551" s="289" t="s">
        <v>1000</v>
      </c>
      <c r="B551" s="290">
        <v>632</v>
      </c>
      <c r="D551" s="291" t="s">
        <v>7123</v>
      </c>
      <c r="E551" s="292">
        <v>632</v>
      </c>
    </row>
    <row r="552" spans="1:5" ht="14.4" x14ac:dyDescent="0.55000000000000004">
      <c r="A552" s="289" t="s">
        <v>1001</v>
      </c>
      <c r="B552" s="290">
        <v>3441.46</v>
      </c>
      <c r="D552" s="291" t="s">
        <v>7124</v>
      </c>
      <c r="E552" s="292">
        <v>3441.46</v>
      </c>
    </row>
    <row r="553" spans="1:5" ht="14.4" x14ac:dyDescent="0.55000000000000004">
      <c r="A553" s="289" t="s">
        <v>1002</v>
      </c>
      <c r="B553" s="290">
        <v>17166</v>
      </c>
      <c r="D553" s="291" t="s">
        <v>7125</v>
      </c>
      <c r="E553" s="292">
        <v>17166</v>
      </c>
    </row>
    <row r="554" spans="1:5" ht="14.4" x14ac:dyDescent="0.55000000000000004">
      <c r="A554" s="289" t="s">
        <v>1003</v>
      </c>
      <c r="B554" s="290">
        <v>39184.79</v>
      </c>
      <c r="D554" s="291" t="s">
        <v>7126</v>
      </c>
      <c r="E554" s="292">
        <v>39184.79</v>
      </c>
    </row>
    <row r="555" spans="1:5" ht="14.4" x14ac:dyDescent="0.55000000000000004">
      <c r="A555" s="289" t="s">
        <v>1004</v>
      </c>
      <c r="B555" s="290">
        <v>12297.08</v>
      </c>
      <c r="D555" s="291" t="s">
        <v>7127</v>
      </c>
      <c r="E555" s="292">
        <v>12297.08</v>
      </c>
    </row>
    <row r="556" spans="1:5" ht="14.4" x14ac:dyDescent="0.55000000000000004">
      <c r="A556" s="289" t="s">
        <v>1005</v>
      </c>
      <c r="B556" s="290">
        <v>1128</v>
      </c>
      <c r="D556" s="291" t="s">
        <v>7128</v>
      </c>
      <c r="E556" s="292">
        <v>1128</v>
      </c>
    </row>
    <row r="557" spans="1:5" ht="14.4" x14ac:dyDescent="0.55000000000000004">
      <c r="A557" s="289" t="s">
        <v>4017</v>
      </c>
      <c r="B557" s="290">
        <v>1248.8800000000001</v>
      </c>
      <c r="D557" s="291" t="s">
        <v>7129</v>
      </c>
      <c r="E557" s="292">
        <v>1248.8800000000001</v>
      </c>
    </row>
    <row r="558" spans="1:5" ht="14.4" x14ac:dyDescent="0.55000000000000004">
      <c r="A558" s="289" t="s">
        <v>1006</v>
      </c>
      <c r="B558" s="290">
        <v>6378.4</v>
      </c>
      <c r="D558" s="291" t="s">
        <v>7130</v>
      </c>
      <c r="E558" s="292">
        <v>6378.4</v>
      </c>
    </row>
    <row r="559" spans="1:5" ht="14.4" x14ac:dyDescent="0.55000000000000004">
      <c r="A559" s="289" t="s">
        <v>1007</v>
      </c>
      <c r="B559" s="290">
        <v>2672</v>
      </c>
      <c r="D559" s="291" t="s">
        <v>7131</v>
      </c>
      <c r="E559" s="292">
        <v>2672</v>
      </c>
    </row>
    <row r="560" spans="1:5" ht="14.4" x14ac:dyDescent="0.55000000000000004">
      <c r="A560" s="289" t="s">
        <v>1008</v>
      </c>
      <c r="B560" s="290">
        <v>72071</v>
      </c>
      <c r="D560" s="291" t="s">
        <v>7132</v>
      </c>
      <c r="E560" s="292">
        <v>72071</v>
      </c>
    </row>
    <row r="561" spans="1:5" ht="14.4" x14ac:dyDescent="0.55000000000000004">
      <c r="A561" s="289" t="s">
        <v>1009</v>
      </c>
      <c r="B561" s="290">
        <v>1820</v>
      </c>
      <c r="D561" s="291" t="s">
        <v>7133</v>
      </c>
      <c r="E561" s="292">
        <v>1820</v>
      </c>
    </row>
    <row r="562" spans="1:5" ht="14.4" x14ac:dyDescent="0.55000000000000004">
      <c r="A562" s="289" t="s">
        <v>1010</v>
      </c>
      <c r="B562" s="290">
        <v>2083.9299999999998</v>
      </c>
      <c r="D562" s="291" t="s">
        <v>7134</v>
      </c>
      <c r="E562" s="292">
        <v>2083.9299999999998</v>
      </c>
    </row>
    <row r="563" spans="1:5" ht="14.4" x14ac:dyDescent="0.55000000000000004">
      <c r="A563" s="289" t="s">
        <v>1011</v>
      </c>
      <c r="B563" s="290">
        <v>19064</v>
      </c>
      <c r="D563" s="291" t="s">
        <v>7135</v>
      </c>
      <c r="E563" s="292">
        <v>19064</v>
      </c>
    </row>
    <row r="564" spans="1:5" ht="14.4" x14ac:dyDescent="0.55000000000000004">
      <c r="A564" s="289" t="s">
        <v>1012</v>
      </c>
      <c r="B564" s="290">
        <v>614</v>
      </c>
      <c r="D564" s="291" t="s">
        <v>7136</v>
      </c>
      <c r="E564" s="292">
        <v>614</v>
      </c>
    </row>
    <row r="565" spans="1:5" ht="14.4" x14ac:dyDescent="0.55000000000000004">
      <c r="A565" s="289" t="s">
        <v>1013</v>
      </c>
      <c r="B565" s="290">
        <v>493</v>
      </c>
      <c r="D565" s="291" t="s">
        <v>7137</v>
      </c>
      <c r="E565" s="292">
        <v>493</v>
      </c>
    </row>
    <row r="566" spans="1:5" ht="14.4" x14ac:dyDescent="0.55000000000000004">
      <c r="A566" s="289" t="s">
        <v>1014</v>
      </c>
      <c r="B566" s="290">
        <v>323</v>
      </c>
      <c r="D566" s="291" t="s">
        <v>7138</v>
      </c>
      <c r="E566" s="292">
        <v>323</v>
      </c>
    </row>
    <row r="567" spans="1:5" ht="14.4" x14ac:dyDescent="0.55000000000000004">
      <c r="A567" s="289" t="s">
        <v>1015</v>
      </c>
      <c r="B567" s="290">
        <v>114788</v>
      </c>
      <c r="D567" s="291" t="s">
        <v>7139</v>
      </c>
      <c r="E567" s="292">
        <v>114788</v>
      </c>
    </row>
    <row r="568" spans="1:5" ht="14.4" x14ac:dyDescent="0.55000000000000004">
      <c r="A568" s="289" t="s">
        <v>4018</v>
      </c>
      <c r="B568" s="290">
        <v>210</v>
      </c>
      <c r="D568" s="291" t="s">
        <v>7140</v>
      </c>
      <c r="E568" s="292">
        <v>210</v>
      </c>
    </row>
    <row r="569" spans="1:5" ht="14.4" x14ac:dyDescent="0.55000000000000004">
      <c r="A569" s="289" t="s">
        <v>1016</v>
      </c>
      <c r="B569" s="290">
        <v>5816</v>
      </c>
      <c r="D569" s="291" t="s">
        <v>7141</v>
      </c>
      <c r="E569" s="292">
        <v>5816</v>
      </c>
    </row>
    <row r="570" spans="1:5" ht="14.4" x14ac:dyDescent="0.55000000000000004">
      <c r="A570" s="289" t="s">
        <v>1017</v>
      </c>
      <c r="B570" s="290">
        <v>5730</v>
      </c>
      <c r="D570" s="291" t="s">
        <v>7142</v>
      </c>
      <c r="E570" s="292">
        <v>5730</v>
      </c>
    </row>
    <row r="571" spans="1:5" ht="14.4" x14ac:dyDescent="0.55000000000000004">
      <c r="A571" s="289" t="s">
        <v>1018</v>
      </c>
      <c r="B571" s="290">
        <v>808</v>
      </c>
      <c r="D571" s="291" t="s">
        <v>7143</v>
      </c>
      <c r="E571" s="292">
        <v>808</v>
      </c>
    </row>
    <row r="572" spans="1:5" ht="14.4" x14ac:dyDescent="0.55000000000000004">
      <c r="A572" s="289" t="s">
        <v>1019</v>
      </c>
      <c r="B572" s="290">
        <v>12179.23</v>
      </c>
      <c r="D572" s="291" t="s">
        <v>7144</v>
      </c>
      <c r="E572" s="292">
        <v>12179.23</v>
      </c>
    </row>
    <row r="573" spans="1:5" ht="14.4" x14ac:dyDescent="0.55000000000000004">
      <c r="A573" s="289" t="s">
        <v>1020</v>
      </c>
      <c r="B573" s="290">
        <v>285311</v>
      </c>
      <c r="D573" s="291" t="s">
        <v>7145</v>
      </c>
      <c r="E573" s="292">
        <v>285311</v>
      </c>
    </row>
    <row r="574" spans="1:5" ht="14.4" x14ac:dyDescent="0.55000000000000004">
      <c r="A574" s="289" t="s">
        <v>1021</v>
      </c>
      <c r="B574" s="290">
        <v>2851.68</v>
      </c>
      <c r="D574" s="291" t="s">
        <v>7146</v>
      </c>
      <c r="E574" s="292">
        <v>2851.68</v>
      </c>
    </row>
    <row r="575" spans="1:5" ht="14.4" x14ac:dyDescent="0.55000000000000004">
      <c r="A575" s="289" t="s">
        <v>1022</v>
      </c>
      <c r="B575" s="290">
        <v>112.94</v>
      </c>
      <c r="D575" s="291" t="s">
        <v>7147</v>
      </c>
      <c r="E575" s="292">
        <v>112.94</v>
      </c>
    </row>
    <row r="576" spans="1:5" ht="14.4" x14ac:dyDescent="0.55000000000000004">
      <c r="A576" s="289" t="s">
        <v>1023</v>
      </c>
      <c r="B576" s="290">
        <v>911.87</v>
      </c>
      <c r="D576" s="291" t="s">
        <v>7148</v>
      </c>
      <c r="E576" s="292">
        <v>911.87</v>
      </c>
    </row>
    <row r="577" spans="1:5" ht="14.4" x14ac:dyDescent="0.55000000000000004">
      <c r="A577" s="289" t="s">
        <v>1024</v>
      </c>
      <c r="B577" s="290">
        <v>2699</v>
      </c>
      <c r="D577" s="291" t="s">
        <v>7149</v>
      </c>
      <c r="E577" s="292">
        <v>2699</v>
      </c>
    </row>
    <row r="578" spans="1:5" ht="14.4" x14ac:dyDescent="0.55000000000000004">
      <c r="A578" s="289" t="s">
        <v>1025</v>
      </c>
      <c r="B578" s="290">
        <v>1375.05</v>
      </c>
      <c r="D578" s="291" t="s">
        <v>7150</v>
      </c>
      <c r="E578" s="292">
        <v>1375.05</v>
      </c>
    </row>
    <row r="579" spans="1:5" ht="14.4" x14ac:dyDescent="0.55000000000000004">
      <c r="A579" s="289" t="s">
        <v>1026</v>
      </c>
      <c r="B579" s="290">
        <v>830</v>
      </c>
      <c r="D579" s="291" t="s">
        <v>7151</v>
      </c>
      <c r="E579" s="292">
        <v>830</v>
      </c>
    </row>
    <row r="580" spans="1:5" ht="14.4" x14ac:dyDescent="0.55000000000000004">
      <c r="A580" s="289" t="s">
        <v>1027</v>
      </c>
      <c r="B580" s="290">
        <v>1656</v>
      </c>
      <c r="D580" s="291" t="s">
        <v>7152</v>
      </c>
      <c r="E580" s="292">
        <v>1656</v>
      </c>
    </row>
    <row r="581" spans="1:5" ht="14.4" x14ac:dyDescent="0.55000000000000004">
      <c r="A581" s="289" t="s">
        <v>4019</v>
      </c>
      <c r="B581" s="290">
        <v>309.8</v>
      </c>
      <c r="D581" s="291" t="s">
        <v>10456</v>
      </c>
      <c r="E581" s="292">
        <v>309.8</v>
      </c>
    </row>
    <row r="582" spans="1:5" ht="14.4" x14ac:dyDescent="0.55000000000000004">
      <c r="A582" s="289" t="s">
        <v>1028</v>
      </c>
      <c r="B582" s="290">
        <v>263</v>
      </c>
      <c r="D582" s="291" t="s">
        <v>7153</v>
      </c>
      <c r="E582" s="292">
        <v>263</v>
      </c>
    </row>
    <row r="583" spans="1:5" ht="14.4" x14ac:dyDescent="0.55000000000000004">
      <c r="A583" s="289" t="s">
        <v>1029</v>
      </c>
      <c r="B583" s="290">
        <v>213</v>
      </c>
      <c r="D583" s="291" t="s">
        <v>7154</v>
      </c>
      <c r="E583" s="292">
        <v>213</v>
      </c>
    </row>
    <row r="584" spans="1:5" ht="14.4" x14ac:dyDescent="0.55000000000000004">
      <c r="A584" s="289" t="s">
        <v>1030</v>
      </c>
      <c r="B584" s="290">
        <v>684</v>
      </c>
      <c r="D584" s="291" t="s">
        <v>7155</v>
      </c>
      <c r="E584" s="292">
        <v>684</v>
      </c>
    </row>
    <row r="585" spans="1:5" ht="14.4" x14ac:dyDescent="0.55000000000000004">
      <c r="A585" s="289" t="s">
        <v>1031</v>
      </c>
      <c r="B585" s="290">
        <v>2841</v>
      </c>
      <c r="D585" s="291" t="s">
        <v>7156</v>
      </c>
      <c r="E585" s="292">
        <v>2841</v>
      </c>
    </row>
    <row r="586" spans="1:5" ht="14.4" x14ac:dyDescent="0.55000000000000004">
      <c r="A586" s="289" t="s">
        <v>1032</v>
      </c>
      <c r="B586" s="290">
        <v>711</v>
      </c>
      <c r="D586" s="291" t="s">
        <v>7157</v>
      </c>
      <c r="E586" s="292">
        <v>711</v>
      </c>
    </row>
    <row r="587" spans="1:5" ht="14.4" x14ac:dyDescent="0.55000000000000004">
      <c r="A587" s="289" t="s">
        <v>1033</v>
      </c>
      <c r="B587" s="290">
        <v>3626</v>
      </c>
      <c r="D587" s="291" t="s">
        <v>7158</v>
      </c>
      <c r="E587" s="292">
        <v>3626</v>
      </c>
    </row>
    <row r="588" spans="1:5" ht="14.4" x14ac:dyDescent="0.55000000000000004">
      <c r="A588" s="289" t="s">
        <v>1034</v>
      </c>
      <c r="B588" s="290">
        <v>303</v>
      </c>
      <c r="D588" s="291" t="s">
        <v>7159</v>
      </c>
      <c r="E588" s="292">
        <v>303</v>
      </c>
    </row>
    <row r="589" spans="1:5" ht="14.4" x14ac:dyDescent="0.55000000000000004">
      <c r="A589" s="289" t="s">
        <v>1035</v>
      </c>
      <c r="B589" s="290">
        <v>469</v>
      </c>
      <c r="D589" s="291" t="s">
        <v>7160</v>
      </c>
      <c r="E589" s="292">
        <v>469</v>
      </c>
    </row>
    <row r="590" spans="1:5" ht="14.4" x14ac:dyDescent="0.55000000000000004">
      <c r="A590" s="289" t="s">
        <v>1036</v>
      </c>
      <c r="B590" s="290">
        <v>1167</v>
      </c>
      <c r="D590" s="291" t="s">
        <v>7161</v>
      </c>
      <c r="E590" s="292">
        <v>1167</v>
      </c>
    </row>
    <row r="591" spans="1:5" ht="14.4" x14ac:dyDescent="0.55000000000000004">
      <c r="A591" s="289" t="s">
        <v>1037</v>
      </c>
      <c r="B591" s="290">
        <v>1356</v>
      </c>
      <c r="D591" s="291" t="s">
        <v>7162</v>
      </c>
      <c r="E591" s="292">
        <v>1356</v>
      </c>
    </row>
    <row r="592" spans="1:5" ht="14.4" x14ac:dyDescent="0.55000000000000004">
      <c r="A592" s="289" t="s">
        <v>1038</v>
      </c>
      <c r="B592" s="290">
        <v>1733</v>
      </c>
      <c r="D592" s="291" t="s">
        <v>7163</v>
      </c>
      <c r="E592" s="292">
        <v>1733</v>
      </c>
    </row>
    <row r="593" spans="1:5" ht="14.4" x14ac:dyDescent="0.55000000000000004">
      <c r="A593" s="289" t="s">
        <v>1039</v>
      </c>
      <c r="B593" s="290">
        <v>386</v>
      </c>
      <c r="D593" s="291" t="s">
        <v>7164</v>
      </c>
      <c r="E593" s="292">
        <v>386</v>
      </c>
    </row>
    <row r="594" spans="1:5" ht="14.4" x14ac:dyDescent="0.55000000000000004">
      <c r="A594" s="289" t="s">
        <v>1040</v>
      </c>
      <c r="B594" s="290">
        <v>937</v>
      </c>
      <c r="D594" s="291" t="s">
        <v>7165</v>
      </c>
      <c r="E594" s="292">
        <v>937</v>
      </c>
    </row>
    <row r="595" spans="1:5" ht="14.4" x14ac:dyDescent="0.55000000000000004">
      <c r="A595" s="289" t="s">
        <v>1041</v>
      </c>
      <c r="B595" s="290">
        <v>219</v>
      </c>
      <c r="D595" s="291" t="s">
        <v>7166</v>
      </c>
      <c r="E595" s="292">
        <v>219</v>
      </c>
    </row>
    <row r="596" spans="1:5" ht="14.4" x14ac:dyDescent="0.55000000000000004">
      <c r="A596" s="289" t="s">
        <v>1042</v>
      </c>
      <c r="B596" s="290">
        <v>452</v>
      </c>
      <c r="D596" s="291" t="s">
        <v>7167</v>
      </c>
      <c r="E596" s="292">
        <v>452</v>
      </c>
    </row>
    <row r="597" spans="1:5" ht="14.4" x14ac:dyDescent="0.55000000000000004">
      <c r="A597" s="289" t="s">
        <v>1043</v>
      </c>
      <c r="B597" s="290">
        <v>2007</v>
      </c>
      <c r="D597" s="291" t="s">
        <v>7168</v>
      </c>
      <c r="E597" s="292">
        <v>2007</v>
      </c>
    </row>
    <row r="598" spans="1:5" ht="14.4" x14ac:dyDescent="0.55000000000000004">
      <c r="A598" s="289" t="s">
        <v>1044</v>
      </c>
      <c r="B598" s="290">
        <v>867.91</v>
      </c>
      <c r="D598" s="291" t="s">
        <v>7169</v>
      </c>
      <c r="E598" s="292">
        <v>867.91</v>
      </c>
    </row>
    <row r="599" spans="1:5" ht="14.4" x14ac:dyDescent="0.55000000000000004">
      <c r="A599" s="289" t="s">
        <v>4020</v>
      </c>
      <c r="B599" s="290">
        <v>1179</v>
      </c>
      <c r="D599" s="291" t="s">
        <v>7170</v>
      </c>
      <c r="E599" s="292">
        <v>1179</v>
      </c>
    </row>
    <row r="600" spans="1:5" ht="14.4" x14ac:dyDescent="0.55000000000000004">
      <c r="A600" s="289" t="s">
        <v>1045</v>
      </c>
      <c r="B600" s="290">
        <v>7374</v>
      </c>
      <c r="D600" s="291" t="s">
        <v>7171</v>
      </c>
      <c r="E600" s="292">
        <v>7374</v>
      </c>
    </row>
    <row r="601" spans="1:5" ht="14.4" x14ac:dyDescent="0.55000000000000004">
      <c r="A601" s="289" t="s">
        <v>1046</v>
      </c>
      <c r="B601" s="290">
        <v>116</v>
      </c>
      <c r="D601" s="291" t="s">
        <v>7172</v>
      </c>
      <c r="E601" s="292">
        <v>116</v>
      </c>
    </row>
    <row r="602" spans="1:5" ht="14.4" x14ac:dyDescent="0.55000000000000004">
      <c r="A602" s="289" t="s">
        <v>1047</v>
      </c>
      <c r="B602" s="290">
        <v>607.9</v>
      </c>
      <c r="D602" s="291" t="s">
        <v>7173</v>
      </c>
      <c r="E602" s="292">
        <v>607.9</v>
      </c>
    </row>
    <row r="603" spans="1:5" ht="14.4" x14ac:dyDescent="0.55000000000000004">
      <c r="A603" s="289" t="s">
        <v>1048</v>
      </c>
      <c r="B603" s="290">
        <v>1009</v>
      </c>
      <c r="D603" s="291" t="s">
        <v>7174</v>
      </c>
      <c r="E603" s="292">
        <v>1009</v>
      </c>
    </row>
    <row r="604" spans="1:5" ht="14.4" x14ac:dyDescent="0.55000000000000004">
      <c r="A604" s="289" t="s">
        <v>1049</v>
      </c>
      <c r="B604" s="290">
        <v>924.48</v>
      </c>
      <c r="D604" s="291" t="s">
        <v>7175</v>
      </c>
      <c r="E604" s="292">
        <v>924.48</v>
      </c>
    </row>
    <row r="605" spans="1:5" ht="14.4" x14ac:dyDescent="0.55000000000000004">
      <c r="A605" s="289" t="s">
        <v>1050</v>
      </c>
      <c r="B605" s="290">
        <v>1488.99</v>
      </c>
      <c r="D605" s="291" t="s">
        <v>7176</v>
      </c>
      <c r="E605" s="292">
        <v>1488.99</v>
      </c>
    </row>
    <row r="606" spans="1:5" ht="14.4" x14ac:dyDescent="0.55000000000000004">
      <c r="A606" s="289" t="s">
        <v>1051</v>
      </c>
      <c r="B606" s="290">
        <v>1111</v>
      </c>
      <c r="D606" s="291" t="s">
        <v>7177</v>
      </c>
      <c r="E606" s="292">
        <v>1111</v>
      </c>
    </row>
    <row r="607" spans="1:5" ht="14.4" x14ac:dyDescent="0.55000000000000004">
      <c r="A607" s="289" t="s">
        <v>1052</v>
      </c>
      <c r="B607" s="290">
        <v>718</v>
      </c>
      <c r="D607" s="291" t="s">
        <v>7178</v>
      </c>
      <c r="E607" s="292">
        <v>718</v>
      </c>
    </row>
    <row r="608" spans="1:5" ht="14.4" x14ac:dyDescent="0.55000000000000004">
      <c r="A608" s="289" t="s">
        <v>1053</v>
      </c>
      <c r="B608" s="290">
        <v>21943.53</v>
      </c>
      <c r="D608" s="291" t="s">
        <v>7179</v>
      </c>
      <c r="E608" s="292">
        <v>21943.53</v>
      </c>
    </row>
    <row r="609" spans="1:5" ht="14.4" x14ac:dyDescent="0.55000000000000004">
      <c r="A609" s="289" t="s">
        <v>1054</v>
      </c>
      <c r="B609" s="290">
        <v>25155</v>
      </c>
      <c r="D609" s="291" t="s">
        <v>7180</v>
      </c>
      <c r="E609" s="292">
        <v>25155</v>
      </c>
    </row>
    <row r="610" spans="1:5" ht="14.4" x14ac:dyDescent="0.55000000000000004">
      <c r="A610" s="289" t="s">
        <v>1055</v>
      </c>
      <c r="B610" s="290">
        <v>781</v>
      </c>
      <c r="D610" s="291" t="s">
        <v>7181</v>
      </c>
      <c r="E610" s="292">
        <v>781</v>
      </c>
    </row>
    <row r="611" spans="1:5" ht="14.4" x14ac:dyDescent="0.55000000000000004">
      <c r="A611" s="289" t="s">
        <v>1056</v>
      </c>
      <c r="B611" s="290">
        <v>243</v>
      </c>
      <c r="D611" s="291" t="s">
        <v>7182</v>
      </c>
      <c r="E611" s="292">
        <v>243</v>
      </c>
    </row>
    <row r="612" spans="1:5" ht="14.4" x14ac:dyDescent="0.55000000000000004">
      <c r="A612" s="289" t="s">
        <v>1057</v>
      </c>
      <c r="B612" s="290">
        <v>425</v>
      </c>
      <c r="D612" s="291" t="s">
        <v>7183</v>
      </c>
      <c r="E612" s="292">
        <v>425</v>
      </c>
    </row>
    <row r="613" spans="1:5" ht="14.4" x14ac:dyDescent="0.55000000000000004">
      <c r="A613" s="289" t="s">
        <v>4021</v>
      </c>
      <c r="B613" s="290">
        <v>1074</v>
      </c>
      <c r="D613" s="291" t="s">
        <v>10457</v>
      </c>
      <c r="E613" s="292">
        <v>1074</v>
      </c>
    </row>
    <row r="614" spans="1:5" ht="14.4" x14ac:dyDescent="0.55000000000000004">
      <c r="A614" s="289" t="s">
        <v>1058</v>
      </c>
      <c r="B614" s="290">
        <v>270</v>
      </c>
      <c r="D614" s="291" t="s">
        <v>7184</v>
      </c>
      <c r="E614" s="292">
        <v>270</v>
      </c>
    </row>
    <row r="615" spans="1:5" ht="14.4" x14ac:dyDescent="0.55000000000000004">
      <c r="A615" s="289" t="s">
        <v>1059</v>
      </c>
      <c r="B615" s="290">
        <v>2962</v>
      </c>
      <c r="D615" s="291" t="s">
        <v>7185</v>
      </c>
      <c r="E615" s="292">
        <v>2962</v>
      </c>
    </row>
    <row r="616" spans="1:5" ht="14.4" x14ac:dyDescent="0.55000000000000004">
      <c r="A616" s="289" t="s">
        <v>1060</v>
      </c>
      <c r="B616" s="290">
        <v>59585</v>
      </c>
      <c r="D616" s="291" t="s">
        <v>7186</v>
      </c>
      <c r="E616" s="292">
        <v>59585</v>
      </c>
    </row>
    <row r="617" spans="1:5" ht="14.4" x14ac:dyDescent="0.55000000000000004">
      <c r="A617" s="289" t="s">
        <v>1061</v>
      </c>
      <c r="B617" s="290">
        <v>13375</v>
      </c>
      <c r="D617" s="291" t="s">
        <v>7187</v>
      </c>
      <c r="E617" s="292">
        <v>13375</v>
      </c>
    </row>
    <row r="618" spans="1:5" ht="14.4" x14ac:dyDescent="0.55000000000000004">
      <c r="A618" s="289" t="s">
        <v>1062</v>
      </c>
      <c r="B618" s="290">
        <v>23869</v>
      </c>
      <c r="D618" s="291" t="s">
        <v>7188</v>
      </c>
      <c r="E618" s="292">
        <v>23869</v>
      </c>
    </row>
    <row r="619" spans="1:5" ht="14.4" x14ac:dyDescent="0.55000000000000004">
      <c r="A619" s="289" t="s">
        <v>1063</v>
      </c>
      <c r="B619" s="290">
        <v>1884</v>
      </c>
      <c r="D619" s="291" t="s">
        <v>7189</v>
      </c>
      <c r="E619" s="292">
        <v>1884</v>
      </c>
    </row>
    <row r="620" spans="1:5" ht="14.4" x14ac:dyDescent="0.55000000000000004">
      <c r="A620" s="289" t="s">
        <v>1064</v>
      </c>
      <c r="B620" s="290">
        <v>695</v>
      </c>
      <c r="D620" s="291" t="s">
        <v>7190</v>
      </c>
      <c r="E620" s="292">
        <v>695</v>
      </c>
    </row>
    <row r="621" spans="1:5" ht="14.4" x14ac:dyDescent="0.55000000000000004">
      <c r="A621" s="289" t="s">
        <v>1065</v>
      </c>
      <c r="B621" s="290">
        <v>2641</v>
      </c>
      <c r="D621" s="291" t="s">
        <v>7191</v>
      </c>
      <c r="E621" s="292">
        <v>2641</v>
      </c>
    </row>
    <row r="622" spans="1:5" ht="14.4" x14ac:dyDescent="0.55000000000000004">
      <c r="A622" s="289" t="s">
        <v>1066</v>
      </c>
      <c r="B622" s="290">
        <v>1051</v>
      </c>
      <c r="D622" s="291" t="s">
        <v>7192</v>
      </c>
      <c r="E622" s="292">
        <v>1051</v>
      </c>
    </row>
    <row r="623" spans="1:5" ht="14.4" x14ac:dyDescent="0.55000000000000004">
      <c r="A623" s="289" t="s">
        <v>1067</v>
      </c>
      <c r="B623" s="290">
        <v>10454.33</v>
      </c>
      <c r="D623" s="291" t="s">
        <v>7193</v>
      </c>
      <c r="E623" s="292">
        <v>10454.33</v>
      </c>
    </row>
    <row r="624" spans="1:5" ht="14.4" x14ac:dyDescent="0.55000000000000004">
      <c r="A624" s="289" t="s">
        <v>1068</v>
      </c>
      <c r="B624" s="290">
        <v>1130</v>
      </c>
      <c r="D624" s="291" t="s">
        <v>7194</v>
      </c>
      <c r="E624" s="292">
        <v>1130</v>
      </c>
    </row>
    <row r="625" spans="1:5" ht="14.4" x14ac:dyDescent="0.55000000000000004">
      <c r="A625" s="289" t="s">
        <v>1069</v>
      </c>
      <c r="B625" s="290">
        <v>18170</v>
      </c>
      <c r="D625" s="291" t="s">
        <v>7195</v>
      </c>
      <c r="E625" s="292">
        <v>18170</v>
      </c>
    </row>
    <row r="626" spans="1:5" ht="14.4" x14ac:dyDescent="0.55000000000000004">
      <c r="A626" s="289" t="s">
        <v>1070</v>
      </c>
      <c r="B626" s="290">
        <v>3139</v>
      </c>
      <c r="D626" s="291" t="s">
        <v>7196</v>
      </c>
      <c r="E626" s="292">
        <v>3139</v>
      </c>
    </row>
    <row r="627" spans="1:5" ht="14.4" x14ac:dyDescent="0.55000000000000004">
      <c r="A627" s="289" t="s">
        <v>1071</v>
      </c>
      <c r="B627" s="290">
        <v>773</v>
      </c>
      <c r="D627" s="291" t="s">
        <v>7197</v>
      </c>
      <c r="E627" s="292">
        <v>773</v>
      </c>
    </row>
    <row r="628" spans="1:5" ht="14.4" x14ac:dyDescent="0.55000000000000004">
      <c r="A628" s="289" t="s">
        <v>1072</v>
      </c>
      <c r="B628" s="290">
        <v>342.71</v>
      </c>
      <c r="D628" s="291" t="s">
        <v>7198</v>
      </c>
      <c r="E628" s="292">
        <v>342.71</v>
      </c>
    </row>
    <row r="629" spans="1:5" ht="14.4" x14ac:dyDescent="0.55000000000000004">
      <c r="A629" s="289" t="s">
        <v>1073</v>
      </c>
      <c r="B629" s="290">
        <v>31075</v>
      </c>
      <c r="D629" s="291" t="s">
        <v>7199</v>
      </c>
      <c r="E629" s="292">
        <v>31075</v>
      </c>
    </row>
    <row r="630" spans="1:5" ht="14.4" x14ac:dyDescent="0.55000000000000004">
      <c r="A630" s="289" t="s">
        <v>1074</v>
      </c>
      <c r="B630" s="290">
        <v>406</v>
      </c>
      <c r="D630" s="291" t="s">
        <v>7200</v>
      </c>
      <c r="E630" s="292">
        <v>406</v>
      </c>
    </row>
    <row r="631" spans="1:5" ht="14.4" x14ac:dyDescent="0.55000000000000004">
      <c r="A631" s="289" t="s">
        <v>1075</v>
      </c>
      <c r="B631" s="290">
        <v>28246.62</v>
      </c>
      <c r="D631" s="291" t="s">
        <v>7201</v>
      </c>
      <c r="E631" s="292">
        <v>28246.62</v>
      </c>
    </row>
    <row r="632" spans="1:5" ht="14.4" x14ac:dyDescent="0.55000000000000004">
      <c r="A632" s="289" t="s">
        <v>1076</v>
      </c>
      <c r="B632" s="290">
        <v>8678</v>
      </c>
      <c r="D632" s="291" t="s">
        <v>7202</v>
      </c>
      <c r="E632" s="292">
        <v>8678</v>
      </c>
    </row>
    <row r="633" spans="1:5" ht="14.4" x14ac:dyDescent="0.55000000000000004">
      <c r="A633" s="289" t="s">
        <v>4022</v>
      </c>
      <c r="B633" s="290">
        <v>3181.48</v>
      </c>
      <c r="D633" s="291" t="s">
        <v>10458</v>
      </c>
      <c r="E633" s="292">
        <v>3181.48</v>
      </c>
    </row>
    <row r="634" spans="1:5" ht="14.4" x14ac:dyDescent="0.55000000000000004">
      <c r="A634" s="289" t="s">
        <v>1077</v>
      </c>
      <c r="B634" s="290">
        <v>13717</v>
      </c>
      <c r="D634" s="291" t="s">
        <v>7203</v>
      </c>
      <c r="E634" s="292">
        <v>13717</v>
      </c>
    </row>
    <row r="635" spans="1:5" ht="14.4" x14ac:dyDescent="0.55000000000000004">
      <c r="A635" s="289" t="s">
        <v>1078</v>
      </c>
      <c r="B635" s="290">
        <v>20462</v>
      </c>
      <c r="D635" s="291" t="s">
        <v>7204</v>
      </c>
      <c r="E635" s="292">
        <v>20462</v>
      </c>
    </row>
    <row r="636" spans="1:5" ht="14.4" x14ac:dyDescent="0.55000000000000004">
      <c r="A636" s="289" t="s">
        <v>1079</v>
      </c>
      <c r="B636" s="290">
        <v>484</v>
      </c>
      <c r="D636" s="291" t="s">
        <v>7205</v>
      </c>
      <c r="E636" s="292">
        <v>484</v>
      </c>
    </row>
    <row r="637" spans="1:5" ht="14.4" x14ac:dyDescent="0.55000000000000004">
      <c r="A637" s="289" t="s">
        <v>1080</v>
      </c>
      <c r="B637" s="290">
        <v>22440.89</v>
      </c>
      <c r="D637" s="291" t="s">
        <v>7206</v>
      </c>
      <c r="E637" s="292">
        <v>22440.89</v>
      </c>
    </row>
    <row r="638" spans="1:5" ht="14.4" x14ac:dyDescent="0.55000000000000004">
      <c r="A638" s="289" t="s">
        <v>1081</v>
      </c>
      <c r="B638" s="290">
        <v>970</v>
      </c>
      <c r="D638" s="291" t="s">
        <v>7207</v>
      </c>
      <c r="E638" s="292">
        <v>970</v>
      </c>
    </row>
    <row r="639" spans="1:5" ht="14.4" x14ac:dyDescent="0.55000000000000004">
      <c r="A639" s="289" t="s">
        <v>1082</v>
      </c>
      <c r="B639" s="290">
        <v>36264</v>
      </c>
      <c r="D639" s="291" t="s">
        <v>7208</v>
      </c>
      <c r="E639" s="292">
        <v>36264</v>
      </c>
    </row>
    <row r="640" spans="1:5" ht="14.4" x14ac:dyDescent="0.55000000000000004">
      <c r="A640" s="289" t="s">
        <v>1083</v>
      </c>
      <c r="B640" s="290">
        <v>121611</v>
      </c>
      <c r="D640" s="291" t="s">
        <v>7209</v>
      </c>
      <c r="E640" s="292">
        <v>121611</v>
      </c>
    </row>
    <row r="641" spans="1:5" ht="14.4" x14ac:dyDescent="0.55000000000000004">
      <c r="A641" s="289" t="s">
        <v>1084</v>
      </c>
      <c r="B641" s="290">
        <v>1003</v>
      </c>
      <c r="D641" s="291" t="s">
        <v>7210</v>
      </c>
      <c r="E641" s="292">
        <v>1003</v>
      </c>
    </row>
    <row r="642" spans="1:5" ht="14.4" x14ac:dyDescent="0.55000000000000004">
      <c r="A642" s="289" t="s">
        <v>1085</v>
      </c>
      <c r="B642" s="290">
        <v>15556</v>
      </c>
      <c r="D642" s="291" t="s">
        <v>7211</v>
      </c>
      <c r="E642" s="292">
        <v>15556</v>
      </c>
    </row>
    <row r="643" spans="1:5" ht="14.4" x14ac:dyDescent="0.55000000000000004">
      <c r="A643" s="289" t="s">
        <v>1086</v>
      </c>
      <c r="B643" s="290">
        <v>1815</v>
      </c>
      <c r="D643" s="291" t="s">
        <v>7212</v>
      </c>
      <c r="E643" s="292">
        <v>1815</v>
      </c>
    </row>
    <row r="644" spans="1:5" ht="14.4" x14ac:dyDescent="0.55000000000000004">
      <c r="A644" s="289" t="s">
        <v>1087</v>
      </c>
      <c r="B644" s="290">
        <v>18255.47</v>
      </c>
      <c r="D644" s="291" t="s">
        <v>7213</v>
      </c>
      <c r="E644" s="292">
        <v>18255.47</v>
      </c>
    </row>
    <row r="645" spans="1:5" ht="14.4" x14ac:dyDescent="0.55000000000000004">
      <c r="A645" s="289" t="s">
        <v>1088</v>
      </c>
      <c r="B645" s="290">
        <v>11212</v>
      </c>
      <c r="D645" s="291" t="s">
        <v>7214</v>
      </c>
      <c r="E645" s="292">
        <v>11212</v>
      </c>
    </row>
    <row r="646" spans="1:5" ht="14.4" x14ac:dyDescent="0.55000000000000004">
      <c r="A646" s="289" t="s">
        <v>1089</v>
      </c>
      <c r="B646" s="290">
        <v>14770</v>
      </c>
      <c r="D646" s="291" t="s">
        <v>7215</v>
      </c>
      <c r="E646" s="292">
        <v>14770</v>
      </c>
    </row>
    <row r="647" spans="1:5" ht="14.4" x14ac:dyDescent="0.55000000000000004">
      <c r="A647" s="289" t="s">
        <v>1090</v>
      </c>
      <c r="B647" s="290">
        <v>2303</v>
      </c>
      <c r="D647" s="291" t="s">
        <v>7216</v>
      </c>
      <c r="E647" s="292">
        <v>2303</v>
      </c>
    </row>
    <row r="648" spans="1:5" ht="14.4" x14ac:dyDescent="0.55000000000000004">
      <c r="A648" s="289" t="s">
        <v>1091</v>
      </c>
      <c r="B648" s="290">
        <v>3159.11</v>
      </c>
      <c r="D648" s="291" t="s">
        <v>7217</v>
      </c>
      <c r="E648" s="292">
        <v>3159.11</v>
      </c>
    </row>
    <row r="649" spans="1:5" ht="14.4" x14ac:dyDescent="0.55000000000000004">
      <c r="A649" s="289" t="s">
        <v>1092</v>
      </c>
      <c r="B649" s="290">
        <v>3495.63</v>
      </c>
      <c r="D649" s="291" t="s">
        <v>7218</v>
      </c>
      <c r="E649" s="292">
        <v>3495.63</v>
      </c>
    </row>
    <row r="650" spans="1:5" ht="14.4" x14ac:dyDescent="0.55000000000000004">
      <c r="A650" s="289" t="s">
        <v>1093</v>
      </c>
      <c r="B650" s="290">
        <v>350</v>
      </c>
      <c r="D650" s="291" t="s">
        <v>7219</v>
      </c>
      <c r="E650" s="292">
        <v>350</v>
      </c>
    </row>
    <row r="651" spans="1:5" ht="14.4" x14ac:dyDescent="0.55000000000000004">
      <c r="A651" s="289" t="s">
        <v>1094</v>
      </c>
      <c r="B651" s="290">
        <v>100</v>
      </c>
      <c r="D651" s="291" t="s">
        <v>7220</v>
      </c>
      <c r="E651" s="292">
        <v>100</v>
      </c>
    </row>
    <row r="652" spans="1:5" ht="14.4" x14ac:dyDescent="0.55000000000000004">
      <c r="A652" s="289" t="s">
        <v>1095</v>
      </c>
      <c r="B652" s="290">
        <v>821</v>
      </c>
      <c r="D652" s="291" t="s">
        <v>7221</v>
      </c>
      <c r="E652" s="292">
        <v>821</v>
      </c>
    </row>
    <row r="653" spans="1:5" ht="14.4" x14ac:dyDescent="0.55000000000000004">
      <c r="A653" s="289" t="s">
        <v>1096</v>
      </c>
      <c r="B653" s="290">
        <v>1294</v>
      </c>
      <c r="D653" s="291" t="s">
        <v>7222</v>
      </c>
      <c r="E653" s="292">
        <v>1294</v>
      </c>
    </row>
    <row r="654" spans="1:5" ht="14.4" x14ac:dyDescent="0.55000000000000004">
      <c r="A654" s="289" t="s">
        <v>1097</v>
      </c>
      <c r="B654" s="290">
        <v>79831</v>
      </c>
      <c r="D654" s="291" t="s">
        <v>7223</v>
      </c>
      <c r="E654" s="292">
        <v>79831</v>
      </c>
    </row>
    <row r="655" spans="1:5" ht="14.4" x14ac:dyDescent="0.55000000000000004">
      <c r="A655" s="289" t="s">
        <v>1098</v>
      </c>
      <c r="B655" s="290">
        <v>3823</v>
      </c>
      <c r="D655" s="291" t="s">
        <v>7224</v>
      </c>
      <c r="E655" s="292">
        <v>3823</v>
      </c>
    </row>
    <row r="656" spans="1:5" ht="14.4" x14ac:dyDescent="0.55000000000000004">
      <c r="A656" s="289" t="s">
        <v>1099</v>
      </c>
      <c r="B656" s="290">
        <v>872</v>
      </c>
      <c r="D656" s="291" t="s">
        <v>7225</v>
      </c>
      <c r="E656" s="292">
        <v>872</v>
      </c>
    </row>
    <row r="657" spans="1:5" ht="14.4" x14ac:dyDescent="0.55000000000000004">
      <c r="A657" s="289" t="s">
        <v>1100</v>
      </c>
      <c r="B657" s="290">
        <v>1354</v>
      </c>
      <c r="D657" s="291" t="s">
        <v>7226</v>
      </c>
      <c r="E657" s="292">
        <v>1354</v>
      </c>
    </row>
    <row r="658" spans="1:5" ht="14.4" x14ac:dyDescent="0.55000000000000004">
      <c r="A658" s="289" t="s">
        <v>1101</v>
      </c>
      <c r="B658" s="290">
        <v>10522.97</v>
      </c>
      <c r="D658" s="291" t="s">
        <v>7227</v>
      </c>
      <c r="E658" s="292">
        <v>10522.97</v>
      </c>
    </row>
    <row r="659" spans="1:5" ht="14.4" x14ac:dyDescent="0.55000000000000004">
      <c r="A659" s="289" t="s">
        <v>1102</v>
      </c>
      <c r="B659" s="290">
        <v>6325</v>
      </c>
      <c r="D659" s="291" t="s">
        <v>7228</v>
      </c>
      <c r="E659" s="292">
        <v>6325</v>
      </c>
    </row>
    <row r="660" spans="1:5" ht="14.4" x14ac:dyDescent="0.55000000000000004">
      <c r="A660" s="289" t="s">
        <v>1103</v>
      </c>
      <c r="B660" s="290">
        <v>2571</v>
      </c>
      <c r="D660" s="291" t="s">
        <v>7229</v>
      </c>
      <c r="E660" s="292">
        <v>2571</v>
      </c>
    </row>
    <row r="661" spans="1:5" ht="14.4" x14ac:dyDescent="0.55000000000000004">
      <c r="A661" s="289" t="s">
        <v>1104</v>
      </c>
      <c r="B661" s="290">
        <v>314409</v>
      </c>
      <c r="D661" s="291" t="s">
        <v>7230</v>
      </c>
      <c r="E661" s="292">
        <v>314409</v>
      </c>
    </row>
    <row r="662" spans="1:5" ht="14.4" x14ac:dyDescent="0.55000000000000004">
      <c r="A662" s="289" t="s">
        <v>1105</v>
      </c>
      <c r="B662" s="290">
        <v>1332</v>
      </c>
      <c r="D662" s="291" t="s">
        <v>7231</v>
      </c>
      <c r="E662" s="292">
        <v>1332</v>
      </c>
    </row>
    <row r="663" spans="1:5" ht="14.4" x14ac:dyDescent="0.55000000000000004">
      <c r="A663" s="289" t="s">
        <v>1106</v>
      </c>
      <c r="B663" s="290">
        <v>7575</v>
      </c>
      <c r="D663" s="291" t="s">
        <v>7232</v>
      </c>
      <c r="E663" s="292">
        <v>7575</v>
      </c>
    </row>
    <row r="664" spans="1:5" ht="14.4" x14ac:dyDescent="0.55000000000000004">
      <c r="A664" s="289" t="s">
        <v>1107</v>
      </c>
      <c r="B664" s="290">
        <v>42292</v>
      </c>
      <c r="D664" s="291" t="s">
        <v>7233</v>
      </c>
      <c r="E664" s="292">
        <v>42292</v>
      </c>
    </row>
    <row r="665" spans="1:5" ht="14.4" x14ac:dyDescent="0.55000000000000004">
      <c r="A665" s="289" t="s">
        <v>1108</v>
      </c>
      <c r="B665" s="290">
        <v>46797.64</v>
      </c>
      <c r="D665" s="291" t="s">
        <v>7234</v>
      </c>
      <c r="E665" s="292">
        <v>46797.64</v>
      </c>
    </row>
    <row r="666" spans="1:5" ht="14.4" x14ac:dyDescent="0.55000000000000004">
      <c r="A666" s="289" t="s">
        <v>1109</v>
      </c>
      <c r="B666" s="290">
        <v>1084</v>
      </c>
      <c r="D666" s="291" t="s">
        <v>7235</v>
      </c>
      <c r="E666" s="292">
        <v>1084</v>
      </c>
    </row>
    <row r="667" spans="1:5" ht="14.4" x14ac:dyDescent="0.55000000000000004">
      <c r="A667" s="289" t="s">
        <v>1110</v>
      </c>
      <c r="B667" s="290">
        <v>1082</v>
      </c>
      <c r="D667" s="291" t="s">
        <v>7236</v>
      </c>
      <c r="E667" s="292">
        <v>1082</v>
      </c>
    </row>
    <row r="668" spans="1:5" ht="14.4" x14ac:dyDescent="0.55000000000000004">
      <c r="A668" s="289" t="s">
        <v>1111</v>
      </c>
      <c r="B668" s="290">
        <v>2374</v>
      </c>
      <c r="D668" s="291" t="s">
        <v>7237</v>
      </c>
      <c r="E668" s="292">
        <v>2374</v>
      </c>
    </row>
    <row r="669" spans="1:5" ht="14.4" x14ac:dyDescent="0.55000000000000004">
      <c r="A669" s="289" t="s">
        <v>1112</v>
      </c>
      <c r="B669" s="290">
        <v>1549</v>
      </c>
      <c r="D669" s="291" t="s">
        <v>7238</v>
      </c>
      <c r="E669" s="292">
        <v>1549</v>
      </c>
    </row>
    <row r="670" spans="1:5" ht="14.4" x14ac:dyDescent="0.55000000000000004">
      <c r="A670" s="289" t="s">
        <v>1113</v>
      </c>
      <c r="B670" s="290">
        <v>752</v>
      </c>
      <c r="D670" s="291" t="s">
        <v>7239</v>
      </c>
      <c r="E670" s="292">
        <v>752</v>
      </c>
    </row>
    <row r="671" spans="1:5" ht="14.4" x14ac:dyDescent="0.55000000000000004">
      <c r="A671" s="289" t="s">
        <v>1114</v>
      </c>
      <c r="B671" s="290">
        <v>27442.99</v>
      </c>
      <c r="D671" s="291" t="s">
        <v>7240</v>
      </c>
      <c r="E671" s="292">
        <v>27442.99</v>
      </c>
    </row>
    <row r="672" spans="1:5" ht="14.4" x14ac:dyDescent="0.55000000000000004">
      <c r="A672" s="289" t="s">
        <v>1115</v>
      </c>
      <c r="B672" s="290">
        <v>2256</v>
      </c>
      <c r="D672" s="291" t="s">
        <v>7241</v>
      </c>
      <c r="E672" s="292">
        <v>2256</v>
      </c>
    </row>
    <row r="673" spans="1:5" ht="14.4" x14ac:dyDescent="0.55000000000000004">
      <c r="A673" s="289" t="s">
        <v>1116</v>
      </c>
      <c r="B673" s="290">
        <v>1760</v>
      </c>
      <c r="D673" s="291" t="s">
        <v>10459</v>
      </c>
      <c r="E673" s="292">
        <v>1760</v>
      </c>
    </row>
    <row r="674" spans="1:5" ht="14.4" x14ac:dyDescent="0.55000000000000004">
      <c r="A674" s="289" t="s">
        <v>1117</v>
      </c>
      <c r="B674" s="290">
        <v>2200</v>
      </c>
      <c r="D674" s="291" t="s">
        <v>7242</v>
      </c>
      <c r="E674" s="292">
        <v>2200</v>
      </c>
    </row>
    <row r="675" spans="1:5" ht="14.4" x14ac:dyDescent="0.55000000000000004">
      <c r="A675" s="289" t="s">
        <v>1118</v>
      </c>
      <c r="B675" s="290">
        <v>788</v>
      </c>
      <c r="D675" s="291" t="s">
        <v>7243</v>
      </c>
      <c r="E675" s="292">
        <v>788</v>
      </c>
    </row>
    <row r="676" spans="1:5" ht="14.4" x14ac:dyDescent="0.55000000000000004">
      <c r="A676" s="289" t="s">
        <v>1119</v>
      </c>
      <c r="B676" s="290">
        <v>1476</v>
      </c>
      <c r="D676" s="291" t="s">
        <v>7244</v>
      </c>
      <c r="E676" s="292">
        <v>1476</v>
      </c>
    </row>
    <row r="677" spans="1:5" ht="14.4" x14ac:dyDescent="0.55000000000000004">
      <c r="A677" s="289" t="s">
        <v>1120</v>
      </c>
      <c r="B677" s="290">
        <v>3311</v>
      </c>
      <c r="D677" s="291" t="s">
        <v>7245</v>
      </c>
      <c r="E677" s="292">
        <v>3311</v>
      </c>
    </row>
    <row r="678" spans="1:5" ht="14.4" x14ac:dyDescent="0.55000000000000004">
      <c r="A678" s="289" t="s">
        <v>4023</v>
      </c>
      <c r="B678" s="290">
        <v>1106.0999999999999</v>
      </c>
      <c r="D678" s="291" t="s">
        <v>7246</v>
      </c>
      <c r="E678" s="292">
        <v>1106.0999999999999</v>
      </c>
    </row>
    <row r="679" spans="1:5" ht="14.4" x14ac:dyDescent="0.55000000000000004">
      <c r="A679" s="289" t="s">
        <v>1121</v>
      </c>
      <c r="B679" s="290">
        <v>2642.12</v>
      </c>
      <c r="D679" s="291" t="s">
        <v>7247</v>
      </c>
      <c r="E679" s="292">
        <v>2642.12</v>
      </c>
    </row>
    <row r="680" spans="1:5" ht="14.4" x14ac:dyDescent="0.55000000000000004">
      <c r="A680" s="289" t="s">
        <v>1122</v>
      </c>
      <c r="B680" s="290">
        <v>219.9</v>
      </c>
      <c r="D680" s="291" t="s">
        <v>7248</v>
      </c>
      <c r="E680" s="292">
        <v>219.9</v>
      </c>
    </row>
    <row r="681" spans="1:5" ht="14.4" x14ac:dyDescent="0.55000000000000004">
      <c r="A681" s="289" t="s">
        <v>1123</v>
      </c>
      <c r="B681" s="290">
        <v>63322.97</v>
      </c>
      <c r="D681" s="291" t="s">
        <v>7249</v>
      </c>
      <c r="E681" s="292">
        <v>63322.97</v>
      </c>
    </row>
    <row r="682" spans="1:5" ht="14.4" x14ac:dyDescent="0.55000000000000004">
      <c r="A682" s="289" t="s">
        <v>1124</v>
      </c>
      <c r="B682" s="290">
        <v>671.21</v>
      </c>
      <c r="D682" s="291" t="s">
        <v>7250</v>
      </c>
      <c r="E682" s="292">
        <v>671.21</v>
      </c>
    </row>
    <row r="683" spans="1:5" ht="14.4" x14ac:dyDescent="0.55000000000000004">
      <c r="A683" s="289" t="s">
        <v>1125</v>
      </c>
      <c r="B683" s="290">
        <v>35866</v>
      </c>
      <c r="D683" s="291" t="s">
        <v>7251</v>
      </c>
      <c r="E683" s="292">
        <v>35866</v>
      </c>
    </row>
    <row r="684" spans="1:5" ht="14.4" x14ac:dyDescent="0.55000000000000004">
      <c r="A684" s="289" t="s">
        <v>1126</v>
      </c>
      <c r="B684" s="290">
        <v>1313</v>
      </c>
      <c r="D684" s="291" t="s">
        <v>7252</v>
      </c>
      <c r="E684" s="292">
        <v>1313</v>
      </c>
    </row>
    <row r="685" spans="1:5" ht="14.4" x14ac:dyDescent="0.55000000000000004">
      <c r="A685" s="289" t="s">
        <v>1127</v>
      </c>
      <c r="B685" s="290">
        <v>1492.58</v>
      </c>
      <c r="D685" s="291" t="s">
        <v>7253</v>
      </c>
      <c r="E685" s="292">
        <v>1492.58</v>
      </c>
    </row>
    <row r="686" spans="1:5" ht="14.4" x14ac:dyDescent="0.55000000000000004">
      <c r="A686" s="289" t="s">
        <v>1128</v>
      </c>
      <c r="B686" s="290">
        <v>8289.58</v>
      </c>
      <c r="D686" s="291" t="s">
        <v>7254</v>
      </c>
      <c r="E686" s="292">
        <v>8289.58</v>
      </c>
    </row>
    <row r="687" spans="1:5" ht="14.4" x14ac:dyDescent="0.55000000000000004">
      <c r="A687" s="289" t="s">
        <v>1129</v>
      </c>
      <c r="B687" s="290">
        <v>332</v>
      </c>
      <c r="D687" s="291" t="s">
        <v>7255</v>
      </c>
      <c r="E687" s="292">
        <v>332</v>
      </c>
    </row>
    <row r="688" spans="1:5" ht="14.4" x14ac:dyDescent="0.55000000000000004">
      <c r="A688" s="289" t="s">
        <v>1130</v>
      </c>
      <c r="B688" s="290">
        <v>17878.79</v>
      </c>
      <c r="D688" s="291" t="s">
        <v>7256</v>
      </c>
      <c r="E688" s="292">
        <v>17878.79</v>
      </c>
    </row>
    <row r="689" spans="1:5" ht="14.4" x14ac:dyDescent="0.55000000000000004">
      <c r="A689" s="289" t="s">
        <v>1131</v>
      </c>
      <c r="B689" s="290">
        <v>2072.98</v>
      </c>
      <c r="D689" s="291" t="s">
        <v>7257</v>
      </c>
      <c r="E689" s="292">
        <v>2072.98</v>
      </c>
    </row>
    <row r="690" spans="1:5" ht="14.4" x14ac:dyDescent="0.55000000000000004">
      <c r="A690" s="289" t="s">
        <v>1132</v>
      </c>
      <c r="B690" s="290">
        <v>1743</v>
      </c>
      <c r="D690" s="291" t="s">
        <v>7258</v>
      </c>
      <c r="E690" s="292">
        <v>1743</v>
      </c>
    </row>
    <row r="691" spans="1:5" ht="14.4" x14ac:dyDescent="0.55000000000000004">
      <c r="A691" s="289" t="s">
        <v>1133</v>
      </c>
      <c r="B691" s="290">
        <v>2546.9499999999998</v>
      </c>
      <c r="D691" s="291" t="s">
        <v>7259</v>
      </c>
      <c r="E691" s="292">
        <v>2546.9499999999998</v>
      </c>
    </row>
    <row r="692" spans="1:5" ht="14.4" x14ac:dyDescent="0.55000000000000004">
      <c r="A692" s="289" t="s">
        <v>1134</v>
      </c>
      <c r="B692" s="290">
        <v>4106</v>
      </c>
      <c r="D692" s="291" t="s">
        <v>7260</v>
      </c>
      <c r="E692" s="292">
        <v>4106</v>
      </c>
    </row>
    <row r="693" spans="1:5" ht="14.4" x14ac:dyDescent="0.55000000000000004">
      <c r="A693" s="289" t="s">
        <v>328</v>
      </c>
      <c r="B693" s="290">
        <v>82070</v>
      </c>
      <c r="D693" s="291" t="s">
        <v>7261</v>
      </c>
      <c r="E693" s="292">
        <v>82070</v>
      </c>
    </row>
    <row r="694" spans="1:5" ht="14.4" x14ac:dyDescent="0.55000000000000004">
      <c r="A694" s="289" t="s">
        <v>1135</v>
      </c>
      <c r="B694" s="290">
        <v>30273</v>
      </c>
      <c r="D694" s="291" t="s">
        <v>7262</v>
      </c>
      <c r="E694" s="292">
        <v>30273</v>
      </c>
    </row>
    <row r="695" spans="1:5" ht="14.4" x14ac:dyDescent="0.55000000000000004">
      <c r="A695" s="289" t="s">
        <v>329</v>
      </c>
      <c r="B695" s="290">
        <v>442021</v>
      </c>
      <c r="D695" s="291" t="s">
        <v>7263</v>
      </c>
      <c r="E695" s="292">
        <v>442021</v>
      </c>
    </row>
    <row r="696" spans="1:5" ht="14.4" x14ac:dyDescent="0.55000000000000004">
      <c r="A696" s="289" t="s">
        <v>1136</v>
      </c>
      <c r="B696" s="290">
        <v>26078</v>
      </c>
      <c r="D696" s="291" t="s">
        <v>7264</v>
      </c>
      <c r="E696" s="292">
        <v>26078</v>
      </c>
    </row>
    <row r="697" spans="1:5" ht="14.4" x14ac:dyDescent="0.55000000000000004">
      <c r="A697" s="289" t="s">
        <v>1137</v>
      </c>
      <c r="B697" s="290">
        <v>12530</v>
      </c>
      <c r="D697" s="291" t="s">
        <v>7265</v>
      </c>
      <c r="E697" s="292">
        <v>12530</v>
      </c>
    </row>
    <row r="698" spans="1:5" ht="14.4" x14ac:dyDescent="0.55000000000000004">
      <c r="A698" s="289" t="s">
        <v>1138</v>
      </c>
      <c r="B698" s="290">
        <v>8427</v>
      </c>
      <c r="D698" s="291" t="s">
        <v>7266</v>
      </c>
      <c r="E698" s="292">
        <v>8427</v>
      </c>
    </row>
    <row r="699" spans="1:5" ht="14.4" x14ac:dyDescent="0.55000000000000004">
      <c r="A699" s="289" t="s">
        <v>1139</v>
      </c>
      <c r="B699" s="290">
        <v>7339.47</v>
      </c>
      <c r="D699" s="291" t="s">
        <v>7267</v>
      </c>
      <c r="E699" s="292">
        <v>7339.47</v>
      </c>
    </row>
    <row r="700" spans="1:5" ht="14.4" x14ac:dyDescent="0.55000000000000004">
      <c r="A700" s="289" t="s">
        <v>1140</v>
      </c>
      <c r="B700" s="290">
        <v>30901</v>
      </c>
      <c r="D700" s="291" t="s">
        <v>7268</v>
      </c>
      <c r="E700" s="292">
        <v>30901</v>
      </c>
    </row>
    <row r="701" spans="1:5" ht="14.4" x14ac:dyDescent="0.55000000000000004">
      <c r="A701" s="289" t="s">
        <v>1141</v>
      </c>
      <c r="B701" s="290">
        <v>77992</v>
      </c>
      <c r="D701" s="291" t="s">
        <v>7269</v>
      </c>
      <c r="E701" s="292">
        <v>77992</v>
      </c>
    </row>
    <row r="702" spans="1:5" ht="14.4" x14ac:dyDescent="0.55000000000000004">
      <c r="A702" s="289" t="s">
        <v>1142</v>
      </c>
      <c r="B702" s="290">
        <v>244741.2</v>
      </c>
      <c r="D702" s="291" t="s">
        <v>7270</v>
      </c>
      <c r="E702" s="292">
        <v>244741.2</v>
      </c>
    </row>
    <row r="703" spans="1:5" ht="14.4" x14ac:dyDescent="0.55000000000000004">
      <c r="A703" s="289" t="s">
        <v>1143</v>
      </c>
      <c r="B703" s="290">
        <v>91482.51</v>
      </c>
      <c r="D703" s="291" t="s">
        <v>7271</v>
      </c>
      <c r="E703" s="292">
        <v>91482.51</v>
      </c>
    </row>
    <row r="704" spans="1:5" ht="14.4" x14ac:dyDescent="0.55000000000000004">
      <c r="A704" s="289" t="s">
        <v>1144</v>
      </c>
      <c r="B704" s="290">
        <v>2128</v>
      </c>
      <c r="D704" s="291" t="s">
        <v>7272</v>
      </c>
      <c r="E704" s="292">
        <v>2128</v>
      </c>
    </row>
    <row r="705" spans="1:5" ht="14.4" x14ac:dyDescent="0.55000000000000004">
      <c r="A705" s="289" t="s">
        <v>1145</v>
      </c>
      <c r="B705" s="290">
        <v>151093</v>
      </c>
      <c r="D705" s="291" t="s">
        <v>7273</v>
      </c>
      <c r="E705" s="292">
        <v>151093</v>
      </c>
    </row>
    <row r="706" spans="1:5" ht="14.4" x14ac:dyDescent="0.55000000000000004">
      <c r="A706" s="289" t="s">
        <v>1146</v>
      </c>
      <c r="B706" s="290">
        <v>19715.73</v>
      </c>
      <c r="D706" s="291" t="s">
        <v>7274</v>
      </c>
      <c r="E706" s="292">
        <v>19715.73</v>
      </c>
    </row>
    <row r="707" spans="1:5" ht="14.4" x14ac:dyDescent="0.55000000000000004">
      <c r="A707" s="289" t="s">
        <v>1147</v>
      </c>
      <c r="B707" s="290">
        <v>106275</v>
      </c>
      <c r="D707" s="291" t="s">
        <v>7275</v>
      </c>
      <c r="E707" s="292">
        <v>106275</v>
      </c>
    </row>
    <row r="708" spans="1:5" ht="14.4" x14ac:dyDescent="0.55000000000000004">
      <c r="A708" s="289" t="s">
        <v>1148</v>
      </c>
      <c r="B708" s="290">
        <v>1520</v>
      </c>
      <c r="D708" s="291" t="s">
        <v>7276</v>
      </c>
      <c r="E708" s="292">
        <v>1520</v>
      </c>
    </row>
    <row r="709" spans="1:5" ht="14.4" x14ac:dyDescent="0.55000000000000004">
      <c r="A709" s="289" t="s">
        <v>330</v>
      </c>
      <c r="B709" s="290">
        <v>97837</v>
      </c>
      <c r="D709" s="291" t="s">
        <v>10086</v>
      </c>
      <c r="E709" s="292">
        <v>97837</v>
      </c>
    </row>
    <row r="710" spans="1:5" ht="14.4" x14ac:dyDescent="0.55000000000000004">
      <c r="A710" s="289" t="s">
        <v>4024</v>
      </c>
      <c r="B710" s="290">
        <v>2897</v>
      </c>
      <c r="D710" s="291" t="s">
        <v>10460</v>
      </c>
      <c r="E710" s="292">
        <v>2897</v>
      </c>
    </row>
    <row r="711" spans="1:5" ht="14.4" x14ac:dyDescent="0.55000000000000004">
      <c r="A711" s="289" t="s">
        <v>1149</v>
      </c>
      <c r="B711" s="290">
        <v>20786</v>
      </c>
      <c r="D711" s="291" t="s">
        <v>7277</v>
      </c>
      <c r="E711" s="292">
        <v>20786</v>
      </c>
    </row>
    <row r="712" spans="1:5" ht="14.4" x14ac:dyDescent="0.55000000000000004">
      <c r="A712" s="289" t="s">
        <v>1150</v>
      </c>
      <c r="B712" s="290">
        <v>250101</v>
      </c>
      <c r="D712" s="291" t="s">
        <v>7278</v>
      </c>
      <c r="E712" s="292">
        <v>250101</v>
      </c>
    </row>
    <row r="713" spans="1:5" ht="14.4" x14ac:dyDescent="0.55000000000000004">
      <c r="A713" s="289" t="s">
        <v>1151</v>
      </c>
      <c r="B713" s="290">
        <v>21013</v>
      </c>
      <c r="D713" s="291" t="s">
        <v>7279</v>
      </c>
      <c r="E713" s="292">
        <v>21013</v>
      </c>
    </row>
    <row r="714" spans="1:5" ht="14.4" x14ac:dyDescent="0.55000000000000004">
      <c r="A714" s="289" t="s">
        <v>1152</v>
      </c>
      <c r="B714" s="290">
        <v>11906</v>
      </c>
      <c r="D714" s="291" t="s">
        <v>7280</v>
      </c>
      <c r="E714" s="292">
        <v>11906</v>
      </c>
    </row>
    <row r="715" spans="1:5" ht="14.4" x14ac:dyDescent="0.55000000000000004">
      <c r="A715" s="289" t="s">
        <v>1153</v>
      </c>
      <c r="B715" s="290">
        <v>549822.55000000005</v>
      </c>
      <c r="D715" s="291" t="s">
        <v>7281</v>
      </c>
      <c r="E715" s="292">
        <v>549822.55000000005</v>
      </c>
    </row>
    <row r="716" spans="1:5" ht="14.4" x14ac:dyDescent="0.55000000000000004">
      <c r="A716" s="289" t="s">
        <v>1154</v>
      </c>
      <c r="B716" s="290">
        <v>134957</v>
      </c>
      <c r="D716" s="291" t="s">
        <v>7282</v>
      </c>
      <c r="E716" s="292">
        <v>134957</v>
      </c>
    </row>
    <row r="717" spans="1:5" ht="14.4" x14ac:dyDescent="0.55000000000000004">
      <c r="A717" s="289" t="s">
        <v>1155</v>
      </c>
      <c r="B717" s="290">
        <v>12399.89</v>
      </c>
      <c r="D717" s="291" t="s">
        <v>7283</v>
      </c>
      <c r="E717" s="292">
        <v>12399.89</v>
      </c>
    </row>
    <row r="718" spans="1:5" ht="14.4" x14ac:dyDescent="0.55000000000000004">
      <c r="A718" s="289" t="s">
        <v>1156</v>
      </c>
      <c r="B718" s="290">
        <v>9255.07</v>
      </c>
      <c r="D718" s="291" t="s">
        <v>7284</v>
      </c>
      <c r="E718" s="292">
        <v>9255.07</v>
      </c>
    </row>
    <row r="719" spans="1:5" ht="14.4" x14ac:dyDescent="0.55000000000000004">
      <c r="A719" s="289" t="s">
        <v>1157</v>
      </c>
      <c r="B719" s="290">
        <v>45285</v>
      </c>
      <c r="D719" s="291" t="s">
        <v>7285</v>
      </c>
      <c r="E719" s="292">
        <v>45285</v>
      </c>
    </row>
    <row r="720" spans="1:5" ht="14.4" x14ac:dyDescent="0.55000000000000004">
      <c r="A720" s="289" t="s">
        <v>1158</v>
      </c>
      <c r="B720" s="290">
        <v>20480.330000000002</v>
      </c>
      <c r="D720" s="291" t="s">
        <v>7286</v>
      </c>
      <c r="E720" s="292">
        <v>20480.330000000002</v>
      </c>
    </row>
    <row r="721" spans="1:5" ht="14.4" x14ac:dyDescent="0.55000000000000004">
      <c r="A721" s="289" t="s">
        <v>1159</v>
      </c>
      <c r="B721" s="290">
        <v>3485</v>
      </c>
      <c r="D721" s="291" t="s">
        <v>7287</v>
      </c>
      <c r="E721" s="292">
        <v>3485</v>
      </c>
    </row>
    <row r="722" spans="1:5" ht="14.4" x14ac:dyDescent="0.55000000000000004">
      <c r="A722" s="289" t="s">
        <v>1160</v>
      </c>
      <c r="B722" s="290">
        <v>220214</v>
      </c>
      <c r="D722" s="291" t="s">
        <v>7288</v>
      </c>
      <c r="E722" s="292">
        <v>220214</v>
      </c>
    </row>
    <row r="723" spans="1:5" ht="14.4" x14ac:dyDescent="0.55000000000000004">
      <c r="A723" s="289" t="s">
        <v>1161</v>
      </c>
      <c r="B723" s="290">
        <v>6492</v>
      </c>
      <c r="D723" s="291" t="s">
        <v>7289</v>
      </c>
      <c r="E723" s="292">
        <v>6492</v>
      </c>
    </row>
    <row r="724" spans="1:5" ht="14.4" x14ac:dyDescent="0.55000000000000004">
      <c r="A724" s="289" t="s">
        <v>331</v>
      </c>
      <c r="B724" s="290">
        <v>638603.01</v>
      </c>
      <c r="D724" s="291" t="s">
        <v>7290</v>
      </c>
      <c r="E724" s="292">
        <v>638603.01</v>
      </c>
    </row>
    <row r="725" spans="1:5" ht="14.4" x14ac:dyDescent="0.55000000000000004">
      <c r="A725" s="289" t="s">
        <v>1162</v>
      </c>
      <c r="B725" s="290">
        <v>148692.75</v>
      </c>
      <c r="D725" s="291" t="s">
        <v>7291</v>
      </c>
      <c r="E725" s="292">
        <v>148692.75</v>
      </c>
    </row>
    <row r="726" spans="1:5" ht="14.4" x14ac:dyDescent="0.55000000000000004">
      <c r="A726" s="289" t="s">
        <v>1163</v>
      </c>
      <c r="B726" s="290">
        <v>41878.339999999997</v>
      </c>
      <c r="D726" s="291" t="s">
        <v>7292</v>
      </c>
      <c r="E726" s="292">
        <v>41878.339999999997</v>
      </c>
    </row>
    <row r="727" spans="1:5" ht="14.4" x14ac:dyDescent="0.55000000000000004">
      <c r="A727" s="289" t="s">
        <v>4025</v>
      </c>
      <c r="B727" s="290">
        <v>24517.59</v>
      </c>
      <c r="D727" s="291" t="s">
        <v>7293</v>
      </c>
      <c r="E727" s="292">
        <v>24517.59</v>
      </c>
    </row>
    <row r="728" spans="1:5" ht="14.4" x14ac:dyDescent="0.55000000000000004">
      <c r="A728" s="289" t="s">
        <v>1164</v>
      </c>
      <c r="B728" s="290">
        <v>7749</v>
      </c>
      <c r="D728" s="291" t="s">
        <v>7294</v>
      </c>
      <c r="E728" s="292">
        <v>7749</v>
      </c>
    </row>
    <row r="729" spans="1:5" ht="14.4" x14ac:dyDescent="0.55000000000000004">
      <c r="A729" s="289" t="s">
        <v>1165</v>
      </c>
      <c r="B729" s="290">
        <v>222778</v>
      </c>
      <c r="D729" s="291" t="s">
        <v>7295</v>
      </c>
      <c r="E729" s="292">
        <v>222778</v>
      </c>
    </row>
    <row r="730" spans="1:5" ht="14.4" x14ac:dyDescent="0.55000000000000004">
      <c r="A730" s="289" t="s">
        <v>1166</v>
      </c>
      <c r="B730" s="290">
        <v>123194.68</v>
      </c>
      <c r="D730" s="291" t="s">
        <v>7296</v>
      </c>
      <c r="E730" s="292">
        <v>123194.68</v>
      </c>
    </row>
    <row r="731" spans="1:5" ht="14.4" x14ac:dyDescent="0.55000000000000004">
      <c r="A731" s="289" t="s">
        <v>1167</v>
      </c>
      <c r="B731" s="290">
        <v>153748.93</v>
      </c>
      <c r="D731" s="291" t="s">
        <v>7297</v>
      </c>
      <c r="E731" s="292">
        <v>153748.93</v>
      </c>
    </row>
    <row r="732" spans="1:5" ht="14.4" x14ac:dyDescent="0.55000000000000004">
      <c r="A732" s="289" t="s">
        <v>1168</v>
      </c>
      <c r="B732" s="290">
        <v>3992</v>
      </c>
      <c r="D732" s="291" t="s">
        <v>7298</v>
      </c>
      <c r="E732" s="292">
        <v>3992</v>
      </c>
    </row>
    <row r="733" spans="1:5" ht="14.4" x14ac:dyDescent="0.55000000000000004">
      <c r="A733" s="289" t="s">
        <v>1169</v>
      </c>
      <c r="B733" s="290">
        <v>59764.79</v>
      </c>
      <c r="D733" s="291" t="s">
        <v>7299</v>
      </c>
      <c r="E733" s="292">
        <v>59764.79</v>
      </c>
    </row>
    <row r="734" spans="1:5" ht="14.4" x14ac:dyDescent="0.55000000000000004">
      <c r="A734" s="289" t="s">
        <v>1170</v>
      </c>
      <c r="B734" s="290">
        <v>237810</v>
      </c>
      <c r="D734" s="291" t="s">
        <v>7300</v>
      </c>
      <c r="E734" s="292">
        <v>237810</v>
      </c>
    </row>
    <row r="735" spans="1:5" ht="14.4" x14ac:dyDescent="0.55000000000000004">
      <c r="A735" s="289" t="s">
        <v>1171</v>
      </c>
      <c r="B735" s="290">
        <v>82829</v>
      </c>
      <c r="D735" s="291" t="s">
        <v>7301</v>
      </c>
      <c r="E735" s="292">
        <v>82829</v>
      </c>
    </row>
    <row r="736" spans="1:5" ht="14.4" x14ac:dyDescent="0.55000000000000004">
      <c r="A736" s="289" t="s">
        <v>1172</v>
      </c>
      <c r="B736" s="290">
        <v>56045</v>
      </c>
      <c r="D736" s="291" t="s">
        <v>7302</v>
      </c>
      <c r="E736" s="292">
        <v>56045</v>
      </c>
    </row>
    <row r="737" spans="1:5" ht="14.4" x14ac:dyDescent="0.55000000000000004">
      <c r="A737" s="289" t="s">
        <v>1173</v>
      </c>
      <c r="B737" s="290">
        <v>151573.14000000001</v>
      </c>
      <c r="D737" s="291" t="s">
        <v>7303</v>
      </c>
      <c r="E737" s="292">
        <v>151573.14000000001</v>
      </c>
    </row>
    <row r="738" spans="1:5" ht="14.4" x14ac:dyDescent="0.55000000000000004">
      <c r="A738" s="289" t="s">
        <v>1174</v>
      </c>
      <c r="B738" s="290">
        <v>32547.200000000001</v>
      </c>
      <c r="D738" s="291" t="s">
        <v>7304</v>
      </c>
      <c r="E738" s="292">
        <v>32547.200000000001</v>
      </c>
    </row>
    <row r="739" spans="1:5" ht="14.4" x14ac:dyDescent="0.55000000000000004">
      <c r="A739" s="289" t="s">
        <v>1175</v>
      </c>
      <c r="B739" s="290">
        <v>18923</v>
      </c>
      <c r="D739" s="291" t="s">
        <v>7305</v>
      </c>
      <c r="E739" s="292">
        <v>18923</v>
      </c>
    </row>
    <row r="740" spans="1:5" ht="14.4" x14ac:dyDescent="0.55000000000000004">
      <c r="A740" s="289" t="s">
        <v>1176</v>
      </c>
      <c r="B740" s="290">
        <v>11522</v>
      </c>
      <c r="D740" s="291" t="s">
        <v>7306</v>
      </c>
      <c r="E740" s="292">
        <v>11522</v>
      </c>
    </row>
    <row r="741" spans="1:5" ht="14.4" x14ac:dyDescent="0.55000000000000004">
      <c r="A741" s="289" t="s">
        <v>1177</v>
      </c>
      <c r="B741" s="290">
        <v>71868.69</v>
      </c>
      <c r="D741" s="291" t="s">
        <v>7307</v>
      </c>
      <c r="E741" s="292">
        <v>71868.69</v>
      </c>
    </row>
    <row r="742" spans="1:5" ht="14.4" x14ac:dyDescent="0.55000000000000004">
      <c r="A742" s="289" t="s">
        <v>332</v>
      </c>
      <c r="B742" s="290">
        <v>3667</v>
      </c>
      <c r="D742" s="291" t="s">
        <v>10087</v>
      </c>
      <c r="E742" s="292">
        <v>3667</v>
      </c>
    </row>
    <row r="743" spans="1:5" ht="14.4" x14ac:dyDescent="0.55000000000000004">
      <c r="A743" s="289" t="s">
        <v>1178</v>
      </c>
      <c r="B743" s="290">
        <v>206684.21</v>
      </c>
      <c r="D743" s="291" t="s">
        <v>7308</v>
      </c>
      <c r="E743" s="292">
        <v>206684.21</v>
      </c>
    </row>
    <row r="744" spans="1:5" ht="14.4" x14ac:dyDescent="0.55000000000000004">
      <c r="A744" s="289" t="s">
        <v>1179</v>
      </c>
      <c r="B744" s="290">
        <v>27954</v>
      </c>
      <c r="D744" s="291" t="s">
        <v>7309</v>
      </c>
      <c r="E744" s="292">
        <v>27954</v>
      </c>
    </row>
    <row r="745" spans="1:5" ht="14.4" x14ac:dyDescent="0.55000000000000004">
      <c r="A745" s="289" t="s">
        <v>1180</v>
      </c>
      <c r="B745" s="290">
        <v>307678.19</v>
      </c>
      <c r="D745" s="291" t="s">
        <v>7310</v>
      </c>
      <c r="E745" s="292">
        <v>307678.19</v>
      </c>
    </row>
    <row r="746" spans="1:5" ht="14.4" x14ac:dyDescent="0.55000000000000004">
      <c r="A746" s="289" t="s">
        <v>1181</v>
      </c>
      <c r="B746" s="290">
        <v>18994</v>
      </c>
      <c r="D746" s="291" t="s">
        <v>7311</v>
      </c>
      <c r="E746" s="292">
        <v>18994</v>
      </c>
    </row>
    <row r="747" spans="1:5" ht="14.4" x14ac:dyDescent="0.55000000000000004">
      <c r="A747" s="289" t="s">
        <v>1182</v>
      </c>
      <c r="B747" s="290">
        <v>298666</v>
      </c>
      <c r="D747" s="291" t="s">
        <v>7312</v>
      </c>
      <c r="E747" s="292">
        <v>298666</v>
      </c>
    </row>
    <row r="748" spans="1:5" ht="14.4" x14ac:dyDescent="0.55000000000000004">
      <c r="A748" s="289" t="s">
        <v>1183</v>
      </c>
      <c r="B748" s="290">
        <v>149634.01</v>
      </c>
      <c r="D748" s="291" t="s">
        <v>7313</v>
      </c>
      <c r="E748" s="292">
        <v>149634.01</v>
      </c>
    </row>
    <row r="749" spans="1:5" ht="14.4" x14ac:dyDescent="0.55000000000000004">
      <c r="A749" s="289" t="s">
        <v>1184</v>
      </c>
      <c r="B749" s="290">
        <v>1712</v>
      </c>
      <c r="D749" s="291" t="s">
        <v>7314</v>
      </c>
      <c r="E749" s="292">
        <v>1712</v>
      </c>
    </row>
    <row r="750" spans="1:5" ht="14.4" x14ac:dyDescent="0.55000000000000004">
      <c r="A750" s="289" t="s">
        <v>1185</v>
      </c>
      <c r="B750" s="290">
        <v>29846</v>
      </c>
      <c r="D750" s="291" t="s">
        <v>7315</v>
      </c>
      <c r="E750" s="292">
        <v>29846</v>
      </c>
    </row>
    <row r="751" spans="1:5" ht="14.4" x14ac:dyDescent="0.55000000000000004">
      <c r="A751" s="289" t="s">
        <v>1186</v>
      </c>
      <c r="B751" s="290">
        <v>302968.89</v>
      </c>
      <c r="D751" s="291" t="s">
        <v>7316</v>
      </c>
      <c r="E751" s="292">
        <v>302968.89</v>
      </c>
    </row>
    <row r="752" spans="1:5" ht="14.4" x14ac:dyDescent="0.55000000000000004">
      <c r="A752" s="289" t="s">
        <v>1187</v>
      </c>
      <c r="B752" s="290">
        <v>1031894.03</v>
      </c>
      <c r="D752" s="291" t="s">
        <v>7317</v>
      </c>
      <c r="E752" s="292">
        <v>1031894.03</v>
      </c>
    </row>
    <row r="753" spans="1:5" ht="14.4" x14ac:dyDescent="0.55000000000000004">
      <c r="A753" s="289" t="s">
        <v>1188</v>
      </c>
      <c r="B753" s="290">
        <v>17617</v>
      </c>
      <c r="D753" s="291" t="s">
        <v>7318</v>
      </c>
      <c r="E753" s="292">
        <v>17617</v>
      </c>
    </row>
    <row r="754" spans="1:5" ht="14.4" x14ac:dyDescent="0.55000000000000004">
      <c r="A754" s="289" t="s">
        <v>1189</v>
      </c>
      <c r="B754" s="290">
        <v>43052</v>
      </c>
      <c r="D754" s="291" t="s">
        <v>7319</v>
      </c>
      <c r="E754" s="292">
        <v>43052</v>
      </c>
    </row>
    <row r="755" spans="1:5" ht="14.4" x14ac:dyDescent="0.55000000000000004">
      <c r="A755" s="289" t="s">
        <v>333</v>
      </c>
      <c r="B755" s="290">
        <v>259696</v>
      </c>
      <c r="D755" s="291" t="s">
        <v>7320</v>
      </c>
      <c r="E755" s="292">
        <v>259696</v>
      </c>
    </row>
    <row r="756" spans="1:5" ht="14.4" x14ac:dyDescent="0.55000000000000004">
      <c r="A756" s="289" t="s">
        <v>1190</v>
      </c>
      <c r="B756" s="290">
        <v>4078</v>
      </c>
      <c r="D756" s="291" t="s">
        <v>7321</v>
      </c>
      <c r="E756" s="292">
        <v>4078</v>
      </c>
    </row>
    <row r="757" spans="1:5" ht="14.4" x14ac:dyDescent="0.55000000000000004">
      <c r="A757" s="289" t="s">
        <v>1191</v>
      </c>
      <c r="B757" s="290">
        <v>187363.29</v>
      </c>
      <c r="D757" s="291" t="s">
        <v>7322</v>
      </c>
      <c r="E757" s="292">
        <v>187363.29</v>
      </c>
    </row>
    <row r="758" spans="1:5" ht="14.4" x14ac:dyDescent="0.55000000000000004">
      <c r="A758" s="289" t="s">
        <v>1192</v>
      </c>
      <c r="B758" s="290">
        <v>1587535.58</v>
      </c>
      <c r="D758" s="291" t="s">
        <v>7323</v>
      </c>
      <c r="E758" s="292">
        <v>1587535.58</v>
      </c>
    </row>
    <row r="759" spans="1:5" ht="14.4" x14ac:dyDescent="0.55000000000000004">
      <c r="A759" s="289" t="s">
        <v>1193</v>
      </c>
      <c r="B759" s="290">
        <v>72302.23</v>
      </c>
      <c r="D759" s="291" t="s">
        <v>7324</v>
      </c>
      <c r="E759" s="292">
        <v>72302.23</v>
      </c>
    </row>
    <row r="760" spans="1:5" ht="14.4" x14ac:dyDescent="0.55000000000000004">
      <c r="A760" s="289" t="s">
        <v>1194</v>
      </c>
      <c r="B760" s="290">
        <v>60693.96</v>
      </c>
      <c r="D760" s="291" t="s">
        <v>7325</v>
      </c>
      <c r="E760" s="292">
        <v>60693.96</v>
      </c>
    </row>
    <row r="761" spans="1:5" ht="14.4" x14ac:dyDescent="0.55000000000000004">
      <c r="A761" s="289" t="s">
        <v>1195</v>
      </c>
      <c r="B761" s="290">
        <v>4154</v>
      </c>
      <c r="D761" s="291" t="s">
        <v>7326</v>
      </c>
      <c r="E761" s="292">
        <v>4154</v>
      </c>
    </row>
    <row r="762" spans="1:5" ht="14.4" x14ac:dyDescent="0.55000000000000004">
      <c r="A762" s="289" t="s">
        <v>334</v>
      </c>
      <c r="B762" s="290">
        <v>8538</v>
      </c>
      <c r="D762" s="291" t="s">
        <v>10088</v>
      </c>
      <c r="E762" s="292">
        <v>8538</v>
      </c>
    </row>
    <row r="763" spans="1:5" ht="14.4" x14ac:dyDescent="0.55000000000000004">
      <c r="A763" s="289" t="s">
        <v>335</v>
      </c>
      <c r="B763" s="290">
        <v>306732.92</v>
      </c>
      <c r="D763" s="291" t="s">
        <v>7327</v>
      </c>
      <c r="E763" s="292">
        <v>306732.92</v>
      </c>
    </row>
    <row r="764" spans="1:5" ht="14.4" x14ac:dyDescent="0.55000000000000004">
      <c r="A764" s="289" t="s">
        <v>1196</v>
      </c>
      <c r="B764" s="290">
        <v>127478.61</v>
      </c>
      <c r="D764" s="291" t="s">
        <v>7328</v>
      </c>
      <c r="E764" s="292">
        <v>127478.61</v>
      </c>
    </row>
    <row r="765" spans="1:5" ht="14.4" x14ac:dyDescent="0.55000000000000004">
      <c r="A765" s="289" t="s">
        <v>1197</v>
      </c>
      <c r="B765" s="290">
        <v>2224577</v>
      </c>
      <c r="D765" s="291" t="s">
        <v>7329</v>
      </c>
      <c r="E765" s="292">
        <v>2224577</v>
      </c>
    </row>
    <row r="766" spans="1:5" ht="14.4" x14ac:dyDescent="0.55000000000000004">
      <c r="A766" s="289" t="s">
        <v>1198</v>
      </c>
      <c r="B766" s="290">
        <v>50633.82</v>
      </c>
      <c r="D766" s="291" t="s">
        <v>7330</v>
      </c>
      <c r="E766" s="292">
        <v>50633.82</v>
      </c>
    </row>
    <row r="767" spans="1:5" ht="14.4" x14ac:dyDescent="0.55000000000000004">
      <c r="A767" s="289" t="s">
        <v>1199</v>
      </c>
      <c r="B767" s="290">
        <v>23076</v>
      </c>
      <c r="D767" s="291" t="s">
        <v>7331</v>
      </c>
      <c r="E767" s="292">
        <v>23076</v>
      </c>
    </row>
    <row r="768" spans="1:5" ht="14.4" x14ac:dyDescent="0.55000000000000004">
      <c r="A768" s="289" t="s">
        <v>1200</v>
      </c>
      <c r="B768" s="290">
        <v>6660</v>
      </c>
      <c r="D768" s="291" t="s">
        <v>7332</v>
      </c>
      <c r="E768" s="292">
        <v>6660</v>
      </c>
    </row>
    <row r="769" spans="1:5" ht="14.4" x14ac:dyDescent="0.55000000000000004">
      <c r="A769" s="289" t="s">
        <v>1201</v>
      </c>
      <c r="B769" s="290">
        <v>17768</v>
      </c>
      <c r="D769" s="291" t="s">
        <v>7333</v>
      </c>
      <c r="E769" s="292">
        <v>17768</v>
      </c>
    </row>
    <row r="770" spans="1:5" ht="14.4" x14ac:dyDescent="0.55000000000000004">
      <c r="A770" s="289" t="s">
        <v>1202</v>
      </c>
      <c r="B770" s="290">
        <v>88888.99</v>
      </c>
      <c r="D770" s="291" t="s">
        <v>7334</v>
      </c>
      <c r="E770" s="292">
        <v>88888.99</v>
      </c>
    </row>
    <row r="771" spans="1:5" ht="14.4" x14ac:dyDescent="0.55000000000000004">
      <c r="A771" s="289" t="s">
        <v>1203</v>
      </c>
      <c r="B771" s="290">
        <v>11852</v>
      </c>
      <c r="D771" s="291" t="s">
        <v>7335</v>
      </c>
      <c r="E771" s="292">
        <v>11852</v>
      </c>
    </row>
    <row r="772" spans="1:5" ht="14.4" x14ac:dyDescent="0.55000000000000004">
      <c r="A772" s="289" t="s">
        <v>1204</v>
      </c>
      <c r="B772" s="290">
        <v>36773</v>
      </c>
      <c r="D772" s="291" t="s">
        <v>7336</v>
      </c>
      <c r="E772" s="292">
        <v>36773</v>
      </c>
    </row>
    <row r="773" spans="1:5" ht="14.4" x14ac:dyDescent="0.55000000000000004">
      <c r="A773" s="289" t="s">
        <v>336</v>
      </c>
      <c r="B773" s="290">
        <v>14947.28</v>
      </c>
      <c r="D773" s="291" t="s">
        <v>7337</v>
      </c>
      <c r="E773" s="292">
        <v>14947.28</v>
      </c>
    </row>
    <row r="774" spans="1:5" ht="14.4" x14ac:dyDescent="0.55000000000000004">
      <c r="A774" s="289" t="s">
        <v>1205</v>
      </c>
      <c r="B774" s="290">
        <v>11230</v>
      </c>
      <c r="D774" s="291" t="s">
        <v>7338</v>
      </c>
      <c r="E774" s="292">
        <v>11230</v>
      </c>
    </row>
    <row r="775" spans="1:5" ht="14.4" x14ac:dyDescent="0.55000000000000004">
      <c r="A775" s="289" t="s">
        <v>1206</v>
      </c>
      <c r="B775" s="290">
        <v>38114</v>
      </c>
      <c r="D775" s="291" t="s">
        <v>7339</v>
      </c>
      <c r="E775" s="292">
        <v>38114</v>
      </c>
    </row>
    <row r="776" spans="1:5" ht="14.4" x14ac:dyDescent="0.55000000000000004">
      <c r="A776" s="289" t="s">
        <v>1207</v>
      </c>
      <c r="B776" s="290">
        <v>6603</v>
      </c>
      <c r="D776" s="291" t="s">
        <v>7340</v>
      </c>
      <c r="E776" s="292">
        <v>6603</v>
      </c>
    </row>
    <row r="777" spans="1:5" ht="14.4" x14ac:dyDescent="0.55000000000000004">
      <c r="A777" s="289" t="s">
        <v>1208</v>
      </c>
      <c r="B777" s="290">
        <v>3658</v>
      </c>
      <c r="D777" s="291" t="s">
        <v>7341</v>
      </c>
      <c r="E777" s="292">
        <v>3658</v>
      </c>
    </row>
    <row r="778" spans="1:5" ht="14.4" x14ac:dyDescent="0.55000000000000004">
      <c r="A778" s="289" t="s">
        <v>1209</v>
      </c>
      <c r="B778" s="290">
        <v>8955</v>
      </c>
      <c r="D778" s="291" t="s">
        <v>7342</v>
      </c>
      <c r="E778" s="292">
        <v>8955</v>
      </c>
    </row>
    <row r="779" spans="1:5" ht="14.4" x14ac:dyDescent="0.55000000000000004">
      <c r="A779" s="289" t="s">
        <v>1210</v>
      </c>
      <c r="B779" s="290">
        <v>62066.1</v>
      </c>
      <c r="D779" s="291" t="s">
        <v>7343</v>
      </c>
      <c r="E779" s="292">
        <v>62066.1</v>
      </c>
    </row>
    <row r="780" spans="1:5" ht="14.4" x14ac:dyDescent="0.55000000000000004">
      <c r="A780" s="289" t="s">
        <v>1211</v>
      </c>
      <c r="B780" s="290">
        <v>18578</v>
      </c>
      <c r="D780" s="291" t="s">
        <v>7344</v>
      </c>
      <c r="E780" s="292">
        <v>18578</v>
      </c>
    </row>
    <row r="781" spans="1:5" ht="14.4" x14ac:dyDescent="0.55000000000000004">
      <c r="A781" s="289" t="s">
        <v>1212</v>
      </c>
      <c r="B781" s="290">
        <v>2397823.7999999998</v>
      </c>
      <c r="D781" s="291" t="s">
        <v>7345</v>
      </c>
      <c r="E781" s="292">
        <v>2397823.7999999998</v>
      </c>
    </row>
    <row r="782" spans="1:5" ht="14.4" x14ac:dyDescent="0.55000000000000004">
      <c r="A782" s="289" t="s">
        <v>1213</v>
      </c>
      <c r="B782" s="290">
        <v>55807.25</v>
      </c>
      <c r="D782" s="291" t="s">
        <v>7346</v>
      </c>
      <c r="E782" s="292">
        <v>55807.25</v>
      </c>
    </row>
    <row r="783" spans="1:5" ht="14.4" x14ac:dyDescent="0.55000000000000004">
      <c r="A783" s="289" t="s">
        <v>1214</v>
      </c>
      <c r="B783" s="290">
        <v>6990</v>
      </c>
      <c r="D783" s="291" t="s">
        <v>7347</v>
      </c>
      <c r="E783" s="292">
        <v>6990</v>
      </c>
    </row>
    <row r="784" spans="1:5" ht="14.4" x14ac:dyDescent="0.55000000000000004">
      <c r="A784" s="289" t="s">
        <v>1215</v>
      </c>
      <c r="B784" s="290">
        <v>77084</v>
      </c>
      <c r="D784" s="291" t="s">
        <v>7348</v>
      </c>
      <c r="E784" s="292">
        <v>77084</v>
      </c>
    </row>
    <row r="785" spans="1:5" ht="14.4" x14ac:dyDescent="0.55000000000000004">
      <c r="A785" s="289" t="s">
        <v>1216</v>
      </c>
      <c r="B785" s="290">
        <v>22378</v>
      </c>
      <c r="D785" s="291" t="s">
        <v>7349</v>
      </c>
      <c r="E785" s="292">
        <v>22378</v>
      </c>
    </row>
    <row r="786" spans="1:5" ht="14.4" x14ac:dyDescent="0.55000000000000004">
      <c r="A786" s="289" t="s">
        <v>1217</v>
      </c>
      <c r="B786" s="290">
        <v>35406</v>
      </c>
      <c r="D786" s="291" t="s">
        <v>7350</v>
      </c>
      <c r="E786" s="292">
        <v>35406</v>
      </c>
    </row>
    <row r="787" spans="1:5" ht="14.4" x14ac:dyDescent="0.55000000000000004">
      <c r="A787" s="289" t="s">
        <v>1218</v>
      </c>
      <c r="B787" s="290">
        <v>186584.19</v>
      </c>
      <c r="D787" s="291" t="s">
        <v>7351</v>
      </c>
      <c r="E787" s="292">
        <v>186584.19</v>
      </c>
    </row>
    <row r="788" spans="1:5" ht="14.4" x14ac:dyDescent="0.55000000000000004">
      <c r="A788" s="289" t="s">
        <v>1219</v>
      </c>
      <c r="B788" s="290">
        <v>6654</v>
      </c>
      <c r="D788" s="291" t="s">
        <v>7352</v>
      </c>
      <c r="E788" s="292">
        <v>6654</v>
      </c>
    </row>
    <row r="789" spans="1:5" ht="14.4" x14ac:dyDescent="0.55000000000000004">
      <c r="A789" s="289" t="s">
        <v>1220</v>
      </c>
      <c r="B789" s="290">
        <v>7515</v>
      </c>
      <c r="D789" s="291" t="s">
        <v>7353</v>
      </c>
      <c r="E789" s="292">
        <v>7515</v>
      </c>
    </row>
    <row r="790" spans="1:5" ht="14.4" x14ac:dyDescent="0.55000000000000004">
      <c r="A790" s="289" t="s">
        <v>1221</v>
      </c>
      <c r="B790" s="290">
        <v>626565</v>
      </c>
      <c r="D790" s="291" t="s">
        <v>7354</v>
      </c>
      <c r="E790" s="292">
        <v>626565</v>
      </c>
    </row>
    <row r="791" spans="1:5" ht="14.4" x14ac:dyDescent="0.55000000000000004">
      <c r="A791" s="289" t="s">
        <v>1222</v>
      </c>
      <c r="B791" s="290">
        <v>26164</v>
      </c>
      <c r="D791" s="291" t="s">
        <v>7355</v>
      </c>
      <c r="E791" s="292">
        <v>26164</v>
      </c>
    </row>
    <row r="792" spans="1:5" ht="14.4" x14ac:dyDescent="0.55000000000000004">
      <c r="A792" s="289" t="s">
        <v>1223</v>
      </c>
      <c r="B792" s="290">
        <v>80795</v>
      </c>
      <c r="D792" s="291" t="s">
        <v>7356</v>
      </c>
      <c r="E792" s="292">
        <v>80795</v>
      </c>
    </row>
    <row r="793" spans="1:5" ht="14.4" x14ac:dyDescent="0.55000000000000004">
      <c r="A793" s="289" t="s">
        <v>1224</v>
      </c>
      <c r="B793" s="290">
        <v>10197</v>
      </c>
      <c r="D793" s="291" t="s">
        <v>7357</v>
      </c>
      <c r="E793" s="292">
        <v>10197</v>
      </c>
    </row>
    <row r="794" spans="1:5" ht="14.4" x14ac:dyDescent="0.55000000000000004">
      <c r="A794" s="289" t="s">
        <v>1225</v>
      </c>
      <c r="B794" s="290">
        <v>11127.26</v>
      </c>
      <c r="D794" s="291" t="s">
        <v>7358</v>
      </c>
      <c r="E794" s="292">
        <v>11127.26</v>
      </c>
    </row>
    <row r="795" spans="1:5" ht="14.4" x14ac:dyDescent="0.55000000000000004">
      <c r="A795" s="289" t="s">
        <v>1226</v>
      </c>
      <c r="B795" s="290">
        <v>24609.96</v>
      </c>
      <c r="D795" s="291" t="s">
        <v>7359</v>
      </c>
      <c r="E795" s="292">
        <v>24609.96</v>
      </c>
    </row>
    <row r="796" spans="1:5" ht="14.4" x14ac:dyDescent="0.55000000000000004">
      <c r="A796" s="289" t="s">
        <v>1227</v>
      </c>
      <c r="B796" s="290">
        <v>581946</v>
      </c>
      <c r="D796" s="291" t="s">
        <v>7360</v>
      </c>
      <c r="E796" s="292">
        <v>581946</v>
      </c>
    </row>
    <row r="797" spans="1:5" ht="14.4" x14ac:dyDescent="0.55000000000000004">
      <c r="A797" s="289" t="s">
        <v>337</v>
      </c>
      <c r="B797" s="290">
        <v>18196.240000000002</v>
      </c>
      <c r="D797" s="291" t="s">
        <v>7361</v>
      </c>
      <c r="E797" s="292">
        <v>18196.240000000002</v>
      </c>
    </row>
    <row r="798" spans="1:5" ht="14.4" x14ac:dyDescent="0.55000000000000004">
      <c r="A798" s="289" t="s">
        <v>1228</v>
      </c>
      <c r="B798" s="290">
        <v>9805</v>
      </c>
      <c r="D798" s="291" t="s">
        <v>7362</v>
      </c>
      <c r="E798" s="292">
        <v>9805</v>
      </c>
    </row>
    <row r="799" spans="1:5" ht="14.4" x14ac:dyDescent="0.55000000000000004">
      <c r="A799" s="289" t="s">
        <v>1229</v>
      </c>
      <c r="B799" s="290">
        <v>85180</v>
      </c>
      <c r="D799" s="291" t="s">
        <v>7363</v>
      </c>
      <c r="E799" s="292">
        <v>85180</v>
      </c>
    </row>
    <row r="800" spans="1:5" ht="14.4" x14ac:dyDescent="0.55000000000000004">
      <c r="A800" s="289" t="s">
        <v>1230</v>
      </c>
      <c r="B800" s="290">
        <v>3945638.65</v>
      </c>
      <c r="D800" s="291" t="s">
        <v>7364</v>
      </c>
      <c r="E800" s="292">
        <v>3945638.65</v>
      </c>
    </row>
    <row r="801" spans="1:5" ht="14.4" x14ac:dyDescent="0.55000000000000004">
      <c r="A801" s="289" t="s">
        <v>1231</v>
      </c>
      <c r="B801" s="290">
        <v>39524</v>
      </c>
      <c r="D801" s="291" t="s">
        <v>7365</v>
      </c>
      <c r="E801" s="292">
        <v>39524</v>
      </c>
    </row>
    <row r="802" spans="1:5" ht="14.4" x14ac:dyDescent="0.55000000000000004">
      <c r="A802" s="289" t="s">
        <v>1232</v>
      </c>
      <c r="B802" s="290">
        <v>31795.83</v>
      </c>
      <c r="D802" s="291" t="s">
        <v>7366</v>
      </c>
      <c r="E802" s="292">
        <v>31795.83</v>
      </c>
    </row>
    <row r="803" spans="1:5" ht="14.4" x14ac:dyDescent="0.55000000000000004">
      <c r="A803" s="289" t="s">
        <v>1233</v>
      </c>
      <c r="B803" s="290">
        <v>74227</v>
      </c>
      <c r="D803" s="291" t="s">
        <v>7367</v>
      </c>
      <c r="E803" s="292">
        <v>74227</v>
      </c>
    </row>
    <row r="804" spans="1:5" ht="14.4" x14ac:dyDescent="0.55000000000000004">
      <c r="A804" s="289" t="s">
        <v>1234</v>
      </c>
      <c r="B804" s="290">
        <v>24200</v>
      </c>
      <c r="D804" s="291" t="s">
        <v>7368</v>
      </c>
      <c r="E804" s="292">
        <v>24200</v>
      </c>
    </row>
    <row r="805" spans="1:5" ht="14.4" x14ac:dyDescent="0.55000000000000004">
      <c r="A805" s="289" t="s">
        <v>1235</v>
      </c>
      <c r="B805" s="290">
        <v>23946</v>
      </c>
      <c r="D805" s="291" t="s">
        <v>7369</v>
      </c>
      <c r="E805" s="292">
        <v>23946</v>
      </c>
    </row>
    <row r="806" spans="1:5" ht="14.4" x14ac:dyDescent="0.55000000000000004">
      <c r="A806" s="289" t="s">
        <v>1236</v>
      </c>
      <c r="B806" s="290">
        <v>84550.38</v>
      </c>
      <c r="D806" s="291" t="s">
        <v>7370</v>
      </c>
      <c r="E806" s="292">
        <v>84550.38</v>
      </c>
    </row>
    <row r="807" spans="1:5" ht="14.4" x14ac:dyDescent="0.55000000000000004">
      <c r="A807" s="289" t="s">
        <v>1237</v>
      </c>
      <c r="B807" s="290">
        <v>47132.26</v>
      </c>
      <c r="D807" s="291" t="s">
        <v>7371</v>
      </c>
      <c r="E807" s="292">
        <v>47132.26</v>
      </c>
    </row>
    <row r="808" spans="1:5" ht="14.4" x14ac:dyDescent="0.55000000000000004">
      <c r="A808" s="289" t="s">
        <v>1238</v>
      </c>
      <c r="B808" s="290">
        <v>8561.52</v>
      </c>
      <c r="D808" s="291" t="s">
        <v>7372</v>
      </c>
      <c r="E808" s="292">
        <v>8561.52</v>
      </c>
    </row>
    <row r="809" spans="1:5" ht="14.4" x14ac:dyDescent="0.55000000000000004">
      <c r="A809" s="289" t="s">
        <v>1239</v>
      </c>
      <c r="B809" s="290">
        <v>95157.01</v>
      </c>
      <c r="D809" s="291" t="s">
        <v>7373</v>
      </c>
      <c r="E809" s="292">
        <v>95157.01</v>
      </c>
    </row>
    <row r="810" spans="1:5" ht="14.4" x14ac:dyDescent="0.55000000000000004">
      <c r="A810" s="289" t="s">
        <v>1240</v>
      </c>
      <c r="B810" s="290">
        <v>10778</v>
      </c>
      <c r="D810" s="291" t="s">
        <v>7374</v>
      </c>
      <c r="E810" s="292">
        <v>10778</v>
      </c>
    </row>
    <row r="811" spans="1:5" ht="14.4" x14ac:dyDescent="0.55000000000000004">
      <c r="A811" s="289" t="s">
        <v>1241</v>
      </c>
      <c r="B811" s="290">
        <v>7677</v>
      </c>
      <c r="D811" s="291" t="s">
        <v>7375</v>
      </c>
      <c r="E811" s="292">
        <v>7677</v>
      </c>
    </row>
    <row r="812" spans="1:5" ht="14.4" x14ac:dyDescent="0.55000000000000004">
      <c r="A812" s="289" t="s">
        <v>1242</v>
      </c>
      <c r="B812" s="290">
        <v>81856</v>
      </c>
      <c r="D812" s="291" t="s">
        <v>7376</v>
      </c>
      <c r="E812" s="292">
        <v>81856</v>
      </c>
    </row>
    <row r="813" spans="1:5" ht="14.4" x14ac:dyDescent="0.55000000000000004">
      <c r="A813" s="289" t="s">
        <v>1243</v>
      </c>
      <c r="B813" s="290">
        <v>366181</v>
      </c>
      <c r="D813" s="291" t="s">
        <v>7377</v>
      </c>
      <c r="E813" s="292">
        <v>366181</v>
      </c>
    </row>
    <row r="814" spans="1:5" ht="14.4" x14ac:dyDescent="0.55000000000000004">
      <c r="A814" s="289" t="s">
        <v>1244</v>
      </c>
      <c r="B814" s="290">
        <v>30389.87</v>
      </c>
      <c r="D814" s="291" t="s">
        <v>7378</v>
      </c>
      <c r="E814" s="292">
        <v>30389.87</v>
      </c>
    </row>
    <row r="815" spans="1:5" ht="14.4" x14ac:dyDescent="0.55000000000000004">
      <c r="A815" s="289" t="s">
        <v>1245</v>
      </c>
      <c r="B815" s="290">
        <v>4274</v>
      </c>
      <c r="D815" s="291" t="s">
        <v>7379</v>
      </c>
      <c r="E815" s="292">
        <v>4274</v>
      </c>
    </row>
    <row r="816" spans="1:5" ht="14.4" x14ac:dyDescent="0.55000000000000004">
      <c r="A816" s="289" t="s">
        <v>1246</v>
      </c>
      <c r="B816" s="290">
        <v>431568</v>
      </c>
      <c r="D816" s="291" t="s">
        <v>7380</v>
      </c>
      <c r="E816" s="292">
        <v>431568</v>
      </c>
    </row>
    <row r="817" spans="1:5" ht="14.4" x14ac:dyDescent="0.55000000000000004">
      <c r="A817" s="289" t="s">
        <v>1247</v>
      </c>
      <c r="B817" s="290">
        <v>21254</v>
      </c>
      <c r="D817" s="291" t="s">
        <v>7381</v>
      </c>
      <c r="E817" s="292">
        <v>21254</v>
      </c>
    </row>
    <row r="818" spans="1:5" ht="14.4" x14ac:dyDescent="0.55000000000000004">
      <c r="A818" s="289" t="s">
        <v>1248</v>
      </c>
      <c r="B818" s="290">
        <v>137303.10999999999</v>
      </c>
      <c r="D818" s="291" t="s">
        <v>7382</v>
      </c>
      <c r="E818" s="292">
        <v>137303.10999999999</v>
      </c>
    </row>
    <row r="819" spans="1:5" ht="14.4" x14ac:dyDescent="0.55000000000000004">
      <c r="A819" s="289" t="s">
        <v>1249</v>
      </c>
      <c r="B819" s="290">
        <v>25638</v>
      </c>
      <c r="D819" s="291" t="s">
        <v>7383</v>
      </c>
      <c r="E819" s="292">
        <v>25638</v>
      </c>
    </row>
    <row r="820" spans="1:5" ht="14.4" x14ac:dyDescent="0.55000000000000004">
      <c r="A820" s="289" t="s">
        <v>1250</v>
      </c>
      <c r="B820" s="290">
        <v>467508</v>
      </c>
      <c r="D820" s="291" t="s">
        <v>7384</v>
      </c>
      <c r="E820" s="292">
        <v>467508</v>
      </c>
    </row>
    <row r="821" spans="1:5" ht="14.4" x14ac:dyDescent="0.55000000000000004">
      <c r="A821" s="289" t="s">
        <v>1251</v>
      </c>
      <c r="B821" s="290">
        <v>3849</v>
      </c>
      <c r="D821" s="291" t="s">
        <v>7385</v>
      </c>
      <c r="E821" s="292">
        <v>3849</v>
      </c>
    </row>
    <row r="822" spans="1:5" ht="14.4" x14ac:dyDescent="0.55000000000000004">
      <c r="A822" s="289" t="s">
        <v>1252</v>
      </c>
      <c r="B822" s="290">
        <v>10695</v>
      </c>
      <c r="D822" s="291" t="s">
        <v>7386</v>
      </c>
      <c r="E822" s="292">
        <v>10695</v>
      </c>
    </row>
    <row r="823" spans="1:5" ht="14.4" x14ac:dyDescent="0.55000000000000004">
      <c r="A823" s="289" t="s">
        <v>1253</v>
      </c>
      <c r="B823" s="290">
        <v>72917</v>
      </c>
      <c r="D823" s="291" t="s">
        <v>7387</v>
      </c>
      <c r="E823" s="292">
        <v>72917</v>
      </c>
    </row>
    <row r="824" spans="1:5" ht="14.4" x14ac:dyDescent="0.55000000000000004">
      <c r="A824" s="289" t="s">
        <v>1254</v>
      </c>
      <c r="B824" s="290">
        <v>187403</v>
      </c>
      <c r="D824" s="291" t="s">
        <v>7388</v>
      </c>
      <c r="E824" s="292">
        <v>187403</v>
      </c>
    </row>
    <row r="825" spans="1:5" ht="14.4" x14ac:dyDescent="0.55000000000000004">
      <c r="A825" s="289" t="s">
        <v>1255</v>
      </c>
      <c r="B825" s="290">
        <v>7024.15</v>
      </c>
      <c r="D825" s="291" t="s">
        <v>7389</v>
      </c>
      <c r="E825" s="292">
        <v>7024.15</v>
      </c>
    </row>
    <row r="826" spans="1:5" ht="14.4" x14ac:dyDescent="0.55000000000000004">
      <c r="A826" s="289" t="s">
        <v>1256</v>
      </c>
      <c r="B826" s="290">
        <v>348771.52</v>
      </c>
      <c r="D826" s="291" t="s">
        <v>7390</v>
      </c>
      <c r="E826" s="292">
        <v>348771.52</v>
      </c>
    </row>
    <row r="827" spans="1:5" ht="14.4" x14ac:dyDescent="0.55000000000000004">
      <c r="A827" s="289" t="s">
        <v>1257</v>
      </c>
      <c r="B827" s="290">
        <v>90666</v>
      </c>
      <c r="D827" s="291" t="s">
        <v>7391</v>
      </c>
      <c r="E827" s="292">
        <v>90666</v>
      </c>
    </row>
    <row r="828" spans="1:5" ht="14.4" x14ac:dyDescent="0.55000000000000004">
      <c r="A828" s="289" t="s">
        <v>1258</v>
      </c>
      <c r="B828" s="290">
        <v>11243</v>
      </c>
      <c r="D828" s="291" t="s">
        <v>7392</v>
      </c>
      <c r="E828" s="292">
        <v>11243</v>
      </c>
    </row>
    <row r="829" spans="1:5" ht="14.4" x14ac:dyDescent="0.55000000000000004">
      <c r="A829" s="289" t="s">
        <v>1259</v>
      </c>
      <c r="B829" s="290">
        <v>4380</v>
      </c>
      <c r="D829" s="291" t="s">
        <v>7393</v>
      </c>
      <c r="E829" s="292">
        <v>4380</v>
      </c>
    </row>
    <row r="830" spans="1:5" ht="14.4" x14ac:dyDescent="0.55000000000000004">
      <c r="A830" s="289" t="s">
        <v>1260</v>
      </c>
      <c r="B830" s="290">
        <v>36204</v>
      </c>
      <c r="D830" s="291" t="s">
        <v>7394</v>
      </c>
      <c r="E830" s="292">
        <v>36204</v>
      </c>
    </row>
    <row r="831" spans="1:5" ht="14.4" x14ac:dyDescent="0.55000000000000004">
      <c r="A831" s="289" t="s">
        <v>4026</v>
      </c>
      <c r="B831" s="290">
        <v>31393.61</v>
      </c>
      <c r="D831" s="291" t="s">
        <v>7395</v>
      </c>
      <c r="E831" s="292">
        <v>31393.61</v>
      </c>
    </row>
    <row r="832" spans="1:5" ht="14.4" x14ac:dyDescent="0.55000000000000004">
      <c r="A832" s="289" t="s">
        <v>4027</v>
      </c>
      <c r="B832" s="290">
        <v>2675.33</v>
      </c>
      <c r="D832" s="291" t="s">
        <v>7396</v>
      </c>
      <c r="E832" s="292">
        <v>2675.33</v>
      </c>
    </row>
    <row r="833" spans="1:5" ht="14.4" x14ac:dyDescent="0.55000000000000004">
      <c r="A833" s="289" t="s">
        <v>1261</v>
      </c>
      <c r="B833" s="290">
        <v>75553</v>
      </c>
      <c r="D833" s="291" t="s">
        <v>7397</v>
      </c>
      <c r="E833" s="292">
        <v>75553</v>
      </c>
    </row>
    <row r="834" spans="1:5" ht="14.4" x14ac:dyDescent="0.55000000000000004">
      <c r="A834" s="289" t="s">
        <v>1262</v>
      </c>
      <c r="B834" s="290">
        <v>4518</v>
      </c>
      <c r="D834" s="291" t="s">
        <v>7398</v>
      </c>
      <c r="E834" s="292">
        <v>4518</v>
      </c>
    </row>
    <row r="835" spans="1:5" ht="14.4" x14ac:dyDescent="0.55000000000000004">
      <c r="A835" s="289" t="s">
        <v>1263</v>
      </c>
      <c r="B835" s="290">
        <v>671563</v>
      </c>
      <c r="D835" s="291" t="s">
        <v>7399</v>
      </c>
      <c r="E835" s="292">
        <v>671563</v>
      </c>
    </row>
    <row r="836" spans="1:5" ht="14.4" x14ac:dyDescent="0.55000000000000004">
      <c r="A836" s="289" t="s">
        <v>1264</v>
      </c>
      <c r="B836" s="290">
        <v>18214</v>
      </c>
      <c r="D836" s="291" t="s">
        <v>7400</v>
      </c>
      <c r="E836" s="292">
        <v>18214</v>
      </c>
    </row>
    <row r="837" spans="1:5" ht="14.4" x14ac:dyDescent="0.55000000000000004">
      <c r="A837" s="289" t="s">
        <v>1265</v>
      </c>
      <c r="B837" s="290">
        <v>42708</v>
      </c>
      <c r="D837" s="291" t="s">
        <v>7401</v>
      </c>
      <c r="E837" s="292">
        <v>42708</v>
      </c>
    </row>
    <row r="838" spans="1:5" ht="14.4" x14ac:dyDescent="0.55000000000000004">
      <c r="A838" s="289" t="s">
        <v>1266</v>
      </c>
      <c r="B838" s="290">
        <v>27917</v>
      </c>
      <c r="D838" s="291" t="s">
        <v>7402</v>
      </c>
      <c r="E838" s="292">
        <v>27917</v>
      </c>
    </row>
    <row r="839" spans="1:5" ht="14.4" x14ac:dyDescent="0.55000000000000004">
      <c r="A839" s="289" t="s">
        <v>1267</v>
      </c>
      <c r="B839" s="290">
        <v>194419</v>
      </c>
      <c r="D839" s="291" t="s">
        <v>7403</v>
      </c>
      <c r="E839" s="292">
        <v>194419</v>
      </c>
    </row>
    <row r="840" spans="1:5" ht="14.4" x14ac:dyDescent="0.55000000000000004">
      <c r="A840" s="289" t="s">
        <v>1268</v>
      </c>
      <c r="B840" s="290">
        <v>5976</v>
      </c>
      <c r="D840" s="291" t="s">
        <v>7404</v>
      </c>
      <c r="E840" s="292">
        <v>5976</v>
      </c>
    </row>
    <row r="841" spans="1:5" ht="14.4" x14ac:dyDescent="0.55000000000000004">
      <c r="A841" s="289" t="s">
        <v>1269</v>
      </c>
      <c r="B841" s="290">
        <v>4933</v>
      </c>
      <c r="D841" s="291" t="s">
        <v>7405</v>
      </c>
      <c r="E841" s="292">
        <v>4933</v>
      </c>
    </row>
    <row r="842" spans="1:5" ht="14.4" x14ac:dyDescent="0.55000000000000004">
      <c r="A842" s="289" t="s">
        <v>1270</v>
      </c>
      <c r="B842" s="290">
        <v>299192</v>
      </c>
      <c r="D842" s="291" t="s">
        <v>7406</v>
      </c>
      <c r="E842" s="292">
        <v>299192</v>
      </c>
    </row>
    <row r="843" spans="1:5" ht="14.4" x14ac:dyDescent="0.55000000000000004">
      <c r="A843" s="289" t="s">
        <v>1271</v>
      </c>
      <c r="B843" s="290">
        <v>3232</v>
      </c>
      <c r="D843" s="291" t="s">
        <v>7407</v>
      </c>
      <c r="E843" s="292">
        <v>3232</v>
      </c>
    </row>
    <row r="844" spans="1:5" ht="14.4" x14ac:dyDescent="0.55000000000000004">
      <c r="A844" s="289" t="s">
        <v>1272</v>
      </c>
      <c r="B844" s="290">
        <v>233981.14</v>
      </c>
      <c r="D844" s="291" t="s">
        <v>7408</v>
      </c>
      <c r="E844" s="292">
        <v>233981.14</v>
      </c>
    </row>
    <row r="845" spans="1:5" ht="14.4" x14ac:dyDescent="0.55000000000000004">
      <c r="A845" s="289" t="s">
        <v>1273</v>
      </c>
      <c r="B845" s="290">
        <v>41654</v>
      </c>
      <c r="D845" s="291" t="s">
        <v>7409</v>
      </c>
      <c r="E845" s="292">
        <v>41654</v>
      </c>
    </row>
    <row r="846" spans="1:5" ht="14.4" x14ac:dyDescent="0.55000000000000004">
      <c r="A846" s="289" t="s">
        <v>4028</v>
      </c>
      <c r="B846" s="290">
        <v>2111.04</v>
      </c>
      <c r="D846" s="291" t="s">
        <v>7410</v>
      </c>
      <c r="E846" s="292">
        <v>2111.04</v>
      </c>
    </row>
    <row r="847" spans="1:5" ht="14.4" x14ac:dyDescent="0.55000000000000004">
      <c r="A847" s="289" t="s">
        <v>1274</v>
      </c>
      <c r="B847" s="290">
        <v>175576</v>
      </c>
      <c r="D847" s="291" t="s">
        <v>7411</v>
      </c>
      <c r="E847" s="292">
        <v>175576</v>
      </c>
    </row>
    <row r="848" spans="1:5" ht="14.4" x14ac:dyDescent="0.55000000000000004">
      <c r="A848" s="289" t="s">
        <v>1275</v>
      </c>
      <c r="B848" s="290">
        <v>159012.69</v>
      </c>
      <c r="D848" s="291" t="s">
        <v>7412</v>
      </c>
      <c r="E848" s="292">
        <v>159012.69</v>
      </c>
    </row>
    <row r="849" spans="1:5" ht="14.4" x14ac:dyDescent="0.55000000000000004">
      <c r="A849" s="289" t="s">
        <v>1276</v>
      </c>
      <c r="B849" s="290">
        <v>68918.7</v>
      </c>
      <c r="D849" s="291" t="s">
        <v>7413</v>
      </c>
      <c r="E849" s="292">
        <v>68918.7</v>
      </c>
    </row>
    <row r="850" spans="1:5" ht="14.4" x14ac:dyDescent="0.55000000000000004">
      <c r="A850" s="289" t="s">
        <v>1277</v>
      </c>
      <c r="B850" s="290">
        <v>8084</v>
      </c>
      <c r="D850" s="291" t="s">
        <v>7414</v>
      </c>
      <c r="E850" s="292">
        <v>8084</v>
      </c>
    </row>
    <row r="851" spans="1:5" ht="14.4" x14ac:dyDescent="0.55000000000000004">
      <c r="A851" s="289" t="s">
        <v>1278</v>
      </c>
      <c r="B851" s="290">
        <v>127662</v>
      </c>
      <c r="D851" s="291" t="s">
        <v>7415</v>
      </c>
      <c r="E851" s="292">
        <v>127662</v>
      </c>
    </row>
    <row r="852" spans="1:5" ht="14.4" x14ac:dyDescent="0.55000000000000004">
      <c r="A852" s="289" t="s">
        <v>1279</v>
      </c>
      <c r="B852" s="290">
        <v>2895764</v>
      </c>
      <c r="D852" s="291" t="s">
        <v>7416</v>
      </c>
      <c r="E852" s="292">
        <v>2895764</v>
      </c>
    </row>
    <row r="853" spans="1:5" ht="14.4" x14ac:dyDescent="0.55000000000000004">
      <c r="A853" s="289" t="s">
        <v>1280</v>
      </c>
      <c r="B853" s="290">
        <v>283758</v>
      </c>
      <c r="D853" s="291" t="s">
        <v>7417</v>
      </c>
      <c r="E853" s="292">
        <v>283758</v>
      </c>
    </row>
    <row r="854" spans="1:5" ht="14.4" x14ac:dyDescent="0.55000000000000004">
      <c r="A854" s="289" t="s">
        <v>1281</v>
      </c>
      <c r="B854" s="290">
        <v>36205.4</v>
      </c>
      <c r="D854" s="291" t="s">
        <v>7418</v>
      </c>
      <c r="E854" s="292">
        <v>36205.4</v>
      </c>
    </row>
    <row r="855" spans="1:5" ht="14.4" x14ac:dyDescent="0.55000000000000004">
      <c r="A855" s="289" t="s">
        <v>1282</v>
      </c>
      <c r="B855" s="290">
        <v>5457.7</v>
      </c>
      <c r="D855" s="291" t="s">
        <v>7419</v>
      </c>
      <c r="E855" s="292">
        <v>5457.7</v>
      </c>
    </row>
    <row r="856" spans="1:5" ht="14.4" x14ac:dyDescent="0.55000000000000004">
      <c r="A856" s="289" t="s">
        <v>1283</v>
      </c>
      <c r="B856" s="290">
        <v>85833.16</v>
      </c>
      <c r="D856" s="291" t="s">
        <v>7420</v>
      </c>
      <c r="E856" s="292">
        <v>85833.16</v>
      </c>
    </row>
    <row r="857" spans="1:5" ht="14.4" x14ac:dyDescent="0.55000000000000004">
      <c r="A857" s="289" t="s">
        <v>1284</v>
      </c>
      <c r="B857" s="290">
        <v>26996</v>
      </c>
      <c r="D857" s="291" t="s">
        <v>7421</v>
      </c>
      <c r="E857" s="292">
        <v>26996</v>
      </c>
    </row>
    <row r="858" spans="1:5" ht="14.4" x14ac:dyDescent="0.55000000000000004">
      <c r="A858" s="289" t="s">
        <v>1285</v>
      </c>
      <c r="B858" s="290">
        <v>14294</v>
      </c>
      <c r="D858" s="291" t="s">
        <v>7422</v>
      </c>
      <c r="E858" s="292">
        <v>14294</v>
      </c>
    </row>
    <row r="859" spans="1:5" ht="14.4" x14ac:dyDescent="0.55000000000000004">
      <c r="A859" s="289" t="s">
        <v>1286</v>
      </c>
      <c r="B859" s="290">
        <v>8221</v>
      </c>
      <c r="D859" s="291" t="s">
        <v>7423</v>
      </c>
      <c r="E859" s="292">
        <v>8221</v>
      </c>
    </row>
    <row r="860" spans="1:5" ht="14.4" x14ac:dyDescent="0.55000000000000004">
      <c r="A860" s="289" t="s">
        <v>1287</v>
      </c>
      <c r="B860" s="290">
        <v>45053.56</v>
      </c>
      <c r="D860" s="291" t="s">
        <v>7424</v>
      </c>
      <c r="E860" s="292">
        <v>45053.56</v>
      </c>
    </row>
    <row r="861" spans="1:5" ht="14.4" x14ac:dyDescent="0.55000000000000004">
      <c r="A861" s="289" t="s">
        <v>1288</v>
      </c>
      <c r="B861" s="290">
        <v>21130</v>
      </c>
      <c r="D861" s="291" t="s">
        <v>7425</v>
      </c>
      <c r="E861" s="292">
        <v>21130</v>
      </c>
    </row>
    <row r="862" spans="1:5" ht="14.4" x14ac:dyDescent="0.55000000000000004">
      <c r="A862" s="289" t="s">
        <v>1289</v>
      </c>
      <c r="B862" s="290">
        <v>2634</v>
      </c>
      <c r="D862" s="291" t="s">
        <v>7426</v>
      </c>
      <c r="E862" s="292">
        <v>2634</v>
      </c>
    </row>
    <row r="863" spans="1:5" ht="14.4" x14ac:dyDescent="0.55000000000000004">
      <c r="A863" s="289" t="s">
        <v>1290</v>
      </c>
      <c r="B863" s="290">
        <v>21831</v>
      </c>
      <c r="D863" s="291" t="s">
        <v>7427</v>
      </c>
      <c r="E863" s="292">
        <v>21831</v>
      </c>
    </row>
    <row r="864" spans="1:5" ht="14.4" x14ac:dyDescent="0.55000000000000004">
      <c r="A864" s="289" t="s">
        <v>1291</v>
      </c>
      <c r="B864" s="290">
        <v>18061</v>
      </c>
      <c r="D864" s="291" t="s">
        <v>7428</v>
      </c>
      <c r="E864" s="292">
        <v>18061</v>
      </c>
    </row>
    <row r="865" spans="1:5" ht="14.4" x14ac:dyDescent="0.55000000000000004">
      <c r="A865" s="289" t="s">
        <v>1292</v>
      </c>
      <c r="B865" s="290">
        <v>78279</v>
      </c>
      <c r="D865" s="291" t="s">
        <v>7429</v>
      </c>
      <c r="E865" s="292">
        <v>78279</v>
      </c>
    </row>
    <row r="866" spans="1:5" ht="14.4" x14ac:dyDescent="0.55000000000000004">
      <c r="A866" s="289" t="s">
        <v>1293</v>
      </c>
      <c r="B866" s="290">
        <v>8985</v>
      </c>
      <c r="D866" s="291" t="s">
        <v>7430</v>
      </c>
      <c r="E866" s="292">
        <v>8985</v>
      </c>
    </row>
    <row r="867" spans="1:5" ht="14.4" x14ac:dyDescent="0.55000000000000004">
      <c r="A867" s="289" t="s">
        <v>1294</v>
      </c>
      <c r="B867" s="290">
        <v>7090</v>
      </c>
      <c r="D867" s="291" t="s">
        <v>7431</v>
      </c>
      <c r="E867" s="292">
        <v>7090</v>
      </c>
    </row>
    <row r="868" spans="1:5" ht="14.4" x14ac:dyDescent="0.55000000000000004">
      <c r="A868" s="289" t="s">
        <v>1295</v>
      </c>
      <c r="B868" s="290">
        <v>37936</v>
      </c>
      <c r="D868" s="291" t="s">
        <v>7432</v>
      </c>
      <c r="E868" s="292">
        <v>37936</v>
      </c>
    </row>
    <row r="869" spans="1:5" ht="14.4" x14ac:dyDescent="0.55000000000000004">
      <c r="A869" s="289" t="s">
        <v>1296</v>
      </c>
      <c r="B869" s="290">
        <v>6873</v>
      </c>
      <c r="D869" s="291" t="s">
        <v>7433</v>
      </c>
      <c r="E869" s="292">
        <v>6873</v>
      </c>
    </row>
    <row r="870" spans="1:5" ht="14.4" x14ac:dyDescent="0.55000000000000004">
      <c r="A870" s="289" t="s">
        <v>1297</v>
      </c>
      <c r="B870" s="290">
        <v>4690</v>
      </c>
      <c r="D870" s="291" t="s">
        <v>7434</v>
      </c>
      <c r="E870" s="292">
        <v>4690</v>
      </c>
    </row>
    <row r="871" spans="1:5" ht="14.4" x14ac:dyDescent="0.55000000000000004">
      <c r="A871" s="289" t="s">
        <v>4029</v>
      </c>
      <c r="B871" s="290">
        <v>10552</v>
      </c>
      <c r="D871" s="291" t="s">
        <v>10461</v>
      </c>
      <c r="E871" s="292">
        <v>10552</v>
      </c>
    </row>
    <row r="872" spans="1:5" ht="14.4" x14ac:dyDescent="0.55000000000000004">
      <c r="A872" s="289" t="s">
        <v>1298</v>
      </c>
      <c r="B872" s="290">
        <v>21344</v>
      </c>
      <c r="D872" s="291" t="s">
        <v>7435</v>
      </c>
      <c r="E872" s="292">
        <v>21344</v>
      </c>
    </row>
    <row r="873" spans="1:5" ht="14.4" x14ac:dyDescent="0.55000000000000004">
      <c r="A873" s="289" t="s">
        <v>4030</v>
      </c>
      <c r="B873" s="290">
        <v>13554</v>
      </c>
      <c r="D873" s="291" t="s">
        <v>10462</v>
      </c>
      <c r="E873" s="292">
        <v>13554</v>
      </c>
    </row>
    <row r="874" spans="1:5" ht="14.4" x14ac:dyDescent="0.55000000000000004">
      <c r="A874" s="289" t="s">
        <v>1299</v>
      </c>
      <c r="B874" s="290">
        <v>4317</v>
      </c>
      <c r="D874" s="291" t="s">
        <v>7436</v>
      </c>
      <c r="E874" s="292">
        <v>4317</v>
      </c>
    </row>
    <row r="875" spans="1:5" ht="14.4" x14ac:dyDescent="0.55000000000000004">
      <c r="A875" s="289" t="s">
        <v>1300</v>
      </c>
      <c r="B875" s="290">
        <v>71577</v>
      </c>
      <c r="D875" s="291" t="s">
        <v>7437</v>
      </c>
      <c r="E875" s="292">
        <v>71577</v>
      </c>
    </row>
    <row r="876" spans="1:5" ht="14.4" x14ac:dyDescent="0.55000000000000004">
      <c r="A876" s="289" t="s">
        <v>1301</v>
      </c>
      <c r="B876" s="290">
        <v>79417</v>
      </c>
      <c r="D876" s="291" t="s">
        <v>7438</v>
      </c>
      <c r="E876" s="292">
        <v>79417</v>
      </c>
    </row>
    <row r="877" spans="1:5" ht="14.4" x14ac:dyDescent="0.55000000000000004">
      <c r="A877" s="289" t="s">
        <v>1302</v>
      </c>
      <c r="B877" s="290">
        <v>7755</v>
      </c>
      <c r="D877" s="291" t="s">
        <v>7439</v>
      </c>
      <c r="E877" s="292">
        <v>7755</v>
      </c>
    </row>
    <row r="878" spans="1:5" ht="14.4" x14ac:dyDescent="0.55000000000000004">
      <c r="A878" s="289" t="s">
        <v>338</v>
      </c>
      <c r="B878" s="290">
        <v>19443</v>
      </c>
      <c r="D878" s="291" t="s">
        <v>7440</v>
      </c>
      <c r="E878" s="292">
        <v>19443</v>
      </c>
    </row>
    <row r="879" spans="1:5" ht="14.4" x14ac:dyDescent="0.55000000000000004">
      <c r="A879" s="289" t="s">
        <v>1303</v>
      </c>
      <c r="B879" s="290">
        <v>2309</v>
      </c>
      <c r="D879" s="291" t="s">
        <v>7441</v>
      </c>
      <c r="E879" s="292">
        <v>2309</v>
      </c>
    </row>
    <row r="880" spans="1:5" ht="14.4" x14ac:dyDescent="0.55000000000000004">
      <c r="A880" s="289" t="s">
        <v>1304</v>
      </c>
      <c r="B880" s="290">
        <v>31246.86</v>
      </c>
      <c r="D880" s="291" t="s">
        <v>7442</v>
      </c>
      <c r="E880" s="292">
        <v>31246.86</v>
      </c>
    </row>
    <row r="881" spans="1:5" ht="14.4" x14ac:dyDescent="0.55000000000000004">
      <c r="A881" s="289" t="s">
        <v>1305</v>
      </c>
      <c r="B881" s="290">
        <v>1135.45</v>
      </c>
      <c r="D881" s="291" t="s">
        <v>7443</v>
      </c>
      <c r="E881" s="292">
        <v>1135.45</v>
      </c>
    </row>
    <row r="882" spans="1:5" ht="14.4" x14ac:dyDescent="0.55000000000000004">
      <c r="A882" s="289" t="s">
        <v>1306</v>
      </c>
      <c r="B882" s="290">
        <v>9614</v>
      </c>
      <c r="D882" s="291" t="s">
        <v>7444</v>
      </c>
      <c r="E882" s="292">
        <v>9614</v>
      </c>
    </row>
    <row r="883" spans="1:5" ht="14.4" x14ac:dyDescent="0.55000000000000004">
      <c r="A883" s="289" t="s">
        <v>4031</v>
      </c>
      <c r="B883" s="290">
        <v>7224</v>
      </c>
      <c r="D883" s="291" t="s">
        <v>7445</v>
      </c>
      <c r="E883" s="292">
        <v>7224</v>
      </c>
    </row>
    <row r="884" spans="1:5" ht="14.4" x14ac:dyDescent="0.55000000000000004">
      <c r="A884" s="289" t="s">
        <v>1307</v>
      </c>
      <c r="B884" s="290">
        <v>86704</v>
      </c>
      <c r="D884" s="291" t="s">
        <v>7446</v>
      </c>
      <c r="E884" s="292">
        <v>86704</v>
      </c>
    </row>
    <row r="885" spans="1:5" ht="14.4" x14ac:dyDescent="0.55000000000000004">
      <c r="A885" s="289" t="s">
        <v>1308</v>
      </c>
      <c r="B885" s="290">
        <v>2203</v>
      </c>
      <c r="D885" s="291" t="s">
        <v>7447</v>
      </c>
      <c r="E885" s="292">
        <v>2203</v>
      </c>
    </row>
    <row r="886" spans="1:5" ht="14.4" x14ac:dyDescent="0.55000000000000004">
      <c r="A886" s="289" t="s">
        <v>1309</v>
      </c>
      <c r="B886" s="290">
        <v>57378</v>
      </c>
      <c r="D886" s="291" t="s">
        <v>7448</v>
      </c>
      <c r="E886" s="292">
        <v>57378</v>
      </c>
    </row>
    <row r="887" spans="1:5" ht="14.4" x14ac:dyDescent="0.55000000000000004">
      <c r="A887" s="289" t="s">
        <v>1310</v>
      </c>
      <c r="B887" s="290">
        <v>4966</v>
      </c>
      <c r="D887" s="291" t="s">
        <v>7449</v>
      </c>
      <c r="E887" s="292">
        <v>4966</v>
      </c>
    </row>
    <row r="888" spans="1:5" ht="14.4" x14ac:dyDescent="0.55000000000000004">
      <c r="A888" s="289" t="s">
        <v>1311</v>
      </c>
      <c r="B888" s="290">
        <v>353496.9</v>
      </c>
      <c r="D888" s="291" t="s">
        <v>7450</v>
      </c>
      <c r="E888" s="292">
        <v>353496.9</v>
      </c>
    </row>
    <row r="889" spans="1:5" ht="14.4" x14ac:dyDescent="0.55000000000000004">
      <c r="A889" s="289" t="s">
        <v>1312</v>
      </c>
      <c r="B889" s="290">
        <v>13279</v>
      </c>
      <c r="D889" s="291" t="s">
        <v>7451</v>
      </c>
      <c r="E889" s="292">
        <v>13279</v>
      </c>
    </row>
    <row r="890" spans="1:5" ht="14.4" x14ac:dyDescent="0.55000000000000004">
      <c r="A890" s="289" t="s">
        <v>1313</v>
      </c>
      <c r="B890" s="290">
        <v>28064</v>
      </c>
      <c r="D890" s="291" t="s">
        <v>7452</v>
      </c>
      <c r="E890" s="292">
        <v>28064</v>
      </c>
    </row>
    <row r="891" spans="1:5" ht="14.4" x14ac:dyDescent="0.55000000000000004">
      <c r="A891" s="289" t="s">
        <v>1314</v>
      </c>
      <c r="B891" s="290">
        <v>6817.88</v>
      </c>
      <c r="D891" s="291" t="s">
        <v>7453</v>
      </c>
      <c r="E891" s="292">
        <v>6817.88</v>
      </c>
    </row>
    <row r="892" spans="1:5" ht="14.4" x14ac:dyDescent="0.55000000000000004">
      <c r="A892" s="289" t="s">
        <v>1315</v>
      </c>
      <c r="B892" s="290">
        <v>323792</v>
      </c>
      <c r="D892" s="291" t="s">
        <v>7454</v>
      </c>
      <c r="E892" s="292">
        <v>323792</v>
      </c>
    </row>
    <row r="893" spans="1:5" ht="14.4" x14ac:dyDescent="0.55000000000000004">
      <c r="A893" s="289" t="s">
        <v>1316</v>
      </c>
      <c r="B893" s="290">
        <v>20633.8</v>
      </c>
      <c r="D893" s="291" t="s">
        <v>7455</v>
      </c>
      <c r="E893" s="292">
        <v>20633.8</v>
      </c>
    </row>
    <row r="894" spans="1:5" ht="14.4" x14ac:dyDescent="0.55000000000000004">
      <c r="A894" s="289" t="s">
        <v>1317</v>
      </c>
      <c r="B894" s="290">
        <v>1494785</v>
      </c>
      <c r="D894" s="291" t="s">
        <v>7456</v>
      </c>
      <c r="E894" s="292">
        <v>1494785</v>
      </c>
    </row>
    <row r="895" spans="1:5" ht="14.4" x14ac:dyDescent="0.55000000000000004">
      <c r="A895" s="289" t="s">
        <v>1318</v>
      </c>
      <c r="B895" s="290">
        <v>6024.01</v>
      </c>
      <c r="D895" s="291" t="s">
        <v>7457</v>
      </c>
      <c r="E895" s="292">
        <v>6024.01</v>
      </c>
    </row>
    <row r="896" spans="1:5" ht="14.4" x14ac:dyDescent="0.55000000000000004">
      <c r="A896" s="289" t="s">
        <v>339</v>
      </c>
      <c r="B896" s="290">
        <v>2491</v>
      </c>
      <c r="D896" s="291" t="s">
        <v>10089</v>
      </c>
      <c r="E896" s="292">
        <v>2491</v>
      </c>
    </row>
    <row r="897" spans="1:5" ht="14.4" x14ac:dyDescent="0.55000000000000004">
      <c r="A897" s="289" t="s">
        <v>1319</v>
      </c>
      <c r="B897" s="290">
        <v>13303</v>
      </c>
      <c r="D897" s="291" t="s">
        <v>7458</v>
      </c>
      <c r="E897" s="292">
        <v>13303</v>
      </c>
    </row>
    <row r="898" spans="1:5" ht="14.4" x14ac:dyDescent="0.55000000000000004">
      <c r="A898" s="289" t="s">
        <v>340</v>
      </c>
      <c r="B898" s="290">
        <v>4255</v>
      </c>
      <c r="D898" s="291" t="s">
        <v>10090</v>
      </c>
      <c r="E898" s="292">
        <v>4255</v>
      </c>
    </row>
    <row r="899" spans="1:5" ht="14.4" x14ac:dyDescent="0.55000000000000004">
      <c r="A899" s="289" t="s">
        <v>341</v>
      </c>
      <c r="B899" s="290">
        <v>30637.439999999999</v>
      </c>
      <c r="D899" s="291" t="s">
        <v>7459</v>
      </c>
      <c r="E899" s="292">
        <v>30637.439999999999</v>
      </c>
    </row>
    <row r="900" spans="1:5" ht="14.4" x14ac:dyDescent="0.55000000000000004">
      <c r="A900" s="289" t="s">
        <v>1320</v>
      </c>
      <c r="B900" s="290">
        <v>15582</v>
      </c>
      <c r="D900" s="291" t="s">
        <v>7460</v>
      </c>
      <c r="E900" s="292">
        <v>15582</v>
      </c>
    </row>
    <row r="901" spans="1:5" ht="14.4" x14ac:dyDescent="0.55000000000000004">
      <c r="A901" s="289" t="s">
        <v>1321</v>
      </c>
      <c r="B901" s="290">
        <v>2715</v>
      </c>
      <c r="D901" s="291" t="s">
        <v>7461</v>
      </c>
      <c r="E901" s="292">
        <v>2715</v>
      </c>
    </row>
    <row r="902" spans="1:5" ht="14.4" x14ac:dyDescent="0.55000000000000004">
      <c r="A902" s="289" t="s">
        <v>1322</v>
      </c>
      <c r="B902" s="290">
        <v>58595</v>
      </c>
      <c r="D902" s="291" t="s">
        <v>7462</v>
      </c>
      <c r="E902" s="292">
        <v>58595</v>
      </c>
    </row>
    <row r="903" spans="1:5" ht="14.4" x14ac:dyDescent="0.55000000000000004">
      <c r="A903" s="289" t="s">
        <v>1323</v>
      </c>
      <c r="B903" s="290">
        <v>464612</v>
      </c>
      <c r="D903" s="291" t="s">
        <v>7463</v>
      </c>
      <c r="E903" s="292">
        <v>464612</v>
      </c>
    </row>
    <row r="904" spans="1:5" ht="14.4" x14ac:dyDescent="0.55000000000000004">
      <c r="A904" s="289" t="s">
        <v>1324</v>
      </c>
      <c r="B904" s="290">
        <v>3209.87</v>
      </c>
      <c r="D904" s="291" t="s">
        <v>7464</v>
      </c>
      <c r="E904" s="292">
        <v>3209.87</v>
      </c>
    </row>
    <row r="905" spans="1:5" ht="14.4" x14ac:dyDescent="0.55000000000000004">
      <c r="A905" s="289" t="s">
        <v>1325</v>
      </c>
      <c r="B905" s="290">
        <v>187474</v>
      </c>
      <c r="D905" s="291" t="s">
        <v>7465</v>
      </c>
      <c r="E905" s="292">
        <v>187474</v>
      </c>
    </row>
    <row r="906" spans="1:5" ht="14.4" x14ac:dyDescent="0.55000000000000004">
      <c r="A906" s="289" t="s">
        <v>1326</v>
      </c>
      <c r="B906" s="290">
        <v>35000</v>
      </c>
      <c r="D906" s="291" t="s">
        <v>7466</v>
      </c>
      <c r="E906" s="292">
        <v>35000</v>
      </c>
    </row>
    <row r="907" spans="1:5" ht="14.4" x14ac:dyDescent="0.55000000000000004">
      <c r="A907" s="289" t="s">
        <v>1327</v>
      </c>
      <c r="B907" s="290">
        <v>6970</v>
      </c>
      <c r="D907" s="291" t="s">
        <v>7467</v>
      </c>
      <c r="E907" s="292">
        <v>6970</v>
      </c>
    </row>
    <row r="908" spans="1:5" ht="14.4" x14ac:dyDescent="0.55000000000000004">
      <c r="A908" s="289" t="s">
        <v>1328</v>
      </c>
      <c r="B908" s="290">
        <v>30922.11</v>
      </c>
      <c r="D908" s="291" t="s">
        <v>7468</v>
      </c>
      <c r="E908" s="292">
        <v>30922.11</v>
      </c>
    </row>
    <row r="909" spans="1:5" ht="14.4" x14ac:dyDescent="0.55000000000000004">
      <c r="A909" s="289" t="s">
        <v>1329</v>
      </c>
      <c r="B909" s="290">
        <v>10493.52</v>
      </c>
      <c r="D909" s="291" t="s">
        <v>7469</v>
      </c>
      <c r="E909" s="292">
        <v>10493.52</v>
      </c>
    </row>
    <row r="910" spans="1:5" ht="14.4" x14ac:dyDescent="0.55000000000000004">
      <c r="A910" s="289" t="s">
        <v>1330</v>
      </c>
      <c r="B910" s="290">
        <v>130505.05</v>
      </c>
      <c r="D910" s="291" t="s">
        <v>7470</v>
      </c>
      <c r="E910" s="292">
        <v>130505.05</v>
      </c>
    </row>
    <row r="911" spans="1:5" ht="14.4" x14ac:dyDescent="0.55000000000000004">
      <c r="A911" s="289" t="s">
        <v>1331</v>
      </c>
      <c r="B911" s="290">
        <v>2049</v>
      </c>
      <c r="D911" s="291" t="s">
        <v>7471</v>
      </c>
      <c r="E911" s="292">
        <v>2049</v>
      </c>
    </row>
    <row r="912" spans="1:5" ht="14.4" x14ac:dyDescent="0.55000000000000004">
      <c r="A912" s="289" t="s">
        <v>1332</v>
      </c>
      <c r="B912" s="290">
        <v>208567</v>
      </c>
      <c r="D912" s="291" t="s">
        <v>7472</v>
      </c>
      <c r="E912" s="292">
        <v>208567</v>
      </c>
    </row>
    <row r="913" spans="1:5" ht="14.4" x14ac:dyDescent="0.55000000000000004">
      <c r="A913" s="289" t="s">
        <v>1333</v>
      </c>
      <c r="B913" s="290">
        <v>36907.99</v>
      </c>
      <c r="D913" s="291" t="s">
        <v>7473</v>
      </c>
      <c r="E913" s="292">
        <v>36907.99</v>
      </c>
    </row>
    <row r="914" spans="1:5" ht="14.4" x14ac:dyDescent="0.55000000000000004">
      <c r="A914" s="289" t="s">
        <v>1334</v>
      </c>
      <c r="B914" s="290">
        <v>93796</v>
      </c>
      <c r="D914" s="291" t="s">
        <v>7474</v>
      </c>
      <c r="E914" s="292">
        <v>93796</v>
      </c>
    </row>
    <row r="915" spans="1:5" ht="14.4" x14ac:dyDescent="0.55000000000000004">
      <c r="A915" s="289" t="s">
        <v>1335</v>
      </c>
      <c r="B915" s="290">
        <v>6474</v>
      </c>
      <c r="D915" s="291" t="s">
        <v>7475</v>
      </c>
      <c r="E915" s="292">
        <v>6474</v>
      </c>
    </row>
    <row r="916" spans="1:5" ht="14.4" x14ac:dyDescent="0.55000000000000004">
      <c r="A916" s="289" t="s">
        <v>1336</v>
      </c>
      <c r="B916" s="290">
        <v>16450</v>
      </c>
      <c r="D916" s="291" t="s">
        <v>7476</v>
      </c>
      <c r="E916" s="292">
        <v>16450</v>
      </c>
    </row>
    <row r="917" spans="1:5" ht="14.4" x14ac:dyDescent="0.55000000000000004">
      <c r="A917" s="289" t="s">
        <v>1337</v>
      </c>
      <c r="B917" s="290">
        <v>1152846</v>
      </c>
      <c r="D917" s="291" t="s">
        <v>7477</v>
      </c>
      <c r="E917" s="292">
        <v>1152846</v>
      </c>
    </row>
    <row r="918" spans="1:5" ht="14.4" x14ac:dyDescent="0.55000000000000004">
      <c r="A918" s="289" t="s">
        <v>1338</v>
      </c>
      <c r="B918" s="290">
        <v>76903</v>
      </c>
      <c r="D918" s="291" t="s">
        <v>7478</v>
      </c>
      <c r="E918" s="292">
        <v>76903</v>
      </c>
    </row>
    <row r="919" spans="1:5" ht="14.4" x14ac:dyDescent="0.55000000000000004">
      <c r="A919" s="289" t="s">
        <v>1339</v>
      </c>
      <c r="B919" s="290">
        <v>144918.35</v>
      </c>
      <c r="D919" s="291" t="s">
        <v>7479</v>
      </c>
      <c r="E919" s="292">
        <v>144918.35</v>
      </c>
    </row>
    <row r="920" spans="1:5" ht="14.4" x14ac:dyDescent="0.55000000000000004">
      <c r="A920" s="289" t="s">
        <v>1340</v>
      </c>
      <c r="B920" s="290">
        <v>313302.98</v>
      </c>
      <c r="D920" s="291" t="s">
        <v>7480</v>
      </c>
      <c r="E920" s="292">
        <v>313302.98</v>
      </c>
    </row>
    <row r="921" spans="1:5" ht="14.4" x14ac:dyDescent="0.55000000000000004">
      <c r="A921" s="289" t="s">
        <v>1341</v>
      </c>
      <c r="B921" s="290">
        <v>96334</v>
      </c>
      <c r="D921" s="291" t="s">
        <v>7481</v>
      </c>
      <c r="E921" s="292">
        <v>96334</v>
      </c>
    </row>
    <row r="922" spans="1:5" ht="14.4" x14ac:dyDescent="0.55000000000000004">
      <c r="A922" s="289" t="s">
        <v>1342</v>
      </c>
      <c r="B922" s="290">
        <v>33245</v>
      </c>
      <c r="D922" s="291" t="s">
        <v>7482</v>
      </c>
      <c r="E922" s="292">
        <v>33245</v>
      </c>
    </row>
    <row r="923" spans="1:5" ht="14.4" x14ac:dyDescent="0.55000000000000004">
      <c r="A923" s="289" t="s">
        <v>1343</v>
      </c>
      <c r="B923" s="290">
        <v>174418</v>
      </c>
      <c r="D923" s="291" t="s">
        <v>7483</v>
      </c>
      <c r="E923" s="292">
        <v>174418</v>
      </c>
    </row>
    <row r="924" spans="1:5" ht="14.4" x14ac:dyDescent="0.55000000000000004">
      <c r="A924" s="289" t="s">
        <v>1344</v>
      </c>
      <c r="B924" s="290">
        <v>646723</v>
      </c>
      <c r="D924" s="291" t="s">
        <v>7484</v>
      </c>
      <c r="E924" s="292">
        <v>646723</v>
      </c>
    </row>
    <row r="925" spans="1:5" ht="14.4" x14ac:dyDescent="0.55000000000000004">
      <c r="A925" s="289" t="s">
        <v>1345</v>
      </c>
      <c r="B925" s="290">
        <v>2220.87</v>
      </c>
      <c r="D925" s="291" t="s">
        <v>7485</v>
      </c>
      <c r="E925" s="292">
        <v>2220.87</v>
      </c>
    </row>
    <row r="926" spans="1:5" ht="14.4" x14ac:dyDescent="0.55000000000000004">
      <c r="A926" s="289" t="s">
        <v>1346</v>
      </c>
      <c r="B926" s="290">
        <v>6231</v>
      </c>
      <c r="D926" s="291" t="s">
        <v>7486</v>
      </c>
      <c r="E926" s="292">
        <v>6231</v>
      </c>
    </row>
    <row r="927" spans="1:5" ht="14.4" x14ac:dyDescent="0.55000000000000004">
      <c r="A927" s="289" t="s">
        <v>1347</v>
      </c>
      <c r="B927" s="290">
        <v>238195</v>
      </c>
      <c r="D927" s="291" t="s">
        <v>7487</v>
      </c>
      <c r="E927" s="292">
        <v>238195</v>
      </c>
    </row>
    <row r="928" spans="1:5" ht="14.4" x14ac:dyDescent="0.55000000000000004">
      <c r="A928" s="289" t="s">
        <v>1348</v>
      </c>
      <c r="B928" s="290">
        <v>22639</v>
      </c>
      <c r="D928" s="291" t="s">
        <v>7488</v>
      </c>
      <c r="E928" s="292">
        <v>22639</v>
      </c>
    </row>
    <row r="929" spans="1:5" ht="14.4" x14ac:dyDescent="0.55000000000000004">
      <c r="A929" s="289" t="s">
        <v>1349</v>
      </c>
      <c r="B929" s="290">
        <v>365580</v>
      </c>
      <c r="D929" s="291" t="s">
        <v>7489</v>
      </c>
      <c r="E929" s="292">
        <v>365580</v>
      </c>
    </row>
    <row r="930" spans="1:5" ht="14.4" x14ac:dyDescent="0.55000000000000004">
      <c r="A930" s="289" t="s">
        <v>4032</v>
      </c>
      <c r="B930" s="290">
        <v>2137</v>
      </c>
      <c r="D930" s="291" t="s">
        <v>10463</v>
      </c>
      <c r="E930" s="292">
        <v>2137</v>
      </c>
    </row>
    <row r="931" spans="1:5" ht="14.4" x14ac:dyDescent="0.55000000000000004">
      <c r="A931" s="289" t="s">
        <v>1350</v>
      </c>
      <c r="B931" s="290">
        <v>174019</v>
      </c>
      <c r="D931" s="291" t="s">
        <v>7490</v>
      </c>
      <c r="E931" s="292">
        <v>174019</v>
      </c>
    </row>
    <row r="932" spans="1:5" ht="14.4" x14ac:dyDescent="0.55000000000000004">
      <c r="A932" s="289" t="s">
        <v>1351</v>
      </c>
      <c r="B932" s="290">
        <v>75644</v>
      </c>
      <c r="D932" s="291" t="s">
        <v>7491</v>
      </c>
      <c r="E932" s="292">
        <v>75644</v>
      </c>
    </row>
    <row r="933" spans="1:5" ht="14.4" x14ac:dyDescent="0.55000000000000004">
      <c r="A933" s="289" t="s">
        <v>1352</v>
      </c>
      <c r="B933" s="290">
        <v>30615</v>
      </c>
      <c r="D933" s="291" t="s">
        <v>7492</v>
      </c>
      <c r="E933" s="292">
        <v>30615</v>
      </c>
    </row>
    <row r="934" spans="1:5" ht="14.4" x14ac:dyDescent="0.55000000000000004">
      <c r="A934" s="289" t="s">
        <v>1353</v>
      </c>
      <c r="B934" s="290">
        <v>254578</v>
      </c>
      <c r="D934" s="291" t="s">
        <v>7493</v>
      </c>
      <c r="E934" s="292">
        <v>254578</v>
      </c>
    </row>
    <row r="935" spans="1:5" ht="14.4" x14ac:dyDescent="0.55000000000000004">
      <c r="A935" s="289" t="s">
        <v>1354</v>
      </c>
      <c r="B935" s="290">
        <v>297629</v>
      </c>
      <c r="D935" s="291" t="s">
        <v>7494</v>
      </c>
      <c r="E935" s="292">
        <v>297629</v>
      </c>
    </row>
    <row r="936" spans="1:5" ht="14.4" x14ac:dyDescent="0.55000000000000004">
      <c r="A936" s="289" t="s">
        <v>1355</v>
      </c>
      <c r="B936" s="290">
        <v>146130</v>
      </c>
      <c r="D936" s="291" t="s">
        <v>7495</v>
      </c>
      <c r="E936" s="292">
        <v>146130</v>
      </c>
    </row>
    <row r="937" spans="1:5" ht="14.4" x14ac:dyDescent="0.55000000000000004">
      <c r="A937" s="289" t="s">
        <v>1356</v>
      </c>
      <c r="B937" s="290">
        <v>161748.60999999999</v>
      </c>
      <c r="D937" s="291" t="s">
        <v>7496</v>
      </c>
      <c r="E937" s="292">
        <v>161748.60999999999</v>
      </c>
    </row>
    <row r="938" spans="1:5" ht="14.4" x14ac:dyDescent="0.55000000000000004">
      <c r="A938" s="289" t="s">
        <v>342</v>
      </c>
      <c r="B938" s="290">
        <v>15671</v>
      </c>
      <c r="D938" s="291" t="s">
        <v>10091</v>
      </c>
      <c r="E938" s="292">
        <v>15671</v>
      </c>
    </row>
    <row r="939" spans="1:5" ht="14.4" x14ac:dyDescent="0.55000000000000004">
      <c r="A939" s="289" t="s">
        <v>1357</v>
      </c>
      <c r="B939" s="290">
        <v>106255</v>
      </c>
      <c r="D939" s="291" t="s">
        <v>7497</v>
      </c>
      <c r="E939" s="292">
        <v>106255</v>
      </c>
    </row>
    <row r="940" spans="1:5" ht="14.4" x14ac:dyDescent="0.55000000000000004">
      <c r="A940" s="289" t="s">
        <v>1358</v>
      </c>
      <c r="B940" s="290">
        <v>149954.07999999999</v>
      </c>
      <c r="D940" s="291" t="s">
        <v>7498</v>
      </c>
      <c r="E940" s="292">
        <v>149954.07999999999</v>
      </c>
    </row>
    <row r="941" spans="1:5" ht="14.4" x14ac:dyDescent="0.55000000000000004">
      <c r="A941" s="289" t="s">
        <v>1359</v>
      </c>
      <c r="B941" s="290">
        <v>63562.45</v>
      </c>
      <c r="D941" s="291" t="s">
        <v>7499</v>
      </c>
      <c r="E941" s="292">
        <v>63562.45</v>
      </c>
    </row>
    <row r="942" spans="1:5" ht="14.4" x14ac:dyDescent="0.55000000000000004">
      <c r="A942" s="289" t="s">
        <v>1360</v>
      </c>
      <c r="B942" s="290">
        <v>32476</v>
      </c>
      <c r="D942" s="291" t="s">
        <v>7500</v>
      </c>
      <c r="E942" s="292">
        <v>32476</v>
      </c>
    </row>
    <row r="943" spans="1:5" ht="14.4" x14ac:dyDescent="0.55000000000000004">
      <c r="A943" s="289" t="s">
        <v>1361</v>
      </c>
      <c r="B943" s="290">
        <v>21650</v>
      </c>
      <c r="D943" s="291" t="s">
        <v>7501</v>
      </c>
      <c r="E943" s="292">
        <v>21650</v>
      </c>
    </row>
    <row r="944" spans="1:5" ht="14.4" x14ac:dyDescent="0.55000000000000004">
      <c r="A944" s="289" t="s">
        <v>1362</v>
      </c>
      <c r="B944" s="290">
        <v>35690.92</v>
      </c>
      <c r="D944" s="291" t="s">
        <v>7502</v>
      </c>
      <c r="E944" s="292">
        <v>35690.92</v>
      </c>
    </row>
    <row r="945" spans="1:5" ht="14.4" x14ac:dyDescent="0.55000000000000004">
      <c r="A945" s="289" t="s">
        <v>1363</v>
      </c>
      <c r="B945" s="290">
        <v>5224</v>
      </c>
      <c r="D945" s="291" t="s">
        <v>7503</v>
      </c>
      <c r="E945" s="292">
        <v>5224</v>
      </c>
    </row>
    <row r="946" spans="1:5" ht="14.4" x14ac:dyDescent="0.55000000000000004">
      <c r="A946" s="289" t="s">
        <v>1364</v>
      </c>
      <c r="B946" s="290">
        <v>70306.899999999994</v>
      </c>
      <c r="D946" s="291" t="s">
        <v>7504</v>
      </c>
      <c r="E946" s="292">
        <v>70306.899999999994</v>
      </c>
    </row>
    <row r="947" spans="1:5" ht="14.4" x14ac:dyDescent="0.55000000000000004">
      <c r="A947" s="289" t="s">
        <v>1365</v>
      </c>
      <c r="B947" s="290">
        <v>14462.51</v>
      </c>
      <c r="D947" s="291" t="s">
        <v>7505</v>
      </c>
      <c r="E947" s="292">
        <v>14462.51</v>
      </c>
    </row>
    <row r="948" spans="1:5" ht="14.4" x14ac:dyDescent="0.55000000000000004">
      <c r="A948" s="289" t="s">
        <v>1366</v>
      </c>
      <c r="B948" s="290">
        <v>14693</v>
      </c>
      <c r="D948" s="291" t="s">
        <v>7506</v>
      </c>
      <c r="E948" s="292">
        <v>14693</v>
      </c>
    </row>
    <row r="949" spans="1:5" ht="14.4" x14ac:dyDescent="0.55000000000000004">
      <c r="A949" s="289" t="s">
        <v>343</v>
      </c>
      <c r="B949" s="290">
        <v>1111295</v>
      </c>
      <c r="D949" s="291" t="s">
        <v>7507</v>
      </c>
      <c r="E949" s="292">
        <v>1111295</v>
      </c>
    </row>
    <row r="950" spans="1:5" ht="14.4" x14ac:dyDescent="0.55000000000000004">
      <c r="A950" s="289" t="s">
        <v>1367</v>
      </c>
      <c r="B950" s="290">
        <v>38241</v>
      </c>
      <c r="D950" s="291" t="s">
        <v>7508</v>
      </c>
      <c r="E950" s="292">
        <v>38241</v>
      </c>
    </row>
    <row r="951" spans="1:5" ht="14.4" x14ac:dyDescent="0.55000000000000004">
      <c r="A951" s="289" t="s">
        <v>344</v>
      </c>
      <c r="B951" s="290">
        <v>8907.91</v>
      </c>
      <c r="D951" s="291" t="s">
        <v>7509</v>
      </c>
      <c r="E951" s="292">
        <v>8907.91</v>
      </c>
    </row>
    <row r="952" spans="1:5" ht="14.4" x14ac:dyDescent="0.55000000000000004">
      <c r="A952" s="289" t="s">
        <v>4033</v>
      </c>
      <c r="B952" s="290">
        <v>21257</v>
      </c>
      <c r="D952" s="291" t="s">
        <v>10464</v>
      </c>
      <c r="E952" s="292">
        <v>21257</v>
      </c>
    </row>
    <row r="953" spans="1:5" ht="14.4" x14ac:dyDescent="0.55000000000000004">
      <c r="A953" s="289" t="s">
        <v>1368</v>
      </c>
      <c r="B953" s="290">
        <v>10336</v>
      </c>
      <c r="D953" s="291" t="s">
        <v>7510</v>
      </c>
      <c r="E953" s="292">
        <v>10336</v>
      </c>
    </row>
    <row r="954" spans="1:5" ht="14.4" x14ac:dyDescent="0.55000000000000004">
      <c r="A954" s="289" t="s">
        <v>1369</v>
      </c>
      <c r="B954" s="290">
        <v>11028</v>
      </c>
      <c r="D954" s="291" t="s">
        <v>7511</v>
      </c>
      <c r="E954" s="292">
        <v>11028</v>
      </c>
    </row>
    <row r="955" spans="1:5" ht="14.4" x14ac:dyDescent="0.55000000000000004">
      <c r="A955" s="289" t="s">
        <v>345</v>
      </c>
      <c r="B955" s="290">
        <v>481209.5</v>
      </c>
      <c r="D955" s="291" t="s">
        <v>7512</v>
      </c>
      <c r="E955" s="292">
        <v>481209.5</v>
      </c>
    </row>
    <row r="956" spans="1:5" ht="14.4" x14ac:dyDescent="0.55000000000000004">
      <c r="A956" s="289" t="s">
        <v>1370</v>
      </c>
      <c r="B956" s="290">
        <v>37800</v>
      </c>
      <c r="D956" s="291" t="s">
        <v>7513</v>
      </c>
      <c r="E956" s="292">
        <v>37800</v>
      </c>
    </row>
    <row r="957" spans="1:5" ht="14.4" x14ac:dyDescent="0.55000000000000004">
      <c r="A957" s="289" t="s">
        <v>1371</v>
      </c>
      <c r="B957" s="290">
        <v>25720</v>
      </c>
      <c r="D957" s="291" t="s">
        <v>7514</v>
      </c>
      <c r="E957" s="292">
        <v>25720</v>
      </c>
    </row>
    <row r="958" spans="1:5" ht="14.4" x14ac:dyDescent="0.55000000000000004">
      <c r="A958" s="289" t="s">
        <v>1372</v>
      </c>
      <c r="B958" s="290">
        <v>3321872</v>
      </c>
      <c r="D958" s="291" t="s">
        <v>7515</v>
      </c>
      <c r="E958" s="292">
        <v>3321872</v>
      </c>
    </row>
    <row r="959" spans="1:5" ht="14.4" x14ac:dyDescent="0.55000000000000004">
      <c r="A959" s="289" t="s">
        <v>1373</v>
      </c>
      <c r="B959" s="290">
        <v>9509</v>
      </c>
      <c r="D959" s="291" t="s">
        <v>7516</v>
      </c>
      <c r="E959" s="292">
        <v>9509</v>
      </c>
    </row>
    <row r="960" spans="1:5" ht="14.4" x14ac:dyDescent="0.55000000000000004">
      <c r="A960" s="289" t="s">
        <v>1374</v>
      </c>
      <c r="B960" s="290">
        <v>7841</v>
      </c>
      <c r="D960" s="291" t="s">
        <v>7517</v>
      </c>
      <c r="E960" s="292">
        <v>7841</v>
      </c>
    </row>
    <row r="961" spans="1:5" ht="14.4" x14ac:dyDescent="0.55000000000000004">
      <c r="A961" s="289" t="s">
        <v>1375</v>
      </c>
      <c r="B961" s="290">
        <v>11789.68</v>
      </c>
      <c r="D961" s="291" t="s">
        <v>7518</v>
      </c>
      <c r="E961" s="292">
        <v>11789.68</v>
      </c>
    </row>
    <row r="962" spans="1:5" ht="14.4" x14ac:dyDescent="0.55000000000000004">
      <c r="A962" s="289" t="s">
        <v>1376</v>
      </c>
      <c r="B962" s="290">
        <v>31858</v>
      </c>
      <c r="D962" s="291" t="s">
        <v>7519</v>
      </c>
      <c r="E962" s="292">
        <v>31858</v>
      </c>
    </row>
    <row r="963" spans="1:5" ht="14.4" x14ac:dyDescent="0.55000000000000004">
      <c r="A963" s="289" t="s">
        <v>1377</v>
      </c>
      <c r="B963" s="290">
        <v>23238</v>
      </c>
      <c r="D963" s="291" t="s">
        <v>7520</v>
      </c>
      <c r="E963" s="292">
        <v>23238</v>
      </c>
    </row>
    <row r="964" spans="1:5" ht="14.4" x14ac:dyDescent="0.55000000000000004">
      <c r="A964" s="289" t="s">
        <v>1378</v>
      </c>
      <c r="B964" s="290">
        <v>9083.34</v>
      </c>
      <c r="D964" s="291" t="s">
        <v>7521</v>
      </c>
      <c r="E964" s="292">
        <v>9083.34</v>
      </c>
    </row>
    <row r="965" spans="1:5" ht="14.4" x14ac:dyDescent="0.55000000000000004">
      <c r="A965" s="289" t="s">
        <v>1379</v>
      </c>
      <c r="B965" s="290">
        <v>10818</v>
      </c>
      <c r="D965" s="291" t="s">
        <v>7522</v>
      </c>
      <c r="E965" s="292">
        <v>10818</v>
      </c>
    </row>
    <row r="966" spans="1:5" ht="14.4" x14ac:dyDescent="0.55000000000000004">
      <c r="A966" s="289" t="s">
        <v>1380</v>
      </c>
      <c r="B966" s="290">
        <v>118854</v>
      </c>
      <c r="D966" s="291" t="s">
        <v>7523</v>
      </c>
      <c r="E966" s="292">
        <v>118854</v>
      </c>
    </row>
    <row r="967" spans="1:5" ht="14.4" x14ac:dyDescent="0.55000000000000004">
      <c r="A967" s="289" t="s">
        <v>1381</v>
      </c>
      <c r="B967" s="290">
        <v>8766</v>
      </c>
      <c r="D967" s="291" t="s">
        <v>7524</v>
      </c>
      <c r="E967" s="292">
        <v>8766</v>
      </c>
    </row>
    <row r="968" spans="1:5" ht="14.4" x14ac:dyDescent="0.55000000000000004">
      <c r="A968" s="289" t="s">
        <v>1382</v>
      </c>
      <c r="B968" s="290">
        <v>13515.98</v>
      </c>
      <c r="D968" s="291" t="s">
        <v>7525</v>
      </c>
      <c r="E968" s="292">
        <v>13515.98</v>
      </c>
    </row>
    <row r="969" spans="1:5" ht="14.4" x14ac:dyDescent="0.55000000000000004">
      <c r="A969" s="289" t="s">
        <v>1383</v>
      </c>
      <c r="B969" s="290">
        <v>18760</v>
      </c>
      <c r="D969" s="291" t="s">
        <v>7526</v>
      </c>
      <c r="E969" s="292">
        <v>18760</v>
      </c>
    </row>
    <row r="970" spans="1:5" ht="14.4" x14ac:dyDescent="0.55000000000000004">
      <c r="A970" s="289" t="s">
        <v>1384</v>
      </c>
      <c r="B970" s="290">
        <v>9247.92</v>
      </c>
      <c r="D970" s="291" t="s">
        <v>7527</v>
      </c>
      <c r="E970" s="292">
        <v>9247.92</v>
      </c>
    </row>
    <row r="971" spans="1:5" ht="14.4" x14ac:dyDescent="0.55000000000000004">
      <c r="A971" s="289" t="s">
        <v>1385</v>
      </c>
      <c r="B971" s="290">
        <v>25318</v>
      </c>
      <c r="D971" s="291" t="s">
        <v>7528</v>
      </c>
      <c r="E971" s="292">
        <v>25318</v>
      </c>
    </row>
    <row r="972" spans="1:5" ht="14.4" x14ac:dyDescent="0.55000000000000004">
      <c r="A972" s="289" t="s">
        <v>1386</v>
      </c>
      <c r="B972" s="290">
        <v>6798</v>
      </c>
      <c r="D972" s="291" t="s">
        <v>7529</v>
      </c>
      <c r="E972" s="292">
        <v>6798</v>
      </c>
    </row>
    <row r="973" spans="1:5" ht="14.4" x14ac:dyDescent="0.55000000000000004">
      <c r="A973" s="289" t="s">
        <v>1387</v>
      </c>
      <c r="B973" s="290">
        <v>45117</v>
      </c>
      <c r="D973" s="291" t="s">
        <v>7530</v>
      </c>
      <c r="E973" s="292">
        <v>45117</v>
      </c>
    </row>
    <row r="974" spans="1:5" ht="14.4" x14ac:dyDescent="0.55000000000000004">
      <c r="A974" s="289" t="s">
        <v>1388</v>
      </c>
      <c r="B974" s="290">
        <v>18509</v>
      </c>
      <c r="D974" s="291" t="s">
        <v>10465</v>
      </c>
      <c r="E974" s="292">
        <v>18509</v>
      </c>
    </row>
    <row r="975" spans="1:5" ht="14.4" x14ac:dyDescent="0.55000000000000004">
      <c r="A975" s="289" t="s">
        <v>1389</v>
      </c>
      <c r="B975" s="290">
        <v>13066</v>
      </c>
      <c r="D975" s="291" t="s">
        <v>7531</v>
      </c>
      <c r="E975" s="292">
        <v>13066</v>
      </c>
    </row>
    <row r="976" spans="1:5" ht="14.4" x14ac:dyDescent="0.55000000000000004">
      <c r="A976" s="289" t="s">
        <v>1390</v>
      </c>
      <c r="B976" s="290">
        <v>23749</v>
      </c>
      <c r="D976" s="291" t="s">
        <v>7532</v>
      </c>
      <c r="E976" s="292">
        <v>23749</v>
      </c>
    </row>
    <row r="977" spans="1:5" ht="14.4" x14ac:dyDescent="0.55000000000000004">
      <c r="A977" s="289" t="s">
        <v>1391</v>
      </c>
      <c r="B977" s="290">
        <v>2897</v>
      </c>
      <c r="D977" s="291" t="s">
        <v>7533</v>
      </c>
      <c r="E977" s="292">
        <v>2897</v>
      </c>
    </row>
    <row r="978" spans="1:5" ht="14.4" x14ac:dyDescent="0.55000000000000004">
      <c r="A978" s="289" t="s">
        <v>1392</v>
      </c>
      <c r="B978" s="290">
        <v>50370</v>
      </c>
      <c r="D978" s="291" t="s">
        <v>7534</v>
      </c>
      <c r="E978" s="292">
        <v>50370</v>
      </c>
    </row>
    <row r="979" spans="1:5" ht="14.4" x14ac:dyDescent="0.55000000000000004">
      <c r="A979" s="289" t="s">
        <v>1393</v>
      </c>
      <c r="B979" s="290">
        <v>10817</v>
      </c>
      <c r="D979" s="291" t="s">
        <v>7535</v>
      </c>
      <c r="E979" s="292">
        <v>10817</v>
      </c>
    </row>
    <row r="980" spans="1:5" ht="14.4" x14ac:dyDescent="0.55000000000000004">
      <c r="A980" s="289" t="s">
        <v>1394</v>
      </c>
      <c r="B980" s="290">
        <v>43765</v>
      </c>
      <c r="D980" s="291" t="s">
        <v>7536</v>
      </c>
      <c r="E980" s="292">
        <v>43765</v>
      </c>
    </row>
    <row r="981" spans="1:5" ht="14.4" x14ac:dyDescent="0.55000000000000004">
      <c r="A981" s="289" t="s">
        <v>1395</v>
      </c>
      <c r="B981" s="290">
        <v>33775</v>
      </c>
      <c r="D981" s="291" t="s">
        <v>7537</v>
      </c>
      <c r="E981" s="292">
        <v>33775</v>
      </c>
    </row>
    <row r="982" spans="1:5" ht="14.4" x14ac:dyDescent="0.55000000000000004">
      <c r="A982" s="289" t="s">
        <v>1396</v>
      </c>
      <c r="B982" s="290">
        <v>67595</v>
      </c>
      <c r="D982" s="291" t="s">
        <v>7538</v>
      </c>
      <c r="E982" s="292">
        <v>67595</v>
      </c>
    </row>
    <row r="983" spans="1:5" ht="14.4" x14ac:dyDescent="0.55000000000000004">
      <c r="A983" s="289" t="s">
        <v>1397</v>
      </c>
      <c r="B983" s="290">
        <v>9046.98</v>
      </c>
      <c r="D983" s="291" t="s">
        <v>7539</v>
      </c>
      <c r="E983" s="292">
        <v>9046.98</v>
      </c>
    </row>
    <row r="984" spans="1:5" ht="14.4" x14ac:dyDescent="0.55000000000000004">
      <c r="A984" s="289" t="s">
        <v>1398</v>
      </c>
      <c r="B984" s="290">
        <v>16567.98</v>
      </c>
      <c r="D984" s="291" t="s">
        <v>7540</v>
      </c>
      <c r="E984" s="292">
        <v>16567.98</v>
      </c>
    </row>
    <row r="985" spans="1:5" ht="14.4" x14ac:dyDescent="0.55000000000000004">
      <c r="A985" s="289" t="s">
        <v>4034</v>
      </c>
      <c r="B985" s="290">
        <v>17154</v>
      </c>
      <c r="D985" s="291" t="s">
        <v>7541</v>
      </c>
      <c r="E985" s="292">
        <v>17154</v>
      </c>
    </row>
    <row r="986" spans="1:5" ht="14.4" x14ac:dyDescent="0.55000000000000004">
      <c r="A986" s="289" t="s">
        <v>1399</v>
      </c>
      <c r="B986" s="290">
        <v>42746.97</v>
      </c>
      <c r="D986" s="291" t="s">
        <v>7542</v>
      </c>
      <c r="E986" s="292">
        <v>42746.97</v>
      </c>
    </row>
    <row r="987" spans="1:5" ht="14.4" x14ac:dyDescent="0.55000000000000004">
      <c r="A987" s="289" t="s">
        <v>1400</v>
      </c>
      <c r="B987" s="290">
        <v>12135.34</v>
      </c>
      <c r="D987" s="291" t="s">
        <v>7543</v>
      </c>
      <c r="E987" s="292">
        <v>12135.34</v>
      </c>
    </row>
    <row r="988" spans="1:5" ht="14.4" x14ac:dyDescent="0.55000000000000004">
      <c r="A988" s="289" t="s">
        <v>1401</v>
      </c>
      <c r="B988" s="290">
        <v>4732</v>
      </c>
      <c r="D988" s="291" t="s">
        <v>7544</v>
      </c>
      <c r="E988" s="292">
        <v>4732</v>
      </c>
    </row>
    <row r="989" spans="1:5" ht="14.4" x14ac:dyDescent="0.55000000000000004">
      <c r="A989" s="289" t="s">
        <v>1402</v>
      </c>
      <c r="B989" s="290">
        <v>165627</v>
      </c>
      <c r="D989" s="291" t="s">
        <v>7545</v>
      </c>
      <c r="E989" s="292">
        <v>165627</v>
      </c>
    </row>
    <row r="990" spans="1:5" ht="14.4" x14ac:dyDescent="0.55000000000000004">
      <c r="A990" s="289" t="s">
        <v>1403</v>
      </c>
      <c r="B990" s="290">
        <v>4569</v>
      </c>
      <c r="D990" s="291" t="s">
        <v>7546</v>
      </c>
      <c r="E990" s="292">
        <v>4569</v>
      </c>
    </row>
    <row r="991" spans="1:5" ht="14.4" x14ac:dyDescent="0.55000000000000004">
      <c r="A991" s="289" t="s">
        <v>1404</v>
      </c>
      <c r="B991" s="290">
        <v>35098.43</v>
      </c>
      <c r="D991" s="291" t="s">
        <v>7547</v>
      </c>
      <c r="E991" s="292">
        <v>35098.43</v>
      </c>
    </row>
    <row r="992" spans="1:5" ht="14.4" x14ac:dyDescent="0.55000000000000004">
      <c r="A992" s="289" t="s">
        <v>1405</v>
      </c>
      <c r="B992" s="290">
        <v>16714</v>
      </c>
      <c r="D992" s="291" t="s">
        <v>7548</v>
      </c>
      <c r="E992" s="292">
        <v>16714</v>
      </c>
    </row>
    <row r="993" spans="1:5" ht="14.4" x14ac:dyDescent="0.55000000000000004">
      <c r="A993" s="289" t="s">
        <v>1406</v>
      </c>
      <c r="B993" s="290">
        <v>190835.85</v>
      </c>
      <c r="D993" s="291" t="s">
        <v>7549</v>
      </c>
      <c r="E993" s="292">
        <v>190835.85</v>
      </c>
    </row>
    <row r="994" spans="1:5" ht="14.4" x14ac:dyDescent="0.55000000000000004">
      <c r="A994" s="289" t="s">
        <v>346</v>
      </c>
      <c r="B994" s="290">
        <v>3322</v>
      </c>
      <c r="D994" s="291" t="s">
        <v>10092</v>
      </c>
      <c r="E994" s="292">
        <v>3322</v>
      </c>
    </row>
    <row r="995" spans="1:5" ht="14.4" x14ac:dyDescent="0.55000000000000004">
      <c r="A995" s="289" t="s">
        <v>1407</v>
      </c>
      <c r="B995" s="290">
        <v>264452</v>
      </c>
      <c r="D995" s="291" t="s">
        <v>7550</v>
      </c>
      <c r="E995" s="292">
        <v>264452</v>
      </c>
    </row>
    <row r="996" spans="1:5" ht="14.4" x14ac:dyDescent="0.55000000000000004">
      <c r="A996" s="289" t="s">
        <v>1408</v>
      </c>
      <c r="B996" s="290">
        <v>20270</v>
      </c>
      <c r="D996" s="291" t="s">
        <v>7551</v>
      </c>
      <c r="E996" s="292">
        <v>20270</v>
      </c>
    </row>
    <row r="997" spans="1:5" ht="14.4" x14ac:dyDescent="0.55000000000000004">
      <c r="A997" s="289" t="s">
        <v>1409</v>
      </c>
      <c r="B997" s="290">
        <v>52280.91</v>
      </c>
      <c r="D997" s="291" t="s">
        <v>7552</v>
      </c>
      <c r="E997" s="292">
        <v>52280.91</v>
      </c>
    </row>
    <row r="998" spans="1:5" ht="14.4" x14ac:dyDescent="0.55000000000000004">
      <c r="A998" s="289" t="s">
        <v>1410</v>
      </c>
      <c r="B998" s="290">
        <v>100188</v>
      </c>
      <c r="D998" s="291" t="s">
        <v>7553</v>
      </c>
      <c r="E998" s="292">
        <v>100188</v>
      </c>
    </row>
    <row r="999" spans="1:5" ht="14.4" x14ac:dyDescent="0.55000000000000004">
      <c r="A999" s="289" t="s">
        <v>1411</v>
      </c>
      <c r="B999" s="290">
        <v>45294</v>
      </c>
      <c r="D999" s="291" t="s">
        <v>7554</v>
      </c>
      <c r="E999" s="292">
        <v>45294</v>
      </c>
    </row>
    <row r="1000" spans="1:5" ht="14.4" x14ac:dyDescent="0.55000000000000004">
      <c r="A1000" s="289" t="s">
        <v>347</v>
      </c>
      <c r="B1000" s="290">
        <v>1528507.13</v>
      </c>
      <c r="D1000" s="291" t="s">
        <v>7555</v>
      </c>
      <c r="E1000" s="292">
        <v>1528507.13</v>
      </c>
    </row>
    <row r="1001" spans="1:5" ht="14.4" x14ac:dyDescent="0.55000000000000004">
      <c r="A1001" s="289" t="s">
        <v>348</v>
      </c>
      <c r="B1001" s="290">
        <v>253437.28</v>
      </c>
      <c r="D1001" s="291" t="s">
        <v>7556</v>
      </c>
      <c r="E1001" s="292">
        <v>253437.28</v>
      </c>
    </row>
    <row r="1002" spans="1:5" ht="14.4" x14ac:dyDescent="0.55000000000000004">
      <c r="A1002" s="289" t="s">
        <v>1412</v>
      </c>
      <c r="B1002" s="290">
        <v>68264</v>
      </c>
      <c r="D1002" s="291" t="s">
        <v>7557</v>
      </c>
      <c r="E1002" s="292">
        <v>68264</v>
      </c>
    </row>
    <row r="1003" spans="1:5" ht="14.4" x14ac:dyDescent="0.55000000000000004">
      <c r="A1003" s="289" t="s">
        <v>1413</v>
      </c>
      <c r="B1003" s="290">
        <v>126092.81</v>
      </c>
      <c r="D1003" s="291" t="s">
        <v>7558</v>
      </c>
      <c r="E1003" s="292">
        <v>126092.81</v>
      </c>
    </row>
    <row r="1004" spans="1:5" ht="14.4" x14ac:dyDescent="0.55000000000000004">
      <c r="A1004" s="289" t="s">
        <v>349</v>
      </c>
      <c r="B1004" s="290">
        <v>167483</v>
      </c>
      <c r="D1004" s="291" t="s">
        <v>10093</v>
      </c>
      <c r="E1004" s="292">
        <v>167483</v>
      </c>
    </row>
    <row r="1005" spans="1:5" ht="14.4" x14ac:dyDescent="0.55000000000000004">
      <c r="A1005" s="289" t="s">
        <v>1414</v>
      </c>
      <c r="B1005" s="290">
        <v>45094.96</v>
      </c>
      <c r="D1005" s="291" t="s">
        <v>7559</v>
      </c>
      <c r="E1005" s="292">
        <v>45094.96</v>
      </c>
    </row>
    <row r="1006" spans="1:5" ht="14.4" x14ac:dyDescent="0.55000000000000004">
      <c r="A1006" s="289" t="s">
        <v>350</v>
      </c>
      <c r="B1006" s="290">
        <v>10672</v>
      </c>
      <c r="D1006" s="291" t="s">
        <v>10094</v>
      </c>
      <c r="E1006" s="292">
        <v>10672</v>
      </c>
    </row>
    <row r="1007" spans="1:5" ht="14.4" x14ac:dyDescent="0.55000000000000004">
      <c r="A1007" s="289" t="s">
        <v>351</v>
      </c>
      <c r="B1007" s="290">
        <v>455531</v>
      </c>
      <c r="D1007" s="291" t="s">
        <v>10095</v>
      </c>
      <c r="E1007" s="292">
        <v>455531</v>
      </c>
    </row>
    <row r="1008" spans="1:5" ht="14.4" x14ac:dyDescent="0.55000000000000004">
      <c r="A1008" s="289" t="s">
        <v>352</v>
      </c>
      <c r="B1008" s="290">
        <v>174417.89</v>
      </c>
      <c r="D1008" s="291" t="s">
        <v>7560</v>
      </c>
      <c r="E1008" s="292">
        <v>174417.89</v>
      </c>
    </row>
    <row r="1009" spans="1:5" ht="14.4" x14ac:dyDescent="0.55000000000000004">
      <c r="A1009" s="289" t="s">
        <v>353</v>
      </c>
      <c r="B1009" s="290">
        <v>385629.4</v>
      </c>
      <c r="D1009" s="291" t="s">
        <v>7561</v>
      </c>
      <c r="E1009" s="292">
        <v>385629.4</v>
      </c>
    </row>
    <row r="1010" spans="1:5" ht="14.4" x14ac:dyDescent="0.55000000000000004">
      <c r="A1010" s="289" t="s">
        <v>354</v>
      </c>
      <c r="B1010" s="290">
        <v>791746.72</v>
      </c>
      <c r="D1010" s="291" t="s">
        <v>7562</v>
      </c>
      <c r="E1010" s="292">
        <v>791746.72</v>
      </c>
    </row>
    <row r="1011" spans="1:5" ht="14.4" x14ac:dyDescent="0.55000000000000004">
      <c r="A1011" s="289" t="s">
        <v>1415</v>
      </c>
      <c r="B1011" s="290">
        <v>680076</v>
      </c>
      <c r="D1011" s="291" t="s">
        <v>7563</v>
      </c>
      <c r="E1011" s="292">
        <v>680076</v>
      </c>
    </row>
    <row r="1012" spans="1:5" ht="14.4" x14ac:dyDescent="0.55000000000000004">
      <c r="A1012" s="289" t="s">
        <v>355</v>
      </c>
      <c r="B1012" s="290">
        <v>171449.67</v>
      </c>
      <c r="D1012" s="291" t="s">
        <v>7564</v>
      </c>
      <c r="E1012" s="292">
        <v>171449.67</v>
      </c>
    </row>
    <row r="1013" spans="1:5" ht="14.4" x14ac:dyDescent="0.55000000000000004">
      <c r="A1013" s="289" t="s">
        <v>356</v>
      </c>
      <c r="B1013" s="290">
        <v>382426.85</v>
      </c>
      <c r="D1013" s="291" t="s">
        <v>7565</v>
      </c>
      <c r="E1013" s="292">
        <v>382426.85</v>
      </c>
    </row>
    <row r="1014" spans="1:5" ht="14.4" x14ac:dyDescent="0.55000000000000004">
      <c r="A1014" s="289" t="s">
        <v>357</v>
      </c>
      <c r="B1014" s="290">
        <v>1545559.49</v>
      </c>
      <c r="D1014" s="291" t="s">
        <v>7566</v>
      </c>
      <c r="E1014" s="292">
        <v>1545559.49</v>
      </c>
    </row>
    <row r="1015" spans="1:5" ht="14.4" x14ac:dyDescent="0.55000000000000004">
      <c r="A1015" s="289" t="s">
        <v>1416</v>
      </c>
      <c r="B1015" s="290">
        <v>361809.88</v>
      </c>
      <c r="D1015" s="291" t="s">
        <v>7567</v>
      </c>
      <c r="E1015" s="292">
        <v>361809.88</v>
      </c>
    </row>
    <row r="1016" spans="1:5" ht="14.4" x14ac:dyDescent="0.55000000000000004">
      <c r="A1016" s="289" t="s">
        <v>4035</v>
      </c>
      <c r="B1016" s="290">
        <v>22943</v>
      </c>
      <c r="D1016" s="291" t="s">
        <v>7568</v>
      </c>
      <c r="E1016" s="292">
        <v>22943</v>
      </c>
    </row>
    <row r="1017" spans="1:5" ht="14.4" x14ac:dyDescent="0.55000000000000004">
      <c r="A1017" s="289" t="s">
        <v>1417</v>
      </c>
      <c r="B1017" s="290">
        <v>14300</v>
      </c>
      <c r="D1017" s="291" t="s">
        <v>7569</v>
      </c>
      <c r="E1017" s="292">
        <v>14300</v>
      </c>
    </row>
    <row r="1018" spans="1:5" ht="14.4" x14ac:dyDescent="0.55000000000000004">
      <c r="A1018" s="289" t="s">
        <v>4036</v>
      </c>
      <c r="B1018" s="290">
        <v>11820.5</v>
      </c>
      <c r="D1018" s="291" t="s">
        <v>7570</v>
      </c>
      <c r="E1018" s="292">
        <v>11820.5</v>
      </c>
    </row>
    <row r="1019" spans="1:5" ht="14.4" x14ac:dyDescent="0.55000000000000004">
      <c r="A1019" s="289" t="s">
        <v>358</v>
      </c>
      <c r="B1019" s="290">
        <v>249712.51</v>
      </c>
      <c r="D1019" s="291" t="s">
        <v>7571</v>
      </c>
      <c r="E1019" s="292">
        <v>249712.51</v>
      </c>
    </row>
    <row r="1020" spans="1:5" ht="14.4" x14ac:dyDescent="0.55000000000000004">
      <c r="A1020" s="289" t="s">
        <v>1418</v>
      </c>
      <c r="B1020" s="290">
        <v>20625.310000000001</v>
      </c>
      <c r="D1020" s="291" t="s">
        <v>7572</v>
      </c>
      <c r="E1020" s="292">
        <v>20625.310000000001</v>
      </c>
    </row>
    <row r="1021" spans="1:5" ht="14.4" x14ac:dyDescent="0.55000000000000004">
      <c r="A1021" s="289" t="s">
        <v>359</v>
      </c>
      <c r="B1021" s="290">
        <v>507298</v>
      </c>
      <c r="D1021" s="291" t="s">
        <v>10096</v>
      </c>
      <c r="E1021" s="292">
        <v>507298</v>
      </c>
    </row>
    <row r="1022" spans="1:5" ht="14.4" x14ac:dyDescent="0.55000000000000004">
      <c r="A1022" s="289" t="s">
        <v>360</v>
      </c>
      <c r="B1022" s="290">
        <v>138715.01999999999</v>
      </c>
      <c r="D1022" s="291" t="s">
        <v>7573</v>
      </c>
      <c r="E1022" s="292">
        <v>138715.01999999999</v>
      </c>
    </row>
    <row r="1023" spans="1:5" ht="14.4" x14ac:dyDescent="0.55000000000000004">
      <c r="A1023" s="289" t="s">
        <v>361</v>
      </c>
      <c r="B1023" s="290">
        <v>864207.32</v>
      </c>
      <c r="D1023" s="291" t="s">
        <v>7574</v>
      </c>
      <c r="E1023" s="292">
        <v>864207.32</v>
      </c>
    </row>
    <row r="1024" spans="1:5" ht="14.4" x14ac:dyDescent="0.55000000000000004">
      <c r="A1024" s="289" t="s">
        <v>362</v>
      </c>
      <c r="B1024" s="290">
        <v>245475.61</v>
      </c>
      <c r="D1024" s="291" t="s">
        <v>7575</v>
      </c>
      <c r="E1024" s="292">
        <v>245475.61</v>
      </c>
    </row>
    <row r="1025" spans="1:5" ht="14.4" x14ac:dyDescent="0.55000000000000004">
      <c r="A1025" s="289" t="s">
        <v>363</v>
      </c>
      <c r="B1025" s="290">
        <v>159647.51999999999</v>
      </c>
      <c r="D1025" s="291" t="s">
        <v>7576</v>
      </c>
      <c r="E1025" s="292">
        <v>159647.51999999999</v>
      </c>
    </row>
    <row r="1026" spans="1:5" ht="14.4" x14ac:dyDescent="0.55000000000000004">
      <c r="A1026" s="289" t="s">
        <v>364</v>
      </c>
      <c r="B1026" s="290">
        <v>523110</v>
      </c>
      <c r="D1026" s="291" t="s">
        <v>7577</v>
      </c>
      <c r="E1026" s="292">
        <v>523110</v>
      </c>
    </row>
    <row r="1027" spans="1:5" ht="14.4" x14ac:dyDescent="0.55000000000000004">
      <c r="A1027" s="289" t="s">
        <v>365</v>
      </c>
      <c r="B1027" s="290">
        <v>157840.72</v>
      </c>
      <c r="D1027" s="291" t="s">
        <v>7578</v>
      </c>
      <c r="E1027" s="292">
        <v>157840.72</v>
      </c>
    </row>
    <row r="1028" spans="1:5" ht="14.4" x14ac:dyDescent="0.55000000000000004">
      <c r="A1028" s="289" t="s">
        <v>1419</v>
      </c>
      <c r="B1028" s="290">
        <v>7715</v>
      </c>
      <c r="D1028" s="291" t="s">
        <v>7579</v>
      </c>
      <c r="E1028" s="292">
        <v>7715</v>
      </c>
    </row>
    <row r="1029" spans="1:5" ht="14.4" x14ac:dyDescent="0.55000000000000004">
      <c r="A1029" s="289" t="s">
        <v>1420</v>
      </c>
      <c r="B1029" s="290">
        <v>63212.89</v>
      </c>
      <c r="D1029" s="291" t="s">
        <v>7580</v>
      </c>
      <c r="E1029" s="292">
        <v>63212.89</v>
      </c>
    </row>
    <row r="1030" spans="1:5" ht="14.4" x14ac:dyDescent="0.55000000000000004">
      <c r="A1030" s="289" t="s">
        <v>366</v>
      </c>
      <c r="B1030" s="290">
        <v>50641.09</v>
      </c>
      <c r="D1030" s="291" t="s">
        <v>7581</v>
      </c>
      <c r="E1030" s="292">
        <v>50641.09</v>
      </c>
    </row>
    <row r="1031" spans="1:5" ht="14.4" x14ac:dyDescent="0.55000000000000004">
      <c r="A1031" s="289" t="s">
        <v>367</v>
      </c>
      <c r="B1031" s="290">
        <v>822750</v>
      </c>
      <c r="D1031" s="291" t="s">
        <v>10097</v>
      </c>
      <c r="E1031" s="292">
        <v>822750</v>
      </c>
    </row>
    <row r="1032" spans="1:5" ht="14.4" x14ac:dyDescent="0.55000000000000004">
      <c r="A1032" s="289" t="s">
        <v>368</v>
      </c>
      <c r="B1032" s="290">
        <v>510035.52</v>
      </c>
      <c r="D1032" s="291" t="s">
        <v>7582</v>
      </c>
      <c r="E1032" s="292">
        <v>510035.52</v>
      </c>
    </row>
    <row r="1033" spans="1:5" ht="14.4" x14ac:dyDescent="0.55000000000000004">
      <c r="A1033" s="289" t="s">
        <v>1421</v>
      </c>
      <c r="B1033" s="290">
        <v>176732.46</v>
      </c>
      <c r="D1033" s="291" t="s">
        <v>7583</v>
      </c>
      <c r="E1033" s="292">
        <v>176732.46</v>
      </c>
    </row>
    <row r="1034" spans="1:5" ht="14.4" x14ac:dyDescent="0.55000000000000004">
      <c r="A1034" s="289" t="s">
        <v>369</v>
      </c>
      <c r="B1034" s="290">
        <v>790449.11</v>
      </c>
      <c r="D1034" s="291" t="s">
        <v>7584</v>
      </c>
      <c r="E1034" s="292">
        <v>790449.11</v>
      </c>
    </row>
    <row r="1035" spans="1:5" ht="14.4" x14ac:dyDescent="0.55000000000000004">
      <c r="A1035" s="289" t="s">
        <v>370</v>
      </c>
      <c r="B1035" s="290">
        <v>1859434.91</v>
      </c>
      <c r="D1035" s="291" t="s">
        <v>7585</v>
      </c>
      <c r="E1035" s="292">
        <v>1859434.91</v>
      </c>
    </row>
    <row r="1036" spans="1:5" ht="14.4" x14ac:dyDescent="0.55000000000000004">
      <c r="A1036" s="289" t="s">
        <v>371</v>
      </c>
      <c r="B1036" s="290">
        <v>21223</v>
      </c>
      <c r="D1036" s="291" t="s">
        <v>10098</v>
      </c>
      <c r="E1036" s="292">
        <v>21223</v>
      </c>
    </row>
    <row r="1037" spans="1:5" ht="14.4" x14ac:dyDescent="0.55000000000000004">
      <c r="A1037" s="289" t="s">
        <v>372</v>
      </c>
      <c r="B1037" s="290">
        <v>118317</v>
      </c>
      <c r="D1037" s="291" t="s">
        <v>10099</v>
      </c>
      <c r="E1037" s="292">
        <v>118317</v>
      </c>
    </row>
    <row r="1038" spans="1:5" ht="14.4" x14ac:dyDescent="0.55000000000000004">
      <c r="A1038" s="289" t="s">
        <v>373</v>
      </c>
      <c r="B1038" s="290">
        <v>164140.20000000001</v>
      </c>
      <c r="D1038" s="291" t="s">
        <v>7586</v>
      </c>
      <c r="E1038" s="292">
        <v>164140.20000000001</v>
      </c>
    </row>
    <row r="1039" spans="1:5" ht="14.4" x14ac:dyDescent="0.55000000000000004">
      <c r="A1039" s="289" t="s">
        <v>374</v>
      </c>
      <c r="B1039" s="290">
        <v>449789.59</v>
      </c>
      <c r="D1039" s="291" t="s">
        <v>7587</v>
      </c>
      <c r="E1039" s="292">
        <v>449789.59</v>
      </c>
    </row>
    <row r="1040" spans="1:5" ht="14.4" x14ac:dyDescent="0.55000000000000004">
      <c r="A1040" s="289" t="s">
        <v>375</v>
      </c>
      <c r="B1040" s="290">
        <v>239884</v>
      </c>
      <c r="D1040" s="291" t="s">
        <v>7588</v>
      </c>
      <c r="E1040" s="292">
        <v>239884</v>
      </c>
    </row>
    <row r="1041" spans="1:5" ht="14.4" x14ac:dyDescent="0.55000000000000004">
      <c r="A1041" s="289" t="s">
        <v>1422</v>
      </c>
      <c r="B1041" s="290">
        <v>194770.18</v>
      </c>
      <c r="D1041" s="291" t="s">
        <v>7589</v>
      </c>
      <c r="E1041" s="292">
        <v>194770.18</v>
      </c>
    </row>
    <row r="1042" spans="1:5" ht="14.4" x14ac:dyDescent="0.55000000000000004">
      <c r="A1042" s="289" t="s">
        <v>376</v>
      </c>
      <c r="B1042" s="290">
        <v>29943.25</v>
      </c>
      <c r="D1042" s="291" t="s">
        <v>7590</v>
      </c>
      <c r="E1042" s="292">
        <v>29943.25</v>
      </c>
    </row>
    <row r="1043" spans="1:5" ht="14.4" x14ac:dyDescent="0.55000000000000004">
      <c r="A1043" s="289" t="s">
        <v>1423</v>
      </c>
      <c r="B1043" s="290">
        <v>532821.32999999996</v>
      </c>
      <c r="D1043" s="291" t="s">
        <v>7591</v>
      </c>
      <c r="E1043" s="292">
        <v>532821.32999999996</v>
      </c>
    </row>
    <row r="1044" spans="1:5" ht="14.4" x14ac:dyDescent="0.55000000000000004">
      <c r="A1044" s="289" t="s">
        <v>377</v>
      </c>
      <c r="B1044" s="290">
        <v>1621706.4</v>
      </c>
      <c r="D1044" s="291" t="s">
        <v>7592</v>
      </c>
      <c r="E1044" s="292">
        <v>1621706.4</v>
      </c>
    </row>
    <row r="1045" spans="1:5" ht="14.4" x14ac:dyDescent="0.55000000000000004">
      <c r="A1045" s="289" t="s">
        <v>1424</v>
      </c>
      <c r="B1045" s="290">
        <v>6589.68</v>
      </c>
      <c r="D1045" s="291" t="s">
        <v>7593</v>
      </c>
      <c r="E1045" s="292">
        <v>6589.68</v>
      </c>
    </row>
    <row r="1046" spans="1:5" ht="14.4" x14ac:dyDescent="0.55000000000000004">
      <c r="A1046" s="289" t="s">
        <v>1425</v>
      </c>
      <c r="B1046" s="290">
        <v>3878.83</v>
      </c>
      <c r="D1046" s="291" t="s">
        <v>7594</v>
      </c>
      <c r="E1046" s="292">
        <v>3878.83</v>
      </c>
    </row>
    <row r="1047" spans="1:5" ht="14.4" x14ac:dyDescent="0.55000000000000004">
      <c r="A1047" s="289" t="s">
        <v>1426</v>
      </c>
      <c r="B1047" s="290">
        <v>15019</v>
      </c>
      <c r="D1047" s="291" t="s">
        <v>7595</v>
      </c>
      <c r="E1047" s="292">
        <v>15019</v>
      </c>
    </row>
    <row r="1048" spans="1:5" ht="14.4" x14ac:dyDescent="0.55000000000000004">
      <c r="A1048" s="289" t="s">
        <v>1427</v>
      </c>
      <c r="B1048" s="290">
        <v>13630.08</v>
      </c>
      <c r="D1048" s="291" t="s">
        <v>7596</v>
      </c>
      <c r="E1048" s="292">
        <v>13630.08</v>
      </c>
    </row>
    <row r="1049" spans="1:5" ht="14.4" x14ac:dyDescent="0.55000000000000004">
      <c r="A1049" s="289" t="s">
        <v>1428</v>
      </c>
      <c r="B1049" s="290">
        <v>57397</v>
      </c>
      <c r="D1049" s="291" t="s">
        <v>7597</v>
      </c>
      <c r="E1049" s="292">
        <v>57397</v>
      </c>
    </row>
    <row r="1050" spans="1:5" ht="14.4" x14ac:dyDescent="0.55000000000000004">
      <c r="A1050" s="289" t="s">
        <v>378</v>
      </c>
      <c r="B1050" s="290">
        <v>440026.42</v>
      </c>
      <c r="D1050" s="291" t="s">
        <v>7598</v>
      </c>
      <c r="E1050" s="292">
        <v>440026.42</v>
      </c>
    </row>
    <row r="1051" spans="1:5" ht="14.4" x14ac:dyDescent="0.55000000000000004">
      <c r="A1051" s="289" t="s">
        <v>379</v>
      </c>
      <c r="B1051" s="290">
        <v>2546361.61</v>
      </c>
      <c r="D1051" s="291" t="s">
        <v>7599</v>
      </c>
      <c r="E1051" s="292">
        <v>2546361.61</v>
      </c>
    </row>
    <row r="1052" spans="1:5" ht="14.4" x14ac:dyDescent="0.55000000000000004">
      <c r="A1052" s="289" t="s">
        <v>380</v>
      </c>
      <c r="B1052" s="290">
        <v>20595.560000000001</v>
      </c>
      <c r="D1052" s="291" t="s">
        <v>10100</v>
      </c>
      <c r="E1052" s="292">
        <v>20595.560000000001</v>
      </c>
    </row>
    <row r="1053" spans="1:5" ht="14.4" x14ac:dyDescent="0.55000000000000004">
      <c r="A1053" s="289" t="s">
        <v>381</v>
      </c>
      <c r="B1053" s="290">
        <v>29778</v>
      </c>
      <c r="D1053" s="291" t="s">
        <v>10101</v>
      </c>
      <c r="E1053" s="292">
        <v>29778</v>
      </c>
    </row>
    <row r="1054" spans="1:5" ht="14.4" x14ac:dyDescent="0.55000000000000004">
      <c r="A1054" s="289" t="s">
        <v>382</v>
      </c>
      <c r="B1054" s="290">
        <v>405744.48</v>
      </c>
      <c r="D1054" s="291" t="s">
        <v>10102</v>
      </c>
      <c r="E1054" s="292">
        <v>405744.48</v>
      </c>
    </row>
    <row r="1055" spans="1:5" ht="14.4" x14ac:dyDescent="0.55000000000000004">
      <c r="A1055" s="289" t="s">
        <v>1429</v>
      </c>
      <c r="B1055" s="290">
        <v>2083158</v>
      </c>
      <c r="D1055" s="291" t="s">
        <v>7600</v>
      </c>
      <c r="E1055" s="292">
        <v>2083158</v>
      </c>
    </row>
    <row r="1056" spans="1:5" ht="14.4" x14ac:dyDescent="0.55000000000000004">
      <c r="A1056" s="289" t="s">
        <v>383</v>
      </c>
      <c r="B1056" s="290">
        <v>68718</v>
      </c>
      <c r="D1056" s="291" t="s">
        <v>10103</v>
      </c>
      <c r="E1056" s="292">
        <v>68718</v>
      </c>
    </row>
    <row r="1057" spans="1:5" ht="14.4" x14ac:dyDescent="0.55000000000000004">
      <c r="A1057" s="289" t="s">
        <v>384</v>
      </c>
      <c r="B1057" s="290">
        <v>49144.92</v>
      </c>
      <c r="D1057" s="291" t="s">
        <v>7601</v>
      </c>
      <c r="E1057" s="292">
        <v>49144.92</v>
      </c>
    </row>
    <row r="1058" spans="1:5" ht="14.4" x14ac:dyDescent="0.55000000000000004">
      <c r="A1058" s="289" t="s">
        <v>385</v>
      </c>
      <c r="B1058" s="290">
        <v>193322.3</v>
      </c>
      <c r="D1058" s="291" t="s">
        <v>7602</v>
      </c>
      <c r="E1058" s="292">
        <v>193322.3</v>
      </c>
    </row>
    <row r="1059" spans="1:5" ht="14.4" x14ac:dyDescent="0.55000000000000004">
      <c r="A1059" s="289" t="s">
        <v>386</v>
      </c>
      <c r="B1059" s="290">
        <v>239315</v>
      </c>
      <c r="D1059" s="291" t="s">
        <v>10104</v>
      </c>
      <c r="E1059" s="292">
        <v>239315</v>
      </c>
    </row>
    <row r="1060" spans="1:5" ht="14.4" x14ac:dyDescent="0.55000000000000004">
      <c r="A1060" s="289" t="s">
        <v>387</v>
      </c>
      <c r="B1060" s="290">
        <v>4609004</v>
      </c>
      <c r="D1060" s="291" t="s">
        <v>10105</v>
      </c>
      <c r="E1060" s="292">
        <v>4609004</v>
      </c>
    </row>
    <row r="1061" spans="1:5" ht="14.4" x14ac:dyDescent="0.55000000000000004">
      <c r="A1061" s="289" t="s">
        <v>388</v>
      </c>
      <c r="B1061" s="290">
        <v>42606</v>
      </c>
      <c r="D1061" s="291" t="s">
        <v>10106</v>
      </c>
      <c r="E1061" s="292">
        <v>42606</v>
      </c>
    </row>
    <row r="1062" spans="1:5" ht="14.4" x14ac:dyDescent="0.55000000000000004">
      <c r="A1062" s="289" t="s">
        <v>389</v>
      </c>
      <c r="B1062" s="290">
        <v>226890</v>
      </c>
      <c r="D1062" s="291" t="s">
        <v>10107</v>
      </c>
      <c r="E1062" s="292">
        <v>226890</v>
      </c>
    </row>
    <row r="1063" spans="1:5" ht="14.4" x14ac:dyDescent="0.55000000000000004">
      <c r="A1063" s="289" t="s">
        <v>390</v>
      </c>
      <c r="B1063" s="290">
        <v>55574.52</v>
      </c>
      <c r="D1063" s="291" t="s">
        <v>7603</v>
      </c>
      <c r="E1063" s="292">
        <v>55574.52</v>
      </c>
    </row>
    <row r="1064" spans="1:5" ht="14.4" x14ac:dyDescent="0.55000000000000004">
      <c r="A1064" s="289" t="s">
        <v>391</v>
      </c>
      <c r="B1064" s="290">
        <v>71354.22</v>
      </c>
      <c r="D1064" s="291" t="s">
        <v>7604</v>
      </c>
      <c r="E1064" s="292">
        <v>71354.22</v>
      </c>
    </row>
    <row r="1065" spans="1:5" ht="14.4" x14ac:dyDescent="0.55000000000000004">
      <c r="A1065" s="289" t="s">
        <v>392</v>
      </c>
      <c r="B1065" s="290">
        <v>126745.22</v>
      </c>
      <c r="D1065" s="291" t="s">
        <v>7605</v>
      </c>
      <c r="E1065" s="292">
        <v>126745.22</v>
      </c>
    </row>
    <row r="1066" spans="1:5" ht="14.4" x14ac:dyDescent="0.55000000000000004">
      <c r="A1066" s="289" t="s">
        <v>393</v>
      </c>
      <c r="B1066" s="290">
        <v>1044754.01</v>
      </c>
      <c r="D1066" s="291" t="s">
        <v>7606</v>
      </c>
      <c r="E1066" s="292">
        <v>1044754.01</v>
      </c>
    </row>
    <row r="1067" spans="1:5" ht="14.4" x14ac:dyDescent="0.55000000000000004">
      <c r="A1067" s="289" t="s">
        <v>1430</v>
      </c>
      <c r="B1067" s="290">
        <v>231115.69</v>
      </c>
      <c r="D1067" s="291" t="s">
        <v>7607</v>
      </c>
      <c r="E1067" s="292">
        <v>231115.69</v>
      </c>
    </row>
    <row r="1068" spans="1:5" ht="14.4" x14ac:dyDescent="0.55000000000000004">
      <c r="A1068" s="289" t="s">
        <v>394</v>
      </c>
      <c r="B1068" s="290">
        <v>678510</v>
      </c>
      <c r="D1068" s="291" t="s">
        <v>10108</v>
      </c>
      <c r="E1068" s="292">
        <v>678510</v>
      </c>
    </row>
    <row r="1069" spans="1:5" ht="14.4" x14ac:dyDescent="0.55000000000000004">
      <c r="A1069" s="289" t="s">
        <v>1431</v>
      </c>
      <c r="B1069" s="290">
        <v>243490.35</v>
      </c>
      <c r="D1069" s="291" t="s">
        <v>7608</v>
      </c>
      <c r="E1069" s="292">
        <v>243490.35</v>
      </c>
    </row>
    <row r="1070" spans="1:5" ht="14.4" x14ac:dyDescent="0.55000000000000004">
      <c r="A1070" s="289" t="s">
        <v>395</v>
      </c>
      <c r="B1070" s="290">
        <v>763557.62</v>
      </c>
      <c r="D1070" s="291" t="s">
        <v>7609</v>
      </c>
      <c r="E1070" s="292">
        <v>763557.62</v>
      </c>
    </row>
    <row r="1071" spans="1:5" ht="14.4" x14ac:dyDescent="0.55000000000000004">
      <c r="A1071" s="289" t="s">
        <v>396</v>
      </c>
      <c r="B1071" s="290">
        <v>44193.84</v>
      </c>
      <c r="D1071" s="291" t="s">
        <v>10109</v>
      </c>
      <c r="E1071" s="292">
        <v>44193.84</v>
      </c>
    </row>
    <row r="1072" spans="1:5" ht="14.4" x14ac:dyDescent="0.55000000000000004">
      <c r="A1072" s="289" t="s">
        <v>397</v>
      </c>
      <c r="B1072" s="290">
        <v>1016769.39</v>
      </c>
      <c r="D1072" s="291" t="s">
        <v>7610</v>
      </c>
      <c r="E1072" s="292">
        <v>1016769.39</v>
      </c>
    </row>
    <row r="1073" spans="1:5" ht="14.4" x14ac:dyDescent="0.55000000000000004">
      <c r="A1073" s="289" t="s">
        <v>398</v>
      </c>
      <c r="B1073" s="290">
        <v>304967</v>
      </c>
      <c r="D1073" s="291" t="s">
        <v>7611</v>
      </c>
      <c r="E1073" s="292">
        <v>304967</v>
      </c>
    </row>
    <row r="1074" spans="1:5" ht="14.4" x14ac:dyDescent="0.55000000000000004">
      <c r="A1074" s="289" t="s">
        <v>399</v>
      </c>
      <c r="B1074" s="290">
        <v>12162</v>
      </c>
      <c r="D1074" s="291" t="s">
        <v>10110</v>
      </c>
      <c r="E1074" s="292">
        <v>12162</v>
      </c>
    </row>
    <row r="1075" spans="1:5" ht="14.4" x14ac:dyDescent="0.55000000000000004">
      <c r="A1075" s="289" t="s">
        <v>4037</v>
      </c>
      <c r="B1075" s="290">
        <v>14167</v>
      </c>
      <c r="D1075" s="291" t="s">
        <v>7612</v>
      </c>
      <c r="E1075" s="292">
        <v>14167</v>
      </c>
    </row>
    <row r="1076" spans="1:5" ht="14.4" x14ac:dyDescent="0.55000000000000004">
      <c r="A1076" s="289" t="s">
        <v>4038</v>
      </c>
      <c r="B1076" s="290">
        <v>14013</v>
      </c>
      <c r="D1076" s="291" t="s">
        <v>7613</v>
      </c>
      <c r="E1076" s="292">
        <v>14013</v>
      </c>
    </row>
    <row r="1077" spans="1:5" ht="14.4" x14ac:dyDescent="0.55000000000000004">
      <c r="A1077" s="289" t="s">
        <v>400</v>
      </c>
      <c r="B1077" s="290">
        <v>179175.56</v>
      </c>
      <c r="D1077" s="291" t="s">
        <v>7614</v>
      </c>
      <c r="E1077" s="292">
        <v>179175.56</v>
      </c>
    </row>
    <row r="1078" spans="1:5" ht="14.4" x14ac:dyDescent="0.55000000000000004">
      <c r="A1078" s="289" t="s">
        <v>401</v>
      </c>
      <c r="B1078" s="290">
        <v>879898.33</v>
      </c>
      <c r="D1078" s="291" t="s">
        <v>7615</v>
      </c>
      <c r="E1078" s="292">
        <v>879898.33</v>
      </c>
    </row>
    <row r="1079" spans="1:5" ht="14.4" x14ac:dyDescent="0.55000000000000004">
      <c r="A1079" s="289" t="s">
        <v>402</v>
      </c>
      <c r="B1079" s="290">
        <v>87555.46</v>
      </c>
      <c r="D1079" s="291" t="s">
        <v>7616</v>
      </c>
      <c r="E1079" s="292">
        <v>87555.46</v>
      </c>
    </row>
    <row r="1080" spans="1:5" ht="14.4" x14ac:dyDescent="0.55000000000000004">
      <c r="A1080" s="289" t="s">
        <v>403</v>
      </c>
      <c r="B1080" s="290">
        <v>486048.03</v>
      </c>
      <c r="D1080" s="291" t="s">
        <v>7617</v>
      </c>
      <c r="E1080" s="292">
        <v>486048.03</v>
      </c>
    </row>
    <row r="1081" spans="1:5" ht="14.4" x14ac:dyDescent="0.55000000000000004">
      <c r="A1081" s="289" t="s">
        <v>404</v>
      </c>
      <c r="B1081" s="290">
        <v>697807.35</v>
      </c>
      <c r="D1081" s="291" t="s">
        <v>7618</v>
      </c>
      <c r="E1081" s="292">
        <v>697807.35</v>
      </c>
    </row>
    <row r="1082" spans="1:5" ht="14.4" x14ac:dyDescent="0.55000000000000004">
      <c r="A1082" s="289" t="s">
        <v>405</v>
      </c>
      <c r="B1082" s="290">
        <v>20363</v>
      </c>
      <c r="D1082" s="291" t="s">
        <v>10111</v>
      </c>
      <c r="E1082" s="292">
        <v>20363</v>
      </c>
    </row>
    <row r="1083" spans="1:5" ht="14.4" x14ac:dyDescent="0.55000000000000004">
      <c r="A1083" s="289" t="s">
        <v>406</v>
      </c>
      <c r="B1083" s="290">
        <v>448320.61</v>
      </c>
      <c r="D1083" s="291" t="s">
        <v>7619</v>
      </c>
      <c r="E1083" s="292">
        <v>448320.61</v>
      </c>
    </row>
    <row r="1084" spans="1:5" ht="14.4" x14ac:dyDescent="0.55000000000000004">
      <c r="A1084" s="289" t="s">
        <v>407</v>
      </c>
      <c r="B1084" s="290">
        <v>242180.33</v>
      </c>
      <c r="D1084" s="291" t="s">
        <v>7620</v>
      </c>
      <c r="E1084" s="292">
        <v>242180.33</v>
      </c>
    </row>
    <row r="1085" spans="1:5" ht="14.4" x14ac:dyDescent="0.55000000000000004">
      <c r="A1085" s="289" t="s">
        <v>408</v>
      </c>
      <c r="B1085" s="290">
        <v>87792.13</v>
      </c>
      <c r="D1085" s="291" t="s">
        <v>7621</v>
      </c>
      <c r="E1085" s="292">
        <v>87792.13</v>
      </c>
    </row>
    <row r="1086" spans="1:5" ht="14.4" x14ac:dyDescent="0.55000000000000004">
      <c r="A1086" s="289" t="s">
        <v>409</v>
      </c>
      <c r="B1086" s="290">
        <v>199849.06</v>
      </c>
      <c r="D1086" s="291" t="s">
        <v>7622</v>
      </c>
      <c r="E1086" s="292">
        <v>199849.06</v>
      </c>
    </row>
    <row r="1087" spans="1:5" ht="14.4" x14ac:dyDescent="0.55000000000000004">
      <c r="A1087" s="289" t="s">
        <v>410</v>
      </c>
      <c r="B1087" s="290">
        <v>355733.01</v>
      </c>
      <c r="D1087" s="291" t="s">
        <v>10112</v>
      </c>
      <c r="E1087" s="292">
        <v>355733.01</v>
      </c>
    </row>
    <row r="1088" spans="1:5" ht="14.4" x14ac:dyDescent="0.55000000000000004">
      <c r="A1088" s="289" t="s">
        <v>411</v>
      </c>
      <c r="B1088" s="290">
        <v>6746360.8700000001</v>
      </c>
      <c r="D1088" s="291" t="s">
        <v>7623</v>
      </c>
      <c r="E1088" s="292">
        <v>6746360.8700000001</v>
      </c>
    </row>
    <row r="1089" spans="1:5" ht="14.4" x14ac:dyDescent="0.55000000000000004">
      <c r="A1089" s="289" t="s">
        <v>1432</v>
      </c>
      <c r="B1089" s="290">
        <v>2838.77</v>
      </c>
      <c r="D1089" s="291" t="s">
        <v>7624</v>
      </c>
      <c r="E1089" s="292">
        <v>2838.77</v>
      </c>
    </row>
    <row r="1090" spans="1:5" ht="14.4" x14ac:dyDescent="0.55000000000000004">
      <c r="A1090" s="289" t="s">
        <v>412</v>
      </c>
      <c r="B1090" s="290">
        <v>12335</v>
      </c>
      <c r="D1090" s="291" t="s">
        <v>10113</v>
      </c>
      <c r="E1090" s="292">
        <v>12335</v>
      </c>
    </row>
    <row r="1091" spans="1:5" ht="14.4" x14ac:dyDescent="0.55000000000000004">
      <c r="A1091" s="289" t="s">
        <v>413</v>
      </c>
      <c r="B1091" s="290">
        <v>78617.31</v>
      </c>
      <c r="D1091" s="291" t="s">
        <v>7625</v>
      </c>
      <c r="E1091" s="292">
        <v>78617.31</v>
      </c>
    </row>
    <row r="1092" spans="1:5" ht="14.4" x14ac:dyDescent="0.55000000000000004">
      <c r="A1092" s="289" t="s">
        <v>414</v>
      </c>
      <c r="B1092" s="290">
        <v>13539.28</v>
      </c>
      <c r="D1092" s="291" t="s">
        <v>10114</v>
      </c>
      <c r="E1092" s="292">
        <v>13539.28</v>
      </c>
    </row>
    <row r="1093" spans="1:5" ht="14.4" x14ac:dyDescent="0.55000000000000004">
      <c r="A1093" s="289" t="s">
        <v>1433</v>
      </c>
      <c r="B1093" s="290">
        <v>46210</v>
      </c>
      <c r="D1093" s="291" t="s">
        <v>7626</v>
      </c>
      <c r="E1093" s="292">
        <v>46210</v>
      </c>
    </row>
    <row r="1094" spans="1:5" ht="14.4" x14ac:dyDescent="0.55000000000000004">
      <c r="A1094" s="289" t="s">
        <v>415</v>
      </c>
      <c r="B1094" s="290">
        <v>4156</v>
      </c>
      <c r="D1094" s="291" t="s">
        <v>10115</v>
      </c>
      <c r="E1094" s="292">
        <v>4156</v>
      </c>
    </row>
    <row r="1095" spans="1:5" ht="14.4" x14ac:dyDescent="0.55000000000000004">
      <c r="A1095" s="289" t="s">
        <v>4039</v>
      </c>
      <c r="B1095" s="290">
        <v>10923</v>
      </c>
      <c r="D1095" s="291" t="s">
        <v>7627</v>
      </c>
      <c r="E1095" s="292">
        <v>10923</v>
      </c>
    </row>
    <row r="1096" spans="1:5" ht="14.4" x14ac:dyDescent="0.55000000000000004">
      <c r="A1096" s="289" t="s">
        <v>416</v>
      </c>
      <c r="B1096" s="290">
        <v>279616</v>
      </c>
      <c r="D1096" s="291" t="s">
        <v>7628</v>
      </c>
      <c r="E1096" s="292">
        <v>279616</v>
      </c>
    </row>
    <row r="1097" spans="1:5" ht="14.4" x14ac:dyDescent="0.55000000000000004">
      <c r="A1097" s="289" t="s">
        <v>417</v>
      </c>
      <c r="B1097" s="290">
        <v>645912.67000000004</v>
      </c>
      <c r="D1097" s="291" t="s">
        <v>7629</v>
      </c>
      <c r="E1097" s="292">
        <v>645912.67000000004</v>
      </c>
    </row>
    <row r="1098" spans="1:5" ht="14.4" x14ac:dyDescent="0.55000000000000004">
      <c r="A1098" s="289" t="s">
        <v>418</v>
      </c>
      <c r="B1098" s="290">
        <v>934913</v>
      </c>
      <c r="D1098" s="291" t="s">
        <v>10116</v>
      </c>
      <c r="E1098" s="292">
        <v>934913</v>
      </c>
    </row>
    <row r="1099" spans="1:5" ht="14.4" x14ac:dyDescent="0.55000000000000004">
      <c r="A1099" s="289" t="s">
        <v>419</v>
      </c>
      <c r="B1099" s="290">
        <v>54043.34</v>
      </c>
      <c r="D1099" s="291" t="s">
        <v>7630</v>
      </c>
      <c r="E1099" s="292">
        <v>54043.34</v>
      </c>
    </row>
    <row r="1100" spans="1:5" ht="14.4" x14ac:dyDescent="0.55000000000000004">
      <c r="A1100" s="289" t="s">
        <v>420</v>
      </c>
      <c r="B1100" s="290">
        <v>790541.06</v>
      </c>
      <c r="D1100" s="291" t="s">
        <v>7631</v>
      </c>
      <c r="E1100" s="292">
        <v>790541.06</v>
      </c>
    </row>
    <row r="1101" spans="1:5" ht="14.4" x14ac:dyDescent="0.55000000000000004">
      <c r="A1101" s="289" t="s">
        <v>421</v>
      </c>
      <c r="B1101" s="290">
        <v>17276</v>
      </c>
      <c r="D1101" s="291" t="s">
        <v>10117</v>
      </c>
      <c r="E1101" s="292">
        <v>17276</v>
      </c>
    </row>
    <row r="1102" spans="1:5" ht="14.4" x14ac:dyDescent="0.55000000000000004">
      <c r="A1102" s="289" t="s">
        <v>422</v>
      </c>
      <c r="B1102" s="290">
        <v>129894</v>
      </c>
      <c r="D1102" s="291" t="s">
        <v>10118</v>
      </c>
      <c r="E1102" s="292">
        <v>129894</v>
      </c>
    </row>
    <row r="1103" spans="1:5" ht="14.4" x14ac:dyDescent="0.55000000000000004">
      <c r="A1103" s="289" t="s">
        <v>423</v>
      </c>
      <c r="B1103" s="290">
        <v>284328</v>
      </c>
      <c r="D1103" s="291" t="s">
        <v>7632</v>
      </c>
      <c r="E1103" s="292">
        <v>284328</v>
      </c>
    </row>
    <row r="1104" spans="1:5" ht="14.4" x14ac:dyDescent="0.55000000000000004">
      <c r="A1104" s="289" t="s">
        <v>424</v>
      </c>
      <c r="B1104" s="290">
        <v>1160049.48</v>
      </c>
      <c r="D1104" s="291" t="s">
        <v>7633</v>
      </c>
      <c r="E1104" s="292">
        <v>1160049.48</v>
      </c>
    </row>
    <row r="1105" spans="1:5" ht="14.4" x14ac:dyDescent="0.55000000000000004">
      <c r="A1105" s="289" t="s">
        <v>425</v>
      </c>
      <c r="B1105" s="290">
        <v>16436.169999999998</v>
      </c>
      <c r="D1105" s="291" t="s">
        <v>7634</v>
      </c>
      <c r="E1105" s="292">
        <v>16436.169999999998</v>
      </c>
    </row>
    <row r="1106" spans="1:5" ht="14.4" x14ac:dyDescent="0.55000000000000004">
      <c r="A1106" s="289" t="s">
        <v>426</v>
      </c>
      <c r="B1106" s="290">
        <v>276950.96999999997</v>
      </c>
      <c r="D1106" s="291" t="s">
        <v>7635</v>
      </c>
      <c r="E1106" s="292">
        <v>276950.96999999997</v>
      </c>
    </row>
    <row r="1107" spans="1:5" ht="14.4" x14ac:dyDescent="0.55000000000000004">
      <c r="A1107" s="289" t="s">
        <v>427</v>
      </c>
      <c r="B1107" s="290">
        <v>381295.29</v>
      </c>
      <c r="D1107" s="291" t="s">
        <v>7636</v>
      </c>
      <c r="E1107" s="292">
        <v>381295.29</v>
      </c>
    </row>
    <row r="1108" spans="1:5" ht="14.4" x14ac:dyDescent="0.55000000000000004">
      <c r="A1108" s="289" t="s">
        <v>428</v>
      </c>
      <c r="B1108" s="290">
        <v>68302.320000000007</v>
      </c>
      <c r="D1108" s="291" t="s">
        <v>7637</v>
      </c>
      <c r="E1108" s="292">
        <v>68302.320000000007</v>
      </c>
    </row>
    <row r="1109" spans="1:5" ht="14.4" x14ac:dyDescent="0.55000000000000004">
      <c r="A1109" s="289" t="s">
        <v>429</v>
      </c>
      <c r="B1109" s="290">
        <v>38941.81</v>
      </c>
      <c r="D1109" s="291" t="s">
        <v>7638</v>
      </c>
      <c r="E1109" s="292">
        <v>38941.81</v>
      </c>
    </row>
    <row r="1110" spans="1:5" ht="14.4" x14ac:dyDescent="0.55000000000000004">
      <c r="A1110" s="289" t="s">
        <v>430</v>
      </c>
      <c r="B1110" s="290">
        <v>315206.32</v>
      </c>
      <c r="D1110" s="291" t="s">
        <v>7639</v>
      </c>
      <c r="E1110" s="292">
        <v>315206.32</v>
      </c>
    </row>
    <row r="1111" spans="1:5" ht="14.4" x14ac:dyDescent="0.55000000000000004">
      <c r="A1111" s="289" t="s">
        <v>431</v>
      </c>
      <c r="B1111" s="290">
        <v>424481.47</v>
      </c>
      <c r="D1111" s="291" t="s">
        <v>7640</v>
      </c>
      <c r="E1111" s="292">
        <v>424481.47</v>
      </c>
    </row>
    <row r="1112" spans="1:5" ht="14.4" x14ac:dyDescent="0.55000000000000004">
      <c r="A1112" s="289" t="s">
        <v>432</v>
      </c>
      <c r="B1112" s="290">
        <v>106028.14</v>
      </c>
      <c r="D1112" s="291" t="s">
        <v>7641</v>
      </c>
      <c r="E1112" s="292">
        <v>106028.14</v>
      </c>
    </row>
    <row r="1113" spans="1:5" ht="14.4" x14ac:dyDescent="0.55000000000000004">
      <c r="A1113" s="289" t="s">
        <v>433</v>
      </c>
      <c r="B1113" s="290">
        <v>232000.19</v>
      </c>
      <c r="D1113" s="291" t="s">
        <v>7642</v>
      </c>
      <c r="E1113" s="292">
        <v>232000.19</v>
      </c>
    </row>
    <row r="1114" spans="1:5" ht="14.4" x14ac:dyDescent="0.55000000000000004">
      <c r="A1114" s="289" t="s">
        <v>1434</v>
      </c>
      <c r="B1114" s="290">
        <v>13939</v>
      </c>
      <c r="D1114" s="291" t="s">
        <v>7643</v>
      </c>
      <c r="E1114" s="292">
        <v>13939</v>
      </c>
    </row>
    <row r="1115" spans="1:5" ht="14.4" x14ac:dyDescent="0.55000000000000004">
      <c r="A1115" s="289" t="s">
        <v>434</v>
      </c>
      <c r="B1115" s="290">
        <v>1401003.04</v>
      </c>
      <c r="D1115" s="291" t="s">
        <v>7644</v>
      </c>
      <c r="E1115" s="292">
        <v>1401003.04</v>
      </c>
    </row>
    <row r="1116" spans="1:5" ht="14.4" x14ac:dyDescent="0.55000000000000004">
      <c r="A1116" s="289" t="s">
        <v>435</v>
      </c>
      <c r="B1116" s="290">
        <v>53638.06</v>
      </c>
      <c r="D1116" s="291" t="s">
        <v>7645</v>
      </c>
      <c r="E1116" s="292">
        <v>53638.06</v>
      </c>
    </row>
    <row r="1117" spans="1:5" ht="14.4" x14ac:dyDescent="0.55000000000000004">
      <c r="A1117" s="289" t="s">
        <v>1435</v>
      </c>
      <c r="B1117" s="290">
        <v>690589.14</v>
      </c>
      <c r="D1117" s="291" t="s">
        <v>7646</v>
      </c>
      <c r="E1117" s="292">
        <v>690589.14</v>
      </c>
    </row>
    <row r="1118" spans="1:5" ht="14.4" x14ac:dyDescent="0.55000000000000004">
      <c r="A1118" s="289" t="s">
        <v>1436</v>
      </c>
      <c r="B1118" s="290">
        <v>103775</v>
      </c>
      <c r="D1118" s="291" t="s">
        <v>7647</v>
      </c>
      <c r="E1118" s="292">
        <v>103775</v>
      </c>
    </row>
    <row r="1119" spans="1:5" ht="14.4" x14ac:dyDescent="0.55000000000000004">
      <c r="A1119" s="289" t="s">
        <v>436</v>
      </c>
      <c r="B1119" s="290">
        <v>504014.78</v>
      </c>
      <c r="D1119" s="291" t="s">
        <v>7648</v>
      </c>
      <c r="E1119" s="292">
        <v>504014.78</v>
      </c>
    </row>
    <row r="1120" spans="1:5" ht="14.4" x14ac:dyDescent="0.55000000000000004">
      <c r="A1120" s="289" t="s">
        <v>1437</v>
      </c>
      <c r="B1120" s="290">
        <v>736325</v>
      </c>
      <c r="D1120" s="291" t="s">
        <v>7649</v>
      </c>
      <c r="E1120" s="292">
        <v>736325</v>
      </c>
    </row>
    <row r="1121" spans="1:5" ht="14.4" x14ac:dyDescent="0.55000000000000004">
      <c r="A1121" s="289" t="s">
        <v>437</v>
      </c>
      <c r="B1121" s="290">
        <v>599012.30000000005</v>
      </c>
      <c r="D1121" s="291" t="s">
        <v>7650</v>
      </c>
      <c r="E1121" s="292">
        <v>599012.30000000005</v>
      </c>
    </row>
    <row r="1122" spans="1:5" ht="14.4" x14ac:dyDescent="0.55000000000000004">
      <c r="A1122" s="289" t="s">
        <v>438</v>
      </c>
      <c r="B1122" s="290">
        <v>893850.76</v>
      </c>
      <c r="D1122" s="291" t="s">
        <v>7651</v>
      </c>
      <c r="E1122" s="292">
        <v>893850.76</v>
      </c>
    </row>
    <row r="1123" spans="1:5" ht="14.4" x14ac:dyDescent="0.55000000000000004">
      <c r="A1123" s="289" t="s">
        <v>439</v>
      </c>
      <c r="B1123" s="290">
        <v>511416</v>
      </c>
      <c r="D1123" s="291" t="s">
        <v>7652</v>
      </c>
      <c r="E1123" s="292">
        <v>511416</v>
      </c>
    </row>
    <row r="1124" spans="1:5" ht="14.4" x14ac:dyDescent="0.55000000000000004">
      <c r="A1124" s="289" t="s">
        <v>1438</v>
      </c>
      <c r="B1124" s="290">
        <v>633569.48</v>
      </c>
      <c r="D1124" s="291" t="s">
        <v>7653</v>
      </c>
      <c r="E1124" s="292">
        <v>633569.48</v>
      </c>
    </row>
    <row r="1125" spans="1:5" ht="14.4" x14ac:dyDescent="0.55000000000000004">
      <c r="A1125" s="289" t="s">
        <v>440</v>
      </c>
      <c r="B1125" s="290">
        <v>456619</v>
      </c>
      <c r="D1125" s="291" t="s">
        <v>10119</v>
      </c>
      <c r="E1125" s="292">
        <v>456619</v>
      </c>
    </row>
    <row r="1126" spans="1:5" ht="14.4" x14ac:dyDescent="0.55000000000000004">
      <c r="A1126" s="289" t="s">
        <v>441</v>
      </c>
      <c r="B1126" s="290">
        <v>416959.51</v>
      </c>
      <c r="D1126" s="291" t="s">
        <v>7654</v>
      </c>
      <c r="E1126" s="292">
        <v>416959.51</v>
      </c>
    </row>
    <row r="1127" spans="1:5" ht="14.4" x14ac:dyDescent="0.55000000000000004">
      <c r="A1127" s="289" t="s">
        <v>442</v>
      </c>
      <c r="B1127" s="290">
        <v>463260.9</v>
      </c>
      <c r="D1127" s="291" t="s">
        <v>7655</v>
      </c>
      <c r="E1127" s="292">
        <v>463260.9</v>
      </c>
    </row>
    <row r="1128" spans="1:5" ht="14.4" x14ac:dyDescent="0.55000000000000004">
      <c r="A1128" s="289" t="s">
        <v>1439</v>
      </c>
      <c r="B1128" s="290">
        <v>527312</v>
      </c>
      <c r="D1128" s="291" t="s">
        <v>7656</v>
      </c>
      <c r="E1128" s="292">
        <v>527312</v>
      </c>
    </row>
    <row r="1129" spans="1:5" ht="14.4" x14ac:dyDescent="0.55000000000000004">
      <c r="A1129" s="289" t="s">
        <v>443</v>
      </c>
      <c r="B1129" s="290">
        <v>56616</v>
      </c>
      <c r="D1129" s="291" t="s">
        <v>7657</v>
      </c>
      <c r="E1129" s="292">
        <v>56616</v>
      </c>
    </row>
    <row r="1130" spans="1:5" ht="14.4" x14ac:dyDescent="0.55000000000000004">
      <c r="A1130" s="289" t="s">
        <v>1440</v>
      </c>
      <c r="B1130" s="290">
        <v>103764.03</v>
      </c>
      <c r="D1130" s="291" t="s">
        <v>7658</v>
      </c>
      <c r="E1130" s="292">
        <v>103764.03</v>
      </c>
    </row>
    <row r="1131" spans="1:5" ht="14.4" x14ac:dyDescent="0.55000000000000004">
      <c r="A1131" s="289" t="s">
        <v>444</v>
      </c>
      <c r="B1131" s="290">
        <v>83315.98</v>
      </c>
      <c r="D1131" s="291" t="s">
        <v>7659</v>
      </c>
      <c r="E1131" s="292">
        <v>83315.98</v>
      </c>
    </row>
    <row r="1132" spans="1:5" ht="14.4" x14ac:dyDescent="0.55000000000000004">
      <c r="A1132" s="289" t="s">
        <v>445</v>
      </c>
      <c r="B1132" s="290">
        <v>152187.01</v>
      </c>
      <c r="D1132" s="291" t="s">
        <v>10120</v>
      </c>
      <c r="E1132" s="292">
        <v>152187.01</v>
      </c>
    </row>
    <row r="1133" spans="1:5" ht="14.4" x14ac:dyDescent="0.55000000000000004">
      <c r="A1133" s="289" t="s">
        <v>446</v>
      </c>
      <c r="B1133" s="290">
        <v>47577.59</v>
      </c>
      <c r="D1133" s="291" t="s">
        <v>7660</v>
      </c>
      <c r="E1133" s="292">
        <v>47577.59</v>
      </c>
    </row>
    <row r="1134" spans="1:5" ht="14.4" x14ac:dyDescent="0.55000000000000004">
      <c r="A1134" s="289" t="s">
        <v>447</v>
      </c>
      <c r="B1134" s="290">
        <v>1593406.68</v>
      </c>
      <c r="D1134" s="291" t="s">
        <v>7661</v>
      </c>
      <c r="E1134" s="292">
        <v>1593406.68</v>
      </c>
    </row>
    <row r="1135" spans="1:5" ht="14.4" x14ac:dyDescent="0.55000000000000004">
      <c r="A1135" s="289" t="s">
        <v>4040</v>
      </c>
      <c r="B1135" s="290">
        <v>22135</v>
      </c>
      <c r="D1135" s="291" t="s">
        <v>7662</v>
      </c>
      <c r="E1135" s="292">
        <v>22135</v>
      </c>
    </row>
    <row r="1136" spans="1:5" ht="14.4" x14ac:dyDescent="0.55000000000000004">
      <c r="A1136" s="289" t="s">
        <v>448</v>
      </c>
      <c r="B1136" s="290">
        <v>417247.87</v>
      </c>
      <c r="D1136" s="291" t="s">
        <v>7663</v>
      </c>
      <c r="E1136" s="292">
        <v>417247.87</v>
      </c>
    </row>
    <row r="1137" spans="1:5" ht="14.4" x14ac:dyDescent="0.55000000000000004">
      <c r="A1137" s="289" t="s">
        <v>1441</v>
      </c>
      <c r="B1137" s="290">
        <v>104585</v>
      </c>
      <c r="D1137" s="291" t="s">
        <v>7664</v>
      </c>
      <c r="E1137" s="292">
        <v>104585</v>
      </c>
    </row>
    <row r="1138" spans="1:5" ht="14.4" x14ac:dyDescent="0.55000000000000004">
      <c r="A1138" s="289" t="s">
        <v>449</v>
      </c>
      <c r="B1138" s="290">
        <v>4319896.6900000004</v>
      </c>
      <c r="D1138" s="291" t="s">
        <v>7665</v>
      </c>
      <c r="E1138" s="292">
        <v>4319896.6900000004</v>
      </c>
    </row>
    <row r="1139" spans="1:5" ht="14.4" x14ac:dyDescent="0.55000000000000004">
      <c r="A1139" s="289" t="s">
        <v>450</v>
      </c>
      <c r="B1139" s="290">
        <v>44540</v>
      </c>
      <c r="D1139" s="291" t="s">
        <v>10121</v>
      </c>
      <c r="E1139" s="292">
        <v>44540</v>
      </c>
    </row>
    <row r="1140" spans="1:5" ht="14.4" x14ac:dyDescent="0.55000000000000004">
      <c r="A1140" s="289" t="s">
        <v>1442</v>
      </c>
      <c r="B1140" s="290">
        <v>13556</v>
      </c>
      <c r="D1140" s="291" t="s">
        <v>10466</v>
      </c>
      <c r="E1140" s="292">
        <v>13556</v>
      </c>
    </row>
    <row r="1141" spans="1:5" ht="14.4" x14ac:dyDescent="0.55000000000000004">
      <c r="A1141" s="289" t="s">
        <v>451</v>
      </c>
      <c r="B1141" s="290">
        <v>128474</v>
      </c>
      <c r="D1141" s="291" t="s">
        <v>10122</v>
      </c>
      <c r="E1141" s="292">
        <v>128474</v>
      </c>
    </row>
    <row r="1142" spans="1:5" ht="14.4" x14ac:dyDescent="0.55000000000000004">
      <c r="A1142" s="289" t="s">
        <v>452</v>
      </c>
      <c r="B1142" s="290">
        <v>9061.81</v>
      </c>
      <c r="D1142" s="291" t="s">
        <v>7666</v>
      </c>
      <c r="E1142" s="292">
        <v>9061.81</v>
      </c>
    </row>
    <row r="1143" spans="1:5" ht="14.4" x14ac:dyDescent="0.55000000000000004">
      <c r="A1143" s="289" t="s">
        <v>453</v>
      </c>
      <c r="B1143" s="290">
        <v>120124.7</v>
      </c>
      <c r="D1143" s="291" t="s">
        <v>7667</v>
      </c>
      <c r="E1143" s="292">
        <v>120124.7</v>
      </c>
    </row>
    <row r="1144" spans="1:5" ht="14.4" x14ac:dyDescent="0.55000000000000004">
      <c r="A1144" s="289" t="s">
        <v>454</v>
      </c>
      <c r="B1144" s="290">
        <v>106136.21</v>
      </c>
      <c r="D1144" s="291" t="s">
        <v>7668</v>
      </c>
      <c r="E1144" s="292">
        <v>106136.21</v>
      </c>
    </row>
    <row r="1145" spans="1:5" ht="14.4" x14ac:dyDescent="0.55000000000000004">
      <c r="A1145" s="289" t="s">
        <v>455</v>
      </c>
      <c r="B1145" s="290">
        <v>1142949.67</v>
      </c>
      <c r="D1145" s="291" t="s">
        <v>7669</v>
      </c>
      <c r="E1145" s="292">
        <v>1142949.67</v>
      </c>
    </row>
    <row r="1146" spans="1:5" ht="14.4" x14ac:dyDescent="0.55000000000000004">
      <c r="A1146" s="289" t="s">
        <v>1443</v>
      </c>
      <c r="B1146" s="290">
        <v>601.71</v>
      </c>
      <c r="D1146" s="291" t="s">
        <v>7670</v>
      </c>
      <c r="E1146" s="292">
        <v>601.71</v>
      </c>
    </row>
    <row r="1147" spans="1:5" ht="14.4" x14ac:dyDescent="0.55000000000000004">
      <c r="A1147" s="289" t="s">
        <v>456</v>
      </c>
      <c r="B1147" s="290">
        <v>609126.34</v>
      </c>
      <c r="D1147" s="291" t="s">
        <v>7671</v>
      </c>
      <c r="E1147" s="292">
        <v>609126.34</v>
      </c>
    </row>
    <row r="1148" spans="1:5" ht="14.4" x14ac:dyDescent="0.55000000000000004">
      <c r="A1148" s="289" t="s">
        <v>457</v>
      </c>
      <c r="B1148" s="290">
        <v>9659</v>
      </c>
      <c r="D1148" s="291" t="s">
        <v>10123</v>
      </c>
      <c r="E1148" s="292">
        <v>9659</v>
      </c>
    </row>
    <row r="1149" spans="1:5" ht="14.4" x14ac:dyDescent="0.55000000000000004">
      <c r="A1149" s="289" t="s">
        <v>458</v>
      </c>
      <c r="B1149" s="290">
        <v>990691.85</v>
      </c>
      <c r="D1149" s="291" t="s">
        <v>7672</v>
      </c>
      <c r="E1149" s="292">
        <v>990691.85</v>
      </c>
    </row>
    <row r="1150" spans="1:5" ht="14.4" x14ac:dyDescent="0.55000000000000004">
      <c r="A1150" s="289" t="s">
        <v>1444</v>
      </c>
      <c r="B1150" s="290">
        <v>90106.55</v>
      </c>
      <c r="D1150" s="291" t="s">
        <v>7673</v>
      </c>
      <c r="E1150" s="292">
        <v>90106.55</v>
      </c>
    </row>
    <row r="1151" spans="1:5" ht="14.4" x14ac:dyDescent="0.55000000000000004">
      <c r="A1151" s="289" t="s">
        <v>459</v>
      </c>
      <c r="B1151" s="290">
        <v>315725.49</v>
      </c>
      <c r="D1151" s="291" t="s">
        <v>7674</v>
      </c>
      <c r="E1151" s="292">
        <v>315725.49</v>
      </c>
    </row>
    <row r="1152" spans="1:5" ht="14.4" x14ac:dyDescent="0.55000000000000004">
      <c r="A1152" s="289" t="s">
        <v>460</v>
      </c>
      <c r="B1152" s="290">
        <v>85424</v>
      </c>
      <c r="D1152" s="291" t="s">
        <v>7675</v>
      </c>
      <c r="E1152" s="292">
        <v>85424</v>
      </c>
    </row>
    <row r="1153" spans="1:5" ht="14.4" x14ac:dyDescent="0.55000000000000004">
      <c r="A1153" s="289" t="s">
        <v>461</v>
      </c>
      <c r="B1153" s="290">
        <v>5557</v>
      </c>
      <c r="D1153" s="291" t="s">
        <v>10124</v>
      </c>
      <c r="E1153" s="292">
        <v>5557</v>
      </c>
    </row>
    <row r="1154" spans="1:5" ht="14.4" x14ac:dyDescent="0.55000000000000004">
      <c r="A1154" s="289" t="s">
        <v>1445</v>
      </c>
      <c r="B1154" s="290">
        <v>13241.98</v>
      </c>
      <c r="D1154" s="291" t="s">
        <v>7676</v>
      </c>
      <c r="E1154" s="292">
        <v>13241.98</v>
      </c>
    </row>
    <row r="1155" spans="1:5" ht="14.4" x14ac:dyDescent="0.55000000000000004">
      <c r="A1155" s="289" t="s">
        <v>1446</v>
      </c>
      <c r="B1155" s="290">
        <v>73439</v>
      </c>
      <c r="D1155" s="291" t="s">
        <v>7677</v>
      </c>
      <c r="E1155" s="292">
        <v>73439</v>
      </c>
    </row>
    <row r="1156" spans="1:5" ht="14.4" x14ac:dyDescent="0.55000000000000004">
      <c r="A1156" s="289" t="s">
        <v>1447</v>
      </c>
      <c r="B1156" s="290">
        <v>6708</v>
      </c>
      <c r="D1156" s="291" t="s">
        <v>7678</v>
      </c>
      <c r="E1156" s="292">
        <v>6708</v>
      </c>
    </row>
    <row r="1157" spans="1:5" ht="14.4" x14ac:dyDescent="0.55000000000000004">
      <c r="A1157" s="289" t="s">
        <v>1448</v>
      </c>
      <c r="B1157" s="290">
        <v>2090</v>
      </c>
      <c r="D1157" s="291" t="s">
        <v>7679</v>
      </c>
      <c r="E1157" s="292">
        <v>2090</v>
      </c>
    </row>
    <row r="1158" spans="1:5" ht="14.4" x14ac:dyDescent="0.55000000000000004">
      <c r="A1158" s="289" t="s">
        <v>1449</v>
      </c>
      <c r="B1158" s="290">
        <v>1296</v>
      </c>
      <c r="D1158" s="291" t="s">
        <v>7680</v>
      </c>
      <c r="E1158" s="292">
        <v>1296</v>
      </c>
    </row>
    <row r="1159" spans="1:5" ht="14.4" x14ac:dyDescent="0.55000000000000004">
      <c r="A1159" s="289" t="s">
        <v>1450</v>
      </c>
      <c r="B1159" s="290">
        <v>1946</v>
      </c>
      <c r="D1159" s="291" t="s">
        <v>7681</v>
      </c>
      <c r="E1159" s="292">
        <v>1946</v>
      </c>
    </row>
    <row r="1160" spans="1:5" ht="14.4" x14ac:dyDescent="0.55000000000000004">
      <c r="A1160" s="289" t="s">
        <v>1451</v>
      </c>
      <c r="B1160" s="290">
        <v>15320</v>
      </c>
      <c r="D1160" s="291" t="s">
        <v>7682</v>
      </c>
      <c r="E1160" s="292">
        <v>15320</v>
      </c>
    </row>
    <row r="1161" spans="1:5" ht="14.4" x14ac:dyDescent="0.55000000000000004">
      <c r="A1161" s="289" t="s">
        <v>1452</v>
      </c>
      <c r="B1161" s="290">
        <v>4337</v>
      </c>
      <c r="D1161" s="291" t="s">
        <v>7683</v>
      </c>
      <c r="E1161" s="292">
        <v>4337</v>
      </c>
    </row>
    <row r="1162" spans="1:5" ht="14.4" x14ac:dyDescent="0.55000000000000004">
      <c r="A1162" s="289" t="s">
        <v>1453</v>
      </c>
      <c r="B1162" s="290">
        <v>10252</v>
      </c>
      <c r="D1162" s="291" t="s">
        <v>7684</v>
      </c>
      <c r="E1162" s="292">
        <v>10252</v>
      </c>
    </row>
    <row r="1163" spans="1:5" ht="14.4" x14ac:dyDescent="0.55000000000000004">
      <c r="A1163" s="289" t="s">
        <v>1454</v>
      </c>
      <c r="B1163" s="290">
        <v>9551.33</v>
      </c>
      <c r="D1163" s="291" t="s">
        <v>7685</v>
      </c>
      <c r="E1163" s="292">
        <v>9551.33</v>
      </c>
    </row>
    <row r="1164" spans="1:5" ht="14.4" x14ac:dyDescent="0.55000000000000004">
      <c r="A1164" s="289" t="s">
        <v>1455</v>
      </c>
      <c r="B1164" s="290">
        <v>33233.43</v>
      </c>
      <c r="D1164" s="291" t="s">
        <v>7686</v>
      </c>
      <c r="E1164" s="292">
        <v>33233.43</v>
      </c>
    </row>
    <row r="1165" spans="1:5" ht="14.4" x14ac:dyDescent="0.55000000000000004">
      <c r="A1165" s="289" t="s">
        <v>1456</v>
      </c>
      <c r="B1165" s="290">
        <v>354</v>
      </c>
      <c r="D1165" s="291" t="s">
        <v>7687</v>
      </c>
      <c r="E1165" s="292">
        <v>354</v>
      </c>
    </row>
    <row r="1166" spans="1:5" ht="14.4" x14ac:dyDescent="0.55000000000000004">
      <c r="A1166" s="289" t="s">
        <v>1457</v>
      </c>
      <c r="B1166" s="290">
        <v>207163.33</v>
      </c>
      <c r="D1166" s="291" t="s">
        <v>7688</v>
      </c>
      <c r="E1166" s="292">
        <v>207163.33</v>
      </c>
    </row>
    <row r="1167" spans="1:5" ht="14.4" x14ac:dyDescent="0.55000000000000004">
      <c r="A1167" s="289" t="s">
        <v>1458</v>
      </c>
      <c r="B1167" s="290">
        <v>8660</v>
      </c>
      <c r="D1167" s="291" t="s">
        <v>7689</v>
      </c>
      <c r="E1167" s="292">
        <v>8660</v>
      </c>
    </row>
    <row r="1168" spans="1:5" ht="14.4" x14ac:dyDescent="0.55000000000000004">
      <c r="A1168" s="289" t="s">
        <v>1459</v>
      </c>
      <c r="B1168" s="290">
        <v>6797</v>
      </c>
      <c r="D1168" s="291" t="s">
        <v>7690</v>
      </c>
      <c r="E1168" s="292">
        <v>6797</v>
      </c>
    </row>
    <row r="1169" spans="1:5" ht="14.4" x14ac:dyDescent="0.55000000000000004">
      <c r="A1169" s="289" t="s">
        <v>1460</v>
      </c>
      <c r="B1169" s="290">
        <v>251</v>
      </c>
      <c r="D1169" s="291" t="s">
        <v>7691</v>
      </c>
      <c r="E1169" s="292">
        <v>251</v>
      </c>
    </row>
    <row r="1170" spans="1:5" ht="14.4" x14ac:dyDescent="0.55000000000000004">
      <c r="A1170" s="289" t="s">
        <v>462</v>
      </c>
      <c r="B1170" s="290">
        <v>13317</v>
      </c>
      <c r="D1170" s="291" t="s">
        <v>10125</v>
      </c>
      <c r="E1170" s="292">
        <v>13317</v>
      </c>
    </row>
    <row r="1171" spans="1:5" ht="14.4" x14ac:dyDescent="0.55000000000000004">
      <c r="A1171" s="289" t="s">
        <v>4042</v>
      </c>
      <c r="B1171" s="290">
        <v>483</v>
      </c>
      <c r="D1171" s="291" t="s">
        <v>10467</v>
      </c>
      <c r="E1171" s="292">
        <v>483</v>
      </c>
    </row>
    <row r="1172" spans="1:5" ht="14.4" x14ac:dyDescent="0.55000000000000004">
      <c r="A1172" s="289" t="s">
        <v>1461</v>
      </c>
      <c r="B1172" s="290">
        <v>1455.98</v>
      </c>
      <c r="D1172" s="291" t="s">
        <v>7692</v>
      </c>
      <c r="E1172" s="292">
        <v>1455.98</v>
      </c>
    </row>
    <row r="1173" spans="1:5" ht="14.4" x14ac:dyDescent="0.55000000000000004">
      <c r="A1173" s="289" t="s">
        <v>1462</v>
      </c>
      <c r="B1173" s="290">
        <v>41222</v>
      </c>
      <c r="D1173" s="291" t="s">
        <v>7693</v>
      </c>
      <c r="E1173" s="292">
        <v>41222</v>
      </c>
    </row>
    <row r="1174" spans="1:5" ht="14.4" x14ac:dyDescent="0.55000000000000004">
      <c r="A1174" s="289" t="s">
        <v>1463</v>
      </c>
      <c r="B1174" s="290">
        <v>14158.19</v>
      </c>
      <c r="D1174" s="291" t="s">
        <v>7694</v>
      </c>
      <c r="E1174" s="292">
        <v>14158.19</v>
      </c>
    </row>
    <row r="1175" spans="1:5" ht="14.4" x14ac:dyDescent="0.55000000000000004">
      <c r="A1175" s="289" t="s">
        <v>1464</v>
      </c>
      <c r="B1175" s="290">
        <v>11526</v>
      </c>
      <c r="D1175" s="291" t="s">
        <v>7695</v>
      </c>
      <c r="E1175" s="292">
        <v>11526</v>
      </c>
    </row>
    <row r="1176" spans="1:5" ht="14.4" x14ac:dyDescent="0.55000000000000004">
      <c r="A1176" s="289" t="s">
        <v>1465</v>
      </c>
      <c r="B1176" s="290">
        <v>127035.5</v>
      </c>
      <c r="D1176" s="291" t="s">
        <v>7696</v>
      </c>
      <c r="E1176" s="292">
        <v>127035.5</v>
      </c>
    </row>
    <row r="1177" spans="1:5" ht="14.4" x14ac:dyDescent="0.55000000000000004">
      <c r="A1177" s="289" t="s">
        <v>1466</v>
      </c>
      <c r="B1177" s="290">
        <v>13941</v>
      </c>
      <c r="D1177" s="291" t="s">
        <v>7697</v>
      </c>
      <c r="E1177" s="292">
        <v>13941</v>
      </c>
    </row>
    <row r="1178" spans="1:5" ht="14.4" x14ac:dyDescent="0.55000000000000004">
      <c r="A1178" s="289" t="s">
        <v>1467</v>
      </c>
      <c r="B1178" s="290">
        <v>2658</v>
      </c>
      <c r="D1178" s="291" t="s">
        <v>7698</v>
      </c>
      <c r="E1178" s="292">
        <v>2658</v>
      </c>
    </row>
    <row r="1179" spans="1:5" ht="14.4" x14ac:dyDescent="0.55000000000000004">
      <c r="A1179" s="289" t="s">
        <v>1468</v>
      </c>
      <c r="B1179" s="290">
        <v>1285</v>
      </c>
      <c r="D1179" s="291" t="s">
        <v>7699</v>
      </c>
      <c r="E1179" s="292">
        <v>1285</v>
      </c>
    </row>
    <row r="1180" spans="1:5" ht="14.4" x14ac:dyDescent="0.55000000000000004">
      <c r="A1180" s="289" t="s">
        <v>1469</v>
      </c>
      <c r="B1180" s="290">
        <v>31899</v>
      </c>
      <c r="D1180" s="291" t="s">
        <v>7700</v>
      </c>
      <c r="E1180" s="292">
        <v>31899</v>
      </c>
    </row>
    <row r="1181" spans="1:5" ht="14.4" x14ac:dyDescent="0.55000000000000004">
      <c r="A1181" s="289" t="s">
        <v>1470</v>
      </c>
      <c r="B1181" s="290">
        <v>1841.07</v>
      </c>
      <c r="D1181" s="291" t="s">
        <v>7701</v>
      </c>
      <c r="E1181" s="292">
        <v>1841.07</v>
      </c>
    </row>
    <row r="1182" spans="1:5" ht="14.4" x14ac:dyDescent="0.55000000000000004">
      <c r="A1182" s="289" t="s">
        <v>463</v>
      </c>
      <c r="B1182" s="290">
        <v>580</v>
      </c>
      <c r="D1182" s="291" t="s">
        <v>10126</v>
      </c>
      <c r="E1182" s="292">
        <v>580</v>
      </c>
    </row>
    <row r="1183" spans="1:5" ht="14.4" x14ac:dyDescent="0.55000000000000004">
      <c r="A1183" s="289" t="s">
        <v>1471</v>
      </c>
      <c r="B1183" s="290">
        <v>38298.97</v>
      </c>
      <c r="D1183" s="291" t="s">
        <v>7702</v>
      </c>
      <c r="E1183" s="292">
        <v>38298.97</v>
      </c>
    </row>
    <row r="1184" spans="1:5" ht="14.4" x14ac:dyDescent="0.55000000000000004">
      <c r="A1184" s="289" t="s">
        <v>1472</v>
      </c>
      <c r="B1184" s="290">
        <v>1085</v>
      </c>
      <c r="D1184" s="291" t="s">
        <v>7703</v>
      </c>
      <c r="E1184" s="292">
        <v>1085</v>
      </c>
    </row>
    <row r="1185" spans="1:5" ht="14.4" x14ac:dyDescent="0.55000000000000004">
      <c r="A1185" s="289" t="s">
        <v>464</v>
      </c>
      <c r="B1185" s="290">
        <v>105261.91</v>
      </c>
      <c r="D1185" s="291" t="s">
        <v>7704</v>
      </c>
      <c r="E1185" s="292">
        <v>105261.91</v>
      </c>
    </row>
    <row r="1186" spans="1:5" ht="14.4" x14ac:dyDescent="0.55000000000000004">
      <c r="A1186" s="289" t="s">
        <v>1473</v>
      </c>
      <c r="B1186" s="290">
        <v>17804.12</v>
      </c>
      <c r="D1186" s="291" t="s">
        <v>7705</v>
      </c>
      <c r="E1186" s="292">
        <v>17804.12</v>
      </c>
    </row>
    <row r="1187" spans="1:5" ht="14.4" x14ac:dyDescent="0.55000000000000004">
      <c r="A1187" s="289" t="s">
        <v>1474</v>
      </c>
      <c r="B1187" s="290">
        <v>4757</v>
      </c>
      <c r="D1187" s="291" t="s">
        <v>7706</v>
      </c>
      <c r="E1187" s="292">
        <v>4757</v>
      </c>
    </row>
    <row r="1188" spans="1:5" ht="14.4" x14ac:dyDescent="0.55000000000000004">
      <c r="A1188" s="289" t="s">
        <v>4043</v>
      </c>
      <c r="B1188" s="290">
        <v>2900.16</v>
      </c>
      <c r="D1188" s="291" t="s">
        <v>7707</v>
      </c>
      <c r="E1188" s="292">
        <v>2900.16</v>
      </c>
    </row>
    <row r="1189" spans="1:5" ht="14.4" x14ac:dyDescent="0.55000000000000004">
      <c r="A1189" s="289" t="s">
        <v>1475</v>
      </c>
      <c r="B1189" s="290">
        <v>2446</v>
      </c>
      <c r="D1189" s="291" t="s">
        <v>7708</v>
      </c>
      <c r="E1189" s="292">
        <v>2446</v>
      </c>
    </row>
    <row r="1190" spans="1:5" ht="14.4" x14ac:dyDescent="0.55000000000000004">
      <c r="A1190" s="289" t="s">
        <v>4044</v>
      </c>
      <c r="B1190" s="290">
        <v>1477.56</v>
      </c>
      <c r="D1190" s="291" t="s">
        <v>7709</v>
      </c>
      <c r="E1190" s="292">
        <v>1477.56</v>
      </c>
    </row>
    <row r="1191" spans="1:5" ht="14.4" x14ac:dyDescent="0.55000000000000004">
      <c r="A1191" s="289" t="s">
        <v>1476</v>
      </c>
      <c r="B1191" s="290">
        <v>177419</v>
      </c>
      <c r="D1191" s="291" t="s">
        <v>7710</v>
      </c>
      <c r="E1191" s="292">
        <v>177419</v>
      </c>
    </row>
    <row r="1192" spans="1:5" ht="14.4" x14ac:dyDescent="0.55000000000000004">
      <c r="A1192" s="289" t="s">
        <v>1477</v>
      </c>
      <c r="B1192" s="290">
        <v>13123.53</v>
      </c>
      <c r="D1192" s="291" t="s">
        <v>7711</v>
      </c>
      <c r="E1192" s="292">
        <v>13123.53</v>
      </c>
    </row>
    <row r="1193" spans="1:5" ht="14.4" x14ac:dyDescent="0.55000000000000004">
      <c r="A1193" s="289" t="s">
        <v>1478</v>
      </c>
      <c r="B1193" s="290">
        <v>124324.13</v>
      </c>
      <c r="D1193" s="291" t="s">
        <v>7712</v>
      </c>
      <c r="E1193" s="292">
        <v>124324.13</v>
      </c>
    </row>
    <row r="1194" spans="1:5" ht="14.4" x14ac:dyDescent="0.55000000000000004">
      <c r="A1194" s="289" t="s">
        <v>1479</v>
      </c>
      <c r="B1194" s="290">
        <v>837</v>
      </c>
      <c r="D1194" s="291" t="s">
        <v>7713</v>
      </c>
      <c r="E1194" s="292">
        <v>837</v>
      </c>
    </row>
    <row r="1195" spans="1:5" ht="14.4" x14ac:dyDescent="0.55000000000000004">
      <c r="A1195" s="289" t="s">
        <v>1480</v>
      </c>
      <c r="B1195" s="290">
        <v>7932.05</v>
      </c>
      <c r="D1195" s="291" t="s">
        <v>7714</v>
      </c>
      <c r="E1195" s="292">
        <v>7932.05</v>
      </c>
    </row>
    <row r="1196" spans="1:5" ht="14.4" x14ac:dyDescent="0.55000000000000004">
      <c r="A1196" s="289" t="s">
        <v>1481</v>
      </c>
      <c r="B1196" s="290">
        <v>51150.28</v>
      </c>
      <c r="D1196" s="291" t="s">
        <v>7715</v>
      </c>
      <c r="E1196" s="292">
        <v>51150.28</v>
      </c>
    </row>
    <row r="1197" spans="1:5" ht="14.4" x14ac:dyDescent="0.55000000000000004">
      <c r="A1197" s="289" t="s">
        <v>1482</v>
      </c>
      <c r="B1197" s="290">
        <v>12982.15</v>
      </c>
      <c r="D1197" s="291" t="s">
        <v>7716</v>
      </c>
      <c r="E1197" s="292">
        <v>12982.15</v>
      </c>
    </row>
    <row r="1198" spans="1:5" ht="14.4" x14ac:dyDescent="0.55000000000000004">
      <c r="A1198" s="289" t="s">
        <v>1483</v>
      </c>
      <c r="B1198" s="290">
        <v>9524</v>
      </c>
      <c r="D1198" s="291" t="s">
        <v>7717</v>
      </c>
      <c r="E1198" s="292">
        <v>9524</v>
      </c>
    </row>
    <row r="1199" spans="1:5" ht="14.4" x14ac:dyDescent="0.55000000000000004">
      <c r="A1199" s="289" t="s">
        <v>1484</v>
      </c>
      <c r="B1199" s="290">
        <v>28760.59</v>
      </c>
      <c r="D1199" s="291" t="s">
        <v>7718</v>
      </c>
      <c r="E1199" s="292">
        <v>28760.59</v>
      </c>
    </row>
    <row r="1200" spans="1:5" ht="14.4" x14ac:dyDescent="0.55000000000000004">
      <c r="A1200" s="289" t="s">
        <v>1485</v>
      </c>
      <c r="B1200" s="290">
        <v>1410.99</v>
      </c>
      <c r="D1200" s="291" t="s">
        <v>7719</v>
      </c>
      <c r="E1200" s="292">
        <v>1410.99</v>
      </c>
    </row>
    <row r="1201" spans="1:5" ht="14.4" x14ac:dyDescent="0.55000000000000004">
      <c r="A1201" s="289" t="s">
        <v>1486</v>
      </c>
      <c r="B1201" s="290">
        <v>1652</v>
      </c>
      <c r="D1201" s="291" t="s">
        <v>7720</v>
      </c>
      <c r="E1201" s="292">
        <v>1652</v>
      </c>
    </row>
    <row r="1202" spans="1:5" ht="14.4" x14ac:dyDescent="0.55000000000000004">
      <c r="A1202" s="289" t="s">
        <v>1487</v>
      </c>
      <c r="B1202" s="290">
        <v>9738</v>
      </c>
      <c r="D1202" s="291" t="s">
        <v>7721</v>
      </c>
      <c r="E1202" s="292">
        <v>9738</v>
      </c>
    </row>
    <row r="1203" spans="1:5" ht="14.4" x14ac:dyDescent="0.55000000000000004">
      <c r="A1203" s="289" t="s">
        <v>1488</v>
      </c>
      <c r="B1203" s="290">
        <v>164071</v>
      </c>
      <c r="D1203" s="291" t="s">
        <v>7722</v>
      </c>
      <c r="E1203" s="292">
        <v>164071</v>
      </c>
    </row>
    <row r="1204" spans="1:5" ht="14.4" x14ac:dyDescent="0.55000000000000004">
      <c r="A1204" s="289" t="s">
        <v>465</v>
      </c>
      <c r="B1204" s="290">
        <v>612</v>
      </c>
      <c r="D1204" s="291" t="s">
        <v>10127</v>
      </c>
      <c r="E1204" s="292">
        <v>612</v>
      </c>
    </row>
    <row r="1205" spans="1:5" ht="14.4" x14ac:dyDescent="0.55000000000000004">
      <c r="A1205" s="289" t="s">
        <v>1489</v>
      </c>
      <c r="B1205" s="290">
        <v>6317</v>
      </c>
      <c r="D1205" s="291" t="s">
        <v>7723</v>
      </c>
      <c r="E1205" s="292">
        <v>6317</v>
      </c>
    </row>
    <row r="1206" spans="1:5" ht="14.4" x14ac:dyDescent="0.55000000000000004">
      <c r="A1206" s="289" t="s">
        <v>1490</v>
      </c>
      <c r="B1206" s="290">
        <v>4119.99</v>
      </c>
      <c r="D1206" s="291" t="s">
        <v>7724</v>
      </c>
      <c r="E1206" s="292">
        <v>4119.99</v>
      </c>
    </row>
    <row r="1207" spans="1:5" ht="14.4" x14ac:dyDescent="0.55000000000000004">
      <c r="A1207" s="289" t="s">
        <v>1491</v>
      </c>
      <c r="B1207" s="290">
        <v>46349.16</v>
      </c>
      <c r="D1207" s="291" t="s">
        <v>7725</v>
      </c>
      <c r="E1207" s="292">
        <v>46349.16</v>
      </c>
    </row>
    <row r="1208" spans="1:5" ht="14.4" x14ac:dyDescent="0.55000000000000004">
      <c r="A1208" s="289" t="s">
        <v>1492</v>
      </c>
      <c r="B1208" s="290">
        <v>3165</v>
      </c>
      <c r="D1208" s="291" t="s">
        <v>7726</v>
      </c>
      <c r="E1208" s="292">
        <v>3165</v>
      </c>
    </row>
    <row r="1209" spans="1:5" ht="14.4" x14ac:dyDescent="0.55000000000000004">
      <c r="A1209" s="289" t="s">
        <v>1493</v>
      </c>
      <c r="B1209" s="290">
        <v>17853</v>
      </c>
      <c r="D1209" s="291" t="s">
        <v>7727</v>
      </c>
      <c r="E1209" s="292">
        <v>17853</v>
      </c>
    </row>
    <row r="1210" spans="1:5" ht="14.4" x14ac:dyDescent="0.55000000000000004">
      <c r="A1210" s="289" t="s">
        <v>1494</v>
      </c>
      <c r="B1210" s="290">
        <v>6904.61</v>
      </c>
      <c r="D1210" s="291" t="s">
        <v>7728</v>
      </c>
      <c r="E1210" s="292">
        <v>6904.61</v>
      </c>
    </row>
    <row r="1211" spans="1:5" ht="14.4" x14ac:dyDescent="0.55000000000000004">
      <c r="A1211" s="289" t="s">
        <v>1495</v>
      </c>
      <c r="B1211" s="290">
        <v>287</v>
      </c>
      <c r="D1211" s="291" t="s">
        <v>7729</v>
      </c>
      <c r="E1211" s="292">
        <v>287</v>
      </c>
    </row>
    <row r="1212" spans="1:5" ht="14.4" x14ac:dyDescent="0.55000000000000004">
      <c r="A1212" s="289" t="s">
        <v>1496</v>
      </c>
      <c r="B1212" s="290">
        <v>45410</v>
      </c>
      <c r="D1212" s="291" t="s">
        <v>7730</v>
      </c>
      <c r="E1212" s="292">
        <v>45410</v>
      </c>
    </row>
    <row r="1213" spans="1:5" ht="14.4" x14ac:dyDescent="0.55000000000000004">
      <c r="A1213" s="289" t="s">
        <v>1497</v>
      </c>
      <c r="B1213" s="290">
        <v>43618.559999999998</v>
      </c>
      <c r="D1213" s="291" t="s">
        <v>7731</v>
      </c>
      <c r="E1213" s="292">
        <v>43618.559999999998</v>
      </c>
    </row>
    <row r="1214" spans="1:5" ht="14.4" x14ac:dyDescent="0.55000000000000004">
      <c r="A1214" s="289" t="s">
        <v>1498</v>
      </c>
      <c r="B1214" s="290">
        <v>161801.72</v>
      </c>
      <c r="D1214" s="291" t="s">
        <v>7732</v>
      </c>
      <c r="E1214" s="292">
        <v>161801.72</v>
      </c>
    </row>
    <row r="1215" spans="1:5" ht="14.4" x14ac:dyDescent="0.55000000000000004">
      <c r="A1215" s="289" t="s">
        <v>1499</v>
      </c>
      <c r="B1215" s="290">
        <v>2933</v>
      </c>
      <c r="D1215" s="291" t="s">
        <v>7733</v>
      </c>
      <c r="E1215" s="292">
        <v>2933</v>
      </c>
    </row>
    <row r="1216" spans="1:5" ht="14.4" x14ac:dyDescent="0.55000000000000004">
      <c r="A1216" s="289" t="s">
        <v>1500</v>
      </c>
      <c r="B1216" s="290">
        <v>4946</v>
      </c>
      <c r="D1216" s="291" t="s">
        <v>7734</v>
      </c>
      <c r="E1216" s="292">
        <v>4946</v>
      </c>
    </row>
    <row r="1217" spans="1:5" ht="14.4" x14ac:dyDescent="0.55000000000000004">
      <c r="A1217" s="289" t="s">
        <v>466</v>
      </c>
      <c r="B1217" s="290">
        <v>13310</v>
      </c>
      <c r="D1217" s="291" t="s">
        <v>10128</v>
      </c>
      <c r="E1217" s="292">
        <v>13310</v>
      </c>
    </row>
    <row r="1218" spans="1:5" ht="14.4" x14ac:dyDescent="0.55000000000000004">
      <c r="A1218" s="289" t="s">
        <v>1501</v>
      </c>
      <c r="B1218" s="290">
        <v>1101</v>
      </c>
      <c r="D1218" s="291" t="s">
        <v>7735</v>
      </c>
      <c r="E1218" s="292">
        <v>1101</v>
      </c>
    </row>
    <row r="1219" spans="1:5" ht="14.4" x14ac:dyDescent="0.55000000000000004">
      <c r="A1219" s="289" t="s">
        <v>1502</v>
      </c>
      <c r="B1219" s="290">
        <v>111955.15</v>
      </c>
      <c r="D1219" s="291" t="s">
        <v>7736</v>
      </c>
      <c r="E1219" s="292">
        <v>111955.15</v>
      </c>
    </row>
    <row r="1220" spans="1:5" ht="14.4" x14ac:dyDescent="0.55000000000000004">
      <c r="A1220" s="289" t="s">
        <v>1503</v>
      </c>
      <c r="B1220" s="290">
        <v>9249.52</v>
      </c>
      <c r="D1220" s="291" t="s">
        <v>7737</v>
      </c>
      <c r="E1220" s="292">
        <v>9249.52</v>
      </c>
    </row>
    <row r="1221" spans="1:5" ht="14.4" x14ac:dyDescent="0.55000000000000004">
      <c r="A1221" s="289" t="s">
        <v>1504</v>
      </c>
      <c r="B1221" s="290">
        <v>7489.57</v>
      </c>
      <c r="D1221" s="291" t="s">
        <v>7738</v>
      </c>
      <c r="E1221" s="292">
        <v>7489.57</v>
      </c>
    </row>
    <row r="1222" spans="1:5" ht="14.4" x14ac:dyDescent="0.55000000000000004">
      <c r="A1222" s="289" t="s">
        <v>1505</v>
      </c>
      <c r="B1222" s="290">
        <v>689</v>
      </c>
      <c r="D1222" s="291" t="s">
        <v>7739</v>
      </c>
      <c r="E1222" s="292">
        <v>689</v>
      </c>
    </row>
    <row r="1223" spans="1:5" ht="14.4" x14ac:dyDescent="0.55000000000000004">
      <c r="A1223" s="289" t="s">
        <v>467</v>
      </c>
      <c r="B1223" s="290">
        <v>1426</v>
      </c>
      <c r="D1223" s="291" t="s">
        <v>10129</v>
      </c>
      <c r="E1223" s="292">
        <v>1426</v>
      </c>
    </row>
    <row r="1224" spans="1:5" ht="14.4" x14ac:dyDescent="0.55000000000000004">
      <c r="A1224" s="289" t="s">
        <v>1506</v>
      </c>
      <c r="B1224" s="290">
        <v>19747</v>
      </c>
      <c r="D1224" s="291" t="s">
        <v>7740</v>
      </c>
      <c r="E1224" s="292">
        <v>19747</v>
      </c>
    </row>
    <row r="1225" spans="1:5" ht="14.4" x14ac:dyDescent="0.55000000000000004">
      <c r="A1225" s="289" t="s">
        <v>1507</v>
      </c>
      <c r="B1225" s="290">
        <v>153.80000000000001</v>
      </c>
      <c r="D1225" s="291" t="s">
        <v>7741</v>
      </c>
      <c r="E1225" s="292">
        <v>153.80000000000001</v>
      </c>
    </row>
    <row r="1226" spans="1:5" ht="14.4" x14ac:dyDescent="0.55000000000000004">
      <c r="A1226" s="289" t="s">
        <v>1508</v>
      </c>
      <c r="B1226" s="290">
        <v>207604</v>
      </c>
      <c r="D1226" s="291" t="s">
        <v>7742</v>
      </c>
      <c r="E1226" s="292">
        <v>207604</v>
      </c>
    </row>
    <row r="1227" spans="1:5" ht="14.4" x14ac:dyDescent="0.55000000000000004">
      <c r="A1227" s="289" t="s">
        <v>1509</v>
      </c>
      <c r="B1227" s="290">
        <v>2061</v>
      </c>
      <c r="D1227" s="291" t="s">
        <v>7743</v>
      </c>
      <c r="E1227" s="292">
        <v>2061</v>
      </c>
    </row>
    <row r="1228" spans="1:5" ht="14.4" x14ac:dyDescent="0.55000000000000004">
      <c r="A1228" s="289" t="s">
        <v>1510</v>
      </c>
      <c r="B1228" s="290">
        <v>1798</v>
      </c>
      <c r="D1228" s="291" t="s">
        <v>7744</v>
      </c>
      <c r="E1228" s="292">
        <v>1798</v>
      </c>
    </row>
    <row r="1229" spans="1:5" ht="14.4" x14ac:dyDescent="0.55000000000000004">
      <c r="A1229" s="289" t="s">
        <v>1511</v>
      </c>
      <c r="B1229" s="290">
        <v>11730</v>
      </c>
      <c r="D1229" s="291" t="s">
        <v>7745</v>
      </c>
      <c r="E1229" s="292">
        <v>11730</v>
      </c>
    </row>
    <row r="1230" spans="1:5" ht="14.4" x14ac:dyDescent="0.55000000000000004">
      <c r="A1230" s="289" t="s">
        <v>1512</v>
      </c>
      <c r="B1230" s="290">
        <v>5300</v>
      </c>
      <c r="D1230" s="291" t="s">
        <v>7746</v>
      </c>
      <c r="E1230" s="292">
        <v>5300</v>
      </c>
    </row>
    <row r="1231" spans="1:5" ht="14.4" x14ac:dyDescent="0.55000000000000004">
      <c r="A1231" s="289" t="s">
        <v>1513</v>
      </c>
      <c r="B1231" s="290">
        <v>1608.09</v>
      </c>
      <c r="D1231" s="291" t="s">
        <v>7747</v>
      </c>
      <c r="E1231" s="292">
        <v>1608.09</v>
      </c>
    </row>
    <row r="1232" spans="1:5" ht="14.4" x14ac:dyDescent="0.55000000000000004">
      <c r="A1232" s="289" t="s">
        <v>1514</v>
      </c>
      <c r="B1232" s="290">
        <v>1977</v>
      </c>
      <c r="D1232" s="291" t="s">
        <v>7748</v>
      </c>
      <c r="E1232" s="292">
        <v>1977</v>
      </c>
    </row>
    <row r="1233" spans="1:5" ht="14.4" x14ac:dyDescent="0.55000000000000004">
      <c r="A1233" s="289" t="s">
        <v>1515</v>
      </c>
      <c r="B1233" s="290">
        <v>4739</v>
      </c>
      <c r="D1233" s="291" t="s">
        <v>7749</v>
      </c>
      <c r="E1233" s="292">
        <v>4739</v>
      </c>
    </row>
    <row r="1234" spans="1:5" ht="14.4" x14ac:dyDescent="0.55000000000000004">
      <c r="A1234" s="289" t="s">
        <v>468</v>
      </c>
      <c r="B1234" s="290">
        <v>683</v>
      </c>
      <c r="D1234" s="291" t="s">
        <v>10130</v>
      </c>
      <c r="E1234" s="292">
        <v>683</v>
      </c>
    </row>
    <row r="1235" spans="1:5" ht="14.4" x14ac:dyDescent="0.55000000000000004">
      <c r="A1235" s="289" t="s">
        <v>1516</v>
      </c>
      <c r="B1235" s="290">
        <v>4607</v>
      </c>
      <c r="D1235" s="291" t="s">
        <v>7750</v>
      </c>
      <c r="E1235" s="292">
        <v>4607</v>
      </c>
    </row>
    <row r="1236" spans="1:5" ht="14.4" x14ac:dyDescent="0.55000000000000004">
      <c r="A1236" s="289" t="s">
        <v>1517</v>
      </c>
      <c r="B1236" s="290">
        <v>1095</v>
      </c>
      <c r="D1236" s="291" t="s">
        <v>7751</v>
      </c>
      <c r="E1236" s="292">
        <v>1095</v>
      </c>
    </row>
    <row r="1237" spans="1:5" ht="14.4" x14ac:dyDescent="0.55000000000000004">
      <c r="A1237" s="289" t="s">
        <v>1518</v>
      </c>
      <c r="B1237" s="290">
        <v>15709</v>
      </c>
      <c r="D1237" s="291" t="s">
        <v>7752</v>
      </c>
      <c r="E1237" s="292">
        <v>15709</v>
      </c>
    </row>
    <row r="1238" spans="1:5" ht="14.4" x14ac:dyDescent="0.55000000000000004">
      <c r="A1238" s="289" t="s">
        <v>1519</v>
      </c>
      <c r="B1238" s="290">
        <v>370</v>
      </c>
      <c r="D1238" s="291" t="s">
        <v>7753</v>
      </c>
      <c r="E1238" s="292">
        <v>370</v>
      </c>
    </row>
    <row r="1239" spans="1:5" ht="14.4" x14ac:dyDescent="0.55000000000000004">
      <c r="A1239" s="289" t="s">
        <v>1520</v>
      </c>
      <c r="B1239" s="290">
        <v>58661.68</v>
      </c>
      <c r="D1239" s="291" t="s">
        <v>7754</v>
      </c>
      <c r="E1239" s="292">
        <v>58661.68</v>
      </c>
    </row>
    <row r="1240" spans="1:5" ht="14.4" x14ac:dyDescent="0.55000000000000004">
      <c r="A1240" s="289" t="s">
        <v>1521</v>
      </c>
      <c r="B1240" s="290">
        <v>3097</v>
      </c>
      <c r="D1240" s="291" t="s">
        <v>7755</v>
      </c>
      <c r="E1240" s="292">
        <v>3097</v>
      </c>
    </row>
    <row r="1241" spans="1:5" ht="14.4" x14ac:dyDescent="0.55000000000000004">
      <c r="A1241" s="289" t="s">
        <v>1522</v>
      </c>
      <c r="B1241" s="290">
        <v>839863.87</v>
      </c>
      <c r="D1241" s="291" t="s">
        <v>7756</v>
      </c>
      <c r="E1241" s="292">
        <v>839863.87</v>
      </c>
    </row>
    <row r="1242" spans="1:5" ht="14.4" x14ac:dyDescent="0.55000000000000004">
      <c r="A1242" s="289" t="s">
        <v>1523</v>
      </c>
      <c r="B1242" s="290">
        <v>1800</v>
      </c>
      <c r="D1242" s="291" t="s">
        <v>7757</v>
      </c>
      <c r="E1242" s="292">
        <v>1800</v>
      </c>
    </row>
    <row r="1243" spans="1:5" ht="14.4" x14ac:dyDescent="0.55000000000000004">
      <c r="A1243" s="289" t="s">
        <v>1524</v>
      </c>
      <c r="B1243" s="290">
        <v>13086</v>
      </c>
      <c r="D1243" s="291" t="s">
        <v>7758</v>
      </c>
      <c r="E1243" s="292">
        <v>13086</v>
      </c>
    </row>
    <row r="1244" spans="1:5" ht="14.4" x14ac:dyDescent="0.55000000000000004">
      <c r="A1244" s="289" t="s">
        <v>1525</v>
      </c>
      <c r="B1244" s="290">
        <v>2328</v>
      </c>
      <c r="D1244" s="291" t="s">
        <v>7759</v>
      </c>
      <c r="E1244" s="292">
        <v>2328</v>
      </c>
    </row>
    <row r="1245" spans="1:5" ht="14.4" x14ac:dyDescent="0.55000000000000004">
      <c r="A1245" s="289" t="s">
        <v>1526</v>
      </c>
      <c r="B1245" s="290">
        <v>3501</v>
      </c>
      <c r="D1245" s="291" t="s">
        <v>7760</v>
      </c>
      <c r="E1245" s="292">
        <v>3501</v>
      </c>
    </row>
    <row r="1246" spans="1:5" ht="14.4" x14ac:dyDescent="0.55000000000000004">
      <c r="A1246" s="289" t="s">
        <v>1527</v>
      </c>
      <c r="B1246" s="290">
        <v>2421.81</v>
      </c>
      <c r="D1246" s="291" t="s">
        <v>7761</v>
      </c>
      <c r="E1246" s="292">
        <v>2421.81</v>
      </c>
    </row>
    <row r="1247" spans="1:5" ht="14.4" x14ac:dyDescent="0.55000000000000004">
      <c r="A1247" s="289" t="s">
        <v>1528</v>
      </c>
      <c r="B1247" s="290">
        <v>26107.42</v>
      </c>
      <c r="D1247" s="291" t="s">
        <v>7762</v>
      </c>
      <c r="E1247" s="292">
        <v>26107.42</v>
      </c>
    </row>
    <row r="1248" spans="1:5" ht="14.4" x14ac:dyDescent="0.55000000000000004">
      <c r="A1248" s="289" t="s">
        <v>1529</v>
      </c>
      <c r="B1248" s="290">
        <v>1111</v>
      </c>
      <c r="D1248" s="291" t="s">
        <v>7763</v>
      </c>
      <c r="E1248" s="292">
        <v>1111</v>
      </c>
    </row>
    <row r="1249" spans="1:5" ht="14.4" x14ac:dyDescent="0.55000000000000004">
      <c r="A1249" s="289" t="s">
        <v>1530</v>
      </c>
      <c r="B1249" s="290">
        <v>2691</v>
      </c>
      <c r="D1249" s="291" t="s">
        <v>7764</v>
      </c>
      <c r="E1249" s="292">
        <v>2691</v>
      </c>
    </row>
    <row r="1250" spans="1:5" ht="14.4" x14ac:dyDescent="0.55000000000000004">
      <c r="A1250" s="289" t="s">
        <v>1531</v>
      </c>
      <c r="B1250" s="290">
        <v>100302</v>
      </c>
      <c r="D1250" s="291" t="s">
        <v>7765</v>
      </c>
      <c r="E1250" s="292">
        <v>100302</v>
      </c>
    </row>
    <row r="1251" spans="1:5" ht="14.4" x14ac:dyDescent="0.55000000000000004">
      <c r="A1251" s="289" t="s">
        <v>1532</v>
      </c>
      <c r="B1251" s="290">
        <v>25515</v>
      </c>
      <c r="D1251" s="291" t="s">
        <v>7766</v>
      </c>
      <c r="E1251" s="292">
        <v>25515</v>
      </c>
    </row>
    <row r="1252" spans="1:5" ht="14.4" x14ac:dyDescent="0.55000000000000004">
      <c r="A1252" s="289" t="s">
        <v>1533</v>
      </c>
      <c r="B1252" s="290">
        <v>285.68</v>
      </c>
      <c r="D1252" s="291" t="s">
        <v>7767</v>
      </c>
      <c r="E1252" s="292">
        <v>285.68</v>
      </c>
    </row>
    <row r="1253" spans="1:5" ht="14.4" x14ac:dyDescent="0.55000000000000004">
      <c r="A1253" s="289" t="s">
        <v>1534</v>
      </c>
      <c r="B1253" s="290">
        <v>763</v>
      </c>
      <c r="D1253" s="291" t="s">
        <v>7768</v>
      </c>
      <c r="E1253" s="292">
        <v>763</v>
      </c>
    </row>
    <row r="1254" spans="1:5" ht="14.4" x14ac:dyDescent="0.55000000000000004">
      <c r="A1254" s="289" t="s">
        <v>1535</v>
      </c>
      <c r="B1254" s="290">
        <v>29420</v>
      </c>
      <c r="D1254" s="291" t="s">
        <v>7769</v>
      </c>
      <c r="E1254" s="292">
        <v>29420</v>
      </c>
    </row>
    <row r="1255" spans="1:5" ht="14.4" x14ac:dyDescent="0.55000000000000004">
      <c r="A1255" s="289" t="s">
        <v>1536</v>
      </c>
      <c r="B1255" s="290">
        <v>3325.56</v>
      </c>
      <c r="D1255" s="291" t="s">
        <v>7770</v>
      </c>
      <c r="E1255" s="292">
        <v>3325.56</v>
      </c>
    </row>
    <row r="1256" spans="1:5" ht="14.4" x14ac:dyDescent="0.55000000000000004">
      <c r="A1256" s="289" t="s">
        <v>1537</v>
      </c>
      <c r="B1256" s="290">
        <v>167213.20000000001</v>
      </c>
      <c r="D1256" s="291" t="s">
        <v>7771</v>
      </c>
      <c r="E1256" s="292">
        <v>167213.20000000001</v>
      </c>
    </row>
    <row r="1257" spans="1:5" ht="14.4" x14ac:dyDescent="0.55000000000000004">
      <c r="A1257" s="289" t="s">
        <v>1538</v>
      </c>
      <c r="B1257" s="290">
        <v>4919.9399999999996</v>
      </c>
      <c r="D1257" s="291" t="s">
        <v>7772</v>
      </c>
      <c r="E1257" s="292">
        <v>4919.9399999999996</v>
      </c>
    </row>
    <row r="1258" spans="1:5" ht="14.4" x14ac:dyDescent="0.55000000000000004">
      <c r="A1258" s="289" t="s">
        <v>1539</v>
      </c>
      <c r="B1258" s="290">
        <v>1636</v>
      </c>
      <c r="D1258" s="291" t="s">
        <v>7773</v>
      </c>
      <c r="E1258" s="292">
        <v>1636</v>
      </c>
    </row>
    <row r="1259" spans="1:5" ht="14.4" x14ac:dyDescent="0.55000000000000004">
      <c r="A1259" s="289" t="s">
        <v>1540</v>
      </c>
      <c r="B1259" s="290">
        <v>9453</v>
      </c>
      <c r="D1259" s="291" t="s">
        <v>7774</v>
      </c>
      <c r="E1259" s="292">
        <v>9453</v>
      </c>
    </row>
    <row r="1260" spans="1:5" ht="14.4" x14ac:dyDescent="0.55000000000000004">
      <c r="A1260" s="289" t="s">
        <v>1541</v>
      </c>
      <c r="B1260" s="290">
        <v>872718</v>
      </c>
      <c r="D1260" s="291" t="s">
        <v>7775</v>
      </c>
      <c r="E1260" s="292">
        <v>872718</v>
      </c>
    </row>
    <row r="1261" spans="1:5" ht="14.4" x14ac:dyDescent="0.55000000000000004">
      <c r="A1261" s="289" t="s">
        <v>1542</v>
      </c>
      <c r="B1261" s="290">
        <v>3191.48</v>
      </c>
      <c r="D1261" s="291" t="s">
        <v>7776</v>
      </c>
      <c r="E1261" s="292">
        <v>3191.48</v>
      </c>
    </row>
    <row r="1262" spans="1:5" ht="14.4" x14ac:dyDescent="0.55000000000000004">
      <c r="A1262" s="289" t="s">
        <v>1543</v>
      </c>
      <c r="B1262" s="290">
        <v>1098</v>
      </c>
      <c r="D1262" s="291" t="s">
        <v>7777</v>
      </c>
      <c r="E1262" s="292">
        <v>1098</v>
      </c>
    </row>
    <row r="1263" spans="1:5" ht="14.4" x14ac:dyDescent="0.55000000000000004">
      <c r="A1263" s="289" t="s">
        <v>1544</v>
      </c>
      <c r="B1263" s="290">
        <v>3213</v>
      </c>
      <c r="D1263" s="291" t="s">
        <v>7778</v>
      </c>
      <c r="E1263" s="292">
        <v>3213</v>
      </c>
    </row>
    <row r="1264" spans="1:5" ht="14.4" x14ac:dyDescent="0.55000000000000004">
      <c r="A1264" s="289" t="s">
        <v>1545</v>
      </c>
      <c r="B1264" s="290">
        <v>80883.990000000005</v>
      </c>
      <c r="D1264" s="291" t="s">
        <v>7779</v>
      </c>
      <c r="E1264" s="292">
        <v>80883.990000000005</v>
      </c>
    </row>
    <row r="1265" spans="1:5" ht="14.4" x14ac:dyDescent="0.55000000000000004">
      <c r="A1265" s="289" t="s">
        <v>1546</v>
      </c>
      <c r="B1265" s="290">
        <v>3976</v>
      </c>
      <c r="D1265" s="291" t="s">
        <v>7780</v>
      </c>
      <c r="E1265" s="292">
        <v>3976</v>
      </c>
    </row>
    <row r="1266" spans="1:5" ht="14.4" x14ac:dyDescent="0.55000000000000004">
      <c r="A1266" s="289" t="s">
        <v>1547</v>
      </c>
      <c r="B1266" s="290">
        <v>2526.9</v>
      </c>
      <c r="D1266" s="291" t="s">
        <v>7781</v>
      </c>
      <c r="E1266" s="292">
        <v>2526.9</v>
      </c>
    </row>
    <row r="1267" spans="1:5" ht="14.4" x14ac:dyDescent="0.55000000000000004">
      <c r="A1267" s="289" t="s">
        <v>1548</v>
      </c>
      <c r="B1267" s="290">
        <v>1397</v>
      </c>
      <c r="D1267" s="291" t="s">
        <v>7782</v>
      </c>
      <c r="E1267" s="292">
        <v>1397</v>
      </c>
    </row>
    <row r="1268" spans="1:5" ht="14.4" x14ac:dyDescent="0.55000000000000004">
      <c r="A1268" s="289" t="s">
        <v>1549</v>
      </c>
      <c r="B1268" s="290">
        <v>3698.17</v>
      </c>
      <c r="D1268" s="291" t="s">
        <v>7783</v>
      </c>
      <c r="E1268" s="292">
        <v>3698.17</v>
      </c>
    </row>
    <row r="1269" spans="1:5" ht="14.4" x14ac:dyDescent="0.55000000000000004">
      <c r="A1269" s="289" t="s">
        <v>1550</v>
      </c>
      <c r="B1269" s="290">
        <v>1193</v>
      </c>
      <c r="D1269" s="291" t="s">
        <v>7784</v>
      </c>
      <c r="E1269" s="292">
        <v>1193</v>
      </c>
    </row>
    <row r="1270" spans="1:5" ht="14.4" x14ac:dyDescent="0.55000000000000004">
      <c r="A1270" s="289" t="s">
        <v>1551</v>
      </c>
      <c r="B1270" s="290">
        <v>14170.54</v>
      </c>
      <c r="D1270" s="291" t="s">
        <v>7785</v>
      </c>
      <c r="E1270" s="292">
        <v>14170.54</v>
      </c>
    </row>
    <row r="1271" spans="1:5" ht="14.4" x14ac:dyDescent="0.55000000000000004">
      <c r="A1271" s="289" t="s">
        <v>1552</v>
      </c>
      <c r="B1271" s="290">
        <v>1281</v>
      </c>
      <c r="D1271" s="291" t="s">
        <v>7786</v>
      </c>
      <c r="E1271" s="292">
        <v>1281</v>
      </c>
    </row>
    <row r="1272" spans="1:5" ht="14.4" x14ac:dyDescent="0.55000000000000004">
      <c r="A1272" s="289" t="s">
        <v>1553</v>
      </c>
      <c r="B1272" s="290">
        <v>3730</v>
      </c>
      <c r="D1272" s="291" t="s">
        <v>7787</v>
      </c>
      <c r="E1272" s="292">
        <v>3730</v>
      </c>
    </row>
    <row r="1273" spans="1:5" ht="14.4" x14ac:dyDescent="0.55000000000000004">
      <c r="A1273" s="289" t="s">
        <v>1554</v>
      </c>
      <c r="B1273" s="290">
        <v>9060</v>
      </c>
      <c r="D1273" s="291" t="s">
        <v>7788</v>
      </c>
      <c r="E1273" s="292">
        <v>9060</v>
      </c>
    </row>
    <row r="1274" spans="1:5" ht="14.4" x14ac:dyDescent="0.55000000000000004">
      <c r="A1274" s="289" t="s">
        <v>1555</v>
      </c>
      <c r="B1274" s="290">
        <v>2018.23</v>
      </c>
      <c r="D1274" s="291" t="s">
        <v>7789</v>
      </c>
      <c r="E1274" s="292">
        <v>2018.23</v>
      </c>
    </row>
    <row r="1275" spans="1:5" ht="14.4" x14ac:dyDescent="0.55000000000000004">
      <c r="A1275" s="289" t="s">
        <v>1556</v>
      </c>
      <c r="B1275" s="290">
        <v>715</v>
      </c>
      <c r="D1275" s="291" t="s">
        <v>7790</v>
      </c>
      <c r="E1275" s="292">
        <v>715</v>
      </c>
    </row>
    <row r="1276" spans="1:5" ht="14.4" x14ac:dyDescent="0.55000000000000004">
      <c r="A1276" s="289" t="s">
        <v>1557</v>
      </c>
      <c r="B1276" s="290">
        <v>73494</v>
      </c>
      <c r="D1276" s="291" t="s">
        <v>7791</v>
      </c>
      <c r="E1276" s="292">
        <v>73494</v>
      </c>
    </row>
    <row r="1277" spans="1:5" ht="14.4" x14ac:dyDescent="0.55000000000000004">
      <c r="A1277" s="289" t="s">
        <v>1558</v>
      </c>
      <c r="B1277" s="290">
        <v>847</v>
      </c>
      <c r="D1277" s="291" t="s">
        <v>7792</v>
      </c>
      <c r="E1277" s="292">
        <v>847</v>
      </c>
    </row>
    <row r="1278" spans="1:5" ht="14.4" x14ac:dyDescent="0.55000000000000004">
      <c r="A1278" s="289" t="s">
        <v>1559</v>
      </c>
      <c r="B1278" s="290">
        <v>184829.65</v>
      </c>
      <c r="D1278" s="291" t="s">
        <v>7793</v>
      </c>
      <c r="E1278" s="292">
        <v>184829.65</v>
      </c>
    </row>
    <row r="1279" spans="1:5" ht="14.4" x14ac:dyDescent="0.55000000000000004">
      <c r="A1279" s="289" t="s">
        <v>1560</v>
      </c>
      <c r="B1279" s="290">
        <v>6662</v>
      </c>
      <c r="D1279" s="291" t="s">
        <v>7794</v>
      </c>
      <c r="E1279" s="292">
        <v>6662</v>
      </c>
    </row>
    <row r="1280" spans="1:5" ht="14.4" x14ac:dyDescent="0.55000000000000004">
      <c r="A1280" s="289" t="s">
        <v>1561</v>
      </c>
      <c r="B1280" s="290">
        <v>43382</v>
      </c>
      <c r="D1280" s="291" t="s">
        <v>7795</v>
      </c>
      <c r="E1280" s="292">
        <v>43382</v>
      </c>
    </row>
    <row r="1281" spans="1:5" ht="14.4" x14ac:dyDescent="0.55000000000000004">
      <c r="A1281" s="289" t="s">
        <v>1562</v>
      </c>
      <c r="B1281" s="290">
        <v>644</v>
      </c>
      <c r="D1281" s="291" t="s">
        <v>7796</v>
      </c>
      <c r="E1281" s="292">
        <v>644</v>
      </c>
    </row>
    <row r="1282" spans="1:5" ht="14.4" x14ac:dyDescent="0.55000000000000004">
      <c r="A1282" s="289" t="s">
        <v>1563</v>
      </c>
      <c r="B1282" s="290">
        <v>15861</v>
      </c>
      <c r="D1282" s="291" t="s">
        <v>7797</v>
      </c>
      <c r="E1282" s="292">
        <v>15861</v>
      </c>
    </row>
    <row r="1283" spans="1:5" ht="14.4" x14ac:dyDescent="0.55000000000000004">
      <c r="A1283" s="289" t="s">
        <v>1564</v>
      </c>
      <c r="B1283" s="290">
        <v>7511.42</v>
      </c>
      <c r="D1283" s="291" t="s">
        <v>7798</v>
      </c>
      <c r="E1283" s="292">
        <v>7511.42</v>
      </c>
    </row>
    <row r="1284" spans="1:5" ht="14.4" x14ac:dyDescent="0.55000000000000004">
      <c r="A1284" s="289" t="s">
        <v>1565</v>
      </c>
      <c r="B1284" s="290">
        <v>27822</v>
      </c>
      <c r="D1284" s="291" t="s">
        <v>7799</v>
      </c>
      <c r="E1284" s="292">
        <v>27822</v>
      </c>
    </row>
    <row r="1285" spans="1:5" ht="14.4" x14ac:dyDescent="0.55000000000000004">
      <c r="A1285" s="289" t="s">
        <v>1566</v>
      </c>
      <c r="B1285" s="290">
        <v>38952</v>
      </c>
      <c r="D1285" s="291" t="s">
        <v>7800</v>
      </c>
      <c r="E1285" s="292">
        <v>38952</v>
      </c>
    </row>
    <row r="1286" spans="1:5" ht="14.4" x14ac:dyDescent="0.55000000000000004">
      <c r="A1286" s="289" t="s">
        <v>1567</v>
      </c>
      <c r="B1286" s="290">
        <v>64769.4</v>
      </c>
      <c r="D1286" s="291" t="s">
        <v>7801</v>
      </c>
      <c r="E1286" s="292">
        <v>64769.4</v>
      </c>
    </row>
    <row r="1287" spans="1:5" ht="14.4" x14ac:dyDescent="0.55000000000000004">
      <c r="A1287" s="289" t="s">
        <v>1568</v>
      </c>
      <c r="B1287" s="290">
        <v>19065.55</v>
      </c>
      <c r="D1287" s="291" t="s">
        <v>7802</v>
      </c>
      <c r="E1287" s="292">
        <v>19065.55</v>
      </c>
    </row>
    <row r="1288" spans="1:5" ht="14.4" x14ac:dyDescent="0.55000000000000004">
      <c r="A1288" s="289" t="s">
        <v>1569</v>
      </c>
      <c r="B1288" s="290">
        <v>38944.080000000002</v>
      </c>
      <c r="D1288" s="291" t="s">
        <v>7803</v>
      </c>
      <c r="E1288" s="292">
        <v>38944.080000000002</v>
      </c>
    </row>
    <row r="1289" spans="1:5" ht="14.4" x14ac:dyDescent="0.55000000000000004">
      <c r="A1289" s="289" t="s">
        <v>1570</v>
      </c>
      <c r="B1289" s="290">
        <v>320</v>
      </c>
      <c r="D1289" s="291" t="s">
        <v>7804</v>
      </c>
      <c r="E1289" s="292">
        <v>320</v>
      </c>
    </row>
    <row r="1290" spans="1:5" ht="14.4" x14ac:dyDescent="0.55000000000000004">
      <c r="A1290" s="289" t="s">
        <v>1571</v>
      </c>
      <c r="B1290" s="290">
        <v>5600</v>
      </c>
      <c r="D1290" s="291" t="s">
        <v>7805</v>
      </c>
      <c r="E1290" s="292">
        <v>5600</v>
      </c>
    </row>
    <row r="1291" spans="1:5" ht="14.4" x14ac:dyDescent="0.55000000000000004">
      <c r="A1291" s="289" t="s">
        <v>4045</v>
      </c>
      <c r="B1291" s="290">
        <v>3625.57</v>
      </c>
      <c r="D1291" s="291" t="s">
        <v>10468</v>
      </c>
      <c r="E1291" s="292">
        <v>3625.57</v>
      </c>
    </row>
    <row r="1292" spans="1:5" ht="14.4" x14ac:dyDescent="0.55000000000000004">
      <c r="A1292" s="289" t="s">
        <v>4046</v>
      </c>
      <c r="B1292" s="290">
        <v>1902</v>
      </c>
      <c r="D1292" s="291" t="s">
        <v>7806</v>
      </c>
      <c r="E1292" s="292">
        <v>1902</v>
      </c>
    </row>
    <row r="1293" spans="1:5" ht="14.4" x14ac:dyDescent="0.55000000000000004">
      <c r="A1293" s="289" t="s">
        <v>1572</v>
      </c>
      <c r="B1293" s="290">
        <v>11639</v>
      </c>
      <c r="D1293" s="291" t="s">
        <v>7807</v>
      </c>
      <c r="E1293" s="292">
        <v>11639</v>
      </c>
    </row>
    <row r="1294" spans="1:5" ht="14.4" x14ac:dyDescent="0.55000000000000004">
      <c r="A1294" s="289" t="s">
        <v>1573</v>
      </c>
      <c r="B1294" s="290">
        <v>1930</v>
      </c>
      <c r="D1294" s="291" t="s">
        <v>7808</v>
      </c>
      <c r="E1294" s="292">
        <v>1930</v>
      </c>
    </row>
    <row r="1295" spans="1:5" ht="14.4" x14ac:dyDescent="0.55000000000000004">
      <c r="A1295" s="289" t="s">
        <v>1574</v>
      </c>
      <c r="B1295" s="290">
        <v>119841</v>
      </c>
      <c r="D1295" s="291" t="s">
        <v>7809</v>
      </c>
      <c r="E1295" s="292">
        <v>119841</v>
      </c>
    </row>
    <row r="1296" spans="1:5" ht="14.4" x14ac:dyDescent="0.55000000000000004">
      <c r="A1296" s="289" t="s">
        <v>1575</v>
      </c>
      <c r="B1296" s="290">
        <v>3747.67</v>
      </c>
      <c r="D1296" s="291" t="s">
        <v>7810</v>
      </c>
      <c r="E1296" s="292">
        <v>3747.67</v>
      </c>
    </row>
    <row r="1297" spans="1:5" ht="14.4" x14ac:dyDescent="0.55000000000000004">
      <c r="A1297" s="289" t="s">
        <v>1576</v>
      </c>
      <c r="B1297" s="290">
        <v>2241.17</v>
      </c>
      <c r="D1297" s="291" t="s">
        <v>7811</v>
      </c>
      <c r="E1297" s="292">
        <v>2241.17</v>
      </c>
    </row>
    <row r="1298" spans="1:5" ht="14.4" x14ac:dyDescent="0.55000000000000004">
      <c r="A1298" s="289" t="s">
        <v>1577</v>
      </c>
      <c r="B1298" s="290">
        <v>2630</v>
      </c>
      <c r="D1298" s="291" t="s">
        <v>7812</v>
      </c>
      <c r="E1298" s="292">
        <v>2630</v>
      </c>
    </row>
    <row r="1299" spans="1:5" ht="14.4" x14ac:dyDescent="0.55000000000000004">
      <c r="A1299" s="289" t="s">
        <v>1578</v>
      </c>
      <c r="B1299" s="290">
        <v>31772</v>
      </c>
      <c r="D1299" s="291" t="s">
        <v>7813</v>
      </c>
      <c r="E1299" s="292">
        <v>31772</v>
      </c>
    </row>
    <row r="1300" spans="1:5" ht="14.4" x14ac:dyDescent="0.55000000000000004">
      <c r="A1300" s="289" t="s">
        <v>1579</v>
      </c>
      <c r="B1300" s="290">
        <v>1030</v>
      </c>
      <c r="D1300" s="291" t="s">
        <v>7814</v>
      </c>
      <c r="E1300" s="292">
        <v>1030</v>
      </c>
    </row>
    <row r="1301" spans="1:5" ht="14.4" x14ac:dyDescent="0.55000000000000004">
      <c r="A1301" s="289" t="s">
        <v>4047</v>
      </c>
      <c r="B1301" s="290">
        <v>821</v>
      </c>
      <c r="D1301" s="291" t="s">
        <v>7815</v>
      </c>
      <c r="E1301" s="292">
        <v>821</v>
      </c>
    </row>
    <row r="1302" spans="1:5" ht="14.4" x14ac:dyDescent="0.55000000000000004">
      <c r="A1302" s="289" t="s">
        <v>1580</v>
      </c>
      <c r="B1302" s="290">
        <v>27364.31</v>
      </c>
      <c r="D1302" s="291" t="s">
        <v>7816</v>
      </c>
      <c r="E1302" s="292">
        <v>27364.31</v>
      </c>
    </row>
    <row r="1303" spans="1:5" ht="14.4" x14ac:dyDescent="0.55000000000000004">
      <c r="A1303" s="289" t="s">
        <v>1581</v>
      </c>
      <c r="B1303" s="290">
        <v>538</v>
      </c>
      <c r="D1303" s="291" t="s">
        <v>7817</v>
      </c>
      <c r="E1303" s="292">
        <v>538</v>
      </c>
    </row>
    <row r="1304" spans="1:5" ht="14.4" x14ac:dyDescent="0.55000000000000004">
      <c r="A1304" s="289" t="s">
        <v>1582</v>
      </c>
      <c r="B1304" s="290">
        <v>36513.65</v>
      </c>
      <c r="D1304" s="291" t="s">
        <v>7818</v>
      </c>
      <c r="E1304" s="292">
        <v>36513.65</v>
      </c>
    </row>
    <row r="1305" spans="1:5" ht="14.4" x14ac:dyDescent="0.55000000000000004">
      <c r="A1305" s="289" t="s">
        <v>1583</v>
      </c>
      <c r="B1305" s="290">
        <v>36896</v>
      </c>
      <c r="D1305" s="291" t="s">
        <v>7819</v>
      </c>
      <c r="E1305" s="292">
        <v>36896</v>
      </c>
    </row>
    <row r="1306" spans="1:5" ht="14.4" x14ac:dyDescent="0.55000000000000004">
      <c r="A1306" s="289" t="s">
        <v>4048</v>
      </c>
      <c r="B1306" s="290">
        <v>297.60000000000002</v>
      </c>
      <c r="D1306" s="291" t="s">
        <v>7820</v>
      </c>
      <c r="E1306" s="292">
        <v>297.60000000000002</v>
      </c>
    </row>
    <row r="1307" spans="1:5" ht="14.4" x14ac:dyDescent="0.55000000000000004">
      <c r="A1307" s="289" t="s">
        <v>1584</v>
      </c>
      <c r="B1307" s="290">
        <v>23631</v>
      </c>
      <c r="D1307" s="291" t="s">
        <v>7821</v>
      </c>
      <c r="E1307" s="292">
        <v>23631</v>
      </c>
    </row>
    <row r="1308" spans="1:5" ht="14.4" x14ac:dyDescent="0.55000000000000004">
      <c r="A1308" s="289" t="s">
        <v>1585</v>
      </c>
      <c r="B1308" s="290">
        <v>8181.73</v>
      </c>
      <c r="D1308" s="291" t="s">
        <v>7822</v>
      </c>
      <c r="E1308" s="292">
        <v>8181.73</v>
      </c>
    </row>
    <row r="1309" spans="1:5" ht="14.4" x14ac:dyDescent="0.55000000000000004">
      <c r="A1309" s="289" t="s">
        <v>1586</v>
      </c>
      <c r="B1309" s="290">
        <v>1346</v>
      </c>
      <c r="D1309" s="291" t="s">
        <v>7823</v>
      </c>
      <c r="E1309" s="292">
        <v>1346</v>
      </c>
    </row>
    <row r="1310" spans="1:5" ht="14.4" x14ac:dyDescent="0.55000000000000004">
      <c r="A1310" s="289" t="s">
        <v>1587</v>
      </c>
      <c r="B1310" s="290">
        <v>5608.65</v>
      </c>
      <c r="D1310" s="291" t="s">
        <v>7824</v>
      </c>
      <c r="E1310" s="292">
        <v>5608.65</v>
      </c>
    </row>
    <row r="1311" spans="1:5" ht="14.4" x14ac:dyDescent="0.55000000000000004">
      <c r="A1311" s="289" t="s">
        <v>1588</v>
      </c>
      <c r="B1311" s="290">
        <v>728461</v>
      </c>
      <c r="D1311" s="291" t="s">
        <v>7825</v>
      </c>
      <c r="E1311" s="292">
        <v>728461</v>
      </c>
    </row>
    <row r="1312" spans="1:5" ht="14.4" x14ac:dyDescent="0.55000000000000004">
      <c r="A1312" s="289" t="s">
        <v>1589</v>
      </c>
      <c r="B1312" s="290">
        <v>4049.96</v>
      </c>
      <c r="D1312" s="291" t="s">
        <v>7826</v>
      </c>
      <c r="E1312" s="292">
        <v>4049.96</v>
      </c>
    </row>
    <row r="1313" spans="1:5" ht="14.4" x14ac:dyDescent="0.55000000000000004">
      <c r="A1313" s="289" t="s">
        <v>1590</v>
      </c>
      <c r="B1313" s="290">
        <v>20657.27</v>
      </c>
      <c r="D1313" s="291" t="s">
        <v>7827</v>
      </c>
      <c r="E1313" s="292">
        <v>20657.27</v>
      </c>
    </row>
    <row r="1314" spans="1:5" ht="14.4" x14ac:dyDescent="0.55000000000000004">
      <c r="A1314" s="289" t="s">
        <v>1591</v>
      </c>
      <c r="B1314" s="290">
        <v>14553.76</v>
      </c>
      <c r="D1314" s="291" t="s">
        <v>7828</v>
      </c>
      <c r="E1314" s="292">
        <v>14553.76</v>
      </c>
    </row>
    <row r="1315" spans="1:5" ht="14.4" x14ac:dyDescent="0.55000000000000004">
      <c r="A1315" s="289" t="s">
        <v>1592</v>
      </c>
      <c r="B1315" s="290">
        <v>2193.2399999999998</v>
      </c>
      <c r="D1315" s="291" t="s">
        <v>7829</v>
      </c>
      <c r="E1315" s="292">
        <v>2193.2399999999998</v>
      </c>
    </row>
    <row r="1316" spans="1:5" ht="14.4" x14ac:dyDescent="0.55000000000000004">
      <c r="A1316" s="289" t="s">
        <v>1593</v>
      </c>
      <c r="B1316" s="290">
        <v>28538.52</v>
      </c>
      <c r="D1316" s="291" t="s">
        <v>7830</v>
      </c>
      <c r="E1316" s="292">
        <v>28538.52</v>
      </c>
    </row>
    <row r="1317" spans="1:5" ht="14.4" x14ac:dyDescent="0.55000000000000004">
      <c r="A1317" s="289" t="s">
        <v>1594</v>
      </c>
      <c r="B1317" s="290">
        <v>3834.81</v>
      </c>
      <c r="D1317" s="291" t="s">
        <v>7831</v>
      </c>
      <c r="E1317" s="292">
        <v>3834.81</v>
      </c>
    </row>
    <row r="1318" spans="1:5" ht="14.4" x14ac:dyDescent="0.55000000000000004">
      <c r="A1318" s="289" t="s">
        <v>1595</v>
      </c>
      <c r="B1318" s="290">
        <v>4227</v>
      </c>
      <c r="D1318" s="291" t="s">
        <v>7832</v>
      </c>
      <c r="E1318" s="292">
        <v>4227</v>
      </c>
    </row>
    <row r="1319" spans="1:5" ht="14.4" x14ac:dyDescent="0.55000000000000004">
      <c r="A1319" s="289" t="s">
        <v>1596</v>
      </c>
      <c r="B1319" s="290">
        <v>2759</v>
      </c>
      <c r="D1319" s="291" t="s">
        <v>7833</v>
      </c>
      <c r="E1319" s="292">
        <v>2759</v>
      </c>
    </row>
    <row r="1320" spans="1:5" ht="14.4" x14ac:dyDescent="0.55000000000000004">
      <c r="A1320" s="289" t="s">
        <v>1597</v>
      </c>
      <c r="B1320" s="290">
        <v>3522</v>
      </c>
      <c r="D1320" s="291" t="s">
        <v>7834</v>
      </c>
      <c r="E1320" s="292">
        <v>3522</v>
      </c>
    </row>
    <row r="1321" spans="1:5" ht="14.4" x14ac:dyDescent="0.55000000000000004">
      <c r="A1321" s="289" t="s">
        <v>1598</v>
      </c>
      <c r="B1321" s="290">
        <v>438</v>
      </c>
      <c r="D1321" s="291" t="s">
        <v>7835</v>
      </c>
      <c r="E1321" s="292">
        <v>438</v>
      </c>
    </row>
    <row r="1322" spans="1:5" ht="14.4" x14ac:dyDescent="0.55000000000000004">
      <c r="A1322" s="289" t="s">
        <v>1599</v>
      </c>
      <c r="B1322" s="290">
        <v>1140</v>
      </c>
      <c r="D1322" s="291" t="s">
        <v>7836</v>
      </c>
      <c r="E1322" s="292">
        <v>1140</v>
      </c>
    </row>
    <row r="1323" spans="1:5" ht="14.4" x14ac:dyDescent="0.55000000000000004">
      <c r="A1323" s="289" t="s">
        <v>1600</v>
      </c>
      <c r="B1323" s="290">
        <v>10169</v>
      </c>
      <c r="D1323" s="291" t="s">
        <v>7837</v>
      </c>
      <c r="E1323" s="292">
        <v>10169</v>
      </c>
    </row>
    <row r="1324" spans="1:5" ht="14.4" x14ac:dyDescent="0.55000000000000004">
      <c r="A1324" s="289" t="s">
        <v>1601</v>
      </c>
      <c r="B1324" s="290">
        <v>1185</v>
      </c>
      <c r="D1324" s="291" t="s">
        <v>7838</v>
      </c>
      <c r="E1324" s="292">
        <v>1185</v>
      </c>
    </row>
    <row r="1325" spans="1:5" ht="14.4" x14ac:dyDescent="0.55000000000000004">
      <c r="A1325" s="289" t="s">
        <v>1602</v>
      </c>
      <c r="B1325" s="290">
        <v>6043</v>
      </c>
      <c r="D1325" s="291" t="s">
        <v>7839</v>
      </c>
      <c r="E1325" s="292">
        <v>6043</v>
      </c>
    </row>
    <row r="1326" spans="1:5" ht="14.4" x14ac:dyDescent="0.55000000000000004">
      <c r="A1326" s="289" t="s">
        <v>1603</v>
      </c>
      <c r="B1326" s="290">
        <v>2067</v>
      </c>
      <c r="D1326" s="291" t="s">
        <v>7840</v>
      </c>
      <c r="E1326" s="292">
        <v>2067</v>
      </c>
    </row>
    <row r="1327" spans="1:5" ht="14.4" x14ac:dyDescent="0.55000000000000004">
      <c r="A1327" s="289" t="s">
        <v>1604</v>
      </c>
      <c r="B1327" s="290">
        <v>1780</v>
      </c>
      <c r="D1327" s="291" t="s">
        <v>7841</v>
      </c>
      <c r="E1327" s="292">
        <v>1780</v>
      </c>
    </row>
    <row r="1328" spans="1:5" ht="14.4" x14ac:dyDescent="0.55000000000000004">
      <c r="A1328" s="289" t="s">
        <v>1605</v>
      </c>
      <c r="B1328" s="290">
        <v>6301</v>
      </c>
      <c r="D1328" s="291" t="s">
        <v>7842</v>
      </c>
      <c r="E1328" s="292">
        <v>6301</v>
      </c>
    </row>
    <row r="1329" spans="1:5" ht="14.4" x14ac:dyDescent="0.55000000000000004">
      <c r="A1329" s="289" t="s">
        <v>1606</v>
      </c>
      <c r="B1329" s="290">
        <v>26253</v>
      </c>
      <c r="D1329" s="291" t="s">
        <v>7843</v>
      </c>
      <c r="E1329" s="292">
        <v>26253</v>
      </c>
    </row>
    <row r="1330" spans="1:5" ht="14.4" x14ac:dyDescent="0.55000000000000004">
      <c r="A1330" s="289" t="s">
        <v>469</v>
      </c>
      <c r="B1330" s="290">
        <v>399</v>
      </c>
      <c r="D1330" s="291" t="s">
        <v>10131</v>
      </c>
      <c r="E1330" s="292">
        <v>399</v>
      </c>
    </row>
    <row r="1331" spans="1:5" ht="14.4" x14ac:dyDescent="0.55000000000000004">
      <c r="A1331" s="289" t="s">
        <v>1607</v>
      </c>
      <c r="B1331" s="290">
        <v>2338</v>
      </c>
      <c r="D1331" s="291" t="s">
        <v>7844</v>
      </c>
      <c r="E1331" s="292">
        <v>2338</v>
      </c>
    </row>
    <row r="1332" spans="1:5" ht="14.4" x14ac:dyDescent="0.55000000000000004">
      <c r="A1332" s="289" t="s">
        <v>1608</v>
      </c>
      <c r="B1332" s="290">
        <v>1025</v>
      </c>
      <c r="D1332" s="291" t="s">
        <v>7845</v>
      </c>
      <c r="E1332" s="292">
        <v>1025</v>
      </c>
    </row>
    <row r="1333" spans="1:5" ht="14.4" x14ac:dyDescent="0.55000000000000004">
      <c r="A1333" s="289" t="s">
        <v>470</v>
      </c>
      <c r="B1333" s="290">
        <v>1562</v>
      </c>
      <c r="D1333" s="291" t="s">
        <v>10132</v>
      </c>
      <c r="E1333" s="292">
        <v>1562</v>
      </c>
    </row>
    <row r="1334" spans="1:5" ht="14.4" x14ac:dyDescent="0.55000000000000004">
      <c r="A1334" s="289" t="s">
        <v>1609</v>
      </c>
      <c r="B1334" s="290">
        <v>386</v>
      </c>
      <c r="D1334" s="291" t="s">
        <v>7846</v>
      </c>
      <c r="E1334" s="292">
        <v>386</v>
      </c>
    </row>
    <row r="1335" spans="1:5" ht="14.4" x14ac:dyDescent="0.55000000000000004">
      <c r="A1335" s="289" t="s">
        <v>1610</v>
      </c>
      <c r="B1335" s="290">
        <v>11122</v>
      </c>
      <c r="D1335" s="291" t="s">
        <v>7847</v>
      </c>
      <c r="E1335" s="292">
        <v>11122</v>
      </c>
    </row>
    <row r="1336" spans="1:5" ht="14.4" x14ac:dyDescent="0.55000000000000004">
      <c r="A1336" s="289" t="s">
        <v>4049</v>
      </c>
      <c r="B1336" s="290">
        <v>9503</v>
      </c>
      <c r="D1336" s="291" t="s">
        <v>7848</v>
      </c>
      <c r="E1336" s="292">
        <v>9503</v>
      </c>
    </row>
    <row r="1337" spans="1:5" ht="14.4" x14ac:dyDescent="0.55000000000000004">
      <c r="A1337" s="289" t="s">
        <v>1611</v>
      </c>
      <c r="B1337" s="290">
        <v>12290</v>
      </c>
      <c r="D1337" s="291" t="s">
        <v>7849</v>
      </c>
      <c r="E1337" s="292">
        <v>12290</v>
      </c>
    </row>
    <row r="1338" spans="1:5" ht="14.4" x14ac:dyDescent="0.55000000000000004">
      <c r="A1338" s="289" t="s">
        <v>1612</v>
      </c>
      <c r="B1338" s="290">
        <v>193</v>
      </c>
      <c r="D1338" s="291" t="s">
        <v>7850</v>
      </c>
      <c r="E1338" s="292">
        <v>193</v>
      </c>
    </row>
    <row r="1339" spans="1:5" ht="14.4" x14ac:dyDescent="0.55000000000000004">
      <c r="A1339" s="289" t="s">
        <v>1613</v>
      </c>
      <c r="B1339" s="290">
        <v>171.56</v>
      </c>
      <c r="D1339" s="291" t="s">
        <v>7851</v>
      </c>
      <c r="E1339" s="292">
        <v>171.56</v>
      </c>
    </row>
    <row r="1340" spans="1:5" ht="14.4" x14ac:dyDescent="0.55000000000000004">
      <c r="A1340" s="289" t="s">
        <v>1614</v>
      </c>
      <c r="B1340" s="290">
        <v>109151.48</v>
      </c>
      <c r="D1340" s="291" t="s">
        <v>7852</v>
      </c>
      <c r="E1340" s="292">
        <v>109151.48</v>
      </c>
    </row>
    <row r="1341" spans="1:5" ht="14.4" x14ac:dyDescent="0.55000000000000004">
      <c r="A1341" s="289" t="s">
        <v>1615</v>
      </c>
      <c r="B1341" s="290">
        <v>1436</v>
      </c>
      <c r="D1341" s="291" t="s">
        <v>7853</v>
      </c>
      <c r="E1341" s="292">
        <v>1436</v>
      </c>
    </row>
    <row r="1342" spans="1:5" ht="14.4" x14ac:dyDescent="0.55000000000000004">
      <c r="A1342" s="289" t="s">
        <v>1616</v>
      </c>
      <c r="B1342" s="290">
        <v>1851</v>
      </c>
      <c r="D1342" s="291" t="s">
        <v>7854</v>
      </c>
      <c r="E1342" s="292">
        <v>1851</v>
      </c>
    </row>
    <row r="1343" spans="1:5" ht="14.4" x14ac:dyDescent="0.55000000000000004">
      <c r="A1343" s="289" t="s">
        <v>1617</v>
      </c>
      <c r="B1343" s="290">
        <v>1653</v>
      </c>
      <c r="D1343" s="291" t="s">
        <v>7855</v>
      </c>
      <c r="E1343" s="292">
        <v>1653</v>
      </c>
    </row>
    <row r="1344" spans="1:5" ht="14.4" x14ac:dyDescent="0.55000000000000004">
      <c r="A1344" s="289" t="s">
        <v>1618</v>
      </c>
      <c r="B1344" s="290">
        <v>47082.080000000002</v>
      </c>
      <c r="D1344" s="291" t="s">
        <v>7856</v>
      </c>
      <c r="E1344" s="292">
        <v>47082.080000000002</v>
      </c>
    </row>
    <row r="1345" spans="1:5" ht="14.4" x14ac:dyDescent="0.55000000000000004">
      <c r="A1345" s="289" t="s">
        <v>1619</v>
      </c>
      <c r="B1345" s="290">
        <v>5107.79</v>
      </c>
      <c r="D1345" s="291" t="s">
        <v>7857</v>
      </c>
      <c r="E1345" s="292">
        <v>5107.79</v>
      </c>
    </row>
    <row r="1346" spans="1:5" ht="14.4" x14ac:dyDescent="0.55000000000000004">
      <c r="A1346" s="289" t="s">
        <v>1620</v>
      </c>
      <c r="B1346" s="290">
        <v>165938.31</v>
      </c>
      <c r="D1346" s="291" t="s">
        <v>7858</v>
      </c>
      <c r="E1346" s="292">
        <v>165938.31</v>
      </c>
    </row>
    <row r="1347" spans="1:5" ht="14.4" x14ac:dyDescent="0.55000000000000004">
      <c r="A1347" s="289" t="s">
        <v>1621</v>
      </c>
      <c r="B1347" s="290">
        <v>2094.62</v>
      </c>
      <c r="D1347" s="291" t="s">
        <v>7859</v>
      </c>
      <c r="E1347" s="292">
        <v>2094.62</v>
      </c>
    </row>
    <row r="1348" spans="1:5" ht="14.4" x14ac:dyDescent="0.55000000000000004">
      <c r="A1348" s="289" t="s">
        <v>471</v>
      </c>
      <c r="B1348" s="290">
        <v>419</v>
      </c>
      <c r="D1348" s="291" t="s">
        <v>10133</v>
      </c>
      <c r="E1348" s="292">
        <v>419</v>
      </c>
    </row>
    <row r="1349" spans="1:5" ht="14.4" x14ac:dyDescent="0.55000000000000004">
      <c r="A1349" s="289" t="s">
        <v>1622</v>
      </c>
      <c r="B1349" s="290">
        <v>10274</v>
      </c>
      <c r="D1349" s="291" t="s">
        <v>7860</v>
      </c>
      <c r="E1349" s="292">
        <v>10274</v>
      </c>
    </row>
    <row r="1350" spans="1:5" ht="14.4" x14ac:dyDescent="0.55000000000000004">
      <c r="A1350" s="289" t="s">
        <v>1623</v>
      </c>
      <c r="B1350" s="290">
        <v>10061</v>
      </c>
      <c r="D1350" s="291" t="s">
        <v>7861</v>
      </c>
      <c r="E1350" s="292">
        <v>10061</v>
      </c>
    </row>
    <row r="1351" spans="1:5" ht="14.4" x14ac:dyDescent="0.55000000000000004">
      <c r="A1351" s="289" t="s">
        <v>1624</v>
      </c>
      <c r="B1351" s="290">
        <v>8214</v>
      </c>
      <c r="D1351" s="291" t="s">
        <v>7862</v>
      </c>
      <c r="E1351" s="292">
        <v>8214</v>
      </c>
    </row>
    <row r="1352" spans="1:5" ht="14.4" x14ac:dyDescent="0.55000000000000004">
      <c r="A1352" s="289" t="s">
        <v>1625</v>
      </c>
      <c r="B1352" s="290">
        <v>947</v>
      </c>
      <c r="D1352" s="291" t="s">
        <v>7863</v>
      </c>
      <c r="E1352" s="292">
        <v>947</v>
      </c>
    </row>
    <row r="1353" spans="1:5" ht="14.4" x14ac:dyDescent="0.55000000000000004">
      <c r="A1353" s="289" t="s">
        <v>1626</v>
      </c>
      <c r="B1353" s="290">
        <v>451</v>
      </c>
      <c r="D1353" s="291" t="s">
        <v>7864</v>
      </c>
      <c r="E1353" s="292">
        <v>451</v>
      </c>
    </row>
    <row r="1354" spans="1:5" ht="14.4" x14ac:dyDescent="0.55000000000000004">
      <c r="A1354" s="289" t="s">
        <v>1627</v>
      </c>
      <c r="B1354" s="290">
        <v>10305.39</v>
      </c>
      <c r="D1354" s="291" t="s">
        <v>7865</v>
      </c>
      <c r="E1354" s="292">
        <v>10305.39</v>
      </c>
    </row>
    <row r="1355" spans="1:5" ht="14.4" x14ac:dyDescent="0.55000000000000004">
      <c r="A1355" s="289" t="s">
        <v>1628</v>
      </c>
      <c r="B1355" s="290">
        <v>88497</v>
      </c>
      <c r="D1355" s="291" t="s">
        <v>7866</v>
      </c>
      <c r="E1355" s="292">
        <v>88497</v>
      </c>
    </row>
    <row r="1356" spans="1:5" ht="14.4" x14ac:dyDescent="0.55000000000000004">
      <c r="A1356" s="289" t="s">
        <v>1629</v>
      </c>
      <c r="B1356" s="290">
        <v>544</v>
      </c>
      <c r="D1356" s="291" t="s">
        <v>7867</v>
      </c>
      <c r="E1356" s="292">
        <v>544</v>
      </c>
    </row>
    <row r="1357" spans="1:5" ht="14.4" x14ac:dyDescent="0.55000000000000004">
      <c r="A1357" s="289" t="s">
        <v>1630</v>
      </c>
      <c r="B1357" s="290">
        <v>190273</v>
      </c>
      <c r="D1357" s="291" t="s">
        <v>7868</v>
      </c>
      <c r="E1357" s="292">
        <v>190273</v>
      </c>
    </row>
    <row r="1358" spans="1:5" ht="14.4" x14ac:dyDescent="0.55000000000000004">
      <c r="A1358" s="289" t="s">
        <v>1631</v>
      </c>
      <c r="B1358" s="290">
        <v>39780</v>
      </c>
      <c r="D1358" s="291" t="s">
        <v>7869</v>
      </c>
      <c r="E1358" s="292">
        <v>39780</v>
      </c>
    </row>
    <row r="1359" spans="1:5" ht="14.4" x14ac:dyDescent="0.55000000000000004">
      <c r="A1359" s="289" t="s">
        <v>1632</v>
      </c>
      <c r="B1359" s="290">
        <v>10738.47</v>
      </c>
      <c r="D1359" s="291" t="s">
        <v>7870</v>
      </c>
      <c r="E1359" s="292">
        <v>10738.47</v>
      </c>
    </row>
    <row r="1360" spans="1:5" ht="14.4" x14ac:dyDescent="0.55000000000000004">
      <c r="A1360" s="289" t="s">
        <v>1633</v>
      </c>
      <c r="B1360" s="290">
        <v>1159</v>
      </c>
      <c r="D1360" s="291" t="s">
        <v>7871</v>
      </c>
      <c r="E1360" s="292">
        <v>1159</v>
      </c>
    </row>
    <row r="1361" spans="1:5" ht="14.4" x14ac:dyDescent="0.55000000000000004">
      <c r="A1361" s="289" t="s">
        <v>1634</v>
      </c>
      <c r="B1361" s="290">
        <v>4259.3599999999997</v>
      </c>
      <c r="D1361" s="291" t="s">
        <v>7872</v>
      </c>
      <c r="E1361" s="292">
        <v>4259.3599999999997</v>
      </c>
    </row>
    <row r="1362" spans="1:5" ht="14.4" x14ac:dyDescent="0.55000000000000004">
      <c r="A1362" s="289" t="s">
        <v>1635</v>
      </c>
      <c r="B1362" s="290">
        <v>1751.76</v>
      </c>
      <c r="D1362" s="291" t="s">
        <v>7873</v>
      </c>
      <c r="E1362" s="292">
        <v>1751.76</v>
      </c>
    </row>
    <row r="1363" spans="1:5" ht="14.4" x14ac:dyDescent="0.55000000000000004">
      <c r="A1363" s="289" t="s">
        <v>1636</v>
      </c>
      <c r="B1363" s="290">
        <v>17444.259999999998</v>
      </c>
      <c r="D1363" s="291" t="s">
        <v>7874</v>
      </c>
      <c r="E1363" s="292">
        <v>17444.259999999998</v>
      </c>
    </row>
    <row r="1364" spans="1:5" ht="14.4" x14ac:dyDescent="0.55000000000000004">
      <c r="A1364" s="289" t="s">
        <v>1637</v>
      </c>
      <c r="B1364" s="290">
        <v>1709.7</v>
      </c>
      <c r="D1364" s="291" t="s">
        <v>7875</v>
      </c>
      <c r="E1364" s="292">
        <v>1709.7</v>
      </c>
    </row>
    <row r="1365" spans="1:5" ht="14.4" x14ac:dyDescent="0.55000000000000004">
      <c r="A1365" s="289" t="s">
        <v>1638</v>
      </c>
      <c r="B1365" s="290">
        <v>39511</v>
      </c>
      <c r="D1365" s="291" t="s">
        <v>7876</v>
      </c>
      <c r="E1365" s="292">
        <v>39511</v>
      </c>
    </row>
    <row r="1366" spans="1:5" ht="14.4" x14ac:dyDescent="0.55000000000000004">
      <c r="A1366" s="289" t="s">
        <v>1639</v>
      </c>
      <c r="B1366" s="290">
        <v>5234.0600000000004</v>
      </c>
      <c r="D1366" s="291" t="s">
        <v>7877</v>
      </c>
      <c r="E1366" s="292">
        <v>5234.0600000000004</v>
      </c>
    </row>
    <row r="1367" spans="1:5" ht="14.4" x14ac:dyDescent="0.55000000000000004">
      <c r="A1367" s="289" t="s">
        <v>1640</v>
      </c>
      <c r="B1367" s="290">
        <v>14057</v>
      </c>
      <c r="D1367" s="291" t="s">
        <v>7878</v>
      </c>
      <c r="E1367" s="292">
        <v>14057</v>
      </c>
    </row>
    <row r="1368" spans="1:5" ht="14.4" x14ac:dyDescent="0.55000000000000004">
      <c r="A1368" s="289" t="s">
        <v>1641</v>
      </c>
      <c r="B1368" s="290">
        <v>1626.9</v>
      </c>
      <c r="D1368" s="291" t="s">
        <v>7879</v>
      </c>
      <c r="E1368" s="292">
        <v>1626.9</v>
      </c>
    </row>
    <row r="1369" spans="1:5" ht="14.4" x14ac:dyDescent="0.55000000000000004">
      <c r="A1369" s="289" t="s">
        <v>1642</v>
      </c>
      <c r="B1369" s="290">
        <v>2305</v>
      </c>
      <c r="D1369" s="291" t="s">
        <v>7880</v>
      </c>
      <c r="E1369" s="292">
        <v>2305</v>
      </c>
    </row>
    <row r="1370" spans="1:5" ht="14.4" x14ac:dyDescent="0.55000000000000004">
      <c r="A1370" s="289" t="s">
        <v>1643</v>
      </c>
      <c r="B1370" s="290">
        <v>75815</v>
      </c>
      <c r="D1370" s="291" t="s">
        <v>7881</v>
      </c>
      <c r="E1370" s="292">
        <v>75815</v>
      </c>
    </row>
    <row r="1371" spans="1:5" ht="14.4" x14ac:dyDescent="0.55000000000000004">
      <c r="A1371" s="289" t="s">
        <v>1644</v>
      </c>
      <c r="B1371" s="290">
        <v>2170</v>
      </c>
      <c r="D1371" s="291" t="s">
        <v>7882</v>
      </c>
      <c r="E1371" s="292">
        <v>2170</v>
      </c>
    </row>
    <row r="1372" spans="1:5" ht="14.4" x14ac:dyDescent="0.55000000000000004">
      <c r="A1372" s="289" t="s">
        <v>1645</v>
      </c>
      <c r="B1372" s="290">
        <v>11408.5</v>
      </c>
      <c r="D1372" s="291" t="s">
        <v>7883</v>
      </c>
      <c r="E1372" s="292">
        <v>11408.5</v>
      </c>
    </row>
    <row r="1373" spans="1:5" ht="14.4" x14ac:dyDescent="0.55000000000000004">
      <c r="A1373" s="289" t="s">
        <v>1646</v>
      </c>
      <c r="B1373" s="290">
        <v>51283.43</v>
      </c>
      <c r="D1373" s="291" t="s">
        <v>7884</v>
      </c>
      <c r="E1373" s="292">
        <v>51283.43</v>
      </c>
    </row>
    <row r="1374" spans="1:5" ht="14.4" x14ac:dyDescent="0.55000000000000004">
      <c r="A1374" s="289" t="s">
        <v>1647</v>
      </c>
      <c r="B1374" s="290">
        <v>12861</v>
      </c>
      <c r="D1374" s="291" t="s">
        <v>7885</v>
      </c>
      <c r="E1374" s="292">
        <v>12861</v>
      </c>
    </row>
    <row r="1375" spans="1:5" ht="14.4" x14ac:dyDescent="0.55000000000000004">
      <c r="A1375" s="289" t="s">
        <v>1648</v>
      </c>
      <c r="B1375" s="290">
        <v>5544</v>
      </c>
      <c r="D1375" s="291" t="s">
        <v>7886</v>
      </c>
      <c r="E1375" s="292">
        <v>5544</v>
      </c>
    </row>
    <row r="1376" spans="1:5" ht="14.4" x14ac:dyDescent="0.55000000000000004">
      <c r="A1376" s="289" t="s">
        <v>1649</v>
      </c>
      <c r="B1376" s="290">
        <v>22860</v>
      </c>
      <c r="D1376" s="291" t="s">
        <v>7887</v>
      </c>
      <c r="E1376" s="292">
        <v>22860</v>
      </c>
    </row>
    <row r="1377" spans="1:5" ht="14.4" x14ac:dyDescent="0.55000000000000004">
      <c r="A1377" s="289" t="s">
        <v>1650</v>
      </c>
      <c r="B1377" s="290">
        <v>67932</v>
      </c>
      <c r="D1377" s="291" t="s">
        <v>7888</v>
      </c>
      <c r="E1377" s="292">
        <v>67932</v>
      </c>
    </row>
    <row r="1378" spans="1:5" ht="14.4" x14ac:dyDescent="0.55000000000000004">
      <c r="A1378" s="289" t="s">
        <v>1651</v>
      </c>
      <c r="B1378" s="290">
        <v>386</v>
      </c>
      <c r="D1378" s="291" t="s">
        <v>7889</v>
      </c>
      <c r="E1378" s="292">
        <v>386</v>
      </c>
    </row>
    <row r="1379" spans="1:5" ht="14.4" x14ac:dyDescent="0.55000000000000004">
      <c r="A1379" s="289" t="s">
        <v>1652</v>
      </c>
      <c r="B1379" s="290">
        <v>1020</v>
      </c>
      <c r="D1379" s="291" t="s">
        <v>7890</v>
      </c>
      <c r="E1379" s="292">
        <v>1020</v>
      </c>
    </row>
    <row r="1380" spans="1:5" ht="14.4" x14ac:dyDescent="0.55000000000000004">
      <c r="A1380" s="289" t="s">
        <v>4041</v>
      </c>
      <c r="B1380" s="290">
        <v>37401</v>
      </c>
      <c r="D1380" s="291" t="s">
        <v>10469</v>
      </c>
      <c r="E1380" s="292">
        <v>37401</v>
      </c>
    </row>
    <row r="1381" spans="1:5" ht="14.4" x14ac:dyDescent="0.55000000000000004">
      <c r="A1381" s="289" t="s">
        <v>1653</v>
      </c>
      <c r="B1381" s="290">
        <v>1616</v>
      </c>
      <c r="D1381" s="291" t="s">
        <v>7891</v>
      </c>
      <c r="E1381" s="292">
        <v>1616</v>
      </c>
    </row>
    <row r="1382" spans="1:5" ht="14.4" x14ac:dyDescent="0.55000000000000004">
      <c r="A1382" s="289" t="s">
        <v>1654</v>
      </c>
      <c r="B1382" s="290">
        <v>91221.24</v>
      </c>
      <c r="D1382" s="291" t="s">
        <v>7892</v>
      </c>
      <c r="E1382" s="292">
        <v>91221.24</v>
      </c>
    </row>
    <row r="1383" spans="1:5" ht="14.4" x14ac:dyDescent="0.55000000000000004">
      <c r="A1383" s="289" t="s">
        <v>4050</v>
      </c>
      <c r="B1383" s="290">
        <v>357</v>
      </c>
      <c r="D1383" s="291" t="s">
        <v>10470</v>
      </c>
      <c r="E1383" s="292">
        <v>357</v>
      </c>
    </row>
    <row r="1384" spans="1:5" ht="14.4" x14ac:dyDescent="0.55000000000000004">
      <c r="A1384" s="289" t="s">
        <v>1655</v>
      </c>
      <c r="B1384" s="290">
        <v>25265</v>
      </c>
      <c r="D1384" s="291" t="s">
        <v>7893</v>
      </c>
      <c r="E1384" s="292">
        <v>25265</v>
      </c>
    </row>
    <row r="1385" spans="1:5" ht="14.4" x14ac:dyDescent="0.55000000000000004">
      <c r="A1385" s="289" t="s">
        <v>1656</v>
      </c>
      <c r="B1385" s="290">
        <v>4128</v>
      </c>
      <c r="D1385" s="291" t="s">
        <v>7894</v>
      </c>
      <c r="E1385" s="292">
        <v>4128</v>
      </c>
    </row>
    <row r="1386" spans="1:5" ht="14.4" x14ac:dyDescent="0.55000000000000004">
      <c r="A1386" s="289" t="s">
        <v>1657</v>
      </c>
      <c r="B1386" s="290">
        <v>42774</v>
      </c>
      <c r="D1386" s="291" t="s">
        <v>7895</v>
      </c>
      <c r="E1386" s="292">
        <v>42774</v>
      </c>
    </row>
    <row r="1387" spans="1:5" ht="14.4" x14ac:dyDescent="0.55000000000000004">
      <c r="A1387" s="289" t="s">
        <v>1658</v>
      </c>
      <c r="B1387" s="290">
        <v>9285</v>
      </c>
      <c r="D1387" s="291" t="s">
        <v>7896</v>
      </c>
      <c r="E1387" s="292">
        <v>9285</v>
      </c>
    </row>
    <row r="1388" spans="1:5" ht="14.4" x14ac:dyDescent="0.55000000000000004">
      <c r="A1388" s="289" t="s">
        <v>1659</v>
      </c>
      <c r="B1388" s="290">
        <v>17159</v>
      </c>
      <c r="D1388" s="291" t="s">
        <v>7897</v>
      </c>
      <c r="E1388" s="292">
        <v>17159</v>
      </c>
    </row>
    <row r="1389" spans="1:5" ht="14.4" x14ac:dyDescent="0.55000000000000004">
      <c r="A1389" s="289" t="s">
        <v>1660</v>
      </c>
      <c r="B1389" s="290">
        <v>26344.84</v>
      </c>
      <c r="D1389" s="291" t="s">
        <v>7898</v>
      </c>
      <c r="E1389" s="292">
        <v>26344.84</v>
      </c>
    </row>
    <row r="1390" spans="1:5" ht="14.4" x14ac:dyDescent="0.55000000000000004">
      <c r="A1390" s="289" t="s">
        <v>1661</v>
      </c>
      <c r="B1390" s="290">
        <v>2611</v>
      </c>
      <c r="D1390" s="291" t="s">
        <v>7899</v>
      </c>
      <c r="E1390" s="292">
        <v>2611</v>
      </c>
    </row>
    <row r="1391" spans="1:5" ht="14.4" x14ac:dyDescent="0.55000000000000004">
      <c r="A1391" s="289" t="s">
        <v>1662</v>
      </c>
      <c r="B1391" s="290">
        <v>18736</v>
      </c>
      <c r="D1391" s="291" t="s">
        <v>7900</v>
      </c>
      <c r="E1391" s="292">
        <v>18736</v>
      </c>
    </row>
    <row r="1392" spans="1:5" ht="14.4" x14ac:dyDescent="0.55000000000000004">
      <c r="A1392" s="289" t="s">
        <v>1663</v>
      </c>
      <c r="B1392" s="290">
        <v>23725.11</v>
      </c>
      <c r="D1392" s="291" t="s">
        <v>7901</v>
      </c>
      <c r="E1392" s="292">
        <v>23725.11</v>
      </c>
    </row>
    <row r="1393" spans="1:5" ht="14.4" x14ac:dyDescent="0.55000000000000004">
      <c r="A1393" s="289" t="s">
        <v>1664</v>
      </c>
      <c r="B1393" s="290">
        <v>5274</v>
      </c>
      <c r="D1393" s="291" t="s">
        <v>7902</v>
      </c>
      <c r="E1393" s="292">
        <v>5274</v>
      </c>
    </row>
    <row r="1394" spans="1:5" ht="14.4" x14ac:dyDescent="0.55000000000000004">
      <c r="A1394" s="289" t="s">
        <v>1665</v>
      </c>
      <c r="B1394" s="290">
        <v>11648.37</v>
      </c>
      <c r="D1394" s="291" t="s">
        <v>7903</v>
      </c>
      <c r="E1394" s="292">
        <v>11648.37</v>
      </c>
    </row>
    <row r="1395" spans="1:5" ht="14.4" x14ac:dyDescent="0.55000000000000004">
      <c r="A1395" s="289" t="s">
        <v>1666</v>
      </c>
      <c r="B1395" s="290">
        <v>6284.91</v>
      </c>
      <c r="D1395" s="291" t="s">
        <v>7904</v>
      </c>
      <c r="E1395" s="292">
        <v>6284.91</v>
      </c>
    </row>
    <row r="1396" spans="1:5" ht="14.4" x14ac:dyDescent="0.55000000000000004">
      <c r="A1396" s="289" t="s">
        <v>1667</v>
      </c>
      <c r="B1396" s="290">
        <v>3787</v>
      </c>
      <c r="D1396" s="291" t="s">
        <v>7905</v>
      </c>
      <c r="E1396" s="292">
        <v>3787</v>
      </c>
    </row>
    <row r="1397" spans="1:5" ht="14.4" x14ac:dyDescent="0.55000000000000004">
      <c r="A1397" s="289" t="s">
        <v>1668</v>
      </c>
      <c r="B1397" s="290">
        <v>50813.93</v>
      </c>
      <c r="D1397" s="291" t="s">
        <v>7906</v>
      </c>
      <c r="E1397" s="292">
        <v>50813.93</v>
      </c>
    </row>
    <row r="1398" spans="1:5" ht="14.4" x14ac:dyDescent="0.55000000000000004">
      <c r="A1398" s="289" t="s">
        <v>1669</v>
      </c>
      <c r="B1398" s="290">
        <v>1368</v>
      </c>
      <c r="D1398" s="291" t="s">
        <v>7907</v>
      </c>
      <c r="E1398" s="292">
        <v>1368</v>
      </c>
    </row>
    <row r="1399" spans="1:5" ht="14.4" x14ac:dyDescent="0.55000000000000004">
      <c r="A1399" s="289" t="s">
        <v>1670</v>
      </c>
      <c r="B1399" s="290">
        <v>2157</v>
      </c>
      <c r="D1399" s="291" t="s">
        <v>7908</v>
      </c>
      <c r="E1399" s="292">
        <v>2157</v>
      </c>
    </row>
    <row r="1400" spans="1:5" ht="14.4" x14ac:dyDescent="0.55000000000000004">
      <c r="A1400" s="289" t="s">
        <v>472</v>
      </c>
      <c r="B1400" s="290">
        <v>370040</v>
      </c>
      <c r="D1400" s="291" t="s">
        <v>7909</v>
      </c>
      <c r="E1400" s="292">
        <v>370040</v>
      </c>
    </row>
    <row r="1401" spans="1:5" ht="14.4" x14ac:dyDescent="0.55000000000000004">
      <c r="A1401" s="289" t="s">
        <v>1671</v>
      </c>
      <c r="B1401" s="290">
        <v>52023</v>
      </c>
      <c r="D1401" s="291" t="s">
        <v>7910</v>
      </c>
      <c r="E1401" s="292">
        <v>52023</v>
      </c>
    </row>
    <row r="1402" spans="1:5" ht="14.4" x14ac:dyDescent="0.55000000000000004">
      <c r="A1402" s="289" t="s">
        <v>1672</v>
      </c>
      <c r="B1402" s="290">
        <v>2912</v>
      </c>
      <c r="D1402" s="291" t="s">
        <v>7911</v>
      </c>
      <c r="E1402" s="292">
        <v>2912</v>
      </c>
    </row>
    <row r="1403" spans="1:5" ht="14.4" x14ac:dyDescent="0.55000000000000004">
      <c r="A1403" s="289" t="s">
        <v>4051</v>
      </c>
      <c r="B1403" s="290">
        <v>3110</v>
      </c>
      <c r="D1403" s="291" t="s">
        <v>7912</v>
      </c>
      <c r="E1403" s="292">
        <v>3110</v>
      </c>
    </row>
    <row r="1404" spans="1:5" ht="14.4" x14ac:dyDescent="0.55000000000000004">
      <c r="A1404" s="289" t="s">
        <v>1673</v>
      </c>
      <c r="B1404" s="290">
        <v>336.9</v>
      </c>
      <c r="D1404" s="291" t="s">
        <v>7913</v>
      </c>
      <c r="E1404" s="292">
        <v>336.9</v>
      </c>
    </row>
    <row r="1405" spans="1:5" ht="14.4" x14ac:dyDescent="0.55000000000000004">
      <c r="A1405" s="289" t="s">
        <v>1674</v>
      </c>
      <c r="B1405" s="290">
        <v>734</v>
      </c>
      <c r="D1405" s="291" t="s">
        <v>7914</v>
      </c>
      <c r="E1405" s="292">
        <v>734</v>
      </c>
    </row>
    <row r="1406" spans="1:5" ht="14.4" x14ac:dyDescent="0.55000000000000004">
      <c r="A1406" s="289" t="s">
        <v>1675</v>
      </c>
      <c r="B1406" s="290">
        <v>3004</v>
      </c>
      <c r="D1406" s="291" t="s">
        <v>7915</v>
      </c>
      <c r="E1406" s="292">
        <v>3004</v>
      </c>
    </row>
    <row r="1407" spans="1:5" ht="14.4" x14ac:dyDescent="0.55000000000000004">
      <c r="A1407" s="289" t="s">
        <v>1676</v>
      </c>
      <c r="B1407" s="290">
        <v>4285</v>
      </c>
      <c r="D1407" s="291" t="s">
        <v>7916</v>
      </c>
      <c r="E1407" s="292">
        <v>4285</v>
      </c>
    </row>
    <row r="1408" spans="1:5" ht="14.4" x14ac:dyDescent="0.55000000000000004">
      <c r="A1408" s="289" t="s">
        <v>1677</v>
      </c>
      <c r="B1408" s="290">
        <v>586197</v>
      </c>
      <c r="D1408" s="291" t="s">
        <v>7917</v>
      </c>
      <c r="E1408" s="292">
        <v>586197</v>
      </c>
    </row>
    <row r="1409" spans="1:5" ht="14.4" x14ac:dyDescent="0.55000000000000004">
      <c r="A1409" s="289" t="s">
        <v>1678</v>
      </c>
      <c r="B1409" s="290">
        <v>719.8</v>
      </c>
      <c r="D1409" s="291" t="s">
        <v>7918</v>
      </c>
      <c r="E1409" s="292">
        <v>719.8</v>
      </c>
    </row>
    <row r="1410" spans="1:5" ht="14.4" x14ac:dyDescent="0.55000000000000004">
      <c r="A1410" s="289" t="s">
        <v>1679</v>
      </c>
      <c r="B1410" s="290">
        <v>12659</v>
      </c>
      <c r="D1410" s="291" t="s">
        <v>7919</v>
      </c>
      <c r="E1410" s="292">
        <v>12659</v>
      </c>
    </row>
    <row r="1411" spans="1:5" ht="14.4" x14ac:dyDescent="0.55000000000000004">
      <c r="A1411" s="289" t="s">
        <v>1680</v>
      </c>
      <c r="B1411" s="290">
        <v>3249</v>
      </c>
      <c r="D1411" s="291" t="s">
        <v>7920</v>
      </c>
      <c r="E1411" s="292">
        <v>3249</v>
      </c>
    </row>
    <row r="1412" spans="1:5" ht="14.4" x14ac:dyDescent="0.55000000000000004">
      <c r="A1412" s="289" t="s">
        <v>1681</v>
      </c>
      <c r="B1412" s="290">
        <v>5309</v>
      </c>
      <c r="D1412" s="291" t="s">
        <v>7921</v>
      </c>
      <c r="E1412" s="292">
        <v>5309</v>
      </c>
    </row>
    <row r="1413" spans="1:5" ht="14.4" x14ac:dyDescent="0.55000000000000004">
      <c r="A1413" s="289" t="s">
        <v>1682</v>
      </c>
      <c r="B1413" s="290">
        <v>4772</v>
      </c>
      <c r="D1413" s="291" t="s">
        <v>7922</v>
      </c>
      <c r="E1413" s="292">
        <v>4772</v>
      </c>
    </row>
    <row r="1414" spans="1:5" ht="14.4" x14ac:dyDescent="0.55000000000000004">
      <c r="A1414" s="289" t="s">
        <v>1683</v>
      </c>
      <c r="B1414" s="290">
        <v>1806</v>
      </c>
      <c r="D1414" s="291" t="s">
        <v>7923</v>
      </c>
      <c r="E1414" s="292">
        <v>1806</v>
      </c>
    </row>
    <row r="1415" spans="1:5" ht="14.4" x14ac:dyDescent="0.55000000000000004">
      <c r="A1415" s="289" t="s">
        <v>1684</v>
      </c>
      <c r="B1415" s="290">
        <v>1803</v>
      </c>
      <c r="D1415" s="291" t="s">
        <v>7924</v>
      </c>
      <c r="E1415" s="292">
        <v>1803</v>
      </c>
    </row>
    <row r="1416" spans="1:5" ht="14.4" x14ac:dyDescent="0.55000000000000004">
      <c r="A1416" s="289" t="s">
        <v>1685</v>
      </c>
      <c r="B1416" s="290">
        <v>2196</v>
      </c>
      <c r="D1416" s="291" t="s">
        <v>7925</v>
      </c>
      <c r="E1416" s="292">
        <v>2196</v>
      </c>
    </row>
    <row r="1417" spans="1:5" ht="14.4" x14ac:dyDescent="0.55000000000000004">
      <c r="A1417" s="289" t="s">
        <v>1686</v>
      </c>
      <c r="B1417" s="290">
        <v>460</v>
      </c>
      <c r="D1417" s="291" t="s">
        <v>7926</v>
      </c>
      <c r="E1417" s="292">
        <v>460</v>
      </c>
    </row>
    <row r="1418" spans="1:5" ht="14.4" x14ac:dyDescent="0.55000000000000004">
      <c r="A1418" s="289" t="s">
        <v>1687</v>
      </c>
      <c r="B1418" s="290">
        <v>2284</v>
      </c>
      <c r="D1418" s="291" t="s">
        <v>7927</v>
      </c>
      <c r="E1418" s="292">
        <v>2284</v>
      </c>
    </row>
    <row r="1419" spans="1:5" ht="14.4" x14ac:dyDescent="0.55000000000000004">
      <c r="A1419" s="289" t="s">
        <v>1688</v>
      </c>
      <c r="B1419" s="290">
        <v>1829</v>
      </c>
      <c r="D1419" s="291" t="s">
        <v>7928</v>
      </c>
      <c r="E1419" s="292">
        <v>1829</v>
      </c>
    </row>
    <row r="1420" spans="1:5" ht="14.4" x14ac:dyDescent="0.55000000000000004">
      <c r="A1420" s="289" t="s">
        <v>1689</v>
      </c>
      <c r="B1420" s="290">
        <v>686</v>
      </c>
      <c r="D1420" s="291" t="s">
        <v>7929</v>
      </c>
      <c r="E1420" s="292">
        <v>686</v>
      </c>
    </row>
    <row r="1421" spans="1:5" ht="14.4" x14ac:dyDescent="0.55000000000000004">
      <c r="A1421" s="289" t="s">
        <v>1690</v>
      </c>
      <c r="B1421" s="290">
        <v>296</v>
      </c>
      <c r="D1421" s="291" t="s">
        <v>7930</v>
      </c>
      <c r="E1421" s="292">
        <v>296</v>
      </c>
    </row>
    <row r="1422" spans="1:5" ht="14.4" x14ac:dyDescent="0.55000000000000004">
      <c r="A1422" s="289" t="s">
        <v>1691</v>
      </c>
      <c r="B1422" s="290">
        <v>1130</v>
      </c>
      <c r="D1422" s="291" t="s">
        <v>7931</v>
      </c>
      <c r="E1422" s="292">
        <v>1130</v>
      </c>
    </row>
    <row r="1423" spans="1:5" ht="14.4" x14ac:dyDescent="0.55000000000000004">
      <c r="A1423" s="289" t="s">
        <v>1692</v>
      </c>
      <c r="B1423" s="290">
        <v>2453</v>
      </c>
      <c r="D1423" s="291" t="s">
        <v>7932</v>
      </c>
      <c r="E1423" s="292">
        <v>2453</v>
      </c>
    </row>
    <row r="1424" spans="1:5" ht="14.4" x14ac:dyDescent="0.55000000000000004">
      <c r="A1424" s="289" t="s">
        <v>4052</v>
      </c>
      <c r="B1424" s="290">
        <v>2933</v>
      </c>
      <c r="D1424" s="291" t="s">
        <v>10471</v>
      </c>
      <c r="E1424" s="292">
        <v>2933</v>
      </c>
    </row>
    <row r="1425" spans="1:5" ht="14.4" x14ac:dyDescent="0.55000000000000004">
      <c r="A1425" s="289" t="s">
        <v>1693</v>
      </c>
      <c r="B1425" s="290">
        <v>20781</v>
      </c>
      <c r="D1425" s="291" t="s">
        <v>7933</v>
      </c>
      <c r="E1425" s="292">
        <v>20781</v>
      </c>
    </row>
    <row r="1426" spans="1:5" ht="14.4" x14ac:dyDescent="0.55000000000000004">
      <c r="A1426" s="289" t="s">
        <v>1694</v>
      </c>
      <c r="B1426" s="290">
        <v>5338</v>
      </c>
      <c r="D1426" s="291" t="s">
        <v>7934</v>
      </c>
      <c r="E1426" s="292">
        <v>5338</v>
      </c>
    </row>
    <row r="1427" spans="1:5" ht="14.4" x14ac:dyDescent="0.55000000000000004">
      <c r="A1427" s="289" t="s">
        <v>1695</v>
      </c>
      <c r="B1427" s="290">
        <v>4871</v>
      </c>
      <c r="D1427" s="291" t="s">
        <v>7935</v>
      </c>
      <c r="E1427" s="292">
        <v>4871</v>
      </c>
    </row>
    <row r="1428" spans="1:5" ht="14.4" x14ac:dyDescent="0.55000000000000004">
      <c r="A1428" s="289" t="s">
        <v>1696</v>
      </c>
      <c r="B1428" s="290">
        <v>1314</v>
      </c>
      <c r="D1428" s="291" t="s">
        <v>7936</v>
      </c>
      <c r="E1428" s="292">
        <v>1314</v>
      </c>
    </row>
    <row r="1429" spans="1:5" ht="14.4" x14ac:dyDescent="0.55000000000000004">
      <c r="A1429" s="289" t="s">
        <v>1697</v>
      </c>
      <c r="B1429" s="290">
        <v>2386</v>
      </c>
      <c r="D1429" s="291" t="s">
        <v>7937</v>
      </c>
      <c r="E1429" s="292">
        <v>2386</v>
      </c>
    </row>
    <row r="1430" spans="1:5" ht="14.4" x14ac:dyDescent="0.55000000000000004">
      <c r="A1430" s="289" t="s">
        <v>1698</v>
      </c>
      <c r="B1430" s="290">
        <v>2460</v>
      </c>
      <c r="D1430" s="291" t="s">
        <v>7938</v>
      </c>
      <c r="E1430" s="292">
        <v>2460</v>
      </c>
    </row>
    <row r="1431" spans="1:5" ht="14.4" x14ac:dyDescent="0.55000000000000004">
      <c r="A1431" s="289" t="s">
        <v>1699</v>
      </c>
      <c r="B1431" s="290">
        <v>2112</v>
      </c>
      <c r="D1431" s="291" t="s">
        <v>7939</v>
      </c>
      <c r="E1431" s="292">
        <v>2112</v>
      </c>
    </row>
    <row r="1432" spans="1:5" ht="14.4" x14ac:dyDescent="0.55000000000000004">
      <c r="A1432" s="289" t="s">
        <v>1700</v>
      </c>
      <c r="B1432" s="290">
        <v>12291.62</v>
      </c>
      <c r="D1432" s="291" t="s">
        <v>7940</v>
      </c>
      <c r="E1432" s="292">
        <v>12291.62</v>
      </c>
    </row>
    <row r="1433" spans="1:5" ht="14.4" x14ac:dyDescent="0.55000000000000004">
      <c r="A1433" s="289" t="s">
        <v>1701</v>
      </c>
      <c r="B1433" s="290">
        <v>17130.77</v>
      </c>
      <c r="D1433" s="291" t="s">
        <v>7941</v>
      </c>
      <c r="E1433" s="292">
        <v>17130.77</v>
      </c>
    </row>
    <row r="1434" spans="1:5" ht="14.4" x14ac:dyDescent="0.55000000000000004">
      <c r="A1434" s="289" t="s">
        <v>1702</v>
      </c>
      <c r="B1434" s="290">
        <v>28541.599999999999</v>
      </c>
      <c r="D1434" s="291" t="s">
        <v>7942</v>
      </c>
      <c r="E1434" s="292">
        <v>28541.599999999999</v>
      </c>
    </row>
    <row r="1435" spans="1:5" ht="14.4" x14ac:dyDescent="0.55000000000000004">
      <c r="A1435" s="289" t="s">
        <v>1703</v>
      </c>
      <c r="B1435" s="290">
        <v>7999.93</v>
      </c>
      <c r="D1435" s="291" t="s">
        <v>7943</v>
      </c>
      <c r="E1435" s="292">
        <v>7999.93</v>
      </c>
    </row>
    <row r="1436" spans="1:5" ht="14.4" x14ac:dyDescent="0.55000000000000004">
      <c r="A1436" s="289" t="s">
        <v>1704</v>
      </c>
      <c r="B1436" s="290">
        <v>25732.639999999999</v>
      </c>
      <c r="D1436" s="291" t="s">
        <v>7944</v>
      </c>
      <c r="E1436" s="292">
        <v>25732.639999999999</v>
      </c>
    </row>
    <row r="1437" spans="1:5" ht="14.4" x14ac:dyDescent="0.55000000000000004">
      <c r="A1437" s="289" t="s">
        <v>1705</v>
      </c>
      <c r="B1437" s="290">
        <v>4058.22</v>
      </c>
      <c r="D1437" s="291" t="s">
        <v>7945</v>
      </c>
      <c r="E1437" s="292">
        <v>4058.22</v>
      </c>
    </row>
    <row r="1438" spans="1:5" ht="14.4" x14ac:dyDescent="0.55000000000000004">
      <c r="A1438" s="289" t="s">
        <v>1706</v>
      </c>
      <c r="B1438" s="290">
        <v>953</v>
      </c>
      <c r="D1438" s="291" t="s">
        <v>7946</v>
      </c>
      <c r="E1438" s="292">
        <v>953</v>
      </c>
    </row>
    <row r="1439" spans="1:5" ht="14.4" x14ac:dyDescent="0.55000000000000004">
      <c r="A1439" s="289" t="s">
        <v>1707</v>
      </c>
      <c r="B1439" s="290">
        <v>108868.96</v>
      </c>
      <c r="D1439" s="291" t="s">
        <v>7947</v>
      </c>
      <c r="E1439" s="292">
        <v>108868.96</v>
      </c>
    </row>
    <row r="1440" spans="1:5" ht="14.4" x14ac:dyDescent="0.55000000000000004">
      <c r="A1440" s="289" t="s">
        <v>1708</v>
      </c>
      <c r="B1440" s="290">
        <v>25430.48</v>
      </c>
      <c r="D1440" s="291" t="s">
        <v>7948</v>
      </c>
      <c r="E1440" s="292">
        <v>25430.48</v>
      </c>
    </row>
    <row r="1441" spans="1:5" ht="14.4" x14ac:dyDescent="0.55000000000000004">
      <c r="A1441" s="289" t="s">
        <v>473</v>
      </c>
      <c r="B1441" s="290">
        <v>554</v>
      </c>
      <c r="D1441" s="291" t="s">
        <v>10134</v>
      </c>
      <c r="E1441" s="292">
        <v>554</v>
      </c>
    </row>
    <row r="1442" spans="1:5" ht="14.4" x14ac:dyDescent="0.55000000000000004">
      <c r="A1442" s="289" t="s">
        <v>1709</v>
      </c>
      <c r="B1442" s="290">
        <v>35656.639999999999</v>
      </c>
      <c r="D1442" s="291" t="s">
        <v>7949</v>
      </c>
      <c r="E1442" s="292">
        <v>35656.639999999999</v>
      </c>
    </row>
    <row r="1443" spans="1:5" ht="14.4" x14ac:dyDescent="0.55000000000000004">
      <c r="A1443" s="289" t="s">
        <v>1710</v>
      </c>
      <c r="B1443" s="290">
        <v>6095</v>
      </c>
      <c r="D1443" s="291" t="s">
        <v>7950</v>
      </c>
      <c r="E1443" s="292">
        <v>6095</v>
      </c>
    </row>
    <row r="1444" spans="1:5" ht="14.4" x14ac:dyDescent="0.55000000000000004">
      <c r="A1444" s="289" t="s">
        <v>1711</v>
      </c>
      <c r="B1444" s="290">
        <v>2904</v>
      </c>
      <c r="D1444" s="291" t="s">
        <v>7951</v>
      </c>
      <c r="E1444" s="292">
        <v>2904</v>
      </c>
    </row>
    <row r="1445" spans="1:5" ht="14.4" x14ac:dyDescent="0.55000000000000004">
      <c r="A1445" s="289" t="s">
        <v>1712</v>
      </c>
      <c r="B1445" s="290">
        <v>16685</v>
      </c>
      <c r="D1445" s="291" t="s">
        <v>7952</v>
      </c>
      <c r="E1445" s="292">
        <v>16685</v>
      </c>
    </row>
    <row r="1446" spans="1:5" ht="14.4" x14ac:dyDescent="0.55000000000000004">
      <c r="A1446" s="289" t="s">
        <v>474</v>
      </c>
      <c r="B1446" s="290">
        <v>6848</v>
      </c>
      <c r="D1446" s="291" t="s">
        <v>10135</v>
      </c>
      <c r="E1446" s="292">
        <v>6848</v>
      </c>
    </row>
    <row r="1447" spans="1:5" ht="14.4" x14ac:dyDescent="0.55000000000000004">
      <c r="A1447" s="289" t="s">
        <v>1713</v>
      </c>
      <c r="B1447" s="290">
        <v>5581.52</v>
      </c>
      <c r="D1447" s="291" t="s">
        <v>7953</v>
      </c>
      <c r="E1447" s="292">
        <v>5581.52</v>
      </c>
    </row>
    <row r="1448" spans="1:5" ht="14.4" x14ac:dyDescent="0.55000000000000004">
      <c r="A1448" s="289" t="s">
        <v>1714</v>
      </c>
      <c r="B1448" s="290">
        <v>11005.94</v>
      </c>
      <c r="D1448" s="291" t="s">
        <v>7954</v>
      </c>
      <c r="E1448" s="292">
        <v>11005.94</v>
      </c>
    </row>
    <row r="1449" spans="1:5" ht="14.4" x14ac:dyDescent="0.55000000000000004">
      <c r="A1449" s="289" t="s">
        <v>1715</v>
      </c>
      <c r="B1449" s="290">
        <v>1522</v>
      </c>
      <c r="D1449" s="291" t="s">
        <v>7955</v>
      </c>
      <c r="E1449" s="292">
        <v>1522</v>
      </c>
    </row>
    <row r="1450" spans="1:5" ht="14.4" x14ac:dyDescent="0.55000000000000004">
      <c r="A1450" s="289" t="s">
        <v>4054</v>
      </c>
      <c r="B1450" s="290">
        <v>2664</v>
      </c>
      <c r="D1450" s="291" t="s">
        <v>10472</v>
      </c>
      <c r="E1450" s="292">
        <v>2664</v>
      </c>
    </row>
    <row r="1451" spans="1:5" ht="14.4" x14ac:dyDescent="0.55000000000000004">
      <c r="A1451" s="289" t="s">
        <v>1716</v>
      </c>
      <c r="B1451" s="290">
        <v>9513</v>
      </c>
      <c r="D1451" s="291" t="s">
        <v>7956</v>
      </c>
      <c r="E1451" s="292">
        <v>9513</v>
      </c>
    </row>
    <row r="1452" spans="1:5" ht="14.4" x14ac:dyDescent="0.55000000000000004">
      <c r="A1452" s="289" t="s">
        <v>1717</v>
      </c>
      <c r="B1452" s="290">
        <v>19860.8</v>
      </c>
      <c r="D1452" s="291" t="s">
        <v>7957</v>
      </c>
      <c r="E1452" s="292">
        <v>19860.8</v>
      </c>
    </row>
    <row r="1453" spans="1:5" ht="14.4" x14ac:dyDescent="0.55000000000000004">
      <c r="A1453" s="289" t="s">
        <v>1718</v>
      </c>
      <c r="B1453" s="290">
        <v>54033</v>
      </c>
      <c r="D1453" s="291" t="s">
        <v>7958</v>
      </c>
      <c r="E1453" s="292">
        <v>54033</v>
      </c>
    </row>
    <row r="1454" spans="1:5" ht="14.4" x14ac:dyDescent="0.55000000000000004">
      <c r="A1454" s="289" t="s">
        <v>1719</v>
      </c>
      <c r="B1454" s="290">
        <v>57638.38</v>
      </c>
      <c r="D1454" s="291" t="s">
        <v>7959</v>
      </c>
      <c r="E1454" s="292">
        <v>57638.38</v>
      </c>
    </row>
    <row r="1455" spans="1:5" ht="14.4" x14ac:dyDescent="0.55000000000000004">
      <c r="A1455" s="289" t="s">
        <v>1720</v>
      </c>
      <c r="B1455" s="290">
        <v>28692.91</v>
      </c>
      <c r="D1455" s="291" t="s">
        <v>7960</v>
      </c>
      <c r="E1455" s="292">
        <v>28692.91</v>
      </c>
    </row>
    <row r="1456" spans="1:5" ht="14.4" x14ac:dyDescent="0.55000000000000004">
      <c r="A1456" s="289" t="s">
        <v>1721</v>
      </c>
      <c r="B1456" s="290">
        <v>7559.72</v>
      </c>
      <c r="D1456" s="291" t="s">
        <v>7961</v>
      </c>
      <c r="E1456" s="292">
        <v>7559.72</v>
      </c>
    </row>
    <row r="1457" spans="1:5" ht="14.4" x14ac:dyDescent="0.55000000000000004">
      <c r="A1457" s="289" t="s">
        <v>1722</v>
      </c>
      <c r="B1457" s="290">
        <v>41356</v>
      </c>
      <c r="D1457" s="291" t="s">
        <v>7962</v>
      </c>
      <c r="E1457" s="292">
        <v>41356</v>
      </c>
    </row>
    <row r="1458" spans="1:5" ht="14.4" x14ac:dyDescent="0.55000000000000004">
      <c r="A1458" s="289" t="s">
        <v>1723</v>
      </c>
      <c r="B1458" s="290">
        <v>5708</v>
      </c>
      <c r="D1458" s="291" t="s">
        <v>7963</v>
      </c>
      <c r="E1458" s="292">
        <v>5708</v>
      </c>
    </row>
    <row r="1459" spans="1:5" ht="14.4" x14ac:dyDescent="0.55000000000000004">
      <c r="A1459" s="289" t="s">
        <v>1724</v>
      </c>
      <c r="B1459" s="290">
        <v>195</v>
      </c>
      <c r="D1459" s="291" t="s">
        <v>7964</v>
      </c>
      <c r="E1459" s="292">
        <v>195</v>
      </c>
    </row>
    <row r="1460" spans="1:5" ht="14.4" x14ac:dyDescent="0.55000000000000004">
      <c r="A1460" s="289" t="s">
        <v>1725</v>
      </c>
      <c r="B1460" s="290">
        <v>28182</v>
      </c>
      <c r="D1460" s="291" t="s">
        <v>7965</v>
      </c>
      <c r="E1460" s="292">
        <v>28182</v>
      </c>
    </row>
    <row r="1461" spans="1:5" ht="14.4" x14ac:dyDescent="0.55000000000000004">
      <c r="A1461" s="289" t="s">
        <v>1726</v>
      </c>
      <c r="B1461" s="290">
        <v>12916</v>
      </c>
      <c r="D1461" s="291" t="s">
        <v>7966</v>
      </c>
      <c r="E1461" s="292">
        <v>12916</v>
      </c>
    </row>
    <row r="1462" spans="1:5" ht="14.4" x14ac:dyDescent="0.55000000000000004">
      <c r="A1462" s="289" t="s">
        <v>1727</v>
      </c>
      <c r="B1462" s="290">
        <v>5370.04</v>
      </c>
      <c r="D1462" s="291" t="s">
        <v>7967</v>
      </c>
      <c r="E1462" s="292">
        <v>5370.04</v>
      </c>
    </row>
    <row r="1463" spans="1:5" ht="14.4" x14ac:dyDescent="0.55000000000000004">
      <c r="A1463" s="289" t="s">
        <v>1728</v>
      </c>
      <c r="B1463" s="290">
        <v>1931</v>
      </c>
      <c r="D1463" s="291" t="s">
        <v>7968</v>
      </c>
      <c r="E1463" s="292">
        <v>1931</v>
      </c>
    </row>
    <row r="1464" spans="1:5" ht="14.4" x14ac:dyDescent="0.55000000000000004">
      <c r="A1464" s="289" t="s">
        <v>1729</v>
      </c>
      <c r="B1464" s="290">
        <v>6449</v>
      </c>
      <c r="D1464" s="291" t="s">
        <v>7969</v>
      </c>
      <c r="E1464" s="292">
        <v>6449</v>
      </c>
    </row>
    <row r="1465" spans="1:5" ht="14.4" x14ac:dyDescent="0.55000000000000004">
      <c r="A1465" s="289" t="s">
        <v>1730</v>
      </c>
      <c r="B1465" s="290">
        <v>2283</v>
      </c>
      <c r="D1465" s="291" t="s">
        <v>7970</v>
      </c>
      <c r="E1465" s="292">
        <v>2283</v>
      </c>
    </row>
    <row r="1466" spans="1:5" ht="14.4" x14ac:dyDescent="0.55000000000000004">
      <c r="A1466" s="289" t="s">
        <v>1731</v>
      </c>
      <c r="B1466" s="290">
        <v>1142</v>
      </c>
      <c r="D1466" s="291" t="s">
        <v>7971</v>
      </c>
      <c r="E1466" s="292">
        <v>1142</v>
      </c>
    </row>
    <row r="1467" spans="1:5" ht="14.4" x14ac:dyDescent="0.55000000000000004">
      <c r="A1467" s="289" t="s">
        <v>1732</v>
      </c>
      <c r="B1467" s="290">
        <v>11415</v>
      </c>
      <c r="D1467" s="291" t="s">
        <v>7972</v>
      </c>
      <c r="E1467" s="292">
        <v>11415</v>
      </c>
    </row>
    <row r="1468" spans="1:5" ht="14.4" x14ac:dyDescent="0.55000000000000004">
      <c r="A1468" s="289" t="s">
        <v>1733</v>
      </c>
      <c r="B1468" s="290">
        <v>86765</v>
      </c>
      <c r="D1468" s="291" t="s">
        <v>7973</v>
      </c>
      <c r="E1468" s="292">
        <v>86765</v>
      </c>
    </row>
    <row r="1469" spans="1:5" ht="14.4" x14ac:dyDescent="0.55000000000000004">
      <c r="A1469" s="289" t="s">
        <v>4053</v>
      </c>
      <c r="B1469" s="290">
        <v>2283</v>
      </c>
      <c r="D1469" s="291" t="s">
        <v>10473</v>
      </c>
      <c r="E1469" s="292">
        <v>2283</v>
      </c>
    </row>
    <row r="1470" spans="1:5" ht="14.4" x14ac:dyDescent="0.55000000000000004">
      <c r="A1470" s="289" t="s">
        <v>1734</v>
      </c>
      <c r="B1470" s="290">
        <v>1522</v>
      </c>
      <c r="D1470" s="291" t="s">
        <v>7974</v>
      </c>
      <c r="E1470" s="292">
        <v>1522</v>
      </c>
    </row>
    <row r="1471" spans="1:5" ht="14.4" x14ac:dyDescent="0.55000000000000004">
      <c r="A1471" s="289" t="s">
        <v>1735</v>
      </c>
      <c r="B1471" s="290">
        <v>2089</v>
      </c>
      <c r="D1471" s="291" t="s">
        <v>7975</v>
      </c>
      <c r="E1471" s="292">
        <v>2089</v>
      </c>
    </row>
    <row r="1472" spans="1:5" ht="14.4" x14ac:dyDescent="0.55000000000000004">
      <c r="A1472" s="289" t="s">
        <v>4055</v>
      </c>
      <c r="B1472" s="290">
        <v>1002.68</v>
      </c>
      <c r="D1472" s="291" t="s">
        <v>10474</v>
      </c>
      <c r="E1472" s="292">
        <v>1002.68</v>
      </c>
    </row>
    <row r="1473" spans="1:5" ht="14.4" x14ac:dyDescent="0.55000000000000004">
      <c r="A1473" s="289" t="s">
        <v>1736</v>
      </c>
      <c r="B1473" s="290">
        <v>24.43</v>
      </c>
      <c r="D1473" s="291" t="s">
        <v>7976</v>
      </c>
      <c r="E1473" s="292">
        <v>24.43</v>
      </c>
    </row>
    <row r="1474" spans="1:5" ht="14.4" x14ac:dyDescent="0.55000000000000004">
      <c r="A1474" s="289" t="s">
        <v>1737</v>
      </c>
      <c r="B1474" s="290">
        <v>381</v>
      </c>
      <c r="D1474" s="291" t="s">
        <v>7977</v>
      </c>
      <c r="E1474" s="292">
        <v>381</v>
      </c>
    </row>
    <row r="1475" spans="1:5" ht="14.4" x14ac:dyDescent="0.55000000000000004">
      <c r="A1475" s="289" t="s">
        <v>4056</v>
      </c>
      <c r="B1475" s="290">
        <v>761</v>
      </c>
      <c r="D1475" s="291" t="s">
        <v>7978</v>
      </c>
      <c r="E1475" s="292">
        <v>761</v>
      </c>
    </row>
    <row r="1476" spans="1:5" ht="14.4" x14ac:dyDescent="0.55000000000000004">
      <c r="A1476" s="289" t="s">
        <v>1738</v>
      </c>
      <c r="B1476" s="290">
        <v>9038.86</v>
      </c>
      <c r="D1476" s="291" t="s">
        <v>7979</v>
      </c>
      <c r="E1476" s="292">
        <v>9038.86</v>
      </c>
    </row>
    <row r="1477" spans="1:5" ht="14.4" x14ac:dyDescent="0.55000000000000004">
      <c r="A1477" s="289" t="s">
        <v>1739</v>
      </c>
      <c r="B1477" s="290">
        <v>9513</v>
      </c>
      <c r="D1477" s="291" t="s">
        <v>7980</v>
      </c>
      <c r="E1477" s="292">
        <v>9513</v>
      </c>
    </row>
    <row r="1478" spans="1:5" ht="14.4" x14ac:dyDescent="0.55000000000000004">
      <c r="A1478" s="289" t="s">
        <v>1740</v>
      </c>
      <c r="B1478" s="290">
        <v>1522</v>
      </c>
      <c r="D1478" s="291" t="s">
        <v>7981</v>
      </c>
      <c r="E1478" s="292">
        <v>1522</v>
      </c>
    </row>
    <row r="1479" spans="1:5" ht="14.4" x14ac:dyDescent="0.55000000000000004">
      <c r="A1479" s="289" t="s">
        <v>1741</v>
      </c>
      <c r="B1479" s="290">
        <v>3805</v>
      </c>
      <c r="D1479" s="291" t="s">
        <v>7982</v>
      </c>
      <c r="E1479" s="292">
        <v>3805</v>
      </c>
    </row>
    <row r="1480" spans="1:5" ht="14.4" x14ac:dyDescent="0.55000000000000004">
      <c r="A1480" s="289" t="s">
        <v>1742</v>
      </c>
      <c r="B1480" s="290">
        <v>804</v>
      </c>
      <c r="D1480" s="291" t="s">
        <v>7983</v>
      </c>
      <c r="E1480" s="292">
        <v>804</v>
      </c>
    </row>
    <row r="1481" spans="1:5" ht="14.4" x14ac:dyDescent="0.55000000000000004">
      <c r="A1481" s="289" t="s">
        <v>1743</v>
      </c>
      <c r="B1481" s="290">
        <v>3740.59</v>
      </c>
      <c r="D1481" s="291" t="s">
        <v>7984</v>
      </c>
      <c r="E1481" s="292">
        <v>3740.59</v>
      </c>
    </row>
    <row r="1482" spans="1:5" ht="14.4" x14ac:dyDescent="0.55000000000000004">
      <c r="A1482" s="289" t="s">
        <v>1744</v>
      </c>
      <c r="B1482" s="290">
        <v>111958.43</v>
      </c>
      <c r="D1482" s="291" t="s">
        <v>7985</v>
      </c>
      <c r="E1482" s="292">
        <v>111958.43</v>
      </c>
    </row>
    <row r="1483" spans="1:5" ht="14.4" x14ac:dyDescent="0.55000000000000004">
      <c r="A1483" s="289" t="s">
        <v>1745</v>
      </c>
      <c r="B1483" s="290">
        <v>8623</v>
      </c>
      <c r="D1483" s="291" t="s">
        <v>7986</v>
      </c>
      <c r="E1483" s="292">
        <v>8623</v>
      </c>
    </row>
    <row r="1484" spans="1:5" ht="14.4" x14ac:dyDescent="0.55000000000000004">
      <c r="A1484" s="289" t="s">
        <v>1746</v>
      </c>
      <c r="B1484" s="290">
        <v>41045</v>
      </c>
      <c r="D1484" s="291" t="s">
        <v>7987</v>
      </c>
      <c r="E1484" s="292">
        <v>41045</v>
      </c>
    </row>
    <row r="1485" spans="1:5" ht="14.4" x14ac:dyDescent="0.55000000000000004">
      <c r="A1485" s="289" t="s">
        <v>1747</v>
      </c>
      <c r="B1485" s="290">
        <v>8387</v>
      </c>
      <c r="D1485" s="291" t="s">
        <v>7988</v>
      </c>
      <c r="E1485" s="292">
        <v>8387</v>
      </c>
    </row>
    <row r="1486" spans="1:5" ht="14.4" x14ac:dyDescent="0.55000000000000004">
      <c r="A1486" s="289" t="s">
        <v>1748</v>
      </c>
      <c r="B1486" s="290">
        <v>27707</v>
      </c>
      <c r="D1486" s="291" t="s">
        <v>7989</v>
      </c>
      <c r="E1486" s="292">
        <v>27707</v>
      </c>
    </row>
    <row r="1487" spans="1:5" ht="14.4" x14ac:dyDescent="0.55000000000000004">
      <c r="A1487" s="289" t="s">
        <v>1749</v>
      </c>
      <c r="B1487" s="290">
        <v>5490.38</v>
      </c>
      <c r="D1487" s="291" t="s">
        <v>7990</v>
      </c>
      <c r="E1487" s="292">
        <v>5490.38</v>
      </c>
    </row>
    <row r="1488" spans="1:5" ht="14.4" x14ac:dyDescent="0.55000000000000004">
      <c r="A1488" s="289" t="s">
        <v>1750</v>
      </c>
      <c r="B1488" s="290">
        <v>14893.79</v>
      </c>
      <c r="D1488" s="291" t="s">
        <v>7991</v>
      </c>
      <c r="E1488" s="292">
        <v>14893.79</v>
      </c>
    </row>
    <row r="1489" spans="1:5" ht="14.4" x14ac:dyDescent="0.55000000000000004">
      <c r="A1489" s="289" t="s">
        <v>1751</v>
      </c>
      <c r="B1489" s="290">
        <v>1410</v>
      </c>
      <c r="D1489" s="291" t="s">
        <v>7992</v>
      </c>
      <c r="E1489" s="292">
        <v>1410</v>
      </c>
    </row>
    <row r="1490" spans="1:5" ht="14.4" x14ac:dyDescent="0.55000000000000004">
      <c r="A1490" s="289" t="s">
        <v>1752</v>
      </c>
      <c r="B1490" s="290">
        <v>79850.820000000007</v>
      </c>
      <c r="D1490" s="291" t="s">
        <v>7993</v>
      </c>
      <c r="E1490" s="292">
        <v>79850.820000000007</v>
      </c>
    </row>
    <row r="1491" spans="1:5" ht="14.4" x14ac:dyDescent="0.55000000000000004">
      <c r="A1491" s="289" t="s">
        <v>4059</v>
      </c>
      <c r="B1491" s="290">
        <v>1486</v>
      </c>
      <c r="D1491" s="291" t="s">
        <v>10475</v>
      </c>
      <c r="E1491" s="292">
        <v>1486</v>
      </c>
    </row>
    <row r="1492" spans="1:5" ht="14.4" x14ac:dyDescent="0.55000000000000004">
      <c r="A1492" s="289" t="s">
        <v>1753</v>
      </c>
      <c r="B1492" s="290">
        <v>23180</v>
      </c>
      <c r="D1492" s="291" t="s">
        <v>7994</v>
      </c>
      <c r="E1492" s="292">
        <v>23180</v>
      </c>
    </row>
    <row r="1493" spans="1:5" ht="14.4" x14ac:dyDescent="0.55000000000000004">
      <c r="A1493" s="289" t="s">
        <v>1754</v>
      </c>
      <c r="B1493" s="290">
        <v>1144</v>
      </c>
      <c r="D1493" s="291" t="s">
        <v>7995</v>
      </c>
      <c r="E1493" s="292">
        <v>1144</v>
      </c>
    </row>
    <row r="1494" spans="1:5" ht="14.4" x14ac:dyDescent="0.55000000000000004">
      <c r="A1494" s="289" t="s">
        <v>4057</v>
      </c>
      <c r="B1494" s="290">
        <v>15214</v>
      </c>
      <c r="D1494" s="291" t="s">
        <v>10476</v>
      </c>
      <c r="E1494" s="292">
        <v>15214</v>
      </c>
    </row>
    <row r="1495" spans="1:5" ht="14.4" x14ac:dyDescent="0.55000000000000004">
      <c r="A1495" s="289" t="s">
        <v>4060</v>
      </c>
      <c r="B1495" s="290">
        <v>1954</v>
      </c>
      <c r="D1495" s="291" t="s">
        <v>10477</v>
      </c>
      <c r="E1495" s="292">
        <v>1954</v>
      </c>
    </row>
    <row r="1496" spans="1:5" ht="14.4" x14ac:dyDescent="0.55000000000000004">
      <c r="A1496" s="289" t="s">
        <v>1755</v>
      </c>
      <c r="B1496" s="290">
        <v>85500</v>
      </c>
      <c r="D1496" s="291" t="s">
        <v>7996</v>
      </c>
      <c r="E1496" s="292">
        <v>85500</v>
      </c>
    </row>
    <row r="1497" spans="1:5" ht="14.4" x14ac:dyDescent="0.55000000000000004">
      <c r="A1497" s="289" t="s">
        <v>1756</v>
      </c>
      <c r="B1497" s="290">
        <v>1276.3699999999999</v>
      </c>
      <c r="D1497" s="291" t="s">
        <v>7997</v>
      </c>
      <c r="E1497" s="292">
        <v>1276.3699999999999</v>
      </c>
    </row>
    <row r="1498" spans="1:5" ht="14.4" x14ac:dyDescent="0.55000000000000004">
      <c r="A1498" s="289" t="s">
        <v>1757</v>
      </c>
      <c r="B1498" s="290">
        <v>172368.46</v>
      </c>
      <c r="D1498" s="291" t="s">
        <v>7998</v>
      </c>
      <c r="E1498" s="292">
        <v>172368.46</v>
      </c>
    </row>
    <row r="1499" spans="1:5" ht="14.4" x14ac:dyDescent="0.55000000000000004">
      <c r="A1499" s="289" t="s">
        <v>1758</v>
      </c>
      <c r="B1499" s="290">
        <v>4302</v>
      </c>
      <c r="D1499" s="291" t="s">
        <v>7999</v>
      </c>
      <c r="E1499" s="292">
        <v>4302</v>
      </c>
    </row>
    <row r="1500" spans="1:5" ht="14.4" x14ac:dyDescent="0.55000000000000004">
      <c r="A1500" s="289" t="s">
        <v>1759</v>
      </c>
      <c r="B1500" s="290">
        <v>2960</v>
      </c>
      <c r="D1500" s="291" t="s">
        <v>8000</v>
      </c>
      <c r="E1500" s="292">
        <v>2960</v>
      </c>
    </row>
    <row r="1501" spans="1:5" ht="14.4" x14ac:dyDescent="0.55000000000000004">
      <c r="A1501" s="289" t="s">
        <v>1760</v>
      </c>
      <c r="B1501" s="290">
        <v>12828</v>
      </c>
      <c r="D1501" s="291" t="s">
        <v>8001</v>
      </c>
      <c r="E1501" s="292">
        <v>12828</v>
      </c>
    </row>
    <row r="1502" spans="1:5" ht="14.4" x14ac:dyDescent="0.55000000000000004">
      <c r="A1502" s="289" t="s">
        <v>1761</v>
      </c>
      <c r="B1502" s="290">
        <v>937</v>
      </c>
      <c r="D1502" s="291" t="s">
        <v>8002</v>
      </c>
      <c r="E1502" s="292">
        <v>937</v>
      </c>
    </row>
    <row r="1503" spans="1:5" ht="14.4" x14ac:dyDescent="0.55000000000000004">
      <c r="A1503" s="289" t="s">
        <v>1762</v>
      </c>
      <c r="B1503" s="290">
        <v>1881</v>
      </c>
      <c r="D1503" s="291" t="s">
        <v>8003</v>
      </c>
      <c r="E1503" s="292">
        <v>1881</v>
      </c>
    </row>
    <row r="1504" spans="1:5" ht="14.4" x14ac:dyDescent="0.55000000000000004">
      <c r="A1504" s="289" t="s">
        <v>1763</v>
      </c>
      <c r="B1504" s="290">
        <v>148362</v>
      </c>
      <c r="D1504" s="291" t="s">
        <v>8004</v>
      </c>
      <c r="E1504" s="292">
        <v>148362</v>
      </c>
    </row>
    <row r="1505" spans="1:5" ht="14.4" x14ac:dyDescent="0.55000000000000004">
      <c r="A1505" s="289" t="s">
        <v>1764</v>
      </c>
      <c r="B1505" s="290">
        <v>4510</v>
      </c>
      <c r="D1505" s="291" t="s">
        <v>8005</v>
      </c>
      <c r="E1505" s="292">
        <v>4510</v>
      </c>
    </row>
    <row r="1506" spans="1:5" ht="14.4" x14ac:dyDescent="0.55000000000000004">
      <c r="A1506" s="289" t="s">
        <v>475</v>
      </c>
      <c r="B1506" s="290">
        <v>31452</v>
      </c>
      <c r="D1506" s="291" t="s">
        <v>8006</v>
      </c>
      <c r="E1506" s="292">
        <v>31452</v>
      </c>
    </row>
    <row r="1507" spans="1:5" ht="14.4" x14ac:dyDescent="0.55000000000000004">
      <c r="A1507" s="289" t="s">
        <v>1765</v>
      </c>
      <c r="B1507" s="290">
        <v>499.95</v>
      </c>
      <c r="D1507" s="291" t="s">
        <v>8007</v>
      </c>
      <c r="E1507" s="292">
        <v>499.95</v>
      </c>
    </row>
    <row r="1508" spans="1:5" ht="14.4" x14ac:dyDescent="0.55000000000000004">
      <c r="A1508" s="289" t="s">
        <v>4061</v>
      </c>
      <c r="B1508" s="290">
        <v>1406.6</v>
      </c>
      <c r="D1508" s="291" t="s">
        <v>8008</v>
      </c>
      <c r="E1508" s="292">
        <v>1406.6</v>
      </c>
    </row>
    <row r="1509" spans="1:5" ht="14.4" x14ac:dyDescent="0.55000000000000004">
      <c r="A1509" s="289" t="s">
        <v>1766</v>
      </c>
      <c r="B1509" s="290">
        <v>1069.9000000000001</v>
      </c>
      <c r="D1509" s="291" t="s">
        <v>8009</v>
      </c>
      <c r="E1509" s="292">
        <v>1069.9000000000001</v>
      </c>
    </row>
    <row r="1510" spans="1:5" ht="14.4" x14ac:dyDescent="0.55000000000000004">
      <c r="A1510" s="289" t="s">
        <v>4062</v>
      </c>
      <c r="B1510" s="290">
        <v>1237.73</v>
      </c>
      <c r="D1510" s="291" t="s">
        <v>8010</v>
      </c>
      <c r="E1510" s="292">
        <v>1237.73</v>
      </c>
    </row>
    <row r="1511" spans="1:5" ht="14.4" x14ac:dyDescent="0.55000000000000004">
      <c r="A1511" s="289" t="s">
        <v>1767</v>
      </c>
      <c r="B1511" s="290">
        <v>82165</v>
      </c>
      <c r="D1511" s="291" t="s">
        <v>8011</v>
      </c>
      <c r="E1511" s="292">
        <v>82165</v>
      </c>
    </row>
    <row r="1512" spans="1:5" ht="14.4" x14ac:dyDescent="0.55000000000000004">
      <c r="A1512" s="289" t="s">
        <v>1768</v>
      </c>
      <c r="B1512" s="290">
        <v>53040</v>
      </c>
      <c r="D1512" s="291" t="s">
        <v>8012</v>
      </c>
      <c r="E1512" s="292">
        <v>53040</v>
      </c>
    </row>
    <row r="1513" spans="1:5" ht="14.4" x14ac:dyDescent="0.55000000000000004">
      <c r="A1513" s="289" t="s">
        <v>1769</v>
      </c>
      <c r="B1513" s="290">
        <v>23978</v>
      </c>
      <c r="D1513" s="291" t="s">
        <v>8013</v>
      </c>
      <c r="E1513" s="292">
        <v>23978</v>
      </c>
    </row>
    <row r="1514" spans="1:5" ht="14.4" x14ac:dyDescent="0.55000000000000004">
      <c r="A1514" s="289" t="s">
        <v>1770</v>
      </c>
      <c r="B1514" s="290">
        <v>174062.25</v>
      </c>
      <c r="D1514" s="291" t="s">
        <v>8014</v>
      </c>
      <c r="E1514" s="292">
        <v>174062.25</v>
      </c>
    </row>
    <row r="1515" spans="1:5" ht="14.4" x14ac:dyDescent="0.55000000000000004">
      <c r="A1515" s="289" t="s">
        <v>1771</v>
      </c>
      <c r="B1515" s="290">
        <v>19924.32</v>
      </c>
      <c r="D1515" s="291" t="s">
        <v>8015</v>
      </c>
      <c r="E1515" s="292">
        <v>19924.32</v>
      </c>
    </row>
    <row r="1516" spans="1:5" ht="14.4" x14ac:dyDescent="0.55000000000000004">
      <c r="A1516" s="289" t="s">
        <v>1772</v>
      </c>
      <c r="B1516" s="290">
        <v>65821.86</v>
      </c>
      <c r="D1516" s="291" t="s">
        <v>8016</v>
      </c>
      <c r="E1516" s="292">
        <v>65821.86</v>
      </c>
    </row>
    <row r="1517" spans="1:5" ht="14.4" x14ac:dyDescent="0.55000000000000004">
      <c r="A1517" s="289" t="s">
        <v>1773</v>
      </c>
      <c r="B1517" s="290">
        <v>2293.9</v>
      </c>
      <c r="D1517" s="291" t="s">
        <v>8017</v>
      </c>
      <c r="E1517" s="292">
        <v>2293.9</v>
      </c>
    </row>
    <row r="1518" spans="1:5" ht="14.4" x14ac:dyDescent="0.55000000000000004">
      <c r="A1518" s="289" t="s">
        <v>1774</v>
      </c>
      <c r="B1518" s="290">
        <v>26902.880000000001</v>
      </c>
      <c r="D1518" s="291" t="s">
        <v>8018</v>
      </c>
      <c r="E1518" s="292">
        <v>26902.880000000001</v>
      </c>
    </row>
    <row r="1519" spans="1:5" ht="14.4" x14ac:dyDescent="0.55000000000000004">
      <c r="A1519" s="289" t="s">
        <v>476</v>
      </c>
      <c r="B1519" s="290">
        <v>5620</v>
      </c>
      <c r="D1519" s="291" t="s">
        <v>8019</v>
      </c>
      <c r="E1519" s="292">
        <v>5620</v>
      </c>
    </row>
    <row r="1520" spans="1:5" ht="14.4" x14ac:dyDescent="0.55000000000000004">
      <c r="A1520" s="289" t="s">
        <v>1775</v>
      </c>
      <c r="B1520" s="290">
        <v>3209.79</v>
      </c>
      <c r="D1520" s="291" t="s">
        <v>8020</v>
      </c>
      <c r="E1520" s="292">
        <v>3209.79</v>
      </c>
    </row>
    <row r="1521" spans="1:5" ht="14.4" x14ac:dyDescent="0.55000000000000004">
      <c r="A1521" s="289" t="s">
        <v>1776</v>
      </c>
      <c r="B1521" s="290">
        <v>139427.99</v>
      </c>
      <c r="D1521" s="291" t="s">
        <v>8021</v>
      </c>
      <c r="E1521" s="292">
        <v>139427.99</v>
      </c>
    </row>
    <row r="1522" spans="1:5" ht="14.4" x14ac:dyDescent="0.55000000000000004">
      <c r="A1522" s="289" t="s">
        <v>1777</v>
      </c>
      <c r="B1522" s="290">
        <v>5050</v>
      </c>
      <c r="D1522" s="291" t="s">
        <v>8022</v>
      </c>
      <c r="E1522" s="292">
        <v>5050</v>
      </c>
    </row>
    <row r="1523" spans="1:5" ht="14.4" x14ac:dyDescent="0.55000000000000004">
      <c r="A1523" s="289" t="s">
        <v>1778</v>
      </c>
      <c r="B1523" s="290">
        <v>68470</v>
      </c>
      <c r="D1523" s="291" t="s">
        <v>8023</v>
      </c>
      <c r="E1523" s="292">
        <v>68470</v>
      </c>
    </row>
    <row r="1524" spans="1:5" ht="14.4" x14ac:dyDescent="0.55000000000000004">
      <c r="A1524" s="289" t="s">
        <v>1779</v>
      </c>
      <c r="B1524" s="290">
        <v>1223</v>
      </c>
      <c r="D1524" s="291" t="s">
        <v>8024</v>
      </c>
      <c r="E1524" s="292">
        <v>1223</v>
      </c>
    </row>
    <row r="1525" spans="1:5" ht="14.4" x14ac:dyDescent="0.55000000000000004">
      <c r="A1525" s="289" t="s">
        <v>1780</v>
      </c>
      <c r="B1525" s="290">
        <v>409.8</v>
      </c>
      <c r="D1525" s="291" t="s">
        <v>8025</v>
      </c>
      <c r="E1525" s="292">
        <v>409.8</v>
      </c>
    </row>
    <row r="1526" spans="1:5" ht="14.4" x14ac:dyDescent="0.55000000000000004">
      <c r="A1526" s="289" t="s">
        <v>1781</v>
      </c>
      <c r="B1526" s="290">
        <v>141620</v>
      </c>
      <c r="D1526" s="291" t="s">
        <v>8026</v>
      </c>
      <c r="E1526" s="292">
        <v>141620</v>
      </c>
    </row>
    <row r="1527" spans="1:5" ht="14.4" x14ac:dyDescent="0.55000000000000004">
      <c r="A1527" s="289" t="s">
        <v>1782</v>
      </c>
      <c r="B1527" s="290">
        <v>519073.85</v>
      </c>
      <c r="D1527" s="291" t="s">
        <v>8027</v>
      </c>
      <c r="E1527" s="292">
        <v>519073.85</v>
      </c>
    </row>
    <row r="1528" spans="1:5" ht="14.4" x14ac:dyDescent="0.55000000000000004">
      <c r="A1528" s="289" t="s">
        <v>4063</v>
      </c>
      <c r="B1528" s="290">
        <v>9382</v>
      </c>
      <c r="D1528" s="291" t="s">
        <v>10478</v>
      </c>
      <c r="E1528" s="292">
        <v>9382</v>
      </c>
    </row>
    <row r="1529" spans="1:5" ht="14.4" x14ac:dyDescent="0.55000000000000004">
      <c r="A1529" s="289" t="s">
        <v>477</v>
      </c>
      <c r="B1529" s="290">
        <v>18412.650000000001</v>
      </c>
      <c r="D1529" s="291" t="s">
        <v>8028</v>
      </c>
      <c r="E1529" s="292">
        <v>18412.650000000001</v>
      </c>
    </row>
    <row r="1530" spans="1:5" ht="14.4" x14ac:dyDescent="0.55000000000000004">
      <c r="A1530" s="289" t="s">
        <v>1783</v>
      </c>
      <c r="B1530" s="290">
        <v>97966.06</v>
      </c>
      <c r="D1530" s="291" t="s">
        <v>8029</v>
      </c>
      <c r="E1530" s="292">
        <v>97966.06</v>
      </c>
    </row>
    <row r="1531" spans="1:5" ht="14.4" x14ac:dyDescent="0.55000000000000004">
      <c r="A1531" s="289" t="s">
        <v>1784</v>
      </c>
      <c r="B1531" s="290">
        <v>49164.31</v>
      </c>
      <c r="D1531" s="291" t="s">
        <v>8030</v>
      </c>
      <c r="E1531" s="292">
        <v>49164.31</v>
      </c>
    </row>
    <row r="1532" spans="1:5" ht="14.4" x14ac:dyDescent="0.55000000000000004">
      <c r="A1532" s="289" t="s">
        <v>1785</v>
      </c>
      <c r="B1532" s="290">
        <v>17240</v>
      </c>
      <c r="D1532" s="291" t="s">
        <v>8031</v>
      </c>
      <c r="E1532" s="292">
        <v>17240</v>
      </c>
    </row>
    <row r="1533" spans="1:5" ht="14.4" x14ac:dyDescent="0.55000000000000004">
      <c r="A1533" s="289" t="s">
        <v>1786</v>
      </c>
      <c r="B1533" s="290">
        <v>1100.68</v>
      </c>
      <c r="D1533" s="291" t="s">
        <v>8032</v>
      </c>
      <c r="E1533" s="292">
        <v>1100.68</v>
      </c>
    </row>
    <row r="1534" spans="1:5" ht="14.4" x14ac:dyDescent="0.55000000000000004">
      <c r="A1534" s="289" t="s">
        <v>1787</v>
      </c>
      <c r="B1534" s="290">
        <v>6178.2</v>
      </c>
      <c r="D1534" s="291" t="s">
        <v>8033</v>
      </c>
      <c r="E1534" s="292">
        <v>6178.2</v>
      </c>
    </row>
    <row r="1535" spans="1:5" ht="14.4" x14ac:dyDescent="0.55000000000000004">
      <c r="A1535" s="289" t="s">
        <v>1788</v>
      </c>
      <c r="B1535" s="290">
        <v>96643.99</v>
      </c>
      <c r="D1535" s="291" t="s">
        <v>8034</v>
      </c>
      <c r="E1535" s="292">
        <v>96643.99</v>
      </c>
    </row>
    <row r="1536" spans="1:5" ht="14.4" x14ac:dyDescent="0.55000000000000004">
      <c r="A1536" s="289" t="s">
        <v>1789</v>
      </c>
      <c r="B1536" s="290">
        <v>9405</v>
      </c>
      <c r="D1536" s="291" t="s">
        <v>8035</v>
      </c>
      <c r="E1536" s="292">
        <v>9405</v>
      </c>
    </row>
    <row r="1537" spans="1:5" ht="14.4" x14ac:dyDescent="0.55000000000000004">
      <c r="A1537" s="289" t="s">
        <v>1790</v>
      </c>
      <c r="B1537" s="290">
        <v>6195</v>
      </c>
      <c r="D1537" s="291" t="s">
        <v>8036</v>
      </c>
      <c r="E1537" s="292">
        <v>6195</v>
      </c>
    </row>
    <row r="1538" spans="1:5" ht="14.4" x14ac:dyDescent="0.55000000000000004">
      <c r="A1538" s="289" t="s">
        <v>1791</v>
      </c>
      <c r="B1538" s="290">
        <v>2801</v>
      </c>
      <c r="D1538" s="291" t="s">
        <v>8037</v>
      </c>
      <c r="E1538" s="292">
        <v>2801</v>
      </c>
    </row>
    <row r="1539" spans="1:5" ht="14.4" x14ac:dyDescent="0.55000000000000004">
      <c r="A1539" s="289" t="s">
        <v>1792</v>
      </c>
      <c r="B1539" s="290">
        <v>1351</v>
      </c>
      <c r="D1539" s="291" t="s">
        <v>8038</v>
      </c>
      <c r="E1539" s="292">
        <v>1351</v>
      </c>
    </row>
    <row r="1540" spans="1:5" ht="14.4" x14ac:dyDescent="0.55000000000000004">
      <c r="A1540" s="289" t="s">
        <v>1793</v>
      </c>
      <c r="B1540" s="290">
        <v>10471.790000000001</v>
      </c>
      <c r="D1540" s="291" t="s">
        <v>8039</v>
      </c>
      <c r="E1540" s="292">
        <v>10471.790000000001</v>
      </c>
    </row>
    <row r="1541" spans="1:5" ht="14.4" x14ac:dyDescent="0.55000000000000004">
      <c r="A1541" s="289" t="s">
        <v>1794</v>
      </c>
      <c r="B1541" s="290">
        <v>5940</v>
      </c>
      <c r="D1541" s="291" t="s">
        <v>8040</v>
      </c>
      <c r="E1541" s="292">
        <v>5940</v>
      </c>
    </row>
    <row r="1542" spans="1:5" ht="14.4" x14ac:dyDescent="0.55000000000000004">
      <c r="A1542" s="289" t="s">
        <v>1795</v>
      </c>
      <c r="B1542" s="290">
        <v>8092</v>
      </c>
      <c r="D1542" s="291" t="s">
        <v>8041</v>
      </c>
      <c r="E1542" s="292">
        <v>8092</v>
      </c>
    </row>
    <row r="1543" spans="1:5" ht="14.4" x14ac:dyDescent="0.55000000000000004">
      <c r="A1543" s="289" t="s">
        <v>478</v>
      </c>
      <c r="B1543" s="290">
        <v>1264</v>
      </c>
      <c r="D1543" s="291" t="s">
        <v>10136</v>
      </c>
      <c r="E1543" s="292">
        <v>1264</v>
      </c>
    </row>
    <row r="1544" spans="1:5" ht="14.4" x14ac:dyDescent="0.55000000000000004">
      <c r="A1544" s="289" t="s">
        <v>1796</v>
      </c>
      <c r="B1544" s="290">
        <v>5780</v>
      </c>
      <c r="D1544" s="291" t="s">
        <v>8042</v>
      </c>
      <c r="E1544" s="292">
        <v>5780</v>
      </c>
    </row>
    <row r="1545" spans="1:5" ht="14.4" x14ac:dyDescent="0.55000000000000004">
      <c r="A1545" s="289" t="s">
        <v>1797</v>
      </c>
      <c r="B1545" s="290">
        <v>1294</v>
      </c>
      <c r="D1545" s="291" t="s">
        <v>8043</v>
      </c>
      <c r="E1545" s="292">
        <v>1294</v>
      </c>
    </row>
    <row r="1546" spans="1:5" ht="14.4" x14ac:dyDescent="0.55000000000000004">
      <c r="A1546" s="289" t="s">
        <v>1798</v>
      </c>
      <c r="B1546" s="290">
        <v>6702.79</v>
      </c>
      <c r="D1546" s="291" t="s">
        <v>8044</v>
      </c>
      <c r="E1546" s="292">
        <v>6702.79</v>
      </c>
    </row>
    <row r="1547" spans="1:5" ht="14.4" x14ac:dyDescent="0.55000000000000004">
      <c r="A1547" s="289" t="s">
        <v>1799</v>
      </c>
      <c r="B1547" s="290">
        <v>380620.07</v>
      </c>
      <c r="D1547" s="291" t="s">
        <v>8045</v>
      </c>
      <c r="E1547" s="292">
        <v>380620.07</v>
      </c>
    </row>
    <row r="1548" spans="1:5" ht="14.4" x14ac:dyDescent="0.55000000000000004">
      <c r="A1548" s="289" t="s">
        <v>1800</v>
      </c>
      <c r="B1548" s="290">
        <v>1069.9000000000001</v>
      </c>
      <c r="D1548" s="291" t="s">
        <v>8046</v>
      </c>
      <c r="E1548" s="292">
        <v>1069.9000000000001</v>
      </c>
    </row>
    <row r="1549" spans="1:5" ht="14.4" x14ac:dyDescent="0.55000000000000004">
      <c r="A1549" s="289" t="s">
        <v>1801</v>
      </c>
      <c r="B1549" s="290">
        <v>105</v>
      </c>
      <c r="D1549" s="291" t="s">
        <v>8047</v>
      </c>
      <c r="E1549" s="292">
        <v>105</v>
      </c>
    </row>
    <row r="1550" spans="1:5" ht="14.4" x14ac:dyDescent="0.55000000000000004">
      <c r="A1550" s="289" t="s">
        <v>1802</v>
      </c>
      <c r="B1550" s="290">
        <v>62643</v>
      </c>
      <c r="D1550" s="291" t="s">
        <v>8048</v>
      </c>
      <c r="E1550" s="292">
        <v>62643</v>
      </c>
    </row>
    <row r="1551" spans="1:5" ht="14.4" x14ac:dyDescent="0.55000000000000004">
      <c r="A1551" s="289" t="s">
        <v>1803</v>
      </c>
      <c r="B1551" s="290">
        <v>1773.96</v>
      </c>
      <c r="D1551" s="291" t="s">
        <v>8049</v>
      </c>
      <c r="E1551" s="292">
        <v>1773.96</v>
      </c>
    </row>
    <row r="1552" spans="1:5" ht="14.4" x14ac:dyDescent="0.55000000000000004">
      <c r="A1552" s="289" t="s">
        <v>1804</v>
      </c>
      <c r="B1552" s="290">
        <v>227446</v>
      </c>
      <c r="D1552" s="291" t="s">
        <v>8050</v>
      </c>
      <c r="E1552" s="292">
        <v>227446</v>
      </c>
    </row>
    <row r="1553" spans="1:5" ht="14.4" x14ac:dyDescent="0.55000000000000004">
      <c r="A1553" s="289" t="s">
        <v>1805</v>
      </c>
      <c r="B1553" s="290">
        <v>1604</v>
      </c>
      <c r="D1553" s="291" t="s">
        <v>8051</v>
      </c>
      <c r="E1553" s="292">
        <v>1604</v>
      </c>
    </row>
    <row r="1554" spans="1:5" ht="14.4" x14ac:dyDescent="0.55000000000000004">
      <c r="A1554" s="289" t="s">
        <v>1806</v>
      </c>
      <c r="B1554" s="290">
        <v>1233</v>
      </c>
      <c r="D1554" s="291" t="s">
        <v>8052</v>
      </c>
      <c r="E1554" s="292">
        <v>1233</v>
      </c>
    </row>
    <row r="1555" spans="1:5" ht="14.4" x14ac:dyDescent="0.55000000000000004">
      <c r="A1555" s="289" t="s">
        <v>1807</v>
      </c>
      <c r="B1555" s="290">
        <v>1728</v>
      </c>
      <c r="D1555" s="291" t="s">
        <v>8053</v>
      </c>
      <c r="E1555" s="292">
        <v>1728</v>
      </c>
    </row>
    <row r="1556" spans="1:5" ht="14.4" x14ac:dyDescent="0.55000000000000004">
      <c r="A1556" s="289" t="s">
        <v>1808</v>
      </c>
      <c r="B1556" s="290">
        <v>31769</v>
      </c>
      <c r="D1556" s="291" t="s">
        <v>8054</v>
      </c>
      <c r="E1556" s="292">
        <v>31769</v>
      </c>
    </row>
    <row r="1557" spans="1:5" ht="14.4" x14ac:dyDescent="0.55000000000000004">
      <c r="A1557" s="289" t="s">
        <v>1809</v>
      </c>
      <c r="B1557" s="290">
        <v>56144.95</v>
      </c>
      <c r="D1557" s="291" t="s">
        <v>8055</v>
      </c>
      <c r="E1557" s="292">
        <v>56144.95</v>
      </c>
    </row>
    <row r="1558" spans="1:5" ht="14.4" x14ac:dyDescent="0.55000000000000004">
      <c r="A1558" s="289" t="s">
        <v>1810</v>
      </c>
      <c r="B1558" s="290">
        <v>1988</v>
      </c>
      <c r="D1558" s="291" t="s">
        <v>8056</v>
      </c>
      <c r="E1558" s="292">
        <v>1988</v>
      </c>
    </row>
    <row r="1559" spans="1:5" ht="14.4" x14ac:dyDescent="0.55000000000000004">
      <c r="A1559" s="289" t="s">
        <v>1811</v>
      </c>
      <c r="B1559" s="290">
        <v>34642</v>
      </c>
      <c r="D1559" s="291" t="s">
        <v>8057</v>
      </c>
      <c r="E1559" s="292">
        <v>34642</v>
      </c>
    </row>
    <row r="1560" spans="1:5" ht="14.4" x14ac:dyDescent="0.55000000000000004">
      <c r="A1560" s="289" t="s">
        <v>1812</v>
      </c>
      <c r="B1560" s="290">
        <v>388500</v>
      </c>
      <c r="D1560" s="291" t="s">
        <v>8058</v>
      </c>
      <c r="E1560" s="292">
        <v>388500</v>
      </c>
    </row>
    <row r="1561" spans="1:5" ht="14.4" x14ac:dyDescent="0.55000000000000004">
      <c r="A1561" s="289" t="s">
        <v>1813</v>
      </c>
      <c r="B1561" s="290">
        <v>3719</v>
      </c>
      <c r="D1561" s="291" t="s">
        <v>8059</v>
      </c>
      <c r="E1561" s="292">
        <v>3719</v>
      </c>
    </row>
    <row r="1562" spans="1:5" ht="14.4" x14ac:dyDescent="0.55000000000000004">
      <c r="A1562" s="289" t="s">
        <v>1814</v>
      </c>
      <c r="B1562" s="290">
        <v>16848</v>
      </c>
      <c r="D1562" s="291" t="s">
        <v>8060</v>
      </c>
      <c r="E1562" s="292">
        <v>16848</v>
      </c>
    </row>
    <row r="1563" spans="1:5" ht="14.4" x14ac:dyDescent="0.55000000000000004">
      <c r="A1563" s="289" t="s">
        <v>1815</v>
      </c>
      <c r="B1563" s="290">
        <v>3552</v>
      </c>
      <c r="D1563" s="291" t="s">
        <v>8061</v>
      </c>
      <c r="E1563" s="292">
        <v>3552</v>
      </c>
    </row>
    <row r="1564" spans="1:5" ht="14.4" x14ac:dyDescent="0.55000000000000004">
      <c r="A1564" s="289" t="s">
        <v>1816</v>
      </c>
      <c r="B1564" s="290">
        <v>2048</v>
      </c>
      <c r="D1564" s="291" t="s">
        <v>8062</v>
      </c>
      <c r="E1564" s="292">
        <v>2048</v>
      </c>
    </row>
    <row r="1565" spans="1:5" ht="14.4" x14ac:dyDescent="0.55000000000000004">
      <c r="A1565" s="289" t="s">
        <v>1817</v>
      </c>
      <c r="B1565" s="290">
        <v>3804</v>
      </c>
      <c r="D1565" s="291" t="s">
        <v>8063</v>
      </c>
      <c r="E1565" s="292">
        <v>3804</v>
      </c>
    </row>
    <row r="1566" spans="1:5" ht="14.4" x14ac:dyDescent="0.55000000000000004">
      <c r="A1566" s="289" t="s">
        <v>1818</v>
      </c>
      <c r="B1566" s="290">
        <v>3255</v>
      </c>
      <c r="D1566" s="291" t="s">
        <v>8064</v>
      </c>
      <c r="E1566" s="292">
        <v>3255</v>
      </c>
    </row>
    <row r="1567" spans="1:5" ht="14.4" x14ac:dyDescent="0.55000000000000004">
      <c r="A1567" s="289" t="s">
        <v>1819</v>
      </c>
      <c r="B1567" s="290">
        <v>25455</v>
      </c>
      <c r="D1567" s="291" t="s">
        <v>8065</v>
      </c>
      <c r="E1567" s="292">
        <v>25455</v>
      </c>
    </row>
    <row r="1568" spans="1:5" ht="14.4" x14ac:dyDescent="0.55000000000000004">
      <c r="A1568" s="289" t="s">
        <v>1820</v>
      </c>
      <c r="B1568" s="290">
        <v>2827.44</v>
      </c>
      <c r="D1568" s="291" t="s">
        <v>8066</v>
      </c>
      <c r="E1568" s="292">
        <v>2827.44</v>
      </c>
    </row>
    <row r="1569" spans="1:5" ht="14.4" x14ac:dyDescent="0.55000000000000004">
      <c r="A1569" s="289" t="s">
        <v>1821</v>
      </c>
      <c r="B1569" s="290">
        <v>3207</v>
      </c>
      <c r="D1569" s="291" t="s">
        <v>8067</v>
      </c>
      <c r="E1569" s="292">
        <v>3207</v>
      </c>
    </row>
    <row r="1570" spans="1:5" ht="14.4" x14ac:dyDescent="0.55000000000000004">
      <c r="A1570" s="289" t="s">
        <v>1822</v>
      </c>
      <c r="B1570" s="290">
        <v>223280</v>
      </c>
      <c r="D1570" s="291" t="s">
        <v>8068</v>
      </c>
      <c r="E1570" s="292">
        <v>223280</v>
      </c>
    </row>
    <row r="1571" spans="1:5" ht="14.4" x14ac:dyDescent="0.55000000000000004">
      <c r="A1571" s="289" t="s">
        <v>1823</v>
      </c>
      <c r="B1571" s="290">
        <v>66708.17</v>
      </c>
      <c r="D1571" s="291" t="s">
        <v>8069</v>
      </c>
      <c r="E1571" s="292">
        <v>66708.17</v>
      </c>
    </row>
    <row r="1572" spans="1:5" ht="14.4" x14ac:dyDescent="0.55000000000000004">
      <c r="A1572" s="289" t="s">
        <v>1824</v>
      </c>
      <c r="B1572" s="290">
        <v>119034</v>
      </c>
      <c r="D1572" s="291" t="s">
        <v>8070</v>
      </c>
      <c r="E1572" s="292">
        <v>119034</v>
      </c>
    </row>
    <row r="1573" spans="1:5" ht="14.4" x14ac:dyDescent="0.55000000000000004">
      <c r="A1573" s="289" t="s">
        <v>1825</v>
      </c>
      <c r="B1573" s="290">
        <v>16011</v>
      </c>
      <c r="D1573" s="291" t="s">
        <v>8071</v>
      </c>
      <c r="E1573" s="292">
        <v>16011</v>
      </c>
    </row>
    <row r="1574" spans="1:5" ht="14.4" x14ac:dyDescent="0.55000000000000004">
      <c r="A1574" s="289" t="s">
        <v>1826</v>
      </c>
      <c r="B1574" s="290">
        <v>44106.82</v>
      </c>
      <c r="D1574" s="291" t="s">
        <v>8072</v>
      </c>
      <c r="E1574" s="292">
        <v>44106.82</v>
      </c>
    </row>
    <row r="1575" spans="1:5" ht="14.4" x14ac:dyDescent="0.55000000000000004">
      <c r="A1575" s="289" t="s">
        <v>1827</v>
      </c>
      <c r="B1575" s="290">
        <v>104858.78</v>
      </c>
      <c r="D1575" s="291" t="s">
        <v>8073</v>
      </c>
      <c r="E1575" s="292">
        <v>104858.78</v>
      </c>
    </row>
    <row r="1576" spans="1:5" ht="14.4" x14ac:dyDescent="0.55000000000000004">
      <c r="A1576" s="289" t="s">
        <v>1828</v>
      </c>
      <c r="B1576" s="290">
        <v>41088</v>
      </c>
      <c r="D1576" s="291" t="s">
        <v>8074</v>
      </c>
      <c r="E1576" s="292">
        <v>41088</v>
      </c>
    </row>
    <row r="1577" spans="1:5" ht="14.4" x14ac:dyDescent="0.55000000000000004">
      <c r="A1577" s="289" t="s">
        <v>1829</v>
      </c>
      <c r="B1577" s="290">
        <v>919</v>
      </c>
      <c r="D1577" s="291" t="s">
        <v>8075</v>
      </c>
      <c r="E1577" s="292">
        <v>919</v>
      </c>
    </row>
    <row r="1578" spans="1:5" ht="14.4" x14ac:dyDescent="0.55000000000000004">
      <c r="A1578" s="289" t="s">
        <v>4064</v>
      </c>
      <c r="B1578" s="290">
        <v>15652.88</v>
      </c>
      <c r="D1578" s="291" t="s">
        <v>10479</v>
      </c>
      <c r="E1578" s="292">
        <v>15652.88</v>
      </c>
    </row>
    <row r="1579" spans="1:5" ht="14.4" x14ac:dyDescent="0.55000000000000004">
      <c r="A1579" s="289" t="s">
        <v>4065</v>
      </c>
      <c r="B1579" s="290">
        <v>1671.24</v>
      </c>
      <c r="D1579" s="291" t="s">
        <v>8076</v>
      </c>
      <c r="E1579" s="292">
        <v>1671.24</v>
      </c>
    </row>
    <row r="1580" spans="1:5" ht="14.4" x14ac:dyDescent="0.55000000000000004">
      <c r="A1580" s="289" t="s">
        <v>1830</v>
      </c>
      <c r="B1580" s="290">
        <v>45603</v>
      </c>
      <c r="D1580" s="291" t="s">
        <v>8077</v>
      </c>
      <c r="E1580" s="292">
        <v>45603</v>
      </c>
    </row>
    <row r="1581" spans="1:5" ht="14.4" x14ac:dyDescent="0.55000000000000004">
      <c r="A1581" s="289" t="s">
        <v>1831</v>
      </c>
      <c r="B1581" s="290">
        <v>3203</v>
      </c>
      <c r="D1581" s="291" t="s">
        <v>8078</v>
      </c>
      <c r="E1581" s="292">
        <v>3203</v>
      </c>
    </row>
    <row r="1582" spans="1:5" ht="14.4" x14ac:dyDescent="0.55000000000000004">
      <c r="A1582" s="289" t="s">
        <v>1832</v>
      </c>
      <c r="B1582" s="290">
        <v>279399</v>
      </c>
      <c r="D1582" s="291" t="s">
        <v>8079</v>
      </c>
      <c r="E1582" s="292">
        <v>279399</v>
      </c>
    </row>
    <row r="1583" spans="1:5" ht="14.4" x14ac:dyDescent="0.55000000000000004">
      <c r="A1583" s="289" t="s">
        <v>1833</v>
      </c>
      <c r="B1583" s="290">
        <v>6420</v>
      </c>
      <c r="D1583" s="291" t="s">
        <v>8080</v>
      </c>
      <c r="E1583" s="292">
        <v>6420</v>
      </c>
    </row>
    <row r="1584" spans="1:5" ht="14.4" x14ac:dyDescent="0.55000000000000004">
      <c r="A1584" s="289" t="s">
        <v>1834</v>
      </c>
      <c r="B1584" s="290">
        <v>19800</v>
      </c>
      <c r="D1584" s="291" t="s">
        <v>8081</v>
      </c>
      <c r="E1584" s="292">
        <v>19800</v>
      </c>
    </row>
    <row r="1585" spans="1:5" ht="14.4" x14ac:dyDescent="0.55000000000000004">
      <c r="A1585" s="289" t="s">
        <v>1835</v>
      </c>
      <c r="B1585" s="290">
        <v>2501</v>
      </c>
      <c r="D1585" s="291" t="s">
        <v>8082</v>
      </c>
      <c r="E1585" s="292">
        <v>2501</v>
      </c>
    </row>
    <row r="1586" spans="1:5" ht="14.4" x14ac:dyDescent="0.55000000000000004">
      <c r="A1586" s="289" t="s">
        <v>4066</v>
      </c>
      <c r="B1586" s="290">
        <v>5128.6000000000004</v>
      </c>
      <c r="D1586" s="291" t="s">
        <v>8083</v>
      </c>
      <c r="E1586" s="292">
        <v>5128.6000000000004</v>
      </c>
    </row>
    <row r="1587" spans="1:5" ht="14.4" x14ac:dyDescent="0.55000000000000004">
      <c r="A1587" s="289" t="s">
        <v>1836</v>
      </c>
      <c r="B1587" s="290">
        <v>51752.7</v>
      </c>
      <c r="D1587" s="291" t="s">
        <v>8084</v>
      </c>
      <c r="E1587" s="292">
        <v>51752.7</v>
      </c>
    </row>
    <row r="1588" spans="1:5" ht="14.4" x14ac:dyDescent="0.55000000000000004">
      <c r="A1588" s="289" t="s">
        <v>1837</v>
      </c>
      <c r="B1588" s="290">
        <v>1906</v>
      </c>
      <c r="D1588" s="291" t="s">
        <v>8085</v>
      </c>
      <c r="E1588" s="292">
        <v>1906</v>
      </c>
    </row>
    <row r="1589" spans="1:5" ht="14.4" x14ac:dyDescent="0.55000000000000004">
      <c r="A1589" s="289" t="s">
        <v>479</v>
      </c>
      <c r="B1589" s="290">
        <v>81105.240000000005</v>
      </c>
      <c r="D1589" s="291" t="s">
        <v>8086</v>
      </c>
      <c r="E1589" s="292">
        <v>81105.240000000005</v>
      </c>
    </row>
    <row r="1590" spans="1:5" ht="14.4" x14ac:dyDescent="0.55000000000000004">
      <c r="A1590" s="289" t="s">
        <v>1838</v>
      </c>
      <c r="B1590" s="290">
        <v>13946</v>
      </c>
      <c r="D1590" s="291" t="s">
        <v>8087</v>
      </c>
      <c r="E1590" s="292">
        <v>13946</v>
      </c>
    </row>
    <row r="1591" spans="1:5" ht="14.4" x14ac:dyDescent="0.55000000000000004">
      <c r="A1591" s="289" t="s">
        <v>4067</v>
      </c>
      <c r="B1591" s="290">
        <v>369.93</v>
      </c>
      <c r="D1591" s="291" t="s">
        <v>10480</v>
      </c>
      <c r="E1591" s="292">
        <v>369.93</v>
      </c>
    </row>
    <row r="1592" spans="1:5" ht="14.4" x14ac:dyDescent="0.55000000000000004">
      <c r="A1592" s="289" t="s">
        <v>4058</v>
      </c>
      <c r="B1592" s="290">
        <v>8409</v>
      </c>
      <c r="D1592" s="291" t="s">
        <v>10481</v>
      </c>
      <c r="E1592" s="292">
        <v>8409</v>
      </c>
    </row>
    <row r="1593" spans="1:5" ht="14.4" x14ac:dyDescent="0.55000000000000004">
      <c r="A1593" s="289" t="s">
        <v>1839</v>
      </c>
      <c r="B1593" s="290">
        <v>27851.18</v>
      </c>
      <c r="D1593" s="291" t="s">
        <v>8088</v>
      </c>
      <c r="E1593" s="292">
        <v>27851.18</v>
      </c>
    </row>
    <row r="1594" spans="1:5" ht="14.4" x14ac:dyDescent="0.55000000000000004">
      <c r="A1594" s="289" t="s">
        <v>1840</v>
      </c>
      <c r="B1594" s="290">
        <v>6855</v>
      </c>
      <c r="D1594" s="291" t="s">
        <v>8089</v>
      </c>
      <c r="E1594" s="292">
        <v>6855</v>
      </c>
    </row>
    <row r="1595" spans="1:5" ht="14.4" x14ac:dyDescent="0.55000000000000004">
      <c r="A1595" s="289" t="s">
        <v>1841</v>
      </c>
      <c r="B1595" s="290">
        <v>624195</v>
      </c>
      <c r="D1595" s="291" t="s">
        <v>8090</v>
      </c>
      <c r="E1595" s="292">
        <v>624195</v>
      </c>
    </row>
    <row r="1596" spans="1:5" ht="14.4" x14ac:dyDescent="0.55000000000000004">
      <c r="A1596" s="289" t="s">
        <v>1842</v>
      </c>
      <c r="B1596" s="290">
        <v>9843.6</v>
      </c>
      <c r="D1596" s="291" t="s">
        <v>8091</v>
      </c>
      <c r="E1596" s="292">
        <v>9843.6</v>
      </c>
    </row>
    <row r="1597" spans="1:5" ht="14.4" x14ac:dyDescent="0.55000000000000004">
      <c r="A1597" s="289" t="s">
        <v>1843</v>
      </c>
      <c r="B1597" s="290">
        <v>3055.78</v>
      </c>
      <c r="D1597" s="291" t="s">
        <v>8092</v>
      </c>
      <c r="E1597" s="292">
        <v>3055.78</v>
      </c>
    </row>
    <row r="1598" spans="1:5" ht="14.4" x14ac:dyDescent="0.55000000000000004">
      <c r="A1598" s="289" t="s">
        <v>1844</v>
      </c>
      <c r="B1598" s="290">
        <v>49.99</v>
      </c>
      <c r="D1598" s="291" t="s">
        <v>8093</v>
      </c>
      <c r="E1598" s="292">
        <v>49.99</v>
      </c>
    </row>
    <row r="1599" spans="1:5" ht="14.4" x14ac:dyDescent="0.55000000000000004">
      <c r="A1599" s="289" t="s">
        <v>1845</v>
      </c>
      <c r="B1599" s="290">
        <v>3599.9</v>
      </c>
      <c r="D1599" s="291" t="s">
        <v>8094</v>
      </c>
      <c r="E1599" s="292">
        <v>3599.9</v>
      </c>
    </row>
    <row r="1600" spans="1:5" ht="14.4" x14ac:dyDescent="0.55000000000000004">
      <c r="A1600" s="289" t="s">
        <v>1846</v>
      </c>
      <c r="B1600" s="290">
        <v>4987</v>
      </c>
      <c r="D1600" s="291" t="s">
        <v>8095</v>
      </c>
      <c r="E1600" s="292">
        <v>4987</v>
      </c>
    </row>
    <row r="1601" spans="1:5" ht="14.4" x14ac:dyDescent="0.55000000000000004">
      <c r="A1601" s="289" t="s">
        <v>4068</v>
      </c>
      <c r="B1601" s="290">
        <v>10398</v>
      </c>
      <c r="D1601" s="291" t="s">
        <v>10482</v>
      </c>
      <c r="E1601" s="292">
        <v>10398</v>
      </c>
    </row>
    <row r="1602" spans="1:5" ht="14.4" x14ac:dyDescent="0.55000000000000004">
      <c r="A1602" s="289" t="s">
        <v>1847</v>
      </c>
      <c r="B1602" s="290">
        <v>1290</v>
      </c>
      <c r="D1602" s="291" t="s">
        <v>8096</v>
      </c>
      <c r="E1602" s="292">
        <v>1290</v>
      </c>
    </row>
    <row r="1603" spans="1:5" ht="14.4" x14ac:dyDescent="0.55000000000000004">
      <c r="A1603" s="289" t="s">
        <v>1848</v>
      </c>
      <c r="B1603" s="290">
        <v>2914</v>
      </c>
      <c r="D1603" s="291" t="s">
        <v>8097</v>
      </c>
      <c r="E1603" s="292">
        <v>2914</v>
      </c>
    </row>
    <row r="1604" spans="1:5" ht="14.4" x14ac:dyDescent="0.55000000000000004">
      <c r="A1604" s="289" t="s">
        <v>1849</v>
      </c>
      <c r="B1604" s="290">
        <v>3496</v>
      </c>
      <c r="D1604" s="291" t="s">
        <v>8098</v>
      </c>
      <c r="E1604" s="292">
        <v>3496</v>
      </c>
    </row>
    <row r="1605" spans="1:5" ht="14.4" x14ac:dyDescent="0.55000000000000004">
      <c r="A1605" s="289" t="s">
        <v>1850</v>
      </c>
      <c r="B1605" s="290">
        <v>33550</v>
      </c>
      <c r="D1605" s="291" t="s">
        <v>8099</v>
      </c>
      <c r="E1605" s="292">
        <v>33550</v>
      </c>
    </row>
    <row r="1606" spans="1:5" ht="14.4" x14ac:dyDescent="0.55000000000000004">
      <c r="A1606" s="289" t="s">
        <v>1851</v>
      </c>
      <c r="B1606" s="290">
        <v>1408</v>
      </c>
      <c r="D1606" s="291" t="s">
        <v>8100</v>
      </c>
      <c r="E1606" s="292">
        <v>1408</v>
      </c>
    </row>
    <row r="1607" spans="1:5" ht="14.4" x14ac:dyDescent="0.55000000000000004">
      <c r="A1607" s="289" t="s">
        <v>1852</v>
      </c>
      <c r="B1607" s="290">
        <v>1704</v>
      </c>
      <c r="D1607" s="291" t="s">
        <v>8101</v>
      </c>
      <c r="E1607" s="292">
        <v>1704</v>
      </c>
    </row>
    <row r="1608" spans="1:5" ht="14.4" x14ac:dyDescent="0.55000000000000004">
      <c r="A1608" s="289" t="s">
        <v>1853</v>
      </c>
      <c r="B1608" s="290">
        <v>713</v>
      </c>
      <c r="D1608" s="291" t="s">
        <v>8102</v>
      </c>
      <c r="E1608" s="292">
        <v>713</v>
      </c>
    </row>
    <row r="1609" spans="1:5" ht="14.4" x14ac:dyDescent="0.55000000000000004">
      <c r="A1609" s="289" t="s">
        <v>480</v>
      </c>
      <c r="B1609" s="290">
        <v>5307</v>
      </c>
      <c r="D1609" s="291" t="s">
        <v>8103</v>
      </c>
      <c r="E1609" s="292">
        <v>5307</v>
      </c>
    </row>
    <row r="1610" spans="1:5" ht="14.4" x14ac:dyDescent="0.55000000000000004">
      <c r="A1610" s="289" t="s">
        <v>1854</v>
      </c>
      <c r="B1610" s="290">
        <v>990</v>
      </c>
      <c r="D1610" s="291" t="s">
        <v>8104</v>
      </c>
      <c r="E1610" s="292">
        <v>990</v>
      </c>
    </row>
    <row r="1611" spans="1:5" ht="14.4" x14ac:dyDescent="0.55000000000000004">
      <c r="A1611" s="289" t="s">
        <v>4069</v>
      </c>
      <c r="B1611" s="290">
        <v>1372</v>
      </c>
      <c r="D1611" s="291" t="s">
        <v>10483</v>
      </c>
      <c r="E1611" s="292">
        <v>1372</v>
      </c>
    </row>
    <row r="1612" spans="1:5" ht="14.4" x14ac:dyDescent="0.55000000000000004">
      <c r="A1612" s="289" t="s">
        <v>481</v>
      </c>
      <c r="B1612" s="290">
        <v>25082</v>
      </c>
      <c r="D1612" s="291" t="s">
        <v>8105</v>
      </c>
      <c r="E1612" s="292">
        <v>25082</v>
      </c>
    </row>
    <row r="1613" spans="1:5" ht="14.4" x14ac:dyDescent="0.55000000000000004">
      <c r="A1613" s="289" t="s">
        <v>4070</v>
      </c>
      <c r="B1613" s="290">
        <v>221</v>
      </c>
      <c r="D1613" s="291" t="s">
        <v>8106</v>
      </c>
      <c r="E1613" s="292">
        <v>221</v>
      </c>
    </row>
    <row r="1614" spans="1:5" ht="14.4" x14ac:dyDescent="0.55000000000000004">
      <c r="A1614" s="289" t="s">
        <v>1855</v>
      </c>
      <c r="B1614" s="290">
        <v>2505.88</v>
      </c>
      <c r="D1614" s="291" t="s">
        <v>8107</v>
      </c>
      <c r="E1614" s="292">
        <v>2505.88</v>
      </c>
    </row>
    <row r="1615" spans="1:5" ht="14.4" x14ac:dyDescent="0.55000000000000004">
      <c r="A1615" s="289" t="s">
        <v>1856</v>
      </c>
      <c r="B1615" s="290">
        <v>48627.3</v>
      </c>
      <c r="D1615" s="291" t="s">
        <v>8108</v>
      </c>
      <c r="E1615" s="292">
        <v>48627.3</v>
      </c>
    </row>
    <row r="1616" spans="1:5" ht="14.4" x14ac:dyDescent="0.55000000000000004">
      <c r="A1616" s="289" t="s">
        <v>1857</v>
      </c>
      <c r="B1616" s="290">
        <v>117378.03</v>
      </c>
      <c r="D1616" s="291" t="s">
        <v>8109</v>
      </c>
      <c r="E1616" s="292">
        <v>117378.03</v>
      </c>
    </row>
    <row r="1617" spans="1:5" ht="14.4" x14ac:dyDescent="0.55000000000000004">
      <c r="A1617" s="289" t="s">
        <v>1858</v>
      </c>
      <c r="B1617" s="290">
        <v>82909.5</v>
      </c>
      <c r="D1617" s="291" t="s">
        <v>8110</v>
      </c>
      <c r="E1617" s="292">
        <v>82909.5</v>
      </c>
    </row>
    <row r="1618" spans="1:5" ht="14.4" x14ac:dyDescent="0.55000000000000004">
      <c r="A1618" s="289" t="s">
        <v>1859</v>
      </c>
      <c r="B1618" s="290">
        <v>165.99</v>
      </c>
      <c r="D1618" s="291" t="s">
        <v>8111</v>
      </c>
      <c r="E1618" s="292">
        <v>165.99</v>
      </c>
    </row>
    <row r="1619" spans="1:5" ht="14.4" x14ac:dyDescent="0.55000000000000004">
      <c r="A1619" s="289" t="s">
        <v>1860</v>
      </c>
      <c r="B1619" s="290">
        <v>934</v>
      </c>
      <c r="D1619" s="291" t="s">
        <v>8112</v>
      </c>
      <c r="E1619" s="292">
        <v>934</v>
      </c>
    </row>
    <row r="1620" spans="1:5" ht="14.4" x14ac:dyDescent="0.55000000000000004">
      <c r="A1620" s="289" t="s">
        <v>1861</v>
      </c>
      <c r="B1620" s="290">
        <v>357</v>
      </c>
      <c r="D1620" s="291" t="s">
        <v>8113</v>
      </c>
      <c r="E1620" s="292">
        <v>357</v>
      </c>
    </row>
    <row r="1621" spans="1:5" ht="14.4" x14ac:dyDescent="0.55000000000000004">
      <c r="A1621" s="289" t="s">
        <v>1862</v>
      </c>
      <c r="B1621" s="290">
        <v>18190.02</v>
      </c>
      <c r="D1621" s="291" t="s">
        <v>8114</v>
      </c>
      <c r="E1621" s="292">
        <v>18190.02</v>
      </c>
    </row>
    <row r="1622" spans="1:5" ht="14.4" x14ac:dyDescent="0.55000000000000004">
      <c r="A1622" s="289" t="s">
        <v>1863</v>
      </c>
      <c r="B1622" s="290">
        <v>155330</v>
      </c>
      <c r="D1622" s="291" t="s">
        <v>8115</v>
      </c>
      <c r="E1622" s="292">
        <v>155330</v>
      </c>
    </row>
    <row r="1623" spans="1:5" ht="14.4" x14ac:dyDescent="0.55000000000000004">
      <c r="A1623" s="289" t="s">
        <v>1864</v>
      </c>
      <c r="B1623" s="290">
        <v>1628</v>
      </c>
      <c r="D1623" s="291" t="s">
        <v>8116</v>
      </c>
      <c r="E1623" s="292">
        <v>1628</v>
      </c>
    </row>
    <row r="1624" spans="1:5" ht="14.4" x14ac:dyDescent="0.55000000000000004">
      <c r="A1624" s="289" t="s">
        <v>1865</v>
      </c>
      <c r="B1624" s="290">
        <v>117029</v>
      </c>
      <c r="D1624" s="291" t="s">
        <v>8117</v>
      </c>
      <c r="E1624" s="292">
        <v>117029</v>
      </c>
    </row>
    <row r="1625" spans="1:5" ht="14.4" x14ac:dyDescent="0.55000000000000004">
      <c r="A1625" s="289" t="s">
        <v>1866</v>
      </c>
      <c r="B1625" s="290">
        <v>114811</v>
      </c>
      <c r="D1625" s="291" t="s">
        <v>8118</v>
      </c>
      <c r="E1625" s="292">
        <v>114811</v>
      </c>
    </row>
    <row r="1626" spans="1:5" ht="14.4" x14ac:dyDescent="0.55000000000000004">
      <c r="A1626" s="289" t="s">
        <v>1867</v>
      </c>
      <c r="B1626" s="290">
        <v>4502</v>
      </c>
      <c r="D1626" s="291" t="s">
        <v>8119</v>
      </c>
      <c r="E1626" s="292">
        <v>4502</v>
      </c>
    </row>
    <row r="1627" spans="1:5" ht="14.4" x14ac:dyDescent="0.55000000000000004">
      <c r="A1627" s="289" t="s">
        <v>1868</v>
      </c>
      <c r="B1627" s="290">
        <v>1187</v>
      </c>
      <c r="D1627" s="291" t="s">
        <v>8120</v>
      </c>
      <c r="E1627" s="292">
        <v>1187</v>
      </c>
    </row>
    <row r="1628" spans="1:5" ht="14.4" x14ac:dyDescent="0.55000000000000004">
      <c r="A1628" s="289" t="s">
        <v>1869</v>
      </c>
      <c r="B1628" s="290">
        <v>16667</v>
      </c>
      <c r="D1628" s="291" t="s">
        <v>8121</v>
      </c>
      <c r="E1628" s="292">
        <v>16667</v>
      </c>
    </row>
    <row r="1629" spans="1:5" ht="14.4" x14ac:dyDescent="0.55000000000000004">
      <c r="A1629" s="289" t="s">
        <v>1870</v>
      </c>
      <c r="B1629" s="290">
        <v>34341.82</v>
      </c>
      <c r="D1629" s="291" t="s">
        <v>8122</v>
      </c>
      <c r="E1629" s="292">
        <v>34341.82</v>
      </c>
    </row>
    <row r="1630" spans="1:5" ht="14.4" x14ac:dyDescent="0.55000000000000004">
      <c r="A1630" s="289" t="s">
        <v>1871</v>
      </c>
      <c r="B1630" s="290">
        <v>3993</v>
      </c>
      <c r="D1630" s="291" t="s">
        <v>8123</v>
      </c>
      <c r="E1630" s="292">
        <v>3993</v>
      </c>
    </row>
    <row r="1631" spans="1:5" ht="14.4" x14ac:dyDescent="0.55000000000000004">
      <c r="A1631" s="289" t="s">
        <v>1872</v>
      </c>
      <c r="B1631" s="290">
        <v>53393.68</v>
      </c>
      <c r="D1631" s="291" t="s">
        <v>8124</v>
      </c>
      <c r="E1631" s="292">
        <v>53393.68</v>
      </c>
    </row>
    <row r="1632" spans="1:5" ht="14.4" x14ac:dyDescent="0.55000000000000004">
      <c r="A1632" s="289" t="s">
        <v>1873</v>
      </c>
      <c r="B1632" s="290">
        <v>28188</v>
      </c>
      <c r="D1632" s="291" t="s">
        <v>8125</v>
      </c>
      <c r="E1632" s="292">
        <v>28188</v>
      </c>
    </row>
    <row r="1633" spans="1:5" ht="14.4" x14ac:dyDescent="0.55000000000000004">
      <c r="A1633" s="289" t="s">
        <v>1874</v>
      </c>
      <c r="B1633" s="290">
        <v>34234.720000000001</v>
      </c>
      <c r="D1633" s="291" t="s">
        <v>8126</v>
      </c>
      <c r="E1633" s="292">
        <v>34234.720000000001</v>
      </c>
    </row>
    <row r="1634" spans="1:5" ht="14.4" x14ac:dyDescent="0.55000000000000004">
      <c r="A1634" s="289" t="s">
        <v>1875</v>
      </c>
      <c r="B1634" s="290">
        <v>5594</v>
      </c>
      <c r="D1634" s="291" t="s">
        <v>8127</v>
      </c>
      <c r="E1634" s="292">
        <v>5594</v>
      </c>
    </row>
    <row r="1635" spans="1:5" ht="14.4" x14ac:dyDescent="0.55000000000000004">
      <c r="A1635" s="289" t="s">
        <v>1876</v>
      </c>
      <c r="B1635" s="290">
        <v>169935</v>
      </c>
      <c r="D1635" s="291" t="s">
        <v>8128</v>
      </c>
      <c r="E1635" s="292">
        <v>169935</v>
      </c>
    </row>
    <row r="1636" spans="1:5" ht="14.4" x14ac:dyDescent="0.55000000000000004">
      <c r="A1636" s="289" t="s">
        <v>1877</v>
      </c>
      <c r="B1636" s="290">
        <v>133841</v>
      </c>
      <c r="D1636" s="291" t="s">
        <v>8129</v>
      </c>
      <c r="E1636" s="292">
        <v>133841</v>
      </c>
    </row>
    <row r="1637" spans="1:5" ht="14.4" x14ac:dyDescent="0.55000000000000004">
      <c r="A1637" s="289" t="s">
        <v>1878</v>
      </c>
      <c r="B1637" s="290">
        <v>37705</v>
      </c>
      <c r="D1637" s="291" t="s">
        <v>8130</v>
      </c>
      <c r="E1637" s="292">
        <v>37705</v>
      </c>
    </row>
    <row r="1638" spans="1:5" ht="14.4" x14ac:dyDescent="0.55000000000000004">
      <c r="A1638" s="289" t="s">
        <v>4071</v>
      </c>
      <c r="B1638" s="290">
        <v>121.79</v>
      </c>
      <c r="D1638" s="291" t="s">
        <v>10484</v>
      </c>
      <c r="E1638" s="292">
        <v>121.79</v>
      </c>
    </row>
    <row r="1639" spans="1:5" ht="14.4" x14ac:dyDescent="0.55000000000000004">
      <c r="A1639" s="289" t="s">
        <v>1879</v>
      </c>
      <c r="B1639" s="290">
        <v>60672</v>
      </c>
      <c r="D1639" s="291" t="s">
        <v>8131</v>
      </c>
      <c r="E1639" s="292">
        <v>60672</v>
      </c>
    </row>
    <row r="1640" spans="1:5" ht="14.4" x14ac:dyDescent="0.55000000000000004">
      <c r="A1640" s="289" t="s">
        <v>1880</v>
      </c>
      <c r="B1640" s="290">
        <v>214059</v>
      </c>
      <c r="D1640" s="291" t="s">
        <v>8132</v>
      </c>
      <c r="E1640" s="292">
        <v>214059</v>
      </c>
    </row>
    <row r="1641" spans="1:5" ht="14.4" x14ac:dyDescent="0.55000000000000004">
      <c r="A1641" s="289" t="s">
        <v>1881</v>
      </c>
      <c r="B1641" s="290">
        <v>889.49</v>
      </c>
      <c r="D1641" s="291" t="s">
        <v>8133</v>
      </c>
      <c r="E1641" s="292">
        <v>889.49</v>
      </c>
    </row>
    <row r="1642" spans="1:5" ht="14.4" x14ac:dyDescent="0.55000000000000004">
      <c r="A1642" s="289" t="s">
        <v>1882</v>
      </c>
      <c r="B1642" s="290">
        <v>2721</v>
      </c>
      <c r="D1642" s="291" t="s">
        <v>8134</v>
      </c>
      <c r="E1642" s="292">
        <v>2721</v>
      </c>
    </row>
    <row r="1643" spans="1:5" ht="14.4" x14ac:dyDescent="0.55000000000000004">
      <c r="A1643" s="289" t="s">
        <v>1883</v>
      </c>
      <c r="B1643" s="290">
        <v>190691.32</v>
      </c>
      <c r="D1643" s="291" t="s">
        <v>8135</v>
      </c>
      <c r="E1643" s="292">
        <v>190691.32</v>
      </c>
    </row>
    <row r="1644" spans="1:5" ht="14.4" x14ac:dyDescent="0.55000000000000004">
      <c r="A1644" s="289" t="s">
        <v>4072</v>
      </c>
      <c r="B1644" s="290">
        <v>820</v>
      </c>
      <c r="D1644" s="291" t="s">
        <v>10485</v>
      </c>
      <c r="E1644" s="292">
        <v>820</v>
      </c>
    </row>
    <row r="1645" spans="1:5" ht="14.4" x14ac:dyDescent="0.55000000000000004">
      <c r="A1645" s="289" t="s">
        <v>1884</v>
      </c>
      <c r="B1645" s="290">
        <v>50680</v>
      </c>
      <c r="D1645" s="291" t="s">
        <v>8136</v>
      </c>
      <c r="E1645" s="292">
        <v>50680</v>
      </c>
    </row>
    <row r="1646" spans="1:5" ht="14.4" x14ac:dyDescent="0.55000000000000004">
      <c r="A1646" s="289" t="s">
        <v>1885</v>
      </c>
      <c r="B1646" s="290">
        <v>5566</v>
      </c>
      <c r="D1646" s="291" t="s">
        <v>8137</v>
      </c>
      <c r="E1646" s="292">
        <v>5566</v>
      </c>
    </row>
    <row r="1647" spans="1:5" ht="14.4" x14ac:dyDescent="0.55000000000000004">
      <c r="A1647" s="289" t="s">
        <v>1886</v>
      </c>
      <c r="B1647" s="290">
        <v>88385.72</v>
      </c>
      <c r="D1647" s="291" t="s">
        <v>8138</v>
      </c>
      <c r="E1647" s="292">
        <v>88385.72</v>
      </c>
    </row>
    <row r="1648" spans="1:5" ht="14.4" x14ac:dyDescent="0.55000000000000004">
      <c r="A1648" s="289" t="s">
        <v>1887</v>
      </c>
      <c r="B1648" s="290">
        <v>1291</v>
      </c>
      <c r="D1648" s="291" t="s">
        <v>8139</v>
      </c>
      <c r="E1648" s="292">
        <v>1291</v>
      </c>
    </row>
    <row r="1649" spans="1:5" ht="14.4" x14ac:dyDescent="0.55000000000000004">
      <c r="A1649" s="289" t="s">
        <v>1888</v>
      </c>
      <c r="B1649" s="290">
        <v>58884</v>
      </c>
      <c r="D1649" s="291" t="s">
        <v>8140</v>
      </c>
      <c r="E1649" s="292">
        <v>58884</v>
      </c>
    </row>
    <row r="1650" spans="1:5" ht="14.4" x14ac:dyDescent="0.55000000000000004">
      <c r="A1650" s="289" t="s">
        <v>1889</v>
      </c>
      <c r="B1650" s="290">
        <v>60390.06</v>
      </c>
      <c r="D1650" s="291" t="s">
        <v>8141</v>
      </c>
      <c r="E1650" s="292">
        <v>60390.06</v>
      </c>
    </row>
    <row r="1651" spans="1:5" ht="14.4" x14ac:dyDescent="0.55000000000000004">
      <c r="A1651" s="289" t="s">
        <v>1890</v>
      </c>
      <c r="B1651" s="290">
        <v>4219</v>
      </c>
      <c r="D1651" s="291" t="s">
        <v>8142</v>
      </c>
      <c r="E1651" s="292">
        <v>4219</v>
      </c>
    </row>
    <row r="1652" spans="1:5" ht="14.4" x14ac:dyDescent="0.55000000000000004">
      <c r="A1652" s="289" t="s">
        <v>1891</v>
      </c>
      <c r="B1652" s="290">
        <v>31614.62</v>
      </c>
      <c r="D1652" s="291" t="s">
        <v>8143</v>
      </c>
      <c r="E1652" s="292">
        <v>31614.62</v>
      </c>
    </row>
    <row r="1653" spans="1:5" ht="14.4" x14ac:dyDescent="0.55000000000000004">
      <c r="A1653" s="289" t="s">
        <v>1892</v>
      </c>
      <c r="B1653" s="290">
        <v>13494.84</v>
      </c>
      <c r="D1653" s="291" t="s">
        <v>8144</v>
      </c>
      <c r="E1653" s="292">
        <v>13494.84</v>
      </c>
    </row>
    <row r="1654" spans="1:5" ht="14.4" x14ac:dyDescent="0.55000000000000004">
      <c r="A1654" s="289" t="s">
        <v>1893</v>
      </c>
      <c r="B1654" s="290">
        <v>23138</v>
      </c>
      <c r="D1654" s="291" t="s">
        <v>8145</v>
      </c>
      <c r="E1654" s="292">
        <v>23138</v>
      </c>
    </row>
    <row r="1655" spans="1:5" ht="14.4" x14ac:dyDescent="0.55000000000000004">
      <c r="A1655" s="289" t="s">
        <v>1894</v>
      </c>
      <c r="B1655" s="290">
        <v>25392.39</v>
      </c>
      <c r="D1655" s="291" t="s">
        <v>8146</v>
      </c>
      <c r="E1655" s="292">
        <v>25392.39</v>
      </c>
    </row>
    <row r="1656" spans="1:5" ht="14.4" x14ac:dyDescent="0.55000000000000004">
      <c r="A1656" s="289" t="s">
        <v>1895</v>
      </c>
      <c r="B1656" s="290">
        <v>1320</v>
      </c>
      <c r="D1656" s="291" t="s">
        <v>8147</v>
      </c>
      <c r="E1656" s="292">
        <v>1320</v>
      </c>
    </row>
    <row r="1657" spans="1:5" ht="14.4" x14ac:dyDescent="0.55000000000000004">
      <c r="A1657" s="289" t="s">
        <v>1896</v>
      </c>
      <c r="B1657" s="290">
        <v>9311</v>
      </c>
      <c r="D1657" s="291" t="s">
        <v>8148</v>
      </c>
      <c r="E1657" s="292">
        <v>9311</v>
      </c>
    </row>
    <row r="1658" spans="1:5" ht="14.4" x14ac:dyDescent="0.55000000000000004">
      <c r="A1658" s="289" t="s">
        <v>1897</v>
      </c>
      <c r="B1658" s="290">
        <v>210188</v>
      </c>
      <c r="D1658" s="291" t="s">
        <v>8149</v>
      </c>
      <c r="E1658" s="292">
        <v>210188</v>
      </c>
    </row>
    <row r="1659" spans="1:5" ht="14.4" x14ac:dyDescent="0.55000000000000004">
      <c r="A1659" s="289" t="s">
        <v>1898</v>
      </c>
      <c r="B1659" s="290">
        <v>1491.3</v>
      </c>
      <c r="D1659" s="291" t="s">
        <v>8150</v>
      </c>
      <c r="E1659" s="292">
        <v>1491.3</v>
      </c>
    </row>
    <row r="1660" spans="1:5" ht="14.4" x14ac:dyDescent="0.55000000000000004">
      <c r="A1660" s="289" t="s">
        <v>4073</v>
      </c>
      <c r="B1660" s="290">
        <v>8688.7900000000009</v>
      </c>
      <c r="D1660" s="291" t="s">
        <v>8151</v>
      </c>
      <c r="E1660" s="292">
        <v>8688.7900000000009</v>
      </c>
    </row>
    <row r="1661" spans="1:5" ht="14.4" x14ac:dyDescent="0.55000000000000004">
      <c r="A1661" s="289" t="s">
        <v>482</v>
      </c>
      <c r="B1661" s="290">
        <v>115322.75</v>
      </c>
      <c r="D1661" s="291" t="s">
        <v>8152</v>
      </c>
      <c r="E1661" s="292">
        <v>115322.75</v>
      </c>
    </row>
    <row r="1662" spans="1:5" ht="14.4" x14ac:dyDescent="0.55000000000000004">
      <c r="A1662" s="289" t="s">
        <v>1899</v>
      </c>
      <c r="B1662" s="290">
        <v>12116</v>
      </c>
      <c r="D1662" s="291" t="s">
        <v>8153</v>
      </c>
      <c r="E1662" s="292">
        <v>12116</v>
      </c>
    </row>
    <row r="1663" spans="1:5" ht="14.4" x14ac:dyDescent="0.55000000000000004">
      <c r="A1663" s="289" t="s">
        <v>1900</v>
      </c>
      <c r="B1663" s="290">
        <v>14380</v>
      </c>
      <c r="D1663" s="291" t="s">
        <v>8154</v>
      </c>
      <c r="E1663" s="292">
        <v>14380</v>
      </c>
    </row>
    <row r="1664" spans="1:5" ht="14.4" x14ac:dyDescent="0.55000000000000004">
      <c r="A1664" s="289" t="s">
        <v>1901</v>
      </c>
      <c r="B1664" s="290">
        <v>856949.83</v>
      </c>
      <c r="D1664" s="291" t="s">
        <v>8155</v>
      </c>
      <c r="E1664" s="292">
        <v>856949.83</v>
      </c>
    </row>
    <row r="1665" spans="1:5" ht="14.4" x14ac:dyDescent="0.55000000000000004">
      <c r="A1665" s="289" t="s">
        <v>1902</v>
      </c>
      <c r="B1665" s="290">
        <v>643</v>
      </c>
      <c r="D1665" s="291" t="s">
        <v>8156</v>
      </c>
      <c r="E1665" s="292">
        <v>643</v>
      </c>
    </row>
    <row r="1666" spans="1:5" ht="14.4" x14ac:dyDescent="0.55000000000000004">
      <c r="A1666" s="289" t="s">
        <v>1903</v>
      </c>
      <c r="B1666" s="290">
        <v>7652</v>
      </c>
      <c r="D1666" s="291" t="s">
        <v>8157</v>
      </c>
      <c r="E1666" s="292">
        <v>7652</v>
      </c>
    </row>
    <row r="1667" spans="1:5" ht="14.4" x14ac:dyDescent="0.55000000000000004">
      <c r="A1667" s="289" t="s">
        <v>1904</v>
      </c>
      <c r="B1667" s="290">
        <v>2964</v>
      </c>
      <c r="D1667" s="291" t="s">
        <v>8158</v>
      </c>
      <c r="E1667" s="292">
        <v>2964</v>
      </c>
    </row>
    <row r="1668" spans="1:5" ht="14.4" x14ac:dyDescent="0.55000000000000004">
      <c r="A1668" s="289" t="s">
        <v>1905</v>
      </c>
      <c r="B1668" s="290">
        <v>5021</v>
      </c>
      <c r="D1668" s="291" t="s">
        <v>8159</v>
      </c>
      <c r="E1668" s="292">
        <v>5021</v>
      </c>
    </row>
    <row r="1669" spans="1:5" ht="14.4" x14ac:dyDescent="0.55000000000000004">
      <c r="A1669" s="289" t="s">
        <v>1906</v>
      </c>
      <c r="B1669" s="290">
        <v>398</v>
      </c>
      <c r="D1669" s="291" t="s">
        <v>8160</v>
      </c>
      <c r="E1669" s="292">
        <v>398</v>
      </c>
    </row>
    <row r="1670" spans="1:5" ht="14.4" x14ac:dyDescent="0.55000000000000004">
      <c r="A1670" s="289" t="s">
        <v>1907</v>
      </c>
      <c r="B1670" s="290">
        <v>4463</v>
      </c>
      <c r="D1670" s="291" t="s">
        <v>8161</v>
      </c>
      <c r="E1670" s="292">
        <v>4463</v>
      </c>
    </row>
    <row r="1671" spans="1:5" ht="14.4" x14ac:dyDescent="0.55000000000000004">
      <c r="A1671" s="289" t="s">
        <v>1908</v>
      </c>
      <c r="B1671" s="290">
        <v>154</v>
      </c>
      <c r="D1671" s="291" t="s">
        <v>8162</v>
      </c>
      <c r="E1671" s="292">
        <v>154</v>
      </c>
    </row>
    <row r="1672" spans="1:5" ht="14.4" x14ac:dyDescent="0.55000000000000004">
      <c r="A1672" s="289" t="s">
        <v>1909</v>
      </c>
      <c r="B1672" s="290">
        <v>5343</v>
      </c>
      <c r="D1672" s="291" t="s">
        <v>10486</v>
      </c>
      <c r="E1672" s="292">
        <v>5343</v>
      </c>
    </row>
    <row r="1673" spans="1:5" ht="14.4" x14ac:dyDescent="0.55000000000000004">
      <c r="A1673" s="289" t="s">
        <v>1910</v>
      </c>
      <c r="B1673" s="290">
        <v>3526</v>
      </c>
      <c r="D1673" s="291" t="s">
        <v>8163</v>
      </c>
      <c r="E1673" s="292">
        <v>3526</v>
      </c>
    </row>
    <row r="1674" spans="1:5" ht="14.4" x14ac:dyDescent="0.55000000000000004">
      <c r="A1674" s="289" t="s">
        <v>1911</v>
      </c>
      <c r="B1674" s="290">
        <v>20766</v>
      </c>
      <c r="D1674" s="291" t="s">
        <v>8164</v>
      </c>
      <c r="E1674" s="292">
        <v>20766</v>
      </c>
    </row>
    <row r="1675" spans="1:5" ht="14.4" x14ac:dyDescent="0.55000000000000004">
      <c r="A1675" s="289" t="s">
        <v>1912</v>
      </c>
      <c r="B1675" s="290">
        <v>9795</v>
      </c>
      <c r="D1675" s="291" t="s">
        <v>8165</v>
      </c>
      <c r="E1675" s="292">
        <v>9795</v>
      </c>
    </row>
    <row r="1676" spans="1:5" ht="14.4" x14ac:dyDescent="0.55000000000000004">
      <c r="A1676" s="289" t="s">
        <v>1913</v>
      </c>
      <c r="B1676" s="290">
        <v>1520.79</v>
      </c>
      <c r="D1676" s="291" t="s">
        <v>8166</v>
      </c>
      <c r="E1676" s="292">
        <v>1520.79</v>
      </c>
    </row>
    <row r="1677" spans="1:5" ht="14.4" x14ac:dyDescent="0.55000000000000004">
      <c r="A1677" s="289" t="s">
        <v>4074</v>
      </c>
      <c r="B1677" s="290">
        <v>2262</v>
      </c>
      <c r="D1677" s="291" t="s">
        <v>10487</v>
      </c>
      <c r="E1677" s="292">
        <v>2262</v>
      </c>
    </row>
    <row r="1678" spans="1:5" ht="14.4" x14ac:dyDescent="0.55000000000000004">
      <c r="A1678" s="289" t="s">
        <v>1914</v>
      </c>
      <c r="B1678" s="290">
        <v>4739.7</v>
      </c>
      <c r="D1678" s="291" t="s">
        <v>8167</v>
      </c>
      <c r="E1678" s="292">
        <v>4739.7</v>
      </c>
    </row>
    <row r="1679" spans="1:5" ht="14.4" x14ac:dyDescent="0.55000000000000004">
      <c r="A1679" s="289" t="s">
        <v>1915</v>
      </c>
      <c r="B1679" s="290">
        <v>2759</v>
      </c>
      <c r="D1679" s="291" t="s">
        <v>8168</v>
      </c>
      <c r="E1679" s="292">
        <v>2759</v>
      </c>
    </row>
    <row r="1680" spans="1:5" ht="14.4" x14ac:dyDescent="0.55000000000000004">
      <c r="A1680" s="289" t="s">
        <v>1916</v>
      </c>
      <c r="B1680" s="290">
        <v>11802.07</v>
      </c>
      <c r="D1680" s="291" t="s">
        <v>8169</v>
      </c>
      <c r="E1680" s="292">
        <v>11802.07</v>
      </c>
    </row>
    <row r="1681" spans="1:5" ht="14.4" x14ac:dyDescent="0.55000000000000004">
      <c r="A1681" s="289" t="s">
        <v>1917</v>
      </c>
      <c r="B1681" s="290">
        <v>141893</v>
      </c>
      <c r="D1681" s="291" t="s">
        <v>8170</v>
      </c>
      <c r="E1681" s="292">
        <v>141893</v>
      </c>
    </row>
    <row r="1682" spans="1:5" ht="14.4" x14ac:dyDescent="0.55000000000000004">
      <c r="A1682" s="289" t="s">
        <v>1918</v>
      </c>
      <c r="B1682" s="290">
        <v>34487.9</v>
      </c>
      <c r="D1682" s="291" t="s">
        <v>8171</v>
      </c>
      <c r="E1682" s="292">
        <v>34487.9</v>
      </c>
    </row>
    <row r="1683" spans="1:5" ht="14.4" x14ac:dyDescent="0.55000000000000004">
      <c r="A1683" s="289" t="s">
        <v>483</v>
      </c>
      <c r="B1683" s="290">
        <v>2062</v>
      </c>
      <c r="D1683" s="291" t="s">
        <v>8172</v>
      </c>
      <c r="E1683" s="292">
        <v>2062</v>
      </c>
    </row>
    <row r="1684" spans="1:5" ht="14.4" x14ac:dyDescent="0.55000000000000004">
      <c r="A1684" s="289" t="s">
        <v>1919</v>
      </c>
      <c r="B1684" s="290">
        <v>197762.27</v>
      </c>
      <c r="D1684" s="291" t="s">
        <v>8173</v>
      </c>
      <c r="E1684" s="292">
        <v>197762.27</v>
      </c>
    </row>
    <row r="1685" spans="1:5" ht="14.4" x14ac:dyDescent="0.55000000000000004">
      <c r="A1685" s="289" t="s">
        <v>1920</v>
      </c>
      <c r="B1685" s="290">
        <v>12239</v>
      </c>
      <c r="D1685" s="291" t="s">
        <v>8174</v>
      </c>
      <c r="E1685" s="292">
        <v>12239</v>
      </c>
    </row>
    <row r="1686" spans="1:5" ht="14.4" x14ac:dyDescent="0.55000000000000004">
      <c r="A1686" s="289" t="s">
        <v>1921</v>
      </c>
      <c r="B1686" s="290">
        <v>1824</v>
      </c>
      <c r="D1686" s="291" t="s">
        <v>8175</v>
      </c>
      <c r="E1686" s="292">
        <v>1824</v>
      </c>
    </row>
    <row r="1687" spans="1:5" ht="14.4" x14ac:dyDescent="0.55000000000000004">
      <c r="A1687" s="289" t="s">
        <v>484</v>
      </c>
      <c r="B1687" s="290">
        <v>27779.21</v>
      </c>
      <c r="D1687" s="291" t="s">
        <v>8176</v>
      </c>
      <c r="E1687" s="292">
        <v>27779.21</v>
      </c>
    </row>
    <row r="1688" spans="1:5" ht="14.4" x14ac:dyDescent="0.55000000000000004">
      <c r="A1688" s="289" t="s">
        <v>1922</v>
      </c>
      <c r="B1688" s="290">
        <v>20424</v>
      </c>
      <c r="D1688" s="291" t="s">
        <v>8177</v>
      </c>
      <c r="E1688" s="292">
        <v>20424</v>
      </c>
    </row>
    <row r="1689" spans="1:5" ht="14.4" x14ac:dyDescent="0.55000000000000004">
      <c r="A1689" s="289" t="s">
        <v>1923</v>
      </c>
      <c r="B1689" s="290">
        <v>7538</v>
      </c>
      <c r="D1689" s="291" t="s">
        <v>8178</v>
      </c>
      <c r="E1689" s="292">
        <v>7538</v>
      </c>
    </row>
    <row r="1690" spans="1:5" ht="14.4" x14ac:dyDescent="0.55000000000000004">
      <c r="A1690" s="289" t="s">
        <v>1924</v>
      </c>
      <c r="B1690" s="290">
        <v>1960</v>
      </c>
      <c r="D1690" s="291" t="s">
        <v>8179</v>
      </c>
      <c r="E1690" s="292">
        <v>1960</v>
      </c>
    </row>
    <row r="1691" spans="1:5" ht="14.4" x14ac:dyDescent="0.55000000000000004">
      <c r="A1691" s="289" t="s">
        <v>1925</v>
      </c>
      <c r="B1691" s="290">
        <v>5400</v>
      </c>
      <c r="D1691" s="291" t="s">
        <v>8180</v>
      </c>
      <c r="E1691" s="292">
        <v>5400</v>
      </c>
    </row>
    <row r="1692" spans="1:5" ht="14.4" x14ac:dyDescent="0.55000000000000004">
      <c r="A1692" s="289" t="s">
        <v>1926</v>
      </c>
      <c r="B1692" s="290">
        <v>18062.400000000001</v>
      </c>
      <c r="D1692" s="291" t="s">
        <v>8181</v>
      </c>
      <c r="E1692" s="292">
        <v>18062.400000000001</v>
      </c>
    </row>
    <row r="1693" spans="1:5" ht="14.4" x14ac:dyDescent="0.55000000000000004">
      <c r="A1693" s="289" t="s">
        <v>4075</v>
      </c>
      <c r="B1693" s="290">
        <v>610.87</v>
      </c>
      <c r="D1693" s="291" t="s">
        <v>10488</v>
      </c>
      <c r="E1693" s="292">
        <v>610.87</v>
      </c>
    </row>
    <row r="1694" spans="1:5" ht="14.4" x14ac:dyDescent="0.55000000000000004">
      <c r="A1694" s="289" t="s">
        <v>1927</v>
      </c>
      <c r="B1694" s="290">
        <v>18700</v>
      </c>
      <c r="D1694" s="291" t="s">
        <v>8182</v>
      </c>
      <c r="E1694" s="292">
        <v>18700</v>
      </c>
    </row>
    <row r="1695" spans="1:5" ht="14.4" x14ac:dyDescent="0.55000000000000004">
      <c r="A1695" s="289" t="s">
        <v>1928</v>
      </c>
      <c r="B1695" s="290">
        <v>299</v>
      </c>
      <c r="D1695" s="291" t="s">
        <v>8183</v>
      </c>
      <c r="E1695" s="292">
        <v>299</v>
      </c>
    </row>
    <row r="1696" spans="1:5" ht="14.4" x14ac:dyDescent="0.55000000000000004">
      <c r="A1696" s="289" t="s">
        <v>1929</v>
      </c>
      <c r="B1696" s="290">
        <v>19598.759999999998</v>
      </c>
      <c r="D1696" s="291" t="s">
        <v>8184</v>
      </c>
      <c r="E1696" s="292">
        <v>19598.759999999998</v>
      </c>
    </row>
    <row r="1697" spans="1:5" ht="14.4" x14ac:dyDescent="0.55000000000000004">
      <c r="A1697" s="289" t="s">
        <v>1930</v>
      </c>
      <c r="B1697" s="290">
        <v>11968</v>
      </c>
      <c r="D1697" s="291" t="s">
        <v>8185</v>
      </c>
      <c r="E1697" s="292">
        <v>11968</v>
      </c>
    </row>
    <row r="1698" spans="1:5" ht="14.4" x14ac:dyDescent="0.55000000000000004">
      <c r="A1698" s="289" t="s">
        <v>1931</v>
      </c>
      <c r="B1698" s="290">
        <v>223833.44</v>
      </c>
      <c r="D1698" s="291" t="s">
        <v>8186</v>
      </c>
      <c r="E1698" s="292">
        <v>223833.44</v>
      </c>
    </row>
    <row r="1699" spans="1:5" ht="14.4" x14ac:dyDescent="0.55000000000000004">
      <c r="A1699" s="289" t="s">
        <v>1932</v>
      </c>
      <c r="B1699" s="290">
        <v>10920</v>
      </c>
      <c r="D1699" s="291" t="s">
        <v>8187</v>
      </c>
      <c r="E1699" s="292">
        <v>10920</v>
      </c>
    </row>
    <row r="1700" spans="1:5" ht="14.4" x14ac:dyDescent="0.55000000000000004">
      <c r="A1700" s="289" t="s">
        <v>1933</v>
      </c>
      <c r="B1700" s="290">
        <v>6750</v>
      </c>
      <c r="D1700" s="291" t="s">
        <v>8188</v>
      </c>
      <c r="E1700" s="292">
        <v>6750</v>
      </c>
    </row>
    <row r="1701" spans="1:5" ht="14.4" x14ac:dyDescent="0.55000000000000004">
      <c r="A1701" s="289" t="s">
        <v>1934</v>
      </c>
      <c r="B1701" s="290">
        <v>1980</v>
      </c>
      <c r="D1701" s="291" t="s">
        <v>8189</v>
      </c>
      <c r="E1701" s="292">
        <v>1980</v>
      </c>
    </row>
    <row r="1702" spans="1:5" ht="14.4" x14ac:dyDescent="0.55000000000000004">
      <c r="A1702" s="289" t="s">
        <v>1935</v>
      </c>
      <c r="B1702" s="290">
        <v>1496</v>
      </c>
      <c r="D1702" s="291" t="s">
        <v>8190</v>
      </c>
      <c r="E1702" s="292">
        <v>1496</v>
      </c>
    </row>
    <row r="1703" spans="1:5" ht="14.4" x14ac:dyDescent="0.55000000000000004">
      <c r="A1703" s="289" t="s">
        <v>1936</v>
      </c>
      <c r="B1703" s="290">
        <v>3040</v>
      </c>
      <c r="D1703" s="291" t="s">
        <v>8191</v>
      </c>
      <c r="E1703" s="292">
        <v>3040</v>
      </c>
    </row>
    <row r="1704" spans="1:5" ht="14.4" x14ac:dyDescent="0.55000000000000004">
      <c r="A1704" s="289" t="s">
        <v>1937</v>
      </c>
      <c r="B1704" s="290">
        <v>15558</v>
      </c>
      <c r="D1704" s="291" t="s">
        <v>8192</v>
      </c>
      <c r="E1704" s="292">
        <v>15558</v>
      </c>
    </row>
    <row r="1705" spans="1:5" ht="14.4" x14ac:dyDescent="0.55000000000000004">
      <c r="A1705" s="289" t="s">
        <v>1938</v>
      </c>
      <c r="B1705" s="290">
        <v>15390</v>
      </c>
      <c r="D1705" s="291" t="s">
        <v>8193</v>
      </c>
      <c r="E1705" s="292">
        <v>15390</v>
      </c>
    </row>
    <row r="1706" spans="1:5" ht="14.4" x14ac:dyDescent="0.55000000000000004">
      <c r="A1706" s="289" t="s">
        <v>1939</v>
      </c>
      <c r="B1706" s="290">
        <v>115192</v>
      </c>
      <c r="D1706" s="291" t="s">
        <v>8194</v>
      </c>
      <c r="E1706" s="292">
        <v>115192</v>
      </c>
    </row>
    <row r="1707" spans="1:5" ht="14.4" x14ac:dyDescent="0.55000000000000004">
      <c r="A1707" s="289" t="s">
        <v>1940</v>
      </c>
      <c r="B1707" s="290">
        <v>3975</v>
      </c>
      <c r="D1707" s="291" t="s">
        <v>8195</v>
      </c>
      <c r="E1707" s="292">
        <v>3975</v>
      </c>
    </row>
    <row r="1708" spans="1:5" ht="14.4" x14ac:dyDescent="0.55000000000000004">
      <c r="A1708" s="289" t="s">
        <v>1941</v>
      </c>
      <c r="B1708" s="290">
        <v>5417</v>
      </c>
      <c r="D1708" s="291" t="s">
        <v>8196</v>
      </c>
      <c r="E1708" s="292">
        <v>5417</v>
      </c>
    </row>
    <row r="1709" spans="1:5" ht="14.4" x14ac:dyDescent="0.55000000000000004">
      <c r="A1709" s="289" t="s">
        <v>1942</v>
      </c>
      <c r="B1709" s="290">
        <v>12337</v>
      </c>
      <c r="D1709" s="291" t="s">
        <v>8197</v>
      </c>
      <c r="E1709" s="292">
        <v>12337</v>
      </c>
    </row>
    <row r="1710" spans="1:5" ht="14.4" x14ac:dyDescent="0.55000000000000004">
      <c r="A1710" s="289" t="s">
        <v>1943</v>
      </c>
      <c r="B1710" s="290">
        <v>211680</v>
      </c>
      <c r="D1710" s="291" t="s">
        <v>8198</v>
      </c>
      <c r="E1710" s="292">
        <v>211680</v>
      </c>
    </row>
    <row r="1711" spans="1:5" ht="14.4" x14ac:dyDescent="0.55000000000000004">
      <c r="A1711" s="289" t="s">
        <v>1944</v>
      </c>
      <c r="B1711" s="290">
        <v>10000</v>
      </c>
      <c r="D1711" s="291" t="s">
        <v>8199</v>
      </c>
      <c r="E1711" s="292">
        <v>10000</v>
      </c>
    </row>
    <row r="1712" spans="1:5" ht="14.4" x14ac:dyDescent="0.55000000000000004">
      <c r="A1712" s="289" t="s">
        <v>1945</v>
      </c>
      <c r="B1712" s="290">
        <v>60027</v>
      </c>
      <c r="D1712" s="291" t="s">
        <v>8200</v>
      </c>
      <c r="E1712" s="292">
        <v>60027</v>
      </c>
    </row>
    <row r="1713" spans="1:5" ht="14.4" x14ac:dyDescent="0.55000000000000004">
      <c r="A1713" s="289" t="s">
        <v>1946</v>
      </c>
      <c r="B1713" s="290">
        <v>784</v>
      </c>
      <c r="D1713" s="291" t="s">
        <v>8201</v>
      </c>
      <c r="E1713" s="292">
        <v>784</v>
      </c>
    </row>
    <row r="1714" spans="1:5" ht="14.4" x14ac:dyDescent="0.55000000000000004">
      <c r="A1714" s="289" t="s">
        <v>1947</v>
      </c>
      <c r="B1714" s="290">
        <v>7237.8</v>
      </c>
      <c r="D1714" s="291" t="s">
        <v>8202</v>
      </c>
      <c r="E1714" s="292">
        <v>7237.8</v>
      </c>
    </row>
    <row r="1715" spans="1:5" ht="14.4" x14ac:dyDescent="0.55000000000000004">
      <c r="A1715" s="289" t="s">
        <v>1948</v>
      </c>
      <c r="B1715" s="290">
        <v>156800</v>
      </c>
      <c r="D1715" s="291" t="s">
        <v>8203</v>
      </c>
      <c r="E1715" s="292">
        <v>156800</v>
      </c>
    </row>
    <row r="1716" spans="1:5" ht="14.4" x14ac:dyDescent="0.55000000000000004">
      <c r="A1716" s="289" t="s">
        <v>1949</v>
      </c>
      <c r="B1716" s="290">
        <v>6296.63</v>
      </c>
      <c r="D1716" s="291" t="s">
        <v>8204</v>
      </c>
      <c r="E1716" s="292">
        <v>6296.63</v>
      </c>
    </row>
    <row r="1717" spans="1:5" ht="14.4" x14ac:dyDescent="0.55000000000000004">
      <c r="A1717" s="289" t="s">
        <v>1950</v>
      </c>
      <c r="B1717" s="290">
        <v>5872</v>
      </c>
      <c r="D1717" s="291" t="s">
        <v>8205</v>
      </c>
      <c r="E1717" s="292">
        <v>5872</v>
      </c>
    </row>
    <row r="1718" spans="1:5" ht="14.4" x14ac:dyDescent="0.55000000000000004">
      <c r="A1718" s="289" t="s">
        <v>1951</v>
      </c>
      <c r="B1718" s="290">
        <v>1800</v>
      </c>
      <c r="D1718" s="291" t="s">
        <v>8206</v>
      </c>
      <c r="E1718" s="292">
        <v>1800</v>
      </c>
    </row>
    <row r="1719" spans="1:5" ht="14.4" x14ac:dyDescent="0.55000000000000004">
      <c r="A1719" s="289" t="s">
        <v>1952</v>
      </c>
      <c r="B1719" s="290">
        <v>5817</v>
      </c>
      <c r="D1719" s="291" t="s">
        <v>8207</v>
      </c>
      <c r="E1719" s="292">
        <v>5817</v>
      </c>
    </row>
    <row r="1720" spans="1:5" ht="14.4" x14ac:dyDescent="0.55000000000000004">
      <c r="A1720" s="289" t="s">
        <v>1953</v>
      </c>
      <c r="B1720" s="290">
        <v>5679</v>
      </c>
      <c r="D1720" s="291" t="s">
        <v>8208</v>
      </c>
      <c r="E1720" s="292">
        <v>5679</v>
      </c>
    </row>
    <row r="1721" spans="1:5" ht="14.4" x14ac:dyDescent="0.55000000000000004">
      <c r="A1721" s="289" t="s">
        <v>1954</v>
      </c>
      <c r="B1721" s="290">
        <v>292</v>
      </c>
      <c r="D1721" s="291" t="s">
        <v>8209</v>
      </c>
      <c r="E1721" s="292">
        <v>292</v>
      </c>
    </row>
    <row r="1722" spans="1:5" ht="14.4" x14ac:dyDescent="0.55000000000000004">
      <c r="A1722" s="289" t="s">
        <v>1955</v>
      </c>
      <c r="B1722" s="290">
        <v>15960</v>
      </c>
      <c r="D1722" s="291" t="s">
        <v>8210</v>
      </c>
      <c r="E1722" s="292">
        <v>15960</v>
      </c>
    </row>
    <row r="1723" spans="1:5" ht="14.4" x14ac:dyDescent="0.55000000000000004">
      <c r="A1723" s="289" t="s">
        <v>1956</v>
      </c>
      <c r="B1723" s="290">
        <v>6068</v>
      </c>
      <c r="D1723" s="291" t="s">
        <v>8211</v>
      </c>
      <c r="E1723" s="292">
        <v>6068</v>
      </c>
    </row>
    <row r="1724" spans="1:5" ht="14.4" x14ac:dyDescent="0.55000000000000004">
      <c r="A1724" s="289" t="s">
        <v>1957</v>
      </c>
      <c r="B1724" s="290">
        <v>2955</v>
      </c>
      <c r="D1724" s="291" t="s">
        <v>8212</v>
      </c>
      <c r="E1724" s="292">
        <v>2955</v>
      </c>
    </row>
    <row r="1725" spans="1:5" ht="14.4" x14ac:dyDescent="0.55000000000000004">
      <c r="A1725" s="289" t="s">
        <v>1958</v>
      </c>
      <c r="B1725" s="290">
        <v>5700</v>
      </c>
      <c r="D1725" s="291" t="s">
        <v>8213</v>
      </c>
      <c r="E1725" s="292">
        <v>5700</v>
      </c>
    </row>
    <row r="1726" spans="1:5" ht="14.4" x14ac:dyDescent="0.55000000000000004">
      <c r="A1726" s="289" t="s">
        <v>1959</v>
      </c>
      <c r="B1726" s="290">
        <v>12046</v>
      </c>
      <c r="D1726" s="291" t="s">
        <v>8214</v>
      </c>
      <c r="E1726" s="292">
        <v>12046</v>
      </c>
    </row>
    <row r="1727" spans="1:5" ht="14.4" x14ac:dyDescent="0.55000000000000004">
      <c r="A1727" s="289" t="s">
        <v>1960</v>
      </c>
      <c r="B1727" s="290">
        <v>7750</v>
      </c>
      <c r="D1727" s="291" t="s">
        <v>8215</v>
      </c>
      <c r="E1727" s="292">
        <v>7750</v>
      </c>
    </row>
    <row r="1728" spans="1:5" ht="14.4" x14ac:dyDescent="0.55000000000000004">
      <c r="A1728" s="289" t="s">
        <v>1961</v>
      </c>
      <c r="B1728" s="290">
        <v>7837</v>
      </c>
      <c r="D1728" s="291" t="s">
        <v>8216</v>
      </c>
      <c r="E1728" s="292">
        <v>7837</v>
      </c>
    </row>
    <row r="1729" spans="1:5" ht="14.4" x14ac:dyDescent="0.55000000000000004">
      <c r="A1729" s="289" t="s">
        <v>1962</v>
      </c>
      <c r="B1729" s="290">
        <v>2207</v>
      </c>
      <c r="D1729" s="291" t="s">
        <v>8217</v>
      </c>
      <c r="E1729" s="292">
        <v>2207</v>
      </c>
    </row>
    <row r="1730" spans="1:5" ht="14.4" x14ac:dyDescent="0.55000000000000004">
      <c r="A1730" s="289" t="s">
        <v>1963</v>
      </c>
      <c r="B1730" s="290">
        <v>5876</v>
      </c>
      <c r="D1730" s="291" t="s">
        <v>8218</v>
      </c>
      <c r="E1730" s="292">
        <v>5876</v>
      </c>
    </row>
    <row r="1731" spans="1:5" ht="14.4" x14ac:dyDescent="0.55000000000000004">
      <c r="A1731" s="289" t="s">
        <v>1964</v>
      </c>
      <c r="B1731" s="290">
        <v>5984</v>
      </c>
      <c r="D1731" s="291" t="s">
        <v>8219</v>
      </c>
      <c r="E1731" s="292">
        <v>5984</v>
      </c>
    </row>
    <row r="1732" spans="1:5" ht="14.4" x14ac:dyDescent="0.55000000000000004">
      <c r="A1732" s="289" t="s">
        <v>1965</v>
      </c>
      <c r="B1732" s="290">
        <v>28050</v>
      </c>
      <c r="D1732" s="291" t="s">
        <v>8220</v>
      </c>
      <c r="E1732" s="292">
        <v>28050</v>
      </c>
    </row>
    <row r="1733" spans="1:5" ht="14.4" x14ac:dyDescent="0.55000000000000004">
      <c r="A1733" s="289" t="s">
        <v>1966</v>
      </c>
      <c r="B1733" s="290">
        <v>6166</v>
      </c>
      <c r="D1733" s="291" t="s">
        <v>8221</v>
      </c>
      <c r="E1733" s="292">
        <v>6166</v>
      </c>
    </row>
    <row r="1734" spans="1:5" ht="14.4" x14ac:dyDescent="0.55000000000000004">
      <c r="A1734" s="289" t="s">
        <v>1967</v>
      </c>
      <c r="B1734" s="290">
        <v>5229</v>
      </c>
      <c r="D1734" s="291" t="s">
        <v>8222</v>
      </c>
      <c r="E1734" s="292">
        <v>5229</v>
      </c>
    </row>
    <row r="1735" spans="1:5" ht="14.4" x14ac:dyDescent="0.55000000000000004">
      <c r="A1735" s="289" t="s">
        <v>1968</v>
      </c>
      <c r="B1735" s="290">
        <v>10789</v>
      </c>
      <c r="D1735" s="291" t="s">
        <v>8223</v>
      </c>
      <c r="E1735" s="292">
        <v>10789</v>
      </c>
    </row>
    <row r="1736" spans="1:5" ht="14.4" x14ac:dyDescent="0.55000000000000004">
      <c r="A1736" s="289" t="s">
        <v>1969</v>
      </c>
      <c r="B1736" s="290">
        <v>449</v>
      </c>
      <c r="D1736" s="291" t="s">
        <v>8224</v>
      </c>
      <c r="E1736" s="292">
        <v>449</v>
      </c>
    </row>
    <row r="1737" spans="1:5" ht="14.4" x14ac:dyDescent="0.55000000000000004">
      <c r="A1737" s="289" t="s">
        <v>1970</v>
      </c>
      <c r="B1737" s="290">
        <v>15056</v>
      </c>
      <c r="D1737" s="291" t="s">
        <v>8225</v>
      </c>
      <c r="E1737" s="292">
        <v>15056</v>
      </c>
    </row>
    <row r="1738" spans="1:5" ht="14.4" x14ac:dyDescent="0.55000000000000004">
      <c r="A1738" s="289" t="s">
        <v>1971</v>
      </c>
      <c r="B1738" s="290">
        <v>6358</v>
      </c>
      <c r="D1738" s="291" t="s">
        <v>8226</v>
      </c>
      <c r="E1738" s="292">
        <v>6358</v>
      </c>
    </row>
    <row r="1739" spans="1:5" ht="14.4" x14ac:dyDescent="0.55000000000000004">
      <c r="A1739" s="289" t="s">
        <v>1972</v>
      </c>
      <c r="B1739" s="290">
        <v>4778</v>
      </c>
      <c r="D1739" s="291" t="s">
        <v>8227</v>
      </c>
      <c r="E1739" s="292">
        <v>4778</v>
      </c>
    </row>
    <row r="1740" spans="1:5" ht="14.4" x14ac:dyDescent="0.55000000000000004">
      <c r="A1740" s="289" t="s">
        <v>1973</v>
      </c>
      <c r="B1740" s="290">
        <v>610</v>
      </c>
      <c r="D1740" s="291" t="s">
        <v>8228</v>
      </c>
      <c r="E1740" s="292">
        <v>610</v>
      </c>
    </row>
    <row r="1741" spans="1:5" ht="14.4" x14ac:dyDescent="0.55000000000000004">
      <c r="A1741" s="289" t="s">
        <v>1974</v>
      </c>
      <c r="B1741" s="290">
        <v>6730</v>
      </c>
      <c r="D1741" s="291" t="s">
        <v>8229</v>
      </c>
      <c r="E1741" s="292">
        <v>6730</v>
      </c>
    </row>
    <row r="1742" spans="1:5" ht="14.4" x14ac:dyDescent="0.55000000000000004">
      <c r="A1742" s="289" t="s">
        <v>1975</v>
      </c>
      <c r="B1742" s="290">
        <v>18700</v>
      </c>
      <c r="D1742" s="291" t="s">
        <v>8230</v>
      </c>
      <c r="E1742" s="292">
        <v>18700</v>
      </c>
    </row>
    <row r="1743" spans="1:5" ht="14.4" x14ac:dyDescent="0.55000000000000004">
      <c r="A1743" s="289" t="s">
        <v>1976</v>
      </c>
      <c r="B1743" s="290">
        <v>8015.6</v>
      </c>
      <c r="D1743" s="291" t="s">
        <v>8231</v>
      </c>
      <c r="E1743" s="292">
        <v>8015.6</v>
      </c>
    </row>
    <row r="1744" spans="1:5" ht="14.4" x14ac:dyDescent="0.55000000000000004">
      <c r="A1744" s="289" t="s">
        <v>1977</v>
      </c>
      <c r="B1744" s="290">
        <v>30664</v>
      </c>
      <c r="D1744" s="291" t="s">
        <v>8232</v>
      </c>
      <c r="E1744" s="292">
        <v>30664</v>
      </c>
    </row>
    <row r="1745" spans="1:5" ht="14.4" x14ac:dyDescent="0.55000000000000004">
      <c r="A1745" s="289" t="s">
        <v>1978</v>
      </c>
      <c r="B1745" s="290">
        <v>1683</v>
      </c>
      <c r="D1745" s="291" t="s">
        <v>8233</v>
      </c>
      <c r="E1745" s="292">
        <v>1683</v>
      </c>
    </row>
    <row r="1746" spans="1:5" ht="14.4" x14ac:dyDescent="0.55000000000000004">
      <c r="A1746" s="289" t="s">
        <v>1979</v>
      </c>
      <c r="B1746" s="290">
        <v>5040.96</v>
      </c>
      <c r="D1746" s="291" t="s">
        <v>8234</v>
      </c>
      <c r="E1746" s="292">
        <v>5040.96</v>
      </c>
    </row>
    <row r="1747" spans="1:5" ht="14.4" x14ac:dyDescent="0.55000000000000004">
      <c r="A1747" s="289" t="s">
        <v>1980</v>
      </c>
      <c r="B1747" s="290">
        <v>3534</v>
      </c>
      <c r="D1747" s="291" t="s">
        <v>8235</v>
      </c>
      <c r="E1747" s="292">
        <v>3534</v>
      </c>
    </row>
    <row r="1748" spans="1:5" ht="14.4" x14ac:dyDescent="0.55000000000000004">
      <c r="A1748" s="289" t="s">
        <v>1981</v>
      </c>
      <c r="B1748" s="290">
        <v>7548</v>
      </c>
      <c r="D1748" s="291" t="s">
        <v>8236</v>
      </c>
      <c r="E1748" s="292">
        <v>7548</v>
      </c>
    </row>
    <row r="1749" spans="1:5" ht="14.4" x14ac:dyDescent="0.55000000000000004">
      <c r="A1749" s="289" t="s">
        <v>1982</v>
      </c>
      <c r="B1749" s="290">
        <v>5276</v>
      </c>
      <c r="D1749" s="291" t="s">
        <v>8237</v>
      </c>
      <c r="E1749" s="292">
        <v>5276</v>
      </c>
    </row>
    <row r="1750" spans="1:5" ht="14.4" x14ac:dyDescent="0.55000000000000004">
      <c r="A1750" s="289" t="s">
        <v>1983</v>
      </c>
      <c r="B1750" s="290">
        <v>51300</v>
      </c>
      <c r="D1750" s="291" t="s">
        <v>8238</v>
      </c>
      <c r="E1750" s="292">
        <v>51300</v>
      </c>
    </row>
    <row r="1751" spans="1:5" ht="14.4" x14ac:dyDescent="0.55000000000000004">
      <c r="A1751" s="289" t="s">
        <v>1984</v>
      </c>
      <c r="B1751" s="290">
        <v>11830</v>
      </c>
      <c r="D1751" s="291" t="s">
        <v>8239</v>
      </c>
      <c r="E1751" s="292">
        <v>11830</v>
      </c>
    </row>
    <row r="1752" spans="1:5" ht="14.4" x14ac:dyDescent="0.55000000000000004">
      <c r="A1752" s="289" t="s">
        <v>1985</v>
      </c>
      <c r="B1752" s="290">
        <v>48638</v>
      </c>
      <c r="D1752" s="291" t="s">
        <v>8240</v>
      </c>
      <c r="E1752" s="292">
        <v>48638</v>
      </c>
    </row>
    <row r="1753" spans="1:5" ht="14.4" x14ac:dyDescent="0.55000000000000004">
      <c r="A1753" s="289" t="s">
        <v>1986</v>
      </c>
      <c r="B1753" s="290">
        <v>57990.51</v>
      </c>
      <c r="D1753" s="291" t="s">
        <v>8241</v>
      </c>
      <c r="E1753" s="292">
        <v>57990.51</v>
      </c>
    </row>
    <row r="1754" spans="1:5" ht="14.4" x14ac:dyDescent="0.55000000000000004">
      <c r="A1754" s="289" t="s">
        <v>1987</v>
      </c>
      <c r="B1754" s="290">
        <v>133768</v>
      </c>
      <c r="D1754" s="291" t="s">
        <v>8242</v>
      </c>
      <c r="E1754" s="292">
        <v>133768</v>
      </c>
    </row>
    <row r="1755" spans="1:5" ht="14.4" x14ac:dyDescent="0.55000000000000004">
      <c r="A1755" s="289" t="s">
        <v>1988</v>
      </c>
      <c r="B1755" s="290">
        <v>54</v>
      </c>
      <c r="D1755" s="291" t="s">
        <v>8243</v>
      </c>
      <c r="E1755" s="292">
        <v>54</v>
      </c>
    </row>
    <row r="1756" spans="1:5" ht="14.4" x14ac:dyDescent="0.55000000000000004">
      <c r="A1756" s="289" t="s">
        <v>1989</v>
      </c>
      <c r="B1756" s="290">
        <v>132584</v>
      </c>
      <c r="D1756" s="291" t="s">
        <v>8244</v>
      </c>
      <c r="E1756" s="292">
        <v>132584</v>
      </c>
    </row>
    <row r="1757" spans="1:5" ht="14.4" x14ac:dyDescent="0.55000000000000004">
      <c r="A1757" s="289" t="s">
        <v>1990</v>
      </c>
      <c r="B1757" s="290">
        <v>32497</v>
      </c>
      <c r="D1757" s="291" t="s">
        <v>8245</v>
      </c>
      <c r="E1757" s="292">
        <v>32497</v>
      </c>
    </row>
    <row r="1758" spans="1:5" ht="14.4" x14ac:dyDescent="0.55000000000000004">
      <c r="A1758" s="289" t="s">
        <v>1991</v>
      </c>
      <c r="B1758" s="290">
        <v>33200</v>
      </c>
      <c r="D1758" s="291" t="s">
        <v>8246</v>
      </c>
      <c r="E1758" s="292">
        <v>33200</v>
      </c>
    </row>
    <row r="1759" spans="1:5" ht="14.4" x14ac:dyDescent="0.55000000000000004">
      <c r="A1759" s="289" t="s">
        <v>1992</v>
      </c>
      <c r="B1759" s="290">
        <v>20578.169999999998</v>
      </c>
      <c r="D1759" s="291" t="s">
        <v>8247</v>
      </c>
      <c r="E1759" s="292">
        <v>20578.169999999998</v>
      </c>
    </row>
    <row r="1760" spans="1:5" ht="14.4" x14ac:dyDescent="0.55000000000000004">
      <c r="A1760" s="289" t="s">
        <v>1993</v>
      </c>
      <c r="B1760" s="290">
        <v>66339.42</v>
      </c>
      <c r="D1760" s="291" t="s">
        <v>8248</v>
      </c>
      <c r="E1760" s="292">
        <v>66339.42</v>
      </c>
    </row>
    <row r="1761" spans="1:5" ht="14.4" x14ac:dyDescent="0.55000000000000004">
      <c r="A1761" s="289" t="s">
        <v>1994</v>
      </c>
      <c r="B1761" s="290">
        <v>181055</v>
      </c>
      <c r="D1761" s="291" t="s">
        <v>8249</v>
      </c>
      <c r="E1761" s="292">
        <v>181055</v>
      </c>
    </row>
    <row r="1762" spans="1:5" ht="14.4" x14ac:dyDescent="0.55000000000000004">
      <c r="A1762" s="289" t="s">
        <v>1995</v>
      </c>
      <c r="B1762" s="290">
        <v>5276</v>
      </c>
      <c r="D1762" s="291" t="s">
        <v>8250</v>
      </c>
      <c r="E1762" s="292">
        <v>5276</v>
      </c>
    </row>
    <row r="1763" spans="1:5" ht="14.4" x14ac:dyDescent="0.55000000000000004">
      <c r="A1763" s="289" t="s">
        <v>1996</v>
      </c>
      <c r="B1763" s="290">
        <v>53591.97</v>
      </c>
      <c r="D1763" s="291" t="s">
        <v>8251</v>
      </c>
      <c r="E1763" s="292">
        <v>53591.97</v>
      </c>
    </row>
    <row r="1764" spans="1:5" ht="14.4" x14ac:dyDescent="0.55000000000000004">
      <c r="A1764" s="289" t="s">
        <v>1997</v>
      </c>
      <c r="B1764" s="290">
        <v>104098</v>
      </c>
      <c r="D1764" s="291" t="s">
        <v>8252</v>
      </c>
      <c r="E1764" s="292">
        <v>104098</v>
      </c>
    </row>
    <row r="1765" spans="1:5" ht="14.4" x14ac:dyDescent="0.55000000000000004">
      <c r="A1765" s="289" t="s">
        <v>4076</v>
      </c>
      <c r="B1765" s="290">
        <v>2830</v>
      </c>
      <c r="D1765" s="291" t="s">
        <v>10489</v>
      </c>
      <c r="E1765" s="292">
        <v>2830</v>
      </c>
    </row>
    <row r="1766" spans="1:5" ht="14.4" x14ac:dyDescent="0.55000000000000004">
      <c r="A1766" s="289" t="s">
        <v>1998</v>
      </c>
      <c r="B1766" s="290">
        <v>13136.02</v>
      </c>
      <c r="D1766" s="291" t="s">
        <v>8253</v>
      </c>
      <c r="E1766" s="292">
        <v>13136.02</v>
      </c>
    </row>
    <row r="1767" spans="1:5" ht="14.4" x14ac:dyDescent="0.55000000000000004">
      <c r="A1767" s="289" t="s">
        <v>1999</v>
      </c>
      <c r="B1767" s="290">
        <v>309254</v>
      </c>
      <c r="D1767" s="291" t="s">
        <v>8254</v>
      </c>
      <c r="E1767" s="292">
        <v>309254</v>
      </c>
    </row>
    <row r="1768" spans="1:5" ht="14.4" x14ac:dyDescent="0.55000000000000004">
      <c r="A1768" s="289" t="s">
        <v>2000</v>
      </c>
      <c r="B1768" s="290">
        <v>532150.01</v>
      </c>
      <c r="D1768" s="291" t="s">
        <v>8255</v>
      </c>
      <c r="E1768" s="292">
        <v>532150.01</v>
      </c>
    </row>
    <row r="1769" spans="1:5" ht="14.4" x14ac:dyDescent="0.55000000000000004">
      <c r="A1769" s="289" t="s">
        <v>2001</v>
      </c>
      <c r="B1769" s="290">
        <v>107026</v>
      </c>
      <c r="D1769" s="291" t="s">
        <v>8256</v>
      </c>
      <c r="E1769" s="292">
        <v>107026</v>
      </c>
    </row>
    <row r="1770" spans="1:5" ht="14.4" x14ac:dyDescent="0.55000000000000004">
      <c r="A1770" s="289" t="s">
        <v>2002</v>
      </c>
      <c r="B1770" s="290">
        <v>12052</v>
      </c>
      <c r="D1770" s="291" t="s">
        <v>8257</v>
      </c>
      <c r="E1770" s="292">
        <v>12052</v>
      </c>
    </row>
    <row r="1771" spans="1:5" ht="14.4" x14ac:dyDescent="0.55000000000000004">
      <c r="A1771" s="289" t="s">
        <v>2003</v>
      </c>
      <c r="B1771" s="290">
        <v>5397</v>
      </c>
      <c r="D1771" s="291" t="s">
        <v>8258</v>
      </c>
      <c r="E1771" s="292">
        <v>5397</v>
      </c>
    </row>
    <row r="1772" spans="1:5" ht="14.4" x14ac:dyDescent="0.55000000000000004">
      <c r="A1772" s="289" t="s">
        <v>2004</v>
      </c>
      <c r="B1772" s="290">
        <v>2591.79</v>
      </c>
      <c r="D1772" s="291" t="s">
        <v>8259</v>
      </c>
      <c r="E1772" s="292">
        <v>2591.79</v>
      </c>
    </row>
    <row r="1773" spans="1:5" ht="14.4" x14ac:dyDescent="0.55000000000000004">
      <c r="A1773" s="289" t="s">
        <v>2005</v>
      </c>
      <c r="B1773" s="290">
        <v>12934.32</v>
      </c>
      <c r="D1773" s="291" t="s">
        <v>8260</v>
      </c>
      <c r="E1773" s="292">
        <v>12934.32</v>
      </c>
    </row>
    <row r="1774" spans="1:5" ht="14.4" x14ac:dyDescent="0.55000000000000004">
      <c r="A1774" s="289" t="s">
        <v>2006</v>
      </c>
      <c r="B1774" s="290">
        <v>4354</v>
      </c>
      <c r="D1774" s="291" t="s">
        <v>8261</v>
      </c>
      <c r="E1774" s="292">
        <v>4354</v>
      </c>
    </row>
    <row r="1775" spans="1:5" ht="14.4" x14ac:dyDescent="0.55000000000000004">
      <c r="A1775" s="289" t="s">
        <v>2007</v>
      </c>
      <c r="B1775" s="290">
        <v>338255</v>
      </c>
      <c r="D1775" s="291" t="s">
        <v>8262</v>
      </c>
      <c r="E1775" s="292">
        <v>338255</v>
      </c>
    </row>
    <row r="1776" spans="1:5" ht="14.4" x14ac:dyDescent="0.55000000000000004">
      <c r="A1776" s="289" t="s">
        <v>2008</v>
      </c>
      <c r="B1776" s="290">
        <v>7580</v>
      </c>
      <c r="D1776" s="291" t="s">
        <v>8263</v>
      </c>
      <c r="E1776" s="292">
        <v>7580</v>
      </c>
    </row>
    <row r="1777" spans="1:5" ht="14.4" x14ac:dyDescent="0.55000000000000004">
      <c r="A1777" s="289" t="s">
        <v>2009</v>
      </c>
      <c r="B1777" s="290">
        <v>731637.28</v>
      </c>
      <c r="D1777" s="291" t="s">
        <v>8264</v>
      </c>
      <c r="E1777" s="292">
        <v>731637.28</v>
      </c>
    </row>
    <row r="1778" spans="1:5" ht="14.4" x14ac:dyDescent="0.55000000000000004">
      <c r="A1778" s="289" t="s">
        <v>2010</v>
      </c>
      <c r="B1778" s="290">
        <v>116752.8</v>
      </c>
      <c r="D1778" s="291" t="s">
        <v>2010</v>
      </c>
      <c r="E1778" s="292">
        <v>116752.8</v>
      </c>
    </row>
    <row r="1779" spans="1:5" ht="14.4" x14ac:dyDescent="0.55000000000000004">
      <c r="A1779" s="289" t="s">
        <v>2011</v>
      </c>
      <c r="B1779" s="290">
        <v>9767</v>
      </c>
      <c r="D1779" s="291" t="s">
        <v>8265</v>
      </c>
      <c r="E1779" s="292">
        <v>9767</v>
      </c>
    </row>
    <row r="1780" spans="1:5" ht="14.4" x14ac:dyDescent="0.55000000000000004">
      <c r="A1780" s="289" t="s">
        <v>4077</v>
      </c>
      <c r="B1780" s="290">
        <v>6793.55</v>
      </c>
      <c r="D1780" s="291" t="s">
        <v>8266</v>
      </c>
      <c r="E1780" s="292">
        <v>6793.55</v>
      </c>
    </row>
    <row r="1781" spans="1:5" ht="14.4" x14ac:dyDescent="0.55000000000000004">
      <c r="A1781" s="289" t="s">
        <v>2012</v>
      </c>
      <c r="B1781" s="290">
        <v>2005</v>
      </c>
      <c r="D1781" s="291" t="s">
        <v>8267</v>
      </c>
      <c r="E1781" s="292">
        <v>2005</v>
      </c>
    </row>
    <row r="1782" spans="1:5" ht="14.4" x14ac:dyDescent="0.55000000000000004">
      <c r="A1782" s="289" t="s">
        <v>4078</v>
      </c>
      <c r="B1782" s="290">
        <v>6829.26</v>
      </c>
      <c r="D1782" s="291" t="s">
        <v>8268</v>
      </c>
      <c r="E1782" s="292">
        <v>6829.26</v>
      </c>
    </row>
    <row r="1783" spans="1:5" ht="14.4" x14ac:dyDescent="0.55000000000000004">
      <c r="A1783" s="289" t="s">
        <v>2013</v>
      </c>
      <c r="B1783" s="290">
        <v>253230</v>
      </c>
      <c r="D1783" s="291" t="s">
        <v>8269</v>
      </c>
      <c r="E1783" s="292">
        <v>253230</v>
      </c>
    </row>
    <row r="1784" spans="1:5" ht="14.4" x14ac:dyDescent="0.55000000000000004">
      <c r="A1784" s="289" t="s">
        <v>2014</v>
      </c>
      <c r="B1784" s="290">
        <v>7535.84</v>
      </c>
      <c r="D1784" s="291" t="s">
        <v>8270</v>
      </c>
      <c r="E1784" s="292">
        <v>7535.84</v>
      </c>
    </row>
    <row r="1785" spans="1:5" ht="14.4" x14ac:dyDescent="0.55000000000000004">
      <c r="A1785" s="289" t="s">
        <v>2015</v>
      </c>
      <c r="B1785" s="290">
        <v>171682</v>
      </c>
      <c r="D1785" s="291" t="s">
        <v>8271</v>
      </c>
      <c r="E1785" s="292">
        <v>171682</v>
      </c>
    </row>
    <row r="1786" spans="1:5" ht="14.4" x14ac:dyDescent="0.55000000000000004">
      <c r="A1786" s="289" t="s">
        <v>2016</v>
      </c>
      <c r="B1786" s="290">
        <v>3972</v>
      </c>
      <c r="D1786" s="291" t="s">
        <v>8272</v>
      </c>
      <c r="E1786" s="292">
        <v>3972</v>
      </c>
    </row>
    <row r="1787" spans="1:5" ht="14.4" x14ac:dyDescent="0.55000000000000004">
      <c r="A1787" s="289" t="s">
        <v>2017</v>
      </c>
      <c r="B1787" s="290">
        <v>78610</v>
      </c>
      <c r="D1787" s="291" t="s">
        <v>5246</v>
      </c>
      <c r="E1787" s="292">
        <v>78610</v>
      </c>
    </row>
    <row r="1788" spans="1:5" ht="14.4" x14ac:dyDescent="0.55000000000000004">
      <c r="A1788" s="289" t="s">
        <v>2018</v>
      </c>
      <c r="B1788" s="290">
        <v>430348</v>
      </c>
      <c r="D1788" s="291" t="s">
        <v>8273</v>
      </c>
      <c r="E1788" s="292">
        <v>430348</v>
      </c>
    </row>
    <row r="1789" spans="1:5" ht="14.4" x14ac:dyDescent="0.55000000000000004">
      <c r="A1789" s="289" t="s">
        <v>2019</v>
      </c>
      <c r="B1789" s="290">
        <v>38913.949999999997</v>
      </c>
      <c r="D1789" s="291" t="s">
        <v>5623</v>
      </c>
      <c r="E1789" s="292">
        <v>38913.949999999997</v>
      </c>
    </row>
    <row r="1790" spans="1:5" ht="14.4" x14ac:dyDescent="0.55000000000000004">
      <c r="A1790" s="289" t="s">
        <v>2020</v>
      </c>
      <c r="B1790" s="290">
        <v>75623.72</v>
      </c>
      <c r="D1790" s="291" t="s">
        <v>8274</v>
      </c>
      <c r="E1790" s="292">
        <v>75623.72</v>
      </c>
    </row>
    <row r="1791" spans="1:5" ht="14.4" x14ac:dyDescent="0.55000000000000004">
      <c r="A1791" s="289" t="s">
        <v>2021</v>
      </c>
      <c r="B1791" s="290">
        <v>76500</v>
      </c>
      <c r="D1791" s="291" t="s">
        <v>8275</v>
      </c>
      <c r="E1791" s="292">
        <v>76500</v>
      </c>
    </row>
    <row r="1792" spans="1:5" ht="14.4" x14ac:dyDescent="0.55000000000000004">
      <c r="A1792" s="289" t="s">
        <v>2022</v>
      </c>
      <c r="B1792" s="290">
        <v>2252.67</v>
      </c>
      <c r="D1792" s="291" t="s">
        <v>8276</v>
      </c>
      <c r="E1792" s="292">
        <v>2252.67</v>
      </c>
    </row>
    <row r="1793" spans="1:5" ht="14.4" x14ac:dyDescent="0.55000000000000004">
      <c r="A1793" s="289" t="s">
        <v>4079</v>
      </c>
      <c r="B1793" s="290">
        <v>1726</v>
      </c>
      <c r="D1793" s="291" t="s">
        <v>10490</v>
      </c>
      <c r="E1793" s="292">
        <v>1726</v>
      </c>
    </row>
    <row r="1794" spans="1:5" ht="14.4" x14ac:dyDescent="0.55000000000000004">
      <c r="A1794" s="289" t="s">
        <v>2023</v>
      </c>
      <c r="B1794" s="290">
        <v>89696.9</v>
      </c>
      <c r="D1794" s="291" t="s">
        <v>8277</v>
      </c>
      <c r="E1794" s="292">
        <v>89696.9</v>
      </c>
    </row>
    <row r="1795" spans="1:5" ht="14.4" x14ac:dyDescent="0.55000000000000004">
      <c r="A1795" s="289" t="s">
        <v>2024</v>
      </c>
      <c r="B1795" s="290">
        <v>7476</v>
      </c>
      <c r="D1795" s="291" t="s">
        <v>8278</v>
      </c>
      <c r="E1795" s="292">
        <v>7476</v>
      </c>
    </row>
    <row r="1796" spans="1:5" ht="14.4" x14ac:dyDescent="0.55000000000000004">
      <c r="A1796" s="289" t="s">
        <v>2025</v>
      </c>
      <c r="B1796" s="290">
        <v>24334.65</v>
      </c>
      <c r="D1796" s="291" t="s">
        <v>8279</v>
      </c>
      <c r="E1796" s="292">
        <v>24334.65</v>
      </c>
    </row>
    <row r="1797" spans="1:5" ht="14.4" x14ac:dyDescent="0.55000000000000004">
      <c r="A1797" s="289" t="s">
        <v>2026</v>
      </c>
      <c r="B1797" s="290">
        <v>36627.120000000003</v>
      </c>
      <c r="D1797" s="291" t="s">
        <v>8280</v>
      </c>
      <c r="E1797" s="292">
        <v>36627.120000000003</v>
      </c>
    </row>
    <row r="1798" spans="1:5" ht="14.4" x14ac:dyDescent="0.55000000000000004">
      <c r="A1798" s="289" t="s">
        <v>2027</v>
      </c>
      <c r="B1798" s="290">
        <v>411692.05</v>
      </c>
      <c r="D1798" s="291" t="s">
        <v>8281</v>
      </c>
      <c r="E1798" s="292">
        <v>411692.05</v>
      </c>
    </row>
    <row r="1799" spans="1:5" ht="14.4" x14ac:dyDescent="0.55000000000000004">
      <c r="A1799" s="289" t="s">
        <v>2028</v>
      </c>
      <c r="B1799" s="290">
        <v>11940</v>
      </c>
      <c r="D1799" s="291" t="s">
        <v>8282</v>
      </c>
      <c r="E1799" s="292">
        <v>11940</v>
      </c>
    </row>
    <row r="1800" spans="1:5" ht="14.4" x14ac:dyDescent="0.55000000000000004">
      <c r="A1800" s="289" t="s">
        <v>2029</v>
      </c>
      <c r="B1800" s="290">
        <v>60728</v>
      </c>
      <c r="D1800" s="291" t="s">
        <v>8283</v>
      </c>
      <c r="E1800" s="292">
        <v>60728</v>
      </c>
    </row>
    <row r="1801" spans="1:5" ht="14.4" x14ac:dyDescent="0.55000000000000004">
      <c r="A1801" s="289" t="s">
        <v>2030</v>
      </c>
      <c r="B1801" s="290">
        <v>54006.99</v>
      </c>
      <c r="D1801" s="291" t="s">
        <v>8284</v>
      </c>
      <c r="E1801" s="292">
        <v>54006.99</v>
      </c>
    </row>
    <row r="1802" spans="1:5" ht="14.4" x14ac:dyDescent="0.55000000000000004">
      <c r="A1802" s="289" t="s">
        <v>2031</v>
      </c>
      <c r="B1802" s="290">
        <v>156</v>
      </c>
      <c r="D1802" s="291" t="s">
        <v>8285</v>
      </c>
      <c r="E1802" s="292">
        <v>156</v>
      </c>
    </row>
    <row r="1803" spans="1:5" ht="14.4" x14ac:dyDescent="0.55000000000000004">
      <c r="A1803" s="289" t="s">
        <v>2032</v>
      </c>
      <c r="B1803" s="290">
        <v>339185.33</v>
      </c>
      <c r="D1803" s="291" t="s">
        <v>8286</v>
      </c>
      <c r="E1803" s="292">
        <v>339185.33</v>
      </c>
    </row>
    <row r="1804" spans="1:5" ht="14.4" x14ac:dyDescent="0.55000000000000004">
      <c r="A1804" s="289" t="s">
        <v>2033</v>
      </c>
      <c r="B1804" s="290">
        <v>1340729</v>
      </c>
      <c r="D1804" s="291" t="s">
        <v>8287</v>
      </c>
      <c r="E1804" s="292">
        <v>1340729</v>
      </c>
    </row>
    <row r="1805" spans="1:5" ht="14.4" x14ac:dyDescent="0.55000000000000004">
      <c r="A1805" s="289" t="s">
        <v>2034</v>
      </c>
      <c r="B1805" s="290">
        <v>10195</v>
      </c>
      <c r="D1805" s="291" t="s">
        <v>8288</v>
      </c>
      <c r="E1805" s="292">
        <v>10195</v>
      </c>
    </row>
    <row r="1806" spans="1:5" ht="14.4" x14ac:dyDescent="0.55000000000000004">
      <c r="A1806" s="289" t="s">
        <v>2035</v>
      </c>
      <c r="B1806" s="290">
        <v>45584.22</v>
      </c>
      <c r="D1806" s="291" t="s">
        <v>8289</v>
      </c>
      <c r="E1806" s="292">
        <v>45584.22</v>
      </c>
    </row>
    <row r="1807" spans="1:5" ht="14.4" x14ac:dyDescent="0.55000000000000004">
      <c r="A1807" s="289" t="s">
        <v>2036</v>
      </c>
      <c r="B1807" s="290">
        <v>96410.41</v>
      </c>
      <c r="D1807" s="291" t="s">
        <v>8290</v>
      </c>
      <c r="E1807" s="292">
        <v>96410.41</v>
      </c>
    </row>
    <row r="1808" spans="1:5" ht="14.4" x14ac:dyDescent="0.55000000000000004">
      <c r="A1808" s="289" t="s">
        <v>2037</v>
      </c>
      <c r="B1808" s="290">
        <v>277844.01</v>
      </c>
      <c r="D1808" s="291" t="s">
        <v>8291</v>
      </c>
      <c r="E1808" s="292">
        <v>277844.01</v>
      </c>
    </row>
    <row r="1809" spans="1:5" ht="14.4" x14ac:dyDescent="0.55000000000000004">
      <c r="A1809" s="289" t="s">
        <v>2038</v>
      </c>
      <c r="B1809" s="290">
        <v>37010.980000000003</v>
      </c>
      <c r="D1809" s="291" t="s">
        <v>8292</v>
      </c>
      <c r="E1809" s="292">
        <v>37010.980000000003</v>
      </c>
    </row>
    <row r="1810" spans="1:5" ht="14.4" x14ac:dyDescent="0.55000000000000004">
      <c r="A1810" s="289" t="s">
        <v>2039</v>
      </c>
      <c r="B1810" s="290">
        <v>47116.14</v>
      </c>
      <c r="D1810" s="291" t="s">
        <v>8293</v>
      </c>
      <c r="E1810" s="292">
        <v>47116.14</v>
      </c>
    </row>
    <row r="1811" spans="1:5" ht="14.4" x14ac:dyDescent="0.55000000000000004">
      <c r="A1811" s="289" t="s">
        <v>2040</v>
      </c>
      <c r="B1811" s="290">
        <v>1463</v>
      </c>
      <c r="D1811" s="291" t="s">
        <v>8294</v>
      </c>
      <c r="E1811" s="292">
        <v>1463</v>
      </c>
    </row>
    <row r="1812" spans="1:5" ht="14.4" x14ac:dyDescent="0.55000000000000004">
      <c r="A1812" s="289" t="s">
        <v>2041</v>
      </c>
      <c r="B1812" s="290">
        <v>6456</v>
      </c>
      <c r="D1812" s="291" t="s">
        <v>8295</v>
      </c>
      <c r="E1812" s="292">
        <v>6456</v>
      </c>
    </row>
    <row r="1813" spans="1:5" ht="14.4" x14ac:dyDescent="0.55000000000000004">
      <c r="A1813" s="289" t="s">
        <v>2042</v>
      </c>
      <c r="B1813" s="290">
        <v>190096.96</v>
      </c>
      <c r="D1813" s="291" t="s">
        <v>8296</v>
      </c>
      <c r="E1813" s="292">
        <v>190096.96</v>
      </c>
    </row>
    <row r="1814" spans="1:5" ht="14.4" x14ac:dyDescent="0.55000000000000004">
      <c r="A1814" s="289" t="s">
        <v>2043</v>
      </c>
      <c r="B1814" s="290">
        <v>43910.32</v>
      </c>
      <c r="D1814" s="291" t="s">
        <v>8297</v>
      </c>
      <c r="E1814" s="292">
        <v>43910.32</v>
      </c>
    </row>
    <row r="1815" spans="1:5" ht="14.4" x14ac:dyDescent="0.55000000000000004">
      <c r="A1815" s="289" t="s">
        <v>2044</v>
      </c>
      <c r="B1815" s="290">
        <v>357396</v>
      </c>
      <c r="D1815" s="291" t="s">
        <v>8298</v>
      </c>
      <c r="E1815" s="292">
        <v>357396</v>
      </c>
    </row>
    <row r="1816" spans="1:5" ht="14.4" x14ac:dyDescent="0.55000000000000004">
      <c r="A1816" s="289" t="s">
        <v>4080</v>
      </c>
      <c r="B1816" s="290">
        <v>2416</v>
      </c>
      <c r="D1816" s="291" t="s">
        <v>10491</v>
      </c>
      <c r="E1816" s="292">
        <v>2416</v>
      </c>
    </row>
    <row r="1817" spans="1:5" ht="14.4" x14ac:dyDescent="0.55000000000000004">
      <c r="A1817" s="289" t="s">
        <v>2045</v>
      </c>
      <c r="B1817" s="290">
        <v>16064.59</v>
      </c>
      <c r="D1817" s="291" t="s">
        <v>8299</v>
      </c>
      <c r="E1817" s="292">
        <v>16064.59</v>
      </c>
    </row>
    <row r="1818" spans="1:5" ht="14.4" x14ac:dyDescent="0.55000000000000004">
      <c r="A1818" s="289" t="s">
        <v>2046</v>
      </c>
      <c r="B1818" s="290">
        <v>23661</v>
      </c>
      <c r="D1818" s="291" t="s">
        <v>8300</v>
      </c>
      <c r="E1818" s="292">
        <v>23661</v>
      </c>
    </row>
    <row r="1819" spans="1:5" ht="14.4" x14ac:dyDescent="0.55000000000000004">
      <c r="A1819" s="289" t="s">
        <v>2047</v>
      </c>
      <c r="B1819" s="290">
        <v>1636</v>
      </c>
      <c r="D1819" s="291" t="s">
        <v>8301</v>
      </c>
      <c r="E1819" s="292">
        <v>1636</v>
      </c>
    </row>
    <row r="1820" spans="1:5" ht="14.4" x14ac:dyDescent="0.55000000000000004">
      <c r="A1820" s="289" t="s">
        <v>2048</v>
      </c>
      <c r="B1820" s="290">
        <v>9291.5</v>
      </c>
      <c r="D1820" s="291" t="s">
        <v>8302</v>
      </c>
      <c r="E1820" s="292">
        <v>9291.5</v>
      </c>
    </row>
    <row r="1821" spans="1:5" ht="14.4" x14ac:dyDescent="0.55000000000000004">
      <c r="A1821" s="289" t="s">
        <v>2049</v>
      </c>
      <c r="B1821" s="290">
        <v>130239.07</v>
      </c>
      <c r="D1821" s="291" t="s">
        <v>8303</v>
      </c>
      <c r="E1821" s="292">
        <v>130239.07</v>
      </c>
    </row>
    <row r="1822" spans="1:5" ht="14.4" x14ac:dyDescent="0.55000000000000004">
      <c r="A1822" s="289" t="s">
        <v>2050</v>
      </c>
      <c r="B1822" s="290">
        <v>1387190.74</v>
      </c>
      <c r="D1822" s="291" t="s">
        <v>8304</v>
      </c>
      <c r="E1822" s="292">
        <v>1387190.74</v>
      </c>
    </row>
    <row r="1823" spans="1:5" ht="14.4" x14ac:dyDescent="0.55000000000000004">
      <c r="A1823" s="289" t="s">
        <v>2051</v>
      </c>
      <c r="B1823" s="290">
        <v>19104.63</v>
      </c>
      <c r="D1823" s="291" t="s">
        <v>8305</v>
      </c>
      <c r="E1823" s="292">
        <v>19104.63</v>
      </c>
    </row>
    <row r="1824" spans="1:5" ht="14.4" x14ac:dyDescent="0.55000000000000004">
      <c r="A1824" s="289" t="s">
        <v>2052</v>
      </c>
      <c r="B1824" s="290">
        <v>8369</v>
      </c>
      <c r="D1824" s="291" t="s">
        <v>8306</v>
      </c>
      <c r="E1824" s="292">
        <v>8369</v>
      </c>
    </row>
    <row r="1825" spans="1:5" ht="14.4" x14ac:dyDescent="0.55000000000000004">
      <c r="A1825" s="289" t="s">
        <v>4086</v>
      </c>
      <c r="B1825" s="290">
        <v>3897</v>
      </c>
      <c r="D1825" s="291" t="s">
        <v>10492</v>
      </c>
      <c r="E1825" s="292">
        <v>3897</v>
      </c>
    </row>
    <row r="1826" spans="1:5" ht="14.4" x14ac:dyDescent="0.55000000000000004">
      <c r="A1826" s="289" t="s">
        <v>2053</v>
      </c>
      <c r="B1826" s="290">
        <v>98228.77</v>
      </c>
      <c r="D1826" s="291" t="s">
        <v>8307</v>
      </c>
      <c r="E1826" s="292">
        <v>98228.77</v>
      </c>
    </row>
    <row r="1827" spans="1:5" ht="14.4" x14ac:dyDescent="0.55000000000000004">
      <c r="A1827" s="289" t="s">
        <v>2054</v>
      </c>
      <c r="B1827" s="290">
        <v>5847</v>
      </c>
      <c r="D1827" s="291" t="s">
        <v>8308</v>
      </c>
      <c r="E1827" s="292">
        <v>5847</v>
      </c>
    </row>
    <row r="1828" spans="1:5" ht="14.4" x14ac:dyDescent="0.55000000000000004">
      <c r="A1828" s="289" t="s">
        <v>2055</v>
      </c>
      <c r="B1828" s="290">
        <v>819993</v>
      </c>
      <c r="D1828" s="291" t="s">
        <v>8309</v>
      </c>
      <c r="E1828" s="292">
        <v>819993</v>
      </c>
    </row>
    <row r="1829" spans="1:5" ht="14.4" x14ac:dyDescent="0.55000000000000004">
      <c r="A1829" s="289" t="s">
        <v>2056</v>
      </c>
      <c r="B1829" s="290">
        <v>9601</v>
      </c>
      <c r="D1829" s="291" t="s">
        <v>8310</v>
      </c>
      <c r="E1829" s="292">
        <v>9601</v>
      </c>
    </row>
    <row r="1830" spans="1:5" ht="14.4" x14ac:dyDescent="0.55000000000000004">
      <c r="A1830" s="289" t="s">
        <v>2057</v>
      </c>
      <c r="B1830" s="290">
        <v>48893</v>
      </c>
      <c r="D1830" s="291" t="s">
        <v>8311</v>
      </c>
      <c r="E1830" s="292">
        <v>48893</v>
      </c>
    </row>
    <row r="1831" spans="1:5" ht="14.4" x14ac:dyDescent="0.55000000000000004">
      <c r="A1831" s="289" t="s">
        <v>2058</v>
      </c>
      <c r="B1831" s="290">
        <v>1240.51</v>
      </c>
      <c r="D1831" s="291" t="s">
        <v>8312</v>
      </c>
      <c r="E1831" s="292">
        <v>1240.51</v>
      </c>
    </row>
    <row r="1832" spans="1:5" ht="14.4" x14ac:dyDescent="0.55000000000000004">
      <c r="A1832" s="289" t="s">
        <v>2059</v>
      </c>
      <c r="B1832" s="290">
        <v>51970</v>
      </c>
      <c r="D1832" s="291" t="s">
        <v>8313</v>
      </c>
      <c r="E1832" s="292">
        <v>51970</v>
      </c>
    </row>
    <row r="1833" spans="1:5" ht="14.4" x14ac:dyDescent="0.55000000000000004">
      <c r="A1833" s="289" t="s">
        <v>2060</v>
      </c>
      <c r="B1833" s="290">
        <v>32955.71</v>
      </c>
      <c r="D1833" s="291" t="s">
        <v>8314</v>
      </c>
      <c r="E1833" s="292">
        <v>32955.71</v>
      </c>
    </row>
    <row r="1834" spans="1:5" ht="14.4" x14ac:dyDescent="0.55000000000000004">
      <c r="A1834" s="289" t="s">
        <v>2061</v>
      </c>
      <c r="B1834" s="290">
        <v>206938</v>
      </c>
      <c r="D1834" s="291" t="s">
        <v>8315</v>
      </c>
      <c r="E1834" s="292">
        <v>206938</v>
      </c>
    </row>
    <row r="1835" spans="1:5" ht="14.4" x14ac:dyDescent="0.55000000000000004">
      <c r="A1835" s="289" t="s">
        <v>2062</v>
      </c>
      <c r="B1835" s="290">
        <v>23539.13</v>
      </c>
      <c r="D1835" s="291" t="s">
        <v>8316</v>
      </c>
      <c r="E1835" s="292">
        <v>23539.13</v>
      </c>
    </row>
    <row r="1836" spans="1:5" ht="14.4" x14ac:dyDescent="0.55000000000000004">
      <c r="A1836" s="289" t="s">
        <v>2063</v>
      </c>
      <c r="B1836" s="290">
        <v>52995</v>
      </c>
      <c r="D1836" s="291" t="s">
        <v>8317</v>
      </c>
      <c r="E1836" s="292">
        <v>52995</v>
      </c>
    </row>
    <row r="1837" spans="1:5" ht="14.4" x14ac:dyDescent="0.55000000000000004">
      <c r="A1837" s="289" t="s">
        <v>2064</v>
      </c>
      <c r="B1837" s="290">
        <v>1875632.85</v>
      </c>
      <c r="D1837" s="291" t="s">
        <v>8318</v>
      </c>
      <c r="E1837" s="292">
        <v>1875632.85</v>
      </c>
    </row>
    <row r="1838" spans="1:5" ht="14.4" x14ac:dyDescent="0.55000000000000004">
      <c r="A1838" s="289" t="s">
        <v>2065</v>
      </c>
      <c r="B1838" s="290">
        <v>10665</v>
      </c>
      <c r="D1838" s="291" t="s">
        <v>8319</v>
      </c>
      <c r="E1838" s="292">
        <v>10665</v>
      </c>
    </row>
    <row r="1839" spans="1:5" ht="14.4" x14ac:dyDescent="0.55000000000000004">
      <c r="A1839" s="289" t="s">
        <v>2066</v>
      </c>
      <c r="B1839" s="290">
        <v>22205</v>
      </c>
      <c r="D1839" s="291" t="s">
        <v>8320</v>
      </c>
      <c r="E1839" s="292">
        <v>22205</v>
      </c>
    </row>
    <row r="1840" spans="1:5" ht="14.4" x14ac:dyDescent="0.55000000000000004">
      <c r="A1840" s="289" t="s">
        <v>2067</v>
      </c>
      <c r="B1840" s="290">
        <v>1519</v>
      </c>
      <c r="D1840" s="291" t="s">
        <v>8321</v>
      </c>
      <c r="E1840" s="292">
        <v>1519</v>
      </c>
    </row>
    <row r="1841" spans="1:5" ht="14.4" x14ac:dyDescent="0.55000000000000004">
      <c r="A1841" s="289" t="s">
        <v>2068</v>
      </c>
      <c r="B1841" s="290">
        <v>8012.45</v>
      </c>
      <c r="D1841" s="291" t="s">
        <v>8322</v>
      </c>
      <c r="E1841" s="292">
        <v>8012.45</v>
      </c>
    </row>
    <row r="1842" spans="1:5" ht="14.4" x14ac:dyDescent="0.55000000000000004">
      <c r="A1842" s="289" t="s">
        <v>2069</v>
      </c>
      <c r="B1842" s="290">
        <v>4594</v>
      </c>
      <c r="D1842" s="291" t="s">
        <v>8323</v>
      </c>
      <c r="E1842" s="292">
        <v>4594</v>
      </c>
    </row>
    <row r="1843" spans="1:5" ht="14.4" x14ac:dyDescent="0.55000000000000004">
      <c r="A1843" s="289" t="s">
        <v>2070</v>
      </c>
      <c r="B1843" s="290">
        <v>17242</v>
      </c>
      <c r="D1843" s="291" t="s">
        <v>8324</v>
      </c>
      <c r="E1843" s="292">
        <v>17242</v>
      </c>
    </row>
    <row r="1844" spans="1:5" ht="14.4" x14ac:dyDescent="0.55000000000000004">
      <c r="A1844" s="289" t="s">
        <v>2071</v>
      </c>
      <c r="B1844" s="290">
        <v>974</v>
      </c>
      <c r="D1844" s="291" t="s">
        <v>8325</v>
      </c>
      <c r="E1844" s="292">
        <v>974</v>
      </c>
    </row>
    <row r="1845" spans="1:5" ht="14.4" x14ac:dyDescent="0.55000000000000004">
      <c r="A1845" s="289" t="s">
        <v>2072</v>
      </c>
      <c r="B1845" s="290">
        <v>71</v>
      </c>
      <c r="D1845" s="291" t="s">
        <v>8326</v>
      </c>
      <c r="E1845" s="292">
        <v>71</v>
      </c>
    </row>
    <row r="1846" spans="1:5" ht="14.4" x14ac:dyDescent="0.55000000000000004">
      <c r="A1846" s="289" t="s">
        <v>2073</v>
      </c>
      <c r="B1846" s="290">
        <v>63627</v>
      </c>
      <c r="D1846" s="291" t="s">
        <v>8327</v>
      </c>
      <c r="E1846" s="292">
        <v>63627</v>
      </c>
    </row>
    <row r="1847" spans="1:5" ht="14.4" x14ac:dyDescent="0.55000000000000004">
      <c r="A1847" s="289" t="s">
        <v>2074</v>
      </c>
      <c r="B1847" s="290">
        <v>3661.9</v>
      </c>
      <c r="D1847" s="291" t="s">
        <v>8328</v>
      </c>
      <c r="E1847" s="292">
        <v>3661.9</v>
      </c>
    </row>
    <row r="1848" spans="1:5" ht="14.4" x14ac:dyDescent="0.55000000000000004">
      <c r="A1848" s="289" t="s">
        <v>2075</v>
      </c>
      <c r="B1848" s="290">
        <v>23584.37</v>
      </c>
      <c r="D1848" s="291" t="s">
        <v>8329</v>
      </c>
      <c r="E1848" s="292">
        <v>23584.37</v>
      </c>
    </row>
    <row r="1849" spans="1:5" ht="14.4" x14ac:dyDescent="0.55000000000000004">
      <c r="A1849" s="289" t="s">
        <v>2076</v>
      </c>
      <c r="B1849" s="290">
        <v>1978.34</v>
      </c>
      <c r="D1849" s="291" t="s">
        <v>8330</v>
      </c>
      <c r="E1849" s="292">
        <v>1978.34</v>
      </c>
    </row>
    <row r="1850" spans="1:5" ht="14.4" x14ac:dyDescent="0.55000000000000004">
      <c r="A1850" s="289" t="s">
        <v>2077</v>
      </c>
      <c r="B1850" s="290">
        <v>303314</v>
      </c>
      <c r="D1850" s="291" t="s">
        <v>8331</v>
      </c>
      <c r="E1850" s="292">
        <v>303314</v>
      </c>
    </row>
    <row r="1851" spans="1:5" ht="14.4" x14ac:dyDescent="0.55000000000000004">
      <c r="A1851" s="289" t="s">
        <v>2078</v>
      </c>
      <c r="B1851" s="290">
        <v>177996.09</v>
      </c>
      <c r="D1851" s="291" t="s">
        <v>8332</v>
      </c>
      <c r="E1851" s="292">
        <v>177996.09</v>
      </c>
    </row>
    <row r="1852" spans="1:5" ht="14.4" x14ac:dyDescent="0.55000000000000004">
      <c r="A1852" s="289" t="s">
        <v>2079</v>
      </c>
      <c r="B1852" s="290">
        <v>148330.98000000001</v>
      </c>
      <c r="D1852" s="291" t="s">
        <v>8333</v>
      </c>
      <c r="E1852" s="292">
        <v>148330.98000000001</v>
      </c>
    </row>
    <row r="1853" spans="1:5" ht="14.4" x14ac:dyDescent="0.55000000000000004">
      <c r="A1853" s="289" t="s">
        <v>2080</v>
      </c>
      <c r="B1853" s="290">
        <v>4832</v>
      </c>
      <c r="D1853" s="291" t="s">
        <v>8334</v>
      </c>
      <c r="E1853" s="292">
        <v>4832</v>
      </c>
    </row>
    <row r="1854" spans="1:5" ht="14.4" x14ac:dyDescent="0.55000000000000004">
      <c r="A1854" s="289" t="s">
        <v>2081</v>
      </c>
      <c r="B1854" s="290">
        <v>5363</v>
      </c>
      <c r="D1854" s="291" t="s">
        <v>8335</v>
      </c>
      <c r="E1854" s="292">
        <v>5363</v>
      </c>
    </row>
    <row r="1855" spans="1:5" ht="14.4" x14ac:dyDescent="0.55000000000000004">
      <c r="A1855" s="289" t="s">
        <v>2082</v>
      </c>
      <c r="B1855" s="290">
        <v>18604.009999999998</v>
      </c>
      <c r="D1855" s="291" t="s">
        <v>8336</v>
      </c>
      <c r="E1855" s="292">
        <v>18604.009999999998</v>
      </c>
    </row>
    <row r="1856" spans="1:5" ht="14.4" x14ac:dyDescent="0.55000000000000004">
      <c r="A1856" s="289" t="s">
        <v>2083</v>
      </c>
      <c r="B1856" s="290">
        <v>87457</v>
      </c>
      <c r="D1856" s="291" t="s">
        <v>8337</v>
      </c>
      <c r="E1856" s="292">
        <v>87457</v>
      </c>
    </row>
    <row r="1857" spans="1:5" ht="14.4" x14ac:dyDescent="0.55000000000000004">
      <c r="A1857" s="289" t="s">
        <v>2084</v>
      </c>
      <c r="B1857" s="290">
        <v>10572.66</v>
      </c>
      <c r="D1857" s="291" t="s">
        <v>8338</v>
      </c>
      <c r="E1857" s="292">
        <v>10572.66</v>
      </c>
    </row>
    <row r="1858" spans="1:5" ht="14.4" x14ac:dyDescent="0.55000000000000004">
      <c r="A1858" s="289" t="s">
        <v>2085</v>
      </c>
      <c r="B1858" s="290">
        <v>418228</v>
      </c>
      <c r="D1858" s="291" t="s">
        <v>8339</v>
      </c>
      <c r="E1858" s="292">
        <v>418228</v>
      </c>
    </row>
    <row r="1859" spans="1:5" ht="14.4" x14ac:dyDescent="0.55000000000000004">
      <c r="A1859" s="289" t="s">
        <v>2086</v>
      </c>
      <c r="B1859" s="290">
        <v>132457.88</v>
      </c>
      <c r="D1859" s="291" t="s">
        <v>8340</v>
      </c>
      <c r="E1859" s="292">
        <v>132457.88</v>
      </c>
    </row>
    <row r="1860" spans="1:5" ht="14.4" x14ac:dyDescent="0.55000000000000004">
      <c r="A1860" s="289" t="s">
        <v>2087</v>
      </c>
      <c r="B1860" s="290">
        <v>184.99</v>
      </c>
      <c r="D1860" s="291" t="s">
        <v>8341</v>
      </c>
      <c r="E1860" s="292">
        <v>184.99</v>
      </c>
    </row>
    <row r="1861" spans="1:5" ht="14.4" x14ac:dyDescent="0.55000000000000004">
      <c r="A1861" s="289" t="s">
        <v>4081</v>
      </c>
      <c r="B1861" s="290">
        <v>27592.49</v>
      </c>
      <c r="D1861" s="291" t="s">
        <v>8342</v>
      </c>
      <c r="E1861" s="292">
        <v>27592.49</v>
      </c>
    </row>
    <row r="1862" spans="1:5" ht="14.4" x14ac:dyDescent="0.55000000000000004">
      <c r="A1862" s="289" t="s">
        <v>4082</v>
      </c>
      <c r="B1862" s="290">
        <v>10366.44</v>
      </c>
      <c r="D1862" s="291" t="s">
        <v>8343</v>
      </c>
      <c r="E1862" s="292">
        <v>10366.44</v>
      </c>
    </row>
    <row r="1863" spans="1:5" ht="14.4" x14ac:dyDescent="0.55000000000000004">
      <c r="A1863" s="289" t="s">
        <v>2088</v>
      </c>
      <c r="B1863" s="290">
        <v>81495.039999999994</v>
      </c>
      <c r="D1863" s="291" t="s">
        <v>8344</v>
      </c>
      <c r="E1863" s="292">
        <v>81495.039999999994</v>
      </c>
    </row>
    <row r="1864" spans="1:5" ht="14.4" x14ac:dyDescent="0.55000000000000004">
      <c r="A1864" s="289" t="s">
        <v>2089</v>
      </c>
      <c r="B1864" s="290">
        <v>2045</v>
      </c>
      <c r="D1864" s="291" t="s">
        <v>8345</v>
      </c>
      <c r="E1864" s="292">
        <v>2045</v>
      </c>
    </row>
    <row r="1865" spans="1:5" ht="14.4" x14ac:dyDescent="0.55000000000000004">
      <c r="A1865" s="289" t="s">
        <v>2090</v>
      </c>
      <c r="B1865" s="290">
        <v>421284.99</v>
      </c>
      <c r="D1865" s="291" t="s">
        <v>8346</v>
      </c>
      <c r="E1865" s="292">
        <v>421284.99</v>
      </c>
    </row>
    <row r="1866" spans="1:5" ht="14.4" x14ac:dyDescent="0.55000000000000004">
      <c r="A1866" s="289" t="s">
        <v>2091</v>
      </c>
      <c r="B1866" s="290">
        <v>4161</v>
      </c>
      <c r="D1866" s="291" t="s">
        <v>8347</v>
      </c>
      <c r="E1866" s="292">
        <v>4161</v>
      </c>
    </row>
    <row r="1867" spans="1:5" ht="14.4" x14ac:dyDescent="0.55000000000000004">
      <c r="A1867" s="289" t="s">
        <v>2092</v>
      </c>
      <c r="B1867" s="290">
        <v>12227.78</v>
      </c>
      <c r="D1867" s="291" t="s">
        <v>8348</v>
      </c>
      <c r="E1867" s="292">
        <v>12227.78</v>
      </c>
    </row>
    <row r="1868" spans="1:5" ht="14.4" x14ac:dyDescent="0.55000000000000004">
      <c r="A1868" s="289" t="s">
        <v>2093</v>
      </c>
      <c r="B1868" s="290">
        <v>13496.63</v>
      </c>
      <c r="D1868" s="291" t="s">
        <v>8349</v>
      </c>
      <c r="E1868" s="292">
        <v>13496.63</v>
      </c>
    </row>
    <row r="1869" spans="1:5" ht="14.4" x14ac:dyDescent="0.55000000000000004">
      <c r="A1869" s="289" t="s">
        <v>2094</v>
      </c>
      <c r="B1869" s="290">
        <v>109043</v>
      </c>
      <c r="D1869" s="291" t="s">
        <v>8350</v>
      </c>
      <c r="E1869" s="292">
        <v>109043</v>
      </c>
    </row>
    <row r="1870" spans="1:5" ht="14.4" x14ac:dyDescent="0.55000000000000004">
      <c r="A1870" s="289" t="s">
        <v>2095</v>
      </c>
      <c r="B1870" s="290">
        <v>219430.89</v>
      </c>
      <c r="D1870" s="291" t="s">
        <v>8351</v>
      </c>
      <c r="E1870" s="292">
        <v>219430.89</v>
      </c>
    </row>
    <row r="1871" spans="1:5" ht="14.4" x14ac:dyDescent="0.55000000000000004">
      <c r="A1871" s="289" t="s">
        <v>2096</v>
      </c>
      <c r="B1871" s="290">
        <v>298135.01</v>
      </c>
      <c r="D1871" s="291" t="s">
        <v>8352</v>
      </c>
      <c r="E1871" s="292">
        <v>298135.01</v>
      </c>
    </row>
    <row r="1872" spans="1:5" ht="14.4" x14ac:dyDescent="0.55000000000000004">
      <c r="A1872" s="289" t="s">
        <v>2097</v>
      </c>
      <c r="B1872" s="290">
        <v>29195</v>
      </c>
      <c r="D1872" s="291" t="s">
        <v>8353</v>
      </c>
      <c r="E1872" s="292">
        <v>29195</v>
      </c>
    </row>
    <row r="1873" spans="1:5" ht="14.4" x14ac:dyDescent="0.55000000000000004">
      <c r="A1873" s="289" t="s">
        <v>4083</v>
      </c>
      <c r="B1873" s="290">
        <v>1099.57</v>
      </c>
      <c r="D1873" s="291" t="s">
        <v>8354</v>
      </c>
      <c r="E1873" s="292">
        <v>1099.57</v>
      </c>
    </row>
    <row r="1874" spans="1:5" ht="14.4" x14ac:dyDescent="0.55000000000000004">
      <c r="A1874" s="289" t="s">
        <v>2098</v>
      </c>
      <c r="B1874" s="290">
        <v>131009.45</v>
      </c>
      <c r="D1874" s="291" t="s">
        <v>8355</v>
      </c>
      <c r="E1874" s="292">
        <v>131009.45</v>
      </c>
    </row>
    <row r="1875" spans="1:5" ht="14.4" x14ac:dyDescent="0.55000000000000004">
      <c r="A1875" s="289" t="s">
        <v>2099</v>
      </c>
      <c r="B1875" s="290">
        <v>68391.02</v>
      </c>
      <c r="D1875" s="291" t="s">
        <v>8356</v>
      </c>
      <c r="E1875" s="292">
        <v>68391.02</v>
      </c>
    </row>
    <row r="1876" spans="1:5" ht="14.4" x14ac:dyDescent="0.55000000000000004">
      <c r="A1876" s="289" t="s">
        <v>2100</v>
      </c>
      <c r="B1876" s="290">
        <v>133468.13</v>
      </c>
      <c r="D1876" s="291" t="s">
        <v>8357</v>
      </c>
      <c r="E1876" s="292">
        <v>133468.13</v>
      </c>
    </row>
    <row r="1877" spans="1:5" ht="14.4" x14ac:dyDescent="0.55000000000000004">
      <c r="A1877" s="289" t="s">
        <v>2101</v>
      </c>
      <c r="B1877" s="290">
        <v>5099</v>
      </c>
      <c r="D1877" s="291" t="s">
        <v>8358</v>
      </c>
      <c r="E1877" s="292">
        <v>5099</v>
      </c>
    </row>
    <row r="1878" spans="1:5" ht="14.4" x14ac:dyDescent="0.55000000000000004">
      <c r="A1878" s="289" t="s">
        <v>2102</v>
      </c>
      <c r="B1878" s="290">
        <v>109433.55</v>
      </c>
      <c r="D1878" s="291" t="s">
        <v>8359</v>
      </c>
      <c r="E1878" s="292">
        <v>109433.55</v>
      </c>
    </row>
    <row r="1879" spans="1:5" ht="14.4" x14ac:dyDescent="0.55000000000000004">
      <c r="A1879" s="289" t="s">
        <v>2103</v>
      </c>
      <c r="B1879" s="290">
        <v>2746416.39</v>
      </c>
      <c r="D1879" s="291" t="s">
        <v>8360</v>
      </c>
      <c r="E1879" s="292">
        <v>2746416.39</v>
      </c>
    </row>
    <row r="1880" spans="1:5" ht="14.4" x14ac:dyDescent="0.55000000000000004">
      <c r="A1880" s="289" t="s">
        <v>2104</v>
      </c>
      <c r="B1880" s="290">
        <v>1508</v>
      </c>
      <c r="D1880" s="291" t="s">
        <v>8361</v>
      </c>
      <c r="E1880" s="292">
        <v>1508</v>
      </c>
    </row>
    <row r="1881" spans="1:5" ht="14.4" x14ac:dyDescent="0.55000000000000004">
      <c r="A1881" s="289" t="s">
        <v>2105</v>
      </c>
      <c r="B1881" s="290">
        <v>18093.310000000001</v>
      </c>
      <c r="D1881" s="291" t="s">
        <v>8362</v>
      </c>
      <c r="E1881" s="292">
        <v>18093.310000000001</v>
      </c>
    </row>
    <row r="1882" spans="1:5" ht="14.4" x14ac:dyDescent="0.55000000000000004">
      <c r="A1882" s="289" t="s">
        <v>2106</v>
      </c>
      <c r="B1882" s="290">
        <v>20040.59</v>
      </c>
      <c r="D1882" s="291" t="s">
        <v>8363</v>
      </c>
      <c r="E1882" s="292">
        <v>20040.59</v>
      </c>
    </row>
    <row r="1883" spans="1:5" ht="14.4" x14ac:dyDescent="0.55000000000000004">
      <c r="A1883" s="289" t="s">
        <v>2107</v>
      </c>
      <c r="B1883" s="290">
        <v>19084.919999999998</v>
      </c>
      <c r="D1883" s="291" t="s">
        <v>8364</v>
      </c>
      <c r="E1883" s="292">
        <v>19084.919999999998</v>
      </c>
    </row>
    <row r="1884" spans="1:5" ht="14.4" x14ac:dyDescent="0.55000000000000004">
      <c r="A1884" s="289" t="s">
        <v>2108</v>
      </c>
      <c r="B1884" s="290">
        <v>11637.91</v>
      </c>
      <c r="D1884" s="291" t="s">
        <v>8365</v>
      </c>
      <c r="E1884" s="292">
        <v>11637.91</v>
      </c>
    </row>
    <row r="1885" spans="1:5" ht="14.4" x14ac:dyDescent="0.55000000000000004">
      <c r="A1885" s="289" t="s">
        <v>2109</v>
      </c>
      <c r="B1885" s="290">
        <v>1972.16</v>
      </c>
      <c r="D1885" s="291" t="s">
        <v>8366</v>
      </c>
      <c r="E1885" s="292">
        <v>1972.16</v>
      </c>
    </row>
    <row r="1886" spans="1:5" ht="14.4" x14ac:dyDescent="0.55000000000000004">
      <c r="A1886" s="289" t="s">
        <v>2110</v>
      </c>
      <c r="B1886" s="290">
        <v>25783.85</v>
      </c>
      <c r="D1886" s="291" t="s">
        <v>8367</v>
      </c>
      <c r="E1886" s="292">
        <v>25783.85</v>
      </c>
    </row>
    <row r="1887" spans="1:5" ht="14.4" x14ac:dyDescent="0.55000000000000004">
      <c r="A1887" s="289" t="s">
        <v>2111</v>
      </c>
      <c r="B1887" s="290">
        <v>7894</v>
      </c>
      <c r="D1887" s="291" t="s">
        <v>8368</v>
      </c>
      <c r="E1887" s="292">
        <v>7894</v>
      </c>
    </row>
    <row r="1888" spans="1:5" ht="14.4" x14ac:dyDescent="0.55000000000000004">
      <c r="A1888" s="289" t="s">
        <v>2112</v>
      </c>
      <c r="B1888" s="290">
        <v>9442</v>
      </c>
      <c r="D1888" s="291" t="s">
        <v>8369</v>
      </c>
      <c r="E1888" s="292">
        <v>9442</v>
      </c>
    </row>
    <row r="1889" spans="1:5" ht="14.4" x14ac:dyDescent="0.55000000000000004">
      <c r="A1889" s="289" t="s">
        <v>2113</v>
      </c>
      <c r="B1889" s="290">
        <v>45179</v>
      </c>
      <c r="D1889" s="291" t="s">
        <v>8370</v>
      </c>
      <c r="E1889" s="292">
        <v>45179</v>
      </c>
    </row>
    <row r="1890" spans="1:5" ht="14.4" x14ac:dyDescent="0.55000000000000004">
      <c r="A1890" s="289" t="s">
        <v>2114</v>
      </c>
      <c r="B1890" s="290">
        <v>1295.54</v>
      </c>
      <c r="D1890" s="291" t="s">
        <v>8371</v>
      </c>
      <c r="E1890" s="292">
        <v>1295.54</v>
      </c>
    </row>
    <row r="1891" spans="1:5" ht="14.4" x14ac:dyDescent="0.55000000000000004">
      <c r="A1891" s="289" t="s">
        <v>2115</v>
      </c>
      <c r="B1891" s="290">
        <v>9466</v>
      </c>
      <c r="D1891" s="291" t="s">
        <v>8372</v>
      </c>
      <c r="E1891" s="292">
        <v>9466</v>
      </c>
    </row>
    <row r="1892" spans="1:5" ht="14.4" x14ac:dyDescent="0.55000000000000004">
      <c r="A1892" s="289" t="s">
        <v>2116</v>
      </c>
      <c r="B1892" s="290">
        <v>3563</v>
      </c>
      <c r="D1892" s="291" t="s">
        <v>8373</v>
      </c>
      <c r="E1892" s="292">
        <v>3563</v>
      </c>
    </row>
    <row r="1893" spans="1:5" ht="14.4" x14ac:dyDescent="0.55000000000000004">
      <c r="A1893" s="289" t="s">
        <v>2117</v>
      </c>
      <c r="B1893" s="290">
        <v>374</v>
      </c>
      <c r="D1893" s="291" t="s">
        <v>8374</v>
      </c>
      <c r="E1893" s="292">
        <v>374</v>
      </c>
    </row>
    <row r="1894" spans="1:5" ht="14.4" x14ac:dyDescent="0.55000000000000004">
      <c r="A1894" s="289" t="s">
        <v>2118</v>
      </c>
      <c r="B1894" s="290">
        <v>23144.74</v>
      </c>
      <c r="D1894" s="291" t="s">
        <v>8375</v>
      </c>
      <c r="E1894" s="292">
        <v>23144.74</v>
      </c>
    </row>
    <row r="1895" spans="1:5" ht="14.4" x14ac:dyDescent="0.55000000000000004">
      <c r="A1895" s="289" t="s">
        <v>2119</v>
      </c>
      <c r="B1895" s="290">
        <v>19060.72</v>
      </c>
      <c r="D1895" s="291" t="s">
        <v>8376</v>
      </c>
      <c r="E1895" s="292">
        <v>19060.72</v>
      </c>
    </row>
    <row r="1896" spans="1:5" ht="14.4" x14ac:dyDescent="0.55000000000000004">
      <c r="A1896" s="289" t="s">
        <v>2120</v>
      </c>
      <c r="B1896" s="290">
        <v>2045</v>
      </c>
      <c r="D1896" s="291" t="s">
        <v>8377</v>
      </c>
      <c r="E1896" s="292">
        <v>2045</v>
      </c>
    </row>
    <row r="1897" spans="1:5" ht="14.4" x14ac:dyDescent="0.55000000000000004">
      <c r="A1897" s="289" t="s">
        <v>2121</v>
      </c>
      <c r="B1897" s="290">
        <v>397</v>
      </c>
      <c r="D1897" s="291" t="s">
        <v>8378</v>
      </c>
      <c r="E1897" s="292">
        <v>397</v>
      </c>
    </row>
    <row r="1898" spans="1:5" ht="14.4" x14ac:dyDescent="0.55000000000000004">
      <c r="A1898" s="289" t="s">
        <v>4084</v>
      </c>
      <c r="B1898" s="290">
        <v>2275.4</v>
      </c>
      <c r="D1898" s="291" t="s">
        <v>8379</v>
      </c>
      <c r="E1898" s="292">
        <v>2275.4</v>
      </c>
    </row>
    <row r="1899" spans="1:5" ht="14.4" x14ac:dyDescent="0.55000000000000004">
      <c r="A1899" s="289" t="s">
        <v>2122</v>
      </c>
      <c r="B1899" s="290">
        <v>84449</v>
      </c>
      <c r="D1899" s="291" t="s">
        <v>8380</v>
      </c>
      <c r="E1899" s="292">
        <v>84449</v>
      </c>
    </row>
    <row r="1900" spans="1:5" ht="14.4" x14ac:dyDescent="0.55000000000000004">
      <c r="A1900" s="289" t="s">
        <v>2123</v>
      </c>
      <c r="B1900" s="290">
        <v>151545.67000000001</v>
      </c>
      <c r="D1900" s="291" t="s">
        <v>8381</v>
      </c>
      <c r="E1900" s="292">
        <v>151545.67000000001</v>
      </c>
    </row>
    <row r="1901" spans="1:5" ht="14.4" x14ac:dyDescent="0.55000000000000004">
      <c r="A1901" s="289" t="s">
        <v>2124</v>
      </c>
      <c r="B1901" s="290">
        <v>5383.54</v>
      </c>
      <c r="D1901" s="291" t="s">
        <v>8382</v>
      </c>
      <c r="E1901" s="292">
        <v>5383.54</v>
      </c>
    </row>
    <row r="1902" spans="1:5" ht="14.4" x14ac:dyDescent="0.55000000000000004">
      <c r="A1902" s="289" t="s">
        <v>2125</v>
      </c>
      <c r="B1902" s="290">
        <v>444.96</v>
      </c>
      <c r="D1902" s="291" t="s">
        <v>8383</v>
      </c>
      <c r="E1902" s="292">
        <v>444.96</v>
      </c>
    </row>
    <row r="1903" spans="1:5" ht="14.4" x14ac:dyDescent="0.55000000000000004">
      <c r="A1903" s="289" t="s">
        <v>2126</v>
      </c>
      <c r="B1903" s="290">
        <v>276653.7</v>
      </c>
      <c r="D1903" s="291" t="s">
        <v>8384</v>
      </c>
      <c r="E1903" s="292">
        <v>276653.7</v>
      </c>
    </row>
    <row r="1904" spans="1:5" ht="14.4" x14ac:dyDescent="0.55000000000000004">
      <c r="A1904" s="289" t="s">
        <v>2127</v>
      </c>
      <c r="B1904" s="290">
        <v>12107</v>
      </c>
      <c r="D1904" s="291" t="s">
        <v>8385</v>
      </c>
      <c r="E1904" s="292">
        <v>12107</v>
      </c>
    </row>
    <row r="1905" spans="1:5" ht="14.4" x14ac:dyDescent="0.55000000000000004">
      <c r="A1905" s="289" t="s">
        <v>2128</v>
      </c>
      <c r="B1905" s="290">
        <v>182739.29</v>
      </c>
      <c r="D1905" s="291" t="s">
        <v>8386</v>
      </c>
      <c r="E1905" s="292">
        <v>182739.29</v>
      </c>
    </row>
    <row r="1906" spans="1:5" ht="14.4" x14ac:dyDescent="0.55000000000000004">
      <c r="A1906" s="289" t="s">
        <v>2129</v>
      </c>
      <c r="B1906" s="290">
        <v>15940</v>
      </c>
      <c r="D1906" s="291" t="s">
        <v>8387</v>
      </c>
      <c r="E1906" s="292">
        <v>15940</v>
      </c>
    </row>
    <row r="1907" spans="1:5" ht="14.4" x14ac:dyDescent="0.55000000000000004">
      <c r="A1907" s="289" t="s">
        <v>2130</v>
      </c>
      <c r="B1907" s="290">
        <v>6863</v>
      </c>
      <c r="D1907" s="291" t="s">
        <v>8388</v>
      </c>
      <c r="E1907" s="292">
        <v>6863</v>
      </c>
    </row>
    <row r="1908" spans="1:5" ht="14.4" x14ac:dyDescent="0.55000000000000004">
      <c r="A1908" s="289" t="s">
        <v>2131</v>
      </c>
      <c r="B1908" s="290">
        <v>7221</v>
      </c>
      <c r="D1908" s="291" t="s">
        <v>8389</v>
      </c>
      <c r="E1908" s="292">
        <v>7221</v>
      </c>
    </row>
    <row r="1909" spans="1:5" ht="14.4" x14ac:dyDescent="0.55000000000000004">
      <c r="A1909" s="289" t="s">
        <v>2132</v>
      </c>
      <c r="B1909" s="290">
        <v>47448.37</v>
      </c>
      <c r="D1909" s="291" t="s">
        <v>8390</v>
      </c>
      <c r="E1909" s="292">
        <v>47448.37</v>
      </c>
    </row>
    <row r="1910" spans="1:5" ht="14.4" x14ac:dyDescent="0.55000000000000004">
      <c r="A1910" s="289" t="s">
        <v>2133</v>
      </c>
      <c r="B1910" s="290">
        <v>311228</v>
      </c>
      <c r="D1910" s="291" t="s">
        <v>8391</v>
      </c>
      <c r="E1910" s="292">
        <v>311228</v>
      </c>
    </row>
    <row r="1911" spans="1:5" ht="14.4" x14ac:dyDescent="0.55000000000000004">
      <c r="A1911" s="289" t="s">
        <v>2134</v>
      </c>
      <c r="B1911" s="290">
        <v>183556.28</v>
      </c>
      <c r="D1911" s="291" t="s">
        <v>8392</v>
      </c>
      <c r="E1911" s="292">
        <v>183556.28</v>
      </c>
    </row>
    <row r="1912" spans="1:5" ht="14.4" x14ac:dyDescent="0.55000000000000004">
      <c r="A1912" s="289" t="s">
        <v>2135</v>
      </c>
      <c r="B1912" s="290">
        <v>247117</v>
      </c>
      <c r="D1912" s="291" t="s">
        <v>8393</v>
      </c>
      <c r="E1912" s="292">
        <v>247117</v>
      </c>
    </row>
    <row r="1913" spans="1:5" ht="14.4" x14ac:dyDescent="0.55000000000000004">
      <c r="A1913" s="289" t="s">
        <v>2136</v>
      </c>
      <c r="B1913" s="290">
        <v>515</v>
      </c>
      <c r="D1913" s="291" t="s">
        <v>8394</v>
      </c>
      <c r="E1913" s="292">
        <v>515</v>
      </c>
    </row>
    <row r="1914" spans="1:5" ht="14.4" x14ac:dyDescent="0.55000000000000004">
      <c r="A1914" s="289" t="s">
        <v>2137</v>
      </c>
      <c r="B1914" s="290">
        <v>5695</v>
      </c>
      <c r="D1914" s="291" t="s">
        <v>8395</v>
      </c>
      <c r="E1914" s="292">
        <v>5695</v>
      </c>
    </row>
    <row r="1915" spans="1:5" ht="14.4" x14ac:dyDescent="0.55000000000000004">
      <c r="A1915" s="289" t="s">
        <v>2138</v>
      </c>
      <c r="B1915" s="290">
        <v>41835.26</v>
      </c>
      <c r="D1915" s="291" t="s">
        <v>8396</v>
      </c>
      <c r="E1915" s="292">
        <v>41835.26</v>
      </c>
    </row>
    <row r="1916" spans="1:5" ht="14.4" x14ac:dyDescent="0.55000000000000004">
      <c r="A1916" s="289" t="s">
        <v>2139</v>
      </c>
      <c r="B1916" s="290">
        <v>142371</v>
      </c>
      <c r="D1916" s="291" t="s">
        <v>8397</v>
      </c>
      <c r="E1916" s="292">
        <v>142371</v>
      </c>
    </row>
    <row r="1917" spans="1:5" ht="14.4" x14ac:dyDescent="0.55000000000000004">
      <c r="A1917" s="289" t="s">
        <v>2140</v>
      </c>
      <c r="B1917" s="290">
        <v>5541.89</v>
      </c>
      <c r="D1917" s="291" t="s">
        <v>8398</v>
      </c>
      <c r="E1917" s="292">
        <v>5541.89</v>
      </c>
    </row>
    <row r="1918" spans="1:5" ht="14.4" x14ac:dyDescent="0.55000000000000004">
      <c r="A1918" s="289" t="s">
        <v>2141</v>
      </c>
      <c r="B1918" s="290">
        <v>240326</v>
      </c>
      <c r="D1918" s="291" t="s">
        <v>8399</v>
      </c>
      <c r="E1918" s="292">
        <v>240326</v>
      </c>
    </row>
    <row r="1919" spans="1:5" ht="14.4" x14ac:dyDescent="0.55000000000000004">
      <c r="A1919" s="289" t="s">
        <v>2142</v>
      </c>
      <c r="B1919" s="290">
        <v>38224</v>
      </c>
      <c r="D1919" s="291" t="s">
        <v>8400</v>
      </c>
      <c r="E1919" s="292">
        <v>38224</v>
      </c>
    </row>
    <row r="1920" spans="1:5" ht="14.4" x14ac:dyDescent="0.55000000000000004">
      <c r="A1920" s="289" t="s">
        <v>2143</v>
      </c>
      <c r="B1920" s="290">
        <v>124255</v>
      </c>
      <c r="D1920" s="291" t="s">
        <v>8401</v>
      </c>
      <c r="E1920" s="292">
        <v>124255</v>
      </c>
    </row>
    <row r="1921" spans="1:5" ht="14.4" x14ac:dyDescent="0.55000000000000004">
      <c r="A1921" s="289" t="s">
        <v>2144</v>
      </c>
      <c r="B1921" s="290">
        <v>554092</v>
      </c>
      <c r="D1921" s="291" t="s">
        <v>8402</v>
      </c>
      <c r="E1921" s="292">
        <v>554092</v>
      </c>
    </row>
    <row r="1922" spans="1:5" ht="14.4" x14ac:dyDescent="0.55000000000000004">
      <c r="A1922" s="289" t="s">
        <v>2145</v>
      </c>
      <c r="B1922" s="290">
        <v>14081.82</v>
      </c>
      <c r="D1922" s="291" t="s">
        <v>8403</v>
      </c>
      <c r="E1922" s="292">
        <v>14081.82</v>
      </c>
    </row>
    <row r="1923" spans="1:5" ht="14.4" x14ac:dyDescent="0.55000000000000004">
      <c r="A1923" s="289" t="s">
        <v>2146</v>
      </c>
      <c r="B1923" s="290">
        <v>5398.68</v>
      </c>
      <c r="D1923" s="291" t="s">
        <v>8404</v>
      </c>
      <c r="E1923" s="292">
        <v>5398.68</v>
      </c>
    </row>
    <row r="1924" spans="1:5" ht="14.4" x14ac:dyDescent="0.55000000000000004">
      <c r="A1924" s="289" t="s">
        <v>2147</v>
      </c>
      <c r="B1924" s="290">
        <v>58237</v>
      </c>
      <c r="D1924" s="291" t="s">
        <v>8405</v>
      </c>
      <c r="E1924" s="292">
        <v>58237</v>
      </c>
    </row>
    <row r="1925" spans="1:5" ht="14.4" x14ac:dyDescent="0.55000000000000004">
      <c r="A1925" s="289" t="s">
        <v>2148</v>
      </c>
      <c r="B1925" s="290">
        <v>242505.72</v>
      </c>
      <c r="D1925" s="291" t="s">
        <v>8406</v>
      </c>
      <c r="E1925" s="292">
        <v>242505.72</v>
      </c>
    </row>
    <row r="1926" spans="1:5" ht="14.4" x14ac:dyDescent="0.55000000000000004">
      <c r="A1926" s="289" t="s">
        <v>2149</v>
      </c>
      <c r="B1926" s="290">
        <v>40651</v>
      </c>
      <c r="D1926" s="291" t="s">
        <v>8407</v>
      </c>
      <c r="E1926" s="292">
        <v>40651</v>
      </c>
    </row>
    <row r="1927" spans="1:5" ht="14.4" x14ac:dyDescent="0.55000000000000004">
      <c r="A1927" s="289" t="s">
        <v>2150</v>
      </c>
      <c r="B1927" s="290">
        <v>194075</v>
      </c>
      <c r="D1927" s="291" t="s">
        <v>8408</v>
      </c>
      <c r="E1927" s="292">
        <v>194075</v>
      </c>
    </row>
    <row r="1928" spans="1:5" ht="14.4" x14ac:dyDescent="0.55000000000000004">
      <c r="A1928" s="289" t="s">
        <v>2151</v>
      </c>
      <c r="B1928" s="290">
        <v>754753</v>
      </c>
      <c r="D1928" s="291" t="s">
        <v>8409</v>
      </c>
      <c r="E1928" s="292">
        <v>754753</v>
      </c>
    </row>
    <row r="1929" spans="1:5" ht="14.4" x14ac:dyDescent="0.55000000000000004">
      <c r="A1929" s="289" t="s">
        <v>2152</v>
      </c>
      <c r="B1929" s="290">
        <v>759</v>
      </c>
      <c r="D1929" s="291" t="s">
        <v>8410</v>
      </c>
      <c r="E1929" s="292">
        <v>759</v>
      </c>
    </row>
    <row r="1930" spans="1:5" ht="14.4" x14ac:dyDescent="0.55000000000000004">
      <c r="A1930" s="289" t="s">
        <v>2153</v>
      </c>
      <c r="B1930" s="290">
        <v>334640.43</v>
      </c>
      <c r="D1930" s="291" t="s">
        <v>8411</v>
      </c>
      <c r="E1930" s="292">
        <v>334640.43</v>
      </c>
    </row>
    <row r="1931" spans="1:5" ht="14.4" x14ac:dyDescent="0.55000000000000004">
      <c r="A1931" s="289" t="s">
        <v>2154</v>
      </c>
      <c r="B1931" s="290">
        <v>971</v>
      </c>
      <c r="D1931" s="291" t="s">
        <v>8412</v>
      </c>
      <c r="E1931" s="292">
        <v>971</v>
      </c>
    </row>
    <row r="1932" spans="1:5" ht="14.4" x14ac:dyDescent="0.55000000000000004">
      <c r="A1932" s="289" t="s">
        <v>2155</v>
      </c>
      <c r="B1932" s="290">
        <v>460700</v>
      </c>
      <c r="D1932" s="291" t="s">
        <v>8413</v>
      </c>
      <c r="E1932" s="292">
        <v>460700</v>
      </c>
    </row>
    <row r="1933" spans="1:5" ht="14.4" x14ac:dyDescent="0.55000000000000004">
      <c r="A1933" s="289" t="s">
        <v>2156</v>
      </c>
      <c r="B1933" s="290">
        <v>131032</v>
      </c>
      <c r="D1933" s="291" t="s">
        <v>8414</v>
      </c>
      <c r="E1933" s="292">
        <v>131032</v>
      </c>
    </row>
    <row r="1934" spans="1:5" ht="14.4" x14ac:dyDescent="0.55000000000000004">
      <c r="A1934" s="289" t="s">
        <v>2157</v>
      </c>
      <c r="B1934" s="290">
        <v>1272</v>
      </c>
      <c r="D1934" s="291" t="s">
        <v>8415</v>
      </c>
      <c r="E1934" s="292">
        <v>1272</v>
      </c>
    </row>
    <row r="1935" spans="1:5" ht="14.4" x14ac:dyDescent="0.55000000000000004">
      <c r="A1935" s="289" t="s">
        <v>2158</v>
      </c>
      <c r="B1935" s="290">
        <v>1813.33</v>
      </c>
      <c r="D1935" s="291" t="s">
        <v>8416</v>
      </c>
      <c r="E1935" s="292">
        <v>1813.33</v>
      </c>
    </row>
    <row r="1936" spans="1:5" ht="14.4" x14ac:dyDescent="0.55000000000000004">
      <c r="A1936" s="289" t="s">
        <v>2159</v>
      </c>
      <c r="B1936" s="290">
        <v>157901.79</v>
      </c>
      <c r="D1936" s="291" t="s">
        <v>8417</v>
      </c>
      <c r="E1936" s="292">
        <v>157901.79</v>
      </c>
    </row>
    <row r="1937" spans="1:5" ht="14.4" x14ac:dyDescent="0.55000000000000004">
      <c r="A1937" s="289" t="s">
        <v>2160</v>
      </c>
      <c r="B1937" s="290">
        <v>14718</v>
      </c>
      <c r="D1937" s="291" t="s">
        <v>8418</v>
      </c>
      <c r="E1937" s="292">
        <v>14718</v>
      </c>
    </row>
    <row r="1938" spans="1:5" ht="14.4" x14ac:dyDescent="0.55000000000000004">
      <c r="A1938" s="289" t="s">
        <v>2161</v>
      </c>
      <c r="B1938" s="290">
        <v>140512.35</v>
      </c>
      <c r="D1938" s="291" t="s">
        <v>8419</v>
      </c>
      <c r="E1938" s="292">
        <v>140512.35</v>
      </c>
    </row>
    <row r="1939" spans="1:5" ht="14.4" x14ac:dyDescent="0.55000000000000004">
      <c r="A1939" s="289" t="s">
        <v>2162</v>
      </c>
      <c r="B1939" s="290">
        <v>269915.59000000003</v>
      </c>
      <c r="D1939" s="291" t="s">
        <v>8420</v>
      </c>
      <c r="E1939" s="292">
        <v>269915.59000000003</v>
      </c>
    </row>
    <row r="1940" spans="1:5" ht="14.4" x14ac:dyDescent="0.55000000000000004">
      <c r="A1940" s="289" t="s">
        <v>2163</v>
      </c>
      <c r="B1940" s="290">
        <v>732.59</v>
      </c>
      <c r="D1940" s="291" t="s">
        <v>8421</v>
      </c>
      <c r="E1940" s="292">
        <v>732.59</v>
      </c>
    </row>
    <row r="1941" spans="1:5" ht="14.4" x14ac:dyDescent="0.55000000000000004">
      <c r="A1941" s="289" t="s">
        <v>2164</v>
      </c>
      <c r="B1941" s="290">
        <v>163437</v>
      </c>
      <c r="D1941" s="291" t="s">
        <v>8422</v>
      </c>
      <c r="E1941" s="292">
        <v>163437</v>
      </c>
    </row>
    <row r="1942" spans="1:5" ht="14.4" x14ac:dyDescent="0.55000000000000004">
      <c r="A1942" s="289" t="s">
        <v>2165</v>
      </c>
      <c r="B1942" s="290">
        <v>117989.21</v>
      </c>
      <c r="D1942" s="291" t="s">
        <v>8423</v>
      </c>
      <c r="E1942" s="292">
        <v>117989.21</v>
      </c>
    </row>
    <row r="1943" spans="1:5" ht="14.4" x14ac:dyDescent="0.55000000000000004">
      <c r="A1943" s="289" t="s">
        <v>2166</v>
      </c>
      <c r="B1943" s="290">
        <v>23504</v>
      </c>
      <c r="D1943" s="291" t="s">
        <v>8424</v>
      </c>
      <c r="E1943" s="292">
        <v>23504</v>
      </c>
    </row>
    <row r="1944" spans="1:5" ht="14.4" x14ac:dyDescent="0.55000000000000004">
      <c r="A1944" s="289" t="s">
        <v>2167</v>
      </c>
      <c r="B1944" s="290">
        <v>9598.2900000000009</v>
      </c>
      <c r="D1944" s="291" t="s">
        <v>8425</v>
      </c>
      <c r="E1944" s="292">
        <v>9598.2900000000009</v>
      </c>
    </row>
    <row r="1945" spans="1:5" ht="14.4" x14ac:dyDescent="0.55000000000000004">
      <c r="A1945" s="289" t="s">
        <v>2168</v>
      </c>
      <c r="B1945" s="290">
        <v>60963.839999999997</v>
      </c>
      <c r="D1945" s="291" t="s">
        <v>8426</v>
      </c>
      <c r="E1945" s="292">
        <v>60963.839999999997</v>
      </c>
    </row>
    <row r="1946" spans="1:5" ht="14.4" x14ac:dyDescent="0.55000000000000004">
      <c r="A1946" s="289" t="s">
        <v>2169</v>
      </c>
      <c r="B1946" s="290">
        <v>74879.899999999994</v>
      </c>
      <c r="D1946" s="291" t="s">
        <v>8427</v>
      </c>
      <c r="E1946" s="292">
        <v>74879.899999999994</v>
      </c>
    </row>
    <row r="1947" spans="1:5" ht="14.4" x14ac:dyDescent="0.55000000000000004">
      <c r="A1947" s="289" t="s">
        <v>2170</v>
      </c>
      <c r="B1947" s="290">
        <v>2283</v>
      </c>
      <c r="D1947" s="291" t="s">
        <v>8428</v>
      </c>
      <c r="E1947" s="292">
        <v>2283</v>
      </c>
    </row>
    <row r="1948" spans="1:5" ht="14.4" x14ac:dyDescent="0.55000000000000004">
      <c r="A1948" s="289" t="s">
        <v>2171</v>
      </c>
      <c r="B1948" s="290">
        <v>17583</v>
      </c>
      <c r="D1948" s="291" t="s">
        <v>8429</v>
      </c>
      <c r="E1948" s="292">
        <v>17583</v>
      </c>
    </row>
    <row r="1949" spans="1:5" ht="14.4" x14ac:dyDescent="0.55000000000000004">
      <c r="A1949" s="289" t="s">
        <v>2172</v>
      </c>
      <c r="B1949" s="290">
        <v>783240</v>
      </c>
      <c r="D1949" s="291" t="s">
        <v>8430</v>
      </c>
      <c r="E1949" s="292">
        <v>783240</v>
      </c>
    </row>
    <row r="1950" spans="1:5" ht="14.4" x14ac:dyDescent="0.55000000000000004">
      <c r="A1950" s="289" t="s">
        <v>2173</v>
      </c>
      <c r="B1950" s="290">
        <v>14932.55</v>
      </c>
      <c r="D1950" s="291" t="s">
        <v>8431</v>
      </c>
      <c r="E1950" s="292">
        <v>14932.55</v>
      </c>
    </row>
    <row r="1951" spans="1:5" ht="14.4" x14ac:dyDescent="0.55000000000000004">
      <c r="A1951" s="289" t="s">
        <v>2174</v>
      </c>
      <c r="B1951" s="290">
        <v>2779</v>
      </c>
      <c r="D1951" s="291" t="s">
        <v>8432</v>
      </c>
      <c r="E1951" s="292">
        <v>2779</v>
      </c>
    </row>
    <row r="1952" spans="1:5" ht="14.4" x14ac:dyDescent="0.55000000000000004">
      <c r="A1952" s="289" t="s">
        <v>4085</v>
      </c>
      <c r="B1952" s="290">
        <v>17887.259999999998</v>
      </c>
      <c r="D1952" s="291" t="s">
        <v>8433</v>
      </c>
      <c r="E1952" s="292">
        <v>17887.259999999998</v>
      </c>
    </row>
    <row r="1953" spans="1:5" ht="14.4" x14ac:dyDescent="0.55000000000000004">
      <c r="A1953" s="289" t="s">
        <v>2175</v>
      </c>
      <c r="B1953" s="290">
        <v>82442.75</v>
      </c>
      <c r="D1953" s="291" t="s">
        <v>8434</v>
      </c>
      <c r="E1953" s="292">
        <v>82442.75</v>
      </c>
    </row>
    <row r="1954" spans="1:5" ht="14.4" x14ac:dyDescent="0.55000000000000004">
      <c r="A1954" s="289" t="s">
        <v>2176</v>
      </c>
      <c r="B1954" s="290">
        <v>12395</v>
      </c>
      <c r="D1954" s="291" t="s">
        <v>8435</v>
      </c>
      <c r="E1954" s="292">
        <v>12395</v>
      </c>
    </row>
    <row r="1955" spans="1:5" ht="14.4" x14ac:dyDescent="0.55000000000000004">
      <c r="A1955" s="289" t="s">
        <v>2177</v>
      </c>
      <c r="B1955" s="290">
        <v>3707225.51</v>
      </c>
      <c r="D1955" s="291" t="s">
        <v>8436</v>
      </c>
      <c r="E1955" s="292">
        <v>3707225.51</v>
      </c>
    </row>
    <row r="1956" spans="1:5" ht="14.4" x14ac:dyDescent="0.55000000000000004">
      <c r="A1956" s="289" t="s">
        <v>2178</v>
      </c>
      <c r="B1956" s="290">
        <v>4469.8900000000003</v>
      </c>
      <c r="D1956" s="291" t="s">
        <v>8437</v>
      </c>
      <c r="E1956" s="292">
        <v>4469.8900000000003</v>
      </c>
    </row>
    <row r="1957" spans="1:5" ht="14.4" x14ac:dyDescent="0.55000000000000004">
      <c r="A1957" s="289" t="s">
        <v>2179</v>
      </c>
      <c r="B1957" s="290">
        <v>11459.65</v>
      </c>
      <c r="D1957" s="291" t="s">
        <v>8438</v>
      </c>
      <c r="E1957" s="292">
        <v>11459.65</v>
      </c>
    </row>
    <row r="1958" spans="1:5" ht="14.4" x14ac:dyDescent="0.55000000000000004">
      <c r="A1958" s="289" t="s">
        <v>2180</v>
      </c>
      <c r="B1958" s="290">
        <v>12417</v>
      </c>
      <c r="D1958" s="291" t="s">
        <v>8439</v>
      </c>
      <c r="E1958" s="292">
        <v>12417</v>
      </c>
    </row>
    <row r="1959" spans="1:5" ht="14.4" x14ac:dyDescent="0.55000000000000004">
      <c r="A1959" s="289" t="s">
        <v>2181</v>
      </c>
      <c r="B1959" s="290">
        <v>21793</v>
      </c>
      <c r="D1959" s="291" t="s">
        <v>8440</v>
      </c>
      <c r="E1959" s="292">
        <v>21793</v>
      </c>
    </row>
    <row r="1960" spans="1:5" ht="14.4" x14ac:dyDescent="0.55000000000000004">
      <c r="A1960" s="289" t="s">
        <v>2182</v>
      </c>
      <c r="B1960" s="290">
        <v>12056</v>
      </c>
      <c r="D1960" s="291" t="s">
        <v>8441</v>
      </c>
      <c r="E1960" s="292">
        <v>12056</v>
      </c>
    </row>
    <row r="1961" spans="1:5" ht="14.4" x14ac:dyDescent="0.55000000000000004">
      <c r="A1961" s="289" t="s">
        <v>2183</v>
      </c>
      <c r="B1961" s="290">
        <v>16783.259999999998</v>
      </c>
      <c r="D1961" s="291" t="s">
        <v>8442</v>
      </c>
      <c r="E1961" s="292">
        <v>16783.259999999998</v>
      </c>
    </row>
    <row r="1962" spans="1:5" ht="14.4" x14ac:dyDescent="0.55000000000000004">
      <c r="A1962" s="289" t="s">
        <v>2184</v>
      </c>
      <c r="B1962" s="290">
        <v>19603.310000000001</v>
      </c>
      <c r="D1962" s="291" t="s">
        <v>10493</v>
      </c>
      <c r="E1962" s="292">
        <v>19603.310000000001</v>
      </c>
    </row>
    <row r="1963" spans="1:5" ht="14.4" x14ac:dyDescent="0.55000000000000004">
      <c r="A1963" s="289" t="s">
        <v>2185</v>
      </c>
      <c r="B1963" s="290">
        <v>14438</v>
      </c>
      <c r="D1963" s="291" t="s">
        <v>8443</v>
      </c>
      <c r="E1963" s="292">
        <v>14438</v>
      </c>
    </row>
    <row r="1964" spans="1:5" ht="14.4" x14ac:dyDescent="0.55000000000000004">
      <c r="A1964" s="289" t="s">
        <v>2186</v>
      </c>
      <c r="B1964" s="290">
        <v>3096.95</v>
      </c>
      <c r="D1964" s="291" t="s">
        <v>8444</v>
      </c>
      <c r="E1964" s="292">
        <v>3096.95</v>
      </c>
    </row>
    <row r="1965" spans="1:5" ht="14.4" x14ac:dyDescent="0.55000000000000004">
      <c r="A1965" s="289" t="s">
        <v>2187</v>
      </c>
      <c r="B1965" s="290">
        <v>14975</v>
      </c>
      <c r="D1965" s="291" t="s">
        <v>8445</v>
      </c>
      <c r="E1965" s="292">
        <v>14975</v>
      </c>
    </row>
    <row r="1966" spans="1:5" ht="14.4" x14ac:dyDescent="0.55000000000000004">
      <c r="A1966" s="289" t="s">
        <v>2188</v>
      </c>
      <c r="B1966" s="290">
        <v>13608</v>
      </c>
      <c r="D1966" s="291" t="s">
        <v>8446</v>
      </c>
      <c r="E1966" s="292">
        <v>13608</v>
      </c>
    </row>
    <row r="1967" spans="1:5" ht="14.4" x14ac:dyDescent="0.55000000000000004">
      <c r="A1967" s="289" t="s">
        <v>2189</v>
      </c>
      <c r="B1967" s="290">
        <v>2893</v>
      </c>
      <c r="D1967" s="291" t="s">
        <v>8447</v>
      </c>
      <c r="E1967" s="292">
        <v>2893</v>
      </c>
    </row>
    <row r="1968" spans="1:5" ht="14.4" x14ac:dyDescent="0.55000000000000004">
      <c r="A1968" s="289" t="s">
        <v>2190</v>
      </c>
      <c r="B1968" s="290">
        <v>32270.63</v>
      </c>
      <c r="D1968" s="291" t="s">
        <v>8448</v>
      </c>
      <c r="E1968" s="292">
        <v>32270.63</v>
      </c>
    </row>
    <row r="1969" spans="1:5" ht="14.4" x14ac:dyDescent="0.55000000000000004">
      <c r="A1969" s="289" t="s">
        <v>2191</v>
      </c>
      <c r="B1969" s="290">
        <v>7209</v>
      </c>
      <c r="D1969" s="291" t="s">
        <v>8449</v>
      </c>
      <c r="E1969" s="292">
        <v>7209</v>
      </c>
    </row>
    <row r="1970" spans="1:5" ht="14.4" x14ac:dyDescent="0.55000000000000004">
      <c r="A1970" s="289" t="s">
        <v>2192</v>
      </c>
      <c r="B1970" s="290">
        <v>184514.8</v>
      </c>
      <c r="D1970" s="291" t="s">
        <v>8450</v>
      </c>
      <c r="E1970" s="292">
        <v>184514.8</v>
      </c>
    </row>
    <row r="1971" spans="1:5" ht="14.4" x14ac:dyDescent="0.55000000000000004">
      <c r="A1971" s="289" t="s">
        <v>2193</v>
      </c>
      <c r="B1971" s="290">
        <v>7443.01</v>
      </c>
      <c r="D1971" s="291" t="s">
        <v>8451</v>
      </c>
      <c r="E1971" s="292">
        <v>7443.01</v>
      </c>
    </row>
    <row r="1972" spans="1:5" ht="14.4" x14ac:dyDescent="0.55000000000000004">
      <c r="A1972" s="289" t="s">
        <v>2194</v>
      </c>
      <c r="B1972" s="290">
        <v>119895</v>
      </c>
      <c r="D1972" s="291" t="s">
        <v>8452</v>
      </c>
      <c r="E1972" s="292">
        <v>119895</v>
      </c>
    </row>
    <row r="1973" spans="1:5" ht="14.4" x14ac:dyDescent="0.55000000000000004">
      <c r="A1973" s="289" t="s">
        <v>2195</v>
      </c>
      <c r="B1973" s="290">
        <v>3065</v>
      </c>
      <c r="D1973" s="291" t="s">
        <v>8453</v>
      </c>
      <c r="E1973" s="292">
        <v>3065</v>
      </c>
    </row>
    <row r="1974" spans="1:5" ht="14.4" x14ac:dyDescent="0.55000000000000004">
      <c r="A1974" s="289" t="s">
        <v>2196</v>
      </c>
      <c r="B1974" s="290">
        <v>102684.53</v>
      </c>
      <c r="D1974" s="291" t="s">
        <v>8454</v>
      </c>
      <c r="E1974" s="292">
        <v>102684.53</v>
      </c>
    </row>
    <row r="1975" spans="1:5" ht="14.4" x14ac:dyDescent="0.55000000000000004">
      <c r="A1975" s="289" t="s">
        <v>2197</v>
      </c>
      <c r="B1975" s="290">
        <v>11458</v>
      </c>
      <c r="D1975" s="291" t="s">
        <v>8455</v>
      </c>
      <c r="E1975" s="292">
        <v>11458</v>
      </c>
    </row>
    <row r="1976" spans="1:5" ht="14.4" x14ac:dyDescent="0.55000000000000004">
      <c r="A1976" s="289" t="s">
        <v>2198</v>
      </c>
      <c r="B1976" s="290">
        <v>194352</v>
      </c>
      <c r="D1976" s="291" t="s">
        <v>8456</v>
      </c>
      <c r="E1976" s="292">
        <v>194352</v>
      </c>
    </row>
    <row r="1977" spans="1:5" ht="14.4" x14ac:dyDescent="0.55000000000000004">
      <c r="A1977" s="289" t="s">
        <v>2199</v>
      </c>
      <c r="B1977" s="290">
        <v>128749.17</v>
      </c>
      <c r="D1977" s="291" t="s">
        <v>8457</v>
      </c>
      <c r="E1977" s="292">
        <v>128749.17</v>
      </c>
    </row>
    <row r="1978" spans="1:5" ht="14.4" x14ac:dyDescent="0.55000000000000004">
      <c r="A1978" s="289" t="s">
        <v>2200</v>
      </c>
      <c r="B1978" s="290">
        <v>62138</v>
      </c>
      <c r="D1978" s="291" t="s">
        <v>8458</v>
      </c>
      <c r="E1978" s="292">
        <v>62138</v>
      </c>
    </row>
    <row r="1979" spans="1:5" ht="14.4" x14ac:dyDescent="0.55000000000000004">
      <c r="A1979" s="289" t="s">
        <v>4087</v>
      </c>
      <c r="B1979" s="290">
        <v>108340.53</v>
      </c>
      <c r="D1979" s="291" t="s">
        <v>8459</v>
      </c>
      <c r="E1979" s="292">
        <v>108340.53</v>
      </c>
    </row>
    <row r="1980" spans="1:5" ht="14.4" x14ac:dyDescent="0.55000000000000004">
      <c r="A1980" s="289" t="s">
        <v>4088</v>
      </c>
      <c r="B1980" s="290">
        <v>202500</v>
      </c>
      <c r="D1980" s="291" t="s">
        <v>8460</v>
      </c>
      <c r="E1980" s="292">
        <v>202500</v>
      </c>
    </row>
    <row r="1981" spans="1:5" ht="14.4" x14ac:dyDescent="0.55000000000000004">
      <c r="A1981" s="289" t="s">
        <v>4089</v>
      </c>
      <c r="B1981" s="290">
        <v>172865.98</v>
      </c>
      <c r="D1981" s="291" t="s">
        <v>8461</v>
      </c>
      <c r="E1981" s="292">
        <v>172865.98</v>
      </c>
    </row>
    <row r="1982" spans="1:5" ht="14.4" x14ac:dyDescent="0.55000000000000004">
      <c r="A1982" s="289" t="s">
        <v>4090</v>
      </c>
      <c r="B1982" s="290">
        <v>265565.90999999997</v>
      </c>
      <c r="D1982" s="291" t="s">
        <v>8462</v>
      </c>
      <c r="E1982" s="292">
        <v>265565.90999999997</v>
      </c>
    </row>
    <row r="1983" spans="1:5" ht="14.4" x14ac:dyDescent="0.55000000000000004">
      <c r="A1983" s="289" t="s">
        <v>4091</v>
      </c>
      <c r="B1983" s="290">
        <v>112000</v>
      </c>
      <c r="D1983" s="291" t="s">
        <v>8463</v>
      </c>
      <c r="E1983" s="292">
        <v>112000</v>
      </c>
    </row>
    <row r="1984" spans="1:5" ht="14.4" x14ac:dyDescent="0.55000000000000004">
      <c r="A1984" s="289" t="s">
        <v>4092</v>
      </c>
      <c r="B1984" s="290">
        <v>110398.43</v>
      </c>
      <c r="D1984" s="291" t="s">
        <v>8464</v>
      </c>
      <c r="E1984" s="292">
        <v>110398.43</v>
      </c>
    </row>
    <row r="1985" spans="1:5" ht="14.4" x14ac:dyDescent="0.55000000000000004">
      <c r="A1985" s="289" t="s">
        <v>4093</v>
      </c>
      <c r="B1985" s="290">
        <v>184818.02</v>
      </c>
      <c r="D1985" s="291" t="s">
        <v>8465</v>
      </c>
      <c r="E1985" s="292">
        <v>184818.02</v>
      </c>
    </row>
    <row r="1986" spans="1:5" ht="14.4" x14ac:dyDescent="0.55000000000000004">
      <c r="A1986" s="289" t="s">
        <v>4094</v>
      </c>
      <c r="B1986" s="290">
        <v>224836</v>
      </c>
      <c r="D1986" s="291" t="s">
        <v>8466</v>
      </c>
      <c r="E1986" s="292">
        <v>224836</v>
      </c>
    </row>
    <row r="1987" spans="1:5" ht="14.4" x14ac:dyDescent="0.55000000000000004">
      <c r="A1987" s="289" t="s">
        <v>4095</v>
      </c>
      <c r="B1987" s="290">
        <v>153606.85999999999</v>
      </c>
      <c r="D1987" s="291" t="s">
        <v>8467</v>
      </c>
      <c r="E1987" s="292">
        <v>153606.85999999999</v>
      </c>
    </row>
    <row r="1988" spans="1:5" ht="14.4" x14ac:dyDescent="0.55000000000000004">
      <c r="A1988" s="289" t="s">
        <v>4096</v>
      </c>
      <c r="B1988" s="290">
        <v>295000</v>
      </c>
      <c r="D1988" s="291" t="s">
        <v>8468</v>
      </c>
      <c r="E1988" s="292">
        <v>295000</v>
      </c>
    </row>
    <row r="1989" spans="1:5" ht="14.4" x14ac:dyDescent="0.55000000000000004">
      <c r="A1989" s="289" t="s">
        <v>4097</v>
      </c>
      <c r="B1989" s="290">
        <v>229076.3</v>
      </c>
      <c r="D1989" s="291" t="s">
        <v>8469</v>
      </c>
      <c r="E1989" s="292">
        <v>229076.3</v>
      </c>
    </row>
    <row r="1990" spans="1:5" ht="14.4" x14ac:dyDescent="0.55000000000000004">
      <c r="A1990" s="289" t="s">
        <v>4098</v>
      </c>
      <c r="B1990" s="290">
        <v>192512.71</v>
      </c>
      <c r="D1990" s="291" t="s">
        <v>8470</v>
      </c>
      <c r="E1990" s="292">
        <v>192512.71</v>
      </c>
    </row>
    <row r="1991" spans="1:5" ht="14.4" x14ac:dyDescent="0.55000000000000004">
      <c r="A1991" s="289" t="s">
        <v>4099</v>
      </c>
      <c r="B1991" s="290">
        <v>151511.85999999999</v>
      </c>
      <c r="D1991" s="291" t="s">
        <v>8471</v>
      </c>
      <c r="E1991" s="292">
        <v>151511.85999999999</v>
      </c>
    </row>
    <row r="1992" spans="1:5" ht="14.4" x14ac:dyDescent="0.55000000000000004">
      <c r="A1992" s="289" t="s">
        <v>4100</v>
      </c>
      <c r="B1992" s="290">
        <v>179041</v>
      </c>
      <c r="D1992" s="291" t="s">
        <v>8472</v>
      </c>
      <c r="E1992" s="292">
        <v>179041</v>
      </c>
    </row>
    <row r="1993" spans="1:5" ht="14.4" x14ac:dyDescent="0.55000000000000004">
      <c r="A1993" s="289" t="s">
        <v>4101</v>
      </c>
      <c r="B1993" s="290">
        <v>228698</v>
      </c>
      <c r="D1993" s="291" t="s">
        <v>8473</v>
      </c>
      <c r="E1993" s="292">
        <v>228698</v>
      </c>
    </row>
    <row r="1994" spans="1:5" ht="14.4" x14ac:dyDescent="0.55000000000000004">
      <c r="A1994" s="289" t="s">
        <v>4102</v>
      </c>
      <c r="B1994" s="290">
        <v>51062.55</v>
      </c>
      <c r="D1994" s="291" t="s">
        <v>8474</v>
      </c>
      <c r="E1994" s="292">
        <v>51062.55</v>
      </c>
    </row>
    <row r="1995" spans="1:5" ht="14.4" x14ac:dyDescent="0.55000000000000004">
      <c r="A1995" s="289" t="s">
        <v>4103</v>
      </c>
      <c r="B1995" s="290">
        <v>92037.11</v>
      </c>
      <c r="D1995" s="291" t="s">
        <v>8475</v>
      </c>
      <c r="E1995" s="292">
        <v>92037.11</v>
      </c>
    </row>
    <row r="1996" spans="1:5" ht="14.4" x14ac:dyDescent="0.55000000000000004">
      <c r="A1996" s="289" t="s">
        <v>4104</v>
      </c>
      <c r="B1996" s="290">
        <v>80025.88</v>
      </c>
      <c r="D1996" s="291" t="s">
        <v>8476</v>
      </c>
      <c r="E1996" s="292">
        <v>80025.88</v>
      </c>
    </row>
    <row r="1997" spans="1:5" ht="14.4" x14ac:dyDescent="0.55000000000000004">
      <c r="A1997" s="289" t="s">
        <v>4105</v>
      </c>
      <c r="B1997" s="290">
        <v>48832.59</v>
      </c>
      <c r="D1997" s="291" t="s">
        <v>8477</v>
      </c>
      <c r="E1997" s="292">
        <v>48832.59</v>
      </c>
    </row>
    <row r="1998" spans="1:5" ht="14.4" x14ac:dyDescent="0.55000000000000004">
      <c r="A1998" s="289" t="s">
        <v>4106</v>
      </c>
      <c r="B1998" s="290">
        <v>200044.13</v>
      </c>
      <c r="D1998" s="291" t="s">
        <v>8478</v>
      </c>
      <c r="E1998" s="292">
        <v>200044.13</v>
      </c>
    </row>
    <row r="1999" spans="1:5" ht="14.4" x14ac:dyDescent="0.55000000000000004">
      <c r="A1999" s="289" t="s">
        <v>4107</v>
      </c>
      <c r="B1999" s="290">
        <v>186989.5</v>
      </c>
      <c r="D1999" s="291" t="s">
        <v>8479</v>
      </c>
      <c r="E1999" s="292">
        <v>186989.5</v>
      </c>
    </row>
    <row r="2000" spans="1:5" ht="14.4" x14ac:dyDescent="0.55000000000000004">
      <c r="A2000" s="289" t="s">
        <v>4108</v>
      </c>
      <c r="B2000" s="290">
        <v>79500</v>
      </c>
      <c r="D2000" s="291" t="s">
        <v>8480</v>
      </c>
      <c r="E2000" s="292">
        <v>79500</v>
      </c>
    </row>
    <row r="2001" spans="1:5" ht="14.4" x14ac:dyDescent="0.55000000000000004">
      <c r="A2001" s="289" t="s">
        <v>4109</v>
      </c>
      <c r="B2001" s="290">
        <v>270000</v>
      </c>
      <c r="D2001" s="291" t="s">
        <v>8481</v>
      </c>
      <c r="E2001" s="292">
        <v>270000</v>
      </c>
    </row>
    <row r="2002" spans="1:5" ht="14.4" x14ac:dyDescent="0.55000000000000004">
      <c r="A2002" s="289" t="s">
        <v>4110</v>
      </c>
      <c r="B2002" s="290">
        <v>94963.56</v>
      </c>
      <c r="D2002" s="291" t="s">
        <v>8482</v>
      </c>
      <c r="E2002" s="292">
        <v>94963.56</v>
      </c>
    </row>
    <row r="2003" spans="1:5" ht="14.4" x14ac:dyDescent="0.55000000000000004">
      <c r="A2003" s="289" t="s">
        <v>4111</v>
      </c>
      <c r="B2003" s="290">
        <v>20443.41</v>
      </c>
      <c r="D2003" s="291" t="s">
        <v>8483</v>
      </c>
      <c r="E2003" s="292">
        <v>20443.41</v>
      </c>
    </row>
    <row r="2004" spans="1:5" ht="14.4" x14ac:dyDescent="0.55000000000000004">
      <c r="A2004" s="289" t="s">
        <v>4112</v>
      </c>
      <c r="B2004" s="290">
        <v>65575</v>
      </c>
      <c r="D2004" s="291" t="s">
        <v>8484</v>
      </c>
      <c r="E2004" s="292">
        <v>65575</v>
      </c>
    </row>
    <row r="2005" spans="1:5" ht="14.4" x14ac:dyDescent="0.55000000000000004">
      <c r="A2005" s="289" t="s">
        <v>2201</v>
      </c>
      <c r="B2005" s="290">
        <v>1211754</v>
      </c>
      <c r="D2005" s="291" t="s">
        <v>8485</v>
      </c>
      <c r="E2005" s="292">
        <v>1211754</v>
      </c>
    </row>
    <row r="2006" spans="1:5" ht="14.4" x14ac:dyDescent="0.55000000000000004">
      <c r="A2006" s="289" t="s">
        <v>2202</v>
      </c>
      <c r="B2006" s="290">
        <v>42022</v>
      </c>
      <c r="D2006" s="291" t="s">
        <v>8486</v>
      </c>
      <c r="E2006" s="292">
        <v>42022</v>
      </c>
    </row>
    <row r="2007" spans="1:5" ht="14.4" x14ac:dyDescent="0.55000000000000004">
      <c r="A2007" s="289" t="s">
        <v>2203</v>
      </c>
      <c r="B2007" s="290">
        <v>5051</v>
      </c>
      <c r="D2007" s="291" t="s">
        <v>8487</v>
      </c>
      <c r="E2007" s="292">
        <v>5051</v>
      </c>
    </row>
    <row r="2008" spans="1:5" ht="14.4" x14ac:dyDescent="0.55000000000000004">
      <c r="A2008" s="289" t="s">
        <v>2204</v>
      </c>
      <c r="B2008" s="290">
        <v>21682</v>
      </c>
      <c r="D2008" s="291" t="s">
        <v>8488</v>
      </c>
      <c r="E2008" s="292">
        <v>21682</v>
      </c>
    </row>
    <row r="2009" spans="1:5" ht="14.4" x14ac:dyDescent="0.55000000000000004">
      <c r="A2009" s="289" t="s">
        <v>2205</v>
      </c>
      <c r="B2009" s="290">
        <v>237403</v>
      </c>
      <c r="D2009" s="291" t="s">
        <v>8489</v>
      </c>
      <c r="E2009" s="292">
        <v>237403</v>
      </c>
    </row>
    <row r="2010" spans="1:5" ht="14.4" x14ac:dyDescent="0.55000000000000004">
      <c r="A2010" s="289" t="s">
        <v>2206</v>
      </c>
      <c r="B2010" s="290">
        <v>385706</v>
      </c>
      <c r="D2010" s="291" t="s">
        <v>8490</v>
      </c>
      <c r="E2010" s="292">
        <v>385706</v>
      </c>
    </row>
    <row r="2011" spans="1:5" ht="14.4" x14ac:dyDescent="0.55000000000000004">
      <c r="A2011" s="289" t="s">
        <v>2207</v>
      </c>
      <c r="B2011" s="290">
        <v>87266</v>
      </c>
      <c r="D2011" s="291" t="s">
        <v>8491</v>
      </c>
      <c r="E2011" s="292">
        <v>87266</v>
      </c>
    </row>
    <row r="2012" spans="1:5" ht="14.4" x14ac:dyDescent="0.55000000000000004">
      <c r="A2012" s="289" t="s">
        <v>2208</v>
      </c>
      <c r="B2012" s="290">
        <v>3889</v>
      </c>
      <c r="D2012" s="291" t="s">
        <v>8492</v>
      </c>
      <c r="E2012" s="292">
        <v>3889</v>
      </c>
    </row>
    <row r="2013" spans="1:5" ht="14.4" x14ac:dyDescent="0.55000000000000004">
      <c r="A2013" s="289" t="s">
        <v>2209</v>
      </c>
      <c r="B2013" s="290">
        <v>185154.51</v>
      </c>
      <c r="D2013" s="291" t="s">
        <v>8493</v>
      </c>
      <c r="E2013" s="292">
        <v>185154.51</v>
      </c>
    </row>
    <row r="2014" spans="1:5" ht="14.4" x14ac:dyDescent="0.55000000000000004">
      <c r="A2014" s="289" t="s">
        <v>4116</v>
      </c>
      <c r="B2014" s="290">
        <v>7670</v>
      </c>
      <c r="D2014" s="291" t="s">
        <v>10494</v>
      </c>
      <c r="E2014" s="292">
        <v>7670</v>
      </c>
    </row>
    <row r="2015" spans="1:5" ht="14.4" x14ac:dyDescent="0.55000000000000004">
      <c r="A2015" s="289" t="s">
        <v>2210</v>
      </c>
      <c r="B2015" s="290">
        <v>25031</v>
      </c>
      <c r="D2015" s="291" t="s">
        <v>8494</v>
      </c>
      <c r="E2015" s="292">
        <v>25031</v>
      </c>
    </row>
    <row r="2016" spans="1:5" ht="14.4" x14ac:dyDescent="0.55000000000000004">
      <c r="A2016" s="289" t="s">
        <v>2211</v>
      </c>
      <c r="B2016" s="290">
        <v>487571</v>
      </c>
      <c r="D2016" s="291" t="s">
        <v>8495</v>
      </c>
      <c r="E2016" s="292">
        <v>487571</v>
      </c>
    </row>
    <row r="2017" spans="1:5" ht="14.4" x14ac:dyDescent="0.55000000000000004">
      <c r="A2017" s="289" t="s">
        <v>2212</v>
      </c>
      <c r="B2017" s="290">
        <v>15861</v>
      </c>
      <c r="D2017" s="291" t="s">
        <v>8496</v>
      </c>
      <c r="E2017" s="292">
        <v>15861</v>
      </c>
    </row>
    <row r="2018" spans="1:5" ht="14.4" x14ac:dyDescent="0.55000000000000004">
      <c r="A2018" s="289" t="s">
        <v>2213</v>
      </c>
      <c r="B2018" s="290">
        <v>30535.4</v>
      </c>
      <c r="D2018" s="291" t="s">
        <v>8497</v>
      </c>
      <c r="E2018" s="292">
        <v>30535.4</v>
      </c>
    </row>
    <row r="2019" spans="1:5" ht="14.4" x14ac:dyDescent="0.55000000000000004">
      <c r="A2019" s="289" t="s">
        <v>2214</v>
      </c>
      <c r="B2019" s="290">
        <v>482185</v>
      </c>
      <c r="D2019" s="291" t="s">
        <v>8498</v>
      </c>
      <c r="E2019" s="292">
        <v>482185</v>
      </c>
    </row>
    <row r="2020" spans="1:5" ht="14.4" x14ac:dyDescent="0.55000000000000004">
      <c r="A2020" s="289" t="s">
        <v>2215</v>
      </c>
      <c r="B2020" s="290">
        <v>46599.46</v>
      </c>
      <c r="D2020" s="291" t="s">
        <v>8499</v>
      </c>
      <c r="E2020" s="292">
        <v>46599.46</v>
      </c>
    </row>
    <row r="2021" spans="1:5" ht="14.4" x14ac:dyDescent="0.55000000000000004">
      <c r="A2021" s="289" t="s">
        <v>2216</v>
      </c>
      <c r="B2021" s="290">
        <v>72697.42</v>
      </c>
      <c r="D2021" s="291" t="s">
        <v>8500</v>
      </c>
      <c r="E2021" s="292">
        <v>72697.42</v>
      </c>
    </row>
    <row r="2022" spans="1:5" ht="14.4" x14ac:dyDescent="0.55000000000000004">
      <c r="A2022" s="289" t="s">
        <v>2217</v>
      </c>
      <c r="B2022" s="290">
        <v>1852</v>
      </c>
      <c r="D2022" s="291" t="s">
        <v>8501</v>
      </c>
      <c r="E2022" s="292">
        <v>1852</v>
      </c>
    </row>
    <row r="2023" spans="1:5" ht="14.4" x14ac:dyDescent="0.55000000000000004">
      <c r="A2023" s="289" t="s">
        <v>2218</v>
      </c>
      <c r="B2023" s="290">
        <v>56266.89</v>
      </c>
      <c r="D2023" s="291" t="s">
        <v>8502</v>
      </c>
      <c r="E2023" s="292">
        <v>56266.89</v>
      </c>
    </row>
    <row r="2024" spans="1:5" ht="14.4" x14ac:dyDescent="0.55000000000000004">
      <c r="A2024" s="289" t="s">
        <v>2219</v>
      </c>
      <c r="B2024" s="290">
        <v>543213</v>
      </c>
      <c r="D2024" s="291" t="s">
        <v>8503</v>
      </c>
      <c r="E2024" s="292">
        <v>543213</v>
      </c>
    </row>
    <row r="2025" spans="1:5" ht="14.4" x14ac:dyDescent="0.55000000000000004">
      <c r="A2025" s="289" t="s">
        <v>2220</v>
      </c>
      <c r="B2025" s="290">
        <v>65703</v>
      </c>
      <c r="D2025" s="291" t="s">
        <v>8504</v>
      </c>
      <c r="E2025" s="292">
        <v>65703</v>
      </c>
    </row>
    <row r="2026" spans="1:5" ht="14.4" x14ac:dyDescent="0.55000000000000004">
      <c r="A2026" s="289" t="s">
        <v>2221</v>
      </c>
      <c r="B2026" s="290">
        <v>378164</v>
      </c>
      <c r="D2026" s="291" t="s">
        <v>8505</v>
      </c>
      <c r="E2026" s="292">
        <v>378164</v>
      </c>
    </row>
    <row r="2027" spans="1:5" ht="14.4" x14ac:dyDescent="0.55000000000000004">
      <c r="A2027" s="289" t="s">
        <v>2222</v>
      </c>
      <c r="B2027" s="290">
        <v>128194.09</v>
      </c>
      <c r="D2027" s="291" t="s">
        <v>8506</v>
      </c>
      <c r="E2027" s="292">
        <v>128194.09</v>
      </c>
    </row>
    <row r="2028" spans="1:5" ht="14.4" x14ac:dyDescent="0.55000000000000004">
      <c r="A2028" s="289" t="s">
        <v>2223</v>
      </c>
      <c r="B2028" s="290">
        <v>8361</v>
      </c>
      <c r="D2028" s="291" t="s">
        <v>8507</v>
      </c>
      <c r="E2028" s="292">
        <v>8361</v>
      </c>
    </row>
    <row r="2029" spans="1:5" ht="14.4" x14ac:dyDescent="0.55000000000000004">
      <c r="A2029" s="289" t="s">
        <v>2224</v>
      </c>
      <c r="B2029" s="290">
        <v>70684</v>
      </c>
      <c r="D2029" s="291" t="s">
        <v>8508</v>
      </c>
      <c r="E2029" s="292">
        <v>70684</v>
      </c>
    </row>
    <row r="2030" spans="1:5" ht="14.4" x14ac:dyDescent="0.55000000000000004">
      <c r="A2030" s="289" t="s">
        <v>2225</v>
      </c>
      <c r="B2030" s="290">
        <v>243287.35</v>
      </c>
      <c r="D2030" s="291" t="s">
        <v>8509</v>
      </c>
      <c r="E2030" s="292">
        <v>243287.35</v>
      </c>
    </row>
    <row r="2031" spans="1:5" ht="14.4" x14ac:dyDescent="0.55000000000000004">
      <c r="A2031" s="289" t="s">
        <v>2226</v>
      </c>
      <c r="B2031" s="290">
        <v>5233656</v>
      </c>
      <c r="D2031" s="291" t="s">
        <v>8510</v>
      </c>
      <c r="E2031" s="292">
        <v>5233656</v>
      </c>
    </row>
    <row r="2032" spans="1:5" ht="14.4" x14ac:dyDescent="0.55000000000000004">
      <c r="A2032" s="289" t="s">
        <v>2227</v>
      </c>
      <c r="B2032" s="290">
        <v>27486.45</v>
      </c>
      <c r="D2032" s="291" t="s">
        <v>8511</v>
      </c>
      <c r="E2032" s="292">
        <v>27486.45</v>
      </c>
    </row>
    <row r="2033" spans="1:5" ht="14.4" x14ac:dyDescent="0.55000000000000004">
      <c r="A2033" s="289" t="s">
        <v>2228</v>
      </c>
      <c r="B2033" s="290">
        <v>324135.8</v>
      </c>
      <c r="D2033" s="291" t="s">
        <v>8512</v>
      </c>
      <c r="E2033" s="292">
        <v>324135.8</v>
      </c>
    </row>
    <row r="2034" spans="1:5" ht="14.4" x14ac:dyDescent="0.55000000000000004">
      <c r="A2034" s="289" t="s">
        <v>2229</v>
      </c>
      <c r="B2034" s="290">
        <v>54310.99</v>
      </c>
      <c r="D2034" s="291" t="s">
        <v>8513</v>
      </c>
      <c r="E2034" s="292">
        <v>54310.99</v>
      </c>
    </row>
    <row r="2035" spans="1:5" ht="14.4" x14ac:dyDescent="0.55000000000000004">
      <c r="A2035" s="289" t="s">
        <v>2230</v>
      </c>
      <c r="B2035" s="290">
        <v>88340.43</v>
      </c>
      <c r="D2035" s="291" t="s">
        <v>8514</v>
      </c>
      <c r="E2035" s="292">
        <v>88340.43</v>
      </c>
    </row>
    <row r="2036" spans="1:5" ht="14.4" x14ac:dyDescent="0.55000000000000004">
      <c r="A2036" s="289" t="s">
        <v>2231</v>
      </c>
      <c r="B2036" s="290">
        <v>16775</v>
      </c>
      <c r="D2036" s="291" t="s">
        <v>8515</v>
      </c>
      <c r="E2036" s="292">
        <v>16775</v>
      </c>
    </row>
    <row r="2037" spans="1:5" ht="14.4" x14ac:dyDescent="0.55000000000000004">
      <c r="A2037" s="289" t="s">
        <v>2232</v>
      </c>
      <c r="B2037" s="290">
        <v>17272</v>
      </c>
      <c r="D2037" s="291" t="s">
        <v>8516</v>
      </c>
      <c r="E2037" s="292">
        <v>17272</v>
      </c>
    </row>
    <row r="2038" spans="1:5" ht="14.4" x14ac:dyDescent="0.55000000000000004">
      <c r="A2038" s="289" t="s">
        <v>2233</v>
      </c>
      <c r="B2038" s="290">
        <v>331560.57</v>
      </c>
      <c r="D2038" s="291" t="s">
        <v>8517</v>
      </c>
      <c r="E2038" s="292">
        <v>331560.57</v>
      </c>
    </row>
    <row r="2039" spans="1:5" ht="14.4" x14ac:dyDescent="0.55000000000000004">
      <c r="A2039" s="289" t="s">
        <v>2234</v>
      </c>
      <c r="B2039" s="290">
        <v>1052169.32</v>
      </c>
      <c r="D2039" s="291" t="s">
        <v>8518</v>
      </c>
      <c r="E2039" s="292">
        <v>1052169.32</v>
      </c>
    </row>
    <row r="2040" spans="1:5" ht="14.4" x14ac:dyDescent="0.55000000000000004">
      <c r="A2040" s="289" t="s">
        <v>2235</v>
      </c>
      <c r="B2040" s="290">
        <v>460561.45</v>
      </c>
      <c r="D2040" s="291" t="s">
        <v>8519</v>
      </c>
      <c r="E2040" s="292">
        <v>460561.45</v>
      </c>
    </row>
    <row r="2041" spans="1:5" ht="14.4" x14ac:dyDescent="0.55000000000000004">
      <c r="A2041" s="289" t="s">
        <v>2236</v>
      </c>
      <c r="B2041" s="290">
        <v>127877.67</v>
      </c>
      <c r="D2041" s="291" t="s">
        <v>8520</v>
      </c>
      <c r="E2041" s="292">
        <v>127877.67</v>
      </c>
    </row>
    <row r="2042" spans="1:5" ht="14.4" x14ac:dyDescent="0.55000000000000004">
      <c r="A2042" s="289" t="s">
        <v>2237</v>
      </c>
      <c r="B2042" s="290">
        <v>479054.48</v>
      </c>
      <c r="D2042" s="291" t="s">
        <v>8521</v>
      </c>
      <c r="E2042" s="292">
        <v>479054.48</v>
      </c>
    </row>
    <row r="2043" spans="1:5" ht="14.4" x14ac:dyDescent="0.55000000000000004">
      <c r="A2043" s="289" t="s">
        <v>2238</v>
      </c>
      <c r="B2043" s="290">
        <v>4782.22</v>
      </c>
      <c r="D2043" s="291" t="s">
        <v>8522</v>
      </c>
      <c r="E2043" s="292">
        <v>4782.22</v>
      </c>
    </row>
    <row r="2044" spans="1:5" ht="14.4" x14ac:dyDescent="0.55000000000000004">
      <c r="A2044" s="289" t="s">
        <v>2239</v>
      </c>
      <c r="B2044" s="290">
        <v>28365.56</v>
      </c>
      <c r="D2044" s="291" t="s">
        <v>8523</v>
      </c>
      <c r="E2044" s="292">
        <v>28365.56</v>
      </c>
    </row>
    <row r="2045" spans="1:5" ht="14.4" x14ac:dyDescent="0.55000000000000004">
      <c r="A2045" s="289" t="s">
        <v>2240</v>
      </c>
      <c r="B2045" s="290">
        <v>354659</v>
      </c>
      <c r="D2045" s="291" t="s">
        <v>8524</v>
      </c>
      <c r="E2045" s="292">
        <v>354659</v>
      </c>
    </row>
    <row r="2046" spans="1:5" ht="14.4" x14ac:dyDescent="0.55000000000000004">
      <c r="A2046" s="289" t="s">
        <v>2241</v>
      </c>
      <c r="B2046" s="290">
        <v>26571</v>
      </c>
      <c r="D2046" s="291" t="s">
        <v>8525</v>
      </c>
      <c r="E2046" s="292">
        <v>26571</v>
      </c>
    </row>
    <row r="2047" spans="1:5" ht="14.4" x14ac:dyDescent="0.55000000000000004">
      <c r="A2047" s="289" t="s">
        <v>2242</v>
      </c>
      <c r="B2047" s="290">
        <v>30311.49</v>
      </c>
      <c r="D2047" s="291" t="s">
        <v>8526</v>
      </c>
      <c r="E2047" s="292">
        <v>30311.49</v>
      </c>
    </row>
    <row r="2048" spans="1:5" ht="14.4" x14ac:dyDescent="0.55000000000000004">
      <c r="A2048" s="289" t="s">
        <v>2243</v>
      </c>
      <c r="B2048" s="290">
        <v>2665</v>
      </c>
      <c r="D2048" s="291" t="s">
        <v>8527</v>
      </c>
      <c r="E2048" s="292">
        <v>2665</v>
      </c>
    </row>
    <row r="2049" spans="1:5" ht="14.4" x14ac:dyDescent="0.55000000000000004">
      <c r="A2049" s="289" t="s">
        <v>2244</v>
      </c>
      <c r="B2049" s="290">
        <v>64519</v>
      </c>
      <c r="D2049" s="291" t="s">
        <v>8528</v>
      </c>
      <c r="E2049" s="292">
        <v>64519</v>
      </c>
    </row>
    <row r="2050" spans="1:5" ht="14.4" x14ac:dyDescent="0.55000000000000004">
      <c r="A2050" s="289" t="s">
        <v>2245</v>
      </c>
      <c r="B2050" s="290">
        <v>7448.57</v>
      </c>
      <c r="D2050" s="291" t="s">
        <v>8529</v>
      </c>
      <c r="E2050" s="292">
        <v>7448.57</v>
      </c>
    </row>
    <row r="2051" spans="1:5" ht="14.4" x14ac:dyDescent="0.55000000000000004">
      <c r="A2051" s="289" t="s">
        <v>2246</v>
      </c>
      <c r="B2051" s="290">
        <v>34027.980000000003</v>
      </c>
      <c r="D2051" s="291" t="s">
        <v>8530</v>
      </c>
      <c r="E2051" s="292">
        <v>34027.980000000003</v>
      </c>
    </row>
    <row r="2052" spans="1:5" ht="14.4" x14ac:dyDescent="0.55000000000000004">
      <c r="A2052" s="289" t="s">
        <v>2247</v>
      </c>
      <c r="B2052" s="290">
        <v>42140</v>
      </c>
      <c r="D2052" s="291" t="s">
        <v>8531</v>
      </c>
      <c r="E2052" s="292">
        <v>42140</v>
      </c>
    </row>
    <row r="2053" spans="1:5" ht="14.4" x14ac:dyDescent="0.55000000000000004">
      <c r="A2053" s="289" t="s">
        <v>2248</v>
      </c>
      <c r="B2053" s="290">
        <v>31934.799999999999</v>
      </c>
      <c r="D2053" s="291" t="s">
        <v>8532</v>
      </c>
      <c r="E2053" s="292">
        <v>31934.799999999999</v>
      </c>
    </row>
    <row r="2054" spans="1:5" ht="14.4" x14ac:dyDescent="0.55000000000000004">
      <c r="A2054" s="289" t="s">
        <v>2249</v>
      </c>
      <c r="B2054" s="290">
        <v>175850</v>
      </c>
      <c r="D2054" s="291" t="s">
        <v>8533</v>
      </c>
      <c r="E2054" s="292">
        <v>175850</v>
      </c>
    </row>
    <row r="2055" spans="1:5" ht="14.4" x14ac:dyDescent="0.55000000000000004">
      <c r="A2055" s="289" t="s">
        <v>2250</v>
      </c>
      <c r="B2055" s="290">
        <v>269567</v>
      </c>
      <c r="D2055" s="291" t="s">
        <v>8534</v>
      </c>
      <c r="E2055" s="292">
        <v>269567</v>
      </c>
    </row>
    <row r="2056" spans="1:5" ht="14.4" x14ac:dyDescent="0.55000000000000004">
      <c r="A2056" s="289" t="s">
        <v>2251</v>
      </c>
      <c r="B2056" s="290">
        <v>156149.34</v>
      </c>
      <c r="D2056" s="291" t="s">
        <v>8535</v>
      </c>
      <c r="E2056" s="292">
        <v>156149.34</v>
      </c>
    </row>
    <row r="2057" spans="1:5" ht="14.4" x14ac:dyDescent="0.55000000000000004">
      <c r="A2057" s="289" t="s">
        <v>2252</v>
      </c>
      <c r="B2057" s="290">
        <v>54429.7</v>
      </c>
      <c r="D2057" s="291" t="s">
        <v>8536</v>
      </c>
      <c r="E2057" s="292">
        <v>54429.7</v>
      </c>
    </row>
    <row r="2058" spans="1:5" ht="14.4" x14ac:dyDescent="0.55000000000000004">
      <c r="A2058" s="289" t="s">
        <v>2253</v>
      </c>
      <c r="B2058" s="290">
        <v>19952</v>
      </c>
      <c r="D2058" s="291" t="s">
        <v>8537</v>
      </c>
      <c r="E2058" s="292">
        <v>19952</v>
      </c>
    </row>
    <row r="2059" spans="1:5" ht="14.4" x14ac:dyDescent="0.55000000000000004">
      <c r="A2059" s="289" t="s">
        <v>2254</v>
      </c>
      <c r="B2059" s="290">
        <v>1210823</v>
      </c>
      <c r="D2059" s="291" t="s">
        <v>8538</v>
      </c>
      <c r="E2059" s="292">
        <v>1210823</v>
      </c>
    </row>
    <row r="2060" spans="1:5" ht="14.4" x14ac:dyDescent="0.55000000000000004">
      <c r="A2060" s="289" t="s">
        <v>2255</v>
      </c>
      <c r="B2060" s="290">
        <v>15007</v>
      </c>
      <c r="D2060" s="291" t="s">
        <v>8539</v>
      </c>
      <c r="E2060" s="292">
        <v>15007</v>
      </c>
    </row>
    <row r="2061" spans="1:5" ht="14.4" x14ac:dyDescent="0.55000000000000004">
      <c r="A2061" s="289" t="s">
        <v>2256</v>
      </c>
      <c r="B2061" s="290">
        <v>931</v>
      </c>
      <c r="D2061" s="291" t="s">
        <v>8540</v>
      </c>
      <c r="E2061" s="292">
        <v>931</v>
      </c>
    </row>
    <row r="2062" spans="1:5" ht="14.4" x14ac:dyDescent="0.55000000000000004">
      <c r="A2062" s="289" t="s">
        <v>2257</v>
      </c>
      <c r="B2062" s="290">
        <v>234601</v>
      </c>
      <c r="D2062" s="291" t="s">
        <v>8541</v>
      </c>
      <c r="E2062" s="292">
        <v>234601</v>
      </c>
    </row>
    <row r="2063" spans="1:5" ht="14.4" x14ac:dyDescent="0.55000000000000004">
      <c r="A2063" s="289" t="s">
        <v>2258</v>
      </c>
      <c r="B2063" s="290">
        <v>653059</v>
      </c>
      <c r="D2063" s="291" t="s">
        <v>8542</v>
      </c>
      <c r="E2063" s="292">
        <v>653059</v>
      </c>
    </row>
    <row r="2064" spans="1:5" ht="14.4" x14ac:dyDescent="0.55000000000000004">
      <c r="A2064" s="289" t="s">
        <v>2259</v>
      </c>
      <c r="B2064" s="290">
        <v>3402884</v>
      </c>
      <c r="D2064" s="291" t="s">
        <v>8543</v>
      </c>
      <c r="E2064" s="292">
        <v>3402884</v>
      </c>
    </row>
    <row r="2065" spans="1:5" ht="14.4" x14ac:dyDescent="0.55000000000000004">
      <c r="A2065" s="289" t="s">
        <v>2260</v>
      </c>
      <c r="B2065" s="290">
        <v>71251.44</v>
      </c>
      <c r="D2065" s="291" t="s">
        <v>8544</v>
      </c>
      <c r="E2065" s="292">
        <v>71251.44</v>
      </c>
    </row>
    <row r="2066" spans="1:5" ht="14.4" x14ac:dyDescent="0.55000000000000004">
      <c r="A2066" s="289" t="s">
        <v>2261</v>
      </c>
      <c r="B2066" s="290">
        <v>28247.31</v>
      </c>
      <c r="D2066" s="291" t="s">
        <v>8545</v>
      </c>
      <c r="E2066" s="292">
        <v>28247.31</v>
      </c>
    </row>
    <row r="2067" spans="1:5" ht="14.4" x14ac:dyDescent="0.55000000000000004">
      <c r="A2067" s="289" t="s">
        <v>2262</v>
      </c>
      <c r="B2067" s="290">
        <v>27699</v>
      </c>
      <c r="D2067" s="291" t="s">
        <v>8546</v>
      </c>
      <c r="E2067" s="292">
        <v>27699</v>
      </c>
    </row>
    <row r="2068" spans="1:5" ht="14.4" x14ac:dyDescent="0.55000000000000004">
      <c r="A2068" s="289" t="s">
        <v>2263</v>
      </c>
      <c r="B2068" s="290">
        <v>474961</v>
      </c>
      <c r="D2068" s="291" t="s">
        <v>8547</v>
      </c>
      <c r="E2068" s="292">
        <v>474961</v>
      </c>
    </row>
    <row r="2069" spans="1:5" ht="14.4" x14ac:dyDescent="0.55000000000000004">
      <c r="A2069" s="289" t="s">
        <v>2264</v>
      </c>
      <c r="B2069" s="290">
        <v>11179.6</v>
      </c>
      <c r="D2069" s="291" t="s">
        <v>8548</v>
      </c>
      <c r="E2069" s="292">
        <v>11179.6</v>
      </c>
    </row>
    <row r="2070" spans="1:5" ht="14.4" x14ac:dyDescent="0.55000000000000004">
      <c r="A2070" s="289" t="s">
        <v>2265</v>
      </c>
      <c r="B2070" s="290">
        <v>6255</v>
      </c>
      <c r="D2070" s="291" t="s">
        <v>8549</v>
      </c>
      <c r="E2070" s="292">
        <v>6255</v>
      </c>
    </row>
    <row r="2071" spans="1:5" ht="14.4" x14ac:dyDescent="0.55000000000000004">
      <c r="A2071" s="289" t="s">
        <v>2266</v>
      </c>
      <c r="B2071" s="290">
        <v>550110</v>
      </c>
      <c r="D2071" s="291" t="s">
        <v>8550</v>
      </c>
      <c r="E2071" s="292">
        <v>550110</v>
      </c>
    </row>
    <row r="2072" spans="1:5" ht="14.4" x14ac:dyDescent="0.55000000000000004">
      <c r="A2072" s="289" t="s">
        <v>2267</v>
      </c>
      <c r="B2072" s="290">
        <v>6621</v>
      </c>
      <c r="D2072" s="291" t="s">
        <v>8551</v>
      </c>
      <c r="E2072" s="292">
        <v>6621</v>
      </c>
    </row>
    <row r="2073" spans="1:5" ht="14.4" x14ac:dyDescent="0.55000000000000004">
      <c r="A2073" s="289" t="s">
        <v>4113</v>
      </c>
      <c r="B2073" s="290">
        <v>1841</v>
      </c>
      <c r="D2073" s="291" t="s">
        <v>10495</v>
      </c>
      <c r="E2073" s="292">
        <v>1841</v>
      </c>
    </row>
    <row r="2074" spans="1:5" ht="14.4" x14ac:dyDescent="0.55000000000000004">
      <c r="A2074" s="289" t="s">
        <v>2268</v>
      </c>
      <c r="B2074" s="290">
        <v>132433.34</v>
      </c>
      <c r="D2074" s="291" t="s">
        <v>8552</v>
      </c>
      <c r="E2074" s="292">
        <v>132433.34</v>
      </c>
    </row>
    <row r="2075" spans="1:5" ht="14.4" x14ac:dyDescent="0.55000000000000004">
      <c r="A2075" s="289" t="s">
        <v>2269</v>
      </c>
      <c r="B2075" s="290">
        <v>27406</v>
      </c>
      <c r="D2075" s="291" t="s">
        <v>8553</v>
      </c>
      <c r="E2075" s="292">
        <v>27406</v>
      </c>
    </row>
    <row r="2076" spans="1:5" ht="14.4" x14ac:dyDescent="0.55000000000000004">
      <c r="A2076" s="289" t="s">
        <v>2270</v>
      </c>
      <c r="B2076" s="290">
        <v>357902.9</v>
      </c>
      <c r="D2076" s="291" t="s">
        <v>8554</v>
      </c>
      <c r="E2076" s="292">
        <v>357902.9</v>
      </c>
    </row>
    <row r="2077" spans="1:5" ht="14.4" x14ac:dyDescent="0.55000000000000004">
      <c r="A2077" s="289" t="s">
        <v>2271</v>
      </c>
      <c r="B2077" s="290">
        <v>10777</v>
      </c>
      <c r="D2077" s="291" t="s">
        <v>8555</v>
      </c>
      <c r="E2077" s="292">
        <v>10777</v>
      </c>
    </row>
    <row r="2078" spans="1:5" ht="14.4" x14ac:dyDescent="0.55000000000000004">
      <c r="A2078" s="289" t="s">
        <v>2272</v>
      </c>
      <c r="B2078" s="290">
        <v>194583</v>
      </c>
      <c r="D2078" s="291" t="s">
        <v>8556</v>
      </c>
      <c r="E2078" s="292">
        <v>194583</v>
      </c>
    </row>
    <row r="2079" spans="1:5" ht="14.4" x14ac:dyDescent="0.55000000000000004">
      <c r="A2079" s="289" t="s">
        <v>2273</v>
      </c>
      <c r="B2079" s="290">
        <v>14839</v>
      </c>
      <c r="D2079" s="291" t="s">
        <v>8557</v>
      </c>
      <c r="E2079" s="292">
        <v>14839</v>
      </c>
    </row>
    <row r="2080" spans="1:5" ht="14.4" x14ac:dyDescent="0.55000000000000004">
      <c r="A2080" s="289" t="s">
        <v>2274</v>
      </c>
      <c r="B2080" s="290">
        <v>802822.2</v>
      </c>
      <c r="D2080" s="291" t="s">
        <v>8558</v>
      </c>
      <c r="E2080" s="292">
        <v>802822.2</v>
      </c>
    </row>
    <row r="2081" spans="1:5" ht="14.4" x14ac:dyDescent="0.55000000000000004">
      <c r="A2081" s="289" t="s">
        <v>2275</v>
      </c>
      <c r="B2081" s="290">
        <v>156976</v>
      </c>
      <c r="D2081" s="291" t="s">
        <v>8559</v>
      </c>
      <c r="E2081" s="292">
        <v>156976</v>
      </c>
    </row>
    <row r="2082" spans="1:5" ht="14.4" x14ac:dyDescent="0.55000000000000004">
      <c r="A2082" s="289" t="s">
        <v>2276</v>
      </c>
      <c r="B2082" s="290">
        <v>91333.69</v>
      </c>
      <c r="D2082" s="291" t="s">
        <v>8560</v>
      </c>
      <c r="E2082" s="292">
        <v>91333.69</v>
      </c>
    </row>
    <row r="2083" spans="1:5" ht="14.4" x14ac:dyDescent="0.55000000000000004">
      <c r="A2083" s="289" t="s">
        <v>2277</v>
      </c>
      <c r="B2083" s="290">
        <v>1363914</v>
      </c>
      <c r="D2083" s="291" t="s">
        <v>8561</v>
      </c>
      <c r="E2083" s="292">
        <v>1363914</v>
      </c>
    </row>
    <row r="2084" spans="1:5" ht="14.4" x14ac:dyDescent="0.55000000000000004">
      <c r="A2084" s="289" t="s">
        <v>4117</v>
      </c>
      <c r="B2084" s="290">
        <v>3245</v>
      </c>
      <c r="D2084" s="291" t="s">
        <v>10496</v>
      </c>
      <c r="E2084" s="292">
        <v>3245</v>
      </c>
    </row>
    <row r="2085" spans="1:5" ht="14.4" x14ac:dyDescent="0.55000000000000004">
      <c r="A2085" s="289" t="s">
        <v>4114</v>
      </c>
      <c r="B2085" s="290">
        <v>2598</v>
      </c>
      <c r="D2085" s="291" t="s">
        <v>10497</v>
      </c>
      <c r="E2085" s="292">
        <v>2598</v>
      </c>
    </row>
    <row r="2086" spans="1:5" ht="14.4" x14ac:dyDescent="0.55000000000000004">
      <c r="A2086" s="289" t="s">
        <v>2278</v>
      </c>
      <c r="B2086" s="290">
        <v>19161.05</v>
      </c>
      <c r="D2086" s="291" t="s">
        <v>8562</v>
      </c>
      <c r="E2086" s="292">
        <v>19161.05</v>
      </c>
    </row>
    <row r="2087" spans="1:5" ht="14.4" x14ac:dyDescent="0.55000000000000004">
      <c r="A2087" s="289" t="s">
        <v>2279</v>
      </c>
      <c r="B2087" s="290">
        <v>341089</v>
      </c>
      <c r="D2087" s="291" t="s">
        <v>8563</v>
      </c>
      <c r="E2087" s="292">
        <v>341089</v>
      </c>
    </row>
    <row r="2088" spans="1:5" ht="14.4" x14ac:dyDescent="0.55000000000000004">
      <c r="A2088" s="289" t="s">
        <v>2280</v>
      </c>
      <c r="B2088" s="290">
        <v>43824</v>
      </c>
      <c r="D2088" s="291" t="s">
        <v>8564</v>
      </c>
      <c r="E2088" s="292">
        <v>43824</v>
      </c>
    </row>
    <row r="2089" spans="1:5" ht="14.4" x14ac:dyDescent="0.55000000000000004">
      <c r="A2089" s="289" t="s">
        <v>2281</v>
      </c>
      <c r="B2089" s="290">
        <v>357028</v>
      </c>
      <c r="D2089" s="291" t="s">
        <v>8565</v>
      </c>
      <c r="E2089" s="292">
        <v>357028</v>
      </c>
    </row>
    <row r="2090" spans="1:5" ht="14.4" x14ac:dyDescent="0.55000000000000004">
      <c r="A2090" s="289" t="s">
        <v>2282</v>
      </c>
      <c r="B2090" s="290">
        <v>25691</v>
      </c>
      <c r="D2090" s="291" t="s">
        <v>8566</v>
      </c>
      <c r="E2090" s="292">
        <v>25691</v>
      </c>
    </row>
    <row r="2091" spans="1:5" ht="14.4" x14ac:dyDescent="0.55000000000000004">
      <c r="A2091" s="289" t="s">
        <v>2283</v>
      </c>
      <c r="B2091" s="290">
        <v>65294</v>
      </c>
      <c r="D2091" s="291" t="s">
        <v>8567</v>
      </c>
      <c r="E2091" s="292">
        <v>65294</v>
      </c>
    </row>
    <row r="2092" spans="1:5" ht="14.4" x14ac:dyDescent="0.55000000000000004">
      <c r="A2092" s="289" t="s">
        <v>2284</v>
      </c>
      <c r="B2092" s="290">
        <v>24126.98</v>
      </c>
      <c r="D2092" s="291" t="s">
        <v>8568</v>
      </c>
      <c r="E2092" s="292">
        <v>24126.98</v>
      </c>
    </row>
    <row r="2093" spans="1:5" ht="14.4" x14ac:dyDescent="0.55000000000000004">
      <c r="A2093" s="289" t="s">
        <v>2285</v>
      </c>
      <c r="B2093" s="290">
        <v>16661</v>
      </c>
      <c r="D2093" s="291" t="s">
        <v>8569</v>
      </c>
      <c r="E2093" s="292">
        <v>16661</v>
      </c>
    </row>
    <row r="2094" spans="1:5" ht="14.4" x14ac:dyDescent="0.55000000000000004">
      <c r="A2094" s="289" t="s">
        <v>2286</v>
      </c>
      <c r="B2094" s="290">
        <v>602125</v>
      </c>
      <c r="D2094" s="291" t="s">
        <v>8570</v>
      </c>
      <c r="E2094" s="292">
        <v>602125</v>
      </c>
    </row>
    <row r="2095" spans="1:5" ht="14.4" x14ac:dyDescent="0.55000000000000004">
      <c r="A2095" s="289" t="s">
        <v>2287</v>
      </c>
      <c r="B2095" s="290">
        <v>19653</v>
      </c>
      <c r="D2095" s="291" t="s">
        <v>8571</v>
      </c>
      <c r="E2095" s="292">
        <v>19653</v>
      </c>
    </row>
    <row r="2096" spans="1:5" ht="14.4" x14ac:dyDescent="0.55000000000000004">
      <c r="A2096" s="289" t="s">
        <v>2288</v>
      </c>
      <c r="B2096" s="290">
        <v>1267.56</v>
      </c>
      <c r="D2096" s="291" t="s">
        <v>8572</v>
      </c>
      <c r="E2096" s="292">
        <v>1267.56</v>
      </c>
    </row>
    <row r="2097" spans="1:5" ht="14.4" x14ac:dyDescent="0.55000000000000004">
      <c r="A2097" s="289" t="s">
        <v>2289</v>
      </c>
      <c r="B2097" s="290">
        <v>1276054.06</v>
      </c>
      <c r="D2097" s="291" t="s">
        <v>8573</v>
      </c>
      <c r="E2097" s="292">
        <v>1276054.06</v>
      </c>
    </row>
    <row r="2098" spans="1:5" ht="14.4" x14ac:dyDescent="0.55000000000000004">
      <c r="A2098" s="289" t="s">
        <v>2290</v>
      </c>
      <c r="B2098" s="290">
        <v>614668</v>
      </c>
      <c r="D2098" s="291" t="s">
        <v>8574</v>
      </c>
      <c r="E2098" s="292">
        <v>614668</v>
      </c>
    </row>
    <row r="2099" spans="1:5" ht="14.4" x14ac:dyDescent="0.55000000000000004">
      <c r="A2099" s="289" t="s">
        <v>2291</v>
      </c>
      <c r="B2099" s="290">
        <v>82633</v>
      </c>
      <c r="D2099" s="291" t="s">
        <v>8575</v>
      </c>
      <c r="E2099" s="292">
        <v>82633</v>
      </c>
    </row>
    <row r="2100" spans="1:5" ht="14.4" x14ac:dyDescent="0.55000000000000004">
      <c r="A2100" s="289" t="s">
        <v>2292</v>
      </c>
      <c r="B2100" s="290">
        <v>492687</v>
      </c>
      <c r="D2100" s="291" t="s">
        <v>8576</v>
      </c>
      <c r="E2100" s="292">
        <v>492687</v>
      </c>
    </row>
    <row r="2101" spans="1:5" ht="14.4" x14ac:dyDescent="0.55000000000000004">
      <c r="A2101" s="289" t="s">
        <v>2293</v>
      </c>
      <c r="B2101" s="290">
        <v>2638888.8199999998</v>
      </c>
      <c r="D2101" s="291" t="s">
        <v>8577</v>
      </c>
      <c r="E2101" s="292">
        <v>2638888.8199999998</v>
      </c>
    </row>
    <row r="2102" spans="1:5" ht="14.4" x14ac:dyDescent="0.55000000000000004">
      <c r="A2102" s="289" t="s">
        <v>2294</v>
      </c>
      <c r="B2102" s="290">
        <v>8154</v>
      </c>
      <c r="D2102" s="291" t="s">
        <v>8578</v>
      </c>
      <c r="E2102" s="292">
        <v>8154</v>
      </c>
    </row>
    <row r="2103" spans="1:5" ht="14.4" x14ac:dyDescent="0.55000000000000004">
      <c r="A2103" s="289" t="s">
        <v>2295</v>
      </c>
      <c r="B2103" s="290">
        <v>4093</v>
      </c>
      <c r="D2103" s="291" t="s">
        <v>8579</v>
      </c>
      <c r="E2103" s="292">
        <v>4093</v>
      </c>
    </row>
    <row r="2104" spans="1:5" ht="14.4" x14ac:dyDescent="0.55000000000000004">
      <c r="A2104" s="289" t="s">
        <v>4115</v>
      </c>
      <c r="B2104" s="290">
        <v>437193</v>
      </c>
      <c r="D2104" s="291" t="s">
        <v>10498</v>
      </c>
      <c r="E2104" s="292">
        <v>437193</v>
      </c>
    </row>
    <row r="2105" spans="1:5" ht="14.4" x14ac:dyDescent="0.55000000000000004">
      <c r="A2105" s="289" t="s">
        <v>2296</v>
      </c>
      <c r="B2105" s="290">
        <v>22425.5</v>
      </c>
      <c r="D2105" s="291" t="s">
        <v>8580</v>
      </c>
      <c r="E2105" s="292">
        <v>22425.5</v>
      </c>
    </row>
    <row r="2106" spans="1:5" ht="14.4" x14ac:dyDescent="0.55000000000000004">
      <c r="A2106" s="289" t="s">
        <v>2297</v>
      </c>
      <c r="B2106" s="290">
        <v>14582</v>
      </c>
      <c r="D2106" s="291" t="s">
        <v>8581</v>
      </c>
      <c r="E2106" s="292">
        <v>14582</v>
      </c>
    </row>
    <row r="2107" spans="1:5" ht="14.4" x14ac:dyDescent="0.55000000000000004">
      <c r="A2107" s="289" t="s">
        <v>2298</v>
      </c>
      <c r="B2107" s="290">
        <v>436393</v>
      </c>
      <c r="D2107" s="291" t="s">
        <v>8582</v>
      </c>
      <c r="E2107" s="292">
        <v>436393</v>
      </c>
    </row>
    <row r="2108" spans="1:5" ht="14.4" x14ac:dyDescent="0.55000000000000004">
      <c r="A2108" s="289" t="s">
        <v>2299</v>
      </c>
      <c r="B2108" s="290">
        <v>2915</v>
      </c>
      <c r="D2108" s="291" t="s">
        <v>8583</v>
      </c>
      <c r="E2108" s="292">
        <v>2915</v>
      </c>
    </row>
    <row r="2109" spans="1:5" ht="14.4" x14ac:dyDescent="0.55000000000000004">
      <c r="A2109" s="289" t="s">
        <v>2300</v>
      </c>
      <c r="B2109" s="290">
        <v>235206</v>
      </c>
      <c r="D2109" s="291" t="s">
        <v>8584</v>
      </c>
      <c r="E2109" s="292">
        <v>235206</v>
      </c>
    </row>
    <row r="2110" spans="1:5" ht="14.4" x14ac:dyDescent="0.55000000000000004">
      <c r="A2110" s="289" t="s">
        <v>2301</v>
      </c>
      <c r="B2110" s="290">
        <v>6830</v>
      </c>
      <c r="D2110" s="291" t="s">
        <v>8585</v>
      </c>
      <c r="E2110" s="292">
        <v>6830</v>
      </c>
    </row>
    <row r="2111" spans="1:5" ht="14.4" x14ac:dyDescent="0.55000000000000004">
      <c r="A2111" s="289" t="s">
        <v>2302</v>
      </c>
      <c r="B2111" s="290">
        <v>8360.26</v>
      </c>
      <c r="D2111" s="291" t="s">
        <v>8586</v>
      </c>
      <c r="E2111" s="292">
        <v>8360.26</v>
      </c>
    </row>
    <row r="2112" spans="1:5" ht="14.4" x14ac:dyDescent="0.55000000000000004">
      <c r="A2112" s="289" t="s">
        <v>2303</v>
      </c>
      <c r="B2112" s="290">
        <v>407638</v>
      </c>
      <c r="D2112" s="291" t="s">
        <v>8587</v>
      </c>
      <c r="E2112" s="292">
        <v>407638</v>
      </c>
    </row>
    <row r="2113" spans="1:5" ht="14.4" x14ac:dyDescent="0.55000000000000004">
      <c r="A2113" s="289" t="s">
        <v>2304</v>
      </c>
      <c r="B2113" s="290">
        <v>156486</v>
      </c>
      <c r="D2113" s="291" t="s">
        <v>8588</v>
      </c>
      <c r="E2113" s="292">
        <v>156486</v>
      </c>
    </row>
    <row r="2114" spans="1:5" ht="14.4" x14ac:dyDescent="0.55000000000000004">
      <c r="A2114" s="289" t="s">
        <v>2305</v>
      </c>
      <c r="B2114" s="290">
        <v>507258.64</v>
      </c>
      <c r="D2114" s="291" t="s">
        <v>8589</v>
      </c>
      <c r="E2114" s="292">
        <v>507258.64</v>
      </c>
    </row>
    <row r="2115" spans="1:5" ht="14.4" x14ac:dyDescent="0.55000000000000004">
      <c r="A2115" s="289" t="s">
        <v>2306</v>
      </c>
      <c r="B2115" s="290">
        <v>306918.24</v>
      </c>
      <c r="D2115" s="291" t="s">
        <v>8590</v>
      </c>
      <c r="E2115" s="292">
        <v>306918.24</v>
      </c>
    </row>
    <row r="2116" spans="1:5" ht="14.4" x14ac:dyDescent="0.55000000000000004">
      <c r="A2116" s="289" t="s">
        <v>2307</v>
      </c>
      <c r="B2116" s="290">
        <v>39670</v>
      </c>
      <c r="D2116" s="291" t="s">
        <v>8591</v>
      </c>
      <c r="E2116" s="292">
        <v>39670</v>
      </c>
    </row>
    <row r="2117" spans="1:5" ht="14.4" x14ac:dyDescent="0.55000000000000004">
      <c r="A2117" s="289" t="s">
        <v>2308</v>
      </c>
      <c r="B2117" s="290">
        <v>227882</v>
      </c>
      <c r="D2117" s="291" t="s">
        <v>8592</v>
      </c>
      <c r="E2117" s="292">
        <v>227882</v>
      </c>
    </row>
    <row r="2118" spans="1:5" ht="14.4" x14ac:dyDescent="0.55000000000000004">
      <c r="A2118" s="289" t="s">
        <v>2309</v>
      </c>
      <c r="B2118" s="290">
        <v>342214.34</v>
      </c>
      <c r="D2118" s="291" t="s">
        <v>8593</v>
      </c>
      <c r="E2118" s="292">
        <v>342214.34</v>
      </c>
    </row>
    <row r="2119" spans="1:5" ht="14.4" x14ac:dyDescent="0.55000000000000004">
      <c r="A2119" s="289" t="s">
        <v>2310</v>
      </c>
      <c r="B2119" s="290">
        <v>41150</v>
      </c>
      <c r="D2119" s="291" t="s">
        <v>8594</v>
      </c>
      <c r="E2119" s="292">
        <v>41150</v>
      </c>
    </row>
    <row r="2120" spans="1:5" ht="14.4" x14ac:dyDescent="0.55000000000000004">
      <c r="A2120" s="289" t="s">
        <v>2311</v>
      </c>
      <c r="B2120" s="290">
        <v>94782.58</v>
      </c>
      <c r="D2120" s="291" t="s">
        <v>8595</v>
      </c>
      <c r="E2120" s="292">
        <v>94782.58</v>
      </c>
    </row>
    <row r="2121" spans="1:5" ht="14.4" x14ac:dyDescent="0.55000000000000004">
      <c r="A2121" s="289" t="s">
        <v>2312</v>
      </c>
      <c r="B2121" s="290">
        <v>28844</v>
      </c>
      <c r="D2121" s="291" t="s">
        <v>8596</v>
      </c>
      <c r="E2121" s="292">
        <v>28844</v>
      </c>
    </row>
    <row r="2122" spans="1:5" ht="14.4" x14ac:dyDescent="0.55000000000000004">
      <c r="A2122" s="289" t="s">
        <v>2313</v>
      </c>
      <c r="B2122" s="290">
        <v>44566</v>
      </c>
      <c r="D2122" s="291" t="s">
        <v>8597</v>
      </c>
      <c r="E2122" s="292">
        <v>44566</v>
      </c>
    </row>
    <row r="2123" spans="1:5" ht="14.4" x14ac:dyDescent="0.55000000000000004">
      <c r="A2123" s="289" t="s">
        <v>2314</v>
      </c>
      <c r="B2123" s="290">
        <v>1080</v>
      </c>
      <c r="D2123" s="291" t="s">
        <v>8598</v>
      </c>
      <c r="E2123" s="292">
        <v>1080</v>
      </c>
    </row>
    <row r="2124" spans="1:5" ht="14.4" x14ac:dyDescent="0.55000000000000004">
      <c r="A2124" s="289" t="s">
        <v>2315</v>
      </c>
      <c r="B2124" s="290">
        <v>30914.31</v>
      </c>
      <c r="D2124" s="291" t="s">
        <v>8599</v>
      </c>
      <c r="E2124" s="292">
        <v>30914.31</v>
      </c>
    </row>
    <row r="2125" spans="1:5" ht="14.4" x14ac:dyDescent="0.55000000000000004">
      <c r="A2125" s="289" t="s">
        <v>2316</v>
      </c>
      <c r="B2125" s="290">
        <v>234318.84</v>
      </c>
      <c r="D2125" s="291" t="s">
        <v>8600</v>
      </c>
      <c r="E2125" s="292">
        <v>234318.84</v>
      </c>
    </row>
    <row r="2126" spans="1:5" ht="14.4" x14ac:dyDescent="0.55000000000000004">
      <c r="A2126" s="289" t="s">
        <v>2317</v>
      </c>
      <c r="B2126" s="290">
        <v>16131</v>
      </c>
      <c r="D2126" s="291" t="s">
        <v>8601</v>
      </c>
      <c r="E2126" s="292">
        <v>16131</v>
      </c>
    </row>
    <row r="2127" spans="1:5" ht="14.4" x14ac:dyDescent="0.55000000000000004">
      <c r="A2127" s="289" t="s">
        <v>2318</v>
      </c>
      <c r="B2127" s="290">
        <v>61909.81</v>
      </c>
      <c r="D2127" s="291" t="s">
        <v>8602</v>
      </c>
      <c r="E2127" s="292">
        <v>61909.81</v>
      </c>
    </row>
    <row r="2128" spans="1:5" ht="14.4" x14ac:dyDescent="0.55000000000000004">
      <c r="A2128" s="289" t="s">
        <v>2319</v>
      </c>
      <c r="B2128" s="290">
        <v>242825</v>
      </c>
      <c r="D2128" s="291" t="s">
        <v>8603</v>
      </c>
      <c r="E2128" s="292">
        <v>242825</v>
      </c>
    </row>
    <row r="2129" spans="1:5" ht="14.4" x14ac:dyDescent="0.55000000000000004">
      <c r="A2129" s="289" t="s">
        <v>4118</v>
      </c>
      <c r="B2129" s="290">
        <v>893.68</v>
      </c>
      <c r="D2129" s="291" t="s">
        <v>10499</v>
      </c>
      <c r="E2129" s="292">
        <v>893.68</v>
      </c>
    </row>
    <row r="2130" spans="1:5" ht="14.4" x14ac:dyDescent="0.55000000000000004">
      <c r="A2130" s="289" t="s">
        <v>2320</v>
      </c>
      <c r="B2130" s="290">
        <v>110949.39</v>
      </c>
      <c r="D2130" s="291" t="s">
        <v>8604</v>
      </c>
      <c r="E2130" s="292">
        <v>110949.39</v>
      </c>
    </row>
    <row r="2131" spans="1:5" ht="14.4" x14ac:dyDescent="0.55000000000000004">
      <c r="A2131" s="289" t="s">
        <v>2321</v>
      </c>
      <c r="B2131" s="290">
        <v>9457.25</v>
      </c>
      <c r="D2131" s="291" t="s">
        <v>8605</v>
      </c>
      <c r="E2131" s="292">
        <v>9457.25</v>
      </c>
    </row>
    <row r="2132" spans="1:5" ht="14.4" x14ac:dyDescent="0.55000000000000004">
      <c r="A2132" s="289" t="s">
        <v>2322</v>
      </c>
      <c r="B2132" s="290">
        <v>2342893</v>
      </c>
      <c r="D2132" s="291" t="s">
        <v>8606</v>
      </c>
      <c r="E2132" s="292">
        <v>2342893</v>
      </c>
    </row>
    <row r="2133" spans="1:5" ht="14.4" x14ac:dyDescent="0.55000000000000004">
      <c r="A2133" s="289" t="s">
        <v>2323</v>
      </c>
      <c r="B2133" s="290">
        <v>18491.759999999998</v>
      </c>
      <c r="D2133" s="291" t="s">
        <v>8607</v>
      </c>
      <c r="E2133" s="292">
        <v>18491.759999999998</v>
      </c>
    </row>
    <row r="2134" spans="1:5" ht="14.4" x14ac:dyDescent="0.55000000000000004">
      <c r="A2134" s="289" t="s">
        <v>2324</v>
      </c>
      <c r="B2134" s="290">
        <v>19340</v>
      </c>
      <c r="D2134" s="291" t="s">
        <v>8608</v>
      </c>
      <c r="E2134" s="292">
        <v>19340</v>
      </c>
    </row>
    <row r="2135" spans="1:5" ht="14.4" x14ac:dyDescent="0.55000000000000004">
      <c r="A2135" s="289" t="s">
        <v>2325</v>
      </c>
      <c r="B2135" s="290">
        <v>385696.35</v>
      </c>
      <c r="D2135" s="291" t="s">
        <v>8609</v>
      </c>
      <c r="E2135" s="292">
        <v>385696.35</v>
      </c>
    </row>
    <row r="2136" spans="1:5" ht="14.4" x14ac:dyDescent="0.55000000000000004">
      <c r="A2136" s="289" t="s">
        <v>2326</v>
      </c>
      <c r="B2136" s="290">
        <v>5441</v>
      </c>
      <c r="D2136" s="291" t="s">
        <v>8610</v>
      </c>
      <c r="E2136" s="292">
        <v>5441</v>
      </c>
    </row>
    <row r="2137" spans="1:5" ht="14.4" x14ac:dyDescent="0.55000000000000004">
      <c r="A2137" s="289" t="s">
        <v>2327</v>
      </c>
      <c r="B2137" s="290">
        <v>241524.35</v>
      </c>
      <c r="D2137" s="291" t="s">
        <v>8611</v>
      </c>
      <c r="E2137" s="292">
        <v>241524.35</v>
      </c>
    </row>
    <row r="2138" spans="1:5" ht="14.4" x14ac:dyDescent="0.55000000000000004">
      <c r="A2138" s="289" t="s">
        <v>2328</v>
      </c>
      <c r="B2138" s="290">
        <v>42269</v>
      </c>
      <c r="D2138" s="291" t="s">
        <v>8612</v>
      </c>
      <c r="E2138" s="292">
        <v>42269</v>
      </c>
    </row>
    <row r="2139" spans="1:5" ht="14.4" x14ac:dyDescent="0.55000000000000004">
      <c r="A2139" s="289" t="s">
        <v>2329</v>
      </c>
      <c r="B2139" s="290">
        <v>41976</v>
      </c>
      <c r="D2139" s="291" t="s">
        <v>8613</v>
      </c>
      <c r="E2139" s="292">
        <v>41976</v>
      </c>
    </row>
    <row r="2140" spans="1:5" ht="14.4" x14ac:dyDescent="0.55000000000000004">
      <c r="A2140" s="289" t="s">
        <v>2330</v>
      </c>
      <c r="B2140" s="290">
        <v>447953</v>
      </c>
      <c r="D2140" s="291" t="s">
        <v>8614</v>
      </c>
      <c r="E2140" s="292">
        <v>447953</v>
      </c>
    </row>
    <row r="2141" spans="1:5" ht="14.4" x14ac:dyDescent="0.55000000000000004">
      <c r="A2141" s="289" t="s">
        <v>2331</v>
      </c>
      <c r="B2141" s="290">
        <v>3729</v>
      </c>
      <c r="D2141" s="291" t="s">
        <v>8615</v>
      </c>
      <c r="E2141" s="292">
        <v>3729</v>
      </c>
    </row>
    <row r="2142" spans="1:5" ht="14.4" x14ac:dyDescent="0.55000000000000004">
      <c r="A2142" s="289" t="s">
        <v>2332</v>
      </c>
      <c r="B2142" s="290">
        <v>44789</v>
      </c>
      <c r="D2142" s="291" t="s">
        <v>8616</v>
      </c>
      <c r="E2142" s="292">
        <v>44789</v>
      </c>
    </row>
    <row r="2143" spans="1:5" ht="14.4" x14ac:dyDescent="0.55000000000000004">
      <c r="A2143" s="289" t="s">
        <v>2333</v>
      </c>
      <c r="B2143" s="290">
        <v>2000</v>
      </c>
      <c r="D2143" s="291" t="s">
        <v>8617</v>
      </c>
      <c r="E2143" s="292">
        <v>2000</v>
      </c>
    </row>
    <row r="2144" spans="1:5" ht="14.4" x14ac:dyDescent="0.55000000000000004">
      <c r="A2144" s="289" t="s">
        <v>2334</v>
      </c>
      <c r="B2144" s="290">
        <v>2000</v>
      </c>
      <c r="D2144" s="291" t="s">
        <v>8618</v>
      </c>
      <c r="E2144" s="292">
        <v>2000</v>
      </c>
    </row>
    <row r="2145" spans="1:5" ht="14.4" x14ac:dyDescent="0.55000000000000004">
      <c r="A2145" s="289" t="s">
        <v>2335</v>
      </c>
      <c r="B2145" s="290">
        <v>768</v>
      </c>
      <c r="D2145" s="291" t="s">
        <v>8619</v>
      </c>
      <c r="E2145" s="292">
        <v>768</v>
      </c>
    </row>
    <row r="2146" spans="1:5" ht="14.4" x14ac:dyDescent="0.55000000000000004">
      <c r="A2146" s="289" t="s">
        <v>2336</v>
      </c>
      <c r="B2146" s="290">
        <v>1700</v>
      </c>
      <c r="D2146" s="291" t="s">
        <v>8620</v>
      </c>
      <c r="E2146" s="292">
        <v>1700</v>
      </c>
    </row>
    <row r="2147" spans="1:5" ht="14.4" x14ac:dyDescent="0.55000000000000004">
      <c r="A2147" s="289" t="s">
        <v>2337</v>
      </c>
      <c r="B2147" s="290">
        <v>7700</v>
      </c>
      <c r="D2147" s="291" t="s">
        <v>8621</v>
      </c>
      <c r="E2147" s="292">
        <v>7700</v>
      </c>
    </row>
    <row r="2148" spans="1:5" ht="14.4" x14ac:dyDescent="0.55000000000000004">
      <c r="A2148" s="289" t="s">
        <v>2338</v>
      </c>
      <c r="B2148" s="290">
        <v>3464</v>
      </c>
      <c r="D2148" s="291" t="s">
        <v>8622</v>
      </c>
      <c r="E2148" s="292">
        <v>3464</v>
      </c>
    </row>
    <row r="2149" spans="1:5" ht="14.4" x14ac:dyDescent="0.55000000000000004">
      <c r="A2149" s="289" t="s">
        <v>2339</v>
      </c>
      <c r="B2149" s="290">
        <v>8562</v>
      </c>
      <c r="D2149" s="291" t="s">
        <v>8623</v>
      </c>
      <c r="E2149" s="292">
        <v>8562</v>
      </c>
    </row>
    <row r="2150" spans="1:5" ht="14.4" x14ac:dyDescent="0.55000000000000004">
      <c r="A2150" s="289" t="s">
        <v>2340</v>
      </c>
      <c r="B2150" s="290">
        <v>6855.14</v>
      </c>
      <c r="D2150" s="291" t="s">
        <v>8624</v>
      </c>
      <c r="E2150" s="292">
        <v>6855.14</v>
      </c>
    </row>
    <row r="2151" spans="1:5" ht="14.4" x14ac:dyDescent="0.55000000000000004">
      <c r="A2151" s="289" t="s">
        <v>2341</v>
      </c>
      <c r="B2151" s="290">
        <v>4616.3999999999996</v>
      </c>
      <c r="D2151" s="291" t="s">
        <v>8625</v>
      </c>
      <c r="E2151" s="292">
        <v>4616.3999999999996</v>
      </c>
    </row>
    <row r="2152" spans="1:5" ht="14.4" x14ac:dyDescent="0.55000000000000004">
      <c r="A2152" s="289" t="s">
        <v>2342</v>
      </c>
      <c r="B2152" s="290">
        <v>2000</v>
      </c>
      <c r="D2152" s="291" t="s">
        <v>8626</v>
      </c>
      <c r="E2152" s="292">
        <v>2000</v>
      </c>
    </row>
    <row r="2153" spans="1:5" ht="14.4" x14ac:dyDescent="0.55000000000000004">
      <c r="A2153" s="289" t="s">
        <v>2343</v>
      </c>
      <c r="B2153" s="290">
        <v>16477</v>
      </c>
      <c r="D2153" s="291" t="s">
        <v>8627</v>
      </c>
      <c r="E2153" s="292">
        <v>16477</v>
      </c>
    </row>
    <row r="2154" spans="1:5" ht="14.4" x14ac:dyDescent="0.55000000000000004">
      <c r="A2154" s="289" t="s">
        <v>2344</v>
      </c>
      <c r="B2154" s="290">
        <v>2000</v>
      </c>
      <c r="D2154" s="291" t="s">
        <v>8628</v>
      </c>
      <c r="E2154" s="292">
        <v>2000</v>
      </c>
    </row>
    <row r="2155" spans="1:5" ht="14.4" x14ac:dyDescent="0.55000000000000004">
      <c r="A2155" s="289" t="s">
        <v>2345</v>
      </c>
      <c r="B2155" s="290">
        <v>6564</v>
      </c>
      <c r="D2155" s="291" t="s">
        <v>8629</v>
      </c>
      <c r="E2155" s="292">
        <v>6564</v>
      </c>
    </row>
    <row r="2156" spans="1:5" ht="14.4" x14ac:dyDescent="0.55000000000000004">
      <c r="A2156" s="289" t="s">
        <v>2346</v>
      </c>
      <c r="B2156" s="290">
        <v>2000</v>
      </c>
      <c r="D2156" s="291" t="s">
        <v>8630</v>
      </c>
      <c r="E2156" s="292">
        <v>2000</v>
      </c>
    </row>
    <row r="2157" spans="1:5" ht="14.4" x14ac:dyDescent="0.55000000000000004">
      <c r="A2157" s="289" t="s">
        <v>2347</v>
      </c>
      <c r="B2157" s="290">
        <v>10710.68</v>
      </c>
      <c r="D2157" s="291" t="s">
        <v>8631</v>
      </c>
      <c r="E2157" s="292">
        <v>10710.68</v>
      </c>
    </row>
    <row r="2158" spans="1:5" ht="14.4" x14ac:dyDescent="0.55000000000000004">
      <c r="A2158" s="289" t="s">
        <v>4119</v>
      </c>
      <c r="B2158" s="290">
        <v>2000</v>
      </c>
      <c r="D2158" s="291" t="s">
        <v>10500</v>
      </c>
      <c r="E2158" s="292">
        <v>2000</v>
      </c>
    </row>
    <row r="2159" spans="1:5" ht="14.4" x14ac:dyDescent="0.55000000000000004">
      <c r="A2159" s="289" t="s">
        <v>2348</v>
      </c>
      <c r="B2159" s="290">
        <v>25147</v>
      </c>
      <c r="D2159" s="291" t="s">
        <v>8632</v>
      </c>
      <c r="E2159" s="292">
        <v>25147</v>
      </c>
    </row>
    <row r="2160" spans="1:5" ht="14.4" x14ac:dyDescent="0.55000000000000004">
      <c r="A2160" s="289" t="s">
        <v>2349</v>
      </c>
      <c r="B2160" s="290">
        <v>2132</v>
      </c>
      <c r="D2160" s="291" t="s">
        <v>8633</v>
      </c>
      <c r="E2160" s="292">
        <v>2132</v>
      </c>
    </row>
    <row r="2161" spans="1:5" ht="14.4" x14ac:dyDescent="0.55000000000000004">
      <c r="A2161" s="289" t="s">
        <v>2350</v>
      </c>
      <c r="B2161" s="290">
        <v>2000</v>
      </c>
      <c r="D2161" s="291" t="s">
        <v>8634</v>
      </c>
      <c r="E2161" s="292">
        <v>2000</v>
      </c>
    </row>
    <row r="2162" spans="1:5" ht="14.4" x14ac:dyDescent="0.55000000000000004">
      <c r="A2162" s="289" t="s">
        <v>2351</v>
      </c>
      <c r="B2162" s="290">
        <v>47882.49</v>
      </c>
      <c r="D2162" s="291" t="s">
        <v>8635</v>
      </c>
      <c r="E2162" s="292">
        <v>47882.49</v>
      </c>
    </row>
    <row r="2163" spans="1:5" ht="14.4" x14ac:dyDescent="0.55000000000000004">
      <c r="A2163" s="289" t="s">
        <v>2352</v>
      </c>
      <c r="B2163" s="290">
        <v>8437</v>
      </c>
      <c r="D2163" s="291" t="s">
        <v>8636</v>
      </c>
      <c r="E2163" s="292">
        <v>8437</v>
      </c>
    </row>
    <row r="2164" spans="1:5" ht="14.4" x14ac:dyDescent="0.55000000000000004">
      <c r="A2164" s="289" t="s">
        <v>2353</v>
      </c>
      <c r="B2164" s="290">
        <v>2000</v>
      </c>
      <c r="D2164" s="291" t="s">
        <v>8637</v>
      </c>
      <c r="E2164" s="292">
        <v>2000</v>
      </c>
    </row>
    <row r="2165" spans="1:5" ht="14.4" x14ac:dyDescent="0.55000000000000004">
      <c r="A2165" s="289" t="s">
        <v>2354</v>
      </c>
      <c r="B2165" s="290">
        <v>1533.98</v>
      </c>
      <c r="D2165" s="291" t="s">
        <v>8638</v>
      </c>
      <c r="E2165" s="292">
        <v>1533.98</v>
      </c>
    </row>
    <row r="2166" spans="1:5" ht="14.4" x14ac:dyDescent="0.55000000000000004">
      <c r="A2166" s="289" t="s">
        <v>2355</v>
      </c>
      <c r="B2166" s="290">
        <v>2000</v>
      </c>
      <c r="D2166" s="291" t="s">
        <v>8639</v>
      </c>
      <c r="E2166" s="292">
        <v>2000</v>
      </c>
    </row>
    <row r="2167" spans="1:5" ht="14.4" x14ac:dyDescent="0.55000000000000004">
      <c r="A2167" s="289" t="s">
        <v>2356</v>
      </c>
      <c r="B2167" s="290">
        <v>2000</v>
      </c>
      <c r="D2167" s="291" t="s">
        <v>8640</v>
      </c>
      <c r="E2167" s="292">
        <v>2000</v>
      </c>
    </row>
    <row r="2168" spans="1:5" ht="14.4" x14ac:dyDescent="0.55000000000000004">
      <c r="A2168" s="289" t="s">
        <v>2357</v>
      </c>
      <c r="B2168" s="290">
        <v>22642</v>
      </c>
      <c r="D2168" s="291" t="s">
        <v>8641</v>
      </c>
      <c r="E2168" s="292">
        <v>22642</v>
      </c>
    </row>
    <row r="2169" spans="1:5" ht="14.4" x14ac:dyDescent="0.55000000000000004">
      <c r="A2169" s="289" t="s">
        <v>2358</v>
      </c>
      <c r="B2169" s="290">
        <v>2000</v>
      </c>
      <c r="D2169" s="291" t="s">
        <v>8642</v>
      </c>
      <c r="E2169" s="292">
        <v>2000</v>
      </c>
    </row>
    <row r="2170" spans="1:5" ht="14.4" x14ac:dyDescent="0.55000000000000004">
      <c r="A2170" s="289" t="s">
        <v>2359</v>
      </c>
      <c r="B2170" s="290">
        <v>52697.5</v>
      </c>
      <c r="D2170" s="291" t="s">
        <v>8643</v>
      </c>
      <c r="E2170" s="292">
        <v>52697.5</v>
      </c>
    </row>
    <row r="2171" spans="1:5" ht="14.4" x14ac:dyDescent="0.55000000000000004">
      <c r="A2171" s="289" t="s">
        <v>2360</v>
      </c>
      <c r="B2171" s="290">
        <v>10298.25</v>
      </c>
      <c r="D2171" s="291" t="s">
        <v>8644</v>
      </c>
      <c r="E2171" s="292">
        <v>10298.25</v>
      </c>
    </row>
    <row r="2172" spans="1:5" ht="14.4" x14ac:dyDescent="0.55000000000000004">
      <c r="A2172" s="289" t="s">
        <v>2361</v>
      </c>
      <c r="B2172" s="290">
        <v>4730</v>
      </c>
      <c r="D2172" s="291" t="s">
        <v>8645</v>
      </c>
      <c r="E2172" s="292">
        <v>4730</v>
      </c>
    </row>
    <row r="2173" spans="1:5" ht="14.4" x14ac:dyDescent="0.55000000000000004">
      <c r="A2173" s="289" t="s">
        <v>4120</v>
      </c>
      <c r="B2173" s="290">
        <v>1089.5999999999999</v>
      </c>
      <c r="D2173" s="291" t="s">
        <v>8646</v>
      </c>
      <c r="E2173" s="292">
        <v>1089.5999999999999</v>
      </c>
    </row>
    <row r="2174" spans="1:5" ht="14.4" x14ac:dyDescent="0.55000000000000004">
      <c r="A2174" s="289" t="s">
        <v>2362</v>
      </c>
      <c r="B2174" s="290">
        <v>10126</v>
      </c>
      <c r="D2174" s="291" t="s">
        <v>8647</v>
      </c>
      <c r="E2174" s="292">
        <v>10126</v>
      </c>
    </row>
    <row r="2175" spans="1:5" ht="14.4" x14ac:dyDescent="0.55000000000000004">
      <c r="A2175" s="289" t="s">
        <v>2363</v>
      </c>
      <c r="B2175" s="290">
        <v>22806</v>
      </c>
      <c r="D2175" s="291" t="s">
        <v>8648</v>
      </c>
      <c r="E2175" s="292">
        <v>22806</v>
      </c>
    </row>
    <row r="2176" spans="1:5" ht="14.4" x14ac:dyDescent="0.55000000000000004">
      <c r="A2176" s="289" t="s">
        <v>2364</v>
      </c>
      <c r="B2176" s="290">
        <v>2957</v>
      </c>
      <c r="D2176" s="291" t="s">
        <v>8649</v>
      </c>
      <c r="E2176" s="292">
        <v>2957</v>
      </c>
    </row>
    <row r="2177" spans="1:5" ht="14.4" x14ac:dyDescent="0.55000000000000004">
      <c r="A2177" s="289" t="s">
        <v>2365</v>
      </c>
      <c r="B2177" s="290">
        <v>16674</v>
      </c>
      <c r="D2177" s="291" t="s">
        <v>8650</v>
      </c>
      <c r="E2177" s="292">
        <v>16674</v>
      </c>
    </row>
    <row r="2178" spans="1:5" ht="14.4" x14ac:dyDescent="0.55000000000000004">
      <c r="A2178" s="289" t="s">
        <v>2366</v>
      </c>
      <c r="B2178" s="290">
        <v>74.989999999999995</v>
      </c>
      <c r="D2178" s="291" t="s">
        <v>8651</v>
      </c>
      <c r="E2178" s="292">
        <v>74.989999999999995</v>
      </c>
    </row>
    <row r="2179" spans="1:5" ht="14.4" x14ac:dyDescent="0.55000000000000004">
      <c r="A2179" s="289" t="s">
        <v>2367</v>
      </c>
      <c r="B2179" s="290">
        <v>6565</v>
      </c>
      <c r="D2179" s="291" t="s">
        <v>8652</v>
      </c>
      <c r="E2179" s="292">
        <v>6565</v>
      </c>
    </row>
    <row r="2180" spans="1:5" ht="14.4" x14ac:dyDescent="0.55000000000000004">
      <c r="A2180" s="289" t="s">
        <v>2368</v>
      </c>
      <c r="B2180" s="290">
        <v>26790.28</v>
      </c>
      <c r="D2180" s="291" t="s">
        <v>8653</v>
      </c>
      <c r="E2180" s="292">
        <v>26790.28</v>
      </c>
    </row>
    <row r="2181" spans="1:5" ht="14.4" x14ac:dyDescent="0.55000000000000004">
      <c r="A2181" s="289" t="s">
        <v>2369</v>
      </c>
      <c r="B2181" s="290">
        <v>9102</v>
      </c>
      <c r="D2181" s="291" t="s">
        <v>8654</v>
      </c>
      <c r="E2181" s="292">
        <v>9102</v>
      </c>
    </row>
    <row r="2182" spans="1:5" ht="14.4" x14ac:dyDescent="0.55000000000000004">
      <c r="A2182" s="289" t="s">
        <v>2370</v>
      </c>
      <c r="B2182" s="290">
        <v>16031.81</v>
      </c>
      <c r="D2182" s="291" t="s">
        <v>8655</v>
      </c>
      <c r="E2182" s="292">
        <v>16031.81</v>
      </c>
    </row>
    <row r="2183" spans="1:5" ht="14.4" x14ac:dyDescent="0.55000000000000004">
      <c r="A2183" s="289" t="s">
        <v>2371</v>
      </c>
      <c r="B2183" s="290">
        <v>15592.4</v>
      </c>
      <c r="D2183" s="291" t="s">
        <v>8656</v>
      </c>
      <c r="E2183" s="292">
        <v>15592.4</v>
      </c>
    </row>
    <row r="2184" spans="1:5" ht="14.4" x14ac:dyDescent="0.55000000000000004">
      <c r="A2184" s="289" t="s">
        <v>2372</v>
      </c>
      <c r="B2184" s="290">
        <v>499.98</v>
      </c>
      <c r="D2184" s="291" t="s">
        <v>8657</v>
      </c>
      <c r="E2184" s="292">
        <v>499.98</v>
      </c>
    </row>
    <row r="2185" spans="1:5" ht="14.4" x14ac:dyDescent="0.55000000000000004">
      <c r="A2185" s="289" t="s">
        <v>2373</v>
      </c>
      <c r="B2185" s="290">
        <v>7903</v>
      </c>
      <c r="D2185" s="291" t="s">
        <v>8658</v>
      </c>
      <c r="E2185" s="292">
        <v>7903</v>
      </c>
    </row>
    <row r="2186" spans="1:5" ht="14.4" x14ac:dyDescent="0.55000000000000004">
      <c r="A2186" s="289" t="s">
        <v>2374</v>
      </c>
      <c r="B2186" s="290">
        <v>5787.52</v>
      </c>
      <c r="D2186" s="291" t="s">
        <v>8659</v>
      </c>
      <c r="E2186" s="292">
        <v>5787.52</v>
      </c>
    </row>
    <row r="2187" spans="1:5" ht="14.4" x14ac:dyDescent="0.55000000000000004">
      <c r="A2187" s="289" t="s">
        <v>2375</v>
      </c>
      <c r="B2187" s="290">
        <v>4918</v>
      </c>
      <c r="D2187" s="291" t="s">
        <v>8660</v>
      </c>
      <c r="E2187" s="292">
        <v>4918</v>
      </c>
    </row>
    <row r="2188" spans="1:5" ht="14.4" x14ac:dyDescent="0.55000000000000004">
      <c r="A2188" s="289" t="s">
        <v>2376</v>
      </c>
      <c r="B2188" s="290">
        <v>3100.86</v>
      </c>
      <c r="D2188" s="291" t="s">
        <v>8661</v>
      </c>
      <c r="E2188" s="292">
        <v>3100.86</v>
      </c>
    </row>
    <row r="2189" spans="1:5" ht="14.4" x14ac:dyDescent="0.55000000000000004">
      <c r="A2189" s="289" t="s">
        <v>2377</v>
      </c>
      <c r="B2189" s="290">
        <v>33429</v>
      </c>
      <c r="D2189" s="291" t="s">
        <v>8662</v>
      </c>
      <c r="E2189" s="292">
        <v>33429</v>
      </c>
    </row>
    <row r="2190" spans="1:5" ht="14.4" x14ac:dyDescent="0.55000000000000004">
      <c r="A2190" s="289" t="s">
        <v>2378</v>
      </c>
      <c r="B2190" s="290">
        <v>2175</v>
      </c>
      <c r="D2190" s="291" t="s">
        <v>8663</v>
      </c>
      <c r="E2190" s="292">
        <v>2175</v>
      </c>
    </row>
    <row r="2191" spans="1:5" ht="14.4" x14ac:dyDescent="0.55000000000000004">
      <c r="A2191" s="289" t="s">
        <v>2379</v>
      </c>
      <c r="B2191" s="290">
        <v>15491</v>
      </c>
      <c r="D2191" s="291" t="s">
        <v>8664</v>
      </c>
      <c r="E2191" s="292">
        <v>15491</v>
      </c>
    </row>
    <row r="2192" spans="1:5" ht="14.4" x14ac:dyDescent="0.55000000000000004">
      <c r="A2192" s="289" t="s">
        <v>2380</v>
      </c>
      <c r="B2192" s="290">
        <v>6310</v>
      </c>
      <c r="D2192" s="291" t="s">
        <v>8665</v>
      </c>
      <c r="E2192" s="292">
        <v>6310</v>
      </c>
    </row>
    <row r="2193" spans="1:5" ht="14.4" x14ac:dyDescent="0.55000000000000004">
      <c r="A2193" s="289" t="s">
        <v>2381</v>
      </c>
      <c r="B2193" s="290">
        <v>2000</v>
      </c>
      <c r="D2193" s="291" t="s">
        <v>8666</v>
      </c>
      <c r="E2193" s="292">
        <v>2000</v>
      </c>
    </row>
    <row r="2194" spans="1:5" ht="14.4" x14ac:dyDescent="0.55000000000000004">
      <c r="A2194" s="289" t="s">
        <v>2382</v>
      </c>
      <c r="B2194" s="290">
        <v>2000</v>
      </c>
      <c r="D2194" s="291" t="s">
        <v>8667</v>
      </c>
      <c r="E2194" s="292">
        <v>2000</v>
      </c>
    </row>
    <row r="2195" spans="1:5" ht="14.4" x14ac:dyDescent="0.55000000000000004">
      <c r="A2195" s="289" t="s">
        <v>2383</v>
      </c>
      <c r="B2195" s="290">
        <v>33036.32</v>
      </c>
      <c r="D2195" s="291" t="s">
        <v>8668</v>
      </c>
      <c r="E2195" s="292">
        <v>33036.32</v>
      </c>
    </row>
    <row r="2196" spans="1:5" ht="14.4" x14ac:dyDescent="0.55000000000000004">
      <c r="A2196" s="289" t="s">
        <v>2384</v>
      </c>
      <c r="B2196" s="290">
        <v>111973.31</v>
      </c>
      <c r="D2196" s="291" t="s">
        <v>8669</v>
      </c>
      <c r="E2196" s="292">
        <v>111973.31</v>
      </c>
    </row>
    <row r="2197" spans="1:5" ht="14.4" x14ac:dyDescent="0.55000000000000004">
      <c r="A2197" s="289" t="s">
        <v>2385</v>
      </c>
      <c r="B2197" s="290">
        <v>2024</v>
      </c>
      <c r="D2197" s="291" t="s">
        <v>8670</v>
      </c>
      <c r="E2197" s="292">
        <v>2024</v>
      </c>
    </row>
    <row r="2198" spans="1:5" ht="14.4" x14ac:dyDescent="0.55000000000000004">
      <c r="A2198" s="289" t="s">
        <v>2386</v>
      </c>
      <c r="B2198" s="290">
        <v>2000</v>
      </c>
      <c r="D2198" s="291" t="s">
        <v>8671</v>
      </c>
      <c r="E2198" s="292">
        <v>2000</v>
      </c>
    </row>
    <row r="2199" spans="1:5" ht="14.4" x14ac:dyDescent="0.55000000000000004">
      <c r="A2199" s="289" t="s">
        <v>2387</v>
      </c>
      <c r="B2199" s="290">
        <v>5530.21</v>
      </c>
      <c r="D2199" s="291" t="s">
        <v>8672</v>
      </c>
      <c r="E2199" s="292">
        <v>5530.21</v>
      </c>
    </row>
    <row r="2200" spans="1:5" ht="14.4" x14ac:dyDescent="0.55000000000000004">
      <c r="A2200" s="289" t="s">
        <v>2388</v>
      </c>
      <c r="B2200" s="290">
        <v>567.44000000000005</v>
      </c>
      <c r="D2200" s="291" t="s">
        <v>8673</v>
      </c>
      <c r="E2200" s="292">
        <v>567.44000000000005</v>
      </c>
    </row>
    <row r="2201" spans="1:5" ht="14.4" x14ac:dyDescent="0.55000000000000004">
      <c r="A2201" s="289" t="s">
        <v>2389</v>
      </c>
      <c r="B2201" s="290">
        <v>8990</v>
      </c>
      <c r="D2201" s="291" t="s">
        <v>8674</v>
      </c>
      <c r="E2201" s="292">
        <v>8990</v>
      </c>
    </row>
    <row r="2202" spans="1:5" ht="14.4" x14ac:dyDescent="0.55000000000000004">
      <c r="A2202" s="289" t="s">
        <v>2390</v>
      </c>
      <c r="B2202" s="290">
        <v>32483.27</v>
      </c>
      <c r="D2202" s="291" t="s">
        <v>8675</v>
      </c>
      <c r="E2202" s="292">
        <v>32483.27</v>
      </c>
    </row>
    <row r="2203" spans="1:5" ht="14.4" x14ac:dyDescent="0.55000000000000004">
      <c r="A2203" s="289" t="s">
        <v>2391</v>
      </c>
      <c r="B2203" s="290">
        <v>47946</v>
      </c>
      <c r="D2203" s="291" t="s">
        <v>8676</v>
      </c>
      <c r="E2203" s="292">
        <v>47946</v>
      </c>
    </row>
    <row r="2204" spans="1:5" ht="14.4" x14ac:dyDescent="0.55000000000000004">
      <c r="A2204" s="289" t="s">
        <v>2392</v>
      </c>
      <c r="B2204" s="290">
        <v>6688.43</v>
      </c>
      <c r="D2204" s="291" t="s">
        <v>8677</v>
      </c>
      <c r="E2204" s="292">
        <v>6688.43</v>
      </c>
    </row>
    <row r="2205" spans="1:5" ht="14.4" x14ac:dyDescent="0.55000000000000004">
      <c r="A2205" s="289" t="s">
        <v>2393</v>
      </c>
      <c r="B2205" s="290">
        <v>3300</v>
      </c>
      <c r="D2205" s="291" t="s">
        <v>8678</v>
      </c>
      <c r="E2205" s="292">
        <v>3300</v>
      </c>
    </row>
    <row r="2206" spans="1:5" ht="14.4" x14ac:dyDescent="0.55000000000000004">
      <c r="A2206" s="289" t="s">
        <v>2394</v>
      </c>
      <c r="B2206" s="290">
        <v>15884.4</v>
      </c>
      <c r="D2206" s="291" t="s">
        <v>8679</v>
      </c>
      <c r="E2206" s="292">
        <v>15884.4</v>
      </c>
    </row>
    <row r="2207" spans="1:5" ht="14.4" x14ac:dyDescent="0.55000000000000004">
      <c r="A2207" s="289" t="s">
        <v>2395</v>
      </c>
      <c r="B2207" s="290">
        <v>23395.84</v>
      </c>
      <c r="D2207" s="291" t="s">
        <v>8680</v>
      </c>
      <c r="E2207" s="292">
        <v>23395.84</v>
      </c>
    </row>
    <row r="2208" spans="1:5" ht="14.4" x14ac:dyDescent="0.55000000000000004">
      <c r="A2208" s="289" t="s">
        <v>2396</v>
      </c>
      <c r="B2208" s="290">
        <v>84564</v>
      </c>
      <c r="D2208" s="291" t="s">
        <v>8681</v>
      </c>
      <c r="E2208" s="292">
        <v>84564</v>
      </c>
    </row>
    <row r="2209" spans="1:5" ht="14.4" x14ac:dyDescent="0.55000000000000004">
      <c r="A2209" s="289" t="s">
        <v>2397</v>
      </c>
      <c r="B2209" s="290">
        <v>2000</v>
      </c>
      <c r="D2209" s="291" t="s">
        <v>8682</v>
      </c>
      <c r="E2209" s="292">
        <v>2000</v>
      </c>
    </row>
    <row r="2210" spans="1:5" ht="14.4" x14ac:dyDescent="0.55000000000000004">
      <c r="A2210" s="289" t="s">
        <v>2398</v>
      </c>
      <c r="B2210" s="290">
        <v>2000</v>
      </c>
      <c r="D2210" s="291" t="s">
        <v>8683</v>
      </c>
      <c r="E2210" s="292">
        <v>2000</v>
      </c>
    </row>
    <row r="2211" spans="1:5" ht="14.4" x14ac:dyDescent="0.55000000000000004">
      <c r="A2211" s="289" t="s">
        <v>2399</v>
      </c>
      <c r="B2211" s="290">
        <v>2000</v>
      </c>
      <c r="D2211" s="291" t="s">
        <v>8684</v>
      </c>
      <c r="E2211" s="292">
        <v>2000</v>
      </c>
    </row>
    <row r="2212" spans="1:5" ht="14.4" x14ac:dyDescent="0.55000000000000004">
      <c r="A2212" s="289" t="s">
        <v>2400</v>
      </c>
      <c r="B2212" s="290">
        <v>2217</v>
      </c>
      <c r="D2212" s="291" t="s">
        <v>8685</v>
      </c>
      <c r="E2212" s="292">
        <v>2217</v>
      </c>
    </row>
    <row r="2213" spans="1:5" ht="14.4" x14ac:dyDescent="0.55000000000000004">
      <c r="A2213" s="289" t="s">
        <v>2401</v>
      </c>
      <c r="B2213" s="290">
        <v>2000</v>
      </c>
      <c r="D2213" s="291" t="s">
        <v>8686</v>
      </c>
      <c r="E2213" s="292">
        <v>2000</v>
      </c>
    </row>
    <row r="2214" spans="1:5" ht="14.4" x14ac:dyDescent="0.55000000000000004">
      <c r="A2214" s="289" t="s">
        <v>2402</v>
      </c>
      <c r="B2214" s="290">
        <v>1841</v>
      </c>
      <c r="D2214" s="291" t="s">
        <v>8687</v>
      </c>
      <c r="E2214" s="292">
        <v>1841</v>
      </c>
    </row>
    <row r="2215" spans="1:5" ht="14.4" x14ac:dyDescent="0.55000000000000004">
      <c r="A2215" s="289" t="s">
        <v>2403</v>
      </c>
      <c r="B2215" s="290">
        <v>2000</v>
      </c>
      <c r="D2215" s="291" t="s">
        <v>8688</v>
      </c>
      <c r="E2215" s="292">
        <v>2000</v>
      </c>
    </row>
    <row r="2216" spans="1:5" ht="14.4" x14ac:dyDescent="0.55000000000000004">
      <c r="A2216" s="289" t="s">
        <v>2404</v>
      </c>
      <c r="B2216" s="290">
        <v>249.99</v>
      </c>
      <c r="D2216" s="291" t="s">
        <v>8689</v>
      </c>
      <c r="E2216" s="292">
        <v>249.99</v>
      </c>
    </row>
    <row r="2217" spans="1:5" ht="14.4" x14ac:dyDescent="0.55000000000000004">
      <c r="A2217" s="289" t="s">
        <v>2405</v>
      </c>
      <c r="B2217" s="290">
        <v>14280.22</v>
      </c>
      <c r="D2217" s="291" t="s">
        <v>8690</v>
      </c>
      <c r="E2217" s="292">
        <v>14280.22</v>
      </c>
    </row>
    <row r="2218" spans="1:5" ht="14.4" x14ac:dyDescent="0.55000000000000004">
      <c r="A2218" s="289" t="s">
        <v>2406</v>
      </c>
      <c r="B2218" s="290">
        <v>128345.7</v>
      </c>
      <c r="D2218" s="291" t="s">
        <v>8691</v>
      </c>
      <c r="E2218" s="292">
        <v>128345.7</v>
      </c>
    </row>
    <row r="2219" spans="1:5" ht="14.4" x14ac:dyDescent="0.55000000000000004">
      <c r="A2219" s="289" t="s">
        <v>2407</v>
      </c>
      <c r="B2219" s="290">
        <v>2000</v>
      </c>
      <c r="D2219" s="291" t="s">
        <v>8692</v>
      </c>
      <c r="E2219" s="292">
        <v>2000</v>
      </c>
    </row>
    <row r="2220" spans="1:5" ht="14.4" x14ac:dyDescent="0.55000000000000004">
      <c r="A2220" s="289" t="s">
        <v>2408</v>
      </c>
      <c r="B2220" s="290">
        <v>35569</v>
      </c>
      <c r="D2220" s="291" t="s">
        <v>8693</v>
      </c>
      <c r="E2220" s="292">
        <v>35569</v>
      </c>
    </row>
    <row r="2221" spans="1:5" ht="14.4" x14ac:dyDescent="0.55000000000000004">
      <c r="A2221" s="289" t="s">
        <v>2409</v>
      </c>
      <c r="B2221" s="290">
        <v>20260</v>
      </c>
      <c r="D2221" s="291" t="s">
        <v>8694</v>
      </c>
      <c r="E2221" s="292">
        <v>20260</v>
      </c>
    </row>
    <row r="2222" spans="1:5" ht="14.4" x14ac:dyDescent="0.55000000000000004">
      <c r="A2222" s="289" t="s">
        <v>2410</v>
      </c>
      <c r="B2222" s="290">
        <v>2000</v>
      </c>
      <c r="D2222" s="291" t="s">
        <v>8695</v>
      </c>
      <c r="E2222" s="292">
        <v>2000</v>
      </c>
    </row>
    <row r="2223" spans="1:5" ht="14.4" x14ac:dyDescent="0.55000000000000004">
      <c r="A2223" s="289" t="s">
        <v>2411</v>
      </c>
      <c r="B2223" s="290">
        <v>67956</v>
      </c>
      <c r="D2223" s="291" t="s">
        <v>8696</v>
      </c>
      <c r="E2223" s="292">
        <v>67956</v>
      </c>
    </row>
    <row r="2224" spans="1:5" ht="14.4" x14ac:dyDescent="0.55000000000000004">
      <c r="A2224" s="289" t="s">
        <v>2412</v>
      </c>
      <c r="B2224" s="290">
        <v>2954</v>
      </c>
      <c r="D2224" s="291" t="s">
        <v>8697</v>
      </c>
      <c r="E2224" s="292">
        <v>2954</v>
      </c>
    </row>
    <row r="2225" spans="1:5" ht="14.4" x14ac:dyDescent="0.55000000000000004">
      <c r="A2225" s="289" t="s">
        <v>2413</v>
      </c>
      <c r="B2225" s="290">
        <v>1364.89</v>
      </c>
      <c r="D2225" s="291" t="s">
        <v>8698</v>
      </c>
      <c r="E2225" s="292">
        <v>1364.89</v>
      </c>
    </row>
    <row r="2226" spans="1:5" ht="14.4" x14ac:dyDescent="0.55000000000000004">
      <c r="A2226" s="289" t="s">
        <v>2414</v>
      </c>
      <c r="B2226" s="290">
        <v>3573</v>
      </c>
      <c r="D2226" s="291" t="s">
        <v>8699</v>
      </c>
      <c r="E2226" s="292">
        <v>3573</v>
      </c>
    </row>
    <row r="2227" spans="1:5" ht="14.4" x14ac:dyDescent="0.55000000000000004">
      <c r="A2227" s="289" t="s">
        <v>2415</v>
      </c>
      <c r="B2227" s="290">
        <v>2799</v>
      </c>
      <c r="D2227" s="291" t="s">
        <v>8700</v>
      </c>
      <c r="E2227" s="292">
        <v>2799</v>
      </c>
    </row>
    <row r="2228" spans="1:5" ht="14.4" x14ac:dyDescent="0.55000000000000004">
      <c r="A2228" s="289" t="s">
        <v>2416</v>
      </c>
      <c r="B2228" s="290">
        <v>14550.03</v>
      </c>
      <c r="D2228" s="291" t="s">
        <v>8701</v>
      </c>
      <c r="E2228" s="292">
        <v>14550.03</v>
      </c>
    </row>
    <row r="2229" spans="1:5" ht="14.4" x14ac:dyDescent="0.55000000000000004">
      <c r="A2229" s="289" t="s">
        <v>2417</v>
      </c>
      <c r="B2229" s="290">
        <v>2401</v>
      </c>
      <c r="D2229" s="291" t="s">
        <v>8702</v>
      </c>
      <c r="E2229" s="292">
        <v>2401</v>
      </c>
    </row>
    <row r="2230" spans="1:5" ht="14.4" x14ac:dyDescent="0.55000000000000004">
      <c r="A2230" s="289" t="s">
        <v>2418</v>
      </c>
      <c r="B2230" s="290">
        <v>2000</v>
      </c>
      <c r="D2230" s="291" t="s">
        <v>8703</v>
      </c>
      <c r="E2230" s="292">
        <v>2000</v>
      </c>
    </row>
    <row r="2231" spans="1:5" ht="14.4" x14ac:dyDescent="0.55000000000000004">
      <c r="A2231" s="289" t="s">
        <v>2419</v>
      </c>
      <c r="B2231" s="290">
        <v>9341</v>
      </c>
      <c r="D2231" s="291" t="s">
        <v>8704</v>
      </c>
      <c r="E2231" s="292">
        <v>9341</v>
      </c>
    </row>
    <row r="2232" spans="1:5" ht="14.4" x14ac:dyDescent="0.55000000000000004">
      <c r="A2232" s="289" t="s">
        <v>2420</v>
      </c>
      <c r="B2232" s="290">
        <v>160590</v>
      </c>
      <c r="D2232" s="291" t="s">
        <v>8705</v>
      </c>
      <c r="E2232" s="292">
        <v>160590</v>
      </c>
    </row>
    <row r="2233" spans="1:5" ht="14.4" x14ac:dyDescent="0.55000000000000004">
      <c r="A2233" s="289" t="s">
        <v>2421</v>
      </c>
      <c r="B2233" s="290">
        <v>2000</v>
      </c>
      <c r="D2233" s="291" t="s">
        <v>8706</v>
      </c>
      <c r="E2233" s="292">
        <v>2000</v>
      </c>
    </row>
    <row r="2234" spans="1:5" ht="14.4" x14ac:dyDescent="0.55000000000000004">
      <c r="A2234" s="289" t="s">
        <v>2422</v>
      </c>
      <c r="B2234" s="290">
        <v>2739</v>
      </c>
      <c r="D2234" s="291" t="s">
        <v>8707</v>
      </c>
      <c r="E2234" s="292">
        <v>2739</v>
      </c>
    </row>
    <row r="2235" spans="1:5" ht="14.4" x14ac:dyDescent="0.55000000000000004">
      <c r="A2235" s="289" t="s">
        <v>2423</v>
      </c>
      <c r="B2235" s="290">
        <v>2713</v>
      </c>
      <c r="D2235" s="291" t="s">
        <v>8708</v>
      </c>
      <c r="E2235" s="292">
        <v>2713</v>
      </c>
    </row>
    <row r="2236" spans="1:5" ht="14.4" x14ac:dyDescent="0.55000000000000004">
      <c r="A2236" s="289" t="s">
        <v>2424</v>
      </c>
      <c r="B2236" s="290">
        <v>2000</v>
      </c>
      <c r="D2236" s="291" t="s">
        <v>8709</v>
      </c>
      <c r="E2236" s="292">
        <v>2000</v>
      </c>
    </row>
    <row r="2237" spans="1:5" ht="14.4" x14ac:dyDescent="0.55000000000000004">
      <c r="A2237" s="289" t="s">
        <v>2425</v>
      </c>
      <c r="B2237" s="290">
        <v>645.80999999999995</v>
      </c>
      <c r="D2237" s="291" t="s">
        <v>8710</v>
      </c>
      <c r="E2237" s="292">
        <v>645.80999999999995</v>
      </c>
    </row>
    <row r="2238" spans="1:5" ht="14.4" x14ac:dyDescent="0.55000000000000004">
      <c r="A2238" s="289" t="s">
        <v>2426</v>
      </c>
      <c r="B2238" s="290">
        <v>2000</v>
      </c>
      <c r="D2238" s="291" t="s">
        <v>8711</v>
      </c>
      <c r="E2238" s="292">
        <v>2000</v>
      </c>
    </row>
    <row r="2239" spans="1:5" ht="14.4" x14ac:dyDescent="0.55000000000000004">
      <c r="A2239" s="289" t="s">
        <v>2427</v>
      </c>
      <c r="B2239" s="290">
        <v>2000</v>
      </c>
      <c r="D2239" s="291" t="s">
        <v>8712</v>
      </c>
      <c r="E2239" s="292">
        <v>2000</v>
      </c>
    </row>
    <row r="2240" spans="1:5" ht="14.4" x14ac:dyDescent="0.55000000000000004">
      <c r="A2240" s="289" t="s">
        <v>2428</v>
      </c>
      <c r="B2240" s="290">
        <v>2000</v>
      </c>
      <c r="D2240" s="291" t="s">
        <v>8713</v>
      </c>
      <c r="E2240" s="292">
        <v>2000</v>
      </c>
    </row>
    <row r="2241" spans="1:5" ht="14.4" x14ac:dyDescent="0.55000000000000004">
      <c r="A2241" s="289" t="s">
        <v>2429</v>
      </c>
      <c r="B2241" s="290">
        <v>22990</v>
      </c>
      <c r="D2241" s="291" t="s">
        <v>8714</v>
      </c>
      <c r="E2241" s="292">
        <v>22990</v>
      </c>
    </row>
    <row r="2242" spans="1:5" ht="14.4" x14ac:dyDescent="0.55000000000000004">
      <c r="A2242" s="289" t="s">
        <v>2430</v>
      </c>
      <c r="B2242" s="290">
        <v>4345</v>
      </c>
      <c r="D2242" s="291" t="s">
        <v>8715</v>
      </c>
      <c r="E2242" s="292">
        <v>4345</v>
      </c>
    </row>
    <row r="2243" spans="1:5" ht="14.4" x14ac:dyDescent="0.55000000000000004">
      <c r="A2243" s="289" t="s">
        <v>2431</v>
      </c>
      <c r="B2243" s="290">
        <v>2000</v>
      </c>
      <c r="D2243" s="291" t="s">
        <v>8716</v>
      </c>
      <c r="E2243" s="292">
        <v>2000</v>
      </c>
    </row>
    <row r="2244" spans="1:5" ht="14.4" x14ac:dyDescent="0.55000000000000004">
      <c r="A2244" s="289" t="s">
        <v>2432</v>
      </c>
      <c r="B2244" s="290">
        <v>55244</v>
      </c>
      <c r="D2244" s="291" t="s">
        <v>8717</v>
      </c>
      <c r="E2244" s="292">
        <v>55244</v>
      </c>
    </row>
    <row r="2245" spans="1:5" ht="14.4" x14ac:dyDescent="0.55000000000000004">
      <c r="A2245" s="289" t="s">
        <v>4121</v>
      </c>
      <c r="B2245" s="290">
        <v>2000</v>
      </c>
      <c r="D2245" s="291" t="s">
        <v>10501</v>
      </c>
      <c r="E2245" s="292">
        <v>2000</v>
      </c>
    </row>
    <row r="2246" spans="1:5" ht="14.4" x14ac:dyDescent="0.55000000000000004">
      <c r="A2246" s="289" t="s">
        <v>2433</v>
      </c>
      <c r="B2246" s="290">
        <v>2000</v>
      </c>
      <c r="D2246" s="291" t="s">
        <v>8718</v>
      </c>
      <c r="E2246" s="292">
        <v>2000</v>
      </c>
    </row>
    <row r="2247" spans="1:5" ht="14.4" x14ac:dyDescent="0.55000000000000004">
      <c r="A2247" s="289" t="s">
        <v>2434</v>
      </c>
      <c r="B2247" s="290">
        <v>15445</v>
      </c>
      <c r="D2247" s="291" t="s">
        <v>8719</v>
      </c>
      <c r="E2247" s="292">
        <v>15445</v>
      </c>
    </row>
    <row r="2248" spans="1:5" ht="14.4" x14ac:dyDescent="0.55000000000000004">
      <c r="A2248" s="289" t="s">
        <v>2435</v>
      </c>
      <c r="B2248" s="290">
        <v>26098.55</v>
      </c>
      <c r="D2248" s="291" t="s">
        <v>8720</v>
      </c>
      <c r="E2248" s="292">
        <v>26098.55</v>
      </c>
    </row>
    <row r="2249" spans="1:5" ht="14.4" x14ac:dyDescent="0.55000000000000004">
      <c r="A2249" s="289" t="s">
        <v>2436</v>
      </c>
      <c r="B2249" s="290">
        <v>2000</v>
      </c>
      <c r="D2249" s="291" t="s">
        <v>8721</v>
      </c>
      <c r="E2249" s="292">
        <v>2000</v>
      </c>
    </row>
    <row r="2250" spans="1:5" ht="14.4" x14ac:dyDescent="0.55000000000000004">
      <c r="A2250" s="289" t="s">
        <v>2437</v>
      </c>
      <c r="B2250" s="290">
        <v>903</v>
      </c>
      <c r="D2250" s="291" t="s">
        <v>8722</v>
      </c>
      <c r="E2250" s="292">
        <v>903</v>
      </c>
    </row>
    <row r="2251" spans="1:5" ht="14.4" x14ac:dyDescent="0.55000000000000004">
      <c r="A2251" s="289" t="s">
        <v>2438</v>
      </c>
      <c r="B2251" s="290">
        <v>4842.5200000000004</v>
      </c>
      <c r="D2251" s="291" t="s">
        <v>8723</v>
      </c>
      <c r="E2251" s="292">
        <v>4842.5200000000004</v>
      </c>
    </row>
    <row r="2252" spans="1:5" ht="14.4" x14ac:dyDescent="0.55000000000000004">
      <c r="A2252" s="289" t="s">
        <v>2439</v>
      </c>
      <c r="B2252" s="290">
        <v>7700</v>
      </c>
      <c r="D2252" s="291" t="s">
        <v>8724</v>
      </c>
      <c r="E2252" s="292">
        <v>7700</v>
      </c>
    </row>
    <row r="2253" spans="1:5" ht="14.4" x14ac:dyDescent="0.55000000000000004">
      <c r="A2253" s="289" t="s">
        <v>2440</v>
      </c>
      <c r="B2253" s="290">
        <v>318.44</v>
      </c>
      <c r="D2253" s="291" t="s">
        <v>8725</v>
      </c>
      <c r="E2253" s="292">
        <v>318.44</v>
      </c>
    </row>
    <row r="2254" spans="1:5" ht="14.4" x14ac:dyDescent="0.55000000000000004">
      <c r="A2254" s="289" t="s">
        <v>2441</v>
      </c>
      <c r="B2254" s="290">
        <v>27962.53</v>
      </c>
      <c r="D2254" s="291" t="s">
        <v>8726</v>
      </c>
      <c r="E2254" s="292">
        <v>27962.53</v>
      </c>
    </row>
    <row r="2255" spans="1:5" ht="14.4" x14ac:dyDescent="0.55000000000000004">
      <c r="A2255" s="289" t="s">
        <v>2442</v>
      </c>
      <c r="B2255" s="290">
        <v>9934</v>
      </c>
      <c r="D2255" s="291" t="s">
        <v>8727</v>
      </c>
      <c r="E2255" s="292">
        <v>9934</v>
      </c>
    </row>
    <row r="2256" spans="1:5" ht="14.4" x14ac:dyDescent="0.55000000000000004">
      <c r="A2256" s="289" t="s">
        <v>2443</v>
      </c>
      <c r="B2256" s="290">
        <v>2000</v>
      </c>
      <c r="D2256" s="291" t="s">
        <v>8728</v>
      </c>
      <c r="E2256" s="292">
        <v>2000</v>
      </c>
    </row>
    <row r="2257" spans="1:5" ht="14.4" x14ac:dyDescent="0.55000000000000004">
      <c r="A2257" s="289" t="s">
        <v>2444</v>
      </c>
      <c r="B2257" s="290">
        <v>830</v>
      </c>
      <c r="D2257" s="291" t="s">
        <v>8729</v>
      </c>
      <c r="E2257" s="292">
        <v>830</v>
      </c>
    </row>
    <row r="2258" spans="1:5" ht="14.4" x14ac:dyDescent="0.55000000000000004">
      <c r="A2258" s="289" t="s">
        <v>2445</v>
      </c>
      <c r="B2258" s="290">
        <v>1750</v>
      </c>
      <c r="D2258" s="291" t="s">
        <v>8730</v>
      </c>
      <c r="E2258" s="292">
        <v>1750</v>
      </c>
    </row>
    <row r="2259" spans="1:5" ht="14.4" x14ac:dyDescent="0.55000000000000004">
      <c r="A2259" s="289" t="s">
        <v>4122</v>
      </c>
      <c r="B2259" s="290">
        <v>3390</v>
      </c>
      <c r="D2259" s="291" t="s">
        <v>8731</v>
      </c>
      <c r="E2259" s="292">
        <v>3390</v>
      </c>
    </row>
    <row r="2260" spans="1:5" ht="14.4" x14ac:dyDescent="0.55000000000000004">
      <c r="A2260" s="289" t="s">
        <v>2446</v>
      </c>
      <c r="B2260" s="290">
        <v>8298</v>
      </c>
      <c r="D2260" s="291" t="s">
        <v>8732</v>
      </c>
      <c r="E2260" s="292">
        <v>8298</v>
      </c>
    </row>
    <row r="2261" spans="1:5" ht="14.4" x14ac:dyDescent="0.55000000000000004">
      <c r="A2261" s="289" t="s">
        <v>2447</v>
      </c>
      <c r="B2261" s="290">
        <v>2000</v>
      </c>
      <c r="D2261" s="291" t="s">
        <v>8733</v>
      </c>
      <c r="E2261" s="292">
        <v>2000</v>
      </c>
    </row>
    <row r="2262" spans="1:5" ht="14.4" x14ac:dyDescent="0.55000000000000004">
      <c r="A2262" s="289" t="s">
        <v>2448</v>
      </c>
      <c r="B2262" s="290">
        <v>72809</v>
      </c>
      <c r="D2262" s="291" t="s">
        <v>8734</v>
      </c>
      <c r="E2262" s="292">
        <v>72809</v>
      </c>
    </row>
    <row r="2263" spans="1:5" ht="14.4" x14ac:dyDescent="0.55000000000000004">
      <c r="A2263" s="289" t="s">
        <v>2449</v>
      </c>
      <c r="B2263" s="290">
        <v>2000</v>
      </c>
      <c r="D2263" s="291" t="s">
        <v>8735</v>
      </c>
      <c r="E2263" s="292">
        <v>2000</v>
      </c>
    </row>
    <row r="2264" spans="1:5" ht="14.4" x14ac:dyDescent="0.55000000000000004">
      <c r="A2264" s="289" t="s">
        <v>2450</v>
      </c>
      <c r="B2264" s="290">
        <v>5214</v>
      </c>
      <c r="D2264" s="291" t="s">
        <v>8736</v>
      </c>
      <c r="E2264" s="292">
        <v>5214</v>
      </c>
    </row>
    <row r="2265" spans="1:5" ht="14.4" x14ac:dyDescent="0.55000000000000004">
      <c r="A2265" s="289" t="s">
        <v>2451</v>
      </c>
      <c r="B2265" s="290">
        <v>21215</v>
      </c>
      <c r="D2265" s="291" t="s">
        <v>8737</v>
      </c>
      <c r="E2265" s="292">
        <v>21215</v>
      </c>
    </row>
    <row r="2266" spans="1:5" ht="14.4" x14ac:dyDescent="0.55000000000000004">
      <c r="A2266" s="289" t="s">
        <v>2452</v>
      </c>
      <c r="B2266" s="290">
        <v>2000</v>
      </c>
      <c r="D2266" s="291" t="s">
        <v>8738</v>
      </c>
      <c r="E2266" s="292">
        <v>2000</v>
      </c>
    </row>
    <row r="2267" spans="1:5" ht="14.4" x14ac:dyDescent="0.55000000000000004">
      <c r="A2267" s="289" t="s">
        <v>4123</v>
      </c>
      <c r="B2267" s="290">
        <v>2000</v>
      </c>
      <c r="D2267" s="291" t="s">
        <v>8739</v>
      </c>
      <c r="E2267" s="292">
        <v>2000</v>
      </c>
    </row>
    <row r="2268" spans="1:5" ht="14.4" x14ac:dyDescent="0.55000000000000004">
      <c r="A2268" s="289" t="s">
        <v>2453</v>
      </c>
      <c r="B2268" s="290">
        <v>17876</v>
      </c>
      <c r="D2268" s="291" t="s">
        <v>8740</v>
      </c>
      <c r="E2268" s="292">
        <v>17876</v>
      </c>
    </row>
    <row r="2269" spans="1:5" ht="14.4" x14ac:dyDescent="0.55000000000000004">
      <c r="A2269" s="289" t="s">
        <v>2454</v>
      </c>
      <c r="B2269" s="290">
        <v>2696</v>
      </c>
      <c r="D2269" s="291" t="s">
        <v>8741</v>
      </c>
      <c r="E2269" s="292">
        <v>2696</v>
      </c>
    </row>
    <row r="2270" spans="1:5" ht="14.4" x14ac:dyDescent="0.55000000000000004">
      <c r="A2270" s="289" t="s">
        <v>2455</v>
      </c>
      <c r="B2270" s="290">
        <v>22817</v>
      </c>
      <c r="D2270" s="291" t="s">
        <v>8742</v>
      </c>
      <c r="E2270" s="292">
        <v>22817</v>
      </c>
    </row>
    <row r="2271" spans="1:5" ht="14.4" x14ac:dyDescent="0.55000000000000004">
      <c r="A2271" s="289" t="s">
        <v>2456</v>
      </c>
      <c r="B2271" s="290">
        <v>5797.5</v>
      </c>
      <c r="D2271" s="291" t="s">
        <v>8743</v>
      </c>
      <c r="E2271" s="292">
        <v>5797.5</v>
      </c>
    </row>
    <row r="2272" spans="1:5" ht="14.4" x14ac:dyDescent="0.55000000000000004">
      <c r="A2272" s="289" t="s">
        <v>2457</v>
      </c>
      <c r="B2272" s="290">
        <v>1008</v>
      </c>
      <c r="D2272" s="291" t="s">
        <v>8744</v>
      </c>
      <c r="E2272" s="292">
        <v>1008</v>
      </c>
    </row>
    <row r="2273" spans="1:5" ht="14.4" x14ac:dyDescent="0.55000000000000004">
      <c r="A2273" s="289" t="s">
        <v>2458</v>
      </c>
      <c r="B2273" s="290">
        <v>13940</v>
      </c>
      <c r="D2273" s="291" t="s">
        <v>8745</v>
      </c>
      <c r="E2273" s="292">
        <v>13940</v>
      </c>
    </row>
    <row r="2274" spans="1:5" ht="14.4" x14ac:dyDescent="0.55000000000000004">
      <c r="A2274" s="289" t="s">
        <v>2459</v>
      </c>
      <c r="B2274" s="290">
        <v>437913</v>
      </c>
      <c r="D2274" s="291" t="s">
        <v>8746</v>
      </c>
      <c r="E2274" s="292">
        <v>437913</v>
      </c>
    </row>
    <row r="2275" spans="1:5" ht="14.4" x14ac:dyDescent="0.55000000000000004">
      <c r="A2275" s="289" t="s">
        <v>2460</v>
      </c>
      <c r="B2275" s="290">
        <v>24118</v>
      </c>
      <c r="D2275" s="291" t="s">
        <v>8747</v>
      </c>
      <c r="E2275" s="292">
        <v>24118</v>
      </c>
    </row>
    <row r="2276" spans="1:5" ht="14.4" x14ac:dyDescent="0.55000000000000004">
      <c r="A2276" s="289" t="s">
        <v>2461</v>
      </c>
      <c r="B2276" s="290">
        <v>2400</v>
      </c>
      <c r="D2276" s="291" t="s">
        <v>8748</v>
      </c>
      <c r="E2276" s="292">
        <v>2400</v>
      </c>
    </row>
    <row r="2277" spans="1:5" ht="14.4" x14ac:dyDescent="0.55000000000000004">
      <c r="A2277" s="289" t="s">
        <v>2462</v>
      </c>
      <c r="B2277" s="290">
        <v>2692</v>
      </c>
      <c r="D2277" s="291" t="s">
        <v>8749</v>
      </c>
      <c r="E2277" s="292">
        <v>2692</v>
      </c>
    </row>
    <row r="2278" spans="1:5" ht="14.4" x14ac:dyDescent="0.55000000000000004">
      <c r="A2278" s="289" t="s">
        <v>2463</v>
      </c>
      <c r="B2278" s="290">
        <v>8179</v>
      </c>
      <c r="D2278" s="291" t="s">
        <v>8750</v>
      </c>
      <c r="E2278" s="292">
        <v>8179</v>
      </c>
    </row>
    <row r="2279" spans="1:5" ht="14.4" x14ac:dyDescent="0.55000000000000004">
      <c r="A2279" s="289" t="s">
        <v>2464</v>
      </c>
      <c r="B2279" s="290">
        <v>2000</v>
      </c>
      <c r="D2279" s="291" t="s">
        <v>8751</v>
      </c>
      <c r="E2279" s="292">
        <v>2000</v>
      </c>
    </row>
    <row r="2280" spans="1:5" ht="14.4" x14ac:dyDescent="0.55000000000000004">
      <c r="A2280" s="289" t="s">
        <v>2465</v>
      </c>
      <c r="B2280" s="290">
        <v>2000</v>
      </c>
      <c r="D2280" s="291" t="s">
        <v>8752</v>
      </c>
      <c r="E2280" s="292">
        <v>2000</v>
      </c>
    </row>
    <row r="2281" spans="1:5" ht="14.4" x14ac:dyDescent="0.55000000000000004">
      <c r="A2281" s="289" t="s">
        <v>2466</v>
      </c>
      <c r="B2281" s="290">
        <v>2000</v>
      </c>
      <c r="D2281" s="291" t="s">
        <v>8753</v>
      </c>
      <c r="E2281" s="292">
        <v>2000</v>
      </c>
    </row>
    <row r="2282" spans="1:5" ht="14.4" x14ac:dyDescent="0.55000000000000004">
      <c r="A2282" s="289" t="s">
        <v>2467</v>
      </c>
      <c r="B2282" s="290">
        <v>2000</v>
      </c>
      <c r="D2282" s="291" t="s">
        <v>8754</v>
      </c>
      <c r="E2282" s="292">
        <v>2000</v>
      </c>
    </row>
    <row r="2283" spans="1:5" ht="14.4" x14ac:dyDescent="0.55000000000000004">
      <c r="A2283" s="289" t="s">
        <v>4124</v>
      </c>
      <c r="B2283" s="290">
        <v>2000</v>
      </c>
      <c r="D2283" s="291" t="s">
        <v>10502</v>
      </c>
      <c r="E2283" s="292">
        <v>2000</v>
      </c>
    </row>
    <row r="2284" spans="1:5" ht="14.4" x14ac:dyDescent="0.55000000000000004">
      <c r="A2284" s="289" t="s">
        <v>2468</v>
      </c>
      <c r="B2284" s="290">
        <v>3458.7</v>
      </c>
      <c r="D2284" s="291" t="s">
        <v>8755</v>
      </c>
      <c r="E2284" s="292">
        <v>3458.7</v>
      </c>
    </row>
    <row r="2285" spans="1:5" ht="14.4" x14ac:dyDescent="0.55000000000000004">
      <c r="A2285" s="289" t="s">
        <v>2469</v>
      </c>
      <c r="B2285" s="290">
        <v>2000</v>
      </c>
      <c r="D2285" s="291" t="s">
        <v>8756</v>
      </c>
      <c r="E2285" s="292">
        <v>2000</v>
      </c>
    </row>
    <row r="2286" spans="1:5" ht="14.4" x14ac:dyDescent="0.55000000000000004">
      <c r="A2286" s="289" t="s">
        <v>2470</v>
      </c>
      <c r="B2286" s="290">
        <v>2000</v>
      </c>
      <c r="D2286" s="291" t="s">
        <v>8757</v>
      </c>
      <c r="E2286" s="292">
        <v>2000</v>
      </c>
    </row>
    <row r="2287" spans="1:5" ht="14.4" x14ac:dyDescent="0.55000000000000004">
      <c r="A2287" s="289" t="s">
        <v>2471</v>
      </c>
      <c r="B2287" s="290">
        <v>1984.25</v>
      </c>
      <c r="D2287" s="291" t="s">
        <v>8758</v>
      </c>
      <c r="E2287" s="292">
        <v>1984.25</v>
      </c>
    </row>
    <row r="2288" spans="1:5" ht="14.4" x14ac:dyDescent="0.55000000000000004">
      <c r="A2288" s="289" t="s">
        <v>2472</v>
      </c>
      <c r="B2288" s="290">
        <v>15000</v>
      </c>
      <c r="D2288" s="291" t="s">
        <v>8759</v>
      </c>
      <c r="E2288" s="292">
        <v>15000</v>
      </c>
    </row>
    <row r="2289" spans="1:5" ht="14.4" x14ac:dyDescent="0.55000000000000004">
      <c r="A2289" s="289" t="s">
        <v>2473</v>
      </c>
      <c r="B2289" s="290">
        <v>2000</v>
      </c>
      <c r="D2289" s="291" t="s">
        <v>8760</v>
      </c>
      <c r="E2289" s="292">
        <v>2000</v>
      </c>
    </row>
    <row r="2290" spans="1:5" ht="14.4" x14ac:dyDescent="0.55000000000000004">
      <c r="A2290" s="289" t="s">
        <v>4125</v>
      </c>
      <c r="B2290" s="290">
        <v>2000</v>
      </c>
      <c r="D2290" s="291" t="s">
        <v>8761</v>
      </c>
      <c r="E2290" s="292">
        <v>2000</v>
      </c>
    </row>
    <row r="2291" spans="1:5" ht="14.4" x14ac:dyDescent="0.55000000000000004">
      <c r="A2291" s="289" t="s">
        <v>2474</v>
      </c>
      <c r="B2291" s="290">
        <v>2000</v>
      </c>
      <c r="D2291" s="291" t="s">
        <v>8762</v>
      </c>
      <c r="E2291" s="292">
        <v>2000</v>
      </c>
    </row>
    <row r="2292" spans="1:5" ht="14.4" x14ac:dyDescent="0.55000000000000004">
      <c r="A2292" s="289" t="s">
        <v>2475</v>
      </c>
      <c r="B2292" s="290">
        <v>9506</v>
      </c>
      <c r="D2292" s="291" t="s">
        <v>8763</v>
      </c>
      <c r="E2292" s="292">
        <v>9506</v>
      </c>
    </row>
    <row r="2293" spans="1:5" ht="14.4" x14ac:dyDescent="0.55000000000000004">
      <c r="A2293" s="289" t="s">
        <v>2476</v>
      </c>
      <c r="B2293" s="290">
        <v>1150</v>
      </c>
      <c r="D2293" s="291" t="s">
        <v>8764</v>
      </c>
      <c r="E2293" s="292">
        <v>1150</v>
      </c>
    </row>
    <row r="2294" spans="1:5" ht="14.4" x14ac:dyDescent="0.55000000000000004">
      <c r="A2294" s="289" t="s">
        <v>2477</v>
      </c>
      <c r="B2294" s="290">
        <v>4320</v>
      </c>
      <c r="D2294" s="291" t="s">
        <v>8765</v>
      </c>
      <c r="E2294" s="292">
        <v>4320</v>
      </c>
    </row>
    <row r="2295" spans="1:5" ht="14.4" x14ac:dyDescent="0.55000000000000004">
      <c r="A2295" s="289" t="s">
        <v>2478</v>
      </c>
      <c r="B2295" s="290">
        <v>64611.81</v>
      </c>
      <c r="D2295" s="291" t="s">
        <v>8766</v>
      </c>
      <c r="E2295" s="292">
        <v>64611.81</v>
      </c>
    </row>
    <row r="2296" spans="1:5" ht="14.4" x14ac:dyDescent="0.55000000000000004">
      <c r="A2296" s="289" t="s">
        <v>2479</v>
      </c>
      <c r="B2296" s="290">
        <v>35214</v>
      </c>
      <c r="D2296" s="291" t="s">
        <v>8767</v>
      </c>
      <c r="E2296" s="292">
        <v>35214</v>
      </c>
    </row>
    <row r="2297" spans="1:5" ht="14.4" x14ac:dyDescent="0.55000000000000004">
      <c r="A2297" s="289" t="s">
        <v>2480</v>
      </c>
      <c r="B2297" s="290">
        <v>87030.34</v>
      </c>
      <c r="D2297" s="291" t="s">
        <v>8768</v>
      </c>
      <c r="E2297" s="292">
        <v>87030.34</v>
      </c>
    </row>
    <row r="2298" spans="1:5" ht="14.4" x14ac:dyDescent="0.55000000000000004">
      <c r="A2298" s="289" t="s">
        <v>2481</v>
      </c>
      <c r="B2298" s="290">
        <v>750</v>
      </c>
      <c r="D2298" s="291" t="s">
        <v>8769</v>
      </c>
      <c r="E2298" s="292">
        <v>750</v>
      </c>
    </row>
    <row r="2299" spans="1:5" ht="14.4" x14ac:dyDescent="0.55000000000000004">
      <c r="A2299" s="289" t="s">
        <v>2482</v>
      </c>
      <c r="B2299" s="290">
        <v>2000</v>
      </c>
      <c r="D2299" s="291" t="s">
        <v>8770</v>
      </c>
      <c r="E2299" s="292">
        <v>2000</v>
      </c>
    </row>
    <row r="2300" spans="1:5" ht="14.4" x14ac:dyDescent="0.55000000000000004">
      <c r="A2300" s="289" t="s">
        <v>2483</v>
      </c>
      <c r="B2300" s="290">
        <v>6462</v>
      </c>
      <c r="D2300" s="291" t="s">
        <v>8771</v>
      </c>
      <c r="E2300" s="292">
        <v>6462</v>
      </c>
    </row>
    <row r="2301" spans="1:5" ht="14.4" x14ac:dyDescent="0.55000000000000004">
      <c r="A2301" s="289" t="s">
        <v>2484</v>
      </c>
      <c r="B2301" s="290">
        <v>2809</v>
      </c>
      <c r="D2301" s="291" t="s">
        <v>8772</v>
      </c>
      <c r="E2301" s="292">
        <v>2809</v>
      </c>
    </row>
    <row r="2302" spans="1:5" ht="14.4" x14ac:dyDescent="0.55000000000000004">
      <c r="A2302" s="289" t="s">
        <v>2485</v>
      </c>
      <c r="B2302" s="290">
        <v>76385</v>
      </c>
      <c r="D2302" s="291" t="s">
        <v>8773</v>
      </c>
      <c r="E2302" s="292">
        <v>76385</v>
      </c>
    </row>
    <row r="2303" spans="1:5" ht="14.4" x14ac:dyDescent="0.55000000000000004">
      <c r="A2303" s="289" t="s">
        <v>2486</v>
      </c>
      <c r="B2303" s="290">
        <v>1767</v>
      </c>
      <c r="D2303" s="291" t="s">
        <v>8774</v>
      </c>
      <c r="E2303" s="292">
        <v>1767</v>
      </c>
    </row>
    <row r="2304" spans="1:5" ht="14.4" x14ac:dyDescent="0.55000000000000004">
      <c r="A2304" s="289" t="s">
        <v>2487</v>
      </c>
      <c r="B2304" s="290">
        <v>2000</v>
      </c>
      <c r="D2304" s="291" t="s">
        <v>8775</v>
      </c>
      <c r="E2304" s="292">
        <v>2000</v>
      </c>
    </row>
    <row r="2305" spans="1:5" ht="14.4" x14ac:dyDescent="0.55000000000000004">
      <c r="A2305" s="289" t="s">
        <v>2488</v>
      </c>
      <c r="B2305" s="290">
        <v>3467</v>
      </c>
      <c r="D2305" s="291" t="s">
        <v>8776</v>
      </c>
      <c r="E2305" s="292">
        <v>3467</v>
      </c>
    </row>
    <row r="2306" spans="1:5" ht="14.4" x14ac:dyDescent="0.55000000000000004">
      <c r="A2306" s="289" t="s">
        <v>2489</v>
      </c>
      <c r="B2306" s="290">
        <v>1497.05</v>
      </c>
      <c r="D2306" s="291" t="s">
        <v>8777</v>
      </c>
      <c r="E2306" s="292">
        <v>1497.05</v>
      </c>
    </row>
    <row r="2307" spans="1:5" ht="14.4" x14ac:dyDescent="0.55000000000000004">
      <c r="A2307" s="289" t="s">
        <v>2490</v>
      </c>
      <c r="B2307" s="290">
        <v>23851.62</v>
      </c>
      <c r="D2307" s="291" t="s">
        <v>8778</v>
      </c>
      <c r="E2307" s="292">
        <v>23851.62</v>
      </c>
    </row>
    <row r="2308" spans="1:5" ht="14.4" x14ac:dyDescent="0.55000000000000004">
      <c r="A2308" s="289" t="s">
        <v>2491</v>
      </c>
      <c r="B2308" s="290">
        <v>13175</v>
      </c>
      <c r="D2308" s="291" t="s">
        <v>8779</v>
      </c>
      <c r="E2308" s="292">
        <v>13175</v>
      </c>
    </row>
    <row r="2309" spans="1:5" ht="14.4" x14ac:dyDescent="0.55000000000000004">
      <c r="A2309" s="289" t="s">
        <v>2492</v>
      </c>
      <c r="B2309" s="290">
        <v>4084</v>
      </c>
      <c r="D2309" s="291" t="s">
        <v>8780</v>
      </c>
      <c r="E2309" s="292">
        <v>4084</v>
      </c>
    </row>
    <row r="2310" spans="1:5" ht="14.4" x14ac:dyDescent="0.55000000000000004">
      <c r="A2310" s="289" t="s">
        <v>2493</v>
      </c>
      <c r="B2310" s="290">
        <v>8683.7199999999993</v>
      </c>
      <c r="D2310" s="291" t="s">
        <v>8781</v>
      </c>
      <c r="E2310" s="292">
        <v>8683.7199999999993</v>
      </c>
    </row>
    <row r="2311" spans="1:5" ht="14.4" x14ac:dyDescent="0.55000000000000004">
      <c r="A2311" s="289" t="s">
        <v>2494</v>
      </c>
      <c r="B2311" s="290">
        <v>1179.18</v>
      </c>
      <c r="D2311" s="291" t="s">
        <v>8782</v>
      </c>
      <c r="E2311" s="292">
        <v>1179.18</v>
      </c>
    </row>
    <row r="2312" spans="1:5" ht="14.4" x14ac:dyDescent="0.55000000000000004">
      <c r="A2312" s="289" t="s">
        <v>2495</v>
      </c>
      <c r="B2312" s="290">
        <v>60889</v>
      </c>
      <c r="D2312" s="291" t="s">
        <v>8783</v>
      </c>
      <c r="E2312" s="292">
        <v>60889</v>
      </c>
    </row>
    <row r="2313" spans="1:5" ht="14.4" x14ac:dyDescent="0.55000000000000004">
      <c r="A2313" s="289" t="s">
        <v>2496</v>
      </c>
      <c r="B2313" s="290">
        <v>2000</v>
      </c>
      <c r="D2313" s="291" t="s">
        <v>8784</v>
      </c>
      <c r="E2313" s="292">
        <v>2000</v>
      </c>
    </row>
    <row r="2314" spans="1:5" ht="14.4" x14ac:dyDescent="0.55000000000000004">
      <c r="A2314" s="289" t="s">
        <v>2497</v>
      </c>
      <c r="B2314" s="290">
        <v>4621.28</v>
      </c>
      <c r="D2314" s="291" t="s">
        <v>8785</v>
      </c>
      <c r="E2314" s="292">
        <v>4621.28</v>
      </c>
    </row>
    <row r="2315" spans="1:5" ht="14.4" x14ac:dyDescent="0.55000000000000004">
      <c r="A2315" s="289" t="s">
        <v>2498</v>
      </c>
      <c r="B2315" s="290">
        <v>37560</v>
      </c>
      <c r="D2315" s="291" t="s">
        <v>8786</v>
      </c>
      <c r="E2315" s="292">
        <v>37560</v>
      </c>
    </row>
    <row r="2316" spans="1:5" ht="14.4" x14ac:dyDescent="0.55000000000000004">
      <c r="A2316" s="289" t="s">
        <v>2499</v>
      </c>
      <c r="B2316" s="290">
        <v>10548</v>
      </c>
      <c r="D2316" s="291" t="s">
        <v>8787</v>
      </c>
      <c r="E2316" s="292">
        <v>10548</v>
      </c>
    </row>
    <row r="2317" spans="1:5" ht="14.4" x14ac:dyDescent="0.55000000000000004">
      <c r="A2317" s="289" t="s">
        <v>4126</v>
      </c>
      <c r="B2317" s="290">
        <v>3721</v>
      </c>
      <c r="D2317" s="291" t="s">
        <v>10503</v>
      </c>
      <c r="E2317" s="292">
        <v>3721</v>
      </c>
    </row>
    <row r="2318" spans="1:5" ht="14.4" x14ac:dyDescent="0.55000000000000004">
      <c r="A2318" s="289" t="s">
        <v>2500</v>
      </c>
      <c r="B2318" s="290">
        <v>70151</v>
      </c>
      <c r="D2318" s="291" t="s">
        <v>8788</v>
      </c>
      <c r="E2318" s="292">
        <v>70151</v>
      </c>
    </row>
    <row r="2319" spans="1:5" ht="14.4" x14ac:dyDescent="0.55000000000000004">
      <c r="A2319" s="289" t="s">
        <v>2501</v>
      </c>
      <c r="B2319" s="290">
        <v>1637.08</v>
      </c>
      <c r="D2319" s="291" t="s">
        <v>8789</v>
      </c>
      <c r="E2319" s="292">
        <v>1637.08</v>
      </c>
    </row>
    <row r="2320" spans="1:5" ht="14.4" x14ac:dyDescent="0.55000000000000004">
      <c r="A2320" s="289" t="s">
        <v>2502</v>
      </c>
      <c r="B2320" s="290">
        <v>2000</v>
      </c>
      <c r="D2320" s="291" t="s">
        <v>8790</v>
      </c>
      <c r="E2320" s="292">
        <v>2000</v>
      </c>
    </row>
    <row r="2321" spans="1:5" ht="14.4" x14ac:dyDescent="0.55000000000000004">
      <c r="A2321" s="289" t="s">
        <v>2503</v>
      </c>
      <c r="B2321" s="290">
        <v>25907</v>
      </c>
      <c r="D2321" s="291" t="s">
        <v>8791</v>
      </c>
      <c r="E2321" s="292">
        <v>25907</v>
      </c>
    </row>
    <row r="2322" spans="1:5" ht="14.4" x14ac:dyDescent="0.55000000000000004">
      <c r="A2322" s="289" t="s">
        <v>2504</v>
      </c>
      <c r="B2322" s="290">
        <v>2000</v>
      </c>
      <c r="D2322" s="291" t="s">
        <v>8792</v>
      </c>
      <c r="E2322" s="292">
        <v>2000</v>
      </c>
    </row>
    <row r="2323" spans="1:5" ht="14.4" x14ac:dyDescent="0.55000000000000004">
      <c r="A2323" s="289" t="s">
        <v>2505</v>
      </c>
      <c r="B2323" s="290">
        <v>40791</v>
      </c>
      <c r="D2323" s="291" t="s">
        <v>8793</v>
      </c>
      <c r="E2323" s="292">
        <v>40791</v>
      </c>
    </row>
    <row r="2324" spans="1:5" ht="14.4" x14ac:dyDescent="0.55000000000000004">
      <c r="A2324" s="289" t="s">
        <v>2506</v>
      </c>
      <c r="B2324" s="290">
        <v>158527</v>
      </c>
      <c r="D2324" s="291" t="s">
        <v>8794</v>
      </c>
      <c r="E2324" s="292">
        <v>158527</v>
      </c>
    </row>
    <row r="2325" spans="1:5" ht="14.4" x14ac:dyDescent="0.55000000000000004">
      <c r="A2325" s="289" t="s">
        <v>2507</v>
      </c>
      <c r="B2325" s="290">
        <v>273</v>
      </c>
      <c r="D2325" s="291" t="s">
        <v>8795</v>
      </c>
      <c r="E2325" s="292">
        <v>273</v>
      </c>
    </row>
    <row r="2326" spans="1:5" ht="14.4" x14ac:dyDescent="0.55000000000000004">
      <c r="A2326" s="289" t="s">
        <v>2508</v>
      </c>
      <c r="B2326" s="290">
        <v>2000</v>
      </c>
      <c r="D2326" s="291" t="s">
        <v>8796</v>
      </c>
      <c r="E2326" s="292">
        <v>2000</v>
      </c>
    </row>
    <row r="2327" spans="1:5" ht="14.4" x14ac:dyDescent="0.55000000000000004">
      <c r="A2327" s="289" t="s">
        <v>2509</v>
      </c>
      <c r="B2327" s="290">
        <v>19337.38</v>
      </c>
      <c r="D2327" s="291" t="s">
        <v>8797</v>
      </c>
      <c r="E2327" s="292">
        <v>19337.38</v>
      </c>
    </row>
    <row r="2328" spans="1:5" ht="14.4" x14ac:dyDescent="0.55000000000000004">
      <c r="A2328" s="289" t="s">
        <v>2510</v>
      </c>
      <c r="B2328" s="290">
        <v>6096</v>
      </c>
      <c r="D2328" s="291" t="s">
        <v>8798</v>
      </c>
      <c r="E2328" s="292">
        <v>6096</v>
      </c>
    </row>
    <row r="2329" spans="1:5" ht="14.4" x14ac:dyDescent="0.55000000000000004">
      <c r="A2329" s="289" t="s">
        <v>2511</v>
      </c>
      <c r="B2329" s="290">
        <v>15940</v>
      </c>
      <c r="D2329" s="291" t="s">
        <v>8799</v>
      </c>
      <c r="E2329" s="292">
        <v>15940</v>
      </c>
    </row>
    <row r="2330" spans="1:5" ht="14.4" x14ac:dyDescent="0.55000000000000004">
      <c r="A2330" s="289" t="s">
        <v>2512</v>
      </c>
      <c r="B2330" s="290">
        <v>17467</v>
      </c>
      <c r="D2330" s="291" t="s">
        <v>8800</v>
      </c>
      <c r="E2330" s="292">
        <v>17467</v>
      </c>
    </row>
    <row r="2331" spans="1:5" ht="14.4" x14ac:dyDescent="0.55000000000000004">
      <c r="A2331" s="289" t="s">
        <v>2513</v>
      </c>
      <c r="B2331" s="290">
        <v>2919.17</v>
      </c>
      <c r="D2331" s="291" t="s">
        <v>8801</v>
      </c>
      <c r="E2331" s="292">
        <v>2919.17</v>
      </c>
    </row>
    <row r="2332" spans="1:5" ht="14.4" x14ac:dyDescent="0.55000000000000004">
      <c r="A2332" s="289" t="s">
        <v>2514</v>
      </c>
      <c r="B2332" s="290">
        <v>11623</v>
      </c>
      <c r="D2332" s="291" t="s">
        <v>8802</v>
      </c>
      <c r="E2332" s="292">
        <v>11623</v>
      </c>
    </row>
    <row r="2333" spans="1:5" ht="14.4" x14ac:dyDescent="0.55000000000000004">
      <c r="A2333" s="289" t="s">
        <v>2515</v>
      </c>
      <c r="B2333" s="290">
        <v>13878.72</v>
      </c>
      <c r="D2333" s="291" t="s">
        <v>8803</v>
      </c>
      <c r="E2333" s="292">
        <v>13878.72</v>
      </c>
    </row>
    <row r="2334" spans="1:5" ht="14.4" x14ac:dyDescent="0.55000000000000004">
      <c r="A2334" s="289" t="s">
        <v>2516</v>
      </c>
      <c r="B2334" s="290">
        <v>2412</v>
      </c>
      <c r="D2334" s="291" t="s">
        <v>8804</v>
      </c>
      <c r="E2334" s="292">
        <v>2412</v>
      </c>
    </row>
    <row r="2335" spans="1:5" ht="14.4" x14ac:dyDescent="0.55000000000000004">
      <c r="A2335" s="289" t="s">
        <v>2517</v>
      </c>
      <c r="B2335" s="290">
        <v>3635</v>
      </c>
      <c r="D2335" s="291" t="s">
        <v>8805</v>
      </c>
      <c r="E2335" s="292">
        <v>3635</v>
      </c>
    </row>
    <row r="2336" spans="1:5" ht="14.4" x14ac:dyDescent="0.55000000000000004">
      <c r="A2336" s="289" t="s">
        <v>2518</v>
      </c>
      <c r="B2336" s="290">
        <v>11186</v>
      </c>
      <c r="D2336" s="291" t="s">
        <v>8806</v>
      </c>
      <c r="E2336" s="292">
        <v>11186</v>
      </c>
    </row>
    <row r="2337" spans="1:5" ht="14.4" x14ac:dyDescent="0.55000000000000004">
      <c r="A2337" s="289" t="s">
        <v>2519</v>
      </c>
      <c r="B2337" s="290">
        <v>2000</v>
      </c>
      <c r="D2337" s="291" t="s">
        <v>8807</v>
      </c>
      <c r="E2337" s="292">
        <v>2000</v>
      </c>
    </row>
    <row r="2338" spans="1:5" ht="14.4" x14ac:dyDescent="0.55000000000000004">
      <c r="A2338" s="289" t="s">
        <v>2520</v>
      </c>
      <c r="B2338" s="290">
        <v>7781</v>
      </c>
      <c r="D2338" s="291" t="s">
        <v>8808</v>
      </c>
      <c r="E2338" s="292">
        <v>7781</v>
      </c>
    </row>
    <row r="2339" spans="1:5" ht="14.4" x14ac:dyDescent="0.55000000000000004">
      <c r="A2339" s="289" t="s">
        <v>2521</v>
      </c>
      <c r="B2339" s="290">
        <v>2000</v>
      </c>
      <c r="D2339" s="291" t="s">
        <v>8809</v>
      </c>
      <c r="E2339" s="292">
        <v>2000</v>
      </c>
    </row>
    <row r="2340" spans="1:5" ht="14.4" x14ac:dyDescent="0.55000000000000004">
      <c r="A2340" s="289" t="s">
        <v>2522</v>
      </c>
      <c r="B2340" s="290">
        <v>2000</v>
      </c>
      <c r="D2340" s="291" t="s">
        <v>8810</v>
      </c>
      <c r="E2340" s="292">
        <v>2000</v>
      </c>
    </row>
    <row r="2341" spans="1:5" ht="14.4" x14ac:dyDescent="0.55000000000000004">
      <c r="A2341" s="289" t="s">
        <v>2523</v>
      </c>
      <c r="B2341" s="290">
        <v>68757.679999999993</v>
      </c>
      <c r="D2341" s="291" t="s">
        <v>8811</v>
      </c>
      <c r="E2341" s="292">
        <v>68757.679999999993</v>
      </c>
    </row>
    <row r="2342" spans="1:5" ht="14.4" x14ac:dyDescent="0.55000000000000004">
      <c r="A2342" s="289" t="s">
        <v>2524</v>
      </c>
      <c r="B2342" s="290">
        <v>4257</v>
      </c>
      <c r="D2342" s="291" t="s">
        <v>8812</v>
      </c>
      <c r="E2342" s="292">
        <v>4257</v>
      </c>
    </row>
    <row r="2343" spans="1:5" ht="14.4" x14ac:dyDescent="0.55000000000000004">
      <c r="A2343" s="289" t="s">
        <v>4127</v>
      </c>
      <c r="B2343" s="290">
        <v>303</v>
      </c>
      <c r="D2343" s="291" t="s">
        <v>10504</v>
      </c>
      <c r="E2343" s="292">
        <v>303</v>
      </c>
    </row>
    <row r="2344" spans="1:5" ht="14.4" x14ac:dyDescent="0.55000000000000004">
      <c r="A2344" s="289" t="s">
        <v>4128</v>
      </c>
      <c r="B2344" s="290">
        <v>2138.69</v>
      </c>
      <c r="D2344" s="291" t="s">
        <v>8813</v>
      </c>
      <c r="E2344" s="292">
        <v>2138.69</v>
      </c>
    </row>
    <row r="2345" spans="1:5" ht="14.4" x14ac:dyDescent="0.55000000000000004">
      <c r="A2345" s="289" t="s">
        <v>2525</v>
      </c>
      <c r="B2345" s="290">
        <v>1147</v>
      </c>
      <c r="D2345" s="291" t="s">
        <v>8814</v>
      </c>
      <c r="E2345" s="292">
        <v>1147</v>
      </c>
    </row>
    <row r="2346" spans="1:5" ht="14.4" x14ac:dyDescent="0.55000000000000004">
      <c r="A2346" s="289" t="s">
        <v>2526</v>
      </c>
      <c r="B2346" s="290">
        <v>20760.849999999999</v>
      </c>
      <c r="D2346" s="291" t="s">
        <v>8815</v>
      </c>
      <c r="E2346" s="292">
        <v>20760.849999999999</v>
      </c>
    </row>
    <row r="2347" spans="1:5" ht="14.4" x14ac:dyDescent="0.55000000000000004">
      <c r="A2347" s="289" t="s">
        <v>2527</v>
      </c>
      <c r="B2347" s="290">
        <v>2467</v>
      </c>
      <c r="D2347" s="291" t="s">
        <v>8816</v>
      </c>
      <c r="E2347" s="292">
        <v>2467</v>
      </c>
    </row>
    <row r="2348" spans="1:5" ht="14.4" x14ac:dyDescent="0.55000000000000004">
      <c r="A2348" s="289" t="s">
        <v>2528</v>
      </c>
      <c r="B2348" s="290">
        <v>2903</v>
      </c>
      <c r="D2348" s="291" t="s">
        <v>8817</v>
      </c>
      <c r="E2348" s="292">
        <v>2903</v>
      </c>
    </row>
    <row r="2349" spans="1:5" ht="14.4" x14ac:dyDescent="0.55000000000000004">
      <c r="A2349" s="289" t="s">
        <v>2529</v>
      </c>
      <c r="B2349" s="290">
        <v>268346</v>
      </c>
      <c r="D2349" s="291" t="s">
        <v>8818</v>
      </c>
      <c r="E2349" s="292">
        <v>268346</v>
      </c>
    </row>
    <row r="2350" spans="1:5" ht="14.4" x14ac:dyDescent="0.55000000000000004">
      <c r="A2350" s="289" t="s">
        <v>4129</v>
      </c>
      <c r="B2350" s="290">
        <v>1999.25</v>
      </c>
      <c r="D2350" s="291" t="s">
        <v>10505</v>
      </c>
      <c r="E2350" s="292">
        <v>1999.25</v>
      </c>
    </row>
    <row r="2351" spans="1:5" ht="14.4" x14ac:dyDescent="0.55000000000000004">
      <c r="A2351" s="289" t="s">
        <v>2530</v>
      </c>
      <c r="B2351" s="290">
        <v>2000</v>
      </c>
      <c r="D2351" s="291" t="s">
        <v>8819</v>
      </c>
      <c r="E2351" s="292">
        <v>2000</v>
      </c>
    </row>
    <row r="2352" spans="1:5" ht="14.4" x14ac:dyDescent="0.55000000000000004">
      <c r="A2352" s="289" t="s">
        <v>2531</v>
      </c>
      <c r="B2352" s="290">
        <v>2000</v>
      </c>
      <c r="D2352" s="291" t="s">
        <v>8820</v>
      </c>
      <c r="E2352" s="292">
        <v>2000</v>
      </c>
    </row>
    <row r="2353" spans="1:5" ht="14.4" x14ac:dyDescent="0.55000000000000004">
      <c r="A2353" s="289" t="s">
        <v>2532</v>
      </c>
      <c r="B2353" s="290">
        <v>8360.75</v>
      </c>
      <c r="D2353" s="291" t="s">
        <v>8821</v>
      </c>
      <c r="E2353" s="292">
        <v>8360.75</v>
      </c>
    </row>
    <row r="2354" spans="1:5" ht="14.4" x14ac:dyDescent="0.55000000000000004">
      <c r="A2354" s="289" t="s">
        <v>2533</v>
      </c>
      <c r="B2354" s="290">
        <v>2002</v>
      </c>
      <c r="D2354" s="291" t="s">
        <v>8822</v>
      </c>
      <c r="E2354" s="292">
        <v>2002</v>
      </c>
    </row>
    <row r="2355" spans="1:5" ht="14.4" x14ac:dyDescent="0.55000000000000004">
      <c r="A2355" s="289" t="s">
        <v>2534</v>
      </c>
      <c r="B2355" s="290">
        <v>2000</v>
      </c>
      <c r="D2355" s="291" t="s">
        <v>8823</v>
      </c>
      <c r="E2355" s="292">
        <v>2000</v>
      </c>
    </row>
    <row r="2356" spans="1:5" ht="14.4" x14ac:dyDescent="0.55000000000000004">
      <c r="A2356" s="289" t="s">
        <v>2535</v>
      </c>
      <c r="B2356" s="290">
        <v>698</v>
      </c>
      <c r="D2356" s="291" t="s">
        <v>10506</v>
      </c>
      <c r="E2356" s="292">
        <v>698</v>
      </c>
    </row>
    <row r="2357" spans="1:5" ht="14.4" x14ac:dyDescent="0.55000000000000004">
      <c r="A2357" s="289" t="s">
        <v>2536</v>
      </c>
      <c r="B2357" s="290">
        <v>375</v>
      </c>
      <c r="D2357" s="291" t="s">
        <v>8824</v>
      </c>
      <c r="E2357" s="292">
        <v>375</v>
      </c>
    </row>
    <row r="2358" spans="1:5" ht="14.4" x14ac:dyDescent="0.55000000000000004">
      <c r="A2358" s="289" t="s">
        <v>2537</v>
      </c>
      <c r="B2358" s="290">
        <v>2000</v>
      </c>
      <c r="D2358" s="291" t="s">
        <v>8825</v>
      </c>
      <c r="E2358" s="292">
        <v>2000</v>
      </c>
    </row>
    <row r="2359" spans="1:5" ht="14.4" x14ac:dyDescent="0.55000000000000004">
      <c r="A2359" s="289" t="s">
        <v>2538</v>
      </c>
      <c r="B2359" s="290">
        <v>2000</v>
      </c>
      <c r="D2359" s="291" t="s">
        <v>8826</v>
      </c>
      <c r="E2359" s="292">
        <v>2000</v>
      </c>
    </row>
    <row r="2360" spans="1:5" ht="14.4" x14ac:dyDescent="0.55000000000000004">
      <c r="A2360" s="289" t="s">
        <v>2539</v>
      </c>
      <c r="B2360" s="290">
        <v>2000</v>
      </c>
      <c r="D2360" s="291" t="s">
        <v>8827</v>
      </c>
      <c r="E2360" s="292">
        <v>2000</v>
      </c>
    </row>
    <row r="2361" spans="1:5" ht="14.4" x14ac:dyDescent="0.55000000000000004">
      <c r="A2361" s="289" t="s">
        <v>4130</v>
      </c>
      <c r="B2361" s="290">
        <v>2000</v>
      </c>
      <c r="D2361" s="291" t="s">
        <v>8828</v>
      </c>
      <c r="E2361" s="292">
        <v>2000</v>
      </c>
    </row>
    <row r="2362" spans="1:5" ht="14.4" x14ac:dyDescent="0.55000000000000004">
      <c r="A2362" s="289" t="s">
        <v>2540</v>
      </c>
      <c r="B2362" s="290">
        <v>4560</v>
      </c>
      <c r="D2362" s="291" t="s">
        <v>8829</v>
      </c>
      <c r="E2362" s="292">
        <v>4560</v>
      </c>
    </row>
    <row r="2363" spans="1:5" ht="14.4" x14ac:dyDescent="0.55000000000000004">
      <c r="A2363" s="289" t="s">
        <v>2541</v>
      </c>
      <c r="B2363" s="290">
        <v>2295</v>
      </c>
      <c r="D2363" s="291" t="s">
        <v>8830</v>
      </c>
      <c r="E2363" s="292">
        <v>2295</v>
      </c>
    </row>
    <row r="2364" spans="1:5" ht="14.4" x14ac:dyDescent="0.55000000000000004">
      <c r="A2364" s="289" t="s">
        <v>2542</v>
      </c>
      <c r="B2364" s="290">
        <v>2000</v>
      </c>
      <c r="D2364" s="291" t="s">
        <v>8831</v>
      </c>
      <c r="E2364" s="292">
        <v>2000</v>
      </c>
    </row>
    <row r="2365" spans="1:5" ht="14.4" x14ac:dyDescent="0.55000000000000004">
      <c r="A2365" s="289" t="s">
        <v>2543</v>
      </c>
      <c r="B2365" s="290">
        <v>9734</v>
      </c>
      <c r="D2365" s="291" t="s">
        <v>8832</v>
      </c>
      <c r="E2365" s="292">
        <v>9734</v>
      </c>
    </row>
    <row r="2366" spans="1:5" ht="14.4" x14ac:dyDescent="0.55000000000000004">
      <c r="A2366" s="289" t="s">
        <v>2544</v>
      </c>
      <c r="B2366" s="290">
        <v>45757.07</v>
      </c>
      <c r="D2366" s="291" t="s">
        <v>8833</v>
      </c>
      <c r="E2366" s="292">
        <v>45757.07</v>
      </c>
    </row>
    <row r="2367" spans="1:5" ht="14.4" x14ac:dyDescent="0.55000000000000004">
      <c r="A2367" s="289" t="s">
        <v>2545</v>
      </c>
      <c r="B2367" s="290">
        <v>2000</v>
      </c>
      <c r="D2367" s="291" t="s">
        <v>8834</v>
      </c>
      <c r="E2367" s="292">
        <v>2000</v>
      </c>
    </row>
    <row r="2368" spans="1:5" ht="14.4" x14ac:dyDescent="0.55000000000000004">
      <c r="A2368" s="289" t="s">
        <v>2546</v>
      </c>
      <c r="B2368" s="290">
        <v>21134.7</v>
      </c>
      <c r="D2368" s="291" t="s">
        <v>8835</v>
      </c>
      <c r="E2368" s="292">
        <v>21134.7</v>
      </c>
    </row>
    <row r="2369" spans="1:5" ht="14.4" x14ac:dyDescent="0.55000000000000004">
      <c r="A2369" s="289" t="s">
        <v>2547</v>
      </c>
      <c r="B2369" s="290">
        <v>2000</v>
      </c>
      <c r="D2369" s="291" t="s">
        <v>8836</v>
      </c>
      <c r="E2369" s="292">
        <v>2000</v>
      </c>
    </row>
    <row r="2370" spans="1:5" ht="14.4" x14ac:dyDescent="0.55000000000000004">
      <c r="A2370" s="289" t="s">
        <v>2548</v>
      </c>
      <c r="B2370" s="290">
        <v>28813</v>
      </c>
      <c r="D2370" s="291" t="s">
        <v>8837</v>
      </c>
      <c r="E2370" s="292">
        <v>28813</v>
      </c>
    </row>
    <row r="2371" spans="1:5" ht="14.4" x14ac:dyDescent="0.55000000000000004">
      <c r="A2371" s="289" t="s">
        <v>2549</v>
      </c>
      <c r="B2371" s="290">
        <v>21356.81</v>
      </c>
      <c r="D2371" s="291" t="s">
        <v>8838</v>
      </c>
      <c r="E2371" s="292">
        <v>21356.81</v>
      </c>
    </row>
    <row r="2372" spans="1:5" ht="14.4" x14ac:dyDescent="0.55000000000000004">
      <c r="A2372" s="289" t="s">
        <v>2550</v>
      </c>
      <c r="B2372" s="290">
        <v>7757.41</v>
      </c>
      <c r="D2372" s="291" t="s">
        <v>8839</v>
      </c>
      <c r="E2372" s="292">
        <v>7757.41</v>
      </c>
    </row>
    <row r="2373" spans="1:5" ht="14.4" x14ac:dyDescent="0.55000000000000004">
      <c r="A2373" s="289" t="s">
        <v>2551</v>
      </c>
      <c r="B2373" s="290">
        <v>5036</v>
      </c>
      <c r="D2373" s="291" t="s">
        <v>8840</v>
      </c>
      <c r="E2373" s="292">
        <v>5036</v>
      </c>
    </row>
    <row r="2374" spans="1:5" ht="14.4" x14ac:dyDescent="0.55000000000000004">
      <c r="A2374" s="289" t="s">
        <v>2552</v>
      </c>
      <c r="B2374" s="290">
        <v>1000000</v>
      </c>
      <c r="D2374" s="291" t="s">
        <v>8841</v>
      </c>
      <c r="E2374" s="292">
        <v>1000000</v>
      </c>
    </row>
    <row r="2375" spans="1:5" ht="14.4" x14ac:dyDescent="0.55000000000000004">
      <c r="A2375" s="289" t="s">
        <v>2553</v>
      </c>
      <c r="B2375" s="290">
        <v>107212</v>
      </c>
      <c r="D2375" s="291" t="s">
        <v>8842</v>
      </c>
      <c r="E2375" s="292">
        <v>107212</v>
      </c>
    </row>
    <row r="2376" spans="1:5" ht="14.4" x14ac:dyDescent="0.55000000000000004">
      <c r="A2376" s="289" t="s">
        <v>2554</v>
      </c>
      <c r="B2376" s="290">
        <v>3961</v>
      </c>
      <c r="D2376" s="291" t="s">
        <v>8843</v>
      </c>
      <c r="E2376" s="292">
        <v>3961</v>
      </c>
    </row>
    <row r="2377" spans="1:5" ht="14.4" x14ac:dyDescent="0.55000000000000004">
      <c r="A2377" s="289" t="s">
        <v>2555</v>
      </c>
      <c r="B2377" s="290">
        <v>97308</v>
      </c>
      <c r="D2377" s="291" t="s">
        <v>8844</v>
      </c>
      <c r="E2377" s="292">
        <v>97308</v>
      </c>
    </row>
    <row r="2378" spans="1:5" ht="14.4" x14ac:dyDescent="0.55000000000000004">
      <c r="A2378" s="289" t="s">
        <v>2556</v>
      </c>
      <c r="B2378" s="290">
        <v>99645</v>
      </c>
      <c r="D2378" s="291" t="s">
        <v>8845</v>
      </c>
      <c r="E2378" s="292">
        <v>99645</v>
      </c>
    </row>
    <row r="2379" spans="1:5" ht="14.4" x14ac:dyDescent="0.55000000000000004">
      <c r="A2379" s="289" t="s">
        <v>2557</v>
      </c>
      <c r="B2379" s="290">
        <v>82529</v>
      </c>
      <c r="D2379" s="291" t="s">
        <v>8846</v>
      </c>
      <c r="E2379" s="292">
        <v>82529</v>
      </c>
    </row>
    <row r="2380" spans="1:5" ht="14.4" x14ac:dyDescent="0.55000000000000004">
      <c r="A2380" s="289" t="s">
        <v>2558</v>
      </c>
      <c r="B2380" s="290">
        <v>115000</v>
      </c>
      <c r="D2380" s="291" t="s">
        <v>8847</v>
      </c>
      <c r="E2380" s="292">
        <v>115000</v>
      </c>
    </row>
    <row r="2381" spans="1:5" ht="14.4" x14ac:dyDescent="0.55000000000000004">
      <c r="A2381" s="289" t="s">
        <v>2559</v>
      </c>
      <c r="B2381" s="290">
        <v>34028</v>
      </c>
      <c r="D2381" s="291" t="s">
        <v>8848</v>
      </c>
      <c r="E2381" s="292">
        <v>34028</v>
      </c>
    </row>
    <row r="2382" spans="1:5" ht="14.4" x14ac:dyDescent="0.55000000000000004">
      <c r="A2382" s="289" t="s">
        <v>2560</v>
      </c>
      <c r="B2382" s="290">
        <v>68258</v>
      </c>
      <c r="D2382" s="291" t="s">
        <v>8849</v>
      </c>
      <c r="E2382" s="292">
        <v>68258</v>
      </c>
    </row>
    <row r="2383" spans="1:5" ht="14.4" x14ac:dyDescent="0.55000000000000004">
      <c r="A2383" s="289" t="s">
        <v>4131</v>
      </c>
      <c r="B2383" s="290">
        <v>7059</v>
      </c>
      <c r="D2383" s="291" t="s">
        <v>10507</v>
      </c>
      <c r="E2383" s="292">
        <v>7059</v>
      </c>
    </row>
    <row r="2384" spans="1:5" ht="14.4" x14ac:dyDescent="0.55000000000000004">
      <c r="A2384" s="289" t="s">
        <v>4132</v>
      </c>
      <c r="B2384" s="290">
        <v>1100000</v>
      </c>
      <c r="D2384" s="291" t="s">
        <v>8850</v>
      </c>
      <c r="E2384" s="292">
        <v>1100000</v>
      </c>
    </row>
    <row r="2385" spans="1:5" ht="14.4" x14ac:dyDescent="0.55000000000000004">
      <c r="A2385" s="289" t="s">
        <v>2561</v>
      </c>
      <c r="B2385" s="290">
        <v>375.22</v>
      </c>
      <c r="D2385" s="291" t="s">
        <v>8851</v>
      </c>
      <c r="E2385" s="292">
        <v>375.22</v>
      </c>
    </row>
    <row r="2386" spans="1:5" ht="14.4" x14ac:dyDescent="0.55000000000000004">
      <c r="A2386" s="289" t="s">
        <v>2562</v>
      </c>
      <c r="B2386" s="290">
        <v>13880.68</v>
      </c>
      <c r="D2386" s="291" t="s">
        <v>8852</v>
      </c>
      <c r="E2386" s="292">
        <v>13880.68</v>
      </c>
    </row>
    <row r="2387" spans="1:5" ht="14.4" x14ac:dyDescent="0.55000000000000004">
      <c r="A2387" s="289" t="s">
        <v>2563</v>
      </c>
      <c r="B2387" s="290">
        <v>207905</v>
      </c>
      <c r="D2387" s="291" t="s">
        <v>8853</v>
      </c>
      <c r="E2387" s="292">
        <v>207905</v>
      </c>
    </row>
    <row r="2388" spans="1:5" ht="14.4" x14ac:dyDescent="0.55000000000000004">
      <c r="A2388" s="289" t="s">
        <v>2564</v>
      </c>
      <c r="B2388" s="290">
        <v>7511</v>
      </c>
      <c r="D2388" s="291" t="s">
        <v>8854</v>
      </c>
      <c r="E2388" s="292">
        <v>7511</v>
      </c>
    </row>
    <row r="2389" spans="1:5" ht="14.4" x14ac:dyDescent="0.55000000000000004">
      <c r="A2389" s="289" t="s">
        <v>2565</v>
      </c>
      <c r="B2389" s="290">
        <v>1971.88</v>
      </c>
      <c r="D2389" s="291" t="s">
        <v>8855</v>
      </c>
      <c r="E2389" s="292">
        <v>1971.88</v>
      </c>
    </row>
    <row r="2390" spans="1:5" ht="14.4" x14ac:dyDescent="0.55000000000000004">
      <c r="A2390" s="289" t="s">
        <v>2566</v>
      </c>
      <c r="B2390" s="290">
        <v>17137</v>
      </c>
      <c r="D2390" s="291" t="s">
        <v>8856</v>
      </c>
      <c r="E2390" s="292">
        <v>17137</v>
      </c>
    </row>
    <row r="2391" spans="1:5" ht="14.4" x14ac:dyDescent="0.55000000000000004">
      <c r="A2391" s="289" t="s">
        <v>2567</v>
      </c>
      <c r="B2391" s="290">
        <v>2785.59</v>
      </c>
      <c r="D2391" s="291" t="s">
        <v>8857</v>
      </c>
      <c r="E2391" s="292">
        <v>2785.59</v>
      </c>
    </row>
    <row r="2392" spans="1:5" ht="14.4" x14ac:dyDescent="0.55000000000000004">
      <c r="A2392" s="289" t="s">
        <v>2568</v>
      </c>
      <c r="B2392" s="290">
        <v>254247</v>
      </c>
      <c r="D2392" s="291" t="s">
        <v>8858</v>
      </c>
      <c r="E2392" s="292">
        <v>254247</v>
      </c>
    </row>
    <row r="2393" spans="1:5" ht="14.4" x14ac:dyDescent="0.55000000000000004">
      <c r="A2393" s="289" t="s">
        <v>2569</v>
      </c>
      <c r="B2393" s="290">
        <v>61231</v>
      </c>
      <c r="D2393" s="291" t="s">
        <v>8859</v>
      </c>
      <c r="E2393" s="292">
        <v>61231</v>
      </c>
    </row>
    <row r="2394" spans="1:5" ht="14.4" x14ac:dyDescent="0.55000000000000004">
      <c r="A2394" s="289" t="s">
        <v>2570</v>
      </c>
      <c r="B2394" s="290">
        <v>29022</v>
      </c>
      <c r="D2394" s="291" t="s">
        <v>8860</v>
      </c>
      <c r="E2394" s="292">
        <v>29022</v>
      </c>
    </row>
    <row r="2395" spans="1:5" ht="14.4" x14ac:dyDescent="0.55000000000000004">
      <c r="A2395" s="289" t="s">
        <v>2571</v>
      </c>
      <c r="B2395" s="290">
        <v>54326</v>
      </c>
      <c r="D2395" s="291" t="s">
        <v>8861</v>
      </c>
      <c r="E2395" s="292">
        <v>54326</v>
      </c>
    </row>
    <row r="2396" spans="1:5" ht="14.4" x14ac:dyDescent="0.55000000000000004">
      <c r="A2396" s="289" t="s">
        <v>2572</v>
      </c>
      <c r="B2396" s="290">
        <v>80562.240000000005</v>
      </c>
      <c r="D2396" s="291" t="s">
        <v>8862</v>
      </c>
      <c r="E2396" s="292">
        <v>80562.240000000005</v>
      </c>
    </row>
    <row r="2397" spans="1:5" ht="14.4" x14ac:dyDescent="0.55000000000000004">
      <c r="A2397" s="289" t="s">
        <v>2573</v>
      </c>
      <c r="B2397" s="290">
        <v>2507</v>
      </c>
      <c r="D2397" s="291" t="s">
        <v>8863</v>
      </c>
      <c r="E2397" s="292">
        <v>2507</v>
      </c>
    </row>
    <row r="2398" spans="1:5" ht="14.4" x14ac:dyDescent="0.55000000000000004">
      <c r="A2398" s="289" t="s">
        <v>2574</v>
      </c>
      <c r="B2398" s="290">
        <v>118514</v>
      </c>
      <c r="D2398" s="291" t="s">
        <v>8864</v>
      </c>
      <c r="E2398" s="292">
        <v>118514</v>
      </c>
    </row>
    <row r="2399" spans="1:5" ht="14.4" x14ac:dyDescent="0.55000000000000004">
      <c r="A2399" s="289" t="s">
        <v>2575</v>
      </c>
      <c r="B2399" s="290">
        <v>8013</v>
      </c>
      <c r="D2399" s="291" t="s">
        <v>8865</v>
      </c>
      <c r="E2399" s="292">
        <v>8013</v>
      </c>
    </row>
    <row r="2400" spans="1:5" ht="14.4" x14ac:dyDescent="0.55000000000000004">
      <c r="A2400" s="289" t="s">
        <v>2576</v>
      </c>
      <c r="B2400" s="290">
        <v>18178.86</v>
      </c>
      <c r="D2400" s="291" t="s">
        <v>8866</v>
      </c>
      <c r="E2400" s="292">
        <v>18178.86</v>
      </c>
    </row>
    <row r="2401" spans="1:5" ht="14.4" x14ac:dyDescent="0.55000000000000004">
      <c r="A2401" s="289" t="s">
        <v>2577</v>
      </c>
      <c r="B2401" s="290">
        <v>711</v>
      </c>
      <c r="D2401" s="291" t="s">
        <v>8867</v>
      </c>
      <c r="E2401" s="292">
        <v>711</v>
      </c>
    </row>
    <row r="2402" spans="1:5" ht="14.4" x14ac:dyDescent="0.55000000000000004">
      <c r="A2402" s="289" t="s">
        <v>2578</v>
      </c>
      <c r="B2402" s="290">
        <v>114208.47</v>
      </c>
      <c r="D2402" s="291" t="s">
        <v>8868</v>
      </c>
      <c r="E2402" s="292">
        <v>114208.47</v>
      </c>
    </row>
    <row r="2403" spans="1:5" ht="14.4" x14ac:dyDescent="0.55000000000000004">
      <c r="A2403" s="289" t="s">
        <v>4134</v>
      </c>
      <c r="B2403" s="290">
        <v>1367</v>
      </c>
      <c r="D2403" s="291" t="s">
        <v>10508</v>
      </c>
      <c r="E2403" s="292">
        <v>1367</v>
      </c>
    </row>
    <row r="2404" spans="1:5" ht="14.4" x14ac:dyDescent="0.55000000000000004">
      <c r="A2404" s="289" t="s">
        <v>2579</v>
      </c>
      <c r="B2404" s="290">
        <v>12418.29</v>
      </c>
      <c r="D2404" s="291" t="s">
        <v>8869</v>
      </c>
      <c r="E2404" s="292">
        <v>12418.29</v>
      </c>
    </row>
    <row r="2405" spans="1:5" ht="14.4" x14ac:dyDescent="0.55000000000000004">
      <c r="A2405" s="289" t="s">
        <v>2580</v>
      </c>
      <c r="B2405" s="290">
        <v>533881</v>
      </c>
      <c r="D2405" s="291" t="s">
        <v>8870</v>
      </c>
      <c r="E2405" s="292">
        <v>533881</v>
      </c>
    </row>
    <row r="2406" spans="1:5" ht="14.4" x14ac:dyDescent="0.55000000000000004">
      <c r="A2406" s="289" t="s">
        <v>2581</v>
      </c>
      <c r="B2406" s="290">
        <v>29845</v>
      </c>
      <c r="D2406" s="291" t="s">
        <v>8871</v>
      </c>
      <c r="E2406" s="292">
        <v>29845</v>
      </c>
    </row>
    <row r="2407" spans="1:5" ht="14.4" x14ac:dyDescent="0.55000000000000004">
      <c r="A2407" s="289" t="s">
        <v>2582</v>
      </c>
      <c r="B2407" s="290">
        <v>11632</v>
      </c>
      <c r="D2407" s="291" t="s">
        <v>8872</v>
      </c>
      <c r="E2407" s="292">
        <v>11632</v>
      </c>
    </row>
    <row r="2408" spans="1:5" ht="14.4" x14ac:dyDescent="0.55000000000000004">
      <c r="A2408" s="289" t="s">
        <v>2583</v>
      </c>
      <c r="B2408" s="290">
        <v>644855</v>
      </c>
      <c r="D2408" s="291" t="s">
        <v>8873</v>
      </c>
      <c r="E2408" s="292">
        <v>644855</v>
      </c>
    </row>
    <row r="2409" spans="1:5" ht="14.4" x14ac:dyDescent="0.55000000000000004">
      <c r="A2409" s="289" t="s">
        <v>2584</v>
      </c>
      <c r="B2409" s="290">
        <v>39468</v>
      </c>
      <c r="D2409" s="291" t="s">
        <v>8874</v>
      </c>
      <c r="E2409" s="292">
        <v>39468</v>
      </c>
    </row>
    <row r="2410" spans="1:5" ht="14.4" x14ac:dyDescent="0.55000000000000004">
      <c r="A2410" s="289" t="s">
        <v>2585</v>
      </c>
      <c r="B2410" s="290">
        <v>11603.99</v>
      </c>
      <c r="D2410" s="291" t="s">
        <v>8875</v>
      </c>
      <c r="E2410" s="292">
        <v>11603.99</v>
      </c>
    </row>
    <row r="2411" spans="1:5" ht="14.4" x14ac:dyDescent="0.55000000000000004">
      <c r="A2411" s="289" t="s">
        <v>2586</v>
      </c>
      <c r="B2411" s="290">
        <v>10338</v>
      </c>
      <c r="D2411" s="291" t="s">
        <v>8876</v>
      </c>
      <c r="E2411" s="292">
        <v>10338</v>
      </c>
    </row>
    <row r="2412" spans="1:5" ht="14.4" x14ac:dyDescent="0.55000000000000004">
      <c r="A2412" s="289" t="s">
        <v>2587</v>
      </c>
      <c r="B2412" s="290">
        <v>505.68</v>
      </c>
      <c r="D2412" s="291" t="s">
        <v>8877</v>
      </c>
      <c r="E2412" s="292">
        <v>505.68</v>
      </c>
    </row>
    <row r="2413" spans="1:5" ht="14.4" x14ac:dyDescent="0.55000000000000004">
      <c r="A2413" s="289" t="s">
        <v>2588</v>
      </c>
      <c r="B2413" s="290">
        <v>5186</v>
      </c>
      <c r="D2413" s="291" t="s">
        <v>8878</v>
      </c>
      <c r="E2413" s="292">
        <v>5186</v>
      </c>
    </row>
    <row r="2414" spans="1:5" ht="14.4" x14ac:dyDescent="0.55000000000000004">
      <c r="A2414" s="289" t="s">
        <v>2589</v>
      </c>
      <c r="B2414" s="290">
        <v>1641</v>
      </c>
      <c r="D2414" s="291" t="s">
        <v>8879</v>
      </c>
      <c r="E2414" s="292">
        <v>1641</v>
      </c>
    </row>
    <row r="2415" spans="1:5" ht="14.4" x14ac:dyDescent="0.55000000000000004">
      <c r="A2415" s="289" t="s">
        <v>2590</v>
      </c>
      <c r="B2415" s="290">
        <v>798020</v>
      </c>
      <c r="D2415" s="291" t="s">
        <v>8880</v>
      </c>
      <c r="E2415" s="292">
        <v>798020</v>
      </c>
    </row>
    <row r="2416" spans="1:5" ht="14.4" x14ac:dyDescent="0.55000000000000004">
      <c r="A2416" s="289" t="s">
        <v>2591</v>
      </c>
      <c r="B2416" s="290">
        <v>9215</v>
      </c>
      <c r="D2416" s="291" t="s">
        <v>8881</v>
      </c>
      <c r="E2416" s="292">
        <v>9215</v>
      </c>
    </row>
    <row r="2417" spans="1:5" ht="14.4" x14ac:dyDescent="0.55000000000000004">
      <c r="A2417" s="289" t="s">
        <v>2592</v>
      </c>
      <c r="B2417" s="290">
        <v>757762.29</v>
      </c>
      <c r="D2417" s="291" t="s">
        <v>8882</v>
      </c>
      <c r="E2417" s="292">
        <v>757762.29</v>
      </c>
    </row>
    <row r="2418" spans="1:5" ht="14.4" x14ac:dyDescent="0.55000000000000004">
      <c r="A2418" s="289" t="s">
        <v>2593</v>
      </c>
      <c r="B2418" s="290">
        <v>184367.76</v>
      </c>
      <c r="D2418" s="291" t="s">
        <v>8883</v>
      </c>
      <c r="E2418" s="292">
        <v>184367.76</v>
      </c>
    </row>
    <row r="2419" spans="1:5" ht="14.4" x14ac:dyDescent="0.55000000000000004">
      <c r="A2419" s="289" t="s">
        <v>2594</v>
      </c>
      <c r="B2419" s="290">
        <v>12845.79</v>
      </c>
      <c r="D2419" s="291" t="s">
        <v>8884</v>
      </c>
      <c r="E2419" s="292">
        <v>12845.79</v>
      </c>
    </row>
    <row r="2420" spans="1:5" ht="14.4" x14ac:dyDescent="0.55000000000000004">
      <c r="A2420" s="289" t="s">
        <v>4135</v>
      </c>
      <c r="B2420" s="290">
        <v>20351.48</v>
      </c>
      <c r="D2420" s="291" t="s">
        <v>8885</v>
      </c>
      <c r="E2420" s="292">
        <v>20351.48</v>
      </c>
    </row>
    <row r="2421" spans="1:5" ht="14.4" x14ac:dyDescent="0.55000000000000004">
      <c r="A2421" s="289" t="s">
        <v>2595</v>
      </c>
      <c r="B2421" s="290">
        <v>8510</v>
      </c>
      <c r="D2421" s="291" t="s">
        <v>8886</v>
      </c>
      <c r="E2421" s="292">
        <v>8510</v>
      </c>
    </row>
    <row r="2422" spans="1:5" ht="14.4" x14ac:dyDescent="0.55000000000000004">
      <c r="A2422" s="289" t="s">
        <v>4136</v>
      </c>
      <c r="B2422" s="290">
        <v>8644.76</v>
      </c>
      <c r="D2422" s="291" t="s">
        <v>8887</v>
      </c>
      <c r="E2422" s="292">
        <v>8644.76</v>
      </c>
    </row>
    <row r="2423" spans="1:5" ht="14.4" x14ac:dyDescent="0.55000000000000004">
      <c r="A2423" s="289" t="s">
        <v>2596</v>
      </c>
      <c r="B2423" s="290">
        <v>464669</v>
      </c>
      <c r="D2423" s="291" t="s">
        <v>8888</v>
      </c>
      <c r="E2423" s="292">
        <v>464669</v>
      </c>
    </row>
    <row r="2424" spans="1:5" ht="14.4" x14ac:dyDescent="0.55000000000000004">
      <c r="A2424" s="289" t="s">
        <v>2597</v>
      </c>
      <c r="B2424" s="290">
        <v>34912.949999999997</v>
      </c>
      <c r="D2424" s="291" t="s">
        <v>8889</v>
      </c>
      <c r="E2424" s="292">
        <v>34912.949999999997</v>
      </c>
    </row>
    <row r="2425" spans="1:5" ht="14.4" x14ac:dyDescent="0.55000000000000004">
      <c r="A2425" s="289" t="s">
        <v>2598</v>
      </c>
      <c r="B2425" s="290">
        <v>148831</v>
      </c>
      <c r="D2425" s="291" t="s">
        <v>8890</v>
      </c>
      <c r="E2425" s="292">
        <v>148831</v>
      </c>
    </row>
    <row r="2426" spans="1:5" ht="14.4" x14ac:dyDescent="0.55000000000000004">
      <c r="A2426" s="289" t="s">
        <v>2599</v>
      </c>
      <c r="B2426" s="290">
        <v>2966.66</v>
      </c>
      <c r="D2426" s="291" t="s">
        <v>8891</v>
      </c>
      <c r="E2426" s="292">
        <v>2966.66</v>
      </c>
    </row>
    <row r="2427" spans="1:5" ht="14.4" x14ac:dyDescent="0.55000000000000004">
      <c r="A2427" s="289" t="s">
        <v>2600</v>
      </c>
      <c r="B2427" s="290">
        <v>38531</v>
      </c>
      <c r="D2427" s="291" t="s">
        <v>8892</v>
      </c>
      <c r="E2427" s="292">
        <v>38531</v>
      </c>
    </row>
    <row r="2428" spans="1:5" ht="14.4" x14ac:dyDescent="0.55000000000000004">
      <c r="A2428" s="289" t="s">
        <v>2601</v>
      </c>
      <c r="B2428" s="290">
        <v>428495.5</v>
      </c>
      <c r="D2428" s="291" t="s">
        <v>8893</v>
      </c>
      <c r="E2428" s="292">
        <v>428495.5</v>
      </c>
    </row>
    <row r="2429" spans="1:5" ht="14.4" x14ac:dyDescent="0.55000000000000004">
      <c r="A2429" s="289" t="s">
        <v>2602</v>
      </c>
      <c r="B2429" s="290">
        <v>236480</v>
      </c>
      <c r="D2429" s="291" t="s">
        <v>8894</v>
      </c>
      <c r="E2429" s="292">
        <v>236480</v>
      </c>
    </row>
    <row r="2430" spans="1:5" ht="14.4" x14ac:dyDescent="0.55000000000000004">
      <c r="A2430" s="289" t="s">
        <v>2603</v>
      </c>
      <c r="B2430" s="290">
        <v>110318.64</v>
      </c>
      <c r="D2430" s="291" t="s">
        <v>8895</v>
      </c>
      <c r="E2430" s="292">
        <v>110318.64</v>
      </c>
    </row>
    <row r="2431" spans="1:5" ht="14.4" x14ac:dyDescent="0.55000000000000004">
      <c r="A2431" s="289" t="s">
        <v>2604</v>
      </c>
      <c r="B2431" s="290">
        <v>232601.60000000001</v>
      </c>
      <c r="D2431" s="291" t="s">
        <v>8896</v>
      </c>
      <c r="E2431" s="292">
        <v>232601.60000000001</v>
      </c>
    </row>
    <row r="2432" spans="1:5" ht="14.4" x14ac:dyDescent="0.55000000000000004">
      <c r="A2432" s="289" t="s">
        <v>2605</v>
      </c>
      <c r="B2432" s="290">
        <v>986</v>
      </c>
      <c r="D2432" s="291" t="s">
        <v>8897</v>
      </c>
      <c r="E2432" s="292">
        <v>986</v>
      </c>
    </row>
    <row r="2433" spans="1:5" ht="14.4" x14ac:dyDescent="0.55000000000000004">
      <c r="A2433" s="289" t="s">
        <v>2606</v>
      </c>
      <c r="B2433" s="290">
        <v>1779.78</v>
      </c>
      <c r="D2433" s="291" t="s">
        <v>8898</v>
      </c>
      <c r="E2433" s="292">
        <v>1779.78</v>
      </c>
    </row>
    <row r="2434" spans="1:5" ht="14.4" x14ac:dyDescent="0.55000000000000004">
      <c r="A2434" s="289" t="s">
        <v>2607</v>
      </c>
      <c r="B2434" s="290">
        <v>6802</v>
      </c>
      <c r="D2434" s="291" t="s">
        <v>8899</v>
      </c>
      <c r="E2434" s="292">
        <v>6802</v>
      </c>
    </row>
    <row r="2435" spans="1:5" ht="14.4" x14ac:dyDescent="0.55000000000000004">
      <c r="A2435" s="289" t="s">
        <v>2608</v>
      </c>
      <c r="B2435" s="290">
        <v>4330</v>
      </c>
      <c r="D2435" s="291" t="s">
        <v>8900</v>
      </c>
      <c r="E2435" s="292">
        <v>4330</v>
      </c>
    </row>
    <row r="2436" spans="1:5" ht="14.4" x14ac:dyDescent="0.55000000000000004">
      <c r="A2436" s="289" t="s">
        <v>2609</v>
      </c>
      <c r="B2436" s="290">
        <v>54443</v>
      </c>
      <c r="D2436" s="291" t="s">
        <v>8901</v>
      </c>
      <c r="E2436" s="292">
        <v>54443</v>
      </c>
    </row>
    <row r="2437" spans="1:5" ht="14.4" x14ac:dyDescent="0.55000000000000004">
      <c r="A2437" s="289" t="s">
        <v>2610</v>
      </c>
      <c r="B2437" s="290">
        <v>410534</v>
      </c>
      <c r="D2437" s="291" t="s">
        <v>8902</v>
      </c>
      <c r="E2437" s="292">
        <v>410534</v>
      </c>
    </row>
    <row r="2438" spans="1:5" ht="14.4" x14ac:dyDescent="0.55000000000000004">
      <c r="A2438" s="289" t="s">
        <v>2611</v>
      </c>
      <c r="B2438" s="290">
        <v>12554.83</v>
      </c>
      <c r="D2438" s="291" t="s">
        <v>8903</v>
      </c>
      <c r="E2438" s="292">
        <v>12554.83</v>
      </c>
    </row>
    <row r="2439" spans="1:5" ht="14.4" x14ac:dyDescent="0.55000000000000004">
      <c r="A2439" s="289" t="s">
        <v>2612</v>
      </c>
      <c r="B2439" s="290">
        <v>38205</v>
      </c>
      <c r="D2439" s="291" t="s">
        <v>8904</v>
      </c>
      <c r="E2439" s="292">
        <v>38205</v>
      </c>
    </row>
    <row r="2440" spans="1:5" ht="14.4" x14ac:dyDescent="0.55000000000000004">
      <c r="A2440" s="289" t="s">
        <v>2613</v>
      </c>
      <c r="B2440" s="290">
        <v>63948.38</v>
      </c>
      <c r="D2440" s="291" t="s">
        <v>8905</v>
      </c>
      <c r="E2440" s="292">
        <v>63948.38</v>
      </c>
    </row>
    <row r="2441" spans="1:5" ht="14.4" x14ac:dyDescent="0.55000000000000004">
      <c r="A2441" s="289" t="s">
        <v>2614</v>
      </c>
      <c r="B2441" s="290">
        <v>2434</v>
      </c>
      <c r="D2441" s="291" t="s">
        <v>8906</v>
      </c>
      <c r="E2441" s="292">
        <v>2434</v>
      </c>
    </row>
    <row r="2442" spans="1:5" ht="14.4" x14ac:dyDescent="0.55000000000000004">
      <c r="A2442" s="289" t="s">
        <v>2615</v>
      </c>
      <c r="B2442" s="290">
        <v>28261</v>
      </c>
      <c r="D2442" s="291" t="s">
        <v>8907</v>
      </c>
      <c r="E2442" s="292">
        <v>28261</v>
      </c>
    </row>
    <row r="2443" spans="1:5" ht="14.4" x14ac:dyDescent="0.55000000000000004">
      <c r="A2443" s="289" t="s">
        <v>2616</v>
      </c>
      <c r="B2443" s="290">
        <v>187420.32</v>
      </c>
      <c r="D2443" s="291" t="s">
        <v>8908</v>
      </c>
      <c r="E2443" s="292">
        <v>187420.32</v>
      </c>
    </row>
    <row r="2444" spans="1:5" ht="14.4" x14ac:dyDescent="0.55000000000000004">
      <c r="A2444" s="289" t="s">
        <v>2617</v>
      </c>
      <c r="B2444" s="290">
        <v>603406.67000000004</v>
      </c>
      <c r="D2444" s="291" t="s">
        <v>8909</v>
      </c>
      <c r="E2444" s="292">
        <v>603406.67000000004</v>
      </c>
    </row>
    <row r="2445" spans="1:5" ht="14.4" x14ac:dyDescent="0.55000000000000004">
      <c r="A2445" s="289" t="s">
        <v>2618</v>
      </c>
      <c r="B2445" s="290">
        <v>8304</v>
      </c>
      <c r="D2445" s="291" t="s">
        <v>8910</v>
      </c>
      <c r="E2445" s="292">
        <v>8304</v>
      </c>
    </row>
    <row r="2446" spans="1:5" ht="14.4" x14ac:dyDescent="0.55000000000000004">
      <c r="A2446" s="289" t="s">
        <v>2619</v>
      </c>
      <c r="B2446" s="290">
        <v>12375</v>
      </c>
      <c r="D2446" s="291" t="s">
        <v>8911</v>
      </c>
      <c r="E2446" s="292">
        <v>12375</v>
      </c>
    </row>
    <row r="2447" spans="1:5" ht="14.4" x14ac:dyDescent="0.55000000000000004">
      <c r="A2447" s="289" t="s">
        <v>2620</v>
      </c>
      <c r="B2447" s="290">
        <v>293.45999999999998</v>
      </c>
      <c r="D2447" s="291" t="s">
        <v>8912</v>
      </c>
      <c r="E2447" s="292">
        <v>293.45999999999998</v>
      </c>
    </row>
    <row r="2448" spans="1:5" ht="14.4" x14ac:dyDescent="0.55000000000000004">
      <c r="A2448" s="289" t="s">
        <v>2621</v>
      </c>
      <c r="B2448" s="290">
        <v>73748.27</v>
      </c>
      <c r="D2448" s="291" t="s">
        <v>8913</v>
      </c>
      <c r="E2448" s="292">
        <v>73748.27</v>
      </c>
    </row>
    <row r="2449" spans="1:5" ht="14.4" x14ac:dyDescent="0.55000000000000004">
      <c r="A2449" s="289" t="s">
        <v>2622</v>
      </c>
      <c r="B2449" s="290">
        <v>411942.24</v>
      </c>
      <c r="D2449" s="291" t="s">
        <v>8914</v>
      </c>
      <c r="E2449" s="292">
        <v>411942.24</v>
      </c>
    </row>
    <row r="2450" spans="1:5" ht="14.4" x14ac:dyDescent="0.55000000000000004">
      <c r="A2450" s="289" t="s">
        <v>2623</v>
      </c>
      <c r="B2450" s="290">
        <v>55254.05</v>
      </c>
      <c r="D2450" s="291" t="s">
        <v>8915</v>
      </c>
      <c r="E2450" s="292">
        <v>55254.05</v>
      </c>
    </row>
    <row r="2451" spans="1:5" ht="14.4" x14ac:dyDescent="0.55000000000000004">
      <c r="A2451" s="289" t="s">
        <v>2624</v>
      </c>
      <c r="B2451" s="290">
        <v>24205.24</v>
      </c>
      <c r="D2451" s="291" t="s">
        <v>8916</v>
      </c>
      <c r="E2451" s="292">
        <v>24205.24</v>
      </c>
    </row>
    <row r="2452" spans="1:5" ht="14.4" x14ac:dyDescent="0.55000000000000004">
      <c r="A2452" s="289" t="s">
        <v>2625</v>
      </c>
      <c r="B2452" s="290">
        <v>19344.09</v>
      </c>
      <c r="D2452" s="291" t="s">
        <v>8917</v>
      </c>
      <c r="E2452" s="292">
        <v>19344.09</v>
      </c>
    </row>
    <row r="2453" spans="1:5" ht="14.4" x14ac:dyDescent="0.55000000000000004">
      <c r="A2453" s="289" t="s">
        <v>2626</v>
      </c>
      <c r="B2453" s="290">
        <v>11769</v>
      </c>
      <c r="D2453" s="291" t="s">
        <v>8918</v>
      </c>
      <c r="E2453" s="292">
        <v>11769</v>
      </c>
    </row>
    <row r="2454" spans="1:5" ht="14.4" x14ac:dyDescent="0.55000000000000004">
      <c r="A2454" s="289" t="s">
        <v>2627</v>
      </c>
      <c r="B2454" s="290">
        <v>167707.94</v>
      </c>
      <c r="D2454" s="291" t="s">
        <v>8919</v>
      </c>
      <c r="E2454" s="292">
        <v>167707.94</v>
      </c>
    </row>
    <row r="2455" spans="1:5" ht="14.4" x14ac:dyDescent="0.55000000000000004">
      <c r="A2455" s="289" t="s">
        <v>2628</v>
      </c>
      <c r="B2455" s="290">
        <v>217371</v>
      </c>
      <c r="D2455" s="291" t="s">
        <v>8920</v>
      </c>
      <c r="E2455" s="292">
        <v>217371</v>
      </c>
    </row>
    <row r="2456" spans="1:5" ht="14.4" x14ac:dyDescent="0.55000000000000004">
      <c r="A2456" s="289" t="s">
        <v>2629</v>
      </c>
      <c r="B2456" s="290">
        <v>296070.63</v>
      </c>
      <c r="D2456" s="291" t="s">
        <v>8921</v>
      </c>
      <c r="E2456" s="292">
        <v>296070.63</v>
      </c>
    </row>
    <row r="2457" spans="1:5" ht="14.4" x14ac:dyDescent="0.55000000000000004">
      <c r="A2457" s="289" t="s">
        <v>2630</v>
      </c>
      <c r="B2457" s="290">
        <v>5834</v>
      </c>
      <c r="D2457" s="291" t="s">
        <v>8922</v>
      </c>
      <c r="E2457" s="292">
        <v>5834</v>
      </c>
    </row>
    <row r="2458" spans="1:5" ht="14.4" x14ac:dyDescent="0.55000000000000004">
      <c r="A2458" s="289" t="s">
        <v>2631</v>
      </c>
      <c r="B2458" s="290">
        <v>10942</v>
      </c>
      <c r="D2458" s="291" t="s">
        <v>8923</v>
      </c>
      <c r="E2458" s="292">
        <v>10942</v>
      </c>
    </row>
    <row r="2459" spans="1:5" ht="14.4" x14ac:dyDescent="0.55000000000000004">
      <c r="A2459" s="289" t="s">
        <v>2632</v>
      </c>
      <c r="B2459" s="290">
        <v>5865</v>
      </c>
      <c r="D2459" s="291" t="s">
        <v>8924</v>
      </c>
      <c r="E2459" s="292">
        <v>5865</v>
      </c>
    </row>
    <row r="2460" spans="1:5" ht="14.4" x14ac:dyDescent="0.55000000000000004">
      <c r="A2460" s="289" t="s">
        <v>2633</v>
      </c>
      <c r="B2460" s="290">
        <v>4566.12</v>
      </c>
      <c r="D2460" s="291" t="s">
        <v>8925</v>
      </c>
      <c r="E2460" s="292">
        <v>4566.12</v>
      </c>
    </row>
    <row r="2461" spans="1:5" ht="14.4" x14ac:dyDescent="0.55000000000000004">
      <c r="A2461" s="289" t="s">
        <v>2634</v>
      </c>
      <c r="B2461" s="290">
        <v>12207.08</v>
      </c>
      <c r="D2461" s="291" t="s">
        <v>8926</v>
      </c>
      <c r="E2461" s="292">
        <v>12207.08</v>
      </c>
    </row>
    <row r="2462" spans="1:5" ht="14.4" x14ac:dyDescent="0.55000000000000004">
      <c r="A2462" s="289" t="s">
        <v>2635</v>
      </c>
      <c r="B2462" s="290">
        <v>12543</v>
      </c>
      <c r="D2462" s="291" t="s">
        <v>8927</v>
      </c>
      <c r="E2462" s="292">
        <v>12543</v>
      </c>
    </row>
    <row r="2463" spans="1:5" ht="14.4" x14ac:dyDescent="0.55000000000000004">
      <c r="A2463" s="289" t="s">
        <v>2636</v>
      </c>
      <c r="B2463" s="290">
        <v>12914</v>
      </c>
      <c r="D2463" s="291" t="s">
        <v>8928</v>
      </c>
      <c r="E2463" s="292">
        <v>12914</v>
      </c>
    </row>
    <row r="2464" spans="1:5" ht="14.4" x14ac:dyDescent="0.55000000000000004">
      <c r="A2464" s="289" t="s">
        <v>2637</v>
      </c>
      <c r="B2464" s="290">
        <v>1932</v>
      </c>
      <c r="D2464" s="291" t="s">
        <v>8929</v>
      </c>
      <c r="E2464" s="292">
        <v>1932</v>
      </c>
    </row>
    <row r="2465" spans="1:5" ht="14.4" x14ac:dyDescent="0.55000000000000004">
      <c r="A2465" s="289" t="s">
        <v>2638</v>
      </c>
      <c r="B2465" s="290">
        <v>6566</v>
      </c>
      <c r="D2465" s="291" t="s">
        <v>8930</v>
      </c>
      <c r="E2465" s="292">
        <v>6566</v>
      </c>
    </row>
    <row r="2466" spans="1:5" ht="14.4" x14ac:dyDescent="0.55000000000000004">
      <c r="A2466" s="289" t="s">
        <v>2639</v>
      </c>
      <c r="B2466" s="290">
        <v>2901</v>
      </c>
      <c r="D2466" s="291" t="s">
        <v>8931</v>
      </c>
      <c r="E2466" s="292">
        <v>2901</v>
      </c>
    </row>
    <row r="2467" spans="1:5" ht="14.4" x14ac:dyDescent="0.55000000000000004">
      <c r="A2467" s="289" t="s">
        <v>2640</v>
      </c>
      <c r="B2467" s="290">
        <v>10143</v>
      </c>
      <c r="D2467" s="291" t="s">
        <v>8932</v>
      </c>
      <c r="E2467" s="292">
        <v>10143</v>
      </c>
    </row>
    <row r="2468" spans="1:5" ht="14.4" x14ac:dyDescent="0.55000000000000004">
      <c r="A2468" s="289" t="s">
        <v>2641</v>
      </c>
      <c r="B2468" s="290">
        <v>6528</v>
      </c>
      <c r="D2468" s="291" t="s">
        <v>8933</v>
      </c>
      <c r="E2468" s="292">
        <v>6528</v>
      </c>
    </row>
    <row r="2469" spans="1:5" ht="14.4" x14ac:dyDescent="0.55000000000000004">
      <c r="A2469" s="289" t="s">
        <v>2642</v>
      </c>
      <c r="B2469" s="290">
        <v>135000</v>
      </c>
      <c r="D2469" s="291" t="s">
        <v>8934</v>
      </c>
      <c r="E2469" s="292">
        <v>135000</v>
      </c>
    </row>
    <row r="2470" spans="1:5" ht="14.4" x14ac:dyDescent="0.55000000000000004">
      <c r="A2470" s="289" t="s">
        <v>2643</v>
      </c>
      <c r="B2470" s="290">
        <v>23420</v>
      </c>
      <c r="D2470" s="291" t="s">
        <v>8935</v>
      </c>
      <c r="E2470" s="292">
        <v>23420</v>
      </c>
    </row>
    <row r="2471" spans="1:5" ht="14.4" x14ac:dyDescent="0.55000000000000004">
      <c r="A2471" s="289" t="s">
        <v>2644</v>
      </c>
      <c r="B2471" s="290">
        <v>1555636</v>
      </c>
      <c r="D2471" s="291" t="s">
        <v>8936</v>
      </c>
      <c r="E2471" s="292">
        <v>1555636</v>
      </c>
    </row>
    <row r="2472" spans="1:5" ht="14.4" x14ac:dyDescent="0.55000000000000004">
      <c r="A2472" s="289" t="s">
        <v>2645</v>
      </c>
      <c r="B2472" s="290">
        <v>7705.79</v>
      </c>
      <c r="D2472" s="291" t="s">
        <v>8937</v>
      </c>
      <c r="E2472" s="292">
        <v>7705.79</v>
      </c>
    </row>
    <row r="2473" spans="1:5" ht="14.4" x14ac:dyDescent="0.55000000000000004">
      <c r="A2473" s="289" t="s">
        <v>2646</v>
      </c>
      <c r="B2473" s="290">
        <v>14062</v>
      </c>
      <c r="D2473" s="291" t="s">
        <v>8938</v>
      </c>
      <c r="E2473" s="292">
        <v>14062</v>
      </c>
    </row>
    <row r="2474" spans="1:5" ht="14.4" x14ac:dyDescent="0.55000000000000004">
      <c r="A2474" s="289" t="s">
        <v>2647</v>
      </c>
      <c r="B2474" s="290">
        <v>7865.43</v>
      </c>
      <c r="D2474" s="291" t="s">
        <v>8939</v>
      </c>
      <c r="E2474" s="292">
        <v>7865.43</v>
      </c>
    </row>
    <row r="2475" spans="1:5" ht="14.4" x14ac:dyDescent="0.55000000000000004">
      <c r="A2475" s="289" t="s">
        <v>2648</v>
      </c>
      <c r="B2475" s="290">
        <v>1074.8599999999999</v>
      </c>
      <c r="D2475" s="291" t="s">
        <v>8940</v>
      </c>
      <c r="E2475" s="292">
        <v>1074.8599999999999</v>
      </c>
    </row>
    <row r="2476" spans="1:5" ht="14.4" x14ac:dyDescent="0.55000000000000004">
      <c r="A2476" s="289" t="s">
        <v>2649</v>
      </c>
      <c r="B2476" s="290">
        <v>11459</v>
      </c>
      <c r="D2476" s="291" t="s">
        <v>8941</v>
      </c>
      <c r="E2476" s="292">
        <v>11459</v>
      </c>
    </row>
    <row r="2477" spans="1:5" ht="14.4" x14ac:dyDescent="0.55000000000000004">
      <c r="A2477" s="289" t="s">
        <v>2650</v>
      </c>
      <c r="B2477" s="290">
        <v>5104</v>
      </c>
      <c r="D2477" s="291" t="s">
        <v>8942</v>
      </c>
      <c r="E2477" s="292">
        <v>5104</v>
      </c>
    </row>
    <row r="2478" spans="1:5" ht="14.4" x14ac:dyDescent="0.55000000000000004">
      <c r="A2478" s="289" t="s">
        <v>2651</v>
      </c>
      <c r="B2478" s="290">
        <v>149086</v>
      </c>
      <c r="D2478" s="291" t="s">
        <v>8943</v>
      </c>
      <c r="E2478" s="292">
        <v>149086</v>
      </c>
    </row>
    <row r="2479" spans="1:5" ht="14.4" x14ac:dyDescent="0.55000000000000004">
      <c r="A2479" s="289" t="s">
        <v>2652</v>
      </c>
      <c r="B2479" s="290">
        <v>5324.89</v>
      </c>
      <c r="D2479" s="291" t="s">
        <v>8944</v>
      </c>
      <c r="E2479" s="292">
        <v>5324.89</v>
      </c>
    </row>
    <row r="2480" spans="1:5" ht="14.4" x14ac:dyDescent="0.55000000000000004">
      <c r="A2480" s="289" t="s">
        <v>2653</v>
      </c>
      <c r="B2480" s="290">
        <v>4074</v>
      </c>
      <c r="D2480" s="291" t="s">
        <v>8945</v>
      </c>
      <c r="E2480" s="292">
        <v>4074</v>
      </c>
    </row>
    <row r="2481" spans="1:5" ht="14.4" x14ac:dyDescent="0.55000000000000004">
      <c r="A2481" s="289" t="s">
        <v>2654</v>
      </c>
      <c r="B2481" s="290">
        <v>937221</v>
      </c>
      <c r="D2481" s="291" t="s">
        <v>8946</v>
      </c>
      <c r="E2481" s="292">
        <v>937221</v>
      </c>
    </row>
    <row r="2482" spans="1:5" ht="14.4" x14ac:dyDescent="0.55000000000000004">
      <c r="A2482" s="289" t="s">
        <v>2655</v>
      </c>
      <c r="B2482" s="290">
        <v>63663</v>
      </c>
      <c r="D2482" s="291" t="s">
        <v>8947</v>
      </c>
      <c r="E2482" s="292">
        <v>63663</v>
      </c>
    </row>
    <row r="2483" spans="1:5" ht="14.4" x14ac:dyDescent="0.55000000000000004">
      <c r="A2483" s="289" t="s">
        <v>2656</v>
      </c>
      <c r="B2483" s="290">
        <v>10523</v>
      </c>
      <c r="D2483" s="291" t="s">
        <v>8948</v>
      </c>
      <c r="E2483" s="292">
        <v>10523</v>
      </c>
    </row>
    <row r="2484" spans="1:5" ht="14.4" x14ac:dyDescent="0.55000000000000004">
      <c r="A2484" s="289" t="s">
        <v>2657</v>
      </c>
      <c r="B2484" s="290">
        <v>5107</v>
      </c>
      <c r="D2484" s="291" t="s">
        <v>8949</v>
      </c>
      <c r="E2484" s="292">
        <v>5107</v>
      </c>
    </row>
    <row r="2485" spans="1:5" ht="14.4" x14ac:dyDescent="0.55000000000000004">
      <c r="A2485" s="289" t="s">
        <v>2658</v>
      </c>
      <c r="B2485" s="290">
        <v>15550</v>
      </c>
      <c r="D2485" s="291" t="s">
        <v>8950</v>
      </c>
      <c r="E2485" s="292">
        <v>15550</v>
      </c>
    </row>
    <row r="2486" spans="1:5" ht="14.4" x14ac:dyDescent="0.55000000000000004">
      <c r="A2486" s="289" t="s">
        <v>2659</v>
      </c>
      <c r="B2486" s="290">
        <v>19837.96</v>
      </c>
      <c r="D2486" s="291" t="s">
        <v>8951</v>
      </c>
      <c r="E2486" s="292">
        <v>19837.96</v>
      </c>
    </row>
    <row r="2487" spans="1:5" ht="14.4" x14ac:dyDescent="0.55000000000000004">
      <c r="A2487" s="289" t="s">
        <v>2660</v>
      </c>
      <c r="B2487" s="290">
        <v>199202.04</v>
      </c>
      <c r="D2487" s="291" t="s">
        <v>8952</v>
      </c>
      <c r="E2487" s="292">
        <v>199202.04</v>
      </c>
    </row>
    <row r="2488" spans="1:5" ht="14.4" x14ac:dyDescent="0.55000000000000004">
      <c r="A2488" s="289" t="s">
        <v>2661</v>
      </c>
      <c r="B2488" s="290">
        <v>48215</v>
      </c>
      <c r="D2488" s="291" t="s">
        <v>8953</v>
      </c>
      <c r="E2488" s="292">
        <v>48215</v>
      </c>
    </row>
    <row r="2489" spans="1:5" ht="14.4" x14ac:dyDescent="0.55000000000000004">
      <c r="A2489" s="289" t="s">
        <v>2662</v>
      </c>
      <c r="B2489" s="290">
        <v>11218</v>
      </c>
      <c r="D2489" s="291" t="s">
        <v>8954</v>
      </c>
      <c r="E2489" s="292">
        <v>11218</v>
      </c>
    </row>
    <row r="2490" spans="1:5" ht="14.4" x14ac:dyDescent="0.55000000000000004">
      <c r="A2490" s="289" t="s">
        <v>2663</v>
      </c>
      <c r="B2490" s="290">
        <v>80285</v>
      </c>
      <c r="D2490" s="291" t="s">
        <v>8955</v>
      </c>
      <c r="E2490" s="292">
        <v>80285</v>
      </c>
    </row>
    <row r="2491" spans="1:5" ht="14.4" x14ac:dyDescent="0.55000000000000004">
      <c r="A2491" s="289" t="s">
        <v>2664</v>
      </c>
      <c r="B2491" s="290">
        <v>1311220</v>
      </c>
      <c r="D2491" s="291" t="s">
        <v>8956</v>
      </c>
      <c r="E2491" s="292">
        <v>1311220</v>
      </c>
    </row>
    <row r="2492" spans="1:5" ht="14.4" x14ac:dyDescent="0.55000000000000004">
      <c r="A2492" s="289" t="s">
        <v>2665</v>
      </c>
      <c r="B2492" s="290">
        <v>6025.33</v>
      </c>
      <c r="D2492" s="291" t="s">
        <v>8957</v>
      </c>
      <c r="E2492" s="292">
        <v>6025.33</v>
      </c>
    </row>
    <row r="2493" spans="1:5" ht="14.4" x14ac:dyDescent="0.55000000000000004">
      <c r="A2493" s="289" t="s">
        <v>2666</v>
      </c>
      <c r="B2493" s="290">
        <v>1123.5899999999999</v>
      </c>
      <c r="D2493" s="291" t="s">
        <v>8958</v>
      </c>
      <c r="E2493" s="292">
        <v>1123.5899999999999</v>
      </c>
    </row>
    <row r="2494" spans="1:5" ht="14.4" x14ac:dyDescent="0.55000000000000004">
      <c r="A2494" s="289" t="s">
        <v>2667</v>
      </c>
      <c r="B2494" s="290">
        <v>15092</v>
      </c>
      <c r="D2494" s="291" t="s">
        <v>8959</v>
      </c>
      <c r="E2494" s="292">
        <v>15092</v>
      </c>
    </row>
    <row r="2495" spans="1:5" ht="14.4" x14ac:dyDescent="0.55000000000000004">
      <c r="A2495" s="289" t="s">
        <v>2668</v>
      </c>
      <c r="B2495" s="290">
        <v>13103</v>
      </c>
      <c r="D2495" s="291" t="s">
        <v>8960</v>
      </c>
      <c r="E2495" s="292">
        <v>13103</v>
      </c>
    </row>
    <row r="2496" spans="1:5" ht="14.4" x14ac:dyDescent="0.55000000000000004">
      <c r="A2496" s="289" t="s">
        <v>2669</v>
      </c>
      <c r="B2496" s="290">
        <v>40519</v>
      </c>
      <c r="D2496" s="291" t="s">
        <v>8961</v>
      </c>
      <c r="E2496" s="292">
        <v>40519</v>
      </c>
    </row>
    <row r="2497" spans="1:5" ht="14.4" x14ac:dyDescent="0.55000000000000004">
      <c r="A2497" s="289" t="s">
        <v>2670</v>
      </c>
      <c r="B2497" s="290">
        <v>9846</v>
      </c>
      <c r="D2497" s="291" t="s">
        <v>8962</v>
      </c>
      <c r="E2497" s="292">
        <v>9846</v>
      </c>
    </row>
    <row r="2498" spans="1:5" ht="14.4" x14ac:dyDescent="0.55000000000000004">
      <c r="A2498" s="289" t="s">
        <v>2671</v>
      </c>
      <c r="B2498" s="290">
        <v>5712.04</v>
      </c>
      <c r="D2498" s="291" t="s">
        <v>8963</v>
      </c>
      <c r="E2498" s="292">
        <v>5712.04</v>
      </c>
    </row>
    <row r="2499" spans="1:5" ht="14.4" x14ac:dyDescent="0.55000000000000004">
      <c r="A2499" s="289" t="s">
        <v>2672</v>
      </c>
      <c r="B2499" s="290">
        <v>17687</v>
      </c>
      <c r="D2499" s="291" t="s">
        <v>8964</v>
      </c>
      <c r="E2499" s="292">
        <v>17687</v>
      </c>
    </row>
    <row r="2500" spans="1:5" ht="14.4" x14ac:dyDescent="0.55000000000000004">
      <c r="A2500" s="289" t="s">
        <v>2673</v>
      </c>
      <c r="B2500" s="290">
        <v>15176.99</v>
      </c>
      <c r="D2500" s="291" t="s">
        <v>8965</v>
      </c>
      <c r="E2500" s="292">
        <v>15176.99</v>
      </c>
    </row>
    <row r="2501" spans="1:5" ht="14.4" x14ac:dyDescent="0.55000000000000004">
      <c r="A2501" s="289" t="s">
        <v>2674</v>
      </c>
      <c r="B2501" s="290">
        <v>9353</v>
      </c>
      <c r="D2501" s="291" t="s">
        <v>8966</v>
      </c>
      <c r="E2501" s="292">
        <v>9353</v>
      </c>
    </row>
    <row r="2502" spans="1:5" ht="14.4" x14ac:dyDescent="0.55000000000000004">
      <c r="A2502" s="289" t="s">
        <v>2675</v>
      </c>
      <c r="B2502" s="290">
        <v>2926</v>
      </c>
      <c r="D2502" s="291" t="s">
        <v>8967</v>
      </c>
      <c r="E2502" s="292">
        <v>2926</v>
      </c>
    </row>
    <row r="2503" spans="1:5" ht="14.4" x14ac:dyDescent="0.55000000000000004">
      <c r="A2503" s="289" t="s">
        <v>2676</v>
      </c>
      <c r="B2503" s="290">
        <v>13867.25</v>
      </c>
      <c r="D2503" s="291" t="s">
        <v>8968</v>
      </c>
      <c r="E2503" s="292">
        <v>13867.25</v>
      </c>
    </row>
    <row r="2504" spans="1:5" ht="14.4" x14ac:dyDescent="0.55000000000000004">
      <c r="A2504" s="289" t="s">
        <v>2677</v>
      </c>
      <c r="B2504" s="290">
        <v>6009.51</v>
      </c>
      <c r="D2504" s="291" t="s">
        <v>8969</v>
      </c>
      <c r="E2504" s="292">
        <v>6009.51</v>
      </c>
    </row>
    <row r="2505" spans="1:5" ht="14.4" x14ac:dyDescent="0.55000000000000004">
      <c r="A2505" s="289" t="s">
        <v>2678</v>
      </c>
      <c r="B2505" s="290">
        <v>5059</v>
      </c>
      <c r="D2505" s="291" t="s">
        <v>8970</v>
      </c>
      <c r="E2505" s="292">
        <v>5059</v>
      </c>
    </row>
    <row r="2506" spans="1:5" ht="14.4" x14ac:dyDescent="0.55000000000000004">
      <c r="A2506" s="289" t="s">
        <v>2679</v>
      </c>
      <c r="B2506" s="290">
        <v>1009452</v>
      </c>
      <c r="D2506" s="291" t="s">
        <v>8971</v>
      </c>
      <c r="E2506" s="292">
        <v>1009452</v>
      </c>
    </row>
    <row r="2507" spans="1:5" ht="14.4" x14ac:dyDescent="0.55000000000000004">
      <c r="A2507" s="289" t="s">
        <v>2680</v>
      </c>
      <c r="B2507" s="290">
        <v>7192</v>
      </c>
      <c r="D2507" s="291" t="s">
        <v>8972</v>
      </c>
      <c r="E2507" s="292">
        <v>7192</v>
      </c>
    </row>
    <row r="2508" spans="1:5" ht="14.4" x14ac:dyDescent="0.55000000000000004">
      <c r="A2508" s="289" t="s">
        <v>2681</v>
      </c>
      <c r="B2508" s="290">
        <v>5385</v>
      </c>
      <c r="D2508" s="291" t="s">
        <v>8973</v>
      </c>
      <c r="E2508" s="292">
        <v>5385</v>
      </c>
    </row>
    <row r="2509" spans="1:5" ht="14.4" x14ac:dyDescent="0.55000000000000004">
      <c r="A2509" s="289" t="s">
        <v>2682</v>
      </c>
      <c r="B2509" s="290">
        <v>177340.12</v>
      </c>
      <c r="D2509" s="291" t="s">
        <v>8974</v>
      </c>
      <c r="E2509" s="292">
        <v>177340.12</v>
      </c>
    </row>
    <row r="2510" spans="1:5" ht="14.4" x14ac:dyDescent="0.55000000000000004">
      <c r="A2510" s="289" t="s">
        <v>2683</v>
      </c>
      <c r="B2510" s="290">
        <v>1770</v>
      </c>
      <c r="D2510" s="291" t="s">
        <v>8975</v>
      </c>
      <c r="E2510" s="292">
        <v>1770</v>
      </c>
    </row>
    <row r="2511" spans="1:5" ht="14.4" x14ac:dyDescent="0.55000000000000004">
      <c r="A2511" s="289" t="s">
        <v>2684</v>
      </c>
      <c r="B2511" s="290">
        <v>304710.55</v>
      </c>
      <c r="D2511" s="291" t="s">
        <v>8976</v>
      </c>
      <c r="E2511" s="292">
        <v>304710.55</v>
      </c>
    </row>
    <row r="2512" spans="1:5" ht="14.4" x14ac:dyDescent="0.55000000000000004">
      <c r="A2512" s="289" t="s">
        <v>2685</v>
      </c>
      <c r="B2512" s="290">
        <v>3646</v>
      </c>
      <c r="D2512" s="291" t="s">
        <v>8977</v>
      </c>
      <c r="E2512" s="292">
        <v>3646</v>
      </c>
    </row>
    <row r="2513" spans="1:5" ht="14.4" x14ac:dyDescent="0.55000000000000004">
      <c r="A2513" s="289" t="s">
        <v>2686</v>
      </c>
      <c r="B2513" s="290">
        <v>2981</v>
      </c>
      <c r="D2513" s="291" t="s">
        <v>8978</v>
      </c>
      <c r="E2513" s="292">
        <v>2981</v>
      </c>
    </row>
    <row r="2514" spans="1:5" ht="14.4" x14ac:dyDescent="0.55000000000000004">
      <c r="A2514" s="289" t="s">
        <v>2687</v>
      </c>
      <c r="B2514" s="290">
        <v>22535.55</v>
      </c>
      <c r="D2514" s="291" t="s">
        <v>8979</v>
      </c>
      <c r="E2514" s="292">
        <v>22535.55</v>
      </c>
    </row>
    <row r="2515" spans="1:5" ht="14.4" x14ac:dyDescent="0.55000000000000004">
      <c r="A2515" s="289" t="s">
        <v>2688</v>
      </c>
      <c r="B2515" s="290">
        <v>580322</v>
      </c>
      <c r="D2515" s="291" t="s">
        <v>8980</v>
      </c>
      <c r="E2515" s="292">
        <v>580322</v>
      </c>
    </row>
    <row r="2516" spans="1:5" ht="14.4" x14ac:dyDescent="0.55000000000000004">
      <c r="A2516" s="289" t="s">
        <v>2689</v>
      </c>
      <c r="B2516" s="290">
        <v>8537.86</v>
      </c>
      <c r="D2516" s="291" t="s">
        <v>8981</v>
      </c>
      <c r="E2516" s="292">
        <v>8537.86</v>
      </c>
    </row>
    <row r="2517" spans="1:5" ht="14.4" x14ac:dyDescent="0.55000000000000004">
      <c r="A2517" s="289" t="s">
        <v>2690</v>
      </c>
      <c r="B2517" s="290">
        <v>467940.96</v>
      </c>
      <c r="D2517" s="291" t="s">
        <v>8982</v>
      </c>
      <c r="E2517" s="292">
        <v>467940.96</v>
      </c>
    </row>
    <row r="2518" spans="1:5" ht="14.4" x14ac:dyDescent="0.55000000000000004">
      <c r="A2518" s="289" t="s">
        <v>2691</v>
      </c>
      <c r="B2518" s="290">
        <v>157361.1</v>
      </c>
      <c r="D2518" s="291" t="s">
        <v>8983</v>
      </c>
      <c r="E2518" s="292">
        <v>157361.1</v>
      </c>
    </row>
    <row r="2519" spans="1:5" ht="14.4" x14ac:dyDescent="0.55000000000000004">
      <c r="A2519" s="289" t="s">
        <v>2692</v>
      </c>
      <c r="B2519" s="290">
        <v>2450.09</v>
      </c>
      <c r="D2519" s="291" t="s">
        <v>8984</v>
      </c>
      <c r="E2519" s="292">
        <v>2450.09</v>
      </c>
    </row>
    <row r="2520" spans="1:5" ht="14.4" x14ac:dyDescent="0.55000000000000004">
      <c r="A2520" s="289" t="s">
        <v>2693</v>
      </c>
      <c r="B2520" s="290">
        <v>5197</v>
      </c>
      <c r="D2520" s="291" t="s">
        <v>8985</v>
      </c>
      <c r="E2520" s="292">
        <v>5197</v>
      </c>
    </row>
    <row r="2521" spans="1:5" ht="14.4" x14ac:dyDescent="0.55000000000000004">
      <c r="A2521" s="289" t="s">
        <v>2694</v>
      </c>
      <c r="B2521" s="290">
        <v>62093</v>
      </c>
      <c r="D2521" s="291" t="s">
        <v>8986</v>
      </c>
      <c r="E2521" s="292">
        <v>62093</v>
      </c>
    </row>
    <row r="2522" spans="1:5" ht="14.4" x14ac:dyDescent="0.55000000000000004">
      <c r="A2522" s="289" t="s">
        <v>4137</v>
      </c>
      <c r="B2522" s="290">
        <v>36409</v>
      </c>
      <c r="D2522" s="291" t="s">
        <v>8987</v>
      </c>
      <c r="E2522" s="292">
        <v>36409</v>
      </c>
    </row>
    <row r="2523" spans="1:5" ht="14.4" x14ac:dyDescent="0.55000000000000004">
      <c r="A2523" s="289" t="s">
        <v>4138</v>
      </c>
      <c r="B2523" s="290">
        <v>11240.23</v>
      </c>
      <c r="D2523" s="291" t="s">
        <v>8988</v>
      </c>
      <c r="E2523" s="292">
        <v>11240.23</v>
      </c>
    </row>
    <row r="2524" spans="1:5" ht="14.4" x14ac:dyDescent="0.55000000000000004">
      <c r="A2524" s="289" t="s">
        <v>2695</v>
      </c>
      <c r="B2524" s="290">
        <v>98853</v>
      </c>
      <c r="D2524" s="291" t="s">
        <v>8989</v>
      </c>
      <c r="E2524" s="292">
        <v>98853</v>
      </c>
    </row>
    <row r="2525" spans="1:5" ht="14.4" x14ac:dyDescent="0.55000000000000004">
      <c r="A2525" s="289" t="s">
        <v>2696</v>
      </c>
      <c r="B2525" s="290">
        <v>4253</v>
      </c>
      <c r="D2525" s="291" t="s">
        <v>8990</v>
      </c>
      <c r="E2525" s="292">
        <v>4253</v>
      </c>
    </row>
    <row r="2526" spans="1:5" ht="14.4" x14ac:dyDescent="0.55000000000000004">
      <c r="A2526" s="289" t="s">
        <v>2697</v>
      </c>
      <c r="B2526" s="290">
        <v>1991</v>
      </c>
      <c r="D2526" s="291" t="s">
        <v>8991</v>
      </c>
      <c r="E2526" s="292">
        <v>1991</v>
      </c>
    </row>
    <row r="2527" spans="1:5" ht="14.4" x14ac:dyDescent="0.55000000000000004">
      <c r="A2527" s="289" t="s">
        <v>2698</v>
      </c>
      <c r="B2527" s="290">
        <v>554820</v>
      </c>
      <c r="D2527" s="291" t="s">
        <v>8992</v>
      </c>
      <c r="E2527" s="292">
        <v>554820</v>
      </c>
    </row>
    <row r="2528" spans="1:5" ht="14.4" x14ac:dyDescent="0.55000000000000004">
      <c r="A2528" s="289" t="s">
        <v>2699</v>
      </c>
      <c r="B2528" s="290">
        <v>14387</v>
      </c>
      <c r="D2528" s="291" t="s">
        <v>8993</v>
      </c>
      <c r="E2528" s="292">
        <v>14387</v>
      </c>
    </row>
    <row r="2529" spans="1:5" ht="14.4" x14ac:dyDescent="0.55000000000000004">
      <c r="A2529" s="289" t="s">
        <v>2700</v>
      </c>
      <c r="B2529" s="290">
        <v>16202</v>
      </c>
      <c r="D2529" s="291" t="s">
        <v>8994</v>
      </c>
      <c r="E2529" s="292">
        <v>16202</v>
      </c>
    </row>
    <row r="2530" spans="1:5" ht="14.4" x14ac:dyDescent="0.55000000000000004">
      <c r="A2530" s="289" t="s">
        <v>2701</v>
      </c>
      <c r="B2530" s="290">
        <v>45679.92</v>
      </c>
      <c r="D2530" s="291" t="s">
        <v>8995</v>
      </c>
      <c r="E2530" s="292">
        <v>45679.92</v>
      </c>
    </row>
    <row r="2531" spans="1:5" ht="14.4" x14ac:dyDescent="0.55000000000000004">
      <c r="A2531" s="289" t="s">
        <v>2702</v>
      </c>
      <c r="B2531" s="290">
        <v>277102</v>
      </c>
      <c r="D2531" s="291" t="s">
        <v>8996</v>
      </c>
      <c r="E2531" s="292">
        <v>277102</v>
      </c>
    </row>
    <row r="2532" spans="1:5" ht="14.4" x14ac:dyDescent="0.55000000000000004">
      <c r="A2532" s="289" t="s">
        <v>2703</v>
      </c>
      <c r="B2532" s="290">
        <v>2917</v>
      </c>
      <c r="D2532" s="291" t="s">
        <v>8997</v>
      </c>
      <c r="E2532" s="292">
        <v>2917</v>
      </c>
    </row>
    <row r="2533" spans="1:5" ht="14.4" x14ac:dyDescent="0.55000000000000004">
      <c r="A2533" s="289" t="s">
        <v>4139</v>
      </c>
      <c r="B2533" s="290">
        <v>5810.98</v>
      </c>
      <c r="D2533" s="291" t="s">
        <v>8998</v>
      </c>
      <c r="E2533" s="292">
        <v>5810.98</v>
      </c>
    </row>
    <row r="2534" spans="1:5" ht="14.4" x14ac:dyDescent="0.55000000000000004">
      <c r="A2534" s="289" t="s">
        <v>2704</v>
      </c>
      <c r="B2534" s="290">
        <v>206304</v>
      </c>
      <c r="D2534" s="291" t="s">
        <v>8999</v>
      </c>
      <c r="E2534" s="292">
        <v>206304</v>
      </c>
    </row>
    <row r="2535" spans="1:5" ht="14.4" x14ac:dyDescent="0.55000000000000004">
      <c r="A2535" s="289" t="s">
        <v>2705</v>
      </c>
      <c r="B2535" s="290">
        <v>1522</v>
      </c>
      <c r="D2535" s="291" t="s">
        <v>9000</v>
      </c>
      <c r="E2535" s="292">
        <v>1522</v>
      </c>
    </row>
    <row r="2536" spans="1:5" ht="14.4" x14ac:dyDescent="0.55000000000000004">
      <c r="A2536" s="289" t="s">
        <v>2706</v>
      </c>
      <c r="B2536" s="290">
        <v>337911</v>
      </c>
      <c r="D2536" s="291" t="s">
        <v>9001</v>
      </c>
      <c r="E2536" s="292">
        <v>337911</v>
      </c>
    </row>
    <row r="2537" spans="1:5" ht="14.4" x14ac:dyDescent="0.55000000000000004">
      <c r="A2537" s="289" t="s">
        <v>2707</v>
      </c>
      <c r="B2537" s="290">
        <v>28428</v>
      </c>
      <c r="D2537" s="291" t="s">
        <v>9002</v>
      </c>
      <c r="E2537" s="292">
        <v>28428</v>
      </c>
    </row>
    <row r="2538" spans="1:5" ht="14.4" x14ac:dyDescent="0.55000000000000004">
      <c r="A2538" s="289" t="s">
        <v>4140</v>
      </c>
      <c r="B2538" s="290">
        <v>3380.37</v>
      </c>
      <c r="D2538" s="291" t="s">
        <v>9003</v>
      </c>
      <c r="E2538" s="292">
        <v>3380.37</v>
      </c>
    </row>
    <row r="2539" spans="1:5" ht="14.4" x14ac:dyDescent="0.55000000000000004">
      <c r="A2539" s="289" t="s">
        <v>2708</v>
      </c>
      <c r="B2539" s="290">
        <v>103895</v>
      </c>
      <c r="D2539" s="291" t="s">
        <v>9004</v>
      </c>
      <c r="E2539" s="292">
        <v>103895</v>
      </c>
    </row>
    <row r="2540" spans="1:5" ht="14.4" x14ac:dyDescent="0.55000000000000004">
      <c r="A2540" s="289" t="s">
        <v>2709</v>
      </c>
      <c r="B2540" s="290">
        <v>34612.94</v>
      </c>
      <c r="D2540" s="291" t="s">
        <v>9005</v>
      </c>
      <c r="E2540" s="292">
        <v>34612.94</v>
      </c>
    </row>
    <row r="2541" spans="1:5" ht="14.4" x14ac:dyDescent="0.55000000000000004">
      <c r="A2541" s="289" t="s">
        <v>2710</v>
      </c>
      <c r="B2541" s="290">
        <v>96402</v>
      </c>
      <c r="D2541" s="291" t="s">
        <v>9006</v>
      </c>
      <c r="E2541" s="292">
        <v>96402</v>
      </c>
    </row>
    <row r="2542" spans="1:5" ht="14.4" x14ac:dyDescent="0.55000000000000004">
      <c r="A2542" s="289" t="s">
        <v>2711</v>
      </c>
      <c r="B2542" s="290">
        <v>9525</v>
      </c>
      <c r="D2542" s="291" t="s">
        <v>9007</v>
      </c>
      <c r="E2542" s="292">
        <v>9525</v>
      </c>
    </row>
    <row r="2543" spans="1:5" ht="14.4" x14ac:dyDescent="0.55000000000000004">
      <c r="A2543" s="289" t="s">
        <v>2712</v>
      </c>
      <c r="B2543" s="290">
        <v>190534.73</v>
      </c>
      <c r="D2543" s="291" t="s">
        <v>9008</v>
      </c>
      <c r="E2543" s="292">
        <v>190534.73</v>
      </c>
    </row>
    <row r="2544" spans="1:5" ht="14.4" x14ac:dyDescent="0.55000000000000004">
      <c r="A2544" s="289" t="s">
        <v>2713</v>
      </c>
      <c r="B2544" s="290">
        <v>1750768</v>
      </c>
      <c r="D2544" s="291" t="s">
        <v>9009</v>
      </c>
      <c r="E2544" s="292">
        <v>1750768</v>
      </c>
    </row>
    <row r="2545" spans="1:5" ht="14.4" x14ac:dyDescent="0.55000000000000004">
      <c r="A2545" s="289" t="s">
        <v>2714</v>
      </c>
      <c r="B2545" s="290">
        <v>15004.27</v>
      </c>
      <c r="D2545" s="291" t="s">
        <v>9010</v>
      </c>
      <c r="E2545" s="292">
        <v>15004.27</v>
      </c>
    </row>
    <row r="2546" spans="1:5" ht="14.4" x14ac:dyDescent="0.55000000000000004">
      <c r="A2546" s="289" t="s">
        <v>2715</v>
      </c>
      <c r="B2546" s="290">
        <v>52297</v>
      </c>
      <c r="D2546" s="291" t="s">
        <v>9011</v>
      </c>
      <c r="E2546" s="292">
        <v>52297</v>
      </c>
    </row>
    <row r="2547" spans="1:5" ht="14.4" x14ac:dyDescent="0.55000000000000004">
      <c r="A2547" s="289" t="s">
        <v>2716</v>
      </c>
      <c r="B2547" s="290">
        <v>7154.01</v>
      </c>
      <c r="D2547" s="291" t="s">
        <v>9012</v>
      </c>
      <c r="E2547" s="292">
        <v>7154.01</v>
      </c>
    </row>
    <row r="2548" spans="1:5" ht="14.4" x14ac:dyDescent="0.55000000000000004">
      <c r="A2548" s="289" t="s">
        <v>2717</v>
      </c>
      <c r="B2548" s="290">
        <v>23420.400000000001</v>
      </c>
      <c r="D2548" s="291" t="s">
        <v>9013</v>
      </c>
      <c r="E2548" s="292">
        <v>23420.400000000001</v>
      </c>
    </row>
    <row r="2549" spans="1:5" ht="14.4" x14ac:dyDescent="0.55000000000000004">
      <c r="A2549" s="289" t="s">
        <v>2718</v>
      </c>
      <c r="B2549" s="290">
        <v>33138</v>
      </c>
      <c r="D2549" s="291" t="s">
        <v>9014</v>
      </c>
      <c r="E2549" s="292">
        <v>33138</v>
      </c>
    </row>
    <row r="2550" spans="1:5" ht="14.4" x14ac:dyDescent="0.55000000000000004">
      <c r="A2550" s="289" t="s">
        <v>2719</v>
      </c>
      <c r="B2550" s="290">
        <v>12652.74</v>
      </c>
      <c r="D2550" s="291" t="s">
        <v>9015</v>
      </c>
      <c r="E2550" s="292">
        <v>12652.74</v>
      </c>
    </row>
    <row r="2551" spans="1:5" ht="14.4" x14ac:dyDescent="0.55000000000000004">
      <c r="A2551" s="289" t="s">
        <v>2720</v>
      </c>
      <c r="B2551" s="290">
        <v>3386</v>
      </c>
      <c r="D2551" s="291" t="s">
        <v>9016</v>
      </c>
      <c r="E2551" s="292">
        <v>3386</v>
      </c>
    </row>
    <row r="2552" spans="1:5" ht="14.4" x14ac:dyDescent="0.55000000000000004">
      <c r="A2552" s="289" t="s">
        <v>2721</v>
      </c>
      <c r="B2552" s="290">
        <v>907</v>
      </c>
      <c r="D2552" s="291" t="s">
        <v>9017</v>
      </c>
      <c r="E2552" s="292">
        <v>907</v>
      </c>
    </row>
    <row r="2553" spans="1:5" ht="14.4" x14ac:dyDescent="0.55000000000000004">
      <c r="A2553" s="289" t="s">
        <v>2722</v>
      </c>
      <c r="B2553" s="290">
        <v>9971.11</v>
      </c>
      <c r="D2553" s="291" t="s">
        <v>9018</v>
      </c>
      <c r="E2553" s="292">
        <v>9971.11</v>
      </c>
    </row>
    <row r="2554" spans="1:5" ht="14.4" x14ac:dyDescent="0.55000000000000004">
      <c r="A2554" s="289" t="s">
        <v>2723</v>
      </c>
      <c r="B2554" s="290">
        <v>5241</v>
      </c>
      <c r="D2554" s="291" t="s">
        <v>9019</v>
      </c>
      <c r="E2554" s="292">
        <v>5241</v>
      </c>
    </row>
    <row r="2555" spans="1:5" ht="14.4" x14ac:dyDescent="0.55000000000000004">
      <c r="A2555" s="289" t="s">
        <v>2724</v>
      </c>
      <c r="B2555" s="290">
        <v>155.87</v>
      </c>
      <c r="D2555" s="291" t="s">
        <v>9020</v>
      </c>
      <c r="E2555" s="292">
        <v>155.87</v>
      </c>
    </row>
    <row r="2556" spans="1:5" ht="14.4" x14ac:dyDescent="0.55000000000000004">
      <c r="A2556" s="289" t="s">
        <v>2725</v>
      </c>
      <c r="B2556" s="290">
        <v>10136</v>
      </c>
      <c r="D2556" s="291" t="s">
        <v>9021</v>
      </c>
      <c r="E2556" s="292">
        <v>10136</v>
      </c>
    </row>
    <row r="2557" spans="1:5" ht="14.4" x14ac:dyDescent="0.55000000000000004">
      <c r="A2557" s="289" t="s">
        <v>2726</v>
      </c>
      <c r="B2557" s="290">
        <v>27163</v>
      </c>
      <c r="D2557" s="291" t="s">
        <v>9022</v>
      </c>
      <c r="E2557" s="292">
        <v>27163</v>
      </c>
    </row>
    <row r="2558" spans="1:5" ht="14.4" x14ac:dyDescent="0.55000000000000004">
      <c r="A2558" s="289" t="s">
        <v>2727</v>
      </c>
      <c r="B2558" s="290">
        <v>3354</v>
      </c>
      <c r="D2558" s="291" t="s">
        <v>9023</v>
      </c>
      <c r="E2558" s="292">
        <v>3354</v>
      </c>
    </row>
    <row r="2559" spans="1:5" ht="14.4" x14ac:dyDescent="0.55000000000000004">
      <c r="A2559" s="289" t="s">
        <v>2728</v>
      </c>
      <c r="B2559" s="290">
        <v>1366</v>
      </c>
      <c r="D2559" s="291" t="s">
        <v>9024</v>
      </c>
      <c r="E2559" s="292">
        <v>1366</v>
      </c>
    </row>
    <row r="2560" spans="1:5" ht="14.4" x14ac:dyDescent="0.55000000000000004">
      <c r="A2560" s="289" t="s">
        <v>2729</v>
      </c>
      <c r="B2560" s="290">
        <v>42772</v>
      </c>
      <c r="D2560" s="291" t="s">
        <v>9025</v>
      </c>
      <c r="E2560" s="292">
        <v>42772</v>
      </c>
    </row>
    <row r="2561" spans="1:5" ht="14.4" x14ac:dyDescent="0.55000000000000004">
      <c r="A2561" s="289" t="s">
        <v>2730</v>
      </c>
      <c r="B2561" s="290">
        <v>2383.54</v>
      </c>
      <c r="D2561" s="291" t="s">
        <v>9026</v>
      </c>
      <c r="E2561" s="292">
        <v>2383.54</v>
      </c>
    </row>
    <row r="2562" spans="1:5" ht="14.4" x14ac:dyDescent="0.55000000000000004">
      <c r="A2562" s="289" t="s">
        <v>2731</v>
      </c>
      <c r="B2562" s="290">
        <v>5885</v>
      </c>
      <c r="D2562" s="291" t="s">
        <v>9027</v>
      </c>
      <c r="E2562" s="292">
        <v>5885</v>
      </c>
    </row>
    <row r="2563" spans="1:5" ht="14.4" x14ac:dyDescent="0.55000000000000004">
      <c r="A2563" s="289" t="s">
        <v>2732</v>
      </c>
      <c r="B2563" s="290">
        <v>5961</v>
      </c>
      <c r="D2563" s="291" t="s">
        <v>9028</v>
      </c>
      <c r="E2563" s="292">
        <v>5961</v>
      </c>
    </row>
    <row r="2564" spans="1:5" ht="14.4" x14ac:dyDescent="0.55000000000000004">
      <c r="A2564" s="289" t="s">
        <v>2733</v>
      </c>
      <c r="B2564" s="290">
        <v>13212</v>
      </c>
      <c r="D2564" s="291" t="s">
        <v>9029</v>
      </c>
      <c r="E2564" s="292">
        <v>13212</v>
      </c>
    </row>
    <row r="2565" spans="1:5" ht="14.4" x14ac:dyDescent="0.55000000000000004">
      <c r="A2565" s="289" t="s">
        <v>2734</v>
      </c>
      <c r="B2565" s="290">
        <v>2826</v>
      </c>
      <c r="D2565" s="291" t="s">
        <v>9030</v>
      </c>
      <c r="E2565" s="292">
        <v>2826</v>
      </c>
    </row>
    <row r="2566" spans="1:5" ht="14.4" x14ac:dyDescent="0.55000000000000004">
      <c r="A2566" s="289" t="s">
        <v>2735</v>
      </c>
      <c r="B2566" s="290">
        <v>9478.09</v>
      </c>
      <c r="D2566" s="291" t="s">
        <v>9031</v>
      </c>
      <c r="E2566" s="292">
        <v>9478.09</v>
      </c>
    </row>
    <row r="2567" spans="1:5" ht="14.4" x14ac:dyDescent="0.55000000000000004">
      <c r="A2567" s="289" t="s">
        <v>2736</v>
      </c>
      <c r="B2567" s="290">
        <v>4558</v>
      </c>
      <c r="D2567" s="291" t="s">
        <v>9032</v>
      </c>
      <c r="E2567" s="292">
        <v>4558</v>
      </c>
    </row>
    <row r="2568" spans="1:5" ht="14.4" x14ac:dyDescent="0.55000000000000004">
      <c r="A2568" s="289" t="s">
        <v>2737</v>
      </c>
      <c r="B2568" s="290">
        <v>9353</v>
      </c>
      <c r="D2568" s="291" t="s">
        <v>9033</v>
      </c>
      <c r="E2568" s="292">
        <v>9353</v>
      </c>
    </row>
    <row r="2569" spans="1:5" ht="14.4" x14ac:dyDescent="0.55000000000000004">
      <c r="A2569" s="289" t="s">
        <v>2738</v>
      </c>
      <c r="B2569" s="290">
        <v>3281</v>
      </c>
      <c r="D2569" s="291" t="s">
        <v>9034</v>
      </c>
      <c r="E2569" s="292">
        <v>3281</v>
      </c>
    </row>
    <row r="2570" spans="1:5" ht="14.4" x14ac:dyDescent="0.55000000000000004">
      <c r="A2570" s="289" t="s">
        <v>2739</v>
      </c>
      <c r="B2570" s="290">
        <v>6117</v>
      </c>
      <c r="D2570" s="291" t="s">
        <v>9035</v>
      </c>
      <c r="E2570" s="292">
        <v>6117</v>
      </c>
    </row>
    <row r="2571" spans="1:5" ht="14.4" x14ac:dyDescent="0.55000000000000004">
      <c r="A2571" s="289" t="s">
        <v>2740</v>
      </c>
      <c r="B2571" s="290">
        <v>13590.76</v>
      </c>
      <c r="D2571" s="291" t="s">
        <v>9036</v>
      </c>
      <c r="E2571" s="292">
        <v>13590.76</v>
      </c>
    </row>
    <row r="2572" spans="1:5" ht="14.4" x14ac:dyDescent="0.55000000000000004">
      <c r="A2572" s="289" t="s">
        <v>4141</v>
      </c>
      <c r="B2572" s="290">
        <v>4238.96</v>
      </c>
      <c r="D2572" s="291" t="s">
        <v>9037</v>
      </c>
      <c r="E2572" s="292">
        <v>4238.96</v>
      </c>
    </row>
    <row r="2573" spans="1:5" ht="14.4" x14ac:dyDescent="0.55000000000000004">
      <c r="A2573" s="289" t="s">
        <v>2741</v>
      </c>
      <c r="B2573" s="290">
        <v>34792</v>
      </c>
      <c r="D2573" s="291" t="s">
        <v>9038</v>
      </c>
      <c r="E2573" s="292">
        <v>34792</v>
      </c>
    </row>
    <row r="2574" spans="1:5" ht="14.4" x14ac:dyDescent="0.55000000000000004">
      <c r="A2574" s="289" t="s">
        <v>2742</v>
      </c>
      <c r="B2574" s="290">
        <v>4246</v>
      </c>
      <c r="D2574" s="291" t="s">
        <v>9039</v>
      </c>
      <c r="E2574" s="292">
        <v>4246</v>
      </c>
    </row>
    <row r="2575" spans="1:5" ht="14.4" x14ac:dyDescent="0.55000000000000004">
      <c r="A2575" s="289" t="s">
        <v>2743</v>
      </c>
      <c r="B2575" s="290">
        <v>7346</v>
      </c>
      <c r="D2575" s="291" t="s">
        <v>9040</v>
      </c>
      <c r="E2575" s="292">
        <v>7346</v>
      </c>
    </row>
    <row r="2576" spans="1:5" ht="14.4" x14ac:dyDescent="0.55000000000000004">
      <c r="A2576" s="289" t="s">
        <v>2744</v>
      </c>
      <c r="B2576" s="290">
        <v>376564.28</v>
      </c>
      <c r="D2576" s="291" t="s">
        <v>9041</v>
      </c>
      <c r="E2576" s="292">
        <v>376564.28</v>
      </c>
    </row>
    <row r="2577" spans="1:5" ht="14.4" x14ac:dyDescent="0.55000000000000004">
      <c r="A2577" s="289" t="s">
        <v>2745</v>
      </c>
      <c r="B2577" s="290">
        <v>15725.98</v>
      </c>
      <c r="D2577" s="291" t="s">
        <v>9042</v>
      </c>
      <c r="E2577" s="292">
        <v>15725.98</v>
      </c>
    </row>
    <row r="2578" spans="1:5" ht="14.4" x14ac:dyDescent="0.55000000000000004">
      <c r="A2578" s="289" t="s">
        <v>2746</v>
      </c>
      <c r="B2578" s="290">
        <v>10401</v>
      </c>
      <c r="D2578" s="291" t="s">
        <v>9043</v>
      </c>
      <c r="E2578" s="292">
        <v>10401</v>
      </c>
    </row>
    <row r="2579" spans="1:5" ht="14.4" x14ac:dyDescent="0.55000000000000004">
      <c r="A2579" s="289" t="s">
        <v>2747</v>
      </c>
      <c r="B2579" s="290">
        <v>3540.97</v>
      </c>
      <c r="D2579" s="291" t="s">
        <v>9044</v>
      </c>
      <c r="E2579" s="292">
        <v>3540.97</v>
      </c>
    </row>
    <row r="2580" spans="1:5" ht="14.4" x14ac:dyDescent="0.55000000000000004">
      <c r="A2580" s="289" t="s">
        <v>2748</v>
      </c>
      <c r="B2580" s="290">
        <v>133946.04999999999</v>
      </c>
      <c r="D2580" s="291" t="s">
        <v>9045</v>
      </c>
      <c r="E2580" s="292">
        <v>133946.04999999999</v>
      </c>
    </row>
    <row r="2581" spans="1:5" ht="14.4" x14ac:dyDescent="0.55000000000000004">
      <c r="A2581" s="289" t="s">
        <v>2749</v>
      </c>
      <c r="B2581" s="290">
        <v>339</v>
      </c>
      <c r="D2581" s="291" t="s">
        <v>9046</v>
      </c>
      <c r="E2581" s="292">
        <v>339</v>
      </c>
    </row>
    <row r="2582" spans="1:5" ht="14.4" x14ac:dyDescent="0.55000000000000004">
      <c r="A2582" s="289" t="s">
        <v>2750</v>
      </c>
      <c r="B2582" s="290">
        <v>864096.55</v>
      </c>
      <c r="D2582" s="291" t="s">
        <v>9047</v>
      </c>
      <c r="E2582" s="292">
        <v>864096.55</v>
      </c>
    </row>
    <row r="2583" spans="1:5" ht="14.4" x14ac:dyDescent="0.55000000000000004">
      <c r="A2583" s="289" t="s">
        <v>2751</v>
      </c>
      <c r="B2583" s="290">
        <v>4302</v>
      </c>
      <c r="D2583" s="291" t="s">
        <v>9048</v>
      </c>
      <c r="E2583" s="292">
        <v>4302</v>
      </c>
    </row>
    <row r="2584" spans="1:5" ht="14.4" x14ac:dyDescent="0.55000000000000004">
      <c r="A2584" s="289" t="s">
        <v>2752</v>
      </c>
      <c r="B2584" s="290">
        <v>1422</v>
      </c>
      <c r="D2584" s="291" t="s">
        <v>9049</v>
      </c>
      <c r="E2584" s="292">
        <v>1422</v>
      </c>
    </row>
    <row r="2585" spans="1:5" ht="14.4" x14ac:dyDescent="0.55000000000000004">
      <c r="A2585" s="289" t="s">
        <v>4142</v>
      </c>
      <c r="B2585" s="290">
        <v>2073</v>
      </c>
      <c r="D2585" s="291" t="s">
        <v>10509</v>
      </c>
      <c r="E2585" s="292">
        <v>2073</v>
      </c>
    </row>
    <row r="2586" spans="1:5" ht="14.4" x14ac:dyDescent="0.55000000000000004">
      <c r="A2586" s="289" t="s">
        <v>2753</v>
      </c>
      <c r="B2586" s="290">
        <v>6700</v>
      </c>
      <c r="D2586" s="291" t="s">
        <v>9050</v>
      </c>
      <c r="E2586" s="292">
        <v>6700</v>
      </c>
    </row>
    <row r="2587" spans="1:5" ht="14.4" x14ac:dyDescent="0.55000000000000004">
      <c r="A2587" s="289" t="s">
        <v>2754</v>
      </c>
      <c r="B2587" s="290">
        <v>1777</v>
      </c>
      <c r="D2587" s="291" t="s">
        <v>9051</v>
      </c>
      <c r="E2587" s="292">
        <v>1777</v>
      </c>
    </row>
    <row r="2588" spans="1:5" ht="14.4" x14ac:dyDescent="0.55000000000000004">
      <c r="A2588" s="289" t="s">
        <v>2755</v>
      </c>
      <c r="B2588" s="290">
        <v>3919</v>
      </c>
      <c r="D2588" s="291" t="s">
        <v>9052</v>
      </c>
      <c r="E2588" s="292">
        <v>3919</v>
      </c>
    </row>
    <row r="2589" spans="1:5" ht="14.4" x14ac:dyDescent="0.55000000000000004">
      <c r="A2589" s="289" t="s">
        <v>2756</v>
      </c>
      <c r="B2589" s="290">
        <v>13918.95</v>
      </c>
      <c r="D2589" s="291" t="s">
        <v>9053</v>
      </c>
      <c r="E2589" s="292">
        <v>13918.95</v>
      </c>
    </row>
    <row r="2590" spans="1:5" ht="14.4" x14ac:dyDescent="0.55000000000000004">
      <c r="A2590" s="289" t="s">
        <v>2757</v>
      </c>
      <c r="B2590" s="290">
        <v>964116</v>
      </c>
      <c r="D2590" s="291" t="s">
        <v>9054</v>
      </c>
      <c r="E2590" s="292">
        <v>964116</v>
      </c>
    </row>
    <row r="2591" spans="1:5" ht="14.4" x14ac:dyDescent="0.55000000000000004">
      <c r="A2591" s="289" t="s">
        <v>2758</v>
      </c>
      <c r="B2591" s="290">
        <v>7230</v>
      </c>
      <c r="D2591" s="291" t="s">
        <v>9055</v>
      </c>
      <c r="E2591" s="292">
        <v>7230</v>
      </c>
    </row>
    <row r="2592" spans="1:5" ht="14.4" x14ac:dyDescent="0.55000000000000004">
      <c r="A2592" s="289" t="s">
        <v>2759</v>
      </c>
      <c r="B2592" s="290">
        <v>234698</v>
      </c>
      <c r="D2592" s="291" t="s">
        <v>9056</v>
      </c>
      <c r="E2592" s="292">
        <v>234698</v>
      </c>
    </row>
    <row r="2593" spans="1:5" ht="14.4" x14ac:dyDescent="0.55000000000000004">
      <c r="A2593" s="289" t="s">
        <v>2760</v>
      </c>
      <c r="B2593" s="290">
        <v>112617</v>
      </c>
      <c r="D2593" s="291" t="s">
        <v>9057</v>
      </c>
      <c r="E2593" s="292">
        <v>112617</v>
      </c>
    </row>
    <row r="2594" spans="1:5" ht="14.4" x14ac:dyDescent="0.55000000000000004">
      <c r="A2594" s="289" t="s">
        <v>2761</v>
      </c>
      <c r="B2594" s="290">
        <v>4370.93</v>
      </c>
      <c r="D2594" s="291" t="s">
        <v>9058</v>
      </c>
      <c r="E2594" s="292">
        <v>4370.93</v>
      </c>
    </row>
    <row r="2595" spans="1:5" ht="14.4" x14ac:dyDescent="0.55000000000000004">
      <c r="A2595" s="289" t="s">
        <v>2762</v>
      </c>
      <c r="B2595" s="290">
        <v>7213</v>
      </c>
      <c r="D2595" s="291" t="s">
        <v>9059</v>
      </c>
      <c r="E2595" s="292">
        <v>7213</v>
      </c>
    </row>
    <row r="2596" spans="1:5" ht="14.4" x14ac:dyDescent="0.55000000000000004">
      <c r="A2596" s="289" t="s">
        <v>2763</v>
      </c>
      <c r="B2596" s="290">
        <v>37380.959999999999</v>
      </c>
      <c r="D2596" s="291" t="s">
        <v>9060</v>
      </c>
      <c r="E2596" s="292">
        <v>37380.959999999999</v>
      </c>
    </row>
    <row r="2597" spans="1:5" ht="14.4" x14ac:dyDescent="0.55000000000000004">
      <c r="A2597" s="289" t="s">
        <v>2764</v>
      </c>
      <c r="B2597" s="290">
        <v>3426</v>
      </c>
      <c r="D2597" s="291" t="s">
        <v>9061</v>
      </c>
      <c r="E2597" s="292">
        <v>3426</v>
      </c>
    </row>
    <row r="2598" spans="1:5" ht="14.4" x14ac:dyDescent="0.55000000000000004">
      <c r="A2598" s="289" t="s">
        <v>2765</v>
      </c>
      <c r="B2598" s="290">
        <v>116234.04</v>
      </c>
      <c r="D2598" s="291" t="s">
        <v>9062</v>
      </c>
      <c r="E2598" s="292">
        <v>116234.04</v>
      </c>
    </row>
    <row r="2599" spans="1:5" ht="14.4" x14ac:dyDescent="0.55000000000000004">
      <c r="A2599" s="289" t="s">
        <v>2766</v>
      </c>
      <c r="B2599" s="290">
        <v>11594</v>
      </c>
      <c r="D2599" s="291" t="s">
        <v>9063</v>
      </c>
      <c r="E2599" s="292">
        <v>11594</v>
      </c>
    </row>
    <row r="2600" spans="1:5" ht="14.4" x14ac:dyDescent="0.55000000000000004">
      <c r="A2600" s="289" t="s">
        <v>2767</v>
      </c>
      <c r="B2600" s="290">
        <v>257181</v>
      </c>
      <c r="D2600" s="291" t="s">
        <v>9064</v>
      </c>
      <c r="E2600" s="292">
        <v>257181</v>
      </c>
    </row>
    <row r="2601" spans="1:5" ht="14.4" x14ac:dyDescent="0.55000000000000004">
      <c r="A2601" s="289" t="s">
        <v>2768</v>
      </c>
      <c r="B2601" s="290">
        <v>37030</v>
      </c>
      <c r="D2601" s="291" t="s">
        <v>9065</v>
      </c>
      <c r="E2601" s="292">
        <v>37030</v>
      </c>
    </row>
    <row r="2602" spans="1:5" ht="14.4" x14ac:dyDescent="0.55000000000000004">
      <c r="A2602" s="289" t="s">
        <v>2769</v>
      </c>
      <c r="B2602" s="290">
        <v>187883</v>
      </c>
      <c r="D2602" s="291" t="s">
        <v>9066</v>
      </c>
      <c r="E2602" s="292">
        <v>187883</v>
      </c>
    </row>
    <row r="2603" spans="1:5" ht="14.4" x14ac:dyDescent="0.55000000000000004">
      <c r="A2603" s="289" t="s">
        <v>2770</v>
      </c>
      <c r="B2603" s="290">
        <v>14067</v>
      </c>
      <c r="D2603" s="291" t="s">
        <v>9067</v>
      </c>
      <c r="E2603" s="292">
        <v>14067</v>
      </c>
    </row>
    <row r="2604" spans="1:5" ht="14.4" x14ac:dyDescent="0.55000000000000004">
      <c r="A2604" s="289" t="s">
        <v>2771</v>
      </c>
      <c r="B2604" s="290">
        <v>19579</v>
      </c>
      <c r="D2604" s="291" t="s">
        <v>9068</v>
      </c>
      <c r="E2604" s="292">
        <v>19579</v>
      </c>
    </row>
    <row r="2605" spans="1:5" ht="14.4" x14ac:dyDescent="0.55000000000000004">
      <c r="A2605" s="289" t="s">
        <v>2772</v>
      </c>
      <c r="B2605" s="290">
        <v>313916</v>
      </c>
      <c r="D2605" s="291" t="s">
        <v>9069</v>
      </c>
      <c r="E2605" s="292">
        <v>313916</v>
      </c>
    </row>
    <row r="2606" spans="1:5" ht="14.4" x14ac:dyDescent="0.55000000000000004">
      <c r="A2606" s="289" t="s">
        <v>2773</v>
      </c>
      <c r="B2606" s="290">
        <v>4393.8500000000004</v>
      </c>
      <c r="D2606" s="291" t="s">
        <v>9070</v>
      </c>
      <c r="E2606" s="292">
        <v>4393.8500000000004</v>
      </c>
    </row>
    <row r="2607" spans="1:5" ht="14.4" x14ac:dyDescent="0.55000000000000004">
      <c r="A2607" s="289" t="s">
        <v>2774</v>
      </c>
      <c r="B2607" s="290">
        <v>2059.89</v>
      </c>
      <c r="D2607" s="291" t="s">
        <v>9071</v>
      </c>
      <c r="E2607" s="292">
        <v>2059.89</v>
      </c>
    </row>
    <row r="2608" spans="1:5" ht="14.4" x14ac:dyDescent="0.55000000000000004">
      <c r="A2608" s="289" t="s">
        <v>2775</v>
      </c>
      <c r="B2608" s="290">
        <v>75374.05</v>
      </c>
      <c r="D2608" s="291" t="s">
        <v>9072</v>
      </c>
      <c r="E2608" s="292">
        <v>75374.05</v>
      </c>
    </row>
    <row r="2609" spans="1:5" ht="14.4" x14ac:dyDescent="0.55000000000000004">
      <c r="A2609" s="289" t="s">
        <v>2776</v>
      </c>
      <c r="B2609" s="290">
        <v>196755.45</v>
      </c>
      <c r="D2609" s="291" t="s">
        <v>9073</v>
      </c>
      <c r="E2609" s="292">
        <v>196755.45</v>
      </c>
    </row>
    <row r="2610" spans="1:5" ht="14.4" x14ac:dyDescent="0.55000000000000004">
      <c r="A2610" s="289" t="s">
        <v>2777</v>
      </c>
      <c r="B2610" s="290">
        <v>47088</v>
      </c>
      <c r="D2610" s="291" t="s">
        <v>9074</v>
      </c>
      <c r="E2610" s="292">
        <v>47088</v>
      </c>
    </row>
    <row r="2611" spans="1:5" ht="14.4" x14ac:dyDescent="0.55000000000000004">
      <c r="A2611" s="289" t="s">
        <v>2778</v>
      </c>
      <c r="B2611" s="290">
        <v>178035</v>
      </c>
      <c r="D2611" s="291" t="s">
        <v>9075</v>
      </c>
      <c r="E2611" s="292">
        <v>178035</v>
      </c>
    </row>
    <row r="2612" spans="1:5" ht="14.4" x14ac:dyDescent="0.55000000000000004">
      <c r="A2612" s="289" t="s">
        <v>2779</v>
      </c>
      <c r="B2612" s="290">
        <v>422624</v>
      </c>
      <c r="D2612" s="291" t="s">
        <v>9076</v>
      </c>
      <c r="E2612" s="292">
        <v>422624</v>
      </c>
    </row>
    <row r="2613" spans="1:5" ht="14.4" x14ac:dyDescent="0.55000000000000004">
      <c r="A2613" s="289" t="s">
        <v>2780</v>
      </c>
      <c r="B2613" s="290">
        <v>904.67</v>
      </c>
      <c r="D2613" s="291" t="s">
        <v>9077</v>
      </c>
      <c r="E2613" s="292">
        <v>904.67</v>
      </c>
    </row>
    <row r="2614" spans="1:5" ht="14.4" x14ac:dyDescent="0.55000000000000004">
      <c r="A2614" s="289" t="s">
        <v>2781</v>
      </c>
      <c r="B2614" s="290">
        <v>20750</v>
      </c>
      <c r="D2614" s="291" t="s">
        <v>9078</v>
      </c>
      <c r="E2614" s="292">
        <v>20750</v>
      </c>
    </row>
    <row r="2615" spans="1:5" ht="14.4" x14ac:dyDescent="0.55000000000000004">
      <c r="A2615" s="289" t="s">
        <v>4133</v>
      </c>
      <c r="B2615" s="290">
        <v>264701</v>
      </c>
      <c r="D2615" s="291" t="s">
        <v>10510</v>
      </c>
      <c r="E2615" s="292">
        <v>264701</v>
      </c>
    </row>
    <row r="2616" spans="1:5" ht="14.4" x14ac:dyDescent="0.55000000000000004">
      <c r="A2616" s="289" t="s">
        <v>2782</v>
      </c>
      <c r="B2616" s="290">
        <v>13727</v>
      </c>
      <c r="D2616" s="291" t="s">
        <v>9079</v>
      </c>
      <c r="E2616" s="292">
        <v>13727</v>
      </c>
    </row>
    <row r="2617" spans="1:5" ht="14.4" x14ac:dyDescent="0.55000000000000004">
      <c r="A2617" s="289" t="s">
        <v>2783</v>
      </c>
      <c r="B2617" s="290">
        <v>21201</v>
      </c>
      <c r="D2617" s="291" t="s">
        <v>9080</v>
      </c>
      <c r="E2617" s="292">
        <v>21201</v>
      </c>
    </row>
    <row r="2618" spans="1:5" ht="14.4" x14ac:dyDescent="0.55000000000000004">
      <c r="A2618" s="289" t="s">
        <v>2784</v>
      </c>
      <c r="B2618" s="290">
        <v>683222.68</v>
      </c>
      <c r="D2618" s="291" t="s">
        <v>9081</v>
      </c>
      <c r="E2618" s="292">
        <v>683222.68</v>
      </c>
    </row>
    <row r="2619" spans="1:5" ht="14.4" x14ac:dyDescent="0.55000000000000004">
      <c r="A2619" s="289" t="s">
        <v>4143</v>
      </c>
      <c r="B2619" s="290">
        <v>3035</v>
      </c>
      <c r="D2619" s="291" t="s">
        <v>9082</v>
      </c>
      <c r="E2619" s="292">
        <v>3035</v>
      </c>
    </row>
    <row r="2620" spans="1:5" ht="14.4" x14ac:dyDescent="0.55000000000000004">
      <c r="A2620" s="289" t="s">
        <v>2785</v>
      </c>
      <c r="B2620" s="290">
        <v>154060</v>
      </c>
      <c r="D2620" s="291" t="s">
        <v>9083</v>
      </c>
      <c r="E2620" s="292">
        <v>154060</v>
      </c>
    </row>
    <row r="2621" spans="1:5" ht="14.4" x14ac:dyDescent="0.55000000000000004">
      <c r="A2621" s="289" t="s">
        <v>2786</v>
      </c>
      <c r="B2621" s="290">
        <v>61651</v>
      </c>
      <c r="D2621" s="291" t="s">
        <v>9084</v>
      </c>
      <c r="E2621" s="292">
        <v>61651</v>
      </c>
    </row>
    <row r="2622" spans="1:5" ht="14.4" x14ac:dyDescent="0.55000000000000004">
      <c r="A2622" s="289" t="s">
        <v>2787</v>
      </c>
      <c r="B2622" s="290">
        <v>17058</v>
      </c>
      <c r="D2622" s="291" t="s">
        <v>9085</v>
      </c>
      <c r="E2622" s="292">
        <v>17058</v>
      </c>
    </row>
    <row r="2623" spans="1:5" ht="14.4" x14ac:dyDescent="0.55000000000000004">
      <c r="A2623" s="289" t="s">
        <v>2788</v>
      </c>
      <c r="B2623" s="290">
        <v>146789</v>
      </c>
      <c r="D2623" s="291" t="s">
        <v>9086</v>
      </c>
      <c r="E2623" s="292">
        <v>146789</v>
      </c>
    </row>
    <row r="2624" spans="1:5" ht="14.4" x14ac:dyDescent="0.55000000000000004">
      <c r="A2624" s="289" t="s">
        <v>2789</v>
      </c>
      <c r="B2624" s="290">
        <v>225314</v>
      </c>
      <c r="D2624" s="291" t="s">
        <v>9087</v>
      </c>
      <c r="E2624" s="292">
        <v>225314</v>
      </c>
    </row>
    <row r="2625" spans="1:5" ht="14.4" x14ac:dyDescent="0.55000000000000004">
      <c r="A2625" s="289" t="s">
        <v>2790</v>
      </c>
      <c r="B2625" s="290">
        <v>61554</v>
      </c>
      <c r="D2625" s="291" t="s">
        <v>9088</v>
      </c>
      <c r="E2625" s="292">
        <v>61554</v>
      </c>
    </row>
    <row r="2626" spans="1:5" ht="14.4" x14ac:dyDescent="0.55000000000000004">
      <c r="A2626" s="289" t="s">
        <v>2791</v>
      </c>
      <c r="B2626" s="290">
        <v>5293.85</v>
      </c>
      <c r="D2626" s="291" t="s">
        <v>9089</v>
      </c>
      <c r="E2626" s="292">
        <v>5293.85</v>
      </c>
    </row>
    <row r="2627" spans="1:5" ht="14.4" x14ac:dyDescent="0.55000000000000004">
      <c r="A2627" s="289" t="s">
        <v>2792</v>
      </c>
      <c r="B2627" s="290">
        <v>76843</v>
      </c>
      <c r="D2627" s="291" t="s">
        <v>9090</v>
      </c>
      <c r="E2627" s="292">
        <v>76843</v>
      </c>
    </row>
    <row r="2628" spans="1:5" ht="14.4" x14ac:dyDescent="0.55000000000000004">
      <c r="A2628" s="289" t="s">
        <v>2793</v>
      </c>
      <c r="B2628" s="290">
        <v>205850.63</v>
      </c>
      <c r="D2628" s="291" t="s">
        <v>9091</v>
      </c>
      <c r="E2628" s="292">
        <v>205850.63</v>
      </c>
    </row>
    <row r="2629" spans="1:5" ht="14.4" x14ac:dyDescent="0.55000000000000004">
      <c r="A2629" s="289" t="s">
        <v>2794</v>
      </c>
      <c r="B2629" s="290">
        <v>44772.51</v>
      </c>
      <c r="D2629" s="291" t="s">
        <v>9092</v>
      </c>
      <c r="E2629" s="292">
        <v>44772.51</v>
      </c>
    </row>
    <row r="2630" spans="1:5" ht="14.4" x14ac:dyDescent="0.55000000000000004">
      <c r="A2630" s="289" t="s">
        <v>2795</v>
      </c>
      <c r="B2630" s="290">
        <v>22505</v>
      </c>
      <c r="D2630" s="291" t="s">
        <v>9093</v>
      </c>
      <c r="E2630" s="292">
        <v>22505</v>
      </c>
    </row>
    <row r="2631" spans="1:5" ht="14.4" x14ac:dyDescent="0.55000000000000004">
      <c r="A2631" s="289" t="s">
        <v>2796</v>
      </c>
      <c r="B2631" s="290">
        <v>23324.959999999999</v>
      </c>
      <c r="D2631" s="291" t="s">
        <v>9094</v>
      </c>
      <c r="E2631" s="292">
        <v>23324.959999999999</v>
      </c>
    </row>
    <row r="2632" spans="1:5" ht="14.4" x14ac:dyDescent="0.55000000000000004">
      <c r="A2632" s="289" t="s">
        <v>2797</v>
      </c>
      <c r="B2632" s="290">
        <v>2931.47</v>
      </c>
      <c r="D2632" s="291" t="s">
        <v>9095</v>
      </c>
      <c r="E2632" s="292">
        <v>2931.47</v>
      </c>
    </row>
    <row r="2633" spans="1:5" ht="14.4" x14ac:dyDescent="0.55000000000000004">
      <c r="A2633" s="289" t="s">
        <v>2798</v>
      </c>
      <c r="B2633" s="290">
        <v>62260.15</v>
      </c>
      <c r="D2633" s="291" t="s">
        <v>9096</v>
      </c>
      <c r="E2633" s="292">
        <v>62260.15</v>
      </c>
    </row>
    <row r="2634" spans="1:5" ht="14.4" x14ac:dyDescent="0.55000000000000004">
      <c r="A2634" s="289" t="s">
        <v>2799</v>
      </c>
      <c r="B2634" s="290">
        <v>11715.06</v>
      </c>
      <c r="D2634" s="291" t="s">
        <v>9097</v>
      </c>
      <c r="E2634" s="292">
        <v>11715.06</v>
      </c>
    </row>
    <row r="2635" spans="1:5" ht="14.4" x14ac:dyDescent="0.55000000000000004">
      <c r="A2635" s="289" t="s">
        <v>2800</v>
      </c>
      <c r="B2635" s="290">
        <v>12214</v>
      </c>
      <c r="D2635" s="291" t="s">
        <v>9098</v>
      </c>
      <c r="E2635" s="292">
        <v>12214</v>
      </c>
    </row>
    <row r="2636" spans="1:5" ht="14.4" x14ac:dyDescent="0.55000000000000004">
      <c r="A2636" s="289" t="s">
        <v>2801</v>
      </c>
      <c r="B2636" s="290">
        <v>403274</v>
      </c>
      <c r="D2636" s="291" t="s">
        <v>9099</v>
      </c>
      <c r="E2636" s="292">
        <v>403274</v>
      </c>
    </row>
    <row r="2637" spans="1:5" ht="14.4" x14ac:dyDescent="0.55000000000000004">
      <c r="A2637" s="289" t="s">
        <v>2802</v>
      </c>
      <c r="B2637" s="290">
        <v>45097</v>
      </c>
      <c r="D2637" s="291" t="s">
        <v>9100</v>
      </c>
      <c r="E2637" s="292">
        <v>45097</v>
      </c>
    </row>
    <row r="2638" spans="1:5" ht="14.4" x14ac:dyDescent="0.55000000000000004">
      <c r="A2638" s="289" t="s">
        <v>2803</v>
      </c>
      <c r="B2638" s="290">
        <v>12278</v>
      </c>
      <c r="D2638" s="291" t="s">
        <v>9101</v>
      </c>
      <c r="E2638" s="292">
        <v>12278</v>
      </c>
    </row>
    <row r="2639" spans="1:5" ht="14.4" x14ac:dyDescent="0.55000000000000004">
      <c r="A2639" s="289" t="s">
        <v>4144</v>
      </c>
      <c r="B2639" s="290">
        <v>21110.95</v>
      </c>
      <c r="D2639" s="291" t="s">
        <v>9102</v>
      </c>
      <c r="E2639" s="292">
        <v>21110.95</v>
      </c>
    </row>
    <row r="2640" spans="1:5" ht="14.4" x14ac:dyDescent="0.55000000000000004">
      <c r="A2640" s="289" t="s">
        <v>2804</v>
      </c>
      <c r="B2640" s="290">
        <v>3847</v>
      </c>
      <c r="D2640" s="291" t="s">
        <v>9103</v>
      </c>
      <c r="E2640" s="292">
        <v>3847</v>
      </c>
    </row>
    <row r="2641" spans="1:5" ht="14.4" x14ac:dyDescent="0.55000000000000004">
      <c r="A2641" s="289" t="s">
        <v>2805</v>
      </c>
      <c r="B2641" s="290">
        <v>2078</v>
      </c>
      <c r="D2641" s="291" t="s">
        <v>9104</v>
      </c>
      <c r="E2641" s="292">
        <v>2078</v>
      </c>
    </row>
    <row r="2642" spans="1:5" ht="14.4" x14ac:dyDescent="0.55000000000000004">
      <c r="A2642" s="289" t="s">
        <v>2806</v>
      </c>
      <c r="B2642" s="290">
        <v>50488</v>
      </c>
      <c r="D2642" s="291" t="s">
        <v>9105</v>
      </c>
      <c r="E2642" s="292">
        <v>50488</v>
      </c>
    </row>
    <row r="2643" spans="1:5" ht="14.4" x14ac:dyDescent="0.55000000000000004">
      <c r="A2643" s="289" t="s">
        <v>2807</v>
      </c>
      <c r="B2643" s="290">
        <v>20863.97</v>
      </c>
      <c r="D2643" s="291" t="s">
        <v>9106</v>
      </c>
      <c r="E2643" s="292">
        <v>20863.97</v>
      </c>
    </row>
    <row r="2644" spans="1:5" ht="14.4" x14ac:dyDescent="0.55000000000000004">
      <c r="A2644" s="289" t="s">
        <v>2808</v>
      </c>
      <c r="B2644" s="290">
        <v>35719</v>
      </c>
      <c r="D2644" s="291" t="s">
        <v>9107</v>
      </c>
      <c r="E2644" s="292">
        <v>35719</v>
      </c>
    </row>
    <row r="2645" spans="1:5" ht="14.4" x14ac:dyDescent="0.55000000000000004">
      <c r="A2645" s="289" t="s">
        <v>2809</v>
      </c>
      <c r="B2645" s="290">
        <v>1483411</v>
      </c>
      <c r="D2645" s="291" t="s">
        <v>9108</v>
      </c>
      <c r="E2645" s="292">
        <v>1483411</v>
      </c>
    </row>
    <row r="2646" spans="1:5" ht="14.4" x14ac:dyDescent="0.55000000000000004">
      <c r="A2646" s="289" t="s">
        <v>2810</v>
      </c>
      <c r="B2646" s="290">
        <v>19516</v>
      </c>
      <c r="D2646" s="291" t="s">
        <v>9109</v>
      </c>
      <c r="E2646" s="292">
        <v>19516</v>
      </c>
    </row>
    <row r="2647" spans="1:5" ht="14.4" x14ac:dyDescent="0.55000000000000004">
      <c r="A2647" s="289" t="s">
        <v>2811</v>
      </c>
      <c r="B2647" s="290">
        <v>5136.75</v>
      </c>
      <c r="D2647" s="291" t="s">
        <v>9110</v>
      </c>
      <c r="E2647" s="292">
        <v>5136.75</v>
      </c>
    </row>
    <row r="2648" spans="1:5" ht="14.4" x14ac:dyDescent="0.55000000000000004">
      <c r="A2648" s="289" t="s">
        <v>2812</v>
      </c>
      <c r="B2648" s="290">
        <v>11666</v>
      </c>
      <c r="D2648" s="291" t="s">
        <v>9111</v>
      </c>
      <c r="E2648" s="292">
        <v>11666</v>
      </c>
    </row>
    <row r="2649" spans="1:5" ht="14.4" x14ac:dyDescent="0.55000000000000004">
      <c r="A2649" s="289" t="s">
        <v>2813</v>
      </c>
      <c r="B2649" s="290">
        <v>34901</v>
      </c>
      <c r="D2649" s="291" t="s">
        <v>9112</v>
      </c>
      <c r="E2649" s="292">
        <v>34901</v>
      </c>
    </row>
    <row r="2650" spans="1:5" ht="14.4" x14ac:dyDescent="0.55000000000000004">
      <c r="A2650" s="289" t="s">
        <v>2814</v>
      </c>
      <c r="B2650" s="290">
        <v>10285.82</v>
      </c>
      <c r="D2650" s="291" t="s">
        <v>9113</v>
      </c>
      <c r="E2650" s="292">
        <v>10285.82</v>
      </c>
    </row>
    <row r="2651" spans="1:5" ht="14.4" x14ac:dyDescent="0.55000000000000004">
      <c r="A2651" s="289" t="s">
        <v>2815</v>
      </c>
      <c r="B2651" s="290">
        <v>5114</v>
      </c>
      <c r="D2651" s="291" t="s">
        <v>9114</v>
      </c>
      <c r="E2651" s="292">
        <v>5114</v>
      </c>
    </row>
    <row r="2652" spans="1:5" ht="14.4" x14ac:dyDescent="0.55000000000000004">
      <c r="A2652" s="289" t="s">
        <v>2816</v>
      </c>
      <c r="B2652" s="290">
        <v>5104</v>
      </c>
      <c r="D2652" s="291" t="s">
        <v>9115</v>
      </c>
      <c r="E2652" s="292">
        <v>5104</v>
      </c>
    </row>
    <row r="2653" spans="1:5" ht="14.4" x14ac:dyDescent="0.55000000000000004">
      <c r="A2653" s="289" t="s">
        <v>2817</v>
      </c>
      <c r="B2653" s="290">
        <v>8078.21</v>
      </c>
      <c r="D2653" s="291" t="s">
        <v>9116</v>
      </c>
      <c r="E2653" s="292">
        <v>8078.21</v>
      </c>
    </row>
    <row r="2654" spans="1:5" ht="14.4" x14ac:dyDescent="0.55000000000000004">
      <c r="A2654" s="289" t="s">
        <v>2818</v>
      </c>
      <c r="B2654" s="290">
        <v>9110.74</v>
      </c>
      <c r="D2654" s="291" t="s">
        <v>9117</v>
      </c>
      <c r="E2654" s="292">
        <v>9110.74</v>
      </c>
    </row>
    <row r="2655" spans="1:5" ht="14.4" x14ac:dyDescent="0.55000000000000004">
      <c r="A2655" s="289" t="s">
        <v>2819</v>
      </c>
      <c r="B2655" s="290">
        <v>18372</v>
      </c>
      <c r="D2655" s="291" t="s">
        <v>9118</v>
      </c>
      <c r="E2655" s="292">
        <v>18372</v>
      </c>
    </row>
    <row r="2656" spans="1:5" ht="14.4" x14ac:dyDescent="0.55000000000000004">
      <c r="A2656" s="289" t="s">
        <v>2820</v>
      </c>
      <c r="B2656" s="290">
        <v>103.96</v>
      </c>
      <c r="D2656" s="291" t="s">
        <v>9119</v>
      </c>
      <c r="E2656" s="292">
        <v>103.96</v>
      </c>
    </row>
    <row r="2657" spans="1:5" ht="14.4" x14ac:dyDescent="0.55000000000000004">
      <c r="A2657" s="289" t="s">
        <v>2821</v>
      </c>
      <c r="B2657" s="290">
        <v>696.49</v>
      </c>
      <c r="D2657" s="291" t="s">
        <v>9120</v>
      </c>
      <c r="E2657" s="292">
        <v>696.49</v>
      </c>
    </row>
    <row r="2658" spans="1:5" ht="14.4" x14ac:dyDescent="0.55000000000000004">
      <c r="A2658" s="289" t="s">
        <v>2822</v>
      </c>
      <c r="B2658" s="290">
        <v>13977</v>
      </c>
      <c r="D2658" s="291" t="s">
        <v>9121</v>
      </c>
      <c r="E2658" s="292">
        <v>13977</v>
      </c>
    </row>
    <row r="2659" spans="1:5" ht="14.4" x14ac:dyDescent="0.55000000000000004">
      <c r="A2659" s="289" t="s">
        <v>2823</v>
      </c>
      <c r="B2659" s="290">
        <v>6602</v>
      </c>
      <c r="D2659" s="291" t="s">
        <v>9122</v>
      </c>
      <c r="E2659" s="292">
        <v>6602</v>
      </c>
    </row>
    <row r="2660" spans="1:5" ht="14.4" x14ac:dyDescent="0.55000000000000004">
      <c r="A2660" s="289" t="s">
        <v>2824</v>
      </c>
      <c r="B2660" s="290">
        <v>9320.2900000000009</v>
      </c>
      <c r="D2660" s="291" t="s">
        <v>9123</v>
      </c>
      <c r="E2660" s="292">
        <v>9320.2900000000009</v>
      </c>
    </row>
    <row r="2661" spans="1:5" ht="14.4" x14ac:dyDescent="0.55000000000000004">
      <c r="A2661" s="289" t="s">
        <v>2825</v>
      </c>
      <c r="B2661" s="290">
        <v>16607.97</v>
      </c>
      <c r="D2661" s="291" t="s">
        <v>10511</v>
      </c>
      <c r="E2661" s="292">
        <v>16607.97</v>
      </c>
    </row>
    <row r="2662" spans="1:5" ht="14.4" x14ac:dyDescent="0.55000000000000004">
      <c r="A2662" s="289" t="s">
        <v>2826</v>
      </c>
      <c r="B2662" s="290">
        <v>11194</v>
      </c>
      <c r="D2662" s="291" t="s">
        <v>9124</v>
      </c>
      <c r="E2662" s="292">
        <v>11194</v>
      </c>
    </row>
    <row r="2663" spans="1:5" ht="14.4" x14ac:dyDescent="0.55000000000000004">
      <c r="A2663" s="289" t="s">
        <v>2827</v>
      </c>
      <c r="B2663" s="290">
        <v>3670</v>
      </c>
      <c r="D2663" s="291" t="s">
        <v>9125</v>
      </c>
      <c r="E2663" s="292">
        <v>3670</v>
      </c>
    </row>
    <row r="2664" spans="1:5" ht="14.4" x14ac:dyDescent="0.55000000000000004">
      <c r="A2664" s="289" t="s">
        <v>2828</v>
      </c>
      <c r="B2664" s="290">
        <v>3719</v>
      </c>
      <c r="D2664" s="291" t="s">
        <v>9126</v>
      </c>
      <c r="E2664" s="292">
        <v>3719</v>
      </c>
    </row>
    <row r="2665" spans="1:5" ht="14.4" x14ac:dyDescent="0.55000000000000004">
      <c r="A2665" s="289" t="s">
        <v>2829</v>
      </c>
      <c r="B2665" s="290">
        <v>7686</v>
      </c>
      <c r="D2665" s="291" t="s">
        <v>9127</v>
      </c>
      <c r="E2665" s="292">
        <v>7686</v>
      </c>
    </row>
    <row r="2666" spans="1:5" ht="14.4" x14ac:dyDescent="0.55000000000000004">
      <c r="A2666" s="289" t="s">
        <v>2830</v>
      </c>
      <c r="B2666" s="290">
        <v>7180.64</v>
      </c>
      <c r="D2666" s="291" t="s">
        <v>9128</v>
      </c>
      <c r="E2666" s="292">
        <v>7180.64</v>
      </c>
    </row>
    <row r="2667" spans="1:5" ht="14.4" x14ac:dyDescent="0.55000000000000004">
      <c r="A2667" s="289" t="s">
        <v>2831</v>
      </c>
      <c r="B2667" s="290">
        <v>5978.71</v>
      </c>
      <c r="D2667" s="291" t="s">
        <v>9129</v>
      </c>
      <c r="E2667" s="292">
        <v>5978.71</v>
      </c>
    </row>
    <row r="2668" spans="1:5" ht="14.4" x14ac:dyDescent="0.55000000000000004">
      <c r="A2668" s="289" t="s">
        <v>2832</v>
      </c>
      <c r="B2668" s="290">
        <v>4858</v>
      </c>
      <c r="D2668" s="291" t="s">
        <v>9130</v>
      </c>
      <c r="E2668" s="292">
        <v>4858</v>
      </c>
    </row>
    <row r="2669" spans="1:5" ht="14.4" x14ac:dyDescent="0.55000000000000004">
      <c r="A2669" s="289" t="s">
        <v>2833</v>
      </c>
      <c r="B2669" s="290">
        <v>8442</v>
      </c>
      <c r="D2669" s="291" t="s">
        <v>9131</v>
      </c>
      <c r="E2669" s="292">
        <v>8442</v>
      </c>
    </row>
    <row r="2670" spans="1:5" ht="14.4" x14ac:dyDescent="0.55000000000000004">
      <c r="A2670" s="289" t="s">
        <v>4145</v>
      </c>
      <c r="B2670" s="290">
        <v>5533.56</v>
      </c>
      <c r="D2670" s="291" t="s">
        <v>9132</v>
      </c>
      <c r="E2670" s="292">
        <v>5533.56</v>
      </c>
    </row>
    <row r="2671" spans="1:5" ht="14.4" x14ac:dyDescent="0.55000000000000004">
      <c r="A2671" s="289" t="s">
        <v>2834</v>
      </c>
      <c r="B2671" s="290">
        <v>12549</v>
      </c>
      <c r="D2671" s="291" t="s">
        <v>9133</v>
      </c>
      <c r="E2671" s="292">
        <v>12549</v>
      </c>
    </row>
    <row r="2672" spans="1:5" ht="14.4" x14ac:dyDescent="0.55000000000000004">
      <c r="A2672" s="289" t="s">
        <v>2835</v>
      </c>
      <c r="B2672" s="290">
        <v>1671.56</v>
      </c>
      <c r="D2672" s="291" t="s">
        <v>9134</v>
      </c>
      <c r="E2672" s="292">
        <v>1671.56</v>
      </c>
    </row>
    <row r="2673" spans="1:5" ht="14.4" x14ac:dyDescent="0.55000000000000004">
      <c r="A2673" s="289" t="s">
        <v>2836</v>
      </c>
      <c r="B2673" s="290">
        <v>1951</v>
      </c>
      <c r="D2673" s="291" t="s">
        <v>9135</v>
      </c>
      <c r="E2673" s="292">
        <v>1951</v>
      </c>
    </row>
    <row r="2674" spans="1:5" ht="14.4" x14ac:dyDescent="0.55000000000000004">
      <c r="A2674" s="289" t="s">
        <v>2837</v>
      </c>
      <c r="B2674" s="290">
        <v>106965</v>
      </c>
      <c r="D2674" s="291" t="s">
        <v>9136</v>
      </c>
      <c r="E2674" s="292">
        <v>106965</v>
      </c>
    </row>
    <row r="2675" spans="1:5" ht="14.4" x14ac:dyDescent="0.55000000000000004">
      <c r="A2675" s="289" t="s">
        <v>2838</v>
      </c>
      <c r="B2675" s="290">
        <v>2714.48</v>
      </c>
      <c r="D2675" s="291" t="s">
        <v>9137</v>
      </c>
      <c r="E2675" s="292">
        <v>2714.48</v>
      </c>
    </row>
    <row r="2676" spans="1:5" ht="14.4" x14ac:dyDescent="0.55000000000000004">
      <c r="A2676" s="289" t="s">
        <v>2839</v>
      </c>
      <c r="B2676" s="290">
        <v>2348.02</v>
      </c>
      <c r="D2676" s="291" t="s">
        <v>9138</v>
      </c>
      <c r="E2676" s="292">
        <v>2348.02</v>
      </c>
    </row>
    <row r="2677" spans="1:5" ht="14.4" x14ac:dyDescent="0.55000000000000004">
      <c r="A2677" s="289" t="s">
        <v>2840</v>
      </c>
      <c r="B2677" s="290">
        <v>4117</v>
      </c>
      <c r="D2677" s="291" t="s">
        <v>9139</v>
      </c>
      <c r="E2677" s="292">
        <v>4117</v>
      </c>
    </row>
    <row r="2678" spans="1:5" ht="14.4" x14ac:dyDescent="0.55000000000000004">
      <c r="A2678" s="289" t="s">
        <v>2841</v>
      </c>
      <c r="B2678" s="290">
        <v>23446</v>
      </c>
      <c r="D2678" s="291" t="s">
        <v>9140</v>
      </c>
      <c r="E2678" s="292">
        <v>23446</v>
      </c>
    </row>
    <row r="2679" spans="1:5" ht="14.4" x14ac:dyDescent="0.55000000000000004">
      <c r="A2679" s="289" t="s">
        <v>2842</v>
      </c>
      <c r="B2679" s="290">
        <v>447430.45</v>
      </c>
      <c r="D2679" s="291" t="s">
        <v>9141</v>
      </c>
      <c r="E2679" s="292">
        <v>447430.45</v>
      </c>
    </row>
    <row r="2680" spans="1:5" ht="14.4" x14ac:dyDescent="0.55000000000000004">
      <c r="A2680" s="289" t="s">
        <v>2843</v>
      </c>
      <c r="B2680" s="290">
        <v>1568</v>
      </c>
      <c r="D2680" s="291" t="s">
        <v>9142</v>
      </c>
      <c r="E2680" s="292">
        <v>1568</v>
      </c>
    </row>
    <row r="2681" spans="1:5" ht="14.4" x14ac:dyDescent="0.55000000000000004">
      <c r="A2681" s="289" t="s">
        <v>2844</v>
      </c>
      <c r="B2681" s="290">
        <v>180123.15</v>
      </c>
      <c r="D2681" s="291" t="s">
        <v>9143</v>
      </c>
      <c r="E2681" s="292">
        <v>180123.15</v>
      </c>
    </row>
    <row r="2682" spans="1:5" ht="14.4" x14ac:dyDescent="0.55000000000000004">
      <c r="A2682" s="289" t="s">
        <v>2845</v>
      </c>
      <c r="B2682" s="290">
        <v>5730</v>
      </c>
      <c r="D2682" s="291" t="s">
        <v>9144</v>
      </c>
      <c r="E2682" s="292">
        <v>5730</v>
      </c>
    </row>
    <row r="2683" spans="1:5" ht="14.4" x14ac:dyDescent="0.55000000000000004">
      <c r="A2683" s="289" t="s">
        <v>2846</v>
      </c>
      <c r="B2683" s="290">
        <v>6164.8</v>
      </c>
      <c r="D2683" s="291" t="s">
        <v>9145</v>
      </c>
      <c r="E2683" s="292">
        <v>6164.8</v>
      </c>
    </row>
    <row r="2684" spans="1:5" ht="14.4" x14ac:dyDescent="0.55000000000000004">
      <c r="A2684" s="289" t="s">
        <v>2847</v>
      </c>
      <c r="B2684" s="290">
        <v>25749</v>
      </c>
      <c r="D2684" s="291" t="s">
        <v>9146</v>
      </c>
      <c r="E2684" s="292">
        <v>25749</v>
      </c>
    </row>
    <row r="2685" spans="1:5" ht="14.4" x14ac:dyDescent="0.55000000000000004">
      <c r="A2685" s="289" t="s">
        <v>2848</v>
      </c>
      <c r="B2685" s="290">
        <v>64032</v>
      </c>
      <c r="D2685" s="291" t="s">
        <v>9147</v>
      </c>
      <c r="E2685" s="292">
        <v>64032</v>
      </c>
    </row>
    <row r="2686" spans="1:5" ht="14.4" x14ac:dyDescent="0.55000000000000004">
      <c r="A2686" s="289" t="s">
        <v>2849</v>
      </c>
      <c r="B2686" s="290">
        <v>5250</v>
      </c>
      <c r="D2686" s="291" t="s">
        <v>9148</v>
      </c>
      <c r="E2686" s="292">
        <v>5250</v>
      </c>
    </row>
    <row r="2687" spans="1:5" ht="14.4" x14ac:dyDescent="0.55000000000000004">
      <c r="A2687" s="289" t="s">
        <v>2850</v>
      </c>
      <c r="B2687" s="290">
        <v>5572</v>
      </c>
      <c r="D2687" s="291" t="s">
        <v>9149</v>
      </c>
      <c r="E2687" s="292">
        <v>5572</v>
      </c>
    </row>
    <row r="2688" spans="1:5" ht="14.4" x14ac:dyDescent="0.55000000000000004">
      <c r="A2688" s="289" t="s">
        <v>2851</v>
      </c>
      <c r="B2688" s="290">
        <v>22354</v>
      </c>
      <c r="D2688" s="291" t="s">
        <v>9150</v>
      </c>
      <c r="E2688" s="292">
        <v>22354</v>
      </c>
    </row>
    <row r="2689" spans="1:5" ht="14.4" x14ac:dyDescent="0.55000000000000004">
      <c r="A2689" s="289" t="s">
        <v>2852</v>
      </c>
      <c r="B2689" s="290">
        <v>216</v>
      </c>
      <c r="D2689" s="291" t="s">
        <v>9151</v>
      </c>
      <c r="E2689" s="292">
        <v>216</v>
      </c>
    </row>
    <row r="2690" spans="1:5" ht="14.4" x14ac:dyDescent="0.55000000000000004">
      <c r="A2690" s="289" t="s">
        <v>2853</v>
      </c>
      <c r="B2690" s="290">
        <v>7304</v>
      </c>
      <c r="D2690" s="291" t="s">
        <v>9152</v>
      </c>
      <c r="E2690" s="292">
        <v>7304</v>
      </c>
    </row>
    <row r="2691" spans="1:5" ht="14.4" x14ac:dyDescent="0.55000000000000004">
      <c r="A2691" s="289" t="s">
        <v>2854</v>
      </c>
      <c r="B2691" s="290">
        <v>37285</v>
      </c>
      <c r="D2691" s="291" t="s">
        <v>9153</v>
      </c>
      <c r="E2691" s="292">
        <v>37285</v>
      </c>
    </row>
    <row r="2692" spans="1:5" ht="14.4" x14ac:dyDescent="0.55000000000000004">
      <c r="A2692" s="289" t="s">
        <v>2855</v>
      </c>
      <c r="B2692" s="290">
        <v>3149</v>
      </c>
      <c r="D2692" s="291" t="s">
        <v>9154</v>
      </c>
      <c r="E2692" s="292">
        <v>3149</v>
      </c>
    </row>
    <row r="2693" spans="1:5" ht="14.4" x14ac:dyDescent="0.55000000000000004">
      <c r="A2693" s="289" t="s">
        <v>2856</v>
      </c>
      <c r="B2693" s="290">
        <v>2077</v>
      </c>
      <c r="D2693" s="291" t="s">
        <v>9155</v>
      </c>
      <c r="E2693" s="292">
        <v>2077</v>
      </c>
    </row>
    <row r="2694" spans="1:5" ht="14.4" x14ac:dyDescent="0.55000000000000004">
      <c r="A2694" s="289" t="s">
        <v>2857</v>
      </c>
      <c r="B2694" s="290">
        <v>21676</v>
      </c>
      <c r="D2694" s="291" t="s">
        <v>9156</v>
      </c>
      <c r="E2694" s="292">
        <v>21676</v>
      </c>
    </row>
    <row r="2695" spans="1:5" ht="14.4" x14ac:dyDescent="0.55000000000000004">
      <c r="A2695" s="289" t="s">
        <v>2858</v>
      </c>
      <c r="B2695" s="290">
        <v>91595</v>
      </c>
      <c r="D2695" s="291" t="s">
        <v>9157</v>
      </c>
      <c r="E2695" s="292">
        <v>91595</v>
      </c>
    </row>
    <row r="2696" spans="1:5" ht="14.4" x14ac:dyDescent="0.55000000000000004">
      <c r="A2696" s="289" t="s">
        <v>2859</v>
      </c>
      <c r="B2696" s="290">
        <v>7750</v>
      </c>
      <c r="D2696" s="291" t="s">
        <v>9158</v>
      </c>
      <c r="E2696" s="292">
        <v>7750</v>
      </c>
    </row>
    <row r="2697" spans="1:5" ht="14.4" x14ac:dyDescent="0.55000000000000004">
      <c r="A2697" s="289" t="s">
        <v>2860</v>
      </c>
      <c r="B2697" s="290">
        <v>12744</v>
      </c>
      <c r="D2697" s="291" t="s">
        <v>9159</v>
      </c>
      <c r="E2697" s="292">
        <v>12744</v>
      </c>
    </row>
    <row r="2698" spans="1:5" ht="14.4" x14ac:dyDescent="0.55000000000000004">
      <c r="A2698" s="289" t="s">
        <v>2861</v>
      </c>
      <c r="B2698" s="290">
        <v>900</v>
      </c>
      <c r="D2698" s="291" t="s">
        <v>9160</v>
      </c>
      <c r="E2698" s="292">
        <v>900</v>
      </c>
    </row>
    <row r="2699" spans="1:5" ht="14.4" x14ac:dyDescent="0.55000000000000004">
      <c r="A2699" s="289" t="s">
        <v>2862</v>
      </c>
      <c r="B2699" s="290">
        <v>16405</v>
      </c>
      <c r="D2699" s="291" t="s">
        <v>9161</v>
      </c>
      <c r="E2699" s="292">
        <v>16405</v>
      </c>
    </row>
    <row r="2700" spans="1:5" ht="14.4" x14ac:dyDescent="0.55000000000000004">
      <c r="A2700" s="289" t="s">
        <v>2863</v>
      </c>
      <c r="B2700" s="290">
        <v>143270</v>
      </c>
      <c r="D2700" s="291" t="s">
        <v>9162</v>
      </c>
      <c r="E2700" s="292">
        <v>143270</v>
      </c>
    </row>
    <row r="2701" spans="1:5" ht="14.4" x14ac:dyDescent="0.55000000000000004">
      <c r="A2701" s="289" t="s">
        <v>2864</v>
      </c>
      <c r="B2701" s="290">
        <v>1607</v>
      </c>
      <c r="D2701" s="291" t="s">
        <v>9163</v>
      </c>
      <c r="E2701" s="292">
        <v>1607</v>
      </c>
    </row>
    <row r="2702" spans="1:5" ht="14.4" x14ac:dyDescent="0.55000000000000004">
      <c r="A2702" s="289" t="s">
        <v>2865</v>
      </c>
      <c r="B2702" s="290">
        <v>3903.75</v>
      </c>
      <c r="D2702" s="291" t="s">
        <v>9164</v>
      </c>
      <c r="E2702" s="292">
        <v>3903.75</v>
      </c>
    </row>
    <row r="2703" spans="1:5" ht="14.4" x14ac:dyDescent="0.55000000000000004">
      <c r="A2703" s="289" t="s">
        <v>2866</v>
      </c>
      <c r="B2703" s="290">
        <v>641</v>
      </c>
      <c r="D2703" s="291" t="s">
        <v>9165</v>
      </c>
      <c r="E2703" s="292">
        <v>641</v>
      </c>
    </row>
    <row r="2704" spans="1:5" ht="14.4" x14ac:dyDescent="0.55000000000000004">
      <c r="A2704" s="289" t="s">
        <v>2867</v>
      </c>
      <c r="B2704" s="290">
        <v>700</v>
      </c>
      <c r="D2704" s="291" t="s">
        <v>9166</v>
      </c>
      <c r="E2704" s="292">
        <v>700</v>
      </c>
    </row>
    <row r="2705" spans="1:5" ht="14.4" x14ac:dyDescent="0.55000000000000004">
      <c r="A2705" s="289" t="s">
        <v>2868</v>
      </c>
      <c r="B2705" s="290">
        <v>5145</v>
      </c>
      <c r="D2705" s="291" t="s">
        <v>9167</v>
      </c>
      <c r="E2705" s="292">
        <v>5145</v>
      </c>
    </row>
    <row r="2706" spans="1:5" ht="14.4" x14ac:dyDescent="0.55000000000000004">
      <c r="A2706" s="289" t="s">
        <v>2869</v>
      </c>
      <c r="B2706" s="290">
        <v>5145</v>
      </c>
      <c r="D2706" s="291" t="s">
        <v>9168</v>
      </c>
      <c r="E2706" s="292">
        <v>5145</v>
      </c>
    </row>
    <row r="2707" spans="1:5" ht="14.4" x14ac:dyDescent="0.55000000000000004">
      <c r="A2707" s="289" t="s">
        <v>2870</v>
      </c>
      <c r="B2707" s="290">
        <v>7575</v>
      </c>
      <c r="D2707" s="291" t="s">
        <v>9169</v>
      </c>
      <c r="E2707" s="292">
        <v>7575</v>
      </c>
    </row>
    <row r="2708" spans="1:5" ht="14.4" x14ac:dyDescent="0.55000000000000004">
      <c r="A2708" s="289" t="s">
        <v>2871</v>
      </c>
      <c r="B2708" s="290">
        <v>4875</v>
      </c>
      <c r="D2708" s="291" t="s">
        <v>9170</v>
      </c>
      <c r="E2708" s="292">
        <v>4875</v>
      </c>
    </row>
    <row r="2709" spans="1:5" ht="14.4" x14ac:dyDescent="0.55000000000000004">
      <c r="A2709" s="289" t="s">
        <v>2872</v>
      </c>
      <c r="B2709" s="290">
        <v>3025.43</v>
      </c>
      <c r="D2709" s="291" t="s">
        <v>9171</v>
      </c>
      <c r="E2709" s="292">
        <v>3025.43</v>
      </c>
    </row>
    <row r="2710" spans="1:5" ht="14.4" x14ac:dyDescent="0.55000000000000004">
      <c r="A2710" s="289" t="s">
        <v>2873</v>
      </c>
      <c r="B2710" s="290">
        <v>500</v>
      </c>
      <c r="D2710" s="291" t="s">
        <v>9172</v>
      </c>
      <c r="E2710" s="292">
        <v>500</v>
      </c>
    </row>
    <row r="2711" spans="1:5" ht="14.4" x14ac:dyDescent="0.55000000000000004">
      <c r="A2711" s="289" t="s">
        <v>2874</v>
      </c>
      <c r="B2711" s="290">
        <v>6259.5</v>
      </c>
      <c r="D2711" s="291" t="s">
        <v>9173</v>
      </c>
      <c r="E2711" s="292">
        <v>6259.5</v>
      </c>
    </row>
    <row r="2712" spans="1:5" ht="14.4" x14ac:dyDescent="0.55000000000000004">
      <c r="A2712" s="289" t="s">
        <v>2875</v>
      </c>
      <c r="B2712" s="290">
        <v>19710</v>
      </c>
      <c r="D2712" s="291" t="s">
        <v>9174</v>
      </c>
      <c r="E2712" s="292">
        <v>19710</v>
      </c>
    </row>
    <row r="2713" spans="1:5" ht="14.4" x14ac:dyDescent="0.55000000000000004">
      <c r="A2713" s="289" t="s">
        <v>2876</v>
      </c>
      <c r="B2713" s="290">
        <v>8820</v>
      </c>
      <c r="D2713" s="291" t="s">
        <v>9175</v>
      </c>
      <c r="E2713" s="292">
        <v>8820</v>
      </c>
    </row>
    <row r="2714" spans="1:5" ht="14.4" x14ac:dyDescent="0.55000000000000004">
      <c r="A2714" s="289" t="s">
        <v>2877</v>
      </c>
      <c r="B2714" s="290">
        <v>5002.5</v>
      </c>
      <c r="D2714" s="291" t="s">
        <v>9176</v>
      </c>
      <c r="E2714" s="292">
        <v>5002.5</v>
      </c>
    </row>
    <row r="2715" spans="1:5" ht="14.4" x14ac:dyDescent="0.55000000000000004">
      <c r="A2715" s="289" t="s">
        <v>2878</v>
      </c>
      <c r="B2715" s="290">
        <v>1187</v>
      </c>
      <c r="D2715" s="291" t="s">
        <v>9177</v>
      </c>
      <c r="E2715" s="292">
        <v>1187</v>
      </c>
    </row>
    <row r="2716" spans="1:5" ht="14.4" x14ac:dyDescent="0.55000000000000004">
      <c r="A2716" s="289" t="s">
        <v>2879</v>
      </c>
      <c r="B2716" s="290">
        <v>4187.5</v>
      </c>
      <c r="D2716" s="291" t="s">
        <v>9178</v>
      </c>
      <c r="E2716" s="292">
        <v>4187.5</v>
      </c>
    </row>
    <row r="2717" spans="1:5" ht="14.4" x14ac:dyDescent="0.55000000000000004">
      <c r="A2717" s="289" t="s">
        <v>2880</v>
      </c>
      <c r="B2717" s="290">
        <v>1443.75</v>
      </c>
      <c r="D2717" s="291" t="s">
        <v>9179</v>
      </c>
      <c r="E2717" s="292">
        <v>1443.75</v>
      </c>
    </row>
    <row r="2718" spans="1:5" ht="14.4" x14ac:dyDescent="0.55000000000000004">
      <c r="A2718" s="289" t="s">
        <v>2881</v>
      </c>
      <c r="B2718" s="290">
        <v>347</v>
      </c>
      <c r="D2718" s="291" t="s">
        <v>9180</v>
      </c>
      <c r="E2718" s="292">
        <v>347</v>
      </c>
    </row>
    <row r="2719" spans="1:5" ht="14.4" x14ac:dyDescent="0.55000000000000004">
      <c r="A2719" s="289" t="s">
        <v>2882</v>
      </c>
      <c r="B2719" s="290">
        <v>65715</v>
      </c>
      <c r="D2719" s="291" t="s">
        <v>9181</v>
      </c>
      <c r="E2719" s="292">
        <v>65715</v>
      </c>
    </row>
    <row r="2720" spans="1:5" ht="14.4" x14ac:dyDescent="0.55000000000000004">
      <c r="A2720" s="289" t="s">
        <v>2883</v>
      </c>
      <c r="B2720" s="290">
        <v>1321</v>
      </c>
      <c r="D2720" s="291" t="s">
        <v>9182</v>
      </c>
      <c r="E2720" s="292">
        <v>1321</v>
      </c>
    </row>
    <row r="2721" spans="1:5" ht="14.4" x14ac:dyDescent="0.55000000000000004">
      <c r="A2721" s="289" t="s">
        <v>2884</v>
      </c>
      <c r="B2721" s="290">
        <v>787</v>
      </c>
      <c r="D2721" s="291" t="s">
        <v>9183</v>
      </c>
      <c r="E2721" s="292">
        <v>787</v>
      </c>
    </row>
    <row r="2722" spans="1:5" ht="14.4" x14ac:dyDescent="0.55000000000000004">
      <c r="A2722" s="289" t="s">
        <v>2885</v>
      </c>
      <c r="B2722" s="290">
        <v>57095</v>
      </c>
      <c r="D2722" s="291" t="s">
        <v>9184</v>
      </c>
      <c r="E2722" s="292">
        <v>57095</v>
      </c>
    </row>
    <row r="2723" spans="1:5" ht="14.4" x14ac:dyDescent="0.55000000000000004">
      <c r="A2723" s="289" t="s">
        <v>2886</v>
      </c>
      <c r="B2723" s="290">
        <v>5775</v>
      </c>
      <c r="D2723" s="291" t="s">
        <v>9185</v>
      </c>
      <c r="E2723" s="292">
        <v>5775</v>
      </c>
    </row>
    <row r="2724" spans="1:5" ht="14.4" x14ac:dyDescent="0.55000000000000004">
      <c r="A2724" s="289" t="s">
        <v>2887</v>
      </c>
      <c r="B2724" s="290">
        <v>12571</v>
      </c>
      <c r="D2724" s="291" t="s">
        <v>9186</v>
      </c>
      <c r="E2724" s="292">
        <v>12571</v>
      </c>
    </row>
    <row r="2725" spans="1:5" ht="14.4" x14ac:dyDescent="0.55000000000000004">
      <c r="A2725" s="289" t="s">
        <v>2888</v>
      </c>
      <c r="B2725" s="290">
        <v>26952.5</v>
      </c>
      <c r="D2725" s="291" t="s">
        <v>9187</v>
      </c>
      <c r="E2725" s="292">
        <v>26952.5</v>
      </c>
    </row>
    <row r="2726" spans="1:5" ht="14.4" x14ac:dyDescent="0.55000000000000004">
      <c r="A2726" s="289" t="s">
        <v>2889</v>
      </c>
      <c r="B2726" s="290">
        <v>17765</v>
      </c>
      <c r="D2726" s="291" t="s">
        <v>9188</v>
      </c>
      <c r="E2726" s="292">
        <v>17765</v>
      </c>
    </row>
    <row r="2727" spans="1:5" ht="14.4" x14ac:dyDescent="0.55000000000000004">
      <c r="A2727" s="289" t="s">
        <v>2890</v>
      </c>
      <c r="B2727" s="290">
        <v>11957</v>
      </c>
      <c r="D2727" s="291" t="s">
        <v>9189</v>
      </c>
      <c r="E2727" s="292">
        <v>11957</v>
      </c>
    </row>
    <row r="2728" spans="1:5" ht="14.4" x14ac:dyDescent="0.55000000000000004">
      <c r="A2728" s="289" t="s">
        <v>2891</v>
      </c>
      <c r="B2728" s="290">
        <v>2915.75</v>
      </c>
      <c r="D2728" s="291" t="s">
        <v>9190</v>
      </c>
      <c r="E2728" s="292">
        <v>2915.75</v>
      </c>
    </row>
    <row r="2729" spans="1:5" ht="14.4" x14ac:dyDescent="0.55000000000000004">
      <c r="A2729" s="289" t="s">
        <v>2892</v>
      </c>
      <c r="B2729" s="290">
        <v>12724.6</v>
      </c>
      <c r="D2729" s="291" t="s">
        <v>9191</v>
      </c>
      <c r="E2729" s="292">
        <v>12724.6</v>
      </c>
    </row>
    <row r="2730" spans="1:5" ht="14.4" x14ac:dyDescent="0.55000000000000004">
      <c r="A2730" s="289" t="s">
        <v>2893</v>
      </c>
      <c r="B2730" s="290">
        <v>132610</v>
      </c>
      <c r="D2730" s="291" t="s">
        <v>9192</v>
      </c>
      <c r="E2730" s="292">
        <v>132610</v>
      </c>
    </row>
    <row r="2731" spans="1:5" ht="14.4" x14ac:dyDescent="0.55000000000000004">
      <c r="A2731" s="289" t="s">
        <v>2894</v>
      </c>
      <c r="B2731" s="290">
        <v>1452</v>
      </c>
      <c r="D2731" s="291" t="s">
        <v>9193</v>
      </c>
      <c r="E2731" s="292">
        <v>1452</v>
      </c>
    </row>
    <row r="2732" spans="1:5" ht="14.4" x14ac:dyDescent="0.55000000000000004">
      <c r="A2732" s="289" t="s">
        <v>2895</v>
      </c>
      <c r="B2732" s="290">
        <v>1327</v>
      </c>
      <c r="D2732" s="291" t="s">
        <v>9194</v>
      </c>
      <c r="E2732" s="292">
        <v>1327</v>
      </c>
    </row>
    <row r="2733" spans="1:5" ht="14.4" x14ac:dyDescent="0.55000000000000004">
      <c r="A2733" s="289" t="s">
        <v>2896</v>
      </c>
      <c r="B2733" s="290">
        <v>4843</v>
      </c>
      <c r="D2733" s="291" t="s">
        <v>9195</v>
      </c>
      <c r="E2733" s="292">
        <v>4843</v>
      </c>
    </row>
    <row r="2734" spans="1:5" ht="14.4" x14ac:dyDescent="0.55000000000000004">
      <c r="A2734" s="289" t="s">
        <v>2897</v>
      </c>
      <c r="B2734" s="290">
        <v>325</v>
      </c>
      <c r="D2734" s="291" t="s">
        <v>9196</v>
      </c>
      <c r="E2734" s="292">
        <v>325</v>
      </c>
    </row>
    <row r="2735" spans="1:5" ht="14.4" x14ac:dyDescent="0.55000000000000004">
      <c r="A2735" s="289" t="s">
        <v>2898</v>
      </c>
      <c r="B2735" s="290">
        <v>63030</v>
      </c>
      <c r="D2735" s="291" t="s">
        <v>9197</v>
      </c>
      <c r="E2735" s="292">
        <v>63030</v>
      </c>
    </row>
    <row r="2736" spans="1:5" ht="14.4" x14ac:dyDescent="0.55000000000000004">
      <c r="A2736" s="289" t="s">
        <v>2899</v>
      </c>
      <c r="B2736" s="290">
        <v>5849</v>
      </c>
      <c r="D2736" s="291" t="s">
        <v>9198</v>
      </c>
      <c r="E2736" s="292">
        <v>5849</v>
      </c>
    </row>
    <row r="2737" spans="1:5" ht="14.4" x14ac:dyDescent="0.55000000000000004">
      <c r="A2737" s="289" t="s">
        <v>61143</v>
      </c>
      <c r="B2737" s="290">
        <v>628554.29</v>
      </c>
      <c r="D2737" s="291" t="s">
        <v>61159</v>
      </c>
      <c r="E2737" s="292">
        <v>628554.29</v>
      </c>
    </row>
    <row r="2738" spans="1:5" ht="14.4" x14ac:dyDescent="0.55000000000000004">
      <c r="A2738" s="289" t="s">
        <v>61144</v>
      </c>
      <c r="B2738" s="290">
        <v>2457462.06</v>
      </c>
      <c r="D2738" s="291" t="s">
        <v>61160</v>
      </c>
      <c r="E2738" s="292">
        <v>2457462.06</v>
      </c>
    </row>
    <row r="2739" spans="1:5" ht="14.4" x14ac:dyDescent="0.55000000000000004">
      <c r="A2739" s="289" t="s">
        <v>65271</v>
      </c>
      <c r="B2739" s="290">
        <v>379249</v>
      </c>
      <c r="D2739" s="291" t="s">
        <v>61161</v>
      </c>
      <c r="E2739" s="292">
        <v>379249</v>
      </c>
    </row>
    <row r="2740" spans="1:5" ht="14.4" x14ac:dyDescent="0.55000000000000004">
      <c r="A2740" s="289" t="s">
        <v>49542</v>
      </c>
      <c r="B2740" s="290">
        <v>1939123.72</v>
      </c>
      <c r="D2740" s="291" t="s">
        <v>49542</v>
      </c>
      <c r="E2740" s="292">
        <v>1939123.72</v>
      </c>
    </row>
    <row r="2741" spans="1:5" ht="14.4" x14ac:dyDescent="0.55000000000000004">
      <c r="A2741" s="289" t="s">
        <v>65272</v>
      </c>
      <c r="B2741" s="290">
        <v>165620</v>
      </c>
      <c r="D2741" s="291" t="s">
        <v>61162</v>
      </c>
      <c r="E2741" s="292">
        <v>165620</v>
      </c>
    </row>
    <row r="2742" spans="1:5" ht="14.4" x14ac:dyDescent="0.55000000000000004">
      <c r="A2742" s="289" t="s">
        <v>49543</v>
      </c>
      <c r="B2742" s="290">
        <v>1568040.78</v>
      </c>
      <c r="D2742" s="291" t="s">
        <v>49552</v>
      </c>
      <c r="E2742" s="292">
        <v>1568040.78</v>
      </c>
    </row>
    <row r="2743" spans="1:5" ht="14.4" x14ac:dyDescent="0.55000000000000004">
      <c r="A2743" s="289" t="s">
        <v>65273</v>
      </c>
      <c r="B2743" s="290">
        <v>1214736</v>
      </c>
      <c r="D2743" s="291" t="s">
        <v>61163</v>
      </c>
      <c r="E2743" s="292">
        <v>1214736</v>
      </c>
    </row>
    <row r="2744" spans="1:5" ht="14.4" x14ac:dyDescent="0.55000000000000004">
      <c r="A2744" s="289" t="s">
        <v>57168</v>
      </c>
      <c r="B2744" s="290">
        <v>105000.5</v>
      </c>
      <c r="D2744" s="291" t="s">
        <v>57170</v>
      </c>
      <c r="E2744" s="292">
        <v>105000.5</v>
      </c>
    </row>
    <row r="2745" spans="1:5" ht="14.4" x14ac:dyDescent="0.55000000000000004">
      <c r="A2745" s="289" t="s">
        <v>65274</v>
      </c>
      <c r="B2745" s="290">
        <v>607338</v>
      </c>
      <c r="D2745" s="291" t="s">
        <v>65970</v>
      </c>
      <c r="E2745" s="292">
        <v>607338</v>
      </c>
    </row>
    <row r="2746" spans="1:5" ht="14.4" x14ac:dyDescent="0.55000000000000004">
      <c r="A2746" s="289" t="s">
        <v>65275</v>
      </c>
      <c r="B2746" s="290">
        <v>7194487.4100000001</v>
      </c>
      <c r="D2746" s="291" t="s">
        <v>49553</v>
      </c>
      <c r="E2746" s="292">
        <v>7194487.4100000001</v>
      </c>
    </row>
    <row r="2747" spans="1:5" ht="14.4" x14ac:dyDescent="0.55000000000000004">
      <c r="A2747" s="289" t="s">
        <v>65276</v>
      </c>
      <c r="B2747" s="290">
        <v>4144711</v>
      </c>
      <c r="D2747" s="291" t="s">
        <v>49554</v>
      </c>
      <c r="E2747" s="292">
        <v>4144711</v>
      </c>
    </row>
    <row r="2748" spans="1:5" ht="14.4" x14ac:dyDescent="0.55000000000000004">
      <c r="A2748" s="289" t="s">
        <v>66460</v>
      </c>
      <c r="B2748" s="290">
        <v>386993.41</v>
      </c>
      <c r="D2748" s="291" t="s">
        <v>66471</v>
      </c>
      <c r="E2748" s="292">
        <v>386993.41</v>
      </c>
    </row>
    <row r="2749" spans="1:5" ht="14.4" x14ac:dyDescent="0.55000000000000004">
      <c r="A2749" s="289" t="s">
        <v>49544</v>
      </c>
      <c r="B2749" s="290">
        <v>3361071</v>
      </c>
      <c r="D2749" s="291" t="s">
        <v>49555</v>
      </c>
      <c r="E2749" s="292">
        <v>3361071</v>
      </c>
    </row>
    <row r="2750" spans="1:5" ht="14.4" x14ac:dyDescent="0.55000000000000004">
      <c r="A2750" s="289" t="s">
        <v>49545</v>
      </c>
      <c r="B2750" s="290">
        <v>4927725.76</v>
      </c>
      <c r="D2750" s="291" t="s">
        <v>49556</v>
      </c>
      <c r="E2750" s="292">
        <v>4927725.76</v>
      </c>
    </row>
    <row r="2751" spans="1:5" ht="14.4" x14ac:dyDescent="0.55000000000000004">
      <c r="A2751" s="289" t="s">
        <v>65277</v>
      </c>
      <c r="B2751" s="290">
        <v>1799685</v>
      </c>
      <c r="D2751" s="291" t="s">
        <v>61164</v>
      </c>
      <c r="E2751" s="292">
        <v>1799685</v>
      </c>
    </row>
    <row r="2752" spans="1:5" ht="14.4" x14ac:dyDescent="0.55000000000000004">
      <c r="A2752" s="289" t="s">
        <v>49546</v>
      </c>
      <c r="B2752" s="290">
        <v>101638.6</v>
      </c>
      <c r="D2752" s="291" t="s">
        <v>49557</v>
      </c>
      <c r="E2752" s="292">
        <v>101638.6</v>
      </c>
    </row>
    <row r="2753" spans="1:5" ht="14.4" x14ac:dyDescent="0.55000000000000004">
      <c r="A2753" s="289" t="s">
        <v>65278</v>
      </c>
      <c r="B2753" s="290">
        <v>115613</v>
      </c>
      <c r="D2753" s="291" t="s">
        <v>65971</v>
      </c>
      <c r="E2753" s="292">
        <v>115613</v>
      </c>
    </row>
    <row r="2754" spans="1:5" ht="14.4" x14ac:dyDescent="0.55000000000000004">
      <c r="A2754" s="289" t="s">
        <v>61145</v>
      </c>
      <c r="B2754" s="290">
        <v>1378056</v>
      </c>
      <c r="D2754" s="291" t="s">
        <v>61165</v>
      </c>
      <c r="E2754" s="292">
        <v>1378056</v>
      </c>
    </row>
    <row r="2755" spans="1:5" ht="14.4" x14ac:dyDescent="0.55000000000000004">
      <c r="A2755" s="289" t="s">
        <v>49547</v>
      </c>
      <c r="B2755" s="290">
        <v>414568.73</v>
      </c>
      <c r="D2755" s="291" t="s">
        <v>49558</v>
      </c>
      <c r="E2755" s="292">
        <v>414568.73</v>
      </c>
    </row>
    <row r="2756" spans="1:5" ht="14.4" x14ac:dyDescent="0.55000000000000004">
      <c r="A2756" s="289" t="s">
        <v>57169</v>
      </c>
      <c r="B2756" s="290">
        <v>1359980.92</v>
      </c>
      <c r="D2756" s="291" t="s">
        <v>57171</v>
      </c>
      <c r="E2756" s="292">
        <v>1359980.92</v>
      </c>
    </row>
    <row r="2757" spans="1:5" ht="14.4" x14ac:dyDescent="0.55000000000000004">
      <c r="A2757" s="289" t="s">
        <v>49548</v>
      </c>
      <c r="B2757" s="290">
        <v>127524.46</v>
      </c>
      <c r="D2757" s="291" t="s">
        <v>49559</v>
      </c>
      <c r="E2757" s="292">
        <v>127524.46</v>
      </c>
    </row>
    <row r="2758" spans="1:5" ht="14.4" x14ac:dyDescent="0.55000000000000004">
      <c r="A2758" s="289" t="s">
        <v>49549</v>
      </c>
      <c r="B2758" s="290">
        <v>4718528.0199999996</v>
      </c>
      <c r="D2758" s="291" t="s">
        <v>49560</v>
      </c>
      <c r="E2758" s="292">
        <v>4718528.0199999996</v>
      </c>
    </row>
    <row r="2759" spans="1:5" ht="14.4" x14ac:dyDescent="0.55000000000000004">
      <c r="A2759" s="289" t="s">
        <v>49550</v>
      </c>
      <c r="B2759" s="290">
        <v>3665850.45</v>
      </c>
      <c r="D2759" s="291" t="s">
        <v>49561</v>
      </c>
      <c r="E2759" s="292">
        <v>3665850.45</v>
      </c>
    </row>
    <row r="2760" spans="1:5" ht="14.4" x14ac:dyDescent="0.55000000000000004">
      <c r="A2760" s="289" t="s">
        <v>49551</v>
      </c>
      <c r="B2760" s="290">
        <v>82305.94</v>
      </c>
      <c r="D2760" s="291" t="s">
        <v>49562</v>
      </c>
      <c r="E2760" s="292">
        <v>82305.94</v>
      </c>
    </row>
    <row r="2761" spans="1:5" ht="14.4" x14ac:dyDescent="0.55000000000000004">
      <c r="A2761" s="289" t="s">
        <v>40965</v>
      </c>
      <c r="B2761" s="290">
        <v>216376.5</v>
      </c>
      <c r="D2761" s="291" t="s">
        <v>41506</v>
      </c>
      <c r="E2761" s="292">
        <v>216376.5</v>
      </c>
    </row>
    <row r="2762" spans="1:5" ht="14.4" x14ac:dyDescent="0.55000000000000004">
      <c r="A2762" s="289" t="s">
        <v>40966</v>
      </c>
      <c r="B2762" s="290">
        <v>252171</v>
      </c>
      <c r="D2762" s="291" t="s">
        <v>41507</v>
      </c>
      <c r="E2762" s="292">
        <v>252171</v>
      </c>
    </row>
    <row r="2763" spans="1:5" ht="14.4" x14ac:dyDescent="0.55000000000000004">
      <c r="A2763" s="289" t="s">
        <v>44215</v>
      </c>
      <c r="B2763" s="290">
        <v>4421367.1500000004</v>
      </c>
      <c r="D2763" s="291" t="s">
        <v>46301</v>
      </c>
      <c r="E2763" s="292">
        <v>4421367.1500000004</v>
      </c>
    </row>
    <row r="2764" spans="1:5" ht="14.4" x14ac:dyDescent="0.55000000000000004">
      <c r="A2764" s="289" t="s">
        <v>40967</v>
      </c>
      <c r="B2764" s="290">
        <v>115454.63</v>
      </c>
      <c r="D2764" s="291" t="s">
        <v>41508</v>
      </c>
      <c r="E2764" s="292">
        <v>115454.63</v>
      </c>
    </row>
    <row r="2765" spans="1:5" ht="14.4" x14ac:dyDescent="0.55000000000000004">
      <c r="A2765" s="289" t="s">
        <v>40968</v>
      </c>
      <c r="B2765" s="290">
        <v>101742.78</v>
      </c>
      <c r="D2765" s="291" t="s">
        <v>41509</v>
      </c>
      <c r="E2765" s="292">
        <v>101742.78</v>
      </c>
    </row>
    <row r="2766" spans="1:5" ht="14.4" x14ac:dyDescent="0.55000000000000004">
      <c r="A2766" s="289" t="s">
        <v>40969</v>
      </c>
      <c r="B2766" s="290">
        <v>80199.25</v>
      </c>
      <c r="D2766" s="291" t="s">
        <v>41510</v>
      </c>
      <c r="E2766" s="292">
        <v>80199.25</v>
      </c>
    </row>
    <row r="2767" spans="1:5" ht="14.4" x14ac:dyDescent="0.55000000000000004">
      <c r="A2767" s="289" t="s">
        <v>40970</v>
      </c>
      <c r="B2767" s="290">
        <v>67119.77</v>
      </c>
      <c r="D2767" s="291" t="s">
        <v>41511</v>
      </c>
      <c r="E2767" s="292">
        <v>67119.77</v>
      </c>
    </row>
    <row r="2768" spans="1:5" ht="14.4" x14ac:dyDescent="0.55000000000000004">
      <c r="A2768" s="289" t="s">
        <v>44216</v>
      </c>
      <c r="B2768" s="290">
        <v>1083944.69</v>
      </c>
      <c r="D2768" s="291" t="s">
        <v>46302</v>
      </c>
      <c r="E2768" s="292">
        <v>1083944.69</v>
      </c>
    </row>
    <row r="2769" spans="1:5" ht="14.4" x14ac:dyDescent="0.55000000000000004">
      <c r="A2769" s="289" t="s">
        <v>44217</v>
      </c>
      <c r="B2769" s="290">
        <v>370959.74</v>
      </c>
      <c r="D2769" s="291" t="s">
        <v>46303</v>
      </c>
      <c r="E2769" s="292">
        <v>370959.74</v>
      </c>
    </row>
    <row r="2770" spans="1:5" ht="14.4" x14ac:dyDescent="0.55000000000000004">
      <c r="A2770" s="289" t="s">
        <v>42064</v>
      </c>
      <c r="B2770" s="290">
        <v>713274.56</v>
      </c>
      <c r="D2770" s="291" t="s">
        <v>43455</v>
      </c>
      <c r="E2770" s="292">
        <v>713274.56</v>
      </c>
    </row>
    <row r="2771" spans="1:5" ht="14.4" x14ac:dyDescent="0.55000000000000004">
      <c r="A2771" s="289" t="s">
        <v>44218</v>
      </c>
      <c r="B2771" s="290">
        <v>676015.13</v>
      </c>
      <c r="D2771" s="291" t="s">
        <v>46304</v>
      </c>
      <c r="E2771" s="292">
        <v>676015.13</v>
      </c>
    </row>
    <row r="2772" spans="1:5" ht="14.4" x14ac:dyDescent="0.55000000000000004">
      <c r="A2772" s="289" t="s">
        <v>44219</v>
      </c>
      <c r="B2772" s="290">
        <v>504533.3</v>
      </c>
      <c r="D2772" s="291" t="s">
        <v>46305</v>
      </c>
      <c r="E2772" s="292">
        <v>504533.3</v>
      </c>
    </row>
    <row r="2773" spans="1:5" ht="14.4" x14ac:dyDescent="0.55000000000000004">
      <c r="A2773" s="289" t="s">
        <v>40971</v>
      </c>
      <c r="B2773" s="290">
        <v>38696.629999999997</v>
      </c>
      <c r="D2773" s="291" t="s">
        <v>41512</v>
      </c>
      <c r="E2773" s="292">
        <v>38696.629999999997</v>
      </c>
    </row>
    <row r="2774" spans="1:5" ht="14.4" x14ac:dyDescent="0.55000000000000004">
      <c r="A2774" s="289" t="s">
        <v>44220</v>
      </c>
      <c r="B2774" s="290">
        <v>1412520.92</v>
      </c>
      <c r="D2774" s="291" t="s">
        <v>46306</v>
      </c>
      <c r="E2774" s="292">
        <v>1412520.92</v>
      </c>
    </row>
    <row r="2775" spans="1:5" ht="14.4" x14ac:dyDescent="0.55000000000000004">
      <c r="A2775" s="289" t="s">
        <v>40972</v>
      </c>
      <c r="B2775" s="290">
        <v>81812.240000000005</v>
      </c>
      <c r="D2775" s="291" t="s">
        <v>41513</v>
      </c>
      <c r="E2775" s="292">
        <v>81812.240000000005</v>
      </c>
    </row>
    <row r="2776" spans="1:5" ht="14.4" x14ac:dyDescent="0.55000000000000004">
      <c r="A2776" s="289" t="s">
        <v>44221</v>
      </c>
      <c r="B2776" s="290">
        <v>485924.4</v>
      </c>
      <c r="D2776" s="291" t="s">
        <v>46307</v>
      </c>
      <c r="E2776" s="292">
        <v>485924.4</v>
      </c>
    </row>
    <row r="2777" spans="1:5" ht="14.4" x14ac:dyDescent="0.55000000000000004">
      <c r="A2777" s="289" t="s">
        <v>40973</v>
      </c>
      <c r="B2777" s="290">
        <v>10765</v>
      </c>
      <c r="D2777" s="291" t="s">
        <v>41514</v>
      </c>
      <c r="E2777" s="292">
        <v>10765</v>
      </c>
    </row>
    <row r="2778" spans="1:5" ht="14.4" x14ac:dyDescent="0.55000000000000004">
      <c r="A2778" s="289" t="s">
        <v>42065</v>
      </c>
      <c r="B2778" s="290">
        <v>889824.1</v>
      </c>
      <c r="D2778" s="291" t="s">
        <v>43456</v>
      </c>
      <c r="E2778" s="292">
        <v>889824.1</v>
      </c>
    </row>
    <row r="2779" spans="1:5" ht="14.4" x14ac:dyDescent="0.55000000000000004">
      <c r="A2779" s="289" t="s">
        <v>40974</v>
      </c>
      <c r="B2779" s="290">
        <v>20831</v>
      </c>
      <c r="D2779" s="291" t="s">
        <v>41515</v>
      </c>
      <c r="E2779" s="292">
        <v>20831</v>
      </c>
    </row>
    <row r="2780" spans="1:5" ht="14.4" x14ac:dyDescent="0.55000000000000004">
      <c r="A2780" s="289" t="s">
        <v>40975</v>
      </c>
      <c r="B2780" s="290">
        <v>109265</v>
      </c>
      <c r="D2780" s="291" t="s">
        <v>41516</v>
      </c>
      <c r="E2780" s="292">
        <v>109265</v>
      </c>
    </row>
    <row r="2781" spans="1:5" ht="14.4" x14ac:dyDescent="0.55000000000000004">
      <c r="A2781" s="289" t="s">
        <v>42066</v>
      </c>
      <c r="B2781" s="290">
        <v>2668649.94</v>
      </c>
      <c r="D2781" s="291" t="s">
        <v>43457</v>
      </c>
      <c r="E2781" s="292">
        <v>2668649.94</v>
      </c>
    </row>
    <row r="2782" spans="1:5" ht="14.4" x14ac:dyDescent="0.55000000000000004">
      <c r="A2782" s="289" t="s">
        <v>40976</v>
      </c>
      <c r="B2782" s="290">
        <v>157555.45000000001</v>
      </c>
      <c r="D2782" s="291" t="s">
        <v>41517</v>
      </c>
      <c r="E2782" s="292">
        <v>157555.45000000001</v>
      </c>
    </row>
    <row r="2783" spans="1:5" ht="14.4" x14ac:dyDescent="0.55000000000000004">
      <c r="A2783" s="289" t="s">
        <v>40977</v>
      </c>
      <c r="B2783" s="290">
        <v>75893.279999999999</v>
      </c>
      <c r="D2783" s="291" t="s">
        <v>41518</v>
      </c>
      <c r="E2783" s="292">
        <v>75893.279999999999</v>
      </c>
    </row>
    <row r="2784" spans="1:5" ht="14.4" x14ac:dyDescent="0.55000000000000004">
      <c r="A2784" s="289" t="s">
        <v>44222</v>
      </c>
      <c r="B2784" s="290">
        <v>5439454.0700000003</v>
      </c>
      <c r="D2784" s="291" t="s">
        <v>46308</v>
      </c>
      <c r="E2784" s="292">
        <v>5439454.0700000003</v>
      </c>
    </row>
    <row r="2785" spans="1:5" ht="14.4" x14ac:dyDescent="0.55000000000000004">
      <c r="A2785" s="289" t="s">
        <v>42067</v>
      </c>
      <c r="B2785" s="290">
        <v>1080925.74</v>
      </c>
      <c r="D2785" s="291" t="s">
        <v>43458</v>
      </c>
      <c r="E2785" s="292">
        <v>1080925.74</v>
      </c>
    </row>
    <row r="2786" spans="1:5" ht="14.4" x14ac:dyDescent="0.55000000000000004">
      <c r="A2786" s="289" t="s">
        <v>40978</v>
      </c>
      <c r="B2786" s="290">
        <v>99657.03</v>
      </c>
      <c r="D2786" s="291" t="s">
        <v>41519</v>
      </c>
      <c r="E2786" s="292">
        <v>99657.03</v>
      </c>
    </row>
    <row r="2787" spans="1:5" ht="14.4" x14ac:dyDescent="0.55000000000000004">
      <c r="A2787" s="289" t="s">
        <v>40979</v>
      </c>
      <c r="B2787" s="290">
        <v>96346.73</v>
      </c>
      <c r="D2787" s="291" t="s">
        <v>41520</v>
      </c>
      <c r="E2787" s="292">
        <v>96346.73</v>
      </c>
    </row>
    <row r="2788" spans="1:5" ht="14.4" x14ac:dyDescent="0.55000000000000004">
      <c r="A2788" s="289" t="s">
        <v>40980</v>
      </c>
      <c r="B2788" s="290">
        <v>224988.57</v>
      </c>
      <c r="D2788" s="291" t="s">
        <v>41521</v>
      </c>
      <c r="E2788" s="292">
        <v>224988.57</v>
      </c>
    </row>
    <row r="2789" spans="1:5" ht="14.4" x14ac:dyDescent="0.55000000000000004">
      <c r="A2789" s="289" t="s">
        <v>40981</v>
      </c>
      <c r="B2789" s="290">
        <v>138733.92000000001</v>
      </c>
      <c r="D2789" s="291" t="s">
        <v>41522</v>
      </c>
      <c r="E2789" s="292">
        <v>138733.92000000001</v>
      </c>
    </row>
    <row r="2790" spans="1:5" ht="14.4" x14ac:dyDescent="0.55000000000000004">
      <c r="A2790" s="289" t="s">
        <v>40982</v>
      </c>
      <c r="B2790" s="290">
        <v>25655.119999999999</v>
      </c>
      <c r="D2790" s="291" t="s">
        <v>41523</v>
      </c>
      <c r="E2790" s="292">
        <v>25655.119999999999</v>
      </c>
    </row>
    <row r="2791" spans="1:5" ht="14.4" x14ac:dyDescent="0.55000000000000004">
      <c r="A2791" s="289" t="s">
        <v>40983</v>
      </c>
      <c r="B2791" s="290">
        <v>44542</v>
      </c>
      <c r="D2791" s="291" t="s">
        <v>41524</v>
      </c>
      <c r="E2791" s="292">
        <v>44542</v>
      </c>
    </row>
    <row r="2792" spans="1:5" ht="14.4" x14ac:dyDescent="0.55000000000000004">
      <c r="A2792" s="289" t="s">
        <v>42068</v>
      </c>
      <c r="B2792" s="290">
        <v>2340592.7400000002</v>
      </c>
      <c r="D2792" s="291" t="s">
        <v>43459</v>
      </c>
      <c r="E2792" s="292">
        <v>2340592.7400000002</v>
      </c>
    </row>
    <row r="2793" spans="1:5" ht="14.4" x14ac:dyDescent="0.55000000000000004">
      <c r="A2793" s="289" t="s">
        <v>40984</v>
      </c>
      <c r="B2793" s="290">
        <v>104420.5</v>
      </c>
      <c r="D2793" s="291" t="s">
        <v>41525</v>
      </c>
      <c r="E2793" s="292">
        <v>104420.5</v>
      </c>
    </row>
    <row r="2794" spans="1:5" ht="14.4" x14ac:dyDescent="0.55000000000000004">
      <c r="A2794" s="289" t="s">
        <v>44223</v>
      </c>
      <c r="B2794" s="290">
        <v>6483373.7599999998</v>
      </c>
      <c r="D2794" s="291" t="s">
        <v>46309</v>
      </c>
      <c r="E2794" s="292">
        <v>6483373.7599999998</v>
      </c>
    </row>
    <row r="2795" spans="1:5" ht="14.4" x14ac:dyDescent="0.55000000000000004">
      <c r="A2795" s="289" t="s">
        <v>42069</v>
      </c>
      <c r="B2795" s="290">
        <v>1149421.29</v>
      </c>
      <c r="D2795" s="291" t="s">
        <v>43460</v>
      </c>
      <c r="E2795" s="292">
        <v>1149421.29</v>
      </c>
    </row>
    <row r="2796" spans="1:5" ht="14.4" x14ac:dyDescent="0.55000000000000004">
      <c r="A2796" s="289" t="s">
        <v>40985</v>
      </c>
      <c r="B2796" s="290">
        <v>124336</v>
      </c>
      <c r="D2796" s="291" t="s">
        <v>41526</v>
      </c>
      <c r="E2796" s="292">
        <v>124336</v>
      </c>
    </row>
    <row r="2797" spans="1:5" ht="14.4" x14ac:dyDescent="0.55000000000000004">
      <c r="A2797" s="289" t="s">
        <v>40986</v>
      </c>
      <c r="B2797" s="290">
        <v>128641.75</v>
      </c>
      <c r="D2797" s="291" t="s">
        <v>41527</v>
      </c>
      <c r="E2797" s="292">
        <v>128641.75</v>
      </c>
    </row>
    <row r="2798" spans="1:5" ht="14.4" x14ac:dyDescent="0.55000000000000004">
      <c r="A2798" s="289" t="s">
        <v>40987</v>
      </c>
      <c r="B2798" s="290">
        <v>88152</v>
      </c>
      <c r="D2798" s="291" t="s">
        <v>41528</v>
      </c>
      <c r="E2798" s="292">
        <v>88152</v>
      </c>
    </row>
    <row r="2799" spans="1:5" ht="14.4" x14ac:dyDescent="0.55000000000000004">
      <c r="A2799" s="289" t="s">
        <v>40988</v>
      </c>
      <c r="B2799" s="290">
        <v>87829</v>
      </c>
      <c r="D2799" s="291" t="s">
        <v>41529</v>
      </c>
      <c r="E2799" s="292">
        <v>87829</v>
      </c>
    </row>
    <row r="2800" spans="1:5" ht="14.4" x14ac:dyDescent="0.55000000000000004">
      <c r="A2800" s="289" t="s">
        <v>44224</v>
      </c>
      <c r="B2800" s="290">
        <v>2306567.4300000002</v>
      </c>
      <c r="D2800" s="291" t="s">
        <v>46310</v>
      </c>
      <c r="E2800" s="292">
        <v>2306567.4300000002</v>
      </c>
    </row>
    <row r="2801" spans="1:5" ht="14.4" x14ac:dyDescent="0.55000000000000004">
      <c r="A2801" s="289" t="s">
        <v>44225</v>
      </c>
      <c r="B2801" s="290">
        <v>394129.4</v>
      </c>
      <c r="D2801" s="291" t="s">
        <v>46311</v>
      </c>
      <c r="E2801" s="292">
        <v>394129.4</v>
      </c>
    </row>
    <row r="2802" spans="1:5" ht="14.4" x14ac:dyDescent="0.55000000000000004">
      <c r="A2802" s="289" t="s">
        <v>44226</v>
      </c>
      <c r="B2802" s="290">
        <v>1678474.53</v>
      </c>
      <c r="D2802" s="291" t="s">
        <v>46312</v>
      </c>
      <c r="E2802" s="292">
        <v>1678474.53</v>
      </c>
    </row>
    <row r="2803" spans="1:5" ht="14.4" x14ac:dyDescent="0.55000000000000004">
      <c r="A2803" s="289" t="s">
        <v>40989</v>
      </c>
      <c r="B2803" s="290">
        <v>50528.22</v>
      </c>
      <c r="D2803" s="291" t="s">
        <v>41530</v>
      </c>
      <c r="E2803" s="292">
        <v>50528.22</v>
      </c>
    </row>
    <row r="2804" spans="1:5" ht="14.4" x14ac:dyDescent="0.55000000000000004">
      <c r="A2804" s="289" t="s">
        <v>44227</v>
      </c>
      <c r="B2804" s="290">
        <v>531836.51</v>
      </c>
      <c r="D2804" s="291" t="s">
        <v>46313</v>
      </c>
      <c r="E2804" s="292">
        <v>531836.51</v>
      </c>
    </row>
    <row r="2805" spans="1:5" ht="14.4" x14ac:dyDescent="0.55000000000000004">
      <c r="A2805" s="289" t="s">
        <v>44228</v>
      </c>
      <c r="B2805" s="290">
        <v>2990725.42</v>
      </c>
      <c r="D2805" s="291" t="s">
        <v>46314</v>
      </c>
      <c r="E2805" s="292">
        <v>2990725.42</v>
      </c>
    </row>
    <row r="2806" spans="1:5" ht="14.4" x14ac:dyDescent="0.55000000000000004">
      <c r="A2806" s="289" t="s">
        <v>42070</v>
      </c>
      <c r="B2806" s="290">
        <v>772315.37</v>
      </c>
      <c r="D2806" s="291" t="s">
        <v>43461</v>
      </c>
      <c r="E2806" s="292">
        <v>772315.37</v>
      </c>
    </row>
    <row r="2807" spans="1:5" ht="14.4" x14ac:dyDescent="0.55000000000000004">
      <c r="A2807" s="289" t="s">
        <v>42071</v>
      </c>
      <c r="B2807" s="290">
        <v>607070.93000000005</v>
      </c>
      <c r="D2807" s="291" t="s">
        <v>43462</v>
      </c>
      <c r="E2807" s="292">
        <v>607070.93000000005</v>
      </c>
    </row>
    <row r="2808" spans="1:5" ht="14.4" x14ac:dyDescent="0.55000000000000004">
      <c r="A2808" s="289" t="s">
        <v>42072</v>
      </c>
      <c r="B2808" s="290">
        <v>1927845.4</v>
      </c>
      <c r="D2808" s="291" t="s">
        <v>43463</v>
      </c>
      <c r="E2808" s="292">
        <v>1927845.4</v>
      </c>
    </row>
    <row r="2809" spans="1:5" ht="14.4" x14ac:dyDescent="0.55000000000000004">
      <c r="A2809" s="289" t="s">
        <v>40990</v>
      </c>
      <c r="B2809" s="290">
        <v>114540</v>
      </c>
      <c r="D2809" s="291" t="s">
        <v>41531</v>
      </c>
      <c r="E2809" s="292">
        <v>114540</v>
      </c>
    </row>
    <row r="2810" spans="1:5" ht="14.4" x14ac:dyDescent="0.55000000000000004">
      <c r="A2810" s="289" t="s">
        <v>40991</v>
      </c>
      <c r="B2810" s="290">
        <v>116968</v>
      </c>
      <c r="D2810" s="291" t="s">
        <v>41532</v>
      </c>
      <c r="E2810" s="292">
        <v>116968</v>
      </c>
    </row>
    <row r="2811" spans="1:5" ht="14.4" x14ac:dyDescent="0.55000000000000004">
      <c r="A2811" s="289" t="s">
        <v>40992</v>
      </c>
      <c r="B2811" s="290">
        <v>50986</v>
      </c>
      <c r="D2811" s="291" t="s">
        <v>41533</v>
      </c>
      <c r="E2811" s="292">
        <v>50986</v>
      </c>
    </row>
    <row r="2812" spans="1:5" ht="14.4" x14ac:dyDescent="0.55000000000000004">
      <c r="A2812" s="289" t="s">
        <v>44229</v>
      </c>
      <c r="B2812" s="290">
        <v>726449.17</v>
      </c>
      <c r="D2812" s="291" t="s">
        <v>46315</v>
      </c>
      <c r="E2812" s="292">
        <v>726449.17</v>
      </c>
    </row>
    <row r="2813" spans="1:5" ht="14.4" x14ac:dyDescent="0.55000000000000004">
      <c r="A2813" s="289" t="s">
        <v>40993</v>
      </c>
      <c r="B2813" s="290">
        <v>60822.25</v>
      </c>
      <c r="D2813" s="291" t="s">
        <v>41534</v>
      </c>
      <c r="E2813" s="292">
        <v>60822.25</v>
      </c>
    </row>
    <row r="2814" spans="1:5" ht="14.4" x14ac:dyDescent="0.55000000000000004">
      <c r="A2814" s="289" t="s">
        <v>44230</v>
      </c>
      <c r="B2814" s="290">
        <v>458222.14</v>
      </c>
      <c r="D2814" s="291" t="s">
        <v>46316</v>
      </c>
      <c r="E2814" s="292">
        <v>458222.14</v>
      </c>
    </row>
    <row r="2815" spans="1:5" ht="14.4" x14ac:dyDescent="0.55000000000000004">
      <c r="A2815" s="289" t="s">
        <v>44231</v>
      </c>
      <c r="B2815" s="290">
        <v>306043.63</v>
      </c>
      <c r="D2815" s="291" t="s">
        <v>46317</v>
      </c>
      <c r="E2815" s="292">
        <v>306043.63</v>
      </c>
    </row>
    <row r="2816" spans="1:5" ht="14.4" x14ac:dyDescent="0.55000000000000004">
      <c r="A2816" s="289" t="s">
        <v>44232</v>
      </c>
      <c r="B2816" s="290">
        <v>3053356.72</v>
      </c>
      <c r="D2816" s="291" t="s">
        <v>46318</v>
      </c>
      <c r="E2816" s="292">
        <v>3053356.72</v>
      </c>
    </row>
    <row r="2817" spans="1:5" ht="14.4" x14ac:dyDescent="0.55000000000000004">
      <c r="A2817" s="289" t="s">
        <v>40994</v>
      </c>
      <c r="B2817" s="290">
        <v>162134.38</v>
      </c>
      <c r="D2817" s="291" t="s">
        <v>41535</v>
      </c>
      <c r="E2817" s="292">
        <v>162134.38</v>
      </c>
    </row>
    <row r="2818" spans="1:5" ht="14.4" x14ac:dyDescent="0.55000000000000004">
      <c r="A2818" s="289" t="s">
        <v>42073</v>
      </c>
      <c r="B2818" s="290">
        <v>1076037.43</v>
      </c>
      <c r="D2818" s="291" t="s">
        <v>43464</v>
      </c>
      <c r="E2818" s="292">
        <v>1076037.43</v>
      </c>
    </row>
    <row r="2819" spans="1:5" ht="14.4" x14ac:dyDescent="0.55000000000000004">
      <c r="A2819" s="289" t="s">
        <v>44233</v>
      </c>
      <c r="B2819" s="290">
        <v>519157.24</v>
      </c>
      <c r="D2819" s="291" t="s">
        <v>46319</v>
      </c>
      <c r="E2819" s="292">
        <v>519157.24</v>
      </c>
    </row>
    <row r="2820" spans="1:5" ht="14.4" x14ac:dyDescent="0.55000000000000004">
      <c r="A2820" s="289" t="s">
        <v>40995</v>
      </c>
      <c r="B2820" s="290">
        <v>29872.89</v>
      </c>
      <c r="D2820" s="291" t="s">
        <v>41536</v>
      </c>
      <c r="E2820" s="292">
        <v>29872.89</v>
      </c>
    </row>
    <row r="2821" spans="1:5" ht="14.4" x14ac:dyDescent="0.55000000000000004">
      <c r="A2821" s="289" t="s">
        <v>40996</v>
      </c>
      <c r="B2821" s="290">
        <v>137778.57</v>
      </c>
      <c r="D2821" s="291" t="s">
        <v>41537</v>
      </c>
      <c r="E2821" s="292">
        <v>137778.57</v>
      </c>
    </row>
    <row r="2822" spans="1:5" ht="14.4" x14ac:dyDescent="0.55000000000000004">
      <c r="A2822" s="289" t="s">
        <v>44234</v>
      </c>
      <c r="B2822" s="290">
        <v>2453462.7599999998</v>
      </c>
      <c r="D2822" s="291" t="s">
        <v>46320</v>
      </c>
      <c r="E2822" s="292">
        <v>2453462.7599999998</v>
      </c>
    </row>
    <row r="2823" spans="1:5" ht="14.4" x14ac:dyDescent="0.55000000000000004">
      <c r="A2823" s="289" t="s">
        <v>44235</v>
      </c>
      <c r="B2823" s="290">
        <v>10691048.68</v>
      </c>
      <c r="D2823" s="291" t="s">
        <v>46321</v>
      </c>
      <c r="E2823" s="292">
        <v>10691048.68</v>
      </c>
    </row>
    <row r="2824" spans="1:5" ht="14.4" x14ac:dyDescent="0.55000000000000004">
      <c r="A2824" s="289" t="s">
        <v>40997</v>
      </c>
      <c r="B2824" s="290">
        <v>172293.86</v>
      </c>
      <c r="D2824" s="291" t="s">
        <v>41538</v>
      </c>
      <c r="E2824" s="292">
        <v>172293.86</v>
      </c>
    </row>
    <row r="2825" spans="1:5" ht="14.4" x14ac:dyDescent="0.55000000000000004">
      <c r="A2825" s="289" t="s">
        <v>40998</v>
      </c>
      <c r="B2825" s="290">
        <v>88811.24</v>
      </c>
      <c r="D2825" s="291" t="s">
        <v>41539</v>
      </c>
      <c r="E2825" s="292">
        <v>88811.24</v>
      </c>
    </row>
    <row r="2826" spans="1:5" ht="14.4" x14ac:dyDescent="0.55000000000000004">
      <c r="A2826" s="289" t="s">
        <v>44236</v>
      </c>
      <c r="B2826" s="290">
        <v>922000.35</v>
      </c>
      <c r="D2826" s="291" t="s">
        <v>46322</v>
      </c>
      <c r="E2826" s="292">
        <v>922000.35</v>
      </c>
    </row>
    <row r="2827" spans="1:5" ht="14.4" x14ac:dyDescent="0.55000000000000004">
      <c r="A2827" s="289" t="s">
        <v>40999</v>
      </c>
      <c r="B2827" s="290">
        <v>11303.25</v>
      </c>
      <c r="D2827" s="291" t="s">
        <v>41540</v>
      </c>
      <c r="E2827" s="292">
        <v>11303.25</v>
      </c>
    </row>
    <row r="2828" spans="1:5" ht="14.4" x14ac:dyDescent="0.55000000000000004">
      <c r="A2828" s="289" t="s">
        <v>42074</v>
      </c>
      <c r="B2828" s="290">
        <v>1235500.3899999999</v>
      </c>
      <c r="D2828" s="291" t="s">
        <v>43465</v>
      </c>
      <c r="E2828" s="292">
        <v>1235500.3899999999</v>
      </c>
    </row>
    <row r="2829" spans="1:5" ht="14.4" x14ac:dyDescent="0.55000000000000004">
      <c r="A2829" s="289" t="s">
        <v>42075</v>
      </c>
      <c r="B2829" s="290">
        <v>3477633.52</v>
      </c>
      <c r="D2829" s="291" t="s">
        <v>43466</v>
      </c>
      <c r="E2829" s="292">
        <v>3477633.52</v>
      </c>
    </row>
    <row r="2830" spans="1:5" ht="14.4" x14ac:dyDescent="0.55000000000000004">
      <c r="A2830" s="289" t="s">
        <v>42076</v>
      </c>
      <c r="B2830" s="290">
        <v>659894.59</v>
      </c>
      <c r="D2830" s="291" t="s">
        <v>43467</v>
      </c>
      <c r="E2830" s="292">
        <v>659894.59</v>
      </c>
    </row>
    <row r="2831" spans="1:5" ht="14.4" x14ac:dyDescent="0.55000000000000004">
      <c r="A2831" s="289" t="s">
        <v>42077</v>
      </c>
      <c r="B2831" s="290">
        <v>461632.08</v>
      </c>
      <c r="D2831" s="291" t="s">
        <v>43468</v>
      </c>
      <c r="E2831" s="292">
        <v>461632.08</v>
      </c>
    </row>
    <row r="2832" spans="1:5" ht="14.4" x14ac:dyDescent="0.55000000000000004">
      <c r="A2832" s="289" t="s">
        <v>41000</v>
      </c>
      <c r="B2832" s="290">
        <v>42990.42</v>
      </c>
      <c r="D2832" s="291" t="s">
        <v>41541</v>
      </c>
      <c r="E2832" s="292">
        <v>42990.42</v>
      </c>
    </row>
    <row r="2833" spans="1:5" ht="14.4" x14ac:dyDescent="0.55000000000000004">
      <c r="A2833" s="289" t="s">
        <v>41001</v>
      </c>
      <c r="B2833" s="290">
        <v>76095.09</v>
      </c>
      <c r="D2833" s="291" t="s">
        <v>41542</v>
      </c>
      <c r="E2833" s="292">
        <v>76095.09</v>
      </c>
    </row>
    <row r="2834" spans="1:5" ht="14.4" x14ac:dyDescent="0.55000000000000004">
      <c r="A2834" s="289" t="s">
        <v>42078</v>
      </c>
      <c r="B2834" s="290">
        <v>1247457.6200000001</v>
      </c>
      <c r="D2834" s="291" t="s">
        <v>43469</v>
      </c>
      <c r="E2834" s="292">
        <v>1247457.6200000001</v>
      </c>
    </row>
    <row r="2835" spans="1:5" ht="14.4" x14ac:dyDescent="0.55000000000000004">
      <c r="A2835" s="289" t="s">
        <v>44237</v>
      </c>
      <c r="B2835" s="290">
        <v>1867970.64</v>
      </c>
      <c r="D2835" s="291" t="s">
        <v>46323</v>
      </c>
      <c r="E2835" s="292">
        <v>1867970.64</v>
      </c>
    </row>
    <row r="2836" spans="1:5" ht="14.4" x14ac:dyDescent="0.55000000000000004">
      <c r="A2836" s="289" t="s">
        <v>42079</v>
      </c>
      <c r="B2836" s="290">
        <v>7831574.9299999997</v>
      </c>
      <c r="D2836" s="291" t="s">
        <v>43470</v>
      </c>
      <c r="E2836" s="292">
        <v>7831574.9299999997</v>
      </c>
    </row>
    <row r="2837" spans="1:5" ht="14.4" x14ac:dyDescent="0.55000000000000004">
      <c r="A2837" s="289" t="s">
        <v>41002</v>
      </c>
      <c r="B2837" s="290">
        <v>168473</v>
      </c>
      <c r="D2837" s="291" t="s">
        <v>41543</v>
      </c>
      <c r="E2837" s="292">
        <v>168473</v>
      </c>
    </row>
    <row r="2838" spans="1:5" ht="14.4" x14ac:dyDescent="0.55000000000000004">
      <c r="A2838" s="289" t="s">
        <v>41003</v>
      </c>
      <c r="B2838" s="290">
        <v>96374</v>
      </c>
      <c r="D2838" s="291" t="s">
        <v>41544</v>
      </c>
      <c r="E2838" s="292">
        <v>96374</v>
      </c>
    </row>
    <row r="2839" spans="1:5" ht="14.4" x14ac:dyDescent="0.55000000000000004">
      <c r="A2839" s="289" t="s">
        <v>41004</v>
      </c>
      <c r="B2839" s="290">
        <v>48120</v>
      </c>
      <c r="D2839" s="291" t="s">
        <v>41545</v>
      </c>
      <c r="E2839" s="292">
        <v>48120</v>
      </c>
    </row>
    <row r="2840" spans="1:5" ht="14.4" x14ac:dyDescent="0.55000000000000004">
      <c r="A2840" s="289" t="s">
        <v>41005</v>
      </c>
      <c r="B2840" s="290">
        <v>83206.34</v>
      </c>
      <c r="D2840" s="291" t="s">
        <v>41546</v>
      </c>
      <c r="E2840" s="292">
        <v>83206.34</v>
      </c>
    </row>
    <row r="2841" spans="1:5" ht="14.4" x14ac:dyDescent="0.55000000000000004">
      <c r="A2841" s="289" t="s">
        <v>41006</v>
      </c>
      <c r="B2841" s="290">
        <v>81006.63</v>
      </c>
      <c r="D2841" s="291" t="s">
        <v>41547</v>
      </c>
      <c r="E2841" s="292">
        <v>81006.63</v>
      </c>
    </row>
    <row r="2842" spans="1:5" ht="14.4" x14ac:dyDescent="0.55000000000000004">
      <c r="A2842" s="289" t="s">
        <v>41007</v>
      </c>
      <c r="B2842" s="290">
        <v>129150.25</v>
      </c>
      <c r="D2842" s="291" t="s">
        <v>41548</v>
      </c>
      <c r="E2842" s="292">
        <v>129150.25</v>
      </c>
    </row>
    <row r="2843" spans="1:5" ht="14.4" x14ac:dyDescent="0.55000000000000004">
      <c r="A2843" s="289" t="s">
        <v>41008</v>
      </c>
      <c r="B2843" s="290">
        <v>212641.67</v>
      </c>
      <c r="D2843" s="291" t="s">
        <v>41549</v>
      </c>
      <c r="E2843" s="292">
        <v>212641.67</v>
      </c>
    </row>
    <row r="2844" spans="1:5" ht="14.4" x14ac:dyDescent="0.55000000000000004">
      <c r="A2844" s="289" t="s">
        <v>41009</v>
      </c>
      <c r="B2844" s="290">
        <v>55911</v>
      </c>
      <c r="D2844" s="291" t="s">
        <v>41550</v>
      </c>
      <c r="E2844" s="292">
        <v>55911</v>
      </c>
    </row>
    <row r="2845" spans="1:5" ht="14.4" x14ac:dyDescent="0.55000000000000004">
      <c r="A2845" s="289" t="s">
        <v>41010</v>
      </c>
      <c r="B2845" s="290">
        <v>86389.22</v>
      </c>
      <c r="D2845" s="291" t="s">
        <v>41551</v>
      </c>
      <c r="E2845" s="292">
        <v>86389.22</v>
      </c>
    </row>
    <row r="2846" spans="1:5" ht="14.4" x14ac:dyDescent="0.55000000000000004">
      <c r="A2846" s="289" t="s">
        <v>41011</v>
      </c>
      <c r="B2846" s="290">
        <v>50058</v>
      </c>
      <c r="D2846" s="291" t="s">
        <v>41552</v>
      </c>
      <c r="E2846" s="292">
        <v>50058</v>
      </c>
    </row>
    <row r="2847" spans="1:5" ht="14.4" x14ac:dyDescent="0.55000000000000004">
      <c r="A2847" s="289" t="s">
        <v>41012</v>
      </c>
      <c r="B2847" s="290">
        <v>71588</v>
      </c>
      <c r="D2847" s="291" t="s">
        <v>41553</v>
      </c>
      <c r="E2847" s="292">
        <v>71588</v>
      </c>
    </row>
    <row r="2848" spans="1:5" ht="14.4" x14ac:dyDescent="0.55000000000000004">
      <c r="A2848" s="289" t="s">
        <v>41013</v>
      </c>
      <c r="B2848" s="290">
        <v>163844</v>
      </c>
      <c r="D2848" s="291" t="s">
        <v>41554</v>
      </c>
      <c r="E2848" s="292">
        <v>163844</v>
      </c>
    </row>
    <row r="2849" spans="1:5" ht="14.4" x14ac:dyDescent="0.55000000000000004">
      <c r="A2849" s="289" t="s">
        <v>41014</v>
      </c>
      <c r="B2849" s="290">
        <v>67231</v>
      </c>
      <c r="D2849" s="291" t="s">
        <v>41555</v>
      </c>
      <c r="E2849" s="292">
        <v>67231</v>
      </c>
    </row>
    <row r="2850" spans="1:5" ht="14.4" x14ac:dyDescent="0.55000000000000004">
      <c r="A2850" s="289" t="s">
        <v>41015</v>
      </c>
      <c r="B2850" s="290">
        <v>40234.18</v>
      </c>
      <c r="D2850" s="291" t="s">
        <v>41556</v>
      </c>
      <c r="E2850" s="292">
        <v>40234.18</v>
      </c>
    </row>
    <row r="2851" spans="1:5" ht="14.4" x14ac:dyDescent="0.55000000000000004">
      <c r="A2851" s="289" t="s">
        <v>42080</v>
      </c>
      <c r="B2851" s="290">
        <v>1208654.3999999999</v>
      </c>
      <c r="D2851" s="291" t="s">
        <v>43471</v>
      </c>
      <c r="E2851" s="292">
        <v>1208654.3999999999</v>
      </c>
    </row>
    <row r="2852" spans="1:5" ht="14.4" x14ac:dyDescent="0.55000000000000004">
      <c r="A2852" s="289" t="s">
        <v>41016</v>
      </c>
      <c r="B2852" s="290">
        <v>176007.52</v>
      </c>
      <c r="D2852" s="291" t="s">
        <v>41557</v>
      </c>
      <c r="E2852" s="292">
        <v>176007.52</v>
      </c>
    </row>
    <row r="2853" spans="1:5" ht="14.4" x14ac:dyDescent="0.55000000000000004">
      <c r="A2853" s="289" t="s">
        <v>42081</v>
      </c>
      <c r="B2853" s="290">
        <v>10842001.550000001</v>
      </c>
      <c r="D2853" s="291" t="s">
        <v>43472</v>
      </c>
      <c r="E2853" s="292">
        <v>10842001.550000001</v>
      </c>
    </row>
    <row r="2854" spans="1:5" ht="14.4" x14ac:dyDescent="0.55000000000000004">
      <c r="A2854" s="289" t="s">
        <v>41017</v>
      </c>
      <c r="B2854" s="290">
        <v>156000</v>
      </c>
      <c r="D2854" s="291" t="s">
        <v>41558</v>
      </c>
      <c r="E2854" s="292">
        <v>156000</v>
      </c>
    </row>
    <row r="2855" spans="1:5" ht="14.4" x14ac:dyDescent="0.55000000000000004">
      <c r="A2855" s="289" t="s">
        <v>41018</v>
      </c>
      <c r="B2855" s="290">
        <v>89747.79</v>
      </c>
      <c r="D2855" s="291" t="s">
        <v>41559</v>
      </c>
      <c r="E2855" s="292">
        <v>89747.79</v>
      </c>
    </row>
    <row r="2856" spans="1:5" ht="14.4" x14ac:dyDescent="0.55000000000000004">
      <c r="A2856" s="289" t="s">
        <v>41019</v>
      </c>
      <c r="B2856" s="290">
        <v>89887.75</v>
      </c>
      <c r="D2856" s="291" t="s">
        <v>41560</v>
      </c>
      <c r="E2856" s="292">
        <v>89887.75</v>
      </c>
    </row>
    <row r="2857" spans="1:5" ht="14.4" x14ac:dyDescent="0.55000000000000004">
      <c r="A2857" s="289" t="s">
        <v>41020</v>
      </c>
      <c r="B2857" s="290">
        <v>85048.88</v>
      </c>
      <c r="D2857" s="291" t="s">
        <v>41561</v>
      </c>
      <c r="E2857" s="292">
        <v>85048.88</v>
      </c>
    </row>
    <row r="2858" spans="1:5" ht="14.4" x14ac:dyDescent="0.55000000000000004">
      <c r="A2858" s="289" t="s">
        <v>41021</v>
      </c>
      <c r="B2858" s="290">
        <v>124803</v>
      </c>
      <c r="D2858" s="291" t="s">
        <v>41562</v>
      </c>
      <c r="E2858" s="292">
        <v>124803</v>
      </c>
    </row>
    <row r="2859" spans="1:5" ht="14.4" x14ac:dyDescent="0.55000000000000004">
      <c r="A2859" s="289" t="s">
        <v>42082</v>
      </c>
      <c r="B2859" s="290">
        <v>1600179.84</v>
      </c>
      <c r="D2859" s="291" t="s">
        <v>43473</v>
      </c>
      <c r="E2859" s="292">
        <v>1600179.84</v>
      </c>
    </row>
    <row r="2860" spans="1:5" ht="14.4" x14ac:dyDescent="0.55000000000000004">
      <c r="A2860" s="289" t="s">
        <v>41022</v>
      </c>
      <c r="B2860" s="290">
        <v>69056.12</v>
      </c>
      <c r="D2860" s="291" t="s">
        <v>41563</v>
      </c>
      <c r="E2860" s="292">
        <v>69056.12</v>
      </c>
    </row>
    <row r="2861" spans="1:5" ht="14.4" x14ac:dyDescent="0.55000000000000004">
      <c r="A2861" s="289" t="s">
        <v>41023</v>
      </c>
      <c r="B2861" s="290">
        <v>65666.5</v>
      </c>
      <c r="D2861" s="291" t="s">
        <v>41564</v>
      </c>
      <c r="E2861" s="292">
        <v>65666.5</v>
      </c>
    </row>
    <row r="2862" spans="1:5" ht="14.4" x14ac:dyDescent="0.55000000000000004">
      <c r="A2862" s="289" t="s">
        <v>44238</v>
      </c>
      <c r="B2862" s="290">
        <v>5960824.7599999998</v>
      </c>
      <c r="D2862" s="291" t="s">
        <v>46324</v>
      </c>
      <c r="E2862" s="292">
        <v>5960824.7599999998</v>
      </c>
    </row>
    <row r="2863" spans="1:5" ht="14.4" x14ac:dyDescent="0.55000000000000004">
      <c r="A2863" s="289" t="s">
        <v>41024</v>
      </c>
      <c r="B2863" s="290">
        <v>306776.96000000002</v>
      </c>
      <c r="D2863" s="291" t="s">
        <v>41565</v>
      </c>
      <c r="E2863" s="292">
        <v>306776.96000000002</v>
      </c>
    </row>
    <row r="2864" spans="1:5" ht="14.4" x14ac:dyDescent="0.55000000000000004">
      <c r="A2864" s="289" t="s">
        <v>41025</v>
      </c>
      <c r="B2864" s="290">
        <v>269017.36</v>
      </c>
      <c r="D2864" s="291" t="s">
        <v>41566</v>
      </c>
      <c r="E2864" s="292">
        <v>269017.36</v>
      </c>
    </row>
    <row r="2865" spans="1:5" ht="14.4" x14ac:dyDescent="0.55000000000000004">
      <c r="A2865" s="289" t="s">
        <v>41026</v>
      </c>
      <c r="B2865" s="290">
        <v>33318</v>
      </c>
      <c r="D2865" s="291" t="s">
        <v>41567</v>
      </c>
      <c r="E2865" s="292">
        <v>33318</v>
      </c>
    </row>
    <row r="2866" spans="1:5" ht="14.4" x14ac:dyDescent="0.55000000000000004">
      <c r="A2866" s="289" t="s">
        <v>41027</v>
      </c>
      <c r="B2866" s="290">
        <v>78047</v>
      </c>
      <c r="D2866" s="291" t="s">
        <v>41568</v>
      </c>
      <c r="E2866" s="292">
        <v>78047</v>
      </c>
    </row>
    <row r="2867" spans="1:5" ht="14.4" x14ac:dyDescent="0.55000000000000004">
      <c r="A2867" s="289" t="s">
        <v>44239</v>
      </c>
      <c r="B2867" s="290">
        <v>451204.29</v>
      </c>
      <c r="D2867" s="291" t="s">
        <v>46325</v>
      </c>
      <c r="E2867" s="292">
        <v>451204.29</v>
      </c>
    </row>
    <row r="2868" spans="1:5" ht="14.4" x14ac:dyDescent="0.55000000000000004">
      <c r="A2868" s="289" t="s">
        <v>44240</v>
      </c>
      <c r="B2868" s="290">
        <v>332240.2</v>
      </c>
      <c r="D2868" s="291" t="s">
        <v>46326</v>
      </c>
      <c r="E2868" s="292">
        <v>332240.2</v>
      </c>
    </row>
    <row r="2869" spans="1:5" ht="14.4" x14ac:dyDescent="0.55000000000000004">
      <c r="A2869" s="289" t="s">
        <v>42083</v>
      </c>
      <c r="B2869" s="290">
        <v>1352727.63</v>
      </c>
      <c r="D2869" s="291" t="s">
        <v>43474</v>
      </c>
      <c r="E2869" s="292">
        <v>1352727.63</v>
      </c>
    </row>
    <row r="2870" spans="1:5" ht="14.4" x14ac:dyDescent="0.55000000000000004">
      <c r="A2870" s="289" t="s">
        <v>41028</v>
      </c>
      <c r="B2870" s="290">
        <v>198075.99</v>
      </c>
      <c r="D2870" s="291" t="s">
        <v>41569</v>
      </c>
      <c r="E2870" s="292">
        <v>198075.99</v>
      </c>
    </row>
    <row r="2871" spans="1:5" ht="14.4" x14ac:dyDescent="0.55000000000000004">
      <c r="A2871" s="289" t="s">
        <v>41029</v>
      </c>
      <c r="B2871" s="290">
        <v>125951</v>
      </c>
      <c r="D2871" s="291" t="s">
        <v>41570</v>
      </c>
      <c r="E2871" s="292">
        <v>125951</v>
      </c>
    </row>
    <row r="2872" spans="1:5" ht="14.4" x14ac:dyDescent="0.55000000000000004">
      <c r="A2872" s="289" t="s">
        <v>42084</v>
      </c>
      <c r="B2872" s="290">
        <v>670279</v>
      </c>
      <c r="D2872" s="291" t="s">
        <v>43475</v>
      </c>
      <c r="E2872" s="292">
        <v>670279</v>
      </c>
    </row>
    <row r="2873" spans="1:5" ht="14.4" x14ac:dyDescent="0.55000000000000004">
      <c r="A2873" s="289" t="s">
        <v>42085</v>
      </c>
      <c r="B2873" s="290">
        <v>15036166.26</v>
      </c>
      <c r="D2873" s="291" t="s">
        <v>43476</v>
      </c>
      <c r="E2873" s="292">
        <v>15036166.26</v>
      </c>
    </row>
    <row r="2874" spans="1:5" ht="14.4" x14ac:dyDescent="0.55000000000000004">
      <c r="A2874" s="289" t="s">
        <v>41030</v>
      </c>
      <c r="B2874" s="290">
        <v>76700.759999999995</v>
      </c>
      <c r="D2874" s="291" t="s">
        <v>41571</v>
      </c>
      <c r="E2874" s="292">
        <v>76700.759999999995</v>
      </c>
    </row>
    <row r="2875" spans="1:5" ht="14.4" x14ac:dyDescent="0.55000000000000004">
      <c r="A2875" s="289" t="s">
        <v>41031</v>
      </c>
      <c r="B2875" s="290">
        <v>80737.53</v>
      </c>
      <c r="D2875" s="291" t="s">
        <v>41572</v>
      </c>
      <c r="E2875" s="292">
        <v>80737.53</v>
      </c>
    </row>
    <row r="2876" spans="1:5" ht="14.4" x14ac:dyDescent="0.55000000000000004">
      <c r="A2876" s="289" t="s">
        <v>41032</v>
      </c>
      <c r="B2876" s="290">
        <v>134723.97</v>
      </c>
      <c r="D2876" s="291" t="s">
        <v>41573</v>
      </c>
      <c r="E2876" s="292">
        <v>134723.97</v>
      </c>
    </row>
    <row r="2877" spans="1:5" ht="14.4" x14ac:dyDescent="0.55000000000000004">
      <c r="A2877" s="289" t="s">
        <v>41033</v>
      </c>
      <c r="B2877" s="290">
        <v>202383</v>
      </c>
      <c r="D2877" s="291" t="s">
        <v>41574</v>
      </c>
      <c r="E2877" s="292">
        <v>202383</v>
      </c>
    </row>
    <row r="2878" spans="1:5" ht="14.4" x14ac:dyDescent="0.55000000000000004">
      <c r="A2878" s="289" t="s">
        <v>41034</v>
      </c>
      <c r="B2878" s="290">
        <v>164569.94</v>
      </c>
      <c r="D2878" s="291" t="s">
        <v>41575</v>
      </c>
      <c r="E2878" s="292">
        <v>164569.94</v>
      </c>
    </row>
    <row r="2879" spans="1:5" ht="14.4" x14ac:dyDescent="0.55000000000000004">
      <c r="A2879" s="289" t="s">
        <v>41035</v>
      </c>
      <c r="B2879" s="290">
        <v>147480.5</v>
      </c>
      <c r="D2879" s="291" t="s">
        <v>41576</v>
      </c>
      <c r="E2879" s="292">
        <v>147480.5</v>
      </c>
    </row>
    <row r="2880" spans="1:5" ht="14.4" x14ac:dyDescent="0.55000000000000004">
      <c r="A2880" s="289" t="s">
        <v>41036</v>
      </c>
      <c r="B2880" s="290">
        <v>76162.38</v>
      </c>
      <c r="D2880" s="291" t="s">
        <v>41577</v>
      </c>
      <c r="E2880" s="292">
        <v>76162.38</v>
      </c>
    </row>
    <row r="2881" spans="1:5" ht="14.4" x14ac:dyDescent="0.55000000000000004">
      <c r="A2881" s="289" t="s">
        <v>41037</v>
      </c>
      <c r="B2881" s="290">
        <v>63190.39</v>
      </c>
      <c r="D2881" s="291" t="s">
        <v>41578</v>
      </c>
      <c r="E2881" s="292">
        <v>63190.39</v>
      </c>
    </row>
    <row r="2882" spans="1:5" ht="14.4" x14ac:dyDescent="0.55000000000000004">
      <c r="A2882" s="289" t="s">
        <v>41038</v>
      </c>
      <c r="B2882" s="290">
        <v>87728.02</v>
      </c>
      <c r="D2882" s="291" t="s">
        <v>41579</v>
      </c>
      <c r="E2882" s="292">
        <v>87728.02</v>
      </c>
    </row>
    <row r="2883" spans="1:5" ht="14.4" x14ac:dyDescent="0.55000000000000004">
      <c r="A2883" s="289" t="s">
        <v>41039</v>
      </c>
      <c r="B2883" s="290">
        <v>94733</v>
      </c>
      <c r="D2883" s="291" t="s">
        <v>41580</v>
      </c>
      <c r="E2883" s="292">
        <v>94733</v>
      </c>
    </row>
    <row r="2884" spans="1:5" ht="14.4" x14ac:dyDescent="0.55000000000000004">
      <c r="A2884" s="289" t="s">
        <v>41040</v>
      </c>
      <c r="B2884" s="290">
        <v>60216.69</v>
      </c>
      <c r="D2884" s="291" t="s">
        <v>41581</v>
      </c>
      <c r="E2884" s="292">
        <v>60216.69</v>
      </c>
    </row>
    <row r="2885" spans="1:5" ht="14.4" x14ac:dyDescent="0.55000000000000004">
      <c r="A2885" s="289" t="s">
        <v>41041</v>
      </c>
      <c r="B2885" s="290">
        <v>67171.520000000004</v>
      </c>
      <c r="D2885" s="291" t="s">
        <v>41582</v>
      </c>
      <c r="E2885" s="292">
        <v>67171.520000000004</v>
      </c>
    </row>
    <row r="2886" spans="1:5" ht="14.4" x14ac:dyDescent="0.55000000000000004">
      <c r="A2886" s="289" t="s">
        <v>41042</v>
      </c>
      <c r="B2886" s="290">
        <v>45683.97</v>
      </c>
      <c r="D2886" s="291" t="s">
        <v>41583</v>
      </c>
      <c r="E2886" s="292">
        <v>45683.97</v>
      </c>
    </row>
    <row r="2887" spans="1:5" ht="14.4" x14ac:dyDescent="0.55000000000000004">
      <c r="A2887" s="289" t="s">
        <v>44241</v>
      </c>
      <c r="B2887" s="290">
        <v>580464.05000000005</v>
      </c>
      <c r="D2887" s="291" t="s">
        <v>46327</v>
      </c>
      <c r="E2887" s="292">
        <v>580464.05000000005</v>
      </c>
    </row>
    <row r="2888" spans="1:5" ht="14.4" x14ac:dyDescent="0.55000000000000004">
      <c r="A2888" s="289" t="s">
        <v>42086</v>
      </c>
      <c r="B2888" s="290">
        <v>567667.31999999995</v>
      </c>
      <c r="D2888" s="291" t="s">
        <v>43477</v>
      </c>
      <c r="E2888" s="292">
        <v>567667.31999999995</v>
      </c>
    </row>
    <row r="2889" spans="1:5" ht="14.4" x14ac:dyDescent="0.55000000000000004">
      <c r="A2889" s="289" t="s">
        <v>44242</v>
      </c>
      <c r="B2889" s="290">
        <v>234677.02</v>
      </c>
      <c r="D2889" s="291" t="s">
        <v>46328</v>
      </c>
      <c r="E2889" s="292">
        <v>234677.02</v>
      </c>
    </row>
    <row r="2890" spans="1:5" ht="14.4" x14ac:dyDescent="0.55000000000000004">
      <c r="A2890" s="289" t="s">
        <v>41043</v>
      </c>
      <c r="B2890" s="290">
        <v>132562</v>
      </c>
      <c r="D2890" s="291" t="s">
        <v>41584</v>
      </c>
      <c r="E2890" s="292">
        <v>132562</v>
      </c>
    </row>
    <row r="2891" spans="1:5" ht="14.4" x14ac:dyDescent="0.55000000000000004">
      <c r="A2891" s="289" t="s">
        <v>41044</v>
      </c>
      <c r="B2891" s="290">
        <v>73740.28</v>
      </c>
      <c r="D2891" s="291" t="s">
        <v>41585</v>
      </c>
      <c r="E2891" s="292">
        <v>73740.28</v>
      </c>
    </row>
    <row r="2892" spans="1:5" ht="14.4" x14ac:dyDescent="0.55000000000000004">
      <c r="A2892" s="289" t="s">
        <v>44243</v>
      </c>
      <c r="B2892" s="290">
        <v>3764262.14</v>
      </c>
      <c r="D2892" s="291" t="s">
        <v>46329</v>
      </c>
      <c r="E2892" s="292">
        <v>3764262.14</v>
      </c>
    </row>
    <row r="2893" spans="1:5" ht="14.4" x14ac:dyDescent="0.55000000000000004">
      <c r="A2893" s="289" t="s">
        <v>41045</v>
      </c>
      <c r="B2893" s="290">
        <v>57592.76</v>
      </c>
      <c r="D2893" s="291" t="s">
        <v>41586</v>
      </c>
      <c r="E2893" s="292">
        <v>57592.76</v>
      </c>
    </row>
    <row r="2894" spans="1:5" ht="14.4" x14ac:dyDescent="0.55000000000000004">
      <c r="A2894" s="289" t="s">
        <v>41046</v>
      </c>
      <c r="B2894" s="290">
        <v>44029</v>
      </c>
      <c r="D2894" s="291" t="s">
        <v>41587</v>
      </c>
      <c r="E2894" s="292">
        <v>44029</v>
      </c>
    </row>
    <row r="2895" spans="1:5" ht="14.4" x14ac:dyDescent="0.55000000000000004">
      <c r="A2895" s="289" t="s">
        <v>44244</v>
      </c>
      <c r="B2895" s="290">
        <v>1524996.94</v>
      </c>
      <c r="D2895" s="291" t="s">
        <v>46330</v>
      </c>
      <c r="E2895" s="292">
        <v>1524996.94</v>
      </c>
    </row>
    <row r="2896" spans="1:5" ht="14.4" x14ac:dyDescent="0.55000000000000004">
      <c r="A2896" s="289" t="s">
        <v>41047</v>
      </c>
      <c r="B2896" s="290">
        <v>89282.240000000005</v>
      </c>
      <c r="D2896" s="291" t="s">
        <v>41588</v>
      </c>
      <c r="E2896" s="292">
        <v>89282.240000000005</v>
      </c>
    </row>
    <row r="2897" spans="1:5" ht="14.4" x14ac:dyDescent="0.55000000000000004">
      <c r="A2897" s="289" t="s">
        <v>44245</v>
      </c>
      <c r="B2897" s="290">
        <v>2616581.37</v>
      </c>
      <c r="D2897" s="291" t="s">
        <v>46331</v>
      </c>
      <c r="E2897" s="292">
        <v>2616581.37</v>
      </c>
    </row>
    <row r="2898" spans="1:5" ht="14.4" x14ac:dyDescent="0.55000000000000004">
      <c r="A2898" s="289" t="s">
        <v>41048</v>
      </c>
      <c r="B2898" s="290">
        <v>34912.81</v>
      </c>
      <c r="D2898" s="291" t="s">
        <v>41589</v>
      </c>
      <c r="E2898" s="292">
        <v>34912.81</v>
      </c>
    </row>
    <row r="2899" spans="1:5" ht="14.4" x14ac:dyDescent="0.55000000000000004">
      <c r="A2899" s="289" t="s">
        <v>41049</v>
      </c>
      <c r="B2899" s="290">
        <v>90049.25</v>
      </c>
      <c r="D2899" s="291" t="s">
        <v>41590</v>
      </c>
      <c r="E2899" s="292">
        <v>90049.25</v>
      </c>
    </row>
    <row r="2900" spans="1:5" ht="14.4" x14ac:dyDescent="0.55000000000000004">
      <c r="A2900" s="289" t="s">
        <v>44246</v>
      </c>
      <c r="B2900" s="290">
        <v>645191.97</v>
      </c>
      <c r="D2900" s="291" t="s">
        <v>46332</v>
      </c>
      <c r="E2900" s="292">
        <v>645191.97</v>
      </c>
    </row>
    <row r="2901" spans="1:5" ht="14.4" x14ac:dyDescent="0.55000000000000004">
      <c r="A2901" s="289" t="s">
        <v>44247</v>
      </c>
      <c r="B2901" s="290">
        <v>1803137.77</v>
      </c>
      <c r="D2901" s="291" t="s">
        <v>46333</v>
      </c>
      <c r="E2901" s="292">
        <v>1803137.77</v>
      </c>
    </row>
    <row r="2902" spans="1:5" ht="14.4" x14ac:dyDescent="0.55000000000000004">
      <c r="A2902" s="289" t="s">
        <v>42087</v>
      </c>
      <c r="B2902" s="290">
        <v>204126.64</v>
      </c>
      <c r="D2902" s="291" t="s">
        <v>43478</v>
      </c>
      <c r="E2902" s="292">
        <v>204126.64</v>
      </c>
    </row>
    <row r="2903" spans="1:5" ht="14.4" x14ac:dyDescent="0.55000000000000004">
      <c r="A2903" s="289" t="s">
        <v>44248</v>
      </c>
      <c r="B2903" s="290">
        <v>3975534.35</v>
      </c>
      <c r="D2903" s="291" t="s">
        <v>46334</v>
      </c>
      <c r="E2903" s="292">
        <v>3975534.35</v>
      </c>
    </row>
    <row r="2904" spans="1:5" ht="14.4" x14ac:dyDescent="0.55000000000000004">
      <c r="A2904" s="289" t="s">
        <v>44249</v>
      </c>
      <c r="B2904" s="290">
        <v>1188469.9099999999</v>
      </c>
      <c r="D2904" s="291" t="s">
        <v>46335</v>
      </c>
      <c r="E2904" s="292">
        <v>1188469.9099999999</v>
      </c>
    </row>
    <row r="2905" spans="1:5" ht="14.4" x14ac:dyDescent="0.55000000000000004">
      <c r="A2905" s="289" t="s">
        <v>41050</v>
      </c>
      <c r="B2905" s="290">
        <v>107676.96</v>
      </c>
      <c r="D2905" s="291" t="s">
        <v>41591</v>
      </c>
      <c r="E2905" s="292">
        <v>107676.96</v>
      </c>
    </row>
    <row r="2906" spans="1:5" ht="14.4" x14ac:dyDescent="0.55000000000000004">
      <c r="A2906" s="289" t="s">
        <v>41051</v>
      </c>
      <c r="B2906" s="290">
        <v>16239.2</v>
      </c>
      <c r="D2906" s="291" t="s">
        <v>41592</v>
      </c>
      <c r="E2906" s="292">
        <v>16239.2</v>
      </c>
    </row>
    <row r="2907" spans="1:5" ht="14.4" x14ac:dyDescent="0.55000000000000004">
      <c r="A2907" s="289" t="s">
        <v>41052</v>
      </c>
      <c r="B2907" s="290">
        <v>284262</v>
      </c>
      <c r="D2907" s="291" t="s">
        <v>41593</v>
      </c>
      <c r="E2907" s="292">
        <v>284262</v>
      </c>
    </row>
    <row r="2908" spans="1:5" ht="14.4" x14ac:dyDescent="0.55000000000000004">
      <c r="A2908" s="289" t="s">
        <v>41053</v>
      </c>
      <c r="B2908" s="290">
        <v>206602.56</v>
      </c>
      <c r="D2908" s="291" t="s">
        <v>41594</v>
      </c>
      <c r="E2908" s="292">
        <v>206602.56</v>
      </c>
    </row>
    <row r="2909" spans="1:5" ht="14.4" x14ac:dyDescent="0.55000000000000004">
      <c r="A2909" s="289" t="s">
        <v>41054</v>
      </c>
      <c r="B2909" s="290">
        <v>102267.5</v>
      </c>
      <c r="D2909" s="291" t="s">
        <v>41595</v>
      </c>
      <c r="E2909" s="292">
        <v>102267.5</v>
      </c>
    </row>
    <row r="2910" spans="1:5" ht="14.4" x14ac:dyDescent="0.55000000000000004">
      <c r="A2910" s="289" t="s">
        <v>44250</v>
      </c>
      <c r="B2910" s="290">
        <v>860950.98</v>
      </c>
      <c r="D2910" s="291" t="s">
        <v>46336</v>
      </c>
      <c r="E2910" s="292">
        <v>860950.98</v>
      </c>
    </row>
    <row r="2911" spans="1:5" ht="14.4" x14ac:dyDescent="0.55000000000000004">
      <c r="A2911" s="289" t="s">
        <v>41055</v>
      </c>
      <c r="B2911" s="290">
        <v>64483</v>
      </c>
      <c r="D2911" s="291" t="s">
        <v>41596</v>
      </c>
      <c r="E2911" s="292">
        <v>64483</v>
      </c>
    </row>
    <row r="2912" spans="1:5" ht="14.4" x14ac:dyDescent="0.55000000000000004">
      <c r="A2912" s="289" t="s">
        <v>44251</v>
      </c>
      <c r="B2912" s="290">
        <v>6653640.9299999997</v>
      </c>
      <c r="D2912" s="291" t="s">
        <v>46337</v>
      </c>
      <c r="E2912" s="292">
        <v>6653640.9299999997</v>
      </c>
    </row>
    <row r="2913" spans="1:5" ht="14.4" x14ac:dyDescent="0.55000000000000004">
      <c r="A2913" s="289" t="s">
        <v>41056</v>
      </c>
      <c r="B2913" s="290">
        <v>132234.56</v>
      </c>
      <c r="D2913" s="291" t="s">
        <v>41597</v>
      </c>
      <c r="E2913" s="292">
        <v>132234.56</v>
      </c>
    </row>
    <row r="2914" spans="1:5" ht="14.4" x14ac:dyDescent="0.55000000000000004">
      <c r="A2914" s="289" t="s">
        <v>41057</v>
      </c>
      <c r="B2914" s="290">
        <v>78079.89</v>
      </c>
      <c r="D2914" s="291" t="s">
        <v>41598</v>
      </c>
      <c r="E2914" s="292">
        <v>78079.89</v>
      </c>
    </row>
    <row r="2915" spans="1:5" ht="14.4" x14ac:dyDescent="0.55000000000000004">
      <c r="A2915" s="289" t="s">
        <v>44252</v>
      </c>
      <c r="B2915" s="290">
        <v>298357.45</v>
      </c>
      <c r="D2915" s="291" t="s">
        <v>46338</v>
      </c>
      <c r="E2915" s="292">
        <v>298357.45</v>
      </c>
    </row>
    <row r="2916" spans="1:5" ht="14.4" x14ac:dyDescent="0.55000000000000004">
      <c r="A2916" s="289" t="s">
        <v>44253</v>
      </c>
      <c r="B2916" s="290">
        <v>1866046.01</v>
      </c>
      <c r="D2916" s="291" t="s">
        <v>46339</v>
      </c>
      <c r="E2916" s="292">
        <v>1866046.01</v>
      </c>
    </row>
    <row r="2917" spans="1:5" ht="14.4" x14ac:dyDescent="0.55000000000000004">
      <c r="A2917" s="289" t="s">
        <v>41058</v>
      </c>
      <c r="B2917" s="290">
        <v>73780.62</v>
      </c>
      <c r="D2917" s="291" t="s">
        <v>41599</v>
      </c>
      <c r="E2917" s="292">
        <v>73780.62</v>
      </c>
    </row>
    <row r="2918" spans="1:5" ht="14.4" x14ac:dyDescent="0.55000000000000004">
      <c r="A2918" s="289" t="s">
        <v>41059</v>
      </c>
      <c r="B2918" s="290">
        <v>71655</v>
      </c>
      <c r="D2918" s="291" t="s">
        <v>41600</v>
      </c>
      <c r="E2918" s="292">
        <v>71655</v>
      </c>
    </row>
    <row r="2919" spans="1:5" ht="14.4" x14ac:dyDescent="0.55000000000000004">
      <c r="A2919" s="289" t="s">
        <v>44254</v>
      </c>
      <c r="B2919" s="290">
        <v>1649035.5</v>
      </c>
      <c r="D2919" s="291" t="s">
        <v>46340</v>
      </c>
      <c r="E2919" s="292">
        <v>1649035.5</v>
      </c>
    </row>
    <row r="2920" spans="1:5" ht="14.4" x14ac:dyDescent="0.55000000000000004">
      <c r="A2920" s="289" t="s">
        <v>41060</v>
      </c>
      <c r="B2920" s="290">
        <v>64791.9</v>
      </c>
      <c r="D2920" s="291" t="s">
        <v>41601</v>
      </c>
      <c r="E2920" s="292">
        <v>64791.9</v>
      </c>
    </row>
    <row r="2921" spans="1:5" ht="14.4" x14ac:dyDescent="0.55000000000000004">
      <c r="A2921" s="289" t="s">
        <v>44255</v>
      </c>
      <c r="B2921" s="290">
        <v>2239199.89</v>
      </c>
      <c r="D2921" s="291" t="s">
        <v>46341</v>
      </c>
      <c r="E2921" s="292">
        <v>2239199.89</v>
      </c>
    </row>
    <row r="2922" spans="1:5" ht="14.4" x14ac:dyDescent="0.55000000000000004">
      <c r="A2922" s="289" t="s">
        <v>41061</v>
      </c>
      <c r="B2922" s="290">
        <v>344162.43</v>
      </c>
      <c r="D2922" s="291" t="s">
        <v>41602</v>
      </c>
      <c r="E2922" s="292">
        <v>344162.43</v>
      </c>
    </row>
    <row r="2923" spans="1:5" ht="14.4" x14ac:dyDescent="0.55000000000000004">
      <c r="A2923" s="289" t="s">
        <v>41062</v>
      </c>
      <c r="B2923" s="290">
        <v>71319</v>
      </c>
      <c r="D2923" s="291" t="s">
        <v>41603</v>
      </c>
      <c r="E2923" s="292">
        <v>71319</v>
      </c>
    </row>
    <row r="2924" spans="1:5" ht="14.4" x14ac:dyDescent="0.55000000000000004">
      <c r="A2924" s="289" t="s">
        <v>44256</v>
      </c>
      <c r="B2924" s="290">
        <v>1105565.72</v>
      </c>
      <c r="D2924" s="291" t="s">
        <v>46342</v>
      </c>
      <c r="E2924" s="292">
        <v>1105565.72</v>
      </c>
    </row>
    <row r="2925" spans="1:5" ht="14.4" x14ac:dyDescent="0.55000000000000004">
      <c r="A2925" s="289" t="s">
        <v>44257</v>
      </c>
      <c r="B2925" s="290">
        <v>620742.25</v>
      </c>
      <c r="D2925" s="291" t="s">
        <v>46343</v>
      </c>
      <c r="E2925" s="292">
        <v>620742.25</v>
      </c>
    </row>
    <row r="2926" spans="1:5" ht="14.4" x14ac:dyDescent="0.55000000000000004">
      <c r="A2926" s="289" t="s">
        <v>42088</v>
      </c>
      <c r="B2926" s="290">
        <v>668585.32999999996</v>
      </c>
      <c r="D2926" s="291" t="s">
        <v>43479</v>
      </c>
      <c r="E2926" s="292">
        <v>668585.32999999996</v>
      </c>
    </row>
    <row r="2927" spans="1:5" ht="14.4" x14ac:dyDescent="0.55000000000000004">
      <c r="A2927" s="289" t="s">
        <v>41063</v>
      </c>
      <c r="B2927" s="290">
        <v>65492</v>
      </c>
      <c r="D2927" s="291" t="s">
        <v>41604</v>
      </c>
      <c r="E2927" s="292">
        <v>65492</v>
      </c>
    </row>
    <row r="2928" spans="1:5" ht="14.4" x14ac:dyDescent="0.55000000000000004">
      <c r="A2928" s="289" t="s">
        <v>44258</v>
      </c>
      <c r="B2928" s="290">
        <v>1401590.27</v>
      </c>
      <c r="D2928" s="291" t="s">
        <v>46344</v>
      </c>
      <c r="E2928" s="292">
        <v>1401590.27</v>
      </c>
    </row>
    <row r="2929" spans="1:5" ht="14.4" x14ac:dyDescent="0.55000000000000004">
      <c r="A2929" s="289" t="s">
        <v>44259</v>
      </c>
      <c r="B2929" s="290">
        <v>28426604.609999999</v>
      </c>
      <c r="D2929" s="291" t="s">
        <v>46345</v>
      </c>
      <c r="E2929" s="292">
        <v>28426604.609999999</v>
      </c>
    </row>
    <row r="2930" spans="1:5" ht="14.4" x14ac:dyDescent="0.55000000000000004">
      <c r="A2930" s="289" t="s">
        <v>41064</v>
      </c>
      <c r="B2930" s="290">
        <v>378579</v>
      </c>
      <c r="D2930" s="291" t="s">
        <v>41605</v>
      </c>
      <c r="E2930" s="292">
        <v>378579</v>
      </c>
    </row>
    <row r="2931" spans="1:5" ht="14.4" x14ac:dyDescent="0.55000000000000004">
      <c r="A2931" s="289" t="s">
        <v>41065</v>
      </c>
      <c r="B2931" s="290">
        <v>276236.63</v>
      </c>
      <c r="D2931" s="291" t="s">
        <v>41606</v>
      </c>
      <c r="E2931" s="292">
        <v>276236.63</v>
      </c>
    </row>
    <row r="2932" spans="1:5" ht="14.4" x14ac:dyDescent="0.55000000000000004">
      <c r="A2932" s="289" t="s">
        <v>41066</v>
      </c>
      <c r="B2932" s="290">
        <v>69864.789999999994</v>
      </c>
      <c r="D2932" s="291" t="s">
        <v>41607</v>
      </c>
      <c r="E2932" s="292">
        <v>69864.789999999994</v>
      </c>
    </row>
    <row r="2933" spans="1:5" ht="14.4" x14ac:dyDescent="0.55000000000000004">
      <c r="A2933" s="289" t="s">
        <v>41067</v>
      </c>
      <c r="B2933" s="290">
        <v>155742.66</v>
      </c>
      <c r="D2933" s="291" t="s">
        <v>41608</v>
      </c>
      <c r="E2933" s="292">
        <v>155742.66</v>
      </c>
    </row>
    <row r="2934" spans="1:5" ht="14.4" x14ac:dyDescent="0.55000000000000004">
      <c r="A2934" s="289" t="s">
        <v>41068</v>
      </c>
      <c r="B2934" s="290">
        <v>288501.98</v>
      </c>
      <c r="D2934" s="291" t="s">
        <v>41609</v>
      </c>
      <c r="E2934" s="292">
        <v>288501.98</v>
      </c>
    </row>
    <row r="2935" spans="1:5" ht="14.4" x14ac:dyDescent="0.55000000000000004">
      <c r="A2935" s="289" t="s">
        <v>41069</v>
      </c>
      <c r="B2935" s="290">
        <v>135053.67000000001</v>
      </c>
      <c r="D2935" s="291" t="s">
        <v>41610</v>
      </c>
      <c r="E2935" s="292">
        <v>135053.67000000001</v>
      </c>
    </row>
    <row r="2936" spans="1:5" ht="14.4" x14ac:dyDescent="0.55000000000000004">
      <c r="A2936" s="289" t="s">
        <v>41070</v>
      </c>
      <c r="B2936" s="290">
        <v>40907</v>
      </c>
      <c r="D2936" s="291" t="s">
        <v>41611</v>
      </c>
      <c r="E2936" s="292">
        <v>40907</v>
      </c>
    </row>
    <row r="2937" spans="1:5" ht="14.4" x14ac:dyDescent="0.55000000000000004">
      <c r="A2937" s="289" t="s">
        <v>41071</v>
      </c>
      <c r="B2937" s="290">
        <v>152392</v>
      </c>
      <c r="D2937" s="291" t="s">
        <v>41612</v>
      </c>
      <c r="E2937" s="292">
        <v>152392</v>
      </c>
    </row>
    <row r="2938" spans="1:5" ht="14.4" x14ac:dyDescent="0.55000000000000004">
      <c r="A2938" s="289" t="s">
        <v>41072</v>
      </c>
      <c r="B2938" s="290">
        <v>220029.89</v>
      </c>
      <c r="D2938" s="291" t="s">
        <v>41613</v>
      </c>
      <c r="E2938" s="292">
        <v>220029.89</v>
      </c>
    </row>
    <row r="2939" spans="1:5" ht="14.4" x14ac:dyDescent="0.55000000000000004">
      <c r="A2939" s="289" t="s">
        <v>41073</v>
      </c>
      <c r="B2939" s="290">
        <v>38500</v>
      </c>
      <c r="D2939" s="291" t="s">
        <v>41614</v>
      </c>
      <c r="E2939" s="292">
        <v>38500</v>
      </c>
    </row>
    <row r="2940" spans="1:5" ht="14.4" x14ac:dyDescent="0.55000000000000004">
      <c r="A2940" s="289" t="s">
        <v>41074</v>
      </c>
      <c r="B2940" s="290">
        <v>55306</v>
      </c>
      <c r="D2940" s="291" t="s">
        <v>41615</v>
      </c>
      <c r="E2940" s="292">
        <v>55306</v>
      </c>
    </row>
    <row r="2941" spans="1:5" ht="14.4" x14ac:dyDescent="0.55000000000000004">
      <c r="A2941" s="289" t="s">
        <v>41075</v>
      </c>
      <c r="B2941" s="290">
        <v>59746</v>
      </c>
      <c r="D2941" s="291" t="s">
        <v>41616</v>
      </c>
      <c r="E2941" s="292">
        <v>59746</v>
      </c>
    </row>
    <row r="2942" spans="1:5" ht="14.4" x14ac:dyDescent="0.55000000000000004">
      <c r="A2942" s="289" t="s">
        <v>41076</v>
      </c>
      <c r="B2942" s="290">
        <v>255376.19</v>
      </c>
      <c r="D2942" s="291" t="s">
        <v>41617</v>
      </c>
      <c r="E2942" s="292">
        <v>255376.19</v>
      </c>
    </row>
    <row r="2943" spans="1:5" ht="14.4" x14ac:dyDescent="0.55000000000000004">
      <c r="A2943" s="289" t="s">
        <v>41077</v>
      </c>
      <c r="B2943" s="290">
        <v>28528</v>
      </c>
      <c r="D2943" s="291" t="s">
        <v>41618</v>
      </c>
      <c r="E2943" s="292">
        <v>28528</v>
      </c>
    </row>
    <row r="2944" spans="1:5" ht="14.4" x14ac:dyDescent="0.55000000000000004">
      <c r="A2944" s="289" t="s">
        <v>41078</v>
      </c>
      <c r="B2944" s="290">
        <v>99192.74</v>
      </c>
      <c r="D2944" s="291" t="s">
        <v>41619</v>
      </c>
      <c r="E2944" s="292">
        <v>99192.74</v>
      </c>
    </row>
    <row r="2945" spans="1:5" ht="14.4" x14ac:dyDescent="0.55000000000000004">
      <c r="A2945" s="289" t="s">
        <v>42089</v>
      </c>
      <c r="B2945" s="290">
        <v>454241.35</v>
      </c>
      <c r="D2945" s="291" t="s">
        <v>43480</v>
      </c>
      <c r="E2945" s="292">
        <v>454241.35</v>
      </c>
    </row>
    <row r="2946" spans="1:5" ht="14.4" x14ac:dyDescent="0.55000000000000004">
      <c r="A2946" s="289" t="s">
        <v>41079</v>
      </c>
      <c r="B2946" s="290">
        <v>42434.27</v>
      </c>
      <c r="D2946" s="291" t="s">
        <v>41620</v>
      </c>
      <c r="E2946" s="292">
        <v>42434.27</v>
      </c>
    </row>
    <row r="2947" spans="1:5" ht="14.4" x14ac:dyDescent="0.55000000000000004">
      <c r="A2947" s="289" t="s">
        <v>41080</v>
      </c>
      <c r="B2947" s="290">
        <v>63164</v>
      </c>
      <c r="D2947" s="291" t="s">
        <v>41621</v>
      </c>
      <c r="E2947" s="292">
        <v>63164</v>
      </c>
    </row>
    <row r="2948" spans="1:5" ht="14.4" x14ac:dyDescent="0.55000000000000004">
      <c r="A2948" s="289" t="s">
        <v>41081</v>
      </c>
      <c r="B2948" s="290">
        <v>22069</v>
      </c>
      <c r="D2948" s="291" t="s">
        <v>41622</v>
      </c>
      <c r="E2948" s="292">
        <v>22069</v>
      </c>
    </row>
    <row r="2949" spans="1:5" ht="14.4" x14ac:dyDescent="0.55000000000000004">
      <c r="A2949" s="289" t="s">
        <v>41082</v>
      </c>
      <c r="B2949" s="290">
        <v>167988</v>
      </c>
      <c r="D2949" s="291" t="s">
        <v>41623</v>
      </c>
      <c r="E2949" s="292">
        <v>167988</v>
      </c>
    </row>
    <row r="2950" spans="1:5" ht="14.4" x14ac:dyDescent="0.55000000000000004">
      <c r="A2950" s="289" t="s">
        <v>41083</v>
      </c>
      <c r="B2950" s="290">
        <v>125601.1</v>
      </c>
      <c r="D2950" s="291" t="s">
        <v>41624</v>
      </c>
      <c r="E2950" s="292">
        <v>125601.1</v>
      </c>
    </row>
    <row r="2951" spans="1:5" ht="14.4" x14ac:dyDescent="0.55000000000000004">
      <c r="A2951" s="289" t="s">
        <v>41084</v>
      </c>
      <c r="B2951" s="290">
        <v>31111</v>
      </c>
      <c r="D2951" s="291" t="s">
        <v>41625</v>
      </c>
      <c r="E2951" s="292">
        <v>31111</v>
      </c>
    </row>
    <row r="2952" spans="1:5" ht="14.4" x14ac:dyDescent="0.55000000000000004">
      <c r="A2952" s="289" t="s">
        <v>41085</v>
      </c>
      <c r="B2952" s="290">
        <v>125681.36</v>
      </c>
      <c r="D2952" s="291" t="s">
        <v>41626</v>
      </c>
      <c r="E2952" s="292">
        <v>125681.36</v>
      </c>
    </row>
    <row r="2953" spans="1:5" ht="14.4" x14ac:dyDescent="0.55000000000000004">
      <c r="A2953" s="289" t="s">
        <v>41086</v>
      </c>
      <c r="B2953" s="290">
        <v>85043.51</v>
      </c>
      <c r="D2953" s="291" t="s">
        <v>41627</v>
      </c>
      <c r="E2953" s="292">
        <v>85043.51</v>
      </c>
    </row>
    <row r="2954" spans="1:5" ht="14.4" x14ac:dyDescent="0.55000000000000004">
      <c r="A2954" s="289" t="s">
        <v>41087</v>
      </c>
      <c r="B2954" s="290">
        <v>66661.710000000006</v>
      </c>
      <c r="D2954" s="291" t="s">
        <v>41628</v>
      </c>
      <c r="E2954" s="292">
        <v>66661.710000000006</v>
      </c>
    </row>
    <row r="2955" spans="1:5" ht="14.4" x14ac:dyDescent="0.55000000000000004">
      <c r="A2955" s="289" t="s">
        <v>41088</v>
      </c>
      <c r="B2955" s="290">
        <v>112495</v>
      </c>
      <c r="D2955" s="291" t="s">
        <v>41629</v>
      </c>
      <c r="E2955" s="292">
        <v>112495</v>
      </c>
    </row>
    <row r="2956" spans="1:5" ht="14.4" x14ac:dyDescent="0.55000000000000004">
      <c r="A2956" s="289" t="s">
        <v>41089</v>
      </c>
      <c r="B2956" s="290">
        <v>39830.51</v>
      </c>
      <c r="D2956" s="291" t="s">
        <v>41630</v>
      </c>
      <c r="E2956" s="292">
        <v>39830.51</v>
      </c>
    </row>
    <row r="2957" spans="1:5" ht="14.4" x14ac:dyDescent="0.55000000000000004">
      <c r="A2957" s="289" t="s">
        <v>41090</v>
      </c>
      <c r="B2957" s="290">
        <v>91000</v>
      </c>
      <c r="D2957" s="291" t="s">
        <v>41631</v>
      </c>
      <c r="E2957" s="292">
        <v>91000</v>
      </c>
    </row>
    <row r="2958" spans="1:5" ht="14.4" x14ac:dyDescent="0.55000000000000004">
      <c r="A2958" s="289" t="s">
        <v>41091</v>
      </c>
      <c r="B2958" s="290">
        <v>31426.79</v>
      </c>
      <c r="D2958" s="291" t="s">
        <v>41632</v>
      </c>
      <c r="E2958" s="292">
        <v>31426.79</v>
      </c>
    </row>
    <row r="2959" spans="1:5" ht="14.4" x14ac:dyDescent="0.55000000000000004">
      <c r="A2959" s="289" t="s">
        <v>41092</v>
      </c>
      <c r="B2959" s="290">
        <v>97301.14</v>
      </c>
      <c r="D2959" s="291" t="s">
        <v>41633</v>
      </c>
      <c r="E2959" s="292">
        <v>97301.14</v>
      </c>
    </row>
    <row r="2960" spans="1:5" ht="14.4" x14ac:dyDescent="0.55000000000000004">
      <c r="A2960" s="289" t="s">
        <v>41093</v>
      </c>
      <c r="B2960" s="290">
        <v>47000</v>
      </c>
      <c r="D2960" s="291" t="s">
        <v>41634</v>
      </c>
      <c r="E2960" s="292">
        <v>47000</v>
      </c>
    </row>
    <row r="2961" spans="1:5" ht="14.4" x14ac:dyDescent="0.55000000000000004">
      <c r="A2961" s="289" t="s">
        <v>42090</v>
      </c>
      <c r="B2961" s="290">
        <v>823804.12</v>
      </c>
      <c r="D2961" s="291" t="s">
        <v>43481</v>
      </c>
      <c r="E2961" s="292">
        <v>823804.12</v>
      </c>
    </row>
    <row r="2962" spans="1:5" ht="14.4" x14ac:dyDescent="0.55000000000000004">
      <c r="A2962" s="289" t="s">
        <v>41094</v>
      </c>
      <c r="B2962" s="290">
        <v>18286.7</v>
      </c>
      <c r="D2962" s="291" t="s">
        <v>41635</v>
      </c>
      <c r="E2962" s="292">
        <v>18286.7</v>
      </c>
    </row>
    <row r="2963" spans="1:5" ht="14.4" x14ac:dyDescent="0.55000000000000004">
      <c r="A2963" s="289" t="s">
        <v>41095</v>
      </c>
      <c r="B2963" s="290">
        <v>87734.75</v>
      </c>
      <c r="D2963" s="291" t="s">
        <v>41636</v>
      </c>
      <c r="E2963" s="292">
        <v>87734.75</v>
      </c>
    </row>
    <row r="2964" spans="1:5" ht="14.4" x14ac:dyDescent="0.55000000000000004">
      <c r="A2964" s="289" t="s">
        <v>41096</v>
      </c>
      <c r="B2964" s="290">
        <v>57324</v>
      </c>
      <c r="D2964" s="291" t="s">
        <v>41637</v>
      </c>
      <c r="E2964" s="292">
        <v>57324</v>
      </c>
    </row>
    <row r="2965" spans="1:5" ht="14.4" x14ac:dyDescent="0.55000000000000004">
      <c r="A2965" s="289" t="s">
        <v>41097</v>
      </c>
      <c r="B2965" s="290">
        <v>42623</v>
      </c>
      <c r="D2965" s="291" t="s">
        <v>41638</v>
      </c>
      <c r="E2965" s="292">
        <v>42623</v>
      </c>
    </row>
    <row r="2966" spans="1:5" ht="14.4" x14ac:dyDescent="0.55000000000000004">
      <c r="A2966" s="289" t="s">
        <v>44260</v>
      </c>
      <c r="B2966" s="290">
        <v>2600671.21</v>
      </c>
      <c r="D2966" s="291" t="s">
        <v>46346</v>
      </c>
      <c r="E2966" s="292">
        <v>2600671.21</v>
      </c>
    </row>
    <row r="2967" spans="1:5" ht="14.4" x14ac:dyDescent="0.55000000000000004">
      <c r="A2967" s="289" t="s">
        <v>41098</v>
      </c>
      <c r="B2967" s="290">
        <v>81613</v>
      </c>
      <c r="D2967" s="291" t="s">
        <v>41639</v>
      </c>
      <c r="E2967" s="292">
        <v>81613</v>
      </c>
    </row>
    <row r="2968" spans="1:5" ht="14.4" x14ac:dyDescent="0.55000000000000004">
      <c r="A2968" s="289" t="s">
        <v>41099</v>
      </c>
      <c r="B2968" s="290">
        <v>110314.28</v>
      </c>
      <c r="D2968" s="291" t="s">
        <v>41640</v>
      </c>
      <c r="E2968" s="292">
        <v>110314.28</v>
      </c>
    </row>
    <row r="2969" spans="1:5" ht="14.4" x14ac:dyDescent="0.55000000000000004">
      <c r="A2969" s="289" t="s">
        <v>41100</v>
      </c>
      <c r="B2969" s="290">
        <v>46208.76</v>
      </c>
      <c r="D2969" s="291" t="s">
        <v>41641</v>
      </c>
      <c r="E2969" s="292">
        <v>46208.76</v>
      </c>
    </row>
    <row r="2970" spans="1:5" ht="14.4" x14ac:dyDescent="0.55000000000000004">
      <c r="A2970" s="289" t="s">
        <v>44261</v>
      </c>
      <c r="B2970" s="290">
        <v>2917030.71</v>
      </c>
      <c r="D2970" s="291" t="s">
        <v>46347</v>
      </c>
      <c r="E2970" s="292">
        <v>2917030.71</v>
      </c>
    </row>
    <row r="2971" spans="1:5" ht="14.4" x14ac:dyDescent="0.55000000000000004">
      <c r="A2971" s="289" t="s">
        <v>41101</v>
      </c>
      <c r="B2971" s="290">
        <v>170731.72</v>
      </c>
      <c r="D2971" s="291" t="s">
        <v>41642</v>
      </c>
      <c r="E2971" s="292">
        <v>170731.72</v>
      </c>
    </row>
    <row r="2972" spans="1:5" ht="14.4" x14ac:dyDescent="0.55000000000000004">
      <c r="A2972" s="289" t="s">
        <v>44262</v>
      </c>
      <c r="B2972" s="290">
        <v>5797088</v>
      </c>
      <c r="D2972" s="291" t="s">
        <v>46348</v>
      </c>
      <c r="E2972" s="292">
        <v>5797088</v>
      </c>
    </row>
    <row r="2973" spans="1:5" ht="14.4" x14ac:dyDescent="0.55000000000000004">
      <c r="A2973" s="289" t="s">
        <v>41102</v>
      </c>
      <c r="B2973" s="290">
        <v>83268</v>
      </c>
      <c r="D2973" s="291" t="s">
        <v>41643</v>
      </c>
      <c r="E2973" s="292">
        <v>83268</v>
      </c>
    </row>
    <row r="2974" spans="1:5" ht="14.4" x14ac:dyDescent="0.55000000000000004">
      <c r="A2974" s="289" t="s">
        <v>41103</v>
      </c>
      <c r="B2974" s="290">
        <v>22069</v>
      </c>
      <c r="D2974" s="291" t="s">
        <v>41644</v>
      </c>
      <c r="E2974" s="292">
        <v>22069</v>
      </c>
    </row>
    <row r="2975" spans="1:5" ht="14.4" x14ac:dyDescent="0.55000000000000004">
      <c r="A2975" s="289" t="s">
        <v>41104</v>
      </c>
      <c r="B2975" s="290">
        <v>27450.799999999999</v>
      </c>
      <c r="D2975" s="291" t="s">
        <v>41645</v>
      </c>
      <c r="E2975" s="292">
        <v>27450.799999999999</v>
      </c>
    </row>
    <row r="2976" spans="1:5" ht="14.4" x14ac:dyDescent="0.55000000000000004">
      <c r="A2976" s="289" t="s">
        <v>41105</v>
      </c>
      <c r="B2976" s="290">
        <v>58400.14</v>
      </c>
      <c r="D2976" s="291" t="s">
        <v>41646</v>
      </c>
      <c r="E2976" s="292">
        <v>58400.14</v>
      </c>
    </row>
    <row r="2977" spans="1:5" ht="14.4" x14ac:dyDescent="0.55000000000000004">
      <c r="A2977" s="289" t="s">
        <v>41106</v>
      </c>
      <c r="B2977" s="290">
        <v>95400</v>
      </c>
      <c r="D2977" s="291" t="s">
        <v>41647</v>
      </c>
      <c r="E2977" s="292">
        <v>95400</v>
      </c>
    </row>
    <row r="2978" spans="1:5" ht="14.4" x14ac:dyDescent="0.55000000000000004">
      <c r="A2978" s="289" t="s">
        <v>41107</v>
      </c>
      <c r="B2978" s="290">
        <v>89619</v>
      </c>
      <c r="D2978" s="291" t="s">
        <v>41648</v>
      </c>
      <c r="E2978" s="292">
        <v>89619</v>
      </c>
    </row>
    <row r="2979" spans="1:5" ht="14.4" x14ac:dyDescent="0.55000000000000004">
      <c r="A2979" s="289" t="s">
        <v>41108</v>
      </c>
      <c r="B2979" s="290">
        <v>51030.62</v>
      </c>
      <c r="D2979" s="291" t="s">
        <v>41649</v>
      </c>
      <c r="E2979" s="292">
        <v>51030.62</v>
      </c>
    </row>
    <row r="2980" spans="1:5" ht="14.4" x14ac:dyDescent="0.55000000000000004">
      <c r="A2980" s="289" t="s">
        <v>42091</v>
      </c>
      <c r="B2980" s="290">
        <v>392521.39</v>
      </c>
      <c r="D2980" s="291" t="s">
        <v>43482</v>
      </c>
      <c r="E2980" s="292">
        <v>392521.39</v>
      </c>
    </row>
    <row r="2981" spans="1:5" ht="14.4" x14ac:dyDescent="0.55000000000000004">
      <c r="A2981" s="289" t="s">
        <v>41109</v>
      </c>
      <c r="B2981" s="290">
        <v>250812</v>
      </c>
      <c r="D2981" s="291" t="s">
        <v>41650</v>
      </c>
      <c r="E2981" s="292">
        <v>250812</v>
      </c>
    </row>
    <row r="2982" spans="1:5" ht="14.4" x14ac:dyDescent="0.55000000000000004">
      <c r="A2982" s="289" t="s">
        <v>44263</v>
      </c>
      <c r="B2982" s="290">
        <v>5310086.49</v>
      </c>
      <c r="D2982" s="291" t="s">
        <v>46349</v>
      </c>
      <c r="E2982" s="292">
        <v>5310086.49</v>
      </c>
    </row>
    <row r="2983" spans="1:5" ht="14.4" x14ac:dyDescent="0.55000000000000004">
      <c r="A2983" s="289" t="s">
        <v>41110</v>
      </c>
      <c r="B2983" s="290">
        <v>32725.599999999999</v>
      </c>
      <c r="D2983" s="291" t="s">
        <v>41651</v>
      </c>
      <c r="E2983" s="292">
        <v>32725.599999999999</v>
      </c>
    </row>
    <row r="2984" spans="1:5" ht="14.4" x14ac:dyDescent="0.55000000000000004">
      <c r="A2984" s="289" t="s">
        <v>42092</v>
      </c>
      <c r="B2984" s="290">
        <v>1610580.23</v>
      </c>
      <c r="D2984" s="291" t="s">
        <v>43483</v>
      </c>
      <c r="E2984" s="292">
        <v>1610580.23</v>
      </c>
    </row>
    <row r="2985" spans="1:5" ht="14.4" x14ac:dyDescent="0.55000000000000004">
      <c r="A2985" s="289" t="s">
        <v>44264</v>
      </c>
      <c r="B2985" s="290">
        <v>2902196.78</v>
      </c>
      <c r="D2985" s="291" t="s">
        <v>46350</v>
      </c>
      <c r="E2985" s="292">
        <v>2902196.78</v>
      </c>
    </row>
    <row r="2986" spans="1:5" ht="14.4" x14ac:dyDescent="0.55000000000000004">
      <c r="A2986" s="289" t="s">
        <v>41111</v>
      </c>
      <c r="B2986" s="290">
        <v>121510</v>
      </c>
      <c r="D2986" s="291" t="s">
        <v>41652</v>
      </c>
      <c r="E2986" s="292">
        <v>121510</v>
      </c>
    </row>
    <row r="2987" spans="1:5" ht="14.4" x14ac:dyDescent="0.55000000000000004">
      <c r="A2987" s="289" t="s">
        <v>41112</v>
      </c>
      <c r="B2987" s="290">
        <v>83549.8</v>
      </c>
      <c r="D2987" s="291" t="s">
        <v>41653</v>
      </c>
      <c r="E2987" s="292">
        <v>83549.8</v>
      </c>
    </row>
    <row r="2988" spans="1:5" ht="14.4" x14ac:dyDescent="0.55000000000000004">
      <c r="A2988" s="289" t="s">
        <v>44265</v>
      </c>
      <c r="B2988" s="290">
        <v>366192.97</v>
      </c>
      <c r="D2988" s="291" t="s">
        <v>46351</v>
      </c>
      <c r="E2988" s="292">
        <v>366192.97</v>
      </c>
    </row>
    <row r="2989" spans="1:5" ht="14.4" x14ac:dyDescent="0.55000000000000004">
      <c r="A2989" s="289" t="s">
        <v>41113</v>
      </c>
      <c r="B2989" s="290">
        <v>122586.45</v>
      </c>
      <c r="D2989" s="291" t="s">
        <v>41654</v>
      </c>
      <c r="E2989" s="292">
        <v>122586.45</v>
      </c>
    </row>
    <row r="2990" spans="1:5" ht="14.4" x14ac:dyDescent="0.55000000000000004">
      <c r="A2990" s="289" t="s">
        <v>44266</v>
      </c>
      <c r="B2990" s="290">
        <v>1126265.43</v>
      </c>
      <c r="D2990" s="291" t="s">
        <v>46352</v>
      </c>
      <c r="E2990" s="292">
        <v>1126265.43</v>
      </c>
    </row>
    <row r="2991" spans="1:5" ht="14.4" x14ac:dyDescent="0.55000000000000004">
      <c r="A2991" s="289" t="s">
        <v>41114</v>
      </c>
      <c r="B2991" s="290">
        <v>107381</v>
      </c>
      <c r="D2991" s="291" t="s">
        <v>41655</v>
      </c>
      <c r="E2991" s="292">
        <v>107381</v>
      </c>
    </row>
    <row r="2992" spans="1:5" ht="14.4" x14ac:dyDescent="0.55000000000000004">
      <c r="A2992" s="289" t="s">
        <v>42093</v>
      </c>
      <c r="B2992" s="290">
        <v>1751135.5</v>
      </c>
      <c r="D2992" s="291" t="s">
        <v>43484</v>
      </c>
      <c r="E2992" s="292">
        <v>1751135.5</v>
      </c>
    </row>
    <row r="2993" spans="1:5" ht="14.4" x14ac:dyDescent="0.55000000000000004">
      <c r="A2993" s="289" t="s">
        <v>44267</v>
      </c>
      <c r="B2993" s="290">
        <v>410836.42</v>
      </c>
      <c r="D2993" s="291" t="s">
        <v>46353</v>
      </c>
      <c r="E2993" s="292">
        <v>410836.42</v>
      </c>
    </row>
    <row r="2994" spans="1:5" ht="14.4" x14ac:dyDescent="0.55000000000000004">
      <c r="A2994" s="289" t="s">
        <v>42094</v>
      </c>
      <c r="B2994" s="290">
        <v>925483.41</v>
      </c>
      <c r="D2994" s="291" t="s">
        <v>43485</v>
      </c>
      <c r="E2994" s="292">
        <v>925483.41</v>
      </c>
    </row>
    <row r="2995" spans="1:5" ht="14.4" x14ac:dyDescent="0.55000000000000004">
      <c r="A2995" s="289" t="s">
        <v>41115</v>
      </c>
      <c r="B2995" s="290">
        <v>87196.46</v>
      </c>
      <c r="D2995" s="291" t="s">
        <v>41656</v>
      </c>
      <c r="E2995" s="292">
        <v>87196.46</v>
      </c>
    </row>
    <row r="2996" spans="1:5" ht="14.4" x14ac:dyDescent="0.55000000000000004">
      <c r="A2996" s="289" t="s">
        <v>41116</v>
      </c>
      <c r="B2996" s="290">
        <v>109333</v>
      </c>
      <c r="D2996" s="291" t="s">
        <v>41657</v>
      </c>
      <c r="E2996" s="292">
        <v>109333</v>
      </c>
    </row>
    <row r="2997" spans="1:5" ht="14.4" x14ac:dyDescent="0.55000000000000004">
      <c r="A2997" s="289" t="s">
        <v>42095</v>
      </c>
      <c r="B2997" s="290">
        <v>4844204.24</v>
      </c>
      <c r="D2997" s="291" t="s">
        <v>43486</v>
      </c>
      <c r="E2997" s="292">
        <v>4844204.24</v>
      </c>
    </row>
    <row r="2998" spans="1:5" ht="14.4" x14ac:dyDescent="0.55000000000000004">
      <c r="A2998" s="289" t="s">
        <v>41117</v>
      </c>
      <c r="B2998" s="290">
        <v>76969.75</v>
      </c>
      <c r="D2998" s="291" t="s">
        <v>41658</v>
      </c>
      <c r="E2998" s="292">
        <v>76969.75</v>
      </c>
    </row>
    <row r="2999" spans="1:5" ht="14.4" x14ac:dyDescent="0.55000000000000004">
      <c r="A2999" s="289" t="s">
        <v>44268</v>
      </c>
      <c r="B2999" s="290">
        <v>590344.53</v>
      </c>
      <c r="D2999" s="291" t="s">
        <v>46354</v>
      </c>
      <c r="E2999" s="292">
        <v>590344.53</v>
      </c>
    </row>
    <row r="3000" spans="1:5" ht="14.4" x14ac:dyDescent="0.55000000000000004">
      <c r="A3000" s="289" t="s">
        <v>44269</v>
      </c>
      <c r="B3000" s="290">
        <v>3091457.25</v>
      </c>
      <c r="D3000" s="291" t="s">
        <v>46355</v>
      </c>
      <c r="E3000" s="292">
        <v>3091457.25</v>
      </c>
    </row>
    <row r="3001" spans="1:5" ht="14.4" x14ac:dyDescent="0.55000000000000004">
      <c r="A3001" s="289" t="s">
        <v>44270</v>
      </c>
      <c r="B3001" s="290">
        <v>889796.06</v>
      </c>
      <c r="D3001" s="291" t="s">
        <v>46356</v>
      </c>
      <c r="E3001" s="292">
        <v>889796.06</v>
      </c>
    </row>
    <row r="3002" spans="1:5" ht="14.4" x14ac:dyDescent="0.55000000000000004">
      <c r="A3002" s="289" t="s">
        <v>41118</v>
      </c>
      <c r="B3002" s="290">
        <v>272614.75</v>
      </c>
      <c r="D3002" s="291" t="s">
        <v>41659</v>
      </c>
      <c r="E3002" s="292">
        <v>272614.75</v>
      </c>
    </row>
    <row r="3003" spans="1:5" ht="14.4" x14ac:dyDescent="0.55000000000000004">
      <c r="A3003" s="289" t="s">
        <v>44271</v>
      </c>
      <c r="B3003" s="290">
        <v>1529025.02</v>
      </c>
      <c r="D3003" s="291" t="s">
        <v>46357</v>
      </c>
      <c r="E3003" s="292">
        <v>1529025.02</v>
      </c>
    </row>
    <row r="3004" spans="1:5" ht="14.4" x14ac:dyDescent="0.55000000000000004">
      <c r="A3004" s="289" t="s">
        <v>44272</v>
      </c>
      <c r="B3004" s="290">
        <v>4487138.28</v>
      </c>
      <c r="D3004" s="291" t="s">
        <v>46358</v>
      </c>
      <c r="E3004" s="292">
        <v>4487138.28</v>
      </c>
    </row>
    <row r="3005" spans="1:5" ht="14.4" x14ac:dyDescent="0.55000000000000004">
      <c r="A3005" s="289" t="s">
        <v>41119</v>
      </c>
      <c r="B3005" s="290">
        <v>28849.119999999999</v>
      </c>
      <c r="D3005" s="291" t="s">
        <v>41660</v>
      </c>
      <c r="E3005" s="292">
        <v>28849.119999999999</v>
      </c>
    </row>
    <row r="3006" spans="1:5" ht="14.4" x14ac:dyDescent="0.55000000000000004">
      <c r="A3006" s="289" t="s">
        <v>41120</v>
      </c>
      <c r="B3006" s="290">
        <v>38216</v>
      </c>
      <c r="D3006" s="291" t="s">
        <v>41661</v>
      </c>
      <c r="E3006" s="292">
        <v>38216</v>
      </c>
    </row>
    <row r="3007" spans="1:5" ht="14.4" x14ac:dyDescent="0.55000000000000004">
      <c r="A3007" s="289" t="s">
        <v>41121</v>
      </c>
      <c r="B3007" s="290">
        <v>39056.76</v>
      </c>
      <c r="D3007" s="291" t="s">
        <v>41662</v>
      </c>
      <c r="E3007" s="292">
        <v>39056.76</v>
      </c>
    </row>
    <row r="3008" spans="1:5" ht="14.4" x14ac:dyDescent="0.55000000000000004">
      <c r="A3008" s="289" t="s">
        <v>44273</v>
      </c>
      <c r="B3008" s="290">
        <v>2356111.8199999998</v>
      </c>
      <c r="D3008" s="291" t="s">
        <v>46359</v>
      </c>
      <c r="E3008" s="292">
        <v>2356111.8199999998</v>
      </c>
    </row>
    <row r="3009" spans="1:5" ht="14.4" x14ac:dyDescent="0.55000000000000004">
      <c r="A3009" s="289" t="s">
        <v>41122</v>
      </c>
      <c r="B3009" s="290">
        <v>71102.84</v>
      </c>
      <c r="D3009" s="291" t="s">
        <v>41663</v>
      </c>
      <c r="E3009" s="292">
        <v>71102.84</v>
      </c>
    </row>
    <row r="3010" spans="1:5" ht="14.4" x14ac:dyDescent="0.55000000000000004">
      <c r="A3010" s="289" t="s">
        <v>44274</v>
      </c>
      <c r="B3010" s="290">
        <v>3761814.73</v>
      </c>
      <c r="D3010" s="291" t="s">
        <v>46360</v>
      </c>
      <c r="E3010" s="292">
        <v>3761814.73</v>
      </c>
    </row>
    <row r="3011" spans="1:5" ht="14.4" x14ac:dyDescent="0.55000000000000004">
      <c r="A3011" s="289" t="s">
        <v>41123</v>
      </c>
      <c r="B3011" s="290">
        <v>79714.84</v>
      </c>
      <c r="D3011" s="291" t="s">
        <v>41664</v>
      </c>
      <c r="E3011" s="292">
        <v>79714.84</v>
      </c>
    </row>
    <row r="3012" spans="1:5" ht="14.4" x14ac:dyDescent="0.55000000000000004">
      <c r="A3012" s="289" t="s">
        <v>44275</v>
      </c>
      <c r="B3012" s="290">
        <v>2015282.65</v>
      </c>
      <c r="D3012" s="291" t="s">
        <v>46361</v>
      </c>
      <c r="E3012" s="292">
        <v>2015282.65</v>
      </c>
    </row>
    <row r="3013" spans="1:5" ht="14.4" x14ac:dyDescent="0.55000000000000004">
      <c r="A3013" s="289" t="s">
        <v>41124</v>
      </c>
      <c r="B3013" s="290">
        <v>239922.31</v>
      </c>
      <c r="D3013" s="291" t="s">
        <v>41665</v>
      </c>
      <c r="E3013" s="292">
        <v>239922.31</v>
      </c>
    </row>
    <row r="3014" spans="1:5" ht="14.4" x14ac:dyDescent="0.55000000000000004">
      <c r="A3014" s="289" t="s">
        <v>41125</v>
      </c>
      <c r="B3014" s="290">
        <v>105592</v>
      </c>
      <c r="D3014" s="291" t="s">
        <v>41666</v>
      </c>
      <c r="E3014" s="292">
        <v>105592</v>
      </c>
    </row>
    <row r="3015" spans="1:5" ht="14.4" x14ac:dyDescent="0.55000000000000004">
      <c r="A3015" s="289" t="s">
        <v>44276</v>
      </c>
      <c r="B3015" s="290">
        <v>1668559.2</v>
      </c>
      <c r="D3015" s="291" t="s">
        <v>46362</v>
      </c>
      <c r="E3015" s="292">
        <v>1668559.2</v>
      </c>
    </row>
    <row r="3016" spans="1:5" ht="14.4" x14ac:dyDescent="0.55000000000000004">
      <c r="A3016" s="289" t="s">
        <v>44277</v>
      </c>
      <c r="B3016" s="290">
        <v>606803.59</v>
      </c>
      <c r="D3016" s="291" t="s">
        <v>46363</v>
      </c>
      <c r="E3016" s="292">
        <v>606803.59</v>
      </c>
    </row>
    <row r="3017" spans="1:5" ht="14.4" x14ac:dyDescent="0.55000000000000004">
      <c r="A3017" s="289" t="s">
        <v>44278</v>
      </c>
      <c r="B3017" s="290">
        <v>1367589.95</v>
      </c>
      <c r="D3017" s="291" t="s">
        <v>46364</v>
      </c>
      <c r="E3017" s="292">
        <v>1367589.95</v>
      </c>
    </row>
    <row r="3018" spans="1:5" ht="14.4" x14ac:dyDescent="0.55000000000000004">
      <c r="A3018" s="289" t="s">
        <v>44279</v>
      </c>
      <c r="B3018" s="290">
        <v>1619487.54</v>
      </c>
      <c r="D3018" s="291" t="s">
        <v>46365</v>
      </c>
      <c r="E3018" s="292">
        <v>1619487.54</v>
      </c>
    </row>
    <row r="3019" spans="1:5" ht="14.4" x14ac:dyDescent="0.55000000000000004">
      <c r="A3019" s="289" t="s">
        <v>41126</v>
      </c>
      <c r="B3019" s="290">
        <v>96548.6</v>
      </c>
      <c r="D3019" s="291" t="s">
        <v>41667</v>
      </c>
      <c r="E3019" s="292">
        <v>96548.6</v>
      </c>
    </row>
    <row r="3020" spans="1:5" ht="14.4" x14ac:dyDescent="0.55000000000000004">
      <c r="A3020" s="289" t="s">
        <v>42096</v>
      </c>
      <c r="B3020" s="290">
        <v>1310373.7</v>
      </c>
      <c r="D3020" s="291" t="s">
        <v>43487</v>
      </c>
      <c r="E3020" s="292">
        <v>1310373.7</v>
      </c>
    </row>
    <row r="3021" spans="1:5" ht="14.4" x14ac:dyDescent="0.55000000000000004">
      <c r="A3021" s="289" t="s">
        <v>44280</v>
      </c>
      <c r="B3021" s="290">
        <v>1687854.46</v>
      </c>
      <c r="D3021" s="291" t="s">
        <v>46366</v>
      </c>
      <c r="E3021" s="292">
        <v>1687854.46</v>
      </c>
    </row>
    <row r="3022" spans="1:5" ht="14.4" x14ac:dyDescent="0.55000000000000004">
      <c r="A3022" s="289" t="s">
        <v>44281</v>
      </c>
      <c r="B3022" s="290">
        <v>295693.03000000003</v>
      </c>
      <c r="D3022" s="291" t="s">
        <v>46367</v>
      </c>
      <c r="E3022" s="292">
        <v>295693.03000000003</v>
      </c>
    </row>
    <row r="3023" spans="1:5" ht="14.4" x14ac:dyDescent="0.55000000000000004">
      <c r="A3023" s="289" t="s">
        <v>44282</v>
      </c>
      <c r="B3023" s="290">
        <v>357938.85</v>
      </c>
      <c r="D3023" s="291" t="s">
        <v>46368</v>
      </c>
      <c r="E3023" s="292">
        <v>357938.85</v>
      </c>
    </row>
    <row r="3024" spans="1:5" ht="14.4" x14ac:dyDescent="0.55000000000000004">
      <c r="A3024" s="289" t="s">
        <v>41127</v>
      </c>
      <c r="B3024" s="290">
        <v>131203.64000000001</v>
      </c>
      <c r="D3024" s="291" t="s">
        <v>41668</v>
      </c>
      <c r="E3024" s="292">
        <v>131203.64000000001</v>
      </c>
    </row>
    <row r="3025" spans="1:5" ht="14.4" x14ac:dyDescent="0.55000000000000004">
      <c r="A3025" s="289" t="s">
        <v>42097</v>
      </c>
      <c r="B3025" s="290">
        <v>493426.67</v>
      </c>
      <c r="D3025" s="291" t="s">
        <v>43488</v>
      </c>
      <c r="E3025" s="292">
        <v>493426.67</v>
      </c>
    </row>
    <row r="3026" spans="1:5" ht="14.4" x14ac:dyDescent="0.55000000000000004">
      <c r="A3026" s="289" t="s">
        <v>41128</v>
      </c>
      <c r="B3026" s="290">
        <v>37920</v>
      </c>
      <c r="D3026" s="291" t="s">
        <v>41669</v>
      </c>
      <c r="E3026" s="292">
        <v>37920</v>
      </c>
    </row>
    <row r="3027" spans="1:5" ht="14.4" x14ac:dyDescent="0.55000000000000004">
      <c r="A3027" s="289" t="s">
        <v>42098</v>
      </c>
      <c r="B3027" s="290">
        <v>834585.03</v>
      </c>
      <c r="D3027" s="291" t="s">
        <v>43489</v>
      </c>
      <c r="E3027" s="292">
        <v>834585.03</v>
      </c>
    </row>
    <row r="3028" spans="1:5" ht="14.4" x14ac:dyDescent="0.55000000000000004">
      <c r="A3028" s="289" t="s">
        <v>41129</v>
      </c>
      <c r="B3028" s="290">
        <v>90143.42</v>
      </c>
      <c r="D3028" s="291" t="s">
        <v>41670</v>
      </c>
      <c r="E3028" s="292">
        <v>90143.42</v>
      </c>
    </row>
    <row r="3029" spans="1:5" ht="14.4" x14ac:dyDescent="0.55000000000000004">
      <c r="A3029" s="289" t="s">
        <v>42099</v>
      </c>
      <c r="B3029" s="290">
        <v>204333.07</v>
      </c>
      <c r="D3029" s="291" t="s">
        <v>43490</v>
      </c>
      <c r="E3029" s="292">
        <v>204333.07</v>
      </c>
    </row>
    <row r="3030" spans="1:5" ht="14.4" x14ac:dyDescent="0.55000000000000004">
      <c r="A3030" s="289" t="s">
        <v>44283</v>
      </c>
      <c r="B3030" s="290">
        <v>7923399.2699999996</v>
      </c>
      <c r="D3030" s="291" t="s">
        <v>46369</v>
      </c>
      <c r="E3030" s="292">
        <v>7923399.2699999996</v>
      </c>
    </row>
    <row r="3031" spans="1:5" ht="14.4" x14ac:dyDescent="0.55000000000000004">
      <c r="A3031" s="289" t="s">
        <v>41130</v>
      </c>
      <c r="B3031" s="290">
        <v>339546.47</v>
      </c>
      <c r="D3031" s="291" t="s">
        <v>41671</v>
      </c>
      <c r="E3031" s="292">
        <v>339546.47</v>
      </c>
    </row>
    <row r="3032" spans="1:5" ht="14.4" x14ac:dyDescent="0.55000000000000004">
      <c r="A3032" s="289" t="s">
        <v>41131</v>
      </c>
      <c r="B3032" s="290">
        <v>110342</v>
      </c>
      <c r="D3032" s="291" t="s">
        <v>41672</v>
      </c>
      <c r="E3032" s="292">
        <v>110342</v>
      </c>
    </row>
    <row r="3033" spans="1:5" ht="14.4" x14ac:dyDescent="0.55000000000000004">
      <c r="A3033" s="289" t="s">
        <v>41132</v>
      </c>
      <c r="B3033" s="290">
        <v>151688.04999999999</v>
      </c>
      <c r="D3033" s="291" t="s">
        <v>41673</v>
      </c>
      <c r="E3033" s="292">
        <v>151688.04999999999</v>
      </c>
    </row>
    <row r="3034" spans="1:5" ht="14.4" x14ac:dyDescent="0.55000000000000004">
      <c r="A3034" s="289" t="s">
        <v>41133</v>
      </c>
      <c r="B3034" s="290">
        <v>18772</v>
      </c>
      <c r="D3034" s="291" t="s">
        <v>41674</v>
      </c>
      <c r="E3034" s="292">
        <v>18772</v>
      </c>
    </row>
    <row r="3035" spans="1:5" ht="14.4" x14ac:dyDescent="0.55000000000000004">
      <c r="A3035" s="289" t="s">
        <v>41134</v>
      </c>
      <c r="B3035" s="290">
        <v>48712</v>
      </c>
      <c r="D3035" s="291" t="s">
        <v>41675</v>
      </c>
      <c r="E3035" s="292">
        <v>48712</v>
      </c>
    </row>
    <row r="3036" spans="1:5" ht="14.4" x14ac:dyDescent="0.55000000000000004">
      <c r="A3036" s="289" t="s">
        <v>42100</v>
      </c>
      <c r="B3036" s="290">
        <v>1162469.5900000001</v>
      </c>
      <c r="D3036" s="291" t="s">
        <v>43491</v>
      </c>
      <c r="E3036" s="292">
        <v>1162469.5900000001</v>
      </c>
    </row>
    <row r="3037" spans="1:5" ht="14.4" x14ac:dyDescent="0.55000000000000004">
      <c r="A3037" s="289" t="s">
        <v>41135</v>
      </c>
      <c r="B3037" s="290">
        <v>151728</v>
      </c>
      <c r="D3037" s="291" t="s">
        <v>41676</v>
      </c>
      <c r="E3037" s="292">
        <v>151728</v>
      </c>
    </row>
    <row r="3038" spans="1:5" ht="14.4" x14ac:dyDescent="0.55000000000000004">
      <c r="A3038" s="289" t="s">
        <v>41136</v>
      </c>
      <c r="B3038" s="290">
        <v>218194</v>
      </c>
      <c r="D3038" s="291" t="s">
        <v>41677</v>
      </c>
      <c r="E3038" s="292">
        <v>218194</v>
      </c>
    </row>
    <row r="3039" spans="1:5" ht="14.4" x14ac:dyDescent="0.55000000000000004">
      <c r="A3039" s="289" t="s">
        <v>44284</v>
      </c>
      <c r="B3039" s="290">
        <v>30911932.239999998</v>
      </c>
      <c r="D3039" s="291" t="s">
        <v>46370</v>
      </c>
      <c r="E3039" s="292">
        <v>30911932.239999998</v>
      </c>
    </row>
    <row r="3040" spans="1:5" ht="14.4" x14ac:dyDescent="0.55000000000000004">
      <c r="A3040" s="289" t="s">
        <v>41137</v>
      </c>
      <c r="B3040" s="290">
        <v>89349.5</v>
      </c>
      <c r="D3040" s="291" t="s">
        <v>41678</v>
      </c>
      <c r="E3040" s="292">
        <v>89349.5</v>
      </c>
    </row>
    <row r="3041" spans="1:5" ht="14.4" x14ac:dyDescent="0.55000000000000004">
      <c r="A3041" s="289" t="s">
        <v>41138</v>
      </c>
      <c r="B3041" s="290">
        <v>65639.58</v>
      </c>
      <c r="D3041" s="291" t="s">
        <v>41679</v>
      </c>
      <c r="E3041" s="292">
        <v>65639.58</v>
      </c>
    </row>
    <row r="3042" spans="1:5" ht="14.4" x14ac:dyDescent="0.55000000000000004">
      <c r="A3042" s="289" t="s">
        <v>41139</v>
      </c>
      <c r="B3042" s="290">
        <v>138802</v>
      </c>
      <c r="D3042" s="291" t="s">
        <v>41680</v>
      </c>
      <c r="E3042" s="292">
        <v>138802</v>
      </c>
    </row>
    <row r="3043" spans="1:5" ht="14.4" x14ac:dyDescent="0.55000000000000004">
      <c r="A3043" s="289" t="s">
        <v>41140</v>
      </c>
      <c r="B3043" s="290">
        <v>231829.66</v>
      </c>
      <c r="D3043" s="291" t="s">
        <v>41681</v>
      </c>
      <c r="E3043" s="292">
        <v>231829.66</v>
      </c>
    </row>
    <row r="3044" spans="1:5" ht="14.4" x14ac:dyDescent="0.55000000000000004">
      <c r="A3044" s="289" t="s">
        <v>41141</v>
      </c>
      <c r="B3044" s="290">
        <v>190540.49</v>
      </c>
      <c r="D3044" s="291" t="s">
        <v>41682</v>
      </c>
      <c r="E3044" s="292">
        <v>190540.49</v>
      </c>
    </row>
    <row r="3045" spans="1:5" ht="14.4" x14ac:dyDescent="0.55000000000000004">
      <c r="A3045" s="289" t="s">
        <v>41142</v>
      </c>
      <c r="B3045" s="290">
        <v>86120</v>
      </c>
      <c r="D3045" s="291" t="s">
        <v>41683</v>
      </c>
      <c r="E3045" s="292">
        <v>86120</v>
      </c>
    </row>
    <row r="3046" spans="1:5" ht="14.4" x14ac:dyDescent="0.55000000000000004">
      <c r="A3046" s="289" t="s">
        <v>41143</v>
      </c>
      <c r="B3046" s="290">
        <v>43060</v>
      </c>
      <c r="D3046" s="291" t="s">
        <v>41684</v>
      </c>
      <c r="E3046" s="292">
        <v>43060</v>
      </c>
    </row>
    <row r="3047" spans="1:5" ht="14.4" x14ac:dyDescent="0.55000000000000004">
      <c r="A3047" s="289" t="s">
        <v>41144</v>
      </c>
      <c r="B3047" s="290">
        <v>93117.25</v>
      </c>
      <c r="D3047" s="291" t="s">
        <v>41685</v>
      </c>
      <c r="E3047" s="292">
        <v>93117.25</v>
      </c>
    </row>
    <row r="3048" spans="1:5" ht="14.4" x14ac:dyDescent="0.55000000000000004">
      <c r="A3048" s="289" t="s">
        <v>41145</v>
      </c>
      <c r="B3048" s="290">
        <v>23038</v>
      </c>
      <c r="D3048" s="291" t="s">
        <v>41686</v>
      </c>
      <c r="E3048" s="292">
        <v>23038</v>
      </c>
    </row>
    <row r="3049" spans="1:5" ht="14.4" x14ac:dyDescent="0.55000000000000004">
      <c r="A3049" s="289" t="s">
        <v>41146</v>
      </c>
      <c r="B3049" s="290">
        <v>132410</v>
      </c>
      <c r="D3049" s="291" t="s">
        <v>41687</v>
      </c>
      <c r="E3049" s="292">
        <v>132410</v>
      </c>
    </row>
    <row r="3050" spans="1:5" ht="14.4" x14ac:dyDescent="0.55000000000000004">
      <c r="A3050" s="289" t="s">
        <v>41147</v>
      </c>
      <c r="B3050" s="290">
        <v>100048</v>
      </c>
      <c r="D3050" s="291" t="s">
        <v>41688</v>
      </c>
      <c r="E3050" s="292">
        <v>100048</v>
      </c>
    </row>
    <row r="3051" spans="1:5" ht="14.4" x14ac:dyDescent="0.55000000000000004">
      <c r="A3051" s="289" t="s">
        <v>41148</v>
      </c>
      <c r="B3051" s="290">
        <v>112763.38</v>
      </c>
      <c r="D3051" s="291" t="s">
        <v>41689</v>
      </c>
      <c r="E3051" s="292">
        <v>112763.38</v>
      </c>
    </row>
    <row r="3052" spans="1:5" ht="14.4" x14ac:dyDescent="0.55000000000000004">
      <c r="A3052" s="289" t="s">
        <v>41149</v>
      </c>
      <c r="B3052" s="290">
        <v>142241.29999999999</v>
      </c>
      <c r="D3052" s="291" t="s">
        <v>41690</v>
      </c>
      <c r="E3052" s="292">
        <v>142241.29999999999</v>
      </c>
    </row>
    <row r="3053" spans="1:5" ht="14.4" x14ac:dyDescent="0.55000000000000004">
      <c r="A3053" s="289" t="s">
        <v>41150</v>
      </c>
      <c r="B3053" s="290">
        <v>64416</v>
      </c>
      <c r="D3053" s="291" t="s">
        <v>41691</v>
      </c>
      <c r="E3053" s="292">
        <v>64416</v>
      </c>
    </row>
    <row r="3054" spans="1:5" ht="14.4" x14ac:dyDescent="0.55000000000000004">
      <c r="A3054" s="289" t="s">
        <v>41151</v>
      </c>
      <c r="B3054" s="290">
        <v>79512.98</v>
      </c>
      <c r="D3054" s="291" t="s">
        <v>41692</v>
      </c>
      <c r="E3054" s="292">
        <v>79512.98</v>
      </c>
    </row>
    <row r="3055" spans="1:5" ht="14.4" x14ac:dyDescent="0.55000000000000004">
      <c r="A3055" s="289" t="s">
        <v>41152</v>
      </c>
      <c r="B3055" s="290">
        <v>66743</v>
      </c>
      <c r="D3055" s="291" t="s">
        <v>41693</v>
      </c>
      <c r="E3055" s="292">
        <v>66743</v>
      </c>
    </row>
    <row r="3056" spans="1:5" ht="14.4" x14ac:dyDescent="0.55000000000000004">
      <c r="A3056" s="289" t="s">
        <v>41153</v>
      </c>
      <c r="B3056" s="290">
        <v>121644.53</v>
      </c>
      <c r="D3056" s="291" t="s">
        <v>41694</v>
      </c>
      <c r="E3056" s="292">
        <v>121644.53</v>
      </c>
    </row>
    <row r="3057" spans="1:5" ht="14.4" x14ac:dyDescent="0.55000000000000004">
      <c r="A3057" s="289" t="s">
        <v>44285</v>
      </c>
      <c r="B3057" s="290">
        <v>481711.76</v>
      </c>
      <c r="D3057" s="291" t="s">
        <v>46371</v>
      </c>
      <c r="E3057" s="292">
        <v>481711.76</v>
      </c>
    </row>
    <row r="3058" spans="1:5" ht="14.4" x14ac:dyDescent="0.55000000000000004">
      <c r="A3058" s="289" t="s">
        <v>41154</v>
      </c>
      <c r="B3058" s="290">
        <v>42892</v>
      </c>
      <c r="D3058" s="291" t="s">
        <v>41695</v>
      </c>
      <c r="E3058" s="292">
        <v>42892</v>
      </c>
    </row>
    <row r="3059" spans="1:5" ht="14.4" x14ac:dyDescent="0.55000000000000004">
      <c r="A3059" s="289" t="s">
        <v>41155</v>
      </c>
      <c r="B3059" s="290">
        <v>88812</v>
      </c>
      <c r="D3059" s="291" t="s">
        <v>41696</v>
      </c>
      <c r="E3059" s="292">
        <v>88812</v>
      </c>
    </row>
    <row r="3060" spans="1:5" ht="14.4" x14ac:dyDescent="0.55000000000000004">
      <c r="A3060" s="289" t="s">
        <v>41156</v>
      </c>
      <c r="B3060" s="290">
        <v>23683</v>
      </c>
      <c r="D3060" s="291" t="s">
        <v>41697</v>
      </c>
      <c r="E3060" s="292">
        <v>23683</v>
      </c>
    </row>
    <row r="3061" spans="1:5" ht="14.4" x14ac:dyDescent="0.55000000000000004">
      <c r="A3061" s="289" t="s">
        <v>41157</v>
      </c>
      <c r="B3061" s="290">
        <v>76243.11</v>
      </c>
      <c r="D3061" s="291" t="s">
        <v>41698</v>
      </c>
      <c r="E3061" s="292">
        <v>76243.11</v>
      </c>
    </row>
    <row r="3062" spans="1:5" ht="14.4" x14ac:dyDescent="0.55000000000000004">
      <c r="A3062" s="289" t="s">
        <v>41158</v>
      </c>
      <c r="B3062" s="290">
        <v>138061.31</v>
      </c>
      <c r="D3062" s="291" t="s">
        <v>41699</v>
      </c>
      <c r="E3062" s="292">
        <v>138061.31</v>
      </c>
    </row>
    <row r="3063" spans="1:5" ht="14.4" x14ac:dyDescent="0.55000000000000004">
      <c r="A3063" s="289" t="s">
        <v>41159</v>
      </c>
      <c r="B3063" s="290">
        <v>87465.63</v>
      </c>
      <c r="D3063" s="291" t="s">
        <v>41700</v>
      </c>
      <c r="E3063" s="292">
        <v>87465.63</v>
      </c>
    </row>
    <row r="3064" spans="1:5" ht="14.4" x14ac:dyDescent="0.55000000000000004">
      <c r="A3064" s="289" t="s">
        <v>41160</v>
      </c>
      <c r="B3064" s="290">
        <v>96346.78</v>
      </c>
      <c r="D3064" s="291" t="s">
        <v>41701</v>
      </c>
      <c r="E3064" s="292">
        <v>96346.78</v>
      </c>
    </row>
    <row r="3065" spans="1:5" ht="14.4" x14ac:dyDescent="0.55000000000000004">
      <c r="A3065" s="289" t="s">
        <v>41161</v>
      </c>
      <c r="B3065" s="290">
        <v>66204.75</v>
      </c>
      <c r="D3065" s="291" t="s">
        <v>41702</v>
      </c>
      <c r="E3065" s="292">
        <v>66204.75</v>
      </c>
    </row>
    <row r="3066" spans="1:5" ht="14.4" x14ac:dyDescent="0.55000000000000004">
      <c r="A3066" s="289" t="s">
        <v>41162</v>
      </c>
      <c r="B3066" s="290">
        <v>56000</v>
      </c>
      <c r="D3066" s="291" t="s">
        <v>41703</v>
      </c>
      <c r="E3066" s="292">
        <v>56000</v>
      </c>
    </row>
    <row r="3067" spans="1:5" ht="14.4" x14ac:dyDescent="0.55000000000000004">
      <c r="A3067" s="289" t="s">
        <v>41163</v>
      </c>
      <c r="B3067" s="290">
        <v>29604</v>
      </c>
      <c r="D3067" s="291" t="s">
        <v>41704</v>
      </c>
      <c r="E3067" s="292">
        <v>29604</v>
      </c>
    </row>
    <row r="3068" spans="1:5" ht="14.4" x14ac:dyDescent="0.55000000000000004">
      <c r="A3068" s="289" t="s">
        <v>42101</v>
      </c>
      <c r="B3068" s="290">
        <v>309441.48</v>
      </c>
      <c r="D3068" s="291" t="s">
        <v>43492</v>
      </c>
      <c r="E3068" s="292">
        <v>309441.48</v>
      </c>
    </row>
    <row r="3069" spans="1:5" ht="14.4" x14ac:dyDescent="0.55000000000000004">
      <c r="A3069" s="289" t="s">
        <v>41164</v>
      </c>
      <c r="B3069" s="290">
        <v>41041.58</v>
      </c>
      <c r="D3069" s="291" t="s">
        <v>41705</v>
      </c>
      <c r="E3069" s="292">
        <v>41041.58</v>
      </c>
    </row>
    <row r="3070" spans="1:5" ht="14.4" x14ac:dyDescent="0.55000000000000004">
      <c r="A3070" s="289" t="s">
        <v>41165</v>
      </c>
      <c r="B3070" s="290">
        <v>26912.5</v>
      </c>
      <c r="D3070" s="291" t="s">
        <v>41706</v>
      </c>
      <c r="E3070" s="292">
        <v>26912.5</v>
      </c>
    </row>
    <row r="3071" spans="1:5" ht="14.4" x14ac:dyDescent="0.55000000000000004">
      <c r="A3071" s="289" t="s">
        <v>44286</v>
      </c>
      <c r="B3071" s="290">
        <v>1135656.52</v>
      </c>
      <c r="D3071" s="291" t="s">
        <v>46372</v>
      </c>
      <c r="E3071" s="292">
        <v>1135656.52</v>
      </c>
    </row>
    <row r="3072" spans="1:5" ht="14.4" x14ac:dyDescent="0.55000000000000004">
      <c r="A3072" s="289" t="s">
        <v>41166</v>
      </c>
      <c r="B3072" s="290">
        <v>36251.15</v>
      </c>
      <c r="D3072" s="291" t="s">
        <v>41707</v>
      </c>
      <c r="E3072" s="292">
        <v>36251.15</v>
      </c>
    </row>
    <row r="3073" spans="1:5" ht="14.4" x14ac:dyDescent="0.55000000000000004">
      <c r="A3073" s="289" t="s">
        <v>42102</v>
      </c>
      <c r="B3073" s="290">
        <v>3629271</v>
      </c>
      <c r="D3073" s="291" t="s">
        <v>43493</v>
      </c>
      <c r="E3073" s="292">
        <v>3629271</v>
      </c>
    </row>
    <row r="3074" spans="1:5" ht="14.4" x14ac:dyDescent="0.55000000000000004">
      <c r="A3074" s="289" t="s">
        <v>41167</v>
      </c>
      <c r="B3074" s="290">
        <v>68007.899999999994</v>
      </c>
      <c r="D3074" s="291" t="s">
        <v>41708</v>
      </c>
      <c r="E3074" s="292">
        <v>68007.899999999994</v>
      </c>
    </row>
    <row r="3075" spans="1:5" ht="14.4" x14ac:dyDescent="0.55000000000000004">
      <c r="A3075" s="289" t="s">
        <v>41168</v>
      </c>
      <c r="B3075" s="290">
        <v>174998.31</v>
      </c>
      <c r="D3075" s="291" t="s">
        <v>41709</v>
      </c>
      <c r="E3075" s="292">
        <v>174998.31</v>
      </c>
    </row>
    <row r="3076" spans="1:5" ht="14.4" x14ac:dyDescent="0.55000000000000004">
      <c r="A3076" s="289" t="s">
        <v>44287</v>
      </c>
      <c r="B3076" s="290">
        <v>2015835.8</v>
      </c>
      <c r="D3076" s="291" t="s">
        <v>46373</v>
      </c>
      <c r="E3076" s="292">
        <v>2015835.8</v>
      </c>
    </row>
    <row r="3077" spans="1:5" ht="14.4" x14ac:dyDescent="0.55000000000000004">
      <c r="A3077" s="289" t="s">
        <v>44288</v>
      </c>
      <c r="B3077" s="290">
        <v>2047775.9</v>
      </c>
      <c r="D3077" s="291" t="s">
        <v>46374</v>
      </c>
      <c r="E3077" s="292">
        <v>2047775.9</v>
      </c>
    </row>
    <row r="3078" spans="1:5" ht="14.4" x14ac:dyDescent="0.55000000000000004">
      <c r="A3078" s="289" t="s">
        <v>41169</v>
      </c>
      <c r="B3078" s="290">
        <v>237772</v>
      </c>
      <c r="D3078" s="291" t="s">
        <v>41710</v>
      </c>
      <c r="E3078" s="292">
        <v>237772</v>
      </c>
    </row>
    <row r="3079" spans="1:5" ht="14.4" x14ac:dyDescent="0.55000000000000004">
      <c r="A3079" s="289" t="s">
        <v>41170</v>
      </c>
      <c r="B3079" s="290">
        <v>110072.14</v>
      </c>
      <c r="D3079" s="291" t="s">
        <v>41711</v>
      </c>
      <c r="E3079" s="292">
        <v>110072.14</v>
      </c>
    </row>
    <row r="3080" spans="1:5" ht="14.4" x14ac:dyDescent="0.55000000000000004">
      <c r="A3080" s="289" t="s">
        <v>44289</v>
      </c>
      <c r="B3080" s="290">
        <v>1177191.24</v>
      </c>
      <c r="D3080" s="291" t="s">
        <v>46375</v>
      </c>
      <c r="E3080" s="292">
        <v>1177191.24</v>
      </c>
    </row>
    <row r="3081" spans="1:5" ht="14.4" x14ac:dyDescent="0.55000000000000004">
      <c r="A3081" s="289" t="s">
        <v>42103</v>
      </c>
      <c r="B3081" s="290">
        <v>511245</v>
      </c>
      <c r="D3081" s="291" t="s">
        <v>43494</v>
      </c>
      <c r="E3081" s="292">
        <v>511245</v>
      </c>
    </row>
    <row r="3082" spans="1:5" ht="14.4" x14ac:dyDescent="0.55000000000000004">
      <c r="A3082" s="289" t="s">
        <v>65279</v>
      </c>
      <c r="B3082" s="290">
        <v>300000</v>
      </c>
      <c r="D3082" s="291" t="s">
        <v>65972</v>
      </c>
      <c r="E3082" s="292">
        <v>300000</v>
      </c>
    </row>
    <row r="3083" spans="1:5" ht="14.4" x14ac:dyDescent="0.55000000000000004">
      <c r="A3083" s="289" t="s">
        <v>65280</v>
      </c>
      <c r="B3083" s="290">
        <v>100000</v>
      </c>
      <c r="D3083" s="291" t="s">
        <v>65973</v>
      </c>
      <c r="E3083" s="292">
        <v>100000</v>
      </c>
    </row>
    <row r="3084" spans="1:5" ht="14.4" x14ac:dyDescent="0.55000000000000004">
      <c r="A3084" s="289" t="s">
        <v>65281</v>
      </c>
      <c r="B3084" s="290">
        <v>100000</v>
      </c>
      <c r="D3084" s="291" t="s">
        <v>65974</v>
      </c>
      <c r="E3084" s="292">
        <v>100000</v>
      </c>
    </row>
    <row r="3085" spans="1:5" ht="14.4" x14ac:dyDescent="0.55000000000000004">
      <c r="A3085" s="289" t="s">
        <v>3698</v>
      </c>
      <c r="B3085" s="290">
        <v>861165</v>
      </c>
      <c r="D3085" s="291" t="s">
        <v>10137</v>
      </c>
      <c r="E3085" s="292">
        <v>861165</v>
      </c>
    </row>
    <row r="3086" spans="1:5" ht="14.4" x14ac:dyDescent="0.55000000000000004">
      <c r="A3086" s="289" t="s">
        <v>3699</v>
      </c>
      <c r="B3086" s="290">
        <v>31104</v>
      </c>
      <c r="D3086" s="291" t="s">
        <v>10138</v>
      </c>
      <c r="E3086" s="292">
        <v>31104</v>
      </c>
    </row>
    <row r="3087" spans="1:5" ht="14.4" x14ac:dyDescent="0.55000000000000004">
      <c r="A3087" s="289" t="s">
        <v>3700</v>
      </c>
      <c r="B3087" s="290">
        <v>24487</v>
      </c>
      <c r="D3087" s="291" t="s">
        <v>10139</v>
      </c>
      <c r="E3087" s="292">
        <v>24487</v>
      </c>
    </row>
    <row r="3088" spans="1:5" ht="14.4" x14ac:dyDescent="0.55000000000000004">
      <c r="A3088" s="289" t="s">
        <v>3701</v>
      </c>
      <c r="B3088" s="290">
        <v>11643</v>
      </c>
      <c r="D3088" s="291" t="s">
        <v>10140</v>
      </c>
      <c r="E3088" s="292">
        <v>11643</v>
      </c>
    </row>
    <row r="3089" spans="1:5" ht="14.4" x14ac:dyDescent="0.55000000000000004">
      <c r="A3089" s="289" t="s">
        <v>3702</v>
      </c>
      <c r="B3089" s="290">
        <v>188880</v>
      </c>
      <c r="D3089" s="291" t="s">
        <v>10141</v>
      </c>
      <c r="E3089" s="292">
        <v>188880</v>
      </c>
    </row>
    <row r="3090" spans="1:5" ht="14.4" x14ac:dyDescent="0.55000000000000004">
      <c r="A3090" s="289" t="s">
        <v>3703</v>
      </c>
      <c r="B3090" s="290">
        <v>47274</v>
      </c>
      <c r="D3090" s="291" t="s">
        <v>10142</v>
      </c>
      <c r="E3090" s="292">
        <v>47274</v>
      </c>
    </row>
    <row r="3091" spans="1:5" ht="14.4" x14ac:dyDescent="0.55000000000000004">
      <c r="A3091" s="289" t="s">
        <v>3704</v>
      </c>
      <c r="B3091" s="290">
        <v>115247.82</v>
      </c>
      <c r="D3091" s="291" t="s">
        <v>10143</v>
      </c>
      <c r="E3091" s="292">
        <v>115247.82</v>
      </c>
    </row>
    <row r="3092" spans="1:5" ht="14.4" x14ac:dyDescent="0.55000000000000004">
      <c r="A3092" s="289" t="s">
        <v>3705</v>
      </c>
      <c r="B3092" s="290">
        <v>93331</v>
      </c>
      <c r="D3092" s="291" t="s">
        <v>10144</v>
      </c>
      <c r="E3092" s="292">
        <v>93331</v>
      </c>
    </row>
    <row r="3093" spans="1:5" ht="14.4" x14ac:dyDescent="0.55000000000000004">
      <c r="A3093" s="289" t="s">
        <v>3706</v>
      </c>
      <c r="B3093" s="290">
        <v>45090.45</v>
      </c>
      <c r="D3093" s="291" t="s">
        <v>10145</v>
      </c>
      <c r="E3093" s="292">
        <v>45090.45</v>
      </c>
    </row>
    <row r="3094" spans="1:5" ht="14.4" x14ac:dyDescent="0.55000000000000004">
      <c r="A3094" s="289" t="s">
        <v>3707</v>
      </c>
      <c r="B3094" s="290">
        <v>871</v>
      </c>
      <c r="D3094" s="291" t="s">
        <v>10146</v>
      </c>
      <c r="E3094" s="292">
        <v>871</v>
      </c>
    </row>
    <row r="3095" spans="1:5" ht="14.4" x14ac:dyDescent="0.55000000000000004">
      <c r="A3095" s="289" t="s">
        <v>3708</v>
      </c>
      <c r="B3095" s="290">
        <v>241961</v>
      </c>
      <c r="D3095" s="291" t="s">
        <v>10147</v>
      </c>
      <c r="E3095" s="292">
        <v>241961</v>
      </c>
    </row>
    <row r="3096" spans="1:5" ht="14.4" x14ac:dyDescent="0.55000000000000004">
      <c r="A3096" s="289" t="s">
        <v>3709</v>
      </c>
      <c r="B3096" s="290">
        <v>84813</v>
      </c>
      <c r="D3096" s="291" t="s">
        <v>10148</v>
      </c>
      <c r="E3096" s="292">
        <v>84813</v>
      </c>
    </row>
    <row r="3097" spans="1:5" ht="14.4" x14ac:dyDescent="0.55000000000000004">
      <c r="A3097" s="289" t="s">
        <v>3710</v>
      </c>
      <c r="B3097" s="290">
        <v>3120</v>
      </c>
      <c r="D3097" s="291" t="s">
        <v>10149</v>
      </c>
      <c r="E3097" s="292">
        <v>3120</v>
      </c>
    </row>
    <row r="3098" spans="1:5" ht="14.4" x14ac:dyDescent="0.55000000000000004">
      <c r="A3098" s="289" t="s">
        <v>3711</v>
      </c>
      <c r="B3098" s="290">
        <v>165711</v>
      </c>
      <c r="D3098" s="291" t="s">
        <v>10150</v>
      </c>
      <c r="E3098" s="292">
        <v>165711</v>
      </c>
    </row>
    <row r="3099" spans="1:5" ht="14.4" x14ac:dyDescent="0.55000000000000004">
      <c r="A3099" s="289" t="s">
        <v>3712</v>
      </c>
      <c r="B3099" s="290">
        <v>21825</v>
      </c>
      <c r="D3099" s="291" t="s">
        <v>10151</v>
      </c>
      <c r="E3099" s="292">
        <v>21825</v>
      </c>
    </row>
    <row r="3100" spans="1:5" ht="14.4" x14ac:dyDescent="0.55000000000000004">
      <c r="A3100" s="289" t="s">
        <v>3713</v>
      </c>
      <c r="B3100" s="290">
        <v>372837</v>
      </c>
      <c r="D3100" s="291" t="s">
        <v>10152</v>
      </c>
      <c r="E3100" s="292">
        <v>372837</v>
      </c>
    </row>
    <row r="3101" spans="1:5" ht="14.4" x14ac:dyDescent="0.55000000000000004">
      <c r="A3101" s="289" t="s">
        <v>3714</v>
      </c>
      <c r="B3101" s="290">
        <v>28000</v>
      </c>
      <c r="D3101" s="291" t="s">
        <v>10153</v>
      </c>
      <c r="E3101" s="292">
        <v>28000</v>
      </c>
    </row>
    <row r="3102" spans="1:5" ht="14.4" x14ac:dyDescent="0.55000000000000004">
      <c r="A3102" s="289" t="s">
        <v>3715</v>
      </c>
      <c r="B3102" s="290">
        <v>11521</v>
      </c>
      <c r="D3102" s="291" t="s">
        <v>10154</v>
      </c>
      <c r="E3102" s="292">
        <v>11521</v>
      </c>
    </row>
    <row r="3103" spans="1:5" ht="14.4" x14ac:dyDescent="0.55000000000000004">
      <c r="A3103" s="289" t="s">
        <v>3716</v>
      </c>
      <c r="B3103" s="290">
        <v>699375</v>
      </c>
      <c r="D3103" s="291" t="s">
        <v>10155</v>
      </c>
      <c r="E3103" s="292">
        <v>699375</v>
      </c>
    </row>
    <row r="3104" spans="1:5" ht="14.4" x14ac:dyDescent="0.55000000000000004">
      <c r="A3104" s="289" t="s">
        <v>3717</v>
      </c>
      <c r="B3104" s="290">
        <v>127860</v>
      </c>
      <c r="D3104" s="291" t="s">
        <v>10156</v>
      </c>
      <c r="E3104" s="292">
        <v>127860</v>
      </c>
    </row>
    <row r="3105" spans="1:5" ht="14.4" x14ac:dyDescent="0.55000000000000004">
      <c r="A3105" s="289" t="s">
        <v>3718</v>
      </c>
      <c r="B3105" s="290">
        <v>13088</v>
      </c>
      <c r="D3105" s="291" t="s">
        <v>10157</v>
      </c>
      <c r="E3105" s="292">
        <v>13088</v>
      </c>
    </row>
    <row r="3106" spans="1:5" ht="14.4" x14ac:dyDescent="0.55000000000000004">
      <c r="A3106" s="289" t="s">
        <v>3719</v>
      </c>
      <c r="B3106" s="290">
        <v>11780.97</v>
      </c>
      <c r="D3106" s="291" t="s">
        <v>10158</v>
      </c>
      <c r="E3106" s="292">
        <v>11780.97</v>
      </c>
    </row>
    <row r="3107" spans="1:5" ht="14.4" x14ac:dyDescent="0.55000000000000004">
      <c r="A3107" s="289" t="s">
        <v>3720</v>
      </c>
      <c r="B3107" s="290">
        <v>34387</v>
      </c>
      <c r="D3107" s="291" t="s">
        <v>10159</v>
      </c>
      <c r="E3107" s="292">
        <v>34387</v>
      </c>
    </row>
    <row r="3108" spans="1:5" ht="14.4" x14ac:dyDescent="0.55000000000000004">
      <c r="A3108" s="289" t="s">
        <v>3721</v>
      </c>
      <c r="B3108" s="290">
        <v>16808</v>
      </c>
      <c r="D3108" s="291" t="s">
        <v>10160</v>
      </c>
      <c r="E3108" s="292">
        <v>16808</v>
      </c>
    </row>
    <row r="3109" spans="1:5" ht="14.4" x14ac:dyDescent="0.55000000000000004">
      <c r="A3109" s="289" t="s">
        <v>3722</v>
      </c>
      <c r="B3109" s="290">
        <v>5329</v>
      </c>
      <c r="D3109" s="291" t="s">
        <v>10161</v>
      </c>
      <c r="E3109" s="292">
        <v>5329</v>
      </c>
    </row>
    <row r="3110" spans="1:5" ht="14.4" x14ac:dyDescent="0.55000000000000004">
      <c r="A3110" s="289" t="s">
        <v>3723</v>
      </c>
      <c r="B3110" s="290">
        <v>473581</v>
      </c>
      <c r="D3110" s="291" t="s">
        <v>10162</v>
      </c>
      <c r="E3110" s="292">
        <v>473581</v>
      </c>
    </row>
    <row r="3111" spans="1:5" ht="14.4" x14ac:dyDescent="0.55000000000000004">
      <c r="A3111" s="289" t="s">
        <v>3724</v>
      </c>
      <c r="B3111" s="290">
        <v>13411</v>
      </c>
      <c r="D3111" s="291" t="s">
        <v>10163</v>
      </c>
      <c r="E3111" s="292">
        <v>13411</v>
      </c>
    </row>
    <row r="3112" spans="1:5" ht="14.4" x14ac:dyDescent="0.55000000000000004">
      <c r="A3112" s="289" t="s">
        <v>3725</v>
      </c>
      <c r="B3112" s="290">
        <v>1175010</v>
      </c>
      <c r="D3112" s="291" t="s">
        <v>10164</v>
      </c>
      <c r="E3112" s="292">
        <v>1175010</v>
      </c>
    </row>
    <row r="3113" spans="1:5" ht="14.4" x14ac:dyDescent="0.55000000000000004">
      <c r="A3113" s="289" t="s">
        <v>3726</v>
      </c>
      <c r="B3113" s="290">
        <v>193606</v>
      </c>
      <c r="D3113" s="291" t="s">
        <v>10165</v>
      </c>
      <c r="E3113" s="292">
        <v>193606</v>
      </c>
    </row>
    <row r="3114" spans="1:5" ht="14.4" x14ac:dyDescent="0.55000000000000004">
      <c r="A3114" s="289" t="s">
        <v>3727</v>
      </c>
      <c r="B3114" s="290">
        <v>29641.66</v>
      </c>
      <c r="D3114" s="291" t="s">
        <v>10166</v>
      </c>
      <c r="E3114" s="292">
        <v>29641.66</v>
      </c>
    </row>
    <row r="3115" spans="1:5" ht="14.4" x14ac:dyDescent="0.55000000000000004">
      <c r="A3115" s="289" t="s">
        <v>3728</v>
      </c>
      <c r="B3115" s="290">
        <v>14024</v>
      </c>
      <c r="D3115" s="291" t="s">
        <v>10167</v>
      </c>
      <c r="E3115" s="292">
        <v>14024</v>
      </c>
    </row>
    <row r="3116" spans="1:5" ht="14.4" x14ac:dyDescent="0.55000000000000004">
      <c r="A3116" s="289" t="s">
        <v>3729</v>
      </c>
      <c r="B3116" s="290">
        <v>450877</v>
      </c>
      <c r="D3116" s="291" t="s">
        <v>10168</v>
      </c>
      <c r="E3116" s="292">
        <v>450877</v>
      </c>
    </row>
    <row r="3117" spans="1:5" ht="14.4" x14ac:dyDescent="0.55000000000000004">
      <c r="A3117" s="289" t="s">
        <v>3730</v>
      </c>
      <c r="B3117" s="290">
        <v>74049</v>
      </c>
      <c r="D3117" s="291" t="s">
        <v>10169</v>
      </c>
      <c r="E3117" s="292">
        <v>74049</v>
      </c>
    </row>
    <row r="3118" spans="1:5" ht="14.4" x14ac:dyDescent="0.55000000000000004">
      <c r="A3118" s="289" t="s">
        <v>3731</v>
      </c>
      <c r="B3118" s="290">
        <v>223913</v>
      </c>
      <c r="D3118" s="291" t="s">
        <v>10170</v>
      </c>
      <c r="E3118" s="292">
        <v>223913</v>
      </c>
    </row>
    <row r="3119" spans="1:5" ht="14.4" x14ac:dyDescent="0.55000000000000004">
      <c r="A3119" s="289" t="s">
        <v>3732</v>
      </c>
      <c r="B3119" s="290">
        <v>5644</v>
      </c>
      <c r="D3119" s="291" t="s">
        <v>10171</v>
      </c>
      <c r="E3119" s="292">
        <v>5644</v>
      </c>
    </row>
    <row r="3120" spans="1:5" ht="14.4" x14ac:dyDescent="0.55000000000000004">
      <c r="A3120" s="289" t="s">
        <v>3733</v>
      </c>
      <c r="B3120" s="290">
        <v>97572</v>
      </c>
      <c r="D3120" s="291" t="s">
        <v>10172</v>
      </c>
      <c r="E3120" s="292">
        <v>97572</v>
      </c>
    </row>
    <row r="3121" spans="1:5" ht="14.4" x14ac:dyDescent="0.55000000000000004">
      <c r="A3121" s="289" t="s">
        <v>3734</v>
      </c>
      <c r="B3121" s="290">
        <v>551750</v>
      </c>
      <c r="D3121" s="291" t="s">
        <v>10173</v>
      </c>
      <c r="E3121" s="292">
        <v>551750</v>
      </c>
    </row>
    <row r="3122" spans="1:5" ht="14.4" x14ac:dyDescent="0.55000000000000004">
      <c r="A3122" s="289" t="s">
        <v>3735</v>
      </c>
      <c r="B3122" s="290">
        <v>141590</v>
      </c>
      <c r="D3122" s="291" t="s">
        <v>10174</v>
      </c>
      <c r="E3122" s="292">
        <v>141590</v>
      </c>
    </row>
    <row r="3123" spans="1:5" ht="14.4" x14ac:dyDescent="0.55000000000000004">
      <c r="A3123" s="289" t="s">
        <v>3736</v>
      </c>
      <c r="B3123" s="290">
        <v>102569</v>
      </c>
      <c r="D3123" s="291" t="s">
        <v>10175</v>
      </c>
      <c r="E3123" s="292">
        <v>102569</v>
      </c>
    </row>
    <row r="3124" spans="1:5" ht="14.4" x14ac:dyDescent="0.55000000000000004">
      <c r="A3124" s="289" t="s">
        <v>3737</v>
      </c>
      <c r="B3124" s="290">
        <v>290038</v>
      </c>
      <c r="D3124" s="291" t="s">
        <v>10176</v>
      </c>
      <c r="E3124" s="292">
        <v>290038</v>
      </c>
    </row>
    <row r="3125" spans="1:5" ht="14.4" x14ac:dyDescent="0.55000000000000004">
      <c r="A3125" s="289" t="s">
        <v>3738</v>
      </c>
      <c r="B3125" s="290">
        <v>18576</v>
      </c>
      <c r="D3125" s="291" t="s">
        <v>10177</v>
      </c>
      <c r="E3125" s="292">
        <v>18576</v>
      </c>
    </row>
    <row r="3126" spans="1:5" ht="14.4" x14ac:dyDescent="0.55000000000000004">
      <c r="A3126" s="289" t="s">
        <v>3739</v>
      </c>
      <c r="B3126" s="290">
        <v>15359.34</v>
      </c>
      <c r="D3126" s="291" t="s">
        <v>10178</v>
      </c>
      <c r="E3126" s="292">
        <v>15359.34</v>
      </c>
    </row>
    <row r="3127" spans="1:5" ht="14.4" x14ac:dyDescent="0.55000000000000004">
      <c r="A3127" s="289" t="s">
        <v>3740</v>
      </c>
      <c r="B3127" s="290">
        <v>6983</v>
      </c>
      <c r="D3127" s="291" t="s">
        <v>10179</v>
      </c>
      <c r="E3127" s="292">
        <v>6983</v>
      </c>
    </row>
    <row r="3128" spans="1:5" ht="14.4" x14ac:dyDescent="0.55000000000000004">
      <c r="A3128" s="289" t="s">
        <v>3741</v>
      </c>
      <c r="B3128" s="290">
        <v>116739.22</v>
      </c>
      <c r="D3128" s="291" t="s">
        <v>10180</v>
      </c>
      <c r="E3128" s="292">
        <v>116739.22</v>
      </c>
    </row>
    <row r="3129" spans="1:5" ht="14.4" x14ac:dyDescent="0.55000000000000004">
      <c r="A3129" s="289" t="s">
        <v>3742</v>
      </c>
      <c r="B3129" s="290">
        <v>7070</v>
      </c>
      <c r="D3129" s="291" t="s">
        <v>10181</v>
      </c>
      <c r="E3129" s="292">
        <v>7070</v>
      </c>
    </row>
    <row r="3130" spans="1:5" ht="14.4" x14ac:dyDescent="0.55000000000000004">
      <c r="A3130" s="289" t="s">
        <v>3743</v>
      </c>
      <c r="B3130" s="290">
        <v>44297.33</v>
      </c>
      <c r="D3130" s="291" t="s">
        <v>10182</v>
      </c>
      <c r="E3130" s="292">
        <v>44297.33</v>
      </c>
    </row>
    <row r="3131" spans="1:5" ht="14.4" x14ac:dyDescent="0.55000000000000004">
      <c r="A3131" s="289" t="s">
        <v>3744</v>
      </c>
      <c r="B3131" s="290">
        <v>560223</v>
      </c>
      <c r="D3131" s="291" t="s">
        <v>10183</v>
      </c>
      <c r="E3131" s="292">
        <v>560223</v>
      </c>
    </row>
    <row r="3132" spans="1:5" ht="14.4" x14ac:dyDescent="0.55000000000000004">
      <c r="A3132" s="289" t="s">
        <v>3745</v>
      </c>
      <c r="B3132" s="290">
        <v>38340</v>
      </c>
      <c r="D3132" s="291" t="s">
        <v>10184</v>
      </c>
      <c r="E3132" s="292">
        <v>38340</v>
      </c>
    </row>
    <row r="3133" spans="1:5" ht="14.4" x14ac:dyDescent="0.55000000000000004">
      <c r="A3133" s="289" t="s">
        <v>3746</v>
      </c>
      <c r="B3133" s="290">
        <v>229638</v>
      </c>
      <c r="D3133" s="291" t="s">
        <v>10185</v>
      </c>
      <c r="E3133" s="292">
        <v>229638</v>
      </c>
    </row>
    <row r="3134" spans="1:5" ht="14.4" x14ac:dyDescent="0.55000000000000004">
      <c r="A3134" s="289" t="s">
        <v>3747</v>
      </c>
      <c r="B3134" s="290">
        <v>92051.32</v>
      </c>
      <c r="D3134" s="291" t="s">
        <v>10186</v>
      </c>
      <c r="E3134" s="292">
        <v>92051.32</v>
      </c>
    </row>
    <row r="3135" spans="1:5" ht="14.4" x14ac:dyDescent="0.55000000000000004">
      <c r="A3135" s="289" t="s">
        <v>3748</v>
      </c>
      <c r="B3135" s="290">
        <v>3683.84</v>
      </c>
      <c r="D3135" s="291" t="s">
        <v>10187</v>
      </c>
      <c r="E3135" s="292">
        <v>3683.84</v>
      </c>
    </row>
    <row r="3136" spans="1:5" ht="14.4" x14ac:dyDescent="0.55000000000000004">
      <c r="A3136" s="289" t="s">
        <v>3749</v>
      </c>
      <c r="B3136" s="290">
        <v>31236</v>
      </c>
      <c r="D3136" s="291" t="s">
        <v>10188</v>
      </c>
      <c r="E3136" s="292">
        <v>31236</v>
      </c>
    </row>
    <row r="3137" spans="1:5" ht="14.4" x14ac:dyDescent="0.55000000000000004">
      <c r="A3137" s="289" t="s">
        <v>3750</v>
      </c>
      <c r="B3137" s="290">
        <v>506002.55</v>
      </c>
      <c r="D3137" s="291" t="s">
        <v>10189</v>
      </c>
      <c r="E3137" s="292">
        <v>506002.55</v>
      </c>
    </row>
    <row r="3138" spans="1:5" ht="14.4" x14ac:dyDescent="0.55000000000000004">
      <c r="A3138" s="289" t="s">
        <v>3751</v>
      </c>
      <c r="B3138" s="290">
        <v>1924381.91</v>
      </c>
      <c r="D3138" s="291" t="s">
        <v>10190</v>
      </c>
      <c r="E3138" s="292">
        <v>1924381.91</v>
      </c>
    </row>
    <row r="3139" spans="1:5" ht="14.4" x14ac:dyDescent="0.55000000000000004">
      <c r="A3139" s="289" t="s">
        <v>3752</v>
      </c>
      <c r="B3139" s="290">
        <v>34791</v>
      </c>
      <c r="D3139" s="291" t="s">
        <v>10191</v>
      </c>
      <c r="E3139" s="292">
        <v>34791</v>
      </c>
    </row>
    <row r="3140" spans="1:5" ht="14.4" x14ac:dyDescent="0.55000000000000004">
      <c r="A3140" s="289" t="s">
        <v>3753</v>
      </c>
      <c r="B3140" s="290">
        <v>21230</v>
      </c>
      <c r="D3140" s="291" t="s">
        <v>10192</v>
      </c>
      <c r="E3140" s="292">
        <v>21230</v>
      </c>
    </row>
    <row r="3141" spans="1:5" ht="14.4" x14ac:dyDescent="0.55000000000000004">
      <c r="A3141" s="289" t="s">
        <v>3754</v>
      </c>
      <c r="B3141" s="290">
        <v>121114</v>
      </c>
      <c r="D3141" s="291" t="s">
        <v>10193</v>
      </c>
      <c r="E3141" s="292">
        <v>121114</v>
      </c>
    </row>
    <row r="3142" spans="1:5" ht="14.4" x14ac:dyDescent="0.55000000000000004">
      <c r="A3142" s="289" t="s">
        <v>3755</v>
      </c>
      <c r="B3142" s="290">
        <v>1105</v>
      </c>
      <c r="D3142" s="291" t="s">
        <v>10194</v>
      </c>
      <c r="E3142" s="292">
        <v>1105</v>
      </c>
    </row>
    <row r="3143" spans="1:5" ht="14.4" x14ac:dyDescent="0.55000000000000004">
      <c r="A3143" s="289" t="s">
        <v>3756</v>
      </c>
      <c r="B3143" s="290">
        <v>92793</v>
      </c>
      <c r="D3143" s="291" t="s">
        <v>10195</v>
      </c>
      <c r="E3143" s="292">
        <v>92793</v>
      </c>
    </row>
    <row r="3144" spans="1:5" ht="14.4" x14ac:dyDescent="0.55000000000000004">
      <c r="A3144" s="289" t="s">
        <v>3757</v>
      </c>
      <c r="B3144" s="290">
        <v>721087.05</v>
      </c>
      <c r="D3144" s="291" t="s">
        <v>10196</v>
      </c>
      <c r="E3144" s="292">
        <v>721087.05</v>
      </c>
    </row>
    <row r="3145" spans="1:5" ht="14.4" x14ac:dyDescent="0.55000000000000004">
      <c r="A3145" s="289" t="s">
        <v>3758</v>
      </c>
      <c r="B3145" s="290">
        <v>116031</v>
      </c>
      <c r="D3145" s="291" t="s">
        <v>10197</v>
      </c>
      <c r="E3145" s="292">
        <v>116031</v>
      </c>
    </row>
    <row r="3146" spans="1:5" ht="14.4" x14ac:dyDescent="0.55000000000000004">
      <c r="A3146" s="289" t="s">
        <v>3759</v>
      </c>
      <c r="B3146" s="290">
        <v>87433</v>
      </c>
      <c r="D3146" s="291" t="s">
        <v>10198</v>
      </c>
      <c r="E3146" s="292">
        <v>87433</v>
      </c>
    </row>
    <row r="3147" spans="1:5" ht="14.4" x14ac:dyDescent="0.55000000000000004">
      <c r="A3147" s="289" t="s">
        <v>3760</v>
      </c>
      <c r="B3147" s="290">
        <v>9143</v>
      </c>
      <c r="D3147" s="291" t="s">
        <v>10199</v>
      </c>
      <c r="E3147" s="292">
        <v>9143</v>
      </c>
    </row>
    <row r="3148" spans="1:5" ht="14.4" x14ac:dyDescent="0.55000000000000004">
      <c r="A3148" s="289" t="s">
        <v>3761</v>
      </c>
      <c r="B3148" s="290">
        <v>16948</v>
      </c>
      <c r="D3148" s="291" t="s">
        <v>10200</v>
      </c>
      <c r="E3148" s="292">
        <v>16948</v>
      </c>
    </row>
    <row r="3149" spans="1:5" ht="14.4" x14ac:dyDescent="0.55000000000000004">
      <c r="A3149" s="289" t="s">
        <v>3762</v>
      </c>
      <c r="B3149" s="290">
        <v>220996</v>
      </c>
      <c r="D3149" s="291" t="s">
        <v>10201</v>
      </c>
      <c r="E3149" s="292">
        <v>220996</v>
      </c>
    </row>
    <row r="3150" spans="1:5" ht="14.4" x14ac:dyDescent="0.55000000000000004">
      <c r="A3150" s="289" t="s">
        <v>3763</v>
      </c>
      <c r="B3150" s="290">
        <v>390528</v>
      </c>
      <c r="D3150" s="291" t="s">
        <v>10202</v>
      </c>
      <c r="E3150" s="292">
        <v>390528</v>
      </c>
    </row>
    <row r="3151" spans="1:5" ht="14.4" x14ac:dyDescent="0.55000000000000004">
      <c r="A3151" s="289" t="s">
        <v>3764</v>
      </c>
      <c r="B3151" s="290">
        <v>857370.99</v>
      </c>
      <c r="D3151" s="291" t="s">
        <v>10203</v>
      </c>
      <c r="E3151" s="292">
        <v>857370.99</v>
      </c>
    </row>
    <row r="3152" spans="1:5" ht="14.4" x14ac:dyDescent="0.55000000000000004">
      <c r="A3152" s="289" t="s">
        <v>3765</v>
      </c>
      <c r="B3152" s="290">
        <v>16902</v>
      </c>
      <c r="D3152" s="291" t="s">
        <v>10204</v>
      </c>
      <c r="E3152" s="292">
        <v>16902</v>
      </c>
    </row>
    <row r="3153" spans="1:5" ht="14.4" x14ac:dyDescent="0.55000000000000004">
      <c r="A3153" s="289" t="s">
        <v>3766</v>
      </c>
      <c r="B3153" s="290">
        <v>12317</v>
      </c>
      <c r="D3153" s="291" t="s">
        <v>10205</v>
      </c>
      <c r="E3153" s="292">
        <v>12317</v>
      </c>
    </row>
    <row r="3154" spans="1:5" ht="14.4" x14ac:dyDescent="0.55000000000000004">
      <c r="A3154" s="289" t="s">
        <v>3767</v>
      </c>
      <c r="B3154" s="290">
        <v>5984</v>
      </c>
      <c r="D3154" s="291" t="s">
        <v>10206</v>
      </c>
      <c r="E3154" s="292">
        <v>5984</v>
      </c>
    </row>
    <row r="3155" spans="1:5" ht="14.4" x14ac:dyDescent="0.55000000000000004">
      <c r="A3155" s="289" t="s">
        <v>3768</v>
      </c>
      <c r="B3155" s="290">
        <v>11561.46</v>
      </c>
      <c r="D3155" s="291" t="s">
        <v>10207</v>
      </c>
      <c r="E3155" s="292">
        <v>11561.46</v>
      </c>
    </row>
    <row r="3156" spans="1:5" ht="14.4" x14ac:dyDescent="0.55000000000000004">
      <c r="A3156" s="289" t="s">
        <v>3769</v>
      </c>
      <c r="B3156" s="290">
        <v>19201</v>
      </c>
      <c r="D3156" s="291" t="s">
        <v>10208</v>
      </c>
      <c r="E3156" s="292">
        <v>19201</v>
      </c>
    </row>
    <row r="3157" spans="1:5" ht="14.4" x14ac:dyDescent="0.55000000000000004">
      <c r="A3157" s="289" t="s">
        <v>3770</v>
      </c>
      <c r="B3157" s="290">
        <v>16201</v>
      </c>
      <c r="D3157" s="291" t="s">
        <v>10209</v>
      </c>
      <c r="E3157" s="292">
        <v>16201</v>
      </c>
    </row>
    <row r="3158" spans="1:5" ht="14.4" x14ac:dyDescent="0.55000000000000004">
      <c r="A3158" s="289" t="s">
        <v>3771</v>
      </c>
      <c r="B3158" s="290">
        <v>35670</v>
      </c>
      <c r="D3158" s="291" t="s">
        <v>10210</v>
      </c>
      <c r="E3158" s="292">
        <v>35670</v>
      </c>
    </row>
    <row r="3159" spans="1:5" ht="14.4" x14ac:dyDescent="0.55000000000000004">
      <c r="A3159" s="289" t="s">
        <v>3772</v>
      </c>
      <c r="B3159" s="290">
        <v>5601</v>
      </c>
      <c r="D3159" s="291" t="s">
        <v>10211</v>
      </c>
      <c r="E3159" s="292">
        <v>5601</v>
      </c>
    </row>
    <row r="3160" spans="1:5" ht="14.4" x14ac:dyDescent="0.55000000000000004">
      <c r="A3160" s="289" t="s">
        <v>3773</v>
      </c>
      <c r="B3160" s="290">
        <v>14868</v>
      </c>
      <c r="D3160" s="291" t="s">
        <v>10212</v>
      </c>
      <c r="E3160" s="292">
        <v>14868</v>
      </c>
    </row>
    <row r="3161" spans="1:5" ht="14.4" x14ac:dyDescent="0.55000000000000004">
      <c r="A3161" s="289" t="s">
        <v>3774</v>
      </c>
      <c r="B3161" s="290">
        <v>9301</v>
      </c>
      <c r="D3161" s="291" t="s">
        <v>10213</v>
      </c>
      <c r="E3161" s="292">
        <v>9301</v>
      </c>
    </row>
    <row r="3162" spans="1:5" ht="14.4" x14ac:dyDescent="0.55000000000000004">
      <c r="A3162" s="289" t="s">
        <v>3775</v>
      </c>
      <c r="B3162" s="290">
        <v>8967</v>
      </c>
      <c r="D3162" s="291" t="s">
        <v>10214</v>
      </c>
      <c r="E3162" s="292">
        <v>8967</v>
      </c>
    </row>
    <row r="3163" spans="1:5" ht="14.4" x14ac:dyDescent="0.55000000000000004">
      <c r="A3163" s="289" t="s">
        <v>3776</v>
      </c>
      <c r="B3163" s="290">
        <v>18536</v>
      </c>
      <c r="D3163" s="291" t="s">
        <v>10215</v>
      </c>
      <c r="E3163" s="292">
        <v>18536</v>
      </c>
    </row>
    <row r="3164" spans="1:5" ht="14.4" x14ac:dyDescent="0.55000000000000004">
      <c r="A3164" s="289" t="s">
        <v>3777</v>
      </c>
      <c r="B3164" s="290">
        <v>9752</v>
      </c>
      <c r="D3164" s="291" t="s">
        <v>10216</v>
      </c>
      <c r="E3164" s="292">
        <v>9752</v>
      </c>
    </row>
    <row r="3165" spans="1:5" ht="14.4" x14ac:dyDescent="0.55000000000000004">
      <c r="A3165" s="289" t="s">
        <v>3778</v>
      </c>
      <c r="B3165" s="290">
        <v>3027.2</v>
      </c>
      <c r="D3165" s="291" t="s">
        <v>10217</v>
      </c>
      <c r="E3165" s="292">
        <v>3027.2</v>
      </c>
    </row>
    <row r="3166" spans="1:5" ht="14.4" x14ac:dyDescent="0.55000000000000004">
      <c r="A3166" s="289" t="s">
        <v>3779</v>
      </c>
      <c r="B3166" s="290">
        <v>239112</v>
      </c>
      <c r="D3166" s="291" t="s">
        <v>10218</v>
      </c>
      <c r="E3166" s="292">
        <v>239112</v>
      </c>
    </row>
    <row r="3167" spans="1:5" ht="14.4" x14ac:dyDescent="0.55000000000000004">
      <c r="A3167" s="289" t="s">
        <v>3780</v>
      </c>
      <c r="B3167" s="290">
        <v>39405</v>
      </c>
      <c r="D3167" s="291" t="s">
        <v>10219</v>
      </c>
      <c r="E3167" s="292">
        <v>39405</v>
      </c>
    </row>
    <row r="3168" spans="1:5" ht="14.4" x14ac:dyDescent="0.55000000000000004">
      <c r="A3168" s="289" t="s">
        <v>3781</v>
      </c>
      <c r="B3168" s="290">
        <v>1749399</v>
      </c>
      <c r="D3168" s="291" t="s">
        <v>10220</v>
      </c>
      <c r="E3168" s="292">
        <v>1749399</v>
      </c>
    </row>
    <row r="3169" spans="1:5" ht="14.4" x14ac:dyDescent="0.55000000000000004">
      <c r="A3169" s="289" t="s">
        <v>3782</v>
      </c>
      <c r="B3169" s="290">
        <v>14552.08</v>
      </c>
      <c r="D3169" s="291" t="s">
        <v>10221</v>
      </c>
      <c r="E3169" s="292">
        <v>14552.08</v>
      </c>
    </row>
    <row r="3170" spans="1:5" ht="14.4" x14ac:dyDescent="0.55000000000000004">
      <c r="A3170" s="289" t="s">
        <v>3783</v>
      </c>
      <c r="B3170" s="290">
        <v>11674</v>
      </c>
      <c r="D3170" s="291" t="s">
        <v>10222</v>
      </c>
      <c r="E3170" s="292">
        <v>11674</v>
      </c>
    </row>
    <row r="3171" spans="1:5" ht="14.4" x14ac:dyDescent="0.55000000000000004">
      <c r="A3171" s="289" t="s">
        <v>3784</v>
      </c>
      <c r="B3171" s="290">
        <v>23331</v>
      </c>
      <c r="D3171" s="291" t="s">
        <v>10223</v>
      </c>
      <c r="E3171" s="292">
        <v>23331</v>
      </c>
    </row>
    <row r="3172" spans="1:5" ht="14.4" x14ac:dyDescent="0.55000000000000004">
      <c r="A3172" s="289" t="s">
        <v>3785</v>
      </c>
      <c r="B3172" s="290">
        <v>16840</v>
      </c>
      <c r="D3172" s="291" t="s">
        <v>10224</v>
      </c>
      <c r="E3172" s="292">
        <v>16840</v>
      </c>
    </row>
    <row r="3173" spans="1:5" ht="14.4" x14ac:dyDescent="0.55000000000000004">
      <c r="A3173" s="289" t="s">
        <v>3786</v>
      </c>
      <c r="B3173" s="290">
        <v>8567.9500000000007</v>
      </c>
      <c r="D3173" s="291" t="s">
        <v>10225</v>
      </c>
      <c r="E3173" s="292">
        <v>8567.9500000000007</v>
      </c>
    </row>
    <row r="3174" spans="1:5" ht="14.4" x14ac:dyDescent="0.55000000000000004">
      <c r="A3174" s="289" t="s">
        <v>3787</v>
      </c>
      <c r="B3174" s="290">
        <v>322920</v>
      </c>
      <c r="D3174" s="291" t="s">
        <v>10226</v>
      </c>
      <c r="E3174" s="292">
        <v>322920</v>
      </c>
    </row>
    <row r="3175" spans="1:5" ht="14.4" x14ac:dyDescent="0.55000000000000004">
      <c r="A3175" s="289" t="s">
        <v>3788</v>
      </c>
      <c r="B3175" s="290">
        <v>13086.34</v>
      </c>
      <c r="D3175" s="291" t="s">
        <v>10227</v>
      </c>
      <c r="E3175" s="292">
        <v>13086.34</v>
      </c>
    </row>
    <row r="3176" spans="1:5" ht="14.4" x14ac:dyDescent="0.55000000000000004">
      <c r="A3176" s="289" t="s">
        <v>3789</v>
      </c>
      <c r="B3176" s="290">
        <v>15390</v>
      </c>
      <c r="D3176" s="291" t="s">
        <v>10228</v>
      </c>
      <c r="E3176" s="292">
        <v>15390</v>
      </c>
    </row>
    <row r="3177" spans="1:5" ht="14.4" x14ac:dyDescent="0.55000000000000004">
      <c r="A3177" s="289" t="s">
        <v>3692</v>
      </c>
      <c r="B3177" s="290">
        <v>1152623</v>
      </c>
      <c r="D3177" s="291" t="s">
        <v>10229</v>
      </c>
      <c r="E3177" s="292">
        <v>1152623</v>
      </c>
    </row>
    <row r="3178" spans="1:5" ht="14.4" x14ac:dyDescent="0.55000000000000004">
      <c r="A3178" s="289" t="s">
        <v>3790</v>
      </c>
      <c r="B3178" s="290">
        <v>50141</v>
      </c>
      <c r="D3178" s="291" t="s">
        <v>10230</v>
      </c>
      <c r="E3178" s="292">
        <v>50141</v>
      </c>
    </row>
    <row r="3179" spans="1:5" ht="14.4" x14ac:dyDescent="0.55000000000000004">
      <c r="A3179" s="289" t="s">
        <v>3791</v>
      </c>
      <c r="B3179" s="290">
        <v>57378</v>
      </c>
      <c r="D3179" s="291" t="s">
        <v>10231</v>
      </c>
      <c r="E3179" s="292">
        <v>57378</v>
      </c>
    </row>
    <row r="3180" spans="1:5" ht="14.4" x14ac:dyDescent="0.55000000000000004">
      <c r="A3180" s="289" t="s">
        <v>3792</v>
      </c>
      <c r="B3180" s="290">
        <v>6156</v>
      </c>
      <c r="D3180" s="291" t="s">
        <v>10232</v>
      </c>
      <c r="E3180" s="292">
        <v>6156</v>
      </c>
    </row>
    <row r="3181" spans="1:5" ht="14.4" x14ac:dyDescent="0.55000000000000004">
      <c r="A3181" s="289" t="s">
        <v>3793</v>
      </c>
      <c r="B3181" s="290">
        <v>8777</v>
      </c>
      <c r="D3181" s="291" t="s">
        <v>10233</v>
      </c>
      <c r="E3181" s="292">
        <v>8777</v>
      </c>
    </row>
    <row r="3182" spans="1:5" ht="14.4" x14ac:dyDescent="0.55000000000000004">
      <c r="A3182" s="289" t="s">
        <v>3794</v>
      </c>
      <c r="B3182" s="290">
        <v>68585</v>
      </c>
      <c r="D3182" s="291" t="s">
        <v>10234</v>
      </c>
      <c r="E3182" s="292">
        <v>68585</v>
      </c>
    </row>
    <row r="3183" spans="1:5" ht="14.4" x14ac:dyDescent="0.55000000000000004">
      <c r="A3183" s="289" t="s">
        <v>3795</v>
      </c>
      <c r="B3183" s="290">
        <v>41460.800000000003</v>
      </c>
      <c r="D3183" s="291" t="s">
        <v>10235</v>
      </c>
      <c r="E3183" s="292">
        <v>41460.800000000003</v>
      </c>
    </row>
    <row r="3184" spans="1:5" ht="14.4" x14ac:dyDescent="0.55000000000000004">
      <c r="A3184" s="289" t="s">
        <v>3796</v>
      </c>
      <c r="B3184" s="290">
        <v>298533</v>
      </c>
      <c r="D3184" s="291" t="s">
        <v>10236</v>
      </c>
      <c r="E3184" s="292">
        <v>298533</v>
      </c>
    </row>
    <row r="3185" spans="1:5" ht="14.4" x14ac:dyDescent="0.55000000000000004">
      <c r="A3185" s="289" t="s">
        <v>3797</v>
      </c>
      <c r="B3185" s="290">
        <v>44121</v>
      </c>
      <c r="D3185" s="291" t="s">
        <v>10237</v>
      </c>
      <c r="E3185" s="292">
        <v>44121</v>
      </c>
    </row>
    <row r="3186" spans="1:5" ht="14.4" x14ac:dyDescent="0.55000000000000004">
      <c r="A3186" s="289" t="s">
        <v>3798</v>
      </c>
      <c r="B3186" s="290">
        <v>20560</v>
      </c>
      <c r="D3186" s="291" t="s">
        <v>10238</v>
      </c>
      <c r="E3186" s="292">
        <v>20560</v>
      </c>
    </row>
    <row r="3187" spans="1:5" ht="14.4" x14ac:dyDescent="0.55000000000000004">
      <c r="A3187" s="289" t="s">
        <v>3799</v>
      </c>
      <c r="B3187" s="290">
        <v>122917</v>
      </c>
      <c r="D3187" s="291" t="s">
        <v>10239</v>
      </c>
      <c r="E3187" s="292">
        <v>122917</v>
      </c>
    </row>
    <row r="3188" spans="1:5" ht="14.4" x14ac:dyDescent="0.55000000000000004">
      <c r="A3188" s="289" t="s">
        <v>3800</v>
      </c>
      <c r="B3188" s="290">
        <v>2378529</v>
      </c>
      <c r="D3188" s="291" t="s">
        <v>10240</v>
      </c>
      <c r="E3188" s="292">
        <v>2378529</v>
      </c>
    </row>
    <row r="3189" spans="1:5" ht="14.4" x14ac:dyDescent="0.55000000000000004">
      <c r="A3189" s="289" t="s">
        <v>3801</v>
      </c>
      <c r="B3189" s="290">
        <v>25039</v>
      </c>
      <c r="D3189" s="291" t="s">
        <v>10241</v>
      </c>
      <c r="E3189" s="292">
        <v>25039</v>
      </c>
    </row>
    <row r="3190" spans="1:5" ht="14.4" x14ac:dyDescent="0.55000000000000004">
      <c r="A3190" s="289" t="s">
        <v>3802</v>
      </c>
      <c r="B3190" s="290">
        <v>11265</v>
      </c>
      <c r="D3190" s="291" t="s">
        <v>10242</v>
      </c>
      <c r="E3190" s="292">
        <v>11265</v>
      </c>
    </row>
    <row r="3191" spans="1:5" ht="14.4" x14ac:dyDescent="0.55000000000000004">
      <c r="A3191" s="289" t="s">
        <v>3803</v>
      </c>
      <c r="B3191" s="290">
        <v>33004</v>
      </c>
      <c r="D3191" s="291" t="s">
        <v>10243</v>
      </c>
      <c r="E3191" s="292">
        <v>33004</v>
      </c>
    </row>
    <row r="3192" spans="1:5" ht="14.4" x14ac:dyDescent="0.55000000000000004">
      <c r="A3192" s="289" t="s">
        <v>3804</v>
      </c>
      <c r="B3192" s="290">
        <v>1794.13</v>
      </c>
      <c r="D3192" s="291" t="s">
        <v>10244</v>
      </c>
      <c r="E3192" s="292">
        <v>1794.13</v>
      </c>
    </row>
    <row r="3193" spans="1:5" ht="14.4" x14ac:dyDescent="0.55000000000000004">
      <c r="A3193" s="289" t="s">
        <v>3805</v>
      </c>
      <c r="B3193" s="290">
        <v>40734.58</v>
      </c>
      <c r="D3193" s="291" t="s">
        <v>10245</v>
      </c>
      <c r="E3193" s="292">
        <v>40734.58</v>
      </c>
    </row>
    <row r="3194" spans="1:5" ht="14.4" x14ac:dyDescent="0.55000000000000004">
      <c r="A3194" s="289" t="s">
        <v>3806</v>
      </c>
      <c r="B3194" s="290">
        <v>25527</v>
      </c>
      <c r="D3194" s="291" t="s">
        <v>10246</v>
      </c>
      <c r="E3194" s="292">
        <v>25527</v>
      </c>
    </row>
    <row r="3195" spans="1:5" ht="14.4" x14ac:dyDescent="0.55000000000000004">
      <c r="A3195" s="289" t="s">
        <v>3807</v>
      </c>
      <c r="B3195" s="290">
        <v>25947</v>
      </c>
      <c r="D3195" s="291" t="s">
        <v>10247</v>
      </c>
      <c r="E3195" s="292">
        <v>25947</v>
      </c>
    </row>
    <row r="3196" spans="1:5" ht="14.4" x14ac:dyDescent="0.55000000000000004">
      <c r="A3196" s="289" t="s">
        <v>3808</v>
      </c>
      <c r="B3196" s="290">
        <v>14346</v>
      </c>
      <c r="D3196" s="291" t="s">
        <v>10248</v>
      </c>
      <c r="E3196" s="292">
        <v>14346</v>
      </c>
    </row>
    <row r="3197" spans="1:5" ht="14.4" x14ac:dyDescent="0.55000000000000004">
      <c r="A3197" s="289" t="s">
        <v>3809</v>
      </c>
      <c r="B3197" s="290">
        <v>22025</v>
      </c>
      <c r="D3197" s="291" t="s">
        <v>10249</v>
      </c>
      <c r="E3197" s="292">
        <v>22025</v>
      </c>
    </row>
    <row r="3198" spans="1:5" ht="14.4" x14ac:dyDescent="0.55000000000000004">
      <c r="A3198" s="289" t="s">
        <v>3810</v>
      </c>
      <c r="B3198" s="290">
        <v>8638</v>
      </c>
      <c r="D3198" s="291" t="s">
        <v>10250</v>
      </c>
      <c r="E3198" s="292">
        <v>8638</v>
      </c>
    </row>
    <row r="3199" spans="1:5" ht="14.4" x14ac:dyDescent="0.55000000000000004">
      <c r="A3199" s="289" t="s">
        <v>3811</v>
      </c>
      <c r="B3199" s="290">
        <v>10625</v>
      </c>
      <c r="D3199" s="291" t="s">
        <v>10251</v>
      </c>
      <c r="E3199" s="292">
        <v>10625</v>
      </c>
    </row>
    <row r="3200" spans="1:5" ht="14.4" x14ac:dyDescent="0.55000000000000004">
      <c r="A3200" s="289" t="s">
        <v>3812</v>
      </c>
      <c r="B3200" s="290">
        <v>51856.87</v>
      </c>
      <c r="D3200" s="291" t="s">
        <v>10252</v>
      </c>
      <c r="E3200" s="292">
        <v>51856.87</v>
      </c>
    </row>
    <row r="3201" spans="1:5" ht="14.4" x14ac:dyDescent="0.55000000000000004">
      <c r="A3201" s="289" t="s">
        <v>3813</v>
      </c>
      <c r="B3201" s="290">
        <v>112139</v>
      </c>
      <c r="D3201" s="291" t="s">
        <v>10253</v>
      </c>
      <c r="E3201" s="292">
        <v>112139</v>
      </c>
    </row>
    <row r="3202" spans="1:5" ht="14.4" x14ac:dyDescent="0.55000000000000004">
      <c r="A3202" s="289" t="s">
        <v>3814</v>
      </c>
      <c r="B3202" s="290">
        <v>32095</v>
      </c>
      <c r="D3202" s="291" t="s">
        <v>10254</v>
      </c>
      <c r="E3202" s="292">
        <v>32095</v>
      </c>
    </row>
    <row r="3203" spans="1:5" ht="14.4" x14ac:dyDescent="0.55000000000000004">
      <c r="A3203" s="289" t="s">
        <v>3815</v>
      </c>
      <c r="B3203" s="290">
        <v>20600</v>
      </c>
      <c r="D3203" s="291" t="s">
        <v>10255</v>
      </c>
      <c r="E3203" s="292">
        <v>20600</v>
      </c>
    </row>
    <row r="3204" spans="1:5" ht="14.4" x14ac:dyDescent="0.55000000000000004">
      <c r="A3204" s="289" t="s">
        <v>3816</v>
      </c>
      <c r="B3204" s="290">
        <v>6960.65</v>
      </c>
      <c r="D3204" s="291" t="s">
        <v>10256</v>
      </c>
      <c r="E3204" s="292">
        <v>6960.65</v>
      </c>
    </row>
    <row r="3205" spans="1:5" ht="14.4" x14ac:dyDescent="0.55000000000000004">
      <c r="A3205" s="289" t="s">
        <v>3817</v>
      </c>
      <c r="B3205" s="290">
        <v>836441</v>
      </c>
      <c r="D3205" s="291" t="s">
        <v>10257</v>
      </c>
      <c r="E3205" s="292">
        <v>836441</v>
      </c>
    </row>
    <row r="3206" spans="1:5" ht="14.4" x14ac:dyDescent="0.55000000000000004">
      <c r="A3206" s="289" t="s">
        <v>3818</v>
      </c>
      <c r="B3206" s="290">
        <v>10706</v>
      </c>
      <c r="D3206" s="291" t="s">
        <v>10258</v>
      </c>
      <c r="E3206" s="292">
        <v>10706</v>
      </c>
    </row>
    <row r="3207" spans="1:5" ht="14.4" x14ac:dyDescent="0.55000000000000004">
      <c r="A3207" s="289" t="s">
        <v>3819</v>
      </c>
      <c r="B3207" s="290">
        <v>252376</v>
      </c>
      <c r="D3207" s="291" t="s">
        <v>10259</v>
      </c>
      <c r="E3207" s="292">
        <v>252376</v>
      </c>
    </row>
    <row r="3208" spans="1:5" ht="14.4" x14ac:dyDescent="0.55000000000000004">
      <c r="A3208" s="289" t="s">
        <v>3820</v>
      </c>
      <c r="B3208" s="290">
        <v>11125</v>
      </c>
      <c r="D3208" s="291" t="s">
        <v>10260</v>
      </c>
      <c r="E3208" s="292">
        <v>11125</v>
      </c>
    </row>
    <row r="3209" spans="1:5" ht="14.4" x14ac:dyDescent="0.55000000000000004">
      <c r="A3209" s="289" t="s">
        <v>3821</v>
      </c>
      <c r="B3209" s="290">
        <v>442135</v>
      </c>
      <c r="D3209" s="291" t="s">
        <v>10261</v>
      </c>
      <c r="E3209" s="292">
        <v>442135</v>
      </c>
    </row>
    <row r="3210" spans="1:5" ht="14.4" x14ac:dyDescent="0.55000000000000004">
      <c r="A3210" s="289" t="s">
        <v>3822</v>
      </c>
      <c r="B3210" s="290">
        <v>6600</v>
      </c>
      <c r="D3210" s="291" t="s">
        <v>10262</v>
      </c>
      <c r="E3210" s="292">
        <v>6600</v>
      </c>
    </row>
    <row r="3211" spans="1:5" ht="14.4" x14ac:dyDescent="0.55000000000000004">
      <c r="A3211" s="289" t="s">
        <v>3823</v>
      </c>
      <c r="B3211" s="290">
        <v>10792</v>
      </c>
      <c r="D3211" s="291" t="s">
        <v>10263</v>
      </c>
      <c r="E3211" s="292">
        <v>10792</v>
      </c>
    </row>
    <row r="3212" spans="1:5" ht="14.4" x14ac:dyDescent="0.55000000000000004">
      <c r="A3212" s="289" t="s">
        <v>3824</v>
      </c>
      <c r="B3212" s="290">
        <v>380502</v>
      </c>
      <c r="D3212" s="291" t="s">
        <v>10264</v>
      </c>
      <c r="E3212" s="292">
        <v>380502</v>
      </c>
    </row>
    <row r="3213" spans="1:5" ht="14.4" x14ac:dyDescent="0.55000000000000004">
      <c r="A3213" s="289" t="s">
        <v>3825</v>
      </c>
      <c r="B3213" s="290">
        <v>31138.400000000001</v>
      </c>
      <c r="D3213" s="291" t="s">
        <v>10265</v>
      </c>
      <c r="E3213" s="292">
        <v>31138.400000000001</v>
      </c>
    </row>
    <row r="3214" spans="1:5" ht="14.4" x14ac:dyDescent="0.55000000000000004">
      <c r="A3214" s="289" t="s">
        <v>3826</v>
      </c>
      <c r="B3214" s="290">
        <v>696832</v>
      </c>
      <c r="D3214" s="291" t="s">
        <v>10266</v>
      </c>
      <c r="E3214" s="292">
        <v>696832</v>
      </c>
    </row>
    <row r="3215" spans="1:5" ht="14.4" x14ac:dyDescent="0.55000000000000004">
      <c r="A3215" s="289" t="s">
        <v>3827</v>
      </c>
      <c r="B3215" s="290">
        <v>205823</v>
      </c>
      <c r="D3215" s="291" t="s">
        <v>10267</v>
      </c>
      <c r="E3215" s="292">
        <v>205823</v>
      </c>
    </row>
    <row r="3216" spans="1:5" ht="14.4" x14ac:dyDescent="0.55000000000000004">
      <c r="A3216" s="289" t="s">
        <v>3828</v>
      </c>
      <c r="B3216" s="290">
        <v>20069</v>
      </c>
      <c r="D3216" s="291" t="s">
        <v>10268</v>
      </c>
      <c r="E3216" s="292">
        <v>20069</v>
      </c>
    </row>
    <row r="3217" spans="1:5" ht="14.4" x14ac:dyDescent="0.55000000000000004">
      <c r="A3217" s="289" t="s">
        <v>3829</v>
      </c>
      <c r="B3217" s="290">
        <v>2246.85</v>
      </c>
      <c r="D3217" s="291" t="s">
        <v>10269</v>
      </c>
      <c r="E3217" s="292">
        <v>2246.85</v>
      </c>
    </row>
    <row r="3218" spans="1:5" ht="14.4" x14ac:dyDescent="0.55000000000000004">
      <c r="A3218" s="289" t="s">
        <v>3830</v>
      </c>
      <c r="B3218" s="290">
        <v>64386</v>
      </c>
      <c r="D3218" s="291" t="s">
        <v>10270</v>
      </c>
      <c r="E3218" s="292">
        <v>64386</v>
      </c>
    </row>
    <row r="3219" spans="1:5" ht="14.4" x14ac:dyDescent="0.55000000000000004">
      <c r="A3219" s="289" t="s">
        <v>3831</v>
      </c>
      <c r="B3219" s="290">
        <v>95217</v>
      </c>
      <c r="D3219" s="291" t="s">
        <v>10271</v>
      </c>
      <c r="E3219" s="292">
        <v>95217</v>
      </c>
    </row>
    <row r="3220" spans="1:5" ht="14.4" x14ac:dyDescent="0.55000000000000004">
      <c r="A3220" s="289" t="s">
        <v>3832</v>
      </c>
      <c r="B3220" s="290">
        <v>6167</v>
      </c>
      <c r="D3220" s="291" t="s">
        <v>10272</v>
      </c>
      <c r="E3220" s="292">
        <v>6167</v>
      </c>
    </row>
    <row r="3221" spans="1:5" ht="14.4" x14ac:dyDescent="0.55000000000000004">
      <c r="A3221" s="289" t="s">
        <v>3833</v>
      </c>
      <c r="B3221" s="290">
        <v>1472408.92</v>
      </c>
      <c r="D3221" s="291" t="s">
        <v>10273</v>
      </c>
      <c r="E3221" s="292">
        <v>1472408.92</v>
      </c>
    </row>
    <row r="3222" spans="1:5" ht="14.4" x14ac:dyDescent="0.55000000000000004">
      <c r="A3222" s="289" t="s">
        <v>3834</v>
      </c>
      <c r="B3222" s="290">
        <v>37152</v>
      </c>
      <c r="D3222" s="291" t="s">
        <v>10274</v>
      </c>
      <c r="E3222" s="292">
        <v>37152</v>
      </c>
    </row>
    <row r="3223" spans="1:5" ht="14.4" x14ac:dyDescent="0.55000000000000004">
      <c r="A3223" s="289" t="s">
        <v>3835</v>
      </c>
      <c r="B3223" s="290">
        <v>28051</v>
      </c>
      <c r="D3223" s="291" t="s">
        <v>10275</v>
      </c>
      <c r="E3223" s="292">
        <v>28051</v>
      </c>
    </row>
    <row r="3224" spans="1:5" ht="14.4" x14ac:dyDescent="0.55000000000000004">
      <c r="A3224" s="289" t="s">
        <v>3836</v>
      </c>
      <c r="B3224" s="290">
        <v>38833.919999999998</v>
      </c>
      <c r="D3224" s="291" t="s">
        <v>10276</v>
      </c>
      <c r="E3224" s="292">
        <v>38833.919999999998</v>
      </c>
    </row>
    <row r="3225" spans="1:5" ht="14.4" x14ac:dyDescent="0.55000000000000004">
      <c r="A3225" s="289" t="s">
        <v>3693</v>
      </c>
      <c r="B3225" s="290">
        <v>378685</v>
      </c>
      <c r="D3225" s="291" t="s">
        <v>10277</v>
      </c>
      <c r="E3225" s="292">
        <v>378685</v>
      </c>
    </row>
    <row r="3226" spans="1:5" ht="14.4" x14ac:dyDescent="0.55000000000000004">
      <c r="A3226" s="289" t="s">
        <v>3837</v>
      </c>
      <c r="B3226" s="290">
        <v>12293</v>
      </c>
      <c r="D3226" s="291" t="s">
        <v>10278</v>
      </c>
      <c r="E3226" s="292">
        <v>12293</v>
      </c>
    </row>
    <row r="3227" spans="1:5" ht="14.4" x14ac:dyDescent="0.55000000000000004">
      <c r="A3227" s="289" t="s">
        <v>3838</v>
      </c>
      <c r="B3227" s="290">
        <v>335449</v>
      </c>
      <c r="D3227" s="291" t="s">
        <v>10279</v>
      </c>
      <c r="E3227" s="292">
        <v>335449</v>
      </c>
    </row>
    <row r="3228" spans="1:5" ht="14.4" x14ac:dyDescent="0.55000000000000004">
      <c r="A3228" s="289" t="s">
        <v>3839</v>
      </c>
      <c r="B3228" s="290">
        <v>6575.43</v>
      </c>
      <c r="D3228" s="291" t="s">
        <v>10280</v>
      </c>
      <c r="E3228" s="292">
        <v>6575.43</v>
      </c>
    </row>
    <row r="3229" spans="1:5" ht="14.4" x14ac:dyDescent="0.55000000000000004">
      <c r="A3229" s="289" t="s">
        <v>3840</v>
      </c>
      <c r="B3229" s="290">
        <v>412203</v>
      </c>
      <c r="D3229" s="291" t="s">
        <v>10281</v>
      </c>
      <c r="E3229" s="292">
        <v>412203</v>
      </c>
    </row>
    <row r="3230" spans="1:5" ht="14.4" x14ac:dyDescent="0.55000000000000004">
      <c r="A3230" s="289" t="s">
        <v>3841</v>
      </c>
      <c r="B3230" s="290">
        <v>77680</v>
      </c>
      <c r="D3230" s="291" t="s">
        <v>10282</v>
      </c>
      <c r="E3230" s="292">
        <v>77680</v>
      </c>
    </row>
    <row r="3231" spans="1:5" ht="14.4" x14ac:dyDescent="0.55000000000000004">
      <c r="A3231" s="289" t="s">
        <v>3842</v>
      </c>
      <c r="B3231" s="290">
        <v>134198</v>
      </c>
      <c r="D3231" s="291" t="s">
        <v>10283</v>
      </c>
      <c r="E3231" s="292">
        <v>134198</v>
      </c>
    </row>
    <row r="3232" spans="1:5" ht="14.4" x14ac:dyDescent="0.55000000000000004">
      <c r="A3232" s="289" t="s">
        <v>3843</v>
      </c>
      <c r="B3232" s="290">
        <v>83887</v>
      </c>
      <c r="D3232" s="291" t="s">
        <v>10284</v>
      </c>
      <c r="E3232" s="292">
        <v>83887</v>
      </c>
    </row>
    <row r="3233" spans="1:5" ht="14.4" x14ac:dyDescent="0.55000000000000004">
      <c r="A3233" s="289" t="s">
        <v>3844</v>
      </c>
      <c r="B3233" s="290">
        <v>117085</v>
      </c>
      <c r="D3233" s="291" t="s">
        <v>10285</v>
      </c>
      <c r="E3233" s="292">
        <v>117085</v>
      </c>
    </row>
    <row r="3234" spans="1:5" ht="14.4" x14ac:dyDescent="0.55000000000000004">
      <c r="A3234" s="289" t="s">
        <v>3845</v>
      </c>
      <c r="B3234" s="290">
        <v>16509</v>
      </c>
      <c r="D3234" s="291" t="s">
        <v>10286</v>
      </c>
      <c r="E3234" s="292">
        <v>16509</v>
      </c>
    </row>
    <row r="3235" spans="1:5" ht="14.4" x14ac:dyDescent="0.55000000000000004">
      <c r="A3235" s="289" t="s">
        <v>3846</v>
      </c>
      <c r="B3235" s="290">
        <v>233750</v>
      </c>
      <c r="D3235" s="291" t="s">
        <v>10287</v>
      </c>
      <c r="E3235" s="292">
        <v>233750</v>
      </c>
    </row>
    <row r="3236" spans="1:5" ht="14.4" x14ac:dyDescent="0.55000000000000004">
      <c r="A3236" s="289" t="s">
        <v>3847</v>
      </c>
      <c r="B3236" s="290">
        <v>2418418.89</v>
      </c>
      <c r="D3236" s="291" t="s">
        <v>10288</v>
      </c>
      <c r="E3236" s="292">
        <v>2418418.89</v>
      </c>
    </row>
    <row r="3237" spans="1:5" ht="14.4" x14ac:dyDescent="0.55000000000000004">
      <c r="A3237" s="289" t="s">
        <v>3848</v>
      </c>
      <c r="B3237" s="290">
        <v>9197.98</v>
      </c>
      <c r="D3237" s="291" t="s">
        <v>10289</v>
      </c>
      <c r="E3237" s="292">
        <v>9197.98</v>
      </c>
    </row>
    <row r="3238" spans="1:5" ht="14.4" x14ac:dyDescent="0.55000000000000004">
      <c r="A3238" s="289" t="s">
        <v>3849</v>
      </c>
      <c r="B3238" s="290">
        <v>33913</v>
      </c>
      <c r="D3238" s="291" t="s">
        <v>10290</v>
      </c>
      <c r="E3238" s="292">
        <v>33913</v>
      </c>
    </row>
    <row r="3239" spans="1:5" ht="14.4" x14ac:dyDescent="0.55000000000000004">
      <c r="A3239" s="289" t="s">
        <v>3850</v>
      </c>
      <c r="B3239" s="290">
        <v>6027</v>
      </c>
      <c r="D3239" s="291" t="s">
        <v>10291</v>
      </c>
      <c r="E3239" s="292">
        <v>6027</v>
      </c>
    </row>
    <row r="3240" spans="1:5" ht="14.4" x14ac:dyDescent="0.55000000000000004">
      <c r="A3240" s="289" t="s">
        <v>3851</v>
      </c>
      <c r="B3240" s="290">
        <v>19873</v>
      </c>
      <c r="D3240" s="291" t="s">
        <v>10292</v>
      </c>
      <c r="E3240" s="292">
        <v>19873</v>
      </c>
    </row>
    <row r="3241" spans="1:5" ht="14.4" x14ac:dyDescent="0.55000000000000004">
      <c r="A3241" s="289" t="s">
        <v>3852</v>
      </c>
      <c r="B3241" s="290">
        <v>22554.57</v>
      </c>
      <c r="D3241" s="291" t="s">
        <v>10293</v>
      </c>
      <c r="E3241" s="292">
        <v>22554.57</v>
      </c>
    </row>
    <row r="3242" spans="1:5" ht="14.4" x14ac:dyDescent="0.55000000000000004">
      <c r="A3242" s="289" t="s">
        <v>3853</v>
      </c>
      <c r="B3242" s="290">
        <v>11888.33</v>
      </c>
      <c r="D3242" s="291" t="s">
        <v>10294</v>
      </c>
      <c r="E3242" s="292">
        <v>11888.33</v>
      </c>
    </row>
    <row r="3243" spans="1:5" ht="14.4" x14ac:dyDescent="0.55000000000000004">
      <c r="A3243" s="289" t="s">
        <v>3854</v>
      </c>
      <c r="B3243" s="290">
        <v>4426.8999999999996</v>
      </c>
      <c r="D3243" s="291" t="s">
        <v>10295</v>
      </c>
      <c r="E3243" s="292">
        <v>4426.8999999999996</v>
      </c>
    </row>
    <row r="3244" spans="1:5" ht="14.4" x14ac:dyDescent="0.55000000000000004">
      <c r="A3244" s="289" t="s">
        <v>3855</v>
      </c>
      <c r="B3244" s="290">
        <v>13846</v>
      </c>
      <c r="D3244" s="291" t="s">
        <v>10296</v>
      </c>
      <c r="E3244" s="292">
        <v>13846</v>
      </c>
    </row>
    <row r="3245" spans="1:5" ht="14.4" x14ac:dyDescent="0.55000000000000004">
      <c r="A3245" s="289" t="s">
        <v>3856</v>
      </c>
      <c r="B3245" s="290">
        <v>16886</v>
      </c>
      <c r="D3245" s="291" t="s">
        <v>10297</v>
      </c>
      <c r="E3245" s="292">
        <v>16886</v>
      </c>
    </row>
    <row r="3246" spans="1:5" ht="14.4" x14ac:dyDescent="0.55000000000000004">
      <c r="A3246" s="289" t="s">
        <v>3857</v>
      </c>
      <c r="B3246" s="290">
        <v>2197</v>
      </c>
      <c r="D3246" s="291" t="s">
        <v>10298</v>
      </c>
      <c r="E3246" s="292">
        <v>2197</v>
      </c>
    </row>
    <row r="3247" spans="1:5" ht="14.4" x14ac:dyDescent="0.55000000000000004">
      <c r="A3247" s="289" t="s">
        <v>3858</v>
      </c>
      <c r="B3247" s="290">
        <v>125.96</v>
      </c>
      <c r="D3247" s="291" t="s">
        <v>10299</v>
      </c>
      <c r="E3247" s="292">
        <v>125.96</v>
      </c>
    </row>
    <row r="3248" spans="1:5" ht="14.4" x14ac:dyDescent="0.55000000000000004">
      <c r="A3248" s="289" t="s">
        <v>3859</v>
      </c>
      <c r="B3248" s="290">
        <v>5720</v>
      </c>
      <c r="D3248" s="291" t="s">
        <v>10300</v>
      </c>
      <c r="E3248" s="292">
        <v>5720</v>
      </c>
    </row>
    <row r="3249" spans="1:5" ht="14.4" x14ac:dyDescent="0.55000000000000004">
      <c r="A3249" s="289" t="s">
        <v>3860</v>
      </c>
      <c r="B3249" s="290">
        <v>23363</v>
      </c>
      <c r="D3249" s="291" t="s">
        <v>10301</v>
      </c>
      <c r="E3249" s="292">
        <v>23363</v>
      </c>
    </row>
    <row r="3250" spans="1:5" ht="14.4" x14ac:dyDescent="0.55000000000000004">
      <c r="A3250" s="289" t="s">
        <v>3861</v>
      </c>
      <c r="B3250" s="290">
        <v>5946</v>
      </c>
      <c r="D3250" s="291" t="s">
        <v>10302</v>
      </c>
      <c r="E3250" s="292">
        <v>5946</v>
      </c>
    </row>
    <row r="3251" spans="1:5" ht="14.4" x14ac:dyDescent="0.55000000000000004">
      <c r="A3251" s="289" t="s">
        <v>3862</v>
      </c>
      <c r="B3251" s="290">
        <v>69873.990000000005</v>
      </c>
      <c r="D3251" s="291" t="s">
        <v>10303</v>
      </c>
      <c r="E3251" s="292">
        <v>69873.990000000005</v>
      </c>
    </row>
    <row r="3252" spans="1:5" ht="14.4" x14ac:dyDescent="0.55000000000000004">
      <c r="A3252" s="289" t="s">
        <v>3863</v>
      </c>
      <c r="B3252" s="290">
        <v>2477.7800000000002</v>
      </c>
      <c r="D3252" s="291" t="s">
        <v>10304</v>
      </c>
      <c r="E3252" s="292">
        <v>2477.7800000000002</v>
      </c>
    </row>
    <row r="3253" spans="1:5" ht="14.4" x14ac:dyDescent="0.55000000000000004">
      <c r="A3253" s="289" t="s">
        <v>3864</v>
      </c>
      <c r="B3253" s="290">
        <v>3926</v>
      </c>
      <c r="D3253" s="291" t="s">
        <v>10305</v>
      </c>
      <c r="E3253" s="292">
        <v>3926</v>
      </c>
    </row>
    <row r="3254" spans="1:5" ht="14.4" x14ac:dyDescent="0.55000000000000004">
      <c r="A3254" s="289" t="s">
        <v>3865</v>
      </c>
      <c r="B3254" s="290">
        <v>3606.25</v>
      </c>
      <c r="D3254" s="291" t="s">
        <v>10306</v>
      </c>
      <c r="E3254" s="292">
        <v>3606.25</v>
      </c>
    </row>
    <row r="3255" spans="1:5" ht="14.4" x14ac:dyDescent="0.55000000000000004">
      <c r="A3255" s="289" t="s">
        <v>3866</v>
      </c>
      <c r="B3255" s="290">
        <v>2051.1</v>
      </c>
      <c r="D3255" s="291" t="s">
        <v>10307</v>
      </c>
      <c r="E3255" s="292">
        <v>2051.1</v>
      </c>
    </row>
    <row r="3256" spans="1:5" ht="14.4" x14ac:dyDescent="0.55000000000000004">
      <c r="A3256" s="289" t="s">
        <v>3867</v>
      </c>
      <c r="B3256" s="290">
        <v>2003</v>
      </c>
      <c r="D3256" s="291" t="s">
        <v>10308</v>
      </c>
      <c r="E3256" s="292">
        <v>2003</v>
      </c>
    </row>
    <row r="3257" spans="1:5" ht="14.4" x14ac:dyDescent="0.55000000000000004">
      <c r="A3257" s="289" t="s">
        <v>3868</v>
      </c>
      <c r="B3257" s="290">
        <v>14493</v>
      </c>
      <c r="D3257" s="291" t="s">
        <v>10309</v>
      </c>
      <c r="E3257" s="292">
        <v>14493</v>
      </c>
    </row>
    <row r="3258" spans="1:5" ht="14.4" x14ac:dyDescent="0.55000000000000004">
      <c r="A3258" s="289" t="s">
        <v>3869</v>
      </c>
      <c r="B3258" s="290">
        <v>11730</v>
      </c>
      <c r="D3258" s="291" t="s">
        <v>10310</v>
      </c>
      <c r="E3258" s="292">
        <v>11730</v>
      </c>
    </row>
    <row r="3259" spans="1:5" ht="14.4" x14ac:dyDescent="0.55000000000000004">
      <c r="A3259" s="289" t="s">
        <v>3870</v>
      </c>
      <c r="B3259" s="290">
        <v>3231</v>
      </c>
      <c r="D3259" s="291" t="s">
        <v>10311</v>
      </c>
      <c r="E3259" s="292">
        <v>3231</v>
      </c>
    </row>
    <row r="3260" spans="1:5" ht="14.4" x14ac:dyDescent="0.55000000000000004">
      <c r="A3260" s="289" t="s">
        <v>3871</v>
      </c>
      <c r="B3260" s="290">
        <v>7836</v>
      </c>
      <c r="D3260" s="291" t="s">
        <v>10312</v>
      </c>
      <c r="E3260" s="292">
        <v>7836</v>
      </c>
    </row>
    <row r="3261" spans="1:5" ht="14.4" x14ac:dyDescent="0.55000000000000004">
      <c r="A3261" s="289" t="s">
        <v>3872</v>
      </c>
      <c r="B3261" s="290">
        <v>1939</v>
      </c>
      <c r="D3261" s="291" t="s">
        <v>10313</v>
      </c>
      <c r="E3261" s="292">
        <v>1939</v>
      </c>
    </row>
    <row r="3262" spans="1:5" ht="14.4" x14ac:dyDescent="0.55000000000000004">
      <c r="A3262" s="289" t="s">
        <v>3873</v>
      </c>
      <c r="B3262" s="290">
        <v>2822.13</v>
      </c>
      <c r="D3262" s="291" t="s">
        <v>10314</v>
      </c>
      <c r="E3262" s="292">
        <v>2822.13</v>
      </c>
    </row>
    <row r="3263" spans="1:5" ht="14.4" x14ac:dyDescent="0.55000000000000004">
      <c r="A3263" s="289" t="s">
        <v>3874</v>
      </c>
      <c r="B3263" s="290">
        <v>2359</v>
      </c>
      <c r="D3263" s="291" t="s">
        <v>10315</v>
      </c>
      <c r="E3263" s="292">
        <v>2359</v>
      </c>
    </row>
    <row r="3264" spans="1:5" ht="14.4" x14ac:dyDescent="0.55000000000000004">
      <c r="A3264" s="289" t="s">
        <v>3875</v>
      </c>
      <c r="B3264" s="290">
        <v>8030</v>
      </c>
      <c r="D3264" s="291" t="s">
        <v>10316</v>
      </c>
      <c r="E3264" s="292">
        <v>8030</v>
      </c>
    </row>
    <row r="3265" spans="1:5" ht="14.4" x14ac:dyDescent="0.55000000000000004">
      <c r="A3265" s="289" t="s">
        <v>3876</v>
      </c>
      <c r="B3265" s="290">
        <v>144696</v>
      </c>
      <c r="D3265" s="291" t="s">
        <v>10317</v>
      </c>
      <c r="E3265" s="292">
        <v>144696</v>
      </c>
    </row>
    <row r="3266" spans="1:5" ht="14.4" x14ac:dyDescent="0.55000000000000004">
      <c r="A3266" s="289" t="s">
        <v>3877</v>
      </c>
      <c r="B3266" s="290">
        <v>2267</v>
      </c>
      <c r="D3266" s="291" t="s">
        <v>10318</v>
      </c>
      <c r="E3266" s="292">
        <v>2267</v>
      </c>
    </row>
    <row r="3267" spans="1:5" ht="14.4" x14ac:dyDescent="0.55000000000000004">
      <c r="A3267" s="289" t="s">
        <v>3878</v>
      </c>
      <c r="B3267" s="290">
        <v>6899</v>
      </c>
      <c r="D3267" s="291" t="s">
        <v>10319</v>
      </c>
      <c r="E3267" s="292">
        <v>6899</v>
      </c>
    </row>
    <row r="3268" spans="1:5" ht="14.4" x14ac:dyDescent="0.55000000000000004">
      <c r="A3268" s="289" t="s">
        <v>3879</v>
      </c>
      <c r="B3268" s="290">
        <v>498759.22</v>
      </c>
      <c r="D3268" s="291" t="s">
        <v>10320</v>
      </c>
      <c r="E3268" s="292">
        <v>498759.22</v>
      </c>
    </row>
    <row r="3269" spans="1:5" ht="14.4" x14ac:dyDescent="0.55000000000000004">
      <c r="A3269" s="289" t="s">
        <v>3880</v>
      </c>
      <c r="B3269" s="290">
        <v>15523</v>
      </c>
      <c r="D3269" s="291" t="s">
        <v>10321</v>
      </c>
      <c r="E3269" s="292">
        <v>15523</v>
      </c>
    </row>
    <row r="3270" spans="1:5" ht="14.4" x14ac:dyDescent="0.55000000000000004">
      <c r="A3270" s="289" t="s">
        <v>3881</v>
      </c>
      <c r="B3270" s="290">
        <v>19756</v>
      </c>
      <c r="D3270" s="291" t="s">
        <v>10322</v>
      </c>
      <c r="E3270" s="292">
        <v>19756</v>
      </c>
    </row>
    <row r="3271" spans="1:5" ht="14.4" x14ac:dyDescent="0.55000000000000004">
      <c r="A3271" s="289" t="s">
        <v>3882</v>
      </c>
      <c r="B3271" s="290">
        <v>4066</v>
      </c>
      <c r="D3271" s="291" t="s">
        <v>10323</v>
      </c>
      <c r="E3271" s="292">
        <v>4066</v>
      </c>
    </row>
    <row r="3272" spans="1:5" ht="14.4" x14ac:dyDescent="0.55000000000000004">
      <c r="A3272" s="289" t="s">
        <v>3883</v>
      </c>
      <c r="B3272" s="290">
        <v>582022</v>
      </c>
      <c r="D3272" s="291" t="s">
        <v>10324</v>
      </c>
      <c r="E3272" s="292">
        <v>582022</v>
      </c>
    </row>
    <row r="3273" spans="1:5" ht="14.4" x14ac:dyDescent="0.55000000000000004">
      <c r="A3273" s="289" t="s">
        <v>3884</v>
      </c>
      <c r="B3273" s="290">
        <v>41941</v>
      </c>
      <c r="D3273" s="291" t="s">
        <v>10325</v>
      </c>
      <c r="E3273" s="292">
        <v>41941</v>
      </c>
    </row>
    <row r="3274" spans="1:5" ht="14.4" x14ac:dyDescent="0.55000000000000004">
      <c r="A3274" s="289" t="s">
        <v>3885</v>
      </c>
      <c r="B3274" s="290">
        <v>560880</v>
      </c>
      <c r="D3274" s="291" t="s">
        <v>10326</v>
      </c>
      <c r="E3274" s="292">
        <v>560880</v>
      </c>
    </row>
    <row r="3275" spans="1:5" ht="14.4" x14ac:dyDescent="0.55000000000000004">
      <c r="A3275" s="289" t="s">
        <v>3886</v>
      </c>
      <c r="B3275" s="290">
        <v>8632</v>
      </c>
      <c r="D3275" s="291" t="s">
        <v>10327</v>
      </c>
      <c r="E3275" s="292">
        <v>8632</v>
      </c>
    </row>
    <row r="3276" spans="1:5" ht="14.4" x14ac:dyDescent="0.55000000000000004">
      <c r="A3276" s="289" t="s">
        <v>3887</v>
      </c>
      <c r="B3276" s="290">
        <v>2381.75</v>
      </c>
      <c r="D3276" s="291" t="s">
        <v>10328</v>
      </c>
      <c r="E3276" s="292">
        <v>2381.75</v>
      </c>
    </row>
    <row r="3277" spans="1:5" ht="14.4" x14ac:dyDescent="0.55000000000000004">
      <c r="A3277" s="289" t="s">
        <v>3888</v>
      </c>
      <c r="B3277" s="290">
        <v>2703</v>
      </c>
      <c r="D3277" s="291" t="s">
        <v>10329</v>
      </c>
      <c r="E3277" s="292">
        <v>2703</v>
      </c>
    </row>
    <row r="3278" spans="1:5" ht="14.4" x14ac:dyDescent="0.55000000000000004">
      <c r="A3278" s="289" t="s">
        <v>3889</v>
      </c>
      <c r="B3278" s="290">
        <v>4678</v>
      </c>
      <c r="D3278" s="291" t="s">
        <v>10330</v>
      </c>
      <c r="E3278" s="292">
        <v>4678</v>
      </c>
    </row>
    <row r="3279" spans="1:5" ht="14.4" x14ac:dyDescent="0.55000000000000004">
      <c r="A3279" s="289" t="s">
        <v>3890</v>
      </c>
      <c r="B3279" s="290">
        <v>10227.68</v>
      </c>
      <c r="D3279" s="291" t="s">
        <v>10331</v>
      </c>
      <c r="E3279" s="292">
        <v>10227.68</v>
      </c>
    </row>
    <row r="3280" spans="1:5" ht="14.4" x14ac:dyDescent="0.55000000000000004">
      <c r="A3280" s="289" t="s">
        <v>3891</v>
      </c>
      <c r="B3280" s="290">
        <v>6259</v>
      </c>
      <c r="D3280" s="291" t="s">
        <v>10332</v>
      </c>
      <c r="E3280" s="292">
        <v>6259</v>
      </c>
    </row>
    <row r="3281" spans="1:5" ht="14.4" x14ac:dyDescent="0.55000000000000004">
      <c r="A3281" s="289" t="s">
        <v>3892</v>
      </c>
      <c r="B3281" s="290">
        <v>4597</v>
      </c>
      <c r="D3281" s="291" t="s">
        <v>10333</v>
      </c>
      <c r="E3281" s="292">
        <v>4597</v>
      </c>
    </row>
    <row r="3282" spans="1:5" ht="14.4" x14ac:dyDescent="0.55000000000000004">
      <c r="A3282" s="289" t="s">
        <v>3694</v>
      </c>
      <c r="B3282" s="290">
        <v>60772</v>
      </c>
      <c r="D3282" s="291" t="s">
        <v>10334</v>
      </c>
      <c r="E3282" s="292">
        <v>60772</v>
      </c>
    </row>
    <row r="3283" spans="1:5" ht="14.4" x14ac:dyDescent="0.55000000000000004">
      <c r="A3283" s="289" t="s">
        <v>3893</v>
      </c>
      <c r="B3283" s="290">
        <v>50956</v>
      </c>
      <c r="D3283" s="291" t="s">
        <v>10335</v>
      </c>
      <c r="E3283" s="292">
        <v>50956</v>
      </c>
    </row>
    <row r="3284" spans="1:5" ht="14.4" x14ac:dyDescent="0.55000000000000004">
      <c r="A3284" s="289" t="s">
        <v>3894</v>
      </c>
      <c r="B3284" s="290">
        <v>1024056</v>
      </c>
      <c r="D3284" s="291" t="s">
        <v>10336</v>
      </c>
      <c r="E3284" s="292">
        <v>1024056</v>
      </c>
    </row>
    <row r="3285" spans="1:5" ht="14.4" x14ac:dyDescent="0.55000000000000004">
      <c r="A3285" s="289" t="s">
        <v>3895</v>
      </c>
      <c r="B3285" s="290">
        <v>6275</v>
      </c>
      <c r="D3285" s="291" t="s">
        <v>10337</v>
      </c>
      <c r="E3285" s="292">
        <v>6275</v>
      </c>
    </row>
    <row r="3286" spans="1:5" ht="14.4" x14ac:dyDescent="0.55000000000000004">
      <c r="A3286" s="289" t="s">
        <v>3896</v>
      </c>
      <c r="B3286" s="290">
        <v>226956</v>
      </c>
      <c r="D3286" s="291" t="s">
        <v>10338</v>
      </c>
      <c r="E3286" s="292">
        <v>226956</v>
      </c>
    </row>
    <row r="3287" spans="1:5" ht="14.4" x14ac:dyDescent="0.55000000000000004">
      <c r="A3287" s="289" t="s">
        <v>3897</v>
      </c>
      <c r="B3287" s="290">
        <v>379530</v>
      </c>
      <c r="D3287" s="291" t="s">
        <v>10339</v>
      </c>
      <c r="E3287" s="292">
        <v>379530</v>
      </c>
    </row>
    <row r="3288" spans="1:5" ht="14.4" x14ac:dyDescent="0.55000000000000004">
      <c r="A3288" s="289" t="s">
        <v>3898</v>
      </c>
      <c r="B3288" s="290">
        <v>22292</v>
      </c>
      <c r="D3288" s="291" t="s">
        <v>10340</v>
      </c>
      <c r="E3288" s="292">
        <v>22292</v>
      </c>
    </row>
    <row r="3289" spans="1:5" ht="14.4" x14ac:dyDescent="0.55000000000000004">
      <c r="A3289" s="289" t="s">
        <v>3899</v>
      </c>
      <c r="B3289" s="290">
        <v>11045</v>
      </c>
      <c r="D3289" s="291" t="s">
        <v>10341</v>
      </c>
      <c r="E3289" s="292">
        <v>11045</v>
      </c>
    </row>
    <row r="3290" spans="1:5" ht="14.4" x14ac:dyDescent="0.55000000000000004">
      <c r="A3290" s="289" t="s">
        <v>3900</v>
      </c>
      <c r="B3290" s="290">
        <v>49879</v>
      </c>
      <c r="D3290" s="291" t="s">
        <v>10342</v>
      </c>
      <c r="E3290" s="292">
        <v>49879</v>
      </c>
    </row>
    <row r="3291" spans="1:5" ht="14.4" x14ac:dyDescent="0.55000000000000004">
      <c r="A3291" s="289" t="s">
        <v>3901</v>
      </c>
      <c r="B3291" s="290">
        <v>19843</v>
      </c>
      <c r="D3291" s="291" t="s">
        <v>10343</v>
      </c>
      <c r="E3291" s="292">
        <v>19843</v>
      </c>
    </row>
    <row r="3292" spans="1:5" ht="14.4" x14ac:dyDescent="0.55000000000000004">
      <c r="A3292" s="289" t="s">
        <v>3902</v>
      </c>
      <c r="B3292" s="290">
        <v>210075</v>
      </c>
      <c r="D3292" s="291" t="s">
        <v>10344</v>
      </c>
      <c r="E3292" s="292">
        <v>210075</v>
      </c>
    </row>
    <row r="3293" spans="1:5" ht="14.4" x14ac:dyDescent="0.55000000000000004">
      <c r="A3293" s="289" t="s">
        <v>3903</v>
      </c>
      <c r="B3293" s="290">
        <v>22799</v>
      </c>
      <c r="D3293" s="291" t="s">
        <v>10345</v>
      </c>
      <c r="E3293" s="292">
        <v>22799</v>
      </c>
    </row>
    <row r="3294" spans="1:5" ht="14.4" x14ac:dyDescent="0.55000000000000004">
      <c r="A3294" s="289" t="s">
        <v>3904</v>
      </c>
      <c r="B3294" s="290">
        <v>360045</v>
      </c>
      <c r="D3294" s="291" t="s">
        <v>10346</v>
      </c>
      <c r="E3294" s="292">
        <v>360045</v>
      </c>
    </row>
    <row r="3295" spans="1:5" ht="14.4" x14ac:dyDescent="0.55000000000000004">
      <c r="A3295" s="289" t="s">
        <v>3905</v>
      </c>
      <c r="B3295" s="290">
        <v>57486</v>
      </c>
      <c r="D3295" s="291" t="s">
        <v>10347</v>
      </c>
      <c r="E3295" s="292">
        <v>57486</v>
      </c>
    </row>
    <row r="3296" spans="1:5" ht="14.4" x14ac:dyDescent="0.55000000000000004">
      <c r="A3296" s="289" t="s">
        <v>3906</v>
      </c>
      <c r="B3296" s="290">
        <v>162690</v>
      </c>
      <c r="D3296" s="291" t="s">
        <v>10348</v>
      </c>
      <c r="E3296" s="292">
        <v>162690</v>
      </c>
    </row>
    <row r="3297" spans="1:5" ht="14.4" x14ac:dyDescent="0.55000000000000004">
      <c r="A3297" s="289" t="s">
        <v>3907</v>
      </c>
      <c r="B3297" s="290">
        <v>14920</v>
      </c>
      <c r="D3297" s="291" t="s">
        <v>10349</v>
      </c>
      <c r="E3297" s="292">
        <v>14920</v>
      </c>
    </row>
    <row r="3298" spans="1:5" ht="14.4" x14ac:dyDescent="0.55000000000000004">
      <c r="A3298" s="289" t="s">
        <v>3908</v>
      </c>
      <c r="B3298" s="290">
        <v>26692</v>
      </c>
      <c r="D3298" s="291" t="s">
        <v>10350</v>
      </c>
      <c r="E3298" s="292">
        <v>26692</v>
      </c>
    </row>
    <row r="3299" spans="1:5" ht="14.4" x14ac:dyDescent="0.55000000000000004">
      <c r="A3299" s="289" t="s">
        <v>3909</v>
      </c>
      <c r="B3299" s="290">
        <v>908038</v>
      </c>
      <c r="D3299" s="291" t="s">
        <v>10351</v>
      </c>
      <c r="E3299" s="292">
        <v>908038</v>
      </c>
    </row>
    <row r="3300" spans="1:5" ht="14.4" x14ac:dyDescent="0.55000000000000004">
      <c r="A3300" s="289" t="s">
        <v>3910</v>
      </c>
      <c r="B3300" s="290">
        <v>25979</v>
      </c>
      <c r="D3300" s="291" t="s">
        <v>10352</v>
      </c>
      <c r="E3300" s="292">
        <v>25979</v>
      </c>
    </row>
    <row r="3301" spans="1:5" ht="14.4" x14ac:dyDescent="0.55000000000000004">
      <c r="A3301" s="289" t="s">
        <v>3695</v>
      </c>
      <c r="B3301" s="290">
        <v>4349.26</v>
      </c>
      <c r="D3301" s="291" t="s">
        <v>10353</v>
      </c>
      <c r="E3301" s="292">
        <v>4349.26</v>
      </c>
    </row>
    <row r="3302" spans="1:5" ht="14.4" x14ac:dyDescent="0.55000000000000004">
      <c r="A3302" s="289" t="s">
        <v>3911</v>
      </c>
      <c r="B3302" s="290">
        <v>68455</v>
      </c>
      <c r="D3302" s="291" t="s">
        <v>10354</v>
      </c>
      <c r="E3302" s="292">
        <v>68455</v>
      </c>
    </row>
    <row r="3303" spans="1:5" ht="14.4" x14ac:dyDescent="0.55000000000000004">
      <c r="A3303" s="289" t="s">
        <v>3912</v>
      </c>
      <c r="B3303" s="290">
        <v>633698.99</v>
      </c>
      <c r="D3303" s="291" t="s">
        <v>10355</v>
      </c>
      <c r="E3303" s="292">
        <v>633698.99</v>
      </c>
    </row>
    <row r="3304" spans="1:5" ht="14.4" x14ac:dyDescent="0.55000000000000004">
      <c r="A3304" s="289" t="s">
        <v>3913</v>
      </c>
      <c r="B3304" s="290">
        <v>178446</v>
      </c>
      <c r="D3304" s="291" t="s">
        <v>10356</v>
      </c>
      <c r="E3304" s="292">
        <v>178446</v>
      </c>
    </row>
    <row r="3305" spans="1:5" ht="14.4" x14ac:dyDescent="0.55000000000000004">
      <c r="A3305" s="289" t="s">
        <v>3914</v>
      </c>
      <c r="B3305" s="290">
        <v>68422</v>
      </c>
      <c r="D3305" s="291" t="s">
        <v>10357</v>
      </c>
      <c r="E3305" s="292">
        <v>68422</v>
      </c>
    </row>
    <row r="3306" spans="1:5" ht="14.4" x14ac:dyDescent="0.55000000000000004">
      <c r="A3306" s="289" t="s">
        <v>3915</v>
      </c>
      <c r="B3306" s="290">
        <v>290519</v>
      </c>
      <c r="D3306" s="291" t="s">
        <v>10358</v>
      </c>
      <c r="E3306" s="292">
        <v>290519</v>
      </c>
    </row>
    <row r="3307" spans="1:5" ht="14.4" x14ac:dyDescent="0.55000000000000004">
      <c r="A3307" s="289" t="s">
        <v>3916</v>
      </c>
      <c r="B3307" s="290">
        <v>928919.47</v>
      </c>
      <c r="D3307" s="291" t="s">
        <v>10359</v>
      </c>
      <c r="E3307" s="292">
        <v>928919.47</v>
      </c>
    </row>
    <row r="3308" spans="1:5" ht="14.4" x14ac:dyDescent="0.55000000000000004">
      <c r="A3308" s="289" t="s">
        <v>3917</v>
      </c>
      <c r="B3308" s="290">
        <v>5132</v>
      </c>
      <c r="D3308" s="291" t="s">
        <v>10360</v>
      </c>
      <c r="E3308" s="292">
        <v>5132</v>
      </c>
    </row>
    <row r="3309" spans="1:5" ht="14.4" x14ac:dyDescent="0.55000000000000004">
      <c r="A3309" s="289" t="s">
        <v>3918</v>
      </c>
      <c r="B3309" s="290">
        <v>9245</v>
      </c>
      <c r="D3309" s="291" t="s">
        <v>10361</v>
      </c>
      <c r="E3309" s="292">
        <v>9245</v>
      </c>
    </row>
    <row r="3310" spans="1:5" ht="14.4" x14ac:dyDescent="0.55000000000000004">
      <c r="A3310" s="289" t="s">
        <v>3919</v>
      </c>
      <c r="B3310" s="290">
        <v>457808</v>
      </c>
      <c r="D3310" s="291" t="s">
        <v>10362</v>
      </c>
      <c r="E3310" s="292">
        <v>457808</v>
      </c>
    </row>
    <row r="3311" spans="1:5" ht="14.4" x14ac:dyDescent="0.55000000000000004">
      <c r="A3311" s="289" t="s">
        <v>3920</v>
      </c>
      <c r="B3311" s="290">
        <v>19796</v>
      </c>
      <c r="D3311" s="291" t="s">
        <v>10363</v>
      </c>
      <c r="E3311" s="292">
        <v>19796</v>
      </c>
    </row>
    <row r="3312" spans="1:5" ht="14.4" x14ac:dyDescent="0.55000000000000004">
      <c r="A3312" s="289" t="s">
        <v>3921</v>
      </c>
      <c r="B3312" s="290">
        <v>14812.99</v>
      </c>
      <c r="D3312" s="291" t="s">
        <v>10364</v>
      </c>
      <c r="E3312" s="292">
        <v>14812.99</v>
      </c>
    </row>
    <row r="3313" spans="1:5" ht="14.4" x14ac:dyDescent="0.55000000000000004">
      <c r="A3313" s="289" t="s">
        <v>3922</v>
      </c>
      <c r="B3313" s="290">
        <v>715951</v>
      </c>
      <c r="D3313" s="291" t="s">
        <v>10365</v>
      </c>
      <c r="E3313" s="292">
        <v>715951</v>
      </c>
    </row>
    <row r="3314" spans="1:5" ht="14.4" x14ac:dyDescent="0.55000000000000004">
      <c r="A3314" s="289" t="s">
        <v>5056</v>
      </c>
      <c r="B3314" s="290">
        <v>4249</v>
      </c>
      <c r="D3314" s="291" t="s">
        <v>10512</v>
      </c>
      <c r="E3314" s="292">
        <v>4249</v>
      </c>
    </row>
    <row r="3315" spans="1:5" ht="14.4" x14ac:dyDescent="0.55000000000000004">
      <c r="A3315" s="289" t="s">
        <v>3923</v>
      </c>
      <c r="B3315" s="290">
        <v>311607</v>
      </c>
      <c r="D3315" s="291" t="s">
        <v>10366</v>
      </c>
      <c r="E3315" s="292">
        <v>311607</v>
      </c>
    </row>
    <row r="3316" spans="1:5" ht="14.4" x14ac:dyDescent="0.55000000000000004">
      <c r="A3316" s="289" t="s">
        <v>3924</v>
      </c>
      <c r="B3316" s="290">
        <v>54130</v>
      </c>
      <c r="D3316" s="291" t="s">
        <v>10367</v>
      </c>
      <c r="E3316" s="292">
        <v>54130</v>
      </c>
    </row>
    <row r="3317" spans="1:5" ht="14.4" x14ac:dyDescent="0.55000000000000004">
      <c r="A3317" s="289" t="s">
        <v>3925</v>
      </c>
      <c r="B3317" s="290">
        <v>20597</v>
      </c>
      <c r="D3317" s="291" t="s">
        <v>10368</v>
      </c>
      <c r="E3317" s="292">
        <v>20597</v>
      </c>
    </row>
    <row r="3318" spans="1:5" ht="14.4" x14ac:dyDescent="0.55000000000000004">
      <c r="A3318" s="289" t="s">
        <v>3926</v>
      </c>
      <c r="B3318" s="290">
        <v>325517</v>
      </c>
      <c r="D3318" s="291" t="s">
        <v>10369</v>
      </c>
      <c r="E3318" s="292">
        <v>325517</v>
      </c>
    </row>
    <row r="3319" spans="1:5" ht="14.4" x14ac:dyDescent="0.55000000000000004">
      <c r="A3319" s="289" t="s">
        <v>3927</v>
      </c>
      <c r="B3319" s="290">
        <v>120945</v>
      </c>
      <c r="D3319" s="291" t="s">
        <v>10370</v>
      </c>
      <c r="E3319" s="292">
        <v>120945</v>
      </c>
    </row>
    <row r="3320" spans="1:5" ht="14.4" x14ac:dyDescent="0.55000000000000004">
      <c r="A3320" s="289" t="s">
        <v>3928</v>
      </c>
      <c r="B3320" s="290">
        <v>231564</v>
      </c>
      <c r="D3320" s="291" t="s">
        <v>10371</v>
      </c>
      <c r="E3320" s="292">
        <v>231564</v>
      </c>
    </row>
    <row r="3321" spans="1:5" ht="14.4" x14ac:dyDescent="0.55000000000000004">
      <c r="A3321" s="289" t="s">
        <v>3929</v>
      </c>
      <c r="B3321" s="290">
        <v>294846.07</v>
      </c>
      <c r="D3321" s="291" t="s">
        <v>10372</v>
      </c>
      <c r="E3321" s="292">
        <v>294846.07</v>
      </c>
    </row>
    <row r="3322" spans="1:5" ht="14.4" x14ac:dyDescent="0.55000000000000004">
      <c r="A3322" s="289" t="s">
        <v>3930</v>
      </c>
      <c r="B3322" s="290">
        <v>32192</v>
      </c>
      <c r="D3322" s="291" t="s">
        <v>10373</v>
      </c>
      <c r="E3322" s="292">
        <v>32192</v>
      </c>
    </row>
    <row r="3323" spans="1:5" ht="14.4" x14ac:dyDescent="0.55000000000000004">
      <c r="A3323" s="289" t="s">
        <v>3931</v>
      </c>
      <c r="B3323" s="290">
        <v>226064</v>
      </c>
      <c r="D3323" s="291" t="s">
        <v>10374</v>
      </c>
      <c r="E3323" s="292">
        <v>226064</v>
      </c>
    </row>
    <row r="3324" spans="1:5" ht="14.4" x14ac:dyDescent="0.55000000000000004">
      <c r="A3324" s="289" t="s">
        <v>3932</v>
      </c>
      <c r="B3324" s="290">
        <v>300238</v>
      </c>
      <c r="D3324" s="291" t="s">
        <v>10375</v>
      </c>
      <c r="E3324" s="292">
        <v>300238</v>
      </c>
    </row>
    <row r="3325" spans="1:5" ht="14.4" x14ac:dyDescent="0.55000000000000004">
      <c r="A3325" s="289" t="s">
        <v>3933</v>
      </c>
      <c r="B3325" s="290">
        <v>46805</v>
      </c>
      <c r="D3325" s="291" t="s">
        <v>10376</v>
      </c>
      <c r="E3325" s="292">
        <v>46805</v>
      </c>
    </row>
    <row r="3326" spans="1:5" ht="14.4" x14ac:dyDescent="0.55000000000000004">
      <c r="A3326" s="289" t="s">
        <v>3934</v>
      </c>
      <c r="B3326" s="290">
        <v>64317.29</v>
      </c>
      <c r="D3326" s="291" t="s">
        <v>10377</v>
      </c>
      <c r="E3326" s="292">
        <v>64317.29</v>
      </c>
    </row>
    <row r="3327" spans="1:5" ht="14.4" x14ac:dyDescent="0.55000000000000004">
      <c r="A3327" s="289" t="s">
        <v>3935</v>
      </c>
      <c r="B3327" s="290">
        <v>32316</v>
      </c>
      <c r="D3327" s="291" t="s">
        <v>10378</v>
      </c>
      <c r="E3327" s="292">
        <v>32316</v>
      </c>
    </row>
    <row r="3328" spans="1:5" ht="14.4" x14ac:dyDescent="0.55000000000000004">
      <c r="A3328" s="289" t="s">
        <v>3936</v>
      </c>
      <c r="B3328" s="290">
        <v>76023</v>
      </c>
      <c r="D3328" s="291" t="s">
        <v>10379</v>
      </c>
      <c r="E3328" s="292">
        <v>76023</v>
      </c>
    </row>
    <row r="3329" spans="1:5" ht="14.4" x14ac:dyDescent="0.55000000000000004">
      <c r="A3329" s="289" t="s">
        <v>3937</v>
      </c>
      <c r="B3329" s="290">
        <v>7029.99</v>
      </c>
      <c r="D3329" s="291" t="s">
        <v>10380</v>
      </c>
      <c r="E3329" s="292">
        <v>7029.99</v>
      </c>
    </row>
    <row r="3330" spans="1:5" ht="14.4" x14ac:dyDescent="0.55000000000000004">
      <c r="A3330" s="289" t="s">
        <v>3696</v>
      </c>
      <c r="B3330" s="290">
        <v>105152.96000000001</v>
      </c>
      <c r="D3330" s="291" t="s">
        <v>10381</v>
      </c>
      <c r="E3330" s="292">
        <v>105152.96000000001</v>
      </c>
    </row>
    <row r="3331" spans="1:5" ht="14.4" x14ac:dyDescent="0.55000000000000004">
      <c r="A3331" s="289" t="s">
        <v>3938</v>
      </c>
      <c r="B3331" s="290">
        <v>13359</v>
      </c>
      <c r="D3331" s="291" t="s">
        <v>10382</v>
      </c>
      <c r="E3331" s="292">
        <v>13359</v>
      </c>
    </row>
    <row r="3332" spans="1:5" ht="14.4" x14ac:dyDescent="0.55000000000000004">
      <c r="A3332" s="289" t="s">
        <v>3939</v>
      </c>
      <c r="B3332" s="290">
        <v>27072</v>
      </c>
      <c r="D3332" s="291" t="s">
        <v>10383</v>
      </c>
      <c r="E3332" s="292">
        <v>27072</v>
      </c>
    </row>
    <row r="3333" spans="1:5" ht="14.4" x14ac:dyDescent="0.55000000000000004">
      <c r="A3333" s="289" t="s">
        <v>3940</v>
      </c>
      <c r="B3333" s="290">
        <v>1462483</v>
      </c>
      <c r="D3333" s="291" t="s">
        <v>10384</v>
      </c>
      <c r="E3333" s="292">
        <v>1462483</v>
      </c>
    </row>
    <row r="3334" spans="1:5" ht="14.4" x14ac:dyDescent="0.55000000000000004">
      <c r="A3334" s="289" t="s">
        <v>3941</v>
      </c>
      <c r="B3334" s="290">
        <v>70049</v>
      </c>
      <c r="D3334" s="291" t="s">
        <v>10385</v>
      </c>
      <c r="E3334" s="292">
        <v>70049</v>
      </c>
    </row>
    <row r="3335" spans="1:5" ht="14.4" x14ac:dyDescent="0.55000000000000004">
      <c r="A3335" s="289" t="s">
        <v>3942</v>
      </c>
      <c r="B3335" s="290">
        <v>15886</v>
      </c>
      <c r="D3335" s="291" t="s">
        <v>10386</v>
      </c>
      <c r="E3335" s="292">
        <v>15886</v>
      </c>
    </row>
    <row r="3336" spans="1:5" ht="14.4" x14ac:dyDescent="0.55000000000000004">
      <c r="A3336" s="289" t="s">
        <v>3943</v>
      </c>
      <c r="B3336" s="290">
        <v>2769</v>
      </c>
      <c r="D3336" s="291" t="s">
        <v>10387</v>
      </c>
      <c r="E3336" s="292">
        <v>2769</v>
      </c>
    </row>
    <row r="3337" spans="1:5" ht="14.4" x14ac:dyDescent="0.55000000000000004">
      <c r="A3337" s="289" t="s">
        <v>3944</v>
      </c>
      <c r="B3337" s="290">
        <v>8070</v>
      </c>
      <c r="D3337" s="291" t="s">
        <v>10388</v>
      </c>
      <c r="E3337" s="292">
        <v>8070</v>
      </c>
    </row>
    <row r="3338" spans="1:5" ht="14.4" x14ac:dyDescent="0.55000000000000004">
      <c r="A3338" s="289" t="s">
        <v>3945</v>
      </c>
      <c r="B3338" s="290">
        <v>228839</v>
      </c>
      <c r="D3338" s="291" t="s">
        <v>10389</v>
      </c>
      <c r="E3338" s="292">
        <v>228839</v>
      </c>
    </row>
    <row r="3339" spans="1:5" ht="14.4" x14ac:dyDescent="0.55000000000000004">
      <c r="A3339" s="289" t="s">
        <v>3946</v>
      </c>
      <c r="B3339" s="290">
        <v>38550</v>
      </c>
      <c r="D3339" s="291" t="s">
        <v>10390</v>
      </c>
      <c r="E3339" s="292">
        <v>38550</v>
      </c>
    </row>
    <row r="3340" spans="1:5" ht="14.4" x14ac:dyDescent="0.55000000000000004">
      <c r="A3340" s="289" t="s">
        <v>3947</v>
      </c>
      <c r="B3340" s="290">
        <v>54982</v>
      </c>
      <c r="D3340" s="291" t="s">
        <v>10391</v>
      </c>
      <c r="E3340" s="292">
        <v>54982</v>
      </c>
    </row>
    <row r="3341" spans="1:5" ht="14.4" x14ac:dyDescent="0.55000000000000004">
      <c r="A3341" s="289" t="s">
        <v>3948</v>
      </c>
      <c r="B3341" s="290">
        <v>3829817</v>
      </c>
      <c r="D3341" s="291" t="s">
        <v>10392</v>
      </c>
      <c r="E3341" s="292">
        <v>3829817</v>
      </c>
    </row>
    <row r="3342" spans="1:5" ht="14.4" x14ac:dyDescent="0.55000000000000004">
      <c r="A3342" s="289" t="s">
        <v>3949</v>
      </c>
      <c r="B3342" s="290">
        <v>10737</v>
      </c>
      <c r="D3342" s="291" t="s">
        <v>10393</v>
      </c>
      <c r="E3342" s="292">
        <v>10737</v>
      </c>
    </row>
    <row r="3343" spans="1:5" ht="14.4" x14ac:dyDescent="0.55000000000000004">
      <c r="A3343" s="289" t="s">
        <v>3950</v>
      </c>
      <c r="B3343" s="290">
        <v>3922.98</v>
      </c>
      <c r="D3343" s="291" t="s">
        <v>10394</v>
      </c>
      <c r="E3343" s="292">
        <v>3922.98</v>
      </c>
    </row>
    <row r="3344" spans="1:5" ht="14.4" x14ac:dyDescent="0.55000000000000004">
      <c r="A3344" s="289" t="s">
        <v>3951</v>
      </c>
      <c r="B3344" s="290">
        <v>14232</v>
      </c>
      <c r="D3344" s="291" t="s">
        <v>10395</v>
      </c>
      <c r="E3344" s="292">
        <v>14232</v>
      </c>
    </row>
    <row r="3345" spans="1:5" ht="14.4" x14ac:dyDescent="0.55000000000000004">
      <c r="A3345" s="289" t="s">
        <v>3952</v>
      </c>
      <c r="B3345" s="290">
        <v>38820</v>
      </c>
      <c r="D3345" s="291" t="s">
        <v>10396</v>
      </c>
      <c r="E3345" s="292">
        <v>38820</v>
      </c>
    </row>
    <row r="3346" spans="1:5" ht="14.4" x14ac:dyDescent="0.55000000000000004">
      <c r="A3346" s="289" t="s">
        <v>3953</v>
      </c>
      <c r="B3346" s="290">
        <v>28299</v>
      </c>
      <c r="D3346" s="291" t="s">
        <v>10397</v>
      </c>
      <c r="E3346" s="292">
        <v>28299</v>
      </c>
    </row>
    <row r="3347" spans="1:5" ht="14.4" x14ac:dyDescent="0.55000000000000004">
      <c r="A3347" s="289" t="s">
        <v>3954</v>
      </c>
      <c r="B3347" s="290">
        <v>13189</v>
      </c>
      <c r="D3347" s="291" t="s">
        <v>10398</v>
      </c>
      <c r="E3347" s="292">
        <v>13189</v>
      </c>
    </row>
    <row r="3348" spans="1:5" ht="14.4" x14ac:dyDescent="0.55000000000000004">
      <c r="A3348" s="289" t="s">
        <v>3955</v>
      </c>
      <c r="B3348" s="290">
        <v>16037</v>
      </c>
      <c r="D3348" s="291" t="s">
        <v>10399</v>
      </c>
      <c r="E3348" s="292">
        <v>16037</v>
      </c>
    </row>
    <row r="3349" spans="1:5" ht="14.4" x14ac:dyDescent="0.55000000000000004">
      <c r="A3349" s="289" t="s">
        <v>3956</v>
      </c>
      <c r="B3349" s="290">
        <v>3363</v>
      </c>
      <c r="D3349" s="291" t="s">
        <v>10400</v>
      </c>
      <c r="E3349" s="292">
        <v>3363</v>
      </c>
    </row>
    <row r="3350" spans="1:5" ht="14.4" x14ac:dyDescent="0.55000000000000004">
      <c r="A3350" s="289" t="s">
        <v>3957</v>
      </c>
      <c r="B3350" s="290">
        <v>18888</v>
      </c>
      <c r="D3350" s="291" t="s">
        <v>10401</v>
      </c>
      <c r="E3350" s="292">
        <v>18888</v>
      </c>
    </row>
    <row r="3351" spans="1:5" ht="14.4" x14ac:dyDescent="0.55000000000000004">
      <c r="A3351" s="289" t="s">
        <v>3958</v>
      </c>
      <c r="B3351" s="290">
        <v>13353</v>
      </c>
      <c r="D3351" s="291" t="s">
        <v>10402</v>
      </c>
      <c r="E3351" s="292">
        <v>13353</v>
      </c>
    </row>
    <row r="3352" spans="1:5" ht="14.4" x14ac:dyDescent="0.55000000000000004">
      <c r="A3352" s="289" t="s">
        <v>3959</v>
      </c>
      <c r="B3352" s="290">
        <v>12079</v>
      </c>
      <c r="D3352" s="291" t="s">
        <v>10403</v>
      </c>
      <c r="E3352" s="292">
        <v>12079</v>
      </c>
    </row>
    <row r="3353" spans="1:5" ht="14.4" x14ac:dyDescent="0.55000000000000004">
      <c r="A3353" s="289" t="s">
        <v>3960</v>
      </c>
      <c r="B3353" s="290">
        <v>2383.88</v>
      </c>
      <c r="D3353" s="291" t="s">
        <v>10404</v>
      </c>
      <c r="E3353" s="292">
        <v>2383.88</v>
      </c>
    </row>
    <row r="3354" spans="1:5" ht="14.4" x14ac:dyDescent="0.55000000000000004">
      <c r="A3354" s="289" t="s">
        <v>3961</v>
      </c>
      <c r="B3354" s="290">
        <v>8268</v>
      </c>
      <c r="D3354" s="291" t="s">
        <v>10405</v>
      </c>
      <c r="E3354" s="292">
        <v>8268</v>
      </c>
    </row>
    <row r="3355" spans="1:5" ht="14.4" x14ac:dyDescent="0.55000000000000004">
      <c r="A3355" s="289" t="s">
        <v>3962</v>
      </c>
      <c r="B3355" s="290">
        <v>17927</v>
      </c>
      <c r="D3355" s="291" t="s">
        <v>10406</v>
      </c>
      <c r="E3355" s="292">
        <v>17927</v>
      </c>
    </row>
    <row r="3356" spans="1:5" ht="14.4" x14ac:dyDescent="0.55000000000000004">
      <c r="A3356" s="289" t="s">
        <v>3963</v>
      </c>
      <c r="B3356" s="290">
        <v>16999</v>
      </c>
      <c r="D3356" s="291" t="s">
        <v>10407</v>
      </c>
      <c r="E3356" s="292">
        <v>16999</v>
      </c>
    </row>
    <row r="3357" spans="1:5" ht="14.4" x14ac:dyDescent="0.55000000000000004">
      <c r="A3357" s="289" t="s">
        <v>3964</v>
      </c>
      <c r="B3357" s="290">
        <v>69425</v>
      </c>
      <c r="D3357" s="291" t="s">
        <v>10408</v>
      </c>
      <c r="E3357" s="292">
        <v>69425</v>
      </c>
    </row>
    <row r="3358" spans="1:5" ht="14.4" x14ac:dyDescent="0.55000000000000004">
      <c r="A3358" s="289" t="s">
        <v>3965</v>
      </c>
      <c r="B3358" s="290">
        <v>2083.4699999999998</v>
      </c>
      <c r="D3358" s="291" t="s">
        <v>10409</v>
      </c>
      <c r="E3358" s="292">
        <v>2083.4699999999998</v>
      </c>
    </row>
    <row r="3359" spans="1:5" ht="14.4" x14ac:dyDescent="0.55000000000000004">
      <c r="A3359" s="289" t="s">
        <v>3966</v>
      </c>
      <c r="B3359" s="290">
        <v>9610</v>
      </c>
      <c r="D3359" s="291" t="s">
        <v>10410</v>
      </c>
      <c r="E3359" s="292">
        <v>9610</v>
      </c>
    </row>
    <row r="3360" spans="1:5" ht="14.4" x14ac:dyDescent="0.55000000000000004">
      <c r="A3360" s="289" t="s">
        <v>3967</v>
      </c>
      <c r="B3360" s="290">
        <v>17446</v>
      </c>
      <c r="D3360" s="291" t="s">
        <v>10411</v>
      </c>
      <c r="E3360" s="292">
        <v>17446</v>
      </c>
    </row>
    <row r="3361" spans="1:5" ht="14.4" x14ac:dyDescent="0.55000000000000004">
      <c r="A3361" s="289" t="s">
        <v>3968</v>
      </c>
      <c r="B3361" s="290">
        <v>17994</v>
      </c>
      <c r="D3361" s="291" t="s">
        <v>10412</v>
      </c>
      <c r="E3361" s="292">
        <v>17994</v>
      </c>
    </row>
    <row r="3362" spans="1:5" ht="14.4" x14ac:dyDescent="0.55000000000000004">
      <c r="A3362" s="289" t="s">
        <v>3969</v>
      </c>
      <c r="B3362" s="290">
        <v>15442</v>
      </c>
      <c r="D3362" s="291" t="s">
        <v>10413</v>
      </c>
      <c r="E3362" s="292">
        <v>15442</v>
      </c>
    </row>
    <row r="3363" spans="1:5" ht="14.4" x14ac:dyDescent="0.55000000000000004">
      <c r="A3363" s="289" t="s">
        <v>3970</v>
      </c>
      <c r="B3363" s="290">
        <v>10041</v>
      </c>
      <c r="D3363" s="291" t="s">
        <v>10414</v>
      </c>
      <c r="E3363" s="292">
        <v>10041</v>
      </c>
    </row>
    <row r="3364" spans="1:5" ht="14.4" x14ac:dyDescent="0.55000000000000004">
      <c r="A3364" s="289" t="s">
        <v>3971</v>
      </c>
      <c r="B3364" s="290">
        <v>6494</v>
      </c>
      <c r="D3364" s="291" t="s">
        <v>10415</v>
      </c>
      <c r="E3364" s="292">
        <v>6494</v>
      </c>
    </row>
    <row r="3365" spans="1:5" ht="14.4" x14ac:dyDescent="0.55000000000000004">
      <c r="A3365" s="289" t="s">
        <v>3972</v>
      </c>
      <c r="B3365" s="290">
        <v>52384</v>
      </c>
      <c r="D3365" s="291" t="s">
        <v>10416</v>
      </c>
      <c r="E3365" s="292">
        <v>52384</v>
      </c>
    </row>
    <row r="3366" spans="1:5" ht="14.4" x14ac:dyDescent="0.55000000000000004">
      <c r="A3366" s="289" t="s">
        <v>3973</v>
      </c>
      <c r="B3366" s="290">
        <v>5404</v>
      </c>
      <c r="D3366" s="291" t="s">
        <v>10417</v>
      </c>
      <c r="E3366" s="292">
        <v>5404</v>
      </c>
    </row>
    <row r="3367" spans="1:5" ht="14.4" x14ac:dyDescent="0.55000000000000004">
      <c r="A3367" s="289" t="s">
        <v>3974</v>
      </c>
      <c r="B3367" s="290">
        <v>7504</v>
      </c>
      <c r="D3367" s="291" t="s">
        <v>10418</v>
      </c>
      <c r="E3367" s="292">
        <v>7504</v>
      </c>
    </row>
    <row r="3368" spans="1:5" ht="14.4" x14ac:dyDescent="0.55000000000000004">
      <c r="A3368" s="289" t="s">
        <v>3975</v>
      </c>
      <c r="B3368" s="290">
        <v>133881</v>
      </c>
      <c r="D3368" s="291" t="s">
        <v>10419</v>
      </c>
      <c r="E3368" s="292">
        <v>133881</v>
      </c>
    </row>
    <row r="3369" spans="1:5" ht="14.4" x14ac:dyDescent="0.55000000000000004">
      <c r="A3369" s="289" t="s">
        <v>3976</v>
      </c>
      <c r="B3369" s="290">
        <v>4378.1099999999997</v>
      </c>
      <c r="D3369" s="291" t="s">
        <v>10420</v>
      </c>
      <c r="E3369" s="292">
        <v>4378.1099999999997</v>
      </c>
    </row>
    <row r="3370" spans="1:5" ht="14.4" x14ac:dyDescent="0.55000000000000004">
      <c r="A3370" s="289" t="s">
        <v>3977</v>
      </c>
      <c r="B3370" s="290">
        <v>737783</v>
      </c>
      <c r="D3370" s="291" t="s">
        <v>10421</v>
      </c>
      <c r="E3370" s="292">
        <v>737783</v>
      </c>
    </row>
    <row r="3371" spans="1:5" ht="14.4" x14ac:dyDescent="0.55000000000000004">
      <c r="A3371" s="289" t="s">
        <v>3978</v>
      </c>
      <c r="B3371" s="290">
        <v>11765</v>
      </c>
      <c r="D3371" s="291" t="s">
        <v>10422</v>
      </c>
      <c r="E3371" s="292">
        <v>11765</v>
      </c>
    </row>
    <row r="3372" spans="1:5" ht="14.4" x14ac:dyDescent="0.55000000000000004">
      <c r="A3372" s="289" t="s">
        <v>3979</v>
      </c>
      <c r="B3372" s="290">
        <v>34415</v>
      </c>
      <c r="D3372" s="291" t="s">
        <v>10423</v>
      </c>
      <c r="E3372" s="292">
        <v>34415</v>
      </c>
    </row>
    <row r="3373" spans="1:5" ht="14.4" x14ac:dyDescent="0.55000000000000004">
      <c r="A3373" s="289" t="s">
        <v>3980</v>
      </c>
      <c r="B3373" s="290">
        <v>354997.85</v>
      </c>
      <c r="D3373" s="291" t="s">
        <v>10424</v>
      </c>
      <c r="E3373" s="292">
        <v>354997.85</v>
      </c>
    </row>
    <row r="3374" spans="1:5" ht="14.4" x14ac:dyDescent="0.55000000000000004">
      <c r="A3374" s="289" t="s">
        <v>3981</v>
      </c>
      <c r="B3374" s="290">
        <v>6709</v>
      </c>
      <c r="D3374" s="291" t="s">
        <v>10425</v>
      </c>
      <c r="E3374" s="292">
        <v>6709</v>
      </c>
    </row>
    <row r="3375" spans="1:5" ht="14.4" x14ac:dyDescent="0.55000000000000004">
      <c r="A3375" s="289" t="s">
        <v>3982</v>
      </c>
      <c r="B3375" s="290">
        <v>432086</v>
      </c>
      <c r="D3375" s="291" t="s">
        <v>10426</v>
      </c>
      <c r="E3375" s="292">
        <v>432086</v>
      </c>
    </row>
    <row r="3376" spans="1:5" ht="14.4" x14ac:dyDescent="0.55000000000000004">
      <c r="A3376" s="289" t="s">
        <v>3983</v>
      </c>
      <c r="B3376" s="290">
        <v>40600</v>
      </c>
      <c r="D3376" s="291" t="s">
        <v>10427</v>
      </c>
      <c r="E3376" s="292">
        <v>40600</v>
      </c>
    </row>
    <row r="3377" spans="1:5" ht="14.4" x14ac:dyDescent="0.55000000000000004">
      <c r="A3377" s="289" t="s">
        <v>3984</v>
      </c>
      <c r="B3377" s="290">
        <v>34927</v>
      </c>
      <c r="D3377" s="291" t="s">
        <v>10428</v>
      </c>
      <c r="E3377" s="292">
        <v>34927</v>
      </c>
    </row>
    <row r="3378" spans="1:5" ht="14.4" x14ac:dyDescent="0.55000000000000004">
      <c r="A3378" s="289" t="s">
        <v>3985</v>
      </c>
      <c r="B3378" s="290">
        <v>204016</v>
      </c>
      <c r="D3378" s="291" t="s">
        <v>10429</v>
      </c>
      <c r="E3378" s="292">
        <v>204016</v>
      </c>
    </row>
    <row r="3379" spans="1:5" ht="14.4" x14ac:dyDescent="0.55000000000000004">
      <c r="A3379" s="289" t="s">
        <v>3986</v>
      </c>
      <c r="B3379" s="290">
        <v>76580</v>
      </c>
      <c r="D3379" s="291" t="s">
        <v>10430</v>
      </c>
      <c r="E3379" s="292">
        <v>76580</v>
      </c>
    </row>
    <row r="3380" spans="1:5" ht="14.4" x14ac:dyDescent="0.55000000000000004">
      <c r="A3380" s="289" t="s">
        <v>3241</v>
      </c>
      <c r="B3380" s="290">
        <v>343180</v>
      </c>
      <c r="D3380" s="291" t="s">
        <v>9199</v>
      </c>
      <c r="E3380" s="292">
        <v>343180</v>
      </c>
    </row>
    <row r="3381" spans="1:5" ht="14.4" x14ac:dyDescent="0.55000000000000004">
      <c r="A3381" s="289" t="s">
        <v>3314</v>
      </c>
      <c r="B3381" s="290">
        <v>368001</v>
      </c>
      <c r="D3381" s="291" t="s">
        <v>9200</v>
      </c>
      <c r="E3381" s="292">
        <v>368001</v>
      </c>
    </row>
    <row r="3382" spans="1:5" ht="14.4" x14ac:dyDescent="0.55000000000000004">
      <c r="A3382" s="289" t="s">
        <v>3315</v>
      </c>
      <c r="B3382" s="290">
        <v>5673601.7199999997</v>
      </c>
      <c r="D3382" s="291" t="s">
        <v>9201</v>
      </c>
      <c r="E3382" s="292">
        <v>5673601.7199999997</v>
      </c>
    </row>
    <row r="3383" spans="1:5" ht="14.4" x14ac:dyDescent="0.55000000000000004">
      <c r="A3383" s="289" t="s">
        <v>3242</v>
      </c>
      <c r="B3383" s="290">
        <v>36862</v>
      </c>
      <c r="D3383" s="291" t="s">
        <v>9202</v>
      </c>
      <c r="E3383" s="292">
        <v>36862</v>
      </c>
    </row>
    <row r="3384" spans="1:5" ht="14.4" x14ac:dyDescent="0.55000000000000004">
      <c r="A3384" s="289" t="s">
        <v>4146</v>
      </c>
      <c r="B3384" s="290">
        <v>62985</v>
      </c>
      <c r="D3384" s="291" t="s">
        <v>10520</v>
      </c>
      <c r="E3384" s="292">
        <v>62985</v>
      </c>
    </row>
    <row r="3385" spans="1:5" ht="14.4" x14ac:dyDescent="0.55000000000000004">
      <c r="A3385" s="289" t="s">
        <v>3316</v>
      </c>
      <c r="B3385" s="290">
        <v>936492</v>
      </c>
      <c r="D3385" s="291" t="s">
        <v>9203</v>
      </c>
      <c r="E3385" s="292">
        <v>936492</v>
      </c>
    </row>
    <row r="3386" spans="1:5" ht="14.4" x14ac:dyDescent="0.55000000000000004">
      <c r="A3386" s="289" t="s">
        <v>3243</v>
      </c>
      <c r="B3386" s="290">
        <v>425485</v>
      </c>
      <c r="D3386" s="291" t="s">
        <v>9204</v>
      </c>
      <c r="E3386" s="292">
        <v>425485</v>
      </c>
    </row>
    <row r="3387" spans="1:5" ht="14.4" x14ac:dyDescent="0.55000000000000004">
      <c r="A3387" s="289" t="s">
        <v>3317</v>
      </c>
      <c r="B3387" s="290">
        <v>1075179.6599999999</v>
      </c>
      <c r="D3387" s="291" t="s">
        <v>9205</v>
      </c>
      <c r="E3387" s="292">
        <v>1075179.6599999999</v>
      </c>
    </row>
    <row r="3388" spans="1:5" ht="14.4" x14ac:dyDescent="0.55000000000000004">
      <c r="A3388" s="289" t="s">
        <v>3318</v>
      </c>
      <c r="B3388" s="290">
        <v>784765</v>
      </c>
      <c r="D3388" s="291" t="s">
        <v>9206</v>
      </c>
      <c r="E3388" s="292">
        <v>784765</v>
      </c>
    </row>
    <row r="3389" spans="1:5" ht="14.4" x14ac:dyDescent="0.55000000000000004">
      <c r="A3389" s="289" t="s">
        <v>3319</v>
      </c>
      <c r="B3389" s="290">
        <v>657371</v>
      </c>
      <c r="D3389" s="291" t="s">
        <v>9207</v>
      </c>
      <c r="E3389" s="292">
        <v>657371</v>
      </c>
    </row>
    <row r="3390" spans="1:5" ht="14.4" x14ac:dyDescent="0.55000000000000004">
      <c r="A3390" s="289" t="s">
        <v>3244</v>
      </c>
      <c r="B3390" s="290">
        <v>214355</v>
      </c>
      <c r="D3390" s="291" t="s">
        <v>9208</v>
      </c>
      <c r="E3390" s="292">
        <v>214355</v>
      </c>
    </row>
    <row r="3391" spans="1:5" ht="14.4" x14ac:dyDescent="0.55000000000000004">
      <c r="A3391" s="289" t="s">
        <v>3245</v>
      </c>
      <c r="B3391" s="290">
        <v>1953855</v>
      </c>
      <c r="D3391" s="291" t="s">
        <v>9209</v>
      </c>
      <c r="E3391" s="292">
        <v>1953855</v>
      </c>
    </row>
    <row r="3392" spans="1:5" ht="14.4" x14ac:dyDescent="0.55000000000000004">
      <c r="A3392" s="289" t="s">
        <v>3246</v>
      </c>
      <c r="B3392" s="290">
        <v>937566</v>
      </c>
      <c r="D3392" s="291" t="s">
        <v>9210</v>
      </c>
      <c r="E3392" s="292">
        <v>937566</v>
      </c>
    </row>
    <row r="3393" spans="1:5" ht="14.4" x14ac:dyDescent="0.55000000000000004">
      <c r="A3393" s="289" t="s">
        <v>3320</v>
      </c>
      <c r="B3393" s="290">
        <v>137156</v>
      </c>
      <c r="D3393" s="291" t="s">
        <v>9211</v>
      </c>
      <c r="E3393" s="292">
        <v>137156</v>
      </c>
    </row>
    <row r="3394" spans="1:5" ht="14.4" x14ac:dyDescent="0.55000000000000004">
      <c r="A3394" s="289" t="s">
        <v>3247</v>
      </c>
      <c r="B3394" s="290">
        <v>1593859</v>
      </c>
      <c r="D3394" s="291" t="s">
        <v>9212</v>
      </c>
      <c r="E3394" s="292">
        <v>1593859</v>
      </c>
    </row>
    <row r="3395" spans="1:5" ht="14.4" x14ac:dyDescent="0.55000000000000004">
      <c r="A3395" s="289" t="s">
        <v>3321</v>
      </c>
      <c r="B3395" s="290">
        <v>69784</v>
      </c>
      <c r="D3395" s="291" t="s">
        <v>9213</v>
      </c>
      <c r="E3395" s="292">
        <v>69784</v>
      </c>
    </row>
    <row r="3396" spans="1:5" ht="14.4" x14ac:dyDescent="0.55000000000000004">
      <c r="A3396" s="289" t="s">
        <v>3322</v>
      </c>
      <c r="B3396" s="290">
        <v>93402</v>
      </c>
      <c r="D3396" s="291" t="s">
        <v>9214</v>
      </c>
      <c r="E3396" s="292">
        <v>93402</v>
      </c>
    </row>
    <row r="3397" spans="1:5" ht="14.4" x14ac:dyDescent="0.55000000000000004">
      <c r="A3397" s="289" t="s">
        <v>3323</v>
      </c>
      <c r="B3397" s="290">
        <v>2981235.49</v>
      </c>
      <c r="D3397" s="291" t="s">
        <v>9215</v>
      </c>
      <c r="E3397" s="292">
        <v>2981235.49</v>
      </c>
    </row>
    <row r="3398" spans="1:5" ht="14.4" x14ac:dyDescent="0.55000000000000004">
      <c r="A3398" s="289" t="s">
        <v>3324</v>
      </c>
      <c r="B3398" s="290">
        <v>161751</v>
      </c>
      <c r="D3398" s="291" t="s">
        <v>9216</v>
      </c>
      <c r="E3398" s="292">
        <v>161751</v>
      </c>
    </row>
    <row r="3399" spans="1:5" ht="14.4" x14ac:dyDescent="0.55000000000000004">
      <c r="A3399" s="289" t="s">
        <v>3325</v>
      </c>
      <c r="B3399" s="290">
        <v>25053</v>
      </c>
      <c r="D3399" s="291" t="s">
        <v>9217</v>
      </c>
      <c r="E3399" s="292">
        <v>25053</v>
      </c>
    </row>
    <row r="3400" spans="1:5" ht="14.4" x14ac:dyDescent="0.55000000000000004">
      <c r="A3400" s="289" t="s">
        <v>3326</v>
      </c>
      <c r="B3400" s="290">
        <v>5679169.8700000001</v>
      </c>
      <c r="D3400" s="291" t="s">
        <v>9218</v>
      </c>
      <c r="E3400" s="292">
        <v>5679169.8700000001</v>
      </c>
    </row>
    <row r="3401" spans="1:5" ht="14.4" x14ac:dyDescent="0.55000000000000004">
      <c r="A3401" s="289" t="s">
        <v>3248</v>
      </c>
      <c r="B3401" s="290">
        <v>880668</v>
      </c>
      <c r="D3401" s="291" t="s">
        <v>9219</v>
      </c>
      <c r="E3401" s="292">
        <v>880668</v>
      </c>
    </row>
    <row r="3402" spans="1:5" ht="14.4" x14ac:dyDescent="0.55000000000000004">
      <c r="A3402" s="289" t="s">
        <v>4147</v>
      </c>
      <c r="B3402" s="290">
        <v>25411</v>
      </c>
      <c r="D3402" s="291" t="s">
        <v>10521</v>
      </c>
      <c r="E3402" s="292">
        <v>25411</v>
      </c>
    </row>
    <row r="3403" spans="1:5" ht="14.4" x14ac:dyDescent="0.55000000000000004">
      <c r="A3403" s="289" t="s">
        <v>3327</v>
      </c>
      <c r="B3403" s="290">
        <v>36862</v>
      </c>
      <c r="D3403" s="291" t="s">
        <v>9220</v>
      </c>
      <c r="E3403" s="292">
        <v>36862</v>
      </c>
    </row>
    <row r="3404" spans="1:5" ht="14.4" x14ac:dyDescent="0.55000000000000004">
      <c r="A3404" s="289" t="s">
        <v>3328</v>
      </c>
      <c r="B3404" s="290">
        <v>56902</v>
      </c>
      <c r="D3404" s="291" t="s">
        <v>9221</v>
      </c>
      <c r="E3404" s="292">
        <v>56902</v>
      </c>
    </row>
    <row r="3405" spans="1:5" ht="14.4" x14ac:dyDescent="0.55000000000000004">
      <c r="A3405" s="289" t="s">
        <v>3329</v>
      </c>
      <c r="B3405" s="290">
        <v>32926</v>
      </c>
      <c r="D3405" s="291" t="s">
        <v>9222</v>
      </c>
      <c r="E3405" s="292">
        <v>32926</v>
      </c>
    </row>
    <row r="3406" spans="1:5" ht="14.4" x14ac:dyDescent="0.55000000000000004">
      <c r="A3406" s="289" t="s">
        <v>4148</v>
      </c>
      <c r="B3406" s="290">
        <v>17539</v>
      </c>
      <c r="D3406" s="291" t="s">
        <v>9223</v>
      </c>
      <c r="E3406" s="292">
        <v>17539</v>
      </c>
    </row>
    <row r="3407" spans="1:5" ht="14.4" x14ac:dyDescent="0.55000000000000004">
      <c r="A3407" s="289" t="s">
        <v>3330</v>
      </c>
      <c r="B3407" s="290">
        <v>2618378</v>
      </c>
      <c r="D3407" s="291" t="s">
        <v>9224</v>
      </c>
      <c r="E3407" s="292">
        <v>2618378</v>
      </c>
    </row>
    <row r="3408" spans="1:5" ht="14.4" x14ac:dyDescent="0.55000000000000004">
      <c r="A3408" s="289" t="s">
        <v>3249</v>
      </c>
      <c r="B3408" s="290">
        <v>27201</v>
      </c>
      <c r="D3408" s="291" t="s">
        <v>10431</v>
      </c>
      <c r="E3408" s="292">
        <v>27201</v>
      </c>
    </row>
    <row r="3409" spans="1:5" ht="14.4" x14ac:dyDescent="0.55000000000000004">
      <c r="A3409" s="289" t="s">
        <v>3250</v>
      </c>
      <c r="B3409" s="290">
        <v>3480791.68</v>
      </c>
      <c r="D3409" s="291" t="s">
        <v>9225</v>
      </c>
      <c r="E3409" s="292">
        <v>3480791.68</v>
      </c>
    </row>
    <row r="3410" spans="1:5" ht="14.4" x14ac:dyDescent="0.55000000000000004">
      <c r="A3410" s="289" t="s">
        <v>3331</v>
      </c>
      <c r="B3410" s="290">
        <v>1368851.61</v>
      </c>
      <c r="D3410" s="291" t="s">
        <v>9226</v>
      </c>
      <c r="E3410" s="292">
        <v>1368851.61</v>
      </c>
    </row>
    <row r="3411" spans="1:5" ht="14.4" x14ac:dyDescent="0.55000000000000004">
      <c r="A3411" s="289" t="s">
        <v>3251</v>
      </c>
      <c r="B3411" s="290">
        <v>56902</v>
      </c>
      <c r="D3411" s="291" t="s">
        <v>9227</v>
      </c>
      <c r="E3411" s="292">
        <v>56902</v>
      </c>
    </row>
    <row r="3412" spans="1:5" ht="14.4" x14ac:dyDescent="0.55000000000000004">
      <c r="A3412" s="289" t="s">
        <v>3332</v>
      </c>
      <c r="B3412" s="290">
        <v>67279</v>
      </c>
      <c r="D3412" s="291" t="s">
        <v>9228</v>
      </c>
      <c r="E3412" s="292">
        <v>67279</v>
      </c>
    </row>
    <row r="3413" spans="1:5" ht="14.4" x14ac:dyDescent="0.55000000000000004">
      <c r="A3413" s="289" t="s">
        <v>3333</v>
      </c>
      <c r="B3413" s="290">
        <v>61196</v>
      </c>
      <c r="D3413" s="291" t="s">
        <v>9229</v>
      </c>
      <c r="E3413" s="292">
        <v>61196</v>
      </c>
    </row>
    <row r="3414" spans="1:5" ht="14.4" x14ac:dyDescent="0.55000000000000004">
      <c r="A3414" s="289" t="s">
        <v>3334</v>
      </c>
      <c r="B3414" s="290">
        <v>72140.69</v>
      </c>
      <c r="D3414" s="291" t="s">
        <v>9230</v>
      </c>
      <c r="E3414" s="292">
        <v>72140.69</v>
      </c>
    </row>
    <row r="3415" spans="1:5" ht="14.4" x14ac:dyDescent="0.55000000000000004">
      <c r="A3415" s="289" t="s">
        <v>3252</v>
      </c>
      <c r="B3415" s="290">
        <v>2312061</v>
      </c>
      <c r="D3415" s="291" t="s">
        <v>9231</v>
      </c>
      <c r="E3415" s="292">
        <v>2312061</v>
      </c>
    </row>
    <row r="3416" spans="1:5" ht="14.4" x14ac:dyDescent="0.55000000000000004">
      <c r="A3416" s="289" t="s">
        <v>3335</v>
      </c>
      <c r="B3416" s="290">
        <v>127756</v>
      </c>
      <c r="D3416" s="291" t="s">
        <v>9232</v>
      </c>
      <c r="E3416" s="292">
        <v>127756</v>
      </c>
    </row>
    <row r="3417" spans="1:5" ht="14.4" x14ac:dyDescent="0.55000000000000004">
      <c r="A3417" s="289" t="s">
        <v>3253</v>
      </c>
      <c r="B3417" s="290">
        <v>1582506.84</v>
      </c>
      <c r="D3417" s="291" t="s">
        <v>9233</v>
      </c>
      <c r="E3417" s="292">
        <v>1582506.84</v>
      </c>
    </row>
    <row r="3418" spans="1:5" ht="14.4" x14ac:dyDescent="0.55000000000000004">
      <c r="A3418" s="289" t="s">
        <v>3336</v>
      </c>
      <c r="B3418" s="290">
        <v>28632</v>
      </c>
      <c r="D3418" s="291" t="s">
        <v>9234</v>
      </c>
      <c r="E3418" s="292">
        <v>28632</v>
      </c>
    </row>
    <row r="3419" spans="1:5" ht="14.4" x14ac:dyDescent="0.55000000000000004">
      <c r="A3419" s="289" t="s">
        <v>3337</v>
      </c>
      <c r="B3419" s="290">
        <v>775461</v>
      </c>
      <c r="D3419" s="291" t="s">
        <v>9235</v>
      </c>
      <c r="E3419" s="292">
        <v>775461</v>
      </c>
    </row>
    <row r="3420" spans="1:5" ht="14.4" x14ac:dyDescent="0.55000000000000004">
      <c r="A3420" s="289" t="s">
        <v>3338</v>
      </c>
      <c r="B3420" s="290">
        <v>2681360</v>
      </c>
      <c r="D3420" s="291" t="s">
        <v>9236</v>
      </c>
      <c r="E3420" s="292">
        <v>2681360</v>
      </c>
    </row>
    <row r="3421" spans="1:5" ht="14.4" x14ac:dyDescent="0.55000000000000004">
      <c r="A3421" s="289" t="s">
        <v>3339</v>
      </c>
      <c r="B3421" s="290">
        <v>882815</v>
      </c>
      <c r="D3421" s="291" t="s">
        <v>9237</v>
      </c>
      <c r="E3421" s="292">
        <v>882815</v>
      </c>
    </row>
    <row r="3422" spans="1:5" ht="14.4" x14ac:dyDescent="0.55000000000000004">
      <c r="A3422" s="289" t="s">
        <v>3340</v>
      </c>
      <c r="B3422" s="290">
        <v>673474</v>
      </c>
      <c r="D3422" s="291" t="s">
        <v>9238</v>
      </c>
      <c r="E3422" s="292">
        <v>673474</v>
      </c>
    </row>
    <row r="3423" spans="1:5" ht="14.4" x14ac:dyDescent="0.55000000000000004">
      <c r="A3423" s="289" t="s">
        <v>3341</v>
      </c>
      <c r="B3423" s="290">
        <v>1376288</v>
      </c>
      <c r="D3423" s="291" t="s">
        <v>9239</v>
      </c>
      <c r="E3423" s="292">
        <v>1376288</v>
      </c>
    </row>
    <row r="3424" spans="1:5" ht="14.4" x14ac:dyDescent="0.55000000000000004">
      <c r="A3424" s="289" t="s">
        <v>3342</v>
      </c>
      <c r="B3424" s="290">
        <v>916811</v>
      </c>
      <c r="D3424" s="291" t="s">
        <v>9240</v>
      </c>
      <c r="E3424" s="292">
        <v>916811</v>
      </c>
    </row>
    <row r="3425" spans="1:5" ht="14.4" x14ac:dyDescent="0.55000000000000004">
      <c r="A3425" s="289" t="s">
        <v>3343</v>
      </c>
      <c r="B3425" s="290">
        <v>39104.839999999997</v>
      </c>
      <c r="D3425" s="291" t="s">
        <v>9241</v>
      </c>
      <c r="E3425" s="292">
        <v>39104.839999999997</v>
      </c>
    </row>
    <row r="3426" spans="1:5" ht="14.4" x14ac:dyDescent="0.55000000000000004">
      <c r="A3426" s="289" t="s">
        <v>3344</v>
      </c>
      <c r="B3426" s="290">
        <v>577571</v>
      </c>
      <c r="D3426" s="291" t="s">
        <v>9242</v>
      </c>
      <c r="E3426" s="292">
        <v>577571</v>
      </c>
    </row>
    <row r="3427" spans="1:5" ht="14.4" x14ac:dyDescent="0.55000000000000004">
      <c r="A3427" s="289" t="s">
        <v>3254</v>
      </c>
      <c r="B3427" s="290">
        <v>336040.26</v>
      </c>
      <c r="D3427" s="291" t="s">
        <v>9243</v>
      </c>
      <c r="E3427" s="292">
        <v>336040.26</v>
      </c>
    </row>
    <row r="3428" spans="1:5" ht="14.4" x14ac:dyDescent="0.55000000000000004">
      <c r="A3428" s="289" t="s">
        <v>3345</v>
      </c>
      <c r="B3428" s="290">
        <v>3908779</v>
      </c>
      <c r="D3428" s="291" t="s">
        <v>9244</v>
      </c>
      <c r="E3428" s="292">
        <v>3908779</v>
      </c>
    </row>
    <row r="3429" spans="1:5" ht="14.4" x14ac:dyDescent="0.55000000000000004">
      <c r="A3429" s="289" t="s">
        <v>3346</v>
      </c>
      <c r="B3429" s="290">
        <v>1995286.35</v>
      </c>
      <c r="D3429" s="291" t="s">
        <v>9245</v>
      </c>
      <c r="E3429" s="292">
        <v>1995286.35</v>
      </c>
    </row>
    <row r="3430" spans="1:5" ht="14.4" x14ac:dyDescent="0.55000000000000004">
      <c r="A3430" s="289" t="s">
        <v>3347</v>
      </c>
      <c r="B3430" s="290">
        <v>876007.23</v>
      </c>
      <c r="D3430" s="291" t="s">
        <v>9246</v>
      </c>
      <c r="E3430" s="292">
        <v>876007.23</v>
      </c>
    </row>
    <row r="3431" spans="1:5" ht="14.4" x14ac:dyDescent="0.55000000000000004">
      <c r="A3431" s="289" t="s">
        <v>3348</v>
      </c>
      <c r="B3431" s="290">
        <v>32210</v>
      </c>
      <c r="D3431" s="291" t="s">
        <v>9247</v>
      </c>
      <c r="E3431" s="292">
        <v>32210</v>
      </c>
    </row>
    <row r="3432" spans="1:5" ht="14.4" x14ac:dyDescent="0.55000000000000004">
      <c r="A3432" s="289" t="s">
        <v>3349</v>
      </c>
      <c r="B3432" s="290">
        <v>160320</v>
      </c>
      <c r="D3432" s="291" t="s">
        <v>9248</v>
      </c>
      <c r="E3432" s="292">
        <v>160320</v>
      </c>
    </row>
    <row r="3433" spans="1:5" ht="14.4" x14ac:dyDescent="0.55000000000000004">
      <c r="A3433" s="289" t="s">
        <v>3350</v>
      </c>
      <c r="B3433" s="290">
        <v>3941517.45</v>
      </c>
      <c r="D3433" s="291" t="s">
        <v>9249</v>
      </c>
      <c r="E3433" s="292">
        <v>3941517.45</v>
      </c>
    </row>
    <row r="3434" spans="1:5" ht="14.4" x14ac:dyDescent="0.55000000000000004">
      <c r="A3434" s="289" t="s">
        <v>3255</v>
      </c>
      <c r="B3434" s="290">
        <v>14474538.949999999</v>
      </c>
      <c r="D3434" s="291" t="s">
        <v>9250</v>
      </c>
      <c r="E3434" s="292">
        <v>14474538.949999999</v>
      </c>
    </row>
    <row r="3435" spans="1:5" ht="14.4" x14ac:dyDescent="0.55000000000000004">
      <c r="A3435" s="289" t="s">
        <v>3351</v>
      </c>
      <c r="B3435" s="290">
        <v>238641</v>
      </c>
      <c r="D3435" s="291" t="s">
        <v>9251</v>
      </c>
      <c r="E3435" s="292">
        <v>238641</v>
      </c>
    </row>
    <row r="3436" spans="1:5" ht="14.4" x14ac:dyDescent="0.55000000000000004">
      <c r="A3436" s="289" t="s">
        <v>4149</v>
      </c>
      <c r="B3436" s="290">
        <v>86961</v>
      </c>
      <c r="D3436" s="291" t="s">
        <v>10522</v>
      </c>
      <c r="E3436" s="292">
        <v>86961</v>
      </c>
    </row>
    <row r="3437" spans="1:5" ht="14.4" x14ac:dyDescent="0.55000000000000004">
      <c r="A3437" s="289" t="s">
        <v>3256</v>
      </c>
      <c r="B3437" s="290">
        <v>459123</v>
      </c>
      <c r="D3437" s="291" t="s">
        <v>9252</v>
      </c>
      <c r="E3437" s="292">
        <v>459123</v>
      </c>
    </row>
    <row r="3438" spans="1:5" ht="14.4" x14ac:dyDescent="0.55000000000000004">
      <c r="A3438" s="289" t="s">
        <v>3352</v>
      </c>
      <c r="B3438" s="290">
        <v>628027</v>
      </c>
      <c r="D3438" s="291" t="s">
        <v>9253</v>
      </c>
      <c r="E3438" s="292">
        <v>628027</v>
      </c>
    </row>
    <row r="3439" spans="1:5" ht="14.4" x14ac:dyDescent="0.55000000000000004">
      <c r="A3439" s="289" t="s">
        <v>3353</v>
      </c>
      <c r="B3439" s="290">
        <v>3327991</v>
      </c>
      <c r="D3439" s="291" t="s">
        <v>9254</v>
      </c>
      <c r="E3439" s="292">
        <v>3327991</v>
      </c>
    </row>
    <row r="3440" spans="1:5" ht="14.4" x14ac:dyDescent="0.55000000000000004">
      <c r="A3440" s="289" t="s">
        <v>3354</v>
      </c>
      <c r="B3440" s="290">
        <v>1194105.01</v>
      </c>
      <c r="D3440" s="291" t="s">
        <v>9255</v>
      </c>
      <c r="E3440" s="292">
        <v>1194105.01</v>
      </c>
    </row>
    <row r="3441" spans="1:5" ht="14.4" x14ac:dyDescent="0.55000000000000004">
      <c r="A3441" s="289" t="s">
        <v>3257</v>
      </c>
      <c r="B3441" s="290">
        <v>1103231.72</v>
      </c>
      <c r="D3441" s="291" t="s">
        <v>9256</v>
      </c>
      <c r="E3441" s="292">
        <v>1103231.72</v>
      </c>
    </row>
    <row r="3442" spans="1:5" ht="14.4" x14ac:dyDescent="0.55000000000000004">
      <c r="A3442" s="289" t="s">
        <v>3355</v>
      </c>
      <c r="B3442" s="290">
        <v>46273.120000000003</v>
      </c>
      <c r="D3442" s="291" t="s">
        <v>9257</v>
      </c>
      <c r="E3442" s="292">
        <v>46273.120000000003</v>
      </c>
    </row>
    <row r="3443" spans="1:5" ht="14.4" x14ac:dyDescent="0.55000000000000004">
      <c r="A3443" s="289" t="s">
        <v>3356</v>
      </c>
      <c r="B3443" s="290">
        <v>42230</v>
      </c>
      <c r="D3443" s="291" t="s">
        <v>9258</v>
      </c>
      <c r="E3443" s="292">
        <v>42230</v>
      </c>
    </row>
    <row r="3444" spans="1:5" ht="14.4" x14ac:dyDescent="0.55000000000000004">
      <c r="A3444" s="289" t="s">
        <v>3357</v>
      </c>
      <c r="B3444" s="290">
        <v>962786.78</v>
      </c>
      <c r="D3444" s="291" t="s">
        <v>9259</v>
      </c>
      <c r="E3444" s="292">
        <v>962786.78</v>
      </c>
    </row>
    <row r="3445" spans="1:5" ht="14.4" x14ac:dyDescent="0.55000000000000004">
      <c r="A3445" s="289" t="s">
        <v>3358</v>
      </c>
      <c r="B3445" s="290">
        <v>3009506</v>
      </c>
      <c r="D3445" s="291" t="s">
        <v>9260</v>
      </c>
      <c r="E3445" s="292">
        <v>3009506</v>
      </c>
    </row>
    <row r="3446" spans="1:5" ht="14.4" x14ac:dyDescent="0.55000000000000004">
      <c r="A3446" s="289" t="s">
        <v>3359</v>
      </c>
      <c r="B3446" s="290">
        <v>11927439</v>
      </c>
      <c r="D3446" s="291" t="s">
        <v>9261</v>
      </c>
      <c r="E3446" s="292">
        <v>11927439</v>
      </c>
    </row>
    <row r="3447" spans="1:5" ht="14.4" x14ac:dyDescent="0.55000000000000004">
      <c r="A3447" s="289" t="s">
        <v>3360</v>
      </c>
      <c r="B3447" s="290">
        <v>201830</v>
      </c>
      <c r="D3447" s="291" t="s">
        <v>9262</v>
      </c>
      <c r="E3447" s="292">
        <v>201830</v>
      </c>
    </row>
    <row r="3448" spans="1:5" ht="14.4" x14ac:dyDescent="0.55000000000000004">
      <c r="A3448" s="289" t="s">
        <v>3361</v>
      </c>
      <c r="B3448" s="290">
        <v>166761</v>
      </c>
      <c r="D3448" s="291" t="s">
        <v>9263</v>
      </c>
      <c r="E3448" s="292">
        <v>166761</v>
      </c>
    </row>
    <row r="3449" spans="1:5" ht="14.4" x14ac:dyDescent="0.55000000000000004">
      <c r="A3449" s="289" t="s">
        <v>3362</v>
      </c>
      <c r="B3449" s="290">
        <v>105211</v>
      </c>
      <c r="D3449" s="291" t="s">
        <v>9264</v>
      </c>
      <c r="E3449" s="292">
        <v>105211</v>
      </c>
    </row>
    <row r="3450" spans="1:5" ht="14.4" x14ac:dyDescent="0.55000000000000004">
      <c r="A3450" s="289" t="s">
        <v>3363</v>
      </c>
      <c r="B3450" s="290">
        <v>122375.43</v>
      </c>
      <c r="D3450" s="291" t="s">
        <v>9265</v>
      </c>
      <c r="E3450" s="292">
        <v>122375.43</v>
      </c>
    </row>
    <row r="3451" spans="1:5" ht="14.4" x14ac:dyDescent="0.55000000000000004">
      <c r="A3451" s="289" t="s">
        <v>3364</v>
      </c>
      <c r="B3451" s="290">
        <v>44377</v>
      </c>
      <c r="D3451" s="291" t="s">
        <v>9266</v>
      </c>
      <c r="E3451" s="292">
        <v>44377</v>
      </c>
    </row>
    <row r="3452" spans="1:5" ht="14.4" x14ac:dyDescent="0.55000000000000004">
      <c r="A3452" s="289" t="s">
        <v>3365</v>
      </c>
      <c r="B3452" s="290">
        <v>56902</v>
      </c>
      <c r="D3452" s="291" t="s">
        <v>9267</v>
      </c>
      <c r="E3452" s="292">
        <v>56902</v>
      </c>
    </row>
    <row r="3453" spans="1:5" ht="14.4" x14ac:dyDescent="0.55000000000000004">
      <c r="A3453" s="289" t="s">
        <v>3366</v>
      </c>
      <c r="B3453" s="290">
        <v>61554</v>
      </c>
      <c r="D3453" s="291" t="s">
        <v>9268</v>
      </c>
      <c r="E3453" s="292">
        <v>61554</v>
      </c>
    </row>
    <row r="3454" spans="1:5" ht="14.4" x14ac:dyDescent="0.55000000000000004">
      <c r="A3454" s="289" t="s">
        <v>3258</v>
      </c>
      <c r="B3454" s="290">
        <v>7161</v>
      </c>
      <c r="D3454" s="291" t="s">
        <v>10432</v>
      </c>
      <c r="E3454" s="292">
        <v>7161</v>
      </c>
    </row>
    <row r="3455" spans="1:5" ht="14.4" x14ac:dyDescent="0.55000000000000004">
      <c r="A3455" s="289" t="s">
        <v>4150</v>
      </c>
      <c r="B3455" s="290">
        <v>112603.36</v>
      </c>
      <c r="D3455" s="291" t="s">
        <v>9269</v>
      </c>
      <c r="E3455" s="292">
        <v>112603.36</v>
      </c>
    </row>
    <row r="3456" spans="1:5" ht="14.4" x14ac:dyDescent="0.55000000000000004">
      <c r="A3456" s="289" t="s">
        <v>4151</v>
      </c>
      <c r="B3456" s="290">
        <v>33284</v>
      </c>
      <c r="D3456" s="291" t="s">
        <v>10523</v>
      </c>
      <c r="E3456" s="292">
        <v>33284</v>
      </c>
    </row>
    <row r="3457" spans="1:5" ht="14.4" x14ac:dyDescent="0.55000000000000004">
      <c r="A3457" s="289" t="s">
        <v>3367</v>
      </c>
      <c r="B3457" s="290">
        <v>143501</v>
      </c>
      <c r="D3457" s="291" t="s">
        <v>9270</v>
      </c>
      <c r="E3457" s="292">
        <v>143501</v>
      </c>
    </row>
    <row r="3458" spans="1:5" ht="14.4" x14ac:dyDescent="0.55000000000000004">
      <c r="A3458" s="289" t="s">
        <v>3259</v>
      </c>
      <c r="B3458" s="290">
        <v>16107</v>
      </c>
      <c r="D3458" s="291" t="s">
        <v>9271</v>
      </c>
      <c r="E3458" s="292">
        <v>16107</v>
      </c>
    </row>
    <row r="3459" spans="1:5" ht="14.4" x14ac:dyDescent="0.55000000000000004">
      <c r="A3459" s="289" t="s">
        <v>3260</v>
      </c>
      <c r="B3459" s="290">
        <v>2250153</v>
      </c>
      <c r="D3459" s="291" t="s">
        <v>9272</v>
      </c>
      <c r="E3459" s="292">
        <v>2250153</v>
      </c>
    </row>
    <row r="3460" spans="1:5" ht="14.4" x14ac:dyDescent="0.55000000000000004">
      <c r="A3460" s="289" t="s">
        <v>3368</v>
      </c>
      <c r="B3460" s="290">
        <v>170340</v>
      </c>
      <c r="D3460" s="291" t="s">
        <v>9273</v>
      </c>
      <c r="E3460" s="292">
        <v>170340</v>
      </c>
    </row>
    <row r="3461" spans="1:5" ht="14.4" x14ac:dyDescent="0.55000000000000004">
      <c r="A3461" s="289" t="s">
        <v>3261</v>
      </c>
      <c r="B3461" s="290">
        <v>16932950.530000001</v>
      </c>
      <c r="D3461" s="291" t="s">
        <v>9274</v>
      </c>
      <c r="E3461" s="292">
        <v>16932950.530000001</v>
      </c>
    </row>
    <row r="3462" spans="1:5" ht="14.4" x14ac:dyDescent="0.55000000000000004">
      <c r="A3462" s="289" t="s">
        <v>3369</v>
      </c>
      <c r="B3462" s="290">
        <v>213639</v>
      </c>
      <c r="D3462" s="291" t="s">
        <v>9275</v>
      </c>
      <c r="E3462" s="292">
        <v>213639</v>
      </c>
    </row>
    <row r="3463" spans="1:5" ht="14.4" x14ac:dyDescent="0.55000000000000004">
      <c r="A3463" s="289" t="s">
        <v>3370</v>
      </c>
      <c r="B3463" s="290">
        <v>165330</v>
      </c>
      <c r="D3463" s="291" t="s">
        <v>9276</v>
      </c>
      <c r="E3463" s="292">
        <v>165330</v>
      </c>
    </row>
    <row r="3464" spans="1:5" ht="14.4" x14ac:dyDescent="0.55000000000000004">
      <c r="A3464" s="289" t="s">
        <v>3371</v>
      </c>
      <c r="B3464" s="290">
        <v>164046.46</v>
      </c>
      <c r="D3464" s="291" t="s">
        <v>9277</v>
      </c>
      <c r="E3464" s="292">
        <v>164046.46</v>
      </c>
    </row>
    <row r="3465" spans="1:5" ht="14.4" x14ac:dyDescent="0.55000000000000004">
      <c r="A3465" s="289" t="s">
        <v>4152</v>
      </c>
      <c r="B3465" s="290">
        <v>23622</v>
      </c>
      <c r="D3465" s="291" t="s">
        <v>10513</v>
      </c>
      <c r="E3465" s="292">
        <v>23622</v>
      </c>
    </row>
    <row r="3466" spans="1:5" ht="14.4" x14ac:dyDescent="0.55000000000000004">
      <c r="A3466" s="289" t="s">
        <v>65282</v>
      </c>
      <c r="B3466" s="290">
        <v>0</v>
      </c>
      <c r="D3466" s="291" t="s">
        <v>65975</v>
      </c>
      <c r="E3466" s="292">
        <v>0</v>
      </c>
    </row>
    <row r="3467" spans="1:5" ht="14.4" x14ac:dyDescent="0.55000000000000004">
      <c r="A3467" s="289" t="s">
        <v>3372</v>
      </c>
      <c r="B3467" s="290">
        <v>145648</v>
      </c>
      <c r="D3467" s="291" t="s">
        <v>9278</v>
      </c>
      <c r="E3467" s="292">
        <v>145648</v>
      </c>
    </row>
    <row r="3468" spans="1:5" ht="14.4" x14ac:dyDescent="0.55000000000000004">
      <c r="A3468" s="289" t="s">
        <v>3373</v>
      </c>
      <c r="B3468" s="290">
        <v>2309913</v>
      </c>
      <c r="D3468" s="291" t="s">
        <v>9279</v>
      </c>
      <c r="E3468" s="292">
        <v>2309913</v>
      </c>
    </row>
    <row r="3469" spans="1:5" ht="14.4" x14ac:dyDescent="0.55000000000000004">
      <c r="A3469" s="289" t="s">
        <v>3262</v>
      </c>
      <c r="B3469" s="290">
        <v>45451</v>
      </c>
      <c r="D3469" s="291" t="s">
        <v>9280</v>
      </c>
      <c r="E3469" s="292">
        <v>45451</v>
      </c>
    </row>
    <row r="3470" spans="1:5" ht="14.4" x14ac:dyDescent="0.55000000000000004">
      <c r="A3470" s="289" t="s">
        <v>3374</v>
      </c>
      <c r="B3470" s="290">
        <v>7939793.6699999999</v>
      </c>
      <c r="D3470" s="291" t="s">
        <v>9281</v>
      </c>
      <c r="E3470" s="292">
        <v>7939793.6699999999</v>
      </c>
    </row>
    <row r="3471" spans="1:5" ht="14.4" x14ac:dyDescent="0.55000000000000004">
      <c r="A3471" s="289" t="s">
        <v>3375</v>
      </c>
      <c r="B3471" s="290">
        <v>139923</v>
      </c>
      <c r="D3471" s="291" t="s">
        <v>9282</v>
      </c>
      <c r="E3471" s="292">
        <v>139923</v>
      </c>
    </row>
    <row r="3472" spans="1:5" ht="14.4" x14ac:dyDescent="0.55000000000000004">
      <c r="A3472" s="289" t="s">
        <v>4153</v>
      </c>
      <c r="B3472" s="290">
        <v>26843</v>
      </c>
      <c r="D3472" s="291" t="s">
        <v>10514</v>
      </c>
      <c r="E3472" s="292">
        <v>26843</v>
      </c>
    </row>
    <row r="3473" spans="1:5" ht="14.4" x14ac:dyDescent="0.55000000000000004">
      <c r="A3473" s="289" t="s">
        <v>3263</v>
      </c>
      <c r="B3473" s="290">
        <v>38294</v>
      </c>
      <c r="D3473" s="291" t="s">
        <v>10433</v>
      </c>
      <c r="E3473" s="292">
        <v>38294</v>
      </c>
    </row>
    <row r="3474" spans="1:5" ht="14.4" x14ac:dyDescent="0.55000000000000004">
      <c r="A3474" s="289" t="s">
        <v>3376</v>
      </c>
      <c r="B3474" s="290">
        <v>299165</v>
      </c>
      <c r="D3474" s="291" t="s">
        <v>9283</v>
      </c>
      <c r="E3474" s="292">
        <v>299165</v>
      </c>
    </row>
    <row r="3475" spans="1:5" ht="14.4" x14ac:dyDescent="0.55000000000000004">
      <c r="A3475" s="289" t="s">
        <v>3264</v>
      </c>
      <c r="B3475" s="290">
        <v>334163.46999999997</v>
      </c>
      <c r="D3475" s="291" t="s">
        <v>9284</v>
      </c>
      <c r="E3475" s="292">
        <v>334163.46999999997</v>
      </c>
    </row>
    <row r="3476" spans="1:5" ht="14.4" x14ac:dyDescent="0.55000000000000004">
      <c r="A3476" s="289" t="s">
        <v>3377</v>
      </c>
      <c r="B3476" s="290">
        <v>1414288.38</v>
      </c>
      <c r="D3476" s="291" t="s">
        <v>9285</v>
      </c>
      <c r="E3476" s="292">
        <v>1414288.38</v>
      </c>
    </row>
    <row r="3477" spans="1:5" ht="14.4" x14ac:dyDescent="0.55000000000000004">
      <c r="A3477" s="289" t="s">
        <v>3378</v>
      </c>
      <c r="B3477" s="290">
        <v>22191</v>
      </c>
      <c r="D3477" s="291" t="s">
        <v>9286</v>
      </c>
      <c r="E3477" s="292">
        <v>22191</v>
      </c>
    </row>
    <row r="3478" spans="1:5" ht="14.4" x14ac:dyDescent="0.55000000000000004">
      <c r="A3478" s="289" t="s">
        <v>3265</v>
      </c>
      <c r="B3478" s="290">
        <v>1451436</v>
      </c>
      <c r="D3478" s="291" t="s">
        <v>9287</v>
      </c>
      <c r="E3478" s="292">
        <v>1451436</v>
      </c>
    </row>
    <row r="3479" spans="1:5" ht="14.4" x14ac:dyDescent="0.55000000000000004">
      <c r="A3479" s="289" t="s">
        <v>3379</v>
      </c>
      <c r="B3479" s="290">
        <v>20919803</v>
      </c>
      <c r="D3479" s="291" t="s">
        <v>9288</v>
      </c>
      <c r="E3479" s="292">
        <v>20919803</v>
      </c>
    </row>
    <row r="3480" spans="1:5" ht="14.4" x14ac:dyDescent="0.55000000000000004">
      <c r="A3480" s="289" t="s">
        <v>3380</v>
      </c>
      <c r="B3480" s="290">
        <v>10766.32</v>
      </c>
      <c r="D3480" s="291" t="s">
        <v>9289</v>
      </c>
      <c r="E3480" s="292">
        <v>10766.32</v>
      </c>
    </row>
    <row r="3481" spans="1:5" ht="14.4" x14ac:dyDescent="0.55000000000000004">
      <c r="A3481" s="289" t="s">
        <v>3266</v>
      </c>
      <c r="B3481" s="290">
        <v>107716</v>
      </c>
      <c r="D3481" s="291" t="s">
        <v>9290</v>
      </c>
      <c r="E3481" s="292">
        <v>107716</v>
      </c>
    </row>
    <row r="3482" spans="1:5" ht="14.4" x14ac:dyDescent="0.55000000000000004">
      <c r="A3482" s="289" t="s">
        <v>3381</v>
      </c>
      <c r="B3482" s="290">
        <v>80162</v>
      </c>
      <c r="D3482" s="291" t="s">
        <v>9291</v>
      </c>
      <c r="E3482" s="292">
        <v>80162</v>
      </c>
    </row>
    <row r="3483" spans="1:5" ht="14.4" x14ac:dyDescent="0.55000000000000004">
      <c r="A3483" s="289" t="s">
        <v>3382</v>
      </c>
      <c r="B3483" s="290">
        <v>238689</v>
      </c>
      <c r="D3483" s="291" t="s">
        <v>9292</v>
      </c>
      <c r="E3483" s="292">
        <v>238689</v>
      </c>
    </row>
    <row r="3484" spans="1:5" ht="14.4" x14ac:dyDescent="0.55000000000000004">
      <c r="A3484" s="289" t="s">
        <v>3383</v>
      </c>
      <c r="B3484" s="290">
        <v>242625</v>
      </c>
      <c r="D3484" s="291" t="s">
        <v>9293</v>
      </c>
      <c r="E3484" s="292">
        <v>242625</v>
      </c>
    </row>
    <row r="3485" spans="1:5" ht="14.4" x14ac:dyDescent="0.55000000000000004">
      <c r="A3485" s="289" t="s">
        <v>3384</v>
      </c>
      <c r="B3485" s="290">
        <v>2278.06</v>
      </c>
      <c r="D3485" s="291" t="s">
        <v>9294</v>
      </c>
      <c r="E3485" s="292">
        <v>2278.06</v>
      </c>
    </row>
    <row r="3486" spans="1:5" ht="14.4" x14ac:dyDescent="0.55000000000000004">
      <c r="A3486" s="289" t="s">
        <v>3385</v>
      </c>
      <c r="B3486" s="290">
        <v>42946</v>
      </c>
      <c r="D3486" s="291" t="s">
        <v>9295</v>
      </c>
      <c r="E3486" s="292">
        <v>42946</v>
      </c>
    </row>
    <row r="3487" spans="1:5" ht="14.4" x14ac:dyDescent="0.55000000000000004">
      <c r="A3487" s="289" t="s">
        <v>3386</v>
      </c>
      <c r="B3487" s="290">
        <v>77928.679999999993</v>
      </c>
      <c r="D3487" s="291" t="s">
        <v>9296</v>
      </c>
      <c r="E3487" s="292">
        <v>77928.679999999993</v>
      </c>
    </row>
    <row r="3488" spans="1:5" ht="14.4" x14ac:dyDescent="0.55000000000000004">
      <c r="A3488" s="289" t="s">
        <v>3387</v>
      </c>
      <c r="B3488" s="290">
        <v>56544</v>
      </c>
      <c r="D3488" s="291" t="s">
        <v>9297</v>
      </c>
      <c r="E3488" s="292">
        <v>56544</v>
      </c>
    </row>
    <row r="3489" spans="1:5" ht="14.4" x14ac:dyDescent="0.55000000000000004">
      <c r="A3489" s="289" t="s">
        <v>3388</v>
      </c>
      <c r="B3489" s="290">
        <v>1763479</v>
      </c>
      <c r="D3489" s="291" t="s">
        <v>9298</v>
      </c>
      <c r="E3489" s="292">
        <v>1763479</v>
      </c>
    </row>
    <row r="3490" spans="1:5" ht="14.4" x14ac:dyDescent="0.55000000000000004">
      <c r="A3490" s="289" t="s">
        <v>3267</v>
      </c>
      <c r="B3490" s="290">
        <v>805180.64</v>
      </c>
      <c r="D3490" s="291" t="s">
        <v>9299</v>
      </c>
      <c r="E3490" s="292">
        <v>805180.64</v>
      </c>
    </row>
    <row r="3491" spans="1:5" ht="14.4" x14ac:dyDescent="0.55000000000000004">
      <c r="A3491" s="289" t="s">
        <v>3389</v>
      </c>
      <c r="B3491" s="290">
        <v>642619.82999999996</v>
      </c>
      <c r="D3491" s="291" t="s">
        <v>9300</v>
      </c>
      <c r="E3491" s="292">
        <v>642619.82999999996</v>
      </c>
    </row>
    <row r="3492" spans="1:5" ht="14.4" x14ac:dyDescent="0.55000000000000004">
      <c r="A3492" s="289" t="s">
        <v>3268</v>
      </c>
      <c r="B3492" s="290">
        <v>193958</v>
      </c>
      <c r="D3492" s="291" t="s">
        <v>9301</v>
      </c>
      <c r="E3492" s="292">
        <v>193958</v>
      </c>
    </row>
    <row r="3493" spans="1:5" ht="14.4" x14ac:dyDescent="0.55000000000000004">
      <c r="A3493" s="289" t="s">
        <v>3390</v>
      </c>
      <c r="B3493" s="290">
        <v>18254</v>
      </c>
      <c r="D3493" s="291" t="s">
        <v>9302</v>
      </c>
      <c r="E3493" s="292">
        <v>18254</v>
      </c>
    </row>
    <row r="3494" spans="1:5" ht="14.4" x14ac:dyDescent="0.55000000000000004">
      <c r="A3494" s="289" t="s">
        <v>3391</v>
      </c>
      <c r="B3494" s="290">
        <v>5494404</v>
      </c>
      <c r="D3494" s="291" t="s">
        <v>9303</v>
      </c>
      <c r="E3494" s="292">
        <v>5494404</v>
      </c>
    </row>
    <row r="3495" spans="1:5" ht="14.4" x14ac:dyDescent="0.55000000000000004">
      <c r="A3495" s="289" t="s">
        <v>4154</v>
      </c>
      <c r="B3495" s="290">
        <v>9666</v>
      </c>
      <c r="D3495" s="291" t="s">
        <v>10524</v>
      </c>
      <c r="E3495" s="292">
        <v>9666</v>
      </c>
    </row>
    <row r="3496" spans="1:5" ht="14.4" x14ac:dyDescent="0.55000000000000004">
      <c r="A3496" s="289" t="s">
        <v>3392</v>
      </c>
      <c r="B3496" s="290">
        <v>1606026</v>
      </c>
      <c r="D3496" s="291" t="s">
        <v>9304</v>
      </c>
      <c r="E3496" s="292">
        <v>1606026</v>
      </c>
    </row>
    <row r="3497" spans="1:5" ht="14.4" x14ac:dyDescent="0.55000000000000004">
      <c r="A3497" s="289" t="s">
        <v>3393</v>
      </c>
      <c r="B3497" s="290">
        <v>44735</v>
      </c>
      <c r="D3497" s="291" t="s">
        <v>9305</v>
      </c>
      <c r="E3497" s="292">
        <v>44735</v>
      </c>
    </row>
    <row r="3498" spans="1:5" ht="14.4" x14ac:dyDescent="0.55000000000000004">
      <c r="A3498" s="289" t="s">
        <v>3394</v>
      </c>
      <c r="B3498" s="290">
        <v>2677534.3199999998</v>
      </c>
      <c r="D3498" s="291" t="s">
        <v>9306</v>
      </c>
      <c r="E3498" s="292">
        <v>2677534.3199999998</v>
      </c>
    </row>
    <row r="3499" spans="1:5" ht="14.4" x14ac:dyDescent="0.55000000000000004">
      <c r="A3499" s="289" t="s">
        <v>3395</v>
      </c>
      <c r="B3499" s="290">
        <v>16465</v>
      </c>
      <c r="D3499" s="291" t="s">
        <v>9307</v>
      </c>
      <c r="E3499" s="292">
        <v>16465</v>
      </c>
    </row>
    <row r="3500" spans="1:5" ht="14.4" x14ac:dyDescent="0.55000000000000004">
      <c r="A3500" s="289" t="s">
        <v>3396</v>
      </c>
      <c r="B3500" s="290">
        <v>1064244</v>
      </c>
      <c r="D3500" s="291" t="s">
        <v>9308</v>
      </c>
      <c r="E3500" s="292">
        <v>1064244</v>
      </c>
    </row>
    <row r="3501" spans="1:5" ht="14.4" x14ac:dyDescent="0.55000000000000004">
      <c r="A3501" s="289" t="s">
        <v>3269</v>
      </c>
      <c r="B3501" s="290">
        <v>2302041</v>
      </c>
      <c r="D3501" s="291" t="s">
        <v>9309</v>
      </c>
      <c r="E3501" s="292">
        <v>2302041</v>
      </c>
    </row>
    <row r="3502" spans="1:5" ht="14.4" x14ac:dyDescent="0.55000000000000004">
      <c r="A3502" s="289" t="s">
        <v>3397</v>
      </c>
      <c r="B3502" s="290">
        <v>183222</v>
      </c>
      <c r="D3502" s="291" t="s">
        <v>9310</v>
      </c>
      <c r="E3502" s="292">
        <v>183222</v>
      </c>
    </row>
    <row r="3503" spans="1:5" ht="14.4" x14ac:dyDescent="0.55000000000000004">
      <c r="A3503" s="289" t="s">
        <v>3398</v>
      </c>
      <c r="B3503" s="290">
        <v>3717330</v>
      </c>
      <c r="D3503" s="291" t="s">
        <v>9311</v>
      </c>
      <c r="E3503" s="292">
        <v>3717330</v>
      </c>
    </row>
    <row r="3504" spans="1:5" ht="14.4" x14ac:dyDescent="0.55000000000000004">
      <c r="A3504" s="289" t="s">
        <v>3270</v>
      </c>
      <c r="B3504" s="290">
        <v>587700.34</v>
      </c>
      <c r="D3504" s="291" t="s">
        <v>9312</v>
      </c>
      <c r="E3504" s="292">
        <v>587700.34</v>
      </c>
    </row>
    <row r="3505" spans="1:5" ht="14.4" x14ac:dyDescent="0.55000000000000004">
      <c r="A3505" s="289" t="s">
        <v>3271</v>
      </c>
      <c r="B3505" s="290">
        <v>36862</v>
      </c>
      <c r="D3505" s="291" t="s">
        <v>9313</v>
      </c>
      <c r="E3505" s="292">
        <v>36862</v>
      </c>
    </row>
    <row r="3506" spans="1:5" ht="14.4" x14ac:dyDescent="0.55000000000000004">
      <c r="A3506" s="289" t="s">
        <v>3399</v>
      </c>
      <c r="B3506" s="290">
        <v>41514</v>
      </c>
      <c r="D3506" s="291" t="s">
        <v>9314</v>
      </c>
      <c r="E3506" s="292">
        <v>41514</v>
      </c>
    </row>
    <row r="3507" spans="1:5" ht="14.4" x14ac:dyDescent="0.55000000000000004">
      <c r="A3507" s="289" t="s">
        <v>3400</v>
      </c>
      <c r="B3507" s="290">
        <v>18612</v>
      </c>
      <c r="D3507" s="291" t="s">
        <v>9315</v>
      </c>
      <c r="E3507" s="292">
        <v>18612</v>
      </c>
    </row>
    <row r="3508" spans="1:5" ht="14.4" x14ac:dyDescent="0.55000000000000004">
      <c r="A3508" s="289" t="s">
        <v>4155</v>
      </c>
      <c r="B3508" s="290">
        <v>54755</v>
      </c>
      <c r="D3508" s="291" t="s">
        <v>9316</v>
      </c>
      <c r="E3508" s="292">
        <v>54755</v>
      </c>
    </row>
    <row r="3509" spans="1:5" ht="14.4" x14ac:dyDescent="0.55000000000000004">
      <c r="A3509" s="289" t="s">
        <v>3272</v>
      </c>
      <c r="B3509" s="290">
        <v>935777</v>
      </c>
      <c r="D3509" s="291" t="s">
        <v>9317</v>
      </c>
      <c r="E3509" s="292">
        <v>935777</v>
      </c>
    </row>
    <row r="3510" spans="1:5" ht="14.4" x14ac:dyDescent="0.55000000000000004">
      <c r="A3510" s="289" t="s">
        <v>4169</v>
      </c>
      <c r="B3510" s="290">
        <v>720</v>
      </c>
      <c r="D3510" s="291" t="s">
        <v>10515</v>
      </c>
      <c r="E3510" s="292">
        <v>720</v>
      </c>
    </row>
    <row r="3511" spans="1:5" ht="14.4" x14ac:dyDescent="0.55000000000000004">
      <c r="A3511" s="289" t="s">
        <v>3401</v>
      </c>
      <c r="B3511" s="290">
        <v>7488691</v>
      </c>
      <c r="D3511" s="291" t="s">
        <v>9318</v>
      </c>
      <c r="E3511" s="292">
        <v>7488691</v>
      </c>
    </row>
    <row r="3512" spans="1:5" ht="14.4" x14ac:dyDescent="0.55000000000000004">
      <c r="A3512" s="289" t="s">
        <v>3402</v>
      </c>
      <c r="B3512" s="290">
        <v>79088</v>
      </c>
      <c r="D3512" s="291" t="s">
        <v>9319</v>
      </c>
      <c r="E3512" s="292">
        <v>79088</v>
      </c>
    </row>
    <row r="3513" spans="1:5" ht="14.4" x14ac:dyDescent="0.55000000000000004">
      <c r="A3513" s="289" t="s">
        <v>3403</v>
      </c>
      <c r="B3513" s="290">
        <v>24961.86</v>
      </c>
      <c r="D3513" s="291" t="s">
        <v>9320</v>
      </c>
      <c r="E3513" s="292">
        <v>24961.86</v>
      </c>
    </row>
    <row r="3514" spans="1:5" ht="14.4" x14ac:dyDescent="0.55000000000000004">
      <c r="A3514" s="289" t="s">
        <v>3404</v>
      </c>
      <c r="B3514" s="290">
        <v>405430.47</v>
      </c>
      <c r="D3514" s="291" t="s">
        <v>9321</v>
      </c>
      <c r="E3514" s="292">
        <v>405430.47</v>
      </c>
    </row>
    <row r="3515" spans="1:5" ht="14.4" x14ac:dyDescent="0.55000000000000004">
      <c r="A3515" s="289" t="s">
        <v>3405</v>
      </c>
      <c r="B3515" s="290">
        <v>2036173.89</v>
      </c>
      <c r="D3515" s="291" t="s">
        <v>9322</v>
      </c>
      <c r="E3515" s="292">
        <v>2036173.89</v>
      </c>
    </row>
    <row r="3516" spans="1:5" ht="14.4" x14ac:dyDescent="0.55000000000000004">
      <c r="A3516" s="289" t="s">
        <v>3273</v>
      </c>
      <c r="B3516" s="290">
        <v>12171</v>
      </c>
      <c r="D3516" s="291" t="s">
        <v>9323</v>
      </c>
      <c r="E3516" s="292">
        <v>12171</v>
      </c>
    </row>
    <row r="3517" spans="1:5" ht="14.4" x14ac:dyDescent="0.55000000000000004">
      <c r="A3517" s="289" t="s">
        <v>4156</v>
      </c>
      <c r="B3517" s="290">
        <v>67995</v>
      </c>
      <c r="D3517" s="291" t="s">
        <v>10525</v>
      </c>
      <c r="E3517" s="292">
        <v>67995</v>
      </c>
    </row>
    <row r="3518" spans="1:5" ht="14.4" x14ac:dyDescent="0.55000000000000004">
      <c r="A3518" s="289" t="s">
        <v>3274</v>
      </c>
      <c r="B3518" s="290">
        <v>3149425</v>
      </c>
      <c r="D3518" s="291" t="s">
        <v>9324</v>
      </c>
      <c r="E3518" s="292">
        <v>3149425</v>
      </c>
    </row>
    <row r="3519" spans="1:5" ht="14.4" x14ac:dyDescent="0.55000000000000004">
      <c r="A3519" s="289" t="s">
        <v>3275</v>
      </c>
      <c r="B3519" s="290">
        <v>75868</v>
      </c>
      <c r="D3519" s="291" t="s">
        <v>9325</v>
      </c>
      <c r="E3519" s="292">
        <v>75868</v>
      </c>
    </row>
    <row r="3520" spans="1:5" ht="14.4" x14ac:dyDescent="0.55000000000000004">
      <c r="A3520" s="289" t="s">
        <v>3276</v>
      </c>
      <c r="B3520" s="290">
        <v>1832544</v>
      </c>
      <c r="D3520" s="291" t="s">
        <v>9326</v>
      </c>
      <c r="E3520" s="292">
        <v>1832544</v>
      </c>
    </row>
    <row r="3521" spans="1:5" ht="14.4" x14ac:dyDescent="0.55000000000000004">
      <c r="A3521" s="289" t="s">
        <v>3406</v>
      </c>
      <c r="B3521" s="290">
        <v>41157</v>
      </c>
      <c r="D3521" s="291" t="s">
        <v>9327</v>
      </c>
      <c r="E3521" s="292">
        <v>41157</v>
      </c>
    </row>
    <row r="3522" spans="1:5" ht="14.4" x14ac:dyDescent="0.55000000000000004">
      <c r="A3522" s="289" t="s">
        <v>3277</v>
      </c>
      <c r="B3522" s="290">
        <v>1091083</v>
      </c>
      <c r="D3522" s="291" t="s">
        <v>9328</v>
      </c>
      <c r="E3522" s="292">
        <v>1091083</v>
      </c>
    </row>
    <row r="3523" spans="1:5" ht="14.4" x14ac:dyDescent="0.55000000000000004">
      <c r="A3523" s="289" t="s">
        <v>3278</v>
      </c>
      <c r="B3523" s="290">
        <v>640552</v>
      </c>
      <c r="D3523" s="291" t="s">
        <v>9329</v>
      </c>
      <c r="E3523" s="292">
        <v>640552</v>
      </c>
    </row>
    <row r="3524" spans="1:5" ht="14.4" x14ac:dyDescent="0.55000000000000004">
      <c r="A3524" s="289" t="s">
        <v>3407</v>
      </c>
      <c r="B3524" s="290">
        <v>1044205</v>
      </c>
      <c r="D3524" s="291" t="s">
        <v>9330</v>
      </c>
      <c r="E3524" s="292">
        <v>1044205</v>
      </c>
    </row>
    <row r="3525" spans="1:5" ht="14.4" x14ac:dyDescent="0.55000000000000004">
      <c r="A3525" s="289" t="s">
        <v>3279</v>
      </c>
      <c r="B3525" s="290">
        <v>25769</v>
      </c>
      <c r="D3525" s="291" t="s">
        <v>9331</v>
      </c>
      <c r="E3525" s="292">
        <v>25769</v>
      </c>
    </row>
    <row r="3526" spans="1:5" ht="14.4" x14ac:dyDescent="0.55000000000000004">
      <c r="A3526" s="289" t="s">
        <v>3280</v>
      </c>
      <c r="B3526" s="290">
        <v>1486863</v>
      </c>
      <c r="D3526" s="291" t="s">
        <v>9332</v>
      </c>
      <c r="E3526" s="292">
        <v>1486863</v>
      </c>
    </row>
    <row r="3527" spans="1:5" ht="14.4" x14ac:dyDescent="0.55000000000000004">
      <c r="A3527" s="289" t="s">
        <v>3281</v>
      </c>
      <c r="B3527" s="290">
        <v>33649613.079999998</v>
      </c>
      <c r="D3527" s="291" t="s">
        <v>9333</v>
      </c>
      <c r="E3527" s="292">
        <v>33649613.079999998</v>
      </c>
    </row>
    <row r="3528" spans="1:5" ht="14.4" x14ac:dyDescent="0.55000000000000004">
      <c r="A3528" s="289" t="s">
        <v>3282</v>
      </c>
      <c r="B3528" s="290">
        <v>439442</v>
      </c>
      <c r="D3528" s="291" t="s">
        <v>9334</v>
      </c>
      <c r="E3528" s="292">
        <v>439442</v>
      </c>
    </row>
    <row r="3529" spans="1:5" ht="14.4" x14ac:dyDescent="0.55000000000000004">
      <c r="A3529" s="289" t="s">
        <v>3408</v>
      </c>
      <c r="B3529" s="290">
        <v>22994.6</v>
      </c>
      <c r="D3529" s="291" t="s">
        <v>9335</v>
      </c>
      <c r="E3529" s="292">
        <v>22994.6</v>
      </c>
    </row>
    <row r="3530" spans="1:5" ht="14.4" x14ac:dyDescent="0.55000000000000004">
      <c r="A3530" s="289" t="s">
        <v>3409</v>
      </c>
      <c r="B3530" s="290">
        <v>11452.99</v>
      </c>
      <c r="D3530" s="291" t="s">
        <v>9336</v>
      </c>
      <c r="E3530" s="292">
        <v>11452.99</v>
      </c>
    </row>
    <row r="3531" spans="1:5" ht="14.4" x14ac:dyDescent="0.55000000000000004">
      <c r="A3531" s="289" t="s">
        <v>3410</v>
      </c>
      <c r="B3531" s="290">
        <v>43768.75</v>
      </c>
      <c r="D3531" s="291" t="s">
        <v>9337</v>
      </c>
      <c r="E3531" s="292">
        <v>43768.75</v>
      </c>
    </row>
    <row r="3532" spans="1:5" ht="14.4" x14ac:dyDescent="0.55000000000000004">
      <c r="A3532" s="289" t="s">
        <v>3411</v>
      </c>
      <c r="B3532" s="290">
        <v>302028</v>
      </c>
      <c r="D3532" s="291" t="s">
        <v>9338</v>
      </c>
      <c r="E3532" s="292">
        <v>302028</v>
      </c>
    </row>
    <row r="3533" spans="1:5" ht="14.4" x14ac:dyDescent="0.55000000000000004">
      <c r="A3533" s="289" t="s">
        <v>4157</v>
      </c>
      <c r="B3533" s="290">
        <v>9973</v>
      </c>
      <c r="D3533" s="291" t="s">
        <v>10526</v>
      </c>
      <c r="E3533" s="292">
        <v>9973</v>
      </c>
    </row>
    <row r="3534" spans="1:5" ht="14.4" x14ac:dyDescent="0.55000000000000004">
      <c r="A3534" s="289" t="s">
        <v>3283</v>
      </c>
      <c r="B3534" s="290">
        <v>55113</v>
      </c>
      <c r="D3534" s="291" t="s">
        <v>9339</v>
      </c>
      <c r="E3534" s="292">
        <v>55113</v>
      </c>
    </row>
    <row r="3535" spans="1:5" ht="14.4" x14ac:dyDescent="0.55000000000000004">
      <c r="A3535" s="289" t="s">
        <v>3284</v>
      </c>
      <c r="B3535" s="290">
        <v>41104.239999999998</v>
      </c>
      <c r="D3535" s="291" t="s">
        <v>9340</v>
      </c>
      <c r="E3535" s="292">
        <v>41104.239999999998</v>
      </c>
    </row>
    <row r="3536" spans="1:5" ht="14.4" x14ac:dyDescent="0.55000000000000004">
      <c r="A3536" s="289" t="s">
        <v>3412</v>
      </c>
      <c r="B3536" s="290">
        <v>172845</v>
      </c>
      <c r="D3536" s="291" t="s">
        <v>9341</v>
      </c>
      <c r="E3536" s="292">
        <v>172845</v>
      </c>
    </row>
    <row r="3537" spans="1:5" ht="14.4" x14ac:dyDescent="0.55000000000000004">
      <c r="A3537" s="289" t="s">
        <v>3285</v>
      </c>
      <c r="B3537" s="290">
        <v>17896</v>
      </c>
      <c r="D3537" s="291" t="s">
        <v>9342</v>
      </c>
      <c r="E3537" s="292">
        <v>17896</v>
      </c>
    </row>
    <row r="3538" spans="1:5" ht="14.4" x14ac:dyDescent="0.55000000000000004">
      <c r="A3538" s="289" t="s">
        <v>3413</v>
      </c>
      <c r="B3538" s="290">
        <v>163183</v>
      </c>
      <c r="D3538" s="291" t="s">
        <v>9343</v>
      </c>
      <c r="E3538" s="292">
        <v>163183</v>
      </c>
    </row>
    <row r="3539" spans="1:5" ht="14.4" x14ac:dyDescent="0.55000000000000004">
      <c r="A3539" s="289" t="s">
        <v>3414</v>
      </c>
      <c r="B3539" s="290">
        <v>5014</v>
      </c>
      <c r="D3539" s="291" t="s">
        <v>9344</v>
      </c>
      <c r="E3539" s="292">
        <v>5014</v>
      </c>
    </row>
    <row r="3540" spans="1:5" ht="14.4" x14ac:dyDescent="0.55000000000000004">
      <c r="A3540" s="289" t="s">
        <v>4170</v>
      </c>
      <c r="B3540" s="290">
        <v>36862</v>
      </c>
      <c r="D3540" s="291" t="s">
        <v>10527</v>
      </c>
      <c r="E3540" s="292">
        <v>36862</v>
      </c>
    </row>
    <row r="3541" spans="1:5" ht="14.4" x14ac:dyDescent="0.55000000000000004">
      <c r="A3541" s="289" t="s">
        <v>3286</v>
      </c>
      <c r="B3541" s="290">
        <v>455767.25</v>
      </c>
      <c r="D3541" s="291" t="s">
        <v>9345</v>
      </c>
      <c r="E3541" s="292">
        <v>455767.25</v>
      </c>
    </row>
    <row r="3542" spans="1:5" ht="14.4" x14ac:dyDescent="0.55000000000000004">
      <c r="A3542" s="289" t="s">
        <v>3415</v>
      </c>
      <c r="B3542" s="290">
        <v>16823</v>
      </c>
      <c r="D3542" s="291" t="s">
        <v>9346</v>
      </c>
      <c r="E3542" s="292">
        <v>16823</v>
      </c>
    </row>
    <row r="3543" spans="1:5" ht="14.4" x14ac:dyDescent="0.55000000000000004">
      <c r="A3543" s="289" t="s">
        <v>3416</v>
      </c>
      <c r="B3543" s="290">
        <v>65132</v>
      </c>
      <c r="D3543" s="291" t="s">
        <v>9347</v>
      </c>
      <c r="E3543" s="292">
        <v>65132</v>
      </c>
    </row>
    <row r="3544" spans="1:5" ht="14.4" x14ac:dyDescent="0.55000000000000004">
      <c r="A3544" s="289" t="s">
        <v>3417</v>
      </c>
      <c r="B3544" s="290">
        <v>17539</v>
      </c>
      <c r="D3544" s="291" t="s">
        <v>9348</v>
      </c>
      <c r="E3544" s="292">
        <v>17539</v>
      </c>
    </row>
    <row r="3545" spans="1:5" ht="14.4" x14ac:dyDescent="0.55000000000000004">
      <c r="A3545" s="289" t="s">
        <v>3418</v>
      </c>
      <c r="B3545" s="290">
        <v>40799</v>
      </c>
      <c r="D3545" s="291" t="s">
        <v>9349</v>
      </c>
      <c r="E3545" s="292">
        <v>40799</v>
      </c>
    </row>
    <row r="3546" spans="1:5" ht="14.4" x14ac:dyDescent="0.55000000000000004">
      <c r="A3546" s="289" t="s">
        <v>3287</v>
      </c>
      <c r="B3546" s="290">
        <v>16106.6</v>
      </c>
      <c r="D3546" s="291" t="s">
        <v>9350</v>
      </c>
      <c r="E3546" s="292">
        <v>16106.6</v>
      </c>
    </row>
    <row r="3547" spans="1:5" ht="14.4" x14ac:dyDescent="0.55000000000000004">
      <c r="A3547" s="289" t="s">
        <v>3288</v>
      </c>
      <c r="B3547" s="290">
        <v>40083</v>
      </c>
      <c r="D3547" s="291" t="s">
        <v>10434</v>
      </c>
      <c r="E3547" s="292">
        <v>40083</v>
      </c>
    </row>
    <row r="3548" spans="1:5" ht="14.4" x14ac:dyDescent="0.55000000000000004">
      <c r="A3548" s="289" t="s">
        <v>3419</v>
      </c>
      <c r="B3548" s="290">
        <v>47691.56</v>
      </c>
      <c r="D3548" s="291" t="s">
        <v>9351</v>
      </c>
      <c r="E3548" s="292">
        <v>47691.56</v>
      </c>
    </row>
    <row r="3549" spans="1:5" ht="14.4" x14ac:dyDescent="0.55000000000000004">
      <c r="A3549" s="289" t="s">
        <v>3420</v>
      </c>
      <c r="B3549" s="290">
        <v>68711</v>
      </c>
      <c r="D3549" s="291" t="s">
        <v>9352</v>
      </c>
      <c r="E3549" s="292">
        <v>68711</v>
      </c>
    </row>
    <row r="3550" spans="1:5" ht="14.4" x14ac:dyDescent="0.55000000000000004">
      <c r="A3550" s="289" t="s">
        <v>3421</v>
      </c>
      <c r="B3550" s="290">
        <v>52808.17</v>
      </c>
      <c r="D3550" s="291" t="s">
        <v>9353</v>
      </c>
      <c r="E3550" s="292">
        <v>52808.17</v>
      </c>
    </row>
    <row r="3551" spans="1:5" ht="14.4" x14ac:dyDescent="0.55000000000000004">
      <c r="A3551" s="289" t="s">
        <v>3422</v>
      </c>
      <c r="B3551" s="290">
        <v>49745</v>
      </c>
      <c r="D3551" s="291" t="s">
        <v>9354</v>
      </c>
      <c r="E3551" s="292">
        <v>49745</v>
      </c>
    </row>
    <row r="3552" spans="1:5" ht="14.4" x14ac:dyDescent="0.55000000000000004">
      <c r="A3552" s="289" t="s">
        <v>3423</v>
      </c>
      <c r="B3552" s="290">
        <v>13602</v>
      </c>
      <c r="D3552" s="291" t="s">
        <v>9355</v>
      </c>
      <c r="E3552" s="292">
        <v>13602</v>
      </c>
    </row>
    <row r="3553" spans="1:5" ht="14.4" x14ac:dyDescent="0.55000000000000004">
      <c r="A3553" s="289" t="s">
        <v>65283</v>
      </c>
      <c r="B3553" s="290">
        <v>0</v>
      </c>
      <c r="D3553" s="291" t="s">
        <v>65976</v>
      </c>
      <c r="E3553" s="292">
        <v>0</v>
      </c>
    </row>
    <row r="3554" spans="1:5" ht="14.4" x14ac:dyDescent="0.55000000000000004">
      <c r="A3554" s="289" t="s">
        <v>4158</v>
      </c>
      <c r="B3554" s="290">
        <v>21238.560000000001</v>
      </c>
      <c r="D3554" s="291" t="s">
        <v>10516</v>
      </c>
      <c r="E3554" s="292">
        <v>21238.560000000001</v>
      </c>
    </row>
    <row r="3555" spans="1:5" ht="14.4" x14ac:dyDescent="0.55000000000000004">
      <c r="A3555" s="289" t="s">
        <v>3289</v>
      </c>
      <c r="B3555" s="290">
        <v>1091441</v>
      </c>
      <c r="D3555" s="291" t="s">
        <v>9356</v>
      </c>
      <c r="E3555" s="292">
        <v>1091441</v>
      </c>
    </row>
    <row r="3556" spans="1:5" ht="14.4" x14ac:dyDescent="0.55000000000000004">
      <c r="A3556" s="289" t="s">
        <v>3424</v>
      </c>
      <c r="B3556" s="290">
        <v>11455</v>
      </c>
      <c r="D3556" s="291" t="s">
        <v>9357</v>
      </c>
      <c r="E3556" s="292">
        <v>11455</v>
      </c>
    </row>
    <row r="3557" spans="1:5" ht="14.4" x14ac:dyDescent="0.55000000000000004">
      <c r="A3557" s="289" t="s">
        <v>4159</v>
      </c>
      <c r="B3557" s="290">
        <v>62627</v>
      </c>
      <c r="D3557" s="291" t="s">
        <v>10517</v>
      </c>
      <c r="E3557" s="292">
        <v>62627</v>
      </c>
    </row>
    <row r="3558" spans="1:5" ht="14.4" x14ac:dyDescent="0.55000000000000004">
      <c r="A3558" s="289" t="s">
        <v>4160</v>
      </c>
      <c r="B3558" s="290">
        <v>89466</v>
      </c>
      <c r="D3558" s="291" t="s">
        <v>10528</v>
      </c>
      <c r="E3558" s="292">
        <v>89466</v>
      </c>
    </row>
    <row r="3559" spans="1:5" ht="14.4" x14ac:dyDescent="0.55000000000000004">
      <c r="A3559" s="289" t="s">
        <v>3425</v>
      </c>
      <c r="B3559" s="290">
        <v>2010752</v>
      </c>
      <c r="D3559" s="291" t="s">
        <v>9358</v>
      </c>
      <c r="E3559" s="292">
        <v>2010752</v>
      </c>
    </row>
    <row r="3560" spans="1:5" ht="14.4" x14ac:dyDescent="0.55000000000000004">
      <c r="A3560" s="289" t="s">
        <v>3290</v>
      </c>
      <c r="B3560" s="290">
        <v>57618</v>
      </c>
      <c r="D3560" s="291" t="s">
        <v>9359</v>
      </c>
      <c r="E3560" s="292">
        <v>57618</v>
      </c>
    </row>
    <row r="3561" spans="1:5" ht="14.4" x14ac:dyDescent="0.55000000000000004">
      <c r="A3561" s="289" t="s">
        <v>3426</v>
      </c>
      <c r="B3561" s="290">
        <v>4208298</v>
      </c>
      <c r="D3561" s="291" t="s">
        <v>9360</v>
      </c>
      <c r="E3561" s="292">
        <v>4208298</v>
      </c>
    </row>
    <row r="3562" spans="1:5" ht="14.4" x14ac:dyDescent="0.55000000000000004">
      <c r="A3562" s="289" t="s">
        <v>3291</v>
      </c>
      <c r="B3562" s="290">
        <v>292000.12</v>
      </c>
      <c r="D3562" s="291" t="s">
        <v>9361</v>
      </c>
      <c r="E3562" s="292">
        <v>292000.12</v>
      </c>
    </row>
    <row r="3563" spans="1:5" ht="14.4" x14ac:dyDescent="0.55000000000000004">
      <c r="A3563" s="289" t="s">
        <v>3427</v>
      </c>
      <c r="B3563" s="290">
        <v>6098451</v>
      </c>
      <c r="D3563" s="291" t="s">
        <v>9362</v>
      </c>
      <c r="E3563" s="292">
        <v>6098451</v>
      </c>
    </row>
    <row r="3564" spans="1:5" ht="14.4" x14ac:dyDescent="0.55000000000000004">
      <c r="A3564" s="289" t="s">
        <v>3428</v>
      </c>
      <c r="B3564" s="290">
        <v>37578</v>
      </c>
      <c r="D3564" s="291" t="s">
        <v>9363</v>
      </c>
      <c r="E3564" s="292">
        <v>37578</v>
      </c>
    </row>
    <row r="3565" spans="1:5" ht="14.4" x14ac:dyDescent="0.55000000000000004">
      <c r="A3565" s="289" t="s">
        <v>3429</v>
      </c>
      <c r="B3565" s="290">
        <v>50163</v>
      </c>
      <c r="D3565" s="291" t="s">
        <v>9364</v>
      </c>
      <c r="E3565" s="292">
        <v>50163</v>
      </c>
    </row>
    <row r="3566" spans="1:5" ht="14.4" x14ac:dyDescent="0.55000000000000004">
      <c r="A3566" s="289" t="s">
        <v>3430</v>
      </c>
      <c r="B3566" s="290">
        <v>76226</v>
      </c>
      <c r="D3566" s="291" t="s">
        <v>9365</v>
      </c>
      <c r="E3566" s="292">
        <v>76226</v>
      </c>
    </row>
    <row r="3567" spans="1:5" ht="14.4" x14ac:dyDescent="0.55000000000000004">
      <c r="A3567" s="289" t="s">
        <v>4161</v>
      </c>
      <c r="B3567" s="290">
        <v>61912</v>
      </c>
      <c r="D3567" s="291" t="s">
        <v>10518</v>
      </c>
      <c r="E3567" s="292">
        <v>61912</v>
      </c>
    </row>
    <row r="3568" spans="1:5" ht="14.4" x14ac:dyDescent="0.55000000000000004">
      <c r="A3568" s="289" t="s">
        <v>4162</v>
      </c>
      <c r="B3568" s="290">
        <v>26843</v>
      </c>
      <c r="D3568" s="291" t="s">
        <v>10529</v>
      </c>
      <c r="E3568" s="292">
        <v>26843</v>
      </c>
    </row>
    <row r="3569" spans="1:5" ht="14.4" x14ac:dyDescent="0.55000000000000004">
      <c r="A3569" s="289" t="s">
        <v>3431</v>
      </c>
      <c r="B3569" s="290">
        <v>104958.09</v>
      </c>
      <c r="D3569" s="291" t="s">
        <v>9366</v>
      </c>
      <c r="E3569" s="292">
        <v>104958.09</v>
      </c>
    </row>
    <row r="3570" spans="1:5" ht="14.4" x14ac:dyDescent="0.55000000000000004">
      <c r="A3570" s="289" t="s">
        <v>3292</v>
      </c>
      <c r="B3570" s="290">
        <v>1084287.5</v>
      </c>
      <c r="D3570" s="291" t="s">
        <v>9367</v>
      </c>
      <c r="E3570" s="292">
        <v>1084287.5</v>
      </c>
    </row>
    <row r="3571" spans="1:5" ht="14.4" x14ac:dyDescent="0.55000000000000004">
      <c r="A3571" s="289" t="s">
        <v>3432</v>
      </c>
      <c r="B3571" s="290">
        <v>337455</v>
      </c>
      <c r="D3571" s="291" t="s">
        <v>9368</v>
      </c>
      <c r="E3571" s="292">
        <v>337455</v>
      </c>
    </row>
    <row r="3572" spans="1:5" ht="14.4" x14ac:dyDescent="0.55000000000000004">
      <c r="A3572" s="289" t="s">
        <v>3433</v>
      </c>
      <c r="B3572" s="290">
        <v>5154090</v>
      </c>
      <c r="D3572" s="291" t="s">
        <v>9369</v>
      </c>
      <c r="E3572" s="292">
        <v>5154090</v>
      </c>
    </row>
    <row r="3573" spans="1:5" ht="14.4" x14ac:dyDescent="0.55000000000000004">
      <c r="A3573" s="289" t="s">
        <v>3434</v>
      </c>
      <c r="B3573" s="290">
        <v>64775</v>
      </c>
      <c r="D3573" s="291" t="s">
        <v>9370</v>
      </c>
      <c r="E3573" s="292">
        <v>64775</v>
      </c>
    </row>
    <row r="3574" spans="1:5" ht="14.4" x14ac:dyDescent="0.55000000000000004">
      <c r="A3574" s="289" t="s">
        <v>3435</v>
      </c>
      <c r="B3574" s="290">
        <v>945808.1</v>
      </c>
      <c r="D3574" s="291" t="s">
        <v>9371</v>
      </c>
      <c r="E3574" s="292">
        <v>945808.1</v>
      </c>
    </row>
    <row r="3575" spans="1:5" ht="14.4" x14ac:dyDescent="0.55000000000000004">
      <c r="A3575" s="289" t="s">
        <v>3436</v>
      </c>
      <c r="B3575" s="290">
        <v>867428</v>
      </c>
      <c r="D3575" s="291" t="s">
        <v>9372</v>
      </c>
      <c r="E3575" s="292">
        <v>867428</v>
      </c>
    </row>
    <row r="3576" spans="1:5" ht="14.4" x14ac:dyDescent="0.55000000000000004">
      <c r="A3576" s="289" t="s">
        <v>3437</v>
      </c>
      <c r="B3576" s="290">
        <v>395784</v>
      </c>
      <c r="D3576" s="291" t="s">
        <v>9373</v>
      </c>
      <c r="E3576" s="292">
        <v>395784</v>
      </c>
    </row>
    <row r="3577" spans="1:5" ht="14.4" x14ac:dyDescent="0.55000000000000004">
      <c r="A3577" s="289" t="s">
        <v>3438</v>
      </c>
      <c r="B3577" s="290">
        <v>99127.08</v>
      </c>
      <c r="D3577" s="291" t="s">
        <v>9374</v>
      </c>
      <c r="E3577" s="292">
        <v>99127.08</v>
      </c>
    </row>
    <row r="3578" spans="1:5" ht="14.4" x14ac:dyDescent="0.55000000000000004">
      <c r="A3578" s="289" t="s">
        <v>3439</v>
      </c>
      <c r="B3578" s="290">
        <v>1725190</v>
      </c>
      <c r="D3578" s="291" t="s">
        <v>9375</v>
      </c>
      <c r="E3578" s="292">
        <v>1725190</v>
      </c>
    </row>
    <row r="3579" spans="1:5" ht="14.4" x14ac:dyDescent="0.55000000000000004">
      <c r="A3579" s="289" t="s">
        <v>3440</v>
      </c>
      <c r="B3579" s="290">
        <v>25769</v>
      </c>
      <c r="D3579" s="291" t="s">
        <v>9376</v>
      </c>
      <c r="E3579" s="292">
        <v>25769</v>
      </c>
    </row>
    <row r="3580" spans="1:5" ht="14.4" x14ac:dyDescent="0.55000000000000004">
      <c r="A3580" s="289" t="s">
        <v>3441</v>
      </c>
      <c r="B3580" s="290">
        <v>1564874</v>
      </c>
      <c r="D3580" s="291" t="s">
        <v>9377</v>
      </c>
      <c r="E3580" s="292">
        <v>1564874</v>
      </c>
    </row>
    <row r="3581" spans="1:5" ht="14.4" x14ac:dyDescent="0.55000000000000004">
      <c r="A3581" s="289" t="s">
        <v>3442</v>
      </c>
      <c r="B3581" s="290">
        <v>473795</v>
      </c>
      <c r="D3581" s="291" t="s">
        <v>9378</v>
      </c>
      <c r="E3581" s="292">
        <v>473795</v>
      </c>
    </row>
    <row r="3582" spans="1:5" ht="14.4" x14ac:dyDescent="0.55000000000000004">
      <c r="A3582" s="289" t="s">
        <v>3293</v>
      </c>
      <c r="B3582" s="290">
        <v>1113985</v>
      </c>
      <c r="D3582" s="291" t="s">
        <v>9379</v>
      </c>
      <c r="E3582" s="292">
        <v>1113985</v>
      </c>
    </row>
    <row r="3583" spans="1:5" ht="14.4" x14ac:dyDescent="0.55000000000000004">
      <c r="A3583" s="289" t="s">
        <v>3443</v>
      </c>
      <c r="B3583" s="290">
        <v>36862</v>
      </c>
      <c r="D3583" s="291" t="s">
        <v>9380</v>
      </c>
      <c r="E3583" s="292">
        <v>36862</v>
      </c>
    </row>
    <row r="3584" spans="1:5" ht="14.4" x14ac:dyDescent="0.55000000000000004">
      <c r="A3584" s="289" t="s">
        <v>3444</v>
      </c>
      <c r="B3584" s="290">
        <v>7789283</v>
      </c>
      <c r="D3584" s="291" t="s">
        <v>9381</v>
      </c>
      <c r="E3584" s="292">
        <v>7789283</v>
      </c>
    </row>
    <row r="3585" spans="1:5" ht="14.4" x14ac:dyDescent="0.55000000000000004">
      <c r="A3585" s="289" t="s">
        <v>4163</v>
      </c>
      <c r="B3585" s="290">
        <v>79360.61</v>
      </c>
      <c r="D3585" s="291" t="s">
        <v>10530</v>
      </c>
      <c r="E3585" s="292">
        <v>79360.61</v>
      </c>
    </row>
    <row r="3586" spans="1:5" ht="14.4" x14ac:dyDescent="0.55000000000000004">
      <c r="A3586" s="289" t="s">
        <v>3445</v>
      </c>
      <c r="B3586" s="290">
        <v>23778.27</v>
      </c>
      <c r="D3586" s="291" t="s">
        <v>9382</v>
      </c>
      <c r="E3586" s="292">
        <v>23778.27</v>
      </c>
    </row>
    <row r="3587" spans="1:5" ht="14.4" x14ac:dyDescent="0.55000000000000004">
      <c r="A3587" s="289" t="s">
        <v>3446</v>
      </c>
      <c r="B3587" s="290">
        <v>450893</v>
      </c>
      <c r="D3587" s="291" t="s">
        <v>9383</v>
      </c>
      <c r="E3587" s="292">
        <v>450893</v>
      </c>
    </row>
    <row r="3588" spans="1:5" ht="14.4" x14ac:dyDescent="0.55000000000000004">
      <c r="A3588" s="289" t="s">
        <v>3447</v>
      </c>
      <c r="B3588" s="290">
        <v>3623947.32</v>
      </c>
      <c r="D3588" s="291" t="s">
        <v>9384</v>
      </c>
      <c r="E3588" s="292">
        <v>3623947.32</v>
      </c>
    </row>
    <row r="3589" spans="1:5" ht="14.4" x14ac:dyDescent="0.55000000000000004">
      <c r="A3589" s="289" t="s">
        <v>3294</v>
      </c>
      <c r="B3589" s="290">
        <v>1158358</v>
      </c>
      <c r="D3589" s="291" t="s">
        <v>9385</v>
      </c>
      <c r="E3589" s="292">
        <v>1158358</v>
      </c>
    </row>
    <row r="3590" spans="1:5" ht="14.4" x14ac:dyDescent="0.55000000000000004">
      <c r="A3590" s="289" t="s">
        <v>4164</v>
      </c>
      <c r="B3590" s="290">
        <v>102706</v>
      </c>
      <c r="D3590" s="291" t="s">
        <v>9386</v>
      </c>
      <c r="E3590" s="292">
        <v>102706</v>
      </c>
    </row>
    <row r="3591" spans="1:5" ht="14.4" x14ac:dyDescent="0.55000000000000004">
      <c r="A3591" s="289" t="s">
        <v>3448</v>
      </c>
      <c r="B3591" s="290">
        <v>2758297</v>
      </c>
      <c r="D3591" s="291" t="s">
        <v>9387</v>
      </c>
      <c r="E3591" s="292">
        <v>2758297</v>
      </c>
    </row>
    <row r="3592" spans="1:5" ht="14.4" x14ac:dyDescent="0.55000000000000004">
      <c r="A3592" s="289" t="s">
        <v>3449</v>
      </c>
      <c r="B3592" s="290">
        <v>11432892</v>
      </c>
      <c r="D3592" s="291" t="s">
        <v>9388</v>
      </c>
      <c r="E3592" s="292">
        <v>11432892</v>
      </c>
    </row>
    <row r="3593" spans="1:5" ht="14.4" x14ac:dyDescent="0.55000000000000004">
      <c r="A3593" s="289" t="s">
        <v>3450</v>
      </c>
      <c r="B3593" s="290">
        <v>31852.86</v>
      </c>
      <c r="D3593" s="291" t="s">
        <v>9389</v>
      </c>
      <c r="E3593" s="292">
        <v>31852.86</v>
      </c>
    </row>
    <row r="3594" spans="1:5" ht="14.4" x14ac:dyDescent="0.55000000000000004">
      <c r="A3594" s="289" t="s">
        <v>3451</v>
      </c>
      <c r="B3594" s="290">
        <v>3076424</v>
      </c>
      <c r="D3594" s="291" t="s">
        <v>9390</v>
      </c>
      <c r="E3594" s="292">
        <v>3076424</v>
      </c>
    </row>
    <row r="3595" spans="1:5" ht="14.4" x14ac:dyDescent="0.55000000000000004">
      <c r="A3595" s="289" t="s">
        <v>3295</v>
      </c>
      <c r="B3595" s="290">
        <v>168549.04</v>
      </c>
      <c r="D3595" s="291" t="s">
        <v>9391</v>
      </c>
      <c r="E3595" s="292">
        <v>168549.04</v>
      </c>
    </row>
    <row r="3596" spans="1:5" ht="14.4" x14ac:dyDescent="0.55000000000000004">
      <c r="A3596" s="289" t="s">
        <v>3452</v>
      </c>
      <c r="B3596" s="290">
        <v>4753502.42</v>
      </c>
      <c r="D3596" s="291" t="s">
        <v>9392</v>
      </c>
      <c r="E3596" s="292">
        <v>4753502.42</v>
      </c>
    </row>
    <row r="3597" spans="1:5" ht="14.4" x14ac:dyDescent="0.55000000000000004">
      <c r="A3597" s="289" t="s">
        <v>3453</v>
      </c>
      <c r="B3597" s="290">
        <v>30632</v>
      </c>
      <c r="D3597" s="291" t="s">
        <v>9393</v>
      </c>
      <c r="E3597" s="292">
        <v>30632</v>
      </c>
    </row>
    <row r="3598" spans="1:5" ht="14.4" x14ac:dyDescent="0.55000000000000004">
      <c r="A3598" s="289" t="s">
        <v>3454</v>
      </c>
      <c r="B3598" s="290">
        <v>2308840</v>
      </c>
      <c r="D3598" s="291" t="s">
        <v>9394</v>
      </c>
      <c r="E3598" s="292">
        <v>2308840</v>
      </c>
    </row>
    <row r="3599" spans="1:5" ht="14.4" x14ac:dyDescent="0.55000000000000004">
      <c r="A3599" s="289" t="s">
        <v>3296</v>
      </c>
      <c r="B3599" s="290">
        <v>75510</v>
      </c>
      <c r="D3599" s="291" t="s">
        <v>9395</v>
      </c>
      <c r="E3599" s="292">
        <v>75510</v>
      </c>
    </row>
    <row r="3600" spans="1:5" ht="14.4" x14ac:dyDescent="0.55000000000000004">
      <c r="A3600" s="289" t="s">
        <v>3455</v>
      </c>
      <c r="B3600" s="290">
        <v>45809</v>
      </c>
      <c r="D3600" s="291" t="s">
        <v>9396</v>
      </c>
      <c r="E3600" s="292">
        <v>45809</v>
      </c>
    </row>
    <row r="3601" spans="1:5" ht="14.4" x14ac:dyDescent="0.55000000000000004">
      <c r="A3601" s="289" t="s">
        <v>3297</v>
      </c>
      <c r="B3601" s="290">
        <v>2192539</v>
      </c>
      <c r="D3601" s="291" t="s">
        <v>9397</v>
      </c>
      <c r="E3601" s="292">
        <v>2192539</v>
      </c>
    </row>
    <row r="3602" spans="1:5" ht="14.4" x14ac:dyDescent="0.55000000000000004">
      <c r="A3602" s="289" t="s">
        <v>3456</v>
      </c>
      <c r="B3602" s="290">
        <v>814108</v>
      </c>
      <c r="D3602" s="291" t="s">
        <v>9398</v>
      </c>
      <c r="E3602" s="292">
        <v>814108</v>
      </c>
    </row>
    <row r="3603" spans="1:5" ht="14.4" x14ac:dyDescent="0.55000000000000004">
      <c r="A3603" s="289" t="s">
        <v>3298</v>
      </c>
      <c r="B3603" s="290">
        <v>2389808.7000000002</v>
      </c>
      <c r="D3603" s="291" t="s">
        <v>9399</v>
      </c>
      <c r="E3603" s="292">
        <v>2389808.7000000002</v>
      </c>
    </row>
    <row r="3604" spans="1:5" ht="14.4" x14ac:dyDescent="0.55000000000000004">
      <c r="A3604" s="289" t="s">
        <v>3299</v>
      </c>
      <c r="B3604" s="290">
        <v>1783161</v>
      </c>
      <c r="D3604" s="291" t="s">
        <v>9400</v>
      </c>
      <c r="E3604" s="292">
        <v>1783161</v>
      </c>
    </row>
    <row r="3605" spans="1:5" ht="14.4" x14ac:dyDescent="0.55000000000000004">
      <c r="A3605" s="289" t="s">
        <v>3457</v>
      </c>
      <c r="B3605" s="290">
        <v>1118637</v>
      </c>
      <c r="D3605" s="291" t="s">
        <v>9401</v>
      </c>
      <c r="E3605" s="292">
        <v>1118637</v>
      </c>
    </row>
    <row r="3606" spans="1:5" ht="14.4" x14ac:dyDescent="0.55000000000000004">
      <c r="A3606" s="289" t="s">
        <v>3458</v>
      </c>
      <c r="B3606" s="290">
        <v>1775502.72</v>
      </c>
      <c r="D3606" s="291" t="s">
        <v>9402</v>
      </c>
      <c r="E3606" s="292">
        <v>1775502.72</v>
      </c>
    </row>
    <row r="3607" spans="1:5" ht="14.4" x14ac:dyDescent="0.55000000000000004">
      <c r="A3607" s="289" t="s">
        <v>3459</v>
      </c>
      <c r="B3607" s="290">
        <v>211134</v>
      </c>
      <c r="D3607" s="291" t="s">
        <v>9403</v>
      </c>
      <c r="E3607" s="292">
        <v>211134</v>
      </c>
    </row>
    <row r="3608" spans="1:5" ht="14.4" x14ac:dyDescent="0.55000000000000004">
      <c r="A3608" s="289" t="s">
        <v>3300</v>
      </c>
      <c r="B3608" s="290">
        <v>355346.68</v>
      </c>
      <c r="D3608" s="291" t="s">
        <v>9404</v>
      </c>
      <c r="E3608" s="292">
        <v>355346.68</v>
      </c>
    </row>
    <row r="3609" spans="1:5" ht="14.4" x14ac:dyDescent="0.55000000000000004">
      <c r="A3609" s="289" t="s">
        <v>3301</v>
      </c>
      <c r="B3609" s="290">
        <v>365143.98</v>
      </c>
      <c r="D3609" s="291" t="s">
        <v>9405</v>
      </c>
      <c r="E3609" s="292">
        <v>365143.98</v>
      </c>
    </row>
    <row r="3610" spans="1:5" ht="14.4" x14ac:dyDescent="0.55000000000000004">
      <c r="A3610" s="289" t="s">
        <v>3460</v>
      </c>
      <c r="B3610" s="290">
        <v>19328</v>
      </c>
      <c r="D3610" s="291" t="s">
        <v>9406</v>
      </c>
      <c r="E3610" s="292">
        <v>19328</v>
      </c>
    </row>
    <row r="3611" spans="1:5" ht="14.4" x14ac:dyDescent="0.55000000000000004">
      <c r="A3611" s="289" t="s">
        <v>3461</v>
      </c>
      <c r="B3611" s="290">
        <v>907839.99</v>
      </c>
      <c r="D3611" s="291" t="s">
        <v>9407</v>
      </c>
      <c r="E3611" s="292">
        <v>907839.99</v>
      </c>
    </row>
    <row r="3612" spans="1:5" ht="14.4" x14ac:dyDescent="0.55000000000000004">
      <c r="A3612" s="289" t="s">
        <v>3462</v>
      </c>
      <c r="B3612" s="290">
        <v>41872</v>
      </c>
      <c r="D3612" s="291" t="s">
        <v>9408</v>
      </c>
      <c r="E3612" s="292">
        <v>41872</v>
      </c>
    </row>
    <row r="3613" spans="1:5" ht="14.4" x14ac:dyDescent="0.55000000000000004">
      <c r="A3613" s="289" t="s">
        <v>3463</v>
      </c>
      <c r="B3613" s="290">
        <v>193958</v>
      </c>
      <c r="D3613" s="291" t="s">
        <v>9409</v>
      </c>
      <c r="E3613" s="292">
        <v>193958</v>
      </c>
    </row>
    <row r="3614" spans="1:5" ht="14.4" x14ac:dyDescent="0.55000000000000004">
      <c r="A3614" s="289" t="s">
        <v>3302</v>
      </c>
      <c r="B3614" s="290">
        <v>4627417.09</v>
      </c>
      <c r="D3614" s="291" t="s">
        <v>9410</v>
      </c>
      <c r="E3614" s="292">
        <v>4627417.09</v>
      </c>
    </row>
    <row r="3615" spans="1:5" ht="14.4" x14ac:dyDescent="0.55000000000000004">
      <c r="A3615" s="289" t="s">
        <v>3464</v>
      </c>
      <c r="B3615" s="290">
        <v>59765</v>
      </c>
      <c r="D3615" s="291" t="s">
        <v>9411</v>
      </c>
      <c r="E3615" s="292">
        <v>59765</v>
      </c>
    </row>
    <row r="3616" spans="1:5" ht="14.4" x14ac:dyDescent="0.55000000000000004">
      <c r="A3616" s="289" t="s">
        <v>3303</v>
      </c>
      <c r="B3616" s="290">
        <v>22906</v>
      </c>
      <c r="D3616" s="291" t="s">
        <v>9412</v>
      </c>
      <c r="E3616" s="292">
        <v>22906</v>
      </c>
    </row>
    <row r="3617" spans="1:5" ht="14.4" x14ac:dyDescent="0.55000000000000004">
      <c r="A3617" s="289" t="s">
        <v>3465</v>
      </c>
      <c r="B3617" s="290">
        <v>8592</v>
      </c>
      <c r="D3617" s="291" t="s">
        <v>9413</v>
      </c>
      <c r="E3617" s="292">
        <v>8592</v>
      </c>
    </row>
    <row r="3618" spans="1:5" ht="14.4" x14ac:dyDescent="0.55000000000000004">
      <c r="A3618" s="289" t="s">
        <v>3304</v>
      </c>
      <c r="B3618" s="290">
        <v>2796587</v>
      </c>
      <c r="D3618" s="291" t="s">
        <v>9414</v>
      </c>
      <c r="E3618" s="292">
        <v>2796587</v>
      </c>
    </row>
    <row r="3619" spans="1:5" ht="14.4" x14ac:dyDescent="0.55000000000000004">
      <c r="A3619" s="289" t="s">
        <v>3466</v>
      </c>
      <c r="B3619" s="290">
        <v>49387</v>
      </c>
      <c r="D3619" s="291" t="s">
        <v>9415</v>
      </c>
      <c r="E3619" s="292">
        <v>49387</v>
      </c>
    </row>
    <row r="3620" spans="1:5" ht="14.4" x14ac:dyDescent="0.55000000000000004">
      <c r="A3620" s="289" t="s">
        <v>3467</v>
      </c>
      <c r="B3620" s="290">
        <v>467711</v>
      </c>
      <c r="D3620" s="291" t="s">
        <v>9416</v>
      </c>
      <c r="E3620" s="292">
        <v>467711</v>
      </c>
    </row>
    <row r="3621" spans="1:5" ht="14.4" x14ac:dyDescent="0.55000000000000004">
      <c r="A3621" s="289" t="s">
        <v>3468</v>
      </c>
      <c r="B3621" s="290">
        <v>24575123.93</v>
      </c>
      <c r="D3621" s="291" t="s">
        <v>9417</v>
      </c>
      <c r="E3621" s="292">
        <v>24575123.93</v>
      </c>
    </row>
    <row r="3622" spans="1:5" ht="14.4" x14ac:dyDescent="0.55000000000000004">
      <c r="A3622" s="289" t="s">
        <v>3469</v>
      </c>
      <c r="B3622" s="290">
        <v>29705</v>
      </c>
      <c r="D3622" s="291" t="s">
        <v>9418</v>
      </c>
      <c r="E3622" s="292">
        <v>29705</v>
      </c>
    </row>
    <row r="3623" spans="1:5" ht="14.4" x14ac:dyDescent="0.55000000000000004">
      <c r="A3623" s="289" t="s">
        <v>4165</v>
      </c>
      <c r="B3623" s="290">
        <v>207198</v>
      </c>
      <c r="D3623" s="291" t="s">
        <v>10531</v>
      </c>
      <c r="E3623" s="292">
        <v>207198</v>
      </c>
    </row>
    <row r="3624" spans="1:5" ht="14.4" x14ac:dyDescent="0.55000000000000004">
      <c r="A3624" s="289" t="s">
        <v>3470</v>
      </c>
      <c r="B3624" s="290">
        <v>121301.18</v>
      </c>
      <c r="D3624" s="291" t="s">
        <v>9419</v>
      </c>
      <c r="E3624" s="292">
        <v>121301.18</v>
      </c>
    </row>
    <row r="3625" spans="1:5" ht="14.4" x14ac:dyDescent="0.55000000000000004">
      <c r="A3625" s="289" t="s">
        <v>3471</v>
      </c>
      <c r="B3625" s="290">
        <v>14676</v>
      </c>
      <c r="D3625" s="291" t="s">
        <v>9420</v>
      </c>
      <c r="E3625" s="292">
        <v>14676</v>
      </c>
    </row>
    <row r="3626" spans="1:5" ht="14.4" x14ac:dyDescent="0.55000000000000004">
      <c r="A3626" s="289" t="s">
        <v>3472</v>
      </c>
      <c r="B3626" s="290">
        <v>8492.68</v>
      </c>
      <c r="D3626" s="291" t="s">
        <v>9421</v>
      </c>
      <c r="E3626" s="292">
        <v>8492.68</v>
      </c>
    </row>
    <row r="3627" spans="1:5" ht="14.4" x14ac:dyDescent="0.55000000000000004">
      <c r="A3627" s="289" t="s">
        <v>3473</v>
      </c>
      <c r="B3627" s="290">
        <v>17539</v>
      </c>
      <c r="D3627" s="291" t="s">
        <v>9422</v>
      </c>
      <c r="E3627" s="292">
        <v>17539</v>
      </c>
    </row>
    <row r="3628" spans="1:5" ht="14.4" x14ac:dyDescent="0.55000000000000004">
      <c r="A3628" s="289" t="s">
        <v>3305</v>
      </c>
      <c r="B3628" s="290">
        <v>910012</v>
      </c>
      <c r="D3628" s="291" t="s">
        <v>9423</v>
      </c>
      <c r="E3628" s="292">
        <v>910012</v>
      </c>
    </row>
    <row r="3629" spans="1:5" ht="14.4" x14ac:dyDescent="0.55000000000000004">
      <c r="A3629" s="289" t="s">
        <v>4166</v>
      </c>
      <c r="B3629" s="290">
        <v>43053.33</v>
      </c>
      <c r="D3629" s="291" t="s">
        <v>10532</v>
      </c>
      <c r="E3629" s="292">
        <v>43053.33</v>
      </c>
    </row>
    <row r="3630" spans="1:5" ht="14.4" x14ac:dyDescent="0.55000000000000004">
      <c r="A3630" s="289" t="s">
        <v>3474</v>
      </c>
      <c r="B3630" s="290">
        <v>148511</v>
      </c>
      <c r="D3630" s="291" t="s">
        <v>9424</v>
      </c>
      <c r="E3630" s="292">
        <v>148511</v>
      </c>
    </row>
    <row r="3631" spans="1:5" ht="14.4" x14ac:dyDescent="0.55000000000000004">
      <c r="A3631" s="289" t="s">
        <v>3475</v>
      </c>
      <c r="B3631" s="290">
        <v>61912</v>
      </c>
      <c r="D3631" s="291" t="s">
        <v>9425</v>
      </c>
      <c r="E3631" s="292">
        <v>61912</v>
      </c>
    </row>
    <row r="3632" spans="1:5" ht="14.4" x14ac:dyDescent="0.55000000000000004">
      <c r="A3632" s="289" t="s">
        <v>3476</v>
      </c>
      <c r="B3632" s="290">
        <v>26364.37</v>
      </c>
      <c r="D3632" s="291" t="s">
        <v>9426</v>
      </c>
      <c r="E3632" s="292">
        <v>26364.37</v>
      </c>
    </row>
    <row r="3633" spans="1:5" ht="14.4" x14ac:dyDescent="0.55000000000000004">
      <c r="A3633" s="289" t="s">
        <v>3306</v>
      </c>
      <c r="B3633" s="290">
        <v>23622</v>
      </c>
      <c r="D3633" s="291" t="s">
        <v>10435</v>
      </c>
      <c r="E3633" s="292">
        <v>23622</v>
      </c>
    </row>
    <row r="3634" spans="1:5" ht="14.4" x14ac:dyDescent="0.55000000000000004">
      <c r="A3634" s="289" t="s">
        <v>4167</v>
      </c>
      <c r="B3634" s="290">
        <v>28282.92</v>
      </c>
      <c r="D3634" s="291" t="s">
        <v>10533</v>
      </c>
      <c r="E3634" s="292">
        <v>28282.92</v>
      </c>
    </row>
    <row r="3635" spans="1:5" ht="14.4" x14ac:dyDescent="0.55000000000000004">
      <c r="A3635" s="289" t="s">
        <v>3307</v>
      </c>
      <c r="B3635" s="290">
        <v>762936</v>
      </c>
      <c r="D3635" s="291" t="s">
        <v>9427</v>
      </c>
      <c r="E3635" s="292">
        <v>762936</v>
      </c>
    </row>
    <row r="3636" spans="1:5" ht="14.4" x14ac:dyDescent="0.55000000000000004">
      <c r="A3636" s="289" t="s">
        <v>4168</v>
      </c>
      <c r="B3636" s="290">
        <v>16823</v>
      </c>
      <c r="D3636" s="291" t="s">
        <v>10519</v>
      </c>
      <c r="E3636" s="292">
        <v>16823</v>
      </c>
    </row>
    <row r="3637" spans="1:5" ht="14.4" x14ac:dyDescent="0.55000000000000004">
      <c r="A3637" s="289" t="s">
        <v>3477</v>
      </c>
      <c r="B3637" s="290">
        <v>675263</v>
      </c>
      <c r="D3637" s="291" t="s">
        <v>9428</v>
      </c>
      <c r="E3637" s="292">
        <v>675263</v>
      </c>
    </row>
    <row r="3638" spans="1:5" ht="14.4" x14ac:dyDescent="0.55000000000000004">
      <c r="A3638" s="289" t="s">
        <v>3478</v>
      </c>
      <c r="B3638" s="290">
        <v>18612</v>
      </c>
      <c r="D3638" s="291" t="s">
        <v>9429</v>
      </c>
      <c r="E3638" s="292">
        <v>18612</v>
      </c>
    </row>
    <row r="3639" spans="1:5" ht="14.4" x14ac:dyDescent="0.55000000000000004">
      <c r="A3639" s="289" t="s">
        <v>3308</v>
      </c>
      <c r="B3639" s="290">
        <v>6064456</v>
      </c>
      <c r="D3639" s="291" t="s">
        <v>9430</v>
      </c>
      <c r="E3639" s="292">
        <v>6064456</v>
      </c>
    </row>
    <row r="3640" spans="1:5" ht="14.4" x14ac:dyDescent="0.55000000000000004">
      <c r="A3640" s="289" t="s">
        <v>3479</v>
      </c>
      <c r="B3640" s="290">
        <v>123462</v>
      </c>
      <c r="D3640" s="291" t="s">
        <v>9431</v>
      </c>
      <c r="E3640" s="292">
        <v>123462</v>
      </c>
    </row>
    <row r="3641" spans="1:5" ht="14.4" x14ac:dyDescent="0.55000000000000004">
      <c r="A3641" s="289" t="s">
        <v>3480</v>
      </c>
      <c r="B3641" s="290">
        <v>120241</v>
      </c>
      <c r="D3641" s="291" t="s">
        <v>9432</v>
      </c>
      <c r="E3641" s="292">
        <v>120241</v>
      </c>
    </row>
    <row r="3642" spans="1:5" ht="14.4" x14ac:dyDescent="0.55000000000000004">
      <c r="A3642" s="289" t="s">
        <v>3309</v>
      </c>
      <c r="B3642" s="290">
        <v>2300609</v>
      </c>
      <c r="D3642" s="291" t="s">
        <v>9433</v>
      </c>
      <c r="E3642" s="292">
        <v>2300609</v>
      </c>
    </row>
    <row r="3643" spans="1:5" ht="14.4" x14ac:dyDescent="0.55000000000000004">
      <c r="A3643" s="289" t="s">
        <v>3310</v>
      </c>
      <c r="B3643" s="290">
        <v>50578</v>
      </c>
      <c r="D3643" s="291" t="s">
        <v>10436</v>
      </c>
      <c r="E3643" s="292">
        <v>50578</v>
      </c>
    </row>
    <row r="3644" spans="1:5" ht="14.4" x14ac:dyDescent="0.55000000000000004">
      <c r="A3644" s="289" t="s">
        <v>3311</v>
      </c>
      <c r="B3644" s="290">
        <v>4257345.0199999996</v>
      </c>
      <c r="D3644" s="291" t="s">
        <v>9434</v>
      </c>
      <c r="E3644" s="292">
        <v>4257345.0199999996</v>
      </c>
    </row>
    <row r="3645" spans="1:5" ht="14.4" x14ac:dyDescent="0.55000000000000004">
      <c r="A3645" s="289" t="s">
        <v>3481</v>
      </c>
      <c r="B3645" s="290">
        <v>396500</v>
      </c>
      <c r="D3645" s="291" t="s">
        <v>9435</v>
      </c>
      <c r="E3645" s="292">
        <v>396500</v>
      </c>
    </row>
    <row r="3646" spans="1:5" ht="14.4" x14ac:dyDescent="0.55000000000000004">
      <c r="A3646" s="289" t="s">
        <v>3482</v>
      </c>
      <c r="B3646" s="290">
        <v>25411</v>
      </c>
      <c r="D3646" s="291" t="s">
        <v>9436</v>
      </c>
      <c r="E3646" s="292">
        <v>25411</v>
      </c>
    </row>
    <row r="3647" spans="1:5" ht="14.4" x14ac:dyDescent="0.55000000000000004">
      <c r="A3647" s="289" t="s">
        <v>3312</v>
      </c>
      <c r="B3647" s="290">
        <v>1033111</v>
      </c>
      <c r="D3647" s="291" t="s">
        <v>9437</v>
      </c>
      <c r="E3647" s="292">
        <v>1033111</v>
      </c>
    </row>
    <row r="3648" spans="1:5" ht="14.4" x14ac:dyDescent="0.55000000000000004">
      <c r="A3648" s="289" t="s">
        <v>3483</v>
      </c>
      <c r="B3648" s="290">
        <v>551448</v>
      </c>
      <c r="D3648" s="291" t="s">
        <v>9438</v>
      </c>
      <c r="E3648" s="292">
        <v>551448</v>
      </c>
    </row>
    <row r="3649" spans="1:5" ht="14.4" x14ac:dyDescent="0.55000000000000004">
      <c r="A3649" s="289" t="s">
        <v>4171</v>
      </c>
      <c r="B3649" s="290">
        <v>13874</v>
      </c>
      <c r="D3649" s="291" t="s">
        <v>10534</v>
      </c>
      <c r="E3649" s="292">
        <v>13874</v>
      </c>
    </row>
    <row r="3650" spans="1:5" ht="14.4" x14ac:dyDescent="0.55000000000000004">
      <c r="A3650" s="289" t="s">
        <v>4172</v>
      </c>
      <c r="B3650" s="290">
        <v>35975</v>
      </c>
      <c r="D3650" s="291" t="s">
        <v>9439</v>
      </c>
      <c r="E3650" s="292">
        <v>35975</v>
      </c>
    </row>
    <row r="3651" spans="1:5" ht="14.4" x14ac:dyDescent="0.55000000000000004">
      <c r="A3651" s="289" t="s">
        <v>4173</v>
      </c>
      <c r="B3651" s="290">
        <v>23107</v>
      </c>
      <c r="D3651" s="291" t="s">
        <v>9440</v>
      </c>
      <c r="E3651" s="292">
        <v>23107</v>
      </c>
    </row>
    <row r="3652" spans="1:5" ht="14.4" x14ac:dyDescent="0.55000000000000004">
      <c r="A3652" s="289" t="s">
        <v>4174</v>
      </c>
      <c r="B3652" s="290">
        <v>9684</v>
      </c>
      <c r="D3652" s="291" t="s">
        <v>10535</v>
      </c>
      <c r="E3652" s="292">
        <v>9684</v>
      </c>
    </row>
    <row r="3653" spans="1:5" ht="14.4" x14ac:dyDescent="0.55000000000000004">
      <c r="A3653" s="289" t="s">
        <v>3484</v>
      </c>
      <c r="B3653" s="290">
        <v>74443</v>
      </c>
      <c r="D3653" s="291" t="s">
        <v>9441</v>
      </c>
      <c r="E3653" s="292">
        <v>74443</v>
      </c>
    </row>
    <row r="3654" spans="1:5" ht="14.4" x14ac:dyDescent="0.55000000000000004">
      <c r="A3654" s="289" t="s">
        <v>4175</v>
      </c>
      <c r="B3654" s="290">
        <v>77291.399999999994</v>
      </c>
      <c r="D3654" s="291" t="s">
        <v>10536</v>
      </c>
      <c r="E3654" s="292">
        <v>77291.399999999994</v>
      </c>
    </row>
    <row r="3655" spans="1:5" ht="14.4" x14ac:dyDescent="0.55000000000000004">
      <c r="A3655" s="289" t="s">
        <v>3485</v>
      </c>
      <c r="B3655" s="290">
        <v>4263</v>
      </c>
      <c r="D3655" s="291" t="s">
        <v>9442</v>
      </c>
      <c r="E3655" s="292">
        <v>4263</v>
      </c>
    </row>
    <row r="3656" spans="1:5" ht="14.4" x14ac:dyDescent="0.55000000000000004">
      <c r="A3656" s="289" t="s">
        <v>4176</v>
      </c>
      <c r="B3656" s="290">
        <v>18281</v>
      </c>
      <c r="D3656" s="291" t="s">
        <v>10537</v>
      </c>
      <c r="E3656" s="292">
        <v>18281</v>
      </c>
    </row>
    <row r="3657" spans="1:5" ht="14.4" x14ac:dyDescent="0.55000000000000004">
      <c r="A3657" s="289" t="s">
        <v>4177</v>
      </c>
      <c r="B3657" s="290">
        <v>31623</v>
      </c>
      <c r="D3657" s="291" t="s">
        <v>10538</v>
      </c>
      <c r="E3657" s="292">
        <v>31623</v>
      </c>
    </row>
    <row r="3658" spans="1:5" ht="14.4" x14ac:dyDescent="0.55000000000000004">
      <c r="A3658" s="289" t="s">
        <v>3486</v>
      </c>
      <c r="B3658" s="290">
        <v>42074</v>
      </c>
      <c r="D3658" s="291" t="s">
        <v>9443</v>
      </c>
      <c r="E3658" s="292">
        <v>42074</v>
      </c>
    </row>
    <row r="3659" spans="1:5" ht="14.4" x14ac:dyDescent="0.55000000000000004">
      <c r="A3659" s="289" t="s">
        <v>4178</v>
      </c>
      <c r="B3659" s="290">
        <v>43154</v>
      </c>
      <c r="D3659" s="291" t="s">
        <v>10539</v>
      </c>
      <c r="E3659" s="292">
        <v>43154</v>
      </c>
    </row>
    <row r="3660" spans="1:5" ht="14.4" x14ac:dyDescent="0.55000000000000004">
      <c r="A3660" s="289" t="s">
        <v>3487</v>
      </c>
      <c r="B3660" s="290">
        <v>12824</v>
      </c>
      <c r="D3660" s="291" t="s">
        <v>9444</v>
      </c>
      <c r="E3660" s="292">
        <v>12824</v>
      </c>
    </row>
    <row r="3661" spans="1:5" ht="14.4" x14ac:dyDescent="0.55000000000000004">
      <c r="A3661" s="289" t="s">
        <v>3488</v>
      </c>
      <c r="B3661" s="290">
        <v>27060</v>
      </c>
      <c r="D3661" s="291" t="s">
        <v>9445</v>
      </c>
      <c r="E3661" s="292">
        <v>27060</v>
      </c>
    </row>
    <row r="3662" spans="1:5" ht="14.4" x14ac:dyDescent="0.55000000000000004">
      <c r="A3662" s="289" t="s">
        <v>3489</v>
      </c>
      <c r="B3662" s="290">
        <v>22881</v>
      </c>
      <c r="D3662" s="291" t="s">
        <v>9446</v>
      </c>
      <c r="E3662" s="292">
        <v>22881</v>
      </c>
    </row>
    <row r="3663" spans="1:5" ht="14.4" x14ac:dyDescent="0.55000000000000004">
      <c r="A3663" s="289" t="s">
        <v>65284</v>
      </c>
      <c r="B3663" s="290">
        <v>0</v>
      </c>
      <c r="D3663" s="291" t="s">
        <v>65977</v>
      </c>
      <c r="E3663" s="292">
        <v>0</v>
      </c>
    </row>
    <row r="3664" spans="1:5" ht="14.4" x14ac:dyDescent="0.55000000000000004">
      <c r="A3664" s="289" t="s">
        <v>4179</v>
      </c>
      <c r="B3664" s="290">
        <v>22532</v>
      </c>
      <c r="D3664" s="291" t="s">
        <v>10540</v>
      </c>
      <c r="E3664" s="292">
        <v>22532</v>
      </c>
    </row>
    <row r="3665" spans="1:5" ht="14.4" x14ac:dyDescent="0.55000000000000004">
      <c r="A3665" s="289" t="s">
        <v>65285</v>
      </c>
      <c r="B3665" s="290">
        <v>0</v>
      </c>
      <c r="D3665" s="291" t="s">
        <v>65978</v>
      </c>
      <c r="E3665" s="292">
        <v>0</v>
      </c>
    </row>
    <row r="3666" spans="1:5" ht="14.4" x14ac:dyDescent="0.55000000000000004">
      <c r="A3666" s="289" t="s">
        <v>3490</v>
      </c>
      <c r="B3666" s="290">
        <v>10687</v>
      </c>
      <c r="D3666" s="291" t="s">
        <v>9447</v>
      </c>
      <c r="E3666" s="292">
        <v>10687</v>
      </c>
    </row>
    <row r="3667" spans="1:5" ht="14.4" x14ac:dyDescent="0.55000000000000004">
      <c r="A3667" s="289" t="s">
        <v>3491</v>
      </c>
      <c r="B3667" s="290">
        <v>84411</v>
      </c>
      <c r="D3667" s="291" t="s">
        <v>9448</v>
      </c>
      <c r="E3667" s="292">
        <v>84411</v>
      </c>
    </row>
    <row r="3668" spans="1:5" ht="14.4" x14ac:dyDescent="0.55000000000000004">
      <c r="A3668" s="289" t="s">
        <v>4180</v>
      </c>
      <c r="B3668" s="290">
        <v>48309.15</v>
      </c>
      <c r="D3668" s="291" t="s">
        <v>10541</v>
      </c>
      <c r="E3668" s="292">
        <v>48309.15</v>
      </c>
    </row>
    <row r="3669" spans="1:5" ht="14.4" x14ac:dyDescent="0.55000000000000004">
      <c r="A3669" s="289" t="s">
        <v>3492</v>
      </c>
      <c r="B3669" s="290">
        <v>10541</v>
      </c>
      <c r="D3669" s="291" t="s">
        <v>9449</v>
      </c>
      <c r="E3669" s="292">
        <v>10541</v>
      </c>
    </row>
    <row r="3670" spans="1:5" ht="14.4" x14ac:dyDescent="0.55000000000000004">
      <c r="A3670" s="289" t="s">
        <v>4203</v>
      </c>
      <c r="B3670" s="290">
        <v>1944.8</v>
      </c>
      <c r="D3670" s="291" t="s">
        <v>10542</v>
      </c>
      <c r="E3670" s="292">
        <v>1944.8</v>
      </c>
    </row>
    <row r="3671" spans="1:5" ht="14.4" x14ac:dyDescent="0.55000000000000004">
      <c r="A3671" s="289" t="s">
        <v>4181</v>
      </c>
      <c r="B3671" s="290">
        <v>4247</v>
      </c>
      <c r="D3671" s="291" t="s">
        <v>10543</v>
      </c>
      <c r="E3671" s="292">
        <v>4247</v>
      </c>
    </row>
    <row r="3672" spans="1:5" ht="14.4" x14ac:dyDescent="0.55000000000000004">
      <c r="A3672" s="289" t="s">
        <v>4182</v>
      </c>
      <c r="B3672" s="290">
        <v>3729</v>
      </c>
      <c r="D3672" s="291" t="s">
        <v>10544</v>
      </c>
      <c r="E3672" s="292">
        <v>3729</v>
      </c>
    </row>
    <row r="3673" spans="1:5" ht="14.4" x14ac:dyDescent="0.55000000000000004">
      <c r="A3673" s="289" t="s">
        <v>4183</v>
      </c>
      <c r="B3673" s="290">
        <v>56149</v>
      </c>
      <c r="D3673" s="291" t="s">
        <v>10545</v>
      </c>
      <c r="E3673" s="292">
        <v>56149</v>
      </c>
    </row>
    <row r="3674" spans="1:5" ht="14.4" x14ac:dyDescent="0.55000000000000004">
      <c r="A3674" s="289" t="s">
        <v>4184</v>
      </c>
      <c r="B3674" s="290">
        <v>5225</v>
      </c>
      <c r="D3674" s="291" t="s">
        <v>10546</v>
      </c>
      <c r="E3674" s="292">
        <v>5225</v>
      </c>
    </row>
    <row r="3675" spans="1:5" ht="14.4" x14ac:dyDescent="0.55000000000000004">
      <c r="A3675" s="289" t="s">
        <v>4185</v>
      </c>
      <c r="B3675" s="290">
        <v>94525.21</v>
      </c>
      <c r="D3675" s="291" t="s">
        <v>9450</v>
      </c>
      <c r="E3675" s="292">
        <v>94525.21</v>
      </c>
    </row>
    <row r="3676" spans="1:5" ht="14.4" x14ac:dyDescent="0.55000000000000004">
      <c r="A3676" s="289" t="s">
        <v>4186</v>
      </c>
      <c r="B3676" s="290">
        <v>16801</v>
      </c>
      <c r="D3676" s="291" t="s">
        <v>9451</v>
      </c>
      <c r="E3676" s="292">
        <v>16801</v>
      </c>
    </row>
    <row r="3677" spans="1:5" ht="14.4" x14ac:dyDescent="0.55000000000000004">
      <c r="A3677" s="289" t="s">
        <v>3493</v>
      </c>
      <c r="B3677" s="290">
        <v>31541</v>
      </c>
      <c r="D3677" s="291" t="s">
        <v>9452</v>
      </c>
      <c r="E3677" s="292">
        <v>31541</v>
      </c>
    </row>
    <row r="3678" spans="1:5" ht="14.4" x14ac:dyDescent="0.55000000000000004">
      <c r="A3678" s="289" t="s">
        <v>3494</v>
      </c>
      <c r="B3678" s="290">
        <v>62925</v>
      </c>
      <c r="D3678" s="291" t="s">
        <v>9453</v>
      </c>
      <c r="E3678" s="292">
        <v>62925</v>
      </c>
    </row>
    <row r="3679" spans="1:5" ht="14.4" x14ac:dyDescent="0.55000000000000004">
      <c r="A3679" s="289" t="s">
        <v>4187</v>
      </c>
      <c r="B3679" s="290">
        <v>21892</v>
      </c>
      <c r="D3679" s="291" t="s">
        <v>9454</v>
      </c>
      <c r="E3679" s="292">
        <v>21892</v>
      </c>
    </row>
    <row r="3680" spans="1:5" ht="14.4" x14ac:dyDescent="0.55000000000000004">
      <c r="A3680" s="289" t="s">
        <v>4188</v>
      </c>
      <c r="B3680" s="290">
        <v>39300</v>
      </c>
      <c r="D3680" s="291" t="s">
        <v>10547</v>
      </c>
      <c r="E3680" s="292">
        <v>39300</v>
      </c>
    </row>
    <row r="3681" spans="1:5" ht="14.4" x14ac:dyDescent="0.55000000000000004">
      <c r="A3681" s="289" t="s">
        <v>3495</v>
      </c>
      <c r="B3681" s="290">
        <v>46971</v>
      </c>
      <c r="D3681" s="291" t="s">
        <v>9455</v>
      </c>
      <c r="E3681" s="292">
        <v>46971</v>
      </c>
    </row>
    <row r="3682" spans="1:5" ht="14.4" x14ac:dyDescent="0.55000000000000004">
      <c r="A3682" s="289" t="s">
        <v>3496</v>
      </c>
      <c r="B3682" s="290">
        <v>11589</v>
      </c>
      <c r="D3682" s="291" t="s">
        <v>9456</v>
      </c>
      <c r="E3682" s="292">
        <v>11589</v>
      </c>
    </row>
    <row r="3683" spans="1:5" ht="14.4" x14ac:dyDescent="0.55000000000000004">
      <c r="A3683" s="289" t="s">
        <v>3497</v>
      </c>
      <c r="B3683" s="290">
        <v>7072</v>
      </c>
      <c r="D3683" s="291" t="s">
        <v>9457</v>
      </c>
      <c r="E3683" s="292">
        <v>7072</v>
      </c>
    </row>
    <row r="3684" spans="1:5" ht="14.4" x14ac:dyDescent="0.55000000000000004">
      <c r="A3684" s="289" t="s">
        <v>4189</v>
      </c>
      <c r="B3684" s="290">
        <v>12003</v>
      </c>
      <c r="D3684" s="291" t="s">
        <v>9458</v>
      </c>
      <c r="E3684" s="292">
        <v>12003</v>
      </c>
    </row>
    <row r="3685" spans="1:5" ht="14.4" x14ac:dyDescent="0.55000000000000004">
      <c r="A3685" s="289" t="s">
        <v>4190</v>
      </c>
      <c r="B3685" s="290">
        <v>514</v>
      </c>
      <c r="D3685" s="291" t="s">
        <v>10548</v>
      </c>
      <c r="E3685" s="292">
        <v>514</v>
      </c>
    </row>
    <row r="3686" spans="1:5" ht="14.4" x14ac:dyDescent="0.55000000000000004">
      <c r="A3686" s="289" t="s">
        <v>3498</v>
      </c>
      <c r="B3686" s="290">
        <v>14129.99</v>
      </c>
      <c r="D3686" s="291" t="s">
        <v>9459</v>
      </c>
      <c r="E3686" s="292">
        <v>14129.99</v>
      </c>
    </row>
    <row r="3687" spans="1:5" ht="14.4" x14ac:dyDescent="0.55000000000000004">
      <c r="A3687" s="289" t="s">
        <v>4191</v>
      </c>
      <c r="B3687" s="290">
        <v>9178.75</v>
      </c>
      <c r="D3687" s="291" t="s">
        <v>10549</v>
      </c>
      <c r="E3687" s="292">
        <v>9178.75</v>
      </c>
    </row>
    <row r="3688" spans="1:5" ht="14.4" x14ac:dyDescent="0.55000000000000004">
      <c r="A3688" s="289" t="s">
        <v>3499</v>
      </c>
      <c r="B3688" s="290">
        <v>25290</v>
      </c>
      <c r="D3688" s="291" t="s">
        <v>9460</v>
      </c>
      <c r="E3688" s="292">
        <v>25290</v>
      </c>
    </row>
    <row r="3689" spans="1:5" ht="14.4" x14ac:dyDescent="0.55000000000000004">
      <c r="A3689" s="289" t="s">
        <v>3500</v>
      </c>
      <c r="B3689" s="290">
        <v>5270</v>
      </c>
      <c r="D3689" s="291" t="s">
        <v>9461</v>
      </c>
      <c r="E3689" s="292">
        <v>5270</v>
      </c>
    </row>
    <row r="3690" spans="1:5" ht="14.4" x14ac:dyDescent="0.55000000000000004">
      <c r="A3690" s="289" t="s">
        <v>3501</v>
      </c>
      <c r="B3690" s="290">
        <v>16385</v>
      </c>
      <c r="D3690" s="291" t="s">
        <v>9462</v>
      </c>
      <c r="E3690" s="292">
        <v>16385</v>
      </c>
    </row>
    <row r="3691" spans="1:5" ht="14.4" x14ac:dyDescent="0.55000000000000004">
      <c r="A3691" s="289" t="s">
        <v>3502</v>
      </c>
      <c r="B3691" s="290">
        <v>40606</v>
      </c>
      <c r="D3691" s="291" t="s">
        <v>9463</v>
      </c>
      <c r="E3691" s="292">
        <v>40606</v>
      </c>
    </row>
    <row r="3692" spans="1:5" ht="14.4" x14ac:dyDescent="0.55000000000000004">
      <c r="A3692" s="289" t="s">
        <v>3503</v>
      </c>
      <c r="B3692" s="290">
        <v>16216</v>
      </c>
      <c r="D3692" s="291" t="s">
        <v>9464</v>
      </c>
      <c r="E3692" s="292">
        <v>16216</v>
      </c>
    </row>
    <row r="3693" spans="1:5" ht="14.4" x14ac:dyDescent="0.55000000000000004">
      <c r="A3693" s="289" t="s">
        <v>4192</v>
      </c>
      <c r="B3693" s="290">
        <v>843</v>
      </c>
      <c r="D3693" s="291" t="s">
        <v>10550</v>
      </c>
      <c r="E3693" s="292">
        <v>843</v>
      </c>
    </row>
    <row r="3694" spans="1:5" ht="14.4" x14ac:dyDescent="0.55000000000000004">
      <c r="A3694" s="289" t="s">
        <v>3504</v>
      </c>
      <c r="B3694" s="290">
        <v>32251</v>
      </c>
      <c r="D3694" s="291" t="s">
        <v>9465</v>
      </c>
      <c r="E3694" s="292">
        <v>32251</v>
      </c>
    </row>
    <row r="3695" spans="1:5" ht="14.4" x14ac:dyDescent="0.55000000000000004">
      <c r="A3695" s="289" t="s">
        <v>4193</v>
      </c>
      <c r="B3695" s="290">
        <v>30277</v>
      </c>
      <c r="D3695" s="291" t="s">
        <v>10551</v>
      </c>
      <c r="E3695" s="292">
        <v>30277</v>
      </c>
    </row>
    <row r="3696" spans="1:5" ht="14.4" x14ac:dyDescent="0.55000000000000004">
      <c r="A3696" s="289" t="s">
        <v>3505</v>
      </c>
      <c r="B3696" s="290">
        <v>36532</v>
      </c>
      <c r="D3696" s="291" t="s">
        <v>9466</v>
      </c>
      <c r="E3696" s="292">
        <v>36532</v>
      </c>
    </row>
    <row r="3697" spans="1:5" ht="14.4" x14ac:dyDescent="0.55000000000000004">
      <c r="A3697" s="289" t="s">
        <v>3506</v>
      </c>
      <c r="B3697" s="290">
        <v>65072.78</v>
      </c>
      <c r="D3697" s="291" t="s">
        <v>9467</v>
      </c>
      <c r="E3697" s="292">
        <v>65072.78</v>
      </c>
    </row>
    <row r="3698" spans="1:5" ht="14.4" x14ac:dyDescent="0.55000000000000004">
      <c r="A3698" s="289" t="s">
        <v>3507</v>
      </c>
      <c r="B3698" s="290">
        <v>89132</v>
      </c>
      <c r="D3698" s="291" t="s">
        <v>9468</v>
      </c>
      <c r="E3698" s="292">
        <v>89132</v>
      </c>
    </row>
    <row r="3699" spans="1:5" ht="14.4" x14ac:dyDescent="0.55000000000000004">
      <c r="A3699" s="289" t="s">
        <v>3508</v>
      </c>
      <c r="B3699" s="290">
        <v>20225</v>
      </c>
      <c r="D3699" s="291" t="s">
        <v>9469</v>
      </c>
      <c r="E3699" s="292">
        <v>20225</v>
      </c>
    </row>
    <row r="3700" spans="1:5" ht="14.4" x14ac:dyDescent="0.55000000000000004">
      <c r="A3700" s="289" t="s">
        <v>3509</v>
      </c>
      <c r="B3700" s="290">
        <v>4214</v>
      </c>
      <c r="D3700" s="291" t="s">
        <v>9470</v>
      </c>
      <c r="E3700" s="292">
        <v>4214</v>
      </c>
    </row>
    <row r="3701" spans="1:5" ht="14.4" x14ac:dyDescent="0.55000000000000004">
      <c r="A3701" s="289" t="s">
        <v>3510</v>
      </c>
      <c r="B3701" s="290">
        <v>20540</v>
      </c>
      <c r="D3701" s="291" t="s">
        <v>9471</v>
      </c>
      <c r="E3701" s="292">
        <v>20540</v>
      </c>
    </row>
    <row r="3702" spans="1:5" ht="14.4" x14ac:dyDescent="0.55000000000000004">
      <c r="A3702" s="289" t="s">
        <v>4194</v>
      </c>
      <c r="B3702" s="290">
        <v>18288</v>
      </c>
      <c r="D3702" s="291" t="s">
        <v>9472</v>
      </c>
      <c r="E3702" s="292">
        <v>18288</v>
      </c>
    </row>
    <row r="3703" spans="1:5" ht="14.4" x14ac:dyDescent="0.55000000000000004">
      <c r="A3703" s="289" t="s">
        <v>3511</v>
      </c>
      <c r="B3703" s="290">
        <v>27251</v>
      </c>
      <c r="D3703" s="291" t="s">
        <v>9473</v>
      </c>
      <c r="E3703" s="292">
        <v>27251</v>
      </c>
    </row>
    <row r="3704" spans="1:5" ht="14.4" x14ac:dyDescent="0.55000000000000004">
      <c r="A3704" s="289" t="s">
        <v>3512</v>
      </c>
      <c r="B3704" s="290">
        <v>74276</v>
      </c>
      <c r="D3704" s="291" t="s">
        <v>9474</v>
      </c>
      <c r="E3704" s="292">
        <v>74276</v>
      </c>
    </row>
    <row r="3705" spans="1:5" ht="14.4" x14ac:dyDescent="0.55000000000000004">
      <c r="A3705" s="289" t="s">
        <v>3513</v>
      </c>
      <c r="B3705" s="290">
        <v>24585</v>
      </c>
      <c r="D3705" s="291" t="s">
        <v>9475</v>
      </c>
      <c r="E3705" s="292">
        <v>24585</v>
      </c>
    </row>
    <row r="3706" spans="1:5" ht="14.4" x14ac:dyDescent="0.55000000000000004">
      <c r="A3706" s="289" t="s">
        <v>3514</v>
      </c>
      <c r="B3706" s="290">
        <v>6441</v>
      </c>
      <c r="D3706" s="291" t="s">
        <v>9476</v>
      </c>
      <c r="E3706" s="292">
        <v>6441</v>
      </c>
    </row>
    <row r="3707" spans="1:5" ht="14.4" x14ac:dyDescent="0.55000000000000004">
      <c r="A3707" s="289" t="s">
        <v>3515</v>
      </c>
      <c r="B3707" s="290">
        <v>36128</v>
      </c>
      <c r="D3707" s="291" t="s">
        <v>9477</v>
      </c>
      <c r="E3707" s="292">
        <v>36128</v>
      </c>
    </row>
    <row r="3708" spans="1:5" ht="14.4" x14ac:dyDescent="0.55000000000000004">
      <c r="A3708" s="289" t="s">
        <v>4195</v>
      </c>
      <c r="B3708" s="290">
        <v>10981</v>
      </c>
      <c r="D3708" s="291" t="s">
        <v>10552</v>
      </c>
      <c r="E3708" s="292">
        <v>10981</v>
      </c>
    </row>
    <row r="3709" spans="1:5" ht="14.4" x14ac:dyDescent="0.55000000000000004">
      <c r="A3709" s="289" t="s">
        <v>3516</v>
      </c>
      <c r="B3709" s="290">
        <v>23107</v>
      </c>
      <c r="D3709" s="291" t="s">
        <v>9478</v>
      </c>
      <c r="E3709" s="292">
        <v>23107</v>
      </c>
    </row>
    <row r="3710" spans="1:5" ht="14.4" x14ac:dyDescent="0.55000000000000004">
      <c r="A3710" s="289" t="s">
        <v>3517</v>
      </c>
      <c r="B3710" s="290">
        <v>40543</v>
      </c>
      <c r="D3710" s="291" t="s">
        <v>9479</v>
      </c>
      <c r="E3710" s="292">
        <v>40543</v>
      </c>
    </row>
    <row r="3711" spans="1:5" ht="14.4" x14ac:dyDescent="0.55000000000000004">
      <c r="A3711" s="289" t="s">
        <v>3518</v>
      </c>
      <c r="B3711" s="290">
        <v>15811</v>
      </c>
      <c r="D3711" s="291" t="s">
        <v>9480</v>
      </c>
      <c r="E3711" s="292">
        <v>15811</v>
      </c>
    </row>
    <row r="3712" spans="1:5" ht="14.4" x14ac:dyDescent="0.55000000000000004">
      <c r="A3712" s="289" t="s">
        <v>4196</v>
      </c>
      <c r="B3712" s="290">
        <v>24706</v>
      </c>
      <c r="D3712" s="291" t="s">
        <v>10553</v>
      </c>
      <c r="E3712" s="292">
        <v>24706</v>
      </c>
    </row>
    <row r="3713" spans="1:5" ht="14.4" x14ac:dyDescent="0.55000000000000004">
      <c r="A3713" s="289" t="s">
        <v>4197</v>
      </c>
      <c r="B3713" s="290">
        <v>22515.75</v>
      </c>
      <c r="D3713" s="291" t="s">
        <v>10554</v>
      </c>
      <c r="E3713" s="292">
        <v>22515.75</v>
      </c>
    </row>
    <row r="3714" spans="1:5" ht="14.4" x14ac:dyDescent="0.55000000000000004">
      <c r="A3714" s="289" t="s">
        <v>3519</v>
      </c>
      <c r="B3714" s="290">
        <v>32521</v>
      </c>
      <c r="D3714" s="291" t="s">
        <v>9481</v>
      </c>
      <c r="E3714" s="292">
        <v>32521</v>
      </c>
    </row>
    <row r="3715" spans="1:5" ht="14.4" x14ac:dyDescent="0.55000000000000004">
      <c r="A3715" s="289" t="s">
        <v>4198</v>
      </c>
      <c r="B3715" s="290">
        <v>18338.060000000001</v>
      </c>
      <c r="D3715" s="291" t="s">
        <v>10555</v>
      </c>
      <c r="E3715" s="292">
        <v>18338.060000000001</v>
      </c>
    </row>
    <row r="3716" spans="1:5" ht="14.4" x14ac:dyDescent="0.55000000000000004">
      <c r="A3716" s="289" t="s">
        <v>3520</v>
      </c>
      <c r="B3716" s="290">
        <v>34413</v>
      </c>
      <c r="D3716" s="291" t="s">
        <v>9482</v>
      </c>
      <c r="E3716" s="292">
        <v>34413</v>
      </c>
    </row>
    <row r="3717" spans="1:5" ht="14.4" x14ac:dyDescent="0.55000000000000004">
      <c r="A3717" s="289" t="s">
        <v>4199</v>
      </c>
      <c r="B3717" s="290">
        <v>2924.5</v>
      </c>
      <c r="D3717" s="291" t="s">
        <v>10556</v>
      </c>
      <c r="E3717" s="292">
        <v>2924.5</v>
      </c>
    </row>
    <row r="3718" spans="1:5" ht="14.4" x14ac:dyDescent="0.55000000000000004">
      <c r="A3718" s="289" t="s">
        <v>4200</v>
      </c>
      <c r="B3718" s="290">
        <v>12431</v>
      </c>
      <c r="D3718" s="291" t="s">
        <v>10557</v>
      </c>
      <c r="E3718" s="292">
        <v>12431</v>
      </c>
    </row>
    <row r="3719" spans="1:5" ht="14.4" x14ac:dyDescent="0.55000000000000004">
      <c r="A3719" s="289" t="s">
        <v>4202</v>
      </c>
      <c r="B3719" s="290">
        <v>12467</v>
      </c>
      <c r="D3719" s="291" t="s">
        <v>10558</v>
      </c>
      <c r="E3719" s="292">
        <v>12467</v>
      </c>
    </row>
    <row r="3720" spans="1:5" ht="14.4" x14ac:dyDescent="0.55000000000000004">
      <c r="A3720" s="289" t="s">
        <v>4201</v>
      </c>
      <c r="B3720" s="290">
        <v>15337</v>
      </c>
      <c r="D3720" s="291" t="s">
        <v>10559</v>
      </c>
      <c r="E3720" s="292">
        <v>15337</v>
      </c>
    </row>
    <row r="3721" spans="1:5" ht="14.4" x14ac:dyDescent="0.55000000000000004">
      <c r="A3721" s="289" t="s">
        <v>65286</v>
      </c>
      <c r="B3721" s="290">
        <v>0</v>
      </c>
      <c r="D3721" s="291" t="s">
        <v>65979</v>
      </c>
      <c r="E3721" s="292">
        <v>0</v>
      </c>
    </row>
    <row r="3722" spans="1:5" ht="14.4" x14ac:dyDescent="0.55000000000000004">
      <c r="A3722" s="289" t="s">
        <v>3521</v>
      </c>
      <c r="B3722" s="290">
        <v>18031</v>
      </c>
      <c r="D3722" s="291" t="s">
        <v>9483</v>
      </c>
      <c r="E3722" s="292">
        <v>18031</v>
      </c>
    </row>
    <row r="3723" spans="1:5" ht="14.4" x14ac:dyDescent="0.55000000000000004">
      <c r="A3723" s="289" t="s">
        <v>4204</v>
      </c>
      <c r="B3723" s="290">
        <v>160858.54999999999</v>
      </c>
      <c r="D3723" s="291" t="s">
        <v>9484</v>
      </c>
      <c r="E3723" s="292">
        <v>160858.54999999999</v>
      </c>
    </row>
    <row r="3724" spans="1:5" ht="14.4" x14ac:dyDescent="0.55000000000000004">
      <c r="A3724" s="289" t="s">
        <v>4284</v>
      </c>
      <c r="B3724" s="290">
        <v>4627</v>
      </c>
      <c r="D3724" s="291" t="s">
        <v>10560</v>
      </c>
      <c r="E3724" s="292">
        <v>4627</v>
      </c>
    </row>
    <row r="3725" spans="1:5" ht="14.4" x14ac:dyDescent="0.55000000000000004">
      <c r="A3725" s="289" t="s">
        <v>4285</v>
      </c>
      <c r="B3725" s="290">
        <v>2196</v>
      </c>
      <c r="D3725" s="291" t="s">
        <v>10561</v>
      </c>
      <c r="E3725" s="292">
        <v>2196</v>
      </c>
    </row>
    <row r="3726" spans="1:5" ht="14.4" x14ac:dyDescent="0.55000000000000004">
      <c r="A3726" s="289" t="s">
        <v>3522</v>
      </c>
      <c r="B3726" s="290">
        <v>3101</v>
      </c>
      <c r="D3726" s="291" t="s">
        <v>9485</v>
      </c>
      <c r="E3726" s="292">
        <v>3101</v>
      </c>
    </row>
    <row r="3727" spans="1:5" ht="14.4" x14ac:dyDescent="0.55000000000000004">
      <c r="A3727" s="289" t="s">
        <v>4205</v>
      </c>
      <c r="B3727" s="290">
        <v>34303.769999999997</v>
      </c>
      <c r="D3727" s="291" t="s">
        <v>10562</v>
      </c>
      <c r="E3727" s="292">
        <v>34303.769999999997</v>
      </c>
    </row>
    <row r="3728" spans="1:5" ht="14.4" x14ac:dyDescent="0.55000000000000004">
      <c r="A3728" s="289" t="s">
        <v>4206</v>
      </c>
      <c r="B3728" s="290">
        <v>22698</v>
      </c>
      <c r="D3728" s="291" t="s">
        <v>10563</v>
      </c>
      <c r="E3728" s="292">
        <v>22698</v>
      </c>
    </row>
    <row r="3729" spans="1:5" ht="14.4" x14ac:dyDescent="0.55000000000000004">
      <c r="A3729" s="289" t="s">
        <v>4207</v>
      </c>
      <c r="B3729" s="290">
        <v>21244</v>
      </c>
      <c r="D3729" s="291" t="s">
        <v>10564</v>
      </c>
      <c r="E3729" s="292">
        <v>21244</v>
      </c>
    </row>
    <row r="3730" spans="1:5" ht="14.4" x14ac:dyDescent="0.55000000000000004">
      <c r="A3730" s="289" t="s">
        <v>4208</v>
      </c>
      <c r="B3730" s="290">
        <v>13730</v>
      </c>
      <c r="D3730" s="291" t="s">
        <v>10565</v>
      </c>
      <c r="E3730" s="292">
        <v>13730</v>
      </c>
    </row>
    <row r="3731" spans="1:5" ht="14.4" x14ac:dyDescent="0.55000000000000004">
      <c r="A3731" s="289" t="s">
        <v>4209</v>
      </c>
      <c r="B3731" s="290">
        <v>46344</v>
      </c>
      <c r="D3731" s="291" t="s">
        <v>9486</v>
      </c>
      <c r="E3731" s="292">
        <v>46344</v>
      </c>
    </row>
    <row r="3732" spans="1:5" ht="14.4" x14ac:dyDescent="0.55000000000000004">
      <c r="A3732" s="289" t="s">
        <v>4210</v>
      </c>
      <c r="B3732" s="290">
        <v>15049</v>
      </c>
      <c r="D3732" s="291" t="s">
        <v>10566</v>
      </c>
      <c r="E3732" s="292">
        <v>15049</v>
      </c>
    </row>
    <row r="3733" spans="1:5" ht="14.4" x14ac:dyDescent="0.55000000000000004">
      <c r="A3733" s="289" t="s">
        <v>4286</v>
      </c>
      <c r="B3733" s="290">
        <v>556</v>
      </c>
      <c r="D3733" s="291" t="s">
        <v>10567</v>
      </c>
      <c r="E3733" s="292">
        <v>556</v>
      </c>
    </row>
    <row r="3734" spans="1:5" ht="14.4" x14ac:dyDescent="0.55000000000000004">
      <c r="A3734" s="289" t="s">
        <v>4211</v>
      </c>
      <c r="B3734" s="290">
        <v>28979.87</v>
      </c>
      <c r="D3734" s="291" t="s">
        <v>10568</v>
      </c>
      <c r="E3734" s="292">
        <v>28979.87</v>
      </c>
    </row>
    <row r="3735" spans="1:5" ht="14.4" x14ac:dyDescent="0.55000000000000004">
      <c r="A3735" s="289" t="s">
        <v>65287</v>
      </c>
      <c r="B3735" s="290">
        <v>0</v>
      </c>
      <c r="D3735" s="291" t="s">
        <v>65980</v>
      </c>
      <c r="E3735" s="292">
        <v>0</v>
      </c>
    </row>
    <row r="3736" spans="1:5" ht="14.4" x14ac:dyDescent="0.55000000000000004">
      <c r="A3736" s="289" t="s">
        <v>4287</v>
      </c>
      <c r="B3736" s="290">
        <v>3885</v>
      </c>
      <c r="D3736" s="291" t="s">
        <v>10569</v>
      </c>
      <c r="E3736" s="292">
        <v>3885</v>
      </c>
    </row>
    <row r="3737" spans="1:5" ht="14.4" x14ac:dyDescent="0.55000000000000004">
      <c r="A3737" s="289" t="s">
        <v>4212</v>
      </c>
      <c r="B3737" s="290">
        <v>91270</v>
      </c>
      <c r="D3737" s="291" t="s">
        <v>10570</v>
      </c>
      <c r="E3737" s="292">
        <v>91270</v>
      </c>
    </row>
    <row r="3738" spans="1:5" ht="14.4" x14ac:dyDescent="0.55000000000000004">
      <c r="A3738" s="289" t="s">
        <v>3523</v>
      </c>
      <c r="B3738" s="290">
        <v>6858</v>
      </c>
      <c r="D3738" s="291" t="s">
        <v>9487</v>
      </c>
      <c r="E3738" s="292">
        <v>6858</v>
      </c>
    </row>
    <row r="3739" spans="1:5" ht="14.4" x14ac:dyDescent="0.55000000000000004">
      <c r="A3739" s="289" t="s">
        <v>3524</v>
      </c>
      <c r="B3739" s="290">
        <v>2823</v>
      </c>
      <c r="D3739" s="291" t="s">
        <v>9488</v>
      </c>
      <c r="E3739" s="292">
        <v>2823</v>
      </c>
    </row>
    <row r="3740" spans="1:5" ht="14.4" x14ac:dyDescent="0.55000000000000004">
      <c r="A3740" s="289" t="s">
        <v>3525</v>
      </c>
      <c r="B3740" s="290">
        <v>168831</v>
      </c>
      <c r="D3740" s="291" t="s">
        <v>9489</v>
      </c>
      <c r="E3740" s="292">
        <v>168831</v>
      </c>
    </row>
    <row r="3741" spans="1:5" ht="14.4" x14ac:dyDescent="0.55000000000000004">
      <c r="A3741" s="289" t="s">
        <v>4213</v>
      </c>
      <c r="B3741" s="290">
        <v>30868</v>
      </c>
      <c r="D3741" s="291" t="s">
        <v>10571</v>
      </c>
      <c r="E3741" s="292">
        <v>30868</v>
      </c>
    </row>
    <row r="3742" spans="1:5" ht="14.4" x14ac:dyDescent="0.55000000000000004">
      <c r="A3742" s="289" t="s">
        <v>3526</v>
      </c>
      <c r="B3742" s="290">
        <v>3158</v>
      </c>
      <c r="D3742" s="291" t="s">
        <v>9490</v>
      </c>
      <c r="E3742" s="292">
        <v>3158</v>
      </c>
    </row>
    <row r="3743" spans="1:5" ht="14.4" x14ac:dyDescent="0.55000000000000004">
      <c r="A3743" s="289" t="s">
        <v>3527</v>
      </c>
      <c r="B3743" s="290">
        <v>2844</v>
      </c>
      <c r="D3743" s="291" t="s">
        <v>9491</v>
      </c>
      <c r="E3743" s="292">
        <v>2844</v>
      </c>
    </row>
    <row r="3744" spans="1:5" ht="14.4" x14ac:dyDescent="0.55000000000000004">
      <c r="A3744" s="289" t="s">
        <v>4288</v>
      </c>
      <c r="B3744" s="290">
        <v>8298</v>
      </c>
      <c r="D3744" s="291" t="s">
        <v>10572</v>
      </c>
      <c r="E3744" s="292">
        <v>8298</v>
      </c>
    </row>
    <row r="3745" spans="1:5" ht="14.4" x14ac:dyDescent="0.55000000000000004">
      <c r="A3745" s="289" t="s">
        <v>4289</v>
      </c>
      <c r="B3745" s="290">
        <v>4056</v>
      </c>
      <c r="D3745" s="291" t="s">
        <v>10573</v>
      </c>
      <c r="E3745" s="292">
        <v>4056</v>
      </c>
    </row>
    <row r="3746" spans="1:5" ht="14.4" x14ac:dyDescent="0.55000000000000004">
      <c r="A3746" s="289" t="s">
        <v>4290</v>
      </c>
      <c r="B3746" s="290">
        <v>1283</v>
      </c>
      <c r="D3746" s="291" t="s">
        <v>10574</v>
      </c>
      <c r="E3746" s="292">
        <v>1283</v>
      </c>
    </row>
    <row r="3747" spans="1:5" ht="14.4" x14ac:dyDescent="0.55000000000000004">
      <c r="A3747" s="289" t="s">
        <v>4214</v>
      </c>
      <c r="B3747" s="290">
        <v>84797</v>
      </c>
      <c r="D3747" s="291" t="s">
        <v>10575</v>
      </c>
      <c r="E3747" s="292">
        <v>84797</v>
      </c>
    </row>
    <row r="3748" spans="1:5" ht="14.4" x14ac:dyDescent="0.55000000000000004">
      <c r="A3748" s="289" t="s">
        <v>4291</v>
      </c>
      <c r="B3748" s="290">
        <v>2402</v>
      </c>
      <c r="D3748" s="291" t="s">
        <v>10576</v>
      </c>
      <c r="E3748" s="292">
        <v>2402</v>
      </c>
    </row>
    <row r="3749" spans="1:5" ht="14.4" x14ac:dyDescent="0.55000000000000004">
      <c r="A3749" s="289" t="s">
        <v>3528</v>
      </c>
      <c r="B3749" s="290">
        <v>239748</v>
      </c>
      <c r="D3749" s="291" t="s">
        <v>9492</v>
      </c>
      <c r="E3749" s="292">
        <v>239748</v>
      </c>
    </row>
    <row r="3750" spans="1:5" ht="14.4" x14ac:dyDescent="0.55000000000000004">
      <c r="A3750" s="289" t="s">
        <v>5244</v>
      </c>
      <c r="B3750" s="290">
        <v>39501</v>
      </c>
      <c r="D3750" s="291" t="s">
        <v>10577</v>
      </c>
      <c r="E3750" s="292">
        <v>39501</v>
      </c>
    </row>
    <row r="3751" spans="1:5" ht="14.4" x14ac:dyDescent="0.55000000000000004">
      <c r="A3751" s="289" t="s">
        <v>4292</v>
      </c>
      <c r="B3751" s="290">
        <v>6245</v>
      </c>
      <c r="D3751" s="291" t="s">
        <v>10578</v>
      </c>
      <c r="E3751" s="292">
        <v>6245</v>
      </c>
    </row>
    <row r="3752" spans="1:5" ht="14.4" x14ac:dyDescent="0.55000000000000004">
      <c r="A3752" s="289" t="s">
        <v>4293</v>
      </c>
      <c r="B3752" s="290">
        <v>6423</v>
      </c>
      <c r="D3752" s="291" t="s">
        <v>9493</v>
      </c>
      <c r="E3752" s="292">
        <v>6423</v>
      </c>
    </row>
    <row r="3753" spans="1:5" ht="14.4" x14ac:dyDescent="0.55000000000000004">
      <c r="A3753" s="289" t="s">
        <v>4294</v>
      </c>
      <c r="B3753" s="290">
        <v>2859</v>
      </c>
      <c r="D3753" s="291" t="s">
        <v>9494</v>
      </c>
      <c r="E3753" s="292">
        <v>2859</v>
      </c>
    </row>
    <row r="3754" spans="1:5" ht="14.4" x14ac:dyDescent="0.55000000000000004">
      <c r="A3754" s="289" t="s">
        <v>4295</v>
      </c>
      <c r="B3754" s="290">
        <v>3160.45</v>
      </c>
      <c r="D3754" s="291" t="s">
        <v>10579</v>
      </c>
      <c r="E3754" s="292">
        <v>3160.45</v>
      </c>
    </row>
    <row r="3755" spans="1:5" ht="14.4" x14ac:dyDescent="0.55000000000000004">
      <c r="A3755" s="289" t="s">
        <v>3529</v>
      </c>
      <c r="B3755" s="290">
        <v>81190</v>
      </c>
      <c r="D3755" s="291" t="s">
        <v>9495</v>
      </c>
      <c r="E3755" s="292">
        <v>81190</v>
      </c>
    </row>
    <row r="3756" spans="1:5" ht="14.4" x14ac:dyDescent="0.55000000000000004">
      <c r="A3756" s="289" t="s">
        <v>65288</v>
      </c>
      <c r="B3756" s="290">
        <v>0</v>
      </c>
      <c r="D3756" s="291" t="s">
        <v>65981</v>
      </c>
      <c r="E3756" s="292">
        <v>0</v>
      </c>
    </row>
    <row r="3757" spans="1:5" ht="14.4" x14ac:dyDescent="0.55000000000000004">
      <c r="A3757" s="289" t="s">
        <v>4215</v>
      </c>
      <c r="B3757" s="290">
        <v>57507.56</v>
      </c>
      <c r="D3757" s="291" t="s">
        <v>10580</v>
      </c>
      <c r="E3757" s="292">
        <v>57507.56</v>
      </c>
    </row>
    <row r="3758" spans="1:5" ht="14.4" x14ac:dyDescent="0.55000000000000004">
      <c r="A3758" s="289" t="s">
        <v>4296</v>
      </c>
      <c r="B3758" s="290">
        <v>1469</v>
      </c>
      <c r="D3758" s="291" t="s">
        <v>10581</v>
      </c>
      <c r="E3758" s="292">
        <v>1469</v>
      </c>
    </row>
    <row r="3759" spans="1:5" ht="14.4" x14ac:dyDescent="0.55000000000000004">
      <c r="A3759" s="289" t="s">
        <v>4216</v>
      </c>
      <c r="B3759" s="290">
        <v>17644</v>
      </c>
      <c r="D3759" s="291" t="s">
        <v>10582</v>
      </c>
      <c r="E3759" s="292">
        <v>17644</v>
      </c>
    </row>
    <row r="3760" spans="1:5" ht="14.4" x14ac:dyDescent="0.55000000000000004">
      <c r="A3760" s="289" t="s">
        <v>4217</v>
      </c>
      <c r="B3760" s="290">
        <v>113419</v>
      </c>
      <c r="D3760" s="291" t="s">
        <v>10583</v>
      </c>
      <c r="E3760" s="292">
        <v>113419</v>
      </c>
    </row>
    <row r="3761" spans="1:5" ht="14.4" x14ac:dyDescent="0.55000000000000004">
      <c r="A3761" s="289" t="s">
        <v>4218</v>
      </c>
      <c r="B3761" s="290">
        <v>29107</v>
      </c>
      <c r="D3761" s="291" t="s">
        <v>10584</v>
      </c>
      <c r="E3761" s="292">
        <v>29107</v>
      </c>
    </row>
    <row r="3762" spans="1:5" ht="14.4" x14ac:dyDescent="0.55000000000000004">
      <c r="A3762" s="289" t="s">
        <v>3530</v>
      </c>
      <c r="B3762" s="290">
        <v>21087</v>
      </c>
      <c r="D3762" s="291" t="s">
        <v>9496</v>
      </c>
      <c r="E3762" s="292">
        <v>21087</v>
      </c>
    </row>
    <row r="3763" spans="1:5" ht="14.4" x14ac:dyDescent="0.55000000000000004">
      <c r="A3763" s="289" t="s">
        <v>4219</v>
      </c>
      <c r="B3763" s="290">
        <v>63717</v>
      </c>
      <c r="D3763" s="291" t="s">
        <v>10585</v>
      </c>
      <c r="E3763" s="292">
        <v>63717</v>
      </c>
    </row>
    <row r="3764" spans="1:5" ht="14.4" x14ac:dyDescent="0.55000000000000004">
      <c r="A3764" s="289" t="s">
        <v>3531</v>
      </c>
      <c r="B3764" s="290">
        <v>4078</v>
      </c>
      <c r="D3764" s="291" t="s">
        <v>9497</v>
      </c>
      <c r="E3764" s="292">
        <v>4078</v>
      </c>
    </row>
    <row r="3765" spans="1:5" ht="14.4" x14ac:dyDescent="0.55000000000000004">
      <c r="A3765" s="289" t="s">
        <v>4297</v>
      </c>
      <c r="B3765" s="290">
        <v>3657</v>
      </c>
      <c r="D3765" s="291" t="s">
        <v>10586</v>
      </c>
      <c r="E3765" s="292">
        <v>3657</v>
      </c>
    </row>
    <row r="3766" spans="1:5" ht="14.4" x14ac:dyDescent="0.55000000000000004">
      <c r="A3766" s="289" t="s">
        <v>4298</v>
      </c>
      <c r="B3766" s="290">
        <v>1533</v>
      </c>
      <c r="D3766" s="291" t="s">
        <v>10587</v>
      </c>
      <c r="E3766" s="292">
        <v>1533</v>
      </c>
    </row>
    <row r="3767" spans="1:5" ht="14.4" x14ac:dyDescent="0.55000000000000004">
      <c r="A3767" s="289" t="s">
        <v>4220</v>
      </c>
      <c r="B3767" s="290">
        <v>22413</v>
      </c>
      <c r="D3767" s="291" t="s">
        <v>10588</v>
      </c>
      <c r="E3767" s="292">
        <v>22413</v>
      </c>
    </row>
    <row r="3768" spans="1:5" ht="14.4" x14ac:dyDescent="0.55000000000000004">
      <c r="A3768" s="289" t="s">
        <v>3532</v>
      </c>
      <c r="B3768" s="290">
        <v>1354</v>
      </c>
      <c r="D3768" s="291" t="s">
        <v>9498</v>
      </c>
      <c r="E3768" s="292">
        <v>1354</v>
      </c>
    </row>
    <row r="3769" spans="1:5" ht="14.4" x14ac:dyDescent="0.55000000000000004">
      <c r="A3769" s="289" t="s">
        <v>4221</v>
      </c>
      <c r="B3769" s="290">
        <v>13987</v>
      </c>
      <c r="D3769" s="291" t="s">
        <v>10589</v>
      </c>
      <c r="E3769" s="292">
        <v>13987</v>
      </c>
    </row>
    <row r="3770" spans="1:5" ht="14.4" x14ac:dyDescent="0.55000000000000004">
      <c r="A3770" s="289" t="s">
        <v>3533</v>
      </c>
      <c r="B3770" s="290">
        <v>9125</v>
      </c>
      <c r="D3770" s="291" t="s">
        <v>9499</v>
      </c>
      <c r="E3770" s="292">
        <v>9125</v>
      </c>
    </row>
    <row r="3771" spans="1:5" ht="14.4" x14ac:dyDescent="0.55000000000000004">
      <c r="A3771" s="289" t="s">
        <v>4222</v>
      </c>
      <c r="B3771" s="290">
        <v>102433</v>
      </c>
      <c r="D3771" s="291" t="s">
        <v>10590</v>
      </c>
      <c r="E3771" s="292">
        <v>102433</v>
      </c>
    </row>
    <row r="3772" spans="1:5" ht="14.4" x14ac:dyDescent="0.55000000000000004">
      <c r="A3772" s="289" t="s">
        <v>3534</v>
      </c>
      <c r="B3772" s="290">
        <v>7008</v>
      </c>
      <c r="D3772" s="291" t="s">
        <v>9500</v>
      </c>
      <c r="E3772" s="292">
        <v>7008</v>
      </c>
    </row>
    <row r="3773" spans="1:5" ht="14.4" x14ac:dyDescent="0.55000000000000004">
      <c r="A3773" s="289" t="s">
        <v>4223</v>
      </c>
      <c r="B3773" s="290">
        <v>39529</v>
      </c>
      <c r="D3773" s="291" t="s">
        <v>10591</v>
      </c>
      <c r="E3773" s="292">
        <v>39529</v>
      </c>
    </row>
    <row r="3774" spans="1:5" ht="14.4" x14ac:dyDescent="0.55000000000000004">
      <c r="A3774" s="289" t="s">
        <v>3535</v>
      </c>
      <c r="B3774" s="290">
        <v>15878.52</v>
      </c>
      <c r="D3774" s="291" t="s">
        <v>9501</v>
      </c>
      <c r="E3774" s="292">
        <v>15878.52</v>
      </c>
    </row>
    <row r="3775" spans="1:5" ht="14.4" x14ac:dyDescent="0.55000000000000004">
      <c r="A3775" s="289" t="s">
        <v>4299</v>
      </c>
      <c r="B3775" s="290">
        <v>625.77</v>
      </c>
      <c r="D3775" s="291" t="s">
        <v>10592</v>
      </c>
      <c r="E3775" s="292">
        <v>625.77</v>
      </c>
    </row>
    <row r="3776" spans="1:5" ht="14.4" x14ac:dyDescent="0.55000000000000004">
      <c r="A3776" s="289" t="s">
        <v>3536</v>
      </c>
      <c r="B3776" s="290">
        <v>5375</v>
      </c>
      <c r="D3776" s="291" t="s">
        <v>9502</v>
      </c>
      <c r="E3776" s="292">
        <v>5375</v>
      </c>
    </row>
    <row r="3777" spans="1:5" ht="14.4" x14ac:dyDescent="0.55000000000000004">
      <c r="A3777" s="289" t="s">
        <v>3537</v>
      </c>
      <c r="B3777" s="290">
        <v>94235.21</v>
      </c>
      <c r="D3777" s="291" t="s">
        <v>9503</v>
      </c>
      <c r="E3777" s="292">
        <v>94235.21</v>
      </c>
    </row>
    <row r="3778" spans="1:5" ht="14.4" x14ac:dyDescent="0.55000000000000004">
      <c r="A3778" s="289" t="s">
        <v>3538</v>
      </c>
      <c r="B3778" s="290">
        <v>357549.01</v>
      </c>
      <c r="D3778" s="291" t="s">
        <v>9504</v>
      </c>
      <c r="E3778" s="292">
        <v>357549.01</v>
      </c>
    </row>
    <row r="3779" spans="1:5" ht="14.4" x14ac:dyDescent="0.55000000000000004">
      <c r="A3779" s="289" t="s">
        <v>65289</v>
      </c>
      <c r="B3779" s="290">
        <v>0</v>
      </c>
      <c r="D3779" s="291" t="s">
        <v>65982</v>
      </c>
      <c r="E3779" s="292">
        <v>0</v>
      </c>
    </row>
    <row r="3780" spans="1:5" ht="14.4" x14ac:dyDescent="0.55000000000000004">
      <c r="A3780" s="289" t="s">
        <v>3539</v>
      </c>
      <c r="B3780" s="290">
        <v>3964</v>
      </c>
      <c r="D3780" s="291" t="s">
        <v>9505</v>
      </c>
      <c r="E3780" s="292">
        <v>3964</v>
      </c>
    </row>
    <row r="3781" spans="1:5" ht="14.4" x14ac:dyDescent="0.55000000000000004">
      <c r="A3781" s="289" t="s">
        <v>3540</v>
      </c>
      <c r="B3781" s="290">
        <v>29470</v>
      </c>
      <c r="D3781" s="291" t="s">
        <v>9506</v>
      </c>
      <c r="E3781" s="292">
        <v>29470</v>
      </c>
    </row>
    <row r="3782" spans="1:5" ht="14.4" x14ac:dyDescent="0.55000000000000004">
      <c r="A3782" s="289" t="s">
        <v>4224</v>
      </c>
      <c r="B3782" s="290">
        <v>36870</v>
      </c>
      <c r="D3782" s="291" t="s">
        <v>10593</v>
      </c>
      <c r="E3782" s="292">
        <v>36870</v>
      </c>
    </row>
    <row r="3783" spans="1:5" ht="14.4" x14ac:dyDescent="0.55000000000000004">
      <c r="A3783" s="289" t="s">
        <v>4225</v>
      </c>
      <c r="B3783" s="290">
        <v>134285</v>
      </c>
      <c r="D3783" s="291" t="s">
        <v>10594</v>
      </c>
      <c r="E3783" s="292">
        <v>134285</v>
      </c>
    </row>
    <row r="3784" spans="1:5" ht="14.4" x14ac:dyDescent="0.55000000000000004">
      <c r="A3784" s="289" t="s">
        <v>4226</v>
      </c>
      <c r="B3784" s="290">
        <v>21397.38</v>
      </c>
      <c r="D3784" s="291" t="s">
        <v>9507</v>
      </c>
      <c r="E3784" s="292">
        <v>21397.38</v>
      </c>
    </row>
    <row r="3785" spans="1:5" ht="14.4" x14ac:dyDescent="0.55000000000000004">
      <c r="A3785" s="289" t="s">
        <v>3541</v>
      </c>
      <c r="B3785" s="290">
        <v>16282</v>
      </c>
      <c r="D3785" s="291" t="s">
        <v>9508</v>
      </c>
      <c r="E3785" s="292">
        <v>16282</v>
      </c>
    </row>
    <row r="3786" spans="1:5" ht="14.4" x14ac:dyDescent="0.55000000000000004">
      <c r="A3786" s="289" t="s">
        <v>65290</v>
      </c>
      <c r="B3786" s="290">
        <v>0</v>
      </c>
      <c r="D3786" s="291" t="s">
        <v>65983</v>
      </c>
      <c r="E3786" s="292">
        <v>0</v>
      </c>
    </row>
    <row r="3787" spans="1:5" ht="14.4" x14ac:dyDescent="0.55000000000000004">
      <c r="A3787" s="289" t="s">
        <v>4300</v>
      </c>
      <c r="B3787" s="290">
        <v>3158</v>
      </c>
      <c r="D3787" s="291" t="s">
        <v>10595</v>
      </c>
      <c r="E3787" s="292">
        <v>3158</v>
      </c>
    </row>
    <row r="3788" spans="1:5" ht="14.4" x14ac:dyDescent="0.55000000000000004">
      <c r="A3788" s="289" t="s">
        <v>4227</v>
      </c>
      <c r="B3788" s="290">
        <v>42846.58</v>
      </c>
      <c r="D3788" s="291" t="s">
        <v>10596</v>
      </c>
      <c r="E3788" s="292">
        <v>42846.58</v>
      </c>
    </row>
    <row r="3789" spans="1:5" ht="14.4" x14ac:dyDescent="0.55000000000000004">
      <c r="A3789" s="289" t="s">
        <v>3542</v>
      </c>
      <c r="B3789" s="290">
        <v>68001</v>
      </c>
      <c r="D3789" s="291" t="s">
        <v>9509</v>
      </c>
      <c r="E3789" s="292">
        <v>68001</v>
      </c>
    </row>
    <row r="3790" spans="1:5" ht="14.4" x14ac:dyDescent="0.55000000000000004">
      <c r="A3790" s="289" t="s">
        <v>3543</v>
      </c>
      <c r="B3790" s="290">
        <v>231621</v>
      </c>
      <c r="D3790" s="291" t="s">
        <v>9510</v>
      </c>
      <c r="E3790" s="292">
        <v>231621</v>
      </c>
    </row>
    <row r="3791" spans="1:5" ht="14.4" x14ac:dyDescent="0.55000000000000004">
      <c r="A3791" s="289" t="s">
        <v>4301</v>
      </c>
      <c r="B3791" s="290">
        <v>4562</v>
      </c>
      <c r="D3791" s="291" t="s">
        <v>10597</v>
      </c>
      <c r="E3791" s="292">
        <v>4562</v>
      </c>
    </row>
    <row r="3792" spans="1:5" ht="14.4" x14ac:dyDescent="0.55000000000000004">
      <c r="A3792" s="289" t="s">
        <v>4302</v>
      </c>
      <c r="B3792" s="290">
        <v>3329</v>
      </c>
      <c r="D3792" s="291" t="s">
        <v>10598</v>
      </c>
      <c r="E3792" s="292">
        <v>3329</v>
      </c>
    </row>
    <row r="3793" spans="1:5" ht="14.4" x14ac:dyDescent="0.55000000000000004">
      <c r="A3793" s="289" t="s">
        <v>3544</v>
      </c>
      <c r="B3793" s="290">
        <v>1618</v>
      </c>
      <c r="D3793" s="291" t="s">
        <v>9511</v>
      </c>
      <c r="E3793" s="292">
        <v>1618</v>
      </c>
    </row>
    <row r="3794" spans="1:5" ht="14.4" x14ac:dyDescent="0.55000000000000004">
      <c r="A3794" s="289" t="s">
        <v>4303</v>
      </c>
      <c r="B3794" s="290">
        <v>3572</v>
      </c>
      <c r="D3794" s="291" t="s">
        <v>10599</v>
      </c>
      <c r="E3794" s="292">
        <v>3572</v>
      </c>
    </row>
    <row r="3795" spans="1:5" ht="14.4" x14ac:dyDescent="0.55000000000000004">
      <c r="A3795" s="289" t="s">
        <v>4304</v>
      </c>
      <c r="B3795" s="290">
        <v>5190</v>
      </c>
      <c r="D3795" s="291" t="s">
        <v>10600</v>
      </c>
      <c r="E3795" s="292">
        <v>5190</v>
      </c>
    </row>
    <row r="3796" spans="1:5" ht="14.4" x14ac:dyDescent="0.55000000000000004">
      <c r="A3796" s="289" t="s">
        <v>4305</v>
      </c>
      <c r="B3796" s="290">
        <v>4377</v>
      </c>
      <c r="D3796" s="291" t="s">
        <v>10601</v>
      </c>
      <c r="E3796" s="292">
        <v>4377</v>
      </c>
    </row>
    <row r="3797" spans="1:5" ht="14.4" x14ac:dyDescent="0.55000000000000004">
      <c r="A3797" s="289" t="s">
        <v>3545</v>
      </c>
      <c r="B3797" s="290">
        <v>9638</v>
      </c>
      <c r="D3797" s="291" t="s">
        <v>9512</v>
      </c>
      <c r="E3797" s="292">
        <v>9638</v>
      </c>
    </row>
    <row r="3798" spans="1:5" ht="14.4" x14ac:dyDescent="0.55000000000000004">
      <c r="A3798" s="289" t="s">
        <v>4306</v>
      </c>
      <c r="B3798" s="290">
        <v>1511</v>
      </c>
      <c r="D3798" s="291" t="s">
        <v>10602</v>
      </c>
      <c r="E3798" s="292">
        <v>1511</v>
      </c>
    </row>
    <row r="3799" spans="1:5" ht="14.4" x14ac:dyDescent="0.55000000000000004">
      <c r="A3799" s="289" t="s">
        <v>3546</v>
      </c>
      <c r="B3799" s="290">
        <v>4021</v>
      </c>
      <c r="D3799" s="291" t="s">
        <v>9513</v>
      </c>
      <c r="E3799" s="292">
        <v>4021</v>
      </c>
    </row>
    <row r="3800" spans="1:5" ht="14.4" x14ac:dyDescent="0.55000000000000004">
      <c r="A3800" s="289" t="s">
        <v>4307</v>
      </c>
      <c r="B3800" s="290">
        <v>2509</v>
      </c>
      <c r="D3800" s="291" t="s">
        <v>10603</v>
      </c>
      <c r="E3800" s="292">
        <v>2509</v>
      </c>
    </row>
    <row r="3801" spans="1:5" ht="14.4" x14ac:dyDescent="0.55000000000000004">
      <c r="A3801" s="289" t="s">
        <v>4308</v>
      </c>
      <c r="B3801" s="290">
        <v>1750</v>
      </c>
      <c r="D3801" s="291" t="s">
        <v>10604</v>
      </c>
      <c r="E3801" s="292">
        <v>1750</v>
      </c>
    </row>
    <row r="3802" spans="1:5" ht="14.4" x14ac:dyDescent="0.55000000000000004">
      <c r="A3802" s="289" t="s">
        <v>4309</v>
      </c>
      <c r="B3802" s="290">
        <v>5004</v>
      </c>
      <c r="D3802" s="291" t="s">
        <v>10605</v>
      </c>
      <c r="E3802" s="292">
        <v>5004</v>
      </c>
    </row>
    <row r="3803" spans="1:5" ht="14.4" x14ac:dyDescent="0.55000000000000004">
      <c r="A3803" s="289" t="s">
        <v>3547</v>
      </c>
      <c r="B3803" s="290">
        <v>2631</v>
      </c>
      <c r="D3803" s="291" t="s">
        <v>9514</v>
      </c>
      <c r="E3803" s="292">
        <v>2631</v>
      </c>
    </row>
    <row r="3804" spans="1:5" ht="14.4" x14ac:dyDescent="0.55000000000000004">
      <c r="A3804" s="289" t="s">
        <v>4310</v>
      </c>
      <c r="B3804" s="290">
        <v>820</v>
      </c>
      <c r="D3804" s="291" t="s">
        <v>10606</v>
      </c>
      <c r="E3804" s="292">
        <v>820</v>
      </c>
    </row>
    <row r="3805" spans="1:5" ht="14.4" x14ac:dyDescent="0.55000000000000004">
      <c r="A3805" s="289" t="s">
        <v>4228</v>
      </c>
      <c r="B3805" s="290">
        <v>41604</v>
      </c>
      <c r="D3805" s="291" t="s">
        <v>9515</v>
      </c>
      <c r="E3805" s="292">
        <v>41604</v>
      </c>
    </row>
    <row r="3806" spans="1:5" ht="14.4" x14ac:dyDescent="0.55000000000000004">
      <c r="A3806" s="289" t="s">
        <v>3548</v>
      </c>
      <c r="B3806" s="290">
        <v>386195</v>
      </c>
      <c r="D3806" s="291" t="s">
        <v>9516</v>
      </c>
      <c r="E3806" s="292">
        <v>386195</v>
      </c>
    </row>
    <row r="3807" spans="1:5" ht="14.4" x14ac:dyDescent="0.55000000000000004">
      <c r="A3807" s="289" t="s">
        <v>4311</v>
      </c>
      <c r="B3807" s="290">
        <v>2581</v>
      </c>
      <c r="D3807" s="291" t="s">
        <v>10607</v>
      </c>
      <c r="E3807" s="292">
        <v>2581</v>
      </c>
    </row>
    <row r="3808" spans="1:5" ht="14.4" x14ac:dyDescent="0.55000000000000004">
      <c r="A3808" s="289" t="s">
        <v>4312</v>
      </c>
      <c r="B3808" s="290">
        <v>5154</v>
      </c>
      <c r="D3808" s="291" t="s">
        <v>10608</v>
      </c>
      <c r="E3808" s="292">
        <v>5154</v>
      </c>
    </row>
    <row r="3809" spans="1:5" ht="14.4" x14ac:dyDescent="0.55000000000000004">
      <c r="A3809" s="289" t="s">
        <v>4313</v>
      </c>
      <c r="B3809" s="290">
        <v>3714</v>
      </c>
      <c r="D3809" s="291" t="s">
        <v>10609</v>
      </c>
      <c r="E3809" s="292">
        <v>3714</v>
      </c>
    </row>
    <row r="3810" spans="1:5" ht="14.4" x14ac:dyDescent="0.55000000000000004">
      <c r="A3810" s="289" t="s">
        <v>4314</v>
      </c>
      <c r="B3810" s="290">
        <v>6611.53</v>
      </c>
      <c r="D3810" s="291" t="s">
        <v>10610</v>
      </c>
      <c r="E3810" s="292">
        <v>6611.53</v>
      </c>
    </row>
    <row r="3811" spans="1:5" ht="14.4" x14ac:dyDescent="0.55000000000000004">
      <c r="A3811" s="289" t="s">
        <v>4418</v>
      </c>
      <c r="B3811" s="290">
        <v>1996</v>
      </c>
      <c r="D3811" s="291" t="s">
        <v>10611</v>
      </c>
      <c r="E3811" s="292">
        <v>1996</v>
      </c>
    </row>
    <row r="3812" spans="1:5" ht="14.4" x14ac:dyDescent="0.55000000000000004">
      <c r="A3812" s="289" t="s">
        <v>4229</v>
      </c>
      <c r="B3812" s="290">
        <v>58299</v>
      </c>
      <c r="D3812" s="291" t="s">
        <v>10612</v>
      </c>
      <c r="E3812" s="292">
        <v>58299</v>
      </c>
    </row>
    <row r="3813" spans="1:5" ht="14.4" x14ac:dyDescent="0.55000000000000004">
      <c r="A3813" s="289" t="s">
        <v>4315</v>
      </c>
      <c r="B3813" s="290">
        <v>2459</v>
      </c>
      <c r="D3813" s="291" t="s">
        <v>10613</v>
      </c>
      <c r="E3813" s="292">
        <v>2459</v>
      </c>
    </row>
    <row r="3814" spans="1:5" ht="14.4" x14ac:dyDescent="0.55000000000000004">
      <c r="A3814" s="289" t="s">
        <v>4316</v>
      </c>
      <c r="B3814" s="290">
        <v>2780</v>
      </c>
      <c r="D3814" s="291" t="s">
        <v>10614</v>
      </c>
      <c r="E3814" s="292">
        <v>2780</v>
      </c>
    </row>
    <row r="3815" spans="1:5" ht="14.4" x14ac:dyDescent="0.55000000000000004">
      <c r="A3815" s="289" t="s">
        <v>4230</v>
      </c>
      <c r="B3815" s="290">
        <v>222083</v>
      </c>
      <c r="D3815" s="291" t="s">
        <v>10615</v>
      </c>
      <c r="E3815" s="292">
        <v>222083</v>
      </c>
    </row>
    <row r="3816" spans="1:5" ht="14.4" x14ac:dyDescent="0.55000000000000004">
      <c r="A3816" s="289" t="s">
        <v>3549</v>
      </c>
      <c r="B3816" s="290">
        <v>9659</v>
      </c>
      <c r="D3816" s="291" t="s">
        <v>9517</v>
      </c>
      <c r="E3816" s="292">
        <v>9659</v>
      </c>
    </row>
    <row r="3817" spans="1:5" ht="14.4" x14ac:dyDescent="0.55000000000000004">
      <c r="A3817" s="289" t="s">
        <v>4317</v>
      </c>
      <c r="B3817" s="290">
        <v>11057</v>
      </c>
      <c r="D3817" s="291" t="s">
        <v>9518</v>
      </c>
      <c r="E3817" s="292">
        <v>11057</v>
      </c>
    </row>
    <row r="3818" spans="1:5" ht="14.4" x14ac:dyDescent="0.55000000000000004">
      <c r="A3818" s="289" t="s">
        <v>4318</v>
      </c>
      <c r="B3818" s="290">
        <v>1183</v>
      </c>
      <c r="D3818" s="291" t="s">
        <v>10616</v>
      </c>
      <c r="E3818" s="292">
        <v>1183</v>
      </c>
    </row>
    <row r="3819" spans="1:5" ht="14.4" x14ac:dyDescent="0.55000000000000004">
      <c r="A3819" s="289" t="s">
        <v>4319</v>
      </c>
      <c r="B3819" s="290">
        <v>1690</v>
      </c>
      <c r="D3819" s="291" t="s">
        <v>10617</v>
      </c>
      <c r="E3819" s="292">
        <v>1690</v>
      </c>
    </row>
    <row r="3820" spans="1:5" ht="14.4" x14ac:dyDescent="0.55000000000000004">
      <c r="A3820" s="289" t="s">
        <v>4231</v>
      </c>
      <c r="B3820" s="290">
        <v>7991</v>
      </c>
      <c r="D3820" s="291" t="s">
        <v>10618</v>
      </c>
      <c r="E3820" s="292">
        <v>7991</v>
      </c>
    </row>
    <row r="3821" spans="1:5" ht="14.4" x14ac:dyDescent="0.55000000000000004">
      <c r="A3821" s="289" t="s">
        <v>4232</v>
      </c>
      <c r="B3821" s="290">
        <v>52618</v>
      </c>
      <c r="D3821" s="291" t="s">
        <v>9519</v>
      </c>
      <c r="E3821" s="292">
        <v>52618</v>
      </c>
    </row>
    <row r="3822" spans="1:5" ht="14.4" x14ac:dyDescent="0.55000000000000004">
      <c r="A3822" s="289" t="s">
        <v>4320</v>
      </c>
      <c r="B3822" s="290">
        <v>7778</v>
      </c>
      <c r="D3822" s="291" t="s">
        <v>10619</v>
      </c>
      <c r="E3822" s="292">
        <v>7778</v>
      </c>
    </row>
    <row r="3823" spans="1:5" ht="14.4" x14ac:dyDescent="0.55000000000000004">
      <c r="A3823" s="289" t="s">
        <v>4321</v>
      </c>
      <c r="B3823" s="290">
        <v>3621</v>
      </c>
      <c r="D3823" s="291" t="s">
        <v>10620</v>
      </c>
      <c r="E3823" s="292">
        <v>3621</v>
      </c>
    </row>
    <row r="3824" spans="1:5" ht="14.4" x14ac:dyDescent="0.55000000000000004">
      <c r="A3824" s="289" t="s">
        <v>3550</v>
      </c>
      <c r="B3824" s="290">
        <v>20930</v>
      </c>
      <c r="D3824" s="291" t="s">
        <v>9520</v>
      </c>
      <c r="E3824" s="292">
        <v>20930</v>
      </c>
    </row>
    <row r="3825" spans="1:5" ht="14.4" x14ac:dyDescent="0.55000000000000004">
      <c r="A3825" s="289" t="s">
        <v>4233</v>
      </c>
      <c r="B3825" s="290">
        <v>512745</v>
      </c>
      <c r="D3825" s="291" t="s">
        <v>9521</v>
      </c>
      <c r="E3825" s="292">
        <v>512745</v>
      </c>
    </row>
    <row r="3826" spans="1:5" ht="14.4" x14ac:dyDescent="0.55000000000000004">
      <c r="A3826" s="289" t="s">
        <v>4322</v>
      </c>
      <c r="B3826" s="290">
        <v>5396</v>
      </c>
      <c r="D3826" s="291" t="s">
        <v>10621</v>
      </c>
      <c r="E3826" s="292">
        <v>5396</v>
      </c>
    </row>
    <row r="3827" spans="1:5" ht="14.4" x14ac:dyDescent="0.55000000000000004">
      <c r="A3827" s="289" t="s">
        <v>4323</v>
      </c>
      <c r="B3827" s="290">
        <v>2431</v>
      </c>
      <c r="D3827" s="291" t="s">
        <v>10622</v>
      </c>
      <c r="E3827" s="292">
        <v>2431</v>
      </c>
    </row>
    <row r="3828" spans="1:5" ht="14.4" x14ac:dyDescent="0.55000000000000004">
      <c r="A3828" s="289" t="s">
        <v>4324</v>
      </c>
      <c r="B3828" s="290">
        <v>7115</v>
      </c>
      <c r="D3828" s="291" t="s">
        <v>9522</v>
      </c>
      <c r="E3828" s="292">
        <v>7115</v>
      </c>
    </row>
    <row r="3829" spans="1:5" ht="14.4" x14ac:dyDescent="0.55000000000000004">
      <c r="A3829" s="289" t="s">
        <v>4325</v>
      </c>
      <c r="B3829" s="290">
        <v>8932</v>
      </c>
      <c r="D3829" s="291" t="s">
        <v>10623</v>
      </c>
      <c r="E3829" s="292">
        <v>8932</v>
      </c>
    </row>
    <row r="3830" spans="1:5" ht="14.4" x14ac:dyDescent="0.55000000000000004">
      <c r="A3830" s="289" t="s">
        <v>4326</v>
      </c>
      <c r="B3830" s="290">
        <v>8840</v>
      </c>
      <c r="D3830" s="291" t="s">
        <v>10624</v>
      </c>
      <c r="E3830" s="292">
        <v>8840</v>
      </c>
    </row>
    <row r="3831" spans="1:5" ht="14.4" x14ac:dyDescent="0.55000000000000004">
      <c r="A3831" s="289" t="s">
        <v>4327</v>
      </c>
      <c r="B3831" s="290">
        <v>5503</v>
      </c>
      <c r="D3831" s="291" t="s">
        <v>10625</v>
      </c>
      <c r="E3831" s="292">
        <v>5503</v>
      </c>
    </row>
    <row r="3832" spans="1:5" ht="14.4" x14ac:dyDescent="0.55000000000000004">
      <c r="A3832" s="289" t="s">
        <v>4328</v>
      </c>
      <c r="B3832" s="290">
        <v>5596</v>
      </c>
      <c r="D3832" s="291" t="s">
        <v>10626</v>
      </c>
      <c r="E3832" s="292">
        <v>5596</v>
      </c>
    </row>
    <row r="3833" spans="1:5" ht="14.4" x14ac:dyDescent="0.55000000000000004">
      <c r="A3833" s="289" t="s">
        <v>4329</v>
      </c>
      <c r="B3833" s="290">
        <v>3094</v>
      </c>
      <c r="D3833" s="291" t="s">
        <v>10627</v>
      </c>
      <c r="E3833" s="292">
        <v>3094</v>
      </c>
    </row>
    <row r="3834" spans="1:5" ht="14.4" x14ac:dyDescent="0.55000000000000004">
      <c r="A3834" s="289" t="s">
        <v>4330</v>
      </c>
      <c r="B3834" s="290">
        <v>4748</v>
      </c>
      <c r="D3834" s="291" t="s">
        <v>10628</v>
      </c>
      <c r="E3834" s="292">
        <v>4748</v>
      </c>
    </row>
    <row r="3835" spans="1:5" ht="14.4" x14ac:dyDescent="0.55000000000000004">
      <c r="A3835" s="289" t="s">
        <v>4331</v>
      </c>
      <c r="B3835" s="290">
        <v>1861</v>
      </c>
      <c r="D3835" s="291" t="s">
        <v>10629</v>
      </c>
      <c r="E3835" s="292">
        <v>1861</v>
      </c>
    </row>
    <row r="3836" spans="1:5" ht="14.4" x14ac:dyDescent="0.55000000000000004">
      <c r="A3836" s="289" t="s">
        <v>4332</v>
      </c>
      <c r="B3836" s="290">
        <v>2837</v>
      </c>
      <c r="D3836" s="291" t="s">
        <v>10630</v>
      </c>
      <c r="E3836" s="292">
        <v>2837</v>
      </c>
    </row>
    <row r="3837" spans="1:5" ht="14.4" x14ac:dyDescent="0.55000000000000004">
      <c r="A3837" s="289" t="s">
        <v>4234</v>
      </c>
      <c r="B3837" s="290">
        <v>16810</v>
      </c>
      <c r="D3837" s="291" t="s">
        <v>10631</v>
      </c>
      <c r="E3837" s="292">
        <v>16810</v>
      </c>
    </row>
    <row r="3838" spans="1:5" ht="14.4" x14ac:dyDescent="0.55000000000000004">
      <c r="A3838" s="289" t="s">
        <v>4235</v>
      </c>
      <c r="B3838" s="290">
        <v>20060</v>
      </c>
      <c r="D3838" s="291" t="s">
        <v>10632</v>
      </c>
      <c r="E3838" s="292">
        <v>20060</v>
      </c>
    </row>
    <row r="3839" spans="1:5" ht="14.4" x14ac:dyDescent="0.55000000000000004">
      <c r="A3839" s="289" t="s">
        <v>4236</v>
      </c>
      <c r="B3839" s="290">
        <v>5739</v>
      </c>
      <c r="D3839" s="291" t="s">
        <v>9523</v>
      </c>
      <c r="E3839" s="292">
        <v>5739</v>
      </c>
    </row>
    <row r="3840" spans="1:5" ht="14.4" x14ac:dyDescent="0.55000000000000004">
      <c r="A3840" s="289" t="s">
        <v>3551</v>
      </c>
      <c r="B3840" s="290">
        <v>3686</v>
      </c>
      <c r="D3840" s="291" t="s">
        <v>9524</v>
      </c>
      <c r="E3840" s="292">
        <v>3686</v>
      </c>
    </row>
    <row r="3841" spans="1:5" ht="14.4" x14ac:dyDescent="0.55000000000000004">
      <c r="A3841" s="289" t="s">
        <v>65291</v>
      </c>
      <c r="B3841" s="290">
        <v>0</v>
      </c>
      <c r="D3841" s="291" t="s">
        <v>65984</v>
      </c>
      <c r="E3841" s="292">
        <v>0</v>
      </c>
    </row>
    <row r="3842" spans="1:5" ht="14.4" x14ac:dyDescent="0.55000000000000004">
      <c r="A3842" s="289" t="s">
        <v>4237</v>
      </c>
      <c r="B3842" s="290">
        <v>146304</v>
      </c>
      <c r="D3842" s="291" t="s">
        <v>10633</v>
      </c>
      <c r="E3842" s="292">
        <v>146304</v>
      </c>
    </row>
    <row r="3843" spans="1:5" ht="14.4" x14ac:dyDescent="0.55000000000000004">
      <c r="A3843" s="289" t="s">
        <v>65292</v>
      </c>
      <c r="B3843" s="290">
        <v>0</v>
      </c>
      <c r="D3843" s="291" t="s">
        <v>65985</v>
      </c>
      <c r="E3843" s="292">
        <v>0</v>
      </c>
    </row>
    <row r="3844" spans="1:5" ht="14.4" x14ac:dyDescent="0.55000000000000004">
      <c r="A3844" s="289" t="s">
        <v>4333</v>
      </c>
      <c r="B3844" s="290">
        <v>1155</v>
      </c>
      <c r="D3844" s="291" t="s">
        <v>10634</v>
      </c>
      <c r="E3844" s="292">
        <v>1155</v>
      </c>
    </row>
    <row r="3845" spans="1:5" ht="14.4" x14ac:dyDescent="0.55000000000000004">
      <c r="A3845" s="289" t="s">
        <v>4238</v>
      </c>
      <c r="B3845" s="290">
        <v>50971</v>
      </c>
      <c r="D3845" s="291" t="s">
        <v>10635</v>
      </c>
      <c r="E3845" s="292">
        <v>50971</v>
      </c>
    </row>
    <row r="3846" spans="1:5" ht="14.4" x14ac:dyDescent="0.55000000000000004">
      <c r="A3846" s="289" t="s">
        <v>4334</v>
      </c>
      <c r="B3846" s="290">
        <v>2246</v>
      </c>
      <c r="D3846" s="291" t="s">
        <v>10636</v>
      </c>
      <c r="E3846" s="292">
        <v>2246</v>
      </c>
    </row>
    <row r="3847" spans="1:5" ht="14.4" x14ac:dyDescent="0.55000000000000004">
      <c r="A3847" s="289" t="s">
        <v>3552</v>
      </c>
      <c r="B3847" s="290">
        <v>95070.34</v>
      </c>
      <c r="D3847" s="291" t="s">
        <v>9525</v>
      </c>
      <c r="E3847" s="292">
        <v>95070.34</v>
      </c>
    </row>
    <row r="3848" spans="1:5" ht="14.4" x14ac:dyDescent="0.55000000000000004">
      <c r="A3848" s="289" t="s">
        <v>4335</v>
      </c>
      <c r="B3848" s="290">
        <v>1426</v>
      </c>
      <c r="D3848" s="291" t="s">
        <v>10637</v>
      </c>
      <c r="E3848" s="292">
        <v>1426</v>
      </c>
    </row>
    <row r="3849" spans="1:5" ht="14.4" x14ac:dyDescent="0.55000000000000004">
      <c r="A3849" s="289" t="s">
        <v>3553</v>
      </c>
      <c r="B3849" s="290">
        <v>2331</v>
      </c>
      <c r="D3849" s="291" t="s">
        <v>9526</v>
      </c>
      <c r="E3849" s="292">
        <v>2331</v>
      </c>
    </row>
    <row r="3850" spans="1:5" ht="14.4" x14ac:dyDescent="0.55000000000000004">
      <c r="A3850" s="289" t="s">
        <v>3554</v>
      </c>
      <c r="B3850" s="290">
        <v>19526</v>
      </c>
      <c r="D3850" s="291" t="s">
        <v>9527</v>
      </c>
      <c r="E3850" s="292">
        <v>19526</v>
      </c>
    </row>
    <row r="3851" spans="1:5" ht="14.4" x14ac:dyDescent="0.55000000000000004">
      <c r="A3851" s="289" t="s">
        <v>4239</v>
      </c>
      <c r="B3851" s="290">
        <v>28600.28</v>
      </c>
      <c r="D3851" s="291" t="s">
        <v>10638</v>
      </c>
      <c r="E3851" s="292">
        <v>28600.28</v>
      </c>
    </row>
    <row r="3852" spans="1:5" ht="14.4" x14ac:dyDescent="0.55000000000000004">
      <c r="A3852" s="289" t="s">
        <v>4240</v>
      </c>
      <c r="B3852" s="290">
        <v>4213</v>
      </c>
      <c r="D3852" s="291" t="s">
        <v>10639</v>
      </c>
      <c r="E3852" s="292">
        <v>4213</v>
      </c>
    </row>
    <row r="3853" spans="1:5" ht="14.4" x14ac:dyDescent="0.55000000000000004">
      <c r="A3853" s="289" t="s">
        <v>4241</v>
      </c>
      <c r="B3853" s="290">
        <v>144593</v>
      </c>
      <c r="D3853" s="291" t="s">
        <v>10640</v>
      </c>
      <c r="E3853" s="292">
        <v>144593</v>
      </c>
    </row>
    <row r="3854" spans="1:5" ht="14.4" x14ac:dyDescent="0.55000000000000004">
      <c r="A3854" s="289" t="s">
        <v>4242</v>
      </c>
      <c r="B3854" s="290">
        <v>42709</v>
      </c>
      <c r="D3854" s="291" t="s">
        <v>10641</v>
      </c>
      <c r="E3854" s="292">
        <v>42709</v>
      </c>
    </row>
    <row r="3855" spans="1:5" ht="14.4" x14ac:dyDescent="0.55000000000000004">
      <c r="A3855" s="289" t="s">
        <v>3555</v>
      </c>
      <c r="B3855" s="290">
        <v>4163</v>
      </c>
      <c r="D3855" s="291" t="s">
        <v>9528</v>
      </c>
      <c r="E3855" s="292">
        <v>4163</v>
      </c>
    </row>
    <row r="3856" spans="1:5" ht="14.4" x14ac:dyDescent="0.55000000000000004">
      <c r="A3856" s="289" t="s">
        <v>4336</v>
      </c>
      <c r="B3856" s="290">
        <v>734</v>
      </c>
      <c r="D3856" s="291" t="s">
        <v>10642</v>
      </c>
      <c r="E3856" s="292">
        <v>734</v>
      </c>
    </row>
    <row r="3857" spans="1:5" ht="14.4" x14ac:dyDescent="0.55000000000000004">
      <c r="A3857" s="289" t="s">
        <v>4337</v>
      </c>
      <c r="B3857" s="290">
        <v>13359</v>
      </c>
      <c r="D3857" s="291" t="s">
        <v>10643</v>
      </c>
      <c r="E3857" s="292">
        <v>13359</v>
      </c>
    </row>
    <row r="3858" spans="1:5" ht="14.4" x14ac:dyDescent="0.55000000000000004">
      <c r="A3858" s="289" t="s">
        <v>4338</v>
      </c>
      <c r="B3858" s="290">
        <v>11149</v>
      </c>
      <c r="D3858" s="291" t="s">
        <v>10644</v>
      </c>
      <c r="E3858" s="292">
        <v>11149</v>
      </c>
    </row>
    <row r="3859" spans="1:5" ht="14.4" x14ac:dyDescent="0.55000000000000004">
      <c r="A3859" s="289" t="s">
        <v>4339</v>
      </c>
      <c r="B3859" s="290">
        <v>4691</v>
      </c>
      <c r="D3859" s="291" t="s">
        <v>9529</v>
      </c>
      <c r="E3859" s="292">
        <v>4691</v>
      </c>
    </row>
    <row r="3860" spans="1:5" ht="14.4" x14ac:dyDescent="0.55000000000000004">
      <c r="A3860" s="289" t="s">
        <v>4243</v>
      </c>
      <c r="B3860" s="290">
        <v>25771</v>
      </c>
      <c r="D3860" s="291" t="s">
        <v>10645</v>
      </c>
      <c r="E3860" s="292">
        <v>25771</v>
      </c>
    </row>
    <row r="3861" spans="1:5" ht="14.4" x14ac:dyDescent="0.55000000000000004">
      <c r="A3861" s="289" t="s">
        <v>4340</v>
      </c>
      <c r="B3861" s="290">
        <v>1668</v>
      </c>
      <c r="D3861" s="291" t="s">
        <v>10646</v>
      </c>
      <c r="E3861" s="292">
        <v>1668</v>
      </c>
    </row>
    <row r="3862" spans="1:5" ht="14.4" x14ac:dyDescent="0.55000000000000004">
      <c r="A3862" s="289" t="s">
        <v>4244</v>
      </c>
      <c r="B3862" s="290">
        <v>265973.40999999997</v>
      </c>
      <c r="D3862" s="291" t="s">
        <v>10647</v>
      </c>
      <c r="E3862" s="292">
        <v>265973.40999999997</v>
      </c>
    </row>
    <row r="3863" spans="1:5" ht="14.4" x14ac:dyDescent="0.55000000000000004">
      <c r="A3863" s="289" t="s">
        <v>4341</v>
      </c>
      <c r="B3863" s="290">
        <v>6715</v>
      </c>
      <c r="D3863" s="291" t="s">
        <v>10648</v>
      </c>
      <c r="E3863" s="292">
        <v>6715</v>
      </c>
    </row>
    <row r="3864" spans="1:5" ht="14.4" x14ac:dyDescent="0.55000000000000004">
      <c r="A3864" s="289" t="s">
        <v>4342</v>
      </c>
      <c r="B3864" s="290">
        <v>5069</v>
      </c>
      <c r="D3864" s="291" t="s">
        <v>10649</v>
      </c>
      <c r="E3864" s="292">
        <v>5069</v>
      </c>
    </row>
    <row r="3865" spans="1:5" ht="14.4" x14ac:dyDescent="0.55000000000000004">
      <c r="A3865" s="289" t="s">
        <v>4245</v>
      </c>
      <c r="B3865" s="290">
        <v>7621</v>
      </c>
      <c r="D3865" s="291" t="s">
        <v>10650</v>
      </c>
      <c r="E3865" s="292">
        <v>7621</v>
      </c>
    </row>
    <row r="3866" spans="1:5" ht="14.4" x14ac:dyDescent="0.55000000000000004">
      <c r="A3866" s="289" t="s">
        <v>4246</v>
      </c>
      <c r="B3866" s="290">
        <v>70347</v>
      </c>
      <c r="D3866" s="291" t="s">
        <v>10651</v>
      </c>
      <c r="E3866" s="292">
        <v>70347</v>
      </c>
    </row>
    <row r="3867" spans="1:5" ht="14.4" x14ac:dyDescent="0.55000000000000004">
      <c r="A3867" s="289" t="s">
        <v>3556</v>
      </c>
      <c r="B3867" s="290">
        <v>2281</v>
      </c>
      <c r="D3867" s="291" t="s">
        <v>9530</v>
      </c>
      <c r="E3867" s="292">
        <v>2281</v>
      </c>
    </row>
    <row r="3868" spans="1:5" ht="14.4" x14ac:dyDescent="0.55000000000000004">
      <c r="A3868" s="289" t="s">
        <v>4343</v>
      </c>
      <c r="B3868" s="290">
        <v>1818</v>
      </c>
      <c r="D3868" s="291" t="s">
        <v>9531</v>
      </c>
      <c r="E3868" s="292">
        <v>1818</v>
      </c>
    </row>
    <row r="3869" spans="1:5" ht="14.4" x14ac:dyDescent="0.55000000000000004">
      <c r="A3869" s="289" t="s">
        <v>4247</v>
      </c>
      <c r="B3869" s="290">
        <v>60637</v>
      </c>
      <c r="D3869" s="291" t="s">
        <v>10652</v>
      </c>
      <c r="E3869" s="292">
        <v>60637</v>
      </c>
    </row>
    <row r="3870" spans="1:5" ht="14.4" x14ac:dyDescent="0.55000000000000004">
      <c r="A3870" s="289" t="s">
        <v>3557</v>
      </c>
      <c r="B3870" s="290">
        <v>1191</v>
      </c>
      <c r="D3870" s="291" t="s">
        <v>9532</v>
      </c>
      <c r="E3870" s="292">
        <v>1191</v>
      </c>
    </row>
    <row r="3871" spans="1:5" ht="14.4" x14ac:dyDescent="0.55000000000000004">
      <c r="A3871" s="289" t="s">
        <v>3558</v>
      </c>
      <c r="B3871" s="290">
        <v>81575</v>
      </c>
      <c r="D3871" s="291" t="s">
        <v>9533</v>
      </c>
      <c r="E3871" s="292">
        <v>81575</v>
      </c>
    </row>
    <row r="3872" spans="1:5" ht="14.4" x14ac:dyDescent="0.55000000000000004">
      <c r="A3872" s="289" t="s">
        <v>4344</v>
      </c>
      <c r="B3872" s="290">
        <v>15370</v>
      </c>
      <c r="D3872" s="291" t="s">
        <v>10653</v>
      </c>
      <c r="E3872" s="292">
        <v>15370</v>
      </c>
    </row>
    <row r="3873" spans="1:5" ht="14.4" x14ac:dyDescent="0.55000000000000004">
      <c r="A3873" s="289" t="s">
        <v>4345</v>
      </c>
      <c r="B3873" s="290">
        <v>827</v>
      </c>
      <c r="D3873" s="291" t="s">
        <v>9534</v>
      </c>
      <c r="E3873" s="292">
        <v>827</v>
      </c>
    </row>
    <row r="3874" spans="1:5" ht="14.4" x14ac:dyDescent="0.55000000000000004">
      <c r="A3874" s="289" t="s">
        <v>3559</v>
      </c>
      <c r="B3874" s="290">
        <v>31837</v>
      </c>
      <c r="D3874" s="291" t="s">
        <v>9535</v>
      </c>
      <c r="E3874" s="292">
        <v>31837</v>
      </c>
    </row>
    <row r="3875" spans="1:5" ht="14.4" x14ac:dyDescent="0.55000000000000004">
      <c r="A3875" s="289" t="s">
        <v>4248</v>
      </c>
      <c r="B3875" s="290">
        <v>16296</v>
      </c>
      <c r="D3875" s="291" t="s">
        <v>10654</v>
      </c>
      <c r="E3875" s="292">
        <v>16296</v>
      </c>
    </row>
    <row r="3876" spans="1:5" ht="14.4" x14ac:dyDescent="0.55000000000000004">
      <c r="A3876" s="289" t="s">
        <v>4249</v>
      </c>
      <c r="B3876" s="290">
        <v>21144</v>
      </c>
      <c r="D3876" s="291" t="s">
        <v>10655</v>
      </c>
      <c r="E3876" s="292">
        <v>21144</v>
      </c>
    </row>
    <row r="3877" spans="1:5" ht="14.4" x14ac:dyDescent="0.55000000000000004">
      <c r="A3877" s="289" t="s">
        <v>4346</v>
      </c>
      <c r="B3877" s="290">
        <v>2980</v>
      </c>
      <c r="D3877" s="291" t="s">
        <v>10656</v>
      </c>
      <c r="E3877" s="292">
        <v>2980</v>
      </c>
    </row>
    <row r="3878" spans="1:5" ht="14.4" x14ac:dyDescent="0.55000000000000004">
      <c r="A3878" s="289" t="s">
        <v>3560</v>
      </c>
      <c r="B3878" s="290">
        <v>42380.99</v>
      </c>
      <c r="D3878" s="291" t="s">
        <v>9536</v>
      </c>
      <c r="E3878" s="292">
        <v>42380.99</v>
      </c>
    </row>
    <row r="3879" spans="1:5" ht="14.4" x14ac:dyDescent="0.55000000000000004">
      <c r="A3879" s="289" t="s">
        <v>4250</v>
      </c>
      <c r="B3879" s="290">
        <v>1067057</v>
      </c>
      <c r="D3879" s="291" t="s">
        <v>10657</v>
      </c>
      <c r="E3879" s="292">
        <v>1067057</v>
      </c>
    </row>
    <row r="3880" spans="1:5" ht="14.4" x14ac:dyDescent="0.55000000000000004">
      <c r="A3880" s="289" t="s">
        <v>4347</v>
      </c>
      <c r="B3880" s="290">
        <v>12319</v>
      </c>
      <c r="D3880" s="291" t="s">
        <v>10658</v>
      </c>
      <c r="E3880" s="292">
        <v>12319</v>
      </c>
    </row>
    <row r="3881" spans="1:5" ht="14.4" x14ac:dyDescent="0.55000000000000004">
      <c r="A3881" s="289" t="s">
        <v>4348</v>
      </c>
      <c r="B3881" s="290">
        <v>14963</v>
      </c>
      <c r="D3881" s="291" t="s">
        <v>10659</v>
      </c>
      <c r="E3881" s="292">
        <v>14963</v>
      </c>
    </row>
    <row r="3882" spans="1:5" ht="14.4" x14ac:dyDescent="0.55000000000000004">
      <c r="A3882" s="289" t="s">
        <v>4349</v>
      </c>
      <c r="B3882" s="290">
        <v>2659</v>
      </c>
      <c r="D3882" s="291" t="s">
        <v>10660</v>
      </c>
      <c r="E3882" s="292">
        <v>2659</v>
      </c>
    </row>
    <row r="3883" spans="1:5" ht="14.4" x14ac:dyDescent="0.55000000000000004">
      <c r="A3883" s="289" t="s">
        <v>4350</v>
      </c>
      <c r="B3883" s="290">
        <v>8768</v>
      </c>
      <c r="D3883" s="291" t="s">
        <v>10661</v>
      </c>
      <c r="E3883" s="292">
        <v>8768</v>
      </c>
    </row>
    <row r="3884" spans="1:5" ht="14.4" x14ac:dyDescent="0.55000000000000004">
      <c r="A3884" s="289" t="s">
        <v>3561</v>
      </c>
      <c r="B3884" s="290">
        <v>9959</v>
      </c>
      <c r="D3884" s="291" t="s">
        <v>9537</v>
      </c>
      <c r="E3884" s="292">
        <v>9959</v>
      </c>
    </row>
    <row r="3885" spans="1:5" ht="14.4" x14ac:dyDescent="0.55000000000000004">
      <c r="A3885" s="289" t="s">
        <v>4351</v>
      </c>
      <c r="B3885" s="290">
        <v>5268</v>
      </c>
      <c r="D3885" s="291" t="s">
        <v>9538</v>
      </c>
      <c r="E3885" s="292">
        <v>5268</v>
      </c>
    </row>
    <row r="3886" spans="1:5" ht="14.4" x14ac:dyDescent="0.55000000000000004">
      <c r="A3886" s="289" t="s">
        <v>4352</v>
      </c>
      <c r="B3886" s="290">
        <v>6109</v>
      </c>
      <c r="D3886" s="291" t="s">
        <v>10662</v>
      </c>
      <c r="E3886" s="292">
        <v>6109</v>
      </c>
    </row>
    <row r="3887" spans="1:5" ht="14.4" x14ac:dyDescent="0.55000000000000004">
      <c r="A3887" s="289" t="s">
        <v>4353</v>
      </c>
      <c r="B3887" s="290">
        <v>7799</v>
      </c>
      <c r="D3887" s="291" t="s">
        <v>10663</v>
      </c>
      <c r="E3887" s="292">
        <v>7799</v>
      </c>
    </row>
    <row r="3888" spans="1:5" ht="14.4" x14ac:dyDescent="0.55000000000000004">
      <c r="A3888" s="289" t="s">
        <v>3562</v>
      </c>
      <c r="B3888" s="290">
        <v>970</v>
      </c>
      <c r="D3888" s="291" t="s">
        <v>9539</v>
      </c>
      <c r="E3888" s="292">
        <v>970</v>
      </c>
    </row>
    <row r="3889" spans="1:5" ht="14.4" x14ac:dyDescent="0.55000000000000004">
      <c r="A3889" s="289" t="s">
        <v>65293</v>
      </c>
      <c r="B3889" s="290">
        <v>0</v>
      </c>
      <c r="D3889" s="291" t="s">
        <v>65986</v>
      </c>
      <c r="E3889" s="292">
        <v>0</v>
      </c>
    </row>
    <row r="3890" spans="1:5" ht="14.4" x14ac:dyDescent="0.55000000000000004">
      <c r="A3890" s="289" t="s">
        <v>4354</v>
      </c>
      <c r="B3890" s="290">
        <v>2524</v>
      </c>
      <c r="D3890" s="291" t="s">
        <v>10664</v>
      </c>
      <c r="E3890" s="292">
        <v>2524</v>
      </c>
    </row>
    <row r="3891" spans="1:5" ht="14.4" x14ac:dyDescent="0.55000000000000004">
      <c r="A3891" s="289" t="s">
        <v>4355</v>
      </c>
      <c r="B3891" s="290">
        <v>10308</v>
      </c>
      <c r="D3891" s="291" t="s">
        <v>9540</v>
      </c>
      <c r="E3891" s="292">
        <v>10308</v>
      </c>
    </row>
    <row r="3892" spans="1:5" ht="14.4" x14ac:dyDescent="0.55000000000000004">
      <c r="A3892" s="289" t="s">
        <v>3563</v>
      </c>
      <c r="B3892" s="290">
        <v>2623</v>
      </c>
      <c r="D3892" s="291" t="s">
        <v>9541</v>
      </c>
      <c r="E3892" s="292">
        <v>2623</v>
      </c>
    </row>
    <row r="3893" spans="1:5" ht="14.4" x14ac:dyDescent="0.55000000000000004">
      <c r="A3893" s="289" t="s">
        <v>4419</v>
      </c>
      <c r="B3893" s="290">
        <v>1069</v>
      </c>
      <c r="D3893" s="291" t="s">
        <v>10665</v>
      </c>
      <c r="E3893" s="292">
        <v>1069</v>
      </c>
    </row>
    <row r="3894" spans="1:5" ht="14.4" x14ac:dyDescent="0.55000000000000004">
      <c r="A3894" s="289" t="s">
        <v>4251</v>
      </c>
      <c r="B3894" s="290">
        <v>13381</v>
      </c>
      <c r="D3894" s="291" t="s">
        <v>10666</v>
      </c>
      <c r="E3894" s="292">
        <v>13381</v>
      </c>
    </row>
    <row r="3895" spans="1:5" ht="14.4" x14ac:dyDescent="0.55000000000000004">
      <c r="A3895" s="289" t="s">
        <v>4356</v>
      </c>
      <c r="B3895" s="290">
        <v>1119</v>
      </c>
      <c r="D3895" s="291" t="s">
        <v>10667</v>
      </c>
      <c r="E3895" s="292">
        <v>1119</v>
      </c>
    </row>
    <row r="3896" spans="1:5" ht="14.4" x14ac:dyDescent="0.55000000000000004">
      <c r="A3896" s="289" t="s">
        <v>4357</v>
      </c>
      <c r="B3896" s="290">
        <v>1689</v>
      </c>
      <c r="D3896" s="291" t="s">
        <v>10668</v>
      </c>
      <c r="E3896" s="292">
        <v>1689</v>
      </c>
    </row>
    <row r="3897" spans="1:5" ht="14.4" x14ac:dyDescent="0.55000000000000004">
      <c r="A3897" s="289" t="s">
        <v>4358</v>
      </c>
      <c r="B3897" s="290">
        <v>4662</v>
      </c>
      <c r="D3897" s="291" t="s">
        <v>10669</v>
      </c>
      <c r="E3897" s="292">
        <v>4662</v>
      </c>
    </row>
    <row r="3898" spans="1:5" ht="14.4" x14ac:dyDescent="0.55000000000000004">
      <c r="A3898" s="289" t="s">
        <v>4359</v>
      </c>
      <c r="B3898" s="290">
        <v>4930.5</v>
      </c>
      <c r="D3898" s="291" t="s">
        <v>10670</v>
      </c>
      <c r="E3898" s="292">
        <v>4930.5</v>
      </c>
    </row>
    <row r="3899" spans="1:5" ht="14.4" x14ac:dyDescent="0.55000000000000004">
      <c r="A3899" s="289" t="s">
        <v>65294</v>
      </c>
      <c r="B3899" s="290">
        <v>0</v>
      </c>
      <c r="D3899" s="291" t="s">
        <v>65987</v>
      </c>
      <c r="E3899" s="292">
        <v>0</v>
      </c>
    </row>
    <row r="3900" spans="1:5" ht="14.4" x14ac:dyDescent="0.55000000000000004">
      <c r="A3900" s="289" t="s">
        <v>4360</v>
      </c>
      <c r="B3900" s="290">
        <v>6395</v>
      </c>
      <c r="D3900" s="291" t="s">
        <v>10671</v>
      </c>
      <c r="E3900" s="292">
        <v>6395</v>
      </c>
    </row>
    <row r="3901" spans="1:5" ht="14.4" x14ac:dyDescent="0.55000000000000004">
      <c r="A3901" s="289" t="s">
        <v>4361</v>
      </c>
      <c r="B3901" s="290">
        <v>5175</v>
      </c>
      <c r="D3901" s="291" t="s">
        <v>10672</v>
      </c>
      <c r="E3901" s="292">
        <v>5175</v>
      </c>
    </row>
    <row r="3902" spans="1:5" ht="14.4" x14ac:dyDescent="0.55000000000000004">
      <c r="A3902" s="289" t="s">
        <v>4362</v>
      </c>
      <c r="B3902" s="290">
        <v>1426</v>
      </c>
      <c r="D3902" s="291" t="s">
        <v>10673</v>
      </c>
      <c r="E3902" s="292">
        <v>1426</v>
      </c>
    </row>
    <row r="3903" spans="1:5" ht="14.4" x14ac:dyDescent="0.55000000000000004">
      <c r="A3903" s="289" t="s">
        <v>4363</v>
      </c>
      <c r="B3903" s="290">
        <v>3457</v>
      </c>
      <c r="D3903" s="291" t="s">
        <v>9542</v>
      </c>
      <c r="E3903" s="292">
        <v>3457</v>
      </c>
    </row>
    <row r="3904" spans="1:5" ht="14.4" x14ac:dyDescent="0.55000000000000004">
      <c r="A3904" s="289" t="s">
        <v>65295</v>
      </c>
      <c r="B3904" s="290">
        <v>0</v>
      </c>
      <c r="D3904" s="291" t="s">
        <v>65988</v>
      </c>
      <c r="E3904" s="292">
        <v>0</v>
      </c>
    </row>
    <row r="3905" spans="1:5" ht="14.4" x14ac:dyDescent="0.55000000000000004">
      <c r="A3905" s="289" t="s">
        <v>4364</v>
      </c>
      <c r="B3905" s="290">
        <v>1668</v>
      </c>
      <c r="D3905" s="291" t="s">
        <v>10674</v>
      </c>
      <c r="E3905" s="292">
        <v>1668</v>
      </c>
    </row>
    <row r="3906" spans="1:5" ht="14.4" x14ac:dyDescent="0.55000000000000004">
      <c r="A3906" s="289" t="s">
        <v>4365</v>
      </c>
      <c r="B3906" s="290">
        <v>1041</v>
      </c>
      <c r="D3906" s="291" t="s">
        <v>10675</v>
      </c>
      <c r="E3906" s="292">
        <v>1041</v>
      </c>
    </row>
    <row r="3907" spans="1:5" ht="14.4" x14ac:dyDescent="0.55000000000000004">
      <c r="A3907" s="289" t="s">
        <v>4366</v>
      </c>
      <c r="B3907" s="290">
        <v>3543</v>
      </c>
      <c r="D3907" s="291" t="s">
        <v>10676</v>
      </c>
      <c r="E3907" s="292">
        <v>3543</v>
      </c>
    </row>
    <row r="3908" spans="1:5" ht="14.4" x14ac:dyDescent="0.55000000000000004">
      <c r="A3908" s="289" t="s">
        <v>4367</v>
      </c>
      <c r="B3908" s="290">
        <v>2659</v>
      </c>
      <c r="D3908" s="291" t="s">
        <v>9543</v>
      </c>
      <c r="E3908" s="292">
        <v>2659</v>
      </c>
    </row>
    <row r="3909" spans="1:5" ht="14.4" x14ac:dyDescent="0.55000000000000004">
      <c r="A3909" s="289" t="s">
        <v>4252</v>
      </c>
      <c r="B3909" s="290">
        <v>27211</v>
      </c>
      <c r="D3909" s="291" t="s">
        <v>10677</v>
      </c>
      <c r="E3909" s="292">
        <v>27211</v>
      </c>
    </row>
    <row r="3910" spans="1:5" ht="14.4" x14ac:dyDescent="0.55000000000000004">
      <c r="A3910" s="289" t="s">
        <v>65296</v>
      </c>
      <c r="B3910" s="290">
        <v>0</v>
      </c>
      <c r="D3910" s="291" t="s">
        <v>65989</v>
      </c>
      <c r="E3910" s="292">
        <v>0</v>
      </c>
    </row>
    <row r="3911" spans="1:5" ht="14.4" x14ac:dyDescent="0.55000000000000004">
      <c r="A3911" s="289" t="s">
        <v>4368</v>
      </c>
      <c r="B3911" s="290">
        <v>3044</v>
      </c>
      <c r="D3911" s="291" t="s">
        <v>10678</v>
      </c>
      <c r="E3911" s="292">
        <v>3044</v>
      </c>
    </row>
    <row r="3912" spans="1:5" ht="14.4" x14ac:dyDescent="0.55000000000000004">
      <c r="A3912" s="289" t="s">
        <v>4369</v>
      </c>
      <c r="B3912" s="290">
        <v>1354</v>
      </c>
      <c r="D3912" s="291" t="s">
        <v>10679</v>
      </c>
      <c r="E3912" s="292">
        <v>1354</v>
      </c>
    </row>
    <row r="3913" spans="1:5" ht="14.4" x14ac:dyDescent="0.55000000000000004">
      <c r="A3913" s="289" t="s">
        <v>4253</v>
      </c>
      <c r="B3913" s="290">
        <v>91831.82</v>
      </c>
      <c r="D3913" s="291" t="s">
        <v>10680</v>
      </c>
      <c r="E3913" s="292">
        <v>91831.82</v>
      </c>
    </row>
    <row r="3914" spans="1:5" ht="14.4" x14ac:dyDescent="0.55000000000000004">
      <c r="A3914" s="289" t="s">
        <v>4370</v>
      </c>
      <c r="B3914" s="290">
        <v>3179</v>
      </c>
      <c r="D3914" s="291" t="s">
        <v>9544</v>
      </c>
      <c r="E3914" s="292">
        <v>3179</v>
      </c>
    </row>
    <row r="3915" spans="1:5" ht="14.4" x14ac:dyDescent="0.55000000000000004">
      <c r="A3915" s="289" t="s">
        <v>4371</v>
      </c>
      <c r="B3915" s="290">
        <v>834</v>
      </c>
      <c r="D3915" s="291" t="s">
        <v>10681</v>
      </c>
      <c r="E3915" s="292">
        <v>834</v>
      </c>
    </row>
    <row r="3916" spans="1:5" ht="14.4" x14ac:dyDescent="0.55000000000000004">
      <c r="A3916" s="289" t="s">
        <v>4254</v>
      </c>
      <c r="B3916" s="290">
        <v>105691.33</v>
      </c>
      <c r="D3916" s="291" t="s">
        <v>10682</v>
      </c>
      <c r="E3916" s="292">
        <v>105691.33</v>
      </c>
    </row>
    <row r="3917" spans="1:5" ht="14.4" x14ac:dyDescent="0.55000000000000004">
      <c r="A3917" s="289" t="s">
        <v>4372</v>
      </c>
      <c r="B3917" s="290">
        <v>7621</v>
      </c>
      <c r="D3917" s="291" t="s">
        <v>10683</v>
      </c>
      <c r="E3917" s="292">
        <v>7621</v>
      </c>
    </row>
    <row r="3918" spans="1:5" ht="14.4" x14ac:dyDescent="0.55000000000000004">
      <c r="A3918" s="289" t="s">
        <v>4255</v>
      </c>
      <c r="B3918" s="290">
        <v>183071.22</v>
      </c>
      <c r="D3918" s="291" t="s">
        <v>9545</v>
      </c>
      <c r="E3918" s="292">
        <v>183071.22</v>
      </c>
    </row>
    <row r="3919" spans="1:5" ht="14.4" x14ac:dyDescent="0.55000000000000004">
      <c r="A3919" s="289" t="s">
        <v>4373</v>
      </c>
      <c r="B3919" s="290">
        <v>2880</v>
      </c>
      <c r="D3919" s="291" t="s">
        <v>10684</v>
      </c>
      <c r="E3919" s="292">
        <v>2880</v>
      </c>
    </row>
    <row r="3920" spans="1:5" ht="14.4" x14ac:dyDescent="0.55000000000000004">
      <c r="A3920" s="289" t="s">
        <v>65297</v>
      </c>
      <c r="B3920" s="290">
        <v>0</v>
      </c>
      <c r="D3920" s="291" t="s">
        <v>65990</v>
      </c>
      <c r="E3920" s="292">
        <v>0</v>
      </c>
    </row>
    <row r="3921" spans="1:5" ht="14.4" x14ac:dyDescent="0.55000000000000004">
      <c r="A3921" s="289" t="s">
        <v>3564</v>
      </c>
      <c r="B3921" s="290">
        <v>898</v>
      </c>
      <c r="D3921" s="291" t="s">
        <v>9546</v>
      </c>
      <c r="E3921" s="292">
        <v>898</v>
      </c>
    </row>
    <row r="3922" spans="1:5" ht="14.4" x14ac:dyDescent="0.55000000000000004">
      <c r="A3922" s="289" t="s">
        <v>4374</v>
      </c>
      <c r="B3922" s="290">
        <v>1568</v>
      </c>
      <c r="D3922" s="291" t="s">
        <v>10685</v>
      </c>
      <c r="E3922" s="292">
        <v>1568</v>
      </c>
    </row>
    <row r="3923" spans="1:5" ht="14.4" x14ac:dyDescent="0.55000000000000004">
      <c r="A3923" s="289" t="s">
        <v>4375</v>
      </c>
      <c r="B3923" s="290">
        <v>3964</v>
      </c>
      <c r="D3923" s="291" t="s">
        <v>10686</v>
      </c>
      <c r="E3923" s="292">
        <v>3964</v>
      </c>
    </row>
    <row r="3924" spans="1:5" ht="14.4" x14ac:dyDescent="0.55000000000000004">
      <c r="A3924" s="289" t="s">
        <v>3565</v>
      </c>
      <c r="B3924" s="290">
        <v>2096</v>
      </c>
      <c r="D3924" s="291" t="s">
        <v>9547</v>
      </c>
      <c r="E3924" s="292">
        <v>2096</v>
      </c>
    </row>
    <row r="3925" spans="1:5" ht="14.4" x14ac:dyDescent="0.55000000000000004">
      <c r="A3925" s="289" t="s">
        <v>4376</v>
      </c>
      <c r="B3925" s="290">
        <v>998</v>
      </c>
      <c r="D3925" s="291" t="s">
        <v>9548</v>
      </c>
      <c r="E3925" s="292">
        <v>998</v>
      </c>
    </row>
    <row r="3926" spans="1:5" ht="14.4" x14ac:dyDescent="0.55000000000000004">
      <c r="A3926" s="289" t="s">
        <v>4420</v>
      </c>
      <c r="B3926" s="290">
        <v>1533</v>
      </c>
      <c r="D3926" s="291" t="s">
        <v>10687</v>
      </c>
      <c r="E3926" s="292">
        <v>1533</v>
      </c>
    </row>
    <row r="3927" spans="1:5" ht="14.4" x14ac:dyDescent="0.55000000000000004">
      <c r="A3927" s="289" t="s">
        <v>4256</v>
      </c>
      <c r="B3927" s="290">
        <v>10584.42</v>
      </c>
      <c r="D3927" s="291" t="s">
        <v>10688</v>
      </c>
      <c r="E3927" s="292">
        <v>10584.42</v>
      </c>
    </row>
    <row r="3928" spans="1:5" ht="14.4" x14ac:dyDescent="0.55000000000000004">
      <c r="A3928" s="289" t="s">
        <v>3566</v>
      </c>
      <c r="B3928" s="290">
        <v>9168</v>
      </c>
      <c r="D3928" s="291" t="s">
        <v>9549</v>
      </c>
      <c r="E3928" s="292">
        <v>9168</v>
      </c>
    </row>
    <row r="3929" spans="1:5" ht="14.4" x14ac:dyDescent="0.55000000000000004">
      <c r="A3929" s="289" t="s">
        <v>4257</v>
      </c>
      <c r="B3929" s="290">
        <v>196740</v>
      </c>
      <c r="D3929" s="291" t="s">
        <v>9550</v>
      </c>
      <c r="E3929" s="292">
        <v>196740</v>
      </c>
    </row>
    <row r="3930" spans="1:5" ht="14.4" x14ac:dyDescent="0.55000000000000004">
      <c r="A3930" s="289" t="s">
        <v>3567</v>
      </c>
      <c r="B3930" s="290">
        <v>52667</v>
      </c>
      <c r="D3930" s="291" t="s">
        <v>9551</v>
      </c>
      <c r="E3930" s="292">
        <v>52667</v>
      </c>
    </row>
    <row r="3931" spans="1:5" ht="14.4" x14ac:dyDescent="0.55000000000000004">
      <c r="A3931" s="289" t="s">
        <v>4258</v>
      </c>
      <c r="B3931" s="290">
        <v>85880.11</v>
      </c>
      <c r="D3931" s="291" t="s">
        <v>10689</v>
      </c>
      <c r="E3931" s="292">
        <v>85880.11</v>
      </c>
    </row>
    <row r="3932" spans="1:5" ht="14.4" x14ac:dyDescent="0.55000000000000004">
      <c r="A3932" s="289" t="s">
        <v>4377</v>
      </c>
      <c r="B3932" s="290">
        <v>5175</v>
      </c>
      <c r="D3932" s="291" t="s">
        <v>10690</v>
      </c>
      <c r="E3932" s="292">
        <v>5175</v>
      </c>
    </row>
    <row r="3933" spans="1:5" ht="14.4" x14ac:dyDescent="0.55000000000000004">
      <c r="A3933" s="289" t="s">
        <v>3568</v>
      </c>
      <c r="B3933" s="290">
        <v>2566</v>
      </c>
      <c r="D3933" s="291" t="s">
        <v>9552</v>
      </c>
      <c r="E3933" s="292">
        <v>2566</v>
      </c>
    </row>
    <row r="3934" spans="1:5" ht="14.4" x14ac:dyDescent="0.55000000000000004">
      <c r="A3934" s="289" t="s">
        <v>4378</v>
      </c>
      <c r="B3934" s="290">
        <v>3878</v>
      </c>
      <c r="D3934" s="291" t="s">
        <v>9553</v>
      </c>
      <c r="E3934" s="292">
        <v>3878</v>
      </c>
    </row>
    <row r="3935" spans="1:5" ht="14.4" x14ac:dyDescent="0.55000000000000004">
      <c r="A3935" s="289" t="s">
        <v>4259</v>
      </c>
      <c r="B3935" s="290">
        <v>38624</v>
      </c>
      <c r="D3935" s="291" t="s">
        <v>10691</v>
      </c>
      <c r="E3935" s="292">
        <v>38624</v>
      </c>
    </row>
    <row r="3936" spans="1:5" ht="14.4" x14ac:dyDescent="0.55000000000000004">
      <c r="A3936" s="289" t="s">
        <v>3569</v>
      </c>
      <c r="B3936" s="290">
        <v>4192</v>
      </c>
      <c r="D3936" s="291" t="s">
        <v>9554</v>
      </c>
      <c r="E3936" s="292">
        <v>4192</v>
      </c>
    </row>
    <row r="3937" spans="1:5" ht="14.4" x14ac:dyDescent="0.55000000000000004">
      <c r="A3937" s="289" t="s">
        <v>4260</v>
      </c>
      <c r="B3937" s="290">
        <v>67046</v>
      </c>
      <c r="D3937" s="291" t="s">
        <v>10692</v>
      </c>
      <c r="E3937" s="292">
        <v>67046</v>
      </c>
    </row>
    <row r="3938" spans="1:5" ht="14.4" x14ac:dyDescent="0.55000000000000004">
      <c r="A3938" s="289" t="s">
        <v>3570</v>
      </c>
      <c r="B3938" s="290">
        <v>11584</v>
      </c>
      <c r="D3938" s="291" t="s">
        <v>9555</v>
      </c>
      <c r="E3938" s="292">
        <v>11584</v>
      </c>
    </row>
    <row r="3939" spans="1:5" ht="14.4" x14ac:dyDescent="0.55000000000000004">
      <c r="A3939" s="289" t="s">
        <v>4261</v>
      </c>
      <c r="B3939" s="290">
        <v>31124</v>
      </c>
      <c r="D3939" s="291" t="s">
        <v>10693</v>
      </c>
      <c r="E3939" s="292">
        <v>31124</v>
      </c>
    </row>
    <row r="3940" spans="1:5" ht="14.4" x14ac:dyDescent="0.55000000000000004">
      <c r="A3940" s="289" t="s">
        <v>3571</v>
      </c>
      <c r="B3940" s="290">
        <v>2852</v>
      </c>
      <c r="D3940" s="291" t="s">
        <v>9556</v>
      </c>
      <c r="E3940" s="292">
        <v>2852</v>
      </c>
    </row>
    <row r="3941" spans="1:5" ht="14.4" x14ac:dyDescent="0.55000000000000004">
      <c r="A3941" s="289" t="s">
        <v>4379</v>
      </c>
      <c r="B3941" s="290">
        <v>5104</v>
      </c>
      <c r="D3941" s="291" t="s">
        <v>10694</v>
      </c>
      <c r="E3941" s="292">
        <v>5104</v>
      </c>
    </row>
    <row r="3942" spans="1:5" ht="14.4" x14ac:dyDescent="0.55000000000000004">
      <c r="A3942" s="289" t="s">
        <v>4262</v>
      </c>
      <c r="B3942" s="290">
        <v>167861</v>
      </c>
      <c r="D3942" s="291" t="s">
        <v>9557</v>
      </c>
      <c r="E3942" s="292">
        <v>167861</v>
      </c>
    </row>
    <row r="3943" spans="1:5" ht="14.4" x14ac:dyDescent="0.55000000000000004">
      <c r="A3943" s="289" t="s">
        <v>4380</v>
      </c>
      <c r="B3943" s="290">
        <v>4805</v>
      </c>
      <c r="D3943" s="291" t="s">
        <v>10695</v>
      </c>
      <c r="E3943" s="292">
        <v>4805</v>
      </c>
    </row>
    <row r="3944" spans="1:5" ht="14.4" x14ac:dyDescent="0.55000000000000004">
      <c r="A3944" s="289" t="s">
        <v>65298</v>
      </c>
      <c r="B3944" s="290">
        <v>0</v>
      </c>
      <c r="D3944" s="291" t="s">
        <v>65991</v>
      </c>
      <c r="E3944" s="292">
        <v>0</v>
      </c>
    </row>
    <row r="3945" spans="1:5" ht="14.4" x14ac:dyDescent="0.55000000000000004">
      <c r="A3945" s="289" t="s">
        <v>4263</v>
      </c>
      <c r="B3945" s="290">
        <v>15170</v>
      </c>
      <c r="D3945" s="291" t="s">
        <v>10696</v>
      </c>
      <c r="E3945" s="292">
        <v>15170</v>
      </c>
    </row>
    <row r="3946" spans="1:5" ht="14.4" x14ac:dyDescent="0.55000000000000004">
      <c r="A3946" s="289" t="s">
        <v>4264</v>
      </c>
      <c r="B3946" s="290">
        <v>67957.89</v>
      </c>
      <c r="D3946" s="291" t="s">
        <v>10697</v>
      </c>
      <c r="E3946" s="292">
        <v>67957.89</v>
      </c>
    </row>
    <row r="3947" spans="1:5" ht="14.4" x14ac:dyDescent="0.55000000000000004">
      <c r="A3947" s="289" t="s">
        <v>4265</v>
      </c>
      <c r="B3947" s="290">
        <v>32022</v>
      </c>
      <c r="D3947" s="291" t="s">
        <v>10698</v>
      </c>
      <c r="E3947" s="292">
        <v>32022</v>
      </c>
    </row>
    <row r="3948" spans="1:5" ht="14.4" x14ac:dyDescent="0.55000000000000004">
      <c r="A3948" s="289" t="s">
        <v>4381</v>
      </c>
      <c r="B3948" s="290">
        <v>12274.28</v>
      </c>
      <c r="D3948" s="291" t="s">
        <v>10699</v>
      </c>
      <c r="E3948" s="292">
        <v>12274.28</v>
      </c>
    </row>
    <row r="3949" spans="1:5" ht="14.4" x14ac:dyDescent="0.55000000000000004">
      <c r="A3949" s="289" t="s">
        <v>3572</v>
      </c>
      <c r="B3949" s="290">
        <v>50614</v>
      </c>
      <c r="D3949" s="291" t="s">
        <v>9558</v>
      </c>
      <c r="E3949" s="292">
        <v>50614</v>
      </c>
    </row>
    <row r="3950" spans="1:5" ht="14.4" x14ac:dyDescent="0.55000000000000004">
      <c r="A3950" s="289" t="s">
        <v>4266</v>
      </c>
      <c r="B3950" s="290">
        <v>82808</v>
      </c>
      <c r="D3950" s="291" t="s">
        <v>10700</v>
      </c>
      <c r="E3950" s="292">
        <v>82808</v>
      </c>
    </row>
    <row r="3951" spans="1:5" ht="14.4" x14ac:dyDescent="0.55000000000000004">
      <c r="A3951" s="289" t="s">
        <v>4382</v>
      </c>
      <c r="B3951" s="290">
        <v>3579</v>
      </c>
      <c r="D3951" s="291" t="s">
        <v>10701</v>
      </c>
      <c r="E3951" s="292">
        <v>3579</v>
      </c>
    </row>
    <row r="3952" spans="1:5" ht="14.4" x14ac:dyDescent="0.55000000000000004">
      <c r="A3952" s="289" t="s">
        <v>4421</v>
      </c>
      <c r="B3952" s="290">
        <v>2680</v>
      </c>
      <c r="D3952" s="291" t="s">
        <v>10702</v>
      </c>
      <c r="E3952" s="292">
        <v>2680</v>
      </c>
    </row>
    <row r="3953" spans="1:5" ht="14.4" x14ac:dyDescent="0.55000000000000004">
      <c r="A3953" s="289" t="s">
        <v>4267</v>
      </c>
      <c r="B3953" s="290">
        <v>133814</v>
      </c>
      <c r="D3953" s="291" t="s">
        <v>10703</v>
      </c>
      <c r="E3953" s="292">
        <v>133814</v>
      </c>
    </row>
    <row r="3954" spans="1:5" ht="14.4" x14ac:dyDescent="0.55000000000000004">
      <c r="A3954" s="289" t="s">
        <v>65299</v>
      </c>
      <c r="B3954" s="290">
        <v>0</v>
      </c>
      <c r="D3954" s="291" t="s">
        <v>65992</v>
      </c>
      <c r="E3954" s="292">
        <v>0</v>
      </c>
    </row>
    <row r="3955" spans="1:5" ht="14.4" x14ac:dyDescent="0.55000000000000004">
      <c r="A3955" s="289" t="s">
        <v>4268</v>
      </c>
      <c r="B3955" s="290">
        <v>55940</v>
      </c>
      <c r="D3955" s="291" t="s">
        <v>10704</v>
      </c>
      <c r="E3955" s="292">
        <v>55940</v>
      </c>
    </row>
    <row r="3956" spans="1:5" ht="14.4" x14ac:dyDescent="0.55000000000000004">
      <c r="A3956" s="289" t="s">
        <v>4383</v>
      </c>
      <c r="B3956" s="290">
        <v>3700</v>
      </c>
      <c r="D3956" s="291" t="s">
        <v>10705</v>
      </c>
      <c r="E3956" s="292">
        <v>3700</v>
      </c>
    </row>
    <row r="3957" spans="1:5" ht="14.4" x14ac:dyDescent="0.55000000000000004">
      <c r="A3957" s="289" t="s">
        <v>4269</v>
      </c>
      <c r="B3957" s="290">
        <v>57401</v>
      </c>
      <c r="D3957" s="291" t="s">
        <v>10706</v>
      </c>
      <c r="E3957" s="292">
        <v>57401</v>
      </c>
    </row>
    <row r="3958" spans="1:5" ht="14.4" x14ac:dyDescent="0.55000000000000004">
      <c r="A3958" s="289" t="s">
        <v>4270</v>
      </c>
      <c r="B3958" s="290">
        <v>21329</v>
      </c>
      <c r="D3958" s="291" t="s">
        <v>10707</v>
      </c>
      <c r="E3958" s="292">
        <v>21329</v>
      </c>
    </row>
    <row r="3959" spans="1:5" ht="14.4" x14ac:dyDescent="0.55000000000000004">
      <c r="A3959" s="289" t="s">
        <v>4271</v>
      </c>
      <c r="B3959" s="290">
        <v>39821</v>
      </c>
      <c r="D3959" s="291" t="s">
        <v>10708</v>
      </c>
      <c r="E3959" s="292">
        <v>39821</v>
      </c>
    </row>
    <row r="3960" spans="1:5" ht="14.4" x14ac:dyDescent="0.55000000000000004">
      <c r="A3960" s="289" t="s">
        <v>4272</v>
      </c>
      <c r="B3960" s="290">
        <v>43313.04</v>
      </c>
      <c r="D3960" s="291" t="s">
        <v>10709</v>
      </c>
      <c r="E3960" s="292">
        <v>43313.04</v>
      </c>
    </row>
    <row r="3961" spans="1:5" ht="14.4" x14ac:dyDescent="0.55000000000000004">
      <c r="A3961" s="289" t="s">
        <v>3573</v>
      </c>
      <c r="B3961" s="290">
        <v>5781</v>
      </c>
      <c r="D3961" s="291" t="s">
        <v>9559</v>
      </c>
      <c r="E3961" s="292">
        <v>5781</v>
      </c>
    </row>
    <row r="3962" spans="1:5" ht="14.4" x14ac:dyDescent="0.55000000000000004">
      <c r="A3962" s="289" t="s">
        <v>4273</v>
      </c>
      <c r="B3962" s="290">
        <v>41482</v>
      </c>
      <c r="D3962" s="291" t="s">
        <v>10710</v>
      </c>
      <c r="E3962" s="292">
        <v>41482</v>
      </c>
    </row>
    <row r="3963" spans="1:5" ht="14.4" x14ac:dyDescent="0.55000000000000004">
      <c r="A3963" s="289" t="s">
        <v>4274</v>
      </c>
      <c r="B3963" s="290">
        <v>54500</v>
      </c>
      <c r="D3963" s="291" t="s">
        <v>10711</v>
      </c>
      <c r="E3963" s="292">
        <v>54500</v>
      </c>
    </row>
    <row r="3964" spans="1:5" ht="14.4" x14ac:dyDescent="0.55000000000000004">
      <c r="A3964" s="289" t="s">
        <v>4275</v>
      </c>
      <c r="B3964" s="290">
        <v>8498</v>
      </c>
      <c r="D3964" s="291" t="s">
        <v>10712</v>
      </c>
      <c r="E3964" s="292">
        <v>8498</v>
      </c>
    </row>
    <row r="3965" spans="1:5" ht="14.4" x14ac:dyDescent="0.55000000000000004">
      <c r="A3965" s="289" t="s">
        <v>3574</v>
      </c>
      <c r="B3965" s="290">
        <v>11677</v>
      </c>
      <c r="D3965" s="291" t="s">
        <v>9560</v>
      </c>
      <c r="E3965" s="292">
        <v>11677</v>
      </c>
    </row>
    <row r="3966" spans="1:5" ht="14.4" x14ac:dyDescent="0.55000000000000004">
      <c r="A3966" s="289" t="s">
        <v>3575</v>
      </c>
      <c r="B3966" s="290">
        <v>5692</v>
      </c>
      <c r="D3966" s="291" t="s">
        <v>9561</v>
      </c>
      <c r="E3966" s="292">
        <v>5692</v>
      </c>
    </row>
    <row r="3967" spans="1:5" ht="14.4" x14ac:dyDescent="0.55000000000000004">
      <c r="A3967" s="289" t="s">
        <v>4276</v>
      </c>
      <c r="B3967" s="290">
        <v>13972</v>
      </c>
      <c r="D3967" s="291" t="s">
        <v>10713</v>
      </c>
      <c r="E3967" s="292">
        <v>13972</v>
      </c>
    </row>
    <row r="3968" spans="1:5" ht="14.4" x14ac:dyDescent="0.55000000000000004">
      <c r="A3968" s="289" t="s">
        <v>4384</v>
      </c>
      <c r="B3968" s="290">
        <v>3030</v>
      </c>
      <c r="D3968" s="291" t="s">
        <v>10714</v>
      </c>
      <c r="E3968" s="292">
        <v>3030</v>
      </c>
    </row>
    <row r="3969" spans="1:5" ht="14.4" x14ac:dyDescent="0.55000000000000004">
      <c r="A3969" s="289" t="s">
        <v>3576</v>
      </c>
      <c r="B3969" s="290">
        <v>4776</v>
      </c>
      <c r="D3969" s="291" t="s">
        <v>9562</v>
      </c>
      <c r="E3969" s="292">
        <v>4776</v>
      </c>
    </row>
    <row r="3970" spans="1:5" ht="14.4" x14ac:dyDescent="0.55000000000000004">
      <c r="A3970" s="289" t="s">
        <v>3577</v>
      </c>
      <c r="B3970" s="290">
        <v>294428.57</v>
      </c>
      <c r="D3970" s="291" t="s">
        <v>9563</v>
      </c>
      <c r="E3970" s="292">
        <v>294428.57</v>
      </c>
    </row>
    <row r="3971" spans="1:5" ht="14.4" x14ac:dyDescent="0.55000000000000004">
      <c r="A3971" s="289" t="s">
        <v>3578</v>
      </c>
      <c r="B3971" s="290">
        <v>14102</v>
      </c>
      <c r="D3971" s="291" t="s">
        <v>9564</v>
      </c>
      <c r="E3971" s="292">
        <v>14102</v>
      </c>
    </row>
    <row r="3972" spans="1:5" ht="14.4" x14ac:dyDescent="0.55000000000000004">
      <c r="A3972" s="289" t="s">
        <v>4385</v>
      </c>
      <c r="B3972" s="290">
        <v>3201</v>
      </c>
      <c r="D3972" s="291" t="s">
        <v>9565</v>
      </c>
      <c r="E3972" s="292">
        <v>3201</v>
      </c>
    </row>
    <row r="3973" spans="1:5" ht="14.4" x14ac:dyDescent="0.55000000000000004">
      <c r="A3973" s="289" t="s">
        <v>4386</v>
      </c>
      <c r="B3973" s="290">
        <v>437.94</v>
      </c>
      <c r="D3973" s="291" t="s">
        <v>10715</v>
      </c>
      <c r="E3973" s="292">
        <v>437.94</v>
      </c>
    </row>
    <row r="3974" spans="1:5" ht="14.4" x14ac:dyDescent="0.55000000000000004">
      <c r="A3974" s="289" t="s">
        <v>4387</v>
      </c>
      <c r="B3974" s="290">
        <v>556</v>
      </c>
      <c r="D3974" s="291" t="s">
        <v>10716</v>
      </c>
      <c r="E3974" s="292">
        <v>556</v>
      </c>
    </row>
    <row r="3975" spans="1:5" ht="14.4" x14ac:dyDescent="0.55000000000000004">
      <c r="A3975" s="289" t="s">
        <v>3579</v>
      </c>
      <c r="B3975" s="290">
        <v>1625</v>
      </c>
      <c r="D3975" s="291" t="s">
        <v>9566</v>
      </c>
      <c r="E3975" s="292">
        <v>1625</v>
      </c>
    </row>
    <row r="3976" spans="1:5" ht="14.4" x14ac:dyDescent="0.55000000000000004">
      <c r="A3976" s="289" t="s">
        <v>3580</v>
      </c>
      <c r="B3976" s="290">
        <v>39486</v>
      </c>
      <c r="D3976" s="291" t="s">
        <v>9567</v>
      </c>
      <c r="E3976" s="292">
        <v>39486</v>
      </c>
    </row>
    <row r="3977" spans="1:5" ht="14.4" x14ac:dyDescent="0.55000000000000004">
      <c r="A3977" s="289" t="s">
        <v>4388</v>
      </c>
      <c r="B3977" s="290">
        <v>9488</v>
      </c>
      <c r="D3977" s="291" t="s">
        <v>10717</v>
      </c>
      <c r="E3977" s="292">
        <v>9488</v>
      </c>
    </row>
    <row r="3978" spans="1:5" ht="14.4" x14ac:dyDescent="0.55000000000000004">
      <c r="A3978" s="289" t="s">
        <v>4277</v>
      </c>
      <c r="B3978" s="290">
        <v>1160159</v>
      </c>
      <c r="D3978" s="291" t="s">
        <v>10718</v>
      </c>
      <c r="E3978" s="292">
        <v>1160159</v>
      </c>
    </row>
    <row r="3979" spans="1:5" ht="14.4" x14ac:dyDescent="0.55000000000000004">
      <c r="A3979" s="289" t="s">
        <v>3581</v>
      </c>
      <c r="B3979" s="290">
        <v>3251</v>
      </c>
      <c r="D3979" s="291" t="s">
        <v>9568</v>
      </c>
      <c r="E3979" s="292">
        <v>3251</v>
      </c>
    </row>
    <row r="3980" spans="1:5" ht="14.4" x14ac:dyDescent="0.55000000000000004">
      <c r="A3980" s="289" t="s">
        <v>4389</v>
      </c>
      <c r="B3980" s="290">
        <v>2894</v>
      </c>
      <c r="D3980" s="291" t="s">
        <v>9569</v>
      </c>
      <c r="E3980" s="292">
        <v>2894</v>
      </c>
    </row>
    <row r="3981" spans="1:5" ht="14.4" x14ac:dyDescent="0.55000000000000004">
      <c r="A3981" s="289" t="s">
        <v>4390</v>
      </c>
      <c r="B3981" s="290">
        <v>4313</v>
      </c>
      <c r="D3981" s="291" t="s">
        <v>10719</v>
      </c>
      <c r="E3981" s="292">
        <v>4313</v>
      </c>
    </row>
    <row r="3982" spans="1:5" ht="14.4" x14ac:dyDescent="0.55000000000000004">
      <c r="A3982" s="289" t="s">
        <v>4391</v>
      </c>
      <c r="B3982" s="290">
        <v>8569</v>
      </c>
      <c r="D3982" s="291" t="s">
        <v>9570</v>
      </c>
      <c r="E3982" s="292">
        <v>8569</v>
      </c>
    </row>
    <row r="3983" spans="1:5" ht="14.4" x14ac:dyDescent="0.55000000000000004">
      <c r="A3983" s="289" t="s">
        <v>4392</v>
      </c>
      <c r="B3983" s="290">
        <v>3999</v>
      </c>
      <c r="D3983" s="291" t="s">
        <v>10720</v>
      </c>
      <c r="E3983" s="292">
        <v>3999</v>
      </c>
    </row>
    <row r="3984" spans="1:5" ht="14.4" x14ac:dyDescent="0.55000000000000004">
      <c r="A3984" s="289" t="s">
        <v>4393</v>
      </c>
      <c r="B3984" s="290">
        <v>3982</v>
      </c>
      <c r="D3984" s="291" t="s">
        <v>10721</v>
      </c>
      <c r="E3984" s="292">
        <v>3982</v>
      </c>
    </row>
    <row r="3985" spans="1:5" ht="14.4" x14ac:dyDescent="0.55000000000000004">
      <c r="A3985" s="289" t="s">
        <v>4394</v>
      </c>
      <c r="B3985" s="290">
        <v>4862</v>
      </c>
      <c r="D3985" s="291" t="s">
        <v>10722</v>
      </c>
      <c r="E3985" s="292">
        <v>4862</v>
      </c>
    </row>
    <row r="3986" spans="1:5" ht="14.4" x14ac:dyDescent="0.55000000000000004">
      <c r="A3986" s="289" t="s">
        <v>4395</v>
      </c>
      <c r="B3986" s="290">
        <v>1019</v>
      </c>
      <c r="D3986" s="291" t="s">
        <v>9571</v>
      </c>
      <c r="E3986" s="292">
        <v>1019</v>
      </c>
    </row>
    <row r="3987" spans="1:5" ht="14.4" x14ac:dyDescent="0.55000000000000004">
      <c r="A3987" s="289" t="s">
        <v>4396</v>
      </c>
      <c r="B3987" s="290">
        <v>5717</v>
      </c>
      <c r="D3987" s="291" t="s">
        <v>10723</v>
      </c>
      <c r="E3987" s="292">
        <v>5717</v>
      </c>
    </row>
    <row r="3988" spans="1:5" ht="14.4" x14ac:dyDescent="0.55000000000000004">
      <c r="A3988" s="289" t="s">
        <v>4397</v>
      </c>
      <c r="B3988" s="290">
        <v>4049</v>
      </c>
      <c r="D3988" s="291" t="s">
        <v>10724</v>
      </c>
      <c r="E3988" s="292">
        <v>4049</v>
      </c>
    </row>
    <row r="3989" spans="1:5" ht="14.4" x14ac:dyDescent="0.55000000000000004">
      <c r="A3989" s="289" t="s">
        <v>3582</v>
      </c>
      <c r="B3989" s="290">
        <v>3657</v>
      </c>
      <c r="D3989" s="291" t="s">
        <v>9572</v>
      </c>
      <c r="E3989" s="292">
        <v>3657</v>
      </c>
    </row>
    <row r="3990" spans="1:5" ht="14.4" x14ac:dyDescent="0.55000000000000004">
      <c r="A3990" s="289" t="s">
        <v>4398</v>
      </c>
      <c r="B3990" s="290">
        <v>6416</v>
      </c>
      <c r="D3990" s="291" t="s">
        <v>9573</v>
      </c>
      <c r="E3990" s="292">
        <v>6416</v>
      </c>
    </row>
    <row r="3991" spans="1:5" ht="14.4" x14ac:dyDescent="0.55000000000000004">
      <c r="A3991" s="289" t="s">
        <v>4399</v>
      </c>
      <c r="B3991" s="290">
        <v>2502</v>
      </c>
      <c r="D3991" s="291" t="s">
        <v>10725</v>
      </c>
      <c r="E3991" s="292">
        <v>2502</v>
      </c>
    </row>
    <row r="3992" spans="1:5" ht="14.4" x14ac:dyDescent="0.55000000000000004">
      <c r="A3992" s="289" t="s">
        <v>4400</v>
      </c>
      <c r="B3992" s="290">
        <v>5432</v>
      </c>
      <c r="D3992" s="291" t="s">
        <v>10726</v>
      </c>
      <c r="E3992" s="292">
        <v>5432</v>
      </c>
    </row>
    <row r="3993" spans="1:5" ht="14.4" x14ac:dyDescent="0.55000000000000004">
      <c r="A3993" s="289" t="s">
        <v>4401</v>
      </c>
      <c r="B3993" s="290">
        <v>6494</v>
      </c>
      <c r="D3993" s="291" t="s">
        <v>10727</v>
      </c>
      <c r="E3993" s="292">
        <v>6494</v>
      </c>
    </row>
    <row r="3994" spans="1:5" ht="14.4" x14ac:dyDescent="0.55000000000000004">
      <c r="A3994" s="289" t="s">
        <v>4402</v>
      </c>
      <c r="B3994" s="290">
        <v>5147</v>
      </c>
      <c r="D3994" s="291" t="s">
        <v>10728</v>
      </c>
      <c r="E3994" s="292">
        <v>5147</v>
      </c>
    </row>
    <row r="3995" spans="1:5" ht="14.4" x14ac:dyDescent="0.55000000000000004">
      <c r="A3995" s="289" t="s">
        <v>4278</v>
      </c>
      <c r="B3995" s="290">
        <v>12000</v>
      </c>
      <c r="D3995" s="291" t="s">
        <v>10729</v>
      </c>
      <c r="E3995" s="292">
        <v>12000</v>
      </c>
    </row>
    <row r="3996" spans="1:5" ht="14.4" x14ac:dyDescent="0.55000000000000004">
      <c r="A3996" s="289" t="s">
        <v>4403</v>
      </c>
      <c r="B3996" s="290">
        <v>1069</v>
      </c>
      <c r="D3996" s="291" t="s">
        <v>10730</v>
      </c>
      <c r="E3996" s="292">
        <v>1069</v>
      </c>
    </row>
    <row r="3997" spans="1:5" ht="14.4" x14ac:dyDescent="0.55000000000000004">
      <c r="A3997" s="289" t="s">
        <v>4404</v>
      </c>
      <c r="B3997" s="290">
        <v>2909</v>
      </c>
      <c r="D3997" s="291" t="s">
        <v>9574</v>
      </c>
      <c r="E3997" s="292">
        <v>2909</v>
      </c>
    </row>
    <row r="3998" spans="1:5" ht="14.4" x14ac:dyDescent="0.55000000000000004">
      <c r="A3998" s="289" t="s">
        <v>4405</v>
      </c>
      <c r="B3998" s="290">
        <v>5282</v>
      </c>
      <c r="D3998" s="291" t="s">
        <v>10731</v>
      </c>
      <c r="E3998" s="292">
        <v>5282</v>
      </c>
    </row>
    <row r="3999" spans="1:5" ht="14.4" x14ac:dyDescent="0.55000000000000004">
      <c r="A3999" s="289" t="s">
        <v>3583</v>
      </c>
      <c r="B3999" s="290">
        <v>5446</v>
      </c>
      <c r="D3999" s="291" t="s">
        <v>9575</v>
      </c>
      <c r="E3999" s="292">
        <v>5446</v>
      </c>
    </row>
    <row r="4000" spans="1:5" ht="14.4" x14ac:dyDescent="0.55000000000000004">
      <c r="A4000" s="289" t="s">
        <v>4406</v>
      </c>
      <c r="B4000" s="290">
        <v>4676</v>
      </c>
      <c r="D4000" s="291" t="s">
        <v>10732</v>
      </c>
      <c r="E4000" s="292">
        <v>4676</v>
      </c>
    </row>
    <row r="4001" spans="1:5" ht="14.4" x14ac:dyDescent="0.55000000000000004">
      <c r="A4001" s="289" t="s">
        <v>4407</v>
      </c>
      <c r="B4001" s="290">
        <v>3037</v>
      </c>
      <c r="D4001" s="291" t="s">
        <v>10733</v>
      </c>
      <c r="E4001" s="292">
        <v>3037</v>
      </c>
    </row>
    <row r="4002" spans="1:5" ht="14.4" x14ac:dyDescent="0.55000000000000004">
      <c r="A4002" s="289" t="s">
        <v>4408</v>
      </c>
      <c r="B4002" s="290">
        <v>1968</v>
      </c>
      <c r="D4002" s="291" t="s">
        <v>10734</v>
      </c>
      <c r="E4002" s="292">
        <v>1968</v>
      </c>
    </row>
    <row r="4003" spans="1:5" ht="14.4" x14ac:dyDescent="0.55000000000000004">
      <c r="A4003" s="289" t="s">
        <v>4409</v>
      </c>
      <c r="B4003" s="290">
        <v>1799</v>
      </c>
      <c r="D4003" s="291" t="s">
        <v>9576</v>
      </c>
      <c r="E4003" s="292">
        <v>1799</v>
      </c>
    </row>
    <row r="4004" spans="1:5" ht="14.4" x14ac:dyDescent="0.55000000000000004">
      <c r="A4004" s="289" t="s">
        <v>4279</v>
      </c>
      <c r="B4004" s="290">
        <v>9581</v>
      </c>
      <c r="D4004" s="291" t="s">
        <v>9577</v>
      </c>
      <c r="E4004" s="292">
        <v>9581</v>
      </c>
    </row>
    <row r="4005" spans="1:5" ht="14.4" x14ac:dyDescent="0.55000000000000004">
      <c r="A4005" s="289" t="s">
        <v>4410</v>
      </c>
      <c r="B4005" s="290">
        <v>991</v>
      </c>
      <c r="D4005" s="291" t="s">
        <v>10735</v>
      </c>
      <c r="E4005" s="292">
        <v>991</v>
      </c>
    </row>
    <row r="4006" spans="1:5" ht="14.4" x14ac:dyDescent="0.55000000000000004">
      <c r="A4006" s="289" t="s">
        <v>4417</v>
      </c>
      <c r="B4006" s="290">
        <v>495</v>
      </c>
      <c r="D4006" s="291" t="s">
        <v>10736</v>
      </c>
      <c r="E4006" s="292">
        <v>495</v>
      </c>
    </row>
    <row r="4007" spans="1:5" ht="14.4" x14ac:dyDescent="0.55000000000000004">
      <c r="A4007" s="289" t="s">
        <v>4280</v>
      </c>
      <c r="B4007" s="290">
        <v>33463</v>
      </c>
      <c r="D4007" s="291" t="s">
        <v>10737</v>
      </c>
      <c r="E4007" s="292">
        <v>33463</v>
      </c>
    </row>
    <row r="4008" spans="1:5" ht="14.4" x14ac:dyDescent="0.55000000000000004">
      <c r="A4008" s="289" t="s">
        <v>4411</v>
      </c>
      <c r="B4008" s="290">
        <v>1133</v>
      </c>
      <c r="D4008" s="291" t="s">
        <v>9578</v>
      </c>
      <c r="E4008" s="292">
        <v>1133</v>
      </c>
    </row>
    <row r="4009" spans="1:5" ht="14.4" x14ac:dyDescent="0.55000000000000004">
      <c r="A4009" s="289" t="s">
        <v>3584</v>
      </c>
      <c r="B4009" s="290">
        <v>132346</v>
      </c>
      <c r="D4009" s="291" t="s">
        <v>9579</v>
      </c>
      <c r="E4009" s="292">
        <v>132346</v>
      </c>
    </row>
    <row r="4010" spans="1:5" ht="14.4" x14ac:dyDescent="0.55000000000000004">
      <c r="A4010" s="289" t="s">
        <v>4412</v>
      </c>
      <c r="B4010" s="290">
        <v>2110</v>
      </c>
      <c r="D4010" s="291" t="s">
        <v>10738</v>
      </c>
      <c r="E4010" s="292">
        <v>2110</v>
      </c>
    </row>
    <row r="4011" spans="1:5" ht="14.4" x14ac:dyDescent="0.55000000000000004">
      <c r="A4011" s="289" t="s">
        <v>4413</v>
      </c>
      <c r="B4011" s="290">
        <v>6174</v>
      </c>
      <c r="D4011" s="291" t="s">
        <v>10739</v>
      </c>
      <c r="E4011" s="292">
        <v>6174</v>
      </c>
    </row>
    <row r="4012" spans="1:5" ht="14.4" x14ac:dyDescent="0.55000000000000004">
      <c r="A4012" s="289" t="s">
        <v>3585</v>
      </c>
      <c r="B4012" s="290">
        <v>64772</v>
      </c>
      <c r="D4012" s="291" t="s">
        <v>9580</v>
      </c>
      <c r="E4012" s="292">
        <v>64772</v>
      </c>
    </row>
    <row r="4013" spans="1:5" ht="14.4" x14ac:dyDescent="0.55000000000000004">
      <c r="A4013" s="289" t="s">
        <v>4414</v>
      </c>
      <c r="B4013" s="290">
        <v>453</v>
      </c>
      <c r="D4013" s="291" t="s">
        <v>9581</v>
      </c>
      <c r="E4013" s="292">
        <v>453</v>
      </c>
    </row>
    <row r="4014" spans="1:5" ht="14.4" x14ac:dyDescent="0.55000000000000004">
      <c r="A4014" s="289" t="s">
        <v>4281</v>
      </c>
      <c r="B4014" s="290">
        <v>78435.33</v>
      </c>
      <c r="D4014" s="291" t="s">
        <v>10740</v>
      </c>
      <c r="E4014" s="292">
        <v>78435.33</v>
      </c>
    </row>
    <row r="4015" spans="1:5" ht="14.4" x14ac:dyDescent="0.55000000000000004">
      <c r="A4015" s="289" t="s">
        <v>4415</v>
      </c>
      <c r="B4015" s="290">
        <v>7478</v>
      </c>
      <c r="D4015" s="291" t="s">
        <v>10741</v>
      </c>
      <c r="E4015" s="292">
        <v>7478</v>
      </c>
    </row>
    <row r="4016" spans="1:5" ht="14.4" x14ac:dyDescent="0.55000000000000004">
      <c r="A4016" s="289" t="s">
        <v>4416</v>
      </c>
      <c r="B4016" s="290">
        <v>6430</v>
      </c>
      <c r="D4016" s="291" t="s">
        <v>10742</v>
      </c>
      <c r="E4016" s="292">
        <v>6430</v>
      </c>
    </row>
    <row r="4017" spans="1:5" ht="14.4" x14ac:dyDescent="0.55000000000000004">
      <c r="A4017" s="289" t="s">
        <v>4282</v>
      </c>
      <c r="B4017" s="290">
        <v>36941</v>
      </c>
      <c r="D4017" s="291" t="s">
        <v>10743</v>
      </c>
      <c r="E4017" s="292">
        <v>36941</v>
      </c>
    </row>
    <row r="4018" spans="1:5" ht="14.4" x14ac:dyDescent="0.55000000000000004">
      <c r="A4018" s="289" t="s">
        <v>4283</v>
      </c>
      <c r="B4018" s="290">
        <v>15163</v>
      </c>
      <c r="D4018" s="291" t="s">
        <v>10744</v>
      </c>
      <c r="E4018" s="292">
        <v>15163</v>
      </c>
    </row>
    <row r="4019" spans="1:5" ht="14.4" x14ac:dyDescent="0.55000000000000004">
      <c r="A4019" s="289" t="s">
        <v>4422</v>
      </c>
      <c r="B4019" s="290">
        <v>48619.86</v>
      </c>
      <c r="D4019" s="291" t="s">
        <v>10745</v>
      </c>
      <c r="E4019" s="292">
        <v>48619.86</v>
      </c>
    </row>
    <row r="4020" spans="1:5" ht="14.4" x14ac:dyDescent="0.55000000000000004">
      <c r="A4020" s="289" t="s">
        <v>4488</v>
      </c>
      <c r="B4020" s="290">
        <v>2294</v>
      </c>
      <c r="D4020" s="291" t="s">
        <v>10746</v>
      </c>
      <c r="E4020" s="292">
        <v>2294</v>
      </c>
    </row>
    <row r="4021" spans="1:5" ht="14.4" x14ac:dyDescent="0.55000000000000004">
      <c r="A4021" s="289" t="s">
        <v>4423</v>
      </c>
      <c r="B4021" s="290">
        <v>2066</v>
      </c>
      <c r="D4021" s="291" t="s">
        <v>10747</v>
      </c>
      <c r="E4021" s="292">
        <v>2066</v>
      </c>
    </row>
    <row r="4022" spans="1:5" ht="14.4" x14ac:dyDescent="0.55000000000000004">
      <c r="A4022" s="289" t="s">
        <v>4424</v>
      </c>
      <c r="B4022" s="290">
        <v>5800</v>
      </c>
      <c r="D4022" s="291" t="s">
        <v>10748</v>
      </c>
      <c r="E4022" s="292">
        <v>5800</v>
      </c>
    </row>
    <row r="4023" spans="1:5" ht="14.4" x14ac:dyDescent="0.55000000000000004">
      <c r="A4023" s="289" t="s">
        <v>4425</v>
      </c>
      <c r="B4023" s="290">
        <v>7849</v>
      </c>
      <c r="D4023" s="291" t="s">
        <v>10749</v>
      </c>
      <c r="E4023" s="292">
        <v>7849</v>
      </c>
    </row>
    <row r="4024" spans="1:5" ht="14.4" x14ac:dyDescent="0.55000000000000004">
      <c r="A4024" s="289" t="s">
        <v>4426</v>
      </c>
      <c r="B4024" s="290">
        <v>7480</v>
      </c>
      <c r="D4024" s="291" t="s">
        <v>10750</v>
      </c>
      <c r="E4024" s="292">
        <v>7480</v>
      </c>
    </row>
    <row r="4025" spans="1:5" ht="14.4" x14ac:dyDescent="0.55000000000000004">
      <c r="A4025" s="289" t="s">
        <v>4427</v>
      </c>
      <c r="B4025" s="290">
        <v>13090</v>
      </c>
      <c r="D4025" s="291" t="s">
        <v>10751</v>
      </c>
      <c r="E4025" s="292">
        <v>13090</v>
      </c>
    </row>
    <row r="4026" spans="1:5" ht="14.4" x14ac:dyDescent="0.55000000000000004">
      <c r="A4026" s="289" t="s">
        <v>4489</v>
      </c>
      <c r="B4026" s="290">
        <v>2767</v>
      </c>
      <c r="D4026" s="291" t="s">
        <v>10752</v>
      </c>
      <c r="E4026" s="292">
        <v>2767</v>
      </c>
    </row>
    <row r="4027" spans="1:5" ht="14.4" x14ac:dyDescent="0.55000000000000004">
      <c r="A4027" s="289" t="s">
        <v>4428</v>
      </c>
      <c r="B4027" s="290">
        <v>74800</v>
      </c>
      <c r="D4027" s="291" t="s">
        <v>9582</v>
      </c>
      <c r="E4027" s="292">
        <v>74800</v>
      </c>
    </row>
    <row r="4028" spans="1:5" ht="14.4" x14ac:dyDescent="0.55000000000000004">
      <c r="A4028" s="289" t="s">
        <v>4429</v>
      </c>
      <c r="B4028" s="290">
        <v>11968</v>
      </c>
      <c r="D4028" s="291" t="s">
        <v>10753</v>
      </c>
      <c r="E4028" s="292">
        <v>11968</v>
      </c>
    </row>
    <row r="4029" spans="1:5" ht="14.4" x14ac:dyDescent="0.55000000000000004">
      <c r="A4029" s="289" t="s">
        <v>4490</v>
      </c>
      <c r="B4029" s="290">
        <v>2494</v>
      </c>
      <c r="D4029" s="291" t="s">
        <v>10754</v>
      </c>
      <c r="E4029" s="292">
        <v>2494</v>
      </c>
    </row>
    <row r="4030" spans="1:5" ht="14.4" x14ac:dyDescent="0.55000000000000004">
      <c r="A4030" s="289" t="s">
        <v>4430</v>
      </c>
      <c r="B4030" s="290">
        <v>29920</v>
      </c>
      <c r="D4030" s="291" t="s">
        <v>10755</v>
      </c>
      <c r="E4030" s="292">
        <v>29920</v>
      </c>
    </row>
    <row r="4031" spans="1:5" ht="14.4" x14ac:dyDescent="0.55000000000000004">
      <c r="A4031" s="289" t="s">
        <v>3586</v>
      </c>
      <c r="B4031" s="290">
        <v>121280.6</v>
      </c>
      <c r="D4031" s="291" t="s">
        <v>9583</v>
      </c>
      <c r="E4031" s="292">
        <v>121280.6</v>
      </c>
    </row>
    <row r="4032" spans="1:5" ht="14.4" x14ac:dyDescent="0.55000000000000004">
      <c r="A4032" s="289" t="s">
        <v>5036</v>
      </c>
      <c r="B4032" s="290">
        <v>12454</v>
      </c>
      <c r="D4032" s="291" t="s">
        <v>9584</v>
      </c>
      <c r="E4032" s="292">
        <v>12454</v>
      </c>
    </row>
    <row r="4033" spans="1:5" ht="14.4" x14ac:dyDescent="0.55000000000000004">
      <c r="A4033" s="289" t="s">
        <v>4431</v>
      </c>
      <c r="B4033" s="290">
        <v>14586</v>
      </c>
      <c r="D4033" s="291" t="s">
        <v>10756</v>
      </c>
      <c r="E4033" s="292">
        <v>14586</v>
      </c>
    </row>
    <row r="4034" spans="1:5" ht="14.4" x14ac:dyDescent="0.55000000000000004">
      <c r="A4034" s="289" t="s">
        <v>65300</v>
      </c>
      <c r="B4034" s="290">
        <v>0</v>
      </c>
      <c r="D4034" s="291" t="s">
        <v>65993</v>
      </c>
      <c r="E4034" s="292">
        <v>0</v>
      </c>
    </row>
    <row r="4035" spans="1:5" ht="14.4" x14ac:dyDescent="0.55000000000000004">
      <c r="A4035" s="289" t="s">
        <v>4432</v>
      </c>
      <c r="B4035" s="290">
        <v>14960</v>
      </c>
      <c r="D4035" s="291" t="s">
        <v>10757</v>
      </c>
      <c r="E4035" s="292">
        <v>14960</v>
      </c>
    </row>
    <row r="4036" spans="1:5" ht="14.4" x14ac:dyDescent="0.55000000000000004">
      <c r="A4036" s="289" t="s">
        <v>4433</v>
      </c>
      <c r="B4036" s="290">
        <v>5955.63</v>
      </c>
      <c r="D4036" s="291" t="s">
        <v>10758</v>
      </c>
      <c r="E4036" s="292">
        <v>5955.63</v>
      </c>
    </row>
    <row r="4037" spans="1:5" ht="14.4" x14ac:dyDescent="0.55000000000000004">
      <c r="A4037" s="289" t="s">
        <v>4434</v>
      </c>
      <c r="B4037" s="290">
        <v>31790</v>
      </c>
      <c r="D4037" s="291" t="s">
        <v>10759</v>
      </c>
      <c r="E4037" s="292">
        <v>31790</v>
      </c>
    </row>
    <row r="4038" spans="1:5" ht="14.4" x14ac:dyDescent="0.55000000000000004">
      <c r="A4038" s="289" t="s">
        <v>4435</v>
      </c>
      <c r="B4038" s="290">
        <v>8976</v>
      </c>
      <c r="D4038" s="291" t="s">
        <v>10760</v>
      </c>
      <c r="E4038" s="292">
        <v>8976</v>
      </c>
    </row>
    <row r="4039" spans="1:5" ht="14.4" x14ac:dyDescent="0.55000000000000004">
      <c r="A4039" s="289" t="s">
        <v>3587</v>
      </c>
      <c r="B4039" s="290">
        <v>9724</v>
      </c>
      <c r="D4039" s="291" t="s">
        <v>9585</v>
      </c>
      <c r="E4039" s="292">
        <v>9724</v>
      </c>
    </row>
    <row r="4040" spans="1:5" ht="14.4" x14ac:dyDescent="0.55000000000000004">
      <c r="A4040" s="289" t="s">
        <v>4436</v>
      </c>
      <c r="B4040" s="290">
        <v>24310</v>
      </c>
      <c r="D4040" s="291" t="s">
        <v>10761</v>
      </c>
      <c r="E4040" s="292">
        <v>24310</v>
      </c>
    </row>
    <row r="4041" spans="1:5" ht="14.4" x14ac:dyDescent="0.55000000000000004">
      <c r="A4041" s="289" t="s">
        <v>4437</v>
      </c>
      <c r="B4041" s="290">
        <v>7102</v>
      </c>
      <c r="D4041" s="291" t="s">
        <v>10762</v>
      </c>
      <c r="E4041" s="292">
        <v>7102</v>
      </c>
    </row>
    <row r="4042" spans="1:5" ht="14.4" x14ac:dyDescent="0.55000000000000004">
      <c r="A4042" s="289" t="s">
        <v>4438</v>
      </c>
      <c r="B4042" s="290">
        <v>24310</v>
      </c>
      <c r="D4042" s="291" t="s">
        <v>10763</v>
      </c>
      <c r="E4042" s="292">
        <v>24310</v>
      </c>
    </row>
    <row r="4043" spans="1:5" ht="14.4" x14ac:dyDescent="0.55000000000000004">
      <c r="A4043" s="289" t="s">
        <v>4439</v>
      </c>
      <c r="B4043" s="290">
        <v>25609.41</v>
      </c>
      <c r="D4043" s="291" t="s">
        <v>10764</v>
      </c>
      <c r="E4043" s="292">
        <v>25609.41</v>
      </c>
    </row>
    <row r="4044" spans="1:5" ht="14.4" x14ac:dyDescent="0.55000000000000004">
      <c r="A4044" s="289" t="s">
        <v>4440</v>
      </c>
      <c r="B4044" s="290">
        <v>15679.84</v>
      </c>
      <c r="D4044" s="291" t="s">
        <v>10765</v>
      </c>
      <c r="E4044" s="292">
        <v>15679.84</v>
      </c>
    </row>
    <row r="4045" spans="1:5" ht="14.4" x14ac:dyDescent="0.55000000000000004">
      <c r="A4045" s="289" t="s">
        <v>3588</v>
      </c>
      <c r="B4045" s="290">
        <v>10098</v>
      </c>
      <c r="D4045" s="291" t="s">
        <v>9586</v>
      </c>
      <c r="E4045" s="292">
        <v>10098</v>
      </c>
    </row>
    <row r="4046" spans="1:5" ht="14.4" x14ac:dyDescent="0.55000000000000004">
      <c r="A4046" s="289" t="s">
        <v>4441</v>
      </c>
      <c r="B4046" s="290">
        <v>7915</v>
      </c>
      <c r="D4046" s="291" t="s">
        <v>10766</v>
      </c>
      <c r="E4046" s="292">
        <v>7915</v>
      </c>
    </row>
    <row r="4047" spans="1:5" ht="14.4" x14ac:dyDescent="0.55000000000000004">
      <c r="A4047" s="289" t="s">
        <v>4442</v>
      </c>
      <c r="B4047" s="290">
        <v>25058</v>
      </c>
      <c r="D4047" s="291" t="s">
        <v>10767</v>
      </c>
      <c r="E4047" s="292">
        <v>25058</v>
      </c>
    </row>
    <row r="4048" spans="1:5" ht="14.4" x14ac:dyDescent="0.55000000000000004">
      <c r="A4048" s="289" t="s">
        <v>4443</v>
      </c>
      <c r="B4048" s="290">
        <v>8804.4599999999991</v>
      </c>
      <c r="D4048" s="291" t="s">
        <v>10768</v>
      </c>
      <c r="E4048" s="292">
        <v>8804.4599999999991</v>
      </c>
    </row>
    <row r="4049" spans="1:5" ht="14.4" x14ac:dyDescent="0.55000000000000004">
      <c r="A4049" s="289" t="s">
        <v>4444</v>
      </c>
      <c r="B4049" s="290">
        <v>5303</v>
      </c>
      <c r="D4049" s="291" t="s">
        <v>10769</v>
      </c>
      <c r="E4049" s="292">
        <v>5303</v>
      </c>
    </row>
    <row r="4050" spans="1:5" ht="14.4" x14ac:dyDescent="0.55000000000000004">
      <c r="A4050" s="289" t="s">
        <v>4491</v>
      </c>
      <c r="B4050" s="290">
        <v>1960</v>
      </c>
      <c r="D4050" s="291" t="s">
        <v>10770</v>
      </c>
      <c r="E4050" s="292">
        <v>1960</v>
      </c>
    </row>
    <row r="4051" spans="1:5" ht="14.4" x14ac:dyDescent="0.55000000000000004">
      <c r="A4051" s="289" t="s">
        <v>4445</v>
      </c>
      <c r="B4051" s="290">
        <v>9125</v>
      </c>
      <c r="D4051" s="291" t="s">
        <v>10771</v>
      </c>
      <c r="E4051" s="292">
        <v>9125</v>
      </c>
    </row>
    <row r="4052" spans="1:5" ht="14.4" x14ac:dyDescent="0.55000000000000004">
      <c r="A4052" s="289" t="s">
        <v>4446</v>
      </c>
      <c r="B4052" s="290">
        <v>18607</v>
      </c>
      <c r="D4052" s="291" t="s">
        <v>10772</v>
      </c>
      <c r="E4052" s="292">
        <v>18607</v>
      </c>
    </row>
    <row r="4053" spans="1:5" ht="14.4" x14ac:dyDescent="0.55000000000000004">
      <c r="A4053" s="289" t="s">
        <v>4447</v>
      </c>
      <c r="B4053" s="290">
        <v>23188</v>
      </c>
      <c r="D4053" s="291" t="s">
        <v>10773</v>
      </c>
      <c r="E4053" s="292">
        <v>23188</v>
      </c>
    </row>
    <row r="4054" spans="1:5" ht="14.4" x14ac:dyDescent="0.55000000000000004">
      <c r="A4054" s="289" t="s">
        <v>4492</v>
      </c>
      <c r="B4054" s="290">
        <v>2169</v>
      </c>
      <c r="D4054" s="291" t="s">
        <v>10774</v>
      </c>
      <c r="E4054" s="292">
        <v>2169</v>
      </c>
    </row>
    <row r="4055" spans="1:5" ht="14.4" x14ac:dyDescent="0.55000000000000004">
      <c r="A4055" s="289" t="s">
        <v>4493</v>
      </c>
      <c r="B4055" s="290">
        <v>784</v>
      </c>
      <c r="D4055" s="291" t="s">
        <v>10775</v>
      </c>
      <c r="E4055" s="292">
        <v>784</v>
      </c>
    </row>
    <row r="4056" spans="1:5" ht="14.4" x14ac:dyDescent="0.55000000000000004">
      <c r="A4056" s="289" t="s">
        <v>4494</v>
      </c>
      <c r="B4056" s="290">
        <v>2479</v>
      </c>
      <c r="D4056" s="291" t="s">
        <v>10776</v>
      </c>
      <c r="E4056" s="292">
        <v>2479</v>
      </c>
    </row>
    <row r="4057" spans="1:5" ht="14.4" x14ac:dyDescent="0.55000000000000004">
      <c r="A4057" s="289" t="s">
        <v>4448</v>
      </c>
      <c r="B4057" s="290">
        <v>211680</v>
      </c>
      <c r="D4057" s="291" t="s">
        <v>10777</v>
      </c>
      <c r="E4057" s="292">
        <v>211680</v>
      </c>
    </row>
    <row r="4058" spans="1:5" ht="14.4" x14ac:dyDescent="0.55000000000000004">
      <c r="A4058" s="289" t="s">
        <v>4495</v>
      </c>
      <c r="B4058" s="290">
        <v>2830</v>
      </c>
      <c r="D4058" s="291" t="s">
        <v>10778</v>
      </c>
      <c r="E4058" s="292">
        <v>2830</v>
      </c>
    </row>
    <row r="4059" spans="1:5" ht="14.4" x14ac:dyDescent="0.55000000000000004">
      <c r="A4059" s="289" t="s">
        <v>4449</v>
      </c>
      <c r="B4059" s="290">
        <v>20196</v>
      </c>
      <c r="D4059" s="291" t="s">
        <v>10779</v>
      </c>
      <c r="E4059" s="292">
        <v>20196</v>
      </c>
    </row>
    <row r="4060" spans="1:5" ht="14.4" x14ac:dyDescent="0.55000000000000004">
      <c r="A4060" s="289" t="s">
        <v>4450</v>
      </c>
      <c r="B4060" s="290">
        <v>1870</v>
      </c>
      <c r="D4060" s="291" t="s">
        <v>10780</v>
      </c>
      <c r="E4060" s="292">
        <v>1870</v>
      </c>
    </row>
    <row r="4061" spans="1:5" ht="14.4" x14ac:dyDescent="0.55000000000000004">
      <c r="A4061" s="289" t="s">
        <v>3589</v>
      </c>
      <c r="B4061" s="290">
        <v>2618</v>
      </c>
      <c r="D4061" s="291" t="s">
        <v>9587</v>
      </c>
      <c r="E4061" s="292">
        <v>2618</v>
      </c>
    </row>
    <row r="4062" spans="1:5" ht="14.4" x14ac:dyDescent="0.55000000000000004">
      <c r="A4062" s="289" t="s">
        <v>4451</v>
      </c>
      <c r="B4062" s="290">
        <v>1173.6400000000001</v>
      </c>
      <c r="D4062" s="291" t="s">
        <v>10781</v>
      </c>
      <c r="E4062" s="292">
        <v>1173.6400000000001</v>
      </c>
    </row>
    <row r="4063" spans="1:5" ht="14.4" x14ac:dyDescent="0.55000000000000004">
      <c r="A4063" s="289" t="s">
        <v>3590</v>
      </c>
      <c r="B4063" s="290">
        <v>12959</v>
      </c>
      <c r="D4063" s="291" t="s">
        <v>9588</v>
      </c>
      <c r="E4063" s="292">
        <v>12959</v>
      </c>
    </row>
    <row r="4064" spans="1:5" ht="14.4" x14ac:dyDescent="0.55000000000000004">
      <c r="A4064" s="289" t="s">
        <v>4452</v>
      </c>
      <c r="B4064" s="290">
        <v>221480</v>
      </c>
      <c r="D4064" s="291" t="s">
        <v>9589</v>
      </c>
      <c r="E4064" s="292">
        <v>221480</v>
      </c>
    </row>
    <row r="4065" spans="1:5" ht="14.4" x14ac:dyDescent="0.55000000000000004">
      <c r="A4065" s="289" t="s">
        <v>4496</v>
      </c>
      <c r="B4065" s="290">
        <v>1480</v>
      </c>
      <c r="D4065" s="291" t="s">
        <v>10782</v>
      </c>
      <c r="E4065" s="292">
        <v>1480</v>
      </c>
    </row>
    <row r="4066" spans="1:5" ht="14.4" x14ac:dyDescent="0.55000000000000004">
      <c r="A4066" s="289" t="s">
        <v>4453</v>
      </c>
      <c r="B4066" s="290">
        <v>3031.35</v>
      </c>
      <c r="D4066" s="291" t="s">
        <v>10783</v>
      </c>
      <c r="E4066" s="292">
        <v>3031.35</v>
      </c>
    </row>
    <row r="4067" spans="1:5" ht="14.4" x14ac:dyDescent="0.55000000000000004">
      <c r="A4067" s="289" t="s">
        <v>4454</v>
      </c>
      <c r="B4067" s="290">
        <v>6405</v>
      </c>
      <c r="D4067" s="291" t="s">
        <v>10784</v>
      </c>
      <c r="E4067" s="292">
        <v>6405</v>
      </c>
    </row>
    <row r="4068" spans="1:5" ht="14.4" x14ac:dyDescent="0.55000000000000004">
      <c r="A4068" s="289" t="s">
        <v>4455</v>
      </c>
      <c r="B4068" s="290">
        <v>29920</v>
      </c>
      <c r="D4068" s="291" t="s">
        <v>10785</v>
      </c>
      <c r="E4068" s="292">
        <v>29920</v>
      </c>
    </row>
    <row r="4069" spans="1:5" ht="14.4" x14ac:dyDescent="0.55000000000000004">
      <c r="A4069" s="289" t="s">
        <v>4456</v>
      </c>
      <c r="B4069" s="290">
        <v>2281</v>
      </c>
      <c r="D4069" s="291" t="s">
        <v>10786</v>
      </c>
      <c r="E4069" s="292">
        <v>2281</v>
      </c>
    </row>
    <row r="4070" spans="1:5" ht="14.4" x14ac:dyDescent="0.55000000000000004">
      <c r="A4070" s="289" t="s">
        <v>3591</v>
      </c>
      <c r="B4070" s="290">
        <v>82082.22</v>
      </c>
      <c r="D4070" s="291" t="s">
        <v>9590</v>
      </c>
      <c r="E4070" s="292">
        <v>82082.22</v>
      </c>
    </row>
    <row r="4071" spans="1:5" ht="14.4" x14ac:dyDescent="0.55000000000000004">
      <c r="A4071" s="289" t="s">
        <v>4457</v>
      </c>
      <c r="B4071" s="290">
        <v>23520</v>
      </c>
      <c r="D4071" s="291" t="s">
        <v>10787</v>
      </c>
      <c r="E4071" s="292">
        <v>23520</v>
      </c>
    </row>
    <row r="4072" spans="1:5" ht="14.4" x14ac:dyDescent="0.55000000000000004">
      <c r="A4072" s="289" t="s">
        <v>4497</v>
      </c>
      <c r="B4072" s="290">
        <v>1383</v>
      </c>
      <c r="D4072" s="291" t="s">
        <v>10788</v>
      </c>
      <c r="E4072" s="292">
        <v>1383</v>
      </c>
    </row>
    <row r="4073" spans="1:5" ht="14.4" x14ac:dyDescent="0.55000000000000004">
      <c r="A4073" s="289" t="s">
        <v>4498</v>
      </c>
      <c r="B4073" s="290">
        <v>6919</v>
      </c>
      <c r="D4073" s="291" t="s">
        <v>10789</v>
      </c>
      <c r="E4073" s="292">
        <v>6919</v>
      </c>
    </row>
    <row r="4074" spans="1:5" ht="14.4" x14ac:dyDescent="0.55000000000000004">
      <c r="A4074" s="289" t="s">
        <v>4458</v>
      </c>
      <c r="B4074" s="290">
        <v>4463</v>
      </c>
      <c r="D4074" s="291" t="s">
        <v>10790</v>
      </c>
      <c r="E4074" s="292">
        <v>4463</v>
      </c>
    </row>
    <row r="4075" spans="1:5" ht="14.4" x14ac:dyDescent="0.55000000000000004">
      <c r="A4075" s="289" t="s">
        <v>4459</v>
      </c>
      <c r="B4075" s="290">
        <v>51619</v>
      </c>
      <c r="D4075" s="291" t="s">
        <v>10791</v>
      </c>
      <c r="E4075" s="292">
        <v>51619</v>
      </c>
    </row>
    <row r="4076" spans="1:5" ht="14.4" x14ac:dyDescent="0.55000000000000004">
      <c r="A4076" s="289" t="s">
        <v>4499</v>
      </c>
      <c r="B4076" s="290">
        <v>3777</v>
      </c>
      <c r="D4076" s="291" t="s">
        <v>10792</v>
      </c>
      <c r="E4076" s="292">
        <v>3777</v>
      </c>
    </row>
    <row r="4077" spans="1:5" ht="14.4" x14ac:dyDescent="0.55000000000000004">
      <c r="A4077" s="289" t="s">
        <v>3592</v>
      </c>
      <c r="B4077" s="290">
        <v>13889</v>
      </c>
      <c r="D4077" s="291" t="s">
        <v>9591</v>
      </c>
      <c r="E4077" s="292">
        <v>13889</v>
      </c>
    </row>
    <row r="4078" spans="1:5" ht="14.4" x14ac:dyDescent="0.55000000000000004">
      <c r="A4078" s="289" t="s">
        <v>4500</v>
      </c>
      <c r="B4078" s="290">
        <v>1891</v>
      </c>
      <c r="D4078" s="291" t="s">
        <v>10793</v>
      </c>
      <c r="E4078" s="292">
        <v>1891</v>
      </c>
    </row>
    <row r="4079" spans="1:5" ht="14.4" x14ac:dyDescent="0.55000000000000004">
      <c r="A4079" s="289" t="s">
        <v>4460</v>
      </c>
      <c r="B4079" s="290">
        <v>19822</v>
      </c>
      <c r="D4079" s="291" t="s">
        <v>10794</v>
      </c>
      <c r="E4079" s="292">
        <v>19822</v>
      </c>
    </row>
    <row r="4080" spans="1:5" ht="14.4" x14ac:dyDescent="0.55000000000000004">
      <c r="A4080" s="289" t="s">
        <v>4501</v>
      </c>
      <c r="B4080" s="290">
        <v>5074</v>
      </c>
      <c r="D4080" s="291" t="s">
        <v>10795</v>
      </c>
      <c r="E4080" s="292">
        <v>5074</v>
      </c>
    </row>
    <row r="4081" spans="1:5" ht="14.4" x14ac:dyDescent="0.55000000000000004">
      <c r="A4081" s="289" t="s">
        <v>4461</v>
      </c>
      <c r="B4081" s="290">
        <v>15464</v>
      </c>
      <c r="D4081" s="291" t="s">
        <v>10796</v>
      </c>
      <c r="E4081" s="292">
        <v>15464</v>
      </c>
    </row>
    <row r="4082" spans="1:5" ht="14.4" x14ac:dyDescent="0.55000000000000004">
      <c r="A4082" s="289" t="s">
        <v>4502</v>
      </c>
      <c r="B4082" s="290">
        <v>7179</v>
      </c>
      <c r="D4082" s="291" t="s">
        <v>10797</v>
      </c>
      <c r="E4082" s="292">
        <v>7179</v>
      </c>
    </row>
    <row r="4083" spans="1:5" ht="14.4" x14ac:dyDescent="0.55000000000000004">
      <c r="A4083" s="289" t="s">
        <v>3593</v>
      </c>
      <c r="B4083" s="290">
        <v>17578</v>
      </c>
      <c r="D4083" s="291" t="s">
        <v>9592</v>
      </c>
      <c r="E4083" s="292">
        <v>17578</v>
      </c>
    </row>
    <row r="4084" spans="1:5" ht="14.4" x14ac:dyDescent="0.55000000000000004">
      <c r="A4084" s="289" t="s">
        <v>4462</v>
      </c>
      <c r="B4084" s="290">
        <v>9911</v>
      </c>
      <c r="D4084" s="291" t="s">
        <v>10798</v>
      </c>
      <c r="E4084" s="292">
        <v>9911</v>
      </c>
    </row>
    <row r="4085" spans="1:5" ht="14.4" x14ac:dyDescent="0.55000000000000004">
      <c r="A4085" s="289" t="s">
        <v>3594</v>
      </c>
      <c r="B4085" s="290">
        <v>10977</v>
      </c>
      <c r="D4085" s="291" t="s">
        <v>9593</v>
      </c>
      <c r="E4085" s="292">
        <v>10977</v>
      </c>
    </row>
    <row r="4086" spans="1:5" ht="14.4" x14ac:dyDescent="0.55000000000000004">
      <c r="A4086" s="289" t="s">
        <v>4463</v>
      </c>
      <c r="B4086" s="290">
        <v>518925</v>
      </c>
      <c r="D4086" s="291" t="s">
        <v>10799</v>
      </c>
      <c r="E4086" s="292">
        <v>518925</v>
      </c>
    </row>
    <row r="4087" spans="1:5" ht="14.4" x14ac:dyDescent="0.55000000000000004">
      <c r="A4087" s="289" t="s">
        <v>4503</v>
      </c>
      <c r="B4087" s="290">
        <v>4204</v>
      </c>
      <c r="D4087" s="291" t="s">
        <v>10800</v>
      </c>
      <c r="E4087" s="292">
        <v>4204</v>
      </c>
    </row>
    <row r="4088" spans="1:5" ht="14.4" x14ac:dyDescent="0.55000000000000004">
      <c r="A4088" s="289" t="s">
        <v>4504</v>
      </c>
      <c r="B4088" s="290">
        <v>510</v>
      </c>
      <c r="D4088" s="291" t="s">
        <v>10801</v>
      </c>
      <c r="E4088" s="292">
        <v>510</v>
      </c>
    </row>
    <row r="4089" spans="1:5" ht="14.4" x14ac:dyDescent="0.55000000000000004">
      <c r="A4089" s="289" t="s">
        <v>4505</v>
      </c>
      <c r="B4089" s="290">
        <v>3422</v>
      </c>
      <c r="D4089" s="291" t="s">
        <v>10802</v>
      </c>
      <c r="E4089" s="292">
        <v>3422</v>
      </c>
    </row>
    <row r="4090" spans="1:5" ht="14.4" x14ac:dyDescent="0.55000000000000004">
      <c r="A4090" s="289" t="s">
        <v>4464</v>
      </c>
      <c r="B4090" s="290">
        <v>17017</v>
      </c>
      <c r="D4090" s="291" t="s">
        <v>10803</v>
      </c>
      <c r="E4090" s="292">
        <v>17017</v>
      </c>
    </row>
    <row r="4091" spans="1:5" ht="14.4" x14ac:dyDescent="0.55000000000000004">
      <c r="A4091" s="289" t="s">
        <v>3595</v>
      </c>
      <c r="B4091" s="290">
        <v>26180</v>
      </c>
      <c r="D4091" s="291" t="s">
        <v>9594</v>
      </c>
      <c r="E4091" s="292">
        <v>26180</v>
      </c>
    </row>
    <row r="4092" spans="1:5" ht="14.4" x14ac:dyDescent="0.55000000000000004">
      <c r="A4092" s="289" t="s">
        <v>4465</v>
      </c>
      <c r="B4092" s="290">
        <v>31300</v>
      </c>
      <c r="D4092" s="291" t="s">
        <v>10804</v>
      </c>
      <c r="E4092" s="292">
        <v>31300</v>
      </c>
    </row>
    <row r="4093" spans="1:5" ht="14.4" x14ac:dyDescent="0.55000000000000004">
      <c r="A4093" s="289" t="s">
        <v>4466</v>
      </c>
      <c r="B4093" s="290">
        <v>19822</v>
      </c>
      <c r="D4093" s="291" t="s">
        <v>10805</v>
      </c>
      <c r="E4093" s="292">
        <v>19822</v>
      </c>
    </row>
    <row r="4094" spans="1:5" ht="14.4" x14ac:dyDescent="0.55000000000000004">
      <c r="A4094" s="289" t="s">
        <v>4506</v>
      </c>
      <c r="B4094" s="290">
        <v>1024</v>
      </c>
      <c r="D4094" s="291" t="s">
        <v>10806</v>
      </c>
      <c r="E4094" s="292">
        <v>1024</v>
      </c>
    </row>
    <row r="4095" spans="1:5" ht="14.4" x14ac:dyDescent="0.55000000000000004">
      <c r="A4095" s="289" t="s">
        <v>65301</v>
      </c>
      <c r="B4095" s="290">
        <v>0</v>
      </c>
      <c r="D4095" s="291" t="s">
        <v>65994</v>
      </c>
      <c r="E4095" s="292">
        <v>0</v>
      </c>
    </row>
    <row r="4096" spans="1:5" ht="14.4" x14ac:dyDescent="0.55000000000000004">
      <c r="A4096" s="289" t="s">
        <v>4467</v>
      </c>
      <c r="B4096" s="290">
        <v>26180</v>
      </c>
      <c r="D4096" s="291" t="s">
        <v>10807</v>
      </c>
      <c r="E4096" s="292">
        <v>26180</v>
      </c>
    </row>
    <row r="4097" spans="1:5" ht="14.4" x14ac:dyDescent="0.55000000000000004">
      <c r="A4097" s="289" t="s">
        <v>4468</v>
      </c>
      <c r="B4097" s="290">
        <v>29920</v>
      </c>
      <c r="D4097" s="291" t="s">
        <v>10808</v>
      </c>
      <c r="E4097" s="292">
        <v>29920</v>
      </c>
    </row>
    <row r="4098" spans="1:5" ht="14.4" x14ac:dyDescent="0.55000000000000004">
      <c r="A4098" s="289" t="s">
        <v>3596</v>
      </c>
      <c r="B4098" s="290">
        <v>22814</v>
      </c>
      <c r="D4098" s="291" t="s">
        <v>9595</v>
      </c>
      <c r="E4098" s="292">
        <v>22814</v>
      </c>
    </row>
    <row r="4099" spans="1:5" ht="14.4" x14ac:dyDescent="0.55000000000000004">
      <c r="A4099" s="289" t="s">
        <v>4507</v>
      </c>
      <c r="B4099" s="290">
        <v>2431</v>
      </c>
      <c r="D4099" s="291" t="s">
        <v>10809</v>
      </c>
      <c r="E4099" s="292">
        <v>2431</v>
      </c>
    </row>
    <row r="4100" spans="1:5" ht="14.4" x14ac:dyDescent="0.55000000000000004">
      <c r="A4100" s="289" t="s">
        <v>4469</v>
      </c>
      <c r="B4100" s="290">
        <v>43700</v>
      </c>
      <c r="D4100" s="291" t="s">
        <v>10810</v>
      </c>
      <c r="E4100" s="292">
        <v>43700</v>
      </c>
    </row>
    <row r="4101" spans="1:5" ht="14.4" x14ac:dyDescent="0.55000000000000004">
      <c r="A4101" s="289" t="s">
        <v>4470</v>
      </c>
      <c r="B4101" s="290">
        <v>2244</v>
      </c>
      <c r="D4101" s="291" t="s">
        <v>10811</v>
      </c>
      <c r="E4101" s="292">
        <v>2244</v>
      </c>
    </row>
    <row r="4102" spans="1:5" ht="14.4" x14ac:dyDescent="0.55000000000000004">
      <c r="A4102" s="289" t="s">
        <v>4508</v>
      </c>
      <c r="B4102" s="290">
        <v>2784</v>
      </c>
      <c r="D4102" s="291" t="s">
        <v>10812</v>
      </c>
      <c r="E4102" s="292">
        <v>2784</v>
      </c>
    </row>
    <row r="4103" spans="1:5" ht="14.4" x14ac:dyDescent="0.55000000000000004">
      <c r="A4103" s="289" t="s">
        <v>4471</v>
      </c>
      <c r="B4103" s="290">
        <v>77462</v>
      </c>
      <c r="D4103" s="291" t="s">
        <v>10813</v>
      </c>
      <c r="E4103" s="292">
        <v>77462</v>
      </c>
    </row>
    <row r="4104" spans="1:5" ht="14.4" x14ac:dyDescent="0.55000000000000004">
      <c r="A4104" s="289" t="s">
        <v>3597</v>
      </c>
      <c r="B4104" s="290">
        <v>4618</v>
      </c>
      <c r="D4104" s="291" t="s">
        <v>9596</v>
      </c>
      <c r="E4104" s="292">
        <v>4618</v>
      </c>
    </row>
    <row r="4105" spans="1:5" ht="14.4" x14ac:dyDescent="0.55000000000000004">
      <c r="A4105" s="289" t="s">
        <v>4472</v>
      </c>
      <c r="B4105" s="290">
        <v>66362</v>
      </c>
      <c r="D4105" s="291" t="s">
        <v>10814</v>
      </c>
      <c r="E4105" s="292">
        <v>66362</v>
      </c>
    </row>
    <row r="4106" spans="1:5" ht="14.4" x14ac:dyDescent="0.55000000000000004">
      <c r="A4106" s="289" t="s">
        <v>4473</v>
      </c>
      <c r="B4106" s="290">
        <v>3303.29</v>
      </c>
      <c r="D4106" s="291" t="s">
        <v>10815</v>
      </c>
      <c r="E4106" s="292">
        <v>3303.29</v>
      </c>
    </row>
    <row r="4107" spans="1:5" ht="14.4" x14ac:dyDescent="0.55000000000000004">
      <c r="A4107" s="289" t="s">
        <v>4474</v>
      </c>
      <c r="B4107" s="290">
        <v>13613</v>
      </c>
      <c r="D4107" s="291" t="s">
        <v>10816</v>
      </c>
      <c r="E4107" s="292">
        <v>13613</v>
      </c>
    </row>
    <row r="4108" spans="1:5" ht="14.4" x14ac:dyDescent="0.55000000000000004">
      <c r="A4108" s="289" t="s">
        <v>65302</v>
      </c>
      <c r="B4108" s="290">
        <v>0</v>
      </c>
      <c r="D4108" s="291" t="s">
        <v>65995</v>
      </c>
      <c r="E4108" s="292">
        <v>0</v>
      </c>
    </row>
    <row r="4109" spans="1:5" ht="14.4" x14ac:dyDescent="0.55000000000000004">
      <c r="A4109" s="289" t="s">
        <v>4475</v>
      </c>
      <c r="B4109" s="290">
        <v>29545.79</v>
      </c>
      <c r="D4109" s="291" t="s">
        <v>10817</v>
      </c>
      <c r="E4109" s="292">
        <v>29545.79</v>
      </c>
    </row>
    <row r="4110" spans="1:5" ht="14.4" x14ac:dyDescent="0.55000000000000004">
      <c r="A4110" s="289" t="s">
        <v>4476</v>
      </c>
      <c r="B4110" s="290">
        <v>66946</v>
      </c>
      <c r="D4110" s="291" t="s">
        <v>10818</v>
      </c>
      <c r="E4110" s="292">
        <v>66946</v>
      </c>
    </row>
    <row r="4111" spans="1:5" ht="14.4" x14ac:dyDescent="0.55000000000000004">
      <c r="A4111" s="289" t="s">
        <v>3598</v>
      </c>
      <c r="B4111" s="290">
        <v>37400</v>
      </c>
      <c r="D4111" s="291" t="s">
        <v>9597</v>
      </c>
      <c r="E4111" s="292">
        <v>37400</v>
      </c>
    </row>
    <row r="4112" spans="1:5" ht="14.4" x14ac:dyDescent="0.55000000000000004">
      <c r="A4112" s="289" t="s">
        <v>4509</v>
      </c>
      <c r="B4112" s="290">
        <v>1348</v>
      </c>
      <c r="D4112" s="291" t="s">
        <v>10819</v>
      </c>
      <c r="E4112" s="292">
        <v>1348</v>
      </c>
    </row>
    <row r="4113" spans="1:5" ht="14.4" x14ac:dyDescent="0.55000000000000004">
      <c r="A4113" s="289" t="s">
        <v>4477</v>
      </c>
      <c r="B4113" s="290">
        <v>5400</v>
      </c>
      <c r="D4113" s="291" t="s">
        <v>10820</v>
      </c>
      <c r="E4113" s="292">
        <v>5400</v>
      </c>
    </row>
    <row r="4114" spans="1:5" ht="14.4" x14ac:dyDescent="0.55000000000000004">
      <c r="A4114" s="289" t="s">
        <v>4478</v>
      </c>
      <c r="B4114" s="290">
        <v>14672</v>
      </c>
      <c r="D4114" s="291" t="s">
        <v>10821</v>
      </c>
      <c r="E4114" s="292">
        <v>14672</v>
      </c>
    </row>
    <row r="4115" spans="1:5" ht="14.4" x14ac:dyDescent="0.55000000000000004">
      <c r="A4115" s="289" t="s">
        <v>3599</v>
      </c>
      <c r="B4115" s="290">
        <v>14118.94</v>
      </c>
      <c r="D4115" s="291" t="s">
        <v>9598</v>
      </c>
      <c r="E4115" s="292">
        <v>14118.94</v>
      </c>
    </row>
    <row r="4116" spans="1:5" ht="14.4" x14ac:dyDescent="0.55000000000000004">
      <c r="A4116" s="289" t="s">
        <v>4510</v>
      </c>
      <c r="B4116" s="290">
        <v>3268</v>
      </c>
      <c r="D4116" s="291" t="s">
        <v>10822</v>
      </c>
      <c r="E4116" s="292">
        <v>3268</v>
      </c>
    </row>
    <row r="4117" spans="1:5" ht="14.4" x14ac:dyDescent="0.55000000000000004">
      <c r="A4117" s="289" t="s">
        <v>3600</v>
      </c>
      <c r="B4117" s="290">
        <v>25993</v>
      </c>
      <c r="D4117" s="291" t="s">
        <v>9599</v>
      </c>
      <c r="E4117" s="292">
        <v>25993</v>
      </c>
    </row>
    <row r="4118" spans="1:5" ht="14.4" x14ac:dyDescent="0.55000000000000004">
      <c r="A4118" s="289" t="s">
        <v>4479</v>
      </c>
      <c r="B4118" s="290">
        <v>4951</v>
      </c>
      <c r="D4118" s="291" t="s">
        <v>10823</v>
      </c>
      <c r="E4118" s="292">
        <v>4951</v>
      </c>
    </row>
    <row r="4119" spans="1:5" ht="14.4" x14ac:dyDescent="0.55000000000000004">
      <c r="A4119" s="289" t="s">
        <v>3601</v>
      </c>
      <c r="B4119" s="290">
        <v>1785</v>
      </c>
      <c r="D4119" s="291" t="s">
        <v>9600</v>
      </c>
      <c r="E4119" s="292">
        <v>1785</v>
      </c>
    </row>
    <row r="4120" spans="1:5" ht="14.4" x14ac:dyDescent="0.55000000000000004">
      <c r="A4120" s="289" t="s">
        <v>4480</v>
      </c>
      <c r="B4120" s="290">
        <v>134640</v>
      </c>
      <c r="D4120" s="291" t="s">
        <v>10824</v>
      </c>
      <c r="E4120" s="292">
        <v>134640</v>
      </c>
    </row>
    <row r="4121" spans="1:5" ht="14.4" x14ac:dyDescent="0.55000000000000004">
      <c r="A4121" s="289" t="s">
        <v>4511</v>
      </c>
      <c r="B4121" s="290">
        <v>7106</v>
      </c>
      <c r="D4121" s="291" t="s">
        <v>10825</v>
      </c>
      <c r="E4121" s="292">
        <v>7106</v>
      </c>
    </row>
    <row r="4122" spans="1:5" ht="14.4" x14ac:dyDescent="0.55000000000000004">
      <c r="A4122" s="289" t="s">
        <v>65303</v>
      </c>
      <c r="B4122" s="290">
        <v>0</v>
      </c>
      <c r="D4122" s="291" t="s">
        <v>65996</v>
      </c>
      <c r="E4122" s="292">
        <v>0</v>
      </c>
    </row>
    <row r="4123" spans="1:5" ht="14.4" x14ac:dyDescent="0.55000000000000004">
      <c r="A4123" s="289" t="s">
        <v>65304</v>
      </c>
      <c r="B4123" s="290">
        <v>0</v>
      </c>
      <c r="D4123" s="291" t="s">
        <v>65997</v>
      </c>
      <c r="E4123" s="292">
        <v>0</v>
      </c>
    </row>
    <row r="4124" spans="1:5" ht="14.4" x14ac:dyDescent="0.55000000000000004">
      <c r="A4124" s="289" t="s">
        <v>4512</v>
      </c>
      <c r="B4124" s="290">
        <v>1422</v>
      </c>
      <c r="D4124" s="291" t="s">
        <v>10826</v>
      </c>
      <c r="E4124" s="292">
        <v>1422</v>
      </c>
    </row>
    <row r="4125" spans="1:5" ht="14.4" x14ac:dyDescent="0.55000000000000004">
      <c r="A4125" s="289" t="s">
        <v>4481</v>
      </c>
      <c r="B4125" s="290">
        <v>545138</v>
      </c>
      <c r="D4125" s="291" t="s">
        <v>10827</v>
      </c>
      <c r="E4125" s="292">
        <v>545138</v>
      </c>
    </row>
    <row r="4126" spans="1:5" ht="14.4" x14ac:dyDescent="0.55000000000000004">
      <c r="A4126" s="289" t="s">
        <v>65305</v>
      </c>
      <c r="B4126" s="290">
        <v>0</v>
      </c>
      <c r="D4126" s="291" t="s">
        <v>65998</v>
      </c>
      <c r="E4126" s="292">
        <v>0</v>
      </c>
    </row>
    <row r="4127" spans="1:5" ht="14.4" x14ac:dyDescent="0.55000000000000004">
      <c r="A4127" s="289" t="s">
        <v>65306</v>
      </c>
      <c r="B4127" s="290">
        <v>0</v>
      </c>
      <c r="D4127" s="291" t="s">
        <v>65999</v>
      </c>
      <c r="E4127" s="292">
        <v>0</v>
      </c>
    </row>
    <row r="4128" spans="1:5" ht="14.4" x14ac:dyDescent="0.55000000000000004">
      <c r="A4128" s="289" t="s">
        <v>4482</v>
      </c>
      <c r="B4128" s="290">
        <v>6803</v>
      </c>
      <c r="D4128" s="291" t="s">
        <v>10828</v>
      </c>
      <c r="E4128" s="292">
        <v>6803</v>
      </c>
    </row>
    <row r="4129" spans="1:5" ht="14.4" x14ac:dyDescent="0.55000000000000004">
      <c r="A4129" s="289" t="s">
        <v>4513</v>
      </c>
      <c r="B4129" s="290">
        <v>780</v>
      </c>
      <c r="D4129" s="291" t="s">
        <v>10829</v>
      </c>
      <c r="E4129" s="292">
        <v>780</v>
      </c>
    </row>
    <row r="4130" spans="1:5" ht="14.4" x14ac:dyDescent="0.55000000000000004">
      <c r="A4130" s="289" t="s">
        <v>4483</v>
      </c>
      <c r="B4130" s="290">
        <v>14328</v>
      </c>
      <c r="D4130" s="291" t="s">
        <v>10830</v>
      </c>
      <c r="E4130" s="292">
        <v>14328</v>
      </c>
    </row>
    <row r="4131" spans="1:5" ht="14.4" x14ac:dyDescent="0.55000000000000004">
      <c r="A4131" s="289" t="s">
        <v>4484</v>
      </c>
      <c r="B4131" s="290">
        <v>9350</v>
      </c>
      <c r="D4131" s="291" t="s">
        <v>10831</v>
      </c>
      <c r="E4131" s="292">
        <v>9350</v>
      </c>
    </row>
    <row r="4132" spans="1:5" ht="14.4" x14ac:dyDescent="0.55000000000000004">
      <c r="A4132" s="289" t="s">
        <v>4514</v>
      </c>
      <c r="B4132" s="290">
        <v>6915</v>
      </c>
      <c r="D4132" s="291" t="s">
        <v>10832</v>
      </c>
      <c r="E4132" s="292">
        <v>6915</v>
      </c>
    </row>
    <row r="4133" spans="1:5" ht="14.4" x14ac:dyDescent="0.55000000000000004">
      <c r="A4133" s="289" t="s">
        <v>4515</v>
      </c>
      <c r="B4133" s="290">
        <v>3944</v>
      </c>
      <c r="D4133" s="291" t="s">
        <v>10833</v>
      </c>
      <c r="E4133" s="292">
        <v>3944</v>
      </c>
    </row>
    <row r="4134" spans="1:5" ht="14.4" x14ac:dyDescent="0.55000000000000004">
      <c r="A4134" s="289" t="s">
        <v>4485</v>
      </c>
      <c r="B4134" s="290">
        <v>22159</v>
      </c>
      <c r="D4134" s="291" t="s">
        <v>10834</v>
      </c>
      <c r="E4134" s="292">
        <v>22159</v>
      </c>
    </row>
    <row r="4135" spans="1:5" ht="14.4" x14ac:dyDescent="0.55000000000000004">
      <c r="A4135" s="289" t="s">
        <v>4486</v>
      </c>
      <c r="B4135" s="290">
        <v>51540</v>
      </c>
      <c r="D4135" s="291" t="s">
        <v>10835</v>
      </c>
      <c r="E4135" s="292">
        <v>51540</v>
      </c>
    </row>
    <row r="4136" spans="1:5" ht="14.4" x14ac:dyDescent="0.55000000000000004">
      <c r="A4136" s="289" t="s">
        <v>4487</v>
      </c>
      <c r="B4136" s="290">
        <v>19074</v>
      </c>
      <c r="D4136" s="291" t="s">
        <v>10836</v>
      </c>
      <c r="E4136" s="292">
        <v>19074</v>
      </c>
    </row>
    <row r="4137" spans="1:5" ht="14.4" x14ac:dyDescent="0.55000000000000004">
      <c r="A4137" s="289" t="s">
        <v>5143</v>
      </c>
      <c r="B4137" s="290">
        <v>12121</v>
      </c>
      <c r="D4137" s="291" t="s">
        <v>10837</v>
      </c>
      <c r="E4137" s="292">
        <v>12121</v>
      </c>
    </row>
    <row r="4138" spans="1:5" ht="14.4" x14ac:dyDescent="0.55000000000000004">
      <c r="A4138" s="289" t="s">
        <v>65307</v>
      </c>
      <c r="B4138" s="290">
        <v>0</v>
      </c>
      <c r="D4138" s="291" t="s">
        <v>66000</v>
      </c>
      <c r="E4138" s="292">
        <v>0</v>
      </c>
    </row>
    <row r="4139" spans="1:5" ht="14.4" x14ac:dyDescent="0.55000000000000004">
      <c r="A4139" s="289" t="s">
        <v>5057</v>
      </c>
      <c r="B4139" s="290">
        <v>137626.34</v>
      </c>
      <c r="D4139" s="291" t="s">
        <v>10838</v>
      </c>
      <c r="E4139" s="292">
        <v>137626.34</v>
      </c>
    </row>
    <row r="4140" spans="1:5" ht="14.4" x14ac:dyDescent="0.55000000000000004">
      <c r="A4140" s="289" t="s">
        <v>3602</v>
      </c>
      <c r="B4140" s="290">
        <v>40385</v>
      </c>
      <c r="D4140" s="291" t="s">
        <v>9601</v>
      </c>
      <c r="E4140" s="292">
        <v>40385</v>
      </c>
    </row>
    <row r="4141" spans="1:5" ht="14.4" x14ac:dyDescent="0.55000000000000004">
      <c r="A4141" s="289" t="s">
        <v>5058</v>
      </c>
      <c r="B4141" s="290">
        <v>6142.98</v>
      </c>
      <c r="D4141" s="291" t="s">
        <v>10839</v>
      </c>
      <c r="E4141" s="292">
        <v>6142.98</v>
      </c>
    </row>
    <row r="4142" spans="1:5" ht="14.4" x14ac:dyDescent="0.55000000000000004">
      <c r="A4142" s="289" t="s">
        <v>5059</v>
      </c>
      <c r="B4142" s="290">
        <v>33550</v>
      </c>
      <c r="D4142" s="291" t="s">
        <v>10840</v>
      </c>
      <c r="E4142" s="292">
        <v>33550</v>
      </c>
    </row>
    <row r="4143" spans="1:5" ht="14.4" x14ac:dyDescent="0.55000000000000004">
      <c r="A4143" s="289" t="s">
        <v>5060</v>
      </c>
      <c r="B4143" s="290">
        <v>20056</v>
      </c>
      <c r="D4143" s="291" t="s">
        <v>10841</v>
      </c>
      <c r="E4143" s="292">
        <v>20056</v>
      </c>
    </row>
    <row r="4144" spans="1:5" ht="14.4" x14ac:dyDescent="0.55000000000000004">
      <c r="A4144" s="289" t="s">
        <v>5061</v>
      </c>
      <c r="B4144" s="290">
        <v>16088</v>
      </c>
      <c r="D4144" s="291" t="s">
        <v>10842</v>
      </c>
      <c r="E4144" s="292">
        <v>16088</v>
      </c>
    </row>
    <row r="4145" spans="1:5" ht="14.4" x14ac:dyDescent="0.55000000000000004">
      <c r="A4145" s="289" t="s">
        <v>5062</v>
      </c>
      <c r="B4145" s="290">
        <v>41900</v>
      </c>
      <c r="D4145" s="291" t="s">
        <v>10843</v>
      </c>
      <c r="E4145" s="292">
        <v>41900</v>
      </c>
    </row>
    <row r="4146" spans="1:5" ht="14.4" x14ac:dyDescent="0.55000000000000004">
      <c r="A4146" s="289" t="s">
        <v>5063</v>
      </c>
      <c r="B4146" s="290">
        <v>18966</v>
      </c>
      <c r="D4146" s="291" t="s">
        <v>10844</v>
      </c>
      <c r="E4146" s="292">
        <v>18966</v>
      </c>
    </row>
    <row r="4147" spans="1:5" ht="14.4" x14ac:dyDescent="0.55000000000000004">
      <c r="A4147" s="289" t="s">
        <v>5064</v>
      </c>
      <c r="B4147" s="290">
        <v>34793</v>
      </c>
      <c r="D4147" s="291" t="s">
        <v>10845</v>
      </c>
      <c r="E4147" s="292">
        <v>34793</v>
      </c>
    </row>
    <row r="4148" spans="1:5" ht="14.4" x14ac:dyDescent="0.55000000000000004">
      <c r="A4148" s="289" t="s">
        <v>5144</v>
      </c>
      <c r="B4148" s="290">
        <v>3314</v>
      </c>
      <c r="D4148" s="291" t="s">
        <v>10846</v>
      </c>
      <c r="E4148" s="292">
        <v>3314</v>
      </c>
    </row>
    <row r="4149" spans="1:5" ht="14.4" x14ac:dyDescent="0.55000000000000004">
      <c r="A4149" s="289" t="s">
        <v>5065</v>
      </c>
      <c r="B4149" s="290">
        <v>78175</v>
      </c>
      <c r="D4149" s="291" t="s">
        <v>10847</v>
      </c>
      <c r="E4149" s="292">
        <v>78175</v>
      </c>
    </row>
    <row r="4150" spans="1:5" ht="14.4" x14ac:dyDescent="0.55000000000000004">
      <c r="A4150" s="289" t="s">
        <v>5145</v>
      </c>
      <c r="B4150" s="290">
        <v>5058</v>
      </c>
      <c r="D4150" s="291" t="s">
        <v>10848</v>
      </c>
      <c r="E4150" s="292">
        <v>5058</v>
      </c>
    </row>
    <row r="4151" spans="1:5" ht="14.4" x14ac:dyDescent="0.55000000000000004">
      <c r="A4151" s="289" t="s">
        <v>5146</v>
      </c>
      <c r="B4151" s="290">
        <v>1526</v>
      </c>
      <c r="D4151" s="291" t="s">
        <v>10849</v>
      </c>
      <c r="E4151" s="292">
        <v>1526</v>
      </c>
    </row>
    <row r="4152" spans="1:5" ht="14.4" x14ac:dyDescent="0.55000000000000004">
      <c r="A4152" s="289" t="s">
        <v>5066</v>
      </c>
      <c r="B4152" s="290">
        <v>142921</v>
      </c>
      <c r="D4152" s="291" t="s">
        <v>10850</v>
      </c>
      <c r="E4152" s="292">
        <v>142921</v>
      </c>
    </row>
    <row r="4153" spans="1:5" ht="14.4" x14ac:dyDescent="0.55000000000000004">
      <c r="A4153" s="289" t="s">
        <v>5067</v>
      </c>
      <c r="B4153" s="290">
        <v>23021</v>
      </c>
      <c r="D4153" s="291" t="s">
        <v>10851</v>
      </c>
      <c r="E4153" s="292">
        <v>23021</v>
      </c>
    </row>
    <row r="4154" spans="1:5" ht="14.4" x14ac:dyDescent="0.55000000000000004">
      <c r="A4154" s="289" t="s">
        <v>5147</v>
      </c>
      <c r="B4154" s="290">
        <v>2616</v>
      </c>
      <c r="D4154" s="291" t="s">
        <v>10852</v>
      </c>
      <c r="E4154" s="292">
        <v>2616</v>
      </c>
    </row>
    <row r="4155" spans="1:5" ht="14.4" x14ac:dyDescent="0.55000000000000004">
      <c r="A4155" s="289" t="s">
        <v>5148</v>
      </c>
      <c r="B4155" s="290">
        <v>6060</v>
      </c>
      <c r="D4155" s="291" t="s">
        <v>10853</v>
      </c>
      <c r="E4155" s="292">
        <v>6060</v>
      </c>
    </row>
    <row r="4156" spans="1:5" ht="14.4" x14ac:dyDescent="0.55000000000000004">
      <c r="A4156" s="289" t="s">
        <v>5149</v>
      </c>
      <c r="B4156" s="290">
        <v>3357</v>
      </c>
      <c r="D4156" s="291" t="s">
        <v>10854</v>
      </c>
      <c r="E4156" s="292">
        <v>3357</v>
      </c>
    </row>
    <row r="4157" spans="1:5" ht="14.4" x14ac:dyDescent="0.55000000000000004">
      <c r="A4157" s="289" t="s">
        <v>5150</v>
      </c>
      <c r="B4157" s="290">
        <v>1046</v>
      </c>
      <c r="D4157" s="291" t="s">
        <v>10855</v>
      </c>
      <c r="E4157" s="292">
        <v>1046</v>
      </c>
    </row>
    <row r="4158" spans="1:5" ht="14.4" x14ac:dyDescent="0.55000000000000004">
      <c r="A4158" s="289" t="s">
        <v>5068</v>
      </c>
      <c r="B4158" s="290">
        <v>126549</v>
      </c>
      <c r="D4158" s="291" t="s">
        <v>10856</v>
      </c>
      <c r="E4158" s="292">
        <v>126549</v>
      </c>
    </row>
    <row r="4159" spans="1:5" ht="14.4" x14ac:dyDescent="0.55000000000000004">
      <c r="A4159" s="289" t="s">
        <v>5151</v>
      </c>
      <c r="B4159" s="290">
        <v>2049</v>
      </c>
      <c r="D4159" s="291" t="s">
        <v>10857</v>
      </c>
      <c r="E4159" s="292">
        <v>2049</v>
      </c>
    </row>
    <row r="4160" spans="1:5" ht="14.4" x14ac:dyDescent="0.55000000000000004">
      <c r="A4160" s="289" t="s">
        <v>5069</v>
      </c>
      <c r="B4160" s="290">
        <v>166115.74</v>
      </c>
      <c r="D4160" s="291" t="s">
        <v>10858</v>
      </c>
      <c r="E4160" s="292">
        <v>166115.74</v>
      </c>
    </row>
    <row r="4161" spans="1:5" ht="14.4" x14ac:dyDescent="0.55000000000000004">
      <c r="A4161" s="289" t="s">
        <v>5070</v>
      </c>
      <c r="B4161" s="290">
        <v>32262.16</v>
      </c>
      <c r="D4161" s="291" t="s">
        <v>10859</v>
      </c>
      <c r="E4161" s="292">
        <v>32262.16</v>
      </c>
    </row>
    <row r="4162" spans="1:5" ht="14.4" x14ac:dyDescent="0.55000000000000004">
      <c r="A4162" s="289" t="s">
        <v>5152</v>
      </c>
      <c r="B4162" s="290">
        <v>2180</v>
      </c>
      <c r="D4162" s="291" t="s">
        <v>10860</v>
      </c>
      <c r="E4162" s="292">
        <v>2180</v>
      </c>
    </row>
    <row r="4163" spans="1:5" ht="14.4" x14ac:dyDescent="0.55000000000000004">
      <c r="A4163" s="289" t="s">
        <v>5071</v>
      </c>
      <c r="B4163" s="290">
        <v>108912.15</v>
      </c>
      <c r="D4163" s="291" t="s">
        <v>10861</v>
      </c>
      <c r="E4163" s="292">
        <v>108912.15</v>
      </c>
    </row>
    <row r="4164" spans="1:5" ht="14.4" x14ac:dyDescent="0.55000000000000004">
      <c r="A4164" s="289" t="s">
        <v>5072</v>
      </c>
      <c r="B4164" s="290">
        <v>12645.55</v>
      </c>
      <c r="D4164" s="291" t="s">
        <v>10862</v>
      </c>
      <c r="E4164" s="292">
        <v>12645.55</v>
      </c>
    </row>
    <row r="4165" spans="1:5" ht="14.4" x14ac:dyDescent="0.55000000000000004">
      <c r="A4165" s="289" t="s">
        <v>5073</v>
      </c>
      <c r="B4165" s="290">
        <v>43153.86</v>
      </c>
      <c r="D4165" s="291" t="s">
        <v>10863</v>
      </c>
      <c r="E4165" s="292">
        <v>43153.86</v>
      </c>
    </row>
    <row r="4166" spans="1:5" ht="14.4" x14ac:dyDescent="0.55000000000000004">
      <c r="A4166" s="289" t="s">
        <v>5074</v>
      </c>
      <c r="B4166" s="290">
        <v>25964</v>
      </c>
      <c r="D4166" s="291" t="s">
        <v>10864</v>
      </c>
      <c r="E4166" s="292">
        <v>25964</v>
      </c>
    </row>
    <row r="4167" spans="1:5" ht="14.4" x14ac:dyDescent="0.55000000000000004">
      <c r="A4167" s="289" t="s">
        <v>5075</v>
      </c>
      <c r="B4167" s="290">
        <v>86456.72</v>
      </c>
      <c r="D4167" s="291" t="s">
        <v>10865</v>
      </c>
      <c r="E4167" s="292">
        <v>86456.72</v>
      </c>
    </row>
    <row r="4168" spans="1:5" ht="14.4" x14ac:dyDescent="0.55000000000000004">
      <c r="A4168" s="289" t="s">
        <v>5076</v>
      </c>
      <c r="B4168" s="290">
        <v>24066.639999999999</v>
      </c>
      <c r="D4168" s="291" t="s">
        <v>10866</v>
      </c>
      <c r="E4168" s="292">
        <v>24066.639999999999</v>
      </c>
    </row>
    <row r="4169" spans="1:5" ht="14.4" x14ac:dyDescent="0.55000000000000004">
      <c r="A4169" s="289" t="s">
        <v>5077</v>
      </c>
      <c r="B4169" s="290">
        <v>17745</v>
      </c>
      <c r="D4169" s="291" t="s">
        <v>10867</v>
      </c>
      <c r="E4169" s="292">
        <v>17745</v>
      </c>
    </row>
    <row r="4170" spans="1:5" ht="14.4" x14ac:dyDescent="0.55000000000000004">
      <c r="A4170" s="289" t="s">
        <v>5078</v>
      </c>
      <c r="B4170" s="290">
        <v>52189</v>
      </c>
      <c r="D4170" s="291" t="s">
        <v>10868</v>
      </c>
      <c r="E4170" s="292">
        <v>52189</v>
      </c>
    </row>
    <row r="4171" spans="1:5" ht="14.4" x14ac:dyDescent="0.55000000000000004">
      <c r="A4171" s="289" t="s">
        <v>5153</v>
      </c>
      <c r="B4171" s="290">
        <v>2093</v>
      </c>
      <c r="D4171" s="291" t="s">
        <v>10869</v>
      </c>
      <c r="E4171" s="292">
        <v>2093</v>
      </c>
    </row>
    <row r="4172" spans="1:5" ht="14.4" x14ac:dyDescent="0.55000000000000004">
      <c r="A4172" s="289" t="s">
        <v>5154</v>
      </c>
      <c r="B4172" s="290">
        <v>3357</v>
      </c>
      <c r="D4172" s="291" t="s">
        <v>10870</v>
      </c>
      <c r="E4172" s="292">
        <v>3357</v>
      </c>
    </row>
    <row r="4173" spans="1:5" ht="14.4" x14ac:dyDescent="0.55000000000000004">
      <c r="A4173" s="289" t="s">
        <v>5079</v>
      </c>
      <c r="B4173" s="290">
        <v>24154</v>
      </c>
      <c r="D4173" s="291" t="s">
        <v>10871</v>
      </c>
      <c r="E4173" s="292">
        <v>24154</v>
      </c>
    </row>
    <row r="4174" spans="1:5" ht="14.4" x14ac:dyDescent="0.55000000000000004">
      <c r="A4174" s="289" t="s">
        <v>5155</v>
      </c>
      <c r="B4174" s="290">
        <v>1177.0899999999999</v>
      </c>
      <c r="D4174" s="291" t="s">
        <v>10872</v>
      </c>
      <c r="E4174" s="292">
        <v>1177.0899999999999</v>
      </c>
    </row>
    <row r="4175" spans="1:5" ht="14.4" x14ac:dyDescent="0.55000000000000004">
      <c r="A4175" s="289" t="s">
        <v>5080</v>
      </c>
      <c r="B4175" s="290">
        <v>122625</v>
      </c>
      <c r="D4175" s="291" t="s">
        <v>10873</v>
      </c>
      <c r="E4175" s="292">
        <v>122625</v>
      </c>
    </row>
    <row r="4176" spans="1:5" ht="14.4" x14ac:dyDescent="0.55000000000000004">
      <c r="A4176" s="289" t="s">
        <v>3603</v>
      </c>
      <c r="B4176" s="290">
        <v>2965</v>
      </c>
      <c r="D4176" s="291" t="s">
        <v>9602</v>
      </c>
      <c r="E4176" s="292">
        <v>2965</v>
      </c>
    </row>
    <row r="4177" spans="1:5" ht="14.4" x14ac:dyDescent="0.55000000000000004">
      <c r="A4177" s="289" t="s">
        <v>5081</v>
      </c>
      <c r="B4177" s="290">
        <v>51960</v>
      </c>
      <c r="D4177" s="291" t="s">
        <v>10874</v>
      </c>
      <c r="E4177" s="292">
        <v>51960</v>
      </c>
    </row>
    <row r="4178" spans="1:5" ht="14.4" x14ac:dyDescent="0.55000000000000004">
      <c r="A4178" s="289" t="s">
        <v>5156</v>
      </c>
      <c r="B4178" s="290">
        <v>916</v>
      </c>
      <c r="D4178" s="291" t="s">
        <v>10875</v>
      </c>
      <c r="E4178" s="292">
        <v>916</v>
      </c>
    </row>
    <row r="4179" spans="1:5" ht="14.4" x14ac:dyDescent="0.55000000000000004">
      <c r="A4179" s="289" t="s">
        <v>5157</v>
      </c>
      <c r="B4179" s="290">
        <v>4665</v>
      </c>
      <c r="D4179" s="291" t="s">
        <v>10876</v>
      </c>
      <c r="E4179" s="292">
        <v>4665</v>
      </c>
    </row>
    <row r="4180" spans="1:5" ht="14.4" x14ac:dyDescent="0.55000000000000004">
      <c r="A4180" s="289" t="s">
        <v>5082</v>
      </c>
      <c r="B4180" s="290">
        <v>78043.7</v>
      </c>
      <c r="D4180" s="291" t="s">
        <v>10877</v>
      </c>
      <c r="E4180" s="292">
        <v>78043.7</v>
      </c>
    </row>
    <row r="4181" spans="1:5" ht="14.4" x14ac:dyDescent="0.55000000000000004">
      <c r="A4181" s="289" t="s">
        <v>5083</v>
      </c>
      <c r="B4181" s="290">
        <v>320241.74</v>
      </c>
      <c r="D4181" s="291" t="s">
        <v>10878</v>
      </c>
      <c r="E4181" s="292">
        <v>320241.74</v>
      </c>
    </row>
    <row r="4182" spans="1:5" ht="14.4" x14ac:dyDescent="0.55000000000000004">
      <c r="A4182" s="289" t="s">
        <v>5084</v>
      </c>
      <c r="B4182" s="290">
        <v>23675</v>
      </c>
      <c r="D4182" s="291" t="s">
        <v>10879</v>
      </c>
      <c r="E4182" s="292">
        <v>23675</v>
      </c>
    </row>
    <row r="4183" spans="1:5" ht="14.4" x14ac:dyDescent="0.55000000000000004">
      <c r="A4183" s="289" t="s">
        <v>5085</v>
      </c>
      <c r="B4183" s="290">
        <v>17789</v>
      </c>
      <c r="D4183" s="291" t="s">
        <v>10880</v>
      </c>
      <c r="E4183" s="292">
        <v>17789</v>
      </c>
    </row>
    <row r="4184" spans="1:5" ht="14.4" x14ac:dyDescent="0.55000000000000004">
      <c r="A4184" s="289" t="s">
        <v>5086</v>
      </c>
      <c r="B4184" s="290">
        <v>10100.540000000001</v>
      </c>
      <c r="D4184" s="291" t="s">
        <v>10881</v>
      </c>
      <c r="E4184" s="292">
        <v>10100.540000000001</v>
      </c>
    </row>
    <row r="4185" spans="1:5" ht="14.4" x14ac:dyDescent="0.55000000000000004">
      <c r="A4185" s="289" t="s">
        <v>5158</v>
      </c>
      <c r="B4185" s="290">
        <v>1875</v>
      </c>
      <c r="D4185" s="291" t="s">
        <v>10882</v>
      </c>
      <c r="E4185" s="292">
        <v>1875</v>
      </c>
    </row>
    <row r="4186" spans="1:5" ht="14.4" x14ac:dyDescent="0.55000000000000004">
      <c r="A4186" s="289" t="s">
        <v>5087</v>
      </c>
      <c r="B4186" s="290">
        <v>43623.18</v>
      </c>
      <c r="D4186" s="291" t="s">
        <v>10883</v>
      </c>
      <c r="E4186" s="292">
        <v>43623.18</v>
      </c>
    </row>
    <row r="4187" spans="1:5" ht="14.4" x14ac:dyDescent="0.55000000000000004">
      <c r="A4187" s="289" t="s">
        <v>5088</v>
      </c>
      <c r="B4187" s="290">
        <v>58468</v>
      </c>
      <c r="D4187" s="291" t="s">
        <v>10884</v>
      </c>
      <c r="E4187" s="292">
        <v>58468</v>
      </c>
    </row>
    <row r="4188" spans="1:5" ht="14.4" x14ac:dyDescent="0.55000000000000004">
      <c r="A4188" s="289" t="s">
        <v>5089</v>
      </c>
      <c r="B4188" s="290">
        <v>208277</v>
      </c>
      <c r="D4188" s="291" t="s">
        <v>10885</v>
      </c>
      <c r="E4188" s="292">
        <v>208277</v>
      </c>
    </row>
    <row r="4189" spans="1:5" ht="14.4" x14ac:dyDescent="0.55000000000000004">
      <c r="A4189" s="289" t="s">
        <v>5159</v>
      </c>
      <c r="B4189" s="290">
        <v>3314</v>
      </c>
      <c r="D4189" s="291" t="s">
        <v>10886</v>
      </c>
      <c r="E4189" s="292">
        <v>3314</v>
      </c>
    </row>
    <row r="4190" spans="1:5" ht="14.4" x14ac:dyDescent="0.55000000000000004">
      <c r="A4190" s="289" t="s">
        <v>5160</v>
      </c>
      <c r="B4190" s="290">
        <v>959</v>
      </c>
      <c r="D4190" s="291" t="s">
        <v>10887</v>
      </c>
      <c r="E4190" s="292">
        <v>959</v>
      </c>
    </row>
    <row r="4191" spans="1:5" ht="14.4" x14ac:dyDescent="0.55000000000000004">
      <c r="A4191" s="289" t="s">
        <v>5161</v>
      </c>
      <c r="B4191" s="290">
        <v>2660</v>
      </c>
      <c r="D4191" s="291" t="s">
        <v>10888</v>
      </c>
      <c r="E4191" s="292">
        <v>2660</v>
      </c>
    </row>
    <row r="4192" spans="1:5" ht="14.4" x14ac:dyDescent="0.55000000000000004">
      <c r="A4192" s="289" t="s">
        <v>5162</v>
      </c>
      <c r="B4192" s="290">
        <v>5363</v>
      </c>
      <c r="D4192" s="291" t="s">
        <v>10889</v>
      </c>
      <c r="E4192" s="292">
        <v>5363</v>
      </c>
    </row>
    <row r="4193" spans="1:5" ht="14.4" x14ac:dyDescent="0.55000000000000004">
      <c r="A4193" s="289" t="s">
        <v>5163</v>
      </c>
      <c r="B4193" s="290">
        <v>8239.99</v>
      </c>
      <c r="D4193" s="291" t="s">
        <v>10890</v>
      </c>
      <c r="E4193" s="292">
        <v>8239.99</v>
      </c>
    </row>
    <row r="4194" spans="1:5" ht="14.4" x14ac:dyDescent="0.55000000000000004">
      <c r="A4194" s="289" t="s">
        <v>5037</v>
      </c>
      <c r="B4194" s="290">
        <v>1482</v>
      </c>
      <c r="D4194" s="291" t="s">
        <v>9603</v>
      </c>
      <c r="E4194" s="292">
        <v>1482</v>
      </c>
    </row>
    <row r="4195" spans="1:5" ht="14.4" x14ac:dyDescent="0.55000000000000004">
      <c r="A4195" s="289" t="s">
        <v>5164</v>
      </c>
      <c r="B4195" s="290">
        <v>1700</v>
      </c>
      <c r="D4195" s="291" t="s">
        <v>10891</v>
      </c>
      <c r="E4195" s="292">
        <v>1700</v>
      </c>
    </row>
    <row r="4196" spans="1:5" ht="14.4" x14ac:dyDescent="0.55000000000000004">
      <c r="A4196" s="289" t="s">
        <v>65308</v>
      </c>
      <c r="B4196" s="290">
        <v>0</v>
      </c>
      <c r="D4196" s="291" t="s">
        <v>66001</v>
      </c>
      <c r="E4196" s="292">
        <v>0</v>
      </c>
    </row>
    <row r="4197" spans="1:5" ht="14.4" x14ac:dyDescent="0.55000000000000004">
      <c r="A4197" s="289" t="s">
        <v>5165</v>
      </c>
      <c r="B4197" s="290">
        <v>3226</v>
      </c>
      <c r="D4197" s="291" t="s">
        <v>10892</v>
      </c>
      <c r="E4197" s="292">
        <v>3226</v>
      </c>
    </row>
    <row r="4198" spans="1:5" ht="14.4" x14ac:dyDescent="0.55000000000000004">
      <c r="A4198" s="289" t="s">
        <v>65309</v>
      </c>
      <c r="B4198" s="290">
        <v>0</v>
      </c>
      <c r="D4198" s="291" t="s">
        <v>66002</v>
      </c>
      <c r="E4198" s="292">
        <v>0</v>
      </c>
    </row>
    <row r="4199" spans="1:5" ht="14.4" x14ac:dyDescent="0.55000000000000004">
      <c r="A4199" s="289" t="s">
        <v>5090</v>
      </c>
      <c r="B4199" s="290">
        <v>64855</v>
      </c>
      <c r="D4199" s="291" t="s">
        <v>10893</v>
      </c>
      <c r="E4199" s="292">
        <v>64855</v>
      </c>
    </row>
    <row r="4200" spans="1:5" ht="14.4" x14ac:dyDescent="0.55000000000000004">
      <c r="A4200" s="289" t="s">
        <v>5166</v>
      </c>
      <c r="B4200" s="290">
        <v>4622</v>
      </c>
      <c r="D4200" s="291" t="s">
        <v>10894</v>
      </c>
      <c r="E4200" s="292">
        <v>4622</v>
      </c>
    </row>
    <row r="4201" spans="1:5" ht="14.4" x14ac:dyDescent="0.55000000000000004">
      <c r="A4201" s="289" t="s">
        <v>5038</v>
      </c>
      <c r="B4201" s="290">
        <v>323512</v>
      </c>
      <c r="D4201" s="291" t="s">
        <v>9604</v>
      </c>
      <c r="E4201" s="292">
        <v>323512</v>
      </c>
    </row>
    <row r="4202" spans="1:5" ht="14.4" x14ac:dyDescent="0.55000000000000004">
      <c r="A4202" s="289" t="s">
        <v>5167</v>
      </c>
      <c r="B4202" s="290">
        <v>3183</v>
      </c>
      <c r="D4202" s="291" t="s">
        <v>10895</v>
      </c>
      <c r="E4202" s="292">
        <v>3183</v>
      </c>
    </row>
    <row r="4203" spans="1:5" ht="14.4" x14ac:dyDescent="0.55000000000000004">
      <c r="A4203" s="289" t="s">
        <v>5168</v>
      </c>
      <c r="B4203" s="290">
        <v>1221</v>
      </c>
      <c r="D4203" s="291" t="s">
        <v>10896</v>
      </c>
      <c r="E4203" s="292">
        <v>1221</v>
      </c>
    </row>
    <row r="4204" spans="1:5" ht="14.4" x14ac:dyDescent="0.55000000000000004">
      <c r="A4204" s="289" t="s">
        <v>5039</v>
      </c>
      <c r="B4204" s="290">
        <v>198336</v>
      </c>
      <c r="D4204" s="291" t="s">
        <v>9605</v>
      </c>
      <c r="E4204" s="292">
        <v>198336</v>
      </c>
    </row>
    <row r="4205" spans="1:5" ht="14.4" x14ac:dyDescent="0.55000000000000004">
      <c r="A4205" s="289" t="s">
        <v>5040</v>
      </c>
      <c r="B4205" s="290">
        <v>6104</v>
      </c>
      <c r="D4205" s="291" t="s">
        <v>9606</v>
      </c>
      <c r="E4205" s="292">
        <v>6104</v>
      </c>
    </row>
    <row r="4206" spans="1:5" ht="14.4" x14ac:dyDescent="0.55000000000000004">
      <c r="A4206" s="289" t="s">
        <v>5169</v>
      </c>
      <c r="B4206" s="290">
        <v>4186</v>
      </c>
      <c r="D4206" s="291" t="s">
        <v>10897</v>
      </c>
      <c r="E4206" s="292">
        <v>4186</v>
      </c>
    </row>
    <row r="4207" spans="1:5" ht="14.4" x14ac:dyDescent="0.55000000000000004">
      <c r="A4207" s="289" t="s">
        <v>5170</v>
      </c>
      <c r="B4207" s="290">
        <v>741</v>
      </c>
      <c r="D4207" s="291" t="s">
        <v>10898</v>
      </c>
      <c r="E4207" s="292">
        <v>741</v>
      </c>
    </row>
    <row r="4208" spans="1:5" ht="14.4" x14ac:dyDescent="0.55000000000000004">
      <c r="A4208" s="289" t="s">
        <v>5041</v>
      </c>
      <c r="B4208" s="290">
        <v>18247</v>
      </c>
      <c r="D4208" s="291" t="s">
        <v>9607</v>
      </c>
      <c r="E4208" s="292">
        <v>18247</v>
      </c>
    </row>
    <row r="4209" spans="1:5" ht="14.4" x14ac:dyDescent="0.55000000000000004">
      <c r="A4209" s="289" t="s">
        <v>5091</v>
      </c>
      <c r="B4209" s="290">
        <v>73305.820000000007</v>
      </c>
      <c r="D4209" s="291" t="s">
        <v>10899</v>
      </c>
      <c r="E4209" s="292">
        <v>73305.820000000007</v>
      </c>
    </row>
    <row r="4210" spans="1:5" ht="14.4" x14ac:dyDescent="0.55000000000000004">
      <c r="A4210" s="289" t="s">
        <v>5171</v>
      </c>
      <c r="B4210" s="290">
        <v>5755</v>
      </c>
      <c r="D4210" s="291" t="s">
        <v>10900</v>
      </c>
      <c r="E4210" s="292">
        <v>5755</v>
      </c>
    </row>
    <row r="4211" spans="1:5" ht="14.4" x14ac:dyDescent="0.55000000000000004">
      <c r="A4211" s="289" t="s">
        <v>5092</v>
      </c>
      <c r="B4211" s="290">
        <v>21364</v>
      </c>
      <c r="D4211" s="291" t="s">
        <v>10901</v>
      </c>
      <c r="E4211" s="292">
        <v>21364</v>
      </c>
    </row>
    <row r="4212" spans="1:5" ht="14.4" x14ac:dyDescent="0.55000000000000004">
      <c r="A4212" s="289" t="s">
        <v>5093</v>
      </c>
      <c r="B4212" s="290">
        <v>438703</v>
      </c>
      <c r="D4212" s="291" t="s">
        <v>10902</v>
      </c>
      <c r="E4212" s="292">
        <v>438703</v>
      </c>
    </row>
    <row r="4213" spans="1:5" ht="14.4" x14ac:dyDescent="0.55000000000000004">
      <c r="A4213" s="289" t="s">
        <v>5172</v>
      </c>
      <c r="B4213" s="290">
        <v>5319</v>
      </c>
      <c r="D4213" s="291" t="s">
        <v>10903</v>
      </c>
      <c r="E4213" s="292">
        <v>5319</v>
      </c>
    </row>
    <row r="4214" spans="1:5" ht="14.4" x14ac:dyDescent="0.55000000000000004">
      <c r="A4214" s="289" t="s">
        <v>65310</v>
      </c>
      <c r="B4214" s="290">
        <v>0</v>
      </c>
      <c r="D4214" s="291" t="s">
        <v>66003</v>
      </c>
      <c r="E4214" s="292">
        <v>0</v>
      </c>
    </row>
    <row r="4215" spans="1:5" ht="14.4" x14ac:dyDescent="0.55000000000000004">
      <c r="A4215" s="289" t="s">
        <v>5094</v>
      </c>
      <c r="B4215" s="290">
        <v>4796</v>
      </c>
      <c r="D4215" s="291" t="s">
        <v>10904</v>
      </c>
      <c r="E4215" s="292">
        <v>4796</v>
      </c>
    </row>
    <row r="4216" spans="1:5" ht="14.4" x14ac:dyDescent="0.55000000000000004">
      <c r="A4216" s="289" t="s">
        <v>65311</v>
      </c>
      <c r="B4216" s="290">
        <v>0</v>
      </c>
      <c r="D4216" s="291" t="s">
        <v>66004</v>
      </c>
      <c r="E4216" s="292">
        <v>0</v>
      </c>
    </row>
    <row r="4217" spans="1:5" ht="14.4" x14ac:dyDescent="0.55000000000000004">
      <c r="A4217" s="289" t="s">
        <v>5095</v>
      </c>
      <c r="B4217" s="290">
        <v>187469</v>
      </c>
      <c r="D4217" s="291" t="s">
        <v>10905</v>
      </c>
      <c r="E4217" s="292">
        <v>187469</v>
      </c>
    </row>
    <row r="4218" spans="1:5" ht="14.4" x14ac:dyDescent="0.55000000000000004">
      <c r="A4218" s="289" t="s">
        <v>5096</v>
      </c>
      <c r="B4218" s="290">
        <v>56375</v>
      </c>
      <c r="D4218" s="291" t="s">
        <v>10906</v>
      </c>
      <c r="E4218" s="292">
        <v>56375</v>
      </c>
    </row>
    <row r="4219" spans="1:5" ht="14.4" x14ac:dyDescent="0.55000000000000004">
      <c r="A4219" s="289" t="s">
        <v>5173</v>
      </c>
      <c r="B4219" s="290">
        <v>1909.88</v>
      </c>
      <c r="D4219" s="291" t="s">
        <v>10907</v>
      </c>
      <c r="E4219" s="292">
        <v>1909.88</v>
      </c>
    </row>
    <row r="4220" spans="1:5" ht="14.4" x14ac:dyDescent="0.55000000000000004">
      <c r="A4220" s="289" t="s">
        <v>3604</v>
      </c>
      <c r="B4220" s="290">
        <v>82273</v>
      </c>
      <c r="D4220" s="291" t="s">
        <v>9608</v>
      </c>
      <c r="E4220" s="292">
        <v>82273</v>
      </c>
    </row>
    <row r="4221" spans="1:5" ht="14.4" x14ac:dyDescent="0.55000000000000004">
      <c r="A4221" s="289" t="s">
        <v>5174</v>
      </c>
      <c r="B4221" s="290">
        <v>2006</v>
      </c>
      <c r="D4221" s="291" t="s">
        <v>10908</v>
      </c>
      <c r="E4221" s="292">
        <v>2006</v>
      </c>
    </row>
    <row r="4222" spans="1:5" ht="14.4" x14ac:dyDescent="0.55000000000000004">
      <c r="A4222" s="289" t="s">
        <v>5042</v>
      </c>
      <c r="B4222" s="290">
        <v>2398</v>
      </c>
      <c r="D4222" s="291" t="s">
        <v>9609</v>
      </c>
      <c r="E4222" s="292">
        <v>2398</v>
      </c>
    </row>
    <row r="4223" spans="1:5" ht="14.4" x14ac:dyDescent="0.55000000000000004">
      <c r="A4223" s="289" t="s">
        <v>5097</v>
      </c>
      <c r="B4223" s="290">
        <v>6162.8</v>
      </c>
      <c r="D4223" s="291" t="s">
        <v>10909</v>
      </c>
      <c r="E4223" s="292">
        <v>6162.8</v>
      </c>
    </row>
    <row r="4224" spans="1:5" ht="14.4" x14ac:dyDescent="0.55000000000000004">
      <c r="A4224" s="289" t="s">
        <v>5098</v>
      </c>
      <c r="B4224" s="290">
        <v>86656.87</v>
      </c>
      <c r="D4224" s="291" t="s">
        <v>10910</v>
      </c>
      <c r="E4224" s="292">
        <v>86656.87</v>
      </c>
    </row>
    <row r="4225" spans="1:5" ht="14.4" x14ac:dyDescent="0.55000000000000004">
      <c r="A4225" s="289" t="s">
        <v>5099</v>
      </c>
      <c r="B4225" s="290">
        <v>3837</v>
      </c>
      <c r="D4225" s="291" t="s">
        <v>10911</v>
      </c>
      <c r="E4225" s="292">
        <v>3837</v>
      </c>
    </row>
    <row r="4226" spans="1:5" ht="14.4" x14ac:dyDescent="0.55000000000000004">
      <c r="A4226" s="289" t="s">
        <v>5100</v>
      </c>
      <c r="B4226" s="290">
        <v>97097</v>
      </c>
      <c r="D4226" s="291" t="s">
        <v>10912</v>
      </c>
      <c r="E4226" s="292">
        <v>97097</v>
      </c>
    </row>
    <row r="4227" spans="1:5" ht="14.4" x14ac:dyDescent="0.55000000000000004">
      <c r="A4227" s="289" t="s">
        <v>5101</v>
      </c>
      <c r="B4227" s="290">
        <v>36232</v>
      </c>
      <c r="D4227" s="291" t="s">
        <v>10913</v>
      </c>
      <c r="E4227" s="292">
        <v>36232</v>
      </c>
    </row>
    <row r="4228" spans="1:5" ht="14.4" x14ac:dyDescent="0.55000000000000004">
      <c r="A4228" s="289" t="s">
        <v>5175</v>
      </c>
      <c r="B4228" s="290">
        <v>3575</v>
      </c>
      <c r="D4228" s="291" t="s">
        <v>10914</v>
      </c>
      <c r="E4228" s="292">
        <v>3575</v>
      </c>
    </row>
    <row r="4229" spans="1:5" ht="14.4" x14ac:dyDescent="0.55000000000000004">
      <c r="A4229" s="289" t="s">
        <v>5176</v>
      </c>
      <c r="B4229" s="290">
        <v>7586</v>
      </c>
      <c r="D4229" s="291" t="s">
        <v>10915</v>
      </c>
      <c r="E4229" s="292">
        <v>7586</v>
      </c>
    </row>
    <row r="4230" spans="1:5" ht="14.4" x14ac:dyDescent="0.55000000000000004">
      <c r="A4230" s="289" t="s">
        <v>5102</v>
      </c>
      <c r="B4230" s="290">
        <v>25070</v>
      </c>
      <c r="D4230" s="291" t="s">
        <v>10916</v>
      </c>
      <c r="E4230" s="292">
        <v>25070</v>
      </c>
    </row>
    <row r="4231" spans="1:5" ht="14.4" x14ac:dyDescent="0.55000000000000004">
      <c r="A4231" s="289" t="s">
        <v>5177</v>
      </c>
      <c r="B4231" s="290">
        <v>519.87</v>
      </c>
      <c r="D4231" s="291" t="s">
        <v>10917</v>
      </c>
      <c r="E4231" s="292">
        <v>519.87</v>
      </c>
    </row>
    <row r="4232" spans="1:5" ht="14.4" x14ac:dyDescent="0.55000000000000004">
      <c r="A4232" s="289" t="s">
        <v>5103</v>
      </c>
      <c r="B4232" s="290">
        <v>317061</v>
      </c>
      <c r="D4232" s="291" t="s">
        <v>10918</v>
      </c>
      <c r="E4232" s="292">
        <v>317061</v>
      </c>
    </row>
    <row r="4233" spans="1:5" ht="14.4" x14ac:dyDescent="0.55000000000000004">
      <c r="A4233" s="289" t="s">
        <v>5178</v>
      </c>
      <c r="B4233" s="290">
        <v>4229</v>
      </c>
      <c r="D4233" s="291" t="s">
        <v>10919</v>
      </c>
      <c r="E4233" s="292">
        <v>4229</v>
      </c>
    </row>
    <row r="4234" spans="1:5" ht="14.4" x14ac:dyDescent="0.55000000000000004">
      <c r="A4234" s="289" t="s">
        <v>5104</v>
      </c>
      <c r="B4234" s="290">
        <v>7773.24</v>
      </c>
      <c r="D4234" s="291" t="s">
        <v>10920</v>
      </c>
      <c r="E4234" s="292">
        <v>7773.24</v>
      </c>
    </row>
    <row r="4235" spans="1:5" ht="14.4" x14ac:dyDescent="0.55000000000000004">
      <c r="A4235" s="289" t="s">
        <v>5105</v>
      </c>
      <c r="B4235" s="290">
        <v>68125</v>
      </c>
      <c r="D4235" s="291" t="s">
        <v>10921</v>
      </c>
      <c r="E4235" s="292">
        <v>68125</v>
      </c>
    </row>
    <row r="4236" spans="1:5" ht="14.4" x14ac:dyDescent="0.55000000000000004">
      <c r="A4236" s="289" t="s">
        <v>5106</v>
      </c>
      <c r="B4236" s="290">
        <v>73558.850000000006</v>
      </c>
      <c r="D4236" s="291" t="s">
        <v>10922</v>
      </c>
      <c r="E4236" s="292">
        <v>73558.850000000006</v>
      </c>
    </row>
    <row r="4237" spans="1:5" ht="14.4" x14ac:dyDescent="0.55000000000000004">
      <c r="A4237" s="289" t="s">
        <v>5107</v>
      </c>
      <c r="B4237" s="290">
        <v>69673</v>
      </c>
      <c r="D4237" s="291" t="s">
        <v>10923</v>
      </c>
      <c r="E4237" s="292">
        <v>69673</v>
      </c>
    </row>
    <row r="4238" spans="1:5" ht="14.4" x14ac:dyDescent="0.55000000000000004">
      <c r="A4238" s="289" t="s">
        <v>5179</v>
      </c>
      <c r="B4238" s="290">
        <v>6540</v>
      </c>
      <c r="D4238" s="291" t="s">
        <v>10924</v>
      </c>
      <c r="E4238" s="292">
        <v>6540</v>
      </c>
    </row>
    <row r="4239" spans="1:5" ht="14.4" x14ac:dyDescent="0.55000000000000004">
      <c r="A4239" s="289" t="s">
        <v>5108</v>
      </c>
      <c r="B4239" s="290">
        <v>31218</v>
      </c>
      <c r="D4239" s="291" t="s">
        <v>10925</v>
      </c>
      <c r="E4239" s="292">
        <v>31218</v>
      </c>
    </row>
    <row r="4240" spans="1:5" ht="14.4" x14ac:dyDescent="0.55000000000000004">
      <c r="A4240" s="289" t="s">
        <v>5109</v>
      </c>
      <c r="B4240" s="290">
        <v>16176</v>
      </c>
      <c r="D4240" s="291" t="s">
        <v>10926</v>
      </c>
      <c r="E4240" s="292">
        <v>16176</v>
      </c>
    </row>
    <row r="4241" spans="1:5" ht="14.4" x14ac:dyDescent="0.55000000000000004">
      <c r="A4241" s="289" t="s">
        <v>65312</v>
      </c>
      <c r="B4241" s="290">
        <v>0</v>
      </c>
      <c r="D4241" s="291" t="s">
        <v>66005</v>
      </c>
      <c r="E4241" s="292">
        <v>0</v>
      </c>
    </row>
    <row r="4242" spans="1:5" ht="14.4" x14ac:dyDescent="0.55000000000000004">
      <c r="A4242" s="289" t="s">
        <v>5180</v>
      </c>
      <c r="B4242" s="290">
        <v>1788</v>
      </c>
      <c r="D4242" s="291" t="s">
        <v>10927</v>
      </c>
      <c r="E4242" s="292">
        <v>1788</v>
      </c>
    </row>
    <row r="4243" spans="1:5" ht="14.4" x14ac:dyDescent="0.55000000000000004">
      <c r="A4243" s="289" t="s">
        <v>5043</v>
      </c>
      <c r="B4243" s="290">
        <v>59460</v>
      </c>
      <c r="D4243" s="291" t="s">
        <v>9610</v>
      </c>
      <c r="E4243" s="292">
        <v>59460</v>
      </c>
    </row>
    <row r="4244" spans="1:5" ht="14.4" x14ac:dyDescent="0.55000000000000004">
      <c r="A4244" s="289" t="s">
        <v>5110</v>
      </c>
      <c r="B4244" s="290">
        <v>649553</v>
      </c>
      <c r="D4244" s="291" t="s">
        <v>10928</v>
      </c>
      <c r="E4244" s="292">
        <v>649553</v>
      </c>
    </row>
    <row r="4245" spans="1:5" ht="14.4" x14ac:dyDescent="0.55000000000000004">
      <c r="A4245" s="289" t="s">
        <v>5044</v>
      </c>
      <c r="B4245" s="290">
        <v>4404</v>
      </c>
      <c r="D4245" s="291" t="s">
        <v>9611</v>
      </c>
      <c r="E4245" s="292">
        <v>4404</v>
      </c>
    </row>
    <row r="4246" spans="1:5" ht="14.4" x14ac:dyDescent="0.55000000000000004">
      <c r="A4246" s="289" t="s">
        <v>5181</v>
      </c>
      <c r="B4246" s="290">
        <v>6148</v>
      </c>
      <c r="D4246" s="291" t="s">
        <v>10929</v>
      </c>
      <c r="E4246" s="292">
        <v>6148</v>
      </c>
    </row>
    <row r="4247" spans="1:5" ht="14.4" x14ac:dyDescent="0.55000000000000004">
      <c r="A4247" s="289" t="s">
        <v>5182</v>
      </c>
      <c r="B4247" s="290">
        <v>349</v>
      </c>
      <c r="D4247" s="291" t="s">
        <v>10930</v>
      </c>
      <c r="E4247" s="292">
        <v>349</v>
      </c>
    </row>
    <row r="4248" spans="1:5" ht="14.4" x14ac:dyDescent="0.55000000000000004">
      <c r="A4248" s="289" t="s">
        <v>5183</v>
      </c>
      <c r="B4248" s="290">
        <v>7761</v>
      </c>
      <c r="D4248" s="291" t="s">
        <v>10931</v>
      </c>
      <c r="E4248" s="292">
        <v>7761</v>
      </c>
    </row>
    <row r="4249" spans="1:5" ht="14.4" x14ac:dyDescent="0.55000000000000004">
      <c r="A4249" s="289" t="s">
        <v>5184</v>
      </c>
      <c r="B4249" s="290">
        <v>2703</v>
      </c>
      <c r="D4249" s="291" t="s">
        <v>10932</v>
      </c>
      <c r="E4249" s="292">
        <v>2703</v>
      </c>
    </row>
    <row r="4250" spans="1:5" ht="14.4" x14ac:dyDescent="0.55000000000000004">
      <c r="A4250" s="289" t="s">
        <v>5185</v>
      </c>
      <c r="B4250" s="290">
        <v>6059.99</v>
      </c>
      <c r="D4250" s="291" t="s">
        <v>10933</v>
      </c>
      <c r="E4250" s="292">
        <v>6059.99</v>
      </c>
    </row>
    <row r="4251" spans="1:5" ht="14.4" x14ac:dyDescent="0.55000000000000004">
      <c r="A4251" s="289" t="s">
        <v>5186</v>
      </c>
      <c r="B4251" s="290">
        <v>1264</v>
      </c>
      <c r="D4251" s="291" t="s">
        <v>10934</v>
      </c>
      <c r="E4251" s="292">
        <v>1264</v>
      </c>
    </row>
    <row r="4252" spans="1:5" ht="14.4" x14ac:dyDescent="0.55000000000000004">
      <c r="A4252" s="289" t="s">
        <v>5187</v>
      </c>
      <c r="B4252" s="290">
        <v>6235</v>
      </c>
      <c r="D4252" s="291" t="s">
        <v>10935</v>
      </c>
      <c r="E4252" s="292">
        <v>6235</v>
      </c>
    </row>
    <row r="4253" spans="1:5" ht="14.4" x14ac:dyDescent="0.55000000000000004">
      <c r="A4253" s="289" t="s">
        <v>5188</v>
      </c>
      <c r="B4253" s="290">
        <v>2398</v>
      </c>
      <c r="D4253" s="291" t="s">
        <v>10936</v>
      </c>
      <c r="E4253" s="292">
        <v>2398</v>
      </c>
    </row>
    <row r="4254" spans="1:5" ht="14.4" x14ac:dyDescent="0.55000000000000004">
      <c r="A4254" s="289" t="s">
        <v>5111</v>
      </c>
      <c r="B4254" s="290">
        <v>13267.11</v>
      </c>
      <c r="D4254" s="291" t="s">
        <v>10937</v>
      </c>
      <c r="E4254" s="292">
        <v>13267.11</v>
      </c>
    </row>
    <row r="4255" spans="1:5" ht="14.4" x14ac:dyDescent="0.55000000000000004">
      <c r="A4255" s="289" t="s">
        <v>5189</v>
      </c>
      <c r="B4255" s="290">
        <v>959</v>
      </c>
      <c r="D4255" s="291" t="s">
        <v>10938</v>
      </c>
      <c r="E4255" s="292">
        <v>959</v>
      </c>
    </row>
    <row r="4256" spans="1:5" ht="14.4" x14ac:dyDescent="0.55000000000000004">
      <c r="A4256" s="289" t="s">
        <v>65313</v>
      </c>
      <c r="B4256" s="290">
        <v>0</v>
      </c>
      <c r="D4256" s="291" t="s">
        <v>66006</v>
      </c>
      <c r="E4256" s="292">
        <v>0</v>
      </c>
    </row>
    <row r="4257" spans="1:5" ht="14.4" x14ac:dyDescent="0.55000000000000004">
      <c r="A4257" s="289" t="s">
        <v>5190</v>
      </c>
      <c r="B4257" s="290">
        <v>2529</v>
      </c>
      <c r="D4257" s="291" t="s">
        <v>10939</v>
      </c>
      <c r="E4257" s="292">
        <v>2529</v>
      </c>
    </row>
    <row r="4258" spans="1:5" ht="14.4" x14ac:dyDescent="0.55000000000000004">
      <c r="A4258" s="289" t="s">
        <v>5191</v>
      </c>
      <c r="B4258" s="290">
        <v>523</v>
      </c>
      <c r="D4258" s="291" t="s">
        <v>10940</v>
      </c>
      <c r="E4258" s="292">
        <v>523</v>
      </c>
    </row>
    <row r="4259" spans="1:5" ht="14.4" x14ac:dyDescent="0.55000000000000004">
      <c r="A4259" s="289" t="s">
        <v>5192</v>
      </c>
      <c r="B4259" s="290">
        <v>3357</v>
      </c>
      <c r="D4259" s="291" t="s">
        <v>10941</v>
      </c>
      <c r="E4259" s="292">
        <v>3357</v>
      </c>
    </row>
    <row r="4260" spans="1:5" ht="14.4" x14ac:dyDescent="0.55000000000000004">
      <c r="A4260" s="289" t="s">
        <v>5193</v>
      </c>
      <c r="B4260" s="290">
        <v>523</v>
      </c>
      <c r="D4260" s="291" t="s">
        <v>10942</v>
      </c>
      <c r="E4260" s="292">
        <v>523</v>
      </c>
    </row>
    <row r="4261" spans="1:5" ht="14.4" x14ac:dyDescent="0.55000000000000004">
      <c r="A4261" s="289" t="s">
        <v>65314</v>
      </c>
      <c r="B4261" s="290">
        <v>0</v>
      </c>
      <c r="D4261" s="291" t="s">
        <v>66007</v>
      </c>
      <c r="E4261" s="292">
        <v>0</v>
      </c>
    </row>
    <row r="4262" spans="1:5" ht="14.4" x14ac:dyDescent="0.55000000000000004">
      <c r="A4262" s="289" t="s">
        <v>65315</v>
      </c>
      <c r="B4262" s="290">
        <v>0</v>
      </c>
      <c r="D4262" s="291" t="s">
        <v>66008</v>
      </c>
      <c r="E4262" s="292">
        <v>0</v>
      </c>
    </row>
    <row r="4263" spans="1:5" ht="14.4" x14ac:dyDescent="0.55000000000000004">
      <c r="A4263" s="289" t="s">
        <v>5194</v>
      </c>
      <c r="B4263" s="290">
        <v>131</v>
      </c>
      <c r="D4263" s="291" t="s">
        <v>10943</v>
      </c>
      <c r="E4263" s="292">
        <v>131</v>
      </c>
    </row>
    <row r="4264" spans="1:5" ht="14.4" x14ac:dyDescent="0.55000000000000004">
      <c r="A4264" s="289" t="s">
        <v>5195</v>
      </c>
      <c r="B4264" s="290">
        <v>349</v>
      </c>
      <c r="D4264" s="291" t="s">
        <v>10944</v>
      </c>
      <c r="E4264" s="292">
        <v>349</v>
      </c>
    </row>
    <row r="4265" spans="1:5" ht="14.4" x14ac:dyDescent="0.55000000000000004">
      <c r="A4265" s="289" t="s">
        <v>5196</v>
      </c>
      <c r="B4265" s="290">
        <v>916</v>
      </c>
      <c r="D4265" s="291" t="s">
        <v>10945</v>
      </c>
      <c r="E4265" s="292">
        <v>916</v>
      </c>
    </row>
    <row r="4266" spans="1:5" ht="14.4" x14ac:dyDescent="0.55000000000000004">
      <c r="A4266" s="289" t="s">
        <v>5112</v>
      </c>
      <c r="B4266" s="290">
        <v>73161</v>
      </c>
      <c r="D4266" s="291" t="s">
        <v>10946</v>
      </c>
      <c r="E4266" s="292">
        <v>73161</v>
      </c>
    </row>
    <row r="4267" spans="1:5" ht="14.4" x14ac:dyDescent="0.55000000000000004">
      <c r="A4267" s="289" t="s">
        <v>5197</v>
      </c>
      <c r="B4267" s="290">
        <v>698</v>
      </c>
      <c r="D4267" s="291" t="s">
        <v>10947</v>
      </c>
      <c r="E4267" s="292">
        <v>698</v>
      </c>
    </row>
    <row r="4268" spans="1:5" ht="14.4" x14ac:dyDescent="0.55000000000000004">
      <c r="A4268" s="289" t="s">
        <v>5113</v>
      </c>
      <c r="B4268" s="290">
        <v>122561.34</v>
      </c>
      <c r="D4268" s="291" t="s">
        <v>10948</v>
      </c>
      <c r="E4268" s="292">
        <v>122561.34</v>
      </c>
    </row>
    <row r="4269" spans="1:5" ht="14.4" x14ac:dyDescent="0.55000000000000004">
      <c r="A4269" s="289" t="s">
        <v>5198</v>
      </c>
      <c r="B4269" s="290">
        <v>5624</v>
      </c>
      <c r="D4269" s="291" t="s">
        <v>10949</v>
      </c>
      <c r="E4269" s="292">
        <v>5624</v>
      </c>
    </row>
    <row r="4270" spans="1:5" ht="14.4" x14ac:dyDescent="0.55000000000000004">
      <c r="A4270" s="289" t="s">
        <v>5199</v>
      </c>
      <c r="B4270" s="290">
        <v>2660</v>
      </c>
      <c r="D4270" s="291" t="s">
        <v>10950</v>
      </c>
      <c r="E4270" s="292">
        <v>2660</v>
      </c>
    </row>
    <row r="4271" spans="1:5" ht="14.4" x14ac:dyDescent="0.55000000000000004">
      <c r="A4271" s="289" t="s">
        <v>5045</v>
      </c>
      <c r="B4271" s="290">
        <v>1439</v>
      </c>
      <c r="D4271" s="291" t="s">
        <v>9612</v>
      </c>
      <c r="E4271" s="292">
        <v>1439</v>
      </c>
    </row>
    <row r="4272" spans="1:5" ht="14.4" x14ac:dyDescent="0.55000000000000004">
      <c r="A4272" s="289" t="s">
        <v>5200</v>
      </c>
      <c r="B4272" s="290">
        <v>1744</v>
      </c>
      <c r="D4272" s="291" t="s">
        <v>10951</v>
      </c>
      <c r="E4272" s="292">
        <v>1744</v>
      </c>
    </row>
    <row r="4273" spans="1:5" ht="14.4" x14ac:dyDescent="0.55000000000000004">
      <c r="A4273" s="289" t="s">
        <v>5114</v>
      </c>
      <c r="B4273" s="290">
        <v>12035</v>
      </c>
      <c r="D4273" s="291" t="s">
        <v>10952</v>
      </c>
      <c r="E4273" s="292">
        <v>12035</v>
      </c>
    </row>
    <row r="4274" spans="1:5" ht="14.4" x14ac:dyDescent="0.55000000000000004">
      <c r="A4274" s="289" t="s">
        <v>65316</v>
      </c>
      <c r="B4274" s="290">
        <v>0</v>
      </c>
      <c r="D4274" s="291" t="s">
        <v>66009</v>
      </c>
      <c r="E4274" s="292">
        <v>0</v>
      </c>
    </row>
    <row r="4275" spans="1:5" ht="14.4" x14ac:dyDescent="0.55000000000000004">
      <c r="A4275" s="289" t="s">
        <v>5115</v>
      </c>
      <c r="B4275" s="290">
        <v>184132</v>
      </c>
      <c r="D4275" s="291" t="s">
        <v>10953</v>
      </c>
      <c r="E4275" s="292">
        <v>184132</v>
      </c>
    </row>
    <row r="4276" spans="1:5" ht="14.4" x14ac:dyDescent="0.55000000000000004">
      <c r="A4276" s="289" t="s">
        <v>5116</v>
      </c>
      <c r="B4276" s="290">
        <v>44428</v>
      </c>
      <c r="D4276" s="291" t="s">
        <v>10954</v>
      </c>
      <c r="E4276" s="292">
        <v>44428</v>
      </c>
    </row>
    <row r="4277" spans="1:5" ht="14.4" x14ac:dyDescent="0.55000000000000004">
      <c r="A4277" s="289" t="s">
        <v>5117</v>
      </c>
      <c r="B4277" s="290">
        <v>58107.76</v>
      </c>
      <c r="D4277" s="291" t="s">
        <v>10955</v>
      </c>
      <c r="E4277" s="292">
        <v>58107.76</v>
      </c>
    </row>
    <row r="4278" spans="1:5" ht="14.4" x14ac:dyDescent="0.55000000000000004">
      <c r="A4278" s="289" t="s">
        <v>5201</v>
      </c>
      <c r="B4278" s="290">
        <v>3837</v>
      </c>
      <c r="D4278" s="291" t="s">
        <v>10956</v>
      </c>
      <c r="E4278" s="292">
        <v>3837</v>
      </c>
    </row>
    <row r="4279" spans="1:5" ht="14.4" x14ac:dyDescent="0.55000000000000004">
      <c r="A4279" s="289" t="s">
        <v>5202</v>
      </c>
      <c r="B4279" s="290">
        <v>1439</v>
      </c>
      <c r="D4279" s="291" t="s">
        <v>10957</v>
      </c>
      <c r="E4279" s="292">
        <v>1439</v>
      </c>
    </row>
    <row r="4280" spans="1:5" ht="14.4" x14ac:dyDescent="0.55000000000000004">
      <c r="A4280" s="289" t="s">
        <v>5118</v>
      </c>
      <c r="B4280" s="290">
        <v>9242.26</v>
      </c>
      <c r="D4280" s="291" t="s">
        <v>10958</v>
      </c>
      <c r="E4280" s="292">
        <v>9242.26</v>
      </c>
    </row>
    <row r="4281" spans="1:5" ht="14.4" x14ac:dyDescent="0.55000000000000004">
      <c r="A4281" s="289" t="s">
        <v>5046</v>
      </c>
      <c r="B4281" s="290">
        <v>45453</v>
      </c>
      <c r="D4281" s="291" t="s">
        <v>9613</v>
      </c>
      <c r="E4281" s="292">
        <v>45453</v>
      </c>
    </row>
    <row r="4282" spans="1:5" ht="14.4" x14ac:dyDescent="0.55000000000000004">
      <c r="A4282" s="289" t="s">
        <v>5203</v>
      </c>
      <c r="B4282" s="290">
        <v>2093</v>
      </c>
      <c r="D4282" s="291" t="s">
        <v>10959</v>
      </c>
      <c r="E4282" s="292">
        <v>2093</v>
      </c>
    </row>
    <row r="4283" spans="1:5" ht="14.4" x14ac:dyDescent="0.55000000000000004">
      <c r="A4283" s="289" t="s">
        <v>5119</v>
      </c>
      <c r="B4283" s="290">
        <v>13690</v>
      </c>
      <c r="D4283" s="291" t="s">
        <v>10960</v>
      </c>
      <c r="E4283" s="292">
        <v>13690</v>
      </c>
    </row>
    <row r="4284" spans="1:5" ht="14.4" x14ac:dyDescent="0.55000000000000004">
      <c r="A4284" s="289" t="s">
        <v>5204</v>
      </c>
      <c r="B4284" s="290">
        <v>1352</v>
      </c>
      <c r="D4284" s="291" t="s">
        <v>10961</v>
      </c>
      <c r="E4284" s="292">
        <v>1352</v>
      </c>
    </row>
    <row r="4285" spans="1:5" ht="14.4" x14ac:dyDescent="0.55000000000000004">
      <c r="A4285" s="289" t="s">
        <v>5120</v>
      </c>
      <c r="B4285" s="290">
        <v>164209</v>
      </c>
      <c r="D4285" s="291" t="s">
        <v>10962</v>
      </c>
      <c r="E4285" s="292">
        <v>164209</v>
      </c>
    </row>
    <row r="4286" spans="1:5" ht="14.4" x14ac:dyDescent="0.55000000000000004">
      <c r="A4286" s="289" t="s">
        <v>5047</v>
      </c>
      <c r="B4286" s="290">
        <v>13254</v>
      </c>
      <c r="D4286" s="291" t="s">
        <v>9614</v>
      </c>
      <c r="E4286" s="292">
        <v>13254</v>
      </c>
    </row>
    <row r="4287" spans="1:5" ht="14.4" x14ac:dyDescent="0.55000000000000004">
      <c r="A4287" s="289" t="s">
        <v>5048</v>
      </c>
      <c r="B4287" s="290">
        <v>133456.42000000001</v>
      </c>
      <c r="D4287" s="291" t="s">
        <v>9615</v>
      </c>
      <c r="E4287" s="292">
        <v>133456.42000000001</v>
      </c>
    </row>
    <row r="4288" spans="1:5" ht="14.4" x14ac:dyDescent="0.55000000000000004">
      <c r="A4288" s="289" t="s">
        <v>5121</v>
      </c>
      <c r="B4288" s="290">
        <v>28166</v>
      </c>
      <c r="D4288" s="291" t="s">
        <v>10963</v>
      </c>
      <c r="E4288" s="292">
        <v>28166</v>
      </c>
    </row>
    <row r="4289" spans="1:5" ht="14.4" x14ac:dyDescent="0.55000000000000004">
      <c r="A4289" s="289" t="s">
        <v>5122</v>
      </c>
      <c r="B4289" s="290">
        <v>79505</v>
      </c>
      <c r="D4289" s="291" t="s">
        <v>10964</v>
      </c>
      <c r="E4289" s="292">
        <v>79505</v>
      </c>
    </row>
    <row r="4290" spans="1:5" ht="14.4" x14ac:dyDescent="0.55000000000000004">
      <c r="A4290" s="289" t="s">
        <v>5123</v>
      </c>
      <c r="B4290" s="290">
        <v>278800</v>
      </c>
      <c r="D4290" s="291" t="s">
        <v>10965</v>
      </c>
      <c r="E4290" s="292">
        <v>278800</v>
      </c>
    </row>
    <row r="4291" spans="1:5" ht="14.4" x14ac:dyDescent="0.55000000000000004">
      <c r="A4291" s="289" t="s">
        <v>5124</v>
      </c>
      <c r="B4291" s="290">
        <v>102267.61</v>
      </c>
      <c r="D4291" s="291" t="s">
        <v>10966</v>
      </c>
      <c r="E4291" s="292">
        <v>102267.61</v>
      </c>
    </row>
    <row r="4292" spans="1:5" ht="14.4" x14ac:dyDescent="0.55000000000000004">
      <c r="A4292" s="289" t="s">
        <v>5205</v>
      </c>
      <c r="B4292" s="290">
        <v>2572</v>
      </c>
      <c r="D4292" s="291" t="s">
        <v>10967</v>
      </c>
      <c r="E4292" s="292">
        <v>2572</v>
      </c>
    </row>
    <row r="4293" spans="1:5" ht="14.4" x14ac:dyDescent="0.55000000000000004">
      <c r="A4293" s="289" t="s">
        <v>5206</v>
      </c>
      <c r="B4293" s="290">
        <v>2980.5</v>
      </c>
      <c r="D4293" s="291" t="s">
        <v>10968</v>
      </c>
      <c r="E4293" s="292">
        <v>2980.5</v>
      </c>
    </row>
    <row r="4294" spans="1:5" ht="14.4" x14ac:dyDescent="0.55000000000000004">
      <c r="A4294" s="289" t="s">
        <v>5125</v>
      </c>
      <c r="B4294" s="290">
        <v>64943.09</v>
      </c>
      <c r="D4294" s="291" t="s">
        <v>10969</v>
      </c>
      <c r="E4294" s="292">
        <v>64943.09</v>
      </c>
    </row>
    <row r="4295" spans="1:5" ht="14.4" x14ac:dyDescent="0.55000000000000004">
      <c r="A4295" s="289" t="s">
        <v>65317</v>
      </c>
      <c r="B4295" s="290">
        <v>0</v>
      </c>
      <c r="D4295" s="291" t="s">
        <v>66010</v>
      </c>
      <c r="E4295" s="292">
        <v>0</v>
      </c>
    </row>
    <row r="4296" spans="1:5" ht="14.4" x14ac:dyDescent="0.55000000000000004">
      <c r="A4296" s="289" t="s">
        <v>5126</v>
      </c>
      <c r="B4296" s="290">
        <v>90383</v>
      </c>
      <c r="D4296" s="291" t="s">
        <v>10970</v>
      </c>
      <c r="E4296" s="292">
        <v>90383</v>
      </c>
    </row>
    <row r="4297" spans="1:5" ht="14.4" x14ac:dyDescent="0.55000000000000004">
      <c r="A4297" s="289" t="s">
        <v>5207</v>
      </c>
      <c r="B4297" s="290">
        <v>3924</v>
      </c>
      <c r="D4297" s="291" t="s">
        <v>10971</v>
      </c>
      <c r="E4297" s="292">
        <v>3924</v>
      </c>
    </row>
    <row r="4298" spans="1:5" ht="14.4" x14ac:dyDescent="0.55000000000000004">
      <c r="A4298" s="289" t="s">
        <v>5208</v>
      </c>
      <c r="B4298" s="290">
        <v>2790</v>
      </c>
      <c r="D4298" s="291" t="s">
        <v>10972</v>
      </c>
      <c r="E4298" s="292">
        <v>2790</v>
      </c>
    </row>
    <row r="4299" spans="1:5" ht="14.4" x14ac:dyDescent="0.55000000000000004">
      <c r="A4299" s="289" t="s">
        <v>5127</v>
      </c>
      <c r="B4299" s="290">
        <v>54347</v>
      </c>
      <c r="D4299" s="291" t="s">
        <v>10973</v>
      </c>
      <c r="E4299" s="292">
        <v>54347</v>
      </c>
    </row>
    <row r="4300" spans="1:5" ht="14.4" x14ac:dyDescent="0.55000000000000004">
      <c r="A4300" s="289" t="s">
        <v>3605</v>
      </c>
      <c r="B4300" s="290">
        <v>76974.289999999994</v>
      </c>
      <c r="D4300" s="291" t="s">
        <v>9616</v>
      </c>
      <c r="E4300" s="292">
        <v>76974.289999999994</v>
      </c>
    </row>
    <row r="4301" spans="1:5" ht="14.4" x14ac:dyDescent="0.55000000000000004">
      <c r="A4301" s="289" t="s">
        <v>5128</v>
      </c>
      <c r="B4301" s="290">
        <v>83108.83</v>
      </c>
      <c r="D4301" s="291" t="s">
        <v>10974</v>
      </c>
      <c r="E4301" s="292">
        <v>83108.83</v>
      </c>
    </row>
    <row r="4302" spans="1:5" ht="14.4" x14ac:dyDescent="0.55000000000000004">
      <c r="A4302" s="289" t="s">
        <v>5209</v>
      </c>
      <c r="B4302" s="290">
        <v>479.99</v>
      </c>
      <c r="D4302" s="291" t="s">
        <v>10975</v>
      </c>
      <c r="E4302" s="292">
        <v>479.99</v>
      </c>
    </row>
    <row r="4303" spans="1:5" ht="14.4" x14ac:dyDescent="0.55000000000000004">
      <c r="A4303" s="289" t="s">
        <v>5129</v>
      </c>
      <c r="B4303" s="290">
        <v>60332</v>
      </c>
      <c r="D4303" s="291" t="s">
        <v>10976</v>
      </c>
      <c r="E4303" s="292">
        <v>60332</v>
      </c>
    </row>
    <row r="4304" spans="1:5" ht="14.4" x14ac:dyDescent="0.55000000000000004">
      <c r="A4304" s="289" t="s">
        <v>5130</v>
      </c>
      <c r="B4304" s="290">
        <v>51518.37</v>
      </c>
      <c r="D4304" s="291" t="s">
        <v>10977</v>
      </c>
      <c r="E4304" s="292">
        <v>51518.37</v>
      </c>
    </row>
    <row r="4305" spans="1:5" ht="14.4" x14ac:dyDescent="0.55000000000000004">
      <c r="A4305" s="289" t="s">
        <v>3606</v>
      </c>
      <c r="B4305" s="290">
        <v>6532.56</v>
      </c>
      <c r="D4305" s="291" t="s">
        <v>9617</v>
      </c>
      <c r="E4305" s="292">
        <v>6532.56</v>
      </c>
    </row>
    <row r="4306" spans="1:5" ht="14.4" x14ac:dyDescent="0.55000000000000004">
      <c r="A4306" s="289" t="s">
        <v>5131</v>
      </c>
      <c r="B4306" s="290">
        <v>10725.24</v>
      </c>
      <c r="D4306" s="291" t="s">
        <v>10978</v>
      </c>
      <c r="E4306" s="292">
        <v>10725.24</v>
      </c>
    </row>
    <row r="4307" spans="1:5" ht="14.4" x14ac:dyDescent="0.55000000000000004">
      <c r="A4307" s="289" t="s">
        <v>5132</v>
      </c>
      <c r="B4307" s="290">
        <v>18639</v>
      </c>
      <c r="D4307" s="291" t="s">
        <v>10979</v>
      </c>
      <c r="E4307" s="292">
        <v>18639</v>
      </c>
    </row>
    <row r="4308" spans="1:5" ht="14.4" x14ac:dyDescent="0.55000000000000004">
      <c r="A4308" s="289" t="s">
        <v>5210</v>
      </c>
      <c r="B4308" s="290">
        <v>1177</v>
      </c>
      <c r="D4308" s="291" t="s">
        <v>10980</v>
      </c>
      <c r="E4308" s="292">
        <v>1177</v>
      </c>
    </row>
    <row r="4309" spans="1:5" ht="14.4" x14ac:dyDescent="0.55000000000000004">
      <c r="A4309" s="289" t="s">
        <v>5133</v>
      </c>
      <c r="B4309" s="290">
        <v>21384.86</v>
      </c>
      <c r="D4309" s="291" t="s">
        <v>10981</v>
      </c>
      <c r="E4309" s="292">
        <v>21384.86</v>
      </c>
    </row>
    <row r="4310" spans="1:5" ht="14.4" x14ac:dyDescent="0.55000000000000004">
      <c r="A4310" s="289" t="s">
        <v>5211</v>
      </c>
      <c r="B4310" s="290">
        <v>2049</v>
      </c>
      <c r="D4310" s="291" t="s">
        <v>10982</v>
      </c>
      <c r="E4310" s="292">
        <v>2049</v>
      </c>
    </row>
    <row r="4311" spans="1:5" ht="14.4" x14ac:dyDescent="0.55000000000000004">
      <c r="A4311" s="289" t="s">
        <v>5134</v>
      </c>
      <c r="B4311" s="290">
        <v>5690</v>
      </c>
      <c r="D4311" s="291" t="s">
        <v>10983</v>
      </c>
      <c r="E4311" s="292">
        <v>5690</v>
      </c>
    </row>
    <row r="4312" spans="1:5" ht="14.4" x14ac:dyDescent="0.55000000000000004">
      <c r="A4312" s="289" t="s">
        <v>5135</v>
      </c>
      <c r="B4312" s="290">
        <v>181986.2</v>
      </c>
      <c r="D4312" s="291" t="s">
        <v>10984</v>
      </c>
      <c r="E4312" s="292">
        <v>181986.2</v>
      </c>
    </row>
    <row r="4313" spans="1:5" ht="14.4" x14ac:dyDescent="0.55000000000000004">
      <c r="A4313" s="289" t="s">
        <v>5212</v>
      </c>
      <c r="B4313" s="290">
        <v>7848</v>
      </c>
      <c r="D4313" s="291" t="s">
        <v>10985</v>
      </c>
      <c r="E4313" s="292">
        <v>7848</v>
      </c>
    </row>
    <row r="4314" spans="1:5" ht="14.4" x14ac:dyDescent="0.55000000000000004">
      <c r="A4314" s="289" t="s">
        <v>5213</v>
      </c>
      <c r="B4314" s="290">
        <v>2136</v>
      </c>
      <c r="D4314" s="291" t="s">
        <v>10986</v>
      </c>
      <c r="E4314" s="292">
        <v>2136</v>
      </c>
    </row>
    <row r="4315" spans="1:5" ht="14.4" x14ac:dyDescent="0.55000000000000004">
      <c r="A4315" s="289" t="s">
        <v>5214</v>
      </c>
      <c r="B4315" s="290">
        <v>959</v>
      </c>
      <c r="D4315" s="291" t="s">
        <v>10987</v>
      </c>
      <c r="E4315" s="292">
        <v>959</v>
      </c>
    </row>
    <row r="4316" spans="1:5" ht="14.4" x14ac:dyDescent="0.55000000000000004">
      <c r="A4316" s="289" t="s">
        <v>5136</v>
      </c>
      <c r="B4316" s="290">
        <v>57454</v>
      </c>
      <c r="D4316" s="291" t="s">
        <v>10988</v>
      </c>
      <c r="E4316" s="292">
        <v>57454</v>
      </c>
    </row>
    <row r="4317" spans="1:5" ht="14.4" x14ac:dyDescent="0.55000000000000004">
      <c r="A4317" s="289" t="s">
        <v>5215</v>
      </c>
      <c r="B4317" s="290">
        <v>3793</v>
      </c>
      <c r="D4317" s="291" t="s">
        <v>10989</v>
      </c>
      <c r="E4317" s="292">
        <v>3793</v>
      </c>
    </row>
    <row r="4318" spans="1:5" ht="14.4" x14ac:dyDescent="0.55000000000000004">
      <c r="A4318" s="289" t="s">
        <v>5137</v>
      </c>
      <c r="B4318" s="290">
        <v>873527.01</v>
      </c>
      <c r="D4318" s="291" t="s">
        <v>10990</v>
      </c>
      <c r="E4318" s="292">
        <v>873527.01</v>
      </c>
    </row>
    <row r="4319" spans="1:5" ht="14.4" x14ac:dyDescent="0.55000000000000004">
      <c r="A4319" s="289" t="s">
        <v>3607</v>
      </c>
      <c r="B4319" s="290">
        <v>2878</v>
      </c>
      <c r="D4319" s="291" t="s">
        <v>9618</v>
      </c>
      <c r="E4319" s="292">
        <v>2878</v>
      </c>
    </row>
    <row r="4320" spans="1:5" ht="14.4" x14ac:dyDescent="0.55000000000000004">
      <c r="A4320" s="289" t="s">
        <v>5216</v>
      </c>
      <c r="B4320" s="290">
        <v>3183</v>
      </c>
      <c r="D4320" s="291" t="s">
        <v>10991</v>
      </c>
      <c r="E4320" s="292">
        <v>3183</v>
      </c>
    </row>
    <row r="4321" spans="1:5" ht="14.4" x14ac:dyDescent="0.55000000000000004">
      <c r="A4321" s="289" t="s">
        <v>5217</v>
      </c>
      <c r="B4321" s="290">
        <v>4491</v>
      </c>
      <c r="D4321" s="291" t="s">
        <v>10992</v>
      </c>
      <c r="E4321" s="292">
        <v>4491</v>
      </c>
    </row>
    <row r="4322" spans="1:5" ht="14.4" x14ac:dyDescent="0.55000000000000004">
      <c r="A4322" s="289" t="s">
        <v>5218</v>
      </c>
      <c r="B4322" s="290">
        <v>9854</v>
      </c>
      <c r="D4322" s="291" t="s">
        <v>10993</v>
      </c>
      <c r="E4322" s="292">
        <v>9854</v>
      </c>
    </row>
    <row r="4323" spans="1:5" ht="14.4" x14ac:dyDescent="0.55000000000000004">
      <c r="A4323" s="289" t="s">
        <v>5138</v>
      </c>
      <c r="B4323" s="290">
        <v>14344</v>
      </c>
      <c r="D4323" s="291" t="s">
        <v>10994</v>
      </c>
      <c r="E4323" s="292">
        <v>14344</v>
      </c>
    </row>
    <row r="4324" spans="1:5" ht="14.4" x14ac:dyDescent="0.55000000000000004">
      <c r="A4324" s="289" t="s">
        <v>5219</v>
      </c>
      <c r="B4324" s="290">
        <v>1700</v>
      </c>
      <c r="D4324" s="291" t="s">
        <v>10995</v>
      </c>
      <c r="E4324" s="292">
        <v>1700</v>
      </c>
    </row>
    <row r="4325" spans="1:5" ht="14.4" x14ac:dyDescent="0.55000000000000004">
      <c r="A4325" s="289" t="s">
        <v>5220</v>
      </c>
      <c r="B4325" s="290">
        <v>1352</v>
      </c>
      <c r="D4325" s="291" t="s">
        <v>10996</v>
      </c>
      <c r="E4325" s="292">
        <v>1352</v>
      </c>
    </row>
    <row r="4326" spans="1:5" ht="14.4" x14ac:dyDescent="0.55000000000000004">
      <c r="A4326" s="289" t="s">
        <v>5221</v>
      </c>
      <c r="B4326" s="290">
        <v>872</v>
      </c>
      <c r="D4326" s="291" t="s">
        <v>10997</v>
      </c>
      <c r="E4326" s="292">
        <v>872</v>
      </c>
    </row>
    <row r="4327" spans="1:5" ht="14.4" x14ac:dyDescent="0.55000000000000004">
      <c r="A4327" s="289" t="s">
        <v>5139</v>
      </c>
      <c r="B4327" s="290">
        <v>9483</v>
      </c>
      <c r="D4327" s="291" t="s">
        <v>10998</v>
      </c>
      <c r="E4327" s="292">
        <v>9483</v>
      </c>
    </row>
    <row r="4328" spans="1:5" ht="14.4" x14ac:dyDescent="0.55000000000000004">
      <c r="A4328" s="289" t="s">
        <v>5222</v>
      </c>
      <c r="B4328" s="290">
        <v>741</v>
      </c>
      <c r="D4328" s="291" t="s">
        <v>10999</v>
      </c>
      <c r="E4328" s="292">
        <v>741</v>
      </c>
    </row>
    <row r="4329" spans="1:5" ht="14.4" x14ac:dyDescent="0.55000000000000004">
      <c r="A4329" s="289" t="s">
        <v>5049</v>
      </c>
      <c r="B4329" s="290">
        <v>38760</v>
      </c>
      <c r="D4329" s="291" t="s">
        <v>9619</v>
      </c>
      <c r="E4329" s="292">
        <v>38760</v>
      </c>
    </row>
    <row r="4330" spans="1:5" ht="14.4" x14ac:dyDescent="0.55000000000000004">
      <c r="A4330" s="289" t="s">
        <v>5223</v>
      </c>
      <c r="B4330" s="290">
        <v>1177</v>
      </c>
      <c r="D4330" s="291" t="s">
        <v>11000</v>
      </c>
      <c r="E4330" s="292">
        <v>1177</v>
      </c>
    </row>
    <row r="4331" spans="1:5" ht="14.4" x14ac:dyDescent="0.55000000000000004">
      <c r="A4331" s="289" t="s">
        <v>5050</v>
      </c>
      <c r="B4331" s="290">
        <v>163239.12</v>
      </c>
      <c r="D4331" s="291" t="s">
        <v>9620</v>
      </c>
      <c r="E4331" s="292">
        <v>163239.12</v>
      </c>
    </row>
    <row r="4332" spans="1:5" ht="14.4" x14ac:dyDescent="0.55000000000000004">
      <c r="A4332" s="289" t="s">
        <v>5051</v>
      </c>
      <c r="B4332" s="290">
        <v>2006</v>
      </c>
      <c r="D4332" s="291" t="s">
        <v>9621</v>
      </c>
      <c r="E4332" s="292">
        <v>2006</v>
      </c>
    </row>
    <row r="4333" spans="1:5" ht="14.4" x14ac:dyDescent="0.55000000000000004">
      <c r="A4333" s="289" t="s">
        <v>5224</v>
      </c>
      <c r="B4333" s="290">
        <v>5276</v>
      </c>
      <c r="D4333" s="291" t="s">
        <v>11001</v>
      </c>
      <c r="E4333" s="292">
        <v>5276</v>
      </c>
    </row>
    <row r="4334" spans="1:5" ht="14.4" x14ac:dyDescent="0.55000000000000004">
      <c r="A4334" s="289" t="s">
        <v>5140</v>
      </c>
      <c r="B4334" s="290">
        <v>70905</v>
      </c>
      <c r="D4334" s="291" t="s">
        <v>11002</v>
      </c>
      <c r="E4334" s="292">
        <v>70905</v>
      </c>
    </row>
    <row r="4335" spans="1:5" ht="14.4" x14ac:dyDescent="0.55000000000000004">
      <c r="A4335" s="289" t="s">
        <v>5052</v>
      </c>
      <c r="B4335" s="290">
        <v>57225</v>
      </c>
      <c r="D4335" s="291" t="s">
        <v>9622</v>
      </c>
      <c r="E4335" s="292">
        <v>57225</v>
      </c>
    </row>
    <row r="4336" spans="1:5" ht="14.4" x14ac:dyDescent="0.55000000000000004">
      <c r="A4336" s="289" t="s">
        <v>5225</v>
      </c>
      <c r="B4336" s="290">
        <v>4360</v>
      </c>
      <c r="D4336" s="291" t="s">
        <v>11003</v>
      </c>
      <c r="E4336" s="292">
        <v>4360</v>
      </c>
    </row>
    <row r="4337" spans="1:5" ht="14.4" x14ac:dyDescent="0.55000000000000004">
      <c r="A4337" s="289" t="s">
        <v>5141</v>
      </c>
      <c r="B4337" s="290">
        <v>42674</v>
      </c>
      <c r="D4337" s="291" t="s">
        <v>11004</v>
      </c>
      <c r="E4337" s="292">
        <v>42674</v>
      </c>
    </row>
    <row r="4338" spans="1:5" ht="14.4" x14ac:dyDescent="0.55000000000000004">
      <c r="A4338" s="289" t="s">
        <v>5142</v>
      </c>
      <c r="B4338" s="290">
        <v>13778</v>
      </c>
      <c r="D4338" s="291" t="s">
        <v>11005</v>
      </c>
      <c r="E4338" s="292">
        <v>13778</v>
      </c>
    </row>
    <row r="4339" spans="1:5" ht="14.4" x14ac:dyDescent="0.55000000000000004">
      <c r="A4339" s="289" t="s">
        <v>5053</v>
      </c>
      <c r="B4339" s="290">
        <v>193619.8</v>
      </c>
      <c r="D4339" s="291" t="s">
        <v>9623</v>
      </c>
      <c r="E4339" s="292">
        <v>193619.8</v>
      </c>
    </row>
    <row r="4340" spans="1:5" ht="14.4" x14ac:dyDescent="0.55000000000000004">
      <c r="A4340" s="289" t="s">
        <v>3608</v>
      </c>
      <c r="B4340" s="290">
        <v>346095.15</v>
      </c>
      <c r="D4340" s="291" t="s">
        <v>9624</v>
      </c>
      <c r="E4340" s="292">
        <v>346095.15</v>
      </c>
    </row>
    <row r="4341" spans="1:5" ht="14.4" x14ac:dyDescent="0.55000000000000004">
      <c r="A4341" s="289" t="s">
        <v>3609</v>
      </c>
      <c r="B4341" s="290">
        <v>200000</v>
      </c>
      <c r="D4341" s="291" t="s">
        <v>9625</v>
      </c>
      <c r="E4341" s="292">
        <v>200000</v>
      </c>
    </row>
    <row r="4342" spans="1:5" ht="14.4" x14ac:dyDescent="0.55000000000000004">
      <c r="A4342" s="289" t="s">
        <v>3610</v>
      </c>
      <c r="B4342" s="290">
        <v>286244.81</v>
      </c>
      <c r="D4342" s="291" t="s">
        <v>9626</v>
      </c>
      <c r="E4342" s="292">
        <v>286244.81</v>
      </c>
    </row>
    <row r="4343" spans="1:5" ht="14.4" x14ac:dyDescent="0.55000000000000004">
      <c r="A4343" s="289" t="s">
        <v>3611</v>
      </c>
      <c r="B4343" s="290">
        <v>408090.18</v>
      </c>
      <c r="D4343" s="291" t="s">
        <v>9627</v>
      </c>
      <c r="E4343" s="292">
        <v>408090.18</v>
      </c>
    </row>
    <row r="4344" spans="1:5" ht="14.4" x14ac:dyDescent="0.55000000000000004">
      <c r="A4344" s="289" t="s">
        <v>3612</v>
      </c>
      <c r="B4344" s="290">
        <v>499701.69</v>
      </c>
      <c r="D4344" s="291" t="s">
        <v>9628</v>
      </c>
      <c r="E4344" s="292">
        <v>499701.69</v>
      </c>
    </row>
    <row r="4345" spans="1:5" ht="14.4" x14ac:dyDescent="0.55000000000000004">
      <c r="A4345" s="289" t="s">
        <v>3613</v>
      </c>
      <c r="B4345" s="290">
        <v>350000</v>
      </c>
      <c r="D4345" s="291" t="s">
        <v>9629</v>
      </c>
      <c r="E4345" s="292">
        <v>350000</v>
      </c>
    </row>
    <row r="4346" spans="1:5" ht="14.4" x14ac:dyDescent="0.55000000000000004">
      <c r="A4346" s="289" t="s">
        <v>3614</v>
      </c>
      <c r="B4346" s="290">
        <v>350000</v>
      </c>
      <c r="D4346" s="291" t="s">
        <v>9630</v>
      </c>
      <c r="E4346" s="292">
        <v>350000</v>
      </c>
    </row>
    <row r="4347" spans="1:5" ht="14.4" x14ac:dyDescent="0.55000000000000004">
      <c r="A4347" s="289" t="s">
        <v>5054</v>
      </c>
      <c r="B4347" s="290">
        <v>350000</v>
      </c>
      <c r="D4347" s="291" t="s">
        <v>9631</v>
      </c>
      <c r="E4347" s="292">
        <v>350000</v>
      </c>
    </row>
    <row r="4348" spans="1:5" ht="14.4" x14ac:dyDescent="0.55000000000000004">
      <c r="A4348" s="289" t="s">
        <v>3615</v>
      </c>
      <c r="B4348" s="290">
        <v>241975</v>
      </c>
      <c r="D4348" s="291" t="s">
        <v>9632</v>
      </c>
      <c r="E4348" s="292">
        <v>241975</v>
      </c>
    </row>
    <row r="4349" spans="1:5" ht="14.4" x14ac:dyDescent="0.55000000000000004">
      <c r="A4349" s="289" t="s">
        <v>5055</v>
      </c>
      <c r="B4349" s="290">
        <v>200000</v>
      </c>
      <c r="D4349" s="291" t="s">
        <v>9633</v>
      </c>
      <c r="E4349" s="292">
        <v>200000</v>
      </c>
    </row>
    <row r="4350" spans="1:5" ht="14.4" x14ac:dyDescent="0.55000000000000004">
      <c r="A4350" s="289" t="s">
        <v>3616</v>
      </c>
      <c r="B4350" s="290">
        <v>350000</v>
      </c>
      <c r="D4350" s="291" t="s">
        <v>9634</v>
      </c>
      <c r="E4350" s="292">
        <v>350000</v>
      </c>
    </row>
    <row r="4351" spans="1:5" ht="14.4" x14ac:dyDescent="0.55000000000000004">
      <c r="A4351" s="289" t="s">
        <v>3617</v>
      </c>
      <c r="B4351" s="290">
        <v>350000</v>
      </c>
      <c r="D4351" s="291" t="s">
        <v>9635</v>
      </c>
      <c r="E4351" s="292">
        <v>350000</v>
      </c>
    </row>
    <row r="4352" spans="1:5" ht="14.4" x14ac:dyDescent="0.55000000000000004">
      <c r="A4352" s="289" t="s">
        <v>4606</v>
      </c>
      <c r="B4352" s="290">
        <v>44435</v>
      </c>
      <c r="D4352" s="291" t="s">
        <v>11006</v>
      </c>
      <c r="E4352" s="292">
        <v>44435</v>
      </c>
    </row>
    <row r="4353" spans="1:5" ht="14.4" x14ac:dyDescent="0.55000000000000004">
      <c r="A4353" s="289" t="s">
        <v>12319</v>
      </c>
      <c r="B4353" s="290">
        <v>60729.97</v>
      </c>
      <c r="D4353" s="291" t="s">
        <v>12320</v>
      </c>
      <c r="E4353" s="292">
        <v>60729.97</v>
      </c>
    </row>
    <row r="4354" spans="1:5" ht="14.4" x14ac:dyDescent="0.55000000000000004">
      <c r="A4354" s="289" t="s">
        <v>4516</v>
      </c>
      <c r="B4354" s="290">
        <v>516041.88</v>
      </c>
      <c r="D4354" s="291" t="s">
        <v>11007</v>
      </c>
      <c r="E4354" s="292">
        <v>516041.88</v>
      </c>
    </row>
    <row r="4355" spans="1:5" ht="14.4" x14ac:dyDescent="0.55000000000000004">
      <c r="A4355" s="289" t="s">
        <v>4607</v>
      </c>
      <c r="B4355" s="290">
        <v>16708</v>
      </c>
      <c r="D4355" s="291" t="s">
        <v>11008</v>
      </c>
      <c r="E4355" s="292">
        <v>16708</v>
      </c>
    </row>
    <row r="4356" spans="1:5" ht="14.4" x14ac:dyDescent="0.55000000000000004">
      <c r="A4356" s="289" t="s">
        <v>4608</v>
      </c>
      <c r="B4356" s="290">
        <v>11199</v>
      </c>
      <c r="D4356" s="291" t="s">
        <v>11009</v>
      </c>
      <c r="E4356" s="292">
        <v>11199</v>
      </c>
    </row>
    <row r="4357" spans="1:5" ht="14.4" x14ac:dyDescent="0.55000000000000004">
      <c r="A4357" s="289" t="s">
        <v>3618</v>
      </c>
      <c r="B4357" s="290">
        <v>146418.95000000001</v>
      </c>
      <c r="D4357" s="291" t="s">
        <v>9636</v>
      </c>
      <c r="E4357" s="292">
        <v>146418.95000000001</v>
      </c>
    </row>
    <row r="4358" spans="1:5" ht="14.4" x14ac:dyDescent="0.55000000000000004">
      <c r="A4358" s="289" t="s">
        <v>4517</v>
      </c>
      <c r="B4358" s="290">
        <v>68827</v>
      </c>
      <c r="D4358" s="291" t="s">
        <v>11010</v>
      </c>
      <c r="E4358" s="292">
        <v>68827</v>
      </c>
    </row>
    <row r="4359" spans="1:5" ht="14.4" x14ac:dyDescent="0.55000000000000004">
      <c r="A4359" s="289" t="s">
        <v>4518</v>
      </c>
      <c r="B4359" s="290">
        <v>59044.35</v>
      </c>
      <c r="D4359" s="291" t="s">
        <v>11011</v>
      </c>
      <c r="E4359" s="292">
        <v>59044.35</v>
      </c>
    </row>
    <row r="4360" spans="1:5" ht="14.4" x14ac:dyDescent="0.55000000000000004">
      <c r="A4360" s="289" t="s">
        <v>4519</v>
      </c>
      <c r="B4360" s="290">
        <v>77049.710000000006</v>
      </c>
      <c r="D4360" s="291" t="s">
        <v>9637</v>
      </c>
      <c r="E4360" s="292">
        <v>77049.710000000006</v>
      </c>
    </row>
    <row r="4361" spans="1:5" ht="14.4" x14ac:dyDescent="0.55000000000000004">
      <c r="A4361" s="289" t="s">
        <v>4520</v>
      </c>
      <c r="B4361" s="290">
        <v>81793</v>
      </c>
      <c r="D4361" s="291" t="s">
        <v>11012</v>
      </c>
      <c r="E4361" s="292">
        <v>81793</v>
      </c>
    </row>
    <row r="4362" spans="1:5" ht="14.4" x14ac:dyDescent="0.55000000000000004">
      <c r="A4362" s="289" t="s">
        <v>4521</v>
      </c>
      <c r="B4362" s="290">
        <v>210750</v>
      </c>
      <c r="D4362" s="291" t="s">
        <v>9638</v>
      </c>
      <c r="E4362" s="292">
        <v>210750</v>
      </c>
    </row>
    <row r="4363" spans="1:5" ht="14.4" x14ac:dyDescent="0.55000000000000004">
      <c r="A4363" s="289" t="s">
        <v>4522</v>
      </c>
      <c r="B4363" s="290">
        <v>85935.15</v>
      </c>
      <c r="D4363" s="291" t="s">
        <v>11013</v>
      </c>
      <c r="E4363" s="292">
        <v>85935.15</v>
      </c>
    </row>
    <row r="4364" spans="1:5" ht="14.4" x14ac:dyDescent="0.55000000000000004">
      <c r="A4364" s="289" t="s">
        <v>4609</v>
      </c>
      <c r="B4364" s="290">
        <v>9666</v>
      </c>
      <c r="D4364" s="291" t="s">
        <v>11014</v>
      </c>
      <c r="E4364" s="292">
        <v>9666</v>
      </c>
    </row>
    <row r="4365" spans="1:5" ht="14.4" x14ac:dyDescent="0.55000000000000004">
      <c r="A4365" s="289" t="s">
        <v>4523</v>
      </c>
      <c r="B4365" s="290">
        <v>143126.99</v>
      </c>
      <c r="D4365" s="291" t="s">
        <v>11206</v>
      </c>
      <c r="E4365" s="292">
        <v>143126.99</v>
      </c>
    </row>
    <row r="4366" spans="1:5" ht="14.4" x14ac:dyDescent="0.55000000000000004">
      <c r="A4366" s="289" t="s">
        <v>4610</v>
      </c>
      <c r="B4366" s="290">
        <v>19320</v>
      </c>
      <c r="D4366" s="291" t="s">
        <v>11015</v>
      </c>
      <c r="E4366" s="292">
        <v>19320</v>
      </c>
    </row>
    <row r="4367" spans="1:5" ht="14.4" x14ac:dyDescent="0.55000000000000004">
      <c r="A4367" s="289" t="s">
        <v>4611</v>
      </c>
      <c r="B4367" s="290">
        <v>12807</v>
      </c>
      <c r="D4367" s="291" t="s">
        <v>11016</v>
      </c>
      <c r="E4367" s="292">
        <v>12807</v>
      </c>
    </row>
    <row r="4368" spans="1:5" ht="14.4" x14ac:dyDescent="0.55000000000000004">
      <c r="A4368" s="289" t="s">
        <v>4524</v>
      </c>
      <c r="B4368" s="290">
        <v>325357.48</v>
      </c>
      <c r="D4368" s="291" t="s">
        <v>9639</v>
      </c>
      <c r="E4368" s="292">
        <v>325357.48</v>
      </c>
    </row>
    <row r="4369" spans="1:5" ht="14.4" x14ac:dyDescent="0.55000000000000004">
      <c r="A4369" s="289" t="s">
        <v>4612</v>
      </c>
      <c r="B4369" s="290">
        <v>6300</v>
      </c>
      <c r="D4369" s="291" t="s">
        <v>11017</v>
      </c>
      <c r="E4369" s="292">
        <v>6300</v>
      </c>
    </row>
    <row r="4370" spans="1:5" ht="14.4" x14ac:dyDescent="0.55000000000000004">
      <c r="A4370" s="289" t="s">
        <v>4613</v>
      </c>
      <c r="B4370" s="290">
        <v>862.5</v>
      </c>
      <c r="D4370" s="291" t="s">
        <v>11018</v>
      </c>
      <c r="E4370" s="292">
        <v>862.5</v>
      </c>
    </row>
    <row r="4371" spans="1:5" ht="14.4" x14ac:dyDescent="0.55000000000000004">
      <c r="A4371" s="289" t="s">
        <v>4525</v>
      </c>
      <c r="B4371" s="290">
        <v>568185.43000000005</v>
      </c>
      <c r="D4371" s="291" t="s">
        <v>11019</v>
      </c>
      <c r="E4371" s="292">
        <v>568185.43000000005</v>
      </c>
    </row>
    <row r="4372" spans="1:5" ht="14.4" x14ac:dyDescent="0.55000000000000004">
      <c r="A4372" s="289" t="s">
        <v>4526</v>
      </c>
      <c r="B4372" s="290">
        <v>135626</v>
      </c>
      <c r="D4372" s="291" t="s">
        <v>11020</v>
      </c>
      <c r="E4372" s="292">
        <v>135626</v>
      </c>
    </row>
    <row r="4373" spans="1:5" ht="14.4" x14ac:dyDescent="0.55000000000000004">
      <c r="A4373" s="289" t="s">
        <v>4614</v>
      </c>
      <c r="B4373" s="290">
        <v>11405</v>
      </c>
      <c r="D4373" s="291" t="s">
        <v>11021</v>
      </c>
      <c r="E4373" s="292">
        <v>11405</v>
      </c>
    </row>
    <row r="4374" spans="1:5" ht="14.4" x14ac:dyDescent="0.55000000000000004">
      <c r="A4374" s="289" t="s">
        <v>3619</v>
      </c>
      <c r="B4374" s="290">
        <v>10272</v>
      </c>
      <c r="D4374" s="291" t="s">
        <v>9640</v>
      </c>
      <c r="E4374" s="292">
        <v>10272</v>
      </c>
    </row>
    <row r="4375" spans="1:5" ht="14.4" x14ac:dyDescent="0.55000000000000004">
      <c r="A4375" s="289" t="s">
        <v>4615</v>
      </c>
      <c r="B4375" s="290">
        <v>29967</v>
      </c>
      <c r="D4375" s="291" t="s">
        <v>11022</v>
      </c>
      <c r="E4375" s="292">
        <v>29967</v>
      </c>
    </row>
    <row r="4376" spans="1:5" ht="14.4" x14ac:dyDescent="0.55000000000000004">
      <c r="A4376" s="289" t="s">
        <v>3620</v>
      </c>
      <c r="B4376" s="290">
        <v>14649</v>
      </c>
      <c r="D4376" s="291" t="s">
        <v>9641</v>
      </c>
      <c r="E4376" s="292">
        <v>14649</v>
      </c>
    </row>
    <row r="4377" spans="1:5" ht="14.4" x14ac:dyDescent="0.55000000000000004">
      <c r="A4377" s="289" t="s">
        <v>4616</v>
      </c>
      <c r="B4377" s="290">
        <v>2880</v>
      </c>
      <c r="D4377" s="291" t="s">
        <v>11023</v>
      </c>
      <c r="E4377" s="292">
        <v>2880</v>
      </c>
    </row>
    <row r="4378" spans="1:5" ht="14.4" x14ac:dyDescent="0.55000000000000004">
      <c r="A4378" s="289" t="s">
        <v>4527</v>
      </c>
      <c r="B4378" s="290">
        <v>304159.75</v>
      </c>
      <c r="D4378" s="291" t="s">
        <v>11024</v>
      </c>
      <c r="E4378" s="292">
        <v>304159.75</v>
      </c>
    </row>
    <row r="4379" spans="1:5" ht="14.4" x14ac:dyDescent="0.55000000000000004">
      <c r="A4379" s="289" t="s">
        <v>4617</v>
      </c>
      <c r="B4379" s="290">
        <v>9666</v>
      </c>
      <c r="D4379" s="291" t="s">
        <v>11025</v>
      </c>
      <c r="E4379" s="292">
        <v>9666</v>
      </c>
    </row>
    <row r="4380" spans="1:5" ht="14.4" x14ac:dyDescent="0.55000000000000004">
      <c r="A4380" s="289" t="s">
        <v>3621</v>
      </c>
      <c r="B4380" s="290">
        <v>791763.63</v>
      </c>
      <c r="D4380" s="291" t="s">
        <v>9642</v>
      </c>
      <c r="E4380" s="292">
        <v>791763.63</v>
      </c>
    </row>
    <row r="4381" spans="1:5" ht="14.4" x14ac:dyDescent="0.55000000000000004">
      <c r="A4381" s="289" t="s">
        <v>5245</v>
      </c>
      <c r="B4381" s="290">
        <v>162744</v>
      </c>
      <c r="D4381" s="291" t="s">
        <v>11026</v>
      </c>
      <c r="E4381" s="292">
        <v>162744</v>
      </c>
    </row>
    <row r="4382" spans="1:5" ht="14.4" x14ac:dyDescent="0.55000000000000004">
      <c r="A4382" s="289" t="s">
        <v>4618</v>
      </c>
      <c r="B4382" s="290">
        <v>22552</v>
      </c>
      <c r="D4382" s="291" t="s">
        <v>11027</v>
      </c>
      <c r="E4382" s="292">
        <v>22552</v>
      </c>
    </row>
    <row r="4383" spans="1:5" ht="14.4" x14ac:dyDescent="0.55000000000000004">
      <c r="A4383" s="289" t="s">
        <v>4619</v>
      </c>
      <c r="B4383" s="290">
        <v>23196</v>
      </c>
      <c r="D4383" s="291" t="s">
        <v>11028</v>
      </c>
      <c r="E4383" s="292">
        <v>23196</v>
      </c>
    </row>
    <row r="4384" spans="1:5" ht="14.4" x14ac:dyDescent="0.55000000000000004">
      <c r="A4384" s="289" t="s">
        <v>4620</v>
      </c>
      <c r="B4384" s="290">
        <v>10324</v>
      </c>
      <c r="D4384" s="291" t="s">
        <v>11029</v>
      </c>
      <c r="E4384" s="292">
        <v>10324</v>
      </c>
    </row>
    <row r="4385" spans="1:5" ht="14.4" x14ac:dyDescent="0.55000000000000004">
      <c r="A4385" s="289" t="s">
        <v>4621</v>
      </c>
      <c r="B4385" s="290">
        <v>8704.0400000000009</v>
      </c>
      <c r="D4385" s="291" t="s">
        <v>11030</v>
      </c>
      <c r="E4385" s="292">
        <v>8704.0400000000009</v>
      </c>
    </row>
    <row r="4386" spans="1:5" ht="14.4" x14ac:dyDescent="0.55000000000000004">
      <c r="A4386" s="289" t="s">
        <v>4528</v>
      </c>
      <c r="B4386" s="290">
        <v>216211</v>
      </c>
      <c r="D4386" s="291" t="s">
        <v>11031</v>
      </c>
      <c r="E4386" s="292">
        <v>216211</v>
      </c>
    </row>
    <row r="4387" spans="1:5" ht="14.4" x14ac:dyDescent="0.55000000000000004">
      <c r="A4387" s="289" t="s">
        <v>4529</v>
      </c>
      <c r="B4387" s="290">
        <v>25400</v>
      </c>
      <c r="D4387" s="291" t="s">
        <v>11032</v>
      </c>
      <c r="E4387" s="292">
        <v>25400</v>
      </c>
    </row>
    <row r="4388" spans="1:5" ht="14.4" x14ac:dyDescent="0.55000000000000004">
      <c r="A4388" s="289" t="s">
        <v>4530</v>
      </c>
      <c r="B4388" s="290">
        <v>221481</v>
      </c>
      <c r="D4388" s="291" t="s">
        <v>11033</v>
      </c>
      <c r="E4388" s="292">
        <v>221481</v>
      </c>
    </row>
    <row r="4389" spans="1:5" ht="14.4" x14ac:dyDescent="0.55000000000000004">
      <c r="A4389" s="289" t="s">
        <v>4622</v>
      </c>
      <c r="B4389" s="290">
        <v>9666</v>
      </c>
      <c r="D4389" s="291" t="s">
        <v>11034</v>
      </c>
      <c r="E4389" s="292">
        <v>9666</v>
      </c>
    </row>
    <row r="4390" spans="1:5" ht="14.4" x14ac:dyDescent="0.55000000000000004">
      <c r="A4390" s="289" t="s">
        <v>4531</v>
      </c>
      <c r="B4390" s="290">
        <v>94087</v>
      </c>
      <c r="D4390" s="291" t="s">
        <v>11035</v>
      </c>
      <c r="E4390" s="292">
        <v>94087</v>
      </c>
    </row>
    <row r="4391" spans="1:5" ht="14.4" x14ac:dyDescent="0.55000000000000004">
      <c r="A4391" s="289" t="s">
        <v>4532</v>
      </c>
      <c r="B4391" s="290">
        <v>394937</v>
      </c>
      <c r="D4391" s="291" t="s">
        <v>11036</v>
      </c>
      <c r="E4391" s="292">
        <v>394937</v>
      </c>
    </row>
    <row r="4392" spans="1:5" ht="14.4" x14ac:dyDescent="0.55000000000000004">
      <c r="A4392" s="289" t="s">
        <v>4533</v>
      </c>
      <c r="B4392" s="290">
        <v>130095</v>
      </c>
      <c r="D4392" s="291" t="s">
        <v>11037</v>
      </c>
      <c r="E4392" s="292">
        <v>130095</v>
      </c>
    </row>
    <row r="4393" spans="1:5" ht="14.4" x14ac:dyDescent="0.55000000000000004">
      <c r="A4393" s="289" t="s">
        <v>3622</v>
      </c>
      <c r="B4393" s="290">
        <v>104903</v>
      </c>
      <c r="D4393" s="291" t="s">
        <v>9643</v>
      </c>
      <c r="E4393" s="292">
        <v>104903</v>
      </c>
    </row>
    <row r="4394" spans="1:5" ht="14.4" x14ac:dyDescent="0.55000000000000004">
      <c r="A4394" s="289" t="s">
        <v>4534</v>
      </c>
      <c r="B4394" s="290">
        <v>238813</v>
      </c>
      <c r="D4394" s="291" t="s">
        <v>11038</v>
      </c>
      <c r="E4394" s="292">
        <v>238813</v>
      </c>
    </row>
    <row r="4395" spans="1:5" ht="14.4" x14ac:dyDescent="0.55000000000000004">
      <c r="A4395" s="289" t="s">
        <v>4623</v>
      </c>
      <c r="B4395" s="290">
        <v>14726</v>
      </c>
      <c r="D4395" s="291" t="s">
        <v>11039</v>
      </c>
      <c r="E4395" s="292">
        <v>14726</v>
      </c>
    </row>
    <row r="4396" spans="1:5" ht="14.4" x14ac:dyDescent="0.55000000000000004">
      <c r="A4396" s="289" t="s">
        <v>4624</v>
      </c>
      <c r="B4396" s="290">
        <v>13207</v>
      </c>
      <c r="D4396" s="291" t="s">
        <v>11040</v>
      </c>
      <c r="E4396" s="292">
        <v>13207</v>
      </c>
    </row>
    <row r="4397" spans="1:5" ht="14.4" x14ac:dyDescent="0.55000000000000004">
      <c r="A4397" s="289" t="s">
        <v>4535</v>
      </c>
      <c r="B4397" s="290">
        <v>109068</v>
      </c>
      <c r="D4397" s="291" t="s">
        <v>11041</v>
      </c>
      <c r="E4397" s="292">
        <v>109068</v>
      </c>
    </row>
    <row r="4398" spans="1:5" ht="14.4" x14ac:dyDescent="0.55000000000000004">
      <c r="A4398" s="289" t="s">
        <v>4625</v>
      </c>
      <c r="B4398" s="290">
        <v>9666</v>
      </c>
      <c r="D4398" s="291" t="s">
        <v>11042</v>
      </c>
      <c r="E4398" s="292">
        <v>9666</v>
      </c>
    </row>
    <row r="4399" spans="1:5" ht="14.4" x14ac:dyDescent="0.55000000000000004">
      <c r="A4399" s="289" t="s">
        <v>4536</v>
      </c>
      <c r="B4399" s="290">
        <v>82465.98</v>
      </c>
      <c r="D4399" s="291" t="s">
        <v>11043</v>
      </c>
      <c r="E4399" s="292">
        <v>82465.98</v>
      </c>
    </row>
    <row r="4400" spans="1:5" ht="14.4" x14ac:dyDescent="0.55000000000000004">
      <c r="A4400" s="289" t="s">
        <v>4537</v>
      </c>
      <c r="B4400" s="290">
        <v>31405.03</v>
      </c>
      <c r="D4400" s="291" t="s">
        <v>11044</v>
      </c>
      <c r="E4400" s="292">
        <v>31405.03</v>
      </c>
    </row>
    <row r="4401" spans="1:5" ht="14.4" x14ac:dyDescent="0.55000000000000004">
      <c r="A4401" s="289" t="s">
        <v>4538</v>
      </c>
      <c r="B4401" s="290">
        <v>360430</v>
      </c>
      <c r="D4401" s="291" t="s">
        <v>11045</v>
      </c>
      <c r="E4401" s="292">
        <v>360430</v>
      </c>
    </row>
    <row r="4402" spans="1:5" ht="14.4" x14ac:dyDescent="0.55000000000000004">
      <c r="A4402" s="289" t="s">
        <v>3623</v>
      </c>
      <c r="B4402" s="290">
        <v>25306.99</v>
      </c>
      <c r="D4402" s="291" t="s">
        <v>9644</v>
      </c>
      <c r="E4402" s="292">
        <v>25306.99</v>
      </c>
    </row>
    <row r="4403" spans="1:5" ht="14.4" x14ac:dyDescent="0.55000000000000004">
      <c r="A4403" s="289" t="s">
        <v>4539</v>
      </c>
      <c r="B4403" s="290">
        <v>173953</v>
      </c>
      <c r="D4403" s="291" t="s">
        <v>11046</v>
      </c>
      <c r="E4403" s="292">
        <v>173953</v>
      </c>
    </row>
    <row r="4404" spans="1:5" ht="14.4" x14ac:dyDescent="0.55000000000000004">
      <c r="A4404" s="289" t="s">
        <v>4540</v>
      </c>
      <c r="B4404" s="290">
        <v>60812.11</v>
      </c>
      <c r="D4404" s="291" t="s">
        <v>11047</v>
      </c>
      <c r="E4404" s="292">
        <v>60812.11</v>
      </c>
    </row>
    <row r="4405" spans="1:5" ht="14.4" x14ac:dyDescent="0.55000000000000004">
      <c r="A4405" s="289" t="s">
        <v>4626</v>
      </c>
      <c r="B4405" s="290">
        <v>9666</v>
      </c>
      <c r="D4405" s="291" t="s">
        <v>11048</v>
      </c>
      <c r="E4405" s="292">
        <v>9666</v>
      </c>
    </row>
    <row r="4406" spans="1:5" ht="14.4" x14ac:dyDescent="0.55000000000000004">
      <c r="A4406" s="289" t="s">
        <v>4627</v>
      </c>
      <c r="B4406" s="290">
        <v>2812.5</v>
      </c>
      <c r="D4406" s="291" t="s">
        <v>11049</v>
      </c>
      <c r="E4406" s="292">
        <v>2812.5</v>
      </c>
    </row>
    <row r="4407" spans="1:5" ht="14.4" x14ac:dyDescent="0.55000000000000004">
      <c r="A4407" s="289" t="s">
        <v>4541</v>
      </c>
      <c r="B4407" s="290">
        <v>343265.94</v>
      </c>
      <c r="D4407" s="291" t="s">
        <v>9645</v>
      </c>
      <c r="E4407" s="292">
        <v>343265.94</v>
      </c>
    </row>
    <row r="4408" spans="1:5" ht="14.4" x14ac:dyDescent="0.55000000000000004">
      <c r="A4408" s="289" t="s">
        <v>4542</v>
      </c>
      <c r="B4408" s="290">
        <v>1162775.8400000001</v>
      </c>
      <c r="D4408" s="291" t="s">
        <v>11050</v>
      </c>
      <c r="E4408" s="292">
        <v>1162775.8400000001</v>
      </c>
    </row>
    <row r="4409" spans="1:5" ht="14.4" x14ac:dyDescent="0.55000000000000004">
      <c r="A4409" s="289" t="s">
        <v>65318</v>
      </c>
      <c r="B4409" s="290">
        <v>0</v>
      </c>
      <c r="D4409" s="291" t="s">
        <v>66011</v>
      </c>
      <c r="E4409" s="292">
        <v>0</v>
      </c>
    </row>
    <row r="4410" spans="1:5" ht="14.4" x14ac:dyDescent="0.55000000000000004">
      <c r="A4410" s="289" t="s">
        <v>4628</v>
      </c>
      <c r="B4410" s="290">
        <v>14314</v>
      </c>
      <c r="D4410" s="291" t="s">
        <v>11051</v>
      </c>
      <c r="E4410" s="292">
        <v>14314</v>
      </c>
    </row>
    <row r="4411" spans="1:5" ht="14.4" x14ac:dyDescent="0.55000000000000004">
      <c r="A4411" s="289" t="s">
        <v>4543</v>
      </c>
      <c r="B4411" s="290">
        <v>131237</v>
      </c>
      <c r="D4411" s="291" t="s">
        <v>11052</v>
      </c>
      <c r="E4411" s="292">
        <v>131237</v>
      </c>
    </row>
    <row r="4412" spans="1:5" ht="14.4" x14ac:dyDescent="0.55000000000000004">
      <c r="A4412" s="289" t="s">
        <v>4629</v>
      </c>
      <c r="B4412" s="290">
        <v>9666</v>
      </c>
      <c r="D4412" s="291" t="s">
        <v>11053</v>
      </c>
      <c r="E4412" s="292">
        <v>9666</v>
      </c>
    </row>
    <row r="4413" spans="1:5" ht="14.4" x14ac:dyDescent="0.55000000000000004">
      <c r="A4413" s="289" t="s">
        <v>4544</v>
      </c>
      <c r="B4413" s="290">
        <v>154480.67000000001</v>
      </c>
      <c r="D4413" s="291" t="s">
        <v>11054</v>
      </c>
      <c r="E4413" s="292">
        <v>154480.67000000001</v>
      </c>
    </row>
    <row r="4414" spans="1:5" ht="14.4" x14ac:dyDescent="0.55000000000000004">
      <c r="A4414" s="289" t="s">
        <v>3624</v>
      </c>
      <c r="B4414" s="290">
        <v>460482</v>
      </c>
      <c r="D4414" s="291" t="s">
        <v>9646</v>
      </c>
      <c r="E4414" s="292">
        <v>460482</v>
      </c>
    </row>
    <row r="4415" spans="1:5" ht="14.4" x14ac:dyDescent="0.55000000000000004">
      <c r="A4415" s="289" t="s">
        <v>4545</v>
      </c>
      <c r="B4415" s="290">
        <v>106465.59</v>
      </c>
      <c r="D4415" s="291" t="s">
        <v>9647</v>
      </c>
      <c r="E4415" s="292">
        <v>106465.59</v>
      </c>
    </row>
    <row r="4416" spans="1:5" ht="14.4" x14ac:dyDescent="0.55000000000000004">
      <c r="A4416" s="289" t="s">
        <v>4546</v>
      </c>
      <c r="B4416" s="290">
        <v>89810</v>
      </c>
      <c r="D4416" s="291" t="s">
        <v>9648</v>
      </c>
      <c r="E4416" s="292">
        <v>89810</v>
      </c>
    </row>
    <row r="4417" spans="1:5" ht="14.4" x14ac:dyDescent="0.55000000000000004">
      <c r="A4417" s="289" t="s">
        <v>65319</v>
      </c>
      <c r="B4417" s="290">
        <v>0</v>
      </c>
      <c r="D4417" s="291" t="s">
        <v>66012</v>
      </c>
      <c r="E4417" s="292">
        <v>0</v>
      </c>
    </row>
    <row r="4418" spans="1:5" ht="14.4" x14ac:dyDescent="0.55000000000000004">
      <c r="A4418" s="289" t="s">
        <v>4630</v>
      </c>
      <c r="B4418" s="290">
        <v>11405</v>
      </c>
      <c r="D4418" s="291" t="s">
        <v>11055</v>
      </c>
      <c r="E4418" s="292">
        <v>11405</v>
      </c>
    </row>
    <row r="4419" spans="1:5" ht="14.4" x14ac:dyDescent="0.55000000000000004">
      <c r="A4419" s="289" t="s">
        <v>3625</v>
      </c>
      <c r="B4419" s="290">
        <v>176000</v>
      </c>
      <c r="D4419" s="291" t="s">
        <v>9649</v>
      </c>
      <c r="E4419" s="292">
        <v>176000</v>
      </c>
    </row>
    <row r="4420" spans="1:5" ht="14.4" x14ac:dyDescent="0.55000000000000004">
      <c r="A4420" s="289" t="s">
        <v>4547</v>
      </c>
      <c r="B4420" s="290">
        <v>252271</v>
      </c>
      <c r="D4420" s="291" t="s">
        <v>11056</v>
      </c>
      <c r="E4420" s="292">
        <v>252271</v>
      </c>
    </row>
    <row r="4421" spans="1:5" ht="14.4" x14ac:dyDescent="0.55000000000000004">
      <c r="A4421" s="289" t="s">
        <v>4548</v>
      </c>
      <c r="B4421" s="290">
        <v>766236</v>
      </c>
      <c r="D4421" s="291" t="s">
        <v>11057</v>
      </c>
      <c r="E4421" s="292">
        <v>766236</v>
      </c>
    </row>
    <row r="4422" spans="1:5" ht="14.4" x14ac:dyDescent="0.55000000000000004">
      <c r="A4422" s="289" t="s">
        <v>4631</v>
      </c>
      <c r="B4422" s="290">
        <v>16476</v>
      </c>
      <c r="D4422" s="291" t="s">
        <v>11058</v>
      </c>
      <c r="E4422" s="292">
        <v>16476</v>
      </c>
    </row>
    <row r="4423" spans="1:5" ht="14.4" x14ac:dyDescent="0.55000000000000004">
      <c r="A4423" s="289" t="s">
        <v>4632</v>
      </c>
      <c r="B4423" s="290">
        <v>12023</v>
      </c>
      <c r="D4423" s="291" t="s">
        <v>11059</v>
      </c>
      <c r="E4423" s="292">
        <v>12023</v>
      </c>
    </row>
    <row r="4424" spans="1:5" ht="14.4" x14ac:dyDescent="0.55000000000000004">
      <c r="A4424" s="289" t="s">
        <v>4633</v>
      </c>
      <c r="B4424" s="290">
        <v>9666</v>
      </c>
      <c r="D4424" s="291" t="s">
        <v>11060</v>
      </c>
      <c r="E4424" s="292">
        <v>9666</v>
      </c>
    </row>
    <row r="4425" spans="1:5" ht="14.4" x14ac:dyDescent="0.55000000000000004">
      <c r="A4425" s="289" t="s">
        <v>4634</v>
      </c>
      <c r="B4425" s="290">
        <v>12898</v>
      </c>
      <c r="D4425" s="291" t="s">
        <v>11061</v>
      </c>
      <c r="E4425" s="292">
        <v>12898</v>
      </c>
    </row>
    <row r="4426" spans="1:5" ht="14.4" x14ac:dyDescent="0.55000000000000004">
      <c r="A4426" s="289" t="s">
        <v>65320</v>
      </c>
      <c r="B4426" s="290">
        <v>0</v>
      </c>
      <c r="D4426" s="291" t="s">
        <v>66013</v>
      </c>
      <c r="E4426" s="292">
        <v>0</v>
      </c>
    </row>
    <row r="4427" spans="1:5" ht="14.4" x14ac:dyDescent="0.55000000000000004">
      <c r="A4427" s="289" t="s">
        <v>4635</v>
      </c>
      <c r="B4427" s="290">
        <v>11444.52</v>
      </c>
      <c r="D4427" s="291" t="s">
        <v>11062</v>
      </c>
      <c r="E4427" s="292">
        <v>11444.52</v>
      </c>
    </row>
    <row r="4428" spans="1:5" ht="14.4" x14ac:dyDescent="0.55000000000000004">
      <c r="A4428" s="289" t="s">
        <v>4636</v>
      </c>
      <c r="B4428" s="290">
        <v>34806</v>
      </c>
      <c r="D4428" s="291" t="s">
        <v>11063</v>
      </c>
      <c r="E4428" s="292">
        <v>34806</v>
      </c>
    </row>
    <row r="4429" spans="1:5" ht="14.4" x14ac:dyDescent="0.55000000000000004">
      <c r="A4429" s="289" t="s">
        <v>4637</v>
      </c>
      <c r="B4429" s="290">
        <v>9666</v>
      </c>
      <c r="D4429" s="291" t="s">
        <v>11064</v>
      </c>
      <c r="E4429" s="292">
        <v>9666</v>
      </c>
    </row>
    <row r="4430" spans="1:5" ht="14.4" x14ac:dyDescent="0.55000000000000004">
      <c r="A4430" s="289" t="s">
        <v>4638</v>
      </c>
      <c r="B4430" s="290">
        <v>14520</v>
      </c>
      <c r="D4430" s="291" t="s">
        <v>11065</v>
      </c>
      <c r="E4430" s="292">
        <v>14520</v>
      </c>
    </row>
    <row r="4431" spans="1:5" ht="14.4" x14ac:dyDescent="0.55000000000000004">
      <c r="A4431" s="289" t="s">
        <v>12309</v>
      </c>
      <c r="B4431" s="290">
        <v>1092.5</v>
      </c>
      <c r="D4431" s="291" t="s">
        <v>12065</v>
      </c>
      <c r="E4431" s="292">
        <v>1092.5</v>
      </c>
    </row>
    <row r="4432" spans="1:5" ht="14.4" x14ac:dyDescent="0.55000000000000004">
      <c r="A4432" s="289" t="s">
        <v>4639</v>
      </c>
      <c r="B4432" s="290">
        <v>9666</v>
      </c>
      <c r="D4432" s="291" t="s">
        <v>11066</v>
      </c>
      <c r="E4432" s="292">
        <v>9666</v>
      </c>
    </row>
    <row r="4433" spans="1:5" ht="14.4" x14ac:dyDescent="0.55000000000000004">
      <c r="A4433" s="289" t="s">
        <v>12310</v>
      </c>
      <c r="B4433" s="290">
        <v>18073</v>
      </c>
      <c r="D4433" s="291" t="s">
        <v>12064</v>
      </c>
      <c r="E4433" s="292">
        <v>18073</v>
      </c>
    </row>
    <row r="4434" spans="1:5" ht="14.4" x14ac:dyDescent="0.55000000000000004">
      <c r="A4434" s="289" t="s">
        <v>65321</v>
      </c>
      <c r="B4434" s="290">
        <v>0</v>
      </c>
      <c r="D4434" s="291" t="s">
        <v>66014</v>
      </c>
      <c r="E4434" s="292">
        <v>0</v>
      </c>
    </row>
    <row r="4435" spans="1:5" ht="14.4" x14ac:dyDescent="0.55000000000000004">
      <c r="A4435" s="289" t="s">
        <v>4640</v>
      </c>
      <c r="B4435" s="290">
        <v>9666</v>
      </c>
      <c r="D4435" s="291" t="s">
        <v>9650</v>
      </c>
      <c r="E4435" s="292">
        <v>9666</v>
      </c>
    </row>
    <row r="4436" spans="1:5" ht="14.4" x14ac:dyDescent="0.55000000000000004">
      <c r="A4436" s="289" t="s">
        <v>4549</v>
      </c>
      <c r="B4436" s="290">
        <v>165800</v>
      </c>
      <c r="D4436" s="291" t="s">
        <v>11067</v>
      </c>
      <c r="E4436" s="292">
        <v>165800</v>
      </c>
    </row>
    <row r="4437" spans="1:5" ht="14.4" x14ac:dyDescent="0.55000000000000004">
      <c r="A4437" s="289" t="s">
        <v>4641</v>
      </c>
      <c r="B4437" s="290">
        <v>24766</v>
      </c>
      <c r="D4437" s="291" t="s">
        <v>11068</v>
      </c>
      <c r="E4437" s="292">
        <v>24766</v>
      </c>
    </row>
    <row r="4438" spans="1:5" ht="14.4" x14ac:dyDescent="0.55000000000000004">
      <c r="A4438" s="289" t="s">
        <v>3626</v>
      </c>
      <c r="B4438" s="290">
        <v>1248046.97</v>
      </c>
      <c r="D4438" s="291" t="s">
        <v>9651</v>
      </c>
      <c r="E4438" s="292">
        <v>1248046.97</v>
      </c>
    </row>
    <row r="4439" spans="1:5" ht="14.4" x14ac:dyDescent="0.55000000000000004">
      <c r="A4439" s="289" t="s">
        <v>4642</v>
      </c>
      <c r="B4439" s="290">
        <v>14546</v>
      </c>
      <c r="D4439" s="291" t="s">
        <v>11069</v>
      </c>
      <c r="E4439" s="292">
        <v>14546</v>
      </c>
    </row>
    <row r="4440" spans="1:5" ht="14.4" x14ac:dyDescent="0.55000000000000004">
      <c r="A4440" s="289" t="s">
        <v>4643</v>
      </c>
      <c r="B4440" s="290">
        <v>9666</v>
      </c>
      <c r="D4440" s="291" t="s">
        <v>11070</v>
      </c>
      <c r="E4440" s="292">
        <v>9666</v>
      </c>
    </row>
    <row r="4441" spans="1:5" ht="14.4" x14ac:dyDescent="0.55000000000000004">
      <c r="A4441" s="289" t="s">
        <v>65322</v>
      </c>
      <c r="B4441" s="290">
        <v>0</v>
      </c>
      <c r="D4441" s="291" t="s">
        <v>66015</v>
      </c>
      <c r="E4441" s="292">
        <v>0</v>
      </c>
    </row>
    <row r="4442" spans="1:5" ht="14.4" x14ac:dyDescent="0.55000000000000004">
      <c r="A4442" s="289" t="s">
        <v>4644</v>
      </c>
      <c r="B4442" s="290">
        <v>13413</v>
      </c>
      <c r="D4442" s="291" t="s">
        <v>11071</v>
      </c>
      <c r="E4442" s="292">
        <v>13413</v>
      </c>
    </row>
    <row r="4443" spans="1:5" ht="14.4" x14ac:dyDescent="0.55000000000000004">
      <c r="A4443" s="289" t="s">
        <v>4645</v>
      </c>
      <c r="B4443" s="290">
        <v>24045</v>
      </c>
      <c r="D4443" s="291" t="s">
        <v>11072</v>
      </c>
      <c r="E4443" s="292">
        <v>24045</v>
      </c>
    </row>
    <row r="4444" spans="1:5" ht="14.4" x14ac:dyDescent="0.55000000000000004">
      <c r="A4444" s="289" t="s">
        <v>4749</v>
      </c>
      <c r="B4444" s="290">
        <v>56218.02</v>
      </c>
      <c r="D4444" s="291" t="s">
        <v>11073</v>
      </c>
      <c r="E4444" s="292">
        <v>56218.02</v>
      </c>
    </row>
    <row r="4445" spans="1:5" ht="14.4" x14ac:dyDescent="0.55000000000000004">
      <c r="A4445" s="289" t="s">
        <v>4550</v>
      </c>
      <c r="B4445" s="290">
        <v>221794</v>
      </c>
      <c r="D4445" s="291" t="s">
        <v>9652</v>
      </c>
      <c r="E4445" s="292">
        <v>221794</v>
      </c>
    </row>
    <row r="4446" spans="1:5" ht="14.4" x14ac:dyDescent="0.55000000000000004">
      <c r="A4446" s="289" t="s">
        <v>4551</v>
      </c>
      <c r="B4446" s="290">
        <v>736274</v>
      </c>
      <c r="D4446" s="291" t="s">
        <v>9653</v>
      </c>
      <c r="E4446" s="292">
        <v>736274</v>
      </c>
    </row>
    <row r="4447" spans="1:5" ht="14.4" x14ac:dyDescent="0.55000000000000004">
      <c r="A4447" s="289" t="s">
        <v>4646</v>
      </c>
      <c r="B4447" s="290">
        <v>29775</v>
      </c>
      <c r="D4447" s="291" t="s">
        <v>11074</v>
      </c>
      <c r="E4447" s="292">
        <v>29775</v>
      </c>
    </row>
    <row r="4448" spans="1:5" ht="14.4" x14ac:dyDescent="0.55000000000000004">
      <c r="A4448" s="289" t="s">
        <v>4647</v>
      </c>
      <c r="B4448" s="290">
        <v>39930</v>
      </c>
      <c r="D4448" s="291" t="s">
        <v>11075</v>
      </c>
      <c r="E4448" s="292">
        <v>39930</v>
      </c>
    </row>
    <row r="4449" spans="1:5" ht="14.4" x14ac:dyDescent="0.55000000000000004">
      <c r="A4449" s="289" t="s">
        <v>4648</v>
      </c>
      <c r="B4449" s="290">
        <v>9666</v>
      </c>
      <c r="D4449" s="291" t="s">
        <v>11076</v>
      </c>
      <c r="E4449" s="292">
        <v>9666</v>
      </c>
    </row>
    <row r="4450" spans="1:5" ht="14.4" x14ac:dyDescent="0.55000000000000004">
      <c r="A4450" s="289" t="s">
        <v>4649</v>
      </c>
      <c r="B4450" s="290">
        <v>9666</v>
      </c>
      <c r="D4450" s="291" t="s">
        <v>11077</v>
      </c>
      <c r="E4450" s="292">
        <v>9666</v>
      </c>
    </row>
    <row r="4451" spans="1:5" ht="14.4" x14ac:dyDescent="0.55000000000000004">
      <c r="A4451" s="289" t="s">
        <v>4552</v>
      </c>
      <c r="B4451" s="290">
        <v>76867</v>
      </c>
      <c r="D4451" s="291" t="s">
        <v>9654</v>
      </c>
      <c r="E4451" s="292">
        <v>76867</v>
      </c>
    </row>
    <row r="4452" spans="1:5" ht="14.4" x14ac:dyDescent="0.55000000000000004">
      <c r="A4452" s="289" t="s">
        <v>3627</v>
      </c>
      <c r="B4452" s="290">
        <v>22893.88</v>
      </c>
      <c r="D4452" s="291" t="s">
        <v>9655</v>
      </c>
      <c r="E4452" s="292">
        <v>22893.88</v>
      </c>
    </row>
    <row r="4453" spans="1:5" ht="14.4" x14ac:dyDescent="0.55000000000000004">
      <c r="A4453" s="289" t="s">
        <v>4553</v>
      </c>
      <c r="B4453" s="290">
        <v>203947</v>
      </c>
      <c r="D4453" s="291" t="s">
        <v>9656</v>
      </c>
      <c r="E4453" s="292">
        <v>203947</v>
      </c>
    </row>
    <row r="4454" spans="1:5" ht="14.4" x14ac:dyDescent="0.55000000000000004">
      <c r="A4454" s="289" t="s">
        <v>4650</v>
      </c>
      <c r="B4454" s="290">
        <v>13078</v>
      </c>
      <c r="D4454" s="291" t="s">
        <v>11078</v>
      </c>
      <c r="E4454" s="292">
        <v>13078</v>
      </c>
    </row>
    <row r="4455" spans="1:5" ht="14.4" x14ac:dyDescent="0.55000000000000004">
      <c r="A4455" s="289" t="s">
        <v>4554</v>
      </c>
      <c r="B4455" s="290">
        <v>107410</v>
      </c>
      <c r="D4455" s="291" t="s">
        <v>9657</v>
      </c>
      <c r="E4455" s="292">
        <v>107410</v>
      </c>
    </row>
    <row r="4456" spans="1:5" ht="14.4" x14ac:dyDescent="0.55000000000000004">
      <c r="A4456" s="289" t="s">
        <v>4555</v>
      </c>
      <c r="B4456" s="290">
        <v>1645793.53</v>
      </c>
      <c r="D4456" s="291" t="s">
        <v>11079</v>
      </c>
      <c r="E4456" s="292">
        <v>1645793.53</v>
      </c>
    </row>
    <row r="4457" spans="1:5" ht="14.4" x14ac:dyDescent="0.55000000000000004">
      <c r="A4457" s="289" t="s">
        <v>65323</v>
      </c>
      <c r="B4457" s="290">
        <v>0</v>
      </c>
      <c r="D4457" s="291" t="s">
        <v>66016</v>
      </c>
      <c r="E4457" s="292">
        <v>0</v>
      </c>
    </row>
    <row r="4458" spans="1:5" ht="14.4" x14ac:dyDescent="0.55000000000000004">
      <c r="A4458" s="289" t="s">
        <v>4651</v>
      </c>
      <c r="B4458" s="290">
        <v>9666</v>
      </c>
      <c r="D4458" s="291" t="s">
        <v>11080</v>
      </c>
      <c r="E4458" s="292">
        <v>9666</v>
      </c>
    </row>
    <row r="4459" spans="1:5" ht="14.4" x14ac:dyDescent="0.55000000000000004">
      <c r="A4459" s="289" t="s">
        <v>4652</v>
      </c>
      <c r="B4459" s="290">
        <v>16685.25</v>
      </c>
      <c r="D4459" s="291" t="s">
        <v>11081</v>
      </c>
      <c r="E4459" s="292">
        <v>16685.25</v>
      </c>
    </row>
    <row r="4460" spans="1:5" ht="14.4" x14ac:dyDescent="0.55000000000000004">
      <c r="A4460" s="289" t="s">
        <v>65324</v>
      </c>
      <c r="B4460" s="290">
        <v>0</v>
      </c>
      <c r="D4460" s="291" t="s">
        <v>66017</v>
      </c>
      <c r="E4460" s="292">
        <v>0</v>
      </c>
    </row>
    <row r="4461" spans="1:5" ht="14.4" x14ac:dyDescent="0.55000000000000004">
      <c r="A4461" s="289" t="s">
        <v>65325</v>
      </c>
      <c r="B4461" s="290">
        <v>0</v>
      </c>
      <c r="D4461" s="291" t="s">
        <v>66018</v>
      </c>
      <c r="E4461" s="292">
        <v>0</v>
      </c>
    </row>
    <row r="4462" spans="1:5" ht="14.4" x14ac:dyDescent="0.55000000000000004">
      <c r="A4462" s="289" t="s">
        <v>4653</v>
      </c>
      <c r="B4462" s="290">
        <v>19875</v>
      </c>
      <c r="D4462" s="291" t="s">
        <v>11082</v>
      </c>
      <c r="E4462" s="292">
        <v>19875</v>
      </c>
    </row>
    <row r="4463" spans="1:5" ht="14.4" x14ac:dyDescent="0.55000000000000004">
      <c r="A4463" s="289" t="s">
        <v>65326</v>
      </c>
      <c r="B4463" s="290">
        <v>0</v>
      </c>
      <c r="D4463" s="291" t="s">
        <v>66019</v>
      </c>
      <c r="E4463" s="292">
        <v>0</v>
      </c>
    </row>
    <row r="4464" spans="1:5" ht="14.4" x14ac:dyDescent="0.55000000000000004">
      <c r="A4464" s="289" t="s">
        <v>4654</v>
      </c>
      <c r="B4464" s="290">
        <v>11173</v>
      </c>
      <c r="D4464" s="291" t="s">
        <v>11083</v>
      </c>
      <c r="E4464" s="292">
        <v>11173</v>
      </c>
    </row>
    <row r="4465" spans="1:5" ht="14.4" x14ac:dyDescent="0.55000000000000004">
      <c r="A4465" s="289" t="s">
        <v>65327</v>
      </c>
      <c r="B4465" s="290">
        <v>0</v>
      </c>
      <c r="D4465" s="291" t="s">
        <v>66020</v>
      </c>
      <c r="E4465" s="292">
        <v>0</v>
      </c>
    </row>
    <row r="4466" spans="1:5" ht="14.4" x14ac:dyDescent="0.55000000000000004">
      <c r="A4466" s="289" t="s">
        <v>4655</v>
      </c>
      <c r="B4466" s="290">
        <v>9666</v>
      </c>
      <c r="D4466" s="291" t="s">
        <v>11084</v>
      </c>
      <c r="E4466" s="292">
        <v>9666</v>
      </c>
    </row>
    <row r="4467" spans="1:5" ht="14.4" x14ac:dyDescent="0.55000000000000004">
      <c r="A4467" s="289" t="s">
        <v>12311</v>
      </c>
      <c r="B4467" s="290">
        <v>9666</v>
      </c>
      <c r="D4467" s="291" t="s">
        <v>12063</v>
      </c>
      <c r="E4467" s="292">
        <v>9666</v>
      </c>
    </row>
    <row r="4468" spans="1:5" ht="14.4" x14ac:dyDescent="0.55000000000000004">
      <c r="A4468" s="289" t="s">
        <v>4556</v>
      </c>
      <c r="B4468" s="290">
        <v>91467</v>
      </c>
      <c r="D4468" s="291" t="s">
        <v>11085</v>
      </c>
      <c r="E4468" s="292">
        <v>91467</v>
      </c>
    </row>
    <row r="4469" spans="1:5" ht="14.4" x14ac:dyDescent="0.55000000000000004">
      <c r="A4469" s="289" t="s">
        <v>4557</v>
      </c>
      <c r="B4469" s="290">
        <v>101528.87</v>
      </c>
      <c r="D4469" s="291" t="s">
        <v>11086</v>
      </c>
      <c r="E4469" s="292">
        <v>101528.87</v>
      </c>
    </row>
    <row r="4470" spans="1:5" ht="14.4" x14ac:dyDescent="0.55000000000000004">
      <c r="A4470" s="289" t="s">
        <v>4558</v>
      </c>
      <c r="B4470" s="290">
        <v>56465.27</v>
      </c>
      <c r="D4470" s="291" t="s">
        <v>9658</v>
      </c>
      <c r="E4470" s="292">
        <v>56465.27</v>
      </c>
    </row>
    <row r="4471" spans="1:5" ht="14.4" x14ac:dyDescent="0.55000000000000004">
      <c r="A4471" s="289" t="s">
        <v>65328</v>
      </c>
      <c r="B4471" s="290">
        <v>0</v>
      </c>
      <c r="D4471" s="291" t="s">
        <v>66021</v>
      </c>
      <c r="E4471" s="292">
        <v>0</v>
      </c>
    </row>
    <row r="4472" spans="1:5" ht="14.4" x14ac:dyDescent="0.55000000000000004">
      <c r="A4472" s="289" t="s">
        <v>4559</v>
      </c>
      <c r="B4472" s="290">
        <v>498236</v>
      </c>
      <c r="D4472" s="291" t="s">
        <v>11087</v>
      </c>
      <c r="E4472" s="292">
        <v>498236</v>
      </c>
    </row>
    <row r="4473" spans="1:5" ht="14.4" x14ac:dyDescent="0.55000000000000004">
      <c r="A4473" s="289" t="s">
        <v>65329</v>
      </c>
      <c r="B4473" s="290">
        <v>0</v>
      </c>
      <c r="D4473" s="291" t="s">
        <v>66022</v>
      </c>
      <c r="E4473" s="292">
        <v>0</v>
      </c>
    </row>
    <row r="4474" spans="1:5" ht="14.4" x14ac:dyDescent="0.55000000000000004">
      <c r="A4474" s="289" t="s">
        <v>65330</v>
      </c>
      <c r="B4474" s="290">
        <v>0</v>
      </c>
      <c r="D4474" s="291" t="s">
        <v>66023</v>
      </c>
      <c r="E4474" s="292">
        <v>0</v>
      </c>
    </row>
    <row r="4475" spans="1:5" ht="14.4" x14ac:dyDescent="0.55000000000000004">
      <c r="A4475" s="289" t="s">
        <v>4560</v>
      </c>
      <c r="B4475" s="290">
        <v>198773.72</v>
      </c>
      <c r="D4475" s="291" t="s">
        <v>11088</v>
      </c>
      <c r="E4475" s="292">
        <v>198773.72</v>
      </c>
    </row>
    <row r="4476" spans="1:5" ht="14.4" x14ac:dyDescent="0.55000000000000004">
      <c r="A4476" s="289" t="s">
        <v>65331</v>
      </c>
      <c r="B4476" s="290">
        <v>0</v>
      </c>
      <c r="D4476" s="291" t="s">
        <v>66024</v>
      </c>
      <c r="E4476" s="292">
        <v>0</v>
      </c>
    </row>
    <row r="4477" spans="1:5" ht="14.4" x14ac:dyDescent="0.55000000000000004">
      <c r="A4477" s="289" t="s">
        <v>4561</v>
      </c>
      <c r="B4477" s="290">
        <v>331887.82</v>
      </c>
      <c r="D4477" s="291" t="s">
        <v>9659</v>
      </c>
      <c r="E4477" s="292">
        <v>331887.82</v>
      </c>
    </row>
    <row r="4478" spans="1:5" ht="14.4" x14ac:dyDescent="0.55000000000000004">
      <c r="A4478" s="289" t="s">
        <v>4656</v>
      </c>
      <c r="B4478" s="290">
        <v>9666</v>
      </c>
      <c r="D4478" s="291" t="s">
        <v>11089</v>
      </c>
      <c r="E4478" s="292">
        <v>9666</v>
      </c>
    </row>
    <row r="4479" spans="1:5" ht="14.4" x14ac:dyDescent="0.55000000000000004">
      <c r="A4479" s="289" t="s">
        <v>4657</v>
      </c>
      <c r="B4479" s="290">
        <v>9666</v>
      </c>
      <c r="D4479" s="291" t="s">
        <v>9660</v>
      </c>
      <c r="E4479" s="292">
        <v>9666</v>
      </c>
    </row>
    <row r="4480" spans="1:5" ht="14.4" x14ac:dyDescent="0.55000000000000004">
      <c r="A4480" s="289" t="s">
        <v>4562</v>
      </c>
      <c r="B4480" s="290">
        <v>99999</v>
      </c>
      <c r="D4480" s="291" t="s">
        <v>11090</v>
      </c>
      <c r="E4480" s="292">
        <v>99999</v>
      </c>
    </row>
    <row r="4481" spans="1:5" ht="14.4" x14ac:dyDescent="0.55000000000000004">
      <c r="A4481" s="289" t="s">
        <v>4563</v>
      </c>
      <c r="B4481" s="290">
        <v>241633.63</v>
      </c>
      <c r="D4481" s="291" t="s">
        <v>11091</v>
      </c>
      <c r="E4481" s="292">
        <v>241633.63</v>
      </c>
    </row>
    <row r="4482" spans="1:5" ht="14.4" x14ac:dyDescent="0.55000000000000004">
      <c r="A4482" s="289" t="s">
        <v>4564</v>
      </c>
      <c r="B4482" s="290">
        <v>51897.8</v>
      </c>
      <c r="D4482" s="291" t="s">
        <v>11092</v>
      </c>
      <c r="E4482" s="292">
        <v>51897.8</v>
      </c>
    </row>
    <row r="4483" spans="1:5" ht="14.4" x14ac:dyDescent="0.55000000000000004">
      <c r="A4483" s="289" t="s">
        <v>4565</v>
      </c>
      <c r="B4483" s="290">
        <v>492862</v>
      </c>
      <c r="D4483" s="291" t="s">
        <v>11093</v>
      </c>
      <c r="E4483" s="292">
        <v>492862</v>
      </c>
    </row>
    <row r="4484" spans="1:5" ht="14.4" x14ac:dyDescent="0.55000000000000004">
      <c r="A4484" s="289" t="s">
        <v>4566</v>
      </c>
      <c r="B4484" s="290">
        <v>111678.48</v>
      </c>
      <c r="D4484" s="291" t="s">
        <v>11094</v>
      </c>
      <c r="E4484" s="292">
        <v>111678.48</v>
      </c>
    </row>
    <row r="4485" spans="1:5" ht="14.4" x14ac:dyDescent="0.55000000000000004">
      <c r="A4485" s="289" t="s">
        <v>4658</v>
      </c>
      <c r="B4485" s="290">
        <v>15035</v>
      </c>
      <c r="D4485" s="291" t="s">
        <v>11095</v>
      </c>
      <c r="E4485" s="292">
        <v>15035</v>
      </c>
    </row>
    <row r="4486" spans="1:5" ht="14.4" x14ac:dyDescent="0.55000000000000004">
      <c r="A4486" s="289" t="s">
        <v>4659</v>
      </c>
      <c r="B4486" s="290">
        <v>13363</v>
      </c>
      <c r="D4486" s="291" t="s">
        <v>11212</v>
      </c>
      <c r="E4486" s="292">
        <v>13363</v>
      </c>
    </row>
    <row r="4487" spans="1:5" ht="14.4" x14ac:dyDescent="0.55000000000000004">
      <c r="A4487" s="289" t="s">
        <v>4660</v>
      </c>
      <c r="B4487" s="290">
        <v>48245</v>
      </c>
      <c r="D4487" s="291" t="s">
        <v>11096</v>
      </c>
      <c r="E4487" s="292">
        <v>48245</v>
      </c>
    </row>
    <row r="4488" spans="1:5" ht="14.4" x14ac:dyDescent="0.55000000000000004">
      <c r="A4488" s="289" t="s">
        <v>4661</v>
      </c>
      <c r="B4488" s="290">
        <v>40264</v>
      </c>
      <c r="D4488" s="291" t="s">
        <v>9661</v>
      </c>
      <c r="E4488" s="292">
        <v>40264</v>
      </c>
    </row>
    <row r="4489" spans="1:5" ht="14.4" x14ac:dyDescent="0.55000000000000004">
      <c r="A4489" s="289" t="s">
        <v>4662</v>
      </c>
      <c r="B4489" s="290">
        <v>16940</v>
      </c>
      <c r="D4489" s="291" t="s">
        <v>11097</v>
      </c>
      <c r="E4489" s="292">
        <v>16940</v>
      </c>
    </row>
    <row r="4490" spans="1:5" ht="14.4" x14ac:dyDescent="0.55000000000000004">
      <c r="A4490" s="289" t="s">
        <v>4567</v>
      </c>
      <c r="B4490" s="290">
        <v>119615</v>
      </c>
      <c r="D4490" s="291" t="s">
        <v>11098</v>
      </c>
      <c r="E4490" s="292">
        <v>119615</v>
      </c>
    </row>
    <row r="4491" spans="1:5" ht="14.4" x14ac:dyDescent="0.55000000000000004">
      <c r="A4491" s="289" t="s">
        <v>4663</v>
      </c>
      <c r="B4491" s="290">
        <v>9666</v>
      </c>
      <c r="D4491" s="291" t="s">
        <v>11099</v>
      </c>
      <c r="E4491" s="292">
        <v>9666</v>
      </c>
    </row>
    <row r="4492" spans="1:5" ht="14.4" x14ac:dyDescent="0.55000000000000004">
      <c r="A4492" s="289" t="s">
        <v>4568</v>
      </c>
      <c r="B4492" s="290">
        <v>873083.21</v>
      </c>
      <c r="D4492" s="291" t="s">
        <v>11100</v>
      </c>
      <c r="E4492" s="292">
        <v>873083.21</v>
      </c>
    </row>
    <row r="4493" spans="1:5" ht="14.4" x14ac:dyDescent="0.55000000000000004">
      <c r="A4493" s="289" t="s">
        <v>4664</v>
      </c>
      <c r="B4493" s="290">
        <v>24251</v>
      </c>
      <c r="D4493" s="291" t="s">
        <v>11101</v>
      </c>
      <c r="E4493" s="292">
        <v>24251</v>
      </c>
    </row>
    <row r="4494" spans="1:5" ht="14.4" x14ac:dyDescent="0.55000000000000004">
      <c r="A4494" s="289" t="s">
        <v>4665</v>
      </c>
      <c r="B4494" s="290">
        <v>4624.8</v>
      </c>
      <c r="D4494" s="291" t="s">
        <v>11102</v>
      </c>
      <c r="E4494" s="292">
        <v>4624.8</v>
      </c>
    </row>
    <row r="4495" spans="1:5" ht="14.4" x14ac:dyDescent="0.55000000000000004">
      <c r="A4495" s="289" t="s">
        <v>3628</v>
      </c>
      <c r="B4495" s="290">
        <v>62602</v>
      </c>
      <c r="D4495" s="291" t="s">
        <v>9662</v>
      </c>
      <c r="E4495" s="292">
        <v>62602</v>
      </c>
    </row>
    <row r="4496" spans="1:5" ht="14.4" x14ac:dyDescent="0.55000000000000004">
      <c r="A4496" s="289" t="s">
        <v>4569</v>
      </c>
      <c r="B4496" s="290">
        <v>259638</v>
      </c>
      <c r="D4496" s="291" t="s">
        <v>11103</v>
      </c>
      <c r="E4496" s="292">
        <v>259638</v>
      </c>
    </row>
    <row r="4497" spans="1:5" ht="14.4" x14ac:dyDescent="0.55000000000000004">
      <c r="A4497" s="289" t="s">
        <v>4666</v>
      </c>
      <c r="B4497" s="290">
        <v>9666</v>
      </c>
      <c r="D4497" s="291" t="s">
        <v>9663</v>
      </c>
      <c r="E4497" s="292">
        <v>9666</v>
      </c>
    </row>
    <row r="4498" spans="1:5" ht="14.4" x14ac:dyDescent="0.55000000000000004">
      <c r="A4498" s="289" t="s">
        <v>4667</v>
      </c>
      <c r="B4498" s="290">
        <v>9666</v>
      </c>
      <c r="D4498" s="291" t="s">
        <v>11104</v>
      </c>
      <c r="E4498" s="292">
        <v>9666</v>
      </c>
    </row>
    <row r="4499" spans="1:5" ht="14.4" x14ac:dyDescent="0.55000000000000004">
      <c r="A4499" s="289" t="s">
        <v>4570</v>
      </c>
      <c r="B4499" s="290">
        <v>314497.87</v>
      </c>
      <c r="D4499" s="291" t="s">
        <v>11105</v>
      </c>
      <c r="E4499" s="292">
        <v>314497.87</v>
      </c>
    </row>
    <row r="4500" spans="1:5" ht="14.4" x14ac:dyDescent="0.55000000000000004">
      <c r="A4500" s="289" t="s">
        <v>4668</v>
      </c>
      <c r="B4500" s="290">
        <v>27666</v>
      </c>
      <c r="D4500" s="291" t="s">
        <v>11106</v>
      </c>
      <c r="E4500" s="292">
        <v>27666</v>
      </c>
    </row>
    <row r="4501" spans="1:5" ht="14.4" x14ac:dyDescent="0.55000000000000004">
      <c r="A4501" s="289" t="s">
        <v>3629</v>
      </c>
      <c r="B4501" s="290">
        <v>294908</v>
      </c>
      <c r="D4501" s="291" t="s">
        <v>9664</v>
      </c>
      <c r="E4501" s="292">
        <v>294908</v>
      </c>
    </row>
    <row r="4502" spans="1:5" ht="14.4" x14ac:dyDescent="0.55000000000000004">
      <c r="A4502" s="289" t="s">
        <v>4669</v>
      </c>
      <c r="B4502" s="290">
        <v>55505</v>
      </c>
      <c r="D4502" s="291" t="s">
        <v>11107</v>
      </c>
      <c r="E4502" s="292">
        <v>55505</v>
      </c>
    </row>
    <row r="4503" spans="1:5" ht="14.4" x14ac:dyDescent="0.55000000000000004">
      <c r="A4503" s="289" t="s">
        <v>4670</v>
      </c>
      <c r="B4503" s="290">
        <v>9666</v>
      </c>
      <c r="D4503" s="291" t="s">
        <v>11108</v>
      </c>
      <c r="E4503" s="292">
        <v>9666</v>
      </c>
    </row>
    <row r="4504" spans="1:5" ht="14.4" x14ac:dyDescent="0.55000000000000004">
      <c r="A4504" s="289" t="s">
        <v>4571</v>
      </c>
      <c r="B4504" s="290">
        <v>138671</v>
      </c>
      <c r="D4504" s="291" t="s">
        <v>11109</v>
      </c>
      <c r="E4504" s="292">
        <v>138671</v>
      </c>
    </row>
    <row r="4505" spans="1:5" ht="14.4" x14ac:dyDescent="0.55000000000000004">
      <c r="A4505" s="289" t="s">
        <v>4572</v>
      </c>
      <c r="B4505" s="290">
        <v>89854</v>
      </c>
      <c r="D4505" s="291" t="s">
        <v>11110</v>
      </c>
      <c r="E4505" s="292">
        <v>89854</v>
      </c>
    </row>
    <row r="4506" spans="1:5" ht="14.4" x14ac:dyDescent="0.55000000000000004">
      <c r="A4506" s="289" t="s">
        <v>4573</v>
      </c>
      <c r="B4506" s="290">
        <v>89383.78</v>
      </c>
      <c r="D4506" s="291" t="s">
        <v>11111</v>
      </c>
      <c r="E4506" s="292">
        <v>89383.78</v>
      </c>
    </row>
    <row r="4507" spans="1:5" ht="14.4" x14ac:dyDescent="0.55000000000000004">
      <c r="A4507" s="289" t="s">
        <v>4671</v>
      </c>
      <c r="B4507" s="290">
        <v>10761</v>
      </c>
      <c r="D4507" s="291" t="s">
        <v>11112</v>
      </c>
      <c r="E4507" s="292">
        <v>10761</v>
      </c>
    </row>
    <row r="4508" spans="1:5" ht="14.4" x14ac:dyDescent="0.55000000000000004">
      <c r="A4508" s="289" t="s">
        <v>4574</v>
      </c>
      <c r="B4508" s="290">
        <v>171791</v>
      </c>
      <c r="D4508" s="291" t="s">
        <v>9665</v>
      </c>
      <c r="E4508" s="292">
        <v>171791</v>
      </c>
    </row>
    <row r="4509" spans="1:5" ht="14.4" x14ac:dyDescent="0.55000000000000004">
      <c r="A4509" s="289" t="s">
        <v>3630</v>
      </c>
      <c r="B4509" s="290">
        <v>3353415.51</v>
      </c>
      <c r="D4509" s="291" t="s">
        <v>9666</v>
      </c>
      <c r="E4509" s="292">
        <v>3353415.51</v>
      </c>
    </row>
    <row r="4510" spans="1:5" ht="14.4" x14ac:dyDescent="0.55000000000000004">
      <c r="A4510" s="289" t="s">
        <v>4672</v>
      </c>
      <c r="B4510" s="290">
        <v>44486</v>
      </c>
      <c r="D4510" s="291" t="s">
        <v>11113</v>
      </c>
      <c r="E4510" s="292">
        <v>44486</v>
      </c>
    </row>
    <row r="4511" spans="1:5" ht="14.4" x14ac:dyDescent="0.55000000000000004">
      <c r="A4511" s="289" t="s">
        <v>4673</v>
      </c>
      <c r="B4511" s="290">
        <v>49000</v>
      </c>
      <c r="D4511" s="291" t="s">
        <v>11114</v>
      </c>
      <c r="E4511" s="292">
        <v>49000</v>
      </c>
    </row>
    <row r="4512" spans="1:5" ht="14.4" x14ac:dyDescent="0.55000000000000004">
      <c r="A4512" s="289" t="s">
        <v>4674</v>
      </c>
      <c r="B4512" s="290">
        <v>9666</v>
      </c>
      <c r="D4512" s="291" t="s">
        <v>11115</v>
      </c>
      <c r="E4512" s="292">
        <v>9666</v>
      </c>
    </row>
    <row r="4513" spans="1:5" ht="14.4" x14ac:dyDescent="0.55000000000000004">
      <c r="A4513" s="289" t="s">
        <v>4675</v>
      </c>
      <c r="B4513" s="290">
        <v>12151.51</v>
      </c>
      <c r="D4513" s="291" t="s">
        <v>11116</v>
      </c>
      <c r="E4513" s="292">
        <v>12151.51</v>
      </c>
    </row>
    <row r="4514" spans="1:5" ht="14.4" x14ac:dyDescent="0.55000000000000004">
      <c r="A4514" s="289" t="s">
        <v>3631</v>
      </c>
      <c r="B4514" s="290">
        <v>35965</v>
      </c>
      <c r="D4514" s="291" t="s">
        <v>9667</v>
      </c>
      <c r="E4514" s="292">
        <v>35965</v>
      </c>
    </row>
    <row r="4515" spans="1:5" ht="14.4" x14ac:dyDescent="0.55000000000000004">
      <c r="A4515" s="289" t="s">
        <v>4676</v>
      </c>
      <c r="B4515" s="290">
        <v>19025</v>
      </c>
      <c r="D4515" s="291" t="s">
        <v>11117</v>
      </c>
      <c r="E4515" s="292">
        <v>19025</v>
      </c>
    </row>
    <row r="4516" spans="1:5" ht="14.4" x14ac:dyDescent="0.55000000000000004">
      <c r="A4516" s="289" t="s">
        <v>4677</v>
      </c>
      <c r="B4516" s="290">
        <v>63708.35</v>
      </c>
      <c r="D4516" s="291" t="s">
        <v>11118</v>
      </c>
      <c r="E4516" s="292">
        <v>63708.35</v>
      </c>
    </row>
    <row r="4517" spans="1:5" ht="14.4" x14ac:dyDescent="0.55000000000000004">
      <c r="A4517" s="289" t="s">
        <v>4678</v>
      </c>
      <c r="B4517" s="290">
        <v>5084.5</v>
      </c>
      <c r="D4517" s="291" t="s">
        <v>11119</v>
      </c>
      <c r="E4517" s="292">
        <v>5084.5</v>
      </c>
    </row>
    <row r="4518" spans="1:5" ht="14.4" x14ac:dyDescent="0.55000000000000004">
      <c r="A4518" s="289" t="s">
        <v>4679</v>
      </c>
      <c r="B4518" s="290">
        <v>2760</v>
      </c>
      <c r="D4518" s="291" t="s">
        <v>11120</v>
      </c>
      <c r="E4518" s="292">
        <v>2760</v>
      </c>
    </row>
    <row r="4519" spans="1:5" ht="14.4" x14ac:dyDescent="0.55000000000000004">
      <c r="A4519" s="289" t="s">
        <v>4680</v>
      </c>
      <c r="B4519" s="290">
        <v>9666</v>
      </c>
      <c r="D4519" s="291" t="s">
        <v>11121</v>
      </c>
      <c r="E4519" s="292">
        <v>9666</v>
      </c>
    </row>
    <row r="4520" spans="1:5" ht="14.4" x14ac:dyDescent="0.55000000000000004">
      <c r="A4520" s="289" t="s">
        <v>4681</v>
      </c>
      <c r="B4520" s="290">
        <v>37226</v>
      </c>
      <c r="D4520" s="291" t="s">
        <v>11122</v>
      </c>
      <c r="E4520" s="292">
        <v>37226</v>
      </c>
    </row>
    <row r="4521" spans="1:5" ht="14.4" x14ac:dyDescent="0.55000000000000004">
      <c r="A4521" s="289" t="s">
        <v>4682</v>
      </c>
      <c r="B4521" s="290">
        <v>9002</v>
      </c>
      <c r="D4521" s="291" t="s">
        <v>11123</v>
      </c>
      <c r="E4521" s="292">
        <v>9002</v>
      </c>
    </row>
    <row r="4522" spans="1:5" ht="14.4" x14ac:dyDescent="0.55000000000000004">
      <c r="A4522" s="289" t="s">
        <v>4683</v>
      </c>
      <c r="B4522" s="290">
        <v>9666</v>
      </c>
      <c r="D4522" s="291" t="s">
        <v>11124</v>
      </c>
      <c r="E4522" s="292">
        <v>9666</v>
      </c>
    </row>
    <row r="4523" spans="1:5" ht="14.4" x14ac:dyDescent="0.55000000000000004">
      <c r="A4523" s="289" t="s">
        <v>4750</v>
      </c>
      <c r="B4523" s="290">
        <v>9360.64</v>
      </c>
      <c r="D4523" s="291" t="s">
        <v>11125</v>
      </c>
      <c r="E4523" s="292">
        <v>9360.64</v>
      </c>
    </row>
    <row r="4524" spans="1:5" ht="14.4" x14ac:dyDescent="0.55000000000000004">
      <c r="A4524" s="289" t="s">
        <v>4575</v>
      </c>
      <c r="B4524" s="290">
        <v>80692.94</v>
      </c>
      <c r="D4524" s="291" t="s">
        <v>9668</v>
      </c>
      <c r="E4524" s="292">
        <v>80692.94</v>
      </c>
    </row>
    <row r="4525" spans="1:5" ht="14.4" x14ac:dyDescent="0.55000000000000004">
      <c r="A4525" s="289" t="s">
        <v>4684</v>
      </c>
      <c r="B4525" s="290">
        <v>9666</v>
      </c>
      <c r="D4525" s="291" t="s">
        <v>11126</v>
      </c>
      <c r="E4525" s="292">
        <v>9666</v>
      </c>
    </row>
    <row r="4526" spans="1:5" ht="14.4" x14ac:dyDescent="0.55000000000000004">
      <c r="A4526" s="289" t="s">
        <v>4685</v>
      </c>
      <c r="B4526" s="290">
        <v>9666</v>
      </c>
      <c r="D4526" s="291" t="s">
        <v>11127</v>
      </c>
      <c r="E4526" s="292">
        <v>9666</v>
      </c>
    </row>
    <row r="4527" spans="1:5" ht="14.4" x14ac:dyDescent="0.55000000000000004">
      <c r="A4527" s="289" t="s">
        <v>4686</v>
      </c>
      <c r="B4527" s="290">
        <v>9002</v>
      </c>
      <c r="D4527" s="291" t="s">
        <v>11128</v>
      </c>
      <c r="E4527" s="292">
        <v>9002</v>
      </c>
    </row>
    <row r="4528" spans="1:5" ht="14.4" x14ac:dyDescent="0.55000000000000004">
      <c r="A4528" s="289" t="s">
        <v>4687</v>
      </c>
      <c r="B4528" s="290">
        <v>16837</v>
      </c>
      <c r="D4528" s="291" t="s">
        <v>11129</v>
      </c>
      <c r="E4528" s="292">
        <v>16837</v>
      </c>
    </row>
    <row r="4529" spans="1:5" ht="14.4" x14ac:dyDescent="0.55000000000000004">
      <c r="A4529" s="289" t="s">
        <v>65332</v>
      </c>
      <c r="B4529" s="290">
        <v>0</v>
      </c>
      <c r="D4529" s="291" t="s">
        <v>66025</v>
      </c>
      <c r="E4529" s="292">
        <v>0</v>
      </c>
    </row>
    <row r="4530" spans="1:5" ht="14.4" x14ac:dyDescent="0.55000000000000004">
      <c r="A4530" s="289" t="s">
        <v>4688</v>
      </c>
      <c r="B4530" s="290">
        <v>9666</v>
      </c>
      <c r="D4530" s="291" t="s">
        <v>11130</v>
      </c>
      <c r="E4530" s="292">
        <v>9666</v>
      </c>
    </row>
    <row r="4531" spans="1:5" ht="14.4" x14ac:dyDescent="0.55000000000000004">
      <c r="A4531" s="289" t="s">
        <v>4689</v>
      </c>
      <c r="B4531" s="290">
        <v>23093</v>
      </c>
      <c r="D4531" s="291" t="s">
        <v>11131</v>
      </c>
      <c r="E4531" s="292">
        <v>23093</v>
      </c>
    </row>
    <row r="4532" spans="1:5" ht="14.4" x14ac:dyDescent="0.55000000000000004">
      <c r="A4532" s="289" t="s">
        <v>65333</v>
      </c>
      <c r="B4532" s="290">
        <v>0</v>
      </c>
      <c r="D4532" s="291" t="s">
        <v>66026</v>
      </c>
      <c r="E4532" s="292">
        <v>0</v>
      </c>
    </row>
    <row r="4533" spans="1:5" ht="14.4" x14ac:dyDescent="0.55000000000000004">
      <c r="A4533" s="289" t="s">
        <v>4690</v>
      </c>
      <c r="B4533" s="290">
        <v>9666</v>
      </c>
      <c r="D4533" s="291" t="s">
        <v>11132</v>
      </c>
      <c r="E4533" s="292">
        <v>9666</v>
      </c>
    </row>
    <row r="4534" spans="1:5" ht="14.4" x14ac:dyDescent="0.55000000000000004">
      <c r="A4534" s="289" t="s">
        <v>4691</v>
      </c>
      <c r="B4534" s="290">
        <v>12486</v>
      </c>
      <c r="D4534" s="291" t="s">
        <v>11133</v>
      </c>
      <c r="E4534" s="292">
        <v>12486</v>
      </c>
    </row>
    <row r="4535" spans="1:5" ht="14.4" x14ac:dyDescent="0.55000000000000004">
      <c r="A4535" s="289" t="s">
        <v>65334</v>
      </c>
      <c r="B4535" s="290">
        <v>0</v>
      </c>
      <c r="D4535" s="291" t="s">
        <v>66027</v>
      </c>
      <c r="E4535" s="292">
        <v>0</v>
      </c>
    </row>
    <row r="4536" spans="1:5" ht="14.4" x14ac:dyDescent="0.55000000000000004">
      <c r="A4536" s="289" t="s">
        <v>4692</v>
      </c>
      <c r="B4536" s="290">
        <v>9666</v>
      </c>
      <c r="D4536" s="291" t="s">
        <v>11134</v>
      </c>
      <c r="E4536" s="292">
        <v>9666</v>
      </c>
    </row>
    <row r="4537" spans="1:5" ht="14.4" x14ac:dyDescent="0.55000000000000004">
      <c r="A4537" s="289" t="s">
        <v>4693</v>
      </c>
      <c r="B4537" s="290">
        <v>8335.6299999999992</v>
      </c>
      <c r="D4537" s="291" t="s">
        <v>11135</v>
      </c>
      <c r="E4537" s="292">
        <v>8335.6299999999992</v>
      </c>
    </row>
    <row r="4538" spans="1:5" ht="14.4" x14ac:dyDescent="0.55000000000000004">
      <c r="A4538" s="289" t="s">
        <v>4694</v>
      </c>
      <c r="B4538" s="290">
        <v>12795</v>
      </c>
      <c r="D4538" s="291" t="s">
        <v>11136</v>
      </c>
      <c r="E4538" s="292">
        <v>12795</v>
      </c>
    </row>
    <row r="4539" spans="1:5" ht="14.4" x14ac:dyDescent="0.55000000000000004">
      <c r="A4539" s="289" t="s">
        <v>4695</v>
      </c>
      <c r="B4539" s="290">
        <v>8837.25</v>
      </c>
      <c r="D4539" s="291" t="s">
        <v>11137</v>
      </c>
      <c r="E4539" s="292">
        <v>8837.25</v>
      </c>
    </row>
    <row r="4540" spans="1:5" ht="14.4" x14ac:dyDescent="0.55000000000000004">
      <c r="A4540" s="289" t="s">
        <v>4576</v>
      </c>
      <c r="B4540" s="290">
        <v>125940</v>
      </c>
      <c r="D4540" s="291" t="s">
        <v>9669</v>
      </c>
      <c r="E4540" s="292">
        <v>125940</v>
      </c>
    </row>
    <row r="4541" spans="1:5" ht="14.4" x14ac:dyDescent="0.55000000000000004">
      <c r="A4541" s="289" t="s">
        <v>4696</v>
      </c>
      <c r="B4541" s="290">
        <v>9547.06</v>
      </c>
      <c r="D4541" s="291" t="s">
        <v>11138</v>
      </c>
      <c r="E4541" s="292">
        <v>9547.06</v>
      </c>
    </row>
    <row r="4542" spans="1:5" ht="14.4" x14ac:dyDescent="0.55000000000000004">
      <c r="A4542" s="289" t="s">
        <v>4697</v>
      </c>
      <c r="B4542" s="290">
        <v>10993</v>
      </c>
      <c r="D4542" s="291" t="s">
        <v>11139</v>
      </c>
      <c r="E4542" s="292">
        <v>10993</v>
      </c>
    </row>
    <row r="4543" spans="1:5" ht="14.4" x14ac:dyDescent="0.55000000000000004">
      <c r="A4543" s="289" t="s">
        <v>4698</v>
      </c>
      <c r="B4543" s="290">
        <v>9666</v>
      </c>
      <c r="D4543" s="291" t="s">
        <v>11140</v>
      </c>
      <c r="E4543" s="292">
        <v>9666</v>
      </c>
    </row>
    <row r="4544" spans="1:5" ht="14.4" x14ac:dyDescent="0.55000000000000004">
      <c r="A4544" s="289" t="s">
        <v>4577</v>
      </c>
      <c r="B4544" s="290">
        <v>327131</v>
      </c>
      <c r="D4544" s="291" t="s">
        <v>9670</v>
      </c>
      <c r="E4544" s="292">
        <v>327131</v>
      </c>
    </row>
    <row r="4545" spans="1:5" ht="14.4" x14ac:dyDescent="0.55000000000000004">
      <c r="A4545" s="289" t="s">
        <v>4699</v>
      </c>
      <c r="B4545" s="290">
        <v>11482</v>
      </c>
      <c r="D4545" s="291" t="s">
        <v>11141</v>
      </c>
      <c r="E4545" s="292">
        <v>11482</v>
      </c>
    </row>
    <row r="4546" spans="1:5" ht="14.4" x14ac:dyDescent="0.55000000000000004">
      <c r="A4546" s="289" t="s">
        <v>4700</v>
      </c>
      <c r="B4546" s="290">
        <v>14803</v>
      </c>
      <c r="D4546" s="291" t="s">
        <v>11142</v>
      </c>
      <c r="E4546" s="292">
        <v>14803</v>
      </c>
    </row>
    <row r="4547" spans="1:5" ht="14.4" x14ac:dyDescent="0.55000000000000004">
      <c r="A4547" s="289" t="s">
        <v>4701</v>
      </c>
      <c r="B4547" s="290">
        <v>9666</v>
      </c>
      <c r="D4547" s="291" t="s">
        <v>11143</v>
      </c>
      <c r="E4547" s="292">
        <v>9666</v>
      </c>
    </row>
    <row r="4548" spans="1:5" ht="14.4" x14ac:dyDescent="0.55000000000000004">
      <c r="A4548" s="289" t="s">
        <v>4578</v>
      </c>
      <c r="B4548" s="290">
        <v>255501.59</v>
      </c>
      <c r="D4548" s="291" t="s">
        <v>11144</v>
      </c>
      <c r="E4548" s="292">
        <v>255501.59</v>
      </c>
    </row>
    <row r="4549" spans="1:5" ht="14.4" x14ac:dyDescent="0.55000000000000004">
      <c r="A4549" s="289" t="s">
        <v>4702</v>
      </c>
      <c r="B4549" s="290">
        <v>27521</v>
      </c>
      <c r="D4549" s="291" t="s">
        <v>11145</v>
      </c>
      <c r="E4549" s="292">
        <v>27521</v>
      </c>
    </row>
    <row r="4550" spans="1:5" ht="14.4" x14ac:dyDescent="0.55000000000000004">
      <c r="A4550" s="289" t="s">
        <v>4579</v>
      </c>
      <c r="B4550" s="290">
        <v>627422</v>
      </c>
      <c r="D4550" s="291" t="s">
        <v>9671</v>
      </c>
      <c r="E4550" s="292">
        <v>627422</v>
      </c>
    </row>
    <row r="4551" spans="1:5" ht="14.4" x14ac:dyDescent="0.55000000000000004">
      <c r="A4551" s="289" t="s">
        <v>4703</v>
      </c>
      <c r="B4551" s="290">
        <v>10401</v>
      </c>
      <c r="D4551" s="291" t="s">
        <v>9672</v>
      </c>
      <c r="E4551" s="292">
        <v>10401</v>
      </c>
    </row>
    <row r="4552" spans="1:5" ht="14.4" x14ac:dyDescent="0.55000000000000004">
      <c r="A4552" s="289" t="s">
        <v>65335</v>
      </c>
      <c r="B4552" s="290">
        <v>0</v>
      </c>
      <c r="D4552" s="291" t="s">
        <v>66028</v>
      </c>
      <c r="E4552" s="292">
        <v>0</v>
      </c>
    </row>
    <row r="4553" spans="1:5" ht="14.4" x14ac:dyDescent="0.55000000000000004">
      <c r="A4553" s="289" t="s">
        <v>65336</v>
      </c>
      <c r="B4553" s="290">
        <v>0</v>
      </c>
      <c r="D4553" s="291" t="s">
        <v>66029</v>
      </c>
      <c r="E4553" s="292">
        <v>0</v>
      </c>
    </row>
    <row r="4554" spans="1:5" ht="14.4" x14ac:dyDescent="0.55000000000000004">
      <c r="A4554" s="289" t="s">
        <v>4704</v>
      </c>
      <c r="B4554" s="290">
        <v>9292</v>
      </c>
      <c r="D4554" s="291" t="s">
        <v>11146</v>
      </c>
      <c r="E4554" s="292">
        <v>9292</v>
      </c>
    </row>
    <row r="4555" spans="1:5" ht="14.4" x14ac:dyDescent="0.55000000000000004">
      <c r="A4555" s="289" t="s">
        <v>4705</v>
      </c>
      <c r="B4555" s="290">
        <v>14314</v>
      </c>
      <c r="D4555" s="291" t="s">
        <v>11147</v>
      </c>
      <c r="E4555" s="292">
        <v>14314</v>
      </c>
    </row>
    <row r="4556" spans="1:5" ht="14.4" x14ac:dyDescent="0.55000000000000004">
      <c r="A4556" s="289" t="s">
        <v>4706</v>
      </c>
      <c r="B4556" s="290">
        <v>9666</v>
      </c>
      <c r="D4556" s="291" t="s">
        <v>11148</v>
      </c>
      <c r="E4556" s="292">
        <v>9666</v>
      </c>
    </row>
    <row r="4557" spans="1:5" ht="14.4" x14ac:dyDescent="0.55000000000000004">
      <c r="A4557" s="289" t="s">
        <v>4707</v>
      </c>
      <c r="B4557" s="290">
        <v>7732.5</v>
      </c>
      <c r="D4557" s="291" t="s">
        <v>11149</v>
      </c>
      <c r="E4557" s="292">
        <v>7732.5</v>
      </c>
    </row>
    <row r="4558" spans="1:5" ht="14.4" x14ac:dyDescent="0.55000000000000004">
      <c r="A4558" s="289" t="s">
        <v>4751</v>
      </c>
      <c r="B4558" s="290">
        <v>2491</v>
      </c>
      <c r="D4558" s="291" t="s">
        <v>11150</v>
      </c>
      <c r="E4558" s="292">
        <v>2491</v>
      </c>
    </row>
    <row r="4559" spans="1:5" ht="14.4" x14ac:dyDescent="0.55000000000000004">
      <c r="A4559" s="289" t="s">
        <v>4580</v>
      </c>
      <c r="B4559" s="290">
        <v>60867.839999999997</v>
      </c>
      <c r="D4559" s="291" t="s">
        <v>11207</v>
      </c>
      <c r="E4559" s="292">
        <v>60867.839999999997</v>
      </c>
    </row>
    <row r="4560" spans="1:5" ht="14.4" x14ac:dyDescent="0.55000000000000004">
      <c r="A4560" s="289" t="s">
        <v>4708</v>
      </c>
      <c r="B4560" s="290">
        <v>28595.73</v>
      </c>
      <c r="D4560" s="291" t="s">
        <v>11151</v>
      </c>
      <c r="E4560" s="292">
        <v>28595.73</v>
      </c>
    </row>
    <row r="4561" spans="1:5" ht="14.4" x14ac:dyDescent="0.55000000000000004">
      <c r="A4561" s="289" t="s">
        <v>4581</v>
      </c>
      <c r="B4561" s="290">
        <v>656667</v>
      </c>
      <c r="D4561" s="291" t="s">
        <v>11152</v>
      </c>
      <c r="E4561" s="292">
        <v>656667</v>
      </c>
    </row>
    <row r="4562" spans="1:5" ht="14.4" x14ac:dyDescent="0.55000000000000004">
      <c r="A4562" s="289" t="s">
        <v>4709</v>
      </c>
      <c r="B4562" s="290">
        <v>9666</v>
      </c>
      <c r="D4562" s="291" t="s">
        <v>11153</v>
      </c>
      <c r="E4562" s="292">
        <v>9666</v>
      </c>
    </row>
    <row r="4563" spans="1:5" ht="14.4" x14ac:dyDescent="0.55000000000000004">
      <c r="A4563" s="289" t="s">
        <v>3632</v>
      </c>
      <c r="B4563" s="290">
        <v>204104</v>
      </c>
      <c r="D4563" s="291" t="s">
        <v>9673</v>
      </c>
      <c r="E4563" s="292">
        <v>204104</v>
      </c>
    </row>
    <row r="4564" spans="1:5" ht="14.4" x14ac:dyDescent="0.55000000000000004">
      <c r="A4564" s="289" t="s">
        <v>4582</v>
      </c>
      <c r="B4564" s="290">
        <v>223383.91</v>
      </c>
      <c r="D4564" s="291" t="s">
        <v>11208</v>
      </c>
      <c r="E4564" s="292">
        <v>223383.91</v>
      </c>
    </row>
    <row r="4565" spans="1:5" ht="14.4" x14ac:dyDescent="0.55000000000000004">
      <c r="A4565" s="289" t="s">
        <v>4710</v>
      </c>
      <c r="B4565" s="290">
        <v>9666</v>
      </c>
      <c r="D4565" s="291" t="s">
        <v>11154</v>
      </c>
      <c r="E4565" s="292">
        <v>9666</v>
      </c>
    </row>
    <row r="4566" spans="1:5" ht="14.4" x14ac:dyDescent="0.55000000000000004">
      <c r="A4566" s="289" t="s">
        <v>4583</v>
      </c>
      <c r="B4566" s="290">
        <v>100330</v>
      </c>
      <c r="D4566" s="291" t="s">
        <v>11155</v>
      </c>
      <c r="E4566" s="292">
        <v>100330</v>
      </c>
    </row>
    <row r="4567" spans="1:5" ht="14.4" x14ac:dyDescent="0.55000000000000004">
      <c r="A4567" s="289" t="s">
        <v>4711</v>
      </c>
      <c r="B4567" s="290">
        <v>14004.78</v>
      </c>
      <c r="D4567" s="291" t="s">
        <v>11156</v>
      </c>
      <c r="E4567" s="292">
        <v>14004.78</v>
      </c>
    </row>
    <row r="4568" spans="1:5" ht="14.4" x14ac:dyDescent="0.55000000000000004">
      <c r="A4568" s="289" t="s">
        <v>3633</v>
      </c>
      <c r="B4568" s="290">
        <v>165767</v>
      </c>
      <c r="D4568" s="291" t="s">
        <v>9674</v>
      </c>
      <c r="E4568" s="292">
        <v>165767</v>
      </c>
    </row>
    <row r="4569" spans="1:5" ht="14.4" x14ac:dyDescent="0.55000000000000004">
      <c r="A4569" s="289" t="s">
        <v>4584</v>
      </c>
      <c r="B4569" s="290">
        <v>249271</v>
      </c>
      <c r="D4569" s="291" t="s">
        <v>11157</v>
      </c>
      <c r="E4569" s="292">
        <v>249271</v>
      </c>
    </row>
    <row r="4570" spans="1:5" ht="14.4" x14ac:dyDescent="0.55000000000000004">
      <c r="A4570" s="289" t="s">
        <v>3634</v>
      </c>
      <c r="B4570" s="290">
        <v>79833</v>
      </c>
      <c r="D4570" s="291" t="s">
        <v>9675</v>
      </c>
      <c r="E4570" s="292">
        <v>79833</v>
      </c>
    </row>
    <row r="4571" spans="1:5" ht="14.4" x14ac:dyDescent="0.55000000000000004">
      <c r="A4571" s="289" t="s">
        <v>3635</v>
      </c>
      <c r="B4571" s="290">
        <v>136097.73000000001</v>
      </c>
      <c r="D4571" s="291" t="s">
        <v>9676</v>
      </c>
      <c r="E4571" s="292">
        <v>136097.73000000001</v>
      </c>
    </row>
    <row r="4572" spans="1:5" ht="14.4" x14ac:dyDescent="0.55000000000000004">
      <c r="A4572" s="289" t="s">
        <v>65337</v>
      </c>
      <c r="B4572" s="290">
        <v>0</v>
      </c>
      <c r="D4572" s="291" t="s">
        <v>66030</v>
      </c>
      <c r="E4572" s="292">
        <v>0</v>
      </c>
    </row>
    <row r="4573" spans="1:5" ht="14.4" x14ac:dyDescent="0.55000000000000004">
      <c r="A4573" s="289" t="s">
        <v>3636</v>
      </c>
      <c r="B4573" s="290">
        <v>565953</v>
      </c>
      <c r="D4573" s="291" t="s">
        <v>9677</v>
      </c>
      <c r="E4573" s="292">
        <v>565953</v>
      </c>
    </row>
    <row r="4574" spans="1:5" ht="14.4" x14ac:dyDescent="0.55000000000000004">
      <c r="A4574" s="289" t="s">
        <v>65338</v>
      </c>
      <c r="B4574" s="290">
        <v>0</v>
      </c>
      <c r="D4574" s="291" t="s">
        <v>66031</v>
      </c>
      <c r="E4574" s="292">
        <v>0</v>
      </c>
    </row>
    <row r="4575" spans="1:5" ht="14.4" x14ac:dyDescent="0.55000000000000004">
      <c r="A4575" s="289" t="s">
        <v>4752</v>
      </c>
      <c r="B4575" s="290">
        <v>9665.73</v>
      </c>
      <c r="D4575" s="291" t="s">
        <v>11158</v>
      </c>
      <c r="E4575" s="292">
        <v>9665.73</v>
      </c>
    </row>
    <row r="4576" spans="1:5" ht="14.4" x14ac:dyDescent="0.55000000000000004">
      <c r="A4576" s="289" t="s">
        <v>4585</v>
      </c>
      <c r="B4576" s="290">
        <v>86316</v>
      </c>
      <c r="D4576" s="291" t="s">
        <v>11159</v>
      </c>
      <c r="E4576" s="292">
        <v>86316</v>
      </c>
    </row>
    <row r="4577" spans="1:5" ht="14.4" x14ac:dyDescent="0.55000000000000004">
      <c r="A4577" s="289" t="s">
        <v>4586</v>
      </c>
      <c r="B4577" s="290">
        <v>108804.82</v>
      </c>
      <c r="D4577" s="291" t="s">
        <v>11160</v>
      </c>
      <c r="E4577" s="292">
        <v>108804.82</v>
      </c>
    </row>
    <row r="4578" spans="1:5" ht="14.4" x14ac:dyDescent="0.55000000000000004">
      <c r="A4578" s="289" t="s">
        <v>4587</v>
      </c>
      <c r="B4578" s="290">
        <v>135932.19</v>
      </c>
      <c r="D4578" s="291" t="s">
        <v>11161</v>
      </c>
      <c r="E4578" s="292">
        <v>135932.19</v>
      </c>
    </row>
    <row r="4579" spans="1:5" ht="14.4" x14ac:dyDescent="0.55000000000000004">
      <c r="A4579" s="289" t="s">
        <v>4712</v>
      </c>
      <c r="B4579" s="290">
        <v>44332</v>
      </c>
      <c r="D4579" s="291" t="s">
        <v>11162</v>
      </c>
      <c r="E4579" s="292">
        <v>44332</v>
      </c>
    </row>
    <row r="4580" spans="1:5" ht="14.4" x14ac:dyDescent="0.55000000000000004">
      <c r="A4580" s="289" t="s">
        <v>4588</v>
      </c>
      <c r="B4580" s="290">
        <v>270061</v>
      </c>
      <c r="D4580" s="291" t="s">
        <v>11163</v>
      </c>
      <c r="E4580" s="292">
        <v>270061</v>
      </c>
    </row>
    <row r="4581" spans="1:5" ht="14.4" x14ac:dyDescent="0.55000000000000004">
      <c r="A4581" s="289" t="s">
        <v>4589</v>
      </c>
      <c r="B4581" s="290">
        <v>880058</v>
      </c>
      <c r="D4581" s="291" t="s">
        <v>11164</v>
      </c>
      <c r="E4581" s="292">
        <v>880058</v>
      </c>
    </row>
    <row r="4582" spans="1:5" ht="14.4" x14ac:dyDescent="0.55000000000000004">
      <c r="A4582" s="289" t="s">
        <v>4590</v>
      </c>
      <c r="B4582" s="290">
        <v>139215.06</v>
      </c>
      <c r="D4582" s="291" t="s">
        <v>11209</v>
      </c>
      <c r="E4582" s="292">
        <v>139215.06</v>
      </c>
    </row>
    <row r="4583" spans="1:5" ht="14.4" x14ac:dyDescent="0.55000000000000004">
      <c r="A4583" s="289" t="s">
        <v>4753</v>
      </c>
      <c r="B4583" s="290">
        <v>7121.84</v>
      </c>
      <c r="D4583" s="291" t="s">
        <v>11165</v>
      </c>
      <c r="E4583" s="292">
        <v>7121.84</v>
      </c>
    </row>
    <row r="4584" spans="1:5" ht="14.4" x14ac:dyDescent="0.55000000000000004">
      <c r="A4584" s="289" t="s">
        <v>4591</v>
      </c>
      <c r="B4584" s="290">
        <v>459003.64</v>
      </c>
      <c r="D4584" s="291" t="s">
        <v>11210</v>
      </c>
      <c r="E4584" s="292">
        <v>459003.64</v>
      </c>
    </row>
    <row r="4585" spans="1:5" ht="14.4" x14ac:dyDescent="0.55000000000000004">
      <c r="A4585" s="289" t="s">
        <v>4713</v>
      </c>
      <c r="B4585" s="290">
        <v>966</v>
      </c>
      <c r="D4585" s="291" t="s">
        <v>11166</v>
      </c>
      <c r="E4585" s="292">
        <v>966</v>
      </c>
    </row>
    <row r="4586" spans="1:5" ht="14.4" x14ac:dyDescent="0.55000000000000004">
      <c r="A4586" s="289" t="s">
        <v>3637</v>
      </c>
      <c r="B4586" s="290">
        <v>250407</v>
      </c>
      <c r="D4586" s="291" t="s">
        <v>9678</v>
      </c>
      <c r="E4586" s="292">
        <v>250407</v>
      </c>
    </row>
    <row r="4587" spans="1:5" ht="14.4" x14ac:dyDescent="0.55000000000000004">
      <c r="A4587" s="289" t="s">
        <v>4714</v>
      </c>
      <c r="B4587" s="290">
        <v>31866.35</v>
      </c>
      <c r="D4587" s="291" t="s">
        <v>9679</v>
      </c>
      <c r="E4587" s="292">
        <v>31866.35</v>
      </c>
    </row>
    <row r="4588" spans="1:5" ht="14.4" x14ac:dyDescent="0.55000000000000004">
      <c r="A4588" s="289" t="s">
        <v>4715</v>
      </c>
      <c r="B4588" s="290">
        <v>13361</v>
      </c>
      <c r="D4588" s="291" t="s">
        <v>11167</v>
      </c>
      <c r="E4588" s="292">
        <v>13361</v>
      </c>
    </row>
    <row r="4589" spans="1:5" ht="14.4" x14ac:dyDescent="0.55000000000000004">
      <c r="A4589" s="289" t="s">
        <v>4592</v>
      </c>
      <c r="B4589" s="290">
        <v>145774.93</v>
      </c>
      <c r="D4589" s="291" t="s">
        <v>9680</v>
      </c>
      <c r="E4589" s="292">
        <v>145774.93</v>
      </c>
    </row>
    <row r="4590" spans="1:5" ht="14.4" x14ac:dyDescent="0.55000000000000004">
      <c r="A4590" s="289" t="s">
        <v>3638</v>
      </c>
      <c r="B4590" s="290">
        <v>105664</v>
      </c>
      <c r="D4590" s="291" t="s">
        <v>9681</v>
      </c>
      <c r="E4590" s="292">
        <v>105664</v>
      </c>
    </row>
    <row r="4591" spans="1:5" ht="14.4" x14ac:dyDescent="0.55000000000000004">
      <c r="A4591" s="289" t="s">
        <v>4593</v>
      </c>
      <c r="B4591" s="290">
        <v>70208.600000000006</v>
      </c>
      <c r="D4591" s="291" t="s">
        <v>11168</v>
      </c>
      <c r="E4591" s="292">
        <v>70208.600000000006</v>
      </c>
    </row>
    <row r="4592" spans="1:5" ht="14.4" x14ac:dyDescent="0.55000000000000004">
      <c r="A4592" s="289" t="s">
        <v>4594</v>
      </c>
      <c r="B4592" s="290">
        <v>149416.85999999999</v>
      </c>
      <c r="D4592" s="291" t="s">
        <v>9682</v>
      </c>
      <c r="E4592" s="292">
        <v>149416.85999999999</v>
      </c>
    </row>
    <row r="4593" spans="1:5" ht="14.4" x14ac:dyDescent="0.55000000000000004">
      <c r="A4593" s="289" t="s">
        <v>4716</v>
      </c>
      <c r="B4593" s="290">
        <v>20879</v>
      </c>
      <c r="D4593" s="291" t="s">
        <v>11169</v>
      </c>
      <c r="E4593" s="292">
        <v>20879</v>
      </c>
    </row>
    <row r="4594" spans="1:5" ht="14.4" x14ac:dyDescent="0.55000000000000004">
      <c r="A4594" s="289" t="s">
        <v>4595</v>
      </c>
      <c r="B4594" s="290">
        <v>168969</v>
      </c>
      <c r="D4594" s="291" t="s">
        <v>9683</v>
      </c>
      <c r="E4594" s="292">
        <v>168969</v>
      </c>
    </row>
    <row r="4595" spans="1:5" ht="14.4" x14ac:dyDescent="0.55000000000000004">
      <c r="A4595" s="289" t="s">
        <v>4596</v>
      </c>
      <c r="B4595" s="290">
        <v>204266.37</v>
      </c>
      <c r="D4595" s="291" t="s">
        <v>9684</v>
      </c>
      <c r="E4595" s="292">
        <v>204266.37</v>
      </c>
    </row>
    <row r="4596" spans="1:5" ht="14.4" x14ac:dyDescent="0.55000000000000004">
      <c r="A4596" s="289" t="s">
        <v>4597</v>
      </c>
      <c r="B4596" s="290">
        <v>65355.13</v>
      </c>
      <c r="D4596" s="291" t="s">
        <v>11170</v>
      </c>
      <c r="E4596" s="292">
        <v>65355.13</v>
      </c>
    </row>
    <row r="4597" spans="1:5" ht="14.4" x14ac:dyDescent="0.55000000000000004">
      <c r="A4597" s="289" t="s">
        <v>3639</v>
      </c>
      <c r="B4597" s="290">
        <v>75344</v>
      </c>
      <c r="D4597" s="291" t="s">
        <v>9685</v>
      </c>
      <c r="E4597" s="292">
        <v>75344</v>
      </c>
    </row>
    <row r="4598" spans="1:5" ht="14.4" x14ac:dyDescent="0.55000000000000004">
      <c r="A4598" s="289" t="s">
        <v>4598</v>
      </c>
      <c r="B4598" s="290">
        <v>82554</v>
      </c>
      <c r="D4598" s="291" t="s">
        <v>11171</v>
      </c>
      <c r="E4598" s="292">
        <v>82554</v>
      </c>
    </row>
    <row r="4599" spans="1:5" ht="14.4" x14ac:dyDescent="0.55000000000000004">
      <c r="A4599" s="289" t="s">
        <v>3640</v>
      </c>
      <c r="B4599" s="290">
        <v>113591</v>
      </c>
      <c r="D4599" s="291" t="s">
        <v>9686</v>
      </c>
      <c r="E4599" s="292">
        <v>113591</v>
      </c>
    </row>
    <row r="4600" spans="1:5" ht="14.4" x14ac:dyDescent="0.55000000000000004">
      <c r="A4600" s="289" t="s">
        <v>4717</v>
      </c>
      <c r="B4600" s="290">
        <v>10941</v>
      </c>
      <c r="D4600" s="291" t="s">
        <v>11172</v>
      </c>
      <c r="E4600" s="292">
        <v>10941</v>
      </c>
    </row>
    <row r="4601" spans="1:5" ht="14.4" x14ac:dyDescent="0.55000000000000004">
      <c r="A4601" s="289" t="s">
        <v>4599</v>
      </c>
      <c r="B4601" s="290">
        <v>55667</v>
      </c>
      <c r="D4601" s="291" t="s">
        <v>9687</v>
      </c>
      <c r="E4601" s="292">
        <v>55667</v>
      </c>
    </row>
    <row r="4602" spans="1:5" ht="14.4" x14ac:dyDescent="0.55000000000000004">
      <c r="A4602" s="289" t="s">
        <v>4600</v>
      </c>
      <c r="B4602" s="290">
        <v>915357.78</v>
      </c>
      <c r="D4602" s="291" t="s">
        <v>11173</v>
      </c>
      <c r="E4602" s="292">
        <v>915357.78</v>
      </c>
    </row>
    <row r="4603" spans="1:5" ht="14.4" x14ac:dyDescent="0.55000000000000004">
      <c r="A4603" s="289" t="s">
        <v>4718</v>
      </c>
      <c r="B4603" s="290">
        <v>48703.49</v>
      </c>
      <c r="D4603" s="291" t="s">
        <v>11174</v>
      </c>
      <c r="E4603" s="292">
        <v>48703.49</v>
      </c>
    </row>
    <row r="4604" spans="1:5" ht="14.4" x14ac:dyDescent="0.55000000000000004">
      <c r="A4604" s="289" t="s">
        <v>4719</v>
      </c>
      <c r="B4604" s="290">
        <v>11559</v>
      </c>
      <c r="D4604" s="291" t="s">
        <v>11175</v>
      </c>
      <c r="E4604" s="292">
        <v>11559</v>
      </c>
    </row>
    <row r="4605" spans="1:5" ht="14.4" x14ac:dyDescent="0.55000000000000004">
      <c r="A4605" s="289" t="s">
        <v>4720</v>
      </c>
      <c r="B4605" s="290">
        <v>24869</v>
      </c>
      <c r="D4605" s="291" t="s">
        <v>11176</v>
      </c>
      <c r="E4605" s="292">
        <v>24869</v>
      </c>
    </row>
    <row r="4606" spans="1:5" ht="14.4" x14ac:dyDescent="0.55000000000000004">
      <c r="A4606" s="289" t="s">
        <v>4721</v>
      </c>
      <c r="B4606" s="290">
        <v>9666</v>
      </c>
      <c r="D4606" s="291" t="s">
        <v>11177</v>
      </c>
      <c r="E4606" s="292">
        <v>9666</v>
      </c>
    </row>
    <row r="4607" spans="1:5" ht="14.4" x14ac:dyDescent="0.55000000000000004">
      <c r="A4607" s="289" t="s">
        <v>4722</v>
      </c>
      <c r="B4607" s="290">
        <v>9666</v>
      </c>
      <c r="D4607" s="291" t="s">
        <v>9688</v>
      </c>
      <c r="E4607" s="292">
        <v>9666</v>
      </c>
    </row>
    <row r="4608" spans="1:5" ht="14.4" x14ac:dyDescent="0.55000000000000004">
      <c r="A4608" s="289" t="s">
        <v>4601</v>
      </c>
      <c r="B4608" s="290">
        <v>162699</v>
      </c>
      <c r="D4608" s="291" t="s">
        <v>11178</v>
      </c>
      <c r="E4608" s="292">
        <v>162699</v>
      </c>
    </row>
    <row r="4609" spans="1:5" ht="14.4" x14ac:dyDescent="0.55000000000000004">
      <c r="A4609" s="289" t="s">
        <v>4723</v>
      </c>
      <c r="B4609" s="290">
        <v>34266</v>
      </c>
      <c r="D4609" s="291" t="s">
        <v>11179</v>
      </c>
      <c r="E4609" s="292">
        <v>34266</v>
      </c>
    </row>
    <row r="4610" spans="1:5" ht="14.4" x14ac:dyDescent="0.55000000000000004">
      <c r="A4610" s="289" t="s">
        <v>3641</v>
      </c>
      <c r="B4610" s="290">
        <v>3682974</v>
      </c>
      <c r="D4610" s="291" t="s">
        <v>9689</v>
      </c>
      <c r="E4610" s="292">
        <v>3682974</v>
      </c>
    </row>
    <row r="4611" spans="1:5" ht="14.4" x14ac:dyDescent="0.55000000000000004">
      <c r="A4611" s="289" t="s">
        <v>4724</v>
      </c>
      <c r="B4611" s="290">
        <v>11739</v>
      </c>
      <c r="D4611" s="291" t="s">
        <v>11180</v>
      </c>
      <c r="E4611" s="292">
        <v>11739</v>
      </c>
    </row>
    <row r="4612" spans="1:5" ht="14.4" x14ac:dyDescent="0.55000000000000004">
      <c r="A4612" s="289" t="s">
        <v>4725</v>
      </c>
      <c r="B4612" s="290">
        <v>10452</v>
      </c>
      <c r="D4612" s="291" t="s">
        <v>11181</v>
      </c>
      <c r="E4612" s="292">
        <v>10452</v>
      </c>
    </row>
    <row r="4613" spans="1:5" ht="14.4" x14ac:dyDescent="0.55000000000000004">
      <c r="A4613" s="289" t="s">
        <v>4726</v>
      </c>
      <c r="B4613" s="290">
        <v>15575</v>
      </c>
      <c r="D4613" s="291" t="s">
        <v>11182</v>
      </c>
      <c r="E4613" s="292">
        <v>15575</v>
      </c>
    </row>
    <row r="4614" spans="1:5" ht="14.4" x14ac:dyDescent="0.55000000000000004">
      <c r="A4614" s="289" t="s">
        <v>4727</v>
      </c>
      <c r="B4614" s="290">
        <v>30945</v>
      </c>
      <c r="D4614" s="291" t="s">
        <v>9690</v>
      </c>
      <c r="E4614" s="292">
        <v>30945</v>
      </c>
    </row>
    <row r="4615" spans="1:5" ht="14.4" x14ac:dyDescent="0.55000000000000004">
      <c r="A4615" s="289" t="s">
        <v>65339</v>
      </c>
      <c r="B4615" s="290">
        <v>0</v>
      </c>
      <c r="D4615" s="291" t="s">
        <v>66032</v>
      </c>
      <c r="E4615" s="292">
        <v>0</v>
      </c>
    </row>
    <row r="4616" spans="1:5" ht="14.4" x14ac:dyDescent="0.55000000000000004">
      <c r="A4616" s="289" t="s">
        <v>4728</v>
      </c>
      <c r="B4616" s="290">
        <v>14417</v>
      </c>
      <c r="D4616" s="291" t="s">
        <v>11183</v>
      </c>
      <c r="E4616" s="292">
        <v>14417</v>
      </c>
    </row>
    <row r="4617" spans="1:5" ht="14.4" x14ac:dyDescent="0.55000000000000004">
      <c r="A4617" s="289" t="s">
        <v>65340</v>
      </c>
      <c r="B4617" s="290">
        <v>0</v>
      </c>
      <c r="D4617" s="291" t="s">
        <v>66033</v>
      </c>
      <c r="E4617" s="292">
        <v>0</v>
      </c>
    </row>
    <row r="4618" spans="1:5" ht="14.4" x14ac:dyDescent="0.55000000000000004">
      <c r="A4618" s="289" t="s">
        <v>4729</v>
      </c>
      <c r="B4618" s="290">
        <v>20647</v>
      </c>
      <c r="D4618" s="291" t="s">
        <v>11184</v>
      </c>
      <c r="E4618" s="292">
        <v>20647</v>
      </c>
    </row>
    <row r="4619" spans="1:5" ht="14.4" x14ac:dyDescent="0.55000000000000004">
      <c r="A4619" s="289" t="s">
        <v>4730</v>
      </c>
      <c r="B4619" s="290">
        <v>14623</v>
      </c>
      <c r="D4619" s="291" t="s">
        <v>11185</v>
      </c>
      <c r="E4619" s="292">
        <v>14623</v>
      </c>
    </row>
    <row r="4620" spans="1:5" ht="14.4" x14ac:dyDescent="0.55000000000000004">
      <c r="A4620" s="289" t="s">
        <v>4731</v>
      </c>
      <c r="B4620" s="290">
        <v>13207</v>
      </c>
      <c r="D4620" s="291" t="s">
        <v>11186</v>
      </c>
      <c r="E4620" s="292">
        <v>13207</v>
      </c>
    </row>
    <row r="4621" spans="1:5" ht="14.4" x14ac:dyDescent="0.55000000000000004">
      <c r="A4621" s="289" t="s">
        <v>65341</v>
      </c>
      <c r="B4621" s="290">
        <v>0</v>
      </c>
      <c r="D4621" s="291" t="s">
        <v>66034</v>
      </c>
      <c r="E4621" s="292">
        <v>0</v>
      </c>
    </row>
    <row r="4622" spans="1:5" ht="14.4" x14ac:dyDescent="0.55000000000000004">
      <c r="A4622" s="289" t="s">
        <v>4732</v>
      </c>
      <c r="B4622" s="290">
        <v>9666</v>
      </c>
      <c r="D4622" s="291" t="s">
        <v>11187</v>
      </c>
      <c r="E4622" s="292">
        <v>9666</v>
      </c>
    </row>
    <row r="4623" spans="1:5" ht="14.4" x14ac:dyDescent="0.55000000000000004">
      <c r="A4623" s="289" t="s">
        <v>65342</v>
      </c>
      <c r="B4623" s="290">
        <v>0</v>
      </c>
      <c r="D4623" s="291" t="s">
        <v>66035</v>
      </c>
      <c r="E4623" s="292">
        <v>0</v>
      </c>
    </row>
    <row r="4624" spans="1:5" ht="14.4" x14ac:dyDescent="0.55000000000000004">
      <c r="A4624" s="289" t="s">
        <v>4733</v>
      </c>
      <c r="B4624" s="290">
        <v>14855.7</v>
      </c>
      <c r="D4624" s="291" t="s">
        <v>11188</v>
      </c>
      <c r="E4624" s="292">
        <v>14855.7</v>
      </c>
    </row>
    <row r="4625" spans="1:5" ht="14.4" x14ac:dyDescent="0.55000000000000004">
      <c r="A4625" s="289" t="s">
        <v>4734</v>
      </c>
      <c r="B4625" s="290">
        <v>18587</v>
      </c>
      <c r="D4625" s="291" t="s">
        <v>11189</v>
      </c>
      <c r="E4625" s="292">
        <v>18587</v>
      </c>
    </row>
    <row r="4626" spans="1:5" ht="14.4" x14ac:dyDescent="0.55000000000000004">
      <c r="A4626" s="289" t="s">
        <v>4602</v>
      </c>
      <c r="B4626" s="290">
        <v>48840</v>
      </c>
      <c r="D4626" s="291" t="s">
        <v>11211</v>
      </c>
      <c r="E4626" s="292">
        <v>48840</v>
      </c>
    </row>
    <row r="4627" spans="1:5" ht="14.4" x14ac:dyDescent="0.55000000000000004">
      <c r="A4627" s="289" t="s">
        <v>65343</v>
      </c>
      <c r="B4627" s="290">
        <v>0</v>
      </c>
      <c r="D4627" s="291" t="s">
        <v>66036</v>
      </c>
      <c r="E4627" s="292">
        <v>0</v>
      </c>
    </row>
    <row r="4628" spans="1:5" ht="14.4" x14ac:dyDescent="0.55000000000000004">
      <c r="A4628" s="289" t="s">
        <v>4735</v>
      </c>
      <c r="B4628" s="290">
        <v>10504</v>
      </c>
      <c r="D4628" s="291" t="s">
        <v>11190</v>
      </c>
      <c r="E4628" s="292">
        <v>10504</v>
      </c>
    </row>
    <row r="4629" spans="1:5" ht="14.4" x14ac:dyDescent="0.55000000000000004">
      <c r="A4629" s="289" t="s">
        <v>4736</v>
      </c>
      <c r="B4629" s="290">
        <v>9666</v>
      </c>
      <c r="D4629" s="291" t="s">
        <v>11191</v>
      </c>
      <c r="E4629" s="292">
        <v>9666</v>
      </c>
    </row>
    <row r="4630" spans="1:5" ht="14.4" x14ac:dyDescent="0.55000000000000004">
      <c r="A4630" s="289" t="s">
        <v>65344</v>
      </c>
      <c r="B4630" s="290">
        <v>0</v>
      </c>
      <c r="D4630" s="291" t="s">
        <v>66037</v>
      </c>
      <c r="E4630" s="292">
        <v>0</v>
      </c>
    </row>
    <row r="4631" spans="1:5" ht="14.4" x14ac:dyDescent="0.55000000000000004">
      <c r="A4631" s="289" t="s">
        <v>4737</v>
      </c>
      <c r="B4631" s="290">
        <v>19668.96</v>
      </c>
      <c r="D4631" s="291" t="s">
        <v>9691</v>
      </c>
      <c r="E4631" s="292">
        <v>19668.96</v>
      </c>
    </row>
    <row r="4632" spans="1:5" ht="14.4" x14ac:dyDescent="0.55000000000000004">
      <c r="A4632" s="289" t="s">
        <v>4738</v>
      </c>
      <c r="B4632" s="290">
        <v>3994.8</v>
      </c>
      <c r="D4632" s="291" t="s">
        <v>11192</v>
      </c>
      <c r="E4632" s="292">
        <v>3994.8</v>
      </c>
    </row>
    <row r="4633" spans="1:5" ht="14.4" x14ac:dyDescent="0.55000000000000004">
      <c r="A4633" s="289" t="s">
        <v>4739</v>
      </c>
      <c r="B4633" s="290">
        <v>10967</v>
      </c>
      <c r="D4633" s="291" t="s">
        <v>11193</v>
      </c>
      <c r="E4633" s="292">
        <v>10967</v>
      </c>
    </row>
    <row r="4634" spans="1:5" ht="14.4" x14ac:dyDescent="0.55000000000000004">
      <c r="A4634" s="289" t="s">
        <v>4740</v>
      </c>
      <c r="B4634" s="290">
        <v>9666</v>
      </c>
      <c r="D4634" s="291" t="s">
        <v>11194</v>
      </c>
      <c r="E4634" s="292">
        <v>9666</v>
      </c>
    </row>
    <row r="4635" spans="1:5" ht="14.4" x14ac:dyDescent="0.55000000000000004">
      <c r="A4635" s="289" t="s">
        <v>4741</v>
      </c>
      <c r="B4635" s="290">
        <v>15833</v>
      </c>
      <c r="D4635" s="291" t="s">
        <v>11195</v>
      </c>
      <c r="E4635" s="292">
        <v>15833</v>
      </c>
    </row>
    <row r="4636" spans="1:5" ht="14.4" x14ac:dyDescent="0.55000000000000004">
      <c r="A4636" s="289" t="s">
        <v>3642</v>
      </c>
      <c r="B4636" s="290">
        <v>68380.62</v>
      </c>
      <c r="D4636" s="291" t="s">
        <v>9692</v>
      </c>
      <c r="E4636" s="292">
        <v>68380.62</v>
      </c>
    </row>
    <row r="4637" spans="1:5" ht="14.4" x14ac:dyDescent="0.55000000000000004">
      <c r="A4637" s="289" t="s">
        <v>4742</v>
      </c>
      <c r="B4637" s="290">
        <v>9666</v>
      </c>
      <c r="D4637" s="291" t="s">
        <v>11196</v>
      </c>
      <c r="E4637" s="292">
        <v>9666</v>
      </c>
    </row>
    <row r="4638" spans="1:5" ht="14.4" x14ac:dyDescent="0.55000000000000004">
      <c r="A4638" s="289" t="s">
        <v>4748</v>
      </c>
      <c r="B4638" s="290">
        <v>6876.25</v>
      </c>
      <c r="D4638" s="291" t="s">
        <v>11197</v>
      </c>
      <c r="E4638" s="292">
        <v>6876.25</v>
      </c>
    </row>
    <row r="4639" spans="1:5" ht="14.4" x14ac:dyDescent="0.55000000000000004">
      <c r="A4639" s="289" t="s">
        <v>3643</v>
      </c>
      <c r="B4639" s="290">
        <v>143777</v>
      </c>
      <c r="D4639" s="291" t="s">
        <v>9693</v>
      </c>
      <c r="E4639" s="292">
        <v>143777</v>
      </c>
    </row>
    <row r="4640" spans="1:5" ht="14.4" x14ac:dyDescent="0.55000000000000004">
      <c r="A4640" s="289" t="s">
        <v>4743</v>
      </c>
      <c r="B4640" s="290">
        <v>2760</v>
      </c>
      <c r="D4640" s="291" t="s">
        <v>11198</v>
      </c>
      <c r="E4640" s="292">
        <v>2760</v>
      </c>
    </row>
    <row r="4641" spans="1:5" ht="14.4" x14ac:dyDescent="0.55000000000000004">
      <c r="A4641" s="289" t="s">
        <v>3644</v>
      </c>
      <c r="B4641" s="290">
        <v>472391</v>
      </c>
      <c r="D4641" s="291" t="s">
        <v>9694</v>
      </c>
      <c r="E4641" s="292">
        <v>472391</v>
      </c>
    </row>
    <row r="4642" spans="1:5" ht="14.4" x14ac:dyDescent="0.55000000000000004">
      <c r="A4642" s="289" t="s">
        <v>4744</v>
      </c>
      <c r="B4642" s="290">
        <v>9666</v>
      </c>
      <c r="D4642" s="291" t="s">
        <v>11199</v>
      </c>
      <c r="E4642" s="292">
        <v>9666</v>
      </c>
    </row>
    <row r="4643" spans="1:5" ht="14.4" x14ac:dyDescent="0.55000000000000004">
      <c r="A4643" s="289" t="s">
        <v>4745</v>
      </c>
      <c r="B4643" s="290">
        <v>22295</v>
      </c>
      <c r="D4643" s="291" t="s">
        <v>11200</v>
      </c>
      <c r="E4643" s="292">
        <v>22295</v>
      </c>
    </row>
    <row r="4644" spans="1:5" ht="14.4" x14ac:dyDescent="0.55000000000000004">
      <c r="A4644" s="289" t="s">
        <v>3645</v>
      </c>
      <c r="B4644" s="290">
        <v>230371.17</v>
      </c>
      <c r="D4644" s="291" t="s">
        <v>9695</v>
      </c>
      <c r="E4644" s="292">
        <v>230371.17</v>
      </c>
    </row>
    <row r="4645" spans="1:5" ht="14.4" x14ac:dyDescent="0.55000000000000004">
      <c r="A4645" s="289" t="s">
        <v>65345</v>
      </c>
      <c r="B4645" s="290">
        <v>0</v>
      </c>
      <c r="D4645" s="291" t="s">
        <v>66038</v>
      </c>
      <c r="E4645" s="292">
        <v>0</v>
      </c>
    </row>
    <row r="4646" spans="1:5" ht="14.4" x14ac:dyDescent="0.55000000000000004">
      <c r="A4646" s="289" t="s">
        <v>4603</v>
      </c>
      <c r="B4646" s="290">
        <v>286679.56</v>
      </c>
      <c r="D4646" s="291" t="s">
        <v>11201</v>
      </c>
      <c r="E4646" s="292">
        <v>286679.56</v>
      </c>
    </row>
    <row r="4647" spans="1:5" ht="14.4" x14ac:dyDescent="0.55000000000000004">
      <c r="A4647" s="289" t="s">
        <v>4746</v>
      </c>
      <c r="B4647" s="290">
        <v>27006</v>
      </c>
      <c r="D4647" s="291" t="s">
        <v>11202</v>
      </c>
      <c r="E4647" s="292">
        <v>27006</v>
      </c>
    </row>
    <row r="4648" spans="1:5" ht="14.4" x14ac:dyDescent="0.55000000000000004">
      <c r="A4648" s="289" t="s">
        <v>4747</v>
      </c>
      <c r="B4648" s="290">
        <v>23221</v>
      </c>
      <c r="D4648" s="291" t="s">
        <v>11203</v>
      </c>
      <c r="E4648" s="292">
        <v>23221</v>
      </c>
    </row>
    <row r="4649" spans="1:5" ht="14.4" x14ac:dyDescent="0.55000000000000004">
      <c r="A4649" s="289" t="s">
        <v>4604</v>
      </c>
      <c r="B4649" s="290">
        <v>154705</v>
      </c>
      <c r="D4649" s="291" t="s">
        <v>11204</v>
      </c>
      <c r="E4649" s="292">
        <v>154705</v>
      </c>
    </row>
    <row r="4650" spans="1:5" ht="14.4" x14ac:dyDescent="0.55000000000000004">
      <c r="A4650" s="289" t="s">
        <v>4605</v>
      </c>
      <c r="B4650" s="290">
        <v>86294</v>
      </c>
      <c r="D4650" s="291" t="s">
        <v>11205</v>
      </c>
      <c r="E4650" s="292">
        <v>86294</v>
      </c>
    </row>
    <row r="4651" spans="1:5" ht="14.4" x14ac:dyDescent="0.55000000000000004">
      <c r="A4651" s="289" t="s">
        <v>4848</v>
      </c>
      <c r="B4651" s="290">
        <v>22206</v>
      </c>
      <c r="D4651" s="291" t="s">
        <v>11213</v>
      </c>
      <c r="E4651" s="292">
        <v>22206</v>
      </c>
    </row>
    <row r="4652" spans="1:5" ht="14.4" x14ac:dyDescent="0.55000000000000004">
      <c r="A4652" s="289" t="s">
        <v>65346</v>
      </c>
      <c r="B4652" s="290">
        <v>0</v>
      </c>
      <c r="D4652" s="291" t="s">
        <v>66039</v>
      </c>
      <c r="E4652" s="292">
        <v>0</v>
      </c>
    </row>
    <row r="4653" spans="1:5" ht="14.4" x14ac:dyDescent="0.55000000000000004">
      <c r="A4653" s="289" t="s">
        <v>4754</v>
      </c>
      <c r="B4653" s="290">
        <v>282575.02</v>
      </c>
      <c r="D4653" s="291" t="s">
        <v>11214</v>
      </c>
      <c r="E4653" s="292">
        <v>282575.02</v>
      </c>
    </row>
    <row r="4654" spans="1:5" ht="14.4" x14ac:dyDescent="0.55000000000000004">
      <c r="A4654" s="289" t="s">
        <v>65347</v>
      </c>
      <c r="B4654" s="290">
        <v>0</v>
      </c>
      <c r="D4654" s="291" t="s">
        <v>66040</v>
      </c>
      <c r="E4654" s="292">
        <v>0</v>
      </c>
    </row>
    <row r="4655" spans="1:5" ht="14.4" x14ac:dyDescent="0.55000000000000004">
      <c r="A4655" s="289" t="s">
        <v>4849</v>
      </c>
      <c r="B4655" s="290">
        <v>8349</v>
      </c>
      <c r="D4655" s="291" t="s">
        <v>11215</v>
      </c>
      <c r="E4655" s="292">
        <v>8349</v>
      </c>
    </row>
    <row r="4656" spans="1:5" ht="14.4" x14ac:dyDescent="0.55000000000000004">
      <c r="A4656" s="289" t="s">
        <v>4850</v>
      </c>
      <c r="B4656" s="290">
        <v>5610</v>
      </c>
      <c r="D4656" s="291" t="s">
        <v>11216</v>
      </c>
      <c r="E4656" s="292">
        <v>5610</v>
      </c>
    </row>
    <row r="4657" spans="1:5" ht="14.4" x14ac:dyDescent="0.55000000000000004">
      <c r="A4657" s="289" t="s">
        <v>4755</v>
      </c>
      <c r="B4657" s="290">
        <v>55776</v>
      </c>
      <c r="D4657" s="291" t="s">
        <v>11217</v>
      </c>
      <c r="E4657" s="292">
        <v>55776</v>
      </c>
    </row>
    <row r="4658" spans="1:5" ht="14.4" x14ac:dyDescent="0.55000000000000004">
      <c r="A4658" s="289" t="s">
        <v>4756</v>
      </c>
      <c r="B4658" s="290">
        <v>4977.6400000000003</v>
      </c>
      <c r="D4658" s="291" t="s">
        <v>11218</v>
      </c>
      <c r="E4658" s="292">
        <v>4977.6400000000003</v>
      </c>
    </row>
    <row r="4659" spans="1:5" ht="14.4" x14ac:dyDescent="0.55000000000000004">
      <c r="A4659" s="289" t="s">
        <v>4757</v>
      </c>
      <c r="B4659" s="290">
        <v>65523.92</v>
      </c>
      <c r="D4659" s="291" t="s">
        <v>11219</v>
      </c>
      <c r="E4659" s="292">
        <v>65523.92</v>
      </c>
    </row>
    <row r="4660" spans="1:5" ht="14.4" x14ac:dyDescent="0.55000000000000004">
      <c r="A4660" s="289" t="s">
        <v>4758</v>
      </c>
      <c r="B4660" s="290">
        <v>28362.34</v>
      </c>
      <c r="D4660" s="291" t="s">
        <v>11220</v>
      </c>
      <c r="E4660" s="292">
        <v>28362.34</v>
      </c>
    </row>
    <row r="4661" spans="1:5" ht="14.4" x14ac:dyDescent="0.55000000000000004">
      <c r="A4661" s="289" t="s">
        <v>4759</v>
      </c>
      <c r="B4661" s="290">
        <v>26416</v>
      </c>
      <c r="D4661" s="291" t="s">
        <v>11221</v>
      </c>
      <c r="E4661" s="292">
        <v>26416</v>
      </c>
    </row>
    <row r="4662" spans="1:5" ht="14.4" x14ac:dyDescent="0.55000000000000004">
      <c r="A4662" s="289" t="s">
        <v>4760</v>
      </c>
      <c r="B4662" s="290">
        <v>107885.99</v>
      </c>
      <c r="D4662" s="291" t="s">
        <v>11222</v>
      </c>
      <c r="E4662" s="292">
        <v>107885.99</v>
      </c>
    </row>
    <row r="4663" spans="1:5" ht="14.4" x14ac:dyDescent="0.55000000000000004">
      <c r="A4663" s="289" t="s">
        <v>4761</v>
      </c>
      <c r="B4663" s="290">
        <v>36464.65</v>
      </c>
      <c r="D4663" s="291" t="s">
        <v>11223</v>
      </c>
      <c r="E4663" s="292">
        <v>36464.65</v>
      </c>
    </row>
    <row r="4664" spans="1:5" ht="14.4" x14ac:dyDescent="0.55000000000000004">
      <c r="A4664" s="289" t="s">
        <v>4851</v>
      </c>
      <c r="B4664" s="290">
        <v>1013</v>
      </c>
      <c r="D4664" s="291" t="s">
        <v>11224</v>
      </c>
      <c r="E4664" s="292">
        <v>1013</v>
      </c>
    </row>
    <row r="4665" spans="1:5" ht="14.4" x14ac:dyDescent="0.55000000000000004">
      <c r="A4665" s="289" t="s">
        <v>4762</v>
      </c>
      <c r="B4665" s="290">
        <v>73352</v>
      </c>
      <c r="D4665" s="291" t="s">
        <v>11440</v>
      </c>
      <c r="E4665" s="292">
        <v>73352</v>
      </c>
    </row>
    <row r="4666" spans="1:5" ht="14.4" x14ac:dyDescent="0.55000000000000004">
      <c r="A4666" s="289" t="s">
        <v>4852</v>
      </c>
      <c r="B4666" s="290">
        <v>1930</v>
      </c>
      <c r="D4666" s="291" t="s">
        <v>11225</v>
      </c>
      <c r="E4666" s="292">
        <v>1930</v>
      </c>
    </row>
    <row r="4667" spans="1:5" ht="14.4" x14ac:dyDescent="0.55000000000000004">
      <c r="A4667" s="289" t="s">
        <v>4853</v>
      </c>
      <c r="B4667" s="290">
        <v>7027</v>
      </c>
      <c r="D4667" s="291" t="s">
        <v>11226</v>
      </c>
      <c r="E4667" s="292">
        <v>7027</v>
      </c>
    </row>
    <row r="4668" spans="1:5" ht="14.4" x14ac:dyDescent="0.55000000000000004">
      <c r="A4668" s="289" t="s">
        <v>3646</v>
      </c>
      <c r="B4668" s="290">
        <v>163856.98000000001</v>
      </c>
      <c r="D4668" s="291" t="s">
        <v>9696</v>
      </c>
      <c r="E4668" s="292">
        <v>163856.98000000001</v>
      </c>
    </row>
    <row r="4669" spans="1:5" ht="14.4" x14ac:dyDescent="0.55000000000000004">
      <c r="A4669" s="289" t="s">
        <v>4854</v>
      </c>
      <c r="B4669" s="290">
        <v>12202.45</v>
      </c>
      <c r="D4669" s="291" t="s">
        <v>11227</v>
      </c>
      <c r="E4669" s="292">
        <v>12202.45</v>
      </c>
    </row>
    <row r="4670" spans="1:5" ht="14.4" x14ac:dyDescent="0.55000000000000004">
      <c r="A4670" s="289" t="s">
        <v>4855</v>
      </c>
      <c r="B4670" s="290">
        <v>5103</v>
      </c>
      <c r="D4670" s="291" t="s">
        <v>11228</v>
      </c>
      <c r="E4670" s="292">
        <v>5103</v>
      </c>
    </row>
    <row r="4671" spans="1:5" ht="14.4" x14ac:dyDescent="0.55000000000000004">
      <c r="A4671" s="289" t="s">
        <v>4763</v>
      </c>
      <c r="B4671" s="290">
        <v>294181.93</v>
      </c>
      <c r="D4671" s="291" t="s">
        <v>11229</v>
      </c>
      <c r="E4671" s="292">
        <v>294181.93</v>
      </c>
    </row>
    <row r="4672" spans="1:5" ht="14.4" x14ac:dyDescent="0.55000000000000004">
      <c r="A4672" s="289" t="s">
        <v>4764</v>
      </c>
      <c r="B4672" s="290">
        <v>51198</v>
      </c>
      <c r="D4672" s="291" t="s">
        <v>11230</v>
      </c>
      <c r="E4672" s="292">
        <v>51198</v>
      </c>
    </row>
    <row r="4673" spans="1:5" ht="14.4" x14ac:dyDescent="0.55000000000000004">
      <c r="A4673" s="289" t="s">
        <v>4856</v>
      </c>
      <c r="B4673" s="290">
        <v>5689</v>
      </c>
      <c r="D4673" s="291" t="s">
        <v>11231</v>
      </c>
      <c r="E4673" s="292">
        <v>5689</v>
      </c>
    </row>
    <row r="4674" spans="1:5" ht="14.4" x14ac:dyDescent="0.55000000000000004">
      <c r="A4674" s="289" t="s">
        <v>4857</v>
      </c>
      <c r="B4674" s="290">
        <v>5122</v>
      </c>
      <c r="D4674" s="291" t="s">
        <v>11232</v>
      </c>
      <c r="E4674" s="292">
        <v>5122</v>
      </c>
    </row>
    <row r="4675" spans="1:5" ht="14.4" x14ac:dyDescent="0.55000000000000004">
      <c r="A4675" s="289" t="s">
        <v>4858</v>
      </c>
      <c r="B4675" s="290">
        <v>14985</v>
      </c>
      <c r="D4675" s="291" t="s">
        <v>11233</v>
      </c>
      <c r="E4675" s="292">
        <v>14985</v>
      </c>
    </row>
    <row r="4676" spans="1:5" ht="14.4" x14ac:dyDescent="0.55000000000000004">
      <c r="A4676" s="289" t="s">
        <v>3647</v>
      </c>
      <c r="B4676" s="290">
        <v>7323</v>
      </c>
      <c r="D4676" s="291" t="s">
        <v>9697</v>
      </c>
      <c r="E4676" s="292">
        <v>7323</v>
      </c>
    </row>
    <row r="4677" spans="1:5" ht="14.4" x14ac:dyDescent="0.55000000000000004">
      <c r="A4677" s="289" t="s">
        <v>4859</v>
      </c>
      <c r="B4677" s="290">
        <v>2323</v>
      </c>
      <c r="D4677" s="291" t="s">
        <v>9698</v>
      </c>
      <c r="E4677" s="292">
        <v>2323</v>
      </c>
    </row>
    <row r="4678" spans="1:5" ht="14.4" x14ac:dyDescent="0.55000000000000004">
      <c r="A4678" s="289" t="s">
        <v>4765</v>
      </c>
      <c r="B4678" s="290">
        <v>187370</v>
      </c>
      <c r="D4678" s="291" t="s">
        <v>11234</v>
      </c>
      <c r="E4678" s="292">
        <v>187370</v>
      </c>
    </row>
    <row r="4679" spans="1:5" ht="14.4" x14ac:dyDescent="0.55000000000000004">
      <c r="A4679" s="289" t="s">
        <v>4860</v>
      </c>
      <c r="B4679" s="290">
        <v>4326</v>
      </c>
      <c r="D4679" s="291" t="s">
        <v>11235</v>
      </c>
      <c r="E4679" s="292">
        <v>4326</v>
      </c>
    </row>
    <row r="4680" spans="1:5" ht="14.4" x14ac:dyDescent="0.55000000000000004">
      <c r="A4680" s="289" t="s">
        <v>3648</v>
      </c>
      <c r="B4680" s="290">
        <v>323705.74</v>
      </c>
      <c r="D4680" s="291" t="s">
        <v>9699</v>
      </c>
      <c r="E4680" s="292">
        <v>323705.74</v>
      </c>
    </row>
    <row r="4681" spans="1:5" ht="14.4" x14ac:dyDescent="0.55000000000000004">
      <c r="A4681" s="289" t="s">
        <v>5246</v>
      </c>
      <c r="B4681" s="290">
        <v>78489.25</v>
      </c>
      <c r="D4681" s="291" t="s">
        <v>2017</v>
      </c>
      <c r="E4681" s="292">
        <v>78489.25</v>
      </c>
    </row>
    <row r="4682" spans="1:5" ht="14.4" x14ac:dyDescent="0.55000000000000004">
      <c r="A4682" s="289" t="s">
        <v>4861</v>
      </c>
      <c r="B4682" s="290">
        <v>11286</v>
      </c>
      <c r="D4682" s="291" t="s">
        <v>11236</v>
      </c>
      <c r="E4682" s="292">
        <v>11286</v>
      </c>
    </row>
    <row r="4683" spans="1:5" ht="14.4" x14ac:dyDescent="0.55000000000000004">
      <c r="A4683" s="289" t="s">
        <v>4862</v>
      </c>
      <c r="B4683" s="290">
        <v>11589</v>
      </c>
      <c r="D4683" s="291" t="s">
        <v>11237</v>
      </c>
      <c r="E4683" s="292">
        <v>11589</v>
      </c>
    </row>
    <row r="4684" spans="1:5" ht="14.4" x14ac:dyDescent="0.55000000000000004">
      <c r="A4684" s="289" t="s">
        <v>4863</v>
      </c>
      <c r="B4684" s="290">
        <v>5164</v>
      </c>
      <c r="D4684" s="291" t="s">
        <v>11238</v>
      </c>
      <c r="E4684" s="292">
        <v>5164</v>
      </c>
    </row>
    <row r="4685" spans="1:5" ht="14.4" x14ac:dyDescent="0.55000000000000004">
      <c r="A4685" s="289" t="s">
        <v>4864</v>
      </c>
      <c r="B4685" s="290">
        <v>6000</v>
      </c>
      <c r="D4685" s="291" t="s">
        <v>11239</v>
      </c>
      <c r="E4685" s="292">
        <v>6000</v>
      </c>
    </row>
    <row r="4686" spans="1:5" ht="14.4" x14ac:dyDescent="0.55000000000000004">
      <c r="A4686" s="289" t="s">
        <v>4766</v>
      </c>
      <c r="B4686" s="290">
        <v>67600</v>
      </c>
      <c r="D4686" s="291" t="s">
        <v>11240</v>
      </c>
      <c r="E4686" s="292">
        <v>67600</v>
      </c>
    </row>
    <row r="4687" spans="1:5" ht="14.4" x14ac:dyDescent="0.55000000000000004">
      <c r="A4687" s="289" t="s">
        <v>4767</v>
      </c>
      <c r="B4687" s="290">
        <v>249.6</v>
      </c>
      <c r="D4687" s="291" t="s">
        <v>11241</v>
      </c>
      <c r="E4687" s="292">
        <v>249.6</v>
      </c>
    </row>
    <row r="4688" spans="1:5" ht="14.4" x14ac:dyDescent="0.55000000000000004">
      <c r="A4688" s="289" t="s">
        <v>4768</v>
      </c>
      <c r="B4688" s="290">
        <v>102949</v>
      </c>
      <c r="D4688" s="291" t="s">
        <v>11242</v>
      </c>
      <c r="E4688" s="292">
        <v>102949</v>
      </c>
    </row>
    <row r="4689" spans="1:5" ht="14.4" x14ac:dyDescent="0.55000000000000004">
      <c r="A4689" s="289" t="s">
        <v>4865</v>
      </c>
      <c r="B4689" s="290">
        <v>2660</v>
      </c>
      <c r="D4689" s="291" t="s">
        <v>11243</v>
      </c>
      <c r="E4689" s="292">
        <v>2660</v>
      </c>
    </row>
    <row r="4690" spans="1:5" ht="14.4" x14ac:dyDescent="0.55000000000000004">
      <c r="A4690" s="289" t="s">
        <v>3649</v>
      </c>
      <c r="B4690" s="290">
        <v>39968</v>
      </c>
      <c r="D4690" s="291" t="s">
        <v>3649</v>
      </c>
      <c r="E4690" s="292">
        <v>39968</v>
      </c>
    </row>
    <row r="4691" spans="1:5" ht="14.4" x14ac:dyDescent="0.55000000000000004">
      <c r="A4691" s="289" t="s">
        <v>3650</v>
      </c>
      <c r="B4691" s="290">
        <v>181667.97</v>
      </c>
      <c r="D4691" s="291" t="s">
        <v>9700</v>
      </c>
      <c r="E4691" s="292">
        <v>181667.97</v>
      </c>
    </row>
    <row r="4692" spans="1:5" ht="14.4" x14ac:dyDescent="0.55000000000000004">
      <c r="A4692" s="289" t="s">
        <v>3651</v>
      </c>
      <c r="B4692" s="290">
        <v>55285</v>
      </c>
      <c r="D4692" s="291" t="s">
        <v>5628</v>
      </c>
      <c r="E4692" s="292">
        <v>55285</v>
      </c>
    </row>
    <row r="4693" spans="1:5" ht="14.4" x14ac:dyDescent="0.55000000000000004">
      <c r="A4693" s="289" t="s">
        <v>3652</v>
      </c>
      <c r="B4693" s="290">
        <v>37344</v>
      </c>
      <c r="D4693" s="291" t="s">
        <v>9701</v>
      </c>
      <c r="E4693" s="292">
        <v>37344</v>
      </c>
    </row>
    <row r="4694" spans="1:5" ht="14.4" x14ac:dyDescent="0.55000000000000004">
      <c r="A4694" s="289" t="s">
        <v>4769</v>
      </c>
      <c r="B4694" s="290">
        <v>101205</v>
      </c>
      <c r="D4694" s="291" t="s">
        <v>11244</v>
      </c>
      <c r="E4694" s="292">
        <v>101205</v>
      </c>
    </row>
    <row r="4695" spans="1:5" ht="14.4" x14ac:dyDescent="0.55000000000000004">
      <c r="A4695" s="289" t="s">
        <v>4866</v>
      </c>
      <c r="B4695" s="290">
        <v>7371</v>
      </c>
      <c r="D4695" s="291" t="s">
        <v>11245</v>
      </c>
      <c r="E4695" s="292">
        <v>7371</v>
      </c>
    </row>
    <row r="4696" spans="1:5" ht="14.4" x14ac:dyDescent="0.55000000000000004">
      <c r="A4696" s="289" t="s">
        <v>4867</v>
      </c>
      <c r="B4696" s="290">
        <v>6594</v>
      </c>
      <c r="D4696" s="291" t="s">
        <v>11246</v>
      </c>
      <c r="E4696" s="292">
        <v>6594</v>
      </c>
    </row>
    <row r="4697" spans="1:5" ht="14.4" x14ac:dyDescent="0.55000000000000004">
      <c r="A4697" s="289" t="s">
        <v>4770</v>
      </c>
      <c r="B4697" s="290">
        <v>47907</v>
      </c>
      <c r="D4697" s="291" t="s">
        <v>11247</v>
      </c>
      <c r="E4697" s="292">
        <v>47907</v>
      </c>
    </row>
    <row r="4698" spans="1:5" ht="14.4" x14ac:dyDescent="0.55000000000000004">
      <c r="A4698" s="289" t="s">
        <v>65348</v>
      </c>
      <c r="B4698" s="290">
        <v>0</v>
      </c>
      <c r="D4698" s="291" t="s">
        <v>66041</v>
      </c>
      <c r="E4698" s="292">
        <v>0</v>
      </c>
    </row>
    <row r="4699" spans="1:5" ht="14.4" x14ac:dyDescent="0.55000000000000004">
      <c r="A4699" s="289" t="s">
        <v>4771</v>
      </c>
      <c r="B4699" s="290">
        <v>29543</v>
      </c>
      <c r="D4699" s="291" t="s">
        <v>9702</v>
      </c>
      <c r="E4699" s="292">
        <v>29543</v>
      </c>
    </row>
    <row r="4700" spans="1:5" ht="14.4" x14ac:dyDescent="0.55000000000000004">
      <c r="A4700" s="289" t="s">
        <v>4772</v>
      </c>
      <c r="B4700" s="290">
        <v>18626</v>
      </c>
      <c r="D4700" s="291" t="s">
        <v>11248</v>
      </c>
      <c r="E4700" s="292">
        <v>18626</v>
      </c>
    </row>
    <row r="4701" spans="1:5" ht="14.4" x14ac:dyDescent="0.55000000000000004">
      <c r="A4701" s="289" t="s">
        <v>4773</v>
      </c>
      <c r="B4701" s="290">
        <v>205011.99</v>
      </c>
      <c r="D4701" s="291" t="s">
        <v>11249</v>
      </c>
      <c r="E4701" s="292">
        <v>205011.99</v>
      </c>
    </row>
    <row r="4702" spans="1:5" ht="14.4" x14ac:dyDescent="0.55000000000000004">
      <c r="A4702" s="289" t="s">
        <v>3653</v>
      </c>
      <c r="B4702" s="290">
        <v>12656</v>
      </c>
      <c r="D4702" s="291" t="s">
        <v>9703</v>
      </c>
      <c r="E4702" s="292">
        <v>12656</v>
      </c>
    </row>
    <row r="4703" spans="1:5" ht="14.4" x14ac:dyDescent="0.55000000000000004">
      <c r="A4703" s="289" t="s">
        <v>4774</v>
      </c>
      <c r="B4703" s="290">
        <v>99307</v>
      </c>
      <c r="D4703" s="291" t="s">
        <v>11250</v>
      </c>
      <c r="E4703" s="292">
        <v>99307</v>
      </c>
    </row>
    <row r="4704" spans="1:5" ht="14.4" x14ac:dyDescent="0.55000000000000004">
      <c r="A4704" s="289" t="s">
        <v>4775</v>
      </c>
      <c r="B4704" s="290">
        <v>37933.22</v>
      </c>
      <c r="D4704" s="291" t="s">
        <v>9704</v>
      </c>
      <c r="E4704" s="292">
        <v>37933.22</v>
      </c>
    </row>
    <row r="4705" spans="1:5" ht="14.4" x14ac:dyDescent="0.55000000000000004">
      <c r="A4705" s="289" t="s">
        <v>3654</v>
      </c>
      <c r="B4705" s="290">
        <v>1141</v>
      </c>
      <c r="D4705" s="291" t="s">
        <v>9705</v>
      </c>
      <c r="E4705" s="292">
        <v>1141</v>
      </c>
    </row>
    <row r="4706" spans="1:5" ht="14.4" x14ac:dyDescent="0.55000000000000004">
      <c r="A4706" s="289" t="s">
        <v>4868</v>
      </c>
      <c r="B4706" s="290">
        <v>9706</v>
      </c>
      <c r="D4706" s="291" t="s">
        <v>11251</v>
      </c>
      <c r="E4706" s="292">
        <v>9706</v>
      </c>
    </row>
    <row r="4707" spans="1:5" ht="14.4" x14ac:dyDescent="0.55000000000000004">
      <c r="A4707" s="289" t="s">
        <v>4776</v>
      </c>
      <c r="B4707" s="290">
        <v>202026.54</v>
      </c>
      <c r="D4707" s="291" t="s">
        <v>9706</v>
      </c>
      <c r="E4707" s="292">
        <v>202026.54</v>
      </c>
    </row>
    <row r="4708" spans="1:5" ht="14.4" x14ac:dyDescent="0.55000000000000004">
      <c r="A4708" s="289" t="s">
        <v>4777</v>
      </c>
      <c r="B4708" s="290">
        <v>687608.28</v>
      </c>
      <c r="D4708" s="291" t="s">
        <v>9707</v>
      </c>
      <c r="E4708" s="292">
        <v>687608.28</v>
      </c>
    </row>
    <row r="4709" spans="1:5" ht="14.4" x14ac:dyDescent="0.55000000000000004">
      <c r="A4709" s="289" t="s">
        <v>65349</v>
      </c>
      <c r="B4709" s="290">
        <v>0</v>
      </c>
      <c r="D4709" s="291" t="s">
        <v>66042</v>
      </c>
      <c r="E4709" s="292">
        <v>0</v>
      </c>
    </row>
    <row r="4710" spans="1:5" ht="14.4" x14ac:dyDescent="0.55000000000000004">
      <c r="A4710" s="289" t="s">
        <v>4869</v>
      </c>
      <c r="B4710" s="290">
        <v>7154</v>
      </c>
      <c r="D4710" s="291" t="s">
        <v>11252</v>
      </c>
      <c r="E4710" s="292">
        <v>7154</v>
      </c>
    </row>
    <row r="4711" spans="1:5" ht="14.4" x14ac:dyDescent="0.55000000000000004">
      <c r="A4711" s="289" t="s">
        <v>4778</v>
      </c>
      <c r="B4711" s="290">
        <v>43666.07</v>
      </c>
      <c r="D4711" s="291" t="s">
        <v>11253</v>
      </c>
      <c r="E4711" s="292">
        <v>43666.07</v>
      </c>
    </row>
    <row r="4712" spans="1:5" ht="14.4" x14ac:dyDescent="0.55000000000000004">
      <c r="A4712" s="289" t="s">
        <v>4779</v>
      </c>
      <c r="B4712" s="290">
        <v>54602</v>
      </c>
      <c r="D4712" s="291" t="s">
        <v>11254</v>
      </c>
      <c r="E4712" s="292">
        <v>54602</v>
      </c>
    </row>
    <row r="4713" spans="1:5" ht="14.4" x14ac:dyDescent="0.55000000000000004">
      <c r="A4713" s="289" t="s">
        <v>4780</v>
      </c>
      <c r="B4713" s="290">
        <v>218925.99</v>
      </c>
      <c r="D4713" s="291" t="s">
        <v>11255</v>
      </c>
      <c r="E4713" s="292">
        <v>218925.99</v>
      </c>
    </row>
    <row r="4714" spans="1:5" ht="14.4" x14ac:dyDescent="0.55000000000000004">
      <c r="A4714" s="289" t="s">
        <v>3655</v>
      </c>
      <c r="B4714" s="290">
        <v>48096.88</v>
      </c>
      <c r="D4714" s="291" t="s">
        <v>9708</v>
      </c>
      <c r="E4714" s="292">
        <v>48096.88</v>
      </c>
    </row>
    <row r="4715" spans="1:5" ht="14.4" x14ac:dyDescent="0.55000000000000004">
      <c r="A4715" s="289" t="s">
        <v>4781</v>
      </c>
      <c r="B4715" s="290">
        <v>40442</v>
      </c>
      <c r="D4715" s="291" t="s">
        <v>11256</v>
      </c>
      <c r="E4715" s="292">
        <v>40442</v>
      </c>
    </row>
    <row r="4716" spans="1:5" ht="14.4" x14ac:dyDescent="0.55000000000000004">
      <c r="A4716" s="289" t="s">
        <v>65350</v>
      </c>
      <c r="B4716" s="290">
        <v>0</v>
      </c>
      <c r="D4716" s="291" t="s">
        <v>66043</v>
      </c>
      <c r="E4716" s="292">
        <v>0</v>
      </c>
    </row>
    <row r="4717" spans="1:5" ht="14.4" x14ac:dyDescent="0.55000000000000004">
      <c r="A4717" s="289" t="s">
        <v>4870</v>
      </c>
      <c r="B4717" s="290">
        <v>5689</v>
      </c>
      <c r="D4717" s="291" t="s">
        <v>11257</v>
      </c>
      <c r="E4717" s="292">
        <v>5689</v>
      </c>
    </row>
    <row r="4718" spans="1:5" ht="14.4" x14ac:dyDescent="0.55000000000000004">
      <c r="A4718" s="289" t="s">
        <v>4782</v>
      </c>
      <c r="B4718" s="290">
        <v>71374</v>
      </c>
      <c r="D4718" s="291" t="s">
        <v>11258</v>
      </c>
      <c r="E4718" s="292">
        <v>71374</v>
      </c>
    </row>
    <row r="4719" spans="1:5" ht="14.4" x14ac:dyDescent="0.55000000000000004">
      <c r="A4719" s="289" t="s">
        <v>4783</v>
      </c>
      <c r="B4719" s="290">
        <v>143388</v>
      </c>
      <c r="D4719" s="291" t="s">
        <v>11259</v>
      </c>
      <c r="E4719" s="292">
        <v>143388</v>
      </c>
    </row>
    <row r="4720" spans="1:5" ht="14.4" x14ac:dyDescent="0.55000000000000004">
      <c r="A4720" s="289" t="s">
        <v>4784</v>
      </c>
      <c r="B4720" s="290">
        <v>520290</v>
      </c>
      <c r="D4720" s="291" t="s">
        <v>11260</v>
      </c>
      <c r="E4720" s="292">
        <v>520290</v>
      </c>
    </row>
    <row r="4721" spans="1:5" ht="14.4" x14ac:dyDescent="0.55000000000000004">
      <c r="A4721" s="289" t="s">
        <v>4871</v>
      </c>
      <c r="B4721" s="290">
        <v>8234</v>
      </c>
      <c r="D4721" s="291" t="s">
        <v>11261</v>
      </c>
      <c r="E4721" s="292">
        <v>8234</v>
      </c>
    </row>
    <row r="4722" spans="1:5" ht="14.4" x14ac:dyDescent="0.55000000000000004">
      <c r="A4722" s="289" t="s">
        <v>4872</v>
      </c>
      <c r="B4722" s="290">
        <v>6014</v>
      </c>
      <c r="D4722" s="291" t="s">
        <v>11262</v>
      </c>
      <c r="E4722" s="292">
        <v>6014</v>
      </c>
    </row>
    <row r="4723" spans="1:5" ht="14.4" x14ac:dyDescent="0.55000000000000004">
      <c r="A4723" s="289" t="s">
        <v>4873</v>
      </c>
      <c r="B4723" s="290">
        <v>2908</v>
      </c>
      <c r="D4723" s="291" t="s">
        <v>11263</v>
      </c>
      <c r="E4723" s="292">
        <v>2908</v>
      </c>
    </row>
    <row r="4724" spans="1:5" ht="14.4" x14ac:dyDescent="0.55000000000000004">
      <c r="A4724" s="289" t="s">
        <v>4874</v>
      </c>
      <c r="B4724" s="290">
        <v>6459</v>
      </c>
      <c r="D4724" s="291" t="s">
        <v>11264</v>
      </c>
      <c r="E4724" s="292">
        <v>6459</v>
      </c>
    </row>
    <row r="4725" spans="1:5" ht="14.4" x14ac:dyDescent="0.55000000000000004">
      <c r="A4725" s="289" t="s">
        <v>4875</v>
      </c>
      <c r="B4725" s="290">
        <v>889.63</v>
      </c>
      <c r="D4725" s="291" t="s">
        <v>11265</v>
      </c>
      <c r="E4725" s="292">
        <v>889.63</v>
      </c>
    </row>
    <row r="4726" spans="1:5" ht="14.4" x14ac:dyDescent="0.55000000000000004">
      <c r="A4726" s="289" t="s">
        <v>4876</v>
      </c>
      <c r="B4726" s="290">
        <v>6889.8</v>
      </c>
      <c r="D4726" s="291" t="s">
        <v>11266</v>
      </c>
      <c r="E4726" s="292">
        <v>6889.8</v>
      </c>
    </row>
    <row r="4727" spans="1:5" ht="14.4" x14ac:dyDescent="0.55000000000000004">
      <c r="A4727" s="289" t="s">
        <v>4877</v>
      </c>
      <c r="B4727" s="290">
        <v>17415</v>
      </c>
      <c r="D4727" s="291" t="s">
        <v>11267</v>
      </c>
      <c r="E4727" s="292">
        <v>17415</v>
      </c>
    </row>
    <row r="4728" spans="1:5" ht="14.4" x14ac:dyDescent="0.55000000000000004">
      <c r="A4728" s="289" t="s">
        <v>4878</v>
      </c>
      <c r="B4728" s="290">
        <v>2726</v>
      </c>
      <c r="D4728" s="291" t="s">
        <v>11268</v>
      </c>
      <c r="E4728" s="292">
        <v>2726</v>
      </c>
    </row>
    <row r="4729" spans="1:5" ht="14.4" x14ac:dyDescent="0.55000000000000004">
      <c r="A4729" s="289" t="s">
        <v>4879</v>
      </c>
      <c r="B4729" s="290">
        <v>7263</v>
      </c>
      <c r="D4729" s="291" t="s">
        <v>11269</v>
      </c>
      <c r="E4729" s="292">
        <v>7263</v>
      </c>
    </row>
    <row r="4730" spans="1:5" ht="14.4" x14ac:dyDescent="0.55000000000000004">
      <c r="A4730" s="289" t="s">
        <v>65351</v>
      </c>
      <c r="B4730" s="290">
        <v>0</v>
      </c>
      <c r="D4730" s="291" t="s">
        <v>66044</v>
      </c>
      <c r="E4730" s="292">
        <v>0</v>
      </c>
    </row>
    <row r="4731" spans="1:5" ht="14.4" x14ac:dyDescent="0.55000000000000004">
      <c r="A4731" s="289" t="s">
        <v>4880</v>
      </c>
      <c r="B4731" s="290">
        <v>4373</v>
      </c>
      <c r="D4731" s="291" t="s">
        <v>11270</v>
      </c>
      <c r="E4731" s="292">
        <v>4373</v>
      </c>
    </row>
    <row r="4732" spans="1:5" ht="14.4" x14ac:dyDescent="0.55000000000000004">
      <c r="A4732" s="289" t="s">
        <v>12312</v>
      </c>
      <c r="B4732" s="290">
        <v>8709.6299999999992</v>
      </c>
      <c r="D4732" s="291" t="s">
        <v>12066</v>
      </c>
      <c r="E4732" s="292">
        <v>8709.6299999999992</v>
      </c>
    </row>
    <row r="4733" spans="1:5" ht="14.4" x14ac:dyDescent="0.55000000000000004">
      <c r="A4733" s="289" t="s">
        <v>4881</v>
      </c>
      <c r="B4733" s="290">
        <v>3873.79</v>
      </c>
      <c r="D4733" s="291" t="s">
        <v>11271</v>
      </c>
      <c r="E4733" s="292">
        <v>3873.79</v>
      </c>
    </row>
    <row r="4734" spans="1:5" ht="14.4" x14ac:dyDescent="0.55000000000000004">
      <c r="A4734" s="289" t="s">
        <v>4882</v>
      </c>
      <c r="B4734" s="290">
        <v>1478</v>
      </c>
      <c r="D4734" s="291" t="s">
        <v>11272</v>
      </c>
      <c r="E4734" s="292">
        <v>1478</v>
      </c>
    </row>
    <row r="4735" spans="1:5" ht="14.4" x14ac:dyDescent="0.55000000000000004">
      <c r="A4735" s="289" t="s">
        <v>4785</v>
      </c>
      <c r="B4735" s="290">
        <v>96838.06</v>
      </c>
      <c r="D4735" s="291" t="s">
        <v>11273</v>
      </c>
      <c r="E4735" s="292">
        <v>96838.06</v>
      </c>
    </row>
    <row r="4736" spans="1:5" ht="14.4" x14ac:dyDescent="0.55000000000000004">
      <c r="A4736" s="289" t="s">
        <v>4883</v>
      </c>
      <c r="B4736" s="290">
        <v>12379</v>
      </c>
      <c r="D4736" s="291" t="s">
        <v>11274</v>
      </c>
      <c r="E4736" s="292">
        <v>12379</v>
      </c>
    </row>
    <row r="4737" spans="1:5" ht="14.4" x14ac:dyDescent="0.55000000000000004">
      <c r="A4737" s="289" t="s">
        <v>3656</v>
      </c>
      <c r="B4737" s="290">
        <v>507033.15</v>
      </c>
      <c r="D4737" s="291" t="s">
        <v>9709</v>
      </c>
      <c r="E4737" s="292">
        <v>507033.15</v>
      </c>
    </row>
    <row r="4738" spans="1:5" ht="14.4" x14ac:dyDescent="0.55000000000000004">
      <c r="A4738" s="289" t="s">
        <v>4884</v>
      </c>
      <c r="B4738" s="290">
        <v>7269</v>
      </c>
      <c r="D4738" s="291" t="s">
        <v>11275</v>
      </c>
      <c r="E4738" s="292">
        <v>7269</v>
      </c>
    </row>
    <row r="4739" spans="1:5" ht="14.4" x14ac:dyDescent="0.55000000000000004">
      <c r="A4739" s="289" t="s">
        <v>4885</v>
      </c>
      <c r="B4739" s="290">
        <v>4657</v>
      </c>
      <c r="D4739" s="291" t="s">
        <v>11276</v>
      </c>
      <c r="E4739" s="292">
        <v>4657</v>
      </c>
    </row>
    <row r="4740" spans="1:5" ht="14.4" x14ac:dyDescent="0.55000000000000004">
      <c r="A4740" s="289" t="s">
        <v>4886</v>
      </c>
      <c r="B4740" s="290">
        <v>882.81</v>
      </c>
      <c r="D4740" s="291" t="s">
        <v>11277</v>
      </c>
      <c r="E4740" s="292">
        <v>882.81</v>
      </c>
    </row>
    <row r="4741" spans="1:5" ht="14.4" x14ac:dyDescent="0.55000000000000004">
      <c r="A4741" s="289" t="s">
        <v>65352</v>
      </c>
      <c r="B4741" s="290">
        <v>0</v>
      </c>
      <c r="D4741" s="291" t="s">
        <v>66045</v>
      </c>
      <c r="E4741" s="292">
        <v>0</v>
      </c>
    </row>
    <row r="4742" spans="1:5" ht="14.4" x14ac:dyDescent="0.55000000000000004">
      <c r="A4742" s="289" t="s">
        <v>4887</v>
      </c>
      <c r="B4742" s="290">
        <v>8517.5400000000009</v>
      </c>
      <c r="D4742" s="291" t="s">
        <v>11278</v>
      </c>
      <c r="E4742" s="292">
        <v>8517.5400000000009</v>
      </c>
    </row>
    <row r="4743" spans="1:5" ht="14.4" x14ac:dyDescent="0.55000000000000004">
      <c r="A4743" s="289" t="s">
        <v>5005</v>
      </c>
      <c r="B4743" s="290">
        <v>43590</v>
      </c>
      <c r="D4743" s="291" t="s">
        <v>11279</v>
      </c>
      <c r="E4743" s="292">
        <v>43590</v>
      </c>
    </row>
    <row r="4744" spans="1:5" ht="14.4" x14ac:dyDescent="0.55000000000000004">
      <c r="A4744" s="289" t="s">
        <v>4786</v>
      </c>
      <c r="B4744" s="290">
        <v>124327</v>
      </c>
      <c r="D4744" s="291" t="s">
        <v>11280</v>
      </c>
      <c r="E4744" s="292">
        <v>124327</v>
      </c>
    </row>
    <row r="4745" spans="1:5" ht="14.4" x14ac:dyDescent="0.55000000000000004">
      <c r="A4745" s="289" t="s">
        <v>4787</v>
      </c>
      <c r="B4745" s="290">
        <v>417508</v>
      </c>
      <c r="D4745" s="291" t="s">
        <v>9710</v>
      </c>
      <c r="E4745" s="292">
        <v>417508</v>
      </c>
    </row>
    <row r="4746" spans="1:5" ht="14.4" x14ac:dyDescent="0.55000000000000004">
      <c r="A4746" s="289" t="s">
        <v>4888</v>
      </c>
      <c r="B4746" s="290">
        <v>17434</v>
      </c>
      <c r="D4746" s="291" t="s">
        <v>11281</v>
      </c>
      <c r="E4746" s="292">
        <v>17434</v>
      </c>
    </row>
    <row r="4747" spans="1:5" ht="14.4" x14ac:dyDescent="0.55000000000000004">
      <c r="A4747" s="289" t="s">
        <v>4889</v>
      </c>
      <c r="B4747" s="290">
        <v>19972</v>
      </c>
      <c r="D4747" s="291" t="s">
        <v>11282</v>
      </c>
      <c r="E4747" s="292">
        <v>19972</v>
      </c>
    </row>
    <row r="4748" spans="1:5" ht="14.4" x14ac:dyDescent="0.55000000000000004">
      <c r="A4748" s="289" t="s">
        <v>4890</v>
      </c>
      <c r="B4748" s="290">
        <v>2146</v>
      </c>
      <c r="D4748" s="291" t="s">
        <v>11283</v>
      </c>
      <c r="E4748" s="292">
        <v>2146</v>
      </c>
    </row>
    <row r="4749" spans="1:5" ht="14.4" x14ac:dyDescent="0.55000000000000004">
      <c r="A4749" s="289" t="s">
        <v>4891</v>
      </c>
      <c r="B4749" s="290">
        <v>3058</v>
      </c>
      <c r="D4749" s="291" t="s">
        <v>11284</v>
      </c>
      <c r="E4749" s="292">
        <v>3058</v>
      </c>
    </row>
    <row r="4750" spans="1:5" ht="14.4" x14ac:dyDescent="0.55000000000000004">
      <c r="A4750" s="289" t="s">
        <v>4788</v>
      </c>
      <c r="B4750" s="290">
        <v>21253.759999999998</v>
      </c>
      <c r="D4750" s="291" t="s">
        <v>9711</v>
      </c>
      <c r="E4750" s="292">
        <v>21253.759999999998</v>
      </c>
    </row>
    <row r="4751" spans="1:5" ht="14.4" x14ac:dyDescent="0.55000000000000004">
      <c r="A4751" s="289" t="s">
        <v>4789</v>
      </c>
      <c r="B4751" s="290">
        <v>15019.89</v>
      </c>
      <c r="D4751" s="291" t="s">
        <v>11285</v>
      </c>
      <c r="E4751" s="292">
        <v>15019.89</v>
      </c>
    </row>
    <row r="4752" spans="1:5" ht="14.4" x14ac:dyDescent="0.55000000000000004">
      <c r="A4752" s="289" t="s">
        <v>4790</v>
      </c>
      <c r="B4752" s="290">
        <v>67212.22</v>
      </c>
      <c r="D4752" s="291" t="s">
        <v>11286</v>
      </c>
      <c r="E4752" s="292">
        <v>67212.22</v>
      </c>
    </row>
    <row r="4753" spans="1:5" ht="14.4" x14ac:dyDescent="0.55000000000000004">
      <c r="A4753" s="289" t="s">
        <v>12313</v>
      </c>
      <c r="B4753" s="290">
        <v>14032</v>
      </c>
      <c r="D4753" s="291" t="s">
        <v>12067</v>
      </c>
      <c r="E4753" s="292">
        <v>14032</v>
      </c>
    </row>
    <row r="4754" spans="1:5" ht="14.4" x14ac:dyDescent="0.55000000000000004">
      <c r="A4754" s="289" t="s">
        <v>4892</v>
      </c>
      <c r="B4754" s="290">
        <v>5038.0200000000004</v>
      </c>
      <c r="D4754" s="291" t="s">
        <v>11287</v>
      </c>
      <c r="E4754" s="292">
        <v>5038.0200000000004</v>
      </c>
    </row>
    <row r="4755" spans="1:5" ht="14.4" x14ac:dyDescent="0.55000000000000004">
      <c r="A4755" s="289" t="s">
        <v>4791</v>
      </c>
      <c r="B4755" s="290">
        <v>87141</v>
      </c>
      <c r="D4755" s="291" t="s">
        <v>9712</v>
      </c>
      <c r="E4755" s="292">
        <v>87141</v>
      </c>
    </row>
    <row r="4756" spans="1:5" ht="14.4" x14ac:dyDescent="0.55000000000000004">
      <c r="A4756" s="289" t="s">
        <v>4792</v>
      </c>
      <c r="B4756" s="290">
        <v>900821</v>
      </c>
      <c r="D4756" s="291" t="s">
        <v>11288</v>
      </c>
      <c r="E4756" s="292">
        <v>900821</v>
      </c>
    </row>
    <row r="4757" spans="1:5" ht="14.4" x14ac:dyDescent="0.55000000000000004">
      <c r="A4757" s="289" t="s">
        <v>4893</v>
      </c>
      <c r="B4757" s="290">
        <v>2238.46</v>
      </c>
      <c r="D4757" s="291" t="s">
        <v>11289</v>
      </c>
      <c r="E4757" s="292">
        <v>2238.46</v>
      </c>
    </row>
    <row r="4758" spans="1:5" ht="14.4" x14ac:dyDescent="0.55000000000000004">
      <c r="A4758" s="289" t="s">
        <v>4894</v>
      </c>
      <c r="B4758" s="290">
        <v>4380</v>
      </c>
      <c r="D4758" s="291" t="s">
        <v>11290</v>
      </c>
      <c r="E4758" s="292">
        <v>4380</v>
      </c>
    </row>
    <row r="4759" spans="1:5" ht="14.4" x14ac:dyDescent="0.55000000000000004">
      <c r="A4759" s="289" t="s">
        <v>4895</v>
      </c>
      <c r="B4759" s="290">
        <v>12837</v>
      </c>
      <c r="D4759" s="291" t="s">
        <v>11291</v>
      </c>
      <c r="E4759" s="292">
        <v>12837</v>
      </c>
    </row>
    <row r="4760" spans="1:5" ht="14.4" x14ac:dyDescent="0.55000000000000004">
      <c r="A4760" s="289" t="s">
        <v>65353</v>
      </c>
      <c r="B4760" s="290">
        <v>0</v>
      </c>
      <c r="D4760" s="291" t="s">
        <v>66046</v>
      </c>
      <c r="E4760" s="292">
        <v>0</v>
      </c>
    </row>
    <row r="4761" spans="1:5" ht="14.4" x14ac:dyDescent="0.55000000000000004">
      <c r="A4761" s="289" t="s">
        <v>65354</v>
      </c>
      <c r="B4761" s="290">
        <v>0</v>
      </c>
      <c r="D4761" s="291" t="s">
        <v>66047</v>
      </c>
      <c r="E4761" s="292">
        <v>0</v>
      </c>
    </row>
    <row r="4762" spans="1:5" ht="14.4" x14ac:dyDescent="0.55000000000000004">
      <c r="A4762" s="289" t="s">
        <v>4896</v>
      </c>
      <c r="B4762" s="290">
        <v>9936</v>
      </c>
      <c r="D4762" s="291" t="s">
        <v>11292</v>
      </c>
      <c r="E4762" s="292">
        <v>9936</v>
      </c>
    </row>
    <row r="4763" spans="1:5" ht="14.4" x14ac:dyDescent="0.55000000000000004">
      <c r="A4763" s="289" t="s">
        <v>4897</v>
      </c>
      <c r="B4763" s="290">
        <v>581.91</v>
      </c>
      <c r="D4763" s="291" t="s">
        <v>11293</v>
      </c>
      <c r="E4763" s="292">
        <v>581.91</v>
      </c>
    </row>
    <row r="4764" spans="1:5" ht="14.4" x14ac:dyDescent="0.55000000000000004">
      <c r="A4764" s="289" t="s">
        <v>4898</v>
      </c>
      <c r="B4764" s="290">
        <v>5574</v>
      </c>
      <c r="D4764" s="291" t="s">
        <v>11294</v>
      </c>
      <c r="E4764" s="292">
        <v>5574</v>
      </c>
    </row>
    <row r="4765" spans="1:5" ht="14.4" x14ac:dyDescent="0.55000000000000004">
      <c r="A4765" s="289" t="s">
        <v>4899</v>
      </c>
      <c r="B4765" s="290">
        <v>588.1</v>
      </c>
      <c r="D4765" s="291" t="s">
        <v>11295</v>
      </c>
      <c r="E4765" s="292">
        <v>588.1</v>
      </c>
    </row>
    <row r="4766" spans="1:5" ht="14.4" x14ac:dyDescent="0.55000000000000004">
      <c r="A4766" s="289" t="s">
        <v>4900</v>
      </c>
      <c r="B4766" s="290">
        <v>3355</v>
      </c>
      <c r="D4766" s="291" t="s">
        <v>11296</v>
      </c>
      <c r="E4766" s="292">
        <v>3355</v>
      </c>
    </row>
    <row r="4767" spans="1:5" ht="14.4" x14ac:dyDescent="0.55000000000000004">
      <c r="A4767" s="289" t="s">
        <v>12314</v>
      </c>
      <c r="B4767" s="290">
        <v>4138</v>
      </c>
      <c r="D4767" s="291" t="s">
        <v>12068</v>
      </c>
      <c r="E4767" s="292">
        <v>4138</v>
      </c>
    </row>
    <row r="4768" spans="1:5" ht="14.4" x14ac:dyDescent="0.55000000000000004">
      <c r="A4768" s="289" t="s">
        <v>4793</v>
      </c>
      <c r="B4768" s="290">
        <v>65697</v>
      </c>
      <c r="D4768" s="291" t="s">
        <v>11297</v>
      </c>
      <c r="E4768" s="292">
        <v>65697</v>
      </c>
    </row>
    <row r="4769" spans="1:5" ht="14.4" x14ac:dyDescent="0.55000000000000004">
      <c r="A4769" s="289" t="s">
        <v>4794</v>
      </c>
      <c r="B4769" s="290">
        <v>41639</v>
      </c>
      <c r="D4769" s="291" t="s">
        <v>11298</v>
      </c>
      <c r="E4769" s="292">
        <v>41639</v>
      </c>
    </row>
    <row r="4770" spans="1:5" ht="14.4" x14ac:dyDescent="0.55000000000000004">
      <c r="A4770" s="289" t="s">
        <v>4795</v>
      </c>
      <c r="B4770" s="290">
        <v>20539.580000000002</v>
      </c>
      <c r="D4770" s="291" t="s">
        <v>9713</v>
      </c>
      <c r="E4770" s="292">
        <v>20539.580000000002</v>
      </c>
    </row>
    <row r="4771" spans="1:5" ht="14.4" x14ac:dyDescent="0.55000000000000004">
      <c r="A4771" s="289" t="s">
        <v>4901</v>
      </c>
      <c r="B4771" s="290">
        <v>5808.63</v>
      </c>
      <c r="D4771" s="291" t="s">
        <v>11299</v>
      </c>
      <c r="E4771" s="292">
        <v>5808.63</v>
      </c>
    </row>
    <row r="4772" spans="1:5" ht="14.4" x14ac:dyDescent="0.55000000000000004">
      <c r="A4772" s="289" t="s">
        <v>4902</v>
      </c>
      <c r="B4772" s="290">
        <v>2848</v>
      </c>
      <c r="D4772" s="291" t="s">
        <v>11300</v>
      </c>
      <c r="E4772" s="292">
        <v>2848</v>
      </c>
    </row>
    <row r="4773" spans="1:5" ht="14.4" x14ac:dyDescent="0.55000000000000004">
      <c r="A4773" s="289" t="s">
        <v>4796</v>
      </c>
      <c r="B4773" s="290">
        <v>287562</v>
      </c>
      <c r="D4773" s="291" t="s">
        <v>11301</v>
      </c>
      <c r="E4773" s="292">
        <v>287562</v>
      </c>
    </row>
    <row r="4774" spans="1:5" ht="14.4" x14ac:dyDescent="0.55000000000000004">
      <c r="A4774" s="289" t="s">
        <v>65355</v>
      </c>
      <c r="B4774" s="290">
        <v>0</v>
      </c>
      <c r="D4774" s="291" t="s">
        <v>66048</v>
      </c>
      <c r="E4774" s="292">
        <v>0</v>
      </c>
    </row>
    <row r="4775" spans="1:5" ht="14.4" x14ac:dyDescent="0.55000000000000004">
      <c r="A4775" s="289" t="s">
        <v>4903</v>
      </c>
      <c r="B4775" s="290">
        <v>2093</v>
      </c>
      <c r="D4775" s="291" t="s">
        <v>11302</v>
      </c>
      <c r="E4775" s="292">
        <v>2093</v>
      </c>
    </row>
    <row r="4776" spans="1:5" ht="14.4" x14ac:dyDescent="0.55000000000000004">
      <c r="A4776" s="289" t="s">
        <v>4797</v>
      </c>
      <c r="B4776" s="290">
        <v>94321.98</v>
      </c>
      <c r="D4776" s="291" t="s">
        <v>11303</v>
      </c>
      <c r="E4776" s="292">
        <v>94321.98</v>
      </c>
    </row>
    <row r="4777" spans="1:5" ht="14.4" x14ac:dyDescent="0.55000000000000004">
      <c r="A4777" s="289" t="s">
        <v>4904</v>
      </c>
      <c r="B4777" s="290">
        <v>4042</v>
      </c>
      <c r="D4777" s="291" t="s">
        <v>11304</v>
      </c>
      <c r="E4777" s="292">
        <v>4042</v>
      </c>
    </row>
    <row r="4778" spans="1:5" ht="14.4" x14ac:dyDescent="0.55000000000000004">
      <c r="A4778" s="289" t="s">
        <v>4798</v>
      </c>
      <c r="B4778" s="290">
        <v>103763.68</v>
      </c>
      <c r="D4778" s="291" t="s">
        <v>11305</v>
      </c>
      <c r="E4778" s="292">
        <v>103763.68</v>
      </c>
    </row>
    <row r="4779" spans="1:5" ht="14.4" x14ac:dyDescent="0.55000000000000004">
      <c r="A4779" s="289" t="s">
        <v>4905</v>
      </c>
      <c r="B4779" s="290">
        <v>2564</v>
      </c>
      <c r="D4779" s="291" t="s">
        <v>11306</v>
      </c>
      <c r="E4779" s="292">
        <v>2564</v>
      </c>
    </row>
    <row r="4780" spans="1:5" ht="14.4" x14ac:dyDescent="0.55000000000000004">
      <c r="A4780" s="289" t="s">
        <v>4906</v>
      </c>
      <c r="B4780" s="290">
        <v>4205</v>
      </c>
      <c r="D4780" s="291" t="s">
        <v>11307</v>
      </c>
      <c r="E4780" s="292">
        <v>4205</v>
      </c>
    </row>
    <row r="4781" spans="1:5" ht="14.4" x14ac:dyDescent="0.55000000000000004">
      <c r="A4781" s="289" t="s">
        <v>4799</v>
      </c>
      <c r="B4781" s="290">
        <v>48792</v>
      </c>
      <c r="D4781" s="291" t="s">
        <v>11308</v>
      </c>
      <c r="E4781" s="292">
        <v>48792</v>
      </c>
    </row>
    <row r="4782" spans="1:5" ht="14.4" x14ac:dyDescent="0.55000000000000004">
      <c r="A4782" s="289" t="s">
        <v>4800</v>
      </c>
      <c r="B4782" s="290">
        <v>100657.3</v>
      </c>
      <c r="D4782" s="291" t="s">
        <v>11309</v>
      </c>
      <c r="E4782" s="292">
        <v>100657.3</v>
      </c>
    </row>
    <row r="4783" spans="1:5" ht="14.4" x14ac:dyDescent="0.55000000000000004">
      <c r="A4783" s="289" t="s">
        <v>4801</v>
      </c>
      <c r="B4783" s="290">
        <v>9167.94</v>
      </c>
      <c r="D4783" s="291" t="s">
        <v>11310</v>
      </c>
      <c r="E4783" s="292">
        <v>9167.94</v>
      </c>
    </row>
    <row r="4784" spans="1:5" ht="14.4" x14ac:dyDescent="0.55000000000000004">
      <c r="A4784" s="289" t="s">
        <v>4802</v>
      </c>
      <c r="B4784" s="290">
        <v>238791</v>
      </c>
      <c r="D4784" s="291" t="s">
        <v>11311</v>
      </c>
      <c r="E4784" s="292">
        <v>238791</v>
      </c>
    </row>
    <row r="4785" spans="1:5" ht="14.4" x14ac:dyDescent="0.55000000000000004">
      <c r="A4785" s="289" t="s">
        <v>4803</v>
      </c>
      <c r="B4785" s="290">
        <v>60089.57</v>
      </c>
      <c r="D4785" s="291" t="s">
        <v>11312</v>
      </c>
      <c r="E4785" s="292">
        <v>60089.57</v>
      </c>
    </row>
    <row r="4786" spans="1:5" ht="14.4" x14ac:dyDescent="0.55000000000000004">
      <c r="A4786" s="289" t="s">
        <v>4907</v>
      </c>
      <c r="B4786" s="290">
        <v>7505</v>
      </c>
      <c r="D4786" s="291" t="s">
        <v>11313</v>
      </c>
      <c r="E4786" s="292">
        <v>7505</v>
      </c>
    </row>
    <row r="4787" spans="1:5" ht="14.4" x14ac:dyDescent="0.55000000000000004">
      <c r="A4787" s="289" t="s">
        <v>4908</v>
      </c>
      <c r="B4787" s="290">
        <v>2396</v>
      </c>
      <c r="D4787" s="291" t="s">
        <v>11446</v>
      </c>
      <c r="E4787" s="292">
        <v>2396</v>
      </c>
    </row>
    <row r="4788" spans="1:5" ht="14.4" x14ac:dyDescent="0.55000000000000004">
      <c r="A4788" s="289" t="s">
        <v>4909</v>
      </c>
      <c r="B4788" s="290">
        <v>24123</v>
      </c>
      <c r="D4788" s="291" t="s">
        <v>11314</v>
      </c>
      <c r="E4788" s="292">
        <v>24123</v>
      </c>
    </row>
    <row r="4789" spans="1:5" ht="14.4" x14ac:dyDescent="0.55000000000000004">
      <c r="A4789" s="289" t="s">
        <v>4910</v>
      </c>
      <c r="B4789" s="290">
        <v>20141</v>
      </c>
      <c r="D4789" s="291" t="s">
        <v>11315</v>
      </c>
      <c r="E4789" s="292">
        <v>20141</v>
      </c>
    </row>
    <row r="4790" spans="1:5" ht="14.4" x14ac:dyDescent="0.55000000000000004">
      <c r="A4790" s="289" t="s">
        <v>4911</v>
      </c>
      <c r="B4790" s="290">
        <v>6646.25</v>
      </c>
      <c r="D4790" s="291" t="s">
        <v>11316</v>
      </c>
      <c r="E4790" s="292">
        <v>6646.25</v>
      </c>
    </row>
    <row r="4791" spans="1:5" ht="14.4" x14ac:dyDescent="0.55000000000000004">
      <c r="A4791" s="289" t="s">
        <v>4804</v>
      </c>
      <c r="B4791" s="290">
        <v>50343</v>
      </c>
      <c r="D4791" s="291" t="s">
        <v>11317</v>
      </c>
      <c r="E4791" s="292">
        <v>50343</v>
      </c>
    </row>
    <row r="4792" spans="1:5" ht="14.4" x14ac:dyDescent="0.55000000000000004">
      <c r="A4792" s="289" t="s">
        <v>4912</v>
      </c>
      <c r="B4792" s="290">
        <v>3010</v>
      </c>
      <c r="D4792" s="291" t="s">
        <v>11318</v>
      </c>
      <c r="E4792" s="292">
        <v>3010</v>
      </c>
    </row>
    <row r="4793" spans="1:5" ht="14.4" x14ac:dyDescent="0.55000000000000004">
      <c r="A4793" s="289" t="s">
        <v>4805</v>
      </c>
      <c r="B4793" s="290">
        <v>447465.65</v>
      </c>
      <c r="D4793" s="291" t="s">
        <v>11319</v>
      </c>
      <c r="E4793" s="292">
        <v>447465.65</v>
      </c>
    </row>
    <row r="4794" spans="1:5" ht="14.4" x14ac:dyDescent="0.55000000000000004">
      <c r="A4794" s="289" t="s">
        <v>4913</v>
      </c>
      <c r="B4794" s="290">
        <v>6648.54</v>
      </c>
      <c r="D4794" s="291" t="s">
        <v>11320</v>
      </c>
      <c r="E4794" s="292">
        <v>6648.54</v>
      </c>
    </row>
    <row r="4795" spans="1:5" ht="14.4" x14ac:dyDescent="0.55000000000000004">
      <c r="A4795" s="289" t="s">
        <v>4914</v>
      </c>
      <c r="B4795" s="290">
        <v>1532.11</v>
      </c>
      <c r="D4795" s="291" t="s">
        <v>11321</v>
      </c>
      <c r="E4795" s="292">
        <v>1532.11</v>
      </c>
    </row>
    <row r="4796" spans="1:5" ht="14.4" x14ac:dyDescent="0.55000000000000004">
      <c r="A4796" s="289" t="s">
        <v>4806</v>
      </c>
      <c r="B4796" s="290">
        <v>9545.5</v>
      </c>
      <c r="D4796" s="291" t="s">
        <v>11322</v>
      </c>
      <c r="E4796" s="292">
        <v>9545.5</v>
      </c>
    </row>
    <row r="4797" spans="1:5" ht="14.4" x14ac:dyDescent="0.55000000000000004">
      <c r="A4797" s="289" t="s">
        <v>4807</v>
      </c>
      <c r="B4797" s="290">
        <v>129839</v>
      </c>
      <c r="D4797" s="291" t="s">
        <v>11323</v>
      </c>
      <c r="E4797" s="292">
        <v>129839</v>
      </c>
    </row>
    <row r="4798" spans="1:5" ht="14.4" x14ac:dyDescent="0.55000000000000004">
      <c r="A4798" s="289" t="s">
        <v>4915</v>
      </c>
      <c r="B4798" s="290">
        <v>4132</v>
      </c>
      <c r="D4798" s="291" t="s">
        <v>9714</v>
      </c>
      <c r="E4798" s="292">
        <v>4132</v>
      </c>
    </row>
    <row r="4799" spans="1:5" ht="14.4" x14ac:dyDescent="0.55000000000000004">
      <c r="A4799" s="289" t="s">
        <v>4916</v>
      </c>
      <c r="B4799" s="290">
        <v>3287</v>
      </c>
      <c r="D4799" s="291" t="s">
        <v>11324</v>
      </c>
      <c r="E4799" s="292">
        <v>3287</v>
      </c>
    </row>
    <row r="4800" spans="1:5" ht="14.4" x14ac:dyDescent="0.55000000000000004">
      <c r="A4800" s="289" t="s">
        <v>4808</v>
      </c>
      <c r="B4800" s="290">
        <v>143807</v>
      </c>
      <c r="D4800" s="291" t="s">
        <v>11325</v>
      </c>
      <c r="E4800" s="292">
        <v>143807</v>
      </c>
    </row>
    <row r="4801" spans="1:5" ht="14.4" x14ac:dyDescent="0.55000000000000004">
      <c r="A4801" s="289" t="s">
        <v>4917</v>
      </c>
      <c r="B4801" s="290">
        <v>2307</v>
      </c>
      <c r="D4801" s="291" t="s">
        <v>11326</v>
      </c>
      <c r="E4801" s="292">
        <v>2307</v>
      </c>
    </row>
    <row r="4802" spans="1:5" ht="14.4" x14ac:dyDescent="0.55000000000000004">
      <c r="A4802" s="289" t="s">
        <v>3657</v>
      </c>
      <c r="B4802" s="290">
        <v>127204</v>
      </c>
      <c r="D4802" s="291" t="s">
        <v>9715</v>
      </c>
      <c r="E4802" s="292">
        <v>127204</v>
      </c>
    </row>
    <row r="4803" spans="1:5" ht="14.4" x14ac:dyDescent="0.55000000000000004">
      <c r="A4803" s="289" t="s">
        <v>4918</v>
      </c>
      <c r="B4803" s="290">
        <v>27755</v>
      </c>
      <c r="D4803" s="291" t="s">
        <v>11327</v>
      </c>
      <c r="E4803" s="292">
        <v>27755</v>
      </c>
    </row>
    <row r="4804" spans="1:5" ht="14.4" x14ac:dyDescent="0.55000000000000004">
      <c r="A4804" s="289" t="s">
        <v>4919</v>
      </c>
      <c r="B4804" s="290">
        <v>1485</v>
      </c>
      <c r="D4804" s="291" t="s">
        <v>11328</v>
      </c>
      <c r="E4804" s="292">
        <v>1485</v>
      </c>
    </row>
    <row r="4805" spans="1:5" ht="14.4" x14ac:dyDescent="0.55000000000000004">
      <c r="A4805" s="289" t="s">
        <v>4809</v>
      </c>
      <c r="B4805" s="290">
        <v>62461</v>
      </c>
      <c r="D4805" s="291" t="s">
        <v>11329</v>
      </c>
      <c r="E4805" s="292">
        <v>62461</v>
      </c>
    </row>
    <row r="4806" spans="1:5" ht="14.4" x14ac:dyDescent="0.55000000000000004">
      <c r="A4806" s="289" t="s">
        <v>4810</v>
      </c>
      <c r="B4806" s="290">
        <v>32622</v>
      </c>
      <c r="D4806" s="291" t="s">
        <v>11330</v>
      </c>
      <c r="E4806" s="292">
        <v>32622</v>
      </c>
    </row>
    <row r="4807" spans="1:5" ht="14.4" x14ac:dyDescent="0.55000000000000004">
      <c r="A4807" s="289" t="s">
        <v>4811</v>
      </c>
      <c r="B4807" s="290">
        <v>46103.040000000001</v>
      </c>
      <c r="D4807" s="291" t="s">
        <v>11331</v>
      </c>
      <c r="E4807" s="292">
        <v>46103.040000000001</v>
      </c>
    </row>
    <row r="4808" spans="1:5" ht="14.4" x14ac:dyDescent="0.55000000000000004">
      <c r="A4808" s="289" t="s">
        <v>4920</v>
      </c>
      <c r="B4808" s="290">
        <v>5386</v>
      </c>
      <c r="D4808" s="291" t="s">
        <v>11332</v>
      </c>
      <c r="E4808" s="292">
        <v>5386</v>
      </c>
    </row>
    <row r="4809" spans="1:5" ht="14.4" x14ac:dyDescent="0.55000000000000004">
      <c r="A4809" s="289" t="s">
        <v>3658</v>
      </c>
      <c r="B4809" s="290">
        <v>85064</v>
      </c>
      <c r="D4809" s="291" t="s">
        <v>9716</v>
      </c>
      <c r="E4809" s="292">
        <v>85064</v>
      </c>
    </row>
    <row r="4810" spans="1:5" ht="14.4" x14ac:dyDescent="0.55000000000000004">
      <c r="A4810" s="289" t="s">
        <v>4812</v>
      </c>
      <c r="B4810" s="290">
        <v>1763222</v>
      </c>
      <c r="D4810" s="291" t="s">
        <v>11333</v>
      </c>
      <c r="E4810" s="292">
        <v>1763222</v>
      </c>
    </row>
    <row r="4811" spans="1:5" ht="14.4" x14ac:dyDescent="0.55000000000000004">
      <c r="A4811" s="289" t="s">
        <v>4921</v>
      </c>
      <c r="B4811" s="290">
        <v>22248</v>
      </c>
      <c r="D4811" s="291" t="s">
        <v>11334</v>
      </c>
      <c r="E4811" s="292">
        <v>22248</v>
      </c>
    </row>
    <row r="4812" spans="1:5" ht="14.4" x14ac:dyDescent="0.55000000000000004">
      <c r="A4812" s="289" t="s">
        <v>4922</v>
      </c>
      <c r="B4812" s="290">
        <v>21520.54</v>
      </c>
      <c r="D4812" s="291" t="s">
        <v>11335</v>
      </c>
      <c r="E4812" s="292">
        <v>21520.54</v>
      </c>
    </row>
    <row r="4813" spans="1:5" ht="14.4" x14ac:dyDescent="0.55000000000000004">
      <c r="A4813" s="289" t="s">
        <v>4923</v>
      </c>
      <c r="B4813" s="290">
        <v>4813</v>
      </c>
      <c r="D4813" s="291" t="s">
        <v>11336</v>
      </c>
      <c r="E4813" s="292">
        <v>4813</v>
      </c>
    </row>
    <row r="4814" spans="1:5" ht="14.4" x14ac:dyDescent="0.55000000000000004">
      <c r="A4814" s="289" t="s">
        <v>4924</v>
      </c>
      <c r="B4814" s="290">
        <v>7622.7</v>
      </c>
      <c r="D4814" s="291" t="s">
        <v>11337</v>
      </c>
      <c r="E4814" s="292">
        <v>7622.7</v>
      </c>
    </row>
    <row r="4815" spans="1:5" ht="14.4" x14ac:dyDescent="0.55000000000000004">
      <c r="A4815" s="289" t="s">
        <v>3659</v>
      </c>
      <c r="B4815" s="290">
        <v>17987.990000000002</v>
      </c>
      <c r="D4815" s="291" t="s">
        <v>9717</v>
      </c>
      <c r="E4815" s="292">
        <v>17987.990000000002</v>
      </c>
    </row>
    <row r="4816" spans="1:5" ht="14.4" x14ac:dyDescent="0.55000000000000004">
      <c r="A4816" s="289" t="s">
        <v>4925</v>
      </c>
      <c r="B4816" s="290">
        <v>8123.43</v>
      </c>
      <c r="D4816" s="291" t="s">
        <v>11338</v>
      </c>
      <c r="E4816" s="292">
        <v>8123.43</v>
      </c>
    </row>
    <row r="4817" spans="1:5" ht="14.4" x14ac:dyDescent="0.55000000000000004">
      <c r="A4817" s="289" t="s">
        <v>4926</v>
      </c>
      <c r="B4817" s="290">
        <v>3523</v>
      </c>
      <c r="D4817" s="291" t="s">
        <v>11339</v>
      </c>
      <c r="E4817" s="292">
        <v>3523</v>
      </c>
    </row>
    <row r="4818" spans="1:5" ht="14.4" x14ac:dyDescent="0.55000000000000004">
      <c r="A4818" s="289" t="s">
        <v>4927</v>
      </c>
      <c r="B4818" s="290">
        <v>11022</v>
      </c>
      <c r="D4818" s="291" t="s">
        <v>11340</v>
      </c>
      <c r="E4818" s="292">
        <v>11022</v>
      </c>
    </row>
    <row r="4819" spans="1:5" ht="14.4" x14ac:dyDescent="0.55000000000000004">
      <c r="A4819" s="289" t="s">
        <v>4928</v>
      </c>
      <c r="B4819" s="290">
        <v>1755</v>
      </c>
      <c r="D4819" s="291" t="s">
        <v>11341</v>
      </c>
      <c r="E4819" s="292">
        <v>1755</v>
      </c>
    </row>
    <row r="4820" spans="1:5" ht="14.4" x14ac:dyDescent="0.55000000000000004">
      <c r="A4820" s="289" t="s">
        <v>4929</v>
      </c>
      <c r="B4820" s="290">
        <v>1211.0899999999999</v>
      </c>
      <c r="D4820" s="291" t="s">
        <v>9718</v>
      </c>
      <c r="E4820" s="292">
        <v>1211.0899999999999</v>
      </c>
    </row>
    <row r="4821" spans="1:5" ht="14.4" x14ac:dyDescent="0.55000000000000004">
      <c r="A4821" s="289" t="s">
        <v>4930</v>
      </c>
      <c r="B4821" s="290">
        <v>4549</v>
      </c>
      <c r="D4821" s="291" t="s">
        <v>11342</v>
      </c>
      <c r="E4821" s="292">
        <v>4549</v>
      </c>
    </row>
    <row r="4822" spans="1:5" ht="14.4" x14ac:dyDescent="0.55000000000000004">
      <c r="A4822" s="289" t="s">
        <v>4931</v>
      </c>
      <c r="B4822" s="290">
        <v>18616</v>
      </c>
      <c r="D4822" s="291" t="s">
        <v>11343</v>
      </c>
      <c r="E4822" s="292">
        <v>18616</v>
      </c>
    </row>
    <row r="4823" spans="1:5" ht="14.4" x14ac:dyDescent="0.55000000000000004">
      <c r="A4823" s="289" t="s">
        <v>4932</v>
      </c>
      <c r="B4823" s="290">
        <v>1814.9</v>
      </c>
      <c r="D4823" s="291" t="s">
        <v>11344</v>
      </c>
      <c r="E4823" s="292">
        <v>1814.9</v>
      </c>
    </row>
    <row r="4824" spans="1:5" ht="14.4" x14ac:dyDescent="0.55000000000000004">
      <c r="A4824" s="289" t="s">
        <v>4933</v>
      </c>
      <c r="B4824" s="290">
        <v>4724</v>
      </c>
      <c r="D4824" s="291" t="s">
        <v>11345</v>
      </c>
      <c r="E4824" s="292">
        <v>4724</v>
      </c>
    </row>
    <row r="4825" spans="1:5" ht="14.4" x14ac:dyDescent="0.55000000000000004">
      <c r="A4825" s="289" t="s">
        <v>5006</v>
      </c>
      <c r="B4825" s="290">
        <v>1928.13</v>
      </c>
      <c r="D4825" s="291" t="s">
        <v>11346</v>
      </c>
      <c r="E4825" s="292">
        <v>1928.13</v>
      </c>
    </row>
    <row r="4826" spans="1:5" ht="14.4" x14ac:dyDescent="0.55000000000000004">
      <c r="A4826" s="289" t="s">
        <v>4813</v>
      </c>
      <c r="B4826" s="290">
        <v>25278</v>
      </c>
      <c r="D4826" s="291" t="s">
        <v>11347</v>
      </c>
      <c r="E4826" s="292">
        <v>25278</v>
      </c>
    </row>
    <row r="4827" spans="1:5" ht="14.4" x14ac:dyDescent="0.55000000000000004">
      <c r="A4827" s="289" t="s">
        <v>4934</v>
      </c>
      <c r="B4827" s="290">
        <v>2032</v>
      </c>
      <c r="D4827" s="291" t="s">
        <v>11348</v>
      </c>
      <c r="E4827" s="292">
        <v>2032</v>
      </c>
    </row>
    <row r="4828" spans="1:5" ht="14.4" x14ac:dyDescent="0.55000000000000004">
      <c r="A4828" s="289" t="s">
        <v>4935</v>
      </c>
      <c r="B4828" s="290">
        <v>3125</v>
      </c>
      <c r="D4828" s="291" t="s">
        <v>11349</v>
      </c>
      <c r="E4828" s="292">
        <v>3125</v>
      </c>
    </row>
    <row r="4829" spans="1:5" ht="14.4" x14ac:dyDescent="0.55000000000000004">
      <c r="A4829" s="289" t="s">
        <v>4936</v>
      </c>
      <c r="B4829" s="290">
        <v>2220</v>
      </c>
      <c r="D4829" s="291" t="s">
        <v>11350</v>
      </c>
      <c r="E4829" s="292">
        <v>2220</v>
      </c>
    </row>
    <row r="4830" spans="1:5" ht="14.4" x14ac:dyDescent="0.55000000000000004">
      <c r="A4830" s="289" t="s">
        <v>4937</v>
      </c>
      <c r="B4830" s="290">
        <v>8409</v>
      </c>
      <c r="D4830" s="291" t="s">
        <v>11351</v>
      </c>
      <c r="E4830" s="292">
        <v>8409</v>
      </c>
    </row>
    <row r="4831" spans="1:5" ht="14.4" x14ac:dyDescent="0.55000000000000004">
      <c r="A4831" s="289" t="s">
        <v>65356</v>
      </c>
      <c r="B4831" s="290">
        <v>0</v>
      </c>
      <c r="D4831" s="291" t="s">
        <v>66049</v>
      </c>
      <c r="E4831" s="292">
        <v>0</v>
      </c>
    </row>
    <row r="4832" spans="1:5" ht="14.4" x14ac:dyDescent="0.55000000000000004">
      <c r="A4832" s="289" t="s">
        <v>4938</v>
      </c>
      <c r="B4832" s="290">
        <v>1593</v>
      </c>
      <c r="D4832" s="291" t="s">
        <v>11352</v>
      </c>
      <c r="E4832" s="292">
        <v>1593</v>
      </c>
    </row>
    <row r="4833" spans="1:5" ht="14.4" x14ac:dyDescent="0.55000000000000004">
      <c r="A4833" s="289" t="s">
        <v>4939</v>
      </c>
      <c r="B4833" s="290">
        <v>11534</v>
      </c>
      <c r="D4833" s="291" t="s">
        <v>11353</v>
      </c>
      <c r="E4833" s="292">
        <v>11534</v>
      </c>
    </row>
    <row r="4834" spans="1:5" ht="14.4" x14ac:dyDescent="0.55000000000000004">
      <c r="A4834" s="289" t="s">
        <v>4940</v>
      </c>
      <c r="B4834" s="290">
        <v>766.84</v>
      </c>
      <c r="D4834" s="291" t="s">
        <v>11354</v>
      </c>
      <c r="E4834" s="292">
        <v>766.84</v>
      </c>
    </row>
    <row r="4835" spans="1:5" ht="14.4" x14ac:dyDescent="0.55000000000000004">
      <c r="A4835" s="289" t="s">
        <v>4941</v>
      </c>
      <c r="B4835" s="290">
        <v>2564</v>
      </c>
      <c r="D4835" s="291" t="s">
        <v>11355</v>
      </c>
      <c r="E4835" s="292">
        <v>2564</v>
      </c>
    </row>
    <row r="4836" spans="1:5" ht="14.4" x14ac:dyDescent="0.55000000000000004">
      <c r="A4836" s="289" t="s">
        <v>4942</v>
      </c>
      <c r="B4836" s="290">
        <v>6244</v>
      </c>
      <c r="D4836" s="291" t="s">
        <v>11356</v>
      </c>
      <c r="E4836" s="292">
        <v>6244</v>
      </c>
    </row>
    <row r="4837" spans="1:5" ht="14.4" x14ac:dyDescent="0.55000000000000004">
      <c r="A4837" s="289" t="s">
        <v>65357</v>
      </c>
      <c r="B4837" s="290">
        <v>0</v>
      </c>
      <c r="D4837" s="291" t="s">
        <v>66050</v>
      </c>
      <c r="E4837" s="292">
        <v>0</v>
      </c>
    </row>
    <row r="4838" spans="1:5" ht="14.4" x14ac:dyDescent="0.55000000000000004">
      <c r="A4838" s="289" t="s">
        <v>4943</v>
      </c>
      <c r="B4838" s="290">
        <v>1600</v>
      </c>
      <c r="D4838" s="291" t="s">
        <v>11357</v>
      </c>
      <c r="E4838" s="292">
        <v>1600</v>
      </c>
    </row>
    <row r="4839" spans="1:5" ht="14.4" x14ac:dyDescent="0.55000000000000004">
      <c r="A4839" s="289" t="s">
        <v>4944</v>
      </c>
      <c r="B4839" s="290">
        <v>1877</v>
      </c>
      <c r="D4839" s="291" t="s">
        <v>11358</v>
      </c>
      <c r="E4839" s="292">
        <v>1877</v>
      </c>
    </row>
    <row r="4840" spans="1:5" ht="14.4" x14ac:dyDescent="0.55000000000000004">
      <c r="A4840" s="289" t="s">
        <v>65358</v>
      </c>
      <c r="B4840" s="290">
        <v>0</v>
      </c>
      <c r="D4840" s="291" t="s">
        <v>66051</v>
      </c>
      <c r="E4840" s="292">
        <v>0</v>
      </c>
    </row>
    <row r="4841" spans="1:5" ht="14.4" x14ac:dyDescent="0.55000000000000004">
      <c r="A4841" s="289" t="s">
        <v>4945</v>
      </c>
      <c r="B4841" s="290">
        <v>4813</v>
      </c>
      <c r="D4841" s="291" t="s">
        <v>11359</v>
      </c>
      <c r="E4841" s="292">
        <v>4813</v>
      </c>
    </row>
    <row r="4842" spans="1:5" ht="14.4" x14ac:dyDescent="0.55000000000000004">
      <c r="A4842" s="289" t="s">
        <v>4814</v>
      </c>
      <c r="B4842" s="290">
        <v>57773</v>
      </c>
      <c r="D4842" s="291" t="s">
        <v>11360</v>
      </c>
      <c r="E4842" s="292">
        <v>57773</v>
      </c>
    </row>
    <row r="4843" spans="1:5" ht="14.4" x14ac:dyDescent="0.55000000000000004">
      <c r="A4843" s="289" t="s">
        <v>4946</v>
      </c>
      <c r="B4843" s="290">
        <v>783</v>
      </c>
      <c r="D4843" s="291" t="s">
        <v>11361</v>
      </c>
      <c r="E4843" s="292">
        <v>783</v>
      </c>
    </row>
    <row r="4844" spans="1:5" ht="14.4" x14ac:dyDescent="0.55000000000000004">
      <c r="A4844" s="289" t="s">
        <v>4947</v>
      </c>
      <c r="B4844" s="290">
        <v>5501</v>
      </c>
      <c r="D4844" s="291" t="s">
        <v>11362</v>
      </c>
      <c r="E4844" s="292">
        <v>5501</v>
      </c>
    </row>
    <row r="4845" spans="1:5" ht="14.4" x14ac:dyDescent="0.55000000000000004">
      <c r="A4845" s="289" t="s">
        <v>4948</v>
      </c>
      <c r="B4845" s="290">
        <v>2443</v>
      </c>
      <c r="D4845" s="291" t="s">
        <v>11363</v>
      </c>
      <c r="E4845" s="292">
        <v>2443</v>
      </c>
    </row>
    <row r="4846" spans="1:5" ht="14.4" x14ac:dyDescent="0.55000000000000004">
      <c r="A4846" s="289" t="s">
        <v>4815</v>
      </c>
      <c r="B4846" s="290">
        <v>133616.5</v>
      </c>
      <c r="D4846" s="291" t="s">
        <v>11364</v>
      </c>
      <c r="E4846" s="292">
        <v>133616.5</v>
      </c>
    </row>
    <row r="4847" spans="1:5" ht="14.4" x14ac:dyDescent="0.55000000000000004">
      <c r="A4847" s="289" t="s">
        <v>4949</v>
      </c>
      <c r="B4847" s="290">
        <v>5738</v>
      </c>
      <c r="D4847" s="291" t="s">
        <v>11365</v>
      </c>
      <c r="E4847" s="292">
        <v>5738</v>
      </c>
    </row>
    <row r="4848" spans="1:5" ht="14.4" x14ac:dyDescent="0.55000000000000004">
      <c r="A4848" s="289" t="s">
        <v>4950</v>
      </c>
      <c r="B4848" s="290">
        <v>7391</v>
      </c>
      <c r="D4848" s="291" t="s">
        <v>11366</v>
      </c>
      <c r="E4848" s="292">
        <v>7391</v>
      </c>
    </row>
    <row r="4849" spans="1:5" ht="14.4" x14ac:dyDescent="0.55000000000000004">
      <c r="A4849" s="289" t="s">
        <v>4951</v>
      </c>
      <c r="B4849" s="290">
        <v>1519</v>
      </c>
      <c r="D4849" s="291" t="s">
        <v>11367</v>
      </c>
      <c r="E4849" s="292">
        <v>1519</v>
      </c>
    </row>
    <row r="4850" spans="1:5" ht="14.4" x14ac:dyDescent="0.55000000000000004">
      <c r="A4850" s="289" t="s">
        <v>4816</v>
      </c>
      <c r="B4850" s="290">
        <v>211200.82</v>
      </c>
      <c r="D4850" s="291" t="s">
        <v>11368</v>
      </c>
      <c r="E4850" s="292">
        <v>211200.82</v>
      </c>
    </row>
    <row r="4851" spans="1:5" ht="14.4" x14ac:dyDescent="0.55000000000000004">
      <c r="A4851" s="289" t="s">
        <v>4952</v>
      </c>
      <c r="B4851" s="290">
        <v>13748</v>
      </c>
      <c r="D4851" s="291" t="s">
        <v>11369</v>
      </c>
      <c r="E4851" s="292">
        <v>13748</v>
      </c>
    </row>
    <row r="4852" spans="1:5" ht="14.4" x14ac:dyDescent="0.55000000000000004">
      <c r="A4852" s="289" t="s">
        <v>4817</v>
      </c>
      <c r="B4852" s="290">
        <v>336537.47</v>
      </c>
      <c r="D4852" s="291" t="s">
        <v>11370</v>
      </c>
      <c r="E4852" s="292">
        <v>336537.47</v>
      </c>
    </row>
    <row r="4853" spans="1:5" ht="14.4" x14ac:dyDescent="0.55000000000000004">
      <c r="A4853" s="289" t="s">
        <v>4953</v>
      </c>
      <c r="B4853" s="290">
        <v>5211</v>
      </c>
      <c r="D4853" s="291" t="s">
        <v>11371</v>
      </c>
      <c r="E4853" s="292">
        <v>5211</v>
      </c>
    </row>
    <row r="4854" spans="1:5" ht="14.4" x14ac:dyDescent="0.55000000000000004">
      <c r="A4854" s="289" t="s">
        <v>65359</v>
      </c>
      <c r="B4854" s="290">
        <v>0</v>
      </c>
      <c r="D4854" s="291" t="s">
        <v>66052</v>
      </c>
      <c r="E4854" s="292">
        <v>0</v>
      </c>
    </row>
    <row r="4855" spans="1:5" ht="14.4" x14ac:dyDescent="0.55000000000000004">
      <c r="A4855" s="289" t="s">
        <v>4954</v>
      </c>
      <c r="B4855" s="290">
        <v>1634</v>
      </c>
      <c r="D4855" s="291" t="s">
        <v>11372</v>
      </c>
      <c r="E4855" s="292">
        <v>1634</v>
      </c>
    </row>
    <row r="4856" spans="1:5" ht="14.4" x14ac:dyDescent="0.55000000000000004">
      <c r="A4856" s="289" t="s">
        <v>4955</v>
      </c>
      <c r="B4856" s="290">
        <v>2835</v>
      </c>
      <c r="D4856" s="291" t="s">
        <v>11373</v>
      </c>
      <c r="E4856" s="292">
        <v>2835</v>
      </c>
    </row>
    <row r="4857" spans="1:5" ht="14.4" x14ac:dyDescent="0.55000000000000004">
      <c r="A4857" s="289" t="s">
        <v>4956</v>
      </c>
      <c r="B4857" s="290">
        <v>715.4</v>
      </c>
      <c r="D4857" s="291" t="s">
        <v>11374</v>
      </c>
      <c r="E4857" s="292">
        <v>715.4</v>
      </c>
    </row>
    <row r="4858" spans="1:5" ht="14.4" x14ac:dyDescent="0.55000000000000004">
      <c r="A4858" s="289" t="s">
        <v>4957</v>
      </c>
      <c r="B4858" s="290">
        <v>3794</v>
      </c>
      <c r="D4858" s="291" t="s">
        <v>11375</v>
      </c>
      <c r="E4858" s="292">
        <v>3794</v>
      </c>
    </row>
    <row r="4859" spans="1:5" ht="14.4" x14ac:dyDescent="0.55000000000000004">
      <c r="A4859" s="289" t="s">
        <v>4958</v>
      </c>
      <c r="B4859" s="290">
        <v>1800</v>
      </c>
      <c r="D4859" s="291" t="s">
        <v>11376</v>
      </c>
      <c r="E4859" s="292">
        <v>1800</v>
      </c>
    </row>
    <row r="4860" spans="1:5" ht="14.4" x14ac:dyDescent="0.55000000000000004">
      <c r="A4860" s="289" t="s">
        <v>5007</v>
      </c>
      <c r="B4860" s="290">
        <v>2490</v>
      </c>
      <c r="D4860" s="291" t="s">
        <v>11377</v>
      </c>
      <c r="E4860" s="292">
        <v>2490</v>
      </c>
    </row>
    <row r="4861" spans="1:5" ht="14.4" x14ac:dyDescent="0.55000000000000004">
      <c r="A4861" s="289" t="s">
        <v>4818</v>
      </c>
      <c r="B4861" s="290">
        <v>35840.699999999997</v>
      </c>
      <c r="D4861" s="291" t="s">
        <v>11441</v>
      </c>
      <c r="E4861" s="292">
        <v>35840.699999999997</v>
      </c>
    </row>
    <row r="4862" spans="1:5" ht="14.4" x14ac:dyDescent="0.55000000000000004">
      <c r="A4862" s="289" t="s">
        <v>4959</v>
      </c>
      <c r="B4862" s="290">
        <v>14300.19</v>
      </c>
      <c r="D4862" s="291" t="s">
        <v>11378</v>
      </c>
      <c r="E4862" s="292">
        <v>14300.19</v>
      </c>
    </row>
    <row r="4863" spans="1:5" ht="14.4" x14ac:dyDescent="0.55000000000000004">
      <c r="A4863" s="289" t="s">
        <v>4819</v>
      </c>
      <c r="B4863" s="290">
        <v>309938</v>
      </c>
      <c r="D4863" s="291" t="s">
        <v>11379</v>
      </c>
      <c r="E4863" s="292">
        <v>309938</v>
      </c>
    </row>
    <row r="4864" spans="1:5" ht="14.4" x14ac:dyDescent="0.55000000000000004">
      <c r="A4864" s="289" t="s">
        <v>4960</v>
      </c>
      <c r="B4864" s="290">
        <v>2166</v>
      </c>
      <c r="D4864" s="291" t="s">
        <v>11380</v>
      </c>
      <c r="E4864" s="292">
        <v>2166</v>
      </c>
    </row>
    <row r="4865" spans="1:5" ht="14.4" x14ac:dyDescent="0.55000000000000004">
      <c r="A4865" s="289" t="s">
        <v>4820</v>
      </c>
      <c r="B4865" s="290">
        <v>77209</v>
      </c>
      <c r="D4865" s="291" t="s">
        <v>11381</v>
      </c>
      <c r="E4865" s="292">
        <v>77209</v>
      </c>
    </row>
    <row r="4866" spans="1:5" ht="14.4" x14ac:dyDescent="0.55000000000000004">
      <c r="A4866" s="289" t="s">
        <v>4821</v>
      </c>
      <c r="B4866" s="290">
        <v>112185</v>
      </c>
      <c r="D4866" s="291" t="s">
        <v>11442</v>
      </c>
      <c r="E4866" s="292">
        <v>112185</v>
      </c>
    </row>
    <row r="4867" spans="1:5" ht="14.4" x14ac:dyDescent="0.55000000000000004">
      <c r="A4867" s="289" t="s">
        <v>4961</v>
      </c>
      <c r="B4867" s="290">
        <v>4644</v>
      </c>
      <c r="D4867" s="291" t="s">
        <v>11382</v>
      </c>
      <c r="E4867" s="292">
        <v>4644</v>
      </c>
    </row>
    <row r="4868" spans="1:5" ht="14.4" x14ac:dyDescent="0.55000000000000004">
      <c r="A4868" s="289" t="s">
        <v>4822</v>
      </c>
      <c r="B4868" s="290">
        <v>20605</v>
      </c>
      <c r="D4868" s="291" t="s">
        <v>11383</v>
      </c>
      <c r="E4868" s="292">
        <v>20605</v>
      </c>
    </row>
    <row r="4869" spans="1:5" ht="14.4" x14ac:dyDescent="0.55000000000000004">
      <c r="A4869" s="289" t="s">
        <v>4962</v>
      </c>
      <c r="B4869" s="290">
        <v>6992</v>
      </c>
      <c r="D4869" s="291" t="s">
        <v>11384</v>
      </c>
      <c r="E4869" s="292">
        <v>6992</v>
      </c>
    </row>
    <row r="4870" spans="1:5" ht="14.4" x14ac:dyDescent="0.55000000000000004">
      <c r="A4870" s="289" t="s">
        <v>4823</v>
      </c>
      <c r="B4870" s="290">
        <v>90921</v>
      </c>
      <c r="D4870" s="291" t="s">
        <v>9719</v>
      </c>
      <c r="E4870" s="292">
        <v>90921</v>
      </c>
    </row>
    <row r="4871" spans="1:5" ht="14.4" x14ac:dyDescent="0.55000000000000004">
      <c r="A4871" s="289" t="s">
        <v>4824</v>
      </c>
      <c r="B4871" s="290">
        <v>107009.17</v>
      </c>
      <c r="D4871" s="291" t="s">
        <v>11385</v>
      </c>
      <c r="E4871" s="292">
        <v>107009.17</v>
      </c>
    </row>
    <row r="4872" spans="1:5" ht="14.4" x14ac:dyDescent="0.55000000000000004">
      <c r="A4872" s="289" t="s">
        <v>3660</v>
      </c>
      <c r="B4872" s="290">
        <v>20602.66</v>
      </c>
      <c r="D4872" s="291" t="s">
        <v>9720</v>
      </c>
      <c r="E4872" s="292">
        <v>20602.66</v>
      </c>
    </row>
    <row r="4873" spans="1:5" ht="14.4" x14ac:dyDescent="0.55000000000000004">
      <c r="A4873" s="289" t="s">
        <v>3661</v>
      </c>
      <c r="B4873" s="290">
        <v>62498</v>
      </c>
      <c r="D4873" s="291" t="s">
        <v>9721</v>
      </c>
      <c r="E4873" s="292">
        <v>62498</v>
      </c>
    </row>
    <row r="4874" spans="1:5" ht="14.4" x14ac:dyDescent="0.55000000000000004">
      <c r="A4874" s="289" t="s">
        <v>4963</v>
      </c>
      <c r="B4874" s="290">
        <v>5157</v>
      </c>
      <c r="D4874" s="291" t="s">
        <v>11386</v>
      </c>
      <c r="E4874" s="292">
        <v>5157</v>
      </c>
    </row>
    <row r="4875" spans="1:5" ht="14.4" x14ac:dyDescent="0.55000000000000004">
      <c r="A4875" s="289" t="s">
        <v>4964</v>
      </c>
      <c r="B4875" s="290">
        <v>9206</v>
      </c>
      <c r="D4875" s="291" t="s">
        <v>11387</v>
      </c>
      <c r="E4875" s="292">
        <v>9206</v>
      </c>
    </row>
    <row r="4876" spans="1:5" ht="14.4" x14ac:dyDescent="0.55000000000000004">
      <c r="A4876" s="289" t="s">
        <v>4825</v>
      </c>
      <c r="B4876" s="290">
        <v>366455</v>
      </c>
      <c r="D4876" s="291" t="s">
        <v>9722</v>
      </c>
      <c r="E4876" s="292">
        <v>366455</v>
      </c>
    </row>
    <row r="4877" spans="1:5" ht="14.4" x14ac:dyDescent="0.55000000000000004">
      <c r="A4877" s="289" t="s">
        <v>4965</v>
      </c>
      <c r="B4877" s="290">
        <v>294.25</v>
      </c>
      <c r="D4877" s="291" t="s">
        <v>11388</v>
      </c>
      <c r="E4877" s="292">
        <v>294.25</v>
      </c>
    </row>
    <row r="4878" spans="1:5" ht="14.4" x14ac:dyDescent="0.55000000000000004">
      <c r="A4878" s="289" t="s">
        <v>65360</v>
      </c>
      <c r="B4878" s="290">
        <v>0</v>
      </c>
      <c r="D4878" s="291" t="s">
        <v>66053</v>
      </c>
      <c r="E4878" s="292">
        <v>0</v>
      </c>
    </row>
    <row r="4879" spans="1:5" ht="14.4" x14ac:dyDescent="0.55000000000000004">
      <c r="A4879" s="289" t="s">
        <v>4826</v>
      </c>
      <c r="B4879" s="290">
        <v>24492.95</v>
      </c>
      <c r="D4879" s="291" t="s">
        <v>11389</v>
      </c>
      <c r="E4879" s="292">
        <v>24492.95</v>
      </c>
    </row>
    <row r="4880" spans="1:5" ht="14.4" x14ac:dyDescent="0.55000000000000004">
      <c r="A4880" s="289" t="s">
        <v>4827</v>
      </c>
      <c r="B4880" s="290">
        <v>208787</v>
      </c>
      <c r="D4880" s="291" t="s">
        <v>11390</v>
      </c>
      <c r="E4880" s="292">
        <v>208787</v>
      </c>
    </row>
    <row r="4881" spans="1:5" ht="14.4" x14ac:dyDescent="0.55000000000000004">
      <c r="A4881" s="289" t="s">
        <v>4828</v>
      </c>
      <c r="B4881" s="290">
        <v>64189</v>
      </c>
      <c r="D4881" s="291" t="s">
        <v>11391</v>
      </c>
      <c r="E4881" s="292">
        <v>64189</v>
      </c>
    </row>
    <row r="4882" spans="1:5" ht="14.4" x14ac:dyDescent="0.55000000000000004">
      <c r="A4882" s="289" t="s">
        <v>4966</v>
      </c>
      <c r="B4882" s="290">
        <v>22152</v>
      </c>
      <c r="D4882" s="291" t="s">
        <v>11392</v>
      </c>
      <c r="E4882" s="292">
        <v>22152</v>
      </c>
    </row>
    <row r="4883" spans="1:5" ht="14.4" x14ac:dyDescent="0.55000000000000004">
      <c r="A4883" s="289" t="s">
        <v>4829</v>
      </c>
      <c r="B4883" s="290">
        <v>121518</v>
      </c>
      <c r="D4883" s="291" t="s">
        <v>11393</v>
      </c>
      <c r="E4883" s="292">
        <v>121518</v>
      </c>
    </row>
    <row r="4884" spans="1:5" ht="14.4" x14ac:dyDescent="0.55000000000000004">
      <c r="A4884" s="289" t="s">
        <v>4830</v>
      </c>
      <c r="B4884" s="290">
        <v>674463</v>
      </c>
      <c r="D4884" s="291" t="s">
        <v>11394</v>
      </c>
      <c r="E4884" s="292">
        <v>674463</v>
      </c>
    </row>
    <row r="4885" spans="1:5" ht="14.4" x14ac:dyDescent="0.55000000000000004">
      <c r="A4885" s="289" t="s">
        <v>4831</v>
      </c>
      <c r="B4885" s="290">
        <v>158705.94</v>
      </c>
      <c r="D4885" s="291" t="s">
        <v>11443</v>
      </c>
      <c r="E4885" s="292">
        <v>158705.94</v>
      </c>
    </row>
    <row r="4886" spans="1:5" ht="14.4" x14ac:dyDescent="0.55000000000000004">
      <c r="A4886" s="289" t="s">
        <v>4967</v>
      </c>
      <c r="B4886" s="290">
        <v>1291.8</v>
      </c>
      <c r="D4886" s="291" t="s">
        <v>11395</v>
      </c>
      <c r="E4886" s="292">
        <v>1291.8</v>
      </c>
    </row>
    <row r="4887" spans="1:5" ht="14.4" x14ac:dyDescent="0.55000000000000004">
      <c r="A4887" s="289" t="s">
        <v>5008</v>
      </c>
      <c r="B4887" s="290">
        <v>4832</v>
      </c>
      <c r="D4887" s="291" t="s">
        <v>11396</v>
      </c>
      <c r="E4887" s="292">
        <v>4832</v>
      </c>
    </row>
    <row r="4888" spans="1:5" ht="14.4" x14ac:dyDescent="0.55000000000000004">
      <c r="A4888" s="289" t="s">
        <v>4832</v>
      </c>
      <c r="B4888" s="290">
        <v>237069.73</v>
      </c>
      <c r="D4888" s="291" t="s">
        <v>11444</v>
      </c>
      <c r="E4888" s="292">
        <v>237069.73</v>
      </c>
    </row>
    <row r="4889" spans="1:5" ht="14.4" x14ac:dyDescent="0.55000000000000004">
      <c r="A4889" s="289" t="s">
        <v>4968</v>
      </c>
      <c r="B4889" s="290">
        <v>1424</v>
      </c>
      <c r="D4889" s="291" t="s">
        <v>11397</v>
      </c>
      <c r="E4889" s="292">
        <v>1424</v>
      </c>
    </row>
    <row r="4890" spans="1:5" ht="14.4" x14ac:dyDescent="0.55000000000000004">
      <c r="A4890" s="289" t="s">
        <v>3662</v>
      </c>
      <c r="B4890" s="290">
        <v>155952</v>
      </c>
      <c r="D4890" s="291" t="s">
        <v>9723</v>
      </c>
      <c r="E4890" s="292">
        <v>155952</v>
      </c>
    </row>
    <row r="4891" spans="1:5" ht="14.4" x14ac:dyDescent="0.55000000000000004">
      <c r="A4891" s="289" t="s">
        <v>4969</v>
      </c>
      <c r="B4891" s="290">
        <v>17542</v>
      </c>
      <c r="D4891" s="291" t="s">
        <v>9724</v>
      </c>
      <c r="E4891" s="292">
        <v>17542</v>
      </c>
    </row>
    <row r="4892" spans="1:5" ht="14.4" x14ac:dyDescent="0.55000000000000004">
      <c r="A4892" s="289" t="s">
        <v>4970</v>
      </c>
      <c r="B4892" s="290">
        <v>6689</v>
      </c>
      <c r="D4892" s="291" t="s">
        <v>11398</v>
      </c>
      <c r="E4892" s="292">
        <v>6689</v>
      </c>
    </row>
    <row r="4893" spans="1:5" ht="14.4" x14ac:dyDescent="0.55000000000000004">
      <c r="A4893" s="289" t="s">
        <v>4833</v>
      </c>
      <c r="B4893" s="290">
        <v>118666.29</v>
      </c>
      <c r="D4893" s="291" t="s">
        <v>9725</v>
      </c>
      <c r="E4893" s="292">
        <v>118666.29</v>
      </c>
    </row>
    <row r="4894" spans="1:5" ht="14.4" x14ac:dyDescent="0.55000000000000004">
      <c r="A4894" s="289" t="s">
        <v>3663</v>
      </c>
      <c r="B4894" s="290">
        <v>42495.02</v>
      </c>
      <c r="D4894" s="291" t="s">
        <v>9726</v>
      </c>
      <c r="E4894" s="292">
        <v>42495.02</v>
      </c>
    </row>
    <row r="4895" spans="1:5" ht="14.4" x14ac:dyDescent="0.55000000000000004">
      <c r="A4895" s="289" t="s">
        <v>4834</v>
      </c>
      <c r="B4895" s="290">
        <v>68884.850000000006</v>
      </c>
      <c r="D4895" s="291" t="s">
        <v>11399</v>
      </c>
      <c r="E4895" s="292">
        <v>68884.850000000006</v>
      </c>
    </row>
    <row r="4896" spans="1:5" ht="14.4" x14ac:dyDescent="0.55000000000000004">
      <c r="A4896" s="289" t="s">
        <v>3664</v>
      </c>
      <c r="B4896" s="290">
        <v>106772</v>
      </c>
      <c r="D4896" s="291" t="s">
        <v>9727</v>
      </c>
      <c r="E4896" s="292">
        <v>106772</v>
      </c>
    </row>
    <row r="4897" spans="1:5" ht="14.4" x14ac:dyDescent="0.55000000000000004">
      <c r="A4897" s="289" t="s">
        <v>4971</v>
      </c>
      <c r="B4897" s="290">
        <v>10442</v>
      </c>
      <c r="D4897" s="291" t="s">
        <v>11400</v>
      </c>
      <c r="E4897" s="292">
        <v>10442</v>
      </c>
    </row>
    <row r="4898" spans="1:5" ht="14.4" x14ac:dyDescent="0.55000000000000004">
      <c r="A4898" s="289" t="s">
        <v>4835</v>
      </c>
      <c r="B4898" s="290">
        <v>70800</v>
      </c>
      <c r="D4898" s="291" t="s">
        <v>11401</v>
      </c>
      <c r="E4898" s="292">
        <v>70800</v>
      </c>
    </row>
    <row r="4899" spans="1:5" ht="14.4" x14ac:dyDescent="0.55000000000000004">
      <c r="A4899" s="289" t="s">
        <v>4836</v>
      </c>
      <c r="B4899" s="290">
        <v>100708.94</v>
      </c>
      <c r="D4899" s="291" t="s">
        <v>11402</v>
      </c>
      <c r="E4899" s="292">
        <v>100708.94</v>
      </c>
    </row>
    <row r="4900" spans="1:5" ht="14.4" x14ac:dyDescent="0.55000000000000004">
      <c r="A4900" s="289" t="s">
        <v>4837</v>
      </c>
      <c r="B4900" s="290">
        <v>14115</v>
      </c>
      <c r="D4900" s="291" t="s">
        <v>11403</v>
      </c>
      <c r="E4900" s="292">
        <v>14115</v>
      </c>
    </row>
    <row r="4901" spans="1:5" ht="14.4" x14ac:dyDescent="0.55000000000000004">
      <c r="A4901" s="289" t="s">
        <v>3665</v>
      </c>
      <c r="B4901" s="290">
        <v>21639</v>
      </c>
      <c r="D4901" s="291" t="s">
        <v>9728</v>
      </c>
      <c r="E4901" s="292">
        <v>21639</v>
      </c>
    </row>
    <row r="4902" spans="1:5" ht="14.4" x14ac:dyDescent="0.55000000000000004">
      <c r="A4902" s="289" t="s">
        <v>4972</v>
      </c>
      <c r="B4902" s="290">
        <v>10399.06</v>
      </c>
      <c r="D4902" s="291" t="s">
        <v>11404</v>
      </c>
      <c r="E4902" s="292">
        <v>10399.06</v>
      </c>
    </row>
    <row r="4903" spans="1:5" ht="14.4" x14ac:dyDescent="0.55000000000000004">
      <c r="A4903" s="289" t="s">
        <v>3666</v>
      </c>
      <c r="B4903" s="290">
        <v>21944.79</v>
      </c>
      <c r="D4903" s="291" t="s">
        <v>9729</v>
      </c>
      <c r="E4903" s="292">
        <v>21944.79</v>
      </c>
    </row>
    <row r="4904" spans="1:5" ht="14.4" x14ac:dyDescent="0.55000000000000004">
      <c r="A4904" s="289" t="s">
        <v>4838</v>
      </c>
      <c r="B4904" s="290">
        <v>42240.31</v>
      </c>
      <c r="D4904" s="291" t="s">
        <v>11405</v>
      </c>
      <c r="E4904" s="292">
        <v>42240.31</v>
      </c>
    </row>
    <row r="4905" spans="1:5" ht="14.4" x14ac:dyDescent="0.55000000000000004">
      <c r="A4905" s="289" t="s">
        <v>4973</v>
      </c>
      <c r="B4905" s="290">
        <v>5460</v>
      </c>
      <c r="D4905" s="291" t="s">
        <v>9730</v>
      </c>
      <c r="E4905" s="292">
        <v>5460</v>
      </c>
    </row>
    <row r="4906" spans="1:5" ht="14.4" x14ac:dyDescent="0.55000000000000004">
      <c r="A4906" s="289" t="s">
        <v>4839</v>
      </c>
      <c r="B4906" s="290">
        <v>9790</v>
      </c>
      <c r="D4906" s="291" t="s">
        <v>11406</v>
      </c>
      <c r="E4906" s="292">
        <v>9790</v>
      </c>
    </row>
    <row r="4907" spans="1:5" ht="14.4" x14ac:dyDescent="0.55000000000000004">
      <c r="A4907" s="289" t="s">
        <v>3667</v>
      </c>
      <c r="B4907" s="290">
        <v>410007.87</v>
      </c>
      <c r="D4907" s="291" t="s">
        <v>9731</v>
      </c>
      <c r="E4907" s="292">
        <v>410007.87</v>
      </c>
    </row>
    <row r="4908" spans="1:5" ht="14.4" x14ac:dyDescent="0.55000000000000004">
      <c r="A4908" s="289" t="s">
        <v>4974</v>
      </c>
      <c r="B4908" s="290">
        <v>25480</v>
      </c>
      <c r="D4908" s="291" t="s">
        <v>11407</v>
      </c>
      <c r="E4908" s="292">
        <v>25480</v>
      </c>
    </row>
    <row r="4909" spans="1:5" ht="14.4" x14ac:dyDescent="0.55000000000000004">
      <c r="A4909" s="289" t="s">
        <v>4975</v>
      </c>
      <c r="B4909" s="290">
        <v>2814.59</v>
      </c>
      <c r="D4909" s="291" t="s">
        <v>11408</v>
      </c>
      <c r="E4909" s="292">
        <v>2814.59</v>
      </c>
    </row>
    <row r="4910" spans="1:5" ht="14.4" x14ac:dyDescent="0.55000000000000004">
      <c r="A4910" s="289" t="s">
        <v>4976</v>
      </c>
      <c r="B4910" s="290">
        <v>12433</v>
      </c>
      <c r="D4910" s="291" t="s">
        <v>11409</v>
      </c>
      <c r="E4910" s="292">
        <v>12433</v>
      </c>
    </row>
    <row r="4911" spans="1:5" ht="14.4" x14ac:dyDescent="0.55000000000000004">
      <c r="A4911" s="289" t="s">
        <v>65361</v>
      </c>
      <c r="B4911" s="290">
        <v>0</v>
      </c>
      <c r="D4911" s="291" t="s">
        <v>66054</v>
      </c>
      <c r="E4911" s="292">
        <v>0</v>
      </c>
    </row>
    <row r="4912" spans="1:5" ht="14.4" x14ac:dyDescent="0.55000000000000004">
      <c r="A4912" s="289" t="s">
        <v>4977</v>
      </c>
      <c r="B4912" s="290">
        <v>2943</v>
      </c>
      <c r="D4912" s="291" t="s">
        <v>9732</v>
      </c>
      <c r="E4912" s="292">
        <v>2943</v>
      </c>
    </row>
    <row r="4913" spans="1:5" ht="14.4" x14ac:dyDescent="0.55000000000000004">
      <c r="A4913" s="289" t="s">
        <v>4840</v>
      </c>
      <c r="B4913" s="290">
        <v>113387</v>
      </c>
      <c r="D4913" s="291" t="s">
        <v>9733</v>
      </c>
      <c r="E4913" s="292">
        <v>113387</v>
      </c>
    </row>
    <row r="4914" spans="1:5" ht="14.4" x14ac:dyDescent="0.55000000000000004">
      <c r="A4914" s="289" t="s">
        <v>4978</v>
      </c>
      <c r="B4914" s="290">
        <v>17137</v>
      </c>
      <c r="D4914" s="291" t="s">
        <v>11410</v>
      </c>
      <c r="E4914" s="292">
        <v>17137</v>
      </c>
    </row>
    <row r="4915" spans="1:5" ht="14.4" x14ac:dyDescent="0.55000000000000004">
      <c r="A4915" s="289" t="s">
        <v>3668</v>
      </c>
      <c r="B4915" s="290">
        <v>1650410.01</v>
      </c>
      <c r="D4915" s="291" t="s">
        <v>9734</v>
      </c>
      <c r="E4915" s="292">
        <v>1650410.01</v>
      </c>
    </row>
    <row r="4916" spans="1:5" ht="14.4" x14ac:dyDescent="0.55000000000000004">
      <c r="A4916" s="289" t="s">
        <v>4979</v>
      </c>
      <c r="B4916" s="290">
        <v>5858</v>
      </c>
      <c r="D4916" s="291" t="s">
        <v>11411</v>
      </c>
      <c r="E4916" s="292">
        <v>5858</v>
      </c>
    </row>
    <row r="4917" spans="1:5" ht="14.4" x14ac:dyDescent="0.55000000000000004">
      <c r="A4917" s="289" t="s">
        <v>4980</v>
      </c>
      <c r="B4917" s="290">
        <v>5224</v>
      </c>
      <c r="D4917" s="291" t="s">
        <v>11412</v>
      </c>
      <c r="E4917" s="292">
        <v>5224</v>
      </c>
    </row>
    <row r="4918" spans="1:5" ht="14.4" x14ac:dyDescent="0.55000000000000004">
      <c r="A4918" s="289" t="s">
        <v>4981</v>
      </c>
      <c r="B4918" s="290">
        <v>5076.08</v>
      </c>
      <c r="D4918" s="291" t="s">
        <v>11413</v>
      </c>
      <c r="E4918" s="292">
        <v>5076.08</v>
      </c>
    </row>
    <row r="4919" spans="1:5" ht="14.4" x14ac:dyDescent="0.55000000000000004">
      <c r="A4919" s="289" t="s">
        <v>4982</v>
      </c>
      <c r="B4919" s="290">
        <v>15484</v>
      </c>
      <c r="D4919" s="291" t="s">
        <v>9735</v>
      </c>
      <c r="E4919" s="292">
        <v>15484</v>
      </c>
    </row>
    <row r="4920" spans="1:5" ht="14.4" x14ac:dyDescent="0.55000000000000004">
      <c r="A4920" s="289" t="s">
        <v>65362</v>
      </c>
      <c r="B4920" s="290">
        <v>0</v>
      </c>
      <c r="D4920" s="291" t="s">
        <v>66055</v>
      </c>
      <c r="E4920" s="292">
        <v>0</v>
      </c>
    </row>
    <row r="4921" spans="1:5" ht="14.4" x14ac:dyDescent="0.55000000000000004">
      <c r="A4921" s="289" t="s">
        <v>4983</v>
      </c>
      <c r="B4921" s="290">
        <v>7208</v>
      </c>
      <c r="D4921" s="291" t="s">
        <v>11414</v>
      </c>
      <c r="E4921" s="292">
        <v>7208</v>
      </c>
    </row>
    <row r="4922" spans="1:5" ht="14.4" x14ac:dyDescent="0.55000000000000004">
      <c r="A4922" s="289" t="s">
        <v>4984</v>
      </c>
      <c r="B4922" s="290">
        <v>884.82</v>
      </c>
      <c r="D4922" s="291" t="s">
        <v>11415</v>
      </c>
      <c r="E4922" s="292">
        <v>884.82</v>
      </c>
    </row>
    <row r="4923" spans="1:5" ht="14.4" x14ac:dyDescent="0.55000000000000004">
      <c r="A4923" s="289" t="s">
        <v>4985</v>
      </c>
      <c r="B4923" s="290">
        <v>1828</v>
      </c>
      <c r="D4923" s="291" t="s">
        <v>11416</v>
      </c>
      <c r="E4923" s="292">
        <v>1828</v>
      </c>
    </row>
    <row r="4924" spans="1:5" ht="14.4" x14ac:dyDescent="0.55000000000000004">
      <c r="A4924" s="289" t="s">
        <v>4986</v>
      </c>
      <c r="B4924" s="290">
        <v>10327</v>
      </c>
      <c r="D4924" s="291" t="s">
        <v>11417</v>
      </c>
      <c r="E4924" s="292">
        <v>10327</v>
      </c>
    </row>
    <row r="4925" spans="1:5" ht="14.4" x14ac:dyDescent="0.55000000000000004">
      <c r="A4925" s="289" t="s">
        <v>4987</v>
      </c>
      <c r="B4925" s="290">
        <v>7317</v>
      </c>
      <c r="D4925" s="291" t="s">
        <v>11418</v>
      </c>
      <c r="E4925" s="292">
        <v>7317</v>
      </c>
    </row>
    <row r="4926" spans="1:5" ht="14.4" x14ac:dyDescent="0.55000000000000004">
      <c r="A4926" s="289" t="s">
        <v>4988</v>
      </c>
      <c r="B4926" s="290">
        <v>6594</v>
      </c>
      <c r="D4926" s="291" t="s">
        <v>11419</v>
      </c>
      <c r="E4926" s="292">
        <v>6594</v>
      </c>
    </row>
    <row r="4927" spans="1:5" ht="14.4" x14ac:dyDescent="0.55000000000000004">
      <c r="A4927" s="289" t="s">
        <v>65363</v>
      </c>
      <c r="B4927" s="290">
        <v>0</v>
      </c>
      <c r="D4927" s="291" t="s">
        <v>66056</v>
      </c>
      <c r="E4927" s="292">
        <v>0</v>
      </c>
    </row>
    <row r="4928" spans="1:5" ht="14.4" x14ac:dyDescent="0.55000000000000004">
      <c r="A4928" s="289" t="s">
        <v>4989</v>
      </c>
      <c r="B4928" s="290">
        <v>4530</v>
      </c>
      <c r="D4928" s="291" t="s">
        <v>11420</v>
      </c>
      <c r="E4928" s="292">
        <v>4530</v>
      </c>
    </row>
    <row r="4929" spans="1:5" ht="14.4" x14ac:dyDescent="0.55000000000000004">
      <c r="A4929" s="289" t="s">
        <v>4990</v>
      </c>
      <c r="B4929" s="290">
        <v>938.57</v>
      </c>
      <c r="D4929" s="291" t="s">
        <v>11421</v>
      </c>
      <c r="E4929" s="292">
        <v>938.57</v>
      </c>
    </row>
    <row r="4930" spans="1:5" ht="14.4" x14ac:dyDescent="0.55000000000000004">
      <c r="A4930" s="289" t="s">
        <v>65364</v>
      </c>
      <c r="B4930" s="290">
        <v>0</v>
      </c>
      <c r="D4930" s="291" t="s">
        <v>66057</v>
      </c>
      <c r="E4930" s="292">
        <v>0</v>
      </c>
    </row>
    <row r="4931" spans="1:5" ht="14.4" x14ac:dyDescent="0.55000000000000004">
      <c r="A4931" s="289" t="s">
        <v>4991</v>
      </c>
      <c r="B4931" s="290">
        <v>9302</v>
      </c>
      <c r="D4931" s="291" t="s">
        <v>11422</v>
      </c>
      <c r="E4931" s="292">
        <v>9302</v>
      </c>
    </row>
    <row r="4932" spans="1:5" ht="14.4" x14ac:dyDescent="0.55000000000000004">
      <c r="A4932" s="289" t="s">
        <v>4841</v>
      </c>
      <c r="B4932" s="290">
        <v>76043.05</v>
      </c>
      <c r="D4932" s="291" t="s">
        <v>11445</v>
      </c>
      <c r="E4932" s="292">
        <v>76043.05</v>
      </c>
    </row>
    <row r="4933" spans="1:5" ht="14.4" x14ac:dyDescent="0.55000000000000004">
      <c r="A4933" s="289" t="s">
        <v>65365</v>
      </c>
      <c r="B4933" s="290">
        <v>0</v>
      </c>
      <c r="D4933" s="291" t="s">
        <v>66058</v>
      </c>
      <c r="E4933" s="292">
        <v>0</v>
      </c>
    </row>
    <row r="4934" spans="1:5" ht="14.4" x14ac:dyDescent="0.55000000000000004">
      <c r="A4934" s="289" t="s">
        <v>65366</v>
      </c>
      <c r="B4934" s="290">
        <v>0</v>
      </c>
      <c r="D4934" s="291" t="s">
        <v>66059</v>
      </c>
      <c r="E4934" s="292">
        <v>0</v>
      </c>
    </row>
    <row r="4935" spans="1:5" ht="14.4" x14ac:dyDescent="0.55000000000000004">
      <c r="A4935" s="289" t="s">
        <v>4992</v>
      </c>
      <c r="B4935" s="290">
        <v>2323</v>
      </c>
      <c r="D4935" s="291" t="s">
        <v>11423</v>
      </c>
      <c r="E4935" s="292">
        <v>2323</v>
      </c>
    </row>
    <row r="4936" spans="1:5" ht="14.4" x14ac:dyDescent="0.55000000000000004">
      <c r="A4936" s="289" t="s">
        <v>4993</v>
      </c>
      <c r="B4936" s="290">
        <v>576.20000000000005</v>
      </c>
      <c r="D4936" s="291" t="s">
        <v>11424</v>
      </c>
      <c r="E4936" s="292">
        <v>576.20000000000005</v>
      </c>
    </row>
    <row r="4937" spans="1:5" ht="14.4" x14ac:dyDescent="0.55000000000000004">
      <c r="A4937" s="289" t="s">
        <v>4994</v>
      </c>
      <c r="B4937" s="290">
        <v>9826.8799999999992</v>
      </c>
      <c r="D4937" s="291" t="s">
        <v>9736</v>
      </c>
      <c r="E4937" s="292">
        <v>9826.8799999999992</v>
      </c>
    </row>
    <row r="4938" spans="1:5" ht="14.4" x14ac:dyDescent="0.55000000000000004">
      <c r="A4938" s="289" t="s">
        <v>4995</v>
      </c>
      <c r="B4938" s="290">
        <v>4787.6400000000003</v>
      </c>
      <c r="D4938" s="291" t="s">
        <v>11425</v>
      </c>
      <c r="E4938" s="292">
        <v>4787.6400000000003</v>
      </c>
    </row>
    <row r="4939" spans="1:5" ht="14.4" x14ac:dyDescent="0.55000000000000004">
      <c r="A4939" s="289" t="s">
        <v>4996</v>
      </c>
      <c r="B4939" s="290">
        <v>5495</v>
      </c>
      <c r="D4939" s="291" t="s">
        <v>11426</v>
      </c>
      <c r="E4939" s="292">
        <v>5495</v>
      </c>
    </row>
    <row r="4940" spans="1:5" ht="14.4" x14ac:dyDescent="0.55000000000000004">
      <c r="A4940" s="289" t="s">
        <v>4997</v>
      </c>
      <c r="B4940" s="290">
        <v>3564</v>
      </c>
      <c r="D4940" s="291" t="s">
        <v>11427</v>
      </c>
      <c r="E4940" s="292">
        <v>3564</v>
      </c>
    </row>
    <row r="4941" spans="1:5" ht="14.4" x14ac:dyDescent="0.55000000000000004">
      <c r="A4941" s="289" t="s">
        <v>4998</v>
      </c>
      <c r="B4941" s="290">
        <v>7903</v>
      </c>
      <c r="D4941" s="291" t="s">
        <v>11428</v>
      </c>
      <c r="E4941" s="292">
        <v>7903</v>
      </c>
    </row>
    <row r="4942" spans="1:5" ht="14.4" x14ac:dyDescent="0.55000000000000004">
      <c r="A4942" s="289" t="s">
        <v>4842</v>
      </c>
      <c r="B4942" s="290">
        <v>28455.58</v>
      </c>
      <c r="D4942" s="291" t="s">
        <v>11429</v>
      </c>
      <c r="E4942" s="292">
        <v>28455.58</v>
      </c>
    </row>
    <row r="4943" spans="1:5" ht="14.4" x14ac:dyDescent="0.55000000000000004">
      <c r="A4943" s="289" t="s">
        <v>4999</v>
      </c>
      <c r="B4943" s="290">
        <v>1803</v>
      </c>
      <c r="D4943" s="291" t="s">
        <v>11430</v>
      </c>
      <c r="E4943" s="292">
        <v>1803</v>
      </c>
    </row>
    <row r="4944" spans="1:5" ht="14.4" x14ac:dyDescent="0.55000000000000004">
      <c r="A4944" s="289" t="s">
        <v>5004</v>
      </c>
      <c r="B4944" s="290">
        <v>2491</v>
      </c>
      <c r="D4944" s="291" t="s">
        <v>11431</v>
      </c>
      <c r="E4944" s="292">
        <v>2491</v>
      </c>
    </row>
    <row r="4945" spans="1:5" ht="14.4" x14ac:dyDescent="0.55000000000000004">
      <c r="A4945" s="289" t="s">
        <v>4843</v>
      </c>
      <c r="B4945" s="290">
        <v>53001</v>
      </c>
      <c r="D4945" s="291" t="s">
        <v>11432</v>
      </c>
      <c r="E4945" s="292">
        <v>53001</v>
      </c>
    </row>
    <row r="4946" spans="1:5" ht="14.4" x14ac:dyDescent="0.55000000000000004">
      <c r="A4946" s="289" t="s">
        <v>5000</v>
      </c>
      <c r="B4946" s="290">
        <v>2045</v>
      </c>
      <c r="D4946" s="291" t="s">
        <v>11433</v>
      </c>
      <c r="E4946" s="292">
        <v>2045</v>
      </c>
    </row>
    <row r="4947" spans="1:5" ht="14.4" x14ac:dyDescent="0.55000000000000004">
      <c r="A4947" s="289" t="s">
        <v>3669</v>
      </c>
      <c r="B4947" s="290">
        <v>290087</v>
      </c>
      <c r="D4947" s="291" t="s">
        <v>9737</v>
      </c>
      <c r="E4947" s="292">
        <v>290087</v>
      </c>
    </row>
    <row r="4948" spans="1:5" ht="14.4" x14ac:dyDescent="0.55000000000000004">
      <c r="A4948" s="289" t="s">
        <v>5001</v>
      </c>
      <c r="B4948" s="290">
        <v>3807</v>
      </c>
      <c r="D4948" s="291" t="s">
        <v>11434</v>
      </c>
      <c r="E4948" s="292">
        <v>3807</v>
      </c>
    </row>
    <row r="4949" spans="1:5" ht="14.4" x14ac:dyDescent="0.55000000000000004">
      <c r="A4949" s="289" t="s">
        <v>5002</v>
      </c>
      <c r="B4949" s="290">
        <v>11137</v>
      </c>
      <c r="D4949" s="291" t="s">
        <v>11435</v>
      </c>
      <c r="E4949" s="292">
        <v>11137</v>
      </c>
    </row>
    <row r="4950" spans="1:5" ht="14.4" x14ac:dyDescent="0.55000000000000004">
      <c r="A4950" s="289" t="s">
        <v>4844</v>
      </c>
      <c r="B4950" s="290">
        <v>127219</v>
      </c>
      <c r="D4950" s="291" t="s">
        <v>11436</v>
      </c>
      <c r="E4950" s="292">
        <v>127219</v>
      </c>
    </row>
    <row r="4951" spans="1:5" ht="14.4" x14ac:dyDescent="0.55000000000000004">
      <c r="A4951" s="289" t="s">
        <v>65367</v>
      </c>
      <c r="B4951" s="290">
        <v>0</v>
      </c>
      <c r="D4951" s="291" t="s">
        <v>66060</v>
      </c>
      <c r="E4951" s="292">
        <v>0</v>
      </c>
    </row>
    <row r="4952" spans="1:5" ht="14.4" x14ac:dyDescent="0.55000000000000004">
      <c r="A4952" s="289" t="s">
        <v>4845</v>
      </c>
      <c r="B4952" s="290">
        <v>176592.76</v>
      </c>
      <c r="D4952" s="291" t="s">
        <v>11437</v>
      </c>
      <c r="E4952" s="292">
        <v>176592.76</v>
      </c>
    </row>
    <row r="4953" spans="1:5" ht="14.4" x14ac:dyDescent="0.55000000000000004">
      <c r="A4953" s="289" t="s">
        <v>5003</v>
      </c>
      <c r="B4953" s="290">
        <v>13506</v>
      </c>
      <c r="D4953" s="291" t="s">
        <v>11438</v>
      </c>
      <c r="E4953" s="292">
        <v>13506</v>
      </c>
    </row>
    <row r="4954" spans="1:5" ht="14.4" x14ac:dyDescent="0.55000000000000004">
      <c r="A4954" s="289" t="s">
        <v>65368</v>
      </c>
      <c r="B4954" s="290">
        <v>0</v>
      </c>
      <c r="D4954" s="291" t="s">
        <v>66061</v>
      </c>
      <c r="E4954" s="292">
        <v>0</v>
      </c>
    </row>
    <row r="4955" spans="1:5" ht="14.4" x14ac:dyDescent="0.55000000000000004">
      <c r="A4955" s="289" t="s">
        <v>4846</v>
      </c>
      <c r="B4955" s="290">
        <v>66757</v>
      </c>
      <c r="D4955" s="291" t="s">
        <v>11439</v>
      </c>
      <c r="E4955" s="292">
        <v>66757</v>
      </c>
    </row>
    <row r="4956" spans="1:5" ht="14.4" x14ac:dyDescent="0.55000000000000004">
      <c r="A4956" s="289" t="s">
        <v>4847</v>
      </c>
      <c r="B4956" s="290">
        <v>30265</v>
      </c>
      <c r="D4956" s="291" t="s">
        <v>9738</v>
      </c>
      <c r="E4956" s="292">
        <v>30265</v>
      </c>
    </row>
    <row r="4957" spans="1:5" ht="14.4" x14ac:dyDescent="0.55000000000000004">
      <c r="A4957" s="289" t="s">
        <v>5311</v>
      </c>
      <c r="B4957" s="290">
        <v>1343599.75</v>
      </c>
      <c r="D4957" s="291" t="s">
        <v>11511</v>
      </c>
      <c r="E4957" s="292">
        <v>1343599.75</v>
      </c>
    </row>
    <row r="4958" spans="1:5" ht="14.4" x14ac:dyDescent="0.55000000000000004">
      <c r="A4958" s="289" t="s">
        <v>5312</v>
      </c>
      <c r="B4958" s="290">
        <v>1462195.49</v>
      </c>
      <c r="D4958" s="291" t="s">
        <v>11512</v>
      </c>
      <c r="E4958" s="292">
        <v>1462195.49</v>
      </c>
    </row>
    <row r="4959" spans="1:5" ht="14.4" x14ac:dyDescent="0.55000000000000004">
      <c r="A4959" s="289" t="s">
        <v>5247</v>
      </c>
      <c r="B4959" s="290">
        <v>22213194.670000002</v>
      </c>
      <c r="D4959" s="291" t="s">
        <v>11447</v>
      </c>
      <c r="E4959" s="292">
        <v>22213194.670000002</v>
      </c>
    </row>
    <row r="4960" spans="1:5" ht="14.4" x14ac:dyDescent="0.55000000000000004">
      <c r="A4960" s="289" t="s">
        <v>5248</v>
      </c>
      <c r="B4960" s="290">
        <v>124370.96</v>
      </c>
      <c r="D4960" s="291" t="s">
        <v>11448</v>
      </c>
      <c r="E4960" s="292">
        <v>124370.96</v>
      </c>
    </row>
    <row r="4961" spans="1:5" ht="14.4" x14ac:dyDescent="0.55000000000000004">
      <c r="A4961" s="289" t="s">
        <v>5249</v>
      </c>
      <c r="B4961" s="290">
        <v>319166</v>
      </c>
      <c r="D4961" s="291" t="s">
        <v>11449</v>
      </c>
      <c r="E4961" s="292">
        <v>319166</v>
      </c>
    </row>
    <row r="4962" spans="1:5" ht="14.4" x14ac:dyDescent="0.55000000000000004">
      <c r="A4962" s="289" t="s">
        <v>5250</v>
      </c>
      <c r="B4962" s="290">
        <v>3663999.85</v>
      </c>
      <c r="D4962" s="291" t="s">
        <v>11450</v>
      </c>
      <c r="E4962" s="292">
        <v>3663999.85</v>
      </c>
    </row>
    <row r="4963" spans="1:5" ht="14.4" x14ac:dyDescent="0.55000000000000004">
      <c r="A4963" s="289" t="s">
        <v>5251</v>
      </c>
      <c r="B4963" s="290">
        <v>1666123.63</v>
      </c>
      <c r="D4963" s="291" t="s">
        <v>11451</v>
      </c>
      <c r="E4963" s="292">
        <v>1666123.63</v>
      </c>
    </row>
    <row r="4964" spans="1:5" ht="14.4" x14ac:dyDescent="0.55000000000000004">
      <c r="A4964" s="289" t="s">
        <v>5252</v>
      </c>
      <c r="B4964" s="290">
        <v>4238891.26</v>
      </c>
      <c r="D4964" s="291" t="s">
        <v>11452</v>
      </c>
      <c r="E4964" s="292">
        <v>4238891.26</v>
      </c>
    </row>
    <row r="4965" spans="1:5" ht="14.4" x14ac:dyDescent="0.55000000000000004">
      <c r="A4965" s="289" t="s">
        <v>5253</v>
      </c>
      <c r="B4965" s="290">
        <v>3071923.87</v>
      </c>
      <c r="D4965" s="291" t="s">
        <v>11453</v>
      </c>
      <c r="E4965" s="292">
        <v>3071923.87</v>
      </c>
    </row>
    <row r="4966" spans="1:5" ht="14.4" x14ac:dyDescent="0.55000000000000004">
      <c r="A4966" s="289" t="s">
        <v>5254</v>
      </c>
      <c r="B4966" s="290">
        <v>2567544.2599999998</v>
      </c>
      <c r="D4966" s="291" t="s">
        <v>11454</v>
      </c>
      <c r="E4966" s="292">
        <v>2567544.2599999998</v>
      </c>
    </row>
    <row r="4967" spans="1:5" ht="14.4" x14ac:dyDescent="0.55000000000000004">
      <c r="A4967" s="289" t="s">
        <v>5255</v>
      </c>
      <c r="B4967" s="290">
        <v>838841.54</v>
      </c>
      <c r="D4967" s="291" t="s">
        <v>11455</v>
      </c>
      <c r="E4967" s="292">
        <v>838841.54</v>
      </c>
    </row>
    <row r="4968" spans="1:5" ht="14.4" x14ac:dyDescent="0.55000000000000004">
      <c r="A4968" s="289" t="s">
        <v>5256</v>
      </c>
      <c r="B4968" s="290">
        <v>7648008.9800000004</v>
      </c>
      <c r="D4968" s="291" t="s">
        <v>11456</v>
      </c>
      <c r="E4968" s="292">
        <v>7648008.9800000004</v>
      </c>
    </row>
    <row r="4969" spans="1:5" ht="14.4" x14ac:dyDescent="0.55000000000000004">
      <c r="A4969" s="289" t="s">
        <v>5257</v>
      </c>
      <c r="B4969" s="290">
        <v>3667798.72</v>
      </c>
      <c r="D4969" s="291" t="s">
        <v>11457</v>
      </c>
      <c r="E4969" s="292">
        <v>3667798.72</v>
      </c>
    </row>
    <row r="4970" spans="1:5" ht="14.4" x14ac:dyDescent="0.55000000000000004">
      <c r="A4970" s="289" t="s">
        <v>5258</v>
      </c>
      <c r="B4970" s="290">
        <v>9288100.2899999991</v>
      </c>
      <c r="D4970" s="291" t="s">
        <v>11458</v>
      </c>
      <c r="E4970" s="292">
        <v>9288100.2899999991</v>
      </c>
    </row>
    <row r="4971" spans="1:5" ht="14.4" x14ac:dyDescent="0.55000000000000004">
      <c r="A4971" s="289" t="s">
        <v>5259</v>
      </c>
      <c r="B4971" s="290">
        <v>247307.92</v>
      </c>
      <c r="D4971" s="291" t="s">
        <v>11459</v>
      </c>
      <c r="E4971" s="292">
        <v>247307.92</v>
      </c>
    </row>
    <row r="4972" spans="1:5" ht="14.4" x14ac:dyDescent="0.55000000000000004">
      <c r="A4972" s="289" t="s">
        <v>5260</v>
      </c>
      <c r="B4972" s="290">
        <v>313835.52000000002</v>
      </c>
      <c r="D4972" s="291" t="s">
        <v>11460</v>
      </c>
      <c r="E4972" s="292">
        <v>313835.52000000002</v>
      </c>
    </row>
    <row r="4973" spans="1:5" ht="14.4" x14ac:dyDescent="0.55000000000000004">
      <c r="A4973" s="289" t="s">
        <v>5261</v>
      </c>
      <c r="B4973" s="290">
        <v>11668713.800000001</v>
      </c>
      <c r="D4973" s="291" t="s">
        <v>11461</v>
      </c>
      <c r="E4973" s="292">
        <v>11668713.800000001</v>
      </c>
    </row>
    <row r="4974" spans="1:5" ht="14.4" x14ac:dyDescent="0.55000000000000004">
      <c r="A4974" s="289" t="s">
        <v>5262</v>
      </c>
      <c r="B4974" s="290">
        <v>543795.69999999995</v>
      </c>
      <c r="D4974" s="291" t="s">
        <v>11462</v>
      </c>
      <c r="E4974" s="292">
        <v>543795.69999999995</v>
      </c>
    </row>
    <row r="4975" spans="1:5" ht="14.4" x14ac:dyDescent="0.55000000000000004">
      <c r="A4975" s="289" t="s">
        <v>5263</v>
      </c>
      <c r="B4975" s="290">
        <v>89659.57</v>
      </c>
      <c r="D4975" s="291" t="s">
        <v>11463</v>
      </c>
      <c r="E4975" s="292">
        <v>89659.57</v>
      </c>
    </row>
    <row r="4976" spans="1:5" ht="14.4" x14ac:dyDescent="0.55000000000000004">
      <c r="A4976" s="289" t="s">
        <v>5264</v>
      </c>
      <c r="B4976" s="290">
        <v>22233912.440000001</v>
      </c>
      <c r="D4976" s="291" t="s">
        <v>11464</v>
      </c>
      <c r="E4976" s="292">
        <v>22233912.440000001</v>
      </c>
    </row>
    <row r="4977" spans="1:5" ht="14.4" x14ac:dyDescent="0.55000000000000004">
      <c r="A4977" s="289" t="s">
        <v>5269</v>
      </c>
      <c r="B4977" s="290">
        <v>3131222.24</v>
      </c>
      <c r="D4977" s="291" t="s">
        <v>11469</v>
      </c>
      <c r="E4977" s="292">
        <v>3131222.24</v>
      </c>
    </row>
    <row r="4978" spans="1:5" ht="14.4" x14ac:dyDescent="0.55000000000000004">
      <c r="A4978" s="289" t="s">
        <v>5265</v>
      </c>
      <c r="B4978" s="290">
        <v>92552.69</v>
      </c>
      <c r="D4978" s="291" t="s">
        <v>11465</v>
      </c>
      <c r="E4978" s="292">
        <v>92552.69</v>
      </c>
    </row>
    <row r="4979" spans="1:5" ht="14.4" x14ac:dyDescent="0.55000000000000004">
      <c r="A4979" s="289" t="s">
        <v>5266</v>
      </c>
      <c r="B4979" s="290">
        <v>122924.9</v>
      </c>
      <c r="D4979" s="291" t="s">
        <v>11466</v>
      </c>
      <c r="E4979" s="292">
        <v>122924.9</v>
      </c>
    </row>
    <row r="4980" spans="1:5" ht="14.4" x14ac:dyDescent="0.55000000000000004">
      <c r="A4980" s="289" t="s">
        <v>5267</v>
      </c>
      <c r="B4980" s="290">
        <v>118585.73</v>
      </c>
      <c r="D4980" s="291" t="s">
        <v>11467</v>
      </c>
      <c r="E4980" s="292">
        <v>118585.73</v>
      </c>
    </row>
    <row r="4981" spans="1:5" ht="14.4" x14ac:dyDescent="0.55000000000000004">
      <c r="A4981" s="289" t="s">
        <v>5268</v>
      </c>
      <c r="B4981" s="290">
        <v>128709.13</v>
      </c>
      <c r="D4981" s="291" t="s">
        <v>11468</v>
      </c>
      <c r="E4981" s="292">
        <v>128709.13</v>
      </c>
    </row>
    <row r="4982" spans="1:5" ht="14.4" x14ac:dyDescent="0.55000000000000004">
      <c r="A4982" s="289" t="s">
        <v>46388</v>
      </c>
      <c r="B4982" s="290">
        <v>137387.24</v>
      </c>
      <c r="D4982" s="291" t="s">
        <v>46492</v>
      </c>
      <c r="E4982" s="292">
        <v>137387.24</v>
      </c>
    </row>
    <row r="4983" spans="1:5" ht="14.4" x14ac:dyDescent="0.55000000000000004">
      <c r="A4983" s="289" t="s">
        <v>5270</v>
      </c>
      <c r="B4983" s="290">
        <v>60735.48</v>
      </c>
      <c r="D4983" s="291" t="s">
        <v>11470</v>
      </c>
      <c r="E4983" s="292">
        <v>60735.48</v>
      </c>
    </row>
    <row r="4984" spans="1:5" ht="14.4" x14ac:dyDescent="0.55000000000000004">
      <c r="A4984" s="289" t="s">
        <v>5271</v>
      </c>
      <c r="B4984" s="290">
        <v>10249897.039999999</v>
      </c>
      <c r="D4984" s="291" t="s">
        <v>11471</v>
      </c>
      <c r="E4984" s="292">
        <v>10249897.039999999</v>
      </c>
    </row>
    <row r="4985" spans="1:5" ht="14.4" x14ac:dyDescent="0.55000000000000004">
      <c r="A4985" s="289" t="s">
        <v>5272</v>
      </c>
      <c r="B4985" s="290">
        <v>107015.27</v>
      </c>
      <c r="D4985" s="291" t="s">
        <v>11472</v>
      </c>
      <c r="E4985" s="292">
        <v>107015.27</v>
      </c>
    </row>
    <row r="4986" spans="1:5" ht="14.4" x14ac:dyDescent="0.55000000000000004">
      <c r="A4986" s="289" t="s">
        <v>5273</v>
      </c>
      <c r="B4986" s="290">
        <v>13321830.92</v>
      </c>
      <c r="D4986" s="291" t="s">
        <v>11473</v>
      </c>
      <c r="E4986" s="292">
        <v>13321830.92</v>
      </c>
    </row>
    <row r="4987" spans="1:5" ht="14.4" x14ac:dyDescent="0.55000000000000004">
      <c r="A4987" s="289" t="s">
        <v>5278</v>
      </c>
      <c r="B4987" s="290">
        <v>5359960.04</v>
      </c>
      <c r="D4987" s="291" t="s">
        <v>11478</v>
      </c>
      <c r="E4987" s="292">
        <v>5359960.04</v>
      </c>
    </row>
    <row r="4988" spans="1:5" ht="14.4" x14ac:dyDescent="0.55000000000000004">
      <c r="A4988" s="289" t="s">
        <v>5274</v>
      </c>
      <c r="B4988" s="290">
        <v>234289.35</v>
      </c>
      <c r="D4988" s="291" t="s">
        <v>11474</v>
      </c>
      <c r="E4988" s="292">
        <v>234289.35</v>
      </c>
    </row>
    <row r="4989" spans="1:5" ht="14.4" x14ac:dyDescent="0.55000000000000004">
      <c r="A4989" s="289" t="s">
        <v>5275</v>
      </c>
      <c r="B4989" s="290">
        <v>264663.62</v>
      </c>
      <c r="D4989" s="291" t="s">
        <v>11475</v>
      </c>
      <c r="E4989" s="292">
        <v>264663.62</v>
      </c>
    </row>
    <row r="4990" spans="1:5" ht="14.4" x14ac:dyDescent="0.55000000000000004">
      <c r="A4990" s="289" t="s">
        <v>5276</v>
      </c>
      <c r="B4990" s="290">
        <v>206809.25</v>
      </c>
      <c r="D4990" s="291" t="s">
        <v>11476</v>
      </c>
      <c r="E4990" s="292">
        <v>206809.25</v>
      </c>
    </row>
    <row r="4991" spans="1:5" ht="14.4" x14ac:dyDescent="0.55000000000000004">
      <c r="A4991" s="289" t="s">
        <v>5277</v>
      </c>
      <c r="B4991" s="290">
        <v>256240.93</v>
      </c>
      <c r="D4991" s="291" t="s">
        <v>11477</v>
      </c>
      <c r="E4991" s="292">
        <v>256240.93</v>
      </c>
    </row>
    <row r="4992" spans="1:5" ht="14.4" x14ac:dyDescent="0.55000000000000004">
      <c r="A4992" s="289" t="s">
        <v>5279</v>
      </c>
      <c r="B4992" s="290">
        <v>9108767.3599999994</v>
      </c>
      <c r="D4992" s="291" t="s">
        <v>11479</v>
      </c>
      <c r="E4992" s="292">
        <v>9108767.3599999994</v>
      </c>
    </row>
    <row r="4993" spans="1:5" ht="14.4" x14ac:dyDescent="0.55000000000000004">
      <c r="A4993" s="289" t="s">
        <v>5280</v>
      </c>
      <c r="B4993" s="290">
        <v>500406.97</v>
      </c>
      <c r="D4993" s="291" t="s">
        <v>11480</v>
      </c>
      <c r="E4993" s="292">
        <v>500406.97</v>
      </c>
    </row>
    <row r="4994" spans="1:5" ht="14.4" x14ac:dyDescent="0.55000000000000004">
      <c r="A4994" s="289" t="s">
        <v>5281</v>
      </c>
      <c r="B4994" s="290">
        <v>6195924.8300000001</v>
      </c>
      <c r="D4994" s="291" t="s">
        <v>11481</v>
      </c>
      <c r="E4994" s="292">
        <v>6195924.8300000001</v>
      </c>
    </row>
    <row r="4995" spans="1:5" ht="14.4" x14ac:dyDescent="0.55000000000000004">
      <c r="A4995" s="289" t="s">
        <v>5282</v>
      </c>
      <c r="B4995" s="290">
        <v>95444.800000000003</v>
      </c>
      <c r="D4995" s="291" t="s">
        <v>11482</v>
      </c>
      <c r="E4995" s="292">
        <v>95444.800000000003</v>
      </c>
    </row>
    <row r="4996" spans="1:5" ht="14.4" x14ac:dyDescent="0.55000000000000004">
      <c r="A4996" s="289" t="s">
        <v>5283</v>
      </c>
      <c r="B4996" s="290">
        <v>3021005.12</v>
      </c>
      <c r="D4996" s="291" t="s">
        <v>11483</v>
      </c>
      <c r="E4996" s="292">
        <v>3021005.12</v>
      </c>
    </row>
    <row r="4997" spans="1:5" ht="14.4" x14ac:dyDescent="0.55000000000000004">
      <c r="A4997" s="289" t="s">
        <v>5284</v>
      </c>
      <c r="B4997" s="290">
        <v>12121403.880000001</v>
      </c>
      <c r="D4997" s="291" t="s">
        <v>11484</v>
      </c>
      <c r="E4997" s="292">
        <v>12121403.880000001</v>
      </c>
    </row>
    <row r="4998" spans="1:5" ht="14.4" x14ac:dyDescent="0.55000000000000004">
      <c r="A4998" s="289" t="s">
        <v>5285</v>
      </c>
      <c r="B4998" s="290">
        <v>3822551.9</v>
      </c>
      <c r="D4998" s="291" t="s">
        <v>11485</v>
      </c>
      <c r="E4998" s="292">
        <v>3822551.9</v>
      </c>
    </row>
    <row r="4999" spans="1:5" ht="14.4" x14ac:dyDescent="0.55000000000000004">
      <c r="A4999" s="289" t="s">
        <v>5286</v>
      </c>
      <c r="B4999" s="290">
        <v>2460140.39</v>
      </c>
      <c r="D4999" s="291" t="s">
        <v>11486</v>
      </c>
      <c r="E4999" s="292">
        <v>2460140.39</v>
      </c>
    </row>
    <row r="5000" spans="1:5" ht="14.4" x14ac:dyDescent="0.55000000000000004">
      <c r="A5000" s="289" t="s">
        <v>5287</v>
      </c>
      <c r="B5000" s="290">
        <v>5387445.5</v>
      </c>
      <c r="D5000" s="291" t="s">
        <v>11487</v>
      </c>
      <c r="E5000" s="292">
        <v>5387445.5</v>
      </c>
    </row>
    <row r="5001" spans="1:5" ht="14.4" x14ac:dyDescent="0.55000000000000004">
      <c r="A5001" s="289" t="s">
        <v>5288</v>
      </c>
      <c r="B5001" s="290">
        <v>3581741.91</v>
      </c>
      <c r="D5001" s="291" t="s">
        <v>11488</v>
      </c>
      <c r="E5001" s="292">
        <v>3581741.91</v>
      </c>
    </row>
    <row r="5002" spans="1:5" ht="14.4" x14ac:dyDescent="0.55000000000000004">
      <c r="A5002" s="289" t="s">
        <v>5289</v>
      </c>
      <c r="B5002" s="290">
        <v>154572.07</v>
      </c>
      <c r="D5002" s="291" t="s">
        <v>11489</v>
      </c>
      <c r="E5002" s="292">
        <v>154572.07</v>
      </c>
    </row>
    <row r="5003" spans="1:5" ht="14.4" x14ac:dyDescent="0.55000000000000004">
      <c r="A5003" s="289" t="s">
        <v>5290</v>
      </c>
      <c r="B5003" s="290">
        <v>2260551.42</v>
      </c>
      <c r="D5003" s="291" t="s">
        <v>11490</v>
      </c>
      <c r="E5003" s="292">
        <v>2260551.42</v>
      </c>
    </row>
    <row r="5004" spans="1:5" ht="14.4" x14ac:dyDescent="0.55000000000000004">
      <c r="A5004" s="289" t="s">
        <v>5291</v>
      </c>
      <c r="B5004" s="290">
        <v>1314673.6000000001</v>
      </c>
      <c r="D5004" s="291" t="s">
        <v>11491</v>
      </c>
      <c r="E5004" s="292">
        <v>1314673.6000000001</v>
      </c>
    </row>
    <row r="5005" spans="1:5" ht="14.4" x14ac:dyDescent="0.55000000000000004">
      <c r="A5005" s="289" t="s">
        <v>5292</v>
      </c>
      <c r="B5005" s="290">
        <v>17064849.710000001</v>
      </c>
      <c r="D5005" s="291" t="s">
        <v>11492</v>
      </c>
      <c r="E5005" s="292">
        <v>17064849.710000001</v>
      </c>
    </row>
    <row r="5006" spans="1:5" ht="14.4" x14ac:dyDescent="0.55000000000000004">
      <c r="A5006" s="289" t="s">
        <v>5293</v>
      </c>
      <c r="B5006" s="290">
        <v>319620.75</v>
      </c>
      <c r="D5006" s="291" t="s">
        <v>11493</v>
      </c>
      <c r="E5006" s="292">
        <v>319620.75</v>
      </c>
    </row>
    <row r="5007" spans="1:5" ht="14.4" x14ac:dyDescent="0.55000000000000004">
      <c r="A5007" s="289" t="s">
        <v>5294</v>
      </c>
      <c r="B5007" s="290">
        <v>8067434.7300000004</v>
      </c>
      <c r="D5007" s="291" t="s">
        <v>11494</v>
      </c>
      <c r="E5007" s="292">
        <v>8067434.7300000004</v>
      </c>
    </row>
    <row r="5008" spans="1:5" ht="14.4" x14ac:dyDescent="0.55000000000000004">
      <c r="A5008" s="289" t="s">
        <v>5296</v>
      </c>
      <c r="B5008" s="290">
        <v>3687306.44</v>
      </c>
      <c r="D5008" s="291" t="s">
        <v>11496</v>
      </c>
      <c r="E5008" s="292">
        <v>3687306.44</v>
      </c>
    </row>
    <row r="5009" spans="1:5" ht="14.4" x14ac:dyDescent="0.55000000000000004">
      <c r="A5009" s="289" t="s">
        <v>5295</v>
      </c>
      <c r="B5009" s="290">
        <v>114248.61</v>
      </c>
      <c r="D5009" s="291" t="s">
        <v>11495</v>
      </c>
      <c r="E5009" s="292">
        <v>114248.61</v>
      </c>
    </row>
    <row r="5010" spans="1:5" ht="14.4" x14ac:dyDescent="0.55000000000000004">
      <c r="A5010" s="289" t="s">
        <v>5297</v>
      </c>
      <c r="B5010" s="290">
        <v>1245251.83</v>
      </c>
      <c r="D5010" s="291" t="s">
        <v>11497</v>
      </c>
      <c r="E5010" s="292">
        <v>1245251.83</v>
      </c>
    </row>
    <row r="5011" spans="1:5" ht="14.4" x14ac:dyDescent="0.55000000000000004">
      <c r="A5011" s="289" t="s">
        <v>5298</v>
      </c>
      <c r="B5011" s="290">
        <v>15450620.98</v>
      </c>
      <c r="D5011" s="291" t="s">
        <v>11498</v>
      </c>
      <c r="E5011" s="292">
        <v>15450620.98</v>
      </c>
    </row>
    <row r="5012" spans="1:5" ht="14.4" x14ac:dyDescent="0.55000000000000004">
      <c r="A5012" s="289" t="s">
        <v>5299</v>
      </c>
      <c r="B5012" s="290">
        <v>56689046.810000002</v>
      </c>
      <c r="D5012" s="291" t="s">
        <v>11499</v>
      </c>
      <c r="E5012" s="292">
        <v>56689046.810000002</v>
      </c>
    </row>
    <row r="5013" spans="1:5" ht="14.4" x14ac:dyDescent="0.55000000000000004">
      <c r="A5013" s="289" t="s">
        <v>5300</v>
      </c>
      <c r="B5013" s="290">
        <v>869215.81</v>
      </c>
      <c r="D5013" s="291" t="s">
        <v>11500</v>
      </c>
      <c r="E5013" s="292">
        <v>869215.81</v>
      </c>
    </row>
    <row r="5014" spans="1:5" ht="14.4" x14ac:dyDescent="0.55000000000000004">
      <c r="A5014" s="289" t="s">
        <v>5301</v>
      </c>
      <c r="B5014" s="290">
        <v>327831</v>
      </c>
      <c r="D5014" s="291" t="s">
        <v>11501</v>
      </c>
      <c r="E5014" s="292">
        <v>327831</v>
      </c>
    </row>
    <row r="5015" spans="1:5" ht="14.4" x14ac:dyDescent="0.55000000000000004">
      <c r="A5015" s="289" t="s">
        <v>5302</v>
      </c>
      <c r="B5015" s="290">
        <v>1796291.88</v>
      </c>
      <c r="D5015" s="291" t="s">
        <v>11502</v>
      </c>
      <c r="E5015" s="292">
        <v>1796291.88</v>
      </c>
    </row>
    <row r="5016" spans="1:5" ht="14.4" x14ac:dyDescent="0.55000000000000004">
      <c r="A5016" s="289" t="s">
        <v>5303</v>
      </c>
      <c r="B5016" s="290">
        <v>2329973.19</v>
      </c>
      <c r="D5016" s="291" t="s">
        <v>11503</v>
      </c>
      <c r="E5016" s="292">
        <v>2329973.19</v>
      </c>
    </row>
    <row r="5017" spans="1:5" ht="14.4" x14ac:dyDescent="0.55000000000000004">
      <c r="A5017" s="289" t="s">
        <v>5304</v>
      </c>
      <c r="B5017" s="290">
        <v>13136705.529999999</v>
      </c>
      <c r="D5017" s="291" t="s">
        <v>11504</v>
      </c>
      <c r="E5017" s="292">
        <v>13136705.529999999</v>
      </c>
    </row>
    <row r="5018" spans="1:5" ht="14.4" x14ac:dyDescent="0.55000000000000004">
      <c r="A5018" s="289" t="s">
        <v>5306</v>
      </c>
      <c r="B5018" s="290">
        <v>4674420.97</v>
      </c>
      <c r="D5018" s="291" t="s">
        <v>11506</v>
      </c>
      <c r="E5018" s="292">
        <v>4674420.97</v>
      </c>
    </row>
    <row r="5019" spans="1:5" ht="14.4" x14ac:dyDescent="0.55000000000000004">
      <c r="A5019" s="289" t="s">
        <v>5307</v>
      </c>
      <c r="B5019" s="290">
        <v>4321522.82</v>
      </c>
      <c r="D5019" s="291" t="s">
        <v>11507</v>
      </c>
      <c r="E5019" s="292">
        <v>4321522.82</v>
      </c>
    </row>
    <row r="5020" spans="1:5" ht="14.4" x14ac:dyDescent="0.55000000000000004">
      <c r="A5020" s="289" t="s">
        <v>5456</v>
      </c>
      <c r="B5020" s="290">
        <v>360707.96</v>
      </c>
      <c r="D5020" s="291" t="s">
        <v>11658</v>
      </c>
      <c r="E5020" s="292">
        <v>360707.96</v>
      </c>
    </row>
    <row r="5021" spans="1:5" ht="14.4" x14ac:dyDescent="0.55000000000000004">
      <c r="A5021" s="289" t="s">
        <v>5305</v>
      </c>
      <c r="B5021" s="290">
        <v>164866.57</v>
      </c>
      <c r="D5021" s="291" t="s">
        <v>11505</v>
      </c>
      <c r="E5021" s="292">
        <v>164866.57</v>
      </c>
    </row>
    <row r="5022" spans="1:5" ht="14.4" x14ac:dyDescent="0.55000000000000004">
      <c r="A5022" s="289" t="s">
        <v>5308</v>
      </c>
      <c r="B5022" s="290">
        <v>3596930.89</v>
      </c>
      <c r="D5022" s="291" t="s">
        <v>11508</v>
      </c>
      <c r="E5022" s="292">
        <v>3596930.89</v>
      </c>
    </row>
    <row r="5023" spans="1:5" ht="14.4" x14ac:dyDescent="0.55000000000000004">
      <c r="A5023" s="289" t="s">
        <v>5309</v>
      </c>
      <c r="B5023" s="290">
        <v>11688962.609999999</v>
      </c>
      <c r="D5023" s="291" t="s">
        <v>11509</v>
      </c>
      <c r="E5023" s="292">
        <v>11688962.609999999</v>
      </c>
    </row>
    <row r="5024" spans="1:5" ht="14.4" x14ac:dyDescent="0.55000000000000004">
      <c r="A5024" s="289" t="s">
        <v>5310</v>
      </c>
      <c r="B5024" s="290">
        <v>46663236.509999998</v>
      </c>
      <c r="D5024" s="291" t="s">
        <v>11510</v>
      </c>
      <c r="E5024" s="292">
        <v>46663236.509999998</v>
      </c>
    </row>
    <row r="5025" spans="1:5" ht="14.4" x14ac:dyDescent="0.55000000000000004">
      <c r="A5025" s="289" t="s">
        <v>5313</v>
      </c>
      <c r="B5025" s="290">
        <v>789667.58</v>
      </c>
      <c r="D5025" s="291" t="s">
        <v>11513</v>
      </c>
      <c r="E5025" s="292">
        <v>789667.58</v>
      </c>
    </row>
    <row r="5026" spans="1:5" ht="14.4" x14ac:dyDescent="0.55000000000000004">
      <c r="A5026" s="289" t="s">
        <v>5314</v>
      </c>
      <c r="B5026" s="290">
        <v>756403.25</v>
      </c>
      <c r="D5026" s="291" t="s">
        <v>11514</v>
      </c>
      <c r="E5026" s="292">
        <v>756403.25</v>
      </c>
    </row>
    <row r="5027" spans="1:5" ht="14.4" x14ac:dyDescent="0.55000000000000004">
      <c r="A5027" s="289" t="s">
        <v>5315</v>
      </c>
      <c r="B5027" s="290">
        <v>410738.45</v>
      </c>
      <c r="D5027" s="291" t="s">
        <v>11515</v>
      </c>
      <c r="E5027" s="292">
        <v>410738.45</v>
      </c>
    </row>
    <row r="5028" spans="1:5" ht="14.4" x14ac:dyDescent="0.55000000000000004">
      <c r="A5028" s="289" t="s">
        <v>5316</v>
      </c>
      <c r="B5028" s="290">
        <v>305157.18</v>
      </c>
      <c r="D5028" s="291" t="s">
        <v>11516</v>
      </c>
      <c r="E5028" s="292">
        <v>305157.18</v>
      </c>
    </row>
    <row r="5029" spans="1:5" ht="14.4" x14ac:dyDescent="0.55000000000000004">
      <c r="A5029" s="289" t="s">
        <v>5317</v>
      </c>
      <c r="B5029" s="290">
        <v>551029.05000000005</v>
      </c>
      <c r="D5029" s="291" t="s">
        <v>11517</v>
      </c>
      <c r="E5029" s="292">
        <v>551029.05000000005</v>
      </c>
    </row>
    <row r="5030" spans="1:5" ht="14.4" x14ac:dyDescent="0.55000000000000004">
      <c r="A5030" s="289" t="s">
        <v>5318</v>
      </c>
      <c r="B5030" s="290">
        <v>161976.51999999999</v>
      </c>
      <c r="D5030" s="291" t="s">
        <v>11518</v>
      </c>
      <c r="E5030" s="292">
        <v>161976.51999999999</v>
      </c>
    </row>
    <row r="5031" spans="1:5" ht="14.4" x14ac:dyDescent="0.55000000000000004">
      <c r="A5031" s="289" t="s">
        <v>5319</v>
      </c>
      <c r="B5031" s="290">
        <v>222718.88</v>
      </c>
      <c r="D5031" s="291" t="s">
        <v>11519</v>
      </c>
      <c r="E5031" s="292">
        <v>222718.88</v>
      </c>
    </row>
    <row r="5032" spans="1:5" ht="14.4" x14ac:dyDescent="0.55000000000000004">
      <c r="A5032" s="289" t="s">
        <v>5320</v>
      </c>
      <c r="B5032" s="290">
        <v>363011.54</v>
      </c>
      <c r="D5032" s="291" t="s">
        <v>11520</v>
      </c>
      <c r="E5032" s="292">
        <v>363011.54</v>
      </c>
    </row>
    <row r="5033" spans="1:5" ht="14.4" x14ac:dyDescent="0.55000000000000004">
      <c r="A5033" s="289" t="s">
        <v>5321</v>
      </c>
      <c r="B5033" s="290">
        <v>558989.79</v>
      </c>
      <c r="D5033" s="291" t="s">
        <v>11521</v>
      </c>
      <c r="E5033" s="292">
        <v>558989.79</v>
      </c>
    </row>
    <row r="5034" spans="1:5" ht="14.4" x14ac:dyDescent="0.55000000000000004">
      <c r="A5034" s="289" t="s">
        <v>5322</v>
      </c>
      <c r="B5034" s="290">
        <v>114246.55</v>
      </c>
      <c r="D5034" s="291" t="s">
        <v>11522</v>
      </c>
      <c r="E5034" s="292">
        <v>114246.55</v>
      </c>
    </row>
    <row r="5035" spans="1:5" ht="14.4" x14ac:dyDescent="0.55000000000000004">
      <c r="A5035" s="289" t="s">
        <v>5323</v>
      </c>
      <c r="B5035" s="290">
        <v>569830.80000000005</v>
      </c>
      <c r="D5035" s="291" t="s">
        <v>11523</v>
      </c>
      <c r="E5035" s="292">
        <v>569830.80000000005</v>
      </c>
    </row>
    <row r="5036" spans="1:5" ht="14.4" x14ac:dyDescent="0.55000000000000004">
      <c r="A5036" s="289" t="s">
        <v>5324</v>
      </c>
      <c r="B5036" s="290">
        <v>105571.27</v>
      </c>
      <c r="D5036" s="291" t="s">
        <v>11524</v>
      </c>
      <c r="E5036" s="292">
        <v>105571.27</v>
      </c>
    </row>
    <row r="5037" spans="1:5" ht="14.4" x14ac:dyDescent="0.55000000000000004">
      <c r="A5037" s="289" t="s">
        <v>5325</v>
      </c>
      <c r="B5037" s="290">
        <v>8686337.25</v>
      </c>
      <c r="D5037" s="291" t="s">
        <v>11525</v>
      </c>
      <c r="E5037" s="292">
        <v>8686337.25</v>
      </c>
    </row>
    <row r="5038" spans="1:5" ht="14.4" x14ac:dyDescent="0.55000000000000004">
      <c r="A5038" s="289" t="s">
        <v>5326</v>
      </c>
      <c r="B5038" s="290">
        <v>757849.31</v>
      </c>
      <c r="D5038" s="291" t="s">
        <v>11526</v>
      </c>
      <c r="E5038" s="292">
        <v>757849.31</v>
      </c>
    </row>
    <row r="5039" spans="1:5" ht="14.4" x14ac:dyDescent="0.55000000000000004">
      <c r="A5039" s="289" t="s">
        <v>5327</v>
      </c>
      <c r="B5039" s="290">
        <v>66342679.619999997</v>
      </c>
      <c r="D5039" s="291" t="s">
        <v>11527</v>
      </c>
      <c r="E5039" s="292">
        <v>66342679.619999997</v>
      </c>
    </row>
    <row r="5040" spans="1:5" ht="14.4" x14ac:dyDescent="0.55000000000000004">
      <c r="A5040" s="289" t="s">
        <v>5328</v>
      </c>
      <c r="B5040" s="290">
        <v>921382.18</v>
      </c>
      <c r="D5040" s="291" t="s">
        <v>11528</v>
      </c>
      <c r="E5040" s="292">
        <v>921382.18</v>
      </c>
    </row>
    <row r="5041" spans="1:5" ht="14.4" x14ac:dyDescent="0.55000000000000004">
      <c r="A5041" s="289" t="s">
        <v>5329</v>
      </c>
      <c r="B5041" s="290">
        <v>653716.15</v>
      </c>
      <c r="D5041" s="291" t="s">
        <v>11529</v>
      </c>
      <c r="E5041" s="292">
        <v>653716.15</v>
      </c>
    </row>
    <row r="5042" spans="1:5" ht="14.4" x14ac:dyDescent="0.55000000000000004">
      <c r="A5042" s="289" t="s">
        <v>5330</v>
      </c>
      <c r="B5042" s="290">
        <v>699994.94</v>
      </c>
      <c r="D5042" s="291" t="s">
        <v>11530</v>
      </c>
      <c r="E5042" s="292">
        <v>699994.94</v>
      </c>
    </row>
    <row r="5043" spans="1:5" ht="14.4" x14ac:dyDescent="0.55000000000000004">
      <c r="A5043" s="289" t="s">
        <v>5331</v>
      </c>
      <c r="B5043" s="290">
        <v>92421</v>
      </c>
      <c r="D5043" s="291" t="s">
        <v>11531</v>
      </c>
      <c r="E5043" s="292">
        <v>92421</v>
      </c>
    </row>
    <row r="5044" spans="1:5" ht="14.4" x14ac:dyDescent="0.55000000000000004">
      <c r="A5044" s="289" t="s">
        <v>5332</v>
      </c>
      <c r="B5044" s="290">
        <v>569830.80000000005</v>
      </c>
      <c r="D5044" s="291" t="s">
        <v>11532</v>
      </c>
      <c r="E5044" s="292">
        <v>569830.80000000005</v>
      </c>
    </row>
    <row r="5045" spans="1:5" ht="14.4" x14ac:dyDescent="0.55000000000000004">
      <c r="A5045" s="289" t="s">
        <v>5333</v>
      </c>
      <c r="B5045" s="290">
        <v>9037898.5299999993</v>
      </c>
      <c r="D5045" s="291" t="s">
        <v>11533</v>
      </c>
      <c r="E5045" s="292">
        <v>9037898.5299999993</v>
      </c>
    </row>
    <row r="5046" spans="1:5" ht="14.4" x14ac:dyDescent="0.55000000000000004">
      <c r="A5046" s="289" t="s">
        <v>5334</v>
      </c>
      <c r="B5046" s="290">
        <v>163843.68</v>
      </c>
      <c r="D5046" s="291" t="s">
        <v>11534</v>
      </c>
      <c r="E5046" s="292">
        <v>163843.68</v>
      </c>
    </row>
    <row r="5047" spans="1:5" ht="14.4" x14ac:dyDescent="0.55000000000000004">
      <c r="A5047" s="289" t="s">
        <v>5335</v>
      </c>
      <c r="B5047" s="290">
        <v>31073682.120000001</v>
      </c>
      <c r="D5047" s="291" t="s">
        <v>11535</v>
      </c>
      <c r="E5047" s="292">
        <v>31073682.120000001</v>
      </c>
    </row>
    <row r="5048" spans="1:5" ht="14.4" x14ac:dyDescent="0.55000000000000004">
      <c r="A5048" s="289" t="s">
        <v>5336</v>
      </c>
      <c r="B5048" s="290">
        <v>555368.22</v>
      </c>
      <c r="D5048" s="291" t="s">
        <v>11536</v>
      </c>
      <c r="E5048" s="292">
        <v>555368.22</v>
      </c>
    </row>
    <row r="5049" spans="1:5" ht="14.4" x14ac:dyDescent="0.55000000000000004">
      <c r="A5049" s="289" t="s">
        <v>5337</v>
      </c>
      <c r="B5049" s="290">
        <v>105569.21</v>
      </c>
      <c r="D5049" s="291" t="s">
        <v>11537</v>
      </c>
      <c r="E5049" s="292">
        <v>105569.21</v>
      </c>
    </row>
    <row r="5050" spans="1:5" ht="14.4" x14ac:dyDescent="0.55000000000000004">
      <c r="A5050" s="289" t="s">
        <v>5338</v>
      </c>
      <c r="B5050" s="290">
        <v>419416.8</v>
      </c>
      <c r="D5050" s="291" t="s">
        <v>11538</v>
      </c>
      <c r="E5050" s="292">
        <v>419416.8</v>
      </c>
    </row>
    <row r="5051" spans="1:5" ht="14.4" x14ac:dyDescent="0.55000000000000004">
      <c r="A5051" s="289" t="s">
        <v>5339</v>
      </c>
      <c r="B5051" s="290">
        <v>1171487.4099999999</v>
      </c>
      <c r="D5051" s="291" t="s">
        <v>11539</v>
      </c>
      <c r="E5051" s="292">
        <v>1171487.4099999999</v>
      </c>
    </row>
    <row r="5052" spans="1:5" ht="14.4" x14ac:dyDescent="0.55000000000000004">
      <c r="A5052" s="289" t="s">
        <v>5340</v>
      </c>
      <c r="B5052" s="290">
        <v>1255307.6599999999</v>
      </c>
      <c r="D5052" s="291" t="s">
        <v>11540</v>
      </c>
      <c r="E5052" s="292">
        <v>1255307.6599999999</v>
      </c>
    </row>
    <row r="5053" spans="1:5" ht="14.4" x14ac:dyDescent="0.55000000000000004">
      <c r="A5053" s="289" t="s">
        <v>5341</v>
      </c>
      <c r="B5053" s="290">
        <v>5960780.5899999999</v>
      </c>
      <c r="D5053" s="291" t="s">
        <v>11541</v>
      </c>
      <c r="E5053" s="292">
        <v>5960780.5899999999</v>
      </c>
    </row>
    <row r="5054" spans="1:5" ht="14.4" x14ac:dyDescent="0.55000000000000004">
      <c r="A5054" s="289" t="s">
        <v>5342</v>
      </c>
      <c r="B5054" s="290">
        <v>75196.990000000005</v>
      </c>
      <c r="D5054" s="291" t="s">
        <v>11542</v>
      </c>
      <c r="E5054" s="292">
        <v>75196.990000000005</v>
      </c>
    </row>
    <row r="5055" spans="1:5" ht="14.4" x14ac:dyDescent="0.55000000000000004">
      <c r="A5055" s="289" t="s">
        <v>5343</v>
      </c>
      <c r="B5055" s="290">
        <v>5682489.2800000003</v>
      </c>
      <c r="D5055" s="291" t="s">
        <v>11543</v>
      </c>
      <c r="E5055" s="292">
        <v>5682489.2800000003</v>
      </c>
    </row>
    <row r="5056" spans="1:5" ht="14.4" x14ac:dyDescent="0.55000000000000004">
      <c r="A5056" s="289" t="s">
        <v>5344</v>
      </c>
      <c r="B5056" s="290">
        <v>88775146.420000002</v>
      </c>
      <c r="D5056" s="291" t="s">
        <v>11544</v>
      </c>
      <c r="E5056" s="292">
        <v>88775146.420000002</v>
      </c>
    </row>
    <row r="5057" spans="1:5" ht="14.4" x14ac:dyDescent="0.55000000000000004">
      <c r="A5057" s="289" t="s">
        <v>5345</v>
      </c>
      <c r="B5057" s="290">
        <v>59287</v>
      </c>
      <c r="D5057" s="291" t="s">
        <v>11545</v>
      </c>
      <c r="E5057" s="292">
        <v>59287</v>
      </c>
    </row>
    <row r="5058" spans="1:5" ht="14.4" x14ac:dyDescent="0.55000000000000004">
      <c r="A5058" s="289" t="s">
        <v>5346</v>
      </c>
      <c r="B5058" s="290">
        <v>530781.24</v>
      </c>
      <c r="D5058" s="291" t="s">
        <v>11546</v>
      </c>
      <c r="E5058" s="292">
        <v>530781.24</v>
      </c>
    </row>
    <row r="5059" spans="1:5" ht="14.4" x14ac:dyDescent="0.55000000000000004">
      <c r="A5059" s="289" t="s">
        <v>65369</v>
      </c>
      <c r="B5059" s="290">
        <v>298154.2</v>
      </c>
      <c r="D5059" s="291" t="s">
        <v>11547</v>
      </c>
      <c r="E5059" s="292">
        <v>298154.2</v>
      </c>
    </row>
    <row r="5060" spans="1:5" ht="14.4" x14ac:dyDescent="0.55000000000000004">
      <c r="A5060" s="289" t="s">
        <v>5347</v>
      </c>
      <c r="B5060" s="290">
        <v>1194631.8</v>
      </c>
      <c r="D5060" s="291" t="s">
        <v>11548</v>
      </c>
      <c r="E5060" s="292">
        <v>1194631.8</v>
      </c>
    </row>
    <row r="5061" spans="1:5" ht="14.4" x14ac:dyDescent="0.55000000000000004">
      <c r="A5061" s="289" t="s">
        <v>5348</v>
      </c>
      <c r="B5061" s="290">
        <v>1188844.52</v>
      </c>
      <c r="D5061" s="291" t="s">
        <v>11549</v>
      </c>
      <c r="E5061" s="292">
        <v>1188844.52</v>
      </c>
    </row>
    <row r="5062" spans="1:5" ht="14.4" x14ac:dyDescent="0.55000000000000004">
      <c r="A5062" s="289" t="s">
        <v>5349</v>
      </c>
      <c r="B5062" s="290">
        <v>50610.01</v>
      </c>
      <c r="D5062" s="291" t="s">
        <v>11550</v>
      </c>
      <c r="E5062" s="292">
        <v>50610.01</v>
      </c>
    </row>
    <row r="5063" spans="1:5" ht="14.4" x14ac:dyDescent="0.55000000000000004">
      <c r="A5063" s="289" t="s">
        <v>5350</v>
      </c>
      <c r="B5063" s="290">
        <v>177883.09</v>
      </c>
      <c r="D5063" s="291" t="s">
        <v>11551</v>
      </c>
      <c r="E5063" s="292">
        <v>177883.09</v>
      </c>
    </row>
    <row r="5064" spans="1:5" ht="14.4" x14ac:dyDescent="0.55000000000000004">
      <c r="A5064" s="289" t="s">
        <v>5351</v>
      </c>
      <c r="B5064" s="290">
        <v>484499.39</v>
      </c>
      <c r="D5064" s="291" t="s">
        <v>11552</v>
      </c>
      <c r="E5064" s="292">
        <v>484499.39</v>
      </c>
    </row>
    <row r="5065" spans="1:5" ht="14.4" x14ac:dyDescent="0.55000000000000004">
      <c r="A5065" s="289" t="s">
        <v>5352</v>
      </c>
      <c r="B5065" s="290">
        <v>413041</v>
      </c>
      <c r="D5065" s="291" t="s">
        <v>11553</v>
      </c>
      <c r="E5065" s="292">
        <v>413041</v>
      </c>
    </row>
    <row r="5066" spans="1:5" ht="14.4" x14ac:dyDescent="0.55000000000000004">
      <c r="A5066" s="289" t="s">
        <v>5353</v>
      </c>
      <c r="B5066" s="290">
        <v>293790.84000000003</v>
      </c>
      <c r="D5066" s="291" t="s">
        <v>11554</v>
      </c>
      <c r="E5066" s="292">
        <v>293790.84000000003</v>
      </c>
    </row>
    <row r="5067" spans="1:5" ht="14.4" x14ac:dyDescent="0.55000000000000004">
      <c r="A5067" s="289" t="s">
        <v>5354</v>
      </c>
      <c r="B5067" s="290">
        <v>6903166.1399999997</v>
      </c>
      <c r="D5067" s="291" t="s">
        <v>11555</v>
      </c>
      <c r="E5067" s="292">
        <v>6903166.1399999997</v>
      </c>
    </row>
    <row r="5068" spans="1:5" ht="14.4" x14ac:dyDescent="0.55000000000000004">
      <c r="A5068" s="289" t="s">
        <v>5357</v>
      </c>
      <c r="B5068" s="290">
        <v>3150026.05</v>
      </c>
      <c r="D5068" s="291" t="s">
        <v>11558</v>
      </c>
      <c r="E5068" s="292">
        <v>3150026.05</v>
      </c>
    </row>
    <row r="5069" spans="1:5" ht="14.4" x14ac:dyDescent="0.55000000000000004">
      <c r="A5069" s="289" t="s">
        <v>5358</v>
      </c>
      <c r="B5069" s="290">
        <v>2496266.13</v>
      </c>
      <c r="D5069" s="291" t="s">
        <v>11559</v>
      </c>
      <c r="E5069" s="292">
        <v>2496266.13</v>
      </c>
    </row>
    <row r="5070" spans="1:5" ht="14.4" x14ac:dyDescent="0.55000000000000004">
      <c r="A5070" s="289" t="s">
        <v>5355</v>
      </c>
      <c r="B5070" s="290">
        <v>759295.37</v>
      </c>
      <c r="D5070" s="291" t="s">
        <v>11556</v>
      </c>
      <c r="E5070" s="292">
        <v>759295.37</v>
      </c>
    </row>
    <row r="5071" spans="1:5" ht="14.4" x14ac:dyDescent="0.55000000000000004">
      <c r="A5071" s="289" t="s">
        <v>5356</v>
      </c>
      <c r="B5071" s="290">
        <v>72303.88</v>
      </c>
      <c r="D5071" s="291" t="s">
        <v>11557</v>
      </c>
      <c r="E5071" s="292">
        <v>72303.88</v>
      </c>
    </row>
    <row r="5072" spans="1:5" ht="14.4" x14ac:dyDescent="0.55000000000000004">
      <c r="A5072" s="289" t="s">
        <v>5359</v>
      </c>
      <c r="B5072" s="290">
        <v>23207564.640000001</v>
      </c>
      <c r="D5072" s="291" t="s">
        <v>11560</v>
      </c>
      <c r="E5072" s="292">
        <v>23207564.640000001</v>
      </c>
    </row>
    <row r="5073" spans="1:5" ht="14.4" x14ac:dyDescent="0.55000000000000004">
      <c r="A5073" s="289" t="s">
        <v>5360</v>
      </c>
      <c r="B5073" s="290">
        <v>37595.550000000003</v>
      </c>
      <c r="D5073" s="291" t="s">
        <v>11561</v>
      </c>
      <c r="E5073" s="292">
        <v>37595.550000000003</v>
      </c>
    </row>
    <row r="5074" spans="1:5" ht="14.4" x14ac:dyDescent="0.55000000000000004">
      <c r="A5074" s="289" t="s">
        <v>5361</v>
      </c>
      <c r="B5074" s="290">
        <v>6287041.4699999997</v>
      </c>
      <c r="D5074" s="291" t="s">
        <v>11562</v>
      </c>
      <c r="E5074" s="292">
        <v>6287041.4699999997</v>
      </c>
    </row>
    <row r="5075" spans="1:5" ht="14.4" x14ac:dyDescent="0.55000000000000004">
      <c r="A5075" s="289" t="s">
        <v>5362</v>
      </c>
      <c r="B5075" s="290">
        <v>150404</v>
      </c>
      <c r="D5075" s="291" t="s">
        <v>11563</v>
      </c>
      <c r="E5075" s="292">
        <v>150404</v>
      </c>
    </row>
    <row r="5076" spans="1:5" ht="14.4" x14ac:dyDescent="0.55000000000000004">
      <c r="A5076" s="289" t="s">
        <v>5363</v>
      </c>
      <c r="B5076" s="290">
        <v>9957745.3699999992</v>
      </c>
      <c r="D5076" s="291" t="s">
        <v>11564</v>
      </c>
      <c r="E5076" s="292">
        <v>9957745.3699999992</v>
      </c>
    </row>
    <row r="5077" spans="1:5" ht="14.4" x14ac:dyDescent="0.55000000000000004">
      <c r="A5077" s="289" t="s">
        <v>5364</v>
      </c>
      <c r="B5077" s="290">
        <v>64980</v>
      </c>
      <c r="D5077" s="291" t="s">
        <v>11565</v>
      </c>
      <c r="E5077" s="292">
        <v>64980</v>
      </c>
    </row>
    <row r="5078" spans="1:5" ht="14.4" x14ac:dyDescent="0.55000000000000004">
      <c r="A5078" s="289" t="s">
        <v>5365</v>
      </c>
      <c r="B5078" s="290">
        <v>4165325.64</v>
      </c>
      <c r="D5078" s="291" t="s">
        <v>11566</v>
      </c>
      <c r="E5078" s="292">
        <v>4165325.64</v>
      </c>
    </row>
    <row r="5079" spans="1:5" ht="14.4" x14ac:dyDescent="0.55000000000000004">
      <c r="A5079" s="289" t="s">
        <v>5366</v>
      </c>
      <c r="B5079" s="290">
        <v>9111011.8800000008</v>
      </c>
      <c r="D5079" s="291" t="s">
        <v>11567</v>
      </c>
      <c r="E5079" s="292">
        <v>9111011.8800000008</v>
      </c>
    </row>
    <row r="5080" spans="1:5" ht="14.4" x14ac:dyDescent="0.55000000000000004">
      <c r="A5080" s="289" t="s">
        <v>5367</v>
      </c>
      <c r="B5080" s="290">
        <v>796898.87</v>
      </c>
      <c r="D5080" s="291" t="s">
        <v>11568</v>
      </c>
      <c r="E5080" s="292">
        <v>796898.87</v>
      </c>
    </row>
    <row r="5081" spans="1:5" ht="14.4" x14ac:dyDescent="0.55000000000000004">
      <c r="A5081" s="289" t="s">
        <v>5368</v>
      </c>
      <c r="B5081" s="290">
        <v>14452043.869999999</v>
      </c>
      <c r="D5081" s="291" t="s">
        <v>11569</v>
      </c>
      <c r="E5081" s="292">
        <v>14452043.869999999</v>
      </c>
    </row>
    <row r="5082" spans="1:5" ht="14.4" x14ac:dyDescent="0.55000000000000004">
      <c r="A5082" s="289" t="s">
        <v>5373</v>
      </c>
      <c r="B5082" s="290">
        <v>2327081</v>
      </c>
      <c r="D5082" s="291" t="s">
        <v>11574</v>
      </c>
      <c r="E5082" s="292">
        <v>2327081</v>
      </c>
    </row>
    <row r="5083" spans="1:5" ht="14.4" x14ac:dyDescent="0.55000000000000004">
      <c r="A5083" s="289" t="s">
        <v>5369</v>
      </c>
      <c r="B5083" s="290">
        <v>143174.76999999999</v>
      </c>
      <c r="D5083" s="291" t="s">
        <v>11570</v>
      </c>
      <c r="E5083" s="292">
        <v>143174.76999999999</v>
      </c>
    </row>
    <row r="5084" spans="1:5" ht="14.4" x14ac:dyDescent="0.55000000000000004">
      <c r="A5084" s="289" t="s">
        <v>5370</v>
      </c>
      <c r="B5084" s="290">
        <v>163420.51999999999</v>
      </c>
      <c r="D5084" s="291" t="s">
        <v>11571</v>
      </c>
      <c r="E5084" s="292">
        <v>163420.51999999999</v>
      </c>
    </row>
    <row r="5085" spans="1:5" ht="14.4" x14ac:dyDescent="0.55000000000000004">
      <c r="A5085" s="289" t="s">
        <v>5371</v>
      </c>
      <c r="B5085" s="290">
        <v>67965.710000000006</v>
      </c>
      <c r="D5085" s="291" t="s">
        <v>11572</v>
      </c>
      <c r="E5085" s="292">
        <v>67965.710000000006</v>
      </c>
    </row>
    <row r="5086" spans="1:5" ht="14.4" x14ac:dyDescent="0.55000000000000004">
      <c r="A5086" s="289" t="s">
        <v>5372</v>
      </c>
      <c r="B5086" s="290">
        <v>214040.54</v>
      </c>
      <c r="D5086" s="291" t="s">
        <v>11573</v>
      </c>
      <c r="E5086" s="292">
        <v>214040.54</v>
      </c>
    </row>
    <row r="5087" spans="1:5" ht="14.4" x14ac:dyDescent="0.55000000000000004">
      <c r="A5087" s="289" t="s">
        <v>5374</v>
      </c>
      <c r="B5087" s="290">
        <v>3475442.04</v>
      </c>
      <c r="D5087" s="291" t="s">
        <v>11575</v>
      </c>
      <c r="E5087" s="292">
        <v>3475442.04</v>
      </c>
    </row>
    <row r="5088" spans="1:5" ht="14.4" x14ac:dyDescent="0.55000000000000004">
      <c r="A5088" s="289" t="s">
        <v>5375</v>
      </c>
      <c r="B5088" s="290">
        <v>2882.11</v>
      </c>
      <c r="D5088" s="291" t="s">
        <v>11576</v>
      </c>
      <c r="E5088" s="292">
        <v>2882.11</v>
      </c>
    </row>
    <row r="5089" spans="1:5" ht="14.4" x14ac:dyDescent="0.55000000000000004">
      <c r="A5089" s="289" t="s">
        <v>5376</v>
      </c>
      <c r="B5089" s="290">
        <v>29290138.510000002</v>
      </c>
      <c r="D5089" s="291" t="s">
        <v>11577</v>
      </c>
      <c r="E5089" s="292">
        <v>29290138.510000002</v>
      </c>
    </row>
    <row r="5090" spans="1:5" ht="14.4" x14ac:dyDescent="0.55000000000000004">
      <c r="A5090" s="289" t="s">
        <v>5377</v>
      </c>
      <c r="B5090" s="290">
        <v>264663.62</v>
      </c>
      <c r="D5090" s="291" t="s">
        <v>11578</v>
      </c>
      <c r="E5090" s="292">
        <v>264663.62</v>
      </c>
    </row>
    <row r="5091" spans="1:5" ht="14.4" x14ac:dyDescent="0.55000000000000004">
      <c r="A5091" s="289" t="s">
        <v>65370</v>
      </c>
      <c r="B5091" s="290">
        <v>72303.88</v>
      </c>
      <c r="D5091" s="291" t="s">
        <v>11579</v>
      </c>
      <c r="E5091" s="292">
        <v>72303.88</v>
      </c>
    </row>
    <row r="5092" spans="1:5" ht="14.4" x14ac:dyDescent="0.55000000000000004">
      <c r="A5092" s="289" t="s">
        <v>5378</v>
      </c>
      <c r="B5092" s="290">
        <v>1593808.74</v>
      </c>
      <c r="D5092" s="291" t="s">
        <v>11580</v>
      </c>
      <c r="E5092" s="292">
        <v>1593808.74</v>
      </c>
    </row>
    <row r="5093" spans="1:5" ht="14.4" x14ac:dyDescent="0.55000000000000004">
      <c r="A5093" s="289" t="s">
        <v>5379</v>
      </c>
      <c r="B5093" s="290">
        <v>8463718.5500000007</v>
      </c>
      <c r="D5093" s="291" t="s">
        <v>11581</v>
      </c>
      <c r="E5093" s="292">
        <v>8463718.5500000007</v>
      </c>
    </row>
    <row r="5094" spans="1:5" ht="14.4" x14ac:dyDescent="0.55000000000000004">
      <c r="A5094" s="289" t="s">
        <v>5380</v>
      </c>
      <c r="B5094" s="290">
        <v>28760</v>
      </c>
      <c r="D5094" s="291" t="s">
        <v>11582</v>
      </c>
      <c r="E5094" s="292">
        <v>28760</v>
      </c>
    </row>
    <row r="5095" spans="1:5" ht="14.4" x14ac:dyDescent="0.55000000000000004">
      <c r="A5095" s="289" t="s">
        <v>5381</v>
      </c>
      <c r="B5095" s="290">
        <v>331190.21999999997</v>
      </c>
      <c r="D5095" s="291" t="s">
        <v>11583</v>
      </c>
      <c r="E5095" s="292">
        <v>331190.21999999997</v>
      </c>
    </row>
    <row r="5096" spans="1:5" ht="14.4" x14ac:dyDescent="0.55000000000000004">
      <c r="A5096" s="289" t="s">
        <v>5382</v>
      </c>
      <c r="B5096" s="290">
        <v>14329901.279999999</v>
      </c>
      <c r="D5096" s="291" t="s">
        <v>11584</v>
      </c>
      <c r="E5096" s="292">
        <v>14329901.279999999</v>
      </c>
    </row>
    <row r="5097" spans="1:5" ht="14.4" x14ac:dyDescent="0.55000000000000004">
      <c r="A5097" s="289" t="s">
        <v>5383</v>
      </c>
      <c r="B5097" s="290">
        <v>309496.34999999998</v>
      </c>
      <c r="D5097" s="291" t="s">
        <v>11585</v>
      </c>
      <c r="E5097" s="292">
        <v>309496.34999999998</v>
      </c>
    </row>
    <row r="5098" spans="1:5" ht="14.4" x14ac:dyDescent="0.55000000000000004">
      <c r="A5098" s="289" t="s">
        <v>5384</v>
      </c>
      <c r="B5098" s="290">
        <v>6979818.1900000004</v>
      </c>
      <c r="D5098" s="291" t="s">
        <v>11586</v>
      </c>
      <c r="E5098" s="292">
        <v>6979818.1900000004</v>
      </c>
    </row>
    <row r="5099" spans="1:5" ht="14.4" x14ac:dyDescent="0.55000000000000004">
      <c r="A5099" s="289" t="s">
        <v>5385</v>
      </c>
      <c r="B5099" s="290">
        <v>160528.4</v>
      </c>
      <c r="D5099" s="291" t="s">
        <v>11587</v>
      </c>
      <c r="E5099" s="292">
        <v>160528.4</v>
      </c>
    </row>
    <row r="5100" spans="1:5" ht="14.4" x14ac:dyDescent="0.55000000000000004">
      <c r="A5100" s="289" t="s">
        <v>5386</v>
      </c>
      <c r="B5100" s="290">
        <v>75184.539999999994</v>
      </c>
      <c r="D5100" s="291" t="s">
        <v>11588</v>
      </c>
      <c r="E5100" s="292">
        <v>75184.539999999994</v>
      </c>
    </row>
    <row r="5101" spans="1:5" ht="14.4" x14ac:dyDescent="0.55000000000000004">
      <c r="A5101" s="289" t="s">
        <v>5387</v>
      </c>
      <c r="B5101" s="290">
        <v>4681654.32</v>
      </c>
      <c r="D5101" s="291" t="s">
        <v>11589</v>
      </c>
      <c r="E5101" s="292">
        <v>4681654.32</v>
      </c>
    </row>
    <row r="5102" spans="1:5" ht="14.4" x14ac:dyDescent="0.55000000000000004">
      <c r="A5102" s="289" t="s">
        <v>5388</v>
      </c>
      <c r="B5102" s="290">
        <v>2506423.29</v>
      </c>
      <c r="D5102" s="291" t="s">
        <v>11590</v>
      </c>
      <c r="E5102" s="292">
        <v>2506423.29</v>
      </c>
    </row>
    <row r="5103" spans="1:5" ht="14.4" x14ac:dyDescent="0.55000000000000004">
      <c r="A5103" s="289" t="s">
        <v>5389</v>
      </c>
      <c r="B5103" s="290">
        <v>4079950.98</v>
      </c>
      <c r="D5103" s="291" t="s">
        <v>11591</v>
      </c>
      <c r="E5103" s="292">
        <v>4079950.98</v>
      </c>
    </row>
    <row r="5104" spans="1:5" ht="14.4" x14ac:dyDescent="0.55000000000000004">
      <c r="A5104" s="289" t="s">
        <v>5390</v>
      </c>
      <c r="B5104" s="290">
        <v>99786.03</v>
      </c>
      <c r="D5104" s="291" t="s">
        <v>11592</v>
      </c>
      <c r="E5104" s="292">
        <v>99786.03</v>
      </c>
    </row>
    <row r="5105" spans="1:5" ht="14.4" x14ac:dyDescent="0.55000000000000004">
      <c r="A5105" s="289" t="s">
        <v>5391</v>
      </c>
      <c r="B5105" s="290">
        <v>5819888.8200000003</v>
      </c>
      <c r="D5105" s="291" t="s">
        <v>11593</v>
      </c>
      <c r="E5105" s="292">
        <v>5819888.8200000003</v>
      </c>
    </row>
    <row r="5106" spans="1:5" ht="14.4" x14ac:dyDescent="0.55000000000000004">
      <c r="A5106" s="289" t="s">
        <v>5392</v>
      </c>
      <c r="B5106" s="290">
        <v>142136037.16</v>
      </c>
      <c r="D5106" s="291" t="s">
        <v>11594</v>
      </c>
      <c r="E5106" s="292">
        <v>142136037.16</v>
      </c>
    </row>
    <row r="5107" spans="1:5" ht="14.4" x14ac:dyDescent="0.55000000000000004">
      <c r="A5107" s="289" t="s">
        <v>5393</v>
      </c>
      <c r="B5107" s="290">
        <v>2056622.22</v>
      </c>
      <c r="D5107" s="291" t="s">
        <v>11595</v>
      </c>
      <c r="E5107" s="292">
        <v>2056622.22</v>
      </c>
    </row>
    <row r="5108" spans="1:5" ht="14.4" x14ac:dyDescent="0.55000000000000004">
      <c r="A5108" s="289" t="s">
        <v>5394</v>
      </c>
      <c r="B5108" s="290">
        <v>206437.95</v>
      </c>
      <c r="D5108" s="291" t="s">
        <v>11596</v>
      </c>
      <c r="E5108" s="292">
        <v>206437.95</v>
      </c>
    </row>
    <row r="5109" spans="1:5" ht="14.4" x14ac:dyDescent="0.55000000000000004">
      <c r="A5109" s="289" t="s">
        <v>5395</v>
      </c>
      <c r="B5109" s="290">
        <v>26164.49</v>
      </c>
      <c r="D5109" s="291" t="s">
        <v>11597</v>
      </c>
      <c r="E5109" s="292">
        <v>26164.49</v>
      </c>
    </row>
    <row r="5110" spans="1:5" ht="14.4" x14ac:dyDescent="0.55000000000000004">
      <c r="A5110" s="289" t="s">
        <v>5396</v>
      </c>
      <c r="B5110" s="290">
        <v>161976.51999999999</v>
      </c>
      <c r="D5110" s="291" t="s">
        <v>11598</v>
      </c>
      <c r="E5110" s="292">
        <v>161976.51999999999</v>
      </c>
    </row>
    <row r="5111" spans="1:5" ht="14.4" x14ac:dyDescent="0.55000000000000004">
      <c r="A5111" s="289" t="s">
        <v>5397</v>
      </c>
      <c r="B5111" s="290">
        <v>1392773.72</v>
      </c>
      <c r="D5111" s="291" t="s">
        <v>11599</v>
      </c>
      <c r="E5111" s="292">
        <v>1392773.72</v>
      </c>
    </row>
    <row r="5112" spans="1:5" ht="14.4" x14ac:dyDescent="0.55000000000000004">
      <c r="A5112" s="289" t="s">
        <v>5398</v>
      </c>
      <c r="B5112" s="290">
        <v>216933.65</v>
      </c>
      <c r="D5112" s="291" t="s">
        <v>11600</v>
      </c>
      <c r="E5112" s="292">
        <v>216933.65</v>
      </c>
    </row>
    <row r="5113" spans="1:5" ht="14.4" x14ac:dyDescent="0.55000000000000004">
      <c r="A5113" s="289" t="s">
        <v>5399</v>
      </c>
      <c r="B5113" s="290">
        <v>144148.38</v>
      </c>
      <c r="D5113" s="291" t="s">
        <v>11601</v>
      </c>
      <c r="E5113" s="292">
        <v>144148.38</v>
      </c>
    </row>
    <row r="5114" spans="1:5" ht="14.4" x14ac:dyDescent="0.55000000000000004">
      <c r="A5114" s="289" t="s">
        <v>5400</v>
      </c>
      <c r="B5114" s="290">
        <v>656608.27</v>
      </c>
      <c r="D5114" s="291" t="s">
        <v>11602</v>
      </c>
      <c r="E5114" s="292">
        <v>656608.27</v>
      </c>
    </row>
    <row r="5115" spans="1:5" ht="14.4" x14ac:dyDescent="0.55000000000000004">
      <c r="A5115" s="289" t="s">
        <v>5401</v>
      </c>
      <c r="B5115" s="290">
        <v>579955.21</v>
      </c>
      <c r="D5115" s="291" t="s">
        <v>11603</v>
      </c>
      <c r="E5115" s="292">
        <v>579955.21</v>
      </c>
    </row>
    <row r="5116" spans="1:5" ht="14.4" x14ac:dyDescent="0.55000000000000004">
      <c r="A5116" s="289" t="s">
        <v>5402</v>
      </c>
      <c r="B5116" s="290">
        <v>26023.03</v>
      </c>
      <c r="D5116" s="291" t="s">
        <v>11604</v>
      </c>
      <c r="E5116" s="292">
        <v>26023.03</v>
      </c>
    </row>
    <row r="5117" spans="1:5" ht="14.4" x14ac:dyDescent="0.55000000000000004">
      <c r="A5117" s="289" t="s">
        <v>5403</v>
      </c>
      <c r="B5117" s="290">
        <v>144618.76</v>
      </c>
      <c r="D5117" s="291" t="s">
        <v>11605</v>
      </c>
      <c r="E5117" s="292">
        <v>144618.76</v>
      </c>
    </row>
    <row r="5118" spans="1:5" ht="14.4" x14ac:dyDescent="0.55000000000000004">
      <c r="A5118" s="289" t="s">
        <v>5419</v>
      </c>
      <c r="B5118" s="290">
        <v>1789058.54</v>
      </c>
      <c r="D5118" s="291" t="s">
        <v>11621</v>
      </c>
      <c r="E5118" s="292">
        <v>1789058.54</v>
      </c>
    </row>
    <row r="5119" spans="1:5" ht="14.4" x14ac:dyDescent="0.55000000000000004">
      <c r="A5119" s="289" t="s">
        <v>5404</v>
      </c>
      <c r="B5119" s="290">
        <v>73750.94</v>
      </c>
      <c r="D5119" s="291" t="s">
        <v>11606</v>
      </c>
      <c r="E5119" s="292">
        <v>73750.94</v>
      </c>
    </row>
    <row r="5120" spans="1:5" ht="14.4" x14ac:dyDescent="0.55000000000000004">
      <c r="A5120" s="289" t="s">
        <v>5405</v>
      </c>
      <c r="B5120" s="290">
        <v>218381.77</v>
      </c>
      <c r="D5120" s="291" t="s">
        <v>11607</v>
      </c>
      <c r="E5120" s="292">
        <v>218381.77</v>
      </c>
    </row>
    <row r="5121" spans="1:5" ht="14.4" x14ac:dyDescent="0.55000000000000004">
      <c r="A5121" s="289" t="s">
        <v>5406</v>
      </c>
      <c r="B5121" s="290">
        <v>59287.360000000001</v>
      </c>
      <c r="D5121" s="291" t="s">
        <v>11608</v>
      </c>
      <c r="E5121" s="292">
        <v>59287.360000000001</v>
      </c>
    </row>
    <row r="5122" spans="1:5" ht="14.4" x14ac:dyDescent="0.55000000000000004">
      <c r="A5122" s="289" t="s">
        <v>5407</v>
      </c>
      <c r="B5122" s="290">
        <v>160528.4</v>
      </c>
      <c r="D5122" s="291" t="s">
        <v>11609</v>
      </c>
      <c r="E5122" s="292">
        <v>160528.4</v>
      </c>
    </row>
    <row r="5123" spans="1:5" ht="14.4" x14ac:dyDescent="0.55000000000000004">
      <c r="A5123" s="289" t="s">
        <v>5408</v>
      </c>
      <c r="B5123" s="290">
        <v>111354.44</v>
      </c>
      <c r="D5123" s="291" t="s">
        <v>11610</v>
      </c>
      <c r="E5123" s="292">
        <v>111354.44</v>
      </c>
    </row>
    <row r="5124" spans="1:5" ht="14.4" x14ac:dyDescent="0.55000000000000004">
      <c r="A5124" s="289" t="s">
        <v>5409</v>
      </c>
      <c r="B5124" s="290">
        <v>216935.71</v>
      </c>
      <c r="D5124" s="291" t="s">
        <v>11611</v>
      </c>
      <c r="E5124" s="292">
        <v>216935.71</v>
      </c>
    </row>
    <row r="5125" spans="1:5" ht="14.4" x14ac:dyDescent="0.55000000000000004">
      <c r="A5125" s="289" t="s">
        <v>5410</v>
      </c>
      <c r="B5125" s="290">
        <v>208257.37</v>
      </c>
      <c r="D5125" s="291" t="s">
        <v>11612</v>
      </c>
      <c r="E5125" s="292">
        <v>208257.37</v>
      </c>
    </row>
    <row r="5126" spans="1:5" ht="14.4" x14ac:dyDescent="0.55000000000000004">
      <c r="A5126" s="289" t="s">
        <v>5411</v>
      </c>
      <c r="B5126" s="290">
        <v>652268.04</v>
      </c>
      <c r="D5126" s="291" t="s">
        <v>11613</v>
      </c>
      <c r="E5126" s="292">
        <v>652268.04</v>
      </c>
    </row>
    <row r="5127" spans="1:5" ht="14.4" x14ac:dyDescent="0.55000000000000004">
      <c r="A5127" s="289" t="s">
        <v>5412</v>
      </c>
      <c r="B5127" s="290">
        <v>191157.05</v>
      </c>
      <c r="D5127" s="291" t="s">
        <v>11614</v>
      </c>
      <c r="E5127" s="292">
        <v>191157.05</v>
      </c>
    </row>
    <row r="5128" spans="1:5" ht="14.4" x14ac:dyDescent="0.55000000000000004">
      <c r="A5128" s="289" t="s">
        <v>5413</v>
      </c>
      <c r="B5128" s="290">
        <v>175360.46</v>
      </c>
      <c r="D5128" s="291" t="s">
        <v>11615</v>
      </c>
      <c r="E5128" s="292">
        <v>175360.46</v>
      </c>
    </row>
    <row r="5129" spans="1:5" ht="14.4" x14ac:dyDescent="0.55000000000000004">
      <c r="A5129" s="289" t="s">
        <v>5414</v>
      </c>
      <c r="B5129" s="290">
        <v>53502.13</v>
      </c>
      <c r="D5129" s="291" t="s">
        <v>11616</v>
      </c>
      <c r="E5129" s="292">
        <v>53502.13</v>
      </c>
    </row>
    <row r="5130" spans="1:5" ht="14.4" x14ac:dyDescent="0.55000000000000004">
      <c r="A5130" s="289" t="s">
        <v>5415</v>
      </c>
      <c r="B5130" s="290">
        <v>46270.84</v>
      </c>
      <c r="D5130" s="291" t="s">
        <v>11617</v>
      </c>
      <c r="E5130" s="292">
        <v>46270.84</v>
      </c>
    </row>
    <row r="5131" spans="1:5" ht="14.4" x14ac:dyDescent="0.55000000000000004">
      <c r="A5131" s="289" t="s">
        <v>5416</v>
      </c>
      <c r="B5131" s="290">
        <v>534147.5</v>
      </c>
      <c r="D5131" s="291" t="s">
        <v>11618</v>
      </c>
      <c r="E5131" s="292">
        <v>534147.5</v>
      </c>
    </row>
    <row r="5132" spans="1:5" ht="14.4" x14ac:dyDescent="0.55000000000000004">
      <c r="A5132" s="289" t="s">
        <v>5420</v>
      </c>
      <c r="B5132" s="290">
        <v>4224258.37</v>
      </c>
      <c r="D5132" s="291" t="s">
        <v>11622</v>
      </c>
      <c r="E5132" s="292">
        <v>4224258.37</v>
      </c>
    </row>
    <row r="5133" spans="1:5" ht="14.4" x14ac:dyDescent="0.55000000000000004">
      <c r="A5133" s="289" t="s">
        <v>5421</v>
      </c>
      <c r="B5133" s="290">
        <v>117139.67</v>
      </c>
      <c r="D5133" s="291" t="s">
        <v>11623</v>
      </c>
      <c r="E5133" s="292">
        <v>117139.67</v>
      </c>
    </row>
    <row r="5134" spans="1:5" ht="14.4" x14ac:dyDescent="0.55000000000000004">
      <c r="A5134" s="289" t="s">
        <v>5417</v>
      </c>
      <c r="B5134" s="290">
        <v>245859.81</v>
      </c>
      <c r="D5134" s="291" t="s">
        <v>11619</v>
      </c>
      <c r="E5134" s="292">
        <v>245859.81</v>
      </c>
    </row>
    <row r="5135" spans="1:5" ht="14.4" x14ac:dyDescent="0.55000000000000004">
      <c r="A5135" s="289" t="s">
        <v>5418</v>
      </c>
      <c r="B5135" s="290">
        <v>348547.97</v>
      </c>
      <c r="D5135" s="291" t="s">
        <v>11620</v>
      </c>
      <c r="E5135" s="292">
        <v>348547.97</v>
      </c>
    </row>
    <row r="5136" spans="1:5" ht="14.4" x14ac:dyDescent="0.55000000000000004">
      <c r="A5136" s="289" t="s">
        <v>5422</v>
      </c>
      <c r="B5136" s="290">
        <v>7869508.5199999996</v>
      </c>
      <c r="D5136" s="291" t="s">
        <v>11624</v>
      </c>
      <c r="E5136" s="292">
        <v>7869508.5199999996</v>
      </c>
    </row>
    <row r="5137" spans="1:5" ht="14.4" x14ac:dyDescent="0.55000000000000004">
      <c r="A5137" s="289" t="s">
        <v>5423</v>
      </c>
      <c r="B5137" s="290">
        <v>201024.02</v>
      </c>
      <c r="D5137" s="291" t="s">
        <v>11625</v>
      </c>
      <c r="E5137" s="292">
        <v>201024.02</v>
      </c>
    </row>
    <row r="5138" spans="1:5" ht="14.4" x14ac:dyDescent="0.55000000000000004">
      <c r="A5138" s="289" t="s">
        <v>5424</v>
      </c>
      <c r="B5138" s="290">
        <v>16458992.01</v>
      </c>
      <c r="D5138" s="291" t="s">
        <v>11626</v>
      </c>
      <c r="E5138" s="292">
        <v>16458992.01</v>
      </c>
    </row>
    <row r="5139" spans="1:5" ht="14.4" x14ac:dyDescent="0.55000000000000004">
      <c r="A5139" s="289" t="s">
        <v>5425</v>
      </c>
      <c r="B5139" s="290">
        <v>1070250.8400000001</v>
      </c>
      <c r="D5139" s="291" t="s">
        <v>11627</v>
      </c>
      <c r="E5139" s="292">
        <v>1070250.8400000001</v>
      </c>
    </row>
    <row r="5140" spans="1:5" ht="14.4" x14ac:dyDescent="0.55000000000000004">
      <c r="A5140" s="289" t="s">
        <v>5426</v>
      </c>
      <c r="B5140" s="290">
        <v>25536911.260000002</v>
      </c>
      <c r="D5140" s="291" t="s">
        <v>11628</v>
      </c>
      <c r="E5140" s="292">
        <v>25536911.260000002</v>
      </c>
    </row>
    <row r="5141" spans="1:5" ht="14.4" x14ac:dyDescent="0.55000000000000004">
      <c r="A5141" s="289" t="s">
        <v>5427</v>
      </c>
      <c r="B5141" s="290">
        <v>125817.02</v>
      </c>
      <c r="D5141" s="291" t="s">
        <v>11629</v>
      </c>
      <c r="E5141" s="292">
        <v>125817.02</v>
      </c>
    </row>
    <row r="5142" spans="1:5" ht="14.4" x14ac:dyDescent="0.55000000000000004">
      <c r="A5142" s="289" t="s">
        <v>5428</v>
      </c>
      <c r="B5142" s="290">
        <v>270448.84999999998</v>
      </c>
      <c r="D5142" s="291" t="s">
        <v>11630</v>
      </c>
      <c r="E5142" s="292">
        <v>270448.84999999998</v>
      </c>
    </row>
    <row r="5143" spans="1:5" ht="14.4" x14ac:dyDescent="0.55000000000000004">
      <c r="A5143" s="289" t="s">
        <v>5429</v>
      </c>
      <c r="B5143" s="290">
        <v>428092.08</v>
      </c>
      <c r="D5143" s="291" t="s">
        <v>11631</v>
      </c>
      <c r="E5143" s="292">
        <v>428092.08</v>
      </c>
    </row>
    <row r="5144" spans="1:5" ht="14.4" x14ac:dyDescent="0.55000000000000004">
      <c r="A5144" s="289" t="s">
        <v>5430</v>
      </c>
      <c r="B5144" s="290">
        <v>147511.88</v>
      </c>
      <c r="D5144" s="291" t="s">
        <v>11632</v>
      </c>
      <c r="E5144" s="292">
        <v>147511.88</v>
      </c>
    </row>
    <row r="5145" spans="1:5" ht="14.4" x14ac:dyDescent="0.55000000000000004">
      <c r="A5145" s="289" t="s">
        <v>5431</v>
      </c>
      <c r="B5145" s="290">
        <v>406400.28</v>
      </c>
      <c r="D5145" s="291" t="s">
        <v>11633</v>
      </c>
      <c r="E5145" s="292">
        <v>406400.28</v>
      </c>
    </row>
    <row r="5146" spans="1:5" ht="14.4" x14ac:dyDescent="0.55000000000000004">
      <c r="A5146" s="289" t="s">
        <v>5432</v>
      </c>
      <c r="B5146" s="290">
        <v>4246317.4000000004</v>
      </c>
      <c r="D5146" s="291" t="s">
        <v>11634</v>
      </c>
      <c r="E5146" s="292">
        <v>4246317.4000000004</v>
      </c>
    </row>
    <row r="5147" spans="1:5" ht="14.4" x14ac:dyDescent="0.55000000000000004">
      <c r="A5147" s="289" t="s">
        <v>5433</v>
      </c>
      <c r="B5147" s="290">
        <v>1290084.56</v>
      </c>
      <c r="D5147" s="291" t="s">
        <v>11635</v>
      </c>
      <c r="E5147" s="292">
        <v>1290084.56</v>
      </c>
    </row>
    <row r="5148" spans="1:5" ht="14.4" x14ac:dyDescent="0.55000000000000004">
      <c r="A5148" s="289" t="s">
        <v>5434</v>
      </c>
      <c r="B5148" s="290">
        <v>24412038.629999999</v>
      </c>
      <c r="D5148" s="291" t="s">
        <v>11636</v>
      </c>
      <c r="E5148" s="292">
        <v>24412038.629999999</v>
      </c>
    </row>
    <row r="5149" spans="1:5" ht="14.4" x14ac:dyDescent="0.55000000000000004">
      <c r="A5149" s="289" t="s">
        <v>5435</v>
      </c>
      <c r="B5149" s="290">
        <v>253093.16</v>
      </c>
      <c r="D5149" s="291" t="s">
        <v>11637</v>
      </c>
      <c r="E5149" s="292">
        <v>253093.16</v>
      </c>
    </row>
    <row r="5150" spans="1:5" ht="14.4" x14ac:dyDescent="0.55000000000000004">
      <c r="A5150" s="289" t="s">
        <v>5436</v>
      </c>
      <c r="B5150" s="290">
        <v>3703956.17</v>
      </c>
      <c r="D5150" s="291" t="s">
        <v>11638</v>
      </c>
      <c r="E5150" s="292">
        <v>3703956.17</v>
      </c>
    </row>
    <row r="5151" spans="1:5" ht="14.4" x14ac:dyDescent="0.55000000000000004">
      <c r="A5151" s="289" t="s">
        <v>5437</v>
      </c>
      <c r="B5151" s="290">
        <v>3232464.34</v>
      </c>
      <c r="D5151" s="291" t="s">
        <v>11639</v>
      </c>
      <c r="E5151" s="292">
        <v>3232464.34</v>
      </c>
    </row>
    <row r="5152" spans="1:5" ht="14.4" x14ac:dyDescent="0.55000000000000004">
      <c r="A5152" s="289" t="s">
        <v>5438</v>
      </c>
      <c r="B5152" s="290">
        <v>1550420.01</v>
      </c>
      <c r="D5152" s="291" t="s">
        <v>11640</v>
      </c>
      <c r="E5152" s="292">
        <v>1550420.01</v>
      </c>
    </row>
    <row r="5153" spans="1:5" ht="14.4" x14ac:dyDescent="0.55000000000000004">
      <c r="A5153" s="289" t="s">
        <v>5439</v>
      </c>
      <c r="B5153" s="290">
        <v>603096.13</v>
      </c>
      <c r="D5153" s="291" t="s">
        <v>11641</v>
      </c>
      <c r="E5153" s="292">
        <v>603096.13</v>
      </c>
    </row>
    <row r="5154" spans="1:5" ht="14.4" x14ac:dyDescent="0.55000000000000004">
      <c r="A5154" s="289" t="s">
        <v>5440</v>
      </c>
      <c r="B5154" s="290">
        <v>6750842.2199999997</v>
      </c>
      <c r="D5154" s="291" t="s">
        <v>11642</v>
      </c>
      <c r="E5154" s="292">
        <v>6750842.2199999997</v>
      </c>
    </row>
    <row r="5155" spans="1:5" ht="14.4" x14ac:dyDescent="0.55000000000000004">
      <c r="A5155" s="289" t="s">
        <v>5441</v>
      </c>
      <c r="B5155" s="290">
        <v>104122.15</v>
      </c>
      <c r="D5155" s="291" t="s">
        <v>11643</v>
      </c>
      <c r="E5155" s="292">
        <v>104122.15</v>
      </c>
    </row>
    <row r="5156" spans="1:5" ht="14.4" x14ac:dyDescent="0.55000000000000004">
      <c r="A5156" s="289" t="s">
        <v>5442</v>
      </c>
      <c r="B5156" s="290">
        <v>7452758.1299999999</v>
      </c>
      <c r="D5156" s="291" t="s">
        <v>11644</v>
      </c>
      <c r="E5156" s="292">
        <v>7452758.1299999999</v>
      </c>
    </row>
    <row r="5157" spans="1:5" ht="14.4" x14ac:dyDescent="0.55000000000000004">
      <c r="A5157" s="289" t="s">
        <v>5443</v>
      </c>
      <c r="B5157" s="290">
        <v>1855587.19</v>
      </c>
      <c r="D5157" s="291" t="s">
        <v>11645</v>
      </c>
      <c r="E5157" s="292">
        <v>1855587.19</v>
      </c>
    </row>
    <row r="5158" spans="1:5" ht="14.4" x14ac:dyDescent="0.55000000000000004">
      <c r="A5158" s="289" t="s">
        <v>5444</v>
      </c>
      <c r="B5158" s="290">
        <v>4765539.67</v>
      </c>
      <c r="D5158" s="291" t="s">
        <v>11646</v>
      </c>
      <c r="E5158" s="292">
        <v>4765539.67</v>
      </c>
    </row>
    <row r="5159" spans="1:5" ht="14.4" x14ac:dyDescent="0.55000000000000004">
      <c r="A5159" s="289" t="s">
        <v>5445</v>
      </c>
      <c r="B5159" s="290">
        <v>137387.48000000001</v>
      </c>
      <c r="D5159" s="291" t="s">
        <v>11647</v>
      </c>
      <c r="E5159" s="292">
        <v>137387.48000000001</v>
      </c>
    </row>
    <row r="5160" spans="1:5" ht="14.4" x14ac:dyDescent="0.55000000000000004">
      <c r="A5160" s="289" t="s">
        <v>5446</v>
      </c>
      <c r="B5160" s="290">
        <v>30489377.739999998</v>
      </c>
      <c r="D5160" s="291" t="s">
        <v>11648</v>
      </c>
      <c r="E5160" s="292">
        <v>30489377.739999998</v>
      </c>
    </row>
    <row r="5161" spans="1:5" ht="14.4" x14ac:dyDescent="0.55000000000000004">
      <c r="A5161" s="289" t="s">
        <v>5447</v>
      </c>
      <c r="B5161" s="290">
        <v>269000.43</v>
      </c>
      <c r="D5161" s="291" t="s">
        <v>11649</v>
      </c>
      <c r="E5161" s="292">
        <v>269000.43</v>
      </c>
    </row>
    <row r="5162" spans="1:5" ht="14.4" x14ac:dyDescent="0.55000000000000004">
      <c r="A5162" s="289" t="s">
        <v>5448</v>
      </c>
      <c r="B5162" s="290">
        <v>201023.77</v>
      </c>
      <c r="D5162" s="291" t="s">
        <v>11650</v>
      </c>
      <c r="E5162" s="292">
        <v>201023.77</v>
      </c>
    </row>
    <row r="5163" spans="1:5" ht="14.4" x14ac:dyDescent="0.55000000000000004">
      <c r="A5163" s="289" t="s">
        <v>5449</v>
      </c>
      <c r="B5163" s="290">
        <v>1762903.86</v>
      </c>
      <c r="D5163" s="291" t="s">
        <v>11651</v>
      </c>
      <c r="E5163" s="292">
        <v>1762903.86</v>
      </c>
    </row>
    <row r="5164" spans="1:5" ht="14.4" x14ac:dyDescent="0.55000000000000004">
      <c r="A5164" s="289" t="s">
        <v>5450</v>
      </c>
      <c r="B5164" s="290">
        <v>14186716.26</v>
      </c>
      <c r="D5164" s="291" t="s">
        <v>11652</v>
      </c>
      <c r="E5164" s="292">
        <v>14186716.26</v>
      </c>
    </row>
    <row r="5165" spans="1:5" ht="14.4" x14ac:dyDescent="0.55000000000000004">
      <c r="A5165" s="289" t="s">
        <v>5452</v>
      </c>
      <c r="B5165" s="290">
        <v>4534132.43</v>
      </c>
      <c r="D5165" s="291" t="s">
        <v>11654</v>
      </c>
      <c r="E5165" s="292">
        <v>4534132.43</v>
      </c>
    </row>
    <row r="5166" spans="1:5" ht="14.4" x14ac:dyDescent="0.55000000000000004">
      <c r="A5166" s="289" t="s">
        <v>5451</v>
      </c>
      <c r="B5166" s="290">
        <v>432431.26</v>
      </c>
      <c r="D5166" s="291" t="s">
        <v>11653</v>
      </c>
      <c r="E5166" s="292">
        <v>432431.26</v>
      </c>
    </row>
    <row r="5167" spans="1:5" ht="14.4" x14ac:dyDescent="0.55000000000000004">
      <c r="A5167" s="289" t="s">
        <v>5453</v>
      </c>
      <c r="B5167" s="290">
        <v>10472846.17</v>
      </c>
      <c r="D5167" s="291" t="s">
        <v>11655</v>
      </c>
      <c r="E5167" s="292">
        <v>10472846.17</v>
      </c>
    </row>
    <row r="5168" spans="1:5" ht="14.4" x14ac:dyDescent="0.55000000000000004">
      <c r="A5168" s="289" t="s">
        <v>5454</v>
      </c>
      <c r="B5168" s="290">
        <v>44752758.32</v>
      </c>
      <c r="D5168" s="291" t="s">
        <v>11656</v>
      </c>
      <c r="E5168" s="292">
        <v>44752758.32</v>
      </c>
    </row>
    <row r="5169" spans="1:5" ht="14.4" x14ac:dyDescent="0.55000000000000004">
      <c r="A5169" s="289" t="s">
        <v>5455</v>
      </c>
      <c r="B5169" s="290">
        <v>114044.36</v>
      </c>
      <c r="D5169" s="291" t="s">
        <v>11657</v>
      </c>
      <c r="E5169" s="292">
        <v>114044.36</v>
      </c>
    </row>
    <row r="5170" spans="1:5" ht="14.4" x14ac:dyDescent="0.55000000000000004">
      <c r="A5170" s="289" t="s">
        <v>46389</v>
      </c>
      <c r="B5170" s="290">
        <v>89659.57</v>
      </c>
      <c r="D5170" s="291" t="s">
        <v>46493</v>
      </c>
      <c r="E5170" s="292">
        <v>89659.57</v>
      </c>
    </row>
    <row r="5171" spans="1:5" ht="14.4" x14ac:dyDescent="0.55000000000000004">
      <c r="A5171" s="289" t="s">
        <v>5457</v>
      </c>
      <c r="B5171" s="290">
        <v>12500335.060000001</v>
      </c>
      <c r="D5171" s="291" t="s">
        <v>11659</v>
      </c>
      <c r="E5171" s="292">
        <v>12500335.060000001</v>
      </c>
    </row>
    <row r="5172" spans="1:5" ht="14.4" x14ac:dyDescent="0.55000000000000004">
      <c r="A5172" s="289" t="s">
        <v>5458</v>
      </c>
      <c r="B5172" s="290">
        <v>590047.77</v>
      </c>
      <c r="D5172" s="291" t="s">
        <v>11660</v>
      </c>
      <c r="E5172" s="292">
        <v>590047.77</v>
      </c>
    </row>
    <row r="5173" spans="1:5" ht="14.4" x14ac:dyDescent="0.55000000000000004">
      <c r="A5173" s="289" t="s">
        <v>5459</v>
      </c>
      <c r="B5173" s="290">
        <v>20422510.66</v>
      </c>
      <c r="D5173" s="291" t="s">
        <v>11661</v>
      </c>
      <c r="E5173" s="292">
        <v>20422510.66</v>
      </c>
    </row>
    <row r="5174" spans="1:5" ht="14.4" x14ac:dyDescent="0.55000000000000004">
      <c r="A5174" s="289" t="s">
        <v>46390</v>
      </c>
      <c r="B5174" s="290">
        <v>234289.35</v>
      </c>
      <c r="D5174" s="291" t="s">
        <v>46494</v>
      </c>
      <c r="E5174" s="292">
        <v>234289.35</v>
      </c>
    </row>
    <row r="5175" spans="1:5" ht="14.4" x14ac:dyDescent="0.55000000000000004">
      <c r="A5175" s="289" t="s">
        <v>5460</v>
      </c>
      <c r="B5175" s="290">
        <v>9831918.3499999996</v>
      </c>
      <c r="D5175" s="291" t="s">
        <v>11662</v>
      </c>
      <c r="E5175" s="292">
        <v>9831918.3499999996</v>
      </c>
    </row>
    <row r="5176" spans="1:5" ht="14.4" x14ac:dyDescent="0.55000000000000004">
      <c r="A5176" s="289" t="s">
        <v>5461</v>
      </c>
      <c r="B5176" s="290">
        <v>295035.83</v>
      </c>
      <c r="D5176" s="291" t="s">
        <v>11663</v>
      </c>
      <c r="E5176" s="292">
        <v>295035.83</v>
      </c>
    </row>
    <row r="5177" spans="1:5" ht="14.4" x14ac:dyDescent="0.55000000000000004">
      <c r="A5177" s="289" t="s">
        <v>5462</v>
      </c>
      <c r="B5177" s="290">
        <v>203917.13</v>
      </c>
      <c r="D5177" s="291" t="s">
        <v>11664</v>
      </c>
      <c r="E5177" s="292">
        <v>203917.13</v>
      </c>
    </row>
    <row r="5178" spans="1:5" ht="14.4" x14ac:dyDescent="0.55000000000000004">
      <c r="A5178" s="289" t="s">
        <v>5463</v>
      </c>
      <c r="B5178" s="290">
        <v>11574852.449999999</v>
      </c>
      <c r="D5178" s="291" t="s">
        <v>11665</v>
      </c>
      <c r="E5178" s="292">
        <v>11574852.449999999</v>
      </c>
    </row>
    <row r="5179" spans="1:5" ht="14.4" x14ac:dyDescent="0.55000000000000004">
      <c r="A5179" s="289" t="s">
        <v>5464</v>
      </c>
      <c r="B5179" s="290">
        <v>3281604.65</v>
      </c>
      <c r="D5179" s="291" t="s">
        <v>11666</v>
      </c>
      <c r="E5179" s="292">
        <v>3281604.65</v>
      </c>
    </row>
    <row r="5180" spans="1:5" ht="14.4" x14ac:dyDescent="0.55000000000000004">
      <c r="A5180" s="289" t="s">
        <v>5465</v>
      </c>
      <c r="B5180" s="290">
        <v>9366917.0700000003</v>
      </c>
      <c r="D5180" s="291" t="s">
        <v>11667</v>
      </c>
      <c r="E5180" s="292">
        <v>9366917.0700000003</v>
      </c>
    </row>
    <row r="5181" spans="1:5" ht="14.4" x14ac:dyDescent="0.55000000000000004">
      <c r="A5181" s="289" t="s">
        <v>5466</v>
      </c>
      <c r="B5181" s="290">
        <v>7270473.5099999998</v>
      </c>
      <c r="D5181" s="291" t="s">
        <v>11668</v>
      </c>
      <c r="E5181" s="292">
        <v>7270473.5099999998</v>
      </c>
    </row>
    <row r="5182" spans="1:5" ht="14.4" x14ac:dyDescent="0.55000000000000004">
      <c r="A5182" s="289" t="s">
        <v>5467</v>
      </c>
      <c r="B5182" s="290">
        <v>4145953.11</v>
      </c>
      <c r="D5182" s="291" t="s">
        <v>11669</v>
      </c>
      <c r="E5182" s="292">
        <v>4145953.11</v>
      </c>
    </row>
    <row r="5183" spans="1:5" ht="14.4" x14ac:dyDescent="0.55000000000000004">
      <c r="A5183" s="289" t="s">
        <v>5468</v>
      </c>
      <c r="B5183" s="290">
        <v>6949067.7699999996</v>
      </c>
      <c r="D5183" s="291" t="s">
        <v>11670</v>
      </c>
      <c r="E5183" s="292">
        <v>6949067.7699999996</v>
      </c>
    </row>
    <row r="5184" spans="1:5" ht="14.4" x14ac:dyDescent="0.55000000000000004">
      <c r="A5184" s="289" t="s">
        <v>5469</v>
      </c>
      <c r="B5184" s="290">
        <v>804129.15</v>
      </c>
      <c r="D5184" s="291" t="s">
        <v>11671</v>
      </c>
      <c r="E5184" s="292">
        <v>804129.15</v>
      </c>
    </row>
    <row r="5185" spans="1:5" ht="14.4" x14ac:dyDescent="0.55000000000000004">
      <c r="A5185" s="289" t="s">
        <v>5470</v>
      </c>
      <c r="B5185" s="290">
        <v>1821991.89</v>
      </c>
      <c r="D5185" s="291" t="s">
        <v>11672</v>
      </c>
      <c r="E5185" s="292">
        <v>1821991.89</v>
      </c>
    </row>
    <row r="5186" spans="1:5" ht="14.4" x14ac:dyDescent="0.55000000000000004">
      <c r="A5186" s="289" t="s">
        <v>5471</v>
      </c>
      <c r="B5186" s="290">
        <v>1430107.47</v>
      </c>
      <c r="D5186" s="291" t="s">
        <v>11673</v>
      </c>
      <c r="E5186" s="292">
        <v>1430107.47</v>
      </c>
    </row>
    <row r="5187" spans="1:5" ht="14.4" x14ac:dyDescent="0.55000000000000004">
      <c r="A5187" s="289" t="s">
        <v>5472</v>
      </c>
      <c r="B5187" s="290">
        <v>75196.990000000005</v>
      </c>
      <c r="D5187" s="291" t="s">
        <v>11674</v>
      </c>
      <c r="E5187" s="292">
        <v>75196.990000000005</v>
      </c>
    </row>
    <row r="5188" spans="1:5" ht="14.4" x14ac:dyDescent="0.55000000000000004">
      <c r="A5188" s="289" t="s">
        <v>5473</v>
      </c>
      <c r="B5188" s="290">
        <v>3206727.05</v>
      </c>
      <c r="D5188" s="291" t="s">
        <v>11675</v>
      </c>
      <c r="E5188" s="292">
        <v>3206727.05</v>
      </c>
    </row>
    <row r="5189" spans="1:5" ht="14.4" x14ac:dyDescent="0.55000000000000004">
      <c r="A5189" s="289" t="s">
        <v>5474</v>
      </c>
      <c r="B5189" s="290">
        <v>146064.82</v>
      </c>
      <c r="D5189" s="291" t="s">
        <v>11676</v>
      </c>
      <c r="E5189" s="292">
        <v>146064.82</v>
      </c>
    </row>
    <row r="5190" spans="1:5" ht="14.4" x14ac:dyDescent="0.55000000000000004">
      <c r="A5190" s="289" t="s">
        <v>5475</v>
      </c>
      <c r="B5190" s="290">
        <v>808469.33</v>
      </c>
      <c r="D5190" s="291" t="s">
        <v>11677</v>
      </c>
      <c r="E5190" s="292">
        <v>808469.33</v>
      </c>
    </row>
    <row r="5191" spans="1:5" ht="14.4" x14ac:dyDescent="0.55000000000000004">
      <c r="A5191" s="289" t="s">
        <v>5476</v>
      </c>
      <c r="B5191" s="290">
        <v>17625302.530000001</v>
      </c>
      <c r="D5191" s="291" t="s">
        <v>11678</v>
      </c>
      <c r="E5191" s="292">
        <v>17625302.530000001</v>
      </c>
    </row>
    <row r="5192" spans="1:5" ht="14.4" x14ac:dyDescent="0.55000000000000004">
      <c r="A5192" s="289" t="s">
        <v>5477</v>
      </c>
      <c r="B5192" s="290">
        <v>199580.02</v>
      </c>
      <c r="D5192" s="291" t="s">
        <v>11679</v>
      </c>
      <c r="E5192" s="292">
        <v>199580.02</v>
      </c>
    </row>
    <row r="5193" spans="1:5" ht="14.4" x14ac:dyDescent="0.55000000000000004">
      <c r="A5193" s="289" t="s">
        <v>5478</v>
      </c>
      <c r="B5193" s="290">
        <v>96890.86</v>
      </c>
      <c r="D5193" s="291" t="s">
        <v>11680</v>
      </c>
      <c r="E5193" s="292">
        <v>96890.86</v>
      </c>
    </row>
    <row r="5194" spans="1:5" ht="14.4" x14ac:dyDescent="0.55000000000000004">
      <c r="A5194" s="289" t="s">
        <v>5479</v>
      </c>
      <c r="B5194" s="290">
        <v>53229</v>
      </c>
      <c r="D5194" s="291" t="s">
        <v>11681</v>
      </c>
      <c r="E5194" s="292">
        <v>53229</v>
      </c>
    </row>
    <row r="5195" spans="1:5" ht="14.4" x14ac:dyDescent="0.55000000000000004">
      <c r="A5195" s="289" t="s">
        <v>5480</v>
      </c>
      <c r="B5195" s="290">
        <v>10946888.029999999</v>
      </c>
      <c r="D5195" s="291" t="s">
        <v>11682</v>
      </c>
      <c r="E5195" s="292">
        <v>10946888.029999999</v>
      </c>
    </row>
    <row r="5196" spans="1:5" ht="14.4" x14ac:dyDescent="0.55000000000000004">
      <c r="A5196" s="289" t="s">
        <v>5481</v>
      </c>
      <c r="B5196" s="290">
        <v>219827.83</v>
      </c>
      <c r="D5196" s="291" t="s">
        <v>11683</v>
      </c>
      <c r="E5196" s="292">
        <v>219827.83</v>
      </c>
    </row>
    <row r="5197" spans="1:5" ht="14.4" x14ac:dyDescent="0.55000000000000004">
      <c r="A5197" s="289" t="s">
        <v>5482</v>
      </c>
      <c r="B5197" s="290">
        <v>2092781.72</v>
      </c>
      <c r="D5197" s="291" t="s">
        <v>11684</v>
      </c>
      <c r="E5197" s="292">
        <v>2092781.72</v>
      </c>
    </row>
    <row r="5198" spans="1:5" ht="14.4" x14ac:dyDescent="0.55000000000000004">
      <c r="A5198" s="289" t="s">
        <v>5483</v>
      </c>
      <c r="B5198" s="290">
        <v>96188484.030000001</v>
      </c>
      <c r="D5198" s="291" t="s">
        <v>11685</v>
      </c>
      <c r="E5198" s="292">
        <v>96188484.030000001</v>
      </c>
    </row>
    <row r="5199" spans="1:5" ht="14.4" x14ac:dyDescent="0.55000000000000004">
      <c r="A5199" s="289" t="s">
        <v>5484</v>
      </c>
      <c r="B5199" s="290">
        <v>27469.09</v>
      </c>
      <c r="D5199" s="291" t="s">
        <v>11686</v>
      </c>
      <c r="E5199" s="292">
        <v>27469.09</v>
      </c>
    </row>
    <row r="5200" spans="1:5" ht="14.4" x14ac:dyDescent="0.55000000000000004">
      <c r="A5200" s="289" t="s">
        <v>5485</v>
      </c>
      <c r="B5200" s="290">
        <v>99642</v>
      </c>
      <c r="D5200" s="291" t="s">
        <v>11687</v>
      </c>
      <c r="E5200" s="292">
        <v>99642</v>
      </c>
    </row>
    <row r="5201" spans="1:5" ht="14.4" x14ac:dyDescent="0.55000000000000004">
      <c r="A5201" s="289" t="s">
        <v>65371</v>
      </c>
      <c r="B5201" s="290">
        <v>0</v>
      </c>
      <c r="D5201" s="291" t="s">
        <v>66062</v>
      </c>
      <c r="E5201" s="292">
        <v>0</v>
      </c>
    </row>
    <row r="5202" spans="1:5" ht="14.4" x14ac:dyDescent="0.55000000000000004">
      <c r="A5202" s="289" t="s">
        <v>5486</v>
      </c>
      <c r="B5202" s="290">
        <v>590077.55000000005</v>
      </c>
      <c r="D5202" s="291" t="s">
        <v>11688</v>
      </c>
      <c r="E5202" s="292">
        <v>590077.55000000005</v>
      </c>
    </row>
    <row r="5203" spans="1:5" ht="14.4" x14ac:dyDescent="0.55000000000000004">
      <c r="A5203" s="289" t="s">
        <v>5487</v>
      </c>
      <c r="B5203" s="290">
        <v>49163.96</v>
      </c>
      <c r="D5203" s="291" t="s">
        <v>11689</v>
      </c>
      <c r="E5203" s="292">
        <v>49163.96</v>
      </c>
    </row>
    <row r="5204" spans="1:5" ht="14.4" x14ac:dyDescent="0.55000000000000004">
      <c r="A5204" s="289" t="s">
        <v>5488</v>
      </c>
      <c r="B5204" s="290">
        <v>62180.480000000003</v>
      </c>
      <c r="D5204" s="291" t="s">
        <v>11690</v>
      </c>
      <c r="E5204" s="292">
        <v>62180.480000000003</v>
      </c>
    </row>
    <row r="5205" spans="1:5" ht="14.4" x14ac:dyDescent="0.55000000000000004">
      <c r="A5205" s="289" t="s">
        <v>5489</v>
      </c>
      <c r="B5205" s="290">
        <v>39041.61</v>
      </c>
      <c r="D5205" s="291" t="s">
        <v>11691</v>
      </c>
      <c r="E5205" s="292">
        <v>39041.61</v>
      </c>
    </row>
    <row r="5206" spans="1:5" ht="14.4" x14ac:dyDescent="0.55000000000000004">
      <c r="A5206" s="289" t="s">
        <v>5490</v>
      </c>
      <c r="B5206" s="290">
        <v>61222.05</v>
      </c>
      <c r="D5206" s="291" t="s">
        <v>11692</v>
      </c>
      <c r="E5206" s="292">
        <v>61222.05</v>
      </c>
    </row>
    <row r="5207" spans="1:5" ht="14.4" x14ac:dyDescent="0.55000000000000004">
      <c r="A5207" s="289" t="s">
        <v>5497</v>
      </c>
      <c r="B5207" s="290">
        <v>3382877.29</v>
      </c>
      <c r="D5207" s="291" t="s">
        <v>11699</v>
      </c>
      <c r="E5207" s="292">
        <v>3382877.29</v>
      </c>
    </row>
    <row r="5208" spans="1:5" ht="14.4" x14ac:dyDescent="0.55000000000000004">
      <c r="A5208" s="289" t="s">
        <v>5498</v>
      </c>
      <c r="B5208" s="290">
        <v>255134.97</v>
      </c>
      <c r="D5208" s="291" t="s">
        <v>11700</v>
      </c>
      <c r="E5208" s="292">
        <v>255134.97</v>
      </c>
    </row>
    <row r="5209" spans="1:5" ht="14.4" x14ac:dyDescent="0.55000000000000004">
      <c r="A5209" s="289" t="s">
        <v>5491</v>
      </c>
      <c r="B5209" s="290">
        <v>611773.48</v>
      </c>
      <c r="D5209" s="291" t="s">
        <v>11693</v>
      </c>
      <c r="E5209" s="292">
        <v>611773.48</v>
      </c>
    </row>
    <row r="5210" spans="1:5" ht="14.4" x14ac:dyDescent="0.55000000000000004">
      <c r="A5210" s="289" t="s">
        <v>5492</v>
      </c>
      <c r="B5210" s="290">
        <v>219825.77</v>
      </c>
      <c r="D5210" s="291" t="s">
        <v>11694</v>
      </c>
      <c r="E5210" s="292">
        <v>219825.77</v>
      </c>
    </row>
    <row r="5211" spans="1:5" ht="14.4" x14ac:dyDescent="0.55000000000000004">
      <c r="A5211" s="289" t="s">
        <v>5493</v>
      </c>
      <c r="B5211" s="290">
        <v>66518.649999999994</v>
      </c>
      <c r="D5211" s="291" t="s">
        <v>11695</v>
      </c>
      <c r="E5211" s="292">
        <v>66518.649999999994</v>
      </c>
    </row>
    <row r="5212" spans="1:5" ht="14.4" x14ac:dyDescent="0.55000000000000004">
      <c r="A5212" s="289" t="s">
        <v>5494</v>
      </c>
      <c r="B5212" s="290">
        <v>92552.69</v>
      </c>
      <c r="D5212" s="291" t="s">
        <v>11696</v>
      </c>
      <c r="E5212" s="292">
        <v>92552.69</v>
      </c>
    </row>
    <row r="5213" spans="1:5" ht="14.4" x14ac:dyDescent="0.55000000000000004">
      <c r="A5213" s="289" t="s">
        <v>5495</v>
      </c>
      <c r="B5213" s="290">
        <v>23129.919999999998</v>
      </c>
      <c r="D5213" s="291" t="s">
        <v>11697</v>
      </c>
      <c r="E5213" s="292">
        <v>23129.919999999998</v>
      </c>
    </row>
    <row r="5214" spans="1:5" ht="14.4" x14ac:dyDescent="0.55000000000000004">
      <c r="A5214" s="289" t="s">
        <v>5496</v>
      </c>
      <c r="B5214" s="290">
        <v>156189.23000000001</v>
      </c>
      <c r="D5214" s="291" t="s">
        <v>11698</v>
      </c>
      <c r="E5214" s="292">
        <v>156189.23000000001</v>
      </c>
    </row>
    <row r="5215" spans="1:5" ht="14.4" x14ac:dyDescent="0.55000000000000004">
      <c r="A5215" s="289" t="s">
        <v>46391</v>
      </c>
      <c r="B5215" s="290">
        <v>79535.17</v>
      </c>
      <c r="D5215" s="291" t="s">
        <v>46495</v>
      </c>
      <c r="E5215" s="292">
        <v>79535.17</v>
      </c>
    </row>
    <row r="5216" spans="1:5" ht="14.4" x14ac:dyDescent="0.55000000000000004">
      <c r="A5216" s="289" t="s">
        <v>5499</v>
      </c>
      <c r="B5216" s="290">
        <v>2986592.47</v>
      </c>
      <c r="D5216" s="291" t="s">
        <v>11701</v>
      </c>
      <c r="E5216" s="292">
        <v>2986592.47</v>
      </c>
    </row>
    <row r="5217" spans="1:5" ht="14.4" x14ac:dyDescent="0.55000000000000004">
      <c r="A5217" s="289" t="s">
        <v>5500</v>
      </c>
      <c r="B5217" s="290">
        <v>66518.649999999994</v>
      </c>
      <c r="D5217" s="291" t="s">
        <v>11702</v>
      </c>
      <c r="E5217" s="292">
        <v>66518.649999999994</v>
      </c>
    </row>
    <row r="5218" spans="1:5" ht="14.4" x14ac:dyDescent="0.55000000000000004">
      <c r="A5218" s="289" t="s">
        <v>5512</v>
      </c>
      <c r="B5218" s="290">
        <v>41931.67</v>
      </c>
      <c r="D5218" s="291" t="s">
        <v>11714</v>
      </c>
      <c r="E5218" s="292">
        <v>41931.67</v>
      </c>
    </row>
    <row r="5219" spans="1:5" ht="14.4" x14ac:dyDescent="0.55000000000000004">
      <c r="A5219" s="289" t="s">
        <v>5501</v>
      </c>
      <c r="B5219" s="290">
        <v>2643819.7200000002</v>
      </c>
      <c r="D5219" s="291" t="s">
        <v>11703</v>
      </c>
      <c r="E5219" s="292">
        <v>2643819.7200000002</v>
      </c>
    </row>
    <row r="5220" spans="1:5" ht="14.4" x14ac:dyDescent="0.55000000000000004">
      <c r="A5220" s="289" t="s">
        <v>5502</v>
      </c>
      <c r="B5220" s="290">
        <v>61959.3</v>
      </c>
      <c r="D5220" s="291" t="s">
        <v>11704</v>
      </c>
      <c r="E5220" s="292">
        <v>61959.3</v>
      </c>
    </row>
    <row r="5221" spans="1:5" ht="14.4" x14ac:dyDescent="0.55000000000000004">
      <c r="A5221" s="289" t="s">
        <v>5503</v>
      </c>
      <c r="B5221" s="290">
        <v>24918240.84</v>
      </c>
      <c r="D5221" s="291" t="s">
        <v>11705</v>
      </c>
      <c r="E5221" s="292">
        <v>24918240.84</v>
      </c>
    </row>
    <row r="5222" spans="1:5" ht="14.4" x14ac:dyDescent="0.55000000000000004">
      <c r="A5222" s="289" t="s">
        <v>5504</v>
      </c>
      <c r="B5222" s="290">
        <v>483053.34</v>
      </c>
      <c r="D5222" s="291" t="s">
        <v>11706</v>
      </c>
      <c r="E5222" s="292">
        <v>483053.34</v>
      </c>
    </row>
    <row r="5223" spans="1:5" ht="14.4" x14ac:dyDescent="0.55000000000000004">
      <c r="A5223" s="289" t="s">
        <v>5505</v>
      </c>
      <c r="B5223" s="290">
        <v>470034.76</v>
      </c>
      <c r="D5223" s="291" t="s">
        <v>11707</v>
      </c>
      <c r="E5223" s="292">
        <v>470034.76</v>
      </c>
    </row>
    <row r="5224" spans="1:5" ht="14.4" x14ac:dyDescent="0.55000000000000004">
      <c r="A5224" s="289" t="s">
        <v>5506</v>
      </c>
      <c r="B5224" s="290">
        <v>10630271.23</v>
      </c>
      <c r="D5224" s="291" t="s">
        <v>11708</v>
      </c>
      <c r="E5224" s="292">
        <v>10630271.23</v>
      </c>
    </row>
    <row r="5225" spans="1:5" ht="14.4" x14ac:dyDescent="0.55000000000000004">
      <c r="A5225" s="289" t="s">
        <v>5507</v>
      </c>
      <c r="B5225" s="290">
        <v>16668562.82</v>
      </c>
      <c r="D5225" s="291" t="s">
        <v>11709</v>
      </c>
      <c r="E5225" s="292">
        <v>16668562.82</v>
      </c>
    </row>
    <row r="5226" spans="1:5" ht="14.4" x14ac:dyDescent="0.55000000000000004">
      <c r="A5226" s="289" t="s">
        <v>5508</v>
      </c>
      <c r="B5226" s="290">
        <v>1603934.2</v>
      </c>
      <c r="D5226" s="291" t="s">
        <v>11710</v>
      </c>
      <c r="E5226" s="292">
        <v>1603934.2</v>
      </c>
    </row>
    <row r="5227" spans="1:5" ht="14.4" x14ac:dyDescent="0.55000000000000004">
      <c r="A5227" s="289" t="s">
        <v>5509</v>
      </c>
      <c r="B5227" s="290">
        <v>163420.51999999999</v>
      </c>
      <c r="D5227" s="291" t="s">
        <v>11711</v>
      </c>
      <c r="E5227" s="292">
        <v>163420.51999999999</v>
      </c>
    </row>
    <row r="5228" spans="1:5" ht="14.4" x14ac:dyDescent="0.55000000000000004">
      <c r="A5228" s="289" t="s">
        <v>5510</v>
      </c>
      <c r="B5228" s="290">
        <v>4145077.83</v>
      </c>
      <c r="D5228" s="291" t="s">
        <v>11712</v>
      </c>
      <c r="E5228" s="292">
        <v>4145077.83</v>
      </c>
    </row>
    <row r="5229" spans="1:5" ht="14.4" x14ac:dyDescent="0.55000000000000004">
      <c r="A5229" s="289" t="s">
        <v>5511</v>
      </c>
      <c r="B5229" s="290">
        <v>2157864.3199999998</v>
      </c>
      <c r="D5229" s="291" t="s">
        <v>11713</v>
      </c>
      <c r="E5229" s="292">
        <v>2157864.3199999998</v>
      </c>
    </row>
    <row r="5230" spans="1:5" ht="14.4" x14ac:dyDescent="0.55000000000000004">
      <c r="A5230" s="289" t="s">
        <v>5513</v>
      </c>
      <c r="B5230" s="290">
        <v>69243</v>
      </c>
      <c r="D5230" s="291" t="s">
        <v>11715</v>
      </c>
      <c r="E5230" s="292">
        <v>69243</v>
      </c>
    </row>
    <row r="5231" spans="1:5" ht="14.4" x14ac:dyDescent="0.55000000000000004">
      <c r="A5231" s="289" t="s">
        <v>5514</v>
      </c>
      <c r="B5231" s="290">
        <v>57960</v>
      </c>
      <c r="D5231" s="291" t="s">
        <v>11716</v>
      </c>
      <c r="E5231" s="292">
        <v>57960</v>
      </c>
    </row>
    <row r="5232" spans="1:5" ht="14.4" x14ac:dyDescent="0.55000000000000004">
      <c r="A5232" s="289" t="s">
        <v>5515</v>
      </c>
      <c r="B5232" s="290">
        <v>55242</v>
      </c>
      <c r="D5232" s="291" t="s">
        <v>11717</v>
      </c>
      <c r="E5232" s="292">
        <v>55242</v>
      </c>
    </row>
    <row r="5233" spans="1:5" ht="14.4" x14ac:dyDescent="0.55000000000000004">
      <c r="A5233" s="289" t="s">
        <v>5516</v>
      </c>
      <c r="B5233" s="290">
        <v>115999</v>
      </c>
      <c r="D5233" s="291" t="s">
        <v>11718</v>
      </c>
      <c r="E5233" s="292">
        <v>115999</v>
      </c>
    </row>
    <row r="5234" spans="1:5" ht="14.4" x14ac:dyDescent="0.55000000000000004">
      <c r="A5234" s="289" t="s">
        <v>5517</v>
      </c>
      <c r="B5234" s="290">
        <v>108000</v>
      </c>
      <c r="D5234" s="291" t="s">
        <v>11719</v>
      </c>
      <c r="E5234" s="292">
        <v>108000</v>
      </c>
    </row>
    <row r="5235" spans="1:5" ht="14.4" x14ac:dyDescent="0.55000000000000004">
      <c r="A5235" s="289" t="s">
        <v>5518</v>
      </c>
      <c r="B5235" s="290">
        <v>92520</v>
      </c>
      <c r="D5235" s="291" t="s">
        <v>11720</v>
      </c>
      <c r="E5235" s="292">
        <v>92520</v>
      </c>
    </row>
    <row r="5236" spans="1:5" ht="14.4" x14ac:dyDescent="0.55000000000000004">
      <c r="A5236" s="289" t="s">
        <v>5519</v>
      </c>
      <c r="B5236" s="290">
        <v>49860</v>
      </c>
      <c r="D5236" s="291" t="s">
        <v>11721</v>
      </c>
      <c r="E5236" s="292">
        <v>49860</v>
      </c>
    </row>
    <row r="5237" spans="1:5" ht="14.4" x14ac:dyDescent="0.55000000000000004">
      <c r="A5237" s="289" t="s">
        <v>5520</v>
      </c>
      <c r="B5237" s="290">
        <v>7380</v>
      </c>
      <c r="D5237" s="291" t="s">
        <v>11722</v>
      </c>
      <c r="E5237" s="292">
        <v>7380</v>
      </c>
    </row>
    <row r="5238" spans="1:5" ht="14.4" x14ac:dyDescent="0.55000000000000004">
      <c r="A5238" s="289" t="s">
        <v>5521</v>
      </c>
      <c r="B5238" s="290">
        <v>25327</v>
      </c>
      <c r="D5238" s="291" t="s">
        <v>11723</v>
      </c>
      <c r="E5238" s="292">
        <v>25327</v>
      </c>
    </row>
    <row r="5239" spans="1:5" ht="14.4" x14ac:dyDescent="0.55000000000000004">
      <c r="A5239" s="289" t="s">
        <v>5522</v>
      </c>
      <c r="B5239" s="290">
        <v>105840</v>
      </c>
      <c r="D5239" s="291" t="s">
        <v>11724</v>
      </c>
      <c r="E5239" s="292">
        <v>105840</v>
      </c>
    </row>
    <row r="5240" spans="1:5" ht="14.4" x14ac:dyDescent="0.55000000000000004">
      <c r="A5240" s="289" t="s">
        <v>5523</v>
      </c>
      <c r="B5240" s="290">
        <v>151745.85</v>
      </c>
      <c r="D5240" s="291" t="s">
        <v>11725</v>
      </c>
      <c r="E5240" s="292">
        <v>151745.85</v>
      </c>
    </row>
    <row r="5241" spans="1:5" ht="14.4" x14ac:dyDescent="0.55000000000000004">
      <c r="A5241" s="289" t="s">
        <v>5524</v>
      </c>
      <c r="B5241" s="290">
        <v>791</v>
      </c>
      <c r="D5241" s="291" t="s">
        <v>11726</v>
      </c>
      <c r="E5241" s="292">
        <v>791</v>
      </c>
    </row>
    <row r="5242" spans="1:5" ht="14.4" x14ac:dyDescent="0.55000000000000004">
      <c r="A5242" s="289" t="s">
        <v>5525</v>
      </c>
      <c r="B5242" s="290">
        <v>183960</v>
      </c>
      <c r="D5242" s="291" t="s">
        <v>11727</v>
      </c>
      <c r="E5242" s="292">
        <v>183960</v>
      </c>
    </row>
    <row r="5243" spans="1:5" ht="14.4" x14ac:dyDescent="0.55000000000000004">
      <c r="A5243" s="289" t="s">
        <v>5526</v>
      </c>
      <c r="B5243" s="290">
        <v>81000</v>
      </c>
      <c r="D5243" s="291" t="s">
        <v>11728</v>
      </c>
      <c r="E5243" s="292">
        <v>81000</v>
      </c>
    </row>
    <row r="5244" spans="1:5" ht="14.4" x14ac:dyDescent="0.55000000000000004">
      <c r="A5244" s="289" t="s">
        <v>5527</v>
      </c>
      <c r="B5244" s="290">
        <v>186559</v>
      </c>
      <c r="D5244" s="291" t="s">
        <v>11729</v>
      </c>
      <c r="E5244" s="292">
        <v>186559</v>
      </c>
    </row>
    <row r="5245" spans="1:5" ht="14.4" x14ac:dyDescent="0.55000000000000004">
      <c r="A5245" s="289" t="s">
        <v>5528</v>
      </c>
      <c r="B5245" s="290">
        <v>64080</v>
      </c>
      <c r="D5245" s="291" t="s">
        <v>11730</v>
      </c>
      <c r="E5245" s="292">
        <v>64080</v>
      </c>
    </row>
    <row r="5246" spans="1:5" ht="14.4" x14ac:dyDescent="0.55000000000000004">
      <c r="A5246" s="289" t="s">
        <v>5529</v>
      </c>
      <c r="B5246" s="290">
        <v>121559</v>
      </c>
      <c r="D5246" s="291" t="s">
        <v>11731</v>
      </c>
      <c r="E5246" s="292">
        <v>121559</v>
      </c>
    </row>
    <row r="5247" spans="1:5" ht="14.4" x14ac:dyDescent="0.55000000000000004">
      <c r="A5247" s="289" t="s">
        <v>5530</v>
      </c>
      <c r="B5247" s="290">
        <v>132480</v>
      </c>
      <c r="D5247" s="291" t="s">
        <v>11732</v>
      </c>
      <c r="E5247" s="292">
        <v>132480</v>
      </c>
    </row>
    <row r="5248" spans="1:5" ht="14.4" x14ac:dyDescent="0.55000000000000004">
      <c r="A5248" s="289" t="s">
        <v>5531</v>
      </c>
      <c r="B5248" s="290">
        <v>77810.52</v>
      </c>
      <c r="D5248" s="291" t="s">
        <v>11733</v>
      </c>
      <c r="E5248" s="292">
        <v>77810.52</v>
      </c>
    </row>
    <row r="5249" spans="1:5" ht="14.4" x14ac:dyDescent="0.55000000000000004">
      <c r="A5249" s="289" t="s">
        <v>5532</v>
      </c>
      <c r="B5249" s="290">
        <v>235800</v>
      </c>
      <c r="D5249" s="291" t="s">
        <v>11734</v>
      </c>
      <c r="E5249" s="292">
        <v>235800</v>
      </c>
    </row>
    <row r="5250" spans="1:5" ht="14.4" x14ac:dyDescent="0.55000000000000004">
      <c r="A5250" s="289" t="s">
        <v>5533</v>
      </c>
      <c r="B5250" s="290">
        <v>90950</v>
      </c>
      <c r="D5250" s="291" t="s">
        <v>11735</v>
      </c>
      <c r="E5250" s="292">
        <v>90950</v>
      </c>
    </row>
    <row r="5251" spans="1:5" ht="14.4" x14ac:dyDescent="0.55000000000000004">
      <c r="A5251" s="289" t="s">
        <v>5534</v>
      </c>
      <c r="B5251" s="290">
        <v>61560</v>
      </c>
      <c r="D5251" s="291" t="s">
        <v>11736</v>
      </c>
      <c r="E5251" s="292">
        <v>61560</v>
      </c>
    </row>
    <row r="5252" spans="1:5" ht="14.4" x14ac:dyDescent="0.55000000000000004">
      <c r="A5252" s="289" t="s">
        <v>5535</v>
      </c>
      <c r="B5252" s="290">
        <v>65136.2</v>
      </c>
      <c r="D5252" s="291" t="s">
        <v>11737</v>
      </c>
      <c r="E5252" s="292">
        <v>65136.2</v>
      </c>
    </row>
    <row r="5253" spans="1:5" ht="14.4" x14ac:dyDescent="0.55000000000000004">
      <c r="A5253" s="289" t="s">
        <v>5536</v>
      </c>
      <c r="B5253" s="290">
        <v>40037.94</v>
      </c>
      <c r="D5253" s="291" t="s">
        <v>11738</v>
      </c>
      <c r="E5253" s="292">
        <v>40037.94</v>
      </c>
    </row>
    <row r="5254" spans="1:5" ht="14.4" x14ac:dyDescent="0.55000000000000004">
      <c r="A5254" s="289" t="s">
        <v>5537</v>
      </c>
      <c r="B5254" s="290">
        <v>36900</v>
      </c>
      <c r="D5254" s="291" t="s">
        <v>11739</v>
      </c>
      <c r="E5254" s="292">
        <v>36900</v>
      </c>
    </row>
    <row r="5255" spans="1:5" ht="14.4" x14ac:dyDescent="0.55000000000000004">
      <c r="A5255" s="289" t="s">
        <v>5538</v>
      </c>
      <c r="B5255" s="290">
        <v>4378</v>
      </c>
      <c r="D5255" s="291" t="s">
        <v>11740</v>
      </c>
      <c r="E5255" s="292">
        <v>4378</v>
      </c>
    </row>
    <row r="5256" spans="1:5" ht="14.4" x14ac:dyDescent="0.55000000000000004">
      <c r="A5256" s="289" t="s">
        <v>5539</v>
      </c>
      <c r="B5256" s="290">
        <v>340200</v>
      </c>
      <c r="D5256" s="291" t="s">
        <v>11741</v>
      </c>
      <c r="E5256" s="292">
        <v>340200</v>
      </c>
    </row>
    <row r="5257" spans="1:5" ht="14.4" x14ac:dyDescent="0.55000000000000004">
      <c r="A5257" s="289" t="s">
        <v>5540</v>
      </c>
      <c r="B5257" s="290">
        <v>213893</v>
      </c>
      <c r="D5257" s="291" t="s">
        <v>11742</v>
      </c>
      <c r="E5257" s="292">
        <v>213893</v>
      </c>
    </row>
    <row r="5258" spans="1:5" ht="14.4" x14ac:dyDescent="0.55000000000000004">
      <c r="A5258" s="289" t="s">
        <v>5541</v>
      </c>
      <c r="B5258" s="290">
        <v>42660</v>
      </c>
      <c r="D5258" s="291" t="s">
        <v>11743</v>
      </c>
      <c r="E5258" s="292">
        <v>42660</v>
      </c>
    </row>
    <row r="5259" spans="1:5" ht="14.4" x14ac:dyDescent="0.55000000000000004">
      <c r="A5259" s="289" t="s">
        <v>5542</v>
      </c>
      <c r="B5259" s="290">
        <v>7768</v>
      </c>
      <c r="D5259" s="291" t="s">
        <v>11744</v>
      </c>
      <c r="E5259" s="292">
        <v>7768</v>
      </c>
    </row>
    <row r="5260" spans="1:5" ht="14.4" x14ac:dyDescent="0.55000000000000004">
      <c r="A5260" s="289" t="s">
        <v>5543</v>
      </c>
      <c r="B5260" s="290">
        <v>63424</v>
      </c>
      <c r="D5260" s="291" t="s">
        <v>11745</v>
      </c>
      <c r="E5260" s="292">
        <v>63424</v>
      </c>
    </row>
    <row r="5261" spans="1:5" ht="14.4" x14ac:dyDescent="0.55000000000000004">
      <c r="A5261" s="289" t="s">
        <v>5544</v>
      </c>
      <c r="B5261" s="290">
        <v>42881</v>
      </c>
      <c r="D5261" s="291" t="s">
        <v>11746</v>
      </c>
      <c r="E5261" s="292">
        <v>42881</v>
      </c>
    </row>
    <row r="5262" spans="1:5" ht="14.4" x14ac:dyDescent="0.55000000000000004">
      <c r="A5262" s="289" t="s">
        <v>5545</v>
      </c>
      <c r="B5262" s="290">
        <v>239500</v>
      </c>
      <c r="D5262" s="291" t="s">
        <v>11747</v>
      </c>
      <c r="E5262" s="292">
        <v>239500</v>
      </c>
    </row>
    <row r="5263" spans="1:5" ht="14.4" x14ac:dyDescent="0.55000000000000004">
      <c r="A5263" s="289" t="s">
        <v>65372</v>
      </c>
      <c r="B5263" s="290">
        <v>3640</v>
      </c>
      <c r="D5263" s="291" t="s">
        <v>11748</v>
      </c>
      <c r="E5263" s="292">
        <v>3640</v>
      </c>
    </row>
    <row r="5264" spans="1:5" ht="14.4" x14ac:dyDescent="0.55000000000000004">
      <c r="A5264" s="289" t="s">
        <v>5546</v>
      </c>
      <c r="B5264" s="290">
        <v>399600</v>
      </c>
      <c r="D5264" s="291" t="s">
        <v>11749</v>
      </c>
      <c r="E5264" s="292">
        <v>399600</v>
      </c>
    </row>
    <row r="5265" spans="1:5" ht="14.4" x14ac:dyDescent="0.55000000000000004">
      <c r="A5265" s="289" t="s">
        <v>5547</v>
      </c>
      <c r="B5265" s="290">
        <v>71640</v>
      </c>
      <c r="D5265" s="291" t="s">
        <v>11750</v>
      </c>
      <c r="E5265" s="292">
        <v>71640</v>
      </c>
    </row>
    <row r="5266" spans="1:5" ht="14.4" x14ac:dyDescent="0.55000000000000004">
      <c r="A5266" s="289" t="s">
        <v>5548</v>
      </c>
      <c r="B5266" s="290">
        <v>8631.7199999999993</v>
      </c>
      <c r="D5266" s="291" t="s">
        <v>11751</v>
      </c>
      <c r="E5266" s="292">
        <v>8631.7199999999993</v>
      </c>
    </row>
    <row r="5267" spans="1:5" ht="14.4" x14ac:dyDescent="0.55000000000000004">
      <c r="A5267" s="289" t="s">
        <v>5549</v>
      </c>
      <c r="B5267" s="290">
        <v>256140</v>
      </c>
      <c r="D5267" s="291" t="s">
        <v>11752</v>
      </c>
      <c r="E5267" s="292">
        <v>256140</v>
      </c>
    </row>
    <row r="5268" spans="1:5" ht="14.4" x14ac:dyDescent="0.55000000000000004">
      <c r="A5268" s="289" t="s">
        <v>5550</v>
      </c>
      <c r="B5268" s="290">
        <v>97964</v>
      </c>
      <c r="D5268" s="291" t="s">
        <v>11753</v>
      </c>
      <c r="E5268" s="292">
        <v>97964</v>
      </c>
    </row>
    <row r="5269" spans="1:5" ht="14.4" x14ac:dyDescent="0.55000000000000004">
      <c r="A5269" s="289" t="s">
        <v>5551</v>
      </c>
      <c r="B5269" s="290">
        <v>216900</v>
      </c>
      <c r="D5269" s="291" t="s">
        <v>11754</v>
      </c>
      <c r="E5269" s="292">
        <v>216900</v>
      </c>
    </row>
    <row r="5270" spans="1:5" ht="14.4" x14ac:dyDescent="0.55000000000000004">
      <c r="A5270" s="289" t="s">
        <v>5552</v>
      </c>
      <c r="B5270" s="290">
        <v>284940</v>
      </c>
      <c r="D5270" s="291" t="s">
        <v>11755</v>
      </c>
      <c r="E5270" s="292">
        <v>284940</v>
      </c>
    </row>
    <row r="5271" spans="1:5" ht="14.4" x14ac:dyDescent="0.55000000000000004">
      <c r="A5271" s="289" t="s">
        <v>5553</v>
      </c>
      <c r="B5271" s="290">
        <v>53319</v>
      </c>
      <c r="D5271" s="291" t="s">
        <v>11756</v>
      </c>
      <c r="E5271" s="292">
        <v>53319</v>
      </c>
    </row>
    <row r="5272" spans="1:5" ht="14.4" x14ac:dyDescent="0.55000000000000004">
      <c r="A5272" s="289" t="s">
        <v>5554</v>
      </c>
      <c r="B5272" s="290">
        <v>35534.78</v>
      </c>
      <c r="D5272" s="291" t="s">
        <v>11757</v>
      </c>
      <c r="E5272" s="292">
        <v>35534.78</v>
      </c>
    </row>
    <row r="5273" spans="1:5" ht="14.4" x14ac:dyDescent="0.55000000000000004">
      <c r="A5273" s="289" t="s">
        <v>5555</v>
      </c>
      <c r="B5273" s="290">
        <v>92755</v>
      </c>
      <c r="D5273" s="291" t="s">
        <v>11758</v>
      </c>
      <c r="E5273" s="292">
        <v>92755</v>
      </c>
    </row>
    <row r="5274" spans="1:5" ht="14.4" x14ac:dyDescent="0.55000000000000004">
      <c r="A5274" s="289" t="s">
        <v>5556</v>
      </c>
      <c r="B5274" s="290">
        <v>44100</v>
      </c>
      <c r="D5274" s="291" t="s">
        <v>11759</v>
      </c>
      <c r="E5274" s="292">
        <v>44100</v>
      </c>
    </row>
    <row r="5275" spans="1:5" ht="14.4" x14ac:dyDescent="0.55000000000000004">
      <c r="A5275" s="289" t="s">
        <v>5557</v>
      </c>
      <c r="B5275" s="290">
        <v>69164.66</v>
      </c>
      <c r="D5275" s="291" t="s">
        <v>11760</v>
      </c>
      <c r="E5275" s="292">
        <v>69164.66</v>
      </c>
    </row>
    <row r="5276" spans="1:5" ht="14.4" x14ac:dyDescent="0.55000000000000004">
      <c r="A5276" s="289" t="s">
        <v>5558</v>
      </c>
      <c r="B5276" s="290">
        <v>84960</v>
      </c>
      <c r="D5276" s="291" t="s">
        <v>11761</v>
      </c>
      <c r="E5276" s="292">
        <v>84960</v>
      </c>
    </row>
    <row r="5277" spans="1:5" ht="14.4" x14ac:dyDescent="0.55000000000000004">
      <c r="A5277" s="289" t="s">
        <v>5559</v>
      </c>
      <c r="B5277" s="290">
        <v>25920</v>
      </c>
      <c r="D5277" s="291" t="s">
        <v>11762</v>
      </c>
      <c r="E5277" s="292">
        <v>25920</v>
      </c>
    </row>
    <row r="5278" spans="1:5" ht="14.4" x14ac:dyDescent="0.55000000000000004">
      <c r="A5278" s="289" t="s">
        <v>5560</v>
      </c>
      <c r="B5278" s="290">
        <v>40500</v>
      </c>
      <c r="D5278" s="291" t="s">
        <v>11763</v>
      </c>
      <c r="E5278" s="292">
        <v>40500</v>
      </c>
    </row>
    <row r="5279" spans="1:5" ht="14.4" x14ac:dyDescent="0.55000000000000004">
      <c r="A5279" s="289" t="s">
        <v>5561</v>
      </c>
      <c r="B5279" s="290">
        <v>127080</v>
      </c>
      <c r="D5279" s="291" t="s">
        <v>11764</v>
      </c>
      <c r="E5279" s="292">
        <v>127080</v>
      </c>
    </row>
    <row r="5280" spans="1:5" ht="14.4" x14ac:dyDescent="0.55000000000000004">
      <c r="A5280" s="289" t="s">
        <v>5562</v>
      </c>
      <c r="B5280" s="290">
        <v>147600</v>
      </c>
      <c r="D5280" s="291" t="s">
        <v>11765</v>
      </c>
      <c r="E5280" s="292">
        <v>147600</v>
      </c>
    </row>
    <row r="5281" spans="1:5" ht="14.4" x14ac:dyDescent="0.55000000000000004">
      <c r="A5281" s="289" t="s">
        <v>5563</v>
      </c>
      <c r="B5281" s="290">
        <v>67500</v>
      </c>
      <c r="D5281" s="291" t="s">
        <v>11766</v>
      </c>
      <c r="E5281" s="292">
        <v>67500</v>
      </c>
    </row>
    <row r="5282" spans="1:5" ht="14.4" x14ac:dyDescent="0.55000000000000004">
      <c r="A5282" s="289" t="s">
        <v>5564</v>
      </c>
      <c r="B5282" s="290">
        <v>29053</v>
      </c>
      <c r="D5282" s="291" t="s">
        <v>11767</v>
      </c>
      <c r="E5282" s="292">
        <v>29053</v>
      </c>
    </row>
    <row r="5283" spans="1:5" ht="14.4" x14ac:dyDescent="0.55000000000000004">
      <c r="A5283" s="289" t="s">
        <v>5565</v>
      </c>
      <c r="B5283" s="290">
        <v>132300</v>
      </c>
      <c r="D5283" s="291" t="s">
        <v>11768</v>
      </c>
      <c r="E5283" s="292">
        <v>132300</v>
      </c>
    </row>
    <row r="5284" spans="1:5" ht="14.4" x14ac:dyDescent="0.55000000000000004">
      <c r="A5284" s="289" t="s">
        <v>5566</v>
      </c>
      <c r="B5284" s="290">
        <v>39240</v>
      </c>
      <c r="D5284" s="291" t="s">
        <v>11769</v>
      </c>
      <c r="E5284" s="292">
        <v>39240</v>
      </c>
    </row>
    <row r="5285" spans="1:5" ht="14.4" x14ac:dyDescent="0.55000000000000004">
      <c r="A5285" s="289" t="s">
        <v>5567</v>
      </c>
      <c r="B5285" s="290">
        <v>102060</v>
      </c>
      <c r="D5285" s="291" t="s">
        <v>11770</v>
      </c>
      <c r="E5285" s="292">
        <v>102060</v>
      </c>
    </row>
    <row r="5286" spans="1:5" ht="14.4" x14ac:dyDescent="0.55000000000000004">
      <c r="A5286" s="289" t="s">
        <v>5568</v>
      </c>
      <c r="B5286" s="290">
        <v>148140</v>
      </c>
      <c r="D5286" s="291" t="s">
        <v>11771</v>
      </c>
      <c r="E5286" s="292">
        <v>148140</v>
      </c>
    </row>
    <row r="5287" spans="1:5" ht="14.4" x14ac:dyDescent="0.55000000000000004">
      <c r="A5287" s="289" t="s">
        <v>5569</v>
      </c>
      <c r="B5287" s="290">
        <v>144750.97</v>
      </c>
      <c r="D5287" s="291" t="s">
        <v>11772</v>
      </c>
      <c r="E5287" s="292">
        <v>144750.97</v>
      </c>
    </row>
    <row r="5288" spans="1:5" ht="14.4" x14ac:dyDescent="0.55000000000000004">
      <c r="A5288" s="289" t="s">
        <v>5570</v>
      </c>
      <c r="B5288" s="290">
        <v>357474.61</v>
      </c>
      <c r="D5288" s="291" t="s">
        <v>11773</v>
      </c>
      <c r="E5288" s="292">
        <v>357474.61</v>
      </c>
    </row>
    <row r="5289" spans="1:5" ht="14.4" x14ac:dyDescent="0.55000000000000004">
      <c r="A5289" s="289" t="s">
        <v>5571</v>
      </c>
      <c r="B5289" s="290">
        <v>101700</v>
      </c>
      <c r="D5289" s="291" t="s">
        <v>11774</v>
      </c>
      <c r="E5289" s="292">
        <v>101700</v>
      </c>
    </row>
    <row r="5290" spans="1:5" ht="14.4" x14ac:dyDescent="0.55000000000000004">
      <c r="A5290" s="289" t="s">
        <v>5572</v>
      </c>
      <c r="B5290" s="290">
        <v>55837</v>
      </c>
      <c r="D5290" s="291" t="s">
        <v>11775</v>
      </c>
      <c r="E5290" s="292">
        <v>55837</v>
      </c>
    </row>
    <row r="5291" spans="1:5" ht="14.4" x14ac:dyDescent="0.55000000000000004">
      <c r="A5291" s="289" t="s">
        <v>5573</v>
      </c>
      <c r="B5291" s="290">
        <v>73440</v>
      </c>
      <c r="D5291" s="291" t="s">
        <v>11776</v>
      </c>
      <c r="E5291" s="292">
        <v>73440</v>
      </c>
    </row>
    <row r="5292" spans="1:5" ht="14.4" x14ac:dyDescent="0.55000000000000004">
      <c r="A5292" s="289" t="s">
        <v>5574</v>
      </c>
      <c r="B5292" s="290">
        <v>110880</v>
      </c>
      <c r="D5292" s="291" t="s">
        <v>11777</v>
      </c>
      <c r="E5292" s="292">
        <v>110880</v>
      </c>
    </row>
    <row r="5293" spans="1:5" ht="14.4" x14ac:dyDescent="0.55000000000000004">
      <c r="A5293" s="289" t="s">
        <v>5575</v>
      </c>
      <c r="B5293" s="290">
        <v>299700</v>
      </c>
      <c r="D5293" s="291" t="s">
        <v>11778</v>
      </c>
      <c r="E5293" s="292">
        <v>299700</v>
      </c>
    </row>
    <row r="5294" spans="1:5" ht="14.4" x14ac:dyDescent="0.55000000000000004">
      <c r="A5294" s="289" t="s">
        <v>5576</v>
      </c>
      <c r="B5294" s="290">
        <v>119227</v>
      </c>
      <c r="D5294" s="291" t="s">
        <v>11779</v>
      </c>
      <c r="E5294" s="292">
        <v>119227</v>
      </c>
    </row>
    <row r="5295" spans="1:5" ht="14.4" x14ac:dyDescent="0.55000000000000004">
      <c r="A5295" s="289" t="s">
        <v>65373</v>
      </c>
      <c r="B5295" s="290">
        <v>0</v>
      </c>
      <c r="D5295" s="291" t="s">
        <v>66063</v>
      </c>
      <c r="E5295" s="292">
        <v>0</v>
      </c>
    </row>
    <row r="5296" spans="1:5" ht="14.4" x14ac:dyDescent="0.55000000000000004">
      <c r="A5296" s="289" t="s">
        <v>5577</v>
      </c>
      <c r="B5296" s="290">
        <v>25920</v>
      </c>
      <c r="D5296" s="291" t="s">
        <v>11780</v>
      </c>
      <c r="E5296" s="292">
        <v>25920</v>
      </c>
    </row>
    <row r="5297" spans="1:5" ht="14.4" x14ac:dyDescent="0.55000000000000004">
      <c r="A5297" s="289" t="s">
        <v>5578</v>
      </c>
      <c r="B5297" s="290">
        <v>156600</v>
      </c>
      <c r="D5297" s="291" t="s">
        <v>11781</v>
      </c>
      <c r="E5297" s="292">
        <v>156600</v>
      </c>
    </row>
    <row r="5298" spans="1:5" ht="14.4" x14ac:dyDescent="0.55000000000000004">
      <c r="A5298" s="289" t="s">
        <v>5579</v>
      </c>
      <c r="B5298" s="290">
        <v>50263.360000000001</v>
      </c>
      <c r="D5298" s="291" t="s">
        <v>11782</v>
      </c>
      <c r="E5298" s="292">
        <v>50263.360000000001</v>
      </c>
    </row>
    <row r="5299" spans="1:5" ht="14.4" x14ac:dyDescent="0.55000000000000004">
      <c r="A5299" s="289" t="s">
        <v>5580</v>
      </c>
      <c r="B5299" s="290">
        <v>100800</v>
      </c>
      <c r="D5299" s="291" t="s">
        <v>11783</v>
      </c>
      <c r="E5299" s="292">
        <v>100800</v>
      </c>
    </row>
    <row r="5300" spans="1:5" ht="14.4" x14ac:dyDescent="0.55000000000000004">
      <c r="A5300" s="289" t="s">
        <v>5581</v>
      </c>
      <c r="B5300" s="290">
        <v>109136</v>
      </c>
      <c r="D5300" s="291" t="s">
        <v>11784</v>
      </c>
      <c r="E5300" s="292">
        <v>109136</v>
      </c>
    </row>
    <row r="5301" spans="1:5" ht="14.4" x14ac:dyDescent="0.55000000000000004">
      <c r="A5301" s="289" t="s">
        <v>5582</v>
      </c>
      <c r="B5301" s="290">
        <v>67320</v>
      </c>
      <c r="D5301" s="291" t="s">
        <v>11785</v>
      </c>
      <c r="E5301" s="292">
        <v>67320</v>
      </c>
    </row>
    <row r="5302" spans="1:5" ht="14.4" x14ac:dyDescent="0.55000000000000004">
      <c r="A5302" s="289" t="s">
        <v>5583</v>
      </c>
      <c r="B5302" s="290">
        <v>95876.51</v>
      </c>
      <c r="D5302" s="291" t="s">
        <v>11786</v>
      </c>
      <c r="E5302" s="292">
        <v>95876.51</v>
      </c>
    </row>
    <row r="5303" spans="1:5" ht="14.4" x14ac:dyDescent="0.55000000000000004">
      <c r="A5303" s="289" t="s">
        <v>5584</v>
      </c>
      <c r="B5303" s="290">
        <v>77242.38</v>
      </c>
      <c r="D5303" s="291" t="s">
        <v>11787</v>
      </c>
      <c r="E5303" s="292">
        <v>77242.38</v>
      </c>
    </row>
    <row r="5304" spans="1:5" ht="14.4" x14ac:dyDescent="0.55000000000000004">
      <c r="A5304" s="289" t="s">
        <v>5585</v>
      </c>
      <c r="B5304" s="290">
        <v>133200</v>
      </c>
      <c r="D5304" s="291" t="s">
        <v>11788</v>
      </c>
      <c r="E5304" s="292">
        <v>133200</v>
      </c>
    </row>
    <row r="5305" spans="1:5" ht="14.4" x14ac:dyDescent="0.55000000000000004">
      <c r="A5305" s="289" t="s">
        <v>5586</v>
      </c>
      <c r="B5305" s="290">
        <v>137880</v>
      </c>
      <c r="D5305" s="291" t="s">
        <v>11789</v>
      </c>
      <c r="E5305" s="292">
        <v>137880</v>
      </c>
    </row>
    <row r="5306" spans="1:5" ht="14.4" x14ac:dyDescent="0.55000000000000004">
      <c r="A5306" s="289" t="s">
        <v>5587</v>
      </c>
      <c r="B5306" s="290">
        <v>148859.99</v>
      </c>
      <c r="D5306" s="291" t="s">
        <v>11790</v>
      </c>
      <c r="E5306" s="292">
        <v>148859.99</v>
      </c>
    </row>
    <row r="5307" spans="1:5" ht="14.4" x14ac:dyDescent="0.55000000000000004">
      <c r="A5307" s="289" t="s">
        <v>5588</v>
      </c>
      <c r="B5307" s="290">
        <v>66477</v>
      </c>
      <c r="D5307" s="291" t="s">
        <v>11791</v>
      </c>
      <c r="E5307" s="292">
        <v>66477</v>
      </c>
    </row>
    <row r="5308" spans="1:5" ht="14.4" x14ac:dyDescent="0.55000000000000004">
      <c r="A5308" s="289" t="s">
        <v>5589</v>
      </c>
      <c r="B5308" s="290">
        <v>32435</v>
      </c>
      <c r="D5308" s="291" t="s">
        <v>11792</v>
      </c>
      <c r="E5308" s="292">
        <v>32435</v>
      </c>
    </row>
    <row r="5309" spans="1:5" ht="14.4" x14ac:dyDescent="0.55000000000000004">
      <c r="A5309" s="289" t="s">
        <v>5590</v>
      </c>
      <c r="B5309" s="290">
        <v>12880</v>
      </c>
      <c r="D5309" s="291" t="s">
        <v>11793</v>
      </c>
      <c r="E5309" s="292">
        <v>12880</v>
      </c>
    </row>
    <row r="5310" spans="1:5" ht="14.4" x14ac:dyDescent="0.55000000000000004">
      <c r="A5310" s="289" t="s">
        <v>12415</v>
      </c>
      <c r="B5310" s="290">
        <v>15882</v>
      </c>
      <c r="D5310" s="291" t="s">
        <v>12636</v>
      </c>
      <c r="E5310" s="292">
        <v>15882</v>
      </c>
    </row>
    <row r="5311" spans="1:5" ht="14.4" x14ac:dyDescent="0.55000000000000004">
      <c r="A5311" s="289" t="s">
        <v>65374</v>
      </c>
      <c r="B5311" s="290">
        <v>8054.44</v>
      </c>
      <c r="D5311" s="291" t="s">
        <v>12637</v>
      </c>
      <c r="E5311" s="292">
        <v>8054.44</v>
      </c>
    </row>
    <row r="5312" spans="1:5" ht="14.4" x14ac:dyDescent="0.55000000000000004">
      <c r="A5312" s="289" t="s">
        <v>65375</v>
      </c>
      <c r="B5312" s="290">
        <v>59223</v>
      </c>
      <c r="D5312" s="291" t="s">
        <v>12533</v>
      </c>
      <c r="E5312" s="292">
        <v>59223</v>
      </c>
    </row>
    <row r="5313" spans="1:5" ht="14.4" x14ac:dyDescent="0.55000000000000004">
      <c r="A5313" s="289" t="s">
        <v>12416</v>
      </c>
      <c r="B5313" s="290">
        <v>4184</v>
      </c>
      <c r="D5313" s="291" t="s">
        <v>12638</v>
      </c>
      <c r="E5313" s="292">
        <v>4184</v>
      </c>
    </row>
    <row r="5314" spans="1:5" ht="14.4" x14ac:dyDescent="0.55000000000000004">
      <c r="A5314" s="289" t="s">
        <v>12417</v>
      </c>
      <c r="B5314" s="290">
        <v>2159</v>
      </c>
      <c r="D5314" s="291" t="s">
        <v>12639</v>
      </c>
      <c r="E5314" s="292">
        <v>2159</v>
      </c>
    </row>
    <row r="5315" spans="1:5" ht="14.4" x14ac:dyDescent="0.55000000000000004">
      <c r="A5315" s="289" t="s">
        <v>12321</v>
      </c>
      <c r="B5315" s="290">
        <v>30913.97</v>
      </c>
      <c r="D5315" s="291" t="s">
        <v>12534</v>
      </c>
      <c r="E5315" s="292">
        <v>30913.97</v>
      </c>
    </row>
    <row r="5316" spans="1:5" ht="14.4" x14ac:dyDescent="0.55000000000000004">
      <c r="A5316" s="289" t="s">
        <v>12322</v>
      </c>
      <c r="B5316" s="290">
        <v>20161</v>
      </c>
      <c r="D5316" s="291" t="s">
        <v>12535</v>
      </c>
      <c r="E5316" s="292">
        <v>20161</v>
      </c>
    </row>
    <row r="5317" spans="1:5" ht="14.4" x14ac:dyDescent="0.55000000000000004">
      <c r="A5317" s="289" t="s">
        <v>12323</v>
      </c>
      <c r="B5317" s="290">
        <v>18817</v>
      </c>
      <c r="D5317" s="291" t="s">
        <v>12536</v>
      </c>
      <c r="E5317" s="292">
        <v>18817</v>
      </c>
    </row>
    <row r="5318" spans="1:5" ht="14.4" x14ac:dyDescent="0.55000000000000004">
      <c r="A5318" s="289" t="s">
        <v>65376</v>
      </c>
      <c r="B5318" s="290">
        <v>12000</v>
      </c>
      <c r="D5318" s="291" t="s">
        <v>12537</v>
      </c>
      <c r="E5318" s="292">
        <v>12000</v>
      </c>
    </row>
    <row r="5319" spans="1:5" ht="14.4" x14ac:dyDescent="0.55000000000000004">
      <c r="A5319" s="289" t="s">
        <v>12324</v>
      </c>
      <c r="B5319" s="290">
        <v>40323</v>
      </c>
      <c r="D5319" s="291" t="s">
        <v>12538</v>
      </c>
      <c r="E5319" s="292">
        <v>40323</v>
      </c>
    </row>
    <row r="5320" spans="1:5" ht="14.4" x14ac:dyDescent="0.55000000000000004">
      <c r="A5320" s="289" t="s">
        <v>12418</v>
      </c>
      <c r="B5320" s="290">
        <v>720</v>
      </c>
      <c r="D5320" s="291" t="s">
        <v>12640</v>
      </c>
      <c r="E5320" s="292">
        <v>720</v>
      </c>
    </row>
    <row r="5321" spans="1:5" ht="14.4" x14ac:dyDescent="0.55000000000000004">
      <c r="A5321" s="289" t="s">
        <v>12325</v>
      </c>
      <c r="B5321" s="290">
        <v>13441</v>
      </c>
      <c r="D5321" s="291" t="s">
        <v>12539</v>
      </c>
      <c r="E5321" s="292">
        <v>13441</v>
      </c>
    </row>
    <row r="5322" spans="1:5" ht="14.4" x14ac:dyDescent="0.55000000000000004">
      <c r="A5322" s="289" t="s">
        <v>65377</v>
      </c>
      <c r="B5322" s="290">
        <v>0</v>
      </c>
      <c r="D5322" s="291" t="s">
        <v>66064</v>
      </c>
      <c r="E5322" s="292">
        <v>0</v>
      </c>
    </row>
    <row r="5323" spans="1:5" ht="14.4" x14ac:dyDescent="0.55000000000000004">
      <c r="A5323" s="289" t="s">
        <v>12326</v>
      </c>
      <c r="B5323" s="290">
        <v>8775</v>
      </c>
      <c r="D5323" s="291" t="s">
        <v>12540</v>
      </c>
      <c r="E5323" s="292">
        <v>8775</v>
      </c>
    </row>
    <row r="5324" spans="1:5" ht="14.4" x14ac:dyDescent="0.55000000000000004">
      <c r="A5324" s="289" t="s">
        <v>12419</v>
      </c>
      <c r="B5324" s="290">
        <v>4057</v>
      </c>
      <c r="D5324" s="291" t="s">
        <v>12641</v>
      </c>
      <c r="E5324" s="292">
        <v>4057</v>
      </c>
    </row>
    <row r="5325" spans="1:5" ht="14.4" x14ac:dyDescent="0.55000000000000004">
      <c r="A5325" s="289" t="s">
        <v>12327</v>
      </c>
      <c r="B5325" s="290">
        <v>81989</v>
      </c>
      <c r="D5325" s="291" t="s">
        <v>12541</v>
      </c>
      <c r="E5325" s="292">
        <v>81989</v>
      </c>
    </row>
    <row r="5326" spans="1:5" ht="14.4" x14ac:dyDescent="0.55000000000000004">
      <c r="A5326" s="289" t="s">
        <v>12420</v>
      </c>
      <c r="B5326" s="290">
        <v>6631</v>
      </c>
      <c r="D5326" s="291" t="s">
        <v>12642</v>
      </c>
      <c r="E5326" s="292">
        <v>6631</v>
      </c>
    </row>
    <row r="5327" spans="1:5" ht="14.4" x14ac:dyDescent="0.55000000000000004">
      <c r="A5327" s="289" t="s">
        <v>12421</v>
      </c>
      <c r="B5327" s="290">
        <v>3079</v>
      </c>
      <c r="D5327" s="291" t="s">
        <v>12643</v>
      </c>
      <c r="E5327" s="292">
        <v>3079</v>
      </c>
    </row>
    <row r="5328" spans="1:5" ht="14.4" x14ac:dyDescent="0.55000000000000004">
      <c r="A5328" s="289" t="s">
        <v>12328</v>
      </c>
      <c r="B5328" s="290">
        <v>124967.45</v>
      </c>
      <c r="D5328" s="291" t="s">
        <v>12542</v>
      </c>
      <c r="E5328" s="292">
        <v>124967.45</v>
      </c>
    </row>
    <row r="5329" spans="1:5" ht="14.4" x14ac:dyDescent="0.55000000000000004">
      <c r="A5329" s="289" t="s">
        <v>12329</v>
      </c>
      <c r="B5329" s="290">
        <v>28226</v>
      </c>
      <c r="D5329" s="291" t="s">
        <v>12543</v>
      </c>
      <c r="E5329" s="292">
        <v>28226</v>
      </c>
    </row>
    <row r="5330" spans="1:5" ht="14.4" x14ac:dyDescent="0.55000000000000004">
      <c r="A5330" s="289" t="s">
        <v>12422</v>
      </c>
      <c r="B5330" s="290">
        <v>2894</v>
      </c>
      <c r="D5330" s="291" t="s">
        <v>12644</v>
      </c>
      <c r="E5330" s="292">
        <v>2894</v>
      </c>
    </row>
    <row r="5331" spans="1:5" ht="14.4" x14ac:dyDescent="0.55000000000000004">
      <c r="A5331" s="289" t="s">
        <v>12423</v>
      </c>
      <c r="B5331" s="290">
        <v>2651</v>
      </c>
      <c r="D5331" s="291" t="s">
        <v>12645</v>
      </c>
      <c r="E5331" s="292">
        <v>2651</v>
      </c>
    </row>
    <row r="5332" spans="1:5" ht="14.4" x14ac:dyDescent="0.55000000000000004">
      <c r="A5332" s="289" t="s">
        <v>12424</v>
      </c>
      <c r="B5332" s="290">
        <v>6300</v>
      </c>
      <c r="D5332" s="291" t="s">
        <v>12646</v>
      </c>
      <c r="E5332" s="292">
        <v>6300</v>
      </c>
    </row>
    <row r="5333" spans="1:5" ht="14.4" x14ac:dyDescent="0.55000000000000004">
      <c r="A5333" s="289" t="s">
        <v>65378</v>
      </c>
      <c r="B5333" s="290">
        <v>366.69</v>
      </c>
      <c r="D5333" s="291" t="s">
        <v>12647</v>
      </c>
      <c r="E5333" s="292">
        <v>366.69</v>
      </c>
    </row>
    <row r="5334" spans="1:5" ht="14.4" x14ac:dyDescent="0.55000000000000004">
      <c r="A5334" s="289" t="s">
        <v>12425</v>
      </c>
      <c r="B5334" s="290">
        <v>1278</v>
      </c>
      <c r="D5334" s="291" t="s">
        <v>12648</v>
      </c>
      <c r="E5334" s="292">
        <v>1278</v>
      </c>
    </row>
    <row r="5335" spans="1:5" ht="14.4" x14ac:dyDescent="0.55000000000000004">
      <c r="A5335" s="289" t="s">
        <v>12330</v>
      </c>
      <c r="B5335" s="290">
        <v>76613</v>
      </c>
      <c r="D5335" s="291" t="s">
        <v>12544</v>
      </c>
      <c r="E5335" s="292">
        <v>76613</v>
      </c>
    </row>
    <row r="5336" spans="1:5" ht="14.4" x14ac:dyDescent="0.55000000000000004">
      <c r="A5336" s="289" t="s">
        <v>12426</v>
      </c>
      <c r="B5336" s="290">
        <v>2453</v>
      </c>
      <c r="D5336" s="291" t="s">
        <v>12649</v>
      </c>
      <c r="E5336" s="292">
        <v>2453</v>
      </c>
    </row>
    <row r="5337" spans="1:5" ht="14.4" x14ac:dyDescent="0.55000000000000004">
      <c r="A5337" s="289" t="s">
        <v>12331</v>
      </c>
      <c r="B5337" s="290">
        <v>220430</v>
      </c>
      <c r="D5337" s="291" t="s">
        <v>12545</v>
      </c>
      <c r="E5337" s="292">
        <v>220430</v>
      </c>
    </row>
    <row r="5338" spans="1:5" ht="14.4" x14ac:dyDescent="0.55000000000000004">
      <c r="A5338" s="289" t="s">
        <v>12332</v>
      </c>
      <c r="B5338" s="290">
        <v>34946</v>
      </c>
      <c r="D5338" s="291" t="s">
        <v>12546</v>
      </c>
      <c r="E5338" s="292">
        <v>34946</v>
      </c>
    </row>
    <row r="5339" spans="1:5" ht="14.4" x14ac:dyDescent="0.55000000000000004">
      <c r="A5339" s="289" t="s">
        <v>12427</v>
      </c>
      <c r="B5339" s="290">
        <v>5596</v>
      </c>
      <c r="D5339" s="291" t="s">
        <v>12650</v>
      </c>
      <c r="E5339" s="292">
        <v>5596</v>
      </c>
    </row>
    <row r="5340" spans="1:5" ht="14.4" x14ac:dyDescent="0.55000000000000004">
      <c r="A5340" s="289" t="s">
        <v>12428</v>
      </c>
      <c r="B5340" s="290">
        <v>5751</v>
      </c>
      <c r="D5340" s="291" t="s">
        <v>12651</v>
      </c>
      <c r="E5340" s="292">
        <v>5751</v>
      </c>
    </row>
    <row r="5341" spans="1:5" ht="14.4" x14ac:dyDescent="0.55000000000000004">
      <c r="A5341" s="289" t="s">
        <v>12429</v>
      </c>
      <c r="B5341" s="290">
        <v>2560</v>
      </c>
      <c r="D5341" s="291" t="s">
        <v>12652</v>
      </c>
      <c r="E5341" s="292">
        <v>2560</v>
      </c>
    </row>
    <row r="5342" spans="1:5" ht="14.4" x14ac:dyDescent="0.55000000000000004">
      <c r="A5342" s="289" t="s">
        <v>65379</v>
      </c>
      <c r="B5342" s="290">
        <v>52.5</v>
      </c>
      <c r="D5342" s="291" t="s">
        <v>12653</v>
      </c>
      <c r="E5342" s="292">
        <v>52.5</v>
      </c>
    </row>
    <row r="5343" spans="1:5" ht="14.4" x14ac:dyDescent="0.55000000000000004">
      <c r="A5343" s="289" t="s">
        <v>12333</v>
      </c>
      <c r="B5343" s="290">
        <v>72581</v>
      </c>
      <c r="D5343" s="291" t="s">
        <v>12547</v>
      </c>
      <c r="E5343" s="292">
        <v>72581</v>
      </c>
    </row>
    <row r="5344" spans="1:5" ht="14.4" x14ac:dyDescent="0.55000000000000004">
      <c r="A5344" s="289" t="s">
        <v>12334</v>
      </c>
      <c r="B5344" s="290">
        <v>52419</v>
      </c>
      <c r="D5344" s="291" t="s">
        <v>12548</v>
      </c>
      <c r="E5344" s="292">
        <v>52419</v>
      </c>
    </row>
    <row r="5345" spans="1:5" ht="14.4" x14ac:dyDescent="0.55000000000000004">
      <c r="A5345" s="289" t="s">
        <v>12430</v>
      </c>
      <c r="B5345" s="290">
        <v>1533</v>
      </c>
      <c r="D5345" s="291" t="s">
        <v>12654</v>
      </c>
      <c r="E5345" s="292">
        <v>1533</v>
      </c>
    </row>
    <row r="5346" spans="1:5" ht="14.4" x14ac:dyDescent="0.55000000000000004">
      <c r="A5346" s="289" t="s">
        <v>12335</v>
      </c>
      <c r="B5346" s="290">
        <v>14785</v>
      </c>
      <c r="D5346" s="291" t="s">
        <v>12549</v>
      </c>
      <c r="E5346" s="292">
        <v>14785</v>
      </c>
    </row>
    <row r="5347" spans="1:5" ht="14.4" x14ac:dyDescent="0.55000000000000004">
      <c r="A5347" s="289" t="s">
        <v>65380</v>
      </c>
      <c r="B5347" s="290">
        <v>100806</v>
      </c>
      <c r="D5347" s="291" t="s">
        <v>12550</v>
      </c>
      <c r="E5347" s="292">
        <v>100806</v>
      </c>
    </row>
    <row r="5348" spans="1:5" ht="14.4" x14ac:dyDescent="0.55000000000000004">
      <c r="A5348" s="289" t="s">
        <v>12336</v>
      </c>
      <c r="B5348" s="290">
        <v>26882</v>
      </c>
      <c r="D5348" s="291" t="s">
        <v>12551</v>
      </c>
      <c r="E5348" s="292">
        <v>26882</v>
      </c>
    </row>
    <row r="5349" spans="1:5" ht="14.4" x14ac:dyDescent="0.55000000000000004">
      <c r="A5349" s="289" t="s">
        <v>12337</v>
      </c>
      <c r="B5349" s="290">
        <v>18817</v>
      </c>
      <c r="D5349" s="291" t="s">
        <v>12552</v>
      </c>
      <c r="E5349" s="292">
        <v>18817</v>
      </c>
    </row>
    <row r="5350" spans="1:5" ht="14.4" x14ac:dyDescent="0.55000000000000004">
      <c r="A5350" s="289" t="s">
        <v>12338</v>
      </c>
      <c r="B5350" s="290">
        <v>57796</v>
      </c>
      <c r="D5350" s="291" t="s">
        <v>12553</v>
      </c>
      <c r="E5350" s="292">
        <v>57796</v>
      </c>
    </row>
    <row r="5351" spans="1:5" ht="14.4" x14ac:dyDescent="0.55000000000000004">
      <c r="A5351" s="289" t="s">
        <v>65381</v>
      </c>
      <c r="B5351" s="290">
        <v>0</v>
      </c>
      <c r="D5351" s="291" t="s">
        <v>66065</v>
      </c>
      <c r="E5351" s="292">
        <v>0</v>
      </c>
    </row>
    <row r="5352" spans="1:5" ht="14.4" x14ac:dyDescent="0.55000000000000004">
      <c r="A5352" s="289" t="s">
        <v>12431</v>
      </c>
      <c r="B5352" s="290">
        <v>3284</v>
      </c>
      <c r="D5352" s="291" t="s">
        <v>12655</v>
      </c>
      <c r="E5352" s="292">
        <v>3284</v>
      </c>
    </row>
    <row r="5353" spans="1:5" ht="14.4" x14ac:dyDescent="0.55000000000000004">
      <c r="A5353" s="289" t="s">
        <v>12432</v>
      </c>
      <c r="B5353" s="290">
        <v>1770</v>
      </c>
      <c r="D5353" s="291" t="s">
        <v>12656</v>
      </c>
      <c r="E5353" s="292">
        <v>1770</v>
      </c>
    </row>
    <row r="5354" spans="1:5" ht="14.4" x14ac:dyDescent="0.55000000000000004">
      <c r="A5354" s="289" t="s">
        <v>65382</v>
      </c>
      <c r="B5354" s="290">
        <v>0</v>
      </c>
      <c r="D5354" s="291" t="s">
        <v>66066</v>
      </c>
      <c r="E5354" s="292">
        <v>0</v>
      </c>
    </row>
    <row r="5355" spans="1:5" ht="14.4" x14ac:dyDescent="0.55000000000000004">
      <c r="A5355" s="289" t="s">
        <v>12433</v>
      </c>
      <c r="B5355" s="290">
        <v>1239</v>
      </c>
      <c r="D5355" s="291" t="s">
        <v>12657</v>
      </c>
      <c r="E5355" s="292">
        <v>1239</v>
      </c>
    </row>
    <row r="5356" spans="1:5" ht="14.4" x14ac:dyDescent="0.55000000000000004">
      <c r="A5356" s="289" t="s">
        <v>65383</v>
      </c>
      <c r="B5356" s="290">
        <v>12097</v>
      </c>
      <c r="D5356" s="291" t="s">
        <v>66067</v>
      </c>
      <c r="E5356" s="292">
        <v>12097</v>
      </c>
    </row>
    <row r="5357" spans="1:5" ht="14.4" x14ac:dyDescent="0.55000000000000004">
      <c r="A5357" s="289" t="s">
        <v>12339</v>
      </c>
      <c r="B5357" s="290">
        <v>90054</v>
      </c>
      <c r="D5357" s="291" t="s">
        <v>12554</v>
      </c>
      <c r="E5357" s="292">
        <v>90054</v>
      </c>
    </row>
    <row r="5358" spans="1:5" ht="14.4" x14ac:dyDescent="0.55000000000000004">
      <c r="A5358" s="289" t="s">
        <v>12434</v>
      </c>
      <c r="B5358" s="290">
        <v>7538</v>
      </c>
      <c r="D5358" s="291" t="s">
        <v>12658</v>
      </c>
      <c r="E5358" s="292">
        <v>7538</v>
      </c>
    </row>
    <row r="5359" spans="1:5" ht="14.4" x14ac:dyDescent="0.55000000000000004">
      <c r="A5359" s="289" t="s">
        <v>12340</v>
      </c>
      <c r="B5359" s="290">
        <v>34946</v>
      </c>
      <c r="D5359" s="291" t="s">
        <v>12555</v>
      </c>
      <c r="E5359" s="292">
        <v>34946</v>
      </c>
    </row>
    <row r="5360" spans="1:5" ht="14.4" x14ac:dyDescent="0.55000000000000004">
      <c r="A5360" s="289" t="s">
        <v>12341</v>
      </c>
      <c r="B5360" s="290">
        <v>14785</v>
      </c>
      <c r="D5360" s="291" t="s">
        <v>12556</v>
      </c>
      <c r="E5360" s="292">
        <v>14785</v>
      </c>
    </row>
    <row r="5361" spans="1:5" ht="14.4" x14ac:dyDescent="0.55000000000000004">
      <c r="A5361" s="289" t="s">
        <v>65384</v>
      </c>
      <c r="B5361" s="290">
        <v>0</v>
      </c>
      <c r="D5361" s="291" t="s">
        <v>66068</v>
      </c>
      <c r="E5361" s="292">
        <v>0</v>
      </c>
    </row>
    <row r="5362" spans="1:5" ht="14.4" x14ac:dyDescent="0.55000000000000004">
      <c r="A5362" s="289" t="s">
        <v>12435</v>
      </c>
      <c r="B5362" s="290">
        <v>1575</v>
      </c>
      <c r="D5362" s="291" t="s">
        <v>12659</v>
      </c>
      <c r="E5362" s="292">
        <v>1575</v>
      </c>
    </row>
    <row r="5363" spans="1:5" ht="14.4" x14ac:dyDescent="0.55000000000000004">
      <c r="A5363" s="289" t="s">
        <v>12342</v>
      </c>
      <c r="B5363" s="290">
        <v>84677</v>
      </c>
      <c r="D5363" s="291" t="s">
        <v>12557</v>
      </c>
      <c r="E5363" s="292">
        <v>84677</v>
      </c>
    </row>
    <row r="5364" spans="1:5" ht="14.4" x14ac:dyDescent="0.55000000000000004">
      <c r="A5364" s="289" t="s">
        <v>12343</v>
      </c>
      <c r="B5364" s="290">
        <v>321237</v>
      </c>
      <c r="D5364" s="291" t="s">
        <v>12558</v>
      </c>
      <c r="E5364" s="292">
        <v>321237</v>
      </c>
    </row>
    <row r="5365" spans="1:5" ht="14.4" x14ac:dyDescent="0.55000000000000004">
      <c r="A5365" s="289" t="s">
        <v>12436</v>
      </c>
      <c r="B5365" s="290">
        <v>5896</v>
      </c>
      <c r="D5365" s="291" t="s">
        <v>12660</v>
      </c>
      <c r="E5365" s="292">
        <v>5896</v>
      </c>
    </row>
    <row r="5366" spans="1:5" ht="14.4" x14ac:dyDescent="0.55000000000000004">
      <c r="A5366" s="289" t="s">
        <v>12437</v>
      </c>
      <c r="B5366" s="290">
        <v>262</v>
      </c>
      <c r="D5366" s="291" t="s">
        <v>12661</v>
      </c>
      <c r="E5366" s="292">
        <v>262</v>
      </c>
    </row>
    <row r="5367" spans="1:5" ht="14.4" x14ac:dyDescent="0.55000000000000004">
      <c r="A5367" s="289" t="s">
        <v>65385</v>
      </c>
      <c r="B5367" s="290">
        <v>33601</v>
      </c>
      <c r="D5367" s="291" t="s">
        <v>12559</v>
      </c>
      <c r="E5367" s="292">
        <v>33601</v>
      </c>
    </row>
    <row r="5368" spans="1:5" ht="14.4" x14ac:dyDescent="0.55000000000000004">
      <c r="A5368" s="289" t="s">
        <v>12344</v>
      </c>
      <c r="B5368" s="290">
        <v>119624</v>
      </c>
      <c r="D5368" s="291" t="s">
        <v>12560</v>
      </c>
      <c r="E5368" s="292">
        <v>119624</v>
      </c>
    </row>
    <row r="5369" spans="1:5" ht="14.4" x14ac:dyDescent="0.55000000000000004">
      <c r="A5369" s="289" t="s">
        <v>12345</v>
      </c>
      <c r="B5369" s="290">
        <v>20161</v>
      </c>
      <c r="D5369" s="291" t="s">
        <v>12561</v>
      </c>
      <c r="E5369" s="292">
        <v>20161</v>
      </c>
    </row>
    <row r="5370" spans="1:5" ht="14.4" x14ac:dyDescent="0.55000000000000004">
      <c r="A5370" s="289" t="s">
        <v>12346</v>
      </c>
      <c r="B5370" s="290">
        <v>14785</v>
      </c>
      <c r="D5370" s="291" t="s">
        <v>12562</v>
      </c>
      <c r="E5370" s="292">
        <v>14785</v>
      </c>
    </row>
    <row r="5371" spans="1:5" ht="14.4" x14ac:dyDescent="0.55000000000000004">
      <c r="A5371" s="289" t="s">
        <v>65386</v>
      </c>
      <c r="B5371" s="290">
        <v>0</v>
      </c>
      <c r="D5371" s="291" t="s">
        <v>66069</v>
      </c>
      <c r="E5371" s="292">
        <v>0</v>
      </c>
    </row>
    <row r="5372" spans="1:5" ht="14.4" x14ac:dyDescent="0.55000000000000004">
      <c r="A5372" s="289" t="s">
        <v>12438</v>
      </c>
      <c r="B5372" s="290">
        <v>3399</v>
      </c>
      <c r="D5372" s="291" t="s">
        <v>12662</v>
      </c>
      <c r="E5372" s="292">
        <v>3399</v>
      </c>
    </row>
    <row r="5373" spans="1:5" ht="14.4" x14ac:dyDescent="0.55000000000000004">
      <c r="A5373" s="289" t="s">
        <v>12347</v>
      </c>
      <c r="B5373" s="290">
        <v>38978</v>
      </c>
      <c r="D5373" s="291" t="s">
        <v>12563</v>
      </c>
      <c r="E5373" s="292">
        <v>38978</v>
      </c>
    </row>
    <row r="5374" spans="1:5" ht="14.4" x14ac:dyDescent="0.55000000000000004">
      <c r="A5374" s="289" t="s">
        <v>65387</v>
      </c>
      <c r="B5374" s="290">
        <v>61828</v>
      </c>
      <c r="D5374" s="291" t="s">
        <v>12564</v>
      </c>
      <c r="E5374" s="292">
        <v>61828</v>
      </c>
    </row>
    <row r="5375" spans="1:5" ht="14.4" x14ac:dyDescent="0.55000000000000004">
      <c r="A5375" s="289" t="s">
        <v>12348</v>
      </c>
      <c r="B5375" s="290">
        <v>211679.88</v>
      </c>
      <c r="D5375" s="291" t="s">
        <v>12565</v>
      </c>
      <c r="E5375" s="292">
        <v>211679.88</v>
      </c>
    </row>
    <row r="5376" spans="1:5" ht="14.4" x14ac:dyDescent="0.55000000000000004">
      <c r="A5376" s="289" t="s">
        <v>12439</v>
      </c>
      <c r="B5376" s="290">
        <v>4127</v>
      </c>
      <c r="D5376" s="291" t="s">
        <v>12663</v>
      </c>
      <c r="E5376" s="292">
        <v>4127</v>
      </c>
    </row>
    <row r="5377" spans="1:5" ht="14.4" x14ac:dyDescent="0.55000000000000004">
      <c r="A5377" s="289" t="s">
        <v>65388</v>
      </c>
      <c r="B5377" s="290">
        <v>0</v>
      </c>
      <c r="D5377" s="291" t="s">
        <v>66070</v>
      </c>
      <c r="E5377" s="292">
        <v>0</v>
      </c>
    </row>
    <row r="5378" spans="1:5" ht="14.4" x14ac:dyDescent="0.55000000000000004">
      <c r="A5378" s="289" t="s">
        <v>12440</v>
      </c>
      <c r="B5378" s="290">
        <v>1602</v>
      </c>
      <c r="D5378" s="291" t="s">
        <v>12664</v>
      </c>
      <c r="E5378" s="292">
        <v>1602</v>
      </c>
    </row>
    <row r="5379" spans="1:5" ht="14.4" x14ac:dyDescent="0.55000000000000004">
      <c r="A5379" s="289" t="s">
        <v>65389</v>
      </c>
      <c r="B5379" s="290">
        <v>0</v>
      </c>
      <c r="D5379" s="291" t="s">
        <v>66071</v>
      </c>
      <c r="E5379" s="292">
        <v>0</v>
      </c>
    </row>
    <row r="5380" spans="1:5" ht="14.4" x14ac:dyDescent="0.55000000000000004">
      <c r="A5380" s="289" t="s">
        <v>12441</v>
      </c>
      <c r="B5380" s="290">
        <v>8765</v>
      </c>
      <c r="D5380" s="291" t="s">
        <v>12665</v>
      </c>
      <c r="E5380" s="292">
        <v>8765</v>
      </c>
    </row>
    <row r="5381" spans="1:5" ht="14.4" x14ac:dyDescent="0.55000000000000004">
      <c r="A5381" s="289" t="s">
        <v>65390</v>
      </c>
      <c r="B5381" s="290">
        <v>1437</v>
      </c>
      <c r="D5381" s="291" t="s">
        <v>12666</v>
      </c>
      <c r="E5381" s="292">
        <v>1437</v>
      </c>
    </row>
    <row r="5382" spans="1:5" ht="14.4" x14ac:dyDescent="0.55000000000000004">
      <c r="A5382" s="289" t="s">
        <v>12442</v>
      </c>
      <c r="B5382" s="290">
        <v>3756</v>
      </c>
      <c r="D5382" s="291" t="s">
        <v>12667</v>
      </c>
      <c r="E5382" s="292">
        <v>3756</v>
      </c>
    </row>
    <row r="5383" spans="1:5" ht="14.4" x14ac:dyDescent="0.55000000000000004">
      <c r="A5383" s="289" t="s">
        <v>65391</v>
      </c>
      <c r="B5383" s="290">
        <v>2428</v>
      </c>
      <c r="D5383" s="291" t="s">
        <v>12668</v>
      </c>
      <c r="E5383" s="292">
        <v>2428</v>
      </c>
    </row>
    <row r="5384" spans="1:5" ht="14.4" x14ac:dyDescent="0.55000000000000004">
      <c r="A5384" s="289" t="s">
        <v>12443</v>
      </c>
      <c r="B5384" s="290">
        <v>2450</v>
      </c>
      <c r="D5384" s="291" t="s">
        <v>12669</v>
      </c>
      <c r="E5384" s="292">
        <v>2450</v>
      </c>
    </row>
    <row r="5385" spans="1:5" ht="14.4" x14ac:dyDescent="0.55000000000000004">
      <c r="A5385" s="289" t="s">
        <v>12444</v>
      </c>
      <c r="B5385" s="290">
        <v>1195</v>
      </c>
      <c r="D5385" s="291" t="s">
        <v>12670</v>
      </c>
      <c r="E5385" s="292">
        <v>1195</v>
      </c>
    </row>
    <row r="5386" spans="1:5" ht="14.4" x14ac:dyDescent="0.55000000000000004">
      <c r="A5386" s="289" t="s">
        <v>12349</v>
      </c>
      <c r="B5386" s="290">
        <v>32850</v>
      </c>
      <c r="D5386" s="291" t="s">
        <v>12566</v>
      </c>
      <c r="E5386" s="292">
        <v>32850</v>
      </c>
    </row>
    <row r="5387" spans="1:5" ht="14.4" x14ac:dyDescent="0.55000000000000004">
      <c r="A5387" s="289" t="s">
        <v>12445</v>
      </c>
      <c r="B5387" s="290">
        <v>6146</v>
      </c>
      <c r="D5387" s="291" t="s">
        <v>12671</v>
      </c>
      <c r="E5387" s="292">
        <v>6146</v>
      </c>
    </row>
    <row r="5388" spans="1:5" ht="14.4" x14ac:dyDescent="0.55000000000000004">
      <c r="A5388" s="289" t="s">
        <v>12350</v>
      </c>
      <c r="B5388" s="290">
        <v>282733.84999999998</v>
      </c>
      <c r="D5388" s="291" t="s">
        <v>12567</v>
      </c>
      <c r="E5388" s="292">
        <v>282733.84999999998</v>
      </c>
    </row>
    <row r="5389" spans="1:5" ht="14.4" x14ac:dyDescent="0.55000000000000004">
      <c r="A5389" s="289" t="s">
        <v>12446</v>
      </c>
      <c r="B5389" s="290">
        <v>4440</v>
      </c>
      <c r="D5389" s="291" t="s">
        <v>12672</v>
      </c>
      <c r="E5389" s="292">
        <v>4440</v>
      </c>
    </row>
    <row r="5390" spans="1:5" ht="14.4" x14ac:dyDescent="0.55000000000000004">
      <c r="A5390" s="289" t="s">
        <v>12447</v>
      </c>
      <c r="B5390" s="290">
        <v>2773</v>
      </c>
      <c r="D5390" s="291" t="s">
        <v>12673</v>
      </c>
      <c r="E5390" s="292">
        <v>2773</v>
      </c>
    </row>
    <row r="5391" spans="1:5" ht="14.4" x14ac:dyDescent="0.55000000000000004">
      <c r="A5391" s="289" t="s">
        <v>12448</v>
      </c>
      <c r="B5391" s="290">
        <v>3348</v>
      </c>
      <c r="D5391" s="291" t="s">
        <v>12674</v>
      </c>
      <c r="E5391" s="292">
        <v>3348</v>
      </c>
    </row>
    <row r="5392" spans="1:5" ht="14.4" x14ac:dyDescent="0.55000000000000004">
      <c r="A5392" s="289" t="s">
        <v>12449</v>
      </c>
      <c r="B5392" s="290">
        <v>6529</v>
      </c>
      <c r="D5392" s="291" t="s">
        <v>12675</v>
      </c>
      <c r="E5392" s="292">
        <v>6529</v>
      </c>
    </row>
    <row r="5393" spans="1:5" ht="14.4" x14ac:dyDescent="0.55000000000000004">
      <c r="A5393" s="289" t="s">
        <v>12531</v>
      </c>
      <c r="B5393" s="290">
        <v>937.33</v>
      </c>
      <c r="D5393" s="291" t="s">
        <v>12769</v>
      </c>
      <c r="E5393" s="292">
        <v>937.33</v>
      </c>
    </row>
    <row r="5394" spans="1:5" ht="14.4" x14ac:dyDescent="0.55000000000000004">
      <c r="A5394" s="289" t="s">
        <v>12351</v>
      </c>
      <c r="B5394" s="290">
        <v>52419</v>
      </c>
      <c r="D5394" s="291" t="s">
        <v>12568</v>
      </c>
      <c r="E5394" s="292">
        <v>52419</v>
      </c>
    </row>
    <row r="5395" spans="1:5" ht="14.4" x14ac:dyDescent="0.55000000000000004">
      <c r="A5395" s="289" t="s">
        <v>65392</v>
      </c>
      <c r="B5395" s="290">
        <v>0</v>
      </c>
      <c r="D5395" s="291" t="s">
        <v>66072</v>
      </c>
      <c r="E5395" s="292">
        <v>0</v>
      </c>
    </row>
    <row r="5396" spans="1:5" ht="14.4" x14ac:dyDescent="0.55000000000000004">
      <c r="A5396" s="289" t="s">
        <v>12352</v>
      </c>
      <c r="B5396" s="290">
        <v>197581</v>
      </c>
      <c r="D5396" s="291" t="s">
        <v>12569</v>
      </c>
      <c r="E5396" s="292">
        <v>197581</v>
      </c>
    </row>
    <row r="5397" spans="1:5" ht="14.4" x14ac:dyDescent="0.55000000000000004">
      <c r="A5397" s="289" t="s">
        <v>12450</v>
      </c>
      <c r="B5397" s="290">
        <v>11557</v>
      </c>
      <c r="D5397" s="291" t="s">
        <v>12676</v>
      </c>
      <c r="E5397" s="292">
        <v>11557</v>
      </c>
    </row>
    <row r="5398" spans="1:5" ht="14.4" x14ac:dyDescent="0.55000000000000004">
      <c r="A5398" s="289" t="s">
        <v>12451</v>
      </c>
      <c r="B5398" s="290">
        <v>10349</v>
      </c>
      <c r="D5398" s="291" t="s">
        <v>12677</v>
      </c>
      <c r="E5398" s="292">
        <v>10349</v>
      </c>
    </row>
    <row r="5399" spans="1:5" ht="14.4" x14ac:dyDescent="0.55000000000000004">
      <c r="A5399" s="289" t="s">
        <v>12452</v>
      </c>
      <c r="B5399" s="290">
        <v>1246</v>
      </c>
      <c r="D5399" s="291" t="s">
        <v>12678</v>
      </c>
      <c r="E5399" s="292">
        <v>1246</v>
      </c>
    </row>
    <row r="5400" spans="1:5" ht="14.4" x14ac:dyDescent="0.55000000000000004">
      <c r="A5400" s="289" t="s">
        <v>12453</v>
      </c>
      <c r="B5400" s="290">
        <v>2274</v>
      </c>
      <c r="D5400" s="291" t="s">
        <v>12679</v>
      </c>
      <c r="E5400" s="292">
        <v>2274</v>
      </c>
    </row>
    <row r="5401" spans="1:5" ht="14.4" x14ac:dyDescent="0.55000000000000004">
      <c r="A5401" s="289" t="s">
        <v>12353</v>
      </c>
      <c r="B5401" s="290">
        <v>10753</v>
      </c>
      <c r="D5401" s="291" t="s">
        <v>12570</v>
      </c>
      <c r="E5401" s="292">
        <v>10753</v>
      </c>
    </row>
    <row r="5402" spans="1:5" ht="14.4" x14ac:dyDescent="0.55000000000000004">
      <c r="A5402" s="289" t="s">
        <v>12354</v>
      </c>
      <c r="B5402" s="290">
        <v>1680</v>
      </c>
      <c r="D5402" s="291" t="s">
        <v>12571</v>
      </c>
      <c r="E5402" s="292">
        <v>1680</v>
      </c>
    </row>
    <row r="5403" spans="1:5" ht="14.4" x14ac:dyDescent="0.55000000000000004">
      <c r="A5403" s="289" t="s">
        <v>12355</v>
      </c>
      <c r="B5403" s="290">
        <v>47043</v>
      </c>
      <c r="D5403" s="291" t="s">
        <v>12572</v>
      </c>
      <c r="E5403" s="292">
        <v>47043</v>
      </c>
    </row>
    <row r="5404" spans="1:5" ht="14.4" x14ac:dyDescent="0.55000000000000004">
      <c r="A5404" s="289" t="s">
        <v>12454</v>
      </c>
      <c r="B5404" s="290">
        <v>6970</v>
      </c>
      <c r="D5404" s="291" t="s">
        <v>12680</v>
      </c>
      <c r="E5404" s="292">
        <v>6970</v>
      </c>
    </row>
    <row r="5405" spans="1:5" ht="14.4" x14ac:dyDescent="0.55000000000000004">
      <c r="A5405" s="289" t="s">
        <v>12455</v>
      </c>
      <c r="B5405" s="290">
        <v>4702</v>
      </c>
      <c r="D5405" s="291" t="s">
        <v>12681</v>
      </c>
      <c r="E5405" s="292">
        <v>4702</v>
      </c>
    </row>
    <row r="5406" spans="1:5" ht="14.4" x14ac:dyDescent="0.55000000000000004">
      <c r="A5406" s="289" t="s">
        <v>12356</v>
      </c>
      <c r="B5406" s="290">
        <v>18817</v>
      </c>
      <c r="D5406" s="291" t="s">
        <v>12573</v>
      </c>
      <c r="E5406" s="292">
        <v>18817</v>
      </c>
    </row>
    <row r="5407" spans="1:5" ht="14.4" x14ac:dyDescent="0.55000000000000004">
      <c r="A5407" s="289" t="s">
        <v>12357</v>
      </c>
      <c r="B5407" s="290">
        <v>455645</v>
      </c>
      <c r="D5407" s="291" t="s">
        <v>12574</v>
      </c>
      <c r="E5407" s="292">
        <v>455645</v>
      </c>
    </row>
    <row r="5408" spans="1:5" ht="14.4" x14ac:dyDescent="0.55000000000000004">
      <c r="A5408" s="289" t="s">
        <v>12456</v>
      </c>
      <c r="B5408" s="290">
        <v>2613</v>
      </c>
      <c r="D5408" s="291" t="s">
        <v>12682</v>
      </c>
      <c r="E5408" s="292">
        <v>2613</v>
      </c>
    </row>
    <row r="5409" spans="1:5" ht="14.4" x14ac:dyDescent="0.55000000000000004">
      <c r="A5409" s="289" t="s">
        <v>12457</v>
      </c>
      <c r="B5409" s="290">
        <v>6951</v>
      </c>
      <c r="D5409" s="291" t="s">
        <v>12683</v>
      </c>
      <c r="E5409" s="292">
        <v>6951</v>
      </c>
    </row>
    <row r="5410" spans="1:5" ht="14.4" x14ac:dyDescent="0.55000000000000004">
      <c r="A5410" s="289" t="s">
        <v>12458</v>
      </c>
      <c r="B5410" s="290">
        <v>8139</v>
      </c>
      <c r="D5410" s="291" t="s">
        <v>12684</v>
      </c>
      <c r="E5410" s="292">
        <v>8139</v>
      </c>
    </row>
    <row r="5411" spans="1:5" ht="14.4" x14ac:dyDescent="0.55000000000000004">
      <c r="A5411" s="289" t="s">
        <v>65393</v>
      </c>
      <c r="B5411" s="290">
        <v>0</v>
      </c>
      <c r="D5411" s="291" t="s">
        <v>66073</v>
      </c>
      <c r="E5411" s="292">
        <v>0</v>
      </c>
    </row>
    <row r="5412" spans="1:5" ht="14.4" x14ac:dyDescent="0.55000000000000004">
      <c r="A5412" s="289" t="s">
        <v>12459</v>
      </c>
      <c r="B5412" s="290">
        <v>5302</v>
      </c>
      <c r="D5412" s="291" t="s">
        <v>12685</v>
      </c>
      <c r="E5412" s="292">
        <v>5302</v>
      </c>
    </row>
    <row r="5413" spans="1:5" ht="14.4" x14ac:dyDescent="0.55000000000000004">
      <c r="A5413" s="289" t="s">
        <v>12460</v>
      </c>
      <c r="B5413" s="290">
        <v>875</v>
      </c>
      <c r="D5413" s="291" t="s">
        <v>12686</v>
      </c>
      <c r="E5413" s="292">
        <v>875</v>
      </c>
    </row>
    <row r="5414" spans="1:5" ht="14.4" x14ac:dyDescent="0.55000000000000004">
      <c r="A5414" s="289" t="s">
        <v>65394</v>
      </c>
      <c r="B5414" s="290">
        <v>0</v>
      </c>
      <c r="D5414" s="291" t="s">
        <v>66074</v>
      </c>
      <c r="E5414" s="292">
        <v>0</v>
      </c>
    </row>
    <row r="5415" spans="1:5" ht="14.4" x14ac:dyDescent="0.55000000000000004">
      <c r="A5415" s="289" t="s">
        <v>12461</v>
      </c>
      <c r="B5415" s="290">
        <v>2185</v>
      </c>
      <c r="D5415" s="291" t="s">
        <v>12687</v>
      </c>
      <c r="E5415" s="292">
        <v>2185</v>
      </c>
    </row>
    <row r="5416" spans="1:5" ht="14.4" x14ac:dyDescent="0.55000000000000004">
      <c r="A5416" s="289" t="s">
        <v>65395</v>
      </c>
      <c r="B5416" s="290">
        <v>14784.96</v>
      </c>
      <c r="D5416" s="291" t="s">
        <v>12575</v>
      </c>
      <c r="E5416" s="292">
        <v>14784.96</v>
      </c>
    </row>
    <row r="5417" spans="1:5" ht="14.4" x14ac:dyDescent="0.55000000000000004">
      <c r="A5417" s="289" t="s">
        <v>12358</v>
      </c>
      <c r="B5417" s="290">
        <v>17471.25</v>
      </c>
      <c r="D5417" s="291" t="s">
        <v>12576</v>
      </c>
      <c r="E5417" s="292">
        <v>17471.25</v>
      </c>
    </row>
    <row r="5418" spans="1:5" ht="14.4" x14ac:dyDescent="0.55000000000000004">
      <c r="A5418" s="289" t="s">
        <v>65396</v>
      </c>
      <c r="B5418" s="290">
        <v>5376</v>
      </c>
      <c r="D5418" s="291" t="s">
        <v>12577</v>
      </c>
      <c r="E5418" s="292">
        <v>5376</v>
      </c>
    </row>
    <row r="5419" spans="1:5" ht="14.4" x14ac:dyDescent="0.55000000000000004">
      <c r="A5419" s="289" t="s">
        <v>12462</v>
      </c>
      <c r="B5419" s="290">
        <v>4152</v>
      </c>
      <c r="D5419" s="291" t="s">
        <v>12688</v>
      </c>
      <c r="E5419" s="292">
        <v>4152</v>
      </c>
    </row>
    <row r="5420" spans="1:5" ht="14.4" x14ac:dyDescent="0.55000000000000004">
      <c r="A5420" s="289" t="s">
        <v>12359</v>
      </c>
      <c r="B5420" s="290">
        <v>133065</v>
      </c>
      <c r="D5420" s="291" t="s">
        <v>12578</v>
      </c>
      <c r="E5420" s="292">
        <v>133065</v>
      </c>
    </row>
    <row r="5421" spans="1:5" ht="14.4" x14ac:dyDescent="0.55000000000000004">
      <c r="A5421" s="289" t="s">
        <v>65397</v>
      </c>
      <c r="B5421" s="290">
        <v>0</v>
      </c>
      <c r="D5421" s="291" t="s">
        <v>66075</v>
      </c>
      <c r="E5421" s="292">
        <v>0</v>
      </c>
    </row>
    <row r="5422" spans="1:5" ht="14.4" x14ac:dyDescent="0.55000000000000004">
      <c r="A5422" s="289" t="s">
        <v>12463</v>
      </c>
      <c r="B5422" s="290">
        <v>175</v>
      </c>
      <c r="D5422" s="291" t="s">
        <v>12689</v>
      </c>
      <c r="E5422" s="292">
        <v>175</v>
      </c>
    </row>
    <row r="5423" spans="1:5" ht="14.4" x14ac:dyDescent="0.55000000000000004">
      <c r="A5423" s="289" t="s">
        <v>12360</v>
      </c>
      <c r="B5423" s="290">
        <v>45699</v>
      </c>
      <c r="D5423" s="291" t="s">
        <v>12579</v>
      </c>
      <c r="E5423" s="292">
        <v>45699</v>
      </c>
    </row>
    <row r="5424" spans="1:5" ht="14.4" x14ac:dyDescent="0.55000000000000004">
      <c r="A5424" s="289" t="s">
        <v>65398</v>
      </c>
      <c r="B5424" s="290">
        <v>0</v>
      </c>
      <c r="D5424" s="291" t="s">
        <v>66076</v>
      </c>
      <c r="E5424" s="292">
        <v>0</v>
      </c>
    </row>
    <row r="5425" spans="1:5" ht="14.4" x14ac:dyDescent="0.55000000000000004">
      <c r="A5425" s="289" t="s">
        <v>12361</v>
      </c>
      <c r="B5425" s="290">
        <v>86021</v>
      </c>
      <c r="D5425" s="291" t="s">
        <v>12580</v>
      </c>
      <c r="E5425" s="292">
        <v>86021</v>
      </c>
    </row>
    <row r="5426" spans="1:5" ht="14.4" x14ac:dyDescent="0.55000000000000004">
      <c r="A5426" s="289" t="s">
        <v>12464</v>
      </c>
      <c r="B5426" s="290">
        <v>1310</v>
      </c>
      <c r="D5426" s="291" t="s">
        <v>12690</v>
      </c>
      <c r="E5426" s="292">
        <v>1310</v>
      </c>
    </row>
    <row r="5427" spans="1:5" ht="14.4" x14ac:dyDescent="0.55000000000000004">
      <c r="A5427" s="289" t="s">
        <v>12465</v>
      </c>
      <c r="B5427" s="290">
        <v>2450</v>
      </c>
      <c r="D5427" s="291" t="s">
        <v>12691</v>
      </c>
      <c r="E5427" s="292">
        <v>2450</v>
      </c>
    </row>
    <row r="5428" spans="1:5" ht="14.4" x14ac:dyDescent="0.55000000000000004">
      <c r="A5428" s="289" t="s">
        <v>65399</v>
      </c>
      <c r="B5428" s="290">
        <v>17000</v>
      </c>
      <c r="D5428" s="291" t="s">
        <v>12581</v>
      </c>
      <c r="E5428" s="292">
        <v>17000</v>
      </c>
    </row>
    <row r="5429" spans="1:5" ht="14.4" x14ac:dyDescent="0.55000000000000004">
      <c r="A5429" s="289" t="s">
        <v>12362</v>
      </c>
      <c r="B5429" s="290">
        <v>13936.4</v>
      </c>
      <c r="D5429" s="291" t="s">
        <v>12582</v>
      </c>
      <c r="E5429" s="292">
        <v>13936.4</v>
      </c>
    </row>
    <row r="5430" spans="1:5" ht="14.4" x14ac:dyDescent="0.55000000000000004">
      <c r="A5430" s="289" t="s">
        <v>12363</v>
      </c>
      <c r="B5430" s="290">
        <v>4032</v>
      </c>
      <c r="D5430" s="291" t="s">
        <v>12583</v>
      </c>
      <c r="E5430" s="292">
        <v>4032</v>
      </c>
    </row>
    <row r="5431" spans="1:5" ht="14.4" x14ac:dyDescent="0.55000000000000004">
      <c r="A5431" s="289" t="s">
        <v>12364</v>
      </c>
      <c r="B5431" s="290">
        <v>131720</v>
      </c>
      <c r="D5431" s="291" t="s">
        <v>12584</v>
      </c>
      <c r="E5431" s="292">
        <v>131720</v>
      </c>
    </row>
    <row r="5432" spans="1:5" ht="14.4" x14ac:dyDescent="0.55000000000000004">
      <c r="A5432" s="289" t="s">
        <v>12365</v>
      </c>
      <c r="B5432" s="290">
        <v>37550.480000000003</v>
      </c>
      <c r="D5432" s="291" t="s">
        <v>12585</v>
      </c>
      <c r="E5432" s="292">
        <v>37550.480000000003</v>
      </c>
    </row>
    <row r="5433" spans="1:5" ht="14.4" x14ac:dyDescent="0.55000000000000004">
      <c r="A5433" s="289" t="s">
        <v>12466</v>
      </c>
      <c r="B5433" s="290">
        <v>1695.27</v>
      </c>
      <c r="D5433" s="291" t="s">
        <v>12692</v>
      </c>
      <c r="E5433" s="292">
        <v>1695.27</v>
      </c>
    </row>
    <row r="5434" spans="1:5" ht="14.4" x14ac:dyDescent="0.55000000000000004">
      <c r="A5434" s="289" t="s">
        <v>12467</v>
      </c>
      <c r="B5434" s="290">
        <v>12074</v>
      </c>
      <c r="D5434" s="291" t="s">
        <v>12693</v>
      </c>
      <c r="E5434" s="292">
        <v>12074</v>
      </c>
    </row>
    <row r="5435" spans="1:5" ht="14.4" x14ac:dyDescent="0.55000000000000004">
      <c r="A5435" s="289" t="s">
        <v>12468</v>
      </c>
      <c r="B5435" s="290">
        <v>9991</v>
      </c>
      <c r="D5435" s="291" t="s">
        <v>12694</v>
      </c>
      <c r="E5435" s="292">
        <v>9991</v>
      </c>
    </row>
    <row r="5436" spans="1:5" ht="14.4" x14ac:dyDescent="0.55000000000000004">
      <c r="A5436" s="289" t="s">
        <v>65400</v>
      </c>
      <c r="B5436" s="290">
        <v>918.75</v>
      </c>
      <c r="D5436" s="291" t="s">
        <v>12695</v>
      </c>
      <c r="E5436" s="292">
        <v>918.75</v>
      </c>
    </row>
    <row r="5437" spans="1:5" ht="14.4" x14ac:dyDescent="0.55000000000000004">
      <c r="A5437" s="289" t="s">
        <v>12366</v>
      </c>
      <c r="B5437" s="290">
        <v>22849</v>
      </c>
      <c r="D5437" s="291" t="s">
        <v>12586</v>
      </c>
      <c r="E5437" s="292">
        <v>22849</v>
      </c>
    </row>
    <row r="5438" spans="1:5" ht="14.4" x14ac:dyDescent="0.55000000000000004">
      <c r="A5438" s="289" t="s">
        <v>12469</v>
      </c>
      <c r="B5438" s="290">
        <v>1514</v>
      </c>
      <c r="D5438" s="291" t="s">
        <v>12696</v>
      </c>
      <c r="E5438" s="292">
        <v>1514</v>
      </c>
    </row>
    <row r="5439" spans="1:5" ht="14.4" x14ac:dyDescent="0.55000000000000004">
      <c r="A5439" s="289" t="s">
        <v>65401</v>
      </c>
      <c r="B5439" s="290">
        <v>0</v>
      </c>
      <c r="D5439" s="291" t="s">
        <v>66077</v>
      </c>
      <c r="E5439" s="292">
        <v>0</v>
      </c>
    </row>
    <row r="5440" spans="1:5" ht="14.4" x14ac:dyDescent="0.55000000000000004">
      <c r="A5440" s="289" t="s">
        <v>12367</v>
      </c>
      <c r="B5440" s="290">
        <v>241934.9</v>
      </c>
      <c r="D5440" s="291" t="s">
        <v>12587</v>
      </c>
      <c r="E5440" s="292">
        <v>241934.9</v>
      </c>
    </row>
    <row r="5441" spans="1:5" ht="14.4" x14ac:dyDescent="0.55000000000000004">
      <c r="A5441" s="289" t="s">
        <v>12470</v>
      </c>
      <c r="B5441" s="290">
        <v>1300</v>
      </c>
      <c r="D5441" s="291" t="s">
        <v>12697</v>
      </c>
      <c r="E5441" s="292">
        <v>1300</v>
      </c>
    </row>
    <row r="5442" spans="1:5" ht="14.4" x14ac:dyDescent="0.55000000000000004">
      <c r="A5442" s="289" t="s">
        <v>65402</v>
      </c>
      <c r="B5442" s="290">
        <v>4804</v>
      </c>
      <c r="D5442" s="291" t="s">
        <v>12698</v>
      </c>
      <c r="E5442" s="292">
        <v>4804</v>
      </c>
    </row>
    <row r="5443" spans="1:5" ht="14.4" x14ac:dyDescent="0.55000000000000004">
      <c r="A5443" s="289" t="s">
        <v>65403</v>
      </c>
      <c r="B5443" s="290">
        <v>0</v>
      </c>
      <c r="D5443" s="291" t="s">
        <v>66078</v>
      </c>
      <c r="E5443" s="292">
        <v>0</v>
      </c>
    </row>
    <row r="5444" spans="1:5" ht="14.4" x14ac:dyDescent="0.55000000000000004">
      <c r="A5444" s="289" t="s">
        <v>12368</v>
      </c>
      <c r="B5444" s="290">
        <v>63172</v>
      </c>
      <c r="D5444" s="291" t="s">
        <v>12588</v>
      </c>
      <c r="E5444" s="292">
        <v>63172</v>
      </c>
    </row>
    <row r="5445" spans="1:5" ht="14.4" x14ac:dyDescent="0.55000000000000004">
      <c r="A5445" s="289" t="s">
        <v>12471</v>
      </c>
      <c r="B5445" s="290">
        <v>2543</v>
      </c>
      <c r="D5445" s="291" t="s">
        <v>12699</v>
      </c>
      <c r="E5445" s="292">
        <v>2543</v>
      </c>
    </row>
    <row r="5446" spans="1:5" ht="14.4" x14ac:dyDescent="0.55000000000000004">
      <c r="A5446" s="289" t="s">
        <v>12472</v>
      </c>
      <c r="B5446" s="290">
        <v>1559</v>
      </c>
      <c r="D5446" s="291" t="s">
        <v>12700</v>
      </c>
      <c r="E5446" s="292">
        <v>1559</v>
      </c>
    </row>
    <row r="5447" spans="1:5" ht="14.4" x14ac:dyDescent="0.55000000000000004">
      <c r="A5447" s="289" t="s">
        <v>12369</v>
      </c>
      <c r="B5447" s="290">
        <v>55108</v>
      </c>
      <c r="D5447" s="291" t="s">
        <v>12589</v>
      </c>
      <c r="E5447" s="292">
        <v>55108</v>
      </c>
    </row>
    <row r="5448" spans="1:5" ht="14.4" x14ac:dyDescent="0.55000000000000004">
      <c r="A5448" s="289" t="s">
        <v>12473</v>
      </c>
      <c r="B5448" s="290">
        <v>1067</v>
      </c>
      <c r="D5448" s="291" t="s">
        <v>12701</v>
      </c>
      <c r="E5448" s="292">
        <v>1067</v>
      </c>
    </row>
    <row r="5449" spans="1:5" ht="14.4" x14ac:dyDescent="0.55000000000000004">
      <c r="A5449" s="289" t="s">
        <v>12370</v>
      </c>
      <c r="B5449" s="290">
        <v>72581</v>
      </c>
      <c r="D5449" s="291" t="s">
        <v>12590</v>
      </c>
      <c r="E5449" s="292">
        <v>72581</v>
      </c>
    </row>
    <row r="5450" spans="1:5" ht="14.4" x14ac:dyDescent="0.55000000000000004">
      <c r="A5450" s="289" t="s">
        <v>12474</v>
      </c>
      <c r="B5450" s="290">
        <v>14169</v>
      </c>
      <c r="D5450" s="291" t="s">
        <v>12702</v>
      </c>
      <c r="E5450" s="292">
        <v>14169</v>
      </c>
    </row>
    <row r="5451" spans="1:5" ht="14.4" x14ac:dyDescent="0.55000000000000004">
      <c r="A5451" s="289" t="s">
        <v>12475</v>
      </c>
      <c r="B5451" s="290">
        <v>1149</v>
      </c>
      <c r="D5451" s="291" t="s">
        <v>12703</v>
      </c>
      <c r="E5451" s="292">
        <v>1149</v>
      </c>
    </row>
    <row r="5452" spans="1:5" ht="14.4" x14ac:dyDescent="0.55000000000000004">
      <c r="A5452" s="289" t="s">
        <v>12371</v>
      </c>
      <c r="B5452" s="290">
        <v>29570</v>
      </c>
      <c r="D5452" s="291" t="s">
        <v>12591</v>
      </c>
      <c r="E5452" s="292">
        <v>29570</v>
      </c>
    </row>
    <row r="5453" spans="1:5" ht="14.4" x14ac:dyDescent="0.55000000000000004">
      <c r="A5453" s="289" t="s">
        <v>12372</v>
      </c>
      <c r="B5453" s="290">
        <v>14785</v>
      </c>
      <c r="D5453" s="291" t="s">
        <v>12592</v>
      </c>
      <c r="E5453" s="292">
        <v>14785</v>
      </c>
    </row>
    <row r="5454" spans="1:5" ht="14.4" x14ac:dyDescent="0.55000000000000004">
      <c r="A5454" s="289" t="s">
        <v>65404</v>
      </c>
      <c r="B5454" s="290">
        <v>0</v>
      </c>
      <c r="D5454" s="291" t="s">
        <v>66079</v>
      </c>
      <c r="E5454" s="292">
        <v>0</v>
      </c>
    </row>
    <row r="5455" spans="1:5" ht="14.4" x14ac:dyDescent="0.55000000000000004">
      <c r="A5455" s="289" t="s">
        <v>12476</v>
      </c>
      <c r="B5455" s="290">
        <v>2683</v>
      </c>
      <c r="D5455" s="291" t="s">
        <v>12704</v>
      </c>
      <c r="E5455" s="292">
        <v>2683</v>
      </c>
    </row>
    <row r="5456" spans="1:5" ht="14.4" x14ac:dyDescent="0.55000000000000004">
      <c r="A5456" s="289" t="s">
        <v>12373</v>
      </c>
      <c r="B5456" s="290">
        <v>37634</v>
      </c>
      <c r="D5456" s="291" t="s">
        <v>12593</v>
      </c>
      <c r="E5456" s="292">
        <v>37634</v>
      </c>
    </row>
    <row r="5457" spans="1:5" ht="14.4" x14ac:dyDescent="0.55000000000000004">
      <c r="A5457" s="289" t="s">
        <v>12374</v>
      </c>
      <c r="B5457" s="290">
        <v>947581</v>
      </c>
      <c r="D5457" s="291" t="s">
        <v>12594</v>
      </c>
      <c r="E5457" s="292">
        <v>947581</v>
      </c>
    </row>
    <row r="5458" spans="1:5" ht="14.4" x14ac:dyDescent="0.55000000000000004">
      <c r="A5458" s="289" t="s">
        <v>12477</v>
      </c>
      <c r="B5458" s="290">
        <v>11180</v>
      </c>
      <c r="D5458" s="291" t="s">
        <v>12705</v>
      </c>
      <c r="E5458" s="292">
        <v>11180</v>
      </c>
    </row>
    <row r="5459" spans="1:5" ht="14.4" x14ac:dyDescent="0.55000000000000004">
      <c r="A5459" s="289" t="s">
        <v>12478</v>
      </c>
      <c r="B5459" s="290">
        <v>14182</v>
      </c>
      <c r="D5459" s="291" t="s">
        <v>12706</v>
      </c>
      <c r="E5459" s="292">
        <v>14182</v>
      </c>
    </row>
    <row r="5460" spans="1:5" ht="14.4" x14ac:dyDescent="0.55000000000000004">
      <c r="A5460" s="289" t="s">
        <v>12479</v>
      </c>
      <c r="B5460" s="290">
        <v>2543</v>
      </c>
      <c r="D5460" s="291" t="s">
        <v>12707</v>
      </c>
      <c r="E5460" s="292">
        <v>2543</v>
      </c>
    </row>
    <row r="5461" spans="1:5" ht="14.4" x14ac:dyDescent="0.55000000000000004">
      <c r="A5461" s="289" t="s">
        <v>12480</v>
      </c>
      <c r="B5461" s="290">
        <v>1475</v>
      </c>
      <c r="D5461" s="291" t="s">
        <v>12708</v>
      </c>
      <c r="E5461" s="292">
        <v>1475</v>
      </c>
    </row>
    <row r="5462" spans="1:5" ht="14.4" x14ac:dyDescent="0.55000000000000004">
      <c r="A5462" s="289" t="s">
        <v>12481</v>
      </c>
      <c r="B5462" s="290">
        <v>8945</v>
      </c>
      <c r="D5462" s="291" t="s">
        <v>12709</v>
      </c>
      <c r="E5462" s="292">
        <v>8945</v>
      </c>
    </row>
    <row r="5463" spans="1:5" ht="14.4" x14ac:dyDescent="0.55000000000000004">
      <c r="A5463" s="289" t="s">
        <v>65405</v>
      </c>
      <c r="B5463" s="290">
        <v>0</v>
      </c>
      <c r="D5463" s="291" t="s">
        <v>66080</v>
      </c>
      <c r="E5463" s="292">
        <v>0</v>
      </c>
    </row>
    <row r="5464" spans="1:5" ht="14.4" x14ac:dyDescent="0.55000000000000004">
      <c r="A5464" s="289" t="s">
        <v>65406</v>
      </c>
      <c r="B5464" s="290">
        <v>1200</v>
      </c>
      <c r="D5464" s="291" t="s">
        <v>12710</v>
      </c>
      <c r="E5464" s="292">
        <v>1200</v>
      </c>
    </row>
    <row r="5465" spans="1:5" ht="14.4" x14ac:dyDescent="0.55000000000000004">
      <c r="A5465" s="289" t="s">
        <v>12482</v>
      </c>
      <c r="B5465" s="290">
        <v>5762</v>
      </c>
      <c r="D5465" s="291" t="s">
        <v>12711</v>
      </c>
      <c r="E5465" s="292">
        <v>5762</v>
      </c>
    </row>
    <row r="5466" spans="1:5" ht="14.4" x14ac:dyDescent="0.55000000000000004">
      <c r="A5466" s="289" t="s">
        <v>12483</v>
      </c>
      <c r="B5466" s="290">
        <v>7698</v>
      </c>
      <c r="D5466" s="291" t="s">
        <v>12712</v>
      </c>
      <c r="E5466" s="292">
        <v>7698</v>
      </c>
    </row>
    <row r="5467" spans="1:5" ht="14.4" x14ac:dyDescent="0.55000000000000004">
      <c r="A5467" s="289" t="s">
        <v>65407</v>
      </c>
      <c r="B5467" s="290">
        <v>0</v>
      </c>
      <c r="D5467" s="291" t="s">
        <v>66081</v>
      </c>
      <c r="E5467" s="292">
        <v>0</v>
      </c>
    </row>
    <row r="5468" spans="1:5" ht="14.4" x14ac:dyDescent="0.55000000000000004">
      <c r="A5468" s="289" t="s">
        <v>12484</v>
      </c>
      <c r="B5468" s="290">
        <v>2408</v>
      </c>
      <c r="D5468" s="291" t="s">
        <v>12713</v>
      </c>
      <c r="E5468" s="292">
        <v>2408</v>
      </c>
    </row>
    <row r="5469" spans="1:5" ht="14.4" x14ac:dyDescent="0.55000000000000004">
      <c r="A5469" s="289" t="s">
        <v>12485</v>
      </c>
      <c r="B5469" s="290">
        <v>10113</v>
      </c>
      <c r="D5469" s="291" t="s">
        <v>12714</v>
      </c>
      <c r="E5469" s="292">
        <v>10113</v>
      </c>
    </row>
    <row r="5470" spans="1:5" ht="14.4" x14ac:dyDescent="0.55000000000000004">
      <c r="A5470" s="289" t="s">
        <v>12486</v>
      </c>
      <c r="B5470" s="290">
        <v>2811</v>
      </c>
      <c r="D5470" s="291" t="s">
        <v>12715</v>
      </c>
      <c r="E5470" s="292">
        <v>2811</v>
      </c>
    </row>
    <row r="5471" spans="1:5" ht="14.4" x14ac:dyDescent="0.55000000000000004">
      <c r="A5471" s="289" t="s">
        <v>12375</v>
      </c>
      <c r="B5471" s="290">
        <v>12097</v>
      </c>
      <c r="D5471" s="291" t="s">
        <v>12595</v>
      </c>
      <c r="E5471" s="292">
        <v>12097</v>
      </c>
    </row>
    <row r="5472" spans="1:5" ht="14.4" x14ac:dyDescent="0.55000000000000004">
      <c r="A5472" s="289" t="s">
        <v>12487</v>
      </c>
      <c r="B5472" s="290">
        <v>1303</v>
      </c>
      <c r="D5472" s="291" t="s">
        <v>12716</v>
      </c>
      <c r="E5472" s="292">
        <v>1303</v>
      </c>
    </row>
    <row r="5473" spans="1:5" ht="14.4" x14ac:dyDescent="0.55000000000000004">
      <c r="A5473" s="289" t="s">
        <v>12488</v>
      </c>
      <c r="B5473" s="290">
        <v>1610</v>
      </c>
      <c r="D5473" s="291" t="s">
        <v>12717</v>
      </c>
      <c r="E5473" s="292">
        <v>1610</v>
      </c>
    </row>
    <row r="5474" spans="1:5" ht="14.4" x14ac:dyDescent="0.55000000000000004">
      <c r="A5474" s="289" t="s">
        <v>65408</v>
      </c>
      <c r="B5474" s="290">
        <v>0</v>
      </c>
      <c r="D5474" s="291" t="s">
        <v>66082</v>
      </c>
      <c r="E5474" s="292">
        <v>0</v>
      </c>
    </row>
    <row r="5475" spans="1:5" ht="14.4" x14ac:dyDescent="0.55000000000000004">
      <c r="A5475" s="289" t="s">
        <v>12489</v>
      </c>
      <c r="B5475" s="290">
        <v>5092</v>
      </c>
      <c r="D5475" s="291" t="s">
        <v>12718</v>
      </c>
      <c r="E5475" s="292">
        <v>5092</v>
      </c>
    </row>
    <row r="5476" spans="1:5" ht="14.4" x14ac:dyDescent="0.55000000000000004">
      <c r="A5476" s="289" t="s">
        <v>12490</v>
      </c>
      <c r="B5476" s="290">
        <v>6024</v>
      </c>
      <c r="D5476" s="291" t="s">
        <v>12719</v>
      </c>
      <c r="E5476" s="292">
        <v>6024</v>
      </c>
    </row>
    <row r="5477" spans="1:5" ht="14.4" x14ac:dyDescent="0.55000000000000004">
      <c r="A5477" s="289" t="s">
        <v>12491</v>
      </c>
      <c r="B5477" s="290">
        <v>1565</v>
      </c>
      <c r="D5477" s="291" t="s">
        <v>12720</v>
      </c>
      <c r="E5477" s="292">
        <v>1565</v>
      </c>
    </row>
    <row r="5478" spans="1:5" ht="14.4" x14ac:dyDescent="0.55000000000000004">
      <c r="A5478" s="289" t="s">
        <v>12492</v>
      </c>
      <c r="B5478" s="290">
        <v>3715</v>
      </c>
      <c r="D5478" s="291" t="s">
        <v>12721</v>
      </c>
      <c r="E5478" s="292">
        <v>3715</v>
      </c>
    </row>
    <row r="5479" spans="1:5" ht="14.4" x14ac:dyDescent="0.55000000000000004">
      <c r="A5479" s="289" t="s">
        <v>65409</v>
      </c>
      <c r="B5479" s="290">
        <v>0</v>
      </c>
      <c r="D5479" s="291" t="s">
        <v>66083</v>
      </c>
      <c r="E5479" s="292">
        <v>0</v>
      </c>
    </row>
    <row r="5480" spans="1:5" ht="14.4" x14ac:dyDescent="0.55000000000000004">
      <c r="A5480" s="289" t="s">
        <v>65410</v>
      </c>
      <c r="B5480" s="290">
        <v>0</v>
      </c>
      <c r="D5480" s="291" t="s">
        <v>66084</v>
      </c>
      <c r="E5480" s="292">
        <v>0</v>
      </c>
    </row>
    <row r="5481" spans="1:5" ht="14.4" x14ac:dyDescent="0.55000000000000004">
      <c r="A5481" s="289" t="s">
        <v>65411</v>
      </c>
      <c r="B5481" s="290">
        <v>933</v>
      </c>
      <c r="D5481" s="291" t="s">
        <v>12722</v>
      </c>
      <c r="E5481" s="292">
        <v>933</v>
      </c>
    </row>
    <row r="5482" spans="1:5" ht="14.4" x14ac:dyDescent="0.55000000000000004">
      <c r="A5482" s="289" t="s">
        <v>12493</v>
      </c>
      <c r="B5482" s="290">
        <v>4089</v>
      </c>
      <c r="D5482" s="291" t="s">
        <v>12723</v>
      </c>
      <c r="E5482" s="292">
        <v>4089</v>
      </c>
    </row>
    <row r="5483" spans="1:5" ht="14.4" x14ac:dyDescent="0.55000000000000004">
      <c r="A5483" s="289" t="s">
        <v>65412</v>
      </c>
      <c r="B5483" s="290">
        <v>0</v>
      </c>
      <c r="D5483" s="291" t="s">
        <v>66085</v>
      </c>
      <c r="E5483" s="292">
        <v>0</v>
      </c>
    </row>
    <row r="5484" spans="1:5" ht="14.4" x14ac:dyDescent="0.55000000000000004">
      <c r="A5484" s="289" t="s">
        <v>12376</v>
      </c>
      <c r="B5484" s="290">
        <v>24194</v>
      </c>
      <c r="D5484" s="291" t="s">
        <v>12596</v>
      </c>
      <c r="E5484" s="292">
        <v>24194</v>
      </c>
    </row>
    <row r="5485" spans="1:5" ht="14.4" x14ac:dyDescent="0.55000000000000004">
      <c r="A5485" s="289" t="s">
        <v>12494</v>
      </c>
      <c r="B5485" s="290">
        <v>4121</v>
      </c>
      <c r="D5485" s="291" t="s">
        <v>12725</v>
      </c>
      <c r="E5485" s="292">
        <v>4121</v>
      </c>
    </row>
    <row r="5486" spans="1:5" ht="14.4" x14ac:dyDescent="0.55000000000000004">
      <c r="A5486" s="289" t="s">
        <v>65413</v>
      </c>
      <c r="B5486" s="290">
        <v>1150</v>
      </c>
      <c r="D5486" s="291" t="s">
        <v>12724</v>
      </c>
      <c r="E5486" s="292">
        <v>1150</v>
      </c>
    </row>
    <row r="5487" spans="1:5" ht="14.4" x14ac:dyDescent="0.55000000000000004">
      <c r="A5487" s="289" t="s">
        <v>12377</v>
      </c>
      <c r="B5487" s="290">
        <v>83333</v>
      </c>
      <c r="D5487" s="291" t="s">
        <v>12597</v>
      </c>
      <c r="E5487" s="292">
        <v>83333</v>
      </c>
    </row>
    <row r="5488" spans="1:5" ht="14.4" x14ac:dyDescent="0.55000000000000004">
      <c r="A5488" s="289" t="s">
        <v>12495</v>
      </c>
      <c r="B5488" s="290">
        <v>4753</v>
      </c>
      <c r="D5488" s="291" t="s">
        <v>12726</v>
      </c>
      <c r="E5488" s="292">
        <v>4753</v>
      </c>
    </row>
    <row r="5489" spans="1:5" ht="14.4" x14ac:dyDescent="0.55000000000000004">
      <c r="A5489" s="289" t="s">
        <v>12496</v>
      </c>
      <c r="B5489" s="290">
        <v>920</v>
      </c>
      <c r="D5489" s="291" t="s">
        <v>12727</v>
      </c>
      <c r="E5489" s="292">
        <v>920</v>
      </c>
    </row>
    <row r="5490" spans="1:5" ht="14.4" x14ac:dyDescent="0.55000000000000004">
      <c r="A5490" s="289" t="s">
        <v>12378</v>
      </c>
      <c r="B5490" s="290">
        <v>43434.6</v>
      </c>
      <c r="D5490" s="291" t="s">
        <v>12598</v>
      </c>
      <c r="E5490" s="292">
        <v>43434.6</v>
      </c>
    </row>
    <row r="5491" spans="1:5" ht="14.4" x14ac:dyDescent="0.55000000000000004">
      <c r="A5491" s="289" t="s">
        <v>12379</v>
      </c>
      <c r="B5491" s="290">
        <v>68884.899999999994</v>
      </c>
      <c r="D5491" s="291" t="s">
        <v>12599</v>
      </c>
      <c r="E5491" s="292">
        <v>68884.899999999994</v>
      </c>
    </row>
    <row r="5492" spans="1:5" ht="14.4" x14ac:dyDescent="0.55000000000000004">
      <c r="A5492" s="289" t="s">
        <v>12497</v>
      </c>
      <c r="B5492" s="290">
        <v>2606</v>
      </c>
      <c r="D5492" s="291" t="s">
        <v>12728</v>
      </c>
      <c r="E5492" s="292">
        <v>2606</v>
      </c>
    </row>
    <row r="5493" spans="1:5" ht="14.4" x14ac:dyDescent="0.55000000000000004">
      <c r="A5493" s="289" t="s">
        <v>65414</v>
      </c>
      <c r="B5493" s="290">
        <v>0</v>
      </c>
      <c r="D5493" s="291" t="s">
        <v>66086</v>
      </c>
      <c r="E5493" s="292">
        <v>0</v>
      </c>
    </row>
    <row r="5494" spans="1:5" ht="14.4" x14ac:dyDescent="0.55000000000000004">
      <c r="A5494" s="289" t="s">
        <v>12498</v>
      </c>
      <c r="B5494" s="290">
        <v>3750</v>
      </c>
      <c r="D5494" s="291" t="s">
        <v>12729</v>
      </c>
      <c r="E5494" s="292">
        <v>3750</v>
      </c>
    </row>
    <row r="5495" spans="1:5" ht="14.4" x14ac:dyDescent="0.55000000000000004">
      <c r="A5495" s="289" t="s">
        <v>12499</v>
      </c>
      <c r="B5495" s="290">
        <v>2185</v>
      </c>
      <c r="D5495" s="291" t="s">
        <v>12730</v>
      </c>
      <c r="E5495" s="292">
        <v>2185</v>
      </c>
    </row>
    <row r="5496" spans="1:5" ht="14.4" x14ac:dyDescent="0.55000000000000004">
      <c r="A5496" s="289" t="s">
        <v>12500</v>
      </c>
      <c r="B5496" s="290">
        <v>843</v>
      </c>
      <c r="D5496" s="291" t="s">
        <v>12731</v>
      </c>
      <c r="E5496" s="292">
        <v>843</v>
      </c>
    </row>
    <row r="5497" spans="1:5" ht="14.4" x14ac:dyDescent="0.55000000000000004">
      <c r="A5497" s="289" t="s">
        <v>12532</v>
      </c>
      <c r="B5497" s="290">
        <v>1374</v>
      </c>
      <c r="D5497" s="291" t="s">
        <v>12770</v>
      </c>
      <c r="E5497" s="292">
        <v>1374</v>
      </c>
    </row>
    <row r="5498" spans="1:5" ht="14.4" x14ac:dyDescent="0.55000000000000004">
      <c r="A5498" s="289" t="s">
        <v>65415</v>
      </c>
      <c r="B5498" s="290">
        <v>15840</v>
      </c>
      <c r="D5498" s="291" t="s">
        <v>12600</v>
      </c>
      <c r="E5498" s="292">
        <v>15840</v>
      </c>
    </row>
    <row r="5499" spans="1:5" ht="14.4" x14ac:dyDescent="0.55000000000000004">
      <c r="A5499" s="289" t="s">
        <v>12501</v>
      </c>
      <c r="B5499" s="290">
        <v>8298</v>
      </c>
      <c r="D5499" s="291" t="s">
        <v>12732</v>
      </c>
      <c r="E5499" s="292">
        <v>8298</v>
      </c>
    </row>
    <row r="5500" spans="1:5" ht="14.4" x14ac:dyDescent="0.55000000000000004">
      <c r="A5500" s="289" t="s">
        <v>12380</v>
      </c>
      <c r="B5500" s="290">
        <v>176075</v>
      </c>
      <c r="D5500" s="291" t="s">
        <v>12601</v>
      </c>
      <c r="E5500" s="292">
        <v>176075</v>
      </c>
    </row>
    <row r="5501" spans="1:5" ht="14.4" x14ac:dyDescent="0.55000000000000004">
      <c r="A5501" s="289" t="s">
        <v>65416</v>
      </c>
      <c r="B5501" s="290">
        <v>0</v>
      </c>
      <c r="D5501" s="291" t="s">
        <v>66087</v>
      </c>
      <c r="E5501" s="292">
        <v>0</v>
      </c>
    </row>
    <row r="5502" spans="1:5" ht="14.4" x14ac:dyDescent="0.55000000000000004">
      <c r="A5502" s="289" t="s">
        <v>12381</v>
      </c>
      <c r="B5502" s="290">
        <v>47043</v>
      </c>
      <c r="D5502" s="291" t="s">
        <v>12602</v>
      </c>
      <c r="E5502" s="292">
        <v>47043</v>
      </c>
    </row>
    <row r="5503" spans="1:5" ht="14.4" x14ac:dyDescent="0.55000000000000004">
      <c r="A5503" s="289" t="s">
        <v>12382</v>
      </c>
      <c r="B5503" s="290">
        <v>79301</v>
      </c>
      <c r="D5503" s="291" t="s">
        <v>12603</v>
      </c>
      <c r="E5503" s="292">
        <v>79301</v>
      </c>
    </row>
    <row r="5504" spans="1:5" ht="14.4" x14ac:dyDescent="0.55000000000000004">
      <c r="A5504" s="289" t="s">
        <v>12502</v>
      </c>
      <c r="B5504" s="290">
        <v>2396</v>
      </c>
      <c r="D5504" s="291" t="s">
        <v>12733</v>
      </c>
      <c r="E5504" s="292">
        <v>2396</v>
      </c>
    </row>
    <row r="5505" spans="1:5" ht="14.4" x14ac:dyDescent="0.55000000000000004">
      <c r="A5505" s="289" t="s">
        <v>12383</v>
      </c>
      <c r="B5505" s="290">
        <v>8065</v>
      </c>
      <c r="D5505" s="291" t="s">
        <v>12604</v>
      </c>
      <c r="E5505" s="292">
        <v>8065</v>
      </c>
    </row>
    <row r="5506" spans="1:5" ht="14.4" x14ac:dyDescent="0.55000000000000004">
      <c r="A5506" s="289" t="s">
        <v>12503</v>
      </c>
      <c r="B5506" s="290">
        <v>3420</v>
      </c>
      <c r="D5506" s="291" t="s">
        <v>12734</v>
      </c>
      <c r="E5506" s="292">
        <v>3420</v>
      </c>
    </row>
    <row r="5507" spans="1:5" ht="14.4" x14ac:dyDescent="0.55000000000000004">
      <c r="A5507" s="289" t="s">
        <v>12384</v>
      </c>
      <c r="B5507" s="290">
        <v>33602</v>
      </c>
      <c r="D5507" s="291" t="s">
        <v>12605</v>
      </c>
      <c r="E5507" s="292">
        <v>33602</v>
      </c>
    </row>
    <row r="5508" spans="1:5" ht="14.4" x14ac:dyDescent="0.55000000000000004">
      <c r="A5508" s="289" t="s">
        <v>12385</v>
      </c>
      <c r="B5508" s="290">
        <v>64516</v>
      </c>
      <c r="D5508" s="291" t="s">
        <v>12606</v>
      </c>
      <c r="E5508" s="292">
        <v>64516</v>
      </c>
    </row>
    <row r="5509" spans="1:5" ht="14.4" x14ac:dyDescent="0.55000000000000004">
      <c r="A5509" s="289" t="s">
        <v>12386</v>
      </c>
      <c r="B5509" s="290">
        <v>10753</v>
      </c>
      <c r="D5509" s="291" t="s">
        <v>12607</v>
      </c>
      <c r="E5509" s="292">
        <v>10753</v>
      </c>
    </row>
    <row r="5510" spans="1:5" ht="14.4" x14ac:dyDescent="0.55000000000000004">
      <c r="A5510" s="289" t="s">
        <v>12387</v>
      </c>
      <c r="B5510" s="290">
        <v>28226</v>
      </c>
      <c r="D5510" s="291" t="s">
        <v>12608</v>
      </c>
      <c r="E5510" s="292">
        <v>28226</v>
      </c>
    </row>
    <row r="5511" spans="1:5" ht="14.4" x14ac:dyDescent="0.55000000000000004">
      <c r="A5511" s="289" t="s">
        <v>12504</v>
      </c>
      <c r="B5511" s="290">
        <v>4695</v>
      </c>
      <c r="D5511" s="291" t="s">
        <v>12735</v>
      </c>
      <c r="E5511" s="292">
        <v>4695</v>
      </c>
    </row>
    <row r="5512" spans="1:5" ht="14.4" x14ac:dyDescent="0.55000000000000004">
      <c r="A5512" s="289" t="s">
        <v>12388</v>
      </c>
      <c r="B5512" s="290">
        <v>151882</v>
      </c>
      <c r="D5512" s="291" t="s">
        <v>12609</v>
      </c>
      <c r="E5512" s="292">
        <v>151882</v>
      </c>
    </row>
    <row r="5513" spans="1:5" ht="14.4" x14ac:dyDescent="0.55000000000000004">
      <c r="A5513" s="289" t="s">
        <v>12389</v>
      </c>
      <c r="B5513" s="290">
        <v>13441</v>
      </c>
      <c r="D5513" s="291" t="s">
        <v>12610</v>
      </c>
      <c r="E5513" s="292">
        <v>13441</v>
      </c>
    </row>
    <row r="5514" spans="1:5" ht="14.4" x14ac:dyDescent="0.55000000000000004">
      <c r="A5514" s="289" t="s">
        <v>12390</v>
      </c>
      <c r="B5514" s="290">
        <v>100806</v>
      </c>
      <c r="D5514" s="291" t="s">
        <v>12611</v>
      </c>
      <c r="E5514" s="292">
        <v>100806</v>
      </c>
    </row>
    <row r="5515" spans="1:5" ht="14.4" x14ac:dyDescent="0.55000000000000004">
      <c r="A5515" s="289" t="s">
        <v>12391</v>
      </c>
      <c r="B5515" s="290">
        <v>29570</v>
      </c>
      <c r="D5515" s="291" t="s">
        <v>12612</v>
      </c>
      <c r="E5515" s="292">
        <v>29570</v>
      </c>
    </row>
    <row r="5516" spans="1:5" ht="14.4" x14ac:dyDescent="0.55000000000000004">
      <c r="A5516" s="289" t="s">
        <v>12505</v>
      </c>
      <c r="B5516" s="290">
        <v>11390</v>
      </c>
      <c r="D5516" s="291" t="s">
        <v>12736</v>
      </c>
      <c r="E5516" s="292">
        <v>11390</v>
      </c>
    </row>
    <row r="5517" spans="1:5" ht="14.4" x14ac:dyDescent="0.55000000000000004">
      <c r="A5517" s="289" t="s">
        <v>12392</v>
      </c>
      <c r="B5517" s="290">
        <v>17500</v>
      </c>
      <c r="D5517" s="291" t="s">
        <v>12613</v>
      </c>
      <c r="E5517" s="292">
        <v>17500</v>
      </c>
    </row>
    <row r="5518" spans="1:5" ht="14.4" x14ac:dyDescent="0.55000000000000004">
      <c r="A5518" s="289" t="s">
        <v>65417</v>
      </c>
      <c r="B5518" s="290">
        <v>0</v>
      </c>
      <c r="D5518" s="291" t="s">
        <v>66088</v>
      </c>
      <c r="E5518" s="292">
        <v>0</v>
      </c>
    </row>
    <row r="5519" spans="1:5" ht="14.4" x14ac:dyDescent="0.55000000000000004">
      <c r="A5519" s="289" t="s">
        <v>65418</v>
      </c>
      <c r="B5519" s="290">
        <v>0</v>
      </c>
      <c r="D5519" s="291" t="s">
        <v>66089</v>
      </c>
      <c r="E5519" s="292">
        <v>0</v>
      </c>
    </row>
    <row r="5520" spans="1:5" ht="14.4" x14ac:dyDescent="0.55000000000000004">
      <c r="A5520" s="289" t="s">
        <v>12393</v>
      </c>
      <c r="B5520" s="290">
        <v>91836.01</v>
      </c>
      <c r="D5520" s="291" t="s">
        <v>12614</v>
      </c>
      <c r="E5520" s="292">
        <v>91836.01</v>
      </c>
    </row>
    <row r="5521" spans="1:5" ht="14.4" x14ac:dyDescent="0.55000000000000004">
      <c r="A5521" s="289" t="s">
        <v>12394</v>
      </c>
      <c r="B5521" s="290">
        <v>9130</v>
      </c>
      <c r="D5521" s="291" t="s">
        <v>12615</v>
      </c>
      <c r="E5521" s="292">
        <v>9130</v>
      </c>
    </row>
    <row r="5522" spans="1:5" ht="14.4" x14ac:dyDescent="0.55000000000000004">
      <c r="A5522" s="289" t="s">
        <v>12506</v>
      </c>
      <c r="B5522" s="290">
        <v>8707</v>
      </c>
      <c r="D5522" s="291" t="s">
        <v>12737</v>
      </c>
      <c r="E5522" s="292">
        <v>8707</v>
      </c>
    </row>
    <row r="5523" spans="1:5" ht="14.4" x14ac:dyDescent="0.55000000000000004">
      <c r="A5523" s="289" t="s">
        <v>65419</v>
      </c>
      <c r="B5523" s="290">
        <v>3316</v>
      </c>
      <c r="D5523" s="291" t="s">
        <v>12738</v>
      </c>
      <c r="E5523" s="292">
        <v>3316</v>
      </c>
    </row>
    <row r="5524" spans="1:5" ht="14.4" x14ac:dyDescent="0.55000000000000004">
      <c r="A5524" s="289" t="s">
        <v>12395</v>
      </c>
      <c r="B5524" s="290">
        <v>43542.03</v>
      </c>
      <c r="D5524" s="291" t="s">
        <v>12616</v>
      </c>
      <c r="E5524" s="292">
        <v>43542.03</v>
      </c>
    </row>
    <row r="5525" spans="1:5" ht="14.4" x14ac:dyDescent="0.55000000000000004">
      <c r="A5525" s="289" t="s">
        <v>12396</v>
      </c>
      <c r="B5525" s="290">
        <v>18817</v>
      </c>
      <c r="D5525" s="291" t="s">
        <v>12617</v>
      </c>
      <c r="E5525" s="292">
        <v>18817</v>
      </c>
    </row>
    <row r="5526" spans="1:5" ht="14.4" x14ac:dyDescent="0.55000000000000004">
      <c r="A5526" s="289" t="s">
        <v>12397</v>
      </c>
      <c r="B5526" s="290">
        <v>11826.1</v>
      </c>
      <c r="D5526" s="291" t="s">
        <v>12618</v>
      </c>
      <c r="E5526" s="292">
        <v>11826.1</v>
      </c>
    </row>
    <row r="5527" spans="1:5" ht="14.4" x14ac:dyDescent="0.55000000000000004">
      <c r="A5527" s="289" t="s">
        <v>12398</v>
      </c>
      <c r="B5527" s="290">
        <v>53762</v>
      </c>
      <c r="D5527" s="291" t="s">
        <v>12619</v>
      </c>
      <c r="E5527" s="292">
        <v>53762</v>
      </c>
    </row>
    <row r="5528" spans="1:5" ht="14.4" x14ac:dyDescent="0.55000000000000004">
      <c r="A5528" s="289" t="s">
        <v>65420</v>
      </c>
      <c r="B5528" s="290">
        <v>5258</v>
      </c>
      <c r="D5528" s="291" t="s">
        <v>12739</v>
      </c>
      <c r="E5528" s="292">
        <v>5258</v>
      </c>
    </row>
    <row r="5529" spans="1:5" ht="14.4" x14ac:dyDescent="0.55000000000000004">
      <c r="A5529" s="289" t="s">
        <v>12399</v>
      </c>
      <c r="B5529" s="290">
        <v>37634</v>
      </c>
      <c r="D5529" s="291" t="s">
        <v>12620</v>
      </c>
      <c r="E5529" s="292">
        <v>37634</v>
      </c>
    </row>
    <row r="5530" spans="1:5" ht="14.4" x14ac:dyDescent="0.55000000000000004">
      <c r="A5530" s="289" t="s">
        <v>12400</v>
      </c>
      <c r="B5530" s="290">
        <v>10676.6</v>
      </c>
      <c r="D5530" s="291" t="s">
        <v>12621</v>
      </c>
      <c r="E5530" s="292">
        <v>10676.6</v>
      </c>
    </row>
    <row r="5531" spans="1:5" ht="14.4" x14ac:dyDescent="0.55000000000000004">
      <c r="A5531" s="289" t="s">
        <v>12401</v>
      </c>
      <c r="B5531" s="290">
        <v>8065</v>
      </c>
      <c r="D5531" s="291" t="s">
        <v>12622</v>
      </c>
      <c r="E5531" s="292">
        <v>8065</v>
      </c>
    </row>
    <row r="5532" spans="1:5" ht="14.4" x14ac:dyDescent="0.55000000000000004">
      <c r="A5532" s="289" t="s">
        <v>12402</v>
      </c>
      <c r="B5532" s="290">
        <v>10287.67</v>
      </c>
      <c r="D5532" s="291" t="s">
        <v>12623</v>
      </c>
      <c r="E5532" s="292">
        <v>10287.67</v>
      </c>
    </row>
    <row r="5533" spans="1:5" ht="14.4" x14ac:dyDescent="0.55000000000000004">
      <c r="A5533" s="289" t="s">
        <v>12403</v>
      </c>
      <c r="B5533" s="290">
        <v>12097</v>
      </c>
      <c r="D5533" s="291" t="s">
        <v>12624</v>
      </c>
      <c r="E5533" s="292">
        <v>12097</v>
      </c>
    </row>
    <row r="5534" spans="1:5" ht="14.4" x14ac:dyDescent="0.55000000000000004">
      <c r="A5534" s="289" t="s">
        <v>12507</v>
      </c>
      <c r="B5534" s="290">
        <v>1239</v>
      </c>
      <c r="D5534" s="291" t="s">
        <v>12740</v>
      </c>
      <c r="E5534" s="292">
        <v>1239</v>
      </c>
    </row>
    <row r="5535" spans="1:5" ht="14.4" x14ac:dyDescent="0.55000000000000004">
      <c r="A5535" s="289" t="s">
        <v>65421</v>
      </c>
      <c r="B5535" s="290">
        <v>0</v>
      </c>
      <c r="D5535" s="291" t="s">
        <v>66090</v>
      </c>
      <c r="E5535" s="292">
        <v>0</v>
      </c>
    </row>
    <row r="5536" spans="1:5" ht="14.4" x14ac:dyDescent="0.55000000000000004">
      <c r="A5536" s="289" t="s">
        <v>12508</v>
      </c>
      <c r="B5536" s="290">
        <v>2875</v>
      </c>
      <c r="D5536" s="291" t="s">
        <v>12741</v>
      </c>
      <c r="E5536" s="292">
        <v>2875</v>
      </c>
    </row>
    <row r="5537" spans="1:5" ht="14.4" x14ac:dyDescent="0.55000000000000004">
      <c r="A5537" s="289" t="s">
        <v>12404</v>
      </c>
      <c r="B5537" s="290">
        <v>4032</v>
      </c>
      <c r="D5537" s="291" t="s">
        <v>12625</v>
      </c>
      <c r="E5537" s="292">
        <v>4032</v>
      </c>
    </row>
    <row r="5538" spans="1:5" ht="14.4" x14ac:dyDescent="0.55000000000000004">
      <c r="A5538" s="289" t="s">
        <v>12405</v>
      </c>
      <c r="B5538" s="290">
        <v>180015.99</v>
      </c>
      <c r="D5538" s="291" t="s">
        <v>12626</v>
      </c>
      <c r="E5538" s="292">
        <v>180015.99</v>
      </c>
    </row>
    <row r="5539" spans="1:5" ht="14.4" x14ac:dyDescent="0.55000000000000004">
      <c r="A5539" s="289" t="s">
        <v>12509</v>
      </c>
      <c r="B5539" s="290">
        <v>12687</v>
      </c>
      <c r="D5539" s="291" t="s">
        <v>12742</v>
      </c>
      <c r="E5539" s="292">
        <v>12687</v>
      </c>
    </row>
    <row r="5540" spans="1:5" ht="14.4" x14ac:dyDescent="0.55000000000000004">
      <c r="A5540" s="289" t="s">
        <v>12510</v>
      </c>
      <c r="B5540" s="290">
        <v>3512.97</v>
      </c>
      <c r="D5540" s="291" t="s">
        <v>12743</v>
      </c>
      <c r="E5540" s="292">
        <v>3512.97</v>
      </c>
    </row>
    <row r="5541" spans="1:5" ht="14.4" x14ac:dyDescent="0.55000000000000004">
      <c r="A5541" s="289" t="s">
        <v>65422</v>
      </c>
      <c r="B5541" s="290">
        <v>761.25</v>
      </c>
      <c r="D5541" s="291" t="s">
        <v>12744</v>
      </c>
      <c r="E5541" s="292">
        <v>761.25</v>
      </c>
    </row>
    <row r="5542" spans="1:5" ht="14.4" x14ac:dyDescent="0.55000000000000004">
      <c r="A5542" s="289" t="s">
        <v>12511</v>
      </c>
      <c r="B5542" s="290">
        <v>658</v>
      </c>
      <c r="D5542" s="291" t="s">
        <v>12745</v>
      </c>
      <c r="E5542" s="292">
        <v>658</v>
      </c>
    </row>
    <row r="5543" spans="1:5" ht="14.4" x14ac:dyDescent="0.55000000000000004">
      <c r="A5543" s="289" t="s">
        <v>65423</v>
      </c>
      <c r="B5543" s="290">
        <v>0</v>
      </c>
      <c r="D5543" s="291" t="s">
        <v>66091</v>
      </c>
      <c r="E5543" s="292">
        <v>0</v>
      </c>
    </row>
    <row r="5544" spans="1:5" ht="14.4" x14ac:dyDescent="0.55000000000000004">
      <c r="A5544" s="289" t="s">
        <v>12406</v>
      </c>
      <c r="B5544" s="290">
        <v>12797.62</v>
      </c>
      <c r="D5544" s="291" t="s">
        <v>12627</v>
      </c>
      <c r="E5544" s="292">
        <v>12797.62</v>
      </c>
    </row>
    <row r="5545" spans="1:5" ht="14.4" x14ac:dyDescent="0.55000000000000004">
      <c r="A5545" s="289" t="s">
        <v>65424</v>
      </c>
      <c r="B5545" s="290">
        <v>8509</v>
      </c>
      <c r="D5545" s="291" t="s">
        <v>12746</v>
      </c>
      <c r="E5545" s="292">
        <v>8509</v>
      </c>
    </row>
    <row r="5546" spans="1:5" ht="14.4" x14ac:dyDescent="0.55000000000000004">
      <c r="A5546" s="289" t="s">
        <v>12407</v>
      </c>
      <c r="B5546" s="290">
        <v>1039358.93</v>
      </c>
      <c r="D5546" s="291" t="s">
        <v>12628</v>
      </c>
      <c r="E5546" s="292">
        <v>1039358.93</v>
      </c>
    </row>
    <row r="5547" spans="1:5" ht="14.4" x14ac:dyDescent="0.55000000000000004">
      <c r="A5547" s="289" t="s">
        <v>12512</v>
      </c>
      <c r="B5547" s="290">
        <v>2951</v>
      </c>
      <c r="D5547" s="291" t="s">
        <v>12747</v>
      </c>
      <c r="E5547" s="292">
        <v>2951</v>
      </c>
    </row>
    <row r="5548" spans="1:5" ht="14.4" x14ac:dyDescent="0.55000000000000004">
      <c r="A5548" s="289" t="s">
        <v>12513</v>
      </c>
      <c r="B5548" s="290">
        <v>2606</v>
      </c>
      <c r="D5548" s="291" t="s">
        <v>12748</v>
      </c>
      <c r="E5548" s="292">
        <v>2606</v>
      </c>
    </row>
    <row r="5549" spans="1:5" ht="14.4" x14ac:dyDescent="0.55000000000000004">
      <c r="A5549" s="289" t="s">
        <v>12514</v>
      </c>
      <c r="B5549" s="290">
        <v>3935</v>
      </c>
      <c r="D5549" s="291" t="s">
        <v>12749</v>
      </c>
      <c r="E5549" s="292">
        <v>3935</v>
      </c>
    </row>
    <row r="5550" spans="1:5" ht="14.4" x14ac:dyDescent="0.55000000000000004">
      <c r="A5550" s="289" t="s">
        <v>12515</v>
      </c>
      <c r="B5550" s="290">
        <v>7755</v>
      </c>
      <c r="D5550" s="291" t="s">
        <v>12750</v>
      </c>
      <c r="E5550" s="292">
        <v>7755</v>
      </c>
    </row>
    <row r="5551" spans="1:5" ht="14.4" x14ac:dyDescent="0.55000000000000004">
      <c r="A5551" s="289" t="s">
        <v>65425</v>
      </c>
      <c r="B5551" s="290">
        <v>0</v>
      </c>
      <c r="D5551" s="291" t="s">
        <v>66092</v>
      </c>
      <c r="E5551" s="292">
        <v>0</v>
      </c>
    </row>
    <row r="5552" spans="1:5" ht="14.4" x14ac:dyDescent="0.55000000000000004">
      <c r="A5552" s="289" t="s">
        <v>65426</v>
      </c>
      <c r="B5552" s="290">
        <v>0</v>
      </c>
      <c r="D5552" s="291" t="s">
        <v>66093</v>
      </c>
      <c r="E5552" s="292">
        <v>0</v>
      </c>
    </row>
    <row r="5553" spans="1:5" ht="14.4" x14ac:dyDescent="0.55000000000000004">
      <c r="A5553" s="289" t="s">
        <v>65427</v>
      </c>
      <c r="B5553" s="290">
        <v>0</v>
      </c>
      <c r="D5553" s="291" t="s">
        <v>66094</v>
      </c>
      <c r="E5553" s="292">
        <v>0</v>
      </c>
    </row>
    <row r="5554" spans="1:5" ht="14.4" x14ac:dyDescent="0.55000000000000004">
      <c r="A5554" s="289" t="s">
        <v>12516</v>
      </c>
      <c r="B5554" s="290">
        <v>3577</v>
      </c>
      <c r="D5554" s="291" t="s">
        <v>12751</v>
      </c>
      <c r="E5554" s="292">
        <v>3577</v>
      </c>
    </row>
    <row r="5555" spans="1:5" ht="14.4" x14ac:dyDescent="0.55000000000000004">
      <c r="A5555" s="289" t="s">
        <v>12517</v>
      </c>
      <c r="B5555" s="290">
        <v>6069</v>
      </c>
      <c r="D5555" s="291" t="s">
        <v>12752</v>
      </c>
      <c r="E5555" s="292">
        <v>6069</v>
      </c>
    </row>
    <row r="5556" spans="1:5" ht="14.4" x14ac:dyDescent="0.55000000000000004">
      <c r="A5556" s="289" t="s">
        <v>65428</v>
      </c>
      <c r="B5556" s="290">
        <v>0</v>
      </c>
      <c r="D5556" s="291" t="s">
        <v>66095</v>
      </c>
      <c r="E5556" s="292">
        <v>0</v>
      </c>
    </row>
    <row r="5557" spans="1:5" ht="14.4" x14ac:dyDescent="0.55000000000000004">
      <c r="A5557" s="289" t="s">
        <v>12518</v>
      </c>
      <c r="B5557" s="290">
        <v>5847</v>
      </c>
      <c r="D5557" s="291" t="s">
        <v>12753</v>
      </c>
      <c r="E5557" s="292">
        <v>5847</v>
      </c>
    </row>
    <row r="5558" spans="1:5" ht="14.4" x14ac:dyDescent="0.55000000000000004">
      <c r="A5558" s="289" t="s">
        <v>12519</v>
      </c>
      <c r="B5558" s="290">
        <v>4727</v>
      </c>
      <c r="D5558" s="291" t="s">
        <v>12754</v>
      </c>
      <c r="E5558" s="292">
        <v>4727</v>
      </c>
    </row>
    <row r="5559" spans="1:5" ht="14.4" x14ac:dyDescent="0.55000000000000004">
      <c r="A5559" s="289" t="s">
        <v>12408</v>
      </c>
      <c r="B5559" s="290">
        <v>9662.4</v>
      </c>
      <c r="D5559" s="291" t="s">
        <v>12629</v>
      </c>
      <c r="E5559" s="292">
        <v>9662.4</v>
      </c>
    </row>
    <row r="5560" spans="1:5" ht="14.4" x14ac:dyDescent="0.55000000000000004">
      <c r="A5560" s="289" t="s">
        <v>65429</v>
      </c>
      <c r="B5560" s="290">
        <v>971</v>
      </c>
      <c r="D5560" s="291" t="s">
        <v>12755</v>
      </c>
      <c r="E5560" s="292">
        <v>971</v>
      </c>
    </row>
    <row r="5561" spans="1:5" ht="14.4" x14ac:dyDescent="0.55000000000000004">
      <c r="A5561" s="289" t="s">
        <v>12520</v>
      </c>
      <c r="B5561" s="290">
        <v>2681</v>
      </c>
      <c r="D5561" s="291" t="s">
        <v>12756</v>
      </c>
      <c r="E5561" s="292">
        <v>2681</v>
      </c>
    </row>
    <row r="5562" spans="1:5" ht="14.4" x14ac:dyDescent="0.55000000000000004">
      <c r="A5562" s="289" t="s">
        <v>12521</v>
      </c>
      <c r="B5562" s="290">
        <v>5279</v>
      </c>
      <c r="D5562" s="291" t="s">
        <v>12757</v>
      </c>
      <c r="E5562" s="292">
        <v>5279</v>
      </c>
    </row>
    <row r="5563" spans="1:5" ht="14.4" x14ac:dyDescent="0.55000000000000004">
      <c r="A5563" s="289" t="s">
        <v>65430</v>
      </c>
      <c r="B5563" s="290">
        <v>4708</v>
      </c>
      <c r="D5563" s="291" t="s">
        <v>12758</v>
      </c>
      <c r="E5563" s="292">
        <v>4708</v>
      </c>
    </row>
    <row r="5564" spans="1:5" ht="14.4" x14ac:dyDescent="0.55000000000000004">
      <c r="A5564" s="289" t="s">
        <v>12522</v>
      </c>
      <c r="B5564" s="290">
        <v>3143</v>
      </c>
      <c r="D5564" s="291" t="s">
        <v>12759</v>
      </c>
      <c r="E5564" s="292">
        <v>3143</v>
      </c>
    </row>
    <row r="5565" spans="1:5" ht="14.4" x14ac:dyDescent="0.55000000000000004">
      <c r="A5565" s="289" t="s">
        <v>12523</v>
      </c>
      <c r="B5565" s="290">
        <v>1968</v>
      </c>
      <c r="D5565" s="291" t="s">
        <v>12760</v>
      </c>
      <c r="E5565" s="292">
        <v>1968</v>
      </c>
    </row>
    <row r="5566" spans="1:5" ht="14.4" x14ac:dyDescent="0.55000000000000004">
      <c r="A5566" s="289" t="s">
        <v>65431</v>
      </c>
      <c r="B5566" s="290">
        <v>262.5</v>
      </c>
      <c r="D5566" s="291" t="s">
        <v>12761</v>
      </c>
      <c r="E5566" s="292">
        <v>262.5</v>
      </c>
    </row>
    <row r="5567" spans="1:5" ht="14.4" x14ac:dyDescent="0.55000000000000004">
      <c r="A5567" s="289" t="s">
        <v>12409</v>
      </c>
      <c r="B5567" s="290">
        <v>7291.32</v>
      </c>
      <c r="D5567" s="291" t="s">
        <v>12630</v>
      </c>
      <c r="E5567" s="292">
        <v>7291.32</v>
      </c>
    </row>
    <row r="5568" spans="1:5" ht="14.4" x14ac:dyDescent="0.55000000000000004">
      <c r="A5568" s="289" t="s">
        <v>12524</v>
      </c>
      <c r="B5568" s="290">
        <v>1150</v>
      </c>
      <c r="D5568" s="291" t="s">
        <v>12762</v>
      </c>
      <c r="E5568" s="292">
        <v>1150</v>
      </c>
    </row>
    <row r="5569" spans="1:5" ht="14.4" x14ac:dyDescent="0.55000000000000004">
      <c r="A5569" s="289" t="s">
        <v>12530</v>
      </c>
      <c r="B5569" s="290">
        <v>1169</v>
      </c>
      <c r="D5569" s="291" t="s">
        <v>12768</v>
      </c>
      <c r="E5569" s="292">
        <v>1169</v>
      </c>
    </row>
    <row r="5570" spans="1:5" ht="14.4" x14ac:dyDescent="0.55000000000000004">
      <c r="A5570" s="289" t="s">
        <v>65432</v>
      </c>
      <c r="B5570" s="290">
        <v>0</v>
      </c>
      <c r="D5570" s="291" t="s">
        <v>66096</v>
      </c>
      <c r="E5570" s="292">
        <v>0</v>
      </c>
    </row>
    <row r="5571" spans="1:5" ht="14.4" x14ac:dyDescent="0.55000000000000004">
      <c r="A5571" s="289" t="s">
        <v>12525</v>
      </c>
      <c r="B5571" s="290">
        <v>1144</v>
      </c>
      <c r="D5571" s="291" t="s">
        <v>12763</v>
      </c>
      <c r="E5571" s="292">
        <v>1144</v>
      </c>
    </row>
    <row r="5572" spans="1:5" ht="14.4" x14ac:dyDescent="0.55000000000000004">
      <c r="A5572" s="289" t="s">
        <v>12410</v>
      </c>
      <c r="B5572" s="290">
        <v>115591</v>
      </c>
      <c r="D5572" s="291" t="s">
        <v>12631</v>
      </c>
      <c r="E5572" s="292">
        <v>115591</v>
      </c>
    </row>
    <row r="5573" spans="1:5" ht="14.4" x14ac:dyDescent="0.55000000000000004">
      <c r="A5573" s="289" t="s">
        <v>12526</v>
      </c>
      <c r="B5573" s="290">
        <v>717.59</v>
      </c>
      <c r="D5573" s="291" t="s">
        <v>12764</v>
      </c>
      <c r="E5573" s="292">
        <v>717.59</v>
      </c>
    </row>
    <row r="5574" spans="1:5" ht="14.4" x14ac:dyDescent="0.55000000000000004">
      <c r="A5574" s="289" t="s">
        <v>12527</v>
      </c>
      <c r="B5574" s="290">
        <v>6107</v>
      </c>
      <c r="D5574" s="291" t="s">
        <v>12765</v>
      </c>
      <c r="E5574" s="292">
        <v>6107</v>
      </c>
    </row>
    <row r="5575" spans="1:5" ht="14.4" x14ac:dyDescent="0.55000000000000004">
      <c r="A5575" s="289" t="s">
        <v>12411</v>
      </c>
      <c r="B5575" s="290">
        <v>57796</v>
      </c>
      <c r="D5575" s="291" t="s">
        <v>12632</v>
      </c>
      <c r="E5575" s="292">
        <v>57796</v>
      </c>
    </row>
    <row r="5576" spans="1:5" ht="14.4" x14ac:dyDescent="0.55000000000000004">
      <c r="A5576" s="289" t="s">
        <v>12412</v>
      </c>
      <c r="B5576" s="290">
        <v>69892</v>
      </c>
      <c r="D5576" s="291" t="s">
        <v>12633</v>
      </c>
      <c r="E5576" s="292">
        <v>69892</v>
      </c>
    </row>
    <row r="5577" spans="1:5" ht="14.4" x14ac:dyDescent="0.55000000000000004">
      <c r="A5577" s="289" t="s">
        <v>12528</v>
      </c>
      <c r="B5577" s="290">
        <v>6995</v>
      </c>
      <c r="D5577" s="291" t="s">
        <v>12766</v>
      </c>
      <c r="E5577" s="292">
        <v>6995</v>
      </c>
    </row>
    <row r="5578" spans="1:5" ht="14.4" x14ac:dyDescent="0.55000000000000004">
      <c r="A5578" s="289" t="s">
        <v>12529</v>
      </c>
      <c r="B5578" s="290">
        <v>6229</v>
      </c>
      <c r="D5578" s="291" t="s">
        <v>12767</v>
      </c>
      <c r="E5578" s="292">
        <v>6229</v>
      </c>
    </row>
    <row r="5579" spans="1:5" ht="14.4" x14ac:dyDescent="0.55000000000000004">
      <c r="A5579" s="289" t="s">
        <v>12413</v>
      </c>
      <c r="B5579" s="290">
        <v>24921.5</v>
      </c>
      <c r="D5579" s="291" t="s">
        <v>12634</v>
      </c>
      <c r="E5579" s="292">
        <v>24921.5</v>
      </c>
    </row>
    <row r="5580" spans="1:5" ht="14.4" x14ac:dyDescent="0.55000000000000004">
      <c r="A5580" s="289" t="s">
        <v>12414</v>
      </c>
      <c r="B5580" s="290">
        <v>13441</v>
      </c>
      <c r="D5580" s="291" t="s">
        <v>12635</v>
      </c>
      <c r="E5580" s="292">
        <v>13441</v>
      </c>
    </row>
    <row r="5581" spans="1:5" ht="14.4" x14ac:dyDescent="0.55000000000000004">
      <c r="A5581" s="289" t="s">
        <v>36933</v>
      </c>
      <c r="B5581" s="290">
        <v>142454.69</v>
      </c>
      <c r="D5581" s="291" t="s">
        <v>37839</v>
      </c>
      <c r="E5581" s="292">
        <v>142454.69</v>
      </c>
    </row>
    <row r="5582" spans="1:5" ht="14.4" x14ac:dyDescent="0.55000000000000004">
      <c r="A5582" s="289" t="s">
        <v>36934</v>
      </c>
      <c r="B5582" s="290">
        <v>33118</v>
      </c>
      <c r="D5582" s="291" t="s">
        <v>37850</v>
      </c>
      <c r="E5582" s="292">
        <v>33118</v>
      </c>
    </row>
    <row r="5583" spans="1:5" ht="14.4" x14ac:dyDescent="0.55000000000000004">
      <c r="A5583" s="289" t="s">
        <v>36935</v>
      </c>
      <c r="B5583" s="290">
        <v>9816</v>
      </c>
      <c r="D5583" s="291" t="s">
        <v>37855</v>
      </c>
      <c r="E5583" s="292">
        <v>9816</v>
      </c>
    </row>
    <row r="5584" spans="1:5" ht="14.4" x14ac:dyDescent="0.55000000000000004">
      <c r="A5584" s="289" t="s">
        <v>36936</v>
      </c>
      <c r="B5584" s="290">
        <v>21910</v>
      </c>
      <c r="D5584" s="291" t="s">
        <v>37860</v>
      </c>
      <c r="E5584" s="292">
        <v>21910</v>
      </c>
    </row>
    <row r="5585" spans="1:5" ht="14.4" x14ac:dyDescent="0.55000000000000004">
      <c r="A5585" s="289" t="s">
        <v>36937</v>
      </c>
      <c r="B5585" s="290">
        <v>20440</v>
      </c>
      <c r="D5585" s="291" t="s">
        <v>37865</v>
      </c>
      <c r="E5585" s="292">
        <v>20440</v>
      </c>
    </row>
    <row r="5586" spans="1:5" ht="14.4" x14ac:dyDescent="0.55000000000000004">
      <c r="A5586" s="289" t="s">
        <v>36938</v>
      </c>
      <c r="B5586" s="290">
        <v>13213.65</v>
      </c>
      <c r="D5586" s="291" t="s">
        <v>37870</v>
      </c>
      <c r="E5586" s="292">
        <v>13213.65</v>
      </c>
    </row>
    <row r="5587" spans="1:5" ht="14.4" x14ac:dyDescent="0.55000000000000004">
      <c r="A5587" s="289" t="s">
        <v>65433</v>
      </c>
      <c r="B5587" s="290">
        <v>0</v>
      </c>
      <c r="D5587" s="291" t="s">
        <v>66097</v>
      </c>
      <c r="E5587" s="292">
        <v>0</v>
      </c>
    </row>
    <row r="5588" spans="1:5" ht="14.4" x14ac:dyDescent="0.55000000000000004">
      <c r="A5588" s="289" t="s">
        <v>36939</v>
      </c>
      <c r="B5588" s="290">
        <v>44215</v>
      </c>
      <c r="D5588" s="291" t="s">
        <v>37876</v>
      </c>
      <c r="E5588" s="292">
        <v>44215</v>
      </c>
    </row>
    <row r="5589" spans="1:5" ht="14.4" x14ac:dyDescent="0.55000000000000004">
      <c r="A5589" s="289" t="s">
        <v>36940</v>
      </c>
      <c r="B5589" s="290">
        <v>13834</v>
      </c>
      <c r="D5589" s="291" t="s">
        <v>37883</v>
      </c>
      <c r="E5589" s="292">
        <v>13834</v>
      </c>
    </row>
    <row r="5590" spans="1:5" ht="14.4" x14ac:dyDescent="0.55000000000000004">
      <c r="A5590" s="289" t="s">
        <v>36941</v>
      </c>
      <c r="B5590" s="290">
        <v>89468</v>
      </c>
      <c r="D5590" s="291" t="s">
        <v>37894</v>
      </c>
      <c r="E5590" s="292">
        <v>89468</v>
      </c>
    </row>
    <row r="5591" spans="1:5" ht="14.4" x14ac:dyDescent="0.55000000000000004">
      <c r="A5591" s="289" t="s">
        <v>36942</v>
      </c>
      <c r="B5591" s="290">
        <v>164169.88</v>
      </c>
      <c r="D5591" s="291" t="s">
        <v>37903</v>
      </c>
      <c r="E5591" s="292">
        <v>164169.88</v>
      </c>
    </row>
    <row r="5592" spans="1:5" ht="14.4" x14ac:dyDescent="0.55000000000000004">
      <c r="A5592" s="289" t="s">
        <v>36943</v>
      </c>
      <c r="B5592" s="290">
        <v>30151.81</v>
      </c>
      <c r="D5592" s="291" t="s">
        <v>37908</v>
      </c>
      <c r="E5592" s="292">
        <v>30151.81</v>
      </c>
    </row>
    <row r="5593" spans="1:5" ht="14.4" x14ac:dyDescent="0.55000000000000004">
      <c r="A5593" s="289" t="s">
        <v>36944</v>
      </c>
      <c r="B5593" s="290">
        <v>82903</v>
      </c>
      <c r="D5593" s="291" t="s">
        <v>37923</v>
      </c>
      <c r="E5593" s="292">
        <v>82903</v>
      </c>
    </row>
    <row r="5594" spans="1:5" ht="14.4" x14ac:dyDescent="0.55000000000000004">
      <c r="A5594" s="289" t="s">
        <v>36945</v>
      </c>
      <c r="B5594" s="290">
        <v>239894.61</v>
      </c>
      <c r="D5594" s="291" t="s">
        <v>37930</v>
      </c>
      <c r="E5594" s="292">
        <v>239894.61</v>
      </c>
    </row>
    <row r="5595" spans="1:5" ht="14.4" x14ac:dyDescent="0.55000000000000004">
      <c r="A5595" s="289" t="s">
        <v>36946</v>
      </c>
      <c r="B5595" s="290">
        <v>37632.379999999997</v>
      </c>
      <c r="D5595" s="291" t="s">
        <v>37935</v>
      </c>
      <c r="E5595" s="292">
        <v>37632.379999999997</v>
      </c>
    </row>
    <row r="5596" spans="1:5" ht="14.4" x14ac:dyDescent="0.55000000000000004">
      <c r="A5596" s="289" t="s">
        <v>36947</v>
      </c>
      <c r="B5596" s="290">
        <v>3136.5</v>
      </c>
      <c r="D5596" s="291" t="s">
        <v>37941</v>
      </c>
      <c r="E5596" s="292">
        <v>3136.5</v>
      </c>
    </row>
    <row r="5597" spans="1:5" ht="14.4" x14ac:dyDescent="0.55000000000000004">
      <c r="A5597" s="289" t="s">
        <v>36948</v>
      </c>
      <c r="B5597" s="290">
        <v>1622.48</v>
      </c>
      <c r="D5597" s="291" t="s">
        <v>37949</v>
      </c>
      <c r="E5597" s="292">
        <v>1622.48</v>
      </c>
    </row>
    <row r="5598" spans="1:5" ht="14.4" x14ac:dyDescent="0.55000000000000004">
      <c r="A5598" s="289" t="s">
        <v>36949</v>
      </c>
      <c r="B5598" s="290">
        <v>78188</v>
      </c>
      <c r="D5598" s="291" t="s">
        <v>37952</v>
      </c>
      <c r="E5598" s="292">
        <v>78188</v>
      </c>
    </row>
    <row r="5599" spans="1:5" ht="14.4" x14ac:dyDescent="0.55000000000000004">
      <c r="A5599" s="289" t="s">
        <v>36950</v>
      </c>
      <c r="B5599" s="290">
        <v>13142.7</v>
      </c>
      <c r="D5599" s="291" t="s">
        <v>37957</v>
      </c>
      <c r="E5599" s="292">
        <v>13142.7</v>
      </c>
    </row>
    <row r="5600" spans="1:5" ht="14.4" x14ac:dyDescent="0.55000000000000004">
      <c r="A5600" s="289" t="s">
        <v>36951</v>
      </c>
      <c r="B5600" s="290">
        <v>55739.07</v>
      </c>
      <c r="D5600" s="291" t="s">
        <v>37962</v>
      </c>
      <c r="E5600" s="292">
        <v>55739.07</v>
      </c>
    </row>
    <row r="5601" spans="1:5" ht="14.4" x14ac:dyDescent="0.55000000000000004">
      <c r="A5601" s="289" t="s">
        <v>36952</v>
      </c>
      <c r="B5601" s="290">
        <v>16402</v>
      </c>
      <c r="D5601" s="291" t="s">
        <v>37968</v>
      </c>
      <c r="E5601" s="292">
        <v>16402</v>
      </c>
    </row>
    <row r="5602" spans="1:5" ht="14.4" x14ac:dyDescent="0.55000000000000004">
      <c r="A5602" s="289" t="s">
        <v>36953</v>
      </c>
      <c r="B5602" s="290">
        <v>109630</v>
      </c>
      <c r="D5602" s="291" t="s">
        <v>37973</v>
      </c>
      <c r="E5602" s="292">
        <v>109630</v>
      </c>
    </row>
    <row r="5603" spans="1:5" ht="14.4" x14ac:dyDescent="0.55000000000000004">
      <c r="A5603" s="289" t="s">
        <v>36954</v>
      </c>
      <c r="B5603" s="290">
        <v>28681.27</v>
      </c>
      <c r="D5603" s="291" t="s">
        <v>37978</v>
      </c>
      <c r="E5603" s="292">
        <v>28681.27</v>
      </c>
    </row>
    <row r="5604" spans="1:5" ht="14.4" x14ac:dyDescent="0.55000000000000004">
      <c r="A5604" s="289" t="s">
        <v>36955</v>
      </c>
      <c r="B5604" s="290">
        <v>20392</v>
      </c>
      <c r="D5604" s="291" t="s">
        <v>37983</v>
      </c>
      <c r="E5604" s="292">
        <v>20392</v>
      </c>
    </row>
    <row r="5605" spans="1:5" ht="14.4" x14ac:dyDescent="0.55000000000000004">
      <c r="A5605" s="289" t="s">
        <v>36956</v>
      </c>
      <c r="B5605" s="290">
        <v>63151</v>
      </c>
      <c r="D5605" s="291" t="s">
        <v>37988</v>
      </c>
      <c r="E5605" s="292">
        <v>63151</v>
      </c>
    </row>
    <row r="5606" spans="1:5" ht="14.4" x14ac:dyDescent="0.55000000000000004">
      <c r="A5606" s="289" t="s">
        <v>36957</v>
      </c>
      <c r="B5606" s="290">
        <v>21519</v>
      </c>
      <c r="D5606" s="291" t="s">
        <v>37996</v>
      </c>
      <c r="E5606" s="292">
        <v>21519</v>
      </c>
    </row>
    <row r="5607" spans="1:5" ht="14.4" x14ac:dyDescent="0.55000000000000004">
      <c r="A5607" s="289" t="s">
        <v>36958</v>
      </c>
      <c r="B5607" s="290">
        <v>1350</v>
      </c>
      <c r="D5607" s="291" t="s">
        <v>38001</v>
      </c>
      <c r="E5607" s="292">
        <v>1350</v>
      </c>
    </row>
    <row r="5608" spans="1:5" ht="14.4" x14ac:dyDescent="0.55000000000000004">
      <c r="A5608" s="289" t="s">
        <v>36959</v>
      </c>
      <c r="B5608" s="290">
        <v>12810.38</v>
      </c>
      <c r="D5608" s="291" t="s">
        <v>38003</v>
      </c>
      <c r="E5608" s="292">
        <v>12810.38</v>
      </c>
    </row>
    <row r="5609" spans="1:5" ht="14.4" x14ac:dyDescent="0.55000000000000004">
      <c r="A5609" s="289" t="s">
        <v>36960</v>
      </c>
      <c r="B5609" s="290">
        <v>8872.15</v>
      </c>
      <c r="D5609" s="291" t="s">
        <v>38009</v>
      </c>
      <c r="E5609" s="292">
        <v>8872.15</v>
      </c>
    </row>
    <row r="5610" spans="1:5" ht="14.4" x14ac:dyDescent="0.55000000000000004">
      <c r="A5610" s="289" t="s">
        <v>36961</v>
      </c>
      <c r="B5610" s="290">
        <v>98400</v>
      </c>
      <c r="D5610" s="291" t="s">
        <v>38013</v>
      </c>
      <c r="E5610" s="292">
        <v>98400</v>
      </c>
    </row>
    <row r="5611" spans="1:5" ht="14.4" x14ac:dyDescent="0.55000000000000004">
      <c r="A5611" s="289" t="s">
        <v>36962</v>
      </c>
      <c r="B5611" s="290">
        <v>37560</v>
      </c>
      <c r="D5611" s="291" t="s">
        <v>38020</v>
      </c>
      <c r="E5611" s="292">
        <v>37560</v>
      </c>
    </row>
    <row r="5612" spans="1:5" ht="14.4" x14ac:dyDescent="0.55000000000000004">
      <c r="A5612" s="289" t="s">
        <v>36963</v>
      </c>
      <c r="B5612" s="290">
        <v>15256.82</v>
      </c>
      <c r="D5612" s="291" t="s">
        <v>38025</v>
      </c>
      <c r="E5612" s="292">
        <v>15256.82</v>
      </c>
    </row>
    <row r="5613" spans="1:5" ht="14.4" x14ac:dyDescent="0.55000000000000004">
      <c r="A5613" s="289" t="s">
        <v>65434</v>
      </c>
      <c r="B5613" s="290">
        <v>0</v>
      </c>
      <c r="D5613" s="291" t="s">
        <v>66098</v>
      </c>
      <c r="E5613" s="292">
        <v>0</v>
      </c>
    </row>
    <row r="5614" spans="1:5" ht="14.4" x14ac:dyDescent="0.55000000000000004">
      <c r="A5614" s="289" t="s">
        <v>36964</v>
      </c>
      <c r="B5614" s="290">
        <v>92417.64</v>
      </c>
      <c r="D5614" s="291" t="s">
        <v>38033</v>
      </c>
      <c r="E5614" s="292">
        <v>92417.64</v>
      </c>
    </row>
    <row r="5615" spans="1:5" ht="14.4" x14ac:dyDescent="0.55000000000000004">
      <c r="A5615" s="289" t="s">
        <v>36965</v>
      </c>
      <c r="B5615" s="290">
        <v>346831</v>
      </c>
      <c r="D5615" s="291" t="s">
        <v>38038</v>
      </c>
      <c r="E5615" s="292">
        <v>346831</v>
      </c>
    </row>
    <row r="5616" spans="1:5" ht="14.4" x14ac:dyDescent="0.55000000000000004">
      <c r="A5616" s="289" t="s">
        <v>35934</v>
      </c>
      <c r="B5616" s="290">
        <v>3871</v>
      </c>
      <c r="D5616" s="291" t="s">
        <v>36929</v>
      </c>
      <c r="E5616" s="292">
        <v>3871</v>
      </c>
    </row>
    <row r="5617" spans="1:5" ht="14.4" x14ac:dyDescent="0.55000000000000004">
      <c r="A5617" s="289" t="s">
        <v>36966</v>
      </c>
      <c r="B5617" s="290">
        <v>30159</v>
      </c>
      <c r="D5617" s="291" t="s">
        <v>38046</v>
      </c>
      <c r="E5617" s="292">
        <v>30159</v>
      </c>
    </row>
    <row r="5618" spans="1:5" ht="14.4" x14ac:dyDescent="0.55000000000000004">
      <c r="A5618" s="289" t="s">
        <v>36967</v>
      </c>
      <c r="B5618" s="290">
        <v>35956.839999999997</v>
      </c>
      <c r="D5618" s="291" t="s">
        <v>38052</v>
      </c>
      <c r="E5618" s="292">
        <v>35956.839999999997</v>
      </c>
    </row>
    <row r="5619" spans="1:5" ht="14.4" x14ac:dyDescent="0.55000000000000004">
      <c r="A5619" s="289" t="s">
        <v>36968</v>
      </c>
      <c r="B5619" s="290">
        <v>129513</v>
      </c>
      <c r="D5619" s="291" t="s">
        <v>38057</v>
      </c>
      <c r="E5619" s="292">
        <v>129513</v>
      </c>
    </row>
    <row r="5620" spans="1:5" ht="14.4" x14ac:dyDescent="0.55000000000000004">
      <c r="A5620" s="289" t="s">
        <v>36969</v>
      </c>
      <c r="B5620" s="290">
        <v>21289</v>
      </c>
      <c r="D5620" s="291" t="s">
        <v>38062</v>
      </c>
      <c r="E5620" s="292">
        <v>21289</v>
      </c>
    </row>
    <row r="5621" spans="1:5" ht="14.4" x14ac:dyDescent="0.55000000000000004">
      <c r="A5621" s="289" t="s">
        <v>36970</v>
      </c>
      <c r="B5621" s="290">
        <v>42482</v>
      </c>
      <c r="D5621" s="291" t="s">
        <v>38073</v>
      </c>
      <c r="E5621" s="292">
        <v>42482</v>
      </c>
    </row>
    <row r="5622" spans="1:5" ht="14.4" x14ac:dyDescent="0.55000000000000004">
      <c r="A5622" s="289" t="s">
        <v>36971</v>
      </c>
      <c r="B5622" s="290">
        <v>66904.75</v>
      </c>
      <c r="D5622" s="291" t="s">
        <v>38078</v>
      </c>
      <c r="E5622" s="292">
        <v>66904.75</v>
      </c>
    </row>
    <row r="5623" spans="1:5" ht="14.4" x14ac:dyDescent="0.55000000000000004">
      <c r="A5623" s="289" t="s">
        <v>36972</v>
      </c>
      <c r="B5623" s="290">
        <v>234256</v>
      </c>
      <c r="D5623" s="291" t="s">
        <v>38083</v>
      </c>
      <c r="E5623" s="292">
        <v>234256</v>
      </c>
    </row>
    <row r="5624" spans="1:5" ht="14.4" x14ac:dyDescent="0.55000000000000004">
      <c r="A5624" s="289" t="s">
        <v>36973</v>
      </c>
      <c r="B5624" s="290">
        <v>4497</v>
      </c>
      <c r="D5624" s="291" t="s">
        <v>38088</v>
      </c>
      <c r="E5624" s="292">
        <v>4497</v>
      </c>
    </row>
    <row r="5625" spans="1:5" ht="14.4" x14ac:dyDescent="0.55000000000000004">
      <c r="A5625" s="289" t="s">
        <v>65435</v>
      </c>
      <c r="B5625" s="290">
        <v>0</v>
      </c>
      <c r="D5625" s="291" t="s">
        <v>66099</v>
      </c>
      <c r="E5625" s="292">
        <v>0</v>
      </c>
    </row>
    <row r="5626" spans="1:5" ht="14.4" x14ac:dyDescent="0.55000000000000004">
      <c r="A5626" s="289" t="s">
        <v>36974</v>
      </c>
      <c r="B5626" s="290">
        <v>4594.9799999999996</v>
      </c>
      <c r="D5626" s="291" t="s">
        <v>38097</v>
      </c>
      <c r="E5626" s="292">
        <v>4594.9799999999996</v>
      </c>
    </row>
    <row r="5627" spans="1:5" ht="14.4" x14ac:dyDescent="0.55000000000000004">
      <c r="A5627" s="289" t="s">
        <v>36975</v>
      </c>
      <c r="B5627" s="290">
        <v>1567</v>
      </c>
      <c r="D5627" s="291" t="s">
        <v>38103</v>
      </c>
      <c r="E5627" s="292">
        <v>1567</v>
      </c>
    </row>
    <row r="5628" spans="1:5" ht="14.4" x14ac:dyDescent="0.55000000000000004">
      <c r="A5628" s="289" t="s">
        <v>36976</v>
      </c>
      <c r="B5628" s="290">
        <v>3084</v>
      </c>
      <c r="D5628" s="291" t="s">
        <v>38113</v>
      </c>
      <c r="E5628" s="292">
        <v>3084</v>
      </c>
    </row>
    <row r="5629" spans="1:5" ht="14.4" x14ac:dyDescent="0.55000000000000004">
      <c r="A5629" s="289" t="s">
        <v>36977</v>
      </c>
      <c r="B5629" s="290">
        <v>38383.86</v>
      </c>
      <c r="D5629" s="291" t="s">
        <v>38118</v>
      </c>
      <c r="E5629" s="292">
        <v>38383.86</v>
      </c>
    </row>
    <row r="5630" spans="1:5" ht="14.4" x14ac:dyDescent="0.55000000000000004">
      <c r="A5630" s="289" t="s">
        <v>36978</v>
      </c>
      <c r="B5630" s="290">
        <v>6697.8</v>
      </c>
      <c r="D5630" s="291" t="s">
        <v>38123</v>
      </c>
      <c r="E5630" s="292">
        <v>6697.8</v>
      </c>
    </row>
    <row r="5631" spans="1:5" ht="14.4" x14ac:dyDescent="0.55000000000000004">
      <c r="A5631" s="289" t="s">
        <v>36979</v>
      </c>
      <c r="B5631" s="290">
        <v>299870.43</v>
      </c>
      <c r="D5631" s="291" t="s">
        <v>38125</v>
      </c>
      <c r="E5631" s="292">
        <v>299870.43</v>
      </c>
    </row>
    <row r="5632" spans="1:5" ht="14.4" x14ac:dyDescent="0.55000000000000004">
      <c r="A5632" s="289" t="s">
        <v>36980</v>
      </c>
      <c r="B5632" s="290">
        <v>4836.21</v>
      </c>
      <c r="D5632" s="291" t="s">
        <v>38131</v>
      </c>
      <c r="E5632" s="292">
        <v>4836.21</v>
      </c>
    </row>
    <row r="5633" spans="1:5" ht="14.4" x14ac:dyDescent="0.55000000000000004">
      <c r="A5633" s="289" t="s">
        <v>36981</v>
      </c>
      <c r="B5633" s="290">
        <v>3022</v>
      </c>
      <c r="D5633" s="291" t="s">
        <v>38133</v>
      </c>
      <c r="E5633" s="292">
        <v>3022</v>
      </c>
    </row>
    <row r="5634" spans="1:5" ht="14.4" x14ac:dyDescent="0.55000000000000004">
      <c r="A5634" s="289" t="s">
        <v>36982</v>
      </c>
      <c r="B5634" s="290">
        <v>56107</v>
      </c>
      <c r="D5634" s="291" t="s">
        <v>38145</v>
      </c>
      <c r="E5634" s="292">
        <v>56107</v>
      </c>
    </row>
    <row r="5635" spans="1:5" ht="14.4" x14ac:dyDescent="0.55000000000000004">
      <c r="A5635" s="289" t="s">
        <v>36983</v>
      </c>
      <c r="B5635" s="290">
        <v>215647</v>
      </c>
      <c r="D5635" s="291" t="s">
        <v>38152</v>
      </c>
      <c r="E5635" s="292">
        <v>215647</v>
      </c>
    </row>
    <row r="5636" spans="1:5" ht="14.4" x14ac:dyDescent="0.55000000000000004">
      <c r="A5636" s="289" t="s">
        <v>36984</v>
      </c>
      <c r="B5636" s="290">
        <v>11242.52</v>
      </c>
      <c r="D5636" s="291" t="s">
        <v>38159</v>
      </c>
      <c r="E5636" s="292">
        <v>11242.52</v>
      </c>
    </row>
    <row r="5637" spans="1:5" ht="14.4" x14ac:dyDescent="0.55000000000000004">
      <c r="A5637" s="289" t="s">
        <v>36985</v>
      </c>
      <c r="B5637" s="290">
        <v>1357</v>
      </c>
      <c r="D5637" s="291" t="s">
        <v>38164</v>
      </c>
      <c r="E5637" s="292">
        <v>1357</v>
      </c>
    </row>
    <row r="5638" spans="1:5" ht="14.4" x14ac:dyDescent="0.55000000000000004">
      <c r="A5638" s="289" t="s">
        <v>36986</v>
      </c>
      <c r="B5638" s="290">
        <v>11105</v>
      </c>
      <c r="D5638" s="291" t="s">
        <v>38169</v>
      </c>
      <c r="E5638" s="292">
        <v>11105</v>
      </c>
    </row>
    <row r="5639" spans="1:5" ht="14.4" x14ac:dyDescent="0.55000000000000004">
      <c r="A5639" s="289" t="s">
        <v>36987</v>
      </c>
      <c r="B5639" s="290">
        <v>7807.95</v>
      </c>
      <c r="D5639" s="291" t="s">
        <v>38174</v>
      </c>
      <c r="E5639" s="292">
        <v>7807.95</v>
      </c>
    </row>
    <row r="5640" spans="1:5" ht="14.4" x14ac:dyDescent="0.55000000000000004">
      <c r="A5640" s="289" t="s">
        <v>36988</v>
      </c>
      <c r="B5640" s="290">
        <v>48840.63</v>
      </c>
      <c r="D5640" s="291" t="s">
        <v>38179</v>
      </c>
      <c r="E5640" s="292">
        <v>48840.63</v>
      </c>
    </row>
    <row r="5641" spans="1:5" ht="14.4" x14ac:dyDescent="0.55000000000000004">
      <c r="A5641" s="289" t="s">
        <v>36989</v>
      </c>
      <c r="B5641" s="290">
        <v>20057</v>
      </c>
      <c r="D5641" s="291" t="s">
        <v>38190</v>
      </c>
      <c r="E5641" s="292">
        <v>20057</v>
      </c>
    </row>
    <row r="5642" spans="1:5" ht="14.4" x14ac:dyDescent="0.55000000000000004">
      <c r="A5642" s="289" t="s">
        <v>36990</v>
      </c>
      <c r="B5642" s="290">
        <v>496603</v>
      </c>
      <c r="D5642" s="291" t="s">
        <v>38195</v>
      </c>
      <c r="E5642" s="292">
        <v>496603</v>
      </c>
    </row>
    <row r="5643" spans="1:5" ht="14.4" x14ac:dyDescent="0.55000000000000004">
      <c r="A5643" s="289" t="s">
        <v>65436</v>
      </c>
      <c r="B5643" s="290">
        <v>0</v>
      </c>
      <c r="D5643" s="291" t="s">
        <v>66100</v>
      </c>
      <c r="E5643" s="292">
        <v>0</v>
      </c>
    </row>
    <row r="5644" spans="1:5" ht="14.4" x14ac:dyDescent="0.55000000000000004">
      <c r="A5644" s="289" t="s">
        <v>36991</v>
      </c>
      <c r="B5644" s="290">
        <v>1817</v>
      </c>
      <c r="D5644" s="291" t="s">
        <v>38215</v>
      </c>
      <c r="E5644" s="292">
        <v>1817</v>
      </c>
    </row>
    <row r="5645" spans="1:5" ht="14.4" x14ac:dyDescent="0.55000000000000004">
      <c r="A5645" s="289" t="s">
        <v>36992</v>
      </c>
      <c r="B5645" s="290">
        <v>15274</v>
      </c>
      <c r="D5645" s="291" t="s">
        <v>38220</v>
      </c>
      <c r="E5645" s="292">
        <v>15274</v>
      </c>
    </row>
    <row r="5646" spans="1:5" ht="14.4" x14ac:dyDescent="0.55000000000000004">
      <c r="A5646" s="289" t="s">
        <v>36993</v>
      </c>
      <c r="B5646" s="290">
        <v>19241.89</v>
      </c>
      <c r="D5646" s="291" t="s">
        <v>38225</v>
      </c>
      <c r="E5646" s="292">
        <v>19241.89</v>
      </c>
    </row>
    <row r="5647" spans="1:5" ht="14.4" x14ac:dyDescent="0.55000000000000004">
      <c r="A5647" s="289" t="s">
        <v>36994</v>
      </c>
      <c r="B5647" s="290">
        <v>5255</v>
      </c>
      <c r="D5647" s="291" t="s">
        <v>38230</v>
      </c>
      <c r="E5647" s="292">
        <v>5255</v>
      </c>
    </row>
    <row r="5648" spans="1:5" ht="14.4" x14ac:dyDescent="0.55000000000000004">
      <c r="A5648" s="289" t="s">
        <v>36995</v>
      </c>
      <c r="B5648" s="290">
        <v>4525</v>
      </c>
      <c r="D5648" s="291" t="s">
        <v>38235</v>
      </c>
      <c r="E5648" s="292">
        <v>4525</v>
      </c>
    </row>
    <row r="5649" spans="1:5" ht="14.4" x14ac:dyDescent="0.55000000000000004">
      <c r="A5649" s="289" t="s">
        <v>36996</v>
      </c>
      <c r="B5649" s="290">
        <v>144027.87</v>
      </c>
      <c r="D5649" s="291" t="s">
        <v>38240</v>
      </c>
      <c r="E5649" s="292">
        <v>144027.87</v>
      </c>
    </row>
    <row r="5650" spans="1:5" ht="14.4" x14ac:dyDescent="0.55000000000000004">
      <c r="A5650" s="289" t="s">
        <v>36997</v>
      </c>
      <c r="B5650" s="290">
        <v>46086</v>
      </c>
      <c r="D5650" s="291" t="s">
        <v>38248</v>
      </c>
      <c r="E5650" s="292">
        <v>46086</v>
      </c>
    </row>
    <row r="5651" spans="1:5" ht="14.4" x14ac:dyDescent="0.55000000000000004">
      <c r="A5651" s="289" t="s">
        <v>36998</v>
      </c>
      <c r="B5651" s="290">
        <v>93729</v>
      </c>
      <c r="D5651" s="291" t="s">
        <v>38255</v>
      </c>
      <c r="E5651" s="292">
        <v>93729</v>
      </c>
    </row>
    <row r="5652" spans="1:5" ht="14.4" x14ac:dyDescent="0.55000000000000004">
      <c r="A5652" s="289" t="s">
        <v>36999</v>
      </c>
      <c r="B5652" s="290">
        <v>18422</v>
      </c>
      <c r="D5652" s="291" t="s">
        <v>38263</v>
      </c>
      <c r="E5652" s="292">
        <v>18422</v>
      </c>
    </row>
    <row r="5653" spans="1:5" ht="14.4" x14ac:dyDescent="0.55000000000000004">
      <c r="A5653" s="289" t="s">
        <v>37000</v>
      </c>
      <c r="B5653" s="290">
        <v>62943</v>
      </c>
      <c r="D5653" s="291" t="s">
        <v>38268</v>
      </c>
      <c r="E5653" s="292">
        <v>62943</v>
      </c>
    </row>
    <row r="5654" spans="1:5" ht="14.4" x14ac:dyDescent="0.55000000000000004">
      <c r="A5654" s="289" t="s">
        <v>37001</v>
      </c>
      <c r="B5654" s="290">
        <v>3766</v>
      </c>
      <c r="D5654" s="291" t="s">
        <v>38273</v>
      </c>
      <c r="E5654" s="292">
        <v>3766</v>
      </c>
    </row>
    <row r="5655" spans="1:5" ht="14.4" x14ac:dyDescent="0.55000000000000004">
      <c r="A5655" s="289" t="s">
        <v>37002</v>
      </c>
      <c r="B5655" s="290">
        <v>144008</v>
      </c>
      <c r="D5655" s="291" t="s">
        <v>38278</v>
      </c>
      <c r="E5655" s="292">
        <v>144008</v>
      </c>
    </row>
    <row r="5656" spans="1:5" ht="14.4" x14ac:dyDescent="0.55000000000000004">
      <c r="A5656" s="289" t="s">
        <v>37003</v>
      </c>
      <c r="B5656" s="290">
        <v>42425.9</v>
      </c>
      <c r="D5656" s="291" t="s">
        <v>38283</v>
      </c>
      <c r="E5656" s="292">
        <v>42425.9</v>
      </c>
    </row>
    <row r="5657" spans="1:5" ht="14.4" x14ac:dyDescent="0.55000000000000004">
      <c r="A5657" s="289" t="s">
        <v>37004</v>
      </c>
      <c r="B5657" s="290">
        <v>5401.97</v>
      </c>
      <c r="D5657" s="291" t="s">
        <v>38297</v>
      </c>
      <c r="E5657" s="292">
        <v>5401.97</v>
      </c>
    </row>
    <row r="5658" spans="1:5" ht="14.4" x14ac:dyDescent="0.55000000000000004">
      <c r="A5658" s="289" t="s">
        <v>37005</v>
      </c>
      <c r="B5658" s="290">
        <v>2290.5</v>
      </c>
      <c r="D5658" s="291" t="s">
        <v>38299</v>
      </c>
      <c r="E5658" s="292">
        <v>2290.5</v>
      </c>
    </row>
    <row r="5659" spans="1:5" ht="14.4" x14ac:dyDescent="0.55000000000000004">
      <c r="A5659" s="289" t="s">
        <v>37006</v>
      </c>
      <c r="B5659" s="290">
        <v>25153</v>
      </c>
      <c r="D5659" s="291" t="s">
        <v>38302</v>
      </c>
      <c r="E5659" s="292">
        <v>25153</v>
      </c>
    </row>
    <row r="5660" spans="1:5" ht="14.4" x14ac:dyDescent="0.55000000000000004">
      <c r="A5660" s="289" t="s">
        <v>37007</v>
      </c>
      <c r="B5660" s="290">
        <v>263419</v>
      </c>
      <c r="D5660" s="291" t="s">
        <v>38309</v>
      </c>
      <c r="E5660" s="292">
        <v>263419</v>
      </c>
    </row>
    <row r="5661" spans="1:5" ht="14.4" x14ac:dyDescent="0.55000000000000004">
      <c r="A5661" s="289" t="s">
        <v>37008</v>
      </c>
      <c r="B5661" s="290">
        <v>7178</v>
      </c>
      <c r="D5661" s="291" t="s">
        <v>38317</v>
      </c>
      <c r="E5661" s="292">
        <v>7178</v>
      </c>
    </row>
    <row r="5662" spans="1:5" ht="14.4" x14ac:dyDescent="0.55000000000000004">
      <c r="A5662" s="289" t="s">
        <v>37009</v>
      </c>
      <c r="B5662" s="290">
        <v>68916</v>
      </c>
      <c r="D5662" s="291" t="s">
        <v>38322</v>
      </c>
      <c r="E5662" s="292">
        <v>68916</v>
      </c>
    </row>
    <row r="5663" spans="1:5" ht="14.4" x14ac:dyDescent="0.55000000000000004">
      <c r="A5663" s="289" t="s">
        <v>37010</v>
      </c>
      <c r="B5663" s="290">
        <v>1698</v>
      </c>
      <c r="D5663" s="291" t="s">
        <v>38330</v>
      </c>
      <c r="E5663" s="292">
        <v>1698</v>
      </c>
    </row>
    <row r="5664" spans="1:5" ht="14.4" x14ac:dyDescent="0.55000000000000004">
      <c r="A5664" s="289" t="s">
        <v>37011</v>
      </c>
      <c r="B5664" s="290">
        <v>59003.82</v>
      </c>
      <c r="D5664" s="291" t="s">
        <v>38333</v>
      </c>
      <c r="E5664" s="292">
        <v>59003.82</v>
      </c>
    </row>
    <row r="5665" spans="1:5" ht="14.4" x14ac:dyDescent="0.55000000000000004">
      <c r="A5665" s="289" t="s">
        <v>37012</v>
      </c>
      <c r="B5665" s="290">
        <v>1162</v>
      </c>
      <c r="D5665" s="291" t="s">
        <v>38338</v>
      </c>
      <c r="E5665" s="292">
        <v>1162</v>
      </c>
    </row>
    <row r="5666" spans="1:5" ht="14.4" x14ac:dyDescent="0.55000000000000004">
      <c r="A5666" s="289" t="s">
        <v>37013</v>
      </c>
      <c r="B5666" s="290">
        <v>79407</v>
      </c>
      <c r="D5666" s="291" t="s">
        <v>38340</v>
      </c>
      <c r="E5666" s="292">
        <v>79407</v>
      </c>
    </row>
    <row r="5667" spans="1:5" ht="14.4" x14ac:dyDescent="0.55000000000000004">
      <c r="A5667" s="289" t="s">
        <v>37014</v>
      </c>
      <c r="B5667" s="290">
        <v>626.51</v>
      </c>
      <c r="D5667" s="291" t="s">
        <v>38349</v>
      </c>
      <c r="E5667" s="292">
        <v>626.51</v>
      </c>
    </row>
    <row r="5668" spans="1:5" ht="14.4" x14ac:dyDescent="0.55000000000000004">
      <c r="A5668" s="289" t="s">
        <v>37015</v>
      </c>
      <c r="B5668" s="290">
        <v>31245</v>
      </c>
      <c r="D5668" s="291" t="s">
        <v>38354</v>
      </c>
      <c r="E5668" s="292">
        <v>31245</v>
      </c>
    </row>
    <row r="5669" spans="1:5" ht="14.4" x14ac:dyDescent="0.55000000000000004">
      <c r="A5669" s="289" t="s">
        <v>37016</v>
      </c>
      <c r="B5669" s="290">
        <v>15677.92</v>
      </c>
      <c r="D5669" s="291" t="s">
        <v>38359</v>
      </c>
      <c r="E5669" s="292">
        <v>15677.92</v>
      </c>
    </row>
    <row r="5670" spans="1:5" ht="14.4" x14ac:dyDescent="0.55000000000000004">
      <c r="A5670" s="289" t="s">
        <v>37017</v>
      </c>
      <c r="B5670" s="290">
        <v>19856</v>
      </c>
      <c r="D5670" s="291" t="s">
        <v>38364</v>
      </c>
      <c r="E5670" s="292">
        <v>19856</v>
      </c>
    </row>
    <row r="5671" spans="1:5" ht="14.4" x14ac:dyDescent="0.55000000000000004">
      <c r="A5671" s="289" t="s">
        <v>37018</v>
      </c>
      <c r="B5671" s="290">
        <v>41325.919999999998</v>
      </c>
      <c r="D5671" s="291" t="s">
        <v>38370</v>
      </c>
      <c r="E5671" s="292">
        <v>41325.919999999998</v>
      </c>
    </row>
    <row r="5672" spans="1:5" ht="14.4" x14ac:dyDescent="0.55000000000000004">
      <c r="A5672" s="289" t="s">
        <v>37019</v>
      </c>
      <c r="B5672" s="290">
        <v>1033390</v>
      </c>
      <c r="D5672" s="291" t="s">
        <v>38375</v>
      </c>
      <c r="E5672" s="292">
        <v>1033390</v>
      </c>
    </row>
    <row r="5673" spans="1:5" ht="14.4" x14ac:dyDescent="0.55000000000000004">
      <c r="A5673" s="289" t="s">
        <v>37020</v>
      </c>
      <c r="B5673" s="290">
        <v>12000</v>
      </c>
      <c r="D5673" s="291" t="s">
        <v>38380</v>
      </c>
      <c r="E5673" s="292">
        <v>12000</v>
      </c>
    </row>
    <row r="5674" spans="1:5" ht="14.4" x14ac:dyDescent="0.55000000000000004">
      <c r="A5674" s="289" t="s">
        <v>37021</v>
      </c>
      <c r="B5674" s="290">
        <v>1232</v>
      </c>
      <c r="D5674" s="291" t="s">
        <v>38395</v>
      </c>
      <c r="E5674" s="292">
        <v>1232</v>
      </c>
    </row>
    <row r="5675" spans="1:5" ht="14.4" x14ac:dyDescent="0.55000000000000004">
      <c r="A5675" s="289" t="s">
        <v>37022</v>
      </c>
      <c r="B5675" s="290">
        <v>919</v>
      </c>
      <c r="D5675" s="291" t="s">
        <v>38398</v>
      </c>
      <c r="E5675" s="292">
        <v>919</v>
      </c>
    </row>
    <row r="5676" spans="1:5" ht="14.4" x14ac:dyDescent="0.55000000000000004">
      <c r="A5676" s="289" t="s">
        <v>37023</v>
      </c>
      <c r="B5676" s="290">
        <v>12354.05</v>
      </c>
      <c r="D5676" s="291" t="s">
        <v>38407</v>
      </c>
      <c r="E5676" s="292">
        <v>12354.05</v>
      </c>
    </row>
    <row r="5677" spans="1:5" ht="14.4" x14ac:dyDescent="0.55000000000000004">
      <c r="A5677" s="289" t="s">
        <v>65437</v>
      </c>
      <c r="B5677" s="290">
        <v>0</v>
      </c>
      <c r="D5677" s="291" t="s">
        <v>66101</v>
      </c>
      <c r="E5677" s="292">
        <v>0</v>
      </c>
    </row>
    <row r="5678" spans="1:5" ht="14.4" x14ac:dyDescent="0.55000000000000004">
      <c r="A5678" s="289" t="s">
        <v>37024</v>
      </c>
      <c r="B5678" s="290">
        <v>6565</v>
      </c>
      <c r="D5678" s="291" t="s">
        <v>38420</v>
      </c>
      <c r="E5678" s="292">
        <v>6565</v>
      </c>
    </row>
    <row r="5679" spans="1:5" ht="14.4" x14ac:dyDescent="0.55000000000000004">
      <c r="A5679" s="289" t="s">
        <v>65438</v>
      </c>
      <c r="B5679" s="290">
        <v>0</v>
      </c>
      <c r="D5679" s="291" t="s">
        <v>66102</v>
      </c>
      <c r="E5679" s="292">
        <v>0</v>
      </c>
    </row>
    <row r="5680" spans="1:5" ht="14.4" x14ac:dyDescent="0.55000000000000004">
      <c r="A5680" s="289" t="s">
        <v>37025</v>
      </c>
      <c r="B5680" s="290">
        <v>1402.5</v>
      </c>
      <c r="D5680" s="291" t="s">
        <v>38436</v>
      </c>
      <c r="E5680" s="292">
        <v>1402.5</v>
      </c>
    </row>
    <row r="5681" spans="1:5" ht="14.4" x14ac:dyDescent="0.55000000000000004">
      <c r="A5681" s="289" t="s">
        <v>37026</v>
      </c>
      <c r="B5681" s="290">
        <v>25683.32</v>
      </c>
      <c r="D5681" s="291" t="s">
        <v>38440</v>
      </c>
      <c r="E5681" s="292">
        <v>25683.32</v>
      </c>
    </row>
    <row r="5682" spans="1:5" ht="14.4" x14ac:dyDescent="0.55000000000000004">
      <c r="A5682" s="289" t="s">
        <v>37027</v>
      </c>
      <c r="B5682" s="290">
        <v>4490</v>
      </c>
      <c r="D5682" s="291" t="s">
        <v>38446</v>
      </c>
      <c r="E5682" s="292">
        <v>4490</v>
      </c>
    </row>
    <row r="5683" spans="1:5" ht="14.4" x14ac:dyDescent="0.55000000000000004">
      <c r="A5683" s="289" t="s">
        <v>37028</v>
      </c>
      <c r="B5683" s="290">
        <v>90515.58</v>
      </c>
      <c r="D5683" s="291" t="s">
        <v>38452</v>
      </c>
      <c r="E5683" s="292">
        <v>90515.58</v>
      </c>
    </row>
    <row r="5684" spans="1:5" ht="14.4" x14ac:dyDescent="0.55000000000000004">
      <c r="A5684" s="289" t="s">
        <v>37029</v>
      </c>
      <c r="B5684" s="290">
        <v>104534</v>
      </c>
      <c r="D5684" s="291" t="s">
        <v>38463</v>
      </c>
      <c r="E5684" s="292">
        <v>104534</v>
      </c>
    </row>
    <row r="5685" spans="1:5" ht="14.4" x14ac:dyDescent="0.55000000000000004">
      <c r="A5685" s="289" t="s">
        <v>37030</v>
      </c>
      <c r="B5685" s="290">
        <v>181024</v>
      </c>
      <c r="D5685" s="291" t="s">
        <v>38469</v>
      </c>
      <c r="E5685" s="292">
        <v>181024</v>
      </c>
    </row>
    <row r="5686" spans="1:5" ht="14.4" x14ac:dyDescent="0.55000000000000004">
      <c r="A5686" s="289" t="s">
        <v>65439</v>
      </c>
      <c r="B5686" s="290">
        <v>0</v>
      </c>
      <c r="D5686" s="291" t="s">
        <v>66103</v>
      </c>
      <c r="E5686" s="292">
        <v>0</v>
      </c>
    </row>
    <row r="5687" spans="1:5" ht="14.4" x14ac:dyDescent="0.55000000000000004">
      <c r="A5687" s="289" t="s">
        <v>37031</v>
      </c>
      <c r="B5687" s="290">
        <v>2381</v>
      </c>
      <c r="D5687" s="291" t="s">
        <v>38482</v>
      </c>
      <c r="E5687" s="292">
        <v>2381</v>
      </c>
    </row>
    <row r="5688" spans="1:5" ht="14.4" x14ac:dyDescent="0.55000000000000004">
      <c r="A5688" s="289" t="s">
        <v>37032</v>
      </c>
      <c r="B5688" s="290">
        <v>9792.5</v>
      </c>
      <c r="D5688" s="291" t="s">
        <v>38487</v>
      </c>
      <c r="E5688" s="292">
        <v>9792.5</v>
      </c>
    </row>
    <row r="5689" spans="1:5" ht="14.4" x14ac:dyDescent="0.55000000000000004">
      <c r="A5689" s="289" t="s">
        <v>37033</v>
      </c>
      <c r="B5689" s="290">
        <v>9044</v>
      </c>
      <c r="D5689" s="291" t="s">
        <v>38492</v>
      </c>
      <c r="E5689" s="292">
        <v>9044</v>
      </c>
    </row>
    <row r="5690" spans="1:5" ht="14.4" x14ac:dyDescent="0.55000000000000004">
      <c r="A5690" s="289" t="s">
        <v>37034</v>
      </c>
      <c r="B5690" s="290">
        <v>192205</v>
      </c>
      <c r="D5690" s="291" t="s">
        <v>38495</v>
      </c>
      <c r="E5690" s="292">
        <v>192205</v>
      </c>
    </row>
    <row r="5691" spans="1:5" ht="14.4" x14ac:dyDescent="0.55000000000000004">
      <c r="A5691" s="289" t="s">
        <v>37035</v>
      </c>
      <c r="B5691" s="290">
        <v>1168</v>
      </c>
      <c r="D5691" s="291" t="s">
        <v>38500</v>
      </c>
      <c r="E5691" s="292">
        <v>1168</v>
      </c>
    </row>
    <row r="5692" spans="1:5" ht="14.4" x14ac:dyDescent="0.55000000000000004">
      <c r="A5692" s="289" t="s">
        <v>37036</v>
      </c>
      <c r="B5692" s="290">
        <v>30249.67</v>
      </c>
      <c r="D5692" s="291" t="s">
        <v>38502</v>
      </c>
      <c r="E5692" s="292">
        <v>30249.67</v>
      </c>
    </row>
    <row r="5693" spans="1:5" ht="14.4" x14ac:dyDescent="0.55000000000000004">
      <c r="A5693" s="289" t="s">
        <v>37037</v>
      </c>
      <c r="B5693" s="290">
        <v>79706.17</v>
      </c>
      <c r="D5693" s="291" t="s">
        <v>38507</v>
      </c>
      <c r="E5693" s="292">
        <v>79706.17</v>
      </c>
    </row>
    <row r="5694" spans="1:5" ht="14.4" x14ac:dyDescent="0.55000000000000004">
      <c r="A5694" s="289" t="s">
        <v>37038</v>
      </c>
      <c r="B5694" s="290">
        <v>8681</v>
      </c>
      <c r="D5694" s="291" t="s">
        <v>38517</v>
      </c>
      <c r="E5694" s="292">
        <v>8681</v>
      </c>
    </row>
    <row r="5695" spans="1:5" ht="14.4" x14ac:dyDescent="0.55000000000000004">
      <c r="A5695" s="289" t="s">
        <v>37039</v>
      </c>
      <c r="B5695" s="290">
        <v>3787</v>
      </c>
      <c r="D5695" s="291" t="s">
        <v>38521</v>
      </c>
      <c r="E5695" s="292">
        <v>3787</v>
      </c>
    </row>
    <row r="5696" spans="1:5" ht="14.4" x14ac:dyDescent="0.55000000000000004">
      <c r="A5696" s="289" t="s">
        <v>37040</v>
      </c>
      <c r="B5696" s="290">
        <v>36466</v>
      </c>
      <c r="D5696" s="291" t="s">
        <v>38525</v>
      </c>
      <c r="E5696" s="292">
        <v>36466</v>
      </c>
    </row>
    <row r="5697" spans="1:5" ht="14.4" x14ac:dyDescent="0.55000000000000004">
      <c r="A5697" s="289" t="s">
        <v>37041</v>
      </c>
      <c r="B5697" s="290">
        <v>68206.850000000006</v>
      </c>
      <c r="D5697" s="291" t="s">
        <v>38533</v>
      </c>
      <c r="E5697" s="292">
        <v>68206.850000000006</v>
      </c>
    </row>
    <row r="5698" spans="1:5" ht="14.4" x14ac:dyDescent="0.55000000000000004">
      <c r="A5698" s="289" t="s">
        <v>37042</v>
      </c>
      <c r="B5698" s="290">
        <v>11376</v>
      </c>
      <c r="D5698" s="291" t="s">
        <v>38539</v>
      </c>
      <c r="E5698" s="292">
        <v>11376</v>
      </c>
    </row>
    <row r="5699" spans="1:5" ht="14.4" x14ac:dyDescent="0.55000000000000004">
      <c r="A5699" s="289" t="s">
        <v>37043</v>
      </c>
      <c r="B5699" s="290">
        <v>29946.85</v>
      </c>
      <c r="D5699" s="291" t="s">
        <v>38544</v>
      </c>
      <c r="E5699" s="292">
        <v>29946.85</v>
      </c>
    </row>
    <row r="5700" spans="1:5" ht="14.4" x14ac:dyDescent="0.55000000000000004">
      <c r="A5700" s="289" t="s">
        <v>37044</v>
      </c>
      <c r="B5700" s="290">
        <v>2785</v>
      </c>
      <c r="D5700" s="291" t="s">
        <v>38549</v>
      </c>
      <c r="E5700" s="292">
        <v>2785</v>
      </c>
    </row>
    <row r="5701" spans="1:5" ht="14.4" x14ac:dyDescent="0.55000000000000004">
      <c r="A5701" s="289" t="s">
        <v>37045</v>
      </c>
      <c r="B5701" s="290">
        <v>165875</v>
      </c>
      <c r="D5701" s="291" t="s">
        <v>38553</v>
      </c>
      <c r="E5701" s="292">
        <v>165875</v>
      </c>
    </row>
    <row r="5702" spans="1:5" ht="14.4" x14ac:dyDescent="0.55000000000000004">
      <c r="A5702" s="289" t="s">
        <v>37046</v>
      </c>
      <c r="B5702" s="290">
        <v>14580.86</v>
      </c>
      <c r="D5702" s="291" t="s">
        <v>38560</v>
      </c>
      <c r="E5702" s="292">
        <v>14580.86</v>
      </c>
    </row>
    <row r="5703" spans="1:5" ht="14.4" x14ac:dyDescent="0.55000000000000004">
      <c r="A5703" s="289" t="s">
        <v>37047</v>
      </c>
      <c r="B5703" s="290">
        <v>110117</v>
      </c>
      <c r="D5703" s="291" t="s">
        <v>38565</v>
      </c>
      <c r="E5703" s="292">
        <v>110117</v>
      </c>
    </row>
    <row r="5704" spans="1:5" ht="14.4" x14ac:dyDescent="0.55000000000000004">
      <c r="A5704" s="289" t="s">
        <v>37048</v>
      </c>
      <c r="B5704" s="290">
        <v>31982</v>
      </c>
      <c r="D5704" s="291" t="s">
        <v>38570</v>
      </c>
      <c r="E5704" s="292">
        <v>31982</v>
      </c>
    </row>
    <row r="5705" spans="1:5" ht="14.4" x14ac:dyDescent="0.55000000000000004">
      <c r="A5705" s="289" t="s">
        <v>37049</v>
      </c>
      <c r="B5705" s="290">
        <v>48859</v>
      </c>
      <c r="D5705" s="291" t="s">
        <v>38576</v>
      </c>
      <c r="E5705" s="292">
        <v>48859</v>
      </c>
    </row>
    <row r="5706" spans="1:5" ht="14.4" x14ac:dyDescent="0.55000000000000004">
      <c r="A5706" s="289" t="s">
        <v>37050</v>
      </c>
      <c r="B5706" s="290">
        <v>148286.25</v>
      </c>
      <c r="D5706" s="291" t="s">
        <v>38581</v>
      </c>
      <c r="E5706" s="292">
        <v>148286.25</v>
      </c>
    </row>
    <row r="5707" spans="1:5" ht="14.4" x14ac:dyDescent="0.55000000000000004">
      <c r="A5707" s="289" t="s">
        <v>37051</v>
      </c>
      <c r="B5707" s="290">
        <v>130578</v>
      </c>
      <c r="D5707" s="291" t="s">
        <v>38595</v>
      </c>
      <c r="E5707" s="292">
        <v>130578</v>
      </c>
    </row>
    <row r="5708" spans="1:5" ht="14.4" x14ac:dyDescent="0.55000000000000004">
      <c r="A5708" s="289" t="s">
        <v>37052</v>
      </c>
      <c r="B5708" s="290">
        <v>53015</v>
      </c>
      <c r="D5708" s="291" t="s">
        <v>38601</v>
      </c>
      <c r="E5708" s="292">
        <v>53015</v>
      </c>
    </row>
    <row r="5709" spans="1:5" ht="14.4" x14ac:dyDescent="0.55000000000000004">
      <c r="A5709" s="289" t="s">
        <v>37053</v>
      </c>
      <c r="B5709" s="290">
        <v>55707.34</v>
      </c>
      <c r="D5709" s="291" t="s">
        <v>38610</v>
      </c>
      <c r="E5709" s="292">
        <v>55707.34</v>
      </c>
    </row>
    <row r="5710" spans="1:5" ht="14.4" x14ac:dyDescent="0.55000000000000004">
      <c r="A5710" s="289" t="s">
        <v>37054</v>
      </c>
      <c r="B5710" s="290">
        <v>20538</v>
      </c>
      <c r="D5710" s="291" t="s">
        <v>38615</v>
      </c>
      <c r="E5710" s="292">
        <v>20538</v>
      </c>
    </row>
    <row r="5711" spans="1:5" ht="14.4" x14ac:dyDescent="0.55000000000000004">
      <c r="A5711" s="289" t="s">
        <v>37055</v>
      </c>
      <c r="B5711" s="290">
        <v>38966</v>
      </c>
      <c r="D5711" s="291" t="s">
        <v>38618</v>
      </c>
      <c r="E5711" s="292">
        <v>38966</v>
      </c>
    </row>
    <row r="5712" spans="1:5" ht="14.4" x14ac:dyDescent="0.55000000000000004">
      <c r="A5712" s="289" t="s">
        <v>37056</v>
      </c>
      <c r="B5712" s="290">
        <v>58118</v>
      </c>
      <c r="D5712" s="291" t="s">
        <v>38623</v>
      </c>
      <c r="E5712" s="292">
        <v>58118</v>
      </c>
    </row>
    <row r="5713" spans="1:5" ht="14.4" x14ac:dyDescent="0.55000000000000004">
      <c r="A5713" s="289" t="s">
        <v>37057</v>
      </c>
      <c r="B5713" s="290">
        <v>40456</v>
      </c>
      <c r="D5713" s="291" t="s">
        <v>38629</v>
      </c>
      <c r="E5713" s="292">
        <v>40456</v>
      </c>
    </row>
    <row r="5714" spans="1:5" ht="14.4" x14ac:dyDescent="0.55000000000000004">
      <c r="A5714" s="289" t="s">
        <v>37058</v>
      </c>
      <c r="B5714" s="290">
        <v>51341.41</v>
      </c>
      <c r="D5714" s="291" t="s">
        <v>38634</v>
      </c>
      <c r="E5714" s="292">
        <v>51341.41</v>
      </c>
    </row>
    <row r="5715" spans="1:5" ht="14.4" x14ac:dyDescent="0.55000000000000004">
      <c r="A5715" s="289" t="s">
        <v>37059</v>
      </c>
      <c r="B5715" s="290">
        <v>7807</v>
      </c>
      <c r="D5715" s="291" t="s">
        <v>38639</v>
      </c>
      <c r="E5715" s="292">
        <v>7807</v>
      </c>
    </row>
    <row r="5716" spans="1:5" ht="14.4" x14ac:dyDescent="0.55000000000000004">
      <c r="A5716" s="289" t="s">
        <v>37060</v>
      </c>
      <c r="B5716" s="290">
        <v>11152.73</v>
      </c>
      <c r="D5716" s="291" t="s">
        <v>38644</v>
      </c>
      <c r="E5716" s="292">
        <v>11152.73</v>
      </c>
    </row>
    <row r="5717" spans="1:5" ht="14.4" x14ac:dyDescent="0.55000000000000004">
      <c r="A5717" s="289" t="s">
        <v>37061</v>
      </c>
      <c r="B5717" s="290">
        <v>13545.63</v>
      </c>
      <c r="D5717" s="291" t="s">
        <v>38650</v>
      </c>
      <c r="E5717" s="292">
        <v>13545.63</v>
      </c>
    </row>
    <row r="5718" spans="1:5" ht="14.4" x14ac:dyDescent="0.55000000000000004">
      <c r="A5718" s="289" t="s">
        <v>37062</v>
      </c>
      <c r="B5718" s="290">
        <v>22961.77</v>
      </c>
      <c r="D5718" s="291" t="s">
        <v>38657</v>
      </c>
      <c r="E5718" s="292">
        <v>22961.77</v>
      </c>
    </row>
    <row r="5719" spans="1:5" ht="14.4" x14ac:dyDescent="0.55000000000000004">
      <c r="A5719" s="289" t="s">
        <v>37063</v>
      </c>
      <c r="B5719" s="290">
        <v>4379</v>
      </c>
      <c r="D5719" s="291" t="s">
        <v>38664</v>
      </c>
      <c r="E5719" s="292">
        <v>4379</v>
      </c>
    </row>
    <row r="5720" spans="1:5" ht="14.4" x14ac:dyDescent="0.55000000000000004">
      <c r="A5720" s="289" t="s">
        <v>37064</v>
      </c>
      <c r="B5720" s="290">
        <v>283106.3</v>
      </c>
      <c r="D5720" s="291" t="s">
        <v>38669</v>
      </c>
      <c r="E5720" s="292">
        <v>283106.3</v>
      </c>
    </row>
    <row r="5721" spans="1:5" ht="14.4" x14ac:dyDescent="0.55000000000000004">
      <c r="A5721" s="289" t="s">
        <v>37065</v>
      </c>
      <c r="B5721" s="290">
        <v>7247</v>
      </c>
      <c r="D5721" s="291" t="s">
        <v>38678</v>
      </c>
      <c r="E5721" s="292">
        <v>7247</v>
      </c>
    </row>
    <row r="5722" spans="1:5" ht="14.4" x14ac:dyDescent="0.55000000000000004">
      <c r="A5722" s="289" t="s">
        <v>37066</v>
      </c>
      <c r="B5722" s="290">
        <v>36821</v>
      </c>
      <c r="D5722" s="291" t="s">
        <v>38685</v>
      </c>
      <c r="E5722" s="292">
        <v>36821</v>
      </c>
    </row>
    <row r="5723" spans="1:5" ht="14.4" x14ac:dyDescent="0.55000000000000004">
      <c r="A5723" s="289" t="s">
        <v>37067</v>
      </c>
      <c r="B5723" s="290">
        <v>9273</v>
      </c>
      <c r="D5723" s="291" t="s">
        <v>38692</v>
      </c>
      <c r="E5723" s="292">
        <v>9273</v>
      </c>
    </row>
    <row r="5724" spans="1:5" ht="14.4" x14ac:dyDescent="0.55000000000000004">
      <c r="A5724" s="289" t="s">
        <v>37068</v>
      </c>
      <c r="B5724" s="290">
        <v>1034944.79</v>
      </c>
      <c r="D5724" s="291" t="s">
        <v>38697</v>
      </c>
      <c r="E5724" s="292">
        <v>1034944.79</v>
      </c>
    </row>
    <row r="5725" spans="1:5" ht="14.4" x14ac:dyDescent="0.55000000000000004">
      <c r="A5725" s="289" t="s">
        <v>65440</v>
      </c>
      <c r="B5725" s="290">
        <v>0</v>
      </c>
      <c r="D5725" s="291" t="s">
        <v>66104</v>
      </c>
      <c r="E5725" s="292">
        <v>0</v>
      </c>
    </row>
    <row r="5726" spans="1:5" ht="14.4" x14ac:dyDescent="0.55000000000000004">
      <c r="A5726" s="289" t="s">
        <v>37069</v>
      </c>
      <c r="B5726" s="290">
        <v>2454</v>
      </c>
      <c r="D5726" s="291" t="s">
        <v>38716</v>
      </c>
      <c r="E5726" s="292">
        <v>2454</v>
      </c>
    </row>
    <row r="5727" spans="1:5" ht="14.4" x14ac:dyDescent="0.55000000000000004">
      <c r="A5727" s="289" t="s">
        <v>37070</v>
      </c>
      <c r="B5727" s="290">
        <v>12406.64</v>
      </c>
      <c r="D5727" s="291" t="s">
        <v>38722</v>
      </c>
      <c r="E5727" s="292">
        <v>12406.64</v>
      </c>
    </row>
    <row r="5728" spans="1:5" ht="14.4" x14ac:dyDescent="0.55000000000000004">
      <c r="A5728" s="289" t="s">
        <v>65441</v>
      </c>
      <c r="B5728" s="290">
        <v>1059</v>
      </c>
      <c r="D5728" s="291" t="s">
        <v>38727</v>
      </c>
      <c r="E5728" s="292">
        <v>1059</v>
      </c>
    </row>
    <row r="5729" spans="1:5" ht="14.4" x14ac:dyDescent="0.55000000000000004">
      <c r="A5729" s="289" t="s">
        <v>65442</v>
      </c>
      <c r="B5729" s="290">
        <v>0</v>
      </c>
      <c r="D5729" s="291" t="s">
        <v>66105</v>
      </c>
      <c r="E5729" s="292">
        <v>0</v>
      </c>
    </row>
    <row r="5730" spans="1:5" ht="14.4" x14ac:dyDescent="0.55000000000000004">
      <c r="A5730" s="289" t="s">
        <v>37071</v>
      </c>
      <c r="B5730" s="290">
        <v>2307.52</v>
      </c>
      <c r="D5730" s="291" t="s">
        <v>38737</v>
      </c>
      <c r="E5730" s="292">
        <v>2307.52</v>
      </c>
    </row>
    <row r="5731" spans="1:5" ht="14.4" x14ac:dyDescent="0.55000000000000004">
      <c r="A5731" s="289" t="s">
        <v>37072</v>
      </c>
      <c r="B5731" s="290">
        <v>8230.1</v>
      </c>
      <c r="D5731" s="291" t="s">
        <v>38741</v>
      </c>
      <c r="E5731" s="292">
        <v>8230.1</v>
      </c>
    </row>
    <row r="5732" spans="1:5" ht="14.4" x14ac:dyDescent="0.55000000000000004">
      <c r="A5732" s="289" t="s">
        <v>37073</v>
      </c>
      <c r="B5732" s="290">
        <v>33083</v>
      </c>
      <c r="D5732" s="291" t="s">
        <v>38750</v>
      </c>
      <c r="E5732" s="292">
        <v>33083</v>
      </c>
    </row>
    <row r="5733" spans="1:5" ht="14.4" x14ac:dyDescent="0.55000000000000004">
      <c r="A5733" s="289" t="s">
        <v>37074</v>
      </c>
      <c r="B5733" s="290">
        <v>125538</v>
      </c>
      <c r="D5733" s="291" t="s">
        <v>38755</v>
      </c>
      <c r="E5733" s="292">
        <v>125538</v>
      </c>
    </row>
    <row r="5734" spans="1:5" ht="14.4" x14ac:dyDescent="0.55000000000000004">
      <c r="A5734" s="289" t="s">
        <v>37075</v>
      </c>
      <c r="B5734" s="290">
        <v>2061</v>
      </c>
      <c r="D5734" s="291" t="s">
        <v>38760</v>
      </c>
      <c r="E5734" s="292">
        <v>2061</v>
      </c>
    </row>
    <row r="5735" spans="1:5" ht="14.4" x14ac:dyDescent="0.55000000000000004">
      <c r="A5735" s="289" t="s">
        <v>37076</v>
      </c>
      <c r="B5735" s="290">
        <v>62678</v>
      </c>
      <c r="D5735" s="291" t="s">
        <v>38763</v>
      </c>
      <c r="E5735" s="292">
        <v>62678</v>
      </c>
    </row>
    <row r="5736" spans="1:5" ht="14.4" x14ac:dyDescent="0.55000000000000004">
      <c r="A5736" s="289" t="s">
        <v>37077</v>
      </c>
      <c r="B5736" s="290">
        <v>76300.88</v>
      </c>
      <c r="D5736" s="291" t="s">
        <v>38768</v>
      </c>
      <c r="E5736" s="292">
        <v>76300.88</v>
      </c>
    </row>
    <row r="5737" spans="1:5" ht="14.4" x14ac:dyDescent="0.55000000000000004">
      <c r="A5737" s="289" t="s">
        <v>37078</v>
      </c>
      <c r="B5737" s="290">
        <v>7623</v>
      </c>
      <c r="D5737" s="291" t="s">
        <v>38773</v>
      </c>
      <c r="E5737" s="292">
        <v>7623</v>
      </c>
    </row>
    <row r="5738" spans="1:5" ht="14.4" x14ac:dyDescent="0.55000000000000004">
      <c r="A5738" s="289" t="s">
        <v>37079</v>
      </c>
      <c r="B5738" s="290">
        <v>35353</v>
      </c>
      <c r="D5738" s="291" t="s">
        <v>38777</v>
      </c>
      <c r="E5738" s="292">
        <v>35353</v>
      </c>
    </row>
    <row r="5739" spans="1:5" ht="14.4" x14ac:dyDescent="0.55000000000000004">
      <c r="A5739" s="289" t="s">
        <v>37080</v>
      </c>
      <c r="B5739" s="290">
        <v>14558</v>
      </c>
      <c r="D5739" s="291" t="s">
        <v>38782</v>
      </c>
      <c r="E5739" s="292">
        <v>14558</v>
      </c>
    </row>
    <row r="5740" spans="1:5" ht="14.4" x14ac:dyDescent="0.55000000000000004">
      <c r="A5740" s="289" t="s">
        <v>41171</v>
      </c>
      <c r="B5740" s="290">
        <v>546726.54</v>
      </c>
      <c r="D5740" s="291" t="s">
        <v>41712</v>
      </c>
      <c r="E5740" s="292">
        <v>546726.54</v>
      </c>
    </row>
    <row r="5741" spans="1:5" ht="14.4" x14ac:dyDescent="0.55000000000000004">
      <c r="A5741" s="289" t="s">
        <v>41172</v>
      </c>
      <c r="B5741" s="290">
        <v>1000000</v>
      </c>
      <c r="D5741" s="291" t="s">
        <v>41713</v>
      </c>
      <c r="E5741" s="292">
        <v>1000000</v>
      </c>
    </row>
    <row r="5742" spans="1:5" ht="14.4" x14ac:dyDescent="0.55000000000000004">
      <c r="A5742" s="289" t="s">
        <v>41173</v>
      </c>
      <c r="B5742" s="290">
        <v>1000000</v>
      </c>
      <c r="D5742" s="291" t="s">
        <v>41714</v>
      </c>
      <c r="E5742" s="292">
        <v>1000000</v>
      </c>
    </row>
    <row r="5743" spans="1:5" ht="14.4" x14ac:dyDescent="0.55000000000000004">
      <c r="A5743" s="289" t="s">
        <v>41174</v>
      </c>
      <c r="B5743" s="290">
        <v>517500</v>
      </c>
      <c r="D5743" s="291" t="s">
        <v>41715</v>
      </c>
      <c r="E5743" s="292">
        <v>517500</v>
      </c>
    </row>
    <row r="5744" spans="1:5" ht="14.4" x14ac:dyDescent="0.55000000000000004">
      <c r="A5744" s="289" t="s">
        <v>41175</v>
      </c>
      <c r="B5744" s="290">
        <v>1000000</v>
      </c>
      <c r="D5744" s="291" t="s">
        <v>41716</v>
      </c>
      <c r="E5744" s="292">
        <v>1000000</v>
      </c>
    </row>
    <row r="5745" spans="1:5" ht="14.4" x14ac:dyDescent="0.55000000000000004">
      <c r="A5745" s="289" t="s">
        <v>41176</v>
      </c>
      <c r="B5745" s="290">
        <v>590373.67000000004</v>
      </c>
      <c r="D5745" s="291" t="s">
        <v>41717</v>
      </c>
      <c r="E5745" s="292">
        <v>590373.67000000004</v>
      </c>
    </row>
    <row r="5746" spans="1:5" ht="14.4" x14ac:dyDescent="0.55000000000000004">
      <c r="A5746" s="289" t="s">
        <v>43563</v>
      </c>
      <c r="B5746" s="290">
        <v>311475.20000000001</v>
      </c>
      <c r="D5746" s="291" t="s">
        <v>43877</v>
      </c>
      <c r="E5746" s="292">
        <v>311475.20000000001</v>
      </c>
    </row>
    <row r="5747" spans="1:5" ht="14.4" x14ac:dyDescent="0.55000000000000004">
      <c r="A5747" s="289" t="s">
        <v>41177</v>
      </c>
      <c r="B5747" s="290">
        <v>1000000</v>
      </c>
      <c r="D5747" s="291" t="s">
        <v>41718</v>
      </c>
      <c r="E5747" s="292">
        <v>1000000</v>
      </c>
    </row>
    <row r="5748" spans="1:5" ht="14.4" x14ac:dyDescent="0.55000000000000004">
      <c r="A5748" s="289" t="s">
        <v>43564</v>
      </c>
      <c r="B5748" s="290">
        <v>652554.1</v>
      </c>
      <c r="D5748" s="291" t="s">
        <v>43878</v>
      </c>
      <c r="E5748" s="292">
        <v>652554.1</v>
      </c>
    </row>
    <row r="5749" spans="1:5" ht="14.4" x14ac:dyDescent="0.55000000000000004">
      <c r="A5749" s="289" t="s">
        <v>43565</v>
      </c>
      <c r="B5749" s="290">
        <v>685139.96</v>
      </c>
      <c r="D5749" s="291" t="s">
        <v>43879</v>
      </c>
      <c r="E5749" s="292">
        <v>685139.96</v>
      </c>
    </row>
    <row r="5750" spans="1:5" ht="14.4" x14ac:dyDescent="0.55000000000000004">
      <c r="A5750" s="289" t="s">
        <v>41178</v>
      </c>
      <c r="B5750" s="290">
        <v>737080.22</v>
      </c>
      <c r="D5750" s="291" t="s">
        <v>41719</v>
      </c>
      <c r="E5750" s="292">
        <v>737080.22</v>
      </c>
    </row>
    <row r="5751" spans="1:5" ht="14.4" x14ac:dyDescent="0.55000000000000004">
      <c r="A5751" s="289" t="s">
        <v>41179</v>
      </c>
      <c r="B5751" s="290">
        <v>227902.55</v>
      </c>
      <c r="D5751" s="291" t="s">
        <v>41720</v>
      </c>
      <c r="E5751" s="292">
        <v>227902.55</v>
      </c>
    </row>
    <row r="5752" spans="1:5" ht="14.4" x14ac:dyDescent="0.55000000000000004">
      <c r="A5752" s="289" t="s">
        <v>41180</v>
      </c>
      <c r="B5752" s="290">
        <v>999186.58</v>
      </c>
      <c r="D5752" s="291" t="s">
        <v>41721</v>
      </c>
      <c r="E5752" s="292">
        <v>999186.58</v>
      </c>
    </row>
    <row r="5753" spans="1:5" ht="14.4" x14ac:dyDescent="0.55000000000000004">
      <c r="A5753" s="289" t="s">
        <v>43566</v>
      </c>
      <c r="B5753" s="290">
        <v>496427.86</v>
      </c>
      <c r="D5753" s="291" t="s">
        <v>43880</v>
      </c>
      <c r="E5753" s="292">
        <v>496427.86</v>
      </c>
    </row>
    <row r="5754" spans="1:5" ht="14.4" x14ac:dyDescent="0.55000000000000004">
      <c r="A5754" s="289" t="s">
        <v>41181</v>
      </c>
      <c r="B5754" s="290">
        <v>678284.2</v>
      </c>
      <c r="D5754" s="291" t="s">
        <v>41722</v>
      </c>
      <c r="E5754" s="292">
        <v>678284.2</v>
      </c>
    </row>
    <row r="5755" spans="1:5" ht="14.4" x14ac:dyDescent="0.55000000000000004">
      <c r="A5755" s="289" t="s">
        <v>41182</v>
      </c>
      <c r="B5755" s="290">
        <v>919566.5</v>
      </c>
      <c r="D5755" s="291" t="s">
        <v>41723</v>
      </c>
      <c r="E5755" s="292">
        <v>919566.5</v>
      </c>
    </row>
    <row r="5756" spans="1:5" ht="14.4" x14ac:dyDescent="0.55000000000000004">
      <c r="A5756" s="289" t="s">
        <v>43567</v>
      </c>
      <c r="B5756" s="290">
        <v>101202.87</v>
      </c>
      <c r="D5756" s="291" t="s">
        <v>43881</v>
      </c>
      <c r="E5756" s="292">
        <v>101202.87</v>
      </c>
    </row>
    <row r="5757" spans="1:5" ht="14.4" x14ac:dyDescent="0.55000000000000004">
      <c r="A5757" s="289" t="s">
        <v>43568</v>
      </c>
      <c r="B5757" s="290">
        <v>827515.78</v>
      </c>
      <c r="D5757" s="291" t="s">
        <v>43882</v>
      </c>
      <c r="E5757" s="292">
        <v>827515.78</v>
      </c>
    </row>
    <row r="5758" spans="1:5" ht="14.4" x14ac:dyDescent="0.55000000000000004">
      <c r="A5758" s="289" t="s">
        <v>41183</v>
      </c>
      <c r="B5758" s="290">
        <v>405507.85</v>
      </c>
      <c r="D5758" s="291" t="s">
        <v>41724</v>
      </c>
      <c r="E5758" s="292">
        <v>405507.85</v>
      </c>
    </row>
    <row r="5759" spans="1:5" ht="14.4" x14ac:dyDescent="0.55000000000000004">
      <c r="A5759" s="289" t="s">
        <v>37081</v>
      </c>
      <c r="B5759" s="290">
        <v>551220.53</v>
      </c>
      <c r="D5759" s="291" t="s">
        <v>37840</v>
      </c>
      <c r="E5759" s="292">
        <v>551220.53</v>
      </c>
    </row>
    <row r="5760" spans="1:5" ht="14.4" x14ac:dyDescent="0.55000000000000004">
      <c r="A5760" s="289" t="s">
        <v>37082</v>
      </c>
      <c r="B5760" s="290">
        <v>8588</v>
      </c>
      <c r="D5760" s="291" t="s">
        <v>37848</v>
      </c>
      <c r="E5760" s="292">
        <v>8588</v>
      </c>
    </row>
    <row r="5761" spans="1:5" ht="14.4" x14ac:dyDescent="0.55000000000000004">
      <c r="A5761" s="289" t="s">
        <v>37083</v>
      </c>
      <c r="B5761" s="290">
        <v>139897</v>
      </c>
      <c r="D5761" s="291" t="s">
        <v>37851</v>
      </c>
      <c r="E5761" s="292">
        <v>139897</v>
      </c>
    </row>
    <row r="5762" spans="1:5" ht="14.4" x14ac:dyDescent="0.55000000000000004">
      <c r="A5762" s="289" t="s">
        <v>37084</v>
      </c>
      <c r="B5762" s="290">
        <v>21542.15</v>
      </c>
      <c r="D5762" s="291" t="s">
        <v>37856</v>
      </c>
      <c r="E5762" s="292">
        <v>21542.15</v>
      </c>
    </row>
    <row r="5763" spans="1:5" ht="14.4" x14ac:dyDescent="0.55000000000000004">
      <c r="A5763" s="289" t="s">
        <v>37085</v>
      </c>
      <c r="B5763" s="290">
        <v>72638.759999999995</v>
      </c>
      <c r="D5763" s="291" t="s">
        <v>37861</v>
      </c>
      <c r="E5763" s="292">
        <v>72638.759999999995</v>
      </c>
    </row>
    <row r="5764" spans="1:5" ht="14.4" x14ac:dyDescent="0.55000000000000004">
      <c r="A5764" s="289" t="s">
        <v>37086</v>
      </c>
      <c r="B5764" s="290">
        <v>80472</v>
      </c>
      <c r="D5764" s="291" t="s">
        <v>37866</v>
      </c>
      <c r="E5764" s="292">
        <v>80472</v>
      </c>
    </row>
    <row r="5765" spans="1:5" ht="14.4" x14ac:dyDescent="0.55000000000000004">
      <c r="A5765" s="289" t="s">
        <v>37087</v>
      </c>
      <c r="B5765" s="290">
        <v>48257.84</v>
      </c>
      <c r="D5765" s="291" t="s">
        <v>37871</v>
      </c>
      <c r="E5765" s="292">
        <v>48257.84</v>
      </c>
    </row>
    <row r="5766" spans="1:5" ht="14.4" x14ac:dyDescent="0.55000000000000004">
      <c r="A5766" s="289" t="s">
        <v>37088</v>
      </c>
      <c r="B5766" s="290">
        <v>161368.6</v>
      </c>
      <c r="D5766" s="291" t="s">
        <v>37877</v>
      </c>
      <c r="E5766" s="292">
        <v>161368.6</v>
      </c>
    </row>
    <row r="5767" spans="1:5" ht="14.4" x14ac:dyDescent="0.55000000000000004">
      <c r="A5767" s="289" t="s">
        <v>37089</v>
      </c>
      <c r="B5767" s="290">
        <v>50487</v>
      </c>
      <c r="D5767" s="291" t="s">
        <v>37884</v>
      </c>
      <c r="E5767" s="292">
        <v>50487</v>
      </c>
    </row>
    <row r="5768" spans="1:5" ht="14.4" x14ac:dyDescent="0.55000000000000004">
      <c r="A5768" s="289" t="s">
        <v>65443</v>
      </c>
      <c r="B5768" s="290">
        <v>0</v>
      </c>
      <c r="D5768" s="291" t="s">
        <v>66106</v>
      </c>
      <c r="E5768" s="292">
        <v>0</v>
      </c>
    </row>
    <row r="5769" spans="1:5" ht="14.4" x14ac:dyDescent="0.55000000000000004">
      <c r="A5769" s="289" t="s">
        <v>37090</v>
      </c>
      <c r="B5769" s="290">
        <v>120399</v>
      </c>
      <c r="D5769" s="291" t="s">
        <v>37889</v>
      </c>
      <c r="E5769" s="292">
        <v>120399</v>
      </c>
    </row>
    <row r="5770" spans="1:5" ht="14.4" x14ac:dyDescent="0.55000000000000004">
      <c r="A5770" s="289" t="s">
        <v>37091</v>
      </c>
      <c r="B5770" s="290">
        <v>376530.89</v>
      </c>
      <c r="D5770" s="291" t="s">
        <v>37895</v>
      </c>
      <c r="E5770" s="292">
        <v>376530.89</v>
      </c>
    </row>
    <row r="5771" spans="1:5" ht="14.4" x14ac:dyDescent="0.55000000000000004">
      <c r="A5771" s="289" t="s">
        <v>37092</v>
      </c>
      <c r="B5771" s="290">
        <v>650078</v>
      </c>
      <c r="D5771" s="291" t="s">
        <v>37904</v>
      </c>
      <c r="E5771" s="292">
        <v>650078</v>
      </c>
    </row>
    <row r="5772" spans="1:5" ht="14.4" x14ac:dyDescent="0.55000000000000004">
      <c r="A5772" s="289" t="s">
        <v>37093</v>
      </c>
      <c r="B5772" s="290">
        <v>110046</v>
      </c>
      <c r="D5772" s="291" t="s">
        <v>37909</v>
      </c>
      <c r="E5772" s="292">
        <v>110046</v>
      </c>
    </row>
    <row r="5773" spans="1:5" ht="14.4" x14ac:dyDescent="0.55000000000000004">
      <c r="A5773" s="289" t="s">
        <v>37094</v>
      </c>
      <c r="B5773" s="290">
        <v>38231</v>
      </c>
      <c r="D5773" s="291" t="s">
        <v>37916</v>
      </c>
      <c r="E5773" s="292">
        <v>38231</v>
      </c>
    </row>
    <row r="5774" spans="1:5" ht="14.4" x14ac:dyDescent="0.55000000000000004">
      <c r="A5774" s="289" t="s">
        <v>37095</v>
      </c>
      <c r="B5774" s="290">
        <v>326383</v>
      </c>
      <c r="D5774" s="291" t="s">
        <v>37924</v>
      </c>
      <c r="E5774" s="292">
        <v>326383</v>
      </c>
    </row>
    <row r="5775" spans="1:5" ht="14.4" x14ac:dyDescent="0.55000000000000004">
      <c r="A5775" s="289" t="s">
        <v>37096</v>
      </c>
      <c r="B5775" s="290">
        <v>1013363</v>
      </c>
      <c r="D5775" s="291" t="s">
        <v>37931</v>
      </c>
      <c r="E5775" s="292">
        <v>1013363</v>
      </c>
    </row>
    <row r="5776" spans="1:5" ht="14.4" x14ac:dyDescent="0.55000000000000004">
      <c r="A5776" s="289" t="s">
        <v>37097</v>
      </c>
      <c r="B5776" s="290">
        <v>159335.12</v>
      </c>
      <c r="D5776" s="291" t="s">
        <v>37936</v>
      </c>
      <c r="E5776" s="292">
        <v>159335.12</v>
      </c>
    </row>
    <row r="5777" spans="1:5" ht="14.4" x14ac:dyDescent="0.55000000000000004">
      <c r="A5777" s="289" t="s">
        <v>37098</v>
      </c>
      <c r="B5777" s="290">
        <v>23620</v>
      </c>
      <c r="D5777" s="291" t="s">
        <v>37942</v>
      </c>
      <c r="E5777" s="292">
        <v>23620</v>
      </c>
    </row>
    <row r="5778" spans="1:5" ht="14.4" x14ac:dyDescent="0.55000000000000004">
      <c r="A5778" s="289" t="s">
        <v>65444</v>
      </c>
      <c r="B5778" s="290">
        <v>11793</v>
      </c>
      <c r="D5778" s="291" t="s">
        <v>37945</v>
      </c>
      <c r="E5778" s="292">
        <v>11793</v>
      </c>
    </row>
    <row r="5779" spans="1:5" ht="14.4" x14ac:dyDescent="0.55000000000000004">
      <c r="A5779" s="289" t="s">
        <v>37099</v>
      </c>
      <c r="B5779" s="290">
        <v>11841</v>
      </c>
      <c r="D5779" s="291" t="s">
        <v>37950</v>
      </c>
      <c r="E5779" s="292">
        <v>11841</v>
      </c>
    </row>
    <row r="5780" spans="1:5" ht="14.4" x14ac:dyDescent="0.55000000000000004">
      <c r="A5780" s="289" t="s">
        <v>37100</v>
      </c>
      <c r="B5780" s="290">
        <v>281785.11</v>
      </c>
      <c r="D5780" s="291" t="s">
        <v>37953</v>
      </c>
      <c r="E5780" s="292">
        <v>281785.11</v>
      </c>
    </row>
    <row r="5781" spans="1:5" ht="14.4" x14ac:dyDescent="0.55000000000000004">
      <c r="A5781" s="289" t="s">
        <v>37101</v>
      </c>
      <c r="B5781" s="290">
        <v>46714.05</v>
      </c>
      <c r="D5781" s="291" t="s">
        <v>37958</v>
      </c>
      <c r="E5781" s="292">
        <v>46714.05</v>
      </c>
    </row>
    <row r="5782" spans="1:5" ht="14.4" x14ac:dyDescent="0.55000000000000004">
      <c r="A5782" s="289" t="s">
        <v>37102</v>
      </c>
      <c r="B5782" s="290">
        <v>221763</v>
      </c>
      <c r="D5782" s="291" t="s">
        <v>37963</v>
      </c>
      <c r="E5782" s="292">
        <v>221763</v>
      </c>
    </row>
    <row r="5783" spans="1:5" ht="14.4" x14ac:dyDescent="0.55000000000000004">
      <c r="A5783" s="289" t="s">
        <v>37103</v>
      </c>
      <c r="B5783" s="290">
        <v>69286</v>
      </c>
      <c r="D5783" s="291" t="s">
        <v>37969</v>
      </c>
      <c r="E5783" s="292">
        <v>69286</v>
      </c>
    </row>
    <row r="5784" spans="1:5" ht="14.4" x14ac:dyDescent="0.55000000000000004">
      <c r="A5784" s="289" t="s">
        <v>37104</v>
      </c>
      <c r="B5784" s="290">
        <v>400110</v>
      </c>
      <c r="D5784" s="291" t="s">
        <v>37974</v>
      </c>
      <c r="E5784" s="292">
        <v>400110</v>
      </c>
    </row>
    <row r="5785" spans="1:5" ht="14.4" x14ac:dyDescent="0.55000000000000004">
      <c r="A5785" s="289" t="s">
        <v>37105</v>
      </c>
      <c r="B5785" s="290">
        <v>104684</v>
      </c>
      <c r="D5785" s="291" t="s">
        <v>37979</v>
      </c>
      <c r="E5785" s="292">
        <v>104684</v>
      </c>
    </row>
    <row r="5786" spans="1:5" ht="14.4" x14ac:dyDescent="0.55000000000000004">
      <c r="A5786" s="289" t="s">
        <v>37106</v>
      </c>
      <c r="B5786" s="290">
        <v>80280</v>
      </c>
      <c r="D5786" s="291" t="s">
        <v>37984</v>
      </c>
      <c r="E5786" s="292">
        <v>80280</v>
      </c>
    </row>
    <row r="5787" spans="1:5" ht="14.4" x14ac:dyDescent="0.55000000000000004">
      <c r="A5787" s="289" t="s">
        <v>37107</v>
      </c>
      <c r="B5787" s="290">
        <v>266766</v>
      </c>
      <c r="D5787" s="291" t="s">
        <v>37989</v>
      </c>
      <c r="E5787" s="292">
        <v>266766</v>
      </c>
    </row>
    <row r="5788" spans="1:5" ht="14.4" x14ac:dyDescent="0.55000000000000004">
      <c r="A5788" s="289" t="s">
        <v>37108</v>
      </c>
      <c r="B5788" s="290">
        <v>85021</v>
      </c>
      <c r="D5788" s="291" t="s">
        <v>37997</v>
      </c>
      <c r="E5788" s="292">
        <v>85021</v>
      </c>
    </row>
    <row r="5789" spans="1:5" ht="14.4" x14ac:dyDescent="0.55000000000000004">
      <c r="A5789" s="289" t="s">
        <v>65445</v>
      </c>
      <c r="B5789" s="290">
        <v>0</v>
      </c>
      <c r="D5789" s="291" t="s">
        <v>66107</v>
      </c>
      <c r="E5789" s="292">
        <v>0</v>
      </c>
    </row>
    <row r="5790" spans="1:5" ht="14.4" x14ac:dyDescent="0.55000000000000004">
      <c r="A5790" s="289" t="s">
        <v>37109</v>
      </c>
      <c r="B5790" s="290">
        <v>55288</v>
      </c>
      <c r="D5790" s="291" t="s">
        <v>38004</v>
      </c>
      <c r="E5790" s="292">
        <v>55288</v>
      </c>
    </row>
    <row r="5791" spans="1:5" ht="14.4" x14ac:dyDescent="0.55000000000000004">
      <c r="A5791" s="289" t="s">
        <v>65446</v>
      </c>
      <c r="B5791" s="290">
        <v>0</v>
      </c>
      <c r="D5791" s="291" t="s">
        <v>66108</v>
      </c>
      <c r="E5791" s="292">
        <v>0</v>
      </c>
    </row>
    <row r="5792" spans="1:5" ht="14.4" x14ac:dyDescent="0.55000000000000004">
      <c r="A5792" s="289" t="s">
        <v>37110</v>
      </c>
      <c r="B5792" s="290">
        <v>415662</v>
      </c>
      <c r="D5792" s="291" t="s">
        <v>38014</v>
      </c>
      <c r="E5792" s="292">
        <v>415662</v>
      </c>
    </row>
    <row r="5793" spans="1:5" ht="14.4" x14ac:dyDescent="0.55000000000000004">
      <c r="A5793" s="289" t="s">
        <v>37111</v>
      </c>
      <c r="B5793" s="290">
        <v>137079</v>
      </c>
      <c r="D5793" s="291" t="s">
        <v>38021</v>
      </c>
      <c r="E5793" s="292">
        <v>137079</v>
      </c>
    </row>
    <row r="5794" spans="1:5" ht="14.4" x14ac:dyDescent="0.55000000000000004">
      <c r="A5794" s="289" t="s">
        <v>37112</v>
      </c>
      <c r="B5794" s="290">
        <v>60439.72</v>
      </c>
      <c r="D5794" s="291" t="s">
        <v>38026</v>
      </c>
      <c r="E5794" s="292">
        <v>60439.72</v>
      </c>
    </row>
    <row r="5795" spans="1:5" ht="14.4" x14ac:dyDescent="0.55000000000000004">
      <c r="A5795" s="289" t="s">
        <v>37113</v>
      </c>
      <c r="B5795" s="290">
        <v>267327.92</v>
      </c>
      <c r="D5795" s="291" t="s">
        <v>38034</v>
      </c>
      <c r="E5795" s="292">
        <v>267327.92</v>
      </c>
    </row>
    <row r="5796" spans="1:5" ht="14.4" x14ac:dyDescent="0.55000000000000004">
      <c r="A5796" s="289" t="s">
        <v>37114</v>
      </c>
      <c r="B5796" s="290">
        <v>1379779</v>
      </c>
      <c r="D5796" s="291" t="s">
        <v>38039</v>
      </c>
      <c r="E5796" s="292">
        <v>1379779</v>
      </c>
    </row>
    <row r="5797" spans="1:5" ht="14.4" x14ac:dyDescent="0.55000000000000004">
      <c r="A5797" s="289" t="s">
        <v>37115</v>
      </c>
      <c r="B5797" s="290">
        <v>16352</v>
      </c>
      <c r="D5797" s="291" t="s">
        <v>38043</v>
      </c>
      <c r="E5797" s="292">
        <v>16352</v>
      </c>
    </row>
    <row r="5798" spans="1:5" ht="14.4" x14ac:dyDescent="0.55000000000000004">
      <c r="A5798" s="289" t="s">
        <v>37116</v>
      </c>
      <c r="B5798" s="290">
        <v>45726.37</v>
      </c>
      <c r="D5798" s="291" t="s">
        <v>38047</v>
      </c>
      <c r="E5798" s="292">
        <v>45726.37</v>
      </c>
    </row>
    <row r="5799" spans="1:5" ht="14.4" x14ac:dyDescent="0.55000000000000004">
      <c r="A5799" s="289" t="s">
        <v>37117</v>
      </c>
      <c r="B5799" s="290">
        <v>134537.37</v>
      </c>
      <c r="D5799" s="291" t="s">
        <v>38053</v>
      </c>
      <c r="E5799" s="292">
        <v>134537.37</v>
      </c>
    </row>
    <row r="5800" spans="1:5" ht="14.4" x14ac:dyDescent="0.55000000000000004">
      <c r="A5800" s="289" t="s">
        <v>37118</v>
      </c>
      <c r="B5800" s="290">
        <v>547089</v>
      </c>
      <c r="D5800" s="291" t="s">
        <v>38058</v>
      </c>
      <c r="E5800" s="292">
        <v>547089</v>
      </c>
    </row>
    <row r="5801" spans="1:5" ht="14.4" x14ac:dyDescent="0.55000000000000004">
      <c r="A5801" s="289" t="s">
        <v>37119</v>
      </c>
      <c r="B5801" s="290">
        <v>84282.47</v>
      </c>
      <c r="D5801" s="291" t="s">
        <v>38063</v>
      </c>
      <c r="E5801" s="292">
        <v>84282.47</v>
      </c>
    </row>
    <row r="5802" spans="1:5" ht="14.4" x14ac:dyDescent="0.55000000000000004">
      <c r="A5802" s="289" t="s">
        <v>37120</v>
      </c>
      <c r="B5802" s="290">
        <v>62245</v>
      </c>
      <c r="D5802" s="291" t="s">
        <v>38067</v>
      </c>
      <c r="E5802" s="292">
        <v>62245</v>
      </c>
    </row>
    <row r="5803" spans="1:5" ht="14.4" x14ac:dyDescent="0.55000000000000004">
      <c r="A5803" s="289" t="s">
        <v>65447</v>
      </c>
      <c r="B5803" s="290">
        <v>0</v>
      </c>
      <c r="D5803" s="291" t="s">
        <v>66109</v>
      </c>
      <c r="E5803" s="292">
        <v>0</v>
      </c>
    </row>
    <row r="5804" spans="1:5" ht="14.4" x14ac:dyDescent="0.55000000000000004">
      <c r="A5804" s="289" t="s">
        <v>37121</v>
      </c>
      <c r="B5804" s="290">
        <v>167248</v>
      </c>
      <c r="D5804" s="291" t="s">
        <v>38074</v>
      </c>
      <c r="E5804" s="292">
        <v>167248</v>
      </c>
    </row>
    <row r="5805" spans="1:5" ht="14.4" x14ac:dyDescent="0.55000000000000004">
      <c r="A5805" s="289" t="s">
        <v>37122</v>
      </c>
      <c r="B5805" s="290">
        <v>240727.64</v>
      </c>
      <c r="D5805" s="291" t="s">
        <v>38079</v>
      </c>
      <c r="E5805" s="292">
        <v>240727.64</v>
      </c>
    </row>
    <row r="5806" spans="1:5" ht="14.4" x14ac:dyDescent="0.55000000000000004">
      <c r="A5806" s="289" t="s">
        <v>37123</v>
      </c>
      <c r="B5806" s="290">
        <v>920541.6</v>
      </c>
      <c r="D5806" s="291" t="s">
        <v>38084</v>
      </c>
      <c r="E5806" s="292">
        <v>920541.6</v>
      </c>
    </row>
    <row r="5807" spans="1:5" ht="14.4" x14ac:dyDescent="0.55000000000000004">
      <c r="A5807" s="289" t="s">
        <v>37124</v>
      </c>
      <c r="B5807" s="290">
        <v>19410</v>
      </c>
      <c r="D5807" s="291" t="s">
        <v>38098</v>
      </c>
      <c r="E5807" s="292">
        <v>19410</v>
      </c>
    </row>
    <row r="5808" spans="1:5" ht="14.4" x14ac:dyDescent="0.55000000000000004">
      <c r="A5808" s="289" t="s">
        <v>37125</v>
      </c>
      <c r="B5808" s="290">
        <v>40349</v>
      </c>
      <c r="D5808" s="291" t="s">
        <v>38100</v>
      </c>
      <c r="E5808" s="292">
        <v>40349</v>
      </c>
    </row>
    <row r="5809" spans="1:5" ht="14.4" x14ac:dyDescent="0.55000000000000004">
      <c r="A5809" s="289" t="s">
        <v>37126</v>
      </c>
      <c r="B5809" s="290">
        <v>17292</v>
      </c>
      <c r="D5809" s="291" t="s">
        <v>38105</v>
      </c>
      <c r="E5809" s="292">
        <v>17292</v>
      </c>
    </row>
    <row r="5810" spans="1:5" ht="14.4" x14ac:dyDescent="0.55000000000000004">
      <c r="A5810" s="289" t="s">
        <v>37127</v>
      </c>
      <c r="B5810" s="290">
        <v>11175</v>
      </c>
      <c r="D5810" s="291" t="s">
        <v>38109</v>
      </c>
      <c r="E5810" s="292">
        <v>11175</v>
      </c>
    </row>
    <row r="5811" spans="1:5" ht="14.4" x14ac:dyDescent="0.55000000000000004">
      <c r="A5811" s="289" t="s">
        <v>65448</v>
      </c>
      <c r="B5811" s="290">
        <v>0</v>
      </c>
      <c r="D5811" s="291" t="s">
        <v>66110</v>
      </c>
      <c r="E5811" s="292">
        <v>0</v>
      </c>
    </row>
    <row r="5812" spans="1:5" ht="14.4" x14ac:dyDescent="0.55000000000000004">
      <c r="A5812" s="289" t="s">
        <v>37128</v>
      </c>
      <c r="B5812" s="290">
        <v>4563.75</v>
      </c>
      <c r="D5812" s="291" t="s">
        <v>38115</v>
      </c>
      <c r="E5812" s="292">
        <v>4563.75</v>
      </c>
    </row>
    <row r="5813" spans="1:5" ht="14.4" x14ac:dyDescent="0.55000000000000004">
      <c r="A5813" s="289" t="s">
        <v>37129</v>
      </c>
      <c r="B5813" s="290">
        <v>142822</v>
      </c>
      <c r="D5813" s="291" t="s">
        <v>38119</v>
      </c>
      <c r="E5813" s="292">
        <v>142822</v>
      </c>
    </row>
    <row r="5814" spans="1:5" ht="14.4" x14ac:dyDescent="0.55000000000000004">
      <c r="A5814" s="289" t="s">
        <v>37130</v>
      </c>
      <c r="B5814" s="290">
        <v>1366313.37</v>
      </c>
      <c r="D5814" s="291" t="s">
        <v>38126</v>
      </c>
      <c r="E5814" s="292">
        <v>1366313.37</v>
      </c>
    </row>
    <row r="5815" spans="1:5" ht="14.4" x14ac:dyDescent="0.55000000000000004">
      <c r="A5815" s="289" t="s">
        <v>37131</v>
      </c>
      <c r="B5815" s="290">
        <v>11896</v>
      </c>
      <c r="D5815" s="291" t="s">
        <v>38134</v>
      </c>
      <c r="E5815" s="292">
        <v>11896</v>
      </c>
    </row>
    <row r="5816" spans="1:5" ht="14.4" x14ac:dyDescent="0.55000000000000004">
      <c r="A5816" s="289" t="s">
        <v>37132</v>
      </c>
      <c r="B5816" s="290">
        <v>15410</v>
      </c>
      <c r="D5816" s="291" t="s">
        <v>38138</v>
      </c>
      <c r="E5816" s="292">
        <v>15410</v>
      </c>
    </row>
    <row r="5817" spans="1:5" ht="14.4" x14ac:dyDescent="0.55000000000000004">
      <c r="A5817" s="289" t="s">
        <v>37133</v>
      </c>
      <c r="B5817" s="290">
        <v>28011</v>
      </c>
      <c r="D5817" s="291" t="s">
        <v>38141</v>
      </c>
      <c r="E5817" s="292">
        <v>28011</v>
      </c>
    </row>
    <row r="5818" spans="1:5" ht="14.4" x14ac:dyDescent="0.55000000000000004">
      <c r="A5818" s="289" t="s">
        <v>65449</v>
      </c>
      <c r="B5818" s="290">
        <v>7453.22</v>
      </c>
      <c r="D5818" s="291" t="s">
        <v>38143</v>
      </c>
      <c r="E5818" s="292">
        <v>7453.22</v>
      </c>
    </row>
    <row r="5819" spans="1:5" ht="14.4" x14ac:dyDescent="0.55000000000000004">
      <c r="A5819" s="289" t="s">
        <v>37134</v>
      </c>
      <c r="B5819" s="290">
        <v>220861.7</v>
      </c>
      <c r="D5819" s="291" t="s">
        <v>38146</v>
      </c>
      <c r="E5819" s="292">
        <v>220861.7</v>
      </c>
    </row>
    <row r="5820" spans="1:5" ht="14.4" x14ac:dyDescent="0.55000000000000004">
      <c r="A5820" s="289" t="s">
        <v>37135</v>
      </c>
      <c r="B5820" s="290">
        <v>848982.64</v>
      </c>
      <c r="D5820" s="291" t="s">
        <v>38153</v>
      </c>
      <c r="E5820" s="292">
        <v>848982.64</v>
      </c>
    </row>
    <row r="5821" spans="1:5" ht="14.4" x14ac:dyDescent="0.55000000000000004">
      <c r="A5821" s="289" t="s">
        <v>37136</v>
      </c>
      <c r="B5821" s="290">
        <v>47641</v>
      </c>
      <c r="D5821" s="291" t="s">
        <v>38160</v>
      </c>
      <c r="E5821" s="292">
        <v>47641</v>
      </c>
    </row>
    <row r="5822" spans="1:5" ht="14.4" x14ac:dyDescent="0.55000000000000004">
      <c r="A5822" s="289" t="s">
        <v>37137</v>
      </c>
      <c r="B5822" s="290">
        <v>5734</v>
      </c>
      <c r="D5822" s="291" t="s">
        <v>38165</v>
      </c>
      <c r="E5822" s="292">
        <v>5734</v>
      </c>
    </row>
    <row r="5823" spans="1:5" ht="14.4" x14ac:dyDescent="0.55000000000000004">
      <c r="A5823" s="289" t="s">
        <v>37138</v>
      </c>
      <c r="B5823" s="290">
        <v>8400</v>
      </c>
      <c r="D5823" s="291" t="s">
        <v>38167</v>
      </c>
      <c r="E5823" s="292">
        <v>8400</v>
      </c>
    </row>
    <row r="5824" spans="1:5" ht="14.4" x14ac:dyDescent="0.55000000000000004">
      <c r="A5824" s="289" t="s">
        <v>37139</v>
      </c>
      <c r="B5824" s="290">
        <v>46907</v>
      </c>
      <c r="D5824" s="291" t="s">
        <v>38170</v>
      </c>
      <c r="E5824" s="292">
        <v>46907</v>
      </c>
    </row>
    <row r="5825" spans="1:5" ht="14.4" x14ac:dyDescent="0.55000000000000004">
      <c r="A5825" s="289" t="s">
        <v>37140</v>
      </c>
      <c r="B5825" s="290">
        <v>27940.71</v>
      </c>
      <c r="D5825" s="291" t="s">
        <v>38175</v>
      </c>
      <c r="E5825" s="292">
        <v>27940.71</v>
      </c>
    </row>
    <row r="5826" spans="1:5" ht="14.4" x14ac:dyDescent="0.55000000000000004">
      <c r="A5826" s="289" t="s">
        <v>37141</v>
      </c>
      <c r="B5826" s="290">
        <v>183603.08</v>
      </c>
      <c r="D5826" s="291" t="s">
        <v>38180</v>
      </c>
      <c r="E5826" s="292">
        <v>183603.08</v>
      </c>
    </row>
    <row r="5827" spans="1:5" ht="14.4" x14ac:dyDescent="0.55000000000000004">
      <c r="A5827" s="289" t="s">
        <v>37142</v>
      </c>
      <c r="B5827" s="290">
        <v>27721</v>
      </c>
      <c r="D5827" s="291" t="s">
        <v>38184</v>
      </c>
      <c r="E5827" s="292">
        <v>27721</v>
      </c>
    </row>
    <row r="5828" spans="1:5" ht="14.4" x14ac:dyDescent="0.55000000000000004">
      <c r="A5828" s="289" t="s">
        <v>37143</v>
      </c>
      <c r="B5828" s="290">
        <v>17318.740000000002</v>
      </c>
      <c r="D5828" s="291" t="s">
        <v>38187</v>
      </c>
      <c r="E5828" s="292">
        <v>17318.740000000002</v>
      </c>
    </row>
    <row r="5829" spans="1:5" ht="14.4" x14ac:dyDescent="0.55000000000000004">
      <c r="A5829" s="289" t="s">
        <v>37144</v>
      </c>
      <c r="B5829" s="290">
        <v>78963</v>
      </c>
      <c r="D5829" s="291" t="s">
        <v>38191</v>
      </c>
      <c r="E5829" s="292">
        <v>78963</v>
      </c>
    </row>
    <row r="5830" spans="1:5" ht="14.4" x14ac:dyDescent="0.55000000000000004">
      <c r="A5830" s="289" t="s">
        <v>37145</v>
      </c>
      <c r="B5830" s="290">
        <v>2097749</v>
      </c>
      <c r="D5830" s="291" t="s">
        <v>38196</v>
      </c>
      <c r="E5830" s="292">
        <v>2097749</v>
      </c>
    </row>
    <row r="5831" spans="1:5" ht="14.4" x14ac:dyDescent="0.55000000000000004">
      <c r="A5831" s="289" t="s">
        <v>37146</v>
      </c>
      <c r="B5831" s="290">
        <v>12028</v>
      </c>
      <c r="D5831" s="291" t="s">
        <v>38201</v>
      </c>
      <c r="E5831" s="292">
        <v>12028</v>
      </c>
    </row>
    <row r="5832" spans="1:5" ht="14.4" x14ac:dyDescent="0.55000000000000004">
      <c r="A5832" s="289" t="s">
        <v>37147</v>
      </c>
      <c r="B5832" s="290">
        <v>22749</v>
      </c>
      <c r="D5832" s="291" t="s">
        <v>38207</v>
      </c>
      <c r="E5832" s="292">
        <v>22749</v>
      </c>
    </row>
    <row r="5833" spans="1:5" ht="14.4" x14ac:dyDescent="0.55000000000000004">
      <c r="A5833" s="289" t="s">
        <v>37148</v>
      </c>
      <c r="B5833" s="290">
        <v>12764</v>
      </c>
      <c r="D5833" s="291" t="s">
        <v>38211</v>
      </c>
      <c r="E5833" s="292">
        <v>12764</v>
      </c>
    </row>
    <row r="5834" spans="1:5" ht="14.4" x14ac:dyDescent="0.55000000000000004">
      <c r="A5834" s="289" t="s">
        <v>65450</v>
      </c>
      <c r="B5834" s="290">
        <v>0</v>
      </c>
      <c r="D5834" s="291" t="s">
        <v>66111</v>
      </c>
      <c r="E5834" s="292">
        <v>0</v>
      </c>
    </row>
    <row r="5835" spans="1:5" ht="14.4" x14ac:dyDescent="0.55000000000000004">
      <c r="A5835" s="289" t="s">
        <v>37149</v>
      </c>
      <c r="B5835" s="290">
        <v>64523</v>
      </c>
      <c r="D5835" s="291" t="s">
        <v>38221</v>
      </c>
      <c r="E5835" s="292">
        <v>64523</v>
      </c>
    </row>
    <row r="5836" spans="1:5" ht="14.4" x14ac:dyDescent="0.55000000000000004">
      <c r="A5836" s="289" t="s">
        <v>37150</v>
      </c>
      <c r="B5836" s="290">
        <v>70230</v>
      </c>
      <c r="D5836" s="291" t="s">
        <v>38226</v>
      </c>
      <c r="E5836" s="292">
        <v>70230</v>
      </c>
    </row>
    <row r="5837" spans="1:5" ht="14.4" x14ac:dyDescent="0.55000000000000004">
      <c r="A5837" s="289" t="s">
        <v>65451</v>
      </c>
      <c r="B5837" s="290">
        <v>5745.96</v>
      </c>
      <c r="D5837" s="291" t="s">
        <v>38231</v>
      </c>
      <c r="E5837" s="292">
        <v>5745.96</v>
      </c>
    </row>
    <row r="5838" spans="1:5" ht="14.4" x14ac:dyDescent="0.55000000000000004">
      <c r="A5838" s="289" t="s">
        <v>37151</v>
      </c>
      <c r="B5838" s="290">
        <v>17816</v>
      </c>
      <c r="D5838" s="291" t="s">
        <v>38236</v>
      </c>
      <c r="E5838" s="292">
        <v>17816</v>
      </c>
    </row>
    <row r="5839" spans="1:5" ht="14.4" x14ac:dyDescent="0.55000000000000004">
      <c r="A5839" s="289" t="s">
        <v>37152</v>
      </c>
      <c r="B5839" s="290">
        <v>567030</v>
      </c>
      <c r="D5839" s="291" t="s">
        <v>38241</v>
      </c>
      <c r="E5839" s="292">
        <v>567030</v>
      </c>
    </row>
    <row r="5840" spans="1:5" ht="14.4" x14ac:dyDescent="0.55000000000000004">
      <c r="A5840" s="289" t="s">
        <v>37153</v>
      </c>
      <c r="B5840" s="290">
        <v>181495</v>
      </c>
      <c r="D5840" s="291" t="s">
        <v>38249</v>
      </c>
      <c r="E5840" s="292">
        <v>181495</v>
      </c>
    </row>
    <row r="5841" spans="1:5" ht="14.4" x14ac:dyDescent="0.55000000000000004">
      <c r="A5841" s="289" t="s">
        <v>37154</v>
      </c>
      <c r="B5841" s="290">
        <v>322359.31</v>
      </c>
      <c r="D5841" s="291" t="s">
        <v>38256</v>
      </c>
      <c r="E5841" s="292">
        <v>322359.31</v>
      </c>
    </row>
    <row r="5842" spans="1:5" ht="14.4" x14ac:dyDescent="0.55000000000000004">
      <c r="A5842" s="289" t="s">
        <v>37155</v>
      </c>
      <c r="B5842" s="290">
        <v>71862.84</v>
      </c>
      <c r="D5842" s="291" t="s">
        <v>38264</v>
      </c>
      <c r="E5842" s="292">
        <v>71862.84</v>
      </c>
    </row>
    <row r="5843" spans="1:5" ht="14.4" x14ac:dyDescent="0.55000000000000004">
      <c r="A5843" s="289" t="s">
        <v>37156</v>
      </c>
      <c r="B5843" s="290">
        <v>247801</v>
      </c>
      <c r="D5843" s="291" t="s">
        <v>38269</v>
      </c>
      <c r="E5843" s="292">
        <v>247801</v>
      </c>
    </row>
    <row r="5844" spans="1:5" ht="14.4" x14ac:dyDescent="0.55000000000000004">
      <c r="A5844" s="289" t="s">
        <v>37157</v>
      </c>
      <c r="B5844" s="290">
        <v>12666.98</v>
      </c>
      <c r="D5844" s="291" t="s">
        <v>38274</v>
      </c>
      <c r="E5844" s="292">
        <v>12666.98</v>
      </c>
    </row>
    <row r="5845" spans="1:5" ht="14.4" x14ac:dyDescent="0.55000000000000004">
      <c r="A5845" s="289" t="s">
        <v>37158</v>
      </c>
      <c r="B5845" s="290">
        <v>490881.53</v>
      </c>
      <c r="D5845" s="291" t="s">
        <v>38279</v>
      </c>
      <c r="E5845" s="292">
        <v>490881.53</v>
      </c>
    </row>
    <row r="5846" spans="1:5" ht="14.4" x14ac:dyDescent="0.55000000000000004">
      <c r="A5846" s="289" t="s">
        <v>37159</v>
      </c>
      <c r="B5846" s="290">
        <v>141850.28</v>
      </c>
      <c r="D5846" s="291" t="s">
        <v>38284</v>
      </c>
      <c r="E5846" s="292">
        <v>141850.28</v>
      </c>
    </row>
    <row r="5847" spans="1:5" ht="14.4" x14ac:dyDescent="0.55000000000000004">
      <c r="A5847" s="289" t="s">
        <v>37160</v>
      </c>
      <c r="B5847" s="290">
        <v>18527</v>
      </c>
      <c r="D5847" s="291" t="s">
        <v>38288</v>
      </c>
      <c r="E5847" s="292">
        <v>18527</v>
      </c>
    </row>
    <row r="5848" spans="1:5" ht="14.4" x14ac:dyDescent="0.55000000000000004">
      <c r="A5848" s="289" t="s">
        <v>37161</v>
      </c>
      <c r="B5848" s="290">
        <v>55582</v>
      </c>
      <c r="D5848" s="291" t="s">
        <v>38294</v>
      </c>
      <c r="E5848" s="292">
        <v>55582</v>
      </c>
    </row>
    <row r="5849" spans="1:5" ht="14.4" x14ac:dyDescent="0.55000000000000004">
      <c r="A5849" s="289" t="s">
        <v>37162</v>
      </c>
      <c r="B5849" s="290">
        <v>16719</v>
      </c>
      <c r="D5849" s="291" t="s">
        <v>38300</v>
      </c>
      <c r="E5849" s="292">
        <v>16719</v>
      </c>
    </row>
    <row r="5850" spans="1:5" ht="14.4" x14ac:dyDescent="0.55000000000000004">
      <c r="A5850" s="289" t="s">
        <v>37163</v>
      </c>
      <c r="B5850" s="290">
        <v>106254</v>
      </c>
      <c r="D5850" s="291" t="s">
        <v>38303</v>
      </c>
      <c r="E5850" s="292">
        <v>106254</v>
      </c>
    </row>
    <row r="5851" spans="1:5" ht="14.4" x14ac:dyDescent="0.55000000000000004">
      <c r="A5851" s="289" t="s">
        <v>37164</v>
      </c>
      <c r="B5851" s="290">
        <v>800386.47</v>
      </c>
      <c r="D5851" s="291" t="s">
        <v>38310</v>
      </c>
      <c r="E5851" s="292">
        <v>800386.47</v>
      </c>
    </row>
    <row r="5852" spans="1:5" ht="14.4" x14ac:dyDescent="0.55000000000000004">
      <c r="A5852" s="289" t="s">
        <v>65452</v>
      </c>
      <c r="B5852" s="290">
        <v>0</v>
      </c>
      <c r="D5852" s="291" t="s">
        <v>66112</v>
      </c>
      <c r="E5852" s="292">
        <v>0</v>
      </c>
    </row>
    <row r="5853" spans="1:5" ht="14.4" x14ac:dyDescent="0.55000000000000004">
      <c r="A5853" s="289" t="s">
        <v>37165</v>
      </c>
      <c r="B5853" s="290">
        <v>28259</v>
      </c>
      <c r="D5853" s="291" t="s">
        <v>38318</v>
      </c>
      <c r="E5853" s="292">
        <v>28259</v>
      </c>
    </row>
    <row r="5854" spans="1:5" ht="14.4" x14ac:dyDescent="0.55000000000000004">
      <c r="A5854" s="289" t="s">
        <v>37166</v>
      </c>
      <c r="B5854" s="290">
        <v>251521</v>
      </c>
      <c r="D5854" s="291" t="s">
        <v>38323</v>
      </c>
      <c r="E5854" s="292">
        <v>251521</v>
      </c>
    </row>
    <row r="5855" spans="1:5" ht="14.4" x14ac:dyDescent="0.55000000000000004">
      <c r="A5855" s="289" t="s">
        <v>37167</v>
      </c>
      <c r="B5855" s="290">
        <v>10500</v>
      </c>
      <c r="D5855" s="291" t="s">
        <v>38327</v>
      </c>
      <c r="E5855" s="292">
        <v>10500</v>
      </c>
    </row>
    <row r="5856" spans="1:5" ht="14.4" x14ac:dyDescent="0.55000000000000004">
      <c r="A5856" s="289" t="s">
        <v>37168</v>
      </c>
      <c r="B5856" s="290">
        <v>215618</v>
      </c>
      <c r="D5856" s="291" t="s">
        <v>38334</v>
      </c>
      <c r="E5856" s="292">
        <v>215618</v>
      </c>
    </row>
    <row r="5857" spans="1:5" ht="14.4" x14ac:dyDescent="0.55000000000000004">
      <c r="A5857" s="289" t="s">
        <v>37169</v>
      </c>
      <c r="B5857" s="290">
        <v>312623</v>
      </c>
      <c r="D5857" s="291" t="s">
        <v>38341</v>
      </c>
      <c r="E5857" s="292">
        <v>312623</v>
      </c>
    </row>
    <row r="5858" spans="1:5" ht="14.4" x14ac:dyDescent="0.55000000000000004">
      <c r="A5858" s="289" t="s">
        <v>37170</v>
      </c>
      <c r="B5858" s="290">
        <v>56356</v>
      </c>
      <c r="D5858" s="291" t="s">
        <v>38345</v>
      </c>
      <c r="E5858" s="292">
        <v>56356</v>
      </c>
    </row>
    <row r="5859" spans="1:5" ht="14.4" x14ac:dyDescent="0.55000000000000004">
      <c r="A5859" s="289" t="s">
        <v>37171</v>
      </c>
      <c r="B5859" s="290">
        <v>5293</v>
      </c>
      <c r="D5859" s="291" t="s">
        <v>38350</v>
      </c>
      <c r="E5859" s="292">
        <v>5293</v>
      </c>
    </row>
    <row r="5860" spans="1:5" ht="14.4" x14ac:dyDescent="0.55000000000000004">
      <c r="A5860" s="289" t="s">
        <v>37172</v>
      </c>
      <c r="B5860" s="290">
        <v>131986</v>
      </c>
      <c r="D5860" s="291" t="s">
        <v>38355</v>
      </c>
      <c r="E5860" s="292">
        <v>131986</v>
      </c>
    </row>
    <row r="5861" spans="1:5" ht="14.4" x14ac:dyDescent="0.55000000000000004">
      <c r="A5861" s="289" t="s">
        <v>37173</v>
      </c>
      <c r="B5861" s="290">
        <v>66228</v>
      </c>
      <c r="D5861" s="291" t="s">
        <v>38360</v>
      </c>
      <c r="E5861" s="292">
        <v>66228</v>
      </c>
    </row>
    <row r="5862" spans="1:5" ht="14.4" x14ac:dyDescent="0.55000000000000004">
      <c r="A5862" s="289" t="s">
        <v>37174</v>
      </c>
      <c r="B5862" s="290">
        <v>72465</v>
      </c>
      <c r="D5862" s="291" t="s">
        <v>38365</v>
      </c>
      <c r="E5862" s="292">
        <v>72465</v>
      </c>
    </row>
    <row r="5863" spans="1:5" ht="14.4" x14ac:dyDescent="0.55000000000000004">
      <c r="A5863" s="289" t="s">
        <v>65453</v>
      </c>
      <c r="B5863" s="290">
        <v>0</v>
      </c>
      <c r="D5863" s="291" t="s">
        <v>66113</v>
      </c>
      <c r="E5863" s="292">
        <v>0</v>
      </c>
    </row>
    <row r="5864" spans="1:5" ht="14.4" x14ac:dyDescent="0.55000000000000004">
      <c r="A5864" s="289" t="s">
        <v>37175</v>
      </c>
      <c r="B5864" s="290">
        <v>150827</v>
      </c>
      <c r="D5864" s="291" t="s">
        <v>38371</v>
      </c>
      <c r="E5864" s="292">
        <v>150827</v>
      </c>
    </row>
    <row r="5865" spans="1:5" ht="14.4" x14ac:dyDescent="0.55000000000000004">
      <c r="A5865" s="289" t="s">
        <v>37176</v>
      </c>
      <c r="B5865" s="290">
        <v>3924085.91</v>
      </c>
      <c r="D5865" s="291" t="s">
        <v>38376</v>
      </c>
      <c r="E5865" s="292">
        <v>3924085.91</v>
      </c>
    </row>
    <row r="5866" spans="1:5" ht="14.4" x14ac:dyDescent="0.55000000000000004">
      <c r="A5866" s="289" t="s">
        <v>37177</v>
      </c>
      <c r="B5866" s="290">
        <v>44465</v>
      </c>
      <c r="D5866" s="291" t="s">
        <v>38381</v>
      </c>
      <c r="E5866" s="292">
        <v>44465</v>
      </c>
    </row>
    <row r="5867" spans="1:5" ht="14.4" x14ac:dyDescent="0.55000000000000004">
      <c r="A5867" s="289" t="s">
        <v>37178</v>
      </c>
      <c r="B5867" s="290">
        <v>41848</v>
      </c>
      <c r="D5867" s="291" t="s">
        <v>38387</v>
      </c>
      <c r="E5867" s="292">
        <v>41848</v>
      </c>
    </row>
    <row r="5868" spans="1:5" ht="14.4" x14ac:dyDescent="0.55000000000000004">
      <c r="A5868" s="289" t="s">
        <v>37179</v>
      </c>
      <c r="B5868" s="290">
        <v>22918</v>
      </c>
      <c r="D5868" s="291" t="s">
        <v>38391</v>
      </c>
      <c r="E5868" s="292">
        <v>22918</v>
      </c>
    </row>
    <row r="5869" spans="1:5" ht="14.4" x14ac:dyDescent="0.55000000000000004">
      <c r="A5869" s="289" t="s">
        <v>37180</v>
      </c>
      <c r="B5869" s="290">
        <v>4555.2</v>
      </c>
      <c r="D5869" s="291" t="s">
        <v>38396</v>
      </c>
      <c r="E5869" s="292">
        <v>4555.2</v>
      </c>
    </row>
    <row r="5870" spans="1:5" ht="14.4" x14ac:dyDescent="0.55000000000000004">
      <c r="A5870" s="289" t="s">
        <v>37181</v>
      </c>
      <c r="B5870" s="290">
        <v>10333</v>
      </c>
      <c r="D5870" s="291" t="s">
        <v>38399</v>
      </c>
      <c r="E5870" s="292">
        <v>10333</v>
      </c>
    </row>
    <row r="5871" spans="1:5" ht="14.4" x14ac:dyDescent="0.55000000000000004">
      <c r="A5871" s="289" t="s">
        <v>37182</v>
      </c>
      <c r="B5871" s="290">
        <v>12939</v>
      </c>
      <c r="D5871" s="291" t="s">
        <v>38403</v>
      </c>
      <c r="E5871" s="292">
        <v>12939</v>
      </c>
    </row>
    <row r="5872" spans="1:5" ht="14.4" x14ac:dyDescent="0.55000000000000004">
      <c r="A5872" s="289" t="s">
        <v>37183</v>
      </c>
      <c r="B5872" s="290">
        <v>54053</v>
      </c>
      <c r="D5872" s="291" t="s">
        <v>38408</v>
      </c>
      <c r="E5872" s="292">
        <v>54053</v>
      </c>
    </row>
    <row r="5873" spans="1:5" ht="14.4" x14ac:dyDescent="0.55000000000000004">
      <c r="A5873" s="289" t="s">
        <v>37184</v>
      </c>
      <c r="B5873" s="290">
        <v>5184</v>
      </c>
      <c r="D5873" s="291" t="s">
        <v>38412</v>
      </c>
      <c r="E5873" s="292">
        <v>5184</v>
      </c>
    </row>
    <row r="5874" spans="1:5" ht="14.4" x14ac:dyDescent="0.55000000000000004">
      <c r="A5874" s="289" t="s">
        <v>65454</v>
      </c>
      <c r="B5874" s="290">
        <v>0</v>
      </c>
      <c r="D5874" s="291" t="s">
        <v>66114</v>
      </c>
      <c r="E5874" s="292">
        <v>0</v>
      </c>
    </row>
    <row r="5875" spans="1:5" ht="14.4" x14ac:dyDescent="0.55000000000000004">
      <c r="A5875" s="289" t="s">
        <v>37185</v>
      </c>
      <c r="B5875" s="290">
        <v>27732</v>
      </c>
      <c r="D5875" s="291" t="s">
        <v>38421</v>
      </c>
      <c r="E5875" s="292">
        <v>27732</v>
      </c>
    </row>
    <row r="5876" spans="1:5" ht="14.4" x14ac:dyDescent="0.55000000000000004">
      <c r="A5876" s="289" t="s">
        <v>37186</v>
      </c>
      <c r="B5876" s="290">
        <v>12177.6</v>
      </c>
      <c r="D5876" s="291" t="s">
        <v>38429</v>
      </c>
      <c r="E5876" s="292">
        <v>12177.6</v>
      </c>
    </row>
    <row r="5877" spans="1:5" ht="14.4" x14ac:dyDescent="0.55000000000000004">
      <c r="A5877" s="289" t="s">
        <v>37187</v>
      </c>
      <c r="B5877" s="290">
        <v>3709</v>
      </c>
      <c r="D5877" s="291" t="s">
        <v>38431</v>
      </c>
      <c r="E5877" s="292">
        <v>3709</v>
      </c>
    </row>
    <row r="5878" spans="1:5" ht="14.4" x14ac:dyDescent="0.55000000000000004">
      <c r="A5878" s="289" t="s">
        <v>37188</v>
      </c>
      <c r="B5878" s="290">
        <v>10240</v>
      </c>
      <c r="D5878" s="291" t="s">
        <v>38437</v>
      </c>
      <c r="E5878" s="292">
        <v>10240</v>
      </c>
    </row>
    <row r="5879" spans="1:5" ht="14.4" x14ac:dyDescent="0.55000000000000004">
      <c r="A5879" s="289" t="s">
        <v>37189</v>
      </c>
      <c r="B5879" s="290">
        <v>102582.12</v>
      </c>
      <c r="D5879" s="291" t="s">
        <v>38441</v>
      </c>
      <c r="E5879" s="292">
        <v>102582.12</v>
      </c>
    </row>
    <row r="5880" spans="1:5" ht="14.4" x14ac:dyDescent="0.55000000000000004">
      <c r="A5880" s="289" t="s">
        <v>37190</v>
      </c>
      <c r="B5880" s="290">
        <v>16389</v>
      </c>
      <c r="D5880" s="291" t="s">
        <v>38447</v>
      </c>
      <c r="E5880" s="292">
        <v>16389</v>
      </c>
    </row>
    <row r="5881" spans="1:5" ht="14.4" x14ac:dyDescent="0.55000000000000004">
      <c r="A5881" s="289" t="s">
        <v>37191</v>
      </c>
      <c r="B5881" s="290">
        <v>330389</v>
      </c>
      <c r="D5881" s="291" t="s">
        <v>38453</v>
      </c>
      <c r="E5881" s="292">
        <v>330389</v>
      </c>
    </row>
    <row r="5882" spans="1:5" ht="14.4" x14ac:dyDescent="0.55000000000000004">
      <c r="A5882" s="289" t="s">
        <v>37192</v>
      </c>
      <c r="B5882" s="290">
        <v>381511</v>
      </c>
      <c r="D5882" s="291" t="s">
        <v>38464</v>
      </c>
      <c r="E5882" s="292">
        <v>381511</v>
      </c>
    </row>
    <row r="5883" spans="1:5" ht="14.4" x14ac:dyDescent="0.55000000000000004">
      <c r="A5883" s="289" t="s">
        <v>37193</v>
      </c>
      <c r="B5883" s="290">
        <v>333450</v>
      </c>
      <c r="D5883" s="291" t="s">
        <v>38470</v>
      </c>
      <c r="E5883" s="292">
        <v>333450</v>
      </c>
    </row>
    <row r="5884" spans="1:5" ht="14.4" x14ac:dyDescent="0.55000000000000004">
      <c r="A5884" s="289" t="s">
        <v>37194</v>
      </c>
      <c r="B5884" s="290">
        <v>4200</v>
      </c>
      <c r="D5884" s="291" t="s">
        <v>38480</v>
      </c>
      <c r="E5884" s="292">
        <v>4200</v>
      </c>
    </row>
    <row r="5885" spans="1:5" ht="14.4" x14ac:dyDescent="0.55000000000000004">
      <c r="A5885" s="289" t="s">
        <v>37195</v>
      </c>
      <c r="B5885" s="290">
        <v>6946</v>
      </c>
      <c r="D5885" s="291" t="s">
        <v>38483</v>
      </c>
      <c r="E5885" s="292">
        <v>6946</v>
      </c>
    </row>
    <row r="5886" spans="1:5" ht="14.4" x14ac:dyDescent="0.55000000000000004">
      <c r="A5886" s="289" t="s">
        <v>37196</v>
      </c>
      <c r="B5886" s="290">
        <v>38008.58</v>
      </c>
      <c r="D5886" s="291" t="s">
        <v>38488</v>
      </c>
      <c r="E5886" s="292">
        <v>38008.58</v>
      </c>
    </row>
    <row r="5887" spans="1:5" ht="14.4" x14ac:dyDescent="0.55000000000000004">
      <c r="A5887" s="289" t="s">
        <v>37197</v>
      </c>
      <c r="B5887" s="290">
        <v>35604</v>
      </c>
      <c r="D5887" s="291" t="s">
        <v>38493</v>
      </c>
      <c r="E5887" s="292">
        <v>35604</v>
      </c>
    </row>
    <row r="5888" spans="1:5" ht="14.4" x14ac:dyDescent="0.55000000000000004">
      <c r="A5888" s="289" t="s">
        <v>37198</v>
      </c>
      <c r="B5888" s="290">
        <v>811913</v>
      </c>
      <c r="D5888" s="291" t="s">
        <v>38496</v>
      </c>
      <c r="E5888" s="292">
        <v>811913</v>
      </c>
    </row>
    <row r="5889" spans="1:5" ht="14.4" x14ac:dyDescent="0.55000000000000004">
      <c r="A5889" s="289" t="s">
        <v>37199</v>
      </c>
      <c r="B5889" s="290">
        <v>187542</v>
      </c>
      <c r="D5889" s="291" t="s">
        <v>38503</v>
      </c>
      <c r="E5889" s="292">
        <v>187542</v>
      </c>
    </row>
    <row r="5890" spans="1:5" ht="14.4" x14ac:dyDescent="0.55000000000000004">
      <c r="A5890" s="289" t="s">
        <v>37200</v>
      </c>
      <c r="B5890" s="290">
        <v>362079</v>
      </c>
      <c r="D5890" s="291" t="s">
        <v>38508</v>
      </c>
      <c r="E5890" s="292">
        <v>362079</v>
      </c>
    </row>
    <row r="5891" spans="1:5" ht="14.4" x14ac:dyDescent="0.55000000000000004">
      <c r="A5891" s="289" t="s">
        <v>37201</v>
      </c>
      <c r="B5891" s="290">
        <v>11026.5</v>
      </c>
      <c r="D5891" s="291" t="s">
        <v>38514</v>
      </c>
      <c r="E5891" s="292">
        <v>11026.5</v>
      </c>
    </row>
    <row r="5892" spans="1:5" ht="14.4" x14ac:dyDescent="0.55000000000000004">
      <c r="A5892" s="289" t="s">
        <v>37202</v>
      </c>
      <c r="B5892" s="290">
        <v>34178.5</v>
      </c>
      <c r="D5892" s="291" t="s">
        <v>38518</v>
      </c>
      <c r="E5892" s="292">
        <v>34178.5</v>
      </c>
    </row>
    <row r="5893" spans="1:5" ht="14.4" x14ac:dyDescent="0.55000000000000004">
      <c r="A5893" s="289" t="s">
        <v>37203</v>
      </c>
      <c r="B5893" s="290">
        <v>15998</v>
      </c>
      <c r="D5893" s="291" t="s">
        <v>38522</v>
      </c>
      <c r="E5893" s="292">
        <v>15998</v>
      </c>
    </row>
    <row r="5894" spans="1:5" ht="14.4" x14ac:dyDescent="0.55000000000000004">
      <c r="A5894" s="289" t="s">
        <v>37204</v>
      </c>
      <c r="B5894" s="290">
        <v>133090</v>
      </c>
      <c r="D5894" s="291" t="s">
        <v>38526</v>
      </c>
      <c r="E5894" s="292">
        <v>133090</v>
      </c>
    </row>
    <row r="5895" spans="1:5" ht="14.4" x14ac:dyDescent="0.55000000000000004">
      <c r="A5895" s="289" t="s">
        <v>37205</v>
      </c>
      <c r="B5895" s="290">
        <v>14815.46</v>
      </c>
      <c r="D5895" s="291" t="s">
        <v>38530</v>
      </c>
      <c r="E5895" s="292">
        <v>14815.46</v>
      </c>
    </row>
    <row r="5896" spans="1:5" ht="14.4" x14ac:dyDescent="0.55000000000000004">
      <c r="A5896" s="289" t="s">
        <v>37206</v>
      </c>
      <c r="B5896" s="290">
        <v>253401</v>
      </c>
      <c r="D5896" s="291" t="s">
        <v>38534</v>
      </c>
      <c r="E5896" s="292">
        <v>253401</v>
      </c>
    </row>
    <row r="5897" spans="1:5" ht="14.4" x14ac:dyDescent="0.55000000000000004">
      <c r="A5897" s="289" t="s">
        <v>37207</v>
      </c>
      <c r="B5897" s="290">
        <v>41518</v>
      </c>
      <c r="D5897" s="291" t="s">
        <v>38540</v>
      </c>
      <c r="E5897" s="292">
        <v>41518</v>
      </c>
    </row>
    <row r="5898" spans="1:5" ht="14.4" x14ac:dyDescent="0.55000000000000004">
      <c r="A5898" s="289" t="s">
        <v>37208</v>
      </c>
      <c r="B5898" s="290">
        <v>125363.49</v>
      </c>
      <c r="D5898" s="291" t="s">
        <v>38545</v>
      </c>
      <c r="E5898" s="292">
        <v>125363.49</v>
      </c>
    </row>
    <row r="5899" spans="1:5" ht="14.4" x14ac:dyDescent="0.55000000000000004">
      <c r="A5899" s="289" t="s">
        <v>65455</v>
      </c>
      <c r="B5899" s="290">
        <v>0</v>
      </c>
      <c r="D5899" s="291" t="s">
        <v>66115</v>
      </c>
      <c r="E5899" s="292">
        <v>0</v>
      </c>
    </row>
    <row r="5900" spans="1:5" ht="14.4" x14ac:dyDescent="0.55000000000000004">
      <c r="A5900" s="289" t="s">
        <v>37209</v>
      </c>
      <c r="B5900" s="290">
        <v>653039</v>
      </c>
      <c r="D5900" s="291" t="s">
        <v>38554</v>
      </c>
      <c r="E5900" s="292">
        <v>653039</v>
      </c>
    </row>
    <row r="5901" spans="1:5" ht="14.4" x14ac:dyDescent="0.55000000000000004">
      <c r="A5901" s="289" t="s">
        <v>37210</v>
      </c>
      <c r="B5901" s="290">
        <v>57914</v>
      </c>
      <c r="D5901" s="291" t="s">
        <v>38561</v>
      </c>
      <c r="E5901" s="292">
        <v>57914</v>
      </c>
    </row>
    <row r="5902" spans="1:5" ht="14.4" x14ac:dyDescent="0.55000000000000004">
      <c r="A5902" s="289" t="s">
        <v>37211</v>
      </c>
      <c r="B5902" s="290">
        <v>226686.14</v>
      </c>
      <c r="D5902" s="291" t="s">
        <v>38566</v>
      </c>
      <c r="E5902" s="292">
        <v>226686.14</v>
      </c>
    </row>
    <row r="5903" spans="1:5" ht="14.4" x14ac:dyDescent="0.55000000000000004">
      <c r="A5903" s="289" t="s">
        <v>37212</v>
      </c>
      <c r="B5903" s="290">
        <v>116727</v>
      </c>
      <c r="D5903" s="291" t="s">
        <v>38571</v>
      </c>
      <c r="E5903" s="292">
        <v>116727</v>
      </c>
    </row>
    <row r="5904" spans="1:5" ht="14.4" x14ac:dyDescent="0.55000000000000004">
      <c r="A5904" s="289" t="s">
        <v>37213</v>
      </c>
      <c r="B5904" s="290">
        <v>178149.76000000001</v>
      </c>
      <c r="D5904" s="291" t="s">
        <v>38577</v>
      </c>
      <c r="E5904" s="292">
        <v>178149.76000000001</v>
      </c>
    </row>
    <row r="5905" spans="1:5" ht="14.4" x14ac:dyDescent="0.55000000000000004">
      <c r="A5905" s="289" t="s">
        <v>37214</v>
      </c>
      <c r="B5905" s="290">
        <v>326228.19</v>
      </c>
      <c r="D5905" s="291" t="s">
        <v>38582</v>
      </c>
      <c r="E5905" s="292">
        <v>326228.19</v>
      </c>
    </row>
    <row r="5906" spans="1:5" ht="14.4" x14ac:dyDescent="0.55000000000000004">
      <c r="A5906" s="289" t="s">
        <v>37215</v>
      </c>
      <c r="B5906" s="290">
        <v>294258</v>
      </c>
      <c r="D5906" s="291" t="s">
        <v>38588</v>
      </c>
      <c r="E5906" s="292">
        <v>294258</v>
      </c>
    </row>
    <row r="5907" spans="1:5" ht="14.4" x14ac:dyDescent="0.55000000000000004">
      <c r="A5907" s="289" t="s">
        <v>37216</v>
      </c>
      <c r="B5907" s="290">
        <v>2618.9299999999998</v>
      </c>
      <c r="D5907" s="291" t="s">
        <v>38593</v>
      </c>
      <c r="E5907" s="292">
        <v>2618.9299999999998</v>
      </c>
    </row>
    <row r="5908" spans="1:5" ht="14.4" x14ac:dyDescent="0.55000000000000004">
      <c r="A5908" s="289" t="s">
        <v>37217</v>
      </c>
      <c r="B5908" s="290">
        <v>546152.25</v>
      </c>
      <c r="D5908" s="291" t="s">
        <v>38596</v>
      </c>
      <c r="E5908" s="292">
        <v>546152.25</v>
      </c>
    </row>
    <row r="5909" spans="1:5" ht="14.4" x14ac:dyDescent="0.55000000000000004">
      <c r="A5909" s="289" t="s">
        <v>37218</v>
      </c>
      <c r="B5909" s="290">
        <v>193487</v>
      </c>
      <c r="D5909" s="291" t="s">
        <v>38602</v>
      </c>
      <c r="E5909" s="292">
        <v>193487</v>
      </c>
    </row>
    <row r="5910" spans="1:5" ht="14.4" x14ac:dyDescent="0.55000000000000004">
      <c r="A5910" s="289" t="s">
        <v>37219</v>
      </c>
      <c r="B5910" s="290">
        <v>219324</v>
      </c>
      <c r="D5910" s="291" t="s">
        <v>38611</v>
      </c>
      <c r="E5910" s="292">
        <v>219324</v>
      </c>
    </row>
    <row r="5911" spans="1:5" ht="14.4" x14ac:dyDescent="0.55000000000000004">
      <c r="A5911" s="289" t="s">
        <v>37220</v>
      </c>
      <c r="B5911" s="290">
        <v>80856</v>
      </c>
      <c r="D5911" s="291" t="s">
        <v>38616</v>
      </c>
      <c r="E5911" s="292">
        <v>80856</v>
      </c>
    </row>
    <row r="5912" spans="1:5" ht="14.4" x14ac:dyDescent="0.55000000000000004">
      <c r="A5912" s="289" t="s">
        <v>37221</v>
      </c>
      <c r="B5912" s="290">
        <v>164600</v>
      </c>
      <c r="D5912" s="291" t="s">
        <v>38619</v>
      </c>
      <c r="E5912" s="292">
        <v>164600</v>
      </c>
    </row>
    <row r="5913" spans="1:5" ht="14.4" x14ac:dyDescent="0.55000000000000004">
      <c r="A5913" s="289" t="s">
        <v>37222</v>
      </c>
      <c r="B5913" s="290">
        <v>239613.7</v>
      </c>
      <c r="D5913" s="291" t="s">
        <v>38624</v>
      </c>
      <c r="E5913" s="292">
        <v>239613.7</v>
      </c>
    </row>
    <row r="5914" spans="1:5" ht="14.4" x14ac:dyDescent="0.55000000000000004">
      <c r="A5914" s="289" t="s">
        <v>37223</v>
      </c>
      <c r="B5914" s="290">
        <v>170835.68</v>
      </c>
      <c r="D5914" s="291" t="s">
        <v>38630</v>
      </c>
      <c r="E5914" s="292">
        <v>170835.68</v>
      </c>
    </row>
    <row r="5915" spans="1:5" ht="14.4" x14ac:dyDescent="0.55000000000000004">
      <c r="A5915" s="289" t="s">
        <v>37224</v>
      </c>
      <c r="B5915" s="290">
        <v>203013.75</v>
      </c>
      <c r="D5915" s="291" t="s">
        <v>38635</v>
      </c>
      <c r="E5915" s="292">
        <v>203013.75</v>
      </c>
    </row>
    <row r="5916" spans="1:5" ht="14.4" x14ac:dyDescent="0.55000000000000004">
      <c r="A5916" s="289" t="s">
        <v>37225</v>
      </c>
      <c r="B5916" s="290">
        <v>33000</v>
      </c>
      <c r="D5916" s="291" t="s">
        <v>38640</v>
      </c>
      <c r="E5916" s="292">
        <v>33000</v>
      </c>
    </row>
    <row r="5917" spans="1:5" ht="14.4" x14ac:dyDescent="0.55000000000000004">
      <c r="A5917" s="289" t="s">
        <v>37226</v>
      </c>
      <c r="B5917" s="290">
        <v>47367.55</v>
      </c>
      <c r="D5917" s="291" t="s">
        <v>38645</v>
      </c>
      <c r="E5917" s="292">
        <v>47367.55</v>
      </c>
    </row>
    <row r="5918" spans="1:5" ht="14.4" x14ac:dyDescent="0.55000000000000004">
      <c r="A5918" s="289" t="s">
        <v>37227</v>
      </c>
      <c r="B5918" s="290">
        <v>51150.81</v>
      </c>
      <c r="D5918" s="291" t="s">
        <v>38651</v>
      </c>
      <c r="E5918" s="292">
        <v>51150.81</v>
      </c>
    </row>
    <row r="5919" spans="1:5" ht="14.4" x14ac:dyDescent="0.55000000000000004">
      <c r="A5919" s="289" t="s">
        <v>37228</v>
      </c>
      <c r="B5919" s="290">
        <v>78088.539999999994</v>
      </c>
      <c r="D5919" s="291" t="s">
        <v>38658</v>
      </c>
      <c r="E5919" s="292">
        <v>78088.539999999994</v>
      </c>
    </row>
    <row r="5920" spans="1:5" ht="14.4" x14ac:dyDescent="0.55000000000000004">
      <c r="A5920" s="289" t="s">
        <v>37229</v>
      </c>
      <c r="B5920" s="290">
        <v>18498</v>
      </c>
      <c r="D5920" s="291" t="s">
        <v>38665</v>
      </c>
      <c r="E5920" s="292">
        <v>18498</v>
      </c>
    </row>
    <row r="5921" spans="1:5" ht="14.4" x14ac:dyDescent="0.55000000000000004">
      <c r="A5921" s="289" t="s">
        <v>37230</v>
      </c>
      <c r="B5921" s="290">
        <v>1065031.53</v>
      </c>
      <c r="D5921" s="291" t="s">
        <v>38670</v>
      </c>
      <c r="E5921" s="292">
        <v>1065031.53</v>
      </c>
    </row>
    <row r="5922" spans="1:5" ht="14.4" x14ac:dyDescent="0.55000000000000004">
      <c r="A5922" s="289" t="s">
        <v>37231</v>
      </c>
      <c r="B5922" s="290">
        <v>58232.45</v>
      </c>
      <c r="D5922" s="291" t="s">
        <v>38673</v>
      </c>
      <c r="E5922" s="292">
        <v>58232.45</v>
      </c>
    </row>
    <row r="5923" spans="1:5" ht="14.4" x14ac:dyDescent="0.55000000000000004">
      <c r="A5923" s="289" t="s">
        <v>37232</v>
      </c>
      <c r="B5923" s="290">
        <v>26450</v>
      </c>
      <c r="D5923" s="291" t="s">
        <v>38679</v>
      </c>
      <c r="E5923" s="292">
        <v>26450</v>
      </c>
    </row>
    <row r="5924" spans="1:5" ht="14.4" x14ac:dyDescent="0.55000000000000004">
      <c r="A5924" s="289" t="s">
        <v>37233</v>
      </c>
      <c r="B5924" s="290">
        <v>7647</v>
      </c>
      <c r="D5924" s="291" t="s">
        <v>38682</v>
      </c>
      <c r="E5924" s="292">
        <v>7647</v>
      </c>
    </row>
    <row r="5925" spans="1:5" ht="14.4" x14ac:dyDescent="0.55000000000000004">
      <c r="A5925" s="289" t="s">
        <v>37234</v>
      </c>
      <c r="B5925" s="290">
        <v>144965</v>
      </c>
      <c r="D5925" s="291" t="s">
        <v>38686</v>
      </c>
      <c r="E5925" s="292">
        <v>144965</v>
      </c>
    </row>
    <row r="5926" spans="1:5" ht="14.4" x14ac:dyDescent="0.55000000000000004">
      <c r="A5926" s="289" t="s">
        <v>65456</v>
      </c>
      <c r="B5926" s="290">
        <v>33845</v>
      </c>
      <c r="D5926" s="291" t="s">
        <v>38693</v>
      </c>
      <c r="E5926" s="292">
        <v>33845</v>
      </c>
    </row>
    <row r="5927" spans="1:5" ht="14.4" x14ac:dyDescent="0.55000000000000004">
      <c r="A5927" s="289" t="s">
        <v>37235</v>
      </c>
      <c r="B5927" s="290">
        <v>1625219.61</v>
      </c>
      <c r="D5927" s="291" t="s">
        <v>38698</v>
      </c>
      <c r="E5927" s="292">
        <v>1625219.61</v>
      </c>
    </row>
    <row r="5928" spans="1:5" ht="14.4" x14ac:dyDescent="0.55000000000000004">
      <c r="A5928" s="289" t="s">
        <v>65457</v>
      </c>
      <c r="B5928" s="290">
        <v>0</v>
      </c>
      <c r="D5928" s="291" t="s">
        <v>66116</v>
      </c>
      <c r="E5928" s="292">
        <v>0</v>
      </c>
    </row>
    <row r="5929" spans="1:5" ht="14.4" x14ac:dyDescent="0.55000000000000004">
      <c r="A5929" s="289" t="s">
        <v>65458</v>
      </c>
      <c r="B5929" s="290">
        <v>0</v>
      </c>
      <c r="D5929" s="291" t="s">
        <v>66117</v>
      </c>
      <c r="E5929" s="292">
        <v>0</v>
      </c>
    </row>
    <row r="5930" spans="1:5" ht="14.4" x14ac:dyDescent="0.55000000000000004">
      <c r="A5930" s="289" t="s">
        <v>65459</v>
      </c>
      <c r="B5930" s="290">
        <v>0</v>
      </c>
      <c r="D5930" s="291" t="s">
        <v>66118</v>
      </c>
      <c r="E5930" s="292">
        <v>0</v>
      </c>
    </row>
    <row r="5931" spans="1:5" ht="14.4" x14ac:dyDescent="0.55000000000000004">
      <c r="A5931" s="289" t="s">
        <v>37236</v>
      </c>
      <c r="B5931" s="290">
        <v>26939</v>
      </c>
      <c r="D5931" s="291" t="s">
        <v>38717</v>
      </c>
      <c r="E5931" s="292">
        <v>26939</v>
      </c>
    </row>
    <row r="5932" spans="1:5" ht="14.4" x14ac:dyDescent="0.55000000000000004">
      <c r="A5932" s="289" t="s">
        <v>37237</v>
      </c>
      <c r="B5932" s="290">
        <v>20283</v>
      </c>
      <c r="D5932" s="291" t="s">
        <v>38719</v>
      </c>
      <c r="E5932" s="292">
        <v>20283</v>
      </c>
    </row>
    <row r="5933" spans="1:5" ht="14.4" x14ac:dyDescent="0.55000000000000004">
      <c r="A5933" s="289" t="s">
        <v>37238</v>
      </c>
      <c r="B5933" s="290">
        <v>52494</v>
      </c>
      <c r="D5933" s="291" t="s">
        <v>38723</v>
      </c>
      <c r="E5933" s="292">
        <v>52494</v>
      </c>
    </row>
    <row r="5934" spans="1:5" ht="14.4" x14ac:dyDescent="0.55000000000000004">
      <c r="A5934" s="289" t="s">
        <v>65460</v>
      </c>
      <c r="B5934" s="290">
        <v>7826</v>
      </c>
      <c r="D5934" s="291" t="s">
        <v>38735</v>
      </c>
      <c r="E5934" s="292">
        <v>7826</v>
      </c>
    </row>
    <row r="5935" spans="1:5" ht="14.4" x14ac:dyDescent="0.55000000000000004">
      <c r="A5935" s="289" t="s">
        <v>37239</v>
      </c>
      <c r="B5935" s="290">
        <v>16846</v>
      </c>
      <c r="D5935" s="291" t="s">
        <v>38738</v>
      </c>
      <c r="E5935" s="292">
        <v>16846</v>
      </c>
    </row>
    <row r="5936" spans="1:5" ht="14.4" x14ac:dyDescent="0.55000000000000004">
      <c r="A5936" s="289" t="s">
        <v>37240</v>
      </c>
      <c r="B5936" s="290">
        <v>33329</v>
      </c>
      <c r="D5936" s="291" t="s">
        <v>38742</v>
      </c>
      <c r="E5936" s="292">
        <v>33329</v>
      </c>
    </row>
    <row r="5937" spans="1:5" ht="14.4" x14ac:dyDescent="0.55000000000000004">
      <c r="A5937" s="289" t="s">
        <v>37241</v>
      </c>
      <c r="B5937" s="290">
        <v>5293</v>
      </c>
      <c r="D5937" s="291" t="s">
        <v>38746</v>
      </c>
      <c r="E5937" s="292">
        <v>5293</v>
      </c>
    </row>
    <row r="5938" spans="1:5" ht="14.4" x14ac:dyDescent="0.55000000000000004">
      <c r="A5938" s="289" t="s">
        <v>37242</v>
      </c>
      <c r="B5938" s="290">
        <v>96493.47</v>
      </c>
      <c r="D5938" s="291" t="s">
        <v>38751</v>
      </c>
      <c r="E5938" s="292">
        <v>96493.47</v>
      </c>
    </row>
    <row r="5939" spans="1:5" ht="14.4" x14ac:dyDescent="0.55000000000000004">
      <c r="A5939" s="289" t="s">
        <v>37243</v>
      </c>
      <c r="B5939" s="290">
        <v>494190.23</v>
      </c>
      <c r="D5939" s="291" t="s">
        <v>38756</v>
      </c>
      <c r="E5939" s="292">
        <v>494190.23</v>
      </c>
    </row>
    <row r="5940" spans="1:5" ht="14.4" x14ac:dyDescent="0.55000000000000004">
      <c r="A5940" s="289" t="s">
        <v>37244</v>
      </c>
      <c r="B5940" s="290">
        <v>228754</v>
      </c>
      <c r="D5940" s="291" t="s">
        <v>38764</v>
      </c>
      <c r="E5940" s="292">
        <v>228754</v>
      </c>
    </row>
    <row r="5941" spans="1:5" ht="14.4" x14ac:dyDescent="0.55000000000000004">
      <c r="A5941" s="289" t="s">
        <v>37245</v>
      </c>
      <c r="B5941" s="290">
        <v>276658.05</v>
      </c>
      <c r="D5941" s="291" t="s">
        <v>38769</v>
      </c>
      <c r="E5941" s="292">
        <v>276658.05</v>
      </c>
    </row>
    <row r="5942" spans="1:5" ht="14.4" x14ac:dyDescent="0.55000000000000004">
      <c r="A5942" s="289" t="s">
        <v>37246</v>
      </c>
      <c r="B5942" s="290">
        <v>32202</v>
      </c>
      <c r="D5942" s="291" t="s">
        <v>38774</v>
      </c>
      <c r="E5942" s="292">
        <v>32202</v>
      </c>
    </row>
    <row r="5943" spans="1:5" ht="14.4" x14ac:dyDescent="0.55000000000000004">
      <c r="A5943" s="289" t="s">
        <v>37247</v>
      </c>
      <c r="B5943" s="290">
        <v>149337</v>
      </c>
      <c r="D5943" s="291" t="s">
        <v>38778</v>
      </c>
      <c r="E5943" s="292">
        <v>149337</v>
      </c>
    </row>
    <row r="5944" spans="1:5" ht="14.4" x14ac:dyDescent="0.55000000000000004">
      <c r="A5944" s="289" t="s">
        <v>37248</v>
      </c>
      <c r="B5944" s="290">
        <v>61493</v>
      </c>
      <c r="D5944" s="291" t="s">
        <v>38783</v>
      </c>
      <c r="E5944" s="292">
        <v>61493</v>
      </c>
    </row>
    <row r="5945" spans="1:5" ht="14.4" x14ac:dyDescent="0.55000000000000004">
      <c r="A5945" s="289" t="s">
        <v>37249</v>
      </c>
      <c r="B5945" s="290">
        <v>400358.59</v>
      </c>
      <c r="D5945" s="291" t="s">
        <v>37841</v>
      </c>
      <c r="E5945" s="292">
        <v>400358.59</v>
      </c>
    </row>
    <row r="5946" spans="1:5" ht="14.4" x14ac:dyDescent="0.55000000000000004">
      <c r="A5946" s="289" t="s">
        <v>37250</v>
      </c>
      <c r="B5946" s="290">
        <v>90233</v>
      </c>
      <c r="D5946" s="291" t="s">
        <v>37852</v>
      </c>
      <c r="E5946" s="292">
        <v>90233</v>
      </c>
    </row>
    <row r="5947" spans="1:5" ht="14.4" x14ac:dyDescent="0.55000000000000004">
      <c r="A5947" s="289" t="s">
        <v>37251</v>
      </c>
      <c r="B5947" s="290">
        <v>16027.82</v>
      </c>
      <c r="D5947" s="291" t="s">
        <v>37857</v>
      </c>
      <c r="E5947" s="292">
        <v>16027.82</v>
      </c>
    </row>
    <row r="5948" spans="1:5" ht="14.4" x14ac:dyDescent="0.55000000000000004">
      <c r="A5948" s="289" t="s">
        <v>37252</v>
      </c>
      <c r="B5948" s="290">
        <v>39837.64</v>
      </c>
      <c r="D5948" s="291" t="s">
        <v>37862</v>
      </c>
      <c r="E5948" s="292">
        <v>39837.64</v>
      </c>
    </row>
    <row r="5949" spans="1:5" ht="14.4" x14ac:dyDescent="0.55000000000000004">
      <c r="A5949" s="289" t="s">
        <v>37253</v>
      </c>
      <c r="B5949" s="290">
        <v>54697</v>
      </c>
      <c r="D5949" s="291" t="s">
        <v>37867</v>
      </c>
      <c r="E5949" s="292">
        <v>54697</v>
      </c>
    </row>
    <row r="5950" spans="1:5" ht="14.4" x14ac:dyDescent="0.55000000000000004">
      <c r="A5950" s="289" t="s">
        <v>37254</v>
      </c>
      <c r="B5950" s="290">
        <v>30600.83</v>
      </c>
      <c r="D5950" s="291" t="s">
        <v>37872</v>
      </c>
      <c r="E5950" s="292">
        <v>30600.83</v>
      </c>
    </row>
    <row r="5951" spans="1:5" ht="14.4" x14ac:dyDescent="0.55000000000000004">
      <c r="A5951" s="289" t="s">
        <v>37255</v>
      </c>
      <c r="B5951" s="290">
        <v>108704</v>
      </c>
      <c r="D5951" s="291" t="s">
        <v>37878</v>
      </c>
      <c r="E5951" s="292">
        <v>108704</v>
      </c>
    </row>
    <row r="5952" spans="1:5" ht="14.4" x14ac:dyDescent="0.55000000000000004">
      <c r="A5952" s="289" t="s">
        <v>37256</v>
      </c>
      <c r="B5952" s="290">
        <v>33893</v>
      </c>
      <c r="D5952" s="291" t="s">
        <v>37885</v>
      </c>
      <c r="E5952" s="292">
        <v>33893</v>
      </c>
    </row>
    <row r="5953" spans="1:5" ht="14.4" x14ac:dyDescent="0.55000000000000004">
      <c r="A5953" s="289" t="s">
        <v>65461</v>
      </c>
      <c r="B5953" s="290">
        <v>0</v>
      </c>
      <c r="D5953" s="291" t="s">
        <v>66119</v>
      </c>
      <c r="E5953" s="292">
        <v>0</v>
      </c>
    </row>
    <row r="5954" spans="1:5" ht="14.4" x14ac:dyDescent="0.55000000000000004">
      <c r="A5954" s="289" t="s">
        <v>37257</v>
      </c>
      <c r="B5954" s="290">
        <v>82052</v>
      </c>
      <c r="D5954" s="291" t="s">
        <v>37890</v>
      </c>
      <c r="E5954" s="292">
        <v>82052</v>
      </c>
    </row>
    <row r="5955" spans="1:5" ht="14.4" x14ac:dyDescent="0.55000000000000004">
      <c r="A5955" s="289" t="s">
        <v>37258</v>
      </c>
      <c r="B5955" s="290">
        <v>254798.67</v>
      </c>
      <c r="D5955" s="291" t="s">
        <v>37896</v>
      </c>
      <c r="E5955" s="292">
        <v>254798.67</v>
      </c>
    </row>
    <row r="5956" spans="1:5" ht="14.4" x14ac:dyDescent="0.55000000000000004">
      <c r="A5956" s="289" t="s">
        <v>37259</v>
      </c>
      <c r="B5956" s="290">
        <v>427604</v>
      </c>
      <c r="D5956" s="291" t="s">
        <v>37905</v>
      </c>
      <c r="E5956" s="292">
        <v>427604</v>
      </c>
    </row>
    <row r="5957" spans="1:5" ht="14.4" x14ac:dyDescent="0.55000000000000004">
      <c r="A5957" s="289" t="s">
        <v>37260</v>
      </c>
      <c r="B5957" s="290">
        <v>72223</v>
      </c>
      <c r="D5957" s="291" t="s">
        <v>37910</v>
      </c>
      <c r="E5957" s="292">
        <v>72223</v>
      </c>
    </row>
    <row r="5958" spans="1:5" ht="14.4" x14ac:dyDescent="0.55000000000000004">
      <c r="A5958" s="289" t="s">
        <v>37261</v>
      </c>
      <c r="B5958" s="290">
        <v>21828</v>
      </c>
      <c r="D5958" s="291" t="s">
        <v>37917</v>
      </c>
      <c r="E5958" s="292">
        <v>21828</v>
      </c>
    </row>
    <row r="5959" spans="1:5" ht="14.4" x14ac:dyDescent="0.55000000000000004">
      <c r="A5959" s="289" t="s">
        <v>37262</v>
      </c>
      <c r="B5959" s="290">
        <v>219413</v>
      </c>
      <c r="D5959" s="291" t="s">
        <v>37925</v>
      </c>
      <c r="E5959" s="292">
        <v>219413</v>
      </c>
    </row>
    <row r="5960" spans="1:5" ht="14.4" x14ac:dyDescent="0.55000000000000004">
      <c r="A5960" s="289" t="s">
        <v>37263</v>
      </c>
      <c r="B5960" s="290">
        <v>679561.58</v>
      </c>
      <c r="D5960" s="291" t="s">
        <v>37932</v>
      </c>
      <c r="E5960" s="292">
        <v>679561.58</v>
      </c>
    </row>
    <row r="5961" spans="1:5" ht="14.4" x14ac:dyDescent="0.55000000000000004">
      <c r="A5961" s="289" t="s">
        <v>37264</v>
      </c>
      <c r="B5961" s="290">
        <v>103112.89</v>
      </c>
      <c r="D5961" s="291" t="s">
        <v>37937</v>
      </c>
      <c r="E5961" s="292">
        <v>103112.89</v>
      </c>
    </row>
    <row r="5962" spans="1:5" ht="14.4" x14ac:dyDescent="0.55000000000000004">
      <c r="A5962" s="289" t="s">
        <v>37265</v>
      </c>
      <c r="B5962" s="290">
        <v>2080</v>
      </c>
      <c r="D5962" s="291" t="s">
        <v>37943</v>
      </c>
      <c r="E5962" s="292">
        <v>2080</v>
      </c>
    </row>
    <row r="5963" spans="1:5" ht="14.4" x14ac:dyDescent="0.55000000000000004">
      <c r="A5963" s="289" t="s">
        <v>37266</v>
      </c>
      <c r="B5963" s="290">
        <v>4943</v>
      </c>
      <c r="D5963" s="291" t="s">
        <v>37946</v>
      </c>
      <c r="E5963" s="292">
        <v>4943</v>
      </c>
    </row>
    <row r="5964" spans="1:5" ht="14.4" x14ac:dyDescent="0.55000000000000004">
      <c r="A5964" s="289" t="s">
        <v>65462</v>
      </c>
      <c r="B5964" s="290">
        <v>0</v>
      </c>
      <c r="D5964" s="291" t="s">
        <v>66120</v>
      </c>
      <c r="E5964" s="292">
        <v>0</v>
      </c>
    </row>
    <row r="5965" spans="1:5" ht="14.4" x14ac:dyDescent="0.55000000000000004">
      <c r="A5965" s="289" t="s">
        <v>37267</v>
      </c>
      <c r="B5965" s="290">
        <v>183341.51</v>
      </c>
      <c r="D5965" s="291" t="s">
        <v>37954</v>
      </c>
      <c r="E5965" s="292">
        <v>183341.51</v>
      </c>
    </row>
    <row r="5966" spans="1:5" ht="14.4" x14ac:dyDescent="0.55000000000000004">
      <c r="A5966" s="289" t="s">
        <v>37268</v>
      </c>
      <c r="B5966" s="290">
        <v>31825.14</v>
      </c>
      <c r="D5966" s="291" t="s">
        <v>37959</v>
      </c>
      <c r="E5966" s="292">
        <v>31825.14</v>
      </c>
    </row>
    <row r="5967" spans="1:5" ht="14.4" x14ac:dyDescent="0.55000000000000004">
      <c r="A5967" s="289" t="s">
        <v>37269</v>
      </c>
      <c r="B5967" s="290">
        <v>151033</v>
      </c>
      <c r="D5967" s="291" t="s">
        <v>37964</v>
      </c>
      <c r="E5967" s="292">
        <v>151033</v>
      </c>
    </row>
    <row r="5968" spans="1:5" ht="14.4" x14ac:dyDescent="0.55000000000000004">
      <c r="A5968" s="289" t="s">
        <v>37270</v>
      </c>
      <c r="B5968" s="290">
        <v>44351</v>
      </c>
      <c r="D5968" s="291" t="s">
        <v>37970</v>
      </c>
      <c r="E5968" s="292">
        <v>44351</v>
      </c>
    </row>
    <row r="5969" spans="1:5" ht="14.4" x14ac:dyDescent="0.55000000000000004">
      <c r="A5969" s="289" t="s">
        <v>37271</v>
      </c>
      <c r="B5969" s="290">
        <v>271729</v>
      </c>
      <c r="D5969" s="291" t="s">
        <v>37975</v>
      </c>
      <c r="E5969" s="292">
        <v>271729</v>
      </c>
    </row>
    <row r="5970" spans="1:5" ht="14.4" x14ac:dyDescent="0.55000000000000004">
      <c r="A5970" s="289" t="s">
        <v>37272</v>
      </c>
      <c r="B5970" s="290">
        <v>68510.820000000007</v>
      </c>
      <c r="D5970" s="291" t="s">
        <v>37980</v>
      </c>
      <c r="E5970" s="292">
        <v>68510.820000000007</v>
      </c>
    </row>
    <row r="5971" spans="1:5" ht="14.4" x14ac:dyDescent="0.55000000000000004">
      <c r="A5971" s="289" t="s">
        <v>37273</v>
      </c>
      <c r="B5971" s="290">
        <v>54205</v>
      </c>
      <c r="D5971" s="291" t="s">
        <v>37985</v>
      </c>
      <c r="E5971" s="292">
        <v>54205</v>
      </c>
    </row>
    <row r="5972" spans="1:5" ht="14.4" x14ac:dyDescent="0.55000000000000004">
      <c r="A5972" s="289" t="s">
        <v>37274</v>
      </c>
      <c r="B5972" s="290">
        <v>178165.99</v>
      </c>
      <c r="D5972" s="291" t="s">
        <v>37990</v>
      </c>
      <c r="E5972" s="292">
        <v>178165.99</v>
      </c>
    </row>
    <row r="5973" spans="1:5" ht="14.4" x14ac:dyDescent="0.55000000000000004">
      <c r="A5973" s="289" t="s">
        <v>37275</v>
      </c>
      <c r="B5973" s="290">
        <v>59816</v>
      </c>
      <c r="D5973" s="291" t="s">
        <v>37998</v>
      </c>
      <c r="E5973" s="292">
        <v>59816</v>
      </c>
    </row>
    <row r="5974" spans="1:5" ht="14.4" x14ac:dyDescent="0.55000000000000004">
      <c r="A5974" s="289" t="s">
        <v>65463</v>
      </c>
      <c r="B5974" s="290">
        <v>0</v>
      </c>
      <c r="D5974" s="291" t="s">
        <v>66121</v>
      </c>
      <c r="E5974" s="292">
        <v>0</v>
      </c>
    </row>
    <row r="5975" spans="1:5" ht="14.4" x14ac:dyDescent="0.55000000000000004">
      <c r="A5975" s="289" t="s">
        <v>37276</v>
      </c>
      <c r="B5975" s="290">
        <v>35629.550000000003</v>
      </c>
      <c r="D5975" s="291" t="s">
        <v>38005</v>
      </c>
      <c r="E5975" s="292">
        <v>35629.550000000003</v>
      </c>
    </row>
    <row r="5976" spans="1:5" ht="14.4" x14ac:dyDescent="0.55000000000000004">
      <c r="A5976" s="289" t="s">
        <v>37277</v>
      </c>
      <c r="B5976" s="290">
        <v>0</v>
      </c>
      <c r="D5976" s="291" t="s">
        <v>38010</v>
      </c>
      <c r="E5976" s="292">
        <v>0</v>
      </c>
    </row>
    <row r="5977" spans="1:5" ht="14.4" x14ac:dyDescent="0.55000000000000004">
      <c r="A5977" s="289" t="s">
        <v>37278</v>
      </c>
      <c r="B5977" s="290">
        <v>221391.14</v>
      </c>
      <c r="D5977" s="291" t="s">
        <v>38015</v>
      </c>
      <c r="E5977" s="292">
        <v>221391.14</v>
      </c>
    </row>
    <row r="5978" spans="1:5" ht="14.4" x14ac:dyDescent="0.55000000000000004">
      <c r="A5978" s="289" t="s">
        <v>37279</v>
      </c>
      <c r="B5978" s="290">
        <v>94716</v>
      </c>
      <c r="D5978" s="291" t="s">
        <v>38022</v>
      </c>
      <c r="E5978" s="292">
        <v>94716</v>
      </c>
    </row>
    <row r="5979" spans="1:5" ht="14.4" x14ac:dyDescent="0.55000000000000004">
      <c r="A5979" s="289" t="s">
        <v>37280</v>
      </c>
      <c r="B5979" s="290">
        <v>29507.68</v>
      </c>
      <c r="D5979" s="291" t="s">
        <v>38027</v>
      </c>
      <c r="E5979" s="292">
        <v>29507.68</v>
      </c>
    </row>
    <row r="5980" spans="1:5" ht="14.4" x14ac:dyDescent="0.55000000000000004">
      <c r="A5980" s="289" t="s">
        <v>37281</v>
      </c>
      <c r="B5980" s="290">
        <v>232276</v>
      </c>
      <c r="D5980" s="291" t="s">
        <v>38035</v>
      </c>
      <c r="E5980" s="292">
        <v>232276</v>
      </c>
    </row>
    <row r="5981" spans="1:5" ht="14.4" x14ac:dyDescent="0.55000000000000004">
      <c r="A5981" s="289" t="s">
        <v>37282</v>
      </c>
      <c r="B5981" s="290">
        <v>884115</v>
      </c>
      <c r="D5981" s="291" t="s">
        <v>38040</v>
      </c>
      <c r="E5981" s="292">
        <v>884115</v>
      </c>
    </row>
    <row r="5982" spans="1:5" ht="14.4" x14ac:dyDescent="0.55000000000000004">
      <c r="A5982" s="289" t="s">
        <v>37283</v>
      </c>
      <c r="B5982" s="290">
        <v>4559.5200000000004</v>
      </c>
      <c r="D5982" s="291" t="s">
        <v>38044</v>
      </c>
      <c r="E5982" s="292">
        <v>4559.5200000000004</v>
      </c>
    </row>
    <row r="5983" spans="1:5" ht="14.4" x14ac:dyDescent="0.55000000000000004">
      <c r="A5983" s="289" t="s">
        <v>37284</v>
      </c>
      <c r="B5983" s="290">
        <v>22887.61</v>
      </c>
      <c r="D5983" s="291" t="s">
        <v>38048</v>
      </c>
      <c r="E5983" s="292">
        <v>22887.61</v>
      </c>
    </row>
    <row r="5984" spans="1:5" ht="14.4" x14ac:dyDescent="0.55000000000000004">
      <c r="A5984" s="289" t="s">
        <v>65464</v>
      </c>
      <c r="B5984" s="290">
        <v>21184.84</v>
      </c>
      <c r="D5984" s="291" t="s">
        <v>38054</v>
      </c>
      <c r="E5984" s="292">
        <v>21184.84</v>
      </c>
    </row>
    <row r="5985" spans="1:5" ht="14.4" x14ac:dyDescent="0.55000000000000004">
      <c r="A5985" s="289" t="s">
        <v>37285</v>
      </c>
      <c r="B5985" s="290">
        <v>365344.3</v>
      </c>
      <c r="D5985" s="291" t="s">
        <v>38059</v>
      </c>
      <c r="E5985" s="292">
        <v>365344.3</v>
      </c>
    </row>
    <row r="5986" spans="1:5" ht="14.4" x14ac:dyDescent="0.55000000000000004">
      <c r="A5986" s="289" t="s">
        <v>37286</v>
      </c>
      <c r="B5986" s="290">
        <v>57405</v>
      </c>
      <c r="D5986" s="291" t="s">
        <v>38064</v>
      </c>
      <c r="E5986" s="292">
        <v>57405</v>
      </c>
    </row>
    <row r="5987" spans="1:5" ht="14.4" x14ac:dyDescent="0.55000000000000004">
      <c r="A5987" s="289" t="s">
        <v>37287</v>
      </c>
      <c r="B5987" s="290">
        <v>37041.82</v>
      </c>
      <c r="D5987" s="291" t="s">
        <v>38068</v>
      </c>
      <c r="E5987" s="292">
        <v>37041.82</v>
      </c>
    </row>
    <row r="5988" spans="1:5" ht="14.4" x14ac:dyDescent="0.55000000000000004">
      <c r="A5988" s="289" t="s">
        <v>37288</v>
      </c>
      <c r="B5988" s="290">
        <v>111134</v>
      </c>
      <c r="D5988" s="291" t="s">
        <v>38075</v>
      </c>
      <c r="E5988" s="292">
        <v>111134</v>
      </c>
    </row>
    <row r="5989" spans="1:5" ht="14.4" x14ac:dyDescent="0.55000000000000004">
      <c r="A5989" s="289" t="s">
        <v>37289</v>
      </c>
      <c r="B5989" s="290">
        <v>158434</v>
      </c>
      <c r="D5989" s="291" t="s">
        <v>38080</v>
      </c>
      <c r="E5989" s="292">
        <v>158434</v>
      </c>
    </row>
    <row r="5990" spans="1:5" ht="14.4" x14ac:dyDescent="0.55000000000000004">
      <c r="A5990" s="289" t="s">
        <v>37290</v>
      </c>
      <c r="B5990" s="290">
        <v>597551.92000000004</v>
      </c>
      <c r="D5990" s="291" t="s">
        <v>38085</v>
      </c>
      <c r="E5990" s="292">
        <v>597551.92000000004</v>
      </c>
    </row>
    <row r="5991" spans="1:5" ht="14.4" x14ac:dyDescent="0.55000000000000004">
      <c r="A5991" s="289" t="s">
        <v>37291</v>
      </c>
      <c r="B5991" s="290">
        <v>4282</v>
      </c>
      <c r="D5991" s="291" t="s">
        <v>38110</v>
      </c>
      <c r="E5991" s="292">
        <v>4282</v>
      </c>
    </row>
    <row r="5992" spans="1:5" ht="14.4" x14ac:dyDescent="0.55000000000000004">
      <c r="A5992" s="289" t="s">
        <v>37292</v>
      </c>
      <c r="B5992" s="290">
        <v>5762</v>
      </c>
      <c r="D5992" s="291" t="s">
        <v>38116</v>
      </c>
      <c r="E5992" s="292">
        <v>5762</v>
      </c>
    </row>
    <row r="5993" spans="1:5" ht="14.4" x14ac:dyDescent="0.55000000000000004">
      <c r="A5993" s="289" t="s">
        <v>37293</v>
      </c>
      <c r="B5993" s="290">
        <v>93161.45</v>
      </c>
      <c r="D5993" s="291" t="s">
        <v>38120</v>
      </c>
      <c r="E5993" s="292">
        <v>93161.45</v>
      </c>
    </row>
    <row r="5994" spans="1:5" ht="14.4" x14ac:dyDescent="0.55000000000000004">
      <c r="A5994" s="289" t="s">
        <v>37294</v>
      </c>
      <c r="B5994" s="290">
        <v>903315.78</v>
      </c>
      <c r="D5994" s="291" t="s">
        <v>38127</v>
      </c>
      <c r="E5994" s="292">
        <v>903315.78</v>
      </c>
    </row>
    <row r="5995" spans="1:5" ht="14.4" x14ac:dyDescent="0.55000000000000004">
      <c r="A5995" s="289" t="s">
        <v>37295</v>
      </c>
      <c r="B5995" s="290">
        <v>7251</v>
      </c>
      <c r="D5995" s="291" t="s">
        <v>38135</v>
      </c>
      <c r="E5995" s="292">
        <v>7251</v>
      </c>
    </row>
    <row r="5996" spans="1:5" ht="14.4" x14ac:dyDescent="0.55000000000000004">
      <c r="A5996" s="289" t="s">
        <v>37296</v>
      </c>
      <c r="B5996" s="290">
        <v>5000</v>
      </c>
      <c r="D5996" s="291" t="s">
        <v>38139</v>
      </c>
      <c r="E5996" s="292">
        <v>5000</v>
      </c>
    </row>
    <row r="5997" spans="1:5" ht="14.4" x14ac:dyDescent="0.55000000000000004">
      <c r="A5997" s="289" t="s">
        <v>37297</v>
      </c>
      <c r="B5997" s="290">
        <v>152572.93</v>
      </c>
      <c r="D5997" s="291" t="s">
        <v>38147</v>
      </c>
      <c r="E5997" s="292">
        <v>152572.93</v>
      </c>
    </row>
    <row r="5998" spans="1:5" ht="14.4" x14ac:dyDescent="0.55000000000000004">
      <c r="A5998" s="289" t="s">
        <v>37298</v>
      </c>
      <c r="B5998" s="290">
        <v>563084</v>
      </c>
      <c r="D5998" s="291" t="s">
        <v>38154</v>
      </c>
      <c r="E5998" s="292">
        <v>563084</v>
      </c>
    </row>
    <row r="5999" spans="1:5" ht="14.4" x14ac:dyDescent="0.55000000000000004">
      <c r="A5999" s="289" t="s">
        <v>37299</v>
      </c>
      <c r="B5999" s="290">
        <v>33036</v>
      </c>
      <c r="D5999" s="291" t="s">
        <v>38161</v>
      </c>
      <c r="E5999" s="292">
        <v>33036</v>
      </c>
    </row>
    <row r="6000" spans="1:5" ht="14.4" x14ac:dyDescent="0.55000000000000004">
      <c r="A6000" s="289" t="s">
        <v>65465</v>
      </c>
      <c r="B6000" s="290">
        <v>0</v>
      </c>
      <c r="D6000" s="291" t="s">
        <v>66122</v>
      </c>
      <c r="E6000" s="292">
        <v>0</v>
      </c>
    </row>
    <row r="6001" spans="1:5" ht="14.4" x14ac:dyDescent="0.55000000000000004">
      <c r="A6001" s="289" t="s">
        <v>37300</v>
      </c>
      <c r="B6001" s="290">
        <v>30670</v>
      </c>
      <c r="D6001" s="291" t="s">
        <v>38171</v>
      </c>
      <c r="E6001" s="292">
        <v>30670</v>
      </c>
    </row>
    <row r="6002" spans="1:5" ht="14.4" x14ac:dyDescent="0.55000000000000004">
      <c r="A6002" s="289" t="s">
        <v>37301</v>
      </c>
      <c r="B6002" s="290">
        <v>21008.959999999999</v>
      </c>
      <c r="D6002" s="291" t="s">
        <v>38176</v>
      </c>
      <c r="E6002" s="292">
        <v>21008.959999999999</v>
      </c>
    </row>
    <row r="6003" spans="1:5" ht="14.4" x14ac:dyDescent="0.55000000000000004">
      <c r="A6003" s="289" t="s">
        <v>37302</v>
      </c>
      <c r="B6003" s="290">
        <v>126513</v>
      </c>
      <c r="D6003" s="291" t="s">
        <v>38181</v>
      </c>
      <c r="E6003" s="292">
        <v>126513</v>
      </c>
    </row>
    <row r="6004" spans="1:5" ht="14.4" x14ac:dyDescent="0.55000000000000004">
      <c r="A6004" s="289" t="s">
        <v>37303</v>
      </c>
      <c r="B6004" s="290">
        <v>17567.310000000001</v>
      </c>
      <c r="D6004" s="291" t="s">
        <v>38185</v>
      </c>
      <c r="E6004" s="292">
        <v>17567.310000000001</v>
      </c>
    </row>
    <row r="6005" spans="1:5" ht="14.4" x14ac:dyDescent="0.55000000000000004">
      <c r="A6005" s="289" t="s">
        <v>37304</v>
      </c>
      <c r="B6005" s="290">
        <v>12661.67</v>
      </c>
      <c r="D6005" s="291" t="s">
        <v>38188</v>
      </c>
      <c r="E6005" s="292">
        <v>12661.67</v>
      </c>
    </row>
    <row r="6006" spans="1:5" ht="14.4" x14ac:dyDescent="0.55000000000000004">
      <c r="A6006" s="289" t="s">
        <v>37305</v>
      </c>
      <c r="B6006" s="290">
        <v>53647</v>
      </c>
      <c r="D6006" s="291" t="s">
        <v>38192</v>
      </c>
      <c r="E6006" s="292">
        <v>53647</v>
      </c>
    </row>
    <row r="6007" spans="1:5" ht="14.4" x14ac:dyDescent="0.55000000000000004">
      <c r="A6007" s="289" t="s">
        <v>37306</v>
      </c>
      <c r="B6007" s="290">
        <v>1379107</v>
      </c>
      <c r="D6007" s="291" t="s">
        <v>38197</v>
      </c>
      <c r="E6007" s="292">
        <v>1379107</v>
      </c>
    </row>
    <row r="6008" spans="1:5" ht="14.4" x14ac:dyDescent="0.55000000000000004">
      <c r="A6008" s="289" t="s">
        <v>37307</v>
      </c>
      <c r="B6008" s="290">
        <v>5326</v>
      </c>
      <c r="D6008" s="291" t="s">
        <v>38202</v>
      </c>
      <c r="E6008" s="292">
        <v>5326</v>
      </c>
    </row>
    <row r="6009" spans="1:5" ht="14.4" x14ac:dyDescent="0.55000000000000004">
      <c r="A6009" s="289" t="s">
        <v>37308</v>
      </c>
      <c r="B6009" s="290">
        <v>11353</v>
      </c>
      <c r="D6009" s="291" t="s">
        <v>38208</v>
      </c>
      <c r="E6009" s="292">
        <v>11353</v>
      </c>
    </row>
    <row r="6010" spans="1:5" ht="14.4" x14ac:dyDescent="0.55000000000000004">
      <c r="A6010" s="289" t="s">
        <v>37309</v>
      </c>
      <c r="B6010" s="290">
        <v>15108</v>
      </c>
      <c r="D6010" s="291" t="s">
        <v>38212</v>
      </c>
      <c r="E6010" s="292">
        <v>15108</v>
      </c>
    </row>
    <row r="6011" spans="1:5" ht="14.4" x14ac:dyDescent="0.55000000000000004">
      <c r="A6011" s="289" t="s">
        <v>37310</v>
      </c>
      <c r="B6011" s="290">
        <v>38328</v>
      </c>
      <c r="D6011" s="291" t="s">
        <v>38222</v>
      </c>
      <c r="E6011" s="292">
        <v>38328</v>
      </c>
    </row>
    <row r="6012" spans="1:5" ht="14.4" x14ac:dyDescent="0.55000000000000004">
      <c r="A6012" s="289" t="s">
        <v>37311</v>
      </c>
      <c r="B6012" s="290">
        <v>49198.42</v>
      </c>
      <c r="D6012" s="291" t="s">
        <v>38227</v>
      </c>
      <c r="E6012" s="292">
        <v>49198.42</v>
      </c>
    </row>
    <row r="6013" spans="1:5" ht="14.4" x14ac:dyDescent="0.55000000000000004">
      <c r="A6013" s="289" t="s">
        <v>37312</v>
      </c>
      <c r="B6013" s="290">
        <v>14174</v>
      </c>
      <c r="D6013" s="291" t="s">
        <v>38232</v>
      </c>
      <c r="E6013" s="292">
        <v>14174</v>
      </c>
    </row>
    <row r="6014" spans="1:5" ht="14.4" x14ac:dyDescent="0.55000000000000004">
      <c r="A6014" s="289" t="s">
        <v>37313</v>
      </c>
      <c r="B6014" s="290">
        <v>358425</v>
      </c>
      <c r="D6014" s="291" t="s">
        <v>38242</v>
      </c>
      <c r="E6014" s="292">
        <v>358425</v>
      </c>
    </row>
    <row r="6015" spans="1:5" ht="14.4" x14ac:dyDescent="0.55000000000000004">
      <c r="A6015" s="289" t="s">
        <v>37314</v>
      </c>
      <c r="B6015" s="290">
        <v>118404.21</v>
      </c>
      <c r="D6015" s="291" t="s">
        <v>38250</v>
      </c>
      <c r="E6015" s="292">
        <v>118404.21</v>
      </c>
    </row>
    <row r="6016" spans="1:5" ht="14.4" x14ac:dyDescent="0.55000000000000004">
      <c r="A6016" s="289" t="s">
        <v>37315</v>
      </c>
      <c r="B6016" s="290">
        <v>82820.45</v>
      </c>
      <c r="D6016" s="291" t="s">
        <v>38257</v>
      </c>
      <c r="E6016" s="292">
        <v>82820.45</v>
      </c>
    </row>
    <row r="6017" spans="1:5" ht="14.4" x14ac:dyDescent="0.55000000000000004">
      <c r="A6017" s="289" t="s">
        <v>37316</v>
      </c>
      <c r="B6017" s="290">
        <v>49144.57</v>
      </c>
      <c r="D6017" s="291" t="s">
        <v>38265</v>
      </c>
      <c r="E6017" s="292">
        <v>49144.57</v>
      </c>
    </row>
    <row r="6018" spans="1:5" ht="14.4" x14ac:dyDescent="0.55000000000000004">
      <c r="A6018" s="289" t="s">
        <v>37317</v>
      </c>
      <c r="B6018" s="290">
        <v>151066</v>
      </c>
      <c r="D6018" s="291" t="s">
        <v>38270</v>
      </c>
      <c r="E6018" s="292">
        <v>151066</v>
      </c>
    </row>
    <row r="6019" spans="1:5" ht="14.4" x14ac:dyDescent="0.55000000000000004">
      <c r="A6019" s="289" t="s">
        <v>37318</v>
      </c>
      <c r="B6019" s="290">
        <v>2224.4899999999998</v>
      </c>
      <c r="D6019" s="291" t="s">
        <v>38275</v>
      </c>
      <c r="E6019" s="292">
        <v>2224.4899999999998</v>
      </c>
    </row>
    <row r="6020" spans="1:5" ht="14.4" x14ac:dyDescent="0.55000000000000004">
      <c r="A6020" s="289" t="s">
        <v>37319</v>
      </c>
      <c r="B6020" s="290">
        <v>367308</v>
      </c>
      <c r="D6020" s="291" t="s">
        <v>38280</v>
      </c>
      <c r="E6020" s="292">
        <v>367308</v>
      </c>
    </row>
    <row r="6021" spans="1:5" ht="14.4" x14ac:dyDescent="0.55000000000000004">
      <c r="A6021" s="289" t="s">
        <v>37320</v>
      </c>
      <c r="B6021" s="290">
        <v>106331</v>
      </c>
      <c r="D6021" s="291" t="s">
        <v>38285</v>
      </c>
      <c r="E6021" s="292">
        <v>106331</v>
      </c>
    </row>
    <row r="6022" spans="1:5" ht="14.4" x14ac:dyDescent="0.55000000000000004">
      <c r="A6022" s="289" t="s">
        <v>37321</v>
      </c>
      <c r="B6022" s="290">
        <v>6614</v>
      </c>
      <c r="D6022" s="291" t="s">
        <v>38289</v>
      </c>
      <c r="E6022" s="292">
        <v>6614</v>
      </c>
    </row>
    <row r="6023" spans="1:5" ht="14.4" x14ac:dyDescent="0.55000000000000004">
      <c r="A6023" s="289" t="s">
        <v>65466</v>
      </c>
      <c r="B6023" s="290">
        <v>0</v>
      </c>
      <c r="D6023" s="291" t="s">
        <v>66123</v>
      </c>
      <c r="E6023" s="292">
        <v>0</v>
      </c>
    </row>
    <row r="6024" spans="1:5" ht="14.4" x14ac:dyDescent="0.55000000000000004">
      <c r="A6024" s="289" t="s">
        <v>37322</v>
      </c>
      <c r="B6024" s="290">
        <v>70455.850000000006</v>
      </c>
      <c r="D6024" s="291" t="s">
        <v>38304</v>
      </c>
      <c r="E6024" s="292">
        <v>70455.850000000006</v>
      </c>
    </row>
    <row r="6025" spans="1:5" ht="14.4" x14ac:dyDescent="0.55000000000000004">
      <c r="A6025" s="289" t="s">
        <v>37323</v>
      </c>
      <c r="B6025" s="290">
        <v>427033</v>
      </c>
      <c r="D6025" s="291" t="s">
        <v>38311</v>
      </c>
      <c r="E6025" s="292">
        <v>427033</v>
      </c>
    </row>
    <row r="6026" spans="1:5" ht="14.4" x14ac:dyDescent="0.55000000000000004">
      <c r="A6026" s="289" t="s">
        <v>65467</v>
      </c>
      <c r="B6026" s="290">
        <v>0</v>
      </c>
      <c r="D6026" s="291" t="s">
        <v>66124</v>
      </c>
      <c r="E6026" s="292">
        <v>0</v>
      </c>
    </row>
    <row r="6027" spans="1:5" ht="14.4" x14ac:dyDescent="0.55000000000000004">
      <c r="A6027" s="289" t="s">
        <v>37324</v>
      </c>
      <c r="B6027" s="290">
        <v>17915</v>
      </c>
      <c r="D6027" s="291" t="s">
        <v>38319</v>
      </c>
      <c r="E6027" s="292">
        <v>17915</v>
      </c>
    </row>
    <row r="6028" spans="1:5" ht="14.4" x14ac:dyDescent="0.55000000000000004">
      <c r="A6028" s="289" t="s">
        <v>37325</v>
      </c>
      <c r="B6028" s="290">
        <v>164750</v>
      </c>
      <c r="D6028" s="291" t="s">
        <v>38324</v>
      </c>
      <c r="E6028" s="292">
        <v>164750</v>
      </c>
    </row>
    <row r="6029" spans="1:5" ht="14.4" x14ac:dyDescent="0.55000000000000004">
      <c r="A6029" s="289" t="s">
        <v>37326</v>
      </c>
      <c r="B6029" s="290">
        <v>12870.92</v>
      </c>
      <c r="D6029" s="291" t="s">
        <v>38328</v>
      </c>
      <c r="E6029" s="292">
        <v>12870.92</v>
      </c>
    </row>
    <row r="6030" spans="1:5" ht="14.4" x14ac:dyDescent="0.55000000000000004">
      <c r="A6030" s="289" t="s">
        <v>37327</v>
      </c>
      <c r="B6030" s="290">
        <v>140441</v>
      </c>
      <c r="D6030" s="291" t="s">
        <v>38335</v>
      </c>
      <c r="E6030" s="292">
        <v>140441</v>
      </c>
    </row>
    <row r="6031" spans="1:5" ht="14.4" x14ac:dyDescent="0.55000000000000004">
      <c r="A6031" s="289" t="s">
        <v>37328</v>
      </c>
      <c r="B6031" s="290">
        <v>208027</v>
      </c>
      <c r="D6031" s="291" t="s">
        <v>38342</v>
      </c>
      <c r="E6031" s="292">
        <v>208027</v>
      </c>
    </row>
    <row r="6032" spans="1:5" ht="14.4" x14ac:dyDescent="0.55000000000000004">
      <c r="A6032" s="289" t="s">
        <v>37329</v>
      </c>
      <c r="B6032" s="290">
        <v>41165</v>
      </c>
      <c r="D6032" s="291" t="s">
        <v>38346</v>
      </c>
      <c r="E6032" s="292">
        <v>41165</v>
      </c>
    </row>
    <row r="6033" spans="1:5" ht="14.4" x14ac:dyDescent="0.55000000000000004">
      <c r="A6033" s="289" t="s">
        <v>65468</v>
      </c>
      <c r="B6033" s="290">
        <v>735.79</v>
      </c>
      <c r="D6033" s="291" t="s">
        <v>38351</v>
      </c>
      <c r="E6033" s="292">
        <v>735.79</v>
      </c>
    </row>
    <row r="6034" spans="1:5" ht="14.4" x14ac:dyDescent="0.55000000000000004">
      <c r="A6034" s="289" t="s">
        <v>37330</v>
      </c>
      <c r="B6034" s="290">
        <v>86473</v>
      </c>
      <c r="D6034" s="291" t="s">
        <v>38356</v>
      </c>
      <c r="E6034" s="292">
        <v>86473</v>
      </c>
    </row>
    <row r="6035" spans="1:5" ht="14.4" x14ac:dyDescent="0.55000000000000004">
      <c r="A6035" s="289" t="s">
        <v>37331</v>
      </c>
      <c r="B6035" s="290">
        <v>43758</v>
      </c>
      <c r="D6035" s="291" t="s">
        <v>38361</v>
      </c>
      <c r="E6035" s="292">
        <v>43758</v>
      </c>
    </row>
    <row r="6036" spans="1:5" ht="14.4" x14ac:dyDescent="0.55000000000000004">
      <c r="A6036" s="289" t="s">
        <v>37332</v>
      </c>
      <c r="B6036" s="290">
        <v>44738</v>
      </c>
      <c r="D6036" s="291" t="s">
        <v>38366</v>
      </c>
      <c r="E6036" s="292">
        <v>44738</v>
      </c>
    </row>
    <row r="6037" spans="1:5" ht="14.4" x14ac:dyDescent="0.55000000000000004">
      <c r="A6037" s="289" t="s">
        <v>65469</v>
      </c>
      <c r="B6037" s="290">
        <v>0</v>
      </c>
      <c r="D6037" s="291" t="s">
        <v>66125</v>
      </c>
      <c r="E6037" s="292">
        <v>0</v>
      </c>
    </row>
    <row r="6038" spans="1:5" ht="14.4" x14ac:dyDescent="0.55000000000000004">
      <c r="A6038" s="289" t="s">
        <v>37333</v>
      </c>
      <c r="B6038" s="290">
        <v>100293</v>
      </c>
      <c r="D6038" s="291" t="s">
        <v>38372</v>
      </c>
      <c r="E6038" s="292">
        <v>100293</v>
      </c>
    </row>
    <row r="6039" spans="1:5" ht="14.4" x14ac:dyDescent="0.55000000000000004">
      <c r="A6039" s="289" t="s">
        <v>37334</v>
      </c>
      <c r="B6039" s="290">
        <v>2552873.46</v>
      </c>
      <c r="D6039" s="291" t="s">
        <v>38377</v>
      </c>
      <c r="E6039" s="292">
        <v>2552873.46</v>
      </c>
    </row>
    <row r="6040" spans="1:5" ht="14.4" x14ac:dyDescent="0.55000000000000004">
      <c r="A6040" s="289" t="s">
        <v>37335</v>
      </c>
      <c r="B6040" s="290">
        <v>28562</v>
      </c>
      <c r="D6040" s="291" t="s">
        <v>38382</v>
      </c>
      <c r="E6040" s="292">
        <v>28562</v>
      </c>
    </row>
    <row r="6041" spans="1:5" ht="14.4" x14ac:dyDescent="0.55000000000000004">
      <c r="A6041" s="289" t="s">
        <v>65470</v>
      </c>
      <c r="B6041" s="290">
        <v>0</v>
      </c>
      <c r="D6041" s="291" t="s">
        <v>66126</v>
      </c>
      <c r="E6041" s="292">
        <v>0</v>
      </c>
    </row>
    <row r="6042" spans="1:5" ht="14.4" x14ac:dyDescent="0.55000000000000004">
      <c r="A6042" s="289" t="s">
        <v>65471</v>
      </c>
      <c r="B6042" s="290">
        <v>0</v>
      </c>
      <c r="D6042" s="291" t="s">
        <v>66127</v>
      </c>
      <c r="E6042" s="292">
        <v>0</v>
      </c>
    </row>
    <row r="6043" spans="1:5" ht="14.4" x14ac:dyDescent="0.55000000000000004">
      <c r="A6043" s="289" t="s">
        <v>37336</v>
      </c>
      <c r="B6043" s="290">
        <v>5971</v>
      </c>
      <c r="D6043" s="291" t="s">
        <v>38400</v>
      </c>
      <c r="E6043" s="292">
        <v>5971</v>
      </c>
    </row>
    <row r="6044" spans="1:5" ht="14.4" x14ac:dyDescent="0.55000000000000004">
      <c r="A6044" s="289" t="s">
        <v>37337</v>
      </c>
      <c r="B6044" s="290">
        <v>4664</v>
      </c>
      <c r="D6044" s="291" t="s">
        <v>38404</v>
      </c>
      <c r="E6044" s="292">
        <v>4664</v>
      </c>
    </row>
    <row r="6045" spans="1:5" ht="14.4" x14ac:dyDescent="0.55000000000000004">
      <c r="A6045" s="289" t="s">
        <v>37338</v>
      </c>
      <c r="B6045" s="290">
        <v>37342.480000000003</v>
      </c>
      <c r="D6045" s="291" t="s">
        <v>38409</v>
      </c>
      <c r="E6045" s="292">
        <v>37342.480000000003</v>
      </c>
    </row>
    <row r="6046" spans="1:5" ht="14.4" x14ac:dyDescent="0.55000000000000004">
      <c r="A6046" s="289" t="s">
        <v>65472</v>
      </c>
      <c r="B6046" s="290">
        <v>0</v>
      </c>
      <c r="D6046" s="291" t="s">
        <v>66128</v>
      </c>
      <c r="E6046" s="292">
        <v>0</v>
      </c>
    </row>
    <row r="6047" spans="1:5" ht="14.4" x14ac:dyDescent="0.55000000000000004">
      <c r="A6047" s="289" t="s">
        <v>37339</v>
      </c>
      <c r="B6047" s="290">
        <v>10966</v>
      </c>
      <c r="D6047" s="291" t="s">
        <v>38422</v>
      </c>
      <c r="E6047" s="292">
        <v>10966</v>
      </c>
    </row>
    <row r="6048" spans="1:5" ht="14.4" x14ac:dyDescent="0.55000000000000004">
      <c r="A6048" s="289" t="s">
        <v>65473</v>
      </c>
      <c r="B6048" s="290">
        <v>0</v>
      </c>
      <c r="D6048" s="291" t="s">
        <v>66129</v>
      </c>
      <c r="E6048" s="292">
        <v>0</v>
      </c>
    </row>
    <row r="6049" spans="1:5" ht="14.4" x14ac:dyDescent="0.55000000000000004">
      <c r="A6049" s="289" t="s">
        <v>37340</v>
      </c>
      <c r="B6049" s="290">
        <v>431</v>
      </c>
      <c r="D6049" s="291" t="s">
        <v>38432</v>
      </c>
      <c r="E6049" s="292">
        <v>431</v>
      </c>
    </row>
    <row r="6050" spans="1:5" ht="14.4" x14ac:dyDescent="0.55000000000000004">
      <c r="A6050" s="289" t="s">
        <v>65474</v>
      </c>
      <c r="B6050" s="290">
        <v>0</v>
      </c>
      <c r="D6050" s="291" t="s">
        <v>66130</v>
      </c>
      <c r="E6050" s="292">
        <v>0</v>
      </c>
    </row>
    <row r="6051" spans="1:5" ht="14.4" x14ac:dyDescent="0.55000000000000004">
      <c r="A6051" s="289" t="s">
        <v>37341</v>
      </c>
      <c r="B6051" s="290">
        <v>69659</v>
      </c>
      <c r="D6051" s="291" t="s">
        <v>38442</v>
      </c>
      <c r="E6051" s="292">
        <v>69659</v>
      </c>
    </row>
    <row r="6052" spans="1:5" ht="14.4" x14ac:dyDescent="0.55000000000000004">
      <c r="A6052" s="289" t="s">
        <v>37342</v>
      </c>
      <c r="B6052" s="290">
        <v>6008</v>
      </c>
      <c r="D6052" s="291" t="s">
        <v>38448</v>
      </c>
      <c r="E6052" s="292">
        <v>6008</v>
      </c>
    </row>
    <row r="6053" spans="1:5" ht="14.4" x14ac:dyDescent="0.55000000000000004">
      <c r="A6053" s="289" t="s">
        <v>37343</v>
      </c>
      <c r="B6053" s="290">
        <v>107853.64</v>
      </c>
      <c r="D6053" s="291" t="s">
        <v>38454</v>
      </c>
      <c r="E6053" s="292">
        <v>107853.64</v>
      </c>
    </row>
    <row r="6054" spans="1:5" ht="14.4" x14ac:dyDescent="0.55000000000000004">
      <c r="A6054" s="289" t="s">
        <v>37344</v>
      </c>
      <c r="B6054" s="290">
        <v>251701</v>
      </c>
      <c r="D6054" s="291" t="s">
        <v>38465</v>
      </c>
      <c r="E6054" s="292">
        <v>251701</v>
      </c>
    </row>
    <row r="6055" spans="1:5" ht="14.4" x14ac:dyDescent="0.55000000000000004">
      <c r="A6055" s="289" t="s">
        <v>37345</v>
      </c>
      <c r="B6055" s="290">
        <v>277661.21000000002</v>
      </c>
      <c r="D6055" s="291" t="s">
        <v>38471</v>
      </c>
      <c r="E6055" s="292">
        <v>277661.21000000002</v>
      </c>
    </row>
    <row r="6056" spans="1:5" ht="14.4" x14ac:dyDescent="0.55000000000000004">
      <c r="A6056" s="289" t="s">
        <v>65475</v>
      </c>
      <c r="B6056" s="290">
        <v>0</v>
      </c>
      <c r="D6056" s="291" t="s">
        <v>66131</v>
      </c>
      <c r="E6056" s="292">
        <v>0</v>
      </c>
    </row>
    <row r="6057" spans="1:5" ht="14.4" x14ac:dyDescent="0.55000000000000004">
      <c r="A6057" s="289" t="s">
        <v>65476</v>
      </c>
      <c r="B6057" s="290">
        <v>0</v>
      </c>
      <c r="D6057" s="291" t="s">
        <v>66132</v>
      </c>
      <c r="E6057" s="292">
        <v>0</v>
      </c>
    </row>
    <row r="6058" spans="1:5" ht="14.4" x14ac:dyDescent="0.55000000000000004">
      <c r="A6058" s="289" t="s">
        <v>37346</v>
      </c>
      <c r="B6058" s="290">
        <v>24641</v>
      </c>
      <c r="D6058" s="291" t="s">
        <v>38489</v>
      </c>
      <c r="E6058" s="292">
        <v>24641</v>
      </c>
    </row>
    <row r="6059" spans="1:5" ht="14.4" x14ac:dyDescent="0.55000000000000004">
      <c r="A6059" s="289" t="s">
        <v>37347</v>
      </c>
      <c r="B6059" s="290">
        <v>486878</v>
      </c>
      <c r="D6059" s="291" t="s">
        <v>38497</v>
      </c>
      <c r="E6059" s="292">
        <v>486878</v>
      </c>
    </row>
    <row r="6060" spans="1:5" ht="14.4" x14ac:dyDescent="0.55000000000000004">
      <c r="A6060" s="289" t="s">
        <v>37348</v>
      </c>
      <c r="B6060" s="290">
        <v>128146</v>
      </c>
      <c r="D6060" s="291" t="s">
        <v>38504</v>
      </c>
      <c r="E6060" s="292">
        <v>128146</v>
      </c>
    </row>
    <row r="6061" spans="1:5" ht="14.4" x14ac:dyDescent="0.55000000000000004">
      <c r="A6061" s="289" t="s">
        <v>37349</v>
      </c>
      <c r="B6061" s="290">
        <v>108090.17</v>
      </c>
      <c r="D6061" s="291" t="s">
        <v>38509</v>
      </c>
      <c r="E6061" s="292">
        <v>108090.17</v>
      </c>
    </row>
    <row r="6062" spans="1:5" ht="14.4" x14ac:dyDescent="0.55000000000000004">
      <c r="A6062" s="289" t="s">
        <v>37350</v>
      </c>
      <c r="B6062" s="290">
        <v>4158.3</v>
      </c>
      <c r="D6062" s="291" t="s">
        <v>38515</v>
      </c>
      <c r="E6062" s="292">
        <v>4158.3</v>
      </c>
    </row>
    <row r="6063" spans="1:5" ht="14.4" x14ac:dyDescent="0.55000000000000004">
      <c r="A6063" s="289" t="s">
        <v>37351</v>
      </c>
      <c r="B6063" s="290">
        <v>24182</v>
      </c>
      <c r="D6063" s="291" t="s">
        <v>38519</v>
      </c>
      <c r="E6063" s="292">
        <v>24182</v>
      </c>
    </row>
    <row r="6064" spans="1:5" ht="14.4" x14ac:dyDescent="0.55000000000000004">
      <c r="A6064" s="289" t="s">
        <v>37352</v>
      </c>
      <c r="B6064" s="290">
        <v>9979.1</v>
      </c>
      <c r="D6064" s="291" t="s">
        <v>38523</v>
      </c>
      <c r="E6064" s="292">
        <v>9979.1</v>
      </c>
    </row>
    <row r="6065" spans="1:5" ht="14.4" x14ac:dyDescent="0.55000000000000004">
      <c r="A6065" s="289" t="s">
        <v>37353</v>
      </c>
      <c r="B6065" s="290">
        <v>82699</v>
      </c>
      <c r="D6065" s="291" t="s">
        <v>38527</v>
      </c>
      <c r="E6065" s="292">
        <v>82699</v>
      </c>
    </row>
    <row r="6066" spans="1:5" ht="14.4" x14ac:dyDescent="0.55000000000000004">
      <c r="A6066" s="289" t="s">
        <v>37354</v>
      </c>
      <c r="B6066" s="290">
        <v>20540</v>
      </c>
      <c r="D6066" s="291" t="s">
        <v>38531</v>
      </c>
      <c r="E6066" s="292">
        <v>20540</v>
      </c>
    </row>
    <row r="6067" spans="1:5" ht="14.4" x14ac:dyDescent="0.55000000000000004">
      <c r="A6067" s="289" t="s">
        <v>37355</v>
      </c>
      <c r="B6067" s="290">
        <v>169126</v>
      </c>
      <c r="D6067" s="291" t="s">
        <v>38535</v>
      </c>
      <c r="E6067" s="292">
        <v>169126</v>
      </c>
    </row>
    <row r="6068" spans="1:5" ht="14.4" x14ac:dyDescent="0.55000000000000004">
      <c r="A6068" s="289" t="s">
        <v>37356</v>
      </c>
      <c r="B6068" s="290">
        <v>27022</v>
      </c>
      <c r="D6068" s="291" t="s">
        <v>38541</v>
      </c>
      <c r="E6068" s="292">
        <v>27022</v>
      </c>
    </row>
    <row r="6069" spans="1:5" ht="14.4" x14ac:dyDescent="0.55000000000000004">
      <c r="A6069" s="289" t="s">
        <v>37357</v>
      </c>
      <c r="B6069" s="290">
        <v>75333</v>
      </c>
      <c r="D6069" s="291" t="s">
        <v>38546</v>
      </c>
      <c r="E6069" s="292">
        <v>75333</v>
      </c>
    </row>
    <row r="6070" spans="1:5" ht="14.4" x14ac:dyDescent="0.55000000000000004">
      <c r="A6070" s="289" t="s">
        <v>37358</v>
      </c>
      <c r="B6070" s="290">
        <v>313393.01</v>
      </c>
      <c r="D6070" s="291" t="s">
        <v>38555</v>
      </c>
      <c r="E6070" s="292">
        <v>313393.01</v>
      </c>
    </row>
    <row r="6071" spans="1:5" ht="14.4" x14ac:dyDescent="0.55000000000000004">
      <c r="A6071" s="289" t="s">
        <v>37359</v>
      </c>
      <c r="B6071" s="290">
        <v>38554.68</v>
      </c>
      <c r="D6071" s="291" t="s">
        <v>38562</v>
      </c>
      <c r="E6071" s="292">
        <v>38554.68</v>
      </c>
    </row>
    <row r="6072" spans="1:5" ht="14.4" x14ac:dyDescent="0.55000000000000004">
      <c r="A6072" s="289" t="s">
        <v>37360</v>
      </c>
      <c r="B6072" s="290">
        <v>290481.5</v>
      </c>
      <c r="D6072" s="291" t="s">
        <v>38567</v>
      </c>
      <c r="E6072" s="292">
        <v>290481.5</v>
      </c>
    </row>
    <row r="6073" spans="1:5" ht="14.4" x14ac:dyDescent="0.55000000000000004">
      <c r="A6073" s="289" t="s">
        <v>37361</v>
      </c>
      <c r="B6073" s="290">
        <v>76136</v>
      </c>
      <c r="D6073" s="291" t="s">
        <v>38572</v>
      </c>
      <c r="E6073" s="292">
        <v>76136</v>
      </c>
    </row>
    <row r="6074" spans="1:5" ht="14.4" x14ac:dyDescent="0.55000000000000004">
      <c r="A6074" s="289" t="s">
        <v>37362</v>
      </c>
      <c r="B6074" s="290">
        <v>120627</v>
      </c>
      <c r="D6074" s="291" t="s">
        <v>38578</v>
      </c>
      <c r="E6074" s="292">
        <v>120627</v>
      </c>
    </row>
    <row r="6075" spans="1:5" ht="14.4" x14ac:dyDescent="0.55000000000000004">
      <c r="A6075" s="289" t="s">
        <v>37363</v>
      </c>
      <c r="B6075" s="290">
        <v>285621.99</v>
      </c>
      <c r="D6075" s="291" t="s">
        <v>38583</v>
      </c>
      <c r="E6075" s="292">
        <v>285621.99</v>
      </c>
    </row>
    <row r="6076" spans="1:5" ht="14.4" x14ac:dyDescent="0.55000000000000004">
      <c r="A6076" s="289" t="s">
        <v>37364</v>
      </c>
      <c r="B6076" s="290">
        <v>193556.91</v>
      </c>
      <c r="D6076" s="291" t="s">
        <v>38589</v>
      </c>
      <c r="E6076" s="292">
        <v>193556.91</v>
      </c>
    </row>
    <row r="6077" spans="1:5" ht="14.4" x14ac:dyDescent="0.55000000000000004">
      <c r="A6077" s="289" t="s">
        <v>37365</v>
      </c>
      <c r="B6077" s="290">
        <v>347141.97</v>
      </c>
      <c r="D6077" s="291" t="s">
        <v>38597</v>
      </c>
      <c r="E6077" s="292">
        <v>347141.97</v>
      </c>
    </row>
    <row r="6078" spans="1:5" ht="14.4" x14ac:dyDescent="0.55000000000000004">
      <c r="A6078" s="289" t="s">
        <v>37366</v>
      </c>
      <c r="B6078" s="290">
        <v>28460.03</v>
      </c>
      <c r="D6078" s="291" t="s">
        <v>38603</v>
      </c>
      <c r="E6078" s="292">
        <v>28460.03</v>
      </c>
    </row>
    <row r="6079" spans="1:5" ht="14.4" x14ac:dyDescent="0.55000000000000004">
      <c r="A6079" s="289" t="s">
        <v>37367</v>
      </c>
      <c r="B6079" s="290">
        <v>142238.99</v>
      </c>
      <c r="D6079" s="291" t="s">
        <v>38612</v>
      </c>
      <c r="E6079" s="292">
        <v>142238.99</v>
      </c>
    </row>
    <row r="6080" spans="1:5" ht="14.4" x14ac:dyDescent="0.55000000000000004">
      <c r="A6080" s="289" t="s">
        <v>37368</v>
      </c>
      <c r="B6080" s="290">
        <v>49939.99</v>
      </c>
      <c r="D6080" s="291" t="s">
        <v>38617</v>
      </c>
      <c r="E6080" s="292">
        <v>49939.99</v>
      </c>
    </row>
    <row r="6081" spans="1:5" ht="14.4" x14ac:dyDescent="0.55000000000000004">
      <c r="A6081" s="289" t="s">
        <v>37369</v>
      </c>
      <c r="B6081" s="290">
        <v>99756.03</v>
      </c>
      <c r="D6081" s="291" t="s">
        <v>38620</v>
      </c>
      <c r="E6081" s="292">
        <v>99756.03</v>
      </c>
    </row>
    <row r="6082" spans="1:5" ht="14.4" x14ac:dyDescent="0.55000000000000004">
      <c r="A6082" s="289" t="s">
        <v>37370</v>
      </c>
      <c r="B6082" s="290">
        <v>130762.6</v>
      </c>
      <c r="D6082" s="291" t="s">
        <v>38625</v>
      </c>
      <c r="E6082" s="292">
        <v>130762.6</v>
      </c>
    </row>
    <row r="6083" spans="1:5" ht="14.4" x14ac:dyDescent="0.55000000000000004">
      <c r="A6083" s="289" t="s">
        <v>37371</v>
      </c>
      <c r="B6083" s="290">
        <v>114150.23</v>
      </c>
      <c r="D6083" s="291" t="s">
        <v>38631</v>
      </c>
      <c r="E6083" s="292">
        <v>114150.23</v>
      </c>
    </row>
    <row r="6084" spans="1:5" ht="14.4" x14ac:dyDescent="0.55000000000000004">
      <c r="A6084" s="289" t="s">
        <v>37372</v>
      </c>
      <c r="B6084" s="290">
        <v>134258.81</v>
      </c>
      <c r="D6084" s="291" t="s">
        <v>38636</v>
      </c>
      <c r="E6084" s="292">
        <v>134258.81</v>
      </c>
    </row>
    <row r="6085" spans="1:5" ht="14.4" x14ac:dyDescent="0.55000000000000004">
      <c r="A6085" s="289" t="s">
        <v>37373</v>
      </c>
      <c r="B6085" s="290">
        <v>19513.05</v>
      </c>
      <c r="D6085" s="291" t="s">
        <v>38641</v>
      </c>
      <c r="E6085" s="292">
        <v>19513.05</v>
      </c>
    </row>
    <row r="6086" spans="1:5" ht="14.4" x14ac:dyDescent="0.55000000000000004">
      <c r="A6086" s="289" t="s">
        <v>37374</v>
      </c>
      <c r="B6086" s="290">
        <v>33280</v>
      </c>
      <c r="D6086" s="291" t="s">
        <v>38646</v>
      </c>
      <c r="E6086" s="292">
        <v>33280</v>
      </c>
    </row>
    <row r="6087" spans="1:5" ht="14.4" x14ac:dyDescent="0.55000000000000004">
      <c r="A6087" s="289" t="s">
        <v>37375</v>
      </c>
      <c r="B6087" s="290">
        <v>34420</v>
      </c>
      <c r="D6087" s="291" t="s">
        <v>38652</v>
      </c>
      <c r="E6087" s="292">
        <v>34420</v>
      </c>
    </row>
    <row r="6088" spans="1:5" ht="14.4" x14ac:dyDescent="0.55000000000000004">
      <c r="A6088" s="289" t="s">
        <v>37376</v>
      </c>
      <c r="B6088" s="290">
        <v>15492.02</v>
      </c>
      <c r="D6088" s="291" t="s">
        <v>38659</v>
      </c>
      <c r="E6088" s="292">
        <v>15492.02</v>
      </c>
    </row>
    <row r="6089" spans="1:5" ht="14.4" x14ac:dyDescent="0.55000000000000004">
      <c r="A6089" s="289" t="s">
        <v>37377</v>
      </c>
      <c r="B6089" s="290">
        <v>12739.99</v>
      </c>
      <c r="D6089" s="291" t="s">
        <v>38666</v>
      </c>
      <c r="E6089" s="292">
        <v>12739.99</v>
      </c>
    </row>
    <row r="6090" spans="1:5" ht="14.4" x14ac:dyDescent="0.55000000000000004">
      <c r="A6090" s="289" t="s">
        <v>37378</v>
      </c>
      <c r="B6090" s="290">
        <v>432466.3</v>
      </c>
      <c r="D6090" s="291" t="s">
        <v>38671</v>
      </c>
      <c r="E6090" s="292">
        <v>432466.3</v>
      </c>
    </row>
    <row r="6091" spans="1:5" ht="14.4" x14ac:dyDescent="0.55000000000000004">
      <c r="A6091" s="289" t="s">
        <v>65477</v>
      </c>
      <c r="B6091" s="290">
        <v>0</v>
      </c>
      <c r="D6091" s="291" t="s">
        <v>66133</v>
      </c>
      <c r="E6091" s="292">
        <v>0</v>
      </c>
    </row>
    <row r="6092" spans="1:5" ht="14.4" x14ac:dyDescent="0.55000000000000004">
      <c r="A6092" s="289" t="s">
        <v>37379</v>
      </c>
      <c r="B6092" s="290">
        <v>9128.36</v>
      </c>
      <c r="D6092" s="291" t="s">
        <v>38683</v>
      </c>
      <c r="E6092" s="292">
        <v>9128.36</v>
      </c>
    </row>
    <row r="6093" spans="1:5" ht="14.4" x14ac:dyDescent="0.55000000000000004">
      <c r="A6093" s="289" t="s">
        <v>37380</v>
      </c>
      <c r="B6093" s="290">
        <v>82358</v>
      </c>
      <c r="D6093" s="291" t="s">
        <v>38687</v>
      </c>
      <c r="E6093" s="292">
        <v>82358</v>
      </c>
    </row>
    <row r="6094" spans="1:5" ht="14.4" x14ac:dyDescent="0.55000000000000004">
      <c r="A6094" s="289" t="s">
        <v>65478</v>
      </c>
      <c r="B6094" s="290">
        <v>21846</v>
      </c>
      <c r="D6094" s="291" t="s">
        <v>38694</v>
      </c>
      <c r="E6094" s="292">
        <v>21846</v>
      </c>
    </row>
    <row r="6095" spans="1:5" ht="14.4" x14ac:dyDescent="0.55000000000000004">
      <c r="A6095" s="289" t="s">
        <v>37381</v>
      </c>
      <c r="B6095" s="290">
        <v>1630157.46</v>
      </c>
      <c r="D6095" s="291" t="s">
        <v>38699</v>
      </c>
      <c r="E6095" s="292">
        <v>1630157.46</v>
      </c>
    </row>
    <row r="6096" spans="1:5" ht="14.4" x14ac:dyDescent="0.55000000000000004">
      <c r="A6096" s="289" t="s">
        <v>65479</v>
      </c>
      <c r="B6096" s="290">
        <v>0</v>
      </c>
      <c r="D6096" s="291" t="s">
        <v>66134</v>
      </c>
      <c r="E6096" s="292">
        <v>0</v>
      </c>
    </row>
    <row r="6097" spans="1:5" ht="14.4" x14ac:dyDescent="0.55000000000000004">
      <c r="A6097" s="289" t="s">
        <v>65480</v>
      </c>
      <c r="B6097" s="290">
        <v>0</v>
      </c>
      <c r="D6097" s="291" t="s">
        <v>66135</v>
      </c>
      <c r="E6097" s="292">
        <v>0</v>
      </c>
    </row>
    <row r="6098" spans="1:5" ht="14.4" x14ac:dyDescent="0.55000000000000004">
      <c r="A6098" s="289" t="s">
        <v>65481</v>
      </c>
      <c r="B6098" s="290">
        <v>0</v>
      </c>
      <c r="D6098" s="291" t="s">
        <v>66136</v>
      </c>
      <c r="E6098" s="292">
        <v>0</v>
      </c>
    </row>
    <row r="6099" spans="1:5" ht="14.4" x14ac:dyDescent="0.55000000000000004">
      <c r="A6099" s="289" t="s">
        <v>37382</v>
      </c>
      <c r="B6099" s="290">
        <v>8137</v>
      </c>
      <c r="D6099" s="291" t="s">
        <v>38720</v>
      </c>
      <c r="E6099" s="292">
        <v>8137</v>
      </c>
    </row>
    <row r="6100" spans="1:5" ht="14.4" x14ac:dyDescent="0.55000000000000004">
      <c r="A6100" s="289" t="s">
        <v>37383</v>
      </c>
      <c r="B6100" s="290">
        <v>34219</v>
      </c>
      <c r="D6100" s="291" t="s">
        <v>38724</v>
      </c>
      <c r="E6100" s="292">
        <v>34219</v>
      </c>
    </row>
    <row r="6101" spans="1:5" ht="14.4" x14ac:dyDescent="0.55000000000000004">
      <c r="A6101" s="289" t="s">
        <v>65482</v>
      </c>
      <c r="B6101" s="290">
        <v>0</v>
      </c>
      <c r="D6101" s="291" t="s">
        <v>66137</v>
      </c>
      <c r="E6101" s="292">
        <v>0</v>
      </c>
    </row>
    <row r="6102" spans="1:5" ht="14.4" x14ac:dyDescent="0.55000000000000004">
      <c r="A6102" s="289" t="s">
        <v>65483</v>
      </c>
      <c r="B6102" s="290">
        <v>0</v>
      </c>
      <c r="D6102" s="291" t="s">
        <v>66138</v>
      </c>
      <c r="E6102" s="292">
        <v>0</v>
      </c>
    </row>
    <row r="6103" spans="1:5" ht="14.4" x14ac:dyDescent="0.55000000000000004">
      <c r="A6103" s="289" t="s">
        <v>37384</v>
      </c>
      <c r="B6103" s="290">
        <v>21860.77</v>
      </c>
      <c r="D6103" s="291" t="s">
        <v>38743</v>
      </c>
      <c r="E6103" s="292">
        <v>21860.77</v>
      </c>
    </row>
    <row r="6104" spans="1:5" ht="14.4" x14ac:dyDescent="0.55000000000000004">
      <c r="A6104" s="289" t="s">
        <v>37385</v>
      </c>
      <c r="B6104" s="290">
        <v>2020</v>
      </c>
      <c r="D6104" s="291" t="s">
        <v>38747</v>
      </c>
      <c r="E6104" s="292">
        <v>2020</v>
      </c>
    </row>
    <row r="6105" spans="1:5" ht="14.4" x14ac:dyDescent="0.55000000000000004">
      <c r="A6105" s="289" t="s">
        <v>65484</v>
      </c>
      <c r="B6105" s="290">
        <v>0</v>
      </c>
      <c r="D6105" s="291" t="s">
        <v>66139</v>
      </c>
      <c r="E6105" s="292">
        <v>0</v>
      </c>
    </row>
    <row r="6106" spans="1:5" ht="14.4" x14ac:dyDescent="0.55000000000000004">
      <c r="A6106" s="289" t="s">
        <v>37386</v>
      </c>
      <c r="B6106" s="290">
        <v>315335.34999999998</v>
      </c>
      <c r="D6106" s="291" t="s">
        <v>38757</v>
      </c>
      <c r="E6106" s="292">
        <v>315335.34999999998</v>
      </c>
    </row>
    <row r="6107" spans="1:5" ht="14.4" x14ac:dyDescent="0.55000000000000004">
      <c r="A6107" s="289" t="s">
        <v>37387</v>
      </c>
      <c r="B6107" s="290">
        <v>155722</v>
      </c>
      <c r="D6107" s="291" t="s">
        <v>38765</v>
      </c>
      <c r="E6107" s="292">
        <v>155722</v>
      </c>
    </row>
    <row r="6108" spans="1:5" ht="14.4" x14ac:dyDescent="0.55000000000000004">
      <c r="A6108" s="289" t="s">
        <v>37388</v>
      </c>
      <c r="B6108" s="290">
        <v>186597</v>
      </c>
      <c r="D6108" s="291" t="s">
        <v>38770</v>
      </c>
      <c r="E6108" s="292">
        <v>186597</v>
      </c>
    </row>
    <row r="6109" spans="1:5" ht="14.4" x14ac:dyDescent="0.55000000000000004">
      <c r="A6109" s="289" t="s">
        <v>65485</v>
      </c>
      <c r="B6109" s="290">
        <v>0</v>
      </c>
      <c r="D6109" s="291" t="s">
        <v>66140</v>
      </c>
      <c r="E6109" s="292">
        <v>0</v>
      </c>
    </row>
    <row r="6110" spans="1:5" ht="14.4" x14ac:dyDescent="0.55000000000000004">
      <c r="A6110" s="289" t="s">
        <v>37389</v>
      </c>
      <c r="B6110" s="290">
        <v>97648</v>
      </c>
      <c r="D6110" s="291" t="s">
        <v>38779</v>
      </c>
      <c r="E6110" s="292">
        <v>97648</v>
      </c>
    </row>
    <row r="6111" spans="1:5" ht="14.4" x14ac:dyDescent="0.55000000000000004">
      <c r="A6111" s="289" t="s">
        <v>37390</v>
      </c>
      <c r="B6111" s="290">
        <v>40068</v>
      </c>
      <c r="D6111" s="291" t="s">
        <v>38784</v>
      </c>
      <c r="E6111" s="292">
        <v>40068</v>
      </c>
    </row>
    <row r="6112" spans="1:5" ht="14.4" x14ac:dyDescent="0.55000000000000004">
      <c r="A6112" s="289" t="s">
        <v>12086</v>
      </c>
      <c r="B6112" s="290">
        <v>133397</v>
      </c>
      <c r="D6112" s="291" t="s">
        <v>12182</v>
      </c>
      <c r="E6112" s="292">
        <v>133397</v>
      </c>
    </row>
    <row r="6113" spans="1:5" ht="14.4" x14ac:dyDescent="0.55000000000000004">
      <c r="A6113" s="289" t="s">
        <v>12087</v>
      </c>
      <c r="B6113" s="290">
        <v>27636</v>
      </c>
      <c r="D6113" s="291" t="s">
        <v>12183</v>
      </c>
      <c r="E6113" s="292">
        <v>27636</v>
      </c>
    </row>
    <row r="6114" spans="1:5" ht="14.4" x14ac:dyDescent="0.55000000000000004">
      <c r="A6114" s="289" t="s">
        <v>12088</v>
      </c>
      <c r="B6114" s="290">
        <v>8203</v>
      </c>
      <c r="D6114" s="291" t="s">
        <v>12184</v>
      </c>
      <c r="E6114" s="292">
        <v>8203</v>
      </c>
    </row>
    <row r="6115" spans="1:5" ht="14.4" x14ac:dyDescent="0.55000000000000004">
      <c r="A6115" s="289" t="s">
        <v>12089</v>
      </c>
      <c r="B6115" s="290">
        <v>18427</v>
      </c>
      <c r="D6115" s="291" t="s">
        <v>12185</v>
      </c>
      <c r="E6115" s="292">
        <v>18427</v>
      </c>
    </row>
    <row r="6116" spans="1:5" ht="14.4" x14ac:dyDescent="0.55000000000000004">
      <c r="A6116" s="289" t="s">
        <v>12090</v>
      </c>
      <c r="B6116" s="290">
        <v>16888</v>
      </c>
      <c r="D6116" s="291" t="s">
        <v>12186</v>
      </c>
      <c r="E6116" s="292">
        <v>16888</v>
      </c>
    </row>
    <row r="6117" spans="1:5" ht="14.4" x14ac:dyDescent="0.55000000000000004">
      <c r="A6117" s="289" t="s">
        <v>12091</v>
      </c>
      <c r="B6117" s="290">
        <v>11181</v>
      </c>
      <c r="D6117" s="291" t="s">
        <v>12187</v>
      </c>
      <c r="E6117" s="292">
        <v>11181</v>
      </c>
    </row>
    <row r="6118" spans="1:5" ht="14.4" x14ac:dyDescent="0.55000000000000004">
      <c r="A6118" s="289" t="s">
        <v>12092</v>
      </c>
      <c r="B6118" s="290">
        <v>35938.99</v>
      </c>
      <c r="D6118" s="291" t="s">
        <v>12188</v>
      </c>
      <c r="E6118" s="292">
        <v>35938.99</v>
      </c>
    </row>
    <row r="6119" spans="1:5" ht="14.4" x14ac:dyDescent="0.55000000000000004">
      <c r="A6119" s="289" t="s">
        <v>12093</v>
      </c>
      <c r="B6119" s="290">
        <v>11347</v>
      </c>
      <c r="D6119" s="291" t="s">
        <v>12189</v>
      </c>
      <c r="E6119" s="292">
        <v>11347</v>
      </c>
    </row>
    <row r="6120" spans="1:5" ht="14.4" x14ac:dyDescent="0.55000000000000004">
      <c r="A6120" s="289" t="s">
        <v>12094</v>
      </c>
      <c r="B6120" s="290">
        <v>22318.1</v>
      </c>
      <c r="D6120" s="291" t="s">
        <v>12190</v>
      </c>
      <c r="E6120" s="292">
        <v>22318.1</v>
      </c>
    </row>
    <row r="6121" spans="1:5" ht="14.4" x14ac:dyDescent="0.55000000000000004">
      <c r="A6121" s="289" t="s">
        <v>12095</v>
      </c>
      <c r="B6121" s="290">
        <v>72127</v>
      </c>
      <c r="D6121" s="291" t="s">
        <v>12191</v>
      </c>
      <c r="E6121" s="292">
        <v>72127</v>
      </c>
    </row>
    <row r="6122" spans="1:5" ht="14.4" x14ac:dyDescent="0.55000000000000004">
      <c r="A6122" s="289" t="s">
        <v>12096</v>
      </c>
      <c r="B6122" s="290">
        <v>8021.79</v>
      </c>
      <c r="D6122" s="291" t="s">
        <v>12192</v>
      </c>
      <c r="E6122" s="292">
        <v>8021.79</v>
      </c>
    </row>
    <row r="6123" spans="1:5" ht="14.4" x14ac:dyDescent="0.55000000000000004">
      <c r="A6123" s="289" t="s">
        <v>12097</v>
      </c>
      <c r="B6123" s="290">
        <v>18036.97</v>
      </c>
      <c r="D6123" s="291" t="s">
        <v>12193</v>
      </c>
      <c r="E6123" s="292">
        <v>18036.97</v>
      </c>
    </row>
    <row r="6124" spans="1:5" ht="14.4" x14ac:dyDescent="0.55000000000000004">
      <c r="A6124" s="289" t="s">
        <v>12098</v>
      </c>
      <c r="B6124" s="290">
        <v>63950</v>
      </c>
      <c r="D6124" s="291" t="s">
        <v>12194</v>
      </c>
      <c r="E6124" s="292">
        <v>63950</v>
      </c>
    </row>
    <row r="6125" spans="1:5" ht="14.4" x14ac:dyDescent="0.55000000000000004">
      <c r="A6125" s="289" t="s">
        <v>12099</v>
      </c>
      <c r="B6125" s="290">
        <v>18679</v>
      </c>
      <c r="D6125" s="291" t="s">
        <v>12195</v>
      </c>
      <c r="E6125" s="292">
        <v>18679</v>
      </c>
    </row>
    <row r="6126" spans="1:5" ht="14.4" x14ac:dyDescent="0.55000000000000004">
      <c r="A6126" s="289" t="s">
        <v>12100</v>
      </c>
      <c r="B6126" s="290">
        <v>26030</v>
      </c>
      <c r="D6126" s="291" t="s">
        <v>12196</v>
      </c>
      <c r="E6126" s="292">
        <v>26030</v>
      </c>
    </row>
    <row r="6127" spans="1:5" ht="14.4" x14ac:dyDescent="0.55000000000000004">
      <c r="A6127" s="289" t="s">
        <v>12101</v>
      </c>
      <c r="B6127" s="290">
        <v>63192</v>
      </c>
      <c r="D6127" s="291" t="s">
        <v>12197</v>
      </c>
      <c r="E6127" s="292">
        <v>63192</v>
      </c>
    </row>
    <row r="6128" spans="1:5" ht="14.4" x14ac:dyDescent="0.55000000000000004">
      <c r="A6128" s="289" t="s">
        <v>12102</v>
      </c>
      <c r="B6128" s="290">
        <v>10401.61</v>
      </c>
      <c r="D6128" s="291" t="s">
        <v>12198</v>
      </c>
      <c r="E6128" s="292">
        <v>10401.61</v>
      </c>
    </row>
    <row r="6129" spans="1:5" ht="14.4" x14ac:dyDescent="0.55000000000000004">
      <c r="A6129" s="289" t="s">
        <v>65486</v>
      </c>
      <c r="B6129" s="290">
        <v>0</v>
      </c>
      <c r="D6129" s="291" t="s">
        <v>66141</v>
      </c>
      <c r="E6129" s="292">
        <v>0</v>
      </c>
    </row>
    <row r="6130" spans="1:5" ht="14.4" x14ac:dyDescent="0.55000000000000004">
      <c r="A6130" s="289" t="s">
        <v>65487</v>
      </c>
      <c r="B6130" s="290">
        <v>12472.77</v>
      </c>
      <c r="D6130" s="291" t="s">
        <v>12199</v>
      </c>
      <c r="E6130" s="292">
        <v>12472.77</v>
      </c>
    </row>
    <row r="6131" spans="1:5" ht="14.4" x14ac:dyDescent="0.55000000000000004">
      <c r="A6131" s="289" t="s">
        <v>12103</v>
      </c>
      <c r="B6131" s="290">
        <v>84189.82</v>
      </c>
      <c r="D6131" s="291" t="s">
        <v>12200</v>
      </c>
      <c r="E6131" s="292">
        <v>84189.82</v>
      </c>
    </row>
    <row r="6132" spans="1:5" ht="14.4" x14ac:dyDescent="0.55000000000000004">
      <c r="A6132" s="289" t="s">
        <v>12104</v>
      </c>
      <c r="B6132" s="290">
        <v>24184</v>
      </c>
      <c r="D6132" s="291" t="s">
        <v>12201</v>
      </c>
      <c r="E6132" s="292">
        <v>24184</v>
      </c>
    </row>
    <row r="6133" spans="1:5" ht="14.4" x14ac:dyDescent="0.55000000000000004">
      <c r="A6133" s="289" t="s">
        <v>12105</v>
      </c>
      <c r="B6133" s="290">
        <v>16455</v>
      </c>
      <c r="D6133" s="291" t="s">
        <v>12202</v>
      </c>
      <c r="E6133" s="292">
        <v>16455</v>
      </c>
    </row>
    <row r="6134" spans="1:5" ht="14.4" x14ac:dyDescent="0.55000000000000004">
      <c r="A6134" s="289" t="s">
        <v>12106</v>
      </c>
      <c r="B6134" s="290">
        <v>51354</v>
      </c>
      <c r="D6134" s="291" t="s">
        <v>12203</v>
      </c>
      <c r="E6134" s="292">
        <v>51354</v>
      </c>
    </row>
    <row r="6135" spans="1:5" ht="14.4" x14ac:dyDescent="0.55000000000000004">
      <c r="A6135" s="289" t="s">
        <v>12107</v>
      </c>
      <c r="B6135" s="290">
        <v>17054</v>
      </c>
      <c r="D6135" s="291" t="s">
        <v>12204</v>
      </c>
      <c r="E6135" s="292">
        <v>17054</v>
      </c>
    </row>
    <row r="6136" spans="1:5" ht="14.4" x14ac:dyDescent="0.55000000000000004">
      <c r="A6136" s="289" t="s">
        <v>12108</v>
      </c>
      <c r="B6136" s="290">
        <v>11023</v>
      </c>
      <c r="D6136" s="291" t="s">
        <v>12205</v>
      </c>
      <c r="E6136" s="292">
        <v>11023</v>
      </c>
    </row>
    <row r="6137" spans="1:5" ht="14.4" x14ac:dyDescent="0.55000000000000004">
      <c r="A6137" s="289" t="s">
        <v>65488</v>
      </c>
      <c r="B6137" s="290">
        <v>0</v>
      </c>
      <c r="D6137" s="291" t="s">
        <v>66142</v>
      </c>
      <c r="E6137" s="292">
        <v>0</v>
      </c>
    </row>
    <row r="6138" spans="1:5" ht="14.4" x14ac:dyDescent="0.55000000000000004">
      <c r="A6138" s="289" t="s">
        <v>12109</v>
      </c>
      <c r="B6138" s="290">
        <v>80854</v>
      </c>
      <c r="D6138" s="291" t="s">
        <v>12206</v>
      </c>
      <c r="E6138" s="292">
        <v>80854</v>
      </c>
    </row>
    <row r="6139" spans="1:5" ht="14.4" x14ac:dyDescent="0.55000000000000004">
      <c r="A6139" s="289" t="s">
        <v>12110</v>
      </c>
      <c r="B6139" s="290">
        <v>29375</v>
      </c>
      <c r="D6139" s="291" t="s">
        <v>12207</v>
      </c>
      <c r="E6139" s="292">
        <v>29375</v>
      </c>
    </row>
    <row r="6140" spans="1:5" ht="14.4" x14ac:dyDescent="0.55000000000000004">
      <c r="A6140" s="289" t="s">
        <v>12111</v>
      </c>
      <c r="B6140" s="290">
        <v>12046.25</v>
      </c>
      <c r="D6140" s="291" t="s">
        <v>12208</v>
      </c>
      <c r="E6140" s="292">
        <v>12046.25</v>
      </c>
    </row>
    <row r="6141" spans="1:5" ht="14.4" x14ac:dyDescent="0.55000000000000004">
      <c r="A6141" s="289" t="s">
        <v>12112</v>
      </c>
      <c r="B6141" s="290">
        <v>77694.61</v>
      </c>
      <c r="D6141" s="291" t="s">
        <v>12209</v>
      </c>
      <c r="E6141" s="292">
        <v>77694.61</v>
      </c>
    </row>
    <row r="6142" spans="1:5" ht="14.4" x14ac:dyDescent="0.55000000000000004">
      <c r="A6142" s="289" t="s">
        <v>12113</v>
      </c>
      <c r="B6142" s="290">
        <v>292709</v>
      </c>
      <c r="D6142" s="291" t="s">
        <v>12210</v>
      </c>
      <c r="E6142" s="292">
        <v>292709</v>
      </c>
    </row>
    <row r="6143" spans="1:5" ht="14.4" x14ac:dyDescent="0.55000000000000004">
      <c r="A6143" s="289" t="s">
        <v>12114</v>
      </c>
      <c r="B6143" s="290">
        <v>6264.05</v>
      </c>
      <c r="D6143" s="291" t="s">
        <v>12211</v>
      </c>
      <c r="E6143" s="292">
        <v>6264.05</v>
      </c>
    </row>
    <row r="6144" spans="1:5" ht="14.4" x14ac:dyDescent="0.55000000000000004">
      <c r="A6144" s="289" t="s">
        <v>12115</v>
      </c>
      <c r="B6144" s="290">
        <v>29599</v>
      </c>
      <c r="D6144" s="291" t="s">
        <v>12212</v>
      </c>
      <c r="E6144" s="292">
        <v>29599</v>
      </c>
    </row>
    <row r="6145" spans="1:5" ht="14.4" x14ac:dyDescent="0.55000000000000004">
      <c r="A6145" s="289" t="s">
        <v>12116</v>
      </c>
      <c r="B6145" s="290">
        <v>103806</v>
      </c>
      <c r="D6145" s="291" t="s">
        <v>12213</v>
      </c>
      <c r="E6145" s="292">
        <v>103806</v>
      </c>
    </row>
    <row r="6146" spans="1:5" ht="14.4" x14ac:dyDescent="0.55000000000000004">
      <c r="A6146" s="289" t="s">
        <v>12117</v>
      </c>
      <c r="B6146" s="290">
        <v>18468</v>
      </c>
      <c r="D6146" s="291" t="s">
        <v>12214</v>
      </c>
      <c r="E6146" s="292">
        <v>18468</v>
      </c>
    </row>
    <row r="6147" spans="1:5" ht="14.4" x14ac:dyDescent="0.55000000000000004">
      <c r="A6147" s="289" t="s">
        <v>12118</v>
      </c>
      <c r="B6147" s="290">
        <v>13510</v>
      </c>
      <c r="D6147" s="291" t="s">
        <v>12215</v>
      </c>
      <c r="E6147" s="292">
        <v>13510</v>
      </c>
    </row>
    <row r="6148" spans="1:5" ht="14.4" x14ac:dyDescent="0.55000000000000004">
      <c r="A6148" s="289" t="s">
        <v>12119</v>
      </c>
      <c r="B6148" s="290">
        <v>34982</v>
      </c>
      <c r="D6148" s="291" t="s">
        <v>12216</v>
      </c>
      <c r="E6148" s="292">
        <v>34982</v>
      </c>
    </row>
    <row r="6149" spans="1:5" ht="14.4" x14ac:dyDescent="0.55000000000000004">
      <c r="A6149" s="289" t="s">
        <v>12120</v>
      </c>
      <c r="B6149" s="290">
        <v>57219</v>
      </c>
      <c r="D6149" s="291" t="s">
        <v>12217</v>
      </c>
      <c r="E6149" s="292">
        <v>57219</v>
      </c>
    </row>
    <row r="6150" spans="1:5" ht="14.4" x14ac:dyDescent="0.55000000000000004">
      <c r="A6150" s="289" t="s">
        <v>12121</v>
      </c>
      <c r="B6150" s="290">
        <v>190441</v>
      </c>
      <c r="D6150" s="291" t="s">
        <v>12218</v>
      </c>
      <c r="E6150" s="292">
        <v>190441</v>
      </c>
    </row>
    <row r="6151" spans="1:5" ht="14.4" x14ac:dyDescent="0.55000000000000004">
      <c r="A6151" s="289" t="s">
        <v>12122</v>
      </c>
      <c r="B6151" s="290">
        <v>32353</v>
      </c>
      <c r="D6151" s="291" t="s">
        <v>12219</v>
      </c>
      <c r="E6151" s="292">
        <v>32353</v>
      </c>
    </row>
    <row r="6152" spans="1:5" ht="14.4" x14ac:dyDescent="0.55000000000000004">
      <c r="A6152" s="289" t="s">
        <v>12123</v>
      </c>
      <c r="B6152" s="290">
        <v>309580</v>
      </c>
      <c r="D6152" s="291" t="s">
        <v>12220</v>
      </c>
      <c r="E6152" s="292">
        <v>309580</v>
      </c>
    </row>
    <row r="6153" spans="1:5" ht="14.4" x14ac:dyDescent="0.55000000000000004">
      <c r="A6153" s="289" t="s">
        <v>12124</v>
      </c>
      <c r="B6153" s="290">
        <v>44898</v>
      </c>
      <c r="D6153" s="291" t="s">
        <v>12221</v>
      </c>
      <c r="E6153" s="292">
        <v>44898</v>
      </c>
    </row>
    <row r="6154" spans="1:5" ht="14.4" x14ac:dyDescent="0.55000000000000004">
      <c r="A6154" s="289" t="s">
        <v>12125</v>
      </c>
      <c r="B6154" s="290">
        <v>177330.99</v>
      </c>
      <c r="D6154" s="291" t="s">
        <v>12222</v>
      </c>
      <c r="E6154" s="292">
        <v>177330.99</v>
      </c>
    </row>
    <row r="6155" spans="1:5" ht="14.4" x14ac:dyDescent="0.55000000000000004">
      <c r="A6155" s="289" t="s">
        <v>12126</v>
      </c>
      <c r="B6155" s="290">
        <v>9226</v>
      </c>
      <c r="D6155" s="291" t="s">
        <v>12223</v>
      </c>
      <c r="E6155" s="292">
        <v>9226</v>
      </c>
    </row>
    <row r="6156" spans="1:5" ht="14.4" x14ac:dyDescent="0.55000000000000004">
      <c r="A6156" s="289" t="s">
        <v>12127</v>
      </c>
      <c r="B6156" s="290">
        <v>6347</v>
      </c>
      <c r="D6156" s="291" t="s">
        <v>12224</v>
      </c>
      <c r="E6156" s="292">
        <v>6347</v>
      </c>
    </row>
    <row r="6157" spans="1:5" ht="14.4" x14ac:dyDescent="0.55000000000000004">
      <c r="A6157" s="289" t="s">
        <v>12128</v>
      </c>
      <c r="B6157" s="290">
        <v>40622</v>
      </c>
      <c r="D6157" s="291" t="s">
        <v>12225</v>
      </c>
      <c r="E6157" s="292">
        <v>40622</v>
      </c>
    </row>
    <row r="6158" spans="1:5" ht="14.4" x14ac:dyDescent="0.55000000000000004">
      <c r="A6158" s="289" t="s">
        <v>12129</v>
      </c>
      <c r="B6158" s="290">
        <v>16447</v>
      </c>
      <c r="D6158" s="291" t="s">
        <v>12226</v>
      </c>
      <c r="E6158" s="292">
        <v>16447</v>
      </c>
    </row>
    <row r="6159" spans="1:5" ht="14.4" x14ac:dyDescent="0.55000000000000004">
      <c r="A6159" s="289" t="s">
        <v>12130</v>
      </c>
      <c r="B6159" s="290">
        <v>403212</v>
      </c>
      <c r="D6159" s="291" t="s">
        <v>12227</v>
      </c>
      <c r="E6159" s="292">
        <v>403212</v>
      </c>
    </row>
    <row r="6160" spans="1:5" ht="14.4" x14ac:dyDescent="0.55000000000000004">
      <c r="A6160" s="289" t="s">
        <v>65489</v>
      </c>
      <c r="B6160" s="290">
        <v>13535</v>
      </c>
      <c r="D6160" s="291" t="s">
        <v>12228</v>
      </c>
      <c r="E6160" s="292">
        <v>13535</v>
      </c>
    </row>
    <row r="6161" spans="1:5" ht="14.4" x14ac:dyDescent="0.55000000000000004">
      <c r="A6161" s="289" t="s">
        <v>12131</v>
      </c>
      <c r="B6161" s="290">
        <v>15723</v>
      </c>
      <c r="D6161" s="291" t="s">
        <v>12229</v>
      </c>
      <c r="E6161" s="292">
        <v>15723</v>
      </c>
    </row>
    <row r="6162" spans="1:5" ht="14.4" x14ac:dyDescent="0.55000000000000004">
      <c r="A6162" s="289" t="s">
        <v>65490</v>
      </c>
      <c r="B6162" s="290">
        <v>0</v>
      </c>
      <c r="D6162" s="291" t="s">
        <v>66143</v>
      </c>
      <c r="E6162" s="292">
        <v>0</v>
      </c>
    </row>
    <row r="6163" spans="1:5" ht="14.4" x14ac:dyDescent="0.55000000000000004">
      <c r="A6163" s="289" t="s">
        <v>12132</v>
      </c>
      <c r="B6163" s="290">
        <v>120823.27</v>
      </c>
      <c r="D6163" s="291" t="s">
        <v>12230</v>
      </c>
      <c r="E6163" s="292">
        <v>120823.27</v>
      </c>
    </row>
    <row r="6164" spans="1:5" ht="14.4" x14ac:dyDescent="0.55000000000000004">
      <c r="A6164" s="289" t="s">
        <v>12133</v>
      </c>
      <c r="B6164" s="290">
        <v>5290</v>
      </c>
      <c r="D6164" s="291" t="s">
        <v>12231</v>
      </c>
      <c r="E6164" s="292">
        <v>5290</v>
      </c>
    </row>
    <row r="6165" spans="1:5" ht="14.4" x14ac:dyDescent="0.55000000000000004">
      <c r="A6165" s="289" t="s">
        <v>12134</v>
      </c>
      <c r="B6165" s="290">
        <v>25539.25</v>
      </c>
      <c r="D6165" s="291" t="s">
        <v>12232</v>
      </c>
      <c r="E6165" s="292">
        <v>25539.25</v>
      </c>
    </row>
    <row r="6166" spans="1:5" ht="14.4" x14ac:dyDescent="0.55000000000000004">
      <c r="A6166" s="289" t="s">
        <v>65491</v>
      </c>
      <c r="B6166" s="290">
        <v>8980.2999999999993</v>
      </c>
      <c r="D6166" s="291" t="s">
        <v>12233</v>
      </c>
      <c r="E6166" s="292">
        <v>8980.2999999999993</v>
      </c>
    </row>
    <row r="6167" spans="1:5" ht="14.4" x14ac:dyDescent="0.55000000000000004">
      <c r="A6167" s="289" t="s">
        <v>12135</v>
      </c>
      <c r="B6167" s="290">
        <v>53116.11</v>
      </c>
      <c r="D6167" s="291" t="s">
        <v>12234</v>
      </c>
      <c r="E6167" s="292">
        <v>53116.11</v>
      </c>
    </row>
    <row r="6168" spans="1:5" ht="14.4" x14ac:dyDescent="0.55000000000000004">
      <c r="A6168" s="289" t="s">
        <v>65492</v>
      </c>
      <c r="B6168" s="290">
        <v>3311</v>
      </c>
      <c r="D6168" s="291" t="s">
        <v>12235</v>
      </c>
      <c r="E6168" s="292">
        <v>3311</v>
      </c>
    </row>
    <row r="6169" spans="1:5" ht="14.4" x14ac:dyDescent="0.55000000000000004">
      <c r="A6169" s="289" t="s">
        <v>12136</v>
      </c>
      <c r="B6169" s="290">
        <v>113602.88</v>
      </c>
      <c r="D6169" s="291" t="s">
        <v>12236</v>
      </c>
      <c r="E6169" s="292">
        <v>113602.88</v>
      </c>
    </row>
    <row r="6170" spans="1:5" ht="14.4" x14ac:dyDescent="0.55000000000000004">
      <c r="A6170" s="289" t="s">
        <v>12137</v>
      </c>
      <c r="B6170" s="290">
        <v>34211.800000000003</v>
      </c>
      <c r="D6170" s="291" t="s">
        <v>12237</v>
      </c>
      <c r="E6170" s="292">
        <v>34211.800000000003</v>
      </c>
    </row>
    <row r="6171" spans="1:5" ht="14.4" x14ac:dyDescent="0.55000000000000004">
      <c r="A6171" s="289" t="s">
        <v>12138</v>
      </c>
      <c r="B6171" s="290">
        <v>20340</v>
      </c>
      <c r="D6171" s="291" t="s">
        <v>12238</v>
      </c>
      <c r="E6171" s="292">
        <v>20340</v>
      </c>
    </row>
    <row r="6172" spans="1:5" ht="14.4" x14ac:dyDescent="0.55000000000000004">
      <c r="A6172" s="289" t="s">
        <v>12139</v>
      </c>
      <c r="B6172" s="290">
        <v>215207.99</v>
      </c>
      <c r="D6172" s="291" t="s">
        <v>12239</v>
      </c>
      <c r="E6172" s="292">
        <v>215207.99</v>
      </c>
    </row>
    <row r="6173" spans="1:5" ht="14.4" x14ac:dyDescent="0.55000000000000004">
      <c r="A6173" s="289" t="s">
        <v>12140</v>
      </c>
      <c r="B6173" s="290">
        <v>6023</v>
      </c>
      <c r="D6173" s="291" t="s">
        <v>12240</v>
      </c>
      <c r="E6173" s="292">
        <v>6023</v>
      </c>
    </row>
    <row r="6174" spans="1:5" ht="14.4" x14ac:dyDescent="0.55000000000000004">
      <c r="A6174" s="289" t="s">
        <v>12141</v>
      </c>
      <c r="B6174" s="290">
        <v>57219</v>
      </c>
      <c r="D6174" s="291" t="s">
        <v>12241</v>
      </c>
      <c r="E6174" s="292">
        <v>57219</v>
      </c>
    </row>
    <row r="6175" spans="1:5" ht="14.4" x14ac:dyDescent="0.55000000000000004">
      <c r="A6175" s="289" t="s">
        <v>12142</v>
      </c>
      <c r="B6175" s="290">
        <v>50198</v>
      </c>
      <c r="D6175" s="291" t="s">
        <v>12242</v>
      </c>
      <c r="E6175" s="292">
        <v>50198</v>
      </c>
    </row>
    <row r="6176" spans="1:5" ht="14.4" x14ac:dyDescent="0.55000000000000004">
      <c r="A6176" s="289" t="s">
        <v>12143</v>
      </c>
      <c r="B6176" s="290">
        <v>64704</v>
      </c>
      <c r="D6176" s="291" t="s">
        <v>12243</v>
      </c>
      <c r="E6176" s="292">
        <v>64704</v>
      </c>
    </row>
    <row r="6177" spans="1:5" ht="14.4" x14ac:dyDescent="0.55000000000000004">
      <c r="A6177" s="289" t="s">
        <v>12144</v>
      </c>
      <c r="B6177" s="290">
        <v>25947</v>
      </c>
      <c r="D6177" s="291" t="s">
        <v>12244</v>
      </c>
      <c r="E6177" s="292">
        <v>25947</v>
      </c>
    </row>
    <row r="6178" spans="1:5" ht="14.4" x14ac:dyDescent="0.55000000000000004">
      <c r="A6178" s="289" t="s">
        <v>12145</v>
      </c>
      <c r="B6178" s="290">
        <v>8529.7000000000007</v>
      </c>
      <c r="D6178" s="291" t="s">
        <v>12245</v>
      </c>
      <c r="E6178" s="292">
        <v>8529.7000000000007</v>
      </c>
    </row>
    <row r="6179" spans="1:5" ht="14.4" x14ac:dyDescent="0.55000000000000004">
      <c r="A6179" s="289" t="s">
        <v>65493</v>
      </c>
      <c r="B6179" s="290">
        <v>0</v>
      </c>
      <c r="D6179" s="291" t="s">
        <v>66144</v>
      </c>
      <c r="E6179" s="292">
        <v>0</v>
      </c>
    </row>
    <row r="6180" spans="1:5" ht="14.4" x14ac:dyDescent="0.55000000000000004">
      <c r="A6180" s="289" t="s">
        <v>65494</v>
      </c>
      <c r="B6180" s="290">
        <v>0</v>
      </c>
      <c r="D6180" s="291" t="s">
        <v>66145</v>
      </c>
      <c r="E6180" s="292">
        <v>0</v>
      </c>
    </row>
    <row r="6181" spans="1:5" ht="14.4" x14ac:dyDescent="0.55000000000000004">
      <c r="A6181" s="289" t="s">
        <v>12146</v>
      </c>
      <c r="B6181" s="290">
        <v>9435.69</v>
      </c>
      <c r="D6181" s="291" t="s">
        <v>12246</v>
      </c>
      <c r="E6181" s="292">
        <v>9435.69</v>
      </c>
    </row>
    <row r="6182" spans="1:5" ht="14.4" x14ac:dyDescent="0.55000000000000004">
      <c r="A6182" s="289" t="s">
        <v>12147</v>
      </c>
      <c r="B6182" s="290">
        <v>21588</v>
      </c>
      <c r="D6182" s="291" t="s">
        <v>12247</v>
      </c>
      <c r="E6182" s="292">
        <v>21588</v>
      </c>
    </row>
    <row r="6183" spans="1:5" ht="14.4" x14ac:dyDescent="0.55000000000000004">
      <c r="A6183" s="289" t="s">
        <v>12148</v>
      </c>
      <c r="B6183" s="290">
        <v>73646.19</v>
      </c>
      <c r="D6183" s="291" t="s">
        <v>12248</v>
      </c>
      <c r="E6183" s="292">
        <v>73646.19</v>
      </c>
    </row>
    <row r="6184" spans="1:5" ht="14.4" x14ac:dyDescent="0.55000000000000004">
      <c r="A6184" s="289" t="s">
        <v>65495</v>
      </c>
      <c r="B6184" s="290">
        <v>0</v>
      </c>
      <c r="D6184" s="291" t="s">
        <v>66146</v>
      </c>
      <c r="E6184" s="292">
        <v>0</v>
      </c>
    </row>
    <row r="6185" spans="1:5" ht="14.4" x14ac:dyDescent="0.55000000000000004">
      <c r="A6185" s="289" t="s">
        <v>12149</v>
      </c>
      <c r="B6185" s="290">
        <v>6067.05</v>
      </c>
      <c r="D6185" s="291" t="s">
        <v>12249</v>
      </c>
      <c r="E6185" s="292">
        <v>6067.05</v>
      </c>
    </row>
    <row r="6186" spans="1:5" ht="14.4" x14ac:dyDescent="0.55000000000000004">
      <c r="A6186" s="289" t="s">
        <v>12150</v>
      </c>
      <c r="B6186" s="290">
        <v>8045</v>
      </c>
      <c r="D6186" s="291" t="s">
        <v>12250</v>
      </c>
      <c r="E6186" s="292">
        <v>8045</v>
      </c>
    </row>
    <row r="6187" spans="1:5" ht="14.4" x14ac:dyDescent="0.55000000000000004">
      <c r="A6187" s="289" t="s">
        <v>12151</v>
      </c>
      <c r="B6187" s="290">
        <v>168055</v>
      </c>
      <c r="D6187" s="291" t="s">
        <v>12251</v>
      </c>
      <c r="E6187" s="292">
        <v>168055</v>
      </c>
    </row>
    <row r="6188" spans="1:5" ht="14.4" x14ac:dyDescent="0.55000000000000004">
      <c r="A6188" s="289" t="s">
        <v>12152</v>
      </c>
      <c r="B6188" s="290">
        <v>17350</v>
      </c>
      <c r="D6188" s="291" t="s">
        <v>12252</v>
      </c>
      <c r="E6188" s="292">
        <v>17350</v>
      </c>
    </row>
    <row r="6189" spans="1:5" ht="14.4" x14ac:dyDescent="0.55000000000000004">
      <c r="A6189" s="289" t="s">
        <v>65496</v>
      </c>
      <c r="B6189" s="290">
        <v>69755.69</v>
      </c>
      <c r="D6189" s="291" t="s">
        <v>12253</v>
      </c>
      <c r="E6189" s="292">
        <v>69755.69</v>
      </c>
    </row>
    <row r="6190" spans="1:5" ht="14.4" x14ac:dyDescent="0.55000000000000004">
      <c r="A6190" s="289" t="s">
        <v>12153</v>
      </c>
      <c r="B6190" s="290">
        <v>6630</v>
      </c>
      <c r="D6190" s="291" t="s">
        <v>12254</v>
      </c>
      <c r="E6190" s="292">
        <v>6630</v>
      </c>
    </row>
    <row r="6191" spans="1:5" ht="14.4" x14ac:dyDescent="0.55000000000000004">
      <c r="A6191" s="289" t="s">
        <v>12154</v>
      </c>
      <c r="B6191" s="290">
        <v>31455</v>
      </c>
      <c r="D6191" s="291" t="s">
        <v>12255</v>
      </c>
      <c r="E6191" s="292">
        <v>31455</v>
      </c>
    </row>
    <row r="6192" spans="1:5" ht="14.4" x14ac:dyDescent="0.55000000000000004">
      <c r="A6192" s="289" t="s">
        <v>65497</v>
      </c>
      <c r="B6192" s="290">
        <v>57577</v>
      </c>
      <c r="D6192" s="291" t="s">
        <v>12256</v>
      </c>
      <c r="E6192" s="292">
        <v>57577</v>
      </c>
    </row>
    <row r="6193" spans="1:5" ht="14.4" x14ac:dyDescent="0.55000000000000004">
      <c r="A6193" s="289" t="s">
        <v>12155</v>
      </c>
      <c r="B6193" s="290">
        <v>9783</v>
      </c>
      <c r="D6193" s="291" t="s">
        <v>12257</v>
      </c>
      <c r="E6193" s="292">
        <v>9783</v>
      </c>
    </row>
    <row r="6194" spans="1:5" ht="14.4" x14ac:dyDescent="0.55000000000000004">
      <c r="A6194" s="289" t="s">
        <v>12156</v>
      </c>
      <c r="B6194" s="290">
        <v>19919.29</v>
      </c>
      <c r="D6194" s="291" t="s">
        <v>12258</v>
      </c>
      <c r="E6194" s="292">
        <v>19919.29</v>
      </c>
    </row>
    <row r="6195" spans="1:5" ht="14.4" x14ac:dyDescent="0.55000000000000004">
      <c r="A6195" s="289" t="s">
        <v>12157</v>
      </c>
      <c r="B6195" s="290">
        <v>137598</v>
      </c>
      <c r="D6195" s="291" t="s">
        <v>12259</v>
      </c>
      <c r="E6195" s="292">
        <v>137598</v>
      </c>
    </row>
    <row r="6196" spans="1:5" ht="14.4" x14ac:dyDescent="0.55000000000000004">
      <c r="A6196" s="289" t="s">
        <v>12158</v>
      </c>
      <c r="B6196" s="290">
        <v>11855</v>
      </c>
      <c r="D6196" s="291" t="s">
        <v>12260</v>
      </c>
      <c r="E6196" s="292">
        <v>11855</v>
      </c>
    </row>
    <row r="6197" spans="1:5" ht="14.4" x14ac:dyDescent="0.55000000000000004">
      <c r="A6197" s="289" t="s">
        <v>65498</v>
      </c>
      <c r="B6197" s="290">
        <v>0</v>
      </c>
      <c r="D6197" s="291" t="s">
        <v>66147</v>
      </c>
      <c r="E6197" s="292">
        <v>0</v>
      </c>
    </row>
    <row r="6198" spans="1:5" ht="14.4" x14ac:dyDescent="0.55000000000000004">
      <c r="A6198" s="289" t="s">
        <v>12159</v>
      </c>
      <c r="B6198" s="290">
        <v>19474</v>
      </c>
      <c r="D6198" s="291" t="s">
        <v>12261</v>
      </c>
      <c r="E6198" s="292">
        <v>19474</v>
      </c>
    </row>
    <row r="6199" spans="1:5" ht="14.4" x14ac:dyDescent="0.55000000000000004">
      <c r="A6199" s="289" t="s">
        <v>12160</v>
      </c>
      <c r="B6199" s="290">
        <v>12485.37</v>
      </c>
      <c r="D6199" s="291" t="s">
        <v>12262</v>
      </c>
      <c r="E6199" s="292">
        <v>12485.37</v>
      </c>
    </row>
    <row r="6200" spans="1:5" ht="14.4" x14ac:dyDescent="0.55000000000000004">
      <c r="A6200" s="289" t="s">
        <v>65499</v>
      </c>
      <c r="B6200" s="290">
        <v>0</v>
      </c>
      <c r="D6200" s="291" t="s">
        <v>66148</v>
      </c>
      <c r="E6200" s="292">
        <v>0</v>
      </c>
    </row>
    <row r="6201" spans="1:5" ht="14.4" x14ac:dyDescent="0.55000000000000004">
      <c r="A6201" s="289" t="s">
        <v>12161</v>
      </c>
      <c r="B6201" s="290">
        <v>66503</v>
      </c>
      <c r="D6201" s="291" t="s">
        <v>12263</v>
      </c>
      <c r="E6201" s="292">
        <v>66503</v>
      </c>
    </row>
    <row r="6202" spans="1:5" ht="14.4" x14ac:dyDescent="0.55000000000000004">
      <c r="A6202" s="289" t="s">
        <v>12162</v>
      </c>
      <c r="B6202" s="290">
        <v>106693</v>
      </c>
      <c r="D6202" s="291" t="s">
        <v>12264</v>
      </c>
      <c r="E6202" s="292">
        <v>106693</v>
      </c>
    </row>
    <row r="6203" spans="1:5" ht="14.4" x14ac:dyDescent="0.55000000000000004">
      <c r="A6203" s="289" t="s">
        <v>12163</v>
      </c>
      <c r="B6203" s="290">
        <v>43251</v>
      </c>
      <c r="D6203" s="291" t="s">
        <v>12265</v>
      </c>
      <c r="E6203" s="292">
        <v>43251</v>
      </c>
    </row>
    <row r="6204" spans="1:5" ht="14.4" x14ac:dyDescent="0.55000000000000004">
      <c r="A6204" s="289" t="s">
        <v>12164</v>
      </c>
      <c r="B6204" s="290">
        <v>46213</v>
      </c>
      <c r="D6204" s="291" t="s">
        <v>12266</v>
      </c>
      <c r="E6204" s="292">
        <v>46213</v>
      </c>
    </row>
    <row r="6205" spans="1:5" ht="14.4" x14ac:dyDescent="0.55000000000000004">
      <c r="A6205" s="289" t="s">
        <v>12165</v>
      </c>
      <c r="B6205" s="290">
        <v>17753</v>
      </c>
      <c r="D6205" s="291" t="s">
        <v>12267</v>
      </c>
      <c r="E6205" s="292">
        <v>17753</v>
      </c>
    </row>
    <row r="6206" spans="1:5" ht="14.4" x14ac:dyDescent="0.55000000000000004">
      <c r="A6206" s="289" t="s">
        <v>12166</v>
      </c>
      <c r="B6206" s="290">
        <v>17691.36</v>
      </c>
      <c r="D6206" s="291" t="s">
        <v>12268</v>
      </c>
      <c r="E6206" s="292">
        <v>17691.36</v>
      </c>
    </row>
    <row r="6207" spans="1:5" ht="14.4" x14ac:dyDescent="0.55000000000000004">
      <c r="A6207" s="289" t="s">
        <v>12167</v>
      </c>
      <c r="B6207" s="290">
        <v>45034.91</v>
      </c>
      <c r="D6207" s="291" t="s">
        <v>12269</v>
      </c>
      <c r="E6207" s="292">
        <v>45034.91</v>
      </c>
    </row>
    <row r="6208" spans="1:5" ht="14.4" x14ac:dyDescent="0.55000000000000004">
      <c r="A6208" s="289" t="s">
        <v>12168</v>
      </c>
      <c r="B6208" s="290">
        <v>32461</v>
      </c>
      <c r="D6208" s="291" t="s">
        <v>12270</v>
      </c>
      <c r="E6208" s="292">
        <v>32461</v>
      </c>
    </row>
    <row r="6209" spans="1:5" ht="14.4" x14ac:dyDescent="0.55000000000000004">
      <c r="A6209" s="289" t="s">
        <v>12169</v>
      </c>
      <c r="B6209" s="290">
        <v>41554</v>
      </c>
      <c r="D6209" s="291" t="s">
        <v>12271</v>
      </c>
      <c r="E6209" s="292">
        <v>41554</v>
      </c>
    </row>
    <row r="6210" spans="1:5" ht="14.4" x14ac:dyDescent="0.55000000000000004">
      <c r="A6210" s="289" t="s">
        <v>65500</v>
      </c>
      <c r="B6210" s="290">
        <v>7038</v>
      </c>
      <c r="D6210" s="291" t="s">
        <v>12272</v>
      </c>
      <c r="E6210" s="292">
        <v>7038</v>
      </c>
    </row>
    <row r="6211" spans="1:5" ht="14.4" x14ac:dyDescent="0.55000000000000004">
      <c r="A6211" s="289" t="s">
        <v>65501</v>
      </c>
      <c r="B6211" s="290">
        <v>0</v>
      </c>
      <c r="D6211" s="291" t="s">
        <v>66149</v>
      </c>
      <c r="E6211" s="292">
        <v>0</v>
      </c>
    </row>
    <row r="6212" spans="1:5" ht="14.4" x14ac:dyDescent="0.55000000000000004">
      <c r="A6212" s="289" t="s">
        <v>12170</v>
      </c>
      <c r="B6212" s="290">
        <v>18743</v>
      </c>
      <c r="D6212" s="291" t="s">
        <v>12273</v>
      </c>
      <c r="E6212" s="292">
        <v>18743</v>
      </c>
    </row>
    <row r="6213" spans="1:5" ht="14.4" x14ac:dyDescent="0.55000000000000004">
      <c r="A6213" s="289" t="s">
        <v>12171</v>
      </c>
      <c r="B6213" s="290">
        <v>2955.06</v>
      </c>
      <c r="D6213" s="291" t="s">
        <v>12274</v>
      </c>
      <c r="E6213" s="292">
        <v>2955.06</v>
      </c>
    </row>
    <row r="6214" spans="1:5" ht="14.4" x14ac:dyDescent="0.55000000000000004">
      <c r="A6214" s="289" t="s">
        <v>12172</v>
      </c>
      <c r="B6214" s="290">
        <v>219307.58</v>
      </c>
      <c r="D6214" s="291" t="s">
        <v>12275</v>
      </c>
      <c r="E6214" s="292">
        <v>219307.58</v>
      </c>
    </row>
    <row r="6215" spans="1:5" ht="14.4" x14ac:dyDescent="0.55000000000000004">
      <c r="A6215" s="289" t="s">
        <v>12173</v>
      </c>
      <c r="B6215" s="290">
        <v>32994</v>
      </c>
      <c r="D6215" s="291" t="s">
        <v>12276</v>
      </c>
      <c r="E6215" s="292">
        <v>32994</v>
      </c>
    </row>
    <row r="6216" spans="1:5" ht="14.4" x14ac:dyDescent="0.55000000000000004">
      <c r="A6216" s="289" t="s">
        <v>12174</v>
      </c>
      <c r="B6216" s="290">
        <v>207318.88</v>
      </c>
      <c r="D6216" s="291" t="s">
        <v>12277</v>
      </c>
      <c r="E6216" s="292">
        <v>207318.88</v>
      </c>
    </row>
    <row r="6217" spans="1:5" ht="14.4" x14ac:dyDescent="0.55000000000000004">
      <c r="A6217" s="289" t="s">
        <v>65502</v>
      </c>
      <c r="B6217" s="290">
        <v>0</v>
      </c>
      <c r="D6217" s="291" t="s">
        <v>66150</v>
      </c>
      <c r="E6217" s="292">
        <v>0</v>
      </c>
    </row>
    <row r="6218" spans="1:5" ht="14.4" x14ac:dyDescent="0.55000000000000004">
      <c r="A6218" s="289" t="s">
        <v>65503</v>
      </c>
      <c r="B6218" s="290">
        <v>5096.18</v>
      </c>
      <c r="D6218" s="291" t="s">
        <v>12278</v>
      </c>
      <c r="E6218" s="292">
        <v>5096.18</v>
      </c>
    </row>
    <row r="6219" spans="1:5" ht="14.4" x14ac:dyDescent="0.55000000000000004">
      <c r="A6219" s="289" t="s">
        <v>12175</v>
      </c>
      <c r="B6219" s="290">
        <v>26962</v>
      </c>
      <c r="D6219" s="291" t="s">
        <v>12279</v>
      </c>
      <c r="E6219" s="292">
        <v>26962</v>
      </c>
    </row>
    <row r="6220" spans="1:5" ht="14.4" x14ac:dyDescent="0.55000000000000004">
      <c r="A6220" s="289" t="s">
        <v>12176</v>
      </c>
      <c r="B6220" s="290">
        <v>104804</v>
      </c>
      <c r="D6220" s="291" t="s">
        <v>12280</v>
      </c>
      <c r="E6220" s="292">
        <v>104804</v>
      </c>
    </row>
    <row r="6221" spans="1:5" ht="14.4" x14ac:dyDescent="0.55000000000000004">
      <c r="A6221" s="289" t="s">
        <v>12177</v>
      </c>
      <c r="B6221" s="290">
        <v>51371</v>
      </c>
      <c r="D6221" s="291" t="s">
        <v>12281</v>
      </c>
      <c r="E6221" s="292">
        <v>51371</v>
      </c>
    </row>
    <row r="6222" spans="1:5" ht="14.4" x14ac:dyDescent="0.55000000000000004">
      <c r="A6222" s="289" t="s">
        <v>12178</v>
      </c>
      <c r="B6222" s="290">
        <v>62202</v>
      </c>
      <c r="D6222" s="291" t="s">
        <v>12282</v>
      </c>
      <c r="E6222" s="292">
        <v>62202</v>
      </c>
    </row>
    <row r="6223" spans="1:5" ht="14.4" x14ac:dyDescent="0.55000000000000004">
      <c r="A6223" s="289" t="s">
        <v>12179</v>
      </c>
      <c r="B6223" s="290">
        <v>28867</v>
      </c>
      <c r="D6223" s="291" t="s">
        <v>12283</v>
      </c>
      <c r="E6223" s="292">
        <v>28867</v>
      </c>
    </row>
    <row r="6224" spans="1:5" ht="14.4" x14ac:dyDescent="0.55000000000000004">
      <c r="A6224" s="289" t="s">
        <v>12180</v>
      </c>
      <c r="B6224" s="290">
        <v>12163</v>
      </c>
      <c r="D6224" s="291" t="s">
        <v>12284</v>
      </c>
      <c r="E6224" s="292">
        <v>12163</v>
      </c>
    </row>
    <row r="6225" spans="1:5" ht="14.4" x14ac:dyDescent="0.55000000000000004">
      <c r="A6225" s="289" t="s">
        <v>5656</v>
      </c>
      <c r="B6225" s="290">
        <v>3016345.29</v>
      </c>
      <c r="D6225" s="291" t="s">
        <v>11856</v>
      </c>
      <c r="E6225" s="292">
        <v>3016345.29</v>
      </c>
    </row>
    <row r="6226" spans="1:5" ht="14.4" x14ac:dyDescent="0.55000000000000004">
      <c r="A6226" s="289" t="s">
        <v>5657</v>
      </c>
      <c r="B6226" s="290">
        <v>3282587.59</v>
      </c>
      <c r="D6226" s="291" t="s">
        <v>11857</v>
      </c>
      <c r="E6226" s="292">
        <v>3282587.59</v>
      </c>
    </row>
    <row r="6227" spans="1:5" ht="14.4" x14ac:dyDescent="0.55000000000000004">
      <c r="A6227" s="289" t="s">
        <v>5591</v>
      </c>
      <c r="B6227" s="290">
        <v>49906957.490000002</v>
      </c>
      <c r="D6227" s="291" t="s">
        <v>11794</v>
      </c>
      <c r="E6227" s="292">
        <v>49906957.490000002</v>
      </c>
    </row>
    <row r="6228" spans="1:5" ht="14.4" x14ac:dyDescent="0.55000000000000004">
      <c r="A6228" s="289" t="s">
        <v>5592</v>
      </c>
      <c r="B6228" s="290">
        <v>275999.17</v>
      </c>
      <c r="D6228" s="291" t="s">
        <v>11795</v>
      </c>
      <c r="E6228" s="292">
        <v>275999.17</v>
      </c>
    </row>
    <row r="6229" spans="1:5" ht="14.4" x14ac:dyDescent="0.55000000000000004">
      <c r="A6229" s="289" t="s">
        <v>5593</v>
      </c>
      <c r="B6229" s="290">
        <v>717570.83</v>
      </c>
      <c r="D6229" s="291" t="s">
        <v>11796</v>
      </c>
      <c r="E6229" s="292">
        <v>717570.83</v>
      </c>
    </row>
    <row r="6230" spans="1:5" ht="14.4" x14ac:dyDescent="0.55000000000000004">
      <c r="A6230" s="289" t="s">
        <v>5594</v>
      </c>
      <c r="B6230" s="290">
        <v>8227555.2599999998</v>
      </c>
      <c r="D6230" s="291" t="s">
        <v>11797</v>
      </c>
      <c r="E6230" s="292">
        <v>8227555.2599999998</v>
      </c>
    </row>
    <row r="6231" spans="1:5" ht="14.4" x14ac:dyDescent="0.55000000000000004">
      <c r="A6231" s="289" t="s">
        <v>5595</v>
      </c>
      <c r="B6231" s="290">
        <v>3740393.48</v>
      </c>
      <c r="D6231" s="291" t="s">
        <v>11798</v>
      </c>
      <c r="E6231" s="292">
        <v>3740393.48</v>
      </c>
    </row>
    <row r="6232" spans="1:5" ht="14.4" x14ac:dyDescent="0.55000000000000004">
      <c r="A6232" s="289" t="s">
        <v>5596</v>
      </c>
      <c r="B6232" s="290">
        <v>9513313.5099999998</v>
      </c>
      <c r="D6232" s="291" t="s">
        <v>11799</v>
      </c>
      <c r="E6232" s="292">
        <v>9513313.5099999998</v>
      </c>
    </row>
    <row r="6233" spans="1:5" ht="14.4" x14ac:dyDescent="0.55000000000000004">
      <c r="A6233" s="289" t="s">
        <v>5597</v>
      </c>
      <c r="B6233" s="290">
        <v>6893099.54</v>
      </c>
      <c r="D6233" s="291" t="s">
        <v>11800</v>
      </c>
      <c r="E6233" s="292">
        <v>6893099.54</v>
      </c>
    </row>
    <row r="6234" spans="1:5" ht="14.4" x14ac:dyDescent="0.55000000000000004">
      <c r="A6234" s="289" t="s">
        <v>5598</v>
      </c>
      <c r="B6234" s="290">
        <v>5776178.1500000004</v>
      </c>
      <c r="D6234" s="291" t="s">
        <v>11801</v>
      </c>
      <c r="E6234" s="292">
        <v>5776178.1500000004</v>
      </c>
    </row>
    <row r="6235" spans="1:5" ht="14.4" x14ac:dyDescent="0.55000000000000004">
      <c r="A6235" s="289" t="s">
        <v>5599</v>
      </c>
      <c r="B6235" s="290">
        <v>1883189.67</v>
      </c>
      <c r="D6235" s="291" t="s">
        <v>11802</v>
      </c>
      <c r="E6235" s="292">
        <v>1883189.67</v>
      </c>
    </row>
    <row r="6236" spans="1:5" ht="14.4" x14ac:dyDescent="0.55000000000000004">
      <c r="A6236" s="289" t="s">
        <v>5600</v>
      </c>
      <c r="B6236" s="290">
        <v>17166164.079999998</v>
      </c>
      <c r="D6236" s="291" t="s">
        <v>11803</v>
      </c>
      <c r="E6236" s="292">
        <v>17166164.079999998</v>
      </c>
    </row>
    <row r="6237" spans="1:5" ht="14.4" x14ac:dyDescent="0.55000000000000004">
      <c r="A6237" s="289" t="s">
        <v>5601</v>
      </c>
      <c r="B6237" s="290">
        <v>8233674.2199999997</v>
      </c>
      <c r="D6237" s="291" t="s">
        <v>11804</v>
      </c>
      <c r="E6237" s="292">
        <v>8233674.2199999997</v>
      </c>
    </row>
    <row r="6238" spans="1:5" ht="14.4" x14ac:dyDescent="0.55000000000000004">
      <c r="A6238" s="289" t="s">
        <v>5602</v>
      </c>
      <c r="B6238" s="290">
        <v>71667.16</v>
      </c>
      <c r="D6238" s="291" t="s">
        <v>11805</v>
      </c>
      <c r="E6238" s="292">
        <v>71667.16</v>
      </c>
    </row>
    <row r="6239" spans="1:5" ht="14.4" x14ac:dyDescent="0.55000000000000004">
      <c r="A6239" s="289" t="s">
        <v>5603</v>
      </c>
      <c r="B6239" s="290">
        <v>20834066.82</v>
      </c>
      <c r="D6239" s="291" t="s">
        <v>11806</v>
      </c>
      <c r="E6239" s="292">
        <v>20834066.82</v>
      </c>
    </row>
    <row r="6240" spans="1:5" ht="14.4" x14ac:dyDescent="0.55000000000000004">
      <c r="A6240" s="289" t="s">
        <v>5604</v>
      </c>
      <c r="B6240" s="290">
        <v>555228.44999999995</v>
      </c>
      <c r="D6240" s="291" t="s">
        <v>11807</v>
      </c>
      <c r="E6240" s="292">
        <v>555228.44999999995</v>
      </c>
    </row>
    <row r="6241" spans="1:5" ht="14.4" x14ac:dyDescent="0.55000000000000004">
      <c r="A6241" s="289" t="s">
        <v>5605</v>
      </c>
      <c r="B6241" s="290">
        <v>704577.59</v>
      </c>
      <c r="D6241" s="291" t="s">
        <v>11808</v>
      </c>
      <c r="E6241" s="292">
        <v>704577.59</v>
      </c>
    </row>
    <row r="6242" spans="1:5" ht="14.4" x14ac:dyDescent="0.55000000000000004">
      <c r="A6242" s="289" t="s">
        <v>5606</v>
      </c>
      <c r="B6242" s="290">
        <v>26192438.510000002</v>
      </c>
      <c r="D6242" s="291" t="s">
        <v>11809</v>
      </c>
      <c r="E6242" s="292">
        <v>26192438.510000002</v>
      </c>
    </row>
    <row r="6243" spans="1:5" ht="14.4" x14ac:dyDescent="0.55000000000000004">
      <c r="A6243" s="289" t="s">
        <v>5607</v>
      </c>
      <c r="B6243" s="290">
        <v>1220826.94</v>
      </c>
      <c r="D6243" s="291" t="s">
        <v>11810</v>
      </c>
      <c r="E6243" s="292">
        <v>1220826.94</v>
      </c>
    </row>
    <row r="6244" spans="1:5" ht="14.4" x14ac:dyDescent="0.55000000000000004">
      <c r="A6244" s="289" t="s">
        <v>5608</v>
      </c>
      <c r="B6244" s="290">
        <v>201316.23</v>
      </c>
      <c r="D6244" s="291" t="s">
        <v>11811</v>
      </c>
      <c r="E6244" s="292">
        <v>201316.23</v>
      </c>
    </row>
    <row r="6245" spans="1:5" ht="14.4" x14ac:dyDescent="0.55000000000000004">
      <c r="A6245" s="289" t="s">
        <v>5609</v>
      </c>
      <c r="B6245" s="290">
        <v>49904148.020000003</v>
      </c>
      <c r="D6245" s="291" t="s">
        <v>11812</v>
      </c>
      <c r="E6245" s="292">
        <v>49904148.020000003</v>
      </c>
    </row>
    <row r="6246" spans="1:5" ht="14.4" x14ac:dyDescent="0.55000000000000004">
      <c r="A6246" s="289" t="s">
        <v>5614</v>
      </c>
      <c r="B6246" s="290">
        <v>7026220.6900000004</v>
      </c>
      <c r="D6246" s="291" t="s">
        <v>11817</v>
      </c>
      <c r="E6246" s="292">
        <v>7026220.6900000004</v>
      </c>
    </row>
    <row r="6247" spans="1:5" ht="14.4" x14ac:dyDescent="0.55000000000000004">
      <c r="A6247" s="289" t="s">
        <v>5610</v>
      </c>
      <c r="B6247" s="290">
        <v>207809.72</v>
      </c>
      <c r="D6247" s="291" t="s">
        <v>11813</v>
      </c>
      <c r="E6247" s="292">
        <v>207809.72</v>
      </c>
    </row>
    <row r="6248" spans="1:5" ht="14.4" x14ac:dyDescent="0.55000000000000004">
      <c r="A6248" s="289" t="s">
        <v>5611</v>
      </c>
      <c r="B6248" s="290">
        <v>275993.92</v>
      </c>
      <c r="D6248" s="291" t="s">
        <v>11814</v>
      </c>
      <c r="E6248" s="292">
        <v>275993.92</v>
      </c>
    </row>
    <row r="6249" spans="1:5" ht="14.4" x14ac:dyDescent="0.55000000000000004">
      <c r="A6249" s="289" t="s">
        <v>5612</v>
      </c>
      <c r="B6249" s="290">
        <v>266253.18</v>
      </c>
      <c r="D6249" s="291" t="s">
        <v>11815</v>
      </c>
      <c r="E6249" s="292">
        <v>266253.18</v>
      </c>
    </row>
    <row r="6250" spans="1:5" ht="14.4" x14ac:dyDescent="0.55000000000000004">
      <c r="A6250" s="289" t="s">
        <v>5613</v>
      </c>
      <c r="B6250" s="290">
        <v>288980.90999999997</v>
      </c>
      <c r="D6250" s="291" t="s">
        <v>11816</v>
      </c>
      <c r="E6250" s="292">
        <v>288980.90999999997</v>
      </c>
    </row>
    <row r="6251" spans="1:5" ht="14.4" x14ac:dyDescent="0.55000000000000004">
      <c r="A6251" s="289" t="s">
        <v>46392</v>
      </c>
      <c r="B6251" s="290">
        <v>308462.39</v>
      </c>
      <c r="D6251" s="291" t="s">
        <v>46496</v>
      </c>
      <c r="E6251" s="292">
        <v>308462.39</v>
      </c>
    </row>
    <row r="6252" spans="1:5" ht="14.4" x14ac:dyDescent="0.55000000000000004">
      <c r="A6252" s="289" t="s">
        <v>5615</v>
      </c>
      <c r="B6252" s="290">
        <v>136384.51999999999</v>
      </c>
      <c r="D6252" s="291" t="s">
        <v>11818</v>
      </c>
      <c r="E6252" s="292">
        <v>136384.51999999999</v>
      </c>
    </row>
    <row r="6253" spans="1:5" ht="14.4" x14ac:dyDescent="0.55000000000000004">
      <c r="A6253" s="289" t="s">
        <v>5616</v>
      </c>
      <c r="B6253" s="290">
        <v>23007268.300000001</v>
      </c>
      <c r="D6253" s="291" t="s">
        <v>11819</v>
      </c>
      <c r="E6253" s="292">
        <v>23007268.300000001</v>
      </c>
    </row>
    <row r="6254" spans="1:5" ht="14.4" x14ac:dyDescent="0.55000000000000004">
      <c r="A6254" s="289" t="s">
        <v>5617</v>
      </c>
      <c r="B6254" s="290">
        <v>240278.2</v>
      </c>
      <c r="D6254" s="291" t="s">
        <v>11820</v>
      </c>
      <c r="E6254" s="292">
        <v>240278.2</v>
      </c>
    </row>
    <row r="6255" spans="1:5" ht="14.4" x14ac:dyDescent="0.55000000000000004">
      <c r="A6255" s="289" t="s">
        <v>5618</v>
      </c>
      <c r="B6255" s="290">
        <v>29898997.600000001</v>
      </c>
      <c r="D6255" s="291" t="s">
        <v>11821</v>
      </c>
      <c r="E6255" s="292">
        <v>29898997.600000001</v>
      </c>
    </row>
    <row r="6256" spans="1:5" ht="14.4" x14ac:dyDescent="0.55000000000000004">
      <c r="A6256" s="289" t="s">
        <v>5623</v>
      </c>
      <c r="B6256" s="290">
        <v>12028965.289999999</v>
      </c>
      <c r="D6256" s="291" t="s">
        <v>2019</v>
      </c>
      <c r="E6256" s="292">
        <v>12028965.289999999</v>
      </c>
    </row>
    <row r="6257" spans="1:5" ht="14.4" x14ac:dyDescent="0.55000000000000004">
      <c r="A6257" s="289" t="s">
        <v>5619</v>
      </c>
      <c r="B6257" s="290">
        <v>526000.98</v>
      </c>
      <c r="D6257" s="291" t="s">
        <v>11822</v>
      </c>
      <c r="E6257" s="292">
        <v>526000.98</v>
      </c>
    </row>
    <row r="6258" spans="1:5" ht="14.4" x14ac:dyDescent="0.55000000000000004">
      <c r="A6258" s="289" t="s">
        <v>5620</v>
      </c>
      <c r="B6258" s="290">
        <v>594190.42000000004</v>
      </c>
      <c r="D6258" s="291" t="s">
        <v>11823</v>
      </c>
      <c r="E6258" s="292">
        <v>594190.42000000004</v>
      </c>
    </row>
    <row r="6259" spans="1:5" ht="14.4" x14ac:dyDescent="0.55000000000000004">
      <c r="A6259" s="289" t="s">
        <v>5621</v>
      </c>
      <c r="B6259" s="290">
        <v>464311.27</v>
      </c>
      <c r="D6259" s="291" t="s">
        <v>11824</v>
      </c>
      <c r="E6259" s="292">
        <v>464311.27</v>
      </c>
    </row>
    <row r="6260" spans="1:5" ht="14.4" x14ac:dyDescent="0.55000000000000004">
      <c r="A6260" s="289" t="s">
        <v>5622</v>
      </c>
      <c r="B6260" s="290">
        <v>584444.43000000005</v>
      </c>
      <c r="D6260" s="291" t="s">
        <v>11825</v>
      </c>
      <c r="E6260" s="292">
        <v>584444.43000000005</v>
      </c>
    </row>
    <row r="6261" spans="1:5" ht="14.4" x14ac:dyDescent="0.55000000000000004">
      <c r="A6261" s="289" t="s">
        <v>5624</v>
      </c>
      <c r="B6261" s="290">
        <v>20442543.010000002</v>
      </c>
      <c r="D6261" s="291" t="s">
        <v>11826</v>
      </c>
      <c r="E6261" s="292">
        <v>20442543.010000002</v>
      </c>
    </row>
    <row r="6262" spans="1:5" ht="14.4" x14ac:dyDescent="0.55000000000000004">
      <c r="A6262" s="289" t="s">
        <v>5625</v>
      </c>
      <c r="B6262" s="290">
        <v>1123421.51</v>
      </c>
      <c r="D6262" s="291" t="s">
        <v>11827</v>
      </c>
      <c r="E6262" s="292">
        <v>1123421.51</v>
      </c>
    </row>
    <row r="6263" spans="1:5" ht="14.4" x14ac:dyDescent="0.55000000000000004">
      <c r="A6263" s="289" t="s">
        <v>5626</v>
      </c>
      <c r="B6263" s="290">
        <v>13905022.130000001</v>
      </c>
      <c r="D6263" s="291" t="s">
        <v>11828</v>
      </c>
      <c r="E6263" s="292">
        <v>13905022.130000001</v>
      </c>
    </row>
    <row r="6264" spans="1:5" ht="14.4" x14ac:dyDescent="0.55000000000000004">
      <c r="A6264" s="289" t="s">
        <v>5627</v>
      </c>
      <c r="B6264" s="290">
        <v>214303.22</v>
      </c>
      <c r="D6264" s="291" t="s">
        <v>11829</v>
      </c>
      <c r="E6264" s="292">
        <v>214303.22</v>
      </c>
    </row>
    <row r="6265" spans="1:5" ht="14.4" x14ac:dyDescent="0.55000000000000004">
      <c r="A6265" s="289" t="s">
        <v>5628</v>
      </c>
      <c r="B6265" s="290">
        <v>6494381.79</v>
      </c>
      <c r="D6265" s="291" t="s">
        <v>3651</v>
      </c>
      <c r="E6265" s="292">
        <v>6494381.79</v>
      </c>
    </row>
    <row r="6266" spans="1:5" ht="14.4" x14ac:dyDescent="0.55000000000000004">
      <c r="A6266" s="289" t="s">
        <v>5629</v>
      </c>
      <c r="B6266" s="290">
        <v>27208702.039999999</v>
      </c>
      <c r="D6266" s="291" t="s">
        <v>11830</v>
      </c>
      <c r="E6266" s="292">
        <v>27208702.039999999</v>
      </c>
    </row>
    <row r="6267" spans="1:5" ht="14.4" x14ac:dyDescent="0.55000000000000004">
      <c r="A6267" s="289" t="s">
        <v>5630</v>
      </c>
      <c r="B6267" s="290">
        <v>8578220.2300000004</v>
      </c>
      <c r="D6267" s="291" t="s">
        <v>5630</v>
      </c>
      <c r="E6267" s="292">
        <v>8578220.2300000004</v>
      </c>
    </row>
    <row r="6268" spans="1:5" ht="14.4" x14ac:dyDescent="0.55000000000000004">
      <c r="A6268" s="289" t="s">
        <v>5631</v>
      </c>
      <c r="B6268" s="290">
        <v>5522918.5999999996</v>
      </c>
      <c r="D6268" s="291" t="s">
        <v>11831</v>
      </c>
      <c r="E6268" s="292">
        <v>5522918.5999999996</v>
      </c>
    </row>
    <row r="6269" spans="1:5" ht="14.4" x14ac:dyDescent="0.55000000000000004">
      <c r="A6269" s="289" t="s">
        <v>5632</v>
      </c>
      <c r="B6269" s="290">
        <v>12091322.51</v>
      </c>
      <c r="D6269" s="291" t="s">
        <v>11832</v>
      </c>
      <c r="E6269" s="292">
        <v>12091322.51</v>
      </c>
    </row>
    <row r="6270" spans="1:5" ht="14.4" x14ac:dyDescent="0.55000000000000004">
      <c r="A6270" s="289" t="s">
        <v>5633</v>
      </c>
      <c r="B6270" s="290">
        <v>8055472.1399999997</v>
      </c>
      <c r="D6270" s="291" t="s">
        <v>11833</v>
      </c>
      <c r="E6270" s="292">
        <v>8055472.1399999997</v>
      </c>
    </row>
    <row r="6271" spans="1:5" ht="14.4" x14ac:dyDescent="0.55000000000000004">
      <c r="A6271" s="289" t="s">
        <v>5634</v>
      </c>
      <c r="B6271" s="290">
        <v>365722.1</v>
      </c>
      <c r="D6271" s="291" t="s">
        <v>11834</v>
      </c>
      <c r="E6271" s="292">
        <v>365722.1</v>
      </c>
    </row>
    <row r="6272" spans="1:5" ht="14.4" x14ac:dyDescent="0.55000000000000004">
      <c r="A6272" s="289" t="s">
        <v>5635</v>
      </c>
      <c r="B6272" s="290">
        <v>5074853.45</v>
      </c>
      <c r="D6272" s="291" t="s">
        <v>11835</v>
      </c>
      <c r="E6272" s="292">
        <v>5074853.45</v>
      </c>
    </row>
    <row r="6273" spans="1:5" ht="14.4" x14ac:dyDescent="0.55000000000000004">
      <c r="A6273" s="289" t="s">
        <v>5636</v>
      </c>
      <c r="B6273" s="290">
        <v>2951408.35</v>
      </c>
      <c r="D6273" s="291" t="s">
        <v>11836</v>
      </c>
      <c r="E6273" s="292">
        <v>2951408.35</v>
      </c>
    </row>
    <row r="6274" spans="1:5" ht="14.4" x14ac:dyDescent="0.55000000000000004">
      <c r="A6274" s="289" t="s">
        <v>5637</v>
      </c>
      <c r="B6274" s="290">
        <v>38458471.689999998</v>
      </c>
      <c r="D6274" s="291" t="s">
        <v>11837</v>
      </c>
      <c r="E6274" s="292">
        <v>38458471.689999998</v>
      </c>
    </row>
    <row r="6275" spans="1:5" ht="14.4" x14ac:dyDescent="0.55000000000000004">
      <c r="A6275" s="289" t="s">
        <v>5638</v>
      </c>
      <c r="B6275" s="290">
        <v>714323.58</v>
      </c>
      <c r="D6275" s="291" t="s">
        <v>11838</v>
      </c>
      <c r="E6275" s="292">
        <v>714323.58</v>
      </c>
    </row>
    <row r="6276" spans="1:5" ht="14.4" x14ac:dyDescent="0.55000000000000004">
      <c r="A6276" s="289" t="s">
        <v>5639</v>
      </c>
      <c r="B6276" s="290">
        <v>18107756.100000001</v>
      </c>
      <c r="D6276" s="291" t="s">
        <v>11839</v>
      </c>
      <c r="E6276" s="292">
        <v>18107756.100000001</v>
      </c>
    </row>
    <row r="6277" spans="1:5" ht="14.4" x14ac:dyDescent="0.55000000000000004">
      <c r="A6277" s="289" t="s">
        <v>5641</v>
      </c>
      <c r="B6277" s="290">
        <v>8210113.8700000001</v>
      </c>
      <c r="D6277" s="291" t="s">
        <v>11841</v>
      </c>
      <c r="E6277" s="292">
        <v>8210113.8700000001</v>
      </c>
    </row>
    <row r="6278" spans="1:5" ht="14.4" x14ac:dyDescent="0.55000000000000004">
      <c r="A6278" s="289" t="s">
        <v>5640</v>
      </c>
      <c r="B6278" s="290">
        <v>256517.68</v>
      </c>
      <c r="D6278" s="291" t="s">
        <v>11840</v>
      </c>
      <c r="E6278" s="292">
        <v>256517.68</v>
      </c>
    </row>
    <row r="6279" spans="1:5" ht="14.4" x14ac:dyDescent="0.55000000000000004">
      <c r="A6279" s="289" t="s">
        <v>5642</v>
      </c>
      <c r="B6279" s="290">
        <v>2795559.47</v>
      </c>
      <c r="D6279" s="291" t="s">
        <v>11842</v>
      </c>
      <c r="E6279" s="292">
        <v>2795559.47</v>
      </c>
    </row>
    <row r="6280" spans="1:5" ht="14.4" x14ac:dyDescent="0.55000000000000004">
      <c r="A6280" s="289" t="s">
        <v>5643</v>
      </c>
      <c r="B6280" s="290">
        <v>34679729.75</v>
      </c>
      <c r="D6280" s="291" t="s">
        <v>11843</v>
      </c>
      <c r="E6280" s="292">
        <v>34679729.75</v>
      </c>
    </row>
    <row r="6281" spans="1:5" ht="14.4" x14ac:dyDescent="0.55000000000000004">
      <c r="A6281" s="289" t="s">
        <v>5644</v>
      </c>
      <c r="B6281" s="290">
        <v>127241239</v>
      </c>
      <c r="D6281" s="291" t="s">
        <v>11844</v>
      </c>
      <c r="E6281" s="292">
        <v>127241239</v>
      </c>
    </row>
    <row r="6282" spans="1:5" ht="14.4" x14ac:dyDescent="0.55000000000000004">
      <c r="A6282" s="289" t="s">
        <v>5645</v>
      </c>
      <c r="B6282" s="290">
        <v>1951379.12</v>
      </c>
      <c r="D6282" s="291" t="s">
        <v>11845</v>
      </c>
      <c r="E6282" s="292">
        <v>1951379.12</v>
      </c>
    </row>
    <row r="6283" spans="1:5" ht="14.4" x14ac:dyDescent="0.55000000000000004">
      <c r="A6283" s="289" t="s">
        <v>5646</v>
      </c>
      <c r="B6283" s="290">
        <v>737051.31</v>
      </c>
      <c r="D6283" s="291" t="s">
        <v>11846</v>
      </c>
      <c r="E6283" s="292">
        <v>737051.31</v>
      </c>
    </row>
    <row r="6284" spans="1:5" ht="14.4" x14ac:dyDescent="0.55000000000000004">
      <c r="A6284" s="289" t="s">
        <v>5647</v>
      </c>
      <c r="B6284" s="290">
        <v>4032268.78</v>
      </c>
      <c r="D6284" s="291" t="s">
        <v>11847</v>
      </c>
      <c r="E6284" s="292">
        <v>4032268.78</v>
      </c>
    </row>
    <row r="6285" spans="1:5" ht="14.4" x14ac:dyDescent="0.55000000000000004">
      <c r="A6285" s="289" t="s">
        <v>5648</v>
      </c>
      <c r="B6285" s="290">
        <v>5227460.33</v>
      </c>
      <c r="D6285" s="291" t="s">
        <v>11848</v>
      </c>
      <c r="E6285" s="292">
        <v>5227460.33</v>
      </c>
    </row>
    <row r="6286" spans="1:5" ht="14.4" x14ac:dyDescent="0.55000000000000004">
      <c r="A6286" s="289" t="s">
        <v>5649</v>
      </c>
      <c r="B6286" s="290">
        <v>29488001.280000001</v>
      </c>
      <c r="D6286" s="291" t="s">
        <v>11849</v>
      </c>
      <c r="E6286" s="292">
        <v>29488001.280000001</v>
      </c>
    </row>
    <row r="6287" spans="1:5" ht="14.4" x14ac:dyDescent="0.55000000000000004">
      <c r="A6287" s="289" t="s">
        <v>5651</v>
      </c>
      <c r="B6287" s="290">
        <v>10490620.25</v>
      </c>
      <c r="D6287" s="291" t="s">
        <v>11851</v>
      </c>
      <c r="E6287" s="292">
        <v>10490620.25</v>
      </c>
    </row>
    <row r="6288" spans="1:5" ht="14.4" x14ac:dyDescent="0.55000000000000004">
      <c r="A6288" s="289" t="s">
        <v>5652</v>
      </c>
      <c r="B6288" s="290">
        <v>9685093.3599999994</v>
      </c>
      <c r="D6288" s="291" t="s">
        <v>11852</v>
      </c>
      <c r="E6288" s="292">
        <v>9685093.3599999994</v>
      </c>
    </row>
    <row r="6289" spans="1:5" ht="14.4" x14ac:dyDescent="0.55000000000000004">
      <c r="A6289" s="289" t="s">
        <v>5803</v>
      </c>
      <c r="B6289" s="290">
        <v>712088.15</v>
      </c>
      <c r="D6289" s="291" t="s">
        <v>12003</v>
      </c>
      <c r="E6289" s="292">
        <v>712088.15</v>
      </c>
    </row>
    <row r="6290" spans="1:5" ht="14.4" x14ac:dyDescent="0.55000000000000004">
      <c r="A6290" s="289" t="s">
        <v>5650</v>
      </c>
      <c r="B6290" s="290">
        <v>370152.1</v>
      </c>
      <c r="D6290" s="291" t="s">
        <v>11850</v>
      </c>
      <c r="E6290" s="292">
        <v>370152.1</v>
      </c>
    </row>
    <row r="6291" spans="1:5" ht="14.4" x14ac:dyDescent="0.55000000000000004">
      <c r="A6291" s="289" t="s">
        <v>5653</v>
      </c>
      <c r="B6291" s="290">
        <v>8071621.1900000004</v>
      </c>
      <c r="D6291" s="291" t="s">
        <v>11853</v>
      </c>
      <c r="E6291" s="292">
        <v>8071621.1900000004</v>
      </c>
    </row>
    <row r="6292" spans="1:5" ht="14.4" x14ac:dyDescent="0.55000000000000004">
      <c r="A6292" s="289" t="s">
        <v>5654</v>
      </c>
      <c r="B6292" s="290">
        <v>26237894.050000001</v>
      </c>
      <c r="D6292" s="291" t="s">
        <v>11854</v>
      </c>
      <c r="E6292" s="292">
        <v>26237894.050000001</v>
      </c>
    </row>
    <row r="6293" spans="1:5" ht="14.4" x14ac:dyDescent="0.55000000000000004">
      <c r="A6293" s="289" t="s">
        <v>5655</v>
      </c>
      <c r="B6293" s="290">
        <v>104576010.18000001</v>
      </c>
      <c r="D6293" s="291" t="s">
        <v>11855</v>
      </c>
      <c r="E6293" s="292">
        <v>104576010.18000001</v>
      </c>
    </row>
    <row r="6294" spans="1:5" ht="14.4" x14ac:dyDescent="0.55000000000000004">
      <c r="A6294" s="289" t="s">
        <v>5658</v>
      </c>
      <c r="B6294" s="290">
        <v>1772797.26</v>
      </c>
      <c r="D6294" s="291" t="s">
        <v>11858</v>
      </c>
      <c r="E6294" s="292">
        <v>1772797.26</v>
      </c>
    </row>
    <row r="6295" spans="1:5" ht="14.4" x14ac:dyDescent="0.55000000000000004">
      <c r="A6295" s="289" t="s">
        <v>5659</v>
      </c>
      <c r="B6295" s="290">
        <v>1698119.57</v>
      </c>
      <c r="D6295" s="291" t="s">
        <v>11859</v>
      </c>
      <c r="E6295" s="292">
        <v>1698119.57</v>
      </c>
    </row>
    <row r="6296" spans="1:5" ht="14.4" x14ac:dyDescent="0.55000000000000004">
      <c r="A6296" s="289" t="s">
        <v>5660</v>
      </c>
      <c r="B6296" s="290">
        <v>922122.42</v>
      </c>
      <c r="D6296" s="291" t="s">
        <v>11860</v>
      </c>
      <c r="E6296" s="292">
        <v>922122.42</v>
      </c>
    </row>
    <row r="6297" spans="1:5" ht="14.4" x14ac:dyDescent="0.55000000000000004">
      <c r="A6297" s="289" t="s">
        <v>5661</v>
      </c>
      <c r="B6297" s="290">
        <v>685097.1</v>
      </c>
      <c r="D6297" s="291" t="s">
        <v>11861</v>
      </c>
      <c r="E6297" s="292">
        <v>685097.1</v>
      </c>
    </row>
    <row r="6298" spans="1:5" ht="14.4" x14ac:dyDescent="0.55000000000000004">
      <c r="A6298" s="289" t="s">
        <v>5662</v>
      </c>
      <c r="B6298" s="290">
        <v>1234248.83</v>
      </c>
      <c r="D6298" s="291" t="s">
        <v>11862</v>
      </c>
      <c r="E6298" s="292">
        <v>1234248.83</v>
      </c>
    </row>
    <row r="6299" spans="1:5" ht="14.4" x14ac:dyDescent="0.55000000000000004">
      <c r="A6299" s="289" t="s">
        <v>5663</v>
      </c>
      <c r="B6299" s="290">
        <v>363663.85</v>
      </c>
      <c r="D6299" s="291" t="s">
        <v>11863</v>
      </c>
      <c r="E6299" s="292">
        <v>363663.85</v>
      </c>
    </row>
    <row r="6300" spans="1:5" ht="14.4" x14ac:dyDescent="0.55000000000000004">
      <c r="A6300" s="289" t="s">
        <v>5664</v>
      </c>
      <c r="B6300" s="290">
        <v>500026</v>
      </c>
      <c r="D6300" s="291" t="s">
        <v>11864</v>
      </c>
      <c r="E6300" s="292">
        <v>500026</v>
      </c>
    </row>
    <row r="6301" spans="1:5" ht="14.4" x14ac:dyDescent="0.55000000000000004">
      <c r="A6301" s="289" t="s">
        <v>5665</v>
      </c>
      <c r="B6301" s="290">
        <v>814976.25</v>
      </c>
      <c r="D6301" s="291" t="s">
        <v>11865</v>
      </c>
      <c r="E6301" s="292">
        <v>814976.25</v>
      </c>
    </row>
    <row r="6302" spans="1:5" ht="14.4" x14ac:dyDescent="0.55000000000000004">
      <c r="A6302" s="289" t="s">
        <v>5666</v>
      </c>
      <c r="B6302" s="290">
        <v>1138379.06</v>
      </c>
      <c r="D6302" s="291" t="s">
        <v>11866</v>
      </c>
      <c r="E6302" s="292">
        <v>1138379.06</v>
      </c>
    </row>
    <row r="6303" spans="1:5" ht="14.4" x14ac:dyDescent="0.55000000000000004">
      <c r="A6303" s="289" t="s">
        <v>5667</v>
      </c>
      <c r="B6303" s="290">
        <v>256512.43</v>
      </c>
      <c r="D6303" s="291" t="s">
        <v>11867</v>
      </c>
      <c r="E6303" s="292">
        <v>256512.43</v>
      </c>
    </row>
    <row r="6304" spans="1:5" ht="14.4" x14ac:dyDescent="0.55000000000000004">
      <c r="A6304" s="289" t="s">
        <v>5668</v>
      </c>
      <c r="B6304" s="290">
        <v>1279275.6399999999</v>
      </c>
      <c r="D6304" s="291" t="s">
        <v>11868</v>
      </c>
      <c r="E6304" s="292">
        <v>1279275.6399999999</v>
      </c>
    </row>
    <row r="6305" spans="1:5" ht="14.4" x14ac:dyDescent="0.55000000000000004">
      <c r="A6305" s="289" t="s">
        <v>5669</v>
      </c>
      <c r="B6305" s="290">
        <v>237037.2</v>
      </c>
      <c r="D6305" s="291" t="s">
        <v>11869</v>
      </c>
      <c r="E6305" s="292">
        <v>237037.2</v>
      </c>
    </row>
    <row r="6306" spans="1:5" ht="14.4" x14ac:dyDescent="0.55000000000000004">
      <c r="A6306" s="289" t="s">
        <v>5670</v>
      </c>
      <c r="B6306" s="290">
        <v>19510650.460000001</v>
      </c>
      <c r="D6306" s="291" t="s">
        <v>11870</v>
      </c>
      <c r="E6306" s="292">
        <v>19510650.460000001</v>
      </c>
    </row>
    <row r="6307" spans="1:5" ht="14.4" x14ac:dyDescent="0.55000000000000004">
      <c r="A6307" s="289" t="s">
        <v>5671</v>
      </c>
      <c r="B6307" s="290">
        <v>1701365.81</v>
      </c>
      <c r="D6307" s="291" t="s">
        <v>11871</v>
      </c>
      <c r="E6307" s="292">
        <v>1701365.81</v>
      </c>
    </row>
    <row r="6308" spans="1:5" ht="14.4" x14ac:dyDescent="0.55000000000000004">
      <c r="A6308" s="289" t="s">
        <v>5672</v>
      </c>
      <c r="B6308" s="290">
        <v>148917276.46000001</v>
      </c>
      <c r="D6308" s="291" t="s">
        <v>11872</v>
      </c>
      <c r="E6308" s="292">
        <v>148917276.46000001</v>
      </c>
    </row>
    <row r="6309" spans="1:5" ht="14.4" x14ac:dyDescent="0.55000000000000004">
      <c r="A6309" s="289" t="s">
        <v>5673</v>
      </c>
      <c r="B6309" s="290">
        <v>2089341.82</v>
      </c>
      <c r="D6309" s="291" t="s">
        <v>11873</v>
      </c>
      <c r="E6309" s="292">
        <v>2089341.82</v>
      </c>
    </row>
    <row r="6310" spans="1:5" ht="14.4" x14ac:dyDescent="0.55000000000000004">
      <c r="A6310" s="289" t="s">
        <v>5674</v>
      </c>
      <c r="B6310" s="290">
        <v>1455977.7</v>
      </c>
      <c r="D6310" s="291" t="s">
        <v>11874</v>
      </c>
      <c r="E6310" s="292">
        <v>1455977.7</v>
      </c>
    </row>
    <row r="6311" spans="1:5" ht="14.4" x14ac:dyDescent="0.55000000000000004">
      <c r="A6311" s="289" t="s">
        <v>5675</v>
      </c>
      <c r="B6311" s="290">
        <v>1534878.87</v>
      </c>
      <c r="D6311" s="291" t="s">
        <v>11875</v>
      </c>
      <c r="E6311" s="292">
        <v>1534878.87</v>
      </c>
    </row>
    <row r="6312" spans="1:5" ht="14.4" x14ac:dyDescent="0.55000000000000004">
      <c r="A6312" s="289" t="s">
        <v>5676</v>
      </c>
      <c r="B6312" s="290">
        <v>207814.97</v>
      </c>
      <c r="D6312" s="291" t="s">
        <v>11876</v>
      </c>
      <c r="E6312" s="292">
        <v>207814.97</v>
      </c>
    </row>
    <row r="6313" spans="1:5" ht="14.4" x14ac:dyDescent="0.55000000000000004">
      <c r="A6313" s="289" t="s">
        <v>5677</v>
      </c>
      <c r="B6313" s="290">
        <v>1276098</v>
      </c>
      <c r="D6313" s="291" t="s">
        <v>11877</v>
      </c>
      <c r="E6313" s="292">
        <v>1276098</v>
      </c>
    </row>
    <row r="6314" spans="1:5" ht="14.4" x14ac:dyDescent="0.55000000000000004">
      <c r="A6314" s="289" t="s">
        <v>5678</v>
      </c>
      <c r="B6314" s="290">
        <v>20286397.41</v>
      </c>
      <c r="D6314" s="291" t="s">
        <v>11878</v>
      </c>
      <c r="E6314" s="292">
        <v>20286397.41</v>
      </c>
    </row>
    <row r="6315" spans="1:5" ht="14.4" x14ac:dyDescent="0.55000000000000004">
      <c r="A6315" s="289" t="s">
        <v>5679</v>
      </c>
      <c r="B6315" s="290">
        <v>399374.32</v>
      </c>
      <c r="D6315" s="291" t="s">
        <v>11879</v>
      </c>
      <c r="E6315" s="292">
        <v>399374.32</v>
      </c>
    </row>
    <row r="6316" spans="1:5" ht="14.4" x14ac:dyDescent="0.55000000000000004">
      <c r="A6316" s="289" t="s">
        <v>5680</v>
      </c>
      <c r="B6316" s="290">
        <v>69745828.319999993</v>
      </c>
      <c r="D6316" s="291" t="s">
        <v>11880</v>
      </c>
      <c r="E6316" s="292">
        <v>69745828.319999993</v>
      </c>
    </row>
    <row r="6317" spans="1:5" ht="14.4" x14ac:dyDescent="0.55000000000000004">
      <c r="A6317" s="289" t="s">
        <v>5681</v>
      </c>
      <c r="B6317" s="290">
        <v>1246807.17</v>
      </c>
      <c r="D6317" s="291" t="s">
        <v>11881</v>
      </c>
      <c r="E6317" s="292">
        <v>1246807.17</v>
      </c>
    </row>
    <row r="6318" spans="1:5" ht="14.4" x14ac:dyDescent="0.55000000000000004">
      <c r="A6318" s="289" t="s">
        <v>5682</v>
      </c>
      <c r="B6318" s="290">
        <v>237031.95</v>
      </c>
      <c r="D6318" s="291" t="s">
        <v>11882</v>
      </c>
      <c r="E6318" s="292">
        <v>237031.95</v>
      </c>
    </row>
    <row r="6319" spans="1:5" ht="14.4" x14ac:dyDescent="0.55000000000000004">
      <c r="A6319" s="289" t="s">
        <v>5683</v>
      </c>
      <c r="B6319" s="290">
        <v>881994.47</v>
      </c>
      <c r="D6319" s="291" t="s">
        <v>11883</v>
      </c>
      <c r="E6319" s="292">
        <v>881994.47</v>
      </c>
    </row>
    <row r="6320" spans="1:5" ht="14.4" x14ac:dyDescent="0.55000000000000004">
      <c r="A6320" s="289" t="s">
        <v>5684</v>
      </c>
      <c r="B6320" s="290">
        <v>2629965.6</v>
      </c>
      <c r="D6320" s="291" t="s">
        <v>11884</v>
      </c>
      <c r="E6320" s="292">
        <v>2629965.6</v>
      </c>
    </row>
    <row r="6321" spans="1:5" ht="14.4" x14ac:dyDescent="0.55000000000000004">
      <c r="A6321" s="289" t="s">
        <v>5685</v>
      </c>
      <c r="B6321" s="290">
        <v>2816446.62</v>
      </c>
      <c r="D6321" s="291" t="s">
        <v>11885</v>
      </c>
      <c r="E6321" s="292">
        <v>2816446.62</v>
      </c>
    </row>
    <row r="6322" spans="1:5" ht="14.4" x14ac:dyDescent="0.55000000000000004">
      <c r="A6322" s="289" t="s">
        <v>5686</v>
      </c>
      <c r="B6322" s="290">
        <v>13396556</v>
      </c>
      <c r="D6322" s="291" t="s">
        <v>11886</v>
      </c>
      <c r="E6322" s="292">
        <v>13396556</v>
      </c>
    </row>
    <row r="6323" spans="1:5" ht="14.4" x14ac:dyDescent="0.55000000000000004">
      <c r="A6323" s="289" t="s">
        <v>5687</v>
      </c>
      <c r="B6323" s="290">
        <v>168847.75</v>
      </c>
      <c r="D6323" s="291" t="s">
        <v>11887</v>
      </c>
      <c r="E6323" s="292">
        <v>168847.75</v>
      </c>
    </row>
    <row r="6324" spans="1:5" ht="14.4" x14ac:dyDescent="0.55000000000000004">
      <c r="A6324" s="289" t="s">
        <v>5688</v>
      </c>
      <c r="B6324" s="290">
        <v>12741987.890000001</v>
      </c>
      <c r="D6324" s="291" t="s">
        <v>11888</v>
      </c>
      <c r="E6324" s="292">
        <v>12741987.890000001</v>
      </c>
    </row>
    <row r="6325" spans="1:5" ht="14.4" x14ac:dyDescent="0.55000000000000004">
      <c r="A6325" s="289" t="s">
        <v>5689</v>
      </c>
      <c r="B6325" s="290">
        <v>199263097.93000001</v>
      </c>
      <c r="D6325" s="291" t="s">
        <v>11889</v>
      </c>
      <c r="E6325" s="292">
        <v>199263097.93000001</v>
      </c>
    </row>
    <row r="6326" spans="1:5" ht="14.4" x14ac:dyDescent="0.55000000000000004">
      <c r="A6326" s="289" t="s">
        <v>5690</v>
      </c>
      <c r="B6326" s="290">
        <v>133132.03</v>
      </c>
      <c r="D6326" s="291" t="s">
        <v>11890</v>
      </c>
      <c r="E6326" s="292">
        <v>133132.03</v>
      </c>
    </row>
    <row r="6327" spans="1:5" ht="14.4" x14ac:dyDescent="0.55000000000000004">
      <c r="A6327" s="289" t="s">
        <v>5691</v>
      </c>
      <c r="B6327" s="290">
        <v>1191610.96</v>
      </c>
      <c r="D6327" s="291" t="s">
        <v>11891</v>
      </c>
      <c r="E6327" s="292">
        <v>1191610.96</v>
      </c>
    </row>
    <row r="6328" spans="1:5" ht="14.4" x14ac:dyDescent="0.55000000000000004">
      <c r="A6328" s="289" t="s">
        <v>5692</v>
      </c>
      <c r="B6328" s="290">
        <v>748513.93</v>
      </c>
      <c r="D6328" s="291" t="s">
        <v>11892</v>
      </c>
      <c r="E6328" s="292">
        <v>748513.93</v>
      </c>
    </row>
    <row r="6329" spans="1:5" ht="14.4" x14ac:dyDescent="0.55000000000000004">
      <c r="A6329" s="289" t="s">
        <v>5693</v>
      </c>
      <c r="B6329" s="290">
        <v>2681919.7999999998</v>
      </c>
      <c r="D6329" s="291" t="s">
        <v>11893</v>
      </c>
      <c r="E6329" s="292">
        <v>2681919.7999999998</v>
      </c>
    </row>
    <row r="6330" spans="1:5" ht="14.4" x14ac:dyDescent="0.55000000000000004">
      <c r="A6330" s="289" t="s">
        <v>5694</v>
      </c>
      <c r="B6330" s="290">
        <v>2665685.5699999998</v>
      </c>
      <c r="D6330" s="291" t="s">
        <v>11894</v>
      </c>
      <c r="E6330" s="292">
        <v>2665685.5699999998</v>
      </c>
    </row>
    <row r="6331" spans="1:5" ht="14.4" x14ac:dyDescent="0.55000000000000004">
      <c r="A6331" s="289" t="s">
        <v>5695</v>
      </c>
      <c r="B6331" s="290">
        <v>106720.62</v>
      </c>
      <c r="D6331" s="291" t="s">
        <v>11895</v>
      </c>
      <c r="E6331" s="292">
        <v>106720.62</v>
      </c>
    </row>
    <row r="6332" spans="1:5" ht="14.4" x14ac:dyDescent="0.55000000000000004">
      <c r="A6332" s="289" t="s">
        <v>5696</v>
      </c>
      <c r="B6332" s="290">
        <v>399374.32</v>
      </c>
      <c r="D6332" s="291" t="s">
        <v>11896</v>
      </c>
      <c r="E6332" s="292">
        <v>399374.32</v>
      </c>
    </row>
    <row r="6333" spans="1:5" ht="14.4" x14ac:dyDescent="0.55000000000000004">
      <c r="A6333" s="289" t="s">
        <v>5697</v>
      </c>
      <c r="B6333" s="290">
        <v>1038575.73</v>
      </c>
      <c r="D6333" s="291" t="s">
        <v>11897</v>
      </c>
      <c r="E6333" s="292">
        <v>1038575.73</v>
      </c>
    </row>
    <row r="6334" spans="1:5" ht="14.4" x14ac:dyDescent="0.55000000000000004">
      <c r="A6334" s="289" t="s">
        <v>5698</v>
      </c>
      <c r="B6334" s="290">
        <v>928615.91</v>
      </c>
      <c r="D6334" s="291" t="s">
        <v>11898</v>
      </c>
      <c r="E6334" s="292">
        <v>928615.91</v>
      </c>
    </row>
    <row r="6335" spans="1:5" ht="14.4" x14ac:dyDescent="0.55000000000000004">
      <c r="A6335" s="289" t="s">
        <v>5699</v>
      </c>
      <c r="B6335" s="290">
        <v>698901.98</v>
      </c>
      <c r="D6335" s="291" t="s">
        <v>11899</v>
      </c>
      <c r="E6335" s="292">
        <v>698901.98</v>
      </c>
    </row>
    <row r="6336" spans="1:5" ht="14.4" x14ac:dyDescent="0.55000000000000004">
      <c r="A6336" s="289" t="s">
        <v>5700</v>
      </c>
      <c r="B6336" s="290">
        <v>15494031.369999999</v>
      </c>
      <c r="D6336" s="291" t="s">
        <v>11900</v>
      </c>
      <c r="E6336" s="292">
        <v>15494031.369999999</v>
      </c>
    </row>
    <row r="6337" spans="1:5" ht="14.4" x14ac:dyDescent="0.55000000000000004">
      <c r="A6337" s="289" t="s">
        <v>5703</v>
      </c>
      <c r="B6337" s="290">
        <v>7071071.9000000004</v>
      </c>
      <c r="D6337" s="291" t="s">
        <v>11903</v>
      </c>
      <c r="E6337" s="292">
        <v>7071071.9000000004</v>
      </c>
    </row>
    <row r="6338" spans="1:5" ht="14.4" x14ac:dyDescent="0.55000000000000004">
      <c r="A6338" s="289" t="s">
        <v>5704</v>
      </c>
      <c r="B6338" s="290">
        <v>5659287</v>
      </c>
      <c r="D6338" s="291" t="s">
        <v>11904</v>
      </c>
      <c r="E6338" s="292">
        <v>5659287</v>
      </c>
    </row>
    <row r="6339" spans="1:5" ht="14.4" x14ac:dyDescent="0.55000000000000004">
      <c r="A6339" s="289" t="s">
        <v>5701</v>
      </c>
      <c r="B6339" s="290">
        <v>1704613.06</v>
      </c>
      <c r="D6339" s="291" t="s">
        <v>11901</v>
      </c>
      <c r="E6339" s="292">
        <v>1704613.06</v>
      </c>
    </row>
    <row r="6340" spans="1:5" ht="14.4" x14ac:dyDescent="0.55000000000000004">
      <c r="A6340" s="289" t="s">
        <v>5702</v>
      </c>
      <c r="B6340" s="290">
        <v>162354.26</v>
      </c>
      <c r="D6340" s="291" t="s">
        <v>11902</v>
      </c>
      <c r="E6340" s="292">
        <v>162354.26</v>
      </c>
    </row>
    <row r="6341" spans="1:5" ht="14.4" x14ac:dyDescent="0.55000000000000004">
      <c r="A6341" s="289" t="s">
        <v>5705</v>
      </c>
      <c r="B6341" s="290">
        <v>48271740.420000002</v>
      </c>
      <c r="D6341" s="291" t="s">
        <v>11905</v>
      </c>
      <c r="E6341" s="292">
        <v>48271740.420000002</v>
      </c>
    </row>
    <row r="6342" spans="1:5" ht="14.4" x14ac:dyDescent="0.55000000000000004">
      <c r="A6342" s="289" t="s">
        <v>5706</v>
      </c>
      <c r="B6342" s="290">
        <v>84434.57</v>
      </c>
      <c r="D6342" s="291" t="s">
        <v>11906</v>
      </c>
      <c r="E6342" s="292">
        <v>84434.57</v>
      </c>
    </row>
    <row r="6343" spans="1:5" ht="14.4" x14ac:dyDescent="0.55000000000000004">
      <c r="A6343" s="289" t="s">
        <v>5707</v>
      </c>
      <c r="B6343" s="290">
        <v>14110867.699999999</v>
      </c>
      <c r="D6343" s="291" t="s">
        <v>11907</v>
      </c>
      <c r="E6343" s="292">
        <v>14110867.699999999</v>
      </c>
    </row>
    <row r="6344" spans="1:5" ht="14.4" x14ac:dyDescent="0.55000000000000004">
      <c r="A6344" s="289" t="s">
        <v>5708</v>
      </c>
      <c r="B6344" s="290">
        <v>337683.62</v>
      </c>
      <c r="D6344" s="291" t="s">
        <v>11908</v>
      </c>
      <c r="E6344" s="292">
        <v>337683.62</v>
      </c>
    </row>
    <row r="6345" spans="1:5" ht="14.4" x14ac:dyDescent="0.55000000000000004">
      <c r="A6345" s="289" t="s">
        <v>5709</v>
      </c>
      <c r="B6345" s="290">
        <v>22351404.309999999</v>
      </c>
      <c r="D6345" s="291" t="s">
        <v>11909</v>
      </c>
      <c r="E6345" s="292">
        <v>22351404.309999999</v>
      </c>
    </row>
    <row r="6346" spans="1:5" ht="14.4" x14ac:dyDescent="0.55000000000000004">
      <c r="A6346" s="289" t="s">
        <v>5710</v>
      </c>
      <c r="B6346" s="290">
        <v>146120.01999999999</v>
      </c>
      <c r="D6346" s="291" t="s">
        <v>11910</v>
      </c>
      <c r="E6346" s="292">
        <v>146120.01999999999</v>
      </c>
    </row>
    <row r="6347" spans="1:5" ht="14.4" x14ac:dyDescent="0.55000000000000004">
      <c r="A6347" s="289" t="s">
        <v>5711</v>
      </c>
      <c r="B6347" s="290">
        <v>9350970.1300000008</v>
      </c>
      <c r="D6347" s="291" t="s">
        <v>11911</v>
      </c>
      <c r="E6347" s="292">
        <v>9350970.1300000008</v>
      </c>
    </row>
    <row r="6348" spans="1:5" ht="14.4" x14ac:dyDescent="0.55000000000000004">
      <c r="A6348" s="289" t="s">
        <v>5712</v>
      </c>
      <c r="B6348" s="290">
        <v>20498030.379999999</v>
      </c>
      <c r="D6348" s="291" t="s">
        <v>11912</v>
      </c>
      <c r="E6348" s="292">
        <v>20498030.379999999</v>
      </c>
    </row>
    <row r="6349" spans="1:5" ht="14.4" x14ac:dyDescent="0.55000000000000004">
      <c r="A6349" s="289" t="s">
        <v>5713</v>
      </c>
      <c r="B6349" s="290">
        <v>1789031.5</v>
      </c>
      <c r="D6349" s="291" t="s">
        <v>11913</v>
      </c>
      <c r="E6349" s="292">
        <v>1789031.5</v>
      </c>
    </row>
    <row r="6350" spans="1:5" ht="14.4" x14ac:dyDescent="0.55000000000000004">
      <c r="A6350" s="289" t="s">
        <v>5714</v>
      </c>
      <c r="B6350" s="290">
        <v>32449122</v>
      </c>
      <c r="D6350" s="291" t="s">
        <v>11914</v>
      </c>
      <c r="E6350" s="292">
        <v>32449122</v>
      </c>
    </row>
    <row r="6351" spans="1:5" ht="14.4" x14ac:dyDescent="0.55000000000000004">
      <c r="A6351" s="289" t="s">
        <v>5719</v>
      </c>
      <c r="B6351" s="290">
        <v>5224208.83</v>
      </c>
      <c r="D6351" s="291" t="s">
        <v>11919</v>
      </c>
      <c r="E6351" s="292">
        <v>5224208.83</v>
      </c>
    </row>
    <row r="6352" spans="1:5" ht="14.4" x14ac:dyDescent="0.55000000000000004">
      <c r="A6352" s="289" t="s">
        <v>5715</v>
      </c>
      <c r="B6352" s="290">
        <v>321454.63</v>
      </c>
      <c r="D6352" s="291" t="s">
        <v>11915</v>
      </c>
      <c r="E6352" s="292">
        <v>321454.63</v>
      </c>
    </row>
    <row r="6353" spans="1:5" ht="14.4" x14ac:dyDescent="0.55000000000000004">
      <c r="A6353" s="289" t="s">
        <v>5716</v>
      </c>
      <c r="B6353" s="290">
        <v>366905.85</v>
      </c>
      <c r="D6353" s="291" t="s">
        <v>11916</v>
      </c>
      <c r="E6353" s="292">
        <v>366905.85</v>
      </c>
    </row>
    <row r="6354" spans="1:5" ht="14.4" x14ac:dyDescent="0.55000000000000004">
      <c r="A6354" s="289" t="s">
        <v>5717</v>
      </c>
      <c r="B6354" s="290">
        <v>152613.51</v>
      </c>
      <c r="D6354" s="291" t="s">
        <v>11917</v>
      </c>
      <c r="E6354" s="292">
        <v>152613.51</v>
      </c>
    </row>
    <row r="6355" spans="1:5" ht="14.4" x14ac:dyDescent="0.55000000000000004">
      <c r="A6355" s="289" t="s">
        <v>5718</v>
      </c>
      <c r="B6355" s="290">
        <v>480545.51</v>
      </c>
      <c r="D6355" s="291" t="s">
        <v>11918</v>
      </c>
      <c r="E6355" s="292">
        <v>480545.51</v>
      </c>
    </row>
    <row r="6356" spans="1:5" ht="14.4" x14ac:dyDescent="0.55000000000000004">
      <c r="A6356" s="289" t="s">
        <v>5720</v>
      </c>
      <c r="B6356" s="290">
        <v>7802217.8399999999</v>
      </c>
      <c r="D6356" s="291" t="s">
        <v>11920</v>
      </c>
      <c r="E6356" s="292">
        <v>7802217.8399999999</v>
      </c>
    </row>
    <row r="6357" spans="1:5" ht="14.4" x14ac:dyDescent="0.55000000000000004">
      <c r="A6357" s="289" t="s">
        <v>5721</v>
      </c>
      <c r="B6357" s="290">
        <v>6505.3</v>
      </c>
      <c r="D6357" s="291" t="s">
        <v>11921</v>
      </c>
      <c r="E6357" s="292">
        <v>6505.3</v>
      </c>
    </row>
    <row r="6358" spans="1:5" ht="14.4" x14ac:dyDescent="0.55000000000000004">
      <c r="A6358" s="289" t="s">
        <v>5722</v>
      </c>
      <c r="B6358" s="290">
        <v>65765175.159999996</v>
      </c>
      <c r="D6358" s="291" t="s">
        <v>11922</v>
      </c>
      <c r="E6358" s="292">
        <v>65765175.159999996</v>
      </c>
    </row>
    <row r="6359" spans="1:5" ht="14.4" x14ac:dyDescent="0.55000000000000004">
      <c r="A6359" s="289" t="s">
        <v>5723</v>
      </c>
      <c r="B6359" s="290">
        <v>594190.42000000004</v>
      </c>
      <c r="D6359" s="291" t="s">
        <v>11923</v>
      </c>
      <c r="E6359" s="292">
        <v>594190.42000000004</v>
      </c>
    </row>
    <row r="6360" spans="1:5" ht="14.4" x14ac:dyDescent="0.55000000000000004">
      <c r="A6360" s="289" t="s">
        <v>5724</v>
      </c>
      <c r="B6360" s="290">
        <v>162354.26</v>
      </c>
      <c r="D6360" s="291" t="s">
        <v>11924</v>
      </c>
      <c r="E6360" s="292">
        <v>162354.26</v>
      </c>
    </row>
    <row r="6361" spans="1:5" ht="14.4" x14ac:dyDescent="0.55000000000000004">
      <c r="A6361" s="289" t="s">
        <v>5725</v>
      </c>
      <c r="B6361" s="290">
        <v>3578050.11</v>
      </c>
      <c r="D6361" s="291" t="s">
        <v>11925</v>
      </c>
      <c r="E6361" s="292">
        <v>3578050.11</v>
      </c>
    </row>
    <row r="6362" spans="1:5" ht="14.4" x14ac:dyDescent="0.55000000000000004">
      <c r="A6362" s="289" t="s">
        <v>5726</v>
      </c>
      <c r="B6362" s="290">
        <v>18997204.34</v>
      </c>
      <c r="D6362" s="291" t="s">
        <v>11926</v>
      </c>
      <c r="E6362" s="292">
        <v>18997204.34</v>
      </c>
    </row>
    <row r="6363" spans="1:5" ht="14.4" x14ac:dyDescent="0.55000000000000004">
      <c r="A6363" s="289" t="s">
        <v>5727</v>
      </c>
      <c r="B6363" s="290">
        <v>64844</v>
      </c>
      <c r="D6363" s="291" t="s">
        <v>11927</v>
      </c>
      <c r="E6363" s="292">
        <v>64844</v>
      </c>
    </row>
    <row r="6364" spans="1:5" ht="14.4" x14ac:dyDescent="0.55000000000000004">
      <c r="A6364" s="289" t="s">
        <v>5728</v>
      </c>
      <c r="B6364" s="290">
        <v>743540.56</v>
      </c>
      <c r="D6364" s="291" t="s">
        <v>11928</v>
      </c>
      <c r="E6364" s="292">
        <v>743540.56</v>
      </c>
    </row>
    <row r="6365" spans="1:5" ht="14.4" x14ac:dyDescent="0.55000000000000004">
      <c r="A6365" s="289" t="s">
        <v>5729</v>
      </c>
      <c r="B6365" s="290">
        <v>31586243.98</v>
      </c>
      <c r="D6365" s="291" t="s">
        <v>11929</v>
      </c>
      <c r="E6365" s="292">
        <v>31586243.98</v>
      </c>
    </row>
    <row r="6366" spans="1:5" ht="14.4" x14ac:dyDescent="0.55000000000000004">
      <c r="A6366" s="289" t="s">
        <v>5730</v>
      </c>
      <c r="B6366" s="290">
        <v>694837.85</v>
      </c>
      <c r="D6366" s="291" t="s">
        <v>11930</v>
      </c>
      <c r="E6366" s="292">
        <v>694837.85</v>
      </c>
    </row>
    <row r="6367" spans="1:5" ht="14.4" x14ac:dyDescent="0.55000000000000004">
      <c r="A6367" s="289" t="s">
        <v>5731</v>
      </c>
      <c r="B6367" s="290">
        <v>15666114.49</v>
      </c>
      <c r="D6367" s="291" t="s">
        <v>11931</v>
      </c>
      <c r="E6367" s="292">
        <v>15666114.49</v>
      </c>
    </row>
    <row r="6368" spans="1:5" ht="14.4" x14ac:dyDescent="0.55000000000000004">
      <c r="A6368" s="289" t="s">
        <v>5732</v>
      </c>
      <c r="B6368" s="290">
        <v>360412.35</v>
      </c>
      <c r="D6368" s="291" t="s">
        <v>11932</v>
      </c>
      <c r="E6368" s="292">
        <v>360412.35</v>
      </c>
    </row>
    <row r="6369" spans="1:5" ht="14.4" x14ac:dyDescent="0.55000000000000004">
      <c r="A6369" s="289" t="s">
        <v>5733</v>
      </c>
      <c r="B6369" s="290">
        <v>178588.49</v>
      </c>
      <c r="D6369" s="291" t="s">
        <v>11933</v>
      </c>
      <c r="E6369" s="292">
        <v>178588.49</v>
      </c>
    </row>
    <row r="6370" spans="1:5" ht="14.4" x14ac:dyDescent="0.55000000000000004">
      <c r="A6370" s="289" t="s">
        <v>5734</v>
      </c>
      <c r="B6370" s="290">
        <v>10510095.49</v>
      </c>
      <c r="D6370" s="291" t="s">
        <v>11934</v>
      </c>
      <c r="E6370" s="292">
        <v>10510095.49</v>
      </c>
    </row>
    <row r="6371" spans="1:5" ht="14.4" x14ac:dyDescent="0.55000000000000004">
      <c r="A6371" s="289" t="s">
        <v>5735</v>
      </c>
      <c r="B6371" s="290">
        <v>5626823.7699999996</v>
      </c>
      <c r="D6371" s="291" t="s">
        <v>11935</v>
      </c>
      <c r="E6371" s="292">
        <v>5626823.7699999996</v>
      </c>
    </row>
    <row r="6372" spans="1:5" ht="14.4" x14ac:dyDescent="0.55000000000000004">
      <c r="A6372" s="289" t="s">
        <v>5736</v>
      </c>
      <c r="B6372" s="290">
        <v>9155072.3900000006</v>
      </c>
      <c r="D6372" s="291" t="s">
        <v>11936</v>
      </c>
      <c r="E6372" s="292">
        <v>9155072.3900000006</v>
      </c>
    </row>
    <row r="6373" spans="1:5" ht="14.4" x14ac:dyDescent="0.55000000000000004">
      <c r="A6373" s="289" t="s">
        <v>5737</v>
      </c>
      <c r="B6373" s="290">
        <v>224049.21</v>
      </c>
      <c r="D6373" s="291" t="s">
        <v>11937</v>
      </c>
      <c r="E6373" s="292">
        <v>224049.21</v>
      </c>
    </row>
    <row r="6374" spans="1:5" ht="14.4" x14ac:dyDescent="0.55000000000000004">
      <c r="A6374" s="289" t="s">
        <v>5738</v>
      </c>
      <c r="B6374" s="290">
        <v>13065376.76</v>
      </c>
      <c r="D6374" s="291" t="s">
        <v>11938</v>
      </c>
      <c r="E6374" s="292">
        <v>13065376.76</v>
      </c>
    </row>
    <row r="6375" spans="1:5" ht="14.4" x14ac:dyDescent="0.55000000000000004">
      <c r="A6375" s="289" t="s">
        <v>5739</v>
      </c>
      <c r="B6375" s="290">
        <v>319133949.54000002</v>
      </c>
      <c r="D6375" s="291" t="s">
        <v>11939</v>
      </c>
      <c r="E6375" s="292">
        <v>319133949.54000002</v>
      </c>
    </row>
    <row r="6376" spans="1:5" ht="14.4" x14ac:dyDescent="0.55000000000000004">
      <c r="A6376" s="289" t="s">
        <v>5740</v>
      </c>
      <c r="B6376" s="290">
        <v>4613801.3099999996</v>
      </c>
      <c r="D6376" s="291" t="s">
        <v>11940</v>
      </c>
      <c r="E6376" s="292">
        <v>4613801.3099999996</v>
      </c>
    </row>
    <row r="6377" spans="1:5" ht="14.4" x14ac:dyDescent="0.55000000000000004">
      <c r="A6377" s="289" t="s">
        <v>5741</v>
      </c>
      <c r="B6377" s="290">
        <v>467517.59</v>
      </c>
      <c r="D6377" s="291" t="s">
        <v>11941</v>
      </c>
      <c r="E6377" s="292">
        <v>467517.59</v>
      </c>
    </row>
    <row r="6378" spans="1:5" ht="14.4" x14ac:dyDescent="0.55000000000000004">
      <c r="A6378" s="289" t="s">
        <v>5742</v>
      </c>
      <c r="B6378" s="290">
        <v>87676.57</v>
      </c>
      <c r="D6378" s="291" t="s">
        <v>11942</v>
      </c>
      <c r="E6378" s="292">
        <v>87676.57</v>
      </c>
    </row>
    <row r="6379" spans="1:5" ht="14.4" x14ac:dyDescent="0.55000000000000004">
      <c r="A6379" s="289" t="s">
        <v>5743</v>
      </c>
      <c r="B6379" s="290">
        <v>363663.85</v>
      </c>
      <c r="D6379" s="291" t="s">
        <v>11943</v>
      </c>
      <c r="E6379" s="292">
        <v>363663.85</v>
      </c>
    </row>
    <row r="6380" spans="1:5" ht="14.4" x14ac:dyDescent="0.55000000000000004">
      <c r="A6380" s="289" t="s">
        <v>5744</v>
      </c>
      <c r="B6380" s="290">
        <v>3126738.71</v>
      </c>
      <c r="D6380" s="291" t="s">
        <v>11944</v>
      </c>
      <c r="E6380" s="292">
        <v>3126738.71</v>
      </c>
    </row>
    <row r="6381" spans="1:5" ht="14.4" x14ac:dyDescent="0.55000000000000004">
      <c r="A6381" s="289" t="s">
        <v>5745</v>
      </c>
      <c r="B6381" s="290">
        <v>487039.01</v>
      </c>
      <c r="D6381" s="291" t="s">
        <v>11945</v>
      </c>
      <c r="E6381" s="292">
        <v>487039.01</v>
      </c>
    </row>
    <row r="6382" spans="1:5" ht="14.4" x14ac:dyDescent="0.55000000000000004">
      <c r="A6382" s="289" t="s">
        <v>5746</v>
      </c>
      <c r="B6382" s="290">
        <v>359822.31</v>
      </c>
      <c r="D6382" s="291" t="s">
        <v>11946</v>
      </c>
      <c r="E6382" s="292">
        <v>359822.31</v>
      </c>
    </row>
    <row r="6383" spans="1:5" ht="14.4" x14ac:dyDescent="0.55000000000000004">
      <c r="A6383" s="289" t="s">
        <v>5747</v>
      </c>
      <c r="B6383" s="290">
        <v>1135490.54</v>
      </c>
      <c r="D6383" s="291" t="s">
        <v>11947</v>
      </c>
      <c r="E6383" s="292">
        <v>1135490.54</v>
      </c>
    </row>
    <row r="6384" spans="1:5" ht="14.4" x14ac:dyDescent="0.55000000000000004">
      <c r="A6384" s="289" t="s">
        <v>5748</v>
      </c>
      <c r="B6384" s="290">
        <v>1302003.3700000001</v>
      </c>
      <c r="D6384" s="291" t="s">
        <v>11948</v>
      </c>
      <c r="E6384" s="292">
        <v>1302003.3700000001</v>
      </c>
    </row>
    <row r="6385" spans="1:5" ht="14.4" x14ac:dyDescent="0.55000000000000004">
      <c r="A6385" s="289" t="s">
        <v>5749</v>
      </c>
      <c r="B6385" s="290">
        <v>58455.34</v>
      </c>
      <c r="D6385" s="291" t="s">
        <v>11949</v>
      </c>
      <c r="E6385" s="292">
        <v>58455.34</v>
      </c>
    </row>
    <row r="6386" spans="1:5" ht="14.4" x14ac:dyDescent="0.55000000000000004">
      <c r="A6386" s="289" t="s">
        <v>5750</v>
      </c>
      <c r="B6386" s="290">
        <v>324696.63</v>
      </c>
      <c r="D6386" s="291" t="s">
        <v>11950</v>
      </c>
      <c r="E6386" s="292">
        <v>324696.63</v>
      </c>
    </row>
    <row r="6387" spans="1:5" ht="14.4" x14ac:dyDescent="0.55000000000000004">
      <c r="A6387" s="289" t="s">
        <v>5766</v>
      </c>
      <c r="B6387" s="290">
        <v>4013133.52</v>
      </c>
      <c r="D6387" s="291" t="s">
        <v>11966</v>
      </c>
      <c r="E6387" s="292">
        <v>4013133.52</v>
      </c>
    </row>
    <row r="6388" spans="1:5" ht="14.4" x14ac:dyDescent="0.55000000000000004">
      <c r="A6388" s="289" t="s">
        <v>5751</v>
      </c>
      <c r="B6388" s="290">
        <v>165600.5</v>
      </c>
      <c r="D6388" s="291" t="s">
        <v>11951</v>
      </c>
      <c r="E6388" s="292">
        <v>165600.5</v>
      </c>
    </row>
    <row r="6389" spans="1:5" ht="14.4" x14ac:dyDescent="0.55000000000000004">
      <c r="A6389" s="289" t="s">
        <v>5752</v>
      </c>
      <c r="B6389" s="290">
        <v>490291.5</v>
      </c>
      <c r="D6389" s="291" t="s">
        <v>11952</v>
      </c>
      <c r="E6389" s="292">
        <v>490291.5</v>
      </c>
    </row>
    <row r="6390" spans="1:5" ht="14.4" x14ac:dyDescent="0.55000000000000004">
      <c r="A6390" s="289" t="s">
        <v>5753</v>
      </c>
      <c r="B6390" s="290">
        <v>133132.03</v>
      </c>
      <c r="D6390" s="291" t="s">
        <v>11953</v>
      </c>
      <c r="E6390" s="292">
        <v>133132.03</v>
      </c>
    </row>
    <row r="6391" spans="1:5" ht="14.4" x14ac:dyDescent="0.55000000000000004">
      <c r="A6391" s="289" t="s">
        <v>5754</v>
      </c>
      <c r="B6391" s="290">
        <v>360412.35</v>
      </c>
      <c r="D6391" s="291" t="s">
        <v>11954</v>
      </c>
      <c r="E6391" s="292">
        <v>360412.35</v>
      </c>
    </row>
    <row r="6392" spans="1:5" ht="14.4" x14ac:dyDescent="0.55000000000000004">
      <c r="A6392" s="289" t="s">
        <v>5755</v>
      </c>
      <c r="B6392" s="290">
        <v>250018.94</v>
      </c>
      <c r="D6392" s="291" t="s">
        <v>11955</v>
      </c>
      <c r="E6392" s="292">
        <v>250018.94</v>
      </c>
    </row>
    <row r="6393" spans="1:5" ht="14.4" x14ac:dyDescent="0.55000000000000004">
      <c r="A6393" s="289" t="s">
        <v>5756</v>
      </c>
      <c r="B6393" s="290">
        <v>487044.25</v>
      </c>
      <c r="D6393" s="291" t="s">
        <v>11956</v>
      </c>
      <c r="E6393" s="292">
        <v>487044.25</v>
      </c>
    </row>
    <row r="6394" spans="1:5" ht="14.4" x14ac:dyDescent="0.55000000000000004">
      <c r="A6394" s="289" t="s">
        <v>5757</v>
      </c>
      <c r="B6394" s="290">
        <v>445433.82</v>
      </c>
      <c r="D6394" s="291" t="s">
        <v>11957</v>
      </c>
      <c r="E6394" s="292">
        <v>445433.82</v>
      </c>
    </row>
    <row r="6395" spans="1:5" ht="14.4" x14ac:dyDescent="0.55000000000000004">
      <c r="A6395" s="289" t="s">
        <v>5758</v>
      </c>
      <c r="B6395" s="290">
        <v>1461099.5</v>
      </c>
      <c r="D6395" s="291" t="s">
        <v>11958</v>
      </c>
      <c r="E6395" s="292">
        <v>1461099.5</v>
      </c>
    </row>
    <row r="6396" spans="1:5" ht="14.4" x14ac:dyDescent="0.55000000000000004">
      <c r="A6396" s="289" t="s">
        <v>5759</v>
      </c>
      <c r="B6396" s="290">
        <v>332706.07</v>
      </c>
      <c r="D6396" s="291" t="s">
        <v>11959</v>
      </c>
      <c r="E6396" s="292">
        <v>332706.07</v>
      </c>
    </row>
    <row r="6397" spans="1:5" ht="14.4" x14ac:dyDescent="0.55000000000000004">
      <c r="A6397" s="289" t="s">
        <v>5760</v>
      </c>
      <c r="B6397" s="290">
        <v>435094.29</v>
      </c>
      <c r="D6397" s="291" t="s">
        <v>11960</v>
      </c>
      <c r="E6397" s="292">
        <v>435094.29</v>
      </c>
    </row>
    <row r="6398" spans="1:5" ht="14.4" x14ac:dyDescent="0.55000000000000004">
      <c r="A6398" s="289" t="s">
        <v>5761</v>
      </c>
      <c r="B6398" s="290">
        <v>120145.04</v>
      </c>
      <c r="D6398" s="291" t="s">
        <v>11961</v>
      </c>
      <c r="E6398" s="292">
        <v>120145.04</v>
      </c>
    </row>
    <row r="6399" spans="1:5" ht="14.4" x14ac:dyDescent="0.55000000000000004">
      <c r="A6399" s="289" t="s">
        <v>5762</v>
      </c>
      <c r="B6399" s="290">
        <v>103910.8</v>
      </c>
      <c r="D6399" s="291" t="s">
        <v>11962</v>
      </c>
      <c r="E6399" s="292">
        <v>103910.8</v>
      </c>
    </row>
    <row r="6400" spans="1:5" ht="14.4" x14ac:dyDescent="0.55000000000000004">
      <c r="A6400" s="289" t="s">
        <v>5763</v>
      </c>
      <c r="B6400" s="290">
        <v>1643817.86</v>
      </c>
      <c r="D6400" s="291" t="s">
        <v>11963</v>
      </c>
      <c r="E6400" s="292">
        <v>1643817.86</v>
      </c>
    </row>
    <row r="6401" spans="1:5" ht="14.4" x14ac:dyDescent="0.55000000000000004">
      <c r="A6401" s="289" t="s">
        <v>5767</v>
      </c>
      <c r="B6401" s="290">
        <v>9480844.0299999993</v>
      </c>
      <c r="D6401" s="291" t="s">
        <v>11967</v>
      </c>
      <c r="E6401" s="292">
        <v>9480844.0299999993</v>
      </c>
    </row>
    <row r="6402" spans="1:5" ht="14.4" x14ac:dyDescent="0.55000000000000004">
      <c r="A6402" s="289" t="s">
        <v>5768</v>
      </c>
      <c r="B6402" s="290">
        <v>263005.93</v>
      </c>
      <c r="D6402" s="291" t="s">
        <v>11968</v>
      </c>
      <c r="E6402" s="292">
        <v>263005.93</v>
      </c>
    </row>
    <row r="6403" spans="1:5" ht="14.4" x14ac:dyDescent="0.55000000000000004">
      <c r="A6403" s="289" t="s">
        <v>5764</v>
      </c>
      <c r="B6403" s="290">
        <v>551975.96</v>
      </c>
      <c r="D6403" s="291" t="s">
        <v>11964</v>
      </c>
      <c r="E6403" s="292">
        <v>551975.96</v>
      </c>
    </row>
    <row r="6404" spans="1:5" ht="14.4" x14ac:dyDescent="0.55000000000000004">
      <c r="A6404" s="289" t="s">
        <v>5765</v>
      </c>
      <c r="B6404" s="290">
        <v>782507.78</v>
      </c>
      <c r="D6404" s="291" t="s">
        <v>11965</v>
      </c>
      <c r="E6404" s="292">
        <v>782507.78</v>
      </c>
    </row>
    <row r="6405" spans="1:5" ht="14.4" x14ac:dyDescent="0.55000000000000004">
      <c r="A6405" s="289" t="s">
        <v>5769</v>
      </c>
      <c r="B6405" s="290">
        <v>17592884.309999999</v>
      </c>
      <c r="D6405" s="291" t="s">
        <v>11969</v>
      </c>
      <c r="E6405" s="292">
        <v>17592884.309999999</v>
      </c>
    </row>
    <row r="6406" spans="1:5" ht="14.4" x14ac:dyDescent="0.55000000000000004">
      <c r="A6406" s="289" t="s">
        <v>5770</v>
      </c>
      <c r="B6406" s="290">
        <v>451323.28</v>
      </c>
      <c r="D6406" s="291" t="s">
        <v>11970</v>
      </c>
      <c r="E6406" s="292">
        <v>451323.28</v>
      </c>
    </row>
    <row r="6407" spans="1:5" ht="14.4" x14ac:dyDescent="0.55000000000000004">
      <c r="A6407" s="289" t="s">
        <v>5771</v>
      </c>
      <c r="B6407" s="290">
        <v>36975176.299999997</v>
      </c>
      <c r="D6407" s="291" t="s">
        <v>11971</v>
      </c>
      <c r="E6407" s="292">
        <v>36975176.299999997</v>
      </c>
    </row>
    <row r="6408" spans="1:5" ht="14.4" x14ac:dyDescent="0.55000000000000004">
      <c r="A6408" s="289" t="s">
        <v>5772</v>
      </c>
      <c r="B6408" s="290">
        <v>2402690.52</v>
      </c>
      <c r="D6408" s="291" t="s">
        <v>11972</v>
      </c>
      <c r="E6408" s="292">
        <v>2402690.52</v>
      </c>
    </row>
    <row r="6409" spans="1:5" ht="14.4" x14ac:dyDescent="0.55000000000000004">
      <c r="A6409" s="289" t="s">
        <v>5773</v>
      </c>
      <c r="B6409" s="290">
        <v>57320092.200000003</v>
      </c>
      <c r="D6409" s="291" t="s">
        <v>11973</v>
      </c>
      <c r="E6409" s="292">
        <v>57320092.200000003</v>
      </c>
    </row>
    <row r="6410" spans="1:5" ht="14.4" x14ac:dyDescent="0.55000000000000004">
      <c r="A6410" s="289" t="s">
        <v>5774</v>
      </c>
      <c r="B6410" s="290">
        <v>282487.40999999997</v>
      </c>
      <c r="D6410" s="291" t="s">
        <v>11974</v>
      </c>
      <c r="E6410" s="292">
        <v>282487.40999999997</v>
      </c>
    </row>
    <row r="6411" spans="1:5" ht="14.4" x14ac:dyDescent="0.55000000000000004">
      <c r="A6411" s="289" t="s">
        <v>5775</v>
      </c>
      <c r="B6411" s="290">
        <v>607177.41</v>
      </c>
      <c r="D6411" s="291" t="s">
        <v>11975</v>
      </c>
      <c r="E6411" s="292">
        <v>607177.41</v>
      </c>
    </row>
    <row r="6412" spans="1:5" ht="14.4" x14ac:dyDescent="0.55000000000000004">
      <c r="A6412" s="289" t="s">
        <v>5776</v>
      </c>
      <c r="B6412" s="290">
        <v>956845.26</v>
      </c>
      <c r="D6412" s="291" t="s">
        <v>11976</v>
      </c>
      <c r="E6412" s="292">
        <v>956845.26</v>
      </c>
    </row>
    <row r="6413" spans="1:5" ht="14.4" x14ac:dyDescent="0.55000000000000004">
      <c r="A6413" s="289" t="s">
        <v>5777</v>
      </c>
      <c r="B6413" s="290">
        <v>331190.13</v>
      </c>
      <c r="D6413" s="291" t="s">
        <v>11977</v>
      </c>
      <c r="E6413" s="292">
        <v>331190.13</v>
      </c>
    </row>
    <row r="6414" spans="1:5" ht="14.4" x14ac:dyDescent="0.55000000000000004">
      <c r="A6414" s="289" t="s">
        <v>5778</v>
      </c>
      <c r="B6414" s="290">
        <v>912381.67</v>
      </c>
      <c r="D6414" s="291" t="s">
        <v>11978</v>
      </c>
      <c r="E6414" s="292">
        <v>912381.67</v>
      </c>
    </row>
    <row r="6415" spans="1:5" ht="14.4" x14ac:dyDescent="0.55000000000000004">
      <c r="A6415" s="289" t="s">
        <v>5779</v>
      </c>
      <c r="B6415" s="290">
        <v>9318309.1799999997</v>
      </c>
      <c r="D6415" s="291" t="s">
        <v>11979</v>
      </c>
      <c r="E6415" s="292">
        <v>9318309.1799999997</v>
      </c>
    </row>
    <row r="6416" spans="1:5" ht="14.4" x14ac:dyDescent="0.55000000000000004">
      <c r="A6416" s="289" t="s">
        <v>5780</v>
      </c>
      <c r="B6416" s="290">
        <v>2892964.89</v>
      </c>
      <c r="D6416" s="291" t="s">
        <v>11980</v>
      </c>
      <c r="E6416" s="292">
        <v>2892964.89</v>
      </c>
    </row>
    <row r="6417" spans="1:5" ht="14.4" x14ac:dyDescent="0.55000000000000004">
      <c r="A6417" s="289" t="s">
        <v>5781</v>
      </c>
      <c r="B6417" s="290">
        <v>54794033.159999996</v>
      </c>
      <c r="D6417" s="291" t="s">
        <v>11981</v>
      </c>
      <c r="E6417" s="292">
        <v>54794033.159999996</v>
      </c>
    </row>
    <row r="6418" spans="1:5" ht="14.4" x14ac:dyDescent="0.55000000000000004">
      <c r="A6418" s="289" t="s">
        <v>5782</v>
      </c>
      <c r="B6418" s="290">
        <v>568117.35</v>
      </c>
      <c r="D6418" s="291" t="s">
        <v>11982</v>
      </c>
      <c r="E6418" s="292">
        <v>568117.35</v>
      </c>
    </row>
    <row r="6419" spans="1:5" ht="14.4" x14ac:dyDescent="0.55000000000000004">
      <c r="A6419" s="289" t="s">
        <v>5783</v>
      </c>
      <c r="B6419" s="290">
        <v>8306372.8899999997</v>
      </c>
      <c r="D6419" s="291" t="s">
        <v>11983</v>
      </c>
      <c r="E6419" s="292">
        <v>8306372.8899999997</v>
      </c>
    </row>
    <row r="6420" spans="1:5" ht="14.4" x14ac:dyDescent="0.55000000000000004">
      <c r="A6420" s="289" t="s">
        <v>5784</v>
      </c>
      <c r="B6420" s="290">
        <v>7256708.1100000003</v>
      </c>
      <c r="D6420" s="291" t="s">
        <v>11984</v>
      </c>
      <c r="E6420" s="292">
        <v>7256708.1100000003</v>
      </c>
    </row>
    <row r="6421" spans="1:5" ht="14.4" x14ac:dyDescent="0.55000000000000004">
      <c r="A6421" s="289" t="s">
        <v>5785</v>
      </c>
      <c r="B6421" s="290">
        <v>3477403.69</v>
      </c>
      <c r="D6421" s="291" t="s">
        <v>11985</v>
      </c>
      <c r="E6421" s="292">
        <v>3477403.69</v>
      </c>
    </row>
    <row r="6422" spans="1:5" ht="14.4" x14ac:dyDescent="0.55000000000000004">
      <c r="A6422" s="289" t="s">
        <v>5786</v>
      </c>
      <c r="B6422" s="290">
        <v>1353953.33</v>
      </c>
      <c r="D6422" s="291" t="s">
        <v>11986</v>
      </c>
      <c r="E6422" s="292">
        <v>1353953.33</v>
      </c>
    </row>
    <row r="6423" spans="1:5" ht="14.4" x14ac:dyDescent="0.55000000000000004">
      <c r="A6423" s="289" t="s">
        <v>5787</v>
      </c>
      <c r="B6423" s="290">
        <v>15156358.6</v>
      </c>
      <c r="D6423" s="291" t="s">
        <v>11987</v>
      </c>
      <c r="E6423" s="292">
        <v>15156358.6</v>
      </c>
    </row>
    <row r="6424" spans="1:5" ht="14.4" x14ac:dyDescent="0.55000000000000004">
      <c r="A6424" s="289" t="s">
        <v>5788</v>
      </c>
      <c r="B6424" s="290">
        <v>233784.7</v>
      </c>
      <c r="D6424" s="291" t="s">
        <v>11988</v>
      </c>
      <c r="E6424" s="292">
        <v>233784.7</v>
      </c>
    </row>
    <row r="6425" spans="1:5" ht="14.4" x14ac:dyDescent="0.55000000000000004">
      <c r="A6425" s="289" t="s">
        <v>5789</v>
      </c>
      <c r="B6425" s="290">
        <v>16637279.84</v>
      </c>
      <c r="D6425" s="291" t="s">
        <v>11989</v>
      </c>
      <c r="E6425" s="292">
        <v>16637279.84</v>
      </c>
    </row>
    <row r="6426" spans="1:5" ht="14.4" x14ac:dyDescent="0.55000000000000004">
      <c r="A6426" s="289" t="s">
        <v>5790</v>
      </c>
      <c r="B6426" s="290">
        <v>4165729.91</v>
      </c>
      <c r="D6426" s="291" t="s">
        <v>11990</v>
      </c>
      <c r="E6426" s="292">
        <v>4165729.91</v>
      </c>
    </row>
    <row r="6427" spans="1:5" ht="14.4" x14ac:dyDescent="0.55000000000000004">
      <c r="A6427" s="289" t="s">
        <v>5791</v>
      </c>
      <c r="B6427" s="290">
        <v>10698412.84</v>
      </c>
      <c r="D6427" s="291" t="s">
        <v>11991</v>
      </c>
      <c r="E6427" s="292">
        <v>10698412.84</v>
      </c>
    </row>
    <row r="6428" spans="1:5" ht="14.4" x14ac:dyDescent="0.55000000000000004">
      <c r="A6428" s="289" t="s">
        <v>5792</v>
      </c>
      <c r="B6428" s="290">
        <v>308462.39</v>
      </c>
      <c r="D6428" s="291" t="s">
        <v>11992</v>
      </c>
      <c r="E6428" s="292">
        <v>308462.39</v>
      </c>
    </row>
    <row r="6429" spans="1:5" ht="14.4" x14ac:dyDescent="0.55000000000000004">
      <c r="A6429" s="289" t="s">
        <v>5793</v>
      </c>
      <c r="B6429" s="290">
        <v>68437338.090000004</v>
      </c>
      <c r="D6429" s="291" t="s">
        <v>11993</v>
      </c>
      <c r="E6429" s="292">
        <v>68437338.090000004</v>
      </c>
    </row>
    <row r="6430" spans="1:5" ht="14.4" x14ac:dyDescent="0.55000000000000004">
      <c r="A6430" s="289" t="s">
        <v>5794</v>
      </c>
      <c r="B6430" s="290">
        <v>591569.25</v>
      </c>
      <c r="D6430" s="291" t="s">
        <v>11994</v>
      </c>
      <c r="E6430" s="292">
        <v>591569.25</v>
      </c>
    </row>
    <row r="6431" spans="1:5" ht="14.4" x14ac:dyDescent="0.55000000000000004">
      <c r="A6431" s="289" t="s">
        <v>5795</v>
      </c>
      <c r="B6431" s="290">
        <v>447948.26</v>
      </c>
      <c r="D6431" s="291" t="s">
        <v>11995</v>
      </c>
      <c r="E6431" s="292">
        <v>447948.26</v>
      </c>
    </row>
    <row r="6432" spans="1:5" ht="14.4" x14ac:dyDescent="0.55000000000000004">
      <c r="A6432" s="289" t="s">
        <v>5796</v>
      </c>
      <c r="B6432" s="290">
        <v>3958473.83</v>
      </c>
      <c r="D6432" s="291" t="s">
        <v>11996</v>
      </c>
      <c r="E6432" s="292">
        <v>3958473.83</v>
      </c>
    </row>
    <row r="6433" spans="1:5" ht="14.4" x14ac:dyDescent="0.55000000000000004">
      <c r="A6433" s="289" t="s">
        <v>5797</v>
      </c>
      <c r="B6433" s="290">
        <v>31787864.699999999</v>
      </c>
      <c r="D6433" s="291" t="s">
        <v>11997</v>
      </c>
      <c r="E6433" s="292">
        <v>31787864.699999999</v>
      </c>
    </row>
    <row r="6434" spans="1:5" ht="14.4" x14ac:dyDescent="0.55000000000000004">
      <c r="A6434" s="289" t="s">
        <v>5799</v>
      </c>
      <c r="B6434" s="290">
        <v>10178917.24</v>
      </c>
      <c r="D6434" s="291" t="s">
        <v>11999</v>
      </c>
      <c r="E6434" s="292">
        <v>10178917.24</v>
      </c>
    </row>
    <row r="6435" spans="1:5" ht="14.4" x14ac:dyDescent="0.55000000000000004">
      <c r="A6435" s="289" t="s">
        <v>5798</v>
      </c>
      <c r="B6435" s="290">
        <v>970819.88</v>
      </c>
      <c r="D6435" s="291" t="s">
        <v>11998</v>
      </c>
      <c r="E6435" s="292">
        <v>970819.88</v>
      </c>
    </row>
    <row r="6436" spans="1:5" ht="14.4" x14ac:dyDescent="0.55000000000000004">
      <c r="A6436" s="289" t="s">
        <v>5800</v>
      </c>
      <c r="B6436" s="290">
        <v>22036454.84</v>
      </c>
      <c r="D6436" s="291" t="s">
        <v>12000</v>
      </c>
      <c r="E6436" s="292">
        <v>22036454.84</v>
      </c>
    </row>
    <row r="6437" spans="1:5" ht="14.4" x14ac:dyDescent="0.55000000000000004">
      <c r="A6437" s="289" t="s">
        <v>5801</v>
      </c>
      <c r="B6437" s="290">
        <v>100448145.52</v>
      </c>
      <c r="D6437" s="291" t="s">
        <v>12001</v>
      </c>
      <c r="E6437" s="292">
        <v>100448145.52</v>
      </c>
    </row>
    <row r="6438" spans="1:5" ht="14.4" x14ac:dyDescent="0.55000000000000004">
      <c r="A6438" s="289" t="s">
        <v>5802</v>
      </c>
      <c r="B6438" s="290">
        <v>256512.43</v>
      </c>
      <c r="D6438" s="291" t="s">
        <v>12002</v>
      </c>
      <c r="E6438" s="292">
        <v>256512.43</v>
      </c>
    </row>
    <row r="6439" spans="1:5" ht="14.4" x14ac:dyDescent="0.55000000000000004">
      <c r="A6439" s="289" t="s">
        <v>46393</v>
      </c>
      <c r="B6439" s="290">
        <v>201316.23</v>
      </c>
      <c r="D6439" s="291" t="s">
        <v>46497</v>
      </c>
      <c r="E6439" s="292">
        <v>201316.23</v>
      </c>
    </row>
    <row r="6440" spans="1:5" ht="14.4" x14ac:dyDescent="0.55000000000000004">
      <c r="A6440" s="289" t="s">
        <v>5804</v>
      </c>
      <c r="B6440" s="290">
        <v>28211382.129999999</v>
      </c>
      <c r="D6440" s="291" t="s">
        <v>12004</v>
      </c>
      <c r="E6440" s="292">
        <v>28211382.129999999</v>
      </c>
    </row>
    <row r="6441" spans="1:5" ht="14.4" x14ac:dyDescent="0.55000000000000004">
      <c r="A6441" s="289" t="s">
        <v>5805</v>
      </c>
      <c r="B6441" s="290">
        <v>765296.69</v>
      </c>
      <c r="D6441" s="291" t="s">
        <v>12005</v>
      </c>
      <c r="E6441" s="292">
        <v>765296.69</v>
      </c>
    </row>
    <row r="6442" spans="1:5" ht="14.4" x14ac:dyDescent="0.55000000000000004">
      <c r="A6442" s="289" t="s">
        <v>5806</v>
      </c>
      <c r="B6442" s="290">
        <v>45833224.200000003</v>
      </c>
      <c r="D6442" s="291" t="s">
        <v>12006</v>
      </c>
      <c r="E6442" s="292">
        <v>45833224.200000003</v>
      </c>
    </row>
    <row r="6443" spans="1:5" ht="14.4" x14ac:dyDescent="0.55000000000000004">
      <c r="A6443" s="289" t="s">
        <v>46394</v>
      </c>
      <c r="B6443" s="290">
        <v>526000.98</v>
      </c>
      <c r="D6443" s="291" t="s">
        <v>46498</v>
      </c>
      <c r="E6443" s="292">
        <v>526000.98</v>
      </c>
    </row>
    <row r="6444" spans="1:5" ht="14.4" x14ac:dyDescent="0.55000000000000004">
      <c r="A6444" s="289" t="s">
        <v>5807</v>
      </c>
      <c r="B6444" s="290">
        <v>22038957.379999999</v>
      </c>
      <c r="D6444" s="291" t="s">
        <v>12007</v>
      </c>
      <c r="E6444" s="292">
        <v>22038957.379999999</v>
      </c>
    </row>
    <row r="6445" spans="1:5" ht="14.4" x14ac:dyDescent="0.55000000000000004">
      <c r="A6445" s="289" t="s">
        <v>5808</v>
      </c>
      <c r="B6445" s="290">
        <v>662374.62</v>
      </c>
      <c r="D6445" s="291" t="s">
        <v>12008</v>
      </c>
      <c r="E6445" s="292">
        <v>662374.62</v>
      </c>
    </row>
    <row r="6446" spans="1:5" ht="14.4" x14ac:dyDescent="0.55000000000000004">
      <c r="A6446" s="289" t="s">
        <v>5809</v>
      </c>
      <c r="B6446" s="290">
        <v>454575.78</v>
      </c>
      <c r="D6446" s="291" t="s">
        <v>12009</v>
      </c>
      <c r="E6446" s="292">
        <v>454575.78</v>
      </c>
    </row>
    <row r="6447" spans="1:5" ht="14.4" x14ac:dyDescent="0.55000000000000004">
      <c r="A6447" s="289" t="s">
        <v>5810</v>
      </c>
      <c r="B6447" s="290">
        <v>26159236.02</v>
      </c>
      <c r="D6447" s="291" t="s">
        <v>12010</v>
      </c>
      <c r="E6447" s="292">
        <v>26159236.02</v>
      </c>
    </row>
    <row r="6448" spans="1:5" ht="14.4" x14ac:dyDescent="0.55000000000000004">
      <c r="A6448" s="289" t="s">
        <v>5811</v>
      </c>
      <c r="B6448" s="290">
        <v>7363294.3600000003</v>
      </c>
      <c r="D6448" s="291" t="s">
        <v>12011</v>
      </c>
      <c r="E6448" s="292">
        <v>7363294.3600000003</v>
      </c>
    </row>
    <row r="6449" spans="1:5" ht="14.4" x14ac:dyDescent="0.55000000000000004">
      <c r="A6449" s="289" t="s">
        <v>5812</v>
      </c>
      <c r="B6449" s="290">
        <v>21029931.329999998</v>
      </c>
      <c r="D6449" s="291" t="s">
        <v>12012</v>
      </c>
      <c r="E6449" s="292">
        <v>21029931.329999998</v>
      </c>
    </row>
    <row r="6450" spans="1:5" ht="14.4" x14ac:dyDescent="0.55000000000000004">
      <c r="A6450" s="289" t="s">
        <v>5813</v>
      </c>
      <c r="B6450" s="290">
        <v>15666114.49</v>
      </c>
      <c r="D6450" s="291" t="s">
        <v>12013</v>
      </c>
      <c r="E6450" s="292">
        <v>15666114.49</v>
      </c>
    </row>
    <row r="6451" spans="1:5" ht="14.4" x14ac:dyDescent="0.55000000000000004">
      <c r="A6451" s="289" t="s">
        <v>5814</v>
      </c>
      <c r="B6451" s="290">
        <v>9305514.6699999999</v>
      </c>
      <c r="D6451" s="291" t="s">
        <v>12014</v>
      </c>
      <c r="E6451" s="292">
        <v>9305514.6699999999</v>
      </c>
    </row>
    <row r="6452" spans="1:5" ht="14.4" x14ac:dyDescent="0.55000000000000004">
      <c r="A6452" s="289" t="s">
        <v>5815</v>
      </c>
      <c r="B6452" s="290">
        <v>15593939.199999999</v>
      </c>
      <c r="D6452" s="291" t="s">
        <v>12015</v>
      </c>
      <c r="E6452" s="292">
        <v>15593939.199999999</v>
      </c>
    </row>
    <row r="6453" spans="1:5" ht="14.4" x14ac:dyDescent="0.55000000000000004">
      <c r="A6453" s="289" t="s">
        <v>5816</v>
      </c>
      <c r="B6453" s="290">
        <v>1805265.73</v>
      </c>
      <c r="D6453" s="291" t="s">
        <v>12016</v>
      </c>
      <c r="E6453" s="292">
        <v>1805265.73</v>
      </c>
    </row>
    <row r="6454" spans="1:5" ht="14.4" x14ac:dyDescent="0.55000000000000004">
      <c r="A6454" s="289" t="s">
        <v>5817</v>
      </c>
      <c r="B6454" s="290">
        <v>4092495.93</v>
      </c>
      <c r="D6454" s="291" t="s">
        <v>12017</v>
      </c>
      <c r="E6454" s="292">
        <v>4092495.93</v>
      </c>
    </row>
    <row r="6455" spans="1:5" ht="14.4" x14ac:dyDescent="0.55000000000000004">
      <c r="A6455" s="289" t="s">
        <v>5818</v>
      </c>
      <c r="B6455" s="290">
        <v>3211155.73</v>
      </c>
      <c r="D6455" s="291" t="s">
        <v>12018</v>
      </c>
      <c r="E6455" s="292">
        <v>3211155.73</v>
      </c>
    </row>
    <row r="6456" spans="1:5" ht="14.4" x14ac:dyDescent="0.55000000000000004">
      <c r="A6456" s="289" t="s">
        <v>5819</v>
      </c>
      <c r="B6456" s="290">
        <v>168847.75</v>
      </c>
      <c r="D6456" s="291" t="s">
        <v>12019</v>
      </c>
      <c r="E6456" s="292">
        <v>168847.75</v>
      </c>
    </row>
    <row r="6457" spans="1:5" ht="14.4" x14ac:dyDescent="0.55000000000000004">
      <c r="A6457" s="289" t="s">
        <v>5820</v>
      </c>
      <c r="B6457" s="290">
        <v>7339141.1699999999</v>
      </c>
      <c r="D6457" s="291" t="s">
        <v>12020</v>
      </c>
      <c r="E6457" s="292">
        <v>7339141.1699999999</v>
      </c>
    </row>
    <row r="6458" spans="1:5" ht="14.4" x14ac:dyDescent="0.55000000000000004">
      <c r="A6458" s="289" t="s">
        <v>5821</v>
      </c>
      <c r="B6458" s="290">
        <v>327943.88</v>
      </c>
      <c r="D6458" s="291" t="s">
        <v>12021</v>
      </c>
      <c r="E6458" s="292">
        <v>327943.88</v>
      </c>
    </row>
    <row r="6459" spans="1:5" ht="14.4" x14ac:dyDescent="0.55000000000000004">
      <c r="A6459" s="289" t="s">
        <v>5822</v>
      </c>
      <c r="B6459" s="290">
        <v>1815005.48</v>
      </c>
      <c r="D6459" s="291" t="s">
        <v>12022</v>
      </c>
      <c r="E6459" s="292">
        <v>1815005.48</v>
      </c>
    </row>
    <row r="6460" spans="1:5" ht="14.4" x14ac:dyDescent="0.55000000000000004">
      <c r="A6460" s="289" t="s">
        <v>5823</v>
      </c>
      <c r="B6460" s="290">
        <v>39595481.439999998</v>
      </c>
      <c r="D6460" s="291" t="s">
        <v>12023</v>
      </c>
      <c r="E6460" s="292">
        <v>39595481.439999998</v>
      </c>
    </row>
    <row r="6461" spans="1:5" ht="14.4" x14ac:dyDescent="0.55000000000000004">
      <c r="A6461" s="289" t="s">
        <v>5824</v>
      </c>
      <c r="B6461" s="290">
        <v>448082.28</v>
      </c>
      <c r="D6461" s="291" t="s">
        <v>12024</v>
      </c>
      <c r="E6461" s="292">
        <v>448082.28</v>
      </c>
    </row>
    <row r="6462" spans="1:5" ht="14.4" x14ac:dyDescent="0.55000000000000004">
      <c r="A6462" s="289" t="s">
        <v>5825</v>
      </c>
      <c r="B6462" s="290">
        <v>217550.46</v>
      </c>
      <c r="D6462" s="291" t="s">
        <v>12025</v>
      </c>
      <c r="E6462" s="292">
        <v>217550.46</v>
      </c>
    </row>
    <row r="6463" spans="1:5" ht="14.4" x14ac:dyDescent="0.55000000000000004">
      <c r="A6463" s="289" t="s">
        <v>5826</v>
      </c>
      <c r="B6463" s="290">
        <v>120145.04</v>
      </c>
      <c r="D6463" s="291" t="s">
        <v>12026</v>
      </c>
      <c r="E6463" s="292">
        <v>120145.04</v>
      </c>
    </row>
    <row r="6464" spans="1:5" ht="14.4" x14ac:dyDescent="0.55000000000000004">
      <c r="A6464" s="289" t="s">
        <v>5827</v>
      </c>
      <c r="B6464" s="290">
        <v>24553381.649999999</v>
      </c>
      <c r="D6464" s="291" t="s">
        <v>12027</v>
      </c>
      <c r="E6464" s="292">
        <v>24553381.649999999</v>
      </c>
    </row>
    <row r="6465" spans="1:5" ht="14.4" x14ac:dyDescent="0.55000000000000004">
      <c r="A6465" s="289" t="s">
        <v>5828</v>
      </c>
      <c r="B6465" s="290">
        <v>493537.75</v>
      </c>
      <c r="D6465" s="291" t="s">
        <v>12028</v>
      </c>
      <c r="E6465" s="292">
        <v>493537.75</v>
      </c>
    </row>
    <row r="6466" spans="1:5" ht="14.4" x14ac:dyDescent="0.55000000000000004">
      <c r="A6466" s="289" t="s">
        <v>5829</v>
      </c>
      <c r="B6466" s="290">
        <v>4698218.74</v>
      </c>
      <c r="D6466" s="291" t="s">
        <v>12029</v>
      </c>
      <c r="E6466" s="292">
        <v>4698218.74</v>
      </c>
    </row>
    <row r="6467" spans="1:5" ht="14.4" x14ac:dyDescent="0.55000000000000004">
      <c r="A6467" s="289" t="s">
        <v>5830</v>
      </c>
      <c r="B6467" s="290">
        <v>215822293.22999999</v>
      </c>
      <c r="D6467" s="291" t="s">
        <v>12030</v>
      </c>
      <c r="E6467" s="292">
        <v>215822293.22999999</v>
      </c>
    </row>
    <row r="6468" spans="1:5" ht="14.4" x14ac:dyDescent="0.55000000000000004">
      <c r="A6468" s="289" t="s">
        <v>5831</v>
      </c>
      <c r="B6468" s="290">
        <v>61701.59</v>
      </c>
      <c r="D6468" s="291" t="s">
        <v>12031</v>
      </c>
      <c r="E6468" s="292">
        <v>61701.59</v>
      </c>
    </row>
    <row r="6469" spans="1:5" ht="14.4" x14ac:dyDescent="0.55000000000000004">
      <c r="A6469" s="289" t="s">
        <v>5832</v>
      </c>
      <c r="B6469" s="290">
        <v>224043.96</v>
      </c>
      <c r="D6469" s="291" t="s">
        <v>12032</v>
      </c>
      <c r="E6469" s="292">
        <v>224043.96</v>
      </c>
    </row>
    <row r="6470" spans="1:5" ht="14.4" x14ac:dyDescent="0.55000000000000004">
      <c r="A6470" s="289" t="s">
        <v>65504</v>
      </c>
      <c r="B6470" s="290">
        <v>0</v>
      </c>
      <c r="D6470" s="291" t="s">
        <v>66151</v>
      </c>
      <c r="E6470" s="292">
        <v>0</v>
      </c>
    </row>
    <row r="6471" spans="1:5" ht="14.4" x14ac:dyDescent="0.55000000000000004">
      <c r="A6471" s="289" t="s">
        <v>5833</v>
      </c>
      <c r="B6471" s="290">
        <v>1194264.29</v>
      </c>
      <c r="D6471" s="291" t="s">
        <v>12033</v>
      </c>
      <c r="E6471" s="292">
        <v>1194264.29</v>
      </c>
    </row>
    <row r="6472" spans="1:5" ht="14.4" x14ac:dyDescent="0.55000000000000004">
      <c r="A6472" s="289" t="s">
        <v>5834</v>
      </c>
      <c r="B6472" s="290">
        <v>110404.3</v>
      </c>
      <c r="D6472" s="291" t="s">
        <v>12034</v>
      </c>
      <c r="E6472" s="292">
        <v>110404.3</v>
      </c>
    </row>
    <row r="6473" spans="1:5" ht="14.4" x14ac:dyDescent="0.55000000000000004">
      <c r="A6473" s="289" t="s">
        <v>5835</v>
      </c>
      <c r="B6473" s="290">
        <v>139626.51999999999</v>
      </c>
      <c r="D6473" s="291" t="s">
        <v>12035</v>
      </c>
      <c r="E6473" s="292">
        <v>139626.51999999999</v>
      </c>
    </row>
    <row r="6474" spans="1:5" ht="14.4" x14ac:dyDescent="0.55000000000000004">
      <c r="A6474" s="289" t="s">
        <v>5836</v>
      </c>
      <c r="B6474" s="290">
        <v>86966.7</v>
      </c>
      <c r="D6474" s="291" t="s">
        <v>12036</v>
      </c>
      <c r="E6474" s="292">
        <v>86966.7</v>
      </c>
    </row>
    <row r="6475" spans="1:5" ht="14.4" x14ac:dyDescent="0.55000000000000004">
      <c r="A6475" s="289" t="s">
        <v>5837</v>
      </c>
      <c r="B6475" s="290">
        <v>149366.26999999999</v>
      </c>
      <c r="D6475" s="291" t="s">
        <v>12037</v>
      </c>
      <c r="E6475" s="292">
        <v>149366.26999999999</v>
      </c>
    </row>
    <row r="6476" spans="1:5" ht="14.4" x14ac:dyDescent="0.55000000000000004">
      <c r="A6476" s="289" t="s">
        <v>5844</v>
      </c>
      <c r="B6476" s="290">
        <v>7587273.7999999998</v>
      </c>
      <c r="D6476" s="291" t="s">
        <v>12044</v>
      </c>
      <c r="E6476" s="292">
        <v>7587273.7999999998</v>
      </c>
    </row>
    <row r="6477" spans="1:5" ht="14.4" x14ac:dyDescent="0.55000000000000004">
      <c r="A6477" s="289" t="s">
        <v>5845</v>
      </c>
      <c r="B6477" s="290">
        <v>518996.68</v>
      </c>
      <c r="D6477" s="291" t="s">
        <v>12045</v>
      </c>
      <c r="E6477" s="292">
        <v>518996.68</v>
      </c>
    </row>
    <row r="6478" spans="1:5" ht="14.4" x14ac:dyDescent="0.55000000000000004">
      <c r="A6478" s="289" t="s">
        <v>5838</v>
      </c>
      <c r="B6478" s="290">
        <v>1373433.82</v>
      </c>
      <c r="D6478" s="291" t="s">
        <v>12038</v>
      </c>
      <c r="E6478" s="292">
        <v>1373433.82</v>
      </c>
    </row>
    <row r="6479" spans="1:5" ht="14.4" x14ac:dyDescent="0.55000000000000004">
      <c r="A6479" s="289" t="s">
        <v>5839</v>
      </c>
      <c r="B6479" s="290">
        <v>493532.5</v>
      </c>
      <c r="D6479" s="291" t="s">
        <v>12039</v>
      </c>
      <c r="E6479" s="292">
        <v>493532.5</v>
      </c>
    </row>
    <row r="6480" spans="1:5" ht="14.4" x14ac:dyDescent="0.55000000000000004">
      <c r="A6480" s="289" t="s">
        <v>5840</v>
      </c>
      <c r="B6480" s="290">
        <v>149366.26999999999</v>
      </c>
      <c r="D6480" s="291" t="s">
        <v>12040</v>
      </c>
      <c r="E6480" s="292">
        <v>149366.26999999999</v>
      </c>
    </row>
    <row r="6481" spans="1:5" ht="14.4" x14ac:dyDescent="0.55000000000000004">
      <c r="A6481" s="289" t="s">
        <v>5841</v>
      </c>
      <c r="B6481" s="290">
        <v>207809.72</v>
      </c>
      <c r="D6481" s="291" t="s">
        <v>12041</v>
      </c>
      <c r="E6481" s="292">
        <v>207809.72</v>
      </c>
    </row>
    <row r="6482" spans="1:5" ht="14.4" x14ac:dyDescent="0.55000000000000004">
      <c r="A6482" s="289" t="s">
        <v>5842</v>
      </c>
      <c r="B6482" s="290">
        <v>51960.84</v>
      </c>
      <c r="D6482" s="291" t="s">
        <v>12042</v>
      </c>
      <c r="E6482" s="292">
        <v>51960.84</v>
      </c>
    </row>
    <row r="6483" spans="1:5" ht="14.4" x14ac:dyDescent="0.55000000000000004">
      <c r="A6483" s="289" t="s">
        <v>5843</v>
      </c>
      <c r="B6483" s="290">
        <v>350671.61</v>
      </c>
      <c r="D6483" s="291" t="s">
        <v>12043</v>
      </c>
      <c r="E6483" s="292">
        <v>350671.61</v>
      </c>
    </row>
    <row r="6484" spans="1:5" ht="14.4" x14ac:dyDescent="0.55000000000000004">
      <c r="A6484" s="289" t="s">
        <v>46395</v>
      </c>
      <c r="B6484" s="290">
        <v>178588.49</v>
      </c>
      <c r="D6484" s="291" t="s">
        <v>46499</v>
      </c>
      <c r="E6484" s="292">
        <v>178588.49</v>
      </c>
    </row>
    <row r="6485" spans="1:5" ht="14.4" x14ac:dyDescent="0.55000000000000004">
      <c r="A6485" s="289" t="s">
        <v>5846</v>
      </c>
      <c r="B6485" s="290">
        <v>6704776.9400000004</v>
      </c>
      <c r="D6485" s="291" t="s">
        <v>12046</v>
      </c>
      <c r="E6485" s="292">
        <v>6704776.9400000004</v>
      </c>
    </row>
    <row r="6486" spans="1:5" ht="14.4" x14ac:dyDescent="0.55000000000000004">
      <c r="A6486" s="289" t="s">
        <v>5847</v>
      </c>
      <c r="B6486" s="290">
        <v>149366.26999999999</v>
      </c>
      <c r="D6486" s="291" t="s">
        <v>12047</v>
      </c>
      <c r="E6486" s="292">
        <v>149366.26999999999</v>
      </c>
    </row>
    <row r="6487" spans="1:5" ht="14.4" x14ac:dyDescent="0.55000000000000004">
      <c r="A6487" s="289" t="s">
        <v>5859</v>
      </c>
      <c r="B6487" s="290">
        <v>94170.06</v>
      </c>
      <c r="D6487" s="291" t="s">
        <v>12059</v>
      </c>
      <c r="E6487" s="292">
        <v>94170.06</v>
      </c>
    </row>
    <row r="6488" spans="1:5" ht="14.4" x14ac:dyDescent="0.55000000000000004">
      <c r="A6488" s="289" t="s">
        <v>5848</v>
      </c>
      <c r="B6488" s="290">
        <v>5932027.0300000003</v>
      </c>
      <c r="D6488" s="291" t="s">
        <v>12048</v>
      </c>
      <c r="E6488" s="292">
        <v>5932027.0300000003</v>
      </c>
    </row>
    <row r="6489" spans="1:5" ht="14.4" x14ac:dyDescent="0.55000000000000004">
      <c r="A6489" s="289" t="s">
        <v>5849</v>
      </c>
      <c r="B6489" s="290">
        <v>130392.26</v>
      </c>
      <c r="D6489" s="291" t="s">
        <v>12049</v>
      </c>
      <c r="E6489" s="292">
        <v>130392.26</v>
      </c>
    </row>
    <row r="6490" spans="1:5" ht="14.4" x14ac:dyDescent="0.55000000000000004">
      <c r="A6490" s="289" t="s">
        <v>5850</v>
      </c>
      <c r="B6490" s="290">
        <v>55930435.030000001</v>
      </c>
      <c r="D6490" s="291" t="s">
        <v>12050</v>
      </c>
      <c r="E6490" s="292">
        <v>55930435.030000001</v>
      </c>
    </row>
    <row r="6491" spans="1:5" ht="14.4" x14ac:dyDescent="0.55000000000000004">
      <c r="A6491" s="289" t="s">
        <v>5851</v>
      </c>
      <c r="B6491" s="290">
        <v>1084464.79</v>
      </c>
      <c r="D6491" s="291" t="s">
        <v>12051</v>
      </c>
      <c r="E6491" s="292">
        <v>1084464.79</v>
      </c>
    </row>
    <row r="6492" spans="1:5" ht="14.4" x14ac:dyDescent="0.55000000000000004">
      <c r="A6492" s="289" t="s">
        <v>5852</v>
      </c>
      <c r="B6492" s="290">
        <v>1055237.32</v>
      </c>
      <c r="D6492" s="291" t="s">
        <v>12052</v>
      </c>
      <c r="E6492" s="292">
        <v>1055237.32</v>
      </c>
    </row>
    <row r="6493" spans="1:5" ht="14.4" x14ac:dyDescent="0.55000000000000004">
      <c r="A6493" s="289" t="s">
        <v>5853</v>
      </c>
      <c r="B6493" s="290">
        <v>23861189.390000001</v>
      </c>
      <c r="D6493" s="291" t="s">
        <v>12053</v>
      </c>
      <c r="E6493" s="292">
        <v>23861189.390000001</v>
      </c>
    </row>
    <row r="6494" spans="1:5" ht="14.4" x14ac:dyDescent="0.55000000000000004">
      <c r="A6494" s="289" t="s">
        <v>5854</v>
      </c>
      <c r="B6494" s="290">
        <v>37413587.630000003</v>
      </c>
      <c r="D6494" s="291" t="s">
        <v>12054</v>
      </c>
      <c r="E6494" s="292">
        <v>37413587.630000003</v>
      </c>
    </row>
    <row r="6495" spans="1:5" ht="14.4" x14ac:dyDescent="0.55000000000000004">
      <c r="A6495" s="289" t="s">
        <v>5855</v>
      </c>
      <c r="B6495" s="290">
        <v>3600778.84</v>
      </c>
      <c r="D6495" s="291" t="s">
        <v>12055</v>
      </c>
      <c r="E6495" s="292">
        <v>3600778.84</v>
      </c>
    </row>
    <row r="6496" spans="1:5" ht="14.4" x14ac:dyDescent="0.55000000000000004">
      <c r="A6496" s="289" t="s">
        <v>5856</v>
      </c>
      <c r="B6496" s="290">
        <v>366905.85</v>
      </c>
      <c r="D6496" s="291" t="s">
        <v>12056</v>
      </c>
      <c r="E6496" s="292">
        <v>366905.85</v>
      </c>
    </row>
    <row r="6497" spans="1:5" ht="14.4" x14ac:dyDescent="0.55000000000000004">
      <c r="A6497" s="289" t="s">
        <v>5857</v>
      </c>
      <c r="B6497" s="290">
        <v>9305514.6699999999</v>
      </c>
      <c r="D6497" s="291" t="s">
        <v>12057</v>
      </c>
      <c r="E6497" s="292">
        <v>9305514.6699999999</v>
      </c>
    </row>
    <row r="6498" spans="1:5" ht="14.4" x14ac:dyDescent="0.55000000000000004">
      <c r="A6498" s="289" t="s">
        <v>5858</v>
      </c>
      <c r="B6498" s="290">
        <v>4844326.88</v>
      </c>
      <c r="D6498" s="291" t="s">
        <v>12058</v>
      </c>
      <c r="E6498" s="292">
        <v>4844326.88</v>
      </c>
    </row>
    <row r="6499" spans="1:5" ht="14.4" x14ac:dyDescent="0.55000000000000004">
      <c r="A6499" s="289" t="s">
        <v>12772</v>
      </c>
      <c r="B6499" s="290">
        <v>316500</v>
      </c>
      <c r="D6499" s="291" t="s">
        <v>12849</v>
      </c>
      <c r="E6499" s="292">
        <v>316500</v>
      </c>
    </row>
    <row r="6500" spans="1:5" ht="14.4" x14ac:dyDescent="0.55000000000000004">
      <c r="A6500" s="289" t="s">
        <v>12773</v>
      </c>
      <c r="B6500" s="290">
        <v>126047.72</v>
      </c>
      <c r="D6500" s="291" t="s">
        <v>12850</v>
      </c>
      <c r="E6500" s="292">
        <v>126047.72</v>
      </c>
    </row>
    <row r="6501" spans="1:5" ht="14.4" x14ac:dyDescent="0.55000000000000004">
      <c r="A6501" s="289" t="s">
        <v>12774</v>
      </c>
      <c r="B6501" s="290">
        <v>168161.52</v>
      </c>
      <c r="D6501" s="291" t="s">
        <v>12851</v>
      </c>
      <c r="E6501" s="292">
        <v>168161.52</v>
      </c>
    </row>
    <row r="6502" spans="1:5" ht="14.4" x14ac:dyDescent="0.55000000000000004">
      <c r="A6502" s="289" t="s">
        <v>12775</v>
      </c>
      <c r="B6502" s="290">
        <v>255671</v>
      </c>
      <c r="D6502" s="291" t="s">
        <v>12852</v>
      </c>
      <c r="E6502" s="292">
        <v>255671</v>
      </c>
    </row>
    <row r="6503" spans="1:5" ht="14.4" x14ac:dyDescent="0.55000000000000004">
      <c r="A6503" s="289" t="s">
        <v>12776</v>
      </c>
      <c r="B6503" s="290">
        <v>240000</v>
      </c>
      <c r="D6503" s="291" t="s">
        <v>12853</v>
      </c>
      <c r="E6503" s="292">
        <v>240000</v>
      </c>
    </row>
    <row r="6504" spans="1:5" ht="14.4" x14ac:dyDescent="0.55000000000000004">
      <c r="A6504" s="289" t="s">
        <v>12777</v>
      </c>
      <c r="B6504" s="290">
        <v>205600</v>
      </c>
      <c r="D6504" s="291" t="s">
        <v>12854</v>
      </c>
      <c r="E6504" s="292">
        <v>205600</v>
      </c>
    </row>
    <row r="6505" spans="1:5" ht="14.4" x14ac:dyDescent="0.55000000000000004">
      <c r="A6505" s="289" t="s">
        <v>12778</v>
      </c>
      <c r="B6505" s="290">
        <v>102569.63</v>
      </c>
      <c r="D6505" s="291" t="s">
        <v>12855</v>
      </c>
      <c r="E6505" s="292">
        <v>102569.63</v>
      </c>
    </row>
    <row r="6506" spans="1:5" ht="14.4" x14ac:dyDescent="0.55000000000000004">
      <c r="A6506" s="289" t="s">
        <v>12779</v>
      </c>
      <c r="B6506" s="290">
        <v>16226.43</v>
      </c>
      <c r="D6506" s="291" t="s">
        <v>12856</v>
      </c>
      <c r="E6506" s="292">
        <v>16226.43</v>
      </c>
    </row>
    <row r="6507" spans="1:5" ht="14.4" x14ac:dyDescent="0.55000000000000004">
      <c r="A6507" s="289" t="s">
        <v>12780</v>
      </c>
      <c r="B6507" s="290">
        <v>52314</v>
      </c>
      <c r="D6507" s="291" t="s">
        <v>12857</v>
      </c>
      <c r="E6507" s="292">
        <v>52314</v>
      </c>
    </row>
    <row r="6508" spans="1:5" ht="14.4" x14ac:dyDescent="0.55000000000000004">
      <c r="A6508" s="289" t="s">
        <v>12781</v>
      </c>
      <c r="B6508" s="290">
        <v>235200</v>
      </c>
      <c r="D6508" s="291" t="s">
        <v>12858</v>
      </c>
      <c r="E6508" s="292">
        <v>235200</v>
      </c>
    </row>
    <row r="6509" spans="1:5" ht="14.4" x14ac:dyDescent="0.55000000000000004">
      <c r="A6509" s="289" t="s">
        <v>12782</v>
      </c>
      <c r="B6509" s="290">
        <v>337494.7</v>
      </c>
      <c r="D6509" s="291" t="s">
        <v>12859</v>
      </c>
      <c r="E6509" s="292">
        <v>337494.7</v>
      </c>
    </row>
    <row r="6510" spans="1:5" ht="14.4" x14ac:dyDescent="0.55000000000000004">
      <c r="A6510" s="289" t="s">
        <v>12783</v>
      </c>
      <c r="B6510" s="290">
        <v>84</v>
      </c>
      <c r="D6510" s="291" t="s">
        <v>12860</v>
      </c>
      <c r="E6510" s="292">
        <v>84</v>
      </c>
    </row>
    <row r="6511" spans="1:5" ht="14.4" x14ac:dyDescent="0.55000000000000004">
      <c r="A6511" s="289" t="s">
        <v>12784</v>
      </c>
      <c r="B6511" s="290">
        <v>408800</v>
      </c>
      <c r="D6511" s="291" t="s">
        <v>12861</v>
      </c>
      <c r="E6511" s="292">
        <v>408800</v>
      </c>
    </row>
    <row r="6512" spans="1:5" ht="14.4" x14ac:dyDescent="0.55000000000000004">
      <c r="A6512" s="289" t="s">
        <v>12785</v>
      </c>
      <c r="B6512" s="290">
        <v>180000</v>
      </c>
      <c r="D6512" s="291" t="s">
        <v>12862</v>
      </c>
      <c r="E6512" s="292">
        <v>180000</v>
      </c>
    </row>
    <row r="6513" spans="1:5" ht="14.4" x14ac:dyDescent="0.55000000000000004">
      <c r="A6513" s="289" t="s">
        <v>12786</v>
      </c>
      <c r="B6513" s="290">
        <v>412695</v>
      </c>
      <c r="D6513" s="291" t="s">
        <v>12863</v>
      </c>
      <c r="E6513" s="292">
        <v>412695</v>
      </c>
    </row>
    <row r="6514" spans="1:5" ht="14.4" x14ac:dyDescent="0.55000000000000004">
      <c r="A6514" s="289" t="s">
        <v>12787</v>
      </c>
      <c r="B6514" s="290">
        <v>142400</v>
      </c>
      <c r="D6514" s="291" t="s">
        <v>12864</v>
      </c>
      <c r="E6514" s="292">
        <v>142400</v>
      </c>
    </row>
    <row r="6515" spans="1:5" ht="14.4" x14ac:dyDescent="0.55000000000000004">
      <c r="A6515" s="289" t="s">
        <v>12788</v>
      </c>
      <c r="B6515" s="290">
        <v>268801</v>
      </c>
      <c r="D6515" s="291" t="s">
        <v>12865</v>
      </c>
      <c r="E6515" s="292">
        <v>268801</v>
      </c>
    </row>
    <row r="6516" spans="1:5" ht="14.4" x14ac:dyDescent="0.55000000000000004">
      <c r="A6516" s="289" t="s">
        <v>12789</v>
      </c>
      <c r="B6516" s="290">
        <v>294400</v>
      </c>
      <c r="D6516" s="291" t="s">
        <v>12866</v>
      </c>
      <c r="E6516" s="292">
        <v>294400</v>
      </c>
    </row>
    <row r="6517" spans="1:5" ht="14.4" x14ac:dyDescent="0.55000000000000004">
      <c r="A6517" s="289" t="s">
        <v>12790</v>
      </c>
      <c r="B6517" s="290">
        <v>171827.18</v>
      </c>
      <c r="D6517" s="291" t="s">
        <v>12867</v>
      </c>
      <c r="E6517" s="292">
        <v>171827.18</v>
      </c>
    </row>
    <row r="6518" spans="1:5" ht="14.4" x14ac:dyDescent="0.55000000000000004">
      <c r="A6518" s="289" t="s">
        <v>12791</v>
      </c>
      <c r="B6518" s="290">
        <v>524000</v>
      </c>
      <c r="D6518" s="291" t="s">
        <v>12868</v>
      </c>
      <c r="E6518" s="292">
        <v>524000</v>
      </c>
    </row>
    <row r="6519" spans="1:5" ht="14.4" x14ac:dyDescent="0.55000000000000004">
      <c r="A6519" s="289" t="s">
        <v>12792</v>
      </c>
      <c r="B6519" s="290">
        <v>198951.04000000001</v>
      </c>
      <c r="D6519" s="291" t="s">
        <v>12869</v>
      </c>
      <c r="E6519" s="292">
        <v>198951.04000000001</v>
      </c>
    </row>
    <row r="6520" spans="1:5" ht="14.4" x14ac:dyDescent="0.55000000000000004">
      <c r="A6520" s="289" t="s">
        <v>12793</v>
      </c>
      <c r="B6520" s="290">
        <v>136752.19</v>
      </c>
      <c r="D6520" s="291" t="s">
        <v>12870</v>
      </c>
      <c r="E6520" s="292">
        <v>136752.19</v>
      </c>
    </row>
    <row r="6521" spans="1:5" ht="14.4" x14ac:dyDescent="0.55000000000000004">
      <c r="A6521" s="289" t="s">
        <v>12794</v>
      </c>
      <c r="B6521" s="290">
        <v>144800</v>
      </c>
      <c r="D6521" s="291" t="s">
        <v>12871</v>
      </c>
      <c r="E6521" s="292">
        <v>144800</v>
      </c>
    </row>
    <row r="6522" spans="1:5" ht="14.4" x14ac:dyDescent="0.55000000000000004">
      <c r="A6522" s="289" t="s">
        <v>65505</v>
      </c>
      <c r="B6522" s="290">
        <v>121972.28</v>
      </c>
      <c r="D6522" s="291" t="s">
        <v>65256</v>
      </c>
      <c r="E6522" s="292">
        <v>121972.28</v>
      </c>
    </row>
    <row r="6523" spans="1:5" ht="14.4" x14ac:dyDescent="0.55000000000000004">
      <c r="A6523" s="289" t="s">
        <v>12795</v>
      </c>
      <c r="B6523" s="290">
        <v>82000</v>
      </c>
      <c r="D6523" s="291" t="s">
        <v>12872</v>
      </c>
      <c r="E6523" s="292">
        <v>82000</v>
      </c>
    </row>
    <row r="6524" spans="1:5" ht="14.4" x14ac:dyDescent="0.55000000000000004">
      <c r="A6524" s="289" t="s">
        <v>12796</v>
      </c>
      <c r="B6524" s="290">
        <v>8567</v>
      </c>
      <c r="D6524" s="291" t="s">
        <v>12873</v>
      </c>
      <c r="E6524" s="292">
        <v>8567</v>
      </c>
    </row>
    <row r="6525" spans="1:5" ht="14.4" x14ac:dyDescent="0.55000000000000004">
      <c r="A6525" s="289" t="s">
        <v>12797</v>
      </c>
      <c r="B6525" s="290">
        <v>756000</v>
      </c>
      <c r="D6525" s="291" t="s">
        <v>12874</v>
      </c>
      <c r="E6525" s="292">
        <v>756000</v>
      </c>
    </row>
    <row r="6526" spans="1:5" ht="14.4" x14ac:dyDescent="0.55000000000000004">
      <c r="A6526" s="289" t="s">
        <v>12798</v>
      </c>
      <c r="B6526" s="290">
        <v>418672.24</v>
      </c>
      <c r="D6526" s="291" t="s">
        <v>12875</v>
      </c>
      <c r="E6526" s="292">
        <v>418672.24</v>
      </c>
    </row>
    <row r="6527" spans="1:5" ht="14.4" x14ac:dyDescent="0.55000000000000004">
      <c r="A6527" s="289" t="s">
        <v>12799</v>
      </c>
      <c r="B6527" s="290">
        <v>94800</v>
      </c>
      <c r="D6527" s="291" t="s">
        <v>12876</v>
      </c>
      <c r="E6527" s="292">
        <v>94800</v>
      </c>
    </row>
    <row r="6528" spans="1:5" ht="14.4" x14ac:dyDescent="0.55000000000000004">
      <c r="A6528" s="289" t="s">
        <v>12800</v>
      </c>
      <c r="B6528" s="290">
        <v>17211</v>
      </c>
      <c r="D6528" s="291" t="s">
        <v>12877</v>
      </c>
      <c r="E6528" s="292">
        <v>17211</v>
      </c>
    </row>
    <row r="6529" spans="1:5" ht="14.4" x14ac:dyDescent="0.55000000000000004">
      <c r="A6529" s="289" t="s">
        <v>12801</v>
      </c>
      <c r="B6529" s="290">
        <v>134627.03</v>
      </c>
      <c r="D6529" s="291" t="s">
        <v>12878</v>
      </c>
      <c r="E6529" s="292">
        <v>134627.03</v>
      </c>
    </row>
    <row r="6530" spans="1:5" ht="14.4" x14ac:dyDescent="0.55000000000000004">
      <c r="A6530" s="289" t="s">
        <v>12802</v>
      </c>
      <c r="B6530" s="290">
        <v>94776</v>
      </c>
      <c r="D6530" s="291" t="s">
        <v>12879</v>
      </c>
      <c r="E6530" s="292">
        <v>94776</v>
      </c>
    </row>
    <row r="6531" spans="1:5" ht="14.4" x14ac:dyDescent="0.55000000000000004">
      <c r="A6531" s="289" t="s">
        <v>12803</v>
      </c>
      <c r="B6531" s="290">
        <v>529370</v>
      </c>
      <c r="D6531" s="291" t="s">
        <v>12880</v>
      </c>
      <c r="E6531" s="292">
        <v>529370</v>
      </c>
    </row>
    <row r="6532" spans="1:5" ht="14.4" x14ac:dyDescent="0.55000000000000004">
      <c r="A6532" s="289" t="s">
        <v>65506</v>
      </c>
      <c r="B6532" s="290">
        <v>7574</v>
      </c>
      <c r="D6532" s="291" t="s">
        <v>65257</v>
      </c>
      <c r="E6532" s="292">
        <v>7574</v>
      </c>
    </row>
    <row r="6533" spans="1:5" ht="14.4" x14ac:dyDescent="0.55000000000000004">
      <c r="A6533" s="289" t="s">
        <v>12804</v>
      </c>
      <c r="B6533" s="290">
        <v>887883.81</v>
      </c>
      <c r="D6533" s="291" t="s">
        <v>12881</v>
      </c>
      <c r="E6533" s="292">
        <v>887883.81</v>
      </c>
    </row>
    <row r="6534" spans="1:5" ht="14.4" x14ac:dyDescent="0.55000000000000004">
      <c r="A6534" s="289" t="s">
        <v>12805</v>
      </c>
      <c r="B6534" s="290">
        <v>159200</v>
      </c>
      <c r="D6534" s="291" t="s">
        <v>12882</v>
      </c>
      <c r="E6534" s="292">
        <v>159200</v>
      </c>
    </row>
    <row r="6535" spans="1:5" ht="14.4" x14ac:dyDescent="0.55000000000000004">
      <c r="A6535" s="289" t="s">
        <v>12806</v>
      </c>
      <c r="B6535" s="290">
        <v>8724.9500000000007</v>
      </c>
      <c r="D6535" s="291" t="s">
        <v>12883</v>
      </c>
      <c r="E6535" s="292">
        <v>8724.9500000000007</v>
      </c>
    </row>
    <row r="6536" spans="1:5" ht="14.4" x14ac:dyDescent="0.55000000000000004">
      <c r="A6536" s="289" t="s">
        <v>12807</v>
      </c>
      <c r="B6536" s="290">
        <v>569200</v>
      </c>
      <c r="D6536" s="291" t="s">
        <v>12884</v>
      </c>
      <c r="E6536" s="292">
        <v>569200</v>
      </c>
    </row>
    <row r="6537" spans="1:5" ht="14.4" x14ac:dyDescent="0.55000000000000004">
      <c r="A6537" s="289" t="s">
        <v>12808</v>
      </c>
      <c r="B6537" s="290">
        <v>203433.9</v>
      </c>
      <c r="D6537" s="291" t="s">
        <v>12885</v>
      </c>
      <c r="E6537" s="292">
        <v>203433.9</v>
      </c>
    </row>
    <row r="6538" spans="1:5" ht="14.4" x14ac:dyDescent="0.55000000000000004">
      <c r="A6538" s="289" t="s">
        <v>12809</v>
      </c>
      <c r="B6538" s="290">
        <v>482000</v>
      </c>
      <c r="D6538" s="291" t="s">
        <v>12886</v>
      </c>
      <c r="E6538" s="292">
        <v>482000</v>
      </c>
    </row>
    <row r="6539" spans="1:5" ht="14.4" x14ac:dyDescent="0.55000000000000004">
      <c r="A6539" s="289" t="s">
        <v>12810</v>
      </c>
      <c r="B6539" s="290">
        <v>633200</v>
      </c>
      <c r="D6539" s="291" t="s">
        <v>12887</v>
      </c>
      <c r="E6539" s="292">
        <v>633200</v>
      </c>
    </row>
    <row r="6540" spans="1:5" ht="14.4" x14ac:dyDescent="0.55000000000000004">
      <c r="A6540" s="289" t="s">
        <v>12811</v>
      </c>
      <c r="B6540" s="290">
        <v>118021</v>
      </c>
      <c r="D6540" s="291" t="s">
        <v>12888</v>
      </c>
      <c r="E6540" s="292">
        <v>118021</v>
      </c>
    </row>
    <row r="6541" spans="1:5" ht="14.4" x14ac:dyDescent="0.55000000000000004">
      <c r="A6541" s="289" t="s">
        <v>12812</v>
      </c>
      <c r="B6541" s="290">
        <v>81600</v>
      </c>
      <c r="D6541" s="291" t="s">
        <v>12889</v>
      </c>
      <c r="E6541" s="292">
        <v>81600</v>
      </c>
    </row>
    <row r="6542" spans="1:5" ht="14.4" x14ac:dyDescent="0.55000000000000004">
      <c r="A6542" s="289" t="s">
        <v>12813</v>
      </c>
      <c r="B6542" s="290">
        <v>205068</v>
      </c>
      <c r="D6542" s="291" t="s">
        <v>12890</v>
      </c>
      <c r="E6542" s="292">
        <v>205068</v>
      </c>
    </row>
    <row r="6543" spans="1:5" ht="14.4" x14ac:dyDescent="0.55000000000000004">
      <c r="A6543" s="289" t="s">
        <v>12814</v>
      </c>
      <c r="B6543" s="290">
        <v>98000</v>
      </c>
      <c r="D6543" s="291" t="s">
        <v>12891</v>
      </c>
      <c r="E6543" s="292">
        <v>98000</v>
      </c>
    </row>
    <row r="6544" spans="1:5" ht="14.4" x14ac:dyDescent="0.55000000000000004">
      <c r="A6544" s="289" t="s">
        <v>12815</v>
      </c>
      <c r="B6544" s="290">
        <v>152883</v>
      </c>
      <c r="D6544" s="291" t="s">
        <v>12892</v>
      </c>
      <c r="E6544" s="292">
        <v>152883</v>
      </c>
    </row>
    <row r="6545" spans="1:5" ht="14.4" x14ac:dyDescent="0.55000000000000004">
      <c r="A6545" s="289" t="s">
        <v>12816</v>
      </c>
      <c r="B6545" s="290">
        <v>188800</v>
      </c>
      <c r="D6545" s="291" t="s">
        <v>12893</v>
      </c>
      <c r="E6545" s="292">
        <v>188800</v>
      </c>
    </row>
    <row r="6546" spans="1:5" ht="14.4" x14ac:dyDescent="0.55000000000000004">
      <c r="A6546" s="289" t="s">
        <v>12817</v>
      </c>
      <c r="B6546" s="290">
        <v>57600</v>
      </c>
      <c r="D6546" s="291" t="s">
        <v>12894</v>
      </c>
      <c r="E6546" s="292">
        <v>57600</v>
      </c>
    </row>
    <row r="6547" spans="1:5" ht="14.4" x14ac:dyDescent="0.55000000000000004">
      <c r="A6547" s="289" t="s">
        <v>12818</v>
      </c>
      <c r="B6547" s="290">
        <v>89833.22</v>
      </c>
      <c r="D6547" s="291" t="s">
        <v>12895</v>
      </c>
      <c r="E6547" s="292">
        <v>89833.22</v>
      </c>
    </row>
    <row r="6548" spans="1:5" ht="14.4" x14ac:dyDescent="0.55000000000000004">
      <c r="A6548" s="289" t="s">
        <v>12819</v>
      </c>
      <c r="B6548" s="290">
        <v>282400</v>
      </c>
      <c r="D6548" s="291" t="s">
        <v>12896</v>
      </c>
      <c r="E6548" s="292">
        <v>282400</v>
      </c>
    </row>
    <row r="6549" spans="1:5" ht="14.4" x14ac:dyDescent="0.55000000000000004">
      <c r="A6549" s="289" t="s">
        <v>12820</v>
      </c>
      <c r="B6549" s="290">
        <v>328000</v>
      </c>
      <c r="D6549" s="291" t="s">
        <v>12897</v>
      </c>
      <c r="E6549" s="292">
        <v>328000</v>
      </c>
    </row>
    <row r="6550" spans="1:5" ht="14.4" x14ac:dyDescent="0.55000000000000004">
      <c r="A6550" s="289" t="s">
        <v>12821</v>
      </c>
      <c r="B6550" s="290">
        <v>150000</v>
      </c>
      <c r="D6550" s="291" t="s">
        <v>12898</v>
      </c>
      <c r="E6550" s="292">
        <v>150000</v>
      </c>
    </row>
    <row r="6551" spans="1:5" ht="14.4" x14ac:dyDescent="0.55000000000000004">
      <c r="A6551" s="289" t="s">
        <v>12822</v>
      </c>
      <c r="B6551" s="290">
        <v>62711</v>
      </c>
      <c r="D6551" s="291" t="s">
        <v>12899</v>
      </c>
      <c r="E6551" s="292">
        <v>62711</v>
      </c>
    </row>
    <row r="6552" spans="1:5" ht="14.4" x14ac:dyDescent="0.55000000000000004">
      <c r="A6552" s="289" t="s">
        <v>12823</v>
      </c>
      <c r="B6552" s="290">
        <v>294000</v>
      </c>
      <c r="D6552" s="291" t="s">
        <v>12900</v>
      </c>
      <c r="E6552" s="292">
        <v>294000</v>
      </c>
    </row>
    <row r="6553" spans="1:5" ht="14.4" x14ac:dyDescent="0.55000000000000004">
      <c r="A6553" s="289" t="s">
        <v>12824</v>
      </c>
      <c r="B6553" s="290">
        <v>87200</v>
      </c>
      <c r="D6553" s="291" t="s">
        <v>12901</v>
      </c>
      <c r="E6553" s="292">
        <v>87200</v>
      </c>
    </row>
    <row r="6554" spans="1:5" ht="14.4" x14ac:dyDescent="0.55000000000000004">
      <c r="A6554" s="289" t="s">
        <v>12825</v>
      </c>
      <c r="B6554" s="290">
        <v>226800</v>
      </c>
      <c r="D6554" s="291" t="s">
        <v>12902</v>
      </c>
      <c r="E6554" s="292">
        <v>226800</v>
      </c>
    </row>
    <row r="6555" spans="1:5" ht="14.4" x14ac:dyDescent="0.55000000000000004">
      <c r="A6555" s="289" t="s">
        <v>12826</v>
      </c>
      <c r="B6555" s="290">
        <v>329200</v>
      </c>
      <c r="D6555" s="291" t="s">
        <v>12903</v>
      </c>
      <c r="E6555" s="292">
        <v>329200</v>
      </c>
    </row>
    <row r="6556" spans="1:5" ht="14.4" x14ac:dyDescent="0.55000000000000004">
      <c r="A6556" s="289" t="s">
        <v>12827</v>
      </c>
      <c r="B6556" s="290">
        <v>329200</v>
      </c>
      <c r="D6556" s="291" t="s">
        <v>12904</v>
      </c>
      <c r="E6556" s="292">
        <v>329200</v>
      </c>
    </row>
    <row r="6557" spans="1:5" ht="14.4" x14ac:dyDescent="0.55000000000000004">
      <c r="A6557" s="289" t="s">
        <v>12828</v>
      </c>
      <c r="B6557" s="290">
        <v>794400</v>
      </c>
      <c r="D6557" s="291" t="s">
        <v>12905</v>
      </c>
      <c r="E6557" s="292">
        <v>794400</v>
      </c>
    </row>
    <row r="6558" spans="1:5" ht="14.4" x14ac:dyDescent="0.55000000000000004">
      <c r="A6558" s="289" t="s">
        <v>12829</v>
      </c>
      <c r="B6558" s="290">
        <v>226000</v>
      </c>
      <c r="D6558" s="291" t="s">
        <v>12906</v>
      </c>
      <c r="E6558" s="292">
        <v>226000</v>
      </c>
    </row>
    <row r="6559" spans="1:5" ht="14.4" x14ac:dyDescent="0.55000000000000004">
      <c r="A6559" s="289" t="s">
        <v>12830</v>
      </c>
      <c r="B6559" s="290">
        <v>123599</v>
      </c>
      <c r="D6559" s="291" t="s">
        <v>12907</v>
      </c>
      <c r="E6559" s="292">
        <v>123599</v>
      </c>
    </row>
    <row r="6560" spans="1:5" ht="14.4" x14ac:dyDescent="0.55000000000000004">
      <c r="A6560" s="289" t="s">
        <v>12831</v>
      </c>
      <c r="B6560" s="290">
        <v>163200</v>
      </c>
      <c r="D6560" s="291" t="s">
        <v>12908</v>
      </c>
      <c r="E6560" s="292">
        <v>163200</v>
      </c>
    </row>
    <row r="6561" spans="1:5" ht="14.4" x14ac:dyDescent="0.55000000000000004">
      <c r="A6561" s="289" t="s">
        <v>12832</v>
      </c>
      <c r="B6561" s="290">
        <v>246400</v>
      </c>
      <c r="D6561" s="291" t="s">
        <v>12909</v>
      </c>
      <c r="E6561" s="292">
        <v>246400</v>
      </c>
    </row>
    <row r="6562" spans="1:5" ht="14.4" x14ac:dyDescent="0.55000000000000004">
      <c r="A6562" s="289" t="s">
        <v>12833</v>
      </c>
      <c r="B6562" s="290">
        <v>528790.96</v>
      </c>
      <c r="D6562" s="291" t="s">
        <v>12910</v>
      </c>
      <c r="E6562" s="292">
        <v>528790.96</v>
      </c>
    </row>
    <row r="6563" spans="1:5" ht="14.4" x14ac:dyDescent="0.55000000000000004">
      <c r="A6563" s="289" t="s">
        <v>12834</v>
      </c>
      <c r="B6563" s="290">
        <v>263183</v>
      </c>
      <c r="D6563" s="291" t="s">
        <v>12911</v>
      </c>
      <c r="E6563" s="292">
        <v>263183</v>
      </c>
    </row>
    <row r="6564" spans="1:5" ht="14.4" x14ac:dyDescent="0.55000000000000004">
      <c r="A6564" s="289" t="s">
        <v>12835</v>
      </c>
      <c r="B6564" s="290">
        <v>57600</v>
      </c>
      <c r="D6564" s="291" t="s">
        <v>12912</v>
      </c>
      <c r="E6564" s="292">
        <v>57600</v>
      </c>
    </row>
    <row r="6565" spans="1:5" ht="14.4" x14ac:dyDescent="0.55000000000000004">
      <c r="A6565" s="289" t="s">
        <v>12836</v>
      </c>
      <c r="B6565" s="290">
        <v>348000</v>
      </c>
      <c r="D6565" s="291" t="s">
        <v>12913</v>
      </c>
      <c r="E6565" s="292">
        <v>348000</v>
      </c>
    </row>
    <row r="6566" spans="1:5" ht="14.4" x14ac:dyDescent="0.55000000000000004">
      <c r="A6566" s="289" t="s">
        <v>12837</v>
      </c>
      <c r="B6566" s="290">
        <v>117633</v>
      </c>
      <c r="D6566" s="291" t="s">
        <v>12914</v>
      </c>
      <c r="E6566" s="292">
        <v>117633</v>
      </c>
    </row>
    <row r="6567" spans="1:5" ht="14.4" x14ac:dyDescent="0.55000000000000004">
      <c r="A6567" s="289" t="s">
        <v>12838</v>
      </c>
      <c r="B6567" s="290">
        <v>224000</v>
      </c>
      <c r="D6567" s="291" t="s">
        <v>12915</v>
      </c>
      <c r="E6567" s="292">
        <v>224000</v>
      </c>
    </row>
    <row r="6568" spans="1:5" ht="14.4" x14ac:dyDescent="0.55000000000000004">
      <c r="A6568" s="289" t="s">
        <v>12839</v>
      </c>
      <c r="B6568" s="290">
        <v>241414</v>
      </c>
      <c r="D6568" s="291" t="s">
        <v>12916</v>
      </c>
      <c r="E6568" s="292">
        <v>241414</v>
      </c>
    </row>
    <row r="6569" spans="1:5" ht="14.4" x14ac:dyDescent="0.55000000000000004">
      <c r="A6569" s="289" t="s">
        <v>12840</v>
      </c>
      <c r="B6569" s="290">
        <v>149600</v>
      </c>
      <c r="D6569" s="291" t="s">
        <v>12917</v>
      </c>
      <c r="E6569" s="292">
        <v>149600</v>
      </c>
    </row>
    <row r="6570" spans="1:5" ht="14.4" x14ac:dyDescent="0.55000000000000004">
      <c r="A6570" s="289" t="s">
        <v>12841</v>
      </c>
      <c r="B6570" s="290">
        <v>180233.82</v>
      </c>
      <c r="D6570" s="291" t="s">
        <v>12918</v>
      </c>
      <c r="E6570" s="292">
        <v>180233.82</v>
      </c>
    </row>
    <row r="6571" spans="1:5" ht="14.4" x14ac:dyDescent="0.55000000000000004">
      <c r="A6571" s="289" t="s">
        <v>12842</v>
      </c>
      <c r="B6571" s="290">
        <v>218145</v>
      </c>
      <c r="D6571" s="291" t="s">
        <v>12919</v>
      </c>
      <c r="E6571" s="292">
        <v>218145</v>
      </c>
    </row>
    <row r="6572" spans="1:5" ht="14.4" x14ac:dyDescent="0.55000000000000004">
      <c r="A6572" s="289" t="s">
        <v>12843</v>
      </c>
      <c r="B6572" s="290">
        <v>296000</v>
      </c>
      <c r="D6572" s="291" t="s">
        <v>12920</v>
      </c>
      <c r="E6572" s="292">
        <v>296000</v>
      </c>
    </row>
    <row r="6573" spans="1:5" ht="14.4" x14ac:dyDescent="0.55000000000000004">
      <c r="A6573" s="289" t="s">
        <v>12844</v>
      </c>
      <c r="B6573" s="290">
        <v>292320.33</v>
      </c>
      <c r="D6573" s="291" t="s">
        <v>12921</v>
      </c>
      <c r="E6573" s="292">
        <v>292320.33</v>
      </c>
    </row>
    <row r="6574" spans="1:5" ht="14.4" x14ac:dyDescent="0.55000000000000004">
      <c r="A6574" s="289" t="s">
        <v>12845</v>
      </c>
      <c r="B6574" s="290">
        <v>330800</v>
      </c>
      <c r="D6574" s="291" t="s">
        <v>12922</v>
      </c>
      <c r="E6574" s="292">
        <v>330800</v>
      </c>
    </row>
    <row r="6575" spans="1:5" ht="14.4" x14ac:dyDescent="0.55000000000000004">
      <c r="A6575" s="289" t="s">
        <v>12846</v>
      </c>
      <c r="B6575" s="290">
        <v>146545</v>
      </c>
      <c r="D6575" s="291" t="s">
        <v>12923</v>
      </c>
      <c r="E6575" s="292">
        <v>146545</v>
      </c>
    </row>
    <row r="6576" spans="1:5" ht="14.4" x14ac:dyDescent="0.55000000000000004">
      <c r="A6576" s="289" t="s">
        <v>12847</v>
      </c>
      <c r="B6576" s="290">
        <v>71672</v>
      </c>
      <c r="D6576" s="291" t="s">
        <v>12924</v>
      </c>
      <c r="E6576" s="292">
        <v>71672</v>
      </c>
    </row>
    <row r="6577" spans="1:5" ht="14.4" x14ac:dyDescent="0.55000000000000004">
      <c r="A6577" s="289" t="s">
        <v>12848</v>
      </c>
      <c r="B6577" s="290">
        <v>25721</v>
      </c>
      <c r="D6577" s="291" t="s">
        <v>12925</v>
      </c>
      <c r="E6577" s="292">
        <v>25721</v>
      </c>
    </row>
    <row r="6578" spans="1:5" ht="14.4" x14ac:dyDescent="0.55000000000000004">
      <c r="A6578" s="289" t="s">
        <v>39676</v>
      </c>
      <c r="B6578" s="290">
        <v>8000</v>
      </c>
      <c r="D6578" s="291" t="s">
        <v>39873</v>
      </c>
      <c r="E6578" s="292">
        <v>8000</v>
      </c>
    </row>
    <row r="6579" spans="1:5" ht="14.4" x14ac:dyDescent="0.55000000000000004">
      <c r="A6579" s="289" t="s">
        <v>39677</v>
      </c>
      <c r="B6579" s="290">
        <v>8000</v>
      </c>
      <c r="D6579" s="291" t="s">
        <v>39874</v>
      </c>
      <c r="E6579" s="292">
        <v>8000</v>
      </c>
    </row>
    <row r="6580" spans="1:5" ht="14.4" x14ac:dyDescent="0.55000000000000004">
      <c r="A6580" s="289" t="s">
        <v>39678</v>
      </c>
      <c r="B6580" s="290">
        <v>116758.89</v>
      </c>
      <c r="D6580" s="291" t="s">
        <v>39875</v>
      </c>
      <c r="E6580" s="292">
        <v>116758.89</v>
      </c>
    </row>
    <row r="6581" spans="1:5" ht="14.4" x14ac:dyDescent="0.55000000000000004">
      <c r="A6581" s="289" t="s">
        <v>39679</v>
      </c>
      <c r="B6581" s="290">
        <v>30000</v>
      </c>
      <c r="D6581" s="291" t="s">
        <v>39876</v>
      </c>
      <c r="E6581" s="292">
        <v>30000</v>
      </c>
    </row>
    <row r="6582" spans="1:5" ht="14.4" x14ac:dyDescent="0.55000000000000004">
      <c r="A6582" s="289" t="s">
        <v>39680</v>
      </c>
      <c r="B6582" s="290">
        <v>19710.650000000001</v>
      </c>
      <c r="D6582" s="291" t="s">
        <v>39877</v>
      </c>
      <c r="E6582" s="292">
        <v>19710.650000000001</v>
      </c>
    </row>
    <row r="6583" spans="1:5" ht="14.4" x14ac:dyDescent="0.55000000000000004">
      <c r="A6583" s="289" t="s">
        <v>65507</v>
      </c>
      <c r="B6583" s="290">
        <v>30000</v>
      </c>
      <c r="D6583" s="291" t="s">
        <v>39878</v>
      </c>
      <c r="E6583" s="292">
        <v>30000</v>
      </c>
    </row>
    <row r="6584" spans="1:5" ht="14.4" x14ac:dyDescent="0.55000000000000004">
      <c r="A6584" s="289" t="s">
        <v>39681</v>
      </c>
      <c r="B6584" s="290">
        <v>20000</v>
      </c>
      <c r="D6584" s="291" t="s">
        <v>39879</v>
      </c>
      <c r="E6584" s="292">
        <v>20000</v>
      </c>
    </row>
    <row r="6585" spans="1:5" ht="14.4" x14ac:dyDescent="0.55000000000000004">
      <c r="A6585" s="289" t="s">
        <v>39682</v>
      </c>
      <c r="B6585" s="290">
        <v>8000</v>
      </c>
      <c r="D6585" s="291" t="s">
        <v>39880</v>
      </c>
      <c r="E6585" s="292">
        <v>8000</v>
      </c>
    </row>
    <row r="6586" spans="1:5" ht="14.4" x14ac:dyDescent="0.55000000000000004">
      <c r="A6586" s="289" t="s">
        <v>39683</v>
      </c>
      <c r="B6586" s="290">
        <v>19919</v>
      </c>
      <c r="D6586" s="291" t="s">
        <v>39881</v>
      </c>
      <c r="E6586" s="292">
        <v>19919</v>
      </c>
    </row>
    <row r="6587" spans="1:5" ht="14.4" x14ac:dyDescent="0.55000000000000004">
      <c r="A6587" s="289" t="s">
        <v>39684</v>
      </c>
      <c r="B6587" s="290">
        <v>89999.96</v>
      </c>
      <c r="D6587" s="291" t="s">
        <v>39882</v>
      </c>
      <c r="E6587" s="292">
        <v>89999.96</v>
      </c>
    </row>
    <row r="6588" spans="1:5" ht="14.4" x14ac:dyDescent="0.55000000000000004">
      <c r="A6588" s="289" t="s">
        <v>39685</v>
      </c>
      <c r="B6588" s="290">
        <v>60000</v>
      </c>
      <c r="D6588" s="291" t="s">
        <v>39883</v>
      </c>
      <c r="E6588" s="292">
        <v>60000</v>
      </c>
    </row>
    <row r="6589" spans="1:5" ht="14.4" x14ac:dyDescent="0.55000000000000004">
      <c r="A6589" s="289" t="s">
        <v>65508</v>
      </c>
      <c r="B6589" s="290">
        <v>0</v>
      </c>
      <c r="D6589" s="291" t="s">
        <v>66152</v>
      </c>
      <c r="E6589" s="292">
        <v>0</v>
      </c>
    </row>
    <row r="6590" spans="1:5" ht="14.4" x14ac:dyDescent="0.55000000000000004">
      <c r="A6590" s="289" t="s">
        <v>39686</v>
      </c>
      <c r="B6590" s="290">
        <v>30000</v>
      </c>
      <c r="D6590" s="291" t="s">
        <v>39884</v>
      </c>
      <c r="E6590" s="292">
        <v>30000</v>
      </c>
    </row>
    <row r="6591" spans="1:5" ht="14.4" x14ac:dyDescent="0.55000000000000004">
      <c r="A6591" s="289" t="s">
        <v>39687</v>
      </c>
      <c r="B6591" s="290">
        <v>89999.81</v>
      </c>
      <c r="D6591" s="291" t="s">
        <v>39885</v>
      </c>
      <c r="E6591" s="292">
        <v>89999.81</v>
      </c>
    </row>
    <row r="6592" spans="1:5" ht="14.4" x14ac:dyDescent="0.55000000000000004">
      <c r="A6592" s="289" t="s">
        <v>39688</v>
      </c>
      <c r="B6592" s="290">
        <v>59999.99</v>
      </c>
      <c r="D6592" s="291" t="s">
        <v>39886</v>
      </c>
      <c r="E6592" s="292">
        <v>59999.99</v>
      </c>
    </row>
    <row r="6593" spans="1:5" ht="14.4" x14ac:dyDescent="0.55000000000000004">
      <c r="A6593" s="289" t="s">
        <v>65509</v>
      </c>
      <c r="B6593" s="290">
        <v>8000</v>
      </c>
      <c r="D6593" s="291" t="s">
        <v>66153</v>
      </c>
      <c r="E6593" s="292">
        <v>8000</v>
      </c>
    </row>
    <row r="6594" spans="1:5" ht="14.4" x14ac:dyDescent="0.55000000000000004">
      <c r="A6594" s="289" t="s">
        <v>65510</v>
      </c>
      <c r="B6594" s="290">
        <v>8000</v>
      </c>
      <c r="D6594" s="291" t="s">
        <v>66154</v>
      </c>
      <c r="E6594" s="292">
        <v>8000</v>
      </c>
    </row>
    <row r="6595" spans="1:5" ht="14.4" x14ac:dyDescent="0.55000000000000004">
      <c r="A6595" s="289" t="s">
        <v>39689</v>
      </c>
      <c r="B6595" s="290">
        <v>8000</v>
      </c>
      <c r="D6595" s="291" t="s">
        <v>39887</v>
      </c>
      <c r="E6595" s="292">
        <v>8000</v>
      </c>
    </row>
    <row r="6596" spans="1:5" ht="14.4" x14ac:dyDescent="0.55000000000000004">
      <c r="A6596" s="289" t="s">
        <v>65511</v>
      </c>
      <c r="B6596" s="290">
        <v>0</v>
      </c>
      <c r="D6596" s="291" t="s">
        <v>66155</v>
      </c>
      <c r="E6596" s="292">
        <v>0</v>
      </c>
    </row>
    <row r="6597" spans="1:5" ht="14.4" x14ac:dyDescent="0.55000000000000004">
      <c r="A6597" s="289" t="s">
        <v>39690</v>
      </c>
      <c r="B6597" s="290">
        <v>59985.13</v>
      </c>
      <c r="D6597" s="291" t="s">
        <v>39888</v>
      </c>
      <c r="E6597" s="292">
        <v>59985.13</v>
      </c>
    </row>
    <row r="6598" spans="1:5" ht="14.4" x14ac:dyDescent="0.55000000000000004">
      <c r="A6598" s="289" t="s">
        <v>39691</v>
      </c>
      <c r="B6598" s="290">
        <v>120000</v>
      </c>
      <c r="D6598" s="291" t="s">
        <v>39889</v>
      </c>
      <c r="E6598" s="292">
        <v>120000</v>
      </c>
    </row>
    <row r="6599" spans="1:5" ht="14.4" x14ac:dyDescent="0.55000000000000004">
      <c r="A6599" s="289" t="s">
        <v>39692</v>
      </c>
      <c r="B6599" s="290">
        <v>60000</v>
      </c>
      <c r="D6599" s="291" t="s">
        <v>39890</v>
      </c>
      <c r="E6599" s="292">
        <v>60000</v>
      </c>
    </row>
    <row r="6600" spans="1:5" ht="14.4" x14ac:dyDescent="0.55000000000000004">
      <c r="A6600" s="289" t="s">
        <v>39693</v>
      </c>
      <c r="B6600" s="290">
        <v>30000</v>
      </c>
      <c r="D6600" s="291" t="s">
        <v>39891</v>
      </c>
      <c r="E6600" s="292">
        <v>30000</v>
      </c>
    </row>
    <row r="6601" spans="1:5" ht="14.4" x14ac:dyDescent="0.55000000000000004">
      <c r="A6601" s="289" t="s">
        <v>39694</v>
      </c>
      <c r="B6601" s="290">
        <v>20000</v>
      </c>
      <c r="D6601" s="291" t="s">
        <v>39892</v>
      </c>
      <c r="E6601" s="292">
        <v>20000</v>
      </c>
    </row>
    <row r="6602" spans="1:5" ht="14.4" x14ac:dyDescent="0.55000000000000004">
      <c r="A6602" s="289" t="s">
        <v>39695</v>
      </c>
      <c r="B6602" s="290">
        <v>90000</v>
      </c>
      <c r="D6602" s="291" t="s">
        <v>39893</v>
      </c>
      <c r="E6602" s="292">
        <v>90000</v>
      </c>
    </row>
    <row r="6603" spans="1:5" ht="14.4" x14ac:dyDescent="0.55000000000000004">
      <c r="A6603" s="289" t="s">
        <v>39696</v>
      </c>
      <c r="B6603" s="290">
        <v>59220.47</v>
      </c>
      <c r="D6603" s="291" t="s">
        <v>39894</v>
      </c>
      <c r="E6603" s="292">
        <v>59220.47</v>
      </c>
    </row>
    <row r="6604" spans="1:5" ht="14.4" x14ac:dyDescent="0.55000000000000004">
      <c r="A6604" s="289" t="s">
        <v>39697</v>
      </c>
      <c r="B6604" s="290">
        <v>8000</v>
      </c>
      <c r="D6604" s="291" t="s">
        <v>39895</v>
      </c>
      <c r="E6604" s="292">
        <v>8000</v>
      </c>
    </row>
    <row r="6605" spans="1:5" ht="14.4" x14ac:dyDescent="0.55000000000000004">
      <c r="A6605" s="289" t="s">
        <v>39698</v>
      </c>
      <c r="B6605" s="290">
        <v>20000</v>
      </c>
      <c r="D6605" s="291" t="s">
        <v>39896</v>
      </c>
      <c r="E6605" s="292">
        <v>20000</v>
      </c>
    </row>
    <row r="6606" spans="1:5" ht="14.4" x14ac:dyDescent="0.55000000000000004">
      <c r="A6606" s="289" t="s">
        <v>39699</v>
      </c>
      <c r="B6606" s="290">
        <v>8000</v>
      </c>
      <c r="D6606" s="291" t="s">
        <v>39897</v>
      </c>
      <c r="E6606" s="292">
        <v>8000</v>
      </c>
    </row>
    <row r="6607" spans="1:5" ht="14.4" x14ac:dyDescent="0.55000000000000004">
      <c r="A6607" s="289" t="s">
        <v>39700</v>
      </c>
      <c r="B6607" s="290">
        <v>119999.81</v>
      </c>
      <c r="D6607" s="291" t="s">
        <v>39898</v>
      </c>
      <c r="E6607" s="292">
        <v>119999.81</v>
      </c>
    </row>
    <row r="6608" spans="1:5" ht="14.4" x14ac:dyDescent="0.55000000000000004">
      <c r="A6608" s="289" t="s">
        <v>39701</v>
      </c>
      <c r="B6608" s="290">
        <v>7864.65</v>
      </c>
      <c r="D6608" s="291" t="s">
        <v>39899</v>
      </c>
      <c r="E6608" s="292">
        <v>7864.65</v>
      </c>
    </row>
    <row r="6609" spans="1:5" ht="14.4" x14ac:dyDescent="0.55000000000000004">
      <c r="A6609" s="289" t="s">
        <v>39702</v>
      </c>
      <c r="B6609" s="290">
        <v>30000</v>
      </c>
      <c r="D6609" s="291" t="s">
        <v>39900</v>
      </c>
      <c r="E6609" s="292">
        <v>30000</v>
      </c>
    </row>
    <row r="6610" spans="1:5" ht="14.4" x14ac:dyDescent="0.55000000000000004">
      <c r="A6610" s="289" t="s">
        <v>39703</v>
      </c>
      <c r="B6610" s="290">
        <v>20000</v>
      </c>
      <c r="D6610" s="291" t="s">
        <v>39901</v>
      </c>
      <c r="E6610" s="292">
        <v>20000</v>
      </c>
    </row>
    <row r="6611" spans="1:5" ht="14.4" x14ac:dyDescent="0.55000000000000004">
      <c r="A6611" s="289" t="s">
        <v>39704</v>
      </c>
      <c r="B6611" s="290">
        <v>29999.68</v>
      </c>
      <c r="D6611" s="291" t="s">
        <v>39902</v>
      </c>
      <c r="E6611" s="292">
        <v>29999.68</v>
      </c>
    </row>
    <row r="6612" spans="1:5" ht="14.4" x14ac:dyDescent="0.55000000000000004">
      <c r="A6612" s="289" t="s">
        <v>39705</v>
      </c>
      <c r="B6612" s="290">
        <v>29987.06</v>
      </c>
      <c r="D6612" s="291" t="s">
        <v>39903</v>
      </c>
      <c r="E6612" s="292">
        <v>29987.06</v>
      </c>
    </row>
    <row r="6613" spans="1:5" ht="14.4" x14ac:dyDescent="0.55000000000000004">
      <c r="A6613" s="289" t="s">
        <v>65512</v>
      </c>
      <c r="B6613" s="290">
        <v>0</v>
      </c>
      <c r="D6613" s="291" t="s">
        <v>66156</v>
      </c>
      <c r="E6613" s="292">
        <v>0</v>
      </c>
    </row>
    <row r="6614" spans="1:5" ht="14.4" x14ac:dyDescent="0.55000000000000004">
      <c r="A6614" s="289" t="s">
        <v>39706</v>
      </c>
      <c r="B6614" s="290">
        <v>59703.43</v>
      </c>
      <c r="D6614" s="291" t="s">
        <v>39904</v>
      </c>
      <c r="E6614" s="292">
        <v>59703.43</v>
      </c>
    </row>
    <row r="6615" spans="1:5" ht="14.4" x14ac:dyDescent="0.55000000000000004">
      <c r="A6615" s="289" t="s">
        <v>39707</v>
      </c>
      <c r="B6615" s="290">
        <v>149872.18</v>
      </c>
      <c r="D6615" s="291" t="s">
        <v>39905</v>
      </c>
      <c r="E6615" s="292">
        <v>149872.18</v>
      </c>
    </row>
    <row r="6616" spans="1:5" ht="14.4" x14ac:dyDescent="0.55000000000000004">
      <c r="A6616" s="289" t="s">
        <v>39708</v>
      </c>
      <c r="B6616" s="290">
        <v>8000</v>
      </c>
      <c r="D6616" s="291" t="s">
        <v>39906</v>
      </c>
      <c r="E6616" s="292">
        <v>8000</v>
      </c>
    </row>
    <row r="6617" spans="1:5" ht="14.4" x14ac:dyDescent="0.55000000000000004">
      <c r="A6617" s="289" t="s">
        <v>39709</v>
      </c>
      <c r="B6617" s="290">
        <v>3109.43</v>
      </c>
      <c r="D6617" s="291" t="s">
        <v>39907</v>
      </c>
      <c r="E6617" s="292">
        <v>3109.43</v>
      </c>
    </row>
    <row r="6618" spans="1:5" ht="14.4" x14ac:dyDescent="0.55000000000000004">
      <c r="A6618" s="289" t="s">
        <v>65513</v>
      </c>
      <c r="B6618" s="290">
        <v>8000</v>
      </c>
      <c r="D6618" s="291" t="s">
        <v>66157</v>
      </c>
      <c r="E6618" s="292">
        <v>8000</v>
      </c>
    </row>
    <row r="6619" spans="1:5" ht="14.4" x14ac:dyDescent="0.55000000000000004">
      <c r="A6619" s="289" t="s">
        <v>39710</v>
      </c>
      <c r="B6619" s="290">
        <v>7982.27</v>
      </c>
      <c r="D6619" s="291" t="s">
        <v>39908</v>
      </c>
      <c r="E6619" s="292">
        <v>7982.27</v>
      </c>
    </row>
    <row r="6620" spans="1:5" ht="14.4" x14ac:dyDescent="0.55000000000000004">
      <c r="A6620" s="289" t="s">
        <v>65514</v>
      </c>
      <c r="B6620" s="290">
        <v>8000</v>
      </c>
      <c r="D6620" s="291" t="s">
        <v>66158</v>
      </c>
      <c r="E6620" s="292">
        <v>8000</v>
      </c>
    </row>
    <row r="6621" spans="1:5" ht="14.4" x14ac:dyDescent="0.55000000000000004">
      <c r="A6621" s="289" t="s">
        <v>39711</v>
      </c>
      <c r="B6621" s="290">
        <v>89717.58</v>
      </c>
      <c r="D6621" s="291" t="s">
        <v>39909</v>
      </c>
      <c r="E6621" s="292">
        <v>89717.58</v>
      </c>
    </row>
    <row r="6622" spans="1:5" ht="14.4" x14ac:dyDescent="0.55000000000000004">
      <c r="A6622" s="289" t="s">
        <v>39712</v>
      </c>
      <c r="B6622" s="290">
        <v>60000</v>
      </c>
      <c r="D6622" s="291" t="s">
        <v>39910</v>
      </c>
      <c r="E6622" s="292">
        <v>60000</v>
      </c>
    </row>
    <row r="6623" spans="1:5" ht="14.4" x14ac:dyDescent="0.55000000000000004">
      <c r="A6623" s="289" t="s">
        <v>39713</v>
      </c>
      <c r="B6623" s="290">
        <v>50471.15</v>
      </c>
      <c r="D6623" s="291" t="s">
        <v>39911</v>
      </c>
      <c r="E6623" s="292">
        <v>50471.15</v>
      </c>
    </row>
    <row r="6624" spans="1:5" ht="14.4" x14ac:dyDescent="0.55000000000000004">
      <c r="A6624" s="289" t="s">
        <v>39714</v>
      </c>
      <c r="B6624" s="290">
        <v>11543.7</v>
      </c>
      <c r="D6624" s="291" t="s">
        <v>39912</v>
      </c>
      <c r="E6624" s="292">
        <v>11543.7</v>
      </c>
    </row>
    <row r="6625" spans="1:5" ht="14.4" x14ac:dyDescent="0.55000000000000004">
      <c r="A6625" s="289" t="s">
        <v>39715</v>
      </c>
      <c r="B6625" s="290">
        <v>26571.99</v>
      </c>
      <c r="D6625" s="291" t="s">
        <v>39913</v>
      </c>
      <c r="E6625" s="292">
        <v>26571.99</v>
      </c>
    </row>
    <row r="6626" spans="1:5" ht="14.4" x14ac:dyDescent="0.55000000000000004">
      <c r="A6626" s="289" t="s">
        <v>65515</v>
      </c>
      <c r="B6626" s="290">
        <v>29999.69</v>
      </c>
      <c r="D6626" s="291" t="s">
        <v>66159</v>
      </c>
      <c r="E6626" s="292">
        <v>29999.69</v>
      </c>
    </row>
    <row r="6627" spans="1:5" ht="14.4" x14ac:dyDescent="0.55000000000000004">
      <c r="A6627" s="289" t="s">
        <v>39716</v>
      </c>
      <c r="B6627" s="290">
        <v>150000</v>
      </c>
      <c r="D6627" s="291" t="s">
        <v>39914</v>
      </c>
      <c r="E6627" s="292">
        <v>150000</v>
      </c>
    </row>
    <row r="6628" spans="1:5" ht="14.4" x14ac:dyDescent="0.55000000000000004">
      <c r="A6628" s="289" t="s">
        <v>39717</v>
      </c>
      <c r="B6628" s="290">
        <v>8000</v>
      </c>
      <c r="D6628" s="291" t="s">
        <v>39915</v>
      </c>
      <c r="E6628" s="292">
        <v>8000</v>
      </c>
    </row>
    <row r="6629" spans="1:5" ht="14.4" x14ac:dyDescent="0.55000000000000004">
      <c r="A6629" s="289" t="s">
        <v>65516</v>
      </c>
      <c r="B6629" s="290">
        <v>8000</v>
      </c>
      <c r="D6629" s="291" t="s">
        <v>39916</v>
      </c>
      <c r="E6629" s="292">
        <v>8000</v>
      </c>
    </row>
    <row r="6630" spans="1:5" ht="14.4" x14ac:dyDescent="0.55000000000000004">
      <c r="A6630" s="289" t="s">
        <v>65517</v>
      </c>
      <c r="B6630" s="290">
        <v>20000</v>
      </c>
      <c r="D6630" s="291" t="s">
        <v>66160</v>
      </c>
      <c r="E6630" s="292">
        <v>20000</v>
      </c>
    </row>
    <row r="6631" spans="1:5" ht="14.4" x14ac:dyDescent="0.55000000000000004">
      <c r="A6631" s="289" t="s">
        <v>39718</v>
      </c>
      <c r="B6631" s="290">
        <v>29997.27</v>
      </c>
      <c r="D6631" s="291" t="s">
        <v>39917</v>
      </c>
      <c r="E6631" s="292">
        <v>29997.27</v>
      </c>
    </row>
    <row r="6632" spans="1:5" ht="14.4" x14ac:dyDescent="0.55000000000000004">
      <c r="A6632" s="289" t="s">
        <v>39719</v>
      </c>
      <c r="B6632" s="290">
        <v>19995.2</v>
      </c>
      <c r="D6632" s="291" t="s">
        <v>39918</v>
      </c>
      <c r="E6632" s="292">
        <v>19995.2</v>
      </c>
    </row>
    <row r="6633" spans="1:5" ht="14.4" x14ac:dyDescent="0.55000000000000004">
      <c r="A6633" s="289" t="s">
        <v>39720</v>
      </c>
      <c r="B6633" s="290">
        <v>59692.33</v>
      </c>
      <c r="D6633" s="291" t="s">
        <v>39919</v>
      </c>
      <c r="E6633" s="292">
        <v>59692.33</v>
      </c>
    </row>
    <row r="6634" spans="1:5" ht="14.4" x14ac:dyDescent="0.55000000000000004">
      <c r="A6634" s="289" t="s">
        <v>39721</v>
      </c>
      <c r="B6634" s="290">
        <v>60000</v>
      </c>
      <c r="D6634" s="291" t="s">
        <v>39920</v>
      </c>
      <c r="E6634" s="292">
        <v>60000</v>
      </c>
    </row>
    <row r="6635" spans="1:5" ht="14.4" x14ac:dyDescent="0.55000000000000004">
      <c r="A6635" s="289" t="s">
        <v>39722</v>
      </c>
      <c r="B6635" s="290">
        <v>56782.6</v>
      </c>
      <c r="D6635" s="291" t="s">
        <v>39921</v>
      </c>
      <c r="E6635" s="292">
        <v>56782.6</v>
      </c>
    </row>
    <row r="6636" spans="1:5" ht="14.4" x14ac:dyDescent="0.55000000000000004">
      <c r="A6636" s="289" t="s">
        <v>39723</v>
      </c>
      <c r="B6636" s="290">
        <v>60000</v>
      </c>
      <c r="D6636" s="291" t="s">
        <v>39922</v>
      </c>
      <c r="E6636" s="292">
        <v>60000</v>
      </c>
    </row>
    <row r="6637" spans="1:5" ht="14.4" x14ac:dyDescent="0.55000000000000004">
      <c r="A6637" s="289" t="s">
        <v>39724</v>
      </c>
      <c r="B6637" s="290">
        <v>59999.99</v>
      </c>
      <c r="D6637" s="291" t="s">
        <v>39923</v>
      </c>
      <c r="E6637" s="292">
        <v>59999.99</v>
      </c>
    </row>
    <row r="6638" spans="1:5" ht="14.4" x14ac:dyDescent="0.55000000000000004">
      <c r="A6638" s="289" t="s">
        <v>65518</v>
      </c>
      <c r="B6638" s="290">
        <v>30000</v>
      </c>
      <c r="D6638" s="291" t="s">
        <v>39924</v>
      </c>
      <c r="E6638" s="292">
        <v>30000</v>
      </c>
    </row>
    <row r="6639" spans="1:5" ht="14.4" x14ac:dyDescent="0.55000000000000004">
      <c r="A6639" s="289" t="s">
        <v>39725</v>
      </c>
      <c r="B6639" s="290">
        <v>8000</v>
      </c>
      <c r="D6639" s="291" t="s">
        <v>39925</v>
      </c>
      <c r="E6639" s="292">
        <v>8000</v>
      </c>
    </row>
    <row r="6640" spans="1:5" ht="14.4" x14ac:dyDescent="0.55000000000000004">
      <c r="A6640" s="289" t="s">
        <v>65519</v>
      </c>
      <c r="B6640" s="290">
        <v>0</v>
      </c>
      <c r="D6640" s="291" t="s">
        <v>66161</v>
      </c>
      <c r="E6640" s="292">
        <v>0</v>
      </c>
    </row>
    <row r="6641" spans="1:5" ht="14.4" x14ac:dyDescent="0.55000000000000004">
      <c r="A6641" s="289" t="s">
        <v>39726</v>
      </c>
      <c r="B6641" s="290">
        <v>30000</v>
      </c>
      <c r="D6641" s="291" t="s">
        <v>39926</v>
      </c>
      <c r="E6641" s="292">
        <v>30000</v>
      </c>
    </row>
    <row r="6642" spans="1:5" ht="14.4" x14ac:dyDescent="0.55000000000000004">
      <c r="A6642" s="289" t="s">
        <v>39727</v>
      </c>
      <c r="B6642" s="290">
        <v>89681.04</v>
      </c>
      <c r="D6642" s="291" t="s">
        <v>39927</v>
      </c>
      <c r="E6642" s="292">
        <v>89681.04</v>
      </c>
    </row>
    <row r="6643" spans="1:5" ht="14.4" x14ac:dyDescent="0.55000000000000004">
      <c r="A6643" s="289" t="s">
        <v>39728</v>
      </c>
      <c r="B6643" s="290">
        <v>60000</v>
      </c>
      <c r="D6643" s="291" t="s">
        <v>39928</v>
      </c>
      <c r="E6643" s="292">
        <v>60000</v>
      </c>
    </row>
    <row r="6644" spans="1:5" ht="14.4" x14ac:dyDescent="0.55000000000000004">
      <c r="A6644" s="289" t="s">
        <v>39729</v>
      </c>
      <c r="B6644" s="290">
        <v>29993.96</v>
      </c>
      <c r="D6644" s="291" t="s">
        <v>39929</v>
      </c>
      <c r="E6644" s="292">
        <v>29993.96</v>
      </c>
    </row>
    <row r="6645" spans="1:5" ht="14.4" x14ac:dyDescent="0.55000000000000004">
      <c r="A6645" s="289" t="s">
        <v>39730</v>
      </c>
      <c r="B6645" s="290">
        <v>8000</v>
      </c>
      <c r="D6645" s="291" t="s">
        <v>39930</v>
      </c>
      <c r="E6645" s="292">
        <v>8000</v>
      </c>
    </row>
    <row r="6646" spans="1:5" ht="14.4" x14ac:dyDescent="0.55000000000000004">
      <c r="A6646" s="289" t="s">
        <v>39731</v>
      </c>
      <c r="B6646" s="290">
        <v>19072.97</v>
      </c>
      <c r="D6646" s="291" t="s">
        <v>39931</v>
      </c>
      <c r="E6646" s="292">
        <v>19072.97</v>
      </c>
    </row>
    <row r="6647" spans="1:5" ht="14.4" x14ac:dyDescent="0.55000000000000004">
      <c r="A6647" s="289" t="s">
        <v>39732</v>
      </c>
      <c r="B6647" s="290">
        <v>78406.41</v>
      </c>
      <c r="D6647" s="291" t="s">
        <v>39932</v>
      </c>
      <c r="E6647" s="292">
        <v>78406.41</v>
      </c>
    </row>
    <row r="6648" spans="1:5" ht="14.4" x14ac:dyDescent="0.55000000000000004">
      <c r="A6648" s="289" t="s">
        <v>39733</v>
      </c>
      <c r="B6648" s="290">
        <v>150000</v>
      </c>
      <c r="D6648" s="291" t="s">
        <v>39933</v>
      </c>
      <c r="E6648" s="292">
        <v>150000</v>
      </c>
    </row>
    <row r="6649" spans="1:5" ht="14.4" x14ac:dyDescent="0.55000000000000004">
      <c r="A6649" s="289" t="s">
        <v>39734</v>
      </c>
      <c r="B6649" s="290">
        <v>8000</v>
      </c>
      <c r="D6649" s="291" t="s">
        <v>39934</v>
      </c>
      <c r="E6649" s="292">
        <v>8000</v>
      </c>
    </row>
    <row r="6650" spans="1:5" ht="14.4" x14ac:dyDescent="0.55000000000000004">
      <c r="A6650" s="289" t="s">
        <v>65520</v>
      </c>
      <c r="B6650" s="290">
        <v>0</v>
      </c>
      <c r="D6650" s="291" t="s">
        <v>66162</v>
      </c>
      <c r="E6650" s="292">
        <v>0</v>
      </c>
    </row>
    <row r="6651" spans="1:5" ht="14.4" x14ac:dyDescent="0.55000000000000004">
      <c r="A6651" s="289" t="s">
        <v>39735</v>
      </c>
      <c r="B6651" s="290">
        <v>2539.1799999999998</v>
      </c>
      <c r="D6651" s="291" t="s">
        <v>39935</v>
      </c>
      <c r="E6651" s="292">
        <v>2539.1799999999998</v>
      </c>
    </row>
    <row r="6652" spans="1:5" ht="14.4" x14ac:dyDescent="0.55000000000000004">
      <c r="A6652" s="289" t="s">
        <v>39736</v>
      </c>
      <c r="B6652" s="290">
        <v>8000</v>
      </c>
      <c r="D6652" s="291" t="s">
        <v>39936</v>
      </c>
      <c r="E6652" s="292">
        <v>8000</v>
      </c>
    </row>
    <row r="6653" spans="1:5" ht="14.4" x14ac:dyDescent="0.55000000000000004">
      <c r="A6653" s="289" t="s">
        <v>39737</v>
      </c>
      <c r="B6653" s="290">
        <v>8000</v>
      </c>
      <c r="D6653" s="291" t="s">
        <v>39937</v>
      </c>
      <c r="E6653" s="292">
        <v>8000</v>
      </c>
    </row>
    <row r="6654" spans="1:5" ht="14.4" x14ac:dyDescent="0.55000000000000004">
      <c r="A6654" s="289" t="s">
        <v>39738</v>
      </c>
      <c r="B6654" s="290">
        <v>4000</v>
      </c>
      <c r="D6654" s="291" t="s">
        <v>39938</v>
      </c>
      <c r="E6654" s="292">
        <v>4000</v>
      </c>
    </row>
    <row r="6655" spans="1:5" ht="14.4" x14ac:dyDescent="0.55000000000000004">
      <c r="A6655" s="289" t="s">
        <v>39739</v>
      </c>
      <c r="B6655" s="290">
        <v>19795.759999999998</v>
      </c>
      <c r="D6655" s="291" t="s">
        <v>39939</v>
      </c>
      <c r="E6655" s="292">
        <v>19795.759999999998</v>
      </c>
    </row>
    <row r="6656" spans="1:5" ht="14.4" x14ac:dyDescent="0.55000000000000004">
      <c r="A6656" s="289" t="s">
        <v>39740</v>
      </c>
      <c r="B6656" s="290">
        <v>59450.61</v>
      </c>
      <c r="D6656" s="291" t="s">
        <v>39940</v>
      </c>
      <c r="E6656" s="292">
        <v>59450.61</v>
      </c>
    </row>
    <row r="6657" spans="1:5" ht="14.4" x14ac:dyDescent="0.55000000000000004">
      <c r="A6657" s="289" t="s">
        <v>39741</v>
      </c>
      <c r="B6657" s="290">
        <v>60000</v>
      </c>
      <c r="D6657" s="291" t="s">
        <v>39941</v>
      </c>
      <c r="E6657" s="292">
        <v>60000</v>
      </c>
    </row>
    <row r="6658" spans="1:5" ht="14.4" x14ac:dyDescent="0.55000000000000004">
      <c r="A6658" s="289" t="s">
        <v>39742</v>
      </c>
      <c r="B6658" s="290">
        <v>150000</v>
      </c>
      <c r="D6658" s="291" t="s">
        <v>39942</v>
      </c>
      <c r="E6658" s="292">
        <v>150000</v>
      </c>
    </row>
    <row r="6659" spans="1:5" ht="14.4" x14ac:dyDescent="0.55000000000000004">
      <c r="A6659" s="289" t="s">
        <v>39743</v>
      </c>
      <c r="B6659" s="290">
        <v>8000</v>
      </c>
      <c r="D6659" s="291" t="s">
        <v>39943</v>
      </c>
      <c r="E6659" s="292">
        <v>8000</v>
      </c>
    </row>
    <row r="6660" spans="1:5" ht="14.4" x14ac:dyDescent="0.55000000000000004">
      <c r="A6660" s="289" t="s">
        <v>39744</v>
      </c>
      <c r="B6660" s="290">
        <v>2438.38</v>
      </c>
      <c r="D6660" s="291" t="s">
        <v>39944</v>
      </c>
      <c r="E6660" s="292">
        <v>2438.38</v>
      </c>
    </row>
    <row r="6661" spans="1:5" ht="14.4" x14ac:dyDescent="0.55000000000000004">
      <c r="A6661" s="289" t="s">
        <v>39745</v>
      </c>
      <c r="B6661" s="290">
        <v>150000</v>
      </c>
      <c r="D6661" s="291" t="s">
        <v>39945</v>
      </c>
      <c r="E6661" s="292">
        <v>150000</v>
      </c>
    </row>
    <row r="6662" spans="1:5" ht="14.4" x14ac:dyDescent="0.55000000000000004">
      <c r="A6662" s="289" t="s">
        <v>39746</v>
      </c>
      <c r="B6662" s="290">
        <v>20000</v>
      </c>
      <c r="D6662" s="291" t="s">
        <v>39946</v>
      </c>
      <c r="E6662" s="292">
        <v>20000</v>
      </c>
    </row>
    <row r="6663" spans="1:5" ht="14.4" x14ac:dyDescent="0.55000000000000004">
      <c r="A6663" s="289" t="s">
        <v>39747</v>
      </c>
      <c r="B6663" s="290">
        <v>30000</v>
      </c>
      <c r="D6663" s="291" t="s">
        <v>39947</v>
      </c>
      <c r="E6663" s="292">
        <v>30000</v>
      </c>
    </row>
    <row r="6664" spans="1:5" ht="14.4" x14ac:dyDescent="0.55000000000000004">
      <c r="A6664" s="289" t="s">
        <v>39748</v>
      </c>
      <c r="B6664" s="290">
        <v>30000</v>
      </c>
      <c r="D6664" s="291" t="s">
        <v>39948</v>
      </c>
      <c r="E6664" s="292">
        <v>30000</v>
      </c>
    </row>
    <row r="6665" spans="1:5" ht="14.4" x14ac:dyDescent="0.55000000000000004">
      <c r="A6665" s="289" t="s">
        <v>39749</v>
      </c>
      <c r="B6665" s="290">
        <v>29999.599999999999</v>
      </c>
      <c r="D6665" s="291" t="s">
        <v>39949</v>
      </c>
      <c r="E6665" s="292">
        <v>29999.599999999999</v>
      </c>
    </row>
    <row r="6666" spans="1:5" ht="14.4" x14ac:dyDescent="0.55000000000000004">
      <c r="A6666" s="289" t="s">
        <v>39750</v>
      </c>
      <c r="B6666" s="290">
        <v>7926.1</v>
      </c>
      <c r="D6666" s="291" t="s">
        <v>39950</v>
      </c>
      <c r="E6666" s="292">
        <v>7926.1</v>
      </c>
    </row>
    <row r="6667" spans="1:5" ht="14.4" x14ac:dyDescent="0.55000000000000004">
      <c r="A6667" s="289" t="s">
        <v>39751</v>
      </c>
      <c r="B6667" s="290">
        <v>149710.16</v>
      </c>
      <c r="D6667" s="291" t="s">
        <v>39951</v>
      </c>
      <c r="E6667" s="292">
        <v>149710.16</v>
      </c>
    </row>
    <row r="6668" spans="1:5" ht="14.4" x14ac:dyDescent="0.55000000000000004">
      <c r="A6668" s="289" t="s">
        <v>39752</v>
      </c>
      <c r="B6668" s="290">
        <v>29999.65</v>
      </c>
      <c r="D6668" s="291" t="s">
        <v>39952</v>
      </c>
      <c r="E6668" s="292">
        <v>29999.65</v>
      </c>
    </row>
    <row r="6669" spans="1:5" ht="14.4" x14ac:dyDescent="0.55000000000000004">
      <c r="A6669" s="289" t="s">
        <v>39753</v>
      </c>
      <c r="B6669" s="290">
        <v>20000</v>
      </c>
      <c r="D6669" s="291" t="s">
        <v>39953</v>
      </c>
      <c r="E6669" s="292">
        <v>20000</v>
      </c>
    </row>
    <row r="6670" spans="1:5" ht="14.4" x14ac:dyDescent="0.55000000000000004">
      <c r="A6670" s="289" t="s">
        <v>39754</v>
      </c>
      <c r="B6670" s="290">
        <v>20000</v>
      </c>
      <c r="D6670" s="291" t="s">
        <v>39954</v>
      </c>
      <c r="E6670" s="292">
        <v>20000</v>
      </c>
    </row>
    <row r="6671" spans="1:5" ht="14.4" x14ac:dyDescent="0.55000000000000004">
      <c r="A6671" s="289" t="s">
        <v>39755</v>
      </c>
      <c r="B6671" s="290">
        <v>60000</v>
      </c>
      <c r="D6671" s="291" t="s">
        <v>39955</v>
      </c>
      <c r="E6671" s="292">
        <v>60000</v>
      </c>
    </row>
    <row r="6672" spans="1:5" ht="14.4" x14ac:dyDescent="0.55000000000000004">
      <c r="A6672" s="289" t="s">
        <v>39756</v>
      </c>
      <c r="B6672" s="290">
        <v>60000</v>
      </c>
      <c r="D6672" s="291" t="s">
        <v>39956</v>
      </c>
      <c r="E6672" s="292">
        <v>60000</v>
      </c>
    </row>
    <row r="6673" spans="1:5" ht="14.4" x14ac:dyDescent="0.55000000000000004">
      <c r="A6673" s="289" t="s">
        <v>39757</v>
      </c>
      <c r="B6673" s="290">
        <v>29999.279999999999</v>
      </c>
      <c r="D6673" s="291" t="s">
        <v>39957</v>
      </c>
      <c r="E6673" s="292">
        <v>29999.279999999999</v>
      </c>
    </row>
    <row r="6674" spans="1:5" ht="14.4" x14ac:dyDescent="0.55000000000000004">
      <c r="A6674" s="289" t="s">
        <v>39758</v>
      </c>
      <c r="B6674" s="290">
        <v>59372.47</v>
      </c>
      <c r="D6674" s="291" t="s">
        <v>39958</v>
      </c>
      <c r="E6674" s="292">
        <v>59372.47</v>
      </c>
    </row>
    <row r="6675" spans="1:5" ht="14.4" x14ac:dyDescent="0.55000000000000004">
      <c r="A6675" s="289" t="s">
        <v>39759</v>
      </c>
      <c r="B6675" s="290">
        <v>60000</v>
      </c>
      <c r="D6675" s="291" t="s">
        <v>39959</v>
      </c>
      <c r="E6675" s="292">
        <v>60000</v>
      </c>
    </row>
    <row r="6676" spans="1:5" ht="14.4" x14ac:dyDescent="0.55000000000000004">
      <c r="A6676" s="289" t="s">
        <v>39760</v>
      </c>
      <c r="B6676" s="290">
        <v>4514.72</v>
      </c>
      <c r="D6676" s="291" t="s">
        <v>39960</v>
      </c>
      <c r="E6676" s="292">
        <v>4514.72</v>
      </c>
    </row>
    <row r="6677" spans="1:5" ht="14.4" x14ac:dyDescent="0.55000000000000004">
      <c r="A6677" s="289" t="s">
        <v>39761</v>
      </c>
      <c r="B6677" s="290">
        <v>60000</v>
      </c>
      <c r="D6677" s="291" t="s">
        <v>39961</v>
      </c>
      <c r="E6677" s="292">
        <v>60000</v>
      </c>
    </row>
    <row r="6678" spans="1:5" ht="14.4" x14ac:dyDescent="0.55000000000000004">
      <c r="A6678" s="289" t="s">
        <v>39762</v>
      </c>
      <c r="B6678" s="290">
        <v>18800.36</v>
      </c>
      <c r="D6678" s="291" t="s">
        <v>39962</v>
      </c>
      <c r="E6678" s="292">
        <v>18800.36</v>
      </c>
    </row>
    <row r="6679" spans="1:5" ht="14.4" x14ac:dyDescent="0.55000000000000004">
      <c r="A6679" s="289" t="s">
        <v>39763</v>
      </c>
      <c r="B6679" s="290">
        <v>20000</v>
      </c>
      <c r="D6679" s="291" t="s">
        <v>39963</v>
      </c>
      <c r="E6679" s="292">
        <v>20000</v>
      </c>
    </row>
    <row r="6680" spans="1:5" ht="14.4" x14ac:dyDescent="0.55000000000000004">
      <c r="A6680" s="289" t="s">
        <v>39764</v>
      </c>
      <c r="B6680" s="290">
        <v>56413.07</v>
      </c>
      <c r="D6680" s="291" t="s">
        <v>39964</v>
      </c>
      <c r="E6680" s="292">
        <v>56413.07</v>
      </c>
    </row>
    <row r="6681" spans="1:5" ht="14.4" x14ac:dyDescent="0.55000000000000004">
      <c r="A6681" s="289" t="s">
        <v>39765</v>
      </c>
      <c r="B6681" s="290">
        <v>19995.86</v>
      </c>
      <c r="D6681" s="291" t="s">
        <v>39965</v>
      </c>
      <c r="E6681" s="292">
        <v>19995.86</v>
      </c>
    </row>
    <row r="6682" spans="1:5" ht="14.4" x14ac:dyDescent="0.55000000000000004">
      <c r="A6682" s="289" t="s">
        <v>39766</v>
      </c>
      <c r="B6682" s="290">
        <v>59999.99</v>
      </c>
      <c r="D6682" s="291" t="s">
        <v>39966</v>
      </c>
      <c r="E6682" s="292">
        <v>59999.99</v>
      </c>
    </row>
    <row r="6683" spans="1:5" ht="14.4" x14ac:dyDescent="0.55000000000000004">
      <c r="A6683" s="289" t="s">
        <v>39767</v>
      </c>
      <c r="B6683" s="290">
        <v>4000</v>
      </c>
      <c r="D6683" s="291" t="s">
        <v>39967</v>
      </c>
      <c r="E6683" s="292">
        <v>4000</v>
      </c>
    </row>
    <row r="6684" spans="1:5" ht="14.4" x14ac:dyDescent="0.55000000000000004">
      <c r="A6684" s="289" t="s">
        <v>65521</v>
      </c>
      <c r="B6684" s="290">
        <v>5607.79</v>
      </c>
      <c r="D6684" s="291" t="s">
        <v>39968</v>
      </c>
      <c r="E6684" s="292">
        <v>5607.79</v>
      </c>
    </row>
    <row r="6685" spans="1:5" ht="14.4" x14ac:dyDescent="0.55000000000000004">
      <c r="A6685" s="289" t="s">
        <v>39768</v>
      </c>
      <c r="B6685" s="290">
        <v>8000</v>
      </c>
      <c r="D6685" s="291" t="s">
        <v>39969</v>
      </c>
      <c r="E6685" s="292">
        <v>8000</v>
      </c>
    </row>
    <row r="6686" spans="1:5" ht="14.4" x14ac:dyDescent="0.55000000000000004">
      <c r="A6686" s="289" t="s">
        <v>39769</v>
      </c>
      <c r="B6686" s="290">
        <v>20000</v>
      </c>
      <c r="D6686" s="291" t="s">
        <v>39970</v>
      </c>
      <c r="E6686" s="292">
        <v>20000</v>
      </c>
    </row>
    <row r="6687" spans="1:5" ht="14.4" x14ac:dyDescent="0.55000000000000004">
      <c r="A6687" s="289" t="s">
        <v>39770</v>
      </c>
      <c r="B6687" s="290">
        <v>60000</v>
      </c>
      <c r="D6687" s="291" t="s">
        <v>39971</v>
      </c>
      <c r="E6687" s="292">
        <v>60000</v>
      </c>
    </row>
    <row r="6688" spans="1:5" ht="14.4" x14ac:dyDescent="0.55000000000000004">
      <c r="A6688" s="289" t="s">
        <v>39771</v>
      </c>
      <c r="B6688" s="290">
        <v>20000</v>
      </c>
      <c r="D6688" s="291" t="s">
        <v>39972</v>
      </c>
      <c r="E6688" s="292">
        <v>20000</v>
      </c>
    </row>
    <row r="6689" spans="1:5" ht="14.4" x14ac:dyDescent="0.55000000000000004">
      <c r="A6689" s="289" t="s">
        <v>39772</v>
      </c>
      <c r="B6689" s="290">
        <v>29999.99</v>
      </c>
      <c r="D6689" s="291" t="s">
        <v>39973</v>
      </c>
      <c r="E6689" s="292">
        <v>29999.99</v>
      </c>
    </row>
    <row r="6690" spans="1:5" ht="14.4" x14ac:dyDescent="0.55000000000000004">
      <c r="A6690" s="289" t="s">
        <v>39773</v>
      </c>
      <c r="B6690" s="290">
        <v>12044</v>
      </c>
      <c r="D6690" s="291" t="s">
        <v>39974</v>
      </c>
      <c r="E6690" s="292">
        <v>12044</v>
      </c>
    </row>
    <row r="6691" spans="1:5" ht="14.4" x14ac:dyDescent="0.55000000000000004">
      <c r="A6691" s="289" t="s">
        <v>39774</v>
      </c>
      <c r="B6691" s="290">
        <v>18627.21</v>
      </c>
      <c r="D6691" s="291" t="s">
        <v>39975</v>
      </c>
      <c r="E6691" s="292">
        <v>18627.21</v>
      </c>
    </row>
    <row r="6692" spans="1:5" ht="14.4" x14ac:dyDescent="0.55000000000000004">
      <c r="A6692" s="289" t="s">
        <v>39775</v>
      </c>
      <c r="B6692" s="290">
        <v>235323.63</v>
      </c>
      <c r="D6692" s="291" t="s">
        <v>39976</v>
      </c>
      <c r="E6692" s="292">
        <v>235323.63</v>
      </c>
    </row>
    <row r="6693" spans="1:5" ht="14.4" x14ac:dyDescent="0.55000000000000004">
      <c r="A6693" s="289" t="s">
        <v>39776</v>
      </c>
      <c r="B6693" s="290">
        <v>33315.730000000003</v>
      </c>
      <c r="D6693" s="291" t="s">
        <v>39977</v>
      </c>
      <c r="E6693" s="292">
        <v>33315.730000000003</v>
      </c>
    </row>
    <row r="6694" spans="1:5" ht="14.4" x14ac:dyDescent="0.55000000000000004">
      <c r="A6694" s="289" t="s">
        <v>39777</v>
      </c>
      <c r="B6694" s="290">
        <v>36189.42</v>
      </c>
      <c r="D6694" s="291" t="s">
        <v>39978</v>
      </c>
      <c r="E6694" s="292">
        <v>36189.42</v>
      </c>
    </row>
    <row r="6695" spans="1:5" ht="14.4" x14ac:dyDescent="0.55000000000000004">
      <c r="A6695" s="289" t="s">
        <v>39778</v>
      </c>
      <c r="B6695" s="290">
        <v>47760</v>
      </c>
      <c r="D6695" s="291" t="s">
        <v>39979</v>
      </c>
      <c r="E6695" s="292">
        <v>47760</v>
      </c>
    </row>
    <row r="6696" spans="1:5" ht="14.4" x14ac:dyDescent="0.55000000000000004">
      <c r="A6696" s="289" t="s">
        <v>39779</v>
      </c>
      <c r="B6696" s="290">
        <v>14368.49</v>
      </c>
      <c r="D6696" s="291" t="s">
        <v>39980</v>
      </c>
      <c r="E6696" s="292">
        <v>14368.49</v>
      </c>
    </row>
    <row r="6697" spans="1:5" ht="14.4" x14ac:dyDescent="0.55000000000000004">
      <c r="A6697" s="289" t="s">
        <v>39780</v>
      </c>
      <c r="B6697" s="290">
        <v>56839</v>
      </c>
      <c r="D6697" s="291" t="s">
        <v>39981</v>
      </c>
      <c r="E6697" s="292">
        <v>56839</v>
      </c>
    </row>
    <row r="6698" spans="1:5" ht="14.4" x14ac:dyDescent="0.55000000000000004">
      <c r="A6698" s="289" t="s">
        <v>39781</v>
      </c>
      <c r="B6698" s="290">
        <v>19689.61</v>
      </c>
      <c r="D6698" s="291" t="s">
        <v>39982</v>
      </c>
      <c r="E6698" s="292">
        <v>19689.61</v>
      </c>
    </row>
    <row r="6699" spans="1:5" ht="14.4" x14ac:dyDescent="0.55000000000000004">
      <c r="A6699" s="289" t="s">
        <v>39782</v>
      </c>
      <c r="B6699" s="290">
        <v>41425.589999999997</v>
      </c>
      <c r="D6699" s="291" t="s">
        <v>39983</v>
      </c>
      <c r="E6699" s="292">
        <v>41425.589999999997</v>
      </c>
    </row>
    <row r="6700" spans="1:5" ht="14.4" x14ac:dyDescent="0.55000000000000004">
      <c r="A6700" s="289" t="s">
        <v>39783</v>
      </c>
      <c r="B6700" s="290">
        <v>142777.41</v>
      </c>
      <c r="D6700" s="291" t="s">
        <v>39984</v>
      </c>
      <c r="E6700" s="292">
        <v>142777.41</v>
      </c>
    </row>
    <row r="6701" spans="1:5" ht="14.4" x14ac:dyDescent="0.55000000000000004">
      <c r="A6701" s="289" t="s">
        <v>39784</v>
      </c>
      <c r="B6701" s="290">
        <v>232222.28</v>
      </c>
      <c r="D6701" s="291" t="s">
        <v>39985</v>
      </c>
      <c r="E6701" s="292">
        <v>232222.28</v>
      </c>
    </row>
    <row r="6702" spans="1:5" ht="14.4" x14ac:dyDescent="0.55000000000000004">
      <c r="A6702" s="289" t="s">
        <v>39785</v>
      </c>
      <c r="B6702" s="290">
        <v>56070</v>
      </c>
      <c r="D6702" s="291" t="s">
        <v>39986</v>
      </c>
      <c r="E6702" s="292">
        <v>56070</v>
      </c>
    </row>
    <row r="6703" spans="1:5" ht="14.4" x14ac:dyDescent="0.55000000000000004">
      <c r="A6703" s="289" t="s">
        <v>39786</v>
      </c>
      <c r="B6703" s="290">
        <v>143906.72</v>
      </c>
      <c r="D6703" s="291" t="s">
        <v>39987</v>
      </c>
      <c r="E6703" s="292">
        <v>143906.72</v>
      </c>
    </row>
    <row r="6704" spans="1:5" ht="14.4" x14ac:dyDescent="0.55000000000000004">
      <c r="A6704" s="289" t="s">
        <v>39787</v>
      </c>
      <c r="B6704" s="290">
        <v>51913.7</v>
      </c>
      <c r="D6704" s="291" t="s">
        <v>39988</v>
      </c>
      <c r="E6704" s="292">
        <v>51913.7</v>
      </c>
    </row>
    <row r="6705" spans="1:5" ht="14.4" x14ac:dyDescent="0.55000000000000004">
      <c r="A6705" s="289" t="s">
        <v>39788</v>
      </c>
      <c r="B6705" s="290">
        <v>89501</v>
      </c>
      <c r="D6705" s="291" t="s">
        <v>39989</v>
      </c>
      <c r="E6705" s="292">
        <v>89501</v>
      </c>
    </row>
    <row r="6706" spans="1:5" ht="14.4" x14ac:dyDescent="0.55000000000000004">
      <c r="A6706" s="289" t="s">
        <v>39789</v>
      </c>
      <c r="B6706" s="290">
        <v>182422</v>
      </c>
      <c r="D6706" s="291" t="s">
        <v>39990</v>
      </c>
      <c r="E6706" s="292">
        <v>182422</v>
      </c>
    </row>
    <row r="6707" spans="1:5" ht="14.4" x14ac:dyDescent="0.55000000000000004">
      <c r="A6707" s="289" t="s">
        <v>39790</v>
      </c>
      <c r="B6707" s="290">
        <v>92118</v>
      </c>
      <c r="D6707" s="291" t="s">
        <v>39991</v>
      </c>
      <c r="E6707" s="292">
        <v>92118</v>
      </c>
    </row>
    <row r="6708" spans="1:5" ht="14.4" x14ac:dyDescent="0.55000000000000004">
      <c r="A6708" s="289" t="s">
        <v>39791</v>
      </c>
      <c r="B6708" s="290">
        <v>35280</v>
      </c>
      <c r="D6708" s="291" t="s">
        <v>39992</v>
      </c>
      <c r="E6708" s="292">
        <v>35280</v>
      </c>
    </row>
    <row r="6709" spans="1:5" ht="14.4" x14ac:dyDescent="0.55000000000000004">
      <c r="A6709" s="289" t="s">
        <v>39792</v>
      </c>
      <c r="B6709" s="290">
        <v>21809</v>
      </c>
      <c r="D6709" s="291" t="s">
        <v>39993</v>
      </c>
      <c r="E6709" s="292">
        <v>21809</v>
      </c>
    </row>
    <row r="6710" spans="1:5" ht="14.4" x14ac:dyDescent="0.55000000000000004">
      <c r="A6710" s="289" t="s">
        <v>39793</v>
      </c>
      <c r="B6710" s="290">
        <v>111239.11</v>
      </c>
      <c r="D6710" s="291" t="s">
        <v>39994</v>
      </c>
      <c r="E6710" s="292">
        <v>111239.11</v>
      </c>
    </row>
    <row r="6711" spans="1:5" ht="14.4" x14ac:dyDescent="0.55000000000000004">
      <c r="A6711" s="289" t="s">
        <v>39794</v>
      </c>
      <c r="B6711" s="290">
        <v>20825.38</v>
      </c>
      <c r="D6711" s="291" t="s">
        <v>39995</v>
      </c>
      <c r="E6711" s="292">
        <v>20825.38</v>
      </c>
    </row>
    <row r="6712" spans="1:5" ht="14.4" x14ac:dyDescent="0.55000000000000004">
      <c r="A6712" s="289" t="s">
        <v>39795</v>
      </c>
      <c r="B6712" s="290">
        <v>149405.81</v>
      </c>
      <c r="D6712" s="291" t="s">
        <v>39996</v>
      </c>
      <c r="E6712" s="292">
        <v>149405.81</v>
      </c>
    </row>
    <row r="6713" spans="1:5" ht="14.4" x14ac:dyDescent="0.55000000000000004">
      <c r="A6713" s="289" t="s">
        <v>39796</v>
      </c>
      <c r="B6713" s="290">
        <v>43230.69</v>
      </c>
      <c r="D6713" s="291" t="s">
        <v>39997</v>
      </c>
      <c r="E6713" s="292">
        <v>43230.69</v>
      </c>
    </row>
    <row r="6714" spans="1:5" ht="14.4" x14ac:dyDescent="0.55000000000000004">
      <c r="A6714" s="289" t="s">
        <v>39797</v>
      </c>
      <c r="B6714" s="290">
        <v>13177.4</v>
      </c>
      <c r="D6714" s="291" t="s">
        <v>39998</v>
      </c>
      <c r="E6714" s="292">
        <v>13177.4</v>
      </c>
    </row>
    <row r="6715" spans="1:5" ht="14.4" x14ac:dyDescent="0.55000000000000004">
      <c r="A6715" s="289" t="s">
        <v>39798</v>
      </c>
      <c r="B6715" s="290">
        <v>442009.99</v>
      </c>
      <c r="D6715" s="291" t="s">
        <v>39999</v>
      </c>
      <c r="E6715" s="292">
        <v>442009.99</v>
      </c>
    </row>
    <row r="6716" spans="1:5" ht="14.4" x14ac:dyDescent="0.55000000000000004">
      <c r="A6716" s="289" t="s">
        <v>39799</v>
      </c>
      <c r="B6716" s="290">
        <v>24991</v>
      </c>
      <c r="D6716" s="291" t="s">
        <v>40000</v>
      </c>
      <c r="E6716" s="292">
        <v>24991</v>
      </c>
    </row>
    <row r="6717" spans="1:5" ht="14.4" x14ac:dyDescent="0.55000000000000004">
      <c r="A6717" s="289" t="s">
        <v>65522</v>
      </c>
      <c r="B6717" s="290">
        <v>52454.9</v>
      </c>
      <c r="D6717" s="291" t="s">
        <v>40001</v>
      </c>
      <c r="E6717" s="292">
        <v>52454.9</v>
      </c>
    </row>
    <row r="6718" spans="1:5" ht="14.4" x14ac:dyDescent="0.55000000000000004">
      <c r="A6718" s="289" t="s">
        <v>39800</v>
      </c>
      <c r="B6718" s="290">
        <v>98710.99</v>
      </c>
      <c r="D6718" s="291" t="s">
        <v>40002</v>
      </c>
      <c r="E6718" s="292">
        <v>98710.99</v>
      </c>
    </row>
    <row r="6719" spans="1:5" ht="14.4" x14ac:dyDescent="0.55000000000000004">
      <c r="A6719" s="289" t="s">
        <v>39801</v>
      </c>
      <c r="B6719" s="290">
        <v>44364.1</v>
      </c>
      <c r="D6719" s="291" t="s">
        <v>40003</v>
      </c>
      <c r="E6719" s="292">
        <v>44364.1</v>
      </c>
    </row>
    <row r="6720" spans="1:5" ht="14.4" x14ac:dyDescent="0.55000000000000004">
      <c r="A6720" s="289" t="s">
        <v>39802</v>
      </c>
      <c r="B6720" s="290">
        <v>43723.13</v>
      </c>
      <c r="D6720" s="291" t="s">
        <v>40004</v>
      </c>
      <c r="E6720" s="292">
        <v>43723.13</v>
      </c>
    </row>
    <row r="6721" spans="1:5" ht="14.4" x14ac:dyDescent="0.55000000000000004">
      <c r="A6721" s="289" t="s">
        <v>39803</v>
      </c>
      <c r="B6721" s="290">
        <v>43885.58</v>
      </c>
      <c r="D6721" s="291" t="s">
        <v>40005</v>
      </c>
      <c r="E6721" s="292">
        <v>43885.58</v>
      </c>
    </row>
    <row r="6722" spans="1:5" ht="14.4" x14ac:dyDescent="0.55000000000000004">
      <c r="A6722" s="289" t="s">
        <v>39804</v>
      </c>
      <c r="B6722" s="290">
        <v>114254.79</v>
      </c>
      <c r="D6722" s="291" t="s">
        <v>40006</v>
      </c>
      <c r="E6722" s="292">
        <v>114254.79</v>
      </c>
    </row>
    <row r="6723" spans="1:5" ht="14.4" x14ac:dyDescent="0.55000000000000004">
      <c r="A6723" s="289" t="s">
        <v>39805</v>
      </c>
      <c r="B6723" s="290">
        <v>433816.34</v>
      </c>
      <c r="D6723" s="291" t="s">
        <v>40007</v>
      </c>
      <c r="E6723" s="292">
        <v>433816.34</v>
      </c>
    </row>
    <row r="6724" spans="1:5" ht="14.4" x14ac:dyDescent="0.55000000000000004">
      <c r="A6724" s="289" t="s">
        <v>39806</v>
      </c>
      <c r="B6724" s="290">
        <v>63699.02</v>
      </c>
      <c r="D6724" s="291" t="s">
        <v>40008</v>
      </c>
      <c r="E6724" s="292">
        <v>63699.02</v>
      </c>
    </row>
    <row r="6725" spans="1:5" ht="14.4" x14ac:dyDescent="0.55000000000000004">
      <c r="A6725" s="289" t="s">
        <v>39807</v>
      </c>
      <c r="B6725" s="290">
        <v>368006.33</v>
      </c>
      <c r="D6725" s="291" t="s">
        <v>40009</v>
      </c>
      <c r="E6725" s="292">
        <v>368006.33</v>
      </c>
    </row>
    <row r="6726" spans="1:5" ht="14.4" x14ac:dyDescent="0.55000000000000004">
      <c r="A6726" s="289" t="s">
        <v>65523</v>
      </c>
      <c r="B6726" s="290">
        <v>0</v>
      </c>
      <c r="D6726" s="291" t="s">
        <v>66163</v>
      </c>
      <c r="E6726" s="292">
        <v>0</v>
      </c>
    </row>
    <row r="6727" spans="1:5" ht="14.4" x14ac:dyDescent="0.55000000000000004">
      <c r="A6727" s="289" t="s">
        <v>39808</v>
      </c>
      <c r="B6727" s="290">
        <v>76935</v>
      </c>
      <c r="D6727" s="291" t="s">
        <v>40010</v>
      </c>
      <c r="E6727" s="292">
        <v>76935</v>
      </c>
    </row>
    <row r="6728" spans="1:5" ht="14.4" x14ac:dyDescent="0.55000000000000004">
      <c r="A6728" s="289" t="s">
        <v>39809</v>
      </c>
      <c r="B6728" s="290">
        <v>278588.06</v>
      </c>
      <c r="D6728" s="291" t="s">
        <v>40011</v>
      </c>
      <c r="E6728" s="292">
        <v>278588.06</v>
      </c>
    </row>
    <row r="6729" spans="1:5" ht="14.4" x14ac:dyDescent="0.55000000000000004">
      <c r="A6729" s="289" t="s">
        <v>65524</v>
      </c>
      <c r="B6729" s="290">
        <v>7031.35</v>
      </c>
      <c r="D6729" s="291" t="s">
        <v>40012</v>
      </c>
      <c r="E6729" s="292">
        <v>7031.35</v>
      </c>
    </row>
    <row r="6730" spans="1:5" ht="14.4" x14ac:dyDescent="0.55000000000000004">
      <c r="A6730" s="289" t="s">
        <v>39810</v>
      </c>
      <c r="B6730" s="290">
        <v>21427.03</v>
      </c>
      <c r="D6730" s="291" t="s">
        <v>40013</v>
      </c>
      <c r="E6730" s="292">
        <v>21427.03</v>
      </c>
    </row>
    <row r="6731" spans="1:5" ht="14.4" x14ac:dyDescent="0.55000000000000004">
      <c r="A6731" s="289" t="s">
        <v>39811</v>
      </c>
      <c r="B6731" s="290">
        <v>24301.08</v>
      </c>
      <c r="D6731" s="291" t="s">
        <v>40014</v>
      </c>
      <c r="E6731" s="292">
        <v>24301.08</v>
      </c>
    </row>
    <row r="6732" spans="1:5" ht="14.4" x14ac:dyDescent="0.55000000000000004">
      <c r="A6732" s="289" t="s">
        <v>39812</v>
      </c>
      <c r="B6732" s="290">
        <v>997047</v>
      </c>
      <c r="D6732" s="291" t="s">
        <v>40015</v>
      </c>
      <c r="E6732" s="292">
        <v>997047</v>
      </c>
    </row>
    <row r="6733" spans="1:5" ht="14.4" x14ac:dyDescent="0.55000000000000004">
      <c r="A6733" s="289" t="s">
        <v>39813</v>
      </c>
      <c r="B6733" s="290">
        <v>47017</v>
      </c>
      <c r="D6733" s="291" t="s">
        <v>40016</v>
      </c>
      <c r="E6733" s="292">
        <v>47017</v>
      </c>
    </row>
    <row r="6734" spans="1:5" ht="14.4" x14ac:dyDescent="0.55000000000000004">
      <c r="A6734" s="289" t="s">
        <v>39814</v>
      </c>
      <c r="B6734" s="290">
        <v>31738</v>
      </c>
      <c r="D6734" s="291" t="s">
        <v>40017</v>
      </c>
      <c r="E6734" s="292">
        <v>31738</v>
      </c>
    </row>
    <row r="6735" spans="1:5" ht="14.4" x14ac:dyDescent="0.55000000000000004">
      <c r="A6735" s="289" t="s">
        <v>39815</v>
      </c>
      <c r="B6735" s="290">
        <v>21728</v>
      </c>
      <c r="D6735" s="291" t="s">
        <v>40018</v>
      </c>
      <c r="E6735" s="292">
        <v>21728</v>
      </c>
    </row>
    <row r="6736" spans="1:5" ht="14.4" x14ac:dyDescent="0.55000000000000004">
      <c r="A6736" s="289" t="s">
        <v>39816</v>
      </c>
      <c r="B6736" s="290">
        <v>152514.70000000001</v>
      </c>
      <c r="D6736" s="291" t="s">
        <v>40019</v>
      </c>
      <c r="E6736" s="292">
        <v>152514.70000000001</v>
      </c>
    </row>
    <row r="6737" spans="1:5" ht="14.4" x14ac:dyDescent="0.55000000000000004">
      <c r="A6737" s="289" t="s">
        <v>39817</v>
      </c>
      <c r="B6737" s="290">
        <v>80201.990000000005</v>
      </c>
      <c r="D6737" s="291" t="s">
        <v>40020</v>
      </c>
      <c r="E6737" s="292">
        <v>80201.990000000005</v>
      </c>
    </row>
    <row r="6738" spans="1:5" ht="14.4" x14ac:dyDescent="0.55000000000000004">
      <c r="A6738" s="289" t="s">
        <v>39818</v>
      </c>
      <c r="B6738" s="290">
        <v>103076.61</v>
      </c>
      <c r="D6738" s="291" t="s">
        <v>40021</v>
      </c>
      <c r="E6738" s="292">
        <v>103076.61</v>
      </c>
    </row>
    <row r="6739" spans="1:5" ht="14.4" x14ac:dyDescent="0.55000000000000004">
      <c r="A6739" s="289" t="s">
        <v>39819</v>
      </c>
      <c r="B6739" s="290">
        <v>80656.12</v>
      </c>
      <c r="D6739" s="291" t="s">
        <v>40022</v>
      </c>
      <c r="E6739" s="292">
        <v>80656.12</v>
      </c>
    </row>
    <row r="6740" spans="1:5" ht="14.4" x14ac:dyDescent="0.55000000000000004">
      <c r="A6740" s="289" t="s">
        <v>39820</v>
      </c>
      <c r="B6740" s="290">
        <v>141547</v>
      </c>
      <c r="D6740" s="291" t="s">
        <v>40023</v>
      </c>
      <c r="E6740" s="292">
        <v>141547</v>
      </c>
    </row>
    <row r="6741" spans="1:5" ht="14.4" x14ac:dyDescent="0.55000000000000004">
      <c r="A6741" s="289" t="s">
        <v>39821</v>
      </c>
      <c r="B6741" s="290">
        <v>24771</v>
      </c>
      <c r="D6741" s="291" t="s">
        <v>40024</v>
      </c>
      <c r="E6741" s="292">
        <v>24771</v>
      </c>
    </row>
    <row r="6742" spans="1:5" ht="14.4" x14ac:dyDescent="0.55000000000000004">
      <c r="A6742" s="289" t="s">
        <v>39822</v>
      </c>
      <c r="B6742" s="290">
        <v>38325</v>
      </c>
      <c r="D6742" s="291" t="s">
        <v>40025</v>
      </c>
      <c r="E6742" s="292">
        <v>38325</v>
      </c>
    </row>
    <row r="6743" spans="1:5" ht="14.4" x14ac:dyDescent="0.55000000000000004">
      <c r="A6743" s="289" t="s">
        <v>39823</v>
      </c>
      <c r="B6743" s="290">
        <v>223000</v>
      </c>
      <c r="D6743" s="291" t="s">
        <v>40026</v>
      </c>
      <c r="E6743" s="292">
        <v>223000</v>
      </c>
    </row>
    <row r="6744" spans="1:5" ht="14.4" x14ac:dyDescent="0.55000000000000004">
      <c r="A6744" s="289" t="s">
        <v>39824</v>
      </c>
      <c r="B6744" s="290">
        <v>16900.55</v>
      </c>
      <c r="D6744" s="291" t="s">
        <v>40027</v>
      </c>
      <c r="E6744" s="292">
        <v>16900.55</v>
      </c>
    </row>
    <row r="6745" spans="1:5" ht="14.4" x14ac:dyDescent="0.55000000000000004">
      <c r="A6745" s="289" t="s">
        <v>39825</v>
      </c>
      <c r="B6745" s="290">
        <v>114529</v>
      </c>
      <c r="D6745" s="291" t="s">
        <v>40028</v>
      </c>
      <c r="E6745" s="292">
        <v>114529</v>
      </c>
    </row>
    <row r="6746" spans="1:5" ht="14.4" x14ac:dyDescent="0.55000000000000004">
      <c r="A6746" s="289" t="s">
        <v>39826</v>
      </c>
      <c r="B6746" s="290">
        <v>96636.99</v>
      </c>
      <c r="D6746" s="291" t="s">
        <v>40029</v>
      </c>
      <c r="E6746" s="292">
        <v>96636.99</v>
      </c>
    </row>
    <row r="6747" spans="1:5" ht="14.4" x14ac:dyDescent="0.55000000000000004">
      <c r="A6747" s="289" t="s">
        <v>39827</v>
      </c>
      <c r="B6747" s="290">
        <v>37659</v>
      </c>
      <c r="D6747" s="291" t="s">
        <v>40030</v>
      </c>
      <c r="E6747" s="292">
        <v>37659</v>
      </c>
    </row>
    <row r="6748" spans="1:5" ht="14.4" x14ac:dyDescent="0.55000000000000004">
      <c r="A6748" s="289" t="s">
        <v>39828</v>
      </c>
      <c r="B6748" s="290">
        <v>23038.51</v>
      </c>
      <c r="D6748" s="291" t="s">
        <v>40031</v>
      </c>
      <c r="E6748" s="292">
        <v>23038.51</v>
      </c>
    </row>
    <row r="6749" spans="1:5" ht="14.4" x14ac:dyDescent="0.55000000000000004">
      <c r="A6749" s="289" t="s">
        <v>39829</v>
      </c>
      <c r="B6749" s="290">
        <v>40501.5</v>
      </c>
      <c r="D6749" s="291" t="s">
        <v>40032</v>
      </c>
      <c r="E6749" s="292">
        <v>40501.5</v>
      </c>
    </row>
    <row r="6750" spans="1:5" ht="14.4" x14ac:dyDescent="0.55000000000000004">
      <c r="A6750" s="289" t="s">
        <v>39830</v>
      </c>
      <c r="B6750" s="290">
        <v>1602078.84</v>
      </c>
      <c r="D6750" s="291" t="s">
        <v>40033</v>
      </c>
      <c r="E6750" s="292">
        <v>1602078.84</v>
      </c>
    </row>
    <row r="6751" spans="1:5" ht="14.4" x14ac:dyDescent="0.55000000000000004">
      <c r="A6751" s="289" t="s">
        <v>39831</v>
      </c>
      <c r="B6751" s="290">
        <v>21774.21</v>
      </c>
      <c r="D6751" s="291" t="s">
        <v>40034</v>
      </c>
      <c r="E6751" s="292">
        <v>21774.21</v>
      </c>
    </row>
    <row r="6752" spans="1:5" ht="14.4" x14ac:dyDescent="0.55000000000000004">
      <c r="A6752" s="289" t="s">
        <v>39832</v>
      </c>
      <c r="B6752" s="290">
        <v>5945</v>
      </c>
      <c r="D6752" s="291" t="s">
        <v>40035</v>
      </c>
      <c r="E6752" s="292">
        <v>5945</v>
      </c>
    </row>
    <row r="6753" spans="1:5" ht="14.4" x14ac:dyDescent="0.55000000000000004">
      <c r="A6753" s="289" t="s">
        <v>39833</v>
      </c>
      <c r="B6753" s="290">
        <v>15597</v>
      </c>
      <c r="D6753" s="291" t="s">
        <v>40036</v>
      </c>
      <c r="E6753" s="292">
        <v>15597</v>
      </c>
    </row>
    <row r="6754" spans="1:5" ht="14.4" x14ac:dyDescent="0.55000000000000004">
      <c r="A6754" s="289" t="s">
        <v>39834</v>
      </c>
      <c r="B6754" s="290">
        <v>9356</v>
      </c>
      <c r="D6754" s="291" t="s">
        <v>40037</v>
      </c>
      <c r="E6754" s="292">
        <v>9356</v>
      </c>
    </row>
    <row r="6755" spans="1:5" ht="14.4" x14ac:dyDescent="0.55000000000000004">
      <c r="A6755" s="289" t="s">
        <v>39835</v>
      </c>
      <c r="B6755" s="290">
        <v>33276</v>
      </c>
      <c r="D6755" s="291" t="s">
        <v>40038</v>
      </c>
      <c r="E6755" s="292">
        <v>33276</v>
      </c>
    </row>
    <row r="6756" spans="1:5" ht="14.4" x14ac:dyDescent="0.55000000000000004">
      <c r="A6756" s="289" t="s">
        <v>39836</v>
      </c>
      <c r="B6756" s="290">
        <v>106234</v>
      </c>
      <c r="D6756" s="291" t="s">
        <v>40039</v>
      </c>
      <c r="E6756" s="292">
        <v>106234</v>
      </c>
    </row>
    <row r="6757" spans="1:5" ht="14.4" x14ac:dyDescent="0.55000000000000004">
      <c r="A6757" s="289" t="s">
        <v>39837</v>
      </c>
      <c r="B6757" s="290">
        <v>158475</v>
      </c>
      <c r="D6757" s="291" t="s">
        <v>40040</v>
      </c>
      <c r="E6757" s="292">
        <v>158475</v>
      </c>
    </row>
    <row r="6758" spans="1:5" ht="14.4" x14ac:dyDescent="0.55000000000000004">
      <c r="A6758" s="289" t="s">
        <v>39838</v>
      </c>
      <c r="B6758" s="290">
        <v>355199.52</v>
      </c>
      <c r="D6758" s="291" t="s">
        <v>40041</v>
      </c>
      <c r="E6758" s="292">
        <v>355199.52</v>
      </c>
    </row>
    <row r="6759" spans="1:5" ht="14.4" x14ac:dyDescent="0.55000000000000004">
      <c r="A6759" s="289" t="s">
        <v>39839</v>
      </c>
      <c r="B6759" s="290">
        <v>23725.85</v>
      </c>
      <c r="D6759" s="291" t="s">
        <v>40042</v>
      </c>
      <c r="E6759" s="292">
        <v>23725.85</v>
      </c>
    </row>
    <row r="6760" spans="1:5" ht="14.4" x14ac:dyDescent="0.55000000000000004">
      <c r="A6760" s="289" t="s">
        <v>39840</v>
      </c>
      <c r="B6760" s="290">
        <v>383943</v>
      </c>
      <c r="D6760" s="291" t="s">
        <v>40043</v>
      </c>
      <c r="E6760" s="292">
        <v>383943</v>
      </c>
    </row>
    <row r="6761" spans="1:5" ht="14.4" x14ac:dyDescent="0.55000000000000004">
      <c r="A6761" s="289" t="s">
        <v>39841</v>
      </c>
      <c r="B6761" s="290">
        <v>44233.64</v>
      </c>
      <c r="D6761" s="291" t="s">
        <v>40044</v>
      </c>
      <c r="E6761" s="292">
        <v>44233.64</v>
      </c>
    </row>
    <row r="6762" spans="1:5" ht="14.4" x14ac:dyDescent="0.55000000000000004">
      <c r="A6762" s="289" t="s">
        <v>65525</v>
      </c>
      <c r="B6762" s="290">
        <v>35969</v>
      </c>
      <c r="D6762" s="291" t="s">
        <v>65258</v>
      </c>
      <c r="E6762" s="292">
        <v>35969</v>
      </c>
    </row>
    <row r="6763" spans="1:5" ht="14.4" x14ac:dyDescent="0.55000000000000004">
      <c r="A6763" s="289" t="s">
        <v>65526</v>
      </c>
      <c r="B6763" s="290">
        <v>31805.42</v>
      </c>
      <c r="D6763" s="291" t="s">
        <v>65259</v>
      </c>
      <c r="E6763" s="292">
        <v>31805.42</v>
      </c>
    </row>
    <row r="6764" spans="1:5" ht="14.4" x14ac:dyDescent="0.55000000000000004">
      <c r="A6764" s="289" t="s">
        <v>39842</v>
      </c>
      <c r="B6764" s="290">
        <v>56613</v>
      </c>
      <c r="D6764" s="291" t="s">
        <v>40045</v>
      </c>
      <c r="E6764" s="292">
        <v>56613</v>
      </c>
    </row>
    <row r="6765" spans="1:5" ht="14.4" x14ac:dyDescent="0.55000000000000004">
      <c r="A6765" s="289" t="s">
        <v>39843</v>
      </c>
      <c r="B6765" s="290">
        <v>227380.8</v>
      </c>
      <c r="D6765" s="291" t="s">
        <v>40046</v>
      </c>
      <c r="E6765" s="292">
        <v>227380.8</v>
      </c>
    </row>
    <row r="6766" spans="1:5" ht="14.4" x14ac:dyDescent="0.55000000000000004">
      <c r="A6766" s="289" t="s">
        <v>39844</v>
      </c>
      <c r="B6766" s="290">
        <v>19173.990000000002</v>
      </c>
      <c r="D6766" s="291" t="s">
        <v>40047</v>
      </c>
      <c r="E6766" s="292">
        <v>19173.990000000002</v>
      </c>
    </row>
    <row r="6767" spans="1:5" ht="14.4" x14ac:dyDescent="0.55000000000000004">
      <c r="A6767" s="289" t="s">
        <v>39845</v>
      </c>
      <c r="B6767" s="290">
        <v>33304.51</v>
      </c>
      <c r="D6767" s="291" t="s">
        <v>40048</v>
      </c>
      <c r="E6767" s="292">
        <v>33304.51</v>
      </c>
    </row>
    <row r="6768" spans="1:5" ht="14.4" x14ac:dyDescent="0.55000000000000004">
      <c r="A6768" s="289" t="s">
        <v>39846</v>
      </c>
      <c r="B6768" s="290">
        <v>216337</v>
      </c>
      <c r="D6768" s="291" t="s">
        <v>40049</v>
      </c>
      <c r="E6768" s="292">
        <v>216337</v>
      </c>
    </row>
    <row r="6769" spans="1:5" ht="14.4" x14ac:dyDescent="0.55000000000000004">
      <c r="A6769" s="289" t="s">
        <v>39847</v>
      </c>
      <c r="B6769" s="290">
        <v>6882.8</v>
      </c>
      <c r="D6769" s="291" t="s">
        <v>40050</v>
      </c>
      <c r="E6769" s="292">
        <v>6882.8</v>
      </c>
    </row>
    <row r="6770" spans="1:5" ht="14.4" x14ac:dyDescent="0.55000000000000004">
      <c r="A6770" s="289" t="s">
        <v>39848</v>
      </c>
      <c r="B6770" s="290">
        <v>124736.81</v>
      </c>
      <c r="D6770" s="291" t="s">
        <v>40051</v>
      </c>
      <c r="E6770" s="292">
        <v>124736.81</v>
      </c>
    </row>
    <row r="6771" spans="1:5" ht="14.4" x14ac:dyDescent="0.55000000000000004">
      <c r="A6771" s="289" t="s">
        <v>65527</v>
      </c>
      <c r="B6771" s="290">
        <v>32916</v>
      </c>
      <c r="D6771" s="291" t="s">
        <v>66164</v>
      </c>
      <c r="E6771" s="292">
        <v>32916</v>
      </c>
    </row>
    <row r="6772" spans="1:5" ht="14.4" x14ac:dyDescent="0.55000000000000004">
      <c r="A6772" s="289" t="s">
        <v>39849</v>
      </c>
      <c r="B6772" s="290">
        <v>83112</v>
      </c>
      <c r="D6772" s="291" t="s">
        <v>40052</v>
      </c>
      <c r="E6772" s="292">
        <v>83112</v>
      </c>
    </row>
    <row r="6773" spans="1:5" ht="14.4" x14ac:dyDescent="0.55000000000000004">
      <c r="A6773" s="289" t="s">
        <v>39850</v>
      </c>
      <c r="B6773" s="290">
        <v>274104.09000000003</v>
      </c>
      <c r="D6773" s="291" t="s">
        <v>40053</v>
      </c>
      <c r="E6773" s="292">
        <v>274104.09000000003</v>
      </c>
    </row>
    <row r="6774" spans="1:5" ht="14.4" x14ac:dyDescent="0.55000000000000004">
      <c r="A6774" s="289" t="s">
        <v>39851</v>
      </c>
      <c r="B6774" s="290">
        <v>82852.160000000003</v>
      </c>
      <c r="D6774" s="291" t="s">
        <v>40054</v>
      </c>
      <c r="E6774" s="292">
        <v>82852.160000000003</v>
      </c>
    </row>
    <row r="6775" spans="1:5" ht="14.4" x14ac:dyDescent="0.55000000000000004">
      <c r="A6775" s="289" t="s">
        <v>39852</v>
      </c>
      <c r="B6775" s="290">
        <v>5633.8</v>
      </c>
      <c r="D6775" s="291" t="s">
        <v>40055</v>
      </c>
      <c r="E6775" s="292">
        <v>5633.8</v>
      </c>
    </row>
    <row r="6776" spans="1:5" ht="14.4" x14ac:dyDescent="0.55000000000000004">
      <c r="A6776" s="289" t="s">
        <v>39853</v>
      </c>
      <c r="B6776" s="290">
        <v>158099.29999999999</v>
      </c>
      <c r="D6776" s="291" t="s">
        <v>40056</v>
      </c>
      <c r="E6776" s="292">
        <v>158099.29999999999</v>
      </c>
    </row>
    <row r="6777" spans="1:5" ht="14.4" x14ac:dyDescent="0.55000000000000004">
      <c r="A6777" s="289" t="s">
        <v>39854</v>
      </c>
      <c r="B6777" s="290">
        <v>100552</v>
      </c>
      <c r="D6777" s="291" t="s">
        <v>40057</v>
      </c>
      <c r="E6777" s="292">
        <v>100552</v>
      </c>
    </row>
    <row r="6778" spans="1:5" ht="14.4" x14ac:dyDescent="0.55000000000000004">
      <c r="A6778" s="289" t="s">
        <v>39855</v>
      </c>
      <c r="B6778" s="290">
        <v>72004.73</v>
      </c>
      <c r="D6778" s="291" t="s">
        <v>40058</v>
      </c>
      <c r="E6778" s="292">
        <v>72004.73</v>
      </c>
    </row>
    <row r="6779" spans="1:5" ht="14.4" x14ac:dyDescent="0.55000000000000004">
      <c r="A6779" s="289" t="s">
        <v>39856</v>
      </c>
      <c r="B6779" s="290">
        <v>78395</v>
      </c>
      <c r="D6779" s="291" t="s">
        <v>40059</v>
      </c>
      <c r="E6779" s="292">
        <v>78395</v>
      </c>
    </row>
    <row r="6780" spans="1:5" ht="14.4" x14ac:dyDescent="0.55000000000000004">
      <c r="A6780" s="289" t="s">
        <v>39857</v>
      </c>
      <c r="B6780" s="290">
        <v>72353.36</v>
      </c>
      <c r="D6780" s="291" t="s">
        <v>40060</v>
      </c>
      <c r="E6780" s="292">
        <v>72353.36</v>
      </c>
    </row>
    <row r="6781" spans="1:5" ht="14.4" x14ac:dyDescent="0.55000000000000004">
      <c r="A6781" s="289" t="s">
        <v>39858</v>
      </c>
      <c r="B6781" s="290">
        <v>33079</v>
      </c>
      <c r="D6781" s="291" t="s">
        <v>40061</v>
      </c>
      <c r="E6781" s="292">
        <v>33079</v>
      </c>
    </row>
    <row r="6782" spans="1:5" ht="14.4" x14ac:dyDescent="0.55000000000000004">
      <c r="A6782" s="289" t="s">
        <v>39859</v>
      </c>
      <c r="B6782" s="290">
        <v>48403.57</v>
      </c>
      <c r="D6782" s="291" t="s">
        <v>40062</v>
      </c>
      <c r="E6782" s="292">
        <v>48403.57</v>
      </c>
    </row>
    <row r="6783" spans="1:5" ht="14.4" x14ac:dyDescent="0.55000000000000004">
      <c r="A6783" s="289" t="s">
        <v>65528</v>
      </c>
      <c r="B6783" s="290">
        <v>9157.49</v>
      </c>
      <c r="D6783" s="291" t="s">
        <v>40063</v>
      </c>
      <c r="E6783" s="292">
        <v>9157.49</v>
      </c>
    </row>
    <row r="6784" spans="1:5" ht="14.4" x14ac:dyDescent="0.55000000000000004">
      <c r="A6784" s="289" t="s">
        <v>39860</v>
      </c>
      <c r="B6784" s="290">
        <v>17492</v>
      </c>
      <c r="D6784" s="291" t="s">
        <v>40064</v>
      </c>
      <c r="E6784" s="292">
        <v>17492</v>
      </c>
    </row>
    <row r="6785" spans="1:5" ht="14.4" x14ac:dyDescent="0.55000000000000004">
      <c r="A6785" s="289" t="s">
        <v>39861</v>
      </c>
      <c r="B6785" s="290">
        <v>16479.46</v>
      </c>
      <c r="D6785" s="291" t="s">
        <v>40065</v>
      </c>
      <c r="E6785" s="292">
        <v>16479.46</v>
      </c>
    </row>
    <row r="6786" spans="1:5" ht="14.4" x14ac:dyDescent="0.55000000000000004">
      <c r="A6786" s="289" t="s">
        <v>39862</v>
      </c>
      <c r="B6786" s="290">
        <v>45896.06</v>
      </c>
      <c r="D6786" s="291" t="s">
        <v>40066</v>
      </c>
      <c r="E6786" s="292">
        <v>45896.06</v>
      </c>
    </row>
    <row r="6787" spans="1:5" ht="14.4" x14ac:dyDescent="0.55000000000000004">
      <c r="A6787" s="289" t="s">
        <v>65529</v>
      </c>
      <c r="B6787" s="290">
        <v>5749</v>
      </c>
      <c r="D6787" s="291" t="s">
        <v>66165</v>
      </c>
      <c r="E6787" s="292">
        <v>5749</v>
      </c>
    </row>
    <row r="6788" spans="1:5" ht="14.4" x14ac:dyDescent="0.55000000000000004">
      <c r="A6788" s="289" t="s">
        <v>39863</v>
      </c>
      <c r="B6788" s="290">
        <v>141588</v>
      </c>
      <c r="D6788" s="291" t="s">
        <v>40067</v>
      </c>
      <c r="E6788" s="292">
        <v>141588</v>
      </c>
    </row>
    <row r="6789" spans="1:5" ht="14.4" x14ac:dyDescent="0.55000000000000004">
      <c r="A6789" s="289" t="s">
        <v>65530</v>
      </c>
      <c r="B6789" s="290">
        <v>0</v>
      </c>
      <c r="D6789" s="291" t="s">
        <v>66166</v>
      </c>
      <c r="E6789" s="292">
        <v>0</v>
      </c>
    </row>
    <row r="6790" spans="1:5" ht="14.4" x14ac:dyDescent="0.55000000000000004">
      <c r="A6790" s="289" t="s">
        <v>39864</v>
      </c>
      <c r="B6790" s="290">
        <v>100385</v>
      </c>
      <c r="D6790" s="291" t="s">
        <v>40068</v>
      </c>
      <c r="E6790" s="292">
        <v>100385</v>
      </c>
    </row>
    <row r="6791" spans="1:5" ht="14.4" x14ac:dyDescent="0.55000000000000004">
      <c r="A6791" s="289" t="s">
        <v>39865</v>
      </c>
      <c r="B6791" s="290">
        <v>1206501.6200000001</v>
      </c>
      <c r="D6791" s="291" t="s">
        <v>40069</v>
      </c>
      <c r="E6791" s="292">
        <v>1206501.6200000001</v>
      </c>
    </row>
    <row r="6792" spans="1:5" ht="14.4" x14ac:dyDescent="0.55000000000000004">
      <c r="A6792" s="289" t="s">
        <v>39866</v>
      </c>
      <c r="B6792" s="290">
        <v>32514</v>
      </c>
      <c r="D6792" s="291" t="s">
        <v>40070</v>
      </c>
      <c r="E6792" s="292">
        <v>32514</v>
      </c>
    </row>
    <row r="6793" spans="1:5" ht="14.4" x14ac:dyDescent="0.55000000000000004">
      <c r="A6793" s="289" t="s">
        <v>39867</v>
      </c>
      <c r="B6793" s="290">
        <v>17563</v>
      </c>
      <c r="D6793" s="291" t="s">
        <v>40071</v>
      </c>
      <c r="E6793" s="292">
        <v>17563</v>
      </c>
    </row>
    <row r="6794" spans="1:5" ht="14.4" x14ac:dyDescent="0.55000000000000004">
      <c r="A6794" s="289" t="s">
        <v>39868</v>
      </c>
      <c r="B6794" s="290">
        <v>115794.73</v>
      </c>
      <c r="D6794" s="291" t="s">
        <v>40072</v>
      </c>
      <c r="E6794" s="292">
        <v>115794.73</v>
      </c>
    </row>
    <row r="6795" spans="1:5" ht="14.4" x14ac:dyDescent="0.55000000000000004">
      <c r="A6795" s="289" t="s">
        <v>39869</v>
      </c>
      <c r="B6795" s="290">
        <v>118225</v>
      </c>
      <c r="D6795" s="291" t="s">
        <v>40073</v>
      </c>
      <c r="E6795" s="292">
        <v>118225</v>
      </c>
    </row>
    <row r="6796" spans="1:5" ht="14.4" x14ac:dyDescent="0.55000000000000004">
      <c r="A6796" s="289" t="s">
        <v>39870</v>
      </c>
      <c r="B6796" s="290">
        <v>32122</v>
      </c>
      <c r="D6796" s="291" t="s">
        <v>40074</v>
      </c>
      <c r="E6796" s="292">
        <v>32122</v>
      </c>
    </row>
    <row r="6797" spans="1:5" ht="14.4" x14ac:dyDescent="0.55000000000000004">
      <c r="A6797" s="289" t="s">
        <v>65531</v>
      </c>
      <c r="B6797" s="290">
        <v>14007</v>
      </c>
      <c r="D6797" s="291" t="s">
        <v>40075</v>
      </c>
      <c r="E6797" s="292">
        <v>14007</v>
      </c>
    </row>
    <row r="6798" spans="1:5" ht="14.4" x14ac:dyDescent="0.55000000000000004">
      <c r="A6798" s="289" t="s">
        <v>37391</v>
      </c>
      <c r="B6798" s="290">
        <v>120758</v>
      </c>
      <c r="D6798" s="291" t="s">
        <v>37836</v>
      </c>
      <c r="E6798" s="292">
        <v>120758</v>
      </c>
    </row>
    <row r="6799" spans="1:5" ht="14.4" x14ac:dyDescent="0.55000000000000004">
      <c r="A6799" s="289" t="s">
        <v>37392</v>
      </c>
      <c r="B6799" s="290">
        <v>110219</v>
      </c>
      <c r="D6799" s="291" t="s">
        <v>37838</v>
      </c>
      <c r="E6799" s="292">
        <v>110219</v>
      </c>
    </row>
    <row r="6800" spans="1:5" ht="14.4" x14ac:dyDescent="0.55000000000000004">
      <c r="A6800" s="289" t="s">
        <v>37393</v>
      </c>
      <c r="B6800" s="290">
        <v>1225377.97</v>
      </c>
      <c r="D6800" s="291" t="s">
        <v>37842</v>
      </c>
      <c r="E6800" s="292">
        <v>1225377.97</v>
      </c>
    </row>
    <row r="6801" spans="1:5" ht="14.4" x14ac:dyDescent="0.55000000000000004">
      <c r="A6801" s="289" t="s">
        <v>37394</v>
      </c>
      <c r="B6801" s="290">
        <v>36171</v>
      </c>
      <c r="D6801" s="291" t="s">
        <v>37844</v>
      </c>
      <c r="E6801" s="292">
        <v>36171</v>
      </c>
    </row>
    <row r="6802" spans="1:5" ht="14.4" x14ac:dyDescent="0.55000000000000004">
      <c r="A6802" s="289" t="s">
        <v>37395</v>
      </c>
      <c r="B6802" s="290">
        <v>23412</v>
      </c>
      <c r="D6802" s="291" t="s">
        <v>37845</v>
      </c>
      <c r="E6802" s="292">
        <v>23412</v>
      </c>
    </row>
    <row r="6803" spans="1:5" ht="14.4" x14ac:dyDescent="0.55000000000000004">
      <c r="A6803" s="289" t="s">
        <v>37396</v>
      </c>
      <c r="B6803" s="290">
        <v>22160</v>
      </c>
      <c r="D6803" s="291" t="s">
        <v>37847</v>
      </c>
      <c r="E6803" s="292">
        <v>22160</v>
      </c>
    </row>
    <row r="6804" spans="1:5" ht="14.4" x14ac:dyDescent="0.55000000000000004">
      <c r="A6804" s="289" t="s">
        <v>37397</v>
      </c>
      <c r="B6804" s="290">
        <v>19595</v>
      </c>
      <c r="D6804" s="291" t="s">
        <v>37849</v>
      </c>
      <c r="E6804" s="292">
        <v>19595</v>
      </c>
    </row>
    <row r="6805" spans="1:5" ht="14.4" x14ac:dyDescent="0.55000000000000004">
      <c r="A6805" s="289" t="s">
        <v>37398</v>
      </c>
      <c r="B6805" s="290">
        <v>244794</v>
      </c>
      <c r="D6805" s="291" t="s">
        <v>37853</v>
      </c>
      <c r="E6805" s="292">
        <v>244794</v>
      </c>
    </row>
    <row r="6806" spans="1:5" ht="14.4" x14ac:dyDescent="0.55000000000000004">
      <c r="A6806" s="289" t="s">
        <v>37399</v>
      </c>
      <c r="B6806" s="290">
        <v>77602.91</v>
      </c>
      <c r="D6806" s="291" t="s">
        <v>37858</v>
      </c>
      <c r="E6806" s="292">
        <v>77602.91</v>
      </c>
    </row>
    <row r="6807" spans="1:5" ht="14.4" x14ac:dyDescent="0.55000000000000004">
      <c r="A6807" s="289" t="s">
        <v>37400</v>
      </c>
      <c r="B6807" s="290">
        <v>210565</v>
      </c>
      <c r="D6807" s="291" t="s">
        <v>37863</v>
      </c>
      <c r="E6807" s="292">
        <v>210565</v>
      </c>
    </row>
    <row r="6808" spans="1:5" ht="14.4" x14ac:dyDescent="0.55000000000000004">
      <c r="A6808" s="289" t="s">
        <v>37401</v>
      </c>
      <c r="B6808" s="290">
        <v>157894</v>
      </c>
      <c r="D6808" s="291" t="s">
        <v>37868</v>
      </c>
      <c r="E6808" s="292">
        <v>157894</v>
      </c>
    </row>
    <row r="6809" spans="1:5" ht="14.4" x14ac:dyDescent="0.55000000000000004">
      <c r="A6809" s="289" t="s">
        <v>37402</v>
      </c>
      <c r="B6809" s="290">
        <v>121203</v>
      </c>
      <c r="D6809" s="291" t="s">
        <v>37873</v>
      </c>
      <c r="E6809" s="292">
        <v>121203</v>
      </c>
    </row>
    <row r="6810" spans="1:5" ht="14.4" x14ac:dyDescent="0.55000000000000004">
      <c r="A6810" s="289" t="s">
        <v>37403</v>
      </c>
      <c r="B6810" s="290">
        <v>6239</v>
      </c>
      <c r="D6810" s="291" t="s">
        <v>37875</v>
      </c>
      <c r="E6810" s="292">
        <v>6239</v>
      </c>
    </row>
    <row r="6811" spans="1:5" ht="14.4" x14ac:dyDescent="0.55000000000000004">
      <c r="A6811" s="289" t="s">
        <v>37404</v>
      </c>
      <c r="B6811" s="290">
        <v>348422</v>
      </c>
      <c r="D6811" s="291" t="s">
        <v>37879</v>
      </c>
      <c r="E6811" s="292">
        <v>348422</v>
      </c>
    </row>
    <row r="6812" spans="1:5" ht="14.4" x14ac:dyDescent="0.55000000000000004">
      <c r="A6812" s="289" t="s">
        <v>37405</v>
      </c>
      <c r="B6812" s="290">
        <v>15765</v>
      </c>
      <c r="D6812" s="291" t="s">
        <v>37882</v>
      </c>
      <c r="E6812" s="292">
        <v>15765</v>
      </c>
    </row>
    <row r="6813" spans="1:5" ht="14.4" x14ac:dyDescent="0.55000000000000004">
      <c r="A6813" s="289" t="s">
        <v>37406</v>
      </c>
      <c r="B6813" s="290">
        <v>117213</v>
      </c>
      <c r="D6813" s="291" t="s">
        <v>37886</v>
      </c>
      <c r="E6813" s="292">
        <v>117213</v>
      </c>
    </row>
    <row r="6814" spans="1:5" ht="14.4" x14ac:dyDescent="0.55000000000000004">
      <c r="A6814" s="289" t="s">
        <v>37407</v>
      </c>
      <c r="B6814" s="290">
        <v>245741</v>
      </c>
      <c r="D6814" s="291" t="s">
        <v>37891</v>
      </c>
      <c r="E6814" s="292">
        <v>245741</v>
      </c>
    </row>
    <row r="6815" spans="1:5" ht="14.4" x14ac:dyDescent="0.55000000000000004">
      <c r="A6815" s="289" t="s">
        <v>65532</v>
      </c>
      <c r="B6815" s="290">
        <v>0</v>
      </c>
      <c r="D6815" s="291" t="s">
        <v>66167</v>
      </c>
      <c r="E6815" s="292">
        <v>0</v>
      </c>
    </row>
    <row r="6816" spans="1:5" ht="14.4" x14ac:dyDescent="0.55000000000000004">
      <c r="A6816" s="289" t="s">
        <v>37408</v>
      </c>
      <c r="B6816" s="290">
        <v>36998</v>
      </c>
      <c r="D6816" s="291" t="s">
        <v>37893</v>
      </c>
      <c r="E6816" s="292">
        <v>36998</v>
      </c>
    </row>
    <row r="6817" spans="1:5" ht="14.4" x14ac:dyDescent="0.55000000000000004">
      <c r="A6817" s="289" t="s">
        <v>37409</v>
      </c>
      <c r="B6817" s="290">
        <v>727792.74</v>
      </c>
      <c r="D6817" s="291" t="s">
        <v>37897</v>
      </c>
      <c r="E6817" s="292">
        <v>727792.74</v>
      </c>
    </row>
    <row r="6818" spans="1:5" ht="14.4" x14ac:dyDescent="0.55000000000000004">
      <c r="A6818" s="289" t="s">
        <v>37410</v>
      </c>
      <c r="B6818" s="290">
        <v>43708</v>
      </c>
      <c r="D6818" s="291" t="s">
        <v>37899</v>
      </c>
      <c r="E6818" s="292">
        <v>43708</v>
      </c>
    </row>
    <row r="6819" spans="1:5" ht="14.4" x14ac:dyDescent="0.55000000000000004">
      <c r="A6819" s="289" t="s">
        <v>37411</v>
      </c>
      <c r="B6819" s="290">
        <v>20141</v>
      </c>
      <c r="D6819" s="291" t="s">
        <v>37901</v>
      </c>
      <c r="E6819" s="292">
        <v>20141</v>
      </c>
    </row>
    <row r="6820" spans="1:5" ht="14.4" x14ac:dyDescent="0.55000000000000004">
      <c r="A6820" s="289" t="s">
        <v>37412</v>
      </c>
      <c r="B6820" s="290">
        <v>1308909</v>
      </c>
      <c r="D6820" s="291" t="s">
        <v>37906</v>
      </c>
      <c r="E6820" s="292">
        <v>1308909</v>
      </c>
    </row>
    <row r="6821" spans="1:5" ht="14.4" x14ac:dyDescent="0.55000000000000004">
      <c r="A6821" s="289" t="s">
        <v>37413</v>
      </c>
      <c r="B6821" s="290">
        <v>251881</v>
      </c>
      <c r="D6821" s="291" t="s">
        <v>37911</v>
      </c>
      <c r="E6821" s="292">
        <v>251881</v>
      </c>
    </row>
    <row r="6822" spans="1:5" ht="14.4" x14ac:dyDescent="0.55000000000000004">
      <c r="A6822" s="289" t="s">
        <v>37414</v>
      </c>
      <c r="B6822" s="290">
        <v>17642</v>
      </c>
      <c r="D6822" s="291" t="s">
        <v>37913</v>
      </c>
      <c r="E6822" s="292">
        <v>17642</v>
      </c>
    </row>
    <row r="6823" spans="1:5" ht="14.4" x14ac:dyDescent="0.55000000000000004">
      <c r="A6823" s="289" t="s">
        <v>37415</v>
      </c>
      <c r="B6823" s="290">
        <v>15896</v>
      </c>
      <c r="D6823" s="291" t="s">
        <v>37915</v>
      </c>
      <c r="E6823" s="292">
        <v>15896</v>
      </c>
    </row>
    <row r="6824" spans="1:5" ht="14.4" x14ac:dyDescent="0.55000000000000004">
      <c r="A6824" s="289" t="s">
        <v>37416</v>
      </c>
      <c r="B6824" s="290">
        <v>49071</v>
      </c>
      <c r="D6824" s="291" t="s">
        <v>37918</v>
      </c>
      <c r="E6824" s="292">
        <v>49071</v>
      </c>
    </row>
    <row r="6825" spans="1:5" ht="14.4" x14ac:dyDescent="0.55000000000000004">
      <c r="A6825" s="289" t="s">
        <v>37417</v>
      </c>
      <c r="B6825" s="290">
        <v>29333</v>
      </c>
      <c r="D6825" s="291" t="s">
        <v>37919</v>
      </c>
      <c r="E6825" s="292">
        <v>29333</v>
      </c>
    </row>
    <row r="6826" spans="1:5" ht="14.4" x14ac:dyDescent="0.55000000000000004">
      <c r="A6826" s="289" t="s">
        <v>37418</v>
      </c>
      <c r="B6826" s="290">
        <v>4118</v>
      </c>
      <c r="D6826" s="291" t="s">
        <v>37920</v>
      </c>
      <c r="E6826" s="292">
        <v>4118</v>
      </c>
    </row>
    <row r="6827" spans="1:5" ht="14.4" x14ac:dyDescent="0.55000000000000004">
      <c r="A6827" s="289" t="s">
        <v>37419</v>
      </c>
      <c r="B6827" s="290">
        <v>8027</v>
      </c>
      <c r="D6827" s="291" t="s">
        <v>37921</v>
      </c>
      <c r="E6827" s="292">
        <v>8027</v>
      </c>
    </row>
    <row r="6828" spans="1:5" ht="14.4" x14ac:dyDescent="0.55000000000000004">
      <c r="A6828" s="289" t="s">
        <v>37420</v>
      </c>
      <c r="B6828" s="290">
        <v>675215</v>
      </c>
      <c r="D6828" s="291" t="s">
        <v>37926</v>
      </c>
      <c r="E6828" s="292">
        <v>675215</v>
      </c>
    </row>
    <row r="6829" spans="1:5" ht="14.4" x14ac:dyDescent="0.55000000000000004">
      <c r="A6829" s="289" t="s">
        <v>37421</v>
      </c>
      <c r="B6829" s="290">
        <v>17154</v>
      </c>
      <c r="D6829" s="291" t="s">
        <v>37928</v>
      </c>
      <c r="E6829" s="292">
        <v>17154</v>
      </c>
    </row>
    <row r="6830" spans="1:5" ht="14.4" x14ac:dyDescent="0.55000000000000004">
      <c r="A6830" s="289" t="s">
        <v>37422</v>
      </c>
      <c r="B6830" s="290">
        <v>1567767.34</v>
      </c>
      <c r="D6830" s="291" t="s">
        <v>37933</v>
      </c>
      <c r="E6830" s="292">
        <v>1567767.34</v>
      </c>
    </row>
    <row r="6831" spans="1:5" ht="14.4" x14ac:dyDescent="0.55000000000000004">
      <c r="A6831" s="289" t="s">
        <v>37423</v>
      </c>
      <c r="B6831" s="290">
        <v>304750.52</v>
      </c>
      <c r="D6831" s="291" t="s">
        <v>37938</v>
      </c>
      <c r="E6831" s="292">
        <v>304750.52</v>
      </c>
    </row>
    <row r="6832" spans="1:5" ht="14.4" x14ac:dyDescent="0.55000000000000004">
      <c r="A6832" s="289" t="s">
        <v>37424</v>
      </c>
      <c r="B6832" s="290">
        <v>31778</v>
      </c>
      <c r="D6832" s="291" t="s">
        <v>37940</v>
      </c>
      <c r="E6832" s="292">
        <v>31778</v>
      </c>
    </row>
    <row r="6833" spans="1:5" ht="14.4" x14ac:dyDescent="0.55000000000000004">
      <c r="A6833" s="289" t="s">
        <v>65533</v>
      </c>
      <c r="B6833" s="290">
        <v>12720</v>
      </c>
      <c r="D6833" s="291" t="s">
        <v>37944</v>
      </c>
      <c r="E6833" s="292">
        <v>12720</v>
      </c>
    </row>
    <row r="6834" spans="1:5" ht="14.4" x14ac:dyDescent="0.55000000000000004">
      <c r="A6834" s="289" t="s">
        <v>37425</v>
      </c>
      <c r="B6834" s="290">
        <v>18294</v>
      </c>
      <c r="D6834" s="291" t="s">
        <v>37947</v>
      </c>
      <c r="E6834" s="292">
        <v>18294</v>
      </c>
    </row>
    <row r="6835" spans="1:5" ht="14.4" x14ac:dyDescent="0.55000000000000004">
      <c r="A6835" s="289" t="s">
        <v>37426</v>
      </c>
      <c r="B6835" s="290">
        <v>12507.18</v>
      </c>
      <c r="D6835" s="291" t="s">
        <v>37951</v>
      </c>
      <c r="E6835" s="292">
        <v>12507.18</v>
      </c>
    </row>
    <row r="6836" spans="1:5" ht="14.4" x14ac:dyDescent="0.55000000000000004">
      <c r="A6836" s="289" t="s">
        <v>37427</v>
      </c>
      <c r="B6836" s="290">
        <v>393993.64</v>
      </c>
      <c r="D6836" s="291" t="s">
        <v>37955</v>
      </c>
      <c r="E6836" s="292">
        <v>393993.64</v>
      </c>
    </row>
    <row r="6837" spans="1:5" ht="14.4" x14ac:dyDescent="0.55000000000000004">
      <c r="A6837" s="289" t="s">
        <v>37428</v>
      </c>
      <c r="B6837" s="290">
        <v>77985.05</v>
      </c>
      <c r="D6837" s="291" t="s">
        <v>37960</v>
      </c>
      <c r="E6837" s="292">
        <v>77985.05</v>
      </c>
    </row>
    <row r="6838" spans="1:5" ht="14.4" x14ac:dyDescent="0.55000000000000004">
      <c r="A6838" s="289" t="s">
        <v>37429</v>
      </c>
      <c r="B6838" s="290">
        <v>428799.19</v>
      </c>
      <c r="D6838" s="291" t="s">
        <v>37965</v>
      </c>
      <c r="E6838" s="292">
        <v>428799.19</v>
      </c>
    </row>
    <row r="6839" spans="1:5" ht="14.4" x14ac:dyDescent="0.55000000000000004">
      <c r="A6839" s="289" t="s">
        <v>37430</v>
      </c>
      <c r="B6839" s="290">
        <v>8932</v>
      </c>
      <c r="D6839" s="291" t="s">
        <v>37967</v>
      </c>
      <c r="E6839" s="292">
        <v>8932</v>
      </c>
    </row>
    <row r="6840" spans="1:5" ht="14.4" x14ac:dyDescent="0.55000000000000004">
      <c r="A6840" s="289" t="s">
        <v>37431</v>
      </c>
      <c r="B6840" s="290">
        <v>142671.67000000001</v>
      </c>
      <c r="D6840" s="291" t="s">
        <v>37971</v>
      </c>
      <c r="E6840" s="292">
        <v>142671.67000000001</v>
      </c>
    </row>
    <row r="6841" spans="1:5" ht="14.4" x14ac:dyDescent="0.55000000000000004">
      <c r="A6841" s="289" t="s">
        <v>37432</v>
      </c>
      <c r="B6841" s="290">
        <v>809077</v>
      </c>
      <c r="D6841" s="291" t="s">
        <v>37976</v>
      </c>
      <c r="E6841" s="292">
        <v>809077</v>
      </c>
    </row>
    <row r="6842" spans="1:5" ht="14.4" x14ac:dyDescent="0.55000000000000004">
      <c r="A6842" s="289" t="s">
        <v>37433</v>
      </c>
      <c r="B6842" s="290">
        <v>243669.16</v>
      </c>
      <c r="D6842" s="291" t="s">
        <v>37981</v>
      </c>
      <c r="E6842" s="292">
        <v>243669.16</v>
      </c>
    </row>
    <row r="6843" spans="1:5" ht="14.4" x14ac:dyDescent="0.55000000000000004">
      <c r="A6843" s="289" t="s">
        <v>37434</v>
      </c>
      <c r="B6843" s="290">
        <v>159242</v>
      </c>
      <c r="D6843" s="291" t="s">
        <v>37986</v>
      </c>
      <c r="E6843" s="292">
        <v>159242</v>
      </c>
    </row>
    <row r="6844" spans="1:5" ht="14.4" x14ac:dyDescent="0.55000000000000004">
      <c r="A6844" s="289" t="s">
        <v>37435</v>
      </c>
      <c r="B6844" s="290">
        <v>445051</v>
      </c>
      <c r="D6844" s="291" t="s">
        <v>37991</v>
      </c>
      <c r="E6844" s="292">
        <v>445051</v>
      </c>
    </row>
    <row r="6845" spans="1:5" ht="14.4" x14ac:dyDescent="0.55000000000000004">
      <c r="A6845" s="289" t="s">
        <v>37436</v>
      </c>
      <c r="B6845" s="290">
        <v>25322</v>
      </c>
      <c r="D6845" s="291" t="s">
        <v>37993</v>
      </c>
      <c r="E6845" s="292">
        <v>25322</v>
      </c>
    </row>
    <row r="6846" spans="1:5" ht="14.4" x14ac:dyDescent="0.55000000000000004">
      <c r="A6846" s="289" t="s">
        <v>37437</v>
      </c>
      <c r="B6846" s="290">
        <v>18674</v>
      </c>
      <c r="D6846" s="291" t="s">
        <v>37994</v>
      </c>
      <c r="E6846" s="292">
        <v>18674</v>
      </c>
    </row>
    <row r="6847" spans="1:5" ht="14.4" x14ac:dyDescent="0.55000000000000004">
      <c r="A6847" s="289" t="s">
        <v>37438</v>
      </c>
      <c r="B6847" s="290">
        <v>10862</v>
      </c>
      <c r="D6847" s="291" t="s">
        <v>37995</v>
      </c>
      <c r="E6847" s="292">
        <v>10862</v>
      </c>
    </row>
    <row r="6848" spans="1:5" ht="14.4" x14ac:dyDescent="0.55000000000000004">
      <c r="A6848" s="289" t="s">
        <v>37439</v>
      </c>
      <c r="B6848" s="290">
        <v>187860</v>
      </c>
      <c r="D6848" s="291" t="s">
        <v>37999</v>
      </c>
      <c r="E6848" s="292">
        <v>187860</v>
      </c>
    </row>
    <row r="6849" spans="1:5" ht="14.4" x14ac:dyDescent="0.55000000000000004">
      <c r="A6849" s="289" t="s">
        <v>37440</v>
      </c>
      <c r="B6849" s="290">
        <v>7008.15</v>
      </c>
      <c r="D6849" s="291" t="s">
        <v>38002</v>
      </c>
      <c r="E6849" s="292">
        <v>7008.15</v>
      </c>
    </row>
    <row r="6850" spans="1:5" ht="14.4" x14ac:dyDescent="0.55000000000000004">
      <c r="A6850" s="289" t="s">
        <v>37441</v>
      </c>
      <c r="B6850" s="290">
        <v>86850</v>
      </c>
      <c r="D6850" s="291" t="s">
        <v>38006</v>
      </c>
      <c r="E6850" s="292">
        <v>86850</v>
      </c>
    </row>
    <row r="6851" spans="1:5" ht="14.4" x14ac:dyDescent="0.55000000000000004">
      <c r="A6851" s="289" t="s">
        <v>37442</v>
      </c>
      <c r="B6851" s="290">
        <v>53483.4</v>
      </c>
      <c r="D6851" s="291" t="s">
        <v>38011</v>
      </c>
      <c r="E6851" s="292">
        <v>53483.4</v>
      </c>
    </row>
    <row r="6852" spans="1:5" ht="14.4" x14ac:dyDescent="0.55000000000000004">
      <c r="A6852" s="289" t="s">
        <v>37443</v>
      </c>
      <c r="B6852" s="290">
        <v>827736</v>
      </c>
      <c r="D6852" s="291" t="s">
        <v>38016</v>
      </c>
      <c r="E6852" s="292">
        <v>827736</v>
      </c>
    </row>
    <row r="6853" spans="1:5" ht="14.4" x14ac:dyDescent="0.55000000000000004">
      <c r="A6853" s="289" t="s">
        <v>37444</v>
      </c>
      <c r="B6853" s="290">
        <v>44286</v>
      </c>
      <c r="D6853" s="291" t="s">
        <v>38018</v>
      </c>
      <c r="E6853" s="292">
        <v>44286</v>
      </c>
    </row>
    <row r="6854" spans="1:5" ht="14.4" x14ac:dyDescent="0.55000000000000004">
      <c r="A6854" s="289" t="s">
        <v>37445</v>
      </c>
      <c r="B6854" s="290">
        <v>320426</v>
      </c>
      <c r="D6854" s="291" t="s">
        <v>38023</v>
      </c>
      <c r="E6854" s="292">
        <v>320426</v>
      </c>
    </row>
    <row r="6855" spans="1:5" ht="14.4" x14ac:dyDescent="0.55000000000000004">
      <c r="A6855" s="289" t="s">
        <v>37446</v>
      </c>
      <c r="B6855" s="290">
        <v>139879.76999999999</v>
      </c>
      <c r="D6855" s="291" t="s">
        <v>38028</v>
      </c>
      <c r="E6855" s="292">
        <v>139879.76999999999</v>
      </c>
    </row>
    <row r="6856" spans="1:5" ht="14.4" x14ac:dyDescent="0.55000000000000004">
      <c r="A6856" s="289" t="s">
        <v>37447</v>
      </c>
      <c r="B6856" s="290">
        <v>4943</v>
      </c>
      <c r="D6856" s="291" t="s">
        <v>38030</v>
      </c>
      <c r="E6856" s="292">
        <v>4943</v>
      </c>
    </row>
    <row r="6857" spans="1:5" ht="14.4" x14ac:dyDescent="0.55000000000000004">
      <c r="A6857" s="289" t="s">
        <v>37448</v>
      </c>
      <c r="B6857" s="290">
        <v>43678</v>
      </c>
      <c r="D6857" s="291" t="s">
        <v>38031</v>
      </c>
      <c r="E6857" s="292">
        <v>43678</v>
      </c>
    </row>
    <row r="6858" spans="1:5" ht="14.4" x14ac:dyDescent="0.55000000000000004">
      <c r="A6858" s="289" t="s">
        <v>37449</v>
      </c>
      <c r="B6858" s="290">
        <v>763274.59</v>
      </c>
      <c r="D6858" s="291" t="s">
        <v>38036</v>
      </c>
      <c r="E6858" s="292">
        <v>763274.59</v>
      </c>
    </row>
    <row r="6859" spans="1:5" ht="14.4" x14ac:dyDescent="0.55000000000000004">
      <c r="A6859" s="289" t="s">
        <v>37450</v>
      </c>
      <c r="B6859" s="290">
        <v>2827811.83</v>
      </c>
      <c r="D6859" s="291" t="s">
        <v>38041</v>
      </c>
      <c r="E6859" s="292">
        <v>2827811.83</v>
      </c>
    </row>
    <row r="6860" spans="1:5" ht="14.4" x14ac:dyDescent="0.55000000000000004">
      <c r="A6860" s="289" t="s">
        <v>65534</v>
      </c>
      <c r="B6860" s="290">
        <v>0</v>
      </c>
      <c r="D6860" s="291" t="s">
        <v>66168</v>
      </c>
      <c r="E6860" s="292">
        <v>0</v>
      </c>
    </row>
    <row r="6861" spans="1:5" ht="14.4" x14ac:dyDescent="0.55000000000000004">
      <c r="A6861" s="289" t="s">
        <v>37451</v>
      </c>
      <c r="B6861" s="290">
        <v>29735</v>
      </c>
      <c r="D6861" s="291" t="s">
        <v>38045</v>
      </c>
      <c r="E6861" s="292">
        <v>29735</v>
      </c>
    </row>
    <row r="6862" spans="1:5" ht="14.4" x14ac:dyDescent="0.55000000000000004">
      <c r="A6862" s="289" t="s">
        <v>37452</v>
      </c>
      <c r="B6862" s="290">
        <v>201222</v>
      </c>
      <c r="D6862" s="291" t="s">
        <v>38049</v>
      </c>
      <c r="E6862" s="292">
        <v>201222</v>
      </c>
    </row>
    <row r="6863" spans="1:5" ht="14.4" x14ac:dyDescent="0.55000000000000004">
      <c r="A6863" s="289" t="s">
        <v>37453</v>
      </c>
      <c r="B6863" s="290">
        <v>1590</v>
      </c>
      <c r="D6863" s="291" t="s">
        <v>38051</v>
      </c>
      <c r="E6863" s="292">
        <v>1590</v>
      </c>
    </row>
    <row r="6864" spans="1:5" ht="14.4" x14ac:dyDescent="0.55000000000000004">
      <c r="A6864" s="289" t="s">
        <v>37454</v>
      </c>
      <c r="B6864" s="290">
        <v>251415</v>
      </c>
      <c r="D6864" s="291" t="s">
        <v>38055</v>
      </c>
      <c r="E6864" s="292">
        <v>251415</v>
      </c>
    </row>
    <row r="6865" spans="1:5" ht="14.4" x14ac:dyDescent="0.55000000000000004">
      <c r="A6865" s="289" t="s">
        <v>37455</v>
      </c>
      <c r="B6865" s="290">
        <v>947885</v>
      </c>
      <c r="D6865" s="291" t="s">
        <v>38060</v>
      </c>
      <c r="E6865" s="292">
        <v>947885</v>
      </c>
    </row>
    <row r="6866" spans="1:5" ht="14.4" x14ac:dyDescent="0.55000000000000004">
      <c r="A6866" s="289" t="s">
        <v>37456</v>
      </c>
      <c r="B6866" s="290">
        <v>186977.19</v>
      </c>
      <c r="D6866" s="291" t="s">
        <v>38065</v>
      </c>
      <c r="E6866" s="292">
        <v>186977.19</v>
      </c>
    </row>
    <row r="6867" spans="1:5" ht="14.4" x14ac:dyDescent="0.55000000000000004">
      <c r="A6867" s="289" t="s">
        <v>37457</v>
      </c>
      <c r="B6867" s="290">
        <v>117235.32</v>
      </c>
      <c r="D6867" s="291" t="s">
        <v>38069</v>
      </c>
      <c r="E6867" s="292">
        <v>117235.32</v>
      </c>
    </row>
    <row r="6868" spans="1:5" ht="14.4" x14ac:dyDescent="0.55000000000000004">
      <c r="A6868" s="289" t="s">
        <v>37458</v>
      </c>
      <c r="B6868" s="290">
        <v>6929.95</v>
      </c>
      <c r="D6868" s="291" t="s">
        <v>38071</v>
      </c>
      <c r="E6868" s="292">
        <v>6929.95</v>
      </c>
    </row>
    <row r="6869" spans="1:5" ht="14.4" x14ac:dyDescent="0.55000000000000004">
      <c r="A6869" s="289" t="s">
        <v>37459</v>
      </c>
      <c r="B6869" s="290">
        <v>24129</v>
      </c>
      <c r="D6869" s="291" t="s">
        <v>38072</v>
      </c>
      <c r="E6869" s="292">
        <v>24129</v>
      </c>
    </row>
    <row r="6870" spans="1:5" ht="14.4" x14ac:dyDescent="0.55000000000000004">
      <c r="A6870" s="289" t="s">
        <v>37460</v>
      </c>
      <c r="B6870" s="290">
        <v>299280</v>
      </c>
      <c r="D6870" s="291" t="s">
        <v>38076</v>
      </c>
      <c r="E6870" s="292">
        <v>299280</v>
      </c>
    </row>
    <row r="6871" spans="1:5" ht="14.4" x14ac:dyDescent="0.55000000000000004">
      <c r="A6871" s="289" t="s">
        <v>37461</v>
      </c>
      <c r="B6871" s="290">
        <v>481040.45</v>
      </c>
      <c r="D6871" s="291" t="s">
        <v>38081</v>
      </c>
      <c r="E6871" s="292">
        <v>481040.45</v>
      </c>
    </row>
    <row r="6872" spans="1:5" ht="14.4" x14ac:dyDescent="0.55000000000000004">
      <c r="A6872" s="289" t="s">
        <v>37462</v>
      </c>
      <c r="B6872" s="290">
        <v>1870743</v>
      </c>
      <c r="D6872" s="291" t="s">
        <v>38086</v>
      </c>
      <c r="E6872" s="292">
        <v>1870743</v>
      </c>
    </row>
    <row r="6873" spans="1:5" ht="14.4" x14ac:dyDescent="0.55000000000000004">
      <c r="A6873" s="289" t="s">
        <v>37463</v>
      </c>
      <c r="B6873" s="290">
        <v>28543</v>
      </c>
      <c r="D6873" s="291" t="s">
        <v>38089</v>
      </c>
      <c r="E6873" s="292">
        <v>28543</v>
      </c>
    </row>
    <row r="6874" spans="1:5" ht="14.4" x14ac:dyDescent="0.55000000000000004">
      <c r="A6874" s="289" t="s">
        <v>37464</v>
      </c>
      <c r="B6874" s="290">
        <v>27183</v>
      </c>
      <c r="D6874" s="291" t="s">
        <v>38091</v>
      </c>
      <c r="E6874" s="292">
        <v>27183</v>
      </c>
    </row>
    <row r="6875" spans="1:5" ht="14.4" x14ac:dyDescent="0.55000000000000004">
      <c r="A6875" s="289" t="s">
        <v>65535</v>
      </c>
      <c r="B6875" s="290">
        <v>12376</v>
      </c>
      <c r="D6875" s="291" t="s">
        <v>38093</v>
      </c>
      <c r="E6875" s="292">
        <v>12376</v>
      </c>
    </row>
    <row r="6876" spans="1:5" ht="14.4" x14ac:dyDescent="0.55000000000000004">
      <c r="A6876" s="289" t="s">
        <v>65536</v>
      </c>
      <c r="B6876" s="290">
        <v>20666.37</v>
      </c>
      <c r="D6876" s="291" t="s">
        <v>38094</v>
      </c>
      <c r="E6876" s="292">
        <v>20666.37</v>
      </c>
    </row>
    <row r="6877" spans="1:5" ht="14.4" x14ac:dyDescent="0.55000000000000004">
      <c r="A6877" s="289" t="s">
        <v>37465</v>
      </c>
      <c r="B6877" s="290">
        <v>33020.550000000003</v>
      </c>
      <c r="D6877" s="291" t="s">
        <v>38096</v>
      </c>
      <c r="E6877" s="292">
        <v>33020.550000000003</v>
      </c>
    </row>
    <row r="6878" spans="1:5" ht="14.4" x14ac:dyDescent="0.55000000000000004">
      <c r="A6878" s="289" t="s">
        <v>37466</v>
      </c>
      <c r="B6878" s="290">
        <v>25446</v>
      </c>
      <c r="D6878" s="291" t="s">
        <v>38099</v>
      </c>
      <c r="E6878" s="292">
        <v>25446</v>
      </c>
    </row>
    <row r="6879" spans="1:5" ht="14.4" x14ac:dyDescent="0.55000000000000004">
      <c r="A6879" s="289" t="s">
        <v>37467</v>
      </c>
      <c r="B6879" s="290">
        <v>50741</v>
      </c>
      <c r="D6879" s="291" t="s">
        <v>38101</v>
      </c>
      <c r="E6879" s="292">
        <v>50741</v>
      </c>
    </row>
    <row r="6880" spans="1:5" ht="14.4" x14ac:dyDescent="0.55000000000000004">
      <c r="A6880" s="289" t="s">
        <v>65537</v>
      </c>
      <c r="B6880" s="290">
        <v>10746</v>
      </c>
      <c r="D6880" s="291" t="s">
        <v>38104</v>
      </c>
      <c r="E6880" s="292">
        <v>10746</v>
      </c>
    </row>
    <row r="6881" spans="1:5" ht="14.4" x14ac:dyDescent="0.55000000000000004">
      <c r="A6881" s="289" t="s">
        <v>37468</v>
      </c>
      <c r="B6881" s="290">
        <v>21453</v>
      </c>
      <c r="D6881" s="291" t="s">
        <v>38106</v>
      </c>
      <c r="E6881" s="292">
        <v>21453</v>
      </c>
    </row>
    <row r="6882" spans="1:5" ht="14.4" x14ac:dyDescent="0.55000000000000004">
      <c r="A6882" s="289" t="s">
        <v>37469</v>
      </c>
      <c r="B6882" s="290">
        <v>20963</v>
      </c>
      <c r="D6882" s="291" t="s">
        <v>38107</v>
      </c>
      <c r="E6882" s="292">
        <v>20963</v>
      </c>
    </row>
    <row r="6883" spans="1:5" ht="14.4" x14ac:dyDescent="0.55000000000000004">
      <c r="A6883" s="289" t="s">
        <v>65538</v>
      </c>
      <c r="B6883" s="290">
        <v>15083</v>
      </c>
      <c r="D6883" s="291" t="s">
        <v>38111</v>
      </c>
      <c r="E6883" s="292">
        <v>15083</v>
      </c>
    </row>
    <row r="6884" spans="1:5" ht="14.4" x14ac:dyDescent="0.55000000000000004">
      <c r="A6884" s="289" t="s">
        <v>37470</v>
      </c>
      <c r="B6884" s="290">
        <v>34467</v>
      </c>
      <c r="D6884" s="291" t="s">
        <v>38112</v>
      </c>
      <c r="E6884" s="292">
        <v>34467</v>
      </c>
    </row>
    <row r="6885" spans="1:5" ht="14.4" x14ac:dyDescent="0.55000000000000004">
      <c r="A6885" s="289" t="s">
        <v>37471</v>
      </c>
      <c r="B6885" s="290">
        <v>20256</v>
      </c>
      <c r="D6885" s="291" t="s">
        <v>38114</v>
      </c>
      <c r="E6885" s="292">
        <v>20256</v>
      </c>
    </row>
    <row r="6886" spans="1:5" ht="14.4" x14ac:dyDescent="0.55000000000000004">
      <c r="A6886" s="289" t="s">
        <v>37472</v>
      </c>
      <c r="B6886" s="290">
        <v>13252</v>
      </c>
      <c r="D6886" s="291" t="s">
        <v>38117</v>
      </c>
      <c r="E6886" s="292">
        <v>13252</v>
      </c>
    </row>
    <row r="6887" spans="1:5" ht="14.4" x14ac:dyDescent="0.55000000000000004">
      <c r="A6887" s="289" t="s">
        <v>37473</v>
      </c>
      <c r="B6887" s="290">
        <v>329426.99</v>
      </c>
      <c r="D6887" s="291" t="s">
        <v>38121</v>
      </c>
      <c r="E6887" s="292">
        <v>329426.99</v>
      </c>
    </row>
    <row r="6888" spans="1:5" ht="14.4" x14ac:dyDescent="0.55000000000000004">
      <c r="A6888" s="289" t="s">
        <v>37474</v>
      </c>
      <c r="B6888" s="290">
        <v>49388</v>
      </c>
      <c r="D6888" s="291" t="s">
        <v>38124</v>
      </c>
      <c r="E6888" s="292">
        <v>49388</v>
      </c>
    </row>
    <row r="6889" spans="1:5" ht="14.4" x14ac:dyDescent="0.55000000000000004">
      <c r="A6889" s="289" t="s">
        <v>37475</v>
      </c>
      <c r="B6889" s="290">
        <v>2274104.5299999998</v>
      </c>
      <c r="D6889" s="291" t="s">
        <v>38128</v>
      </c>
      <c r="E6889" s="292">
        <v>2274104.5299999998</v>
      </c>
    </row>
    <row r="6890" spans="1:5" ht="14.4" x14ac:dyDescent="0.55000000000000004">
      <c r="A6890" s="289" t="s">
        <v>37476</v>
      </c>
      <c r="B6890" s="290">
        <v>35387</v>
      </c>
      <c r="D6890" s="291" t="s">
        <v>38132</v>
      </c>
      <c r="E6890" s="292">
        <v>35387</v>
      </c>
    </row>
    <row r="6891" spans="1:5" ht="14.4" x14ac:dyDescent="0.55000000000000004">
      <c r="A6891" s="289" t="s">
        <v>37477</v>
      </c>
      <c r="B6891" s="290">
        <v>24166</v>
      </c>
      <c r="D6891" s="291" t="s">
        <v>38136</v>
      </c>
      <c r="E6891" s="292">
        <v>24166</v>
      </c>
    </row>
    <row r="6892" spans="1:5" ht="14.4" x14ac:dyDescent="0.55000000000000004">
      <c r="A6892" s="289" t="s">
        <v>37478</v>
      </c>
      <c r="B6892" s="290">
        <v>36155</v>
      </c>
      <c r="D6892" s="291" t="s">
        <v>38137</v>
      </c>
      <c r="E6892" s="292">
        <v>36155</v>
      </c>
    </row>
    <row r="6893" spans="1:5" ht="14.4" x14ac:dyDescent="0.55000000000000004">
      <c r="A6893" s="289" t="s">
        <v>37479</v>
      </c>
      <c r="B6893" s="290">
        <v>19528</v>
      </c>
      <c r="D6893" s="291" t="s">
        <v>38140</v>
      </c>
      <c r="E6893" s="292">
        <v>19528</v>
      </c>
    </row>
    <row r="6894" spans="1:5" ht="14.4" x14ac:dyDescent="0.55000000000000004">
      <c r="A6894" s="289" t="s">
        <v>37480</v>
      </c>
      <c r="B6894" s="290">
        <v>42519.1</v>
      </c>
      <c r="D6894" s="291" t="s">
        <v>38142</v>
      </c>
      <c r="E6894" s="292">
        <v>42519.1</v>
      </c>
    </row>
    <row r="6895" spans="1:5" ht="14.4" x14ac:dyDescent="0.55000000000000004">
      <c r="A6895" s="289" t="s">
        <v>37481</v>
      </c>
      <c r="B6895" s="290">
        <v>12803.31</v>
      </c>
      <c r="D6895" s="291" t="s">
        <v>38144</v>
      </c>
      <c r="E6895" s="292">
        <v>12803.31</v>
      </c>
    </row>
    <row r="6896" spans="1:5" ht="14.4" x14ac:dyDescent="0.55000000000000004">
      <c r="A6896" s="289" t="s">
        <v>37482</v>
      </c>
      <c r="B6896" s="290">
        <v>422327</v>
      </c>
      <c r="D6896" s="291" t="s">
        <v>38148</v>
      </c>
      <c r="E6896" s="292">
        <v>422327</v>
      </c>
    </row>
    <row r="6897" spans="1:5" ht="14.4" x14ac:dyDescent="0.55000000000000004">
      <c r="A6897" s="289" t="s">
        <v>37483</v>
      </c>
      <c r="B6897" s="290">
        <v>19559</v>
      </c>
      <c r="D6897" s="291" t="s">
        <v>38150</v>
      </c>
      <c r="E6897" s="292">
        <v>19559</v>
      </c>
    </row>
    <row r="6898" spans="1:5" ht="14.4" x14ac:dyDescent="0.55000000000000004">
      <c r="A6898" s="289" t="s">
        <v>37484</v>
      </c>
      <c r="B6898" s="290">
        <v>19666</v>
      </c>
      <c r="D6898" s="291" t="s">
        <v>38151</v>
      </c>
      <c r="E6898" s="292">
        <v>19666</v>
      </c>
    </row>
    <row r="6899" spans="1:5" ht="14.4" x14ac:dyDescent="0.55000000000000004">
      <c r="A6899" s="289" t="s">
        <v>37485</v>
      </c>
      <c r="B6899" s="290">
        <v>1694762.98</v>
      </c>
      <c r="D6899" s="291" t="s">
        <v>38155</v>
      </c>
      <c r="E6899" s="292">
        <v>1694762.98</v>
      </c>
    </row>
    <row r="6900" spans="1:5" ht="14.4" x14ac:dyDescent="0.55000000000000004">
      <c r="A6900" s="289" t="s">
        <v>37486</v>
      </c>
      <c r="B6900" s="290">
        <v>43830.53</v>
      </c>
      <c r="D6900" s="291" t="s">
        <v>38157</v>
      </c>
      <c r="E6900" s="292">
        <v>43830.53</v>
      </c>
    </row>
    <row r="6901" spans="1:5" ht="14.4" x14ac:dyDescent="0.55000000000000004">
      <c r="A6901" s="289" t="s">
        <v>37487</v>
      </c>
      <c r="B6901" s="290">
        <v>61440</v>
      </c>
      <c r="D6901" s="291" t="s">
        <v>38162</v>
      </c>
      <c r="E6901" s="292">
        <v>61440</v>
      </c>
    </row>
    <row r="6902" spans="1:5" ht="14.4" x14ac:dyDescent="0.55000000000000004">
      <c r="A6902" s="289" t="s">
        <v>37488</v>
      </c>
      <c r="B6902" s="290">
        <v>12355.94</v>
      </c>
      <c r="D6902" s="291" t="s">
        <v>38166</v>
      </c>
      <c r="E6902" s="292">
        <v>12355.94</v>
      </c>
    </row>
    <row r="6903" spans="1:5" ht="14.4" x14ac:dyDescent="0.55000000000000004">
      <c r="A6903" s="289" t="s">
        <v>37489</v>
      </c>
      <c r="B6903" s="290">
        <v>20774</v>
      </c>
      <c r="D6903" s="291" t="s">
        <v>38168</v>
      </c>
      <c r="E6903" s="292">
        <v>20774</v>
      </c>
    </row>
    <row r="6904" spans="1:5" ht="14.4" x14ac:dyDescent="0.55000000000000004">
      <c r="A6904" s="289" t="s">
        <v>37490</v>
      </c>
      <c r="B6904" s="290">
        <v>85099</v>
      </c>
      <c r="D6904" s="291" t="s">
        <v>38172</v>
      </c>
      <c r="E6904" s="292">
        <v>85099</v>
      </c>
    </row>
    <row r="6905" spans="1:5" ht="14.4" x14ac:dyDescent="0.55000000000000004">
      <c r="A6905" s="289" t="s">
        <v>37491</v>
      </c>
      <c r="B6905" s="290">
        <v>62538</v>
      </c>
      <c r="D6905" s="291" t="s">
        <v>38177</v>
      </c>
      <c r="E6905" s="292">
        <v>62538</v>
      </c>
    </row>
    <row r="6906" spans="1:5" ht="14.4" x14ac:dyDescent="0.55000000000000004">
      <c r="A6906" s="289" t="s">
        <v>37492</v>
      </c>
      <c r="B6906" s="290">
        <v>363881.02</v>
      </c>
      <c r="D6906" s="291" t="s">
        <v>38182</v>
      </c>
      <c r="E6906" s="292">
        <v>363881.02</v>
      </c>
    </row>
    <row r="6907" spans="1:5" ht="14.4" x14ac:dyDescent="0.55000000000000004">
      <c r="A6907" s="289" t="s">
        <v>37493</v>
      </c>
      <c r="B6907" s="290">
        <v>46345</v>
      </c>
      <c r="D6907" s="291" t="s">
        <v>38186</v>
      </c>
      <c r="E6907" s="292">
        <v>46345</v>
      </c>
    </row>
    <row r="6908" spans="1:5" ht="14.4" x14ac:dyDescent="0.55000000000000004">
      <c r="A6908" s="289" t="s">
        <v>37494</v>
      </c>
      <c r="B6908" s="290">
        <v>33179</v>
      </c>
      <c r="D6908" s="291" t="s">
        <v>38189</v>
      </c>
      <c r="E6908" s="292">
        <v>33179</v>
      </c>
    </row>
    <row r="6909" spans="1:5" ht="14.4" x14ac:dyDescent="0.55000000000000004">
      <c r="A6909" s="289" t="s">
        <v>37495</v>
      </c>
      <c r="B6909" s="290">
        <v>182319</v>
      </c>
      <c r="D6909" s="291" t="s">
        <v>38193</v>
      </c>
      <c r="E6909" s="292">
        <v>182319</v>
      </c>
    </row>
    <row r="6910" spans="1:5" ht="14.4" x14ac:dyDescent="0.55000000000000004">
      <c r="A6910" s="289" t="s">
        <v>37496</v>
      </c>
      <c r="B6910" s="290">
        <v>3939968</v>
      </c>
      <c r="D6910" s="291" t="s">
        <v>38198</v>
      </c>
      <c r="E6910" s="292">
        <v>3939968</v>
      </c>
    </row>
    <row r="6911" spans="1:5" ht="14.4" x14ac:dyDescent="0.55000000000000004">
      <c r="A6911" s="289" t="s">
        <v>37497</v>
      </c>
      <c r="B6911" s="290">
        <v>31390.68</v>
      </c>
      <c r="D6911" s="291" t="s">
        <v>38200</v>
      </c>
      <c r="E6911" s="292">
        <v>31390.68</v>
      </c>
    </row>
    <row r="6912" spans="1:5" ht="14.4" x14ac:dyDescent="0.55000000000000004">
      <c r="A6912" s="289" t="s">
        <v>37498</v>
      </c>
      <c r="B6912" s="290">
        <v>21724</v>
      </c>
      <c r="D6912" s="291" t="s">
        <v>38203</v>
      </c>
      <c r="E6912" s="292">
        <v>21724</v>
      </c>
    </row>
    <row r="6913" spans="1:5" ht="14.4" x14ac:dyDescent="0.55000000000000004">
      <c r="A6913" s="289" t="s">
        <v>65539</v>
      </c>
      <c r="B6913" s="290">
        <v>0</v>
      </c>
      <c r="D6913" s="291" t="s">
        <v>66169</v>
      </c>
      <c r="E6913" s="292">
        <v>0</v>
      </c>
    </row>
    <row r="6914" spans="1:5" ht="14.4" x14ac:dyDescent="0.55000000000000004">
      <c r="A6914" s="289" t="s">
        <v>37499</v>
      </c>
      <c r="B6914" s="290">
        <v>55292</v>
      </c>
      <c r="D6914" s="291" t="s">
        <v>38204</v>
      </c>
      <c r="E6914" s="292">
        <v>55292</v>
      </c>
    </row>
    <row r="6915" spans="1:5" ht="14.4" x14ac:dyDescent="0.55000000000000004">
      <c r="A6915" s="289" t="s">
        <v>37500</v>
      </c>
      <c r="B6915" s="290">
        <v>48053</v>
      </c>
      <c r="D6915" s="291" t="s">
        <v>38205</v>
      </c>
      <c r="E6915" s="292">
        <v>48053</v>
      </c>
    </row>
    <row r="6916" spans="1:5" ht="14.4" x14ac:dyDescent="0.55000000000000004">
      <c r="A6916" s="289" t="s">
        <v>37501</v>
      </c>
      <c r="B6916" s="290">
        <v>28089.99</v>
      </c>
      <c r="D6916" s="291" t="s">
        <v>38209</v>
      </c>
      <c r="E6916" s="292">
        <v>28089.99</v>
      </c>
    </row>
    <row r="6917" spans="1:5" ht="14.4" x14ac:dyDescent="0.55000000000000004">
      <c r="A6917" s="289" t="s">
        <v>37502</v>
      </c>
      <c r="B6917" s="290">
        <v>32749.15</v>
      </c>
      <c r="D6917" s="291" t="s">
        <v>38210</v>
      </c>
      <c r="E6917" s="292">
        <v>32749.15</v>
      </c>
    </row>
    <row r="6918" spans="1:5" ht="14.4" x14ac:dyDescent="0.55000000000000004">
      <c r="A6918" s="289" t="s">
        <v>37503</v>
      </c>
      <c r="B6918" s="290">
        <v>21703</v>
      </c>
      <c r="D6918" s="291" t="s">
        <v>38213</v>
      </c>
      <c r="E6918" s="292">
        <v>21703</v>
      </c>
    </row>
    <row r="6919" spans="1:5" ht="14.4" x14ac:dyDescent="0.55000000000000004">
      <c r="A6919" s="289" t="s">
        <v>37504</v>
      </c>
      <c r="B6919" s="290">
        <v>37872</v>
      </c>
      <c r="D6919" s="291" t="s">
        <v>38214</v>
      </c>
      <c r="E6919" s="292">
        <v>37872</v>
      </c>
    </row>
    <row r="6920" spans="1:5" ht="14.4" x14ac:dyDescent="0.55000000000000004">
      <c r="A6920" s="289" t="s">
        <v>37505</v>
      </c>
      <c r="B6920" s="290">
        <v>12379.74</v>
      </c>
      <c r="D6920" s="291" t="s">
        <v>38216</v>
      </c>
      <c r="E6920" s="292">
        <v>12379.74</v>
      </c>
    </row>
    <row r="6921" spans="1:5" ht="14.4" x14ac:dyDescent="0.55000000000000004">
      <c r="A6921" s="289" t="s">
        <v>37506</v>
      </c>
      <c r="B6921" s="290">
        <v>15944</v>
      </c>
      <c r="D6921" s="291" t="s">
        <v>38217</v>
      </c>
      <c r="E6921" s="292">
        <v>15944</v>
      </c>
    </row>
    <row r="6922" spans="1:5" ht="14.4" x14ac:dyDescent="0.55000000000000004">
      <c r="A6922" s="289" t="s">
        <v>37507</v>
      </c>
      <c r="B6922" s="290">
        <v>25056</v>
      </c>
      <c r="D6922" s="291" t="s">
        <v>38218</v>
      </c>
      <c r="E6922" s="292">
        <v>25056</v>
      </c>
    </row>
    <row r="6923" spans="1:5" ht="14.4" x14ac:dyDescent="0.55000000000000004">
      <c r="A6923" s="289" t="s">
        <v>37508</v>
      </c>
      <c r="B6923" s="290">
        <v>20457</v>
      </c>
      <c r="D6923" s="291" t="s">
        <v>38219</v>
      </c>
      <c r="E6923" s="292">
        <v>20457</v>
      </c>
    </row>
    <row r="6924" spans="1:5" ht="14.4" x14ac:dyDescent="0.55000000000000004">
      <c r="A6924" s="289" t="s">
        <v>37509</v>
      </c>
      <c r="B6924" s="290">
        <v>160551</v>
      </c>
      <c r="D6924" s="291" t="s">
        <v>38223</v>
      </c>
      <c r="E6924" s="292">
        <v>160551</v>
      </c>
    </row>
    <row r="6925" spans="1:5" ht="14.4" x14ac:dyDescent="0.55000000000000004">
      <c r="A6925" s="289" t="s">
        <v>37510</v>
      </c>
      <c r="B6925" s="290">
        <v>139686.07999999999</v>
      </c>
      <c r="D6925" s="291" t="s">
        <v>38228</v>
      </c>
      <c r="E6925" s="292">
        <v>139686.07999999999</v>
      </c>
    </row>
    <row r="6926" spans="1:5" ht="14.4" x14ac:dyDescent="0.55000000000000004">
      <c r="A6926" s="289" t="s">
        <v>37511</v>
      </c>
      <c r="B6926" s="290">
        <v>48499.13</v>
      </c>
      <c r="D6926" s="291" t="s">
        <v>38233</v>
      </c>
      <c r="E6926" s="292">
        <v>48499.13</v>
      </c>
    </row>
    <row r="6927" spans="1:5" ht="14.4" x14ac:dyDescent="0.55000000000000004">
      <c r="A6927" s="289" t="s">
        <v>37512</v>
      </c>
      <c r="B6927" s="290">
        <v>38795</v>
      </c>
      <c r="D6927" s="291" t="s">
        <v>38237</v>
      </c>
      <c r="E6927" s="292">
        <v>38795</v>
      </c>
    </row>
    <row r="6928" spans="1:5" ht="14.4" x14ac:dyDescent="0.55000000000000004">
      <c r="A6928" s="289" t="s">
        <v>37513</v>
      </c>
      <c r="B6928" s="290">
        <v>15440</v>
      </c>
      <c r="D6928" s="291" t="s">
        <v>38238</v>
      </c>
      <c r="E6928" s="292">
        <v>15440</v>
      </c>
    </row>
    <row r="6929" spans="1:5" ht="14.4" x14ac:dyDescent="0.55000000000000004">
      <c r="A6929" s="289" t="s">
        <v>37514</v>
      </c>
      <c r="B6929" s="290">
        <v>954816.12</v>
      </c>
      <c r="D6929" s="291" t="s">
        <v>38243</v>
      </c>
      <c r="E6929" s="292">
        <v>954816.12</v>
      </c>
    </row>
    <row r="6930" spans="1:5" ht="14.4" x14ac:dyDescent="0.55000000000000004">
      <c r="A6930" s="289" t="s">
        <v>37515</v>
      </c>
      <c r="B6930" s="290">
        <v>10838</v>
      </c>
      <c r="D6930" s="291" t="s">
        <v>38245</v>
      </c>
      <c r="E6930" s="292">
        <v>10838</v>
      </c>
    </row>
    <row r="6931" spans="1:5" ht="14.4" x14ac:dyDescent="0.55000000000000004">
      <c r="A6931" s="289" t="s">
        <v>37516</v>
      </c>
      <c r="B6931" s="290">
        <v>7347</v>
      </c>
      <c r="D6931" s="291" t="s">
        <v>38246</v>
      </c>
      <c r="E6931" s="292">
        <v>7347</v>
      </c>
    </row>
    <row r="6932" spans="1:5" ht="14.4" x14ac:dyDescent="0.55000000000000004">
      <c r="A6932" s="289" t="s">
        <v>37517</v>
      </c>
      <c r="B6932" s="290">
        <v>387131</v>
      </c>
      <c r="D6932" s="291" t="s">
        <v>38251</v>
      </c>
      <c r="E6932" s="292">
        <v>387131</v>
      </c>
    </row>
    <row r="6933" spans="1:5" ht="14.4" x14ac:dyDescent="0.55000000000000004">
      <c r="A6933" s="289" t="s">
        <v>37518</v>
      </c>
      <c r="B6933" s="290">
        <v>17729</v>
      </c>
      <c r="D6933" s="291" t="s">
        <v>38253</v>
      </c>
      <c r="E6933" s="292">
        <v>17729</v>
      </c>
    </row>
    <row r="6934" spans="1:5" ht="14.4" x14ac:dyDescent="0.55000000000000004">
      <c r="A6934" s="289" t="s">
        <v>37519</v>
      </c>
      <c r="B6934" s="290">
        <v>683150</v>
      </c>
      <c r="D6934" s="291" t="s">
        <v>38258</v>
      </c>
      <c r="E6934" s="292">
        <v>683150</v>
      </c>
    </row>
    <row r="6935" spans="1:5" ht="14.4" x14ac:dyDescent="0.55000000000000004">
      <c r="A6935" s="289" t="s">
        <v>37520</v>
      </c>
      <c r="B6935" s="290">
        <v>8186</v>
      </c>
      <c r="D6935" s="291" t="s">
        <v>38260</v>
      </c>
      <c r="E6935" s="292">
        <v>8186</v>
      </c>
    </row>
    <row r="6936" spans="1:5" ht="14.4" x14ac:dyDescent="0.55000000000000004">
      <c r="A6936" s="289" t="s">
        <v>37521</v>
      </c>
      <c r="B6936" s="290">
        <v>19302</v>
      </c>
      <c r="D6936" s="291" t="s">
        <v>38261</v>
      </c>
      <c r="E6936" s="292">
        <v>19302</v>
      </c>
    </row>
    <row r="6937" spans="1:5" ht="14.4" x14ac:dyDescent="0.55000000000000004">
      <c r="A6937" s="289" t="s">
        <v>37522</v>
      </c>
      <c r="B6937" s="290">
        <v>175649.87</v>
      </c>
      <c r="D6937" s="291" t="s">
        <v>38266</v>
      </c>
      <c r="E6937" s="292">
        <v>175649.87</v>
      </c>
    </row>
    <row r="6938" spans="1:5" ht="14.4" x14ac:dyDescent="0.55000000000000004">
      <c r="A6938" s="289" t="s">
        <v>37523</v>
      </c>
      <c r="B6938" s="290">
        <v>484517</v>
      </c>
      <c r="D6938" s="291" t="s">
        <v>38271</v>
      </c>
      <c r="E6938" s="292">
        <v>484517</v>
      </c>
    </row>
    <row r="6939" spans="1:5" ht="14.4" x14ac:dyDescent="0.55000000000000004">
      <c r="A6939" s="289" t="s">
        <v>37524</v>
      </c>
      <c r="B6939" s="290">
        <v>33799</v>
      </c>
      <c r="D6939" s="291" t="s">
        <v>38276</v>
      </c>
      <c r="E6939" s="292">
        <v>33799</v>
      </c>
    </row>
    <row r="6940" spans="1:5" ht="14.4" x14ac:dyDescent="0.55000000000000004">
      <c r="A6940" s="289" t="s">
        <v>37525</v>
      </c>
      <c r="B6940" s="290">
        <v>1003173</v>
      </c>
      <c r="D6940" s="291" t="s">
        <v>38281</v>
      </c>
      <c r="E6940" s="292">
        <v>1003173</v>
      </c>
    </row>
    <row r="6941" spans="1:5" ht="14.4" x14ac:dyDescent="0.55000000000000004">
      <c r="A6941" s="289" t="s">
        <v>37526</v>
      </c>
      <c r="B6941" s="290">
        <v>264169.63</v>
      </c>
      <c r="D6941" s="291" t="s">
        <v>38286</v>
      </c>
      <c r="E6941" s="292">
        <v>264169.63</v>
      </c>
    </row>
    <row r="6942" spans="1:5" ht="14.4" x14ac:dyDescent="0.55000000000000004">
      <c r="A6942" s="289" t="s">
        <v>37527</v>
      </c>
      <c r="B6942" s="290">
        <v>27026</v>
      </c>
      <c r="D6942" s="291" t="s">
        <v>38290</v>
      </c>
      <c r="E6942" s="292">
        <v>27026</v>
      </c>
    </row>
    <row r="6943" spans="1:5" ht="14.4" x14ac:dyDescent="0.55000000000000004">
      <c r="A6943" s="289" t="s">
        <v>37528</v>
      </c>
      <c r="B6943" s="290">
        <v>7358</v>
      </c>
      <c r="D6943" s="291" t="s">
        <v>38292</v>
      </c>
      <c r="E6943" s="292">
        <v>7358</v>
      </c>
    </row>
    <row r="6944" spans="1:5" ht="14.4" x14ac:dyDescent="0.55000000000000004">
      <c r="A6944" s="289" t="s">
        <v>37529</v>
      </c>
      <c r="B6944" s="290">
        <v>66797</v>
      </c>
      <c r="D6944" s="291" t="s">
        <v>38295</v>
      </c>
      <c r="E6944" s="292">
        <v>66797</v>
      </c>
    </row>
    <row r="6945" spans="1:5" ht="14.4" x14ac:dyDescent="0.55000000000000004">
      <c r="A6945" s="289" t="s">
        <v>37530</v>
      </c>
      <c r="B6945" s="290">
        <v>52092</v>
      </c>
      <c r="D6945" s="291" t="s">
        <v>38298</v>
      </c>
      <c r="E6945" s="292">
        <v>52092</v>
      </c>
    </row>
    <row r="6946" spans="1:5" ht="14.4" x14ac:dyDescent="0.55000000000000004">
      <c r="A6946" s="289" t="s">
        <v>37531</v>
      </c>
      <c r="B6946" s="290">
        <v>35500</v>
      </c>
      <c r="D6946" s="291" t="s">
        <v>38301</v>
      </c>
      <c r="E6946" s="292">
        <v>35500</v>
      </c>
    </row>
    <row r="6947" spans="1:5" ht="14.4" x14ac:dyDescent="0.55000000000000004">
      <c r="A6947" s="289" t="s">
        <v>37532</v>
      </c>
      <c r="B6947" s="290">
        <v>198955</v>
      </c>
      <c r="D6947" s="291" t="s">
        <v>38305</v>
      </c>
      <c r="E6947" s="292">
        <v>198955</v>
      </c>
    </row>
    <row r="6948" spans="1:5" ht="14.4" x14ac:dyDescent="0.55000000000000004">
      <c r="A6948" s="289" t="s">
        <v>37533</v>
      </c>
      <c r="B6948" s="290">
        <v>10292</v>
      </c>
      <c r="D6948" s="291" t="s">
        <v>38307</v>
      </c>
      <c r="E6948" s="292">
        <v>10292</v>
      </c>
    </row>
    <row r="6949" spans="1:5" ht="14.4" x14ac:dyDescent="0.55000000000000004">
      <c r="A6949" s="289" t="s">
        <v>37534</v>
      </c>
      <c r="B6949" s="290">
        <v>2531</v>
      </c>
      <c r="D6949" s="291" t="s">
        <v>38308</v>
      </c>
      <c r="E6949" s="292">
        <v>2531</v>
      </c>
    </row>
    <row r="6950" spans="1:5" ht="14.4" x14ac:dyDescent="0.55000000000000004">
      <c r="A6950" s="289" t="s">
        <v>37535</v>
      </c>
      <c r="B6950" s="290">
        <v>1652388.59</v>
      </c>
      <c r="D6950" s="291" t="s">
        <v>38312</v>
      </c>
      <c r="E6950" s="292">
        <v>1652388.59</v>
      </c>
    </row>
    <row r="6951" spans="1:5" ht="14.4" x14ac:dyDescent="0.55000000000000004">
      <c r="A6951" s="289" t="s">
        <v>37536</v>
      </c>
      <c r="B6951" s="290">
        <v>39825</v>
      </c>
      <c r="D6951" s="291" t="s">
        <v>38314</v>
      </c>
      <c r="E6951" s="292">
        <v>39825</v>
      </c>
    </row>
    <row r="6952" spans="1:5" ht="14.4" x14ac:dyDescent="0.55000000000000004">
      <c r="A6952" s="289" t="s">
        <v>37537</v>
      </c>
      <c r="B6952" s="290">
        <v>34131.72</v>
      </c>
      <c r="D6952" s="291" t="s">
        <v>38316</v>
      </c>
      <c r="E6952" s="292">
        <v>34131.72</v>
      </c>
    </row>
    <row r="6953" spans="1:5" ht="14.4" x14ac:dyDescent="0.55000000000000004">
      <c r="A6953" s="289" t="s">
        <v>37538</v>
      </c>
      <c r="B6953" s="290">
        <v>68697</v>
      </c>
      <c r="D6953" s="291" t="s">
        <v>38320</v>
      </c>
      <c r="E6953" s="292">
        <v>68697</v>
      </c>
    </row>
    <row r="6954" spans="1:5" ht="14.4" x14ac:dyDescent="0.55000000000000004">
      <c r="A6954" s="289" t="s">
        <v>37539</v>
      </c>
      <c r="B6954" s="290">
        <v>511032</v>
      </c>
      <c r="D6954" s="291" t="s">
        <v>38325</v>
      </c>
      <c r="E6954" s="292">
        <v>511032</v>
      </c>
    </row>
    <row r="6955" spans="1:5" ht="14.4" x14ac:dyDescent="0.55000000000000004">
      <c r="A6955" s="289" t="s">
        <v>37540</v>
      </c>
      <c r="B6955" s="290">
        <v>19010</v>
      </c>
      <c r="D6955" s="291" t="s">
        <v>38329</v>
      </c>
      <c r="E6955" s="292">
        <v>19010</v>
      </c>
    </row>
    <row r="6956" spans="1:5" ht="14.4" x14ac:dyDescent="0.55000000000000004">
      <c r="A6956" s="289" t="s">
        <v>37541</v>
      </c>
      <c r="B6956" s="290">
        <v>15833</v>
      </c>
      <c r="D6956" s="291" t="s">
        <v>38331</v>
      </c>
      <c r="E6956" s="292">
        <v>15833</v>
      </c>
    </row>
    <row r="6957" spans="1:5" ht="14.4" x14ac:dyDescent="0.55000000000000004">
      <c r="A6957" s="289" t="s">
        <v>37542</v>
      </c>
      <c r="B6957" s="290">
        <v>552689</v>
      </c>
      <c r="D6957" s="291" t="s">
        <v>38336</v>
      </c>
      <c r="E6957" s="292">
        <v>552689</v>
      </c>
    </row>
    <row r="6958" spans="1:5" ht="14.4" x14ac:dyDescent="0.55000000000000004">
      <c r="A6958" s="289" t="s">
        <v>37543</v>
      </c>
      <c r="B6958" s="290">
        <v>10437</v>
      </c>
      <c r="D6958" s="291" t="s">
        <v>38339</v>
      </c>
      <c r="E6958" s="292">
        <v>10437</v>
      </c>
    </row>
    <row r="6959" spans="1:5" ht="14.4" x14ac:dyDescent="0.55000000000000004">
      <c r="A6959" s="289" t="s">
        <v>37544</v>
      </c>
      <c r="B6959" s="290">
        <v>561991.27</v>
      </c>
      <c r="D6959" s="291" t="s">
        <v>38343</v>
      </c>
      <c r="E6959" s="292">
        <v>561991.27</v>
      </c>
    </row>
    <row r="6960" spans="1:5" ht="14.4" x14ac:dyDescent="0.55000000000000004">
      <c r="A6960" s="289" t="s">
        <v>37545</v>
      </c>
      <c r="B6960" s="290">
        <v>78638</v>
      </c>
      <c r="D6960" s="291" t="s">
        <v>38347</v>
      </c>
      <c r="E6960" s="292">
        <v>78638</v>
      </c>
    </row>
    <row r="6961" spans="1:5" ht="14.4" x14ac:dyDescent="0.55000000000000004">
      <c r="A6961" s="289" t="s">
        <v>65540</v>
      </c>
      <c r="B6961" s="290">
        <v>18104</v>
      </c>
      <c r="D6961" s="291" t="s">
        <v>38352</v>
      </c>
      <c r="E6961" s="292">
        <v>18104</v>
      </c>
    </row>
    <row r="6962" spans="1:5" ht="14.4" x14ac:dyDescent="0.55000000000000004">
      <c r="A6962" s="289" t="s">
        <v>37546</v>
      </c>
      <c r="B6962" s="290">
        <v>239463.97</v>
      </c>
      <c r="D6962" s="291" t="s">
        <v>38357</v>
      </c>
      <c r="E6962" s="292">
        <v>239463.97</v>
      </c>
    </row>
    <row r="6963" spans="1:5" ht="14.4" x14ac:dyDescent="0.55000000000000004">
      <c r="A6963" s="289" t="s">
        <v>37547</v>
      </c>
      <c r="B6963" s="290">
        <v>122676</v>
      </c>
      <c r="D6963" s="291" t="s">
        <v>38362</v>
      </c>
      <c r="E6963" s="292">
        <v>122676</v>
      </c>
    </row>
    <row r="6964" spans="1:5" ht="14.4" x14ac:dyDescent="0.55000000000000004">
      <c r="A6964" s="289" t="s">
        <v>37548</v>
      </c>
      <c r="B6964" s="290">
        <v>154352</v>
      </c>
      <c r="D6964" s="291" t="s">
        <v>38367</v>
      </c>
      <c r="E6964" s="292">
        <v>154352</v>
      </c>
    </row>
    <row r="6965" spans="1:5" ht="14.4" x14ac:dyDescent="0.55000000000000004">
      <c r="A6965" s="289" t="s">
        <v>37549</v>
      </c>
      <c r="B6965" s="290">
        <v>15882</v>
      </c>
      <c r="D6965" s="291" t="s">
        <v>38369</v>
      </c>
      <c r="E6965" s="292">
        <v>15882</v>
      </c>
    </row>
    <row r="6966" spans="1:5" ht="14.4" x14ac:dyDescent="0.55000000000000004">
      <c r="A6966" s="289" t="s">
        <v>37550</v>
      </c>
      <c r="B6966" s="290">
        <v>322623.90000000002</v>
      </c>
      <c r="D6966" s="291" t="s">
        <v>38373</v>
      </c>
      <c r="E6966" s="292">
        <v>322623.90000000002</v>
      </c>
    </row>
    <row r="6967" spans="1:5" ht="14.4" x14ac:dyDescent="0.55000000000000004">
      <c r="A6967" s="289" t="s">
        <v>37551</v>
      </c>
      <c r="B6967" s="290">
        <v>7301866</v>
      </c>
      <c r="D6967" s="291" t="s">
        <v>38378</v>
      </c>
      <c r="E6967" s="292">
        <v>7301866</v>
      </c>
    </row>
    <row r="6968" spans="1:5" ht="14.4" x14ac:dyDescent="0.55000000000000004">
      <c r="A6968" s="289" t="s">
        <v>37552</v>
      </c>
      <c r="B6968" s="290">
        <v>80390</v>
      </c>
      <c r="D6968" s="291" t="s">
        <v>38383</v>
      </c>
      <c r="E6968" s="292">
        <v>80390</v>
      </c>
    </row>
    <row r="6969" spans="1:5" ht="14.4" x14ac:dyDescent="0.55000000000000004">
      <c r="A6969" s="289" t="s">
        <v>37553</v>
      </c>
      <c r="B6969" s="290">
        <v>76353</v>
      </c>
      <c r="D6969" s="291" t="s">
        <v>38384</v>
      </c>
      <c r="E6969" s="292">
        <v>76353</v>
      </c>
    </row>
    <row r="6970" spans="1:5" ht="14.4" x14ac:dyDescent="0.55000000000000004">
      <c r="A6970" s="289" t="s">
        <v>37554</v>
      </c>
      <c r="B6970" s="290">
        <v>14082.07</v>
      </c>
      <c r="D6970" s="291" t="s">
        <v>38385</v>
      </c>
      <c r="E6970" s="292">
        <v>14082.07</v>
      </c>
    </row>
    <row r="6971" spans="1:5" ht="14.4" x14ac:dyDescent="0.55000000000000004">
      <c r="A6971" s="289" t="s">
        <v>37555</v>
      </c>
      <c r="B6971" s="290">
        <v>31847.85</v>
      </c>
      <c r="D6971" s="291" t="s">
        <v>38386</v>
      </c>
      <c r="E6971" s="292">
        <v>31847.85</v>
      </c>
    </row>
    <row r="6972" spans="1:5" ht="14.4" x14ac:dyDescent="0.55000000000000004">
      <c r="A6972" s="289" t="s">
        <v>37556</v>
      </c>
      <c r="B6972" s="290">
        <v>56401</v>
      </c>
      <c r="D6972" s="291" t="s">
        <v>38388</v>
      </c>
      <c r="E6972" s="292">
        <v>56401</v>
      </c>
    </row>
    <row r="6973" spans="1:5" ht="14.4" x14ac:dyDescent="0.55000000000000004">
      <c r="A6973" s="289" t="s">
        <v>37557</v>
      </c>
      <c r="B6973" s="290">
        <v>29222</v>
      </c>
      <c r="D6973" s="291" t="s">
        <v>38389</v>
      </c>
      <c r="E6973" s="292">
        <v>29222</v>
      </c>
    </row>
    <row r="6974" spans="1:5" ht="14.4" x14ac:dyDescent="0.55000000000000004">
      <c r="A6974" s="289" t="s">
        <v>37558</v>
      </c>
      <c r="B6974" s="290">
        <v>10132</v>
      </c>
      <c r="D6974" s="291" t="s">
        <v>38390</v>
      </c>
      <c r="E6974" s="292">
        <v>10132</v>
      </c>
    </row>
    <row r="6975" spans="1:5" ht="14.4" x14ac:dyDescent="0.55000000000000004">
      <c r="A6975" s="289" t="s">
        <v>37559</v>
      </c>
      <c r="B6975" s="290">
        <v>43992</v>
      </c>
      <c r="D6975" s="291" t="s">
        <v>38392</v>
      </c>
      <c r="E6975" s="292">
        <v>43992</v>
      </c>
    </row>
    <row r="6976" spans="1:5" ht="14.4" x14ac:dyDescent="0.55000000000000004">
      <c r="A6976" s="289" t="s">
        <v>37560</v>
      </c>
      <c r="B6976" s="290">
        <v>49922</v>
      </c>
      <c r="D6976" s="291" t="s">
        <v>38394</v>
      </c>
      <c r="E6976" s="292">
        <v>49922</v>
      </c>
    </row>
    <row r="6977" spans="1:5" ht="14.4" x14ac:dyDescent="0.55000000000000004">
      <c r="A6977" s="289" t="s">
        <v>37561</v>
      </c>
      <c r="B6977" s="290">
        <v>8600</v>
      </c>
      <c r="D6977" s="291" t="s">
        <v>38397</v>
      </c>
      <c r="E6977" s="292">
        <v>8600</v>
      </c>
    </row>
    <row r="6978" spans="1:5" ht="14.4" x14ac:dyDescent="0.55000000000000004">
      <c r="A6978" s="289" t="s">
        <v>65541</v>
      </c>
      <c r="B6978" s="290">
        <v>0</v>
      </c>
      <c r="D6978" s="291" t="s">
        <v>66170</v>
      </c>
      <c r="E6978" s="292">
        <v>0</v>
      </c>
    </row>
    <row r="6979" spans="1:5" ht="14.4" x14ac:dyDescent="0.55000000000000004">
      <c r="A6979" s="289" t="s">
        <v>37562</v>
      </c>
      <c r="B6979" s="290">
        <v>20339</v>
      </c>
      <c r="D6979" s="291" t="s">
        <v>38401</v>
      </c>
      <c r="E6979" s="292">
        <v>20339</v>
      </c>
    </row>
    <row r="6980" spans="1:5" ht="14.4" x14ac:dyDescent="0.55000000000000004">
      <c r="A6980" s="289" t="s">
        <v>37563</v>
      </c>
      <c r="B6980" s="290">
        <v>60687.69</v>
      </c>
      <c r="D6980" s="291" t="s">
        <v>38402</v>
      </c>
      <c r="E6980" s="292">
        <v>60687.69</v>
      </c>
    </row>
    <row r="6981" spans="1:5" ht="14.4" x14ac:dyDescent="0.55000000000000004">
      <c r="A6981" s="289" t="s">
        <v>37564</v>
      </c>
      <c r="B6981" s="290">
        <v>16714</v>
      </c>
      <c r="D6981" s="291" t="s">
        <v>38405</v>
      </c>
      <c r="E6981" s="292">
        <v>16714</v>
      </c>
    </row>
    <row r="6982" spans="1:5" ht="14.4" x14ac:dyDescent="0.55000000000000004">
      <c r="A6982" s="289" t="s">
        <v>37565</v>
      </c>
      <c r="B6982" s="290">
        <v>4259.67</v>
      </c>
      <c r="D6982" s="291" t="s">
        <v>38406</v>
      </c>
      <c r="E6982" s="292">
        <v>4259.67</v>
      </c>
    </row>
    <row r="6983" spans="1:5" ht="14.4" x14ac:dyDescent="0.55000000000000004">
      <c r="A6983" s="289" t="s">
        <v>37566</v>
      </c>
      <c r="B6983" s="290">
        <v>103033.44</v>
      </c>
      <c r="D6983" s="291" t="s">
        <v>38410</v>
      </c>
      <c r="E6983" s="292">
        <v>103033.44</v>
      </c>
    </row>
    <row r="6984" spans="1:5" ht="14.4" x14ac:dyDescent="0.55000000000000004">
      <c r="A6984" s="289" t="s">
        <v>37567</v>
      </c>
      <c r="B6984" s="290">
        <v>10148</v>
      </c>
      <c r="D6984" s="291" t="s">
        <v>38413</v>
      </c>
      <c r="E6984" s="292">
        <v>10148</v>
      </c>
    </row>
    <row r="6985" spans="1:5" ht="14.4" x14ac:dyDescent="0.55000000000000004">
      <c r="A6985" s="289" t="s">
        <v>65542</v>
      </c>
      <c r="B6985" s="290">
        <v>10562.99</v>
      </c>
      <c r="D6985" s="291" t="s">
        <v>38415</v>
      </c>
      <c r="E6985" s="292">
        <v>10562.99</v>
      </c>
    </row>
    <row r="6986" spans="1:5" ht="14.4" x14ac:dyDescent="0.55000000000000004">
      <c r="A6986" s="289" t="s">
        <v>37568</v>
      </c>
      <c r="B6986" s="290">
        <v>33829</v>
      </c>
      <c r="D6986" s="291" t="s">
        <v>38416</v>
      </c>
      <c r="E6986" s="292">
        <v>33829</v>
      </c>
    </row>
    <row r="6987" spans="1:5" ht="14.4" x14ac:dyDescent="0.55000000000000004">
      <c r="A6987" s="289" t="s">
        <v>37569</v>
      </c>
      <c r="B6987" s="290">
        <v>32936</v>
      </c>
      <c r="D6987" s="291" t="s">
        <v>38418</v>
      </c>
      <c r="E6987" s="292">
        <v>32936</v>
      </c>
    </row>
    <row r="6988" spans="1:5" ht="14.4" x14ac:dyDescent="0.55000000000000004">
      <c r="A6988" s="289" t="s">
        <v>37570</v>
      </c>
      <c r="B6988" s="290">
        <v>6353</v>
      </c>
      <c r="D6988" s="291" t="s">
        <v>38419</v>
      </c>
      <c r="E6988" s="292">
        <v>6353</v>
      </c>
    </row>
    <row r="6989" spans="1:5" ht="14.4" x14ac:dyDescent="0.55000000000000004">
      <c r="A6989" s="289" t="s">
        <v>37571</v>
      </c>
      <c r="B6989" s="290">
        <v>38159</v>
      </c>
      <c r="D6989" s="291" t="s">
        <v>38423</v>
      </c>
      <c r="E6989" s="292">
        <v>38159</v>
      </c>
    </row>
    <row r="6990" spans="1:5" ht="14.4" x14ac:dyDescent="0.55000000000000004">
      <c r="A6990" s="289" t="s">
        <v>37572</v>
      </c>
      <c r="B6990" s="290">
        <v>36141.64</v>
      </c>
      <c r="D6990" s="291" t="s">
        <v>38424</v>
      </c>
      <c r="E6990" s="292">
        <v>36141.64</v>
      </c>
    </row>
    <row r="6991" spans="1:5" ht="14.4" x14ac:dyDescent="0.55000000000000004">
      <c r="A6991" s="289" t="s">
        <v>37573</v>
      </c>
      <c r="B6991" s="290">
        <v>11740</v>
      </c>
      <c r="D6991" s="291" t="s">
        <v>38425</v>
      </c>
      <c r="E6991" s="292">
        <v>11740</v>
      </c>
    </row>
    <row r="6992" spans="1:5" ht="14.4" x14ac:dyDescent="0.55000000000000004">
      <c r="A6992" s="289" t="s">
        <v>37574</v>
      </c>
      <c r="B6992" s="290">
        <v>30317</v>
      </c>
      <c r="D6992" s="291" t="s">
        <v>38426</v>
      </c>
      <c r="E6992" s="292">
        <v>30317</v>
      </c>
    </row>
    <row r="6993" spans="1:5" ht="14.4" x14ac:dyDescent="0.55000000000000004">
      <c r="A6993" s="289" t="s">
        <v>37575</v>
      </c>
      <c r="B6993" s="290">
        <v>6340.55</v>
      </c>
      <c r="D6993" s="291" t="s">
        <v>38428</v>
      </c>
      <c r="E6993" s="292">
        <v>6340.55</v>
      </c>
    </row>
    <row r="6994" spans="1:5" ht="14.4" x14ac:dyDescent="0.55000000000000004">
      <c r="A6994" s="289" t="s">
        <v>37576</v>
      </c>
      <c r="B6994" s="290">
        <v>34057</v>
      </c>
      <c r="D6994" s="291" t="s">
        <v>38430</v>
      </c>
      <c r="E6994" s="292">
        <v>34057</v>
      </c>
    </row>
    <row r="6995" spans="1:5" ht="14.4" x14ac:dyDescent="0.55000000000000004">
      <c r="A6995" s="289" t="s">
        <v>37577</v>
      </c>
      <c r="B6995" s="290">
        <v>5697</v>
      </c>
      <c r="D6995" s="291" t="s">
        <v>38433</v>
      </c>
      <c r="E6995" s="292">
        <v>5697</v>
      </c>
    </row>
    <row r="6996" spans="1:5" ht="14.4" x14ac:dyDescent="0.55000000000000004">
      <c r="A6996" s="289" t="s">
        <v>37578</v>
      </c>
      <c r="B6996" s="290">
        <v>30169</v>
      </c>
      <c r="D6996" s="291" t="s">
        <v>38434</v>
      </c>
      <c r="E6996" s="292">
        <v>30169</v>
      </c>
    </row>
    <row r="6997" spans="1:5" ht="14.4" x14ac:dyDescent="0.55000000000000004">
      <c r="A6997" s="289" t="s">
        <v>65543</v>
      </c>
      <c r="B6997" s="290">
        <v>9110.98</v>
      </c>
      <c r="D6997" s="291" t="s">
        <v>38438</v>
      </c>
      <c r="E6997" s="292">
        <v>9110.98</v>
      </c>
    </row>
    <row r="6998" spans="1:5" ht="14.4" x14ac:dyDescent="0.55000000000000004">
      <c r="A6998" s="289" t="s">
        <v>37579</v>
      </c>
      <c r="B6998" s="290">
        <v>210827</v>
      </c>
      <c r="D6998" s="291" t="s">
        <v>38443</v>
      </c>
      <c r="E6998" s="292">
        <v>210827</v>
      </c>
    </row>
    <row r="6999" spans="1:5" ht="14.4" x14ac:dyDescent="0.55000000000000004">
      <c r="A6999" s="289" t="s">
        <v>37580</v>
      </c>
      <c r="B6999" s="290">
        <v>7494</v>
      </c>
      <c r="D6999" s="291" t="s">
        <v>38445</v>
      </c>
      <c r="E6999" s="292">
        <v>7494</v>
      </c>
    </row>
    <row r="7000" spans="1:5" ht="14.4" x14ac:dyDescent="0.55000000000000004">
      <c r="A7000" s="289" t="s">
        <v>37581</v>
      </c>
      <c r="B7000" s="290">
        <v>30607</v>
      </c>
      <c r="D7000" s="291" t="s">
        <v>38449</v>
      </c>
      <c r="E7000" s="292">
        <v>30607</v>
      </c>
    </row>
    <row r="7001" spans="1:5" ht="14.4" x14ac:dyDescent="0.55000000000000004">
      <c r="A7001" s="289" t="s">
        <v>37582</v>
      </c>
      <c r="B7001" s="290">
        <v>9987</v>
      </c>
      <c r="D7001" s="291" t="s">
        <v>38450</v>
      </c>
      <c r="E7001" s="292">
        <v>9987</v>
      </c>
    </row>
    <row r="7002" spans="1:5" ht="14.4" x14ac:dyDescent="0.55000000000000004">
      <c r="A7002" s="289" t="s">
        <v>37583</v>
      </c>
      <c r="B7002" s="290">
        <v>7583</v>
      </c>
      <c r="D7002" s="291" t="s">
        <v>38451</v>
      </c>
      <c r="E7002" s="292">
        <v>7583</v>
      </c>
    </row>
    <row r="7003" spans="1:5" ht="14.4" x14ac:dyDescent="0.55000000000000004">
      <c r="A7003" s="289" t="s">
        <v>37584</v>
      </c>
      <c r="B7003" s="290">
        <v>535447.48</v>
      </c>
      <c r="D7003" s="291" t="s">
        <v>38455</v>
      </c>
      <c r="E7003" s="292">
        <v>535447.48</v>
      </c>
    </row>
    <row r="7004" spans="1:5" ht="14.4" x14ac:dyDescent="0.55000000000000004">
      <c r="A7004" s="289" t="s">
        <v>37585</v>
      </c>
      <c r="B7004" s="290">
        <v>18871</v>
      </c>
      <c r="D7004" s="291" t="s">
        <v>38458</v>
      </c>
      <c r="E7004" s="292">
        <v>18871</v>
      </c>
    </row>
    <row r="7005" spans="1:5" ht="14.4" x14ac:dyDescent="0.55000000000000004">
      <c r="A7005" s="289" t="s">
        <v>37586</v>
      </c>
      <c r="B7005" s="290">
        <v>35256</v>
      </c>
      <c r="D7005" s="291" t="s">
        <v>38460</v>
      </c>
      <c r="E7005" s="292">
        <v>35256</v>
      </c>
    </row>
    <row r="7006" spans="1:5" ht="14.4" x14ac:dyDescent="0.55000000000000004">
      <c r="A7006" s="289" t="s">
        <v>37587</v>
      </c>
      <c r="B7006" s="290">
        <v>7091</v>
      </c>
      <c r="D7006" s="291" t="s">
        <v>38461</v>
      </c>
      <c r="E7006" s="292">
        <v>7091</v>
      </c>
    </row>
    <row r="7007" spans="1:5" ht="14.4" x14ac:dyDescent="0.55000000000000004">
      <c r="A7007" s="289" t="s">
        <v>37588</v>
      </c>
      <c r="B7007" s="290">
        <v>905324</v>
      </c>
      <c r="D7007" s="291" t="s">
        <v>38466</v>
      </c>
      <c r="E7007" s="292">
        <v>905324</v>
      </c>
    </row>
    <row r="7008" spans="1:5" ht="14.4" x14ac:dyDescent="0.55000000000000004">
      <c r="A7008" s="289" t="s">
        <v>37589</v>
      </c>
      <c r="B7008" s="290">
        <v>47909</v>
      </c>
      <c r="D7008" s="291" t="s">
        <v>38468</v>
      </c>
      <c r="E7008" s="292">
        <v>47909</v>
      </c>
    </row>
    <row r="7009" spans="1:5" ht="14.4" x14ac:dyDescent="0.55000000000000004">
      <c r="A7009" s="289" t="s">
        <v>37590</v>
      </c>
      <c r="B7009" s="290">
        <v>1197481</v>
      </c>
      <c r="D7009" s="291" t="s">
        <v>38472</v>
      </c>
      <c r="E7009" s="292">
        <v>1197481</v>
      </c>
    </row>
    <row r="7010" spans="1:5" ht="14.4" x14ac:dyDescent="0.55000000000000004">
      <c r="A7010" s="289" t="s">
        <v>37591</v>
      </c>
      <c r="B7010" s="290">
        <v>14324</v>
      </c>
      <c r="D7010" s="291" t="s">
        <v>38475</v>
      </c>
      <c r="E7010" s="292">
        <v>14324</v>
      </c>
    </row>
    <row r="7011" spans="1:5" ht="14.4" x14ac:dyDescent="0.55000000000000004">
      <c r="A7011" s="289" t="s">
        <v>37592</v>
      </c>
      <c r="B7011" s="290">
        <v>6263.48</v>
      </c>
      <c r="D7011" s="291" t="s">
        <v>38476</v>
      </c>
      <c r="E7011" s="292">
        <v>6263.48</v>
      </c>
    </row>
    <row r="7012" spans="1:5" ht="14.4" x14ac:dyDescent="0.55000000000000004">
      <c r="A7012" s="289" t="s">
        <v>37593</v>
      </c>
      <c r="B7012" s="290">
        <v>7136</v>
      </c>
      <c r="D7012" s="291" t="s">
        <v>38477</v>
      </c>
      <c r="E7012" s="292">
        <v>7136</v>
      </c>
    </row>
    <row r="7013" spans="1:5" ht="14.4" x14ac:dyDescent="0.55000000000000004">
      <c r="A7013" s="289" t="s">
        <v>37594</v>
      </c>
      <c r="B7013" s="290">
        <v>8075</v>
      </c>
      <c r="D7013" s="291" t="s">
        <v>38479</v>
      </c>
      <c r="E7013" s="292">
        <v>8075</v>
      </c>
    </row>
    <row r="7014" spans="1:5" ht="14.4" x14ac:dyDescent="0.55000000000000004">
      <c r="A7014" s="289" t="s">
        <v>37595</v>
      </c>
      <c r="B7014" s="290">
        <v>30410</v>
      </c>
      <c r="D7014" s="291" t="s">
        <v>38481</v>
      </c>
      <c r="E7014" s="292">
        <v>30410</v>
      </c>
    </row>
    <row r="7015" spans="1:5" ht="14.4" x14ac:dyDescent="0.55000000000000004">
      <c r="A7015" s="289" t="s">
        <v>65544</v>
      </c>
      <c r="B7015" s="290">
        <v>19868</v>
      </c>
      <c r="D7015" s="291" t="s">
        <v>38484</v>
      </c>
      <c r="E7015" s="292">
        <v>19868</v>
      </c>
    </row>
    <row r="7016" spans="1:5" ht="14.4" x14ac:dyDescent="0.55000000000000004">
      <c r="A7016" s="289" t="s">
        <v>37596</v>
      </c>
      <c r="B7016" s="290">
        <v>7393</v>
      </c>
      <c r="D7016" s="291" t="s">
        <v>38485</v>
      </c>
      <c r="E7016" s="292">
        <v>7393</v>
      </c>
    </row>
    <row r="7017" spans="1:5" ht="14.4" x14ac:dyDescent="0.55000000000000004">
      <c r="A7017" s="289" t="s">
        <v>65545</v>
      </c>
      <c r="B7017" s="290">
        <v>143.28</v>
      </c>
      <c r="D7017" s="291" t="s">
        <v>38486</v>
      </c>
      <c r="E7017" s="292">
        <v>143.28</v>
      </c>
    </row>
    <row r="7018" spans="1:5" ht="14.4" x14ac:dyDescent="0.55000000000000004">
      <c r="A7018" s="289" t="s">
        <v>37597</v>
      </c>
      <c r="B7018" s="290">
        <v>118559.34</v>
      </c>
      <c r="D7018" s="291" t="s">
        <v>38490</v>
      </c>
      <c r="E7018" s="292">
        <v>118559.34</v>
      </c>
    </row>
    <row r="7019" spans="1:5" ht="14.4" x14ac:dyDescent="0.55000000000000004">
      <c r="A7019" s="289" t="s">
        <v>37598</v>
      </c>
      <c r="B7019" s="290">
        <v>55361</v>
      </c>
      <c r="D7019" s="291" t="s">
        <v>38494</v>
      </c>
      <c r="E7019" s="292">
        <v>55361</v>
      </c>
    </row>
    <row r="7020" spans="1:5" ht="14.4" x14ac:dyDescent="0.55000000000000004">
      <c r="A7020" s="289" t="s">
        <v>37599</v>
      </c>
      <c r="B7020" s="290">
        <v>1309041</v>
      </c>
      <c r="D7020" s="291" t="s">
        <v>38498</v>
      </c>
      <c r="E7020" s="292">
        <v>1309041</v>
      </c>
    </row>
    <row r="7021" spans="1:5" ht="14.4" x14ac:dyDescent="0.55000000000000004">
      <c r="A7021" s="289" t="s">
        <v>37600</v>
      </c>
      <c r="B7021" s="290">
        <v>8655.31</v>
      </c>
      <c r="D7021" s="291" t="s">
        <v>38501</v>
      </c>
      <c r="E7021" s="292">
        <v>8655.31</v>
      </c>
    </row>
    <row r="7022" spans="1:5" ht="14.4" x14ac:dyDescent="0.55000000000000004">
      <c r="A7022" s="289" t="s">
        <v>37601</v>
      </c>
      <c r="B7022" s="290">
        <v>417962</v>
      </c>
      <c r="D7022" s="291" t="s">
        <v>38505</v>
      </c>
      <c r="E7022" s="292">
        <v>417962</v>
      </c>
    </row>
    <row r="7023" spans="1:5" ht="14.4" x14ac:dyDescent="0.55000000000000004">
      <c r="A7023" s="289" t="s">
        <v>37602</v>
      </c>
      <c r="B7023" s="290">
        <v>481514</v>
      </c>
      <c r="D7023" s="291" t="s">
        <v>38510</v>
      </c>
      <c r="E7023" s="292">
        <v>481514</v>
      </c>
    </row>
    <row r="7024" spans="1:5" ht="14.4" x14ac:dyDescent="0.55000000000000004">
      <c r="A7024" s="289" t="s">
        <v>37603</v>
      </c>
      <c r="B7024" s="290">
        <v>39944</v>
      </c>
      <c r="D7024" s="291" t="s">
        <v>38513</v>
      </c>
      <c r="E7024" s="292">
        <v>39944</v>
      </c>
    </row>
    <row r="7025" spans="1:5" ht="14.4" x14ac:dyDescent="0.55000000000000004">
      <c r="A7025" s="289" t="s">
        <v>37604</v>
      </c>
      <c r="B7025" s="290">
        <v>13953</v>
      </c>
      <c r="D7025" s="291" t="s">
        <v>38516</v>
      </c>
      <c r="E7025" s="292">
        <v>13953</v>
      </c>
    </row>
    <row r="7026" spans="1:5" ht="14.4" x14ac:dyDescent="0.55000000000000004">
      <c r="A7026" s="289" t="s">
        <v>37605</v>
      </c>
      <c r="B7026" s="290">
        <v>88613</v>
      </c>
      <c r="D7026" s="291" t="s">
        <v>38520</v>
      </c>
      <c r="E7026" s="292">
        <v>88613</v>
      </c>
    </row>
    <row r="7027" spans="1:5" ht="14.4" x14ac:dyDescent="0.55000000000000004">
      <c r="A7027" s="289" t="s">
        <v>37606</v>
      </c>
      <c r="B7027" s="290">
        <v>26337</v>
      </c>
      <c r="D7027" s="291" t="s">
        <v>38524</v>
      </c>
      <c r="E7027" s="292">
        <v>26337</v>
      </c>
    </row>
    <row r="7028" spans="1:5" ht="14.4" x14ac:dyDescent="0.55000000000000004">
      <c r="A7028" s="289" t="s">
        <v>37607</v>
      </c>
      <c r="B7028" s="290">
        <v>307999</v>
      </c>
      <c r="D7028" s="291" t="s">
        <v>38528</v>
      </c>
      <c r="E7028" s="292">
        <v>307999</v>
      </c>
    </row>
    <row r="7029" spans="1:5" ht="14.4" x14ac:dyDescent="0.55000000000000004">
      <c r="A7029" s="289" t="s">
        <v>37608</v>
      </c>
      <c r="B7029" s="290">
        <v>30941</v>
      </c>
      <c r="D7029" s="291" t="s">
        <v>38532</v>
      </c>
      <c r="E7029" s="292">
        <v>30941</v>
      </c>
    </row>
    <row r="7030" spans="1:5" ht="14.4" x14ac:dyDescent="0.55000000000000004">
      <c r="A7030" s="289" t="s">
        <v>37609</v>
      </c>
      <c r="B7030" s="290">
        <v>394775</v>
      </c>
      <c r="D7030" s="291" t="s">
        <v>38536</v>
      </c>
      <c r="E7030" s="292">
        <v>394775</v>
      </c>
    </row>
    <row r="7031" spans="1:5" ht="14.4" x14ac:dyDescent="0.55000000000000004">
      <c r="A7031" s="289" t="s">
        <v>37610</v>
      </c>
      <c r="B7031" s="290">
        <v>90111</v>
      </c>
      <c r="D7031" s="291" t="s">
        <v>38542</v>
      </c>
      <c r="E7031" s="292">
        <v>90111</v>
      </c>
    </row>
    <row r="7032" spans="1:5" ht="14.4" x14ac:dyDescent="0.55000000000000004">
      <c r="A7032" s="289" t="s">
        <v>37611</v>
      </c>
      <c r="B7032" s="290">
        <v>266904</v>
      </c>
      <c r="D7032" s="291" t="s">
        <v>38547</v>
      </c>
      <c r="E7032" s="292">
        <v>266904</v>
      </c>
    </row>
    <row r="7033" spans="1:5" ht="14.4" x14ac:dyDescent="0.55000000000000004">
      <c r="A7033" s="289" t="s">
        <v>37612</v>
      </c>
      <c r="B7033" s="290">
        <v>16764</v>
      </c>
      <c r="D7033" s="291" t="s">
        <v>38550</v>
      </c>
      <c r="E7033" s="292">
        <v>16764</v>
      </c>
    </row>
    <row r="7034" spans="1:5" ht="14.4" x14ac:dyDescent="0.55000000000000004">
      <c r="A7034" s="289" t="s">
        <v>37613</v>
      </c>
      <c r="B7034" s="290">
        <v>26646</v>
      </c>
      <c r="D7034" s="291" t="s">
        <v>38552</v>
      </c>
      <c r="E7034" s="292">
        <v>26646</v>
      </c>
    </row>
    <row r="7035" spans="1:5" ht="14.4" x14ac:dyDescent="0.55000000000000004">
      <c r="A7035" s="289" t="s">
        <v>37614</v>
      </c>
      <c r="B7035" s="290">
        <v>1307240</v>
      </c>
      <c r="D7035" s="291" t="s">
        <v>38556</v>
      </c>
      <c r="E7035" s="292">
        <v>1307240</v>
      </c>
    </row>
    <row r="7036" spans="1:5" ht="14.4" x14ac:dyDescent="0.55000000000000004">
      <c r="A7036" s="289" t="s">
        <v>65546</v>
      </c>
      <c r="B7036" s="290">
        <v>20979.37</v>
      </c>
      <c r="D7036" s="291" t="s">
        <v>38558</v>
      </c>
      <c r="E7036" s="292">
        <v>20979.37</v>
      </c>
    </row>
    <row r="7037" spans="1:5" ht="14.4" x14ac:dyDescent="0.55000000000000004">
      <c r="A7037" s="289" t="s">
        <v>37615</v>
      </c>
      <c r="B7037" s="290">
        <v>7420</v>
      </c>
      <c r="D7037" s="291" t="s">
        <v>38559</v>
      </c>
      <c r="E7037" s="292">
        <v>7420</v>
      </c>
    </row>
    <row r="7038" spans="1:5" ht="14.4" x14ac:dyDescent="0.55000000000000004">
      <c r="A7038" s="289" t="s">
        <v>37616</v>
      </c>
      <c r="B7038" s="290">
        <v>118150</v>
      </c>
      <c r="D7038" s="291" t="s">
        <v>38563</v>
      </c>
      <c r="E7038" s="292">
        <v>118150</v>
      </c>
    </row>
    <row r="7039" spans="1:5" ht="14.4" x14ac:dyDescent="0.55000000000000004">
      <c r="A7039" s="289" t="s">
        <v>37617</v>
      </c>
      <c r="B7039" s="290">
        <v>836297</v>
      </c>
      <c r="D7039" s="291" t="s">
        <v>38568</v>
      </c>
      <c r="E7039" s="292">
        <v>836297</v>
      </c>
    </row>
    <row r="7040" spans="1:5" ht="14.4" x14ac:dyDescent="0.55000000000000004">
      <c r="A7040" s="289" t="s">
        <v>37618</v>
      </c>
      <c r="B7040" s="290">
        <v>239968.11</v>
      </c>
      <c r="D7040" s="291" t="s">
        <v>38573</v>
      </c>
      <c r="E7040" s="292">
        <v>239968.11</v>
      </c>
    </row>
    <row r="7041" spans="1:5" ht="14.4" x14ac:dyDescent="0.55000000000000004">
      <c r="A7041" s="289" t="s">
        <v>37619</v>
      </c>
      <c r="B7041" s="290">
        <v>78887</v>
      </c>
      <c r="D7041" s="291" t="s">
        <v>38575</v>
      </c>
      <c r="E7041" s="292">
        <v>78887</v>
      </c>
    </row>
    <row r="7042" spans="1:5" ht="14.4" x14ac:dyDescent="0.55000000000000004">
      <c r="A7042" s="289" t="s">
        <v>37620</v>
      </c>
      <c r="B7042" s="290">
        <v>430658</v>
      </c>
      <c r="D7042" s="291" t="s">
        <v>38579</v>
      </c>
      <c r="E7042" s="292">
        <v>430658</v>
      </c>
    </row>
    <row r="7043" spans="1:5" ht="14.4" x14ac:dyDescent="0.55000000000000004">
      <c r="A7043" s="289" t="s">
        <v>37621</v>
      </c>
      <c r="B7043" s="290">
        <v>1302733.97</v>
      </c>
      <c r="D7043" s="291" t="s">
        <v>38584</v>
      </c>
      <c r="E7043" s="292">
        <v>1302733.97</v>
      </c>
    </row>
    <row r="7044" spans="1:5" ht="14.4" x14ac:dyDescent="0.55000000000000004">
      <c r="A7044" s="289" t="s">
        <v>37622</v>
      </c>
      <c r="B7044" s="290">
        <v>7986</v>
      </c>
      <c r="D7044" s="291" t="s">
        <v>38586</v>
      </c>
      <c r="E7044" s="292">
        <v>7986</v>
      </c>
    </row>
    <row r="7045" spans="1:5" ht="14.4" x14ac:dyDescent="0.55000000000000004">
      <c r="A7045" s="289" t="s">
        <v>65547</v>
      </c>
      <c r="B7045" s="290">
        <v>2242.62</v>
      </c>
      <c r="D7045" s="291" t="s">
        <v>38587</v>
      </c>
      <c r="E7045" s="292">
        <v>2242.62</v>
      </c>
    </row>
    <row r="7046" spans="1:5" ht="14.4" x14ac:dyDescent="0.55000000000000004">
      <c r="A7046" s="289" t="s">
        <v>37623</v>
      </c>
      <c r="B7046" s="290">
        <v>556303.81999999995</v>
      </c>
      <c r="D7046" s="291" t="s">
        <v>38590</v>
      </c>
      <c r="E7046" s="292">
        <v>556303.81999999995</v>
      </c>
    </row>
    <row r="7047" spans="1:5" ht="14.4" x14ac:dyDescent="0.55000000000000004">
      <c r="A7047" s="289" t="s">
        <v>37624</v>
      </c>
      <c r="B7047" s="290">
        <v>30788</v>
      </c>
      <c r="D7047" s="291" t="s">
        <v>38592</v>
      </c>
      <c r="E7047" s="292">
        <v>30788</v>
      </c>
    </row>
    <row r="7048" spans="1:5" ht="14.4" x14ac:dyDescent="0.55000000000000004">
      <c r="A7048" s="289" t="s">
        <v>37625</v>
      </c>
      <c r="B7048" s="290">
        <v>8162.82</v>
      </c>
      <c r="D7048" s="291" t="s">
        <v>38594</v>
      </c>
      <c r="E7048" s="292">
        <v>8162.82</v>
      </c>
    </row>
    <row r="7049" spans="1:5" ht="14.4" x14ac:dyDescent="0.55000000000000004">
      <c r="A7049" s="289" t="s">
        <v>37626</v>
      </c>
      <c r="B7049" s="290">
        <v>1052236.25</v>
      </c>
      <c r="D7049" s="291" t="s">
        <v>38598</v>
      </c>
      <c r="E7049" s="292">
        <v>1052236.25</v>
      </c>
    </row>
    <row r="7050" spans="1:5" ht="14.4" x14ac:dyDescent="0.55000000000000004">
      <c r="A7050" s="289" t="s">
        <v>37627</v>
      </c>
      <c r="B7050" s="290">
        <v>22665</v>
      </c>
      <c r="D7050" s="291" t="s">
        <v>38600</v>
      </c>
      <c r="E7050" s="292">
        <v>22665</v>
      </c>
    </row>
    <row r="7051" spans="1:5" ht="14.4" x14ac:dyDescent="0.55000000000000004">
      <c r="A7051" s="289" t="s">
        <v>37628</v>
      </c>
      <c r="B7051" s="290">
        <v>473987</v>
      </c>
      <c r="D7051" s="291" t="s">
        <v>38604</v>
      </c>
      <c r="E7051" s="292">
        <v>473987</v>
      </c>
    </row>
    <row r="7052" spans="1:5" ht="14.4" x14ac:dyDescent="0.55000000000000004">
      <c r="A7052" s="289" t="s">
        <v>37629</v>
      </c>
      <c r="B7052" s="290">
        <v>53179</v>
      </c>
      <c r="D7052" s="291" t="s">
        <v>38606</v>
      </c>
      <c r="E7052" s="292">
        <v>53179</v>
      </c>
    </row>
    <row r="7053" spans="1:5" ht="14.4" x14ac:dyDescent="0.55000000000000004">
      <c r="A7053" s="289" t="s">
        <v>65548</v>
      </c>
      <c r="B7053" s="290">
        <v>22418</v>
      </c>
      <c r="D7053" s="291" t="s">
        <v>38608</v>
      </c>
      <c r="E7053" s="292">
        <v>22418</v>
      </c>
    </row>
    <row r="7054" spans="1:5" ht="14.4" x14ac:dyDescent="0.55000000000000004">
      <c r="A7054" s="289" t="s">
        <v>37630</v>
      </c>
      <c r="B7054" s="290">
        <v>473212.58</v>
      </c>
      <c r="D7054" s="291" t="s">
        <v>38613</v>
      </c>
      <c r="E7054" s="292">
        <v>473212.58</v>
      </c>
    </row>
    <row r="7055" spans="1:5" ht="14.4" x14ac:dyDescent="0.55000000000000004">
      <c r="A7055" s="289" t="s">
        <v>65549</v>
      </c>
      <c r="B7055" s="290">
        <v>0</v>
      </c>
      <c r="D7055" s="291" t="s">
        <v>66171</v>
      </c>
      <c r="E7055" s="292">
        <v>0</v>
      </c>
    </row>
    <row r="7056" spans="1:5" ht="14.4" x14ac:dyDescent="0.55000000000000004">
      <c r="A7056" s="289" t="s">
        <v>37631</v>
      </c>
      <c r="B7056" s="290">
        <v>359758</v>
      </c>
      <c r="D7056" s="291" t="s">
        <v>38621</v>
      </c>
      <c r="E7056" s="292">
        <v>359758</v>
      </c>
    </row>
    <row r="7057" spans="1:5" ht="14.4" x14ac:dyDescent="0.55000000000000004">
      <c r="A7057" s="289" t="s">
        <v>37632</v>
      </c>
      <c r="B7057" s="290">
        <v>493706</v>
      </c>
      <c r="D7057" s="291" t="s">
        <v>38626</v>
      </c>
      <c r="E7057" s="292">
        <v>493706</v>
      </c>
    </row>
    <row r="7058" spans="1:5" ht="14.4" x14ac:dyDescent="0.55000000000000004">
      <c r="A7058" s="289" t="s">
        <v>37633</v>
      </c>
      <c r="B7058" s="290">
        <v>30146</v>
      </c>
      <c r="D7058" s="291" t="s">
        <v>38628</v>
      </c>
      <c r="E7058" s="292">
        <v>30146</v>
      </c>
    </row>
    <row r="7059" spans="1:5" ht="14.4" x14ac:dyDescent="0.55000000000000004">
      <c r="A7059" s="289" t="s">
        <v>37634</v>
      </c>
      <c r="B7059" s="290">
        <v>337043</v>
      </c>
      <c r="D7059" s="291" t="s">
        <v>38632</v>
      </c>
      <c r="E7059" s="292">
        <v>337043</v>
      </c>
    </row>
    <row r="7060" spans="1:5" ht="14.4" x14ac:dyDescent="0.55000000000000004">
      <c r="A7060" s="289" t="s">
        <v>37635</v>
      </c>
      <c r="B7060" s="290">
        <v>405696</v>
      </c>
      <c r="D7060" s="291" t="s">
        <v>38637</v>
      </c>
      <c r="E7060" s="292">
        <v>405696</v>
      </c>
    </row>
    <row r="7061" spans="1:5" ht="14.4" x14ac:dyDescent="0.55000000000000004">
      <c r="A7061" s="289" t="s">
        <v>37636</v>
      </c>
      <c r="B7061" s="290">
        <v>58254</v>
      </c>
      <c r="D7061" s="291" t="s">
        <v>38642</v>
      </c>
      <c r="E7061" s="292">
        <v>58254</v>
      </c>
    </row>
    <row r="7062" spans="1:5" ht="14.4" x14ac:dyDescent="0.55000000000000004">
      <c r="A7062" s="289" t="s">
        <v>37637</v>
      </c>
      <c r="B7062" s="290">
        <v>97860</v>
      </c>
      <c r="D7062" s="291" t="s">
        <v>38647</v>
      </c>
      <c r="E7062" s="292">
        <v>97860</v>
      </c>
    </row>
    <row r="7063" spans="1:5" ht="14.4" x14ac:dyDescent="0.55000000000000004">
      <c r="A7063" s="289" t="s">
        <v>37638</v>
      </c>
      <c r="B7063" s="290">
        <v>35620.559999999998</v>
      </c>
      <c r="D7063" s="291" t="s">
        <v>38649</v>
      </c>
      <c r="E7063" s="292">
        <v>35620.559999999998</v>
      </c>
    </row>
    <row r="7064" spans="1:5" ht="14.4" x14ac:dyDescent="0.55000000000000004">
      <c r="A7064" s="289" t="s">
        <v>37639</v>
      </c>
      <c r="B7064" s="290">
        <v>108579.05</v>
      </c>
      <c r="D7064" s="291" t="s">
        <v>38653</v>
      </c>
      <c r="E7064" s="292">
        <v>108579.05</v>
      </c>
    </row>
    <row r="7065" spans="1:5" ht="14.4" x14ac:dyDescent="0.55000000000000004">
      <c r="A7065" s="289" t="s">
        <v>37640</v>
      </c>
      <c r="B7065" s="290">
        <v>8508</v>
      </c>
      <c r="D7065" s="291" t="s">
        <v>38655</v>
      </c>
      <c r="E7065" s="292">
        <v>8508</v>
      </c>
    </row>
    <row r="7066" spans="1:5" ht="14.4" x14ac:dyDescent="0.55000000000000004">
      <c r="A7066" s="289" t="s">
        <v>37641</v>
      </c>
      <c r="B7066" s="290">
        <v>173449</v>
      </c>
      <c r="D7066" s="291" t="s">
        <v>38660</v>
      </c>
      <c r="E7066" s="292">
        <v>173449</v>
      </c>
    </row>
    <row r="7067" spans="1:5" ht="14.4" x14ac:dyDescent="0.55000000000000004">
      <c r="A7067" s="289" t="s">
        <v>37642</v>
      </c>
      <c r="B7067" s="290">
        <v>16783</v>
      </c>
      <c r="D7067" s="291" t="s">
        <v>38662</v>
      </c>
      <c r="E7067" s="292">
        <v>16783</v>
      </c>
    </row>
    <row r="7068" spans="1:5" ht="14.4" x14ac:dyDescent="0.55000000000000004">
      <c r="A7068" s="289" t="s">
        <v>37643</v>
      </c>
      <c r="B7068" s="290">
        <v>38860.29</v>
      </c>
      <c r="D7068" s="291" t="s">
        <v>38667</v>
      </c>
      <c r="E7068" s="292">
        <v>38860.29</v>
      </c>
    </row>
    <row r="7069" spans="1:5" ht="14.4" x14ac:dyDescent="0.55000000000000004">
      <c r="A7069" s="289" t="s">
        <v>37644</v>
      </c>
      <c r="B7069" s="290">
        <v>1813168.54</v>
      </c>
      <c r="D7069" s="291" t="s">
        <v>38672</v>
      </c>
      <c r="E7069" s="292">
        <v>1813168.54</v>
      </c>
    </row>
    <row r="7070" spans="1:5" ht="14.4" x14ac:dyDescent="0.55000000000000004">
      <c r="A7070" s="289" t="s">
        <v>37645</v>
      </c>
      <c r="B7070" s="290">
        <v>77876.77</v>
      </c>
      <c r="D7070" s="291" t="s">
        <v>38674</v>
      </c>
      <c r="E7070" s="292">
        <v>77876.77</v>
      </c>
    </row>
    <row r="7071" spans="1:5" ht="14.4" x14ac:dyDescent="0.55000000000000004">
      <c r="A7071" s="289" t="s">
        <v>37646</v>
      </c>
      <c r="B7071" s="290">
        <v>25604.79</v>
      </c>
      <c r="D7071" s="291" t="s">
        <v>38676</v>
      </c>
      <c r="E7071" s="292">
        <v>25604.79</v>
      </c>
    </row>
    <row r="7072" spans="1:5" ht="14.4" x14ac:dyDescent="0.55000000000000004">
      <c r="A7072" s="289" t="s">
        <v>65550</v>
      </c>
      <c r="B7072" s="290">
        <v>40154</v>
      </c>
      <c r="D7072" s="291" t="s">
        <v>38680</v>
      </c>
      <c r="E7072" s="292">
        <v>40154</v>
      </c>
    </row>
    <row r="7073" spans="1:5" ht="14.4" x14ac:dyDescent="0.55000000000000004">
      <c r="A7073" s="289" t="s">
        <v>37647</v>
      </c>
      <c r="B7073" s="290">
        <v>5363</v>
      </c>
      <c r="D7073" s="291" t="s">
        <v>38681</v>
      </c>
      <c r="E7073" s="292">
        <v>5363</v>
      </c>
    </row>
    <row r="7074" spans="1:5" ht="14.4" x14ac:dyDescent="0.55000000000000004">
      <c r="A7074" s="289" t="s">
        <v>37648</v>
      </c>
      <c r="B7074" s="290">
        <v>14186</v>
      </c>
      <c r="D7074" s="291" t="s">
        <v>38684</v>
      </c>
      <c r="E7074" s="292">
        <v>14186</v>
      </c>
    </row>
    <row r="7075" spans="1:5" ht="14.4" x14ac:dyDescent="0.55000000000000004">
      <c r="A7075" s="289" t="s">
        <v>37649</v>
      </c>
      <c r="B7075" s="290">
        <v>315622.06</v>
      </c>
      <c r="D7075" s="291" t="s">
        <v>38688</v>
      </c>
      <c r="E7075" s="292">
        <v>315622.06</v>
      </c>
    </row>
    <row r="7076" spans="1:5" ht="14.4" x14ac:dyDescent="0.55000000000000004">
      <c r="A7076" s="289" t="s">
        <v>37650</v>
      </c>
      <c r="B7076" s="290">
        <v>37841</v>
      </c>
      <c r="D7076" s="291" t="s">
        <v>38690</v>
      </c>
      <c r="E7076" s="292">
        <v>37841</v>
      </c>
    </row>
    <row r="7077" spans="1:5" ht="14.4" x14ac:dyDescent="0.55000000000000004">
      <c r="A7077" s="289" t="s">
        <v>37651</v>
      </c>
      <c r="B7077" s="290">
        <v>61655</v>
      </c>
      <c r="D7077" s="291" t="s">
        <v>38695</v>
      </c>
      <c r="E7077" s="292">
        <v>61655</v>
      </c>
    </row>
    <row r="7078" spans="1:5" ht="14.4" x14ac:dyDescent="0.55000000000000004">
      <c r="A7078" s="289" t="s">
        <v>37652</v>
      </c>
      <c r="B7078" s="290">
        <v>6517947.8200000003</v>
      </c>
      <c r="D7078" s="291" t="s">
        <v>38700</v>
      </c>
      <c r="E7078" s="292">
        <v>6517947.8200000003</v>
      </c>
    </row>
    <row r="7079" spans="1:5" ht="14.4" x14ac:dyDescent="0.55000000000000004">
      <c r="A7079" s="289" t="s">
        <v>37653</v>
      </c>
      <c r="B7079" s="290">
        <v>18347</v>
      </c>
      <c r="D7079" s="291" t="s">
        <v>38702</v>
      </c>
      <c r="E7079" s="292">
        <v>18347</v>
      </c>
    </row>
    <row r="7080" spans="1:5" ht="14.4" x14ac:dyDescent="0.55000000000000004">
      <c r="A7080" s="289" t="s">
        <v>37654</v>
      </c>
      <c r="B7080" s="290">
        <v>17412</v>
      </c>
      <c r="D7080" s="291" t="s">
        <v>38703</v>
      </c>
      <c r="E7080" s="292">
        <v>17412</v>
      </c>
    </row>
    <row r="7081" spans="1:5" ht="14.4" x14ac:dyDescent="0.55000000000000004">
      <c r="A7081" s="289" t="s">
        <v>37655</v>
      </c>
      <c r="B7081" s="290">
        <v>26987</v>
      </c>
      <c r="D7081" s="291" t="s">
        <v>38704</v>
      </c>
      <c r="E7081" s="292">
        <v>26987</v>
      </c>
    </row>
    <row r="7082" spans="1:5" ht="14.4" x14ac:dyDescent="0.55000000000000004">
      <c r="A7082" s="289" t="s">
        <v>37656</v>
      </c>
      <c r="B7082" s="290">
        <v>61595</v>
      </c>
      <c r="D7082" s="291" t="s">
        <v>38705</v>
      </c>
      <c r="E7082" s="292">
        <v>61595</v>
      </c>
    </row>
    <row r="7083" spans="1:5" ht="14.4" x14ac:dyDescent="0.55000000000000004">
      <c r="A7083" s="289" t="s">
        <v>37657</v>
      </c>
      <c r="B7083" s="290">
        <v>50367.74</v>
      </c>
      <c r="D7083" s="291" t="s">
        <v>38706</v>
      </c>
      <c r="E7083" s="292">
        <v>50367.74</v>
      </c>
    </row>
    <row r="7084" spans="1:5" ht="14.4" x14ac:dyDescent="0.55000000000000004">
      <c r="A7084" s="289" t="s">
        <v>65551</v>
      </c>
      <c r="B7084" s="290">
        <v>0</v>
      </c>
      <c r="D7084" s="291" t="s">
        <v>66172</v>
      </c>
      <c r="E7084" s="292">
        <v>0</v>
      </c>
    </row>
    <row r="7085" spans="1:5" ht="14.4" x14ac:dyDescent="0.55000000000000004">
      <c r="A7085" s="289" t="s">
        <v>37658</v>
      </c>
      <c r="B7085" s="290">
        <v>33890.5</v>
      </c>
      <c r="D7085" s="291" t="s">
        <v>38708</v>
      </c>
      <c r="E7085" s="292">
        <v>33890.5</v>
      </c>
    </row>
    <row r="7086" spans="1:5" ht="14.4" x14ac:dyDescent="0.55000000000000004">
      <c r="A7086" s="289" t="s">
        <v>37659</v>
      </c>
      <c r="B7086" s="290">
        <v>5066</v>
      </c>
      <c r="D7086" s="291" t="s">
        <v>38709</v>
      </c>
      <c r="E7086" s="292">
        <v>5066</v>
      </c>
    </row>
    <row r="7087" spans="1:5" ht="14.4" x14ac:dyDescent="0.55000000000000004">
      <c r="A7087" s="289" t="s">
        <v>37660</v>
      </c>
      <c r="B7087" s="290">
        <v>37095</v>
      </c>
      <c r="D7087" s="291" t="s">
        <v>38710</v>
      </c>
      <c r="E7087" s="292">
        <v>37095</v>
      </c>
    </row>
    <row r="7088" spans="1:5" ht="14.4" x14ac:dyDescent="0.55000000000000004">
      <c r="A7088" s="289" t="s">
        <v>37661</v>
      </c>
      <c r="B7088" s="290">
        <v>21568</v>
      </c>
      <c r="D7088" s="291" t="s">
        <v>38711</v>
      </c>
      <c r="E7088" s="292">
        <v>21568</v>
      </c>
    </row>
    <row r="7089" spans="1:5" ht="14.4" x14ac:dyDescent="0.55000000000000004">
      <c r="A7089" s="289" t="s">
        <v>37662</v>
      </c>
      <c r="B7089" s="290">
        <v>26930</v>
      </c>
      <c r="D7089" s="291" t="s">
        <v>38712</v>
      </c>
      <c r="E7089" s="292">
        <v>26930</v>
      </c>
    </row>
    <row r="7090" spans="1:5" ht="14.4" x14ac:dyDescent="0.55000000000000004">
      <c r="A7090" s="289" t="s">
        <v>37663</v>
      </c>
      <c r="B7090" s="290">
        <v>35987</v>
      </c>
      <c r="D7090" s="291" t="s">
        <v>38713</v>
      </c>
      <c r="E7090" s="292">
        <v>35987</v>
      </c>
    </row>
    <row r="7091" spans="1:5" ht="14.4" x14ac:dyDescent="0.55000000000000004">
      <c r="A7091" s="289" t="s">
        <v>37664</v>
      </c>
      <c r="B7091" s="290">
        <v>17012</v>
      </c>
      <c r="D7091" s="291" t="s">
        <v>38714</v>
      </c>
      <c r="E7091" s="292">
        <v>17012</v>
      </c>
    </row>
    <row r="7092" spans="1:5" ht="14.4" x14ac:dyDescent="0.55000000000000004">
      <c r="A7092" s="289" t="s">
        <v>37665</v>
      </c>
      <c r="B7092" s="290">
        <v>31639.64</v>
      </c>
      <c r="D7092" s="291" t="s">
        <v>38715</v>
      </c>
      <c r="E7092" s="292">
        <v>31639.64</v>
      </c>
    </row>
    <row r="7093" spans="1:5" ht="14.4" x14ac:dyDescent="0.55000000000000004">
      <c r="A7093" s="289" t="s">
        <v>37666</v>
      </c>
      <c r="B7093" s="290">
        <v>38162</v>
      </c>
      <c r="D7093" s="291" t="s">
        <v>38718</v>
      </c>
      <c r="E7093" s="292">
        <v>38162</v>
      </c>
    </row>
    <row r="7094" spans="1:5" ht="14.4" x14ac:dyDescent="0.55000000000000004">
      <c r="A7094" s="289" t="s">
        <v>37667</v>
      </c>
      <c r="B7094" s="290">
        <v>27616</v>
      </c>
      <c r="D7094" s="291" t="s">
        <v>38721</v>
      </c>
      <c r="E7094" s="292">
        <v>27616</v>
      </c>
    </row>
    <row r="7095" spans="1:5" ht="14.4" x14ac:dyDescent="0.55000000000000004">
      <c r="A7095" s="289" t="s">
        <v>37668</v>
      </c>
      <c r="B7095" s="290">
        <v>116620.59</v>
      </c>
      <c r="D7095" s="291" t="s">
        <v>38725</v>
      </c>
      <c r="E7095" s="292">
        <v>116620.59</v>
      </c>
    </row>
    <row r="7096" spans="1:5" ht="14.4" x14ac:dyDescent="0.55000000000000004">
      <c r="A7096" s="289" t="s">
        <v>37669</v>
      </c>
      <c r="B7096" s="290">
        <v>7486</v>
      </c>
      <c r="D7096" s="291" t="s">
        <v>38728</v>
      </c>
      <c r="E7096" s="292">
        <v>7486</v>
      </c>
    </row>
    <row r="7097" spans="1:5" ht="14.4" x14ac:dyDescent="0.55000000000000004">
      <c r="A7097" s="289" t="s">
        <v>37670</v>
      </c>
      <c r="B7097" s="290">
        <v>23577</v>
      </c>
      <c r="D7097" s="291" t="s">
        <v>38729</v>
      </c>
      <c r="E7097" s="292">
        <v>23577</v>
      </c>
    </row>
    <row r="7098" spans="1:5" ht="14.4" x14ac:dyDescent="0.55000000000000004">
      <c r="A7098" s="289" t="s">
        <v>65552</v>
      </c>
      <c r="B7098" s="290">
        <v>33439.089999999997</v>
      </c>
      <c r="D7098" s="291" t="s">
        <v>38730</v>
      </c>
      <c r="E7098" s="292">
        <v>33439.089999999997</v>
      </c>
    </row>
    <row r="7099" spans="1:5" ht="14.4" x14ac:dyDescent="0.55000000000000004">
      <c r="A7099" s="289" t="s">
        <v>37671</v>
      </c>
      <c r="B7099" s="290">
        <v>34629</v>
      </c>
      <c r="D7099" s="291" t="s">
        <v>38731</v>
      </c>
      <c r="E7099" s="292">
        <v>34629</v>
      </c>
    </row>
    <row r="7100" spans="1:5" ht="14.4" x14ac:dyDescent="0.55000000000000004">
      <c r="A7100" s="289" t="s">
        <v>37672</v>
      </c>
      <c r="B7100" s="290">
        <v>28863.66</v>
      </c>
      <c r="D7100" s="291" t="s">
        <v>38732</v>
      </c>
      <c r="E7100" s="292">
        <v>28863.66</v>
      </c>
    </row>
    <row r="7101" spans="1:5" ht="14.4" x14ac:dyDescent="0.55000000000000004">
      <c r="A7101" s="289" t="s">
        <v>37673</v>
      </c>
      <c r="B7101" s="290">
        <v>22293</v>
      </c>
      <c r="D7101" s="291" t="s">
        <v>38733</v>
      </c>
      <c r="E7101" s="292">
        <v>22293</v>
      </c>
    </row>
    <row r="7102" spans="1:5" ht="14.4" x14ac:dyDescent="0.55000000000000004">
      <c r="A7102" s="289" t="s">
        <v>37674</v>
      </c>
      <c r="B7102" s="290">
        <v>14945</v>
      </c>
      <c r="D7102" s="291" t="s">
        <v>38736</v>
      </c>
      <c r="E7102" s="292">
        <v>14945</v>
      </c>
    </row>
    <row r="7103" spans="1:5" ht="14.4" x14ac:dyDescent="0.55000000000000004">
      <c r="A7103" s="289" t="s">
        <v>37675</v>
      </c>
      <c r="B7103" s="290">
        <v>27486</v>
      </c>
      <c r="D7103" s="291" t="s">
        <v>38739</v>
      </c>
      <c r="E7103" s="292">
        <v>27486</v>
      </c>
    </row>
    <row r="7104" spans="1:5" ht="14.4" x14ac:dyDescent="0.55000000000000004">
      <c r="A7104" s="289" t="s">
        <v>37676</v>
      </c>
      <c r="B7104" s="290">
        <v>7283</v>
      </c>
      <c r="D7104" s="291" t="s">
        <v>38740</v>
      </c>
      <c r="E7104" s="292">
        <v>7283</v>
      </c>
    </row>
    <row r="7105" spans="1:5" ht="14.4" x14ac:dyDescent="0.55000000000000004">
      <c r="A7105" s="289" t="s">
        <v>37677</v>
      </c>
      <c r="B7105" s="290">
        <v>80909.77</v>
      </c>
      <c r="D7105" s="291" t="s">
        <v>38744</v>
      </c>
      <c r="E7105" s="292">
        <v>80909.77</v>
      </c>
    </row>
    <row r="7106" spans="1:5" ht="14.4" x14ac:dyDescent="0.55000000000000004">
      <c r="A7106" s="289" t="s">
        <v>37678</v>
      </c>
      <c r="B7106" s="290">
        <v>13473</v>
      </c>
      <c r="D7106" s="291" t="s">
        <v>38748</v>
      </c>
      <c r="E7106" s="292">
        <v>13473</v>
      </c>
    </row>
    <row r="7107" spans="1:5" ht="14.4" x14ac:dyDescent="0.55000000000000004">
      <c r="A7107" s="289" t="s">
        <v>37679</v>
      </c>
      <c r="B7107" s="290">
        <v>6055</v>
      </c>
      <c r="D7107" s="291" t="s">
        <v>38749</v>
      </c>
      <c r="E7107" s="292">
        <v>6055</v>
      </c>
    </row>
    <row r="7108" spans="1:5" ht="14.4" x14ac:dyDescent="0.55000000000000004">
      <c r="A7108" s="289" t="s">
        <v>37680</v>
      </c>
      <c r="B7108" s="290">
        <v>245021</v>
      </c>
      <c r="D7108" s="291" t="s">
        <v>38752</v>
      </c>
      <c r="E7108" s="292">
        <v>245021</v>
      </c>
    </row>
    <row r="7109" spans="1:5" ht="14.4" x14ac:dyDescent="0.55000000000000004">
      <c r="A7109" s="289" t="s">
        <v>37681</v>
      </c>
      <c r="B7109" s="290">
        <v>6797</v>
      </c>
      <c r="D7109" s="291" t="s">
        <v>38754</v>
      </c>
      <c r="E7109" s="292">
        <v>6797</v>
      </c>
    </row>
    <row r="7110" spans="1:5" ht="14.4" x14ac:dyDescent="0.55000000000000004">
      <c r="A7110" s="289" t="s">
        <v>37682</v>
      </c>
      <c r="B7110" s="290">
        <v>1092355</v>
      </c>
      <c r="D7110" s="291" t="s">
        <v>38758</v>
      </c>
      <c r="E7110" s="292">
        <v>1092355</v>
      </c>
    </row>
    <row r="7111" spans="1:5" ht="14.4" x14ac:dyDescent="0.55000000000000004">
      <c r="A7111" s="289" t="s">
        <v>37683</v>
      </c>
      <c r="B7111" s="290">
        <v>14071</v>
      </c>
      <c r="D7111" s="291" t="s">
        <v>38761</v>
      </c>
      <c r="E7111" s="292">
        <v>14071</v>
      </c>
    </row>
    <row r="7112" spans="1:5" ht="14.4" x14ac:dyDescent="0.55000000000000004">
      <c r="A7112" s="289" t="s">
        <v>37684</v>
      </c>
      <c r="B7112" s="290">
        <v>53645</v>
      </c>
      <c r="D7112" s="291" t="s">
        <v>38762</v>
      </c>
      <c r="E7112" s="292">
        <v>53645</v>
      </c>
    </row>
    <row r="7113" spans="1:5" ht="14.4" x14ac:dyDescent="0.55000000000000004">
      <c r="A7113" s="289" t="s">
        <v>37685</v>
      </c>
      <c r="B7113" s="290">
        <v>504989</v>
      </c>
      <c r="D7113" s="291" t="s">
        <v>38766</v>
      </c>
      <c r="E7113" s="292">
        <v>504989</v>
      </c>
    </row>
    <row r="7114" spans="1:5" ht="14.4" x14ac:dyDescent="0.55000000000000004">
      <c r="A7114" s="289" t="s">
        <v>37686</v>
      </c>
      <c r="B7114" s="290">
        <v>620896.51</v>
      </c>
      <c r="D7114" s="291" t="s">
        <v>38771</v>
      </c>
      <c r="E7114" s="292">
        <v>620896.51</v>
      </c>
    </row>
    <row r="7115" spans="1:5" ht="14.4" x14ac:dyDescent="0.55000000000000004">
      <c r="A7115" s="289" t="s">
        <v>37687</v>
      </c>
      <c r="B7115" s="290">
        <v>58418</v>
      </c>
      <c r="D7115" s="291" t="s">
        <v>38775</v>
      </c>
      <c r="E7115" s="292">
        <v>58418</v>
      </c>
    </row>
    <row r="7116" spans="1:5" ht="14.4" x14ac:dyDescent="0.55000000000000004">
      <c r="A7116" s="289" t="s">
        <v>37688</v>
      </c>
      <c r="B7116" s="290">
        <v>36336</v>
      </c>
      <c r="D7116" s="291" t="s">
        <v>38776</v>
      </c>
      <c r="E7116" s="292">
        <v>36336</v>
      </c>
    </row>
    <row r="7117" spans="1:5" ht="14.4" x14ac:dyDescent="0.55000000000000004">
      <c r="A7117" s="289" t="s">
        <v>37689</v>
      </c>
      <c r="B7117" s="290">
        <v>283510</v>
      </c>
      <c r="D7117" s="291" t="s">
        <v>38780</v>
      </c>
      <c r="E7117" s="292">
        <v>283510</v>
      </c>
    </row>
    <row r="7118" spans="1:5" ht="14.4" x14ac:dyDescent="0.55000000000000004">
      <c r="A7118" s="289" t="s">
        <v>37690</v>
      </c>
      <c r="B7118" s="290">
        <v>116535</v>
      </c>
      <c r="D7118" s="291" t="s">
        <v>38785</v>
      </c>
      <c r="E7118" s="292">
        <v>116535</v>
      </c>
    </row>
    <row r="7119" spans="1:5" ht="14.4" x14ac:dyDescent="0.55000000000000004">
      <c r="A7119" s="289" t="s">
        <v>37691</v>
      </c>
      <c r="B7119" s="290">
        <v>4655</v>
      </c>
      <c r="D7119" s="291" t="s">
        <v>37837</v>
      </c>
      <c r="E7119" s="292">
        <v>4655</v>
      </c>
    </row>
    <row r="7120" spans="1:5" ht="14.4" x14ac:dyDescent="0.55000000000000004">
      <c r="A7120" s="289" t="s">
        <v>37692</v>
      </c>
      <c r="B7120" s="290">
        <v>85923.23</v>
      </c>
      <c r="D7120" s="291" t="s">
        <v>37843</v>
      </c>
      <c r="E7120" s="292">
        <v>85923.23</v>
      </c>
    </row>
    <row r="7121" spans="1:5" ht="14.4" x14ac:dyDescent="0.55000000000000004">
      <c r="A7121" s="289" t="s">
        <v>65553</v>
      </c>
      <c r="B7121" s="290">
        <v>0</v>
      </c>
      <c r="D7121" s="291" t="s">
        <v>66173</v>
      </c>
      <c r="E7121" s="292">
        <v>0</v>
      </c>
    </row>
    <row r="7122" spans="1:5" ht="14.4" x14ac:dyDescent="0.55000000000000004">
      <c r="A7122" s="289" t="s">
        <v>65554</v>
      </c>
      <c r="B7122" s="290">
        <v>1514</v>
      </c>
      <c r="D7122" s="291" t="s">
        <v>37846</v>
      </c>
      <c r="E7122" s="292">
        <v>1514</v>
      </c>
    </row>
    <row r="7123" spans="1:5" ht="14.4" x14ac:dyDescent="0.55000000000000004">
      <c r="A7123" s="289" t="s">
        <v>37693</v>
      </c>
      <c r="B7123" s="290">
        <v>18515.080000000002</v>
      </c>
      <c r="D7123" s="291" t="s">
        <v>37854</v>
      </c>
      <c r="E7123" s="292">
        <v>18515.080000000002</v>
      </c>
    </row>
    <row r="7124" spans="1:5" ht="14.4" x14ac:dyDescent="0.55000000000000004">
      <c r="A7124" s="289" t="s">
        <v>37694</v>
      </c>
      <c r="B7124" s="290">
        <v>10141</v>
      </c>
      <c r="D7124" s="291" t="s">
        <v>37859</v>
      </c>
      <c r="E7124" s="292">
        <v>10141</v>
      </c>
    </row>
    <row r="7125" spans="1:5" ht="14.4" x14ac:dyDescent="0.55000000000000004">
      <c r="A7125" s="289" t="s">
        <v>37695</v>
      </c>
      <c r="B7125" s="290">
        <v>24880</v>
      </c>
      <c r="D7125" s="291" t="s">
        <v>37864</v>
      </c>
      <c r="E7125" s="292">
        <v>24880</v>
      </c>
    </row>
    <row r="7126" spans="1:5" ht="14.4" x14ac:dyDescent="0.55000000000000004">
      <c r="A7126" s="289" t="s">
        <v>65555</v>
      </c>
      <c r="B7126" s="290">
        <v>12149</v>
      </c>
      <c r="D7126" s="291" t="s">
        <v>37869</v>
      </c>
      <c r="E7126" s="292">
        <v>12149</v>
      </c>
    </row>
    <row r="7127" spans="1:5" ht="14.4" x14ac:dyDescent="0.55000000000000004">
      <c r="A7127" s="289" t="s">
        <v>37696</v>
      </c>
      <c r="B7127" s="290">
        <v>22260</v>
      </c>
      <c r="D7127" s="291" t="s">
        <v>37874</v>
      </c>
      <c r="E7127" s="292">
        <v>22260</v>
      </c>
    </row>
    <row r="7128" spans="1:5" ht="14.4" x14ac:dyDescent="0.55000000000000004">
      <c r="A7128" s="289" t="s">
        <v>37697</v>
      </c>
      <c r="B7128" s="290">
        <v>43098</v>
      </c>
      <c r="D7128" s="291" t="s">
        <v>37880</v>
      </c>
      <c r="E7128" s="292">
        <v>43098</v>
      </c>
    </row>
    <row r="7129" spans="1:5" ht="14.4" x14ac:dyDescent="0.55000000000000004">
      <c r="A7129" s="289" t="s">
        <v>37698</v>
      </c>
      <c r="B7129" s="290">
        <v>18865</v>
      </c>
      <c r="D7129" s="291" t="s">
        <v>37887</v>
      </c>
      <c r="E7129" s="292">
        <v>18865</v>
      </c>
    </row>
    <row r="7130" spans="1:5" ht="14.4" x14ac:dyDescent="0.55000000000000004">
      <c r="A7130" s="289" t="s">
        <v>37699</v>
      </c>
      <c r="B7130" s="290">
        <v>18248.099999999999</v>
      </c>
      <c r="D7130" s="291" t="s">
        <v>37892</v>
      </c>
      <c r="E7130" s="292">
        <v>18248.099999999999</v>
      </c>
    </row>
    <row r="7131" spans="1:5" ht="14.4" x14ac:dyDescent="0.55000000000000004">
      <c r="A7131" s="289" t="s">
        <v>65556</v>
      </c>
      <c r="B7131" s="290">
        <v>0</v>
      </c>
      <c r="D7131" s="291" t="s">
        <v>66174</v>
      </c>
      <c r="E7131" s="292">
        <v>0</v>
      </c>
    </row>
    <row r="7132" spans="1:5" ht="14.4" x14ac:dyDescent="0.55000000000000004">
      <c r="A7132" s="289" t="s">
        <v>37700</v>
      </c>
      <c r="B7132" s="290">
        <v>46456.53</v>
      </c>
      <c r="D7132" s="291" t="s">
        <v>37898</v>
      </c>
      <c r="E7132" s="292">
        <v>46456.53</v>
      </c>
    </row>
    <row r="7133" spans="1:5" ht="14.4" x14ac:dyDescent="0.55000000000000004">
      <c r="A7133" s="289" t="s">
        <v>37701</v>
      </c>
      <c r="B7133" s="290">
        <v>1600.68</v>
      </c>
      <c r="D7133" s="291" t="s">
        <v>37900</v>
      </c>
      <c r="E7133" s="292">
        <v>1600.68</v>
      </c>
    </row>
    <row r="7134" spans="1:5" ht="14.4" x14ac:dyDescent="0.55000000000000004">
      <c r="A7134" s="289" t="s">
        <v>37702</v>
      </c>
      <c r="B7134" s="290">
        <v>279.99</v>
      </c>
      <c r="D7134" s="291" t="s">
        <v>37902</v>
      </c>
      <c r="E7134" s="292">
        <v>279.99</v>
      </c>
    </row>
    <row r="7135" spans="1:5" ht="14.4" x14ac:dyDescent="0.55000000000000004">
      <c r="A7135" s="289" t="s">
        <v>37703</v>
      </c>
      <c r="B7135" s="290">
        <v>112639.99</v>
      </c>
      <c r="D7135" s="291" t="s">
        <v>37907</v>
      </c>
      <c r="E7135" s="292">
        <v>112639.99</v>
      </c>
    </row>
    <row r="7136" spans="1:5" ht="14.4" x14ac:dyDescent="0.55000000000000004">
      <c r="A7136" s="289" t="s">
        <v>37704</v>
      </c>
      <c r="B7136" s="290">
        <v>35246</v>
      </c>
      <c r="D7136" s="291" t="s">
        <v>37912</v>
      </c>
      <c r="E7136" s="292">
        <v>35246</v>
      </c>
    </row>
    <row r="7137" spans="1:5" ht="14.4" x14ac:dyDescent="0.55000000000000004">
      <c r="A7137" s="289" t="s">
        <v>37705</v>
      </c>
      <c r="B7137" s="290">
        <v>921</v>
      </c>
      <c r="D7137" s="291" t="s">
        <v>37914</v>
      </c>
      <c r="E7137" s="292">
        <v>921</v>
      </c>
    </row>
    <row r="7138" spans="1:5" ht="14.4" x14ac:dyDescent="0.55000000000000004">
      <c r="A7138" s="289" t="s">
        <v>37706</v>
      </c>
      <c r="B7138" s="290">
        <v>1643</v>
      </c>
      <c r="D7138" s="291" t="s">
        <v>37922</v>
      </c>
      <c r="E7138" s="292">
        <v>1643</v>
      </c>
    </row>
    <row r="7139" spans="1:5" ht="14.4" x14ac:dyDescent="0.55000000000000004">
      <c r="A7139" s="289" t="s">
        <v>37707</v>
      </c>
      <c r="B7139" s="290">
        <v>43787.46</v>
      </c>
      <c r="D7139" s="291" t="s">
        <v>37927</v>
      </c>
      <c r="E7139" s="292">
        <v>43787.46</v>
      </c>
    </row>
    <row r="7140" spans="1:5" ht="14.4" x14ac:dyDescent="0.55000000000000004">
      <c r="A7140" s="289" t="s">
        <v>37708</v>
      </c>
      <c r="B7140" s="290">
        <v>882</v>
      </c>
      <c r="D7140" s="291" t="s">
        <v>37929</v>
      </c>
      <c r="E7140" s="292">
        <v>882</v>
      </c>
    </row>
    <row r="7141" spans="1:5" ht="14.4" x14ac:dyDescent="0.55000000000000004">
      <c r="A7141" s="289" t="s">
        <v>37709</v>
      </c>
      <c r="B7141" s="290">
        <v>97911</v>
      </c>
      <c r="D7141" s="291" t="s">
        <v>37934</v>
      </c>
      <c r="E7141" s="292">
        <v>97911</v>
      </c>
    </row>
    <row r="7142" spans="1:5" ht="14.4" x14ac:dyDescent="0.55000000000000004">
      <c r="A7142" s="289" t="s">
        <v>37710</v>
      </c>
      <c r="B7142" s="290">
        <v>24511.19</v>
      </c>
      <c r="D7142" s="291" t="s">
        <v>37939</v>
      </c>
      <c r="E7142" s="292">
        <v>24511.19</v>
      </c>
    </row>
    <row r="7143" spans="1:5" ht="14.4" x14ac:dyDescent="0.55000000000000004">
      <c r="A7143" s="289" t="s">
        <v>65557</v>
      </c>
      <c r="B7143" s="290">
        <v>0</v>
      </c>
      <c r="D7143" s="291" t="s">
        <v>66175</v>
      </c>
      <c r="E7143" s="292">
        <v>0</v>
      </c>
    </row>
    <row r="7144" spans="1:5" ht="14.4" x14ac:dyDescent="0.55000000000000004">
      <c r="A7144" s="289" t="s">
        <v>65558</v>
      </c>
      <c r="B7144" s="290">
        <v>993</v>
      </c>
      <c r="D7144" s="291" t="s">
        <v>37948</v>
      </c>
      <c r="E7144" s="292">
        <v>993</v>
      </c>
    </row>
    <row r="7145" spans="1:5" ht="14.4" x14ac:dyDescent="0.55000000000000004">
      <c r="A7145" s="289" t="s">
        <v>65559</v>
      </c>
      <c r="B7145" s="290">
        <v>0</v>
      </c>
      <c r="D7145" s="291" t="s">
        <v>66176</v>
      </c>
      <c r="E7145" s="292">
        <v>0</v>
      </c>
    </row>
    <row r="7146" spans="1:5" ht="14.4" x14ac:dyDescent="0.55000000000000004">
      <c r="A7146" s="289" t="s">
        <v>37711</v>
      </c>
      <c r="B7146" s="290">
        <v>45407.28</v>
      </c>
      <c r="D7146" s="291" t="s">
        <v>37956</v>
      </c>
      <c r="E7146" s="292">
        <v>45407.28</v>
      </c>
    </row>
    <row r="7147" spans="1:5" ht="14.4" x14ac:dyDescent="0.55000000000000004">
      <c r="A7147" s="289" t="s">
        <v>65560</v>
      </c>
      <c r="B7147" s="290">
        <v>5535.67</v>
      </c>
      <c r="D7147" s="291" t="s">
        <v>37961</v>
      </c>
      <c r="E7147" s="292">
        <v>5535.67</v>
      </c>
    </row>
    <row r="7148" spans="1:5" ht="14.4" x14ac:dyDescent="0.55000000000000004">
      <c r="A7148" s="289" t="s">
        <v>37712</v>
      </c>
      <c r="B7148" s="290">
        <v>37642.5</v>
      </c>
      <c r="D7148" s="291" t="s">
        <v>37966</v>
      </c>
      <c r="E7148" s="292">
        <v>37642.5</v>
      </c>
    </row>
    <row r="7149" spans="1:5" ht="14.4" x14ac:dyDescent="0.55000000000000004">
      <c r="A7149" s="289" t="s">
        <v>37713</v>
      </c>
      <c r="B7149" s="290">
        <v>20773</v>
      </c>
      <c r="D7149" s="291" t="s">
        <v>37972</v>
      </c>
      <c r="E7149" s="292">
        <v>20773</v>
      </c>
    </row>
    <row r="7150" spans="1:5" ht="14.4" x14ac:dyDescent="0.55000000000000004">
      <c r="A7150" s="289" t="s">
        <v>37714</v>
      </c>
      <c r="B7150" s="290">
        <v>61992</v>
      </c>
      <c r="D7150" s="291" t="s">
        <v>37977</v>
      </c>
      <c r="E7150" s="292">
        <v>61992</v>
      </c>
    </row>
    <row r="7151" spans="1:5" ht="14.4" x14ac:dyDescent="0.55000000000000004">
      <c r="A7151" s="289" t="s">
        <v>65561</v>
      </c>
      <c r="B7151" s="290">
        <v>26718.13</v>
      </c>
      <c r="D7151" s="291" t="s">
        <v>37982</v>
      </c>
      <c r="E7151" s="292">
        <v>26718.13</v>
      </c>
    </row>
    <row r="7152" spans="1:5" ht="14.4" x14ac:dyDescent="0.55000000000000004">
      <c r="A7152" s="289" t="s">
        <v>37715</v>
      </c>
      <c r="B7152" s="290">
        <v>12300</v>
      </c>
      <c r="D7152" s="291" t="s">
        <v>37987</v>
      </c>
      <c r="E7152" s="292">
        <v>12300</v>
      </c>
    </row>
    <row r="7153" spans="1:5" ht="14.4" x14ac:dyDescent="0.55000000000000004">
      <c r="A7153" s="289" t="s">
        <v>37716</v>
      </c>
      <c r="B7153" s="290">
        <v>35783</v>
      </c>
      <c r="D7153" s="291" t="s">
        <v>37992</v>
      </c>
      <c r="E7153" s="292">
        <v>35783</v>
      </c>
    </row>
    <row r="7154" spans="1:5" ht="14.4" x14ac:dyDescent="0.55000000000000004">
      <c r="A7154" s="289" t="s">
        <v>65562</v>
      </c>
      <c r="B7154" s="290">
        <v>0</v>
      </c>
      <c r="D7154" s="291" t="s">
        <v>66177</v>
      </c>
      <c r="E7154" s="292">
        <v>0</v>
      </c>
    </row>
    <row r="7155" spans="1:5" ht="14.4" x14ac:dyDescent="0.55000000000000004">
      <c r="A7155" s="289" t="s">
        <v>37717</v>
      </c>
      <c r="B7155" s="290">
        <v>29894</v>
      </c>
      <c r="D7155" s="291" t="s">
        <v>38000</v>
      </c>
      <c r="E7155" s="292">
        <v>29894</v>
      </c>
    </row>
    <row r="7156" spans="1:5" ht="14.4" x14ac:dyDescent="0.55000000000000004">
      <c r="A7156" s="289" t="s">
        <v>65563</v>
      </c>
      <c r="B7156" s="290">
        <v>0</v>
      </c>
      <c r="D7156" s="291" t="s">
        <v>66178</v>
      </c>
      <c r="E7156" s="292">
        <v>0</v>
      </c>
    </row>
    <row r="7157" spans="1:5" ht="14.4" x14ac:dyDescent="0.55000000000000004">
      <c r="A7157" s="289" t="s">
        <v>37718</v>
      </c>
      <c r="B7157" s="290">
        <v>12906</v>
      </c>
      <c r="D7157" s="291" t="s">
        <v>38007</v>
      </c>
      <c r="E7157" s="292">
        <v>12906</v>
      </c>
    </row>
    <row r="7158" spans="1:5" ht="14.4" x14ac:dyDescent="0.55000000000000004">
      <c r="A7158" s="289" t="s">
        <v>37719</v>
      </c>
      <c r="B7158" s="290">
        <v>3229.12</v>
      </c>
      <c r="D7158" s="291" t="s">
        <v>38012</v>
      </c>
      <c r="E7158" s="292">
        <v>3229.12</v>
      </c>
    </row>
    <row r="7159" spans="1:5" ht="14.4" x14ac:dyDescent="0.55000000000000004">
      <c r="A7159" s="289" t="s">
        <v>37720</v>
      </c>
      <c r="B7159" s="290">
        <v>124608</v>
      </c>
      <c r="D7159" s="291" t="s">
        <v>38017</v>
      </c>
      <c r="E7159" s="292">
        <v>124608</v>
      </c>
    </row>
    <row r="7160" spans="1:5" ht="14.4" x14ac:dyDescent="0.55000000000000004">
      <c r="A7160" s="289" t="s">
        <v>37721</v>
      </c>
      <c r="B7160" s="290">
        <v>5032</v>
      </c>
      <c r="D7160" s="291" t="s">
        <v>38019</v>
      </c>
      <c r="E7160" s="292">
        <v>5032</v>
      </c>
    </row>
    <row r="7161" spans="1:5" ht="14.4" x14ac:dyDescent="0.55000000000000004">
      <c r="A7161" s="289" t="s">
        <v>37722</v>
      </c>
      <c r="B7161" s="290">
        <v>25878.99</v>
      </c>
      <c r="D7161" s="291" t="s">
        <v>38024</v>
      </c>
      <c r="E7161" s="292">
        <v>25878.99</v>
      </c>
    </row>
    <row r="7162" spans="1:5" ht="14.4" x14ac:dyDescent="0.55000000000000004">
      <c r="A7162" s="289" t="s">
        <v>37723</v>
      </c>
      <c r="B7162" s="290">
        <v>11901.13</v>
      </c>
      <c r="D7162" s="291" t="s">
        <v>38029</v>
      </c>
      <c r="E7162" s="292">
        <v>11901.13</v>
      </c>
    </row>
    <row r="7163" spans="1:5" ht="14.4" x14ac:dyDescent="0.55000000000000004">
      <c r="A7163" s="289" t="s">
        <v>37724</v>
      </c>
      <c r="B7163" s="290">
        <v>3333.32</v>
      </c>
      <c r="D7163" s="291" t="s">
        <v>38032</v>
      </c>
      <c r="E7163" s="292">
        <v>3333.32</v>
      </c>
    </row>
    <row r="7164" spans="1:5" ht="14.4" x14ac:dyDescent="0.55000000000000004">
      <c r="A7164" s="289" t="s">
        <v>37725</v>
      </c>
      <c r="B7164" s="290">
        <v>69590</v>
      </c>
      <c r="D7164" s="291" t="s">
        <v>38037</v>
      </c>
      <c r="E7164" s="292">
        <v>69590</v>
      </c>
    </row>
    <row r="7165" spans="1:5" ht="14.4" x14ac:dyDescent="0.55000000000000004">
      <c r="A7165" s="289" t="s">
        <v>37726</v>
      </c>
      <c r="B7165" s="290">
        <v>201503.6</v>
      </c>
      <c r="D7165" s="291" t="s">
        <v>38042</v>
      </c>
      <c r="E7165" s="292">
        <v>201503.6</v>
      </c>
    </row>
    <row r="7166" spans="1:5" ht="14.4" x14ac:dyDescent="0.55000000000000004">
      <c r="A7166" s="289" t="s">
        <v>37727</v>
      </c>
      <c r="B7166" s="290">
        <v>13918</v>
      </c>
      <c r="D7166" s="291" t="s">
        <v>38050</v>
      </c>
      <c r="E7166" s="292">
        <v>13918</v>
      </c>
    </row>
    <row r="7167" spans="1:5" ht="14.4" x14ac:dyDescent="0.55000000000000004">
      <c r="A7167" s="289" t="s">
        <v>37728</v>
      </c>
      <c r="B7167" s="290">
        <v>18847</v>
      </c>
      <c r="D7167" s="291" t="s">
        <v>38056</v>
      </c>
      <c r="E7167" s="292">
        <v>18847</v>
      </c>
    </row>
    <row r="7168" spans="1:5" ht="14.4" x14ac:dyDescent="0.55000000000000004">
      <c r="A7168" s="289" t="s">
        <v>37729</v>
      </c>
      <c r="B7168" s="290">
        <v>74083</v>
      </c>
      <c r="D7168" s="291" t="s">
        <v>38061</v>
      </c>
      <c r="E7168" s="292">
        <v>74083</v>
      </c>
    </row>
    <row r="7169" spans="1:5" ht="14.4" x14ac:dyDescent="0.55000000000000004">
      <c r="A7169" s="289" t="s">
        <v>37730</v>
      </c>
      <c r="B7169" s="290">
        <v>24864</v>
      </c>
      <c r="D7169" s="291" t="s">
        <v>38066</v>
      </c>
      <c r="E7169" s="292">
        <v>24864</v>
      </c>
    </row>
    <row r="7170" spans="1:5" ht="14.4" x14ac:dyDescent="0.55000000000000004">
      <c r="A7170" s="289" t="s">
        <v>37731</v>
      </c>
      <c r="B7170" s="290">
        <v>11515.49</v>
      </c>
      <c r="D7170" s="291" t="s">
        <v>38070</v>
      </c>
      <c r="E7170" s="292">
        <v>11515.49</v>
      </c>
    </row>
    <row r="7171" spans="1:5" ht="14.4" x14ac:dyDescent="0.55000000000000004">
      <c r="A7171" s="289" t="s">
        <v>65564</v>
      </c>
      <c r="B7171" s="290">
        <v>0</v>
      </c>
      <c r="D7171" s="291" t="s">
        <v>66179</v>
      </c>
      <c r="E7171" s="292">
        <v>0</v>
      </c>
    </row>
    <row r="7172" spans="1:5" ht="14.4" x14ac:dyDescent="0.55000000000000004">
      <c r="A7172" s="289" t="s">
        <v>37732</v>
      </c>
      <c r="B7172" s="290">
        <v>27630</v>
      </c>
      <c r="D7172" s="291" t="s">
        <v>38077</v>
      </c>
      <c r="E7172" s="292">
        <v>27630</v>
      </c>
    </row>
    <row r="7173" spans="1:5" ht="14.4" x14ac:dyDescent="0.55000000000000004">
      <c r="A7173" s="289" t="s">
        <v>37733</v>
      </c>
      <c r="B7173" s="290">
        <v>32275.67</v>
      </c>
      <c r="D7173" s="291" t="s">
        <v>38082</v>
      </c>
      <c r="E7173" s="292">
        <v>32275.67</v>
      </c>
    </row>
    <row r="7174" spans="1:5" ht="14.4" x14ac:dyDescent="0.55000000000000004">
      <c r="A7174" s="289" t="s">
        <v>37734</v>
      </c>
      <c r="B7174" s="290">
        <v>122007</v>
      </c>
      <c r="D7174" s="291" t="s">
        <v>38087</v>
      </c>
      <c r="E7174" s="292">
        <v>122007</v>
      </c>
    </row>
    <row r="7175" spans="1:5" ht="14.4" x14ac:dyDescent="0.55000000000000004">
      <c r="A7175" s="289" t="s">
        <v>65565</v>
      </c>
      <c r="B7175" s="290">
        <v>1332.18</v>
      </c>
      <c r="D7175" s="291" t="s">
        <v>38090</v>
      </c>
      <c r="E7175" s="292">
        <v>1332.18</v>
      </c>
    </row>
    <row r="7176" spans="1:5" ht="14.4" x14ac:dyDescent="0.55000000000000004">
      <c r="A7176" s="289" t="s">
        <v>65566</v>
      </c>
      <c r="B7176" s="290">
        <v>1312</v>
      </c>
      <c r="D7176" s="291" t="s">
        <v>38092</v>
      </c>
      <c r="E7176" s="292">
        <v>1312</v>
      </c>
    </row>
    <row r="7177" spans="1:5" ht="14.4" x14ac:dyDescent="0.55000000000000004">
      <c r="A7177" s="289" t="s">
        <v>65567</v>
      </c>
      <c r="B7177" s="290">
        <v>1001.96</v>
      </c>
      <c r="D7177" s="291" t="s">
        <v>38095</v>
      </c>
      <c r="E7177" s="292">
        <v>1001.96</v>
      </c>
    </row>
    <row r="7178" spans="1:5" ht="14.4" x14ac:dyDescent="0.55000000000000004">
      <c r="A7178" s="289" t="s">
        <v>37735</v>
      </c>
      <c r="B7178" s="290">
        <v>2486</v>
      </c>
      <c r="D7178" s="291" t="s">
        <v>38102</v>
      </c>
      <c r="E7178" s="292">
        <v>2486</v>
      </c>
    </row>
    <row r="7179" spans="1:5" ht="14.4" x14ac:dyDescent="0.55000000000000004">
      <c r="A7179" s="289" t="s">
        <v>65568</v>
      </c>
      <c r="B7179" s="290">
        <v>0</v>
      </c>
      <c r="D7179" s="291" t="s">
        <v>38108</v>
      </c>
      <c r="E7179" s="292">
        <v>0</v>
      </c>
    </row>
    <row r="7180" spans="1:5" ht="14.4" x14ac:dyDescent="0.55000000000000004">
      <c r="A7180" s="289" t="s">
        <v>65569</v>
      </c>
      <c r="B7180" s="290">
        <v>0</v>
      </c>
      <c r="D7180" s="291" t="s">
        <v>66180</v>
      </c>
      <c r="E7180" s="292">
        <v>0</v>
      </c>
    </row>
    <row r="7181" spans="1:5" ht="14.4" x14ac:dyDescent="0.55000000000000004">
      <c r="A7181" s="289" t="s">
        <v>37736</v>
      </c>
      <c r="B7181" s="290">
        <v>35641.78</v>
      </c>
      <c r="D7181" s="291" t="s">
        <v>38122</v>
      </c>
      <c r="E7181" s="292">
        <v>35641.78</v>
      </c>
    </row>
    <row r="7182" spans="1:5" ht="14.4" x14ac:dyDescent="0.55000000000000004">
      <c r="A7182" s="289" t="s">
        <v>37737</v>
      </c>
      <c r="B7182" s="290">
        <v>206713</v>
      </c>
      <c r="D7182" s="291" t="s">
        <v>38129</v>
      </c>
      <c r="E7182" s="292">
        <v>206713</v>
      </c>
    </row>
    <row r="7183" spans="1:5" ht="14.4" x14ac:dyDescent="0.55000000000000004">
      <c r="A7183" s="289" t="s">
        <v>37738</v>
      </c>
      <c r="B7183" s="290">
        <v>31029.439999999999</v>
      </c>
      <c r="D7183" s="291" t="s">
        <v>38149</v>
      </c>
      <c r="E7183" s="292">
        <v>31029.439999999999</v>
      </c>
    </row>
    <row r="7184" spans="1:5" ht="14.4" x14ac:dyDescent="0.55000000000000004">
      <c r="A7184" s="289" t="s">
        <v>65570</v>
      </c>
      <c r="B7184" s="290">
        <v>0</v>
      </c>
      <c r="D7184" s="291" t="s">
        <v>66181</v>
      </c>
      <c r="E7184" s="292">
        <v>0</v>
      </c>
    </row>
    <row r="7185" spans="1:5" ht="14.4" x14ac:dyDescent="0.55000000000000004">
      <c r="A7185" s="289" t="s">
        <v>65571</v>
      </c>
      <c r="B7185" s="290">
        <v>87113.23</v>
      </c>
      <c r="D7185" s="291" t="s">
        <v>38156</v>
      </c>
      <c r="E7185" s="292">
        <v>87113.23</v>
      </c>
    </row>
    <row r="7186" spans="1:5" ht="14.4" x14ac:dyDescent="0.55000000000000004">
      <c r="A7186" s="289" t="s">
        <v>37739</v>
      </c>
      <c r="B7186" s="290">
        <v>763.7</v>
      </c>
      <c r="D7186" s="291" t="s">
        <v>38158</v>
      </c>
      <c r="E7186" s="292">
        <v>763.7</v>
      </c>
    </row>
    <row r="7187" spans="1:5" ht="14.4" x14ac:dyDescent="0.55000000000000004">
      <c r="A7187" s="289" t="s">
        <v>37740</v>
      </c>
      <c r="B7187" s="290">
        <v>3867</v>
      </c>
      <c r="D7187" s="291" t="s">
        <v>38163</v>
      </c>
      <c r="E7187" s="292">
        <v>3867</v>
      </c>
    </row>
    <row r="7188" spans="1:5" ht="14.4" x14ac:dyDescent="0.55000000000000004">
      <c r="A7188" s="289" t="s">
        <v>37741</v>
      </c>
      <c r="B7188" s="290">
        <v>12732</v>
      </c>
      <c r="D7188" s="291" t="s">
        <v>38173</v>
      </c>
      <c r="E7188" s="292">
        <v>12732</v>
      </c>
    </row>
    <row r="7189" spans="1:5" ht="14.4" x14ac:dyDescent="0.55000000000000004">
      <c r="A7189" s="289" t="s">
        <v>37742</v>
      </c>
      <c r="B7189" s="290">
        <v>10979</v>
      </c>
      <c r="D7189" s="291" t="s">
        <v>38178</v>
      </c>
      <c r="E7189" s="292">
        <v>10979</v>
      </c>
    </row>
    <row r="7190" spans="1:5" ht="14.4" x14ac:dyDescent="0.55000000000000004">
      <c r="A7190" s="289" t="s">
        <v>37743</v>
      </c>
      <c r="B7190" s="290">
        <v>33807.56</v>
      </c>
      <c r="D7190" s="291" t="s">
        <v>38183</v>
      </c>
      <c r="E7190" s="292">
        <v>33807.56</v>
      </c>
    </row>
    <row r="7191" spans="1:5" ht="14.4" x14ac:dyDescent="0.55000000000000004">
      <c r="A7191" s="289" t="s">
        <v>65572</v>
      </c>
      <c r="B7191" s="290">
        <v>0</v>
      </c>
      <c r="D7191" s="291" t="s">
        <v>66182</v>
      </c>
      <c r="E7191" s="292">
        <v>0</v>
      </c>
    </row>
    <row r="7192" spans="1:5" ht="14.4" x14ac:dyDescent="0.55000000000000004">
      <c r="A7192" s="289" t="s">
        <v>37744</v>
      </c>
      <c r="B7192" s="290">
        <v>21615</v>
      </c>
      <c r="D7192" s="291" t="s">
        <v>38194</v>
      </c>
      <c r="E7192" s="292">
        <v>21615</v>
      </c>
    </row>
    <row r="7193" spans="1:5" ht="14.4" x14ac:dyDescent="0.55000000000000004">
      <c r="A7193" s="289" t="s">
        <v>37745</v>
      </c>
      <c r="B7193" s="290">
        <v>245865</v>
      </c>
      <c r="D7193" s="291" t="s">
        <v>38199</v>
      </c>
      <c r="E7193" s="292">
        <v>245865</v>
      </c>
    </row>
    <row r="7194" spans="1:5" ht="14.4" x14ac:dyDescent="0.55000000000000004">
      <c r="A7194" s="289" t="s">
        <v>65573</v>
      </c>
      <c r="B7194" s="290">
        <v>0</v>
      </c>
      <c r="D7194" s="291" t="s">
        <v>66183</v>
      </c>
      <c r="E7194" s="292">
        <v>0</v>
      </c>
    </row>
    <row r="7195" spans="1:5" ht="14.4" x14ac:dyDescent="0.55000000000000004">
      <c r="A7195" s="289" t="s">
        <v>65574</v>
      </c>
      <c r="B7195" s="290">
        <v>2270</v>
      </c>
      <c r="D7195" s="291" t="s">
        <v>38206</v>
      </c>
      <c r="E7195" s="292">
        <v>2270</v>
      </c>
    </row>
    <row r="7196" spans="1:5" ht="14.4" x14ac:dyDescent="0.55000000000000004">
      <c r="A7196" s="289" t="s">
        <v>65575</v>
      </c>
      <c r="B7196" s="290">
        <v>23440</v>
      </c>
      <c r="D7196" s="291" t="s">
        <v>38224</v>
      </c>
      <c r="E7196" s="292">
        <v>23440</v>
      </c>
    </row>
    <row r="7197" spans="1:5" ht="14.4" x14ac:dyDescent="0.55000000000000004">
      <c r="A7197" s="289" t="s">
        <v>37746</v>
      </c>
      <c r="B7197" s="290">
        <v>7203.4</v>
      </c>
      <c r="D7197" s="291" t="s">
        <v>38229</v>
      </c>
      <c r="E7197" s="292">
        <v>7203.4</v>
      </c>
    </row>
    <row r="7198" spans="1:5" ht="14.4" x14ac:dyDescent="0.55000000000000004">
      <c r="A7198" s="289" t="s">
        <v>37747</v>
      </c>
      <c r="B7198" s="290">
        <v>6631.13</v>
      </c>
      <c r="D7198" s="291" t="s">
        <v>38234</v>
      </c>
      <c r="E7198" s="292">
        <v>6631.13</v>
      </c>
    </row>
    <row r="7199" spans="1:5" ht="14.4" x14ac:dyDescent="0.55000000000000004">
      <c r="A7199" s="289" t="s">
        <v>65576</v>
      </c>
      <c r="B7199" s="290">
        <v>0</v>
      </c>
      <c r="D7199" s="291" t="s">
        <v>66184</v>
      </c>
      <c r="E7199" s="292">
        <v>0</v>
      </c>
    </row>
    <row r="7200" spans="1:5" ht="14.4" x14ac:dyDescent="0.55000000000000004">
      <c r="A7200" s="289" t="s">
        <v>37748</v>
      </c>
      <c r="B7200" s="290">
        <v>1415</v>
      </c>
      <c r="D7200" s="291" t="s">
        <v>38239</v>
      </c>
      <c r="E7200" s="292">
        <v>1415</v>
      </c>
    </row>
    <row r="7201" spans="1:5" ht="14.4" x14ac:dyDescent="0.55000000000000004">
      <c r="A7201" s="289" t="s">
        <v>37749</v>
      </c>
      <c r="B7201" s="290">
        <v>58383</v>
      </c>
      <c r="D7201" s="291" t="s">
        <v>38244</v>
      </c>
      <c r="E7201" s="292">
        <v>58383</v>
      </c>
    </row>
    <row r="7202" spans="1:5" ht="14.4" x14ac:dyDescent="0.55000000000000004">
      <c r="A7202" s="289" t="s">
        <v>37750</v>
      </c>
      <c r="B7202" s="290">
        <v>631</v>
      </c>
      <c r="D7202" s="291" t="s">
        <v>38247</v>
      </c>
      <c r="E7202" s="292">
        <v>631</v>
      </c>
    </row>
    <row r="7203" spans="1:5" ht="14.4" x14ac:dyDescent="0.55000000000000004">
      <c r="A7203" s="289" t="s">
        <v>37751</v>
      </c>
      <c r="B7203" s="290">
        <v>32991.56</v>
      </c>
      <c r="D7203" s="291" t="s">
        <v>38252</v>
      </c>
      <c r="E7203" s="292">
        <v>32991.56</v>
      </c>
    </row>
    <row r="7204" spans="1:5" ht="14.4" x14ac:dyDescent="0.55000000000000004">
      <c r="A7204" s="289" t="s">
        <v>37752</v>
      </c>
      <c r="B7204" s="290">
        <v>1308</v>
      </c>
      <c r="D7204" s="291" t="s">
        <v>38254</v>
      </c>
      <c r="E7204" s="292">
        <v>1308</v>
      </c>
    </row>
    <row r="7205" spans="1:5" ht="14.4" x14ac:dyDescent="0.55000000000000004">
      <c r="A7205" s="289" t="s">
        <v>37753</v>
      </c>
      <c r="B7205" s="290">
        <v>50476.07</v>
      </c>
      <c r="D7205" s="291" t="s">
        <v>38259</v>
      </c>
      <c r="E7205" s="292">
        <v>50476.07</v>
      </c>
    </row>
    <row r="7206" spans="1:5" ht="14.4" x14ac:dyDescent="0.55000000000000004">
      <c r="A7206" s="289" t="s">
        <v>65577</v>
      </c>
      <c r="B7206" s="290">
        <v>0</v>
      </c>
      <c r="D7206" s="291" t="s">
        <v>66185</v>
      </c>
      <c r="E7206" s="292">
        <v>0</v>
      </c>
    </row>
    <row r="7207" spans="1:5" ht="14.4" x14ac:dyDescent="0.55000000000000004">
      <c r="A7207" s="289" t="s">
        <v>37754</v>
      </c>
      <c r="B7207" s="290">
        <v>906</v>
      </c>
      <c r="D7207" s="291" t="s">
        <v>38262</v>
      </c>
      <c r="E7207" s="292">
        <v>906</v>
      </c>
    </row>
    <row r="7208" spans="1:5" ht="14.4" x14ac:dyDescent="0.55000000000000004">
      <c r="A7208" s="289" t="s">
        <v>37755</v>
      </c>
      <c r="B7208" s="290">
        <v>12156.72</v>
      </c>
      <c r="D7208" s="291" t="s">
        <v>38267</v>
      </c>
      <c r="E7208" s="292">
        <v>12156.72</v>
      </c>
    </row>
    <row r="7209" spans="1:5" ht="14.4" x14ac:dyDescent="0.55000000000000004">
      <c r="A7209" s="289" t="s">
        <v>37756</v>
      </c>
      <c r="B7209" s="290">
        <v>33667.31</v>
      </c>
      <c r="D7209" s="291" t="s">
        <v>38272</v>
      </c>
      <c r="E7209" s="292">
        <v>33667.31</v>
      </c>
    </row>
    <row r="7210" spans="1:5" ht="14.4" x14ac:dyDescent="0.55000000000000004">
      <c r="A7210" s="289" t="s">
        <v>37757</v>
      </c>
      <c r="B7210" s="290">
        <v>4558.8999999999996</v>
      </c>
      <c r="D7210" s="291" t="s">
        <v>38277</v>
      </c>
      <c r="E7210" s="292">
        <v>4558.8999999999996</v>
      </c>
    </row>
    <row r="7211" spans="1:5" ht="14.4" x14ac:dyDescent="0.55000000000000004">
      <c r="A7211" s="289" t="s">
        <v>37758</v>
      </c>
      <c r="B7211" s="290">
        <v>74075.990000000005</v>
      </c>
      <c r="D7211" s="291" t="s">
        <v>38282</v>
      </c>
      <c r="E7211" s="292">
        <v>74075.990000000005</v>
      </c>
    </row>
    <row r="7212" spans="1:5" ht="14.4" x14ac:dyDescent="0.55000000000000004">
      <c r="A7212" s="289" t="s">
        <v>37759</v>
      </c>
      <c r="B7212" s="290">
        <v>24444.38</v>
      </c>
      <c r="D7212" s="291" t="s">
        <v>38287</v>
      </c>
      <c r="E7212" s="292">
        <v>24444.38</v>
      </c>
    </row>
    <row r="7213" spans="1:5" ht="14.4" x14ac:dyDescent="0.55000000000000004">
      <c r="A7213" s="289" t="s">
        <v>37760</v>
      </c>
      <c r="B7213" s="290">
        <v>1563</v>
      </c>
      <c r="D7213" s="291" t="s">
        <v>38291</v>
      </c>
      <c r="E7213" s="292">
        <v>1563</v>
      </c>
    </row>
    <row r="7214" spans="1:5" ht="14.4" x14ac:dyDescent="0.55000000000000004">
      <c r="A7214" s="289" t="s">
        <v>65578</v>
      </c>
      <c r="B7214" s="290">
        <v>426</v>
      </c>
      <c r="D7214" s="291" t="s">
        <v>38293</v>
      </c>
      <c r="E7214" s="292">
        <v>426</v>
      </c>
    </row>
    <row r="7215" spans="1:5" ht="14.4" x14ac:dyDescent="0.55000000000000004">
      <c r="A7215" s="289" t="s">
        <v>37761</v>
      </c>
      <c r="B7215" s="290">
        <v>3763</v>
      </c>
      <c r="D7215" s="291" t="s">
        <v>38296</v>
      </c>
      <c r="E7215" s="292">
        <v>3763</v>
      </c>
    </row>
    <row r="7216" spans="1:5" ht="14.4" x14ac:dyDescent="0.55000000000000004">
      <c r="A7216" s="289" t="s">
        <v>65579</v>
      </c>
      <c r="B7216" s="290">
        <v>0</v>
      </c>
      <c r="D7216" s="291" t="s">
        <v>66186</v>
      </c>
      <c r="E7216" s="292">
        <v>0</v>
      </c>
    </row>
    <row r="7217" spans="1:5" ht="14.4" x14ac:dyDescent="0.55000000000000004">
      <c r="A7217" s="289" t="s">
        <v>37762</v>
      </c>
      <c r="B7217" s="290">
        <v>23950</v>
      </c>
      <c r="D7217" s="291" t="s">
        <v>38306</v>
      </c>
      <c r="E7217" s="292">
        <v>23950</v>
      </c>
    </row>
    <row r="7218" spans="1:5" ht="14.4" x14ac:dyDescent="0.55000000000000004">
      <c r="A7218" s="289" t="s">
        <v>37763</v>
      </c>
      <c r="B7218" s="290">
        <v>112634.58</v>
      </c>
      <c r="D7218" s="291" t="s">
        <v>38313</v>
      </c>
      <c r="E7218" s="292">
        <v>112634.58</v>
      </c>
    </row>
    <row r="7219" spans="1:5" ht="14.4" x14ac:dyDescent="0.55000000000000004">
      <c r="A7219" s="289" t="s">
        <v>65580</v>
      </c>
      <c r="B7219" s="290">
        <v>2261</v>
      </c>
      <c r="D7219" s="291" t="s">
        <v>38315</v>
      </c>
      <c r="E7219" s="292">
        <v>2261</v>
      </c>
    </row>
    <row r="7220" spans="1:5" ht="14.4" x14ac:dyDescent="0.55000000000000004">
      <c r="A7220" s="289" t="s">
        <v>37764</v>
      </c>
      <c r="B7220" s="290">
        <v>8731</v>
      </c>
      <c r="D7220" s="291" t="s">
        <v>38321</v>
      </c>
      <c r="E7220" s="292">
        <v>8731</v>
      </c>
    </row>
    <row r="7221" spans="1:5" ht="14.4" x14ac:dyDescent="0.55000000000000004">
      <c r="A7221" s="289" t="s">
        <v>37765</v>
      </c>
      <c r="B7221" s="290">
        <v>48209</v>
      </c>
      <c r="D7221" s="291" t="s">
        <v>38326</v>
      </c>
      <c r="E7221" s="292">
        <v>48209</v>
      </c>
    </row>
    <row r="7222" spans="1:5" ht="14.4" x14ac:dyDescent="0.55000000000000004">
      <c r="A7222" s="289" t="s">
        <v>65581</v>
      </c>
      <c r="B7222" s="290">
        <v>1237</v>
      </c>
      <c r="D7222" s="291" t="s">
        <v>38332</v>
      </c>
      <c r="E7222" s="292">
        <v>1237</v>
      </c>
    </row>
    <row r="7223" spans="1:5" ht="14.4" x14ac:dyDescent="0.55000000000000004">
      <c r="A7223" s="289" t="s">
        <v>37766</v>
      </c>
      <c r="B7223" s="290">
        <v>24480.75</v>
      </c>
      <c r="D7223" s="291" t="s">
        <v>38337</v>
      </c>
      <c r="E7223" s="292">
        <v>24480.75</v>
      </c>
    </row>
    <row r="7224" spans="1:5" ht="14.4" x14ac:dyDescent="0.55000000000000004">
      <c r="A7224" s="289" t="s">
        <v>37767</v>
      </c>
      <c r="B7224" s="290">
        <v>54681.53</v>
      </c>
      <c r="D7224" s="291" t="s">
        <v>38344</v>
      </c>
      <c r="E7224" s="292">
        <v>54681.53</v>
      </c>
    </row>
    <row r="7225" spans="1:5" ht="14.4" x14ac:dyDescent="0.55000000000000004">
      <c r="A7225" s="289" t="s">
        <v>37768</v>
      </c>
      <c r="B7225" s="290">
        <v>4059</v>
      </c>
      <c r="D7225" s="291" t="s">
        <v>38348</v>
      </c>
      <c r="E7225" s="292">
        <v>4059</v>
      </c>
    </row>
    <row r="7226" spans="1:5" ht="14.4" x14ac:dyDescent="0.55000000000000004">
      <c r="A7226" s="289" t="s">
        <v>65582</v>
      </c>
      <c r="B7226" s="290">
        <v>934</v>
      </c>
      <c r="D7226" s="291" t="s">
        <v>38353</v>
      </c>
      <c r="E7226" s="292">
        <v>934</v>
      </c>
    </row>
    <row r="7227" spans="1:5" ht="14.4" x14ac:dyDescent="0.55000000000000004">
      <c r="A7227" s="289" t="s">
        <v>37769</v>
      </c>
      <c r="B7227" s="290">
        <v>30439</v>
      </c>
      <c r="D7227" s="291" t="s">
        <v>38358</v>
      </c>
      <c r="E7227" s="292">
        <v>30439</v>
      </c>
    </row>
    <row r="7228" spans="1:5" ht="14.4" x14ac:dyDescent="0.55000000000000004">
      <c r="A7228" s="289" t="s">
        <v>37770</v>
      </c>
      <c r="B7228" s="290">
        <v>12634</v>
      </c>
      <c r="D7228" s="291" t="s">
        <v>38363</v>
      </c>
      <c r="E7228" s="292">
        <v>12634</v>
      </c>
    </row>
    <row r="7229" spans="1:5" ht="14.4" x14ac:dyDescent="0.55000000000000004">
      <c r="A7229" s="289" t="s">
        <v>65583</v>
      </c>
      <c r="B7229" s="290">
        <v>30761</v>
      </c>
      <c r="D7229" s="291" t="s">
        <v>38368</v>
      </c>
      <c r="E7229" s="292">
        <v>30761</v>
      </c>
    </row>
    <row r="7230" spans="1:5" ht="14.4" x14ac:dyDescent="0.55000000000000004">
      <c r="A7230" s="289" t="s">
        <v>37771</v>
      </c>
      <c r="B7230" s="290">
        <v>24200</v>
      </c>
      <c r="D7230" s="291" t="s">
        <v>38374</v>
      </c>
      <c r="E7230" s="292">
        <v>24200</v>
      </c>
    </row>
    <row r="7231" spans="1:5" ht="14.4" x14ac:dyDescent="0.55000000000000004">
      <c r="A7231" s="289" t="s">
        <v>37772</v>
      </c>
      <c r="B7231" s="290">
        <v>436395.41</v>
      </c>
      <c r="D7231" s="291" t="s">
        <v>38379</v>
      </c>
      <c r="E7231" s="292">
        <v>436395.41</v>
      </c>
    </row>
    <row r="7232" spans="1:5" ht="14.4" x14ac:dyDescent="0.55000000000000004">
      <c r="A7232" s="289" t="s">
        <v>65584</v>
      </c>
      <c r="B7232" s="290">
        <v>0</v>
      </c>
      <c r="D7232" s="291" t="s">
        <v>66187</v>
      </c>
      <c r="E7232" s="292">
        <v>0</v>
      </c>
    </row>
    <row r="7233" spans="1:5" ht="14.4" x14ac:dyDescent="0.55000000000000004">
      <c r="A7233" s="289" t="s">
        <v>37773</v>
      </c>
      <c r="B7233" s="290">
        <v>1823</v>
      </c>
      <c r="D7233" s="291" t="s">
        <v>38393</v>
      </c>
      <c r="E7233" s="292">
        <v>1823</v>
      </c>
    </row>
    <row r="7234" spans="1:5" ht="14.4" x14ac:dyDescent="0.55000000000000004">
      <c r="A7234" s="289" t="s">
        <v>65585</v>
      </c>
      <c r="B7234" s="290">
        <v>0</v>
      </c>
      <c r="D7234" s="291" t="s">
        <v>66188</v>
      </c>
      <c r="E7234" s="292">
        <v>0</v>
      </c>
    </row>
    <row r="7235" spans="1:5" ht="14.4" x14ac:dyDescent="0.55000000000000004">
      <c r="A7235" s="289" t="s">
        <v>37774</v>
      </c>
      <c r="B7235" s="290">
        <v>13555</v>
      </c>
      <c r="D7235" s="291" t="s">
        <v>38411</v>
      </c>
      <c r="E7235" s="292">
        <v>13555</v>
      </c>
    </row>
    <row r="7236" spans="1:5" ht="14.4" x14ac:dyDescent="0.55000000000000004">
      <c r="A7236" s="289" t="s">
        <v>37775</v>
      </c>
      <c r="B7236" s="290">
        <v>512</v>
      </c>
      <c r="D7236" s="291" t="s">
        <v>38414</v>
      </c>
      <c r="E7236" s="292">
        <v>512</v>
      </c>
    </row>
    <row r="7237" spans="1:5" ht="14.4" x14ac:dyDescent="0.55000000000000004">
      <c r="A7237" s="289" t="s">
        <v>37776</v>
      </c>
      <c r="B7237" s="290">
        <v>1598</v>
      </c>
      <c r="D7237" s="291" t="s">
        <v>38417</v>
      </c>
      <c r="E7237" s="292">
        <v>1598</v>
      </c>
    </row>
    <row r="7238" spans="1:5" ht="14.4" x14ac:dyDescent="0.55000000000000004">
      <c r="A7238" s="289" t="s">
        <v>37777</v>
      </c>
      <c r="B7238" s="290">
        <v>1344</v>
      </c>
      <c r="D7238" s="291" t="s">
        <v>38427</v>
      </c>
      <c r="E7238" s="292">
        <v>1344</v>
      </c>
    </row>
    <row r="7239" spans="1:5" ht="14.4" x14ac:dyDescent="0.55000000000000004">
      <c r="A7239" s="289" t="s">
        <v>65586</v>
      </c>
      <c r="B7239" s="290">
        <v>0</v>
      </c>
      <c r="D7239" s="291" t="s">
        <v>66189</v>
      </c>
      <c r="E7239" s="292">
        <v>0</v>
      </c>
    </row>
    <row r="7240" spans="1:5" ht="14.4" x14ac:dyDescent="0.55000000000000004">
      <c r="A7240" s="289" t="s">
        <v>37778</v>
      </c>
      <c r="B7240" s="290">
        <v>1397</v>
      </c>
      <c r="D7240" s="291" t="s">
        <v>38435</v>
      </c>
      <c r="E7240" s="292">
        <v>1397</v>
      </c>
    </row>
    <row r="7241" spans="1:5" ht="14.4" x14ac:dyDescent="0.55000000000000004">
      <c r="A7241" s="289" t="s">
        <v>65587</v>
      </c>
      <c r="B7241" s="290">
        <v>1551</v>
      </c>
      <c r="D7241" s="291" t="s">
        <v>38439</v>
      </c>
      <c r="E7241" s="292">
        <v>1551</v>
      </c>
    </row>
    <row r="7242" spans="1:5" ht="14.4" x14ac:dyDescent="0.55000000000000004">
      <c r="A7242" s="289" t="s">
        <v>37779</v>
      </c>
      <c r="B7242" s="290">
        <v>17608</v>
      </c>
      <c r="D7242" s="291" t="s">
        <v>38444</v>
      </c>
      <c r="E7242" s="292">
        <v>17608</v>
      </c>
    </row>
    <row r="7243" spans="1:5" ht="14.4" x14ac:dyDescent="0.55000000000000004">
      <c r="A7243" s="289" t="s">
        <v>65588</v>
      </c>
      <c r="B7243" s="290">
        <v>0</v>
      </c>
      <c r="D7243" s="291" t="s">
        <v>66190</v>
      </c>
      <c r="E7243" s="292">
        <v>0</v>
      </c>
    </row>
    <row r="7244" spans="1:5" ht="14.4" x14ac:dyDescent="0.55000000000000004">
      <c r="A7244" s="289" t="s">
        <v>37780</v>
      </c>
      <c r="B7244" s="290">
        <v>74878</v>
      </c>
      <c r="D7244" s="291" t="s">
        <v>38456</v>
      </c>
      <c r="E7244" s="292">
        <v>74878</v>
      </c>
    </row>
    <row r="7245" spans="1:5" ht="14.4" x14ac:dyDescent="0.55000000000000004">
      <c r="A7245" s="289" t="s">
        <v>37781</v>
      </c>
      <c r="B7245" s="290">
        <v>1067</v>
      </c>
      <c r="D7245" s="291" t="s">
        <v>38459</v>
      </c>
      <c r="E7245" s="292">
        <v>1067</v>
      </c>
    </row>
    <row r="7246" spans="1:5" ht="14.4" x14ac:dyDescent="0.55000000000000004">
      <c r="A7246" s="289" t="s">
        <v>37782</v>
      </c>
      <c r="B7246" s="290">
        <v>1388</v>
      </c>
      <c r="D7246" s="291" t="s">
        <v>38462</v>
      </c>
      <c r="E7246" s="292">
        <v>1388</v>
      </c>
    </row>
    <row r="7247" spans="1:5" ht="14.4" x14ac:dyDescent="0.55000000000000004">
      <c r="A7247" s="289" t="s">
        <v>65589</v>
      </c>
      <c r="B7247" s="290">
        <v>73626</v>
      </c>
      <c r="D7247" s="291" t="s">
        <v>38467</v>
      </c>
      <c r="E7247" s="292">
        <v>73626</v>
      </c>
    </row>
    <row r="7248" spans="1:5" ht="14.4" x14ac:dyDescent="0.55000000000000004">
      <c r="A7248" s="289" t="s">
        <v>37783</v>
      </c>
      <c r="B7248" s="290">
        <v>96061.79</v>
      </c>
      <c r="D7248" s="291" t="s">
        <v>38473</v>
      </c>
      <c r="E7248" s="292">
        <v>96061.79</v>
      </c>
    </row>
    <row r="7249" spans="1:5" ht="14.4" x14ac:dyDescent="0.55000000000000004">
      <c r="A7249" s="289" t="s">
        <v>37784</v>
      </c>
      <c r="B7249" s="290">
        <v>637</v>
      </c>
      <c r="D7249" s="291" t="s">
        <v>38478</v>
      </c>
      <c r="E7249" s="292">
        <v>637</v>
      </c>
    </row>
    <row r="7250" spans="1:5" ht="14.4" x14ac:dyDescent="0.55000000000000004">
      <c r="A7250" s="289" t="s">
        <v>37785</v>
      </c>
      <c r="B7250" s="290">
        <v>12817.94</v>
      </c>
      <c r="D7250" s="291" t="s">
        <v>38491</v>
      </c>
      <c r="E7250" s="292">
        <v>12817.94</v>
      </c>
    </row>
    <row r="7251" spans="1:5" ht="14.4" x14ac:dyDescent="0.55000000000000004">
      <c r="A7251" s="289" t="s">
        <v>65590</v>
      </c>
      <c r="B7251" s="290">
        <v>0</v>
      </c>
      <c r="D7251" s="291" t="s">
        <v>66191</v>
      </c>
      <c r="E7251" s="292">
        <v>0</v>
      </c>
    </row>
    <row r="7252" spans="1:5" ht="14.4" x14ac:dyDescent="0.55000000000000004">
      <c r="A7252" s="289" t="s">
        <v>37786</v>
      </c>
      <c r="B7252" s="290">
        <v>88773</v>
      </c>
      <c r="D7252" s="291" t="s">
        <v>38499</v>
      </c>
      <c r="E7252" s="292">
        <v>88773</v>
      </c>
    </row>
    <row r="7253" spans="1:5" ht="14.4" x14ac:dyDescent="0.55000000000000004">
      <c r="A7253" s="289" t="s">
        <v>37787</v>
      </c>
      <c r="B7253" s="290">
        <v>33568</v>
      </c>
      <c r="D7253" s="291" t="s">
        <v>38506</v>
      </c>
      <c r="E7253" s="292">
        <v>33568</v>
      </c>
    </row>
    <row r="7254" spans="1:5" ht="14.4" x14ac:dyDescent="0.55000000000000004">
      <c r="A7254" s="289" t="s">
        <v>37788</v>
      </c>
      <c r="B7254" s="290">
        <v>33865</v>
      </c>
      <c r="D7254" s="291" t="s">
        <v>38511</v>
      </c>
      <c r="E7254" s="292">
        <v>33865</v>
      </c>
    </row>
    <row r="7255" spans="1:5" ht="14.4" x14ac:dyDescent="0.55000000000000004">
      <c r="A7255" s="289" t="s">
        <v>65591</v>
      </c>
      <c r="B7255" s="290">
        <v>0</v>
      </c>
      <c r="D7255" s="291" t="s">
        <v>66192</v>
      </c>
      <c r="E7255" s="292">
        <v>0</v>
      </c>
    </row>
    <row r="7256" spans="1:5" ht="14.4" x14ac:dyDescent="0.55000000000000004">
      <c r="A7256" s="289" t="s">
        <v>37789</v>
      </c>
      <c r="B7256" s="290">
        <v>27770</v>
      </c>
      <c r="D7256" s="291" t="s">
        <v>38529</v>
      </c>
      <c r="E7256" s="292">
        <v>27770</v>
      </c>
    </row>
    <row r="7257" spans="1:5" ht="14.4" x14ac:dyDescent="0.55000000000000004">
      <c r="A7257" s="289" t="s">
        <v>37790</v>
      </c>
      <c r="B7257" s="290">
        <v>33214</v>
      </c>
      <c r="D7257" s="291" t="s">
        <v>38537</v>
      </c>
      <c r="E7257" s="292">
        <v>33214</v>
      </c>
    </row>
    <row r="7258" spans="1:5" ht="14.4" x14ac:dyDescent="0.55000000000000004">
      <c r="A7258" s="289" t="s">
        <v>37791</v>
      </c>
      <c r="B7258" s="290">
        <v>10651</v>
      </c>
      <c r="D7258" s="291" t="s">
        <v>38543</v>
      </c>
      <c r="E7258" s="292">
        <v>10651</v>
      </c>
    </row>
    <row r="7259" spans="1:5" ht="14.4" x14ac:dyDescent="0.55000000000000004">
      <c r="A7259" s="289" t="s">
        <v>37792</v>
      </c>
      <c r="B7259" s="290">
        <v>25320</v>
      </c>
      <c r="D7259" s="291" t="s">
        <v>38548</v>
      </c>
      <c r="E7259" s="292">
        <v>25320</v>
      </c>
    </row>
    <row r="7260" spans="1:5" ht="14.4" x14ac:dyDescent="0.55000000000000004">
      <c r="A7260" s="289" t="s">
        <v>37793</v>
      </c>
      <c r="B7260" s="290">
        <v>1901</v>
      </c>
      <c r="D7260" s="291" t="s">
        <v>38551</v>
      </c>
      <c r="E7260" s="292">
        <v>1901</v>
      </c>
    </row>
    <row r="7261" spans="1:5" ht="14.4" x14ac:dyDescent="0.55000000000000004">
      <c r="A7261" s="289" t="s">
        <v>37794</v>
      </c>
      <c r="B7261" s="290">
        <v>98473</v>
      </c>
      <c r="D7261" s="291" t="s">
        <v>38557</v>
      </c>
      <c r="E7261" s="292">
        <v>98473</v>
      </c>
    </row>
    <row r="7262" spans="1:5" ht="14.4" x14ac:dyDescent="0.55000000000000004">
      <c r="A7262" s="289" t="s">
        <v>37795</v>
      </c>
      <c r="B7262" s="290">
        <v>9386</v>
      </c>
      <c r="D7262" s="291" t="s">
        <v>38564</v>
      </c>
      <c r="E7262" s="292">
        <v>9386</v>
      </c>
    </row>
    <row r="7263" spans="1:5" ht="14.4" x14ac:dyDescent="0.55000000000000004">
      <c r="A7263" s="289" t="s">
        <v>37796</v>
      </c>
      <c r="B7263" s="290">
        <v>40407.06</v>
      </c>
      <c r="D7263" s="291" t="s">
        <v>38569</v>
      </c>
      <c r="E7263" s="292">
        <v>40407.06</v>
      </c>
    </row>
    <row r="7264" spans="1:5" ht="14.4" x14ac:dyDescent="0.55000000000000004">
      <c r="A7264" s="289" t="s">
        <v>65592</v>
      </c>
      <c r="B7264" s="290">
        <v>22263.35</v>
      </c>
      <c r="D7264" s="291" t="s">
        <v>38574</v>
      </c>
      <c r="E7264" s="292">
        <v>22263.35</v>
      </c>
    </row>
    <row r="7265" spans="1:5" ht="14.4" x14ac:dyDescent="0.55000000000000004">
      <c r="A7265" s="289" t="s">
        <v>37797</v>
      </c>
      <c r="B7265" s="290">
        <v>39424</v>
      </c>
      <c r="D7265" s="291" t="s">
        <v>38580</v>
      </c>
      <c r="E7265" s="292">
        <v>39424</v>
      </c>
    </row>
    <row r="7266" spans="1:5" ht="14.4" x14ac:dyDescent="0.55000000000000004">
      <c r="A7266" s="289" t="s">
        <v>37798</v>
      </c>
      <c r="B7266" s="290">
        <v>119046</v>
      </c>
      <c r="D7266" s="291" t="s">
        <v>38585</v>
      </c>
      <c r="E7266" s="292">
        <v>119046</v>
      </c>
    </row>
    <row r="7267" spans="1:5" ht="14.4" x14ac:dyDescent="0.55000000000000004">
      <c r="A7267" s="289" t="s">
        <v>37799</v>
      </c>
      <c r="B7267" s="290">
        <v>121274</v>
      </c>
      <c r="D7267" s="291" t="s">
        <v>38591</v>
      </c>
      <c r="E7267" s="292">
        <v>121274</v>
      </c>
    </row>
    <row r="7268" spans="1:5" ht="14.4" x14ac:dyDescent="0.55000000000000004">
      <c r="A7268" s="289" t="s">
        <v>37800</v>
      </c>
      <c r="B7268" s="290">
        <v>74465</v>
      </c>
      <c r="D7268" s="291" t="s">
        <v>38599</v>
      </c>
      <c r="E7268" s="292">
        <v>74465</v>
      </c>
    </row>
    <row r="7269" spans="1:5" ht="14.4" x14ac:dyDescent="0.55000000000000004">
      <c r="A7269" s="289" t="s">
        <v>37801</v>
      </c>
      <c r="B7269" s="290">
        <v>44786</v>
      </c>
      <c r="D7269" s="291" t="s">
        <v>38605</v>
      </c>
      <c r="E7269" s="292">
        <v>44786</v>
      </c>
    </row>
    <row r="7270" spans="1:5" ht="14.4" x14ac:dyDescent="0.55000000000000004">
      <c r="A7270" s="289" t="s">
        <v>37802</v>
      </c>
      <c r="B7270" s="290">
        <v>3736</v>
      </c>
      <c r="D7270" s="291" t="s">
        <v>38607</v>
      </c>
      <c r="E7270" s="292">
        <v>3736</v>
      </c>
    </row>
    <row r="7271" spans="1:5" ht="14.4" x14ac:dyDescent="0.55000000000000004">
      <c r="A7271" s="289" t="s">
        <v>37803</v>
      </c>
      <c r="B7271" s="290">
        <v>2659</v>
      </c>
      <c r="D7271" s="291" t="s">
        <v>38609</v>
      </c>
      <c r="E7271" s="292">
        <v>2659</v>
      </c>
    </row>
    <row r="7272" spans="1:5" ht="14.4" x14ac:dyDescent="0.55000000000000004">
      <c r="A7272" s="289" t="s">
        <v>37804</v>
      </c>
      <c r="B7272" s="290">
        <v>37388.89</v>
      </c>
      <c r="D7272" s="291" t="s">
        <v>38614</v>
      </c>
      <c r="E7272" s="292">
        <v>37388.89</v>
      </c>
    </row>
    <row r="7273" spans="1:5" ht="14.4" x14ac:dyDescent="0.55000000000000004">
      <c r="A7273" s="289" t="s">
        <v>65593</v>
      </c>
      <c r="B7273" s="290">
        <v>0</v>
      </c>
      <c r="D7273" s="291" t="s">
        <v>66193</v>
      </c>
      <c r="E7273" s="292">
        <v>0</v>
      </c>
    </row>
    <row r="7274" spans="1:5" ht="14.4" x14ac:dyDescent="0.55000000000000004">
      <c r="A7274" s="289" t="s">
        <v>37805</v>
      </c>
      <c r="B7274" s="290">
        <v>17354.47</v>
      </c>
      <c r="D7274" s="291" t="s">
        <v>38622</v>
      </c>
      <c r="E7274" s="292">
        <v>17354.47</v>
      </c>
    </row>
    <row r="7275" spans="1:5" ht="14.4" x14ac:dyDescent="0.55000000000000004">
      <c r="A7275" s="289" t="s">
        <v>37806</v>
      </c>
      <c r="B7275" s="290">
        <v>43892</v>
      </c>
      <c r="D7275" s="291" t="s">
        <v>38627</v>
      </c>
      <c r="E7275" s="292">
        <v>43892</v>
      </c>
    </row>
    <row r="7276" spans="1:5" ht="14.4" x14ac:dyDescent="0.55000000000000004">
      <c r="A7276" s="289" t="s">
        <v>37807</v>
      </c>
      <c r="B7276" s="290">
        <v>34740.6</v>
      </c>
      <c r="D7276" s="291" t="s">
        <v>38633</v>
      </c>
      <c r="E7276" s="292">
        <v>34740.6</v>
      </c>
    </row>
    <row r="7277" spans="1:5" ht="14.4" x14ac:dyDescent="0.55000000000000004">
      <c r="A7277" s="289" t="s">
        <v>37808</v>
      </c>
      <c r="B7277" s="290">
        <v>16328.23</v>
      </c>
      <c r="D7277" s="291" t="s">
        <v>38638</v>
      </c>
      <c r="E7277" s="292">
        <v>16328.23</v>
      </c>
    </row>
    <row r="7278" spans="1:5" ht="14.4" x14ac:dyDescent="0.55000000000000004">
      <c r="A7278" s="289" t="s">
        <v>37809</v>
      </c>
      <c r="B7278" s="290">
        <v>5457.13</v>
      </c>
      <c r="D7278" s="291" t="s">
        <v>38643</v>
      </c>
      <c r="E7278" s="292">
        <v>5457.13</v>
      </c>
    </row>
    <row r="7279" spans="1:5" ht="14.4" x14ac:dyDescent="0.55000000000000004">
      <c r="A7279" s="289" t="s">
        <v>37810</v>
      </c>
      <c r="B7279" s="290">
        <v>9616</v>
      </c>
      <c r="D7279" s="291" t="s">
        <v>38648</v>
      </c>
      <c r="E7279" s="292">
        <v>9616</v>
      </c>
    </row>
    <row r="7280" spans="1:5" ht="14.4" x14ac:dyDescent="0.55000000000000004">
      <c r="A7280" s="289" t="s">
        <v>37811</v>
      </c>
      <c r="B7280" s="290">
        <v>11321</v>
      </c>
      <c r="D7280" s="291" t="s">
        <v>38654</v>
      </c>
      <c r="E7280" s="292">
        <v>11321</v>
      </c>
    </row>
    <row r="7281" spans="1:5" ht="14.4" x14ac:dyDescent="0.55000000000000004">
      <c r="A7281" s="289" t="s">
        <v>37812</v>
      </c>
      <c r="B7281" s="290">
        <v>544.99</v>
      </c>
      <c r="D7281" s="291" t="s">
        <v>38656</v>
      </c>
      <c r="E7281" s="292">
        <v>544.99</v>
      </c>
    </row>
    <row r="7282" spans="1:5" ht="14.4" x14ac:dyDescent="0.55000000000000004">
      <c r="A7282" s="289" t="s">
        <v>37813</v>
      </c>
      <c r="B7282" s="290">
        <v>23494.7</v>
      </c>
      <c r="D7282" s="291" t="s">
        <v>38661</v>
      </c>
      <c r="E7282" s="292">
        <v>23494.7</v>
      </c>
    </row>
    <row r="7283" spans="1:5" ht="14.4" x14ac:dyDescent="0.55000000000000004">
      <c r="A7283" s="289" t="s">
        <v>37814</v>
      </c>
      <c r="B7283" s="290">
        <v>1063</v>
      </c>
      <c r="D7283" s="291" t="s">
        <v>38663</v>
      </c>
      <c r="E7283" s="292">
        <v>1063</v>
      </c>
    </row>
    <row r="7284" spans="1:5" ht="14.4" x14ac:dyDescent="0.55000000000000004">
      <c r="A7284" s="289" t="s">
        <v>37815</v>
      </c>
      <c r="B7284" s="290">
        <v>5828.34</v>
      </c>
      <c r="D7284" s="291" t="s">
        <v>38668</v>
      </c>
      <c r="E7284" s="292">
        <v>5828.34</v>
      </c>
    </row>
    <row r="7285" spans="1:5" ht="14.4" x14ac:dyDescent="0.55000000000000004">
      <c r="A7285" s="289" t="s">
        <v>65594</v>
      </c>
      <c r="B7285" s="290">
        <v>0</v>
      </c>
      <c r="D7285" s="291" t="s">
        <v>66194</v>
      </c>
      <c r="E7285" s="292">
        <v>0</v>
      </c>
    </row>
    <row r="7286" spans="1:5" ht="14.4" x14ac:dyDescent="0.55000000000000004">
      <c r="A7286" s="289" t="s">
        <v>37816</v>
      </c>
      <c r="B7286" s="290">
        <v>3676</v>
      </c>
      <c r="D7286" s="291" t="s">
        <v>38675</v>
      </c>
      <c r="E7286" s="292">
        <v>3676</v>
      </c>
    </row>
    <row r="7287" spans="1:5" ht="14.4" x14ac:dyDescent="0.55000000000000004">
      <c r="A7287" s="289" t="s">
        <v>65595</v>
      </c>
      <c r="B7287" s="290">
        <v>1255</v>
      </c>
      <c r="D7287" s="291" t="s">
        <v>38677</v>
      </c>
      <c r="E7287" s="292">
        <v>1255</v>
      </c>
    </row>
    <row r="7288" spans="1:5" ht="14.4" x14ac:dyDescent="0.55000000000000004">
      <c r="A7288" s="289" t="s">
        <v>65596</v>
      </c>
      <c r="B7288" s="290">
        <v>0</v>
      </c>
      <c r="D7288" s="291" t="s">
        <v>66195</v>
      </c>
      <c r="E7288" s="292">
        <v>0</v>
      </c>
    </row>
    <row r="7289" spans="1:5" ht="14.4" x14ac:dyDescent="0.55000000000000004">
      <c r="A7289" s="289" t="s">
        <v>37817</v>
      </c>
      <c r="B7289" s="290">
        <v>9597.58</v>
      </c>
      <c r="D7289" s="291" t="s">
        <v>38689</v>
      </c>
      <c r="E7289" s="292">
        <v>9597.58</v>
      </c>
    </row>
    <row r="7290" spans="1:5" ht="14.4" x14ac:dyDescent="0.55000000000000004">
      <c r="A7290" s="289" t="s">
        <v>65597</v>
      </c>
      <c r="B7290" s="290">
        <v>2341</v>
      </c>
      <c r="D7290" s="291" t="s">
        <v>38691</v>
      </c>
      <c r="E7290" s="292">
        <v>2341</v>
      </c>
    </row>
    <row r="7291" spans="1:5" ht="14.4" x14ac:dyDescent="0.55000000000000004">
      <c r="A7291" s="289" t="s">
        <v>65598</v>
      </c>
      <c r="B7291" s="290">
        <v>4000</v>
      </c>
      <c r="D7291" s="291" t="s">
        <v>38696</v>
      </c>
      <c r="E7291" s="292">
        <v>4000</v>
      </c>
    </row>
    <row r="7292" spans="1:5" ht="14.4" x14ac:dyDescent="0.55000000000000004">
      <c r="A7292" s="289" t="s">
        <v>37818</v>
      </c>
      <c r="B7292" s="290">
        <v>437501.89</v>
      </c>
      <c r="D7292" s="291" t="s">
        <v>38701</v>
      </c>
      <c r="E7292" s="292">
        <v>437501.89</v>
      </c>
    </row>
    <row r="7293" spans="1:5" ht="14.4" x14ac:dyDescent="0.55000000000000004">
      <c r="A7293" s="289" t="s">
        <v>37819</v>
      </c>
      <c r="B7293" s="290">
        <v>2262</v>
      </c>
      <c r="D7293" s="291" t="s">
        <v>38707</v>
      </c>
      <c r="E7293" s="292">
        <v>2262</v>
      </c>
    </row>
    <row r="7294" spans="1:5" ht="14.4" x14ac:dyDescent="0.55000000000000004">
      <c r="A7294" s="289" t="s">
        <v>65599</v>
      </c>
      <c r="B7294" s="290">
        <v>0</v>
      </c>
      <c r="D7294" s="291" t="s">
        <v>66196</v>
      </c>
      <c r="E7294" s="292">
        <v>0</v>
      </c>
    </row>
    <row r="7295" spans="1:5" ht="14.4" x14ac:dyDescent="0.55000000000000004">
      <c r="A7295" s="289" t="s">
        <v>37820</v>
      </c>
      <c r="B7295" s="290">
        <v>3931.86</v>
      </c>
      <c r="D7295" s="291" t="s">
        <v>38726</v>
      </c>
      <c r="E7295" s="292">
        <v>3931.86</v>
      </c>
    </row>
    <row r="7296" spans="1:5" ht="14.4" x14ac:dyDescent="0.55000000000000004">
      <c r="A7296" s="289" t="s">
        <v>37821</v>
      </c>
      <c r="B7296" s="290">
        <v>1040</v>
      </c>
      <c r="D7296" s="291" t="s">
        <v>38734</v>
      </c>
      <c r="E7296" s="292">
        <v>1040</v>
      </c>
    </row>
    <row r="7297" spans="1:5" ht="14.4" x14ac:dyDescent="0.55000000000000004">
      <c r="A7297" s="289" t="s">
        <v>65600</v>
      </c>
      <c r="B7297" s="290">
        <v>0</v>
      </c>
      <c r="D7297" s="291" t="s">
        <v>66197</v>
      </c>
      <c r="E7297" s="292">
        <v>0</v>
      </c>
    </row>
    <row r="7298" spans="1:5" ht="14.4" x14ac:dyDescent="0.55000000000000004">
      <c r="A7298" s="289" t="s">
        <v>37822</v>
      </c>
      <c r="B7298" s="290">
        <v>20189.36</v>
      </c>
      <c r="D7298" s="291" t="s">
        <v>38745</v>
      </c>
      <c r="E7298" s="292">
        <v>20189.36</v>
      </c>
    </row>
    <row r="7299" spans="1:5" ht="14.4" x14ac:dyDescent="0.55000000000000004">
      <c r="A7299" s="289" t="s">
        <v>37823</v>
      </c>
      <c r="B7299" s="290">
        <v>21450</v>
      </c>
      <c r="D7299" s="291" t="s">
        <v>38753</v>
      </c>
      <c r="E7299" s="292">
        <v>21450</v>
      </c>
    </row>
    <row r="7300" spans="1:5" ht="14.4" x14ac:dyDescent="0.55000000000000004">
      <c r="A7300" s="289" t="s">
        <v>37824</v>
      </c>
      <c r="B7300" s="290">
        <v>83872</v>
      </c>
      <c r="D7300" s="291" t="s">
        <v>38759</v>
      </c>
      <c r="E7300" s="292">
        <v>83872</v>
      </c>
    </row>
    <row r="7301" spans="1:5" ht="14.4" x14ac:dyDescent="0.55000000000000004">
      <c r="A7301" s="289" t="s">
        <v>37825</v>
      </c>
      <c r="B7301" s="290">
        <v>43785.63</v>
      </c>
      <c r="D7301" s="291" t="s">
        <v>38767</v>
      </c>
      <c r="E7301" s="292">
        <v>43785.63</v>
      </c>
    </row>
    <row r="7302" spans="1:5" ht="14.4" x14ac:dyDescent="0.55000000000000004">
      <c r="A7302" s="289" t="s">
        <v>37826</v>
      </c>
      <c r="B7302" s="290">
        <v>52944</v>
      </c>
      <c r="D7302" s="291" t="s">
        <v>38772</v>
      </c>
      <c r="E7302" s="292">
        <v>52944</v>
      </c>
    </row>
    <row r="7303" spans="1:5" ht="14.4" x14ac:dyDescent="0.55000000000000004">
      <c r="A7303" s="289" t="s">
        <v>37827</v>
      </c>
      <c r="B7303" s="290">
        <v>38531.78</v>
      </c>
      <c r="D7303" s="291" t="s">
        <v>38781</v>
      </c>
      <c r="E7303" s="292">
        <v>38531.78</v>
      </c>
    </row>
    <row r="7304" spans="1:5" ht="14.4" x14ac:dyDescent="0.55000000000000004">
      <c r="A7304" s="289" t="s">
        <v>37828</v>
      </c>
      <c r="B7304" s="290">
        <v>12258</v>
      </c>
      <c r="D7304" s="291" t="s">
        <v>38786</v>
      </c>
      <c r="E7304" s="292">
        <v>12258</v>
      </c>
    </row>
    <row r="7305" spans="1:5" ht="14.4" x14ac:dyDescent="0.55000000000000004">
      <c r="A7305" s="289" t="s">
        <v>37829</v>
      </c>
      <c r="B7305" s="290">
        <v>65133</v>
      </c>
      <c r="D7305" s="291" t="s">
        <v>37881</v>
      </c>
      <c r="E7305" s="292">
        <v>65133</v>
      </c>
    </row>
    <row r="7306" spans="1:5" ht="14.4" x14ac:dyDescent="0.55000000000000004">
      <c r="A7306" s="289" t="s">
        <v>37830</v>
      </c>
      <c r="B7306" s="290">
        <v>22079.360000000001</v>
      </c>
      <c r="D7306" s="291" t="s">
        <v>37888</v>
      </c>
      <c r="E7306" s="292">
        <v>22079.360000000001</v>
      </c>
    </row>
    <row r="7307" spans="1:5" ht="14.4" x14ac:dyDescent="0.55000000000000004">
      <c r="A7307" s="289" t="s">
        <v>37831</v>
      </c>
      <c r="B7307" s="290">
        <v>10291.14</v>
      </c>
      <c r="D7307" s="291" t="s">
        <v>38008</v>
      </c>
      <c r="E7307" s="292">
        <v>10291.14</v>
      </c>
    </row>
    <row r="7308" spans="1:5" ht="14.4" x14ac:dyDescent="0.55000000000000004">
      <c r="A7308" s="289" t="s">
        <v>37832</v>
      </c>
      <c r="B7308" s="290">
        <v>446066</v>
      </c>
      <c r="D7308" s="291" t="s">
        <v>38130</v>
      </c>
      <c r="E7308" s="292">
        <v>446066</v>
      </c>
    </row>
    <row r="7309" spans="1:5" ht="14.4" x14ac:dyDescent="0.55000000000000004">
      <c r="A7309" s="289" t="s">
        <v>65601</v>
      </c>
      <c r="B7309" s="290">
        <v>13842</v>
      </c>
      <c r="D7309" s="291" t="s">
        <v>57172</v>
      </c>
      <c r="E7309" s="292">
        <v>13842</v>
      </c>
    </row>
    <row r="7310" spans="1:5" ht="14.4" x14ac:dyDescent="0.55000000000000004">
      <c r="A7310" s="289" t="s">
        <v>37833</v>
      </c>
      <c r="B7310" s="290">
        <v>83425.16</v>
      </c>
      <c r="D7310" s="291" t="s">
        <v>38457</v>
      </c>
      <c r="E7310" s="292">
        <v>83425.16</v>
      </c>
    </row>
    <row r="7311" spans="1:5" ht="14.4" x14ac:dyDescent="0.55000000000000004">
      <c r="A7311" s="289" t="s">
        <v>37834</v>
      </c>
      <c r="B7311" s="290">
        <v>219470</v>
      </c>
      <c r="D7311" s="291" t="s">
        <v>38474</v>
      </c>
      <c r="E7311" s="292">
        <v>219470</v>
      </c>
    </row>
    <row r="7312" spans="1:5" ht="14.4" x14ac:dyDescent="0.55000000000000004">
      <c r="A7312" s="289" t="s">
        <v>65602</v>
      </c>
      <c r="B7312" s="290">
        <v>87837.96</v>
      </c>
      <c r="D7312" s="291" t="s">
        <v>38512</v>
      </c>
      <c r="E7312" s="292">
        <v>87837.96</v>
      </c>
    </row>
    <row r="7313" spans="1:5" ht="14.4" x14ac:dyDescent="0.55000000000000004">
      <c r="A7313" s="289" t="s">
        <v>37835</v>
      </c>
      <c r="B7313" s="290">
        <v>72477</v>
      </c>
      <c r="D7313" s="291" t="s">
        <v>38538</v>
      </c>
      <c r="E7313" s="292">
        <v>72477</v>
      </c>
    </row>
    <row r="7314" spans="1:5" ht="14.4" x14ac:dyDescent="0.55000000000000004">
      <c r="A7314" s="289" t="s">
        <v>50880</v>
      </c>
      <c r="B7314" s="290">
        <v>75444</v>
      </c>
      <c r="D7314" s="291" t="s">
        <v>51121</v>
      </c>
      <c r="E7314" s="292">
        <v>75444</v>
      </c>
    </row>
    <row r="7315" spans="1:5" ht="14.4" x14ac:dyDescent="0.55000000000000004">
      <c r="A7315" s="289" t="s">
        <v>65603</v>
      </c>
      <c r="B7315" s="290">
        <v>566997.76000000001</v>
      </c>
      <c r="D7315" s="291" t="s">
        <v>66198</v>
      </c>
      <c r="E7315" s="292">
        <v>566997.76000000001</v>
      </c>
    </row>
    <row r="7316" spans="1:5" ht="14.4" x14ac:dyDescent="0.55000000000000004">
      <c r="A7316" s="289" t="s">
        <v>50881</v>
      </c>
      <c r="B7316" s="290">
        <v>119353</v>
      </c>
      <c r="D7316" s="291" t="s">
        <v>51122</v>
      </c>
      <c r="E7316" s="292">
        <v>119353</v>
      </c>
    </row>
    <row r="7317" spans="1:5" ht="14.4" x14ac:dyDescent="0.55000000000000004">
      <c r="A7317" s="289" t="s">
        <v>65604</v>
      </c>
      <c r="B7317" s="290">
        <v>6766.71</v>
      </c>
      <c r="D7317" s="291" t="s">
        <v>66199</v>
      </c>
      <c r="E7317" s="292">
        <v>6766.71</v>
      </c>
    </row>
    <row r="7318" spans="1:5" ht="14.4" x14ac:dyDescent="0.55000000000000004">
      <c r="A7318" s="289" t="s">
        <v>50882</v>
      </c>
      <c r="B7318" s="290">
        <v>63985.13</v>
      </c>
      <c r="D7318" s="291" t="s">
        <v>51123</v>
      </c>
      <c r="E7318" s="292">
        <v>63985.13</v>
      </c>
    </row>
    <row r="7319" spans="1:5" ht="14.4" x14ac:dyDescent="0.55000000000000004">
      <c r="A7319" s="289" t="s">
        <v>50883</v>
      </c>
      <c r="B7319" s="290">
        <v>73786</v>
      </c>
      <c r="D7319" s="291" t="s">
        <v>51124</v>
      </c>
      <c r="E7319" s="292">
        <v>73786</v>
      </c>
    </row>
    <row r="7320" spans="1:5" ht="14.4" x14ac:dyDescent="0.55000000000000004">
      <c r="A7320" s="289" t="s">
        <v>65605</v>
      </c>
      <c r="B7320" s="290">
        <v>28442.57</v>
      </c>
      <c r="D7320" s="291" t="s">
        <v>51125</v>
      </c>
      <c r="E7320" s="292">
        <v>28442.57</v>
      </c>
    </row>
    <row r="7321" spans="1:5" ht="14.4" x14ac:dyDescent="0.55000000000000004">
      <c r="A7321" s="289" t="s">
        <v>50884</v>
      </c>
      <c r="B7321" s="290">
        <v>158418</v>
      </c>
      <c r="D7321" s="291" t="s">
        <v>51126</v>
      </c>
      <c r="E7321" s="292">
        <v>158418</v>
      </c>
    </row>
    <row r="7322" spans="1:5" ht="14.4" x14ac:dyDescent="0.55000000000000004">
      <c r="A7322" s="289" t="s">
        <v>50885</v>
      </c>
      <c r="B7322" s="290">
        <v>42377.22</v>
      </c>
      <c r="D7322" s="291" t="s">
        <v>51127</v>
      </c>
      <c r="E7322" s="292">
        <v>42377.22</v>
      </c>
    </row>
    <row r="7323" spans="1:5" ht="14.4" x14ac:dyDescent="0.55000000000000004">
      <c r="A7323" s="289" t="s">
        <v>50886</v>
      </c>
      <c r="B7323" s="290">
        <v>102440.08</v>
      </c>
      <c r="D7323" s="291" t="s">
        <v>51128</v>
      </c>
      <c r="E7323" s="292">
        <v>102440.08</v>
      </c>
    </row>
    <row r="7324" spans="1:5" ht="14.4" x14ac:dyDescent="0.55000000000000004">
      <c r="A7324" s="289" t="s">
        <v>65606</v>
      </c>
      <c r="B7324" s="290">
        <v>5165</v>
      </c>
      <c r="D7324" s="291" t="s">
        <v>66200</v>
      </c>
      <c r="E7324" s="292">
        <v>5165</v>
      </c>
    </row>
    <row r="7325" spans="1:5" ht="14.4" x14ac:dyDescent="0.55000000000000004">
      <c r="A7325" s="289" t="s">
        <v>65607</v>
      </c>
      <c r="B7325" s="290">
        <v>312397.17</v>
      </c>
      <c r="D7325" s="291" t="s">
        <v>66201</v>
      </c>
      <c r="E7325" s="292">
        <v>312397.17</v>
      </c>
    </row>
    <row r="7326" spans="1:5" ht="14.4" x14ac:dyDescent="0.55000000000000004">
      <c r="A7326" s="289" t="s">
        <v>50887</v>
      </c>
      <c r="B7326" s="290">
        <v>579621.96</v>
      </c>
      <c r="D7326" s="291" t="s">
        <v>51129</v>
      </c>
      <c r="E7326" s="292">
        <v>579621.96</v>
      </c>
    </row>
    <row r="7327" spans="1:5" ht="14.4" x14ac:dyDescent="0.55000000000000004">
      <c r="A7327" s="289" t="s">
        <v>50888</v>
      </c>
      <c r="B7327" s="290">
        <v>113477</v>
      </c>
      <c r="D7327" s="291" t="s">
        <v>51130</v>
      </c>
      <c r="E7327" s="292">
        <v>113477</v>
      </c>
    </row>
    <row r="7328" spans="1:5" ht="14.4" x14ac:dyDescent="0.55000000000000004">
      <c r="A7328" s="289" t="s">
        <v>65608</v>
      </c>
      <c r="B7328" s="290">
        <v>0</v>
      </c>
      <c r="D7328" s="291" t="s">
        <v>66202</v>
      </c>
      <c r="E7328" s="292">
        <v>0</v>
      </c>
    </row>
    <row r="7329" spans="1:5" ht="14.4" x14ac:dyDescent="0.55000000000000004">
      <c r="A7329" s="289" t="s">
        <v>65609</v>
      </c>
      <c r="B7329" s="290">
        <v>27812</v>
      </c>
      <c r="D7329" s="291" t="s">
        <v>51131</v>
      </c>
      <c r="E7329" s="292">
        <v>27812</v>
      </c>
    </row>
    <row r="7330" spans="1:5" ht="14.4" x14ac:dyDescent="0.55000000000000004">
      <c r="A7330" s="289" t="s">
        <v>65610</v>
      </c>
      <c r="B7330" s="290">
        <v>298844</v>
      </c>
      <c r="D7330" s="291" t="s">
        <v>51132</v>
      </c>
      <c r="E7330" s="292">
        <v>298844</v>
      </c>
    </row>
    <row r="7331" spans="1:5" ht="14.4" x14ac:dyDescent="0.55000000000000004">
      <c r="A7331" s="289" t="s">
        <v>65611</v>
      </c>
      <c r="B7331" s="290">
        <v>0</v>
      </c>
      <c r="D7331" s="291" t="s">
        <v>66203</v>
      </c>
      <c r="E7331" s="292">
        <v>0</v>
      </c>
    </row>
    <row r="7332" spans="1:5" ht="14.4" x14ac:dyDescent="0.55000000000000004">
      <c r="A7332" s="289" t="s">
        <v>50889</v>
      </c>
      <c r="B7332" s="290">
        <v>892562.67</v>
      </c>
      <c r="D7332" s="291" t="s">
        <v>51133</v>
      </c>
      <c r="E7332" s="292">
        <v>892562.67</v>
      </c>
    </row>
    <row r="7333" spans="1:5" ht="14.4" x14ac:dyDescent="0.55000000000000004">
      <c r="A7333" s="289" t="s">
        <v>65612</v>
      </c>
      <c r="B7333" s="290">
        <v>115624.27</v>
      </c>
      <c r="D7333" s="291" t="s">
        <v>51134</v>
      </c>
      <c r="E7333" s="292">
        <v>115624.27</v>
      </c>
    </row>
    <row r="7334" spans="1:5" ht="14.4" x14ac:dyDescent="0.55000000000000004">
      <c r="A7334" s="289" t="s">
        <v>65613</v>
      </c>
      <c r="B7334" s="290">
        <v>17767</v>
      </c>
      <c r="D7334" s="291" t="s">
        <v>51135</v>
      </c>
      <c r="E7334" s="292">
        <v>17767</v>
      </c>
    </row>
    <row r="7335" spans="1:5" ht="14.4" x14ac:dyDescent="0.55000000000000004">
      <c r="A7335" s="289" t="s">
        <v>65614</v>
      </c>
      <c r="B7335" s="290">
        <v>0</v>
      </c>
      <c r="D7335" s="291" t="s">
        <v>66204</v>
      </c>
      <c r="E7335" s="292">
        <v>0</v>
      </c>
    </row>
    <row r="7336" spans="1:5" ht="14.4" x14ac:dyDescent="0.55000000000000004">
      <c r="A7336" s="289" t="s">
        <v>50890</v>
      </c>
      <c r="B7336" s="290">
        <v>6195</v>
      </c>
      <c r="D7336" s="291" t="s">
        <v>51136</v>
      </c>
      <c r="E7336" s="292">
        <v>6195</v>
      </c>
    </row>
    <row r="7337" spans="1:5" ht="14.4" x14ac:dyDescent="0.55000000000000004">
      <c r="A7337" s="289" t="s">
        <v>65615</v>
      </c>
      <c r="B7337" s="290">
        <v>0</v>
      </c>
      <c r="D7337" s="291" t="s">
        <v>66205</v>
      </c>
      <c r="E7337" s="292">
        <v>0</v>
      </c>
    </row>
    <row r="7338" spans="1:5" ht="14.4" x14ac:dyDescent="0.55000000000000004">
      <c r="A7338" s="289" t="s">
        <v>65616</v>
      </c>
      <c r="B7338" s="290">
        <v>284702.46000000002</v>
      </c>
      <c r="D7338" s="291" t="s">
        <v>51137</v>
      </c>
      <c r="E7338" s="292">
        <v>284702.46000000002</v>
      </c>
    </row>
    <row r="7339" spans="1:5" ht="14.4" x14ac:dyDescent="0.55000000000000004">
      <c r="A7339" s="289" t="s">
        <v>65617</v>
      </c>
      <c r="B7339" s="290">
        <v>46962.81</v>
      </c>
      <c r="D7339" s="291" t="s">
        <v>66206</v>
      </c>
      <c r="E7339" s="292">
        <v>46962.81</v>
      </c>
    </row>
    <row r="7340" spans="1:5" ht="14.4" x14ac:dyDescent="0.55000000000000004">
      <c r="A7340" s="289" t="s">
        <v>65618</v>
      </c>
      <c r="B7340" s="290">
        <v>381857.47</v>
      </c>
      <c r="D7340" s="291" t="s">
        <v>51138</v>
      </c>
      <c r="E7340" s="292">
        <v>381857.47</v>
      </c>
    </row>
    <row r="7341" spans="1:5" ht="14.4" x14ac:dyDescent="0.55000000000000004">
      <c r="A7341" s="289" t="s">
        <v>50891</v>
      </c>
      <c r="B7341" s="290">
        <v>57953</v>
      </c>
      <c r="D7341" s="291" t="s">
        <v>51139</v>
      </c>
      <c r="E7341" s="292">
        <v>57953</v>
      </c>
    </row>
    <row r="7342" spans="1:5" ht="14.4" x14ac:dyDescent="0.55000000000000004">
      <c r="A7342" s="289" t="s">
        <v>50892</v>
      </c>
      <c r="B7342" s="290">
        <v>394016</v>
      </c>
      <c r="D7342" s="291" t="s">
        <v>51140</v>
      </c>
      <c r="E7342" s="292">
        <v>394016</v>
      </c>
    </row>
    <row r="7343" spans="1:5" ht="14.4" x14ac:dyDescent="0.55000000000000004">
      <c r="A7343" s="289" t="s">
        <v>65619</v>
      </c>
      <c r="B7343" s="290">
        <v>99977</v>
      </c>
      <c r="D7343" s="291" t="s">
        <v>51141</v>
      </c>
      <c r="E7343" s="292">
        <v>99977</v>
      </c>
    </row>
    <row r="7344" spans="1:5" ht="14.4" x14ac:dyDescent="0.55000000000000004">
      <c r="A7344" s="289" t="s">
        <v>65620</v>
      </c>
      <c r="B7344" s="290">
        <v>74189</v>
      </c>
      <c r="D7344" s="291" t="s">
        <v>51142</v>
      </c>
      <c r="E7344" s="292">
        <v>74189</v>
      </c>
    </row>
    <row r="7345" spans="1:5" ht="14.4" x14ac:dyDescent="0.55000000000000004">
      <c r="A7345" s="289" t="s">
        <v>65621</v>
      </c>
      <c r="B7345" s="290">
        <v>174495.9</v>
      </c>
      <c r="D7345" s="291" t="s">
        <v>66207</v>
      </c>
      <c r="E7345" s="292">
        <v>174495.9</v>
      </c>
    </row>
    <row r="7346" spans="1:5" ht="14.4" x14ac:dyDescent="0.55000000000000004">
      <c r="A7346" s="289" t="s">
        <v>50893</v>
      </c>
      <c r="B7346" s="290">
        <v>78076.990000000005</v>
      </c>
      <c r="D7346" s="291" t="s">
        <v>51143</v>
      </c>
      <c r="E7346" s="292">
        <v>78076.990000000005</v>
      </c>
    </row>
    <row r="7347" spans="1:5" ht="14.4" x14ac:dyDescent="0.55000000000000004">
      <c r="A7347" s="289" t="s">
        <v>65622</v>
      </c>
      <c r="B7347" s="290">
        <v>14939.21</v>
      </c>
      <c r="D7347" s="291" t="s">
        <v>51144</v>
      </c>
      <c r="E7347" s="292">
        <v>14939.21</v>
      </c>
    </row>
    <row r="7348" spans="1:5" ht="14.4" x14ac:dyDescent="0.55000000000000004">
      <c r="A7348" s="289" t="s">
        <v>65623</v>
      </c>
      <c r="B7348" s="290">
        <v>354188.57</v>
      </c>
      <c r="D7348" s="291" t="s">
        <v>51145</v>
      </c>
      <c r="E7348" s="292">
        <v>354188.57</v>
      </c>
    </row>
    <row r="7349" spans="1:5" ht="14.4" x14ac:dyDescent="0.55000000000000004">
      <c r="A7349" s="289" t="s">
        <v>50894</v>
      </c>
      <c r="B7349" s="290">
        <v>135319</v>
      </c>
      <c r="D7349" s="291" t="s">
        <v>51146</v>
      </c>
      <c r="E7349" s="292">
        <v>135319</v>
      </c>
    </row>
    <row r="7350" spans="1:5" ht="14.4" x14ac:dyDescent="0.55000000000000004">
      <c r="A7350" s="289" t="s">
        <v>65624</v>
      </c>
      <c r="B7350" s="290">
        <v>8525.69</v>
      </c>
      <c r="D7350" s="291" t="s">
        <v>66208</v>
      </c>
      <c r="E7350" s="292">
        <v>8525.69</v>
      </c>
    </row>
    <row r="7351" spans="1:5" ht="14.4" x14ac:dyDescent="0.55000000000000004">
      <c r="A7351" s="289" t="s">
        <v>65625</v>
      </c>
      <c r="B7351" s="290">
        <v>4729.05</v>
      </c>
      <c r="D7351" s="291" t="s">
        <v>66209</v>
      </c>
      <c r="E7351" s="292">
        <v>4729.05</v>
      </c>
    </row>
    <row r="7352" spans="1:5" ht="14.4" x14ac:dyDescent="0.55000000000000004">
      <c r="A7352" s="289" t="s">
        <v>50895</v>
      </c>
      <c r="B7352" s="290">
        <v>324857</v>
      </c>
      <c r="D7352" s="291" t="s">
        <v>51147</v>
      </c>
      <c r="E7352" s="292">
        <v>324857</v>
      </c>
    </row>
    <row r="7353" spans="1:5" ht="14.4" x14ac:dyDescent="0.55000000000000004">
      <c r="A7353" s="289" t="s">
        <v>50896</v>
      </c>
      <c r="B7353" s="290">
        <v>2133847.86</v>
      </c>
      <c r="D7353" s="291" t="s">
        <v>51148</v>
      </c>
      <c r="E7353" s="292">
        <v>2133847.86</v>
      </c>
    </row>
    <row r="7354" spans="1:5" ht="14.4" x14ac:dyDescent="0.55000000000000004">
      <c r="A7354" s="289" t="s">
        <v>50897</v>
      </c>
      <c r="B7354" s="290">
        <v>8394</v>
      </c>
      <c r="D7354" s="291" t="s">
        <v>51149</v>
      </c>
      <c r="E7354" s="292">
        <v>8394</v>
      </c>
    </row>
    <row r="7355" spans="1:5" ht="14.4" x14ac:dyDescent="0.55000000000000004">
      <c r="A7355" s="289" t="s">
        <v>65626</v>
      </c>
      <c r="B7355" s="290">
        <v>68818.06</v>
      </c>
      <c r="D7355" s="291" t="s">
        <v>66210</v>
      </c>
      <c r="E7355" s="292">
        <v>68818.06</v>
      </c>
    </row>
    <row r="7356" spans="1:5" ht="14.4" x14ac:dyDescent="0.55000000000000004">
      <c r="A7356" s="289" t="s">
        <v>50898</v>
      </c>
      <c r="B7356" s="290">
        <v>123456.12</v>
      </c>
      <c r="D7356" s="291" t="s">
        <v>51150</v>
      </c>
      <c r="E7356" s="292">
        <v>123456.12</v>
      </c>
    </row>
    <row r="7357" spans="1:5" ht="14.4" x14ac:dyDescent="0.55000000000000004">
      <c r="A7357" s="289" t="s">
        <v>50899</v>
      </c>
      <c r="B7357" s="290">
        <v>445480.93</v>
      </c>
      <c r="D7357" s="291" t="s">
        <v>51151</v>
      </c>
      <c r="E7357" s="292">
        <v>445480.93</v>
      </c>
    </row>
    <row r="7358" spans="1:5" ht="14.4" x14ac:dyDescent="0.55000000000000004">
      <c r="A7358" s="289" t="s">
        <v>50900</v>
      </c>
      <c r="B7358" s="290">
        <v>75263.850000000006</v>
      </c>
      <c r="D7358" s="291" t="s">
        <v>51152</v>
      </c>
      <c r="E7358" s="292">
        <v>75263.850000000006</v>
      </c>
    </row>
    <row r="7359" spans="1:5" ht="14.4" x14ac:dyDescent="0.55000000000000004">
      <c r="A7359" s="289" t="s">
        <v>50901</v>
      </c>
      <c r="B7359" s="290">
        <v>49897.33</v>
      </c>
      <c r="D7359" s="291" t="s">
        <v>51153</v>
      </c>
      <c r="E7359" s="292">
        <v>49897.33</v>
      </c>
    </row>
    <row r="7360" spans="1:5" ht="14.4" x14ac:dyDescent="0.55000000000000004">
      <c r="A7360" s="289" t="s">
        <v>65627</v>
      </c>
      <c r="B7360" s="290">
        <v>141482.28</v>
      </c>
      <c r="D7360" s="291" t="s">
        <v>51154</v>
      </c>
      <c r="E7360" s="292">
        <v>141482.28</v>
      </c>
    </row>
    <row r="7361" spans="1:5" ht="14.4" x14ac:dyDescent="0.55000000000000004">
      <c r="A7361" s="289" t="s">
        <v>50902</v>
      </c>
      <c r="B7361" s="290">
        <v>231927</v>
      </c>
      <c r="D7361" s="291" t="s">
        <v>51155</v>
      </c>
      <c r="E7361" s="292">
        <v>231927</v>
      </c>
    </row>
    <row r="7362" spans="1:5" ht="14.4" x14ac:dyDescent="0.55000000000000004">
      <c r="A7362" s="289" t="s">
        <v>65628</v>
      </c>
      <c r="B7362" s="290">
        <v>798901.06</v>
      </c>
      <c r="D7362" s="291" t="s">
        <v>66211</v>
      </c>
      <c r="E7362" s="292">
        <v>798901.06</v>
      </c>
    </row>
    <row r="7363" spans="1:5" ht="14.4" x14ac:dyDescent="0.55000000000000004">
      <c r="A7363" s="289" t="s">
        <v>50903</v>
      </c>
      <c r="B7363" s="290">
        <v>9469</v>
      </c>
      <c r="D7363" s="291" t="s">
        <v>51156</v>
      </c>
      <c r="E7363" s="292">
        <v>9469</v>
      </c>
    </row>
    <row r="7364" spans="1:5" ht="14.4" x14ac:dyDescent="0.55000000000000004">
      <c r="A7364" s="289" t="s">
        <v>65629</v>
      </c>
      <c r="B7364" s="290">
        <v>3012</v>
      </c>
      <c r="D7364" s="291" t="s">
        <v>66212</v>
      </c>
      <c r="E7364" s="292">
        <v>3012</v>
      </c>
    </row>
    <row r="7365" spans="1:5" ht="14.4" x14ac:dyDescent="0.55000000000000004">
      <c r="A7365" s="289" t="s">
        <v>65630</v>
      </c>
      <c r="B7365" s="290">
        <v>5165</v>
      </c>
      <c r="D7365" s="291" t="s">
        <v>66213</v>
      </c>
      <c r="E7365" s="292">
        <v>5165</v>
      </c>
    </row>
    <row r="7366" spans="1:5" ht="14.4" x14ac:dyDescent="0.55000000000000004">
      <c r="A7366" s="289" t="s">
        <v>50904</v>
      </c>
      <c r="B7366" s="290">
        <v>9838</v>
      </c>
      <c r="D7366" s="291" t="s">
        <v>51157</v>
      </c>
      <c r="E7366" s="292">
        <v>9838</v>
      </c>
    </row>
    <row r="7367" spans="1:5" ht="14.4" x14ac:dyDescent="0.55000000000000004">
      <c r="A7367" s="289" t="s">
        <v>50905</v>
      </c>
      <c r="B7367" s="290">
        <v>128694.55</v>
      </c>
      <c r="D7367" s="291" t="s">
        <v>51158</v>
      </c>
      <c r="E7367" s="292">
        <v>128694.55</v>
      </c>
    </row>
    <row r="7368" spans="1:5" ht="14.4" x14ac:dyDescent="0.55000000000000004">
      <c r="A7368" s="289" t="s">
        <v>50906</v>
      </c>
      <c r="B7368" s="290">
        <v>24091</v>
      </c>
      <c r="D7368" s="291" t="s">
        <v>51159</v>
      </c>
      <c r="E7368" s="292">
        <v>24091</v>
      </c>
    </row>
    <row r="7369" spans="1:5" ht="14.4" x14ac:dyDescent="0.55000000000000004">
      <c r="A7369" s="289" t="s">
        <v>65631</v>
      </c>
      <c r="B7369" s="290">
        <v>1146460.1499999999</v>
      </c>
      <c r="D7369" s="291" t="s">
        <v>51160</v>
      </c>
      <c r="E7369" s="292">
        <v>1146460.1499999999</v>
      </c>
    </row>
    <row r="7370" spans="1:5" ht="14.4" x14ac:dyDescent="0.55000000000000004">
      <c r="A7370" s="289" t="s">
        <v>65632</v>
      </c>
      <c r="B7370" s="290">
        <v>9210.11</v>
      </c>
      <c r="D7370" s="291" t="s">
        <v>51161</v>
      </c>
      <c r="E7370" s="292">
        <v>9210.11</v>
      </c>
    </row>
    <row r="7371" spans="1:5" ht="14.4" x14ac:dyDescent="0.55000000000000004">
      <c r="A7371" s="289" t="s">
        <v>65633</v>
      </c>
      <c r="B7371" s="290">
        <v>0</v>
      </c>
      <c r="D7371" s="291" t="s">
        <v>66214</v>
      </c>
      <c r="E7371" s="292">
        <v>0</v>
      </c>
    </row>
    <row r="7372" spans="1:5" ht="14.4" x14ac:dyDescent="0.55000000000000004">
      <c r="A7372" s="289" t="s">
        <v>50907</v>
      </c>
      <c r="B7372" s="290">
        <v>217350.85</v>
      </c>
      <c r="D7372" s="291" t="s">
        <v>51162</v>
      </c>
      <c r="E7372" s="292">
        <v>217350.85</v>
      </c>
    </row>
    <row r="7373" spans="1:5" ht="14.4" x14ac:dyDescent="0.55000000000000004">
      <c r="A7373" s="289" t="s">
        <v>50908</v>
      </c>
      <c r="B7373" s="290">
        <v>778344.89</v>
      </c>
      <c r="D7373" s="291" t="s">
        <v>51163</v>
      </c>
      <c r="E7373" s="292">
        <v>778344.89</v>
      </c>
    </row>
    <row r="7374" spans="1:5" ht="14.4" x14ac:dyDescent="0.55000000000000004">
      <c r="A7374" s="289" t="s">
        <v>65634</v>
      </c>
      <c r="B7374" s="290">
        <v>34049.870000000003</v>
      </c>
      <c r="D7374" s="291" t="s">
        <v>51164</v>
      </c>
      <c r="E7374" s="292">
        <v>34049.870000000003</v>
      </c>
    </row>
    <row r="7375" spans="1:5" ht="14.4" x14ac:dyDescent="0.55000000000000004">
      <c r="A7375" s="289" t="s">
        <v>65635</v>
      </c>
      <c r="B7375" s="290">
        <v>0</v>
      </c>
      <c r="D7375" s="291" t="s">
        <v>66215</v>
      </c>
      <c r="E7375" s="292">
        <v>0</v>
      </c>
    </row>
    <row r="7376" spans="1:5" ht="14.4" x14ac:dyDescent="0.55000000000000004">
      <c r="A7376" s="289" t="s">
        <v>65636</v>
      </c>
      <c r="B7376" s="290">
        <v>38623</v>
      </c>
      <c r="D7376" s="291" t="s">
        <v>51165</v>
      </c>
      <c r="E7376" s="292">
        <v>38623</v>
      </c>
    </row>
    <row r="7377" spans="1:5" ht="14.4" x14ac:dyDescent="0.55000000000000004">
      <c r="A7377" s="289" t="s">
        <v>50909</v>
      </c>
      <c r="B7377" s="290">
        <v>181067</v>
      </c>
      <c r="D7377" s="291" t="s">
        <v>51166</v>
      </c>
      <c r="E7377" s="292">
        <v>181067</v>
      </c>
    </row>
    <row r="7378" spans="1:5" ht="14.4" x14ac:dyDescent="0.55000000000000004">
      <c r="A7378" s="289" t="s">
        <v>50910</v>
      </c>
      <c r="B7378" s="290">
        <v>69800.58</v>
      </c>
      <c r="D7378" s="291" t="s">
        <v>51167</v>
      </c>
      <c r="E7378" s="292">
        <v>69800.58</v>
      </c>
    </row>
    <row r="7379" spans="1:5" ht="14.4" x14ac:dyDescent="0.55000000000000004">
      <c r="A7379" s="289" t="s">
        <v>50911</v>
      </c>
      <c r="B7379" s="290">
        <v>1809176</v>
      </c>
      <c r="D7379" s="291" t="s">
        <v>51168</v>
      </c>
      <c r="E7379" s="292">
        <v>1809176</v>
      </c>
    </row>
    <row r="7380" spans="1:5" ht="14.4" x14ac:dyDescent="0.55000000000000004">
      <c r="A7380" s="289" t="s">
        <v>50912</v>
      </c>
      <c r="B7380" s="290">
        <v>8035</v>
      </c>
      <c r="D7380" s="291" t="s">
        <v>51169</v>
      </c>
      <c r="E7380" s="292">
        <v>8035</v>
      </c>
    </row>
    <row r="7381" spans="1:5" ht="14.4" x14ac:dyDescent="0.55000000000000004">
      <c r="A7381" s="289" t="s">
        <v>65637</v>
      </c>
      <c r="B7381" s="290">
        <v>0</v>
      </c>
      <c r="D7381" s="291" t="s">
        <v>66216</v>
      </c>
      <c r="E7381" s="292">
        <v>0</v>
      </c>
    </row>
    <row r="7382" spans="1:5" ht="14.4" x14ac:dyDescent="0.55000000000000004">
      <c r="A7382" s="289" t="s">
        <v>50913</v>
      </c>
      <c r="B7382" s="290">
        <v>17273</v>
      </c>
      <c r="D7382" s="291" t="s">
        <v>51170</v>
      </c>
      <c r="E7382" s="292">
        <v>17273</v>
      </c>
    </row>
    <row r="7383" spans="1:5" ht="14.4" x14ac:dyDescent="0.55000000000000004">
      <c r="A7383" s="289" t="s">
        <v>65638</v>
      </c>
      <c r="B7383" s="290">
        <v>18978</v>
      </c>
      <c r="D7383" s="291" t="s">
        <v>66217</v>
      </c>
      <c r="E7383" s="292">
        <v>18978</v>
      </c>
    </row>
    <row r="7384" spans="1:5" ht="14.4" x14ac:dyDescent="0.55000000000000004">
      <c r="A7384" s="289" t="s">
        <v>50914</v>
      </c>
      <c r="B7384" s="290">
        <v>43668.84</v>
      </c>
      <c r="D7384" s="291" t="s">
        <v>51171</v>
      </c>
      <c r="E7384" s="292">
        <v>43668.84</v>
      </c>
    </row>
    <row r="7385" spans="1:5" ht="14.4" x14ac:dyDescent="0.55000000000000004">
      <c r="A7385" s="289" t="s">
        <v>50915</v>
      </c>
      <c r="B7385" s="290">
        <v>72888</v>
      </c>
      <c r="D7385" s="291" t="s">
        <v>51172</v>
      </c>
      <c r="E7385" s="292">
        <v>72888</v>
      </c>
    </row>
    <row r="7386" spans="1:5" ht="14.4" x14ac:dyDescent="0.55000000000000004">
      <c r="A7386" s="289" t="s">
        <v>50916</v>
      </c>
      <c r="B7386" s="290">
        <v>19695</v>
      </c>
      <c r="D7386" s="291" t="s">
        <v>51173</v>
      </c>
      <c r="E7386" s="292">
        <v>19695</v>
      </c>
    </row>
    <row r="7387" spans="1:5" ht="14.4" x14ac:dyDescent="0.55000000000000004">
      <c r="A7387" s="289" t="s">
        <v>65639</v>
      </c>
      <c r="B7387" s="290">
        <v>507836.55</v>
      </c>
      <c r="D7387" s="291" t="s">
        <v>51174</v>
      </c>
      <c r="E7387" s="292">
        <v>507836.55</v>
      </c>
    </row>
    <row r="7388" spans="1:5" ht="14.4" x14ac:dyDescent="0.55000000000000004">
      <c r="A7388" s="289" t="s">
        <v>65640</v>
      </c>
      <c r="B7388" s="290">
        <v>173261</v>
      </c>
      <c r="D7388" s="291" t="s">
        <v>66218</v>
      </c>
      <c r="E7388" s="292">
        <v>173261</v>
      </c>
    </row>
    <row r="7389" spans="1:5" ht="14.4" x14ac:dyDescent="0.55000000000000004">
      <c r="A7389" s="289" t="s">
        <v>65641</v>
      </c>
      <c r="B7389" s="290">
        <v>99806.84</v>
      </c>
      <c r="D7389" s="291" t="s">
        <v>51175</v>
      </c>
      <c r="E7389" s="292">
        <v>99806.84</v>
      </c>
    </row>
    <row r="7390" spans="1:5" ht="14.4" x14ac:dyDescent="0.55000000000000004">
      <c r="A7390" s="289" t="s">
        <v>65642</v>
      </c>
      <c r="B7390" s="290">
        <v>0</v>
      </c>
      <c r="D7390" s="291" t="s">
        <v>66219</v>
      </c>
      <c r="E7390" s="292">
        <v>0</v>
      </c>
    </row>
    <row r="7391" spans="1:5" ht="14.4" x14ac:dyDescent="0.55000000000000004">
      <c r="A7391" s="289" t="s">
        <v>65643</v>
      </c>
      <c r="B7391" s="290">
        <v>0</v>
      </c>
      <c r="D7391" s="291" t="s">
        <v>66220</v>
      </c>
      <c r="E7391" s="292">
        <v>0</v>
      </c>
    </row>
    <row r="7392" spans="1:5" ht="14.4" x14ac:dyDescent="0.55000000000000004">
      <c r="A7392" s="289" t="s">
        <v>65644</v>
      </c>
      <c r="B7392" s="290">
        <v>5621.31</v>
      </c>
      <c r="D7392" s="291" t="s">
        <v>66221</v>
      </c>
      <c r="E7392" s="292">
        <v>5621.31</v>
      </c>
    </row>
    <row r="7393" spans="1:5" ht="14.4" x14ac:dyDescent="0.55000000000000004">
      <c r="A7393" s="289" t="s">
        <v>50917</v>
      </c>
      <c r="B7393" s="290">
        <v>206721</v>
      </c>
      <c r="D7393" s="291" t="s">
        <v>51176</v>
      </c>
      <c r="E7393" s="292">
        <v>206721</v>
      </c>
    </row>
    <row r="7394" spans="1:5" ht="14.4" x14ac:dyDescent="0.55000000000000004">
      <c r="A7394" s="289" t="s">
        <v>50918</v>
      </c>
      <c r="B7394" s="290">
        <v>13596</v>
      </c>
      <c r="D7394" s="291" t="s">
        <v>51177</v>
      </c>
      <c r="E7394" s="292">
        <v>13596</v>
      </c>
    </row>
    <row r="7395" spans="1:5" ht="14.4" x14ac:dyDescent="0.55000000000000004">
      <c r="A7395" s="289" t="s">
        <v>50919</v>
      </c>
      <c r="B7395" s="290">
        <v>534279.74</v>
      </c>
      <c r="D7395" s="291" t="s">
        <v>51178</v>
      </c>
      <c r="E7395" s="292">
        <v>534279.74</v>
      </c>
    </row>
    <row r="7396" spans="1:5" ht="14.4" x14ac:dyDescent="0.55000000000000004">
      <c r="A7396" s="289" t="s">
        <v>50920</v>
      </c>
      <c r="B7396" s="290">
        <v>145743.29</v>
      </c>
      <c r="D7396" s="291" t="s">
        <v>51179</v>
      </c>
      <c r="E7396" s="292">
        <v>145743.29</v>
      </c>
    </row>
    <row r="7397" spans="1:5" ht="14.4" x14ac:dyDescent="0.55000000000000004">
      <c r="A7397" s="289" t="s">
        <v>65645</v>
      </c>
      <c r="B7397" s="290">
        <v>6205.98</v>
      </c>
      <c r="D7397" s="291" t="s">
        <v>66222</v>
      </c>
      <c r="E7397" s="292">
        <v>6205.98</v>
      </c>
    </row>
    <row r="7398" spans="1:5" ht="14.4" x14ac:dyDescent="0.55000000000000004">
      <c r="A7398" s="289" t="s">
        <v>65646</v>
      </c>
      <c r="B7398" s="290">
        <v>52257</v>
      </c>
      <c r="D7398" s="291" t="s">
        <v>63587</v>
      </c>
      <c r="E7398" s="292">
        <v>52257</v>
      </c>
    </row>
    <row r="7399" spans="1:5" ht="14.4" x14ac:dyDescent="0.55000000000000004">
      <c r="A7399" s="289" t="s">
        <v>65647</v>
      </c>
      <c r="B7399" s="290">
        <v>0</v>
      </c>
      <c r="D7399" s="291" t="s">
        <v>66223</v>
      </c>
      <c r="E7399" s="292">
        <v>0</v>
      </c>
    </row>
    <row r="7400" spans="1:5" ht="14.4" x14ac:dyDescent="0.55000000000000004">
      <c r="A7400" s="289" t="s">
        <v>65648</v>
      </c>
      <c r="B7400" s="290">
        <v>0</v>
      </c>
      <c r="D7400" s="291" t="s">
        <v>66224</v>
      </c>
      <c r="E7400" s="292">
        <v>0</v>
      </c>
    </row>
    <row r="7401" spans="1:5" ht="14.4" x14ac:dyDescent="0.55000000000000004">
      <c r="A7401" s="289" t="s">
        <v>50921</v>
      </c>
      <c r="B7401" s="290">
        <v>90045.58</v>
      </c>
      <c r="D7401" s="291" t="s">
        <v>51180</v>
      </c>
      <c r="E7401" s="292">
        <v>90045.58</v>
      </c>
    </row>
    <row r="7402" spans="1:5" ht="14.4" x14ac:dyDescent="0.55000000000000004">
      <c r="A7402" s="289" t="s">
        <v>50922</v>
      </c>
      <c r="B7402" s="290">
        <v>5388</v>
      </c>
      <c r="D7402" s="291" t="s">
        <v>51181</v>
      </c>
      <c r="E7402" s="292">
        <v>5388</v>
      </c>
    </row>
    <row r="7403" spans="1:5" ht="14.4" x14ac:dyDescent="0.55000000000000004">
      <c r="A7403" s="289" t="s">
        <v>65649</v>
      </c>
      <c r="B7403" s="290">
        <v>938408</v>
      </c>
      <c r="D7403" s="291" t="s">
        <v>51182</v>
      </c>
      <c r="E7403" s="292">
        <v>938408</v>
      </c>
    </row>
    <row r="7404" spans="1:5" ht="14.4" x14ac:dyDescent="0.55000000000000004">
      <c r="A7404" s="289" t="s">
        <v>50923</v>
      </c>
      <c r="B7404" s="290">
        <v>24406</v>
      </c>
      <c r="D7404" s="291" t="s">
        <v>51183</v>
      </c>
      <c r="E7404" s="292">
        <v>24406</v>
      </c>
    </row>
    <row r="7405" spans="1:5" ht="14.4" x14ac:dyDescent="0.55000000000000004">
      <c r="A7405" s="289" t="s">
        <v>50924</v>
      </c>
      <c r="B7405" s="290">
        <v>243094</v>
      </c>
      <c r="D7405" s="291" t="s">
        <v>51184</v>
      </c>
      <c r="E7405" s="292">
        <v>243094</v>
      </c>
    </row>
    <row r="7406" spans="1:5" ht="14.4" x14ac:dyDescent="0.55000000000000004">
      <c r="A7406" s="289" t="s">
        <v>65650</v>
      </c>
      <c r="B7406" s="290">
        <v>0</v>
      </c>
      <c r="D7406" s="291" t="s">
        <v>66225</v>
      </c>
      <c r="E7406" s="292">
        <v>0</v>
      </c>
    </row>
    <row r="7407" spans="1:5" ht="14.4" x14ac:dyDescent="0.55000000000000004">
      <c r="A7407" s="289" t="s">
        <v>50925</v>
      </c>
      <c r="B7407" s="290">
        <v>204344.85</v>
      </c>
      <c r="D7407" s="291" t="s">
        <v>51185</v>
      </c>
      <c r="E7407" s="292">
        <v>204344.85</v>
      </c>
    </row>
    <row r="7408" spans="1:5" ht="14.4" x14ac:dyDescent="0.55000000000000004">
      <c r="A7408" s="289" t="s">
        <v>50926</v>
      </c>
      <c r="B7408" s="290">
        <v>2653</v>
      </c>
      <c r="D7408" s="291" t="s">
        <v>51186</v>
      </c>
      <c r="E7408" s="292">
        <v>2653</v>
      </c>
    </row>
    <row r="7409" spans="1:5" ht="14.4" x14ac:dyDescent="0.55000000000000004">
      <c r="A7409" s="289" t="s">
        <v>50927</v>
      </c>
      <c r="B7409" s="290">
        <v>273163.64</v>
      </c>
      <c r="D7409" s="291" t="s">
        <v>51187</v>
      </c>
      <c r="E7409" s="292">
        <v>273163.64</v>
      </c>
    </row>
    <row r="7410" spans="1:5" ht="14.4" x14ac:dyDescent="0.55000000000000004">
      <c r="A7410" s="289" t="s">
        <v>65651</v>
      </c>
      <c r="B7410" s="290">
        <v>59478</v>
      </c>
      <c r="D7410" s="291" t="s">
        <v>51188</v>
      </c>
      <c r="E7410" s="292">
        <v>59478</v>
      </c>
    </row>
    <row r="7411" spans="1:5" ht="14.4" x14ac:dyDescent="0.55000000000000004">
      <c r="A7411" s="289" t="s">
        <v>65652</v>
      </c>
      <c r="B7411" s="290">
        <v>0</v>
      </c>
      <c r="D7411" s="291" t="s">
        <v>66226</v>
      </c>
      <c r="E7411" s="292">
        <v>0</v>
      </c>
    </row>
    <row r="7412" spans="1:5" ht="14.4" x14ac:dyDescent="0.55000000000000004">
      <c r="A7412" s="289" t="s">
        <v>50928</v>
      </c>
      <c r="B7412" s="290">
        <v>111638</v>
      </c>
      <c r="D7412" s="291" t="s">
        <v>51189</v>
      </c>
      <c r="E7412" s="292">
        <v>111638</v>
      </c>
    </row>
    <row r="7413" spans="1:5" ht="14.4" x14ac:dyDescent="0.55000000000000004">
      <c r="A7413" s="289" t="s">
        <v>65653</v>
      </c>
      <c r="B7413" s="290">
        <v>54635</v>
      </c>
      <c r="D7413" s="291" t="s">
        <v>51190</v>
      </c>
      <c r="E7413" s="292">
        <v>54635</v>
      </c>
    </row>
    <row r="7414" spans="1:5" ht="14.4" x14ac:dyDescent="0.55000000000000004">
      <c r="A7414" s="289" t="s">
        <v>50929</v>
      </c>
      <c r="B7414" s="290">
        <v>47596.18</v>
      </c>
      <c r="D7414" s="291" t="s">
        <v>51191</v>
      </c>
      <c r="E7414" s="292">
        <v>47596.18</v>
      </c>
    </row>
    <row r="7415" spans="1:5" ht="14.4" x14ac:dyDescent="0.55000000000000004">
      <c r="A7415" s="289" t="s">
        <v>65654</v>
      </c>
      <c r="B7415" s="290">
        <v>146218</v>
      </c>
      <c r="D7415" s="291" t="s">
        <v>51192</v>
      </c>
      <c r="E7415" s="292">
        <v>146218</v>
      </c>
    </row>
    <row r="7416" spans="1:5" ht="14.4" x14ac:dyDescent="0.55000000000000004">
      <c r="A7416" s="289" t="s">
        <v>65655</v>
      </c>
      <c r="B7416" s="290">
        <v>3416864.66</v>
      </c>
      <c r="D7416" s="291" t="s">
        <v>66227</v>
      </c>
      <c r="E7416" s="292">
        <v>3416864.66</v>
      </c>
    </row>
    <row r="7417" spans="1:5" ht="14.4" x14ac:dyDescent="0.55000000000000004">
      <c r="A7417" s="289" t="s">
        <v>50930</v>
      </c>
      <c r="B7417" s="290">
        <v>36617</v>
      </c>
      <c r="D7417" s="291" t="s">
        <v>51193</v>
      </c>
      <c r="E7417" s="292">
        <v>36617</v>
      </c>
    </row>
    <row r="7418" spans="1:5" ht="14.4" x14ac:dyDescent="0.55000000000000004">
      <c r="A7418" s="289" t="s">
        <v>50931</v>
      </c>
      <c r="B7418" s="290">
        <v>18849.189999999999</v>
      </c>
      <c r="D7418" s="291" t="s">
        <v>51194</v>
      </c>
      <c r="E7418" s="292">
        <v>18849.189999999999</v>
      </c>
    </row>
    <row r="7419" spans="1:5" ht="14.4" x14ac:dyDescent="0.55000000000000004">
      <c r="A7419" s="289" t="s">
        <v>50932</v>
      </c>
      <c r="B7419" s="290">
        <v>2000</v>
      </c>
      <c r="D7419" s="291" t="s">
        <v>51195</v>
      </c>
      <c r="E7419" s="292">
        <v>2000</v>
      </c>
    </row>
    <row r="7420" spans="1:5" ht="14.4" x14ac:dyDescent="0.55000000000000004">
      <c r="A7420" s="289" t="s">
        <v>50933</v>
      </c>
      <c r="B7420" s="290">
        <v>47682</v>
      </c>
      <c r="D7420" s="291" t="s">
        <v>51196</v>
      </c>
      <c r="E7420" s="292">
        <v>47682</v>
      </c>
    </row>
    <row r="7421" spans="1:5" ht="14.4" x14ac:dyDescent="0.55000000000000004">
      <c r="A7421" s="289" t="s">
        <v>65656</v>
      </c>
      <c r="B7421" s="290">
        <v>2382</v>
      </c>
      <c r="D7421" s="291" t="s">
        <v>51197</v>
      </c>
      <c r="E7421" s="292">
        <v>2382</v>
      </c>
    </row>
    <row r="7422" spans="1:5" ht="14.4" x14ac:dyDescent="0.55000000000000004">
      <c r="A7422" s="289" t="s">
        <v>65657</v>
      </c>
      <c r="B7422" s="290">
        <v>18307.7</v>
      </c>
      <c r="D7422" s="291" t="s">
        <v>66228</v>
      </c>
      <c r="E7422" s="292">
        <v>18307.7</v>
      </c>
    </row>
    <row r="7423" spans="1:5" ht="14.4" x14ac:dyDescent="0.55000000000000004">
      <c r="A7423" s="289" t="s">
        <v>65658</v>
      </c>
      <c r="B7423" s="290">
        <v>0</v>
      </c>
      <c r="D7423" s="291" t="s">
        <v>66229</v>
      </c>
      <c r="E7423" s="292">
        <v>0</v>
      </c>
    </row>
    <row r="7424" spans="1:5" ht="14.4" x14ac:dyDescent="0.55000000000000004">
      <c r="A7424" s="289" t="s">
        <v>50934</v>
      </c>
      <c r="B7424" s="290">
        <v>12519</v>
      </c>
      <c r="D7424" s="291" t="s">
        <v>51198</v>
      </c>
      <c r="E7424" s="292">
        <v>12519</v>
      </c>
    </row>
    <row r="7425" spans="1:5" ht="14.4" x14ac:dyDescent="0.55000000000000004">
      <c r="A7425" s="289" t="s">
        <v>65659</v>
      </c>
      <c r="B7425" s="290">
        <v>0</v>
      </c>
      <c r="D7425" s="291" t="s">
        <v>66230</v>
      </c>
      <c r="E7425" s="292">
        <v>0</v>
      </c>
    </row>
    <row r="7426" spans="1:5" ht="14.4" x14ac:dyDescent="0.55000000000000004">
      <c r="A7426" s="289" t="s">
        <v>50935</v>
      </c>
      <c r="B7426" s="290">
        <v>764.99</v>
      </c>
      <c r="D7426" s="291" t="s">
        <v>51199</v>
      </c>
      <c r="E7426" s="292">
        <v>764.99</v>
      </c>
    </row>
    <row r="7427" spans="1:5" ht="14.4" x14ac:dyDescent="0.55000000000000004">
      <c r="A7427" s="289" t="s">
        <v>65660</v>
      </c>
      <c r="B7427" s="290">
        <v>0</v>
      </c>
      <c r="D7427" s="291" t="s">
        <v>66231</v>
      </c>
      <c r="E7427" s="292">
        <v>0</v>
      </c>
    </row>
    <row r="7428" spans="1:5" ht="14.4" x14ac:dyDescent="0.55000000000000004">
      <c r="A7428" s="289" t="s">
        <v>50936</v>
      </c>
      <c r="B7428" s="290">
        <v>89004.84</v>
      </c>
      <c r="D7428" s="291" t="s">
        <v>51200</v>
      </c>
      <c r="E7428" s="292">
        <v>89004.84</v>
      </c>
    </row>
    <row r="7429" spans="1:5" ht="14.4" x14ac:dyDescent="0.55000000000000004">
      <c r="A7429" s="289" t="s">
        <v>65661</v>
      </c>
      <c r="B7429" s="290">
        <v>7058.19</v>
      </c>
      <c r="D7429" s="291" t="s">
        <v>66232</v>
      </c>
      <c r="E7429" s="292">
        <v>7058.19</v>
      </c>
    </row>
    <row r="7430" spans="1:5" ht="14.4" x14ac:dyDescent="0.55000000000000004">
      <c r="A7430" s="289" t="s">
        <v>65662</v>
      </c>
      <c r="B7430" s="290">
        <v>0</v>
      </c>
      <c r="D7430" s="291" t="s">
        <v>66233</v>
      </c>
      <c r="E7430" s="292">
        <v>0</v>
      </c>
    </row>
    <row r="7431" spans="1:5" ht="14.4" x14ac:dyDescent="0.55000000000000004">
      <c r="A7431" s="289" t="s">
        <v>65663</v>
      </c>
      <c r="B7431" s="290">
        <v>361903</v>
      </c>
      <c r="D7431" s="291" t="s">
        <v>66234</v>
      </c>
      <c r="E7431" s="292">
        <v>361903</v>
      </c>
    </row>
    <row r="7432" spans="1:5" ht="14.4" x14ac:dyDescent="0.55000000000000004">
      <c r="A7432" s="289" t="s">
        <v>65664</v>
      </c>
      <c r="B7432" s="290">
        <v>16763.7</v>
      </c>
      <c r="D7432" s="291" t="s">
        <v>66235</v>
      </c>
      <c r="E7432" s="292">
        <v>16763.7</v>
      </c>
    </row>
    <row r="7433" spans="1:5" ht="14.4" x14ac:dyDescent="0.55000000000000004">
      <c r="A7433" s="289" t="s">
        <v>50937</v>
      </c>
      <c r="B7433" s="290">
        <v>571801.89</v>
      </c>
      <c r="D7433" s="291" t="s">
        <v>51201</v>
      </c>
      <c r="E7433" s="292">
        <v>571801.89</v>
      </c>
    </row>
    <row r="7434" spans="1:5" ht="14.4" x14ac:dyDescent="0.55000000000000004">
      <c r="A7434" s="289" t="s">
        <v>65665</v>
      </c>
      <c r="B7434" s="290">
        <v>6657.61</v>
      </c>
      <c r="D7434" s="291" t="s">
        <v>51202</v>
      </c>
      <c r="E7434" s="292">
        <v>6657.61</v>
      </c>
    </row>
    <row r="7435" spans="1:5" ht="14.4" x14ac:dyDescent="0.55000000000000004">
      <c r="A7435" s="289" t="s">
        <v>65666</v>
      </c>
      <c r="B7435" s="290">
        <v>30639</v>
      </c>
      <c r="D7435" s="291" t="s">
        <v>51203</v>
      </c>
      <c r="E7435" s="292">
        <v>30639</v>
      </c>
    </row>
    <row r="7436" spans="1:5" ht="14.4" x14ac:dyDescent="0.55000000000000004">
      <c r="A7436" s="289" t="s">
        <v>50938</v>
      </c>
      <c r="B7436" s="290">
        <v>642217</v>
      </c>
      <c r="D7436" s="291" t="s">
        <v>51204</v>
      </c>
      <c r="E7436" s="292">
        <v>642217</v>
      </c>
    </row>
    <row r="7437" spans="1:5" ht="14.4" x14ac:dyDescent="0.55000000000000004">
      <c r="A7437" s="289" t="s">
        <v>65667</v>
      </c>
      <c r="B7437" s="290">
        <v>0</v>
      </c>
      <c r="D7437" s="291" t="s">
        <v>66236</v>
      </c>
      <c r="E7437" s="292">
        <v>0</v>
      </c>
    </row>
    <row r="7438" spans="1:5" ht="14.4" x14ac:dyDescent="0.55000000000000004">
      <c r="A7438" s="289" t="s">
        <v>50939</v>
      </c>
      <c r="B7438" s="290">
        <v>180582.66</v>
      </c>
      <c r="D7438" s="291" t="s">
        <v>51205</v>
      </c>
      <c r="E7438" s="292">
        <v>180582.66</v>
      </c>
    </row>
    <row r="7439" spans="1:5" ht="14.4" x14ac:dyDescent="0.55000000000000004">
      <c r="A7439" s="289" t="s">
        <v>50940</v>
      </c>
      <c r="B7439" s="290">
        <v>196826.36</v>
      </c>
      <c r="D7439" s="291" t="s">
        <v>51206</v>
      </c>
      <c r="E7439" s="292">
        <v>196826.36</v>
      </c>
    </row>
    <row r="7440" spans="1:5" ht="14.4" x14ac:dyDescent="0.55000000000000004">
      <c r="A7440" s="289" t="s">
        <v>50941</v>
      </c>
      <c r="B7440" s="290">
        <v>1765</v>
      </c>
      <c r="D7440" s="291" t="s">
        <v>51207</v>
      </c>
      <c r="E7440" s="292">
        <v>1765</v>
      </c>
    </row>
    <row r="7441" spans="1:5" ht="14.4" x14ac:dyDescent="0.55000000000000004">
      <c r="A7441" s="289" t="s">
        <v>65668</v>
      </c>
      <c r="B7441" s="290">
        <v>32598.84</v>
      </c>
      <c r="D7441" s="291" t="s">
        <v>51208</v>
      </c>
      <c r="E7441" s="292">
        <v>32598.84</v>
      </c>
    </row>
    <row r="7442" spans="1:5" ht="14.4" x14ac:dyDescent="0.55000000000000004">
      <c r="A7442" s="289" t="s">
        <v>65669</v>
      </c>
      <c r="B7442" s="290">
        <v>11712</v>
      </c>
      <c r="D7442" s="291" t="s">
        <v>51209</v>
      </c>
      <c r="E7442" s="292">
        <v>11712</v>
      </c>
    </row>
    <row r="7443" spans="1:5" ht="14.4" x14ac:dyDescent="0.55000000000000004">
      <c r="A7443" s="289" t="s">
        <v>50942</v>
      </c>
      <c r="B7443" s="290">
        <v>237813.64</v>
      </c>
      <c r="D7443" s="291" t="s">
        <v>51210</v>
      </c>
      <c r="E7443" s="292">
        <v>237813.64</v>
      </c>
    </row>
    <row r="7444" spans="1:5" ht="14.4" x14ac:dyDescent="0.55000000000000004">
      <c r="A7444" s="289" t="s">
        <v>65670</v>
      </c>
      <c r="B7444" s="290">
        <v>28442</v>
      </c>
      <c r="D7444" s="291" t="s">
        <v>66237</v>
      </c>
      <c r="E7444" s="292">
        <v>28442</v>
      </c>
    </row>
    <row r="7445" spans="1:5" ht="14.4" x14ac:dyDescent="0.55000000000000004">
      <c r="A7445" s="289" t="s">
        <v>50943</v>
      </c>
      <c r="B7445" s="290">
        <v>248732.07</v>
      </c>
      <c r="D7445" s="291" t="s">
        <v>51211</v>
      </c>
      <c r="E7445" s="292">
        <v>248732.07</v>
      </c>
    </row>
    <row r="7446" spans="1:5" ht="14.4" x14ac:dyDescent="0.55000000000000004">
      <c r="A7446" s="289" t="s">
        <v>65671</v>
      </c>
      <c r="B7446" s="290">
        <v>23131.74</v>
      </c>
      <c r="D7446" s="291" t="s">
        <v>66238</v>
      </c>
      <c r="E7446" s="292">
        <v>23131.74</v>
      </c>
    </row>
    <row r="7447" spans="1:5" ht="14.4" x14ac:dyDescent="0.55000000000000004">
      <c r="A7447" s="289" t="s">
        <v>65672</v>
      </c>
      <c r="B7447" s="290">
        <v>97986.69</v>
      </c>
      <c r="D7447" s="291" t="s">
        <v>51212</v>
      </c>
      <c r="E7447" s="292">
        <v>97986.69</v>
      </c>
    </row>
    <row r="7448" spans="1:5" ht="14.4" x14ac:dyDescent="0.55000000000000004">
      <c r="A7448" s="289" t="s">
        <v>65673</v>
      </c>
      <c r="B7448" s="290">
        <v>306857.23</v>
      </c>
      <c r="D7448" s="291" t="s">
        <v>66239</v>
      </c>
      <c r="E7448" s="292">
        <v>306857.23</v>
      </c>
    </row>
    <row r="7449" spans="1:5" ht="14.4" x14ac:dyDescent="0.55000000000000004">
      <c r="A7449" s="289" t="s">
        <v>65674</v>
      </c>
      <c r="B7449" s="290">
        <v>217491.35</v>
      </c>
      <c r="D7449" s="291" t="s">
        <v>51213</v>
      </c>
      <c r="E7449" s="292">
        <v>217491.35</v>
      </c>
    </row>
    <row r="7450" spans="1:5" ht="14.4" x14ac:dyDescent="0.55000000000000004">
      <c r="A7450" s="289" t="s">
        <v>65675</v>
      </c>
      <c r="B7450" s="290">
        <v>105897</v>
      </c>
      <c r="D7450" s="291" t="s">
        <v>51214</v>
      </c>
      <c r="E7450" s="292">
        <v>105897</v>
      </c>
    </row>
    <row r="7451" spans="1:5" ht="14.4" x14ac:dyDescent="0.55000000000000004">
      <c r="A7451" s="289" t="s">
        <v>50944</v>
      </c>
      <c r="B7451" s="290">
        <v>51765</v>
      </c>
      <c r="D7451" s="291" t="s">
        <v>51215</v>
      </c>
      <c r="E7451" s="292">
        <v>51765</v>
      </c>
    </row>
    <row r="7452" spans="1:5" ht="14.4" x14ac:dyDescent="0.55000000000000004">
      <c r="A7452" s="289" t="s">
        <v>65676</v>
      </c>
      <c r="B7452" s="290">
        <v>175640</v>
      </c>
      <c r="D7452" s="291" t="s">
        <v>51216</v>
      </c>
      <c r="E7452" s="292">
        <v>175640</v>
      </c>
    </row>
    <row r="7453" spans="1:5" ht="14.4" x14ac:dyDescent="0.55000000000000004">
      <c r="A7453" s="289" t="s">
        <v>65677</v>
      </c>
      <c r="B7453" s="290">
        <v>505601.58</v>
      </c>
      <c r="D7453" s="291" t="s">
        <v>51217</v>
      </c>
      <c r="E7453" s="292">
        <v>505601.58</v>
      </c>
    </row>
    <row r="7454" spans="1:5" ht="14.4" x14ac:dyDescent="0.55000000000000004">
      <c r="A7454" s="289" t="s">
        <v>50945</v>
      </c>
      <c r="B7454" s="290">
        <v>274944.74</v>
      </c>
      <c r="D7454" s="291" t="s">
        <v>51218</v>
      </c>
      <c r="E7454" s="292">
        <v>274944.74</v>
      </c>
    </row>
    <row r="7455" spans="1:5" ht="14.4" x14ac:dyDescent="0.55000000000000004">
      <c r="A7455" s="289" t="s">
        <v>50946</v>
      </c>
      <c r="B7455" s="290">
        <v>464518.79</v>
      </c>
      <c r="D7455" s="291" t="s">
        <v>51219</v>
      </c>
      <c r="E7455" s="292">
        <v>464518.79</v>
      </c>
    </row>
    <row r="7456" spans="1:5" ht="14.4" x14ac:dyDescent="0.55000000000000004">
      <c r="A7456" s="289" t="s">
        <v>65678</v>
      </c>
      <c r="B7456" s="290">
        <v>92009.02</v>
      </c>
      <c r="D7456" s="291" t="s">
        <v>66240</v>
      </c>
      <c r="E7456" s="292">
        <v>92009.02</v>
      </c>
    </row>
    <row r="7457" spans="1:5" ht="14.4" x14ac:dyDescent="0.55000000000000004">
      <c r="A7457" s="289" t="s">
        <v>65679</v>
      </c>
      <c r="B7457" s="290">
        <v>13102</v>
      </c>
      <c r="D7457" s="291" t="s">
        <v>66241</v>
      </c>
      <c r="E7457" s="292">
        <v>13102</v>
      </c>
    </row>
    <row r="7458" spans="1:5" ht="14.4" x14ac:dyDescent="0.55000000000000004">
      <c r="A7458" s="289" t="s">
        <v>50947</v>
      </c>
      <c r="B7458" s="290">
        <v>192235</v>
      </c>
      <c r="D7458" s="291" t="s">
        <v>51220</v>
      </c>
      <c r="E7458" s="292">
        <v>192235</v>
      </c>
    </row>
    <row r="7459" spans="1:5" ht="14.4" x14ac:dyDescent="0.55000000000000004">
      <c r="A7459" s="289" t="s">
        <v>50948</v>
      </c>
      <c r="B7459" s="290">
        <v>66703.98</v>
      </c>
      <c r="D7459" s="291" t="s">
        <v>51221</v>
      </c>
      <c r="E7459" s="292">
        <v>66703.98</v>
      </c>
    </row>
    <row r="7460" spans="1:5" ht="14.4" x14ac:dyDescent="0.55000000000000004">
      <c r="A7460" s="289" t="s">
        <v>50949</v>
      </c>
      <c r="B7460" s="290">
        <v>132494.32</v>
      </c>
      <c r="D7460" s="291" t="s">
        <v>51222</v>
      </c>
      <c r="E7460" s="292">
        <v>132494.32</v>
      </c>
    </row>
    <row r="7461" spans="1:5" ht="14.4" x14ac:dyDescent="0.55000000000000004">
      <c r="A7461" s="289" t="s">
        <v>65680</v>
      </c>
      <c r="B7461" s="290">
        <v>185901.6</v>
      </c>
      <c r="D7461" s="291" t="s">
        <v>51223</v>
      </c>
      <c r="E7461" s="292">
        <v>185901.6</v>
      </c>
    </row>
    <row r="7462" spans="1:5" ht="14.4" x14ac:dyDescent="0.55000000000000004">
      <c r="A7462" s="289" t="s">
        <v>50950</v>
      </c>
      <c r="B7462" s="290">
        <v>33779</v>
      </c>
      <c r="D7462" s="291" t="s">
        <v>51224</v>
      </c>
      <c r="E7462" s="292">
        <v>33779</v>
      </c>
    </row>
    <row r="7463" spans="1:5" ht="14.4" x14ac:dyDescent="0.55000000000000004">
      <c r="A7463" s="289" t="s">
        <v>50951</v>
      </c>
      <c r="B7463" s="290">
        <v>110725.48</v>
      </c>
      <c r="D7463" s="291" t="s">
        <v>51225</v>
      </c>
      <c r="E7463" s="292">
        <v>110725.48</v>
      </c>
    </row>
    <row r="7464" spans="1:5" ht="14.4" x14ac:dyDescent="0.55000000000000004">
      <c r="A7464" s="289" t="s">
        <v>50952</v>
      </c>
      <c r="B7464" s="290">
        <v>132252.67000000001</v>
      </c>
      <c r="D7464" s="291" t="s">
        <v>51226</v>
      </c>
      <c r="E7464" s="292">
        <v>132252.67000000001</v>
      </c>
    </row>
    <row r="7465" spans="1:5" ht="14.4" x14ac:dyDescent="0.55000000000000004">
      <c r="A7465" s="289" t="s">
        <v>50953</v>
      </c>
      <c r="B7465" s="290">
        <v>16508.93</v>
      </c>
      <c r="D7465" s="291" t="s">
        <v>51227</v>
      </c>
      <c r="E7465" s="292">
        <v>16508.93</v>
      </c>
    </row>
    <row r="7466" spans="1:5" ht="14.4" x14ac:dyDescent="0.55000000000000004">
      <c r="A7466" s="289" t="s">
        <v>65681</v>
      </c>
      <c r="B7466" s="290">
        <v>42837.72</v>
      </c>
      <c r="D7466" s="291" t="s">
        <v>51228</v>
      </c>
      <c r="E7466" s="292">
        <v>42837.72</v>
      </c>
    </row>
    <row r="7467" spans="1:5" ht="14.4" x14ac:dyDescent="0.55000000000000004">
      <c r="A7467" s="289" t="s">
        <v>50954</v>
      </c>
      <c r="B7467" s="290">
        <v>43943.37</v>
      </c>
      <c r="D7467" s="291" t="s">
        <v>51229</v>
      </c>
      <c r="E7467" s="292">
        <v>43943.37</v>
      </c>
    </row>
    <row r="7468" spans="1:5" ht="14.4" x14ac:dyDescent="0.55000000000000004">
      <c r="A7468" s="289" t="s">
        <v>50955</v>
      </c>
      <c r="B7468" s="290">
        <v>52086.38</v>
      </c>
      <c r="D7468" s="291" t="s">
        <v>51230</v>
      </c>
      <c r="E7468" s="292">
        <v>52086.38</v>
      </c>
    </row>
    <row r="7469" spans="1:5" ht="14.4" x14ac:dyDescent="0.55000000000000004">
      <c r="A7469" s="289" t="s">
        <v>50956</v>
      </c>
      <c r="B7469" s="290">
        <v>11648.42</v>
      </c>
      <c r="D7469" s="291" t="s">
        <v>51231</v>
      </c>
      <c r="E7469" s="292">
        <v>11648.42</v>
      </c>
    </row>
    <row r="7470" spans="1:5" ht="14.4" x14ac:dyDescent="0.55000000000000004">
      <c r="A7470" s="289" t="s">
        <v>65682</v>
      </c>
      <c r="B7470" s="290">
        <v>339970.7</v>
      </c>
      <c r="D7470" s="291" t="s">
        <v>66242</v>
      </c>
      <c r="E7470" s="292">
        <v>339970.7</v>
      </c>
    </row>
    <row r="7471" spans="1:5" ht="14.4" x14ac:dyDescent="0.55000000000000004">
      <c r="A7471" s="289" t="s">
        <v>50957</v>
      </c>
      <c r="B7471" s="290">
        <v>46809.7</v>
      </c>
      <c r="D7471" s="291" t="s">
        <v>51232</v>
      </c>
      <c r="E7471" s="292">
        <v>46809.7</v>
      </c>
    </row>
    <row r="7472" spans="1:5" ht="14.4" x14ac:dyDescent="0.55000000000000004">
      <c r="A7472" s="289" t="s">
        <v>65683</v>
      </c>
      <c r="B7472" s="290">
        <v>4794.68</v>
      </c>
      <c r="D7472" s="291" t="s">
        <v>66243</v>
      </c>
      <c r="E7472" s="292">
        <v>4794.68</v>
      </c>
    </row>
    <row r="7473" spans="1:5" ht="14.4" x14ac:dyDescent="0.55000000000000004">
      <c r="A7473" s="289" t="s">
        <v>65684</v>
      </c>
      <c r="B7473" s="290">
        <v>0</v>
      </c>
      <c r="D7473" s="291" t="s">
        <v>66244</v>
      </c>
      <c r="E7473" s="292">
        <v>0</v>
      </c>
    </row>
    <row r="7474" spans="1:5" ht="14.4" x14ac:dyDescent="0.55000000000000004">
      <c r="A7474" s="289" t="s">
        <v>50958</v>
      </c>
      <c r="B7474" s="290">
        <v>8751.7800000000007</v>
      </c>
      <c r="D7474" s="291" t="s">
        <v>51233</v>
      </c>
      <c r="E7474" s="292">
        <v>8751.7800000000007</v>
      </c>
    </row>
    <row r="7475" spans="1:5" ht="14.4" x14ac:dyDescent="0.55000000000000004">
      <c r="A7475" s="289" t="s">
        <v>50959</v>
      </c>
      <c r="B7475" s="290">
        <v>114688</v>
      </c>
      <c r="D7475" s="291" t="s">
        <v>51234</v>
      </c>
      <c r="E7475" s="292">
        <v>114688</v>
      </c>
    </row>
    <row r="7476" spans="1:5" ht="14.4" x14ac:dyDescent="0.55000000000000004">
      <c r="A7476" s="289" t="s">
        <v>65685</v>
      </c>
      <c r="B7476" s="290">
        <v>31581</v>
      </c>
      <c r="D7476" s="291" t="s">
        <v>66245</v>
      </c>
      <c r="E7476" s="292">
        <v>31581</v>
      </c>
    </row>
    <row r="7477" spans="1:5" ht="14.4" x14ac:dyDescent="0.55000000000000004">
      <c r="A7477" s="289" t="s">
        <v>50960</v>
      </c>
      <c r="B7477" s="290">
        <v>2899504.58</v>
      </c>
      <c r="D7477" s="291" t="s">
        <v>51235</v>
      </c>
      <c r="E7477" s="292">
        <v>2899504.58</v>
      </c>
    </row>
    <row r="7478" spans="1:5" ht="14.4" x14ac:dyDescent="0.55000000000000004">
      <c r="A7478" s="289" t="s">
        <v>65686</v>
      </c>
      <c r="B7478" s="290">
        <v>0</v>
      </c>
      <c r="D7478" s="291" t="s">
        <v>66246</v>
      </c>
      <c r="E7478" s="292">
        <v>0</v>
      </c>
    </row>
    <row r="7479" spans="1:5" ht="14.4" x14ac:dyDescent="0.55000000000000004">
      <c r="A7479" s="289" t="s">
        <v>65687</v>
      </c>
      <c r="B7479" s="290">
        <v>0</v>
      </c>
      <c r="D7479" s="291" t="s">
        <v>66247</v>
      </c>
      <c r="E7479" s="292">
        <v>0</v>
      </c>
    </row>
    <row r="7480" spans="1:5" ht="14.4" x14ac:dyDescent="0.55000000000000004">
      <c r="A7480" s="289" t="s">
        <v>50961</v>
      </c>
      <c r="B7480" s="290">
        <v>10814</v>
      </c>
      <c r="D7480" s="291" t="s">
        <v>51236</v>
      </c>
      <c r="E7480" s="292">
        <v>10814</v>
      </c>
    </row>
    <row r="7481" spans="1:5" ht="14.4" x14ac:dyDescent="0.55000000000000004">
      <c r="A7481" s="289" t="s">
        <v>50962</v>
      </c>
      <c r="B7481" s="290">
        <v>104247.4</v>
      </c>
      <c r="D7481" s="291" t="s">
        <v>51237</v>
      </c>
      <c r="E7481" s="292">
        <v>104247.4</v>
      </c>
    </row>
    <row r="7482" spans="1:5" ht="14.4" x14ac:dyDescent="0.55000000000000004">
      <c r="A7482" s="289" t="s">
        <v>65688</v>
      </c>
      <c r="B7482" s="290">
        <v>0</v>
      </c>
      <c r="D7482" s="291" t="s">
        <v>66248</v>
      </c>
      <c r="E7482" s="292">
        <v>0</v>
      </c>
    </row>
    <row r="7483" spans="1:5" ht="14.4" x14ac:dyDescent="0.55000000000000004">
      <c r="A7483" s="289" t="s">
        <v>50963</v>
      </c>
      <c r="B7483" s="290">
        <v>23681.17</v>
      </c>
      <c r="D7483" s="291" t="s">
        <v>51238</v>
      </c>
      <c r="E7483" s="292">
        <v>23681.17</v>
      </c>
    </row>
    <row r="7484" spans="1:5" ht="14.4" x14ac:dyDescent="0.55000000000000004">
      <c r="A7484" s="289" t="s">
        <v>65689</v>
      </c>
      <c r="B7484" s="290">
        <v>3719.24</v>
      </c>
      <c r="D7484" s="291" t="s">
        <v>66249</v>
      </c>
      <c r="E7484" s="292">
        <v>3719.24</v>
      </c>
    </row>
    <row r="7485" spans="1:5" ht="14.4" x14ac:dyDescent="0.55000000000000004">
      <c r="A7485" s="289" t="s">
        <v>50964</v>
      </c>
      <c r="B7485" s="290">
        <v>761493.74</v>
      </c>
      <c r="D7485" s="291" t="s">
        <v>51239</v>
      </c>
      <c r="E7485" s="292">
        <v>761493.74</v>
      </c>
    </row>
    <row r="7486" spans="1:5" ht="14.4" x14ac:dyDescent="0.55000000000000004">
      <c r="A7486" s="289" t="s">
        <v>65690</v>
      </c>
      <c r="B7486" s="290">
        <v>225424</v>
      </c>
      <c r="D7486" s="291" t="s">
        <v>51240</v>
      </c>
      <c r="E7486" s="292">
        <v>225424</v>
      </c>
    </row>
    <row r="7487" spans="1:5" ht="14.4" x14ac:dyDescent="0.55000000000000004">
      <c r="A7487" s="289" t="s">
        <v>65691</v>
      </c>
      <c r="B7487" s="290">
        <v>273187.59000000003</v>
      </c>
      <c r="D7487" s="291" t="s">
        <v>51241</v>
      </c>
      <c r="E7487" s="292">
        <v>273187.59000000003</v>
      </c>
    </row>
    <row r="7488" spans="1:5" ht="14.4" x14ac:dyDescent="0.55000000000000004">
      <c r="A7488" s="289" t="s">
        <v>65692</v>
      </c>
      <c r="B7488" s="290">
        <v>22163</v>
      </c>
      <c r="D7488" s="291" t="s">
        <v>66250</v>
      </c>
      <c r="E7488" s="292">
        <v>22163</v>
      </c>
    </row>
    <row r="7489" spans="1:5" ht="14.4" x14ac:dyDescent="0.55000000000000004">
      <c r="A7489" s="289" t="s">
        <v>65693</v>
      </c>
      <c r="B7489" s="290">
        <v>127693.94</v>
      </c>
      <c r="D7489" s="291" t="s">
        <v>51242</v>
      </c>
      <c r="E7489" s="292">
        <v>127693.94</v>
      </c>
    </row>
    <row r="7490" spans="1:5" ht="14.4" x14ac:dyDescent="0.55000000000000004">
      <c r="A7490" s="289" t="s">
        <v>50965</v>
      </c>
      <c r="B7490" s="290">
        <v>53637</v>
      </c>
      <c r="D7490" s="291" t="s">
        <v>51243</v>
      </c>
      <c r="E7490" s="292">
        <v>53637</v>
      </c>
    </row>
    <row r="7491" spans="1:5" ht="14.4" x14ac:dyDescent="0.55000000000000004">
      <c r="A7491" s="289" t="s">
        <v>50966</v>
      </c>
      <c r="B7491" s="290">
        <v>107801</v>
      </c>
      <c r="D7491" s="291" t="s">
        <v>51244</v>
      </c>
      <c r="E7491" s="292">
        <v>107801</v>
      </c>
    </row>
    <row r="7492" spans="1:5" ht="14.4" x14ac:dyDescent="0.55000000000000004">
      <c r="A7492" s="289" t="s">
        <v>50967</v>
      </c>
      <c r="B7492" s="290">
        <v>14714.41</v>
      </c>
      <c r="D7492" s="291" t="s">
        <v>51245</v>
      </c>
      <c r="E7492" s="292">
        <v>14714.41</v>
      </c>
    </row>
    <row r="7493" spans="1:5" ht="14.4" x14ac:dyDescent="0.55000000000000004">
      <c r="A7493" s="289" t="s">
        <v>50968</v>
      </c>
      <c r="B7493" s="290">
        <v>70618</v>
      </c>
      <c r="D7493" s="291" t="s">
        <v>51246</v>
      </c>
      <c r="E7493" s="292">
        <v>70618</v>
      </c>
    </row>
    <row r="7494" spans="1:5" ht="14.4" x14ac:dyDescent="0.55000000000000004">
      <c r="A7494" s="289" t="s">
        <v>50969</v>
      </c>
      <c r="B7494" s="290">
        <v>68510</v>
      </c>
      <c r="D7494" s="291" t="s">
        <v>51247</v>
      </c>
      <c r="E7494" s="292">
        <v>68510</v>
      </c>
    </row>
    <row r="7495" spans="1:5" ht="14.4" x14ac:dyDescent="0.55000000000000004">
      <c r="A7495" s="289" t="s">
        <v>50970</v>
      </c>
      <c r="B7495" s="290">
        <v>17276.32</v>
      </c>
      <c r="D7495" s="291" t="s">
        <v>51248</v>
      </c>
      <c r="E7495" s="292">
        <v>17276.32</v>
      </c>
    </row>
    <row r="7496" spans="1:5" ht="14.4" x14ac:dyDescent="0.55000000000000004">
      <c r="A7496" s="289" t="s">
        <v>50971</v>
      </c>
      <c r="B7496" s="290">
        <v>143775.62</v>
      </c>
      <c r="D7496" s="291" t="s">
        <v>51249</v>
      </c>
      <c r="E7496" s="292">
        <v>143775.62</v>
      </c>
    </row>
    <row r="7497" spans="1:5" ht="14.4" x14ac:dyDescent="0.55000000000000004">
      <c r="A7497" s="289" t="s">
        <v>50972</v>
      </c>
      <c r="B7497" s="290">
        <v>45146</v>
      </c>
      <c r="D7497" s="291" t="s">
        <v>51250</v>
      </c>
      <c r="E7497" s="292">
        <v>45146</v>
      </c>
    </row>
    <row r="7498" spans="1:5" ht="14.4" x14ac:dyDescent="0.55000000000000004">
      <c r="A7498" s="289" t="s">
        <v>50973</v>
      </c>
      <c r="B7498" s="290">
        <v>86194</v>
      </c>
      <c r="D7498" s="291" t="s">
        <v>51251</v>
      </c>
      <c r="E7498" s="292">
        <v>86194</v>
      </c>
    </row>
    <row r="7499" spans="1:5" ht="14.4" x14ac:dyDescent="0.55000000000000004">
      <c r="A7499" s="289" t="s">
        <v>50974</v>
      </c>
      <c r="B7499" s="290">
        <v>2342</v>
      </c>
      <c r="D7499" s="291" t="s">
        <v>51252</v>
      </c>
      <c r="E7499" s="292">
        <v>2342</v>
      </c>
    </row>
    <row r="7500" spans="1:5" ht="14.4" x14ac:dyDescent="0.55000000000000004">
      <c r="A7500" s="289" t="s">
        <v>50975</v>
      </c>
      <c r="B7500" s="290">
        <v>214009.47</v>
      </c>
      <c r="D7500" s="291" t="s">
        <v>51253</v>
      </c>
      <c r="E7500" s="292">
        <v>214009.47</v>
      </c>
    </row>
    <row r="7501" spans="1:5" ht="14.4" x14ac:dyDescent="0.55000000000000004">
      <c r="A7501" s="289" t="s">
        <v>50976</v>
      </c>
      <c r="B7501" s="290">
        <v>28751</v>
      </c>
      <c r="D7501" s="291" t="s">
        <v>51254</v>
      </c>
      <c r="E7501" s="292">
        <v>28751</v>
      </c>
    </row>
    <row r="7502" spans="1:5" ht="14.4" x14ac:dyDescent="0.55000000000000004">
      <c r="A7502" s="289" t="s">
        <v>50977</v>
      </c>
      <c r="B7502" s="290">
        <v>11243</v>
      </c>
      <c r="D7502" s="291" t="s">
        <v>51255</v>
      </c>
      <c r="E7502" s="292">
        <v>11243</v>
      </c>
    </row>
    <row r="7503" spans="1:5" ht="14.4" x14ac:dyDescent="0.55000000000000004">
      <c r="A7503" s="289" t="s">
        <v>50978</v>
      </c>
      <c r="B7503" s="290">
        <v>464956.8</v>
      </c>
      <c r="D7503" s="291" t="s">
        <v>51256</v>
      </c>
      <c r="E7503" s="292">
        <v>464956.8</v>
      </c>
    </row>
    <row r="7504" spans="1:5" ht="14.4" x14ac:dyDescent="0.55000000000000004">
      <c r="A7504" s="289" t="s">
        <v>50979</v>
      </c>
      <c r="B7504" s="290">
        <v>98197</v>
      </c>
      <c r="D7504" s="291" t="s">
        <v>51257</v>
      </c>
      <c r="E7504" s="292">
        <v>98197</v>
      </c>
    </row>
    <row r="7505" spans="1:5" ht="14.4" x14ac:dyDescent="0.55000000000000004">
      <c r="A7505" s="289" t="s">
        <v>50980</v>
      </c>
      <c r="B7505" s="290">
        <v>14346</v>
      </c>
      <c r="D7505" s="291" t="s">
        <v>51258</v>
      </c>
      <c r="E7505" s="292">
        <v>14346</v>
      </c>
    </row>
    <row r="7506" spans="1:5" ht="14.4" x14ac:dyDescent="0.55000000000000004">
      <c r="A7506" s="289" t="s">
        <v>50981</v>
      </c>
      <c r="B7506" s="290">
        <v>1864.51</v>
      </c>
      <c r="D7506" s="291" t="s">
        <v>51259</v>
      </c>
      <c r="E7506" s="292">
        <v>1864.51</v>
      </c>
    </row>
    <row r="7507" spans="1:5" ht="14.4" x14ac:dyDescent="0.55000000000000004">
      <c r="A7507" s="289" t="s">
        <v>65694</v>
      </c>
      <c r="B7507" s="290">
        <v>30917</v>
      </c>
      <c r="D7507" s="291" t="s">
        <v>51260</v>
      </c>
      <c r="E7507" s="292">
        <v>30917</v>
      </c>
    </row>
    <row r="7508" spans="1:5" ht="14.4" x14ac:dyDescent="0.55000000000000004">
      <c r="A7508" s="289" t="s">
        <v>50982</v>
      </c>
      <c r="B7508" s="290">
        <v>21314</v>
      </c>
      <c r="D7508" s="291" t="s">
        <v>51261</v>
      </c>
      <c r="E7508" s="292">
        <v>21314</v>
      </c>
    </row>
    <row r="7509" spans="1:5" ht="14.4" x14ac:dyDescent="0.55000000000000004">
      <c r="A7509" s="289" t="s">
        <v>65695</v>
      </c>
      <c r="B7509" s="290">
        <v>38039.53</v>
      </c>
      <c r="D7509" s="291" t="s">
        <v>51262</v>
      </c>
      <c r="E7509" s="292">
        <v>38039.53</v>
      </c>
    </row>
    <row r="7510" spans="1:5" ht="14.4" x14ac:dyDescent="0.55000000000000004">
      <c r="A7510" s="289" t="s">
        <v>50983</v>
      </c>
      <c r="B7510" s="290">
        <v>5102.2299999999996</v>
      </c>
      <c r="D7510" s="291" t="s">
        <v>51263</v>
      </c>
      <c r="E7510" s="292">
        <v>5102.2299999999996</v>
      </c>
    </row>
    <row r="7511" spans="1:5" ht="14.4" x14ac:dyDescent="0.55000000000000004">
      <c r="A7511" s="289" t="s">
        <v>50984</v>
      </c>
      <c r="B7511" s="290">
        <v>802551.59</v>
      </c>
      <c r="D7511" s="291" t="s">
        <v>51264</v>
      </c>
      <c r="E7511" s="292">
        <v>802551.59</v>
      </c>
    </row>
    <row r="7512" spans="1:5" ht="14.4" x14ac:dyDescent="0.55000000000000004">
      <c r="A7512" s="289" t="s">
        <v>50985</v>
      </c>
      <c r="B7512" s="290">
        <v>123931.93</v>
      </c>
      <c r="D7512" s="291" t="s">
        <v>51265</v>
      </c>
      <c r="E7512" s="292">
        <v>123931.93</v>
      </c>
    </row>
    <row r="7513" spans="1:5" ht="14.4" x14ac:dyDescent="0.55000000000000004">
      <c r="A7513" s="289" t="s">
        <v>50986</v>
      </c>
      <c r="B7513" s="290">
        <v>19499</v>
      </c>
      <c r="D7513" s="291" t="s">
        <v>51266</v>
      </c>
      <c r="E7513" s="292">
        <v>19499</v>
      </c>
    </row>
    <row r="7514" spans="1:5" ht="14.4" x14ac:dyDescent="0.55000000000000004">
      <c r="A7514" s="289" t="s">
        <v>65696</v>
      </c>
      <c r="B7514" s="290">
        <v>0</v>
      </c>
      <c r="D7514" s="291" t="s">
        <v>66251</v>
      </c>
      <c r="E7514" s="292">
        <v>0</v>
      </c>
    </row>
    <row r="7515" spans="1:5" ht="14.4" x14ac:dyDescent="0.55000000000000004">
      <c r="A7515" s="289" t="s">
        <v>50987</v>
      </c>
      <c r="B7515" s="290">
        <v>13234</v>
      </c>
      <c r="D7515" s="291" t="s">
        <v>51267</v>
      </c>
      <c r="E7515" s="292">
        <v>13234</v>
      </c>
    </row>
    <row r="7516" spans="1:5" ht="14.4" x14ac:dyDescent="0.55000000000000004">
      <c r="A7516" s="289" t="s">
        <v>65697</v>
      </c>
      <c r="B7516" s="290">
        <v>0</v>
      </c>
      <c r="D7516" s="291" t="s">
        <v>66252</v>
      </c>
      <c r="E7516" s="292">
        <v>0</v>
      </c>
    </row>
    <row r="7517" spans="1:5" ht="14.4" x14ac:dyDescent="0.55000000000000004">
      <c r="A7517" s="289" t="s">
        <v>50988</v>
      </c>
      <c r="B7517" s="290">
        <v>252725</v>
      </c>
      <c r="D7517" s="291" t="s">
        <v>51268</v>
      </c>
      <c r="E7517" s="292">
        <v>252725</v>
      </c>
    </row>
    <row r="7518" spans="1:5" ht="14.4" x14ac:dyDescent="0.55000000000000004">
      <c r="A7518" s="289" t="s">
        <v>65698</v>
      </c>
      <c r="B7518" s="290">
        <v>28043.17</v>
      </c>
      <c r="D7518" s="291" t="s">
        <v>65260</v>
      </c>
      <c r="E7518" s="292">
        <v>28043.17</v>
      </c>
    </row>
    <row r="7519" spans="1:5" ht="14.4" x14ac:dyDescent="0.55000000000000004">
      <c r="A7519" s="289" t="s">
        <v>50989</v>
      </c>
      <c r="B7519" s="290">
        <v>187025.98</v>
      </c>
      <c r="D7519" s="291" t="s">
        <v>51269</v>
      </c>
      <c r="E7519" s="292">
        <v>187025.98</v>
      </c>
    </row>
    <row r="7520" spans="1:5" ht="14.4" x14ac:dyDescent="0.55000000000000004">
      <c r="A7520" s="289" t="s">
        <v>50990</v>
      </c>
      <c r="B7520" s="290">
        <v>3689</v>
      </c>
      <c r="D7520" s="291" t="s">
        <v>51270</v>
      </c>
      <c r="E7520" s="292">
        <v>3689</v>
      </c>
    </row>
    <row r="7521" spans="1:5" ht="14.4" x14ac:dyDescent="0.55000000000000004">
      <c r="A7521" s="289" t="s">
        <v>50991</v>
      </c>
      <c r="B7521" s="290">
        <v>53754</v>
      </c>
      <c r="D7521" s="291" t="s">
        <v>51271</v>
      </c>
      <c r="E7521" s="292">
        <v>53754</v>
      </c>
    </row>
    <row r="7522" spans="1:5" ht="14.4" x14ac:dyDescent="0.55000000000000004">
      <c r="A7522" s="289" t="s">
        <v>50992</v>
      </c>
      <c r="B7522" s="290">
        <v>358184</v>
      </c>
      <c r="D7522" s="291" t="s">
        <v>51272</v>
      </c>
      <c r="E7522" s="292">
        <v>358184</v>
      </c>
    </row>
    <row r="7523" spans="1:5" ht="14.4" x14ac:dyDescent="0.55000000000000004">
      <c r="A7523" s="289" t="s">
        <v>65699</v>
      </c>
      <c r="B7523" s="290">
        <v>92576</v>
      </c>
      <c r="D7523" s="291" t="s">
        <v>51273</v>
      </c>
      <c r="E7523" s="292">
        <v>92576</v>
      </c>
    </row>
    <row r="7524" spans="1:5" ht="14.4" x14ac:dyDescent="0.55000000000000004">
      <c r="A7524" s="289" t="s">
        <v>50993</v>
      </c>
      <c r="B7524" s="290">
        <v>65524</v>
      </c>
      <c r="D7524" s="291" t="s">
        <v>51274</v>
      </c>
      <c r="E7524" s="292">
        <v>65524</v>
      </c>
    </row>
    <row r="7525" spans="1:5" ht="14.4" x14ac:dyDescent="0.55000000000000004">
      <c r="A7525" s="289" t="s">
        <v>50994</v>
      </c>
      <c r="B7525" s="290">
        <v>210016.06</v>
      </c>
      <c r="D7525" s="291" t="s">
        <v>51275</v>
      </c>
      <c r="E7525" s="292">
        <v>210016.06</v>
      </c>
    </row>
    <row r="7526" spans="1:5" ht="14.4" x14ac:dyDescent="0.55000000000000004">
      <c r="A7526" s="289" t="s">
        <v>65700</v>
      </c>
      <c r="B7526" s="290">
        <v>6851</v>
      </c>
      <c r="D7526" s="291" t="s">
        <v>66253</v>
      </c>
      <c r="E7526" s="292">
        <v>6851</v>
      </c>
    </row>
    <row r="7527" spans="1:5" ht="14.4" x14ac:dyDescent="0.55000000000000004">
      <c r="A7527" s="289" t="s">
        <v>65701</v>
      </c>
      <c r="B7527" s="290">
        <v>70484.81</v>
      </c>
      <c r="D7527" s="291" t="s">
        <v>51276</v>
      </c>
      <c r="E7527" s="292">
        <v>70484.81</v>
      </c>
    </row>
    <row r="7528" spans="1:5" ht="14.4" x14ac:dyDescent="0.55000000000000004">
      <c r="A7528" s="289" t="s">
        <v>50995</v>
      </c>
      <c r="B7528" s="290">
        <v>40351.49</v>
      </c>
      <c r="D7528" s="291" t="s">
        <v>51277</v>
      </c>
      <c r="E7528" s="292">
        <v>40351.49</v>
      </c>
    </row>
    <row r="7529" spans="1:5" ht="14.4" x14ac:dyDescent="0.55000000000000004">
      <c r="A7529" s="289" t="s">
        <v>50996</v>
      </c>
      <c r="B7529" s="290">
        <v>27475.78</v>
      </c>
      <c r="D7529" s="291" t="s">
        <v>51278</v>
      </c>
      <c r="E7529" s="292">
        <v>27475.78</v>
      </c>
    </row>
    <row r="7530" spans="1:5" ht="14.4" x14ac:dyDescent="0.55000000000000004">
      <c r="A7530" s="289" t="s">
        <v>50997</v>
      </c>
      <c r="B7530" s="290">
        <v>328320</v>
      </c>
      <c r="D7530" s="291" t="s">
        <v>51279</v>
      </c>
      <c r="E7530" s="292">
        <v>328320</v>
      </c>
    </row>
    <row r="7531" spans="1:5" ht="14.4" x14ac:dyDescent="0.55000000000000004">
      <c r="A7531" s="289" t="s">
        <v>50998</v>
      </c>
      <c r="B7531" s="290">
        <v>34144.51</v>
      </c>
      <c r="D7531" s="291" t="s">
        <v>51280</v>
      </c>
      <c r="E7531" s="292">
        <v>34144.51</v>
      </c>
    </row>
    <row r="7532" spans="1:5" ht="14.4" x14ac:dyDescent="0.55000000000000004">
      <c r="A7532" s="289" t="s">
        <v>65702</v>
      </c>
      <c r="B7532" s="290">
        <v>2025.97</v>
      </c>
      <c r="D7532" s="291" t="s">
        <v>65261</v>
      </c>
      <c r="E7532" s="292">
        <v>2025.97</v>
      </c>
    </row>
    <row r="7533" spans="1:5" ht="14.4" x14ac:dyDescent="0.55000000000000004">
      <c r="A7533" s="289" t="s">
        <v>50999</v>
      </c>
      <c r="B7533" s="290">
        <v>2049</v>
      </c>
      <c r="D7533" s="291" t="s">
        <v>51281</v>
      </c>
      <c r="E7533" s="292">
        <v>2049</v>
      </c>
    </row>
    <row r="7534" spans="1:5" ht="14.4" x14ac:dyDescent="0.55000000000000004">
      <c r="A7534" s="289" t="s">
        <v>51000</v>
      </c>
      <c r="B7534" s="290">
        <v>28458</v>
      </c>
      <c r="D7534" s="291" t="s">
        <v>51282</v>
      </c>
      <c r="E7534" s="292">
        <v>28458</v>
      </c>
    </row>
    <row r="7535" spans="1:5" ht="14.4" x14ac:dyDescent="0.55000000000000004">
      <c r="A7535" s="289" t="s">
        <v>51001</v>
      </c>
      <c r="B7535" s="290">
        <v>306976.2</v>
      </c>
      <c r="D7535" s="291" t="s">
        <v>51283</v>
      </c>
      <c r="E7535" s="292">
        <v>306976.2</v>
      </c>
    </row>
    <row r="7536" spans="1:5" ht="14.4" x14ac:dyDescent="0.55000000000000004">
      <c r="A7536" s="289" t="s">
        <v>51002</v>
      </c>
      <c r="B7536" s="290">
        <v>1158637</v>
      </c>
      <c r="D7536" s="291" t="s">
        <v>51284</v>
      </c>
      <c r="E7536" s="292">
        <v>1158637</v>
      </c>
    </row>
    <row r="7537" spans="1:5" ht="14.4" x14ac:dyDescent="0.55000000000000004">
      <c r="A7537" s="289" t="s">
        <v>65703</v>
      </c>
      <c r="B7537" s="290">
        <v>26291</v>
      </c>
      <c r="D7537" s="291" t="s">
        <v>66254</v>
      </c>
      <c r="E7537" s="292">
        <v>26291</v>
      </c>
    </row>
    <row r="7538" spans="1:5" ht="14.4" x14ac:dyDescent="0.55000000000000004">
      <c r="A7538" s="289" t="s">
        <v>51003</v>
      </c>
      <c r="B7538" s="290">
        <v>18679</v>
      </c>
      <c r="D7538" s="291" t="s">
        <v>51285</v>
      </c>
      <c r="E7538" s="292">
        <v>18679</v>
      </c>
    </row>
    <row r="7539" spans="1:5" ht="14.4" x14ac:dyDescent="0.55000000000000004">
      <c r="A7539" s="289" t="s">
        <v>51004</v>
      </c>
      <c r="B7539" s="290">
        <v>71148.05</v>
      </c>
      <c r="D7539" s="291" t="s">
        <v>51286</v>
      </c>
      <c r="E7539" s="292">
        <v>71148.05</v>
      </c>
    </row>
    <row r="7540" spans="1:5" ht="14.4" x14ac:dyDescent="0.55000000000000004">
      <c r="A7540" s="289" t="s">
        <v>51005</v>
      </c>
      <c r="B7540" s="290">
        <v>119453</v>
      </c>
      <c r="D7540" s="291" t="s">
        <v>51287</v>
      </c>
      <c r="E7540" s="292">
        <v>119453</v>
      </c>
    </row>
    <row r="7541" spans="1:5" ht="14.4" x14ac:dyDescent="0.55000000000000004">
      <c r="A7541" s="289" t="s">
        <v>51006</v>
      </c>
      <c r="B7541" s="290">
        <v>422289.67</v>
      </c>
      <c r="D7541" s="291" t="s">
        <v>51288</v>
      </c>
      <c r="E7541" s="292">
        <v>422289.67</v>
      </c>
    </row>
    <row r="7542" spans="1:5" ht="14.4" x14ac:dyDescent="0.55000000000000004">
      <c r="A7542" s="289" t="s">
        <v>51007</v>
      </c>
      <c r="B7542" s="290">
        <v>73604</v>
      </c>
      <c r="D7542" s="291" t="s">
        <v>51289</v>
      </c>
      <c r="E7542" s="292">
        <v>73604</v>
      </c>
    </row>
    <row r="7543" spans="1:5" ht="14.4" x14ac:dyDescent="0.55000000000000004">
      <c r="A7543" s="289" t="s">
        <v>51008</v>
      </c>
      <c r="B7543" s="290">
        <v>51704</v>
      </c>
      <c r="D7543" s="291" t="s">
        <v>51290</v>
      </c>
      <c r="E7543" s="292">
        <v>51704</v>
      </c>
    </row>
    <row r="7544" spans="1:5" ht="14.4" x14ac:dyDescent="0.55000000000000004">
      <c r="A7544" s="289" t="s">
        <v>51009</v>
      </c>
      <c r="B7544" s="290">
        <v>12180</v>
      </c>
      <c r="D7544" s="291" t="s">
        <v>51291</v>
      </c>
      <c r="E7544" s="292">
        <v>12180</v>
      </c>
    </row>
    <row r="7545" spans="1:5" ht="14.4" x14ac:dyDescent="0.55000000000000004">
      <c r="A7545" s="289" t="s">
        <v>51010</v>
      </c>
      <c r="B7545" s="290">
        <v>223096</v>
      </c>
      <c r="D7545" s="291" t="s">
        <v>51292</v>
      </c>
      <c r="E7545" s="292">
        <v>223096</v>
      </c>
    </row>
    <row r="7546" spans="1:5" ht="14.4" x14ac:dyDescent="0.55000000000000004">
      <c r="A7546" s="289" t="s">
        <v>51011</v>
      </c>
      <c r="B7546" s="290">
        <v>718885</v>
      </c>
      <c r="D7546" s="291" t="s">
        <v>51293</v>
      </c>
      <c r="E7546" s="292">
        <v>718885</v>
      </c>
    </row>
    <row r="7547" spans="1:5" ht="14.4" x14ac:dyDescent="0.55000000000000004">
      <c r="A7547" s="289" t="s">
        <v>51012</v>
      </c>
      <c r="B7547" s="290">
        <v>20319</v>
      </c>
      <c r="D7547" s="291" t="s">
        <v>51294</v>
      </c>
      <c r="E7547" s="292">
        <v>20319</v>
      </c>
    </row>
    <row r="7548" spans="1:5" ht="14.4" x14ac:dyDescent="0.55000000000000004">
      <c r="A7548" s="289" t="s">
        <v>65704</v>
      </c>
      <c r="B7548" s="290">
        <v>15017.17</v>
      </c>
      <c r="D7548" s="291" t="s">
        <v>66255</v>
      </c>
      <c r="E7548" s="292">
        <v>15017.17</v>
      </c>
    </row>
    <row r="7549" spans="1:5" ht="14.4" x14ac:dyDescent="0.55000000000000004">
      <c r="A7549" s="289" t="s">
        <v>51013</v>
      </c>
      <c r="B7549" s="290">
        <v>14000</v>
      </c>
      <c r="D7549" s="291" t="s">
        <v>51295</v>
      </c>
      <c r="E7549" s="292">
        <v>14000</v>
      </c>
    </row>
    <row r="7550" spans="1:5" ht="14.4" x14ac:dyDescent="0.55000000000000004">
      <c r="A7550" s="289" t="s">
        <v>65705</v>
      </c>
      <c r="B7550" s="290">
        <v>0</v>
      </c>
      <c r="D7550" s="291" t="s">
        <v>66256</v>
      </c>
      <c r="E7550" s="292">
        <v>0</v>
      </c>
    </row>
    <row r="7551" spans="1:5" ht="14.4" x14ac:dyDescent="0.55000000000000004">
      <c r="A7551" s="289" t="s">
        <v>51014</v>
      </c>
      <c r="B7551" s="290">
        <v>20603.189999999999</v>
      </c>
      <c r="D7551" s="291" t="s">
        <v>51296</v>
      </c>
      <c r="E7551" s="292">
        <v>20603.189999999999</v>
      </c>
    </row>
    <row r="7552" spans="1:5" ht="14.4" x14ac:dyDescent="0.55000000000000004">
      <c r="A7552" s="289" t="s">
        <v>51015</v>
      </c>
      <c r="B7552" s="290">
        <v>29721.47</v>
      </c>
      <c r="D7552" s="291" t="s">
        <v>51297</v>
      </c>
      <c r="E7552" s="292">
        <v>29721.47</v>
      </c>
    </row>
    <row r="7553" spans="1:5" ht="14.4" x14ac:dyDescent="0.55000000000000004">
      <c r="A7553" s="289" t="s">
        <v>51016</v>
      </c>
      <c r="B7553" s="290">
        <v>6265</v>
      </c>
      <c r="D7553" s="291" t="s">
        <v>51298</v>
      </c>
      <c r="E7553" s="292">
        <v>6265</v>
      </c>
    </row>
    <row r="7554" spans="1:5" ht="14.4" x14ac:dyDescent="0.55000000000000004">
      <c r="A7554" s="289" t="s">
        <v>65706</v>
      </c>
      <c r="B7554" s="290">
        <v>11653</v>
      </c>
      <c r="D7554" s="291" t="s">
        <v>66257</v>
      </c>
      <c r="E7554" s="292">
        <v>11653</v>
      </c>
    </row>
    <row r="7555" spans="1:5" ht="14.4" x14ac:dyDescent="0.55000000000000004">
      <c r="A7555" s="289" t="s">
        <v>51017</v>
      </c>
      <c r="B7555" s="290">
        <v>25355</v>
      </c>
      <c r="D7555" s="291" t="s">
        <v>51299</v>
      </c>
      <c r="E7555" s="292">
        <v>25355</v>
      </c>
    </row>
    <row r="7556" spans="1:5" ht="14.4" x14ac:dyDescent="0.55000000000000004">
      <c r="A7556" s="289" t="s">
        <v>51018</v>
      </c>
      <c r="B7556" s="290">
        <v>8974.51</v>
      </c>
      <c r="D7556" s="291" t="s">
        <v>51300</v>
      </c>
      <c r="E7556" s="292">
        <v>8974.51</v>
      </c>
    </row>
    <row r="7557" spans="1:5" ht="14.4" x14ac:dyDescent="0.55000000000000004">
      <c r="A7557" s="289" t="s">
        <v>51019</v>
      </c>
      <c r="B7557" s="290">
        <v>84645.35</v>
      </c>
      <c r="D7557" s="291" t="s">
        <v>51301</v>
      </c>
      <c r="E7557" s="292">
        <v>84645.35</v>
      </c>
    </row>
    <row r="7558" spans="1:5" ht="14.4" x14ac:dyDescent="0.55000000000000004">
      <c r="A7558" s="289" t="s">
        <v>51020</v>
      </c>
      <c r="B7558" s="290">
        <v>1138732.3899999999</v>
      </c>
      <c r="D7558" s="291" t="s">
        <v>51302</v>
      </c>
      <c r="E7558" s="292">
        <v>1138732.3899999999</v>
      </c>
    </row>
    <row r="7559" spans="1:5" ht="14.4" x14ac:dyDescent="0.55000000000000004">
      <c r="A7559" s="289" t="s">
        <v>65707</v>
      </c>
      <c r="B7559" s="290">
        <v>0</v>
      </c>
      <c r="D7559" s="291" t="s">
        <v>66258</v>
      </c>
      <c r="E7559" s="292">
        <v>0</v>
      </c>
    </row>
    <row r="7560" spans="1:5" ht="14.4" x14ac:dyDescent="0.55000000000000004">
      <c r="A7560" s="289" t="s">
        <v>51021</v>
      </c>
      <c r="B7560" s="290">
        <v>11008</v>
      </c>
      <c r="D7560" s="291" t="s">
        <v>51303</v>
      </c>
      <c r="E7560" s="292">
        <v>11008</v>
      </c>
    </row>
    <row r="7561" spans="1:5" ht="14.4" x14ac:dyDescent="0.55000000000000004">
      <c r="A7561" s="289" t="s">
        <v>65708</v>
      </c>
      <c r="B7561" s="290">
        <v>0</v>
      </c>
      <c r="D7561" s="291" t="s">
        <v>66259</v>
      </c>
      <c r="E7561" s="292">
        <v>0</v>
      </c>
    </row>
    <row r="7562" spans="1:5" ht="14.4" x14ac:dyDescent="0.55000000000000004">
      <c r="A7562" s="289" t="s">
        <v>51022</v>
      </c>
      <c r="B7562" s="290">
        <v>15459</v>
      </c>
      <c r="D7562" s="291" t="s">
        <v>51304</v>
      </c>
      <c r="E7562" s="292">
        <v>15459</v>
      </c>
    </row>
    <row r="7563" spans="1:5" ht="14.4" x14ac:dyDescent="0.55000000000000004">
      <c r="A7563" s="289" t="s">
        <v>51023</v>
      </c>
      <c r="B7563" s="290">
        <v>194638</v>
      </c>
      <c r="D7563" s="291" t="s">
        <v>51305</v>
      </c>
      <c r="E7563" s="292">
        <v>194638</v>
      </c>
    </row>
    <row r="7564" spans="1:5" ht="14.4" x14ac:dyDescent="0.55000000000000004">
      <c r="A7564" s="289" t="s">
        <v>51024</v>
      </c>
      <c r="B7564" s="290">
        <v>12824</v>
      </c>
      <c r="D7564" s="291" t="s">
        <v>51306</v>
      </c>
      <c r="E7564" s="292">
        <v>12824</v>
      </c>
    </row>
    <row r="7565" spans="1:5" ht="14.4" x14ac:dyDescent="0.55000000000000004">
      <c r="A7565" s="289" t="s">
        <v>51025</v>
      </c>
      <c r="B7565" s="290">
        <v>721778.54</v>
      </c>
      <c r="D7565" s="291" t="s">
        <v>51307</v>
      </c>
      <c r="E7565" s="292">
        <v>721778.54</v>
      </c>
    </row>
    <row r="7566" spans="1:5" ht="14.4" x14ac:dyDescent="0.55000000000000004">
      <c r="A7566" s="289" t="s">
        <v>51026</v>
      </c>
      <c r="B7566" s="290">
        <v>35016</v>
      </c>
      <c r="D7566" s="291" t="s">
        <v>51308</v>
      </c>
      <c r="E7566" s="292">
        <v>35016</v>
      </c>
    </row>
    <row r="7567" spans="1:5" ht="14.4" x14ac:dyDescent="0.55000000000000004">
      <c r="A7567" s="289" t="s">
        <v>51027</v>
      </c>
      <c r="B7567" s="290">
        <v>4684</v>
      </c>
      <c r="D7567" s="291" t="s">
        <v>51309</v>
      </c>
      <c r="E7567" s="292">
        <v>4684</v>
      </c>
    </row>
    <row r="7568" spans="1:5" ht="14.4" x14ac:dyDescent="0.55000000000000004">
      <c r="A7568" s="289" t="s">
        <v>51028</v>
      </c>
      <c r="B7568" s="290">
        <v>31690.68</v>
      </c>
      <c r="D7568" s="291" t="s">
        <v>51310</v>
      </c>
      <c r="E7568" s="292">
        <v>31690.68</v>
      </c>
    </row>
    <row r="7569" spans="1:5" ht="14.4" x14ac:dyDescent="0.55000000000000004">
      <c r="A7569" s="289" t="s">
        <v>65709</v>
      </c>
      <c r="B7569" s="290">
        <v>159390</v>
      </c>
      <c r="D7569" s="291" t="s">
        <v>66260</v>
      </c>
      <c r="E7569" s="292">
        <v>159390</v>
      </c>
    </row>
    <row r="7570" spans="1:5" ht="14.4" x14ac:dyDescent="0.55000000000000004">
      <c r="A7570" s="289" t="s">
        <v>51029</v>
      </c>
      <c r="B7570" s="290">
        <v>18896.169999999998</v>
      </c>
      <c r="D7570" s="291" t="s">
        <v>51311</v>
      </c>
      <c r="E7570" s="292">
        <v>18896.169999999998</v>
      </c>
    </row>
    <row r="7571" spans="1:5" ht="14.4" x14ac:dyDescent="0.55000000000000004">
      <c r="A7571" s="289" t="s">
        <v>65710</v>
      </c>
      <c r="B7571" s="290">
        <v>66293.429999999993</v>
      </c>
      <c r="D7571" s="291" t="s">
        <v>51312</v>
      </c>
      <c r="E7571" s="292">
        <v>66293.429999999993</v>
      </c>
    </row>
    <row r="7572" spans="1:5" ht="14.4" x14ac:dyDescent="0.55000000000000004">
      <c r="A7572" s="289" t="s">
        <v>51030</v>
      </c>
      <c r="B7572" s="290">
        <v>1594640</v>
      </c>
      <c r="D7572" s="291" t="s">
        <v>51313</v>
      </c>
      <c r="E7572" s="292">
        <v>1594640</v>
      </c>
    </row>
    <row r="7573" spans="1:5" ht="14.4" x14ac:dyDescent="0.55000000000000004">
      <c r="A7573" s="289" t="s">
        <v>65711</v>
      </c>
      <c r="B7573" s="290">
        <v>0</v>
      </c>
      <c r="D7573" s="291" t="s">
        <v>66261</v>
      </c>
      <c r="E7573" s="292">
        <v>0</v>
      </c>
    </row>
    <row r="7574" spans="1:5" ht="14.4" x14ac:dyDescent="0.55000000000000004">
      <c r="A7574" s="289" t="s">
        <v>51031</v>
      </c>
      <c r="B7574" s="290">
        <v>16278</v>
      </c>
      <c r="D7574" s="291" t="s">
        <v>51314</v>
      </c>
      <c r="E7574" s="292">
        <v>16278</v>
      </c>
    </row>
    <row r="7575" spans="1:5" ht="14.4" x14ac:dyDescent="0.55000000000000004">
      <c r="A7575" s="289" t="s">
        <v>65712</v>
      </c>
      <c r="B7575" s="290">
        <v>0</v>
      </c>
      <c r="D7575" s="291" t="s">
        <v>66262</v>
      </c>
      <c r="E7575" s="292">
        <v>0</v>
      </c>
    </row>
    <row r="7576" spans="1:5" ht="14.4" x14ac:dyDescent="0.55000000000000004">
      <c r="A7576" s="289" t="s">
        <v>65713</v>
      </c>
      <c r="B7576" s="290">
        <v>32030</v>
      </c>
      <c r="D7576" s="291" t="s">
        <v>66263</v>
      </c>
      <c r="E7576" s="292">
        <v>32030</v>
      </c>
    </row>
    <row r="7577" spans="1:5" ht="14.4" x14ac:dyDescent="0.55000000000000004">
      <c r="A7577" s="289" t="s">
        <v>51032</v>
      </c>
      <c r="B7577" s="290">
        <v>23539</v>
      </c>
      <c r="D7577" s="291" t="s">
        <v>51315</v>
      </c>
      <c r="E7577" s="292">
        <v>23539</v>
      </c>
    </row>
    <row r="7578" spans="1:5" ht="14.4" x14ac:dyDescent="0.55000000000000004">
      <c r="A7578" s="289" t="s">
        <v>65714</v>
      </c>
      <c r="B7578" s="290">
        <v>0</v>
      </c>
      <c r="D7578" s="291" t="s">
        <v>66264</v>
      </c>
      <c r="E7578" s="292">
        <v>0</v>
      </c>
    </row>
    <row r="7579" spans="1:5" ht="14.4" x14ac:dyDescent="0.55000000000000004">
      <c r="A7579" s="289" t="s">
        <v>65715</v>
      </c>
      <c r="B7579" s="290">
        <v>0</v>
      </c>
      <c r="D7579" s="291" t="s">
        <v>66265</v>
      </c>
      <c r="E7579" s="292">
        <v>0</v>
      </c>
    </row>
    <row r="7580" spans="1:5" ht="14.4" x14ac:dyDescent="0.55000000000000004">
      <c r="A7580" s="289" t="s">
        <v>65716</v>
      </c>
      <c r="B7580" s="290">
        <v>4392</v>
      </c>
      <c r="D7580" s="291" t="s">
        <v>66266</v>
      </c>
      <c r="E7580" s="292">
        <v>4392</v>
      </c>
    </row>
    <row r="7581" spans="1:5" ht="14.4" x14ac:dyDescent="0.55000000000000004">
      <c r="A7581" s="289" t="s">
        <v>65717</v>
      </c>
      <c r="B7581" s="290">
        <v>0</v>
      </c>
      <c r="D7581" s="291" t="s">
        <v>66267</v>
      </c>
      <c r="E7581" s="292">
        <v>0</v>
      </c>
    </row>
    <row r="7582" spans="1:5" ht="14.4" x14ac:dyDescent="0.55000000000000004">
      <c r="A7582" s="289" t="s">
        <v>51033</v>
      </c>
      <c r="B7582" s="290">
        <v>51060</v>
      </c>
      <c r="D7582" s="291" t="s">
        <v>51316</v>
      </c>
      <c r="E7582" s="292">
        <v>51060</v>
      </c>
    </row>
    <row r="7583" spans="1:5" ht="14.4" x14ac:dyDescent="0.55000000000000004">
      <c r="A7583" s="289" t="s">
        <v>51034</v>
      </c>
      <c r="B7583" s="290">
        <v>66191.350000000006</v>
      </c>
      <c r="D7583" s="291" t="s">
        <v>51317</v>
      </c>
      <c r="E7583" s="292">
        <v>66191.350000000006</v>
      </c>
    </row>
    <row r="7584" spans="1:5" ht="14.4" x14ac:dyDescent="0.55000000000000004">
      <c r="A7584" s="289" t="s">
        <v>65718</v>
      </c>
      <c r="B7584" s="290">
        <v>15202.62</v>
      </c>
      <c r="D7584" s="291" t="s">
        <v>51318</v>
      </c>
      <c r="E7584" s="292">
        <v>15202.62</v>
      </c>
    </row>
    <row r="7585" spans="1:5" ht="14.4" x14ac:dyDescent="0.55000000000000004">
      <c r="A7585" s="289" t="s">
        <v>51035</v>
      </c>
      <c r="B7585" s="290">
        <v>471450.92</v>
      </c>
      <c r="D7585" s="291" t="s">
        <v>51319</v>
      </c>
      <c r="E7585" s="292">
        <v>471450.92</v>
      </c>
    </row>
    <row r="7586" spans="1:5" ht="14.4" x14ac:dyDescent="0.55000000000000004">
      <c r="A7586" s="289" t="s">
        <v>65719</v>
      </c>
      <c r="B7586" s="290">
        <v>156460</v>
      </c>
      <c r="D7586" s="291" t="s">
        <v>51320</v>
      </c>
      <c r="E7586" s="292">
        <v>156460</v>
      </c>
    </row>
    <row r="7587" spans="1:5" ht="14.4" x14ac:dyDescent="0.55000000000000004">
      <c r="A7587" s="289" t="s">
        <v>51036</v>
      </c>
      <c r="B7587" s="290">
        <v>83609.27</v>
      </c>
      <c r="D7587" s="291" t="s">
        <v>51321</v>
      </c>
      <c r="E7587" s="292">
        <v>83609.27</v>
      </c>
    </row>
    <row r="7588" spans="1:5" ht="14.4" x14ac:dyDescent="0.55000000000000004">
      <c r="A7588" s="289" t="s">
        <v>51037</v>
      </c>
      <c r="B7588" s="290">
        <v>6558</v>
      </c>
      <c r="D7588" s="291" t="s">
        <v>51322</v>
      </c>
      <c r="E7588" s="292">
        <v>6558</v>
      </c>
    </row>
    <row r="7589" spans="1:5" ht="14.4" x14ac:dyDescent="0.55000000000000004">
      <c r="A7589" s="289" t="s">
        <v>65720</v>
      </c>
      <c r="B7589" s="290">
        <v>0</v>
      </c>
      <c r="D7589" s="291" t="s">
        <v>66268</v>
      </c>
      <c r="E7589" s="292">
        <v>0</v>
      </c>
    </row>
    <row r="7590" spans="1:5" ht="14.4" x14ac:dyDescent="0.55000000000000004">
      <c r="A7590" s="289" t="s">
        <v>65721</v>
      </c>
      <c r="B7590" s="290">
        <v>27745.61</v>
      </c>
      <c r="D7590" s="291" t="s">
        <v>65262</v>
      </c>
      <c r="E7590" s="292">
        <v>27745.61</v>
      </c>
    </row>
    <row r="7591" spans="1:5" ht="14.4" x14ac:dyDescent="0.55000000000000004">
      <c r="A7591" s="289" t="s">
        <v>51038</v>
      </c>
      <c r="B7591" s="290">
        <v>200103.44</v>
      </c>
      <c r="D7591" s="291" t="s">
        <v>51323</v>
      </c>
      <c r="E7591" s="292">
        <v>200103.44</v>
      </c>
    </row>
    <row r="7592" spans="1:5" ht="14.4" x14ac:dyDescent="0.55000000000000004">
      <c r="A7592" s="289" t="s">
        <v>51039</v>
      </c>
      <c r="B7592" s="290">
        <v>13234</v>
      </c>
      <c r="D7592" s="291" t="s">
        <v>51324</v>
      </c>
      <c r="E7592" s="292">
        <v>13234</v>
      </c>
    </row>
    <row r="7593" spans="1:5" ht="14.4" x14ac:dyDescent="0.55000000000000004">
      <c r="A7593" s="289" t="s">
        <v>51040</v>
      </c>
      <c r="B7593" s="290">
        <v>447049.77</v>
      </c>
      <c r="D7593" s="291" t="s">
        <v>51325</v>
      </c>
      <c r="E7593" s="292">
        <v>447049.77</v>
      </c>
    </row>
    <row r="7594" spans="1:5" ht="14.4" x14ac:dyDescent="0.55000000000000004">
      <c r="A7594" s="289" t="s">
        <v>51041</v>
      </c>
      <c r="B7594" s="290">
        <v>69805.5</v>
      </c>
      <c r="D7594" s="291" t="s">
        <v>51326</v>
      </c>
      <c r="E7594" s="292">
        <v>69805.5</v>
      </c>
    </row>
    <row r="7595" spans="1:5" ht="14.4" x14ac:dyDescent="0.55000000000000004">
      <c r="A7595" s="289" t="s">
        <v>65722</v>
      </c>
      <c r="B7595" s="290">
        <v>9560.5400000000009</v>
      </c>
      <c r="D7595" s="291" t="s">
        <v>66269</v>
      </c>
      <c r="E7595" s="292">
        <v>9560.5400000000009</v>
      </c>
    </row>
    <row r="7596" spans="1:5" ht="14.4" x14ac:dyDescent="0.55000000000000004">
      <c r="A7596" s="289" t="s">
        <v>65723</v>
      </c>
      <c r="B7596" s="290">
        <v>43155</v>
      </c>
      <c r="D7596" s="291" t="s">
        <v>63588</v>
      </c>
      <c r="E7596" s="292">
        <v>43155</v>
      </c>
    </row>
    <row r="7597" spans="1:5" ht="14.4" x14ac:dyDescent="0.55000000000000004">
      <c r="A7597" s="289" t="s">
        <v>65724</v>
      </c>
      <c r="B7597" s="290">
        <v>0</v>
      </c>
      <c r="D7597" s="291" t="s">
        <v>66270</v>
      </c>
      <c r="E7597" s="292">
        <v>0</v>
      </c>
    </row>
    <row r="7598" spans="1:5" ht="14.4" x14ac:dyDescent="0.55000000000000004">
      <c r="A7598" s="289" t="s">
        <v>65725</v>
      </c>
      <c r="B7598" s="290">
        <v>0</v>
      </c>
      <c r="D7598" s="291" t="s">
        <v>66271</v>
      </c>
      <c r="E7598" s="292">
        <v>0</v>
      </c>
    </row>
    <row r="7599" spans="1:5" ht="14.4" x14ac:dyDescent="0.55000000000000004">
      <c r="A7599" s="289" t="s">
        <v>51042</v>
      </c>
      <c r="B7599" s="290">
        <v>6265</v>
      </c>
      <c r="D7599" s="291" t="s">
        <v>51327</v>
      </c>
      <c r="E7599" s="292">
        <v>6265</v>
      </c>
    </row>
    <row r="7600" spans="1:5" ht="14.4" x14ac:dyDescent="0.55000000000000004">
      <c r="A7600" s="289" t="s">
        <v>51043</v>
      </c>
      <c r="B7600" s="290">
        <v>3018.34</v>
      </c>
      <c r="D7600" s="291" t="s">
        <v>51328</v>
      </c>
      <c r="E7600" s="292">
        <v>3018.34</v>
      </c>
    </row>
    <row r="7601" spans="1:5" ht="14.4" x14ac:dyDescent="0.55000000000000004">
      <c r="A7601" s="289" t="s">
        <v>65726</v>
      </c>
      <c r="B7601" s="290">
        <v>785977.3</v>
      </c>
      <c r="D7601" s="291" t="s">
        <v>51329</v>
      </c>
      <c r="E7601" s="292">
        <v>785977.3</v>
      </c>
    </row>
    <row r="7602" spans="1:5" ht="14.4" x14ac:dyDescent="0.55000000000000004">
      <c r="A7602" s="289" t="s">
        <v>65727</v>
      </c>
      <c r="B7602" s="290">
        <v>0</v>
      </c>
      <c r="D7602" s="291" t="s">
        <v>66272</v>
      </c>
      <c r="E7602" s="292">
        <v>0</v>
      </c>
    </row>
    <row r="7603" spans="1:5" ht="14.4" x14ac:dyDescent="0.55000000000000004">
      <c r="A7603" s="289" t="s">
        <v>51044</v>
      </c>
      <c r="B7603" s="290">
        <v>24768.799999999999</v>
      </c>
      <c r="D7603" s="291" t="s">
        <v>51330</v>
      </c>
      <c r="E7603" s="292">
        <v>24768.799999999999</v>
      </c>
    </row>
    <row r="7604" spans="1:5" ht="14.4" x14ac:dyDescent="0.55000000000000004">
      <c r="A7604" s="289" t="s">
        <v>51045</v>
      </c>
      <c r="B7604" s="290">
        <v>230006</v>
      </c>
      <c r="D7604" s="291" t="s">
        <v>51331</v>
      </c>
      <c r="E7604" s="292">
        <v>230006</v>
      </c>
    </row>
    <row r="7605" spans="1:5" ht="14.4" x14ac:dyDescent="0.55000000000000004">
      <c r="A7605" s="289" t="s">
        <v>51046</v>
      </c>
      <c r="B7605" s="290">
        <v>14013</v>
      </c>
      <c r="D7605" s="291" t="s">
        <v>51332</v>
      </c>
      <c r="E7605" s="292">
        <v>14013</v>
      </c>
    </row>
    <row r="7606" spans="1:5" ht="14.4" x14ac:dyDescent="0.55000000000000004">
      <c r="A7606" s="289" t="s">
        <v>65728</v>
      </c>
      <c r="B7606" s="290">
        <v>6910</v>
      </c>
      <c r="D7606" s="291" t="s">
        <v>66273</v>
      </c>
      <c r="E7606" s="292">
        <v>6910</v>
      </c>
    </row>
    <row r="7607" spans="1:5" ht="14.4" x14ac:dyDescent="0.55000000000000004">
      <c r="A7607" s="289" t="s">
        <v>51047</v>
      </c>
      <c r="B7607" s="290">
        <v>195400</v>
      </c>
      <c r="D7607" s="291" t="s">
        <v>51333</v>
      </c>
      <c r="E7607" s="292">
        <v>195400</v>
      </c>
    </row>
    <row r="7608" spans="1:5" ht="14.4" x14ac:dyDescent="0.55000000000000004">
      <c r="A7608" s="289" t="s">
        <v>51048</v>
      </c>
      <c r="B7608" s="290">
        <v>5153</v>
      </c>
      <c r="D7608" s="291" t="s">
        <v>51334</v>
      </c>
      <c r="E7608" s="292">
        <v>5153</v>
      </c>
    </row>
    <row r="7609" spans="1:5" ht="14.4" x14ac:dyDescent="0.55000000000000004">
      <c r="A7609" s="289" t="s">
        <v>51049</v>
      </c>
      <c r="B7609" s="290">
        <v>253274.81</v>
      </c>
      <c r="D7609" s="291" t="s">
        <v>51335</v>
      </c>
      <c r="E7609" s="292">
        <v>253274.81</v>
      </c>
    </row>
    <row r="7610" spans="1:5" ht="14.4" x14ac:dyDescent="0.55000000000000004">
      <c r="A7610" s="289" t="s">
        <v>65729</v>
      </c>
      <c r="B7610" s="290">
        <v>54105</v>
      </c>
      <c r="D7610" s="291" t="s">
        <v>51336</v>
      </c>
      <c r="E7610" s="292">
        <v>54105</v>
      </c>
    </row>
    <row r="7611" spans="1:5" ht="14.4" x14ac:dyDescent="0.55000000000000004">
      <c r="A7611" s="289" t="s">
        <v>65730</v>
      </c>
      <c r="B7611" s="290">
        <v>0</v>
      </c>
      <c r="D7611" s="291" t="s">
        <v>66274</v>
      </c>
      <c r="E7611" s="292">
        <v>0</v>
      </c>
    </row>
    <row r="7612" spans="1:5" ht="14.4" x14ac:dyDescent="0.55000000000000004">
      <c r="A7612" s="289" t="s">
        <v>51050</v>
      </c>
      <c r="B7612" s="290">
        <v>101183.99</v>
      </c>
      <c r="D7612" s="291" t="s">
        <v>51337</v>
      </c>
      <c r="E7612" s="292">
        <v>101183.99</v>
      </c>
    </row>
    <row r="7613" spans="1:5" ht="14.4" x14ac:dyDescent="0.55000000000000004">
      <c r="A7613" s="289" t="s">
        <v>51051</v>
      </c>
      <c r="B7613" s="290">
        <v>46025</v>
      </c>
      <c r="D7613" s="291" t="s">
        <v>51338</v>
      </c>
      <c r="E7613" s="292">
        <v>46025</v>
      </c>
    </row>
    <row r="7614" spans="1:5" ht="14.4" x14ac:dyDescent="0.55000000000000004">
      <c r="A7614" s="289" t="s">
        <v>51052</v>
      </c>
      <c r="B7614" s="290">
        <v>62868.480000000003</v>
      </c>
      <c r="D7614" s="291" t="s">
        <v>51339</v>
      </c>
      <c r="E7614" s="292">
        <v>62868.480000000003</v>
      </c>
    </row>
    <row r="7615" spans="1:5" ht="14.4" x14ac:dyDescent="0.55000000000000004">
      <c r="A7615" s="289" t="s">
        <v>51053</v>
      </c>
      <c r="B7615" s="290">
        <v>88623.88</v>
      </c>
      <c r="D7615" s="291" t="s">
        <v>51340</v>
      </c>
      <c r="E7615" s="292">
        <v>88623.88</v>
      </c>
    </row>
    <row r="7616" spans="1:5" ht="14.4" x14ac:dyDescent="0.55000000000000004">
      <c r="A7616" s="289" t="s">
        <v>51054</v>
      </c>
      <c r="B7616" s="290">
        <v>3385383</v>
      </c>
      <c r="D7616" s="291" t="s">
        <v>51341</v>
      </c>
      <c r="E7616" s="292">
        <v>3385383</v>
      </c>
    </row>
    <row r="7617" spans="1:5" ht="14.4" x14ac:dyDescent="0.55000000000000004">
      <c r="A7617" s="289" t="s">
        <v>51055</v>
      </c>
      <c r="B7617" s="290">
        <v>44678</v>
      </c>
      <c r="D7617" s="291" t="s">
        <v>51342</v>
      </c>
      <c r="E7617" s="292">
        <v>44678</v>
      </c>
    </row>
    <row r="7618" spans="1:5" ht="14.4" x14ac:dyDescent="0.55000000000000004">
      <c r="A7618" s="289" t="s">
        <v>65731</v>
      </c>
      <c r="B7618" s="290">
        <v>0</v>
      </c>
      <c r="D7618" s="291" t="s">
        <v>66275</v>
      </c>
      <c r="E7618" s="292">
        <v>0</v>
      </c>
    </row>
    <row r="7619" spans="1:5" ht="14.4" x14ac:dyDescent="0.55000000000000004">
      <c r="A7619" s="289" t="s">
        <v>51056</v>
      </c>
      <c r="B7619" s="290">
        <v>20753.16</v>
      </c>
      <c r="D7619" s="291" t="s">
        <v>51343</v>
      </c>
      <c r="E7619" s="292">
        <v>20753.16</v>
      </c>
    </row>
    <row r="7620" spans="1:5" ht="14.4" x14ac:dyDescent="0.55000000000000004">
      <c r="A7620" s="289" t="s">
        <v>65732</v>
      </c>
      <c r="B7620" s="290">
        <v>21862.48</v>
      </c>
      <c r="D7620" s="291" t="s">
        <v>66276</v>
      </c>
      <c r="E7620" s="292">
        <v>21862.48</v>
      </c>
    </row>
    <row r="7621" spans="1:5" ht="14.4" x14ac:dyDescent="0.55000000000000004">
      <c r="A7621" s="289" t="s">
        <v>51057</v>
      </c>
      <c r="B7621" s="290">
        <v>29250.45</v>
      </c>
      <c r="D7621" s="291" t="s">
        <v>51344</v>
      </c>
      <c r="E7621" s="292">
        <v>29250.45</v>
      </c>
    </row>
    <row r="7622" spans="1:5" ht="14.4" x14ac:dyDescent="0.55000000000000004">
      <c r="A7622" s="289" t="s">
        <v>65733</v>
      </c>
      <c r="B7622" s="290">
        <v>0</v>
      </c>
      <c r="D7622" s="291" t="s">
        <v>66277</v>
      </c>
      <c r="E7622" s="292">
        <v>0</v>
      </c>
    </row>
    <row r="7623" spans="1:5" ht="14.4" x14ac:dyDescent="0.55000000000000004">
      <c r="A7623" s="289" t="s">
        <v>51058</v>
      </c>
      <c r="B7623" s="290">
        <v>7137</v>
      </c>
      <c r="D7623" s="291" t="s">
        <v>51345</v>
      </c>
      <c r="E7623" s="292">
        <v>7137</v>
      </c>
    </row>
    <row r="7624" spans="1:5" ht="14.4" x14ac:dyDescent="0.55000000000000004">
      <c r="A7624" s="289" t="s">
        <v>51059</v>
      </c>
      <c r="B7624" s="290">
        <v>2240.5</v>
      </c>
      <c r="D7624" s="291" t="s">
        <v>51346</v>
      </c>
      <c r="E7624" s="292">
        <v>2240.5</v>
      </c>
    </row>
    <row r="7625" spans="1:5" ht="14.4" x14ac:dyDescent="0.55000000000000004">
      <c r="A7625" s="289" t="s">
        <v>51060</v>
      </c>
      <c r="B7625" s="290">
        <v>39056</v>
      </c>
      <c r="D7625" s="291" t="s">
        <v>51347</v>
      </c>
      <c r="E7625" s="292">
        <v>39056</v>
      </c>
    </row>
    <row r="7626" spans="1:5" ht="14.4" x14ac:dyDescent="0.55000000000000004">
      <c r="A7626" s="289" t="s">
        <v>51061</v>
      </c>
      <c r="B7626" s="290">
        <v>5738</v>
      </c>
      <c r="D7626" s="291" t="s">
        <v>51348</v>
      </c>
      <c r="E7626" s="292">
        <v>5738</v>
      </c>
    </row>
    <row r="7627" spans="1:5" ht="14.4" x14ac:dyDescent="0.55000000000000004">
      <c r="A7627" s="289" t="s">
        <v>51062</v>
      </c>
      <c r="B7627" s="290">
        <v>27228.68</v>
      </c>
      <c r="D7627" s="291" t="s">
        <v>51349</v>
      </c>
      <c r="E7627" s="292">
        <v>27228.68</v>
      </c>
    </row>
    <row r="7628" spans="1:5" ht="14.4" x14ac:dyDescent="0.55000000000000004">
      <c r="A7628" s="289" t="s">
        <v>65734</v>
      </c>
      <c r="B7628" s="290">
        <v>12836.72</v>
      </c>
      <c r="D7628" s="291" t="s">
        <v>66278</v>
      </c>
      <c r="E7628" s="292">
        <v>12836.72</v>
      </c>
    </row>
    <row r="7629" spans="1:5" ht="14.4" x14ac:dyDescent="0.55000000000000004">
      <c r="A7629" s="289" t="s">
        <v>65735</v>
      </c>
      <c r="B7629" s="290">
        <v>0</v>
      </c>
      <c r="D7629" s="291" t="s">
        <v>66279</v>
      </c>
      <c r="E7629" s="292">
        <v>0</v>
      </c>
    </row>
    <row r="7630" spans="1:5" ht="14.4" x14ac:dyDescent="0.55000000000000004">
      <c r="A7630" s="289" t="s">
        <v>51063</v>
      </c>
      <c r="B7630" s="290">
        <v>29395</v>
      </c>
      <c r="D7630" s="291" t="s">
        <v>51350</v>
      </c>
      <c r="E7630" s="292">
        <v>29395</v>
      </c>
    </row>
    <row r="7631" spans="1:5" ht="14.4" x14ac:dyDescent="0.55000000000000004">
      <c r="A7631" s="289" t="s">
        <v>65736</v>
      </c>
      <c r="B7631" s="290">
        <v>0</v>
      </c>
      <c r="D7631" s="291" t="s">
        <v>66280</v>
      </c>
      <c r="E7631" s="292">
        <v>0</v>
      </c>
    </row>
    <row r="7632" spans="1:5" ht="14.4" x14ac:dyDescent="0.55000000000000004">
      <c r="A7632" s="289" t="s">
        <v>51064</v>
      </c>
      <c r="B7632" s="290">
        <v>5973</v>
      </c>
      <c r="D7632" s="291" t="s">
        <v>51351</v>
      </c>
      <c r="E7632" s="292">
        <v>5973</v>
      </c>
    </row>
    <row r="7633" spans="1:5" ht="14.4" x14ac:dyDescent="0.55000000000000004">
      <c r="A7633" s="289" t="s">
        <v>65737</v>
      </c>
      <c r="B7633" s="290">
        <v>0</v>
      </c>
      <c r="D7633" s="291" t="s">
        <v>66281</v>
      </c>
      <c r="E7633" s="292">
        <v>0</v>
      </c>
    </row>
    <row r="7634" spans="1:5" ht="14.4" x14ac:dyDescent="0.55000000000000004">
      <c r="A7634" s="289" t="s">
        <v>51065</v>
      </c>
      <c r="B7634" s="290">
        <v>2986</v>
      </c>
      <c r="D7634" s="291" t="s">
        <v>51352</v>
      </c>
      <c r="E7634" s="292">
        <v>2986</v>
      </c>
    </row>
    <row r="7635" spans="1:5" ht="14.4" x14ac:dyDescent="0.55000000000000004">
      <c r="A7635" s="289" t="s">
        <v>51066</v>
      </c>
      <c r="B7635" s="290">
        <v>18445</v>
      </c>
      <c r="D7635" s="291" t="s">
        <v>51353</v>
      </c>
      <c r="E7635" s="292">
        <v>18445</v>
      </c>
    </row>
    <row r="7636" spans="1:5" ht="14.4" x14ac:dyDescent="0.55000000000000004">
      <c r="A7636" s="289" t="s">
        <v>65738</v>
      </c>
      <c r="B7636" s="290">
        <v>0</v>
      </c>
      <c r="D7636" s="291" t="s">
        <v>66282</v>
      </c>
      <c r="E7636" s="292">
        <v>0</v>
      </c>
    </row>
    <row r="7637" spans="1:5" ht="14.4" x14ac:dyDescent="0.55000000000000004">
      <c r="A7637" s="289" t="s">
        <v>51067</v>
      </c>
      <c r="B7637" s="290">
        <v>85660.92</v>
      </c>
      <c r="D7637" s="291" t="s">
        <v>51354</v>
      </c>
      <c r="E7637" s="292">
        <v>85660.92</v>
      </c>
    </row>
    <row r="7638" spans="1:5" ht="14.4" x14ac:dyDescent="0.55000000000000004">
      <c r="A7638" s="289" t="s">
        <v>51068</v>
      </c>
      <c r="B7638" s="290">
        <v>1345.38</v>
      </c>
      <c r="D7638" s="291" t="s">
        <v>51355</v>
      </c>
      <c r="E7638" s="292">
        <v>1345.38</v>
      </c>
    </row>
    <row r="7639" spans="1:5" ht="14.4" x14ac:dyDescent="0.55000000000000004">
      <c r="A7639" s="289" t="s">
        <v>51069</v>
      </c>
      <c r="B7639" s="290">
        <v>25296</v>
      </c>
      <c r="D7639" s="291" t="s">
        <v>51356</v>
      </c>
      <c r="E7639" s="292">
        <v>25296</v>
      </c>
    </row>
    <row r="7640" spans="1:5" ht="14.4" x14ac:dyDescent="0.55000000000000004">
      <c r="A7640" s="289" t="s">
        <v>51070</v>
      </c>
      <c r="B7640" s="290">
        <v>233131.33</v>
      </c>
      <c r="D7640" s="291" t="s">
        <v>51357</v>
      </c>
      <c r="E7640" s="292">
        <v>233131.33</v>
      </c>
    </row>
    <row r="7641" spans="1:5" ht="14.4" x14ac:dyDescent="0.55000000000000004">
      <c r="A7641" s="289" t="s">
        <v>51071</v>
      </c>
      <c r="B7641" s="290">
        <v>336577</v>
      </c>
      <c r="D7641" s="291" t="s">
        <v>51358</v>
      </c>
      <c r="E7641" s="292">
        <v>336577</v>
      </c>
    </row>
    <row r="7642" spans="1:5" ht="14.4" x14ac:dyDescent="0.55000000000000004">
      <c r="A7642" s="289" t="s">
        <v>51072</v>
      </c>
      <c r="B7642" s="290">
        <v>25530</v>
      </c>
      <c r="D7642" s="291" t="s">
        <v>51359</v>
      </c>
      <c r="E7642" s="292">
        <v>25530</v>
      </c>
    </row>
    <row r="7643" spans="1:5" ht="14.4" x14ac:dyDescent="0.55000000000000004">
      <c r="A7643" s="289" t="s">
        <v>65739</v>
      </c>
      <c r="B7643" s="290">
        <v>190113.91</v>
      </c>
      <c r="D7643" s="291" t="s">
        <v>51360</v>
      </c>
      <c r="E7643" s="292">
        <v>190113.91</v>
      </c>
    </row>
    <row r="7644" spans="1:5" ht="14.4" x14ac:dyDescent="0.55000000000000004">
      <c r="A7644" s="289" t="s">
        <v>51073</v>
      </c>
      <c r="B7644" s="290">
        <v>13682.08</v>
      </c>
      <c r="D7644" s="291" t="s">
        <v>51361</v>
      </c>
      <c r="E7644" s="292">
        <v>13682.08</v>
      </c>
    </row>
    <row r="7645" spans="1:5" ht="14.4" x14ac:dyDescent="0.55000000000000004">
      <c r="A7645" s="289" t="s">
        <v>51074</v>
      </c>
      <c r="B7645" s="290">
        <v>1874</v>
      </c>
      <c r="D7645" s="291" t="s">
        <v>51362</v>
      </c>
      <c r="E7645" s="292">
        <v>1874</v>
      </c>
    </row>
    <row r="7646" spans="1:5" ht="14.4" x14ac:dyDescent="0.55000000000000004">
      <c r="A7646" s="289" t="s">
        <v>51075</v>
      </c>
      <c r="B7646" s="290">
        <v>9185.2000000000007</v>
      </c>
      <c r="D7646" s="291" t="s">
        <v>51363</v>
      </c>
      <c r="E7646" s="292">
        <v>9185.2000000000007</v>
      </c>
    </row>
    <row r="7647" spans="1:5" ht="14.4" x14ac:dyDescent="0.55000000000000004">
      <c r="A7647" s="289" t="s">
        <v>65740</v>
      </c>
      <c r="B7647" s="290">
        <v>7034.65</v>
      </c>
      <c r="D7647" s="291" t="s">
        <v>51364</v>
      </c>
      <c r="E7647" s="292">
        <v>7034.65</v>
      </c>
    </row>
    <row r="7648" spans="1:5" ht="14.4" x14ac:dyDescent="0.55000000000000004">
      <c r="A7648" s="289" t="s">
        <v>65741</v>
      </c>
      <c r="B7648" s="290">
        <v>0</v>
      </c>
      <c r="D7648" s="291" t="s">
        <v>66283</v>
      </c>
      <c r="E7648" s="292">
        <v>0</v>
      </c>
    </row>
    <row r="7649" spans="1:5" ht="14.4" x14ac:dyDescent="0.55000000000000004">
      <c r="A7649" s="289" t="s">
        <v>51076</v>
      </c>
      <c r="B7649" s="290">
        <v>645047</v>
      </c>
      <c r="D7649" s="291" t="s">
        <v>51365</v>
      </c>
      <c r="E7649" s="292">
        <v>645047</v>
      </c>
    </row>
    <row r="7650" spans="1:5" ht="14.4" x14ac:dyDescent="0.55000000000000004">
      <c r="A7650" s="289" t="s">
        <v>65742</v>
      </c>
      <c r="B7650" s="290">
        <v>0</v>
      </c>
      <c r="D7650" s="291" t="s">
        <v>66284</v>
      </c>
      <c r="E7650" s="292">
        <v>0</v>
      </c>
    </row>
    <row r="7651" spans="1:5" ht="14.4" x14ac:dyDescent="0.55000000000000004">
      <c r="A7651" s="289" t="s">
        <v>51077</v>
      </c>
      <c r="B7651" s="290">
        <v>162571.76999999999</v>
      </c>
      <c r="D7651" s="291" t="s">
        <v>51366</v>
      </c>
      <c r="E7651" s="292">
        <v>162571.76999999999</v>
      </c>
    </row>
    <row r="7652" spans="1:5" ht="14.4" x14ac:dyDescent="0.55000000000000004">
      <c r="A7652" s="289" t="s">
        <v>51078</v>
      </c>
      <c r="B7652" s="290">
        <v>295938.96000000002</v>
      </c>
      <c r="D7652" s="291" t="s">
        <v>51367</v>
      </c>
      <c r="E7652" s="292">
        <v>295938.96000000002</v>
      </c>
    </row>
    <row r="7653" spans="1:5" ht="14.4" x14ac:dyDescent="0.55000000000000004">
      <c r="A7653" s="289" t="s">
        <v>51079</v>
      </c>
      <c r="B7653" s="290">
        <v>11594</v>
      </c>
      <c r="D7653" s="291" t="s">
        <v>51368</v>
      </c>
      <c r="E7653" s="292">
        <v>11594</v>
      </c>
    </row>
    <row r="7654" spans="1:5" ht="14.4" x14ac:dyDescent="0.55000000000000004">
      <c r="A7654" s="289" t="s">
        <v>51080</v>
      </c>
      <c r="B7654" s="290">
        <v>27872</v>
      </c>
      <c r="D7654" s="291" t="s">
        <v>51369</v>
      </c>
      <c r="E7654" s="292">
        <v>27872</v>
      </c>
    </row>
    <row r="7655" spans="1:5" ht="14.4" x14ac:dyDescent="0.55000000000000004">
      <c r="A7655" s="289" t="s">
        <v>51081</v>
      </c>
      <c r="B7655" s="290">
        <v>13417.53</v>
      </c>
      <c r="D7655" s="291" t="s">
        <v>51370</v>
      </c>
      <c r="E7655" s="292">
        <v>13417.53</v>
      </c>
    </row>
    <row r="7656" spans="1:5" ht="14.4" x14ac:dyDescent="0.55000000000000004">
      <c r="A7656" s="289" t="s">
        <v>51082</v>
      </c>
      <c r="B7656" s="290">
        <v>121327</v>
      </c>
      <c r="D7656" s="291" t="s">
        <v>51371</v>
      </c>
      <c r="E7656" s="292">
        <v>121327</v>
      </c>
    </row>
    <row r="7657" spans="1:5" ht="14.4" x14ac:dyDescent="0.55000000000000004">
      <c r="A7657" s="289" t="s">
        <v>51083</v>
      </c>
      <c r="B7657" s="290">
        <v>24828</v>
      </c>
      <c r="D7657" s="291" t="s">
        <v>51372</v>
      </c>
      <c r="E7657" s="292">
        <v>24828</v>
      </c>
    </row>
    <row r="7658" spans="1:5" ht="14.4" x14ac:dyDescent="0.55000000000000004">
      <c r="A7658" s="289" t="s">
        <v>65743</v>
      </c>
      <c r="B7658" s="290">
        <v>228307.58</v>
      </c>
      <c r="D7658" s="291" t="s">
        <v>51373</v>
      </c>
      <c r="E7658" s="292">
        <v>228307.58</v>
      </c>
    </row>
    <row r="7659" spans="1:5" ht="14.4" x14ac:dyDescent="0.55000000000000004">
      <c r="A7659" s="289" t="s">
        <v>51084</v>
      </c>
      <c r="B7659" s="290">
        <v>37593</v>
      </c>
      <c r="D7659" s="291" t="s">
        <v>51374</v>
      </c>
      <c r="E7659" s="292">
        <v>37593</v>
      </c>
    </row>
    <row r="7660" spans="1:5" ht="14.4" x14ac:dyDescent="0.55000000000000004">
      <c r="A7660" s="289" t="s">
        <v>51085</v>
      </c>
      <c r="B7660" s="290">
        <v>93149.46</v>
      </c>
      <c r="D7660" s="291" t="s">
        <v>51375</v>
      </c>
      <c r="E7660" s="292">
        <v>93149.46</v>
      </c>
    </row>
    <row r="7661" spans="1:5" ht="14.4" x14ac:dyDescent="0.55000000000000004">
      <c r="A7661" s="289" t="s">
        <v>51086</v>
      </c>
      <c r="B7661" s="290">
        <v>7085</v>
      </c>
      <c r="D7661" s="291" t="s">
        <v>51376</v>
      </c>
      <c r="E7661" s="292">
        <v>7085</v>
      </c>
    </row>
    <row r="7662" spans="1:5" ht="14.4" x14ac:dyDescent="0.55000000000000004">
      <c r="A7662" s="289" t="s">
        <v>51087</v>
      </c>
      <c r="B7662" s="290">
        <v>549250</v>
      </c>
      <c r="D7662" s="291" t="s">
        <v>51377</v>
      </c>
      <c r="E7662" s="292">
        <v>549250</v>
      </c>
    </row>
    <row r="7663" spans="1:5" ht="14.4" x14ac:dyDescent="0.55000000000000004">
      <c r="A7663" s="289" t="s">
        <v>65744</v>
      </c>
      <c r="B7663" s="290">
        <v>0</v>
      </c>
      <c r="D7663" s="291" t="s">
        <v>66285</v>
      </c>
      <c r="E7663" s="292">
        <v>0</v>
      </c>
    </row>
    <row r="7664" spans="1:5" ht="14.4" x14ac:dyDescent="0.55000000000000004">
      <c r="A7664" s="289" t="s">
        <v>51088</v>
      </c>
      <c r="B7664" s="290">
        <v>100523.83</v>
      </c>
      <c r="D7664" s="291" t="s">
        <v>51378</v>
      </c>
      <c r="E7664" s="292">
        <v>100523.83</v>
      </c>
    </row>
    <row r="7665" spans="1:5" ht="14.4" x14ac:dyDescent="0.55000000000000004">
      <c r="A7665" s="289" t="s">
        <v>65745</v>
      </c>
      <c r="B7665" s="290">
        <v>102999</v>
      </c>
      <c r="D7665" s="291" t="s">
        <v>65263</v>
      </c>
      <c r="E7665" s="292">
        <v>102999</v>
      </c>
    </row>
    <row r="7666" spans="1:5" ht="14.4" x14ac:dyDescent="0.55000000000000004">
      <c r="A7666" s="289" t="s">
        <v>51089</v>
      </c>
      <c r="B7666" s="290">
        <v>45263</v>
      </c>
      <c r="D7666" s="291" t="s">
        <v>51379</v>
      </c>
      <c r="E7666" s="292">
        <v>45263</v>
      </c>
    </row>
    <row r="7667" spans="1:5" ht="14.4" x14ac:dyDescent="0.55000000000000004">
      <c r="A7667" s="289" t="s">
        <v>51090</v>
      </c>
      <c r="B7667" s="290">
        <v>140686.13</v>
      </c>
      <c r="D7667" s="291" t="s">
        <v>51380</v>
      </c>
      <c r="E7667" s="292">
        <v>140686.13</v>
      </c>
    </row>
    <row r="7668" spans="1:5" ht="14.4" x14ac:dyDescent="0.55000000000000004">
      <c r="A7668" s="289" t="s">
        <v>51091</v>
      </c>
      <c r="B7668" s="290">
        <v>493545.03</v>
      </c>
      <c r="D7668" s="291" t="s">
        <v>51381</v>
      </c>
      <c r="E7668" s="292">
        <v>493545.03</v>
      </c>
    </row>
    <row r="7669" spans="1:5" ht="14.4" x14ac:dyDescent="0.55000000000000004">
      <c r="A7669" s="289" t="s">
        <v>65746</v>
      </c>
      <c r="B7669" s="290">
        <v>2401</v>
      </c>
      <c r="D7669" s="291" t="s">
        <v>66286</v>
      </c>
      <c r="E7669" s="292">
        <v>2401</v>
      </c>
    </row>
    <row r="7670" spans="1:5" ht="14.4" x14ac:dyDescent="0.55000000000000004">
      <c r="A7670" s="289" t="s">
        <v>51092</v>
      </c>
      <c r="B7670" s="290">
        <v>257702</v>
      </c>
      <c r="D7670" s="291" t="s">
        <v>51382</v>
      </c>
      <c r="E7670" s="292">
        <v>257702</v>
      </c>
    </row>
    <row r="7671" spans="1:5" ht="14.4" x14ac:dyDescent="0.55000000000000004">
      <c r="A7671" s="289" t="s">
        <v>51093</v>
      </c>
      <c r="B7671" s="290">
        <v>4969.74</v>
      </c>
      <c r="D7671" s="291" t="s">
        <v>51383</v>
      </c>
      <c r="E7671" s="292">
        <v>4969.74</v>
      </c>
    </row>
    <row r="7672" spans="1:5" ht="14.4" x14ac:dyDescent="0.55000000000000004">
      <c r="A7672" s="289" t="s">
        <v>51094</v>
      </c>
      <c r="B7672" s="290">
        <v>419667</v>
      </c>
      <c r="D7672" s="291" t="s">
        <v>51384</v>
      </c>
      <c r="E7672" s="292">
        <v>419667</v>
      </c>
    </row>
    <row r="7673" spans="1:5" ht="14.4" x14ac:dyDescent="0.55000000000000004">
      <c r="A7673" s="289" t="s">
        <v>51095</v>
      </c>
      <c r="B7673" s="290">
        <v>107744.03</v>
      </c>
      <c r="D7673" s="291" t="s">
        <v>51385</v>
      </c>
      <c r="E7673" s="292">
        <v>107744.03</v>
      </c>
    </row>
    <row r="7674" spans="1:5" ht="14.4" x14ac:dyDescent="0.55000000000000004">
      <c r="A7674" s="289" t="s">
        <v>51096</v>
      </c>
      <c r="B7674" s="290">
        <v>12472</v>
      </c>
      <c r="D7674" s="291" t="s">
        <v>51386</v>
      </c>
      <c r="E7674" s="292">
        <v>12472</v>
      </c>
    </row>
    <row r="7675" spans="1:5" ht="14.4" x14ac:dyDescent="0.55000000000000004">
      <c r="A7675" s="289" t="s">
        <v>51097</v>
      </c>
      <c r="B7675" s="290">
        <v>158081.95000000001</v>
      </c>
      <c r="D7675" s="291" t="s">
        <v>51387</v>
      </c>
      <c r="E7675" s="292">
        <v>158081.95000000001</v>
      </c>
    </row>
    <row r="7676" spans="1:5" ht="14.4" x14ac:dyDescent="0.55000000000000004">
      <c r="A7676" s="289" t="s">
        <v>51098</v>
      </c>
      <c r="B7676" s="290">
        <v>30503.119999999999</v>
      </c>
      <c r="D7676" s="291" t="s">
        <v>51388</v>
      </c>
      <c r="E7676" s="292">
        <v>30503.119999999999</v>
      </c>
    </row>
    <row r="7677" spans="1:5" ht="14.4" x14ac:dyDescent="0.55000000000000004">
      <c r="A7677" s="289" t="s">
        <v>65747</v>
      </c>
      <c r="B7677" s="290">
        <v>134150.99</v>
      </c>
      <c r="D7677" s="291" t="s">
        <v>65264</v>
      </c>
      <c r="E7677" s="292">
        <v>134150.99</v>
      </c>
    </row>
    <row r="7678" spans="1:5" ht="14.4" x14ac:dyDescent="0.55000000000000004">
      <c r="A7678" s="289" t="s">
        <v>65748</v>
      </c>
      <c r="B7678" s="290">
        <v>112804.98</v>
      </c>
      <c r="D7678" s="291" t="s">
        <v>66287</v>
      </c>
      <c r="E7678" s="292">
        <v>112804.98</v>
      </c>
    </row>
    <row r="7679" spans="1:5" ht="14.4" x14ac:dyDescent="0.55000000000000004">
      <c r="A7679" s="289" t="s">
        <v>51099</v>
      </c>
      <c r="B7679" s="290">
        <v>3795</v>
      </c>
      <c r="D7679" s="291" t="s">
        <v>51389</v>
      </c>
      <c r="E7679" s="292">
        <v>3795</v>
      </c>
    </row>
    <row r="7680" spans="1:5" ht="14.4" x14ac:dyDescent="0.55000000000000004">
      <c r="A7680" s="289" t="s">
        <v>51100</v>
      </c>
      <c r="B7680" s="290">
        <v>129525</v>
      </c>
      <c r="D7680" s="291" t="s">
        <v>51390</v>
      </c>
      <c r="E7680" s="292">
        <v>129525</v>
      </c>
    </row>
    <row r="7681" spans="1:5" ht="14.4" x14ac:dyDescent="0.55000000000000004">
      <c r="A7681" s="289" t="s">
        <v>51101</v>
      </c>
      <c r="B7681" s="290">
        <v>166612.25</v>
      </c>
      <c r="D7681" s="291" t="s">
        <v>51391</v>
      </c>
      <c r="E7681" s="292">
        <v>166612.25</v>
      </c>
    </row>
    <row r="7682" spans="1:5" ht="14.4" x14ac:dyDescent="0.55000000000000004">
      <c r="A7682" s="289" t="s">
        <v>65749</v>
      </c>
      <c r="B7682" s="290">
        <v>27869.59</v>
      </c>
      <c r="D7682" s="291" t="s">
        <v>66288</v>
      </c>
      <c r="E7682" s="292">
        <v>27869.59</v>
      </c>
    </row>
    <row r="7683" spans="1:5" ht="14.4" x14ac:dyDescent="0.55000000000000004">
      <c r="A7683" s="289" t="s">
        <v>51102</v>
      </c>
      <c r="B7683" s="290">
        <v>37161.18</v>
      </c>
      <c r="D7683" s="291" t="s">
        <v>51392</v>
      </c>
      <c r="E7683" s="292">
        <v>37161.18</v>
      </c>
    </row>
    <row r="7684" spans="1:5" ht="14.4" x14ac:dyDescent="0.55000000000000004">
      <c r="A7684" s="289" t="s">
        <v>65750</v>
      </c>
      <c r="B7684" s="290">
        <v>5504</v>
      </c>
      <c r="D7684" s="291" t="s">
        <v>66289</v>
      </c>
      <c r="E7684" s="292">
        <v>5504</v>
      </c>
    </row>
    <row r="7685" spans="1:5" ht="14.4" x14ac:dyDescent="0.55000000000000004">
      <c r="A7685" s="289" t="s">
        <v>51103</v>
      </c>
      <c r="B7685" s="290">
        <v>70124.02</v>
      </c>
      <c r="D7685" s="291" t="s">
        <v>51393</v>
      </c>
      <c r="E7685" s="292">
        <v>70124.02</v>
      </c>
    </row>
    <row r="7686" spans="1:5" ht="14.4" x14ac:dyDescent="0.55000000000000004">
      <c r="A7686" s="289" t="s">
        <v>51104</v>
      </c>
      <c r="B7686" s="290">
        <v>14462.73</v>
      </c>
      <c r="D7686" s="291" t="s">
        <v>51394</v>
      </c>
      <c r="E7686" s="292">
        <v>14462.73</v>
      </c>
    </row>
    <row r="7687" spans="1:5" ht="14.4" x14ac:dyDescent="0.55000000000000004">
      <c r="A7687" s="289" t="s">
        <v>65751</v>
      </c>
      <c r="B7687" s="290">
        <v>0</v>
      </c>
      <c r="D7687" s="291" t="s">
        <v>66290</v>
      </c>
      <c r="E7687" s="292">
        <v>0</v>
      </c>
    </row>
    <row r="7688" spans="1:5" ht="14.4" x14ac:dyDescent="0.55000000000000004">
      <c r="A7688" s="289" t="s">
        <v>51105</v>
      </c>
      <c r="B7688" s="290">
        <v>36451.32</v>
      </c>
      <c r="D7688" s="291" t="s">
        <v>51395</v>
      </c>
      <c r="E7688" s="292">
        <v>36451.32</v>
      </c>
    </row>
    <row r="7689" spans="1:5" ht="14.4" x14ac:dyDescent="0.55000000000000004">
      <c r="A7689" s="289" t="s">
        <v>51106</v>
      </c>
      <c r="B7689" s="290">
        <v>20553</v>
      </c>
      <c r="D7689" s="291" t="s">
        <v>51396</v>
      </c>
      <c r="E7689" s="292">
        <v>20553</v>
      </c>
    </row>
    <row r="7690" spans="1:5" ht="14.4" x14ac:dyDescent="0.55000000000000004">
      <c r="A7690" s="289" t="s">
        <v>65752</v>
      </c>
      <c r="B7690" s="290">
        <v>0</v>
      </c>
      <c r="D7690" s="291" t="s">
        <v>66291</v>
      </c>
      <c r="E7690" s="292">
        <v>0</v>
      </c>
    </row>
    <row r="7691" spans="1:5" ht="14.4" x14ac:dyDescent="0.55000000000000004">
      <c r="A7691" s="289" t="s">
        <v>65753</v>
      </c>
      <c r="B7691" s="290">
        <v>0</v>
      </c>
      <c r="D7691" s="291" t="s">
        <v>66292</v>
      </c>
      <c r="E7691" s="292">
        <v>0</v>
      </c>
    </row>
    <row r="7692" spans="1:5" ht="14.4" x14ac:dyDescent="0.55000000000000004">
      <c r="A7692" s="289" t="s">
        <v>51107</v>
      </c>
      <c r="B7692" s="290">
        <v>118106</v>
      </c>
      <c r="D7692" s="291" t="s">
        <v>51397</v>
      </c>
      <c r="E7692" s="292">
        <v>118106</v>
      </c>
    </row>
    <row r="7693" spans="1:5" ht="14.4" x14ac:dyDescent="0.55000000000000004">
      <c r="A7693" s="289" t="s">
        <v>65754</v>
      </c>
      <c r="B7693" s="290">
        <v>31151</v>
      </c>
      <c r="D7693" s="291" t="s">
        <v>66293</v>
      </c>
      <c r="E7693" s="292">
        <v>31151</v>
      </c>
    </row>
    <row r="7694" spans="1:5" ht="14.4" x14ac:dyDescent="0.55000000000000004">
      <c r="A7694" s="289" t="s">
        <v>51108</v>
      </c>
      <c r="B7694" s="290">
        <v>2930308.55</v>
      </c>
      <c r="D7694" s="291" t="s">
        <v>51398</v>
      </c>
      <c r="E7694" s="292">
        <v>2930308.55</v>
      </c>
    </row>
    <row r="7695" spans="1:5" ht="14.4" x14ac:dyDescent="0.55000000000000004">
      <c r="A7695" s="289" t="s">
        <v>51109</v>
      </c>
      <c r="B7695" s="290">
        <v>7473</v>
      </c>
      <c r="D7695" s="291" t="s">
        <v>51399</v>
      </c>
      <c r="E7695" s="292">
        <v>7473</v>
      </c>
    </row>
    <row r="7696" spans="1:5" ht="14.4" x14ac:dyDescent="0.55000000000000004">
      <c r="A7696" s="289" t="s">
        <v>51110</v>
      </c>
      <c r="B7696" s="290">
        <v>17560.27</v>
      </c>
      <c r="D7696" s="291" t="s">
        <v>51400</v>
      </c>
      <c r="E7696" s="292">
        <v>17560.27</v>
      </c>
    </row>
    <row r="7697" spans="1:5" ht="14.4" x14ac:dyDescent="0.55000000000000004">
      <c r="A7697" s="289" t="s">
        <v>65755</v>
      </c>
      <c r="B7697" s="290">
        <v>7121.13</v>
      </c>
      <c r="D7697" s="291" t="s">
        <v>66294</v>
      </c>
      <c r="E7697" s="292">
        <v>7121.13</v>
      </c>
    </row>
    <row r="7698" spans="1:5" ht="14.4" x14ac:dyDescent="0.55000000000000004">
      <c r="A7698" s="289" t="s">
        <v>65756</v>
      </c>
      <c r="B7698" s="290">
        <v>24277.31</v>
      </c>
      <c r="D7698" s="291" t="s">
        <v>66295</v>
      </c>
      <c r="E7698" s="292">
        <v>24277.31</v>
      </c>
    </row>
    <row r="7699" spans="1:5" ht="14.4" x14ac:dyDescent="0.55000000000000004">
      <c r="A7699" s="289" t="s">
        <v>65757</v>
      </c>
      <c r="B7699" s="290">
        <v>0</v>
      </c>
      <c r="D7699" s="291" t="s">
        <v>66296</v>
      </c>
      <c r="E7699" s="292">
        <v>0</v>
      </c>
    </row>
    <row r="7700" spans="1:5" ht="14.4" x14ac:dyDescent="0.55000000000000004">
      <c r="A7700" s="289" t="s">
        <v>65758</v>
      </c>
      <c r="B7700" s="290">
        <v>0</v>
      </c>
      <c r="D7700" s="291" t="s">
        <v>66297</v>
      </c>
      <c r="E7700" s="292">
        <v>0</v>
      </c>
    </row>
    <row r="7701" spans="1:5" ht="14.4" x14ac:dyDescent="0.55000000000000004">
      <c r="A7701" s="289" t="s">
        <v>51111</v>
      </c>
      <c r="B7701" s="290">
        <v>24183</v>
      </c>
      <c r="D7701" s="291" t="s">
        <v>51401</v>
      </c>
      <c r="E7701" s="292">
        <v>24183</v>
      </c>
    </row>
    <row r="7702" spans="1:5" ht="14.4" x14ac:dyDescent="0.55000000000000004">
      <c r="A7702" s="289" t="s">
        <v>65759</v>
      </c>
      <c r="B7702" s="290">
        <v>18157.97</v>
      </c>
      <c r="D7702" s="291" t="s">
        <v>66298</v>
      </c>
      <c r="E7702" s="292">
        <v>18157.97</v>
      </c>
    </row>
    <row r="7703" spans="1:5" ht="14.4" x14ac:dyDescent="0.55000000000000004">
      <c r="A7703" s="289" t="s">
        <v>65760</v>
      </c>
      <c r="B7703" s="290">
        <v>0</v>
      </c>
      <c r="D7703" s="291" t="s">
        <v>66299</v>
      </c>
      <c r="E7703" s="292">
        <v>0</v>
      </c>
    </row>
    <row r="7704" spans="1:5" ht="14.4" x14ac:dyDescent="0.55000000000000004">
      <c r="A7704" s="289" t="s">
        <v>51112</v>
      </c>
      <c r="B7704" s="290">
        <v>35133</v>
      </c>
      <c r="D7704" s="291" t="s">
        <v>51402</v>
      </c>
      <c r="E7704" s="292">
        <v>35133</v>
      </c>
    </row>
    <row r="7705" spans="1:5" ht="14.4" x14ac:dyDescent="0.55000000000000004">
      <c r="A7705" s="289" t="s">
        <v>65761</v>
      </c>
      <c r="B7705" s="290">
        <v>0</v>
      </c>
      <c r="D7705" s="291" t="s">
        <v>66300</v>
      </c>
      <c r="E7705" s="292">
        <v>0</v>
      </c>
    </row>
    <row r="7706" spans="1:5" ht="14.4" x14ac:dyDescent="0.55000000000000004">
      <c r="A7706" s="289" t="s">
        <v>51113</v>
      </c>
      <c r="B7706" s="290">
        <v>18152</v>
      </c>
      <c r="D7706" s="291" t="s">
        <v>51403</v>
      </c>
      <c r="E7706" s="292">
        <v>18152</v>
      </c>
    </row>
    <row r="7707" spans="1:5" ht="14.4" x14ac:dyDescent="0.55000000000000004">
      <c r="A7707" s="289" t="s">
        <v>65762</v>
      </c>
      <c r="B7707" s="290">
        <v>6090</v>
      </c>
      <c r="D7707" s="291" t="s">
        <v>66301</v>
      </c>
      <c r="E7707" s="292">
        <v>6090</v>
      </c>
    </row>
    <row r="7708" spans="1:5" ht="14.4" x14ac:dyDescent="0.55000000000000004">
      <c r="A7708" s="289" t="s">
        <v>65763</v>
      </c>
      <c r="B7708" s="290">
        <v>0</v>
      </c>
      <c r="D7708" s="291" t="s">
        <v>66302</v>
      </c>
      <c r="E7708" s="292">
        <v>0</v>
      </c>
    </row>
    <row r="7709" spans="1:5" ht="14.4" x14ac:dyDescent="0.55000000000000004">
      <c r="A7709" s="289" t="s">
        <v>65764</v>
      </c>
      <c r="B7709" s="290">
        <v>24018.28</v>
      </c>
      <c r="D7709" s="291" t="s">
        <v>66303</v>
      </c>
      <c r="E7709" s="292">
        <v>24018.28</v>
      </c>
    </row>
    <row r="7710" spans="1:5" ht="14.4" x14ac:dyDescent="0.55000000000000004">
      <c r="A7710" s="289" t="s">
        <v>51114</v>
      </c>
      <c r="B7710" s="290">
        <v>5504</v>
      </c>
      <c r="D7710" s="291" t="s">
        <v>51404</v>
      </c>
      <c r="E7710" s="292">
        <v>5504</v>
      </c>
    </row>
    <row r="7711" spans="1:5" ht="14.4" x14ac:dyDescent="0.55000000000000004">
      <c r="A7711" s="289" t="s">
        <v>65765</v>
      </c>
      <c r="B7711" s="290">
        <v>401136.48</v>
      </c>
      <c r="D7711" s="291" t="s">
        <v>51405</v>
      </c>
      <c r="E7711" s="292">
        <v>401136.48</v>
      </c>
    </row>
    <row r="7712" spans="1:5" ht="14.4" x14ac:dyDescent="0.55000000000000004">
      <c r="A7712" s="289" t="s">
        <v>51115</v>
      </c>
      <c r="B7712" s="290">
        <v>8198</v>
      </c>
      <c r="D7712" s="291" t="s">
        <v>51406</v>
      </c>
      <c r="E7712" s="292">
        <v>8198</v>
      </c>
    </row>
    <row r="7713" spans="1:5" ht="14.4" x14ac:dyDescent="0.55000000000000004">
      <c r="A7713" s="289" t="s">
        <v>65766</v>
      </c>
      <c r="B7713" s="290">
        <v>24476</v>
      </c>
      <c r="D7713" s="291" t="s">
        <v>66304</v>
      </c>
      <c r="E7713" s="292">
        <v>24476</v>
      </c>
    </row>
    <row r="7714" spans="1:5" ht="14.4" x14ac:dyDescent="0.55000000000000004">
      <c r="A7714" s="289" t="s">
        <v>51116</v>
      </c>
      <c r="B7714" s="290">
        <v>200787</v>
      </c>
      <c r="D7714" s="291" t="s">
        <v>51407</v>
      </c>
      <c r="E7714" s="292">
        <v>200787</v>
      </c>
    </row>
    <row r="7715" spans="1:5" ht="14.4" x14ac:dyDescent="0.55000000000000004">
      <c r="A7715" s="289" t="s">
        <v>51117</v>
      </c>
      <c r="B7715" s="290">
        <v>248568</v>
      </c>
      <c r="D7715" s="291" t="s">
        <v>51408</v>
      </c>
      <c r="E7715" s="292">
        <v>248568</v>
      </c>
    </row>
    <row r="7716" spans="1:5" ht="14.4" x14ac:dyDescent="0.55000000000000004">
      <c r="A7716" s="289" t="s">
        <v>65767</v>
      </c>
      <c r="B7716" s="290">
        <v>30624</v>
      </c>
      <c r="D7716" s="291" t="s">
        <v>66305</v>
      </c>
      <c r="E7716" s="292">
        <v>30624</v>
      </c>
    </row>
    <row r="7717" spans="1:5" ht="14.4" x14ac:dyDescent="0.55000000000000004">
      <c r="A7717" s="289" t="s">
        <v>65768</v>
      </c>
      <c r="B7717" s="290">
        <v>23715</v>
      </c>
      <c r="D7717" s="291" t="s">
        <v>66306</v>
      </c>
      <c r="E7717" s="292">
        <v>23715</v>
      </c>
    </row>
    <row r="7718" spans="1:5" ht="14.4" x14ac:dyDescent="0.55000000000000004">
      <c r="A7718" s="289" t="s">
        <v>51118</v>
      </c>
      <c r="B7718" s="290">
        <v>115940</v>
      </c>
      <c r="D7718" s="291" t="s">
        <v>51409</v>
      </c>
      <c r="E7718" s="292">
        <v>115940</v>
      </c>
    </row>
    <row r="7719" spans="1:5" ht="14.4" x14ac:dyDescent="0.55000000000000004">
      <c r="A7719" s="289" t="s">
        <v>49552</v>
      </c>
      <c r="B7719" s="290">
        <v>244410.92</v>
      </c>
      <c r="D7719" s="291" t="s">
        <v>49543</v>
      </c>
      <c r="E7719" s="292">
        <v>244410.92</v>
      </c>
    </row>
    <row r="7720" spans="1:5" ht="14.4" x14ac:dyDescent="0.55000000000000004">
      <c r="A7720" s="289" t="s">
        <v>56927</v>
      </c>
      <c r="B7720" s="290">
        <v>74317.58</v>
      </c>
      <c r="D7720" s="291" t="s">
        <v>56927</v>
      </c>
      <c r="E7720" s="292">
        <v>74317.58</v>
      </c>
    </row>
    <row r="7721" spans="1:5" ht="14.4" x14ac:dyDescent="0.55000000000000004">
      <c r="A7721" s="289" t="s">
        <v>56928</v>
      </c>
      <c r="B7721" s="290">
        <v>59097.16</v>
      </c>
      <c r="D7721" s="291" t="s">
        <v>57044</v>
      </c>
      <c r="E7721" s="292">
        <v>59097.16</v>
      </c>
    </row>
    <row r="7722" spans="1:5" ht="14.4" x14ac:dyDescent="0.55000000000000004">
      <c r="A7722" s="289" t="s">
        <v>56929</v>
      </c>
      <c r="B7722" s="290">
        <v>2135.6799999999998</v>
      </c>
      <c r="D7722" s="291" t="s">
        <v>57045</v>
      </c>
      <c r="E7722" s="292">
        <v>2135.6799999999998</v>
      </c>
    </row>
    <row r="7723" spans="1:5" ht="14.4" x14ac:dyDescent="0.55000000000000004">
      <c r="A7723" s="289" t="s">
        <v>56930</v>
      </c>
      <c r="B7723" s="290">
        <v>50632.42</v>
      </c>
      <c r="D7723" s="291" t="s">
        <v>57046</v>
      </c>
      <c r="E7723" s="292">
        <v>50632.42</v>
      </c>
    </row>
    <row r="7724" spans="1:5" ht="14.4" x14ac:dyDescent="0.55000000000000004">
      <c r="A7724" s="289" t="s">
        <v>65769</v>
      </c>
      <c r="B7724" s="290">
        <v>0</v>
      </c>
      <c r="D7724" s="291" t="s">
        <v>66307</v>
      </c>
      <c r="E7724" s="292">
        <v>0</v>
      </c>
    </row>
    <row r="7725" spans="1:5" ht="14.4" x14ac:dyDescent="0.55000000000000004">
      <c r="A7725" s="289" t="s">
        <v>46396</v>
      </c>
      <c r="B7725" s="290">
        <v>19875</v>
      </c>
      <c r="D7725" s="291" t="s">
        <v>46500</v>
      </c>
      <c r="E7725" s="292">
        <v>19875</v>
      </c>
    </row>
    <row r="7726" spans="1:5" ht="14.4" x14ac:dyDescent="0.55000000000000004">
      <c r="A7726" s="289" t="s">
        <v>46397</v>
      </c>
      <c r="B7726" s="290">
        <v>6322</v>
      </c>
      <c r="D7726" s="291" t="s">
        <v>46501</v>
      </c>
      <c r="E7726" s="292">
        <v>6322</v>
      </c>
    </row>
    <row r="7727" spans="1:5" ht="14.4" x14ac:dyDescent="0.55000000000000004">
      <c r="A7727" s="289" t="s">
        <v>46398</v>
      </c>
      <c r="B7727" s="290">
        <v>38158</v>
      </c>
      <c r="D7727" s="291" t="s">
        <v>46502</v>
      </c>
      <c r="E7727" s="292">
        <v>38158</v>
      </c>
    </row>
    <row r="7728" spans="1:5" ht="14.4" x14ac:dyDescent="0.55000000000000004">
      <c r="A7728" s="289" t="s">
        <v>65770</v>
      </c>
      <c r="B7728" s="290">
        <v>53997</v>
      </c>
      <c r="D7728" s="291" t="s">
        <v>65265</v>
      </c>
      <c r="E7728" s="292">
        <v>53997</v>
      </c>
    </row>
    <row r="7729" spans="1:5" ht="14.4" x14ac:dyDescent="0.55000000000000004">
      <c r="A7729" s="289" t="s">
        <v>65771</v>
      </c>
      <c r="B7729" s="290">
        <v>0</v>
      </c>
      <c r="D7729" s="291" t="s">
        <v>66308</v>
      </c>
      <c r="E7729" s="292">
        <v>0</v>
      </c>
    </row>
    <row r="7730" spans="1:5" ht="14.4" x14ac:dyDescent="0.55000000000000004">
      <c r="A7730" s="289" t="s">
        <v>46399</v>
      </c>
      <c r="B7730" s="290">
        <v>45358</v>
      </c>
      <c r="D7730" s="291" t="s">
        <v>46503</v>
      </c>
      <c r="E7730" s="292">
        <v>45358</v>
      </c>
    </row>
    <row r="7731" spans="1:5" ht="14.4" x14ac:dyDescent="0.55000000000000004">
      <c r="A7731" s="289" t="s">
        <v>65772</v>
      </c>
      <c r="B7731" s="290">
        <v>5458.34</v>
      </c>
      <c r="D7731" s="291" t="s">
        <v>46504</v>
      </c>
      <c r="E7731" s="292">
        <v>5458.34</v>
      </c>
    </row>
    <row r="7732" spans="1:5" ht="14.4" x14ac:dyDescent="0.55000000000000004">
      <c r="A7732" s="289" t="s">
        <v>46400</v>
      </c>
      <c r="B7732" s="290">
        <v>20159</v>
      </c>
      <c r="D7732" s="291" t="s">
        <v>46505</v>
      </c>
      <c r="E7732" s="292">
        <v>20159</v>
      </c>
    </row>
    <row r="7733" spans="1:5" ht="14.4" x14ac:dyDescent="0.55000000000000004">
      <c r="A7733" s="289" t="s">
        <v>46401</v>
      </c>
      <c r="B7733" s="290">
        <v>26448</v>
      </c>
      <c r="D7733" s="291" t="s">
        <v>46506</v>
      </c>
      <c r="E7733" s="292">
        <v>26448</v>
      </c>
    </row>
    <row r="7734" spans="1:5" ht="14.4" x14ac:dyDescent="0.55000000000000004">
      <c r="A7734" s="289" t="s">
        <v>65773</v>
      </c>
      <c r="B7734" s="290">
        <v>133155.6</v>
      </c>
      <c r="D7734" s="291" t="s">
        <v>46507</v>
      </c>
      <c r="E7734" s="292">
        <v>133155.6</v>
      </c>
    </row>
    <row r="7735" spans="1:5" ht="14.4" x14ac:dyDescent="0.55000000000000004">
      <c r="A7735" s="289" t="s">
        <v>65774</v>
      </c>
      <c r="B7735" s="290">
        <v>0</v>
      </c>
      <c r="D7735" s="291" t="s">
        <v>66309</v>
      </c>
      <c r="E7735" s="292">
        <v>0</v>
      </c>
    </row>
    <row r="7736" spans="1:5" ht="14.4" x14ac:dyDescent="0.55000000000000004">
      <c r="A7736" s="289" t="s">
        <v>46402</v>
      </c>
      <c r="B7736" s="290">
        <v>4178.8100000000004</v>
      </c>
      <c r="D7736" s="291" t="s">
        <v>46508</v>
      </c>
      <c r="E7736" s="292">
        <v>4178.8100000000004</v>
      </c>
    </row>
    <row r="7737" spans="1:5" ht="14.4" x14ac:dyDescent="0.55000000000000004">
      <c r="A7737" s="289" t="s">
        <v>46403</v>
      </c>
      <c r="B7737" s="290">
        <v>720</v>
      </c>
      <c r="D7737" s="291" t="s">
        <v>46509</v>
      </c>
      <c r="E7737" s="292">
        <v>720</v>
      </c>
    </row>
    <row r="7738" spans="1:5" ht="14.4" x14ac:dyDescent="0.55000000000000004">
      <c r="A7738" s="289" t="s">
        <v>65775</v>
      </c>
      <c r="B7738" s="290">
        <v>124016.67</v>
      </c>
      <c r="D7738" s="291" t="s">
        <v>46510</v>
      </c>
      <c r="E7738" s="292">
        <v>124016.67</v>
      </c>
    </row>
    <row r="7739" spans="1:5" ht="14.4" x14ac:dyDescent="0.55000000000000004">
      <c r="A7739" s="289" t="s">
        <v>65776</v>
      </c>
      <c r="B7739" s="290">
        <v>0</v>
      </c>
      <c r="D7739" s="291" t="s">
        <v>66310</v>
      </c>
      <c r="E7739" s="292">
        <v>0</v>
      </c>
    </row>
    <row r="7740" spans="1:5" ht="14.4" x14ac:dyDescent="0.55000000000000004">
      <c r="A7740" s="289" t="s">
        <v>46404</v>
      </c>
      <c r="B7740" s="290">
        <v>30238</v>
      </c>
      <c r="D7740" s="291" t="s">
        <v>46511</v>
      </c>
      <c r="E7740" s="292">
        <v>30238</v>
      </c>
    </row>
    <row r="7741" spans="1:5" ht="14.4" x14ac:dyDescent="0.55000000000000004">
      <c r="A7741" s="289" t="s">
        <v>46405</v>
      </c>
      <c r="B7741" s="290">
        <v>35278</v>
      </c>
      <c r="D7741" s="291" t="s">
        <v>46512</v>
      </c>
      <c r="E7741" s="292">
        <v>35278</v>
      </c>
    </row>
    <row r="7742" spans="1:5" ht="14.4" x14ac:dyDescent="0.55000000000000004">
      <c r="A7742" s="289" t="s">
        <v>46406</v>
      </c>
      <c r="B7742" s="290">
        <v>77756</v>
      </c>
      <c r="D7742" s="291" t="s">
        <v>46513</v>
      </c>
      <c r="E7742" s="292">
        <v>77756</v>
      </c>
    </row>
    <row r="7743" spans="1:5" ht="14.4" x14ac:dyDescent="0.55000000000000004">
      <c r="A7743" s="289" t="s">
        <v>65777</v>
      </c>
      <c r="B7743" s="290">
        <v>299504</v>
      </c>
      <c r="D7743" s="291" t="s">
        <v>46514</v>
      </c>
      <c r="E7743" s="292">
        <v>299504</v>
      </c>
    </row>
    <row r="7744" spans="1:5" ht="14.4" x14ac:dyDescent="0.55000000000000004">
      <c r="A7744" s="289" t="s">
        <v>65778</v>
      </c>
      <c r="B7744" s="290">
        <v>30958</v>
      </c>
      <c r="D7744" s="291" t="s">
        <v>66311</v>
      </c>
      <c r="E7744" s="292">
        <v>30958</v>
      </c>
    </row>
    <row r="7745" spans="1:5" ht="14.4" x14ac:dyDescent="0.55000000000000004">
      <c r="A7745" s="289" t="s">
        <v>46407</v>
      </c>
      <c r="B7745" s="290">
        <v>381988.09</v>
      </c>
      <c r="D7745" s="291" t="s">
        <v>46515</v>
      </c>
      <c r="E7745" s="292">
        <v>381988.09</v>
      </c>
    </row>
    <row r="7746" spans="1:5" ht="14.4" x14ac:dyDescent="0.55000000000000004">
      <c r="A7746" s="289" t="s">
        <v>46408</v>
      </c>
      <c r="B7746" s="290">
        <v>19546</v>
      </c>
      <c r="D7746" s="291" t="s">
        <v>46516</v>
      </c>
      <c r="E7746" s="292">
        <v>19546</v>
      </c>
    </row>
    <row r="7747" spans="1:5" ht="14.4" x14ac:dyDescent="0.55000000000000004">
      <c r="A7747" s="289" t="s">
        <v>65779</v>
      </c>
      <c r="B7747" s="290">
        <v>0</v>
      </c>
      <c r="D7747" s="291" t="s">
        <v>66312</v>
      </c>
      <c r="E7747" s="292">
        <v>0</v>
      </c>
    </row>
    <row r="7748" spans="1:5" ht="14.4" x14ac:dyDescent="0.55000000000000004">
      <c r="A7748" s="289" t="s">
        <v>65780</v>
      </c>
      <c r="B7748" s="290">
        <v>0</v>
      </c>
      <c r="D7748" s="291" t="s">
        <v>66313</v>
      </c>
      <c r="E7748" s="292">
        <v>0</v>
      </c>
    </row>
    <row r="7749" spans="1:5" ht="14.4" x14ac:dyDescent="0.55000000000000004">
      <c r="A7749" s="289" t="s">
        <v>65781</v>
      </c>
      <c r="B7749" s="290">
        <v>6209</v>
      </c>
      <c r="D7749" s="291" t="s">
        <v>66314</v>
      </c>
      <c r="E7749" s="292">
        <v>6209</v>
      </c>
    </row>
    <row r="7750" spans="1:5" ht="14.4" x14ac:dyDescent="0.55000000000000004">
      <c r="A7750" s="289" t="s">
        <v>46409</v>
      </c>
      <c r="B7750" s="290">
        <v>493898.49</v>
      </c>
      <c r="D7750" s="291" t="s">
        <v>46517</v>
      </c>
      <c r="E7750" s="292">
        <v>493898.49</v>
      </c>
    </row>
    <row r="7751" spans="1:5" ht="14.4" x14ac:dyDescent="0.55000000000000004">
      <c r="A7751" s="289" t="s">
        <v>65782</v>
      </c>
      <c r="B7751" s="290">
        <v>0</v>
      </c>
      <c r="D7751" s="291" t="s">
        <v>66315</v>
      </c>
      <c r="E7751" s="292">
        <v>0</v>
      </c>
    </row>
    <row r="7752" spans="1:5" ht="14.4" x14ac:dyDescent="0.55000000000000004">
      <c r="A7752" s="289" t="s">
        <v>46410</v>
      </c>
      <c r="B7752" s="290">
        <v>12945</v>
      </c>
      <c r="D7752" s="291" t="s">
        <v>46518</v>
      </c>
      <c r="E7752" s="292">
        <v>12945</v>
      </c>
    </row>
    <row r="7753" spans="1:5" ht="14.4" x14ac:dyDescent="0.55000000000000004">
      <c r="A7753" s="289" t="s">
        <v>46411</v>
      </c>
      <c r="B7753" s="290">
        <v>182869.42</v>
      </c>
      <c r="D7753" s="291" t="s">
        <v>46519</v>
      </c>
      <c r="E7753" s="292">
        <v>182869.42</v>
      </c>
    </row>
    <row r="7754" spans="1:5" ht="14.4" x14ac:dyDescent="0.55000000000000004">
      <c r="A7754" s="289" t="s">
        <v>46412</v>
      </c>
      <c r="B7754" s="290">
        <v>38878</v>
      </c>
      <c r="D7754" s="291" t="s">
        <v>46520</v>
      </c>
      <c r="E7754" s="292">
        <v>38878</v>
      </c>
    </row>
    <row r="7755" spans="1:5" ht="14.4" x14ac:dyDescent="0.55000000000000004">
      <c r="A7755" s="289" t="s">
        <v>46413</v>
      </c>
      <c r="B7755" s="290">
        <v>10071</v>
      </c>
      <c r="D7755" s="291" t="s">
        <v>46521</v>
      </c>
      <c r="E7755" s="292">
        <v>10071</v>
      </c>
    </row>
    <row r="7756" spans="1:5" ht="14.4" x14ac:dyDescent="0.55000000000000004">
      <c r="A7756" s="289" t="s">
        <v>65783</v>
      </c>
      <c r="B7756" s="290">
        <v>0</v>
      </c>
      <c r="D7756" s="291" t="s">
        <v>66316</v>
      </c>
      <c r="E7756" s="292">
        <v>0</v>
      </c>
    </row>
    <row r="7757" spans="1:5" ht="14.4" x14ac:dyDescent="0.55000000000000004">
      <c r="A7757" s="289" t="s">
        <v>46414</v>
      </c>
      <c r="B7757" s="290">
        <v>693322.95</v>
      </c>
      <c r="D7757" s="291" t="s">
        <v>46522</v>
      </c>
      <c r="E7757" s="292">
        <v>693322.95</v>
      </c>
    </row>
    <row r="7758" spans="1:5" ht="14.4" x14ac:dyDescent="0.55000000000000004">
      <c r="A7758" s="289" t="s">
        <v>46415</v>
      </c>
      <c r="B7758" s="290">
        <v>16559</v>
      </c>
      <c r="D7758" s="291" t="s">
        <v>46523</v>
      </c>
      <c r="E7758" s="292">
        <v>16559</v>
      </c>
    </row>
    <row r="7759" spans="1:5" ht="14.4" x14ac:dyDescent="0.55000000000000004">
      <c r="A7759" s="289" t="s">
        <v>46416</v>
      </c>
      <c r="B7759" s="290">
        <v>6008.18</v>
      </c>
      <c r="D7759" s="291" t="s">
        <v>46524</v>
      </c>
      <c r="E7759" s="292">
        <v>6008.18</v>
      </c>
    </row>
    <row r="7760" spans="1:5" ht="14.4" x14ac:dyDescent="0.55000000000000004">
      <c r="A7760" s="289" t="s">
        <v>65784</v>
      </c>
      <c r="B7760" s="290">
        <v>0</v>
      </c>
      <c r="D7760" s="291" t="s">
        <v>66317</v>
      </c>
      <c r="E7760" s="292">
        <v>0</v>
      </c>
    </row>
    <row r="7761" spans="1:5" ht="14.4" x14ac:dyDescent="0.55000000000000004">
      <c r="A7761" s="289" t="s">
        <v>46417</v>
      </c>
      <c r="B7761" s="290">
        <v>32828</v>
      </c>
      <c r="D7761" s="291" t="s">
        <v>46525</v>
      </c>
      <c r="E7761" s="292">
        <v>32828</v>
      </c>
    </row>
    <row r="7762" spans="1:5" ht="14.4" x14ac:dyDescent="0.55000000000000004">
      <c r="A7762" s="289" t="s">
        <v>65785</v>
      </c>
      <c r="B7762" s="290">
        <v>0</v>
      </c>
      <c r="D7762" s="291" t="s">
        <v>66318</v>
      </c>
      <c r="E7762" s="292">
        <v>0</v>
      </c>
    </row>
    <row r="7763" spans="1:5" ht="14.4" x14ac:dyDescent="0.55000000000000004">
      <c r="A7763" s="289" t="s">
        <v>46418</v>
      </c>
      <c r="B7763" s="290">
        <v>24882</v>
      </c>
      <c r="D7763" s="291" t="s">
        <v>46526</v>
      </c>
      <c r="E7763" s="292">
        <v>24882</v>
      </c>
    </row>
    <row r="7764" spans="1:5" ht="14.4" x14ac:dyDescent="0.55000000000000004">
      <c r="A7764" s="289" t="s">
        <v>65786</v>
      </c>
      <c r="B7764" s="290">
        <v>0</v>
      </c>
      <c r="D7764" s="291" t="s">
        <v>66319</v>
      </c>
      <c r="E7764" s="292">
        <v>0</v>
      </c>
    </row>
    <row r="7765" spans="1:5" ht="14.4" x14ac:dyDescent="0.55000000000000004">
      <c r="A7765" s="289" t="s">
        <v>65787</v>
      </c>
      <c r="B7765" s="290">
        <v>25899.84</v>
      </c>
      <c r="D7765" s="291" t="s">
        <v>66320</v>
      </c>
      <c r="E7765" s="292">
        <v>25899.84</v>
      </c>
    </row>
    <row r="7766" spans="1:5" ht="14.4" x14ac:dyDescent="0.55000000000000004">
      <c r="A7766" s="289" t="s">
        <v>46419</v>
      </c>
      <c r="B7766" s="290">
        <v>88400</v>
      </c>
      <c r="D7766" s="291" t="s">
        <v>46527</v>
      </c>
      <c r="E7766" s="292">
        <v>88400</v>
      </c>
    </row>
    <row r="7767" spans="1:5" ht="14.4" x14ac:dyDescent="0.55000000000000004">
      <c r="A7767" s="289" t="s">
        <v>46420</v>
      </c>
      <c r="B7767" s="290">
        <v>54219.5</v>
      </c>
      <c r="D7767" s="291" t="s">
        <v>46528</v>
      </c>
      <c r="E7767" s="292">
        <v>54219.5</v>
      </c>
    </row>
    <row r="7768" spans="1:5" ht="14.4" x14ac:dyDescent="0.55000000000000004">
      <c r="A7768" s="289" t="s">
        <v>65788</v>
      </c>
      <c r="B7768" s="290">
        <v>22069</v>
      </c>
      <c r="D7768" s="291" t="s">
        <v>66321</v>
      </c>
      <c r="E7768" s="292">
        <v>22069</v>
      </c>
    </row>
    <row r="7769" spans="1:5" ht="14.4" x14ac:dyDescent="0.55000000000000004">
      <c r="A7769" s="289" t="s">
        <v>46421</v>
      </c>
      <c r="B7769" s="290">
        <v>17307.830000000002</v>
      </c>
      <c r="D7769" s="291" t="s">
        <v>46529</v>
      </c>
      <c r="E7769" s="292">
        <v>17307.830000000002</v>
      </c>
    </row>
    <row r="7770" spans="1:5" ht="14.4" x14ac:dyDescent="0.55000000000000004">
      <c r="A7770" s="289" t="s">
        <v>46422</v>
      </c>
      <c r="B7770" s="290">
        <v>2878.07</v>
      </c>
      <c r="D7770" s="291" t="s">
        <v>46530</v>
      </c>
      <c r="E7770" s="292">
        <v>2878.07</v>
      </c>
    </row>
    <row r="7771" spans="1:5" ht="14.4" x14ac:dyDescent="0.55000000000000004">
      <c r="A7771" s="289" t="s">
        <v>65789</v>
      </c>
      <c r="B7771" s="290">
        <v>0</v>
      </c>
      <c r="D7771" s="291" t="s">
        <v>66322</v>
      </c>
      <c r="E7771" s="292">
        <v>0</v>
      </c>
    </row>
    <row r="7772" spans="1:5" ht="14.4" x14ac:dyDescent="0.55000000000000004">
      <c r="A7772" s="289" t="s">
        <v>46423</v>
      </c>
      <c r="B7772" s="290">
        <v>3600</v>
      </c>
      <c r="D7772" s="291" t="s">
        <v>46531</v>
      </c>
      <c r="E7772" s="292">
        <v>3600</v>
      </c>
    </row>
    <row r="7773" spans="1:5" ht="14.4" x14ac:dyDescent="0.55000000000000004">
      <c r="A7773" s="289" t="s">
        <v>65790</v>
      </c>
      <c r="B7773" s="290">
        <v>0</v>
      </c>
      <c r="D7773" s="291" t="s">
        <v>66323</v>
      </c>
      <c r="E7773" s="292">
        <v>0</v>
      </c>
    </row>
    <row r="7774" spans="1:5" ht="14.4" x14ac:dyDescent="0.55000000000000004">
      <c r="A7774" s="289" t="s">
        <v>46424</v>
      </c>
      <c r="B7774" s="290">
        <v>13679</v>
      </c>
      <c r="D7774" s="291" t="s">
        <v>46532</v>
      </c>
      <c r="E7774" s="292">
        <v>13679</v>
      </c>
    </row>
    <row r="7775" spans="1:5" ht="14.4" x14ac:dyDescent="0.55000000000000004">
      <c r="A7775" s="289" t="s">
        <v>46425</v>
      </c>
      <c r="B7775" s="290">
        <v>494280.8</v>
      </c>
      <c r="D7775" s="291" t="s">
        <v>46533</v>
      </c>
      <c r="E7775" s="292">
        <v>494280.8</v>
      </c>
    </row>
    <row r="7776" spans="1:5" ht="14.4" x14ac:dyDescent="0.55000000000000004">
      <c r="A7776" s="289" t="s">
        <v>65791</v>
      </c>
      <c r="B7776" s="290">
        <v>0</v>
      </c>
      <c r="D7776" s="291" t="s">
        <v>66324</v>
      </c>
      <c r="E7776" s="292">
        <v>0</v>
      </c>
    </row>
    <row r="7777" spans="1:5" ht="14.4" x14ac:dyDescent="0.55000000000000004">
      <c r="A7777" s="289" t="s">
        <v>46426</v>
      </c>
      <c r="B7777" s="290">
        <v>3600</v>
      </c>
      <c r="D7777" s="291" t="s">
        <v>46534</v>
      </c>
      <c r="E7777" s="292">
        <v>3600</v>
      </c>
    </row>
    <row r="7778" spans="1:5" ht="14.4" x14ac:dyDescent="0.55000000000000004">
      <c r="A7778" s="289" t="s">
        <v>46427</v>
      </c>
      <c r="B7778" s="290">
        <v>155847</v>
      </c>
      <c r="D7778" s="291" t="s">
        <v>46535</v>
      </c>
      <c r="E7778" s="292">
        <v>155847</v>
      </c>
    </row>
    <row r="7779" spans="1:5" ht="14.4" x14ac:dyDescent="0.55000000000000004">
      <c r="A7779" s="289" t="s">
        <v>46428</v>
      </c>
      <c r="B7779" s="290">
        <v>56877</v>
      </c>
      <c r="D7779" s="291" t="s">
        <v>46536</v>
      </c>
      <c r="E7779" s="292">
        <v>56877</v>
      </c>
    </row>
    <row r="7780" spans="1:5" ht="14.4" x14ac:dyDescent="0.55000000000000004">
      <c r="A7780" s="289" t="s">
        <v>46429</v>
      </c>
      <c r="B7780" s="290">
        <v>100795</v>
      </c>
      <c r="D7780" s="291" t="s">
        <v>46537</v>
      </c>
      <c r="E7780" s="292">
        <v>100795</v>
      </c>
    </row>
    <row r="7781" spans="1:5" ht="14.4" x14ac:dyDescent="0.55000000000000004">
      <c r="A7781" s="289" t="s">
        <v>43569</v>
      </c>
      <c r="B7781" s="290">
        <v>238081</v>
      </c>
      <c r="D7781" s="291" t="s">
        <v>43883</v>
      </c>
      <c r="E7781" s="292">
        <v>238081</v>
      </c>
    </row>
    <row r="7782" spans="1:5" ht="14.4" x14ac:dyDescent="0.55000000000000004">
      <c r="A7782" s="289" t="s">
        <v>65792</v>
      </c>
      <c r="B7782" s="290">
        <v>0</v>
      </c>
      <c r="D7782" s="291" t="s">
        <v>66325</v>
      </c>
      <c r="E7782" s="292">
        <v>0</v>
      </c>
    </row>
    <row r="7783" spans="1:5" ht="14.4" x14ac:dyDescent="0.55000000000000004">
      <c r="A7783" s="289" t="s">
        <v>43570</v>
      </c>
      <c r="B7783" s="290">
        <v>3364</v>
      </c>
      <c r="D7783" s="291" t="s">
        <v>43884</v>
      </c>
      <c r="E7783" s="292">
        <v>3364</v>
      </c>
    </row>
    <row r="7784" spans="1:5" ht="14.4" x14ac:dyDescent="0.55000000000000004">
      <c r="A7784" s="289" t="s">
        <v>43571</v>
      </c>
      <c r="B7784" s="290">
        <v>47052.5</v>
      </c>
      <c r="D7784" s="291" t="s">
        <v>43885</v>
      </c>
      <c r="E7784" s="292">
        <v>47052.5</v>
      </c>
    </row>
    <row r="7785" spans="1:5" ht="14.4" x14ac:dyDescent="0.55000000000000004">
      <c r="A7785" s="289" t="s">
        <v>43572</v>
      </c>
      <c r="B7785" s="290">
        <v>13832</v>
      </c>
      <c r="D7785" s="291" t="s">
        <v>43886</v>
      </c>
      <c r="E7785" s="292">
        <v>13832</v>
      </c>
    </row>
    <row r="7786" spans="1:5" ht="14.4" x14ac:dyDescent="0.55000000000000004">
      <c r="A7786" s="289" t="s">
        <v>43573</v>
      </c>
      <c r="B7786" s="290">
        <v>31706</v>
      </c>
      <c r="D7786" s="291" t="s">
        <v>43887</v>
      </c>
      <c r="E7786" s="292">
        <v>31706</v>
      </c>
    </row>
    <row r="7787" spans="1:5" ht="14.4" x14ac:dyDescent="0.55000000000000004">
      <c r="A7787" s="289" t="s">
        <v>65793</v>
      </c>
      <c r="B7787" s="290">
        <v>26527.5</v>
      </c>
      <c r="D7787" s="291" t="s">
        <v>43888</v>
      </c>
      <c r="E7787" s="292">
        <v>26527.5</v>
      </c>
    </row>
    <row r="7788" spans="1:5" ht="14.4" x14ac:dyDescent="0.55000000000000004">
      <c r="A7788" s="289" t="s">
        <v>43574</v>
      </c>
      <c r="B7788" s="290">
        <v>19094</v>
      </c>
      <c r="D7788" s="291" t="s">
        <v>43889</v>
      </c>
      <c r="E7788" s="292">
        <v>19094</v>
      </c>
    </row>
    <row r="7789" spans="1:5" ht="14.4" x14ac:dyDescent="0.55000000000000004">
      <c r="A7789" s="289" t="s">
        <v>43575</v>
      </c>
      <c r="B7789" s="290">
        <v>64084</v>
      </c>
      <c r="D7789" s="291" t="s">
        <v>43890</v>
      </c>
      <c r="E7789" s="292">
        <v>64084</v>
      </c>
    </row>
    <row r="7790" spans="1:5" ht="14.4" x14ac:dyDescent="0.55000000000000004">
      <c r="A7790" s="289" t="s">
        <v>65794</v>
      </c>
      <c r="B7790" s="290">
        <v>0</v>
      </c>
      <c r="D7790" s="291" t="s">
        <v>66326</v>
      </c>
      <c r="E7790" s="292">
        <v>0</v>
      </c>
    </row>
    <row r="7791" spans="1:5" ht="14.4" x14ac:dyDescent="0.55000000000000004">
      <c r="A7791" s="289" t="s">
        <v>65795</v>
      </c>
      <c r="B7791" s="290">
        <v>0</v>
      </c>
      <c r="D7791" s="291" t="s">
        <v>66327</v>
      </c>
      <c r="E7791" s="292">
        <v>0</v>
      </c>
    </row>
    <row r="7792" spans="1:5" ht="14.4" x14ac:dyDescent="0.55000000000000004">
      <c r="A7792" s="289" t="s">
        <v>65796</v>
      </c>
      <c r="B7792" s="290">
        <v>0</v>
      </c>
      <c r="D7792" s="291" t="s">
        <v>66328</v>
      </c>
      <c r="E7792" s="292">
        <v>0</v>
      </c>
    </row>
    <row r="7793" spans="1:5" ht="14.4" x14ac:dyDescent="0.55000000000000004">
      <c r="A7793" s="289" t="s">
        <v>43576</v>
      </c>
      <c r="B7793" s="290">
        <v>131839</v>
      </c>
      <c r="D7793" s="291" t="s">
        <v>43891</v>
      </c>
      <c r="E7793" s="292">
        <v>131839</v>
      </c>
    </row>
    <row r="7794" spans="1:5" ht="14.4" x14ac:dyDescent="0.55000000000000004">
      <c r="A7794" s="289" t="s">
        <v>43577</v>
      </c>
      <c r="B7794" s="290">
        <v>241275</v>
      </c>
      <c r="D7794" s="291" t="s">
        <v>43892</v>
      </c>
      <c r="E7794" s="292">
        <v>241275</v>
      </c>
    </row>
    <row r="7795" spans="1:5" ht="14.4" x14ac:dyDescent="0.55000000000000004">
      <c r="A7795" s="289" t="s">
        <v>43578</v>
      </c>
      <c r="B7795" s="290">
        <v>47110</v>
      </c>
      <c r="D7795" s="291" t="s">
        <v>43893</v>
      </c>
      <c r="E7795" s="292">
        <v>47110</v>
      </c>
    </row>
    <row r="7796" spans="1:5" ht="14.4" x14ac:dyDescent="0.55000000000000004">
      <c r="A7796" s="289" t="s">
        <v>43579</v>
      </c>
      <c r="B7796" s="290">
        <v>4590</v>
      </c>
      <c r="D7796" s="291" t="s">
        <v>43894</v>
      </c>
      <c r="E7796" s="292">
        <v>4590</v>
      </c>
    </row>
    <row r="7797" spans="1:5" ht="14.4" x14ac:dyDescent="0.55000000000000004">
      <c r="A7797" s="289" t="s">
        <v>43580</v>
      </c>
      <c r="B7797" s="290">
        <v>4239</v>
      </c>
      <c r="D7797" s="291" t="s">
        <v>43895</v>
      </c>
      <c r="E7797" s="292">
        <v>4239</v>
      </c>
    </row>
    <row r="7798" spans="1:5" ht="14.4" x14ac:dyDescent="0.55000000000000004">
      <c r="A7798" s="289" t="s">
        <v>43581</v>
      </c>
      <c r="B7798" s="290">
        <v>13698</v>
      </c>
      <c r="D7798" s="291" t="s">
        <v>43896</v>
      </c>
      <c r="E7798" s="292">
        <v>13698</v>
      </c>
    </row>
    <row r="7799" spans="1:5" ht="14.4" x14ac:dyDescent="0.55000000000000004">
      <c r="A7799" s="289" t="s">
        <v>43582</v>
      </c>
      <c r="B7799" s="290">
        <v>6895</v>
      </c>
      <c r="D7799" s="291" t="s">
        <v>43897</v>
      </c>
      <c r="E7799" s="292">
        <v>6895</v>
      </c>
    </row>
    <row r="7800" spans="1:5" ht="14.4" x14ac:dyDescent="0.55000000000000004">
      <c r="A7800" s="289" t="s">
        <v>43583</v>
      </c>
      <c r="B7800" s="290">
        <v>837</v>
      </c>
      <c r="D7800" s="291" t="s">
        <v>43898</v>
      </c>
      <c r="E7800" s="292">
        <v>837</v>
      </c>
    </row>
    <row r="7801" spans="1:5" ht="14.4" x14ac:dyDescent="0.55000000000000004">
      <c r="A7801" s="289" t="s">
        <v>43584</v>
      </c>
      <c r="B7801" s="290">
        <v>120963</v>
      </c>
      <c r="D7801" s="291" t="s">
        <v>43899</v>
      </c>
      <c r="E7801" s="292">
        <v>120963</v>
      </c>
    </row>
    <row r="7802" spans="1:5" ht="14.4" x14ac:dyDescent="0.55000000000000004">
      <c r="A7802" s="289" t="s">
        <v>43585</v>
      </c>
      <c r="B7802" s="290">
        <v>4838</v>
      </c>
      <c r="D7802" s="291" t="s">
        <v>43900</v>
      </c>
      <c r="E7802" s="292">
        <v>4838</v>
      </c>
    </row>
    <row r="7803" spans="1:5" ht="14.4" x14ac:dyDescent="0.55000000000000004">
      <c r="A7803" s="289" t="s">
        <v>43586</v>
      </c>
      <c r="B7803" s="290">
        <v>355002</v>
      </c>
      <c r="D7803" s="291" t="s">
        <v>43901</v>
      </c>
      <c r="E7803" s="292">
        <v>355002</v>
      </c>
    </row>
    <row r="7804" spans="1:5" ht="14.4" x14ac:dyDescent="0.55000000000000004">
      <c r="A7804" s="289" t="s">
        <v>43587</v>
      </c>
      <c r="B7804" s="290">
        <v>56380</v>
      </c>
      <c r="D7804" s="291" t="s">
        <v>43902</v>
      </c>
      <c r="E7804" s="292">
        <v>56380</v>
      </c>
    </row>
    <row r="7805" spans="1:5" ht="14.4" x14ac:dyDescent="0.55000000000000004">
      <c r="A7805" s="289" t="s">
        <v>43588</v>
      </c>
      <c r="B7805" s="290">
        <v>8787</v>
      </c>
      <c r="D7805" s="291" t="s">
        <v>43903</v>
      </c>
      <c r="E7805" s="292">
        <v>8787</v>
      </c>
    </row>
    <row r="7806" spans="1:5" ht="14.4" x14ac:dyDescent="0.55000000000000004">
      <c r="A7806" s="289" t="s">
        <v>43589</v>
      </c>
      <c r="B7806" s="290">
        <v>4166</v>
      </c>
      <c r="D7806" s="291" t="s">
        <v>43904</v>
      </c>
      <c r="E7806" s="292">
        <v>4166</v>
      </c>
    </row>
    <row r="7807" spans="1:5" ht="14.4" x14ac:dyDescent="0.55000000000000004">
      <c r="A7807" s="289" t="s">
        <v>65797</v>
      </c>
      <c r="B7807" s="290">
        <v>0</v>
      </c>
      <c r="D7807" s="291" t="s">
        <v>66329</v>
      </c>
      <c r="E7807" s="292">
        <v>0</v>
      </c>
    </row>
    <row r="7808" spans="1:5" ht="14.4" x14ac:dyDescent="0.55000000000000004">
      <c r="A7808" s="289" t="s">
        <v>43590</v>
      </c>
      <c r="B7808" s="290">
        <v>100661.1</v>
      </c>
      <c r="D7808" s="291" t="s">
        <v>43905</v>
      </c>
      <c r="E7808" s="292">
        <v>100661.1</v>
      </c>
    </row>
    <row r="7809" spans="1:5" ht="14.4" x14ac:dyDescent="0.55000000000000004">
      <c r="A7809" s="289" t="s">
        <v>43591</v>
      </c>
      <c r="B7809" s="290">
        <v>18862.5</v>
      </c>
      <c r="D7809" s="291" t="s">
        <v>43906</v>
      </c>
      <c r="E7809" s="292">
        <v>18862.5</v>
      </c>
    </row>
    <row r="7810" spans="1:5" ht="14.4" x14ac:dyDescent="0.55000000000000004">
      <c r="A7810" s="289" t="s">
        <v>43592</v>
      </c>
      <c r="B7810" s="290">
        <v>83065</v>
      </c>
      <c r="D7810" s="291" t="s">
        <v>43907</v>
      </c>
      <c r="E7810" s="292">
        <v>83065</v>
      </c>
    </row>
    <row r="7811" spans="1:5" ht="14.4" x14ac:dyDescent="0.55000000000000004">
      <c r="A7811" s="289" t="s">
        <v>65798</v>
      </c>
      <c r="B7811" s="290">
        <v>0</v>
      </c>
      <c r="D7811" s="291" t="s">
        <v>66330</v>
      </c>
      <c r="E7811" s="292">
        <v>0</v>
      </c>
    </row>
    <row r="7812" spans="1:5" ht="14.4" x14ac:dyDescent="0.55000000000000004">
      <c r="A7812" s="289" t="s">
        <v>43593</v>
      </c>
      <c r="B7812" s="290">
        <v>24025</v>
      </c>
      <c r="D7812" s="291" t="s">
        <v>43908</v>
      </c>
      <c r="E7812" s="292">
        <v>24025</v>
      </c>
    </row>
    <row r="7813" spans="1:5" ht="14.4" x14ac:dyDescent="0.55000000000000004">
      <c r="A7813" s="289" t="s">
        <v>43594</v>
      </c>
      <c r="B7813" s="290">
        <v>161291</v>
      </c>
      <c r="D7813" s="291" t="s">
        <v>43909</v>
      </c>
      <c r="E7813" s="292">
        <v>161291</v>
      </c>
    </row>
    <row r="7814" spans="1:5" ht="14.4" x14ac:dyDescent="0.55000000000000004">
      <c r="A7814" s="289" t="s">
        <v>43595</v>
      </c>
      <c r="B7814" s="290">
        <v>41486</v>
      </c>
      <c r="D7814" s="291" t="s">
        <v>43910</v>
      </c>
      <c r="E7814" s="292">
        <v>41486</v>
      </c>
    </row>
    <row r="7815" spans="1:5" ht="14.4" x14ac:dyDescent="0.55000000000000004">
      <c r="A7815" s="289" t="s">
        <v>43596</v>
      </c>
      <c r="B7815" s="290">
        <v>29773</v>
      </c>
      <c r="D7815" s="291" t="s">
        <v>43911</v>
      </c>
      <c r="E7815" s="292">
        <v>29773</v>
      </c>
    </row>
    <row r="7816" spans="1:5" ht="14.4" x14ac:dyDescent="0.55000000000000004">
      <c r="A7816" s="289" t="s">
        <v>43597</v>
      </c>
      <c r="B7816" s="290">
        <v>94405</v>
      </c>
      <c r="D7816" s="291" t="s">
        <v>43912</v>
      </c>
      <c r="E7816" s="292">
        <v>94405</v>
      </c>
    </row>
    <row r="7817" spans="1:5" ht="14.4" x14ac:dyDescent="0.55000000000000004">
      <c r="A7817" s="289" t="s">
        <v>43598</v>
      </c>
      <c r="B7817" s="290">
        <v>5624</v>
      </c>
      <c r="D7817" s="291" t="s">
        <v>43913</v>
      </c>
      <c r="E7817" s="292">
        <v>5624</v>
      </c>
    </row>
    <row r="7818" spans="1:5" ht="14.4" x14ac:dyDescent="0.55000000000000004">
      <c r="A7818" s="289" t="s">
        <v>65799</v>
      </c>
      <c r="B7818" s="290">
        <v>0</v>
      </c>
      <c r="D7818" s="291" t="s">
        <v>66331</v>
      </c>
      <c r="E7818" s="292">
        <v>0</v>
      </c>
    </row>
    <row r="7819" spans="1:5" ht="14.4" x14ac:dyDescent="0.55000000000000004">
      <c r="A7819" s="289" t="s">
        <v>65800</v>
      </c>
      <c r="B7819" s="290">
        <v>0</v>
      </c>
      <c r="D7819" s="291" t="s">
        <v>66332</v>
      </c>
      <c r="E7819" s="292">
        <v>0</v>
      </c>
    </row>
    <row r="7820" spans="1:5" ht="14.4" x14ac:dyDescent="0.55000000000000004">
      <c r="A7820" s="289" t="s">
        <v>65801</v>
      </c>
      <c r="B7820" s="290">
        <v>18825</v>
      </c>
      <c r="D7820" s="291" t="s">
        <v>43914</v>
      </c>
      <c r="E7820" s="292">
        <v>18825</v>
      </c>
    </row>
    <row r="7821" spans="1:5" ht="14.4" x14ac:dyDescent="0.55000000000000004">
      <c r="A7821" s="289" t="s">
        <v>43599</v>
      </c>
      <c r="B7821" s="290">
        <v>13212</v>
      </c>
      <c r="D7821" s="291" t="s">
        <v>43915</v>
      </c>
      <c r="E7821" s="292">
        <v>13212</v>
      </c>
    </row>
    <row r="7822" spans="1:5" ht="14.4" x14ac:dyDescent="0.55000000000000004">
      <c r="A7822" s="289" t="s">
        <v>43600</v>
      </c>
      <c r="B7822" s="290">
        <v>144554</v>
      </c>
      <c r="D7822" s="291" t="s">
        <v>43916</v>
      </c>
      <c r="E7822" s="292">
        <v>144554</v>
      </c>
    </row>
    <row r="7823" spans="1:5" ht="14.4" x14ac:dyDescent="0.55000000000000004">
      <c r="A7823" s="289" t="s">
        <v>43601</v>
      </c>
      <c r="B7823" s="290">
        <v>12199</v>
      </c>
      <c r="D7823" s="291" t="s">
        <v>43917</v>
      </c>
      <c r="E7823" s="292">
        <v>12199</v>
      </c>
    </row>
    <row r="7824" spans="1:5" ht="14.4" x14ac:dyDescent="0.55000000000000004">
      <c r="A7824" s="289" t="s">
        <v>43602</v>
      </c>
      <c r="B7824" s="290">
        <v>54625</v>
      </c>
      <c r="D7824" s="291" t="s">
        <v>43918</v>
      </c>
      <c r="E7824" s="292">
        <v>54625</v>
      </c>
    </row>
    <row r="7825" spans="1:5" ht="14.4" x14ac:dyDescent="0.55000000000000004">
      <c r="A7825" s="289" t="s">
        <v>43603</v>
      </c>
      <c r="B7825" s="290">
        <v>22560.07</v>
      </c>
      <c r="D7825" s="291" t="s">
        <v>43919</v>
      </c>
      <c r="E7825" s="292">
        <v>22560.07</v>
      </c>
    </row>
    <row r="7826" spans="1:5" ht="14.4" x14ac:dyDescent="0.55000000000000004">
      <c r="A7826" s="289" t="s">
        <v>43604</v>
      </c>
      <c r="B7826" s="290">
        <v>1168</v>
      </c>
      <c r="D7826" s="291" t="s">
        <v>43920</v>
      </c>
      <c r="E7826" s="292">
        <v>1168</v>
      </c>
    </row>
    <row r="7827" spans="1:5" ht="14.4" x14ac:dyDescent="0.55000000000000004">
      <c r="A7827" s="289" t="s">
        <v>43605</v>
      </c>
      <c r="B7827" s="290">
        <v>89319.39</v>
      </c>
      <c r="D7827" s="291" t="s">
        <v>43921</v>
      </c>
      <c r="E7827" s="292">
        <v>89319.39</v>
      </c>
    </row>
    <row r="7828" spans="1:5" ht="14.4" x14ac:dyDescent="0.55000000000000004">
      <c r="A7828" s="289" t="s">
        <v>65802</v>
      </c>
      <c r="B7828" s="290">
        <v>516170</v>
      </c>
      <c r="D7828" s="291" t="s">
        <v>43922</v>
      </c>
      <c r="E7828" s="292">
        <v>516170</v>
      </c>
    </row>
    <row r="7829" spans="1:5" ht="14.4" x14ac:dyDescent="0.55000000000000004">
      <c r="A7829" s="289" t="s">
        <v>65803</v>
      </c>
      <c r="B7829" s="290">
        <v>0</v>
      </c>
      <c r="D7829" s="291" t="s">
        <v>66333</v>
      </c>
      <c r="E7829" s="292">
        <v>0</v>
      </c>
    </row>
    <row r="7830" spans="1:5" ht="14.4" x14ac:dyDescent="0.55000000000000004">
      <c r="A7830" s="289" t="s">
        <v>43606</v>
      </c>
      <c r="B7830" s="290">
        <v>43626</v>
      </c>
      <c r="D7830" s="291" t="s">
        <v>43923</v>
      </c>
      <c r="E7830" s="292">
        <v>43626</v>
      </c>
    </row>
    <row r="7831" spans="1:5" ht="14.4" x14ac:dyDescent="0.55000000000000004">
      <c r="A7831" s="289" t="s">
        <v>43607</v>
      </c>
      <c r="B7831" s="290">
        <v>54997</v>
      </c>
      <c r="D7831" s="291" t="s">
        <v>43924</v>
      </c>
      <c r="E7831" s="292">
        <v>54997</v>
      </c>
    </row>
    <row r="7832" spans="1:5" ht="14.4" x14ac:dyDescent="0.55000000000000004">
      <c r="A7832" s="289" t="s">
        <v>43608</v>
      </c>
      <c r="B7832" s="290">
        <v>190827</v>
      </c>
      <c r="D7832" s="291" t="s">
        <v>43925</v>
      </c>
      <c r="E7832" s="292">
        <v>190827</v>
      </c>
    </row>
    <row r="7833" spans="1:5" ht="14.4" x14ac:dyDescent="0.55000000000000004">
      <c r="A7833" s="289" t="s">
        <v>43609</v>
      </c>
      <c r="B7833" s="290">
        <v>31603</v>
      </c>
      <c r="D7833" s="291" t="s">
        <v>43926</v>
      </c>
      <c r="E7833" s="292">
        <v>31603</v>
      </c>
    </row>
    <row r="7834" spans="1:5" ht="14.4" x14ac:dyDescent="0.55000000000000004">
      <c r="A7834" s="289" t="s">
        <v>43610</v>
      </c>
      <c r="B7834" s="290">
        <v>23053</v>
      </c>
      <c r="D7834" s="291" t="s">
        <v>43927</v>
      </c>
      <c r="E7834" s="292">
        <v>23053</v>
      </c>
    </row>
    <row r="7835" spans="1:5" ht="14.4" x14ac:dyDescent="0.55000000000000004">
      <c r="A7835" s="289" t="s">
        <v>65804</v>
      </c>
      <c r="B7835" s="290">
        <v>0</v>
      </c>
      <c r="D7835" s="291" t="s">
        <v>66334</v>
      </c>
      <c r="E7835" s="292">
        <v>0</v>
      </c>
    </row>
    <row r="7836" spans="1:5" ht="14.4" x14ac:dyDescent="0.55000000000000004">
      <c r="A7836" s="289" t="s">
        <v>43611</v>
      </c>
      <c r="B7836" s="290">
        <v>5820</v>
      </c>
      <c r="D7836" s="291" t="s">
        <v>43928</v>
      </c>
      <c r="E7836" s="292">
        <v>5820</v>
      </c>
    </row>
    <row r="7837" spans="1:5" ht="14.4" x14ac:dyDescent="0.55000000000000004">
      <c r="A7837" s="289" t="s">
        <v>43612</v>
      </c>
      <c r="B7837" s="290">
        <v>61548.14</v>
      </c>
      <c r="D7837" s="291" t="s">
        <v>43929</v>
      </c>
      <c r="E7837" s="292">
        <v>61548.14</v>
      </c>
    </row>
    <row r="7838" spans="1:5" ht="14.4" x14ac:dyDescent="0.55000000000000004">
      <c r="A7838" s="289" t="s">
        <v>43613</v>
      </c>
      <c r="B7838" s="290">
        <v>98716</v>
      </c>
      <c r="D7838" s="291" t="s">
        <v>43930</v>
      </c>
      <c r="E7838" s="292">
        <v>98716</v>
      </c>
    </row>
    <row r="7839" spans="1:5" ht="14.4" x14ac:dyDescent="0.55000000000000004">
      <c r="A7839" s="289" t="s">
        <v>43614</v>
      </c>
      <c r="B7839" s="290">
        <v>221781</v>
      </c>
      <c r="D7839" s="291" t="s">
        <v>43931</v>
      </c>
      <c r="E7839" s="292">
        <v>221781</v>
      </c>
    </row>
    <row r="7840" spans="1:5" ht="14.4" x14ac:dyDescent="0.55000000000000004">
      <c r="A7840" s="289" t="s">
        <v>43615</v>
      </c>
      <c r="B7840" s="290">
        <v>6668</v>
      </c>
      <c r="D7840" s="291" t="s">
        <v>43932</v>
      </c>
      <c r="E7840" s="292">
        <v>6668</v>
      </c>
    </row>
    <row r="7841" spans="1:5" ht="14.4" x14ac:dyDescent="0.55000000000000004">
      <c r="A7841" s="289" t="s">
        <v>65805</v>
      </c>
      <c r="B7841" s="290">
        <v>5169</v>
      </c>
      <c r="D7841" s="291" t="s">
        <v>66335</v>
      </c>
      <c r="E7841" s="292">
        <v>5169</v>
      </c>
    </row>
    <row r="7842" spans="1:5" ht="14.4" x14ac:dyDescent="0.55000000000000004">
      <c r="A7842" s="289" t="s">
        <v>43616</v>
      </c>
      <c r="B7842" s="290">
        <v>2305</v>
      </c>
      <c r="D7842" s="291" t="s">
        <v>43933</v>
      </c>
      <c r="E7842" s="292">
        <v>2305</v>
      </c>
    </row>
    <row r="7843" spans="1:5" ht="14.4" x14ac:dyDescent="0.55000000000000004">
      <c r="A7843" s="289" t="s">
        <v>43617</v>
      </c>
      <c r="B7843" s="290">
        <v>4445</v>
      </c>
      <c r="D7843" s="291" t="s">
        <v>43934</v>
      </c>
      <c r="E7843" s="292">
        <v>4445</v>
      </c>
    </row>
    <row r="7844" spans="1:5" ht="14.4" x14ac:dyDescent="0.55000000000000004">
      <c r="A7844" s="289" t="s">
        <v>43618</v>
      </c>
      <c r="B7844" s="290">
        <v>14184</v>
      </c>
      <c r="D7844" s="291" t="s">
        <v>43935</v>
      </c>
      <c r="E7844" s="292">
        <v>14184</v>
      </c>
    </row>
    <row r="7845" spans="1:5" ht="14.4" x14ac:dyDescent="0.55000000000000004">
      <c r="A7845" s="289" t="s">
        <v>65806</v>
      </c>
      <c r="B7845" s="290">
        <v>4290</v>
      </c>
      <c r="D7845" s="291" t="s">
        <v>43936</v>
      </c>
      <c r="E7845" s="292">
        <v>4290</v>
      </c>
    </row>
    <row r="7846" spans="1:5" ht="14.4" x14ac:dyDescent="0.55000000000000004">
      <c r="A7846" s="289" t="s">
        <v>43619</v>
      </c>
      <c r="B7846" s="290">
        <v>3031</v>
      </c>
      <c r="D7846" s="291" t="s">
        <v>43937</v>
      </c>
      <c r="E7846" s="292">
        <v>3031</v>
      </c>
    </row>
    <row r="7847" spans="1:5" ht="14.4" x14ac:dyDescent="0.55000000000000004">
      <c r="A7847" s="289" t="s">
        <v>65807</v>
      </c>
      <c r="B7847" s="290">
        <v>0</v>
      </c>
      <c r="D7847" s="291" t="s">
        <v>66336</v>
      </c>
      <c r="E7847" s="292">
        <v>0</v>
      </c>
    </row>
    <row r="7848" spans="1:5" ht="14.4" x14ac:dyDescent="0.55000000000000004">
      <c r="A7848" s="289" t="s">
        <v>43620</v>
      </c>
      <c r="B7848" s="290">
        <v>2709</v>
      </c>
      <c r="D7848" s="291" t="s">
        <v>43938</v>
      </c>
      <c r="E7848" s="292">
        <v>2709</v>
      </c>
    </row>
    <row r="7849" spans="1:5" ht="14.4" x14ac:dyDescent="0.55000000000000004">
      <c r="A7849" s="289" t="s">
        <v>43621</v>
      </c>
      <c r="B7849" s="290">
        <v>9800</v>
      </c>
      <c r="D7849" s="291" t="s">
        <v>43939</v>
      </c>
      <c r="E7849" s="292">
        <v>9800</v>
      </c>
    </row>
    <row r="7850" spans="1:5" ht="14.4" x14ac:dyDescent="0.55000000000000004">
      <c r="A7850" s="289" t="s">
        <v>43622</v>
      </c>
      <c r="B7850" s="290">
        <v>557747.52</v>
      </c>
      <c r="D7850" s="291" t="s">
        <v>43940</v>
      </c>
      <c r="E7850" s="292">
        <v>557747.52</v>
      </c>
    </row>
    <row r="7851" spans="1:5" ht="14.4" x14ac:dyDescent="0.55000000000000004">
      <c r="A7851" s="289" t="s">
        <v>43623</v>
      </c>
      <c r="B7851" s="290">
        <v>5417</v>
      </c>
      <c r="D7851" s="291" t="s">
        <v>43941</v>
      </c>
      <c r="E7851" s="292">
        <v>5417</v>
      </c>
    </row>
    <row r="7852" spans="1:5" ht="14.4" x14ac:dyDescent="0.55000000000000004">
      <c r="A7852" s="289" t="s">
        <v>43624</v>
      </c>
      <c r="B7852" s="290">
        <v>81845</v>
      </c>
      <c r="D7852" s="291" t="s">
        <v>43942</v>
      </c>
      <c r="E7852" s="292">
        <v>81845</v>
      </c>
    </row>
    <row r="7853" spans="1:5" ht="14.4" x14ac:dyDescent="0.55000000000000004">
      <c r="A7853" s="289" t="s">
        <v>43625</v>
      </c>
      <c r="B7853" s="290">
        <v>320763</v>
      </c>
      <c r="D7853" s="291" t="s">
        <v>43943</v>
      </c>
      <c r="E7853" s="292">
        <v>320763</v>
      </c>
    </row>
    <row r="7854" spans="1:5" ht="14.4" x14ac:dyDescent="0.55000000000000004">
      <c r="A7854" s="289" t="s">
        <v>43626</v>
      </c>
      <c r="B7854" s="290">
        <v>19466</v>
      </c>
      <c r="D7854" s="291" t="s">
        <v>43944</v>
      </c>
      <c r="E7854" s="292">
        <v>19466</v>
      </c>
    </row>
    <row r="7855" spans="1:5" ht="14.4" x14ac:dyDescent="0.55000000000000004">
      <c r="A7855" s="289" t="s">
        <v>43627</v>
      </c>
      <c r="B7855" s="290">
        <v>17574</v>
      </c>
      <c r="D7855" s="291" t="s">
        <v>43945</v>
      </c>
      <c r="E7855" s="292">
        <v>17574</v>
      </c>
    </row>
    <row r="7856" spans="1:5" ht="14.4" x14ac:dyDescent="0.55000000000000004">
      <c r="A7856" s="289" t="s">
        <v>43628</v>
      </c>
      <c r="B7856" s="290">
        <v>4894.5600000000004</v>
      </c>
      <c r="D7856" s="291" t="s">
        <v>43946</v>
      </c>
      <c r="E7856" s="292">
        <v>4894.5600000000004</v>
      </c>
    </row>
    <row r="7857" spans="1:5" ht="14.4" x14ac:dyDescent="0.55000000000000004">
      <c r="A7857" s="289" t="s">
        <v>43629</v>
      </c>
      <c r="B7857" s="290">
        <v>16164.68</v>
      </c>
      <c r="D7857" s="291" t="s">
        <v>43947</v>
      </c>
      <c r="E7857" s="292">
        <v>16164.68</v>
      </c>
    </row>
    <row r="7858" spans="1:5" ht="14.4" x14ac:dyDescent="0.55000000000000004">
      <c r="A7858" s="289" t="s">
        <v>43630</v>
      </c>
      <c r="B7858" s="290">
        <v>11598.02</v>
      </c>
      <c r="D7858" s="291" t="s">
        <v>43948</v>
      </c>
      <c r="E7858" s="292">
        <v>11598.02</v>
      </c>
    </row>
    <row r="7859" spans="1:5" ht="14.4" x14ac:dyDescent="0.55000000000000004">
      <c r="A7859" s="289" t="s">
        <v>43631</v>
      </c>
      <c r="B7859" s="290">
        <v>66601.14</v>
      </c>
      <c r="D7859" s="291" t="s">
        <v>43949</v>
      </c>
      <c r="E7859" s="292">
        <v>66601.14</v>
      </c>
    </row>
    <row r="7860" spans="1:5" ht="14.4" x14ac:dyDescent="0.55000000000000004">
      <c r="A7860" s="289" t="s">
        <v>43632</v>
      </c>
      <c r="B7860" s="290">
        <v>8437.5</v>
      </c>
      <c r="D7860" s="291" t="s">
        <v>43950</v>
      </c>
      <c r="E7860" s="292">
        <v>8437.5</v>
      </c>
    </row>
    <row r="7861" spans="1:5" ht="14.4" x14ac:dyDescent="0.55000000000000004">
      <c r="A7861" s="289" t="s">
        <v>43633</v>
      </c>
      <c r="B7861" s="290">
        <v>29339</v>
      </c>
      <c r="D7861" s="291" t="s">
        <v>43951</v>
      </c>
      <c r="E7861" s="292">
        <v>29339</v>
      </c>
    </row>
    <row r="7862" spans="1:5" ht="14.4" x14ac:dyDescent="0.55000000000000004">
      <c r="A7862" s="289" t="s">
        <v>43634</v>
      </c>
      <c r="B7862" s="290">
        <v>731507</v>
      </c>
      <c r="D7862" s="291" t="s">
        <v>43952</v>
      </c>
      <c r="E7862" s="292">
        <v>731507</v>
      </c>
    </row>
    <row r="7863" spans="1:5" ht="14.4" x14ac:dyDescent="0.55000000000000004">
      <c r="A7863" s="289" t="s">
        <v>43635</v>
      </c>
      <c r="B7863" s="290">
        <v>4983</v>
      </c>
      <c r="D7863" s="291" t="s">
        <v>43953</v>
      </c>
      <c r="E7863" s="292">
        <v>4983</v>
      </c>
    </row>
    <row r="7864" spans="1:5" ht="14.4" x14ac:dyDescent="0.55000000000000004">
      <c r="A7864" s="289" t="s">
        <v>65808</v>
      </c>
      <c r="B7864" s="290">
        <v>0</v>
      </c>
      <c r="D7864" s="291" t="s">
        <v>66337</v>
      </c>
      <c r="E7864" s="292">
        <v>0</v>
      </c>
    </row>
    <row r="7865" spans="1:5" ht="14.4" x14ac:dyDescent="0.55000000000000004">
      <c r="A7865" s="289" t="s">
        <v>43636</v>
      </c>
      <c r="B7865" s="290">
        <v>13181</v>
      </c>
      <c r="D7865" s="291" t="s">
        <v>43954</v>
      </c>
      <c r="E7865" s="292">
        <v>13181</v>
      </c>
    </row>
    <row r="7866" spans="1:5" ht="14.4" x14ac:dyDescent="0.55000000000000004">
      <c r="A7866" s="289" t="s">
        <v>43637</v>
      </c>
      <c r="B7866" s="290">
        <v>13594</v>
      </c>
      <c r="D7866" s="291" t="s">
        <v>43955</v>
      </c>
      <c r="E7866" s="292">
        <v>13594</v>
      </c>
    </row>
    <row r="7867" spans="1:5" ht="14.4" x14ac:dyDescent="0.55000000000000004">
      <c r="A7867" s="289" t="s">
        <v>43638</v>
      </c>
      <c r="B7867" s="290">
        <v>4373</v>
      </c>
      <c r="D7867" s="291" t="s">
        <v>43956</v>
      </c>
      <c r="E7867" s="292">
        <v>4373</v>
      </c>
    </row>
    <row r="7868" spans="1:5" ht="14.4" x14ac:dyDescent="0.55000000000000004">
      <c r="A7868" s="289" t="s">
        <v>65809</v>
      </c>
      <c r="B7868" s="290">
        <v>3401</v>
      </c>
      <c r="D7868" s="291" t="s">
        <v>66338</v>
      </c>
      <c r="E7868" s="292">
        <v>3401</v>
      </c>
    </row>
    <row r="7869" spans="1:5" ht="14.4" x14ac:dyDescent="0.55000000000000004">
      <c r="A7869" s="289" t="s">
        <v>43639</v>
      </c>
      <c r="B7869" s="290">
        <v>6327</v>
      </c>
      <c r="D7869" s="291" t="s">
        <v>43957</v>
      </c>
      <c r="E7869" s="292">
        <v>6327</v>
      </c>
    </row>
    <row r="7870" spans="1:5" ht="14.4" x14ac:dyDescent="0.55000000000000004">
      <c r="A7870" s="289" t="s">
        <v>65810</v>
      </c>
      <c r="B7870" s="290">
        <v>21348</v>
      </c>
      <c r="D7870" s="291" t="s">
        <v>43958</v>
      </c>
      <c r="E7870" s="292">
        <v>21348</v>
      </c>
    </row>
    <row r="7871" spans="1:5" ht="14.4" x14ac:dyDescent="0.55000000000000004">
      <c r="A7871" s="289" t="s">
        <v>65811</v>
      </c>
      <c r="B7871" s="290">
        <v>23200</v>
      </c>
      <c r="D7871" s="291" t="s">
        <v>66339</v>
      </c>
      <c r="E7871" s="292">
        <v>23200</v>
      </c>
    </row>
    <row r="7872" spans="1:5" ht="14.4" x14ac:dyDescent="0.55000000000000004">
      <c r="A7872" s="289" t="s">
        <v>65812</v>
      </c>
      <c r="B7872" s="290">
        <v>0</v>
      </c>
      <c r="D7872" s="291" t="s">
        <v>66340</v>
      </c>
      <c r="E7872" s="292">
        <v>0</v>
      </c>
    </row>
    <row r="7873" spans="1:5" ht="14.4" x14ac:dyDescent="0.55000000000000004">
      <c r="A7873" s="289" t="s">
        <v>43640</v>
      </c>
      <c r="B7873" s="290">
        <v>210014</v>
      </c>
      <c r="D7873" s="291" t="s">
        <v>43959</v>
      </c>
      <c r="E7873" s="292">
        <v>210014</v>
      </c>
    </row>
    <row r="7874" spans="1:5" ht="14.4" x14ac:dyDescent="0.55000000000000004">
      <c r="A7874" s="289" t="s">
        <v>43641</v>
      </c>
      <c r="B7874" s="290">
        <v>1536</v>
      </c>
      <c r="D7874" s="291" t="s">
        <v>43960</v>
      </c>
      <c r="E7874" s="292">
        <v>1536</v>
      </c>
    </row>
    <row r="7875" spans="1:5" ht="14.4" x14ac:dyDescent="0.55000000000000004">
      <c r="A7875" s="289" t="s">
        <v>43642</v>
      </c>
      <c r="B7875" s="290">
        <v>72065</v>
      </c>
      <c r="D7875" s="291" t="s">
        <v>43961</v>
      </c>
      <c r="E7875" s="292">
        <v>72065</v>
      </c>
    </row>
    <row r="7876" spans="1:5" ht="14.4" x14ac:dyDescent="0.55000000000000004">
      <c r="A7876" s="289" t="s">
        <v>65813</v>
      </c>
      <c r="B7876" s="290">
        <v>0</v>
      </c>
      <c r="D7876" s="291" t="s">
        <v>66341</v>
      </c>
      <c r="E7876" s="292">
        <v>0</v>
      </c>
    </row>
    <row r="7877" spans="1:5" ht="14.4" x14ac:dyDescent="0.55000000000000004">
      <c r="A7877" s="289" t="s">
        <v>43643</v>
      </c>
      <c r="B7877" s="290">
        <v>137700</v>
      </c>
      <c r="D7877" s="291" t="s">
        <v>43962</v>
      </c>
      <c r="E7877" s="292">
        <v>137700</v>
      </c>
    </row>
    <row r="7878" spans="1:5" ht="14.4" x14ac:dyDescent="0.55000000000000004">
      <c r="A7878" s="289" t="s">
        <v>43644</v>
      </c>
      <c r="B7878" s="290">
        <v>25362</v>
      </c>
      <c r="D7878" s="291" t="s">
        <v>43963</v>
      </c>
      <c r="E7878" s="292">
        <v>25362</v>
      </c>
    </row>
    <row r="7879" spans="1:5" ht="14.4" x14ac:dyDescent="0.55000000000000004">
      <c r="A7879" s="289" t="s">
        <v>43645</v>
      </c>
      <c r="B7879" s="290">
        <v>92162</v>
      </c>
      <c r="D7879" s="291" t="s">
        <v>43964</v>
      </c>
      <c r="E7879" s="292">
        <v>92162</v>
      </c>
    </row>
    <row r="7880" spans="1:5" ht="14.4" x14ac:dyDescent="0.55000000000000004">
      <c r="A7880" s="289" t="s">
        <v>43646</v>
      </c>
      <c r="B7880" s="290">
        <v>5769</v>
      </c>
      <c r="D7880" s="291" t="s">
        <v>43965</v>
      </c>
      <c r="E7880" s="292">
        <v>5769</v>
      </c>
    </row>
    <row r="7881" spans="1:5" ht="14.4" x14ac:dyDescent="0.55000000000000004">
      <c r="A7881" s="289" t="s">
        <v>43647</v>
      </c>
      <c r="B7881" s="290">
        <v>208076.13</v>
      </c>
      <c r="D7881" s="291" t="s">
        <v>43966</v>
      </c>
      <c r="E7881" s="292">
        <v>208076.13</v>
      </c>
    </row>
    <row r="7882" spans="1:5" ht="14.4" x14ac:dyDescent="0.55000000000000004">
      <c r="A7882" s="289" t="s">
        <v>43648</v>
      </c>
      <c r="B7882" s="290">
        <v>62224</v>
      </c>
      <c r="D7882" s="291" t="s">
        <v>43967</v>
      </c>
      <c r="E7882" s="292">
        <v>62224</v>
      </c>
    </row>
    <row r="7883" spans="1:5" ht="14.4" x14ac:dyDescent="0.55000000000000004">
      <c r="A7883" s="289" t="s">
        <v>43649</v>
      </c>
      <c r="B7883" s="290">
        <v>6513</v>
      </c>
      <c r="D7883" s="291" t="s">
        <v>43968</v>
      </c>
      <c r="E7883" s="292">
        <v>6513</v>
      </c>
    </row>
    <row r="7884" spans="1:5" ht="14.4" x14ac:dyDescent="0.55000000000000004">
      <c r="A7884" s="289" t="s">
        <v>65814</v>
      </c>
      <c r="B7884" s="290">
        <v>0</v>
      </c>
      <c r="D7884" s="291" t="s">
        <v>66342</v>
      </c>
      <c r="E7884" s="292">
        <v>0</v>
      </c>
    </row>
    <row r="7885" spans="1:5" ht="14.4" x14ac:dyDescent="0.55000000000000004">
      <c r="A7885" s="289" t="s">
        <v>65815</v>
      </c>
      <c r="B7885" s="290">
        <v>0</v>
      </c>
      <c r="D7885" s="291" t="s">
        <v>66343</v>
      </c>
      <c r="E7885" s="292">
        <v>0</v>
      </c>
    </row>
    <row r="7886" spans="1:5" ht="14.4" x14ac:dyDescent="0.55000000000000004">
      <c r="A7886" s="289" t="s">
        <v>43650</v>
      </c>
      <c r="B7886" s="290">
        <v>36990.449999999997</v>
      </c>
      <c r="D7886" s="291" t="s">
        <v>43969</v>
      </c>
      <c r="E7886" s="292">
        <v>36990.449999999997</v>
      </c>
    </row>
    <row r="7887" spans="1:5" ht="14.4" x14ac:dyDescent="0.55000000000000004">
      <c r="A7887" s="289" t="s">
        <v>43651</v>
      </c>
      <c r="B7887" s="290">
        <v>2605</v>
      </c>
      <c r="D7887" s="291" t="s">
        <v>43970</v>
      </c>
      <c r="E7887" s="292">
        <v>2605</v>
      </c>
    </row>
    <row r="7888" spans="1:5" ht="14.4" x14ac:dyDescent="0.55000000000000004">
      <c r="A7888" s="289" t="s">
        <v>43652</v>
      </c>
      <c r="B7888" s="290">
        <v>538</v>
      </c>
      <c r="D7888" s="291" t="s">
        <v>43971</v>
      </c>
      <c r="E7888" s="292">
        <v>538</v>
      </c>
    </row>
    <row r="7889" spans="1:5" ht="14.4" x14ac:dyDescent="0.55000000000000004">
      <c r="A7889" s="289" t="s">
        <v>65816</v>
      </c>
      <c r="B7889" s="290">
        <v>378231</v>
      </c>
      <c r="D7889" s="291" t="s">
        <v>43972</v>
      </c>
      <c r="E7889" s="292">
        <v>378231</v>
      </c>
    </row>
    <row r="7890" spans="1:5" ht="14.4" x14ac:dyDescent="0.55000000000000004">
      <c r="A7890" s="289" t="s">
        <v>43653</v>
      </c>
      <c r="B7890" s="290">
        <v>9635</v>
      </c>
      <c r="D7890" s="291" t="s">
        <v>43973</v>
      </c>
      <c r="E7890" s="292">
        <v>9635</v>
      </c>
    </row>
    <row r="7891" spans="1:5" ht="14.4" x14ac:dyDescent="0.55000000000000004">
      <c r="A7891" s="289" t="s">
        <v>43654</v>
      </c>
      <c r="B7891" s="290">
        <v>10490</v>
      </c>
      <c r="D7891" s="291" t="s">
        <v>43974</v>
      </c>
      <c r="E7891" s="292">
        <v>10490</v>
      </c>
    </row>
    <row r="7892" spans="1:5" ht="14.4" x14ac:dyDescent="0.55000000000000004">
      <c r="A7892" s="289" t="s">
        <v>43655</v>
      </c>
      <c r="B7892" s="290">
        <v>101849</v>
      </c>
      <c r="D7892" s="291" t="s">
        <v>43975</v>
      </c>
      <c r="E7892" s="292">
        <v>101849</v>
      </c>
    </row>
    <row r="7893" spans="1:5" ht="14.4" x14ac:dyDescent="0.55000000000000004">
      <c r="A7893" s="289" t="s">
        <v>43656</v>
      </c>
      <c r="B7893" s="290">
        <v>4938.5</v>
      </c>
      <c r="D7893" s="291" t="s">
        <v>43976</v>
      </c>
      <c r="E7893" s="292">
        <v>4938.5</v>
      </c>
    </row>
    <row r="7894" spans="1:5" ht="14.4" x14ac:dyDescent="0.55000000000000004">
      <c r="A7894" s="289" t="s">
        <v>43657</v>
      </c>
      <c r="B7894" s="290">
        <v>82340</v>
      </c>
      <c r="D7894" s="291" t="s">
        <v>43977</v>
      </c>
      <c r="E7894" s="292">
        <v>82340</v>
      </c>
    </row>
    <row r="7895" spans="1:5" ht="14.4" x14ac:dyDescent="0.55000000000000004">
      <c r="A7895" s="289" t="s">
        <v>43658</v>
      </c>
      <c r="B7895" s="290">
        <v>1592</v>
      </c>
      <c r="D7895" s="291" t="s">
        <v>43978</v>
      </c>
      <c r="E7895" s="292">
        <v>1592</v>
      </c>
    </row>
    <row r="7896" spans="1:5" ht="14.4" x14ac:dyDescent="0.55000000000000004">
      <c r="A7896" s="289" t="s">
        <v>43659</v>
      </c>
      <c r="B7896" s="290">
        <v>112404</v>
      </c>
      <c r="D7896" s="291" t="s">
        <v>43979</v>
      </c>
      <c r="E7896" s="292">
        <v>112404</v>
      </c>
    </row>
    <row r="7897" spans="1:5" ht="14.4" x14ac:dyDescent="0.55000000000000004">
      <c r="A7897" s="289" t="s">
        <v>43660</v>
      </c>
      <c r="B7897" s="290">
        <v>22929</v>
      </c>
      <c r="D7897" s="291" t="s">
        <v>43980</v>
      </c>
      <c r="E7897" s="292">
        <v>22929</v>
      </c>
    </row>
    <row r="7898" spans="1:5" ht="14.4" x14ac:dyDescent="0.55000000000000004">
      <c r="A7898" s="289" t="s">
        <v>65817</v>
      </c>
      <c r="B7898" s="290">
        <v>0</v>
      </c>
      <c r="D7898" s="291" t="s">
        <v>66344</v>
      </c>
      <c r="E7898" s="292">
        <v>0</v>
      </c>
    </row>
    <row r="7899" spans="1:5" ht="14.4" x14ac:dyDescent="0.55000000000000004">
      <c r="A7899" s="289" t="s">
        <v>65818</v>
      </c>
      <c r="B7899" s="290">
        <v>46045</v>
      </c>
      <c r="D7899" s="291" t="s">
        <v>66345</v>
      </c>
      <c r="E7899" s="292">
        <v>46045</v>
      </c>
    </row>
    <row r="7900" spans="1:5" ht="14.4" x14ac:dyDescent="0.55000000000000004">
      <c r="A7900" s="289" t="s">
        <v>43661</v>
      </c>
      <c r="B7900" s="290">
        <v>4293</v>
      </c>
      <c r="D7900" s="291" t="s">
        <v>43981</v>
      </c>
      <c r="E7900" s="292">
        <v>4293</v>
      </c>
    </row>
    <row r="7901" spans="1:5" ht="14.4" x14ac:dyDescent="0.55000000000000004">
      <c r="A7901" s="289" t="s">
        <v>65819</v>
      </c>
      <c r="B7901" s="290">
        <v>60208</v>
      </c>
      <c r="D7901" s="291" t="s">
        <v>66346</v>
      </c>
      <c r="E7901" s="292">
        <v>60208</v>
      </c>
    </row>
    <row r="7902" spans="1:5" ht="14.4" x14ac:dyDescent="0.55000000000000004">
      <c r="A7902" s="289" t="s">
        <v>43662</v>
      </c>
      <c r="B7902" s="290">
        <v>1505400</v>
      </c>
      <c r="D7902" s="291" t="s">
        <v>43982</v>
      </c>
      <c r="E7902" s="292">
        <v>1505400</v>
      </c>
    </row>
    <row r="7903" spans="1:5" ht="14.4" x14ac:dyDescent="0.55000000000000004">
      <c r="A7903" s="289" t="s">
        <v>43663</v>
      </c>
      <c r="B7903" s="290">
        <v>17833</v>
      </c>
      <c r="D7903" s="291" t="s">
        <v>43983</v>
      </c>
      <c r="E7903" s="292">
        <v>17833</v>
      </c>
    </row>
    <row r="7904" spans="1:5" ht="14.4" x14ac:dyDescent="0.55000000000000004">
      <c r="A7904" s="289" t="s">
        <v>43664</v>
      </c>
      <c r="B7904" s="290">
        <v>20577</v>
      </c>
      <c r="D7904" s="291" t="s">
        <v>43984</v>
      </c>
      <c r="E7904" s="292">
        <v>20577</v>
      </c>
    </row>
    <row r="7905" spans="1:5" ht="14.4" x14ac:dyDescent="0.55000000000000004">
      <c r="A7905" s="289" t="s">
        <v>43665</v>
      </c>
      <c r="B7905" s="290">
        <v>4290</v>
      </c>
      <c r="D7905" s="291" t="s">
        <v>43985</v>
      </c>
      <c r="E7905" s="292">
        <v>4290</v>
      </c>
    </row>
    <row r="7906" spans="1:5" ht="14.4" x14ac:dyDescent="0.55000000000000004">
      <c r="A7906" s="289" t="s">
        <v>65820</v>
      </c>
      <c r="B7906" s="290">
        <v>0</v>
      </c>
      <c r="D7906" s="291" t="s">
        <v>66347</v>
      </c>
      <c r="E7906" s="292">
        <v>0</v>
      </c>
    </row>
    <row r="7907" spans="1:5" ht="14.4" x14ac:dyDescent="0.55000000000000004">
      <c r="A7907" s="289" t="s">
        <v>43666</v>
      </c>
      <c r="B7907" s="290">
        <v>2200</v>
      </c>
      <c r="D7907" s="291" t="s">
        <v>43986</v>
      </c>
      <c r="E7907" s="292">
        <v>2200</v>
      </c>
    </row>
    <row r="7908" spans="1:5" ht="14.4" x14ac:dyDescent="0.55000000000000004">
      <c r="A7908" s="289" t="s">
        <v>43667</v>
      </c>
      <c r="B7908" s="290">
        <v>2109</v>
      </c>
      <c r="D7908" s="291" t="s">
        <v>43987</v>
      </c>
      <c r="E7908" s="292">
        <v>2109</v>
      </c>
    </row>
    <row r="7909" spans="1:5" ht="14.4" x14ac:dyDescent="0.55000000000000004">
      <c r="A7909" s="289" t="s">
        <v>43668</v>
      </c>
      <c r="B7909" s="290">
        <v>3897</v>
      </c>
      <c r="D7909" s="291" t="s">
        <v>43988</v>
      </c>
      <c r="E7909" s="292">
        <v>3897</v>
      </c>
    </row>
    <row r="7910" spans="1:5" ht="14.4" x14ac:dyDescent="0.55000000000000004">
      <c r="A7910" s="289" t="s">
        <v>43669</v>
      </c>
      <c r="B7910" s="290">
        <v>2254</v>
      </c>
      <c r="D7910" s="291" t="s">
        <v>43989</v>
      </c>
      <c r="E7910" s="292">
        <v>2254</v>
      </c>
    </row>
    <row r="7911" spans="1:5" ht="14.4" x14ac:dyDescent="0.55000000000000004">
      <c r="A7911" s="289" t="s">
        <v>43670</v>
      </c>
      <c r="B7911" s="290">
        <v>8174</v>
      </c>
      <c r="D7911" s="291" t="s">
        <v>43990</v>
      </c>
      <c r="E7911" s="292">
        <v>8174</v>
      </c>
    </row>
    <row r="7912" spans="1:5" ht="14.4" x14ac:dyDescent="0.55000000000000004">
      <c r="A7912" s="289" t="s">
        <v>43671</v>
      </c>
      <c r="B7912" s="290">
        <v>8239</v>
      </c>
      <c r="D7912" s="291" t="s">
        <v>43991</v>
      </c>
      <c r="E7912" s="292">
        <v>8239</v>
      </c>
    </row>
    <row r="7913" spans="1:5" ht="14.4" x14ac:dyDescent="0.55000000000000004">
      <c r="A7913" s="289" t="s">
        <v>43672</v>
      </c>
      <c r="B7913" s="290">
        <v>3711</v>
      </c>
      <c r="D7913" s="291" t="s">
        <v>43992</v>
      </c>
      <c r="E7913" s="292">
        <v>3711</v>
      </c>
    </row>
    <row r="7914" spans="1:5" ht="14.4" x14ac:dyDescent="0.55000000000000004">
      <c r="A7914" s="289" t="s">
        <v>43673</v>
      </c>
      <c r="B7914" s="290">
        <v>6771</v>
      </c>
      <c r="D7914" s="291" t="s">
        <v>43993</v>
      </c>
      <c r="E7914" s="292">
        <v>6771</v>
      </c>
    </row>
    <row r="7915" spans="1:5" ht="14.4" x14ac:dyDescent="0.55000000000000004">
      <c r="A7915" s="289" t="s">
        <v>43674</v>
      </c>
      <c r="B7915" s="290">
        <v>8642</v>
      </c>
      <c r="D7915" s="291" t="s">
        <v>43994</v>
      </c>
      <c r="E7915" s="292">
        <v>8642</v>
      </c>
    </row>
    <row r="7916" spans="1:5" ht="14.4" x14ac:dyDescent="0.55000000000000004">
      <c r="A7916" s="289" t="s">
        <v>43675</v>
      </c>
      <c r="B7916" s="290">
        <v>1256</v>
      </c>
      <c r="D7916" s="291" t="s">
        <v>43995</v>
      </c>
      <c r="E7916" s="292">
        <v>1256</v>
      </c>
    </row>
    <row r="7917" spans="1:5" ht="14.4" x14ac:dyDescent="0.55000000000000004">
      <c r="A7917" s="289" t="s">
        <v>43676</v>
      </c>
      <c r="B7917" s="290">
        <v>7939</v>
      </c>
      <c r="D7917" s="291" t="s">
        <v>43996</v>
      </c>
      <c r="E7917" s="292">
        <v>7939</v>
      </c>
    </row>
    <row r="7918" spans="1:5" ht="14.4" x14ac:dyDescent="0.55000000000000004">
      <c r="A7918" s="289" t="s">
        <v>65821</v>
      </c>
      <c r="B7918" s="290">
        <v>0</v>
      </c>
      <c r="D7918" s="291" t="s">
        <v>66348</v>
      </c>
      <c r="E7918" s="292">
        <v>0</v>
      </c>
    </row>
    <row r="7919" spans="1:5" ht="14.4" x14ac:dyDescent="0.55000000000000004">
      <c r="A7919" s="289" t="s">
        <v>65822</v>
      </c>
      <c r="B7919" s="290">
        <v>37816</v>
      </c>
      <c r="D7919" s="291" t="s">
        <v>43997</v>
      </c>
      <c r="E7919" s="292">
        <v>37816</v>
      </c>
    </row>
    <row r="7920" spans="1:5" ht="14.4" x14ac:dyDescent="0.55000000000000004">
      <c r="A7920" s="289" t="s">
        <v>65823</v>
      </c>
      <c r="B7920" s="290">
        <v>0</v>
      </c>
      <c r="D7920" s="291" t="s">
        <v>66349</v>
      </c>
      <c r="E7920" s="292">
        <v>0</v>
      </c>
    </row>
    <row r="7921" spans="1:5" ht="14.4" x14ac:dyDescent="0.55000000000000004">
      <c r="A7921" s="289" t="s">
        <v>65824</v>
      </c>
      <c r="B7921" s="290">
        <v>2946</v>
      </c>
      <c r="D7921" s="291" t="s">
        <v>43998</v>
      </c>
      <c r="E7921" s="292">
        <v>2946</v>
      </c>
    </row>
    <row r="7922" spans="1:5" ht="14.4" x14ac:dyDescent="0.55000000000000004">
      <c r="A7922" s="289" t="s">
        <v>43677</v>
      </c>
      <c r="B7922" s="290">
        <v>2336</v>
      </c>
      <c r="D7922" s="291" t="s">
        <v>43999</v>
      </c>
      <c r="E7922" s="292">
        <v>2336</v>
      </c>
    </row>
    <row r="7923" spans="1:5" ht="14.4" x14ac:dyDescent="0.55000000000000004">
      <c r="A7923" s="289" t="s">
        <v>43678</v>
      </c>
      <c r="B7923" s="290">
        <v>131673</v>
      </c>
      <c r="D7923" s="291" t="s">
        <v>44000</v>
      </c>
      <c r="E7923" s="292">
        <v>131673</v>
      </c>
    </row>
    <row r="7924" spans="1:5" ht="14.4" x14ac:dyDescent="0.55000000000000004">
      <c r="A7924" s="289" t="s">
        <v>43679</v>
      </c>
      <c r="B7924" s="290">
        <v>5169</v>
      </c>
      <c r="D7924" s="291" t="s">
        <v>44001</v>
      </c>
      <c r="E7924" s="292">
        <v>5169</v>
      </c>
    </row>
    <row r="7925" spans="1:5" ht="14.4" x14ac:dyDescent="0.55000000000000004">
      <c r="A7925" s="289" t="s">
        <v>43680</v>
      </c>
      <c r="B7925" s="290">
        <v>149520</v>
      </c>
      <c r="D7925" s="291" t="s">
        <v>44002</v>
      </c>
      <c r="E7925" s="292">
        <v>149520</v>
      </c>
    </row>
    <row r="7926" spans="1:5" ht="14.4" x14ac:dyDescent="0.55000000000000004">
      <c r="A7926" s="289" t="s">
        <v>65825</v>
      </c>
      <c r="B7926" s="290">
        <v>2730</v>
      </c>
      <c r="D7926" s="291" t="s">
        <v>44003</v>
      </c>
      <c r="E7926" s="292">
        <v>2730</v>
      </c>
    </row>
    <row r="7927" spans="1:5" ht="14.4" x14ac:dyDescent="0.55000000000000004">
      <c r="A7927" s="289" t="s">
        <v>43681</v>
      </c>
      <c r="B7927" s="290">
        <v>206902.2</v>
      </c>
      <c r="D7927" s="291" t="s">
        <v>44004</v>
      </c>
      <c r="E7927" s="292">
        <v>206902.2</v>
      </c>
    </row>
    <row r="7928" spans="1:5" ht="14.4" x14ac:dyDescent="0.55000000000000004">
      <c r="A7928" s="289" t="s">
        <v>43682</v>
      </c>
      <c r="B7928" s="290">
        <v>4218</v>
      </c>
      <c r="D7928" s="291" t="s">
        <v>44005</v>
      </c>
      <c r="E7928" s="292">
        <v>4218</v>
      </c>
    </row>
    <row r="7929" spans="1:5" ht="14.4" x14ac:dyDescent="0.55000000000000004">
      <c r="A7929" s="289" t="s">
        <v>43683</v>
      </c>
      <c r="B7929" s="290">
        <v>7516</v>
      </c>
      <c r="D7929" s="291" t="s">
        <v>44006</v>
      </c>
      <c r="E7929" s="292">
        <v>7516</v>
      </c>
    </row>
    <row r="7930" spans="1:5" ht="14.4" x14ac:dyDescent="0.55000000000000004">
      <c r="A7930" s="289" t="s">
        <v>43684</v>
      </c>
      <c r="B7930" s="290">
        <v>2358</v>
      </c>
      <c r="D7930" s="291" t="s">
        <v>44007</v>
      </c>
      <c r="E7930" s="292">
        <v>2358</v>
      </c>
    </row>
    <row r="7931" spans="1:5" ht="14.4" x14ac:dyDescent="0.55000000000000004">
      <c r="A7931" s="289" t="s">
        <v>65826</v>
      </c>
      <c r="B7931" s="290">
        <v>0</v>
      </c>
      <c r="D7931" s="291" t="s">
        <v>66350</v>
      </c>
      <c r="E7931" s="292">
        <v>0</v>
      </c>
    </row>
    <row r="7932" spans="1:5" ht="14.4" x14ac:dyDescent="0.55000000000000004">
      <c r="A7932" s="289" t="s">
        <v>43685</v>
      </c>
      <c r="B7932" s="290">
        <v>13315</v>
      </c>
      <c r="D7932" s="291" t="s">
        <v>44008</v>
      </c>
      <c r="E7932" s="292">
        <v>13315</v>
      </c>
    </row>
    <row r="7933" spans="1:5" ht="14.4" x14ac:dyDescent="0.55000000000000004">
      <c r="A7933" s="289" t="s">
        <v>65827</v>
      </c>
      <c r="B7933" s="290">
        <v>0</v>
      </c>
      <c r="D7933" s="291" t="s">
        <v>66351</v>
      </c>
      <c r="E7933" s="292">
        <v>0</v>
      </c>
    </row>
    <row r="7934" spans="1:5" ht="14.4" x14ac:dyDescent="0.55000000000000004">
      <c r="A7934" s="289" t="s">
        <v>43686</v>
      </c>
      <c r="B7934" s="290">
        <v>281862</v>
      </c>
      <c r="D7934" s="291" t="s">
        <v>44009</v>
      </c>
      <c r="E7934" s="292">
        <v>281862</v>
      </c>
    </row>
    <row r="7935" spans="1:5" ht="14.4" x14ac:dyDescent="0.55000000000000004">
      <c r="A7935" s="289" t="s">
        <v>65828</v>
      </c>
      <c r="B7935" s="290">
        <v>1099</v>
      </c>
      <c r="D7935" s="291" t="s">
        <v>66352</v>
      </c>
      <c r="E7935" s="292">
        <v>1099</v>
      </c>
    </row>
    <row r="7936" spans="1:5" ht="14.4" x14ac:dyDescent="0.55000000000000004">
      <c r="A7936" s="289" t="s">
        <v>65829</v>
      </c>
      <c r="B7936" s="290">
        <v>75456</v>
      </c>
      <c r="D7936" s="291" t="s">
        <v>66353</v>
      </c>
      <c r="E7936" s="292">
        <v>75456</v>
      </c>
    </row>
    <row r="7937" spans="1:5" ht="14.4" x14ac:dyDescent="0.55000000000000004">
      <c r="A7937" s="289" t="s">
        <v>43687</v>
      </c>
      <c r="B7937" s="290">
        <v>57222.879999999997</v>
      </c>
      <c r="D7937" s="291" t="s">
        <v>44010</v>
      </c>
      <c r="E7937" s="292">
        <v>57222.879999999997</v>
      </c>
    </row>
    <row r="7938" spans="1:5" ht="14.4" x14ac:dyDescent="0.55000000000000004">
      <c r="A7938" s="289" t="s">
        <v>43688</v>
      </c>
      <c r="B7938" s="290">
        <v>3928</v>
      </c>
      <c r="D7938" s="291" t="s">
        <v>44011</v>
      </c>
      <c r="E7938" s="292">
        <v>3928</v>
      </c>
    </row>
    <row r="7939" spans="1:5" ht="14.4" x14ac:dyDescent="0.55000000000000004">
      <c r="A7939" s="289" t="s">
        <v>65830</v>
      </c>
      <c r="B7939" s="290">
        <v>0</v>
      </c>
      <c r="D7939" s="291" t="s">
        <v>66354</v>
      </c>
      <c r="E7939" s="292">
        <v>0</v>
      </c>
    </row>
    <row r="7940" spans="1:5" ht="14.4" x14ac:dyDescent="0.55000000000000004">
      <c r="A7940" s="289" t="s">
        <v>43689</v>
      </c>
      <c r="B7940" s="290">
        <v>5314</v>
      </c>
      <c r="D7940" s="291" t="s">
        <v>44012</v>
      </c>
      <c r="E7940" s="292">
        <v>5314</v>
      </c>
    </row>
    <row r="7941" spans="1:5" ht="14.4" x14ac:dyDescent="0.55000000000000004">
      <c r="A7941" s="289" t="s">
        <v>43690</v>
      </c>
      <c r="B7941" s="290">
        <v>50623.35</v>
      </c>
      <c r="D7941" s="291" t="s">
        <v>44013</v>
      </c>
      <c r="E7941" s="292">
        <v>50623.35</v>
      </c>
    </row>
    <row r="7942" spans="1:5" ht="14.4" x14ac:dyDescent="0.55000000000000004">
      <c r="A7942" s="289" t="s">
        <v>43691</v>
      </c>
      <c r="B7942" s="290">
        <v>7753</v>
      </c>
      <c r="D7942" s="291" t="s">
        <v>44014</v>
      </c>
      <c r="E7942" s="292">
        <v>7753</v>
      </c>
    </row>
    <row r="7943" spans="1:5" ht="14.4" x14ac:dyDescent="0.55000000000000004">
      <c r="A7943" s="289" t="s">
        <v>43692</v>
      </c>
      <c r="B7943" s="290">
        <v>100505</v>
      </c>
      <c r="D7943" s="291" t="s">
        <v>44015</v>
      </c>
      <c r="E7943" s="292">
        <v>100505</v>
      </c>
    </row>
    <row r="7944" spans="1:5" ht="14.4" x14ac:dyDescent="0.55000000000000004">
      <c r="A7944" s="289" t="s">
        <v>65831</v>
      </c>
      <c r="B7944" s="290">
        <v>16334</v>
      </c>
      <c r="D7944" s="291" t="s">
        <v>44016</v>
      </c>
      <c r="E7944" s="292">
        <v>16334</v>
      </c>
    </row>
    <row r="7945" spans="1:5" ht="14.4" x14ac:dyDescent="0.55000000000000004">
      <c r="A7945" s="289" t="s">
        <v>43693</v>
      </c>
      <c r="B7945" s="290">
        <v>38950</v>
      </c>
      <c r="D7945" s="291" t="s">
        <v>44017</v>
      </c>
      <c r="E7945" s="292">
        <v>38950</v>
      </c>
    </row>
    <row r="7946" spans="1:5" ht="14.4" x14ac:dyDescent="0.55000000000000004">
      <c r="A7946" s="289" t="s">
        <v>43694</v>
      </c>
      <c r="B7946" s="290">
        <v>3101.25</v>
      </c>
      <c r="D7946" s="291" t="s">
        <v>44018</v>
      </c>
      <c r="E7946" s="292">
        <v>3101.25</v>
      </c>
    </row>
    <row r="7947" spans="1:5" ht="14.4" x14ac:dyDescent="0.55000000000000004">
      <c r="A7947" s="289" t="s">
        <v>43695</v>
      </c>
      <c r="B7947" s="290">
        <v>7547</v>
      </c>
      <c r="D7947" s="291" t="s">
        <v>44019</v>
      </c>
      <c r="E7947" s="292">
        <v>7547</v>
      </c>
    </row>
    <row r="7948" spans="1:5" ht="14.4" x14ac:dyDescent="0.55000000000000004">
      <c r="A7948" s="289" t="s">
        <v>43696</v>
      </c>
      <c r="B7948" s="290">
        <v>21430</v>
      </c>
      <c r="D7948" s="291" t="s">
        <v>44020</v>
      </c>
      <c r="E7948" s="292">
        <v>21430</v>
      </c>
    </row>
    <row r="7949" spans="1:5" ht="14.4" x14ac:dyDescent="0.55000000000000004">
      <c r="A7949" s="289" t="s">
        <v>43697</v>
      </c>
      <c r="B7949" s="290">
        <v>158240.26</v>
      </c>
      <c r="D7949" s="291" t="s">
        <v>44021</v>
      </c>
      <c r="E7949" s="292">
        <v>158240.26</v>
      </c>
    </row>
    <row r="7950" spans="1:5" ht="14.4" x14ac:dyDescent="0.55000000000000004">
      <c r="A7950" s="289" t="s">
        <v>65832</v>
      </c>
      <c r="B7950" s="290">
        <v>46221</v>
      </c>
      <c r="D7950" s="291" t="s">
        <v>66355</v>
      </c>
      <c r="E7950" s="292">
        <v>46221</v>
      </c>
    </row>
    <row r="7951" spans="1:5" ht="14.4" x14ac:dyDescent="0.55000000000000004">
      <c r="A7951" s="289" t="s">
        <v>43698</v>
      </c>
      <c r="B7951" s="290">
        <v>18587</v>
      </c>
      <c r="D7951" s="291" t="s">
        <v>44022</v>
      </c>
      <c r="E7951" s="292">
        <v>18587</v>
      </c>
    </row>
    <row r="7952" spans="1:5" ht="14.4" x14ac:dyDescent="0.55000000000000004">
      <c r="A7952" s="289" t="s">
        <v>43699</v>
      </c>
      <c r="B7952" s="290">
        <v>62072.33</v>
      </c>
      <c r="D7952" s="291" t="s">
        <v>44023</v>
      </c>
      <c r="E7952" s="292">
        <v>62072.33</v>
      </c>
    </row>
    <row r="7953" spans="1:5" ht="14.4" x14ac:dyDescent="0.55000000000000004">
      <c r="A7953" s="289" t="s">
        <v>43700</v>
      </c>
      <c r="B7953" s="290">
        <v>216692</v>
      </c>
      <c r="D7953" s="291" t="s">
        <v>44024</v>
      </c>
      <c r="E7953" s="292">
        <v>216692</v>
      </c>
    </row>
    <row r="7954" spans="1:5" ht="14.4" x14ac:dyDescent="0.55000000000000004">
      <c r="A7954" s="289" t="s">
        <v>65833</v>
      </c>
      <c r="B7954" s="290">
        <v>112581.43</v>
      </c>
      <c r="D7954" s="291" t="s">
        <v>44025</v>
      </c>
      <c r="E7954" s="292">
        <v>112581.43</v>
      </c>
    </row>
    <row r="7955" spans="1:5" ht="14.4" x14ac:dyDescent="0.55000000000000004">
      <c r="A7955" s="289" t="s">
        <v>65834</v>
      </c>
      <c r="B7955" s="290">
        <v>157529.60000000001</v>
      </c>
      <c r="D7955" s="291" t="s">
        <v>66356</v>
      </c>
      <c r="E7955" s="292">
        <v>157529.60000000001</v>
      </c>
    </row>
    <row r="7956" spans="1:5" ht="14.4" x14ac:dyDescent="0.55000000000000004">
      <c r="A7956" s="289" t="s">
        <v>65835</v>
      </c>
      <c r="B7956" s="290">
        <v>5128</v>
      </c>
      <c r="D7956" s="291" t="s">
        <v>66357</v>
      </c>
      <c r="E7956" s="292">
        <v>5128</v>
      </c>
    </row>
    <row r="7957" spans="1:5" ht="14.4" x14ac:dyDescent="0.55000000000000004">
      <c r="A7957" s="289" t="s">
        <v>43701</v>
      </c>
      <c r="B7957" s="290">
        <v>72880</v>
      </c>
      <c r="D7957" s="291" t="s">
        <v>44026</v>
      </c>
      <c r="E7957" s="292">
        <v>72880</v>
      </c>
    </row>
    <row r="7958" spans="1:5" ht="14.4" x14ac:dyDescent="0.55000000000000004">
      <c r="A7958" s="289" t="s">
        <v>43702</v>
      </c>
      <c r="B7958" s="290">
        <v>14070</v>
      </c>
      <c r="D7958" s="291" t="s">
        <v>44027</v>
      </c>
      <c r="E7958" s="292">
        <v>14070</v>
      </c>
    </row>
    <row r="7959" spans="1:5" ht="14.4" x14ac:dyDescent="0.55000000000000004">
      <c r="A7959" s="289" t="s">
        <v>65836</v>
      </c>
      <c r="B7959" s="290">
        <v>5334</v>
      </c>
      <c r="D7959" s="291" t="s">
        <v>44028</v>
      </c>
      <c r="E7959" s="292">
        <v>5334</v>
      </c>
    </row>
    <row r="7960" spans="1:5" ht="14.4" x14ac:dyDescent="0.55000000000000004">
      <c r="A7960" s="289" t="s">
        <v>43703</v>
      </c>
      <c r="B7960" s="290">
        <v>80940</v>
      </c>
      <c r="D7960" s="291" t="s">
        <v>44029</v>
      </c>
      <c r="E7960" s="292">
        <v>80940</v>
      </c>
    </row>
    <row r="7961" spans="1:5" ht="14.4" x14ac:dyDescent="0.55000000000000004">
      <c r="A7961" s="289" t="s">
        <v>43704</v>
      </c>
      <c r="B7961" s="290">
        <v>27900</v>
      </c>
      <c r="D7961" s="291" t="s">
        <v>44030</v>
      </c>
      <c r="E7961" s="292">
        <v>27900</v>
      </c>
    </row>
    <row r="7962" spans="1:5" ht="14.4" x14ac:dyDescent="0.55000000000000004">
      <c r="A7962" s="289" t="s">
        <v>43705</v>
      </c>
      <c r="B7962" s="290">
        <v>56703</v>
      </c>
      <c r="D7962" s="291" t="s">
        <v>44031</v>
      </c>
      <c r="E7962" s="292">
        <v>56703</v>
      </c>
    </row>
    <row r="7963" spans="1:5" ht="14.4" x14ac:dyDescent="0.55000000000000004">
      <c r="A7963" s="289" t="s">
        <v>43706</v>
      </c>
      <c r="B7963" s="290">
        <v>84827</v>
      </c>
      <c r="D7963" s="291" t="s">
        <v>44032</v>
      </c>
      <c r="E7963" s="292">
        <v>84827</v>
      </c>
    </row>
    <row r="7964" spans="1:5" ht="14.4" x14ac:dyDescent="0.55000000000000004">
      <c r="A7964" s="289" t="s">
        <v>43707</v>
      </c>
      <c r="B7964" s="290">
        <v>58026</v>
      </c>
      <c r="D7964" s="291" t="s">
        <v>44033</v>
      </c>
      <c r="E7964" s="292">
        <v>58026</v>
      </c>
    </row>
    <row r="7965" spans="1:5" ht="14.4" x14ac:dyDescent="0.55000000000000004">
      <c r="A7965" s="289" t="s">
        <v>43708</v>
      </c>
      <c r="B7965" s="290">
        <v>75652</v>
      </c>
      <c r="D7965" s="291" t="s">
        <v>44034</v>
      </c>
      <c r="E7965" s="292">
        <v>75652</v>
      </c>
    </row>
    <row r="7966" spans="1:5" ht="14.4" x14ac:dyDescent="0.55000000000000004">
      <c r="A7966" s="289" t="s">
        <v>43709</v>
      </c>
      <c r="B7966" s="290">
        <v>12592</v>
      </c>
      <c r="D7966" s="291" t="s">
        <v>44035</v>
      </c>
      <c r="E7966" s="292">
        <v>12592</v>
      </c>
    </row>
    <row r="7967" spans="1:5" ht="14.4" x14ac:dyDescent="0.55000000000000004">
      <c r="A7967" s="289" t="s">
        <v>65837</v>
      </c>
      <c r="B7967" s="290">
        <v>16854.32</v>
      </c>
      <c r="D7967" s="291" t="s">
        <v>44036</v>
      </c>
      <c r="E7967" s="292">
        <v>16854.32</v>
      </c>
    </row>
    <row r="7968" spans="1:5" ht="14.4" x14ac:dyDescent="0.55000000000000004">
      <c r="A7968" s="289" t="s">
        <v>43710</v>
      </c>
      <c r="B7968" s="290">
        <v>20024</v>
      </c>
      <c r="D7968" s="291" t="s">
        <v>44037</v>
      </c>
      <c r="E7968" s="292">
        <v>20024</v>
      </c>
    </row>
    <row r="7969" spans="1:5" ht="14.4" x14ac:dyDescent="0.55000000000000004">
      <c r="A7969" s="289" t="s">
        <v>43711</v>
      </c>
      <c r="B7969" s="290">
        <v>32600.02</v>
      </c>
      <c r="D7969" s="291" t="s">
        <v>44038</v>
      </c>
      <c r="E7969" s="292">
        <v>32600.02</v>
      </c>
    </row>
    <row r="7970" spans="1:5" ht="14.4" x14ac:dyDescent="0.55000000000000004">
      <c r="A7970" s="289" t="s">
        <v>43712</v>
      </c>
      <c r="B7970" s="290">
        <v>4652</v>
      </c>
      <c r="D7970" s="291" t="s">
        <v>44039</v>
      </c>
      <c r="E7970" s="292">
        <v>4652</v>
      </c>
    </row>
    <row r="7971" spans="1:5" ht="14.4" x14ac:dyDescent="0.55000000000000004">
      <c r="A7971" s="289" t="s">
        <v>43713</v>
      </c>
      <c r="B7971" s="290">
        <v>6125.28</v>
      </c>
      <c r="D7971" s="291" t="s">
        <v>44040</v>
      </c>
      <c r="E7971" s="292">
        <v>6125.28</v>
      </c>
    </row>
    <row r="7972" spans="1:5" ht="14.4" x14ac:dyDescent="0.55000000000000004">
      <c r="A7972" s="289" t="s">
        <v>43714</v>
      </c>
      <c r="B7972" s="290">
        <v>7288</v>
      </c>
      <c r="D7972" s="291" t="s">
        <v>44041</v>
      </c>
      <c r="E7972" s="292">
        <v>7288</v>
      </c>
    </row>
    <row r="7973" spans="1:5" ht="14.4" x14ac:dyDescent="0.55000000000000004">
      <c r="A7973" s="289" t="s">
        <v>65838</v>
      </c>
      <c r="B7973" s="290">
        <v>0</v>
      </c>
      <c r="D7973" s="291" t="s">
        <v>66358</v>
      </c>
      <c r="E7973" s="292">
        <v>0</v>
      </c>
    </row>
    <row r="7974" spans="1:5" ht="14.4" x14ac:dyDescent="0.55000000000000004">
      <c r="A7974" s="289" t="s">
        <v>43715</v>
      </c>
      <c r="B7974" s="290">
        <v>1230</v>
      </c>
      <c r="D7974" s="291" t="s">
        <v>44042</v>
      </c>
      <c r="E7974" s="292">
        <v>1230</v>
      </c>
    </row>
    <row r="7975" spans="1:5" ht="14.4" x14ac:dyDescent="0.55000000000000004">
      <c r="A7975" s="289" t="s">
        <v>43716</v>
      </c>
      <c r="B7975" s="290">
        <v>2884</v>
      </c>
      <c r="D7975" s="291" t="s">
        <v>44043</v>
      </c>
      <c r="E7975" s="292">
        <v>2884</v>
      </c>
    </row>
    <row r="7976" spans="1:5" ht="14.4" x14ac:dyDescent="0.55000000000000004">
      <c r="A7976" s="289" t="s">
        <v>65839</v>
      </c>
      <c r="B7976" s="290">
        <v>52465</v>
      </c>
      <c r="D7976" s="291" t="s">
        <v>66359</v>
      </c>
      <c r="E7976" s="292">
        <v>52465</v>
      </c>
    </row>
    <row r="7977" spans="1:5" ht="14.4" x14ac:dyDescent="0.55000000000000004">
      <c r="A7977" s="289" t="s">
        <v>65840</v>
      </c>
      <c r="B7977" s="290">
        <v>4812.5</v>
      </c>
      <c r="D7977" s="291" t="s">
        <v>44044</v>
      </c>
      <c r="E7977" s="292">
        <v>4812.5</v>
      </c>
    </row>
    <row r="7978" spans="1:5" ht="14.4" x14ac:dyDescent="0.55000000000000004">
      <c r="A7978" s="289" t="s">
        <v>65841</v>
      </c>
      <c r="B7978" s="290">
        <v>13749</v>
      </c>
      <c r="D7978" s="291" t="s">
        <v>66360</v>
      </c>
      <c r="E7978" s="292">
        <v>13749</v>
      </c>
    </row>
    <row r="7979" spans="1:5" ht="14.4" x14ac:dyDescent="0.55000000000000004">
      <c r="A7979" s="289" t="s">
        <v>43717</v>
      </c>
      <c r="B7979" s="290">
        <v>1211343.8999999999</v>
      </c>
      <c r="D7979" s="291" t="s">
        <v>44045</v>
      </c>
      <c r="E7979" s="292">
        <v>1211343.8999999999</v>
      </c>
    </row>
    <row r="7980" spans="1:5" ht="14.4" x14ac:dyDescent="0.55000000000000004">
      <c r="A7980" s="289" t="s">
        <v>43718</v>
      </c>
      <c r="B7980" s="290">
        <v>4714</v>
      </c>
      <c r="D7980" s="291" t="s">
        <v>44046</v>
      </c>
      <c r="E7980" s="292">
        <v>4714</v>
      </c>
    </row>
    <row r="7981" spans="1:5" ht="14.4" x14ac:dyDescent="0.55000000000000004">
      <c r="A7981" s="289" t="s">
        <v>65842</v>
      </c>
      <c r="B7981" s="290">
        <v>18091</v>
      </c>
      <c r="D7981" s="291" t="s">
        <v>44047</v>
      </c>
      <c r="E7981" s="292">
        <v>18091</v>
      </c>
    </row>
    <row r="7982" spans="1:5" ht="14.4" x14ac:dyDescent="0.55000000000000004">
      <c r="A7982" s="289" t="s">
        <v>65843</v>
      </c>
      <c r="B7982" s="290">
        <v>12581</v>
      </c>
      <c r="D7982" s="291" t="s">
        <v>66361</v>
      </c>
      <c r="E7982" s="292">
        <v>12581</v>
      </c>
    </row>
    <row r="7983" spans="1:5" ht="14.4" x14ac:dyDescent="0.55000000000000004">
      <c r="A7983" s="289" t="s">
        <v>43719</v>
      </c>
      <c r="B7983" s="290">
        <v>10617</v>
      </c>
      <c r="D7983" s="291" t="s">
        <v>44048</v>
      </c>
      <c r="E7983" s="292">
        <v>10617</v>
      </c>
    </row>
    <row r="7984" spans="1:5" ht="14.4" x14ac:dyDescent="0.55000000000000004">
      <c r="A7984" s="289" t="s">
        <v>65844</v>
      </c>
      <c r="B7984" s="290">
        <v>0</v>
      </c>
      <c r="D7984" s="291" t="s">
        <v>66362</v>
      </c>
      <c r="E7984" s="292">
        <v>0</v>
      </c>
    </row>
    <row r="7985" spans="1:5" ht="14.4" x14ac:dyDescent="0.55000000000000004">
      <c r="A7985" s="289" t="s">
        <v>43720</v>
      </c>
      <c r="B7985" s="290">
        <v>7567</v>
      </c>
      <c r="D7985" s="291" t="s">
        <v>44049</v>
      </c>
      <c r="E7985" s="292">
        <v>7567</v>
      </c>
    </row>
    <row r="7986" spans="1:5" ht="14.4" x14ac:dyDescent="0.55000000000000004">
      <c r="A7986" s="289" t="s">
        <v>65845</v>
      </c>
      <c r="B7986" s="290">
        <v>0</v>
      </c>
      <c r="D7986" s="291" t="s">
        <v>66363</v>
      </c>
      <c r="E7986" s="292">
        <v>0</v>
      </c>
    </row>
    <row r="7987" spans="1:5" ht="14.4" x14ac:dyDescent="0.55000000000000004">
      <c r="A7987" s="289" t="s">
        <v>43721</v>
      </c>
      <c r="B7987" s="290">
        <v>1571</v>
      </c>
      <c r="D7987" s="291" t="s">
        <v>44050</v>
      </c>
      <c r="E7987" s="292">
        <v>1571</v>
      </c>
    </row>
    <row r="7988" spans="1:5" ht="14.4" x14ac:dyDescent="0.55000000000000004">
      <c r="A7988" s="289" t="s">
        <v>43722</v>
      </c>
      <c r="B7988" s="290">
        <v>11113</v>
      </c>
      <c r="D7988" s="291" t="s">
        <v>44051</v>
      </c>
      <c r="E7988" s="292">
        <v>11113</v>
      </c>
    </row>
    <row r="7989" spans="1:5" ht="14.4" x14ac:dyDescent="0.55000000000000004">
      <c r="A7989" s="289" t="s">
        <v>43723</v>
      </c>
      <c r="B7989" s="290">
        <v>4744.5</v>
      </c>
      <c r="D7989" s="291" t="s">
        <v>44052</v>
      </c>
      <c r="E7989" s="292">
        <v>4744.5</v>
      </c>
    </row>
    <row r="7990" spans="1:5" ht="14.4" x14ac:dyDescent="0.55000000000000004">
      <c r="A7990" s="289" t="s">
        <v>43724</v>
      </c>
      <c r="B7990" s="290">
        <v>3184</v>
      </c>
      <c r="D7990" s="291" t="s">
        <v>44053</v>
      </c>
      <c r="E7990" s="292">
        <v>3184</v>
      </c>
    </row>
    <row r="7991" spans="1:5" ht="14.4" x14ac:dyDescent="0.55000000000000004">
      <c r="A7991" s="289" t="s">
        <v>65846</v>
      </c>
      <c r="B7991" s="290">
        <v>0</v>
      </c>
      <c r="D7991" s="291" t="s">
        <v>66364</v>
      </c>
      <c r="E7991" s="292">
        <v>0</v>
      </c>
    </row>
    <row r="7992" spans="1:5" ht="14.4" x14ac:dyDescent="0.55000000000000004">
      <c r="A7992" s="289" t="s">
        <v>43725</v>
      </c>
      <c r="B7992" s="290">
        <v>1985</v>
      </c>
      <c r="D7992" s="291" t="s">
        <v>44054</v>
      </c>
      <c r="E7992" s="292">
        <v>1985</v>
      </c>
    </row>
    <row r="7993" spans="1:5" ht="14.4" x14ac:dyDescent="0.55000000000000004">
      <c r="A7993" s="289" t="s">
        <v>43726</v>
      </c>
      <c r="B7993" s="290">
        <v>11692</v>
      </c>
      <c r="D7993" s="291" t="s">
        <v>44055</v>
      </c>
      <c r="E7993" s="292">
        <v>11692</v>
      </c>
    </row>
    <row r="7994" spans="1:5" ht="14.4" x14ac:dyDescent="0.55000000000000004">
      <c r="A7994" s="289" t="s">
        <v>43727</v>
      </c>
      <c r="B7994" s="290">
        <v>2347</v>
      </c>
      <c r="D7994" s="291" t="s">
        <v>44056</v>
      </c>
      <c r="E7994" s="292">
        <v>2347</v>
      </c>
    </row>
    <row r="7995" spans="1:5" ht="14.4" x14ac:dyDescent="0.55000000000000004">
      <c r="A7995" s="289" t="s">
        <v>43728</v>
      </c>
      <c r="B7995" s="290">
        <v>1674.55</v>
      </c>
      <c r="D7995" s="291" t="s">
        <v>44057</v>
      </c>
      <c r="E7995" s="292">
        <v>1674.55</v>
      </c>
    </row>
    <row r="7996" spans="1:5" ht="14.4" x14ac:dyDescent="0.55000000000000004">
      <c r="A7996" s="289" t="s">
        <v>43729</v>
      </c>
      <c r="B7996" s="290">
        <v>49208</v>
      </c>
      <c r="D7996" s="291" t="s">
        <v>44058</v>
      </c>
      <c r="E7996" s="292">
        <v>49208</v>
      </c>
    </row>
    <row r="7997" spans="1:5" ht="14.4" x14ac:dyDescent="0.55000000000000004">
      <c r="A7997" s="289" t="s">
        <v>43730</v>
      </c>
      <c r="B7997" s="290">
        <v>185389</v>
      </c>
      <c r="D7997" s="291" t="s">
        <v>44059</v>
      </c>
      <c r="E7997" s="292">
        <v>185389</v>
      </c>
    </row>
    <row r="7998" spans="1:5" ht="14.4" x14ac:dyDescent="0.55000000000000004">
      <c r="A7998" s="289" t="s">
        <v>43731</v>
      </c>
      <c r="B7998" s="290">
        <v>2843</v>
      </c>
      <c r="D7998" s="291" t="s">
        <v>44060</v>
      </c>
      <c r="E7998" s="292">
        <v>2843</v>
      </c>
    </row>
    <row r="7999" spans="1:5" ht="14.4" x14ac:dyDescent="0.55000000000000004">
      <c r="A7999" s="289" t="s">
        <v>65847</v>
      </c>
      <c r="B7999" s="290">
        <v>9883</v>
      </c>
      <c r="D7999" s="291" t="s">
        <v>66365</v>
      </c>
      <c r="E7999" s="292">
        <v>9883</v>
      </c>
    </row>
    <row r="8000" spans="1:5" ht="14.4" x14ac:dyDescent="0.55000000000000004">
      <c r="A8000" s="289" t="s">
        <v>43732</v>
      </c>
      <c r="B8000" s="290">
        <v>91159</v>
      </c>
      <c r="D8000" s="291" t="s">
        <v>44061</v>
      </c>
      <c r="E8000" s="292">
        <v>91159</v>
      </c>
    </row>
    <row r="8001" spans="1:5" ht="14.4" x14ac:dyDescent="0.55000000000000004">
      <c r="A8001" s="289" t="s">
        <v>43733</v>
      </c>
      <c r="B8001" s="290">
        <v>110394</v>
      </c>
      <c r="D8001" s="291" t="s">
        <v>44062</v>
      </c>
      <c r="E8001" s="292">
        <v>110394</v>
      </c>
    </row>
    <row r="8002" spans="1:5" ht="14.4" x14ac:dyDescent="0.55000000000000004">
      <c r="A8002" s="289" t="s">
        <v>65848</v>
      </c>
      <c r="B8002" s="290">
        <v>11320</v>
      </c>
      <c r="D8002" s="291" t="s">
        <v>66366</v>
      </c>
      <c r="E8002" s="292">
        <v>11320</v>
      </c>
    </row>
    <row r="8003" spans="1:5" ht="14.4" x14ac:dyDescent="0.55000000000000004">
      <c r="A8003" s="289" t="s">
        <v>43734</v>
      </c>
      <c r="B8003" s="290">
        <v>52061</v>
      </c>
      <c r="D8003" s="291" t="s">
        <v>44063</v>
      </c>
      <c r="E8003" s="292">
        <v>52061</v>
      </c>
    </row>
    <row r="8004" spans="1:5" ht="14.4" x14ac:dyDescent="0.55000000000000004">
      <c r="A8004" s="289" t="s">
        <v>43735</v>
      </c>
      <c r="B8004" s="290">
        <v>21410</v>
      </c>
      <c r="D8004" s="291" t="s">
        <v>44064</v>
      </c>
      <c r="E8004" s="292">
        <v>21410</v>
      </c>
    </row>
    <row r="8005" spans="1:5" ht="14.4" x14ac:dyDescent="0.55000000000000004">
      <c r="A8005" s="289" t="s">
        <v>65849</v>
      </c>
      <c r="B8005" s="290">
        <v>0</v>
      </c>
      <c r="D8005" s="291" t="s">
        <v>66367</v>
      </c>
      <c r="E8005" s="292">
        <v>0</v>
      </c>
    </row>
    <row r="8006" spans="1:5" ht="14.4" x14ac:dyDescent="0.55000000000000004">
      <c r="A8006" s="289" t="s">
        <v>43736</v>
      </c>
      <c r="B8006" s="290">
        <v>1415</v>
      </c>
      <c r="D8006" s="291" t="s">
        <v>44065</v>
      </c>
      <c r="E8006" s="292">
        <v>1415</v>
      </c>
    </row>
    <row r="8007" spans="1:5" ht="14.4" x14ac:dyDescent="0.55000000000000004">
      <c r="A8007" s="289" t="s">
        <v>43737</v>
      </c>
      <c r="B8007" s="290">
        <v>4323</v>
      </c>
      <c r="D8007" s="291" t="s">
        <v>44066</v>
      </c>
      <c r="E8007" s="292">
        <v>4323</v>
      </c>
    </row>
    <row r="8008" spans="1:5" ht="14.4" x14ac:dyDescent="0.55000000000000004">
      <c r="A8008" s="289" t="s">
        <v>43738</v>
      </c>
      <c r="B8008" s="290">
        <v>9336</v>
      </c>
      <c r="D8008" s="291" t="s">
        <v>44067</v>
      </c>
      <c r="E8008" s="292">
        <v>9336</v>
      </c>
    </row>
    <row r="8009" spans="1:5" ht="14.4" x14ac:dyDescent="0.55000000000000004">
      <c r="A8009" s="289" t="s">
        <v>43739</v>
      </c>
      <c r="B8009" s="290">
        <v>5967</v>
      </c>
      <c r="D8009" s="291" t="s">
        <v>44068</v>
      </c>
      <c r="E8009" s="292">
        <v>5967</v>
      </c>
    </row>
    <row r="8010" spans="1:5" ht="14.4" x14ac:dyDescent="0.55000000000000004">
      <c r="A8010" s="289" t="s">
        <v>43740</v>
      </c>
      <c r="B8010" s="290">
        <v>20026</v>
      </c>
      <c r="D8010" s="291" t="s">
        <v>44069</v>
      </c>
      <c r="E8010" s="292">
        <v>20026</v>
      </c>
    </row>
    <row r="8011" spans="1:5" ht="14.4" x14ac:dyDescent="0.55000000000000004">
      <c r="A8011" s="289" t="s">
        <v>65850</v>
      </c>
      <c r="B8011" s="290">
        <v>0</v>
      </c>
      <c r="D8011" s="291" t="s">
        <v>66368</v>
      </c>
      <c r="E8011" s="292">
        <v>0</v>
      </c>
    </row>
    <row r="8012" spans="1:5" ht="14.4" x14ac:dyDescent="0.55000000000000004">
      <c r="A8012" s="289" t="s">
        <v>65851</v>
      </c>
      <c r="B8012" s="290">
        <v>0</v>
      </c>
      <c r="D8012" s="291" t="s">
        <v>66369</v>
      </c>
      <c r="E8012" s="292">
        <v>0</v>
      </c>
    </row>
    <row r="8013" spans="1:5" ht="14.4" x14ac:dyDescent="0.55000000000000004">
      <c r="A8013" s="289" t="s">
        <v>43741</v>
      </c>
      <c r="B8013" s="290">
        <v>41200</v>
      </c>
      <c r="D8013" s="291" t="s">
        <v>44070</v>
      </c>
      <c r="E8013" s="292">
        <v>41200</v>
      </c>
    </row>
    <row r="8014" spans="1:5" ht="14.4" x14ac:dyDescent="0.55000000000000004">
      <c r="A8014" s="289" t="s">
        <v>43742</v>
      </c>
      <c r="B8014" s="290">
        <v>14722</v>
      </c>
      <c r="D8014" s="291" t="s">
        <v>44071</v>
      </c>
      <c r="E8014" s="292">
        <v>14722</v>
      </c>
    </row>
    <row r="8015" spans="1:5" ht="14.4" x14ac:dyDescent="0.55000000000000004">
      <c r="A8015" s="289" t="s">
        <v>43743</v>
      </c>
      <c r="B8015" s="290">
        <v>1325</v>
      </c>
      <c r="D8015" s="291" t="s">
        <v>44072</v>
      </c>
      <c r="E8015" s="292">
        <v>1325</v>
      </c>
    </row>
    <row r="8016" spans="1:5" ht="14.4" x14ac:dyDescent="0.55000000000000004">
      <c r="A8016" s="289" t="s">
        <v>43744</v>
      </c>
      <c r="B8016" s="290">
        <v>2155</v>
      </c>
      <c r="D8016" s="291" t="s">
        <v>44073</v>
      </c>
      <c r="E8016" s="292">
        <v>2155</v>
      </c>
    </row>
    <row r="8017" spans="1:5" ht="14.4" x14ac:dyDescent="0.55000000000000004">
      <c r="A8017" s="289" t="s">
        <v>43745</v>
      </c>
      <c r="B8017" s="290">
        <v>37801</v>
      </c>
      <c r="D8017" s="291" t="s">
        <v>44074</v>
      </c>
      <c r="E8017" s="292">
        <v>37801</v>
      </c>
    </row>
    <row r="8018" spans="1:5" ht="14.4" x14ac:dyDescent="0.55000000000000004">
      <c r="A8018" s="289" t="s">
        <v>43746</v>
      </c>
      <c r="B8018" s="290">
        <v>1512</v>
      </c>
      <c r="D8018" s="291" t="s">
        <v>44075</v>
      </c>
      <c r="E8018" s="292">
        <v>1512</v>
      </c>
    </row>
    <row r="8019" spans="1:5" ht="14.4" x14ac:dyDescent="0.55000000000000004">
      <c r="A8019" s="289" t="s">
        <v>43747</v>
      </c>
      <c r="B8019" s="290">
        <v>110938</v>
      </c>
      <c r="D8019" s="291" t="s">
        <v>44076</v>
      </c>
      <c r="E8019" s="292">
        <v>110938</v>
      </c>
    </row>
    <row r="8020" spans="1:5" ht="14.4" x14ac:dyDescent="0.55000000000000004">
      <c r="A8020" s="289" t="s">
        <v>43748</v>
      </c>
      <c r="B8020" s="290">
        <v>17620</v>
      </c>
      <c r="D8020" s="291" t="s">
        <v>44077</v>
      </c>
      <c r="E8020" s="292">
        <v>17620</v>
      </c>
    </row>
    <row r="8021" spans="1:5" ht="14.4" x14ac:dyDescent="0.55000000000000004">
      <c r="A8021" s="289" t="s">
        <v>43749</v>
      </c>
      <c r="B8021" s="290">
        <v>2746</v>
      </c>
      <c r="D8021" s="291" t="s">
        <v>44078</v>
      </c>
      <c r="E8021" s="292">
        <v>2746</v>
      </c>
    </row>
    <row r="8022" spans="1:5" ht="14.4" x14ac:dyDescent="0.55000000000000004">
      <c r="A8022" s="289" t="s">
        <v>43750</v>
      </c>
      <c r="B8022" s="290">
        <v>1302</v>
      </c>
      <c r="D8022" s="291" t="s">
        <v>44079</v>
      </c>
      <c r="E8022" s="292">
        <v>1302</v>
      </c>
    </row>
    <row r="8023" spans="1:5" ht="14.4" x14ac:dyDescent="0.55000000000000004">
      <c r="A8023" s="289" t="s">
        <v>65852</v>
      </c>
      <c r="B8023" s="290">
        <v>0</v>
      </c>
      <c r="D8023" s="291" t="s">
        <v>66370</v>
      </c>
      <c r="E8023" s="292">
        <v>0</v>
      </c>
    </row>
    <row r="8024" spans="1:5" ht="14.4" x14ac:dyDescent="0.55000000000000004">
      <c r="A8024" s="289" t="s">
        <v>65853</v>
      </c>
      <c r="B8024" s="290">
        <v>25958</v>
      </c>
      <c r="D8024" s="291" t="s">
        <v>66371</v>
      </c>
      <c r="E8024" s="292">
        <v>25958</v>
      </c>
    </row>
    <row r="8025" spans="1:5" ht="14.4" x14ac:dyDescent="0.55000000000000004">
      <c r="A8025" s="289" t="s">
        <v>43751</v>
      </c>
      <c r="B8025" s="290">
        <v>685</v>
      </c>
      <c r="D8025" s="291" t="s">
        <v>44080</v>
      </c>
      <c r="E8025" s="292">
        <v>685</v>
      </c>
    </row>
    <row r="8026" spans="1:5" ht="14.4" x14ac:dyDescent="0.55000000000000004">
      <c r="A8026" s="289" t="s">
        <v>65854</v>
      </c>
      <c r="B8026" s="290">
        <v>0</v>
      </c>
      <c r="D8026" s="291" t="s">
        <v>66372</v>
      </c>
      <c r="E8026" s="292">
        <v>0</v>
      </c>
    </row>
    <row r="8027" spans="1:5" ht="14.4" x14ac:dyDescent="0.55000000000000004">
      <c r="A8027" s="289" t="s">
        <v>43752</v>
      </c>
      <c r="B8027" s="290">
        <v>9304</v>
      </c>
      <c r="D8027" s="291" t="s">
        <v>44081</v>
      </c>
      <c r="E8027" s="292">
        <v>9304</v>
      </c>
    </row>
    <row r="8028" spans="1:5" ht="14.4" x14ac:dyDescent="0.55000000000000004">
      <c r="A8028" s="289" t="s">
        <v>43753</v>
      </c>
      <c r="B8028" s="290">
        <v>26186.43</v>
      </c>
      <c r="D8028" s="291" t="s">
        <v>44082</v>
      </c>
      <c r="E8028" s="292">
        <v>26186.43</v>
      </c>
    </row>
    <row r="8029" spans="1:5" ht="14.4" x14ac:dyDescent="0.55000000000000004">
      <c r="A8029" s="289" t="s">
        <v>65855</v>
      </c>
      <c r="B8029" s="290">
        <v>1874</v>
      </c>
      <c r="D8029" s="291" t="s">
        <v>66373</v>
      </c>
      <c r="E8029" s="292">
        <v>1874</v>
      </c>
    </row>
    <row r="8030" spans="1:5" ht="14.4" x14ac:dyDescent="0.55000000000000004">
      <c r="A8030" s="289" t="s">
        <v>43754</v>
      </c>
      <c r="B8030" s="290">
        <v>4128.8900000000003</v>
      </c>
      <c r="D8030" s="291" t="s">
        <v>44083</v>
      </c>
      <c r="E8030" s="292">
        <v>4128.8900000000003</v>
      </c>
    </row>
    <row r="8031" spans="1:5" ht="14.4" x14ac:dyDescent="0.55000000000000004">
      <c r="A8031" s="289" t="s">
        <v>43755</v>
      </c>
      <c r="B8031" s="290">
        <v>45173</v>
      </c>
      <c r="D8031" s="291" t="s">
        <v>44084</v>
      </c>
      <c r="E8031" s="292">
        <v>45173</v>
      </c>
    </row>
    <row r="8032" spans="1:5" ht="14.4" x14ac:dyDescent="0.55000000000000004">
      <c r="A8032" s="289" t="s">
        <v>43756</v>
      </c>
      <c r="B8032" s="290">
        <v>17070</v>
      </c>
      <c r="D8032" s="291" t="s">
        <v>44085</v>
      </c>
      <c r="E8032" s="292">
        <v>17070</v>
      </c>
    </row>
    <row r="8033" spans="1:5" ht="14.4" x14ac:dyDescent="0.55000000000000004">
      <c r="A8033" s="289" t="s">
        <v>43757</v>
      </c>
      <c r="B8033" s="290">
        <v>7175</v>
      </c>
      <c r="D8033" s="291" t="s">
        <v>44086</v>
      </c>
      <c r="E8033" s="292">
        <v>7175</v>
      </c>
    </row>
    <row r="8034" spans="1:5" ht="14.4" x14ac:dyDescent="0.55000000000000004">
      <c r="A8034" s="289" t="s">
        <v>43758</v>
      </c>
      <c r="B8034" s="290">
        <v>365</v>
      </c>
      <c r="D8034" s="291" t="s">
        <v>44087</v>
      </c>
      <c r="E8034" s="292">
        <v>365</v>
      </c>
    </row>
    <row r="8035" spans="1:5" ht="14.4" x14ac:dyDescent="0.55000000000000004">
      <c r="A8035" s="289" t="s">
        <v>65856</v>
      </c>
      <c r="B8035" s="290">
        <v>0</v>
      </c>
      <c r="D8035" s="291" t="s">
        <v>66374</v>
      </c>
      <c r="E8035" s="292">
        <v>0</v>
      </c>
    </row>
    <row r="8036" spans="1:5" ht="14.4" x14ac:dyDescent="0.55000000000000004">
      <c r="A8036" s="289" t="s">
        <v>65857</v>
      </c>
      <c r="B8036" s="290">
        <v>0</v>
      </c>
      <c r="D8036" s="291" t="s">
        <v>66375</v>
      </c>
      <c r="E8036" s="292">
        <v>0</v>
      </c>
    </row>
    <row r="8037" spans="1:5" ht="14.4" x14ac:dyDescent="0.55000000000000004">
      <c r="A8037" s="289" t="s">
        <v>43759</v>
      </c>
      <c r="B8037" s="290">
        <v>59633</v>
      </c>
      <c r="D8037" s="291" t="s">
        <v>44088</v>
      </c>
      <c r="E8037" s="292">
        <v>59633</v>
      </c>
    </row>
    <row r="8038" spans="1:5" ht="14.4" x14ac:dyDescent="0.55000000000000004">
      <c r="A8038" s="289" t="s">
        <v>43760</v>
      </c>
      <c r="B8038" s="290">
        <v>9876</v>
      </c>
      <c r="D8038" s="291" t="s">
        <v>44089</v>
      </c>
      <c r="E8038" s="292">
        <v>9876</v>
      </c>
    </row>
    <row r="8039" spans="1:5" ht="14.4" x14ac:dyDescent="0.55000000000000004">
      <c r="A8039" s="289" t="s">
        <v>43761</v>
      </c>
      <c r="B8039" s="290">
        <v>7204</v>
      </c>
      <c r="D8039" s="291" t="s">
        <v>44090</v>
      </c>
      <c r="E8039" s="292">
        <v>7204</v>
      </c>
    </row>
    <row r="8040" spans="1:5" ht="14.4" x14ac:dyDescent="0.55000000000000004">
      <c r="A8040" s="289" t="s">
        <v>65858</v>
      </c>
      <c r="B8040" s="290">
        <v>0</v>
      </c>
      <c r="D8040" s="291" t="s">
        <v>66376</v>
      </c>
      <c r="E8040" s="292">
        <v>0</v>
      </c>
    </row>
    <row r="8041" spans="1:5" ht="14.4" x14ac:dyDescent="0.55000000000000004">
      <c r="A8041" s="289" t="s">
        <v>43762</v>
      </c>
      <c r="B8041" s="290">
        <v>30849</v>
      </c>
      <c r="D8041" s="291" t="s">
        <v>44091</v>
      </c>
      <c r="E8041" s="292">
        <v>30849</v>
      </c>
    </row>
    <row r="8042" spans="1:5" ht="14.4" x14ac:dyDescent="0.55000000000000004">
      <c r="A8042" s="289" t="s">
        <v>65859</v>
      </c>
      <c r="B8042" s="290">
        <v>0</v>
      </c>
      <c r="D8042" s="291" t="s">
        <v>66377</v>
      </c>
      <c r="E8042" s="292">
        <v>0</v>
      </c>
    </row>
    <row r="8043" spans="1:5" ht="14.4" x14ac:dyDescent="0.55000000000000004">
      <c r="A8043" s="289" t="s">
        <v>65860</v>
      </c>
      <c r="B8043" s="290">
        <v>0</v>
      </c>
      <c r="D8043" s="291" t="s">
        <v>66378</v>
      </c>
      <c r="E8043" s="292">
        <v>0</v>
      </c>
    </row>
    <row r="8044" spans="1:5" ht="14.4" x14ac:dyDescent="0.55000000000000004">
      <c r="A8044" s="289" t="s">
        <v>43763</v>
      </c>
      <c r="B8044" s="290">
        <v>720</v>
      </c>
      <c r="D8044" s="291" t="s">
        <v>44092</v>
      </c>
      <c r="E8044" s="292">
        <v>720</v>
      </c>
    </row>
    <row r="8045" spans="1:5" ht="14.4" x14ac:dyDescent="0.55000000000000004">
      <c r="A8045" s="289" t="s">
        <v>43764</v>
      </c>
      <c r="B8045" s="290">
        <v>1244</v>
      </c>
      <c r="D8045" s="291" t="s">
        <v>44093</v>
      </c>
      <c r="E8045" s="292">
        <v>1244</v>
      </c>
    </row>
    <row r="8046" spans="1:5" ht="14.4" x14ac:dyDescent="0.55000000000000004">
      <c r="A8046" s="289" t="s">
        <v>43765</v>
      </c>
      <c r="B8046" s="290">
        <v>1341</v>
      </c>
      <c r="D8046" s="291" t="s">
        <v>44094</v>
      </c>
      <c r="E8046" s="292">
        <v>1341</v>
      </c>
    </row>
    <row r="8047" spans="1:5" ht="14.4" x14ac:dyDescent="0.55000000000000004">
      <c r="A8047" s="289" t="s">
        <v>43766</v>
      </c>
      <c r="B8047" s="290">
        <v>3218</v>
      </c>
      <c r="D8047" s="291" t="s">
        <v>44095</v>
      </c>
      <c r="E8047" s="292">
        <v>3218</v>
      </c>
    </row>
    <row r="8048" spans="1:5" ht="14.4" x14ac:dyDescent="0.55000000000000004">
      <c r="A8048" s="289" t="s">
        <v>43767</v>
      </c>
      <c r="B8048" s="290">
        <v>845</v>
      </c>
      <c r="D8048" s="291" t="s">
        <v>44096</v>
      </c>
      <c r="E8048" s="292">
        <v>845</v>
      </c>
    </row>
    <row r="8049" spans="1:5" ht="14.4" x14ac:dyDescent="0.55000000000000004">
      <c r="A8049" s="289" t="s">
        <v>43768</v>
      </c>
      <c r="B8049" s="290">
        <v>3063</v>
      </c>
      <c r="D8049" s="291" t="s">
        <v>44097</v>
      </c>
      <c r="E8049" s="292">
        <v>3063</v>
      </c>
    </row>
    <row r="8050" spans="1:5" ht="14.4" x14ac:dyDescent="0.55000000000000004">
      <c r="A8050" s="289" t="s">
        <v>65861</v>
      </c>
      <c r="B8050" s="290">
        <v>0</v>
      </c>
      <c r="D8050" s="291" t="s">
        <v>66379</v>
      </c>
      <c r="E8050" s="292">
        <v>0</v>
      </c>
    </row>
    <row r="8051" spans="1:5" ht="14.4" x14ac:dyDescent="0.55000000000000004">
      <c r="A8051" s="289" t="s">
        <v>43769</v>
      </c>
      <c r="B8051" s="290">
        <v>1692.5</v>
      </c>
      <c r="D8051" s="291" t="s">
        <v>44098</v>
      </c>
      <c r="E8051" s="292">
        <v>1692.5</v>
      </c>
    </row>
    <row r="8052" spans="1:5" ht="14.4" x14ac:dyDescent="0.55000000000000004">
      <c r="A8052" s="289" t="s">
        <v>43770</v>
      </c>
      <c r="B8052" s="290">
        <v>100238</v>
      </c>
      <c r="D8052" s="291" t="s">
        <v>44099</v>
      </c>
      <c r="E8052" s="292">
        <v>100238</v>
      </c>
    </row>
    <row r="8053" spans="1:5" ht="14.4" x14ac:dyDescent="0.55000000000000004">
      <c r="A8053" s="289" t="s">
        <v>43771</v>
      </c>
      <c r="B8053" s="290">
        <v>6083</v>
      </c>
      <c r="D8053" s="291" t="s">
        <v>44100</v>
      </c>
      <c r="E8053" s="292">
        <v>6083</v>
      </c>
    </row>
    <row r="8054" spans="1:5" ht="14.4" x14ac:dyDescent="0.55000000000000004">
      <c r="A8054" s="289" t="s">
        <v>43772</v>
      </c>
      <c r="B8054" s="290">
        <v>5492</v>
      </c>
      <c r="D8054" s="291" t="s">
        <v>44101</v>
      </c>
      <c r="E8054" s="292">
        <v>5492</v>
      </c>
    </row>
    <row r="8055" spans="1:5" ht="14.4" x14ac:dyDescent="0.55000000000000004">
      <c r="A8055" s="289" t="s">
        <v>43773</v>
      </c>
      <c r="B8055" s="290">
        <v>5053</v>
      </c>
      <c r="D8055" s="291" t="s">
        <v>44102</v>
      </c>
      <c r="E8055" s="292">
        <v>5053</v>
      </c>
    </row>
    <row r="8056" spans="1:5" ht="14.4" x14ac:dyDescent="0.55000000000000004">
      <c r="A8056" s="289" t="s">
        <v>43774</v>
      </c>
      <c r="B8056" s="290">
        <v>22762.65</v>
      </c>
      <c r="D8056" s="291" t="s">
        <v>44103</v>
      </c>
      <c r="E8056" s="292">
        <v>22762.65</v>
      </c>
    </row>
    <row r="8057" spans="1:5" ht="14.4" x14ac:dyDescent="0.55000000000000004">
      <c r="A8057" s="289" t="s">
        <v>43775</v>
      </c>
      <c r="B8057" s="290">
        <v>2756</v>
      </c>
      <c r="D8057" s="291" t="s">
        <v>44104</v>
      </c>
      <c r="E8057" s="292">
        <v>2756</v>
      </c>
    </row>
    <row r="8058" spans="1:5" ht="14.4" x14ac:dyDescent="0.55000000000000004">
      <c r="A8058" s="289" t="s">
        <v>65862</v>
      </c>
      <c r="B8058" s="290">
        <v>0</v>
      </c>
      <c r="D8058" s="291" t="s">
        <v>66380</v>
      </c>
      <c r="E8058" s="292">
        <v>0</v>
      </c>
    </row>
    <row r="8059" spans="1:5" ht="14.4" x14ac:dyDescent="0.55000000000000004">
      <c r="A8059" s="289" t="s">
        <v>43776</v>
      </c>
      <c r="B8059" s="290">
        <v>1557</v>
      </c>
      <c r="D8059" s="291" t="s">
        <v>44105</v>
      </c>
      <c r="E8059" s="292">
        <v>1557</v>
      </c>
    </row>
    <row r="8060" spans="1:5" ht="14.4" x14ac:dyDescent="0.55000000000000004">
      <c r="A8060" s="289" t="s">
        <v>65863</v>
      </c>
      <c r="B8060" s="290">
        <v>0</v>
      </c>
      <c r="D8060" s="291" t="s">
        <v>66381</v>
      </c>
      <c r="E8060" s="292">
        <v>0</v>
      </c>
    </row>
    <row r="8061" spans="1:5" ht="14.4" x14ac:dyDescent="0.55000000000000004">
      <c r="A8061" s="289" t="s">
        <v>43777</v>
      </c>
      <c r="B8061" s="290">
        <v>4248</v>
      </c>
      <c r="D8061" s="291" t="s">
        <v>44106</v>
      </c>
      <c r="E8061" s="292">
        <v>4248</v>
      </c>
    </row>
    <row r="8062" spans="1:5" ht="14.4" x14ac:dyDescent="0.55000000000000004">
      <c r="A8062" s="289" t="s">
        <v>65864</v>
      </c>
      <c r="B8062" s="290">
        <v>1365.32</v>
      </c>
      <c r="D8062" s="291" t="s">
        <v>66382</v>
      </c>
      <c r="E8062" s="292">
        <v>1365.32</v>
      </c>
    </row>
    <row r="8063" spans="1:5" ht="14.4" x14ac:dyDescent="0.55000000000000004">
      <c r="A8063" s="289" t="s">
        <v>43778</v>
      </c>
      <c r="B8063" s="290">
        <v>6671</v>
      </c>
      <c r="D8063" s="291" t="s">
        <v>44107</v>
      </c>
      <c r="E8063" s="292">
        <v>6671</v>
      </c>
    </row>
    <row r="8064" spans="1:5" ht="14.4" x14ac:dyDescent="0.55000000000000004">
      <c r="A8064" s="289" t="s">
        <v>65865</v>
      </c>
      <c r="B8064" s="290">
        <v>8939</v>
      </c>
      <c r="D8064" s="291" t="s">
        <v>66383</v>
      </c>
      <c r="E8064" s="292">
        <v>8939</v>
      </c>
    </row>
    <row r="8065" spans="1:5" ht="14.4" x14ac:dyDescent="0.55000000000000004">
      <c r="A8065" s="289" t="s">
        <v>43779</v>
      </c>
      <c r="B8065" s="290">
        <v>549</v>
      </c>
      <c r="D8065" s="291" t="s">
        <v>44108</v>
      </c>
      <c r="E8065" s="292">
        <v>549</v>
      </c>
    </row>
    <row r="8066" spans="1:5" ht="14.4" x14ac:dyDescent="0.55000000000000004">
      <c r="A8066" s="289" t="s">
        <v>43780</v>
      </c>
      <c r="B8066" s="290">
        <v>43031</v>
      </c>
      <c r="D8066" s="291" t="s">
        <v>44109</v>
      </c>
      <c r="E8066" s="292">
        <v>43031</v>
      </c>
    </row>
    <row r="8067" spans="1:5" ht="14.4" x14ac:dyDescent="0.55000000000000004">
      <c r="A8067" s="289" t="s">
        <v>65866</v>
      </c>
      <c r="B8067" s="290">
        <v>0</v>
      </c>
      <c r="D8067" s="291" t="s">
        <v>66384</v>
      </c>
      <c r="E8067" s="292">
        <v>0</v>
      </c>
    </row>
    <row r="8068" spans="1:5" ht="14.4" x14ac:dyDescent="0.55000000000000004">
      <c r="A8068" s="289" t="s">
        <v>43781</v>
      </c>
      <c r="B8068" s="290">
        <v>28801</v>
      </c>
      <c r="D8068" s="291" t="s">
        <v>44110</v>
      </c>
      <c r="E8068" s="292">
        <v>28801</v>
      </c>
    </row>
    <row r="8069" spans="1:5" ht="14.4" x14ac:dyDescent="0.55000000000000004">
      <c r="A8069" s="289" t="s">
        <v>43782</v>
      </c>
      <c r="B8069" s="290">
        <v>1803</v>
      </c>
      <c r="D8069" s="291" t="s">
        <v>44111</v>
      </c>
      <c r="E8069" s="292">
        <v>1803</v>
      </c>
    </row>
    <row r="8070" spans="1:5" ht="14.4" x14ac:dyDescent="0.55000000000000004">
      <c r="A8070" s="289" t="s">
        <v>43783</v>
      </c>
      <c r="B8070" s="290">
        <v>65096</v>
      </c>
      <c r="D8070" s="291" t="s">
        <v>44112</v>
      </c>
      <c r="E8070" s="292">
        <v>65096</v>
      </c>
    </row>
    <row r="8071" spans="1:5" ht="14.4" x14ac:dyDescent="0.55000000000000004">
      <c r="A8071" s="289" t="s">
        <v>43784</v>
      </c>
      <c r="B8071" s="290">
        <v>19445</v>
      </c>
      <c r="D8071" s="291" t="s">
        <v>44113</v>
      </c>
      <c r="E8071" s="292">
        <v>19445</v>
      </c>
    </row>
    <row r="8072" spans="1:5" ht="14.4" x14ac:dyDescent="0.55000000000000004">
      <c r="A8072" s="289" t="s">
        <v>43785</v>
      </c>
      <c r="B8072" s="290">
        <v>2012</v>
      </c>
      <c r="D8072" s="291" t="s">
        <v>44114</v>
      </c>
      <c r="E8072" s="292">
        <v>2012</v>
      </c>
    </row>
    <row r="8073" spans="1:5" ht="14.4" x14ac:dyDescent="0.55000000000000004">
      <c r="A8073" s="289" t="s">
        <v>65867</v>
      </c>
      <c r="B8073" s="290">
        <v>0</v>
      </c>
      <c r="D8073" s="291" t="s">
        <v>66385</v>
      </c>
      <c r="E8073" s="292">
        <v>0</v>
      </c>
    </row>
    <row r="8074" spans="1:5" ht="14.4" x14ac:dyDescent="0.55000000000000004">
      <c r="A8074" s="289" t="s">
        <v>65868</v>
      </c>
      <c r="B8074" s="290">
        <v>0</v>
      </c>
      <c r="D8074" s="291" t="s">
        <v>66386</v>
      </c>
      <c r="E8074" s="292">
        <v>0</v>
      </c>
    </row>
    <row r="8075" spans="1:5" ht="14.4" x14ac:dyDescent="0.55000000000000004">
      <c r="A8075" s="289" t="s">
        <v>43786</v>
      </c>
      <c r="B8075" s="290">
        <v>11614</v>
      </c>
      <c r="D8075" s="291" t="s">
        <v>44115</v>
      </c>
      <c r="E8075" s="292">
        <v>11614</v>
      </c>
    </row>
    <row r="8076" spans="1:5" ht="14.4" x14ac:dyDescent="0.55000000000000004">
      <c r="A8076" s="289" t="s">
        <v>43787</v>
      </c>
      <c r="B8076" s="290">
        <v>82</v>
      </c>
      <c r="D8076" s="291" t="s">
        <v>44116</v>
      </c>
      <c r="E8076" s="292">
        <v>82</v>
      </c>
    </row>
    <row r="8077" spans="1:5" ht="14.4" x14ac:dyDescent="0.55000000000000004">
      <c r="A8077" s="289" t="s">
        <v>43788</v>
      </c>
      <c r="B8077" s="290">
        <v>118197</v>
      </c>
      <c r="D8077" s="291" t="s">
        <v>44117</v>
      </c>
      <c r="E8077" s="292">
        <v>118197</v>
      </c>
    </row>
    <row r="8078" spans="1:5" ht="14.4" x14ac:dyDescent="0.55000000000000004">
      <c r="A8078" s="289" t="s">
        <v>43789</v>
      </c>
      <c r="B8078" s="290">
        <v>3279</v>
      </c>
      <c r="D8078" s="291" t="s">
        <v>44118</v>
      </c>
      <c r="E8078" s="292">
        <v>3279</v>
      </c>
    </row>
    <row r="8079" spans="1:5" ht="14.4" x14ac:dyDescent="0.55000000000000004">
      <c r="A8079" s="289" t="s">
        <v>43790</v>
      </c>
      <c r="B8079" s="290">
        <v>1544</v>
      </c>
      <c r="D8079" s="291" t="s">
        <v>44119</v>
      </c>
      <c r="E8079" s="292">
        <v>1544</v>
      </c>
    </row>
    <row r="8080" spans="1:5" ht="14.4" x14ac:dyDescent="0.55000000000000004">
      <c r="A8080" s="289" t="s">
        <v>43791</v>
      </c>
      <c r="B8080" s="290">
        <v>498</v>
      </c>
      <c r="D8080" s="291" t="s">
        <v>44120</v>
      </c>
      <c r="E8080" s="292">
        <v>498</v>
      </c>
    </row>
    <row r="8081" spans="1:5" ht="14.4" x14ac:dyDescent="0.55000000000000004">
      <c r="A8081" s="289" t="s">
        <v>65869</v>
      </c>
      <c r="B8081" s="290">
        <v>0</v>
      </c>
      <c r="D8081" s="291" t="s">
        <v>66387</v>
      </c>
      <c r="E8081" s="292">
        <v>0</v>
      </c>
    </row>
    <row r="8082" spans="1:5" ht="14.4" x14ac:dyDescent="0.55000000000000004">
      <c r="A8082" s="289" t="s">
        <v>43792</v>
      </c>
      <c r="B8082" s="290">
        <v>14389</v>
      </c>
      <c r="D8082" s="291" t="s">
        <v>44121</v>
      </c>
      <c r="E8082" s="292">
        <v>14389</v>
      </c>
    </row>
    <row r="8083" spans="1:5" ht="14.4" x14ac:dyDescent="0.55000000000000004">
      <c r="A8083" s="289" t="s">
        <v>43793</v>
      </c>
      <c r="B8083" s="290">
        <v>1357</v>
      </c>
      <c r="D8083" s="291" t="s">
        <v>44122</v>
      </c>
      <c r="E8083" s="292">
        <v>1357</v>
      </c>
    </row>
    <row r="8084" spans="1:5" ht="14.4" x14ac:dyDescent="0.55000000000000004">
      <c r="A8084" s="289" t="s">
        <v>43794</v>
      </c>
      <c r="B8084" s="290">
        <v>18815</v>
      </c>
      <c r="D8084" s="291" t="s">
        <v>44123</v>
      </c>
      <c r="E8084" s="292">
        <v>18815</v>
      </c>
    </row>
    <row r="8085" spans="1:5" ht="14.4" x14ac:dyDescent="0.55000000000000004">
      <c r="A8085" s="289" t="s">
        <v>43795</v>
      </c>
      <c r="B8085" s="290">
        <v>470437</v>
      </c>
      <c r="D8085" s="291" t="s">
        <v>44124</v>
      </c>
      <c r="E8085" s="292">
        <v>470437</v>
      </c>
    </row>
    <row r="8086" spans="1:5" ht="14.4" x14ac:dyDescent="0.55000000000000004">
      <c r="A8086" s="289" t="s">
        <v>43796</v>
      </c>
      <c r="B8086" s="290">
        <v>5573</v>
      </c>
      <c r="D8086" s="291" t="s">
        <v>44125</v>
      </c>
      <c r="E8086" s="292">
        <v>5573</v>
      </c>
    </row>
    <row r="8087" spans="1:5" ht="14.4" x14ac:dyDescent="0.55000000000000004">
      <c r="A8087" s="289" t="s">
        <v>65870</v>
      </c>
      <c r="B8087" s="290">
        <v>7172</v>
      </c>
      <c r="D8087" s="291" t="s">
        <v>44126</v>
      </c>
      <c r="E8087" s="292">
        <v>7172</v>
      </c>
    </row>
    <row r="8088" spans="1:5" ht="14.4" x14ac:dyDescent="0.55000000000000004">
      <c r="A8088" s="289" t="s">
        <v>43797</v>
      </c>
      <c r="B8088" s="290">
        <v>1341</v>
      </c>
      <c r="D8088" s="291" t="s">
        <v>44127</v>
      </c>
      <c r="E8088" s="292">
        <v>1341</v>
      </c>
    </row>
    <row r="8089" spans="1:5" ht="14.4" x14ac:dyDescent="0.55000000000000004">
      <c r="A8089" s="289" t="s">
        <v>65871</v>
      </c>
      <c r="B8089" s="290">
        <v>0</v>
      </c>
      <c r="D8089" s="291" t="s">
        <v>44128</v>
      </c>
      <c r="E8089" s="292">
        <v>0</v>
      </c>
    </row>
    <row r="8090" spans="1:5" ht="14.4" x14ac:dyDescent="0.55000000000000004">
      <c r="A8090" s="289" t="s">
        <v>65872</v>
      </c>
      <c r="B8090" s="290">
        <v>0</v>
      </c>
      <c r="D8090" s="291" t="s">
        <v>66388</v>
      </c>
      <c r="E8090" s="292">
        <v>0</v>
      </c>
    </row>
    <row r="8091" spans="1:5" ht="14.4" x14ac:dyDescent="0.55000000000000004">
      <c r="A8091" s="289" t="s">
        <v>43798</v>
      </c>
      <c r="B8091" s="290">
        <v>3150</v>
      </c>
      <c r="D8091" s="291" t="s">
        <v>44129</v>
      </c>
      <c r="E8091" s="292">
        <v>3150</v>
      </c>
    </row>
    <row r="8092" spans="1:5" ht="14.4" x14ac:dyDescent="0.55000000000000004">
      <c r="A8092" s="289" t="s">
        <v>43799</v>
      </c>
      <c r="B8092" s="290">
        <v>2000</v>
      </c>
      <c r="D8092" s="291" t="s">
        <v>44130</v>
      </c>
      <c r="E8092" s="292">
        <v>2000</v>
      </c>
    </row>
    <row r="8093" spans="1:5" ht="14.4" x14ac:dyDescent="0.55000000000000004">
      <c r="A8093" s="289" t="s">
        <v>43800</v>
      </c>
      <c r="B8093" s="290">
        <v>394</v>
      </c>
      <c r="D8093" s="291" t="s">
        <v>44131</v>
      </c>
      <c r="E8093" s="292">
        <v>394</v>
      </c>
    </row>
    <row r="8094" spans="1:5" ht="14.4" x14ac:dyDescent="0.55000000000000004">
      <c r="A8094" s="289" t="s">
        <v>65873</v>
      </c>
      <c r="B8094" s="290">
        <v>2481</v>
      </c>
      <c r="D8094" s="291" t="s">
        <v>66389</v>
      </c>
      <c r="E8094" s="292">
        <v>2481</v>
      </c>
    </row>
    <row r="8095" spans="1:5" ht="14.4" x14ac:dyDescent="0.55000000000000004">
      <c r="A8095" s="289" t="s">
        <v>65874</v>
      </c>
      <c r="B8095" s="290">
        <v>0</v>
      </c>
      <c r="D8095" s="291" t="s">
        <v>66390</v>
      </c>
      <c r="E8095" s="292">
        <v>0</v>
      </c>
    </row>
    <row r="8096" spans="1:5" ht="14.4" x14ac:dyDescent="0.55000000000000004">
      <c r="A8096" s="289" t="s">
        <v>65875</v>
      </c>
      <c r="B8096" s="290">
        <v>0</v>
      </c>
      <c r="D8096" s="291" t="s">
        <v>66391</v>
      </c>
      <c r="E8096" s="292">
        <v>0</v>
      </c>
    </row>
    <row r="8097" spans="1:5" ht="14.4" x14ac:dyDescent="0.55000000000000004">
      <c r="A8097" s="289" t="s">
        <v>43801</v>
      </c>
      <c r="B8097" s="290">
        <v>921</v>
      </c>
      <c r="D8097" s="291" t="s">
        <v>44132</v>
      </c>
      <c r="E8097" s="292">
        <v>921</v>
      </c>
    </row>
    <row r="8098" spans="1:5" ht="14.4" x14ac:dyDescent="0.55000000000000004">
      <c r="A8098" s="289" t="s">
        <v>65876</v>
      </c>
      <c r="B8098" s="290">
        <v>0</v>
      </c>
      <c r="D8098" s="291" t="s">
        <v>66392</v>
      </c>
      <c r="E8098" s="292">
        <v>0</v>
      </c>
    </row>
    <row r="8099" spans="1:5" ht="14.4" x14ac:dyDescent="0.55000000000000004">
      <c r="A8099" s="289" t="s">
        <v>65877</v>
      </c>
      <c r="B8099" s="290">
        <v>3224</v>
      </c>
      <c r="D8099" s="291" t="s">
        <v>65266</v>
      </c>
      <c r="E8099" s="292">
        <v>3224</v>
      </c>
    </row>
    <row r="8100" spans="1:5" ht="14.4" x14ac:dyDescent="0.55000000000000004">
      <c r="A8100" s="289" t="s">
        <v>43802</v>
      </c>
      <c r="B8100" s="290">
        <v>1318</v>
      </c>
      <c r="D8100" s="291" t="s">
        <v>44133</v>
      </c>
      <c r="E8100" s="292">
        <v>1318</v>
      </c>
    </row>
    <row r="8101" spans="1:5" ht="14.4" x14ac:dyDescent="0.55000000000000004">
      <c r="A8101" s="289" t="s">
        <v>43803</v>
      </c>
      <c r="B8101" s="290">
        <v>1192</v>
      </c>
      <c r="D8101" s="291" t="s">
        <v>44134</v>
      </c>
      <c r="E8101" s="292">
        <v>1192</v>
      </c>
    </row>
    <row r="8102" spans="1:5" ht="14.4" x14ac:dyDescent="0.55000000000000004">
      <c r="A8102" s="289" t="s">
        <v>65878</v>
      </c>
      <c r="B8102" s="290">
        <v>0</v>
      </c>
      <c r="D8102" s="291" t="s">
        <v>66393</v>
      </c>
      <c r="E8102" s="292">
        <v>0</v>
      </c>
    </row>
    <row r="8103" spans="1:5" ht="14.4" x14ac:dyDescent="0.55000000000000004">
      <c r="A8103" s="289" t="s">
        <v>65879</v>
      </c>
      <c r="B8103" s="290">
        <v>2550</v>
      </c>
      <c r="D8103" s="291" t="s">
        <v>66394</v>
      </c>
      <c r="E8103" s="292">
        <v>2550</v>
      </c>
    </row>
    <row r="8104" spans="1:5" ht="14.4" x14ac:dyDescent="0.55000000000000004">
      <c r="A8104" s="289" t="s">
        <v>43804</v>
      </c>
      <c r="B8104" s="290">
        <v>88082</v>
      </c>
      <c r="D8104" s="291" t="s">
        <v>44135</v>
      </c>
      <c r="E8104" s="292">
        <v>88082</v>
      </c>
    </row>
    <row r="8105" spans="1:5" ht="14.4" x14ac:dyDescent="0.55000000000000004">
      <c r="A8105" s="289" t="s">
        <v>65880</v>
      </c>
      <c r="B8105" s="290">
        <v>23580</v>
      </c>
      <c r="D8105" s="291" t="s">
        <v>44136</v>
      </c>
      <c r="E8105" s="292">
        <v>23580</v>
      </c>
    </row>
    <row r="8106" spans="1:5" ht="14.4" x14ac:dyDescent="0.55000000000000004">
      <c r="A8106" s="289" t="s">
        <v>65881</v>
      </c>
      <c r="B8106" s="290">
        <v>0</v>
      </c>
      <c r="D8106" s="291" t="s">
        <v>66395</v>
      </c>
      <c r="E8106" s="292">
        <v>0</v>
      </c>
    </row>
    <row r="8107" spans="1:5" ht="14.4" x14ac:dyDescent="0.55000000000000004">
      <c r="A8107" s="289" t="s">
        <v>43805</v>
      </c>
      <c r="B8107" s="290">
        <v>16713.400000000001</v>
      </c>
      <c r="D8107" s="291" t="s">
        <v>44137</v>
      </c>
      <c r="E8107" s="292">
        <v>16713.400000000001</v>
      </c>
    </row>
    <row r="8108" spans="1:5" ht="14.4" x14ac:dyDescent="0.55000000000000004">
      <c r="A8108" s="289" t="s">
        <v>43806</v>
      </c>
      <c r="B8108" s="290">
        <v>2423</v>
      </c>
      <c r="D8108" s="291" t="s">
        <v>44138</v>
      </c>
      <c r="E8108" s="292">
        <v>2423</v>
      </c>
    </row>
    <row r="8109" spans="1:5" ht="14.4" x14ac:dyDescent="0.55000000000000004">
      <c r="A8109" s="289" t="s">
        <v>43807</v>
      </c>
      <c r="B8109" s="290">
        <v>31408</v>
      </c>
      <c r="D8109" s="291" t="s">
        <v>44139</v>
      </c>
      <c r="E8109" s="292">
        <v>31408</v>
      </c>
    </row>
    <row r="8110" spans="1:5" ht="14.4" x14ac:dyDescent="0.55000000000000004">
      <c r="A8110" s="289" t="s">
        <v>65882</v>
      </c>
      <c r="B8110" s="290">
        <v>0</v>
      </c>
      <c r="D8110" s="291" t="s">
        <v>66396</v>
      </c>
      <c r="E8110" s="292">
        <v>0</v>
      </c>
    </row>
    <row r="8111" spans="1:5" ht="14.4" x14ac:dyDescent="0.55000000000000004">
      <c r="A8111" s="289" t="s">
        <v>43808</v>
      </c>
      <c r="B8111" s="290">
        <v>6697</v>
      </c>
      <c r="D8111" s="291" t="s">
        <v>44140</v>
      </c>
      <c r="E8111" s="292">
        <v>6697</v>
      </c>
    </row>
    <row r="8112" spans="1:5" ht="14.4" x14ac:dyDescent="0.55000000000000004">
      <c r="A8112" s="289" t="s">
        <v>43809</v>
      </c>
      <c r="B8112" s="290">
        <v>49450</v>
      </c>
      <c r="D8112" s="291" t="s">
        <v>44141</v>
      </c>
      <c r="E8112" s="292">
        <v>49450</v>
      </c>
    </row>
    <row r="8113" spans="1:5" ht="14.4" x14ac:dyDescent="0.55000000000000004">
      <c r="A8113" s="289" t="s">
        <v>43810</v>
      </c>
      <c r="B8113" s="290">
        <v>14444</v>
      </c>
      <c r="D8113" s="291" t="s">
        <v>44142</v>
      </c>
      <c r="E8113" s="292">
        <v>14444</v>
      </c>
    </row>
    <row r="8114" spans="1:5" ht="14.4" x14ac:dyDescent="0.55000000000000004">
      <c r="A8114" s="289" t="s">
        <v>43811</v>
      </c>
      <c r="B8114" s="290">
        <v>67716</v>
      </c>
      <c r="D8114" s="291" t="s">
        <v>44143</v>
      </c>
      <c r="E8114" s="292">
        <v>67716</v>
      </c>
    </row>
    <row r="8115" spans="1:5" ht="14.4" x14ac:dyDescent="0.55000000000000004">
      <c r="A8115" s="289" t="s">
        <v>65883</v>
      </c>
      <c r="B8115" s="290">
        <v>36111</v>
      </c>
      <c r="D8115" s="291" t="s">
        <v>44144</v>
      </c>
      <c r="E8115" s="292">
        <v>36111</v>
      </c>
    </row>
    <row r="8116" spans="1:5" ht="14.4" x14ac:dyDescent="0.55000000000000004">
      <c r="A8116" s="289" t="s">
        <v>43812</v>
      </c>
      <c r="B8116" s="290">
        <v>59449</v>
      </c>
      <c r="D8116" s="291" t="s">
        <v>44145</v>
      </c>
      <c r="E8116" s="292">
        <v>59449</v>
      </c>
    </row>
    <row r="8117" spans="1:5" ht="14.4" x14ac:dyDescent="0.55000000000000004">
      <c r="A8117" s="289" t="s">
        <v>65884</v>
      </c>
      <c r="B8117" s="290">
        <v>1487</v>
      </c>
      <c r="D8117" s="291" t="s">
        <v>66397</v>
      </c>
      <c r="E8117" s="292">
        <v>1487</v>
      </c>
    </row>
    <row r="8118" spans="1:5" ht="14.4" x14ac:dyDescent="0.55000000000000004">
      <c r="A8118" s="289" t="s">
        <v>43813</v>
      </c>
      <c r="B8118" s="290">
        <v>1667</v>
      </c>
      <c r="D8118" s="291" t="s">
        <v>44146</v>
      </c>
      <c r="E8118" s="292">
        <v>1667</v>
      </c>
    </row>
    <row r="8119" spans="1:5" ht="14.4" x14ac:dyDescent="0.55000000000000004">
      <c r="A8119" s="289" t="s">
        <v>43814</v>
      </c>
      <c r="B8119" s="290">
        <v>26523</v>
      </c>
      <c r="D8119" s="291" t="s">
        <v>44147</v>
      </c>
      <c r="E8119" s="292">
        <v>26523</v>
      </c>
    </row>
    <row r="8120" spans="1:5" ht="14.4" x14ac:dyDescent="0.55000000000000004">
      <c r="A8120" s="289" t="s">
        <v>43815</v>
      </c>
      <c r="B8120" s="290">
        <v>18133</v>
      </c>
      <c r="D8120" s="291" t="s">
        <v>44148</v>
      </c>
      <c r="E8120" s="292">
        <v>18133</v>
      </c>
    </row>
    <row r="8121" spans="1:5" ht="14.4" x14ac:dyDescent="0.55000000000000004">
      <c r="A8121" s="289" t="s">
        <v>43816</v>
      </c>
      <c r="B8121" s="290">
        <v>23641</v>
      </c>
      <c r="D8121" s="291" t="s">
        <v>44149</v>
      </c>
      <c r="E8121" s="292">
        <v>23641</v>
      </c>
    </row>
    <row r="8122" spans="1:5" ht="14.4" x14ac:dyDescent="0.55000000000000004">
      <c r="A8122" s="289" t="s">
        <v>43817</v>
      </c>
      <c r="B8122" s="290">
        <v>3935</v>
      </c>
      <c r="D8122" s="291" t="s">
        <v>44150</v>
      </c>
      <c r="E8122" s="292">
        <v>3935</v>
      </c>
    </row>
    <row r="8123" spans="1:5" ht="14.4" x14ac:dyDescent="0.55000000000000004">
      <c r="A8123" s="289" t="s">
        <v>65885</v>
      </c>
      <c r="B8123" s="290">
        <v>0</v>
      </c>
      <c r="D8123" s="291" t="s">
        <v>66398</v>
      </c>
      <c r="E8123" s="292">
        <v>0</v>
      </c>
    </row>
    <row r="8124" spans="1:5" ht="14.4" x14ac:dyDescent="0.55000000000000004">
      <c r="A8124" s="289" t="s">
        <v>43818</v>
      </c>
      <c r="B8124" s="290">
        <v>6258</v>
      </c>
      <c r="D8124" s="291" t="s">
        <v>44151</v>
      </c>
      <c r="E8124" s="292">
        <v>6258</v>
      </c>
    </row>
    <row r="8125" spans="1:5" ht="14.4" x14ac:dyDescent="0.55000000000000004">
      <c r="A8125" s="289" t="s">
        <v>43819</v>
      </c>
      <c r="B8125" s="290">
        <v>10645</v>
      </c>
      <c r="D8125" s="291" t="s">
        <v>44152</v>
      </c>
      <c r="E8125" s="292">
        <v>10645</v>
      </c>
    </row>
    <row r="8126" spans="1:5" ht="14.4" x14ac:dyDescent="0.55000000000000004">
      <c r="A8126" s="289" t="s">
        <v>43820</v>
      </c>
      <c r="B8126" s="290">
        <v>1454</v>
      </c>
      <c r="D8126" s="291" t="s">
        <v>44153</v>
      </c>
      <c r="E8126" s="292">
        <v>1454</v>
      </c>
    </row>
    <row r="8127" spans="1:5" ht="14.4" x14ac:dyDescent="0.55000000000000004">
      <c r="A8127" s="289" t="s">
        <v>43821</v>
      </c>
      <c r="B8127" s="290">
        <v>2003</v>
      </c>
      <c r="D8127" s="291" t="s">
        <v>44154</v>
      </c>
      <c r="E8127" s="292">
        <v>2003</v>
      </c>
    </row>
    <row r="8128" spans="1:5" ht="14.4" x14ac:dyDescent="0.55000000000000004">
      <c r="A8128" s="289" t="s">
        <v>65886</v>
      </c>
      <c r="B8128" s="290">
        <v>2278</v>
      </c>
      <c r="D8128" s="291" t="s">
        <v>44155</v>
      </c>
      <c r="E8128" s="292">
        <v>2278</v>
      </c>
    </row>
    <row r="8129" spans="1:5" ht="14.4" x14ac:dyDescent="0.55000000000000004">
      <c r="A8129" s="289" t="s">
        <v>65887</v>
      </c>
      <c r="B8129" s="290">
        <v>0</v>
      </c>
      <c r="D8129" s="291" t="s">
        <v>66399</v>
      </c>
      <c r="E8129" s="292">
        <v>0</v>
      </c>
    </row>
    <row r="8130" spans="1:5" ht="14.4" x14ac:dyDescent="0.55000000000000004">
      <c r="A8130" s="289" t="s">
        <v>43822</v>
      </c>
      <c r="B8130" s="290">
        <v>384</v>
      </c>
      <c r="D8130" s="291" t="s">
        <v>44156</v>
      </c>
      <c r="E8130" s="292">
        <v>384</v>
      </c>
    </row>
    <row r="8131" spans="1:5" ht="14.4" x14ac:dyDescent="0.55000000000000004">
      <c r="A8131" s="289" t="s">
        <v>43823</v>
      </c>
      <c r="B8131" s="290">
        <v>16395</v>
      </c>
      <c r="D8131" s="291" t="s">
        <v>44157</v>
      </c>
      <c r="E8131" s="292">
        <v>16395</v>
      </c>
    </row>
    <row r="8132" spans="1:5" ht="14.4" x14ac:dyDescent="0.55000000000000004">
      <c r="A8132" s="289" t="s">
        <v>43824</v>
      </c>
      <c r="B8132" s="290">
        <v>3085</v>
      </c>
      <c r="D8132" s="291" t="s">
        <v>44158</v>
      </c>
      <c r="E8132" s="292">
        <v>3085</v>
      </c>
    </row>
    <row r="8133" spans="1:5" ht="14.4" x14ac:dyDescent="0.55000000000000004">
      <c r="A8133" s="289" t="s">
        <v>65888</v>
      </c>
      <c r="B8133" s="290">
        <v>0</v>
      </c>
      <c r="D8133" s="291" t="s">
        <v>66400</v>
      </c>
      <c r="E8133" s="292">
        <v>0</v>
      </c>
    </row>
    <row r="8134" spans="1:5" ht="14.4" x14ac:dyDescent="0.55000000000000004">
      <c r="A8134" s="289" t="s">
        <v>65889</v>
      </c>
      <c r="B8134" s="290">
        <v>1473</v>
      </c>
      <c r="D8134" s="291" t="s">
        <v>44159</v>
      </c>
      <c r="E8134" s="292">
        <v>1473</v>
      </c>
    </row>
    <row r="8135" spans="1:5" ht="14.4" x14ac:dyDescent="0.55000000000000004">
      <c r="A8135" s="289" t="s">
        <v>43825</v>
      </c>
      <c r="B8135" s="290">
        <v>5654</v>
      </c>
      <c r="D8135" s="291" t="s">
        <v>44160</v>
      </c>
      <c r="E8135" s="292">
        <v>5654</v>
      </c>
    </row>
    <row r="8136" spans="1:5" ht="14.4" x14ac:dyDescent="0.55000000000000004">
      <c r="A8136" s="289" t="s">
        <v>65890</v>
      </c>
      <c r="B8136" s="290">
        <v>0</v>
      </c>
      <c r="D8136" s="291" t="s">
        <v>66401</v>
      </c>
      <c r="E8136" s="292">
        <v>0</v>
      </c>
    </row>
    <row r="8137" spans="1:5" ht="14.4" x14ac:dyDescent="0.55000000000000004">
      <c r="A8137" s="289" t="s">
        <v>43826</v>
      </c>
      <c r="B8137" s="290">
        <v>2365</v>
      </c>
      <c r="D8137" s="291" t="s">
        <v>44161</v>
      </c>
      <c r="E8137" s="292">
        <v>2365</v>
      </c>
    </row>
    <row r="8138" spans="1:5" ht="14.4" x14ac:dyDescent="0.55000000000000004">
      <c r="A8138" s="289" t="s">
        <v>65891</v>
      </c>
      <c r="B8138" s="290">
        <v>0</v>
      </c>
      <c r="D8138" s="291" t="s">
        <v>66402</v>
      </c>
      <c r="E8138" s="292">
        <v>0</v>
      </c>
    </row>
    <row r="8139" spans="1:5" ht="14.4" x14ac:dyDescent="0.55000000000000004">
      <c r="A8139" s="289" t="s">
        <v>43827</v>
      </c>
      <c r="B8139" s="290">
        <v>491</v>
      </c>
      <c r="D8139" s="291" t="s">
        <v>44162</v>
      </c>
      <c r="E8139" s="292">
        <v>491</v>
      </c>
    </row>
    <row r="8140" spans="1:5" ht="14.4" x14ac:dyDescent="0.55000000000000004">
      <c r="A8140" s="289" t="s">
        <v>43828</v>
      </c>
      <c r="B8140" s="290">
        <v>2068</v>
      </c>
      <c r="D8140" s="291" t="s">
        <v>44163</v>
      </c>
      <c r="E8140" s="292">
        <v>2068</v>
      </c>
    </row>
    <row r="8141" spans="1:5" ht="14.4" x14ac:dyDescent="0.55000000000000004">
      <c r="A8141" s="289" t="s">
        <v>43829</v>
      </c>
      <c r="B8141" s="290">
        <v>995</v>
      </c>
      <c r="D8141" s="291" t="s">
        <v>44164</v>
      </c>
      <c r="E8141" s="292">
        <v>995</v>
      </c>
    </row>
    <row r="8142" spans="1:5" ht="14.4" x14ac:dyDescent="0.55000000000000004">
      <c r="A8142" s="289" t="s">
        <v>65892</v>
      </c>
      <c r="B8142" s="290">
        <v>0</v>
      </c>
      <c r="D8142" s="291" t="s">
        <v>66403</v>
      </c>
      <c r="E8142" s="292">
        <v>0</v>
      </c>
    </row>
    <row r="8143" spans="1:5" ht="14.4" x14ac:dyDescent="0.55000000000000004">
      <c r="A8143" s="289" t="s">
        <v>43830</v>
      </c>
      <c r="B8143" s="290">
        <v>3654</v>
      </c>
      <c r="D8143" s="291" t="s">
        <v>44165</v>
      </c>
      <c r="E8143" s="292">
        <v>3654</v>
      </c>
    </row>
    <row r="8144" spans="1:5" ht="14.4" x14ac:dyDescent="0.55000000000000004">
      <c r="A8144" s="289" t="s">
        <v>43831</v>
      </c>
      <c r="B8144" s="290">
        <v>15378</v>
      </c>
      <c r="D8144" s="291" t="s">
        <v>44166</v>
      </c>
      <c r="E8144" s="292">
        <v>15378</v>
      </c>
    </row>
    <row r="8145" spans="1:5" ht="14.4" x14ac:dyDescent="0.55000000000000004">
      <c r="A8145" s="289" t="s">
        <v>43832</v>
      </c>
      <c r="B8145" s="290">
        <v>57934</v>
      </c>
      <c r="D8145" s="291" t="s">
        <v>44167</v>
      </c>
      <c r="E8145" s="292">
        <v>57934</v>
      </c>
    </row>
    <row r="8146" spans="1:5" ht="14.4" x14ac:dyDescent="0.55000000000000004">
      <c r="A8146" s="289" t="s">
        <v>65893</v>
      </c>
      <c r="B8146" s="290">
        <v>0</v>
      </c>
      <c r="D8146" s="291" t="s">
        <v>66404</v>
      </c>
      <c r="E8146" s="292">
        <v>0</v>
      </c>
    </row>
    <row r="8147" spans="1:5" ht="14.4" x14ac:dyDescent="0.55000000000000004">
      <c r="A8147" s="289" t="s">
        <v>65894</v>
      </c>
      <c r="B8147" s="290">
        <v>2800</v>
      </c>
      <c r="D8147" s="291" t="s">
        <v>66405</v>
      </c>
      <c r="E8147" s="292">
        <v>2800</v>
      </c>
    </row>
    <row r="8148" spans="1:5" ht="14.4" x14ac:dyDescent="0.55000000000000004">
      <c r="A8148" s="289" t="s">
        <v>43833</v>
      </c>
      <c r="B8148" s="290">
        <v>28487</v>
      </c>
      <c r="D8148" s="291" t="s">
        <v>44168</v>
      </c>
      <c r="E8148" s="292">
        <v>28487</v>
      </c>
    </row>
    <row r="8149" spans="1:5" ht="14.4" x14ac:dyDescent="0.55000000000000004">
      <c r="A8149" s="289" t="s">
        <v>43834</v>
      </c>
      <c r="B8149" s="290">
        <v>34499</v>
      </c>
      <c r="D8149" s="291" t="s">
        <v>44169</v>
      </c>
      <c r="E8149" s="292">
        <v>34499</v>
      </c>
    </row>
    <row r="8150" spans="1:5" ht="14.4" x14ac:dyDescent="0.55000000000000004">
      <c r="A8150" s="289" t="s">
        <v>65895</v>
      </c>
      <c r="B8150" s="290">
        <v>3537</v>
      </c>
      <c r="D8150" s="291" t="s">
        <v>66406</v>
      </c>
      <c r="E8150" s="292">
        <v>3537</v>
      </c>
    </row>
    <row r="8151" spans="1:5" ht="14.4" x14ac:dyDescent="0.55000000000000004">
      <c r="A8151" s="289" t="s">
        <v>46430</v>
      </c>
      <c r="B8151" s="290">
        <v>7167.99</v>
      </c>
      <c r="D8151" s="291" t="s">
        <v>46538</v>
      </c>
      <c r="E8151" s="292">
        <v>7167.99</v>
      </c>
    </row>
    <row r="8152" spans="1:5" ht="14.4" x14ac:dyDescent="0.55000000000000004">
      <c r="A8152" s="289" t="s">
        <v>46431</v>
      </c>
      <c r="B8152" s="290">
        <v>2635</v>
      </c>
      <c r="D8152" s="291" t="s">
        <v>46539</v>
      </c>
      <c r="E8152" s="292">
        <v>2635</v>
      </c>
    </row>
    <row r="8153" spans="1:5" ht="14.4" x14ac:dyDescent="0.55000000000000004">
      <c r="A8153" s="289" t="s">
        <v>65896</v>
      </c>
      <c r="B8153" s="290">
        <v>3742</v>
      </c>
      <c r="D8153" s="291" t="s">
        <v>46540</v>
      </c>
      <c r="E8153" s="292">
        <v>3742</v>
      </c>
    </row>
    <row r="8154" spans="1:5" ht="14.4" x14ac:dyDescent="0.55000000000000004">
      <c r="A8154" s="289" t="s">
        <v>46432</v>
      </c>
      <c r="B8154" s="290">
        <v>2609</v>
      </c>
      <c r="D8154" s="291" t="s">
        <v>46541</v>
      </c>
      <c r="E8154" s="292">
        <v>2609</v>
      </c>
    </row>
    <row r="8155" spans="1:5" ht="14.4" x14ac:dyDescent="0.55000000000000004">
      <c r="A8155" s="289" t="s">
        <v>46433</v>
      </c>
      <c r="B8155" s="290">
        <v>5955.59</v>
      </c>
      <c r="D8155" s="291" t="s">
        <v>46542</v>
      </c>
      <c r="E8155" s="292">
        <v>5955.59</v>
      </c>
    </row>
    <row r="8156" spans="1:5" ht="14.4" x14ac:dyDescent="0.55000000000000004">
      <c r="A8156" s="289" t="s">
        <v>46434</v>
      </c>
      <c r="B8156" s="290">
        <v>5982</v>
      </c>
      <c r="D8156" s="291" t="s">
        <v>46543</v>
      </c>
      <c r="E8156" s="292">
        <v>5982</v>
      </c>
    </row>
    <row r="8157" spans="1:5" ht="14.4" x14ac:dyDescent="0.55000000000000004">
      <c r="A8157" s="289" t="s">
        <v>46435</v>
      </c>
      <c r="B8157" s="290">
        <v>12624</v>
      </c>
      <c r="D8157" s="291" t="s">
        <v>46544</v>
      </c>
      <c r="E8157" s="292">
        <v>12624</v>
      </c>
    </row>
    <row r="8158" spans="1:5" ht="14.4" x14ac:dyDescent="0.55000000000000004">
      <c r="A8158" s="289" t="s">
        <v>65897</v>
      </c>
      <c r="B8158" s="290">
        <v>1291</v>
      </c>
      <c r="D8158" s="291" t="s">
        <v>66407</v>
      </c>
      <c r="E8158" s="292">
        <v>1291</v>
      </c>
    </row>
    <row r="8159" spans="1:5" ht="14.4" x14ac:dyDescent="0.55000000000000004">
      <c r="A8159" s="289" t="s">
        <v>46436</v>
      </c>
      <c r="B8159" s="290">
        <v>593.26</v>
      </c>
      <c r="D8159" s="291" t="s">
        <v>46545</v>
      </c>
      <c r="E8159" s="292">
        <v>593.26</v>
      </c>
    </row>
    <row r="8160" spans="1:5" ht="14.4" x14ac:dyDescent="0.55000000000000004">
      <c r="A8160" s="289" t="s">
        <v>65898</v>
      </c>
      <c r="B8160" s="290">
        <v>527</v>
      </c>
      <c r="D8160" s="291" t="s">
        <v>66408</v>
      </c>
      <c r="E8160" s="292">
        <v>527</v>
      </c>
    </row>
    <row r="8161" spans="1:5" ht="14.4" x14ac:dyDescent="0.55000000000000004">
      <c r="A8161" s="289" t="s">
        <v>46437</v>
      </c>
      <c r="B8161" s="290">
        <v>15760</v>
      </c>
      <c r="D8161" s="291" t="s">
        <v>46546</v>
      </c>
      <c r="E8161" s="292">
        <v>15760</v>
      </c>
    </row>
    <row r="8162" spans="1:5" ht="14.4" x14ac:dyDescent="0.55000000000000004">
      <c r="A8162" s="289" t="s">
        <v>46438</v>
      </c>
      <c r="B8162" s="290">
        <v>2376.7600000000002</v>
      </c>
      <c r="D8162" s="291" t="s">
        <v>46547</v>
      </c>
      <c r="E8162" s="292">
        <v>2376.7600000000002</v>
      </c>
    </row>
    <row r="8163" spans="1:5" ht="14.4" x14ac:dyDescent="0.55000000000000004">
      <c r="A8163" s="289" t="s">
        <v>46439</v>
      </c>
      <c r="B8163" s="290">
        <v>10185</v>
      </c>
      <c r="D8163" s="291" t="s">
        <v>46548</v>
      </c>
      <c r="E8163" s="292">
        <v>10185</v>
      </c>
    </row>
    <row r="8164" spans="1:5" ht="14.4" x14ac:dyDescent="0.55000000000000004">
      <c r="A8164" s="289" t="s">
        <v>65899</v>
      </c>
      <c r="B8164" s="290">
        <v>1147.99</v>
      </c>
      <c r="D8164" s="291" t="s">
        <v>46549</v>
      </c>
      <c r="E8164" s="292">
        <v>1147.99</v>
      </c>
    </row>
    <row r="8165" spans="1:5" ht="14.4" x14ac:dyDescent="0.55000000000000004">
      <c r="A8165" s="289" t="s">
        <v>46440</v>
      </c>
      <c r="B8165" s="290">
        <v>4191.33</v>
      </c>
      <c r="D8165" s="291" t="s">
        <v>46550</v>
      </c>
      <c r="E8165" s="292">
        <v>4191.33</v>
      </c>
    </row>
    <row r="8166" spans="1:5" ht="14.4" x14ac:dyDescent="0.55000000000000004">
      <c r="A8166" s="289" t="s">
        <v>46441</v>
      </c>
      <c r="B8166" s="290">
        <v>2609</v>
      </c>
      <c r="D8166" s="291" t="s">
        <v>46551</v>
      </c>
      <c r="E8166" s="292">
        <v>2609</v>
      </c>
    </row>
    <row r="8167" spans="1:5" ht="14.4" x14ac:dyDescent="0.55000000000000004">
      <c r="A8167" s="289" t="s">
        <v>65900</v>
      </c>
      <c r="B8167" s="290">
        <v>0</v>
      </c>
      <c r="D8167" s="291" t="s">
        <v>66409</v>
      </c>
      <c r="E8167" s="292">
        <v>0</v>
      </c>
    </row>
    <row r="8168" spans="1:5" ht="14.4" x14ac:dyDescent="0.55000000000000004">
      <c r="A8168" s="289" t="s">
        <v>46442</v>
      </c>
      <c r="B8168" s="290">
        <v>3062.13</v>
      </c>
      <c r="D8168" s="291" t="s">
        <v>46552</v>
      </c>
      <c r="E8168" s="292">
        <v>3062.13</v>
      </c>
    </row>
    <row r="8169" spans="1:5" ht="14.4" x14ac:dyDescent="0.55000000000000004">
      <c r="A8169" s="289" t="s">
        <v>46443</v>
      </c>
      <c r="B8169" s="290">
        <v>3031</v>
      </c>
      <c r="D8169" s="291" t="s">
        <v>46553</v>
      </c>
      <c r="E8169" s="292">
        <v>3031</v>
      </c>
    </row>
    <row r="8170" spans="1:5" ht="14.4" x14ac:dyDescent="0.55000000000000004">
      <c r="A8170" s="289" t="s">
        <v>46444</v>
      </c>
      <c r="B8170" s="290">
        <v>786.22</v>
      </c>
      <c r="D8170" s="291" t="s">
        <v>46554</v>
      </c>
      <c r="E8170" s="292">
        <v>786.22</v>
      </c>
    </row>
    <row r="8171" spans="1:5" ht="14.4" x14ac:dyDescent="0.55000000000000004">
      <c r="A8171" s="289" t="s">
        <v>46445</v>
      </c>
      <c r="B8171" s="290">
        <v>9908.5400000000009</v>
      </c>
      <c r="D8171" s="291" t="s">
        <v>46555</v>
      </c>
      <c r="E8171" s="292">
        <v>9908.5400000000009</v>
      </c>
    </row>
    <row r="8172" spans="1:5" ht="14.4" x14ac:dyDescent="0.55000000000000004">
      <c r="A8172" s="289" t="s">
        <v>65901</v>
      </c>
      <c r="B8172" s="290">
        <v>9066</v>
      </c>
      <c r="D8172" s="291" t="s">
        <v>46556</v>
      </c>
      <c r="E8172" s="292">
        <v>9066</v>
      </c>
    </row>
    <row r="8173" spans="1:5" ht="14.4" x14ac:dyDescent="0.55000000000000004">
      <c r="A8173" s="289" t="s">
        <v>65902</v>
      </c>
      <c r="B8173" s="290">
        <v>6986.52</v>
      </c>
      <c r="D8173" s="291" t="s">
        <v>46557</v>
      </c>
      <c r="E8173" s="292">
        <v>6986.52</v>
      </c>
    </row>
    <row r="8174" spans="1:5" ht="14.4" x14ac:dyDescent="0.55000000000000004">
      <c r="A8174" s="289" t="s">
        <v>46446</v>
      </c>
      <c r="B8174" s="290">
        <v>1291</v>
      </c>
      <c r="D8174" s="291" t="s">
        <v>46558</v>
      </c>
      <c r="E8174" s="292">
        <v>1291</v>
      </c>
    </row>
    <row r="8175" spans="1:5" ht="14.4" x14ac:dyDescent="0.55000000000000004">
      <c r="A8175" s="289" t="s">
        <v>65903</v>
      </c>
      <c r="B8175" s="290">
        <v>8802</v>
      </c>
      <c r="D8175" s="291" t="s">
        <v>46559</v>
      </c>
      <c r="E8175" s="292">
        <v>8802</v>
      </c>
    </row>
    <row r="8176" spans="1:5" ht="14.4" x14ac:dyDescent="0.55000000000000004">
      <c r="A8176" s="289" t="s">
        <v>46447</v>
      </c>
      <c r="B8176" s="290">
        <v>264</v>
      </c>
      <c r="D8176" s="291" t="s">
        <v>46560</v>
      </c>
      <c r="E8176" s="292">
        <v>264</v>
      </c>
    </row>
    <row r="8177" spans="1:5" ht="14.4" x14ac:dyDescent="0.55000000000000004">
      <c r="A8177" s="289" t="s">
        <v>46448</v>
      </c>
      <c r="B8177" s="290">
        <v>6459.7</v>
      </c>
      <c r="D8177" s="291" t="s">
        <v>46561</v>
      </c>
      <c r="E8177" s="292">
        <v>6459.7</v>
      </c>
    </row>
    <row r="8178" spans="1:5" ht="14.4" x14ac:dyDescent="0.55000000000000004">
      <c r="A8178" s="289" t="s">
        <v>46449</v>
      </c>
      <c r="B8178" s="290">
        <v>5490.37</v>
      </c>
      <c r="D8178" s="291" t="s">
        <v>46562</v>
      </c>
      <c r="E8178" s="292">
        <v>5490.37</v>
      </c>
    </row>
    <row r="8179" spans="1:5" ht="14.4" x14ac:dyDescent="0.55000000000000004">
      <c r="A8179" s="289" t="s">
        <v>46450</v>
      </c>
      <c r="B8179" s="290">
        <v>6747</v>
      </c>
      <c r="D8179" s="291" t="s">
        <v>46563</v>
      </c>
      <c r="E8179" s="292">
        <v>6747</v>
      </c>
    </row>
    <row r="8180" spans="1:5" ht="14.4" x14ac:dyDescent="0.55000000000000004">
      <c r="A8180" s="289" t="s">
        <v>46451</v>
      </c>
      <c r="B8180" s="290">
        <v>5350</v>
      </c>
      <c r="D8180" s="291" t="s">
        <v>46564</v>
      </c>
      <c r="E8180" s="292">
        <v>5350</v>
      </c>
    </row>
    <row r="8181" spans="1:5" ht="14.4" x14ac:dyDescent="0.55000000000000004">
      <c r="A8181" s="289" t="s">
        <v>46452</v>
      </c>
      <c r="B8181" s="290">
        <v>496.88</v>
      </c>
      <c r="D8181" s="291" t="s">
        <v>46565</v>
      </c>
      <c r="E8181" s="292">
        <v>496.88</v>
      </c>
    </row>
    <row r="8182" spans="1:5" ht="14.4" x14ac:dyDescent="0.55000000000000004">
      <c r="A8182" s="289" t="s">
        <v>46453</v>
      </c>
      <c r="B8182" s="290">
        <v>1001</v>
      </c>
      <c r="D8182" s="291" t="s">
        <v>46566</v>
      </c>
      <c r="E8182" s="292">
        <v>1001</v>
      </c>
    </row>
    <row r="8183" spans="1:5" ht="14.4" x14ac:dyDescent="0.55000000000000004">
      <c r="A8183" s="289" t="s">
        <v>65904</v>
      </c>
      <c r="B8183" s="290">
        <v>0</v>
      </c>
      <c r="D8183" s="291" t="s">
        <v>66410</v>
      </c>
      <c r="E8183" s="292">
        <v>0</v>
      </c>
    </row>
    <row r="8184" spans="1:5" ht="14.4" x14ac:dyDescent="0.55000000000000004">
      <c r="A8184" s="289" t="s">
        <v>46454</v>
      </c>
      <c r="B8184" s="290">
        <v>2258.64</v>
      </c>
      <c r="D8184" s="291" t="s">
        <v>46567</v>
      </c>
      <c r="E8184" s="292">
        <v>2258.64</v>
      </c>
    </row>
    <row r="8185" spans="1:5" ht="14.4" x14ac:dyDescent="0.55000000000000004">
      <c r="A8185" s="289" t="s">
        <v>46455</v>
      </c>
      <c r="B8185" s="290">
        <v>185546.48</v>
      </c>
      <c r="D8185" s="291" t="s">
        <v>46568</v>
      </c>
      <c r="E8185" s="292">
        <v>185546.48</v>
      </c>
    </row>
    <row r="8186" spans="1:5" ht="14.4" x14ac:dyDescent="0.55000000000000004">
      <c r="A8186" s="289" t="s">
        <v>46456</v>
      </c>
      <c r="B8186" s="290">
        <v>145261</v>
      </c>
      <c r="D8186" s="291" t="s">
        <v>46569</v>
      </c>
      <c r="E8186" s="292">
        <v>145261</v>
      </c>
    </row>
    <row r="8187" spans="1:5" ht="14.4" x14ac:dyDescent="0.55000000000000004">
      <c r="A8187" s="289" t="s">
        <v>46457</v>
      </c>
      <c r="B8187" s="290">
        <v>47849</v>
      </c>
      <c r="D8187" s="291" t="s">
        <v>46570</v>
      </c>
      <c r="E8187" s="292">
        <v>47849</v>
      </c>
    </row>
    <row r="8188" spans="1:5" ht="14.4" x14ac:dyDescent="0.55000000000000004">
      <c r="A8188" s="289" t="s">
        <v>46458</v>
      </c>
      <c r="B8188" s="290">
        <v>50254</v>
      </c>
      <c r="D8188" s="291" t="s">
        <v>46571</v>
      </c>
      <c r="E8188" s="292">
        <v>50254</v>
      </c>
    </row>
    <row r="8189" spans="1:5" ht="14.4" x14ac:dyDescent="0.55000000000000004">
      <c r="A8189" s="289" t="s">
        <v>46459</v>
      </c>
      <c r="B8189" s="290">
        <v>121233.2</v>
      </c>
      <c r="D8189" s="291" t="s">
        <v>46572</v>
      </c>
      <c r="E8189" s="292">
        <v>121233.2</v>
      </c>
    </row>
    <row r="8190" spans="1:5" ht="14.4" x14ac:dyDescent="0.55000000000000004">
      <c r="A8190" s="289" t="s">
        <v>46460</v>
      </c>
      <c r="B8190" s="290">
        <v>104193.64</v>
      </c>
      <c r="D8190" s="291" t="s">
        <v>46573</v>
      </c>
      <c r="E8190" s="292">
        <v>104193.64</v>
      </c>
    </row>
    <row r="8191" spans="1:5" ht="14.4" x14ac:dyDescent="0.55000000000000004">
      <c r="A8191" s="289" t="s">
        <v>46461</v>
      </c>
      <c r="B8191" s="290">
        <v>635414</v>
      </c>
      <c r="D8191" s="291" t="s">
        <v>46574</v>
      </c>
      <c r="E8191" s="292">
        <v>635414</v>
      </c>
    </row>
    <row r="8192" spans="1:5" ht="14.4" x14ac:dyDescent="0.55000000000000004">
      <c r="A8192" s="289" t="s">
        <v>46462</v>
      </c>
      <c r="B8192" s="290">
        <v>84802</v>
      </c>
      <c r="D8192" s="291" t="s">
        <v>46575</v>
      </c>
      <c r="E8192" s="292">
        <v>84802</v>
      </c>
    </row>
    <row r="8193" spans="1:5" ht="14.4" x14ac:dyDescent="0.55000000000000004">
      <c r="A8193" s="289" t="s">
        <v>46463</v>
      </c>
      <c r="B8193" s="290">
        <v>443615</v>
      </c>
      <c r="D8193" s="291" t="s">
        <v>46576</v>
      </c>
      <c r="E8193" s="292">
        <v>443615</v>
      </c>
    </row>
    <row r="8194" spans="1:5" ht="14.4" x14ac:dyDescent="0.55000000000000004">
      <c r="A8194" s="289" t="s">
        <v>46464</v>
      </c>
      <c r="B8194" s="290">
        <v>87171</v>
      </c>
      <c r="D8194" s="291" t="s">
        <v>46577</v>
      </c>
      <c r="E8194" s="292">
        <v>87171</v>
      </c>
    </row>
    <row r="8195" spans="1:5" ht="14.4" x14ac:dyDescent="0.55000000000000004">
      <c r="A8195" s="289" t="s">
        <v>46465</v>
      </c>
      <c r="B8195" s="290">
        <v>48806.68</v>
      </c>
      <c r="D8195" s="291" t="s">
        <v>46578</v>
      </c>
      <c r="E8195" s="292">
        <v>48806.68</v>
      </c>
    </row>
    <row r="8196" spans="1:5" ht="14.4" x14ac:dyDescent="0.55000000000000004">
      <c r="A8196" s="289" t="s">
        <v>46466</v>
      </c>
      <c r="B8196" s="290">
        <v>36618.97</v>
      </c>
      <c r="D8196" s="291" t="s">
        <v>46579</v>
      </c>
      <c r="E8196" s="292">
        <v>36618.97</v>
      </c>
    </row>
    <row r="8197" spans="1:5" ht="14.4" x14ac:dyDescent="0.55000000000000004">
      <c r="A8197" s="289" t="s">
        <v>46467</v>
      </c>
      <c r="B8197" s="290">
        <v>65231.27</v>
      </c>
      <c r="D8197" s="291" t="s">
        <v>46580</v>
      </c>
      <c r="E8197" s="292">
        <v>65231.27</v>
      </c>
    </row>
    <row r="8198" spans="1:5" ht="14.4" x14ac:dyDescent="0.55000000000000004">
      <c r="A8198" s="289" t="s">
        <v>65905</v>
      </c>
      <c r="B8198" s="290">
        <v>160420</v>
      </c>
      <c r="D8198" s="291" t="s">
        <v>46581</v>
      </c>
      <c r="E8198" s="292">
        <v>160420</v>
      </c>
    </row>
    <row r="8199" spans="1:5" ht="14.4" x14ac:dyDescent="0.55000000000000004">
      <c r="A8199" s="289" t="s">
        <v>46468</v>
      </c>
      <c r="B8199" s="290">
        <v>61822.400000000001</v>
      </c>
      <c r="D8199" s="291" t="s">
        <v>46582</v>
      </c>
      <c r="E8199" s="292">
        <v>61822.400000000001</v>
      </c>
    </row>
    <row r="8200" spans="1:5" ht="14.4" x14ac:dyDescent="0.55000000000000004">
      <c r="A8200" s="289" t="s">
        <v>46469</v>
      </c>
      <c r="B8200" s="290">
        <v>81467.23</v>
      </c>
      <c r="D8200" s="291" t="s">
        <v>46583</v>
      </c>
      <c r="E8200" s="292">
        <v>81467.23</v>
      </c>
    </row>
    <row r="8201" spans="1:5" ht="14.4" x14ac:dyDescent="0.55000000000000004">
      <c r="A8201" s="289" t="s">
        <v>46470</v>
      </c>
      <c r="B8201" s="290">
        <v>403059.37</v>
      </c>
      <c r="D8201" s="291" t="s">
        <v>46584</v>
      </c>
      <c r="E8201" s="292">
        <v>403059.37</v>
      </c>
    </row>
    <row r="8202" spans="1:5" ht="14.4" x14ac:dyDescent="0.55000000000000004">
      <c r="A8202" s="289" t="s">
        <v>46471</v>
      </c>
      <c r="B8202" s="290">
        <v>585359.39</v>
      </c>
      <c r="D8202" s="291" t="s">
        <v>46585</v>
      </c>
      <c r="E8202" s="292">
        <v>585359.39</v>
      </c>
    </row>
    <row r="8203" spans="1:5" ht="14.4" x14ac:dyDescent="0.55000000000000004">
      <c r="A8203" s="289" t="s">
        <v>46472</v>
      </c>
      <c r="B8203" s="290">
        <v>50835.519999999997</v>
      </c>
      <c r="D8203" s="291" t="s">
        <v>46586</v>
      </c>
      <c r="E8203" s="292">
        <v>50835.519999999997</v>
      </c>
    </row>
    <row r="8204" spans="1:5" ht="14.4" x14ac:dyDescent="0.55000000000000004">
      <c r="A8204" s="289" t="s">
        <v>46473</v>
      </c>
      <c r="B8204" s="290">
        <v>58038.68</v>
      </c>
      <c r="D8204" s="291" t="s">
        <v>46587</v>
      </c>
      <c r="E8204" s="292">
        <v>58038.68</v>
      </c>
    </row>
    <row r="8205" spans="1:5" ht="14.4" x14ac:dyDescent="0.55000000000000004">
      <c r="A8205" s="289" t="s">
        <v>46474</v>
      </c>
      <c r="B8205" s="290">
        <v>118001</v>
      </c>
      <c r="D8205" s="291" t="s">
        <v>46588</v>
      </c>
      <c r="E8205" s="292">
        <v>118001</v>
      </c>
    </row>
    <row r="8206" spans="1:5" ht="14.4" x14ac:dyDescent="0.55000000000000004">
      <c r="A8206" s="289" t="s">
        <v>46475</v>
      </c>
      <c r="B8206" s="290">
        <v>56158</v>
      </c>
      <c r="D8206" s="291" t="s">
        <v>46589</v>
      </c>
      <c r="E8206" s="292">
        <v>56158</v>
      </c>
    </row>
    <row r="8207" spans="1:5" ht="14.4" x14ac:dyDescent="0.55000000000000004">
      <c r="A8207" s="289" t="s">
        <v>46476</v>
      </c>
      <c r="B8207" s="290">
        <v>482670.63</v>
      </c>
      <c r="D8207" s="291" t="s">
        <v>46590</v>
      </c>
      <c r="E8207" s="292">
        <v>482670.63</v>
      </c>
    </row>
    <row r="8208" spans="1:5" ht="14.4" x14ac:dyDescent="0.55000000000000004">
      <c r="A8208" s="289" t="s">
        <v>46477</v>
      </c>
      <c r="B8208" s="290">
        <v>197992</v>
      </c>
      <c r="D8208" s="291" t="s">
        <v>46591</v>
      </c>
      <c r="E8208" s="292">
        <v>197992</v>
      </c>
    </row>
    <row r="8209" spans="1:5" ht="14.4" x14ac:dyDescent="0.55000000000000004">
      <c r="A8209" s="289" t="s">
        <v>46478</v>
      </c>
      <c r="B8209" s="290">
        <v>133735.66</v>
      </c>
      <c r="D8209" s="291" t="s">
        <v>46592</v>
      </c>
      <c r="E8209" s="292">
        <v>133735.66</v>
      </c>
    </row>
    <row r="8210" spans="1:5" ht="14.4" x14ac:dyDescent="0.55000000000000004">
      <c r="A8210" s="289" t="s">
        <v>46479</v>
      </c>
      <c r="B8210" s="290">
        <v>118310.68</v>
      </c>
      <c r="D8210" s="291" t="s">
        <v>46593</v>
      </c>
      <c r="E8210" s="292">
        <v>118310.68</v>
      </c>
    </row>
    <row r="8211" spans="1:5" ht="14.4" x14ac:dyDescent="0.55000000000000004">
      <c r="A8211" s="289" t="s">
        <v>56931</v>
      </c>
      <c r="B8211" s="290">
        <v>60000</v>
      </c>
      <c r="D8211" s="291" t="s">
        <v>57047</v>
      </c>
      <c r="E8211" s="292">
        <v>60000</v>
      </c>
    </row>
    <row r="8212" spans="1:5" ht="14.4" x14ac:dyDescent="0.55000000000000004">
      <c r="A8212" s="289" t="s">
        <v>55732</v>
      </c>
      <c r="B8212" s="290">
        <v>51000</v>
      </c>
      <c r="D8212" s="291" t="s">
        <v>56924</v>
      </c>
      <c r="E8212" s="292">
        <v>51000</v>
      </c>
    </row>
    <row r="8213" spans="1:5" ht="14.4" x14ac:dyDescent="0.55000000000000004">
      <c r="A8213" s="289" t="s">
        <v>56932</v>
      </c>
      <c r="B8213" s="290">
        <v>30000</v>
      </c>
      <c r="D8213" s="291" t="s">
        <v>57048</v>
      </c>
      <c r="E8213" s="292">
        <v>30000</v>
      </c>
    </row>
    <row r="8214" spans="1:5" ht="14.4" x14ac:dyDescent="0.55000000000000004">
      <c r="A8214" s="289" t="s">
        <v>56933</v>
      </c>
      <c r="B8214" s="290">
        <v>29880</v>
      </c>
      <c r="D8214" s="291" t="s">
        <v>57049</v>
      </c>
      <c r="E8214" s="292">
        <v>29880</v>
      </c>
    </row>
    <row r="8215" spans="1:5" ht="14.4" x14ac:dyDescent="0.55000000000000004">
      <c r="A8215" s="289" t="s">
        <v>56934</v>
      </c>
      <c r="B8215" s="290">
        <v>27000</v>
      </c>
      <c r="D8215" s="291" t="s">
        <v>57050</v>
      </c>
      <c r="E8215" s="292">
        <v>27000</v>
      </c>
    </row>
    <row r="8216" spans="1:5" ht="14.4" x14ac:dyDescent="0.55000000000000004">
      <c r="A8216" s="289" t="s">
        <v>56935</v>
      </c>
      <c r="B8216" s="290">
        <v>43500</v>
      </c>
      <c r="D8216" s="291" t="s">
        <v>57051</v>
      </c>
      <c r="E8216" s="292">
        <v>43500</v>
      </c>
    </row>
    <row r="8217" spans="1:5" ht="14.4" x14ac:dyDescent="0.55000000000000004">
      <c r="A8217" s="289" t="s">
        <v>56936</v>
      </c>
      <c r="B8217" s="290">
        <v>152280</v>
      </c>
      <c r="D8217" s="291" t="s">
        <v>57052</v>
      </c>
      <c r="E8217" s="292">
        <v>152280</v>
      </c>
    </row>
    <row r="8218" spans="1:5" ht="14.4" x14ac:dyDescent="0.55000000000000004">
      <c r="A8218" s="289" t="s">
        <v>56937</v>
      </c>
      <c r="B8218" s="290">
        <v>48000</v>
      </c>
      <c r="D8218" s="291" t="s">
        <v>57053</v>
      </c>
      <c r="E8218" s="292">
        <v>48000</v>
      </c>
    </row>
    <row r="8219" spans="1:5" ht="14.4" x14ac:dyDescent="0.55000000000000004">
      <c r="A8219" s="289" t="s">
        <v>56938</v>
      </c>
      <c r="B8219" s="290">
        <v>90240</v>
      </c>
      <c r="D8219" s="291" t="s">
        <v>57054</v>
      </c>
      <c r="E8219" s="292">
        <v>90240</v>
      </c>
    </row>
    <row r="8220" spans="1:5" ht="14.4" x14ac:dyDescent="0.55000000000000004">
      <c r="A8220" s="289" t="s">
        <v>56939</v>
      </c>
      <c r="B8220" s="290">
        <v>9000</v>
      </c>
      <c r="D8220" s="291" t="s">
        <v>57055</v>
      </c>
      <c r="E8220" s="292">
        <v>9000</v>
      </c>
    </row>
    <row r="8221" spans="1:5" ht="14.4" x14ac:dyDescent="0.55000000000000004">
      <c r="A8221" s="289" t="s">
        <v>56940</v>
      </c>
      <c r="B8221" s="290">
        <v>28920</v>
      </c>
      <c r="D8221" s="291" t="s">
        <v>57056</v>
      </c>
      <c r="E8221" s="292">
        <v>28920</v>
      </c>
    </row>
    <row r="8222" spans="1:5" ht="14.4" x14ac:dyDescent="0.55000000000000004">
      <c r="A8222" s="289" t="s">
        <v>56941</v>
      </c>
      <c r="B8222" s="290">
        <v>55800</v>
      </c>
      <c r="D8222" s="291" t="s">
        <v>57057</v>
      </c>
      <c r="E8222" s="292">
        <v>55800</v>
      </c>
    </row>
    <row r="8223" spans="1:5" ht="14.4" x14ac:dyDescent="0.55000000000000004">
      <c r="A8223" s="289" t="s">
        <v>56942</v>
      </c>
      <c r="B8223" s="290">
        <v>126000</v>
      </c>
      <c r="D8223" s="291" t="s">
        <v>57058</v>
      </c>
      <c r="E8223" s="292">
        <v>126000</v>
      </c>
    </row>
    <row r="8224" spans="1:5" ht="14.4" x14ac:dyDescent="0.55000000000000004">
      <c r="A8224" s="289" t="s">
        <v>56943</v>
      </c>
      <c r="B8224" s="290">
        <v>45000</v>
      </c>
      <c r="D8224" s="291" t="s">
        <v>57059</v>
      </c>
      <c r="E8224" s="292">
        <v>45000</v>
      </c>
    </row>
    <row r="8225" spans="1:5" ht="14.4" x14ac:dyDescent="0.55000000000000004">
      <c r="A8225" s="289" t="s">
        <v>56944</v>
      </c>
      <c r="B8225" s="290">
        <v>10800</v>
      </c>
      <c r="D8225" s="291" t="s">
        <v>57060</v>
      </c>
      <c r="E8225" s="292">
        <v>10800</v>
      </c>
    </row>
    <row r="8226" spans="1:5" ht="14.4" x14ac:dyDescent="0.55000000000000004">
      <c r="A8226" s="289" t="s">
        <v>56945</v>
      </c>
      <c r="B8226" s="290">
        <v>31800</v>
      </c>
      <c r="D8226" s="291" t="s">
        <v>57061</v>
      </c>
      <c r="E8226" s="292">
        <v>31800</v>
      </c>
    </row>
    <row r="8227" spans="1:5" ht="14.4" x14ac:dyDescent="0.55000000000000004">
      <c r="A8227" s="289" t="s">
        <v>56946</v>
      </c>
      <c r="B8227" s="290">
        <v>3000</v>
      </c>
      <c r="D8227" s="291" t="s">
        <v>57062</v>
      </c>
      <c r="E8227" s="292">
        <v>3000</v>
      </c>
    </row>
    <row r="8228" spans="1:5" ht="14.4" x14ac:dyDescent="0.55000000000000004">
      <c r="A8228" s="289" t="s">
        <v>56947</v>
      </c>
      <c r="B8228" s="290">
        <v>24000</v>
      </c>
      <c r="D8228" s="291" t="s">
        <v>57063</v>
      </c>
      <c r="E8228" s="292">
        <v>24000</v>
      </c>
    </row>
    <row r="8229" spans="1:5" ht="14.4" x14ac:dyDescent="0.55000000000000004">
      <c r="A8229" s="289" t="s">
        <v>56948</v>
      </c>
      <c r="B8229" s="290">
        <v>791952.37</v>
      </c>
      <c r="D8229" s="291" t="s">
        <v>57064</v>
      </c>
      <c r="E8229" s="292">
        <v>791952.37</v>
      </c>
    </row>
    <row r="8230" spans="1:5" ht="14.4" x14ac:dyDescent="0.55000000000000004">
      <c r="A8230" s="289" t="s">
        <v>56949</v>
      </c>
      <c r="B8230" s="290">
        <v>30000</v>
      </c>
      <c r="D8230" s="291" t="s">
        <v>57065</v>
      </c>
      <c r="E8230" s="292">
        <v>30000</v>
      </c>
    </row>
    <row r="8231" spans="1:5" ht="14.4" x14ac:dyDescent="0.55000000000000004">
      <c r="A8231" s="289" t="s">
        <v>56950</v>
      </c>
      <c r="B8231" s="290">
        <v>74280</v>
      </c>
      <c r="D8231" s="291" t="s">
        <v>57066</v>
      </c>
      <c r="E8231" s="292">
        <v>74280</v>
      </c>
    </row>
    <row r="8232" spans="1:5" ht="14.4" x14ac:dyDescent="0.55000000000000004">
      <c r="A8232" s="289" t="s">
        <v>56951</v>
      </c>
      <c r="B8232" s="290">
        <v>26400</v>
      </c>
      <c r="D8232" s="291" t="s">
        <v>57067</v>
      </c>
      <c r="E8232" s="292">
        <v>26400</v>
      </c>
    </row>
    <row r="8233" spans="1:5" ht="14.4" x14ac:dyDescent="0.55000000000000004">
      <c r="A8233" s="289" t="s">
        <v>46480</v>
      </c>
      <c r="B8233" s="290">
        <v>610344.47</v>
      </c>
      <c r="D8233" s="291" t="s">
        <v>46594</v>
      </c>
      <c r="E8233" s="292">
        <v>610344.47</v>
      </c>
    </row>
    <row r="8234" spans="1:5" ht="14.4" x14ac:dyDescent="0.55000000000000004">
      <c r="A8234" s="289" t="s">
        <v>46481</v>
      </c>
      <c r="B8234" s="290">
        <v>105500</v>
      </c>
      <c r="D8234" s="291" t="s">
        <v>46595</v>
      </c>
      <c r="E8234" s="292">
        <v>105500</v>
      </c>
    </row>
    <row r="8235" spans="1:5" ht="14.4" x14ac:dyDescent="0.55000000000000004">
      <c r="A8235" s="289" t="s">
        <v>46482</v>
      </c>
      <c r="B8235" s="290">
        <v>158750</v>
      </c>
      <c r="D8235" s="291" t="s">
        <v>46596</v>
      </c>
      <c r="E8235" s="292">
        <v>158750</v>
      </c>
    </row>
    <row r="8236" spans="1:5" ht="14.4" x14ac:dyDescent="0.55000000000000004">
      <c r="A8236" s="289" t="s">
        <v>65906</v>
      </c>
      <c r="B8236" s="290">
        <v>81250</v>
      </c>
      <c r="D8236" s="291" t="s">
        <v>46597</v>
      </c>
      <c r="E8236" s="292">
        <v>81250</v>
      </c>
    </row>
    <row r="8237" spans="1:5" ht="14.4" x14ac:dyDescent="0.55000000000000004">
      <c r="A8237" s="289" t="s">
        <v>46483</v>
      </c>
      <c r="B8237" s="290">
        <v>29250</v>
      </c>
      <c r="D8237" s="291" t="s">
        <v>46598</v>
      </c>
      <c r="E8237" s="292">
        <v>29250</v>
      </c>
    </row>
    <row r="8238" spans="1:5" ht="14.4" x14ac:dyDescent="0.55000000000000004">
      <c r="A8238" s="289" t="s">
        <v>46484</v>
      </c>
      <c r="B8238" s="290">
        <v>13000</v>
      </c>
      <c r="D8238" s="291" t="s">
        <v>46599</v>
      </c>
      <c r="E8238" s="292">
        <v>13000</v>
      </c>
    </row>
    <row r="8239" spans="1:5" ht="14.4" x14ac:dyDescent="0.55000000000000004">
      <c r="A8239" s="289" t="s">
        <v>46485</v>
      </c>
      <c r="B8239" s="290">
        <v>20010.29</v>
      </c>
      <c r="D8239" s="291" t="s">
        <v>46600</v>
      </c>
      <c r="E8239" s="292">
        <v>20010.29</v>
      </c>
    </row>
    <row r="8240" spans="1:5" ht="14.4" x14ac:dyDescent="0.55000000000000004">
      <c r="A8240" s="289" t="s">
        <v>46486</v>
      </c>
      <c r="B8240" s="290">
        <v>501111.11</v>
      </c>
      <c r="D8240" s="291" t="s">
        <v>46601</v>
      </c>
      <c r="E8240" s="292">
        <v>501111.11</v>
      </c>
    </row>
    <row r="8241" spans="1:5" ht="14.4" x14ac:dyDescent="0.55000000000000004">
      <c r="A8241" s="289" t="s">
        <v>65907</v>
      </c>
      <c r="B8241" s="290">
        <v>0</v>
      </c>
      <c r="D8241" s="291" t="s">
        <v>66411</v>
      </c>
      <c r="E8241" s="292">
        <v>0</v>
      </c>
    </row>
    <row r="8242" spans="1:5" ht="14.4" x14ac:dyDescent="0.55000000000000004">
      <c r="A8242" s="289" t="s">
        <v>65908</v>
      </c>
      <c r="B8242" s="290">
        <v>10000</v>
      </c>
      <c r="D8242" s="291" t="s">
        <v>66412</v>
      </c>
      <c r="E8242" s="292">
        <v>10000</v>
      </c>
    </row>
    <row r="8243" spans="1:5" ht="14.4" x14ac:dyDescent="0.55000000000000004">
      <c r="A8243" s="289" t="s">
        <v>46487</v>
      </c>
      <c r="B8243" s="290">
        <v>35055</v>
      </c>
      <c r="D8243" s="291" t="s">
        <v>46602</v>
      </c>
      <c r="E8243" s="292">
        <v>35055</v>
      </c>
    </row>
    <row r="8244" spans="1:5" ht="14.4" x14ac:dyDescent="0.55000000000000004">
      <c r="A8244" s="289" t="s">
        <v>70219</v>
      </c>
      <c r="B8244" s="290">
        <v>0</v>
      </c>
      <c r="D8244" s="291" t="s">
        <v>70272</v>
      </c>
      <c r="E8244" s="292">
        <v>0</v>
      </c>
    </row>
    <row r="8245" spans="1:5" ht="14.4" x14ac:dyDescent="0.55000000000000004">
      <c r="A8245" s="289" t="s">
        <v>56952</v>
      </c>
      <c r="B8245" s="290">
        <v>15949.39</v>
      </c>
      <c r="D8245" s="291" t="s">
        <v>57068</v>
      </c>
      <c r="E8245" s="292">
        <v>15949.39</v>
      </c>
    </row>
    <row r="8246" spans="1:5" ht="14.4" x14ac:dyDescent="0.55000000000000004">
      <c r="A8246" s="289" t="s">
        <v>70220</v>
      </c>
      <c r="B8246" s="290">
        <v>21850</v>
      </c>
      <c r="D8246" s="291" t="s">
        <v>70273</v>
      </c>
      <c r="E8246" s="292">
        <v>21850</v>
      </c>
    </row>
    <row r="8247" spans="1:5" ht="14.4" x14ac:dyDescent="0.55000000000000004">
      <c r="A8247" s="289" t="s">
        <v>69906</v>
      </c>
      <c r="B8247" s="290">
        <v>1900</v>
      </c>
      <c r="D8247" s="291" t="s">
        <v>69915</v>
      </c>
      <c r="E8247" s="292">
        <v>1900</v>
      </c>
    </row>
    <row r="8248" spans="1:5" ht="14.4" x14ac:dyDescent="0.55000000000000004">
      <c r="A8248" s="289" t="s">
        <v>70221</v>
      </c>
      <c r="B8248" s="290">
        <v>3325</v>
      </c>
      <c r="D8248" s="291" t="s">
        <v>70274</v>
      </c>
      <c r="E8248" s="292">
        <v>3325</v>
      </c>
    </row>
    <row r="8249" spans="1:5" ht="14.4" x14ac:dyDescent="0.55000000000000004">
      <c r="A8249" s="289" t="s">
        <v>70222</v>
      </c>
      <c r="B8249" s="290">
        <v>475</v>
      </c>
      <c r="D8249" s="291" t="s">
        <v>70275</v>
      </c>
      <c r="E8249" s="292">
        <v>475</v>
      </c>
    </row>
    <row r="8250" spans="1:5" ht="14.4" x14ac:dyDescent="0.55000000000000004">
      <c r="A8250" s="289" t="s">
        <v>70223</v>
      </c>
      <c r="B8250" s="290">
        <v>3800</v>
      </c>
      <c r="D8250" s="291" t="s">
        <v>70276</v>
      </c>
      <c r="E8250" s="292">
        <v>3800</v>
      </c>
    </row>
    <row r="8251" spans="1:5" ht="14.4" x14ac:dyDescent="0.55000000000000004">
      <c r="A8251" s="289" t="s">
        <v>56953</v>
      </c>
      <c r="B8251" s="290">
        <v>97285</v>
      </c>
      <c r="D8251" s="291" t="s">
        <v>57069</v>
      </c>
      <c r="E8251" s="292">
        <v>97285</v>
      </c>
    </row>
    <row r="8252" spans="1:5" ht="14.4" x14ac:dyDescent="0.55000000000000004">
      <c r="A8252" s="289" t="s">
        <v>70224</v>
      </c>
      <c r="B8252" s="290">
        <v>47975</v>
      </c>
      <c r="D8252" s="291" t="s">
        <v>70277</v>
      </c>
      <c r="E8252" s="292">
        <v>47975</v>
      </c>
    </row>
    <row r="8253" spans="1:5" ht="14.4" x14ac:dyDescent="0.55000000000000004">
      <c r="A8253" s="289" t="s">
        <v>70225</v>
      </c>
      <c r="B8253" s="290">
        <v>20900</v>
      </c>
      <c r="D8253" s="291" t="s">
        <v>70278</v>
      </c>
      <c r="E8253" s="292">
        <v>20900</v>
      </c>
    </row>
    <row r="8254" spans="1:5" ht="14.4" x14ac:dyDescent="0.55000000000000004">
      <c r="A8254" s="289" t="s">
        <v>56954</v>
      </c>
      <c r="B8254" s="290">
        <v>62494.98</v>
      </c>
      <c r="D8254" s="291" t="s">
        <v>57070</v>
      </c>
      <c r="E8254" s="292">
        <v>62494.98</v>
      </c>
    </row>
    <row r="8255" spans="1:5" ht="14.4" x14ac:dyDescent="0.55000000000000004">
      <c r="A8255" s="289" t="s">
        <v>70226</v>
      </c>
      <c r="B8255" s="290">
        <v>0</v>
      </c>
      <c r="D8255" s="291" t="s">
        <v>70279</v>
      </c>
      <c r="E8255" s="292">
        <v>0</v>
      </c>
    </row>
    <row r="8256" spans="1:5" ht="14.4" x14ac:dyDescent="0.55000000000000004">
      <c r="A8256" s="289" t="s">
        <v>56955</v>
      </c>
      <c r="B8256" s="290">
        <v>52550</v>
      </c>
      <c r="D8256" s="291" t="s">
        <v>57071</v>
      </c>
      <c r="E8256" s="292">
        <v>52550</v>
      </c>
    </row>
    <row r="8257" spans="1:5" ht="14.4" x14ac:dyDescent="0.55000000000000004">
      <c r="A8257" s="289" t="s">
        <v>70227</v>
      </c>
      <c r="B8257" s="290">
        <v>29674.74</v>
      </c>
      <c r="D8257" s="291" t="s">
        <v>70280</v>
      </c>
      <c r="E8257" s="292">
        <v>29674.74</v>
      </c>
    </row>
    <row r="8258" spans="1:5" ht="14.4" x14ac:dyDescent="0.55000000000000004">
      <c r="A8258" s="289" t="s">
        <v>70228</v>
      </c>
      <c r="B8258" s="290">
        <v>4750</v>
      </c>
      <c r="D8258" s="291" t="s">
        <v>70281</v>
      </c>
      <c r="E8258" s="292">
        <v>4750</v>
      </c>
    </row>
    <row r="8259" spans="1:5" ht="14.4" x14ac:dyDescent="0.55000000000000004">
      <c r="A8259" s="289" t="s">
        <v>69907</v>
      </c>
      <c r="B8259" s="290">
        <v>9025</v>
      </c>
      <c r="D8259" s="291" t="s">
        <v>69916</v>
      </c>
      <c r="E8259" s="292">
        <v>9025</v>
      </c>
    </row>
    <row r="8260" spans="1:5" ht="14.4" x14ac:dyDescent="0.55000000000000004">
      <c r="A8260" s="289" t="s">
        <v>56956</v>
      </c>
      <c r="B8260" s="290">
        <v>26885</v>
      </c>
      <c r="D8260" s="291" t="s">
        <v>57072</v>
      </c>
      <c r="E8260" s="292">
        <v>26885</v>
      </c>
    </row>
    <row r="8261" spans="1:5" ht="14.4" x14ac:dyDescent="0.55000000000000004">
      <c r="A8261" s="289" t="s">
        <v>70229</v>
      </c>
      <c r="B8261" s="290">
        <v>2375</v>
      </c>
      <c r="D8261" s="291" t="s">
        <v>70282</v>
      </c>
      <c r="E8261" s="292">
        <v>2375</v>
      </c>
    </row>
    <row r="8262" spans="1:5" ht="14.4" x14ac:dyDescent="0.55000000000000004">
      <c r="A8262" s="289" t="s">
        <v>71021</v>
      </c>
      <c r="B8262" s="290">
        <v>0</v>
      </c>
      <c r="D8262" s="291" t="s">
        <v>71022</v>
      </c>
      <c r="E8262" s="292">
        <v>0</v>
      </c>
    </row>
    <row r="8263" spans="1:5" ht="14.4" x14ac:dyDescent="0.55000000000000004">
      <c r="A8263" s="289" t="s">
        <v>56957</v>
      </c>
      <c r="B8263" s="290">
        <v>4954.96</v>
      </c>
      <c r="D8263" s="291" t="s">
        <v>57073</v>
      </c>
      <c r="E8263" s="292">
        <v>4954.96</v>
      </c>
    </row>
    <row r="8264" spans="1:5" ht="14.4" x14ac:dyDescent="0.55000000000000004">
      <c r="A8264" s="289" t="s">
        <v>70230</v>
      </c>
      <c r="B8264" s="290">
        <v>0</v>
      </c>
      <c r="D8264" s="291" t="s">
        <v>70283</v>
      </c>
      <c r="E8264" s="292">
        <v>0</v>
      </c>
    </row>
    <row r="8265" spans="1:5" ht="14.4" x14ac:dyDescent="0.55000000000000004">
      <c r="A8265" s="289" t="s">
        <v>56958</v>
      </c>
      <c r="B8265" s="290">
        <v>58299</v>
      </c>
      <c r="D8265" s="291" t="s">
        <v>57074</v>
      </c>
      <c r="E8265" s="292">
        <v>58299</v>
      </c>
    </row>
    <row r="8266" spans="1:5" ht="14.4" x14ac:dyDescent="0.55000000000000004">
      <c r="A8266" s="289" t="s">
        <v>70231</v>
      </c>
      <c r="B8266" s="290">
        <v>3800</v>
      </c>
      <c r="D8266" s="291" t="s">
        <v>70284</v>
      </c>
      <c r="E8266" s="292">
        <v>3800</v>
      </c>
    </row>
    <row r="8267" spans="1:5" ht="14.4" x14ac:dyDescent="0.55000000000000004">
      <c r="A8267" s="289" t="s">
        <v>56959</v>
      </c>
      <c r="B8267" s="290">
        <v>960.01</v>
      </c>
      <c r="D8267" s="291" t="s">
        <v>57075</v>
      </c>
      <c r="E8267" s="292">
        <v>960.01</v>
      </c>
    </row>
    <row r="8268" spans="1:5" ht="14.4" x14ac:dyDescent="0.55000000000000004">
      <c r="A8268" s="289" t="s">
        <v>56960</v>
      </c>
      <c r="B8268" s="290">
        <v>9751.51</v>
      </c>
      <c r="D8268" s="291" t="s">
        <v>57076</v>
      </c>
      <c r="E8268" s="292">
        <v>9751.51</v>
      </c>
    </row>
    <row r="8269" spans="1:5" ht="14.4" x14ac:dyDescent="0.55000000000000004">
      <c r="A8269" s="289" t="s">
        <v>56961</v>
      </c>
      <c r="B8269" s="290">
        <v>24264.77</v>
      </c>
      <c r="D8269" s="291" t="s">
        <v>57077</v>
      </c>
      <c r="E8269" s="292">
        <v>24264.77</v>
      </c>
    </row>
    <row r="8270" spans="1:5" ht="14.4" x14ac:dyDescent="0.55000000000000004">
      <c r="A8270" s="289" t="s">
        <v>69908</v>
      </c>
      <c r="B8270" s="290">
        <v>950</v>
      </c>
      <c r="D8270" s="291" t="s">
        <v>69917</v>
      </c>
      <c r="E8270" s="292">
        <v>950</v>
      </c>
    </row>
    <row r="8271" spans="1:5" ht="14.4" x14ac:dyDescent="0.55000000000000004">
      <c r="A8271" s="289" t="s">
        <v>70232</v>
      </c>
      <c r="B8271" s="290">
        <v>13775</v>
      </c>
      <c r="D8271" s="291" t="s">
        <v>70285</v>
      </c>
      <c r="E8271" s="292">
        <v>13775</v>
      </c>
    </row>
    <row r="8272" spans="1:5" ht="14.4" x14ac:dyDescent="0.55000000000000004">
      <c r="A8272" s="289" t="s">
        <v>70233</v>
      </c>
      <c r="B8272" s="290">
        <v>0</v>
      </c>
      <c r="D8272" s="291" t="s">
        <v>70286</v>
      </c>
      <c r="E8272" s="292">
        <v>0</v>
      </c>
    </row>
    <row r="8273" spans="1:5" ht="14.4" x14ac:dyDescent="0.55000000000000004">
      <c r="A8273" s="289" t="s">
        <v>70234</v>
      </c>
      <c r="B8273" s="290">
        <v>2375</v>
      </c>
      <c r="D8273" s="291" t="s">
        <v>70287</v>
      </c>
      <c r="E8273" s="292">
        <v>2375</v>
      </c>
    </row>
    <row r="8274" spans="1:5" ht="14.4" x14ac:dyDescent="0.55000000000000004">
      <c r="A8274" s="289" t="s">
        <v>65909</v>
      </c>
      <c r="B8274" s="290">
        <v>23335.1</v>
      </c>
      <c r="D8274" s="291" t="s">
        <v>57078</v>
      </c>
      <c r="E8274" s="292">
        <v>23335.1</v>
      </c>
    </row>
    <row r="8275" spans="1:5" ht="14.4" x14ac:dyDescent="0.55000000000000004">
      <c r="A8275" s="289" t="s">
        <v>70235</v>
      </c>
      <c r="B8275" s="290">
        <v>950</v>
      </c>
      <c r="D8275" s="291" t="s">
        <v>70288</v>
      </c>
      <c r="E8275" s="292">
        <v>950</v>
      </c>
    </row>
    <row r="8276" spans="1:5" ht="14.4" x14ac:dyDescent="0.55000000000000004">
      <c r="A8276" s="289" t="s">
        <v>70236</v>
      </c>
      <c r="B8276" s="290">
        <v>950</v>
      </c>
      <c r="D8276" s="291" t="s">
        <v>70289</v>
      </c>
      <c r="E8276" s="292">
        <v>950</v>
      </c>
    </row>
    <row r="8277" spans="1:5" ht="14.4" x14ac:dyDescent="0.55000000000000004">
      <c r="A8277" s="289" t="s">
        <v>56962</v>
      </c>
      <c r="B8277" s="290">
        <v>162837.53</v>
      </c>
      <c r="D8277" s="291" t="s">
        <v>57079</v>
      </c>
      <c r="E8277" s="292">
        <v>162837.53</v>
      </c>
    </row>
    <row r="8278" spans="1:5" ht="14.4" x14ac:dyDescent="0.55000000000000004">
      <c r="A8278" s="289" t="s">
        <v>70237</v>
      </c>
      <c r="B8278" s="290">
        <v>400</v>
      </c>
      <c r="D8278" s="291" t="s">
        <v>70290</v>
      </c>
      <c r="E8278" s="292">
        <v>400</v>
      </c>
    </row>
    <row r="8279" spans="1:5" ht="14.4" x14ac:dyDescent="0.55000000000000004">
      <c r="A8279" s="289" t="s">
        <v>56963</v>
      </c>
      <c r="B8279" s="290">
        <v>13825</v>
      </c>
      <c r="D8279" s="291" t="s">
        <v>57080</v>
      </c>
      <c r="E8279" s="292">
        <v>13825</v>
      </c>
    </row>
    <row r="8280" spans="1:5" ht="14.4" x14ac:dyDescent="0.55000000000000004">
      <c r="A8280" s="289" t="s">
        <v>70238</v>
      </c>
      <c r="B8280" s="290">
        <v>4750</v>
      </c>
      <c r="D8280" s="291" t="s">
        <v>70291</v>
      </c>
      <c r="E8280" s="292">
        <v>4750</v>
      </c>
    </row>
    <row r="8281" spans="1:5" ht="14.4" x14ac:dyDescent="0.55000000000000004">
      <c r="A8281" s="289" t="s">
        <v>70239</v>
      </c>
      <c r="B8281" s="290">
        <v>0</v>
      </c>
      <c r="D8281" s="291" t="s">
        <v>70292</v>
      </c>
      <c r="E8281" s="292">
        <v>0</v>
      </c>
    </row>
    <row r="8282" spans="1:5" ht="14.4" x14ac:dyDescent="0.55000000000000004">
      <c r="A8282" s="289" t="s">
        <v>56964</v>
      </c>
      <c r="B8282" s="290">
        <v>59321.04</v>
      </c>
      <c r="D8282" s="291" t="s">
        <v>57081</v>
      </c>
      <c r="E8282" s="292">
        <v>59321.04</v>
      </c>
    </row>
    <row r="8283" spans="1:5" ht="14.4" x14ac:dyDescent="0.55000000000000004">
      <c r="A8283" s="289" t="s">
        <v>70240</v>
      </c>
      <c r="B8283" s="290">
        <v>4750</v>
      </c>
      <c r="D8283" s="291" t="s">
        <v>70293</v>
      </c>
      <c r="E8283" s="292">
        <v>4750</v>
      </c>
    </row>
    <row r="8284" spans="1:5" ht="14.4" x14ac:dyDescent="0.55000000000000004">
      <c r="A8284" s="289" t="s">
        <v>56965</v>
      </c>
      <c r="B8284" s="290">
        <v>139361</v>
      </c>
      <c r="D8284" s="291" t="s">
        <v>57082</v>
      </c>
      <c r="E8284" s="292">
        <v>139361</v>
      </c>
    </row>
    <row r="8285" spans="1:5" ht="14.4" x14ac:dyDescent="0.55000000000000004">
      <c r="A8285" s="289" t="s">
        <v>70241</v>
      </c>
      <c r="B8285" s="290">
        <v>495</v>
      </c>
      <c r="D8285" s="291" t="s">
        <v>70294</v>
      </c>
      <c r="E8285" s="292">
        <v>495</v>
      </c>
    </row>
    <row r="8286" spans="1:5" ht="14.4" x14ac:dyDescent="0.55000000000000004">
      <c r="A8286" s="289" t="s">
        <v>70242</v>
      </c>
      <c r="B8286" s="290">
        <v>1900</v>
      </c>
      <c r="D8286" s="291" t="s">
        <v>70295</v>
      </c>
      <c r="E8286" s="292">
        <v>1900</v>
      </c>
    </row>
    <row r="8287" spans="1:5" ht="14.4" x14ac:dyDescent="0.55000000000000004">
      <c r="A8287" s="289" t="s">
        <v>70243</v>
      </c>
      <c r="B8287" s="290">
        <v>26600</v>
      </c>
      <c r="D8287" s="291" t="s">
        <v>70296</v>
      </c>
      <c r="E8287" s="292">
        <v>26600</v>
      </c>
    </row>
    <row r="8288" spans="1:5" ht="14.4" x14ac:dyDescent="0.55000000000000004">
      <c r="A8288" s="289" t="s">
        <v>70244</v>
      </c>
      <c r="B8288" s="290">
        <v>8550</v>
      </c>
      <c r="D8288" s="291" t="s">
        <v>70297</v>
      </c>
      <c r="E8288" s="292">
        <v>8550</v>
      </c>
    </row>
    <row r="8289" spans="1:5" ht="14.4" x14ac:dyDescent="0.55000000000000004">
      <c r="A8289" s="289" t="s">
        <v>56966</v>
      </c>
      <c r="B8289" s="290">
        <v>40375</v>
      </c>
      <c r="D8289" s="291" t="s">
        <v>57083</v>
      </c>
      <c r="E8289" s="292">
        <v>40375</v>
      </c>
    </row>
    <row r="8290" spans="1:5" ht="14.4" x14ac:dyDescent="0.55000000000000004">
      <c r="A8290" s="289" t="s">
        <v>70245</v>
      </c>
      <c r="B8290" s="290">
        <v>0</v>
      </c>
      <c r="D8290" s="291" t="s">
        <v>70298</v>
      </c>
      <c r="E8290" s="292">
        <v>0</v>
      </c>
    </row>
    <row r="8291" spans="1:5" ht="14.4" x14ac:dyDescent="0.55000000000000004">
      <c r="A8291" s="289" t="s">
        <v>70246</v>
      </c>
      <c r="B8291" s="290">
        <v>0</v>
      </c>
      <c r="D8291" s="291" t="s">
        <v>70299</v>
      </c>
      <c r="E8291" s="292">
        <v>0</v>
      </c>
    </row>
    <row r="8292" spans="1:5" ht="14.4" x14ac:dyDescent="0.55000000000000004">
      <c r="A8292" s="289" t="s">
        <v>56967</v>
      </c>
      <c r="B8292" s="290">
        <v>12350</v>
      </c>
      <c r="D8292" s="291" t="s">
        <v>57084</v>
      </c>
      <c r="E8292" s="292">
        <v>12350</v>
      </c>
    </row>
    <row r="8293" spans="1:5" ht="14.4" x14ac:dyDescent="0.55000000000000004">
      <c r="A8293" s="289" t="s">
        <v>70247</v>
      </c>
      <c r="B8293" s="290">
        <v>18050</v>
      </c>
      <c r="D8293" s="291" t="s">
        <v>70300</v>
      </c>
      <c r="E8293" s="292">
        <v>18050</v>
      </c>
    </row>
    <row r="8294" spans="1:5" ht="14.4" x14ac:dyDescent="0.55000000000000004">
      <c r="A8294" s="289" t="s">
        <v>56968</v>
      </c>
      <c r="B8294" s="290">
        <v>17264</v>
      </c>
      <c r="D8294" s="291" t="s">
        <v>57085</v>
      </c>
      <c r="E8294" s="292">
        <v>17264</v>
      </c>
    </row>
    <row r="8295" spans="1:5" ht="14.4" x14ac:dyDescent="0.55000000000000004">
      <c r="A8295" s="289" t="s">
        <v>56969</v>
      </c>
      <c r="B8295" s="290">
        <v>27075</v>
      </c>
      <c r="D8295" s="291" t="s">
        <v>57086</v>
      </c>
      <c r="E8295" s="292">
        <v>27075</v>
      </c>
    </row>
    <row r="8296" spans="1:5" ht="14.4" x14ac:dyDescent="0.55000000000000004">
      <c r="A8296" s="289" t="s">
        <v>70248</v>
      </c>
      <c r="B8296" s="290">
        <v>5700</v>
      </c>
      <c r="D8296" s="291" t="s">
        <v>70301</v>
      </c>
      <c r="E8296" s="292">
        <v>5700</v>
      </c>
    </row>
    <row r="8297" spans="1:5" ht="14.4" x14ac:dyDescent="0.55000000000000004">
      <c r="A8297" s="289" t="s">
        <v>65910</v>
      </c>
      <c r="B8297" s="290">
        <v>42265</v>
      </c>
      <c r="D8297" s="291" t="s">
        <v>57087</v>
      </c>
      <c r="E8297" s="292">
        <v>42265</v>
      </c>
    </row>
    <row r="8298" spans="1:5" ht="14.4" x14ac:dyDescent="0.55000000000000004">
      <c r="A8298" s="289" t="s">
        <v>70249</v>
      </c>
      <c r="B8298" s="290">
        <v>16150</v>
      </c>
      <c r="D8298" s="291" t="s">
        <v>70302</v>
      </c>
      <c r="E8298" s="292">
        <v>16150</v>
      </c>
    </row>
    <row r="8299" spans="1:5" ht="14.4" x14ac:dyDescent="0.55000000000000004">
      <c r="A8299" s="289" t="s">
        <v>56970</v>
      </c>
      <c r="B8299" s="290">
        <v>6139.68</v>
      </c>
      <c r="D8299" s="291" t="s">
        <v>57088</v>
      </c>
      <c r="E8299" s="292">
        <v>6139.68</v>
      </c>
    </row>
    <row r="8300" spans="1:5" ht="14.4" x14ac:dyDescent="0.55000000000000004">
      <c r="A8300" s="289" t="s">
        <v>70250</v>
      </c>
      <c r="B8300" s="290">
        <v>9975</v>
      </c>
      <c r="D8300" s="291" t="s">
        <v>70303</v>
      </c>
      <c r="E8300" s="292">
        <v>9975</v>
      </c>
    </row>
    <row r="8301" spans="1:5" ht="14.4" x14ac:dyDescent="0.55000000000000004">
      <c r="A8301" s="289" t="s">
        <v>70251</v>
      </c>
      <c r="B8301" s="290">
        <v>475</v>
      </c>
      <c r="D8301" s="291" t="s">
        <v>70304</v>
      </c>
      <c r="E8301" s="292">
        <v>475</v>
      </c>
    </row>
    <row r="8302" spans="1:5" ht="14.4" x14ac:dyDescent="0.55000000000000004">
      <c r="A8302" s="289" t="s">
        <v>56971</v>
      </c>
      <c r="B8302" s="290">
        <v>29450</v>
      </c>
      <c r="D8302" s="291" t="s">
        <v>57089</v>
      </c>
      <c r="E8302" s="292">
        <v>29450</v>
      </c>
    </row>
    <row r="8303" spans="1:5" ht="14.4" x14ac:dyDescent="0.55000000000000004">
      <c r="A8303" s="289" t="s">
        <v>56972</v>
      </c>
      <c r="B8303" s="290">
        <v>157360</v>
      </c>
      <c r="D8303" s="291" t="s">
        <v>57090</v>
      </c>
      <c r="E8303" s="292">
        <v>157360</v>
      </c>
    </row>
    <row r="8304" spans="1:5" ht="14.4" x14ac:dyDescent="0.55000000000000004">
      <c r="A8304" s="289" t="s">
        <v>56973</v>
      </c>
      <c r="B8304" s="290">
        <v>8775</v>
      </c>
      <c r="D8304" s="291" t="s">
        <v>57091</v>
      </c>
      <c r="E8304" s="292">
        <v>8775</v>
      </c>
    </row>
    <row r="8305" spans="1:5" ht="14.4" x14ac:dyDescent="0.55000000000000004">
      <c r="A8305" s="289" t="s">
        <v>70252</v>
      </c>
      <c r="B8305" s="290">
        <v>0</v>
      </c>
      <c r="D8305" s="291" t="s">
        <v>70305</v>
      </c>
      <c r="E8305" s="292">
        <v>0</v>
      </c>
    </row>
    <row r="8306" spans="1:5" ht="14.4" x14ac:dyDescent="0.55000000000000004">
      <c r="A8306" s="289" t="s">
        <v>56974</v>
      </c>
      <c r="B8306" s="290">
        <v>13300</v>
      </c>
      <c r="D8306" s="291" t="s">
        <v>57092</v>
      </c>
      <c r="E8306" s="292">
        <v>13300</v>
      </c>
    </row>
    <row r="8307" spans="1:5" ht="14.4" x14ac:dyDescent="0.55000000000000004">
      <c r="A8307" s="289" t="s">
        <v>70253</v>
      </c>
      <c r="B8307" s="290">
        <v>5225</v>
      </c>
      <c r="D8307" s="291" t="s">
        <v>70306</v>
      </c>
      <c r="E8307" s="292">
        <v>5225</v>
      </c>
    </row>
    <row r="8308" spans="1:5" ht="14.4" x14ac:dyDescent="0.55000000000000004">
      <c r="A8308" s="289" t="s">
        <v>69909</v>
      </c>
      <c r="B8308" s="290">
        <v>9975</v>
      </c>
      <c r="D8308" s="291" t="s">
        <v>69918</v>
      </c>
      <c r="E8308" s="292">
        <v>9975</v>
      </c>
    </row>
    <row r="8309" spans="1:5" ht="14.4" x14ac:dyDescent="0.55000000000000004">
      <c r="A8309" s="289" t="s">
        <v>56975</v>
      </c>
      <c r="B8309" s="290">
        <v>72620.429999999993</v>
      </c>
      <c r="D8309" s="291" t="s">
        <v>57093</v>
      </c>
      <c r="E8309" s="292">
        <v>72620.429999999993</v>
      </c>
    </row>
    <row r="8310" spans="1:5" ht="14.4" x14ac:dyDescent="0.55000000000000004">
      <c r="A8310" s="289" t="s">
        <v>56976</v>
      </c>
      <c r="B8310" s="290">
        <v>26350</v>
      </c>
      <c r="D8310" s="291" t="s">
        <v>57094</v>
      </c>
      <c r="E8310" s="292">
        <v>26350</v>
      </c>
    </row>
    <row r="8311" spans="1:5" ht="14.4" x14ac:dyDescent="0.55000000000000004">
      <c r="A8311" s="289" t="s">
        <v>70254</v>
      </c>
      <c r="B8311" s="290">
        <v>13762.97</v>
      </c>
      <c r="D8311" s="291" t="s">
        <v>70307</v>
      </c>
      <c r="E8311" s="292">
        <v>13762.97</v>
      </c>
    </row>
    <row r="8312" spans="1:5" ht="14.4" x14ac:dyDescent="0.55000000000000004">
      <c r="A8312" s="289" t="s">
        <v>70255</v>
      </c>
      <c r="B8312" s="290">
        <v>950</v>
      </c>
      <c r="D8312" s="291" t="s">
        <v>70308</v>
      </c>
      <c r="E8312" s="292">
        <v>950</v>
      </c>
    </row>
    <row r="8313" spans="1:5" ht="14.4" x14ac:dyDescent="0.55000000000000004">
      <c r="A8313" s="289" t="s">
        <v>69910</v>
      </c>
      <c r="B8313" s="290">
        <v>10925</v>
      </c>
      <c r="D8313" s="291" t="s">
        <v>69919</v>
      </c>
      <c r="E8313" s="292">
        <v>10925</v>
      </c>
    </row>
    <row r="8314" spans="1:5" ht="14.4" x14ac:dyDescent="0.55000000000000004">
      <c r="A8314" s="289" t="s">
        <v>69911</v>
      </c>
      <c r="B8314" s="290">
        <v>2375</v>
      </c>
      <c r="D8314" s="291" t="s">
        <v>69920</v>
      </c>
      <c r="E8314" s="292">
        <v>2375</v>
      </c>
    </row>
    <row r="8315" spans="1:5" ht="14.4" x14ac:dyDescent="0.55000000000000004">
      <c r="A8315" s="289" t="s">
        <v>70256</v>
      </c>
      <c r="B8315" s="290">
        <v>2375</v>
      </c>
      <c r="D8315" s="291" t="s">
        <v>70309</v>
      </c>
      <c r="E8315" s="292">
        <v>2375</v>
      </c>
    </row>
    <row r="8316" spans="1:5" ht="14.4" x14ac:dyDescent="0.55000000000000004">
      <c r="A8316" s="289" t="s">
        <v>70257</v>
      </c>
      <c r="B8316" s="290">
        <v>0</v>
      </c>
      <c r="D8316" s="291" t="s">
        <v>70310</v>
      </c>
      <c r="E8316" s="292">
        <v>0</v>
      </c>
    </row>
    <row r="8317" spans="1:5" ht="14.4" x14ac:dyDescent="0.55000000000000004">
      <c r="A8317" s="289" t="s">
        <v>70258</v>
      </c>
      <c r="B8317" s="290">
        <v>15674.78</v>
      </c>
      <c r="D8317" s="291" t="s">
        <v>70311</v>
      </c>
      <c r="E8317" s="292">
        <v>15674.78</v>
      </c>
    </row>
    <row r="8318" spans="1:5" ht="14.4" x14ac:dyDescent="0.55000000000000004">
      <c r="A8318" s="289" t="s">
        <v>70259</v>
      </c>
      <c r="B8318" s="290">
        <v>5700.41</v>
      </c>
      <c r="D8318" s="291" t="s">
        <v>70312</v>
      </c>
      <c r="E8318" s="292">
        <v>5700.41</v>
      </c>
    </row>
    <row r="8319" spans="1:5" ht="14.4" x14ac:dyDescent="0.55000000000000004">
      <c r="A8319" s="289" t="s">
        <v>70260</v>
      </c>
      <c r="B8319" s="290">
        <v>1077.8499999999999</v>
      </c>
      <c r="D8319" s="291" t="s">
        <v>70313</v>
      </c>
      <c r="E8319" s="292">
        <v>1077.8499999999999</v>
      </c>
    </row>
    <row r="8320" spans="1:5" ht="14.4" x14ac:dyDescent="0.55000000000000004">
      <c r="A8320" s="289" t="s">
        <v>70261</v>
      </c>
      <c r="B8320" s="290">
        <v>6175</v>
      </c>
      <c r="D8320" s="291" t="s">
        <v>70314</v>
      </c>
      <c r="E8320" s="292">
        <v>6175</v>
      </c>
    </row>
    <row r="8321" spans="1:5" ht="14.4" x14ac:dyDescent="0.55000000000000004">
      <c r="A8321" s="289" t="s">
        <v>56977</v>
      </c>
      <c r="B8321" s="290">
        <v>29870.21</v>
      </c>
      <c r="D8321" s="291" t="s">
        <v>57095</v>
      </c>
      <c r="E8321" s="292">
        <v>29870.21</v>
      </c>
    </row>
    <row r="8322" spans="1:5" ht="14.4" x14ac:dyDescent="0.55000000000000004">
      <c r="A8322" s="289" t="s">
        <v>69912</v>
      </c>
      <c r="B8322" s="290">
        <v>2375</v>
      </c>
      <c r="D8322" s="291" t="s">
        <v>69921</v>
      </c>
      <c r="E8322" s="292">
        <v>2375</v>
      </c>
    </row>
    <row r="8323" spans="1:5" ht="14.4" x14ac:dyDescent="0.55000000000000004">
      <c r="A8323" s="289" t="s">
        <v>70262</v>
      </c>
      <c r="B8323" s="290">
        <v>7360.91</v>
      </c>
      <c r="D8323" s="291" t="s">
        <v>70315</v>
      </c>
      <c r="E8323" s="292">
        <v>7360.91</v>
      </c>
    </row>
    <row r="8324" spans="1:5" ht="14.4" x14ac:dyDescent="0.55000000000000004">
      <c r="A8324" s="289" t="s">
        <v>56978</v>
      </c>
      <c r="B8324" s="290">
        <v>6060</v>
      </c>
      <c r="D8324" s="291" t="s">
        <v>57096</v>
      </c>
      <c r="E8324" s="292">
        <v>6060</v>
      </c>
    </row>
    <row r="8325" spans="1:5" ht="14.4" x14ac:dyDescent="0.55000000000000004">
      <c r="A8325" s="289" t="s">
        <v>65911</v>
      </c>
      <c r="B8325" s="290">
        <v>0</v>
      </c>
      <c r="D8325" s="291" t="s">
        <v>66413</v>
      </c>
      <c r="E8325" s="292">
        <v>0</v>
      </c>
    </row>
    <row r="8326" spans="1:5" ht="14.4" x14ac:dyDescent="0.55000000000000004">
      <c r="A8326" s="289" t="s">
        <v>70263</v>
      </c>
      <c r="B8326" s="290">
        <v>5216.68</v>
      </c>
      <c r="D8326" s="291" t="s">
        <v>70316</v>
      </c>
      <c r="E8326" s="292">
        <v>5216.68</v>
      </c>
    </row>
    <row r="8327" spans="1:5" ht="14.4" x14ac:dyDescent="0.55000000000000004">
      <c r="A8327" s="289" t="s">
        <v>70264</v>
      </c>
      <c r="B8327" s="290">
        <v>5700</v>
      </c>
      <c r="D8327" s="291" t="s">
        <v>70317</v>
      </c>
      <c r="E8327" s="292">
        <v>5700</v>
      </c>
    </row>
    <row r="8328" spans="1:5" ht="14.4" x14ac:dyDescent="0.55000000000000004">
      <c r="A8328" s="289" t="s">
        <v>70265</v>
      </c>
      <c r="B8328" s="290">
        <v>475</v>
      </c>
      <c r="D8328" s="291" t="s">
        <v>70318</v>
      </c>
      <c r="E8328" s="292">
        <v>475</v>
      </c>
    </row>
    <row r="8329" spans="1:5" ht="14.4" x14ac:dyDescent="0.55000000000000004">
      <c r="A8329" s="289" t="s">
        <v>70266</v>
      </c>
      <c r="B8329" s="290">
        <v>19000</v>
      </c>
      <c r="D8329" s="291" t="s">
        <v>70319</v>
      </c>
      <c r="E8329" s="292">
        <v>19000</v>
      </c>
    </row>
    <row r="8330" spans="1:5" ht="14.4" x14ac:dyDescent="0.55000000000000004">
      <c r="A8330" s="289" t="s">
        <v>65912</v>
      </c>
      <c r="B8330" s="290">
        <v>0</v>
      </c>
      <c r="D8330" s="291" t="s">
        <v>66414</v>
      </c>
      <c r="E8330" s="292">
        <v>0</v>
      </c>
    </row>
    <row r="8331" spans="1:5" ht="14.4" x14ac:dyDescent="0.55000000000000004">
      <c r="A8331" s="289" t="s">
        <v>56979</v>
      </c>
      <c r="B8331" s="290">
        <v>24768</v>
      </c>
      <c r="D8331" s="291" t="s">
        <v>57097</v>
      </c>
      <c r="E8331" s="292">
        <v>24768</v>
      </c>
    </row>
    <row r="8332" spans="1:5" ht="14.4" x14ac:dyDescent="0.55000000000000004">
      <c r="A8332" s="289" t="s">
        <v>69913</v>
      </c>
      <c r="B8332" s="290">
        <v>17575</v>
      </c>
      <c r="D8332" s="291" t="s">
        <v>69922</v>
      </c>
      <c r="E8332" s="292">
        <v>17575</v>
      </c>
    </row>
    <row r="8333" spans="1:5" ht="14.4" x14ac:dyDescent="0.55000000000000004">
      <c r="A8333" s="289" t="s">
        <v>69914</v>
      </c>
      <c r="B8333" s="290">
        <v>4275</v>
      </c>
      <c r="D8333" s="291" t="s">
        <v>69923</v>
      </c>
      <c r="E8333" s="292">
        <v>4275</v>
      </c>
    </row>
    <row r="8334" spans="1:5" ht="14.4" x14ac:dyDescent="0.55000000000000004">
      <c r="A8334" s="289" t="s">
        <v>65913</v>
      </c>
      <c r="B8334" s="290">
        <v>570</v>
      </c>
      <c r="D8334" s="291" t="s">
        <v>66415</v>
      </c>
      <c r="E8334" s="292">
        <v>570</v>
      </c>
    </row>
    <row r="8335" spans="1:5" ht="14.4" x14ac:dyDescent="0.55000000000000004">
      <c r="A8335" s="289" t="s">
        <v>65914</v>
      </c>
      <c r="B8335" s="290">
        <v>32300</v>
      </c>
      <c r="D8335" s="291" t="s">
        <v>66416</v>
      </c>
      <c r="E8335" s="292">
        <v>32300</v>
      </c>
    </row>
    <row r="8336" spans="1:5" ht="14.4" x14ac:dyDescent="0.55000000000000004">
      <c r="A8336" s="289" t="s">
        <v>70267</v>
      </c>
      <c r="B8336" s="290">
        <v>475</v>
      </c>
      <c r="D8336" s="291" t="s">
        <v>70320</v>
      </c>
      <c r="E8336" s="292">
        <v>475</v>
      </c>
    </row>
    <row r="8337" spans="1:5" ht="14.4" x14ac:dyDescent="0.55000000000000004">
      <c r="A8337" s="289" t="s">
        <v>56980</v>
      </c>
      <c r="B8337" s="290">
        <v>158583.41</v>
      </c>
      <c r="D8337" s="291" t="s">
        <v>57098</v>
      </c>
      <c r="E8337" s="292">
        <v>158583.41</v>
      </c>
    </row>
    <row r="8338" spans="1:5" ht="14.4" x14ac:dyDescent="0.55000000000000004">
      <c r="A8338" s="289" t="s">
        <v>65915</v>
      </c>
      <c r="B8338" s="290">
        <v>475</v>
      </c>
      <c r="D8338" s="291" t="s">
        <v>66417</v>
      </c>
      <c r="E8338" s="292">
        <v>475</v>
      </c>
    </row>
    <row r="8339" spans="1:5" ht="14.4" x14ac:dyDescent="0.55000000000000004">
      <c r="A8339" s="289" t="s">
        <v>70268</v>
      </c>
      <c r="B8339" s="290">
        <v>5700</v>
      </c>
      <c r="D8339" s="291" t="s">
        <v>70321</v>
      </c>
      <c r="E8339" s="292">
        <v>5700</v>
      </c>
    </row>
    <row r="8340" spans="1:5" ht="14.4" x14ac:dyDescent="0.55000000000000004">
      <c r="A8340" s="289" t="s">
        <v>70269</v>
      </c>
      <c r="B8340" s="290">
        <v>3325</v>
      </c>
      <c r="D8340" s="291" t="s">
        <v>70322</v>
      </c>
      <c r="E8340" s="292">
        <v>3325</v>
      </c>
    </row>
    <row r="8341" spans="1:5" ht="14.4" x14ac:dyDescent="0.55000000000000004">
      <c r="A8341" s="289" t="s">
        <v>56981</v>
      </c>
      <c r="B8341" s="290">
        <v>27151</v>
      </c>
      <c r="D8341" s="291" t="s">
        <v>57099</v>
      </c>
      <c r="E8341" s="292">
        <v>27151</v>
      </c>
    </row>
    <row r="8342" spans="1:5" ht="14.4" x14ac:dyDescent="0.55000000000000004">
      <c r="A8342" s="289" t="s">
        <v>56982</v>
      </c>
      <c r="B8342" s="290">
        <v>10450</v>
      </c>
      <c r="D8342" s="291" t="s">
        <v>57100</v>
      </c>
      <c r="E8342" s="292">
        <v>10450</v>
      </c>
    </row>
    <row r="8343" spans="1:5" ht="14.4" x14ac:dyDescent="0.55000000000000004">
      <c r="A8343" s="289" t="s">
        <v>70270</v>
      </c>
      <c r="B8343" s="290">
        <v>2850</v>
      </c>
      <c r="D8343" s="291" t="s">
        <v>70323</v>
      </c>
      <c r="E8343" s="292">
        <v>2850</v>
      </c>
    </row>
    <row r="8344" spans="1:5" ht="14.4" x14ac:dyDescent="0.55000000000000004">
      <c r="A8344" s="289" t="s">
        <v>70271</v>
      </c>
      <c r="B8344" s="290">
        <v>6175</v>
      </c>
      <c r="D8344" s="291" t="s">
        <v>70324</v>
      </c>
      <c r="E8344" s="292">
        <v>6175</v>
      </c>
    </row>
    <row r="8345" spans="1:5" ht="14.4" x14ac:dyDescent="0.55000000000000004">
      <c r="A8345" s="289" t="s">
        <v>56983</v>
      </c>
      <c r="B8345" s="290">
        <v>70430</v>
      </c>
      <c r="D8345" s="291" t="s">
        <v>57101</v>
      </c>
      <c r="E8345" s="292">
        <v>70430</v>
      </c>
    </row>
    <row r="8346" spans="1:5" ht="14.4" x14ac:dyDescent="0.55000000000000004">
      <c r="A8346" s="289" t="s">
        <v>56984</v>
      </c>
      <c r="B8346" s="290">
        <v>73007.98</v>
      </c>
      <c r="D8346" s="291" t="s">
        <v>57102</v>
      </c>
      <c r="E8346" s="292">
        <v>73007.98</v>
      </c>
    </row>
    <row r="8347" spans="1:5" ht="14.4" x14ac:dyDescent="0.55000000000000004">
      <c r="A8347" s="289" t="s">
        <v>66461</v>
      </c>
      <c r="B8347" s="290">
        <v>73671.16</v>
      </c>
      <c r="D8347" s="291" t="s">
        <v>66472</v>
      </c>
      <c r="E8347" s="292">
        <v>73671.16</v>
      </c>
    </row>
    <row r="8348" spans="1:5" ht="14.4" x14ac:dyDescent="0.55000000000000004">
      <c r="A8348" s="289" t="s">
        <v>69625</v>
      </c>
      <c r="B8348" s="290">
        <v>73573.83</v>
      </c>
      <c r="D8348" s="291" t="s">
        <v>69650</v>
      </c>
      <c r="E8348" s="292">
        <v>73573.83</v>
      </c>
    </row>
    <row r="8349" spans="1:5" ht="14.4" x14ac:dyDescent="0.55000000000000004">
      <c r="A8349" s="289" t="s">
        <v>66462</v>
      </c>
      <c r="B8349" s="290">
        <v>36464.58</v>
      </c>
      <c r="D8349" s="291" t="s">
        <v>66473</v>
      </c>
      <c r="E8349" s="292">
        <v>36464.58</v>
      </c>
    </row>
    <row r="8350" spans="1:5" ht="14.4" x14ac:dyDescent="0.55000000000000004">
      <c r="A8350" s="289" t="s">
        <v>69626</v>
      </c>
      <c r="B8350" s="290">
        <v>74939.14</v>
      </c>
      <c r="D8350" s="291" t="s">
        <v>69651</v>
      </c>
      <c r="E8350" s="292">
        <v>74939.14</v>
      </c>
    </row>
    <row r="8351" spans="1:5" ht="14.4" x14ac:dyDescent="0.55000000000000004">
      <c r="A8351" s="289" t="s">
        <v>56985</v>
      </c>
      <c r="B8351" s="290">
        <v>90264.48</v>
      </c>
      <c r="D8351" s="291" t="s">
        <v>57103</v>
      </c>
      <c r="E8351" s="292">
        <v>90264.48</v>
      </c>
    </row>
    <row r="8352" spans="1:5" ht="14.4" x14ac:dyDescent="0.55000000000000004">
      <c r="A8352" s="289" t="s">
        <v>69627</v>
      </c>
      <c r="B8352" s="290">
        <v>39738.980000000003</v>
      </c>
      <c r="D8352" s="291" t="s">
        <v>69652</v>
      </c>
      <c r="E8352" s="292">
        <v>39738.980000000003</v>
      </c>
    </row>
    <row r="8353" spans="1:5" ht="14.4" x14ac:dyDescent="0.55000000000000004">
      <c r="A8353" s="289" t="s">
        <v>69628</v>
      </c>
      <c r="B8353" s="290">
        <v>33251.96</v>
      </c>
      <c r="D8353" s="291" t="s">
        <v>69653</v>
      </c>
      <c r="E8353" s="292">
        <v>33251.96</v>
      </c>
    </row>
    <row r="8354" spans="1:5" ht="14.4" x14ac:dyDescent="0.55000000000000004">
      <c r="A8354" s="289" t="s">
        <v>69629</v>
      </c>
      <c r="B8354" s="290">
        <v>0</v>
      </c>
      <c r="D8354" s="291" t="s">
        <v>69654</v>
      </c>
      <c r="E8354" s="292">
        <v>0</v>
      </c>
    </row>
    <row r="8355" spans="1:5" ht="14.4" x14ac:dyDescent="0.55000000000000004">
      <c r="A8355" s="289" t="s">
        <v>69630</v>
      </c>
      <c r="B8355" s="290">
        <v>23365.67</v>
      </c>
      <c r="D8355" s="291" t="s">
        <v>69655</v>
      </c>
      <c r="E8355" s="292">
        <v>23365.67</v>
      </c>
    </row>
    <row r="8356" spans="1:5" ht="14.4" x14ac:dyDescent="0.55000000000000004">
      <c r="A8356" s="289" t="s">
        <v>56986</v>
      </c>
      <c r="B8356" s="290">
        <v>147562.54999999999</v>
      </c>
      <c r="D8356" s="291" t="s">
        <v>57104</v>
      </c>
      <c r="E8356" s="292">
        <v>147562.54999999999</v>
      </c>
    </row>
    <row r="8357" spans="1:5" ht="14.4" x14ac:dyDescent="0.55000000000000004">
      <c r="A8357" s="289" t="s">
        <v>66463</v>
      </c>
      <c r="B8357" s="290">
        <v>39030.620000000003</v>
      </c>
      <c r="D8357" s="291" t="s">
        <v>66474</v>
      </c>
      <c r="E8357" s="292">
        <v>39030.620000000003</v>
      </c>
    </row>
    <row r="8358" spans="1:5" ht="14.4" x14ac:dyDescent="0.55000000000000004">
      <c r="A8358" s="289" t="s">
        <v>56987</v>
      </c>
      <c r="B8358" s="290">
        <v>44615.26</v>
      </c>
      <c r="D8358" s="291" t="s">
        <v>57105</v>
      </c>
      <c r="E8358" s="292">
        <v>44615.26</v>
      </c>
    </row>
    <row r="8359" spans="1:5" ht="14.4" x14ac:dyDescent="0.55000000000000004">
      <c r="A8359" s="289" t="s">
        <v>56988</v>
      </c>
      <c r="B8359" s="290">
        <v>51431</v>
      </c>
      <c r="D8359" s="291" t="s">
        <v>57106</v>
      </c>
      <c r="E8359" s="292">
        <v>51431</v>
      </c>
    </row>
    <row r="8360" spans="1:5" ht="14.4" x14ac:dyDescent="0.55000000000000004">
      <c r="A8360" s="289" t="s">
        <v>56989</v>
      </c>
      <c r="B8360" s="290">
        <v>204690</v>
      </c>
      <c r="D8360" s="291" t="s">
        <v>57107</v>
      </c>
      <c r="E8360" s="292">
        <v>204690</v>
      </c>
    </row>
    <row r="8361" spans="1:5" ht="14.4" x14ac:dyDescent="0.55000000000000004">
      <c r="A8361" s="289" t="s">
        <v>69631</v>
      </c>
      <c r="B8361" s="290">
        <v>66493.600000000006</v>
      </c>
      <c r="D8361" s="291" t="s">
        <v>69656</v>
      </c>
      <c r="E8361" s="292">
        <v>66493.600000000006</v>
      </c>
    </row>
    <row r="8362" spans="1:5" ht="14.4" x14ac:dyDescent="0.55000000000000004">
      <c r="A8362" s="289" t="s">
        <v>69623</v>
      </c>
      <c r="B8362" s="290">
        <v>25600</v>
      </c>
      <c r="D8362" s="291" t="s">
        <v>69621</v>
      </c>
      <c r="E8362" s="292">
        <v>25600</v>
      </c>
    </row>
    <row r="8363" spans="1:5" ht="14.4" x14ac:dyDescent="0.55000000000000004">
      <c r="A8363" s="289" t="s">
        <v>69632</v>
      </c>
      <c r="B8363" s="290">
        <v>63180.5</v>
      </c>
      <c r="D8363" s="291" t="s">
        <v>69657</v>
      </c>
      <c r="E8363" s="292">
        <v>63180.5</v>
      </c>
    </row>
    <row r="8364" spans="1:5" ht="14.4" x14ac:dyDescent="0.55000000000000004">
      <c r="A8364" s="289" t="s">
        <v>66464</v>
      </c>
      <c r="B8364" s="290">
        <v>36543.1</v>
      </c>
      <c r="D8364" s="291" t="s">
        <v>66475</v>
      </c>
      <c r="E8364" s="292">
        <v>36543.1</v>
      </c>
    </row>
    <row r="8365" spans="1:5" ht="14.4" x14ac:dyDescent="0.55000000000000004">
      <c r="A8365" s="289" t="s">
        <v>66465</v>
      </c>
      <c r="B8365" s="290">
        <v>58888.04</v>
      </c>
      <c r="D8365" s="291" t="s">
        <v>66476</v>
      </c>
      <c r="E8365" s="292">
        <v>58888.04</v>
      </c>
    </row>
    <row r="8366" spans="1:5" ht="14.4" x14ac:dyDescent="0.55000000000000004">
      <c r="A8366" s="289" t="s">
        <v>56990</v>
      </c>
      <c r="B8366" s="290">
        <v>137231.67999999999</v>
      </c>
      <c r="D8366" s="291" t="s">
        <v>57108</v>
      </c>
      <c r="E8366" s="292">
        <v>137231.67999999999</v>
      </c>
    </row>
    <row r="8367" spans="1:5" ht="14.4" x14ac:dyDescent="0.55000000000000004">
      <c r="A8367" s="289" t="s">
        <v>56991</v>
      </c>
      <c r="B8367" s="290">
        <v>206417.55</v>
      </c>
      <c r="D8367" s="291" t="s">
        <v>57109</v>
      </c>
      <c r="E8367" s="292">
        <v>206417.55</v>
      </c>
    </row>
    <row r="8368" spans="1:5" ht="14.4" x14ac:dyDescent="0.55000000000000004">
      <c r="A8368" s="289" t="s">
        <v>56992</v>
      </c>
      <c r="B8368" s="290">
        <v>30000</v>
      </c>
      <c r="D8368" s="291" t="s">
        <v>57110</v>
      </c>
      <c r="E8368" s="292">
        <v>30000</v>
      </c>
    </row>
    <row r="8369" spans="1:5" ht="14.4" x14ac:dyDescent="0.55000000000000004">
      <c r="A8369" s="289" t="s">
        <v>56993</v>
      </c>
      <c r="B8369" s="290">
        <v>22154.53</v>
      </c>
      <c r="D8369" s="291" t="s">
        <v>57111</v>
      </c>
      <c r="E8369" s="292">
        <v>22154.53</v>
      </c>
    </row>
    <row r="8370" spans="1:5" ht="14.4" x14ac:dyDescent="0.55000000000000004">
      <c r="A8370" s="289" t="s">
        <v>69633</v>
      </c>
      <c r="B8370" s="290">
        <v>54872.85</v>
      </c>
      <c r="D8370" s="291" t="s">
        <v>69658</v>
      </c>
      <c r="E8370" s="292">
        <v>54872.85</v>
      </c>
    </row>
    <row r="8371" spans="1:5" ht="14.4" x14ac:dyDescent="0.55000000000000004">
      <c r="A8371" s="289" t="s">
        <v>69634</v>
      </c>
      <c r="B8371" s="290">
        <v>0</v>
      </c>
      <c r="D8371" s="291" t="s">
        <v>69659</v>
      </c>
      <c r="E8371" s="292">
        <v>0</v>
      </c>
    </row>
    <row r="8372" spans="1:5" ht="14.4" x14ac:dyDescent="0.55000000000000004">
      <c r="A8372" s="289" t="s">
        <v>69635</v>
      </c>
      <c r="B8372" s="290">
        <v>25000</v>
      </c>
      <c r="D8372" s="291" t="s">
        <v>69660</v>
      </c>
      <c r="E8372" s="292">
        <v>25000</v>
      </c>
    </row>
    <row r="8373" spans="1:5" ht="14.4" x14ac:dyDescent="0.55000000000000004">
      <c r="A8373" s="289" t="s">
        <v>66466</v>
      </c>
      <c r="B8373" s="290">
        <v>36057.269999999997</v>
      </c>
      <c r="D8373" s="291" t="s">
        <v>66477</v>
      </c>
      <c r="E8373" s="292">
        <v>36057.269999999997</v>
      </c>
    </row>
    <row r="8374" spans="1:5" ht="14.4" x14ac:dyDescent="0.55000000000000004">
      <c r="A8374" s="289" t="s">
        <v>66467</v>
      </c>
      <c r="B8374" s="290">
        <v>33895</v>
      </c>
      <c r="D8374" s="291" t="s">
        <v>66478</v>
      </c>
      <c r="E8374" s="292">
        <v>33895</v>
      </c>
    </row>
    <row r="8375" spans="1:5" ht="14.4" x14ac:dyDescent="0.55000000000000004">
      <c r="A8375" s="289" t="s">
        <v>66468</v>
      </c>
      <c r="B8375" s="290">
        <v>18881.849999999999</v>
      </c>
      <c r="D8375" s="291" t="s">
        <v>66479</v>
      </c>
      <c r="E8375" s="292">
        <v>18881.849999999999</v>
      </c>
    </row>
    <row r="8376" spans="1:5" ht="14.4" x14ac:dyDescent="0.55000000000000004">
      <c r="A8376" s="289" t="s">
        <v>69636</v>
      </c>
      <c r="B8376" s="290">
        <v>48967.92</v>
      </c>
      <c r="D8376" s="291" t="s">
        <v>69661</v>
      </c>
      <c r="E8376" s="292">
        <v>48967.92</v>
      </c>
    </row>
    <row r="8377" spans="1:5" ht="14.4" x14ac:dyDescent="0.55000000000000004">
      <c r="A8377" s="289" t="s">
        <v>69637</v>
      </c>
      <c r="B8377" s="290">
        <v>0</v>
      </c>
      <c r="D8377" s="291" t="s">
        <v>69662</v>
      </c>
      <c r="E8377" s="292">
        <v>0</v>
      </c>
    </row>
    <row r="8378" spans="1:5" ht="14.4" x14ac:dyDescent="0.55000000000000004">
      <c r="A8378" s="289" t="s">
        <v>69638</v>
      </c>
      <c r="B8378" s="290">
        <v>43131.199999999997</v>
      </c>
      <c r="D8378" s="291" t="s">
        <v>69663</v>
      </c>
      <c r="E8378" s="292">
        <v>43131.199999999997</v>
      </c>
    </row>
    <row r="8379" spans="1:5" ht="14.4" x14ac:dyDescent="0.55000000000000004">
      <c r="A8379" s="289" t="s">
        <v>56994</v>
      </c>
      <c r="B8379" s="290">
        <v>84281.09</v>
      </c>
      <c r="D8379" s="291" t="s">
        <v>57112</v>
      </c>
      <c r="E8379" s="292">
        <v>84281.09</v>
      </c>
    </row>
    <row r="8380" spans="1:5" ht="14.4" x14ac:dyDescent="0.55000000000000004">
      <c r="A8380" s="289" t="s">
        <v>69639</v>
      </c>
      <c r="B8380" s="290">
        <v>75000</v>
      </c>
      <c r="D8380" s="291" t="s">
        <v>69664</v>
      </c>
      <c r="E8380" s="292">
        <v>75000</v>
      </c>
    </row>
    <row r="8381" spans="1:5" ht="14.4" x14ac:dyDescent="0.55000000000000004">
      <c r="A8381" s="289" t="s">
        <v>56995</v>
      </c>
      <c r="B8381" s="290">
        <v>45450.94</v>
      </c>
      <c r="D8381" s="291" t="s">
        <v>57113</v>
      </c>
      <c r="E8381" s="292">
        <v>45450.94</v>
      </c>
    </row>
    <row r="8382" spans="1:5" ht="14.4" x14ac:dyDescent="0.55000000000000004">
      <c r="A8382" s="289" t="s">
        <v>69640</v>
      </c>
      <c r="B8382" s="290">
        <v>19798.669999999998</v>
      </c>
      <c r="D8382" s="291" t="s">
        <v>69665</v>
      </c>
      <c r="E8382" s="292">
        <v>19798.669999999998</v>
      </c>
    </row>
    <row r="8383" spans="1:5" ht="14.4" x14ac:dyDescent="0.55000000000000004">
      <c r="A8383" s="289" t="s">
        <v>56996</v>
      </c>
      <c r="B8383" s="290">
        <v>262339.3</v>
      </c>
      <c r="D8383" s="291" t="s">
        <v>57114</v>
      </c>
      <c r="E8383" s="292">
        <v>262339.3</v>
      </c>
    </row>
    <row r="8384" spans="1:5" ht="14.4" x14ac:dyDescent="0.55000000000000004">
      <c r="A8384" s="289" t="s">
        <v>69641</v>
      </c>
      <c r="B8384" s="290">
        <v>18018.150000000001</v>
      </c>
      <c r="D8384" s="291" t="s">
        <v>69666</v>
      </c>
      <c r="E8384" s="292">
        <v>18018.150000000001</v>
      </c>
    </row>
    <row r="8385" spans="1:5" ht="14.4" x14ac:dyDescent="0.55000000000000004">
      <c r="A8385" s="289" t="s">
        <v>69642</v>
      </c>
      <c r="B8385" s="290">
        <v>34000</v>
      </c>
      <c r="D8385" s="291" t="s">
        <v>69667</v>
      </c>
      <c r="E8385" s="292">
        <v>34000</v>
      </c>
    </row>
    <row r="8386" spans="1:5" ht="14.4" x14ac:dyDescent="0.55000000000000004">
      <c r="A8386" s="289" t="s">
        <v>69643</v>
      </c>
      <c r="B8386" s="290">
        <v>74999.789999999994</v>
      </c>
      <c r="D8386" s="291" t="s">
        <v>69668</v>
      </c>
      <c r="E8386" s="292">
        <v>74999.789999999994</v>
      </c>
    </row>
    <row r="8387" spans="1:5" ht="14.4" x14ac:dyDescent="0.55000000000000004">
      <c r="A8387" s="289" t="s">
        <v>66469</v>
      </c>
      <c r="B8387" s="290">
        <v>64153.440000000002</v>
      </c>
      <c r="D8387" s="291" t="s">
        <v>66480</v>
      </c>
      <c r="E8387" s="292">
        <v>64153.440000000002</v>
      </c>
    </row>
    <row r="8388" spans="1:5" ht="14.4" x14ac:dyDescent="0.55000000000000004">
      <c r="A8388" s="289" t="s">
        <v>66470</v>
      </c>
      <c r="B8388" s="290">
        <v>37953.69</v>
      </c>
      <c r="D8388" s="291" t="s">
        <v>66481</v>
      </c>
      <c r="E8388" s="292">
        <v>37953.69</v>
      </c>
    </row>
    <row r="8389" spans="1:5" ht="14.4" x14ac:dyDescent="0.55000000000000004">
      <c r="A8389" s="289" t="s">
        <v>69644</v>
      </c>
      <c r="B8389" s="290">
        <v>48212.07</v>
      </c>
      <c r="D8389" s="291" t="s">
        <v>69669</v>
      </c>
      <c r="E8389" s="292">
        <v>48212.07</v>
      </c>
    </row>
    <row r="8390" spans="1:5" ht="14.4" x14ac:dyDescent="0.55000000000000004">
      <c r="A8390" s="289" t="s">
        <v>56997</v>
      </c>
      <c r="B8390" s="290">
        <v>115335.88</v>
      </c>
      <c r="D8390" s="291" t="s">
        <v>57115</v>
      </c>
      <c r="E8390" s="292">
        <v>115335.88</v>
      </c>
    </row>
    <row r="8391" spans="1:5" ht="14.4" x14ac:dyDescent="0.55000000000000004">
      <c r="A8391" s="289" t="s">
        <v>69645</v>
      </c>
      <c r="B8391" s="290">
        <v>14542.42</v>
      </c>
      <c r="D8391" s="291" t="s">
        <v>69670</v>
      </c>
      <c r="E8391" s="292">
        <v>14542.42</v>
      </c>
    </row>
    <row r="8392" spans="1:5" ht="14.4" x14ac:dyDescent="0.55000000000000004">
      <c r="A8392" s="289" t="s">
        <v>69646</v>
      </c>
      <c r="B8392" s="290">
        <v>11633.6</v>
      </c>
      <c r="D8392" s="291" t="s">
        <v>69671</v>
      </c>
      <c r="E8392" s="292">
        <v>11633.6</v>
      </c>
    </row>
    <row r="8393" spans="1:5" ht="14.4" x14ac:dyDescent="0.55000000000000004">
      <c r="A8393" s="289" t="s">
        <v>56998</v>
      </c>
      <c r="B8393" s="290">
        <v>98147.06</v>
      </c>
      <c r="D8393" s="291" t="s">
        <v>57116</v>
      </c>
      <c r="E8393" s="292">
        <v>98147.06</v>
      </c>
    </row>
    <row r="8394" spans="1:5" ht="14.4" x14ac:dyDescent="0.55000000000000004">
      <c r="A8394" s="289" t="s">
        <v>56999</v>
      </c>
      <c r="B8394" s="290">
        <v>120253.66</v>
      </c>
      <c r="D8394" s="291" t="s">
        <v>57117</v>
      </c>
      <c r="E8394" s="292">
        <v>120253.66</v>
      </c>
    </row>
    <row r="8395" spans="1:5" ht="14.4" x14ac:dyDescent="0.55000000000000004">
      <c r="A8395" s="289" t="s">
        <v>69647</v>
      </c>
      <c r="B8395" s="290">
        <v>8778.24</v>
      </c>
      <c r="D8395" s="291" t="s">
        <v>69672</v>
      </c>
      <c r="E8395" s="292">
        <v>8778.24</v>
      </c>
    </row>
    <row r="8396" spans="1:5" ht="14.4" x14ac:dyDescent="0.55000000000000004">
      <c r="A8396" s="289" t="s">
        <v>69648</v>
      </c>
      <c r="B8396" s="290">
        <v>37689.43</v>
      </c>
      <c r="D8396" s="291" t="s">
        <v>69673</v>
      </c>
      <c r="E8396" s="292">
        <v>37689.43</v>
      </c>
    </row>
    <row r="8397" spans="1:5" ht="14.4" x14ac:dyDescent="0.55000000000000004">
      <c r="A8397" s="289" t="s">
        <v>57000</v>
      </c>
      <c r="B8397" s="290">
        <v>44832.39</v>
      </c>
      <c r="D8397" s="291" t="s">
        <v>57118</v>
      </c>
      <c r="E8397" s="292">
        <v>44832.39</v>
      </c>
    </row>
    <row r="8398" spans="1:5" ht="14.4" x14ac:dyDescent="0.55000000000000004">
      <c r="A8398" s="289" t="s">
        <v>69649</v>
      </c>
      <c r="B8398" s="290">
        <v>55000.13</v>
      </c>
      <c r="D8398" s="291" t="s">
        <v>69674</v>
      </c>
      <c r="E8398" s="292">
        <v>55000.13</v>
      </c>
    </row>
    <row r="8399" spans="1:5" ht="14.4" x14ac:dyDescent="0.55000000000000004">
      <c r="A8399" s="289" t="s">
        <v>57001</v>
      </c>
      <c r="B8399" s="290">
        <v>116759.99</v>
      </c>
      <c r="D8399" s="291" t="s">
        <v>57119</v>
      </c>
      <c r="E8399" s="292">
        <v>116759.99</v>
      </c>
    </row>
    <row r="8400" spans="1:5" ht="14.4" x14ac:dyDescent="0.55000000000000004">
      <c r="A8400" s="289" t="s">
        <v>43495</v>
      </c>
      <c r="B8400" s="290">
        <v>7800</v>
      </c>
      <c r="D8400" s="291" t="s">
        <v>43514</v>
      </c>
      <c r="E8400" s="292">
        <v>7800</v>
      </c>
    </row>
    <row r="8401" spans="1:5" ht="14.4" x14ac:dyDescent="0.55000000000000004">
      <c r="A8401" s="289" t="s">
        <v>43496</v>
      </c>
      <c r="B8401" s="290">
        <v>4200</v>
      </c>
      <c r="D8401" s="291" t="s">
        <v>43515</v>
      </c>
      <c r="E8401" s="292">
        <v>4200</v>
      </c>
    </row>
    <row r="8402" spans="1:5" ht="14.4" x14ac:dyDescent="0.55000000000000004">
      <c r="A8402" s="289" t="s">
        <v>65916</v>
      </c>
      <c r="B8402" s="290">
        <v>0</v>
      </c>
      <c r="D8402" s="291" t="s">
        <v>66418</v>
      </c>
      <c r="E8402" s="292">
        <v>0</v>
      </c>
    </row>
    <row r="8403" spans="1:5" ht="14.4" x14ac:dyDescent="0.55000000000000004">
      <c r="A8403" s="289" t="s">
        <v>65917</v>
      </c>
      <c r="B8403" s="290">
        <v>26788.22</v>
      </c>
      <c r="D8403" s="291" t="s">
        <v>43516</v>
      </c>
      <c r="E8403" s="292">
        <v>26788.22</v>
      </c>
    </row>
    <row r="8404" spans="1:5" ht="14.4" x14ac:dyDescent="0.55000000000000004">
      <c r="A8404" s="289" t="s">
        <v>43497</v>
      </c>
      <c r="B8404" s="290">
        <v>12600</v>
      </c>
      <c r="D8404" s="291" t="s">
        <v>43517</v>
      </c>
      <c r="E8404" s="292">
        <v>12600</v>
      </c>
    </row>
    <row r="8405" spans="1:5" ht="14.4" x14ac:dyDescent="0.55000000000000004">
      <c r="A8405" s="289" t="s">
        <v>65918</v>
      </c>
      <c r="B8405" s="290">
        <v>4200</v>
      </c>
      <c r="D8405" s="291" t="s">
        <v>66419</v>
      </c>
      <c r="E8405" s="292">
        <v>4200</v>
      </c>
    </row>
    <row r="8406" spans="1:5" ht="14.4" x14ac:dyDescent="0.55000000000000004">
      <c r="A8406" s="289" t="s">
        <v>65919</v>
      </c>
      <c r="B8406" s="290">
        <v>1800</v>
      </c>
      <c r="D8406" s="291" t="s">
        <v>43518</v>
      </c>
      <c r="E8406" s="292">
        <v>1800</v>
      </c>
    </row>
    <row r="8407" spans="1:5" ht="14.4" x14ac:dyDescent="0.55000000000000004">
      <c r="A8407" s="289" t="s">
        <v>65920</v>
      </c>
      <c r="B8407" s="290">
        <v>1200</v>
      </c>
      <c r="D8407" s="291" t="s">
        <v>66420</v>
      </c>
      <c r="E8407" s="292">
        <v>1200</v>
      </c>
    </row>
    <row r="8408" spans="1:5" ht="14.4" x14ac:dyDescent="0.55000000000000004">
      <c r="A8408" s="289" t="s">
        <v>65921</v>
      </c>
      <c r="B8408" s="290">
        <v>6119.98</v>
      </c>
      <c r="D8408" s="291" t="s">
        <v>66421</v>
      </c>
      <c r="E8408" s="292">
        <v>6119.98</v>
      </c>
    </row>
    <row r="8409" spans="1:5" ht="14.4" x14ac:dyDescent="0.55000000000000004">
      <c r="A8409" s="289" t="s">
        <v>43498</v>
      </c>
      <c r="B8409" s="290">
        <v>136200</v>
      </c>
      <c r="D8409" s="291" t="s">
        <v>43519</v>
      </c>
      <c r="E8409" s="292">
        <v>136200</v>
      </c>
    </row>
    <row r="8410" spans="1:5" ht="14.4" x14ac:dyDescent="0.55000000000000004">
      <c r="A8410" s="289" t="s">
        <v>43499</v>
      </c>
      <c r="B8410" s="290">
        <v>7200</v>
      </c>
      <c r="D8410" s="291" t="s">
        <v>43520</v>
      </c>
      <c r="E8410" s="292">
        <v>7200</v>
      </c>
    </row>
    <row r="8411" spans="1:5" ht="14.4" x14ac:dyDescent="0.55000000000000004">
      <c r="A8411" s="289" t="s">
        <v>43500</v>
      </c>
      <c r="B8411" s="290">
        <v>1800</v>
      </c>
      <c r="D8411" s="291" t="s">
        <v>43521</v>
      </c>
      <c r="E8411" s="292">
        <v>1800</v>
      </c>
    </row>
    <row r="8412" spans="1:5" ht="14.4" x14ac:dyDescent="0.55000000000000004">
      <c r="A8412" s="289" t="s">
        <v>65922</v>
      </c>
      <c r="B8412" s="290">
        <v>3586.8</v>
      </c>
      <c r="D8412" s="291" t="s">
        <v>66422</v>
      </c>
      <c r="E8412" s="292">
        <v>3586.8</v>
      </c>
    </row>
    <row r="8413" spans="1:5" ht="14.4" x14ac:dyDescent="0.55000000000000004">
      <c r="A8413" s="289" t="s">
        <v>43501</v>
      </c>
      <c r="B8413" s="290">
        <v>4800</v>
      </c>
      <c r="D8413" s="291" t="s">
        <v>43522</v>
      </c>
      <c r="E8413" s="292">
        <v>4800</v>
      </c>
    </row>
    <row r="8414" spans="1:5" ht="14.4" x14ac:dyDescent="0.55000000000000004">
      <c r="A8414" s="289" t="s">
        <v>43502</v>
      </c>
      <c r="B8414" s="290">
        <v>2400</v>
      </c>
      <c r="D8414" s="291" t="s">
        <v>43523</v>
      </c>
      <c r="E8414" s="292">
        <v>2400</v>
      </c>
    </row>
    <row r="8415" spans="1:5" ht="14.4" x14ac:dyDescent="0.55000000000000004">
      <c r="A8415" s="289" t="s">
        <v>43503</v>
      </c>
      <c r="B8415" s="290">
        <v>3000</v>
      </c>
      <c r="D8415" s="291" t="s">
        <v>43524</v>
      </c>
      <c r="E8415" s="292">
        <v>3000</v>
      </c>
    </row>
    <row r="8416" spans="1:5" ht="14.4" x14ac:dyDescent="0.55000000000000004">
      <c r="A8416" s="289" t="s">
        <v>43504</v>
      </c>
      <c r="B8416" s="290">
        <v>7800</v>
      </c>
      <c r="D8416" s="291" t="s">
        <v>43525</v>
      </c>
      <c r="E8416" s="292">
        <v>7800</v>
      </c>
    </row>
    <row r="8417" spans="1:5" ht="14.4" x14ac:dyDescent="0.55000000000000004">
      <c r="A8417" s="289" t="s">
        <v>65923</v>
      </c>
      <c r="B8417" s="290">
        <v>600</v>
      </c>
      <c r="D8417" s="291" t="s">
        <v>66423</v>
      </c>
      <c r="E8417" s="292">
        <v>600</v>
      </c>
    </row>
    <row r="8418" spans="1:5" ht="14.4" x14ac:dyDescent="0.55000000000000004">
      <c r="A8418" s="289" t="s">
        <v>43505</v>
      </c>
      <c r="B8418" s="290">
        <v>54481</v>
      </c>
      <c r="D8418" s="291" t="s">
        <v>43526</v>
      </c>
      <c r="E8418" s="292">
        <v>54481</v>
      </c>
    </row>
    <row r="8419" spans="1:5" ht="14.4" x14ac:dyDescent="0.55000000000000004">
      <c r="A8419" s="289" t="s">
        <v>43506</v>
      </c>
      <c r="B8419" s="290">
        <v>21600</v>
      </c>
      <c r="D8419" s="291" t="s">
        <v>43527</v>
      </c>
      <c r="E8419" s="292">
        <v>21600</v>
      </c>
    </row>
    <row r="8420" spans="1:5" ht="14.4" x14ac:dyDescent="0.55000000000000004">
      <c r="A8420" s="289" t="s">
        <v>65924</v>
      </c>
      <c r="B8420" s="290">
        <v>108075.6</v>
      </c>
      <c r="D8420" s="291" t="s">
        <v>66424</v>
      </c>
      <c r="E8420" s="292">
        <v>108075.6</v>
      </c>
    </row>
    <row r="8421" spans="1:5" ht="14.4" x14ac:dyDescent="0.55000000000000004">
      <c r="A8421" s="289" t="s">
        <v>65925</v>
      </c>
      <c r="B8421" s="290">
        <v>600</v>
      </c>
      <c r="D8421" s="291" t="s">
        <v>43528</v>
      </c>
      <c r="E8421" s="292">
        <v>600</v>
      </c>
    </row>
    <row r="8422" spans="1:5" ht="14.4" x14ac:dyDescent="0.55000000000000004">
      <c r="A8422" s="289" t="s">
        <v>43507</v>
      </c>
      <c r="B8422" s="290">
        <v>9000</v>
      </c>
      <c r="D8422" s="291" t="s">
        <v>43529</v>
      </c>
      <c r="E8422" s="292">
        <v>9000</v>
      </c>
    </row>
    <row r="8423" spans="1:5" ht="14.4" x14ac:dyDescent="0.55000000000000004">
      <c r="A8423" s="289" t="s">
        <v>43508</v>
      </c>
      <c r="B8423" s="290">
        <v>18000</v>
      </c>
      <c r="D8423" s="291" t="s">
        <v>43530</v>
      </c>
      <c r="E8423" s="292">
        <v>18000</v>
      </c>
    </row>
    <row r="8424" spans="1:5" ht="14.4" x14ac:dyDescent="0.55000000000000004">
      <c r="A8424" s="289" t="s">
        <v>43509</v>
      </c>
      <c r="B8424" s="290">
        <v>1200</v>
      </c>
      <c r="D8424" s="291" t="s">
        <v>43531</v>
      </c>
      <c r="E8424" s="292">
        <v>1200</v>
      </c>
    </row>
    <row r="8425" spans="1:5" ht="14.4" x14ac:dyDescent="0.55000000000000004">
      <c r="A8425" s="289" t="s">
        <v>65926</v>
      </c>
      <c r="B8425" s="290">
        <v>45000</v>
      </c>
      <c r="D8425" s="291" t="s">
        <v>43532</v>
      </c>
      <c r="E8425" s="292">
        <v>45000</v>
      </c>
    </row>
    <row r="8426" spans="1:5" ht="14.4" x14ac:dyDescent="0.55000000000000004">
      <c r="A8426" s="289" t="s">
        <v>65927</v>
      </c>
      <c r="B8426" s="290">
        <v>149247.13</v>
      </c>
      <c r="D8426" s="291" t="s">
        <v>43533</v>
      </c>
      <c r="E8426" s="292">
        <v>149247.13</v>
      </c>
    </row>
    <row r="8427" spans="1:5" ht="14.4" x14ac:dyDescent="0.55000000000000004">
      <c r="A8427" s="289" t="s">
        <v>43510</v>
      </c>
      <c r="B8427" s="290">
        <v>106800</v>
      </c>
      <c r="D8427" s="291" t="s">
        <v>43534</v>
      </c>
      <c r="E8427" s="292">
        <v>106800</v>
      </c>
    </row>
    <row r="8428" spans="1:5" ht="14.4" x14ac:dyDescent="0.55000000000000004">
      <c r="A8428" s="289" t="s">
        <v>65928</v>
      </c>
      <c r="B8428" s="290">
        <v>9000</v>
      </c>
      <c r="D8428" s="291" t="s">
        <v>66425</v>
      </c>
      <c r="E8428" s="292">
        <v>9000</v>
      </c>
    </row>
    <row r="8429" spans="1:5" ht="14.4" x14ac:dyDescent="0.55000000000000004">
      <c r="A8429" s="289" t="s">
        <v>65929</v>
      </c>
      <c r="B8429" s="290">
        <v>3600</v>
      </c>
      <c r="D8429" s="291" t="s">
        <v>66426</v>
      </c>
      <c r="E8429" s="292">
        <v>3600</v>
      </c>
    </row>
    <row r="8430" spans="1:5" ht="14.4" x14ac:dyDescent="0.55000000000000004">
      <c r="A8430" s="289" t="s">
        <v>65930</v>
      </c>
      <c r="B8430" s="290">
        <v>12600</v>
      </c>
      <c r="D8430" s="291" t="s">
        <v>66427</v>
      </c>
      <c r="E8430" s="292">
        <v>12600</v>
      </c>
    </row>
    <row r="8431" spans="1:5" ht="14.4" x14ac:dyDescent="0.55000000000000004">
      <c r="A8431" s="289" t="s">
        <v>65931</v>
      </c>
      <c r="B8431" s="290">
        <v>0</v>
      </c>
      <c r="D8431" s="291" t="s">
        <v>66428</v>
      </c>
      <c r="E8431" s="292">
        <v>0</v>
      </c>
    </row>
    <row r="8432" spans="1:5" ht="14.4" x14ac:dyDescent="0.55000000000000004">
      <c r="A8432" s="289" t="s">
        <v>43511</v>
      </c>
      <c r="B8432" s="290">
        <v>20632.79</v>
      </c>
      <c r="D8432" s="291" t="s">
        <v>43535</v>
      </c>
      <c r="E8432" s="292">
        <v>20632.79</v>
      </c>
    </row>
    <row r="8433" spans="1:5" ht="14.4" x14ac:dyDescent="0.55000000000000004">
      <c r="A8433" s="289" t="s">
        <v>65932</v>
      </c>
      <c r="B8433" s="290">
        <v>1200</v>
      </c>
      <c r="D8433" s="291" t="s">
        <v>66429</v>
      </c>
      <c r="E8433" s="292">
        <v>1200</v>
      </c>
    </row>
    <row r="8434" spans="1:5" ht="14.4" x14ac:dyDescent="0.55000000000000004">
      <c r="A8434" s="289" t="s">
        <v>43512</v>
      </c>
      <c r="B8434" s="290">
        <v>27000</v>
      </c>
      <c r="D8434" s="291" t="s">
        <v>43536</v>
      </c>
      <c r="E8434" s="292">
        <v>27000</v>
      </c>
    </row>
    <row r="8435" spans="1:5" ht="14.4" x14ac:dyDescent="0.55000000000000004">
      <c r="A8435" s="289" t="s">
        <v>41184</v>
      </c>
      <c r="B8435" s="290">
        <v>89349.5</v>
      </c>
      <c r="D8435" s="291" t="s">
        <v>41725</v>
      </c>
      <c r="E8435" s="292">
        <v>89349.5</v>
      </c>
    </row>
    <row r="8436" spans="1:5" ht="14.4" x14ac:dyDescent="0.55000000000000004">
      <c r="A8436" s="289" t="s">
        <v>41185</v>
      </c>
      <c r="B8436" s="290">
        <v>128163</v>
      </c>
      <c r="D8436" s="291" t="s">
        <v>41726</v>
      </c>
      <c r="E8436" s="292">
        <v>128163</v>
      </c>
    </row>
    <row r="8437" spans="1:5" ht="14.4" x14ac:dyDescent="0.55000000000000004">
      <c r="A8437" s="289" t="s">
        <v>41186</v>
      </c>
      <c r="B8437" s="290">
        <v>1680684.99</v>
      </c>
      <c r="D8437" s="291" t="s">
        <v>41727</v>
      </c>
      <c r="E8437" s="292">
        <v>1680684.99</v>
      </c>
    </row>
    <row r="8438" spans="1:5" ht="14.4" x14ac:dyDescent="0.55000000000000004">
      <c r="A8438" s="289" t="s">
        <v>41187</v>
      </c>
      <c r="B8438" s="290">
        <v>50355</v>
      </c>
      <c r="D8438" s="291" t="s">
        <v>41728</v>
      </c>
      <c r="E8438" s="292">
        <v>50355</v>
      </c>
    </row>
    <row r="8439" spans="1:5" ht="14.4" x14ac:dyDescent="0.55000000000000004">
      <c r="A8439" s="289" t="s">
        <v>41188</v>
      </c>
      <c r="B8439" s="290">
        <v>47366</v>
      </c>
      <c r="D8439" s="291" t="s">
        <v>41729</v>
      </c>
      <c r="E8439" s="292">
        <v>47366</v>
      </c>
    </row>
    <row r="8440" spans="1:5" ht="14.4" x14ac:dyDescent="0.55000000000000004">
      <c r="A8440" s="289" t="s">
        <v>41189</v>
      </c>
      <c r="B8440" s="290">
        <v>29403</v>
      </c>
      <c r="D8440" s="291" t="s">
        <v>41730</v>
      </c>
      <c r="E8440" s="292">
        <v>29403</v>
      </c>
    </row>
    <row r="8441" spans="1:5" ht="14.4" x14ac:dyDescent="0.55000000000000004">
      <c r="A8441" s="289" t="s">
        <v>41190</v>
      </c>
      <c r="B8441" s="290">
        <v>344392.5</v>
      </c>
      <c r="D8441" s="291" t="s">
        <v>41731</v>
      </c>
      <c r="E8441" s="292">
        <v>344392.5</v>
      </c>
    </row>
    <row r="8442" spans="1:5" ht="14.4" x14ac:dyDescent="0.55000000000000004">
      <c r="A8442" s="289" t="s">
        <v>41191</v>
      </c>
      <c r="B8442" s="290">
        <v>123580</v>
      </c>
      <c r="D8442" s="291" t="s">
        <v>41732</v>
      </c>
      <c r="E8442" s="292">
        <v>123580</v>
      </c>
    </row>
    <row r="8443" spans="1:5" ht="14.4" x14ac:dyDescent="0.55000000000000004">
      <c r="A8443" s="289" t="s">
        <v>41192</v>
      </c>
      <c r="B8443" s="290">
        <v>220671.09</v>
      </c>
      <c r="D8443" s="291" t="s">
        <v>41733</v>
      </c>
      <c r="E8443" s="292">
        <v>220671.09</v>
      </c>
    </row>
    <row r="8444" spans="1:5" ht="14.4" x14ac:dyDescent="0.55000000000000004">
      <c r="A8444" s="289" t="s">
        <v>41193</v>
      </c>
      <c r="B8444" s="290">
        <v>214977.04</v>
      </c>
      <c r="D8444" s="291" t="s">
        <v>41734</v>
      </c>
      <c r="E8444" s="292">
        <v>214977.04</v>
      </c>
    </row>
    <row r="8445" spans="1:5" ht="14.4" x14ac:dyDescent="0.55000000000000004">
      <c r="A8445" s="289" t="s">
        <v>41194</v>
      </c>
      <c r="B8445" s="290">
        <v>116236.01</v>
      </c>
      <c r="D8445" s="291" t="s">
        <v>41735</v>
      </c>
      <c r="E8445" s="292">
        <v>116236.01</v>
      </c>
    </row>
    <row r="8446" spans="1:5" ht="14.4" x14ac:dyDescent="0.55000000000000004">
      <c r="A8446" s="289" t="s">
        <v>41195</v>
      </c>
      <c r="B8446" s="290">
        <v>3229.5</v>
      </c>
      <c r="D8446" s="291" t="s">
        <v>41736</v>
      </c>
      <c r="E8446" s="292">
        <v>3229.5</v>
      </c>
    </row>
    <row r="8447" spans="1:5" ht="14.4" x14ac:dyDescent="0.55000000000000004">
      <c r="A8447" s="289" t="s">
        <v>41196</v>
      </c>
      <c r="B8447" s="290">
        <v>424848</v>
      </c>
      <c r="D8447" s="291" t="s">
        <v>41737</v>
      </c>
      <c r="E8447" s="292">
        <v>424848</v>
      </c>
    </row>
    <row r="8448" spans="1:5" ht="14.4" x14ac:dyDescent="0.55000000000000004">
      <c r="A8448" s="289" t="s">
        <v>41197</v>
      </c>
      <c r="B8448" s="290">
        <v>40583</v>
      </c>
      <c r="D8448" s="291" t="s">
        <v>41738</v>
      </c>
      <c r="E8448" s="292">
        <v>40583</v>
      </c>
    </row>
    <row r="8449" spans="1:5" ht="14.4" x14ac:dyDescent="0.55000000000000004">
      <c r="A8449" s="289" t="s">
        <v>41198</v>
      </c>
      <c r="B8449" s="290">
        <v>162336</v>
      </c>
      <c r="D8449" s="291" t="s">
        <v>41739</v>
      </c>
      <c r="E8449" s="292">
        <v>162336</v>
      </c>
    </row>
    <row r="8450" spans="1:5" ht="14.4" x14ac:dyDescent="0.55000000000000004">
      <c r="A8450" s="289" t="s">
        <v>41199</v>
      </c>
      <c r="B8450" s="290">
        <v>268938.21999999997</v>
      </c>
      <c r="D8450" s="291" t="s">
        <v>41740</v>
      </c>
      <c r="E8450" s="292">
        <v>268938.21999999997</v>
      </c>
    </row>
    <row r="8451" spans="1:5" ht="14.4" x14ac:dyDescent="0.55000000000000004">
      <c r="A8451" s="289" t="s">
        <v>41200</v>
      </c>
      <c r="B8451" s="290">
        <v>5382.5</v>
      </c>
      <c r="D8451" s="291" t="s">
        <v>41741</v>
      </c>
      <c r="E8451" s="292">
        <v>5382.5</v>
      </c>
    </row>
    <row r="8452" spans="1:5" ht="14.4" x14ac:dyDescent="0.55000000000000004">
      <c r="A8452" s="289" t="s">
        <v>41201</v>
      </c>
      <c r="B8452" s="290">
        <v>44533</v>
      </c>
      <c r="D8452" s="291" t="s">
        <v>41742</v>
      </c>
      <c r="E8452" s="292">
        <v>44533</v>
      </c>
    </row>
    <row r="8453" spans="1:5" ht="14.4" x14ac:dyDescent="0.55000000000000004">
      <c r="A8453" s="289" t="s">
        <v>41202</v>
      </c>
      <c r="B8453" s="290">
        <v>859783</v>
      </c>
      <c r="D8453" s="291" t="s">
        <v>41743</v>
      </c>
      <c r="E8453" s="292">
        <v>859783</v>
      </c>
    </row>
    <row r="8454" spans="1:5" ht="14.4" x14ac:dyDescent="0.55000000000000004">
      <c r="A8454" s="289" t="s">
        <v>41203</v>
      </c>
      <c r="B8454" s="290">
        <v>32310</v>
      </c>
      <c r="D8454" s="291" t="s">
        <v>41744</v>
      </c>
      <c r="E8454" s="292">
        <v>32310</v>
      </c>
    </row>
    <row r="8455" spans="1:5" ht="14.4" x14ac:dyDescent="0.55000000000000004">
      <c r="A8455" s="289" t="s">
        <v>41204</v>
      </c>
      <c r="B8455" s="290">
        <v>16155</v>
      </c>
      <c r="D8455" s="291" t="s">
        <v>41745</v>
      </c>
      <c r="E8455" s="292">
        <v>16155</v>
      </c>
    </row>
    <row r="8456" spans="1:5" ht="14.4" x14ac:dyDescent="0.55000000000000004">
      <c r="A8456" s="289" t="s">
        <v>41205</v>
      </c>
      <c r="B8456" s="290">
        <v>1727170.32</v>
      </c>
      <c r="D8456" s="291" t="s">
        <v>41746</v>
      </c>
      <c r="E8456" s="292">
        <v>1727170.32</v>
      </c>
    </row>
    <row r="8457" spans="1:5" ht="14.4" x14ac:dyDescent="0.55000000000000004">
      <c r="A8457" s="289" t="s">
        <v>41206</v>
      </c>
      <c r="B8457" s="290">
        <v>412544</v>
      </c>
      <c r="D8457" s="291" t="s">
        <v>41747</v>
      </c>
      <c r="E8457" s="292">
        <v>412544</v>
      </c>
    </row>
    <row r="8458" spans="1:5" ht="14.4" x14ac:dyDescent="0.55000000000000004">
      <c r="A8458" s="289" t="s">
        <v>41207</v>
      </c>
      <c r="B8458" s="290">
        <v>28887</v>
      </c>
      <c r="D8458" s="291" t="s">
        <v>41748</v>
      </c>
      <c r="E8458" s="292">
        <v>28887</v>
      </c>
    </row>
    <row r="8459" spans="1:5" ht="14.4" x14ac:dyDescent="0.55000000000000004">
      <c r="A8459" s="289" t="s">
        <v>41208</v>
      </c>
      <c r="B8459" s="290">
        <v>32880</v>
      </c>
      <c r="D8459" s="291" t="s">
        <v>41749</v>
      </c>
      <c r="E8459" s="292">
        <v>32880</v>
      </c>
    </row>
    <row r="8460" spans="1:5" ht="14.4" x14ac:dyDescent="0.55000000000000004">
      <c r="A8460" s="289" t="s">
        <v>41209</v>
      </c>
      <c r="B8460" s="290">
        <v>98269</v>
      </c>
      <c r="D8460" s="291" t="s">
        <v>41750</v>
      </c>
      <c r="E8460" s="292">
        <v>98269</v>
      </c>
    </row>
    <row r="8461" spans="1:5" ht="14.4" x14ac:dyDescent="0.55000000000000004">
      <c r="A8461" s="289" t="s">
        <v>41210</v>
      </c>
      <c r="B8461" s="290">
        <v>66679</v>
      </c>
      <c r="D8461" s="291" t="s">
        <v>41751</v>
      </c>
      <c r="E8461" s="292">
        <v>66679</v>
      </c>
    </row>
    <row r="8462" spans="1:5" ht="14.4" x14ac:dyDescent="0.55000000000000004">
      <c r="A8462" s="289" t="s">
        <v>41211</v>
      </c>
      <c r="B8462" s="290">
        <v>4298.43</v>
      </c>
      <c r="D8462" s="291" t="s">
        <v>41752</v>
      </c>
      <c r="E8462" s="292">
        <v>4298.43</v>
      </c>
    </row>
    <row r="8463" spans="1:5" ht="14.4" x14ac:dyDescent="0.55000000000000004">
      <c r="A8463" s="289" t="s">
        <v>41212</v>
      </c>
      <c r="B8463" s="290">
        <v>15142</v>
      </c>
      <c r="D8463" s="291" t="s">
        <v>41753</v>
      </c>
      <c r="E8463" s="292">
        <v>15142</v>
      </c>
    </row>
    <row r="8464" spans="1:5" ht="14.4" x14ac:dyDescent="0.55000000000000004">
      <c r="A8464" s="289" t="s">
        <v>41213</v>
      </c>
      <c r="B8464" s="290">
        <v>697027</v>
      </c>
      <c r="D8464" s="291" t="s">
        <v>41754</v>
      </c>
      <c r="E8464" s="292">
        <v>697027</v>
      </c>
    </row>
    <row r="8465" spans="1:5" ht="14.4" x14ac:dyDescent="0.55000000000000004">
      <c r="A8465" s="289" t="s">
        <v>41214</v>
      </c>
      <c r="B8465" s="290">
        <v>29079</v>
      </c>
      <c r="D8465" s="291" t="s">
        <v>41755</v>
      </c>
      <c r="E8465" s="292">
        <v>29079</v>
      </c>
    </row>
    <row r="8466" spans="1:5" ht="14.4" x14ac:dyDescent="0.55000000000000004">
      <c r="A8466" s="289" t="s">
        <v>41215</v>
      </c>
      <c r="B8466" s="290">
        <v>2266105</v>
      </c>
      <c r="D8466" s="291" t="s">
        <v>41756</v>
      </c>
      <c r="E8466" s="292">
        <v>2266105</v>
      </c>
    </row>
    <row r="8467" spans="1:5" ht="14.4" x14ac:dyDescent="0.55000000000000004">
      <c r="A8467" s="289" t="s">
        <v>41216</v>
      </c>
      <c r="B8467" s="290">
        <v>294960.84999999998</v>
      </c>
      <c r="D8467" s="291" t="s">
        <v>41757</v>
      </c>
      <c r="E8467" s="292">
        <v>294960.84999999998</v>
      </c>
    </row>
    <row r="8468" spans="1:5" ht="14.4" x14ac:dyDescent="0.55000000000000004">
      <c r="A8468" s="289" t="s">
        <v>41217</v>
      </c>
      <c r="B8468" s="290">
        <v>53490</v>
      </c>
      <c r="D8468" s="291" t="s">
        <v>41758</v>
      </c>
      <c r="E8468" s="292">
        <v>53490</v>
      </c>
    </row>
    <row r="8469" spans="1:5" ht="14.4" x14ac:dyDescent="0.55000000000000004">
      <c r="A8469" s="289" t="s">
        <v>41218</v>
      </c>
      <c r="B8469" s="290">
        <v>50619</v>
      </c>
      <c r="D8469" s="291" t="s">
        <v>41759</v>
      </c>
      <c r="E8469" s="292">
        <v>50619</v>
      </c>
    </row>
    <row r="8470" spans="1:5" ht="14.4" x14ac:dyDescent="0.55000000000000004">
      <c r="A8470" s="289" t="s">
        <v>41219</v>
      </c>
      <c r="B8470" s="290">
        <v>27497</v>
      </c>
      <c r="D8470" s="291" t="s">
        <v>41760</v>
      </c>
      <c r="E8470" s="292">
        <v>27497</v>
      </c>
    </row>
    <row r="8471" spans="1:5" ht="14.4" x14ac:dyDescent="0.55000000000000004">
      <c r="A8471" s="289" t="s">
        <v>41220</v>
      </c>
      <c r="B8471" s="290">
        <v>45980.75</v>
      </c>
      <c r="D8471" s="291" t="s">
        <v>41761</v>
      </c>
      <c r="E8471" s="292">
        <v>45980.75</v>
      </c>
    </row>
    <row r="8472" spans="1:5" ht="14.4" x14ac:dyDescent="0.55000000000000004">
      <c r="A8472" s="289" t="s">
        <v>41221</v>
      </c>
      <c r="B8472" s="290">
        <v>809426.9</v>
      </c>
      <c r="D8472" s="291" t="s">
        <v>41762</v>
      </c>
      <c r="E8472" s="292">
        <v>809426.9</v>
      </c>
    </row>
    <row r="8473" spans="1:5" ht="14.4" x14ac:dyDescent="0.55000000000000004">
      <c r="A8473" s="289" t="s">
        <v>41222</v>
      </c>
      <c r="B8473" s="290">
        <v>163637</v>
      </c>
      <c r="D8473" s="291" t="s">
        <v>41763</v>
      </c>
      <c r="E8473" s="292">
        <v>163637</v>
      </c>
    </row>
    <row r="8474" spans="1:5" ht="14.4" x14ac:dyDescent="0.55000000000000004">
      <c r="A8474" s="289" t="s">
        <v>41223</v>
      </c>
      <c r="B8474" s="290">
        <v>703695</v>
      </c>
      <c r="D8474" s="291" t="s">
        <v>41764</v>
      </c>
      <c r="E8474" s="292">
        <v>703695</v>
      </c>
    </row>
    <row r="8475" spans="1:5" ht="14.4" x14ac:dyDescent="0.55000000000000004">
      <c r="A8475" s="289" t="s">
        <v>41224</v>
      </c>
      <c r="B8475" s="290">
        <v>16155</v>
      </c>
      <c r="D8475" s="291" t="s">
        <v>41765</v>
      </c>
      <c r="E8475" s="292">
        <v>16155</v>
      </c>
    </row>
    <row r="8476" spans="1:5" ht="14.4" x14ac:dyDescent="0.55000000000000004">
      <c r="A8476" s="289" t="s">
        <v>41225</v>
      </c>
      <c r="B8476" s="290">
        <v>151786.5</v>
      </c>
      <c r="D8476" s="291" t="s">
        <v>41766</v>
      </c>
      <c r="E8476" s="292">
        <v>151786.5</v>
      </c>
    </row>
    <row r="8477" spans="1:5" ht="14.4" x14ac:dyDescent="0.55000000000000004">
      <c r="A8477" s="289" t="s">
        <v>41226</v>
      </c>
      <c r="B8477" s="290">
        <v>1065653.92</v>
      </c>
      <c r="D8477" s="291" t="s">
        <v>41767</v>
      </c>
      <c r="E8477" s="292">
        <v>1065653.92</v>
      </c>
    </row>
    <row r="8478" spans="1:5" ht="14.4" x14ac:dyDescent="0.55000000000000004">
      <c r="A8478" s="289" t="s">
        <v>41227</v>
      </c>
      <c r="B8478" s="290">
        <v>283118</v>
      </c>
      <c r="D8478" s="291" t="s">
        <v>41768</v>
      </c>
      <c r="E8478" s="292">
        <v>283118</v>
      </c>
    </row>
    <row r="8479" spans="1:5" ht="14.4" x14ac:dyDescent="0.55000000000000004">
      <c r="A8479" s="289" t="s">
        <v>41228</v>
      </c>
      <c r="B8479" s="290">
        <v>200546</v>
      </c>
      <c r="D8479" s="291" t="s">
        <v>41769</v>
      </c>
      <c r="E8479" s="292">
        <v>200546</v>
      </c>
    </row>
    <row r="8480" spans="1:5" ht="14.4" x14ac:dyDescent="0.55000000000000004">
      <c r="A8480" s="289" t="s">
        <v>41229</v>
      </c>
      <c r="B8480" s="290">
        <v>656482</v>
      </c>
      <c r="D8480" s="291" t="s">
        <v>41770</v>
      </c>
      <c r="E8480" s="292">
        <v>656482</v>
      </c>
    </row>
    <row r="8481" spans="1:5" ht="14.4" x14ac:dyDescent="0.55000000000000004">
      <c r="A8481" s="289" t="s">
        <v>41230</v>
      </c>
      <c r="B8481" s="290">
        <v>39848</v>
      </c>
      <c r="D8481" s="291" t="s">
        <v>41771</v>
      </c>
      <c r="E8481" s="292">
        <v>39848</v>
      </c>
    </row>
    <row r="8482" spans="1:5" ht="14.4" x14ac:dyDescent="0.55000000000000004">
      <c r="A8482" s="289" t="s">
        <v>41231</v>
      </c>
      <c r="B8482" s="290">
        <v>37677.5</v>
      </c>
      <c r="D8482" s="291" t="s">
        <v>41772</v>
      </c>
      <c r="E8482" s="292">
        <v>37677.5</v>
      </c>
    </row>
    <row r="8483" spans="1:5" ht="14.4" x14ac:dyDescent="0.55000000000000004">
      <c r="A8483" s="289" t="s">
        <v>41232</v>
      </c>
      <c r="B8483" s="290">
        <v>23683</v>
      </c>
      <c r="D8483" s="291" t="s">
        <v>41773</v>
      </c>
      <c r="E8483" s="292">
        <v>23683</v>
      </c>
    </row>
    <row r="8484" spans="1:5" ht="14.4" x14ac:dyDescent="0.55000000000000004">
      <c r="A8484" s="289" t="s">
        <v>41233</v>
      </c>
      <c r="B8484" s="290">
        <v>243558.11</v>
      </c>
      <c r="D8484" s="291" t="s">
        <v>41774</v>
      </c>
      <c r="E8484" s="292">
        <v>243558.11</v>
      </c>
    </row>
    <row r="8485" spans="1:5" ht="14.4" x14ac:dyDescent="0.55000000000000004">
      <c r="A8485" s="289" t="s">
        <v>65933</v>
      </c>
      <c r="B8485" s="290">
        <v>0</v>
      </c>
      <c r="D8485" s="291" t="s">
        <v>66430</v>
      </c>
      <c r="E8485" s="292">
        <v>0</v>
      </c>
    </row>
    <row r="8486" spans="1:5" ht="14.4" x14ac:dyDescent="0.55000000000000004">
      <c r="A8486" s="289" t="s">
        <v>41234</v>
      </c>
      <c r="B8486" s="290">
        <v>15071</v>
      </c>
      <c r="D8486" s="291" t="s">
        <v>41775</v>
      </c>
      <c r="E8486" s="292">
        <v>15071</v>
      </c>
    </row>
    <row r="8487" spans="1:5" ht="14.4" x14ac:dyDescent="0.55000000000000004">
      <c r="A8487" s="289" t="s">
        <v>41235</v>
      </c>
      <c r="B8487" s="290">
        <v>141893</v>
      </c>
      <c r="D8487" s="291" t="s">
        <v>41776</v>
      </c>
      <c r="E8487" s="292">
        <v>141893</v>
      </c>
    </row>
    <row r="8488" spans="1:5" ht="14.4" x14ac:dyDescent="0.55000000000000004">
      <c r="A8488" s="289" t="s">
        <v>41236</v>
      </c>
      <c r="B8488" s="290">
        <v>97477.09</v>
      </c>
      <c r="D8488" s="291" t="s">
        <v>41777</v>
      </c>
      <c r="E8488" s="292">
        <v>97477.09</v>
      </c>
    </row>
    <row r="8489" spans="1:5" ht="14.4" x14ac:dyDescent="0.55000000000000004">
      <c r="A8489" s="289" t="s">
        <v>41237</v>
      </c>
      <c r="B8489" s="290">
        <v>1034868</v>
      </c>
      <c r="D8489" s="291" t="s">
        <v>41778</v>
      </c>
      <c r="E8489" s="292">
        <v>1034868</v>
      </c>
    </row>
    <row r="8490" spans="1:5" ht="14.4" x14ac:dyDescent="0.55000000000000004">
      <c r="A8490" s="289" t="s">
        <v>41238</v>
      </c>
      <c r="B8490" s="290">
        <v>44845</v>
      </c>
      <c r="D8490" s="291" t="s">
        <v>41779</v>
      </c>
      <c r="E8490" s="292">
        <v>44845</v>
      </c>
    </row>
    <row r="8491" spans="1:5" ht="14.4" x14ac:dyDescent="0.55000000000000004">
      <c r="A8491" s="289" t="s">
        <v>41239</v>
      </c>
      <c r="B8491" s="290">
        <v>361662.49</v>
      </c>
      <c r="D8491" s="291" t="s">
        <v>41780</v>
      </c>
      <c r="E8491" s="292">
        <v>361662.49</v>
      </c>
    </row>
    <row r="8492" spans="1:5" ht="14.4" x14ac:dyDescent="0.55000000000000004">
      <c r="A8492" s="289" t="s">
        <v>41240</v>
      </c>
      <c r="B8492" s="290">
        <v>130256.47</v>
      </c>
      <c r="D8492" s="291" t="s">
        <v>41781</v>
      </c>
      <c r="E8492" s="292">
        <v>130256.47</v>
      </c>
    </row>
    <row r="8493" spans="1:5" ht="14.4" x14ac:dyDescent="0.55000000000000004">
      <c r="A8493" s="289" t="s">
        <v>41241</v>
      </c>
      <c r="B8493" s="290">
        <v>7535.5</v>
      </c>
      <c r="D8493" s="291" t="s">
        <v>41782</v>
      </c>
      <c r="E8493" s="292">
        <v>7535.5</v>
      </c>
    </row>
    <row r="8494" spans="1:5" ht="14.4" x14ac:dyDescent="0.55000000000000004">
      <c r="A8494" s="289" t="s">
        <v>41242</v>
      </c>
      <c r="B8494" s="290">
        <v>18309</v>
      </c>
      <c r="D8494" s="291" t="s">
        <v>41783</v>
      </c>
      <c r="E8494" s="292">
        <v>18309</v>
      </c>
    </row>
    <row r="8495" spans="1:5" ht="14.4" x14ac:dyDescent="0.55000000000000004">
      <c r="A8495" s="289" t="s">
        <v>41243</v>
      </c>
      <c r="B8495" s="290">
        <v>920299.96</v>
      </c>
      <c r="D8495" s="291" t="s">
        <v>41784</v>
      </c>
      <c r="E8495" s="292">
        <v>920299.96</v>
      </c>
    </row>
    <row r="8496" spans="1:5" ht="14.4" x14ac:dyDescent="0.55000000000000004">
      <c r="A8496" s="289" t="s">
        <v>41244</v>
      </c>
      <c r="B8496" s="290">
        <v>3685993.26</v>
      </c>
      <c r="D8496" s="291" t="s">
        <v>41785</v>
      </c>
      <c r="E8496" s="292">
        <v>3685993.26</v>
      </c>
    </row>
    <row r="8497" spans="1:5" ht="14.4" x14ac:dyDescent="0.55000000000000004">
      <c r="A8497" s="289" t="s">
        <v>41245</v>
      </c>
      <c r="B8497" s="290">
        <v>50595.55</v>
      </c>
      <c r="D8497" s="291" t="s">
        <v>41786</v>
      </c>
      <c r="E8497" s="292">
        <v>50595.55</v>
      </c>
    </row>
    <row r="8498" spans="1:5" ht="14.4" x14ac:dyDescent="0.55000000000000004">
      <c r="A8498" s="289" t="s">
        <v>41246</v>
      </c>
      <c r="B8498" s="290">
        <v>33683</v>
      </c>
      <c r="D8498" s="291" t="s">
        <v>41787</v>
      </c>
      <c r="E8498" s="292">
        <v>33683</v>
      </c>
    </row>
    <row r="8499" spans="1:5" ht="14.4" x14ac:dyDescent="0.55000000000000004">
      <c r="A8499" s="289" t="s">
        <v>41247</v>
      </c>
      <c r="B8499" s="290">
        <v>337310</v>
      </c>
      <c r="D8499" s="291" t="s">
        <v>41788</v>
      </c>
      <c r="E8499" s="292">
        <v>337310</v>
      </c>
    </row>
    <row r="8500" spans="1:5" ht="14.4" x14ac:dyDescent="0.55000000000000004">
      <c r="A8500" s="289" t="s">
        <v>41248</v>
      </c>
      <c r="B8500" s="290">
        <v>5382.5</v>
      </c>
      <c r="D8500" s="291" t="s">
        <v>41789</v>
      </c>
      <c r="E8500" s="292">
        <v>5382.5</v>
      </c>
    </row>
    <row r="8501" spans="1:5" ht="14.4" x14ac:dyDescent="0.55000000000000004">
      <c r="A8501" s="289" t="s">
        <v>41249</v>
      </c>
      <c r="B8501" s="290">
        <v>362162</v>
      </c>
      <c r="D8501" s="291" t="s">
        <v>41790</v>
      </c>
      <c r="E8501" s="292">
        <v>362162</v>
      </c>
    </row>
    <row r="8502" spans="1:5" ht="14.4" x14ac:dyDescent="0.55000000000000004">
      <c r="A8502" s="289" t="s">
        <v>41250</v>
      </c>
      <c r="B8502" s="290">
        <v>1281674</v>
      </c>
      <c r="D8502" s="291" t="s">
        <v>41791</v>
      </c>
      <c r="E8502" s="292">
        <v>1281674</v>
      </c>
    </row>
    <row r="8503" spans="1:5" ht="14.4" x14ac:dyDescent="0.55000000000000004">
      <c r="A8503" s="289" t="s">
        <v>41251</v>
      </c>
      <c r="B8503" s="290">
        <v>205709</v>
      </c>
      <c r="D8503" s="291" t="s">
        <v>41792</v>
      </c>
      <c r="E8503" s="292">
        <v>205709</v>
      </c>
    </row>
    <row r="8504" spans="1:5" ht="14.4" x14ac:dyDescent="0.55000000000000004">
      <c r="A8504" s="289" t="s">
        <v>41252</v>
      </c>
      <c r="B8504" s="290">
        <v>134562.44</v>
      </c>
      <c r="D8504" s="291" t="s">
        <v>41793</v>
      </c>
      <c r="E8504" s="292">
        <v>134562.44</v>
      </c>
    </row>
    <row r="8505" spans="1:5" ht="14.4" x14ac:dyDescent="0.55000000000000004">
      <c r="A8505" s="289" t="s">
        <v>41253</v>
      </c>
      <c r="B8505" s="290">
        <v>8594.35</v>
      </c>
      <c r="D8505" s="291" t="s">
        <v>41794</v>
      </c>
      <c r="E8505" s="292">
        <v>8594.35</v>
      </c>
    </row>
    <row r="8506" spans="1:5" ht="14.4" x14ac:dyDescent="0.55000000000000004">
      <c r="A8506" s="289" t="s">
        <v>41254</v>
      </c>
      <c r="B8506" s="290">
        <v>32174</v>
      </c>
      <c r="D8506" s="291" t="s">
        <v>41795</v>
      </c>
      <c r="E8506" s="292">
        <v>32174</v>
      </c>
    </row>
    <row r="8507" spans="1:5" ht="14.4" x14ac:dyDescent="0.55000000000000004">
      <c r="A8507" s="289" t="s">
        <v>41255</v>
      </c>
      <c r="B8507" s="290">
        <v>458304</v>
      </c>
      <c r="D8507" s="291" t="s">
        <v>41796</v>
      </c>
      <c r="E8507" s="292">
        <v>458304</v>
      </c>
    </row>
    <row r="8508" spans="1:5" ht="14.4" x14ac:dyDescent="0.55000000000000004">
      <c r="A8508" s="289" t="s">
        <v>41256</v>
      </c>
      <c r="B8508" s="290">
        <v>669095</v>
      </c>
      <c r="D8508" s="291" t="s">
        <v>41797</v>
      </c>
      <c r="E8508" s="292">
        <v>669095</v>
      </c>
    </row>
    <row r="8509" spans="1:5" ht="14.4" x14ac:dyDescent="0.55000000000000004">
      <c r="A8509" s="289" t="s">
        <v>41257</v>
      </c>
      <c r="B8509" s="290">
        <v>3012593</v>
      </c>
      <c r="D8509" s="291" t="s">
        <v>41798</v>
      </c>
      <c r="E8509" s="292">
        <v>3012593</v>
      </c>
    </row>
    <row r="8510" spans="1:5" ht="14.4" x14ac:dyDescent="0.55000000000000004">
      <c r="A8510" s="289" t="s">
        <v>41258</v>
      </c>
      <c r="B8510" s="290">
        <v>61508</v>
      </c>
      <c r="D8510" s="291" t="s">
        <v>41799</v>
      </c>
      <c r="E8510" s="292">
        <v>61508</v>
      </c>
    </row>
    <row r="8511" spans="1:5" ht="14.4" x14ac:dyDescent="0.55000000000000004">
      <c r="A8511" s="289" t="s">
        <v>41259</v>
      </c>
      <c r="B8511" s="290">
        <v>33371.5</v>
      </c>
      <c r="D8511" s="291" t="s">
        <v>41800</v>
      </c>
      <c r="E8511" s="292">
        <v>33371.5</v>
      </c>
    </row>
    <row r="8512" spans="1:5" ht="14.4" x14ac:dyDescent="0.55000000000000004">
      <c r="A8512" s="289" t="s">
        <v>41260</v>
      </c>
      <c r="B8512" s="290">
        <v>18309</v>
      </c>
      <c r="D8512" s="291" t="s">
        <v>41801</v>
      </c>
      <c r="E8512" s="292">
        <v>18309</v>
      </c>
    </row>
    <row r="8513" spans="1:5" ht="14.4" x14ac:dyDescent="0.55000000000000004">
      <c r="A8513" s="289" t="s">
        <v>41261</v>
      </c>
      <c r="B8513" s="290">
        <v>26723</v>
      </c>
      <c r="D8513" s="291" t="s">
        <v>41802</v>
      </c>
      <c r="E8513" s="292">
        <v>26723</v>
      </c>
    </row>
    <row r="8514" spans="1:5" ht="14.4" x14ac:dyDescent="0.55000000000000004">
      <c r="A8514" s="289" t="s">
        <v>41262</v>
      </c>
      <c r="B8514" s="290">
        <v>9688.5</v>
      </c>
      <c r="D8514" s="291" t="s">
        <v>41803</v>
      </c>
      <c r="E8514" s="292">
        <v>9688.5</v>
      </c>
    </row>
    <row r="8515" spans="1:5" ht="14.4" x14ac:dyDescent="0.55000000000000004">
      <c r="A8515" s="289" t="s">
        <v>41263</v>
      </c>
      <c r="B8515" s="290">
        <v>60934</v>
      </c>
      <c r="D8515" s="291" t="s">
        <v>41804</v>
      </c>
      <c r="E8515" s="292">
        <v>60934</v>
      </c>
    </row>
    <row r="8516" spans="1:5" ht="14.4" x14ac:dyDescent="0.55000000000000004">
      <c r="A8516" s="289" t="s">
        <v>41264</v>
      </c>
      <c r="B8516" s="290">
        <v>97600</v>
      </c>
      <c r="D8516" s="291" t="s">
        <v>41805</v>
      </c>
      <c r="E8516" s="292">
        <v>97600</v>
      </c>
    </row>
    <row r="8517" spans="1:5" ht="14.4" x14ac:dyDescent="0.55000000000000004">
      <c r="A8517" s="289" t="s">
        <v>41265</v>
      </c>
      <c r="B8517" s="290">
        <v>35696</v>
      </c>
      <c r="D8517" s="291" t="s">
        <v>41806</v>
      </c>
      <c r="E8517" s="292">
        <v>35696</v>
      </c>
    </row>
    <row r="8518" spans="1:5" ht="14.4" x14ac:dyDescent="0.55000000000000004">
      <c r="A8518" s="289" t="s">
        <v>41266</v>
      </c>
      <c r="B8518" s="290">
        <v>45213</v>
      </c>
      <c r="D8518" s="291" t="s">
        <v>41807</v>
      </c>
      <c r="E8518" s="292">
        <v>45213</v>
      </c>
    </row>
    <row r="8519" spans="1:5" ht="14.4" x14ac:dyDescent="0.55000000000000004">
      <c r="A8519" s="289" t="s">
        <v>41267</v>
      </c>
      <c r="B8519" s="290">
        <v>19386</v>
      </c>
      <c r="D8519" s="291" t="s">
        <v>41808</v>
      </c>
      <c r="E8519" s="292">
        <v>19386</v>
      </c>
    </row>
    <row r="8520" spans="1:5" ht="14.4" x14ac:dyDescent="0.55000000000000004">
      <c r="A8520" s="289" t="s">
        <v>41268</v>
      </c>
      <c r="B8520" s="290">
        <v>26925</v>
      </c>
      <c r="D8520" s="291" t="s">
        <v>41809</v>
      </c>
      <c r="E8520" s="292">
        <v>26925</v>
      </c>
    </row>
    <row r="8521" spans="1:5" ht="14.4" x14ac:dyDescent="0.55000000000000004">
      <c r="A8521" s="289" t="s">
        <v>41269</v>
      </c>
      <c r="B8521" s="290">
        <v>54765.67</v>
      </c>
      <c r="D8521" s="291" t="s">
        <v>41810</v>
      </c>
      <c r="E8521" s="292">
        <v>54765.67</v>
      </c>
    </row>
    <row r="8522" spans="1:5" ht="14.4" x14ac:dyDescent="0.55000000000000004">
      <c r="A8522" s="289" t="s">
        <v>41270</v>
      </c>
      <c r="B8522" s="290">
        <v>21540</v>
      </c>
      <c r="D8522" s="291" t="s">
        <v>41811</v>
      </c>
      <c r="E8522" s="292">
        <v>21540</v>
      </c>
    </row>
    <row r="8523" spans="1:5" ht="14.4" x14ac:dyDescent="0.55000000000000004">
      <c r="A8523" s="289" t="s">
        <v>41271</v>
      </c>
      <c r="B8523" s="290">
        <v>21161</v>
      </c>
      <c r="D8523" s="291" t="s">
        <v>41812</v>
      </c>
      <c r="E8523" s="292">
        <v>21161</v>
      </c>
    </row>
    <row r="8524" spans="1:5" ht="14.4" x14ac:dyDescent="0.55000000000000004">
      <c r="A8524" s="289" t="s">
        <v>41272</v>
      </c>
      <c r="B8524" s="290">
        <v>355104.17</v>
      </c>
      <c r="D8524" s="291" t="s">
        <v>41813</v>
      </c>
      <c r="E8524" s="292">
        <v>355104.17</v>
      </c>
    </row>
    <row r="8525" spans="1:5" ht="14.4" x14ac:dyDescent="0.55000000000000004">
      <c r="A8525" s="289" t="s">
        <v>41273</v>
      </c>
      <c r="B8525" s="290">
        <v>64590</v>
      </c>
      <c r="D8525" s="291" t="s">
        <v>41814</v>
      </c>
      <c r="E8525" s="292">
        <v>64590</v>
      </c>
    </row>
    <row r="8526" spans="1:5" ht="14.4" x14ac:dyDescent="0.55000000000000004">
      <c r="A8526" s="289" t="s">
        <v>41274</v>
      </c>
      <c r="B8526" s="290">
        <v>3643036.92</v>
      </c>
      <c r="D8526" s="291" t="s">
        <v>41815</v>
      </c>
      <c r="E8526" s="292">
        <v>3643036.92</v>
      </c>
    </row>
    <row r="8527" spans="1:5" ht="14.4" x14ac:dyDescent="0.55000000000000004">
      <c r="A8527" s="289" t="s">
        <v>41275</v>
      </c>
      <c r="B8527" s="290">
        <v>70836</v>
      </c>
      <c r="D8527" s="291" t="s">
        <v>41816</v>
      </c>
      <c r="E8527" s="292">
        <v>70836</v>
      </c>
    </row>
    <row r="8528" spans="1:5" ht="14.4" x14ac:dyDescent="0.55000000000000004">
      <c r="A8528" s="289" t="s">
        <v>41276</v>
      </c>
      <c r="B8528" s="290">
        <v>6888</v>
      </c>
      <c r="D8528" s="291" t="s">
        <v>41817</v>
      </c>
      <c r="E8528" s="292">
        <v>6888</v>
      </c>
    </row>
    <row r="8529" spans="1:5" ht="14.4" x14ac:dyDescent="0.55000000000000004">
      <c r="A8529" s="289" t="s">
        <v>41277</v>
      </c>
      <c r="B8529" s="290">
        <v>36601</v>
      </c>
      <c r="D8529" s="291" t="s">
        <v>41818</v>
      </c>
      <c r="E8529" s="292">
        <v>36601</v>
      </c>
    </row>
    <row r="8530" spans="1:5" ht="14.4" x14ac:dyDescent="0.55000000000000004">
      <c r="A8530" s="289" t="s">
        <v>41278</v>
      </c>
      <c r="B8530" s="290">
        <v>38386</v>
      </c>
      <c r="D8530" s="291" t="s">
        <v>41819</v>
      </c>
      <c r="E8530" s="292">
        <v>38386</v>
      </c>
    </row>
    <row r="8531" spans="1:5" ht="14.4" x14ac:dyDescent="0.55000000000000004">
      <c r="A8531" s="289" t="s">
        <v>41279</v>
      </c>
      <c r="B8531" s="290">
        <v>45237</v>
      </c>
      <c r="D8531" s="291" t="s">
        <v>41820</v>
      </c>
      <c r="E8531" s="292">
        <v>45237</v>
      </c>
    </row>
    <row r="8532" spans="1:5" ht="14.4" x14ac:dyDescent="0.55000000000000004">
      <c r="A8532" s="289" t="s">
        <v>41280</v>
      </c>
      <c r="B8532" s="290">
        <v>15046.99</v>
      </c>
      <c r="D8532" s="291" t="s">
        <v>41821</v>
      </c>
      <c r="E8532" s="292">
        <v>15046.99</v>
      </c>
    </row>
    <row r="8533" spans="1:5" ht="14.4" x14ac:dyDescent="0.55000000000000004">
      <c r="A8533" s="289" t="s">
        <v>41281</v>
      </c>
      <c r="B8533" s="290">
        <v>607478</v>
      </c>
      <c r="D8533" s="291" t="s">
        <v>41822</v>
      </c>
      <c r="E8533" s="292">
        <v>607478</v>
      </c>
    </row>
    <row r="8534" spans="1:5" ht="14.4" x14ac:dyDescent="0.55000000000000004">
      <c r="A8534" s="289" t="s">
        <v>41282</v>
      </c>
      <c r="B8534" s="290">
        <v>32279</v>
      </c>
      <c r="D8534" s="291" t="s">
        <v>41823</v>
      </c>
      <c r="E8534" s="292">
        <v>32279</v>
      </c>
    </row>
    <row r="8535" spans="1:5" ht="14.4" x14ac:dyDescent="0.55000000000000004">
      <c r="A8535" s="289" t="s">
        <v>41283</v>
      </c>
      <c r="B8535" s="290">
        <v>2304676</v>
      </c>
      <c r="D8535" s="291" t="s">
        <v>41824</v>
      </c>
      <c r="E8535" s="292">
        <v>2304676</v>
      </c>
    </row>
    <row r="8536" spans="1:5" ht="14.4" x14ac:dyDescent="0.55000000000000004">
      <c r="A8536" s="289" t="s">
        <v>41284</v>
      </c>
      <c r="B8536" s="290">
        <v>115286</v>
      </c>
      <c r="D8536" s="291" t="s">
        <v>41825</v>
      </c>
      <c r="E8536" s="292">
        <v>115286</v>
      </c>
    </row>
    <row r="8537" spans="1:5" ht="14.4" x14ac:dyDescent="0.55000000000000004">
      <c r="A8537" s="289" t="s">
        <v>41285</v>
      </c>
      <c r="B8537" s="290">
        <v>97810</v>
      </c>
      <c r="D8537" s="291" t="s">
        <v>41826</v>
      </c>
      <c r="E8537" s="292">
        <v>97810</v>
      </c>
    </row>
    <row r="8538" spans="1:5" ht="14.4" x14ac:dyDescent="0.55000000000000004">
      <c r="A8538" s="289" t="s">
        <v>41286</v>
      </c>
      <c r="B8538" s="290">
        <v>4306</v>
      </c>
      <c r="D8538" s="291" t="s">
        <v>41827</v>
      </c>
      <c r="E8538" s="292">
        <v>4306</v>
      </c>
    </row>
    <row r="8539" spans="1:5" ht="14.4" x14ac:dyDescent="0.55000000000000004">
      <c r="A8539" s="289" t="s">
        <v>41287</v>
      </c>
      <c r="B8539" s="290">
        <v>39753</v>
      </c>
      <c r="D8539" s="291" t="s">
        <v>41828</v>
      </c>
      <c r="E8539" s="292">
        <v>39753</v>
      </c>
    </row>
    <row r="8540" spans="1:5" ht="14.4" x14ac:dyDescent="0.55000000000000004">
      <c r="A8540" s="289" t="s">
        <v>41288</v>
      </c>
      <c r="B8540" s="290">
        <v>135513</v>
      </c>
      <c r="D8540" s="291" t="s">
        <v>41829</v>
      </c>
      <c r="E8540" s="292">
        <v>135513</v>
      </c>
    </row>
    <row r="8541" spans="1:5" ht="14.4" x14ac:dyDescent="0.55000000000000004">
      <c r="A8541" s="289" t="s">
        <v>41289</v>
      </c>
      <c r="B8541" s="290">
        <v>105927.6</v>
      </c>
      <c r="D8541" s="291" t="s">
        <v>41830</v>
      </c>
      <c r="E8541" s="292">
        <v>105927.6</v>
      </c>
    </row>
    <row r="8542" spans="1:5" ht="14.4" x14ac:dyDescent="0.55000000000000004">
      <c r="A8542" s="289" t="s">
        <v>41290</v>
      </c>
      <c r="B8542" s="290">
        <v>465653</v>
      </c>
      <c r="D8542" s="291" t="s">
        <v>41831</v>
      </c>
      <c r="E8542" s="292">
        <v>465653</v>
      </c>
    </row>
    <row r="8543" spans="1:5" ht="14.4" x14ac:dyDescent="0.55000000000000004">
      <c r="A8543" s="289" t="s">
        <v>41291</v>
      </c>
      <c r="B8543" s="290">
        <v>90610</v>
      </c>
      <c r="D8543" s="291" t="s">
        <v>41832</v>
      </c>
      <c r="E8543" s="292">
        <v>90610</v>
      </c>
    </row>
    <row r="8544" spans="1:5" ht="14.4" x14ac:dyDescent="0.55000000000000004">
      <c r="A8544" s="289" t="s">
        <v>41292</v>
      </c>
      <c r="B8544" s="290">
        <v>49519</v>
      </c>
      <c r="D8544" s="291" t="s">
        <v>41833</v>
      </c>
      <c r="E8544" s="292">
        <v>49519</v>
      </c>
    </row>
    <row r="8545" spans="1:5" ht="14.4" x14ac:dyDescent="0.55000000000000004">
      <c r="A8545" s="289" t="s">
        <v>41293</v>
      </c>
      <c r="B8545" s="290">
        <v>221589</v>
      </c>
      <c r="D8545" s="291" t="s">
        <v>41834</v>
      </c>
      <c r="E8545" s="292">
        <v>221589</v>
      </c>
    </row>
    <row r="8546" spans="1:5" ht="14.4" x14ac:dyDescent="0.55000000000000004">
      <c r="A8546" s="289" t="s">
        <v>41294</v>
      </c>
      <c r="B8546" s="290">
        <v>4713723</v>
      </c>
      <c r="D8546" s="291" t="s">
        <v>41835</v>
      </c>
      <c r="E8546" s="292">
        <v>4713723</v>
      </c>
    </row>
    <row r="8547" spans="1:5" ht="14.4" x14ac:dyDescent="0.55000000000000004">
      <c r="A8547" s="289" t="s">
        <v>41295</v>
      </c>
      <c r="B8547" s="290">
        <v>24759.5</v>
      </c>
      <c r="D8547" s="291" t="s">
        <v>41836</v>
      </c>
      <c r="E8547" s="292">
        <v>24759.5</v>
      </c>
    </row>
    <row r="8548" spans="1:5" ht="14.4" x14ac:dyDescent="0.55000000000000004">
      <c r="A8548" s="289" t="s">
        <v>41296</v>
      </c>
      <c r="B8548" s="290">
        <v>31233</v>
      </c>
      <c r="D8548" s="291" t="s">
        <v>41837</v>
      </c>
      <c r="E8548" s="292">
        <v>31233</v>
      </c>
    </row>
    <row r="8549" spans="1:5" ht="14.4" x14ac:dyDescent="0.55000000000000004">
      <c r="A8549" s="289" t="s">
        <v>41297</v>
      </c>
      <c r="B8549" s="290">
        <v>59235</v>
      </c>
      <c r="D8549" s="291" t="s">
        <v>41838</v>
      </c>
      <c r="E8549" s="292">
        <v>59235</v>
      </c>
    </row>
    <row r="8550" spans="1:5" ht="14.4" x14ac:dyDescent="0.55000000000000004">
      <c r="A8550" s="289" t="s">
        <v>41298</v>
      </c>
      <c r="B8550" s="290">
        <v>88579</v>
      </c>
      <c r="D8550" s="291" t="s">
        <v>41839</v>
      </c>
      <c r="E8550" s="292">
        <v>88579</v>
      </c>
    </row>
    <row r="8551" spans="1:5" ht="14.4" x14ac:dyDescent="0.55000000000000004">
      <c r="A8551" s="289" t="s">
        <v>41299</v>
      </c>
      <c r="B8551" s="290">
        <v>66743</v>
      </c>
      <c r="D8551" s="291" t="s">
        <v>41840</v>
      </c>
      <c r="E8551" s="292">
        <v>66743</v>
      </c>
    </row>
    <row r="8552" spans="1:5" ht="14.4" x14ac:dyDescent="0.55000000000000004">
      <c r="A8552" s="289" t="s">
        <v>65934</v>
      </c>
      <c r="B8552" s="290">
        <v>0</v>
      </c>
      <c r="D8552" s="291" t="s">
        <v>66431</v>
      </c>
      <c r="E8552" s="292">
        <v>0</v>
      </c>
    </row>
    <row r="8553" spans="1:5" ht="14.4" x14ac:dyDescent="0.55000000000000004">
      <c r="A8553" s="289" t="s">
        <v>41300</v>
      </c>
      <c r="B8553" s="290">
        <v>24759.5</v>
      </c>
      <c r="D8553" s="291" t="s">
        <v>41841</v>
      </c>
      <c r="E8553" s="292">
        <v>24759.5</v>
      </c>
    </row>
    <row r="8554" spans="1:5" ht="14.4" x14ac:dyDescent="0.55000000000000004">
      <c r="A8554" s="289" t="s">
        <v>41301</v>
      </c>
      <c r="B8554" s="290">
        <v>26925</v>
      </c>
      <c r="D8554" s="291" t="s">
        <v>41842</v>
      </c>
      <c r="E8554" s="292">
        <v>26925</v>
      </c>
    </row>
    <row r="8555" spans="1:5" ht="14.4" x14ac:dyDescent="0.55000000000000004">
      <c r="A8555" s="289" t="s">
        <v>41302</v>
      </c>
      <c r="B8555" s="290">
        <v>15071</v>
      </c>
      <c r="D8555" s="291" t="s">
        <v>41843</v>
      </c>
      <c r="E8555" s="292">
        <v>15071</v>
      </c>
    </row>
    <row r="8556" spans="1:5" ht="14.4" x14ac:dyDescent="0.55000000000000004">
      <c r="A8556" s="289" t="s">
        <v>41303</v>
      </c>
      <c r="B8556" s="290">
        <v>21540</v>
      </c>
      <c r="D8556" s="291" t="s">
        <v>41844</v>
      </c>
      <c r="E8556" s="292">
        <v>21540</v>
      </c>
    </row>
    <row r="8557" spans="1:5" ht="14.4" x14ac:dyDescent="0.55000000000000004">
      <c r="A8557" s="289" t="s">
        <v>41304</v>
      </c>
      <c r="B8557" s="290">
        <v>24138.880000000001</v>
      </c>
      <c r="D8557" s="291" t="s">
        <v>41845</v>
      </c>
      <c r="E8557" s="292">
        <v>24138.880000000001</v>
      </c>
    </row>
    <row r="8558" spans="1:5" ht="14.4" x14ac:dyDescent="0.55000000000000004">
      <c r="A8558" s="289" t="s">
        <v>41305</v>
      </c>
      <c r="B8558" s="290">
        <v>18249.46</v>
      </c>
      <c r="D8558" s="291" t="s">
        <v>41846</v>
      </c>
      <c r="E8558" s="292">
        <v>18249.46</v>
      </c>
    </row>
    <row r="8559" spans="1:5" ht="14.4" x14ac:dyDescent="0.55000000000000004">
      <c r="A8559" s="289" t="s">
        <v>41306</v>
      </c>
      <c r="B8559" s="290">
        <v>16147.5</v>
      </c>
      <c r="D8559" s="291" t="s">
        <v>41847</v>
      </c>
      <c r="E8559" s="292">
        <v>16147.5</v>
      </c>
    </row>
    <row r="8560" spans="1:5" ht="14.4" x14ac:dyDescent="0.55000000000000004">
      <c r="A8560" s="289" t="s">
        <v>41307</v>
      </c>
      <c r="B8560" s="290">
        <v>131797.51</v>
      </c>
      <c r="D8560" s="291" t="s">
        <v>41848</v>
      </c>
      <c r="E8560" s="292">
        <v>131797.51</v>
      </c>
    </row>
    <row r="8561" spans="1:5" ht="14.4" x14ac:dyDescent="0.55000000000000004">
      <c r="A8561" s="289" t="s">
        <v>41308</v>
      </c>
      <c r="B8561" s="290">
        <v>193611</v>
      </c>
      <c r="D8561" s="291" t="s">
        <v>41849</v>
      </c>
      <c r="E8561" s="292">
        <v>193611</v>
      </c>
    </row>
    <row r="8562" spans="1:5" ht="14.4" x14ac:dyDescent="0.55000000000000004">
      <c r="A8562" s="289" t="s">
        <v>41309</v>
      </c>
      <c r="B8562" s="290">
        <v>45234</v>
      </c>
      <c r="D8562" s="291" t="s">
        <v>41850</v>
      </c>
      <c r="E8562" s="292">
        <v>45234</v>
      </c>
    </row>
    <row r="8563" spans="1:5" ht="14.4" x14ac:dyDescent="0.55000000000000004">
      <c r="A8563" s="289" t="s">
        <v>41310</v>
      </c>
      <c r="B8563" s="290">
        <v>39366</v>
      </c>
      <c r="D8563" s="291" t="s">
        <v>41851</v>
      </c>
      <c r="E8563" s="292">
        <v>39366</v>
      </c>
    </row>
    <row r="8564" spans="1:5" ht="14.4" x14ac:dyDescent="0.55000000000000004">
      <c r="A8564" s="289" t="s">
        <v>41311</v>
      </c>
      <c r="B8564" s="290">
        <v>29527</v>
      </c>
      <c r="D8564" s="291" t="s">
        <v>41852</v>
      </c>
      <c r="E8564" s="292">
        <v>29527</v>
      </c>
    </row>
    <row r="8565" spans="1:5" ht="14.4" x14ac:dyDescent="0.55000000000000004">
      <c r="A8565" s="289" t="s">
        <v>41312</v>
      </c>
      <c r="B8565" s="290">
        <v>1172561.33</v>
      </c>
      <c r="D8565" s="291" t="s">
        <v>41853</v>
      </c>
      <c r="E8565" s="292">
        <v>1172561.33</v>
      </c>
    </row>
    <row r="8566" spans="1:5" ht="14.4" x14ac:dyDescent="0.55000000000000004">
      <c r="A8566" s="289" t="s">
        <v>41313</v>
      </c>
      <c r="B8566" s="290">
        <v>7535.5</v>
      </c>
      <c r="D8566" s="291" t="s">
        <v>41854</v>
      </c>
      <c r="E8566" s="292">
        <v>7535.5</v>
      </c>
    </row>
    <row r="8567" spans="1:5" ht="14.4" x14ac:dyDescent="0.55000000000000004">
      <c r="A8567" s="289" t="s">
        <v>41314</v>
      </c>
      <c r="B8567" s="290">
        <v>10770</v>
      </c>
      <c r="D8567" s="291" t="s">
        <v>41855</v>
      </c>
      <c r="E8567" s="292">
        <v>10770</v>
      </c>
    </row>
    <row r="8568" spans="1:5" ht="14.4" x14ac:dyDescent="0.55000000000000004">
      <c r="A8568" s="289" t="s">
        <v>41315</v>
      </c>
      <c r="B8568" s="290">
        <v>420911.5</v>
      </c>
      <c r="D8568" s="291" t="s">
        <v>41856</v>
      </c>
      <c r="E8568" s="292">
        <v>420911.5</v>
      </c>
    </row>
    <row r="8569" spans="1:5" ht="14.4" x14ac:dyDescent="0.55000000000000004">
      <c r="A8569" s="289" t="s">
        <v>41316</v>
      </c>
      <c r="B8569" s="290">
        <v>42782</v>
      </c>
      <c r="D8569" s="291" t="s">
        <v>41857</v>
      </c>
      <c r="E8569" s="292">
        <v>42782</v>
      </c>
    </row>
    <row r="8570" spans="1:5" ht="14.4" x14ac:dyDescent="0.55000000000000004">
      <c r="A8570" s="289" t="s">
        <v>41317</v>
      </c>
      <c r="B8570" s="290">
        <v>948252</v>
      </c>
      <c r="D8570" s="291" t="s">
        <v>41858</v>
      </c>
      <c r="E8570" s="292">
        <v>948252</v>
      </c>
    </row>
    <row r="8571" spans="1:5" ht="14.4" x14ac:dyDescent="0.55000000000000004">
      <c r="A8571" s="289" t="s">
        <v>41318</v>
      </c>
      <c r="B8571" s="290">
        <v>11847</v>
      </c>
      <c r="D8571" s="291" t="s">
        <v>41859</v>
      </c>
      <c r="E8571" s="292">
        <v>11847</v>
      </c>
    </row>
    <row r="8572" spans="1:5" ht="14.4" x14ac:dyDescent="0.55000000000000004">
      <c r="A8572" s="289" t="s">
        <v>41319</v>
      </c>
      <c r="B8572" s="290">
        <v>35246</v>
      </c>
      <c r="D8572" s="291" t="s">
        <v>41860</v>
      </c>
      <c r="E8572" s="292">
        <v>35246</v>
      </c>
    </row>
    <row r="8573" spans="1:5" ht="14.4" x14ac:dyDescent="0.55000000000000004">
      <c r="A8573" s="289" t="s">
        <v>41320</v>
      </c>
      <c r="B8573" s="290">
        <v>184917.14</v>
      </c>
      <c r="D8573" s="291" t="s">
        <v>41861</v>
      </c>
      <c r="E8573" s="292">
        <v>184917.14</v>
      </c>
    </row>
    <row r="8574" spans="1:5" ht="14.4" x14ac:dyDescent="0.55000000000000004">
      <c r="A8574" s="289" t="s">
        <v>41321</v>
      </c>
      <c r="B8574" s="290">
        <v>654512</v>
      </c>
      <c r="D8574" s="291" t="s">
        <v>41862</v>
      </c>
      <c r="E8574" s="292">
        <v>654512</v>
      </c>
    </row>
    <row r="8575" spans="1:5" ht="14.4" x14ac:dyDescent="0.55000000000000004">
      <c r="A8575" s="289" t="s">
        <v>41322</v>
      </c>
      <c r="B8575" s="290">
        <v>47366.04</v>
      </c>
      <c r="D8575" s="291" t="s">
        <v>41863</v>
      </c>
      <c r="E8575" s="292">
        <v>47366.04</v>
      </c>
    </row>
    <row r="8576" spans="1:5" ht="14.4" x14ac:dyDescent="0.55000000000000004">
      <c r="A8576" s="289" t="s">
        <v>41323</v>
      </c>
      <c r="B8576" s="290">
        <v>1486897</v>
      </c>
      <c r="D8576" s="291" t="s">
        <v>41864</v>
      </c>
      <c r="E8576" s="292">
        <v>1486897</v>
      </c>
    </row>
    <row r="8577" spans="1:5" ht="14.4" x14ac:dyDescent="0.55000000000000004">
      <c r="A8577" s="289" t="s">
        <v>41324</v>
      </c>
      <c r="B8577" s="290">
        <v>341694</v>
      </c>
      <c r="D8577" s="291" t="s">
        <v>41865</v>
      </c>
      <c r="E8577" s="292">
        <v>341694</v>
      </c>
    </row>
    <row r="8578" spans="1:5" ht="14.4" x14ac:dyDescent="0.55000000000000004">
      <c r="A8578" s="289" t="s">
        <v>41325</v>
      </c>
      <c r="B8578" s="290">
        <v>43060</v>
      </c>
      <c r="D8578" s="291" t="s">
        <v>41866</v>
      </c>
      <c r="E8578" s="292">
        <v>43060</v>
      </c>
    </row>
    <row r="8579" spans="1:5" ht="14.4" x14ac:dyDescent="0.55000000000000004">
      <c r="A8579" s="289" t="s">
        <v>41326</v>
      </c>
      <c r="B8579" s="290">
        <v>4306</v>
      </c>
      <c r="D8579" s="291" t="s">
        <v>41867</v>
      </c>
      <c r="E8579" s="292">
        <v>4306</v>
      </c>
    </row>
    <row r="8580" spans="1:5" ht="14.4" x14ac:dyDescent="0.55000000000000004">
      <c r="A8580" s="289" t="s">
        <v>41327</v>
      </c>
      <c r="B8580" s="290">
        <v>120070</v>
      </c>
      <c r="D8580" s="291" t="s">
        <v>41868</v>
      </c>
      <c r="E8580" s="292">
        <v>120070</v>
      </c>
    </row>
    <row r="8581" spans="1:5" ht="14.4" x14ac:dyDescent="0.55000000000000004">
      <c r="A8581" s="289" t="s">
        <v>41328</v>
      </c>
      <c r="B8581" s="290">
        <v>86160</v>
      </c>
      <c r="D8581" s="291" t="s">
        <v>41869</v>
      </c>
      <c r="E8581" s="292">
        <v>86160</v>
      </c>
    </row>
    <row r="8582" spans="1:5" ht="14.4" x14ac:dyDescent="0.55000000000000004">
      <c r="A8582" s="289" t="s">
        <v>41329</v>
      </c>
      <c r="B8582" s="290">
        <v>39849</v>
      </c>
      <c r="D8582" s="291" t="s">
        <v>41870</v>
      </c>
      <c r="E8582" s="292">
        <v>39849</v>
      </c>
    </row>
    <row r="8583" spans="1:5" ht="14.4" x14ac:dyDescent="0.55000000000000004">
      <c r="A8583" s="289" t="s">
        <v>41330</v>
      </c>
      <c r="B8583" s="290">
        <v>270442</v>
      </c>
      <c r="D8583" s="291" t="s">
        <v>41871</v>
      </c>
      <c r="E8583" s="292">
        <v>270442</v>
      </c>
    </row>
    <row r="8584" spans="1:5" ht="14.4" x14ac:dyDescent="0.55000000000000004">
      <c r="A8584" s="289" t="s">
        <v>41331</v>
      </c>
      <c r="B8584" s="290">
        <v>16155</v>
      </c>
      <c r="D8584" s="291" t="s">
        <v>41872</v>
      </c>
      <c r="E8584" s="292">
        <v>16155</v>
      </c>
    </row>
    <row r="8585" spans="1:5" ht="14.4" x14ac:dyDescent="0.55000000000000004">
      <c r="A8585" s="289" t="s">
        <v>41332</v>
      </c>
      <c r="B8585" s="290">
        <v>5368.73</v>
      </c>
      <c r="D8585" s="291" t="s">
        <v>41873</v>
      </c>
      <c r="E8585" s="292">
        <v>5368.73</v>
      </c>
    </row>
    <row r="8586" spans="1:5" ht="14.4" x14ac:dyDescent="0.55000000000000004">
      <c r="A8586" s="289" t="s">
        <v>41333</v>
      </c>
      <c r="B8586" s="290">
        <v>2336930.79</v>
      </c>
      <c r="D8586" s="291" t="s">
        <v>41874</v>
      </c>
      <c r="E8586" s="292">
        <v>2336930.79</v>
      </c>
    </row>
    <row r="8587" spans="1:5" ht="14.4" x14ac:dyDescent="0.55000000000000004">
      <c r="A8587" s="289" t="s">
        <v>41334</v>
      </c>
      <c r="B8587" s="290">
        <v>56564</v>
      </c>
      <c r="D8587" s="291" t="s">
        <v>41875</v>
      </c>
      <c r="E8587" s="292">
        <v>56564</v>
      </c>
    </row>
    <row r="8588" spans="1:5" ht="14.4" x14ac:dyDescent="0.55000000000000004">
      <c r="A8588" s="289" t="s">
        <v>41335</v>
      </c>
      <c r="B8588" s="290">
        <v>30142</v>
      </c>
      <c r="D8588" s="291" t="s">
        <v>41876</v>
      </c>
      <c r="E8588" s="292">
        <v>30142</v>
      </c>
    </row>
    <row r="8589" spans="1:5" ht="14.4" x14ac:dyDescent="0.55000000000000004">
      <c r="A8589" s="289" t="s">
        <v>41336</v>
      </c>
      <c r="B8589" s="290">
        <v>103367</v>
      </c>
      <c r="D8589" s="291" t="s">
        <v>41877</v>
      </c>
      <c r="E8589" s="292">
        <v>103367</v>
      </c>
    </row>
    <row r="8590" spans="1:5" ht="14.4" x14ac:dyDescent="0.55000000000000004">
      <c r="A8590" s="289" t="s">
        <v>41337</v>
      </c>
      <c r="B8590" s="290">
        <v>772756</v>
      </c>
      <c r="D8590" s="291" t="s">
        <v>41878</v>
      </c>
      <c r="E8590" s="292">
        <v>772756</v>
      </c>
    </row>
    <row r="8591" spans="1:5" ht="14.4" x14ac:dyDescent="0.55000000000000004">
      <c r="A8591" s="289" t="s">
        <v>41338</v>
      </c>
      <c r="B8591" s="290">
        <v>33003</v>
      </c>
      <c r="D8591" s="291" t="s">
        <v>41879</v>
      </c>
      <c r="E8591" s="292">
        <v>33003</v>
      </c>
    </row>
    <row r="8592" spans="1:5" ht="14.4" x14ac:dyDescent="0.55000000000000004">
      <c r="A8592" s="289" t="s">
        <v>41339</v>
      </c>
      <c r="B8592" s="290">
        <v>26925</v>
      </c>
      <c r="D8592" s="291" t="s">
        <v>41880</v>
      </c>
      <c r="E8592" s="292">
        <v>26925</v>
      </c>
    </row>
    <row r="8593" spans="1:5" ht="14.4" x14ac:dyDescent="0.55000000000000004">
      <c r="A8593" s="289" t="s">
        <v>41340</v>
      </c>
      <c r="B8593" s="290">
        <v>498677</v>
      </c>
      <c r="D8593" s="291" t="s">
        <v>41881</v>
      </c>
      <c r="E8593" s="292">
        <v>498677</v>
      </c>
    </row>
    <row r="8594" spans="1:5" ht="14.4" x14ac:dyDescent="0.55000000000000004">
      <c r="A8594" s="289" t="s">
        <v>41341</v>
      </c>
      <c r="B8594" s="290">
        <v>8366</v>
      </c>
      <c r="D8594" s="291" t="s">
        <v>41882</v>
      </c>
      <c r="E8594" s="292">
        <v>8366</v>
      </c>
    </row>
    <row r="8595" spans="1:5" ht="14.4" x14ac:dyDescent="0.55000000000000004">
      <c r="A8595" s="289" t="s">
        <v>41342</v>
      </c>
      <c r="B8595" s="290">
        <v>809711</v>
      </c>
      <c r="D8595" s="291" t="s">
        <v>41883</v>
      </c>
      <c r="E8595" s="292">
        <v>809711</v>
      </c>
    </row>
    <row r="8596" spans="1:5" ht="14.4" x14ac:dyDescent="0.55000000000000004">
      <c r="A8596" s="289" t="s">
        <v>41343</v>
      </c>
      <c r="B8596" s="290">
        <v>153477</v>
      </c>
      <c r="D8596" s="291" t="s">
        <v>41884</v>
      </c>
      <c r="E8596" s="292">
        <v>153477</v>
      </c>
    </row>
    <row r="8597" spans="1:5" ht="14.4" x14ac:dyDescent="0.55000000000000004">
      <c r="A8597" s="289" t="s">
        <v>41344</v>
      </c>
      <c r="B8597" s="290">
        <v>23683</v>
      </c>
      <c r="D8597" s="291" t="s">
        <v>41885</v>
      </c>
      <c r="E8597" s="292">
        <v>23683</v>
      </c>
    </row>
    <row r="8598" spans="1:5" ht="14.4" x14ac:dyDescent="0.55000000000000004">
      <c r="A8598" s="289" t="s">
        <v>41345</v>
      </c>
      <c r="B8598" s="290">
        <v>331206.78000000003</v>
      </c>
      <c r="D8598" s="291" t="s">
        <v>41886</v>
      </c>
      <c r="E8598" s="292">
        <v>331206.78000000003</v>
      </c>
    </row>
    <row r="8599" spans="1:5" ht="14.4" x14ac:dyDescent="0.55000000000000004">
      <c r="A8599" s="289" t="s">
        <v>41346</v>
      </c>
      <c r="B8599" s="290">
        <v>195707.71</v>
      </c>
      <c r="D8599" s="291" t="s">
        <v>41887</v>
      </c>
      <c r="E8599" s="292">
        <v>195707.71</v>
      </c>
    </row>
    <row r="8600" spans="1:5" ht="14.4" x14ac:dyDescent="0.55000000000000004">
      <c r="A8600" s="289" t="s">
        <v>41347</v>
      </c>
      <c r="B8600" s="290">
        <v>245442.05</v>
      </c>
      <c r="D8600" s="291" t="s">
        <v>41888</v>
      </c>
      <c r="E8600" s="292">
        <v>245442.05</v>
      </c>
    </row>
    <row r="8601" spans="1:5" ht="14.4" x14ac:dyDescent="0.55000000000000004">
      <c r="A8601" s="289" t="s">
        <v>41348</v>
      </c>
      <c r="B8601" s="290">
        <v>24759.5</v>
      </c>
      <c r="D8601" s="291" t="s">
        <v>41889</v>
      </c>
      <c r="E8601" s="292">
        <v>24759.5</v>
      </c>
    </row>
    <row r="8602" spans="1:5" ht="14.4" x14ac:dyDescent="0.55000000000000004">
      <c r="A8602" s="289" t="s">
        <v>41349</v>
      </c>
      <c r="B8602" s="290">
        <v>436942</v>
      </c>
      <c r="D8602" s="291" t="s">
        <v>41890</v>
      </c>
      <c r="E8602" s="292">
        <v>436942</v>
      </c>
    </row>
    <row r="8603" spans="1:5" ht="14.4" x14ac:dyDescent="0.55000000000000004">
      <c r="A8603" s="289" t="s">
        <v>41350</v>
      </c>
      <c r="B8603" s="290">
        <v>10667789</v>
      </c>
      <c r="D8603" s="291" t="s">
        <v>41891</v>
      </c>
      <c r="E8603" s="292">
        <v>10667789</v>
      </c>
    </row>
    <row r="8604" spans="1:5" ht="14.4" x14ac:dyDescent="0.55000000000000004">
      <c r="A8604" s="289" t="s">
        <v>41351</v>
      </c>
      <c r="B8604" s="290">
        <v>110434</v>
      </c>
      <c r="D8604" s="291" t="s">
        <v>41892</v>
      </c>
      <c r="E8604" s="292">
        <v>110434</v>
      </c>
    </row>
    <row r="8605" spans="1:5" ht="14.4" x14ac:dyDescent="0.55000000000000004">
      <c r="A8605" s="289" t="s">
        <v>41352</v>
      </c>
      <c r="B8605" s="290">
        <v>134593.98000000001</v>
      </c>
      <c r="D8605" s="291" t="s">
        <v>41893</v>
      </c>
      <c r="E8605" s="292">
        <v>134593.98000000001</v>
      </c>
    </row>
    <row r="8606" spans="1:5" ht="14.4" x14ac:dyDescent="0.55000000000000004">
      <c r="A8606" s="289" t="s">
        <v>41353</v>
      </c>
      <c r="B8606" s="290">
        <v>35123</v>
      </c>
      <c r="D8606" s="291" t="s">
        <v>41894</v>
      </c>
      <c r="E8606" s="292">
        <v>35123</v>
      </c>
    </row>
    <row r="8607" spans="1:5" ht="14.4" x14ac:dyDescent="0.55000000000000004">
      <c r="A8607" s="289" t="s">
        <v>41354</v>
      </c>
      <c r="B8607" s="290">
        <v>53825</v>
      </c>
      <c r="D8607" s="291" t="s">
        <v>41895</v>
      </c>
      <c r="E8607" s="292">
        <v>53825</v>
      </c>
    </row>
    <row r="8608" spans="1:5" ht="14.4" x14ac:dyDescent="0.55000000000000004">
      <c r="A8608" s="289" t="s">
        <v>41355</v>
      </c>
      <c r="B8608" s="290">
        <v>118191</v>
      </c>
      <c r="D8608" s="291" t="s">
        <v>41896</v>
      </c>
      <c r="E8608" s="292">
        <v>118191</v>
      </c>
    </row>
    <row r="8609" spans="1:5" ht="14.4" x14ac:dyDescent="0.55000000000000004">
      <c r="A8609" s="289" t="s">
        <v>41356</v>
      </c>
      <c r="B8609" s="290">
        <v>45213</v>
      </c>
      <c r="D8609" s="291" t="s">
        <v>41897</v>
      </c>
      <c r="E8609" s="292">
        <v>45213</v>
      </c>
    </row>
    <row r="8610" spans="1:5" ht="14.4" x14ac:dyDescent="0.55000000000000004">
      <c r="A8610" s="289" t="s">
        <v>41357</v>
      </c>
      <c r="B8610" s="290">
        <v>16147.47</v>
      </c>
      <c r="D8610" s="291" t="s">
        <v>41898</v>
      </c>
      <c r="E8610" s="292">
        <v>16147.47</v>
      </c>
    </row>
    <row r="8611" spans="1:5" ht="14.4" x14ac:dyDescent="0.55000000000000004">
      <c r="A8611" s="289" t="s">
        <v>41358</v>
      </c>
      <c r="B8611" s="290">
        <v>51520</v>
      </c>
      <c r="D8611" s="291" t="s">
        <v>41899</v>
      </c>
      <c r="E8611" s="292">
        <v>51520</v>
      </c>
    </row>
    <row r="8612" spans="1:5" ht="14.4" x14ac:dyDescent="0.55000000000000004">
      <c r="A8612" s="289" t="s">
        <v>41359</v>
      </c>
      <c r="B8612" s="290">
        <v>96344</v>
      </c>
      <c r="D8612" s="291" t="s">
        <v>41900</v>
      </c>
      <c r="E8612" s="292">
        <v>96344</v>
      </c>
    </row>
    <row r="8613" spans="1:5" ht="14.4" x14ac:dyDescent="0.55000000000000004">
      <c r="A8613" s="289" t="s">
        <v>41360</v>
      </c>
      <c r="B8613" s="290">
        <v>10500</v>
      </c>
      <c r="D8613" s="291" t="s">
        <v>41901</v>
      </c>
      <c r="E8613" s="292">
        <v>10500</v>
      </c>
    </row>
    <row r="8614" spans="1:5" ht="14.4" x14ac:dyDescent="0.55000000000000004">
      <c r="A8614" s="289" t="s">
        <v>41361</v>
      </c>
      <c r="B8614" s="290">
        <v>16155</v>
      </c>
      <c r="D8614" s="291" t="s">
        <v>41902</v>
      </c>
      <c r="E8614" s="292">
        <v>16155</v>
      </c>
    </row>
    <row r="8615" spans="1:5" ht="14.4" x14ac:dyDescent="0.55000000000000004">
      <c r="A8615" s="289" t="s">
        <v>41362</v>
      </c>
      <c r="B8615" s="290">
        <v>11847</v>
      </c>
      <c r="D8615" s="291" t="s">
        <v>41903</v>
      </c>
      <c r="E8615" s="292">
        <v>11847</v>
      </c>
    </row>
    <row r="8616" spans="1:5" ht="14.4" x14ac:dyDescent="0.55000000000000004">
      <c r="A8616" s="289" t="s">
        <v>41363</v>
      </c>
      <c r="B8616" s="290">
        <v>71789.14</v>
      </c>
      <c r="D8616" s="291" t="s">
        <v>41904</v>
      </c>
      <c r="E8616" s="292">
        <v>71789.14</v>
      </c>
    </row>
    <row r="8617" spans="1:5" ht="14.4" x14ac:dyDescent="0.55000000000000004">
      <c r="A8617" s="289" t="s">
        <v>41364</v>
      </c>
      <c r="B8617" s="290">
        <v>5833</v>
      </c>
      <c r="D8617" s="291" t="s">
        <v>41905</v>
      </c>
      <c r="E8617" s="292">
        <v>5833</v>
      </c>
    </row>
    <row r="8618" spans="1:5" ht="14.4" x14ac:dyDescent="0.55000000000000004">
      <c r="A8618" s="289" t="s">
        <v>41365</v>
      </c>
      <c r="B8618" s="290">
        <v>47088</v>
      </c>
      <c r="D8618" s="291" t="s">
        <v>41906</v>
      </c>
      <c r="E8618" s="292">
        <v>47088</v>
      </c>
    </row>
    <row r="8619" spans="1:5" ht="14.4" x14ac:dyDescent="0.55000000000000004">
      <c r="A8619" s="289" t="s">
        <v>41366</v>
      </c>
      <c r="B8619" s="290">
        <v>4304.33</v>
      </c>
      <c r="D8619" s="291" t="s">
        <v>41907</v>
      </c>
      <c r="E8619" s="292">
        <v>4304.33</v>
      </c>
    </row>
    <row r="8620" spans="1:5" ht="14.4" x14ac:dyDescent="0.55000000000000004">
      <c r="A8620" s="289" t="s">
        <v>41367</v>
      </c>
      <c r="B8620" s="290">
        <v>131817</v>
      </c>
      <c r="D8620" s="291" t="s">
        <v>41908</v>
      </c>
      <c r="E8620" s="292">
        <v>131817</v>
      </c>
    </row>
    <row r="8621" spans="1:5" ht="14.4" x14ac:dyDescent="0.55000000000000004">
      <c r="A8621" s="289" t="s">
        <v>41368</v>
      </c>
      <c r="B8621" s="290">
        <v>19314</v>
      </c>
      <c r="D8621" s="291" t="s">
        <v>41909</v>
      </c>
      <c r="E8621" s="292">
        <v>19314</v>
      </c>
    </row>
    <row r="8622" spans="1:5" ht="14.4" x14ac:dyDescent="0.55000000000000004">
      <c r="A8622" s="289" t="s">
        <v>41369</v>
      </c>
      <c r="B8622" s="290">
        <v>5833</v>
      </c>
      <c r="D8622" s="291" t="s">
        <v>41910</v>
      </c>
      <c r="E8622" s="292">
        <v>5833</v>
      </c>
    </row>
    <row r="8623" spans="1:5" ht="14.4" x14ac:dyDescent="0.55000000000000004">
      <c r="A8623" s="289" t="s">
        <v>41370</v>
      </c>
      <c r="B8623" s="290">
        <v>56087</v>
      </c>
      <c r="D8623" s="291" t="s">
        <v>41911</v>
      </c>
      <c r="E8623" s="292">
        <v>56087</v>
      </c>
    </row>
    <row r="8624" spans="1:5" ht="14.4" x14ac:dyDescent="0.55000000000000004">
      <c r="A8624" s="289" t="s">
        <v>41371</v>
      </c>
      <c r="B8624" s="290">
        <v>54892</v>
      </c>
      <c r="D8624" s="291" t="s">
        <v>41912</v>
      </c>
      <c r="E8624" s="292">
        <v>54892</v>
      </c>
    </row>
    <row r="8625" spans="1:5" ht="14.4" x14ac:dyDescent="0.55000000000000004">
      <c r="A8625" s="289" t="s">
        <v>41372</v>
      </c>
      <c r="B8625" s="290">
        <v>12372</v>
      </c>
      <c r="D8625" s="291" t="s">
        <v>41913</v>
      </c>
      <c r="E8625" s="292">
        <v>12372</v>
      </c>
    </row>
    <row r="8626" spans="1:5" ht="14.4" x14ac:dyDescent="0.55000000000000004">
      <c r="A8626" s="289" t="s">
        <v>41373</v>
      </c>
      <c r="B8626" s="290">
        <v>65849</v>
      </c>
      <c r="D8626" s="291" t="s">
        <v>41914</v>
      </c>
      <c r="E8626" s="292">
        <v>65849</v>
      </c>
    </row>
    <row r="8627" spans="1:5" ht="14.4" x14ac:dyDescent="0.55000000000000004">
      <c r="A8627" s="289" t="s">
        <v>41374</v>
      </c>
      <c r="B8627" s="290">
        <v>21530</v>
      </c>
      <c r="D8627" s="291" t="s">
        <v>41915</v>
      </c>
      <c r="E8627" s="292">
        <v>21530</v>
      </c>
    </row>
    <row r="8628" spans="1:5" ht="14.4" x14ac:dyDescent="0.55000000000000004">
      <c r="A8628" s="289" t="s">
        <v>41375</v>
      </c>
      <c r="B8628" s="290">
        <v>16124.09</v>
      </c>
      <c r="D8628" s="291" t="s">
        <v>41916</v>
      </c>
      <c r="E8628" s="292">
        <v>16124.09</v>
      </c>
    </row>
    <row r="8629" spans="1:5" ht="14.4" x14ac:dyDescent="0.55000000000000004">
      <c r="A8629" s="289" t="s">
        <v>41376</v>
      </c>
      <c r="B8629" s="290">
        <v>56705</v>
      </c>
      <c r="D8629" s="291" t="s">
        <v>41917</v>
      </c>
      <c r="E8629" s="292">
        <v>56705</v>
      </c>
    </row>
    <row r="8630" spans="1:5" ht="14.4" x14ac:dyDescent="0.55000000000000004">
      <c r="A8630" s="289" t="s">
        <v>41377</v>
      </c>
      <c r="B8630" s="290">
        <v>4306</v>
      </c>
      <c r="D8630" s="291" t="s">
        <v>41918</v>
      </c>
      <c r="E8630" s="292">
        <v>4306</v>
      </c>
    </row>
    <row r="8631" spans="1:5" ht="14.4" x14ac:dyDescent="0.55000000000000004">
      <c r="A8631" s="289" t="s">
        <v>41378</v>
      </c>
      <c r="B8631" s="290">
        <v>41066</v>
      </c>
      <c r="D8631" s="291" t="s">
        <v>41919</v>
      </c>
      <c r="E8631" s="292">
        <v>41066</v>
      </c>
    </row>
    <row r="8632" spans="1:5" ht="14.4" x14ac:dyDescent="0.55000000000000004">
      <c r="A8632" s="289" t="s">
        <v>41379</v>
      </c>
      <c r="B8632" s="290">
        <v>3229.5</v>
      </c>
      <c r="D8632" s="291" t="s">
        <v>41920</v>
      </c>
      <c r="E8632" s="292">
        <v>3229.5</v>
      </c>
    </row>
    <row r="8633" spans="1:5" ht="14.4" x14ac:dyDescent="0.55000000000000004">
      <c r="A8633" s="289" t="s">
        <v>41380</v>
      </c>
      <c r="B8633" s="290">
        <v>46483</v>
      </c>
      <c r="D8633" s="291" t="s">
        <v>41921</v>
      </c>
      <c r="E8633" s="292">
        <v>46483</v>
      </c>
    </row>
    <row r="8634" spans="1:5" ht="14.4" x14ac:dyDescent="0.55000000000000004">
      <c r="A8634" s="289" t="s">
        <v>41381</v>
      </c>
      <c r="B8634" s="290">
        <v>19600</v>
      </c>
      <c r="D8634" s="291" t="s">
        <v>41922</v>
      </c>
      <c r="E8634" s="292">
        <v>19600</v>
      </c>
    </row>
    <row r="8635" spans="1:5" ht="14.4" x14ac:dyDescent="0.55000000000000004">
      <c r="A8635" s="289" t="s">
        <v>41382</v>
      </c>
      <c r="B8635" s="290">
        <v>285137</v>
      </c>
      <c r="D8635" s="291" t="s">
        <v>41923</v>
      </c>
      <c r="E8635" s="292">
        <v>285137</v>
      </c>
    </row>
    <row r="8636" spans="1:5" ht="14.4" x14ac:dyDescent="0.55000000000000004">
      <c r="A8636" s="289" t="s">
        <v>41383</v>
      </c>
      <c r="B8636" s="290">
        <v>7539</v>
      </c>
      <c r="D8636" s="291" t="s">
        <v>41924</v>
      </c>
      <c r="E8636" s="292">
        <v>7539</v>
      </c>
    </row>
    <row r="8637" spans="1:5" ht="14.4" x14ac:dyDescent="0.55000000000000004">
      <c r="A8637" s="289" t="s">
        <v>41384</v>
      </c>
      <c r="B8637" s="290">
        <v>47211</v>
      </c>
      <c r="D8637" s="291" t="s">
        <v>41925</v>
      </c>
      <c r="E8637" s="292">
        <v>47211</v>
      </c>
    </row>
    <row r="8638" spans="1:5" ht="14.4" x14ac:dyDescent="0.55000000000000004">
      <c r="A8638" s="289" t="s">
        <v>41385</v>
      </c>
      <c r="B8638" s="290">
        <v>17232</v>
      </c>
      <c r="D8638" s="291" t="s">
        <v>41926</v>
      </c>
      <c r="E8638" s="292">
        <v>17232</v>
      </c>
    </row>
    <row r="8639" spans="1:5" ht="14.4" x14ac:dyDescent="0.55000000000000004">
      <c r="A8639" s="289" t="s">
        <v>41386</v>
      </c>
      <c r="B8639" s="290">
        <v>14001</v>
      </c>
      <c r="D8639" s="291" t="s">
        <v>41927</v>
      </c>
      <c r="E8639" s="292">
        <v>14001</v>
      </c>
    </row>
    <row r="8640" spans="1:5" ht="14.4" x14ac:dyDescent="0.55000000000000004">
      <c r="A8640" s="289" t="s">
        <v>41387</v>
      </c>
      <c r="B8640" s="290">
        <v>841064.94</v>
      </c>
      <c r="D8640" s="291" t="s">
        <v>41928</v>
      </c>
      <c r="E8640" s="292">
        <v>841064.94</v>
      </c>
    </row>
    <row r="8641" spans="1:5" ht="14.4" x14ac:dyDescent="0.55000000000000004">
      <c r="A8641" s="289" t="s">
        <v>41388</v>
      </c>
      <c r="B8641" s="290">
        <v>26925</v>
      </c>
      <c r="D8641" s="291" t="s">
        <v>41929</v>
      </c>
      <c r="E8641" s="292">
        <v>26925</v>
      </c>
    </row>
    <row r="8642" spans="1:5" ht="14.4" x14ac:dyDescent="0.55000000000000004">
      <c r="A8642" s="289" t="s">
        <v>41389</v>
      </c>
      <c r="B8642" s="290">
        <v>75402</v>
      </c>
      <c r="D8642" s="291" t="s">
        <v>41930</v>
      </c>
      <c r="E8642" s="292">
        <v>75402</v>
      </c>
    </row>
    <row r="8643" spans="1:5" ht="14.4" x14ac:dyDescent="0.55000000000000004">
      <c r="A8643" s="289" t="s">
        <v>41390</v>
      </c>
      <c r="B8643" s="290">
        <v>11841.5</v>
      </c>
      <c r="D8643" s="291" t="s">
        <v>41931</v>
      </c>
      <c r="E8643" s="292">
        <v>11841.5</v>
      </c>
    </row>
    <row r="8644" spans="1:5" ht="14.4" x14ac:dyDescent="0.55000000000000004">
      <c r="A8644" s="289" t="s">
        <v>41391</v>
      </c>
      <c r="B8644" s="290">
        <v>1041966</v>
      </c>
      <c r="D8644" s="291" t="s">
        <v>41932</v>
      </c>
      <c r="E8644" s="292">
        <v>1041966</v>
      </c>
    </row>
    <row r="8645" spans="1:5" ht="14.4" x14ac:dyDescent="0.55000000000000004">
      <c r="A8645" s="289" t="s">
        <v>41392</v>
      </c>
      <c r="B8645" s="290">
        <v>50016</v>
      </c>
      <c r="D8645" s="291" t="s">
        <v>41933</v>
      </c>
      <c r="E8645" s="292">
        <v>50016</v>
      </c>
    </row>
    <row r="8646" spans="1:5" ht="14.4" x14ac:dyDescent="0.55000000000000004">
      <c r="A8646" s="289" t="s">
        <v>41393</v>
      </c>
      <c r="B8646" s="290">
        <v>2205837</v>
      </c>
      <c r="D8646" s="291" t="s">
        <v>41934</v>
      </c>
      <c r="E8646" s="292">
        <v>2205837</v>
      </c>
    </row>
    <row r="8647" spans="1:5" ht="14.4" x14ac:dyDescent="0.55000000000000004">
      <c r="A8647" s="289" t="s">
        <v>41394</v>
      </c>
      <c r="B8647" s="290">
        <v>29079</v>
      </c>
      <c r="D8647" s="291" t="s">
        <v>41935</v>
      </c>
      <c r="E8647" s="292">
        <v>29079</v>
      </c>
    </row>
    <row r="8648" spans="1:5" ht="14.4" x14ac:dyDescent="0.55000000000000004">
      <c r="A8648" s="289" t="s">
        <v>41395</v>
      </c>
      <c r="B8648" s="290">
        <v>9428.7000000000007</v>
      </c>
      <c r="D8648" s="291" t="s">
        <v>41936</v>
      </c>
      <c r="E8648" s="292">
        <v>9428.7000000000007</v>
      </c>
    </row>
    <row r="8649" spans="1:5" ht="14.4" x14ac:dyDescent="0.55000000000000004">
      <c r="A8649" s="289" t="s">
        <v>41396</v>
      </c>
      <c r="B8649" s="290">
        <v>3229.5</v>
      </c>
      <c r="D8649" s="291" t="s">
        <v>41937</v>
      </c>
      <c r="E8649" s="292">
        <v>3229.5</v>
      </c>
    </row>
    <row r="8650" spans="1:5" ht="14.4" x14ac:dyDescent="0.55000000000000004">
      <c r="A8650" s="289" t="s">
        <v>41397</v>
      </c>
      <c r="B8650" s="290">
        <v>12553</v>
      </c>
      <c r="D8650" s="291" t="s">
        <v>41938</v>
      </c>
      <c r="E8650" s="292">
        <v>12553</v>
      </c>
    </row>
    <row r="8651" spans="1:5" ht="14.4" x14ac:dyDescent="0.55000000000000004">
      <c r="A8651" s="289" t="s">
        <v>41398</v>
      </c>
      <c r="B8651" s="290">
        <v>43644</v>
      </c>
      <c r="D8651" s="291" t="s">
        <v>41939</v>
      </c>
      <c r="E8651" s="292">
        <v>43644</v>
      </c>
    </row>
    <row r="8652" spans="1:5" ht="14.4" x14ac:dyDescent="0.55000000000000004">
      <c r="A8652" s="289" t="s">
        <v>41399</v>
      </c>
      <c r="B8652" s="290">
        <v>40135</v>
      </c>
      <c r="D8652" s="291" t="s">
        <v>41940</v>
      </c>
      <c r="E8652" s="292">
        <v>40135</v>
      </c>
    </row>
    <row r="8653" spans="1:5" ht="14.4" x14ac:dyDescent="0.55000000000000004">
      <c r="A8653" s="289" t="s">
        <v>41400</v>
      </c>
      <c r="B8653" s="290">
        <v>14001</v>
      </c>
      <c r="D8653" s="291" t="s">
        <v>41941</v>
      </c>
      <c r="E8653" s="292">
        <v>14001</v>
      </c>
    </row>
    <row r="8654" spans="1:5" ht="14.4" x14ac:dyDescent="0.55000000000000004">
      <c r="A8654" s="289" t="s">
        <v>41401</v>
      </c>
      <c r="B8654" s="290">
        <v>10734.36</v>
      </c>
      <c r="D8654" s="291" t="s">
        <v>41942</v>
      </c>
      <c r="E8654" s="292">
        <v>10734.36</v>
      </c>
    </row>
    <row r="8655" spans="1:5" ht="14.4" x14ac:dyDescent="0.55000000000000004">
      <c r="A8655" s="289" t="s">
        <v>41402</v>
      </c>
      <c r="B8655" s="290">
        <v>78049</v>
      </c>
      <c r="D8655" s="291" t="s">
        <v>41943</v>
      </c>
      <c r="E8655" s="292">
        <v>78049</v>
      </c>
    </row>
    <row r="8656" spans="1:5" ht="14.4" x14ac:dyDescent="0.55000000000000004">
      <c r="A8656" s="289" t="s">
        <v>41403</v>
      </c>
      <c r="B8656" s="290">
        <v>70005</v>
      </c>
      <c r="D8656" s="291" t="s">
        <v>41944</v>
      </c>
      <c r="E8656" s="292">
        <v>70005</v>
      </c>
    </row>
    <row r="8657" spans="1:5" ht="14.4" x14ac:dyDescent="0.55000000000000004">
      <c r="A8657" s="289" t="s">
        <v>41404</v>
      </c>
      <c r="B8657" s="290">
        <v>1941835</v>
      </c>
      <c r="D8657" s="291" t="s">
        <v>41945</v>
      </c>
      <c r="E8657" s="292">
        <v>1941835</v>
      </c>
    </row>
    <row r="8658" spans="1:5" ht="14.4" x14ac:dyDescent="0.55000000000000004">
      <c r="A8658" s="289" t="s">
        <v>41405</v>
      </c>
      <c r="B8658" s="290">
        <v>4308</v>
      </c>
      <c r="D8658" s="291" t="s">
        <v>41946</v>
      </c>
      <c r="E8658" s="292">
        <v>4308</v>
      </c>
    </row>
    <row r="8659" spans="1:5" ht="14.4" x14ac:dyDescent="0.55000000000000004">
      <c r="A8659" s="289" t="s">
        <v>41406</v>
      </c>
      <c r="B8659" s="290">
        <v>529667.5</v>
      </c>
      <c r="D8659" s="291" t="s">
        <v>41947</v>
      </c>
      <c r="E8659" s="292">
        <v>529667.5</v>
      </c>
    </row>
    <row r="8660" spans="1:5" ht="14.4" x14ac:dyDescent="0.55000000000000004">
      <c r="A8660" s="289" t="s">
        <v>41407</v>
      </c>
      <c r="B8660" s="290">
        <v>803738</v>
      </c>
      <c r="D8660" s="291" t="s">
        <v>41948</v>
      </c>
      <c r="E8660" s="292">
        <v>803738</v>
      </c>
    </row>
    <row r="8661" spans="1:5" ht="14.4" x14ac:dyDescent="0.55000000000000004">
      <c r="A8661" s="289" t="s">
        <v>41408</v>
      </c>
      <c r="B8661" s="290">
        <v>67420</v>
      </c>
      <c r="D8661" s="291" t="s">
        <v>41949</v>
      </c>
      <c r="E8661" s="292">
        <v>67420</v>
      </c>
    </row>
    <row r="8662" spans="1:5" ht="14.4" x14ac:dyDescent="0.55000000000000004">
      <c r="A8662" s="289" t="s">
        <v>41409</v>
      </c>
      <c r="B8662" s="290">
        <v>25848</v>
      </c>
      <c r="D8662" s="291" t="s">
        <v>41950</v>
      </c>
      <c r="E8662" s="292">
        <v>25848</v>
      </c>
    </row>
    <row r="8663" spans="1:5" ht="14.4" x14ac:dyDescent="0.55000000000000004">
      <c r="A8663" s="289" t="s">
        <v>41410</v>
      </c>
      <c r="B8663" s="290">
        <v>118445</v>
      </c>
      <c r="D8663" s="291" t="s">
        <v>41951</v>
      </c>
      <c r="E8663" s="292">
        <v>118445</v>
      </c>
    </row>
    <row r="8664" spans="1:5" ht="14.4" x14ac:dyDescent="0.55000000000000004">
      <c r="A8664" s="289" t="s">
        <v>41411</v>
      </c>
      <c r="B8664" s="290">
        <v>49043</v>
      </c>
      <c r="D8664" s="291" t="s">
        <v>41952</v>
      </c>
      <c r="E8664" s="292">
        <v>49043</v>
      </c>
    </row>
    <row r="8665" spans="1:5" ht="14.4" x14ac:dyDescent="0.55000000000000004">
      <c r="A8665" s="289" t="s">
        <v>41412</v>
      </c>
      <c r="B8665" s="290">
        <v>348247</v>
      </c>
      <c r="D8665" s="291" t="s">
        <v>41953</v>
      </c>
      <c r="E8665" s="292">
        <v>348247</v>
      </c>
    </row>
    <row r="8666" spans="1:5" ht="14.4" x14ac:dyDescent="0.55000000000000004">
      <c r="A8666" s="289" t="s">
        <v>41413</v>
      </c>
      <c r="B8666" s="290">
        <v>35258</v>
      </c>
      <c r="D8666" s="291" t="s">
        <v>41954</v>
      </c>
      <c r="E8666" s="292">
        <v>35258</v>
      </c>
    </row>
    <row r="8667" spans="1:5" ht="14.4" x14ac:dyDescent="0.55000000000000004">
      <c r="A8667" s="289" t="s">
        <v>41414</v>
      </c>
      <c r="B8667" s="290">
        <v>656674.24</v>
      </c>
      <c r="D8667" s="291" t="s">
        <v>41955</v>
      </c>
      <c r="E8667" s="292">
        <v>656674.24</v>
      </c>
    </row>
    <row r="8668" spans="1:5" ht="14.4" x14ac:dyDescent="0.55000000000000004">
      <c r="A8668" s="289" t="s">
        <v>41415</v>
      </c>
      <c r="B8668" s="290">
        <v>130869</v>
      </c>
      <c r="D8668" s="291" t="s">
        <v>41956</v>
      </c>
      <c r="E8668" s="292">
        <v>130869</v>
      </c>
    </row>
    <row r="8669" spans="1:5" ht="14.4" x14ac:dyDescent="0.55000000000000004">
      <c r="A8669" s="289" t="s">
        <v>41416</v>
      </c>
      <c r="B8669" s="290">
        <v>316322</v>
      </c>
      <c r="D8669" s="291" t="s">
        <v>41957</v>
      </c>
      <c r="E8669" s="292">
        <v>316322</v>
      </c>
    </row>
    <row r="8670" spans="1:5" ht="14.4" x14ac:dyDescent="0.55000000000000004">
      <c r="A8670" s="289" t="s">
        <v>41417</v>
      </c>
      <c r="B8670" s="290">
        <v>23694</v>
      </c>
      <c r="D8670" s="291" t="s">
        <v>41958</v>
      </c>
      <c r="E8670" s="292">
        <v>23694</v>
      </c>
    </row>
    <row r="8671" spans="1:5" ht="14.4" x14ac:dyDescent="0.55000000000000004">
      <c r="A8671" s="289" t="s">
        <v>41418</v>
      </c>
      <c r="B8671" s="290">
        <v>51201</v>
      </c>
      <c r="D8671" s="291" t="s">
        <v>41959</v>
      </c>
      <c r="E8671" s="292">
        <v>51201</v>
      </c>
    </row>
    <row r="8672" spans="1:5" ht="14.4" x14ac:dyDescent="0.55000000000000004">
      <c r="A8672" s="289" t="s">
        <v>41419</v>
      </c>
      <c r="B8672" s="290">
        <v>1861212</v>
      </c>
      <c r="D8672" s="291" t="s">
        <v>41960</v>
      </c>
      <c r="E8672" s="292">
        <v>1861212</v>
      </c>
    </row>
    <row r="8673" spans="1:5" ht="14.4" x14ac:dyDescent="0.55000000000000004">
      <c r="A8673" s="289" t="s">
        <v>41420</v>
      </c>
      <c r="B8673" s="290">
        <v>18300.5</v>
      </c>
      <c r="D8673" s="291" t="s">
        <v>41961</v>
      </c>
      <c r="E8673" s="292">
        <v>18300.5</v>
      </c>
    </row>
    <row r="8674" spans="1:5" ht="14.4" x14ac:dyDescent="0.55000000000000004">
      <c r="A8674" s="289" t="s">
        <v>65935</v>
      </c>
      <c r="B8674" s="290">
        <v>0</v>
      </c>
      <c r="D8674" s="291" t="s">
        <v>66432</v>
      </c>
      <c r="E8674" s="292">
        <v>0</v>
      </c>
    </row>
    <row r="8675" spans="1:5" ht="14.4" x14ac:dyDescent="0.55000000000000004">
      <c r="A8675" s="289" t="s">
        <v>41421</v>
      </c>
      <c r="B8675" s="290">
        <v>182952</v>
      </c>
      <c r="D8675" s="291" t="s">
        <v>41962</v>
      </c>
      <c r="E8675" s="292">
        <v>182952</v>
      </c>
    </row>
    <row r="8676" spans="1:5" ht="14.4" x14ac:dyDescent="0.55000000000000004">
      <c r="A8676" s="289" t="s">
        <v>41422</v>
      </c>
      <c r="B8676" s="290">
        <v>1084897.8</v>
      </c>
      <c r="D8676" s="291" t="s">
        <v>41963</v>
      </c>
      <c r="E8676" s="292">
        <v>1084897.8</v>
      </c>
    </row>
    <row r="8677" spans="1:5" ht="14.4" x14ac:dyDescent="0.55000000000000004">
      <c r="A8677" s="289" t="s">
        <v>41423</v>
      </c>
      <c r="B8677" s="290">
        <v>373814.63</v>
      </c>
      <c r="D8677" s="291" t="s">
        <v>41964</v>
      </c>
      <c r="E8677" s="292">
        <v>373814.63</v>
      </c>
    </row>
    <row r="8678" spans="1:5" ht="14.4" x14ac:dyDescent="0.55000000000000004">
      <c r="A8678" s="289" t="s">
        <v>41424</v>
      </c>
      <c r="B8678" s="290">
        <v>98303</v>
      </c>
      <c r="D8678" s="291" t="s">
        <v>41965</v>
      </c>
      <c r="E8678" s="292">
        <v>98303</v>
      </c>
    </row>
    <row r="8679" spans="1:5" ht="14.4" x14ac:dyDescent="0.55000000000000004">
      <c r="A8679" s="289" t="s">
        <v>41425</v>
      </c>
      <c r="B8679" s="290">
        <v>465420</v>
      </c>
      <c r="D8679" s="291" t="s">
        <v>41966</v>
      </c>
      <c r="E8679" s="292">
        <v>465420</v>
      </c>
    </row>
    <row r="8680" spans="1:5" ht="14.4" x14ac:dyDescent="0.55000000000000004">
      <c r="A8680" s="289" t="s">
        <v>41426</v>
      </c>
      <c r="B8680" s="290">
        <v>1488046.62</v>
      </c>
      <c r="D8680" s="291" t="s">
        <v>41967</v>
      </c>
      <c r="E8680" s="292">
        <v>1488046.62</v>
      </c>
    </row>
    <row r="8681" spans="1:5" ht="14.4" x14ac:dyDescent="0.55000000000000004">
      <c r="A8681" s="289" t="s">
        <v>41427</v>
      </c>
      <c r="B8681" s="290">
        <v>8934.82</v>
      </c>
      <c r="D8681" s="291" t="s">
        <v>41968</v>
      </c>
      <c r="E8681" s="292">
        <v>8934.82</v>
      </c>
    </row>
    <row r="8682" spans="1:5" ht="14.4" x14ac:dyDescent="0.55000000000000004">
      <c r="A8682" s="289" t="s">
        <v>41428</v>
      </c>
      <c r="B8682" s="290">
        <v>19377</v>
      </c>
      <c r="D8682" s="291" t="s">
        <v>41969</v>
      </c>
      <c r="E8682" s="292">
        <v>19377</v>
      </c>
    </row>
    <row r="8683" spans="1:5" ht="14.4" x14ac:dyDescent="0.55000000000000004">
      <c r="A8683" s="289" t="s">
        <v>41429</v>
      </c>
      <c r="B8683" s="290">
        <v>890616</v>
      </c>
      <c r="D8683" s="291" t="s">
        <v>41970</v>
      </c>
      <c r="E8683" s="292">
        <v>890616</v>
      </c>
    </row>
    <row r="8684" spans="1:5" ht="14.4" x14ac:dyDescent="0.55000000000000004">
      <c r="A8684" s="289" t="s">
        <v>41430</v>
      </c>
      <c r="B8684" s="290">
        <v>29065.5</v>
      </c>
      <c r="D8684" s="291" t="s">
        <v>41971</v>
      </c>
      <c r="E8684" s="292">
        <v>29065.5</v>
      </c>
    </row>
    <row r="8685" spans="1:5" ht="14.4" x14ac:dyDescent="0.55000000000000004">
      <c r="A8685" s="289" t="s">
        <v>41431</v>
      </c>
      <c r="B8685" s="290">
        <v>32205.65</v>
      </c>
      <c r="D8685" s="291" t="s">
        <v>41972</v>
      </c>
      <c r="E8685" s="292">
        <v>32205.65</v>
      </c>
    </row>
    <row r="8686" spans="1:5" ht="14.4" x14ac:dyDescent="0.55000000000000004">
      <c r="A8686" s="289" t="s">
        <v>41432</v>
      </c>
      <c r="B8686" s="290">
        <v>1409589</v>
      </c>
      <c r="D8686" s="291" t="s">
        <v>41973</v>
      </c>
      <c r="E8686" s="292">
        <v>1409589</v>
      </c>
    </row>
    <row r="8687" spans="1:5" ht="14.4" x14ac:dyDescent="0.55000000000000004">
      <c r="A8687" s="289" t="s">
        <v>41433</v>
      </c>
      <c r="B8687" s="290">
        <v>41952</v>
      </c>
      <c r="D8687" s="291" t="s">
        <v>41974</v>
      </c>
      <c r="E8687" s="292">
        <v>41952</v>
      </c>
    </row>
    <row r="8688" spans="1:5" ht="14.4" x14ac:dyDescent="0.55000000000000004">
      <c r="A8688" s="289" t="s">
        <v>41434</v>
      </c>
      <c r="B8688" s="290">
        <v>513534</v>
      </c>
      <c r="D8688" s="291" t="s">
        <v>41975</v>
      </c>
      <c r="E8688" s="292">
        <v>513534</v>
      </c>
    </row>
    <row r="8689" spans="1:5" ht="14.4" x14ac:dyDescent="0.55000000000000004">
      <c r="A8689" s="289" t="s">
        <v>41435</v>
      </c>
      <c r="B8689" s="290">
        <v>68896</v>
      </c>
      <c r="D8689" s="291" t="s">
        <v>41976</v>
      </c>
      <c r="E8689" s="292">
        <v>68896</v>
      </c>
    </row>
    <row r="8690" spans="1:5" ht="14.4" x14ac:dyDescent="0.55000000000000004">
      <c r="A8690" s="289" t="s">
        <v>41436</v>
      </c>
      <c r="B8690" s="290">
        <v>31233</v>
      </c>
      <c r="D8690" s="291" t="s">
        <v>41977</v>
      </c>
      <c r="E8690" s="292">
        <v>31233</v>
      </c>
    </row>
    <row r="8691" spans="1:5" ht="14.4" x14ac:dyDescent="0.55000000000000004">
      <c r="A8691" s="289" t="s">
        <v>41437</v>
      </c>
      <c r="B8691" s="290">
        <v>536779</v>
      </c>
      <c r="D8691" s="291" t="s">
        <v>41978</v>
      </c>
      <c r="E8691" s="292">
        <v>536779</v>
      </c>
    </row>
    <row r="8692" spans="1:5" ht="14.4" x14ac:dyDescent="0.55000000000000004">
      <c r="A8692" s="289" t="s">
        <v>41438</v>
      </c>
      <c r="B8692" s="290">
        <v>198977</v>
      </c>
      <c r="D8692" s="291" t="s">
        <v>41979</v>
      </c>
      <c r="E8692" s="292">
        <v>198977</v>
      </c>
    </row>
    <row r="8693" spans="1:5" ht="14.4" x14ac:dyDescent="0.55000000000000004">
      <c r="A8693" s="289" t="s">
        <v>41439</v>
      </c>
      <c r="B8693" s="290">
        <v>381334</v>
      </c>
      <c r="D8693" s="291" t="s">
        <v>41980</v>
      </c>
      <c r="E8693" s="292">
        <v>381334</v>
      </c>
    </row>
    <row r="8694" spans="1:5" ht="14.4" x14ac:dyDescent="0.55000000000000004">
      <c r="A8694" s="289" t="s">
        <v>41440</v>
      </c>
      <c r="B8694" s="290">
        <v>657333</v>
      </c>
      <c r="D8694" s="291" t="s">
        <v>41981</v>
      </c>
      <c r="E8694" s="292">
        <v>657333</v>
      </c>
    </row>
    <row r="8695" spans="1:5" ht="14.4" x14ac:dyDescent="0.55000000000000004">
      <c r="A8695" s="289" t="s">
        <v>41441</v>
      </c>
      <c r="B8695" s="290">
        <v>53304</v>
      </c>
      <c r="D8695" s="291" t="s">
        <v>41982</v>
      </c>
      <c r="E8695" s="292">
        <v>53304</v>
      </c>
    </row>
    <row r="8696" spans="1:5" ht="14.4" x14ac:dyDescent="0.55000000000000004">
      <c r="A8696" s="289" t="s">
        <v>41442</v>
      </c>
      <c r="B8696" s="290">
        <v>371442</v>
      </c>
      <c r="D8696" s="291" t="s">
        <v>41983</v>
      </c>
      <c r="E8696" s="292">
        <v>371442</v>
      </c>
    </row>
    <row r="8697" spans="1:5" ht="14.4" x14ac:dyDescent="0.55000000000000004">
      <c r="A8697" s="289" t="s">
        <v>41443</v>
      </c>
      <c r="B8697" s="290">
        <v>447864.67</v>
      </c>
      <c r="D8697" s="291" t="s">
        <v>41984</v>
      </c>
      <c r="E8697" s="292">
        <v>447864.67</v>
      </c>
    </row>
    <row r="8698" spans="1:5" ht="14.4" x14ac:dyDescent="0.55000000000000004">
      <c r="A8698" s="289" t="s">
        <v>41444</v>
      </c>
      <c r="B8698" s="290">
        <v>91618</v>
      </c>
      <c r="D8698" s="291" t="s">
        <v>41985</v>
      </c>
      <c r="E8698" s="292">
        <v>91618</v>
      </c>
    </row>
    <row r="8699" spans="1:5" ht="14.4" x14ac:dyDescent="0.55000000000000004">
      <c r="A8699" s="289" t="s">
        <v>41445</v>
      </c>
      <c r="B8699" s="290">
        <v>116484.86</v>
      </c>
      <c r="D8699" s="291" t="s">
        <v>41986</v>
      </c>
      <c r="E8699" s="292">
        <v>116484.86</v>
      </c>
    </row>
    <row r="8700" spans="1:5" ht="14.4" x14ac:dyDescent="0.55000000000000004">
      <c r="A8700" s="289" t="s">
        <v>41446</v>
      </c>
      <c r="B8700" s="290">
        <v>57592.75</v>
      </c>
      <c r="D8700" s="291" t="s">
        <v>41987</v>
      </c>
      <c r="E8700" s="292">
        <v>57592.75</v>
      </c>
    </row>
    <row r="8701" spans="1:5" ht="14.4" x14ac:dyDescent="0.55000000000000004">
      <c r="A8701" s="289" t="s">
        <v>41447</v>
      </c>
      <c r="B8701" s="290">
        <v>150710</v>
      </c>
      <c r="D8701" s="291" t="s">
        <v>41988</v>
      </c>
      <c r="E8701" s="292">
        <v>150710</v>
      </c>
    </row>
    <row r="8702" spans="1:5" ht="14.4" x14ac:dyDescent="0.55000000000000004">
      <c r="A8702" s="289" t="s">
        <v>41448</v>
      </c>
      <c r="B8702" s="290">
        <v>15531</v>
      </c>
      <c r="D8702" s="291" t="s">
        <v>41989</v>
      </c>
      <c r="E8702" s="292">
        <v>15531</v>
      </c>
    </row>
    <row r="8703" spans="1:5" ht="14.4" x14ac:dyDescent="0.55000000000000004">
      <c r="A8703" s="289" t="s">
        <v>41449</v>
      </c>
      <c r="B8703" s="290">
        <v>246112.74</v>
      </c>
      <c r="D8703" s="291" t="s">
        <v>41990</v>
      </c>
      <c r="E8703" s="292">
        <v>246112.74</v>
      </c>
    </row>
    <row r="8704" spans="1:5" ht="14.4" x14ac:dyDescent="0.55000000000000004">
      <c r="A8704" s="289" t="s">
        <v>41450</v>
      </c>
      <c r="B8704" s="290">
        <v>27989</v>
      </c>
      <c r="D8704" s="291" t="s">
        <v>41991</v>
      </c>
      <c r="E8704" s="292">
        <v>27989</v>
      </c>
    </row>
    <row r="8705" spans="1:5" ht="14.4" x14ac:dyDescent="0.55000000000000004">
      <c r="A8705" s="289" t="s">
        <v>41451</v>
      </c>
      <c r="B8705" s="290">
        <v>63513.5</v>
      </c>
      <c r="D8705" s="291" t="s">
        <v>41992</v>
      </c>
      <c r="E8705" s="292">
        <v>63513.5</v>
      </c>
    </row>
    <row r="8706" spans="1:5" ht="14.4" x14ac:dyDescent="0.55000000000000004">
      <c r="A8706" s="289" t="s">
        <v>41452</v>
      </c>
      <c r="B8706" s="290">
        <v>2991757.5</v>
      </c>
      <c r="D8706" s="291" t="s">
        <v>41993</v>
      </c>
      <c r="E8706" s="292">
        <v>2991757.5</v>
      </c>
    </row>
    <row r="8707" spans="1:5" ht="14.4" x14ac:dyDescent="0.55000000000000004">
      <c r="A8707" s="289" t="s">
        <v>41453</v>
      </c>
      <c r="B8707" s="290">
        <v>132424</v>
      </c>
      <c r="D8707" s="291" t="s">
        <v>41994</v>
      </c>
      <c r="E8707" s="292">
        <v>132424</v>
      </c>
    </row>
    <row r="8708" spans="1:5" ht="14.4" x14ac:dyDescent="0.55000000000000004">
      <c r="A8708" s="289" t="s">
        <v>41454</v>
      </c>
      <c r="B8708" s="290">
        <v>22617</v>
      </c>
      <c r="D8708" s="291" t="s">
        <v>41995</v>
      </c>
      <c r="E8708" s="292">
        <v>22617</v>
      </c>
    </row>
    <row r="8709" spans="1:5" ht="14.4" x14ac:dyDescent="0.55000000000000004">
      <c r="A8709" s="289" t="s">
        <v>41455</v>
      </c>
      <c r="B8709" s="290">
        <v>39980.75</v>
      </c>
      <c r="D8709" s="291" t="s">
        <v>41996</v>
      </c>
      <c r="E8709" s="292">
        <v>39980.75</v>
      </c>
    </row>
    <row r="8710" spans="1:5" ht="14.4" x14ac:dyDescent="0.55000000000000004">
      <c r="A8710" s="289" t="s">
        <v>41456</v>
      </c>
      <c r="B8710" s="290">
        <v>8369</v>
      </c>
      <c r="D8710" s="291" t="s">
        <v>41997</v>
      </c>
      <c r="E8710" s="292">
        <v>8369</v>
      </c>
    </row>
    <row r="8711" spans="1:5" ht="14.4" x14ac:dyDescent="0.55000000000000004">
      <c r="A8711" s="289" t="s">
        <v>41457</v>
      </c>
      <c r="B8711" s="290">
        <v>16155</v>
      </c>
      <c r="D8711" s="291" t="s">
        <v>41998</v>
      </c>
      <c r="E8711" s="292">
        <v>16155</v>
      </c>
    </row>
    <row r="8712" spans="1:5" ht="14.4" x14ac:dyDescent="0.55000000000000004">
      <c r="A8712" s="289" t="s">
        <v>41458</v>
      </c>
      <c r="B8712" s="290">
        <v>310731.73</v>
      </c>
      <c r="D8712" s="291" t="s">
        <v>41999</v>
      </c>
      <c r="E8712" s="292">
        <v>310731.73</v>
      </c>
    </row>
    <row r="8713" spans="1:5" ht="14.4" x14ac:dyDescent="0.55000000000000004">
      <c r="A8713" s="289" t="s">
        <v>41459</v>
      </c>
      <c r="B8713" s="290">
        <v>64605.1</v>
      </c>
      <c r="D8713" s="291" t="s">
        <v>42000</v>
      </c>
      <c r="E8713" s="292">
        <v>64605.1</v>
      </c>
    </row>
    <row r="8714" spans="1:5" ht="14.4" x14ac:dyDescent="0.55000000000000004">
      <c r="A8714" s="289" t="s">
        <v>41460</v>
      </c>
      <c r="B8714" s="290">
        <v>77544</v>
      </c>
      <c r="D8714" s="291" t="s">
        <v>42001</v>
      </c>
      <c r="E8714" s="292">
        <v>77544</v>
      </c>
    </row>
    <row r="8715" spans="1:5" ht="14.4" x14ac:dyDescent="0.55000000000000004">
      <c r="A8715" s="289" t="s">
        <v>41461</v>
      </c>
      <c r="B8715" s="290">
        <v>10410250</v>
      </c>
      <c r="D8715" s="291" t="s">
        <v>42002</v>
      </c>
      <c r="E8715" s="292">
        <v>10410250</v>
      </c>
    </row>
    <row r="8716" spans="1:5" ht="14.4" x14ac:dyDescent="0.55000000000000004">
      <c r="A8716" s="289" t="s">
        <v>41462</v>
      </c>
      <c r="B8716" s="290">
        <v>40046</v>
      </c>
      <c r="D8716" s="291" t="s">
        <v>42003</v>
      </c>
      <c r="E8716" s="292">
        <v>40046</v>
      </c>
    </row>
    <row r="8717" spans="1:5" ht="14.4" x14ac:dyDescent="0.55000000000000004">
      <c r="A8717" s="289" t="s">
        <v>41463</v>
      </c>
      <c r="B8717" s="290">
        <v>32431</v>
      </c>
      <c r="D8717" s="291" t="s">
        <v>42004</v>
      </c>
      <c r="E8717" s="292">
        <v>32431</v>
      </c>
    </row>
    <row r="8718" spans="1:5" ht="14.4" x14ac:dyDescent="0.55000000000000004">
      <c r="A8718" s="289" t="s">
        <v>41464</v>
      </c>
      <c r="B8718" s="290">
        <v>34448</v>
      </c>
      <c r="D8718" s="291" t="s">
        <v>42005</v>
      </c>
      <c r="E8718" s="292">
        <v>34448</v>
      </c>
    </row>
    <row r="8719" spans="1:5" ht="14.4" x14ac:dyDescent="0.55000000000000004">
      <c r="A8719" s="289" t="s">
        <v>41465</v>
      </c>
      <c r="B8719" s="290">
        <v>127372</v>
      </c>
      <c r="D8719" s="291" t="s">
        <v>42006</v>
      </c>
      <c r="E8719" s="292">
        <v>127372</v>
      </c>
    </row>
    <row r="8720" spans="1:5" ht="14.4" x14ac:dyDescent="0.55000000000000004">
      <c r="A8720" s="289" t="s">
        <v>41466</v>
      </c>
      <c r="B8720" s="290">
        <v>89383.5</v>
      </c>
      <c r="D8720" s="291" t="s">
        <v>42007</v>
      </c>
      <c r="E8720" s="292">
        <v>89383.5</v>
      </c>
    </row>
    <row r="8721" spans="1:5" ht="14.4" x14ac:dyDescent="0.55000000000000004">
      <c r="A8721" s="289" t="s">
        <v>41467</v>
      </c>
      <c r="B8721" s="290">
        <v>37677.5</v>
      </c>
      <c r="D8721" s="291" t="s">
        <v>42008</v>
      </c>
      <c r="E8721" s="292">
        <v>37677.5</v>
      </c>
    </row>
    <row r="8722" spans="1:5" ht="14.4" x14ac:dyDescent="0.55000000000000004">
      <c r="A8722" s="289" t="s">
        <v>41468</v>
      </c>
      <c r="B8722" s="290">
        <v>17224</v>
      </c>
      <c r="D8722" s="291" t="s">
        <v>42009</v>
      </c>
      <c r="E8722" s="292">
        <v>17224</v>
      </c>
    </row>
    <row r="8723" spans="1:5" ht="14.4" x14ac:dyDescent="0.55000000000000004">
      <c r="A8723" s="289" t="s">
        <v>41469</v>
      </c>
      <c r="B8723" s="290">
        <v>8616</v>
      </c>
      <c r="D8723" s="291" t="s">
        <v>42010</v>
      </c>
      <c r="E8723" s="292">
        <v>8616</v>
      </c>
    </row>
    <row r="8724" spans="1:5" ht="14.4" x14ac:dyDescent="0.55000000000000004">
      <c r="A8724" s="289" t="s">
        <v>41470</v>
      </c>
      <c r="B8724" s="290">
        <v>53850</v>
      </c>
      <c r="D8724" s="291" t="s">
        <v>42011</v>
      </c>
      <c r="E8724" s="292">
        <v>53850</v>
      </c>
    </row>
    <row r="8725" spans="1:5" ht="14.4" x14ac:dyDescent="0.55000000000000004">
      <c r="A8725" s="289" t="s">
        <v>41471</v>
      </c>
      <c r="B8725" s="290">
        <v>30658</v>
      </c>
      <c r="D8725" s="291" t="s">
        <v>42012</v>
      </c>
      <c r="E8725" s="292">
        <v>30658</v>
      </c>
    </row>
    <row r="8726" spans="1:5" ht="14.4" x14ac:dyDescent="0.55000000000000004">
      <c r="A8726" s="289" t="s">
        <v>41472</v>
      </c>
      <c r="B8726" s="290">
        <v>53087</v>
      </c>
      <c r="D8726" s="291" t="s">
        <v>42013</v>
      </c>
      <c r="E8726" s="292">
        <v>53087</v>
      </c>
    </row>
    <row r="8727" spans="1:5" ht="14.4" x14ac:dyDescent="0.55000000000000004">
      <c r="A8727" s="289" t="s">
        <v>41473</v>
      </c>
      <c r="B8727" s="290">
        <v>69209</v>
      </c>
      <c r="D8727" s="291" t="s">
        <v>42014</v>
      </c>
      <c r="E8727" s="292">
        <v>69209</v>
      </c>
    </row>
    <row r="8728" spans="1:5" ht="14.4" x14ac:dyDescent="0.55000000000000004">
      <c r="A8728" s="289" t="s">
        <v>41474</v>
      </c>
      <c r="B8728" s="290">
        <v>35863</v>
      </c>
      <c r="D8728" s="291" t="s">
        <v>42015</v>
      </c>
      <c r="E8728" s="292">
        <v>35863</v>
      </c>
    </row>
    <row r="8729" spans="1:5" ht="14.4" x14ac:dyDescent="0.55000000000000004">
      <c r="A8729" s="289" t="s">
        <v>41475</v>
      </c>
      <c r="B8729" s="290">
        <v>19377</v>
      </c>
      <c r="D8729" s="291" t="s">
        <v>42016</v>
      </c>
      <c r="E8729" s="292">
        <v>19377</v>
      </c>
    </row>
    <row r="8730" spans="1:5" ht="14.4" x14ac:dyDescent="0.55000000000000004">
      <c r="A8730" s="289" t="s">
        <v>41476</v>
      </c>
      <c r="B8730" s="290">
        <v>49542</v>
      </c>
      <c r="D8730" s="291" t="s">
        <v>42017</v>
      </c>
      <c r="E8730" s="292">
        <v>49542</v>
      </c>
    </row>
    <row r="8731" spans="1:5" ht="14.4" x14ac:dyDescent="0.55000000000000004">
      <c r="A8731" s="289" t="s">
        <v>41477</v>
      </c>
      <c r="B8731" s="290">
        <v>61360.5</v>
      </c>
      <c r="D8731" s="291" t="s">
        <v>42018</v>
      </c>
      <c r="E8731" s="292">
        <v>61360.5</v>
      </c>
    </row>
    <row r="8732" spans="1:5" ht="14.4" x14ac:dyDescent="0.55000000000000004">
      <c r="A8732" s="289" t="s">
        <v>41478</v>
      </c>
      <c r="B8732" s="290">
        <v>109802.46</v>
      </c>
      <c r="D8732" s="291" t="s">
        <v>42019</v>
      </c>
      <c r="E8732" s="292">
        <v>109802.46</v>
      </c>
    </row>
    <row r="8733" spans="1:5" ht="14.4" x14ac:dyDescent="0.55000000000000004">
      <c r="A8733" s="289" t="s">
        <v>41479</v>
      </c>
      <c r="B8733" s="290">
        <v>8612</v>
      </c>
      <c r="D8733" s="291" t="s">
        <v>42020</v>
      </c>
      <c r="E8733" s="292">
        <v>8612</v>
      </c>
    </row>
    <row r="8734" spans="1:5" ht="14.4" x14ac:dyDescent="0.55000000000000004">
      <c r="A8734" s="289" t="s">
        <v>41480</v>
      </c>
      <c r="B8734" s="290">
        <v>33371.5</v>
      </c>
      <c r="D8734" s="291" t="s">
        <v>42021</v>
      </c>
      <c r="E8734" s="292">
        <v>33371.5</v>
      </c>
    </row>
    <row r="8735" spans="1:5" ht="14.4" x14ac:dyDescent="0.55000000000000004">
      <c r="A8735" s="289" t="s">
        <v>41481</v>
      </c>
      <c r="B8735" s="290">
        <v>6462</v>
      </c>
      <c r="D8735" s="291" t="s">
        <v>42022</v>
      </c>
      <c r="E8735" s="292">
        <v>6462</v>
      </c>
    </row>
    <row r="8736" spans="1:5" ht="14.4" x14ac:dyDescent="0.55000000000000004">
      <c r="A8736" s="289" t="s">
        <v>41482</v>
      </c>
      <c r="B8736" s="290">
        <v>25836</v>
      </c>
      <c r="D8736" s="291" t="s">
        <v>42023</v>
      </c>
      <c r="E8736" s="292">
        <v>25836</v>
      </c>
    </row>
    <row r="8737" spans="1:5" ht="14.4" x14ac:dyDescent="0.55000000000000004">
      <c r="A8737" s="289" t="s">
        <v>41483</v>
      </c>
      <c r="B8737" s="290">
        <v>58410</v>
      </c>
      <c r="D8737" s="291" t="s">
        <v>42024</v>
      </c>
      <c r="E8737" s="292">
        <v>58410</v>
      </c>
    </row>
    <row r="8738" spans="1:5" ht="14.4" x14ac:dyDescent="0.55000000000000004">
      <c r="A8738" s="289" t="s">
        <v>41484</v>
      </c>
      <c r="B8738" s="290">
        <v>21530</v>
      </c>
      <c r="D8738" s="291" t="s">
        <v>42025</v>
      </c>
      <c r="E8738" s="292">
        <v>21530</v>
      </c>
    </row>
    <row r="8739" spans="1:5" ht="14.4" x14ac:dyDescent="0.55000000000000004">
      <c r="A8739" s="289" t="s">
        <v>41485</v>
      </c>
      <c r="B8739" s="290">
        <v>38772</v>
      </c>
      <c r="D8739" s="291" t="s">
        <v>42026</v>
      </c>
      <c r="E8739" s="292">
        <v>38772</v>
      </c>
    </row>
    <row r="8740" spans="1:5" ht="14.4" x14ac:dyDescent="0.55000000000000004">
      <c r="A8740" s="289" t="s">
        <v>41486</v>
      </c>
      <c r="B8740" s="290">
        <v>26912.5</v>
      </c>
      <c r="D8740" s="291" t="s">
        <v>42027</v>
      </c>
      <c r="E8740" s="292">
        <v>26912.5</v>
      </c>
    </row>
    <row r="8741" spans="1:5" ht="14.4" x14ac:dyDescent="0.55000000000000004">
      <c r="A8741" s="289" t="s">
        <v>41487</v>
      </c>
      <c r="B8741" s="290">
        <v>27603.75</v>
      </c>
      <c r="D8741" s="291" t="s">
        <v>42028</v>
      </c>
      <c r="E8741" s="292">
        <v>27603.75</v>
      </c>
    </row>
    <row r="8742" spans="1:5" ht="14.4" x14ac:dyDescent="0.55000000000000004">
      <c r="A8742" s="289" t="s">
        <v>41488</v>
      </c>
      <c r="B8742" s="290">
        <v>13188.5</v>
      </c>
      <c r="D8742" s="291" t="s">
        <v>42029</v>
      </c>
      <c r="E8742" s="292">
        <v>13188.5</v>
      </c>
    </row>
    <row r="8743" spans="1:5" ht="14.4" x14ac:dyDescent="0.55000000000000004">
      <c r="A8743" s="289" t="s">
        <v>41489</v>
      </c>
      <c r="B8743" s="290">
        <v>89431</v>
      </c>
      <c r="D8743" s="291" t="s">
        <v>42030</v>
      </c>
      <c r="E8743" s="292">
        <v>89431</v>
      </c>
    </row>
    <row r="8744" spans="1:5" ht="14.4" x14ac:dyDescent="0.55000000000000004">
      <c r="A8744" s="289" t="s">
        <v>41490</v>
      </c>
      <c r="B8744" s="290">
        <v>18885</v>
      </c>
      <c r="D8744" s="291" t="s">
        <v>42031</v>
      </c>
      <c r="E8744" s="292">
        <v>18885</v>
      </c>
    </row>
    <row r="8745" spans="1:5" ht="14.4" x14ac:dyDescent="0.55000000000000004">
      <c r="A8745" s="289" t="s">
        <v>41491</v>
      </c>
      <c r="B8745" s="290">
        <v>10396</v>
      </c>
      <c r="D8745" s="291" t="s">
        <v>42032</v>
      </c>
      <c r="E8745" s="292">
        <v>10396</v>
      </c>
    </row>
    <row r="8746" spans="1:5" ht="14.4" x14ac:dyDescent="0.55000000000000004">
      <c r="A8746" s="289" t="s">
        <v>41492</v>
      </c>
      <c r="B8746" s="290">
        <v>338678</v>
      </c>
      <c r="D8746" s="291" t="s">
        <v>42033</v>
      </c>
      <c r="E8746" s="292">
        <v>338678</v>
      </c>
    </row>
    <row r="8747" spans="1:5" ht="14.4" x14ac:dyDescent="0.55000000000000004">
      <c r="A8747" s="289" t="s">
        <v>41493</v>
      </c>
      <c r="B8747" s="290">
        <v>15580</v>
      </c>
      <c r="D8747" s="291" t="s">
        <v>42034</v>
      </c>
      <c r="E8747" s="292">
        <v>15580</v>
      </c>
    </row>
    <row r="8748" spans="1:5" ht="14.4" x14ac:dyDescent="0.55000000000000004">
      <c r="A8748" s="289" t="s">
        <v>41494</v>
      </c>
      <c r="B8748" s="290">
        <v>1318276.17</v>
      </c>
      <c r="D8748" s="291" t="s">
        <v>42035</v>
      </c>
      <c r="E8748" s="292">
        <v>1318276.17</v>
      </c>
    </row>
    <row r="8749" spans="1:5" ht="14.4" x14ac:dyDescent="0.55000000000000004">
      <c r="A8749" s="289" t="s">
        <v>41495</v>
      </c>
      <c r="B8749" s="290">
        <v>19377</v>
      </c>
      <c r="D8749" s="291" t="s">
        <v>42036</v>
      </c>
      <c r="E8749" s="292">
        <v>19377</v>
      </c>
    </row>
    <row r="8750" spans="1:5" ht="14.4" x14ac:dyDescent="0.55000000000000004">
      <c r="A8750" s="289" t="s">
        <v>41496</v>
      </c>
      <c r="B8750" s="290">
        <v>63513.5</v>
      </c>
      <c r="D8750" s="291" t="s">
        <v>42037</v>
      </c>
      <c r="E8750" s="292">
        <v>63513.5</v>
      </c>
    </row>
    <row r="8751" spans="1:5" ht="14.4" x14ac:dyDescent="0.55000000000000004">
      <c r="A8751" s="289" t="s">
        <v>41497</v>
      </c>
      <c r="B8751" s="290">
        <v>706943.07</v>
      </c>
      <c r="D8751" s="291" t="s">
        <v>42038</v>
      </c>
      <c r="E8751" s="292">
        <v>706943.07</v>
      </c>
    </row>
    <row r="8752" spans="1:5" ht="14.4" x14ac:dyDescent="0.55000000000000004">
      <c r="A8752" s="289" t="s">
        <v>41498</v>
      </c>
      <c r="B8752" s="290">
        <v>592350</v>
      </c>
      <c r="D8752" s="291" t="s">
        <v>42039</v>
      </c>
      <c r="E8752" s="292">
        <v>592350</v>
      </c>
    </row>
    <row r="8753" spans="1:5" ht="14.4" x14ac:dyDescent="0.55000000000000004">
      <c r="A8753" s="289" t="s">
        <v>41499</v>
      </c>
      <c r="B8753" s="290">
        <v>84699</v>
      </c>
      <c r="D8753" s="291" t="s">
        <v>42040</v>
      </c>
      <c r="E8753" s="292">
        <v>84699</v>
      </c>
    </row>
    <row r="8754" spans="1:5" ht="14.4" x14ac:dyDescent="0.55000000000000004">
      <c r="A8754" s="289" t="s">
        <v>41500</v>
      </c>
      <c r="B8754" s="290">
        <v>44157</v>
      </c>
      <c r="D8754" s="291" t="s">
        <v>42041</v>
      </c>
      <c r="E8754" s="292">
        <v>44157</v>
      </c>
    </row>
    <row r="8755" spans="1:5" ht="14.4" x14ac:dyDescent="0.55000000000000004">
      <c r="A8755" s="289" t="s">
        <v>41501</v>
      </c>
      <c r="B8755" s="290">
        <v>369388</v>
      </c>
      <c r="D8755" s="291" t="s">
        <v>42042</v>
      </c>
      <c r="E8755" s="292">
        <v>369388</v>
      </c>
    </row>
    <row r="8756" spans="1:5" ht="14.4" x14ac:dyDescent="0.55000000000000004">
      <c r="A8756" s="289" t="s">
        <v>41502</v>
      </c>
      <c r="B8756" s="290">
        <v>140010</v>
      </c>
      <c r="D8756" s="291" t="s">
        <v>42043</v>
      </c>
      <c r="E8756" s="292">
        <v>140010</v>
      </c>
    </row>
    <row r="8757" spans="1:5" ht="14.4" x14ac:dyDescent="0.55000000000000004">
      <c r="A8757" s="289" t="s">
        <v>65936</v>
      </c>
      <c r="B8757" s="290">
        <v>13400</v>
      </c>
      <c r="D8757" s="291" t="s">
        <v>57120</v>
      </c>
      <c r="E8757" s="292">
        <v>13400</v>
      </c>
    </row>
    <row r="8758" spans="1:5" ht="14.4" x14ac:dyDescent="0.55000000000000004">
      <c r="A8758" s="289" t="s">
        <v>57002</v>
      </c>
      <c r="B8758" s="290">
        <v>2840</v>
      </c>
      <c r="D8758" s="291" t="s">
        <v>57121</v>
      </c>
      <c r="E8758" s="292">
        <v>2840</v>
      </c>
    </row>
    <row r="8759" spans="1:5" ht="14.4" x14ac:dyDescent="0.55000000000000004">
      <c r="A8759" s="289" t="s">
        <v>65937</v>
      </c>
      <c r="B8759" s="290">
        <v>5679.34</v>
      </c>
      <c r="D8759" s="291" t="s">
        <v>66433</v>
      </c>
      <c r="E8759" s="292">
        <v>5679.34</v>
      </c>
    </row>
    <row r="8760" spans="1:5" ht="14.4" x14ac:dyDescent="0.55000000000000004">
      <c r="A8760" s="289" t="s">
        <v>65938</v>
      </c>
      <c r="B8760" s="290">
        <v>5000</v>
      </c>
      <c r="D8760" s="291" t="s">
        <v>66434</v>
      </c>
      <c r="E8760" s="292">
        <v>5000</v>
      </c>
    </row>
    <row r="8761" spans="1:5" ht="14.4" x14ac:dyDescent="0.55000000000000004">
      <c r="A8761" s="289" t="s">
        <v>57003</v>
      </c>
      <c r="B8761" s="290">
        <v>1539.99</v>
      </c>
      <c r="D8761" s="291" t="s">
        <v>57122</v>
      </c>
      <c r="E8761" s="292">
        <v>1539.99</v>
      </c>
    </row>
    <row r="8762" spans="1:5" ht="14.4" x14ac:dyDescent="0.55000000000000004">
      <c r="A8762" s="289" t="s">
        <v>57004</v>
      </c>
      <c r="B8762" s="290">
        <v>229144.5</v>
      </c>
      <c r="D8762" s="291" t="s">
        <v>57123</v>
      </c>
      <c r="E8762" s="292">
        <v>229144.5</v>
      </c>
    </row>
    <row r="8763" spans="1:5" ht="14.4" x14ac:dyDescent="0.55000000000000004">
      <c r="A8763" s="289" t="s">
        <v>57005</v>
      </c>
      <c r="B8763" s="290">
        <v>9468.34</v>
      </c>
      <c r="D8763" s="291" t="s">
        <v>57124</v>
      </c>
      <c r="E8763" s="292">
        <v>9468.34</v>
      </c>
    </row>
    <row r="8764" spans="1:5" ht="14.4" x14ac:dyDescent="0.55000000000000004">
      <c r="A8764" s="289" t="s">
        <v>57006</v>
      </c>
      <c r="B8764" s="290">
        <v>29925.89</v>
      </c>
      <c r="D8764" s="291" t="s">
        <v>57125</v>
      </c>
      <c r="E8764" s="292">
        <v>29925.89</v>
      </c>
    </row>
    <row r="8765" spans="1:5" ht="14.4" x14ac:dyDescent="0.55000000000000004">
      <c r="A8765" s="289" t="s">
        <v>57007</v>
      </c>
      <c r="B8765" s="290">
        <v>31959.99</v>
      </c>
      <c r="D8765" s="291" t="s">
        <v>57126</v>
      </c>
      <c r="E8765" s="292">
        <v>31959.99</v>
      </c>
    </row>
    <row r="8766" spans="1:5" ht="14.4" x14ac:dyDescent="0.55000000000000004">
      <c r="A8766" s="289" t="s">
        <v>57008</v>
      </c>
      <c r="B8766" s="290">
        <v>6947.9</v>
      </c>
      <c r="D8766" s="291" t="s">
        <v>57127</v>
      </c>
      <c r="E8766" s="292">
        <v>6947.9</v>
      </c>
    </row>
    <row r="8767" spans="1:5" ht="14.4" x14ac:dyDescent="0.55000000000000004">
      <c r="A8767" s="289" t="s">
        <v>57009</v>
      </c>
      <c r="B8767" s="290">
        <v>41000</v>
      </c>
      <c r="D8767" s="291" t="s">
        <v>57128</v>
      </c>
      <c r="E8767" s="292">
        <v>41000</v>
      </c>
    </row>
    <row r="8768" spans="1:5" ht="14.4" x14ac:dyDescent="0.55000000000000004">
      <c r="A8768" s="289" t="s">
        <v>57010</v>
      </c>
      <c r="B8768" s="290">
        <v>41622</v>
      </c>
      <c r="D8768" s="291" t="s">
        <v>57129</v>
      </c>
      <c r="E8768" s="292">
        <v>41622</v>
      </c>
    </row>
    <row r="8769" spans="1:5" ht="14.4" x14ac:dyDescent="0.55000000000000004">
      <c r="A8769" s="289" t="s">
        <v>57011</v>
      </c>
      <c r="B8769" s="290">
        <v>7870</v>
      </c>
      <c r="D8769" s="291" t="s">
        <v>57130</v>
      </c>
      <c r="E8769" s="292">
        <v>7870</v>
      </c>
    </row>
    <row r="8770" spans="1:5" ht="14.4" x14ac:dyDescent="0.55000000000000004">
      <c r="A8770" s="289" t="s">
        <v>57012</v>
      </c>
      <c r="B8770" s="290">
        <v>5495.96</v>
      </c>
      <c r="D8770" s="291" t="s">
        <v>57131</v>
      </c>
      <c r="E8770" s="292">
        <v>5495.96</v>
      </c>
    </row>
    <row r="8771" spans="1:5" ht="14.4" x14ac:dyDescent="0.55000000000000004">
      <c r="A8771" s="289" t="s">
        <v>57013</v>
      </c>
      <c r="B8771" s="290">
        <v>105000</v>
      </c>
      <c r="D8771" s="291" t="s">
        <v>57132</v>
      </c>
      <c r="E8771" s="292">
        <v>105000</v>
      </c>
    </row>
    <row r="8772" spans="1:5" ht="14.4" x14ac:dyDescent="0.55000000000000004">
      <c r="A8772" s="289" t="s">
        <v>57014</v>
      </c>
      <c r="B8772" s="290">
        <v>75000</v>
      </c>
      <c r="D8772" s="291" t="s">
        <v>57133</v>
      </c>
      <c r="E8772" s="292">
        <v>75000</v>
      </c>
    </row>
    <row r="8773" spans="1:5" ht="14.4" x14ac:dyDescent="0.55000000000000004">
      <c r="A8773" s="289" t="s">
        <v>57015</v>
      </c>
      <c r="B8773" s="290">
        <v>10000</v>
      </c>
      <c r="D8773" s="291" t="s">
        <v>57134</v>
      </c>
      <c r="E8773" s="292">
        <v>10000</v>
      </c>
    </row>
    <row r="8774" spans="1:5" ht="14.4" x14ac:dyDescent="0.55000000000000004">
      <c r="A8774" s="289" t="s">
        <v>57016</v>
      </c>
      <c r="B8774" s="290">
        <v>19999.98</v>
      </c>
      <c r="D8774" s="291" t="s">
        <v>57135</v>
      </c>
      <c r="E8774" s="292">
        <v>19999.98</v>
      </c>
    </row>
    <row r="8775" spans="1:5" ht="14.4" x14ac:dyDescent="0.55000000000000004">
      <c r="A8775" s="289" t="s">
        <v>57017</v>
      </c>
      <c r="B8775" s="290">
        <v>6500</v>
      </c>
      <c r="D8775" s="291" t="s">
        <v>57136</v>
      </c>
      <c r="E8775" s="292">
        <v>6500</v>
      </c>
    </row>
    <row r="8776" spans="1:5" ht="14.4" x14ac:dyDescent="0.55000000000000004">
      <c r="A8776" s="289" t="s">
        <v>57018</v>
      </c>
      <c r="B8776" s="290">
        <v>35400</v>
      </c>
      <c r="D8776" s="291" t="s">
        <v>57137</v>
      </c>
      <c r="E8776" s="292">
        <v>35400</v>
      </c>
    </row>
    <row r="8777" spans="1:5" ht="14.4" x14ac:dyDescent="0.55000000000000004">
      <c r="A8777" s="289" t="s">
        <v>57019</v>
      </c>
      <c r="B8777" s="290">
        <v>8230.92</v>
      </c>
      <c r="D8777" s="291" t="s">
        <v>57138</v>
      </c>
      <c r="E8777" s="292">
        <v>8230.92</v>
      </c>
    </row>
    <row r="8778" spans="1:5" ht="14.4" x14ac:dyDescent="0.55000000000000004">
      <c r="A8778" s="289" t="s">
        <v>65939</v>
      </c>
      <c r="B8778" s="290">
        <v>1296.3499999999999</v>
      </c>
      <c r="D8778" s="291" t="s">
        <v>57139</v>
      </c>
      <c r="E8778" s="292">
        <v>1296.3499999999999</v>
      </c>
    </row>
    <row r="8779" spans="1:5" ht="14.4" x14ac:dyDescent="0.55000000000000004">
      <c r="A8779" s="289" t="s">
        <v>57020</v>
      </c>
      <c r="B8779" s="290">
        <v>43334.46</v>
      </c>
      <c r="D8779" s="291" t="s">
        <v>57140</v>
      </c>
      <c r="E8779" s="292">
        <v>43334.46</v>
      </c>
    </row>
    <row r="8780" spans="1:5" ht="14.4" x14ac:dyDescent="0.55000000000000004">
      <c r="A8780" s="289" t="s">
        <v>65940</v>
      </c>
      <c r="B8780" s="290">
        <v>0</v>
      </c>
      <c r="D8780" s="291" t="s">
        <v>66435</v>
      </c>
      <c r="E8780" s="292">
        <v>0</v>
      </c>
    </row>
    <row r="8781" spans="1:5" ht="14.4" x14ac:dyDescent="0.55000000000000004">
      <c r="A8781" s="289" t="s">
        <v>57021</v>
      </c>
      <c r="B8781" s="290">
        <v>18640</v>
      </c>
      <c r="D8781" s="291" t="s">
        <v>57141</v>
      </c>
      <c r="E8781" s="292">
        <v>18640</v>
      </c>
    </row>
    <row r="8782" spans="1:5" ht="14.4" x14ac:dyDescent="0.55000000000000004">
      <c r="A8782" s="289" t="s">
        <v>57022</v>
      </c>
      <c r="B8782" s="290">
        <v>33000</v>
      </c>
      <c r="D8782" s="291" t="s">
        <v>57142</v>
      </c>
      <c r="E8782" s="292">
        <v>33000</v>
      </c>
    </row>
    <row r="8783" spans="1:5" ht="14.4" x14ac:dyDescent="0.55000000000000004">
      <c r="A8783" s="289" t="s">
        <v>57023</v>
      </c>
      <c r="B8783" s="290">
        <v>3110</v>
      </c>
      <c r="D8783" s="291" t="s">
        <v>57143</v>
      </c>
      <c r="E8783" s="292">
        <v>3110</v>
      </c>
    </row>
    <row r="8784" spans="1:5" ht="14.4" x14ac:dyDescent="0.55000000000000004">
      <c r="A8784" s="289" t="s">
        <v>57024</v>
      </c>
      <c r="B8784" s="290">
        <v>10004.39</v>
      </c>
      <c r="D8784" s="291" t="s">
        <v>57144</v>
      </c>
      <c r="E8784" s="292">
        <v>10004.39</v>
      </c>
    </row>
    <row r="8785" spans="1:5" ht="14.4" x14ac:dyDescent="0.55000000000000004">
      <c r="A8785" s="289" t="s">
        <v>65941</v>
      </c>
      <c r="B8785" s="290">
        <v>14422.94</v>
      </c>
      <c r="D8785" s="291" t="s">
        <v>57145</v>
      </c>
      <c r="E8785" s="292">
        <v>14422.94</v>
      </c>
    </row>
    <row r="8786" spans="1:5" ht="14.4" x14ac:dyDescent="0.55000000000000004">
      <c r="A8786" s="289" t="s">
        <v>57025</v>
      </c>
      <c r="B8786" s="290">
        <v>10599.2</v>
      </c>
      <c r="D8786" s="291" t="s">
        <v>57146</v>
      </c>
      <c r="E8786" s="292">
        <v>10599.2</v>
      </c>
    </row>
    <row r="8787" spans="1:5" ht="14.4" x14ac:dyDescent="0.55000000000000004">
      <c r="A8787" s="289" t="s">
        <v>65942</v>
      </c>
      <c r="B8787" s="290">
        <v>0</v>
      </c>
      <c r="D8787" s="291" t="s">
        <v>66436</v>
      </c>
      <c r="E8787" s="292">
        <v>0</v>
      </c>
    </row>
    <row r="8788" spans="1:5" ht="14.4" x14ac:dyDescent="0.55000000000000004">
      <c r="A8788" s="289" t="s">
        <v>57026</v>
      </c>
      <c r="B8788" s="290">
        <v>15556</v>
      </c>
      <c r="D8788" s="291" t="s">
        <v>57147</v>
      </c>
      <c r="E8788" s="292">
        <v>15556</v>
      </c>
    </row>
    <row r="8789" spans="1:5" ht="14.4" x14ac:dyDescent="0.55000000000000004">
      <c r="A8789" s="289" t="s">
        <v>57027</v>
      </c>
      <c r="B8789" s="290">
        <v>6270.21</v>
      </c>
      <c r="D8789" s="291" t="s">
        <v>57148</v>
      </c>
      <c r="E8789" s="292">
        <v>6270.21</v>
      </c>
    </row>
    <row r="8790" spans="1:5" ht="14.4" x14ac:dyDescent="0.55000000000000004">
      <c r="A8790" s="289" t="s">
        <v>65943</v>
      </c>
      <c r="B8790" s="290">
        <v>0</v>
      </c>
      <c r="D8790" s="291" t="s">
        <v>66437</v>
      </c>
      <c r="E8790" s="292">
        <v>0</v>
      </c>
    </row>
    <row r="8791" spans="1:5" ht="14.4" x14ac:dyDescent="0.55000000000000004">
      <c r="A8791" s="289" t="s">
        <v>65944</v>
      </c>
      <c r="B8791" s="290">
        <v>0</v>
      </c>
      <c r="D8791" s="291" t="s">
        <v>66438</v>
      </c>
      <c r="E8791" s="292">
        <v>0</v>
      </c>
    </row>
    <row r="8792" spans="1:5" ht="14.4" x14ac:dyDescent="0.55000000000000004">
      <c r="A8792" s="289" t="s">
        <v>57028</v>
      </c>
      <c r="B8792" s="290">
        <v>6070.45</v>
      </c>
      <c r="D8792" s="291" t="s">
        <v>57149</v>
      </c>
      <c r="E8792" s="292">
        <v>6070.45</v>
      </c>
    </row>
    <row r="8793" spans="1:5" ht="14.4" x14ac:dyDescent="0.55000000000000004">
      <c r="A8793" s="289" t="s">
        <v>57029</v>
      </c>
      <c r="B8793" s="290">
        <v>31000</v>
      </c>
      <c r="D8793" s="291" t="s">
        <v>57150</v>
      </c>
      <c r="E8793" s="292">
        <v>31000</v>
      </c>
    </row>
    <row r="8794" spans="1:5" ht="14.4" x14ac:dyDescent="0.55000000000000004">
      <c r="A8794" s="289" t="s">
        <v>57030</v>
      </c>
      <c r="B8794" s="290">
        <v>73485</v>
      </c>
      <c r="D8794" s="291" t="s">
        <v>57151</v>
      </c>
      <c r="E8794" s="292">
        <v>73485</v>
      </c>
    </row>
    <row r="8795" spans="1:5" ht="14.4" x14ac:dyDescent="0.55000000000000004">
      <c r="A8795" s="289" t="s">
        <v>65945</v>
      </c>
      <c r="B8795" s="290">
        <v>0</v>
      </c>
      <c r="D8795" s="291" t="s">
        <v>66439</v>
      </c>
      <c r="E8795" s="292">
        <v>0</v>
      </c>
    </row>
    <row r="8796" spans="1:5" ht="14.4" x14ac:dyDescent="0.55000000000000004">
      <c r="A8796" s="289" t="s">
        <v>65946</v>
      </c>
      <c r="B8796" s="290">
        <v>0</v>
      </c>
      <c r="D8796" s="291" t="s">
        <v>66440</v>
      </c>
      <c r="E8796" s="292">
        <v>0</v>
      </c>
    </row>
    <row r="8797" spans="1:5" ht="14.4" x14ac:dyDescent="0.55000000000000004">
      <c r="A8797" s="289" t="s">
        <v>65947</v>
      </c>
      <c r="B8797" s="290">
        <v>10000</v>
      </c>
      <c r="D8797" s="291" t="s">
        <v>57152</v>
      </c>
      <c r="E8797" s="292">
        <v>10000</v>
      </c>
    </row>
    <row r="8798" spans="1:5" ht="14.4" x14ac:dyDescent="0.55000000000000004">
      <c r="A8798" s="289" t="s">
        <v>57031</v>
      </c>
      <c r="B8798" s="290">
        <v>17292.490000000002</v>
      </c>
      <c r="D8798" s="291" t="s">
        <v>57153</v>
      </c>
      <c r="E8798" s="292">
        <v>17292.490000000002</v>
      </c>
    </row>
    <row r="8799" spans="1:5" ht="14.4" x14ac:dyDescent="0.55000000000000004">
      <c r="A8799" s="289" t="s">
        <v>57032</v>
      </c>
      <c r="B8799" s="290">
        <v>44000</v>
      </c>
      <c r="D8799" s="291" t="s">
        <v>57154</v>
      </c>
      <c r="E8799" s="292">
        <v>44000</v>
      </c>
    </row>
    <row r="8800" spans="1:5" ht="14.4" x14ac:dyDescent="0.55000000000000004">
      <c r="A8800" s="289" t="s">
        <v>57033</v>
      </c>
      <c r="B8800" s="290">
        <v>864.07</v>
      </c>
      <c r="D8800" s="291" t="s">
        <v>57155</v>
      </c>
      <c r="E8800" s="292">
        <v>864.07</v>
      </c>
    </row>
    <row r="8801" spans="1:5" ht="14.4" x14ac:dyDescent="0.55000000000000004">
      <c r="A8801" s="289" t="s">
        <v>57034</v>
      </c>
      <c r="B8801" s="290">
        <v>10706.09</v>
      </c>
      <c r="D8801" s="291" t="s">
        <v>57156</v>
      </c>
      <c r="E8801" s="292">
        <v>10706.09</v>
      </c>
    </row>
    <row r="8802" spans="1:5" ht="14.4" x14ac:dyDescent="0.55000000000000004">
      <c r="A8802" s="289" t="s">
        <v>65948</v>
      </c>
      <c r="B8802" s="290">
        <v>5546.52</v>
      </c>
      <c r="D8802" s="291" t="s">
        <v>66441</v>
      </c>
      <c r="E8802" s="292">
        <v>5546.52</v>
      </c>
    </row>
    <row r="8803" spans="1:5" ht="14.4" x14ac:dyDescent="0.55000000000000004">
      <c r="A8803" s="289" t="s">
        <v>57035</v>
      </c>
      <c r="B8803" s="290">
        <v>6123.16</v>
      </c>
      <c r="D8803" s="291" t="s">
        <v>57157</v>
      </c>
      <c r="E8803" s="292">
        <v>6123.16</v>
      </c>
    </row>
    <row r="8804" spans="1:5" ht="14.4" x14ac:dyDescent="0.55000000000000004">
      <c r="A8804" s="289" t="s">
        <v>57036</v>
      </c>
      <c r="B8804" s="290">
        <v>4106.75</v>
      </c>
      <c r="D8804" s="291" t="s">
        <v>57158</v>
      </c>
      <c r="E8804" s="292">
        <v>4106.75</v>
      </c>
    </row>
    <row r="8805" spans="1:5" ht="14.4" x14ac:dyDescent="0.55000000000000004">
      <c r="A8805" s="289" t="s">
        <v>57037</v>
      </c>
      <c r="B8805" s="290">
        <v>27730.9</v>
      </c>
      <c r="D8805" s="291" t="s">
        <v>57159</v>
      </c>
      <c r="E8805" s="292">
        <v>27730.9</v>
      </c>
    </row>
    <row r="8806" spans="1:5" ht="14.4" x14ac:dyDescent="0.55000000000000004">
      <c r="A8806" s="289" t="s">
        <v>57038</v>
      </c>
      <c r="B8806" s="290">
        <v>9793.0400000000009</v>
      </c>
      <c r="D8806" s="291" t="s">
        <v>57160</v>
      </c>
      <c r="E8806" s="292">
        <v>9793.0400000000009</v>
      </c>
    </row>
    <row r="8807" spans="1:5" ht="14.4" x14ac:dyDescent="0.55000000000000004">
      <c r="A8807" s="289" t="s">
        <v>57039</v>
      </c>
      <c r="B8807" s="290">
        <v>6441.5</v>
      </c>
      <c r="D8807" s="291" t="s">
        <v>57161</v>
      </c>
      <c r="E8807" s="292">
        <v>6441.5</v>
      </c>
    </row>
    <row r="8808" spans="1:5" ht="14.4" x14ac:dyDescent="0.55000000000000004">
      <c r="A8808" s="289" t="s">
        <v>65949</v>
      </c>
      <c r="B8808" s="290">
        <v>6963.33</v>
      </c>
      <c r="D8808" s="291" t="s">
        <v>57162</v>
      </c>
      <c r="E8808" s="292">
        <v>6963.33</v>
      </c>
    </row>
    <row r="8809" spans="1:5" ht="14.4" x14ac:dyDescent="0.55000000000000004">
      <c r="A8809" s="289" t="s">
        <v>65950</v>
      </c>
      <c r="B8809" s="290">
        <v>7977.07</v>
      </c>
      <c r="D8809" s="291" t="s">
        <v>66442</v>
      </c>
      <c r="E8809" s="292">
        <v>7977.07</v>
      </c>
    </row>
    <row r="8810" spans="1:5" ht="14.4" x14ac:dyDescent="0.55000000000000004">
      <c r="A8810" s="289" t="s">
        <v>65951</v>
      </c>
      <c r="B8810" s="290">
        <v>0</v>
      </c>
      <c r="D8810" s="291" t="s">
        <v>66443</v>
      </c>
      <c r="E8810" s="292">
        <v>0</v>
      </c>
    </row>
    <row r="8811" spans="1:5" ht="14.4" x14ac:dyDescent="0.55000000000000004">
      <c r="A8811" s="289" t="s">
        <v>65952</v>
      </c>
      <c r="B8811" s="290">
        <v>5000</v>
      </c>
      <c r="D8811" s="291" t="s">
        <v>66444</v>
      </c>
      <c r="E8811" s="292">
        <v>5000</v>
      </c>
    </row>
    <row r="8812" spans="1:5" ht="14.4" x14ac:dyDescent="0.55000000000000004">
      <c r="A8812" s="289" t="s">
        <v>65953</v>
      </c>
      <c r="B8812" s="290">
        <v>5591.63</v>
      </c>
      <c r="D8812" s="291" t="s">
        <v>57163</v>
      </c>
      <c r="E8812" s="292">
        <v>5591.63</v>
      </c>
    </row>
    <row r="8813" spans="1:5" ht="14.4" x14ac:dyDescent="0.55000000000000004">
      <c r="A8813" s="289" t="s">
        <v>57040</v>
      </c>
      <c r="B8813" s="290">
        <v>16843.84</v>
      </c>
      <c r="D8813" s="291" t="s">
        <v>57164</v>
      </c>
      <c r="E8813" s="292">
        <v>16843.84</v>
      </c>
    </row>
    <row r="8814" spans="1:5" ht="14.4" x14ac:dyDescent="0.55000000000000004">
      <c r="A8814" s="289" t="s">
        <v>65954</v>
      </c>
      <c r="B8814" s="290">
        <v>2499.9899999999998</v>
      </c>
      <c r="D8814" s="291" t="s">
        <v>66445</v>
      </c>
      <c r="E8814" s="292">
        <v>2499.9899999999998</v>
      </c>
    </row>
    <row r="8815" spans="1:5" ht="14.4" x14ac:dyDescent="0.55000000000000004">
      <c r="A8815" s="289" t="s">
        <v>43835</v>
      </c>
      <c r="B8815" s="290">
        <v>6620</v>
      </c>
      <c r="D8815" s="291" t="s">
        <v>44170</v>
      </c>
      <c r="E8815" s="292">
        <v>6620</v>
      </c>
    </row>
    <row r="8816" spans="1:5" ht="14.4" x14ac:dyDescent="0.55000000000000004">
      <c r="A8816" s="289" t="s">
        <v>43836</v>
      </c>
      <c r="B8816" s="290">
        <v>1161</v>
      </c>
      <c r="D8816" s="291" t="s">
        <v>44171</v>
      </c>
      <c r="E8816" s="292">
        <v>1161</v>
      </c>
    </row>
    <row r="8817" spans="1:5" ht="14.4" x14ac:dyDescent="0.55000000000000004">
      <c r="A8817" s="289" t="s">
        <v>43837</v>
      </c>
      <c r="B8817" s="290">
        <v>509</v>
      </c>
      <c r="D8817" s="291" t="s">
        <v>44172</v>
      </c>
      <c r="E8817" s="292">
        <v>509</v>
      </c>
    </row>
    <row r="8818" spans="1:5" ht="14.4" x14ac:dyDescent="0.55000000000000004">
      <c r="A8818" s="289" t="s">
        <v>43838</v>
      </c>
      <c r="B8818" s="290">
        <v>1701</v>
      </c>
      <c r="D8818" s="291" t="s">
        <v>44173</v>
      </c>
      <c r="E8818" s="292">
        <v>1701</v>
      </c>
    </row>
    <row r="8819" spans="1:5" ht="14.4" x14ac:dyDescent="0.55000000000000004">
      <c r="A8819" s="289" t="s">
        <v>43839</v>
      </c>
      <c r="B8819" s="290">
        <v>1243</v>
      </c>
      <c r="D8819" s="291" t="s">
        <v>44174</v>
      </c>
      <c r="E8819" s="292">
        <v>1243</v>
      </c>
    </row>
    <row r="8820" spans="1:5" ht="14.4" x14ac:dyDescent="0.55000000000000004">
      <c r="A8820" s="289" t="s">
        <v>43840</v>
      </c>
      <c r="B8820" s="290">
        <v>7108</v>
      </c>
      <c r="D8820" s="291" t="s">
        <v>44175</v>
      </c>
      <c r="E8820" s="292">
        <v>7108</v>
      </c>
    </row>
    <row r="8821" spans="1:5" ht="14.4" x14ac:dyDescent="0.55000000000000004">
      <c r="A8821" s="289" t="s">
        <v>43841</v>
      </c>
      <c r="B8821" s="290">
        <v>1419</v>
      </c>
      <c r="D8821" s="291" t="s">
        <v>44176</v>
      </c>
      <c r="E8821" s="292">
        <v>1419</v>
      </c>
    </row>
    <row r="8822" spans="1:5" ht="14.4" x14ac:dyDescent="0.55000000000000004">
      <c r="A8822" s="289" t="s">
        <v>43842</v>
      </c>
      <c r="B8822" s="290">
        <v>2941</v>
      </c>
      <c r="D8822" s="291" t="s">
        <v>44177</v>
      </c>
      <c r="E8822" s="292">
        <v>2941</v>
      </c>
    </row>
    <row r="8823" spans="1:5" ht="14.4" x14ac:dyDescent="0.55000000000000004">
      <c r="A8823" s="289" t="s">
        <v>43843</v>
      </c>
      <c r="B8823" s="290">
        <v>9441</v>
      </c>
      <c r="D8823" s="291" t="s">
        <v>44178</v>
      </c>
      <c r="E8823" s="292">
        <v>9441</v>
      </c>
    </row>
    <row r="8824" spans="1:5" ht="14.4" x14ac:dyDescent="0.55000000000000004">
      <c r="A8824" s="289" t="s">
        <v>43844</v>
      </c>
      <c r="B8824" s="290">
        <v>828</v>
      </c>
      <c r="D8824" s="291" t="s">
        <v>44179</v>
      </c>
      <c r="E8824" s="292">
        <v>828</v>
      </c>
    </row>
    <row r="8825" spans="1:5" ht="14.4" x14ac:dyDescent="0.55000000000000004">
      <c r="A8825" s="289" t="s">
        <v>43845</v>
      </c>
      <c r="B8825" s="290">
        <v>3584</v>
      </c>
      <c r="D8825" s="291" t="s">
        <v>44180</v>
      </c>
      <c r="E8825" s="292">
        <v>3584</v>
      </c>
    </row>
    <row r="8826" spans="1:5" ht="14.4" x14ac:dyDescent="0.55000000000000004">
      <c r="A8826" s="289" t="s">
        <v>43846</v>
      </c>
      <c r="B8826" s="290">
        <v>3408</v>
      </c>
      <c r="D8826" s="291" t="s">
        <v>44181</v>
      </c>
      <c r="E8826" s="292">
        <v>3408</v>
      </c>
    </row>
    <row r="8827" spans="1:5" ht="14.4" x14ac:dyDescent="0.55000000000000004">
      <c r="A8827" s="289" t="s">
        <v>65955</v>
      </c>
      <c r="B8827" s="290">
        <v>13352</v>
      </c>
      <c r="D8827" s="291" t="s">
        <v>66446</v>
      </c>
      <c r="E8827" s="292">
        <v>13352</v>
      </c>
    </row>
    <row r="8828" spans="1:5" ht="14.4" x14ac:dyDescent="0.55000000000000004">
      <c r="A8828" s="289" t="s">
        <v>43847</v>
      </c>
      <c r="B8828" s="290">
        <v>2497</v>
      </c>
      <c r="D8828" s="291" t="s">
        <v>44182</v>
      </c>
      <c r="E8828" s="292">
        <v>2497</v>
      </c>
    </row>
    <row r="8829" spans="1:5" ht="14.4" x14ac:dyDescent="0.55000000000000004">
      <c r="A8829" s="289" t="s">
        <v>43848</v>
      </c>
      <c r="B8829" s="290">
        <v>12206</v>
      </c>
      <c r="D8829" s="291" t="s">
        <v>44183</v>
      </c>
      <c r="E8829" s="292">
        <v>12206</v>
      </c>
    </row>
    <row r="8830" spans="1:5" ht="14.4" x14ac:dyDescent="0.55000000000000004">
      <c r="A8830" s="289" t="s">
        <v>65956</v>
      </c>
      <c r="B8830" s="290">
        <v>0</v>
      </c>
      <c r="D8830" s="291" t="s">
        <v>66447</v>
      </c>
      <c r="E8830" s="292">
        <v>0</v>
      </c>
    </row>
    <row r="8831" spans="1:5" ht="14.4" x14ac:dyDescent="0.55000000000000004">
      <c r="A8831" s="289" t="s">
        <v>43849</v>
      </c>
      <c r="B8831" s="290">
        <v>2139</v>
      </c>
      <c r="D8831" s="291" t="s">
        <v>44184</v>
      </c>
      <c r="E8831" s="292">
        <v>2139</v>
      </c>
    </row>
    <row r="8832" spans="1:5" ht="14.4" x14ac:dyDescent="0.55000000000000004">
      <c r="A8832" s="289" t="s">
        <v>43850</v>
      </c>
      <c r="B8832" s="290">
        <v>410</v>
      </c>
      <c r="D8832" s="291" t="s">
        <v>44185</v>
      </c>
      <c r="E8832" s="292">
        <v>410</v>
      </c>
    </row>
    <row r="8833" spans="1:5" ht="14.4" x14ac:dyDescent="0.55000000000000004">
      <c r="A8833" s="289" t="s">
        <v>43851</v>
      </c>
      <c r="B8833" s="290">
        <v>2461</v>
      </c>
      <c r="D8833" s="291" t="s">
        <v>44186</v>
      </c>
      <c r="E8833" s="292">
        <v>2461</v>
      </c>
    </row>
    <row r="8834" spans="1:5" ht="14.4" x14ac:dyDescent="0.55000000000000004">
      <c r="A8834" s="289" t="s">
        <v>43852</v>
      </c>
      <c r="B8834" s="290">
        <v>20771</v>
      </c>
      <c r="D8834" s="291" t="s">
        <v>44187</v>
      </c>
      <c r="E8834" s="292">
        <v>20771</v>
      </c>
    </row>
    <row r="8835" spans="1:5" ht="14.4" x14ac:dyDescent="0.55000000000000004">
      <c r="A8835" s="289" t="s">
        <v>65957</v>
      </c>
      <c r="B8835" s="290">
        <v>597</v>
      </c>
      <c r="D8835" s="291" t="s">
        <v>66448</v>
      </c>
      <c r="E8835" s="292">
        <v>597</v>
      </c>
    </row>
    <row r="8836" spans="1:5" ht="14.4" x14ac:dyDescent="0.55000000000000004">
      <c r="A8836" s="289" t="s">
        <v>65958</v>
      </c>
      <c r="B8836" s="290">
        <v>703</v>
      </c>
      <c r="D8836" s="291" t="s">
        <v>66449</v>
      </c>
      <c r="E8836" s="292">
        <v>703</v>
      </c>
    </row>
    <row r="8837" spans="1:5" ht="14.4" x14ac:dyDescent="0.55000000000000004">
      <c r="A8837" s="289" t="s">
        <v>43853</v>
      </c>
      <c r="B8837" s="290">
        <v>1826</v>
      </c>
      <c r="D8837" s="291" t="s">
        <v>44188</v>
      </c>
      <c r="E8837" s="292">
        <v>1826</v>
      </c>
    </row>
    <row r="8838" spans="1:5" ht="14.4" x14ac:dyDescent="0.55000000000000004">
      <c r="A8838" s="289" t="s">
        <v>43854</v>
      </c>
      <c r="B8838" s="290">
        <v>3445</v>
      </c>
      <c r="D8838" s="291" t="s">
        <v>44189</v>
      </c>
      <c r="E8838" s="292">
        <v>3445</v>
      </c>
    </row>
    <row r="8839" spans="1:5" ht="14.4" x14ac:dyDescent="0.55000000000000004">
      <c r="A8839" s="289" t="s">
        <v>43855</v>
      </c>
      <c r="B8839" s="290">
        <v>6676</v>
      </c>
      <c r="D8839" s="291" t="s">
        <v>44190</v>
      </c>
      <c r="E8839" s="292">
        <v>6676</v>
      </c>
    </row>
    <row r="8840" spans="1:5" ht="14.4" x14ac:dyDescent="0.55000000000000004">
      <c r="A8840" s="289" t="s">
        <v>43856</v>
      </c>
      <c r="B8840" s="290">
        <v>942</v>
      </c>
      <c r="D8840" s="291" t="s">
        <v>44191</v>
      </c>
      <c r="E8840" s="292">
        <v>942</v>
      </c>
    </row>
    <row r="8841" spans="1:5" ht="14.4" x14ac:dyDescent="0.55000000000000004">
      <c r="A8841" s="289" t="s">
        <v>65959</v>
      </c>
      <c r="B8841" s="290">
        <v>9703</v>
      </c>
      <c r="D8841" s="291" t="s">
        <v>44192</v>
      </c>
      <c r="E8841" s="292">
        <v>9703</v>
      </c>
    </row>
    <row r="8842" spans="1:5" ht="14.4" x14ac:dyDescent="0.55000000000000004">
      <c r="A8842" s="289" t="s">
        <v>43857</v>
      </c>
      <c r="B8842" s="290">
        <v>2537</v>
      </c>
      <c r="D8842" s="291" t="s">
        <v>44193</v>
      </c>
      <c r="E8842" s="292">
        <v>2537</v>
      </c>
    </row>
    <row r="8843" spans="1:5" ht="14.4" x14ac:dyDescent="0.55000000000000004">
      <c r="A8843" s="289" t="s">
        <v>43858</v>
      </c>
      <c r="B8843" s="290">
        <v>3439</v>
      </c>
      <c r="D8843" s="291" t="s">
        <v>44194</v>
      </c>
      <c r="E8843" s="292">
        <v>3439</v>
      </c>
    </row>
    <row r="8844" spans="1:5" ht="14.4" x14ac:dyDescent="0.55000000000000004">
      <c r="A8844" s="289" t="s">
        <v>43859</v>
      </c>
      <c r="B8844" s="290">
        <v>501</v>
      </c>
      <c r="D8844" s="291" t="s">
        <v>44195</v>
      </c>
      <c r="E8844" s="292">
        <v>501</v>
      </c>
    </row>
    <row r="8845" spans="1:5" ht="14.4" x14ac:dyDescent="0.55000000000000004">
      <c r="A8845" s="289" t="s">
        <v>65960</v>
      </c>
      <c r="B8845" s="290">
        <v>45222</v>
      </c>
      <c r="D8845" s="291" t="s">
        <v>44196</v>
      </c>
      <c r="E8845" s="292">
        <v>45222</v>
      </c>
    </row>
    <row r="8846" spans="1:5" ht="14.4" x14ac:dyDescent="0.55000000000000004">
      <c r="A8846" s="289" t="s">
        <v>43860</v>
      </c>
      <c r="B8846" s="290">
        <v>455</v>
      </c>
      <c r="D8846" s="291" t="s">
        <v>44197</v>
      </c>
      <c r="E8846" s="292">
        <v>455</v>
      </c>
    </row>
    <row r="8847" spans="1:5" ht="14.4" x14ac:dyDescent="0.55000000000000004">
      <c r="A8847" s="289" t="s">
        <v>65961</v>
      </c>
      <c r="B8847" s="290">
        <v>3914</v>
      </c>
      <c r="D8847" s="291" t="s">
        <v>66450</v>
      </c>
      <c r="E8847" s="292">
        <v>3914</v>
      </c>
    </row>
    <row r="8848" spans="1:5" ht="14.4" x14ac:dyDescent="0.55000000000000004">
      <c r="A8848" s="289" t="s">
        <v>43861</v>
      </c>
      <c r="B8848" s="290">
        <v>680</v>
      </c>
      <c r="D8848" s="291" t="s">
        <v>44198</v>
      </c>
      <c r="E8848" s="292">
        <v>680</v>
      </c>
    </row>
    <row r="8849" spans="1:5" ht="14.4" x14ac:dyDescent="0.55000000000000004">
      <c r="A8849" s="289" t="s">
        <v>65962</v>
      </c>
      <c r="B8849" s="290">
        <v>2367</v>
      </c>
      <c r="D8849" s="291" t="s">
        <v>66451</v>
      </c>
      <c r="E8849" s="292">
        <v>2367</v>
      </c>
    </row>
    <row r="8850" spans="1:5" ht="14.4" x14ac:dyDescent="0.55000000000000004">
      <c r="A8850" s="289" t="s">
        <v>43862</v>
      </c>
      <c r="B8850" s="290">
        <v>3118</v>
      </c>
      <c r="D8850" s="291" t="s">
        <v>44199</v>
      </c>
      <c r="E8850" s="292">
        <v>3118</v>
      </c>
    </row>
    <row r="8851" spans="1:5" ht="14.4" x14ac:dyDescent="0.55000000000000004">
      <c r="A8851" s="289" t="s">
        <v>43863</v>
      </c>
      <c r="B8851" s="290">
        <v>1354</v>
      </c>
      <c r="D8851" s="291" t="s">
        <v>44200</v>
      </c>
      <c r="E8851" s="292">
        <v>1354</v>
      </c>
    </row>
    <row r="8852" spans="1:5" ht="14.4" x14ac:dyDescent="0.55000000000000004">
      <c r="A8852" s="289" t="s">
        <v>43864</v>
      </c>
      <c r="B8852" s="290">
        <v>478</v>
      </c>
      <c r="D8852" s="291" t="s">
        <v>44201</v>
      </c>
      <c r="E8852" s="292">
        <v>478</v>
      </c>
    </row>
    <row r="8853" spans="1:5" ht="14.4" x14ac:dyDescent="0.55000000000000004">
      <c r="A8853" s="289" t="s">
        <v>65963</v>
      </c>
      <c r="B8853" s="290">
        <v>1712</v>
      </c>
      <c r="D8853" s="291" t="s">
        <v>65267</v>
      </c>
      <c r="E8853" s="292">
        <v>1712</v>
      </c>
    </row>
    <row r="8854" spans="1:5" ht="14.4" x14ac:dyDescent="0.55000000000000004">
      <c r="A8854" s="289" t="s">
        <v>65964</v>
      </c>
      <c r="B8854" s="290">
        <v>4623.54</v>
      </c>
      <c r="D8854" s="291" t="s">
        <v>66452</v>
      </c>
      <c r="E8854" s="292">
        <v>4623.54</v>
      </c>
    </row>
    <row r="8855" spans="1:5" ht="14.4" x14ac:dyDescent="0.55000000000000004">
      <c r="A8855" s="289" t="s">
        <v>43865</v>
      </c>
      <c r="B8855" s="290">
        <v>2256</v>
      </c>
      <c r="D8855" s="291" t="s">
        <v>44202</v>
      </c>
      <c r="E8855" s="292">
        <v>2256</v>
      </c>
    </row>
    <row r="8856" spans="1:5" ht="14.4" x14ac:dyDescent="0.55000000000000004">
      <c r="A8856" s="289" t="s">
        <v>65965</v>
      </c>
      <c r="B8856" s="290">
        <v>1399</v>
      </c>
      <c r="D8856" s="291" t="s">
        <v>65268</v>
      </c>
      <c r="E8856" s="292">
        <v>1399</v>
      </c>
    </row>
    <row r="8857" spans="1:5" ht="14.4" x14ac:dyDescent="0.55000000000000004">
      <c r="A8857" s="289" t="s">
        <v>43866</v>
      </c>
      <c r="B8857" s="290">
        <v>1439</v>
      </c>
      <c r="D8857" s="291" t="s">
        <v>44203</v>
      </c>
      <c r="E8857" s="292">
        <v>1439</v>
      </c>
    </row>
    <row r="8858" spans="1:5" ht="14.4" x14ac:dyDescent="0.55000000000000004">
      <c r="A8858" s="289" t="s">
        <v>43867</v>
      </c>
      <c r="B8858" s="290">
        <v>1827.13</v>
      </c>
      <c r="D8858" s="291" t="s">
        <v>44204</v>
      </c>
      <c r="E8858" s="292">
        <v>1827.13</v>
      </c>
    </row>
    <row r="8859" spans="1:5" ht="14.4" x14ac:dyDescent="0.55000000000000004">
      <c r="A8859" s="289" t="s">
        <v>65966</v>
      </c>
      <c r="B8859" s="290">
        <v>571.79999999999995</v>
      </c>
      <c r="D8859" s="291" t="s">
        <v>66453</v>
      </c>
      <c r="E8859" s="292">
        <v>571.79999999999995</v>
      </c>
    </row>
    <row r="8860" spans="1:5" ht="14.4" x14ac:dyDescent="0.55000000000000004">
      <c r="A8860" s="289" t="s">
        <v>43868</v>
      </c>
      <c r="B8860" s="290">
        <v>939</v>
      </c>
      <c r="D8860" s="291" t="s">
        <v>44205</v>
      </c>
      <c r="E8860" s="292">
        <v>939</v>
      </c>
    </row>
    <row r="8861" spans="1:5" ht="14.4" x14ac:dyDescent="0.55000000000000004">
      <c r="A8861" s="289" t="s">
        <v>43869</v>
      </c>
      <c r="B8861" s="290">
        <v>12226</v>
      </c>
      <c r="D8861" s="291" t="s">
        <v>44206</v>
      </c>
      <c r="E8861" s="292">
        <v>12226</v>
      </c>
    </row>
    <row r="8862" spans="1:5" ht="14.4" x14ac:dyDescent="0.55000000000000004">
      <c r="A8862" s="289" t="s">
        <v>65967</v>
      </c>
      <c r="B8862" s="290">
        <v>1875</v>
      </c>
      <c r="D8862" s="291" t="s">
        <v>66454</v>
      </c>
      <c r="E8862" s="292">
        <v>1875</v>
      </c>
    </row>
    <row r="8863" spans="1:5" ht="14.4" x14ac:dyDescent="0.55000000000000004">
      <c r="A8863" s="289" t="s">
        <v>43870</v>
      </c>
      <c r="B8863" s="290">
        <v>46587</v>
      </c>
      <c r="D8863" s="291" t="s">
        <v>44207</v>
      </c>
      <c r="E8863" s="292">
        <v>46587</v>
      </c>
    </row>
    <row r="8864" spans="1:5" ht="14.4" x14ac:dyDescent="0.55000000000000004">
      <c r="A8864" s="289" t="s">
        <v>65968</v>
      </c>
      <c r="B8864" s="290">
        <v>509</v>
      </c>
      <c r="D8864" s="291" t="s">
        <v>66455</v>
      </c>
      <c r="E8864" s="292">
        <v>509</v>
      </c>
    </row>
    <row r="8865" spans="1:5" ht="14.4" x14ac:dyDescent="0.55000000000000004">
      <c r="A8865" s="289" t="s">
        <v>43871</v>
      </c>
      <c r="B8865" s="290">
        <v>2193</v>
      </c>
      <c r="D8865" s="291" t="s">
        <v>44208</v>
      </c>
      <c r="E8865" s="292">
        <v>2193</v>
      </c>
    </row>
    <row r="8866" spans="1:5" ht="14.4" x14ac:dyDescent="0.55000000000000004">
      <c r="A8866" s="289" t="s">
        <v>43872</v>
      </c>
      <c r="B8866" s="290">
        <v>3442</v>
      </c>
      <c r="D8866" s="291" t="s">
        <v>44209</v>
      </c>
      <c r="E8866" s="292">
        <v>3442</v>
      </c>
    </row>
    <row r="8867" spans="1:5" ht="14.4" x14ac:dyDescent="0.55000000000000004">
      <c r="A8867" s="289" t="s">
        <v>43873</v>
      </c>
      <c r="B8867" s="290">
        <v>495</v>
      </c>
      <c r="D8867" s="291" t="s">
        <v>44210</v>
      </c>
      <c r="E8867" s="292">
        <v>495</v>
      </c>
    </row>
    <row r="8868" spans="1:5" ht="14.4" x14ac:dyDescent="0.55000000000000004">
      <c r="A8868" s="289" t="s">
        <v>60105</v>
      </c>
      <c r="B8868" s="290">
        <v>24489.040000000001</v>
      </c>
      <c r="D8868" s="291" t="s">
        <v>61000</v>
      </c>
      <c r="E8868" s="292">
        <v>24489.040000000001</v>
      </c>
    </row>
    <row r="8869" spans="1:5" ht="14.4" x14ac:dyDescent="0.55000000000000004">
      <c r="A8869" s="289" t="s">
        <v>60106</v>
      </c>
      <c r="B8869" s="290">
        <v>6900.25</v>
      </c>
      <c r="D8869" s="291" t="s">
        <v>61001</v>
      </c>
      <c r="E8869" s="292">
        <v>6900.25</v>
      </c>
    </row>
    <row r="8870" spans="1:5" ht="14.4" x14ac:dyDescent="0.55000000000000004">
      <c r="A8870" s="289" t="s">
        <v>60107</v>
      </c>
      <c r="B8870" s="290">
        <v>10557.94</v>
      </c>
      <c r="D8870" s="291" t="s">
        <v>61002</v>
      </c>
      <c r="E8870" s="292">
        <v>10557.94</v>
      </c>
    </row>
    <row r="8871" spans="1:5" ht="14.4" x14ac:dyDescent="0.55000000000000004">
      <c r="A8871" s="289" t="s">
        <v>60108</v>
      </c>
      <c r="B8871" s="290">
        <v>17975.48</v>
      </c>
      <c r="D8871" s="291" t="s">
        <v>61003</v>
      </c>
      <c r="E8871" s="292">
        <v>17975.48</v>
      </c>
    </row>
    <row r="8872" spans="1:5" ht="14.4" x14ac:dyDescent="0.55000000000000004">
      <c r="A8872" s="289" t="s">
        <v>61146</v>
      </c>
      <c r="B8872" s="290">
        <v>5998.04</v>
      </c>
      <c r="D8872" s="291" t="s">
        <v>61166</v>
      </c>
      <c r="E8872" s="292">
        <v>5998.04</v>
      </c>
    </row>
    <row r="8873" spans="1:5" ht="14.4" x14ac:dyDescent="0.55000000000000004">
      <c r="A8873" s="289" t="s">
        <v>60109</v>
      </c>
      <c r="B8873" s="290">
        <v>33000.1</v>
      </c>
      <c r="D8873" s="291" t="s">
        <v>61004</v>
      </c>
      <c r="E8873" s="292">
        <v>33000.1</v>
      </c>
    </row>
    <row r="8874" spans="1:5" ht="14.4" x14ac:dyDescent="0.55000000000000004">
      <c r="A8874" s="289" t="s">
        <v>60110</v>
      </c>
      <c r="B8874" s="290">
        <v>17795.97</v>
      </c>
      <c r="D8874" s="291" t="s">
        <v>61005</v>
      </c>
      <c r="E8874" s="292">
        <v>17795.97</v>
      </c>
    </row>
    <row r="8875" spans="1:5" ht="14.4" x14ac:dyDescent="0.55000000000000004">
      <c r="A8875" s="289" t="s">
        <v>61147</v>
      </c>
      <c r="B8875" s="290">
        <v>51111.98</v>
      </c>
      <c r="D8875" s="291" t="s">
        <v>61167</v>
      </c>
      <c r="E8875" s="292">
        <v>51111.98</v>
      </c>
    </row>
    <row r="8876" spans="1:5" ht="14.4" x14ac:dyDescent="0.55000000000000004">
      <c r="A8876" s="289" t="s">
        <v>60111</v>
      </c>
      <c r="B8876" s="290">
        <v>34964.400000000001</v>
      </c>
      <c r="D8876" s="291" t="s">
        <v>61006</v>
      </c>
      <c r="E8876" s="292">
        <v>34964.400000000001</v>
      </c>
    </row>
    <row r="8877" spans="1:5" ht="14.4" x14ac:dyDescent="0.55000000000000004">
      <c r="A8877" s="289" t="s">
        <v>60112</v>
      </c>
      <c r="B8877" s="290">
        <v>60892.1</v>
      </c>
      <c r="D8877" s="291" t="s">
        <v>61007</v>
      </c>
      <c r="E8877" s="292">
        <v>60892.1</v>
      </c>
    </row>
    <row r="8878" spans="1:5" ht="14.4" x14ac:dyDescent="0.55000000000000004">
      <c r="A8878" s="289" t="s">
        <v>60113</v>
      </c>
      <c r="B8878" s="290">
        <v>10557</v>
      </c>
      <c r="D8878" s="291" t="s">
        <v>61008</v>
      </c>
      <c r="E8878" s="292">
        <v>10557</v>
      </c>
    </row>
    <row r="8879" spans="1:5" ht="14.4" x14ac:dyDescent="0.55000000000000004">
      <c r="A8879" s="289" t="s">
        <v>60114</v>
      </c>
      <c r="B8879" s="290">
        <v>42227</v>
      </c>
      <c r="D8879" s="291" t="s">
        <v>61009</v>
      </c>
      <c r="E8879" s="292">
        <v>42227</v>
      </c>
    </row>
    <row r="8880" spans="1:5" ht="14.4" x14ac:dyDescent="0.55000000000000004">
      <c r="A8880" s="289" t="s">
        <v>60115</v>
      </c>
      <c r="B8880" s="290">
        <v>10524.96</v>
      </c>
      <c r="D8880" s="291" t="s">
        <v>61010</v>
      </c>
      <c r="E8880" s="292">
        <v>10524.96</v>
      </c>
    </row>
    <row r="8881" spans="1:5" ht="14.4" x14ac:dyDescent="0.55000000000000004">
      <c r="A8881" s="289" t="s">
        <v>60116</v>
      </c>
      <c r="B8881" s="290">
        <v>38049.919999999998</v>
      </c>
      <c r="D8881" s="291" t="s">
        <v>61011</v>
      </c>
      <c r="E8881" s="292">
        <v>38049.919999999998</v>
      </c>
    </row>
    <row r="8882" spans="1:5" ht="14.4" x14ac:dyDescent="0.55000000000000004">
      <c r="A8882" s="289" t="s">
        <v>60117</v>
      </c>
      <c r="B8882" s="290">
        <v>21942.83</v>
      </c>
      <c r="D8882" s="291" t="s">
        <v>61012</v>
      </c>
      <c r="E8882" s="292">
        <v>21942.83</v>
      </c>
    </row>
    <row r="8883" spans="1:5" ht="14.4" x14ac:dyDescent="0.55000000000000004">
      <c r="A8883" s="289" t="s">
        <v>60118</v>
      </c>
      <c r="B8883" s="290">
        <v>94827.34</v>
      </c>
      <c r="D8883" s="291" t="s">
        <v>61013</v>
      </c>
      <c r="E8883" s="292">
        <v>94827.34</v>
      </c>
    </row>
    <row r="8884" spans="1:5" ht="14.4" x14ac:dyDescent="0.55000000000000004">
      <c r="A8884" s="289" t="s">
        <v>60119</v>
      </c>
      <c r="B8884" s="290">
        <v>2257.13</v>
      </c>
      <c r="D8884" s="291" t="s">
        <v>61014</v>
      </c>
      <c r="E8884" s="292">
        <v>2257.13</v>
      </c>
    </row>
    <row r="8885" spans="1:5" ht="14.4" x14ac:dyDescent="0.55000000000000004">
      <c r="A8885" s="289" t="s">
        <v>60120</v>
      </c>
      <c r="B8885" s="290">
        <v>10686.99</v>
      </c>
      <c r="D8885" s="291" t="s">
        <v>61015</v>
      </c>
      <c r="E8885" s="292">
        <v>10686.99</v>
      </c>
    </row>
    <row r="8886" spans="1:5" ht="14.4" x14ac:dyDescent="0.55000000000000004">
      <c r="A8886" s="289" t="s">
        <v>60121</v>
      </c>
      <c r="B8886" s="290">
        <v>8218.8799999999992</v>
      </c>
      <c r="D8886" s="291" t="s">
        <v>61016</v>
      </c>
      <c r="E8886" s="292">
        <v>8218.8799999999992</v>
      </c>
    </row>
    <row r="8887" spans="1:5" ht="14.4" x14ac:dyDescent="0.55000000000000004">
      <c r="A8887" s="289" t="s">
        <v>60122</v>
      </c>
      <c r="B8887" s="290">
        <v>52303</v>
      </c>
      <c r="D8887" s="291" t="s">
        <v>61017</v>
      </c>
      <c r="E8887" s="292">
        <v>52303</v>
      </c>
    </row>
    <row r="8888" spans="1:5" ht="14.4" x14ac:dyDescent="0.55000000000000004">
      <c r="A8888" s="289" t="s">
        <v>60123</v>
      </c>
      <c r="B8888" s="290">
        <v>30229.14</v>
      </c>
      <c r="D8888" s="291" t="s">
        <v>61018</v>
      </c>
      <c r="E8888" s="292">
        <v>30229.14</v>
      </c>
    </row>
    <row r="8889" spans="1:5" ht="14.4" x14ac:dyDescent="0.55000000000000004">
      <c r="A8889" s="289" t="s">
        <v>60124</v>
      </c>
      <c r="B8889" s="290">
        <v>5278.08</v>
      </c>
      <c r="D8889" s="291" t="s">
        <v>61019</v>
      </c>
      <c r="E8889" s="292">
        <v>5278.08</v>
      </c>
    </row>
    <row r="8890" spans="1:5" ht="14.4" x14ac:dyDescent="0.55000000000000004">
      <c r="A8890" s="289" t="s">
        <v>60125</v>
      </c>
      <c r="B8890" s="290">
        <v>49036.07</v>
      </c>
      <c r="D8890" s="291" t="s">
        <v>61020</v>
      </c>
      <c r="E8890" s="292">
        <v>49036.07</v>
      </c>
    </row>
    <row r="8891" spans="1:5" ht="14.4" x14ac:dyDescent="0.55000000000000004">
      <c r="A8891" s="289" t="s">
        <v>60126</v>
      </c>
      <c r="B8891" s="290">
        <v>21083.86</v>
      </c>
      <c r="D8891" s="291" t="s">
        <v>61021</v>
      </c>
      <c r="E8891" s="292">
        <v>21083.86</v>
      </c>
    </row>
    <row r="8892" spans="1:5" ht="14.4" x14ac:dyDescent="0.55000000000000004">
      <c r="A8892" s="289" t="s">
        <v>60127</v>
      </c>
      <c r="B8892" s="290">
        <v>81118.789999999994</v>
      </c>
      <c r="D8892" s="291" t="s">
        <v>61022</v>
      </c>
      <c r="E8892" s="292">
        <v>81118.789999999994</v>
      </c>
    </row>
    <row r="8893" spans="1:5" ht="14.4" x14ac:dyDescent="0.55000000000000004">
      <c r="A8893" s="289" t="s">
        <v>60128</v>
      </c>
      <c r="B8893" s="290">
        <v>42227</v>
      </c>
      <c r="D8893" s="291" t="s">
        <v>61023</v>
      </c>
      <c r="E8893" s="292">
        <v>42227</v>
      </c>
    </row>
    <row r="8894" spans="1:5" ht="14.4" x14ac:dyDescent="0.55000000000000004">
      <c r="A8894" s="289" t="s">
        <v>61148</v>
      </c>
      <c r="B8894" s="290">
        <v>55181</v>
      </c>
      <c r="D8894" s="291" t="s">
        <v>61168</v>
      </c>
      <c r="E8894" s="292">
        <v>55181</v>
      </c>
    </row>
    <row r="8895" spans="1:5" ht="14.4" x14ac:dyDescent="0.55000000000000004">
      <c r="A8895" s="289" t="s">
        <v>60129</v>
      </c>
      <c r="B8895" s="290">
        <v>58061</v>
      </c>
      <c r="D8895" s="291" t="s">
        <v>61024</v>
      </c>
      <c r="E8895" s="292">
        <v>58061</v>
      </c>
    </row>
    <row r="8896" spans="1:5" ht="14.4" x14ac:dyDescent="0.55000000000000004">
      <c r="A8896" s="289" t="s">
        <v>60130</v>
      </c>
      <c r="B8896" s="290">
        <v>51642.51</v>
      </c>
      <c r="D8896" s="291" t="s">
        <v>61025</v>
      </c>
      <c r="E8896" s="292">
        <v>51642.51</v>
      </c>
    </row>
    <row r="8897" spans="1:5" ht="14.4" x14ac:dyDescent="0.55000000000000004">
      <c r="A8897" s="289" t="s">
        <v>60131</v>
      </c>
      <c r="B8897" s="290">
        <v>132095.35999999999</v>
      </c>
      <c r="D8897" s="291" t="s">
        <v>61026</v>
      </c>
      <c r="E8897" s="292">
        <v>132095.35999999999</v>
      </c>
    </row>
    <row r="8898" spans="1:5" ht="14.4" x14ac:dyDescent="0.55000000000000004">
      <c r="A8898" s="289" t="s">
        <v>60132</v>
      </c>
      <c r="B8898" s="290">
        <v>203938</v>
      </c>
      <c r="D8898" s="291" t="s">
        <v>61027</v>
      </c>
      <c r="E8898" s="292">
        <v>203938</v>
      </c>
    </row>
    <row r="8899" spans="1:5" ht="14.4" x14ac:dyDescent="0.55000000000000004">
      <c r="A8899" s="289" t="s">
        <v>60133</v>
      </c>
      <c r="B8899" s="290">
        <v>10558</v>
      </c>
      <c r="D8899" s="291" t="s">
        <v>61028</v>
      </c>
      <c r="E8899" s="292">
        <v>10558</v>
      </c>
    </row>
    <row r="8900" spans="1:5" ht="14.4" x14ac:dyDescent="0.55000000000000004">
      <c r="A8900" s="289" t="s">
        <v>60134</v>
      </c>
      <c r="B8900" s="290">
        <v>10557</v>
      </c>
      <c r="D8900" s="291" t="s">
        <v>61029</v>
      </c>
      <c r="E8900" s="292">
        <v>10557</v>
      </c>
    </row>
    <row r="8901" spans="1:5" ht="14.4" x14ac:dyDescent="0.55000000000000004">
      <c r="A8901" s="289" t="s">
        <v>60135</v>
      </c>
      <c r="B8901" s="290">
        <v>10558</v>
      </c>
      <c r="D8901" s="291" t="s">
        <v>61030</v>
      </c>
      <c r="E8901" s="292">
        <v>10558</v>
      </c>
    </row>
    <row r="8902" spans="1:5" ht="14.4" x14ac:dyDescent="0.55000000000000004">
      <c r="A8902" s="289" t="s">
        <v>60136</v>
      </c>
      <c r="B8902" s="290">
        <v>13830.21</v>
      </c>
      <c r="D8902" s="291" t="s">
        <v>61031</v>
      </c>
      <c r="E8902" s="292">
        <v>13830.21</v>
      </c>
    </row>
    <row r="8903" spans="1:5" ht="14.4" x14ac:dyDescent="0.55000000000000004">
      <c r="A8903" s="289" t="s">
        <v>61149</v>
      </c>
      <c r="B8903" s="290">
        <v>230583.43</v>
      </c>
      <c r="D8903" s="291" t="s">
        <v>61169</v>
      </c>
      <c r="E8903" s="292">
        <v>230583.43</v>
      </c>
    </row>
    <row r="8904" spans="1:5" ht="14.4" x14ac:dyDescent="0.55000000000000004">
      <c r="A8904" s="289" t="s">
        <v>60137</v>
      </c>
      <c r="B8904" s="290">
        <v>47555.17</v>
      </c>
      <c r="D8904" s="291" t="s">
        <v>61032</v>
      </c>
      <c r="E8904" s="292">
        <v>47555.17</v>
      </c>
    </row>
    <row r="8905" spans="1:5" ht="14.4" x14ac:dyDescent="0.55000000000000004">
      <c r="A8905" s="289" t="s">
        <v>61150</v>
      </c>
      <c r="B8905" s="290">
        <v>6197.78</v>
      </c>
      <c r="D8905" s="291" t="s">
        <v>61170</v>
      </c>
      <c r="E8905" s="292">
        <v>6197.78</v>
      </c>
    </row>
    <row r="8906" spans="1:5" ht="14.4" x14ac:dyDescent="0.55000000000000004">
      <c r="A8906" s="289" t="s">
        <v>60138</v>
      </c>
      <c r="B8906" s="290">
        <v>63339</v>
      </c>
      <c r="D8906" s="291" t="s">
        <v>61033</v>
      </c>
      <c r="E8906" s="292">
        <v>63339</v>
      </c>
    </row>
    <row r="8907" spans="1:5" ht="14.4" x14ac:dyDescent="0.55000000000000004">
      <c r="A8907" s="289" t="s">
        <v>60139</v>
      </c>
      <c r="B8907" s="290">
        <v>174439.83</v>
      </c>
      <c r="D8907" s="291" t="s">
        <v>61034</v>
      </c>
      <c r="E8907" s="292">
        <v>174439.83</v>
      </c>
    </row>
    <row r="8908" spans="1:5" ht="14.4" x14ac:dyDescent="0.55000000000000004">
      <c r="A8908" s="289" t="s">
        <v>60140</v>
      </c>
      <c r="B8908" s="290">
        <v>10558</v>
      </c>
      <c r="D8908" s="291" t="s">
        <v>61035</v>
      </c>
      <c r="E8908" s="292">
        <v>10558</v>
      </c>
    </row>
    <row r="8909" spans="1:5" ht="14.4" x14ac:dyDescent="0.55000000000000004">
      <c r="A8909" s="289" t="s">
        <v>60141</v>
      </c>
      <c r="B8909" s="290">
        <v>21072.01</v>
      </c>
      <c r="D8909" s="291" t="s">
        <v>61036</v>
      </c>
      <c r="E8909" s="292">
        <v>21072.01</v>
      </c>
    </row>
    <row r="8910" spans="1:5" ht="14.4" x14ac:dyDescent="0.55000000000000004">
      <c r="A8910" s="289" t="s">
        <v>60142</v>
      </c>
      <c r="B8910" s="290">
        <v>7059.14</v>
      </c>
      <c r="D8910" s="291" t="s">
        <v>61037</v>
      </c>
      <c r="E8910" s="292">
        <v>7059.14</v>
      </c>
    </row>
    <row r="8911" spans="1:5" ht="14.4" x14ac:dyDescent="0.55000000000000004">
      <c r="A8911" s="289" t="s">
        <v>60143</v>
      </c>
      <c r="B8911" s="290">
        <v>21594</v>
      </c>
      <c r="D8911" s="291" t="s">
        <v>61038</v>
      </c>
      <c r="E8911" s="292">
        <v>21594</v>
      </c>
    </row>
    <row r="8912" spans="1:5" ht="14.4" x14ac:dyDescent="0.55000000000000004">
      <c r="A8912" s="289" t="s">
        <v>60144</v>
      </c>
      <c r="B8912" s="290">
        <v>65608.72</v>
      </c>
      <c r="D8912" s="291" t="s">
        <v>61039</v>
      </c>
      <c r="E8912" s="292">
        <v>65608.72</v>
      </c>
    </row>
    <row r="8913" spans="1:5" ht="14.4" x14ac:dyDescent="0.55000000000000004">
      <c r="A8913" s="289" t="s">
        <v>60145</v>
      </c>
      <c r="B8913" s="290">
        <v>16457.98</v>
      </c>
      <c r="D8913" s="291" t="s">
        <v>61040</v>
      </c>
      <c r="E8913" s="292">
        <v>16457.98</v>
      </c>
    </row>
    <row r="8914" spans="1:5" ht="14.4" x14ac:dyDescent="0.55000000000000004">
      <c r="A8914" s="289" t="s">
        <v>61151</v>
      </c>
      <c r="B8914" s="290">
        <v>10077</v>
      </c>
      <c r="D8914" s="291" t="s">
        <v>61171</v>
      </c>
      <c r="E8914" s="292">
        <v>10077</v>
      </c>
    </row>
    <row r="8915" spans="1:5" ht="14.4" x14ac:dyDescent="0.55000000000000004">
      <c r="A8915" s="289" t="s">
        <v>60146</v>
      </c>
      <c r="B8915" s="290">
        <v>15309.98</v>
      </c>
      <c r="D8915" s="291" t="s">
        <v>61041</v>
      </c>
      <c r="E8915" s="292">
        <v>15309.98</v>
      </c>
    </row>
    <row r="8916" spans="1:5" ht="14.4" x14ac:dyDescent="0.55000000000000004">
      <c r="A8916" s="289" t="s">
        <v>61152</v>
      </c>
      <c r="B8916" s="290">
        <v>10077</v>
      </c>
      <c r="D8916" s="291" t="s">
        <v>61172</v>
      </c>
      <c r="E8916" s="292">
        <v>10077</v>
      </c>
    </row>
    <row r="8917" spans="1:5" ht="14.4" x14ac:dyDescent="0.55000000000000004">
      <c r="A8917" s="289" t="s">
        <v>61153</v>
      </c>
      <c r="B8917" s="290">
        <v>124414.73</v>
      </c>
      <c r="D8917" s="291" t="s">
        <v>61173</v>
      </c>
      <c r="E8917" s="292">
        <v>124414.73</v>
      </c>
    </row>
    <row r="8918" spans="1:5" ht="14.4" x14ac:dyDescent="0.55000000000000004">
      <c r="A8918" s="289" t="s">
        <v>60147</v>
      </c>
      <c r="B8918" s="290">
        <v>16034.76</v>
      </c>
      <c r="D8918" s="291" t="s">
        <v>61042</v>
      </c>
      <c r="E8918" s="292">
        <v>16034.76</v>
      </c>
    </row>
    <row r="8919" spans="1:5" ht="14.4" x14ac:dyDescent="0.55000000000000004">
      <c r="A8919" s="289" t="s">
        <v>60148</v>
      </c>
      <c r="B8919" s="290">
        <v>41032.769999999997</v>
      </c>
      <c r="D8919" s="291" t="s">
        <v>61043</v>
      </c>
      <c r="E8919" s="292">
        <v>41032.769999999997</v>
      </c>
    </row>
    <row r="8920" spans="1:5" ht="14.4" x14ac:dyDescent="0.55000000000000004">
      <c r="A8920" s="289" t="s">
        <v>61154</v>
      </c>
      <c r="B8920" s="290">
        <v>12971.3</v>
      </c>
      <c r="D8920" s="291" t="s">
        <v>61174</v>
      </c>
      <c r="E8920" s="292">
        <v>12971.3</v>
      </c>
    </row>
    <row r="8921" spans="1:5" ht="14.4" x14ac:dyDescent="0.55000000000000004">
      <c r="A8921" s="289" t="s">
        <v>60149</v>
      </c>
      <c r="B8921" s="290">
        <v>76834.570000000007</v>
      </c>
      <c r="D8921" s="291" t="s">
        <v>61044</v>
      </c>
      <c r="E8921" s="292">
        <v>76834.570000000007</v>
      </c>
    </row>
    <row r="8922" spans="1:5" ht="14.4" x14ac:dyDescent="0.55000000000000004">
      <c r="A8922" s="289" t="s">
        <v>60150</v>
      </c>
      <c r="B8922" s="290">
        <v>174558.99</v>
      </c>
      <c r="D8922" s="291" t="s">
        <v>61045</v>
      </c>
      <c r="E8922" s="292">
        <v>174558.99</v>
      </c>
    </row>
    <row r="8923" spans="1:5" ht="14.4" x14ac:dyDescent="0.55000000000000004">
      <c r="A8923" s="289" t="s">
        <v>60151</v>
      </c>
      <c r="B8923" s="290">
        <v>5734.05</v>
      </c>
      <c r="D8923" s="291" t="s">
        <v>61046</v>
      </c>
      <c r="E8923" s="292">
        <v>5734.05</v>
      </c>
    </row>
    <row r="8924" spans="1:5" ht="14.4" x14ac:dyDescent="0.55000000000000004">
      <c r="A8924" s="289" t="s">
        <v>62990</v>
      </c>
      <c r="B8924" s="290">
        <v>10077</v>
      </c>
      <c r="D8924" s="291" t="s">
        <v>62991</v>
      </c>
      <c r="E8924" s="292">
        <v>10077</v>
      </c>
    </row>
    <row r="8925" spans="1:5" ht="14.4" x14ac:dyDescent="0.55000000000000004">
      <c r="A8925" s="289" t="s">
        <v>60152</v>
      </c>
      <c r="B8925" s="290">
        <v>18338.47</v>
      </c>
      <c r="D8925" s="291" t="s">
        <v>61047</v>
      </c>
      <c r="E8925" s="292">
        <v>18338.47</v>
      </c>
    </row>
    <row r="8926" spans="1:5" ht="14.4" x14ac:dyDescent="0.55000000000000004">
      <c r="A8926" s="289" t="s">
        <v>60153</v>
      </c>
      <c r="B8926" s="290">
        <v>64778</v>
      </c>
      <c r="D8926" s="291" t="s">
        <v>61048</v>
      </c>
      <c r="E8926" s="292">
        <v>64778</v>
      </c>
    </row>
    <row r="8927" spans="1:5" ht="14.4" x14ac:dyDescent="0.55000000000000004">
      <c r="A8927" s="289" t="s">
        <v>60154</v>
      </c>
      <c r="B8927" s="290">
        <v>109828.56</v>
      </c>
      <c r="D8927" s="291" t="s">
        <v>61049</v>
      </c>
      <c r="E8927" s="292">
        <v>109828.56</v>
      </c>
    </row>
    <row r="8928" spans="1:5" ht="14.4" x14ac:dyDescent="0.55000000000000004">
      <c r="A8928" s="289" t="s">
        <v>61155</v>
      </c>
      <c r="B8928" s="290">
        <v>10536.69</v>
      </c>
      <c r="D8928" s="291" t="s">
        <v>61175</v>
      </c>
      <c r="E8928" s="292">
        <v>10536.69</v>
      </c>
    </row>
    <row r="8929" spans="1:5" ht="14.4" x14ac:dyDescent="0.55000000000000004">
      <c r="A8929" s="289" t="s">
        <v>60155</v>
      </c>
      <c r="B8929" s="290">
        <v>20633.88</v>
      </c>
      <c r="D8929" s="291" t="s">
        <v>61050</v>
      </c>
      <c r="E8929" s="292">
        <v>20633.88</v>
      </c>
    </row>
    <row r="8930" spans="1:5" ht="14.4" x14ac:dyDescent="0.55000000000000004">
      <c r="A8930" s="289" t="s">
        <v>61156</v>
      </c>
      <c r="B8930" s="290">
        <v>34007.480000000003</v>
      </c>
      <c r="D8930" s="291" t="s">
        <v>61176</v>
      </c>
      <c r="E8930" s="292">
        <v>34007.480000000003</v>
      </c>
    </row>
    <row r="8931" spans="1:5" ht="14.4" x14ac:dyDescent="0.55000000000000004">
      <c r="A8931" s="289" t="s">
        <v>60156</v>
      </c>
      <c r="B8931" s="290">
        <v>22072</v>
      </c>
      <c r="D8931" s="291" t="s">
        <v>61051</v>
      </c>
      <c r="E8931" s="292">
        <v>22072</v>
      </c>
    </row>
    <row r="8932" spans="1:5" ht="14.4" x14ac:dyDescent="0.55000000000000004">
      <c r="A8932" s="289" t="s">
        <v>61157</v>
      </c>
      <c r="B8932" s="290">
        <v>10076.52</v>
      </c>
      <c r="D8932" s="291" t="s">
        <v>61177</v>
      </c>
      <c r="E8932" s="292">
        <v>10076.52</v>
      </c>
    </row>
    <row r="8933" spans="1:5" ht="14.4" x14ac:dyDescent="0.55000000000000004">
      <c r="A8933" s="289" t="s">
        <v>60157</v>
      </c>
      <c r="B8933" s="290">
        <v>10557</v>
      </c>
      <c r="D8933" s="291" t="s">
        <v>61052</v>
      </c>
      <c r="E8933" s="292">
        <v>10557</v>
      </c>
    </row>
    <row r="8934" spans="1:5" ht="14.4" x14ac:dyDescent="0.55000000000000004">
      <c r="A8934" s="289" t="s">
        <v>60158</v>
      </c>
      <c r="B8934" s="290">
        <v>28030.959999999999</v>
      </c>
      <c r="D8934" s="291" t="s">
        <v>61053</v>
      </c>
      <c r="E8934" s="292">
        <v>28030.959999999999</v>
      </c>
    </row>
    <row r="8935" spans="1:5" ht="14.4" x14ac:dyDescent="0.55000000000000004">
      <c r="A8935" s="289" t="s">
        <v>60159</v>
      </c>
      <c r="B8935" s="290">
        <v>26856.79</v>
      </c>
      <c r="D8935" s="291" t="s">
        <v>61054</v>
      </c>
      <c r="E8935" s="292">
        <v>26856.79</v>
      </c>
    </row>
    <row r="8936" spans="1:5" ht="14.4" x14ac:dyDescent="0.55000000000000004">
      <c r="A8936" s="289" t="s">
        <v>61158</v>
      </c>
      <c r="B8936" s="290">
        <v>12813</v>
      </c>
      <c r="D8936" s="291" t="s">
        <v>61178</v>
      </c>
      <c r="E8936" s="292">
        <v>12813</v>
      </c>
    </row>
    <row r="8937" spans="1:5" ht="14.4" x14ac:dyDescent="0.55000000000000004">
      <c r="A8937" s="289" t="s">
        <v>60160</v>
      </c>
      <c r="B8937" s="290">
        <v>29147.87</v>
      </c>
      <c r="D8937" s="291" t="s">
        <v>61055</v>
      </c>
      <c r="E8937" s="292">
        <v>29147.87</v>
      </c>
    </row>
    <row r="8938" spans="1:5" ht="14.4" x14ac:dyDescent="0.55000000000000004">
      <c r="A8938" s="289" t="s">
        <v>62508</v>
      </c>
      <c r="B8938" s="290">
        <v>10076.94</v>
      </c>
      <c r="D8938" s="291" t="s">
        <v>62940</v>
      </c>
      <c r="E8938" s="292">
        <v>10076.94</v>
      </c>
    </row>
    <row r="8939" spans="1:5" ht="14.4" x14ac:dyDescent="0.55000000000000004">
      <c r="A8939" s="289" t="s">
        <v>60161</v>
      </c>
      <c r="B8939" s="290">
        <v>41375.65</v>
      </c>
      <c r="D8939" s="291" t="s">
        <v>61056</v>
      </c>
      <c r="E8939" s="292">
        <v>41375.65</v>
      </c>
    </row>
    <row r="8940" spans="1:5" ht="14.4" x14ac:dyDescent="0.55000000000000004">
      <c r="A8940" s="289" t="s">
        <v>60162</v>
      </c>
      <c r="B8940" s="290">
        <v>10557.36</v>
      </c>
      <c r="D8940" s="291" t="s">
        <v>61057</v>
      </c>
      <c r="E8940" s="292">
        <v>10557.36</v>
      </c>
    </row>
    <row r="8941" spans="1:5" ht="14.4" x14ac:dyDescent="0.55000000000000004">
      <c r="A8941" s="289" t="s">
        <v>60163</v>
      </c>
      <c r="B8941" s="290">
        <v>184548.22</v>
      </c>
      <c r="D8941" s="291" t="s">
        <v>61058</v>
      </c>
      <c r="E8941" s="292">
        <v>184548.22</v>
      </c>
    </row>
    <row r="8942" spans="1:5" ht="14.4" x14ac:dyDescent="0.55000000000000004">
      <c r="A8942" s="289" t="s">
        <v>60164</v>
      </c>
      <c r="B8942" s="290">
        <v>20153</v>
      </c>
      <c r="D8942" s="291" t="s">
        <v>61059</v>
      </c>
      <c r="E8942" s="292">
        <v>20153</v>
      </c>
    </row>
    <row r="8943" spans="1:5" ht="14.4" x14ac:dyDescent="0.55000000000000004">
      <c r="A8943" s="289" t="s">
        <v>60165</v>
      </c>
      <c r="B8943" s="290">
        <v>147083.9</v>
      </c>
      <c r="D8943" s="291" t="s">
        <v>61060</v>
      </c>
      <c r="E8943" s="292">
        <v>147083.9</v>
      </c>
    </row>
    <row r="8944" spans="1:5" ht="14.4" x14ac:dyDescent="0.55000000000000004">
      <c r="A8944" s="289" t="s">
        <v>60166</v>
      </c>
      <c r="B8944" s="290">
        <v>61900</v>
      </c>
      <c r="D8944" s="291" t="s">
        <v>61061</v>
      </c>
      <c r="E8944" s="292">
        <v>61900</v>
      </c>
    </row>
    <row r="8945" spans="1:5" ht="14.4" x14ac:dyDescent="0.55000000000000004">
      <c r="A8945" s="289" t="s">
        <v>60167</v>
      </c>
      <c r="B8945" s="290">
        <v>17284.52</v>
      </c>
      <c r="D8945" s="291" t="s">
        <v>61062</v>
      </c>
      <c r="E8945" s="292">
        <v>17284.52</v>
      </c>
    </row>
    <row r="8946" spans="1:5" ht="14.4" x14ac:dyDescent="0.55000000000000004">
      <c r="A8946" s="289" t="s">
        <v>60168</v>
      </c>
      <c r="B8946" s="290">
        <v>11974.99</v>
      </c>
      <c r="D8946" s="291" t="s">
        <v>61063</v>
      </c>
      <c r="E8946" s="292">
        <v>11974.99</v>
      </c>
    </row>
    <row r="8947" spans="1:5" ht="14.4" x14ac:dyDescent="0.55000000000000004">
      <c r="A8947" s="289" t="s">
        <v>60169</v>
      </c>
      <c r="B8947" s="290">
        <v>35467.120000000003</v>
      </c>
      <c r="D8947" s="291" t="s">
        <v>61064</v>
      </c>
      <c r="E8947" s="292">
        <v>35467.120000000003</v>
      </c>
    </row>
    <row r="8948" spans="1:5" ht="14.4" x14ac:dyDescent="0.55000000000000004">
      <c r="A8948" s="289" t="s">
        <v>325</v>
      </c>
      <c r="B8948" s="290">
        <v>58718669.060000002</v>
      </c>
      <c r="D8948" s="291" t="s">
        <v>9739</v>
      </c>
      <c r="E8948" s="293">
        <v>5554393.2400000002</v>
      </c>
    </row>
    <row r="8949" spans="1:5" ht="14.4" x14ac:dyDescent="0.55000000000000004">
      <c r="A8949" s="289" t="s">
        <v>2900</v>
      </c>
      <c r="B8949" s="290">
        <v>5421005.5700000003</v>
      </c>
      <c r="D8949" s="291" t="s">
        <v>9740</v>
      </c>
      <c r="E8949" s="293">
        <v>6026967.8700000001</v>
      </c>
    </row>
    <row r="8950" spans="1:5" ht="14.4" x14ac:dyDescent="0.55000000000000004">
      <c r="A8950" s="289" t="s">
        <v>2901</v>
      </c>
      <c r="B8950" s="290">
        <v>3158519.97</v>
      </c>
      <c r="D8950" s="291" t="s">
        <v>9741</v>
      </c>
      <c r="E8950" s="293">
        <v>95649569.030000001</v>
      </c>
    </row>
    <row r="8951" spans="1:5" ht="14.4" x14ac:dyDescent="0.55000000000000004">
      <c r="A8951" s="289" t="s">
        <v>263</v>
      </c>
      <c r="B8951" s="290">
        <v>44992801.649999999</v>
      </c>
      <c r="D8951" s="291" t="s">
        <v>9742</v>
      </c>
      <c r="E8951" s="293">
        <v>688812.17</v>
      </c>
    </row>
    <row r="8952" spans="1:5" ht="14.4" x14ac:dyDescent="0.55000000000000004">
      <c r="A8952" s="289" t="s">
        <v>264</v>
      </c>
      <c r="B8952" s="290">
        <v>68718124.739999995</v>
      </c>
      <c r="D8952" s="291" t="s">
        <v>9743</v>
      </c>
      <c r="E8952" s="293">
        <v>714786.4</v>
      </c>
    </row>
    <row r="8953" spans="1:5" ht="14.4" x14ac:dyDescent="0.55000000000000004">
      <c r="A8953" s="289" t="s">
        <v>265</v>
      </c>
      <c r="B8953" s="290">
        <v>9100419.5299999993</v>
      </c>
      <c r="D8953" s="291" t="s">
        <v>9744</v>
      </c>
      <c r="E8953" s="293">
        <v>400794.97</v>
      </c>
    </row>
    <row r="8954" spans="1:5" ht="14.4" x14ac:dyDescent="0.55000000000000004">
      <c r="A8954" s="289" t="s">
        <v>2902</v>
      </c>
      <c r="B8954" s="290">
        <v>438269.87</v>
      </c>
      <c r="D8954" s="291" t="s">
        <v>9745</v>
      </c>
      <c r="E8954" s="293">
        <v>1288308.6599999999</v>
      </c>
    </row>
    <row r="8955" spans="1:5" ht="14.4" x14ac:dyDescent="0.55000000000000004">
      <c r="A8955" s="289" t="s">
        <v>266</v>
      </c>
      <c r="B8955" s="290">
        <v>9446875.4499999993</v>
      </c>
      <c r="D8955" s="291" t="s">
        <v>9746</v>
      </c>
      <c r="E8955" s="293">
        <v>16830853.219999999</v>
      </c>
    </row>
    <row r="8956" spans="1:5" ht="14.4" x14ac:dyDescent="0.55000000000000004">
      <c r="A8956" s="289" t="s">
        <v>2903</v>
      </c>
      <c r="B8956" s="290">
        <v>1272500.46</v>
      </c>
      <c r="D8956" s="291" t="s">
        <v>9747</v>
      </c>
      <c r="E8956" s="293">
        <v>6940578.6399999997</v>
      </c>
    </row>
    <row r="8957" spans="1:5" ht="14.4" x14ac:dyDescent="0.55000000000000004">
      <c r="A8957" s="289" t="s">
        <v>2904</v>
      </c>
      <c r="B8957" s="290">
        <v>30265024.82</v>
      </c>
      <c r="D8957" s="291" t="s">
        <v>9748</v>
      </c>
      <c r="E8957" s="293">
        <v>17659359.609999999</v>
      </c>
    </row>
    <row r="8958" spans="1:5" ht="14.4" x14ac:dyDescent="0.55000000000000004">
      <c r="A8958" s="289" t="s">
        <v>3988</v>
      </c>
      <c r="B8958" s="290">
        <v>4000245.33</v>
      </c>
      <c r="D8958" s="291" t="s">
        <v>9749</v>
      </c>
      <c r="E8958" s="293">
        <v>13312193.869999999</v>
      </c>
    </row>
    <row r="8959" spans="1:5" ht="14.4" x14ac:dyDescent="0.55000000000000004">
      <c r="A8959" s="289" t="s">
        <v>2905</v>
      </c>
      <c r="B8959" s="290">
        <v>38463153.189999998</v>
      </c>
      <c r="D8959" s="291" t="s">
        <v>9750</v>
      </c>
      <c r="E8959" s="293">
        <v>10581455.300000001</v>
      </c>
    </row>
    <row r="8960" spans="1:5" ht="14.4" x14ac:dyDescent="0.55000000000000004">
      <c r="A8960" s="289" t="s">
        <v>2906</v>
      </c>
      <c r="B8960" s="290">
        <v>3732602.79</v>
      </c>
      <c r="D8960" s="291" t="s">
        <v>10437</v>
      </c>
      <c r="E8960" s="293">
        <v>871</v>
      </c>
    </row>
    <row r="8961" spans="1:5" ht="14.4" x14ac:dyDescent="0.55000000000000004">
      <c r="A8961" s="289" t="s">
        <v>2907</v>
      </c>
      <c r="B8961" s="290">
        <v>2715000</v>
      </c>
      <c r="D8961" s="291" t="s">
        <v>9751</v>
      </c>
      <c r="E8961" s="293">
        <v>3021041.34</v>
      </c>
    </row>
    <row r="8962" spans="1:5" ht="14.4" x14ac:dyDescent="0.55000000000000004">
      <c r="A8962" s="289" t="s">
        <v>2908</v>
      </c>
      <c r="B8962" s="290">
        <v>30443235.710000001</v>
      </c>
      <c r="D8962" s="291" t="s">
        <v>9752</v>
      </c>
      <c r="E8962" s="293">
        <v>32243150.949999999</v>
      </c>
    </row>
    <row r="8963" spans="1:5" ht="14.4" x14ac:dyDescent="0.55000000000000004">
      <c r="A8963" s="289" t="s">
        <v>2909</v>
      </c>
      <c r="B8963" s="290">
        <v>882636.28</v>
      </c>
      <c r="D8963" s="291" t="s">
        <v>9753</v>
      </c>
      <c r="E8963" s="293">
        <v>424715.49</v>
      </c>
    </row>
    <row r="8964" spans="1:5" ht="14.4" x14ac:dyDescent="0.55000000000000004">
      <c r="A8964" s="289" t="s">
        <v>9776</v>
      </c>
      <c r="B8964" s="290">
        <v>42843864.049999997</v>
      </c>
      <c r="D8964" s="291" t="s">
        <v>9754</v>
      </c>
      <c r="E8964" s="293">
        <v>14842942.99</v>
      </c>
    </row>
    <row r="8965" spans="1:5" ht="14.4" x14ac:dyDescent="0.55000000000000004">
      <c r="A8965" s="289" t="s">
        <v>41503</v>
      </c>
      <c r="B8965" s="290">
        <v>312195827.75</v>
      </c>
      <c r="D8965" s="291" t="s">
        <v>9755</v>
      </c>
      <c r="E8965" s="293">
        <v>271708.15999999997</v>
      </c>
    </row>
    <row r="8966" spans="1:5" ht="14.4" x14ac:dyDescent="0.55000000000000004">
      <c r="A8966" s="289" t="s">
        <v>65969</v>
      </c>
      <c r="B8966" s="290">
        <v>500000</v>
      </c>
      <c r="D8966" s="291" t="s">
        <v>9756</v>
      </c>
      <c r="E8966" s="293">
        <v>35927350.670000002</v>
      </c>
    </row>
    <row r="8967" spans="1:5" ht="14.4" x14ac:dyDescent="0.55000000000000004">
      <c r="A8967" s="289" t="s">
        <v>3697</v>
      </c>
      <c r="B8967" s="290">
        <v>49364660.869999997</v>
      </c>
      <c r="D8967" s="291" t="s">
        <v>9757</v>
      </c>
      <c r="E8967" s="293">
        <v>959018.74</v>
      </c>
    </row>
    <row r="8968" spans="1:5" ht="14.4" x14ac:dyDescent="0.55000000000000004">
      <c r="A8968" s="289" t="s">
        <v>3313</v>
      </c>
      <c r="B8968" s="290">
        <v>357164723.77999997</v>
      </c>
      <c r="D8968" s="291" t="s">
        <v>9758</v>
      </c>
      <c r="E8968" s="293">
        <v>1441004.18</v>
      </c>
    </row>
    <row r="8969" spans="1:5" ht="14.4" x14ac:dyDescent="0.55000000000000004">
      <c r="A8969" s="289" t="s">
        <v>3670</v>
      </c>
      <c r="B8969" s="290">
        <v>1908669.39</v>
      </c>
      <c r="D8969" s="291" t="s">
        <v>9759</v>
      </c>
      <c r="E8969" s="293">
        <v>50747924.770000003</v>
      </c>
    </row>
    <row r="8970" spans="1:5" ht="14.4" x14ac:dyDescent="0.55000000000000004">
      <c r="A8970" s="289" t="s">
        <v>3671</v>
      </c>
      <c r="B8970" s="290">
        <v>10626448.67</v>
      </c>
      <c r="D8970" s="291" t="s">
        <v>9760</v>
      </c>
      <c r="E8970" s="293">
        <v>2360411.88</v>
      </c>
    </row>
    <row r="8971" spans="1:5" ht="14.4" x14ac:dyDescent="0.55000000000000004">
      <c r="A8971" s="289" t="s">
        <v>3672</v>
      </c>
      <c r="B8971" s="290">
        <v>3381310.03</v>
      </c>
      <c r="D8971" s="291" t="s">
        <v>9761</v>
      </c>
      <c r="E8971" s="293">
        <v>522863.72</v>
      </c>
    </row>
    <row r="8972" spans="1:5" ht="14.4" x14ac:dyDescent="0.55000000000000004">
      <c r="A8972" s="289" t="s">
        <v>3673</v>
      </c>
      <c r="B8972" s="290">
        <v>8990315.2599999998</v>
      </c>
      <c r="D8972" s="291" t="s">
        <v>9762</v>
      </c>
      <c r="E8972" s="293">
        <v>98262734.099999994</v>
      </c>
    </row>
    <row r="8973" spans="1:5" ht="14.4" x14ac:dyDescent="0.55000000000000004">
      <c r="A8973" s="289" t="s">
        <v>3674</v>
      </c>
      <c r="B8973" s="290">
        <v>4125726.63</v>
      </c>
      <c r="D8973" s="291" t="s">
        <v>9763</v>
      </c>
      <c r="E8973" s="293">
        <v>14963031.93</v>
      </c>
    </row>
    <row r="8974" spans="1:5" ht="14.4" x14ac:dyDescent="0.55000000000000004">
      <c r="A8974" s="289" t="s">
        <v>3675</v>
      </c>
      <c r="B8974" s="290">
        <v>38257245.719999999</v>
      </c>
      <c r="D8974" s="291" t="s">
        <v>9764</v>
      </c>
      <c r="E8974" s="293">
        <v>586279.81000000006</v>
      </c>
    </row>
    <row r="8975" spans="1:5" ht="14.4" x14ac:dyDescent="0.55000000000000004">
      <c r="A8975" s="289" t="s">
        <v>3676</v>
      </c>
      <c r="B8975" s="290">
        <v>19449575.5</v>
      </c>
      <c r="D8975" s="291" t="s">
        <v>9765</v>
      </c>
      <c r="E8975" s="293">
        <v>671549.08</v>
      </c>
    </row>
    <row r="8976" spans="1:5" ht="14.4" x14ac:dyDescent="0.55000000000000004">
      <c r="A8976" s="289" t="s">
        <v>5860</v>
      </c>
      <c r="B8976" s="290">
        <v>1445883769.6900001</v>
      </c>
      <c r="D8976" s="291" t="s">
        <v>9766</v>
      </c>
      <c r="E8976" s="293">
        <v>1549002.71</v>
      </c>
    </row>
    <row r="8977" spans="1:5" ht="14.4" x14ac:dyDescent="0.55000000000000004">
      <c r="A8977" s="289" t="s">
        <v>5861</v>
      </c>
      <c r="B8977" s="290">
        <v>8229026.4900000002</v>
      </c>
      <c r="D8977" s="291" t="s">
        <v>9767</v>
      </c>
      <c r="E8977" s="293">
        <v>812042.37</v>
      </c>
    </row>
    <row r="8978" spans="1:5" ht="14.4" x14ac:dyDescent="0.55000000000000004">
      <c r="A8978" s="289" t="s">
        <v>12771</v>
      </c>
      <c r="B8978" s="290">
        <v>8665672.0999999996</v>
      </c>
      <c r="D8978" s="291" t="s">
        <v>38787</v>
      </c>
      <c r="E8978" s="293">
        <v>480758.18</v>
      </c>
    </row>
    <row r="8979" spans="1:5" ht="14.4" x14ac:dyDescent="0.55000000000000004">
      <c r="A8979" s="289" t="s">
        <v>35935</v>
      </c>
      <c r="B8979" s="290">
        <v>9735171.0099999998</v>
      </c>
      <c r="D8979" s="291" t="s">
        <v>9768</v>
      </c>
      <c r="E8979" s="293">
        <v>330096</v>
      </c>
    </row>
    <row r="8980" spans="1:5" ht="14.4" x14ac:dyDescent="0.55000000000000004">
      <c r="A8980" s="289" t="s">
        <v>41504</v>
      </c>
      <c r="B8980" s="290">
        <v>12696443.880000001</v>
      </c>
      <c r="D8980" s="291" t="s">
        <v>9769</v>
      </c>
      <c r="E8980" s="293">
        <v>45304569.039999999</v>
      </c>
    </row>
    <row r="8981" spans="1:5" ht="14.4" x14ac:dyDescent="0.55000000000000004">
      <c r="A8981" s="289" t="s">
        <v>38791</v>
      </c>
      <c r="B8981" s="290">
        <v>35663671.719999999</v>
      </c>
      <c r="D8981" s="291" t="s">
        <v>9770</v>
      </c>
      <c r="E8981" s="293">
        <v>639590.19999999995</v>
      </c>
    </row>
    <row r="8982" spans="1:5" ht="14.4" x14ac:dyDescent="0.55000000000000004">
      <c r="A8982" s="289" t="s">
        <v>38792</v>
      </c>
      <c r="B8982" s="290">
        <v>22733820.059999999</v>
      </c>
      <c r="D8982" s="291" t="s">
        <v>9771</v>
      </c>
      <c r="E8982" s="293">
        <v>70850200.760000005</v>
      </c>
    </row>
    <row r="8983" spans="1:5" ht="14.4" x14ac:dyDescent="0.55000000000000004">
      <c r="A8983" s="289" t="s">
        <v>12181</v>
      </c>
      <c r="B8983" s="290">
        <v>5489487.5</v>
      </c>
      <c r="D8983" s="291" t="s">
        <v>2904</v>
      </c>
      <c r="E8983" s="293">
        <v>23120777.59</v>
      </c>
    </row>
    <row r="8984" spans="1:5" ht="14.4" x14ac:dyDescent="0.55000000000000004">
      <c r="A8984" s="289" t="s">
        <v>5862</v>
      </c>
      <c r="B8984" s="290">
        <v>3238020832.4699998</v>
      </c>
      <c r="D8984" s="291" t="s">
        <v>9772</v>
      </c>
      <c r="E8984" s="293">
        <v>1247162.07</v>
      </c>
    </row>
    <row r="8985" spans="1:5" ht="14.4" x14ac:dyDescent="0.55000000000000004">
      <c r="A8985" s="289" t="s">
        <v>9781</v>
      </c>
      <c r="B8985" s="290">
        <v>18275080.949999999</v>
      </c>
      <c r="D8985" s="291" t="s">
        <v>9773</v>
      </c>
      <c r="E8985" s="293">
        <v>1343939.37</v>
      </c>
    </row>
    <row r="8986" spans="1:5" ht="14.4" x14ac:dyDescent="0.55000000000000004">
      <c r="A8986" s="289" t="s">
        <v>39871</v>
      </c>
      <c r="B8986" s="290">
        <v>4350601.26</v>
      </c>
      <c r="D8986" s="291" t="s">
        <v>9774</v>
      </c>
      <c r="E8986" s="293">
        <v>1237271.42</v>
      </c>
    </row>
    <row r="8987" spans="1:5" ht="14.4" x14ac:dyDescent="0.55000000000000004">
      <c r="A8987" s="289" t="s">
        <v>39872</v>
      </c>
      <c r="B8987" s="290">
        <v>12737588.6</v>
      </c>
      <c r="D8987" s="291" t="s">
        <v>9775</v>
      </c>
      <c r="E8987" s="293">
        <v>1175345.26</v>
      </c>
    </row>
    <row r="8988" spans="1:5" ht="14.4" x14ac:dyDescent="0.55000000000000004">
      <c r="A8988" s="289" t="s">
        <v>38793</v>
      </c>
      <c r="B8988" s="290">
        <v>77557542.870000005</v>
      </c>
      <c r="D8988" s="291" t="s">
        <v>9776</v>
      </c>
      <c r="E8988" s="293">
        <v>42715709.259999998</v>
      </c>
    </row>
    <row r="8989" spans="1:5" ht="14.4" x14ac:dyDescent="0.55000000000000004">
      <c r="A8989" s="289" t="s">
        <v>38794</v>
      </c>
      <c r="B8989" s="290">
        <v>5614975.3200000003</v>
      </c>
      <c r="D8989" s="291" t="s">
        <v>9777</v>
      </c>
      <c r="E8989" s="293">
        <v>3260137.69</v>
      </c>
    </row>
    <row r="8990" spans="1:5" ht="14.4" x14ac:dyDescent="0.55000000000000004">
      <c r="A8990" s="289" t="s">
        <v>38795</v>
      </c>
      <c r="B8990" s="290">
        <v>1020621.62</v>
      </c>
      <c r="D8990" s="291" t="s">
        <v>9778</v>
      </c>
      <c r="E8990" s="293">
        <v>28240510.030000001</v>
      </c>
    </row>
    <row r="8991" spans="1:5" ht="14.4" x14ac:dyDescent="0.55000000000000004">
      <c r="A8991" s="289" t="s">
        <v>51119</v>
      </c>
      <c r="B8991" s="290">
        <v>33280111.850000001</v>
      </c>
      <c r="D8991" s="291" t="s">
        <v>9779</v>
      </c>
      <c r="E8991" s="293">
        <v>476730.79</v>
      </c>
    </row>
    <row r="8992" spans="1:5" ht="14.4" x14ac:dyDescent="0.55000000000000004">
      <c r="A8992" s="289" t="s">
        <v>51120</v>
      </c>
      <c r="B8992" s="290">
        <v>29105860.260000002</v>
      </c>
      <c r="D8992" s="291" t="s">
        <v>3676</v>
      </c>
      <c r="E8992" s="293">
        <v>12300483.17</v>
      </c>
    </row>
    <row r="8993" spans="1:5" ht="14.4" x14ac:dyDescent="0.55000000000000004">
      <c r="A8993" s="289" t="s">
        <v>9782</v>
      </c>
      <c r="B8993" s="290">
        <v>430593.76</v>
      </c>
      <c r="D8993" s="291" t="s">
        <v>9780</v>
      </c>
      <c r="E8993" s="293">
        <v>54235900.43</v>
      </c>
    </row>
    <row r="8994" spans="1:5" ht="14.4" x14ac:dyDescent="0.55000000000000004">
      <c r="A8994" s="289" t="s">
        <v>46488</v>
      </c>
      <c r="B8994" s="290">
        <v>3911038.59</v>
      </c>
      <c r="D8994" s="291" t="s">
        <v>5862</v>
      </c>
      <c r="E8994" s="293">
        <v>16454001.23</v>
      </c>
    </row>
    <row r="8995" spans="1:5" ht="14.4" x14ac:dyDescent="0.55000000000000004">
      <c r="A8995" s="289" t="s">
        <v>43874</v>
      </c>
      <c r="B8995" s="290">
        <v>13425496.07</v>
      </c>
      <c r="D8995" s="291" t="s">
        <v>9781</v>
      </c>
      <c r="E8995" s="293">
        <v>11112430.59</v>
      </c>
    </row>
    <row r="8996" spans="1:5" ht="14.4" x14ac:dyDescent="0.55000000000000004">
      <c r="A8996" s="289" t="s">
        <v>43875</v>
      </c>
      <c r="B8996" s="290">
        <v>2200719.19</v>
      </c>
      <c r="D8996" s="291" t="s">
        <v>9782</v>
      </c>
      <c r="E8996" s="293">
        <v>27281567.300000001</v>
      </c>
    </row>
    <row r="8997" spans="1:5" ht="14.4" x14ac:dyDescent="0.55000000000000004">
      <c r="A8997" s="289" t="s">
        <v>46489</v>
      </c>
      <c r="B8997" s="290">
        <v>150397.92000000001</v>
      </c>
      <c r="D8997" s="291" t="s">
        <v>9783</v>
      </c>
      <c r="E8997" s="293">
        <v>676282.19</v>
      </c>
    </row>
    <row r="8998" spans="1:5" ht="14.4" x14ac:dyDescent="0.55000000000000004">
      <c r="A8998" s="289" t="s">
        <v>46490</v>
      </c>
      <c r="B8998" s="290">
        <v>4563866.8</v>
      </c>
      <c r="D8998" s="291" t="s">
        <v>9784</v>
      </c>
      <c r="E8998" s="293">
        <v>596656.99</v>
      </c>
    </row>
    <row r="8999" spans="1:5" ht="14.4" x14ac:dyDescent="0.55000000000000004">
      <c r="A8999" s="289" t="s">
        <v>55733</v>
      </c>
      <c r="B8999" s="290">
        <v>1788852.37</v>
      </c>
      <c r="D8999" s="291" t="s">
        <v>9785</v>
      </c>
      <c r="E8999" s="293">
        <v>301177.61</v>
      </c>
    </row>
    <row r="9000" spans="1:5" ht="14.4" x14ac:dyDescent="0.55000000000000004">
      <c r="A9000" s="289" t="s">
        <v>46491</v>
      </c>
      <c r="B9000" s="290">
        <v>1564270.87</v>
      </c>
      <c r="D9000" s="291" t="s">
        <v>9786</v>
      </c>
      <c r="E9000" s="293">
        <v>15083546.09</v>
      </c>
    </row>
    <row r="9001" spans="1:5" ht="14.4" x14ac:dyDescent="0.55000000000000004">
      <c r="A9001" s="289" t="s">
        <v>57041</v>
      </c>
      <c r="B9001" s="290">
        <v>1916989.36</v>
      </c>
      <c r="D9001" s="291" t="s">
        <v>43876</v>
      </c>
      <c r="E9001" s="293">
        <v>0</v>
      </c>
    </row>
    <row r="9002" spans="1:5" ht="14.4" x14ac:dyDescent="0.55000000000000004">
      <c r="A9002" s="289" t="s">
        <v>57042</v>
      </c>
      <c r="B9002" s="290">
        <v>3370532.24</v>
      </c>
      <c r="D9002" s="291" t="s">
        <v>71023</v>
      </c>
      <c r="E9002" s="293">
        <v>0</v>
      </c>
    </row>
    <row r="9003" spans="1:5" ht="14.4" x14ac:dyDescent="0.55000000000000004">
      <c r="A9003" s="289" t="s">
        <v>43513</v>
      </c>
      <c r="B9003" s="290">
        <v>820131.52</v>
      </c>
      <c r="D9003" s="291" t="s">
        <v>9787</v>
      </c>
      <c r="E9003" s="293">
        <v>716213.02</v>
      </c>
    </row>
    <row r="9004" spans="1:5" ht="14.4" x14ac:dyDescent="0.55000000000000004">
      <c r="A9004" s="289" t="s">
        <v>41505</v>
      </c>
      <c r="B9004" s="290">
        <v>108028372.33</v>
      </c>
      <c r="D9004" s="291" t="s">
        <v>9788</v>
      </c>
      <c r="E9004" s="293">
        <v>9529527.6799999997</v>
      </c>
    </row>
    <row r="9005" spans="1:5" ht="14.4" x14ac:dyDescent="0.55000000000000004">
      <c r="A9005" s="289" t="s">
        <v>57043</v>
      </c>
      <c r="B9005" s="290">
        <v>1146294.19</v>
      </c>
      <c r="D9005" s="291" t="s">
        <v>9789</v>
      </c>
      <c r="E9005" s="293">
        <v>5463543.8200000003</v>
      </c>
    </row>
    <row r="9006" spans="1:5" ht="14.4" x14ac:dyDescent="0.55000000000000004">
      <c r="A9006" s="289" t="s">
        <v>43876</v>
      </c>
      <c r="B9006" s="290">
        <v>263850.46999999997</v>
      </c>
      <c r="D9006" s="291" t="s">
        <v>9790</v>
      </c>
      <c r="E9006" s="293">
        <v>71449536.540000007</v>
      </c>
    </row>
    <row r="9007" spans="1:5" ht="14.4" x14ac:dyDescent="0.55000000000000004">
      <c r="A9007" s="289" t="s">
        <v>60170</v>
      </c>
      <c r="B9007" s="290">
        <v>3430360.5</v>
      </c>
      <c r="D9007" s="291" t="s">
        <v>9791</v>
      </c>
      <c r="E9007" s="293">
        <v>1637380.53</v>
      </c>
    </row>
    <row r="9008" spans="1:5" ht="14.4" x14ac:dyDescent="0.55000000000000004">
      <c r="D9008" s="291" t="s">
        <v>9792</v>
      </c>
      <c r="E9008" s="293">
        <v>34156510.950000003</v>
      </c>
    </row>
    <row r="9009" spans="4:5" ht="14.4" x14ac:dyDescent="0.55000000000000004">
      <c r="D9009" s="291" t="s">
        <v>9793</v>
      </c>
      <c r="E9009" s="293">
        <v>14938627.66</v>
      </c>
    </row>
    <row r="9010" spans="4:5" ht="14.4" x14ac:dyDescent="0.55000000000000004">
      <c r="D9010" s="291" t="s">
        <v>9794</v>
      </c>
      <c r="E9010" s="293">
        <v>498936.34</v>
      </c>
    </row>
    <row r="9011" spans="4:5" ht="14.4" x14ac:dyDescent="0.55000000000000004">
      <c r="D9011" s="291" t="s">
        <v>9795</v>
      </c>
      <c r="E9011" s="293">
        <v>4705916.21</v>
      </c>
    </row>
    <row r="9012" spans="4:5" ht="14.4" x14ac:dyDescent="0.55000000000000004">
      <c r="D9012" s="291" t="s">
        <v>9796</v>
      </c>
      <c r="E9012" s="293">
        <v>64062268.420000002</v>
      </c>
    </row>
    <row r="9013" spans="4:5" ht="14.4" x14ac:dyDescent="0.55000000000000004">
      <c r="D9013" s="291" t="s">
        <v>9797</v>
      </c>
      <c r="E9013" s="293">
        <v>239992641.09999999</v>
      </c>
    </row>
    <row r="9014" spans="4:5" ht="14.4" x14ac:dyDescent="0.55000000000000004">
      <c r="D9014" s="291" t="s">
        <v>9798</v>
      </c>
      <c r="E9014" s="293">
        <v>3670027.29</v>
      </c>
    </row>
    <row r="9015" spans="4:5" ht="14.4" x14ac:dyDescent="0.55000000000000004">
      <c r="D9015" s="291" t="s">
        <v>9799</v>
      </c>
      <c r="E9015" s="293">
        <v>1548540.42</v>
      </c>
    </row>
    <row r="9016" spans="4:5" ht="14.4" x14ac:dyDescent="0.55000000000000004">
      <c r="D9016" s="291" t="s">
        <v>9800</v>
      </c>
      <c r="E9016" s="293">
        <v>9704433.5500000007</v>
      </c>
    </row>
    <row r="9017" spans="4:5" ht="14.4" x14ac:dyDescent="0.55000000000000004">
      <c r="D9017" s="291" t="s">
        <v>9801</v>
      </c>
      <c r="E9017" s="293">
        <v>72327.08</v>
      </c>
    </row>
    <row r="9018" spans="4:5" ht="14.4" x14ac:dyDescent="0.55000000000000004">
      <c r="D9018" s="291" t="s">
        <v>9802</v>
      </c>
      <c r="E9018" s="293">
        <v>11861532.130000001</v>
      </c>
    </row>
    <row r="9019" spans="4:5" ht="14.4" x14ac:dyDescent="0.55000000000000004">
      <c r="D9019" s="291" t="s">
        <v>9803</v>
      </c>
      <c r="E9019" s="293">
        <v>59526595.869999997</v>
      </c>
    </row>
    <row r="9020" spans="4:5" ht="14.4" x14ac:dyDescent="0.55000000000000004">
      <c r="D9020" s="291" t="s">
        <v>9804</v>
      </c>
      <c r="E9020" s="293">
        <v>18993807.079999998</v>
      </c>
    </row>
    <row r="9021" spans="4:5" ht="14.4" x14ac:dyDescent="0.55000000000000004">
      <c r="D9021" s="291" t="s">
        <v>9805</v>
      </c>
      <c r="E9021" s="293">
        <v>17057315.059999999</v>
      </c>
    </row>
    <row r="9022" spans="4:5" ht="14.4" x14ac:dyDescent="0.55000000000000004">
      <c r="D9022" s="291" t="s">
        <v>9806</v>
      </c>
      <c r="E9022" s="293">
        <v>1242035.95</v>
      </c>
    </row>
    <row r="9023" spans="4:5" ht="14.4" x14ac:dyDescent="0.55000000000000004">
      <c r="D9023" s="291" t="s">
        <v>9807</v>
      </c>
      <c r="E9023" s="293">
        <v>824340.76</v>
      </c>
    </row>
    <row r="9024" spans="4:5" ht="14.4" x14ac:dyDescent="0.55000000000000004">
      <c r="D9024" s="291" t="s">
        <v>9808</v>
      </c>
      <c r="E9024" s="293">
        <v>17201930.510000002</v>
      </c>
    </row>
    <row r="9025" spans="4:5" ht="14.4" x14ac:dyDescent="0.55000000000000004">
      <c r="D9025" s="291" t="s">
        <v>9809</v>
      </c>
      <c r="E9025" s="293">
        <v>49145652.130000003</v>
      </c>
    </row>
    <row r="9026" spans="4:5" ht="14.4" x14ac:dyDescent="0.55000000000000004">
      <c r="D9026" s="291" t="s">
        <v>9810</v>
      </c>
      <c r="E9026" s="293">
        <v>190151270.49000001</v>
      </c>
    </row>
    <row r="9027" spans="4:5" ht="14.4" x14ac:dyDescent="0.55000000000000004">
      <c r="D9027" s="291" t="s">
        <v>9811</v>
      </c>
      <c r="E9027" s="293">
        <v>3237624.52</v>
      </c>
    </row>
    <row r="9028" spans="4:5" ht="14.4" x14ac:dyDescent="0.55000000000000004">
      <c r="D9028" s="291" t="s">
        <v>9812</v>
      </c>
      <c r="E9028" s="293">
        <v>2949814.2</v>
      </c>
    </row>
    <row r="9029" spans="4:5" ht="14.4" x14ac:dyDescent="0.55000000000000004">
      <c r="D9029" s="291" t="s">
        <v>9813</v>
      </c>
      <c r="E9029" s="293">
        <v>1601208.87</v>
      </c>
    </row>
    <row r="9030" spans="4:5" ht="14.4" x14ac:dyDescent="0.55000000000000004">
      <c r="D9030" s="291" t="s">
        <v>9814</v>
      </c>
      <c r="E9030" s="293">
        <v>1341010.8500000001</v>
      </c>
    </row>
    <row r="9031" spans="4:5" ht="14.4" x14ac:dyDescent="0.55000000000000004">
      <c r="D9031" s="291" t="s">
        <v>9815</v>
      </c>
      <c r="E9031" s="293">
        <v>2235004.31</v>
      </c>
    </row>
    <row r="9032" spans="4:5" ht="14.4" x14ac:dyDescent="0.55000000000000004">
      <c r="D9032" s="291" t="s">
        <v>9816</v>
      </c>
      <c r="E9032" s="293">
        <v>959299.85</v>
      </c>
    </row>
    <row r="9033" spans="4:5" ht="14.4" x14ac:dyDescent="0.55000000000000004">
      <c r="D9033" s="291" t="s">
        <v>9817</v>
      </c>
      <c r="E9033" s="293">
        <v>1575630.03</v>
      </c>
    </row>
    <row r="9034" spans="4:5" ht="14.4" x14ac:dyDescent="0.55000000000000004">
      <c r="D9034" s="291" t="s">
        <v>9818</v>
      </c>
      <c r="E9034" s="293">
        <v>1434740.15</v>
      </c>
    </row>
    <row r="9035" spans="4:5" ht="14.4" x14ac:dyDescent="0.55000000000000004">
      <c r="D9035" s="291" t="s">
        <v>9819</v>
      </c>
      <c r="E9035" s="293">
        <v>611281.22</v>
      </c>
    </row>
    <row r="9036" spans="4:5" ht="14.4" x14ac:dyDescent="0.55000000000000004">
      <c r="D9036" s="291" t="s">
        <v>9820</v>
      </c>
      <c r="E9036" s="293">
        <v>1985503.71</v>
      </c>
    </row>
    <row r="9037" spans="4:5" ht="14.4" x14ac:dyDescent="0.55000000000000004">
      <c r="D9037" s="291" t="s">
        <v>9821</v>
      </c>
      <c r="E9037" s="293">
        <v>692099.98</v>
      </c>
    </row>
    <row r="9038" spans="4:5" ht="14.4" x14ac:dyDescent="0.55000000000000004">
      <c r="D9038" s="291" t="s">
        <v>9822</v>
      </c>
      <c r="E9038" s="293">
        <v>972676.78</v>
      </c>
    </row>
    <row r="9039" spans="4:5" ht="14.4" x14ac:dyDescent="0.55000000000000004">
      <c r="D9039" s="291" t="s">
        <v>9823</v>
      </c>
      <c r="E9039" s="293">
        <v>2182822.23</v>
      </c>
    </row>
    <row r="9040" spans="4:5" ht="14.4" x14ac:dyDescent="0.55000000000000004">
      <c r="D9040" s="291" t="s">
        <v>9824</v>
      </c>
      <c r="E9040" s="293">
        <v>504638.1</v>
      </c>
    </row>
    <row r="9041" spans="4:5" ht="14.4" x14ac:dyDescent="0.55000000000000004">
      <c r="D9041" s="291" t="s">
        <v>9825</v>
      </c>
      <c r="E9041" s="293">
        <v>35616048.479999997</v>
      </c>
    </row>
    <row r="9042" spans="4:5" ht="14.4" x14ac:dyDescent="0.55000000000000004">
      <c r="D9042" s="291" t="s">
        <v>9826</v>
      </c>
      <c r="E9042" s="293">
        <v>3269192.9</v>
      </c>
    </row>
    <row r="9043" spans="4:5" ht="14.4" x14ac:dyDescent="0.55000000000000004">
      <c r="D9043" s="291" t="s">
        <v>9827</v>
      </c>
      <c r="E9043" s="293">
        <v>280370344.57999998</v>
      </c>
    </row>
    <row r="9044" spans="4:5" ht="14.4" x14ac:dyDescent="0.55000000000000004">
      <c r="D9044" s="291" t="s">
        <v>9828</v>
      </c>
      <c r="E9044" s="293">
        <v>3668188.77</v>
      </c>
    </row>
    <row r="9045" spans="4:5" ht="14.4" x14ac:dyDescent="0.55000000000000004">
      <c r="D9045" s="291" t="s">
        <v>9829</v>
      </c>
      <c r="E9045" s="293">
        <v>2563265.25</v>
      </c>
    </row>
    <row r="9046" spans="4:5" ht="14.4" x14ac:dyDescent="0.55000000000000004">
      <c r="D9046" s="291" t="s">
        <v>9830</v>
      </c>
      <c r="E9046" s="293">
        <v>2749860.55</v>
      </c>
    </row>
    <row r="9047" spans="4:5" ht="14.4" x14ac:dyDescent="0.55000000000000004">
      <c r="D9047" s="291" t="s">
        <v>9831</v>
      </c>
      <c r="E9047" s="293">
        <v>622110.71999999997</v>
      </c>
    </row>
    <row r="9048" spans="4:5" ht="14.4" x14ac:dyDescent="0.55000000000000004">
      <c r="D9048" s="291" t="s">
        <v>9832</v>
      </c>
      <c r="E9048" s="293">
        <v>1016125.98</v>
      </c>
    </row>
    <row r="9049" spans="4:5" ht="14.4" x14ac:dyDescent="0.55000000000000004">
      <c r="D9049" s="291" t="s">
        <v>66456</v>
      </c>
      <c r="E9049" s="293">
        <v>0</v>
      </c>
    </row>
    <row r="9050" spans="4:5" ht="14.4" x14ac:dyDescent="0.55000000000000004">
      <c r="D9050" s="291" t="s">
        <v>9833</v>
      </c>
      <c r="E9050" s="293">
        <v>2150207.62</v>
      </c>
    </row>
    <row r="9051" spans="4:5" ht="14.4" x14ac:dyDescent="0.55000000000000004">
      <c r="D9051" s="291" t="s">
        <v>9834</v>
      </c>
      <c r="E9051" s="293">
        <v>38064763.219999999</v>
      </c>
    </row>
    <row r="9052" spans="4:5" ht="14.4" x14ac:dyDescent="0.55000000000000004">
      <c r="D9052" s="291" t="s">
        <v>9835</v>
      </c>
      <c r="E9052" s="293">
        <v>769442.12</v>
      </c>
    </row>
    <row r="9053" spans="4:5" ht="14.4" x14ac:dyDescent="0.55000000000000004">
      <c r="D9053" s="291" t="s">
        <v>9836</v>
      </c>
      <c r="E9053" s="293">
        <v>440180.06</v>
      </c>
    </row>
    <row r="9054" spans="4:5" ht="14.4" x14ac:dyDescent="0.55000000000000004">
      <c r="D9054" s="291" t="s">
        <v>9837</v>
      </c>
      <c r="E9054" s="293">
        <v>137244760.27000001</v>
      </c>
    </row>
    <row r="9055" spans="4:5" ht="14.4" x14ac:dyDescent="0.55000000000000004">
      <c r="D9055" s="291" t="s">
        <v>9838</v>
      </c>
      <c r="E9055" s="293">
        <v>2744296.58</v>
      </c>
    </row>
    <row r="9056" spans="4:5" ht="14.4" x14ac:dyDescent="0.55000000000000004">
      <c r="D9056" s="291" t="s">
        <v>9839</v>
      </c>
      <c r="E9056" s="293">
        <v>2010938.66</v>
      </c>
    </row>
    <row r="9057" spans="4:5" ht="14.4" x14ac:dyDescent="0.55000000000000004">
      <c r="D9057" s="291" t="s">
        <v>9840</v>
      </c>
      <c r="E9057" s="293">
        <v>1460834.69</v>
      </c>
    </row>
    <row r="9058" spans="4:5" ht="14.4" x14ac:dyDescent="0.55000000000000004">
      <c r="D9058" s="291" t="s">
        <v>9841</v>
      </c>
      <c r="E9058" s="293">
        <v>463787.22</v>
      </c>
    </row>
    <row r="9059" spans="4:5" ht="14.4" x14ac:dyDescent="0.55000000000000004">
      <c r="D9059" s="291" t="s">
        <v>9842</v>
      </c>
      <c r="E9059" s="293">
        <v>5619885.4699999997</v>
      </c>
    </row>
    <row r="9060" spans="4:5" ht="14.4" x14ac:dyDescent="0.55000000000000004">
      <c r="D9060" s="291" t="s">
        <v>9843</v>
      </c>
      <c r="E9060" s="293">
        <v>5274330.9000000004</v>
      </c>
    </row>
    <row r="9061" spans="4:5" ht="14.4" x14ac:dyDescent="0.55000000000000004">
      <c r="D9061" s="291" t="s">
        <v>9844</v>
      </c>
      <c r="E9061" s="293">
        <v>26964478.98</v>
      </c>
    </row>
    <row r="9062" spans="4:5" ht="14.4" x14ac:dyDescent="0.55000000000000004">
      <c r="D9062" s="291" t="s">
        <v>9845</v>
      </c>
      <c r="E9062" s="293">
        <v>1346545.52</v>
      </c>
    </row>
    <row r="9063" spans="4:5" ht="14.4" x14ac:dyDescent="0.55000000000000004">
      <c r="D9063" s="291" t="s">
        <v>9846</v>
      </c>
      <c r="E9063" s="293">
        <v>814654.53</v>
      </c>
    </row>
    <row r="9064" spans="4:5" ht="14.4" x14ac:dyDescent="0.55000000000000004">
      <c r="D9064" s="291" t="s">
        <v>9847</v>
      </c>
      <c r="E9064" s="293">
        <v>22679127.510000002</v>
      </c>
    </row>
    <row r="9065" spans="4:5" ht="14.4" x14ac:dyDescent="0.55000000000000004">
      <c r="D9065" s="291" t="s">
        <v>9848</v>
      </c>
      <c r="E9065" s="293">
        <v>367489246.01999998</v>
      </c>
    </row>
    <row r="9066" spans="4:5" ht="14.4" x14ac:dyDescent="0.55000000000000004">
      <c r="D9066" s="291" t="s">
        <v>9849</v>
      </c>
      <c r="E9066" s="293">
        <v>687021.72</v>
      </c>
    </row>
    <row r="9067" spans="4:5" ht="14.4" x14ac:dyDescent="0.55000000000000004">
      <c r="D9067" s="291" t="s">
        <v>9850</v>
      </c>
      <c r="E9067" s="293">
        <v>2116940.15</v>
      </c>
    </row>
    <row r="9068" spans="4:5" ht="14.4" x14ac:dyDescent="0.55000000000000004">
      <c r="D9068" s="291" t="s">
        <v>9851</v>
      </c>
      <c r="E9068" s="293">
        <v>1524194.05</v>
      </c>
    </row>
    <row r="9069" spans="4:5" ht="14.4" x14ac:dyDescent="0.55000000000000004">
      <c r="D9069" s="291" t="s">
        <v>9852</v>
      </c>
      <c r="E9069" s="293">
        <v>4735200.72</v>
      </c>
    </row>
    <row r="9070" spans="4:5" ht="14.4" x14ac:dyDescent="0.55000000000000004">
      <c r="D9070" s="291" t="s">
        <v>9853</v>
      </c>
      <c r="E9070" s="293">
        <v>1226752.52</v>
      </c>
    </row>
    <row r="9071" spans="4:5" ht="14.4" x14ac:dyDescent="0.55000000000000004">
      <c r="D9071" s="291" t="s">
        <v>9854</v>
      </c>
      <c r="E9071" s="293">
        <v>4553221.54</v>
      </c>
    </row>
    <row r="9072" spans="4:5" ht="14.4" x14ac:dyDescent="0.55000000000000004">
      <c r="D9072" s="291" t="s">
        <v>9855</v>
      </c>
      <c r="E9072" s="293">
        <v>713338.96</v>
      </c>
    </row>
    <row r="9073" spans="4:5" ht="14.4" x14ac:dyDescent="0.55000000000000004">
      <c r="D9073" s="291" t="s">
        <v>9856</v>
      </c>
      <c r="E9073" s="293">
        <v>865676.07</v>
      </c>
    </row>
    <row r="9074" spans="4:5" ht="14.4" x14ac:dyDescent="0.55000000000000004">
      <c r="D9074" s="291" t="s">
        <v>9857</v>
      </c>
      <c r="E9074" s="293">
        <v>1921078.32</v>
      </c>
    </row>
    <row r="9075" spans="4:5" ht="14.4" x14ac:dyDescent="0.55000000000000004">
      <c r="D9075" s="291" t="s">
        <v>9858</v>
      </c>
      <c r="E9075" s="293">
        <v>1694057.25</v>
      </c>
    </row>
    <row r="9076" spans="4:5" ht="14.4" x14ac:dyDescent="0.55000000000000004">
      <c r="D9076" s="291" t="s">
        <v>9859</v>
      </c>
      <c r="E9076" s="293">
        <v>374962.3</v>
      </c>
    </row>
    <row r="9077" spans="4:5" ht="14.4" x14ac:dyDescent="0.55000000000000004">
      <c r="D9077" s="291" t="s">
        <v>9860</v>
      </c>
      <c r="E9077" s="293">
        <v>493654.43</v>
      </c>
    </row>
    <row r="9078" spans="4:5" ht="14.4" x14ac:dyDescent="0.55000000000000004">
      <c r="D9078" s="291" t="s">
        <v>12060</v>
      </c>
      <c r="E9078" s="293">
        <v>1074981.29</v>
      </c>
    </row>
    <row r="9079" spans="4:5" ht="14.4" x14ac:dyDescent="0.55000000000000004">
      <c r="D9079" s="291" t="s">
        <v>9861</v>
      </c>
      <c r="E9079" s="293">
        <v>26504180.739999998</v>
      </c>
    </row>
    <row r="9080" spans="4:5" ht="14.4" x14ac:dyDescent="0.55000000000000004">
      <c r="D9080" s="291" t="s">
        <v>9862</v>
      </c>
      <c r="E9080" s="293">
        <v>13310077.24</v>
      </c>
    </row>
    <row r="9081" spans="4:5" ht="14.4" x14ac:dyDescent="0.55000000000000004">
      <c r="D9081" s="291" t="s">
        <v>9863</v>
      </c>
      <c r="E9081" s="293">
        <v>9751489.3599999994</v>
      </c>
    </row>
    <row r="9082" spans="4:5" ht="14.4" x14ac:dyDescent="0.55000000000000004">
      <c r="D9082" s="291" t="s">
        <v>9864</v>
      </c>
      <c r="E9082" s="293">
        <v>3076922.28</v>
      </c>
    </row>
    <row r="9083" spans="4:5" ht="14.4" x14ac:dyDescent="0.55000000000000004">
      <c r="D9083" s="291" t="s">
        <v>9865</v>
      </c>
      <c r="E9083" s="293">
        <v>433605.41</v>
      </c>
    </row>
    <row r="9084" spans="4:5" ht="14.4" x14ac:dyDescent="0.55000000000000004">
      <c r="D9084" s="291" t="s">
        <v>9866</v>
      </c>
      <c r="E9084" s="293">
        <v>93961618.090000004</v>
      </c>
    </row>
    <row r="9085" spans="4:5" ht="14.4" x14ac:dyDescent="0.55000000000000004">
      <c r="D9085" s="291" t="s">
        <v>9867</v>
      </c>
      <c r="E9085" s="293">
        <v>290710.65000000002</v>
      </c>
    </row>
    <row r="9086" spans="4:5" ht="14.4" x14ac:dyDescent="0.55000000000000004">
      <c r="D9086" s="291" t="s">
        <v>9868</v>
      </c>
      <c r="E9086" s="293">
        <v>235868.12</v>
      </c>
    </row>
    <row r="9087" spans="4:5" ht="14.4" x14ac:dyDescent="0.55000000000000004">
      <c r="D9087" s="291" t="s">
        <v>9869</v>
      </c>
      <c r="E9087" s="293">
        <v>27471872.100000001</v>
      </c>
    </row>
    <row r="9088" spans="4:5" ht="14.4" x14ac:dyDescent="0.55000000000000004">
      <c r="D9088" s="291" t="s">
        <v>9870</v>
      </c>
      <c r="E9088" s="293">
        <v>761677.49</v>
      </c>
    </row>
    <row r="9089" spans="4:5" ht="14.4" x14ac:dyDescent="0.55000000000000004">
      <c r="D9089" s="291" t="s">
        <v>9871</v>
      </c>
      <c r="E9089" s="293">
        <v>44468160.32</v>
      </c>
    </row>
    <row r="9090" spans="4:5" ht="14.4" x14ac:dyDescent="0.55000000000000004">
      <c r="D9090" s="291" t="s">
        <v>9872</v>
      </c>
      <c r="E9090" s="293">
        <v>250140.81</v>
      </c>
    </row>
    <row r="9091" spans="4:5" ht="14.4" x14ac:dyDescent="0.55000000000000004">
      <c r="D9091" s="291" t="s">
        <v>9873</v>
      </c>
      <c r="E9091" s="293">
        <v>462829.27</v>
      </c>
    </row>
    <row r="9092" spans="4:5" ht="14.4" x14ac:dyDescent="0.55000000000000004">
      <c r="D9092" s="291" t="s">
        <v>9874</v>
      </c>
      <c r="E9092" s="293">
        <v>16775209.109999999</v>
      </c>
    </row>
    <row r="9093" spans="4:5" ht="14.4" x14ac:dyDescent="0.55000000000000004">
      <c r="D9093" s="291" t="s">
        <v>9875</v>
      </c>
      <c r="E9093" s="293">
        <v>39963226.659999996</v>
      </c>
    </row>
    <row r="9094" spans="4:5" ht="14.4" x14ac:dyDescent="0.55000000000000004">
      <c r="D9094" s="291" t="s">
        <v>9876</v>
      </c>
      <c r="E9094" s="293">
        <v>3448832.76</v>
      </c>
    </row>
    <row r="9095" spans="4:5" ht="14.4" x14ac:dyDescent="0.55000000000000004">
      <c r="D9095" s="291" t="s">
        <v>9877</v>
      </c>
      <c r="E9095" s="293">
        <v>68599618.5</v>
      </c>
    </row>
    <row r="9096" spans="4:5" ht="14.4" x14ac:dyDescent="0.55000000000000004">
      <c r="D9096" s="291" t="s">
        <v>9878</v>
      </c>
      <c r="E9096" s="293">
        <v>12101330.57</v>
      </c>
    </row>
    <row r="9097" spans="4:5" ht="14.4" x14ac:dyDescent="0.55000000000000004">
      <c r="D9097" s="291" t="s">
        <v>9879</v>
      </c>
      <c r="E9097" s="293">
        <v>922528.17</v>
      </c>
    </row>
    <row r="9098" spans="4:5" ht="14.4" x14ac:dyDescent="0.55000000000000004">
      <c r="D9098" s="291" t="s">
        <v>9880</v>
      </c>
      <c r="E9098" s="293">
        <v>658996.30000000005</v>
      </c>
    </row>
    <row r="9099" spans="4:5" ht="14.4" x14ac:dyDescent="0.55000000000000004">
      <c r="D9099" s="291" t="s">
        <v>9881</v>
      </c>
      <c r="E9099" s="293">
        <v>2121734</v>
      </c>
    </row>
    <row r="9100" spans="4:5" ht="14.4" x14ac:dyDescent="0.55000000000000004">
      <c r="D9100" s="291" t="s">
        <v>9882</v>
      </c>
      <c r="E9100" s="293">
        <v>1537605.57</v>
      </c>
    </row>
    <row r="9101" spans="4:5" ht="14.4" x14ac:dyDescent="0.55000000000000004">
      <c r="D9101" s="291" t="s">
        <v>9883</v>
      </c>
      <c r="E9101" s="293">
        <v>1072817.79</v>
      </c>
    </row>
    <row r="9102" spans="4:5" ht="14.4" x14ac:dyDescent="0.55000000000000004">
      <c r="D9102" s="291" t="s">
        <v>9884</v>
      </c>
      <c r="E9102" s="293">
        <v>15113235.130000001</v>
      </c>
    </row>
    <row r="9103" spans="4:5" ht="14.4" x14ac:dyDescent="0.55000000000000004">
      <c r="D9103" s="291" t="s">
        <v>9885</v>
      </c>
      <c r="E9103" s="293">
        <v>312090</v>
      </c>
    </row>
    <row r="9104" spans="4:5" ht="14.4" x14ac:dyDescent="0.55000000000000004">
      <c r="D9104" s="291" t="s">
        <v>9886</v>
      </c>
      <c r="E9104" s="293">
        <v>53125.15</v>
      </c>
    </row>
    <row r="9105" spans="4:5" ht="14.4" x14ac:dyDescent="0.55000000000000004">
      <c r="D9105" s="291" t="s">
        <v>9887</v>
      </c>
      <c r="E9105" s="293">
        <v>134842232.46000001</v>
      </c>
    </row>
    <row r="9106" spans="4:5" ht="14.4" x14ac:dyDescent="0.55000000000000004">
      <c r="D9106" s="291" t="s">
        <v>9888</v>
      </c>
      <c r="E9106" s="293">
        <v>1413652.25</v>
      </c>
    </row>
    <row r="9107" spans="4:5" ht="14.4" x14ac:dyDescent="0.55000000000000004">
      <c r="D9107" s="291" t="s">
        <v>9889</v>
      </c>
      <c r="E9107" s="293">
        <v>783641.19</v>
      </c>
    </row>
    <row r="9108" spans="4:5" ht="14.4" x14ac:dyDescent="0.55000000000000004">
      <c r="D9108" s="291" t="s">
        <v>9890</v>
      </c>
      <c r="E9108" s="293">
        <v>6616164.6600000001</v>
      </c>
    </row>
    <row r="9109" spans="4:5" ht="14.4" x14ac:dyDescent="0.55000000000000004">
      <c r="D9109" s="291" t="s">
        <v>9891</v>
      </c>
      <c r="E9109" s="293">
        <v>37118709.479999997</v>
      </c>
    </row>
    <row r="9110" spans="4:5" ht="14.4" x14ac:dyDescent="0.55000000000000004">
      <c r="D9110" s="291" t="s">
        <v>9892</v>
      </c>
      <c r="E9110" s="293">
        <v>485930.64</v>
      </c>
    </row>
    <row r="9111" spans="4:5" ht="14.4" x14ac:dyDescent="0.55000000000000004">
      <c r="D9111" s="291" t="s">
        <v>9893</v>
      </c>
      <c r="E9111" s="293">
        <v>1310391.3600000001</v>
      </c>
    </row>
    <row r="9112" spans="4:5" ht="14.4" x14ac:dyDescent="0.55000000000000004">
      <c r="D9112" s="291" t="s">
        <v>9894</v>
      </c>
      <c r="E9112" s="293">
        <v>58213907.390000001</v>
      </c>
    </row>
    <row r="9113" spans="4:5" ht="14.4" x14ac:dyDescent="0.55000000000000004">
      <c r="D9113" s="291" t="s">
        <v>9895</v>
      </c>
      <c r="E9113" s="293">
        <v>1624692.53</v>
      </c>
    </row>
    <row r="9114" spans="4:5" ht="14.4" x14ac:dyDescent="0.55000000000000004">
      <c r="D9114" s="291" t="s">
        <v>9896</v>
      </c>
      <c r="E9114" s="293">
        <v>32682860.620000001</v>
      </c>
    </row>
    <row r="9115" spans="4:5" ht="14.4" x14ac:dyDescent="0.55000000000000004">
      <c r="D9115" s="291" t="s">
        <v>9897</v>
      </c>
      <c r="E9115" s="293">
        <v>2613597.1800000002</v>
      </c>
    </row>
    <row r="9116" spans="4:5" ht="14.4" x14ac:dyDescent="0.55000000000000004">
      <c r="D9116" s="291" t="s">
        <v>9898</v>
      </c>
      <c r="E9116" s="293">
        <v>436746.84</v>
      </c>
    </row>
    <row r="9117" spans="4:5" ht="14.4" x14ac:dyDescent="0.55000000000000004">
      <c r="D9117" s="291" t="s">
        <v>9899</v>
      </c>
      <c r="E9117" s="293">
        <v>19955989.870000001</v>
      </c>
    </row>
    <row r="9118" spans="4:5" ht="14.4" x14ac:dyDescent="0.55000000000000004">
      <c r="D9118" s="291" t="s">
        <v>9900</v>
      </c>
      <c r="E9118" s="293">
        <v>10637508.92</v>
      </c>
    </row>
    <row r="9119" spans="4:5" ht="14.4" x14ac:dyDescent="0.55000000000000004">
      <c r="D9119" s="291" t="s">
        <v>9901</v>
      </c>
      <c r="E9119" s="293">
        <v>16859448.260000002</v>
      </c>
    </row>
    <row r="9120" spans="4:5" ht="14.4" x14ac:dyDescent="0.55000000000000004">
      <c r="D9120" s="291" t="s">
        <v>9902</v>
      </c>
      <c r="E9120" s="293">
        <v>562812.74</v>
      </c>
    </row>
    <row r="9121" spans="4:5" ht="14.4" x14ac:dyDescent="0.55000000000000004">
      <c r="D9121" s="291" t="s">
        <v>9903</v>
      </c>
      <c r="E9121" s="293">
        <v>25475737.460000001</v>
      </c>
    </row>
    <row r="9122" spans="4:5" ht="14.4" x14ac:dyDescent="0.55000000000000004">
      <c r="D9122" s="291" t="s">
        <v>9904</v>
      </c>
      <c r="E9122" s="293">
        <v>595520412.29999995</v>
      </c>
    </row>
    <row r="9123" spans="4:5" ht="14.4" x14ac:dyDescent="0.55000000000000004">
      <c r="D9123" s="291" t="s">
        <v>9905</v>
      </c>
      <c r="E9123" s="293">
        <v>8498025.2799999993</v>
      </c>
    </row>
    <row r="9124" spans="4:5" ht="14.4" x14ac:dyDescent="0.55000000000000004">
      <c r="D9124" s="291" t="s">
        <v>9906</v>
      </c>
      <c r="E9124" s="293">
        <v>2210929.6800000002</v>
      </c>
    </row>
    <row r="9125" spans="4:5" ht="14.4" x14ac:dyDescent="0.55000000000000004">
      <c r="D9125" s="291" t="s">
        <v>9907</v>
      </c>
      <c r="E9125" s="293">
        <v>437520.02</v>
      </c>
    </row>
    <row r="9126" spans="4:5" ht="14.4" x14ac:dyDescent="0.55000000000000004">
      <c r="D9126" s="291" t="s">
        <v>9908</v>
      </c>
      <c r="E9126" s="293">
        <v>1203137.44</v>
      </c>
    </row>
    <row r="9127" spans="4:5" ht="14.4" x14ac:dyDescent="0.55000000000000004">
      <c r="D9127" s="291" t="s">
        <v>9909</v>
      </c>
      <c r="E9127" s="293">
        <v>1670719.13</v>
      </c>
    </row>
    <row r="9128" spans="4:5" ht="14.4" x14ac:dyDescent="0.55000000000000004">
      <c r="D9128" s="291" t="s">
        <v>9910</v>
      </c>
      <c r="E9128" s="293">
        <v>788023.89</v>
      </c>
    </row>
    <row r="9129" spans="4:5" ht="14.4" x14ac:dyDescent="0.55000000000000004">
      <c r="D9129" s="291" t="s">
        <v>9911</v>
      </c>
      <c r="E9129" s="293">
        <v>667813.63</v>
      </c>
    </row>
    <row r="9130" spans="4:5" ht="14.4" x14ac:dyDescent="0.55000000000000004">
      <c r="D9130" s="291" t="s">
        <v>9912</v>
      </c>
      <c r="E9130" s="293">
        <v>5318558.34</v>
      </c>
    </row>
    <row r="9131" spans="4:5" ht="14.4" x14ac:dyDescent="0.55000000000000004">
      <c r="D9131" s="291" t="s">
        <v>9913</v>
      </c>
      <c r="E9131" s="293">
        <v>1320885.28</v>
      </c>
    </row>
    <row r="9132" spans="4:5" ht="14.4" x14ac:dyDescent="0.55000000000000004">
      <c r="D9132" s="291" t="s">
        <v>9914</v>
      </c>
      <c r="E9132" s="293">
        <v>883911.36</v>
      </c>
    </row>
    <row r="9133" spans="4:5" ht="14.4" x14ac:dyDescent="0.55000000000000004">
      <c r="D9133" s="291" t="s">
        <v>9915</v>
      </c>
      <c r="E9133" s="293">
        <v>666279.85</v>
      </c>
    </row>
    <row r="9134" spans="4:5" ht="14.4" x14ac:dyDescent="0.55000000000000004">
      <c r="D9134" s="291" t="s">
        <v>9916</v>
      </c>
      <c r="E9134" s="293">
        <v>2188512.8199999998</v>
      </c>
    </row>
    <row r="9135" spans="4:5" ht="14.4" x14ac:dyDescent="0.55000000000000004">
      <c r="D9135" s="291" t="s">
        <v>9917</v>
      </c>
      <c r="E9135" s="293">
        <v>1657250.52</v>
      </c>
    </row>
    <row r="9136" spans="4:5" ht="14.4" x14ac:dyDescent="0.55000000000000004">
      <c r="D9136" s="291" t="s">
        <v>9918</v>
      </c>
      <c r="E9136" s="293">
        <v>2099304.48</v>
      </c>
    </row>
    <row r="9137" spans="4:5" ht="14.4" x14ac:dyDescent="0.55000000000000004">
      <c r="D9137" s="291" t="s">
        <v>9919</v>
      </c>
      <c r="E9137" s="293">
        <v>532907.11</v>
      </c>
    </row>
    <row r="9138" spans="4:5" ht="14.4" x14ac:dyDescent="0.55000000000000004">
      <c r="D9138" s="291" t="s">
        <v>9920</v>
      </c>
      <c r="E9138" s="293">
        <v>531004.34</v>
      </c>
    </row>
    <row r="9139" spans="4:5" ht="14.4" x14ac:dyDescent="0.55000000000000004">
      <c r="D9139" s="291" t="s">
        <v>9921</v>
      </c>
      <c r="E9139" s="293">
        <v>7761366.21</v>
      </c>
    </row>
    <row r="9140" spans="4:5" ht="14.4" x14ac:dyDescent="0.55000000000000004">
      <c r="D9140" s="291" t="s">
        <v>9922</v>
      </c>
      <c r="E9140" s="293">
        <v>263951.90999999997</v>
      </c>
    </row>
    <row r="9141" spans="4:5" ht="14.4" x14ac:dyDescent="0.55000000000000004">
      <c r="D9141" s="291" t="s">
        <v>9923</v>
      </c>
      <c r="E9141" s="293">
        <v>382649.43</v>
      </c>
    </row>
    <row r="9142" spans="4:5" ht="14.4" x14ac:dyDescent="0.55000000000000004">
      <c r="D9142" s="291" t="s">
        <v>9924</v>
      </c>
      <c r="E9142" s="293">
        <v>823481.27</v>
      </c>
    </row>
    <row r="9143" spans="4:5" ht="14.4" x14ac:dyDescent="0.55000000000000004">
      <c r="D9143" s="291" t="s">
        <v>9925</v>
      </c>
      <c r="E9143" s="293">
        <v>940939.02</v>
      </c>
    </row>
    <row r="9144" spans="4:5" ht="14.4" x14ac:dyDescent="0.55000000000000004">
      <c r="D9144" s="291" t="s">
        <v>9926</v>
      </c>
      <c r="E9144" s="293">
        <v>884031.17</v>
      </c>
    </row>
    <row r="9145" spans="4:5" ht="14.4" x14ac:dyDescent="0.55000000000000004">
      <c r="D9145" s="291" t="s">
        <v>9927</v>
      </c>
      <c r="E9145" s="293">
        <v>533975.23</v>
      </c>
    </row>
    <row r="9146" spans="4:5" ht="14.4" x14ac:dyDescent="0.55000000000000004">
      <c r="D9146" s="291" t="s">
        <v>9928</v>
      </c>
      <c r="E9146" s="293">
        <v>1289626</v>
      </c>
    </row>
    <row r="9147" spans="4:5" ht="14.4" x14ac:dyDescent="0.55000000000000004">
      <c r="D9147" s="291" t="s">
        <v>9929</v>
      </c>
      <c r="E9147" s="293">
        <v>991102.35</v>
      </c>
    </row>
    <row r="9148" spans="4:5" ht="14.4" x14ac:dyDescent="0.55000000000000004">
      <c r="D9148" s="291" t="s">
        <v>9930</v>
      </c>
      <c r="E9148" s="293">
        <v>318075.78999999998</v>
      </c>
    </row>
    <row r="9149" spans="4:5" ht="14.4" x14ac:dyDescent="0.55000000000000004">
      <c r="D9149" s="291" t="s">
        <v>9931</v>
      </c>
      <c r="E9149" s="293">
        <v>2578631.77</v>
      </c>
    </row>
    <row r="9150" spans="4:5" ht="14.4" x14ac:dyDescent="0.55000000000000004">
      <c r="D9150" s="291" t="s">
        <v>9932</v>
      </c>
      <c r="E9150" s="293">
        <v>648304.35</v>
      </c>
    </row>
    <row r="9151" spans="4:5" ht="14.4" x14ac:dyDescent="0.55000000000000004">
      <c r="D9151" s="291" t="s">
        <v>9933</v>
      </c>
      <c r="E9151" s="293">
        <v>911397.34</v>
      </c>
    </row>
    <row r="9152" spans="4:5" ht="14.4" x14ac:dyDescent="0.55000000000000004">
      <c r="D9152" s="291" t="s">
        <v>9934</v>
      </c>
      <c r="E9152" s="293">
        <v>286323.53000000003</v>
      </c>
    </row>
    <row r="9153" spans="4:5" ht="14.4" x14ac:dyDescent="0.55000000000000004">
      <c r="D9153" s="291" t="s">
        <v>9935</v>
      </c>
      <c r="E9153" s="293">
        <v>652462.86</v>
      </c>
    </row>
    <row r="9154" spans="4:5" ht="14.4" x14ac:dyDescent="0.55000000000000004">
      <c r="D9154" s="291" t="s">
        <v>9936</v>
      </c>
      <c r="E9154" s="293">
        <v>2453208.61</v>
      </c>
    </row>
    <row r="9155" spans="4:5" ht="14.4" x14ac:dyDescent="0.55000000000000004">
      <c r="D9155" s="291" t="s">
        <v>9937</v>
      </c>
      <c r="E9155" s="293">
        <v>17901520.149999999</v>
      </c>
    </row>
    <row r="9156" spans="4:5" ht="14.4" x14ac:dyDescent="0.55000000000000004">
      <c r="D9156" s="291" t="s">
        <v>9938</v>
      </c>
      <c r="E9156" s="293">
        <v>464064.74</v>
      </c>
    </row>
    <row r="9157" spans="4:5" ht="14.4" x14ac:dyDescent="0.55000000000000004">
      <c r="D9157" s="291" t="s">
        <v>9939</v>
      </c>
      <c r="E9157" s="293">
        <v>1183427.55</v>
      </c>
    </row>
    <row r="9158" spans="4:5" ht="14.4" x14ac:dyDescent="0.55000000000000004">
      <c r="D9158" s="291" t="s">
        <v>9940</v>
      </c>
      <c r="E9158" s="293">
        <v>1345682.19</v>
      </c>
    </row>
    <row r="9159" spans="4:5" ht="14.4" x14ac:dyDescent="0.55000000000000004">
      <c r="D9159" s="291" t="s">
        <v>38788</v>
      </c>
      <c r="E9159" s="293">
        <v>66543</v>
      </c>
    </row>
    <row r="9160" spans="4:5" ht="14.4" x14ac:dyDescent="0.55000000000000004">
      <c r="D9160" s="291" t="s">
        <v>9941</v>
      </c>
      <c r="E9160" s="293">
        <v>36337594.189999998</v>
      </c>
    </row>
    <row r="9161" spans="4:5" ht="14.4" x14ac:dyDescent="0.55000000000000004">
      <c r="D9161" s="291" t="s">
        <v>9942</v>
      </c>
      <c r="E9161" s="293">
        <v>518687.97</v>
      </c>
    </row>
    <row r="9162" spans="4:5" ht="14.4" x14ac:dyDescent="0.55000000000000004">
      <c r="D9162" s="291" t="s">
        <v>9943</v>
      </c>
      <c r="E9162" s="293">
        <v>1040951.12</v>
      </c>
    </row>
    <row r="9163" spans="4:5" ht="14.4" x14ac:dyDescent="0.55000000000000004">
      <c r="D9163" s="291" t="s">
        <v>9944</v>
      </c>
      <c r="E9163" s="293">
        <v>245986.11</v>
      </c>
    </row>
    <row r="9164" spans="4:5" ht="14.4" x14ac:dyDescent="0.55000000000000004">
      <c r="D9164" s="291" t="s">
        <v>9945</v>
      </c>
      <c r="E9164" s="293">
        <v>70458822.549999997</v>
      </c>
    </row>
    <row r="9165" spans="4:5" ht="14.4" x14ac:dyDescent="0.55000000000000004">
      <c r="D9165" s="291" t="s">
        <v>9946</v>
      </c>
      <c r="E9165" s="293">
        <v>4447556.83</v>
      </c>
    </row>
    <row r="9166" spans="4:5" ht="14.4" x14ac:dyDescent="0.55000000000000004">
      <c r="D9166" s="291" t="s">
        <v>9947</v>
      </c>
      <c r="E9166" s="293">
        <v>107731570.87</v>
      </c>
    </row>
    <row r="9167" spans="4:5" ht="14.4" x14ac:dyDescent="0.55000000000000004">
      <c r="D9167" s="291" t="s">
        <v>9948</v>
      </c>
      <c r="E9167" s="293">
        <v>682809.13</v>
      </c>
    </row>
    <row r="9168" spans="4:5" ht="14.4" x14ac:dyDescent="0.55000000000000004">
      <c r="D9168" s="291" t="s">
        <v>9949</v>
      </c>
      <c r="E9168" s="293">
        <v>103920.18</v>
      </c>
    </row>
    <row r="9169" spans="4:5" ht="14.4" x14ac:dyDescent="0.55000000000000004">
      <c r="D9169" s="291" t="s">
        <v>9950</v>
      </c>
      <c r="E9169" s="293">
        <v>1046042.62</v>
      </c>
    </row>
    <row r="9170" spans="4:5" ht="14.4" x14ac:dyDescent="0.55000000000000004">
      <c r="D9170" s="291" t="s">
        <v>9951</v>
      </c>
      <c r="E9170" s="293">
        <v>284646.36</v>
      </c>
    </row>
    <row r="9171" spans="4:5" ht="14.4" x14ac:dyDescent="0.55000000000000004">
      <c r="D9171" s="291" t="s">
        <v>9952</v>
      </c>
      <c r="E9171" s="293">
        <v>772579.88</v>
      </c>
    </row>
    <row r="9172" spans="4:5" ht="14.4" x14ac:dyDescent="0.55000000000000004">
      <c r="D9172" s="291" t="s">
        <v>9953</v>
      </c>
      <c r="E9172" s="293">
        <v>1703202.53</v>
      </c>
    </row>
    <row r="9173" spans="4:5" ht="14.4" x14ac:dyDescent="0.55000000000000004">
      <c r="D9173" s="291" t="s">
        <v>9954</v>
      </c>
      <c r="E9173" s="293">
        <v>600909.13</v>
      </c>
    </row>
    <row r="9174" spans="4:5" ht="14.4" x14ac:dyDescent="0.55000000000000004">
      <c r="D9174" s="291" t="s">
        <v>9955</v>
      </c>
      <c r="E9174" s="293">
        <v>1466656.33</v>
      </c>
    </row>
    <row r="9175" spans="4:5" ht="14.4" x14ac:dyDescent="0.55000000000000004">
      <c r="D9175" s="291" t="s">
        <v>9956</v>
      </c>
      <c r="E9175" s="293">
        <v>16259258.59</v>
      </c>
    </row>
    <row r="9176" spans="4:5" ht="14.4" x14ac:dyDescent="0.55000000000000004">
      <c r="D9176" s="291" t="s">
        <v>9957</v>
      </c>
      <c r="E9176" s="293">
        <v>5492853.3700000001</v>
      </c>
    </row>
    <row r="9177" spans="4:5" ht="14.4" x14ac:dyDescent="0.55000000000000004">
      <c r="D9177" s="291" t="s">
        <v>9958</v>
      </c>
      <c r="E9177" s="293">
        <v>105486890.75</v>
      </c>
    </row>
    <row r="9178" spans="4:5" ht="14.4" x14ac:dyDescent="0.55000000000000004">
      <c r="D9178" s="291" t="s">
        <v>9959</v>
      </c>
      <c r="E9178" s="293">
        <v>1010335.18</v>
      </c>
    </row>
    <row r="9179" spans="4:5" ht="14.4" x14ac:dyDescent="0.55000000000000004">
      <c r="D9179" s="291" t="s">
        <v>9960</v>
      </c>
      <c r="E9179" s="293">
        <v>18376319.850000001</v>
      </c>
    </row>
    <row r="9180" spans="4:5" ht="14.4" x14ac:dyDescent="0.55000000000000004">
      <c r="D9180" s="291" t="s">
        <v>9961</v>
      </c>
      <c r="E9180" s="293">
        <v>19389987.489999998</v>
      </c>
    </row>
    <row r="9181" spans="4:5" ht="14.4" x14ac:dyDescent="0.55000000000000004">
      <c r="D9181" s="291" t="s">
        <v>9962</v>
      </c>
      <c r="E9181" s="293">
        <v>814676.4</v>
      </c>
    </row>
    <row r="9182" spans="4:5" ht="14.4" x14ac:dyDescent="0.55000000000000004">
      <c r="D9182" s="291" t="s">
        <v>9963</v>
      </c>
      <c r="E9182" s="293">
        <v>463256.24</v>
      </c>
    </row>
    <row r="9183" spans="4:5" ht="14.4" x14ac:dyDescent="0.55000000000000004">
      <c r="D9183" s="291" t="s">
        <v>9964</v>
      </c>
      <c r="E9183" s="293">
        <v>6653517.4000000004</v>
      </c>
    </row>
    <row r="9184" spans="4:5" ht="14.4" x14ac:dyDescent="0.55000000000000004">
      <c r="D9184" s="291" t="s">
        <v>9965</v>
      </c>
      <c r="E9184" s="293">
        <v>2475957.59</v>
      </c>
    </row>
    <row r="9185" spans="4:5" ht="14.4" x14ac:dyDescent="0.55000000000000004">
      <c r="D9185" s="291" t="s">
        <v>9966</v>
      </c>
      <c r="E9185" s="293">
        <v>28394476.890000001</v>
      </c>
    </row>
    <row r="9186" spans="4:5" ht="14.4" x14ac:dyDescent="0.55000000000000004">
      <c r="D9186" s="291" t="s">
        <v>9967</v>
      </c>
      <c r="E9186" s="293">
        <v>860503.67</v>
      </c>
    </row>
    <row r="9187" spans="4:5" ht="14.4" x14ac:dyDescent="0.55000000000000004">
      <c r="D9187" s="291" t="s">
        <v>9968</v>
      </c>
      <c r="E9187" s="293">
        <v>33195767.84</v>
      </c>
    </row>
    <row r="9188" spans="4:5" ht="14.4" x14ac:dyDescent="0.55000000000000004">
      <c r="D9188" s="291" t="s">
        <v>9969</v>
      </c>
      <c r="E9188" s="293">
        <v>8014000.75</v>
      </c>
    </row>
    <row r="9189" spans="4:5" ht="14.4" x14ac:dyDescent="0.55000000000000004">
      <c r="D9189" s="291" t="s">
        <v>9970</v>
      </c>
      <c r="E9189" s="293">
        <v>20123285.100000001</v>
      </c>
    </row>
    <row r="9190" spans="4:5" ht="14.4" x14ac:dyDescent="0.55000000000000004">
      <c r="D9190" s="291" t="s">
        <v>9971</v>
      </c>
      <c r="E9190" s="293">
        <v>725999.67</v>
      </c>
    </row>
    <row r="9191" spans="4:5" ht="14.4" x14ac:dyDescent="0.55000000000000004">
      <c r="D9191" s="291" t="s">
        <v>9972</v>
      </c>
      <c r="E9191" s="293">
        <v>765221.89</v>
      </c>
    </row>
    <row r="9192" spans="4:5" ht="14.4" x14ac:dyDescent="0.55000000000000004">
      <c r="D9192" s="291" t="s">
        <v>9973</v>
      </c>
      <c r="E9192" s="293">
        <v>125310230.73</v>
      </c>
    </row>
    <row r="9193" spans="4:5" ht="14.4" x14ac:dyDescent="0.55000000000000004">
      <c r="D9193" s="291" t="s">
        <v>9974</v>
      </c>
      <c r="E9193" s="293">
        <v>1215312.44</v>
      </c>
    </row>
    <row r="9194" spans="4:5" ht="14.4" x14ac:dyDescent="0.55000000000000004">
      <c r="D9194" s="291" t="s">
        <v>9975</v>
      </c>
      <c r="E9194" s="293">
        <v>702911.42</v>
      </c>
    </row>
    <row r="9195" spans="4:5" ht="14.4" x14ac:dyDescent="0.55000000000000004">
      <c r="D9195" s="291" t="s">
        <v>9976</v>
      </c>
      <c r="E9195" s="293">
        <v>7859669.8200000003</v>
      </c>
    </row>
    <row r="9196" spans="4:5" ht="14.4" x14ac:dyDescent="0.55000000000000004">
      <c r="D9196" s="291" t="s">
        <v>9977</v>
      </c>
      <c r="E9196" s="293">
        <v>60856598.07</v>
      </c>
    </row>
    <row r="9197" spans="4:5" ht="14.4" x14ac:dyDescent="0.55000000000000004">
      <c r="D9197" s="291" t="s">
        <v>9978</v>
      </c>
      <c r="E9197" s="293">
        <v>19667537.239999998</v>
      </c>
    </row>
    <row r="9198" spans="4:5" ht="14.4" x14ac:dyDescent="0.55000000000000004">
      <c r="D9198" s="291" t="s">
        <v>9979</v>
      </c>
      <c r="E9198" s="293">
        <v>2465148.12</v>
      </c>
    </row>
    <row r="9199" spans="4:5" ht="14.4" x14ac:dyDescent="0.55000000000000004">
      <c r="D9199" s="291" t="s">
        <v>9980</v>
      </c>
      <c r="E9199" s="293">
        <v>41596212.920000002</v>
      </c>
    </row>
    <row r="9200" spans="4:5" ht="14.4" x14ac:dyDescent="0.55000000000000004">
      <c r="D9200" s="291" t="s">
        <v>9981</v>
      </c>
      <c r="E9200" s="293">
        <v>176673570.68000001</v>
      </c>
    </row>
    <row r="9201" spans="4:5" ht="14.4" x14ac:dyDescent="0.55000000000000004">
      <c r="D9201" s="291" t="s">
        <v>9982</v>
      </c>
      <c r="E9201" s="293">
        <v>460312.13</v>
      </c>
    </row>
    <row r="9202" spans="4:5" ht="14.4" x14ac:dyDescent="0.55000000000000004">
      <c r="D9202" s="291" t="s">
        <v>9983</v>
      </c>
      <c r="E9202" s="293">
        <v>231629.25</v>
      </c>
    </row>
    <row r="9203" spans="4:5" ht="14.4" x14ac:dyDescent="0.55000000000000004">
      <c r="D9203" s="291" t="s">
        <v>36930</v>
      </c>
      <c r="E9203" s="293">
        <v>354053.18</v>
      </c>
    </row>
    <row r="9204" spans="4:5" ht="14.4" x14ac:dyDescent="0.55000000000000004">
      <c r="D9204" s="291" t="s">
        <v>9984</v>
      </c>
      <c r="E9204" s="293">
        <v>53882935.960000001</v>
      </c>
    </row>
    <row r="9205" spans="4:5" ht="14.4" x14ac:dyDescent="0.55000000000000004">
      <c r="D9205" s="291" t="s">
        <v>9985</v>
      </c>
      <c r="E9205" s="293">
        <v>585487.64</v>
      </c>
    </row>
    <row r="9206" spans="4:5" ht="14.4" x14ac:dyDescent="0.55000000000000004">
      <c r="D9206" s="291" t="s">
        <v>9986</v>
      </c>
      <c r="E9206" s="293">
        <v>1646665.77</v>
      </c>
    </row>
    <row r="9207" spans="4:5" ht="14.4" x14ac:dyDescent="0.55000000000000004">
      <c r="D9207" s="291" t="s">
        <v>9987</v>
      </c>
      <c r="E9207" s="293">
        <v>85932784.150000006</v>
      </c>
    </row>
    <row r="9208" spans="4:5" ht="14.4" x14ac:dyDescent="0.55000000000000004">
      <c r="D9208" s="291" t="s">
        <v>9988</v>
      </c>
      <c r="E9208" s="293">
        <v>72912</v>
      </c>
    </row>
    <row r="9209" spans="4:5" ht="14.4" x14ac:dyDescent="0.55000000000000004">
      <c r="D9209" s="291" t="s">
        <v>38789</v>
      </c>
      <c r="E9209" s="293">
        <v>911237.17</v>
      </c>
    </row>
    <row r="9210" spans="4:5" ht="14.4" x14ac:dyDescent="0.55000000000000004">
      <c r="D9210" s="291" t="s">
        <v>9989</v>
      </c>
      <c r="E9210" s="293">
        <v>40701180.369999997</v>
      </c>
    </row>
    <row r="9211" spans="4:5" ht="14.4" x14ac:dyDescent="0.55000000000000004">
      <c r="D9211" s="291" t="s">
        <v>9990</v>
      </c>
      <c r="E9211" s="293">
        <v>1695217.11</v>
      </c>
    </row>
    <row r="9212" spans="4:5" ht="14.4" x14ac:dyDescent="0.55000000000000004">
      <c r="D9212" s="291" t="s">
        <v>9991</v>
      </c>
      <c r="E9212" s="293">
        <v>1039273.22</v>
      </c>
    </row>
    <row r="9213" spans="4:5" ht="14.4" x14ac:dyDescent="0.55000000000000004">
      <c r="D9213" s="291" t="s">
        <v>9992</v>
      </c>
      <c r="E9213" s="293">
        <v>46613006.18</v>
      </c>
    </row>
    <row r="9214" spans="4:5" ht="14.4" x14ac:dyDescent="0.55000000000000004">
      <c r="D9214" s="291" t="s">
        <v>9993</v>
      </c>
      <c r="E9214" s="293">
        <v>14169939.220000001</v>
      </c>
    </row>
    <row r="9215" spans="4:5" ht="14.4" x14ac:dyDescent="0.55000000000000004">
      <c r="D9215" s="291" t="s">
        <v>9994</v>
      </c>
      <c r="E9215" s="293">
        <v>37985721.310000002</v>
      </c>
    </row>
    <row r="9216" spans="4:5" ht="14.4" x14ac:dyDescent="0.55000000000000004">
      <c r="D9216" s="291" t="s">
        <v>9995</v>
      </c>
      <c r="E9216" s="293">
        <v>31155523.93</v>
      </c>
    </row>
    <row r="9217" spans="4:5" ht="14.4" x14ac:dyDescent="0.55000000000000004">
      <c r="D9217" s="291" t="s">
        <v>9996</v>
      </c>
      <c r="E9217" s="293">
        <v>877942.2</v>
      </c>
    </row>
    <row r="9218" spans="4:5" ht="14.4" x14ac:dyDescent="0.55000000000000004">
      <c r="D9218" s="291" t="s">
        <v>9997</v>
      </c>
      <c r="E9218" s="293">
        <v>19553405.350000001</v>
      </c>
    </row>
    <row r="9219" spans="4:5" ht="14.4" x14ac:dyDescent="0.55000000000000004">
      <c r="D9219" s="291" t="s">
        <v>9998</v>
      </c>
      <c r="E9219" s="293">
        <v>31758311.559999999</v>
      </c>
    </row>
    <row r="9220" spans="4:5" ht="14.4" x14ac:dyDescent="0.55000000000000004">
      <c r="D9220" s="291" t="s">
        <v>9999</v>
      </c>
      <c r="E9220" s="293">
        <v>3973181.45</v>
      </c>
    </row>
    <row r="9221" spans="4:5" ht="14.4" x14ac:dyDescent="0.55000000000000004">
      <c r="D9221" s="291" t="s">
        <v>10000</v>
      </c>
      <c r="E9221" s="293">
        <v>7993003.0599999996</v>
      </c>
    </row>
    <row r="9222" spans="4:5" ht="14.4" x14ac:dyDescent="0.55000000000000004">
      <c r="D9222" s="291" t="s">
        <v>10001</v>
      </c>
      <c r="E9222" s="293">
        <v>935101.73</v>
      </c>
    </row>
    <row r="9223" spans="4:5" ht="14.4" x14ac:dyDescent="0.55000000000000004">
      <c r="D9223" s="291" t="s">
        <v>10002</v>
      </c>
      <c r="E9223" s="293">
        <v>6920528.3399999999</v>
      </c>
    </row>
    <row r="9224" spans="4:5" ht="14.4" x14ac:dyDescent="0.55000000000000004">
      <c r="D9224" s="291" t="s">
        <v>10003</v>
      </c>
      <c r="E9224" s="293">
        <v>373839.19</v>
      </c>
    </row>
    <row r="9225" spans="4:5" ht="14.4" x14ac:dyDescent="0.55000000000000004">
      <c r="D9225" s="291" t="s">
        <v>10004</v>
      </c>
      <c r="E9225" s="293">
        <v>14032533.25</v>
      </c>
    </row>
    <row r="9226" spans="4:5" ht="14.4" x14ac:dyDescent="0.55000000000000004">
      <c r="D9226" s="291" t="s">
        <v>10005</v>
      </c>
      <c r="E9226" s="293">
        <v>764573.29</v>
      </c>
    </row>
    <row r="9227" spans="4:5" ht="14.4" x14ac:dyDescent="0.55000000000000004">
      <c r="D9227" s="291" t="s">
        <v>10006</v>
      </c>
      <c r="E9227" s="293">
        <v>3650850.31</v>
      </c>
    </row>
    <row r="9228" spans="4:5" ht="14.4" x14ac:dyDescent="0.55000000000000004">
      <c r="D9228" s="291" t="s">
        <v>10007</v>
      </c>
      <c r="E9228" s="293">
        <v>91289046.659999996</v>
      </c>
    </row>
    <row r="9229" spans="4:5" ht="14.4" x14ac:dyDescent="0.55000000000000004">
      <c r="D9229" s="291" t="s">
        <v>10008</v>
      </c>
      <c r="E9229" s="293">
        <v>2346749.92</v>
      </c>
    </row>
    <row r="9230" spans="4:5" ht="14.4" x14ac:dyDescent="0.55000000000000004">
      <c r="D9230" s="291" t="s">
        <v>10009</v>
      </c>
      <c r="E9230" s="293">
        <v>751712.2</v>
      </c>
    </row>
    <row r="9231" spans="4:5" ht="14.4" x14ac:dyDescent="0.55000000000000004">
      <c r="D9231" s="291" t="s">
        <v>10010</v>
      </c>
      <c r="E9231" s="293">
        <v>1173187.3</v>
      </c>
    </row>
    <row r="9232" spans="4:5" ht="14.4" x14ac:dyDescent="0.55000000000000004">
      <c r="D9232" s="291" t="s">
        <v>10011</v>
      </c>
      <c r="E9232" s="293">
        <v>412558.18</v>
      </c>
    </row>
    <row r="9233" spans="4:5" ht="14.4" x14ac:dyDescent="0.55000000000000004">
      <c r="D9233" s="291" t="s">
        <v>10012</v>
      </c>
      <c r="E9233" s="293">
        <v>333270.18</v>
      </c>
    </row>
    <row r="9234" spans="4:5" ht="14.4" x14ac:dyDescent="0.55000000000000004">
      <c r="D9234" s="291" t="s">
        <v>10013</v>
      </c>
      <c r="E9234" s="293">
        <v>43422445.619999997</v>
      </c>
    </row>
    <row r="9235" spans="4:5" ht="14.4" x14ac:dyDescent="0.55000000000000004">
      <c r="D9235" s="291" t="s">
        <v>10014</v>
      </c>
      <c r="E9235" s="293">
        <v>1214655.06</v>
      </c>
    </row>
    <row r="9236" spans="4:5" ht="14.4" x14ac:dyDescent="0.55000000000000004">
      <c r="D9236" s="291" t="s">
        <v>10015</v>
      </c>
      <c r="E9236" s="293">
        <v>8232956.8099999996</v>
      </c>
    </row>
    <row r="9237" spans="4:5" ht="14.4" x14ac:dyDescent="0.55000000000000004">
      <c r="D9237" s="291" t="s">
        <v>10016</v>
      </c>
      <c r="E9237" s="293">
        <v>434223424.45999998</v>
      </c>
    </row>
    <row r="9238" spans="4:5" ht="14.4" x14ac:dyDescent="0.55000000000000004">
      <c r="D9238" s="291" t="s">
        <v>10017</v>
      </c>
      <c r="E9238" s="293">
        <v>541088.23</v>
      </c>
    </row>
    <row r="9239" spans="4:5" ht="14.4" x14ac:dyDescent="0.55000000000000004">
      <c r="D9239" s="291" t="s">
        <v>10018</v>
      </c>
      <c r="E9239" s="293">
        <v>463918.82</v>
      </c>
    </row>
    <row r="9240" spans="4:5" ht="14.4" x14ac:dyDescent="0.55000000000000004">
      <c r="D9240" s="291" t="s">
        <v>10019</v>
      </c>
      <c r="E9240" s="293">
        <v>691299.1</v>
      </c>
    </row>
    <row r="9241" spans="4:5" ht="14.4" x14ac:dyDescent="0.55000000000000004">
      <c r="D9241" s="291" t="s">
        <v>10020</v>
      </c>
      <c r="E9241" s="293">
        <v>1519917.62</v>
      </c>
    </row>
    <row r="9242" spans="4:5" ht="14.4" x14ac:dyDescent="0.55000000000000004">
      <c r="D9242" s="291" t="s">
        <v>10021</v>
      </c>
      <c r="E9242" s="293">
        <v>1309201.1499999999</v>
      </c>
    </row>
    <row r="9243" spans="4:5" ht="14.4" x14ac:dyDescent="0.55000000000000004">
      <c r="D9243" s="291" t="s">
        <v>10022</v>
      </c>
      <c r="E9243" s="293">
        <v>151892.09</v>
      </c>
    </row>
    <row r="9244" spans="4:5" ht="14.4" x14ac:dyDescent="0.55000000000000004">
      <c r="D9244" s="291" t="s">
        <v>10023</v>
      </c>
      <c r="E9244" s="293">
        <v>422271</v>
      </c>
    </row>
    <row r="9245" spans="4:5" ht="14.4" x14ac:dyDescent="0.55000000000000004">
      <c r="D9245" s="291" t="s">
        <v>10024</v>
      </c>
      <c r="E9245" s="293">
        <v>2246169.9300000002</v>
      </c>
    </row>
    <row r="9246" spans="4:5" ht="14.4" x14ac:dyDescent="0.55000000000000004">
      <c r="D9246" s="291" t="s">
        <v>10025</v>
      </c>
      <c r="E9246" s="293">
        <v>160319.09</v>
      </c>
    </row>
    <row r="9247" spans="4:5" ht="14.4" x14ac:dyDescent="0.55000000000000004">
      <c r="D9247" s="291" t="s">
        <v>10026</v>
      </c>
      <c r="E9247" s="293">
        <v>874779.98</v>
      </c>
    </row>
    <row r="9248" spans="4:5" ht="14.4" x14ac:dyDescent="0.55000000000000004">
      <c r="D9248" s="291" t="s">
        <v>10027</v>
      </c>
      <c r="E9248" s="293">
        <v>574543.32999999996</v>
      </c>
    </row>
    <row r="9249" spans="4:5" ht="14.4" x14ac:dyDescent="0.55000000000000004">
      <c r="D9249" s="291" t="s">
        <v>10028</v>
      </c>
      <c r="E9249" s="293">
        <v>632753.78</v>
      </c>
    </row>
    <row r="9250" spans="4:5" ht="14.4" x14ac:dyDescent="0.55000000000000004">
      <c r="D9250" s="291" t="s">
        <v>10029</v>
      </c>
      <c r="E9250" s="293">
        <v>1002401.92</v>
      </c>
    </row>
    <row r="9251" spans="4:5" ht="14.4" x14ac:dyDescent="0.55000000000000004">
      <c r="D9251" s="291" t="s">
        <v>10030</v>
      </c>
      <c r="E9251" s="293">
        <v>394180</v>
      </c>
    </row>
    <row r="9252" spans="4:5" ht="14.4" x14ac:dyDescent="0.55000000000000004">
      <c r="D9252" s="291" t="s">
        <v>10031</v>
      </c>
      <c r="E9252" s="293">
        <v>699262.25</v>
      </c>
    </row>
    <row r="9253" spans="4:5" ht="14.4" x14ac:dyDescent="0.55000000000000004">
      <c r="D9253" s="291" t="s">
        <v>10032</v>
      </c>
      <c r="E9253" s="293">
        <v>889395.78</v>
      </c>
    </row>
    <row r="9254" spans="4:5" ht="14.4" x14ac:dyDescent="0.55000000000000004">
      <c r="D9254" s="291" t="s">
        <v>10033</v>
      </c>
      <c r="E9254" s="293">
        <v>868699.82</v>
      </c>
    </row>
    <row r="9255" spans="4:5" ht="14.4" x14ac:dyDescent="0.55000000000000004">
      <c r="D9255" s="291" t="s">
        <v>10034</v>
      </c>
      <c r="E9255" s="293">
        <v>13625590.27</v>
      </c>
    </row>
    <row r="9256" spans="4:5" ht="14.4" x14ac:dyDescent="0.55000000000000004">
      <c r="D9256" s="291" t="s">
        <v>10035</v>
      </c>
      <c r="E9256" s="293">
        <v>932099.18</v>
      </c>
    </row>
    <row r="9257" spans="4:5" ht="14.4" x14ac:dyDescent="0.55000000000000004">
      <c r="D9257" s="291" t="s">
        <v>10036</v>
      </c>
      <c r="E9257" s="293">
        <v>2419095.7999999998</v>
      </c>
    </row>
    <row r="9258" spans="4:5" ht="14.4" x14ac:dyDescent="0.55000000000000004">
      <c r="D9258" s="291" t="s">
        <v>10037</v>
      </c>
      <c r="E9258" s="293">
        <v>836221.27</v>
      </c>
    </row>
    <row r="9259" spans="4:5" ht="14.4" x14ac:dyDescent="0.55000000000000004">
      <c r="D9259" s="291" t="s">
        <v>10038</v>
      </c>
      <c r="E9259" s="293">
        <v>708834.02</v>
      </c>
    </row>
    <row r="9260" spans="4:5" ht="14.4" x14ac:dyDescent="0.55000000000000004">
      <c r="D9260" s="291" t="s">
        <v>10039</v>
      </c>
      <c r="E9260" s="293">
        <v>926602.57</v>
      </c>
    </row>
    <row r="9261" spans="4:5" ht="14.4" x14ac:dyDescent="0.55000000000000004">
      <c r="D9261" s="291" t="s">
        <v>10040</v>
      </c>
      <c r="E9261" s="293">
        <v>740811.23</v>
      </c>
    </row>
    <row r="9262" spans="4:5" ht="14.4" x14ac:dyDescent="0.55000000000000004">
      <c r="D9262" s="291" t="s">
        <v>10041</v>
      </c>
      <c r="E9262" s="293">
        <v>598545.17000000004</v>
      </c>
    </row>
    <row r="9263" spans="4:5" ht="14.4" x14ac:dyDescent="0.55000000000000004">
      <c r="D9263" s="291" t="s">
        <v>10042</v>
      </c>
      <c r="E9263" s="293">
        <v>391663.76</v>
      </c>
    </row>
    <row r="9264" spans="4:5" ht="14.4" x14ac:dyDescent="0.55000000000000004">
      <c r="D9264" s="291" t="s">
        <v>10043</v>
      </c>
      <c r="E9264" s="293">
        <v>723185.19</v>
      </c>
    </row>
    <row r="9265" spans="4:5" ht="14.4" x14ac:dyDescent="0.55000000000000004">
      <c r="D9265" s="291" t="s">
        <v>38790</v>
      </c>
      <c r="E9265" s="293">
        <v>310184.15999999997</v>
      </c>
    </row>
    <row r="9266" spans="4:5" ht="14.4" x14ac:dyDescent="0.55000000000000004">
      <c r="D9266" s="291" t="s">
        <v>10044</v>
      </c>
      <c r="E9266" s="293">
        <v>11746214.15</v>
      </c>
    </row>
    <row r="9267" spans="4:5" ht="14.4" x14ac:dyDescent="0.55000000000000004">
      <c r="D9267" s="291" t="s">
        <v>10045</v>
      </c>
      <c r="E9267" s="293">
        <v>416625.48</v>
      </c>
    </row>
    <row r="9268" spans="4:5" ht="14.4" x14ac:dyDescent="0.55000000000000004">
      <c r="D9268" s="291" t="s">
        <v>10046</v>
      </c>
      <c r="E9268" s="293">
        <v>228541.27</v>
      </c>
    </row>
    <row r="9269" spans="4:5" ht="14.4" x14ac:dyDescent="0.55000000000000004">
      <c r="D9269" s="291" t="s">
        <v>10047</v>
      </c>
      <c r="E9269" s="293">
        <v>12437022.949999999</v>
      </c>
    </row>
    <row r="9270" spans="4:5" ht="14.4" x14ac:dyDescent="0.55000000000000004">
      <c r="D9270" s="291" t="s">
        <v>10048</v>
      </c>
      <c r="E9270" s="293">
        <v>319318.37</v>
      </c>
    </row>
    <row r="9271" spans="4:5" ht="14.4" x14ac:dyDescent="0.55000000000000004">
      <c r="D9271" s="291" t="s">
        <v>10049</v>
      </c>
      <c r="E9271" s="293">
        <v>106375471.3</v>
      </c>
    </row>
    <row r="9272" spans="4:5" ht="14.4" x14ac:dyDescent="0.55000000000000004">
      <c r="D9272" s="291" t="s">
        <v>10050</v>
      </c>
      <c r="E9272" s="293">
        <v>1940965.52</v>
      </c>
    </row>
    <row r="9273" spans="4:5" ht="14.4" x14ac:dyDescent="0.55000000000000004">
      <c r="D9273" s="291" t="s">
        <v>10051</v>
      </c>
      <c r="E9273" s="293">
        <v>2300929.37</v>
      </c>
    </row>
    <row r="9274" spans="4:5" ht="14.4" x14ac:dyDescent="0.55000000000000004">
      <c r="D9274" s="291" t="s">
        <v>10052</v>
      </c>
      <c r="E9274" s="293">
        <v>44394850.82</v>
      </c>
    </row>
    <row r="9275" spans="4:5" ht="14.4" x14ac:dyDescent="0.55000000000000004">
      <c r="D9275" s="291" t="s">
        <v>10053</v>
      </c>
      <c r="E9275" s="293">
        <v>115861</v>
      </c>
    </row>
    <row r="9276" spans="4:5" ht="14.4" x14ac:dyDescent="0.55000000000000004">
      <c r="D9276" s="291" t="s">
        <v>10054</v>
      </c>
      <c r="E9276" s="293">
        <v>67190794.379999995</v>
      </c>
    </row>
    <row r="9277" spans="4:5" ht="14.4" x14ac:dyDescent="0.55000000000000004">
      <c r="D9277" s="291" t="s">
        <v>10055</v>
      </c>
      <c r="E9277" s="293">
        <v>6550611.3200000003</v>
      </c>
    </row>
    <row r="9278" spans="4:5" ht="14.4" x14ac:dyDescent="0.55000000000000004">
      <c r="D9278" s="291" t="s">
        <v>10056</v>
      </c>
      <c r="E9278" s="293">
        <v>1034355.22</v>
      </c>
    </row>
    <row r="9279" spans="4:5" ht="14.4" x14ac:dyDescent="0.55000000000000004">
      <c r="D9279" s="291" t="s">
        <v>10057</v>
      </c>
      <c r="E9279" s="293">
        <v>18830262.390000001</v>
      </c>
    </row>
    <row r="9280" spans="4:5" ht="14.4" x14ac:dyDescent="0.55000000000000004">
      <c r="D9280" s="291" t="s">
        <v>10058</v>
      </c>
      <c r="E9280" s="293">
        <v>9135459.1999999993</v>
      </c>
    </row>
    <row r="9281" spans="4:5" ht="14.4" x14ac:dyDescent="0.55000000000000004">
      <c r="D9281" s="291" t="s">
        <v>10059</v>
      </c>
      <c r="E9281" s="293">
        <v>655067.06999999995</v>
      </c>
    </row>
    <row r="9282" spans="4:5" ht="14.4" x14ac:dyDescent="0.55000000000000004">
      <c r="D9282" s="291" t="s">
        <v>10060</v>
      </c>
      <c r="E9282" s="293">
        <v>202500</v>
      </c>
    </row>
    <row r="9283" spans="4:5" ht="14.4" x14ac:dyDescent="0.55000000000000004">
      <c r="D9283" s="291" t="s">
        <v>42044</v>
      </c>
      <c r="E9283" s="293">
        <v>1000000</v>
      </c>
    </row>
    <row r="9284" spans="4:5" ht="14.4" x14ac:dyDescent="0.55000000000000004">
      <c r="D9284" s="291" t="s">
        <v>10061</v>
      </c>
      <c r="E9284" s="293">
        <v>1172865.98</v>
      </c>
    </row>
    <row r="9285" spans="4:5" ht="14.4" x14ac:dyDescent="0.55000000000000004">
      <c r="D9285" s="291" t="s">
        <v>10062</v>
      </c>
      <c r="E9285" s="293">
        <v>265565.90999999997</v>
      </c>
    </row>
    <row r="9286" spans="4:5" ht="14.4" x14ac:dyDescent="0.55000000000000004">
      <c r="D9286" s="291" t="s">
        <v>10063</v>
      </c>
      <c r="E9286" s="293">
        <v>112000</v>
      </c>
    </row>
    <row r="9287" spans="4:5" ht="14.4" x14ac:dyDescent="0.55000000000000004">
      <c r="D9287" s="291" t="s">
        <v>10064</v>
      </c>
      <c r="E9287" s="293">
        <v>627898.43000000005</v>
      </c>
    </row>
    <row r="9288" spans="4:5" ht="14.4" x14ac:dyDescent="0.55000000000000004">
      <c r="D9288" s="291" t="s">
        <v>10065</v>
      </c>
      <c r="E9288" s="293">
        <v>184818.02</v>
      </c>
    </row>
    <row r="9289" spans="4:5" ht="14.4" x14ac:dyDescent="0.55000000000000004">
      <c r="D9289" s="291" t="s">
        <v>10066</v>
      </c>
      <c r="E9289" s="293">
        <v>1224836</v>
      </c>
    </row>
    <row r="9290" spans="4:5" ht="14.4" x14ac:dyDescent="0.55000000000000004">
      <c r="D9290" s="291" t="s">
        <v>10067</v>
      </c>
      <c r="E9290" s="293">
        <v>153606.85999999999</v>
      </c>
    </row>
    <row r="9291" spans="4:5" ht="14.4" x14ac:dyDescent="0.55000000000000004">
      <c r="D9291" s="291" t="s">
        <v>42045</v>
      </c>
      <c r="E9291" s="293">
        <v>590373.67000000004</v>
      </c>
    </row>
    <row r="9292" spans="4:5" ht="14.4" x14ac:dyDescent="0.55000000000000004">
      <c r="D9292" s="291" t="s">
        <v>44211</v>
      </c>
      <c r="E9292" s="293">
        <v>311475.20000000001</v>
      </c>
    </row>
    <row r="9293" spans="4:5" ht="14.4" x14ac:dyDescent="0.55000000000000004">
      <c r="D9293" s="291" t="s">
        <v>10068</v>
      </c>
      <c r="E9293" s="293">
        <v>1295000</v>
      </c>
    </row>
    <row r="9294" spans="4:5" ht="14.4" x14ac:dyDescent="0.55000000000000004">
      <c r="D9294" s="291" t="s">
        <v>10069</v>
      </c>
      <c r="E9294" s="293">
        <v>881630.4</v>
      </c>
    </row>
    <row r="9295" spans="4:5" ht="14.4" x14ac:dyDescent="0.55000000000000004">
      <c r="D9295" s="291" t="s">
        <v>44212</v>
      </c>
      <c r="E9295" s="293">
        <v>685139.96</v>
      </c>
    </row>
    <row r="9296" spans="4:5" ht="14.4" x14ac:dyDescent="0.55000000000000004">
      <c r="D9296" s="291" t="s">
        <v>10070</v>
      </c>
      <c r="E9296" s="293">
        <v>929592.93</v>
      </c>
    </row>
    <row r="9297" spans="4:5" ht="14.4" x14ac:dyDescent="0.55000000000000004">
      <c r="D9297" s="291" t="s">
        <v>10071</v>
      </c>
      <c r="E9297" s="293">
        <v>151511.85999999999</v>
      </c>
    </row>
    <row r="9298" spans="4:5" ht="14.4" x14ac:dyDescent="0.55000000000000004">
      <c r="D9298" s="291" t="s">
        <v>10072</v>
      </c>
      <c r="E9298" s="293">
        <v>1327902.55</v>
      </c>
    </row>
    <row r="9299" spans="4:5" ht="14.4" x14ac:dyDescent="0.55000000000000004">
      <c r="D9299" s="291" t="s">
        <v>10073</v>
      </c>
      <c r="E9299" s="293">
        <v>1178227.58</v>
      </c>
    </row>
    <row r="9300" spans="4:5" ht="14.4" x14ac:dyDescent="0.55000000000000004">
      <c r="D9300" s="291" t="s">
        <v>66457</v>
      </c>
      <c r="E9300" s="293">
        <v>300000</v>
      </c>
    </row>
    <row r="9301" spans="4:5" ht="14.4" x14ac:dyDescent="0.55000000000000004">
      <c r="D9301" s="291" t="s">
        <v>66458</v>
      </c>
      <c r="E9301" s="293">
        <v>100000</v>
      </c>
    </row>
    <row r="9302" spans="4:5" ht="14.4" x14ac:dyDescent="0.55000000000000004">
      <c r="D9302" s="291" t="s">
        <v>66459</v>
      </c>
      <c r="E9302" s="293">
        <v>100000</v>
      </c>
    </row>
    <row r="9303" spans="4:5" ht="14.4" x14ac:dyDescent="0.55000000000000004">
      <c r="D9303" s="291" t="s">
        <v>10074</v>
      </c>
      <c r="E9303" s="293">
        <v>228698</v>
      </c>
    </row>
    <row r="9304" spans="4:5" ht="14.4" x14ac:dyDescent="0.55000000000000004">
      <c r="D9304" s="291" t="s">
        <v>10075</v>
      </c>
      <c r="E9304" s="293">
        <v>51062.55</v>
      </c>
    </row>
    <row r="9305" spans="4:5" ht="14.4" x14ac:dyDescent="0.55000000000000004">
      <c r="D9305" s="291" t="s">
        <v>10076</v>
      </c>
      <c r="E9305" s="293">
        <v>92037.11</v>
      </c>
    </row>
    <row r="9306" spans="4:5" ht="14.4" x14ac:dyDescent="0.55000000000000004">
      <c r="D9306" s="291" t="s">
        <v>10077</v>
      </c>
      <c r="E9306" s="293">
        <v>576453.74</v>
      </c>
    </row>
    <row r="9307" spans="4:5" ht="14.4" x14ac:dyDescent="0.55000000000000004">
      <c r="D9307" s="291" t="s">
        <v>10078</v>
      </c>
      <c r="E9307" s="293">
        <v>48832.59</v>
      </c>
    </row>
    <row r="9308" spans="4:5" ht="14.4" x14ac:dyDescent="0.55000000000000004">
      <c r="D9308" s="291" t="s">
        <v>10079</v>
      </c>
      <c r="E9308" s="293">
        <v>878328.33</v>
      </c>
    </row>
    <row r="9309" spans="4:5" ht="14.4" x14ac:dyDescent="0.55000000000000004">
      <c r="D9309" s="291" t="s">
        <v>10080</v>
      </c>
      <c r="E9309" s="293">
        <v>186989.5</v>
      </c>
    </row>
    <row r="9310" spans="4:5" ht="14.4" x14ac:dyDescent="0.55000000000000004">
      <c r="D9310" s="291" t="s">
        <v>10081</v>
      </c>
      <c r="E9310" s="293">
        <v>79500</v>
      </c>
    </row>
    <row r="9311" spans="4:5" ht="14.4" x14ac:dyDescent="0.55000000000000004">
      <c r="D9311" s="291" t="s">
        <v>10082</v>
      </c>
      <c r="E9311" s="293">
        <v>270000</v>
      </c>
    </row>
    <row r="9312" spans="4:5" ht="14.4" x14ac:dyDescent="0.55000000000000004">
      <c r="D9312" s="291" t="s">
        <v>10083</v>
      </c>
      <c r="E9312" s="293">
        <v>94963.56</v>
      </c>
    </row>
    <row r="9313" spans="4:5" ht="14.4" x14ac:dyDescent="0.55000000000000004">
      <c r="D9313" s="291" t="s">
        <v>10084</v>
      </c>
      <c r="E9313" s="293">
        <v>20443.41</v>
      </c>
    </row>
    <row r="9314" spans="4:5" ht="14.4" x14ac:dyDescent="0.55000000000000004">
      <c r="D9314" s="291" t="s">
        <v>10085</v>
      </c>
      <c r="E9314" s="293">
        <v>65575</v>
      </c>
    </row>
    <row r="9315" spans="4:5" ht="14.4" x14ac:dyDescent="0.55000000000000004">
      <c r="D9315" s="291" t="s">
        <v>42046</v>
      </c>
      <c r="E9315" s="293">
        <v>919566.5</v>
      </c>
    </row>
    <row r="9316" spans="4:5" ht="14.4" x14ac:dyDescent="0.55000000000000004">
      <c r="D9316" s="291" t="s">
        <v>44213</v>
      </c>
      <c r="E9316" s="293">
        <v>101202.87</v>
      </c>
    </row>
    <row r="9317" spans="4:5" ht="14.4" x14ac:dyDescent="0.55000000000000004">
      <c r="D9317" s="291" t="s">
        <v>44214</v>
      </c>
      <c r="E9317" s="293">
        <v>827515.78</v>
      </c>
    </row>
    <row r="9318" spans="4:5" ht="14.4" x14ac:dyDescent="0.55000000000000004">
      <c r="D9318" s="291" t="s">
        <v>42047</v>
      </c>
      <c r="E9318" s="293">
        <v>405507.85</v>
      </c>
    </row>
    <row r="9319" spans="4:5" ht="14.4" x14ac:dyDescent="0.55000000000000004">
      <c r="D9319" s="286"/>
      <c r="E9319" s="288"/>
    </row>
    <row r="9320" spans="4:5" ht="14.4" x14ac:dyDescent="0.55000000000000004">
      <c r="D9320" s="286"/>
      <c r="E9320" s="288"/>
    </row>
    <row r="9321" spans="4:5" ht="14.4" x14ac:dyDescent="0.55000000000000004">
      <c r="D9321" s="286"/>
      <c r="E9321" s="288"/>
    </row>
    <row r="9322" spans="4:5" ht="14.4" x14ac:dyDescent="0.55000000000000004">
      <c r="D9322" s="286"/>
      <c r="E9322" s="288"/>
    </row>
    <row r="9323" spans="4:5" ht="14.4" x14ac:dyDescent="0.55000000000000004">
      <c r="D9323" s="286"/>
      <c r="E9323" s="288"/>
    </row>
    <row r="9324" spans="4:5" ht="14.4" x14ac:dyDescent="0.55000000000000004">
      <c r="D9324" s="286"/>
      <c r="E9324" s="288"/>
    </row>
    <row r="9325" spans="4:5" ht="14.4" x14ac:dyDescent="0.55000000000000004">
      <c r="D9325" s="286"/>
      <c r="E9325" s="288"/>
    </row>
    <row r="9326" spans="4:5" ht="14.4" x14ac:dyDescent="0.55000000000000004">
      <c r="D9326" s="286"/>
      <c r="E9326" s="288"/>
    </row>
    <row r="9327" spans="4:5" ht="14.4" x14ac:dyDescent="0.55000000000000004">
      <c r="D9327" s="286"/>
      <c r="E9327" s="288"/>
    </row>
    <row r="9328" spans="4:5" ht="14.4" x14ac:dyDescent="0.55000000000000004">
      <c r="D9328" s="286"/>
      <c r="E9328" s="288"/>
    </row>
    <row r="9329" spans="4:5" ht="14.4" x14ac:dyDescent="0.55000000000000004">
      <c r="D9329" s="286"/>
      <c r="E9329" s="288"/>
    </row>
    <row r="9330" spans="4:5" ht="14.4" x14ac:dyDescent="0.55000000000000004">
      <c r="D9330" s="286"/>
      <c r="E9330" s="288"/>
    </row>
    <row r="9331" spans="4:5" ht="14.4" x14ac:dyDescent="0.55000000000000004">
      <c r="D9331" s="286"/>
      <c r="E9331" s="288"/>
    </row>
    <row r="9332" spans="4:5" ht="14.4" x14ac:dyDescent="0.55000000000000004">
      <c r="D9332" s="286"/>
      <c r="E9332" s="288"/>
    </row>
    <row r="9333" spans="4:5" ht="14.4" x14ac:dyDescent="0.55000000000000004">
      <c r="D9333" s="286"/>
      <c r="E9333" s="288"/>
    </row>
    <row r="9334" spans="4:5" ht="14.4" x14ac:dyDescent="0.55000000000000004">
      <c r="D9334" s="286"/>
      <c r="E9334" s="288"/>
    </row>
    <row r="9335" spans="4:5" ht="14.4" x14ac:dyDescent="0.55000000000000004">
      <c r="D9335" s="286"/>
      <c r="E9335" s="288"/>
    </row>
    <row r="9336" spans="4:5" ht="14.4" x14ac:dyDescent="0.55000000000000004">
      <c r="D9336" s="286"/>
      <c r="E9336" s="288"/>
    </row>
    <row r="9337" spans="4:5" ht="14.4" x14ac:dyDescent="0.55000000000000004">
      <c r="D9337" s="286"/>
      <c r="E9337" s="288"/>
    </row>
    <row r="9338" spans="4:5" ht="14.4" x14ac:dyDescent="0.55000000000000004">
      <c r="D9338" s="286"/>
      <c r="E9338" s="288"/>
    </row>
    <row r="9339" spans="4:5" ht="14.4" x14ac:dyDescent="0.55000000000000004">
      <c r="D9339" s="286"/>
      <c r="E9339" s="288"/>
    </row>
    <row r="9340" spans="4:5" ht="14.4" x14ac:dyDescent="0.55000000000000004">
      <c r="D9340" s="286"/>
      <c r="E9340" s="288"/>
    </row>
    <row r="9341" spans="4:5" ht="14.4" x14ac:dyDescent="0.55000000000000004">
      <c r="D9341" s="286"/>
      <c r="E9341" s="288"/>
    </row>
    <row r="9342" spans="4:5" ht="14.4" x14ac:dyDescent="0.55000000000000004">
      <c r="D9342" s="286"/>
      <c r="E9342" s="288"/>
    </row>
    <row r="9343" spans="4:5" ht="14.4" x14ac:dyDescent="0.55000000000000004">
      <c r="D9343" s="286"/>
      <c r="E9343" s="288"/>
    </row>
    <row r="9344" spans="4:5" ht="14.4" x14ac:dyDescent="0.55000000000000004">
      <c r="D9344" s="286"/>
      <c r="E9344" s="288"/>
    </row>
    <row r="9345" spans="4:5" ht="14.4" x14ac:dyDescent="0.55000000000000004">
      <c r="D9345" s="286"/>
      <c r="E9345" s="288"/>
    </row>
    <row r="9346" spans="4:5" ht="14.4" x14ac:dyDescent="0.55000000000000004">
      <c r="D9346" s="286"/>
      <c r="E9346" s="288"/>
    </row>
    <row r="9347" spans="4:5" ht="14.4" x14ac:dyDescent="0.55000000000000004">
      <c r="D9347" s="286"/>
      <c r="E9347" s="288"/>
    </row>
    <row r="9348" spans="4:5" ht="14.4" x14ac:dyDescent="0.55000000000000004">
      <c r="D9348" s="286"/>
      <c r="E9348" s="288"/>
    </row>
    <row r="9349" spans="4:5" ht="14.4" x14ac:dyDescent="0.55000000000000004">
      <c r="D9349" s="286"/>
      <c r="E9349" s="288"/>
    </row>
    <row r="9350" spans="4:5" ht="14.4" x14ac:dyDescent="0.55000000000000004">
      <c r="D9350" s="286"/>
      <c r="E9350" s="288"/>
    </row>
    <row r="9351" spans="4:5" ht="14.4" x14ac:dyDescent="0.55000000000000004">
      <c r="D9351" s="286"/>
      <c r="E9351" s="288"/>
    </row>
    <row r="9352" spans="4:5" ht="14.4" x14ac:dyDescent="0.55000000000000004">
      <c r="D9352" s="286"/>
      <c r="E9352" s="288"/>
    </row>
    <row r="9353" spans="4:5" ht="14.4" x14ac:dyDescent="0.55000000000000004">
      <c r="D9353" s="286"/>
      <c r="E9353" s="288"/>
    </row>
    <row r="9354" spans="4:5" ht="14.4" x14ac:dyDescent="0.55000000000000004">
      <c r="D9354" s="286"/>
      <c r="E9354" s="288"/>
    </row>
    <row r="9355" spans="4:5" ht="14.4" x14ac:dyDescent="0.55000000000000004">
      <c r="D9355" s="286"/>
      <c r="E9355" s="288"/>
    </row>
    <row r="9356" spans="4:5" ht="14.4" x14ac:dyDescent="0.55000000000000004">
      <c r="D9356" s="286"/>
      <c r="E9356" s="288"/>
    </row>
    <row r="9357" spans="4:5" ht="14.4" x14ac:dyDescent="0.55000000000000004">
      <c r="D9357" s="286"/>
      <c r="E9357" s="288"/>
    </row>
    <row r="9358" spans="4:5" ht="14.4" x14ac:dyDescent="0.55000000000000004">
      <c r="D9358" s="286"/>
      <c r="E9358" s="288"/>
    </row>
    <row r="9359" spans="4:5" ht="14.4" x14ac:dyDescent="0.55000000000000004">
      <c r="D9359" s="286"/>
      <c r="E9359" s="288"/>
    </row>
    <row r="9360" spans="4:5" ht="14.4" x14ac:dyDescent="0.55000000000000004">
      <c r="D9360" s="286"/>
      <c r="E9360" s="288"/>
    </row>
    <row r="9361" spans="4:5" ht="14.4" x14ac:dyDescent="0.55000000000000004">
      <c r="D9361" s="286"/>
      <c r="E9361" s="288"/>
    </row>
    <row r="9362" spans="4:5" ht="14.4" x14ac:dyDescent="0.55000000000000004">
      <c r="D9362" s="286"/>
      <c r="E9362" s="288"/>
    </row>
    <row r="9363" spans="4:5" ht="14.4" x14ac:dyDescent="0.55000000000000004">
      <c r="D9363" s="286"/>
      <c r="E9363" s="288"/>
    </row>
    <row r="9364" spans="4:5" ht="14.4" x14ac:dyDescent="0.55000000000000004">
      <c r="D9364" s="286"/>
      <c r="E9364" s="288"/>
    </row>
    <row r="9365" spans="4:5" ht="14.4" x14ac:dyDescent="0.55000000000000004">
      <c r="D9365" s="286"/>
      <c r="E9365" s="288"/>
    </row>
    <row r="9366" spans="4:5" ht="14.4" x14ac:dyDescent="0.55000000000000004">
      <c r="D9366" s="286"/>
      <c r="E9366" s="288"/>
    </row>
    <row r="9367" spans="4:5" ht="14.4" x14ac:dyDescent="0.55000000000000004">
      <c r="D9367" s="286"/>
      <c r="E9367" s="288"/>
    </row>
    <row r="9368" spans="4:5" ht="14.4" x14ac:dyDescent="0.55000000000000004">
      <c r="D9368" s="286"/>
      <c r="E9368" s="288"/>
    </row>
    <row r="9369" spans="4:5" ht="14.4" x14ac:dyDescent="0.55000000000000004">
      <c r="D9369" s="286"/>
      <c r="E9369" s="288"/>
    </row>
    <row r="9370" spans="4:5" ht="14.4" x14ac:dyDescent="0.55000000000000004">
      <c r="D9370" s="286"/>
      <c r="E9370" s="288"/>
    </row>
    <row r="9371" spans="4:5" ht="14.4" x14ac:dyDescent="0.55000000000000004">
      <c r="D9371" s="286"/>
      <c r="E9371" s="288"/>
    </row>
    <row r="9372" spans="4:5" ht="14.4" x14ac:dyDescent="0.55000000000000004">
      <c r="D9372" s="286"/>
      <c r="E9372" s="288"/>
    </row>
    <row r="9373" spans="4:5" ht="14.4" x14ac:dyDescent="0.55000000000000004">
      <c r="D9373" s="286"/>
      <c r="E9373" s="288"/>
    </row>
    <row r="9374" spans="4:5" ht="14.4" x14ac:dyDescent="0.55000000000000004">
      <c r="D9374" s="286"/>
      <c r="E9374" s="288"/>
    </row>
    <row r="9375" spans="4:5" ht="14.4" x14ac:dyDescent="0.55000000000000004">
      <c r="D9375" s="286"/>
      <c r="E9375" s="288"/>
    </row>
    <row r="9376" spans="4:5" ht="14.4" x14ac:dyDescent="0.55000000000000004">
      <c r="D9376" s="286"/>
      <c r="E9376" s="288"/>
    </row>
    <row r="9377" spans="4:5" ht="14.4" x14ac:dyDescent="0.55000000000000004">
      <c r="D9377" s="286"/>
      <c r="E9377" s="288"/>
    </row>
    <row r="9378" spans="4:5" ht="14.4" x14ac:dyDescent="0.55000000000000004">
      <c r="D9378" s="286"/>
      <c r="E9378" s="288"/>
    </row>
    <row r="9379" spans="4:5" ht="14.4" x14ac:dyDescent="0.55000000000000004">
      <c r="D9379" s="286"/>
      <c r="E9379" s="288"/>
    </row>
    <row r="9380" spans="4:5" ht="14.4" x14ac:dyDescent="0.55000000000000004">
      <c r="D9380" s="286"/>
      <c r="E9380" s="288"/>
    </row>
    <row r="9381" spans="4:5" ht="14.4" x14ac:dyDescent="0.55000000000000004">
      <c r="D9381" s="286"/>
      <c r="E9381" s="288"/>
    </row>
    <row r="9382" spans="4:5" ht="14.4" x14ac:dyDescent="0.55000000000000004">
      <c r="D9382" s="286"/>
      <c r="E9382" s="288"/>
    </row>
    <row r="9383" spans="4:5" ht="14.4" x14ac:dyDescent="0.55000000000000004">
      <c r="D9383" s="286"/>
      <c r="E9383" s="288"/>
    </row>
    <row r="9384" spans="4:5" ht="14.4" x14ac:dyDescent="0.55000000000000004">
      <c r="D9384" s="286"/>
      <c r="E9384" s="288"/>
    </row>
    <row r="9385" spans="4:5" ht="14.4" x14ac:dyDescent="0.55000000000000004">
      <c r="D9385" s="286"/>
      <c r="E9385" s="288"/>
    </row>
    <row r="9386" spans="4:5" ht="14.4" x14ac:dyDescent="0.55000000000000004">
      <c r="D9386" s="286"/>
      <c r="E9386" s="288"/>
    </row>
    <row r="9387" spans="4:5" ht="14.4" x14ac:dyDescent="0.55000000000000004">
      <c r="D9387" s="286"/>
      <c r="E9387" s="288"/>
    </row>
    <row r="9388" spans="4:5" ht="14.4" x14ac:dyDescent="0.55000000000000004">
      <c r="D9388" s="286"/>
      <c r="E9388" s="288"/>
    </row>
    <row r="9389" spans="4:5" ht="14.4" x14ac:dyDescent="0.55000000000000004">
      <c r="D9389" s="286"/>
      <c r="E9389" s="288"/>
    </row>
    <row r="9390" spans="4:5" ht="14.4" x14ac:dyDescent="0.55000000000000004">
      <c r="D9390" s="286"/>
      <c r="E9390" s="288"/>
    </row>
    <row r="9391" spans="4:5" ht="14.4" x14ac:dyDescent="0.55000000000000004">
      <c r="D9391" s="286"/>
      <c r="E9391" s="288"/>
    </row>
    <row r="9392" spans="4:5" ht="14.4" x14ac:dyDescent="0.55000000000000004">
      <c r="D9392" s="286"/>
      <c r="E9392" s="288"/>
    </row>
    <row r="9393" spans="4:5" ht="14.4" x14ac:dyDescent="0.55000000000000004">
      <c r="D9393" s="286"/>
      <c r="E9393" s="288"/>
    </row>
    <row r="9394" spans="4:5" ht="14.4" x14ac:dyDescent="0.55000000000000004">
      <c r="D9394" s="286"/>
      <c r="E9394" s="288"/>
    </row>
    <row r="9395" spans="4:5" ht="14.4" x14ac:dyDescent="0.55000000000000004">
      <c r="D9395" s="286"/>
      <c r="E9395" s="288"/>
    </row>
    <row r="9396" spans="4:5" ht="14.4" x14ac:dyDescent="0.55000000000000004">
      <c r="D9396" s="286"/>
      <c r="E9396" s="288"/>
    </row>
    <row r="9397" spans="4:5" ht="14.4" x14ac:dyDescent="0.55000000000000004">
      <c r="D9397" s="286"/>
      <c r="E9397" s="288"/>
    </row>
    <row r="9398" spans="4:5" ht="14.4" x14ac:dyDescent="0.55000000000000004">
      <c r="D9398" s="286"/>
      <c r="E9398" s="288"/>
    </row>
    <row r="9399" spans="4:5" ht="14.4" x14ac:dyDescent="0.55000000000000004">
      <c r="D9399" s="286"/>
      <c r="E9399" s="288"/>
    </row>
    <row r="9400" spans="4:5" ht="14.4" x14ac:dyDescent="0.55000000000000004">
      <c r="D9400" s="286"/>
      <c r="E9400" s="288"/>
    </row>
    <row r="9401" spans="4:5" ht="14.4" x14ac:dyDescent="0.55000000000000004">
      <c r="D9401" s="286"/>
      <c r="E9401" s="288"/>
    </row>
    <row r="9402" spans="4:5" ht="14.4" x14ac:dyDescent="0.55000000000000004">
      <c r="D9402" s="286"/>
      <c r="E9402" s="288"/>
    </row>
    <row r="9403" spans="4:5" ht="14.4" x14ac:dyDescent="0.55000000000000004">
      <c r="D9403" s="286"/>
      <c r="E9403" s="288"/>
    </row>
    <row r="9404" spans="4:5" ht="14.4" x14ac:dyDescent="0.55000000000000004">
      <c r="D9404" s="286"/>
      <c r="E9404" s="288"/>
    </row>
    <row r="9405" spans="4:5" ht="14.4" x14ac:dyDescent="0.55000000000000004">
      <c r="D9405" s="286"/>
      <c r="E9405" s="288"/>
    </row>
    <row r="9406" spans="4:5" ht="14.4" x14ac:dyDescent="0.55000000000000004">
      <c r="D9406" s="286"/>
      <c r="E9406" s="288"/>
    </row>
    <row r="9407" spans="4:5" ht="14.4" x14ac:dyDescent="0.55000000000000004">
      <c r="D9407" s="286"/>
      <c r="E9407" s="288"/>
    </row>
    <row r="9408" spans="4:5" ht="14.4" x14ac:dyDescent="0.55000000000000004">
      <c r="D9408" s="286"/>
      <c r="E9408" s="288"/>
    </row>
    <row r="9409" spans="4:5" ht="14.4" x14ac:dyDescent="0.55000000000000004">
      <c r="D9409" s="286"/>
      <c r="E9409" s="288"/>
    </row>
    <row r="9410" spans="4:5" ht="14.4" x14ac:dyDescent="0.55000000000000004">
      <c r="D9410" s="286"/>
      <c r="E9410" s="288"/>
    </row>
    <row r="9411" spans="4:5" ht="14.4" x14ac:dyDescent="0.55000000000000004">
      <c r="D9411" s="286"/>
      <c r="E9411" s="288"/>
    </row>
    <row r="9412" spans="4:5" ht="14.4" x14ac:dyDescent="0.55000000000000004">
      <c r="D9412" s="286"/>
      <c r="E9412" s="288"/>
    </row>
    <row r="9413" spans="4:5" ht="14.4" x14ac:dyDescent="0.55000000000000004">
      <c r="D9413" s="286"/>
      <c r="E9413" s="288"/>
    </row>
    <row r="9414" spans="4:5" ht="14.4" x14ac:dyDescent="0.55000000000000004">
      <c r="D9414" s="286"/>
      <c r="E9414" s="288"/>
    </row>
    <row r="9415" spans="4:5" ht="14.4" x14ac:dyDescent="0.55000000000000004">
      <c r="D9415" s="286"/>
      <c r="E9415" s="288"/>
    </row>
    <row r="9416" spans="4:5" ht="14.4" x14ac:dyDescent="0.55000000000000004">
      <c r="D9416" s="286"/>
      <c r="E9416" s="288"/>
    </row>
    <row r="9417" spans="4:5" ht="14.4" x14ac:dyDescent="0.55000000000000004">
      <c r="D9417" s="286"/>
      <c r="E9417" s="288"/>
    </row>
    <row r="9418" spans="4:5" ht="14.4" x14ac:dyDescent="0.55000000000000004">
      <c r="D9418" s="286"/>
      <c r="E9418" s="288"/>
    </row>
    <row r="9419" spans="4:5" ht="14.4" x14ac:dyDescent="0.55000000000000004">
      <c r="D9419" s="286"/>
      <c r="E9419" s="288"/>
    </row>
    <row r="9420" spans="4:5" ht="14.4" x14ac:dyDescent="0.55000000000000004">
      <c r="D9420" s="286"/>
      <c r="E9420" s="288"/>
    </row>
    <row r="9421" spans="4:5" ht="14.4" x14ac:dyDescent="0.55000000000000004">
      <c r="D9421" s="286"/>
      <c r="E9421" s="288"/>
    </row>
    <row r="9422" spans="4:5" ht="14.4" x14ac:dyDescent="0.55000000000000004">
      <c r="D9422" s="286"/>
      <c r="E9422" s="288"/>
    </row>
    <row r="9423" spans="4:5" ht="14.4" x14ac:dyDescent="0.55000000000000004">
      <c r="D9423" s="286"/>
      <c r="E9423" s="288"/>
    </row>
    <row r="9424" spans="4:5" ht="14.4" x14ac:dyDescent="0.55000000000000004">
      <c r="D9424" s="286"/>
      <c r="E9424" s="288"/>
    </row>
    <row r="9425" spans="4:5" ht="14.4" x14ac:dyDescent="0.55000000000000004">
      <c r="D9425" s="286"/>
      <c r="E9425" s="288"/>
    </row>
    <row r="9426" spans="4:5" ht="14.4" x14ac:dyDescent="0.55000000000000004">
      <c r="D9426" s="286"/>
      <c r="E9426" s="288"/>
    </row>
    <row r="9427" spans="4:5" ht="14.4" x14ac:dyDescent="0.55000000000000004">
      <c r="D9427" s="286"/>
      <c r="E9427" s="288"/>
    </row>
    <row r="9428" spans="4:5" ht="14.4" x14ac:dyDescent="0.55000000000000004">
      <c r="D9428" s="286"/>
      <c r="E9428" s="288"/>
    </row>
    <row r="9429" spans="4:5" ht="14.4" x14ac:dyDescent="0.55000000000000004">
      <c r="D9429" s="286"/>
      <c r="E9429" s="288"/>
    </row>
    <row r="9430" spans="4:5" ht="14.4" x14ac:dyDescent="0.55000000000000004">
      <c r="D9430" s="286"/>
      <c r="E9430" s="288"/>
    </row>
    <row r="9431" spans="4:5" ht="14.4" x14ac:dyDescent="0.55000000000000004">
      <c r="D9431" s="286"/>
      <c r="E9431" s="288"/>
    </row>
    <row r="9432" spans="4:5" ht="14.4" x14ac:dyDescent="0.55000000000000004">
      <c r="D9432" s="286"/>
      <c r="E9432" s="288"/>
    </row>
    <row r="9433" spans="4:5" ht="14.4" x14ac:dyDescent="0.55000000000000004">
      <c r="D9433" s="286"/>
      <c r="E9433" s="288"/>
    </row>
    <row r="9434" spans="4:5" ht="14.4" x14ac:dyDescent="0.55000000000000004">
      <c r="D9434" s="286"/>
      <c r="E9434" s="288"/>
    </row>
    <row r="9435" spans="4:5" ht="14.4" x14ac:dyDescent="0.55000000000000004">
      <c r="D9435" s="286"/>
      <c r="E9435" s="288"/>
    </row>
    <row r="9436" spans="4:5" ht="14.4" x14ac:dyDescent="0.55000000000000004">
      <c r="D9436" s="286"/>
      <c r="E9436" s="288"/>
    </row>
    <row r="9437" spans="4:5" ht="14.4" x14ac:dyDescent="0.55000000000000004">
      <c r="D9437" s="286"/>
      <c r="E9437" s="288"/>
    </row>
    <row r="9438" spans="4:5" ht="14.4" x14ac:dyDescent="0.55000000000000004">
      <c r="D9438" s="286"/>
      <c r="E9438" s="288"/>
    </row>
    <row r="9439" spans="4:5" ht="14.4" x14ac:dyDescent="0.55000000000000004">
      <c r="D9439" s="286"/>
      <c r="E9439" s="288"/>
    </row>
    <row r="9440" spans="4:5" ht="14.4" x14ac:dyDescent="0.55000000000000004">
      <c r="D9440" s="286"/>
      <c r="E9440" s="288"/>
    </row>
    <row r="9441" spans="4:5" ht="14.4" x14ac:dyDescent="0.55000000000000004">
      <c r="D9441" s="286"/>
      <c r="E9441" s="288"/>
    </row>
    <row r="9442" spans="4:5" ht="14.4" x14ac:dyDescent="0.55000000000000004">
      <c r="D9442" s="286"/>
      <c r="E9442" s="288"/>
    </row>
    <row r="9443" spans="4:5" ht="14.4" x14ac:dyDescent="0.55000000000000004">
      <c r="D9443" s="286"/>
      <c r="E9443" s="288"/>
    </row>
    <row r="9444" spans="4:5" ht="14.4" x14ac:dyDescent="0.55000000000000004">
      <c r="D9444" s="286"/>
      <c r="E9444" s="288"/>
    </row>
    <row r="9445" spans="4:5" ht="14.4" x14ac:dyDescent="0.55000000000000004">
      <c r="D9445" s="286"/>
      <c r="E9445" s="288"/>
    </row>
    <row r="9446" spans="4:5" ht="14.4" x14ac:dyDescent="0.55000000000000004">
      <c r="D9446" s="286"/>
      <c r="E9446" s="288"/>
    </row>
    <row r="9447" spans="4:5" ht="14.4" x14ac:dyDescent="0.55000000000000004">
      <c r="D9447" s="286"/>
      <c r="E9447" s="288"/>
    </row>
    <row r="9448" spans="4:5" ht="14.4" x14ac:dyDescent="0.55000000000000004">
      <c r="D9448" s="286"/>
      <c r="E9448" s="288"/>
    </row>
    <row r="9449" spans="4:5" ht="14.4" x14ac:dyDescent="0.55000000000000004">
      <c r="D9449" s="286"/>
      <c r="E9449" s="288"/>
    </row>
    <row r="9450" spans="4:5" ht="14.4" x14ac:dyDescent="0.55000000000000004">
      <c r="D9450" s="286"/>
      <c r="E9450" s="288"/>
    </row>
    <row r="9451" spans="4:5" ht="14.4" x14ac:dyDescent="0.55000000000000004">
      <c r="D9451" s="286"/>
      <c r="E9451" s="288"/>
    </row>
    <row r="9452" spans="4:5" ht="14.4" x14ac:dyDescent="0.55000000000000004">
      <c r="D9452" s="286"/>
      <c r="E9452" s="288"/>
    </row>
    <row r="9453" spans="4:5" ht="14.4" x14ac:dyDescent="0.55000000000000004">
      <c r="D9453" s="286"/>
      <c r="E9453" s="288"/>
    </row>
    <row r="9454" spans="4:5" ht="14.4" x14ac:dyDescent="0.55000000000000004">
      <c r="D9454" s="286"/>
      <c r="E9454" s="288"/>
    </row>
    <row r="9455" spans="4:5" ht="14.4" x14ac:dyDescent="0.55000000000000004">
      <c r="D9455" s="286"/>
      <c r="E9455" s="288"/>
    </row>
    <row r="9456" spans="4:5" ht="14.4" x14ac:dyDescent="0.55000000000000004">
      <c r="D9456" s="286"/>
      <c r="E9456" s="288"/>
    </row>
    <row r="9457" spans="4:5" ht="14.4" x14ac:dyDescent="0.55000000000000004">
      <c r="D9457" s="286"/>
      <c r="E9457" s="288"/>
    </row>
    <row r="9458" spans="4:5" ht="14.4" x14ac:dyDescent="0.55000000000000004">
      <c r="D9458" s="286"/>
      <c r="E9458" s="288"/>
    </row>
    <row r="9459" spans="4:5" ht="14.4" x14ac:dyDescent="0.55000000000000004">
      <c r="D9459" s="286"/>
      <c r="E9459" s="288"/>
    </row>
    <row r="9460" spans="4:5" ht="14.4" x14ac:dyDescent="0.55000000000000004">
      <c r="D9460" s="286"/>
      <c r="E9460" s="288"/>
    </row>
    <row r="9461" spans="4:5" ht="14.4" x14ac:dyDescent="0.55000000000000004">
      <c r="D9461" s="286"/>
      <c r="E9461" s="288"/>
    </row>
    <row r="9462" spans="4:5" ht="14.4" x14ac:dyDescent="0.55000000000000004">
      <c r="D9462" s="286"/>
      <c r="E9462" s="288"/>
    </row>
    <row r="9463" spans="4:5" ht="14.4" x14ac:dyDescent="0.55000000000000004">
      <c r="D9463" s="286"/>
      <c r="E9463" s="288"/>
    </row>
    <row r="9464" spans="4:5" ht="14.4" x14ac:dyDescent="0.55000000000000004">
      <c r="D9464" s="286"/>
      <c r="E9464" s="288"/>
    </row>
    <row r="9465" spans="4:5" ht="14.4" x14ac:dyDescent="0.55000000000000004">
      <c r="D9465" s="286"/>
      <c r="E9465" s="288"/>
    </row>
    <row r="9466" spans="4:5" ht="14.4" x14ac:dyDescent="0.55000000000000004">
      <c r="D9466" s="286"/>
      <c r="E9466" s="288"/>
    </row>
    <row r="9467" spans="4:5" ht="14.4" x14ac:dyDescent="0.55000000000000004">
      <c r="D9467" s="286"/>
      <c r="E9467" s="288"/>
    </row>
    <row r="9468" spans="4:5" ht="14.4" x14ac:dyDescent="0.55000000000000004">
      <c r="D9468" s="286"/>
      <c r="E9468" s="288"/>
    </row>
    <row r="9469" spans="4:5" ht="14.4" x14ac:dyDescent="0.55000000000000004">
      <c r="D9469" s="286"/>
      <c r="E9469" s="288"/>
    </row>
    <row r="9470" spans="4:5" ht="14.4" x14ac:dyDescent="0.55000000000000004">
      <c r="D9470" s="286"/>
      <c r="E9470" s="288"/>
    </row>
    <row r="9471" spans="4:5" ht="14.4" x14ac:dyDescent="0.55000000000000004">
      <c r="D9471" s="286"/>
      <c r="E9471" s="288"/>
    </row>
    <row r="9472" spans="4:5" ht="14.4" x14ac:dyDescent="0.55000000000000004">
      <c r="D9472" s="286"/>
      <c r="E9472" s="288"/>
    </row>
    <row r="9473" spans="4:5" ht="14.4" x14ac:dyDescent="0.55000000000000004">
      <c r="D9473" s="286"/>
      <c r="E9473" s="288"/>
    </row>
    <row r="9474" spans="4:5" ht="14.4" x14ac:dyDescent="0.55000000000000004">
      <c r="D9474" s="286"/>
      <c r="E9474" s="288"/>
    </row>
    <row r="9475" spans="4:5" ht="14.4" x14ac:dyDescent="0.55000000000000004">
      <c r="D9475" s="286"/>
      <c r="E9475" s="288"/>
    </row>
    <row r="9476" spans="4:5" ht="14.4" x14ac:dyDescent="0.55000000000000004">
      <c r="D9476" s="286"/>
      <c r="E9476" s="288"/>
    </row>
    <row r="9477" spans="4:5" ht="14.4" x14ac:dyDescent="0.55000000000000004">
      <c r="D9477" s="286"/>
      <c r="E9477" s="288"/>
    </row>
    <row r="9478" spans="4:5" ht="14.4" x14ac:dyDescent="0.55000000000000004">
      <c r="D9478" s="286"/>
      <c r="E9478" s="288"/>
    </row>
    <row r="9479" spans="4:5" ht="14.4" x14ac:dyDescent="0.55000000000000004">
      <c r="D9479" s="286"/>
      <c r="E9479" s="288"/>
    </row>
    <row r="9480" spans="4:5" ht="14.4" x14ac:dyDescent="0.55000000000000004">
      <c r="D9480" s="286"/>
      <c r="E9480" s="288"/>
    </row>
    <row r="9481" spans="4:5" ht="14.4" x14ac:dyDescent="0.55000000000000004">
      <c r="D9481" s="286"/>
      <c r="E9481" s="288"/>
    </row>
    <row r="9482" spans="4:5" ht="14.4" x14ac:dyDescent="0.55000000000000004">
      <c r="D9482" s="286"/>
      <c r="E9482" s="288"/>
    </row>
    <row r="9483" spans="4:5" ht="14.4" x14ac:dyDescent="0.55000000000000004">
      <c r="D9483" s="286"/>
      <c r="E9483" s="288"/>
    </row>
    <row r="9484" spans="4:5" ht="14.4" x14ac:dyDescent="0.55000000000000004">
      <c r="D9484" s="286"/>
      <c r="E9484" s="288"/>
    </row>
    <row r="9485" spans="4:5" ht="14.4" x14ac:dyDescent="0.55000000000000004">
      <c r="D9485" s="286"/>
      <c r="E9485" s="288"/>
    </row>
    <row r="9486" spans="4:5" ht="14.4" x14ac:dyDescent="0.55000000000000004">
      <c r="D9486" s="286"/>
      <c r="E9486" s="288"/>
    </row>
    <row r="9487" spans="4:5" ht="14.4" x14ac:dyDescent="0.55000000000000004">
      <c r="D9487" s="286"/>
      <c r="E9487" s="288"/>
    </row>
    <row r="9488" spans="4:5" ht="14.4" x14ac:dyDescent="0.55000000000000004">
      <c r="D9488" s="286"/>
      <c r="E9488" s="288"/>
    </row>
    <row r="9489" spans="4:5" ht="14.4" x14ac:dyDescent="0.55000000000000004">
      <c r="D9489" s="286"/>
      <c r="E9489" s="288"/>
    </row>
    <row r="9490" spans="4:5" ht="14.4" x14ac:dyDescent="0.55000000000000004">
      <c r="D9490" s="286"/>
      <c r="E9490" s="288"/>
    </row>
    <row r="9491" spans="4:5" ht="14.4" x14ac:dyDescent="0.55000000000000004">
      <c r="D9491" s="286"/>
      <c r="E9491" s="288"/>
    </row>
    <row r="9492" spans="4:5" ht="14.4" x14ac:dyDescent="0.55000000000000004">
      <c r="D9492" s="286"/>
      <c r="E9492" s="288"/>
    </row>
    <row r="9493" spans="4:5" ht="14.4" x14ac:dyDescent="0.55000000000000004">
      <c r="D9493" s="286"/>
      <c r="E9493" s="288"/>
    </row>
    <row r="9494" spans="4:5" ht="14.4" x14ac:dyDescent="0.55000000000000004">
      <c r="D9494" s="286"/>
      <c r="E9494" s="288"/>
    </row>
    <row r="9495" spans="4:5" ht="14.4" x14ac:dyDescent="0.55000000000000004">
      <c r="D9495" s="286"/>
      <c r="E9495" s="288"/>
    </row>
    <row r="9496" spans="4:5" ht="14.4" x14ac:dyDescent="0.55000000000000004">
      <c r="D9496" s="286"/>
      <c r="E9496" s="288"/>
    </row>
    <row r="9497" spans="4:5" ht="14.4" x14ac:dyDescent="0.55000000000000004">
      <c r="D9497" s="286"/>
      <c r="E9497" s="288"/>
    </row>
    <row r="9498" spans="4:5" ht="14.4" x14ac:dyDescent="0.55000000000000004">
      <c r="D9498" s="286"/>
      <c r="E9498" s="288"/>
    </row>
    <row r="9499" spans="4:5" ht="14.4" x14ac:dyDescent="0.55000000000000004">
      <c r="D9499" s="286"/>
      <c r="E9499" s="288"/>
    </row>
    <row r="9500" spans="4:5" ht="14.4" x14ac:dyDescent="0.55000000000000004">
      <c r="D9500" s="286"/>
      <c r="E9500" s="288"/>
    </row>
    <row r="9501" spans="4:5" ht="14.4" x14ac:dyDescent="0.55000000000000004">
      <c r="D9501" s="286"/>
      <c r="E9501" s="288"/>
    </row>
    <row r="9502" spans="4:5" ht="14.4" x14ac:dyDescent="0.55000000000000004">
      <c r="D9502" s="286"/>
      <c r="E9502" s="288"/>
    </row>
    <row r="9503" spans="4:5" ht="14.4" x14ac:dyDescent="0.55000000000000004">
      <c r="D9503" s="286"/>
      <c r="E9503" s="288"/>
    </row>
    <row r="9504" spans="4:5" ht="14.4" x14ac:dyDescent="0.55000000000000004">
      <c r="D9504" s="286"/>
      <c r="E9504" s="288"/>
    </row>
    <row r="9505" spans="4:5" ht="14.4" x14ac:dyDescent="0.55000000000000004">
      <c r="D9505" s="286"/>
      <c r="E9505" s="288"/>
    </row>
    <row r="9506" spans="4:5" ht="14.4" x14ac:dyDescent="0.55000000000000004">
      <c r="D9506" s="286"/>
      <c r="E9506" s="288"/>
    </row>
    <row r="9507" spans="4:5" ht="14.4" x14ac:dyDescent="0.55000000000000004">
      <c r="D9507" s="286"/>
      <c r="E9507" s="288"/>
    </row>
    <row r="9508" spans="4:5" ht="14.4" x14ac:dyDescent="0.55000000000000004">
      <c r="D9508" s="286"/>
      <c r="E9508" s="288"/>
    </row>
    <row r="9509" spans="4:5" ht="14.4" x14ac:dyDescent="0.55000000000000004">
      <c r="D9509" s="286"/>
      <c r="E9509" s="288"/>
    </row>
    <row r="9510" spans="4:5" ht="14.4" x14ac:dyDescent="0.55000000000000004">
      <c r="D9510" s="286"/>
      <c r="E9510" s="288"/>
    </row>
    <row r="9511" spans="4:5" ht="14.4" x14ac:dyDescent="0.55000000000000004">
      <c r="D9511" s="286"/>
      <c r="E9511" s="288"/>
    </row>
    <row r="9512" spans="4:5" ht="14.4" x14ac:dyDescent="0.55000000000000004">
      <c r="D9512" s="286"/>
      <c r="E9512" s="288"/>
    </row>
    <row r="9513" spans="4:5" ht="14.4" x14ac:dyDescent="0.55000000000000004">
      <c r="D9513" s="286"/>
      <c r="E9513" s="288"/>
    </row>
    <row r="9514" spans="4:5" ht="14.4" x14ac:dyDescent="0.55000000000000004">
      <c r="D9514" s="286"/>
      <c r="E9514" s="288"/>
    </row>
    <row r="9515" spans="4:5" ht="14.4" x14ac:dyDescent="0.55000000000000004">
      <c r="D9515" s="286"/>
      <c r="E9515" s="288"/>
    </row>
    <row r="9516" spans="4:5" ht="14.4" x14ac:dyDescent="0.55000000000000004">
      <c r="D9516" s="286"/>
      <c r="E9516" s="288"/>
    </row>
    <row r="9517" spans="4:5" ht="14.4" x14ac:dyDescent="0.55000000000000004">
      <c r="D9517" s="286"/>
      <c r="E9517" s="288"/>
    </row>
    <row r="9518" spans="4:5" ht="14.4" x14ac:dyDescent="0.55000000000000004">
      <c r="D9518" s="286"/>
      <c r="E9518" s="288"/>
    </row>
    <row r="9519" spans="4:5" ht="14.4" x14ac:dyDescent="0.55000000000000004">
      <c r="D9519" s="286"/>
      <c r="E9519" s="288"/>
    </row>
    <row r="9520" spans="4:5" ht="14.4" x14ac:dyDescent="0.55000000000000004">
      <c r="D9520" s="286"/>
      <c r="E9520" s="288"/>
    </row>
    <row r="9521" spans="4:5" ht="14.4" x14ac:dyDescent="0.55000000000000004">
      <c r="D9521" s="286"/>
      <c r="E9521" s="288"/>
    </row>
    <row r="9522" spans="4:5" ht="14.4" x14ac:dyDescent="0.55000000000000004">
      <c r="D9522" s="286"/>
      <c r="E9522" s="288"/>
    </row>
    <row r="9523" spans="4:5" ht="14.4" x14ac:dyDescent="0.55000000000000004">
      <c r="D9523" s="286"/>
      <c r="E9523" s="288"/>
    </row>
    <row r="9524" spans="4:5" ht="14.4" x14ac:dyDescent="0.55000000000000004">
      <c r="D9524" s="286"/>
      <c r="E9524" s="288"/>
    </row>
    <row r="9525" spans="4:5" ht="14.4" x14ac:dyDescent="0.55000000000000004">
      <c r="D9525" s="286"/>
      <c r="E9525" s="288"/>
    </row>
    <row r="9526" spans="4:5" ht="14.4" x14ac:dyDescent="0.55000000000000004">
      <c r="D9526" s="286"/>
      <c r="E9526" s="288"/>
    </row>
    <row r="9527" spans="4:5" ht="14.4" x14ac:dyDescent="0.55000000000000004">
      <c r="D9527" s="286"/>
      <c r="E9527" s="288"/>
    </row>
    <row r="9528" spans="4:5" ht="14.4" x14ac:dyDescent="0.55000000000000004">
      <c r="D9528" s="286"/>
      <c r="E9528" s="288"/>
    </row>
    <row r="9529" spans="4:5" ht="14.4" x14ac:dyDescent="0.55000000000000004">
      <c r="D9529" s="286"/>
      <c r="E9529" s="288"/>
    </row>
    <row r="9530" spans="4:5" ht="14.4" x14ac:dyDescent="0.55000000000000004">
      <c r="D9530" s="286"/>
      <c r="E9530" s="288"/>
    </row>
    <row r="9531" spans="4:5" ht="14.4" x14ac:dyDescent="0.55000000000000004">
      <c r="D9531" s="286"/>
      <c r="E9531" s="288"/>
    </row>
    <row r="9532" spans="4:5" ht="14.4" x14ac:dyDescent="0.55000000000000004">
      <c r="D9532" s="286"/>
      <c r="E9532" s="288"/>
    </row>
    <row r="9533" spans="4:5" ht="14.4" x14ac:dyDescent="0.55000000000000004">
      <c r="D9533" s="286"/>
      <c r="E9533" s="288"/>
    </row>
    <row r="9534" spans="4:5" ht="14.4" x14ac:dyDescent="0.55000000000000004">
      <c r="D9534" s="286"/>
      <c r="E9534" s="288"/>
    </row>
    <row r="9535" spans="4:5" ht="14.4" x14ac:dyDescent="0.55000000000000004">
      <c r="D9535" s="286"/>
      <c r="E9535" s="288"/>
    </row>
    <row r="9536" spans="4:5" ht="14.4" x14ac:dyDescent="0.55000000000000004">
      <c r="D9536" s="286"/>
      <c r="E9536" s="288"/>
    </row>
    <row r="9537" spans="4:5" ht="14.4" x14ac:dyDescent="0.55000000000000004">
      <c r="D9537" s="286"/>
      <c r="E9537" s="288"/>
    </row>
    <row r="9538" spans="4:5" ht="14.4" x14ac:dyDescent="0.55000000000000004">
      <c r="D9538" s="286"/>
      <c r="E9538" s="288"/>
    </row>
    <row r="9539" spans="4:5" ht="14.4" x14ac:dyDescent="0.55000000000000004">
      <c r="D9539" s="286"/>
      <c r="E9539" s="288"/>
    </row>
    <row r="9540" spans="4:5" ht="14.4" x14ac:dyDescent="0.55000000000000004">
      <c r="D9540" s="286"/>
      <c r="E9540" s="288"/>
    </row>
    <row r="9541" spans="4:5" ht="14.4" x14ac:dyDescent="0.55000000000000004">
      <c r="D9541" s="286"/>
      <c r="E9541" s="288"/>
    </row>
    <row r="9542" spans="4:5" ht="14.4" x14ac:dyDescent="0.55000000000000004">
      <c r="D9542" s="286"/>
      <c r="E9542" s="288"/>
    </row>
    <row r="9543" spans="4:5" ht="14.4" x14ac:dyDescent="0.55000000000000004">
      <c r="D9543" s="286"/>
      <c r="E9543" s="288"/>
    </row>
    <row r="9544" spans="4:5" ht="14.4" x14ac:dyDescent="0.55000000000000004">
      <c r="D9544" s="286"/>
      <c r="E9544" s="288"/>
    </row>
    <row r="9545" spans="4:5" ht="14.4" x14ac:dyDescent="0.55000000000000004">
      <c r="D9545" s="286"/>
      <c r="E9545" s="288"/>
    </row>
    <row r="9546" spans="4:5" ht="14.4" x14ac:dyDescent="0.55000000000000004">
      <c r="D9546" s="286"/>
      <c r="E9546" s="288"/>
    </row>
    <row r="9547" spans="4:5" ht="14.4" x14ac:dyDescent="0.55000000000000004">
      <c r="D9547" s="286"/>
      <c r="E9547" s="288"/>
    </row>
    <row r="9548" spans="4:5" ht="14.4" x14ac:dyDescent="0.55000000000000004">
      <c r="D9548" s="286"/>
      <c r="E9548" s="288"/>
    </row>
    <row r="9549" spans="4:5" ht="14.4" x14ac:dyDescent="0.55000000000000004">
      <c r="D9549" s="286"/>
      <c r="E9549" s="288"/>
    </row>
    <row r="9550" spans="4:5" ht="14.4" x14ac:dyDescent="0.55000000000000004">
      <c r="D9550" s="286"/>
      <c r="E9550" s="288"/>
    </row>
    <row r="9551" spans="4:5" ht="14.4" x14ac:dyDescent="0.55000000000000004">
      <c r="D9551" s="286"/>
      <c r="E9551" s="288"/>
    </row>
    <row r="9552" spans="4:5" ht="14.4" x14ac:dyDescent="0.55000000000000004">
      <c r="D9552" s="286"/>
      <c r="E9552" s="288"/>
    </row>
    <row r="9553" spans="4:5" ht="14.4" x14ac:dyDescent="0.55000000000000004">
      <c r="D9553" s="286"/>
      <c r="E9553" s="288"/>
    </row>
    <row r="9554" spans="4:5" ht="14.4" x14ac:dyDescent="0.55000000000000004">
      <c r="D9554" s="286"/>
      <c r="E9554" s="288"/>
    </row>
    <row r="9555" spans="4:5" ht="14.4" x14ac:dyDescent="0.55000000000000004">
      <c r="D9555" s="286"/>
      <c r="E9555" s="288"/>
    </row>
    <row r="9556" spans="4:5" ht="14.4" x14ac:dyDescent="0.55000000000000004">
      <c r="D9556" s="286"/>
      <c r="E9556" s="288"/>
    </row>
    <row r="9557" spans="4:5" ht="14.4" x14ac:dyDescent="0.55000000000000004">
      <c r="D9557" s="286"/>
      <c r="E9557" s="288"/>
    </row>
    <row r="9558" spans="4:5" ht="14.4" x14ac:dyDescent="0.55000000000000004">
      <c r="D9558" s="286"/>
      <c r="E9558" s="288"/>
    </row>
    <row r="9559" spans="4:5" ht="14.4" x14ac:dyDescent="0.55000000000000004">
      <c r="D9559" s="286"/>
      <c r="E9559" s="288"/>
    </row>
    <row r="9560" spans="4:5" ht="14.4" x14ac:dyDescent="0.55000000000000004">
      <c r="D9560" s="286"/>
      <c r="E9560" s="288"/>
    </row>
    <row r="9561" spans="4:5" ht="14.4" x14ac:dyDescent="0.55000000000000004">
      <c r="D9561" s="286"/>
      <c r="E9561" s="288"/>
    </row>
    <row r="9562" spans="4:5" ht="14.4" x14ac:dyDescent="0.55000000000000004">
      <c r="D9562" s="286"/>
      <c r="E9562" s="288"/>
    </row>
    <row r="9563" spans="4:5" ht="14.4" x14ac:dyDescent="0.55000000000000004">
      <c r="D9563" s="286"/>
      <c r="E9563" s="288"/>
    </row>
    <row r="9564" spans="4:5" ht="14.4" x14ac:dyDescent="0.55000000000000004">
      <c r="D9564" s="286"/>
      <c r="E9564" s="288"/>
    </row>
    <row r="9565" spans="4:5" ht="14.4" x14ac:dyDescent="0.55000000000000004">
      <c r="D9565" s="286"/>
      <c r="E9565" s="288"/>
    </row>
    <row r="9566" spans="4:5" ht="14.4" x14ac:dyDescent="0.55000000000000004">
      <c r="D9566" s="286"/>
      <c r="E9566" s="288"/>
    </row>
    <row r="9567" spans="4:5" ht="14.4" x14ac:dyDescent="0.55000000000000004">
      <c r="D9567" s="286"/>
      <c r="E9567" s="288"/>
    </row>
    <row r="9568" spans="4:5" ht="14.4" x14ac:dyDescent="0.55000000000000004">
      <c r="D9568" s="286"/>
      <c r="E9568" s="288"/>
    </row>
    <row r="9569" spans="4:5" ht="14.4" x14ac:dyDescent="0.55000000000000004">
      <c r="D9569" s="286"/>
      <c r="E9569" s="288"/>
    </row>
    <row r="9570" spans="4:5" ht="14.4" x14ac:dyDescent="0.55000000000000004">
      <c r="D9570" s="286"/>
      <c r="E9570" s="288"/>
    </row>
    <row r="9571" spans="4:5" ht="14.4" x14ac:dyDescent="0.55000000000000004">
      <c r="D9571" s="286"/>
      <c r="E9571" s="288"/>
    </row>
    <row r="9572" spans="4:5" ht="14.4" x14ac:dyDescent="0.55000000000000004">
      <c r="D9572" s="286"/>
      <c r="E9572" s="288"/>
    </row>
    <row r="9573" spans="4:5" ht="14.4" x14ac:dyDescent="0.55000000000000004">
      <c r="D9573" s="286"/>
      <c r="E9573" s="288"/>
    </row>
    <row r="9574" spans="4:5" ht="14.4" x14ac:dyDescent="0.55000000000000004">
      <c r="D9574" s="286"/>
      <c r="E9574" s="288"/>
    </row>
    <row r="9575" spans="4:5" ht="14.4" x14ac:dyDescent="0.55000000000000004">
      <c r="D9575" s="286"/>
      <c r="E9575" s="288"/>
    </row>
    <row r="9576" spans="4:5" ht="14.4" x14ac:dyDescent="0.55000000000000004">
      <c r="D9576" s="286"/>
      <c r="E9576" s="288"/>
    </row>
    <row r="9577" spans="4:5" ht="14.4" x14ac:dyDescent="0.55000000000000004">
      <c r="D9577" s="286"/>
      <c r="E9577" s="288"/>
    </row>
    <row r="9578" spans="4:5" ht="14.4" x14ac:dyDescent="0.55000000000000004">
      <c r="D9578" s="286"/>
      <c r="E9578" s="288"/>
    </row>
    <row r="9579" spans="4:5" ht="14.4" x14ac:dyDescent="0.55000000000000004">
      <c r="D9579" s="286"/>
      <c r="E9579" s="288"/>
    </row>
    <row r="9580" spans="4:5" ht="14.4" x14ac:dyDescent="0.55000000000000004">
      <c r="D9580" s="286"/>
      <c r="E9580" s="288"/>
    </row>
    <row r="9581" spans="4:5" ht="14.4" x14ac:dyDescent="0.55000000000000004">
      <c r="D9581" s="286"/>
      <c r="E9581" s="288"/>
    </row>
    <row r="9582" spans="4:5" ht="14.4" x14ac:dyDescent="0.55000000000000004">
      <c r="D9582" s="286"/>
      <c r="E9582" s="288"/>
    </row>
    <row r="9583" spans="4:5" ht="14.4" x14ac:dyDescent="0.55000000000000004">
      <c r="D9583" s="286"/>
      <c r="E9583" s="288"/>
    </row>
    <row r="9584" spans="4:5" ht="14.4" x14ac:dyDescent="0.55000000000000004">
      <c r="D9584" s="286"/>
      <c r="E9584" s="288"/>
    </row>
    <row r="9585" spans="4:5" ht="14.4" x14ac:dyDescent="0.55000000000000004">
      <c r="D9585" s="286"/>
      <c r="E9585" s="288"/>
    </row>
    <row r="9586" spans="4:5" ht="14.4" x14ac:dyDescent="0.55000000000000004">
      <c r="D9586" s="286"/>
      <c r="E9586" s="288"/>
    </row>
    <row r="9587" spans="4:5" ht="14.4" x14ac:dyDescent="0.55000000000000004">
      <c r="D9587" s="286"/>
      <c r="E9587" s="288"/>
    </row>
    <row r="9588" spans="4:5" ht="14.4" x14ac:dyDescent="0.55000000000000004">
      <c r="D9588" s="286"/>
      <c r="E9588" s="288"/>
    </row>
    <row r="9589" spans="4:5" ht="14.4" x14ac:dyDescent="0.55000000000000004">
      <c r="D9589" s="286"/>
      <c r="E9589" s="288"/>
    </row>
    <row r="9590" spans="4:5" ht="14.4" x14ac:dyDescent="0.55000000000000004">
      <c r="D9590" s="286"/>
      <c r="E9590" s="288"/>
    </row>
    <row r="9591" spans="4:5" ht="14.4" x14ac:dyDescent="0.55000000000000004">
      <c r="D9591" s="286"/>
      <c r="E9591" s="288"/>
    </row>
    <row r="9592" spans="4:5" ht="14.4" x14ac:dyDescent="0.55000000000000004">
      <c r="D9592" s="286"/>
      <c r="E9592" s="288"/>
    </row>
    <row r="9593" spans="4:5" ht="14.4" x14ac:dyDescent="0.55000000000000004">
      <c r="D9593" s="286"/>
      <c r="E9593" s="288"/>
    </row>
    <row r="9594" spans="4:5" ht="14.4" x14ac:dyDescent="0.55000000000000004">
      <c r="D9594" s="286"/>
      <c r="E9594" s="288"/>
    </row>
    <row r="9595" spans="4:5" ht="14.4" x14ac:dyDescent="0.55000000000000004">
      <c r="D9595" s="286"/>
      <c r="E9595" s="288"/>
    </row>
    <row r="9596" spans="4:5" ht="14.4" x14ac:dyDescent="0.55000000000000004">
      <c r="D9596" s="286"/>
      <c r="E9596" s="288"/>
    </row>
    <row r="9597" spans="4:5" ht="14.4" x14ac:dyDescent="0.55000000000000004">
      <c r="D9597" s="286"/>
      <c r="E9597" s="288"/>
    </row>
    <row r="9598" spans="4:5" ht="14.4" x14ac:dyDescent="0.55000000000000004">
      <c r="D9598" s="286"/>
      <c r="E9598" s="288"/>
    </row>
    <row r="9599" spans="4:5" ht="14.4" x14ac:dyDescent="0.55000000000000004">
      <c r="D9599" s="286"/>
      <c r="E9599" s="288"/>
    </row>
    <row r="9600" spans="4:5" ht="14.4" x14ac:dyDescent="0.55000000000000004">
      <c r="D9600" s="286"/>
      <c r="E9600" s="288"/>
    </row>
    <row r="9601" spans="4:5" ht="14.4" x14ac:dyDescent="0.55000000000000004">
      <c r="D9601" s="286"/>
      <c r="E9601" s="288"/>
    </row>
    <row r="9602" spans="4:5" ht="14.4" x14ac:dyDescent="0.55000000000000004">
      <c r="D9602" s="286"/>
      <c r="E9602" s="288"/>
    </row>
    <row r="9603" spans="4:5" ht="14.4" x14ac:dyDescent="0.55000000000000004">
      <c r="D9603" s="286"/>
      <c r="E9603" s="288"/>
    </row>
    <row r="9604" spans="4:5" ht="14.4" x14ac:dyDescent="0.55000000000000004">
      <c r="D9604" s="286"/>
      <c r="E9604" s="288"/>
    </row>
    <row r="9605" spans="4:5" ht="14.4" x14ac:dyDescent="0.55000000000000004">
      <c r="D9605" s="286"/>
      <c r="E9605" s="288"/>
    </row>
    <row r="9606" spans="4:5" ht="14.4" x14ac:dyDescent="0.55000000000000004">
      <c r="D9606" s="286"/>
      <c r="E9606" s="288"/>
    </row>
    <row r="9607" spans="4:5" ht="14.4" x14ac:dyDescent="0.55000000000000004">
      <c r="D9607" s="286"/>
      <c r="E9607" s="288"/>
    </row>
    <row r="9608" spans="4:5" ht="14.4" x14ac:dyDescent="0.55000000000000004">
      <c r="D9608" s="286"/>
      <c r="E9608" s="288"/>
    </row>
    <row r="9609" spans="4:5" ht="14.4" x14ac:dyDescent="0.55000000000000004">
      <c r="D9609" s="286"/>
      <c r="E9609" s="288"/>
    </row>
    <row r="9610" spans="4:5" ht="14.4" x14ac:dyDescent="0.55000000000000004">
      <c r="D9610" s="286"/>
      <c r="E9610" s="288"/>
    </row>
    <row r="9611" spans="4:5" ht="14.4" x14ac:dyDescent="0.55000000000000004">
      <c r="D9611" s="286"/>
      <c r="E9611" s="288"/>
    </row>
    <row r="9612" spans="4:5" ht="14.4" x14ac:dyDescent="0.55000000000000004">
      <c r="D9612" s="286"/>
      <c r="E9612" s="288"/>
    </row>
    <row r="9613" spans="4:5" ht="14.4" x14ac:dyDescent="0.55000000000000004">
      <c r="D9613" s="286"/>
      <c r="E9613" s="288"/>
    </row>
    <row r="9614" spans="4:5" ht="14.4" x14ac:dyDescent="0.55000000000000004">
      <c r="D9614" s="286"/>
      <c r="E9614" s="288"/>
    </row>
    <row r="9615" spans="4:5" ht="14.4" x14ac:dyDescent="0.55000000000000004">
      <c r="D9615" s="286"/>
      <c r="E9615" s="288"/>
    </row>
    <row r="9616" spans="4:5" ht="14.4" x14ac:dyDescent="0.55000000000000004">
      <c r="D9616" s="286"/>
      <c r="E9616" s="288"/>
    </row>
    <row r="9617" spans="4:5" ht="14.4" x14ac:dyDescent="0.55000000000000004">
      <c r="D9617" s="286"/>
      <c r="E9617" s="288"/>
    </row>
    <row r="9618" spans="4:5" ht="14.4" x14ac:dyDescent="0.55000000000000004">
      <c r="D9618" s="286"/>
      <c r="E9618" s="288"/>
    </row>
    <row r="9619" spans="4:5" ht="14.4" x14ac:dyDescent="0.55000000000000004">
      <c r="D9619" s="286"/>
      <c r="E9619" s="288"/>
    </row>
    <row r="9620" spans="4:5" ht="14.4" x14ac:dyDescent="0.55000000000000004">
      <c r="D9620" s="286"/>
      <c r="E9620" s="288"/>
    </row>
    <row r="9621" spans="4:5" ht="14.4" x14ac:dyDescent="0.55000000000000004">
      <c r="D9621" s="286"/>
      <c r="E9621" s="288"/>
    </row>
    <row r="9622" spans="4:5" ht="14.4" x14ac:dyDescent="0.55000000000000004">
      <c r="D9622" s="286"/>
      <c r="E9622" s="288"/>
    </row>
    <row r="9623" spans="4:5" ht="14.4" x14ac:dyDescent="0.55000000000000004">
      <c r="D9623" s="286"/>
      <c r="E9623" s="288"/>
    </row>
    <row r="9624" spans="4:5" ht="14.4" x14ac:dyDescent="0.55000000000000004">
      <c r="D9624" s="286"/>
      <c r="E9624" s="288"/>
    </row>
    <row r="9625" spans="4:5" ht="14.4" x14ac:dyDescent="0.55000000000000004">
      <c r="D9625" s="286"/>
      <c r="E9625" s="288"/>
    </row>
    <row r="9626" spans="4:5" ht="14.4" x14ac:dyDescent="0.55000000000000004">
      <c r="D9626" s="286"/>
      <c r="E9626" s="288"/>
    </row>
    <row r="9627" spans="4:5" ht="14.4" x14ac:dyDescent="0.55000000000000004">
      <c r="D9627" s="286"/>
      <c r="E9627" s="288"/>
    </row>
    <row r="9628" spans="4:5" ht="14.4" x14ac:dyDescent="0.55000000000000004">
      <c r="D9628" s="286"/>
      <c r="E9628" s="288"/>
    </row>
    <row r="9629" spans="4:5" ht="14.4" x14ac:dyDescent="0.55000000000000004">
      <c r="D9629" s="286"/>
      <c r="E9629" s="288"/>
    </row>
    <row r="9630" spans="4:5" ht="14.4" x14ac:dyDescent="0.55000000000000004">
      <c r="D9630" s="286"/>
      <c r="E9630" s="288"/>
    </row>
    <row r="9631" spans="4:5" ht="14.4" x14ac:dyDescent="0.55000000000000004">
      <c r="D9631" s="286"/>
      <c r="E9631" s="288"/>
    </row>
    <row r="9632" spans="4:5" ht="14.4" x14ac:dyDescent="0.55000000000000004">
      <c r="D9632" s="286"/>
      <c r="E9632" s="288"/>
    </row>
    <row r="9633" spans="4:5" ht="14.4" x14ac:dyDescent="0.55000000000000004">
      <c r="D9633" s="286"/>
      <c r="E9633" s="288"/>
    </row>
    <row r="9634" spans="4:5" ht="14.4" x14ac:dyDescent="0.55000000000000004">
      <c r="D9634" s="286"/>
      <c r="E9634" s="288"/>
    </row>
    <row r="9635" spans="4:5" ht="14.4" x14ac:dyDescent="0.55000000000000004">
      <c r="D9635" s="286"/>
      <c r="E9635" s="288"/>
    </row>
    <row r="9636" spans="4:5" ht="14.4" x14ac:dyDescent="0.55000000000000004">
      <c r="D9636" s="286"/>
      <c r="E9636" s="288"/>
    </row>
    <row r="9637" spans="4:5" ht="14.4" x14ac:dyDescent="0.55000000000000004">
      <c r="D9637" s="286"/>
      <c r="E9637" s="288"/>
    </row>
    <row r="9638" spans="4:5" ht="14.4" x14ac:dyDescent="0.55000000000000004">
      <c r="D9638" s="286"/>
      <c r="E9638" s="288"/>
    </row>
    <row r="9639" spans="4:5" ht="14.4" x14ac:dyDescent="0.55000000000000004">
      <c r="D9639" s="286"/>
      <c r="E9639" s="288"/>
    </row>
    <row r="9640" spans="4:5" ht="14.4" x14ac:dyDescent="0.55000000000000004">
      <c r="D9640" s="286"/>
      <c r="E9640" s="288"/>
    </row>
    <row r="9641" spans="4:5" ht="14.4" x14ac:dyDescent="0.55000000000000004">
      <c r="D9641" s="286"/>
      <c r="E9641" s="288"/>
    </row>
    <row r="9642" spans="4:5" ht="14.4" x14ac:dyDescent="0.55000000000000004">
      <c r="D9642" s="286"/>
      <c r="E9642" s="288"/>
    </row>
    <row r="9643" spans="4:5" ht="14.4" x14ac:dyDescent="0.55000000000000004">
      <c r="D9643" s="286"/>
      <c r="E9643" s="288"/>
    </row>
    <row r="9644" spans="4:5" ht="14.4" x14ac:dyDescent="0.55000000000000004">
      <c r="D9644" s="286"/>
      <c r="E9644" s="288"/>
    </row>
    <row r="9645" spans="4:5" ht="14.4" x14ac:dyDescent="0.55000000000000004">
      <c r="D9645" s="286"/>
      <c r="E9645" s="288"/>
    </row>
    <row r="9646" spans="4:5" ht="14.4" x14ac:dyDescent="0.55000000000000004">
      <c r="D9646" s="286"/>
      <c r="E9646" s="288"/>
    </row>
    <row r="9647" spans="4:5" ht="14.4" x14ac:dyDescent="0.55000000000000004">
      <c r="D9647" s="286"/>
      <c r="E9647" s="288"/>
    </row>
    <row r="9648" spans="4:5" ht="14.4" x14ac:dyDescent="0.55000000000000004">
      <c r="D9648" s="286"/>
      <c r="E9648" s="288"/>
    </row>
    <row r="9649" spans="4:5" ht="14.4" x14ac:dyDescent="0.55000000000000004">
      <c r="D9649" s="286"/>
      <c r="E9649" s="288"/>
    </row>
    <row r="9650" spans="4:5" ht="14.4" x14ac:dyDescent="0.55000000000000004">
      <c r="D9650" s="286"/>
      <c r="E9650" s="288"/>
    </row>
    <row r="9651" spans="4:5" ht="14.4" x14ac:dyDescent="0.55000000000000004">
      <c r="D9651" s="286"/>
      <c r="E9651" s="288"/>
    </row>
    <row r="9652" spans="4:5" ht="14.4" x14ac:dyDescent="0.55000000000000004">
      <c r="D9652" s="286"/>
      <c r="E9652" s="288"/>
    </row>
    <row r="9653" spans="4:5" ht="14.4" x14ac:dyDescent="0.55000000000000004">
      <c r="D9653" s="286"/>
      <c r="E9653" s="288"/>
    </row>
    <row r="9654" spans="4:5" ht="14.4" x14ac:dyDescent="0.55000000000000004">
      <c r="D9654" s="286"/>
      <c r="E9654" s="288"/>
    </row>
    <row r="9655" spans="4:5" ht="14.4" x14ac:dyDescent="0.55000000000000004">
      <c r="D9655" s="286"/>
      <c r="E9655" s="288"/>
    </row>
    <row r="9656" spans="4:5" ht="14.4" x14ac:dyDescent="0.55000000000000004">
      <c r="D9656" s="286"/>
      <c r="E9656" s="288"/>
    </row>
    <row r="9657" spans="4:5" ht="14.4" x14ac:dyDescent="0.55000000000000004">
      <c r="D9657" s="286"/>
      <c r="E9657" s="288"/>
    </row>
    <row r="9658" spans="4:5" ht="14.4" x14ac:dyDescent="0.55000000000000004">
      <c r="D9658" s="286"/>
      <c r="E9658" s="288"/>
    </row>
    <row r="9659" spans="4:5" ht="14.4" x14ac:dyDescent="0.55000000000000004">
      <c r="D9659" s="286"/>
      <c r="E9659" s="288"/>
    </row>
    <row r="9660" spans="4:5" ht="14.4" x14ac:dyDescent="0.55000000000000004">
      <c r="D9660" s="286"/>
      <c r="E9660" s="288"/>
    </row>
    <row r="9661" spans="4:5" ht="14.4" x14ac:dyDescent="0.55000000000000004">
      <c r="D9661" s="286"/>
      <c r="E9661" s="288"/>
    </row>
    <row r="9662" spans="4:5" ht="14.4" x14ac:dyDescent="0.55000000000000004">
      <c r="D9662" s="286"/>
      <c r="E9662" s="288"/>
    </row>
    <row r="9663" spans="4:5" ht="14.4" x14ac:dyDescent="0.55000000000000004">
      <c r="D9663" s="286"/>
      <c r="E9663" s="288"/>
    </row>
    <row r="9664" spans="4:5" ht="14.4" x14ac:dyDescent="0.55000000000000004">
      <c r="D9664" s="286"/>
      <c r="E9664" s="288"/>
    </row>
    <row r="9665" spans="4:5" ht="14.4" x14ac:dyDescent="0.55000000000000004">
      <c r="D9665" s="286"/>
      <c r="E9665" s="288"/>
    </row>
    <row r="9666" spans="4:5" ht="14.4" x14ac:dyDescent="0.55000000000000004">
      <c r="D9666" s="286"/>
      <c r="E9666" s="288"/>
    </row>
    <row r="9667" spans="4:5" ht="14.4" x14ac:dyDescent="0.55000000000000004">
      <c r="D9667" s="286"/>
      <c r="E9667" s="288"/>
    </row>
    <row r="9668" spans="4:5" ht="14.4" x14ac:dyDescent="0.55000000000000004">
      <c r="D9668" s="286"/>
      <c r="E9668" s="288"/>
    </row>
    <row r="9669" spans="4:5" ht="14.4" x14ac:dyDescent="0.55000000000000004">
      <c r="D9669" s="286"/>
      <c r="E9669" s="288"/>
    </row>
    <row r="9670" spans="4:5" ht="14.4" x14ac:dyDescent="0.55000000000000004">
      <c r="D9670" s="286"/>
      <c r="E9670" s="288"/>
    </row>
    <row r="9671" spans="4:5" ht="14.4" x14ac:dyDescent="0.55000000000000004">
      <c r="D9671" s="286"/>
      <c r="E9671" s="288"/>
    </row>
    <row r="9672" spans="4:5" ht="14.4" x14ac:dyDescent="0.55000000000000004">
      <c r="D9672" s="286"/>
      <c r="E9672" s="288"/>
    </row>
    <row r="9673" spans="4:5" ht="14.4" x14ac:dyDescent="0.55000000000000004">
      <c r="D9673" s="286"/>
      <c r="E9673" s="288"/>
    </row>
    <row r="9674" spans="4:5" ht="14.4" x14ac:dyDescent="0.55000000000000004">
      <c r="D9674" s="286"/>
      <c r="E9674" s="288"/>
    </row>
    <row r="9675" spans="4:5" ht="14.4" x14ac:dyDescent="0.55000000000000004">
      <c r="D9675" s="286"/>
      <c r="E9675" s="288"/>
    </row>
    <row r="9676" spans="4:5" ht="14.4" x14ac:dyDescent="0.55000000000000004">
      <c r="D9676" s="286"/>
      <c r="E9676" s="288"/>
    </row>
    <row r="9677" spans="4:5" ht="14.4" x14ac:dyDescent="0.55000000000000004">
      <c r="D9677" s="286"/>
      <c r="E9677" s="288"/>
    </row>
    <row r="9678" spans="4:5" ht="14.4" x14ac:dyDescent="0.55000000000000004">
      <c r="D9678" s="286"/>
      <c r="E9678" s="288"/>
    </row>
    <row r="9679" spans="4:5" ht="14.4" x14ac:dyDescent="0.55000000000000004">
      <c r="D9679" s="286"/>
      <c r="E9679" s="288"/>
    </row>
    <row r="9680" spans="4:5" ht="14.4" x14ac:dyDescent="0.55000000000000004">
      <c r="D9680" s="286"/>
      <c r="E9680" s="288"/>
    </row>
    <row r="9681" spans="4:5" ht="14.4" x14ac:dyDescent="0.55000000000000004">
      <c r="D9681" s="286"/>
      <c r="E9681" s="288"/>
    </row>
    <row r="9682" spans="4:5" ht="14.4" x14ac:dyDescent="0.55000000000000004">
      <c r="D9682" s="286"/>
      <c r="E9682" s="288"/>
    </row>
    <row r="9683" spans="4:5" ht="14.4" x14ac:dyDescent="0.55000000000000004">
      <c r="D9683" s="286"/>
      <c r="E9683" s="288"/>
    </row>
    <row r="9684" spans="4:5" ht="14.4" x14ac:dyDescent="0.55000000000000004">
      <c r="D9684" s="286"/>
      <c r="E9684" s="288"/>
    </row>
    <row r="9685" spans="4:5" ht="14.4" x14ac:dyDescent="0.55000000000000004">
      <c r="D9685" s="286"/>
      <c r="E9685" s="288"/>
    </row>
    <row r="9686" spans="4:5" ht="14.4" x14ac:dyDescent="0.55000000000000004">
      <c r="D9686" s="286"/>
      <c r="E9686" s="288"/>
    </row>
    <row r="9687" spans="4:5" ht="14.4" x14ac:dyDescent="0.55000000000000004">
      <c r="D9687" s="286"/>
      <c r="E9687" s="288"/>
    </row>
    <row r="9688" spans="4:5" ht="14.4" x14ac:dyDescent="0.55000000000000004">
      <c r="D9688" s="286"/>
      <c r="E9688" s="288"/>
    </row>
    <row r="9689" spans="4:5" ht="14.4" x14ac:dyDescent="0.55000000000000004">
      <c r="D9689" s="286"/>
      <c r="E9689" s="288"/>
    </row>
    <row r="9690" spans="4:5" ht="14.4" x14ac:dyDescent="0.55000000000000004">
      <c r="D9690" s="286"/>
      <c r="E9690" s="288"/>
    </row>
    <row r="9691" spans="4:5" ht="14.4" x14ac:dyDescent="0.55000000000000004">
      <c r="D9691" s="286"/>
      <c r="E9691" s="288"/>
    </row>
    <row r="9692" spans="4:5" ht="14.4" x14ac:dyDescent="0.55000000000000004">
      <c r="D9692" s="286"/>
      <c r="E9692" s="288"/>
    </row>
    <row r="9693" spans="4:5" ht="14.4" x14ac:dyDescent="0.55000000000000004">
      <c r="D9693" s="286"/>
      <c r="E9693" s="288"/>
    </row>
    <row r="9694" spans="4:5" ht="14.4" x14ac:dyDescent="0.55000000000000004">
      <c r="D9694" s="286"/>
      <c r="E9694" s="288"/>
    </row>
    <row r="9695" spans="4:5" ht="14.4" x14ac:dyDescent="0.55000000000000004">
      <c r="D9695" s="286"/>
      <c r="E9695" s="288"/>
    </row>
    <row r="9696" spans="4:5" ht="14.4" x14ac:dyDescent="0.55000000000000004">
      <c r="D9696" s="286"/>
      <c r="E9696" s="288"/>
    </row>
    <row r="9697" spans="4:5" ht="14.4" x14ac:dyDescent="0.55000000000000004">
      <c r="D9697" s="286"/>
      <c r="E9697" s="288"/>
    </row>
    <row r="9698" spans="4:5" ht="14.4" x14ac:dyDescent="0.55000000000000004">
      <c r="D9698" s="286"/>
      <c r="E9698" s="288"/>
    </row>
    <row r="9699" spans="4:5" ht="14.4" x14ac:dyDescent="0.55000000000000004">
      <c r="D9699" s="286"/>
      <c r="E9699" s="288"/>
    </row>
    <row r="9700" spans="4:5" ht="14.4" x14ac:dyDescent="0.55000000000000004">
      <c r="D9700" s="286"/>
      <c r="E9700" s="288"/>
    </row>
    <row r="9701" spans="4:5" ht="14.4" x14ac:dyDescent="0.55000000000000004">
      <c r="D9701" s="286"/>
      <c r="E9701" s="288"/>
    </row>
    <row r="9702" spans="4:5" ht="14.4" x14ac:dyDescent="0.55000000000000004">
      <c r="D9702" s="286"/>
      <c r="E9702" s="288"/>
    </row>
    <row r="9703" spans="4:5" ht="14.4" x14ac:dyDescent="0.55000000000000004">
      <c r="D9703" s="286"/>
      <c r="E9703" s="288"/>
    </row>
    <row r="9704" spans="4:5" ht="14.4" x14ac:dyDescent="0.55000000000000004">
      <c r="D9704" s="286"/>
      <c r="E9704" s="288"/>
    </row>
    <row r="9705" spans="4:5" ht="14.4" x14ac:dyDescent="0.55000000000000004">
      <c r="D9705" s="286"/>
      <c r="E9705" s="288"/>
    </row>
    <row r="9706" spans="4:5" ht="14.4" x14ac:dyDescent="0.55000000000000004">
      <c r="D9706" s="286"/>
      <c r="E9706" s="288"/>
    </row>
    <row r="9707" spans="4:5" ht="14.4" x14ac:dyDescent="0.55000000000000004">
      <c r="D9707" s="286"/>
      <c r="E9707" s="288"/>
    </row>
    <row r="9708" spans="4:5" ht="14.4" x14ac:dyDescent="0.55000000000000004">
      <c r="D9708" s="286"/>
      <c r="E9708" s="288"/>
    </row>
    <row r="9709" spans="4:5" ht="14.4" x14ac:dyDescent="0.55000000000000004">
      <c r="D9709" s="286"/>
      <c r="E9709" s="288"/>
    </row>
    <row r="9710" spans="4:5" ht="14.4" x14ac:dyDescent="0.55000000000000004">
      <c r="D9710" s="286"/>
      <c r="E9710" s="288"/>
    </row>
    <row r="9711" spans="4:5" ht="14.4" x14ac:dyDescent="0.55000000000000004">
      <c r="D9711" s="286"/>
      <c r="E9711" s="288"/>
    </row>
    <row r="9712" spans="4:5" ht="14.4" x14ac:dyDescent="0.55000000000000004">
      <c r="D9712" s="286"/>
      <c r="E9712" s="288"/>
    </row>
    <row r="9713" spans="4:5" ht="14.4" x14ac:dyDescent="0.55000000000000004">
      <c r="D9713" s="286"/>
      <c r="E9713" s="288"/>
    </row>
    <row r="9714" spans="4:5" ht="14.4" x14ac:dyDescent="0.55000000000000004">
      <c r="D9714" s="286"/>
      <c r="E9714" s="288"/>
    </row>
    <row r="9715" spans="4:5" ht="14.4" x14ac:dyDescent="0.55000000000000004">
      <c r="D9715" s="286"/>
      <c r="E9715" s="288"/>
    </row>
    <row r="9716" spans="4:5" ht="14.4" x14ac:dyDescent="0.55000000000000004">
      <c r="D9716" s="286"/>
      <c r="E9716" s="288"/>
    </row>
    <row r="9717" spans="4:5" ht="14.4" x14ac:dyDescent="0.55000000000000004">
      <c r="D9717" s="286"/>
      <c r="E9717" s="288"/>
    </row>
    <row r="9718" spans="4:5" ht="14.4" x14ac:dyDescent="0.55000000000000004">
      <c r="D9718" s="286"/>
      <c r="E9718" s="288"/>
    </row>
    <row r="9719" spans="4:5" ht="14.4" x14ac:dyDescent="0.55000000000000004">
      <c r="D9719" s="286"/>
      <c r="E9719" s="288"/>
    </row>
    <row r="9720" spans="4:5" ht="14.4" x14ac:dyDescent="0.55000000000000004">
      <c r="D9720" s="286"/>
      <c r="E9720" s="288"/>
    </row>
    <row r="9721" spans="4:5" ht="14.4" x14ac:dyDescent="0.55000000000000004">
      <c r="D9721" s="286"/>
      <c r="E9721" s="288"/>
    </row>
    <row r="9722" spans="4:5" ht="14.4" x14ac:dyDescent="0.55000000000000004">
      <c r="D9722" s="286"/>
      <c r="E9722" s="288"/>
    </row>
    <row r="9723" spans="4:5" ht="14.4" x14ac:dyDescent="0.55000000000000004">
      <c r="D9723" s="286"/>
      <c r="E9723" s="288"/>
    </row>
    <row r="9724" spans="4:5" ht="14.4" x14ac:dyDescent="0.55000000000000004">
      <c r="D9724" s="286"/>
      <c r="E9724" s="288"/>
    </row>
    <row r="9725" spans="4:5" ht="14.4" x14ac:dyDescent="0.55000000000000004">
      <c r="D9725" s="286"/>
      <c r="E9725" s="288"/>
    </row>
    <row r="9726" spans="4:5" ht="14.4" x14ac:dyDescent="0.55000000000000004">
      <c r="D9726" s="286"/>
      <c r="E9726" s="288"/>
    </row>
    <row r="9727" spans="4:5" ht="14.4" x14ac:dyDescent="0.55000000000000004">
      <c r="D9727" s="286"/>
      <c r="E9727" s="288"/>
    </row>
    <row r="9728" spans="4:5" ht="14.4" x14ac:dyDescent="0.55000000000000004">
      <c r="D9728" s="286"/>
      <c r="E9728" s="288"/>
    </row>
    <row r="9729" spans="4:5" ht="14.4" x14ac:dyDescent="0.55000000000000004">
      <c r="D9729" s="286"/>
      <c r="E9729" s="288"/>
    </row>
    <row r="9730" spans="4:5" ht="14.4" x14ac:dyDescent="0.55000000000000004">
      <c r="D9730" s="286"/>
      <c r="E9730" s="288"/>
    </row>
    <row r="9731" spans="4:5" ht="14.4" x14ac:dyDescent="0.55000000000000004">
      <c r="D9731" s="286"/>
      <c r="E9731" s="288"/>
    </row>
    <row r="9732" spans="4:5" ht="14.4" x14ac:dyDescent="0.55000000000000004">
      <c r="D9732" s="286"/>
      <c r="E9732" s="288"/>
    </row>
    <row r="9733" spans="4:5" ht="14.4" x14ac:dyDescent="0.55000000000000004">
      <c r="D9733" s="286"/>
      <c r="E9733" s="288"/>
    </row>
    <row r="9734" spans="4:5" ht="14.4" x14ac:dyDescent="0.55000000000000004">
      <c r="D9734" s="286"/>
      <c r="E9734" s="288"/>
    </row>
    <row r="9735" spans="4:5" ht="14.4" x14ac:dyDescent="0.55000000000000004">
      <c r="D9735" s="286"/>
      <c r="E9735" s="288"/>
    </row>
    <row r="9736" spans="4:5" ht="14.4" x14ac:dyDescent="0.55000000000000004">
      <c r="D9736" s="286"/>
      <c r="E9736" s="288"/>
    </row>
    <row r="9737" spans="4:5" ht="14.4" x14ac:dyDescent="0.55000000000000004">
      <c r="D9737" s="286"/>
      <c r="E9737" s="288"/>
    </row>
    <row r="9738" spans="4:5" ht="14.4" x14ac:dyDescent="0.55000000000000004">
      <c r="D9738" s="286"/>
      <c r="E9738" s="288"/>
    </row>
    <row r="9739" spans="4:5" ht="14.4" x14ac:dyDescent="0.55000000000000004">
      <c r="D9739" s="286"/>
      <c r="E9739" s="288"/>
    </row>
    <row r="9740" spans="4:5" ht="14.4" x14ac:dyDescent="0.55000000000000004">
      <c r="D9740" s="286"/>
      <c r="E9740" s="288"/>
    </row>
    <row r="9741" spans="4:5" ht="14.4" x14ac:dyDescent="0.55000000000000004">
      <c r="D9741" s="286"/>
      <c r="E9741" s="288"/>
    </row>
    <row r="9742" spans="4:5" ht="14.4" x14ac:dyDescent="0.55000000000000004">
      <c r="D9742" s="286"/>
      <c r="E9742" s="288"/>
    </row>
    <row r="9743" spans="4:5" ht="14.4" x14ac:dyDescent="0.55000000000000004">
      <c r="D9743" s="286"/>
      <c r="E9743" s="288"/>
    </row>
    <row r="9744" spans="4:5" ht="14.4" x14ac:dyDescent="0.55000000000000004">
      <c r="D9744" s="286"/>
      <c r="E9744" s="288"/>
    </row>
    <row r="9745" spans="4:5" ht="14.4" x14ac:dyDescent="0.55000000000000004">
      <c r="D9745" s="286"/>
      <c r="E9745" s="288"/>
    </row>
    <row r="9746" spans="4:5" ht="14.4" x14ac:dyDescent="0.55000000000000004">
      <c r="D9746" s="286"/>
      <c r="E9746" s="288"/>
    </row>
    <row r="9747" spans="4:5" ht="14.4" x14ac:dyDescent="0.55000000000000004">
      <c r="D9747" s="286"/>
      <c r="E9747" s="288"/>
    </row>
    <row r="9748" spans="4:5" ht="14.4" x14ac:dyDescent="0.55000000000000004">
      <c r="D9748" s="286"/>
      <c r="E9748" s="288"/>
    </row>
    <row r="9749" spans="4:5" ht="14.4" x14ac:dyDescent="0.55000000000000004">
      <c r="D9749" s="286"/>
      <c r="E9749" s="288"/>
    </row>
    <row r="9750" spans="4:5" ht="14.4" x14ac:dyDescent="0.55000000000000004">
      <c r="D9750" s="286"/>
      <c r="E9750" s="288"/>
    </row>
    <row r="9751" spans="4:5" ht="14.4" x14ac:dyDescent="0.55000000000000004">
      <c r="D9751" s="286"/>
      <c r="E9751" s="288"/>
    </row>
    <row r="9752" spans="4:5" ht="14.4" x14ac:dyDescent="0.55000000000000004">
      <c r="D9752" s="286"/>
      <c r="E9752" s="288"/>
    </row>
    <row r="9753" spans="4:5" ht="14.4" x14ac:dyDescent="0.55000000000000004">
      <c r="D9753" s="286"/>
      <c r="E9753" s="288"/>
    </row>
    <row r="9754" spans="4:5" ht="14.4" x14ac:dyDescent="0.55000000000000004">
      <c r="D9754" s="286"/>
      <c r="E9754" s="288"/>
    </row>
    <row r="9755" spans="4:5" ht="14.4" x14ac:dyDescent="0.55000000000000004">
      <c r="D9755" s="286"/>
      <c r="E9755" s="288"/>
    </row>
    <row r="9756" spans="4:5" ht="14.4" x14ac:dyDescent="0.55000000000000004">
      <c r="D9756" s="286"/>
      <c r="E9756" s="288"/>
    </row>
    <row r="9757" spans="4:5" ht="14.4" x14ac:dyDescent="0.55000000000000004">
      <c r="D9757" s="286"/>
      <c r="E9757" s="288"/>
    </row>
    <row r="9758" spans="4:5" ht="14.4" x14ac:dyDescent="0.55000000000000004">
      <c r="D9758" s="286"/>
      <c r="E9758" s="288"/>
    </row>
    <row r="9759" spans="4:5" ht="14.4" x14ac:dyDescent="0.55000000000000004">
      <c r="D9759" s="286"/>
      <c r="E9759" s="288"/>
    </row>
    <row r="9760" spans="4:5" ht="14.4" x14ac:dyDescent="0.55000000000000004">
      <c r="D9760" s="286"/>
      <c r="E9760" s="288"/>
    </row>
    <row r="9761" spans="4:5" ht="14.4" x14ac:dyDescent="0.55000000000000004">
      <c r="D9761" s="286"/>
      <c r="E9761" s="288"/>
    </row>
    <row r="9762" spans="4:5" ht="14.4" x14ac:dyDescent="0.55000000000000004">
      <c r="D9762" s="286"/>
      <c r="E9762" s="288"/>
    </row>
    <row r="9763" spans="4:5" ht="14.4" x14ac:dyDescent="0.55000000000000004">
      <c r="D9763" s="286"/>
      <c r="E9763" s="288"/>
    </row>
    <row r="9764" spans="4:5" ht="14.4" x14ac:dyDescent="0.55000000000000004">
      <c r="D9764" s="286"/>
      <c r="E9764" s="288"/>
    </row>
    <row r="9765" spans="4:5" ht="14.4" x14ac:dyDescent="0.55000000000000004">
      <c r="D9765" s="286"/>
      <c r="E9765" s="288"/>
    </row>
    <row r="9766" spans="4:5" ht="14.4" x14ac:dyDescent="0.55000000000000004">
      <c r="D9766" s="286"/>
      <c r="E9766" s="288"/>
    </row>
    <row r="9767" spans="4:5" ht="14.4" x14ac:dyDescent="0.55000000000000004">
      <c r="D9767" s="286"/>
      <c r="E9767" s="288"/>
    </row>
    <row r="9768" spans="4:5" ht="14.4" x14ac:dyDescent="0.55000000000000004">
      <c r="D9768" s="286"/>
      <c r="E9768" s="288"/>
    </row>
    <row r="9769" spans="4:5" ht="14.4" x14ac:dyDescent="0.55000000000000004">
      <c r="D9769" s="286"/>
      <c r="E9769" s="288"/>
    </row>
    <row r="9770" spans="4:5" ht="14.4" x14ac:dyDescent="0.55000000000000004">
      <c r="D9770" s="286"/>
      <c r="E9770" s="288"/>
    </row>
    <row r="9771" spans="4:5" ht="14.4" x14ac:dyDescent="0.55000000000000004">
      <c r="D9771" s="286"/>
      <c r="E9771" s="288"/>
    </row>
    <row r="9772" spans="4:5" ht="14.4" x14ac:dyDescent="0.55000000000000004">
      <c r="D9772" s="286"/>
      <c r="E9772" s="288"/>
    </row>
    <row r="9773" spans="4:5" ht="14.4" x14ac:dyDescent="0.55000000000000004">
      <c r="D9773" s="286"/>
      <c r="E9773" s="288"/>
    </row>
    <row r="9774" spans="4:5" ht="14.4" x14ac:dyDescent="0.55000000000000004">
      <c r="D9774" s="286"/>
      <c r="E9774" s="288"/>
    </row>
    <row r="9775" spans="4:5" ht="14.4" x14ac:dyDescent="0.55000000000000004">
      <c r="D9775" s="286"/>
      <c r="E9775" s="288"/>
    </row>
    <row r="9776" spans="4:5" ht="14.4" x14ac:dyDescent="0.55000000000000004">
      <c r="D9776" s="286"/>
      <c r="E9776" s="288"/>
    </row>
    <row r="9777" spans="4:5" ht="14.4" x14ac:dyDescent="0.55000000000000004">
      <c r="D9777" s="286"/>
      <c r="E9777" s="288"/>
    </row>
    <row r="9778" spans="4:5" ht="14.4" x14ac:dyDescent="0.55000000000000004">
      <c r="D9778" s="286"/>
      <c r="E9778" s="288"/>
    </row>
    <row r="9779" spans="4:5" ht="14.4" x14ac:dyDescent="0.55000000000000004">
      <c r="D9779" s="286"/>
      <c r="E9779" s="288"/>
    </row>
    <row r="9780" spans="4:5" ht="14.4" x14ac:dyDescent="0.55000000000000004">
      <c r="D9780" s="286"/>
      <c r="E9780" s="288"/>
    </row>
    <row r="9781" spans="4:5" ht="14.4" x14ac:dyDescent="0.55000000000000004">
      <c r="D9781" s="286"/>
      <c r="E9781" s="288"/>
    </row>
    <row r="9782" spans="4:5" ht="14.4" x14ac:dyDescent="0.55000000000000004">
      <c r="D9782" s="286"/>
      <c r="E9782" s="288"/>
    </row>
    <row r="9783" spans="4:5" ht="14.4" x14ac:dyDescent="0.55000000000000004">
      <c r="D9783" s="286"/>
      <c r="E9783" s="288"/>
    </row>
    <row r="9784" spans="4:5" ht="14.4" x14ac:dyDescent="0.55000000000000004">
      <c r="D9784" s="286"/>
      <c r="E9784" s="288"/>
    </row>
    <row r="9785" spans="4:5" ht="14.4" x14ac:dyDescent="0.55000000000000004">
      <c r="D9785" s="286"/>
      <c r="E9785" s="288"/>
    </row>
    <row r="9786" spans="4:5" ht="14.4" x14ac:dyDescent="0.55000000000000004">
      <c r="D9786" s="286"/>
      <c r="E9786" s="288"/>
    </row>
    <row r="9787" spans="4:5" ht="14.4" x14ac:dyDescent="0.55000000000000004">
      <c r="D9787" s="286"/>
      <c r="E9787" s="288"/>
    </row>
    <row r="9788" spans="4:5" ht="14.4" x14ac:dyDescent="0.55000000000000004">
      <c r="D9788" s="286"/>
      <c r="E9788" s="288"/>
    </row>
    <row r="9789" spans="4:5" ht="14.4" x14ac:dyDescent="0.55000000000000004">
      <c r="D9789" s="286"/>
      <c r="E9789" s="288"/>
    </row>
    <row r="9790" spans="4:5" ht="14.4" x14ac:dyDescent="0.55000000000000004">
      <c r="D9790" s="286"/>
      <c r="E9790" s="288"/>
    </row>
    <row r="9791" spans="4:5" ht="14.4" x14ac:dyDescent="0.55000000000000004">
      <c r="D9791" s="286"/>
      <c r="E9791" s="288"/>
    </row>
    <row r="9792" spans="4:5" ht="14.4" x14ac:dyDescent="0.55000000000000004">
      <c r="D9792" s="286"/>
      <c r="E9792" s="288"/>
    </row>
    <row r="9793" spans="4:5" ht="14.4" x14ac:dyDescent="0.55000000000000004">
      <c r="D9793" s="286"/>
      <c r="E9793" s="288"/>
    </row>
    <row r="9794" spans="4:5" ht="14.4" x14ac:dyDescent="0.55000000000000004">
      <c r="D9794" s="286"/>
      <c r="E9794" s="288"/>
    </row>
    <row r="9795" spans="4:5" ht="14.4" x14ac:dyDescent="0.55000000000000004">
      <c r="D9795" s="286"/>
      <c r="E9795" s="288"/>
    </row>
    <row r="9796" spans="4:5" ht="14.4" x14ac:dyDescent="0.55000000000000004">
      <c r="D9796" s="286"/>
      <c r="E9796" s="288"/>
    </row>
    <row r="9797" spans="4:5" ht="14.4" x14ac:dyDescent="0.55000000000000004">
      <c r="D9797" s="286"/>
      <c r="E9797" s="288"/>
    </row>
    <row r="9798" spans="4:5" ht="14.4" x14ac:dyDescent="0.55000000000000004">
      <c r="D9798" s="286"/>
      <c r="E9798" s="288"/>
    </row>
    <row r="9799" spans="4:5" ht="14.4" x14ac:dyDescent="0.55000000000000004">
      <c r="D9799" s="286"/>
      <c r="E9799" s="288"/>
    </row>
    <row r="9800" spans="4:5" ht="14.4" x14ac:dyDescent="0.55000000000000004">
      <c r="D9800" s="286"/>
      <c r="E9800" s="288"/>
    </row>
    <row r="9801" spans="4:5" ht="14.4" x14ac:dyDescent="0.55000000000000004">
      <c r="D9801" s="286"/>
      <c r="E9801" s="288"/>
    </row>
    <row r="9802" spans="4:5" ht="14.4" x14ac:dyDescent="0.55000000000000004">
      <c r="D9802" s="286"/>
      <c r="E9802" s="288"/>
    </row>
    <row r="9803" spans="4:5" ht="14.4" x14ac:dyDescent="0.55000000000000004">
      <c r="D9803" s="286"/>
      <c r="E9803" s="288"/>
    </row>
    <row r="9804" spans="4:5" ht="14.4" x14ac:dyDescent="0.55000000000000004">
      <c r="D9804" s="286"/>
      <c r="E9804" s="288"/>
    </row>
    <row r="9805" spans="4:5" ht="14.4" x14ac:dyDescent="0.55000000000000004">
      <c r="D9805" s="286"/>
      <c r="E9805" s="288"/>
    </row>
    <row r="9806" spans="4:5" ht="14.4" x14ac:dyDescent="0.55000000000000004">
      <c r="D9806" s="286"/>
      <c r="E9806" s="288"/>
    </row>
    <row r="9807" spans="4:5" ht="14.4" x14ac:dyDescent="0.55000000000000004">
      <c r="D9807" s="286"/>
      <c r="E9807" s="288"/>
    </row>
    <row r="9808" spans="4:5" ht="14.4" x14ac:dyDescent="0.55000000000000004">
      <c r="D9808" s="286"/>
      <c r="E9808" s="288"/>
    </row>
    <row r="9809" spans="4:5" ht="14.4" x14ac:dyDescent="0.55000000000000004">
      <c r="D9809" s="286"/>
      <c r="E9809" s="288"/>
    </row>
    <row r="9810" spans="4:5" ht="14.4" x14ac:dyDescent="0.55000000000000004">
      <c r="D9810" s="286"/>
      <c r="E9810" s="288"/>
    </row>
    <row r="9811" spans="4:5" ht="14.4" x14ac:dyDescent="0.55000000000000004">
      <c r="D9811" s="286"/>
      <c r="E9811" s="288"/>
    </row>
    <row r="9812" spans="4:5" ht="14.4" x14ac:dyDescent="0.55000000000000004">
      <c r="D9812" s="286"/>
      <c r="E9812" s="288"/>
    </row>
    <row r="9813" spans="4:5" ht="14.4" x14ac:dyDescent="0.55000000000000004">
      <c r="D9813" s="286"/>
      <c r="E9813" s="288"/>
    </row>
    <row r="9814" spans="4:5" ht="14.4" x14ac:dyDescent="0.55000000000000004">
      <c r="D9814" s="286"/>
      <c r="E9814" s="288"/>
    </row>
    <row r="9815" spans="4:5" ht="14.4" x14ac:dyDescent="0.55000000000000004">
      <c r="D9815" s="286"/>
      <c r="E9815" s="288"/>
    </row>
    <row r="9816" spans="4:5" ht="14.4" x14ac:dyDescent="0.55000000000000004">
      <c r="D9816" s="286"/>
      <c r="E9816" s="288"/>
    </row>
    <row r="9817" spans="4:5" ht="14.4" x14ac:dyDescent="0.55000000000000004">
      <c r="D9817" s="286"/>
      <c r="E9817" s="288"/>
    </row>
    <row r="9818" spans="4:5" ht="14.4" x14ac:dyDescent="0.55000000000000004">
      <c r="D9818" s="286"/>
      <c r="E9818" s="288"/>
    </row>
    <row r="9819" spans="4:5" ht="14.4" x14ac:dyDescent="0.55000000000000004">
      <c r="D9819" s="286"/>
      <c r="E9819" s="288"/>
    </row>
    <row r="9820" spans="4:5" ht="14.4" x14ac:dyDescent="0.55000000000000004">
      <c r="D9820" s="286"/>
      <c r="E9820" s="288"/>
    </row>
    <row r="9821" spans="4:5" ht="14.4" x14ac:dyDescent="0.55000000000000004">
      <c r="D9821" s="286"/>
      <c r="E9821" s="288"/>
    </row>
    <row r="9822" spans="4:5" ht="14.4" x14ac:dyDescent="0.55000000000000004">
      <c r="D9822" s="286"/>
      <c r="E9822" s="288"/>
    </row>
    <row r="9823" spans="4:5" ht="14.4" x14ac:dyDescent="0.55000000000000004">
      <c r="D9823" s="286"/>
      <c r="E9823" s="288"/>
    </row>
    <row r="9824" spans="4:5" ht="14.4" x14ac:dyDescent="0.55000000000000004">
      <c r="D9824" s="286"/>
      <c r="E9824" s="288"/>
    </row>
    <row r="9825" spans="4:5" ht="14.4" x14ac:dyDescent="0.55000000000000004">
      <c r="D9825" s="286"/>
      <c r="E9825" s="288"/>
    </row>
    <row r="9826" spans="4:5" ht="14.4" x14ac:dyDescent="0.55000000000000004">
      <c r="D9826" s="286"/>
      <c r="E9826" s="288"/>
    </row>
    <row r="9827" spans="4:5" ht="14.4" x14ac:dyDescent="0.55000000000000004">
      <c r="D9827" s="286"/>
      <c r="E9827" s="288"/>
    </row>
    <row r="9828" spans="4:5" ht="14.4" x14ac:dyDescent="0.55000000000000004">
      <c r="D9828" s="286"/>
      <c r="E9828" s="288"/>
    </row>
    <row r="9829" spans="4:5" ht="14.4" x14ac:dyDescent="0.55000000000000004">
      <c r="D9829" s="286"/>
      <c r="E9829" s="288"/>
    </row>
    <row r="9830" spans="4:5" ht="14.4" x14ac:dyDescent="0.55000000000000004">
      <c r="D9830" s="286"/>
      <c r="E9830" s="288"/>
    </row>
    <row r="9831" spans="4:5" ht="14.4" x14ac:dyDescent="0.55000000000000004">
      <c r="D9831" s="286"/>
      <c r="E9831" s="288"/>
    </row>
    <row r="9832" spans="4:5" ht="14.4" x14ac:dyDescent="0.55000000000000004">
      <c r="D9832" s="286"/>
      <c r="E9832" s="288"/>
    </row>
    <row r="9833" spans="4:5" ht="14.4" x14ac:dyDescent="0.55000000000000004">
      <c r="D9833" s="286"/>
      <c r="E9833" s="288"/>
    </row>
    <row r="9834" spans="4:5" ht="14.4" x14ac:dyDescent="0.55000000000000004">
      <c r="D9834" s="286"/>
      <c r="E9834" s="288"/>
    </row>
    <row r="9835" spans="4:5" ht="14.4" x14ac:dyDescent="0.55000000000000004">
      <c r="D9835" s="286"/>
      <c r="E9835" s="288"/>
    </row>
    <row r="9836" spans="4:5" ht="14.4" x14ac:dyDescent="0.55000000000000004">
      <c r="D9836" s="286"/>
      <c r="E9836" s="288"/>
    </row>
    <row r="9837" spans="4:5" ht="14.4" x14ac:dyDescent="0.55000000000000004">
      <c r="D9837" s="286"/>
      <c r="E9837" s="288"/>
    </row>
    <row r="9838" spans="4:5" ht="14.4" x14ac:dyDescent="0.55000000000000004">
      <c r="D9838" s="286"/>
      <c r="E9838" s="288"/>
    </row>
    <row r="9839" spans="4:5" ht="14.4" x14ac:dyDescent="0.55000000000000004">
      <c r="D9839" s="286"/>
      <c r="E9839" s="288"/>
    </row>
    <row r="9840" spans="4:5" ht="14.4" x14ac:dyDescent="0.55000000000000004">
      <c r="D9840" s="286"/>
      <c r="E9840" s="288"/>
    </row>
    <row r="9841" spans="4:5" ht="14.4" x14ac:dyDescent="0.55000000000000004">
      <c r="D9841" s="286"/>
      <c r="E9841" s="288"/>
    </row>
    <row r="9842" spans="4:5" ht="14.4" x14ac:dyDescent="0.55000000000000004">
      <c r="D9842" s="286"/>
      <c r="E9842" s="288"/>
    </row>
    <row r="9843" spans="4:5" ht="14.4" x14ac:dyDescent="0.55000000000000004">
      <c r="D9843" s="286"/>
      <c r="E9843" s="288"/>
    </row>
    <row r="9844" spans="4:5" ht="14.4" x14ac:dyDescent="0.55000000000000004">
      <c r="D9844" s="286"/>
      <c r="E9844" s="288"/>
    </row>
    <row r="9845" spans="4:5" ht="14.4" x14ac:dyDescent="0.55000000000000004">
      <c r="D9845" s="286"/>
      <c r="E9845" s="288"/>
    </row>
    <row r="9846" spans="4:5" ht="14.4" x14ac:dyDescent="0.55000000000000004">
      <c r="D9846" s="286"/>
      <c r="E9846" s="288"/>
    </row>
    <row r="9847" spans="4:5" ht="14.4" x14ac:dyDescent="0.55000000000000004">
      <c r="D9847" s="286"/>
      <c r="E9847" s="288"/>
    </row>
    <row r="9848" spans="4:5" ht="14.4" x14ac:dyDescent="0.55000000000000004">
      <c r="D9848" s="286"/>
      <c r="E9848" s="288"/>
    </row>
    <row r="9849" spans="4:5" ht="14.4" x14ac:dyDescent="0.55000000000000004">
      <c r="D9849" s="286"/>
      <c r="E9849" s="288"/>
    </row>
    <row r="9850" spans="4:5" ht="14.4" x14ac:dyDescent="0.55000000000000004">
      <c r="D9850" s="286"/>
      <c r="E9850" s="288"/>
    </row>
    <row r="9851" spans="4:5" ht="14.4" x14ac:dyDescent="0.55000000000000004">
      <c r="D9851" s="286"/>
      <c r="E9851" s="288"/>
    </row>
    <row r="9852" spans="4:5" ht="14.4" x14ac:dyDescent="0.55000000000000004">
      <c r="D9852" s="286"/>
      <c r="E9852" s="288"/>
    </row>
    <row r="9853" spans="4:5" ht="14.4" x14ac:dyDescent="0.55000000000000004">
      <c r="D9853" s="286"/>
      <c r="E9853" s="288"/>
    </row>
    <row r="9854" spans="4:5" ht="14.4" x14ac:dyDescent="0.55000000000000004">
      <c r="D9854" s="286"/>
      <c r="E9854" s="288"/>
    </row>
    <row r="9855" spans="4:5" ht="14.4" x14ac:dyDescent="0.55000000000000004">
      <c r="D9855" s="286"/>
      <c r="E9855" s="288"/>
    </row>
    <row r="9856" spans="4:5" ht="14.4" x14ac:dyDescent="0.55000000000000004">
      <c r="D9856" s="286"/>
      <c r="E9856" s="288"/>
    </row>
    <row r="9857" spans="4:5" ht="14.4" x14ac:dyDescent="0.55000000000000004">
      <c r="D9857" s="286"/>
      <c r="E9857" s="288"/>
    </row>
    <row r="9858" spans="4:5" ht="14.4" x14ac:dyDescent="0.55000000000000004">
      <c r="D9858" s="286"/>
      <c r="E9858" s="288"/>
    </row>
    <row r="9859" spans="4:5" ht="14.4" x14ac:dyDescent="0.55000000000000004">
      <c r="D9859" s="286"/>
      <c r="E9859" s="288"/>
    </row>
    <row r="9860" spans="4:5" ht="14.4" x14ac:dyDescent="0.55000000000000004">
      <c r="D9860" s="286"/>
      <c r="E9860" s="288"/>
    </row>
    <row r="9861" spans="4:5" ht="14.4" x14ac:dyDescent="0.55000000000000004">
      <c r="D9861" s="286"/>
      <c r="E9861" s="288"/>
    </row>
    <row r="9862" spans="4:5" ht="14.4" x14ac:dyDescent="0.55000000000000004">
      <c r="D9862" s="286"/>
      <c r="E9862" s="288"/>
    </row>
    <row r="9863" spans="4:5" ht="14.4" x14ac:dyDescent="0.55000000000000004">
      <c r="D9863" s="286"/>
      <c r="E9863" s="288"/>
    </row>
    <row r="9864" spans="4:5" ht="14.4" x14ac:dyDescent="0.55000000000000004">
      <c r="D9864" s="286"/>
      <c r="E9864" s="288"/>
    </row>
    <row r="9865" spans="4:5" ht="14.4" x14ac:dyDescent="0.55000000000000004">
      <c r="D9865" s="286"/>
      <c r="E9865" s="288"/>
    </row>
    <row r="9866" spans="4:5" ht="14.4" x14ac:dyDescent="0.55000000000000004">
      <c r="D9866" s="286"/>
      <c r="E9866" s="288"/>
    </row>
    <row r="9867" spans="4:5" ht="14.4" x14ac:dyDescent="0.55000000000000004">
      <c r="D9867" s="286"/>
      <c r="E9867" s="288"/>
    </row>
    <row r="9868" spans="4:5" ht="14.4" x14ac:dyDescent="0.55000000000000004">
      <c r="D9868" s="286"/>
      <c r="E9868" s="288"/>
    </row>
    <row r="9869" spans="4:5" ht="14.4" x14ac:dyDescent="0.55000000000000004">
      <c r="D9869" s="286"/>
      <c r="E9869" s="288"/>
    </row>
    <row r="9870" spans="4:5" ht="14.4" x14ac:dyDescent="0.55000000000000004">
      <c r="D9870" s="286"/>
      <c r="E9870" s="288"/>
    </row>
    <row r="9871" spans="4:5" ht="14.4" x14ac:dyDescent="0.55000000000000004">
      <c r="D9871" s="286"/>
      <c r="E9871" s="288"/>
    </row>
    <row r="9872" spans="4:5" ht="14.4" x14ac:dyDescent="0.55000000000000004">
      <c r="D9872" s="286"/>
      <c r="E9872" s="288"/>
    </row>
    <row r="9873" spans="4:5" ht="14.4" x14ac:dyDescent="0.55000000000000004">
      <c r="D9873" s="286"/>
      <c r="E9873" s="288"/>
    </row>
    <row r="9874" spans="4:5" ht="14.4" x14ac:dyDescent="0.55000000000000004">
      <c r="D9874" s="286"/>
      <c r="E9874" s="288"/>
    </row>
    <row r="9875" spans="4:5" ht="14.4" x14ac:dyDescent="0.55000000000000004">
      <c r="D9875" s="286"/>
      <c r="E9875" s="288"/>
    </row>
    <row r="9876" spans="4:5" ht="14.4" x14ac:dyDescent="0.55000000000000004">
      <c r="D9876" s="286"/>
      <c r="E9876" s="288"/>
    </row>
    <row r="9877" spans="4:5" ht="14.4" x14ac:dyDescent="0.55000000000000004">
      <c r="D9877" s="286"/>
      <c r="E9877" s="288"/>
    </row>
    <row r="9878" spans="4:5" ht="14.4" x14ac:dyDescent="0.55000000000000004">
      <c r="D9878" s="286"/>
      <c r="E9878" s="288"/>
    </row>
    <row r="9879" spans="4:5" ht="14.4" x14ac:dyDescent="0.55000000000000004">
      <c r="D9879" s="286"/>
      <c r="E9879" s="288"/>
    </row>
    <row r="9880" spans="4:5" ht="14.4" x14ac:dyDescent="0.55000000000000004">
      <c r="D9880" s="286"/>
      <c r="E9880" s="288"/>
    </row>
    <row r="9881" spans="4:5" ht="14.4" x14ac:dyDescent="0.55000000000000004">
      <c r="D9881" s="286"/>
      <c r="E9881" s="288"/>
    </row>
    <row r="9882" spans="4:5" ht="14.4" x14ac:dyDescent="0.55000000000000004">
      <c r="D9882" s="286"/>
      <c r="E9882" s="288"/>
    </row>
    <row r="9883" spans="4:5" ht="14.4" x14ac:dyDescent="0.55000000000000004">
      <c r="D9883" s="286"/>
      <c r="E9883" s="288"/>
    </row>
    <row r="9884" spans="4:5" ht="14.4" x14ac:dyDescent="0.55000000000000004">
      <c r="D9884" s="286"/>
      <c r="E9884" s="288"/>
    </row>
    <row r="9885" spans="4:5" ht="14.4" x14ac:dyDescent="0.55000000000000004">
      <c r="D9885" s="286"/>
      <c r="E9885" s="288"/>
    </row>
    <row r="9886" spans="4:5" ht="14.4" x14ac:dyDescent="0.55000000000000004">
      <c r="D9886" s="286"/>
      <c r="E9886" s="288"/>
    </row>
    <row r="9887" spans="4:5" ht="14.4" x14ac:dyDescent="0.55000000000000004">
      <c r="D9887" s="286"/>
      <c r="E9887" s="288"/>
    </row>
    <row r="9888" spans="4:5" ht="14.4" x14ac:dyDescent="0.55000000000000004">
      <c r="D9888" s="286"/>
      <c r="E9888" s="288"/>
    </row>
    <row r="9889" spans="4:5" ht="14.4" x14ac:dyDescent="0.55000000000000004">
      <c r="D9889" s="286"/>
      <c r="E9889" s="288"/>
    </row>
    <row r="9890" spans="4:5" ht="14.4" x14ac:dyDescent="0.55000000000000004">
      <c r="D9890" s="286"/>
      <c r="E9890" s="288"/>
    </row>
    <row r="9891" spans="4:5" ht="14.4" x14ac:dyDescent="0.55000000000000004">
      <c r="D9891" s="286"/>
      <c r="E9891" s="288"/>
    </row>
    <row r="9892" spans="4:5" ht="14.4" x14ac:dyDescent="0.55000000000000004">
      <c r="D9892" s="286"/>
      <c r="E9892" s="288"/>
    </row>
    <row r="9893" spans="4:5" ht="14.4" x14ac:dyDescent="0.55000000000000004">
      <c r="D9893" s="286"/>
      <c r="E9893" s="288"/>
    </row>
    <row r="9894" spans="4:5" ht="14.4" x14ac:dyDescent="0.55000000000000004">
      <c r="D9894" s="286"/>
      <c r="E9894" s="288"/>
    </row>
    <row r="9895" spans="4:5" ht="14.4" x14ac:dyDescent="0.55000000000000004">
      <c r="D9895" s="286"/>
      <c r="E9895" s="288"/>
    </row>
    <row r="9896" spans="4:5" ht="14.4" x14ac:dyDescent="0.55000000000000004">
      <c r="D9896" s="286"/>
      <c r="E9896" s="288"/>
    </row>
    <row r="9897" spans="4:5" ht="14.4" x14ac:dyDescent="0.55000000000000004">
      <c r="D9897" s="286"/>
      <c r="E9897" s="288"/>
    </row>
    <row r="9898" spans="4:5" ht="14.4" x14ac:dyDescent="0.55000000000000004">
      <c r="D9898" s="286"/>
      <c r="E9898" s="288"/>
    </row>
    <row r="9899" spans="4:5" ht="14.4" x14ac:dyDescent="0.55000000000000004">
      <c r="D9899" s="286"/>
      <c r="E9899" s="288"/>
    </row>
    <row r="9900" spans="4:5" ht="14.4" x14ac:dyDescent="0.55000000000000004">
      <c r="D9900" s="286"/>
      <c r="E9900" s="288"/>
    </row>
    <row r="9901" spans="4:5" ht="14.4" x14ac:dyDescent="0.55000000000000004">
      <c r="D9901" s="286"/>
      <c r="E9901" s="288"/>
    </row>
    <row r="9902" spans="4:5" ht="14.4" x14ac:dyDescent="0.55000000000000004">
      <c r="D9902" s="286"/>
      <c r="E9902" s="288"/>
    </row>
    <row r="9903" spans="4:5" ht="14.4" x14ac:dyDescent="0.55000000000000004">
      <c r="D9903" s="286"/>
      <c r="E9903" s="288"/>
    </row>
    <row r="9904" spans="4:5" ht="14.4" x14ac:dyDescent="0.55000000000000004">
      <c r="D9904" s="286"/>
      <c r="E9904" s="288"/>
    </row>
    <row r="9905" spans="4:5" ht="14.4" x14ac:dyDescent="0.55000000000000004">
      <c r="D9905" s="286"/>
      <c r="E9905" s="288"/>
    </row>
    <row r="9906" spans="4:5" ht="14.4" x14ac:dyDescent="0.55000000000000004">
      <c r="D9906" s="286"/>
      <c r="E9906" s="288"/>
    </row>
    <row r="9907" spans="4:5" ht="14.4" x14ac:dyDescent="0.55000000000000004">
      <c r="D9907" s="286"/>
      <c r="E9907" s="288"/>
    </row>
    <row r="9908" spans="4:5" ht="14.4" x14ac:dyDescent="0.55000000000000004">
      <c r="D9908" s="286"/>
      <c r="E9908" s="288"/>
    </row>
    <row r="9909" spans="4:5" ht="14.4" x14ac:dyDescent="0.55000000000000004">
      <c r="D9909" s="286"/>
      <c r="E9909" s="288"/>
    </row>
    <row r="9910" spans="4:5" ht="14.4" x14ac:dyDescent="0.55000000000000004">
      <c r="D9910" s="286"/>
      <c r="E9910" s="288"/>
    </row>
    <row r="9911" spans="4:5" ht="14.4" x14ac:dyDescent="0.55000000000000004">
      <c r="D9911" s="286"/>
      <c r="E9911" s="288"/>
    </row>
    <row r="9912" spans="4:5" ht="14.4" x14ac:dyDescent="0.55000000000000004">
      <c r="D9912" s="286"/>
      <c r="E9912" s="288"/>
    </row>
    <row r="9913" spans="4:5" ht="14.4" x14ac:dyDescent="0.55000000000000004">
      <c r="D9913" s="286"/>
      <c r="E9913" s="288"/>
    </row>
    <row r="9914" spans="4:5" ht="14.4" x14ac:dyDescent="0.55000000000000004">
      <c r="D9914" s="286"/>
      <c r="E9914" s="288"/>
    </row>
    <row r="9915" spans="4:5" ht="14.4" x14ac:dyDescent="0.55000000000000004">
      <c r="D9915" s="286"/>
      <c r="E9915" s="288"/>
    </row>
    <row r="9916" spans="4:5" ht="14.4" x14ac:dyDescent="0.55000000000000004">
      <c r="D9916" s="286"/>
      <c r="E9916" s="288"/>
    </row>
    <row r="9917" spans="4:5" ht="14.4" x14ac:dyDescent="0.55000000000000004">
      <c r="D9917" s="286"/>
      <c r="E9917" s="288"/>
    </row>
    <row r="9918" spans="4:5" ht="14.4" x14ac:dyDescent="0.55000000000000004">
      <c r="D9918" s="286"/>
      <c r="E9918" s="288"/>
    </row>
    <row r="9919" spans="4:5" ht="14.4" x14ac:dyDescent="0.55000000000000004">
      <c r="D9919" s="286"/>
      <c r="E9919" s="288"/>
    </row>
    <row r="9920" spans="4:5" ht="14.4" x14ac:dyDescent="0.55000000000000004">
      <c r="D9920" s="286"/>
      <c r="E9920" s="288"/>
    </row>
    <row r="9921" spans="4:5" ht="14.4" x14ac:dyDescent="0.55000000000000004">
      <c r="D9921" s="286"/>
      <c r="E9921" s="288"/>
    </row>
    <row r="9922" spans="4:5" ht="14.4" x14ac:dyDescent="0.55000000000000004">
      <c r="D9922" s="286"/>
      <c r="E9922" s="288"/>
    </row>
    <row r="9923" spans="4:5" ht="14.4" x14ac:dyDescent="0.55000000000000004">
      <c r="D9923" s="286"/>
      <c r="E9923" s="288"/>
    </row>
    <row r="9924" spans="4:5" ht="14.4" x14ac:dyDescent="0.55000000000000004">
      <c r="D9924" s="286"/>
      <c r="E9924" s="288"/>
    </row>
    <row r="9925" spans="4:5" ht="14.4" x14ac:dyDescent="0.55000000000000004">
      <c r="D9925" s="286"/>
      <c r="E9925" s="288"/>
    </row>
    <row r="9926" spans="4:5" ht="14.4" x14ac:dyDescent="0.55000000000000004">
      <c r="D9926" s="286"/>
      <c r="E9926" s="288"/>
    </row>
    <row r="9927" spans="4:5" ht="14.4" x14ac:dyDescent="0.55000000000000004">
      <c r="D9927" s="286"/>
      <c r="E9927" s="288"/>
    </row>
    <row r="9928" spans="4:5" ht="14.4" x14ac:dyDescent="0.55000000000000004">
      <c r="D9928" s="286"/>
      <c r="E9928" s="288"/>
    </row>
    <row r="9929" spans="4:5" ht="14.4" x14ac:dyDescent="0.55000000000000004">
      <c r="D9929" s="286"/>
      <c r="E9929" s="288"/>
    </row>
    <row r="9930" spans="4:5" ht="14.4" x14ac:dyDescent="0.55000000000000004">
      <c r="D9930" s="286"/>
      <c r="E9930" s="288"/>
    </row>
    <row r="9931" spans="4:5" ht="14.4" x14ac:dyDescent="0.55000000000000004">
      <c r="D9931" s="286"/>
      <c r="E9931" s="288"/>
    </row>
    <row r="9932" spans="4:5" ht="14.4" x14ac:dyDescent="0.55000000000000004">
      <c r="D9932" s="286"/>
      <c r="E9932" s="288"/>
    </row>
    <row r="9933" spans="4:5" ht="14.4" x14ac:dyDescent="0.55000000000000004">
      <c r="D9933" s="286"/>
      <c r="E9933" s="288"/>
    </row>
    <row r="9934" spans="4:5" ht="14.4" x14ac:dyDescent="0.55000000000000004">
      <c r="D9934" s="286"/>
      <c r="E9934" s="288"/>
    </row>
    <row r="9935" spans="4:5" ht="14.4" x14ac:dyDescent="0.55000000000000004">
      <c r="D9935" s="286"/>
      <c r="E9935" s="288"/>
    </row>
    <row r="9936" spans="4:5" ht="14.4" x14ac:dyDescent="0.55000000000000004">
      <c r="D9936" s="286"/>
      <c r="E9936" s="288"/>
    </row>
    <row r="9937" spans="4:5" ht="14.4" x14ac:dyDescent="0.55000000000000004">
      <c r="D9937" s="286"/>
      <c r="E9937" s="288"/>
    </row>
    <row r="9938" spans="4:5" ht="14.4" x14ac:dyDescent="0.55000000000000004">
      <c r="D9938" s="286"/>
      <c r="E9938" s="288"/>
    </row>
    <row r="9939" spans="4:5" ht="14.4" x14ac:dyDescent="0.55000000000000004">
      <c r="D9939" s="286"/>
      <c r="E9939" s="288"/>
    </row>
    <row r="9940" spans="4:5" ht="14.4" x14ac:dyDescent="0.55000000000000004">
      <c r="D9940" s="286"/>
      <c r="E9940" s="288"/>
    </row>
    <row r="9941" spans="4:5" ht="14.4" x14ac:dyDescent="0.55000000000000004">
      <c r="D9941" s="286"/>
      <c r="E9941" s="288"/>
    </row>
    <row r="9942" spans="4:5" ht="14.4" x14ac:dyDescent="0.55000000000000004">
      <c r="D9942" s="286"/>
      <c r="E9942" s="288"/>
    </row>
    <row r="9943" spans="4:5" ht="14.4" x14ac:dyDescent="0.55000000000000004">
      <c r="D9943" s="286"/>
      <c r="E9943" s="288"/>
    </row>
    <row r="9944" spans="4:5" ht="14.4" x14ac:dyDescent="0.55000000000000004">
      <c r="D9944" s="286"/>
      <c r="E9944" s="288"/>
    </row>
    <row r="9945" spans="4:5" ht="14.4" x14ac:dyDescent="0.55000000000000004">
      <c r="D9945" s="286"/>
      <c r="E9945" s="288"/>
    </row>
    <row r="9946" spans="4:5" ht="14.4" x14ac:dyDescent="0.55000000000000004">
      <c r="D9946" s="286"/>
      <c r="E9946" s="288"/>
    </row>
    <row r="9947" spans="4:5" ht="14.4" x14ac:dyDescent="0.55000000000000004">
      <c r="D9947" s="286"/>
      <c r="E9947" s="288"/>
    </row>
    <row r="9948" spans="4:5" ht="14.4" x14ac:dyDescent="0.55000000000000004">
      <c r="D9948" s="286"/>
      <c r="E9948" s="288"/>
    </row>
    <row r="9949" spans="4:5" ht="14.4" x14ac:dyDescent="0.55000000000000004">
      <c r="D9949" s="286"/>
      <c r="E9949" s="288"/>
    </row>
    <row r="9950" spans="4:5" ht="14.4" x14ac:dyDescent="0.55000000000000004">
      <c r="D9950" s="286"/>
      <c r="E9950" s="288"/>
    </row>
    <row r="9951" spans="4:5" ht="14.4" x14ac:dyDescent="0.55000000000000004">
      <c r="D9951" s="286"/>
      <c r="E9951" s="288"/>
    </row>
    <row r="9952" spans="4:5" ht="14.4" x14ac:dyDescent="0.55000000000000004">
      <c r="D9952" s="286"/>
      <c r="E9952" s="288"/>
    </row>
    <row r="9953" spans="4:5" ht="14.4" x14ac:dyDescent="0.55000000000000004">
      <c r="D9953" s="286"/>
      <c r="E9953" s="288"/>
    </row>
    <row r="9954" spans="4:5" ht="14.4" x14ac:dyDescent="0.55000000000000004">
      <c r="D9954" s="286"/>
      <c r="E9954" s="288"/>
    </row>
    <row r="9955" spans="4:5" ht="14.4" x14ac:dyDescent="0.55000000000000004">
      <c r="D9955" s="286"/>
      <c r="E9955" s="288"/>
    </row>
    <row r="9956" spans="4:5" ht="14.4" x14ac:dyDescent="0.55000000000000004">
      <c r="D9956" s="286"/>
      <c r="E9956" s="288"/>
    </row>
    <row r="9957" spans="4:5" ht="14.4" x14ac:dyDescent="0.55000000000000004">
      <c r="D9957" s="286"/>
      <c r="E9957" s="288"/>
    </row>
    <row r="9958" spans="4:5" ht="14.4" x14ac:dyDescent="0.55000000000000004">
      <c r="D9958" s="286"/>
      <c r="E9958" s="288"/>
    </row>
    <row r="9959" spans="4:5" ht="14.4" x14ac:dyDescent="0.55000000000000004">
      <c r="D9959" s="286"/>
      <c r="E9959" s="288"/>
    </row>
    <row r="9960" spans="4:5" ht="14.4" x14ac:dyDescent="0.55000000000000004">
      <c r="D9960" s="286"/>
      <c r="E9960" s="288"/>
    </row>
    <row r="9961" spans="4:5" ht="14.4" x14ac:dyDescent="0.55000000000000004">
      <c r="D9961" s="286"/>
      <c r="E9961" s="288"/>
    </row>
    <row r="9962" spans="4:5" ht="14.4" x14ac:dyDescent="0.55000000000000004">
      <c r="D9962" s="286"/>
      <c r="E9962" s="288"/>
    </row>
    <row r="9963" spans="4:5" ht="14.4" x14ac:dyDescent="0.55000000000000004">
      <c r="D9963" s="286"/>
      <c r="E9963" s="288"/>
    </row>
    <row r="9964" spans="4:5" ht="14.4" x14ac:dyDescent="0.55000000000000004">
      <c r="D9964" s="286"/>
      <c r="E9964" s="288"/>
    </row>
    <row r="9965" spans="4:5" ht="14.4" x14ac:dyDescent="0.55000000000000004">
      <c r="D9965" s="286"/>
      <c r="E9965" s="288"/>
    </row>
    <row r="9966" spans="4:5" ht="14.4" x14ac:dyDescent="0.55000000000000004">
      <c r="D9966" s="286"/>
      <c r="E9966" s="288"/>
    </row>
    <row r="9967" spans="4:5" ht="14.4" x14ac:dyDescent="0.55000000000000004">
      <c r="D9967" s="286"/>
      <c r="E9967" s="288"/>
    </row>
    <row r="9968" spans="4:5" ht="14.4" x14ac:dyDescent="0.55000000000000004">
      <c r="D9968" s="286"/>
      <c r="E9968" s="288"/>
    </row>
    <row r="9969" spans="4:5" ht="14.4" x14ac:dyDescent="0.55000000000000004">
      <c r="D9969" s="286"/>
      <c r="E9969" s="288"/>
    </row>
    <row r="9970" spans="4:5" ht="14.4" x14ac:dyDescent="0.55000000000000004">
      <c r="D9970" s="286"/>
      <c r="E9970" s="288"/>
    </row>
    <row r="9971" spans="4:5" ht="14.4" x14ac:dyDescent="0.55000000000000004">
      <c r="D9971" s="286"/>
      <c r="E9971" s="288"/>
    </row>
    <row r="9972" spans="4:5" ht="14.4" x14ac:dyDescent="0.55000000000000004">
      <c r="D9972" s="286"/>
      <c r="E9972" s="288"/>
    </row>
    <row r="9973" spans="4:5" ht="14.4" x14ac:dyDescent="0.55000000000000004">
      <c r="D9973" s="286"/>
      <c r="E9973" s="288"/>
    </row>
    <row r="9974" spans="4:5" ht="14.4" x14ac:dyDescent="0.55000000000000004">
      <c r="D9974" s="286"/>
      <c r="E9974" s="288"/>
    </row>
    <row r="9975" spans="4:5" ht="14.4" x14ac:dyDescent="0.55000000000000004">
      <c r="D9975" s="286"/>
      <c r="E9975" s="288"/>
    </row>
    <row r="9976" spans="4:5" ht="14.4" x14ac:dyDescent="0.55000000000000004">
      <c r="D9976" s="286"/>
      <c r="E9976" s="288"/>
    </row>
    <row r="9977" spans="4:5" ht="14.4" x14ac:dyDescent="0.55000000000000004">
      <c r="D9977" s="286"/>
      <c r="E9977" s="288"/>
    </row>
    <row r="9978" spans="4:5" ht="14.4" x14ac:dyDescent="0.55000000000000004">
      <c r="D9978" s="286"/>
      <c r="E9978" s="288"/>
    </row>
    <row r="9979" spans="4:5" ht="14.4" x14ac:dyDescent="0.55000000000000004">
      <c r="D9979" s="286"/>
      <c r="E9979" s="288"/>
    </row>
    <row r="9980" spans="4:5" ht="14.4" x14ac:dyDescent="0.55000000000000004">
      <c r="D9980" s="286"/>
      <c r="E9980" s="288"/>
    </row>
    <row r="9981" spans="4:5" ht="14.4" x14ac:dyDescent="0.55000000000000004">
      <c r="D9981" s="286"/>
      <c r="E9981" s="288"/>
    </row>
    <row r="9982" spans="4:5" ht="14.4" x14ac:dyDescent="0.55000000000000004">
      <c r="D9982" s="286"/>
      <c r="E9982" s="288"/>
    </row>
    <row r="9983" spans="4:5" ht="14.4" x14ac:dyDescent="0.55000000000000004">
      <c r="D9983" s="286"/>
      <c r="E9983" s="288"/>
    </row>
    <row r="9984" spans="4:5" ht="14.4" x14ac:dyDescent="0.55000000000000004">
      <c r="D9984" s="286"/>
      <c r="E9984" s="288"/>
    </row>
    <row r="9985" spans="4:5" ht="14.4" x14ac:dyDescent="0.55000000000000004">
      <c r="D9985" s="286"/>
      <c r="E9985" s="288"/>
    </row>
    <row r="9986" spans="4:5" ht="14.4" x14ac:dyDescent="0.55000000000000004">
      <c r="D9986" s="286"/>
      <c r="E9986" s="288"/>
    </row>
    <row r="9987" spans="4:5" ht="14.4" x14ac:dyDescent="0.55000000000000004">
      <c r="D9987" s="286"/>
      <c r="E9987" s="288"/>
    </row>
    <row r="9988" spans="4:5" ht="14.4" x14ac:dyDescent="0.55000000000000004">
      <c r="D9988" s="286"/>
      <c r="E9988" s="288"/>
    </row>
    <row r="9989" spans="4:5" ht="14.4" x14ac:dyDescent="0.55000000000000004">
      <c r="D9989" s="286"/>
      <c r="E9989" s="288"/>
    </row>
    <row r="9990" spans="4:5" ht="14.4" x14ac:dyDescent="0.55000000000000004">
      <c r="D9990" s="286"/>
      <c r="E9990" s="288"/>
    </row>
    <row r="9991" spans="4:5" ht="14.4" x14ac:dyDescent="0.55000000000000004">
      <c r="D9991" s="286"/>
      <c r="E9991" s="288"/>
    </row>
    <row r="9992" spans="4:5" ht="14.4" x14ac:dyDescent="0.55000000000000004">
      <c r="D9992" s="286"/>
      <c r="E9992" s="288"/>
    </row>
    <row r="9993" spans="4:5" ht="14.4" x14ac:dyDescent="0.55000000000000004">
      <c r="D9993" s="286"/>
      <c r="E9993" s="288"/>
    </row>
    <row r="9994" spans="4:5" ht="14.4" x14ac:dyDescent="0.55000000000000004">
      <c r="D9994" s="286"/>
      <c r="E9994" s="288"/>
    </row>
    <row r="9995" spans="4:5" ht="14.4" x14ac:dyDescent="0.55000000000000004">
      <c r="D9995" s="286"/>
      <c r="E9995" s="288"/>
    </row>
    <row r="9996" spans="4:5" ht="14.4" x14ac:dyDescent="0.55000000000000004">
      <c r="D9996" s="286"/>
      <c r="E9996" s="288"/>
    </row>
    <row r="9997" spans="4:5" ht="14.4" x14ac:dyDescent="0.55000000000000004">
      <c r="D9997" s="286"/>
      <c r="E9997" s="288"/>
    </row>
    <row r="9998" spans="4:5" ht="14.4" x14ac:dyDescent="0.55000000000000004">
      <c r="D9998" s="286"/>
      <c r="E9998" s="288"/>
    </row>
    <row r="9999" spans="4:5" ht="14.4" x14ac:dyDescent="0.55000000000000004">
      <c r="D9999" s="286"/>
      <c r="E9999" s="288"/>
    </row>
    <row r="10000" spans="4:5" ht="14.4" x14ac:dyDescent="0.55000000000000004">
      <c r="D10000" s="286"/>
      <c r="E10000" s="288"/>
    </row>
    <row r="10001" spans="4:5" ht="14.4" x14ac:dyDescent="0.55000000000000004">
      <c r="D10001" s="286"/>
      <c r="E10001" s="288"/>
    </row>
    <row r="10002" spans="4:5" ht="14.4" x14ac:dyDescent="0.55000000000000004">
      <c r="D10002" s="286"/>
      <c r="E10002" s="288"/>
    </row>
    <row r="10003" spans="4:5" ht="14.4" x14ac:dyDescent="0.55000000000000004">
      <c r="D10003" s="286"/>
      <c r="E10003" s="288"/>
    </row>
    <row r="10004" spans="4:5" ht="14.4" x14ac:dyDescent="0.55000000000000004">
      <c r="D10004" s="286"/>
      <c r="E10004" s="288"/>
    </row>
    <row r="10005" spans="4:5" ht="14.4" x14ac:dyDescent="0.55000000000000004">
      <c r="D10005" s="286"/>
      <c r="E10005" s="288"/>
    </row>
    <row r="10006" spans="4:5" ht="14.4" x14ac:dyDescent="0.55000000000000004">
      <c r="D10006" s="286"/>
      <c r="E10006" s="288"/>
    </row>
    <row r="10007" spans="4:5" ht="14.4" x14ac:dyDescent="0.55000000000000004">
      <c r="D10007" s="286"/>
      <c r="E10007" s="288"/>
    </row>
    <row r="10008" spans="4:5" ht="14.4" x14ac:dyDescent="0.55000000000000004">
      <c r="D10008" s="286"/>
      <c r="E10008" s="288"/>
    </row>
    <row r="10009" spans="4:5" ht="14.4" x14ac:dyDescent="0.55000000000000004">
      <c r="D10009" s="286"/>
      <c r="E10009" s="288"/>
    </row>
    <row r="10010" spans="4:5" ht="14.4" x14ac:dyDescent="0.55000000000000004">
      <c r="D10010" s="286"/>
      <c r="E10010" s="288"/>
    </row>
    <row r="10011" spans="4:5" ht="14.4" x14ac:dyDescent="0.55000000000000004">
      <c r="D10011" s="286"/>
      <c r="E10011" s="288"/>
    </row>
    <row r="10012" spans="4:5" ht="14.4" x14ac:dyDescent="0.55000000000000004">
      <c r="D10012" s="286"/>
      <c r="E10012" s="288"/>
    </row>
    <row r="10013" spans="4:5" ht="14.4" x14ac:dyDescent="0.55000000000000004">
      <c r="D10013" s="286"/>
      <c r="E10013" s="288"/>
    </row>
    <row r="10014" spans="4:5" ht="14.4" x14ac:dyDescent="0.55000000000000004">
      <c r="D10014" s="286"/>
      <c r="E10014" s="288"/>
    </row>
    <row r="10015" spans="4:5" ht="14.4" x14ac:dyDescent="0.55000000000000004">
      <c r="D10015" s="286"/>
      <c r="E10015" s="288"/>
    </row>
    <row r="10016" spans="4:5" ht="14.4" x14ac:dyDescent="0.55000000000000004">
      <c r="D10016" s="286"/>
      <c r="E10016" s="288"/>
    </row>
    <row r="10017" spans="4:5" ht="14.4" x14ac:dyDescent="0.55000000000000004">
      <c r="D10017" s="286"/>
      <c r="E10017" s="288"/>
    </row>
    <row r="10018" spans="4:5" ht="14.4" x14ac:dyDescent="0.55000000000000004">
      <c r="D10018" s="286"/>
      <c r="E10018" s="288"/>
    </row>
    <row r="10019" spans="4:5" ht="14.4" x14ac:dyDescent="0.55000000000000004">
      <c r="D10019" s="286"/>
      <c r="E10019" s="288"/>
    </row>
    <row r="10020" spans="4:5" ht="14.4" x14ac:dyDescent="0.55000000000000004">
      <c r="D10020" s="286"/>
      <c r="E10020" s="288"/>
    </row>
    <row r="10021" spans="4:5" ht="14.4" x14ac:dyDescent="0.55000000000000004">
      <c r="D10021" s="286"/>
      <c r="E10021" s="288"/>
    </row>
    <row r="10022" spans="4:5" ht="14.4" x14ac:dyDescent="0.55000000000000004">
      <c r="D10022" s="286"/>
      <c r="E10022" s="288"/>
    </row>
    <row r="10023" spans="4:5" ht="14.4" x14ac:dyDescent="0.55000000000000004">
      <c r="D10023" s="286"/>
      <c r="E10023" s="288"/>
    </row>
    <row r="10024" spans="4:5" ht="14.4" x14ac:dyDescent="0.55000000000000004">
      <c r="D10024" s="286"/>
      <c r="E10024" s="288"/>
    </row>
    <row r="10025" spans="4:5" ht="14.4" x14ac:dyDescent="0.55000000000000004">
      <c r="D10025" s="286"/>
      <c r="E10025" s="288"/>
    </row>
    <row r="10026" spans="4:5" ht="14.4" x14ac:dyDescent="0.55000000000000004">
      <c r="D10026" s="286"/>
      <c r="E10026" s="288"/>
    </row>
    <row r="10027" spans="4:5" ht="14.4" x14ac:dyDescent="0.55000000000000004">
      <c r="D10027" s="286"/>
      <c r="E10027" s="288"/>
    </row>
    <row r="10028" spans="4:5" ht="14.4" x14ac:dyDescent="0.55000000000000004">
      <c r="D10028" s="286"/>
      <c r="E10028" s="288"/>
    </row>
    <row r="10029" spans="4:5" ht="14.4" x14ac:dyDescent="0.55000000000000004">
      <c r="D10029" s="286"/>
      <c r="E10029" s="288"/>
    </row>
    <row r="10030" spans="4:5" ht="14.4" x14ac:dyDescent="0.55000000000000004">
      <c r="D10030" s="286"/>
      <c r="E10030" s="288"/>
    </row>
    <row r="10031" spans="4:5" ht="14.4" x14ac:dyDescent="0.55000000000000004">
      <c r="D10031" s="286"/>
      <c r="E10031" s="288"/>
    </row>
    <row r="10032" spans="4:5" ht="14.4" x14ac:dyDescent="0.55000000000000004">
      <c r="D10032" s="286"/>
      <c r="E10032" s="288"/>
    </row>
    <row r="10033" spans="4:5" ht="14.4" x14ac:dyDescent="0.55000000000000004">
      <c r="D10033" s="286"/>
      <c r="E10033" s="288"/>
    </row>
    <row r="10034" spans="4:5" ht="14.4" x14ac:dyDescent="0.55000000000000004">
      <c r="D10034" s="286"/>
      <c r="E10034" s="288"/>
    </row>
    <row r="10035" spans="4:5" ht="14.4" x14ac:dyDescent="0.55000000000000004">
      <c r="D10035" s="286"/>
      <c r="E10035" s="288"/>
    </row>
    <row r="10036" spans="4:5" ht="14.4" x14ac:dyDescent="0.55000000000000004">
      <c r="D10036" s="286"/>
      <c r="E10036" s="288"/>
    </row>
    <row r="10037" spans="4:5" ht="14.4" x14ac:dyDescent="0.55000000000000004">
      <c r="D10037" s="286"/>
      <c r="E10037" s="288"/>
    </row>
    <row r="10038" spans="4:5" ht="14.4" x14ac:dyDescent="0.55000000000000004">
      <c r="D10038" s="286"/>
      <c r="E10038" s="288"/>
    </row>
    <row r="10039" spans="4:5" ht="14.4" x14ac:dyDescent="0.55000000000000004">
      <c r="D10039" s="286"/>
      <c r="E10039" s="288"/>
    </row>
    <row r="10040" spans="4:5" ht="14.4" x14ac:dyDescent="0.55000000000000004">
      <c r="D10040" s="286"/>
      <c r="E10040" s="288"/>
    </row>
    <row r="10041" spans="4:5" ht="14.4" x14ac:dyDescent="0.55000000000000004">
      <c r="D10041" s="286"/>
      <c r="E10041" s="288"/>
    </row>
    <row r="10042" spans="4:5" ht="14.4" x14ac:dyDescent="0.55000000000000004">
      <c r="D10042" s="286"/>
      <c r="E10042" s="288"/>
    </row>
    <row r="10043" spans="4:5" ht="14.4" x14ac:dyDescent="0.55000000000000004">
      <c r="D10043" s="286"/>
      <c r="E10043" s="288"/>
    </row>
    <row r="10044" spans="4:5" ht="14.4" x14ac:dyDescent="0.55000000000000004">
      <c r="D10044" s="286"/>
      <c r="E10044" s="288"/>
    </row>
    <row r="10045" spans="4:5" ht="14.4" x14ac:dyDescent="0.55000000000000004">
      <c r="D10045" s="286"/>
      <c r="E10045" s="288"/>
    </row>
    <row r="10046" spans="4:5" ht="14.4" x14ac:dyDescent="0.55000000000000004">
      <c r="D10046" s="286"/>
      <c r="E10046" s="288"/>
    </row>
    <row r="10047" spans="4:5" ht="14.4" x14ac:dyDescent="0.55000000000000004">
      <c r="D10047" s="286"/>
      <c r="E10047" s="288"/>
    </row>
    <row r="10048" spans="4:5" ht="14.4" x14ac:dyDescent="0.55000000000000004">
      <c r="D10048" s="286"/>
      <c r="E10048" s="288"/>
    </row>
    <row r="10049" spans="4:5" ht="14.4" x14ac:dyDescent="0.55000000000000004">
      <c r="D10049" s="286"/>
      <c r="E10049" s="288"/>
    </row>
    <row r="10050" spans="4:5" ht="14.4" x14ac:dyDescent="0.55000000000000004">
      <c r="D10050" s="286"/>
      <c r="E10050" s="288"/>
    </row>
    <row r="10051" spans="4:5" ht="14.4" x14ac:dyDescent="0.55000000000000004">
      <c r="D10051" s="286"/>
      <c r="E10051" s="288"/>
    </row>
    <row r="10052" spans="4:5" ht="14.4" x14ac:dyDescent="0.55000000000000004">
      <c r="D10052" s="286"/>
      <c r="E10052" s="288"/>
    </row>
    <row r="10053" spans="4:5" ht="14.4" x14ac:dyDescent="0.55000000000000004">
      <c r="D10053" s="286"/>
      <c r="E10053" s="288"/>
    </row>
    <row r="10054" spans="4:5" ht="14.4" x14ac:dyDescent="0.55000000000000004">
      <c r="D10054" s="286"/>
      <c r="E10054" s="288"/>
    </row>
    <row r="10055" spans="4:5" ht="14.4" x14ac:dyDescent="0.55000000000000004">
      <c r="D10055" s="286"/>
      <c r="E10055" s="288"/>
    </row>
    <row r="10056" spans="4:5" ht="14.4" x14ac:dyDescent="0.55000000000000004">
      <c r="D10056" s="286"/>
      <c r="E10056" s="288"/>
    </row>
    <row r="10057" spans="4:5" ht="14.4" x14ac:dyDescent="0.55000000000000004">
      <c r="D10057" s="286"/>
      <c r="E10057" s="288"/>
    </row>
    <row r="10058" spans="4:5" ht="14.4" x14ac:dyDescent="0.55000000000000004">
      <c r="D10058" s="286"/>
      <c r="E10058" s="288"/>
    </row>
    <row r="10059" spans="4:5" ht="14.4" x14ac:dyDescent="0.55000000000000004">
      <c r="D10059" s="286"/>
      <c r="E10059" s="288"/>
    </row>
    <row r="10060" spans="4:5" ht="14.4" x14ac:dyDescent="0.55000000000000004">
      <c r="D10060" s="286"/>
      <c r="E10060" s="288"/>
    </row>
    <row r="10061" spans="4:5" ht="14.4" x14ac:dyDescent="0.55000000000000004">
      <c r="D10061" s="286"/>
      <c r="E10061" s="288"/>
    </row>
    <row r="10062" spans="4:5" ht="14.4" x14ac:dyDescent="0.55000000000000004">
      <c r="D10062" s="286"/>
      <c r="E10062" s="288"/>
    </row>
    <row r="10063" spans="4:5" ht="14.4" x14ac:dyDescent="0.55000000000000004">
      <c r="D10063" s="286"/>
      <c r="E10063" s="288"/>
    </row>
    <row r="10064" spans="4:5" ht="14.4" x14ac:dyDescent="0.55000000000000004">
      <c r="D10064" s="286"/>
      <c r="E10064" s="288"/>
    </row>
    <row r="10065" spans="4:5" ht="14.4" x14ac:dyDescent="0.55000000000000004">
      <c r="D10065" s="286"/>
      <c r="E10065" s="288"/>
    </row>
    <row r="10066" spans="4:5" ht="14.4" x14ac:dyDescent="0.55000000000000004">
      <c r="D10066" s="286"/>
      <c r="E10066" s="288"/>
    </row>
    <row r="10067" spans="4:5" ht="14.4" x14ac:dyDescent="0.55000000000000004">
      <c r="D10067" s="286"/>
      <c r="E10067" s="288"/>
    </row>
    <row r="10068" spans="4:5" ht="14.4" x14ac:dyDescent="0.55000000000000004">
      <c r="D10068" s="286"/>
      <c r="E10068" s="288"/>
    </row>
    <row r="10069" spans="4:5" ht="14.4" x14ac:dyDescent="0.55000000000000004">
      <c r="D10069" s="286"/>
      <c r="E10069" s="288"/>
    </row>
    <row r="10070" spans="4:5" ht="14.4" x14ac:dyDescent="0.55000000000000004">
      <c r="D10070" s="286"/>
      <c r="E10070" s="288"/>
    </row>
    <row r="10071" spans="4:5" ht="14.4" x14ac:dyDescent="0.55000000000000004">
      <c r="D10071" s="286"/>
      <c r="E10071" s="288"/>
    </row>
    <row r="10072" spans="4:5" ht="14.4" x14ac:dyDescent="0.55000000000000004">
      <c r="D10072" s="286"/>
      <c r="E10072" s="288"/>
    </row>
    <row r="10073" spans="4:5" ht="14.4" x14ac:dyDescent="0.55000000000000004">
      <c r="D10073" s="286"/>
      <c r="E10073" s="288"/>
    </row>
    <row r="10074" spans="4:5" ht="14.4" x14ac:dyDescent="0.55000000000000004">
      <c r="D10074" s="286"/>
      <c r="E10074" s="288"/>
    </row>
    <row r="10075" spans="4:5" ht="14.4" x14ac:dyDescent="0.55000000000000004">
      <c r="D10075" s="286"/>
      <c r="E10075" s="288"/>
    </row>
    <row r="10076" spans="4:5" ht="14.4" x14ac:dyDescent="0.55000000000000004">
      <c r="D10076" s="286"/>
      <c r="E10076" s="288"/>
    </row>
    <row r="10077" spans="4:5" ht="14.4" x14ac:dyDescent="0.55000000000000004">
      <c r="D10077" s="286"/>
      <c r="E10077" s="288"/>
    </row>
    <row r="10078" spans="4:5" ht="14.4" x14ac:dyDescent="0.55000000000000004">
      <c r="D10078" s="286"/>
      <c r="E10078" s="288"/>
    </row>
    <row r="10079" spans="4:5" ht="14.4" x14ac:dyDescent="0.55000000000000004">
      <c r="D10079" s="286"/>
      <c r="E10079" s="288"/>
    </row>
    <row r="10080" spans="4:5" ht="14.4" x14ac:dyDescent="0.55000000000000004">
      <c r="D10080" s="286"/>
      <c r="E10080" s="288"/>
    </row>
    <row r="10081" spans="4:5" ht="14.4" x14ac:dyDescent="0.55000000000000004">
      <c r="D10081" s="286"/>
      <c r="E10081" s="288"/>
    </row>
    <row r="10082" spans="4:5" ht="14.4" x14ac:dyDescent="0.55000000000000004">
      <c r="D10082" s="286"/>
      <c r="E10082" s="288"/>
    </row>
    <row r="10083" spans="4:5" ht="14.4" x14ac:dyDescent="0.55000000000000004">
      <c r="D10083" s="286"/>
      <c r="E10083" s="288"/>
    </row>
    <row r="10084" spans="4:5" ht="14.4" x14ac:dyDescent="0.55000000000000004">
      <c r="D10084" s="286"/>
      <c r="E10084" s="288"/>
    </row>
    <row r="10085" spans="4:5" ht="14.4" x14ac:dyDescent="0.55000000000000004">
      <c r="D10085" s="286"/>
      <c r="E10085" s="288"/>
    </row>
    <row r="10086" spans="4:5" ht="14.4" x14ac:dyDescent="0.55000000000000004">
      <c r="D10086" s="286"/>
      <c r="E10086" s="288"/>
    </row>
    <row r="10087" spans="4:5" ht="14.4" x14ac:dyDescent="0.55000000000000004">
      <c r="D10087" s="286"/>
      <c r="E10087" s="288"/>
    </row>
    <row r="10088" spans="4:5" ht="14.4" x14ac:dyDescent="0.55000000000000004">
      <c r="D10088" s="286"/>
      <c r="E10088" s="288"/>
    </row>
    <row r="10089" spans="4:5" ht="14.4" x14ac:dyDescent="0.55000000000000004">
      <c r="D10089" s="286"/>
      <c r="E10089" s="288"/>
    </row>
    <row r="10090" spans="4:5" ht="14.4" x14ac:dyDescent="0.55000000000000004">
      <c r="D10090" s="286"/>
      <c r="E10090" s="288"/>
    </row>
    <row r="10091" spans="4:5" ht="14.4" x14ac:dyDescent="0.55000000000000004">
      <c r="D10091" s="286"/>
      <c r="E10091" s="288"/>
    </row>
    <row r="10092" spans="4:5" ht="14.4" x14ac:dyDescent="0.55000000000000004">
      <c r="D10092" s="286"/>
      <c r="E10092" s="288"/>
    </row>
    <row r="10093" spans="4:5" ht="14.4" x14ac:dyDescent="0.55000000000000004">
      <c r="D10093" s="286"/>
      <c r="E10093" s="288"/>
    </row>
    <row r="10094" spans="4:5" ht="14.4" x14ac:dyDescent="0.55000000000000004">
      <c r="D10094" s="286"/>
      <c r="E10094" s="288"/>
    </row>
    <row r="10095" spans="4:5" ht="14.4" x14ac:dyDescent="0.55000000000000004">
      <c r="D10095" s="286"/>
      <c r="E10095" s="288"/>
    </row>
    <row r="10096" spans="4:5" ht="14.4" x14ac:dyDescent="0.55000000000000004">
      <c r="D10096" s="286"/>
      <c r="E10096" s="288"/>
    </row>
    <row r="10097" spans="4:5" ht="14.4" x14ac:dyDescent="0.55000000000000004">
      <c r="D10097" s="286"/>
      <c r="E10097" s="288"/>
    </row>
    <row r="10098" spans="4:5" ht="14.4" x14ac:dyDescent="0.55000000000000004">
      <c r="D10098" s="286"/>
      <c r="E10098" s="288"/>
    </row>
    <row r="10099" spans="4:5" ht="14.4" x14ac:dyDescent="0.55000000000000004">
      <c r="D10099" s="286"/>
      <c r="E10099" s="288"/>
    </row>
    <row r="10100" spans="4:5" ht="14.4" x14ac:dyDescent="0.55000000000000004">
      <c r="D10100" s="286"/>
      <c r="E10100" s="288"/>
    </row>
    <row r="10101" spans="4:5" ht="14.4" x14ac:dyDescent="0.55000000000000004">
      <c r="D10101" s="286"/>
      <c r="E10101" s="288"/>
    </row>
    <row r="10102" spans="4:5" ht="14.4" x14ac:dyDescent="0.55000000000000004">
      <c r="D10102" s="286"/>
      <c r="E10102" s="288"/>
    </row>
    <row r="10103" spans="4:5" ht="14.4" x14ac:dyDescent="0.55000000000000004">
      <c r="D10103" s="286"/>
      <c r="E10103" s="288"/>
    </row>
    <row r="10104" spans="4:5" ht="14.4" x14ac:dyDescent="0.55000000000000004">
      <c r="D10104" s="286"/>
      <c r="E10104" s="288"/>
    </row>
    <row r="10105" spans="4:5" ht="14.4" x14ac:dyDescent="0.55000000000000004">
      <c r="D10105" s="286"/>
      <c r="E10105" s="288"/>
    </row>
    <row r="10106" spans="4:5" ht="14.4" x14ac:dyDescent="0.55000000000000004">
      <c r="D10106" s="286"/>
      <c r="E10106" s="288"/>
    </row>
    <row r="10107" spans="4:5" ht="14.4" x14ac:dyDescent="0.55000000000000004">
      <c r="D10107" s="286"/>
      <c r="E10107" s="288"/>
    </row>
    <row r="10108" spans="4:5" ht="14.4" x14ac:dyDescent="0.55000000000000004">
      <c r="D10108" s="286"/>
      <c r="E10108" s="288"/>
    </row>
    <row r="10109" spans="4:5" ht="14.4" x14ac:dyDescent="0.55000000000000004">
      <c r="D10109" s="286"/>
      <c r="E10109" s="288"/>
    </row>
    <row r="10110" spans="4:5" ht="14.4" x14ac:dyDescent="0.55000000000000004">
      <c r="D10110" s="286"/>
      <c r="E10110" s="288"/>
    </row>
    <row r="10111" spans="4:5" ht="14.4" x14ac:dyDescent="0.55000000000000004">
      <c r="D10111" s="286"/>
      <c r="E10111" s="288"/>
    </row>
    <row r="10112" spans="4:5" ht="14.4" x14ac:dyDescent="0.55000000000000004">
      <c r="D10112" s="286"/>
      <c r="E10112" s="288"/>
    </row>
    <row r="10113" spans="4:5" ht="14.4" x14ac:dyDescent="0.55000000000000004">
      <c r="D10113" s="286"/>
      <c r="E10113" s="288"/>
    </row>
    <row r="10114" spans="4:5" ht="14.4" x14ac:dyDescent="0.55000000000000004">
      <c r="D10114" s="286"/>
      <c r="E10114" s="288"/>
    </row>
    <row r="10115" spans="4:5" ht="14.4" x14ac:dyDescent="0.55000000000000004">
      <c r="D10115" s="286"/>
      <c r="E10115" s="288"/>
    </row>
    <row r="10116" spans="4:5" ht="14.4" x14ac:dyDescent="0.55000000000000004">
      <c r="D10116" s="286"/>
      <c r="E10116" s="288"/>
    </row>
    <row r="10117" spans="4:5" ht="14.4" x14ac:dyDescent="0.55000000000000004">
      <c r="D10117" s="286"/>
      <c r="E10117" s="288"/>
    </row>
    <row r="10118" spans="4:5" ht="14.4" x14ac:dyDescent="0.55000000000000004">
      <c r="D10118" s="286"/>
      <c r="E10118" s="288"/>
    </row>
    <row r="10119" spans="4:5" ht="14.4" x14ac:dyDescent="0.55000000000000004">
      <c r="D10119" s="286"/>
      <c r="E10119" s="288"/>
    </row>
    <row r="10120" spans="4:5" ht="14.4" x14ac:dyDescent="0.55000000000000004">
      <c r="D10120" s="286"/>
      <c r="E10120" s="288"/>
    </row>
    <row r="10121" spans="4:5" ht="14.4" x14ac:dyDescent="0.55000000000000004">
      <c r="D10121" s="286"/>
      <c r="E10121" s="288"/>
    </row>
    <row r="10122" spans="4:5" ht="14.4" x14ac:dyDescent="0.55000000000000004">
      <c r="D10122" s="286"/>
      <c r="E10122" s="288"/>
    </row>
    <row r="10123" spans="4:5" ht="14.4" x14ac:dyDescent="0.55000000000000004">
      <c r="D10123" s="286"/>
      <c r="E10123" s="288"/>
    </row>
    <row r="10124" spans="4:5" ht="14.4" x14ac:dyDescent="0.55000000000000004">
      <c r="D10124" s="286"/>
      <c r="E10124" s="288"/>
    </row>
    <row r="10125" spans="4:5" ht="14.4" x14ac:dyDescent="0.55000000000000004">
      <c r="D10125" s="286"/>
      <c r="E10125" s="288"/>
    </row>
    <row r="10126" spans="4:5" ht="14.4" x14ac:dyDescent="0.55000000000000004">
      <c r="D10126" s="286"/>
      <c r="E10126" s="288"/>
    </row>
    <row r="10127" spans="4:5" ht="14.4" x14ac:dyDescent="0.55000000000000004">
      <c r="D10127" s="286"/>
      <c r="E10127" s="288"/>
    </row>
    <row r="10128" spans="4:5" ht="14.4" x14ac:dyDescent="0.55000000000000004">
      <c r="D10128" s="286"/>
      <c r="E10128" s="288"/>
    </row>
    <row r="10129" spans="4:5" ht="14.4" x14ac:dyDescent="0.55000000000000004">
      <c r="D10129" s="286"/>
      <c r="E10129" s="288"/>
    </row>
    <row r="10130" spans="4:5" ht="14.4" x14ac:dyDescent="0.55000000000000004">
      <c r="D10130" s="286"/>
      <c r="E10130" s="288"/>
    </row>
    <row r="10131" spans="4:5" ht="14.4" x14ac:dyDescent="0.55000000000000004">
      <c r="D10131" s="286"/>
      <c r="E10131" s="288"/>
    </row>
    <row r="10132" spans="4:5" ht="14.4" x14ac:dyDescent="0.55000000000000004">
      <c r="D10132" s="286"/>
      <c r="E10132" s="288"/>
    </row>
    <row r="10133" spans="4:5" ht="14.4" x14ac:dyDescent="0.55000000000000004">
      <c r="D10133" s="286"/>
      <c r="E10133" s="288"/>
    </row>
    <row r="10134" spans="4:5" ht="14.4" x14ac:dyDescent="0.55000000000000004">
      <c r="D10134" s="286"/>
      <c r="E10134" s="288"/>
    </row>
    <row r="10135" spans="4:5" ht="14.4" x14ac:dyDescent="0.55000000000000004">
      <c r="D10135" s="286"/>
      <c r="E10135" s="288"/>
    </row>
    <row r="10136" spans="4:5" ht="14.4" x14ac:dyDescent="0.55000000000000004">
      <c r="D10136" s="286"/>
      <c r="E10136" s="288"/>
    </row>
    <row r="10137" spans="4:5" ht="14.4" x14ac:dyDescent="0.55000000000000004">
      <c r="D10137" s="286"/>
      <c r="E10137" s="288"/>
    </row>
    <row r="10138" spans="4:5" ht="14.4" x14ac:dyDescent="0.55000000000000004">
      <c r="D10138" s="286"/>
      <c r="E10138" s="288"/>
    </row>
    <row r="10139" spans="4:5" ht="14.4" x14ac:dyDescent="0.55000000000000004">
      <c r="D10139" s="286"/>
      <c r="E10139" s="288"/>
    </row>
    <row r="10140" spans="4:5" ht="14.4" x14ac:dyDescent="0.55000000000000004">
      <c r="D10140" s="286"/>
      <c r="E10140" s="288"/>
    </row>
    <row r="10141" spans="4:5" ht="14.4" x14ac:dyDescent="0.55000000000000004">
      <c r="D10141" s="286"/>
      <c r="E10141" s="288"/>
    </row>
    <row r="10142" spans="4:5" ht="14.4" x14ac:dyDescent="0.55000000000000004">
      <c r="D10142" s="286"/>
      <c r="E10142" s="288"/>
    </row>
    <row r="10143" spans="4:5" ht="14.4" x14ac:dyDescent="0.55000000000000004">
      <c r="D10143" s="286"/>
      <c r="E10143" s="288"/>
    </row>
    <row r="10144" spans="4:5" ht="14.4" x14ac:dyDescent="0.55000000000000004">
      <c r="D10144" s="286"/>
      <c r="E10144" s="288"/>
    </row>
    <row r="10145" spans="4:5" ht="14.4" x14ac:dyDescent="0.55000000000000004">
      <c r="D10145" s="286"/>
      <c r="E10145" s="288"/>
    </row>
    <row r="10146" spans="4:5" ht="14.4" x14ac:dyDescent="0.55000000000000004">
      <c r="D10146" s="286"/>
      <c r="E10146" s="288"/>
    </row>
    <row r="10147" spans="4:5" ht="14.4" x14ac:dyDescent="0.55000000000000004">
      <c r="D10147" s="286"/>
      <c r="E10147" s="288"/>
    </row>
    <row r="10148" spans="4:5" ht="14.4" x14ac:dyDescent="0.55000000000000004">
      <c r="D10148" s="286"/>
      <c r="E10148" s="288"/>
    </row>
    <row r="10149" spans="4:5" ht="14.4" x14ac:dyDescent="0.55000000000000004">
      <c r="D10149" s="286"/>
      <c r="E10149" s="288"/>
    </row>
    <row r="10150" spans="4:5" ht="14.4" x14ac:dyDescent="0.55000000000000004">
      <c r="D10150" s="286"/>
      <c r="E10150" s="288"/>
    </row>
    <row r="10151" spans="4:5" ht="14.4" x14ac:dyDescent="0.55000000000000004">
      <c r="D10151" s="286"/>
      <c r="E10151" s="288"/>
    </row>
    <row r="10152" spans="4:5" ht="14.4" x14ac:dyDescent="0.55000000000000004">
      <c r="D10152" s="286"/>
      <c r="E10152" s="288"/>
    </row>
    <row r="10153" spans="4:5" ht="14.4" x14ac:dyDescent="0.55000000000000004">
      <c r="D10153" s="286"/>
      <c r="E10153" s="288"/>
    </row>
    <row r="10154" spans="4:5" ht="14.4" x14ac:dyDescent="0.55000000000000004">
      <c r="D10154" s="286"/>
      <c r="E10154" s="288"/>
    </row>
    <row r="10155" spans="4:5" ht="14.4" x14ac:dyDescent="0.55000000000000004">
      <c r="D10155" s="286"/>
      <c r="E10155" s="288"/>
    </row>
    <row r="10156" spans="4:5" ht="14.4" x14ac:dyDescent="0.55000000000000004">
      <c r="D10156" s="286"/>
      <c r="E10156" s="288"/>
    </row>
    <row r="10157" spans="4:5" ht="14.4" x14ac:dyDescent="0.55000000000000004">
      <c r="D10157" s="286"/>
      <c r="E10157" s="288"/>
    </row>
    <row r="10158" spans="4:5" ht="14.4" x14ac:dyDescent="0.55000000000000004">
      <c r="D10158" s="286"/>
      <c r="E10158" s="288"/>
    </row>
    <row r="10159" spans="4:5" ht="14.4" x14ac:dyDescent="0.55000000000000004">
      <c r="D10159" s="286"/>
      <c r="E10159" s="288"/>
    </row>
    <row r="10160" spans="4:5" ht="14.4" x14ac:dyDescent="0.55000000000000004">
      <c r="D10160" s="286"/>
      <c r="E10160" s="288"/>
    </row>
    <row r="10161" spans="4:5" ht="14.4" x14ac:dyDescent="0.55000000000000004">
      <c r="D10161" s="286"/>
      <c r="E10161" s="288"/>
    </row>
    <row r="10162" spans="4:5" ht="14.4" x14ac:dyDescent="0.55000000000000004">
      <c r="D10162" s="286"/>
      <c r="E10162" s="288"/>
    </row>
    <row r="10163" spans="4:5" ht="14.4" x14ac:dyDescent="0.55000000000000004">
      <c r="D10163" s="286"/>
      <c r="E10163" s="288"/>
    </row>
    <row r="10164" spans="4:5" ht="14.4" x14ac:dyDescent="0.55000000000000004">
      <c r="D10164" s="286"/>
      <c r="E10164" s="288"/>
    </row>
    <row r="10165" spans="4:5" ht="14.4" x14ac:dyDescent="0.55000000000000004">
      <c r="D10165" s="286"/>
      <c r="E10165" s="288"/>
    </row>
    <row r="10166" spans="4:5" ht="14.4" x14ac:dyDescent="0.55000000000000004">
      <c r="D10166" s="286"/>
      <c r="E10166" s="288"/>
    </row>
    <row r="10167" spans="4:5" ht="14.4" x14ac:dyDescent="0.55000000000000004">
      <c r="D10167" s="286"/>
      <c r="E10167" s="288"/>
    </row>
    <row r="10168" spans="4:5" ht="14.4" x14ac:dyDescent="0.55000000000000004">
      <c r="D10168" s="286"/>
      <c r="E10168" s="288"/>
    </row>
    <row r="10169" spans="4:5" ht="14.4" x14ac:dyDescent="0.55000000000000004">
      <c r="D10169" s="286"/>
      <c r="E10169" s="288"/>
    </row>
    <row r="10170" spans="4:5" ht="14.4" x14ac:dyDescent="0.55000000000000004">
      <c r="D10170" s="286"/>
      <c r="E10170" s="288"/>
    </row>
    <row r="10171" spans="4:5" ht="14.4" x14ac:dyDescent="0.55000000000000004">
      <c r="D10171" s="286"/>
      <c r="E10171" s="288"/>
    </row>
    <row r="10172" spans="4:5" ht="14.4" x14ac:dyDescent="0.55000000000000004">
      <c r="D10172" s="286"/>
      <c r="E10172" s="288"/>
    </row>
    <row r="10173" spans="4:5" ht="14.4" x14ac:dyDescent="0.55000000000000004">
      <c r="D10173" s="286"/>
      <c r="E10173" s="288"/>
    </row>
    <row r="10174" spans="4:5" ht="14.4" x14ac:dyDescent="0.55000000000000004">
      <c r="D10174" s="286"/>
      <c r="E10174" s="288"/>
    </row>
    <row r="10175" spans="4:5" ht="14.4" x14ac:dyDescent="0.55000000000000004">
      <c r="D10175" s="286"/>
      <c r="E10175" s="288"/>
    </row>
    <row r="10176" spans="4:5" ht="14.4" x14ac:dyDescent="0.55000000000000004">
      <c r="D10176" s="286"/>
      <c r="E10176" s="288"/>
    </row>
    <row r="10177" spans="4:5" ht="14.4" x14ac:dyDescent="0.55000000000000004">
      <c r="D10177" s="286"/>
      <c r="E10177" s="288"/>
    </row>
    <row r="10178" spans="4:5" ht="14.4" x14ac:dyDescent="0.55000000000000004">
      <c r="D10178" s="286"/>
      <c r="E10178" s="288"/>
    </row>
    <row r="10179" spans="4:5" ht="14.4" x14ac:dyDescent="0.55000000000000004">
      <c r="D10179" s="286"/>
      <c r="E10179" s="288"/>
    </row>
    <row r="10180" spans="4:5" ht="14.4" x14ac:dyDescent="0.55000000000000004">
      <c r="D10180" s="286"/>
      <c r="E10180" s="288"/>
    </row>
    <row r="10181" spans="4:5" ht="14.4" x14ac:dyDescent="0.55000000000000004">
      <c r="D10181" s="286"/>
      <c r="E10181" s="288"/>
    </row>
    <row r="10182" spans="4:5" ht="14.4" x14ac:dyDescent="0.55000000000000004">
      <c r="D10182" s="286"/>
      <c r="E10182" s="288"/>
    </row>
    <row r="10183" spans="4:5" ht="14.4" x14ac:dyDescent="0.55000000000000004">
      <c r="D10183" s="286"/>
      <c r="E10183" s="288"/>
    </row>
    <row r="10184" spans="4:5" ht="14.4" x14ac:dyDescent="0.55000000000000004">
      <c r="D10184" s="286"/>
      <c r="E10184" s="288"/>
    </row>
    <row r="10185" spans="4:5" ht="14.4" x14ac:dyDescent="0.55000000000000004">
      <c r="D10185" s="286"/>
      <c r="E10185" s="288"/>
    </row>
    <row r="10186" spans="4:5" ht="14.4" x14ac:dyDescent="0.55000000000000004">
      <c r="D10186" s="286"/>
      <c r="E10186" s="288"/>
    </row>
    <row r="10187" spans="4:5" ht="14.4" x14ac:dyDescent="0.55000000000000004">
      <c r="D10187" s="286"/>
      <c r="E10187" s="288"/>
    </row>
    <row r="10188" spans="4:5" ht="14.4" x14ac:dyDescent="0.55000000000000004">
      <c r="D10188" s="286"/>
      <c r="E10188" s="288"/>
    </row>
    <row r="10189" spans="4:5" ht="14.4" x14ac:dyDescent="0.55000000000000004">
      <c r="D10189" s="286"/>
      <c r="E10189" s="288"/>
    </row>
    <row r="10190" spans="4:5" ht="14.4" x14ac:dyDescent="0.55000000000000004">
      <c r="D10190" s="286"/>
      <c r="E10190" s="288"/>
    </row>
    <row r="10191" spans="4:5" ht="14.4" x14ac:dyDescent="0.55000000000000004">
      <c r="D10191" s="286"/>
      <c r="E10191" s="288"/>
    </row>
    <row r="10192" spans="4:5" ht="14.4" x14ac:dyDescent="0.55000000000000004">
      <c r="D10192" s="286"/>
      <c r="E10192" s="288"/>
    </row>
    <row r="10193" spans="4:5" ht="14.4" x14ac:dyDescent="0.55000000000000004">
      <c r="D10193" s="286"/>
      <c r="E10193" s="288"/>
    </row>
    <row r="10194" spans="4:5" ht="14.4" x14ac:dyDescent="0.55000000000000004">
      <c r="D10194" s="286"/>
      <c r="E10194" s="288"/>
    </row>
    <row r="10195" spans="4:5" ht="14.4" x14ac:dyDescent="0.55000000000000004">
      <c r="D10195" s="286"/>
      <c r="E10195" s="288"/>
    </row>
    <row r="10196" spans="4:5" ht="14.4" x14ac:dyDescent="0.55000000000000004">
      <c r="D10196" s="286"/>
      <c r="E10196" s="288"/>
    </row>
    <row r="10197" spans="4:5" ht="14.4" x14ac:dyDescent="0.55000000000000004">
      <c r="D10197" s="286"/>
      <c r="E10197" s="288"/>
    </row>
    <row r="10198" spans="4:5" ht="14.4" x14ac:dyDescent="0.55000000000000004">
      <c r="D10198" s="286"/>
      <c r="E10198" s="288"/>
    </row>
    <row r="10199" spans="4:5" ht="14.4" x14ac:dyDescent="0.55000000000000004">
      <c r="D10199" s="286"/>
      <c r="E10199" s="288"/>
    </row>
    <row r="10200" spans="4:5" ht="14.4" x14ac:dyDescent="0.55000000000000004">
      <c r="D10200" s="286"/>
      <c r="E10200" s="288"/>
    </row>
    <row r="10201" spans="4:5" ht="14.4" x14ac:dyDescent="0.55000000000000004">
      <c r="D10201" s="286"/>
      <c r="E10201" s="288"/>
    </row>
    <row r="10202" spans="4:5" ht="14.4" x14ac:dyDescent="0.55000000000000004">
      <c r="D10202" s="286"/>
      <c r="E10202" s="288"/>
    </row>
    <row r="10203" spans="4:5" ht="14.4" x14ac:dyDescent="0.55000000000000004">
      <c r="D10203" s="286"/>
      <c r="E10203" s="288"/>
    </row>
    <row r="10204" spans="4:5" ht="14.4" x14ac:dyDescent="0.55000000000000004">
      <c r="D10204" s="286"/>
      <c r="E10204" s="288"/>
    </row>
    <row r="10205" spans="4:5" ht="14.4" x14ac:dyDescent="0.55000000000000004">
      <c r="D10205" s="286"/>
      <c r="E10205" s="288"/>
    </row>
    <row r="10206" spans="4:5" ht="14.4" x14ac:dyDescent="0.55000000000000004">
      <c r="D10206" s="286"/>
      <c r="E10206" s="288"/>
    </row>
    <row r="10207" spans="4:5" ht="14.4" x14ac:dyDescent="0.55000000000000004">
      <c r="D10207" s="286"/>
      <c r="E10207" s="288"/>
    </row>
    <row r="10208" spans="4:5" ht="14.4" x14ac:dyDescent="0.55000000000000004">
      <c r="D10208" s="286"/>
      <c r="E10208" s="288"/>
    </row>
    <row r="10209" spans="4:5" ht="14.4" x14ac:dyDescent="0.55000000000000004">
      <c r="D10209" s="286"/>
      <c r="E10209" s="288"/>
    </row>
    <row r="10210" spans="4:5" ht="14.4" x14ac:dyDescent="0.55000000000000004">
      <c r="D10210" s="286"/>
      <c r="E10210" s="288"/>
    </row>
    <row r="10211" spans="4:5" ht="14.4" x14ac:dyDescent="0.55000000000000004">
      <c r="D10211" s="286"/>
      <c r="E10211" s="288"/>
    </row>
    <row r="10212" spans="4:5" ht="14.4" x14ac:dyDescent="0.55000000000000004">
      <c r="D10212" s="286"/>
      <c r="E10212" s="288"/>
    </row>
    <row r="10213" spans="4:5" ht="14.4" x14ac:dyDescent="0.55000000000000004">
      <c r="D10213" s="286"/>
      <c r="E10213" s="288"/>
    </row>
    <row r="10214" spans="4:5" ht="14.4" x14ac:dyDescent="0.55000000000000004">
      <c r="D10214" s="286"/>
      <c r="E10214" s="288"/>
    </row>
    <row r="10215" spans="4:5" ht="14.4" x14ac:dyDescent="0.55000000000000004">
      <c r="D10215" s="286"/>
      <c r="E10215" s="288"/>
    </row>
    <row r="10216" spans="4:5" ht="14.4" x14ac:dyDescent="0.55000000000000004">
      <c r="D10216" s="286"/>
      <c r="E10216" s="288"/>
    </row>
    <row r="10217" spans="4:5" ht="14.4" x14ac:dyDescent="0.55000000000000004">
      <c r="D10217" s="286"/>
      <c r="E10217" s="288"/>
    </row>
    <row r="10218" spans="4:5" ht="14.4" x14ac:dyDescent="0.55000000000000004">
      <c r="D10218" s="286"/>
      <c r="E10218" s="288"/>
    </row>
    <row r="10219" spans="4:5" ht="14.4" x14ac:dyDescent="0.55000000000000004">
      <c r="D10219" s="286"/>
      <c r="E10219" s="288"/>
    </row>
    <row r="10220" spans="4:5" ht="14.4" x14ac:dyDescent="0.55000000000000004">
      <c r="D10220" s="286"/>
      <c r="E10220" s="288"/>
    </row>
    <row r="10221" spans="4:5" ht="14.4" x14ac:dyDescent="0.55000000000000004">
      <c r="D10221" s="286"/>
      <c r="E10221" s="288"/>
    </row>
    <row r="10222" spans="4:5" ht="14.4" x14ac:dyDescent="0.55000000000000004">
      <c r="D10222" s="286"/>
      <c r="E10222" s="288"/>
    </row>
    <row r="10223" spans="4:5" ht="14.4" x14ac:dyDescent="0.55000000000000004">
      <c r="D10223" s="286"/>
      <c r="E10223" s="288"/>
    </row>
    <row r="10224" spans="4:5" ht="14.4" x14ac:dyDescent="0.55000000000000004">
      <c r="D10224" s="286"/>
      <c r="E10224" s="288"/>
    </row>
    <row r="10225" spans="4:5" ht="14.4" x14ac:dyDescent="0.55000000000000004">
      <c r="D10225" s="286"/>
      <c r="E10225" s="288"/>
    </row>
    <row r="10226" spans="4:5" ht="14.4" x14ac:dyDescent="0.55000000000000004">
      <c r="D10226" s="286"/>
      <c r="E10226" s="288"/>
    </row>
    <row r="10227" spans="4:5" ht="14.4" x14ac:dyDescent="0.55000000000000004">
      <c r="D10227" s="286"/>
      <c r="E10227" s="288"/>
    </row>
    <row r="10228" spans="4:5" ht="14.4" x14ac:dyDescent="0.55000000000000004">
      <c r="D10228" s="286"/>
      <c r="E10228" s="288"/>
    </row>
    <row r="10229" spans="4:5" ht="14.4" x14ac:dyDescent="0.55000000000000004">
      <c r="D10229" s="286"/>
      <c r="E10229" s="288"/>
    </row>
    <row r="10230" spans="4:5" ht="14.4" x14ac:dyDescent="0.55000000000000004">
      <c r="D10230" s="286"/>
      <c r="E10230" s="288"/>
    </row>
    <row r="10231" spans="4:5" ht="14.4" x14ac:dyDescent="0.55000000000000004">
      <c r="D10231" s="286"/>
      <c r="E10231" s="288"/>
    </row>
    <row r="10232" spans="4:5" ht="14.4" x14ac:dyDescent="0.55000000000000004">
      <c r="D10232" s="286"/>
      <c r="E10232" s="288"/>
    </row>
    <row r="10233" spans="4:5" ht="14.4" x14ac:dyDescent="0.55000000000000004">
      <c r="D10233" s="286"/>
      <c r="E10233" s="288"/>
    </row>
    <row r="10234" spans="4:5" ht="14.4" x14ac:dyDescent="0.55000000000000004">
      <c r="D10234" s="286"/>
      <c r="E10234" s="288"/>
    </row>
    <row r="10235" spans="4:5" ht="14.4" x14ac:dyDescent="0.55000000000000004">
      <c r="D10235" s="286"/>
      <c r="E10235" s="288"/>
    </row>
    <row r="10236" spans="4:5" ht="14.4" x14ac:dyDescent="0.55000000000000004">
      <c r="D10236" s="286"/>
      <c r="E10236" s="288"/>
    </row>
    <row r="10237" spans="4:5" ht="14.4" x14ac:dyDescent="0.55000000000000004">
      <c r="D10237" s="286"/>
      <c r="E10237" s="288"/>
    </row>
    <row r="10238" spans="4:5" ht="14.4" x14ac:dyDescent="0.55000000000000004">
      <c r="D10238" s="286"/>
      <c r="E10238" s="288"/>
    </row>
    <row r="10239" spans="4:5" ht="14.4" x14ac:dyDescent="0.55000000000000004">
      <c r="D10239" s="286"/>
      <c r="E10239" s="288"/>
    </row>
    <row r="10240" spans="4:5" ht="14.4" x14ac:dyDescent="0.55000000000000004">
      <c r="D10240" s="286"/>
      <c r="E10240" s="288"/>
    </row>
    <row r="10241" spans="4:5" ht="14.4" x14ac:dyDescent="0.55000000000000004">
      <c r="D10241" s="286"/>
      <c r="E10241" s="288"/>
    </row>
    <row r="10242" spans="4:5" ht="14.4" x14ac:dyDescent="0.55000000000000004">
      <c r="D10242" s="286"/>
      <c r="E10242" s="288"/>
    </row>
    <row r="10243" spans="4:5" ht="14.4" x14ac:dyDescent="0.55000000000000004">
      <c r="D10243" s="286"/>
      <c r="E10243" s="288"/>
    </row>
    <row r="10244" spans="4:5" ht="14.4" x14ac:dyDescent="0.55000000000000004">
      <c r="D10244" s="286"/>
      <c r="E10244" s="288"/>
    </row>
    <row r="10245" spans="4:5" ht="14.4" x14ac:dyDescent="0.55000000000000004">
      <c r="D10245" s="286"/>
      <c r="E10245" s="288"/>
    </row>
    <row r="10246" spans="4:5" ht="14.4" x14ac:dyDescent="0.55000000000000004">
      <c r="D10246" s="286"/>
      <c r="E10246" s="288"/>
    </row>
    <row r="10247" spans="4:5" ht="14.4" x14ac:dyDescent="0.55000000000000004">
      <c r="D10247" s="286"/>
      <c r="E10247" s="288"/>
    </row>
    <row r="10248" spans="4:5" ht="14.4" x14ac:dyDescent="0.55000000000000004">
      <c r="D10248" s="286"/>
      <c r="E10248" s="288"/>
    </row>
    <row r="10249" spans="4:5" ht="14.4" x14ac:dyDescent="0.55000000000000004">
      <c r="D10249" s="286"/>
      <c r="E10249" s="288"/>
    </row>
    <row r="10250" spans="4:5" ht="14.4" x14ac:dyDescent="0.55000000000000004">
      <c r="D10250" s="286"/>
      <c r="E10250" s="288"/>
    </row>
    <row r="10251" spans="4:5" ht="14.4" x14ac:dyDescent="0.55000000000000004">
      <c r="D10251" s="286"/>
      <c r="E10251" s="288"/>
    </row>
    <row r="10252" spans="4:5" ht="14.4" x14ac:dyDescent="0.55000000000000004">
      <c r="D10252" s="286"/>
      <c r="E10252" s="288"/>
    </row>
    <row r="10253" spans="4:5" ht="14.4" x14ac:dyDescent="0.55000000000000004">
      <c r="D10253" s="286"/>
      <c r="E10253" s="288"/>
    </row>
    <row r="10254" spans="4:5" ht="14.4" x14ac:dyDescent="0.55000000000000004">
      <c r="D10254" s="286"/>
      <c r="E10254" s="288"/>
    </row>
    <row r="10255" spans="4:5" ht="14.4" x14ac:dyDescent="0.55000000000000004">
      <c r="D10255" s="286"/>
      <c r="E10255" s="288"/>
    </row>
    <row r="10256" spans="4:5" ht="14.4" x14ac:dyDescent="0.55000000000000004">
      <c r="D10256" s="286"/>
      <c r="E10256" s="288"/>
    </row>
    <row r="10257" spans="4:5" ht="14.4" x14ac:dyDescent="0.55000000000000004">
      <c r="D10257" s="286"/>
      <c r="E10257" s="288"/>
    </row>
    <row r="10258" spans="4:5" ht="14.4" x14ac:dyDescent="0.55000000000000004">
      <c r="D10258" s="286"/>
      <c r="E10258" s="288"/>
    </row>
    <row r="10259" spans="4:5" ht="14.4" x14ac:dyDescent="0.55000000000000004">
      <c r="D10259" s="286"/>
      <c r="E10259" s="288"/>
    </row>
    <row r="10260" spans="4:5" ht="14.4" x14ac:dyDescent="0.55000000000000004">
      <c r="D10260" s="286"/>
      <c r="E10260" s="288"/>
    </row>
    <row r="10261" spans="4:5" ht="14.4" x14ac:dyDescent="0.55000000000000004">
      <c r="D10261" s="286"/>
      <c r="E10261" s="288"/>
    </row>
    <row r="10262" spans="4:5" ht="14.4" x14ac:dyDescent="0.55000000000000004">
      <c r="D10262" s="286"/>
      <c r="E10262" s="288"/>
    </row>
    <row r="10263" spans="4:5" ht="14.4" x14ac:dyDescent="0.55000000000000004">
      <c r="D10263" s="286"/>
      <c r="E10263" s="288"/>
    </row>
    <row r="10264" spans="4:5" ht="14.4" x14ac:dyDescent="0.55000000000000004">
      <c r="D10264" s="286"/>
      <c r="E10264" s="288"/>
    </row>
    <row r="10265" spans="4:5" ht="14.4" x14ac:dyDescent="0.55000000000000004">
      <c r="D10265" s="286"/>
      <c r="E10265" s="288"/>
    </row>
    <row r="10266" spans="4:5" ht="14.4" x14ac:dyDescent="0.55000000000000004">
      <c r="D10266" s="286"/>
      <c r="E10266" s="288"/>
    </row>
    <row r="10267" spans="4:5" ht="14.4" x14ac:dyDescent="0.55000000000000004">
      <c r="D10267" s="286"/>
      <c r="E10267" s="288"/>
    </row>
    <row r="10268" spans="4:5" ht="14.4" x14ac:dyDescent="0.55000000000000004">
      <c r="D10268" s="286"/>
      <c r="E10268" s="288"/>
    </row>
    <row r="10269" spans="4:5" ht="14.4" x14ac:dyDescent="0.55000000000000004">
      <c r="D10269" s="286"/>
      <c r="E10269" s="288"/>
    </row>
    <row r="10270" spans="4:5" ht="14.4" x14ac:dyDescent="0.55000000000000004">
      <c r="D10270" s="286"/>
      <c r="E10270" s="288"/>
    </row>
    <row r="10271" spans="4:5" ht="14.4" x14ac:dyDescent="0.55000000000000004">
      <c r="D10271" s="286"/>
      <c r="E10271" s="288"/>
    </row>
    <row r="10272" spans="4:5" ht="14.4" x14ac:dyDescent="0.55000000000000004">
      <c r="D10272" s="286"/>
      <c r="E10272" s="288"/>
    </row>
    <row r="10273" spans="4:5" ht="14.4" x14ac:dyDescent="0.55000000000000004">
      <c r="D10273" s="286"/>
      <c r="E10273" s="288"/>
    </row>
    <row r="10274" spans="4:5" ht="14.4" x14ac:dyDescent="0.55000000000000004">
      <c r="D10274" s="286"/>
      <c r="E10274" s="288"/>
    </row>
    <row r="10275" spans="4:5" ht="14.4" x14ac:dyDescent="0.55000000000000004">
      <c r="D10275" s="286"/>
      <c r="E10275" s="288"/>
    </row>
    <row r="10276" spans="4:5" ht="14.4" x14ac:dyDescent="0.55000000000000004">
      <c r="D10276" s="286"/>
      <c r="E10276" s="288"/>
    </row>
    <row r="10277" spans="4:5" ht="14.4" x14ac:dyDescent="0.55000000000000004">
      <c r="D10277" s="286"/>
      <c r="E10277" s="288"/>
    </row>
    <row r="10278" spans="4:5" ht="14.4" x14ac:dyDescent="0.55000000000000004">
      <c r="D10278" s="286"/>
      <c r="E10278" s="288"/>
    </row>
    <row r="10279" spans="4:5" ht="14.4" x14ac:dyDescent="0.55000000000000004">
      <c r="D10279" s="286"/>
      <c r="E10279" s="288"/>
    </row>
    <row r="10280" spans="4:5" ht="14.4" x14ac:dyDescent="0.55000000000000004">
      <c r="D10280" s="286"/>
      <c r="E10280" s="288"/>
    </row>
    <row r="10281" spans="4:5" ht="14.4" x14ac:dyDescent="0.55000000000000004">
      <c r="D10281" s="286"/>
      <c r="E10281" s="288"/>
    </row>
    <row r="10282" spans="4:5" ht="14.4" x14ac:dyDescent="0.55000000000000004">
      <c r="D10282" s="286"/>
      <c r="E10282" s="288"/>
    </row>
    <row r="10283" spans="4:5" ht="14.4" x14ac:dyDescent="0.55000000000000004">
      <c r="D10283" s="286"/>
      <c r="E10283" s="288"/>
    </row>
    <row r="10284" spans="4:5" ht="14.4" x14ac:dyDescent="0.55000000000000004">
      <c r="D10284" s="286"/>
      <c r="E10284" s="288"/>
    </row>
    <row r="10285" spans="4:5" ht="14.4" x14ac:dyDescent="0.55000000000000004">
      <c r="D10285" s="286"/>
      <c r="E10285" s="288"/>
    </row>
    <row r="10286" spans="4:5" ht="14.4" x14ac:dyDescent="0.55000000000000004">
      <c r="D10286" s="286"/>
      <c r="E10286" s="288"/>
    </row>
    <row r="10287" spans="4:5" ht="14.4" x14ac:dyDescent="0.55000000000000004">
      <c r="D10287" s="286"/>
      <c r="E10287" s="288"/>
    </row>
    <row r="10288" spans="4:5" ht="14.4" x14ac:dyDescent="0.55000000000000004">
      <c r="D10288" s="286"/>
      <c r="E10288" s="288"/>
    </row>
    <row r="10289" spans="4:5" ht="14.4" x14ac:dyDescent="0.55000000000000004">
      <c r="D10289" s="286"/>
      <c r="E10289" s="288"/>
    </row>
    <row r="10290" spans="4:5" ht="14.4" x14ac:dyDescent="0.55000000000000004">
      <c r="D10290" s="286"/>
      <c r="E10290" s="288"/>
    </row>
    <row r="10291" spans="4:5" ht="14.4" x14ac:dyDescent="0.55000000000000004">
      <c r="D10291" s="286"/>
      <c r="E10291" s="288"/>
    </row>
    <row r="10292" spans="4:5" ht="14.4" x14ac:dyDescent="0.55000000000000004">
      <c r="D10292" s="286"/>
      <c r="E10292" s="288"/>
    </row>
    <row r="10293" spans="4:5" ht="14.4" x14ac:dyDescent="0.55000000000000004">
      <c r="D10293" s="286"/>
      <c r="E10293" s="288"/>
    </row>
    <row r="10294" spans="4:5" ht="14.4" x14ac:dyDescent="0.55000000000000004">
      <c r="D10294" s="286"/>
      <c r="E10294" s="288"/>
    </row>
    <row r="10295" spans="4:5" ht="14.4" x14ac:dyDescent="0.55000000000000004">
      <c r="D10295" s="286"/>
      <c r="E10295" s="288"/>
    </row>
    <row r="10296" spans="4:5" ht="14.4" x14ac:dyDescent="0.55000000000000004">
      <c r="D10296" s="286"/>
      <c r="E10296" s="288"/>
    </row>
    <row r="10297" spans="4:5" ht="14.4" x14ac:dyDescent="0.55000000000000004">
      <c r="D10297" s="286"/>
      <c r="E10297" s="288"/>
    </row>
    <row r="10298" spans="4:5" ht="14.4" x14ac:dyDescent="0.55000000000000004">
      <c r="D10298" s="286"/>
      <c r="E10298" s="288"/>
    </row>
    <row r="10299" spans="4:5" ht="14.4" x14ac:dyDescent="0.55000000000000004">
      <c r="D10299" s="286"/>
      <c r="E10299" s="288"/>
    </row>
    <row r="10300" spans="4:5" ht="14.4" x14ac:dyDescent="0.55000000000000004">
      <c r="D10300" s="286"/>
      <c r="E10300" s="288"/>
    </row>
    <row r="10301" spans="4:5" ht="14.4" x14ac:dyDescent="0.55000000000000004">
      <c r="D10301" s="286"/>
      <c r="E10301" s="288"/>
    </row>
    <row r="10302" spans="4:5" ht="14.4" x14ac:dyDescent="0.55000000000000004">
      <c r="D10302" s="286"/>
      <c r="E10302" s="288"/>
    </row>
    <row r="10303" spans="4:5" ht="14.4" x14ac:dyDescent="0.55000000000000004">
      <c r="D10303" s="286"/>
      <c r="E10303" s="288"/>
    </row>
    <row r="10304" spans="4:5" ht="14.4" x14ac:dyDescent="0.55000000000000004">
      <c r="D10304" s="286"/>
      <c r="E10304" s="288"/>
    </row>
    <row r="10305" spans="4:5" ht="14.4" x14ac:dyDescent="0.55000000000000004">
      <c r="D10305" s="286"/>
      <c r="E10305" s="288"/>
    </row>
    <row r="10306" spans="4:5" ht="14.4" x14ac:dyDescent="0.55000000000000004">
      <c r="D10306" s="286"/>
      <c r="E10306" s="288"/>
    </row>
    <row r="10307" spans="4:5" ht="14.4" x14ac:dyDescent="0.55000000000000004">
      <c r="D10307" s="286"/>
      <c r="E10307" s="288"/>
    </row>
    <row r="10308" spans="4:5" ht="14.4" x14ac:dyDescent="0.55000000000000004">
      <c r="D10308" s="286"/>
      <c r="E10308" s="288"/>
    </row>
    <row r="10309" spans="4:5" ht="14.4" x14ac:dyDescent="0.55000000000000004">
      <c r="D10309" s="286"/>
      <c r="E10309" s="288"/>
    </row>
    <row r="10310" spans="4:5" ht="14.4" x14ac:dyDescent="0.55000000000000004">
      <c r="D10310" s="286"/>
      <c r="E10310" s="288"/>
    </row>
    <row r="10311" spans="4:5" ht="14.4" x14ac:dyDescent="0.55000000000000004">
      <c r="D10311" s="286"/>
      <c r="E10311" s="288"/>
    </row>
    <row r="10312" spans="4:5" ht="14.4" x14ac:dyDescent="0.55000000000000004">
      <c r="D10312" s="286"/>
      <c r="E10312" s="288"/>
    </row>
    <row r="10313" spans="4:5" ht="14.4" x14ac:dyDescent="0.55000000000000004">
      <c r="D10313" s="286"/>
      <c r="E10313" s="288"/>
    </row>
    <row r="10314" spans="4:5" ht="14.4" x14ac:dyDescent="0.55000000000000004">
      <c r="D10314" s="286"/>
      <c r="E10314" s="288"/>
    </row>
    <row r="10315" spans="4:5" ht="14.4" x14ac:dyDescent="0.55000000000000004">
      <c r="D10315" s="286"/>
      <c r="E10315" s="288"/>
    </row>
    <row r="10316" spans="4:5" ht="14.4" x14ac:dyDescent="0.55000000000000004">
      <c r="D10316" s="286"/>
      <c r="E10316" s="288"/>
    </row>
    <row r="10317" spans="4:5" ht="14.4" x14ac:dyDescent="0.55000000000000004">
      <c r="D10317" s="286"/>
      <c r="E10317" s="288"/>
    </row>
    <row r="10318" spans="4:5" ht="14.4" x14ac:dyDescent="0.55000000000000004">
      <c r="D10318" s="286"/>
      <c r="E10318" s="288"/>
    </row>
    <row r="10319" spans="4:5" ht="14.4" x14ac:dyDescent="0.55000000000000004">
      <c r="D10319" s="286"/>
      <c r="E10319" s="288"/>
    </row>
    <row r="10320" spans="4:5" ht="14.4" x14ac:dyDescent="0.55000000000000004">
      <c r="D10320" s="286"/>
      <c r="E10320" s="288"/>
    </row>
    <row r="10321" spans="4:5" ht="14.4" x14ac:dyDescent="0.55000000000000004">
      <c r="D10321" s="286"/>
      <c r="E10321" s="288"/>
    </row>
    <row r="10322" spans="4:5" ht="14.4" x14ac:dyDescent="0.55000000000000004">
      <c r="D10322" s="286"/>
      <c r="E10322" s="288"/>
    </row>
    <row r="10323" spans="4:5" ht="14.4" x14ac:dyDescent="0.55000000000000004">
      <c r="D10323" s="286"/>
      <c r="E10323" s="288"/>
    </row>
    <row r="10324" spans="4:5" ht="14.4" x14ac:dyDescent="0.55000000000000004">
      <c r="D10324" s="286"/>
      <c r="E10324" s="288"/>
    </row>
    <row r="10325" spans="4:5" ht="14.4" x14ac:dyDescent="0.55000000000000004">
      <c r="D10325" s="286"/>
      <c r="E10325" s="288"/>
    </row>
    <row r="10326" spans="4:5" ht="14.4" x14ac:dyDescent="0.55000000000000004">
      <c r="D10326" s="286"/>
      <c r="E10326" s="288"/>
    </row>
    <row r="10327" spans="4:5" ht="14.4" x14ac:dyDescent="0.55000000000000004">
      <c r="D10327" s="286"/>
      <c r="E10327" s="288"/>
    </row>
    <row r="10328" spans="4:5" ht="14.4" x14ac:dyDescent="0.55000000000000004">
      <c r="D10328" s="286"/>
      <c r="E10328" s="288"/>
    </row>
    <row r="10329" spans="4:5" ht="14.4" x14ac:dyDescent="0.55000000000000004">
      <c r="D10329" s="286"/>
      <c r="E10329" s="288"/>
    </row>
    <row r="10330" spans="4:5" ht="14.4" x14ac:dyDescent="0.55000000000000004">
      <c r="D10330" s="286"/>
      <c r="E10330" s="288"/>
    </row>
    <row r="10331" spans="4:5" ht="14.4" x14ac:dyDescent="0.55000000000000004">
      <c r="D10331" s="286"/>
      <c r="E10331" s="288"/>
    </row>
    <row r="10332" spans="4:5" ht="14.4" x14ac:dyDescent="0.55000000000000004">
      <c r="D10332" s="286"/>
      <c r="E10332" s="288"/>
    </row>
    <row r="10333" spans="4:5" ht="14.4" x14ac:dyDescent="0.55000000000000004">
      <c r="D10333" s="286"/>
      <c r="E10333" s="288"/>
    </row>
    <row r="10334" spans="4:5" ht="14.4" x14ac:dyDescent="0.55000000000000004">
      <c r="D10334" s="286"/>
      <c r="E10334" s="288"/>
    </row>
    <row r="10335" spans="4:5" ht="14.4" x14ac:dyDescent="0.55000000000000004">
      <c r="D10335" s="286"/>
      <c r="E10335" s="288"/>
    </row>
    <row r="10336" spans="4:5" ht="14.4" x14ac:dyDescent="0.55000000000000004">
      <c r="D10336" s="286"/>
      <c r="E10336" s="288"/>
    </row>
    <row r="10337" spans="4:5" ht="14.4" x14ac:dyDescent="0.55000000000000004">
      <c r="D10337" s="286"/>
      <c r="E10337" s="288"/>
    </row>
    <row r="10338" spans="4:5" ht="14.4" x14ac:dyDescent="0.55000000000000004">
      <c r="D10338" s="286"/>
      <c r="E10338" s="288"/>
    </row>
    <row r="10339" spans="4:5" ht="14.4" x14ac:dyDescent="0.55000000000000004">
      <c r="D10339" s="286"/>
      <c r="E10339" s="288"/>
    </row>
    <row r="10340" spans="4:5" ht="14.4" x14ac:dyDescent="0.55000000000000004">
      <c r="D10340" s="286"/>
      <c r="E10340" s="288"/>
    </row>
    <row r="10341" spans="4:5" ht="14.4" x14ac:dyDescent="0.55000000000000004">
      <c r="D10341" s="286"/>
      <c r="E10341" s="288"/>
    </row>
    <row r="10342" spans="4:5" ht="14.4" x14ac:dyDescent="0.55000000000000004">
      <c r="D10342" s="286"/>
      <c r="E10342" s="288"/>
    </row>
    <row r="10343" spans="4:5" ht="14.4" x14ac:dyDescent="0.55000000000000004">
      <c r="D10343" s="286"/>
      <c r="E10343" s="288"/>
    </row>
    <row r="10344" spans="4:5" ht="14.4" x14ac:dyDescent="0.55000000000000004">
      <c r="D10344" s="286"/>
      <c r="E10344" s="288"/>
    </row>
    <row r="10345" spans="4:5" ht="14.4" x14ac:dyDescent="0.55000000000000004">
      <c r="D10345" s="286"/>
      <c r="E10345" s="288"/>
    </row>
    <row r="10346" spans="4:5" ht="14.4" x14ac:dyDescent="0.55000000000000004">
      <c r="D10346" s="286"/>
      <c r="E10346" s="288"/>
    </row>
    <row r="10347" spans="4:5" ht="14.4" x14ac:dyDescent="0.55000000000000004">
      <c r="D10347" s="286"/>
      <c r="E10347" s="288"/>
    </row>
    <row r="10348" spans="4:5" ht="14.4" x14ac:dyDescent="0.55000000000000004">
      <c r="D10348" s="286"/>
      <c r="E10348" s="288"/>
    </row>
    <row r="10349" spans="4:5" ht="14.4" x14ac:dyDescent="0.55000000000000004">
      <c r="D10349" s="286"/>
      <c r="E10349" s="288"/>
    </row>
    <row r="10350" spans="4:5" ht="14.4" x14ac:dyDescent="0.55000000000000004">
      <c r="D10350" s="286"/>
      <c r="E10350" s="288"/>
    </row>
    <row r="10351" spans="4:5" ht="14.4" x14ac:dyDescent="0.55000000000000004">
      <c r="D10351" s="286"/>
      <c r="E10351" s="288"/>
    </row>
    <row r="10352" spans="4:5" ht="14.4" x14ac:dyDescent="0.55000000000000004">
      <c r="D10352" s="286"/>
      <c r="E10352" s="288"/>
    </row>
    <row r="10353" spans="4:5" ht="14.4" x14ac:dyDescent="0.55000000000000004">
      <c r="D10353" s="286"/>
      <c r="E10353" s="288"/>
    </row>
    <row r="10354" spans="4:5" ht="14.4" x14ac:dyDescent="0.55000000000000004">
      <c r="D10354" s="286"/>
      <c r="E10354" s="288"/>
    </row>
    <row r="10355" spans="4:5" ht="14.4" x14ac:dyDescent="0.55000000000000004">
      <c r="D10355" s="286"/>
      <c r="E10355" s="288"/>
    </row>
    <row r="10356" spans="4:5" ht="14.4" x14ac:dyDescent="0.55000000000000004">
      <c r="D10356" s="286"/>
      <c r="E10356" s="288"/>
    </row>
    <row r="10357" spans="4:5" ht="14.4" x14ac:dyDescent="0.55000000000000004">
      <c r="D10357" s="286"/>
      <c r="E10357" s="288"/>
    </row>
    <row r="10358" spans="4:5" ht="14.4" x14ac:dyDescent="0.55000000000000004">
      <c r="D10358" s="286"/>
      <c r="E10358" s="288"/>
    </row>
    <row r="10359" spans="4:5" ht="14.4" x14ac:dyDescent="0.55000000000000004">
      <c r="D10359" s="286"/>
      <c r="E10359" s="288"/>
    </row>
    <row r="10360" spans="4:5" ht="14.4" x14ac:dyDescent="0.55000000000000004">
      <c r="D10360" s="286"/>
      <c r="E10360" s="288"/>
    </row>
    <row r="10361" spans="4:5" ht="14.4" x14ac:dyDescent="0.55000000000000004">
      <c r="D10361" s="286"/>
      <c r="E10361" s="288"/>
    </row>
    <row r="10362" spans="4:5" ht="14.4" x14ac:dyDescent="0.55000000000000004">
      <c r="D10362" s="286"/>
      <c r="E10362" s="288"/>
    </row>
    <row r="10363" spans="4:5" ht="14.4" x14ac:dyDescent="0.55000000000000004">
      <c r="D10363" s="286"/>
      <c r="E10363" s="288"/>
    </row>
    <row r="10364" spans="4:5" ht="14.4" x14ac:dyDescent="0.55000000000000004">
      <c r="D10364" s="286"/>
      <c r="E10364" s="288"/>
    </row>
    <row r="10365" spans="4:5" ht="14.4" x14ac:dyDescent="0.55000000000000004">
      <c r="D10365" s="286"/>
      <c r="E10365" s="288"/>
    </row>
    <row r="10366" spans="4:5" ht="14.4" x14ac:dyDescent="0.55000000000000004">
      <c r="D10366" s="286"/>
      <c r="E10366" s="288"/>
    </row>
    <row r="10367" spans="4:5" ht="14.4" x14ac:dyDescent="0.55000000000000004">
      <c r="D10367" s="286"/>
      <c r="E10367" s="288"/>
    </row>
    <row r="10368" spans="4:5" ht="14.4" x14ac:dyDescent="0.55000000000000004">
      <c r="D10368" s="286"/>
      <c r="E10368" s="288"/>
    </row>
    <row r="10369" spans="4:5" ht="14.4" x14ac:dyDescent="0.55000000000000004">
      <c r="D10369" s="286"/>
      <c r="E10369" s="288"/>
    </row>
    <row r="10370" spans="4:5" ht="14.4" x14ac:dyDescent="0.55000000000000004">
      <c r="D10370" s="286"/>
      <c r="E10370" s="288"/>
    </row>
    <row r="10371" spans="4:5" ht="14.4" x14ac:dyDescent="0.55000000000000004">
      <c r="D10371" s="286"/>
      <c r="E10371" s="288"/>
    </row>
    <row r="10372" spans="4:5" ht="14.4" x14ac:dyDescent="0.55000000000000004">
      <c r="D10372" s="286"/>
      <c r="E10372" s="288"/>
    </row>
    <row r="10373" spans="4:5" ht="14.4" x14ac:dyDescent="0.55000000000000004">
      <c r="D10373" s="286"/>
      <c r="E10373" s="288"/>
    </row>
    <row r="10374" spans="4:5" ht="14.4" x14ac:dyDescent="0.55000000000000004">
      <c r="D10374" s="286"/>
      <c r="E10374" s="288"/>
    </row>
    <row r="10375" spans="4:5" ht="14.4" x14ac:dyDescent="0.55000000000000004">
      <c r="D10375" s="286"/>
      <c r="E10375" s="288"/>
    </row>
    <row r="10376" spans="4:5" ht="14.4" x14ac:dyDescent="0.55000000000000004">
      <c r="D10376" s="286"/>
      <c r="E10376" s="288"/>
    </row>
    <row r="10377" spans="4:5" ht="14.4" x14ac:dyDescent="0.55000000000000004">
      <c r="D10377" s="286"/>
      <c r="E10377" s="288"/>
    </row>
    <row r="10378" spans="4:5" ht="14.4" x14ac:dyDescent="0.55000000000000004">
      <c r="D10378" s="286"/>
      <c r="E10378" s="288"/>
    </row>
    <row r="10379" spans="4:5" ht="14.4" x14ac:dyDescent="0.55000000000000004">
      <c r="D10379" s="286"/>
      <c r="E10379" s="288"/>
    </row>
    <row r="10380" spans="4:5" ht="14.4" x14ac:dyDescent="0.55000000000000004">
      <c r="D10380" s="286"/>
      <c r="E10380" s="288"/>
    </row>
    <row r="10381" spans="4:5" ht="14.4" x14ac:dyDescent="0.55000000000000004">
      <c r="D10381" s="286"/>
      <c r="E10381" s="288"/>
    </row>
    <row r="10382" spans="4:5" ht="14.4" x14ac:dyDescent="0.55000000000000004">
      <c r="D10382" s="286"/>
      <c r="E10382" s="288"/>
    </row>
    <row r="10383" spans="4:5" ht="14.4" x14ac:dyDescent="0.55000000000000004">
      <c r="D10383" s="286"/>
      <c r="E10383" s="288"/>
    </row>
    <row r="10384" spans="4:5" ht="14.4" x14ac:dyDescent="0.55000000000000004">
      <c r="D10384" s="286"/>
      <c r="E10384" s="288"/>
    </row>
    <row r="10385" spans="4:5" ht="14.4" x14ac:dyDescent="0.55000000000000004">
      <c r="D10385" s="286"/>
      <c r="E10385" s="288"/>
    </row>
    <row r="10386" spans="4:5" ht="14.4" x14ac:dyDescent="0.55000000000000004">
      <c r="D10386" s="286"/>
      <c r="E10386" s="288"/>
    </row>
    <row r="10387" spans="4:5" ht="14.4" x14ac:dyDescent="0.55000000000000004">
      <c r="D10387" s="286"/>
      <c r="E10387" s="288"/>
    </row>
    <row r="10388" spans="4:5" ht="14.4" x14ac:dyDescent="0.55000000000000004">
      <c r="D10388" s="286"/>
      <c r="E10388" s="288"/>
    </row>
    <row r="10389" spans="4:5" ht="14.4" x14ac:dyDescent="0.55000000000000004">
      <c r="D10389" s="286"/>
      <c r="E10389" s="288"/>
    </row>
    <row r="10390" spans="4:5" ht="14.4" x14ac:dyDescent="0.55000000000000004">
      <c r="D10390" s="286"/>
      <c r="E10390" s="288"/>
    </row>
    <row r="10391" spans="4:5" ht="14.4" x14ac:dyDescent="0.55000000000000004">
      <c r="D10391" s="286"/>
      <c r="E10391" s="288"/>
    </row>
    <row r="10392" spans="4:5" ht="14.4" x14ac:dyDescent="0.55000000000000004">
      <c r="D10392" s="286"/>
      <c r="E10392" s="288"/>
    </row>
    <row r="10393" spans="4:5" ht="14.4" x14ac:dyDescent="0.55000000000000004">
      <c r="D10393" s="286"/>
      <c r="E10393" s="288"/>
    </row>
    <row r="10394" spans="4:5" ht="14.4" x14ac:dyDescent="0.55000000000000004">
      <c r="D10394" s="286"/>
      <c r="E10394" s="288"/>
    </row>
    <row r="10395" spans="4:5" ht="14.4" x14ac:dyDescent="0.55000000000000004">
      <c r="D10395" s="286"/>
      <c r="E10395" s="288"/>
    </row>
    <row r="10396" spans="4:5" ht="14.4" x14ac:dyDescent="0.55000000000000004">
      <c r="D10396" s="286"/>
      <c r="E10396" s="288"/>
    </row>
    <row r="10397" spans="4:5" ht="14.4" x14ac:dyDescent="0.55000000000000004">
      <c r="D10397" s="286"/>
      <c r="E10397" s="288"/>
    </row>
    <row r="10398" spans="4:5" ht="14.4" x14ac:dyDescent="0.55000000000000004">
      <c r="D10398" s="286"/>
      <c r="E10398" s="288"/>
    </row>
    <row r="10399" spans="4:5" ht="14.4" x14ac:dyDescent="0.55000000000000004">
      <c r="D10399" s="286"/>
      <c r="E10399" s="288"/>
    </row>
    <row r="10400" spans="4:5" ht="14.4" x14ac:dyDescent="0.55000000000000004">
      <c r="D10400" s="286"/>
      <c r="E10400" s="288"/>
    </row>
    <row r="10401" spans="4:5" ht="14.4" x14ac:dyDescent="0.55000000000000004">
      <c r="D10401" s="286"/>
      <c r="E10401" s="288"/>
    </row>
    <row r="10402" spans="4:5" ht="14.4" x14ac:dyDescent="0.55000000000000004">
      <c r="D10402" s="286"/>
      <c r="E10402" s="288"/>
    </row>
    <row r="10403" spans="4:5" ht="14.4" x14ac:dyDescent="0.55000000000000004">
      <c r="D10403" s="286"/>
      <c r="E10403" s="288"/>
    </row>
    <row r="10404" spans="4:5" ht="14.4" x14ac:dyDescent="0.55000000000000004">
      <c r="D10404" s="286"/>
      <c r="E10404" s="288"/>
    </row>
    <row r="10405" spans="4:5" ht="14.4" x14ac:dyDescent="0.55000000000000004">
      <c r="D10405" s="286"/>
      <c r="E10405" s="288"/>
    </row>
    <row r="10406" spans="4:5" ht="14.4" x14ac:dyDescent="0.55000000000000004">
      <c r="D10406" s="286"/>
      <c r="E10406" s="288"/>
    </row>
    <row r="10407" spans="4:5" ht="14.4" x14ac:dyDescent="0.55000000000000004">
      <c r="D10407" s="286"/>
      <c r="E10407" s="288"/>
    </row>
    <row r="10408" spans="4:5" ht="14.4" x14ac:dyDescent="0.55000000000000004">
      <c r="D10408" s="286"/>
      <c r="E10408" s="288"/>
    </row>
    <row r="10409" spans="4:5" ht="14.4" x14ac:dyDescent="0.55000000000000004">
      <c r="D10409" s="286"/>
      <c r="E10409" s="288"/>
    </row>
    <row r="10410" spans="4:5" ht="14.4" x14ac:dyDescent="0.55000000000000004">
      <c r="D10410" s="286"/>
      <c r="E10410" s="288"/>
    </row>
    <row r="10411" spans="4:5" ht="14.4" x14ac:dyDescent="0.55000000000000004">
      <c r="D10411" s="286"/>
      <c r="E10411" s="288"/>
    </row>
    <row r="10412" spans="4:5" ht="14.4" x14ac:dyDescent="0.55000000000000004">
      <c r="D10412" s="286"/>
      <c r="E10412" s="288"/>
    </row>
    <row r="10413" spans="4:5" ht="14.4" x14ac:dyDescent="0.55000000000000004">
      <c r="D10413" s="286"/>
      <c r="E10413" s="288"/>
    </row>
    <row r="10414" spans="4:5" ht="14.4" x14ac:dyDescent="0.55000000000000004">
      <c r="D10414" s="286"/>
      <c r="E10414" s="288"/>
    </row>
    <row r="10415" spans="4:5" ht="14.4" x14ac:dyDescent="0.55000000000000004">
      <c r="D10415" s="286"/>
      <c r="E10415" s="288"/>
    </row>
    <row r="10416" spans="4:5" ht="14.4" x14ac:dyDescent="0.55000000000000004">
      <c r="D10416" s="286"/>
      <c r="E10416" s="288"/>
    </row>
    <row r="10417" spans="4:5" ht="14.4" x14ac:dyDescent="0.55000000000000004">
      <c r="D10417" s="286"/>
      <c r="E10417" s="288"/>
    </row>
    <row r="10418" spans="4:5" ht="14.4" x14ac:dyDescent="0.55000000000000004">
      <c r="D10418" s="286"/>
      <c r="E10418" s="288"/>
    </row>
    <row r="10419" spans="4:5" ht="14.4" x14ac:dyDescent="0.55000000000000004">
      <c r="D10419" s="286"/>
      <c r="E10419" s="288"/>
    </row>
    <row r="10420" spans="4:5" ht="14.4" x14ac:dyDescent="0.55000000000000004">
      <c r="D10420" s="286"/>
      <c r="E10420" s="288"/>
    </row>
    <row r="10421" spans="4:5" ht="14.4" x14ac:dyDescent="0.55000000000000004">
      <c r="D10421" s="286"/>
      <c r="E10421" s="288"/>
    </row>
    <row r="10422" spans="4:5" ht="14.4" x14ac:dyDescent="0.55000000000000004">
      <c r="D10422" s="286"/>
      <c r="E10422" s="288"/>
    </row>
    <row r="10423" spans="4:5" ht="14.4" x14ac:dyDescent="0.55000000000000004">
      <c r="D10423" s="286"/>
      <c r="E10423" s="288"/>
    </row>
    <row r="10424" spans="4:5" ht="14.4" x14ac:dyDescent="0.55000000000000004">
      <c r="D10424" s="286"/>
      <c r="E10424" s="288"/>
    </row>
    <row r="10425" spans="4:5" ht="14.4" x14ac:dyDescent="0.55000000000000004">
      <c r="D10425" s="286"/>
      <c r="E10425" s="288"/>
    </row>
    <row r="10426" spans="4:5" ht="14.4" x14ac:dyDescent="0.55000000000000004">
      <c r="D10426" s="286"/>
      <c r="E10426" s="288"/>
    </row>
    <row r="10427" spans="4:5" ht="14.4" x14ac:dyDescent="0.55000000000000004">
      <c r="D10427" s="286"/>
      <c r="E10427" s="288"/>
    </row>
    <row r="10428" spans="4:5" ht="14.4" x14ac:dyDescent="0.55000000000000004">
      <c r="D10428" s="286"/>
      <c r="E10428" s="288"/>
    </row>
    <row r="10429" spans="4:5" ht="14.4" x14ac:dyDescent="0.55000000000000004">
      <c r="D10429" s="286"/>
      <c r="E10429" s="288"/>
    </row>
    <row r="10430" spans="4:5" ht="14.4" x14ac:dyDescent="0.55000000000000004">
      <c r="D10430" s="286"/>
      <c r="E10430" s="288"/>
    </row>
    <row r="10431" spans="4:5" ht="14.4" x14ac:dyDescent="0.55000000000000004">
      <c r="D10431" s="286"/>
      <c r="E10431" s="288"/>
    </row>
    <row r="10432" spans="4:5" ht="14.4" x14ac:dyDescent="0.55000000000000004">
      <c r="D10432" s="286"/>
      <c r="E10432" s="288"/>
    </row>
    <row r="10433" spans="4:5" ht="14.4" x14ac:dyDescent="0.55000000000000004">
      <c r="D10433" s="286"/>
      <c r="E10433" s="288"/>
    </row>
    <row r="10434" spans="4:5" ht="14.4" x14ac:dyDescent="0.55000000000000004">
      <c r="D10434" s="286"/>
      <c r="E10434" s="288"/>
    </row>
    <row r="10435" spans="4:5" ht="14.4" x14ac:dyDescent="0.55000000000000004">
      <c r="D10435" s="286"/>
      <c r="E10435" s="288"/>
    </row>
    <row r="10436" spans="4:5" ht="14.4" x14ac:dyDescent="0.55000000000000004">
      <c r="D10436" s="286"/>
      <c r="E10436" s="288"/>
    </row>
    <row r="10437" spans="4:5" ht="14.4" x14ac:dyDescent="0.55000000000000004">
      <c r="D10437" s="286"/>
      <c r="E10437" s="288"/>
    </row>
    <row r="10438" spans="4:5" ht="14.4" x14ac:dyDescent="0.55000000000000004">
      <c r="D10438" s="286"/>
      <c r="E10438" s="288"/>
    </row>
    <row r="10439" spans="4:5" ht="14.4" x14ac:dyDescent="0.55000000000000004">
      <c r="D10439" s="286"/>
      <c r="E10439" s="288"/>
    </row>
    <row r="10440" spans="4:5" ht="14.4" x14ac:dyDescent="0.55000000000000004">
      <c r="D10440" s="286"/>
      <c r="E10440" s="288"/>
    </row>
    <row r="10441" spans="4:5" ht="14.4" x14ac:dyDescent="0.55000000000000004">
      <c r="D10441" s="286"/>
      <c r="E10441" s="288"/>
    </row>
    <row r="10442" spans="4:5" ht="14.4" x14ac:dyDescent="0.55000000000000004">
      <c r="D10442" s="286"/>
      <c r="E10442" s="288"/>
    </row>
    <row r="10443" spans="4:5" ht="14.4" x14ac:dyDescent="0.55000000000000004">
      <c r="D10443" s="286"/>
      <c r="E10443" s="288"/>
    </row>
    <row r="10444" spans="4:5" ht="14.4" x14ac:dyDescent="0.55000000000000004">
      <c r="D10444" s="286"/>
      <c r="E10444" s="288"/>
    </row>
    <row r="10445" spans="4:5" ht="14.4" x14ac:dyDescent="0.55000000000000004">
      <c r="D10445" s="286"/>
      <c r="E10445" s="288"/>
    </row>
    <row r="10446" spans="4:5" ht="14.4" x14ac:dyDescent="0.55000000000000004">
      <c r="D10446" s="286"/>
      <c r="E10446" s="288"/>
    </row>
    <row r="10447" spans="4:5" ht="14.4" x14ac:dyDescent="0.55000000000000004">
      <c r="D10447" s="286"/>
      <c r="E10447" s="288"/>
    </row>
    <row r="10448" spans="4:5" ht="14.4" x14ac:dyDescent="0.55000000000000004">
      <c r="D10448" s="286"/>
      <c r="E10448" s="288"/>
    </row>
    <row r="10449" spans="4:5" ht="14.4" x14ac:dyDescent="0.55000000000000004">
      <c r="D10449" s="286"/>
      <c r="E10449" s="288"/>
    </row>
    <row r="10450" spans="4:5" ht="14.4" x14ac:dyDescent="0.55000000000000004">
      <c r="D10450" s="286"/>
      <c r="E10450" s="288"/>
    </row>
    <row r="10451" spans="4:5" ht="14.4" x14ac:dyDescent="0.55000000000000004">
      <c r="D10451" s="286"/>
      <c r="E10451" s="288"/>
    </row>
    <row r="10452" spans="4:5" ht="14.4" x14ac:dyDescent="0.55000000000000004">
      <c r="D10452" s="286"/>
      <c r="E10452" s="288"/>
    </row>
    <row r="10453" spans="4:5" ht="14.4" x14ac:dyDescent="0.55000000000000004">
      <c r="D10453" s="286"/>
      <c r="E10453" s="288"/>
    </row>
    <row r="10454" spans="4:5" ht="14.4" x14ac:dyDescent="0.55000000000000004">
      <c r="D10454" s="286"/>
      <c r="E10454" s="288"/>
    </row>
    <row r="10455" spans="4:5" ht="14.4" x14ac:dyDescent="0.55000000000000004">
      <c r="D10455" s="286"/>
      <c r="E10455" s="288"/>
    </row>
    <row r="10456" spans="4:5" ht="14.4" x14ac:dyDescent="0.55000000000000004">
      <c r="D10456" s="286"/>
      <c r="E10456" s="288"/>
    </row>
    <row r="10457" spans="4:5" ht="14.4" x14ac:dyDescent="0.55000000000000004">
      <c r="D10457" s="286"/>
      <c r="E10457" s="288"/>
    </row>
    <row r="10458" spans="4:5" ht="14.4" x14ac:dyDescent="0.55000000000000004">
      <c r="D10458" s="286"/>
      <c r="E10458" s="288"/>
    </row>
    <row r="10459" spans="4:5" ht="14.4" x14ac:dyDescent="0.55000000000000004">
      <c r="D10459" s="286"/>
      <c r="E10459" s="288"/>
    </row>
    <row r="10460" spans="4:5" ht="14.4" x14ac:dyDescent="0.55000000000000004">
      <c r="D10460" s="286"/>
      <c r="E10460" s="288"/>
    </row>
    <row r="10461" spans="4:5" ht="14.4" x14ac:dyDescent="0.55000000000000004">
      <c r="D10461" s="286"/>
      <c r="E10461" s="288"/>
    </row>
    <row r="10462" spans="4:5" ht="14.4" x14ac:dyDescent="0.55000000000000004">
      <c r="D10462" s="286"/>
      <c r="E10462" s="288"/>
    </row>
    <row r="10463" spans="4:5" ht="14.4" x14ac:dyDescent="0.55000000000000004">
      <c r="D10463" s="286"/>
      <c r="E10463" s="288"/>
    </row>
    <row r="10464" spans="4:5" ht="14.4" x14ac:dyDescent="0.55000000000000004">
      <c r="D10464" s="286"/>
      <c r="E10464" s="288"/>
    </row>
    <row r="10465" spans="4:5" ht="14.4" x14ac:dyDescent="0.55000000000000004">
      <c r="D10465" s="286"/>
      <c r="E10465" s="288"/>
    </row>
    <row r="10466" spans="4:5" ht="14.4" x14ac:dyDescent="0.55000000000000004">
      <c r="D10466" s="286"/>
      <c r="E10466" s="288"/>
    </row>
    <row r="10467" spans="4:5" ht="14.4" x14ac:dyDescent="0.55000000000000004">
      <c r="D10467" s="286"/>
      <c r="E10467" s="288"/>
    </row>
    <row r="10468" spans="4:5" ht="14.4" x14ac:dyDescent="0.55000000000000004">
      <c r="D10468" s="286"/>
      <c r="E10468" s="288"/>
    </row>
    <row r="10469" spans="4:5" ht="14.4" x14ac:dyDescent="0.55000000000000004">
      <c r="D10469" s="286"/>
      <c r="E10469" s="288"/>
    </row>
    <row r="10470" spans="4:5" ht="14.4" x14ac:dyDescent="0.55000000000000004">
      <c r="D10470" s="286"/>
      <c r="E10470" s="288"/>
    </row>
    <row r="10471" spans="4:5" ht="14.4" x14ac:dyDescent="0.55000000000000004">
      <c r="D10471" s="286"/>
      <c r="E10471" s="288"/>
    </row>
    <row r="10472" spans="4:5" ht="14.4" x14ac:dyDescent="0.55000000000000004">
      <c r="D10472" s="286"/>
      <c r="E10472" s="288"/>
    </row>
    <row r="10473" spans="4:5" ht="14.4" x14ac:dyDescent="0.55000000000000004">
      <c r="D10473" s="286"/>
      <c r="E10473" s="288"/>
    </row>
    <row r="10474" spans="4:5" ht="14.4" x14ac:dyDescent="0.55000000000000004">
      <c r="D10474" s="286"/>
      <c r="E10474" s="288"/>
    </row>
    <row r="10475" spans="4:5" ht="14.4" x14ac:dyDescent="0.55000000000000004">
      <c r="D10475" s="286"/>
      <c r="E10475" s="288"/>
    </row>
    <row r="10476" spans="4:5" ht="14.4" x14ac:dyDescent="0.55000000000000004">
      <c r="D10476" s="286"/>
      <c r="E10476" s="288"/>
    </row>
    <row r="10477" spans="4:5" ht="14.4" x14ac:dyDescent="0.55000000000000004">
      <c r="D10477" s="286"/>
      <c r="E10477" s="288"/>
    </row>
    <row r="10478" spans="4:5" ht="14.4" x14ac:dyDescent="0.55000000000000004">
      <c r="D10478" s="286"/>
      <c r="E10478" s="288"/>
    </row>
    <row r="10479" spans="4:5" ht="14.4" x14ac:dyDescent="0.55000000000000004">
      <c r="D10479" s="286"/>
      <c r="E10479" s="288"/>
    </row>
    <row r="10480" spans="4:5" ht="14.4" x14ac:dyDescent="0.55000000000000004">
      <c r="D10480" s="286"/>
      <c r="E10480" s="288"/>
    </row>
    <row r="10481" spans="4:5" ht="14.4" x14ac:dyDescent="0.55000000000000004">
      <c r="D10481" s="286"/>
      <c r="E10481" s="288"/>
    </row>
    <row r="10482" spans="4:5" ht="14.4" x14ac:dyDescent="0.55000000000000004">
      <c r="D10482" s="286"/>
      <c r="E10482" s="288"/>
    </row>
    <row r="10483" spans="4:5" ht="14.4" x14ac:dyDescent="0.55000000000000004">
      <c r="D10483" s="286"/>
      <c r="E10483" s="288"/>
    </row>
    <row r="10484" spans="4:5" ht="14.4" x14ac:dyDescent="0.55000000000000004">
      <c r="D10484" s="286"/>
      <c r="E10484" s="288"/>
    </row>
    <row r="10485" spans="4:5" ht="14.4" x14ac:dyDescent="0.55000000000000004">
      <c r="D10485" s="286"/>
      <c r="E10485" s="288"/>
    </row>
    <row r="10486" spans="4:5" ht="14.4" x14ac:dyDescent="0.55000000000000004">
      <c r="D10486" s="286"/>
      <c r="E10486" s="288"/>
    </row>
    <row r="10487" spans="4:5" ht="14.4" x14ac:dyDescent="0.55000000000000004">
      <c r="D10487" s="286"/>
      <c r="E10487" s="288"/>
    </row>
    <row r="10488" spans="4:5" ht="14.4" x14ac:dyDescent="0.55000000000000004">
      <c r="D10488" s="286"/>
      <c r="E10488" s="288"/>
    </row>
    <row r="10489" spans="4:5" ht="14.4" x14ac:dyDescent="0.55000000000000004">
      <c r="D10489" s="286"/>
      <c r="E10489" s="288"/>
    </row>
    <row r="10490" spans="4:5" ht="14.4" x14ac:dyDescent="0.55000000000000004">
      <c r="D10490" s="286"/>
      <c r="E10490" s="288"/>
    </row>
    <row r="10491" spans="4:5" ht="14.4" x14ac:dyDescent="0.55000000000000004">
      <c r="D10491" s="286"/>
      <c r="E10491" s="288"/>
    </row>
    <row r="10492" spans="4:5" ht="14.4" x14ac:dyDescent="0.55000000000000004">
      <c r="D10492" s="286"/>
      <c r="E10492" s="288"/>
    </row>
    <row r="10493" spans="4:5" ht="14.4" x14ac:dyDescent="0.55000000000000004">
      <c r="D10493" s="286"/>
      <c r="E10493" s="288"/>
    </row>
    <row r="10494" spans="4:5" ht="14.4" x14ac:dyDescent="0.55000000000000004">
      <c r="D10494" s="286"/>
      <c r="E10494" s="288"/>
    </row>
    <row r="10495" spans="4:5" ht="14.4" x14ac:dyDescent="0.55000000000000004">
      <c r="D10495" s="286"/>
      <c r="E10495" s="288"/>
    </row>
    <row r="10496" spans="4:5" ht="14.4" x14ac:dyDescent="0.55000000000000004">
      <c r="D10496" s="286"/>
      <c r="E10496" s="288"/>
    </row>
    <row r="10497" spans="4:5" ht="14.4" x14ac:dyDescent="0.55000000000000004">
      <c r="D10497" s="286"/>
      <c r="E10497" s="288"/>
    </row>
    <row r="10498" spans="4:5" ht="14.4" x14ac:dyDescent="0.55000000000000004">
      <c r="D10498" s="286"/>
      <c r="E10498" s="288"/>
    </row>
    <row r="10499" spans="4:5" ht="14.4" x14ac:dyDescent="0.55000000000000004">
      <c r="D10499" s="286"/>
      <c r="E10499" s="288"/>
    </row>
    <row r="10500" spans="4:5" ht="14.4" x14ac:dyDescent="0.55000000000000004">
      <c r="D10500" s="286"/>
      <c r="E10500" s="288"/>
    </row>
    <row r="10501" spans="4:5" ht="14.4" x14ac:dyDescent="0.55000000000000004">
      <c r="D10501" s="286"/>
      <c r="E10501" s="288"/>
    </row>
    <row r="10502" spans="4:5" ht="14.4" x14ac:dyDescent="0.55000000000000004">
      <c r="D10502" s="286"/>
      <c r="E10502" s="288"/>
    </row>
    <row r="10503" spans="4:5" ht="14.4" x14ac:dyDescent="0.55000000000000004">
      <c r="D10503" s="286"/>
      <c r="E10503" s="288"/>
    </row>
    <row r="10504" spans="4:5" ht="14.4" x14ac:dyDescent="0.55000000000000004">
      <c r="D10504" s="286"/>
      <c r="E10504" s="288"/>
    </row>
    <row r="10505" spans="4:5" ht="14.4" x14ac:dyDescent="0.55000000000000004">
      <c r="D10505" s="286"/>
      <c r="E10505" s="288"/>
    </row>
    <row r="10506" spans="4:5" ht="14.4" x14ac:dyDescent="0.55000000000000004">
      <c r="D10506" s="286"/>
      <c r="E10506" s="288"/>
    </row>
    <row r="10507" spans="4:5" ht="14.4" x14ac:dyDescent="0.55000000000000004">
      <c r="D10507" s="286"/>
      <c r="E10507" s="288"/>
    </row>
    <row r="10508" spans="4:5" ht="14.4" x14ac:dyDescent="0.55000000000000004">
      <c r="D10508" s="286"/>
      <c r="E10508" s="288"/>
    </row>
    <row r="10509" spans="4:5" ht="14.4" x14ac:dyDescent="0.55000000000000004">
      <c r="D10509" s="286"/>
      <c r="E10509" s="288"/>
    </row>
    <row r="10510" spans="4:5" ht="14.4" x14ac:dyDescent="0.55000000000000004">
      <c r="D10510" s="286"/>
      <c r="E10510" s="288"/>
    </row>
    <row r="10511" spans="4:5" ht="14.4" x14ac:dyDescent="0.55000000000000004">
      <c r="D10511" s="286"/>
      <c r="E10511" s="288"/>
    </row>
    <row r="10512" spans="4:5" ht="14.4" x14ac:dyDescent="0.55000000000000004">
      <c r="D10512" s="286"/>
      <c r="E10512" s="288"/>
    </row>
    <row r="10513" spans="4:5" ht="14.4" x14ac:dyDescent="0.55000000000000004">
      <c r="D10513" s="286"/>
      <c r="E10513" s="288"/>
    </row>
    <row r="10514" spans="4:5" ht="14.4" x14ac:dyDescent="0.55000000000000004">
      <c r="D10514" s="286"/>
      <c r="E10514" s="288"/>
    </row>
    <row r="10515" spans="4:5" ht="14.4" x14ac:dyDescent="0.55000000000000004">
      <c r="D10515" s="286"/>
      <c r="E10515" s="288"/>
    </row>
    <row r="10516" spans="4:5" ht="14.4" x14ac:dyDescent="0.55000000000000004">
      <c r="D10516" s="286"/>
      <c r="E10516" s="288"/>
    </row>
    <row r="10517" spans="4:5" ht="14.4" x14ac:dyDescent="0.55000000000000004">
      <c r="D10517" s="286"/>
      <c r="E10517" s="288"/>
    </row>
    <row r="10518" spans="4:5" ht="14.4" x14ac:dyDescent="0.55000000000000004">
      <c r="D10518" s="286"/>
      <c r="E10518" s="288"/>
    </row>
    <row r="10519" spans="4:5" ht="14.4" x14ac:dyDescent="0.55000000000000004">
      <c r="D10519" s="286"/>
      <c r="E10519" s="288"/>
    </row>
    <row r="10520" spans="4:5" ht="14.4" x14ac:dyDescent="0.55000000000000004">
      <c r="D10520" s="286"/>
      <c r="E10520" s="288"/>
    </row>
    <row r="10521" spans="4:5" ht="14.4" x14ac:dyDescent="0.55000000000000004">
      <c r="D10521" s="286"/>
      <c r="E10521" s="288"/>
    </row>
    <row r="10522" spans="4:5" ht="14.4" x14ac:dyDescent="0.55000000000000004">
      <c r="D10522" s="286"/>
      <c r="E10522" s="288"/>
    </row>
    <row r="10523" spans="4:5" ht="14.4" x14ac:dyDescent="0.55000000000000004">
      <c r="D10523" s="286"/>
      <c r="E10523" s="288"/>
    </row>
    <row r="10524" spans="4:5" ht="14.4" x14ac:dyDescent="0.55000000000000004">
      <c r="D10524" s="286"/>
      <c r="E10524" s="288"/>
    </row>
    <row r="10525" spans="4:5" ht="14.4" x14ac:dyDescent="0.55000000000000004">
      <c r="D10525" s="286"/>
      <c r="E10525" s="288"/>
    </row>
    <row r="10526" spans="4:5" ht="14.4" x14ac:dyDescent="0.55000000000000004">
      <c r="D10526" s="286"/>
      <c r="E10526" s="288"/>
    </row>
    <row r="10527" spans="4:5" ht="14.4" x14ac:dyDescent="0.55000000000000004">
      <c r="D10527" s="286"/>
      <c r="E10527" s="288"/>
    </row>
    <row r="10528" spans="4:5" ht="14.4" x14ac:dyDescent="0.55000000000000004">
      <c r="D10528" s="286"/>
      <c r="E10528" s="288"/>
    </row>
    <row r="10529" spans="4:5" ht="14.4" x14ac:dyDescent="0.55000000000000004">
      <c r="D10529" s="286"/>
      <c r="E10529" s="288"/>
    </row>
    <row r="10530" spans="4:5" ht="14.4" x14ac:dyDescent="0.55000000000000004">
      <c r="D10530" s="286"/>
      <c r="E10530" s="288"/>
    </row>
    <row r="10531" spans="4:5" ht="14.4" x14ac:dyDescent="0.55000000000000004">
      <c r="D10531" s="286"/>
      <c r="E10531" s="288"/>
    </row>
    <row r="10532" spans="4:5" ht="14.4" x14ac:dyDescent="0.55000000000000004">
      <c r="D10532" s="286"/>
      <c r="E10532" s="288"/>
    </row>
    <row r="10533" spans="4:5" ht="14.4" x14ac:dyDescent="0.55000000000000004">
      <c r="D10533" s="286"/>
      <c r="E10533" s="288"/>
    </row>
    <row r="10534" spans="4:5" ht="14.4" x14ac:dyDescent="0.55000000000000004">
      <c r="D10534" s="286"/>
      <c r="E10534" s="288"/>
    </row>
    <row r="10535" spans="4:5" ht="14.4" x14ac:dyDescent="0.55000000000000004">
      <c r="D10535" s="286"/>
      <c r="E10535" s="288"/>
    </row>
    <row r="10536" spans="4:5" ht="14.4" x14ac:dyDescent="0.55000000000000004">
      <c r="D10536" s="286"/>
      <c r="E10536" s="288"/>
    </row>
    <row r="10537" spans="4:5" ht="14.4" x14ac:dyDescent="0.55000000000000004">
      <c r="D10537" s="286"/>
      <c r="E10537" s="288"/>
    </row>
    <row r="10538" spans="4:5" ht="14.4" x14ac:dyDescent="0.55000000000000004">
      <c r="D10538" s="286"/>
      <c r="E10538" s="288"/>
    </row>
    <row r="10539" spans="4:5" ht="14.4" x14ac:dyDescent="0.55000000000000004">
      <c r="D10539" s="286"/>
      <c r="E10539" s="288"/>
    </row>
    <row r="10540" spans="4:5" ht="14.4" x14ac:dyDescent="0.55000000000000004">
      <c r="D10540" s="286"/>
      <c r="E10540" s="288"/>
    </row>
    <row r="10541" spans="4:5" ht="14.4" x14ac:dyDescent="0.55000000000000004">
      <c r="D10541" s="286"/>
      <c r="E10541" s="288"/>
    </row>
    <row r="10542" spans="4:5" ht="14.4" x14ac:dyDescent="0.55000000000000004">
      <c r="D10542" s="286"/>
      <c r="E10542" s="288"/>
    </row>
    <row r="10543" spans="4:5" ht="14.4" x14ac:dyDescent="0.55000000000000004">
      <c r="D10543" s="286"/>
      <c r="E10543" s="288"/>
    </row>
    <row r="10544" spans="4:5" ht="14.4" x14ac:dyDescent="0.55000000000000004">
      <c r="D10544" s="286"/>
      <c r="E10544" s="288"/>
    </row>
    <row r="10545" spans="4:5" ht="14.4" x14ac:dyDescent="0.55000000000000004">
      <c r="D10545" s="286"/>
      <c r="E10545" s="288"/>
    </row>
    <row r="10546" spans="4:5" ht="14.4" x14ac:dyDescent="0.55000000000000004">
      <c r="D10546" s="286"/>
      <c r="E10546" s="288"/>
    </row>
    <row r="10547" spans="4:5" ht="14.4" x14ac:dyDescent="0.55000000000000004">
      <c r="D10547" s="286"/>
      <c r="E10547" s="288"/>
    </row>
    <row r="10548" spans="4:5" ht="14.4" x14ac:dyDescent="0.55000000000000004">
      <c r="D10548" s="286"/>
      <c r="E10548" s="288"/>
    </row>
    <row r="10549" spans="4:5" ht="14.4" x14ac:dyDescent="0.55000000000000004">
      <c r="D10549" s="286"/>
      <c r="E10549" s="288"/>
    </row>
    <row r="10550" spans="4:5" ht="14.4" x14ac:dyDescent="0.55000000000000004">
      <c r="D10550" s="286"/>
      <c r="E10550" s="288"/>
    </row>
    <row r="10551" spans="4:5" ht="14.4" x14ac:dyDescent="0.55000000000000004">
      <c r="D10551" s="286"/>
      <c r="E10551" s="288"/>
    </row>
    <row r="10552" spans="4:5" ht="14.4" x14ac:dyDescent="0.55000000000000004">
      <c r="D10552" s="286"/>
      <c r="E10552" s="288"/>
    </row>
    <row r="10553" spans="4:5" ht="14.4" x14ac:dyDescent="0.55000000000000004">
      <c r="D10553" s="286"/>
      <c r="E10553" s="288"/>
    </row>
    <row r="10554" spans="4:5" ht="14.4" x14ac:dyDescent="0.55000000000000004">
      <c r="D10554" s="286"/>
      <c r="E10554" s="288"/>
    </row>
    <row r="10555" spans="4:5" ht="14.4" x14ac:dyDescent="0.55000000000000004">
      <c r="D10555" s="286"/>
      <c r="E10555" s="288"/>
    </row>
    <row r="10556" spans="4:5" ht="14.4" x14ac:dyDescent="0.55000000000000004">
      <c r="D10556" s="286"/>
      <c r="E10556" s="288"/>
    </row>
    <row r="10557" spans="4:5" ht="14.4" x14ac:dyDescent="0.55000000000000004">
      <c r="D10557" s="286"/>
      <c r="E10557" s="288"/>
    </row>
    <row r="10558" spans="4:5" ht="14.4" x14ac:dyDescent="0.55000000000000004">
      <c r="D10558" s="286"/>
      <c r="E10558" s="288"/>
    </row>
    <row r="10559" spans="4:5" ht="14.4" x14ac:dyDescent="0.55000000000000004">
      <c r="D10559" s="286"/>
      <c r="E10559" s="288"/>
    </row>
    <row r="10560" spans="4:5" ht="14.4" x14ac:dyDescent="0.55000000000000004">
      <c r="D10560" s="286"/>
      <c r="E10560" s="288"/>
    </row>
    <row r="10561" spans="4:5" ht="14.4" x14ac:dyDescent="0.55000000000000004">
      <c r="D10561" s="286"/>
      <c r="E10561" s="288"/>
    </row>
    <row r="10562" spans="4:5" ht="14.4" x14ac:dyDescent="0.55000000000000004">
      <c r="D10562" s="286"/>
      <c r="E10562" s="288"/>
    </row>
    <row r="10563" spans="4:5" ht="14.4" x14ac:dyDescent="0.55000000000000004">
      <c r="D10563" s="286"/>
      <c r="E10563" s="288"/>
    </row>
    <row r="10564" spans="4:5" ht="14.4" x14ac:dyDescent="0.55000000000000004">
      <c r="D10564" s="286"/>
      <c r="E10564" s="288"/>
    </row>
    <row r="10565" spans="4:5" ht="14.4" x14ac:dyDescent="0.55000000000000004">
      <c r="D10565" s="286"/>
      <c r="E10565" s="288"/>
    </row>
    <row r="10566" spans="4:5" ht="14.4" x14ac:dyDescent="0.55000000000000004">
      <c r="D10566" s="286"/>
      <c r="E10566" s="288"/>
    </row>
    <row r="10567" spans="4:5" ht="14.4" x14ac:dyDescent="0.55000000000000004">
      <c r="D10567" s="286"/>
      <c r="E10567" s="288"/>
    </row>
    <row r="10568" spans="4:5" ht="14.4" x14ac:dyDescent="0.55000000000000004">
      <c r="D10568" s="286"/>
      <c r="E10568" s="288"/>
    </row>
    <row r="10569" spans="4:5" ht="14.4" x14ac:dyDescent="0.55000000000000004">
      <c r="D10569" s="286"/>
      <c r="E10569" s="288"/>
    </row>
    <row r="10570" spans="4:5" ht="14.4" x14ac:dyDescent="0.55000000000000004">
      <c r="D10570" s="286"/>
      <c r="E10570" s="288"/>
    </row>
    <row r="10571" spans="4:5" ht="14.4" x14ac:dyDescent="0.55000000000000004">
      <c r="D10571" s="286"/>
      <c r="E10571" s="288"/>
    </row>
    <row r="10572" spans="4:5" ht="14.4" x14ac:dyDescent="0.55000000000000004">
      <c r="D10572" s="286"/>
      <c r="E10572" s="288"/>
    </row>
    <row r="10573" spans="4:5" ht="14.4" x14ac:dyDescent="0.55000000000000004">
      <c r="D10573" s="286"/>
      <c r="E10573" s="288"/>
    </row>
    <row r="10574" spans="4:5" ht="14.4" x14ac:dyDescent="0.55000000000000004">
      <c r="D10574" s="286"/>
      <c r="E10574" s="288"/>
    </row>
    <row r="10575" spans="4:5" ht="14.4" x14ac:dyDescent="0.55000000000000004">
      <c r="D10575" s="286"/>
      <c r="E10575" s="288"/>
    </row>
    <row r="10576" spans="4:5" ht="14.4" x14ac:dyDescent="0.55000000000000004">
      <c r="D10576" s="286"/>
      <c r="E10576" s="288"/>
    </row>
    <row r="10577" spans="4:5" ht="14.4" x14ac:dyDescent="0.55000000000000004">
      <c r="D10577" s="286"/>
      <c r="E10577" s="288"/>
    </row>
    <row r="10578" spans="4:5" ht="14.4" x14ac:dyDescent="0.55000000000000004">
      <c r="D10578" s="286"/>
      <c r="E10578" s="288"/>
    </row>
    <row r="10579" spans="4:5" ht="14.4" x14ac:dyDescent="0.55000000000000004">
      <c r="D10579" s="286"/>
      <c r="E10579" s="288"/>
    </row>
    <row r="10580" spans="4:5" ht="14.4" x14ac:dyDescent="0.55000000000000004">
      <c r="D10580" s="286"/>
      <c r="E10580" s="288"/>
    </row>
    <row r="10581" spans="4:5" ht="14.4" x14ac:dyDescent="0.55000000000000004">
      <c r="D10581" s="286"/>
      <c r="E10581" s="288"/>
    </row>
    <row r="10582" spans="4:5" ht="14.4" x14ac:dyDescent="0.55000000000000004">
      <c r="D10582" s="286"/>
      <c r="E10582" s="288"/>
    </row>
    <row r="10583" spans="4:5" ht="14.4" x14ac:dyDescent="0.55000000000000004">
      <c r="D10583" s="286"/>
      <c r="E10583" s="288"/>
    </row>
    <row r="10584" spans="4:5" ht="14.4" x14ac:dyDescent="0.55000000000000004">
      <c r="D10584" s="286"/>
      <c r="E10584" s="288"/>
    </row>
    <row r="10585" spans="4:5" ht="14.4" x14ac:dyDescent="0.55000000000000004">
      <c r="D10585" s="286"/>
      <c r="E10585" s="288"/>
    </row>
    <row r="10586" spans="4:5" ht="14.4" x14ac:dyDescent="0.55000000000000004">
      <c r="D10586" s="286"/>
      <c r="E10586" s="288"/>
    </row>
    <row r="10587" spans="4:5" ht="14.4" x14ac:dyDescent="0.55000000000000004">
      <c r="D10587" s="286"/>
      <c r="E10587" s="288"/>
    </row>
    <row r="10588" spans="4:5" ht="14.4" x14ac:dyDescent="0.55000000000000004">
      <c r="D10588" s="286"/>
      <c r="E10588" s="288"/>
    </row>
    <row r="10589" spans="4:5" ht="14.4" x14ac:dyDescent="0.55000000000000004">
      <c r="D10589" s="286"/>
      <c r="E10589" s="288"/>
    </row>
    <row r="10590" spans="4:5" ht="14.4" x14ac:dyDescent="0.55000000000000004">
      <c r="D10590" s="286"/>
      <c r="E10590" s="288"/>
    </row>
    <row r="10591" spans="4:5" ht="14.4" x14ac:dyDescent="0.55000000000000004">
      <c r="D10591" s="286"/>
      <c r="E10591" s="288"/>
    </row>
    <row r="10592" spans="4:5" ht="14.4" x14ac:dyDescent="0.55000000000000004">
      <c r="D10592" s="286"/>
      <c r="E10592" s="288"/>
    </row>
    <row r="10593" spans="4:5" ht="14.4" x14ac:dyDescent="0.55000000000000004">
      <c r="D10593" s="286"/>
      <c r="E10593" s="288"/>
    </row>
    <row r="10594" spans="4:5" ht="14.4" x14ac:dyDescent="0.55000000000000004">
      <c r="D10594" s="286"/>
      <c r="E10594" s="288"/>
    </row>
    <row r="10595" spans="4:5" ht="14.4" x14ac:dyDescent="0.55000000000000004">
      <c r="D10595" s="286"/>
      <c r="E10595" s="288"/>
    </row>
    <row r="10596" spans="4:5" ht="14.4" x14ac:dyDescent="0.55000000000000004">
      <c r="D10596" s="286"/>
      <c r="E10596" s="288"/>
    </row>
    <row r="10597" spans="4:5" ht="14.4" x14ac:dyDescent="0.55000000000000004">
      <c r="D10597" s="286"/>
      <c r="E10597" s="288"/>
    </row>
    <row r="10598" spans="4:5" ht="14.4" x14ac:dyDescent="0.55000000000000004">
      <c r="D10598" s="286"/>
      <c r="E10598" s="288"/>
    </row>
    <row r="10599" spans="4:5" ht="14.4" x14ac:dyDescent="0.55000000000000004">
      <c r="D10599" s="286"/>
      <c r="E10599" s="288"/>
    </row>
    <row r="10600" spans="4:5" ht="14.4" x14ac:dyDescent="0.55000000000000004">
      <c r="D10600" s="286"/>
      <c r="E10600" s="288"/>
    </row>
    <row r="10601" spans="4:5" ht="14.4" x14ac:dyDescent="0.55000000000000004">
      <c r="D10601" s="286"/>
      <c r="E10601" s="288"/>
    </row>
    <row r="10602" spans="4:5" ht="14.4" x14ac:dyDescent="0.55000000000000004">
      <c r="D10602" s="286"/>
      <c r="E10602" s="288"/>
    </row>
    <row r="10603" spans="4:5" ht="14.4" x14ac:dyDescent="0.55000000000000004">
      <c r="D10603" s="286"/>
      <c r="E10603" s="288"/>
    </row>
    <row r="10604" spans="4:5" ht="14.4" x14ac:dyDescent="0.55000000000000004">
      <c r="D10604" s="286"/>
      <c r="E10604" s="288"/>
    </row>
    <row r="10605" spans="4:5" ht="14.4" x14ac:dyDescent="0.55000000000000004">
      <c r="D10605" s="286"/>
      <c r="E10605" s="288"/>
    </row>
    <row r="10606" spans="4:5" ht="14.4" x14ac:dyDescent="0.55000000000000004">
      <c r="D10606" s="286"/>
      <c r="E10606" s="288"/>
    </row>
    <row r="10607" spans="4:5" ht="14.4" x14ac:dyDescent="0.55000000000000004">
      <c r="D10607" s="286"/>
      <c r="E10607" s="288"/>
    </row>
    <row r="10608" spans="4:5" ht="14.4" x14ac:dyDescent="0.55000000000000004">
      <c r="D10608" s="286"/>
      <c r="E10608" s="288"/>
    </row>
    <row r="10609" spans="4:5" ht="14.4" x14ac:dyDescent="0.55000000000000004">
      <c r="D10609" s="286"/>
      <c r="E10609" s="288"/>
    </row>
    <row r="10610" spans="4:5" ht="14.4" x14ac:dyDescent="0.55000000000000004">
      <c r="D10610" s="286"/>
      <c r="E10610" s="288"/>
    </row>
    <row r="10611" spans="4:5" ht="14.4" x14ac:dyDescent="0.55000000000000004">
      <c r="D10611" s="286"/>
      <c r="E10611" s="288"/>
    </row>
    <row r="10612" spans="4:5" ht="14.4" x14ac:dyDescent="0.55000000000000004">
      <c r="D10612" s="286"/>
      <c r="E10612" s="288"/>
    </row>
    <row r="10613" spans="4:5" ht="14.4" x14ac:dyDescent="0.55000000000000004">
      <c r="D10613" s="286"/>
      <c r="E10613" s="288"/>
    </row>
    <row r="10614" spans="4:5" ht="14.4" x14ac:dyDescent="0.55000000000000004">
      <c r="D10614" s="286"/>
      <c r="E10614" s="288"/>
    </row>
    <row r="10615" spans="4:5" ht="14.4" x14ac:dyDescent="0.55000000000000004">
      <c r="D10615" s="286"/>
      <c r="E10615" s="288"/>
    </row>
    <row r="10616" spans="4:5" ht="14.4" x14ac:dyDescent="0.55000000000000004">
      <c r="D10616" s="286"/>
      <c r="E10616" s="288"/>
    </row>
    <row r="10617" spans="4:5" ht="14.4" x14ac:dyDescent="0.55000000000000004">
      <c r="D10617" s="286"/>
      <c r="E10617" s="288"/>
    </row>
    <row r="10618" spans="4:5" ht="14.4" x14ac:dyDescent="0.55000000000000004">
      <c r="D10618" s="286"/>
      <c r="E10618" s="288"/>
    </row>
    <row r="10619" spans="4:5" ht="14.4" x14ac:dyDescent="0.55000000000000004">
      <c r="D10619" s="286"/>
      <c r="E10619" s="288"/>
    </row>
    <row r="10620" spans="4:5" ht="14.4" x14ac:dyDescent="0.55000000000000004">
      <c r="D10620" s="286"/>
      <c r="E10620" s="288"/>
    </row>
    <row r="10621" spans="4:5" ht="14.4" x14ac:dyDescent="0.55000000000000004">
      <c r="D10621" s="286"/>
      <c r="E10621" s="288"/>
    </row>
    <row r="10622" spans="4:5" ht="14.4" x14ac:dyDescent="0.55000000000000004">
      <c r="D10622" s="286"/>
      <c r="E10622" s="288"/>
    </row>
    <row r="10623" spans="4:5" ht="14.4" x14ac:dyDescent="0.55000000000000004">
      <c r="D10623" s="286"/>
      <c r="E10623" s="288"/>
    </row>
    <row r="10624" spans="4:5" ht="14.4" x14ac:dyDescent="0.55000000000000004">
      <c r="D10624" s="286"/>
      <c r="E10624" s="288"/>
    </row>
    <row r="10625" spans="4:5" ht="14.4" x14ac:dyDescent="0.55000000000000004">
      <c r="D10625" s="286"/>
      <c r="E10625" s="288"/>
    </row>
    <row r="10626" spans="4:5" ht="14.4" x14ac:dyDescent="0.55000000000000004">
      <c r="D10626" s="286"/>
      <c r="E10626" s="288"/>
    </row>
    <row r="10627" spans="4:5" ht="14.4" x14ac:dyDescent="0.55000000000000004">
      <c r="D10627" s="286"/>
      <c r="E10627" s="288"/>
    </row>
    <row r="10628" spans="4:5" ht="14.4" x14ac:dyDescent="0.55000000000000004">
      <c r="D10628" s="286"/>
      <c r="E10628" s="288"/>
    </row>
    <row r="10629" spans="4:5" ht="14.4" x14ac:dyDescent="0.55000000000000004">
      <c r="D10629" s="286"/>
      <c r="E10629" s="288"/>
    </row>
    <row r="10630" spans="4:5" ht="14.4" x14ac:dyDescent="0.55000000000000004">
      <c r="D10630" s="286"/>
      <c r="E10630" s="288"/>
    </row>
    <row r="10631" spans="4:5" ht="14.4" x14ac:dyDescent="0.55000000000000004">
      <c r="D10631" s="286"/>
      <c r="E10631" s="288"/>
    </row>
    <row r="10632" spans="4:5" ht="14.4" x14ac:dyDescent="0.55000000000000004">
      <c r="D10632" s="286"/>
      <c r="E10632" s="288"/>
    </row>
    <row r="10633" spans="4:5" ht="14.4" x14ac:dyDescent="0.55000000000000004">
      <c r="D10633" s="286"/>
      <c r="E10633" s="288"/>
    </row>
    <row r="10634" spans="4:5" ht="14.4" x14ac:dyDescent="0.55000000000000004">
      <c r="D10634" s="286"/>
      <c r="E10634" s="288"/>
    </row>
    <row r="10635" spans="4:5" ht="14.4" x14ac:dyDescent="0.55000000000000004">
      <c r="D10635" s="286"/>
      <c r="E10635" s="288"/>
    </row>
    <row r="10636" spans="4:5" ht="14.4" x14ac:dyDescent="0.55000000000000004">
      <c r="D10636" s="286"/>
      <c r="E10636" s="288"/>
    </row>
    <row r="10637" spans="4:5" ht="14.4" x14ac:dyDescent="0.55000000000000004">
      <c r="D10637" s="286"/>
      <c r="E10637" s="288"/>
    </row>
    <row r="10638" spans="4:5" ht="14.4" x14ac:dyDescent="0.55000000000000004">
      <c r="D10638" s="286"/>
      <c r="E10638" s="288"/>
    </row>
    <row r="10639" spans="4:5" ht="14.4" x14ac:dyDescent="0.55000000000000004">
      <c r="D10639" s="286"/>
      <c r="E10639" s="288"/>
    </row>
    <row r="10640" spans="4:5" ht="14.4" x14ac:dyDescent="0.55000000000000004">
      <c r="D10640" s="286"/>
      <c r="E10640" s="288"/>
    </row>
    <row r="10641" spans="4:5" ht="14.4" x14ac:dyDescent="0.55000000000000004">
      <c r="D10641" s="286"/>
      <c r="E10641" s="288"/>
    </row>
    <row r="10642" spans="4:5" ht="14.4" x14ac:dyDescent="0.55000000000000004">
      <c r="D10642" s="286"/>
      <c r="E10642" s="288"/>
    </row>
    <row r="10643" spans="4:5" ht="14.4" x14ac:dyDescent="0.55000000000000004">
      <c r="D10643" s="286"/>
      <c r="E10643" s="288"/>
    </row>
    <row r="10644" spans="4:5" ht="14.4" x14ac:dyDescent="0.55000000000000004">
      <c r="D10644" s="286"/>
      <c r="E10644" s="288"/>
    </row>
    <row r="10645" spans="4:5" ht="14.4" x14ac:dyDescent="0.55000000000000004">
      <c r="D10645" s="286"/>
      <c r="E10645" s="288"/>
    </row>
    <row r="10646" spans="4:5" ht="14.4" x14ac:dyDescent="0.55000000000000004">
      <c r="D10646" s="286"/>
      <c r="E10646" s="288"/>
    </row>
    <row r="10647" spans="4:5" ht="14.4" x14ac:dyDescent="0.55000000000000004">
      <c r="D10647" s="286"/>
      <c r="E10647" s="288"/>
    </row>
    <row r="10648" spans="4:5" ht="14.4" x14ac:dyDescent="0.55000000000000004">
      <c r="D10648" s="286"/>
      <c r="E10648" s="288"/>
    </row>
    <row r="10649" spans="4:5" ht="14.4" x14ac:dyDescent="0.55000000000000004">
      <c r="D10649" s="286"/>
      <c r="E10649" s="288"/>
    </row>
    <row r="10650" spans="4:5" ht="14.4" x14ac:dyDescent="0.55000000000000004">
      <c r="D10650" s="286"/>
      <c r="E10650" s="288"/>
    </row>
    <row r="10651" spans="4:5" ht="14.4" x14ac:dyDescent="0.55000000000000004">
      <c r="D10651" s="286"/>
      <c r="E10651" s="288"/>
    </row>
    <row r="10652" spans="4:5" ht="14.4" x14ac:dyDescent="0.55000000000000004">
      <c r="D10652" s="286"/>
      <c r="E10652" s="288"/>
    </row>
    <row r="10653" spans="4:5" ht="14.4" x14ac:dyDescent="0.55000000000000004">
      <c r="D10653" s="286"/>
      <c r="E10653" s="288"/>
    </row>
    <row r="10654" spans="4:5" ht="14.4" x14ac:dyDescent="0.55000000000000004">
      <c r="D10654" s="286"/>
      <c r="E10654" s="288"/>
    </row>
    <row r="10655" spans="4:5" ht="14.4" x14ac:dyDescent="0.55000000000000004">
      <c r="D10655" s="286"/>
      <c r="E10655" s="288"/>
    </row>
    <row r="10656" spans="4:5" ht="14.4" x14ac:dyDescent="0.55000000000000004">
      <c r="D10656" s="286"/>
      <c r="E10656" s="288"/>
    </row>
    <row r="10657" spans="4:5" ht="14.4" x14ac:dyDescent="0.55000000000000004">
      <c r="D10657" s="286"/>
      <c r="E10657" s="288"/>
    </row>
    <row r="10658" spans="4:5" ht="14.4" x14ac:dyDescent="0.55000000000000004">
      <c r="D10658" s="286"/>
      <c r="E10658" s="288"/>
    </row>
    <row r="10659" spans="4:5" ht="14.4" x14ac:dyDescent="0.55000000000000004">
      <c r="D10659" s="286"/>
      <c r="E10659" s="288"/>
    </row>
    <row r="10660" spans="4:5" ht="14.4" x14ac:dyDescent="0.55000000000000004">
      <c r="D10660" s="286"/>
      <c r="E10660" s="288"/>
    </row>
    <row r="10661" spans="4:5" ht="14.4" x14ac:dyDescent="0.55000000000000004">
      <c r="D10661" s="286"/>
      <c r="E10661" s="288"/>
    </row>
    <row r="10662" spans="4:5" ht="14.4" x14ac:dyDescent="0.55000000000000004">
      <c r="D10662" s="286"/>
      <c r="E10662" s="288"/>
    </row>
    <row r="10663" spans="4:5" ht="14.4" x14ac:dyDescent="0.55000000000000004">
      <c r="D10663" s="286"/>
      <c r="E10663" s="288"/>
    </row>
    <row r="10664" spans="4:5" ht="14.4" x14ac:dyDescent="0.55000000000000004">
      <c r="D10664" s="286"/>
      <c r="E10664" s="288"/>
    </row>
    <row r="10665" spans="4:5" ht="14.4" x14ac:dyDescent="0.55000000000000004">
      <c r="D10665" s="286"/>
      <c r="E10665" s="288"/>
    </row>
    <row r="10666" spans="4:5" ht="14.4" x14ac:dyDescent="0.55000000000000004">
      <c r="D10666" s="286"/>
      <c r="E10666" s="288"/>
    </row>
    <row r="10667" spans="4:5" ht="14.4" x14ac:dyDescent="0.55000000000000004">
      <c r="D10667" s="286"/>
      <c r="E10667" s="288"/>
    </row>
    <row r="10668" spans="4:5" ht="14.4" x14ac:dyDescent="0.55000000000000004">
      <c r="D10668" s="286"/>
      <c r="E10668" s="288"/>
    </row>
    <row r="10669" spans="4:5" ht="14.4" x14ac:dyDescent="0.55000000000000004">
      <c r="D10669" s="286"/>
      <c r="E10669" s="288"/>
    </row>
    <row r="10670" spans="4:5" ht="14.4" x14ac:dyDescent="0.55000000000000004">
      <c r="D10670" s="286"/>
      <c r="E10670" s="288"/>
    </row>
    <row r="10671" spans="4:5" ht="14.4" x14ac:dyDescent="0.55000000000000004">
      <c r="D10671" s="286"/>
      <c r="E10671" s="288"/>
    </row>
    <row r="10672" spans="4:5" ht="14.4" x14ac:dyDescent="0.55000000000000004">
      <c r="D10672" s="286"/>
      <c r="E10672" s="288"/>
    </row>
    <row r="10673" spans="4:5" ht="14.4" x14ac:dyDescent="0.55000000000000004">
      <c r="D10673" s="286"/>
      <c r="E10673" s="288"/>
    </row>
    <row r="10674" spans="4:5" ht="14.4" x14ac:dyDescent="0.55000000000000004">
      <c r="D10674" s="286"/>
      <c r="E10674" s="288"/>
    </row>
    <row r="10675" spans="4:5" ht="14.4" x14ac:dyDescent="0.55000000000000004">
      <c r="D10675" s="286"/>
      <c r="E10675" s="288"/>
    </row>
    <row r="10676" spans="4:5" ht="14.4" x14ac:dyDescent="0.55000000000000004">
      <c r="D10676" s="286"/>
      <c r="E10676" s="288"/>
    </row>
    <row r="10677" spans="4:5" ht="14.4" x14ac:dyDescent="0.55000000000000004">
      <c r="D10677" s="286"/>
      <c r="E10677" s="288"/>
    </row>
    <row r="10678" spans="4:5" ht="14.4" x14ac:dyDescent="0.55000000000000004">
      <c r="D10678" s="286"/>
      <c r="E10678" s="288"/>
    </row>
    <row r="10679" spans="4:5" ht="14.4" x14ac:dyDescent="0.55000000000000004">
      <c r="D10679" s="286"/>
      <c r="E10679" s="288"/>
    </row>
    <row r="10680" spans="4:5" ht="14.4" x14ac:dyDescent="0.55000000000000004">
      <c r="D10680" s="286"/>
      <c r="E10680" s="288"/>
    </row>
    <row r="10681" spans="4:5" ht="14.4" x14ac:dyDescent="0.55000000000000004">
      <c r="D10681" s="286"/>
      <c r="E10681" s="288"/>
    </row>
    <row r="10682" spans="4:5" ht="14.4" x14ac:dyDescent="0.55000000000000004">
      <c r="D10682" s="286"/>
      <c r="E10682" s="288"/>
    </row>
    <row r="10683" spans="4:5" ht="14.4" x14ac:dyDescent="0.55000000000000004">
      <c r="D10683" s="286"/>
      <c r="E10683" s="288"/>
    </row>
    <row r="10684" spans="4:5" ht="14.4" x14ac:dyDescent="0.55000000000000004">
      <c r="D10684" s="286"/>
      <c r="E10684" s="288"/>
    </row>
    <row r="10685" spans="4:5" ht="14.4" x14ac:dyDescent="0.55000000000000004">
      <c r="D10685" s="286"/>
      <c r="E10685" s="288"/>
    </row>
    <row r="10686" spans="4:5" ht="14.4" x14ac:dyDescent="0.55000000000000004">
      <c r="D10686" s="286"/>
      <c r="E10686" s="288"/>
    </row>
    <row r="10687" spans="4:5" ht="14.4" x14ac:dyDescent="0.55000000000000004">
      <c r="D10687" s="286"/>
      <c r="E10687" s="288"/>
    </row>
    <row r="10688" spans="4:5" ht="14.4" x14ac:dyDescent="0.55000000000000004">
      <c r="D10688" s="286"/>
      <c r="E10688" s="288"/>
    </row>
    <row r="10689" spans="4:5" ht="14.4" x14ac:dyDescent="0.55000000000000004">
      <c r="D10689" s="286"/>
      <c r="E10689" s="288"/>
    </row>
    <row r="10690" spans="4:5" ht="14.4" x14ac:dyDescent="0.55000000000000004">
      <c r="D10690" s="286"/>
      <c r="E10690" s="288"/>
    </row>
    <row r="10691" spans="4:5" ht="14.4" x14ac:dyDescent="0.55000000000000004">
      <c r="D10691" s="286"/>
      <c r="E10691" s="288"/>
    </row>
    <row r="10692" spans="4:5" ht="14.4" x14ac:dyDescent="0.55000000000000004">
      <c r="D10692" s="286"/>
      <c r="E10692" s="288"/>
    </row>
    <row r="10693" spans="4:5" ht="14.4" x14ac:dyDescent="0.55000000000000004">
      <c r="D10693" s="286"/>
      <c r="E10693" s="288"/>
    </row>
    <row r="10694" spans="4:5" ht="14.4" x14ac:dyDescent="0.55000000000000004">
      <c r="D10694" s="286"/>
      <c r="E10694" s="288"/>
    </row>
    <row r="10695" spans="4:5" ht="14.4" x14ac:dyDescent="0.55000000000000004">
      <c r="D10695" s="286"/>
      <c r="E10695" s="288"/>
    </row>
    <row r="10696" spans="4:5" ht="14.4" x14ac:dyDescent="0.55000000000000004">
      <c r="D10696" s="286"/>
      <c r="E10696" s="288"/>
    </row>
    <row r="10697" spans="4:5" ht="14.4" x14ac:dyDescent="0.55000000000000004">
      <c r="D10697" s="286"/>
      <c r="E10697" s="288"/>
    </row>
    <row r="10698" spans="4:5" ht="14.4" x14ac:dyDescent="0.55000000000000004">
      <c r="D10698" s="286"/>
      <c r="E10698" s="288"/>
    </row>
    <row r="10699" spans="4:5" ht="14.4" x14ac:dyDescent="0.55000000000000004">
      <c r="D10699" s="286"/>
      <c r="E10699" s="288"/>
    </row>
    <row r="10700" spans="4:5" ht="14.4" x14ac:dyDescent="0.55000000000000004">
      <c r="D10700" s="286"/>
      <c r="E10700" s="288"/>
    </row>
    <row r="10701" spans="4:5" ht="14.4" x14ac:dyDescent="0.55000000000000004">
      <c r="D10701" s="286"/>
      <c r="E10701" s="288"/>
    </row>
    <row r="10702" spans="4:5" ht="14.4" x14ac:dyDescent="0.55000000000000004">
      <c r="D10702" s="286"/>
      <c r="E10702" s="288"/>
    </row>
    <row r="10703" spans="4:5" ht="14.4" x14ac:dyDescent="0.55000000000000004">
      <c r="D10703" s="286"/>
      <c r="E10703" s="288"/>
    </row>
    <row r="10704" spans="4:5" ht="14.4" x14ac:dyDescent="0.55000000000000004">
      <c r="D10704" s="286"/>
      <c r="E10704" s="288"/>
    </row>
    <row r="10705" spans="4:5" ht="14.4" x14ac:dyDescent="0.55000000000000004">
      <c r="D10705" s="286"/>
      <c r="E10705" s="288"/>
    </row>
    <row r="10706" spans="4:5" ht="14.4" x14ac:dyDescent="0.55000000000000004">
      <c r="D10706" s="286"/>
      <c r="E10706" s="288"/>
    </row>
    <row r="10707" spans="4:5" ht="14.4" x14ac:dyDescent="0.55000000000000004">
      <c r="D10707" s="286"/>
      <c r="E10707" s="288"/>
    </row>
    <row r="10708" spans="4:5" ht="14.4" x14ac:dyDescent="0.55000000000000004">
      <c r="D10708" s="286"/>
      <c r="E10708" s="288"/>
    </row>
    <row r="10709" spans="4:5" ht="14.4" x14ac:dyDescent="0.55000000000000004">
      <c r="D10709" s="286"/>
      <c r="E10709" s="288"/>
    </row>
    <row r="10710" spans="4:5" ht="14.4" x14ac:dyDescent="0.55000000000000004">
      <c r="D10710" s="286"/>
      <c r="E10710" s="288"/>
    </row>
    <row r="10711" spans="4:5" ht="14.4" x14ac:dyDescent="0.55000000000000004">
      <c r="D10711" s="286"/>
      <c r="E10711" s="288"/>
    </row>
    <row r="10712" spans="4:5" ht="14.4" x14ac:dyDescent="0.55000000000000004">
      <c r="D10712" s="286"/>
      <c r="E10712" s="288"/>
    </row>
    <row r="10713" spans="4:5" ht="14.4" x14ac:dyDescent="0.55000000000000004">
      <c r="D10713" s="286"/>
      <c r="E10713" s="288"/>
    </row>
    <row r="10714" spans="4:5" ht="14.4" x14ac:dyDescent="0.55000000000000004">
      <c r="D10714" s="286"/>
      <c r="E10714" s="288"/>
    </row>
    <row r="10715" spans="4:5" ht="14.4" x14ac:dyDescent="0.55000000000000004">
      <c r="D10715" s="286"/>
      <c r="E10715" s="288"/>
    </row>
    <row r="10716" spans="4:5" ht="14.4" x14ac:dyDescent="0.55000000000000004">
      <c r="D10716" s="286"/>
      <c r="E10716" s="288"/>
    </row>
    <row r="10717" spans="4:5" ht="14.4" x14ac:dyDescent="0.55000000000000004">
      <c r="D10717" s="286"/>
      <c r="E10717" s="288"/>
    </row>
    <row r="10718" spans="4:5" ht="14.4" x14ac:dyDescent="0.55000000000000004">
      <c r="D10718" s="286"/>
      <c r="E10718" s="288"/>
    </row>
    <row r="10719" spans="4:5" ht="14.4" x14ac:dyDescent="0.55000000000000004">
      <c r="D10719" s="286"/>
      <c r="E10719" s="288"/>
    </row>
    <row r="10720" spans="4:5" ht="14.4" x14ac:dyDescent="0.55000000000000004">
      <c r="D10720" s="286"/>
      <c r="E10720" s="288"/>
    </row>
    <row r="10721" spans="4:5" ht="14.4" x14ac:dyDescent="0.55000000000000004">
      <c r="D10721" s="286"/>
      <c r="E10721" s="288"/>
    </row>
    <row r="10722" spans="4:5" ht="14.4" x14ac:dyDescent="0.55000000000000004">
      <c r="D10722" s="286"/>
      <c r="E10722" s="288"/>
    </row>
    <row r="10723" spans="4:5" ht="14.4" x14ac:dyDescent="0.55000000000000004">
      <c r="D10723" s="286"/>
      <c r="E10723" s="288"/>
    </row>
    <row r="10724" spans="4:5" ht="14.4" x14ac:dyDescent="0.55000000000000004">
      <c r="D10724" s="286"/>
      <c r="E10724" s="288"/>
    </row>
    <row r="10725" spans="4:5" ht="14.4" x14ac:dyDescent="0.55000000000000004">
      <c r="D10725" s="286"/>
      <c r="E10725" s="288"/>
    </row>
    <row r="10726" spans="4:5" ht="14.4" x14ac:dyDescent="0.55000000000000004">
      <c r="D10726" s="286"/>
      <c r="E10726" s="288"/>
    </row>
    <row r="10727" spans="4:5" ht="14.4" x14ac:dyDescent="0.55000000000000004">
      <c r="D10727" s="286"/>
      <c r="E10727" s="288"/>
    </row>
    <row r="10728" spans="4:5" ht="14.4" x14ac:dyDescent="0.55000000000000004">
      <c r="D10728" s="286"/>
      <c r="E10728" s="288"/>
    </row>
    <row r="10729" spans="4:5" ht="14.4" x14ac:dyDescent="0.55000000000000004">
      <c r="D10729" s="286"/>
      <c r="E10729" s="288"/>
    </row>
    <row r="10730" spans="4:5" ht="14.4" x14ac:dyDescent="0.55000000000000004">
      <c r="D10730" s="286"/>
      <c r="E10730" s="288"/>
    </row>
    <row r="10731" spans="4:5" ht="14.4" x14ac:dyDescent="0.55000000000000004">
      <c r="D10731" s="286"/>
      <c r="E10731" s="288"/>
    </row>
    <row r="10732" spans="4:5" ht="14.4" x14ac:dyDescent="0.55000000000000004">
      <c r="D10732" s="286"/>
      <c r="E10732" s="288"/>
    </row>
    <row r="10733" spans="4:5" ht="14.4" x14ac:dyDescent="0.55000000000000004">
      <c r="D10733" s="286"/>
      <c r="E10733" s="288"/>
    </row>
    <row r="10734" spans="4:5" ht="14.4" x14ac:dyDescent="0.55000000000000004">
      <c r="D10734" s="286"/>
      <c r="E10734" s="288"/>
    </row>
    <row r="10735" spans="4:5" ht="14.4" x14ac:dyDescent="0.55000000000000004">
      <c r="D10735" s="286"/>
      <c r="E10735" s="288"/>
    </row>
    <row r="10736" spans="4:5" ht="14.4" x14ac:dyDescent="0.55000000000000004">
      <c r="D10736" s="286"/>
      <c r="E10736" s="288"/>
    </row>
    <row r="10737" spans="4:5" ht="14.4" x14ac:dyDescent="0.55000000000000004">
      <c r="D10737" s="286"/>
      <c r="E10737" s="288"/>
    </row>
    <row r="10738" spans="4:5" ht="14.4" x14ac:dyDescent="0.55000000000000004">
      <c r="D10738" s="286"/>
      <c r="E10738" s="288"/>
    </row>
    <row r="10739" spans="4:5" ht="14.4" x14ac:dyDescent="0.55000000000000004">
      <c r="D10739" s="286"/>
      <c r="E10739" s="288"/>
    </row>
    <row r="10740" spans="4:5" ht="14.4" x14ac:dyDescent="0.55000000000000004">
      <c r="D10740" s="286"/>
      <c r="E10740" s="288"/>
    </row>
    <row r="10741" spans="4:5" ht="14.4" x14ac:dyDescent="0.55000000000000004">
      <c r="D10741" s="286"/>
      <c r="E10741" s="288"/>
    </row>
    <row r="10742" spans="4:5" ht="14.4" x14ac:dyDescent="0.55000000000000004">
      <c r="D10742" s="286"/>
      <c r="E10742" s="288"/>
    </row>
    <row r="10743" spans="4:5" ht="14.4" x14ac:dyDescent="0.55000000000000004">
      <c r="D10743" s="286"/>
      <c r="E10743" s="288"/>
    </row>
    <row r="10744" spans="4:5" ht="14.4" x14ac:dyDescent="0.55000000000000004">
      <c r="D10744" s="286"/>
      <c r="E10744" s="288"/>
    </row>
    <row r="10745" spans="4:5" ht="14.4" x14ac:dyDescent="0.55000000000000004">
      <c r="D10745" s="286"/>
      <c r="E10745" s="288"/>
    </row>
    <row r="10746" spans="4:5" ht="14.4" x14ac:dyDescent="0.55000000000000004">
      <c r="D10746" s="286"/>
      <c r="E10746" s="288"/>
    </row>
    <row r="10747" spans="4:5" ht="14.4" x14ac:dyDescent="0.55000000000000004">
      <c r="D10747" s="286"/>
      <c r="E10747" s="288"/>
    </row>
    <row r="10748" spans="4:5" ht="14.4" x14ac:dyDescent="0.55000000000000004">
      <c r="D10748" s="286"/>
      <c r="E10748" s="288"/>
    </row>
    <row r="10749" spans="4:5" ht="14.4" x14ac:dyDescent="0.55000000000000004">
      <c r="D10749" s="286"/>
      <c r="E10749" s="288"/>
    </row>
    <row r="10750" spans="4:5" ht="14.4" x14ac:dyDescent="0.55000000000000004">
      <c r="D10750" s="286"/>
      <c r="E10750" s="288"/>
    </row>
    <row r="10751" spans="4:5" ht="14.4" x14ac:dyDescent="0.55000000000000004">
      <c r="D10751" s="286"/>
      <c r="E10751" s="288"/>
    </row>
    <row r="10752" spans="4:5" ht="14.4" x14ac:dyDescent="0.55000000000000004">
      <c r="D10752" s="286"/>
      <c r="E10752" s="288"/>
    </row>
    <row r="10753" spans="4:5" ht="14.4" x14ac:dyDescent="0.55000000000000004">
      <c r="D10753" s="286"/>
      <c r="E10753" s="288"/>
    </row>
    <row r="10754" spans="4:5" ht="14.4" x14ac:dyDescent="0.55000000000000004">
      <c r="D10754" s="286"/>
      <c r="E10754" s="288"/>
    </row>
    <row r="10755" spans="4:5" ht="14.4" x14ac:dyDescent="0.55000000000000004">
      <c r="D10755" s="286"/>
      <c r="E10755" s="288"/>
    </row>
    <row r="10756" spans="4:5" ht="14.4" x14ac:dyDescent="0.55000000000000004">
      <c r="D10756" s="286"/>
      <c r="E10756" s="288"/>
    </row>
    <row r="10757" spans="4:5" ht="14.4" x14ac:dyDescent="0.55000000000000004">
      <c r="D10757" s="286"/>
      <c r="E10757" s="288"/>
    </row>
    <row r="10758" spans="4:5" ht="14.4" x14ac:dyDescent="0.55000000000000004">
      <c r="D10758" s="286"/>
      <c r="E10758" s="288"/>
    </row>
    <row r="10759" spans="4:5" ht="14.4" x14ac:dyDescent="0.55000000000000004">
      <c r="D10759" s="286"/>
      <c r="E10759" s="288"/>
    </row>
    <row r="10760" spans="4:5" ht="14.4" x14ac:dyDescent="0.55000000000000004">
      <c r="D10760" s="286"/>
      <c r="E10760" s="288"/>
    </row>
    <row r="10761" spans="4:5" ht="14.4" x14ac:dyDescent="0.55000000000000004">
      <c r="D10761" s="286"/>
      <c r="E10761" s="288"/>
    </row>
    <row r="10762" spans="4:5" ht="14.4" x14ac:dyDescent="0.55000000000000004">
      <c r="D10762" s="286"/>
      <c r="E10762" s="288"/>
    </row>
    <row r="10763" spans="4:5" ht="14.4" x14ac:dyDescent="0.55000000000000004">
      <c r="D10763" s="286"/>
      <c r="E10763" s="288"/>
    </row>
    <row r="10764" spans="4:5" ht="14.4" x14ac:dyDescent="0.55000000000000004">
      <c r="D10764" s="286"/>
      <c r="E10764" s="288"/>
    </row>
    <row r="10765" spans="4:5" ht="14.4" x14ac:dyDescent="0.55000000000000004">
      <c r="D10765" s="286"/>
      <c r="E10765" s="288"/>
    </row>
    <row r="10766" spans="4:5" ht="14.4" x14ac:dyDescent="0.55000000000000004">
      <c r="D10766" s="286"/>
      <c r="E10766" s="288"/>
    </row>
    <row r="10767" spans="4:5" ht="14.4" x14ac:dyDescent="0.55000000000000004">
      <c r="D10767" s="286"/>
      <c r="E10767" s="288"/>
    </row>
    <row r="10768" spans="4:5" ht="14.4" x14ac:dyDescent="0.55000000000000004">
      <c r="D10768" s="286"/>
      <c r="E10768" s="288"/>
    </row>
    <row r="10769" spans="4:5" ht="14.4" x14ac:dyDescent="0.55000000000000004">
      <c r="D10769" s="286"/>
      <c r="E10769" s="288"/>
    </row>
    <row r="10770" spans="4:5" ht="14.4" x14ac:dyDescent="0.55000000000000004">
      <c r="D10770" s="286"/>
      <c r="E10770" s="288"/>
    </row>
    <row r="10771" spans="4:5" ht="14.4" x14ac:dyDescent="0.55000000000000004">
      <c r="D10771" s="286"/>
      <c r="E10771" s="288"/>
    </row>
    <row r="10772" spans="4:5" ht="14.4" x14ac:dyDescent="0.55000000000000004">
      <c r="D10772" s="286"/>
      <c r="E10772" s="288"/>
    </row>
    <row r="10773" spans="4:5" ht="14.4" x14ac:dyDescent="0.55000000000000004">
      <c r="D10773" s="286"/>
      <c r="E10773" s="288"/>
    </row>
    <row r="10774" spans="4:5" ht="14.4" x14ac:dyDescent="0.55000000000000004">
      <c r="D10774" s="286"/>
      <c r="E10774" s="288"/>
    </row>
    <row r="10775" spans="4:5" ht="14.4" x14ac:dyDescent="0.55000000000000004">
      <c r="D10775" s="286"/>
      <c r="E10775" s="288"/>
    </row>
    <row r="10776" spans="4:5" ht="14.4" x14ac:dyDescent="0.55000000000000004">
      <c r="D10776" s="286"/>
      <c r="E10776" s="288"/>
    </row>
    <row r="10777" spans="4:5" ht="14.4" x14ac:dyDescent="0.55000000000000004">
      <c r="D10777" s="286"/>
      <c r="E10777" s="288"/>
    </row>
    <row r="10778" spans="4:5" ht="14.4" x14ac:dyDescent="0.55000000000000004">
      <c r="D10778" s="286"/>
      <c r="E10778" s="288"/>
    </row>
    <row r="10779" spans="4:5" ht="14.4" x14ac:dyDescent="0.55000000000000004">
      <c r="D10779" s="286"/>
      <c r="E10779" s="288"/>
    </row>
    <row r="10780" spans="4:5" ht="14.4" x14ac:dyDescent="0.55000000000000004">
      <c r="D10780" s="286"/>
      <c r="E10780" s="288"/>
    </row>
    <row r="10781" spans="4:5" ht="14.4" x14ac:dyDescent="0.55000000000000004">
      <c r="D10781" s="286"/>
      <c r="E10781" s="288"/>
    </row>
    <row r="10782" spans="4:5" ht="14.4" x14ac:dyDescent="0.55000000000000004">
      <c r="D10782" s="286"/>
      <c r="E10782" s="288"/>
    </row>
    <row r="10783" spans="4:5" ht="14.4" x14ac:dyDescent="0.55000000000000004">
      <c r="D10783" s="286"/>
      <c r="E10783" s="288"/>
    </row>
    <row r="10784" spans="4:5" ht="14.4" x14ac:dyDescent="0.55000000000000004">
      <c r="D10784" s="286"/>
      <c r="E10784" s="288"/>
    </row>
    <row r="10785" spans="4:5" ht="14.4" x14ac:dyDescent="0.55000000000000004">
      <c r="D10785" s="286"/>
      <c r="E10785" s="288"/>
    </row>
    <row r="10786" spans="4:5" ht="14.4" x14ac:dyDescent="0.55000000000000004">
      <c r="D10786" s="286"/>
      <c r="E10786" s="288"/>
    </row>
    <row r="10787" spans="4:5" ht="14.4" x14ac:dyDescent="0.55000000000000004">
      <c r="D10787" s="286"/>
      <c r="E10787" s="288"/>
    </row>
    <row r="10788" spans="4:5" ht="14.4" x14ac:dyDescent="0.55000000000000004">
      <c r="D10788" s="286"/>
      <c r="E10788" s="288"/>
    </row>
    <row r="10789" spans="4:5" ht="14.4" x14ac:dyDescent="0.55000000000000004">
      <c r="D10789" s="286"/>
      <c r="E10789" s="288"/>
    </row>
    <row r="10790" spans="4:5" ht="14.4" x14ac:dyDescent="0.55000000000000004">
      <c r="D10790" s="286"/>
      <c r="E10790" s="288"/>
    </row>
    <row r="10791" spans="4:5" ht="14.4" x14ac:dyDescent="0.55000000000000004">
      <c r="D10791" s="286"/>
      <c r="E10791" s="288"/>
    </row>
    <row r="10792" spans="4:5" ht="14.4" x14ac:dyDescent="0.55000000000000004">
      <c r="D10792" s="286"/>
      <c r="E10792" s="288"/>
    </row>
    <row r="10793" spans="4:5" ht="14.4" x14ac:dyDescent="0.55000000000000004">
      <c r="D10793" s="286"/>
      <c r="E10793" s="288"/>
    </row>
    <row r="10794" spans="4:5" ht="14.4" x14ac:dyDescent="0.55000000000000004">
      <c r="D10794" s="286"/>
      <c r="E10794" s="288"/>
    </row>
    <row r="10795" spans="4:5" ht="14.4" x14ac:dyDescent="0.55000000000000004">
      <c r="D10795" s="286"/>
      <c r="E10795" s="288"/>
    </row>
    <row r="10796" spans="4:5" ht="14.4" x14ac:dyDescent="0.55000000000000004">
      <c r="D10796" s="286"/>
      <c r="E10796" s="288"/>
    </row>
    <row r="10797" spans="4:5" ht="14.4" x14ac:dyDescent="0.55000000000000004">
      <c r="D10797" s="286"/>
      <c r="E10797" s="288"/>
    </row>
    <row r="10798" spans="4:5" ht="14.4" x14ac:dyDescent="0.55000000000000004">
      <c r="D10798" s="286"/>
      <c r="E10798" s="288"/>
    </row>
    <row r="10799" spans="4:5" ht="14.4" x14ac:dyDescent="0.55000000000000004">
      <c r="D10799" s="286"/>
      <c r="E10799" s="288"/>
    </row>
    <row r="10800" spans="4:5" ht="14.4" x14ac:dyDescent="0.55000000000000004">
      <c r="D10800" s="286"/>
      <c r="E10800" s="288"/>
    </row>
    <row r="10801" spans="4:5" ht="14.4" x14ac:dyDescent="0.55000000000000004">
      <c r="D10801" s="286"/>
      <c r="E10801" s="288"/>
    </row>
    <row r="10802" spans="4:5" ht="14.4" x14ac:dyDescent="0.55000000000000004">
      <c r="D10802" s="286"/>
      <c r="E10802" s="288"/>
    </row>
    <row r="10803" spans="4:5" ht="14.4" x14ac:dyDescent="0.55000000000000004">
      <c r="D10803" s="286"/>
      <c r="E10803" s="288"/>
    </row>
    <row r="10804" spans="4:5" ht="14.4" x14ac:dyDescent="0.55000000000000004">
      <c r="D10804" s="286"/>
      <c r="E10804" s="288"/>
    </row>
    <row r="10805" spans="4:5" ht="14.4" x14ac:dyDescent="0.55000000000000004">
      <c r="D10805" s="286"/>
      <c r="E10805" s="288"/>
    </row>
    <row r="10806" spans="4:5" ht="14.4" x14ac:dyDescent="0.55000000000000004">
      <c r="D10806" s="286"/>
      <c r="E10806" s="288"/>
    </row>
    <row r="10807" spans="4:5" ht="14.4" x14ac:dyDescent="0.55000000000000004">
      <c r="D10807" s="286"/>
      <c r="E10807" s="288"/>
    </row>
    <row r="10808" spans="4:5" ht="14.4" x14ac:dyDescent="0.55000000000000004">
      <c r="D10808" s="286"/>
      <c r="E10808" s="288"/>
    </row>
    <row r="10809" spans="4:5" ht="14.4" x14ac:dyDescent="0.55000000000000004">
      <c r="D10809" s="286"/>
      <c r="E10809" s="288"/>
    </row>
    <row r="10810" spans="4:5" ht="14.4" x14ac:dyDescent="0.55000000000000004">
      <c r="D10810" s="286"/>
      <c r="E10810" s="288"/>
    </row>
    <row r="10811" spans="4:5" ht="14.4" x14ac:dyDescent="0.55000000000000004">
      <c r="D10811" s="286"/>
      <c r="E10811" s="288"/>
    </row>
    <row r="10812" spans="4:5" ht="14.4" x14ac:dyDescent="0.55000000000000004">
      <c r="D10812" s="286"/>
      <c r="E10812" s="288"/>
    </row>
    <row r="10813" spans="4:5" ht="14.4" x14ac:dyDescent="0.55000000000000004">
      <c r="D10813" s="286"/>
      <c r="E10813" s="288"/>
    </row>
    <row r="10814" spans="4:5" ht="14.4" x14ac:dyDescent="0.55000000000000004">
      <c r="D10814" s="286"/>
      <c r="E10814" s="288"/>
    </row>
    <row r="10815" spans="4:5" ht="14.4" x14ac:dyDescent="0.55000000000000004">
      <c r="D10815" s="286"/>
      <c r="E10815" s="288"/>
    </row>
    <row r="10816" spans="4:5" ht="14.4" x14ac:dyDescent="0.55000000000000004">
      <c r="D10816" s="286"/>
      <c r="E10816" s="288"/>
    </row>
    <row r="10817" spans="4:5" ht="14.4" x14ac:dyDescent="0.55000000000000004">
      <c r="D10817" s="286"/>
      <c r="E10817" s="288"/>
    </row>
    <row r="10818" spans="4:5" ht="14.4" x14ac:dyDescent="0.55000000000000004">
      <c r="D10818" s="286"/>
      <c r="E10818" s="288"/>
    </row>
    <row r="10819" spans="4:5" ht="14.4" x14ac:dyDescent="0.55000000000000004">
      <c r="D10819" s="286"/>
      <c r="E10819" s="288"/>
    </row>
    <row r="10820" spans="4:5" ht="14.4" x14ac:dyDescent="0.55000000000000004">
      <c r="D10820" s="286"/>
      <c r="E10820" s="288"/>
    </row>
    <row r="10821" spans="4:5" ht="14.4" x14ac:dyDescent="0.55000000000000004">
      <c r="D10821" s="286"/>
      <c r="E10821" s="288"/>
    </row>
    <row r="10822" spans="4:5" ht="14.4" x14ac:dyDescent="0.55000000000000004">
      <c r="D10822" s="286"/>
      <c r="E10822" s="288"/>
    </row>
    <row r="10823" spans="4:5" ht="14.4" x14ac:dyDescent="0.55000000000000004">
      <c r="D10823" s="286"/>
      <c r="E10823" s="288"/>
    </row>
    <row r="10824" spans="4:5" ht="14.4" x14ac:dyDescent="0.55000000000000004">
      <c r="D10824" s="286"/>
      <c r="E10824" s="288"/>
    </row>
    <row r="10825" spans="4:5" ht="14.4" x14ac:dyDescent="0.55000000000000004">
      <c r="D10825" s="286"/>
      <c r="E10825" s="288"/>
    </row>
    <row r="10826" spans="4:5" ht="14.4" x14ac:dyDescent="0.55000000000000004">
      <c r="D10826" s="286"/>
      <c r="E10826" s="288"/>
    </row>
    <row r="10827" spans="4:5" ht="14.4" x14ac:dyDescent="0.55000000000000004">
      <c r="D10827" s="286"/>
      <c r="E10827" s="288"/>
    </row>
    <row r="10828" spans="4:5" ht="14.4" x14ac:dyDescent="0.55000000000000004">
      <c r="D10828" s="286"/>
      <c r="E10828" s="288"/>
    </row>
    <row r="10829" spans="4:5" ht="14.4" x14ac:dyDescent="0.55000000000000004">
      <c r="D10829" s="286"/>
      <c r="E10829" s="288"/>
    </row>
    <row r="10830" spans="4:5" ht="14.4" x14ac:dyDescent="0.55000000000000004">
      <c r="D10830" s="286"/>
      <c r="E10830" s="288"/>
    </row>
    <row r="10831" spans="4:5" ht="14.4" x14ac:dyDescent="0.55000000000000004">
      <c r="D10831" s="286"/>
      <c r="E10831" s="288"/>
    </row>
    <row r="10832" spans="4:5" ht="14.4" x14ac:dyDescent="0.55000000000000004">
      <c r="D10832" s="286"/>
      <c r="E10832" s="288"/>
    </row>
    <row r="10833" spans="4:5" ht="14.4" x14ac:dyDescent="0.55000000000000004">
      <c r="D10833" s="286"/>
      <c r="E10833" s="288"/>
    </row>
    <row r="10834" spans="4:5" ht="14.4" x14ac:dyDescent="0.55000000000000004">
      <c r="D10834" s="286"/>
      <c r="E10834" s="288"/>
    </row>
    <row r="10835" spans="4:5" ht="14.4" x14ac:dyDescent="0.55000000000000004">
      <c r="D10835" s="286"/>
      <c r="E10835" s="288"/>
    </row>
    <row r="10836" spans="4:5" ht="14.4" x14ac:dyDescent="0.55000000000000004">
      <c r="D10836" s="286"/>
      <c r="E10836" s="288"/>
    </row>
    <row r="10837" spans="4:5" ht="14.4" x14ac:dyDescent="0.55000000000000004">
      <c r="D10837" s="286"/>
      <c r="E10837" s="288"/>
    </row>
    <row r="10838" spans="4:5" ht="14.4" x14ac:dyDescent="0.55000000000000004">
      <c r="D10838" s="286"/>
      <c r="E10838" s="288"/>
    </row>
    <row r="10839" spans="4:5" ht="14.4" x14ac:dyDescent="0.55000000000000004">
      <c r="D10839" s="286"/>
      <c r="E10839" s="288"/>
    </row>
    <row r="10840" spans="4:5" ht="14.4" x14ac:dyDescent="0.55000000000000004">
      <c r="D10840" s="286"/>
      <c r="E10840" s="288"/>
    </row>
    <row r="10841" spans="4:5" ht="14.4" x14ac:dyDescent="0.55000000000000004">
      <c r="D10841" s="286"/>
      <c r="E10841" s="288"/>
    </row>
    <row r="10842" spans="4:5" ht="14.4" x14ac:dyDescent="0.55000000000000004">
      <c r="D10842" s="286"/>
      <c r="E10842" s="288"/>
    </row>
    <row r="10843" spans="4:5" ht="14.4" x14ac:dyDescent="0.55000000000000004">
      <c r="D10843" s="286"/>
      <c r="E10843" s="288"/>
    </row>
    <row r="10844" spans="4:5" ht="14.4" x14ac:dyDescent="0.55000000000000004">
      <c r="D10844" s="286"/>
      <c r="E10844" s="288"/>
    </row>
    <row r="10845" spans="4:5" ht="14.4" x14ac:dyDescent="0.55000000000000004">
      <c r="D10845" s="286"/>
      <c r="E10845" s="288"/>
    </row>
    <row r="10846" spans="4:5" ht="14.4" x14ac:dyDescent="0.55000000000000004">
      <c r="D10846" s="286"/>
      <c r="E10846" s="288"/>
    </row>
    <row r="10847" spans="4:5" ht="14.4" x14ac:dyDescent="0.55000000000000004">
      <c r="D10847" s="286"/>
      <c r="E10847" s="288"/>
    </row>
    <row r="10848" spans="4:5" ht="14.4" x14ac:dyDescent="0.55000000000000004">
      <c r="D10848" s="286"/>
      <c r="E10848" s="288"/>
    </row>
    <row r="10849" spans="4:5" ht="14.4" x14ac:dyDescent="0.55000000000000004">
      <c r="D10849" s="286"/>
      <c r="E10849" s="288"/>
    </row>
    <row r="10850" spans="4:5" ht="14.4" x14ac:dyDescent="0.55000000000000004">
      <c r="D10850" s="286"/>
      <c r="E10850" s="288"/>
    </row>
    <row r="10851" spans="4:5" ht="14.4" x14ac:dyDescent="0.55000000000000004">
      <c r="D10851" s="286"/>
      <c r="E10851" s="288"/>
    </row>
    <row r="10852" spans="4:5" ht="14.4" x14ac:dyDescent="0.55000000000000004">
      <c r="D10852" s="286"/>
      <c r="E10852" s="288"/>
    </row>
    <row r="10853" spans="4:5" ht="14.4" x14ac:dyDescent="0.55000000000000004">
      <c r="D10853" s="286"/>
      <c r="E10853" s="288"/>
    </row>
    <row r="10854" spans="4:5" ht="14.4" x14ac:dyDescent="0.55000000000000004">
      <c r="D10854" s="286"/>
      <c r="E10854" s="288"/>
    </row>
    <row r="10855" spans="4:5" ht="14.4" x14ac:dyDescent="0.55000000000000004">
      <c r="D10855" s="286"/>
      <c r="E10855" s="288"/>
    </row>
    <row r="10856" spans="4:5" ht="14.4" x14ac:dyDescent="0.55000000000000004">
      <c r="D10856" s="286"/>
      <c r="E10856" s="288"/>
    </row>
    <row r="10857" spans="4:5" ht="14.4" x14ac:dyDescent="0.55000000000000004">
      <c r="D10857" s="286"/>
      <c r="E10857" s="288"/>
    </row>
    <row r="10858" spans="4:5" ht="14.4" x14ac:dyDescent="0.55000000000000004">
      <c r="D10858" s="286"/>
      <c r="E10858" s="288"/>
    </row>
    <row r="10859" spans="4:5" ht="14.4" x14ac:dyDescent="0.55000000000000004">
      <c r="D10859" s="286"/>
      <c r="E10859" s="288"/>
    </row>
    <row r="10860" spans="4:5" ht="14.4" x14ac:dyDescent="0.55000000000000004">
      <c r="D10860" s="286"/>
      <c r="E10860" s="288"/>
    </row>
    <row r="10861" spans="4:5" ht="14.4" x14ac:dyDescent="0.55000000000000004">
      <c r="D10861" s="286"/>
      <c r="E10861" s="288"/>
    </row>
    <row r="10862" spans="4:5" ht="14.4" x14ac:dyDescent="0.55000000000000004">
      <c r="D10862" s="286"/>
      <c r="E10862" s="288"/>
    </row>
    <row r="10863" spans="4:5" ht="14.4" x14ac:dyDescent="0.55000000000000004">
      <c r="D10863" s="286"/>
      <c r="E10863" s="288"/>
    </row>
    <row r="10864" spans="4:5" ht="14.4" x14ac:dyDescent="0.55000000000000004">
      <c r="D10864" s="286"/>
      <c r="E10864" s="288"/>
    </row>
    <row r="10865" spans="4:5" ht="14.4" x14ac:dyDescent="0.55000000000000004">
      <c r="D10865" s="286"/>
      <c r="E10865" s="288"/>
    </row>
    <row r="10866" spans="4:5" ht="14.4" x14ac:dyDescent="0.55000000000000004">
      <c r="D10866" s="286"/>
      <c r="E10866" s="288"/>
    </row>
    <row r="10867" spans="4:5" ht="14.4" x14ac:dyDescent="0.55000000000000004">
      <c r="D10867" s="286"/>
      <c r="E10867" s="288"/>
    </row>
    <row r="10868" spans="4:5" ht="14.4" x14ac:dyDescent="0.55000000000000004">
      <c r="D10868" s="286"/>
      <c r="E10868" s="288"/>
    </row>
    <row r="10869" spans="4:5" ht="14.4" x14ac:dyDescent="0.55000000000000004">
      <c r="D10869" s="286"/>
      <c r="E10869" s="288"/>
    </row>
    <row r="10870" spans="4:5" ht="14.4" x14ac:dyDescent="0.55000000000000004">
      <c r="D10870" s="286"/>
      <c r="E10870" s="288"/>
    </row>
    <row r="10871" spans="4:5" ht="14.4" x14ac:dyDescent="0.55000000000000004">
      <c r="D10871" s="286"/>
      <c r="E10871" s="288"/>
    </row>
    <row r="10872" spans="4:5" ht="14.4" x14ac:dyDescent="0.55000000000000004">
      <c r="D10872" s="286"/>
      <c r="E10872" s="288"/>
    </row>
    <row r="10873" spans="4:5" ht="14.4" x14ac:dyDescent="0.55000000000000004">
      <c r="D10873" s="286"/>
      <c r="E10873" s="288"/>
    </row>
    <row r="10874" spans="4:5" ht="14.4" x14ac:dyDescent="0.55000000000000004">
      <c r="D10874" s="286"/>
      <c r="E10874" s="288"/>
    </row>
    <row r="10875" spans="4:5" ht="14.4" x14ac:dyDescent="0.55000000000000004">
      <c r="D10875" s="286"/>
      <c r="E10875" s="288"/>
    </row>
    <row r="10876" spans="4:5" ht="14.4" x14ac:dyDescent="0.55000000000000004">
      <c r="D10876" s="286"/>
      <c r="E10876" s="288"/>
    </row>
    <row r="10877" spans="4:5" ht="14.4" x14ac:dyDescent="0.55000000000000004">
      <c r="D10877" s="286"/>
      <c r="E10877" s="288"/>
    </row>
    <row r="10878" spans="4:5" ht="14.4" x14ac:dyDescent="0.55000000000000004">
      <c r="D10878" s="286"/>
      <c r="E10878" s="288"/>
    </row>
    <row r="10879" spans="4:5" ht="14.4" x14ac:dyDescent="0.55000000000000004">
      <c r="D10879" s="286"/>
      <c r="E10879" s="288"/>
    </row>
    <row r="10880" spans="4:5" ht="14.4" x14ac:dyDescent="0.55000000000000004">
      <c r="D10880" s="286"/>
      <c r="E10880" s="288"/>
    </row>
    <row r="10881" spans="4:5" ht="14.4" x14ac:dyDescent="0.55000000000000004">
      <c r="D10881" s="286"/>
      <c r="E10881" s="288"/>
    </row>
    <row r="10882" spans="4:5" ht="14.4" x14ac:dyDescent="0.55000000000000004">
      <c r="D10882" s="286"/>
      <c r="E10882" s="288"/>
    </row>
    <row r="10883" spans="4:5" ht="14.4" x14ac:dyDescent="0.55000000000000004">
      <c r="D10883" s="286"/>
      <c r="E10883" s="288"/>
    </row>
    <row r="10884" spans="4:5" ht="14.4" x14ac:dyDescent="0.55000000000000004">
      <c r="D10884" s="286"/>
      <c r="E10884" s="288"/>
    </row>
    <row r="10885" spans="4:5" ht="14.4" x14ac:dyDescent="0.55000000000000004">
      <c r="D10885" s="286"/>
      <c r="E10885" s="288"/>
    </row>
    <row r="10886" spans="4:5" ht="14.4" x14ac:dyDescent="0.55000000000000004">
      <c r="D10886" s="286"/>
      <c r="E10886" s="288"/>
    </row>
    <row r="10887" spans="4:5" ht="14.4" x14ac:dyDescent="0.55000000000000004">
      <c r="D10887" s="286"/>
      <c r="E10887" s="288"/>
    </row>
    <row r="10888" spans="4:5" ht="14.4" x14ac:dyDescent="0.55000000000000004">
      <c r="D10888" s="286"/>
      <c r="E10888" s="288"/>
    </row>
    <row r="10889" spans="4:5" ht="14.4" x14ac:dyDescent="0.55000000000000004">
      <c r="D10889" s="286"/>
      <c r="E10889" s="288"/>
    </row>
    <row r="10890" spans="4:5" ht="14.4" x14ac:dyDescent="0.55000000000000004">
      <c r="D10890" s="286"/>
      <c r="E10890" s="288"/>
    </row>
    <row r="10891" spans="4:5" ht="14.4" x14ac:dyDescent="0.55000000000000004">
      <c r="D10891" s="286"/>
      <c r="E10891" s="288"/>
    </row>
    <row r="10892" spans="4:5" ht="14.4" x14ac:dyDescent="0.55000000000000004">
      <c r="D10892" s="286"/>
      <c r="E10892" s="288"/>
    </row>
    <row r="10893" spans="4:5" ht="14.4" x14ac:dyDescent="0.55000000000000004">
      <c r="D10893" s="286"/>
      <c r="E10893" s="288"/>
    </row>
    <row r="10894" spans="4:5" ht="14.4" x14ac:dyDescent="0.55000000000000004">
      <c r="D10894" s="286"/>
      <c r="E10894" s="288"/>
    </row>
    <row r="10895" spans="4:5" ht="14.4" x14ac:dyDescent="0.55000000000000004">
      <c r="D10895" s="286"/>
      <c r="E10895" s="288"/>
    </row>
    <row r="10896" spans="4:5" ht="14.4" x14ac:dyDescent="0.55000000000000004">
      <c r="D10896" s="286"/>
      <c r="E10896" s="288"/>
    </row>
    <row r="10897" spans="4:5" ht="14.4" x14ac:dyDescent="0.55000000000000004">
      <c r="D10897" s="286"/>
      <c r="E10897" s="288"/>
    </row>
    <row r="10898" spans="4:5" ht="14.4" x14ac:dyDescent="0.55000000000000004">
      <c r="D10898" s="286"/>
      <c r="E10898" s="288"/>
    </row>
    <row r="10899" spans="4:5" ht="14.4" x14ac:dyDescent="0.55000000000000004">
      <c r="D10899" s="286"/>
      <c r="E10899" s="288"/>
    </row>
    <row r="10900" spans="4:5" ht="14.4" x14ac:dyDescent="0.55000000000000004">
      <c r="D10900" s="286"/>
      <c r="E10900" s="288"/>
    </row>
    <row r="10901" spans="4:5" ht="14.4" x14ac:dyDescent="0.55000000000000004">
      <c r="D10901" s="286"/>
      <c r="E10901" s="288"/>
    </row>
    <row r="10902" spans="4:5" ht="14.4" x14ac:dyDescent="0.55000000000000004">
      <c r="D10902" s="286"/>
      <c r="E10902" s="288"/>
    </row>
    <row r="10903" spans="4:5" ht="14.4" x14ac:dyDescent="0.55000000000000004">
      <c r="D10903" s="286"/>
      <c r="E10903" s="288"/>
    </row>
    <row r="10904" spans="4:5" ht="14.4" x14ac:dyDescent="0.55000000000000004">
      <c r="D10904" s="286"/>
      <c r="E10904" s="288"/>
    </row>
    <row r="10905" spans="4:5" ht="14.4" x14ac:dyDescent="0.55000000000000004">
      <c r="D10905" s="286"/>
      <c r="E10905" s="288"/>
    </row>
    <row r="10906" spans="4:5" ht="14.4" x14ac:dyDescent="0.55000000000000004">
      <c r="D10906" s="286"/>
      <c r="E10906" s="288"/>
    </row>
    <row r="10907" spans="4:5" ht="14.4" x14ac:dyDescent="0.55000000000000004">
      <c r="D10907" s="286"/>
      <c r="E10907" s="288"/>
    </row>
    <row r="10908" spans="4:5" ht="14.4" x14ac:dyDescent="0.55000000000000004">
      <c r="D10908" s="286"/>
      <c r="E10908" s="288"/>
    </row>
    <row r="10909" spans="4:5" ht="14.4" x14ac:dyDescent="0.55000000000000004">
      <c r="D10909" s="286"/>
      <c r="E10909" s="288"/>
    </row>
    <row r="10910" spans="4:5" ht="14.4" x14ac:dyDescent="0.55000000000000004">
      <c r="D10910" s="286"/>
      <c r="E10910" s="288"/>
    </row>
    <row r="10911" spans="4:5" ht="14.4" x14ac:dyDescent="0.55000000000000004">
      <c r="D10911" s="286"/>
      <c r="E10911" s="288"/>
    </row>
    <row r="10912" spans="4:5" ht="14.4" x14ac:dyDescent="0.55000000000000004">
      <c r="D10912" s="286"/>
      <c r="E10912" s="288"/>
    </row>
    <row r="10913" spans="4:5" ht="14.4" x14ac:dyDescent="0.55000000000000004">
      <c r="D10913" s="286"/>
      <c r="E10913" s="288"/>
    </row>
    <row r="10914" spans="4:5" ht="14.4" x14ac:dyDescent="0.55000000000000004">
      <c r="D10914" s="286"/>
      <c r="E10914" s="288"/>
    </row>
    <row r="10915" spans="4:5" ht="14.4" x14ac:dyDescent="0.55000000000000004">
      <c r="D10915" s="286"/>
      <c r="E10915" s="288"/>
    </row>
    <row r="10916" spans="4:5" ht="14.4" x14ac:dyDescent="0.55000000000000004">
      <c r="D10916" s="286"/>
      <c r="E10916" s="288"/>
    </row>
    <row r="10917" spans="4:5" ht="14.4" x14ac:dyDescent="0.55000000000000004">
      <c r="D10917" s="286"/>
      <c r="E10917" s="288"/>
    </row>
    <row r="10918" spans="4:5" ht="14.4" x14ac:dyDescent="0.55000000000000004">
      <c r="D10918" s="286"/>
      <c r="E10918" s="288"/>
    </row>
    <row r="10919" spans="4:5" ht="14.4" x14ac:dyDescent="0.55000000000000004">
      <c r="D10919" s="286"/>
      <c r="E10919" s="288"/>
    </row>
    <row r="10920" spans="4:5" ht="14.4" x14ac:dyDescent="0.55000000000000004">
      <c r="D10920" s="286"/>
      <c r="E10920" s="288"/>
    </row>
    <row r="10921" spans="4:5" ht="14.4" x14ac:dyDescent="0.55000000000000004">
      <c r="D10921" s="286"/>
      <c r="E10921" s="288"/>
    </row>
    <row r="10922" spans="4:5" ht="14.4" x14ac:dyDescent="0.55000000000000004">
      <c r="D10922" s="286"/>
      <c r="E10922" s="288"/>
    </row>
    <row r="10923" spans="4:5" ht="14.4" x14ac:dyDescent="0.55000000000000004">
      <c r="D10923" s="286"/>
      <c r="E10923" s="288"/>
    </row>
    <row r="10924" spans="4:5" ht="14.4" x14ac:dyDescent="0.55000000000000004">
      <c r="D10924" s="286"/>
      <c r="E10924" s="288"/>
    </row>
    <row r="10925" spans="4:5" ht="14.4" x14ac:dyDescent="0.55000000000000004">
      <c r="D10925" s="286"/>
      <c r="E10925" s="288"/>
    </row>
    <row r="10926" spans="4:5" ht="14.4" x14ac:dyDescent="0.55000000000000004">
      <c r="D10926" s="286"/>
      <c r="E10926" s="288"/>
    </row>
    <row r="10927" spans="4:5" ht="14.4" x14ac:dyDescent="0.55000000000000004">
      <c r="D10927" s="286"/>
      <c r="E10927" s="288"/>
    </row>
    <row r="10928" spans="4:5" ht="14.4" x14ac:dyDescent="0.55000000000000004">
      <c r="D10928" s="286"/>
      <c r="E10928" s="288"/>
    </row>
    <row r="10929" spans="4:5" ht="14.4" x14ac:dyDescent="0.55000000000000004">
      <c r="D10929" s="286"/>
      <c r="E10929" s="288"/>
    </row>
    <row r="10930" spans="4:5" ht="14.4" x14ac:dyDescent="0.55000000000000004">
      <c r="D10930" s="286"/>
      <c r="E10930" s="288"/>
    </row>
    <row r="10931" spans="4:5" ht="14.4" x14ac:dyDescent="0.55000000000000004">
      <c r="D10931" s="286"/>
      <c r="E10931" s="288"/>
    </row>
    <row r="10932" spans="4:5" ht="14.4" x14ac:dyDescent="0.55000000000000004">
      <c r="D10932" s="286"/>
      <c r="E10932" s="288"/>
    </row>
    <row r="10933" spans="4:5" ht="14.4" x14ac:dyDescent="0.55000000000000004">
      <c r="D10933" s="286"/>
      <c r="E10933" s="288"/>
    </row>
    <row r="10934" spans="4:5" ht="14.4" x14ac:dyDescent="0.55000000000000004">
      <c r="D10934" s="286"/>
      <c r="E10934" s="288"/>
    </row>
    <row r="10935" spans="4:5" ht="14.4" x14ac:dyDescent="0.55000000000000004">
      <c r="D10935" s="286"/>
      <c r="E10935" s="288"/>
    </row>
    <row r="10936" spans="4:5" ht="14.4" x14ac:dyDescent="0.55000000000000004">
      <c r="D10936" s="286"/>
      <c r="E10936" s="288"/>
    </row>
    <row r="10937" spans="4:5" ht="14.4" x14ac:dyDescent="0.55000000000000004">
      <c r="D10937" s="286"/>
      <c r="E10937" s="288"/>
    </row>
    <row r="10938" spans="4:5" ht="14.4" x14ac:dyDescent="0.55000000000000004">
      <c r="D10938" s="286"/>
      <c r="E10938" s="288"/>
    </row>
    <row r="10939" spans="4:5" ht="14.4" x14ac:dyDescent="0.55000000000000004">
      <c r="D10939" s="286"/>
      <c r="E10939" s="288"/>
    </row>
    <row r="10940" spans="4:5" ht="14.4" x14ac:dyDescent="0.55000000000000004">
      <c r="D10940" s="286"/>
      <c r="E10940" s="288"/>
    </row>
    <row r="10941" spans="4:5" ht="14.4" x14ac:dyDescent="0.55000000000000004">
      <c r="D10941" s="286"/>
      <c r="E10941" s="288"/>
    </row>
    <row r="10942" spans="4:5" ht="14.4" x14ac:dyDescent="0.55000000000000004">
      <c r="D10942" s="286"/>
      <c r="E10942" s="288"/>
    </row>
    <row r="10943" spans="4:5" ht="14.4" x14ac:dyDescent="0.55000000000000004">
      <c r="D10943" s="286"/>
      <c r="E10943" s="288"/>
    </row>
    <row r="10944" spans="4:5" ht="14.4" x14ac:dyDescent="0.55000000000000004">
      <c r="D10944" s="286"/>
      <c r="E10944" s="288"/>
    </row>
    <row r="10945" spans="4:5" ht="14.4" x14ac:dyDescent="0.55000000000000004">
      <c r="D10945" s="286"/>
      <c r="E10945" s="288"/>
    </row>
    <row r="10946" spans="4:5" ht="14.4" x14ac:dyDescent="0.55000000000000004">
      <c r="D10946" s="286"/>
      <c r="E10946" s="288"/>
    </row>
    <row r="10947" spans="4:5" ht="14.4" x14ac:dyDescent="0.55000000000000004">
      <c r="D10947" s="286"/>
      <c r="E10947" s="288"/>
    </row>
    <row r="10948" spans="4:5" ht="14.4" x14ac:dyDescent="0.55000000000000004">
      <c r="D10948" s="286"/>
      <c r="E10948" s="288"/>
    </row>
    <row r="10949" spans="4:5" ht="14.4" x14ac:dyDescent="0.55000000000000004">
      <c r="D10949" s="286"/>
      <c r="E10949" s="288"/>
    </row>
    <row r="10950" spans="4:5" ht="14.4" x14ac:dyDescent="0.55000000000000004">
      <c r="D10950" s="286"/>
      <c r="E10950" s="288"/>
    </row>
    <row r="10951" spans="4:5" ht="14.4" x14ac:dyDescent="0.55000000000000004">
      <c r="D10951" s="286"/>
      <c r="E10951" s="288"/>
    </row>
    <row r="10952" spans="4:5" ht="14.4" x14ac:dyDescent="0.55000000000000004">
      <c r="D10952" s="286"/>
      <c r="E10952" s="288"/>
    </row>
    <row r="10953" spans="4:5" ht="14.4" x14ac:dyDescent="0.55000000000000004">
      <c r="D10953" s="286"/>
      <c r="E10953" s="288"/>
    </row>
    <row r="10954" spans="4:5" ht="14.4" x14ac:dyDescent="0.55000000000000004">
      <c r="D10954" s="286"/>
      <c r="E10954" s="288"/>
    </row>
    <row r="10955" spans="4:5" ht="14.4" x14ac:dyDescent="0.55000000000000004">
      <c r="D10955" s="286"/>
      <c r="E10955" s="288"/>
    </row>
    <row r="10956" spans="4:5" ht="14.4" x14ac:dyDescent="0.55000000000000004">
      <c r="D10956" s="286"/>
      <c r="E10956" s="288"/>
    </row>
    <row r="10957" spans="4:5" ht="14.4" x14ac:dyDescent="0.55000000000000004">
      <c r="D10957" s="286"/>
      <c r="E10957" s="288"/>
    </row>
    <row r="10958" spans="4:5" ht="14.4" x14ac:dyDescent="0.55000000000000004">
      <c r="D10958" s="286"/>
      <c r="E10958" s="288"/>
    </row>
    <row r="10959" spans="4:5" ht="14.4" x14ac:dyDescent="0.55000000000000004">
      <c r="D10959" s="286"/>
      <c r="E10959" s="288"/>
    </row>
    <row r="10960" spans="4:5" ht="14.4" x14ac:dyDescent="0.55000000000000004">
      <c r="D10960" s="286"/>
      <c r="E10960" s="288"/>
    </row>
    <row r="10961" spans="4:5" ht="14.4" x14ac:dyDescent="0.55000000000000004">
      <c r="D10961" s="286"/>
      <c r="E10961" s="288"/>
    </row>
    <row r="10962" spans="4:5" ht="14.4" x14ac:dyDescent="0.55000000000000004">
      <c r="D10962" s="286"/>
      <c r="E10962" s="288"/>
    </row>
    <row r="10963" spans="4:5" ht="14.4" x14ac:dyDescent="0.55000000000000004">
      <c r="D10963" s="286"/>
      <c r="E10963" s="288"/>
    </row>
    <row r="10964" spans="4:5" ht="14.4" x14ac:dyDescent="0.55000000000000004">
      <c r="D10964" s="286"/>
      <c r="E10964" s="288"/>
    </row>
    <row r="10965" spans="4:5" ht="14.4" x14ac:dyDescent="0.55000000000000004">
      <c r="D10965" s="286"/>
      <c r="E10965" s="288"/>
    </row>
    <row r="10966" spans="4:5" ht="14.4" x14ac:dyDescent="0.55000000000000004">
      <c r="D10966" s="286"/>
      <c r="E10966" s="288"/>
    </row>
    <row r="10967" spans="4:5" ht="14.4" x14ac:dyDescent="0.55000000000000004">
      <c r="D10967" s="286"/>
      <c r="E10967" s="288"/>
    </row>
    <row r="10968" spans="4:5" ht="14.4" x14ac:dyDescent="0.55000000000000004">
      <c r="D10968" s="286"/>
      <c r="E10968" s="288"/>
    </row>
    <row r="10969" spans="4:5" ht="14.4" x14ac:dyDescent="0.55000000000000004">
      <c r="D10969" s="286"/>
      <c r="E10969" s="288"/>
    </row>
    <row r="10970" spans="4:5" ht="14.4" x14ac:dyDescent="0.55000000000000004">
      <c r="D10970" s="286"/>
      <c r="E10970" s="288"/>
    </row>
    <row r="10971" spans="4:5" ht="14.4" x14ac:dyDescent="0.55000000000000004">
      <c r="D10971" s="286"/>
      <c r="E10971" s="288"/>
    </row>
    <row r="10972" spans="4:5" ht="14.4" x14ac:dyDescent="0.55000000000000004">
      <c r="D10972" s="286"/>
      <c r="E10972" s="288"/>
    </row>
    <row r="10973" spans="4:5" ht="14.4" x14ac:dyDescent="0.55000000000000004">
      <c r="D10973" s="286"/>
      <c r="E10973" s="288"/>
    </row>
    <row r="10974" spans="4:5" ht="14.4" x14ac:dyDescent="0.55000000000000004">
      <c r="D10974" s="286"/>
      <c r="E10974" s="288"/>
    </row>
    <row r="10975" spans="4:5" ht="14.4" x14ac:dyDescent="0.55000000000000004">
      <c r="D10975" s="286"/>
      <c r="E10975" s="288"/>
    </row>
    <row r="10976" spans="4:5" ht="14.4" x14ac:dyDescent="0.55000000000000004">
      <c r="D10976" s="286"/>
      <c r="E10976" s="288"/>
    </row>
    <row r="10977" spans="4:5" ht="14.4" x14ac:dyDescent="0.55000000000000004">
      <c r="D10977" s="286"/>
      <c r="E10977" s="288"/>
    </row>
    <row r="10978" spans="4:5" ht="14.4" x14ac:dyDescent="0.55000000000000004">
      <c r="D10978" s="286"/>
      <c r="E10978" s="288"/>
    </row>
    <row r="10979" spans="4:5" ht="14.4" x14ac:dyDescent="0.55000000000000004">
      <c r="D10979" s="286"/>
      <c r="E10979" s="288"/>
    </row>
    <row r="10980" spans="4:5" ht="14.4" x14ac:dyDescent="0.55000000000000004">
      <c r="D10980" s="286"/>
      <c r="E10980" s="288"/>
    </row>
    <row r="10981" spans="4:5" ht="14.4" x14ac:dyDescent="0.55000000000000004">
      <c r="D10981" s="286"/>
      <c r="E10981" s="288"/>
    </row>
    <row r="10982" spans="4:5" ht="14.4" x14ac:dyDescent="0.55000000000000004">
      <c r="D10982" s="286"/>
      <c r="E10982" s="288"/>
    </row>
    <row r="10983" spans="4:5" ht="14.4" x14ac:dyDescent="0.55000000000000004">
      <c r="D10983" s="286"/>
      <c r="E10983" s="288"/>
    </row>
    <row r="10984" spans="4:5" ht="14.4" x14ac:dyDescent="0.55000000000000004">
      <c r="D10984" s="286"/>
      <c r="E10984" s="288"/>
    </row>
    <row r="10985" spans="4:5" ht="14.4" x14ac:dyDescent="0.55000000000000004">
      <c r="D10985" s="286"/>
      <c r="E10985" s="288"/>
    </row>
    <row r="10986" spans="4:5" ht="14.4" x14ac:dyDescent="0.55000000000000004">
      <c r="D10986" s="286"/>
      <c r="E10986" s="288"/>
    </row>
    <row r="10987" spans="4:5" ht="14.4" x14ac:dyDescent="0.55000000000000004">
      <c r="D10987" s="286"/>
      <c r="E10987" s="288"/>
    </row>
    <row r="10988" spans="4:5" ht="14.4" x14ac:dyDescent="0.55000000000000004">
      <c r="D10988" s="286"/>
      <c r="E10988" s="288"/>
    </row>
    <row r="10989" spans="4:5" ht="14.4" x14ac:dyDescent="0.55000000000000004">
      <c r="D10989" s="286"/>
      <c r="E10989" s="288"/>
    </row>
    <row r="10990" spans="4:5" ht="14.4" x14ac:dyDescent="0.55000000000000004">
      <c r="D10990" s="286"/>
      <c r="E10990" s="288"/>
    </row>
    <row r="10991" spans="4:5" ht="14.4" x14ac:dyDescent="0.55000000000000004">
      <c r="D10991" s="286"/>
      <c r="E10991" s="288"/>
    </row>
    <row r="10992" spans="4:5" ht="14.4" x14ac:dyDescent="0.55000000000000004">
      <c r="D10992" s="286"/>
      <c r="E10992" s="288"/>
    </row>
    <row r="10993" spans="4:5" ht="14.4" x14ac:dyDescent="0.55000000000000004">
      <c r="D10993" s="286"/>
      <c r="E10993" s="288"/>
    </row>
    <row r="10994" spans="4:5" ht="14.4" x14ac:dyDescent="0.55000000000000004">
      <c r="D10994" s="286"/>
      <c r="E10994" s="288"/>
    </row>
    <row r="10995" spans="4:5" ht="14.4" x14ac:dyDescent="0.55000000000000004">
      <c r="D10995" s="286"/>
      <c r="E10995" s="288"/>
    </row>
    <row r="10996" spans="4:5" ht="14.4" x14ac:dyDescent="0.55000000000000004">
      <c r="D10996" s="286"/>
      <c r="E10996" s="288"/>
    </row>
    <row r="10997" spans="4:5" ht="14.4" x14ac:dyDescent="0.55000000000000004">
      <c r="D10997" s="286"/>
      <c r="E10997" s="288"/>
    </row>
    <row r="10998" spans="4:5" ht="14.4" x14ac:dyDescent="0.55000000000000004">
      <c r="D10998" s="286"/>
      <c r="E10998" s="288"/>
    </row>
    <row r="10999" spans="4:5" ht="14.4" x14ac:dyDescent="0.55000000000000004">
      <c r="D10999" s="286"/>
      <c r="E10999" s="288"/>
    </row>
    <row r="11000" spans="4:5" ht="14.4" x14ac:dyDescent="0.55000000000000004">
      <c r="D11000" s="286"/>
      <c r="E11000" s="288"/>
    </row>
    <row r="11001" spans="4:5" ht="14.4" x14ac:dyDescent="0.55000000000000004">
      <c r="D11001" s="286"/>
      <c r="E11001" s="288"/>
    </row>
    <row r="11002" spans="4:5" ht="14.4" x14ac:dyDescent="0.55000000000000004">
      <c r="D11002" s="286"/>
      <c r="E11002" s="288"/>
    </row>
    <row r="11003" spans="4:5" ht="14.4" x14ac:dyDescent="0.55000000000000004">
      <c r="D11003" s="286"/>
      <c r="E11003" s="288"/>
    </row>
    <row r="11004" spans="4:5" ht="14.4" x14ac:dyDescent="0.55000000000000004">
      <c r="D11004" s="286"/>
      <c r="E11004" s="288"/>
    </row>
    <row r="11005" spans="4:5" ht="14.4" x14ac:dyDescent="0.55000000000000004">
      <c r="D11005" s="286"/>
      <c r="E11005" s="288"/>
    </row>
    <row r="11006" spans="4:5" ht="14.4" x14ac:dyDescent="0.55000000000000004">
      <c r="D11006" s="286"/>
      <c r="E11006" s="288"/>
    </row>
    <row r="11007" spans="4:5" ht="14.4" x14ac:dyDescent="0.55000000000000004">
      <c r="D11007" s="286"/>
      <c r="E11007" s="288"/>
    </row>
    <row r="11008" spans="4:5" ht="14.4" x14ac:dyDescent="0.55000000000000004">
      <c r="D11008" s="286"/>
      <c r="E11008" s="288"/>
    </row>
    <row r="11009" spans="4:5" ht="14.4" x14ac:dyDescent="0.55000000000000004">
      <c r="D11009" s="286"/>
      <c r="E11009" s="288"/>
    </row>
    <row r="11010" spans="4:5" ht="14.4" x14ac:dyDescent="0.55000000000000004">
      <c r="D11010" s="286"/>
      <c r="E11010" s="288"/>
    </row>
    <row r="11011" spans="4:5" ht="14.4" x14ac:dyDescent="0.55000000000000004">
      <c r="D11011" s="286"/>
      <c r="E11011" s="288"/>
    </row>
    <row r="11012" spans="4:5" ht="14.4" x14ac:dyDescent="0.55000000000000004">
      <c r="D11012" s="286"/>
      <c r="E11012" s="288"/>
    </row>
    <row r="11013" spans="4:5" ht="14.4" x14ac:dyDescent="0.55000000000000004">
      <c r="D11013" s="286"/>
      <c r="E11013" s="288"/>
    </row>
    <row r="11014" spans="4:5" ht="14.4" x14ac:dyDescent="0.55000000000000004">
      <c r="D11014" s="286"/>
      <c r="E11014" s="288"/>
    </row>
    <row r="11015" spans="4:5" ht="14.4" x14ac:dyDescent="0.55000000000000004">
      <c r="D11015" s="286"/>
      <c r="E11015" s="288"/>
    </row>
    <row r="11016" spans="4:5" ht="14.4" x14ac:dyDescent="0.55000000000000004">
      <c r="D11016" s="286"/>
      <c r="E11016" s="288"/>
    </row>
    <row r="11017" spans="4:5" ht="14.4" x14ac:dyDescent="0.55000000000000004">
      <c r="D11017" s="286"/>
      <c r="E11017" s="288"/>
    </row>
    <row r="11018" spans="4:5" ht="14.4" x14ac:dyDescent="0.55000000000000004">
      <c r="D11018" s="286"/>
      <c r="E11018" s="288"/>
    </row>
    <row r="11019" spans="4:5" ht="14.4" x14ac:dyDescent="0.55000000000000004">
      <c r="D11019" s="286"/>
      <c r="E11019" s="288"/>
    </row>
    <row r="11020" spans="4:5" ht="14.4" x14ac:dyDescent="0.55000000000000004">
      <c r="D11020" s="286"/>
      <c r="E11020" s="288"/>
    </row>
    <row r="11021" spans="4:5" ht="14.4" x14ac:dyDescent="0.55000000000000004">
      <c r="D11021" s="286"/>
      <c r="E11021" s="288"/>
    </row>
    <row r="11022" spans="4:5" ht="14.4" x14ac:dyDescent="0.55000000000000004">
      <c r="D11022" s="286"/>
      <c r="E11022" s="288"/>
    </row>
    <row r="11023" spans="4:5" ht="14.4" x14ac:dyDescent="0.55000000000000004">
      <c r="D11023" s="286"/>
      <c r="E11023" s="288"/>
    </row>
    <row r="11024" spans="4:5" ht="14.4" x14ac:dyDescent="0.55000000000000004">
      <c r="D11024" s="286"/>
      <c r="E11024" s="288"/>
    </row>
    <row r="11025" spans="4:5" ht="14.4" x14ac:dyDescent="0.55000000000000004">
      <c r="D11025" s="286"/>
      <c r="E11025" s="288"/>
    </row>
    <row r="11026" spans="4:5" ht="14.4" x14ac:dyDescent="0.55000000000000004">
      <c r="D11026" s="286"/>
      <c r="E11026" s="288"/>
    </row>
    <row r="11027" spans="4:5" ht="14.4" x14ac:dyDescent="0.55000000000000004">
      <c r="D11027" s="286"/>
      <c r="E11027" s="288"/>
    </row>
    <row r="11028" spans="4:5" ht="14.4" x14ac:dyDescent="0.55000000000000004">
      <c r="D11028" s="286"/>
      <c r="E11028" s="288"/>
    </row>
    <row r="11029" spans="4:5" ht="14.4" x14ac:dyDescent="0.55000000000000004">
      <c r="D11029" s="286"/>
      <c r="E11029" s="288"/>
    </row>
    <row r="11030" spans="4:5" ht="14.4" x14ac:dyDescent="0.55000000000000004">
      <c r="D11030" s="286"/>
      <c r="E11030" s="288"/>
    </row>
    <row r="11031" spans="4:5" ht="14.4" x14ac:dyDescent="0.55000000000000004">
      <c r="D11031" s="286"/>
      <c r="E11031" s="288"/>
    </row>
    <row r="11032" spans="4:5" ht="14.4" x14ac:dyDescent="0.55000000000000004">
      <c r="D11032" s="286"/>
      <c r="E11032" s="288"/>
    </row>
    <row r="11033" spans="4:5" ht="14.4" x14ac:dyDescent="0.55000000000000004">
      <c r="D11033" s="286"/>
      <c r="E11033" s="288"/>
    </row>
    <row r="11034" spans="4:5" ht="14.4" x14ac:dyDescent="0.55000000000000004">
      <c r="D11034" s="286"/>
      <c r="E11034" s="288"/>
    </row>
    <row r="11035" spans="4:5" ht="14.4" x14ac:dyDescent="0.55000000000000004">
      <c r="D11035" s="286"/>
      <c r="E11035" s="288"/>
    </row>
    <row r="11036" spans="4:5" ht="14.4" x14ac:dyDescent="0.55000000000000004">
      <c r="D11036" s="286"/>
      <c r="E11036" s="288"/>
    </row>
    <row r="11037" spans="4:5" ht="14.4" x14ac:dyDescent="0.55000000000000004">
      <c r="D11037" s="286"/>
      <c r="E11037" s="288"/>
    </row>
    <row r="11038" spans="4:5" ht="14.4" x14ac:dyDescent="0.55000000000000004">
      <c r="D11038" s="286"/>
      <c r="E11038" s="288"/>
    </row>
    <row r="11039" spans="4:5" ht="14.4" x14ac:dyDescent="0.55000000000000004">
      <c r="D11039" s="286"/>
      <c r="E11039" s="288"/>
    </row>
    <row r="11040" spans="4:5" ht="14.4" x14ac:dyDescent="0.55000000000000004">
      <c r="D11040" s="286"/>
      <c r="E11040" s="288"/>
    </row>
    <row r="11041" spans="4:5" ht="14.4" x14ac:dyDescent="0.55000000000000004">
      <c r="D11041" s="286"/>
      <c r="E11041" s="288"/>
    </row>
    <row r="11042" spans="4:5" ht="14.4" x14ac:dyDescent="0.55000000000000004">
      <c r="D11042" s="286"/>
      <c r="E11042" s="288"/>
    </row>
    <row r="11043" spans="4:5" ht="14.4" x14ac:dyDescent="0.55000000000000004">
      <c r="D11043" s="286"/>
      <c r="E11043" s="288"/>
    </row>
    <row r="11044" spans="4:5" ht="14.4" x14ac:dyDescent="0.55000000000000004">
      <c r="D11044" s="286"/>
      <c r="E11044" s="288"/>
    </row>
    <row r="11045" spans="4:5" ht="14.4" x14ac:dyDescent="0.55000000000000004">
      <c r="D11045" s="286"/>
      <c r="E11045" s="288"/>
    </row>
    <row r="11046" spans="4:5" ht="14.4" x14ac:dyDescent="0.55000000000000004">
      <c r="D11046" s="286"/>
      <c r="E11046" s="288"/>
    </row>
    <row r="11047" spans="4:5" ht="14.4" x14ac:dyDescent="0.55000000000000004">
      <c r="D11047" s="286"/>
      <c r="E11047" s="288"/>
    </row>
    <row r="11048" spans="4:5" ht="14.4" x14ac:dyDescent="0.55000000000000004">
      <c r="D11048" s="286"/>
      <c r="E11048" s="288"/>
    </row>
    <row r="11049" spans="4:5" ht="14.4" x14ac:dyDescent="0.55000000000000004">
      <c r="D11049" s="286"/>
      <c r="E11049" s="288"/>
    </row>
    <row r="11050" spans="4:5" ht="14.4" x14ac:dyDescent="0.55000000000000004">
      <c r="D11050" s="286"/>
      <c r="E11050" s="288"/>
    </row>
    <row r="11051" spans="4:5" ht="14.4" x14ac:dyDescent="0.55000000000000004">
      <c r="D11051" s="286"/>
      <c r="E11051" s="288"/>
    </row>
    <row r="11052" spans="4:5" ht="14.4" x14ac:dyDescent="0.55000000000000004">
      <c r="D11052" s="286"/>
      <c r="E11052" s="288"/>
    </row>
    <row r="11053" spans="4:5" ht="14.4" x14ac:dyDescent="0.55000000000000004">
      <c r="D11053" s="286"/>
      <c r="E11053" s="288"/>
    </row>
    <row r="11054" spans="4:5" ht="14.4" x14ac:dyDescent="0.55000000000000004">
      <c r="D11054" s="286"/>
      <c r="E11054" s="288"/>
    </row>
    <row r="11055" spans="4:5" ht="14.4" x14ac:dyDescent="0.55000000000000004">
      <c r="D11055" s="286"/>
      <c r="E11055" s="288"/>
    </row>
    <row r="11056" spans="4:5" ht="14.4" x14ac:dyDescent="0.55000000000000004">
      <c r="D11056" s="286"/>
      <c r="E11056" s="288"/>
    </row>
    <row r="11057" spans="4:5" ht="14.4" x14ac:dyDescent="0.55000000000000004">
      <c r="D11057" s="286"/>
      <c r="E11057" s="288"/>
    </row>
    <row r="11058" spans="4:5" ht="14.4" x14ac:dyDescent="0.55000000000000004">
      <c r="D11058" s="286"/>
      <c r="E11058" s="288"/>
    </row>
    <row r="11059" spans="4:5" ht="14.4" x14ac:dyDescent="0.55000000000000004">
      <c r="D11059" s="286"/>
      <c r="E11059" s="288"/>
    </row>
    <row r="11060" spans="4:5" ht="14.4" x14ac:dyDescent="0.55000000000000004">
      <c r="D11060" s="286"/>
      <c r="E11060" s="288"/>
    </row>
    <row r="11061" spans="4:5" ht="14.4" x14ac:dyDescent="0.55000000000000004">
      <c r="D11061" s="286"/>
      <c r="E11061" s="288"/>
    </row>
    <row r="11062" spans="4:5" ht="14.4" x14ac:dyDescent="0.55000000000000004">
      <c r="D11062" s="286"/>
      <c r="E11062" s="288"/>
    </row>
    <row r="11063" spans="4:5" ht="14.4" x14ac:dyDescent="0.55000000000000004">
      <c r="D11063" s="286"/>
      <c r="E11063" s="288"/>
    </row>
    <row r="11064" spans="4:5" ht="14.4" x14ac:dyDescent="0.55000000000000004">
      <c r="D11064" s="286"/>
      <c r="E11064" s="288"/>
    </row>
    <row r="11065" spans="4:5" ht="14.4" x14ac:dyDescent="0.55000000000000004">
      <c r="D11065" s="286"/>
      <c r="E11065" s="288"/>
    </row>
    <row r="11066" spans="4:5" ht="14.4" x14ac:dyDescent="0.55000000000000004">
      <c r="D11066" s="286"/>
      <c r="E11066" s="288"/>
    </row>
    <row r="11067" spans="4:5" ht="14.4" x14ac:dyDescent="0.55000000000000004">
      <c r="D11067" s="286"/>
      <c r="E11067" s="288"/>
    </row>
    <row r="11068" spans="4:5" ht="14.4" x14ac:dyDescent="0.55000000000000004">
      <c r="D11068" s="286"/>
      <c r="E11068" s="288"/>
    </row>
    <row r="11069" spans="4:5" ht="14.4" x14ac:dyDescent="0.55000000000000004">
      <c r="D11069" s="286"/>
      <c r="E11069" s="288"/>
    </row>
    <row r="11070" spans="4:5" ht="14.4" x14ac:dyDescent="0.55000000000000004">
      <c r="D11070" s="286"/>
      <c r="E11070" s="288"/>
    </row>
    <row r="11071" spans="4:5" ht="14.4" x14ac:dyDescent="0.55000000000000004">
      <c r="D11071" s="286"/>
      <c r="E11071" s="288"/>
    </row>
    <row r="11072" spans="4:5" ht="14.4" x14ac:dyDescent="0.55000000000000004">
      <c r="D11072" s="286"/>
      <c r="E11072" s="288"/>
    </row>
    <row r="11073" spans="4:5" ht="14.4" x14ac:dyDescent="0.55000000000000004">
      <c r="D11073" s="286"/>
      <c r="E11073" s="288"/>
    </row>
    <row r="11074" spans="4:5" ht="14.4" x14ac:dyDescent="0.55000000000000004">
      <c r="D11074" s="286"/>
      <c r="E11074" s="288"/>
    </row>
    <row r="11075" spans="4:5" ht="14.4" x14ac:dyDescent="0.55000000000000004">
      <c r="D11075" s="286"/>
      <c r="E11075" s="288"/>
    </row>
    <row r="11076" spans="4:5" ht="14.4" x14ac:dyDescent="0.55000000000000004">
      <c r="D11076" s="286"/>
      <c r="E11076" s="288"/>
    </row>
    <row r="11077" spans="4:5" ht="14.4" x14ac:dyDescent="0.55000000000000004">
      <c r="D11077" s="286"/>
      <c r="E11077" s="288"/>
    </row>
    <row r="11078" spans="4:5" ht="14.4" x14ac:dyDescent="0.55000000000000004">
      <c r="D11078" s="286"/>
      <c r="E11078" s="288"/>
    </row>
    <row r="11079" spans="4:5" ht="14.4" x14ac:dyDescent="0.55000000000000004">
      <c r="D11079" s="286"/>
      <c r="E11079" s="288"/>
    </row>
    <row r="11080" spans="4:5" ht="14.4" x14ac:dyDescent="0.55000000000000004">
      <c r="D11080" s="286"/>
      <c r="E11080" s="288"/>
    </row>
    <row r="11081" spans="4:5" ht="14.4" x14ac:dyDescent="0.55000000000000004">
      <c r="D11081" s="286"/>
      <c r="E11081" s="288"/>
    </row>
    <row r="11082" spans="4:5" ht="14.4" x14ac:dyDescent="0.55000000000000004">
      <c r="D11082" s="286"/>
      <c r="E11082" s="288"/>
    </row>
    <row r="11083" spans="4:5" ht="14.4" x14ac:dyDescent="0.55000000000000004">
      <c r="D11083" s="286"/>
      <c r="E11083" s="288"/>
    </row>
    <row r="11084" spans="4:5" ht="14.4" x14ac:dyDescent="0.55000000000000004">
      <c r="D11084" s="286"/>
      <c r="E11084" s="288"/>
    </row>
    <row r="11085" spans="4:5" ht="14.4" x14ac:dyDescent="0.55000000000000004">
      <c r="D11085" s="286"/>
      <c r="E11085" s="288"/>
    </row>
    <row r="11086" spans="4:5" ht="14.4" x14ac:dyDescent="0.55000000000000004">
      <c r="D11086" s="286"/>
      <c r="E11086" s="288"/>
    </row>
    <row r="11087" spans="4:5" ht="14.4" x14ac:dyDescent="0.55000000000000004">
      <c r="D11087" s="286"/>
      <c r="E11087" s="288"/>
    </row>
    <row r="11088" spans="4:5" ht="14.4" x14ac:dyDescent="0.55000000000000004">
      <c r="D11088" s="286"/>
      <c r="E11088" s="288"/>
    </row>
    <row r="11089" spans="4:5" ht="14.4" x14ac:dyDescent="0.55000000000000004">
      <c r="D11089" s="286"/>
      <c r="E11089" s="288"/>
    </row>
    <row r="11090" spans="4:5" ht="14.4" x14ac:dyDescent="0.55000000000000004">
      <c r="D11090" s="286"/>
      <c r="E11090" s="288"/>
    </row>
    <row r="11091" spans="4:5" ht="14.4" x14ac:dyDescent="0.55000000000000004">
      <c r="D11091" s="286"/>
      <c r="E11091" s="288"/>
    </row>
    <row r="11092" spans="4:5" ht="14.4" x14ac:dyDescent="0.55000000000000004">
      <c r="D11092" s="286"/>
      <c r="E11092" s="288"/>
    </row>
    <row r="11093" spans="4:5" ht="14.4" x14ac:dyDescent="0.55000000000000004">
      <c r="D11093" s="286"/>
      <c r="E11093" s="288"/>
    </row>
    <row r="11094" spans="4:5" ht="14.4" x14ac:dyDescent="0.55000000000000004">
      <c r="D11094" s="286"/>
      <c r="E11094" s="288"/>
    </row>
    <row r="11095" spans="4:5" ht="14.4" x14ac:dyDescent="0.55000000000000004">
      <c r="D11095" s="286"/>
      <c r="E11095" s="288"/>
    </row>
    <row r="11096" spans="4:5" ht="14.4" x14ac:dyDescent="0.55000000000000004">
      <c r="D11096" s="286"/>
      <c r="E11096" s="288"/>
    </row>
    <row r="11097" spans="4:5" ht="14.4" x14ac:dyDescent="0.55000000000000004">
      <c r="D11097" s="286"/>
      <c r="E11097" s="288"/>
    </row>
    <row r="11098" spans="4:5" ht="14.4" x14ac:dyDescent="0.55000000000000004">
      <c r="D11098" s="286"/>
      <c r="E11098" s="288"/>
    </row>
    <row r="11099" spans="4:5" ht="14.4" x14ac:dyDescent="0.55000000000000004">
      <c r="D11099" s="286"/>
      <c r="E11099" s="288"/>
    </row>
    <row r="11100" spans="4:5" ht="14.4" x14ac:dyDescent="0.55000000000000004">
      <c r="D11100" s="286"/>
      <c r="E11100" s="288"/>
    </row>
    <row r="11101" spans="4:5" ht="14.4" x14ac:dyDescent="0.55000000000000004">
      <c r="D11101" s="286"/>
      <c r="E11101" s="288"/>
    </row>
    <row r="11102" spans="4:5" ht="14.4" x14ac:dyDescent="0.55000000000000004">
      <c r="D11102" s="286"/>
      <c r="E11102" s="288"/>
    </row>
    <row r="11103" spans="4:5" ht="14.4" x14ac:dyDescent="0.55000000000000004">
      <c r="D11103" s="286"/>
      <c r="E11103" s="288"/>
    </row>
    <row r="11104" spans="4:5" ht="14.4" x14ac:dyDescent="0.55000000000000004">
      <c r="D11104" s="286"/>
      <c r="E11104" s="288"/>
    </row>
    <row r="11105" spans="4:5" ht="14.4" x14ac:dyDescent="0.55000000000000004">
      <c r="D11105" s="286"/>
      <c r="E11105" s="288"/>
    </row>
    <row r="11106" spans="4:5" ht="14.4" x14ac:dyDescent="0.55000000000000004">
      <c r="D11106" s="286"/>
      <c r="E11106" s="288"/>
    </row>
    <row r="11107" spans="4:5" ht="14.4" x14ac:dyDescent="0.55000000000000004">
      <c r="D11107" s="286"/>
      <c r="E11107" s="288"/>
    </row>
    <row r="11108" spans="4:5" ht="14.4" x14ac:dyDescent="0.55000000000000004">
      <c r="D11108" s="286"/>
      <c r="E11108" s="288"/>
    </row>
    <row r="11109" spans="4:5" ht="14.4" x14ac:dyDescent="0.55000000000000004">
      <c r="D11109" s="286"/>
      <c r="E11109" s="288"/>
    </row>
    <row r="11110" spans="4:5" ht="14.4" x14ac:dyDescent="0.55000000000000004">
      <c r="D11110" s="286"/>
      <c r="E11110" s="288"/>
    </row>
    <row r="11111" spans="4:5" ht="14.4" x14ac:dyDescent="0.55000000000000004">
      <c r="D11111" s="286"/>
      <c r="E11111" s="288"/>
    </row>
    <row r="11112" spans="4:5" ht="14.4" x14ac:dyDescent="0.55000000000000004">
      <c r="D11112" s="286"/>
      <c r="E11112" s="288"/>
    </row>
    <row r="11113" spans="4:5" ht="14.4" x14ac:dyDescent="0.55000000000000004">
      <c r="D11113" s="286"/>
      <c r="E11113" s="288"/>
    </row>
    <row r="11114" spans="4:5" ht="14.4" x14ac:dyDescent="0.55000000000000004">
      <c r="D11114" s="286"/>
      <c r="E11114" s="288"/>
    </row>
    <row r="11115" spans="4:5" ht="14.4" x14ac:dyDescent="0.55000000000000004">
      <c r="D11115" s="286"/>
      <c r="E11115" s="288"/>
    </row>
    <row r="11116" spans="4:5" ht="14.4" x14ac:dyDescent="0.55000000000000004">
      <c r="D11116" s="286"/>
      <c r="E11116" s="288"/>
    </row>
    <row r="11117" spans="4:5" ht="14.4" x14ac:dyDescent="0.55000000000000004">
      <c r="D11117" s="286"/>
      <c r="E11117" s="288"/>
    </row>
    <row r="11118" spans="4:5" ht="14.4" x14ac:dyDescent="0.55000000000000004">
      <c r="D11118" s="286"/>
      <c r="E11118" s="288"/>
    </row>
    <row r="11119" spans="4:5" ht="14.4" x14ac:dyDescent="0.55000000000000004">
      <c r="D11119" s="286"/>
      <c r="E11119" s="288"/>
    </row>
    <row r="11120" spans="4:5" ht="14.4" x14ac:dyDescent="0.55000000000000004">
      <c r="D11120" s="286"/>
      <c r="E11120" s="288"/>
    </row>
    <row r="11121" spans="4:5" ht="14.4" x14ac:dyDescent="0.55000000000000004">
      <c r="D11121" s="286"/>
      <c r="E11121" s="288"/>
    </row>
    <row r="11122" spans="4:5" ht="14.4" x14ac:dyDescent="0.55000000000000004">
      <c r="D11122" s="286"/>
      <c r="E11122" s="288"/>
    </row>
    <row r="11123" spans="4:5" ht="14.4" x14ac:dyDescent="0.55000000000000004">
      <c r="D11123" s="286"/>
      <c r="E11123" s="288"/>
    </row>
    <row r="11124" spans="4:5" ht="14.4" x14ac:dyDescent="0.55000000000000004">
      <c r="D11124" s="286"/>
      <c r="E11124" s="288"/>
    </row>
    <row r="11125" spans="4:5" ht="14.4" x14ac:dyDescent="0.55000000000000004">
      <c r="D11125" s="286"/>
      <c r="E11125" s="288"/>
    </row>
    <row r="11126" spans="4:5" ht="14.4" x14ac:dyDescent="0.55000000000000004">
      <c r="D11126" s="286"/>
      <c r="E11126" s="288"/>
    </row>
    <row r="11127" spans="4:5" ht="14.4" x14ac:dyDescent="0.55000000000000004">
      <c r="D11127" s="286"/>
      <c r="E11127" s="288"/>
    </row>
    <row r="11128" spans="4:5" ht="14.4" x14ac:dyDescent="0.55000000000000004">
      <c r="D11128" s="286"/>
      <c r="E11128" s="288"/>
    </row>
    <row r="11129" spans="4:5" ht="14.4" x14ac:dyDescent="0.55000000000000004">
      <c r="D11129" s="286"/>
      <c r="E11129" s="288"/>
    </row>
    <row r="11130" spans="4:5" ht="14.4" x14ac:dyDescent="0.55000000000000004">
      <c r="D11130" s="286"/>
      <c r="E11130" s="288"/>
    </row>
    <row r="11131" spans="4:5" ht="14.4" x14ac:dyDescent="0.55000000000000004">
      <c r="D11131" s="286"/>
      <c r="E11131" s="288"/>
    </row>
    <row r="11132" spans="4:5" ht="14.4" x14ac:dyDescent="0.55000000000000004">
      <c r="D11132" s="286"/>
      <c r="E11132" s="288"/>
    </row>
    <row r="11133" spans="4:5" ht="14.4" x14ac:dyDescent="0.55000000000000004">
      <c r="D11133" s="286"/>
      <c r="E11133" s="288"/>
    </row>
    <row r="11134" spans="4:5" ht="14.4" x14ac:dyDescent="0.55000000000000004">
      <c r="D11134" s="286"/>
      <c r="E11134" s="288"/>
    </row>
    <row r="11135" spans="4:5" ht="14.4" x14ac:dyDescent="0.55000000000000004">
      <c r="D11135" s="286"/>
      <c r="E11135" s="288"/>
    </row>
    <row r="11136" spans="4:5" ht="14.4" x14ac:dyDescent="0.55000000000000004">
      <c r="D11136" s="286"/>
      <c r="E11136" s="288"/>
    </row>
    <row r="11137" spans="4:5" ht="14.4" x14ac:dyDescent="0.55000000000000004">
      <c r="D11137" s="286"/>
      <c r="E11137" s="288"/>
    </row>
    <row r="11138" spans="4:5" ht="14.4" x14ac:dyDescent="0.55000000000000004">
      <c r="D11138" s="286"/>
      <c r="E11138" s="288"/>
    </row>
    <row r="11139" spans="4:5" ht="14.4" x14ac:dyDescent="0.55000000000000004">
      <c r="D11139" s="286"/>
      <c r="E11139" s="288"/>
    </row>
    <row r="11140" spans="4:5" ht="14.4" x14ac:dyDescent="0.55000000000000004">
      <c r="D11140" s="286"/>
      <c r="E11140" s="288"/>
    </row>
    <row r="11141" spans="4:5" ht="14.4" x14ac:dyDescent="0.55000000000000004">
      <c r="D11141" s="286"/>
      <c r="E11141" s="288"/>
    </row>
    <row r="11142" spans="4:5" ht="14.4" x14ac:dyDescent="0.55000000000000004">
      <c r="D11142" s="286"/>
      <c r="E11142" s="288"/>
    </row>
    <row r="11143" spans="4:5" ht="14.4" x14ac:dyDescent="0.55000000000000004">
      <c r="D11143" s="286"/>
      <c r="E11143" s="288"/>
    </row>
    <row r="11144" spans="4:5" ht="14.4" x14ac:dyDescent="0.55000000000000004">
      <c r="D11144" s="286"/>
      <c r="E11144" s="288"/>
    </row>
    <row r="11145" spans="4:5" ht="14.4" x14ac:dyDescent="0.55000000000000004">
      <c r="D11145" s="286"/>
      <c r="E11145" s="288"/>
    </row>
    <row r="11146" spans="4:5" ht="14.4" x14ac:dyDescent="0.55000000000000004">
      <c r="D11146" s="286"/>
      <c r="E11146" s="288"/>
    </row>
    <row r="11147" spans="4:5" ht="14.4" x14ac:dyDescent="0.55000000000000004">
      <c r="D11147" s="286"/>
      <c r="E11147" s="288"/>
    </row>
    <row r="11148" spans="4:5" ht="14.4" x14ac:dyDescent="0.55000000000000004">
      <c r="D11148" s="286"/>
      <c r="E11148" s="288"/>
    </row>
    <row r="11149" spans="4:5" ht="14.4" x14ac:dyDescent="0.55000000000000004">
      <c r="D11149" s="286"/>
      <c r="E11149" s="288"/>
    </row>
    <row r="11150" spans="4:5" ht="14.4" x14ac:dyDescent="0.55000000000000004">
      <c r="D11150" s="286"/>
      <c r="E11150" s="288"/>
    </row>
    <row r="11151" spans="4:5" ht="14.4" x14ac:dyDescent="0.55000000000000004">
      <c r="D11151" s="286"/>
      <c r="E11151" s="288"/>
    </row>
    <row r="11152" spans="4:5" ht="14.4" x14ac:dyDescent="0.55000000000000004">
      <c r="D11152" s="286"/>
      <c r="E11152" s="288"/>
    </row>
    <row r="11153" spans="4:5" ht="14.4" x14ac:dyDescent="0.55000000000000004">
      <c r="D11153" s="286"/>
      <c r="E11153" s="288"/>
    </row>
    <row r="11154" spans="4:5" ht="14.4" x14ac:dyDescent="0.55000000000000004">
      <c r="D11154" s="286"/>
      <c r="E11154" s="288"/>
    </row>
    <row r="11155" spans="4:5" ht="14.4" x14ac:dyDescent="0.55000000000000004">
      <c r="D11155" s="286"/>
      <c r="E11155" s="288"/>
    </row>
    <row r="11156" spans="4:5" ht="14.4" x14ac:dyDescent="0.55000000000000004">
      <c r="D11156" s="286"/>
      <c r="E11156" s="288"/>
    </row>
    <row r="11157" spans="4:5" ht="14.4" x14ac:dyDescent="0.55000000000000004">
      <c r="D11157" s="286"/>
      <c r="E11157" s="288"/>
    </row>
    <row r="11158" spans="4:5" ht="14.4" x14ac:dyDescent="0.55000000000000004">
      <c r="D11158" s="286"/>
      <c r="E11158" s="288"/>
    </row>
    <row r="11159" spans="4:5" ht="14.4" x14ac:dyDescent="0.55000000000000004">
      <c r="D11159" s="286"/>
      <c r="E11159" s="288"/>
    </row>
    <row r="11160" spans="4:5" ht="14.4" x14ac:dyDescent="0.55000000000000004">
      <c r="D11160" s="286"/>
      <c r="E11160" s="288"/>
    </row>
    <row r="11161" spans="4:5" ht="14.4" x14ac:dyDescent="0.55000000000000004">
      <c r="D11161" s="286"/>
      <c r="E11161" s="288"/>
    </row>
    <row r="11162" spans="4:5" ht="14.4" x14ac:dyDescent="0.55000000000000004">
      <c r="D11162" s="286"/>
      <c r="E11162" s="288"/>
    </row>
    <row r="11163" spans="4:5" ht="14.4" x14ac:dyDescent="0.55000000000000004">
      <c r="D11163" s="286"/>
      <c r="E11163" s="288"/>
    </row>
    <row r="11164" spans="4:5" ht="14.4" x14ac:dyDescent="0.55000000000000004">
      <c r="D11164" s="286"/>
      <c r="E11164" s="288"/>
    </row>
    <row r="11165" spans="4:5" ht="14.4" x14ac:dyDescent="0.55000000000000004">
      <c r="D11165" s="286"/>
      <c r="E11165" s="288"/>
    </row>
    <row r="11166" spans="4:5" ht="14.4" x14ac:dyDescent="0.55000000000000004">
      <c r="D11166" s="286"/>
      <c r="E11166" s="288"/>
    </row>
    <row r="11167" spans="4:5" ht="14.4" x14ac:dyDescent="0.55000000000000004">
      <c r="D11167" s="286"/>
      <c r="E11167" s="288"/>
    </row>
    <row r="11168" spans="4:5" ht="14.4" x14ac:dyDescent="0.55000000000000004">
      <c r="D11168" s="286"/>
      <c r="E11168" s="288"/>
    </row>
    <row r="11169" spans="4:5" ht="14.4" x14ac:dyDescent="0.55000000000000004">
      <c r="D11169" s="286"/>
      <c r="E11169" s="288"/>
    </row>
    <row r="11170" spans="4:5" ht="14.4" x14ac:dyDescent="0.55000000000000004">
      <c r="D11170" s="286"/>
      <c r="E11170" s="288"/>
    </row>
    <row r="11171" spans="4:5" ht="14.4" x14ac:dyDescent="0.55000000000000004">
      <c r="D11171" s="286"/>
      <c r="E11171" s="288"/>
    </row>
    <row r="11172" spans="4:5" ht="14.4" x14ac:dyDescent="0.55000000000000004">
      <c r="D11172" s="286"/>
      <c r="E11172" s="288"/>
    </row>
    <row r="11173" spans="4:5" ht="14.4" x14ac:dyDescent="0.55000000000000004">
      <c r="D11173" s="286"/>
      <c r="E11173" s="288"/>
    </row>
    <row r="11174" spans="4:5" ht="14.4" x14ac:dyDescent="0.55000000000000004">
      <c r="D11174" s="286"/>
      <c r="E11174" s="288"/>
    </row>
    <row r="11175" spans="4:5" ht="14.4" x14ac:dyDescent="0.55000000000000004">
      <c r="D11175" s="286"/>
      <c r="E11175" s="288"/>
    </row>
    <row r="11176" spans="4:5" ht="14.4" x14ac:dyDescent="0.55000000000000004">
      <c r="D11176" s="286"/>
      <c r="E11176" s="288"/>
    </row>
    <row r="11177" spans="4:5" ht="14.4" x14ac:dyDescent="0.55000000000000004">
      <c r="D11177" s="286"/>
      <c r="E11177" s="288"/>
    </row>
    <row r="11178" spans="4:5" ht="14.4" x14ac:dyDescent="0.55000000000000004">
      <c r="D11178" s="286"/>
      <c r="E11178" s="288"/>
    </row>
    <row r="11179" spans="4:5" ht="14.4" x14ac:dyDescent="0.55000000000000004">
      <c r="D11179" s="286"/>
      <c r="E11179" s="288"/>
    </row>
    <row r="11180" spans="4:5" ht="14.4" x14ac:dyDescent="0.55000000000000004">
      <c r="D11180" s="286"/>
      <c r="E11180" s="288"/>
    </row>
    <row r="11181" spans="4:5" ht="14.4" x14ac:dyDescent="0.55000000000000004">
      <c r="D11181" s="286"/>
      <c r="E11181" s="288"/>
    </row>
    <row r="11182" spans="4:5" ht="14.4" x14ac:dyDescent="0.55000000000000004">
      <c r="D11182" s="286"/>
      <c r="E11182" s="288"/>
    </row>
    <row r="11183" spans="4:5" ht="14.4" x14ac:dyDescent="0.55000000000000004">
      <c r="D11183" s="286"/>
      <c r="E11183" s="288"/>
    </row>
    <row r="11184" spans="4:5" ht="14.4" x14ac:dyDescent="0.55000000000000004">
      <c r="D11184" s="286"/>
      <c r="E11184" s="288"/>
    </row>
    <row r="11185" spans="4:5" ht="14.4" x14ac:dyDescent="0.55000000000000004">
      <c r="D11185" s="286"/>
      <c r="E11185" s="288"/>
    </row>
    <row r="11186" spans="4:5" ht="14.4" x14ac:dyDescent="0.55000000000000004">
      <c r="D11186" s="286"/>
      <c r="E11186" s="288"/>
    </row>
    <row r="11187" spans="4:5" ht="14.4" x14ac:dyDescent="0.55000000000000004">
      <c r="D11187" s="286"/>
      <c r="E11187" s="288"/>
    </row>
    <row r="11188" spans="4:5" ht="14.4" x14ac:dyDescent="0.55000000000000004">
      <c r="D11188" s="286"/>
      <c r="E11188" s="288"/>
    </row>
    <row r="11189" spans="4:5" ht="14.4" x14ac:dyDescent="0.55000000000000004">
      <c r="D11189" s="286"/>
      <c r="E11189" s="288"/>
    </row>
    <row r="11190" spans="4:5" ht="14.4" x14ac:dyDescent="0.55000000000000004">
      <c r="D11190" s="286"/>
      <c r="E11190" s="288"/>
    </row>
    <row r="11191" spans="4:5" ht="14.4" x14ac:dyDescent="0.55000000000000004">
      <c r="D11191" s="286"/>
      <c r="E11191" s="288"/>
    </row>
    <row r="11192" spans="4:5" ht="14.4" x14ac:dyDescent="0.55000000000000004">
      <c r="D11192" s="286"/>
      <c r="E11192" s="288"/>
    </row>
    <row r="11193" spans="4:5" ht="14.4" x14ac:dyDescent="0.55000000000000004">
      <c r="D11193" s="286"/>
      <c r="E11193" s="288"/>
    </row>
    <row r="11194" spans="4:5" ht="14.4" x14ac:dyDescent="0.55000000000000004">
      <c r="D11194" s="286"/>
      <c r="E11194" s="288"/>
    </row>
    <row r="11195" spans="4:5" ht="14.4" x14ac:dyDescent="0.55000000000000004">
      <c r="D11195" s="286"/>
      <c r="E11195" s="288"/>
    </row>
    <row r="11196" spans="4:5" ht="14.4" x14ac:dyDescent="0.55000000000000004">
      <c r="D11196" s="286"/>
      <c r="E11196" s="288"/>
    </row>
    <row r="11197" spans="4:5" ht="14.4" x14ac:dyDescent="0.55000000000000004">
      <c r="D11197" s="286"/>
      <c r="E11197" s="288"/>
    </row>
    <row r="11198" spans="4:5" ht="14.4" x14ac:dyDescent="0.55000000000000004">
      <c r="D11198" s="286"/>
      <c r="E11198" s="288"/>
    </row>
    <row r="11199" spans="4:5" ht="14.4" x14ac:dyDescent="0.55000000000000004">
      <c r="D11199" s="286"/>
      <c r="E11199" s="288"/>
    </row>
    <row r="11200" spans="4:5" ht="14.4" x14ac:dyDescent="0.55000000000000004">
      <c r="D11200" s="286"/>
      <c r="E11200" s="288"/>
    </row>
    <row r="11201" spans="4:5" ht="14.4" x14ac:dyDescent="0.55000000000000004">
      <c r="D11201" s="286"/>
      <c r="E11201" s="288"/>
    </row>
    <row r="11202" spans="4:5" ht="14.4" x14ac:dyDescent="0.55000000000000004">
      <c r="D11202" s="286"/>
      <c r="E11202" s="288"/>
    </row>
    <row r="11203" spans="4:5" ht="14.4" x14ac:dyDescent="0.55000000000000004">
      <c r="D11203" s="286"/>
      <c r="E11203" s="288"/>
    </row>
    <row r="11204" spans="4:5" ht="14.4" x14ac:dyDescent="0.55000000000000004">
      <c r="D11204" s="286"/>
      <c r="E11204" s="288"/>
    </row>
    <row r="11205" spans="4:5" ht="14.4" x14ac:dyDescent="0.55000000000000004">
      <c r="D11205" s="286"/>
      <c r="E11205" s="288"/>
    </row>
    <row r="11206" spans="4:5" ht="14.4" x14ac:dyDescent="0.55000000000000004">
      <c r="D11206" s="286"/>
      <c r="E11206" s="288"/>
    </row>
    <row r="11207" spans="4:5" ht="14.4" x14ac:dyDescent="0.55000000000000004">
      <c r="D11207" s="286"/>
      <c r="E11207" s="288"/>
    </row>
    <row r="11208" spans="4:5" ht="14.4" x14ac:dyDescent="0.55000000000000004">
      <c r="D11208" s="286"/>
      <c r="E11208" s="288"/>
    </row>
    <row r="11209" spans="4:5" ht="14.4" x14ac:dyDescent="0.55000000000000004">
      <c r="D11209" s="286"/>
      <c r="E11209" s="288"/>
    </row>
    <row r="11210" spans="4:5" ht="14.4" x14ac:dyDescent="0.55000000000000004">
      <c r="D11210" s="286"/>
      <c r="E11210" s="288"/>
    </row>
    <row r="11211" spans="4:5" ht="14.4" x14ac:dyDescent="0.55000000000000004">
      <c r="D11211" s="286"/>
      <c r="E11211" s="288"/>
    </row>
    <row r="11212" spans="4:5" ht="14.4" x14ac:dyDescent="0.55000000000000004">
      <c r="D11212" s="286"/>
      <c r="E11212" s="288"/>
    </row>
    <row r="11213" spans="4:5" ht="14.4" x14ac:dyDescent="0.55000000000000004">
      <c r="D11213" s="286"/>
      <c r="E11213" s="288"/>
    </row>
    <row r="11214" spans="4:5" ht="14.4" x14ac:dyDescent="0.55000000000000004">
      <c r="D11214" s="286"/>
      <c r="E11214" s="288"/>
    </row>
    <row r="11215" spans="4:5" ht="14.4" x14ac:dyDescent="0.55000000000000004">
      <c r="D11215" s="286"/>
      <c r="E11215" s="288"/>
    </row>
    <row r="11216" spans="4:5" ht="14.4" x14ac:dyDescent="0.55000000000000004">
      <c r="D11216" s="286"/>
      <c r="E11216" s="288"/>
    </row>
    <row r="11217" spans="4:5" ht="14.4" x14ac:dyDescent="0.55000000000000004">
      <c r="D11217" s="286"/>
      <c r="E11217" s="288"/>
    </row>
    <row r="11218" spans="4:5" ht="14.4" x14ac:dyDescent="0.55000000000000004">
      <c r="D11218" s="286"/>
      <c r="E11218" s="288"/>
    </row>
    <row r="11219" spans="4:5" ht="14.4" x14ac:dyDescent="0.55000000000000004">
      <c r="D11219" s="286"/>
      <c r="E11219" s="288"/>
    </row>
    <row r="11220" spans="4:5" ht="14.4" x14ac:dyDescent="0.55000000000000004">
      <c r="D11220" s="286"/>
      <c r="E11220" s="288"/>
    </row>
    <row r="11221" spans="4:5" ht="14.4" x14ac:dyDescent="0.55000000000000004">
      <c r="D11221" s="286"/>
      <c r="E11221" s="288"/>
    </row>
    <row r="11222" spans="4:5" ht="14.4" x14ac:dyDescent="0.55000000000000004">
      <c r="D11222" s="286"/>
      <c r="E11222" s="288"/>
    </row>
    <row r="11223" spans="4:5" ht="14.4" x14ac:dyDescent="0.55000000000000004">
      <c r="D11223" s="286"/>
      <c r="E11223" s="288"/>
    </row>
    <row r="11224" spans="4:5" ht="14.4" x14ac:dyDescent="0.55000000000000004">
      <c r="D11224" s="286"/>
      <c r="E11224" s="288"/>
    </row>
    <row r="11225" spans="4:5" ht="14.4" x14ac:dyDescent="0.55000000000000004">
      <c r="D11225" s="286"/>
      <c r="E11225" s="288"/>
    </row>
    <row r="11226" spans="4:5" ht="14.4" x14ac:dyDescent="0.55000000000000004">
      <c r="D11226" s="286"/>
      <c r="E11226" s="288"/>
    </row>
    <row r="11227" spans="4:5" ht="14.4" x14ac:dyDescent="0.55000000000000004">
      <c r="D11227" s="286"/>
      <c r="E11227" s="288"/>
    </row>
    <row r="11228" spans="4:5" ht="14.4" x14ac:dyDescent="0.55000000000000004">
      <c r="D11228" s="286"/>
      <c r="E11228" s="288"/>
    </row>
    <row r="11229" spans="4:5" ht="14.4" x14ac:dyDescent="0.55000000000000004">
      <c r="D11229" s="286"/>
      <c r="E11229" s="288"/>
    </row>
    <row r="11230" spans="4:5" ht="14.4" x14ac:dyDescent="0.55000000000000004">
      <c r="D11230" s="286"/>
      <c r="E11230" s="288"/>
    </row>
    <row r="11231" spans="4:5" ht="14.4" x14ac:dyDescent="0.55000000000000004">
      <c r="D11231" s="286"/>
      <c r="E11231" s="288"/>
    </row>
    <row r="11232" spans="4:5" ht="14.4" x14ac:dyDescent="0.55000000000000004">
      <c r="D11232" s="286"/>
      <c r="E11232" s="288"/>
    </row>
    <row r="11233" spans="4:5" ht="14.4" x14ac:dyDescent="0.55000000000000004">
      <c r="D11233" s="286"/>
      <c r="E11233" s="288"/>
    </row>
    <row r="11234" spans="4:5" ht="14.4" x14ac:dyDescent="0.55000000000000004">
      <c r="D11234" s="286"/>
      <c r="E11234" s="288"/>
    </row>
    <row r="11235" spans="4:5" ht="14.4" x14ac:dyDescent="0.55000000000000004">
      <c r="D11235" s="286"/>
      <c r="E11235" s="288"/>
    </row>
    <row r="11236" spans="4:5" ht="14.4" x14ac:dyDescent="0.55000000000000004">
      <c r="D11236" s="286"/>
      <c r="E11236" s="288"/>
    </row>
    <row r="11237" spans="4:5" ht="14.4" x14ac:dyDescent="0.55000000000000004">
      <c r="D11237" s="286"/>
      <c r="E11237" s="288"/>
    </row>
    <row r="11238" spans="4:5" ht="14.4" x14ac:dyDescent="0.55000000000000004">
      <c r="D11238" s="286"/>
      <c r="E11238" s="288"/>
    </row>
    <row r="11239" spans="4:5" ht="14.4" x14ac:dyDescent="0.55000000000000004">
      <c r="D11239" s="286"/>
      <c r="E11239" s="288"/>
    </row>
    <row r="11240" spans="4:5" ht="14.4" x14ac:dyDescent="0.55000000000000004">
      <c r="D11240" s="286"/>
      <c r="E11240" s="288"/>
    </row>
    <row r="11241" spans="4:5" ht="14.4" x14ac:dyDescent="0.55000000000000004">
      <c r="D11241" s="286"/>
      <c r="E11241" s="288"/>
    </row>
    <row r="11242" spans="4:5" ht="14.4" x14ac:dyDescent="0.55000000000000004">
      <c r="D11242" s="286"/>
      <c r="E11242" s="288"/>
    </row>
    <row r="11243" spans="4:5" ht="14.4" x14ac:dyDescent="0.55000000000000004">
      <c r="D11243" s="286"/>
      <c r="E11243" s="288"/>
    </row>
    <row r="11244" spans="4:5" ht="14.4" x14ac:dyDescent="0.55000000000000004">
      <c r="D11244" s="286"/>
      <c r="E11244" s="288"/>
    </row>
    <row r="11245" spans="4:5" ht="14.4" x14ac:dyDescent="0.55000000000000004">
      <c r="D11245" s="286"/>
      <c r="E11245" s="288"/>
    </row>
    <row r="11246" spans="4:5" ht="14.4" x14ac:dyDescent="0.55000000000000004">
      <c r="D11246" s="286"/>
      <c r="E11246" s="288"/>
    </row>
    <row r="11247" spans="4:5" ht="14.4" x14ac:dyDescent="0.55000000000000004">
      <c r="D11247" s="286"/>
      <c r="E11247" s="288"/>
    </row>
    <row r="11248" spans="4:5" ht="14.4" x14ac:dyDescent="0.55000000000000004">
      <c r="D11248" s="286"/>
      <c r="E11248" s="288"/>
    </row>
    <row r="11249" spans="4:5" ht="14.4" x14ac:dyDescent="0.55000000000000004">
      <c r="D11249" s="286"/>
      <c r="E11249" s="288"/>
    </row>
    <row r="11250" spans="4:5" ht="14.4" x14ac:dyDescent="0.55000000000000004">
      <c r="D11250" s="286"/>
      <c r="E11250" s="288"/>
    </row>
    <row r="11251" spans="4:5" ht="14.4" x14ac:dyDescent="0.55000000000000004">
      <c r="D11251" s="286"/>
      <c r="E11251" s="288"/>
    </row>
    <row r="11252" spans="4:5" ht="14.4" x14ac:dyDescent="0.55000000000000004">
      <c r="D11252" s="286"/>
      <c r="E11252" s="288"/>
    </row>
    <row r="11253" spans="4:5" ht="14.4" x14ac:dyDescent="0.55000000000000004">
      <c r="D11253" s="286"/>
      <c r="E11253" s="288"/>
    </row>
    <row r="11254" spans="4:5" ht="14.4" x14ac:dyDescent="0.55000000000000004">
      <c r="D11254" s="286"/>
      <c r="E11254" s="288"/>
    </row>
    <row r="11255" spans="4:5" ht="14.4" x14ac:dyDescent="0.55000000000000004">
      <c r="D11255" s="286"/>
      <c r="E11255" s="288"/>
    </row>
    <row r="11256" spans="4:5" ht="14.4" x14ac:dyDescent="0.55000000000000004">
      <c r="D11256" s="286"/>
      <c r="E11256" s="288"/>
    </row>
    <row r="11257" spans="4:5" ht="14.4" x14ac:dyDescent="0.55000000000000004">
      <c r="D11257" s="286"/>
      <c r="E11257" s="288"/>
    </row>
    <row r="11258" spans="4:5" ht="14.4" x14ac:dyDescent="0.55000000000000004">
      <c r="D11258" s="286"/>
      <c r="E11258" s="288"/>
    </row>
    <row r="11259" spans="4:5" ht="14.4" x14ac:dyDescent="0.55000000000000004">
      <c r="D11259" s="286"/>
      <c r="E11259" s="288"/>
    </row>
    <row r="11260" spans="4:5" ht="14.4" x14ac:dyDescent="0.55000000000000004">
      <c r="D11260" s="286"/>
      <c r="E11260" s="288"/>
    </row>
    <row r="11261" spans="4:5" ht="14.4" x14ac:dyDescent="0.55000000000000004">
      <c r="D11261" s="286"/>
      <c r="E11261" s="288"/>
    </row>
    <row r="11262" spans="4:5" ht="14.4" x14ac:dyDescent="0.55000000000000004">
      <c r="D11262" s="286"/>
      <c r="E11262" s="288"/>
    </row>
    <row r="11263" spans="4:5" ht="14.4" x14ac:dyDescent="0.55000000000000004">
      <c r="D11263" s="286"/>
      <c r="E11263" s="288"/>
    </row>
    <row r="11264" spans="4:5" ht="14.4" x14ac:dyDescent="0.55000000000000004">
      <c r="D11264" s="286"/>
      <c r="E11264" s="288"/>
    </row>
    <row r="11265" spans="4:5" ht="14.4" x14ac:dyDescent="0.55000000000000004">
      <c r="D11265" s="286"/>
      <c r="E11265" s="288"/>
    </row>
    <row r="11266" spans="4:5" ht="14.4" x14ac:dyDescent="0.55000000000000004">
      <c r="D11266" s="286"/>
      <c r="E11266" s="288"/>
    </row>
    <row r="11267" spans="4:5" ht="14.4" x14ac:dyDescent="0.55000000000000004">
      <c r="D11267" s="286"/>
      <c r="E11267" s="288"/>
    </row>
    <row r="11268" spans="4:5" ht="14.4" x14ac:dyDescent="0.55000000000000004">
      <c r="D11268" s="286"/>
      <c r="E11268" s="288"/>
    </row>
    <row r="11269" spans="4:5" ht="14.4" x14ac:dyDescent="0.55000000000000004">
      <c r="D11269" s="286"/>
      <c r="E11269" s="288"/>
    </row>
    <row r="11270" spans="4:5" ht="14.4" x14ac:dyDescent="0.55000000000000004">
      <c r="D11270" s="286"/>
      <c r="E11270" s="288"/>
    </row>
    <row r="11271" spans="4:5" ht="14.4" x14ac:dyDescent="0.55000000000000004">
      <c r="D11271" s="286"/>
      <c r="E11271" s="288"/>
    </row>
    <row r="11272" spans="4:5" ht="14.4" x14ac:dyDescent="0.55000000000000004">
      <c r="D11272" s="286"/>
      <c r="E11272" s="288"/>
    </row>
    <row r="11273" spans="4:5" ht="14.4" x14ac:dyDescent="0.55000000000000004">
      <c r="D11273" s="286"/>
      <c r="E11273" s="288"/>
    </row>
    <row r="11274" spans="4:5" ht="14.4" x14ac:dyDescent="0.55000000000000004">
      <c r="D11274" s="286"/>
      <c r="E11274" s="288"/>
    </row>
    <row r="11275" spans="4:5" ht="14.4" x14ac:dyDescent="0.55000000000000004">
      <c r="D11275" s="286"/>
      <c r="E11275" s="288"/>
    </row>
    <row r="11276" spans="4:5" ht="14.4" x14ac:dyDescent="0.55000000000000004">
      <c r="D11276" s="286"/>
      <c r="E11276" s="288"/>
    </row>
    <row r="11277" spans="4:5" ht="14.4" x14ac:dyDescent="0.55000000000000004">
      <c r="D11277" s="286"/>
      <c r="E11277" s="288"/>
    </row>
    <row r="11278" spans="4:5" ht="14.4" x14ac:dyDescent="0.55000000000000004">
      <c r="D11278" s="286"/>
      <c r="E11278" s="288"/>
    </row>
    <row r="11279" spans="4:5" ht="14.4" x14ac:dyDescent="0.55000000000000004">
      <c r="D11279" s="286"/>
      <c r="E11279" s="288"/>
    </row>
    <row r="11280" spans="4:5" ht="14.4" x14ac:dyDescent="0.55000000000000004">
      <c r="D11280" s="286"/>
      <c r="E11280" s="288"/>
    </row>
    <row r="11281" spans="4:5" ht="14.4" x14ac:dyDescent="0.55000000000000004">
      <c r="D11281" s="286"/>
      <c r="E11281" s="288"/>
    </row>
    <row r="11282" spans="4:5" ht="14.4" x14ac:dyDescent="0.55000000000000004">
      <c r="D11282" s="286"/>
      <c r="E11282" s="288"/>
    </row>
    <row r="11283" spans="4:5" ht="14.4" x14ac:dyDescent="0.55000000000000004">
      <c r="D11283" s="286"/>
      <c r="E11283" s="288"/>
    </row>
    <row r="11284" spans="4:5" ht="14.4" x14ac:dyDescent="0.55000000000000004">
      <c r="D11284" s="286"/>
      <c r="E11284" s="288"/>
    </row>
    <row r="11285" spans="4:5" ht="14.4" x14ac:dyDescent="0.55000000000000004">
      <c r="D11285" s="286"/>
      <c r="E11285" s="288"/>
    </row>
    <row r="11286" spans="4:5" ht="14.4" x14ac:dyDescent="0.55000000000000004">
      <c r="D11286" s="286"/>
      <c r="E11286" s="288"/>
    </row>
    <row r="11287" spans="4:5" ht="14.4" x14ac:dyDescent="0.55000000000000004">
      <c r="D11287" s="286"/>
      <c r="E11287" s="288"/>
    </row>
    <row r="11288" spans="4:5" ht="14.4" x14ac:dyDescent="0.55000000000000004">
      <c r="D11288" s="286"/>
      <c r="E11288" s="288"/>
    </row>
    <row r="11289" spans="4:5" ht="14.4" x14ac:dyDescent="0.55000000000000004">
      <c r="D11289" s="286"/>
      <c r="E11289" s="288"/>
    </row>
    <row r="11290" spans="4:5" ht="14.4" x14ac:dyDescent="0.55000000000000004">
      <c r="D11290" s="286"/>
      <c r="E11290" s="288"/>
    </row>
    <row r="11291" spans="4:5" ht="14.4" x14ac:dyDescent="0.55000000000000004">
      <c r="D11291" s="286"/>
      <c r="E11291" s="288"/>
    </row>
    <row r="11292" spans="4:5" ht="14.4" x14ac:dyDescent="0.55000000000000004">
      <c r="D11292" s="286"/>
      <c r="E11292" s="288"/>
    </row>
    <row r="11293" spans="4:5" ht="14.4" x14ac:dyDescent="0.55000000000000004">
      <c r="D11293" s="286"/>
      <c r="E11293" s="288"/>
    </row>
    <row r="11294" spans="4:5" ht="14.4" x14ac:dyDescent="0.55000000000000004">
      <c r="D11294" s="286"/>
      <c r="E11294" s="288"/>
    </row>
    <row r="11295" spans="4:5" ht="14.4" x14ac:dyDescent="0.55000000000000004">
      <c r="D11295" s="286"/>
      <c r="E11295" s="288"/>
    </row>
    <row r="11296" spans="4:5" ht="14.4" x14ac:dyDescent="0.55000000000000004">
      <c r="D11296" s="286"/>
      <c r="E11296" s="288"/>
    </row>
    <row r="11297" spans="4:5" ht="14.4" x14ac:dyDescent="0.55000000000000004">
      <c r="D11297" s="286"/>
      <c r="E11297" s="288"/>
    </row>
    <row r="11298" spans="4:5" ht="14.4" x14ac:dyDescent="0.55000000000000004">
      <c r="D11298" s="286"/>
      <c r="E11298" s="288"/>
    </row>
    <row r="11299" spans="4:5" ht="14.4" x14ac:dyDescent="0.55000000000000004">
      <c r="D11299" s="286"/>
      <c r="E11299" s="288"/>
    </row>
    <row r="11300" spans="4:5" ht="14.4" x14ac:dyDescent="0.55000000000000004">
      <c r="D11300" s="286"/>
      <c r="E11300" s="288"/>
    </row>
    <row r="11301" spans="4:5" ht="14.4" x14ac:dyDescent="0.55000000000000004">
      <c r="D11301" s="286"/>
      <c r="E11301" s="288"/>
    </row>
    <row r="11302" spans="4:5" ht="14.4" x14ac:dyDescent="0.55000000000000004">
      <c r="D11302" s="286"/>
      <c r="E11302" s="288"/>
    </row>
    <row r="11303" spans="4:5" ht="14.4" x14ac:dyDescent="0.55000000000000004">
      <c r="D11303" s="286"/>
      <c r="E11303" s="288"/>
    </row>
    <row r="11304" spans="4:5" ht="14.4" x14ac:dyDescent="0.55000000000000004">
      <c r="D11304" s="286"/>
      <c r="E11304" s="288"/>
    </row>
    <row r="11305" spans="4:5" ht="14.4" x14ac:dyDescent="0.55000000000000004">
      <c r="D11305" s="286"/>
      <c r="E11305" s="288"/>
    </row>
    <row r="11306" spans="4:5" ht="14.4" x14ac:dyDescent="0.55000000000000004">
      <c r="D11306" s="286"/>
      <c r="E11306" s="288"/>
    </row>
    <row r="11307" spans="4:5" ht="14.4" x14ac:dyDescent="0.55000000000000004">
      <c r="D11307" s="286"/>
      <c r="E11307" s="288"/>
    </row>
    <row r="11308" spans="4:5" ht="14.4" x14ac:dyDescent="0.55000000000000004">
      <c r="D11308" s="286"/>
      <c r="E11308" s="288"/>
    </row>
    <row r="11309" spans="4:5" ht="14.4" x14ac:dyDescent="0.55000000000000004">
      <c r="D11309" s="286"/>
      <c r="E11309" s="288"/>
    </row>
    <row r="11310" spans="4:5" ht="14.4" x14ac:dyDescent="0.55000000000000004">
      <c r="D11310" s="286"/>
      <c r="E11310" s="288"/>
    </row>
    <row r="11311" spans="4:5" ht="14.4" x14ac:dyDescent="0.55000000000000004">
      <c r="D11311" s="286"/>
      <c r="E11311" s="288"/>
    </row>
    <row r="11312" spans="4:5" ht="14.4" x14ac:dyDescent="0.55000000000000004">
      <c r="D11312" s="286"/>
      <c r="E11312" s="288"/>
    </row>
    <row r="11313" spans="4:5" ht="14.4" x14ac:dyDescent="0.55000000000000004">
      <c r="D11313" s="286"/>
      <c r="E11313" s="288"/>
    </row>
    <row r="11314" spans="4:5" ht="14.4" x14ac:dyDescent="0.55000000000000004">
      <c r="D11314" s="286"/>
      <c r="E11314" s="288"/>
    </row>
    <row r="11315" spans="4:5" ht="14.4" x14ac:dyDescent="0.55000000000000004">
      <c r="D11315" s="286"/>
      <c r="E11315" s="288"/>
    </row>
    <row r="11316" spans="4:5" ht="14.4" x14ac:dyDescent="0.55000000000000004">
      <c r="D11316" s="286"/>
      <c r="E11316" s="288"/>
    </row>
    <row r="11317" spans="4:5" ht="14.4" x14ac:dyDescent="0.55000000000000004">
      <c r="D11317" s="286"/>
      <c r="E11317" s="288"/>
    </row>
    <row r="11318" spans="4:5" ht="14.4" x14ac:dyDescent="0.55000000000000004">
      <c r="D11318" s="286"/>
      <c r="E11318" s="288"/>
    </row>
    <row r="11319" spans="4:5" ht="14.4" x14ac:dyDescent="0.55000000000000004">
      <c r="D11319" s="286"/>
      <c r="E11319" s="288"/>
    </row>
    <row r="11320" spans="4:5" ht="14.4" x14ac:dyDescent="0.55000000000000004">
      <c r="D11320" s="286"/>
      <c r="E11320" s="288"/>
    </row>
    <row r="11321" spans="4:5" ht="14.4" x14ac:dyDescent="0.55000000000000004">
      <c r="D11321" s="286"/>
      <c r="E11321" s="288"/>
    </row>
    <row r="11322" spans="4:5" ht="14.4" x14ac:dyDescent="0.55000000000000004">
      <c r="D11322" s="286"/>
      <c r="E11322" s="288"/>
    </row>
    <row r="11323" spans="4:5" ht="14.4" x14ac:dyDescent="0.55000000000000004">
      <c r="D11323" s="286"/>
      <c r="E11323" s="288"/>
    </row>
    <row r="11324" spans="4:5" ht="14.4" x14ac:dyDescent="0.55000000000000004">
      <c r="D11324" s="286"/>
      <c r="E11324" s="288"/>
    </row>
    <row r="11325" spans="4:5" ht="14.4" x14ac:dyDescent="0.55000000000000004">
      <c r="D11325" s="286"/>
      <c r="E11325" s="288"/>
    </row>
    <row r="11326" spans="4:5" ht="14.4" x14ac:dyDescent="0.55000000000000004">
      <c r="D11326" s="286"/>
      <c r="E11326" s="288"/>
    </row>
    <row r="11327" spans="4:5" ht="14.4" x14ac:dyDescent="0.55000000000000004">
      <c r="D11327" s="286"/>
      <c r="E11327" s="288"/>
    </row>
    <row r="11328" spans="4:5" ht="14.4" x14ac:dyDescent="0.55000000000000004">
      <c r="D11328" s="286"/>
      <c r="E11328" s="288"/>
    </row>
    <row r="11329" spans="4:5" ht="14.4" x14ac:dyDescent="0.55000000000000004">
      <c r="D11329" s="286"/>
      <c r="E11329" s="288"/>
    </row>
    <row r="11330" spans="4:5" ht="14.4" x14ac:dyDescent="0.55000000000000004">
      <c r="D11330" s="286"/>
      <c r="E11330" s="288"/>
    </row>
    <row r="11331" spans="4:5" ht="14.4" x14ac:dyDescent="0.55000000000000004">
      <c r="D11331" s="286"/>
      <c r="E11331" s="288"/>
    </row>
    <row r="11332" spans="4:5" ht="14.4" x14ac:dyDescent="0.55000000000000004">
      <c r="D11332" s="286"/>
      <c r="E11332" s="288"/>
    </row>
    <row r="11333" spans="4:5" ht="14.4" x14ac:dyDescent="0.55000000000000004">
      <c r="D11333" s="286"/>
      <c r="E11333" s="288"/>
    </row>
    <row r="11334" spans="4:5" ht="14.4" x14ac:dyDescent="0.55000000000000004">
      <c r="D11334" s="286"/>
      <c r="E11334" s="288"/>
    </row>
    <row r="11335" spans="4:5" ht="14.4" x14ac:dyDescent="0.55000000000000004">
      <c r="D11335" s="286"/>
      <c r="E11335" s="288"/>
    </row>
    <row r="11336" spans="4:5" ht="14.4" x14ac:dyDescent="0.55000000000000004">
      <c r="D11336" s="286"/>
      <c r="E11336" s="288"/>
    </row>
    <row r="11337" spans="4:5" ht="14.4" x14ac:dyDescent="0.55000000000000004">
      <c r="D11337" s="286"/>
      <c r="E11337" s="288"/>
    </row>
    <row r="11338" spans="4:5" ht="14.4" x14ac:dyDescent="0.55000000000000004">
      <c r="D11338" s="286"/>
      <c r="E11338" s="288"/>
    </row>
    <row r="11339" spans="4:5" ht="14.4" x14ac:dyDescent="0.55000000000000004">
      <c r="D11339" s="286"/>
      <c r="E11339" s="288"/>
    </row>
    <row r="11340" spans="4:5" ht="14.4" x14ac:dyDescent="0.55000000000000004">
      <c r="D11340" s="286"/>
      <c r="E11340" s="288"/>
    </row>
    <row r="11341" spans="4:5" ht="14.4" x14ac:dyDescent="0.55000000000000004">
      <c r="D11341" s="286"/>
      <c r="E11341" s="288"/>
    </row>
    <row r="11342" spans="4:5" ht="14.4" x14ac:dyDescent="0.55000000000000004">
      <c r="D11342" s="286"/>
      <c r="E11342" s="288"/>
    </row>
    <row r="11343" spans="4:5" ht="14.4" x14ac:dyDescent="0.55000000000000004">
      <c r="D11343" s="286"/>
      <c r="E11343" s="288"/>
    </row>
    <row r="11344" spans="4:5" ht="14.4" x14ac:dyDescent="0.55000000000000004">
      <c r="D11344" s="286"/>
      <c r="E11344" s="288"/>
    </row>
    <row r="11345" spans="4:5" ht="14.4" x14ac:dyDescent="0.55000000000000004">
      <c r="D11345" s="286"/>
      <c r="E11345" s="288"/>
    </row>
    <row r="11346" spans="4:5" ht="14.4" x14ac:dyDescent="0.55000000000000004">
      <c r="D11346" s="286"/>
      <c r="E11346" s="288"/>
    </row>
    <row r="11347" spans="4:5" ht="14.4" x14ac:dyDescent="0.55000000000000004">
      <c r="D11347" s="286"/>
      <c r="E11347" s="288"/>
    </row>
    <row r="11348" spans="4:5" ht="14.4" x14ac:dyDescent="0.55000000000000004">
      <c r="D11348" s="286"/>
      <c r="E11348" s="288"/>
    </row>
    <row r="11349" spans="4:5" ht="14.4" x14ac:dyDescent="0.55000000000000004">
      <c r="D11349" s="286"/>
      <c r="E11349" s="288"/>
    </row>
    <row r="11350" spans="4:5" ht="14.4" x14ac:dyDescent="0.55000000000000004">
      <c r="D11350" s="286"/>
      <c r="E11350" s="288"/>
    </row>
    <row r="11351" spans="4:5" ht="14.4" x14ac:dyDescent="0.55000000000000004">
      <c r="D11351" s="286"/>
      <c r="E11351" s="288"/>
    </row>
    <row r="11352" spans="4:5" ht="14.4" x14ac:dyDescent="0.55000000000000004">
      <c r="D11352" s="286"/>
      <c r="E11352" s="288"/>
    </row>
    <row r="11353" spans="4:5" ht="14.4" x14ac:dyDescent="0.55000000000000004">
      <c r="D11353" s="286"/>
      <c r="E11353" s="288"/>
    </row>
    <row r="11354" spans="4:5" ht="14.4" x14ac:dyDescent="0.55000000000000004">
      <c r="D11354" s="286"/>
      <c r="E11354" s="288"/>
    </row>
    <row r="11355" spans="4:5" ht="14.4" x14ac:dyDescent="0.55000000000000004">
      <c r="D11355" s="286"/>
      <c r="E11355" s="288"/>
    </row>
    <row r="11356" spans="4:5" ht="14.4" x14ac:dyDescent="0.55000000000000004">
      <c r="D11356" s="286"/>
      <c r="E11356" s="288"/>
    </row>
    <row r="11357" spans="4:5" ht="14.4" x14ac:dyDescent="0.55000000000000004">
      <c r="D11357" s="286"/>
      <c r="E11357" s="288"/>
    </row>
    <row r="11358" spans="4:5" ht="14.4" x14ac:dyDescent="0.55000000000000004">
      <c r="D11358" s="286"/>
      <c r="E11358" s="288"/>
    </row>
    <row r="11359" spans="4:5" ht="14.4" x14ac:dyDescent="0.55000000000000004">
      <c r="D11359" s="286"/>
      <c r="E11359" s="288"/>
    </row>
    <row r="11360" spans="4:5" ht="14.4" x14ac:dyDescent="0.55000000000000004">
      <c r="D11360" s="286"/>
      <c r="E11360" s="288"/>
    </row>
    <row r="11361" spans="4:5" ht="14.4" x14ac:dyDescent="0.55000000000000004">
      <c r="D11361" s="286"/>
      <c r="E11361" s="288"/>
    </row>
    <row r="11362" spans="4:5" ht="14.4" x14ac:dyDescent="0.55000000000000004">
      <c r="D11362" s="286"/>
      <c r="E11362" s="288"/>
    </row>
    <row r="11363" spans="4:5" ht="14.4" x14ac:dyDescent="0.55000000000000004">
      <c r="D11363" s="286"/>
      <c r="E11363" s="288"/>
    </row>
    <row r="11364" spans="4:5" ht="14.4" x14ac:dyDescent="0.55000000000000004">
      <c r="D11364" s="286"/>
      <c r="E11364" s="288"/>
    </row>
    <row r="11365" spans="4:5" ht="14.4" x14ac:dyDescent="0.55000000000000004">
      <c r="D11365" s="286"/>
      <c r="E11365" s="288"/>
    </row>
    <row r="11366" spans="4:5" ht="14.4" x14ac:dyDescent="0.55000000000000004">
      <c r="D11366" s="286"/>
      <c r="E11366" s="288"/>
    </row>
    <row r="11367" spans="4:5" ht="14.4" x14ac:dyDescent="0.55000000000000004">
      <c r="D11367" s="286"/>
      <c r="E11367" s="288"/>
    </row>
    <row r="11368" spans="4:5" ht="14.4" x14ac:dyDescent="0.55000000000000004">
      <c r="D11368" s="286"/>
      <c r="E11368" s="288"/>
    </row>
    <row r="11369" spans="4:5" ht="14.4" x14ac:dyDescent="0.55000000000000004">
      <c r="D11369" s="286"/>
      <c r="E11369" s="288"/>
    </row>
    <row r="11370" spans="4:5" ht="14.4" x14ac:dyDescent="0.55000000000000004">
      <c r="D11370" s="286"/>
      <c r="E11370" s="288"/>
    </row>
    <row r="11371" spans="4:5" ht="14.4" x14ac:dyDescent="0.55000000000000004">
      <c r="D11371" s="286"/>
      <c r="E11371" s="288"/>
    </row>
    <row r="11372" spans="4:5" ht="14.4" x14ac:dyDescent="0.55000000000000004">
      <c r="D11372" s="286"/>
      <c r="E11372" s="288"/>
    </row>
    <row r="11373" spans="4:5" ht="14.4" x14ac:dyDescent="0.55000000000000004">
      <c r="D11373" s="286"/>
      <c r="E11373" s="288"/>
    </row>
    <row r="11374" spans="4:5" ht="14.4" x14ac:dyDescent="0.55000000000000004">
      <c r="D11374" s="286"/>
      <c r="E11374" s="288"/>
    </row>
    <row r="11375" spans="4:5" ht="14.4" x14ac:dyDescent="0.55000000000000004">
      <c r="D11375" s="286"/>
      <c r="E11375" s="288"/>
    </row>
    <row r="11376" spans="4:5" ht="14.4" x14ac:dyDescent="0.55000000000000004">
      <c r="D11376" s="286"/>
      <c r="E11376" s="288"/>
    </row>
    <row r="11377" spans="4:5" ht="14.4" x14ac:dyDescent="0.55000000000000004">
      <c r="D11377" s="286"/>
      <c r="E11377" s="288"/>
    </row>
    <row r="11378" spans="4:5" ht="14.4" x14ac:dyDescent="0.55000000000000004">
      <c r="D11378" s="286"/>
      <c r="E11378" s="288"/>
    </row>
    <row r="11379" spans="4:5" ht="14.4" x14ac:dyDescent="0.55000000000000004">
      <c r="D11379" s="286"/>
      <c r="E11379" s="288"/>
    </row>
    <row r="11380" spans="4:5" ht="14.4" x14ac:dyDescent="0.55000000000000004">
      <c r="D11380" s="286"/>
      <c r="E11380" s="288"/>
    </row>
    <row r="11381" spans="4:5" ht="14.4" x14ac:dyDescent="0.55000000000000004">
      <c r="D11381" s="286"/>
      <c r="E11381" s="288"/>
    </row>
    <row r="11382" spans="4:5" ht="14.4" x14ac:dyDescent="0.55000000000000004">
      <c r="D11382" s="286"/>
      <c r="E11382" s="288"/>
    </row>
    <row r="11383" spans="4:5" ht="14.4" x14ac:dyDescent="0.55000000000000004">
      <c r="D11383" s="286"/>
      <c r="E11383" s="288"/>
    </row>
    <row r="11384" spans="4:5" ht="14.4" x14ac:dyDescent="0.55000000000000004">
      <c r="D11384" s="286"/>
      <c r="E11384" s="288"/>
    </row>
    <row r="11385" spans="4:5" ht="14.4" x14ac:dyDescent="0.55000000000000004">
      <c r="D11385" s="286"/>
      <c r="E11385" s="288"/>
    </row>
    <row r="11386" spans="4:5" ht="14.4" x14ac:dyDescent="0.55000000000000004">
      <c r="D11386" s="286"/>
      <c r="E11386" s="288"/>
    </row>
    <row r="11387" spans="4:5" ht="14.4" x14ac:dyDescent="0.55000000000000004">
      <c r="D11387" s="286"/>
      <c r="E11387" s="288"/>
    </row>
    <row r="11388" spans="4:5" ht="14.4" x14ac:dyDescent="0.55000000000000004">
      <c r="D11388" s="286"/>
      <c r="E11388" s="288"/>
    </row>
    <row r="11389" spans="4:5" ht="14.4" x14ac:dyDescent="0.55000000000000004">
      <c r="D11389" s="286"/>
      <c r="E11389" s="288"/>
    </row>
    <row r="11390" spans="4:5" ht="14.4" x14ac:dyDescent="0.55000000000000004">
      <c r="D11390" s="286"/>
      <c r="E11390" s="288"/>
    </row>
    <row r="11391" spans="4:5" ht="14.4" x14ac:dyDescent="0.55000000000000004">
      <c r="D11391" s="286"/>
      <c r="E11391" s="288"/>
    </row>
    <row r="11392" spans="4:5" ht="14.4" x14ac:dyDescent="0.55000000000000004">
      <c r="D11392" s="286"/>
      <c r="E11392" s="288"/>
    </row>
    <row r="11393" spans="4:5" ht="14.4" x14ac:dyDescent="0.55000000000000004">
      <c r="D11393" s="286"/>
      <c r="E11393" s="288"/>
    </row>
    <row r="11394" spans="4:5" ht="14.4" x14ac:dyDescent="0.55000000000000004">
      <c r="D11394" s="286"/>
      <c r="E11394" s="288"/>
    </row>
    <row r="11395" spans="4:5" ht="14.4" x14ac:dyDescent="0.55000000000000004">
      <c r="D11395" s="286"/>
      <c r="E11395" s="288"/>
    </row>
    <row r="11396" spans="4:5" ht="14.4" x14ac:dyDescent="0.55000000000000004">
      <c r="D11396" s="286"/>
      <c r="E11396" s="288"/>
    </row>
    <row r="11397" spans="4:5" ht="14.4" x14ac:dyDescent="0.55000000000000004">
      <c r="D11397" s="286"/>
      <c r="E11397" s="288"/>
    </row>
    <row r="11398" spans="4:5" ht="14.4" x14ac:dyDescent="0.55000000000000004">
      <c r="D11398" s="286"/>
      <c r="E11398" s="288"/>
    </row>
    <row r="11399" spans="4:5" ht="14.4" x14ac:dyDescent="0.55000000000000004">
      <c r="D11399" s="286"/>
      <c r="E11399" s="288"/>
    </row>
    <row r="11400" spans="4:5" ht="14.4" x14ac:dyDescent="0.55000000000000004">
      <c r="D11400" s="286"/>
      <c r="E11400" s="288"/>
    </row>
    <row r="11401" spans="4:5" ht="14.4" x14ac:dyDescent="0.55000000000000004">
      <c r="D11401" s="286"/>
      <c r="E11401" s="288"/>
    </row>
    <row r="11402" spans="4:5" ht="14.4" x14ac:dyDescent="0.55000000000000004">
      <c r="D11402" s="286"/>
      <c r="E11402" s="288"/>
    </row>
    <row r="11403" spans="4:5" ht="14.4" x14ac:dyDescent="0.55000000000000004">
      <c r="D11403" s="286"/>
      <c r="E11403" s="288"/>
    </row>
    <row r="11404" spans="4:5" ht="14.4" x14ac:dyDescent="0.55000000000000004">
      <c r="D11404" s="286"/>
      <c r="E11404" s="288"/>
    </row>
    <row r="11405" spans="4:5" ht="14.4" x14ac:dyDescent="0.55000000000000004">
      <c r="D11405" s="286"/>
      <c r="E11405" s="288"/>
    </row>
    <row r="11406" spans="4:5" ht="14.4" x14ac:dyDescent="0.55000000000000004">
      <c r="D11406" s="286"/>
      <c r="E11406" s="288"/>
    </row>
    <row r="11407" spans="4:5" ht="14.4" x14ac:dyDescent="0.55000000000000004">
      <c r="D11407" s="286"/>
      <c r="E11407" s="288"/>
    </row>
    <row r="11408" spans="4:5" ht="14.4" x14ac:dyDescent="0.55000000000000004">
      <c r="D11408" s="286"/>
      <c r="E11408" s="288"/>
    </row>
    <row r="11409" spans="4:5" ht="14.4" x14ac:dyDescent="0.55000000000000004">
      <c r="D11409" s="286"/>
      <c r="E11409" s="288"/>
    </row>
    <row r="11410" spans="4:5" ht="14.4" x14ac:dyDescent="0.55000000000000004">
      <c r="D11410" s="286"/>
      <c r="E11410" s="288"/>
    </row>
    <row r="11411" spans="4:5" ht="14.4" x14ac:dyDescent="0.55000000000000004">
      <c r="D11411" s="286"/>
      <c r="E11411" s="288"/>
    </row>
    <row r="11412" spans="4:5" ht="14.4" x14ac:dyDescent="0.55000000000000004">
      <c r="D11412" s="286"/>
      <c r="E11412" s="288"/>
    </row>
    <row r="11413" spans="4:5" ht="14.4" x14ac:dyDescent="0.55000000000000004">
      <c r="D11413" s="286"/>
      <c r="E11413" s="288"/>
    </row>
    <row r="11414" spans="4:5" ht="14.4" x14ac:dyDescent="0.55000000000000004">
      <c r="D11414" s="286"/>
      <c r="E11414" s="288"/>
    </row>
    <row r="11415" spans="4:5" ht="14.4" x14ac:dyDescent="0.55000000000000004">
      <c r="D11415" s="286"/>
      <c r="E11415" s="288"/>
    </row>
    <row r="11416" spans="4:5" ht="14.4" x14ac:dyDescent="0.55000000000000004">
      <c r="D11416" s="286"/>
      <c r="E11416" s="288"/>
    </row>
    <row r="11417" spans="4:5" ht="14.4" x14ac:dyDescent="0.55000000000000004">
      <c r="D11417" s="286"/>
      <c r="E11417" s="288"/>
    </row>
    <row r="11418" spans="4:5" ht="14.4" x14ac:dyDescent="0.55000000000000004">
      <c r="D11418" s="286"/>
      <c r="E11418" s="288"/>
    </row>
    <row r="11419" spans="4:5" ht="14.4" x14ac:dyDescent="0.55000000000000004">
      <c r="D11419" s="286"/>
      <c r="E11419" s="288"/>
    </row>
    <row r="11420" spans="4:5" ht="14.4" x14ac:dyDescent="0.55000000000000004">
      <c r="D11420" s="286"/>
      <c r="E11420" s="288"/>
    </row>
    <row r="11421" spans="4:5" ht="14.4" x14ac:dyDescent="0.55000000000000004">
      <c r="D11421" s="286"/>
      <c r="E11421" s="288"/>
    </row>
    <row r="11422" spans="4:5" ht="14.4" x14ac:dyDescent="0.55000000000000004">
      <c r="D11422" s="286"/>
      <c r="E11422" s="288"/>
    </row>
    <row r="11423" spans="4:5" ht="14.4" x14ac:dyDescent="0.55000000000000004">
      <c r="D11423" s="286"/>
      <c r="E11423" s="288"/>
    </row>
    <row r="11424" spans="4:5" ht="14.4" x14ac:dyDescent="0.55000000000000004">
      <c r="D11424" s="286"/>
      <c r="E11424" s="288"/>
    </row>
    <row r="11425" spans="4:5" ht="14.4" x14ac:dyDescent="0.55000000000000004">
      <c r="D11425" s="286"/>
      <c r="E11425" s="288"/>
    </row>
    <row r="11426" spans="4:5" ht="14.4" x14ac:dyDescent="0.55000000000000004">
      <c r="D11426" s="286"/>
      <c r="E11426" s="288"/>
    </row>
    <row r="11427" spans="4:5" ht="14.4" x14ac:dyDescent="0.55000000000000004">
      <c r="D11427" s="286"/>
      <c r="E11427" s="288"/>
    </row>
    <row r="11428" spans="4:5" ht="14.4" x14ac:dyDescent="0.55000000000000004">
      <c r="D11428" s="286"/>
      <c r="E11428" s="288"/>
    </row>
    <row r="11429" spans="4:5" ht="14.4" x14ac:dyDescent="0.55000000000000004">
      <c r="D11429" s="286"/>
      <c r="E11429" s="288"/>
    </row>
    <row r="11430" spans="4:5" ht="14.4" x14ac:dyDescent="0.55000000000000004">
      <c r="D11430" s="286"/>
      <c r="E11430" s="288"/>
    </row>
    <row r="11431" spans="4:5" ht="14.4" x14ac:dyDescent="0.55000000000000004">
      <c r="D11431" s="286"/>
      <c r="E11431" s="288"/>
    </row>
    <row r="11432" spans="4:5" ht="14.4" x14ac:dyDescent="0.55000000000000004">
      <c r="D11432" s="286"/>
      <c r="E11432" s="288"/>
    </row>
    <row r="11433" spans="4:5" ht="14.4" x14ac:dyDescent="0.55000000000000004">
      <c r="D11433" s="286"/>
      <c r="E11433" s="288"/>
    </row>
    <row r="11434" spans="4:5" ht="14.4" x14ac:dyDescent="0.55000000000000004">
      <c r="D11434" s="286"/>
      <c r="E11434" s="288"/>
    </row>
    <row r="11435" spans="4:5" ht="14.4" x14ac:dyDescent="0.55000000000000004">
      <c r="D11435" s="286"/>
      <c r="E11435" s="288"/>
    </row>
    <row r="11436" spans="4:5" ht="14.4" x14ac:dyDescent="0.55000000000000004">
      <c r="D11436" s="286"/>
      <c r="E11436" s="288"/>
    </row>
    <row r="11437" spans="4:5" ht="14.4" x14ac:dyDescent="0.55000000000000004">
      <c r="D11437" s="286"/>
      <c r="E11437" s="288"/>
    </row>
    <row r="11438" spans="4:5" ht="14.4" x14ac:dyDescent="0.55000000000000004">
      <c r="D11438" s="286"/>
      <c r="E11438" s="288"/>
    </row>
    <row r="11439" spans="4:5" ht="14.4" x14ac:dyDescent="0.55000000000000004">
      <c r="D11439" s="286"/>
      <c r="E11439" s="288"/>
    </row>
    <row r="11440" spans="4:5" ht="14.4" x14ac:dyDescent="0.55000000000000004">
      <c r="D11440" s="286"/>
      <c r="E11440" s="288"/>
    </row>
    <row r="11441" spans="4:5" ht="14.4" x14ac:dyDescent="0.55000000000000004">
      <c r="D11441" s="286"/>
      <c r="E11441" s="288"/>
    </row>
    <row r="11442" spans="4:5" ht="14.4" x14ac:dyDescent="0.55000000000000004">
      <c r="D11442" s="286"/>
      <c r="E11442" s="288"/>
    </row>
    <row r="11443" spans="4:5" ht="14.4" x14ac:dyDescent="0.55000000000000004">
      <c r="D11443" s="286"/>
      <c r="E11443" s="288"/>
    </row>
    <row r="11444" spans="4:5" ht="14.4" x14ac:dyDescent="0.55000000000000004">
      <c r="D11444" s="286"/>
      <c r="E11444" s="288"/>
    </row>
    <row r="11445" spans="4:5" ht="14.4" x14ac:dyDescent="0.55000000000000004">
      <c r="D11445" s="286"/>
      <c r="E11445" s="288"/>
    </row>
    <row r="11446" spans="4:5" ht="14.4" x14ac:dyDescent="0.55000000000000004">
      <c r="D11446" s="286"/>
      <c r="E11446" s="288"/>
    </row>
    <row r="11447" spans="4:5" ht="14.4" x14ac:dyDescent="0.55000000000000004">
      <c r="D11447" s="286"/>
      <c r="E11447" s="288"/>
    </row>
    <row r="11448" spans="4:5" ht="14.4" x14ac:dyDescent="0.55000000000000004">
      <c r="D11448" s="286"/>
      <c r="E11448" s="288"/>
    </row>
    <row r="11449" spans="4:5" ht="14.4" x14ac:dyDescent="0.55000000000000004">
      <c r="D11449" s="286"/>
      <c r="E11449" s="288"/>
    </row>
    <row r="11450" spans="4:5" ht="14.4" x14ac:dyDescent="0.55000000000000004">
      <c r="D11450" s="286"/>
      <c r="E11450" s="288"/>
    </row>
    <row r="11451" spans="4:5" ht="14.4" x14ac:dyDescent="0.55000000000000004">
      <c r="D11451" s="286"/>
      <c r="E11451" s="288"/>
    </row>
    <row r="11452" spans="4:5" ht="14.4" x14ac:dyDescent="0.55000000000000004">
      <c r="D11452" s="286"/>
      <c r="E11452" s="288"/>
    </row>
    <row r="11453" spans="4:5" ht="14.4" x14ac:dyDescent="0.55000000000000004">
      <c r="D11453" s="286"/>
      <c r="E11453" s="288"/>
    </row>
    <row r="11454" spans="4:5" ht="14.4" x14ac:dyDescent="0.55000000000000004">
      <c r="D11454" s="286"/>
      <c r="E11454" s="288"/>
    </row>
    <row r="11455" spans="4:5" ht="14.4" x14ac:dyDescent="0.55000000000000004">
      <c r="D11455" s="286"/>
      <c r="E11455" s="288"/>
    </row>
    <row r="11456" spans="4:5" ht="14.4" x14ac:dyDescent="0.55000000000000004">
      <c r="D11456" s="286"/>
      <c r="E11456" s="288"/>
    </row>
    <row r="11457" spans="4:5" ht="14.4" x14ac:dyDescent="0.55000000000000004">
      <c r="D11457" s="286"/>
      <c r="E11457" s="288"/>
    </row>
    <row r="11458" spans="4:5" ht="14.4" x14ac:dyDescent="0.55000000000000004">
      <c r="D11458" s="286"/>
      <c r="E11458" s="288"/>
    </row>
    <row r="11459" spans="4:5" ht="14.4" x14ac:dyDescent="0.55000000000000004">
      <c r="D11459" s="286"/>
      <c r="E11459" s="288"/>
    </row>
    <row r="11460" spans="4:5" ht="14.4" x14ac:dyDescent="0.55000000000000004">
      <c r="D11460" s="286"/>
      <c r="E11460" s="288"/>
    </row>
    <row r="11461" spans="4:5" ht="14.4" x14ac:dyDescent="0.55000000000000004">
      <c r="D11461" s="286"/>
      <c r="E11461" s="288"/>
    </row>
    <row r="11462" spans="4:5" ht="14.4" x14ac:dyDescent="0.55000000000000004">
      <c r="D11462" s="286"/>
      <c r="E11462" s="288"/>
    </row>
    <row r="11463" spans="4:5" ht="14.4" x14ac:dyDescent="0.55000000000000004">
      <c r="D11463" s="286"/>
      <c r="E11463" s="288"/>
    </row>
    <row r="11464" spans="4:5" ht="14.4" x14ac:dyDescent="0.55000000000000004">
      <c r="D11464" s="286"/>
      <c r="E11464" s="288"/>
    </row>
    <row r="11465" spans="4:5" ht="14.4" x14ac:dyDescent="0.55000000000000004">
      <c r="D11465" s="286"/>
      <c r="E11465" s="288"/>
    </row>
    <row r="11466" spans="4:5" ht="14.4" x14ac:dyDescent="0.55000000000000004">
      <c r="D11466" s="286"/>
      <c r="E11466" s="288"/>
    </row>
    <row r="11467" spans="4:5" ht="14.4" x14ac:dyDescent="0.55000000000000004">
      <c r="D11467" s="286"/>
      <c r="E11467" s="288"/>
    </row>
    <row r="11468" spans="4:5" ht="14.4" x14ac:dyDescent="0.55000000000000004">
      <c r="D11468" s="286"/>
      <c r="E11468" s="288"/>
    </row>
    <row r="11469" spans="4:5" ht="14.4" x14ac:dyDescent="0.55000000000000004">
      <c r="D11469" s="286"/>
      <c r="E11469" s="288"/>
    </row>
    <row r="11470" spans="4:5" ht="14.4" x14ac:dyDescent="0.55000000000000004">
      <c r="D11470" s="286"/>
      <c r="E11470" s="288"/>
    </row>
    <row r="11471" spans="4:5" ht="14.4" x14ac:dyDescent="0.55000000000000004">
      <c r="D11471" s="286"/>
      <c r="E11471" s="288"/>
    </row>
    <row r="11472" spans="4:5" ht="14.4" x14ac:dyDescent="0.55000000000000004">
      <c r="D11472" s="286"/>
      <c r="E11472" s="288"/>
    </row>
    <row r="11473" spans="4:5" ht="14.4" x14ac:dyDescent="0.55000000000000004">
      <c r="D11473" s="286"/>
      <c r="E11473" s="288"/>
    </row>
    <row r="11474" spans="4:5" ht="14.4" x14ac:dyDescent="0.55000000000000004">
      <c r="D11474" s="286"/>
      <c r="E11474" s="288"/>
    </row>
    <row r="11475" spans="4:5" ht="14.4" x14ac:dyDescent="0.55000000000000004">
      <c r="D11475" s="286"/>
      <c r="E11475" s="288"/>
    </row>
    <row r="11476" spans="4:5" ht="14.4" x14ac:dyDescent="0.55000000000000004">
      <c r="D11476" s="286"/>
      <c r="E11476" s="288"/>
    </row>
    <row r="11477" spans="4:5" ht="14.4" x14ac:dyDescent="0.55000000000000004">
      <c r="D11477" s="286"/>
      <c r="E11477" s="288"/>
    </row>
    <row r="11478" spans="4:5" ht="14.4" x14ac:dyDescent="0.55000000000000004">
      <c r="D11478" s="286"/>
      <c r="E11478" s="288"/>
    </row>
    <row r="11479" spans="4:5" ht="14.4" x14ac:dyDescent="0.55000000000000004">
      <c r="D11479" s="286"/>
      <c r="E11479" s="288"/>
    </row>
    <row r="11480" spans="4:5" ht="14.4" x14ac:dyDescent="0.55000000000000004">
      <c r="D11480" s="286"/>
      <c r="E11480" s="288"/>
    </row>
    <row r="11481" spans="4:5" ht="14.4" x14ac:dyDescent="0.55000000000000004">
      <c r="D11481" s="286"/>
      <c r="E11481" s="288"/>
    </row>
    <row r="11482" spans="4:5" ht="14.4" x14ac:dyDescent="0.55000000000000004">
      <c r="D11482" s="286"/>
      <c r="E11482" s="288"/>
    </row>
    <row r="11483" spans="4:5" ht="14.4" x14ac:dyDescent="0.55000000000000004">
      <c r="D11483" s="286"/>
      <c r="E11483" s="288"/>
    </row>
    <row r="11484" spans="4:5" ht="14.4" x14ac:dyDescent="0.55000000000000004">
      <c r="D11484" s="286"/>
      <c r="E11484" s="288"/>
    </row>
    <row r="11485" spans="4:5" ht="14.4" x14ac:dyDescent="0.55000000000000004">
      <c r="D11485" s="286"/>
      <c r="E11485" s="288"/>
    </row>
    <row r="11486" spans="4:5" ht="14.4" x14ac:dyDescent="0.55000000000000004">
      <c r="D11486" s="286"/>
      <c r="E11486" s="288"/>
    </row>
    <row r="11487" spans="4:5" ht="14.4" x14ac:dyDescent="0.55000000000000004">
      <c r="D11487" s="286"/>
      <c r="E11487" s="288"/>
    </row>
    <row r="11488" spans="4:5" ht="14.4" x14ac:dyDescent="0.55000000000000004">
      <c r="D11488" s="286"/>
      <c r="E11488" s="288"/>
    </row>
    <row r="11489" spans="4:5" ht="14.4" x14ac:dyDescent="0.55000000000000004">
      <c r="D11489" s="286"/>
      <c r="E11489" s="288"/>
    </row>
    <row r="11490" spans="4:5" ht="14.4" x14ac:dyDescent="0.55000000000000004">
      <c r="D11490" s="286"/>
      <c r="E11490" s="288"/>
    </row>
    <row r="11491" spans="4:5" ht="14.4" x14ac:dyDescent="0.55000000000000004">
      <c r="D11491" s="286"/>
      <c r="E11491" s="288"/>
    </row>
    <row r="11492" spans="4:5" ht="14.4" x14ac:dyDescent="0.55000000000000004">
      <c r="D11492" s="286"/>
      <c r="E11492" s="288"/>
    </row>
    <row r="11493" spans="4:5" ht="14.4" x14ac:dyDescent="0.55000000000000004">
      <c r="D11493" s="286"/>
      <c r="E11493" s="288"/>
    </row>
    <row r="11494" spans="4:5" ht="14.4" x14ac:dyDescent="0.55000000000000004">
      <c r="D11494" s="286"/>
      <c r="E11494" s="288"/>
    </row>
    <row r="11495" spans="4:5" ht="14.4" x14ac:dyDescent="0.55000000000000004">
      <c r="D11495" s="286"/>
      <c r="E11495" s="288"/>
    </row>
    <row r="11496" spans="4:5" ht="14.4" x14ac:dyDescent="0.55000000000000004">
      <c r="D11496" s="286"/>
      <c r="E11496" s="288"/>
    </row>
    <row r="11497" spans="4:5" ht="14.4" x14ac:dyDescent="0.55000000000000004">
      <c r="D11497" s="286"/>
      <c r="E11497" s="288"/>
    </row>
    <row r="11498" spans="4:5" ht="14.4" x14ac:dyDescent="0.55000000000000004">
      <c r="D11498" s="286"/>
      <c r="E11498" s="288"/>
    </row>
    <row r="11499" spans="4:5" ht="14.4" x14ac:dyDescent="0.55000000000000004">
      <c r="D11499" s="286"/>
      <c r="E11499" s="288"/>
    </row>
    <row r="11500" spans="4:5" ht="14.4" x14ac:dyDescent="0.55000000000000004">
      <c r="D11500" s="286"/>
      <c r="E11500" s="288"/>
    </row>
    <row r="11501" spans="4:5" ht="14.4" x14ac:dyDescent="0.55000000000000004">
      <c r="D11501" s="286"/>
      <c r="E11501" s="288"/>
    </row>
    <row r="11502" spans="4:5" ht="14.4" x14ac:dyDescent="0.55000000000000004">
      <c r="D11502" s="286"/>
      <c r="E11502" s="288"/>
    </row>
    <row r="11503" spans="4:5" ht="14.4" x14ac:dyDescent="0.55000000000000004">
      <c r="D11503" s="286"/>
      <c r="E11503" s="288"/>
    </row>
    <row r="11504" spans="4:5" ht="14.4" x14ac:dyDescent="0.55000000000000004">
      <c r="D11504" s="286"/>
      <c r="E11504" s="288"/>
    </row>
    <row r="11505" spans="4:5" ht="14.4" x14ac:dyDescent="0.55000000000000004">
      <c r="D11505" s="286"/>
      <c r="E11505" s="288"/>
    </row>
    <row r="11506" spans="4:5" ht="14.4" x14ac:dyDescent="0.55000000000000004">
      <c r="D11506" s="286"/>
      <c r="E11506" s="288"/>
    </row>
    <row r="11507" spans="4:5" ht="14.4" x14ac:dyDescent="0.55000000000000004">
      <c r="D11507" s="286"/>
      <c r="E11507" s="288"/>
    </row>
    <row r="11508" spans="4:5" ht="14.4" x14ac:dyDescent="0.55000000000000004">
      <c r="D11508" s="286"/>
      <c r="E11508" s="288"/>
    </row>
    <row r="11509" spans="4:5" ht="14.4" x14ac:dyDescent="0.55000000000000004">
      <c r="D11509" s="286"/>
      <c r="E11509" s="288"/>
    </row>
    <row r="11510" spans="4:5" ht="14.4" x14ac:dyDescent="0.55000000000000004">
      <c r="D11510" s="286"/>
      <c r="E11510" s="288"/>
    </row>
    <row r="11511" spans="4:5" ht="14.4" x14ac:dyDescent="0.55000000000000004">
      <c r="D11511" s="286"/>
      <c r="E11511" s="288"/>
    </row>
    <row r="11512" spans="4:5" ht="14.4" x14ac:dyDescent="0.55000000000000004">
      <c r="D11512" s="286"/>
      <c r="E11512" s="288"/>
    </row>
    <row r="11513" spans="4:5" ht="14.4" x14ac:dyDescent="0.55000000000000004">
      <c r="D11513" s="286"/>
      <c r="E11513" s="288"/>
    </row>
    <row r="11514" spans="4:5" ht="14.4" x14ac:dyDescent="0.55000000000000004">
      <c r="D11514" s="286"/>
      <c r="E11514" s="288"/>
    </row>
    <row r="11515" spans="4:5" ht="14.4" x14ac:dyDescent="0.55000000000000004">
      <c r="D11515" s="286"/>
      <c r="E11515" s="288"/>
    </row>
    <row r="11516" spans="4:5" ht="14.4" x14ac:dyDescent="0.55000000000000004">
      <c r="D11516" s="286"/>
      <c r="E11516" s="288"/>
    </row>
    <row r="11517" spans="4:5" ht="14.4" x14ac:dyDescent="0.55000000000000004">
      <c r="D11517" s="286"/>
      <c r="E11517" s="288"/>
    </row>
    <row r="11518" spans="4:5" ht="14.4" x14ac:dyDescent="0.55000000000000004">
      <c r="D11518" s="286"/>
      <c r="E11518" s="288"/>
    </row>
    <row r="11519" spans="4:5" ht="14.4" x14ac:dyDescent="0.55000000000000004">
      <c r="D11519" s="286"/>
      <c r="E11519" s="288"/>
    </row>
    <row r="11520" spans="4:5" ht="14.4" x14ac:dyDescent="0.55000000000000004">
      <c r="D11520" s="286"/>
      <c r="E11520" s="288"/>
    </row>
    <row r="11521" spans="4:5" ht="14.4" x14ac:dyDescent="0.55000000000000004">
      <c r="D11521" s="286"/>
      <c r="E11521" s="288"/>
    </row>
    <row r="11522" spans="4:5" ht="14.4" x14ac:dyDescent="0.55000000000000004">
      <c r="D11522" s="286"/>
      <c r="E11522" s="288"/>
    </row>
    <row r="11523" spans="4:5" ht="14.4" x14ac:dyDescent="0.55000000000000004">
      <c r="D11523" s="286"/>
      <c r="E11523" s="288"/>
    </row>
    <row r="11524" spans="4:5" ht="14.4" x14ac:dyDescent="0.55000000000000004">
      <c r="D11524" s="286"/>
      <c r="E11524" s="288"/>
    </row>
    <row r="11525" spans="4:5" ht="14.4" x14ac:dyDescent="0.55000000000000004">
      <c r="D11525" s="286"/>
      <c r="E11525" s="288"/>
    </row>
    <row r="11526" spans="4:5" ht="14.4" x14ac:dyDescent="0.55000000000000004">
      <c r="D11526" s="286"/>
      <c r="E11526" s="288"/>
    </row>
    <row r="11527" spans="4:5" ht="14.4" x14ac:dyDescent="0.55000000000000004">
      <c r="D11527" s="286"/>
      <c r="E11527" s="288"/>
    </row>
    <row r="11528" spans="4:5" ht="14.4" x14ac:dyDescent="0.55000000000000004">
      <c r="D11528" s="286"/>
      <c r="E11528" s="288"/>
    </row>
    <row r="11529" spans="4:5" ht="14.4" x14ac:dyDescent="0.55000000000000004">
      <c r="D11529" s="286"/>
      <c r="E11529" s="288"/>
    </row>
    <row r="11530" spans="4:5" ht="14.4" x14ac:dyDescent="0.55000000000000004">
      <c r="D11530" s="286"/>
      <c r="E11530" s="288"/>
    </row>
    <row r="11531" spans="4:5" ht="14.4" x14ac:dyDescent="0.55000000000000004">
      <c r="D11531" s="286"/>
      <c r="E11531" s="288"/>
    </row>
    <row r="11532" spans="4:5" ht="14.4" x14ac:dyDescent="0.55000000000000004">
      <c r="D11532" s="286"/>
      <c r="E11532" s="288"/>
    </row>
    <row r="11533" spans="4:5" ht="14.4" x14ac:dyDescent="0.55000000000000004">
      <c r="D11533" s="286"/>
      <c r="E11533" s="288"/>
    </row>
    <row r="11534" spans="4:5" ht="14.4" x14ac:dyDescent="0.55000000000000004">
      <c r="D11534" s="286"/>
      <c r="E11534" s="288"/>
    </row>
    <row r="11535" spans="4:5" ht="14.4" x14ac:dyDescent="0.55000000000000004">
      <c r="D11535" s="286"/>
      <c r="E11535" s="288"/>
    </row>
    <row r="11536" spans="4:5" ht="14.4" x14ac:dyDescent="0.55000000000000004">
      <c r="D11536" s="286"/>
      <c r="E11536" s="288"/>
    </row>
    <row r="11537" spans="4:5" ht="14.4" x14ac:dyDescent="0.55000000000000004">
      <c r="D11537" s="286"/>
      <c r="E11537" s="288"/>
    </row>
    <row r="11538" spans="4:5" ht="14.4" x14ac:dyDescent="0.55000000000000004">
      <c r="D11538" s="286"/>
      <c r="E11538" s="288"/>
    </row>
    <row r="11539" spans="4:5" ht="14.4" x14ac:dyDescent="0.55000000000000004">
      <c r="D11539" s="286"/>
      <c r="E11539" s="288"/>
    </row>
    <row r="11540" spans="4:5" ht="14.4" x14ac:dyDescent="0.55000000000000004">
      <c r="D11540" s="286"/>
      <c r="E11540" s="288"/>
    </row>
    <row r="11541" spans="4:5" ht="14.4" x14ac:dyDescent="0.55000000000000004">
      <c r="D11541" s="286"/>
      <c r="E11541" s="288"/>
    </row>
    <row r="11542" spans="4:5" ht="14.4" x14ac:dyDescent="0.55000000000000004">
      <c r="D11542" s="286"/>
      <c r="E11542" s="288"/>
    </row>
    <row r="11543" spans="4:5" ht="14.4" x14ac:dyDescent="0.55000000000000004">
      <c r="D11543" s="286"/>
      <c r="E11543" s="288"/>
    </row>
    <row r="11544" spans="4:5" ht="14.4" x14ac:dyDescent="0.55000000000000004">
      <c r="D11544" s="286"/>
      <c r="E11544" s="288"/>
    </row>
    <row r="11545" spans="4:5" ht="14.4" x14ac:dyDescent="0.55000000000000004">
      <c r="D11545" s="286"/>
      <c r="E11545" s="288"/>
    </row>
    <row r="11546" spans="4:5" ht="14.4" x14ac:dyDescent="0.55000000000000004">
      <c r="D11546" s="286"/>
      <c r="E11546" s="288"/>
    </row>
    <row r="11547" spans="4:5" ht="14.4" x14ac:dyDescent="0.55000000000000004">
      <c r="D11547" s="286"/>
      <c r="E11547" s="288"/>
    </row>
    <row r="11548" spans="4:5" ht="14.4" x14ac:dyDescent="0.55000000000000004">
      <c r="D11548" s="286"/>
      <c r="E11548" s="288"/>
    </row>
    <row r="11549" spans="4:5" ht="14.4" x14ac:dyDescent="0.55000000000000004">
      <c r="D11549" s="286"/>
      <c r="E11549" s="288"/>
    </row>
    <row r="11550" spans="4:5" ht="14.4" x14ac:dyDescent="0.55000000000000004">
      <c r="D11550" s="286"/>
      <c r="E11550" s="288"/>
    </row>
    <row r="11551" spans="4:5" ht="14.4" x14ac:dyDescent="0.55000000000000004">
      <c r="D11551" s="286"/>
      <c r="E11551" s="288"/>
    </row>
    <row r="11552" spans="4:5" ht="14.4" x14ac:dyDescent="0.55000000000000004">
      <c r="D11552" s="286"/>
      <c r="E11552" s="288"/>
    </row>
    <row r="11553" spans="4:5" ht="14.4" x14ac:dyDescent="0.55000000000000004">
      <c r="D11553" s="286"/>
      <c r="E11553" s="288"/>
    </row>
    <row r="11554" spans="4:5" ht="14.4" x14ac:dyDescent="0.55000000000000004">
      <c r="D11554" s="286"/>
      <c r="E11554" s="288"/>
    </row>
    <row r="11555" spans="4:5" ht="14.4" x14ac:dyDescent="0.55000000000000004">
      <c r="D11555" s="286"/>
      <c r="E11555" s="288"/>
    </row>
    <row r="11556" spans="4:5" ht="14.4" x14ac:dyDescent="0.55000000000000004">
      <c r="D11556" s="286"/>
      <c r="E11556" s="288"/>
    </row>
    <row r="11557" spans="4:5" ht="14.4" x14ac:dyDescent="0.55000000000000004">
      <c r="D11557" s="286"/>
      <c r="E11557" s="288"/>
    </row>
    <row r="11558" spans="4:5" ht="14.4" x14ac:dyDescent="0.55000000000000004">
      <c r="D11558" s="286"/>
      <c r="E11558" s="288"/>
    </row>
    <row r="11559" spans="4:5" ht="14.4" x14ac:dyDescent="0.55000000000000004">
      <c r="D11559" s="286"/>
      <c r="E11559" s="288"/>
    </row>
    <row r="11560" spans="4:5" ht="14.4" x14ac:dyDescent="0.55000000000000004">
      <c r="D11560" s="286"/>
      <c r="E11560" s="288"/>
    </row>
    <row r="11561" spans="4:5" ht="14.4" x14ac:dyDescent="0.55000000000000004">
      <c r="D11561" s="286"/>
      <c r="E11561" s="288"/>
    </row>
    <row r="11562" spans="4:5" ht="14.4" x14ac:dyDescent="0.55000000000000004">
      <c r="D11562" s="286"/>
      <c r="E11562" s="288"/>
    </row>
    <row r="11563" spans="4:5" ht="14.4" x14ac:dyDescent="0.55000000000000004">
      <c r="D11563" s="286"/>
      <c r="E11563" s="288"/>
    </row>
    <row r="11564" spans="4:5" ht="14.4" x14ac:dyDescent="0.55000000000000004">
      <c r="D11564" s="286"/>
      <c r="E11564" s="288"/>
    </row>
    <row r="11565" spans="4:5" ht="14.4" x14ac:dyDescent="0.55000000000000004">
      <c r="D11565" s="286"/>
      <c r="E11565" s="288"/>
    </row>
    <row r="11566" spans="4:5" ht="14.4" x14ac:dyDescent="0.55000000000000004">
      <c r="D11566" s="286"/>
      <c r="E11566" s="288"/>
    </row>
    <row r="11567" spans="4:5" ht="14.4" x14ac:dyDescent="0.55000000000000004">
      <c r="D11567" s="286"/>
      <c r="E11567" s="288"/>
    </row>
    <row r="11568" spans="4:5" ht="14.4" x14ac:dyDescent="0.55000000000000004">
      <c r="D11568" s="286"/>
      <c r="E11568" s="288"/>
    </row>
    <row r="11569" spans="4:5" ht="14.4" x14ac:dyDescent="0.55000000000000004">
      <c r="D11569" s="286"/>
      <c r="E11569" s="288"/>
    </row>
    <row r="11570" spans="4:5" ht="14.4" x14ac:dyDescent="0.55000000000000004">
      <c r="D11570" s="286"/>
      <c r="E11570" s="288"/>
    </row>
    <row r="11571" spans="4:5" ht="14.4" x14ac:dyDescent="0.55000000000000004">
      <c r="D11571" s="286"/>
      <c r="E11571" s="288"/>
    </row>
    <row r="11572" spans="4:5" ht="14.4" x14ac:dyDescent="0.55000000000000004">
      <c r="D11572" s="286"/>
      <c r="E11572" s="288"/>
    </row>
    <row r="11573" spans="4:5" ht="14.4" x14ac:dyDescent="0.55000000000000004">
      <c r="D11573" s="286"/>
      <c r="E11573" s="288"/>
    </row>
    <row r="11574" spans="4:5" ht="14.4" x14ac:dyDescent="0.55000000000000004">
      <c r="D11574" s="286"/>
      <c r="E11574" s="288"/>
    </row>
    <row r="11575" spans="4:5" ht="14.4" x14ac:dyDescent="0.55000000000000004">
      <c r="D11575" s="286"/>
      <c r="E11575" s="288"/>
    </row>
    <row r="11576" spans="4:5" ht="14.4" x14ac:dyDescent="0.55000000000000004">
      <c r="D11576" s="286"/>
      <c r="E11576" s="288"/>
    </row>
    <row r="11577" spans="4:5" ht="14.4" x14ac:dyDescent="0.55000000000000004">
      <c r="D11577" s="286"/>
      <c r="E11577" s="288"/>
    </row>
    <row r="11578" spans="4:5" ht="14.4" x14ac:dyDescent="0.55000000000000004">
      <c r="D11578" s="286"/>
      <c r="E11578" s="288"/>
    </row>
    <row r="11579" spans="4:5" ht="14.4" x14ac:dyDescent="0.55000000000000004">
      <c r="D11579" s="286"/>
      <c r="E11579" s="288"/>
    </row>
    <row r="11580" spans="4:5" ht="14.4" x14ac:dyDescent="0.55000000000000004">
      <c r="D11580" s="286"/>
      <c r="E11580" s="288"/>
    </row>
    <row r="11581" spans="4:5" ht="14.4" x14ac:dyDescent="0.55000000000000004">
      <c r="D11581" s="286"/>
      <c r="E11581" s="288"/>
    </row>
    <row r="11582" spans="4:5" ht="14.4" x14ac:dyDescent="0.55000000000000004">
      <c r="D11582" s="286"/>
      <c r="E11582" s="288"/>
    </row>
    <row r="11583" spans="4:5" ht="14.4" x14ac:dyDescent="0.55000000000000004">
      <c r="D11583" s="286"/>
      <c r="E11583" s="288"/>
    </row>
    <row r="11584" spans="4:5" ht="14.4" x14ac:dyDescent="0.55000000000000004">
      <c r="D11584" s="286"/>
      <c r="E11584" s="288"/>
    </row>
    <row r="11585" spans="4:5" ht="14.4" x14ac:dyDescent="0.55000000000000004">
      <c r="D11585" s="286"/>
      <c r="E11585" s="288"/>
    </row>
    <row r="11586" spans="4:5" ht="14.4" x14ac:dyDescent="0.55000000000000004">
      <c r="D11586" s="286"/>
      <c r="E11586" s="288"/>
    </row>
    <row r="11587" spans="4:5" ht="14.4" x14ac:dyDescent="0.55000000000000004">
      <c r="D11587" s="286"/>
      <c r="E11587" s="288"/>
    </row>
    <row r="11588" spans="4:5" ht="14.4" x14ac:dyDescent="0.55000000000000004">
      <c r="D11588" s="286"/>
      <c r="E11588" s="288"/>
    </row>
    <row r="11589" spans="4:5" ht="14.4" x14ac:dyDescent="0.55000000000000004">
      <c r="D11589" s="286"/>
      <c r="E11589" s="288"/>
    </row>
    <row r="11590" spans="4:5" ht="14.4" x14ac:dyDescent="0.55000000000000004">
      <c r="D11590" s="286"/>
      <c r="E11590" s="288"/>
    </row>
    <row r="11591" spans="4:5" ht="14.4" x14ac:dyDescent="0.55000000000000004">
      <c r="D11591" s="286"/>
      <c r="E11591" s="288"/>
    </row>
    <row r="11592" spans="4:5" ht="14.4" x14ac:dyDescent="0.55000000000000004">
      <c r="D11592" s="286"/>
      <c r="E11592" s="288"/>
    </row>
    <row r="11593" spans="4:5" ht="14.4" x14ac:dyDescent="0.55000000000000004">
      <c r="D11593" s="286"/>
      <c r="E11593" s="288"/>
    </row>
    <row r="11594" spans="4:5" ht="14.4" x14ac:dyDescent="0.55000000000000004">
      <c r="D11594" s="286"/>
      <c r="E11594" s="288"/>
    </row>
    <row r="11595" spans="4:5" ht="14.4" x14ac:dyDescent="0.55000000000000004">
      <c r="D11595" s="286"/>
      <c r="E11595" s="288"/>
    </row>
    <row r="11596" spans="4:5" ht="14.4" x14ac:dyDescent="0.55000000000000004">
      <c r="D11596" s="286"/>
      <c r="E11596" s="288"/>
    </row>
    <row r="11597" spans="4:5" ht="14.4" x14ac:dyDescent="0.55000000000000004">
      <c r="D11597" s="286"/>
      <c r="E11597" s="288"/>
    </row>
    <row r="11598" spans="4:5" ht="14.4" x14ac:dyDescent="0.55000000000000004">
      <c r="D11598" s="286"/>
      <c r="E11598" s="288"/>
    </row>
    <row r="11599" spans="4:5" ht="14.4" x14ac:dyDescent="0.55000000000000004">
      <c r="D11599" s="286"/>
      <c r="E11599" s="288"/>
    </row>
    <row r="11600" spans="4:5" ht="14.4" x14ac:dyDescent="0.55000000000000004">
      <c r="D11600" s="286"/>
      <c r="E11600" s="288"/>
    </row>
    <row r="11601" spans="4:5" ht="14.4" x14ac:dyDescent="0.55000000000000004">
      <c r="D11601" s="286"/>
      <c r="E11601" s="288"/>
    </row>
    <row r="11602" spans="4:5" ht="14.4" x14ac:dyDescent="0.55000000000000004">
      <c r="D11602" s="286"/>
      <c r="E11602" s="288"/>
    </row>
    <row r="11603" spans="4:5" ht="14.4" x14ac:dyDescent="0.55000000000000004">
      <c r="D11603" s="286"/>
      <c r="E11603" s="288"/>
    </row>
    <row r="11604" spans="4:5" ht="14.4" x14ac:dyDescent="0.55000000000000004">
      <c r="D11604" s="286"/>
      <c r="E11604" s="288"/>
    </row>
    <row r="11605" spans="4:5" ht="14.4" x14ac:dyDescent="0.55000000000000004">
      <c r="D11605" s="286"/>
      <c r="E11605" s="288"/>
    </row>
    <row r="11606" spans="4:5" ht="14.4" x14ac:dyDescent="0.55000000000000004">
      <c r="D11606" s="286"/>
      <c r="E11606" s="288"/>
    </row>
    <row r="11607" spans="4:5" ht="14.4" x14ac:dyDescent="0.55000000000000004">
      <c r="D11607" s="286"/>
      <c r="E11607" s="288"/>
    </row>
    <row r="11608" spans="4:5" ht="14.4" x14ac:dyDescent="0.55000000000000004">
      <c r="D11608" s="286"/>
      <c r="E11608" s="288"/>
    </row>
    <row r="11609" spans="4:5" ht="14.4" x14ac:dyDescent="0.55000000000000004">
      <c r="D11609" s="286"/>
      <c r="E11609" s="288"/>
    </row>
    <row r="11610" spans="4:5" ht="14.4" x14ac:dyDescent="0.55000000000000004">
      <c r="D11610" s="286"/>
      <c r="E11610" s="288"/>
    </row>
    <row r="11611" spans="4:5" ht="14.4" x14ac:dyDescent="0.55000000000000004">
      <c r="D11611" s="286"/>
      <c r="E11611" s="288"/>
    </row>
    <row r="11612" spans="4:5" ht="14.4" x14ac:dyDescent="0.55000000000000004">
      <c r="D11612" s="286"/>
      <c r="E11612" s="288"/>
    </row>
    <row r="11613" spans="4:5" ht="14.4" x14ac:dyDescent="0.55000000000000004">
      <c r="D11613" s="286"/>
      <c r="E11613" s="288"/>
    </row>
    <row r="11614" spans="4:5" ht="14.4" x14ac:dyDescent="0.55000000000000004">
      <c r="D11614" s="286"/>
      <c r="E11614" s="288"/>
    </row>
    <row r="11615" spans="4:5" ht="14.4" x14ac:dyDescent="0.55000000000000004">
      <c r="D11615" s="286"/>
      <c r="E11615" s="288"/>
    </row>
    <row r="11616" spans="4:5" ht="14.4" x14ac:dyDescent="0.55000000000000004">
      <c r="D11616" s="286"/>
      <c r="E11616" s="288"/>
    </row>
    <row r="11617" spans="4:5" ht="14.4" x14ac:dyDescent="0.55000000000000004">
      <c r="D11617" s="286"/>
      <c r="E11617" s="288"/>
    </row>
    <row r="11618" spans="4:5" ht="14.4" x14ac:dyDescent="0.55000000000000004">
      <c r="D11618" s="286"/>
      <c r="E11618" s="288"/>
    </row>
    <row r="11619" spans="4:5" ht="14.4" x14ac:dyDescent="0.55000000000000004">
      <c r="D11619" s="286"/>
      <c r="E11619" s="288"/>
    </row>
    <row r="11620" spans="4:5" ht="14.4" x14ac:dyDescent="0.55000000000000004">
      <c r="D11620" s="286"/>
      <c r="E11620" s="288"/>
    </row>
    <row r="11621" spans="4:5" ht="14.4" x14ac:dyDescent="0.55000000000000004">
      <c r="D11621" s="286"/>
      <c r="E11621" s="288"/>
    </row>
    <row r="11622" spans="4:5" ht="14.4" x14ac:dyDescent="0.55000000000000004">
      <c r="D11622" s="286"/>
      <c r="E11622" s="288"/>
    </row>
    <row r="11623" spans="4:5" ht="14.4" x14ac:dyDescent="0.55000000000000004">
      <c r="D11623" s="286"/>
      <c r="E11623" s="288"/>
    </row>
    <row r="11624" spans="4:5" ht="14.4" x14ac:dyDescent="0.55000000000000004">
      <c r="D11624" s="286"/>
      <c r="E11624" s="288"/>
    </row>
    <row r="11625" spans="4:5" ht="14.4" x14ac:dyDescent="0.55000000000000004">
      <c r="D11625" s="286"/>
      <c r="E11625" s="288"/>
    </row>
    <row r="11626" spans="4:5" ht="14.4" x14ac:dyDescent="0.55000000000000004">
      <c r="D11626" s="286"/>
      <c r="E11626" s="288"/>
    </row>
    <row r="11627" spans="4:5" ht="14.4" x14ac:dyDescent="0.55000000000000004">
      <c r="D11627" s="286"/>
      <c r="E11627" s="288"/>
    </row>
    <row r="11628" spans="4:5" ht="14.4" x14ac:dyDescent="0.55000000000000004">
      <c r="D11628" s="286"/>
      <c r="E11628" s="288"/>
    </row>
    <row r="11629" spans="4:5" ht="14.4" x14ac:dyDescent="0.55000000000000004">
      <c r="D11629" s="286"/>
      <c r="E11629" s="288"/>
    </row>
    <row r="11630" spans="4:5" ht="14.4" x14ac:dyDescent="0.55000000000000004">
      <c r="D11630" s="286"/>
      <c r="E11630" s="288"/>
    </row>
    <row r="11631" spans="4:5" ht="14.4" x14ac:dyDescent="0.55000000000000004">
      <c r="D11631" s="286"/>
      <c r="E11631" s="288"/>
    </row>
    <row r="11632" spans="4:5" ht="14.4" x14ac:dyDescent="0.55000000000000004">
      <c r="D11632" s="286"/>
      <c r="E11632" s="288"/>
    </row>
    <row r="11633" spans="4:5" ht="14.4" x14ac:dyDescent="0.55000000000000004">
      <c r="D11633" s="286"/>
      <c r="E11633" s="288"/>
    </row>
    <row r="11634" spans="4:5" ht="14.4" x14ac:dyDescent="0.55000000000000004">
      <c r="D11634" s="286"/>
      <c r="E11634" s="288"/>
    </row>
    <row r="11635" spans="4:5" ht="14.4" x14ac:dyDescent="0.55000000000000004">
      <c r="D11635" s="286"/>
      <c r="E11635" s="288"/>
    </row>
    <row r="11636" spans="4:5" ht="14.4" x14ac:dyDescent="0.55000000000000004">
      <c r="D11636" s="286"/>
      <c r="E11636" s="288"/>
    </row>
    <row r="11637" spans="4:5" ht="14.4" x14ac:dyDescent="0.55000000000000004">
      <c r="D11637" s="286"/>
      <c r="E11637" s="288"/>
    </row>
    <row r="11638" spans="4:5" ht="14.4" x14ac:dyDescent="0.55000000000000004">
      <c r="D11638" s="286"/>
      <c r="E11638" s="288"/>
    </row>
    <row r="11639" spans="4:5" ht="14.4" x14ac:dyDescent="0.55000000000000004">
      <c r="D11639" s="286"/>
      <c r="E11639" s="288"/>
    </row>
    <row r="11640" spans="4:5" ht="14.4" x14ac:dyDescent="0.55000000000000004">
      <c r="D11640" s="286"/>
      <c r="E11640" s="288"/>
    </row>
    <row r="11641" spans="4:5" ht="14.4" x14ac:dyDescent="0.55000000000000004">
      <c r="D11641" s="286"/>
      <c r="E11641" s="288"/>
    </row>
    <row r="11642" spans="4:5" ht="14.4" x14ac:dyDescent="0.55000000000000004">
      <c r="D11642" s="286"/>
      <c r="E11642" s="288"/>
    </row>
    <row r="11643" spans="4:5" ht="14.4" x14ac:dyDescent="0.55000000000000004">
      <c r="D11643" s="286"/>
      <c r="E11643" s="288"/>
    </row>
    <row r="11644" spans="4:5" ht="14.4" x14ac:dyDescent="0.55000000000000004">
      <c r="D11644" s="286"/>
      <c r="E11644" s="288"/>
    </row>
    <row r="11645" spans="4:5" ht="14.4" x14ac:dyDescent="0.55000000000000004">
      <c r="D11645" s="286"/>
      <c r="E11645" s="288"/>
    </row>
    <row r="11646" spans="4:5" ht="14.4" x14ac:dyDescent="0.55000000000000004">
      <c r="D11646" s="286"/>
      <c r="E11646" s="288"/>
    </row>
    <row r="11647" spans="4:5" ht="14.4" x14ac:dyDescent="0.55000000000000004">
      <c r="D11647" s="286"/>
      <c r="E11647" s="288"/>
    </row>
    <row r="11648" spans="4:5" ht="14.4" x14ac:dyDescent="0.55000000000000004">
      <c r="D11648" s="286"/>
      <c r="E11648" s="288"/>
    </row>
    <row r="11649" spans="4:5" ht="14.4" x14ac:dyDescent="0.55000000000000004">
      <c r="D11649" s="286"/>
      <c r="E11649" s="288"/>
    </row>
    <row r="11650" spans="4:5" ht="14.4" x14ac:dyDescent="0.55000000000000004">
      <c r="D11650" s="286"/>
      <c r="E11650" s="288"/>
    </row>
    <row r="11651" spans="4:5" ht="14.4" x14ac:dyDescent="0.55000000000000004">
      <c r="D11651" s="286"/>
      <c r="E11651" s="288"/>
    </row>
    <row r="11652" spans="4:5" ht="14.4" x14ac:dyDescent="0.55000000000000004">
      <c r="D11652" s="286"/>
      <c r="E11652" s="288"/>
    </row>
    <row r="11653" spans="4:5" ht="14.4" x14ac:dyDescent="0.55000000000000004">
      <c r="D11653" s="286"/>
      <c r="E11653" s="288"/>
    </row>
    <row r="11654" spans="4:5" ht="14.4" x14ac:dyDescent="0.55000000000000004">
      <c r="D11654" s="286"/>
      <c r="E11654" s="288"/>
    </row>
    <row r="11655" spans="4:5" ht="14.4" x14ac:dyDescent="0.55000000000000004">
      <c r="D11655" s="286"/>
      <c r="E11655" s="288"/>
    </row>
    <row r="11656" spans="4:5" ht="14.4" x14ac:dyDescent="0.55000000000000004">
      <c r="D11656" s="286"/>
      <c r="E11656" s="288"/>
    </row>
    <row r="11657" spans="4:5" ht="14.4" x14ac:dyDescent="0.55000000000000004">
      <c r="D11657" s="286"/>
      <c r="E11657" s="288"/>
    </row>
    <row r="11658" spans="4:5" ht="14.4" x14ac:dyDescent="0.55000000000000004">
      <c r="D11658" s="286"/>
      <c r="E11658" s="288"/>
    </row>
    <row r="11659" spans="4:5" ht="14.4" x14ac:dyDescent="0.55000000000000004">
      <c r="D11659" s="286"/>
      <c r="E11659" s="288"/>
    </row>
    <row r="11660" spans="4:5" ht="14.4" x14ac:dyDescent="0.55000000000000004">
      <c r="D11660" s="286"/>
      <c r="E11660" s="288"/>
    </row>
    <row r="11661" spans="4:5" ht="14.4" x14ac:dyDescent="0.55000000000000004">
      <c r="D11661" s="286"/>
      <c r="E11661" s="288"/>
    </row>
    <row r="11662" spans="4:5" ht="14.4" x14ac:dyDescent="0.55000000000000004">
      <c r="D11662" s="286"/>
      <c r="E11662" s="288"/>
    </row>
    <row r="11663" spans="4:5" ht="14.4" x14ac:dyDescent="0.55000000000000004">
      <c r="D11663" s="286"/>
      <c r="E11663" s="288"/>
    </row>
    <row r="11664" spans="4:5" ht="14.4" x14ac:dyDescent="0.55000000000000004">
      <c r="D11664" s="286"/>
      <c r="E11664" s="288"/>
    </row>
    <row r="11665" spans="4:5" ht="14.4" x14ac:dyDescent="0.55000000000000004">
      <c r="D11665" s="286"/>
      <c r="E11665" s="288"/>
    </row>
    <row r="11666" spans="4:5" ht="14.4" x14ac:dyDescent="0.55000000000000004">
      <c r="D11666" s="286"/>
      <c r="E11666" s="288"/>
    </row>
    <row r="11667" spans="4:5" ht="14.4" x14ac:dyDescent="0.55000000000000004">
      <c r="D11667" s="286"/>
      <c r="E11667" s="288"/>
    </row>
    <row r="11668" spans="4:5" ht="14.4" x14ac:dyDescent="0.55000000000000004">
      <c r="D11668" s="286"/>
      <c r="E11668" s="288"/>
    </row>
    <row r="11669" spans="4:5" ht="14.4" x14ac:dyDescent="0.55000000000000004">
      <c r="D11669" s="286"/>
      <c r="E11669" s="288"/>
    </row>
    <row r="11670" spans="4:5" ht="14.4" x14ac:dyDescent="0.55000000000000004">
      <c r="D11670" s="286"/>
      <c r="E11670" s="288"/>
    </row>
    <row r="11671" spans="4:5" ht="14.4" x14ac:dyDescent="0.55000000000000004">
      <c r="D11671" s="286"/>
      <c r="E11671" s="288"/>
    </row>
    <row r="11672" spans="4:5" ht="14.4" x14ac:dyDescent="0.55000000000000004">
      <c r="D11672" s="286"/>
      <c r="E11672" s="288"/>
    </row>
    <row r="11673" spans="4:5" ht="14.4" x14ac:dyDescent="0.55000000000000004">
      <c r="D11673" s="286"/>
      <c r="E11673" s="288"/>
    </row>
    <row r="11674" spans="4:5" ht="14.4" x14ac:dyDescent="0.55000000000000004">
      <c r="D11674" s="286"/>
      <c r="E11674" s="288"/>
    </row>
    <row r="11675" spans="4:5" ht="14.4" x14ac:dyDescent="0.55000000000000004">
      <c r="D11675" s="286"/>
      <c r="E11675" s="288"/>
    </row>
    <row r="11676" spans="4:5" ht="14.4" x14ac:dyDescent="0.55000000000000004">
      <c r="D11676" s="286"/>
      <c r="E11676" s="288"/>
    </row>
    <row r="11677" spans="4:5" ht="14.4" x14ac:dyDescent="0.55000000000000004">
      <c r="D11677" s="286"/>
      <c r="E11677" s="288"/>
    </row>
    <row r="11678" spans="4:5" ht="14.4" x14ac:dyDescent="0.55000000000000004">
      <c r="D11678" s="286"/>
      <c r="E11678" s="288"/>
    </row>
    <row r="11679" spans="4:5" ht="14.4" x14ac:dyDescent="0.55000000000000004">
      <c r="D11679" s="286"/>
      <c r="E11679" s="288"/>
    </row>
    <row r="11680" spans="4:5" ht="14.4" x14ac:dyDescent="0.55000000000000004">
      <c r="D11680" s="286"/>
      <c r="E11680" s="288"/>
    </row>
    <row r="11681" spans="4:5" ht="14.4" x14ac:dyDescent="0.55000000000000004">
      <c r="D11681" s="286"/>
      <c r="E11681" s="288"/>
    </row>
    <row r="11682" spans="4:5" ht="14.4" x14ac:dyDescent="0.55000000000000004">
      <c r="D11682" s="286"/>
      <c r="E11682" s="288"/>
    </row>
    <row r="11683" spans="4:5" ht="14.4" x14ac:dyDescent="0.55000000000000004">
      <c r="D11683" s="286"/>
      <c r="E11683" s="288"/>
    </row>
    <row r="11684" spans="4:5" ht="14.4" x14ac:dyDescent="0.55000000000000004">
      <c r="D11684" s="286"/>
      <c r="E11684" s="288"/>
    </row>
    <row r="11685" spans="4:5" ht="14.4" x14ac:dyDescent="0.55000000000000004">
      <c r="D11685" s="286"/>
      <c r="E11685" s="288"/>
    </row>
    <row r="11686" spans="4:5" ht="14.4" x14ac:dyDescent="0.55000000000000004">
      <c r="D11686" s="286"/>
      <c r="E11686" s="288"/>
    </row>
    <row r="11687" spans="4:5" ht="14.4" x14ac:dyDescent="0.55000000000000004">
      <c r="D11687" s="286"/>
      <c r="E11687" s="288"/>
    </row>
    <row r="11688" spans="4:5" ht="14.4" x14ac:dyDescent="0.55000000000000004">
      <c r="D11688" s="286"/>
      <c r="E11688" s="288"/>
    </row>
    <row r="11689" spans="4:5" ht="14.4" x14ac:dyDescent="0.55000000000000004">
      <c r="D11689" s="286"/>
      <c r="E11689" s="288"/>
    </row>
    <row r="11690" spans="4:5" ht="14.4" x14ac:dyDescent="0.55000000000000004">
      <c r="D11690" s="286"/>
      <c r="E11690" s="288"/>
    </row>
    <row r="11691" spans="4:5" ht="14.4" x14ac:dyDescent="0.55000000000000004">
      <c r="D11691" s="286"/>
      <c r="E11691" s="288"/>
    </row>
    <row r="11692" spans="4:5" ht="14.4" x14ac:dyDescent="0.55000000000000004">
      <c r="D11692" s="286"/>
      <c r="E11692" s="288"/>
    </row>
    <row r="11693" spans="4:5" ht="14.4" x14ac:dyDescent="0.55000000000000004">
      <c r="D11693" s="286"/>
      <c r="E11693" s="288"/>
    </row>
    <row r="11694" spans="4:5" ht="14.4" x14ac:dyDescent="0.55000000000000004">
      <c r="D11694" s="286"/>
      <c r="E11694" s="288"/>
    </row>
    <row r="11695" spans="4:5" ht="14.4" x14ac:dyDescent="0.55000000000000004">
      <c r="D11695" s="286"/>
      <c r="E11695" s="288"/>
    </row>
    <row r="11696" spans="4:5" ht="14.4" x14ac:dyDescent="0.55000000000000004">
      <c r="D11696" s="286"/>
      <c r="E11696" s="288"/>
    </row>
    <row r="11697" spans="4:5" ht="14.4" x14ac:dyDescent="0.55000000000000004">
      <c r="D11697" s="286"/>
      <c r="E11697" s="288"/>
    </row>
    <row r="11698" spans="4:5" ht="14.4" x14ac:dyDescent="0.55000000000000004">
      <c r="D11698" s="286"/>
      <c r="E11698" s="288"/>
    </row>
    <row r="11699" spans="4:5" ht="14.4" x14ac:dyDescent="0.55000000000000004">
      <c r="D11699" s="286"/>
      <c r="E11699" s="288"/>
    </row>
    <row r="11700" spans="4:5" ht="14.4" x14ac:dyDescent="0.55000000000000004">
      <c r="D11700" s="286"/>
      <c r="E11700" s="288"/>
    </row>
    <row r="11701" spans="4:5" ht="14.4" x14ac:dyDescent="0.55000000000000004">
      <c r="D11701" s="286"/>
      <c r="E11701" s="288"/>
    </row>
    <row r="11702" spans="4:5" ht="14.4" x14ac:dyDescent="0.55000000000000004">
      <c r="D11702" s="286"/>
      <c r="E11702" s="288"/>
    </row>
    <row r="11703" spans="4:5" ht="14.4" x14ac:dyDescent="0.55000000000000004">
      <c r="D11703" s="286"/>
      <c r="E11703" s="288"/>
    </row>
    <row r="11704" spans="4:5" ht="14.4" x14ac:dyDescent="0.55000000000000004">
      <c r="D11704" s="286"/>
      <c r="E11704" s="288"/>
    </row>
    <row r="11705" spans="4:5" ht="14.4" x14ac:dyDescent="0.55000000000000004">
      <c r="D11705" s="286"/>
      <c r="E11705" s="288"/>
    </row>
    <row r="11706" spans="4:5" ht="14.4" x14ac:dyDescent="0.55000000000000004">
      <c r="D11706" s="286"/>
      <c r="E11706" s="288"/>
    </row>
    <row r="11707" spans="4:5" ht="14.4" x14ac:dyDescent="0.55000000000000004">
      <c r="D11707" s="286"/>
      <c r="E11707" s="288"/>
    </row>
    <row r="11708" spans="4:5" ht="14.4" x14ac:dyDescent="0.55000000000000004">
      <c r="D11708" s="286"/>
      <c r="E11708" s="288"/>
    </row>
    <row r="11709" spans="4:5" ht="14.4" x14ac:dyDescent="0.55000000000000004">
      <c r="D11709" s="286"/>
      <c r="E11709" s="288"/>
    </row>
    <row r="11710" spans="4:5" ht="14.4" x14ac:dyDescent="0.55000000000000004">
      <c r="D11710" s="286"/>
      <c r="E11710" s="288"/>
    </row>
    <row r="11711" spans="4:5" ht="14.4" x14ac:dyDescent="0.55000000000000004">
      <c r="D11711" s="286"/>
      <c r="E11711" s="288"/>
    </row>
    <row r="11712" spans="4:5" ht="14.4" x14ac:dyDescent="0.55000000000000004">
      <c r="D11712" s="286"/>
      <c r="E11712" s="288"/>
    </row>
    <row r="11713" spans="4:5" ht="14.4" x14ac:dyDescent="0.55000000000000004">
      <c r="D11713" s="286"/>
      <c r="E11713" s="288"/>
    </row>
    <row r="11714" spans="4:5" ht="14.4" x14ac:dyDescent="0.55000000000000004">
      <c r="D11714" s="286"/>
      <c r="E11714" s="288"/>
    </row>
    <row r="11715" spans="4:5" ht="14.4" x14ac:dyDescent="0.55000000000000004">
      <c r="D11715" s="286"/>
      <c r="E11715" s="288"/>
    </row>
    <row r="11716" spans="4:5" ht="14.4" x14ac:dyDescent="0.55000000000000004">
      <c r="D11716" s="286"/>
      <c r="E11716" s="288"/>
    </row>
    <row r="11717" spans="4:5" ht="14.4" x14ac:dyDescent="0.55000000000000004">
      <c r="D11717" s="286"/>
      <c r="E11717" s="288"/>
    </row>
    <row r="11718" spans="4:5" ht="14.4" x14ac:dyDescent="0.55000000000000004">
      <c r="D11718" s="286"/>
      <c r="E11718" s="288"/>
    </row>
    <row r="11719" spans="4:5" ht="14.4" x14ac:dyDescent="0.55000000000000004">
      <c r="D11719" s="286"/>
      <c r="E11719" s="288"/>
    </row>
    <row r="11720" spans="4:5" ht="14.4" x14ac:dyDescent="0.55000000000000004">
      <c r="D11720" s="286"/>
      <c r="E11720" s="288"/>
    </row>
    <row r="11721" spans="4:5" ht="14.4" x14ac:dyDescent="0.55000000000000004">
      <c r="D11721" s="286"/>
      <c r="E11721" s="288"/>
    </row>
    <row r="11722" spans="4:5" ht="14.4" x14ac:dyDescent="0.55000000000000004">
      <c r="D11722" s="286"/>
      <c r="E11722" s="288"/>
    </row>
    <row r="11723" spans="4:5" ht="14.4" x14ac:dyDescent="0.55000000000000004">
      <c r="D11723" s="286"/>
      <c r="E11723" s="288"/>
    </row>
    <row r="11724" spans="4:5" ht="14.4" x14ac:dyDescent="0.55000000000000004">
      <c r="D11724" s="286"/>
      <c r="E11724" s="288"/>
    </row>
    <row r="11725" spans="4:5" ht="14.4" x14ac:dyDescent="0.55000000000000004">
      <c r="D11725" s="286"/>
      <c r="E11725" s="288"/>
    </row>
    <row r="11726" spans="4:5" ht="14.4" x14ac:dyDescent="0.55000000000000004">
      <c r="D11726" s="286"/>
      <c r="E11726" s="288"/>
    </row>
    <row r="11727" spans="4:5" ht="14.4" x14ac:dyDescent="0.55000000000000004">
      <c r="D11727" s="286"/>
      <c r="E11727" s="288"/>
    </row>
    <row r="11728" spans="4:5" ht="14.4" x14ac:dyDescent="0.55000000000000004">
      <c r="D11728" s="286"/>
      <c r="E11728" s="288"/>
    </row>
    <row r="11729" spans="4:5" ht="14.4" x14ac:dyDescent="0.55000000000000004">
      <c r="D11729" s="286"/>
      <c r="E11729" s="288"/>
    </row>
    <row r="11730" spans="4:5" ht="14.4" x14ac:dyDescent="0.55000000000000004">
      <c r="D11730" s="286"/>
      <c r="E11730" s="288"/>
    </row>
    <row r="11731" spans="4:5" ht="14.4" x14ac:dyDescent="0.55000000000000004">
      <c r="D11731" s="286"/>
      <c r="E11731" s="288"/>
    </row>
    <row r="11732" spans="4:5" ht="14.4" x14ac:dyDescent="0.55000000000000004">
      <c r="D11732" s="286"/>
      <c r="E11732" s="288"/>
    </row>
    <row r="11733" spans="4:5" ht="14.4" x14ac:dyDescent="0.55000000000000004">
      <c r="D11733" s="286"/>
      <c r="E11733" s="288"/>
    </row>
    <row r="11734" spans="4:5" ht="14.4" x14ac:dyDescent="0.55000000000000004">
      <c r="D11734" s="286"/>
      <c r="E11734" s="288"/>
    </row>
    <row r="11735" spans="4:5" ht="14.4" x14ac:dyDescent="0.55000000000000004">
      <c r="D11735" s="286"/>
      <c r="E11735" s="288"/>
    </row>
    <row r="11736" spans="4:5" ht="14.4" x14ac:dyDescent="0.55000000000000004">
      <c r="D11736" s="286"/>
      <c r="E11736" s="288"/>
    </row>
    <row r="11737" spans="4:5" ht="14.4" x14ac:dyDescent="0.55000000000000004">
      <c r="D11737" s="286"/>
      <c r="E11737" s="288"/>
    </row>
    <row r="11738" spans="4:5" ht="14.4" x14ac:dyDescent="0.55000000000000004">
      <c r="D11738" s="286"/>
      <c r="E11738" s="288"/>
    </row>
    <row r="11739" spans="4:5" ht="14.4" x14ac:dyDescent="0.55000000000000004">
      <c r="D11739" s="286"/>
      <c r="E11739" s="288"/>
    </row>
    <row r="11740" spans="4:5" ht="14.4" x14ac:dyDescent="0.55000000000000004">
      <c r="D11740" s="286"/>
      <c r="E11740" s="288"/>
    </row>
    <row r="11741" spans="4:5" ht="14.4" x14ac:dyDescent="0.55000000000000004">
      <c r="D11741" s="286"/>
      <c r="E11741" s="288"/>
    </row>
    <row r="11742" spans="4:5" ht="14.4" x14ac:dyDescent="0.55000000000000004">
      <c r="D11742" s="286"/>
      <c r="E11742" s="288"/>
    </row>
    <row r="11743" spans="4:5" ht="14.4" x14ac:dyDescent="0.55000000000000004">
      <c r="D11743" s="286"/>
      <c r="E11743" s="288"/>
    </row>
    <row r="11744" spans="4:5" ht="14.4" x14ac:dyDescent="0.55000000000000004">
      <c r="D11744" s="286"/>
      <c r="E11744" s="288"/>
    </row>
    <row r="11745" spans="4:5" ht="14.4" x14ac:dyDescent="0.55000000000000004">
      <c r="D11745" s="286"/>
      <c r="E11745" s="288"/>
    </row>
    <row r="11746" spans="4:5" ht="14.4" x14ac:dyDescent="0.55000000000000004">
      <c r="D11746" s="286"/>
      <c r="E11746" s="288"/>
    </row>
    <row r="11747" spans="4:5" ht="14.4" x14ac:dyDescent="0.55000000000000004">
      <c r="D11747" s="286"/>
      <c r="E11747" s="288"/>
    </row>
    <row r="11748" spans="4:5" ht="14.4" x14ac:dyDescent="0.55000000000000004">
      <c r="D11748" s="286"/>
      <c r="E11748" s="288"/>
    </row>
    <row r="11749" spans="4:5" ht="14.4" x14ac:dyDescent="0.55000000000000004">
      <c r="D11749" s="286"/>
      <c r="E11749" s="288"/>
    </row>
    <row r="11750" spans="4:5" ht="14.4" x14ac:dyDescent="0.55000000000000004">
      <c r="D11750" s="286"/>
      <c r="E11750" s="288"/>
    </row>
    <row r="11751" spans="4:5" ht="14.4" x14ac:dyDescent="0.55000000000000004">
      <c r="D11751" s="286"/>
      <c r="E11751" s="288"/>
    </row>
    <row r="11752" spans="4:5" ht="14.4" x14ac:dyDescent="0.55000000000000004">
      <c r="D11752" s="286"/>
      <c r="E11752" s="288"/>
    </row>
    <row r="11753" spans="4:5" ht="14.4" x14ac:dyDescent="0.55000000000000004">
      <c r="D11753" s="286"/>
      <c r="E11753" s="288"/>
    </row>
    <row r="11754" spans="4:5" ht="14.4" x14ac:dyDescent="0.55000000000000004">
      <c r="D11754" s="286"/>
      <c r="E11754" s="288"/>
    </row>
    <row r="11755" spans="4:5" ht="14.4" x14ac:dyDescent="0.55000000000000004">
      <c r="D11755" s="286"/>
      <c r="E11755" s="288"/>
    </row>
    <row r="11756" spans="4:5" ht="14.4" x14ac:dyDescent="0.55000000000000004">
      <c r="D11756" s="286"/>
      <c r="E11756" s="288"/>
    </row>
    <row r="11757" spans="4:5" ht="14.4" x14ac:dyDescent="0.55000000000000004">
      <c r="D11757" s="286"/>
      <c r="E11757" s="288"/>
    </row>
    <row r="11758" spans="4:5" ht="14.4" x14ac:dyDescent="0.55000000000000004">
      <c r="D11758" s="286"/>
      <c r="E11758" s="288"/>
    </row>
    <row r="11759" spans="4:5" ht="14.4" x14ac:dyDescent="0.55000000000000004">
      <c r="D11759" s="286"/>
      <c r="E11759" s="288"/>
    </row>
    <row r="11760" spans="4:5" ht="14.4" x14ac:dyDescent="0.55000000000000004">
      <c r="D11760" s="286"/>
      <c r="E11760" s="288"/>
    </row>
    <row r="11761" spans="4:5" ht="14.4" x14ac:dyDescent="0.55000000000000004">
      <c r="D11761" s="286"/>
      <c r="E11761" s="288"/>
    </row>
    <row r="11762" spans="4:5" ht="14.4" x14ac:dyDescent="0.55000000000000004">
      <c r="D11762" s="286"/>
      <c r="E11762" s="288"/>
    </row>
    <row r="11763" spans="4:5" ht="14.4" x14ac:dyDescent="0.55000000000000004">
      <c r="D11763" s="286"/>
      <c r="E11763" s="288"/>
    </row>
    <row r="11764" spans="4:5" ht="14.4" x14ac:dyDescent="0.55000000000000004">
      <c r="D11764" s="286"/>
      <c r="E11764" s="288"/>
    </row>
    <row r="11765" spans="4:5" ht="14.4" x14ac:dyDescent="0.55000000000000004">
      <c r="D11765" s="286"/>
      <c r="E11765" s="288"/>
    </row>
    <row r="11766" spans="4:5" ht="14.4" x14ac:dyDescent="0.55000000000000004">
      <c r="D11766" s="286"/>
      <c r="E11766" s="288"/>
    </row>
    <row r="11767" spans="4:5" ht="14.4" x14ac:dyDescent="0.55000000000000004">
      <c r="D11767" s="286"/>
      <c r="E11767" s="288"/>
    </row>
    <row r="11768" spans="4:5" ht="14.4" x14ac:dyDescent="0.55000000000000004">
      <c r="D11768" s="286"/>
      <c r="E11768" s="288"/>
    </row>
    <row r="11769" spans="4:5" ht="14.4" x14ac:dyDescent="0.55000000000000004">
      <c r="D11769" s="286"/>
      <c r="E11769" s="288"/>
    </row>
    <row r="11770" spans="4:5" ht="14.4" x14ac:dyDescent="0.55000000000000004">
      <c r="D11770" s="286"/>
      <c r="E11770" s="288"/>
    </row>
    <row r="11771" spans="4:5" ht="14.4" x14ac:dyDescent="0.55000000000000004">
      <c r="D11771" s="286"/>
      <c r="E11771" s="288"/>
    </row>
    <row r="11772" spans="4:5" ht="14.4" x14ac:dyDescent="0.55000000000000004">
      <c r="D11772" s="286"/>
      <c r="E11772" s="288"/>
    </row>
    <row r="11773" spans="4:5" ht="14.4" x14ac:dyDescent="0.55000000000000004">
      <c r="D11773" s="286"/>
      <c r="E11773" s="288"/>
    </row>
    <row r="11774" spans="4:5" ht="14.4" x14ac:dyDescent="0.55000000000000004">
      <c r="D11774" s="286"/>
      <c r="E11774" s="288"/>
    </row>
    <row r="11775" spans="4:5" ht="14.4" x14ac:dyDescent="0.55000000000000004">
      <c r="D11775" s="286"/>
      <c r="E11775" s="288"/>
    </row>
    <row r="11776" spans="4:5" ht="14.4" x14ac:dyDescent="0.55000000000000004">
      <c r="D11776" s="286"/>
      <c r="E11776" s="288"/>
    </row>
    <row r="11777" spans="4:5" ht="14.4" x14ac:dyDescent="0.55000000000000004">
      <c r="D11777" s="286"/>
      <c r="E11777" s="288"/>
    </row>
    <row r="11778" spans="4:5" ht="14.4" x14ac:dyDescent="0.55000000000000004">
      <c r="D11778" s="286"/>
      <c r="E11778" s="288"/>
    </row>
    <row r="11779" spans="4:5" ht="14.4" x14ac:dyDescent="0.55000000000000004">
      <c r="D11779" s="286"/>
      <c r="E11779" s="288"/>
    </row>
    <row r="11780" spans="4:5" ht="14.4" x14ac:dyDescent="0.55000000000000004">
      <c r="D11780" s="286"/>
      <c r="E11780" s="288"/>
    </row>
    <row r="11781" spans="4:5" ht="14.4" x14ac:dyDescent="0.55000000000000004">
      <c r="D11781" s="286"/>
      <c r="E11781" s="288"/>
    </row>
    <row r="11782" spans="4:5" ht="14.4" x14ac:dyDescent="0.55000000000000004">
      <c r="D11782" s="286"/>
      <c r="E11782" s="288"/>
    </row>
    <row r="11783" spans="4:5" ht="14.4" x14ac:dyDescent="0.55000000000000004">
      <c r="D11783" s="286"/>
      <c r="E11783" s="288"/>
    </row>
    <row r="11784" spans="4:5" ht="14.4" x14ac:dyDescent="0.55000000000000004">
      <c r="D11784" s="286"/>
      <c r="E11784" s="288"/>
    </row>
    <row r="11785" spans="4:5" ht="14.4" x14ac:dyDescent="0.55000000000000004">
      <c r="D11785" s="286"/>
      <c r="E11785" s="288"/>
    </row>
    <row r="11786" spans="4:5" ht="14.4" x14ac:dyDescent="0.55000000000000004">
      <c r="D11786" s="286"/>
      <c r="E11786" s="288"/>
    </row>
    <row r="11787" spans="4:5" ht="14.4" x14ac:dyDescent="0.55000000000000004">
      <c r="D11787" s="286"/>
      <c r="E11787" s="288"/>
    </row>
    <row r="11788" spans="4:5" ht="14.4" x14ac:dyDescent="0.55000000000000004">
      <c r="D11788" s="286"/>
      <c r="E11788" s="288"/>
    </row>
    <row r="11789" spans="4:5" ht="14.4" x14ac:dyDescent="0.55000000000000004">
      <c r="D11789" s="286"/>
      <c r="E11789" s="288"/>
    </row>
    <row r="11790" spans="4:5" ht="14.4" x14ac:dyDescent="0.55000000000000004">
      <c r="D11790" s="286"/>
      <c r="E11790" s="288"/>
    </row>
    <row r="11791" spans="4:5" ht="14.4" x14ac:dyDescent="0.55000000000000004">
      <c r="D11791" s="286"/>
      <c r="E11791" s="288"/>
    </row>
    <row r="11792" spans="4:5" ht="14.4" x14ac:dyDescent="0.55000000000000004">
      <c r="D11792" s="286"/>
      <c r="E11792" s="288"/>
    </row>
    <row r="11793" spans="4:5" ht="14.4" x14ac:dyDescent="0.55000000000000004">
      <c r="D11793" s="286"/>
      <c r="E11793" s="288"/>
    </row>
    <row r="11794" spans="4:5" ht="14.4" x14ac:dyDescent="0.55000000000000004">
      <c r="D11794" s="286"/>
      <c r="E11794" s="288"/>
    </row>
    <row r="11795" spans="4:5" ht="14.4" x14ac:dyDescent="0.55000000000000004">
      <c r="D11795" s="286"/>
      <c r="E11795" s="288"/>
    </row>
    <row r="11796" spans="4:5" ht="14.4" x14ac:dyDescent="0.55000000000000004">
      <c r="D11796" s="286"/>
      <c r="E11796" s="288"/>
    </row>
    <row r="11797" spans="4:5" ht="14.4" x14ac:dyDescent="0.55000000000000004">
      <c r="D11797" s="286"/>
      <c r="E11797" s="288"/>
    </row>
    <row r="11798" spans="4:5" ht="14.4" x14ac:dyDescent="0.55000000000000004">
      <c r="D11798" s="286"/>
      <c r="E11798" s="288"/>
    </row>
    <row r="11799" spans="4:5" ht="14.4" x14ac:dyDescent="0.55000000000000004">
      <c r="D11799" s="286"/>
      <c r="E11799" s="288"/>
    </row>
    <row r="11800" spans="4:5" ht="14.4" x14ac:dyDescent="0.55000000000000004">
      <c r="D11800" s="286"/>
      <c r="E11800" s="288"/>
    </row>
    <row r="11801" spans="4:5" ht="14.4" x14ac:dyDescent="0.55000000000000004">
      <c r="D11801" s="286"/>
      <c r="E11801" s="288"/>
    </row>
    <row r="11802" spans="4:5" ht="14.4" x14ac:dyDescent="0.55000000000000004">
      <c r="D11802" s="286"/>
      <c r="E11802" s="288"/>
    </row>
    <row r="11803" spans="4:5" ht="14.4" x14ac:dyDescent="0.55000000000000004">
      <c r="D11803" s="286"/>
      <c r="E11803" s="288"/>
    </row>
    <row r="11804" spans="4:5" ht="14.4" x14ac:dyDescent="0.55000000000000004">
      <c r="D11804" s="286"/>
      <c r="E11804" s="288"/>
    </row>
    <row r="11805" spans="4:5" ht="14.4" x14ac:dyDescent="0.55000000000000004">
      <c r="D11805" s="286"/>
      <c r="E11805" s="288"/>
    </row>
    <row r="11806" spans="4:5" ht="14.4" x14ac:dyDescent="0.55000000000000004">
      <c r="D11806" s="286"/>
      <c r="E11806" s="288"/>
    </row>
    <row r="11807" spans="4:5" ht="14.4" x14ac:dyDescent="0.55000000000000004">
      <c r="D11807" s="286"/>
      <c r="E11807" s="288"/>
    </row>
    <row r="11808" spans="4:5" ht="14.4" x14ac:dyDescent="0.55000000000000004">
      <c r="D11808" s="286"/>
      <c r="E11808" s="288"/>
    </row>
    <row r="11809" spans="4:5" ht="14.4" x14ac:dyDescent="0.55000000000000004">
      <c r="D11809" s="286"/>
      <c r="E11809" s="288"/>
    </row>
    <row r="11810" spans="4:5" ht="14.4" x14ac:dyDescent="0.55000000000000004">
      <c r="D11810" s="286"/>
      <c r="E11810" s="288"/>
    </row>
    <row r="11811" spans="4:5" ht="14.4" x14ac:dyDescent="0.55000000000000004">
      <c r="D11811" s="286"/>
      <c r="E11811" s="288"/>
    </row>
    <row r="11812" spans="4:5" ht="14.4" x14ac:dyDescent="0.55000000000000004">
      <c r="D11812" s="286"/>
      <c r="E11812" s="288"/>
    </row>
    <row r="11813" spans="4:5" ht="14.4" x14ac:dyDescent="0.55000000000000004">
      <c r="D11813" s="286"/>
      <c r="E11813" s="288"/>
    </row>
    <row r="11814" spans="4:5" ht="14.4" x14ac:dyDescent="0.55000000000000004">
      <c r="D11814" s="286"/>
      <c r="E11814" s="288"/>
    </row>
    <row r="11815" spans="4:5" ht="14.4" x14ac:dyDescent="0.55000000000000004">
      <c r="D11815" s="286"/>
      <c r="E11815" s="288"/>
    </row>
    <row r="11816" spans="4:5" ht="14.4" x14ac:dyDescent="0.55000000000000004">
      <c r="D11816" s="286"/>
      <c r="E11816" s="288"/>
    </row>
    <row r="11817" spans="4:5" ht="14.4" x14ac:dyDescent="0.55000000000000004">
      <c r="D11817" s="286"/>
      <c r="E11817" s="288"/>
    </row>
    <row r="11818" spans="4:5" ht="14.4" x14ac:dyDescent="0.55000000000000004">
      <c r="D11818" s="286"/>
      <c r="E11818" s="288"/>
    </row>
    <row r="11819" spans="4:5" ht="14.4" x14ac:dyDescent="0.55000000000000004">
      <c r="D11819" s="286"/>
      <c r="E11819" s="288"/>
    </row>
    <row r="11820" spans="4:5" ht="14.4" x14ac:dyDescent="0.55000000000000004">
      <c r="D11820" s="286"/>
      <c r="E11820" s="288"/>
    </row>
    <row r="11821" spans="4:5" ht="14.4" x14ac:dyDescent="0.55000000000000004">
      <c r="D11821" s="286"/>
      <c r="E11821" s="288"/>
    </row>
    <row r="11822" spans="4:5" ht="14.4" x14ac:dyDescent="0.55000000000000004">
      <c r="D11822" s="286"/>
      <c r="E11822" s="288"/>
    </row>
    <row r="11823" spans="4:5" ht="14.4" x14ac:dyDescent="0.55000000000000004">
      <c r="D11823" s="286"/>
      <c r="E11823" s="288"/>
    </row>
    <row r="11824" spans="4:5" ht="14.4" x14ac:dyDescent="0.55000000000000004">
      <c r="D11824" s="286"/>
      <c r="E11824" s="288"/>
    </row>
    <row r="11825" spans="4:5" ht="14.4" x14ac:dyDescent="0.55000000000000004">
      <c r="D11825" s="286"/>
      <c r="E11825" s="288"/>
    </row>
    <row r="11826" spans="4:5" ht="14.4" x14ac:dyDescent="0.55000000000000004">
      <c r="D11826" s="286"/>
      <c r="E11826" s="288"/>
    </row>
    <row r="11827" spans="4:5" ht="14.4" x14ac:dyDescent="0.55000000000000004">
      <c r="D11827" s="286"/>
      <c r="E11827" s="288"/>
    </row>
    <row r="11828" spans="4:5" ht="14.4" x14ac:dyDescent="0.55000000000000004">
      <c r="D11828" s="286"/>
      <c r="E11828" s="288"/>
    </row>
    <row r="11829" spans="4:5" ht="14.4" x14ac:dyDescent="0.55000000000000004">
      <c r="D11829" s="286"/>
      <c r="E11829" s="288"/>
    </row>
    <row r="11830" spans="4:5" ht="14.4" x14ac:dyDescent="0.55000000000000004">
      <c r="D11830" s="286"/>
      <c r="E11830" s="288"/>
    </row>
    <row r="11831" spans="4:5" ht="14.4" x14ac:dyDescent="0.55000000000000004">
      <c r="D11831" s="286"/>
      <c r="E11831" s="288"/>
    </row>
    <row r="11832" spans="4:5" ht="14.4" x14ac:dyDescent="0.55000000000000004">
      <c r="D11832" s="286"/>
      <c r="E11832" s="288"/>
    </row>
    <row r="11833" spans="4:5" ht="14.4" x14ac:dyDescent="0.55000000000000004">
      <c r="D11833" s="286"/>
      <c r="E11833" s="288"/>
    </row>
    <row r="11834" spans="4:5" ht="14.4" x14ac:dyDescent="0.55000000000000004">
      <c r="D11834" s="286"/>
      <c r="E11834" s="288"/>
    </row>
    <row r="11835" spans="4:5" ht="14.4" x14ac:dyDescent="0.55000000000000004">
      <c r="D11835" s="286"/>
      <c r="E11835" s="288"/>
    </row>
    <row r="11836" spans="4:5" ht="14.4" x14ac:dyDescent="0.55000000000000004">
      <c r="D11836" s="286"/>
      <c r="E11836" s="288"/>
    </row>
    <row r="11837" spans="4:5" ht="14.4" x14ac:dyDescent="0.55000000000000004">
      <c r="D11837" s="286"/>
      <c r="E11837" s="288"/>
    </row>
    <row r="11838" spans="4:5" ht="14.4" x14ac:dyDescent="0.55000000000000004">
      <c r="D11838" s="286"/>
      <c r="E11838" s="288"/>
    </row>
    <row r="11839" spans="4:5" ht="14.4" x14ac:dyDescent="0.55000000000000004">
      <c r="D11839" s="286"/>
      <c r="E11839" s="288"/>
    </row>
    <row r="11840" spans="4:5" ht="14.4" x14ac:dyDescent="0.55000000000000004">
      <c r="D11840" s="286"/>
      <c r="E11840" s="288"/>
    </row>
    <row r="11841" spans="4:5" ht="14.4" x14ac:dyDescent="0.55000000000000004">
      <c r="D11841" s="286"/>
      <c r="E11841" s="288"/>
    </row>
    <row r="11842" spans="4:5" ht="14.4" x14ac:dyDescent="0.55000000000000004">
      <c r="D11842" s="286"/>
      <c r="E11842" s="288"/>
    </row>
    <row r="11843" spans="4:5" ht="14.4" x14ac:dyDescent="0.55000000000000004">
      <c r="D11843" s="286"/>
      <c r="E11843" s="288"/>
    </row>
    <row r="11844" spans="4:5" ht="14.4" x14ac:dyDescent="0.55000000000000004">
      <c r="D11844" s="286"/>
      <c r="E11844" s="288"/>
    </row>
    <row r="11845" spans="4:5" ht="14.4" x14ac:dyDescent="0.55000000000000004">
      <c r="D11845" s="286"/>
      <c r="E11845" s="288"/>
    </row>
    <row r="11846" spans="4:5" ht="14.4" x14ac:dyDescent="0.55000000000000004">
      <c r="D11846" s="286"/>
      <c r="E11846" s="288"/>
    </row>
    <row r="11847" spans="4:5" ht="14.4" x14ac:dyDescent="0.55000000000000004">
      <c r="D11847" s="286"/>
      <c r="E11847" s="288"/>
    </row>
    <row r="11848" spans="4:5" ht="14.4" x14ac:dyDescent="0.55000000000000004">
      <c r="D11848" s="286"/>
      <c r="E11848" s="288"/>
    </row>
    <row r="11849" spans="4:5" ht="14.4" x14ac:dyDescent="0.55000000000000004">
      <c r="D11849" s="286"/>
      <c r="E11849" s="288"/>
    </row>
    <row r="11850" spans="4:5" ht="14.4" x14ac:dyDescent="0.55000000000000004">
      <c r="D11850" s="286"/>
      <c r="E11850" s="288"/>
    </row>
    <row r="11851" spans="4:5" ht="14.4" x14ac:dyDescent="0.55000000000000004">
      <c r="D11851" s="286"/>
      <c r="E11851" s="288"/>
    </row>
    <row r="11852" spans="4:5" ht="14.4" x14ac:dyDescent="0.55000000000000004">
      <c r="D11852" s="286"/>
      <c r="E11852" s="288"/>
    </row>
    <row r="11853" spans="4:5" ht="14.4" x14ac:dyDescent="0.55000000000000004">
      <c r="D11853" s="286"/>
      <c r="E11853" s="288"/>
    </row>
    <row r="11854" spans="4:5" ht="14.4" x14ac:dyDescent="0.55000000000000004">
      <c r="D11854" s="286"/>
      <c r="E11854" s="288"/>
    </row>
    <row r="11855" spans="4:5" ht="14.4" x14ac:dyDescent="0.55000000000000004">
      <c r="D11855" s="286"/>
      <c r="E11855" s="288"/>
    </row>
    <row r="11856" spans="4:5" ht="14.4" x14ac:dyDescent="0.55000000000000004">
      <c r="D11856" s="286"/>
      <c r="E11856" s="288"/>
    </row>
    <row r="11857" spans="4:5" ht="14.4" x14ac:dyDescent="0.55000000000000004">
      <c r="D11857" s="286"/>
      <c r="E11857" s="288"/>
    </row>
    <row r="11858" spans="4:5" ht="14.4" x14ac:dyDescent="0.55000000000000004">
      <c r="D11858" s="286"/>
      <c r="E11858" s="288"/>
    </row>
    <row r="11859" spans="4:5" ht="14.4" x14ac:dyDescent="0.55000000000000004">
      <c r="D11859" s="286"/>
      <c r="E11859" s="288"/>
    </row>
    <row r="11860" spans="4:5" ht="14.4" x14ac:dyDescent="0.55000000000000004">
      <c r="D11860" s="286"/>
      <c r="E11860" s="288"/>
    </row>
    <row r="11861" spans="4:5" ht="14.4" x14ac:dyDescent="0.55000000000000004">
      <c r="D11861" s="286"/>
      <c r="E11861" s="288"/>
    </row>
    <row r="11862" spans="4:5" ht="14.4" x14ac:dyDescent="0.55000000000000004">
      <c r="D11862" s="286"/>
      <c r="E11862" s="288"/>
    </row>
    <row r="11863" spans="4:5" ht="14.4" x14ac:dyDescent="0.55000000000000004">
      <c r="D11863" s="286"/>
      <c r="E11863" s="288"/>
    </row>
    <row r="11864" spans="4:5" ht="14.4" x14ac:dyDescent="0.55000000000000004">
      <c r="D11864" s="286"/>
      <c r="E11864" s="288"/>
    </row>
    <row r="11865" spans="4:5" ht="14.4" x14ac:dyDescent="0.55000000000000004">
      <c r="D11865" s="286"/>
      <c r="E11865" s="288"/>
    </row>
    <row r="11866" spans="4:5" ht="14.4" x14ac:dyDescent="0.55000000000000004">
      <c r="D11866" s="286"/>
      <c r="E11866" s="288"/>
    </row>
    <row r="11867" spans="4:5" ht="14.4" x14ac:dyDescent="0.55000000000000004">
      <c r="D11867" s="286"/>
      <c r="E11867" s="288"/>
    </row>
    <row r="11868" spans="4:5" ht="14.4" x14ac:dyDescent="0.55000000000000004">
      <c r="D11868" s="286"/>
      <c r="E11868" s="288"/>
    </row>
    <row r="11869" spans="4:5" ht="14.4" x14ac:dyDescent="0.55000000000000004">
      <c r="D11869" s="286"/>
      <c r="E11869" s="288"/>
    </row>
    <row r="11870" spans="4:5" ht="14.4" x14ac:dyDescent="0.55000000000000004">
      <c r="D11870" s="286"/>
      <c r="E11870" s="288"/>
    </row>
    <row r="11871" spans="4:5" ht="14.4" x14ac:dyDescent="0.55000000000000004">
      <c r="D11871" s="286"/>
      <c r="E11871" s="288"/>
    </row>
    <row r="11872" spans="4:5" ht="14.4" x14ac:dyDescent="0.55000000000000004">
      <c r="D11872" s="286"/>
      <c r="E11872" s="288"/>
    </row>
    <row r="11873" spans="4:5" ht="14.4" x14ac:dyDescent="0.55000000000000004">
      <c r="D11873" s="286"/>
      <c r="E11873" s="288"/>
    </row>
    <row r="11874" spans="4:5" ht="14.4" x14ac:dyDescent="0.55000000000000004">
      <c r="D11874" s="286"/>
      <c r="E11874" s="288"/>
    </row>
    <row r="11875" spans="4:5" ht="14.4" x14ac:dyDescent="0.55000000000000004">
      <c r="D11875" s="286"/>
      <c r="E11875" s="288"/>
    </row>
    <row r="11876" spans="4:5" ht="14.4" x14ac:dyDescent="0.55000000000000004">
      <c r="D11876" s="286"/>
      <c r="E11876" s="288"/>
    </row>
    <row r="11877" spans="4:5" ht="14.4" x14ac:dyDescent="0.55000000000000004">
      <c r="D11877" s="286"/>
      <c r="E11877" s="288"/>
    </row>
    <row r="11878" spans="4:5" ht="14.4" x14ac:dyDescent="0.55000000000000004">
      <c r="D11878" s="286"/>
      <c r="E11878" s="288"/>
    </row>
    <row r="11879" spans="4:5" ht="14.4" x14ac:dyDescent="0.55000000000000004">
      <c r="D11879" s="286"/>
      <c r="E11879" s="288"/>
    </row>
    <row r="11880" spans="4:5" ht="14.4" x14ac:dyDescent="0.55000000000000004">
      <c r="D11880" s="286"/>
      <c r="E11880" s="288"/>
    </row>
    <row r="11881" spans="4:5" ht="14.4" x14ac:dyDescent="0.55000000000000004">
      <c r="D11881" s="286"/>
      <c r="E11881" s="288"/>
    </row>
    <row r="11882" spans="4:5" ht="14.4" x14ac:dyDescent="0.55000000000000004">
      <c r="D11882" s="286"/>
      <c r="E11882" s="288"/>
    </row>
    <row r="11883" spans="4:5" ht="14.4" x14ac:dyDescent="0.55000000000000004">
      <c r="D11883" s="286"/>
      <c r="E11883" s="288"/>
    </row>
    <row r="11884" spans="4:5" ht="14.4" x14ac:dyDescent="0.55000000000000004">
      <c r="D11884" s="286"/>
      <c r="E11884" s="288"/>
    </row>
    <row r="11885" spans="4:5" ht="14.4" x14ac:dyDescent="0.55000000000000004">
      <c r="D11885" s="286"/>
      <c r="E11885" s="288"/>
    </row>
    <row r="11886" spans="4:5" ht="14.4" x14ac:dyDescent="0.55000000000000004">
      <c r="D11886" s="286"/>
      <c r="E11886" s="288"/>
    </row>
    <row r="11887" spans="4:5" ht="14.4" x14ac:dyDescent="0.55000000000000004">
      <c r="D11887" s="286"/>
      <c r="E11887" s="288"/>
    </row>
    <row r="11888" spans="4:5" ht="14.4" x14ac:dyDescent="0.55000000000000004">
      <c r="D11888" s="286"/>
      <c r="E11888" s="288"/>
    </row>
    <row r="11889" spans="4:5" ht="14.4" x14ac:dyDescent="0.55000000000000004">
      <c r="D11889" s="286"/>
      <c r="E11889" s="288"/>
    </row>
    <row r="11890" spans="4:5" ht="14.4" x14ac:dyDescent="0.55000000000000004">
      <c r="D11890" s="286"/>
      <c r="E11890" s="288"/>
    </row>
    <row r="11891" spans="4:5" ht="14.4" x14ac:dyDescent="0.55000000000000004">
      <c r="D11891" s="286"/>
      <c r="E11891" s="288"/>
    </row>
    <row r="11892" spans="4:5" ht="14.4" x14ac:dyDescent="0.55000000000000004">
      <c r="D11892" s="286"/>
      <c r="E11892" s="288"/>
    </row>
    <row r="11893" spans="4:5" ht="14.4" x14ac:dyDescent="0.55000000000000004">
      <c r="D11893" s="286"/>
      <c r="E11893" s="288"/>
    </row>
    <row r="11894" spans="4:5" ht="14.4" x14ac:dyDescent="0.55000000000000004">
      <c r="D11894" s="286"/>
      <c r="E11894" s="288"/>
    </row>
    <row r="11895" spans="4:5" ht="14.4" x14ac:dyDescent="0.55000000000000004">
      <c r="D11895" s="286"/>
      <c r="E11895" s="288"/>
    </row>
    <row r="11896" spans="4:5" ht="14.4" x14ac:dyDescent="0.55000000000000004">
      <c r="D11896" s="286"/>
      <c r="E11896" s="288"/>
    </row>
    <row r="11897" spans="4:5" ht="14.4" x14ac:dyDescent="0.55000000000000004">
      <c r="D11897" s="286"/>
      <c r="E11897" s="288"/>
    </row>
    <row r="11898" spans="4:5" ht="14.4" x14ac:dyDescent="0.55000000000000004">
      <c r="D11898" s="286"/>
      <c r="E11898" s="288"/>
    </row>
    <row r="11899" spans="4:5" ht="14.4" x14ac:dyDescent="0.55000000000000004">
      <c r="D11899" s="286"/>
      <c r="E11899" s="288"/>
    </row>
    <row r="11900" spans="4:5" ht="14.4" x14ac:dyDescent="0.55000000000000004">
      <c r="D11900" s="286"/>
      <c r="E11900" s="288"/>
    </row>
    <row r="11901" spans="4:5" ht="14.4" x14ac:dyDescent="0.55000000000000004">
      <c r="D11901" s="286"/>
      <c r="E11901" s="288"/>
    </row>
    <row r="11902" spans="4:5" ht="14.4" x14ac:dyDescent="0.55000000000000004">
      <c r="D11902" s="286"/>
      <c r="E11902" s="288"/>
    </row>
    <row r="11903" spans="4:5" ht="14.4" x14ac:dyDescent="0.55000000000000004">
      <c r="D11903" s="286"/>
      <c r="E11903" s="288"/>
    </row>
    <row r="11904" spans="4:5" ht="14.4" x14ac:dyDescent="0.55000000000000004">
      <c r="D11904" s="286"/>
      <c r="E11904" s="288"/>
    </row>
    <row r="11905" spans="4:5" ht="14.4" x14ac:dyDescent="0.55000000000000004">
      <c r="D11905" s="286"/>
      <c r="E11905" s="288"/>
    </row>
    <row r="11906" spans="4:5" ht="14.4" x14ac:dyDescent="0.55000000000000004">
      <c r="D11906" s="286"/>
      <c r="E11906" s="288"/>
    </row>
    <row r="11907" spans="4:5" ht="14.4" x14ac:dyDescent="0.55000000000000004">
      <c r="D11907" s="286"/>
      <c r="E11907" s="288"/>
    </row>
    <row r="11908" spans="4:5" ht="14.4" x14ac:dyDescent="0.55000000000000004">
      <c r="D11908" s="286"/>
      <c r="E11908" s="288"/>
    </row>
    <row r="11909" spans="4:5" ht="14.4" x14ac:dyDescent="0.55000000000000004">
      <c r="D11909" s="286"/>
      <c r="E11909" s="288"/>
    </row>
    <row r="11910" spans="4:5" ht="14.4" x14ac:dyDescent="0.55000000000000004">
      <c r="D11910" s="286"/>
      <c r="E11910" s="288"/>
    </row>
    <row r="11911" spans="4:5" ht="14.4" x14ac:dyDescent="0.55000000000000004">
      <c r="D11911" s="286"/>
      <c r="E11911" s="288"/>
    </row>
    <row r="11912" spans="4:5" ht="14.4" x14ac:dyDescent="0.55000000000000004">
      <c r="D11912" s="286"/>
      <c r="E11912" s="288"/>
    </row>
    <row r="11913" spans="4:5" ht="14.4" x14ac:dyDescent="0.55000000000000004">
      <c r="D11913" s="286"/>
      <c r="E11913" s="288"/>
    </row>
    <row r="11914" spans="4:5" ht="14.4" x14ac:dyDescent="0.55000000000000004">
      <c r="D11914" s="286"/>
      <c r="E11914" s="288"/>
    </row>
    <row r="11915" spans="4:5" ht="14.4" x14ac:dyDescent="0.55000000000000004">
      <c r="D11915" s="286"/>
      <c r="E11915" s="288"/>
    </row>
    <row r="11916" spans="4:5" ht="14.4" x14ac:dyDescent="0.55000000000000004">
      <c r="D11916" s="286"/>
      <c r="E11916" s="288"/>
    </row>
    <row r="11917" spans="4:5" ht="14.4" x14ac:dyDescent="0.55000000000000004">
      <c r="D11917" s="286"/>
      <c r="E11917" s="288"/>
    </row>
    <row r="11918" spans="4:5" ht="14.4" x14ac:dyDescent="0.55000000000000004">
      <c r="D11918" s="286"/>
      <c r="E11918" s="288"/>
    </row>
    <row r="11919" spans="4:5" ht="14.4" x14ac:dyDescent="0.55000000000000004">
      <c r="D11919" s="286"/>
      <c r="E11919" s="288"/>
    </row>
    <row r="11920" spans="4:5" ht="14.4" x14ac:dyDescent="0.55000000000000004">
      <c r="D11920" s="286"/>
      <c r="E11920" s="288"/>
    </row>
    <row r="11921" spans="4:5" ht="14.4" x14ac:dyDescent="0.55000000000000004">
      <c r="D11921" s="286"/>
      <c r="E11921" s="288"/>
    </row>
    <row r="11922" spans="4:5" ht="14.4" x14ac:dyDescent="0.55000000000000004">
      <c r="D11922" s="286"/>
      <c r="E11922" s="288"/>
    </row>
    <row r="11923" spans="4:5" ht="14.4" x14ac:dyDescent="0.55000000000000004">
      <c r="D11923" s="286"/>
      <c r="E11923" s="288"/>
    </row>
    <row r="11924" spans="4:5" ht="14.4" x14ac:dyDescent="0.55000000000000004">
      <c r="D11924" s="286"/>
      <c r="E11924" s="288"/>
    </row>
    <row r="11925" spans="4:5" ht="14.4" x14ac:dyDescent="0.55000000000000004">
      <c r="D11925" s="286"/>
      <c r="E11925" s="288"/>
    </row>
    <row r="11926" spans="4:5" ht="14.4" x14ac:dyDescent="0.55000000000000004">
      <c r="D11926" s="286"/>
      <c r="E11926" s="288"/>
    </row>
    <row r="11927" spans="4:5" ht="14.4" x14ac:dyDescent="0.55000000000000004">
      <c r="D11927" s="286"/>
      <c r="E11927" s="288"/>
    </row>
    <row r="11928" spans="4:5" ht="14.4" x14ac:dyDescent="0.55000000000000004">
      <c r="D11928" s="286"/>
      <c r="E11928" s="288"/>
    </row>
    <row r="11929" spans="4:5" ht="14.4" x14ac:dyDescent="0.55000000000000004">
      <c r="D11929" s="286"/>
      <c r="E11929" s="288"/>
    </row>
    <row r="11930" spans="4:5" ht="14.4" x14ac:dyDescent="0.55000000000000004">
      <c r="D11930" s="286"/>
      <c r="E11930" s="288"/>
    </row>
    <row r="11931" spans="4:5" ht="14.4" x14ac:dyDescent="0.55000000000000004">
      <c r="D11931" s="286"/>
      <c r="E11931" s="288"/>
    </row>
    <row r="11932" spans="4:5" ht="14.4" x14ac:dyDescent="0.55000000000000004">
      <c r="D11932" s="286"/>
      <c r="E11932" s="288"/>
    </row>
    <row r="11933" spans="4:5" ht="14.4" x14ac:dyDescent="0.55000000000000004">
      <c r="D11933" s="286"/>
      <c r="E11933" s="288"/>
    </row>
    <row r="11934" spans="4:5" ht="14.4" x14ac:dyDescent="0.55000000000000004">
      <c r="D11934" s="286"/>
      <c r="E11934" s="288"/>
    </row>
    <row r="11935" spans="4:5" ht="14.4" x14ac:dyDescent="0.55000000000000004">
      <c r="D11935" s="286"/>
      <c r="E11935" s="288"/>
    </row>
    <row r="11936" spans="4:5" ht="14.4" x14ac:dyDescent="0.55000000000000004">
      <c r="D11936" s="286"/>
      <c r="E11936" s="288"/>
    </row>
    <row r="11937" spans="4:5" ht="14.4" x14ac:dyDescent="0.55000000000000004">
      <c r="D11937" s="286"/>
      <c r="E11937" s="288"/>
    </row>
    <row r="11938" spans="4:5" ht="14.4" x14ac:dyDescent="0.55000000000000004">
      <c r="D11938" s="286"/>
      <c r="E11938" s="288"/>
    </row>
    <row r="11939" spans="4:5" ht="14.4" x14ac:dyDescent="0.55000000000000004">
      <c r="D11939" s="286"/>
      <c r="E11939" s="288"/>
    </row>
    <row r="11940" spans="4:5" ht="14.4" x14ac:dyDescent="0.55000000000000004">
      <c r="D11940" s="286"/>
      <c r="E11940" s="288"/>
    </row>
    <row r="11941" spans="4:5" ht="14.4" x14ac:dyDescent="0.55000000000000004">
      <c r="D11941" s="286"/>
      <c r="E11941" s="288"/>
    </row>
    <row r="11942" spans="4:5" ht="14.4" x14ac:dyDescent="0.55000000000000004">
      <c r="D11942" s="286"/>
      <c r="E11942" s="288"/>
    </row>
    <row r="11943" spans="4:5" ht="14.4" x14ac:dyDescent="0.55000000000000004">
      <c r="D11943" s="286"/>
      <c r="E11943" s="288"/>
    </row>
    <row r="11944" spans="4:5" ht="14.4" x14ac:dyDescent="0.55000000000000004">
      <c r="D11944" s="286"/>
      <c r="E11944" s="288"/>
    </row>
    <row r="11945" spans="4:5" ht="14.4" x14ac:dyDescent="0.55000000000000004">
      <c r="D11945" s="286"/>
      <c r="E11945" s="288"/>
    </row>
    <row r="11946" spans="4:5" ht="14.4" x14ac:dyDescent="0.55000000000000004">
      <c r="D11946" s="286"/>
      <c r="E11946" s="288"/>
    </row>
    <row r="11947" spans="4:5" ht="14.4" x14ac:dyDescent="0.55000000000000004">
      <c r="D11947" s="286"/>
      <c r="E11947" s="288"/>
    </row>
    <row r="11948" spans="4:5" ht="14.4" x14ac:dyDescent="0.55000000000000004">
      <c r="D11948" s="286"/>
      <c r="E11948" s="288"/>
    </row>
    <row r="11949" spans="4:5" ht="14.4" x14ac:dyDescent="0.55000000000000004">
      <c r="D11949" s="286"/>
      <c r="E11949" s="288"/>
    </row>
    <row r="11950" spans="4:5" ht="14.4" x14ac:dyDescent="0.55000000000000004">
      <c r="D11950" s="286"/>
      <c r="E11950" s="288"/>
    </row>
    <row r="11951" spans="4:5" ht="14.4" x14ac:dyDescent="0.55000000000000004">
      <c r="D11951" s="286"/>
      <c r="E11951" s="288"/>
    </row>
    <row r="11952" spans="4:5" ht="14.4" x14ac:dyDescent="0.55000000000000004">
      <c r="D11952" s="286"/>
      <c r="E11952" s="288"/>
    </row>
    <row r="11953" spans="4:5" ht="14.4" x14ac:dyDescent="0.55000000000000004">
      <c r="D11953" s="286"/>
      <c r="E11953" s="288"/>
    </row>
    <row r="11954" spans="4:5" ht="14.4" x14ac:dyDescent="0.55000000000000004">
      <c r="D11954" s="286"/>
      <c r="E11954" s="288"/>
    </row>
    <row r="11955" spans="4:5" ht="14.4" x14ac:dyDescent="0.55000000000000004">
      <c r="D11955" s="286"/>
      <c r="E11955" s="288"/>
    </row>
    <row r="11956" spans="4:5" ht="14.4" x14ac:dyDescent="0.55000000000000004">
      <c r="D11956" s="286"/>
      <c r="E11956" s="288"/>
    </row>
    <row r="11957" spans="4:5" ht="14.4" x14ac:dyDescent="0.55000000000000004">
      <c r="D11957" s="286"/>
      <c r="E11957" s="288"/>
    </row>
    <row r="11958" spans="4:5" ht="14.4" x14ac:dyDescent="0.55000000000000004">
      <c r="D11958" s="286"/>
      <c r="E11958" s="288"/>
    </row>
    <row r="11959" spans="4:5" ht="14.4" x14ac:dyDescent="0.55000000000000004">
      <c r="D11959" s="286"/>
      <c r="E11959" s="288"/>
    </row>
    <row r="11960" spans="4:5" ht="14.4" x14ac:dyDescent="0.55000000000000004">
      <c r="D11960" s="286"/>
      <c r="E11960" s="288"/>
    </row>
    <row r="11961" spans="4:5" ht="14.4" x14ac:dyDescent="0.55000000000000004">
      <c r="D11961" s="286"/>
      <c r="E11961" s="288"/>
    </row>
    <row r="11962" spans="4:5" ht="14.4" x14ac:dyDescent="0.55000000000000004">
      <c r="D11962" s="286"/>
      <c r="E11962" s="288"/>
    </row>
    <row r="11963" spans="4:5" ht="14.4" x14ac:dyDescent="0.55000000000000004">
      <c r="D11963" s="286"/>
      <c r="E11963" s="288"/>
    </row>
    <row r="11964" spans="4:5" ht="14.4" x14ac:dyDescent="0.55000000000000004">
      <c r="D11964" s="286"/>
      <c r="E11964" s="288"/>
    </row>
    <row r="11965" spans="4:5" ht="14.4" x14ac:dyDescent="0.55000000000000004">
      <c r="D11965" s="286"/>
      <c r="E11965" s="288"/>
    </row>
    <row r="11966" spans="4:5" ht="14.4" x14ac:dyDescent="0.55000000000000004">
      <c r="D11966" s="286"/>
      <c r="E11966" s="288"/>
    </row>
    <row r="11967" spans="4:5" ht="14.4" x14ac:dyDescent="0.55000000000000004">
      <c r="D11967" s="286"/>
      <c r="E11967" s="288"/>
    </row>
    <row r="11968" spans="4:5" ht="14.4" x14ac:dyDescent="0.55000000000000004">
      <c r="D11968" s="286"/>
      <c r="E11968" s="288"/>
    </row>
    <row r="11969" spans="4:5" ht="14.4" x14ac:dyDescent="0.55000000000000004">
      <c r="D11969" s="286"/>
      <c r="E11969" s="288"/>
    </row>
    <row r="11970" spans="4:5" ht="14.4" x14ac:dyDescent="0.55000000000000004">
      <c r="D11970" s="286"/>
      <c r="E11970" s="288"/>
    </row>
    <row r="11971" spans="4:5" ht="14.4" x14ac:dyDescent="0.55000000000000004">
      <c r="D11971" s="286"/>
      <c r="E11971" s="288"/>
    </row>
    <row r="11972" spans="4:5" ht="14.4" x14ac:dyDescent="0.55000000000000004">
      <c r="D11972" s="286"/>
      <c r="E11972" s="288"/>
    </row>
    <row r="11973" spans="4:5" ht="14.4" x14ac:dyDescent="0.55000000000000004">
      <c r="D11973" s="286"/>
      <c r="E11973" s="288"/>
    </row>
    <row r="11974" spans="4:5" ht="14.4" x14ac:dyDescent="0.55000000000000004">
      <c r="D11974" s="286"/>
      <c r="E11974" s="288"/>
    </row>
    <row r="11975" spans="4:5" ht="14.4" x14ac:dyDescent="0.55000000000000004">
      <c r="D11975" s="286"/>
      <c r="E11975" s="288"/>
    </row>
    <row r="11976" spans="4:5" ht="14.4" x14ac:dyDescent="0.55000000000000004">
      <c r="D11976" s="286"/>
      <c r="E11976" s="288"/>
    </row>
    <row r="11977" spans="4:5" ht="14.4" x14ac:dyDescent="0.55000000000000004">
      <c r="D11977" s="286"/>
      <c r="E11977" s="288"/>
    </row>
    <row r="11978" spans="4:5" ht="14.4" x14ac:dyDescent="0.55000000000000004">
      <c r="D11978" s="286"/>
      <c r="E11978" s="288"/>
    </row>
    <row r="11979" spans="4:5" ht="14.4" x14ac:dyDescent="0.55000000000000004">
      <c r="D11979" s="286"/>
      <c r="E11979" s="288"/>
    </row>
    <row r="11980" spans="4:5" ht="14.4" x14ac:dyDescent="0.55000000000000004">
      <c r="D11980" s="286"/>
      <c r="E11980" s="288"/>
    </row>
    <row r="11981" spans="4:5" ht="14.4" x14ac:dyDescent="0.55000000000000004">
      <c r="D11981" s="286"/>
      <c r="E11981" s="288"/>
    </row>
    <row r="11982" spans="4:5" ht="14.4" x14ac:dyDescent="0.55000000000000004">
      <c r="D11982" s="286"/>
      <c r="E11982" s="288"/>
    </row>
    <row r="11983" spans="4:5" ht="14.4" x14ac:dyDescent="0.55000000000000004">
      <c r="D11983" s="286"/>
      <c r="E11983" s="288"/>
    </row>
    <row r="11984" spans="4:5" ht="14.4" x14ac:dyDescent="0.55000000000000004">
      <c r="D11984" s="286"/>
      <c r="E11984" s="288"/>
    </row>
    <row r="11985" spans="4:5" ht="14.4" x14ac:dyDescent="0.55000000000000004">
      <c r="D11985" s="286"/>
      <c r="E11985" s="288"/>
    </row>
    <row r="11986" spans="4:5" ht="14.4" x14ac:dyDescent="0.55000000000000004">
      <c r="D11986" s="286"/>
      <c r="E11986" s="288"/>
    </row>
    <row r="11987" spans="4:5" ht="14.4" x14ac:dyDescent="0.55000000000000004">
      <c r="D11987" s="286"/>
      <c r="E11987" s="288"/>
    </row>
    <row r="11988" spans="4:5" ht="14.4" x14ac:dyDescent="0.55000000000000004">
      <c r="D11988" s="286"/>
      <c r="E11988" s="288"/>
    </row>
    <row r="11989" spans="4:5" ht="14.4" x14ac:dyDescent="0.55000000000000004">
      <c r="D11989" s="286"/>
      <c r="E11989" s="288"/>
    </row>
    <row r="11990" spans="4:5" ht="14.4" x14ac:dyDescent="0.55000000000000004">
      <c r="D11990" s="286"/>
      <c r="E11990" s="288"/>
    </row>
    <row r="11991" spans="4:5" ht="14.4" x14ac:dyDescent="0.55000000000000004">
      <c r="D11991" s="286"/>
      <c r="E11991" s="288"/>
    </row>
    <row r="11992" spans="4:5" ht="14.4" x14ac:dyDescent="0.55000000000000004">
      <c r="D11992" s="286"/>
      <c r="E11992" s="288"/>
    </row>
    <row r="11993" spans="4:5" ht="14.4" x14ac:dyDescent="0.55000000000000004">
      <c r="D11993" s="286"/>
      <c r="E11993" s="288"/>
    </row>
    <row r="11994" spans="4:5" ht="14.4" x14ac:dyDescent="0.55000000000000004">
      <c r="D11994" s="286"/>
      <c r="E11994" s="288"/>
    </row>
    <row r="11995" spans="4:5" ht="14.4" x14ac:dyDescent="0.55000000000000004">
      <c r="D11995" s="286"/>
      <c r="E11995" s="288"/>
    </row>
    <row r="11996" spans="4:5" ht="14.4" x14ac:dyDescent="0.55000000000000004">
      <c r="D11996" s="286"/>
      <c r="E11996" s="288"/>
    </row>
    <row r="11997" spans="4:5" ht="14.4" x14ac:dyDescent="0.55000000000000004">
      <c r="D11997" s="286"/>
      <c r="E11997" s="288"/>
    </row>
    <row r="11998" spans="4:5" ht="14.4" x14ac:dyDescent="0.55000000000000004">
      <c r="D11998" s="286"/>
      <c r="E11998" s="288"/>
    </row>
    <row r="11999" spans="4:5" ht="14.4" x14ac:dyDescent="0.55000000000000004">
      <c r="D11999" s="286"/>
      <c r="E11999" s="288"/>
    </row>
    <row r="12000" spans="4:5" ht="14.4" x14ac:dyDescent="0.55000000000000004">
      <c r="D12000" s="286"/>
      <c r="E12000" s="288"/>
    </row>
    <row r="12001" spans="4:5" ht="14.4" x14ac:dyDescent="0.55000000000000004">
      <c r="D12001" s="286"/>
      <c r="E12001" s="288"/>
    </row>
    <row r="12002" spans="4:5" ht="14.4" x14ac:dyDescent="0.55000000000000004">
      <c r="D12002" s="286"/>
      <c r="E12002" s="288"/>
    </row>
    <row r="12003" spans="4:5" ht="14.4" x14ac:dyDescent="0.55000000000000004">
      <c r="D12003" s="286"/>
      <c r="E12003" s="288"/>
    </row>
    <row r="12004" spans="4:5" ht="14.4" x14ac:dyDescent="0.55000000000000004">
      <c r="D12004" s="286"/>
      <c r="E12004" s="288"/>
    </row>
    <row r="12005" spans="4:5" ht="14.4" x14ac:dyDescent="0.55000000000000004">
      <c r="D12005" s="286"/>
      <c r="E12005" s="288"/>
    </row>
    <row r="12006" spans="4:5" ht="14.4" x14ac:dyDescent="0.55000000000000004">
      <c r="D12006" s="286"/>
      <c r="E12006" s="288"/>
    </row>
    <row r="12007" spans="4:5" ht="14.4" x14ac:dyDescent="0.55000000000000004">
      <c r="D12007" s="286"/>
      <c r="E12007" s="288"/>
    </row>
    <row r="12008" spans="4:5" ht="14.4" x14ac:dyDescent="0.55000000000000004">
      <c r="D12008" s="286"/>
      <c r="E12008" s="288"/>
    </row>
    <row r="12009" spans="4:5" ht="14.4" x14ac:dyDescent="0.55000000000000004">
      <c r="D12009" s="286"/>
      <c r="E12009" s="288"/>
    </row>
    <row r="12010" spans="4:5" ht="14.4" x14ac:dyDescent="0.55000000000000004">
      <c r="D12010" s="286"/>
      <c r="E12010" s="288"/>
    </row>
    <row r="12011" spans="4:5" ht="14.4" x14ac:dyDescent="0.55000000000000004">
      <c r="D12011" s="286"/>
      <c r="E12011" s="288"/>
    </row>
    <row r="12012" spans="4:5" ht="14.4" x14ac:dyDescent="0.55000000000000004">
      <c r="D12012" s="286"/>
      <c r="E12012" s="288"/>
    </row>
    <row r="12013" spans="4:5" ht="14.4" x14ac:dyDescent="0.55000000000000004">
      <c r="D12013" s="286"/>
      <c r="E12013" s="288"/>
    </row>
    <row r="12014" spans="4:5" ht="14.4" x14ac:dyDescent="0.55000000000000004">
      <c r="D12014" s="286"/>
      <c r="E12014" s="288"/>
    </row>
    <row r="12015" spans="4:5" ht="14.4" x14ac:dyDescent="0.55000000000000004">
      <c r="D12015" s="286"/>
      <c r="E12015" s="288"/>
    </row>
    <row r="12016" spans="4:5" ht="14.4" x14ac:dyDescent="0.55000000000000004">
      <c r="D12016" s="286"/>
      <c r="E12016" s="288"/>
    </row>
    <row r="12017" spans="4:5" ht="14.4" x14ac:dyDescent="0.55000000000000004">
      <c r="D12017" s="286"/>
      <c r="E12017" s="288"/>
    </row>
    <row r="12018" spans="4:5" ht="14.4" x14ac:dyDescent="0.55000000000000004">
      <c r="D12018" s="286"/>
      <c r="E12018" s="288"/>
    </row>
    <row r="12019" spans="4:5" ht="14.4" x14ac:dyDescent="0.55000000000000004">
      <c r="D12019" s="286"/>
      <c r="E12019" s="288"/>
    </row>
    <row r="12020" spans="4:5" ht="14.4" x14ac:dyDescent="0.55000000000000004">
      <c r="D12020" s="286"/>
      <c r="E12020" s="288"/>
    </row>
    <row r="12021" spans="4:5" ht="14.4" x14ac:dyDescent="0.55000000000000004">
      <c r="D12021" s="286"/>
      <c r="E12021" s="288"/>
    </row>
    <row r="12022" spans="4:5" ht="14.4" x14ac:dyDescent="0.55000000000000004">
      <c r="D12022" s="286"/>
      <c r="E12022" s="288"/>
    </row>
    <row r="12023" spans="4:5" ht="14.4" x14ac:dyDescent="0.55000000000000004">
      <c r="D12023" s="286"/>
      <c r="E12023" s="288"/>
    </row>
    <row r="12024" spans="4:5" ht="14.4" x14ac:dyDescent="0.55000000000000004">
      <c r="D12024" s="286"/>
      <c r="E12024" s="288"/>
    </row>
    <row r="12025" spans="4:5" ht="14.4" x14ac:dyDescent="0.55000000000000004">
      <c r="D12025" s="286"/>
      <c r="E12025" s="288"/>
    </row>
    <row r="12026" spans="4:5" ht="14.4" x14ac:dyDescent="0.55000000000000004">
      <c r="D12026" s="286"/>
      <c r="E12026" s="288"/>
    </row>
    <row r="12027" spans="4:5" ht="14.4" x14ac:dyDescent="0.55000000000000004">
      <c r="D12027" s="286"/>
      <c r="E12027" s="288"/>
    </row>
    <row r="12028" spans="4:5" ht="14.4" x14ac:dyDescent="0.55000000000000004">
      <c r="D12028" s="286"/>
      <c r="E12028" s="288"/>
    </row>
    <row r="12029" spans="4:5" ht="14.4" x14ac:dyDescent="0.55000000000000004">
      <c r="D12029" s="286"/>
      <c r="E12029" s="288"/>
    </row>
    <row r="12030" spans="4:5" ht="14.4" x14ac:dyDescent="0.55000000000000004">
      <c r="D12030" s="286"/>
      <c r="E12030" s="288"/>
    </row>
    <row r="12031" spans="4:5" ht="14.4" x14ac:dyDescent="0.55000000000000004">
      <c r="D12031" s="286"/>
      <c r="E12031" s="288"/>
    </row>
    <row r="12032" spans="4:5" ht="14.4" x14ac:dyDescent="0.55000000000000004">
      <c r="D12032" s="286"/>
      <c r="E12032" s="288"/>
    </row>
    <row r="12033" spans="4:5" ht="14.4" x14ac:dyDescent="0.55000000000000004">
      <c r="D12033" s="286"/>
      <c r="E12033" s="288"/>
    </row>
    <row r="12034" spans="4:5" ht="14.4" x14ac:dyDescent="0.55000000000000004">
      <c r="D12034" s="286"/>
      <c r="E12034" s="288"/>
    </row>
    <row r="12035" spans="4:5" ht="14.4" x14ac:dyDescent="0.55000000000000004">
      <c r="D12035" s="286"/>
      <c r="E12035" s="288"/>
    </row>
    <row r="12036" spans="4:5" ht="14.4" x14ac:dyDescent="0.55000000000000004">
      <c r="D12036" s="286"/>
      <c r="E12036" s="288"/>
    </row>
    <row r="12037" spans="4:5" ht="14.4" x14ac:dyDescent="0.55000000000000004">
      <c r="D12037" s="286"/>
      <c r="E12037" s="288"/>
    </row>
    <row r="12038" spans="4:5" ht="14.4" x14ac:dyDescent="0.55000000000000004">
      <c r="D12038" s="286"/>
      <c r="E12038" s="288"/>
    </row>
    <row r="12039" spans="4:5" ht="14.4" x14ac:dyDescent="0.55000000000000004">
      <c r="D12039" s="286"/>
      <c r="E12039" s="288"/>
    </row>
    <row r="12040" spans="4:5" ht="14.4" x14ac:dyDescent="0.55000000000000004">
      <c r="D12040" s="286"/>
      <c r="E12040" s="288"/>
    </row>
    <row r="12041" spans="4:5" ht="14.4" x14ac:dyDescent="0.55000000000000004">
      <c r="D12041" s="286"/>
      <c r="E12041" s="288"/>
    </row>
    <row r="12042" spans="4:5" ht="14.4" x14ac:dyDescent="0.55000000000000004">
      <c r="D12042" s="286"/>
      <c r="E12042" s="288"/>
    </row>
    <row r="12043" spans="4:5" ht="14.4" x14ac:dyDescent="0.55000000000000004">
      <c r="D12043" s="286"/>
      <c r="E12043" s="288"/>
    </row>
    <row r="12044" spans="4:5" ht="14.4" x14ac:dyDescent="0.55000000000000004">
      <c r="D12044" s="286"/>
      <c r="E12044" s="288"/>
    </row>
    <row r="12045" spans="4:5" ht="14.4" x14ac:dyDescent="0.55000000000000004">
      <c r="D12045" s="286"/>
      <c r="E12045" s="288"/>
    </row>
    <row r="12046" spans="4:5" ht="14.4" x14ac:dyDescent="0.55000000000000004">
      <c r="D12046" s="286"/>
      <c r="E12046" s="288"/>
    </row>
    <row r="12047" spans="4:5" ht="14.4" x14ac:dyDescent="0.55000000000000004">
      <c r="D12047" s="286"/>
      <c r="E12047" s="288"/>
    </row>
    <row r="12048" spans="4:5" ht="14.4" x14ac:dyDescent="0.55000000000000004">
      <c r="D12048" s="286"/>
      <c r="E12048" s="288"/>
    </row>
    <row r="12049" spans="4:5" ht="14.4" x14ac:dyDescent="0.55000000000000004">
      <c r="D12049" s="286"/>
      <c r="E12049" s="288"/>
    </row>
    <row r="12050" spans="4:5" ht="14.4" x14ac:dyDescent="0.55000000000000004">
      <c r="D12050" s="286"/>
      <c r="E12050" s="288"/>
    </row>
    <row r="12051" spans="4:5" ht="14.4" x14ac:dyDescent="0.55000000000000004">
      <c r="D12051" s="286"/>
      <c r="E12051" s="288"/>
    </row>
    <row r="12052" spans="4:5" ht="14.4" x14ac:dyDescent="0.55000000000000004">
      <c r="D12052" s="286"/>
      <c r="E12052" s="288"/>
    </row>
    <row r="12053" spans="4:5" ht="14.4" x14ac:dyDescent="0.55000000000000004">
      <c r="D12053" s="286"/>
      <c r="E12053" s="288"/>
    </row>
    <row r="12054" spans="4:5" ht="14.4" x14ac:dyDescent="0.55000000000000004">
      <c r="D12054" s="286"/>
      <c r="E12054" s="288"/>
    </row>
    <row r="12055" spans="4:5" ht="14.4" x14ac:dyDescent="0.55000000000000004">
      <c r="D12055" s="286"/>
      <c r="E12055" s="288"/>
    </row>
    <row r="12056" spans="4:5" ht="14.4" x14ac:dyDescent="0.55000000000000004">
      <c r="D12056" s="286"/>
      <c r="E12056" s="288"/>
    </row>
    <row r="12057" spans="4:5" ht="14.4" x14ac:dyDescent="0.55000000000000004">
      <c r="D12057" s="286"/>
      <c r="E12057" s="288"/>
    </row>
    <row r="12058" spans="4:5" ht="14.4" x14ac:dyDescent="0.55000000000000004">
      <c r="D12058" s="286"/>
      <c r="E12058" s="288"/>
    </row>
    <row r="12059" spans="4:5" ht="14.4" x14ac:dyDescent="0.55000000000000004">
      <c r="D12059" s="286"/>
      <c r="E12059" s="288"/>
    </row>
    <row r="12060" spans="4:5" ht="14.4" x14ac:dyDescent="0.55000000000000004">
      <c r="D12060" s="286"/>
      <c r="E12060" s="288"/>
    </row>
    <row r="12061" spans="4:5" ht="14.4" x14ac:dyDescent="0.55000000000000004">
      <c r="D12061" s="286"/>
      <c r="E12061" s="288"/>
    </row>
    <row r="12062" spans="4:5" ht="14.4" x14ac:dyDescent="0.55000000000000004">
      <c r="D12062" s="286"/>
      <c r="E12062" s="288"/>
    </row>
    <row r="12063" spans="4:5" ht="14.4" x14ac:dyDescent="0.55000000000000004">
      <c r="D12063" s="286"/>
      <c r="E12063" s="288"/>
    </row>
    <row r="12064" spans="4:5" ht="14.4" x14ac:dyDescent="0.55000000000000004">
      <c r="D12064" s="286"/>
      <c r="E12064" s="288"/>
    </row>
    <row r="12065" spans="4:5" ht="14.4" x14ac:dyDescent="0.55000000000000004">
      <c r="D12065" s="286"/>
      <c r="E12065" s="288"/>
    </row>
    <row r="12066" spans="4:5" ht="14.4" x14ac:dyDescent="0.55000000000000004">
      <c r="D12066" s="286"/>
      <c r="E12066" s="288"/>
    </row>
    <row r="12067" spans="4:5" ht="14.4" x14ac:dyDescent="0.55000000000000004">
      <c r="D12067" s="286"/>
      <c r="E12067" s="288"/>
    </row>
    <row r="12068" spans="4:5" ht="14.4" x14ac:dyDescent="0.55000000000000004">
      <c r="D12068" s="286"/>
      <c r="E12068" s="288"/>
    </row>
    <row r="12069" spans="4:5" ht="14.4" x14ac:dyDescent="0.55000000000000004">
      <c r="D12069" s="286"/>
      <c r="E12069" s="288"/>
    </row>
    <row r="12070" spans="4:5" ht="14.4" x14ac:dyDescent="0.55000000000000004">
      <c r="D12070" s="286"/>
      <c r="E12070" s="288"/>
    </row>
    <row r="12071" spans="4:5" ht="14.4" x14ac:dyDescent="0.55000000000000004">
      <c r="D12071" s="286"/>
      <c r="E12071" s="288"/>
    </row>
    <row r="12072" spans="4:5" ht="14.4" x14ac:dyDescent="0.55000000000000004">
      <c r="D12072" s="286"/>
      <c r="E12072" s="288"/>
    </row>
    <row r="12073" spans="4:5" ht="14.4" x14ac:dyDescent="0.55000000000000004">
      <c r="D12073" s="286"/>
      <c r="E12073" s="288"/>
    </row>
    <row r="12074" spans="4:5" ht="14.4" x14ac:dyDescent="0.55000000000000004">
      <c r="D12074" s="286"/>
      <c r="E12074" s="288"/>
    </row>
    <row r="12075" spans="4:5" ht="14.4" x14ac:dyDescent="0.55000000000000004">
      <c r="D12075" s="286"/>
      <c r="E12075" s="288"/>
    </row>
    <row r="12076" spans="4:5" ht="14.4" x14ac:dyDescent="0.55000000000000004">
      <c r="D12076" s="286"/>
      <c r="E12076" s="288"/>
    </row>
    <row r="12077" spans="4:5" ht="14.4" x14ac:dyDescent="0.55000000000000004">
      <c r="D12077" s="286"/>
      <c r="E12077" s="288"/>
    </row>
    <row r="12078" spans="4:5" ht="14.4" x14ac:dyDescent="0.55000000000000004">
      <c r="D12078" s="286"/>
      <c r="E12078" s="288"/>
    </row>
    <row r="12079" spans="4:5" ht="14.4" x14ac:dyDescent="0.55000000000000004">
      <c r="D12079" s="286"/>
      <c r="E12079" s="288"/>
    </row>
    <row r="12080" spans="4:5" ht="14.4" x14ac:dyDescent="0.55000000000000004">
      <c r="D12080" s="286"/>
      <c r="E12080" s="288"/>
    </row>
    <row r="12081" spans="4:5" ht="14.4" x14ac:dyDescent="0.55000000000000004">
      <c r="D12081" s="286"/>
      <c r="E12081" s="288"/>
    </row>
    <row r="12082" spans="4:5" ht="14.4" x14ac:dyDescent="0.55000000000000004">
      <c r="D12082" s="286"/>
      <c r="E12082" s="288"/>
    </row>
    <row r="12083" spans="4:5" ht="14.4" x14ac:dyDescent="0.55000000000000004">
      <c r="D12083" s="286"/>
      <c r="E12083" s="288"/>
    </row>
    <row r="12084" spans="4:5" ht="14.4" x14ac:dyDescent="0.55000000000000004">
      <c r="D12084" s="286"/>
      <c r="E12084" s="288"/>
    </row>
    <row r="12085" spans="4:5" ht="14.4" x14ac:dyDescent="0.55000000000000004">
      <c r="D12085" s="286"/>
      <c r="E12085" s="288"/>
    </row>
    <row r="12086" spans="4:5" ht="14.4" x14ac:dyDescent="0.55000000000000004">
      <c r="D12086" s="286"/>
      <c r="E12086" s="288"/>
    </row>
    <row r="12087" spans="4:5" ht="14.4" x14ac:dyDescent="0.55000000000000004">
      <c r="D12087" s="286"/>
      <c r="E12087" s="288"/>
    </row>
    <row r="12088" spans="4:5" ht="14.4" x14ac:dyDescent="0.55000000000000004">
      <c r="D12088" s="286"/>
      <c r="E12088" s="288"/>
    </row>
    <row r="12089" spans="4:5" ht="14.4" x14ac:dyDescent="0.55000000000000004">
      <c r="D12089" s="286"/>
      <c r="E12089" s="288"/>
    </row>
    <row r="12090" spans="4:5" ht="14.4" x14ac:dyDescent="0.55000000000000004">
      <c r="D12090" s="286"/>
      <c r="E12090" s="288"/>
    </row>
    <row r="12091" spans="4:5" ht="14.4" x14ac:dyDescent="0.55000000000000004">
      <c r="D12091" s="286"/>
      <c r="E12091" s="288"/>
    </row>
    <row r="12092" spans="4:5" ht="14.4" x14ac:dyDescent="0.55000000000000004">
      <c r="D12092" s="286"/>
      <c r="E12092" s="288"/>
    </row>
    <row r="12093" spans="4:5" ht="14.4" x14ac:dyDescent="0.55000000000000004">
      <c r="D12093" s="286"/>
      <c r="E12093" s="288"/>
    </row>
    <row r="12094" spans="4:5" ht="14.4" x14ac:dyDescent="0.55000000000000004">
      <c r="D12094" s="286"/>
      <c r="E12094" s="288"/>
    </row>
    <row r="12095" spans="4:5" ht="14.4" x14ac:dyDescent="0.55000000000000004">
      <c r="D12095" s="286"/>
      <c r="E12095" s="288"/>
    </row>
    <row r="12096" spans="4:5" ht="14.4" x14ac:dyDescent="0.55000000000000004">
      <c r="D12096" s="286"/>
      <c r="E12096" s="288"/>
    </row>
    <row r="12097" spans="4:5" ht="14.4" x14ac:dyDescent="0.55000000000000004">
      <c r="D12097" s="286"/>
      <c r="E12097" s="288"/>
    </row>
    <row r="12098" spans="4:5" ht="14.4" x14ac:dyDescent="0.55000000000000004">
      <c r="D12098" s="286"/>
      <c r="E12098" s="288"/>
    </row>
    <row r="12099" spans="4:5" ht="14.4" x14ac:dyDescent="0.55000000000000004">
      <c r="D12099" s="286"/>
      <c r="E12099" s="288"/>
    </row>
    <row r="12100" spans="4:5" ht="14.4" x14ac:dyDescent="0.55000000000000004">
      <c r="D12100" s="286"/>
      <c r="E12100" s="288"/>
    </row>
    <row r="12101" spans="4:5" ht="14.4" x14ac:dyDescent="0.55000000000000004">
      <c r="D12101" s="286"/>
      <c r="E12101" s="288"/>
    </row>
    <row r="12102" spans="4:5" ht="14.4" x14ac:dyDescent="0.55000000000000004">
      <c r="D12102" s="286"/>
      <c r="E12102" s="288"/>
    </row>
    <row r="12103" spans="4:5" ht="14.4" x14ac:dyDescent="0.55000000000000004">
      <c r="D12103" s="286"/>
      <c r="E12103" s="288"/>
    </row>
    <row r="12104" spans="4:5" ht="14.4" x14ac:dyDescent="0.55000000000000004">
      <c r="D12104" s="286"/>
      <c r="E12104" s="288"/>
    </row>
    <row r="12105" spans="4:5" ht="14.4" x14ac:dyDescent="0.55000000000000004">
      <c r="D12105" s="286"/>
      <c r="E12105" s="288"/>
    </row>
    <row r="12106" spans="4:5" ht="14.4" x14ac:dyDescent="0.55000000000000004">
      <c r="D12106" s="286"/>
      <c r="E12106" s="288"/>
    </row>
    <row r="12107" spans="4:5" ht="14.4" x14ac:dyDescent="0.55000000000000004">
      <c r="D12107" s="286"/>
      <c r="E12107" s="288"/>
    </row>
    <row r="12108" spans="4:5" ht="14.4" x14ac:dyDescent="0.55000000000000004">
      <c r="D12108" s="286"/>
      <c r="E12108" s="288"/>
    </row>
    <row r="12109" spans="4:5" ht="14.4" x14ac:dyDescent="0.55000000000000004">
      <c r="D12109" s="286"/>
      <c r="E12109" s="288"/>
    </row>
    <row r="12110" spans="4:5" ht="14.4" x14ac:dyDescent="0.55000000000000004">
      <c r="D12110" s="286"/>
      <c r="E12110" s="288"/>
    </row>
    <row r="12111" spans="4:5" ht="14.4" x14ac:dyDescent="0.55000000000000004">
      <c r="D12111" s="286"/>
      <c r="E12111" s="288"/>
    </row>
    <row r="12112" spans="4:5" ht="14.4" x14ac:dyDescent="0.55000000000000004">
      <c r="D12112" s="286"/>
      <c r="E12112" s="288"/>
    </row>
    <row r="12113" spans="4:5" ht="14.4" x14ac:dyDescent="0.55000000000000004">
      <c r="D12113" s="286"/>
      <c r="E12113" s="288"/>
    </row>
    <row r="12114" spans="4:5" ht="14.4" x14ac:dyDescent="0.55000000000000004">
      <c r="D12114" s="286"/>
      <c r="E12114" s="288"/>
    </row>
    <row r="12115" spans="4:5" ht="14.4" x14ac:dyDescent="0.55000000000000004">
      <c r="D12115" s="286"/>
      <c r="E12115" s="288"/>
    </row>
    <row r="12116" spans="4:5" ht="14.4" x14ac:dyDescent="0.55000000000000004">
      <c r="D12116" s="286"/>
      <c r="E12116" s="288"/>
    </row>
    <row r="12117" spans="4:5" ht="14.4" x14ac:dyDescent="0.55000000000000004">
      <c r="D12117" s="286"/>
      <c r="E12117" s="288"/>
    </row>
    <row r="12118" spans="4:5" ht="14.4" x14ac:dyDescent="0.55000000000000004">
      <c r="D12118" s="286"/>
      <c r="E12118" s="288"/>
    </row>
    <row r="12119" spans="4:5" ht="14.4" x14ac:dyDescent="0.55000000000000004">
      <c r="D12119" s="286"/>
      <c r="E12119" s="288"/>
    </row>
    <row r="12120" spans="4:5" ht="14.4" x14ac:dyDescent="0.55000000000000004">
      <c r="D12120" s="286"/>
      <c r="E12120" s="288"/>
    </row>
    <row r="12121" spans="4:5" ht="14.4" x14ac:dyDescent="0.55000000000000004">
      <c r="D12121" s="286"/>
      <c r="E12121" s="288"/>
    </row>
    <row r="12122" spans="4:5" ht="14.4" x14ac:dyDescent="0.55000000000000004">
      <c r="D12122" s="286"/>
      <c r="E12122" s="288"/>
    </row>
    <row r="12123" spans="4:5" ht="14.4" x14ac:dyDescent="0.55000000000000004">
      <c r="D12123" s="286"/>
      <c r="E12123" s="288"/>
    </row>
    <row r="12124" spans="4:5" ht="14.4" x14ac:dyDescent="0.55000000000000004">
      <c r="D12124" s="286"/>
      <c r="E12124" s="288"/>
    </row>
    <row r="12125" spans="4:5" ht="14.4" x14ac:dyDescent="0.55000000000000004">
      <c r="D12125" s="286"/>
      <c r="E12125" s="288"/>
    </row>
    <row r="12126" spans="4:5" ht="14.4" x14ac:dyDescent="0.55000000000000004">
      <c r="D12126" s="286"/>
      <c r="E12126" s="288"/>
    </row>
    <row r="12127" spans="4:5" ht="14.4" x14ac:dyDescent="0.55000000000000004">
      <c r="D12127" s="286"/>
      <c r="E12127" s="288"/>
    </row>
    <row r="12128" spans="4:5" ht="14.4" x14ac:dyDescent="0.55000000000000004">
      <c r="D12128" s="286"/>
      <c r="E12128" s="288"/>
    </row>
    <row r="12129" spans="4:5" ht="14.4" x14ac:dyDescent="0.55000000000000004">
      <c r="D12129" s="286"/>
      <c r="E12129" s="288"/>
    </row>
    <row r="12130" spans="4:5" ht="14.4" x14ac:dyDescent="0.55000000000000004">
      <c r="D12130" s="286"/>
      <c r="E12130" s="288"/>
    </row>
    <row r="12131" spans="4:5" ht="14.4" x14ac:dyDescent="0.55000000000000004">
      <c r="D12131" s="286"/>
      <c r="E12131" s="288"/>
    </row>
    <row r="12132" spans="4:5" ht="14.4" x14ac:dyDescent="0.55000000000000004">
      <c r="D12132" s="286"/>
      <c r="E12132" s="288"/>
    </row>
    <row r="12133" spans="4:5" ht="14.4" x14ac:dyDescent="0.55000000000000004">
      <c r="D12133" s="286"/>
      <c r="E12133" s="288"/>
    </row>
    <row r="12134" spans="4:5" ht="14.4" x14ac:dyDescent="0.55000000000000004">
      <c r="D12134" s="286"/>
      <c r="E12134" s="288"/>
    </row>
    <row r="12135" spans="4:5" ht="14.4" x14ac:dyDescent="0.55000000000000004">
      <c r="D12135" s="286"/>
      <c r="E12135" s="288"/>
    </row>
    <row r="12136" spans="4:5" ht="14.4" x14ac:dyDescent="0.55000000000000004">
      <c r="D12136" s="286"/>
      <c r="E12136" s="288"/>
    </row>
    <row r="12137" spans="4:5" ht="14.4" x14ac:dyDescent="0.55000000000000004">
      <c r="D12137" s="286"/>
      <c r="E12137" s="288"/>
    </row>
    <row r="12138" spans="4:5" ht="14.4" x14ac:dyDescent="0.55000000000000004">
      <c r="D12138" s="286"/>
      <c r="E12138" s="288"/>
    </row>
    <row r="12139" spans="4:5" ht="14.4" x14ac:dyDescent="0.55000000000000004">
      <c r="D12139" s="286"/>
      <c r="E12139" s="288"/>
    </row>
    <row r="12140" spans="4:5" ht="14.4" x14ac:dyDescent="0.55000000000000004">
      <c r="D12140" s="286"/>
      <c r="E12140" s="288"/>
    </row>
    <row r="12141" spans="4:5" ht="14.4" x14ac:dyDescent="0.55000000000000004">
      <c r="D12141" s="286"/>
      <c r="E12141" s="288"/>
    </row>
    <row r="12142" spans="4:5" ht="14.4" x14ac:dyDescent="0.55000000000000004">
      <c r="D12142" s="286"/>
      <c r="E12142" s="288"/>
    </row>
    <row r="12143" spans="4:5" ht="14.4" x14ac:dyDescent="0.55000000000000004">
      <c r="D12143" s="286"/>
      <c r="E12143" s="288"/>
    </row>
    <row r="12144" spans="4:5" ht="14.4" x14ac:dyDescent="0.55000000000000004">
      <c r="D12144" s="286"/>
      <c r="E12144" s="288"/>
    </row>
    <row r="12145" spans="4:5" ht="14.4" x14ac:dyDescent="0.55000000000000004">
      <c r="D12145" s="286"/>
      <c r="E12145" s="288"/>
    </row>
    <row r="12146" spans="4:5" ht="14.4" x14ac:dyDescent="0.55000000000000004">
      <c r="D12146" s="286"/>
      <c r="E12146" s="288"/>
    </row>
    <row r="12147" spans="4:5" ht="14.4" x14ac:dyDescent="0.55000000000000004">
      <c r="D12147" s="286"/>
      <c r="E12147" s="288"/>
    </row>
    <row r="12148" spans="4:5" ht="14.4" x14ac:dyDescent="0.55000000000000004">
      <c r="D12148" s="286"/>
      <c r="E12148" s="288"/>
    </row>
    <row r="12149" spans="4:5" ht="14.4" x14ac:dyDescent="0.55000000000000004">
      <c r="D12149" s="286"/>
      <c r="E12149" s="288"/>
    </row>
    <row r="12150" spans="4:5" ht="14.4" x14ac:dyDescent="0.55000000000000004">
      <c r="D12150" s="286"/>
      <c r="E12150" s="288"/>
    </row>
    <row r="12151" spans="4:5" ht="14.4" x14ac:dyDescent="0.55000000000000004">
      <c r="D12151" s="286"/>
      <c r="E12151" s="288"/>
    </row>
    <row r="12152" spans="4:5" ht="14.4" x14ac:dyDescent="0.55000000000000004">
      <c r="D12152" s="286"/>
      <c r="E12152" s="288"/>
    </row>
    <row r="12153" spans="4:5" ht="14.4" x14ac:dyDescent="0.55000000000000004">
      <c r="D12153" s="286"/>
      <c r="E12153" s="288"/>
    </row>
    <row r="12154" spans="4:5" ht="14.4" x14ac:dyDescent="0.55000000000000004">
      <c r="D12154" s="286"/>
      <c r="E12154" s="288"/>
    </row>
    <row r="12155" spans="4:5" ht="14.4" x14ac:dyDescent="0.55000000000000004">
      <c r="D12155" s="286"/>
      <c r="E12155" s="288"/>
    </row>
    <row r="12156" spans="4:5" ht="14.4" x14ac:dyDescent="0.55000000000000004">
      <c r="D12156" s="286"/>
      <c r="E12156" s="288"/>
    </row>
    <row r="12157" spans="4:5" ht="14.4" x14ac:dyDescent="0.55000000000000004">
      <c r="D12157" s="286"/>
      <c r="E12157" s="288"/>
    </row>
    <row r="12158" spans="4:5" ht="14.4" x14ac:dyDescent="0.55000000000000004">
      <c r="D12158" s="286"/>
      <c r="E12158" s="288"/>
    </row>
    <row r="12159" spans="4:5" ht="14.4" x14ac:dyDescent="0.55000000000000004">
      <c r="D12159" s="286"/>
      <c r="E12159" s="288"/>
    </row>
    <row r="12160" spans="4:5" ht="14.4" x14ac:dyDescent="0.55000000000000004">
      <c r="D12160" s="286"/>
      <c r="E12160" s="288"/>
    </row>
    <row r="12161" spans="4:5" ht="14.4" x14ac:dyDescent="0.55000000000000004">
      <c r="D12161" s="286"/>
      <c r="E12161" s="288"/>
    </row>
    <row r="12162" spans="4:5" ht="14.4" x14ac:dyDescent="0.55000000000000004">
      <c r="D12162" s="286"/>
      <c r="E12162" s="288"/>
    </row>
    <row r="12163" spans="4:5" ht="14.4" x14ac:dyDescent="0.55000000000000004">
      <c r="D12163" s="286"/>
      <c r="E12163" s="288"/>
    </row>
    <row r="12164" spans="4:5" ht="14.4" x14ac:dyDescent="0.55000000000000004">
      <c r="D12164" s="286"/>
      <c r="E12164" s="288"/>
    </row>
    <row r="12165" spans="4:5" ht="14.4" x14ac:dyDescent="0.55000000000000004">
      <c r="D12165" s="286"/>
      <c r="E12165" s="288"/>
    </row>
    <row r="12166" spans="4:5" ht="14.4" x14ac:dyDescent="0.55000000000000004">
      <c r="D12166" s="286"/>
      <c r="E12166" s="288"/>
    </row>
    <row r="12167" spans="4:5" ht="14.4" x14ac:dyDescent="0.55000000000000004">
      <c r="D12167" s="286"/>
      <c r="E12167" s="288"/>
    </row>
    <row r="12168" spans="4:5" ht="14.4" x14ac:dyDescent="0.55000000000000004">
      <c r="D12168" s="286"/>
      <c r="E12168" s="288"/>
    </row>
    <row r="12169" spans="4:5" ht="14.4" x14ac:dyDescent="0.55000000000000004">
      <c r="D12169" s="286"/>
      <c r="E12169" s="288"/>
    </row>
    <row r="12170" spans="4:5" ht="14.4" x14ac:dyDescent="0.55000000000000004">
      <c r="D12170" s="286"/>
      <c r="E12170" s="288"/>
    </row>
    <row r="12171" spans="4:5" ht="14.4" x14ac:dyDescent="0.55000000000000004">
      <c r="D12171" s="286"/>
      <c r="E12171" s="288"/>
    </row>
    <row r="12172" spans="4:5" ht="14.4" x14ac:dyDescent="0.55000000000000004">
      <c r="D12172" s="286"/>
      <c r="E12172" s="288"/>
    </row>
    <row r="12173" spans="4:5" ht="14.4" x14ac:dyDescent="0.55000000000000004">
      <c r="D12173" s="286"/>
      <c r="E12173" s="288"/>
    </row>
    <row r="12174" spans="4:5" ht="14.4" x14ac:dyDescent="0.55000000000000004">
      <c r="D12174" s="286"/>
      <c r="E12174" s="288"/>
    </row>
    <row r="12175" spans="4:5" ht="14.4" x14ac:dyDescent="0.55000000000000004">
      <c r="D12175" s="286"/>
      <c r="E12175" s="288"/>
    </row>
    <row r="12176" spans="4:5" ht="14.4" x14ac:dyDescent="0.55000000000000004">
      <c r="D12176" s="286"/>
      <c r="E12176" s="288"/>
    </row>
    <row r="12177" spans="4:5" ht="14.4" x14ac:dyDescent="0.55000000000000004">
      <c r="D12177" s="286"/>
      <c r="E12177" s="288"/>
    </row>
    <row r="12178" spans="4:5" ht="14.4" x14ac:dyDescent="0.55000000000000004">
      <c r="D12178" s="286"/>
      <c r="E12178" s="288"/>
    </row>
    <row r="12179" spans="4:5" ht="14.4" x14ac:dyDescent="0.55000000000000004">
      <c r="D12179" s="286"/>
      <c r="E12179" s="288"/>
    </row>
    <row r="12180" spans="4:5" ht="14.4" x14ac:dyDescent="0.55000000000000004">
      <c r="D12180" s="286"/>
      <c r="E12180" s="288"/>
    </row>
    <row r="12181" spans="4:5" ht="14.4" x14ac:dyDescent="0.55000000000000004">
      <c r="D12181" s="286"/>
      <c r="E12181" s="288"/>
    </row>
    <row r="12182" spans="4:5" ht="14.4" x14ac:dyDescent="0.55000000000000004">
      <c r="D12182" s="286"/>
      <c r="E12182" s="288"/>
    </row>
    <row r="12183" spans="4:5" ht="14.4" x14ac:dyDescent="0.55000000000000004">
      <c r="D12183" s="286"/>
      <c r="E12183" s="288"/>
    </row>
    <row r="12184" spans="4:5" ht="14.4" x14ac:dyDescent="0.55000000000000004">
      <c r="D12184" s="286"/>
      <c r="E12184" s="288"/>
    </row>
    <row r="12185" spans="4:5" ht="14.4" x14ac:dyDescent="0.55000000000000004">
      <c r="D12185" s="286"/>
      <c r="E12185" s="288"/>
    </row>
    <row r="12186" spans="4:5" ht="14.4" x14ac:dyDescent="0.55000000000000004">
      <c r="D12186" s="286"/>
      <c r="E12186" s="288"/>
    </row>
    <row r="12187" spans="4:5" ht="14.4" x14ac:dyDescent="0.55000000000000004">
      <c r="D12187" s="286"/>
      <c r="E12187" s="288"/>
    </row>
    <row r="12188" spans="4:5" ht="14.4" x14ac:dyDescent="0.55000000000000004">
      <c r="D12188" s="286"/>
      <c r="E12188" s="288"/>
    </row>
    <row r="12189" spans="4:5" ht="14.4" x14ac:dyDescent="0.55000000000000004">
      <c r="D12189" s="286"/>
      <c r="E12189" s="288"/>
    </row>
    <row r="12190" spans="4:5" ht="14.4" x14ac:dyDescent="0.55000000000000004">
      <c r="D12190" s="286"/>
      <c r="E12190" s="288"/>
    </row>
    <row r="12191" spans="4:5" ht="14.4" x14ac:dyDescent="0.55000000000000004">
      <c r="D12191" s="286"/>
      <c r="E12191" s="288"/>
    </row>
    <row r="12192" spans="4:5" ht="14.4" x14ac:dyDescent="0.55000000000000004">
      <c r="D12192" s="286"/>
      <c r="E12192" s="288"/>
    </row>
    <row r="12193" spans="4:5" ht="14.4" x14ac:dyDescent="0.55000000000000004">
      <c r="D12193" s="286"/>
      <c r="E12193" s="288"/>
    </row>
    <row r="12194" spans="4:5" ht="14.4" x14ac:dyDescent="0.55000000000000004">
      <c r="D12194" s="286"/>
      <c r="E12194" s="288"/>
    </row>
    <row r="12195" spans="4:5" ht="14.4" x14ac:dyDescent="0.55000000000000004">
      <c r="D12195" s="286"/>
      <c r="E12195" s="288"/>
    </row>
    <row r="12196" spans="4:5" ht="14.4" x14ac:dyDescent="0.55000000000000004">
      <c r="D12196" s="286"/>
      <c r="E12196" s="288"/>
    </row>
    <row r="12197" spans="4:5" ht="14.4" x14ac:dyDescent="0.55000000000000004">
      <c r="D12197" s="286"/>
      <c r="E12197" s="288"/>
    </row>
    <row r="12198" spans="4:5" ht="14.4" x14ac:dyDescent="0.55000000000000004">
      <c r="D12198" s="286"/>
      <c r="E12198" s="288"/>
    </row>
    <row r="12199" spans="4:5" ht="14.4" x14ac:dyDescent="0.55000000000000004">
      <c r="D12199" s="286"/>
      <c r="E12199" s="288"/>
    </row>
    <row r="12200" spans="4:5" ht="14.4" x14ac:dyDescent="0.55000000000000004">
      <c r="D12200" s="286"/>
      <c r="E12200" s="288"/>
    </row>
    <row r="12201" spans="4:5" ht="14.4" x14ac:dyDescent="0.55000000000000004">
      <c r="D12201" s="286"/>
      <c r="E12201" s="288"/>
    </row>
    <row r="12202" spans="4:5" ht="14.4" x14ac:dyDescent="0.55000000000000004">
      <c r="D12202" s="286"/>
      <c r="E12202" s="288"/>
    </row>
    <row r="12203" spans="4:5" ht="14.4" x14ac:dyDescent="0.55000000000000004">
      <c r="D12203" s="286"/>
      <c r="E12203" s="288"/>
    </row>
    <row r="12204" spans="4:5" ht="14.4" x14ac:dyDescent="0.55000000000000004">
      <c r="D12204" s="286"/>
      <c r="E12204" s="288"/>
    </row>
    <row r="12205" spans="4:5" ht="14.4" x14ac:dyDescent="0.55000000000000004">
      <c r="D12205" s="286"/>
      <c r="E12205" s="288"/>
    </row>
    <row r="12206" spans="4:5" ht="14.4" x14ac:dyDescent="0.55000000000000004">
      <c r="D12206" s="286"/>
      <c r="E12206" s="288"/>
    </row>
    <row r="12207" spans="4:5" ht="14.4" x14ac:dyDescent="0.55000000000000004">
      <c r="D12207" s="286"/>
      <c r="E12207" s="288"/>
    </row>
    <row r="12208" spans="4:5" ht="14.4" x14ac:dyDescent="0.55000000000000004">
      <c r="D12208" s="286"/>
      <c r="E12208" s="288"/>
    </row>
    <row r="12209" spans="4:5" ht="14.4" x14ac:dyDescent="0.55000000000000004">
      <c r="D12209" s="286"/>
      <c r="E12209" s="288"/>
    </row>
    <row r="12210" spans="4:5" ht="14.4" x14ac:dyDescent="0.55000000000000004">
      <c r="D12210" s="286"/>
      <c r="E12210" s="288"/>
    </row>
    <row r="12211" spans="4:5" ht="14.4" x14ac:dyDescent="0.55000000000000004">
      <c r="D12211" s="286"/>
      <c r="E12211" s="288"/>
    </row>
    <row r="12212" spans="4:5" ht="14.4" x14ac:dyDescent="0.55000000000000004">
      <c r="D12212" s="286"/>
      <c r="E12212" s="288"/>
    </row>
    <row r="12213" spans="4:5" ht="14.4" x14ac:dyDescent="0.55000000000000004">
      <c r="D12213" s="286"/>
      <c r="E12213" s="288"/>
    </row>
    <row r="12214" spans="4:5" ht="14.4" x14ac:dyDescent="0.55000000000000004">
      <c r="D12214" s="286"/>
      <c r="E12214" s="288"/>
    </row>
    <row r="12215" spans="4:5" ht="14.4" x14ac:dyDescent="0.55000000000000004">
      <c r="D12215" s="286"/>
      <c r="E12215" s="288"/>
    </row>
    <row r="12216" spans="4:5" ht="14.4" x14ac:dyDescent="0.55000000000000004">
      <c r="D12216" s="286"/>
      <c r="E12216" s="288"/>
    </row>
    <row r="12217" spans="4:5" ht="14.4" x14ac:dyDescent="0.55000000000000004">
      <c r="D12217" s="286"/>
      <c r="E12217" s="288"/>
    </row>
    <row r="12218" spans="4:5" ht="14.4" x14ac:dyDescent="0.55000000000000004">
      <c r="D12218" s="286"/>
      <c r="E12218" s="288"/>
    </row>
    <row r="12219" spans="4:5" ht="14.4" x14ac:dyDescent="0.55000000000000004">
      <c r="D12219" s="286"/>
      <c r="E12219" s="288"/>
    </row>
    <row r="12220" spans="4:5" ht="14.4" x14ac:dyDescent="0.55000000000000004">
      <c r="D12220" s="286"/>
      <c r="E12220" s="288"/>
    </row>
    <row r="12221" spans="4:5" ht="14.4" x14ac:dyDescent="0.55000000000000004">
      <c r="D12221" s="286"/>
      <c r="E12221" s="288"/>
    </row>
    <row r="12222" spans="4:5" ht="14.4" x14ac:dyDescent="0.55000000000000004">
      <c r="D12222" s="286"/>
      <c r="E12222" s="288"/>
    </row>
    <row r="12223" spans="4:5" ht="14.4" x14ac:dyDescent="0.55000000000000004">
      <c r="D12223" s="286"/>
      <c r="E12223" s="288"/>
    </row>
    <row r="12224" spans="4:5" ht="14.4" x14ac:dyDescent="0.55000000000000004">
      <c r="D12224" s="286"/>
      <c r="E12224" s="288"/>
    </row>
    <row r="12225" spans="4:5" ht="14.4" x14ac:dyDescent="0.55000000000000004">
      <c r="D12225" s="286"/>
      <c r="E12225" s="288"/>
    </row>
    <row r="12226" spans="4:5" ht="14.4" x14ac:dyDescent="0.55000000000000004">
      <c r="D12226" s="286"/>
      <c r="E12226" s="288"/>
    </row>
    <row r="12227" spans="4:5" ht="14.4" x14ac:dyDescent="0.55000000000000004">
      <c r="D12227" s="286"/>
      <c r="E12227" s="288"/>
    </row>
    <row r="12228" spans="4:5" ht="14.4" x14ac:dyDescent="0.55000000000000004">
      <c r="D12228" s="286"/>
      <c r="E12228" s="288"/>
    </row>
    <row r="12229" spans="4:5" ht="14.4" x14ac:dyDescent="0.55000000000000004">
      <c r="D12229" s="286"/>
      <c r="E12229" s="288"/>
    </row>
    <row r="12230" spans="4:5" ht="14.4" x14ac:dyDescent="0.55000000000000004">
      <c r="D12230" s="286"/>
      <c r="E12230" s="288"/>
    </row>
    <row r="12231" spans="4:5" ht="14.4" x14ac:dyDescent="0.55000000000000004">
      <c r="D12231" s="286"/>
      <c r="E12231" s="288"/>
    </row>
    <row r="12232" spans="4:5" ht="14.4" x14ac:dyDescent="0.55000000000000004">
      <c r="D12232" s="286"/>
      <c r="E12232" s="288"/>
    </row>
    <row r="12233" spans="4:5" ht="14.4" x14ac:dyDescent="0.55000000000000004">
      <c r="D12233" s="286"/>
      <c r="E12233" s="288"/>
    </row>
    <row r="12234" spans="4:5" ht="14.4" x14ac:dyDescent="0.55000000000000004">
      <c r="D12234" s="286"/>
      <c r="E12234" s="288"/>
    </row>
    <row r="12235" spans="4:5" ht="14.4" x14ac:dyDescent="0.55000000000000004">
      <c r="D12235" s="286"/>
      <c r="E12235" s="288"/>
    </row>
    <row r="12236" spans="4:5" ht="14.4" x14ac:dyDescent="0.55000000000000004">
      <c r="D12236" s="286"/>
      <c r="E12236" s="288"/>
    </row>
    <row r="12237" spans="4:5" ht="14.4" x14ac:dyDescent="0.55000000000000004">
      <c r="D12237" s="286"/>
      <c r="E12237" s="288"/>
    </row>
    <row r="12238" spans="4:5" ht="14.4" x14ac:dyDescent="0.55000000000000004">
      <c r="D12238" s="286"/>
      <c r="E12238" s="288"/>
    </row>
    <row r="12239" spans="4:5" ht="14.4" x14ac:dyDescent="0.55000000000000004">
      <c r="D12239" s="286"/>
      <c r="E12239" s="288"/>
    </row>
    <row r="12240" spans="4:5" ht="14.4" x14ac:dyDescent="0.55000000000000004">
      <c r="D12240" s="286"/>
      <c r="E12240" s="288"/>
    </row>
    <row r="12241" spans="4:5" ht="14.4" x14ac:dyDescent="0.55000000000000004">
      <c r="D12241" s="286"/>
      <c r="E12241" s="288"/>
    </row>
    <row r="12242" spans="4:5" ht="14.4" x14ac:dyDescent="0.55000000000000004">
      <c r="D12242" s="286"/>
      <c r="E12242" s="288"/>
    </row>
    <row r="12243" spans="4:5" ht="14.4" x14ac:dyDescent="0.55000000000000004">
      <c r="D12243" s="286"/>
      <c r="E12243" s="288"/>
    </row>
    <row r="12244" spans="4:5" ht="14.4" x14ac:dyDescent="0.55000000000000004">
      <c r="D12244" s="286"/>
      <c r="E12244" s="288"/>
    </row>
    <row r="12245" spans="4:5" ht="14.4" x14ac:dyDescent="0.55000000000000004">
      <c r="D12245" s="286"/>
      <c r="E12245" s="288"/>
    </row>
    <row r="12246" spans="4:5" ht="14.4" x14ac:dyDescent="0.55000000000000004">
      <c r="D12246" s="286"/>
      <c r="E12246" s="288"/>
    </row>
    <row r="12247" spans="4:5" ht="14.4" x14ac:dyDescent="0.55000000000000004">
      <c r="D12247" s="286"/>
      <c r="E12247" s="288"/>
    </row>
    <row r="12248" spans="4:5" ht="14.4" x14ac:dyDescent="0.55000000000000004">
      <c r="D12248" s="286"/>
      <c r="E12248" s="288"/>
    </row>
    <row r="12249" spans="4:5" ht="14.4" x14ac:dyDescent="0.55000000000000004">
      <c r="D12249" s="286"/>
      <c r="E12249" s="288"/>
    </row>
    <row r="12250" spans="4:5" ht="14.4" x14ac:dyDescent="0.55000000000000004">
      <c r="D12250" s="286"/>
      <c r="E12250" s="288"/>
    </row>
    <row r="12251" spans="4:5" ht="14.4" x14ac:dyDescent="0.55000000000000004">
      <c r="D12251" s="286"/>
      <c r="E12251" s="288"/>
    </row>
    <row r="12252" spans="4:5" ht="14.4" x14ac:dyDescent="0.55000000000000004">
      <c r="D12252" s="286"/>
      <c r="E12252" s="288"/>
    </row>
    <row r="12253" spans="4:5" ht="14.4" x14ac:dyDescent="0.55000000000000004">
      <c r="D12253" s="286"/>
      <c r="E12253" s="288"/>
    </row>
    <row r="12254" spans="4:5" ht="14.4" x14ac:dyDescent="0.55000000000000004">
      <c r="D12254" s="286"/>
      <c r="E12254" s="288"/>
    </row>
    <row r="12255" spans="4:5" ht="14.4" x14ac:dyDescent="0.55000000000000004">
      <c r="D12255" s="286"/>
      <c r="E12255" s="288"/>
    </row>
    <row r="12256" spans="4:5" ht="14.4" x14ac:dyDescent="0.55000000000000004">
      <c r="D12256" s="286"/>
      <c r="E12256" s="288"/>
    </row>
    <row r="12257" spans="4:5" ht="14.4" x14ac:dyDescent="0.55000000000000004">
      <c r="D12257" s="286"/>
      <c r="E12257" s="288"/>
    </row>
    <row r="12258" spans="4:5" ht="14.4" x14ac:dyDescent="0.55000000000000004">
      <c r="D12258" s="286"/>
      <c r="E12258" s="288"/>
    </row>
    <row r="12259" spans="4:5" ht="14.4" x14ac:dyDescent="0.55000000000000004">
      <c r="D12259" s="286"/>
      <c r="E12259" s="288"/>
    </row>
    <row r="12260" spans="4:5" ht="14.4" x14ac:dyDescent="0.55000000000000004">
      <c r="D12260" s="286"/>
      <c r="E12260" s="288"/>
    </row>
    <row r="12261" spans="4:5" ht="14.4" x14ac:dyDescent="0.55000000000000004">
      <c r="D12261" s="286"/>
      <c r="E12261" s="288"/>
    </row>
    <row r="12262" spans="4:5" ht="14.4" x14ac:dyDescent="0.55000000000000004">
      <c r="D12262" s="286"/>
      <c r="E12262" s="288"/>
    </row>
    <row r="12263" spans="4:5" ht="14.4" x14ac:dyDescent="0.55000000000000004">
      <c r="D12263" s="286"/>
      <c r="E12263" s="288"/>
    </row>
    <row r="12264" spans="4:5" ht="14.4" x14ac:dyDescent="0.55000000000000004">
      <c r="D12264" s="286"/>
      <c r="E12264" s="288"/>
    </row>
    <row r="12265" spans="4:5" ht="14.4" x14ac:dyDescent="0.55000000000000004">
      <c r="D12265" s="286"/>
      <c r="E12265" s="288"/>
    </row>
    <row r="12266" spans="4:5" ht="14.4" x14ac:dyDescent="0.55000000000000004">
      <c r="D12266" s="286"/>
      <c r="E12266" s="288"/>
    </row>
    <row r="12267" spans="4:5" ht="14.4" x14ac:dyDescent="0.55000000000000004">
      <c r="D12267" s="286"/>
      <c r="E12267" s="288"/>
    </row>
    <row r="12268" spans="4:5" ht="14.4" x14ac:dyDescent="0.55000000000000004">
      <c r="D12268" s="286"/>
      <c r="E12268" s="288"/>
    </row>
    <row r="12269" spans="4:5" ht="14.4" x14ac:dyDescent="0.55000000000000004">
      <c r="D12269" s="286"/>
      <c r="E12269" s="288"/>
    </row>
    <row r="12270" spans="4:5" ht="14.4" x14ac:dyDescent="0.55000000000000004">
      <c r="D12270" s="286"/>
      <c r="E12270" s="288"/>
    </row>
    <row r="12271" spans="4:5" ht="14.4" x14ac:dyDescent="0.55000000000000004">
      <c r="D12271" s="286"/>
      <c r="E12271" s="288"/>
    </row>
    <row r="12272" spans="4:5" ht="14.4" x14ac:dyDescent="0.55000000000000004">
      <c r="D12272" s="286"/>
      <c r="E12272" s="288"/>
    </row>
    <row r="12273" spans="4:5" ht="14.4" x14ac:dyDescent="0.55000000000000004">
      <c r="D12273" s="286"/>
      <c r="E12273" s="288"/>
    </row>
    <row r="12274" spans="4:5" ht="14.4" x14ac:dyDescent="0.55000000000000004">
      <c r="D12274" s="286"/>
      <c r="E12274" s="288"/>
    </row>
    <row r="12275" spans="4:5" ht="14.4" x14ac:dyDescent="0.55000000000000004">
      <c r="D12275" s="286"/>
      <c r="E12275" s="288"/>
    </row>
    <row r="12276" spans="4:5" ht="14.4" x14ac:dyDescent="0.55000000000000004">
      <c r="D12276" s="286"/>
      <c r="E12276" s="288"/>
    </row>
    <row r="12277" spans="4:5" ht="14.4" x14ac:dyDescent="0.55000000000000004">
      <c r="D12277" s="286"/>
      <c r="E12277" s="288"/>
    </row>
    <row r="12278" spans="4:5" ht="14.4" x14ac:dyDescent="0.55000000000000004">
      <c r="D12278" s="286"/>
      <c r="E12278" s="288"/>
    </row>
    <row r="12279" spans="4:5" ht="14.4" x14ac:dyDescent="0.55000000000000004">
      <c r="D12279" s="286"/>
      <c r="E12279" s="288"/>
    </row>
    <row r="12280" spans="4:5" ht="14.4" x14ac:dyDescent="0.55000000000000004">
      <c r="D12280" s="286"/>
      <c r="E12280" s="288"/>
    </row>
    <row r="12281" spans="4:5" ht="14.4" x14ac:dyDescent="0.55000000000000004">
      <c r="D12281" s="286"/>
      <c r="E12281" s="288"/>
    </row>
    <row r="12282" spans="4:5" ht="14.4" x14ac:dyDescent="0.55000000000000004">
      <c r="D12282" s="286"/>
      <c r="E12282" s="288"/>
    </row>
    <row r="12283" spans="4:5" ht="14.4" x14ac:dyDescent="0.55000000000000004">
      <c r="D12283" s="286"/>
      <c r="E12283" s="288"/>
    </row>
    <row r="12284" spans="4:5" ht="14.4" x14ac:dyDescent="0.55000000000000004">
      <c r="D12284" s="286"/>
      <c r="E12284" s="288"/>
    </row>
    <row r="12285" spans="4:5" ht="14.4" x14ac:dyDescent="0.55000000000000004">
      <c r="D12285" s="286"/>
      <c r="E12285" s="288"/>
    </row>
    <row r="12286" spans="4:5" ht="14.4" x14ac:dyDescent="0.55000000000000004">
      <c r="D12286" s="286"/>
      <c r="E12286" s="288"/>
    </row>
    <row r="12287" spans="4:5" ht="14.4" x14ac:dyDescent="0.55000000000000004">
      <c r="D12287" s="286"/>
      <c r="E12287" s="288"/>
    </row>
    <row r="12288" spans="4:5" ht="14.4" x14ac:dyDescent="0.55000000000000004">
      <c r="D12288" s="286"/>
      <c r="E12288" s="288"/>
    </row>
    <row r="12289" spans="4:5" ht="14.4" x14ac:dyDescent="0.55000000000000004">
      <c r="D12289" s="286"/>
      <c r="E12289" s="288"/>
    </row>
    <row r="12290" spans="4:5" ht="14.4" x14ac:dyDescent="0.55000000000000004">
      <c r="D12290" s="286"/>
      <c r="E12290" s="288"/>
    </row>
    <row r="12291" spans="4:5" ht="14.4" x14ac:dyDescent="0.55000000000000004">
      <c r="D12291" s="286"/>
      <c r="E12291" s="288"/>
    </row>
    <row r="12292" spans="4:5" ht="14.4" x14ac:dyDescent="0.55000000000000004">
      <c r="D12292" s="286"/>
      <c r="E12292" s="288"/>
    </row>
    <row r="12293" spans="4:5" ht="14.4" x14ac:dyDescent="0.55000000000000004">
      <c r="D12293" s="286"/>
      <c r="E12293" s="288"/>
    </row>
    <row r="12294" spans="4:5" ht="14.4" x14ac:dyDescent="0.55000000000000004">
      <c r="D12294" s="286"/>
      <c r="E12294" s="288"/>
    </row>
    <row r="12295" spans="4:5" ht="14.4" x14ac:dyDescent="0.55000000000000004">
      <c r="D12295" s="286"/>
      <c r="E12295" s="288"/>
    </row>
    <row r="12296" spans="4:5" ht="14.4" x14ac:dyDescent="0.55000000000000004">
      <c r="D12296" s="286"/>
      <c r="E12296" s="288"/>
    </row>
    <row r="12297" spans="4:5" ht="14.4" x14ac:dyDescent="0.55000000000000004">
      <c r="D12297" s="286"/>
      <c r="E12297" s="288"/>
    </row>
    <row r="12298" spans="4:5" ht="14.4" x14ac:dyDescent="0.55000000000000004">
      <c r="D12298" s="286"/>
      <c r="E12298" s="288"/>
    </row>
    <row r="12299" spans="4:5" ht="14.4" x14ac:dyDescent="0.55000000000000004">
      <c r="D12299" s="286"/>
      <c r="E12299" s="288"/>
    </row>
    <row r="12300" spans="4:5" ht="14.4" x14ac:dyDescent="0.55000000000000004">
      <c r="D12300" s="286"/>
      <c r="E12300" s="288"/>
    </row>
    <row r="12301" spans="4:5" ht="14.4" x14ac:dyDescent="0.55000000000000004">
      <c r="D12301" s="286"/>
      <c r="E12301" s="288"/>
    </row>
    <row r="12302" spans="4:5" ht="14.4" x14ac:dyDescent="0.55000000000000004">
      <c r="D12302" s="286"/>
      <c r="E12302" s="288"/>
    </row>
    <row r="12303" spans="4:5" ht="14.4" x14ac:dyDescent="0.55000000000000004">
      <c r="D12303" s="286"/>
      <c r="E12303" s="288"/>
    </row>
    <row r="12304" spans="4:5" ht="14.4" x14ac:dyDescent="0.55000000000000004">
      <c r="D12304" s="286"/>
      <c r="E12304" s="288"/>
    </row>
    <row r="12305" spans="4:5" ht="14.4" x14ac:dyDescent="0.55000000000000004">
      <c r="D12305" s="286"/>
      <c r="E12305" s="288"/>
    </row>
    <row r="12306" spans="4:5" ht="14.4" x14ac:dyDescent="0.55000000000000004">
      <c r="D12306" s="286"/>
      <c r="E12306" s="288"/>
    </row>
    <row r="12307" spans="4:5" ht="14.4" x14ac:dyDescent="0.55000000000000004">
      <c r="D12307" s="286"/>
      <c r="E12307" s="288"/>
    </row>
    <row r="12308" spans="4:5" ht="14.4" x14ac:dyDescent="0.55000000000000004">
      <c r="D12308" s="286"/>
      <c r="E12308" s="288"/>
    </row>
    <row r="12309" spans="4:5" ht="14.4" x14ac:dyDescent="0.55000000000000004">
      <c r="D12309" s="286"/>
      <c r="E12309" s="288"/>
    </row>
    <row r="12310" spans="4:5" ht="14.4" x14ac:dyDescent="0.55000000000000004">
      <c r="D12310" s="286"/>
      <c r="E12310" s="288"/>
    </row>
    <row r="12311" spans="4:5" ht="14.4" x14ac:dyDescent="0.55000000000000004">
      <c r="D12311" s="286"/>
      <c r="E12311" s="288"/>
    </row>
    <row r="12312" spans="4:5" ht="14.4" x14ac:dyDescent="0.55000000000000004">
      <c r="D12312" s="286"/>
      <c r="E12312" s="288"/>
    </row>
    <row r="12313" spans="4:5" ht="14.4" x14ac:dyDescent="0.55000000000000004">
      <c r="D12313" s="286"/>
      <c r="E12313" s="288"/>
    </row>
    <row r="12314" spans="4:5" ht="14.4" x14ac:dyDescent="0.55000000000000004">
      <c r="D12314" s="286"/>
      <c r="E12314" s="288"/>
    </row>
    <row r="12315" spans="4:5" ht="14.4" x14ac:dyDescent="0.55000000000000004">
      <c r="D12315" s="286"/>
      <c r="E12315" s="288"/>
    </row>
    <row r="12316" spans="4:5" ht="14.4" x14ac:dyDescent="0.55000000000000004">
      <c r="D12316" s="286"/>
      <c r="E12316" s="288"/>
    </row>
    <row r="12317" spans="4:5" ht="14.4" x14ac:dyDescent="0.55000000000000004">
      <c r="D12317" s="286"/>
      <c r="E12317" s="288"/>
    </row>
    <row r="12318" spans="4:5" ht="14.4" x14ac:dyDescent="0.55000000000000004">
      <c r="D12318" s="286"/>
      <c r="E12318" s="288"/>
    </row>
    <row r="12319" spans="4:5" ht="14.4" x14ac:dyDescent="0.55000000000000004">
      <c r="D12319" s="286"/>
      <c r="E12319" s="288"/>
    </row>
    <row r="12320" spans="4:5" ht="14.4" x14ac:dyDescent="0.55000000000000004">
      <c r="D12320" s="286"/>
      <c r="E12320" s="288"/>
    </row>
    <row r="12321" spans="4:5" ht="14.4" x14ac:dyDescent="0.55000000000000004">
      <c r="D12321" s="286"/>
      <c r="E12321" s="288"/>
    </row>
    <row r="12322" spans="4:5" ht="14.4" x14ac:dyDescent="0.55000000000000004">
      <c r="D12322" s="286"/>
      <c r="E12322" s="288"/>
    </row>
    <row r="12323" spans="4:5" ht="14.4" x14ac:dyDescent="0.55000000000000004">
      <c r="D12323" s="286"/>
      <c r="E12323" s="288"/>
    </row>
    <row r="12324" spans="4:5" ht="14.4" x14ac:dyDescent="0.55000000000000004">
      <c r="D12324" s="286"/>
      <c r="E12324" s="288"/>
    </row>
    <row r="12325" spans="4:5" ht="14.4" x14ac:dyDescent="0.55000000000000004">
      <c r="D12325" s="286"/>
      <c r="E12325" s="288"/>
    </row>
    <row r="12326" spans="4:5" ht="14.4" x14ac:dyDescent="0.55000000000000004">
      <c r="D12326" s="286"/>
      <c r="E12326" s="288"/>
    </row>
    <row r="12327" spans="4:5" ht="14.4" x14ac:dyDescent="0.55000000000000004">
      <c r="D12327" s="286"/>
      <c r="E12327" s="288"/>
    </row>
    <row r="12328" spans="4:5" ht="14.4" x14ac:dyDescent="0.55000000000000004">
      <c r="D12328" s="286"/>
      <c r="E12328" s="288"/>
    </row>
    <row r="12329" spans="4:5" ht="14.4" x14ac:dyDescent="0.55000000000000004">
      <c r="D12329" s="286"/>
      <c r="E12329" s="288"/>
    </row>
    <row r="12330" spans="4:5" ht="14.4" x14ac:dyDescent="0.55000000000000004">
      <c r="D12330" s="286"/>
      <c r="E12330" s="288"/>
    </row>
    <row r="12331" spans="4:5" ht="14.4" x14ac:dyDescent="0.55000000000000004">
      <c r="D12331" s="286"/>
      <c r="E12331" s="288"/>
    </row>
    <row r="12332" spans="4:5" ht="14.4" x14ac:dyDescent="0.55000000000000004">
      <c r="D12332" s="286"/>
      <c r="E12332" s="288"/>
    </row>
    <row r="12333" spans="4:5" ht="14.4" x14ac:dyDescent="0.55000000000000004">
      <c r="D12333" s="286"/>
      <c r="E12333" s="288"/>
    </row>
    <row r="12334" spans="4:5" ht="14.4" x14ac:dyDescent="0.55000000000000004">
      <c r="D12334" s="286"/>
      <c r="E12334" s="288"/>
    </row>
    <row r="12335" spans="4:5" ht="14.4" x14ac:dyDescent="0.55000000000000004">
      <c r="D12335" s="286"/>
      <c r="E12335" s="288"/>
    </row>
    <row r="12336" spans="4:5" ht="14.4" x14ac:dyDescent="0.55000000000000004">
      <c r="D12336" s="286"/>
      <c r="E12336" s="288"/>
    </row>
    <row r="12337" spans="4:5" ht="14.4" x14ac:dyDescent="0.55000000000000004">
      <c r="D12337" s="286"/>
      <c r="E12337" s="288"/>
    </row>
    <row r="12338" spans="4:5" ht="14.4" x14ac:dyDescent="0.55000000000000004">
      <c r="D12338" s="286"/>
      <c r="E12338" s="288"/>
    </row>
    <row r="12339" spans="4:5" ht="14.4" x14ac:dyDescent="0.55000000000000004">
      <c r="D12339" s="286"/>
      <c r="E12339" s="288"/>
    </row>
    <row r="12340" spans="4:5" ht="14.4" x14ac:dyDescent="0.55000000000000004">
      <c r="D12340" s="286"/>
      <c r="E12340" s="288"/>
    </row>
    <row r="12341" spans="4:5" ht="14.4" x14ac:dyDescent="0.55000000000000004">
      <c r="D12341" s="286"/>
      <c r="E12341" s="288"/>
    </row>
    <row r="12342" spans="4:5" ht="14.4" x14ac:dyDescent="0.55000000000000004">
      <c r="D12342" s="286"/>
      <c r="E12342" s="288"/>
    </row>
    <row r="12343" spans="4:5" ht="14.4" x14ac:dyDescent="0.55000000000000004">
      <c r="D12343" s="286"/>
      <c r="E12343" s="288"/>
    </row>
    <row r="12344" spans="4:5" ht="14.4" x14ac:dyDescent="0.55000000000000004">
      <c r="D12344" s="286"/>
      <c r="E12344" s="288"/>
    </row>
    <row r="12345" spans="4:5" ht="14.4" x14ac:dyDescent="0.55000000000000004">
      <c r="D12345" s="286"/>
      <c r="E12345" s="288"/>
    </row>
    <row r="12346" spans="4:5" ht="14.4" x14ac:dyDescent="0.55000000000000004">
      <c r="D12346" s="286"/>
      <c r="E12346" s="288"/>
    </row>
    <row r="12347" spans="4:5" ht="14.4" x14ac:dyDescent="0.55000000000000004">
      <c r="D12347" s="286"/>
      <c r="E12347" s="288"/>
    </row>
    <row r="12348" spans="4:5" ht="14.4" x14ac:dyDescent="0.55000000000000004">
      <c r="D12348" s="286"/>
      <c r="E12348" s="288"/>
    </row>
    <row r="12349" spans="4:5" ht="14.4" x14ac:dyDescent="0.55000000000000004">
      <c r="D12349" s="286"/>
      <c r="E12349" s="288"/>
    </row>
    <row r="12350" spans="4:5" ht="14.4" x14ac:dyDescent="0.55000000000000004">
      <c r="D12350" s="286"/>
      <c r="E12350" s="288"/>
    </row>
    <row r="12351" spans="4:5" ht="14.4" x14ac:dyDescent="0.55000000000000004">
      <c r="D12351" s="286"/>
      <c r="E12351" s="288"/>
    </row>
    <row r="12352" spans="4:5" ht="14.4" x14ac:dyDescent="0.55000000000000004">
      <c r="D12352" s="286"/>
      <c r="E12352" s="288"/>
    </row>
    <row r="12353" spans="4:5" ht="14.4" x14ac:dyDescent="0.55000000000000004">
      <c r="D12353" s="286"/>
      <c r="E12353" s="288"/>
    </row>
    <row r="12354" spans="4:5" ht="14.4" x14ac:dyDescent="0.55000000000000004">
      <c r="D12354" s="286"/>
      <c r="E12354" s="288"/>
    </row>
    <row r="12355" spans="4:5" ht="14.4" x14ac:dyDescent="0.55000000000000004">
      <c r="D12355" s="286"/>
      <c r="E12355" s="288"/>
    </row>
    <row r="12356" spans="4:5" ht="14.4" x14ac:dyDescent="0.55000000000000004">
      <c r="D12356" s="286"/>
      <c r="E12356" s="288"/>
    </row>
    <row r="12357" spans="4:5" ht="14.4" x14ac:dyDescent="0.55000000000000004">
      <c r="D12357" s="286"/>
      <c r="E12357" s="288"/>
    </row>
    <row r="12358" spans="4:5" ht="14.4" x14ac:dyDescent="0.55000000000000004">
      <c r="D12358" s="286"/>
      <c r="E12358" s="288"/>
    </row>
    <row r="12359" spans="4:5" ht="14.4" x14ac:dyDescent="0.55000000000000004">
      <c r="D12359" s="286"/>
      <c r="E12359" s="288"/>
    </row>
    <row r="12360" spans="4:5" ht="14.4" x14ac:dyDescent="0.55000000000000004">
      <c r="D12360" s="286"/>
      <c r="E12360" s="288"/>
    </row>
    <row r="12361" spans="4:5" ht="14.4" x14ac:dyDescent="0.55000000000000004">
      <c r="D12361" s="286"/>
      <c r="E12361" s="288"/>
    </row>
    <row r="12362" spans="4:5" ht="14.4" x14ac:dyDescent="0.55000000000000004">
      <c r="D12362" s="286"/>
      <c r="E12362" s="288"/>
    </row>
    <row r="12363" spans="4:5" ht="14.4" x14ac:dyDescent="0.55000000000000004">
      <c r="D12363" s="286"/>
      <c r="E12363" s="288"/>
    </row>
    <row r="12364" spans="4:5" ht="14.4" x14ac:dyDescent="0.55000000000000004">
      <c r="D12364" s="286"/>
      <c r="E12364" s="288"/>
    </row>
    <row r="12365" spans="4:5" ht="14.4" x14ac:dyDescent="0.55000000000000004">
      <c r="D12365" s="286"/>
      <c r="E12365" s="288"/>
    </row>
    <row r="12366" spans="4:5" ht="14.4" x14ac:dyDescent="0.55000000000000004">
      <c r="D12366" s="286"/>
      <c r="E12366" s="288"/>
    </row>
    <row r="12367" spans="4:5" ht="14.4" x14ac:dyDescent="0.55000000000000004">
      <c r="D12367" s="286"/>
      <c r="E12367" s="288"/>
    </row>
    <row r="12368" spans="4:5" ht="14.4" x14ac:dyDescent="0.55000000000000004">
      <c r="D12368" s="286"/>
      <c r="E12368" s="288"/>
    </row>
    <row r="12369" spans="4:5" ht="14.4" x14ac:dyDescent="0.55000000000000004">
      <c r="D12369" s="286"/>
      <c r="E12369" s="288"/>
    </row>
    <row r="12370" spans="4:5" ht="14.4" x14ac:dyDescent="0.55000000000000004">
      <c r="D12370" s="286"/>
      <c r="E12370" s="288"/>
    </row>
    <row r="12371" spans="4:5" ht="14.4" x14ac:dyDescent="0.55000000000000004">
      <c r="D12371" s="286"/>
      <c r="E12371" s="288"/>
    </row>
    <row r="12372" spans="4:5" ht="14.4" x14ac:dyDescent="0.55000000000000004">
      <c r="D12372" s="286"/>
      <c r="E12372" s="288"/>
    </row>
    <row r="12373" spans="4:5" ht="14.4" x14ac:dyDescent="0.55000000000000004">
      <c r="D12373" s="286"/>
      <c r="E12373" s="288"/>
    </row>
    <row r="12374" spans="4:5" ht="14.4" x14ac:dyDescent="0.55000000000000004">
      <c r="D12374" s="286"/>
      <c r="E12374" s="288"/>
    </row>
    <row r="12375" spans="4:5" ht="14.4" x14ac:dyDescent="0.55000000000000004">
      <c r="D12375" s="286"/>
      <c r="E12375" s="288"/>
    </row>
    <row r="12376" spans="4:5" ht="14.4" x14ac:dyDescent="0.55000000000000004">
      <c r="D12376" s="286"/>
      <c r="E12376" s="288"/>
    </row>
    <row r="12377" spans="4:5" ht="14.4" x14ac:dyDescent="0.55000000000000004">
      <c r="D12377" s="286"/>
      <c r="E12377" s="288"/>
    </row>
    <row r="12378" spans="4:5" ht="14.4" x14ac:dyDescent="0.55000000000000004">
      <c r="D12378" s="286"/>
      <c r="E12378" s="288"/>
    </row>
    <row r="12379" spans="4:5" ht="14.4" x14ac:dyDescent="0.55000000000000004">
      <c r="D12379" s="286"/>
      <c r="E12379" s="288"/>
    </row>
    <row r="12380" spans="4:5" ht="14.4" x14ac:dyDescent="0.55000000000000004">
      <c r="D12380" s="286"/>
      <c r="E12380" s="288"/>
    </row>
    <row r="12381" spans="4:5" ht="14.4" x14ac:dyDescent="0.55000000000000004">
      <c r="D12381" s="286"/>
      <c r="E12381" s="288"/>
    </row>
    <row r="12382" spans="4:5" ht="14.4" x14ac:dyDescent="0.55000000000000004">
      <c r="D12382" s="286"/>
      <c r="E12382" s="288"/>
    </row>
    <row r="12383" spans="4:5" ht="14.4" x14ac:dyDescent="0.55000000000000004">
      <c r="D12383" s="286"/>
      <c r="E12383" s="288"/>
    </row>
    <row r="12384" spans="4:5" ht="14.4" x14ac:dyDescent="0.55000000000000004">
      <c r="D12384" s="286"/>
      <c r="E12384" s="288"/>
    </row>
    <row r="12385" spans="4:5" ht="14.4" x14ac:dyDescent="0.55000000000000004">
      <c r="D12385" s="286"/>
      <c r="E12385" s="288"/>
    </row>
    <row r="12386" spans="4:5" ht="14.4" x14ac:dyDescent="0.55000000000000004">
      <c r="D12386" s="286"/>
      <c r="E12386" s="288"/>
    </row>
    <row r="12387" spans="4:5" ht="14.4" x14ac:dyDescent="0.55000000000000004">
      <c r="D12387" s="286"/>
      <c r="E12387" s="288"/>
    </row>
    <row r="12388" spans="4:5" ht="14.4" x14ac:dyDescent="0.55000000000000004">
      <c r="D12388" s="286"/>
      <c r="E12388" s="288"/>
    </row>
    <row r="12389" spans="4:5" ht="14.4" x14ac:dyDescent="0.55000000000000004">
      <c r="D12389" s="286"/>
      <c r="E12389" s="288"/>
    </row>
    <row r="12390" spans="4:5" ht="14.4" x14ac:dyDescent="0.55000000000000004">
      <c r="D12390" s="286"/>
      <c r="E12390" s="288"/>
    </row>
    <row r="12391" spans="4:5" ht="14.4" x14ac:dyDescent="0.55000000000000004">
      <c r="D12391" s="286"/>
      <c r="E12391" s="288"/>
    </row>
    <row r="12392" spans="4:5" ht="14.4" x14ac:dyDescent="0.55000000000000004">
      <c r="D12392" s="286"/>
      <c r="E12392" s="288"/>
    </row>
    <row r="12393" spans="4:5" ht="14.4" x14ac:dyDescent="0.55000000000000004">
      <c r="D12393" s="286"/>
      <c r="E12393" s="288"/>
    </row>
    <row r="12394" spans="4:5" ht="14.4" x14ac:dyDescent="0.55000000000000004">
      <c r="D12394" s="286"/>
      <c r="E12394" s="288"/>
    </row>
    <row r="12395" spans="4:5" ht="14.4" x14ac:dyDescent="0.55000000000000004">
      <c r="D12395" s="286"/>
      <c r="E12395" s="288"/>
    </row>
    <row r="12396" spans="4:5" ht="14.4" x14ac:dyDescent="0.55000000000000004">
      <c r="D12396" s="286"/>
      <c r="E12396" s="288"/>
    </row>
    <row r="12397" spans="4:5" ht="14.4" x14ac:dyDescent="0.55000000000000004">
      <c r="D12397" s="286"/>
      <c r="E12397" s="288"/>
    </row>
    <row r="12398" spans="4:5" ht="14.4" x14ac:dyDescent="0.55000000000000004">
      <c r="D12398" s="286"/>
      <c r="E12398" s="288"/>
    </row>
    <row r="12399" spans="4:5" ht="14.4" x14ac:dyDescent="0.55000000000000004">
      <c r="D12399" s="286"/>
      <c r="E12399" s="288"/>
    </row>
    <row r="12400" spans="4:5" ht="14.4" x14ac:dyDescent="0.55000000000000004">
      <c r="D12400" s="286"/>
      <c r="E12400" s="288"/>
    </row>
    <row r="12401" spans="4:5" ht="14.4" x14ac:dyDescent="0.55000000000000004">
      <c r="D12401" s="286"/>
      <c r="E12401" s="288"/>
    </row>
    <row r="12402" spans="4:5" ht="14.4" x14ac:dyDescent="0.55000000000000004">
      <c r="D12402" s="286"/>
      <c r="E12402" s="288"/>
    </row>
    <row r="12403" spans="4:5" ht="14.4" x14ac:dyDescent="0.55000000000000004">
      <c r="D12403" s="286"/>
      <c r="E12403" s="288"/>
    </row>
    <row r="12404" spans="4:5" ht="14.4" x14ac:dyDescent="0.55000000000000004">
      <c r="D12404" s="286"/>
      <c r="E12404" s="288"/>
    </row>
    <row r="12405" spans="4:5" ht="14.4" x14ac:dyDescent="0.55000000000000004">
      <c r="D12405" s="286"/>
      <c r="E12405" s="288"/>
    </row>
    <row r="12406" spans="4:5" ht="14.4" x14ac:dyDescent="0.55000000000000004">
      <c r="D12406" s="286"/>
      <c r="E12406" s="288"/>
    </row>
    <row r="12407" spans="4:5" ht="14.4" x14ac:dyDescent="0.55000000000000004">
      <c r="D12407" s="286"/>
      <c r="E12407" s="288"/>
    </row>
    <row r="12408" spans="4:5" ht="14.4" x14ac:dyDescent="0.55000000000000004">
      <c r="D12408" s="286"/>
      <c r="E12408" s="288"/>
    </row>
    <row r="12409" spans="4:5" ht="14.4" x14ac:dyDescent="0.55000000000000004">
      <c r="D12409" s="286"/>
      <c r="E12409" s="288"/>
    </row>
    <row r="12410" spans="4:5" ht="14.4" x14ac:dyDescent="0.55000000000000004">
      <c r="D12410" s="286"/>
      <c r="E12410" s="288"/>
    </row>
    <row r="12411" spans="4:5" ht="14.4" x14ac:dyDescent="0.55000000000000004">
      <c r="D12411" s="286"/>
      <c r="E12411" s="288"/>
    </row>
    <row r="12412" spans="4:5" ht="14.4" x14ac:dyDescent="0.55000000000000004">
      <c r="D12412" s="286"/>
      <c r="E12412" s="288"/>
    </row>
    <row r="12413" spans="4:5" ht="14.4" x14ac:dyDescent="0.55000000000000004">
      <c r="D12413" s="286"/>
      <c r="E12413" s="288"/>
    </row>
    <row r="12414" spans="4:5" ht="14.4" x14ac:dyDescent="0.55000000000000004">
      <c r="D12414" s="286"/>
      <c r="E12414" s="288"/>
    </row>
    <row r="12415" spans="4:5" ht="14.4" x14ac:dyDescent="0.55000000000000004">
      <c r="D12415" s="286"/>
      <c r="E12415" s="288"/>
    </row>
    <row r="12416" spans="4:5" ht="14.4" x14ac:dyDescent="0.55000000000000004">
      <c r="D12416" s="286"/>
      <c r="E12416" s="288"/>
    </row>
    <row r="12417" spans="4:5" ht="14.4" x14ac:dyDescent="0.55000000000000004">
      <c r="D12417" s="286"/>
      <c r="E12417" s="288"/>
    </row>
    <row r="12418" spans="4:5" ht="14.4" x14ac:dyDescent="0.55000000000000004">
      <c r="D12418" s="286"/>
      <c r="E12418" s="288"/>
    </row>
    <row r="12419" spans="4:5" ht="14.4" x14ac:dyDescent="0.55000000000000004">
      <c r="D12419" s="286"/>
      <c r="E12419" s="288"/>
    </row>
    <row r="12420" spans="4:5" ht="14.4" x14ac:dyDescent="0.55000000000000004">
      <c r="D12420" s="286"/>
      <c r="E12420" s="288"/>
    </row>
    <row r="12421" spans="4:5" ht="14.4" x14ac:dyDescent="0.55000000000000004">
      <c r="D12421" s="286"/>
      <c r="E12421" s="288"/>
    </row>
    <row r="12422" spans="4:5" ht="14.4" x14ac:dyDescent="0.55000000000000004">
      <c r="D12422" s="286"/>
      <c r="E12422" s="288"/>
    </row>
    <row r="12423" spans="4:5" ht="14.4" x14ac:dyDescent="0.55000000000000004">
      <c r="D12423" s="286"/>
      <c r="E12423" s="288"/>
    </row>
    <row r="12424" spans="4:5" ht="14.4" x14ac:dyDescent="0.55000000000000004">
      <c r="D12424" s="286"/>
      <c r="E12424" s="288"/>
    </row>
    <row r="12425" spans="4:5" ht="14.4" x14ac:dyDescent="0.55000000000000004">
      <c r="D12425" s="286"/>
      <c r="E12425" s="288"/>
    </row>
    <row r="12426" spans="4:5" ht="14.4" x14ac:dyDescent="0.55000000000000004">
      <c r="D12426" s="286"/>
      <c r="E12426" s="288"/>
    </row>
    <row r="12427" spans="4:5" ht="14.4" x14ac:dyDescent="0.55000000000000004">
      <c r="D12427" s="286"/>
      <c r="E12427" s="288"/>
    </row>
    <row r="12428" spans="4:5" ht="14.4" x14ac:dyDescent="0.55000000000000004">
      <c r="D12428" s="286"/>
      <c r="E12428" s="288"/>
    </row>
    <row r="12429" spans="4:5" ht="14.4" x14ac:dyDescent="0.55000000000000004">
      <c r="D12429" s="286"/>
      <c r="E12429" s="288"/>
    </row>
    <row r="12430" spans="4:5" ht="14.4" x14ac:dyDescent="0.55000000000000004">
      <c r="D12430" s="286"/>
      <c r="E12430" s="288"/>
    </row>
    <row r="12431" spans="4:5" ht="14.4" x14ac:dyDescent="0.55000000000000004">
      <c r="D12431" s="286"/>
      <c r="E12431" s="288"/>
    </row>
    <row r="12432" spans="4:5" ht="14.4" x14ac:dyDescent="0.55000000000000004">
      <c r="D12432" s="286"/>
      <c r="E12432" s="288"/>
    </row>
    <row r="12433" spans="4:5" ht="14.4" x14ac:dyDescent="0.55000000000000004">
      <c r="D12433" s="286"/>
      <c r="E12433" s="288"/>
    </row>
    <row r="12434" spans="4:5" ht="14.4" x14ac:dyDescent="0.55000000000000004">
      <c r="D12434" s="286"/>
      <c r="E12434" s="288"/>
    </row>
    <row r="12435" spans="4:5" ht="14.4" x14ac:dyDescent="0.55000000000000004">
      <c r="D12435" s="286"/>
      <c r="E12435" s="288"/>
    </row>
    <row r="12436" spans="4:5" ht="14.4" x14ac:dyDescent="0.55000000000000004">
      <c r="D12436" s="286"/>
      <c r="E12436" s="288"/>
    </row>
    <row r="12437" spans="4:5" ht="14.4" x14ac:dyDescent="0.55000000000000004">
      <c r="D12437" s="286"/>
      <c r="E12437" s="288"/>
    </row>
    <row r="12438" spans="4:5" ht="14.4" x14ac:dyDescent="0.55000000000000004">
      <c r="D12438" s="286"/>
      <c r="E12438" s="288"/>
    </row>
    <row r="12439" spans="4:5" ht="14.4" x14ac:dyDescent="0.55000000000000004">
      <c r="D12439" s="286"/>
      <c r="E12439" s="288"/>
    </row>
    <row r="12440" spans="4:5" ht="14.4" x14ac:dyDescent="0.55000000000000004">
      <c r="D12440" s="286"/>
      <c r="E12440" s="288"/>
    </row>
    <row r="12441" spans="4:5" ht="14.4" x14ac:dyDescent="0.55000000000000004">
      <c r="D12441" s="286"/>
      <c r="E12441" s="288"/>
    </row>
    <row r="12442" spans="4:5" ht="14.4" x14ac:dyDescent="0.55000000000000004">
      <c r="D12442" s="286"/>
      <c r="E12442" s="288"/>
    </row>
    <row r="12443" spans="4:5" ht="14.4" x14ac:dyDescent="0.55000000000000004">
      <c r="D12443" s="286"/>
      <c r="E12443" s="288"/>
    </row>
    <row r="12444" spans="4:5" ht="14.4" x14ac:dyDescent="0.55000000000000004">
      <c r="D12444" s="286"/>
      <c r="E12444" s="288"/>
    </row>
    <row r="12445" spans="4:5" ht="14.4" x14ac:dyDescent="0.55000000000000004">
      <c r="D12445" s="286"/>
      <c r="E12445" s="288"/>
    </row>
    <row r="12446" spans="4:5" ht="14.4" x14ac:dyDescent="0.55000000000000004">
      <c r="D12446" s="286"/>
      <c r="E12446" s="288"/>
    </row>
    <row r="12447" spans="4:5" ht="14.4" x14ac:dyDescent="0.55000000000000004">
      <c r="D12447" s="286"/>
      <c r="E12447" s="288"/>
    </row>
    <row r="12448" spans="4:5" ht="14.4" x14ac:dyDescent="0.55000000000000004">
      <c r="D12448" s="286"/>
      <c r="E12448" s="288"/>
    </row>
    <row r="12449" spans="4:5" ht="14.4" x14ac:dyDescent="0.55000000000000004">
      <c r="D12449" s="286"/>
      <c r="E12449" s="288"/>
    </row>
    <row r="12450" spans="4:5" ht="14.4" x14ac:dyDescent="0.55000000000000004">
      <c r="D12450" s="286"/>
      <c r="E12450" s="288"/>
    </row>
    <row r="12451" spans="4:5" ht="14.4" x14ac:dyDescent="0.55000000000000004">
      <c r="D12451" s="286"/>
      <c r="E12451" s="288"/>
    </row>
    <row r="12452" spans="4:5" ht="14.4" x14ac:dyDescent="0.55000000000000004">
      <c r="D12452" s="286"/>
      <c r="E12452" s="288"/>
    </row>
    <row r="12453" spans="4:5" ht="14.4" x14ac:dyDescent="0.55000000000000004">
      <c r="D12453" s="286"/>
      <c r="E12453" s="288"/>
    </row>
    <row r="12454" spans="4:5" ht="14.4" x14ac:dyDescent="0.55000000000000004">
      <c r="D12454" s="286"/>
      <c r="E12454" s="288"/>
    </row>
    <row r="12455" spans="4:5" ht="14.4" x14ac:dyDescent="0.55000000000000004">
      <c r="D12455" s="286"/>
      <c r="E12455" s="288"/>
    </row>
    <row r="12456" spans="4:5" ht="14.4" x14ac:dyDescent="0.55000000000000004">
      <c r="D12456" s="286"/>
      <c r="E12456" s="288"/>
    </row>
    <row r="12457" spans="4:5" ht="14.4" x14ac:dyDescent="0.55000000000000004">
      <c r="D12457" s="286"/>
      <c r="E12457" s="288"/>
    </row>
    <row r="12458" spans="4:5" ht="14.4" x14ac:dyDescent="0.55000000000000004">
      <c r="D12458" s="286"/>
      <c r="E12458" s="288"/>
    </row>
    <row r="12459" spans="4:5" ht="14.4" x14ac:dyDescent="0.55000000000000004">
      <c r="D12459" s="286"/>
      <c r="E12459" s="288"/>
    </row>
    <row r="12460" spans="4:5" ht="14.4" x14ac:dyDescent="0.55000000000000004">
      <c r="D12460" s="286"/>
      <c r="E12460" s="288"/>
    </row>
    <row r="12461" spans="4:5" ht="14.4" x14ac:dyDescent="0.55000000000000004">
      <c r="D12461" s="286"/>
      <c r="E12461" s="288"/>
    </row>
    <row r="12462" spans="4:5" ht="14.4" x14ac:dyDescent="0.55000000000000004">
      <c r="D12462" s="286"/>
      <c r="E12462" s="288"/>
    </row>
    <row r="12463" spans="4:5" ht="14.4" x14ac:dyDescent="0.55000000000000004">
      <c r="D12463" s="286"/>
      <c r="E12463" s="288"/>
    </row>
    <row r="12464" spans="4:5" ht="14.4" x14ac:dyDescent="0.55000000000000004">
      <c r="D12464" s="286"/>
      <c r="E12464" s="288"/>
    </row>
    <row r="12465" spans="4:5" ht="14.4" x14ac:dyDescent="0.55000000000000004">
      <c r="D12465" s="286"/>
      <c r="E12465" s="288"/>
    </row>
    <row r="12466" spans="4:5" ht="14.4" x14ac:dyDescent="0.55000000000000004">
      <c r="D12466" s="286"/>
      <c r="E12466" s="288"/>
    </row>
    <row r="12467" spans="4:5" ht="14.4" x14ac:dyDescent="0.55000000000000004">
      <c r="D12467" s="286"/>
      <c r="E12467" s="288"/>
    </row>
    <row r="12468" spans="4:5" ht="14.4" x14ac:dyDescent="0.55000000000000004">
      <c r="D12468" s="286"/>
      <c r="E12468" s="288"/>
    </row>
    <row r="12469" spans="4:5" ht="14.4" x14ac:dyDescent="0.55000000000000004">
      <c r="D12469" s="286"/>
      <c r="E12469" s="288"/>
    </row>
    <row r="12470" spans="4:5" ht="14.4" x14ac:dyDescent="0.55000000000000004">
      <c r="D12470" s="286"/>
      <c r="E12470" s="288"/>
    </row>
    <row r="12471" spans="4:5" ht="14.4" x14ac:dyDescent="0.55000000000000004">
      <c r="D12471" s="286"/>
      <c r="E12471" s="288"/>
    </row>
    <row r="12472" spans="4:5" ht="14.4" x14ac:dyDescent="0.55000000000000004">
      <c r="D12472" s="286"/>
      <c r="E12472" s="288"/>
    </row>
    <row r="12473" spans="4:5" ht="14.4" x14ac:dyDescent="0.55000000000000004">
      <c r="D12473" s="286"/>
      <c r="E12473" s="288"/>
    </row>
    <row r="12474" spans="4:5" ht="14.4" x14ac:dyDescent="0.55000000000000004">
      <c r="D12474" s="286"/>
      <c r="E12474" s="288"/>
    </row>
    <row r="12475" spans="4:5" ht="14.4" x14ac:dyDescent="0.55000000000000004">
      <c r="D12475" s="286"/>
      <c r="E12475" s="288"/>
    </row>
    <row r="12476" spans="4:5" ht="14.4" x14ac:dyDescent="0.55000000000000004">
      <c r="D12476" s="286"/>
      <c r="E12476" s="288"/>
    </row>
    <row r="12477" spans="4:5" ht="14.4" x14ac:dyDescent="0.55000000000000004">
      <c r="D12477" s="286"/>
      <c r="E12477" s="288"/>
    </row>
    <row r="12478" spans="4:5" ht="14.4" x14ac:dyDescent="0.55000000000000004">
      <c r="D12478" s="286"/>
      <c r="E12478" s="288"/>
    </row>
    <row r="12479" spans="4:5" ht="14.4" x14ac:dyDescent="0.55000000000000004">
      <c r="D12479" s="286"/>
      <c r="E12479" s="288"/>
    </row>
    <row r="12480" spans="4:5" ht="14.4" x14ac:dyDescent="0.55000000000000004">
      <c r="D12480" s="286"/>
      <c r="E12480" s="288"/>
    </row>
    <row r="12481" spans="4:5" ht="14.4" x14ac:dyDescent="0.55000000000000004">
      <c r="D12481" s="286"/>
      <c r="E12481" s="288"/>
    </row>
    <row r="12482" spans="4:5" ht="14.4" x14ac:dyDescent="0.55000000000000004">
      <c r="D12482" s="286"/>
      <c r="E12482" s="288"/>
    </row>
    <row r="12483" spans="4:5" ht="14.4" x14ac:dyDescent="0.55000000000000004">
      <c r="D12483" s="286"/>
      <c r="E12483" s="288"/>
    </row>
    <row r="12484" spans="4:5" ht="14.4" x14ac:dyDescent="0.55000000000000004">
      <c r="D12484" s="286"/>
      <c r="E12484" s="288"/>
    </row>
    <row r="12485" spans="4:5" ht="14.4" x14ac:dyDescent="0.55000000000000004">
      <c r="D12485" s="286"/>
      <c r="E12485" s="288"/>
    </row>
    <row r="12486" spans="4:5" ht="14.4" x14ac:dyDescent="0.55000000000000004">
      <c r="D12486" s="286"/>
      <c r="E12486" s="288"/>
    </row>
    <row r="12487" spans="4:5" ht="14.4" x14ac:dyDescent="0.55000000000000004">
      <c r="D12487" s="286"/>
      <c r="E12487" s="288"/>
    </row>
    <row r="12488" spans="4:5" ht="14.4" x14ac:dyDescent="0.55000000000000004">
      <c r="D12488" s="286"/>
      <c r="E12488" s="288"/>
    </row>
    <row r="12489" spans="4:5" ht="14.4" x14ac:dyDescent="0.55000000000000004">
      <c r="D12489" s="286"/>
      <c r="E12489" s="288"/>
    </row>
    <row r="12490" spans="4:5" ht="14.4" x14ac:dyDescent="0.55000000000000004">
      <c r="D12490" s="286"/>
      <c r="E12490" s="288"/>
    </row>
    <row r="12491" spans="4:5" ht="14.4" x14ac:dyDescent="0.55000000000000004">
      <c r="D12491" s="286"/>
      <c r="E12491" s="288"/>
    </row>
    <row r="12492" spans="4:5" ht="14.4" x14ac:dyDescent="0.55000000000000004">
      <c r="D12492" s="286"/>
      <c r="E12492" s="288"/>
    </row>
    <row r="12493" spans="4:5" ht="14.4" x14ac:dyDescent="0.55000000000000004">
      <c r="D12493" s="286"/>
      <c r="E12493" s="288"/>
    </row>
    <row r="12494" spans="4:5" ht="14.4" x14ac:dyDescent="0.55000000000000004">
      <c r="D12494" s="286"/>
      <c r="E12494" s="288"/>
    </row>
    <row r="12495" spans="4:5" ht="14.4" x14ac:dyDescent="0.55000000000000004">
      <c r="D12495" s="286"/>
      <c r="E12495" s="288"/>
    </row>
    <row r="12496" spans="4:5" ht="14.4" x14ac:dyDescent="0.55000000000000004">
      <c r="D12496" s="286"/>
      <c r="E12496" s="288"/>
    </row>
    <row r="12497" spans="4:5" ht="14.4" x14ac:dyDescent="0.55000000000000004">
      <c r="D12497" s="286"/>
      <c r="E12497" s="288"/>
    </row>
    <row r="12498" spans="4:5" ht="14.4" x14ac:dyDescent="0.55000000000000004">
      <c r="D12498" s="286"/>
      <c r="E12498" s="288"/>
    </row>
    <row r="12499" spans="4:5" ht="14.4" x14ac:dyDescent="0.55000000000000004">
      <c r="D12499" s="286"/>
      <c r="E12499" s="288"/>
    </row>
    <row r="12500" spans="4:5" ht="14.4" x14ac:dyDescent="0.55000000000000004">
      <c r="D12500" s="286"/>
      <c r="E12500" s="288"/>
    </row>
    <row r="12501" spans="4:5" ht="14.4" x14ac:dyDescent="0.55000000000000004">
      <c r="D12501" s="286"/>
      <c r="E12501" s="288"/>
    </row>
    <row r="12502" spans="4:5" ht="14.4" x14ac:dyDescent="0.55000000000000004">
      <c r="D12502" s="286"/>
      <c r="E12502" s="288"/>
    </row>
    <row r="12503" spans="4:5" ht="14.4" x14ac:dyDescent="0.55000000000000004">
      <c r="D12503" s="286"/>
      <c r="E12503" s="288"/>
    </row>
    <row r="12504" spans="4:5" ht="14.4" x14ac:dyDescent="0.55000000000000004">
      <c r="D12504" s="286"/>
      <c r="E12504" s="288"/>
    </row>
    <row r="12505" spans="4:5" ht="14.4" x14ac:dyDescent="0.55000000000000004">
      <c r="D12505" s="286"/>
      <c r="E12505" s="288"/>
    </row>
    <row r="12506" spans="4:5" ht="14.4" x14ac:dyDescent="0.55000000000000004">
      <c r="D12506" s="286"/>
      <c r="E12506" s="288"/>
    </row>
    <row r="12507" spans="4:5" ht="14.4" x14ac:dyDescent="0.55000000000000004">
      <c r="D12507" s="286"/>
      <c r="E12507" s="288"/>
    </row>
    <row r="12508" spans="4:5" ht="14.4" x14ac:dyDescent="0.55000000000000004">
      <c r="D12508" s="286"/>
      <c r="E12508" s="288"/>
    </row>
    <row r="12509" spans="4:5" ht="14.4" x14ac:dyDescent="0.55000000000000004">
      <c r="D12509" s="286"/>
      <c r="E12509" s="288"/>
    </row>
    <row r="12510" spans="4:5" ht="14.4" x14ac:dyDescent="0.55000000000000004">
      <c r="D12510" s="286"/>
      <c r="E12510" s="288"/>
    </row>
    <row r="12511" spans="4:5" ht="14.4" x14ac:dyDescent="0.55000000000000004">
      <c r="D12511" s="286"/>
      <c r="E12511" s="288"/>
    </row>
    <row r="12512" spans="4:5" ht="14.4" x14ac:dyDescent="0.55000000000000004">
      <c r="D12512" s="286"/>
      <c r="E12512" s="288"/>
    </row>
    <row r="12513" spans="4:5" ht="14.4" x14ac:dyDescent="0.55000000000000004">
      <c r="D12513" s="286"/>
      <c r="E12513" s="288"/>
    </row>
    <row r="12514" spans="4:5" ht="14.4" x14ac:dyDescent="0.55000000000000004">
      <c r="D12514" s="286"/>
      <c r="E12514" s="288"/>
    </row>
    <row r="12515" spans="4:5" ht="14.4" x14ac:dyDescent="0.55000000000000004">
      <c r="D12515" s="286"/>
      <c r="E12515" s="288"/>
    </row>
    <row r="12516" spans="4:5" ht="14.4" x14ac:dyDescent="0.55000000000000004">
      <c r="D12516" s="286"/>
      <c r="E12516" s="288"/>
    </row>
    <row r="12517" spans="4:5" ht="14.4" x14ac:dyDescent="0.55000000000000004">
      <c r="D12517" s="286"/>
      <c r="E12517" s="288"/>
    </row>
    <row r="12518" spans="4:5" ht="14.4" x14ac:dyDescent="0.55000000000000004">
      <c r="D12518" s="286"/>
      <c r="E12518" s="288"/>
    </row>
    <row r="12519" spans="4:5" ht="14.4" x14ac:dyDescent="0.55000000000000004">
      <c r="D12519" s="286"/>
      <c r="E12519" s="288"/>
    </row>
    <row r="12520" spans="4:5" ht="14.4" x14ac:dyDescent="0.55000000000000004">
      <c r="D12520" s="286"/>
      <c r="E12520" s="288"/>
    </row>
    <row r="12521" spans="4:5" ht="14.4" x14ac:dyDescent="0.55000000000000004">
      <c r="D12521" s="286"/>
      <c r="E12521" s="288"/>
    </row>
    <row r="12522" spans="4:5" ht="14.4" x14ac:dyDescent="0.55000000000000004">
      <c r="D12522" s="286"/>
      <c r="E12522" s="288"/>
    </row>
    <row r="12523" spans="4:5" ht="14.4" x14ac:dyDescent="0.55000000000000004">
      <c r="D12523" s="286"/>
      <c r="E12523" s="288"/>
    </row>
    <row r="12524" spans="4:5" ht="14.4" x14ac:dyDescent="0.55000000000000004">
      <c r="D12524" s="286"/>
      <c r="E12524" s="288"/>
    </row>
    <row r="12525" spans="4:5" ht="14.4" x14ac:dyDescent="0.55000000000000004">
      <c r="D12525" s="286"/>
      <c r="E12525" s="288"/>
    </row>
    <row r="12526" spans="4:5" ht="14.4" x14ac:dyDescent="0.55000000000000004">
      <c r="D12526" s="286"/>
      <c r="E12526" s="288"/>
    </row>
    <row r="12527" spans="4:5" ht="14.4" x14ac:dyDescent="0.55000000000000004">
      <c r="D12527" s="286"/>
      <c r="E12527" s="288"/>
    </row>
    <row r="12528" spans="4:5" ht="14.4" x14ac:dyDescent="0.55000000000000004">
      <c r="D12528" s="286"/>
      <c r="E12528" s="288"/>
    </row>
    <row r="12529" spans="4:5" ht="14.4" x14ac:dyDescent="0.55000000000000004">
      <c r="D12529" s="286"/>
      <c r="E12529" s="288"/>
    </row>
    <row r="12530" spans="4:5" ht="14.4" x14ac:dyDescent="0.55000000000000004">
      <c r="D12530" s="286"/>
      <c r="E12530" s="288"/>
    </row>
    <row r="12531" spans="4:5" ht="14.4" x14ac:dyDescent="0.55000000000000004">
      <c r="D12531" s="286"/>
      <c r="E12531" s="288"/>
    </row>
    <row r="12532" spans="4:5" ht="14.4" x14ac:dyDescent="0.55000000000000004">
      <c r="D12532" s="286"/>
      <c r="E12532" s="288"/>
    </row>
    <row r="12533" spans="4:5" ht="14.4" x14ac:dyDescent="0.55000000000000004">
      <c r="D12533" s="286"/>
      <c r="E12533" s="288"/>
    </row>
    <row r="12534" spans="4:5" ht="14.4" x14ac:dyDescent="0.55000000000000004">
      <c r="D12534" s="286"/>
      <c r="E12534" s="288"/>
    </row>
    <row r="12535" spans="4:5" ht="14.4" x14ac:dyDescent="0.55000000000000004">
      <c r="D12535" s="286"/>
      <c r="E12535" s="288"/>
    </row>
    <row r="12536" spans="4:5" ht="14.4" x14ac:dyDescent="0.55000000000000004">
      <c r="D12536" s="286"/>
      <c r="E12536" s="288"/>
    </row>
    <row r="12537" spans="4:5" ht="14.4" x14ac:dyDescent="0.55000000000000004">
      <c r="D12537" s="286"/>
      <c r="E12537" s="288"/>
    </row>
    <row r="12538" spans="4:5" ht="14.4" x14ac:dyDescent="0.55000000000000004">
      <c r="D12538" s="286"/>
      <c r="E12538" s="288"/>
    </row>
    <row r="12539" spans="4:5" ht="14.4" x14ac:dyDescent="0.55000000000000004">
      <c r="D12539" s="286"/>
      <c r="E12539" s="288"/>
    </row>
    <row r="12540" spans="4:5" ht="14.4" x14ac:dyDescent="0.55000000000000004">
      <c r="D12540" s="286"/>
      <c r="E12540" s="288"/>
    </row>
    <row r="12541" spans="4:5" ht="14.4" x14ac:dyDescent="0.55000000000000004">
      <c r="D12541" s="286"/>
      <c r="E12541" s="288"/>
    </row>
    <row r="12542" spans="4:5" ht="14.4" x14ac:dyDescent="0.55000000000000004">
      <c r="D12542" s="286"/>
      <c r="E12542" s="288"/>
    </row>
    <row r="12543" spans="4:5" ht="14.4" x14ac:dyDescent="0.55000000000000004">
      <c r="D12543" s="286"/>
      <c r="E12543" s="288"/>
    </row>
    <row r="12544" spans="4:5" ht="14.4" x14ac:dyDescent="0.55000000000000004">
      <c r="D12544" s="286"/>
      <c r="E12544" s="288"/>
    </row>
    <row r="12545" spans="4:5" ht="14.4" x14ac:dyDescent="0.55000000000000004">
      <c r="D12545" s="286"/>
      <c r="E12545" s="288"/>
    </row>
    <row r="12546" spans="4:5" ht="14.4" x14ac:dyDescent="0.55000000000000004">
      <c r="D12546" s="286"/>
      <c r="E12546" s="288"/>
    </row>
    <row r="12547" spans="4:5" ht="14.4" x14ac:dyDescent="0.55000000000000004">
      <c r="D12547" s="286"/>
      <c r="E12547" s="288"/>
    </row>
    <row r="12548" spans="4:5" ht="14.4" x14ac:dyDescent="0.55000000000000004">
      <c r="D12548" s="286"/>
      <c r="E12548" s="288"/>
    </row>
    <row r="12549" spans="4:5" ht="14.4" x14ac:dyDescent="0.55000000000000004">
      <c r="D12549" s="286"/>
      <c r="E12549" s="288"/>
    </row>
    <row r="12550" spans="4:5" ht="14.4" x14ac:dyDescent="0.55000000000000004">
      <c r="D12550" s="286"/>
      <c r="E12550" s="288"/>
    </row>
    <row r="12551" spans="4:5" ht="14.4" x14ac:dyDescent="0.55000000000000004">
      <c r="D12551" s="286"/>
      <c r="E12551" s="288"/>
    </row>
    <row r="12552" spans="4:5" ht="14.4" x14ac:dyDescent="0.55000000000000004">
      <c r="D12552" s="286"/>
      <c r="E12552" s="288"/>
    </row>
    <row r="12553" spans="4:5" ht="14.4" x14ac:dyDescent="0.55000000000000004">
      <c r="D12553" s="286"/>
      <c r="E12553" s="288"/>
    </row>
    <row r="12554" spans="4:5" ht="14.4" x14ac:dyDescent="0.55000000000000004">
      <c r="D12554" s="286"/>
      <c r="E12554" s="288"/>
    </row>
    <row r="12555" spans="4:5" ht="14.4" x14ac:dyDescent="0.55000000000000004">
      <c r="D12555" s="286"/>
      <c r="E12555" s="288"/>
    </row>
    <row r="12556" spans="4:5" ht="14.4" x14ac:dyDescent="0.55000000000000004">
      <c r="D12556" s="286"/>
      <c r="E12556" s="288"/>
    </row>
    <row r="12557" spans="4:5" ht="14.4" x14ac:dyDescent="0.55000000000000004">
      <c r="D12557" s="286"/>
      <c r="E12557" s="288"/>
    </row>
    <row r="12558" spans="4:5" ht="14.4" x14ac:dyDescent="0.55000000000000004">
      <c r="D12558" s="286"/>
      <c r="E12558" s="288"/>
    </row>
    <row r="12559" spans="4:5" ht="14.4" x14ac:dyDescent="0.55000000000000004">
      <c r="D12559" s="286"/>
      <c r="E12559" s="288"/>
    </row>
    <row r="12560" spans="4:5" ht="14.4" x14ac:dyDescent="0.55000000000000004">
      <c r="D12560" s="286"/>
      <c r="E12560" s="288"/>
    </row>
    <row r="12561" spans="4:5" ht="14.4" x14ac:dyDescent="0.55000000000000004">
      <c r="D12561" s="286"/>
      <c r="E12561" s="288"/>
    </row>
    <row r="12562" spans="4:5" ht="14.4" x14ac:dyDescent="0.55000000000000004">
      <c r="D12562" s="286"/>
      <c r="E12562" s="288"/>
    </row>
    <row r="12563" spans="4:5" ht="14.4" x14ac:dyDescent="0.55000000000000004">
      <c r="D12563" s="286"/>
      <c r="E12563" s="288"/>
    </row>
    <row r="12564" spans="4:5" ht="14.4" x14ac:dyDescent="0.55000000000000004">
      <c r="D12564" s="286"/>
      <c r="E12564" s="288"/>
    </row>
    <row r="12565" spans="4:5" ht="14.4" x14ac:dyDescent="0.55000000000000004">
      <c r="D12565" s="286"/>
      <c r="E12565" s="288"/>
    </row>
    <row r="12566" spans="4:5" ht="14.4" x14ac:dyDescent="0.55000000000000004">
      <c r="D12566" s="286"/>
      <c r="E12566" s="288"/>
    </row>
    <row r="12567" spans="4:5" ht="14.4" x14ac:dyDescent="0.55000000000000004">
      <c r="D12567" s="286"/>
      <c r="E12567" s="288"/>
    </row>
    <row r="12568" spans="4:5" ht="14.4" x14ac:dyDescent="0.55000000000000004">
      <c r="D12568" s="286"/>
      <c r="E12568" s="288"/>
    </row>
    <row r="12569" spans="4:5" ht="14.4" x14ac:dyDescent="0.55000000000000004">
      <c r="D12569" s="286"/>
      <c r="E12569" s="288"/>
    </row>
    <row r="12570" spans="4:5" ht="14.4" x14ac:dyDescent="0.55000000000000004">
      <c r="D12570" s="286"/>
      <c r="E12570" s="288"/>
    </row>
    <row r="12571" spans="4:5" ht="14.4" x14ac:dyDescent="0.55000000000000004">
      <c r="D12571" s="286"/>
      <c r="E12571" s="288"/>
    </row>
    <row r="12572" spans="4:5" ht="14.4" x14ac:dyDescent="0.55000000000000004">
      <c r="D12572" s="286"/>
      <c r="E12572" s="288"/>
    </row>
    <row r="12573" spans="4:5" ht="14.4" x14ac:dyDescent="0.55000000000000004">
      <c r="D12573" s="286"/>
      <c r="E12573" s="288"/>
    </row>
    <row r="12574" spans="4:5" ht="14.4" x14ac:dyDescent="0.55000000000000004">
      <c r="D12574" s="286"/>
      <c r="E12574" s="288"/>
    </row>
    <row r="12575" spans="4:5" ht="14.4" x14ac:dyDescent="0.55000000000000004">
      <c r="D12575" s="286"/>
      <c r="E12575" s="288"/>
    </row>
    <row r="12576" spans="4:5" ht="14.4" x14ac:dyDescent="0.55000000000000004">
      <c r="D12576" s="286"/>
      <c r="E12576" s="288"/>
    </row>
    <row r="12577" spans="4:5" ht="14.4" x14ac:dyDescent="0.55000000000000004">
      <c r="D12577" s="286"/>
      <c r="E12577" s="288"/>
    </row>
    <row r="12578" spans="4:5" ht="14.4" x14ac:dyDescent="0.55000000000000004">
      <c r="D12578" s="286"/>
      <c r="E12578" s="288"/>
    </row>
    <row r="12579" spans="4:5" ht="14.4" x14ac:dyDescent="0.55000000000000004">
      <c r="D12579" s="286"/>
      <c r="E12579" s="288"/>
    </row>
    <row r="12580" spans="4:5" ht="14.4" x14ac:dyDescent="0.55000000000000004">
      <c r="D12580" s="286"/>
      <c r="E12580" s="288"/>
    </row>
    <row r="12581" spans="4:5" ht="14.4" x14ac:dyDescent="0.55000000000000004">
      <c r="D12581" s="286"/>
      <c r="E12581" s="288"/>
    </row>
    <row r="12582" spans="4:5" ht="14.4" x14ac:dyDescent="0.55000000000000004">
      <c r="D12582" s="286"/>
      <c r="E12582" s="288"/>
    </row>
    <row r="12583" spans="4:5" ht="14.4" x14ac:dyDescent="0.55000000000000004">
      <c r="D12583" s="286"/>
      <c r="E12583" s="288"/>
    </row>
    <row r="12584" spans="4:5" ht="14.4" x14ac:dyDescent="0.55000000000000004">
      <c r="D12584" s="286"/>
      <c r="E12584" s="288"/>
    </row>
    <row r="12585" spans="4:5" ht="14.4" x14ac:dyDescent="0.55000000000000004">
      <c r="D12585" s="286"/>
      <c r="E12585" s="288"/>
    </row>
    <row r="12586" spans="4:5" ht="14.4" x14ac:dyDescent="0.55000000000000004">
      <c r="D12586" s="286"/>
      <c r="E12586" s="288"/>
    </row>
    <row r="12587" spans="4:5" ht="14.4" x14ac:dyDescent="0.55000000000000004">
      <c r="D12587" s="286"/>
      <c r="E12587" s="288"/>
    </row>
    <row r="12588" spans="4:5" ht="14.4" x14ac:dyDescent="0.55000000000000004">
      <c r="D12588" s="286"/>
      <c r="E12588" s="288"/>
    </row>
    <row r="12589" spans="4:5" ht="14.4" x14ac:dyDescent="0.55000000000000004">
      <c r="D12589" s="286"/>
      <c r="E12589" s="288"/>
    </row>
    <row r="12590" spans="4:5" ht="14.4" x14ac:dyDescent="0.55000000000000004">
      <c r="D12590" s="286"/>
      <c r="E12590" s="288"/>
    </row>
    <row r="12591" spans="4:5" ht="14.4" x14ac:dyDescent="0.55000000000000004">
      <c r="D12591" s="286"/>
      <c r="E12591" s="288"/>
    </row>
    <row r="12592" spans="4:5" ht="14.4" x14ac:dyDescent="0.55000000000000004">
      <c r="D12592" s="286"/>
      <c r="E12592" s="288"/>
    </row>
    <row r="12593" spans="4:5" ht="14.4" x14ac:dyDescent="0.55000000000000004">
      <c r="D12593" s="286"/>
      <c r="E12593" s="288"/>
    </row>
    <row r="12594" spans="4:5" ht="14.4" x14ac:dyDescent="0.55000000000000004">
      <c r="D12594" s="286"/>
      <c r="E12594" s="288"/>
    </row>
    <row r="12595" spans="4:5" ht="14.4" x14ac:dyDescent="0.55000000000000004">
      <c r="D12595" s="286"/>
      <c r="E12595" s="288"/>
    </row>
    <row r="12596" spans="4:5" ht="14.4" x14ac:dyDescent="0.55000000000000004">
      <c r="D12596" s="286"/>
      <c r="E12596" s="288"/>
    </row>
    <row r="12597" spans="4:5" ht="14.4" x14ac:dyDescent="0.55000000000000004">
      <c r="D12597" s="286"/>
      <c r="E12597" s="288"/>
    </row>
    <row r="12598" spans="4:5" ht="14.4" x14ac:dyDescent="0.55000000000000004">
      <c r="D12598" s="286"/>
      <c r="E12598" s="288"/>
    </row>
    <row r="12599" spans="4:5" ht="14.4" x14ac:dyDescent="0.55000000000000004">
      <c r="D12599" s="286"/>
      <c r="E12599" s="288"/>
    </row>
    <row r="12600" spans="4:5" ht="14.4" x14ac:dyDescent="0.55000000000000004">
      <c r="D12600" s="286"/>
      <c r="E12600" s="288"/>
    </row>
    <row r="12601" spans="4:5" ht="14.4" x14ac:dyDescent="0.55000000000000004">
      <c r="D12601" s="286"/>
      <c r="E12601" s="288"/>
    </row>
    <row r="12602" spans="4:5" ht="14.4" x14ac:dyDescent="0.55000000000000004">
      <c r="D12602" s="286"/>
      <c r="E12602" s="288"/>
    </row>
    <row r="12603" spans="4:5" ht="14.4" x14ac:dyDescent="0.55000000000000004">
      <c r="D12603" s="286"/>
      <c r="E12603" s="288"/>
    </row>
    <row r="12604" spans="4:5" ht="14.4" x14ac:dyDescent="0.55000000000000004">
      <c r="D12604" s="286"/>
      <c r="E12604" s="288"/>
    </row>
    <row r="12605" spans="4:5" ht="14.4" x14ac:dyDescent="0.55000000000000004">
      <c r="D12605" s="286"/>
      <c r="E12605" s="288"/>
    </row>
    <row r="12606" spans="4:5" ht="14.4" x14ac:dyDescent="0.55000000000000004">
      <c r="D12606" s="286"/>
      <c r="E12606" s="288"/>
    </row>
    <row r="12607" spans="4:5" ht="14.4" x14ac:dyDescent="0.55000000000000004">
      <c r="D12607" s="286"/>
      <c r="E12607" s="288"/>
    </row>
    <row r="12608" spans="4:5" ht="14.4" x14ac:dyDescent="0.55000000000000004">
      <c r="D12608" s="286"/>
      <c r="E12608" s="288"/>
    </row>
    <row r="12609" spans="4:5" ht="14.4" x14ac:dyDescent="0.55000000000000004">
      <c r="D12609" s="286"/>
      <c r="E12609" s="288"/>
    </row>
    <row r="12610" spans="4:5" ht="14.4" x14ac:dyDescent="0.55000000000000004">
      <c r="D12610" s="286"/>
      <c r="E12610" s="288"/>
    </row>
    <row r="12611" spans="4:5" ht="14.4" x14ac:dyDescent="0.55000000000000004">
      <c r="D12611" s="286"/>
      <c r="E12611" s="288"/>
    </row>
    <row r="12612" spans="4:5" ht="14.4" x14ac:dyDescent="0.55000000000000004">
      <c r="D12612" s="286"/>
      <c r="E12612" s="288"/>
    </row>
    <row r="12613" spans="4:5" ht="14.4" x14ac:dyDescent="0.55000000000000004">
      <c r="D12613" s="286"/>
      <c r="E12613" s="288"/>
    </row>
    <row r="12614" spans="4:5" ht="14.4" x14ac:dyDescent="0.55000000000000004">
      <c r="D12614" s="286"/>
      <c r="E12614" s="288"/>
    </row>
    <row r="12615" spans="4:5" ht="14.4" x14ac:dyDescent="0.55000000000000004">
      <c r="D12615" s="286"/>
      <c r="E12615" s="288"/>
    </row>
    <row r="12616" spans="4:5" ht="14.4" x14ac:dyDescent="0.55000000000000004">
      <c r="D12616" s="286"/>
      <c r="E12616" s="288"/>
    </row>
    <row r="12617" spans="4:5" ht="14.4" x14ac:dyDescent="0.55000000000000004">
      <c r="D12617" s="286"/>
      <c r="E12617" s="288"/>
    </row>
    <row r="12618" spans="4:5" ht="14.4" x14ac:dyDescent="0.55000000000000004">
      <c r="D12618" s="286"/>
      <c r="E12618" s="288"/>
    </row>
    <row r="12619" spans="4:5" ht="14.4" x14ac:dyDescent="0.55000000000000004">
      <c r="D12619" s="286"/>
      <c r="E12619" s="288"/>
    </row>
    <row r="12620" spans="4:5" ht="14.4" x14ac:dyDescent="0.55000000000000004">
      <c r="D12620" s="286"/>
      <c r="E12620" s="288"/>
    </row>
    <row r="12621" spans="4:5" ht="14.4" x14ac:dyDescent="0.55000000000000004">
      <c r="D12621" s="286"/>
      <c r="E12621" s="288"/>
    </row>
    <row r="12622" spans="4:5" ht="14.4" x14ac:dyDescent="0.55000000000000004">
      <c r="D12622" s="286"/>
      <c r="E12622" s="288"/>
    </row>
    <row r="12623" spans="4:5" ht="14.4" x14ac:dyDescent="0.55000000000000004">
      <c r="D12623" s="286"/>
      <c r="E12623" s="288"/>
    </row>
    <row r="12624" spans="4:5" ht="14.4" x14ac:dyDescent="0.55000000000000004">
      <c r="D12624" s="286"/>
      <c r="E12624" s="288"/>
    </row>
    <row r="12625" spans="4:5" ht="14.4" x14ac:dyDescent="0.55000000000000004">
      <c r="D12625" s="286"/>
      <c r="E12625" s="288"/>
    </row>
    <row r="12626" spans="4:5" ht="14.4" x14ac:dyDescent="0.55000000000000004">
      <c r="D12626" s="286"/>
      <c r="E12626" s="288"/>
    </row>
    <row r="12627" spans="4:5" ht="14.4" x14ac:dyDescent="0.55000000000000004">
      <c r="D12627" s="286"/>
      <c r="E12627" s="288"/>
    </row>
    <row r="12628" spans="4:5" ht="14.4" x14ac:dyDescent="0.55000000000000004">
      <c r="D12628" s="286"/>
      <c r="E12628" s="288"/>
    </row>
    <row r="12629" spans="4:5" ht="14.4" x14ac:dyDescent="0.55000000000000004">
      <c r="D12629" s="286"/>
      <c r="E12629" s="288"/>
    </row>
    <row r="12630" spans="4:5" ht="14.4" x14ac:dyDescent="0.55000000000000004">
      <c r="D12630" s="286"/>
      <c r="E12630" s="288"/>
    </row>
    <row r="12631" spans="4:5" ht="14.4" x14ac:dyDescent="0.55000000000000004">
      <c r="D12631" s="286"/>
      <c r="E12631" s="288"/>
    </row>
    <row r="12632" spans="4:5" ht="14.4" x14ac:dyDescent="0.55000000000000004">
      <c r="D12632" s="286"/>
      <c r="E12632" s="288"/>
    </row>
    <row r="12633" spans="4:5" ht="14.4" x14ac:dyDescent="0.55000000000000004">
      <c r="D12633" s="286"/>
      <c r="E12633" s="288"/>
    </row>
    <row r="12634" spans="4:5" ht="14.4" x14ac:dyDescent="0.55000000000000004">
      <c r="D12634" s="286"/>
      <c r="E12634" s="288"/>
    </row>
    <row r="12635" spans="4:5" ht="14.4" x14ac:dyDescent="0.55000000000000004">
      <c r="D12635" s="286"/>
      <c r="E12635" s="288"/>
    </row>
    <row r="12636" spans="4:5" ht="14.4" x14ac:dyDescent="0.55000000000000004">
      <c r="D12636" s="286"/>
      <c r="E12636" s="288"/>
    </row>
    <row r="12637" spans="4:5" ht="14.4" x14ac:dyDescent="0.55000000000000004">
      <c r="D12637" s="286"/>
      <c r="E12637" s="288"/>
    </row>
    <row r="12638" spans="4:5" ht="14.4" x14ac:dyDescent="0.55000000000000004">
      <c r="D12638" s="286"/>
      <c r="E12638" s="288"/>
    </row>
    <row r="12639" spans="4:5" ht="14.4" x14ac:dyDescent="0.55000000000000004">
      <c r="D12639" s="286"/>
      <c r="E12639" s="288"/>
    </row>
    <row r="12640" spans="4:5" ht="14.4" x14ac:dyDescent="0.55000000000000004">
      <c r="D12640" s="286"/>
      <c r="E12640" s="288"/>
    </row>
    <row r="12641" spans="4:5" ht="14.4" x14ac:dyDescent="0.55000000000000004">
      <c r="D12641" s="286"/>
      <c r="E12641" s="288"/>
    </row>
    <row r="12642" spans="4:5" ht="14.4" x14ac:dyDescent="0.55000000000000004">
      <c r="D12642" s="286"/>
      <c r="E12642" s="288"/>
    </row>
    <row r="12643" spans="4:5" ht="14.4" x14ac:dyDescent="0.55000000000000004">
      <c r="D12643" s="286"/>
      <c r="E12643" s="288"/>
    </row>
    <row r="12644" spans="4:5" ht="14.4" x14ac:dyDescent="0.55000000000000004">
      <c r="D12644" s="286"/>
      <c r="E12644" s="288"/>
    </row>
    <row r="12645" spans="4:5" ht="14.4" x14ac:dyDescent="0.55000000000000004">
      <c r="D12645" s="286"/>
      <c r="E12645" s="288"/>
    </row>
    <row r="12646" spans="4:5" ht="14.4" x14ac:dyDescent="0.55000000000000004">
      <c r="D12646" s="286"/>
      <c r="E12646" s="288"/>
    </row>
    <row r="12647" spans="4:5" ht="14.4" x14ac:dyDescent="0.55000000000000004">
      <c r="D12647" s="286"/>
      <c r="E12647" s="288"/>
    </row>
    <row r="12648" spans="4:5" ht="14.4" x14ac:dyDescent="0.55000000000000004">
      <c r="D12648" s="286"/>
      <c r="E12648" s="288"/>
    </row>
    <row r="12649" spans="4:5" ht="14.4" x14ac:dyDescent="0.55000000000000004">
      <c r="D12649" s="286"/>
      <c r="E12649" s="288"/>
    </row>
    <row r="12650" spans="4:5" ht="14.4" x14ac:dyDescent="0.55000000000000004">
      <c r="D12650" s="286"/>
      <c r="E12650" s="288"/>
    </row>
    <row r="12651" spans="4:5" ht="14.4" x14ac:dyDescent="0.55000000000000004">
      <c r="D12651" s="286"/>
      <c r="E12651" s="288"/>
    </row>
    <row r="12652" spans="4:5" ht="14.4" x14ac:dyDescent="0.55000000000000004">
      <c r="D12652" s="286"/>
      <c r="E12652" s="288"/>
    </row>
    <row r="12653" spans="4:5" ht="14.4" x14ac:dyDescent="0.55000000000000004">
      <c r="D12653" s="286"/>
      <c r="E12653" s="288"/>
    </row>
    <row r="12654" spans="4:5" ht="14.4" x14ac:dyDescent="0.55000000000000004">
      <c r="D12654" s="286"/>
      <c r="E12654" s="288"/>
    </row>
    <row r="12655" spans="4:5" ht="14.4" x14ac:dyDescent="0.55000000000000004">
      <c r="D12655" s="286"/>
      <c r="E12655" s="288"/>
    </row>
    <row r="12656" spans="4:5" ht="14.4" x14ac:dyDescent="0.55000000000000004">
      <c r="D12656" s="286"/>
      <c r="E12656" s="288"/>
    </row>
    <row r="12657" spans="4:5" ht="14.4" x14ac:dyDescent="0.55000000000000004">
      <c r="D12657" s="286"/>
      <c r="E12657" s="288"/>
    </row>
    <row r="12658" spans="4:5" ht="14.4" x14ac:dyDescent="0.55000000000000004">
      <c r="D12658" s="286"/>
      <c r="E12658" s="288"/>
    </row>
    <row r="12659" spans="4:5" ht="14.4" x14ac:dyDescent="0.55000000000000004">
      <c r="D12659" s="286"/>
      <c r="E12659" s="288"/>
    </row>
    <row r="12660" spans="4:5" ht="14.4" x14ac:dyDescent="0.55000000000000004">
      <c r="D12660" s="286"/>
      <c r="E12660" s="288"/>
    </row>
    <row r="12661" spans="4:5" ht="14.4" x14ac:dyDescent="0.55000000000000004">
      <c r="D12661" s="286"/>
      <c r="E12661" s="288"/>
    </row>
    <row r="12662" spans="4:5" ht="14.4" x14ac:dyDescent="0.55000000000000004">
      <c r="D12662" s="286"/>
      <c r="E12662" s="288"/>
    </row>
    <row r="12663" spans="4:5" ht="14.4" x14ac:dyDescent="0.55000000000000004">
      <c r="D12663" s="286"/>
      <c r="E12663" s="288"/>
    </row>
    <row r="12664" spans="4:5" ht="14.4" x14ac:dyDescent="0.55000000000000004">
      <c r="D12664" s="286"/>
      <c r="E12664" s="288"/>
    </row>
    <row r="12665" spans="4:5" ht="14.4" x14ac:dyDescent="0.55000000000000004">
      <c r="D12665" s="286"/>
      <c r="E12665" s="288"/>
    </row>
    <row r="12666" spans="4:5" ht="14.4" x14ac:dyDescent="0.55000000000000004">
      <c r="D12666" s="286"/>
      <c r="E12666" s="288"/>
    </row>
    <row r="12667" spans="4:5" ht="14.4" x14ac:dyDescent="0.55000000000000004">
      <c r="D12667" s="286"/>
      <c r="E12667" s="288"/>
    </row>
    <row r="12668" spans="4:5" ht="14.4" x14ac:dyDescent="0.55000000000000004">
      <c r="D12668" s="286"/>
      <c r="E12668" s="288"/>
    </row>
    <row r="12669" spans="4:5" ht="14.4" x14ac:dyDescent="0.55000000000000004">
      <c r="D12669" s="286"/>
      <c r="E12669" s="288"/>
    </row>
    <row r="12670" spans="4:5" ht="14.4" x14ac:dyDescent="0.55000000000000004">
      <c r="D12670" s="286"/>
      <c r="E12670" s="288"/>
    </row>
    <row r="12671" spans="4:5" ht="14.4" x14ac:dyDescent="0.55000000000000004">
      <c r="D12671" s="286"/>
      <c r="E12671" s="288"/>
    </row>
    <row r="12672" spans="4:5" ht="14.4" x14ac:dyDescent="0.55000000000000004">
      <c r="D12672" s="286"/>
      <c r="E12672" s="288"/>
    </row>
    <row r="12673" spans="4:5" ht="14.4" x14ac:dyDescent="0.55000000000000004">
      <c r="D12673" s="286"/>
      <c r="E12673" s="288"/>
    </row>
    <row r="12674" spans="4:5" ht="14.4" x14ac:dyDescent="0.55000000000000004">
      <c r="D12674" s="286"/>
      <c r="E12674" s="288"/>
    </row>
    <row r="12675" spans="4:5" ht="14.4" x14ac:dyDescent="0.55000000000000004">
      <c r="D12675" s="286"/>
      <c r="E12675" s="288"/>
    </row>
    <row r="12676" spans="4:5" ht="14.4" x14ac:dyDescent="0.55000000000000004">
      <c r="D12676" s="286"/>
      <c r="E12676" s="288"/>
    </row>
    <row r="12677" spans="4:5" ht="14.4" x14ac:dyDescent="0.55000000000000004">
      <c r="D12677" s="286"/>
      <c r="E12677" s="288"/>
    </row>
    <row r="12678" spans="4:5" ht="14.4" x14ac:dyDescent="0.55000000000000004">
      <c r="D12678" s="286"/>
      <c r="E12678" s="288"/>
    </row>
    <row r="12679" spans="4:5" ht="14.4" x14ac:dyDescent="0.55000000000000004">
      <c r="D12679" s="286"/>
      <c r="E12679" s="288"/>
    </row>
    <row r="12680" spans="4:5" ht="14.4" x14ac:dyDescent="0.55000000000000004">
      <c r="D12680" s="286"/>
      <c r="E12680" s="288"/>
    </row>
    <row r="12681" spans="4:5" ht="14.4" x14ac:dyDescent="0.55000000000000004">
      <c r="D12681" s="286"/>
      <c r="E12681" s="288"/>
    </row>
    <row r="12682" spans="4:5" ht="14.4" x14ac:dyDescent="0.55000000000000004">
      <c r="D12682" s="286"/>
      <c r="E12682" s="288"/>
    </row>
    <row r="12683" spans="4:5" ht="14.4" x14ac:dyDescent="0.55000000000000004">
      <c r="D12683" s="286"/>
      <c r="E12683" s="288"/>
    </row>
    <row r="12684" spans="4:5" ht="14.4" x14ac:dyDescent="0.55000000000000004">
      <c r="D12684" s="286"/>
      <c r="E12684" s="288"/>
    </row>
    <row r="12685" spans="4:5" ht="14.4" x14ac:dyDescent="0.55000000000000004">
      <c r="D12685" s="286"/>
      <c r="E12685" s="288"/>
    </row>
    <row r="12686" spans="4:5" ht="14.4" x14ac:dyDescent="0.55000000000000004">
      <c r="D12686" s="286"/>
      <c r="E12686" s="288"/>
    </row>
    <row r="12687" spans="4:5" ht="14.4" x14ac:dyDescent="0.55000000000000004">
      <c r="D12687" s="286"/>
      <c r="E12687" s="288"/>
    </row>
    <row r="12688" spans="4:5" ht="14.4" x14ac:dyDescent="0.55000000000000004">
      <c r="D12688" s="286"/>
      <c r="E12688" s="288"/>
    </row>
    <row r="12689" spans="4:5" ht="14.4" x14ac:dyDescent="0.55000000000000004">
      <c r="D12689" s="286"/>
      <c r="E12689" s="288"/>
    </row>
    <row r="12690" spans="4:5" ht="14.4" x14ac:dyDescent="0.55000000000000004">
      <c r="D12690" s="286"/>
      <c r="E12690" s="288"/>
    </row>
    <row r="12691" spans="4:5" ht="14.4" x14ac:dyDescent="0.55000000000000004">
      <c r="D12691" s="286"/>
      <c r="E12691" s="288"/>
    </row>
    <row r="12692" spans="4:5" ht="14.4" x14ac:dyDescent="0.55000000000000004">
      <c r="D12692" s="286"/>
      <c r="E12692" s="288"/>
    </row>
    <row r="12693" spans="4:5" ht="14.4" x14ac:dyDescent="0.55000000000000004">
      <c r="D12693" s="286"/>
      <c r="E12693" s="288"/>
    </row>
    <row r="12694" spans="4:5" ht="14.4" x14ac:dyDescent="0.55000000000000004">
      <c r="D12694" s="286"/>
      <c r="E12694" s="288"/>
    </row>
    <row r="12695" spans="4:5" ht="14.4" x14ac:dyDescent="0.55000000000000004">
      <c r="D12695" s="286"/>
      <c r="E12695" s="288"/>
    </row>
    <row r="12696" spans="4:5" ht="14.4" x14ac:dyDescent="0.55000000000000004">
      <c r="D12696" s="286"/>
      <c r="E12696" s="288"/>
    </row>
    <row r="12697" spans="4:5" ht="14.4" x14ac:dyDescent="0.55000000000000004">
      <c r="D12697" s="286"/>
      <c r="E12697" s="288"/>
    </row>
    <row r="12698" spans="4:5" ht="14.4" x14ac:dyDescent="0.55000000000000004">
      <c r="D12698" s="286"/>
      <c r="E12698" s="288"/>
    </row>
    <row r="12699" spans="4:5" ht="14.4" x14ac:dyDescent="0.55000000000000004">
      <c r="D12699" s="286"/>
      <c r="E12699" s="288"/>
    </row>
    <row r="12700" spans="4:5" ht="14.4" x14ac:dyDescent="0.55000000000000004">
      <c r="D12700" s="286"/>
      <c r="E12700" s="288"/>
    </row>
    <row r="12701" spans="4:5" ht="14.4" x14ac:dyDescent="0.55000000000000004">
      <c r="D12701" s="286"/>
      <c r="E12701" s="288"/>
    </row>
    <row r="12702" spans="4:5" ht="14.4" x14ac:dyDescent="0.55000000000000004">
      <c r="D12702" s="286"/>
      <c r="E12702" s="288"/>
    </row>
    <row r="12703" spans="4:5" ht="14.4" x14ac:dyDescent="0.55000000000000004">
      <c r="D12703" s="286"/>
      <c r="E12703" s="288"/>
    </row>
    <row r="12704" spans="4:5" ht="14.4" x14ac:dyDescent="0.55000000000000004">
      <c r="D12704" s="286"/>
      <c r="E12704" s="288"/>
    </row>
    <row r="12705" spans="4:5" ht="14.4" x14ac:dyDescent="0.55000000000000004">
      <c r="D12705" s="286"/>
      <c r="E12705" s="288"/>
    </row>
    <row r="12706" spans="4:5" ht="14.4" x14ac:dyDescent="0.55000000000000004">
      <c r="D12706" s="286"/>
      <c r="E12706" s="288"/>
    </row>
    <row r="12707" spans="4:5" ht="14.4" x14ac:dyDescent="0.55000000000000004">
      <c r="D12707" s="286"/>
      <c r="E12707" s="288"/>
    </row>
    <row r="12708" spans="4:5" ht="14.4" x14ac:dyDescent="0.55000000000000004">
      <c r="D12708" s="286"/>
      <c r="E12708" s="288"/>
    </row>
    <row r="12709" spans="4:5" ht="14.4" x14ac:dyDescent="0.55000000000000004">
      <c r="D12709" s="286"/>
      <c r="E12709" s="288"/>
    </row>
    <row r="12710" spans="4:5" ht="14.4" x14ac:dyDescent="0.55000000000000004">
      <c r="D12710" s="286"/>
      <c r="E12710" s="288"/>
    </row>
    <row r="12711" spans="4:5" ht="14.4" x14ac:dyDescent="0.55000000000000004">
      <c r="D12711" s="286"/>
      <c r="E12711" s="288"/>
    </row>
    <row r="12712" spans="4:5" ht="14.4" x14ac:dyDescent="0.55000000000000004">
      <c r="D12712" s="286"/>
      <c r="E12712" s="288"/>
    </row>
    <row r="12713" spans="4:5" ht="14.4" x14ac:dyDescent="0.55000000000000004">
      <c r="D12713" s="286"/>
      <c r="E12713" s="288"/>
    </row>
    <row r="12714" spans="4:5" ht="14.4" x14ac:dyDescent="0.55000000000000004">
      <c r="D12714" s="286"/>
      <c r="E12714" s="288"/>
    </row>
    <row r="12715" spans="4:5" ht="14.4" x14ac:dyDescent="0.55000000000000004">
      <c r="D12715" s="286"/>
      <c r="E12715" s="288"/>
    </row>
    <row r="12716" spans="4:5" ht="14.4" x14ac:dyDescent="0.55000000000000004">
      <c r="D12716" s="286"/>
      <c r="E12716" s="288"/>
    </row>
    <row r="12717" spans="4:5" ht="14.4" x14ac:dyDescent="0.55000000000000004">
      <c r="D12717" s="286"/>
      <c r="E12717" s="288"/>
    </row>
    <row r="12718" spans="4:5" ht="14.4" x14ac:dyDescent="0.55000000000000004">
      <c r="D12718" s="286"/>
      <c r="E12718" s="288"/>
    </row>
    <row r="12719" spans="4:5" ht="14.4" x14ac:dyDescent="0.55000000000000004">
      <c r="D12719" s="286"/>
      <c r="E12719" s="288"/>
    </row>
    <row r="12720" spans="4:5" ht="14.4" x14ac:dyDescent="0.55000000000000004">
      <c r="D12720" s="286"/>
      <c r="E12720" s="288"/>
    </row>
    <row r="12721" spans="4:5" ht="14.4" x14ac:dyDescent="0.55000000000000004">
      <c r="D12721" s="286"/>
      <c r="E12721" s="288"/>
    </row>
    <row r="12722" spans="4:5" ht="14.4" x14ac:dyDescent="0.55000000000000004">
      <c r="D12722" s="286"/>
      <c r="E12722" s="288"/>
    </row>
    <row r="12723" spans="4:5" ht="14.4" x14ac:dyDescent="0.55000000000000004">
      <c r="D12723" s="286"/>
      <c r="E12723" s="288"/>
    </row>
    <row r="12724" spans="4:5" ht="14.4" x14ac:dyDescent="0.55000000000000004">
      <c r="D12724" s="286"/>
      <c r="E12724" s="288"/>
    </row>
    <row r="12725" spans="4:5" ht="14.4" x14ac:dyDescent="0.55000000000000004">
      <c r="D12725" s="286"/>
      <c r="E12725" s="288"/>
    </row>
    <row r="12726" spans="4:5" ht="14.4" x14ac:dyDescent="0.55000000000000004">
      <c r="D12726" s="286"/>
      <c r="E12726" s="288"/>
    </row>
    <row r="12727" spans="4:5" ht="14.4" x14ac:dyDescent="0.55000000000000004">
      <c r="D12727" s="286"/>
      <c r="E12727" s="288"/>
    </row>
    <row r="12728" spans="4:5" ht="14.4" x14ac:dyDescent="0.55000000000000004">
      <c r="D12728" s="286"/>
      <c r="E12728" s="288"/>
    </row>
    <row r="12729" spans="4:5" ht="14.4" x14ac:dyDescent="0.55000000000000004">
      <c r="D12729" s="286"/>
      <c r="E12729" s="288"/>
    </row>
    <row r="12730" spans="4:5" ht="14.4" x14ac:dyDescent="0.55000000000000004">
      <c r="D12730" s="286"/>
      <c r="E12730" s="288"/>
    </row>
    <row r="12731" spans="4:5" ht="14.4" x14ac:dyDescent="0.55000000000000004">
      <c r="D12731" s="286"/>
      <c r="E12731" s="288"/>
    </row>
    <row r="12732" spans="4:5" ht="14.4" x14ac:dyDescent="0.55000000000000004">
      <c r="D12732" s="286"/>
      <c r="E12732" s="288"/>
    </row>
    <row r="12733" spans="4:5" ht="14.4" x14ac:dyDescent="0.55000000000000004">
      <c r="D12733" s="286"/>
      <c r="E12733" s="288"/>
    </row>
    <row r="12734" spans="4:5" ht="14.4" x14ac:dyDescent="0.55000000000000004">
      <c r="D12734" s="286"/>
      <c r="E12734" s="288"/>
    </row>
    <row r="12735" spans="4:5" ht="14.4" x14ac:dyDescent="0.55000000000000004">
      <c r="D12735" s="286"/>
      <c r="E12735" s="288"/>
    </row>
    <row r="12736" spans="4:5" ht="14.4" x14ac:dyDescent="0.55000000000000004">
      <c r="D12736" s="286"/>
      <c r="E12736" s="288"/>
    </row>
    <row r="12737" spans="4:5" ht="14.4" x14ac:dyDescent="0.55000000000000004">
      <c r="D12737" s="286"/>
      <c r="E12737" s="288"/>
    </row>
    <row r="12738" spans="4:5" ht="14.4" x14ac:dyDescent="0.55000000000000004">
      <c r="D12738" s="286"/>
      <c r="E12738" s="288"/>
    </row>
    <row r="12739" spans="4:5" ht="14.4" x14ac:dyDescent="0.55000000000000004">
      <c r="D12739" s="286"/>
      <c r="E12739" s="288"/>
    </row>
    <row r="12740" spans="4:5" ht="14.4" x14ac:dyDescent="0.55000000000000004">
      <c r="D12740" s="286"/>
      <c r="E12740" s="288"/>
    </row>
    <row r="12741" spans="4:5" ht="14.4" x14ac:dyDescent="0.55000000000000004">
      <c r="D12741" s="286"/>
      <c r="E12741" s="288"/>
    </row>
    <row r="12742" spans="4:5" ht="14.4" x14ac:dyDescent="0.55000000000000004">
      <c r="D12742" s="286"/>
      <c r="E12742" s="288"/>
    </row>
    <row r="12743" spans="4:5" ht="14.4" x14ac:dyDescent="0.55000000000000004">
      <c r="D12743" s="286"/>
      <c r="E12743" s="288"/>
    </row>
    <row r="12744" spans="4:5" ht="14.4" x14ac:dyDescent="0.55000000000000004">
      <c r="D12744" s="286"/>
      <c r="E12744" s="288"/>
    </row>
    <row r="12745" spans="4:5" ht="14.4" x14ac:dyDescent="0.55000000000000004">
      <c r="D12745" s="286"/>
      <c r="E12745" s="288"/>
    </row>
    <row r="12746" spans="4:5" ht="14.4" x14ac:dyDescent="0.55000000000000004">
      <c r="D12746" s="286"/>
      <c r="E12746" s="288"/>
    </row>
    <row r="12747" spans="4:5" ht="14.4" x14ac:dyDescent="0.55000000000000004">
      <c r="D12747" s="286"/>
      <c r="E12747" s="288"/>
    </row>
    <row r="12748" spans="4:5" ht="14.4" x14ac:dyDescent="0.55000000000000004">
      <c r="D12748" s="286"/>
      <c r="E12748" s="288"/>
    </row>
    <row r="12749" spans="4:5" ht="14.4" x14ac:dyDescent="0.55000000000000004">
      <c r="D12749" s="286"/>
      <c r="E12749" s="288"/>
    </row>
    <row r="12750" spans="4:5" ht="14.4" x14ac:dyDescent="0.55000000000000004">
      <c r="D12750" s="286"/>
      <c r="E12750" s="288"/>
    </row>
    <row r="12751" spans="4:5" ht="14.4" x14ac:dyDescent="0.55000000000000004">
      <c r="D12751" s="286"/>
      <c r="E12751" s="288"/>
    </row>
    <row r="12752" spans="4:5" ht="14.4" x14ac:dyDescent="0.55000000000000004">
      <c r="D12752" s="286"/>
      <c r="E12752" s="288"/>
    </row>
    <row r="12753" spans="4:5" ht="14.4" x14ac:dyDescent="0.55000000000000004">
      <c r="D12753" s="286"/>
      <c r="E12753" s="288"/>
    </row>
    <row r="12754" spans="4:5" ht="14.4" x14ac:dyDescent="0.55000000000000004">
      <c r="D12754" s="286"/>
      <c r="E12754" s="288"/>
    </row>
    <row r="12755" spans="4:5" ht="14.4" x14ac:dyDescent="0.55000000000000004">
      <c r="D12755" s="286"/>
      <c r="E12755" s="288"/>
    </row>
    <row r="12756" spans="4:5" ht="14.4" x14ac:dyDescent="0.55000000000000004">
      <c r="D12756" s="286"/>
      <c r="E12756" s="288"/>
    </row>
    <row r="12757" spans="4:5" ht="14.4" x14ac:dyDescent="0.55000000000000004">
      <c r="D12757" s="286"/>
      <c r="E12757" s="288"/>
    </row>
    <row r="12758" spans="4:5" ht="14.4" x14ac:dyDescent="0.55000000000000004">
      <c r="D12758" s="286"/>
      <c r="E12758" s="288"/>
    </row>
    <row r="12759" spans="4:5" ht="14.4" x14ac:dyDescent="0.55000000000000004">
      <c r="D12759" s="286"/>
      <c r="E12759" s="288"/>
    </row>
    <row r="12760" spans="4:5" ht="14.4" x14ac:dyDescent="0.55000000000000004">
      <c r="D12760" s="286"/>
      <c r="E12760" s="288"/>
    </row>
    <row r="12761" spans="4:5" ht="14.4" x14ac:dyDescent="0.55000000000000004">
      <c r="D12761" s="286"/>
      <c r="E12761" s="288"/>
    </row>
    <row r="12762" spans="4:5" ht="14.4" x14ac:dyDescent="0.55000000000000004">
      <c r="D12762" s="286"/>
      <c r="E12762" s="288"/>
    </row>
    <row r="12763" spans="4:5" ht="14.4" x14ac:dyDescent="0.55000000000000004">
      <c r="D12763" s="286"/>
      <c r="E12763" s="288"/>
    </row>
    <row r="12764" spans="4:5" ht="14.4" x14ac:dyDescent="0.55000000000000004">
      <c r="D12764" s="286"/>
      <c r="E12764" s="288"/>
    </row>
    <row r="12765" spans="4:5" ht="14.4" x14ac:dyDescent="0.55000000000000004">
      <c r="D12765" s="286"/>
      <c r="E12765" s="288"/>
    </row>
    <row r="12766" spans="4:5" ht="14.4" x14ac:dyDescent="0.55000000000000004">
      <c r="D12766" s="286"/>
      <c r="E12766" s="288"/>
    </row>
    <row r="12767" spans="4:5" ht="14.4" x14ac:dyDescent="0.55000000000000004">
      <c r="D12767" s="286"/>
      <c r="E12767" s="288"/>
    </row>
    <row r="12768" spans="4:5" ht="14.4" x14ac:dyDescent="0.55000000000000004">
      <c r="D12768" s="286"/>
      <c r="E12768" s="288"/>
    </row>
    <row r="12769" spans="4:5" ht="14.4" x14ac:dyDescent="0.55000000000000004">
      <c r="D12769" s="286"/>
      <c r="E12769" s="288"/>
    </row>
    <row r="12770" spans="4:5" ht="14.4" x14ac:dyDescent="0.55000000000000004">
      <c r="D12770" s="286"/>
      <c r="E12770" s="288"/>
    </row>
    <row r="12771" spans="4:5" ht="14.4" x14ac:dyDescent="0.55000000000000004">
      <c r="D12771" s="286"/>
      <c r="E12771" s="288"/>
    </row>
    <row r="12772" spans="4:5" ht="14.4" x14ac:dyDescent="0.55000000000000004">
      <c r="D12772" s="286"/>
      <c r="E12772" s="288"/>
    </row>
    <row r="12773" spans="4:5" ht="14.4" x14ac:dyDescent="0.55000000000000004">
      <c r="D12773" s="286"/>
      <c r="E12773" s="288"/>
    </row>
    <row r="12774" spans="4:5" ht="14.4" x14ac:dyDescent="0.55000000000000004">
      <c r="D12774" s="286"/>
      <c r="E12774" s="288"/>
    </row>
    <row r="12775" spans="4:5" ht="14.4" x14ac:dyDescent="0.55000000000000004">
      <c r="D12775" s="286"/>
      <c r="E12775" s="288"/>
    </row>
    <row r="12776" spans="4:5" ht="14.4" x14ac:dyDescent="0.55000000000000004">
      <c r="D12776" s="286"/>
      <c r="E12776" s="288"/>
    </row>
    <row r="12777" spans="4:5" ht="14.4" x14ac:dyDescent="0.55000000000000004">
      <c r="D12777" s="286"/>
      <c r="E12777" s="288"/>
    </row>
    <row r="12778" spans="4:5" ht="14.4" x14ac:dyDescent="0.55000000000000004">
      <c r="D12778" s="286"/>
      <c r="E12778" s="288"/>
    </row>
    <row r="12779" spans="4:5" ht="14.4" x14ac:dyDescent="0.55000000000000004">
      <c r="D12779" s="286"/>
      <c r="E12779" s="288"/>
    </row>
    <row r="12780" spans="4:5" ht="14.4" x14ac:dyDescent="0.55000000000000004">
      <c r="D12780" s="286"/>
      <c r="E12780" s="288"/>
    </row>
    <row r="12781" spans="4:5" ht="14.4" x14ac:dyDescent="0.55000000000000004">
      <c r="D12781" s="286"/>
      <c r="E12781" s="288"/>
    </row>
    <row r="12782" spans="4:5" ht="14.4" x14ac:dyDescent="0.55000000000000004">
      <c r="D12782" s="286"/>
      <c r="E12782" s="288"/>
    </row>
    <row r="12783" spans="4:5" ht="14.4" x14ac:dyDescent="0.55000000000000004">
      <c r="D12783" s="286"/>
      <c r="E12783" s="288"/>
    </row>
    <row r="12784" spans="4:5" ht="14.4" x14ac:dyDescent="0.55000000000000004">
      <c r="D12784" s="286"/>
      <c r="E12784" s="288"/>
    </row>
    <row r="12785" spans="4:5" ht="14.4" x14ac:dyDescent="0.55000000000000004">
      <c r="D12785" s="286"/>
      <c r="E12785" s="288"/>
    </row>
    <row r="12786" spans="4:5" ht="14.4" x14ac:dyDescent="0.55000000000000004">
      <c r="D12786" s="286"/>
      <c r="E12786" s="288"/>
    </row>
    <row r="12787" spans="4:5" ht="14.4" x14ac:dyDescent="0.55000000000000004">
      <c r="D12787" s="286"/>
      <c r="E12787" s="288"/>
    </row>
    <row r="12788" spans="4:5" ht="14.4" x14ac:dyDescent="0.55000000000000004">
      <c r="D12788" s="286"/>
      <c r="E12788" s="288"/>
    </row>
    <row r="12789" spans="4:5" ht="14.4" x14ac:dyDescent="0.55000000000000004">
      <c r="D12789" s="286"/>
      <c r="E12789" s="288"/>
    </row>
    <row r="12790" spans="4:5" ht="14.4" x14ac:dyDescent="0.55000000000000004">
      <c r="D12790" s="286"/>
      <c r="E12790" s="288"/>
    </row>
    <row r="12791" spans="4:5" ht="14.4" x14ac:dyDescent="0.55000000000000004">
      <c r="D12791" s="286"/>
      <c r="E12791" s="288"/>
    </row>
    <row r="12792" spans="4:5" ht="14.4" x14ac:dyDescent="0.55000000000000004">
      <c r="D12792" s="286"/>
      <c r="E12792" s="288"/>
    </row>
    <row r="12793" spans="4:5" ht="14.4" x14ac:dyDescent="0.55000000000000004">
      <c r="D12793" s="286"/>
      <c r="E12793" s="288"/>
    </row>
    <row r="12794" spans="4:5" ht="14.4" x14ac:dyDescent="0.55000000000000004">
      <c r="D12794" s="286"/>
      <c r="E12794" s="288"/>
    </row>
    <row r="12795" spans="4:5" ht="14.4" x14ac:dyDescent="0.55000000000000004">
      <c r="D12795" s="286"/>
      <c r="E12795" s="288"/>
    </row>
    <row r="12796" spans="4:5" ht="14.4" x14ac:dyDescent="0.55000000000000004">
      <c r="D12796" s="286"/>
      <c r="E12796" s="288"/>
    </row>
    <row r="12797" spans="4:5" ht="14.4" x14ac:dyDescent="0.55000000000000004">
      <c r="D12797" s="286"/>
      <c r="E12797" s="288"/>
    </row>
    <row r="12798" spans="4:5" ht="14.4" x14ac:dyDescent="0.55000000000000004">
      <c r="D12798" s="286"/>
      <c r="E12798" s="288"/>
    </row>
    <row r="12799" spans="4:5" ht="14.4" x14ac:dyDescent="0.55000000000000004">
      <c r="D12799" s="286"/>
      <c r="E12799" s="288"/>
    </row>
    <row r="12800" spans="4:5" ht="14.4" x14ac:dyDescent="0.55000000000000004">
      <c r="D12800" s="286"/>
      <c r="E12800" s="288"/>
    </row>
    <row r="12801" spans="4:5" ht="14.4" x14ac:dyDescent="0.55000000000000004">
      <c r="D12801" s="286"/>
      <c r="E12801" s="288"/>
    </row>
    <row r="12802" spans="4:5" ht="14.4" x14ac:dyDescent="0.55000000000000004">
      <c r="D12802" s="286"/>
      <c r="E12802" s="288"/>
    </row>
    <row r="12803" spans="4:5" ht="14.4" x14ac:dyDescent="0.55000000000000004">
      <c r="D12803" s="286"/>
      <c r="E12803" s="288"/>
    </row>
    <row r="12804" spans="4:5" ht="14.4" x14ac:dyDescent="0.55000000000000004">
      <c r="D12804" s="286"/>
      <c r="E12804" s="288"/>
    </row>
    <row r="12805" spans="4:5" ht="14.4" x14ac:dyDescent="0.55000000000000004">
      <c r="D12805" s="286"/>
      <c r="E12805" s="288"/>
    </row>
    <row r="12806" spans="4:5" ht="14.4" x14ac:dyDescent="0.55000000000000004">
      <c r="D12806" s="286"/>
      <c r="E12806" s="288"/>
    </row>
    <row r="12807" spans="4:5" ht="14.4" x14ac:dyDescent="0.55000000000000004">
      <c r="D12807" s="286"/>
      <c r="E12807" s="288"/>
    </row>
    <row r="12808" spans="4:5" ht="14.4" x14ac:dyDescent="0.55000000000000004">
      <c r="D12808" s="286"/>
      <c r="E12808" s="288"/>
    </row>
    <row r="12809" spans="4:5" ht="14.4" x14ac:dyDescent="0.55000000000000004">
      <c r="D12809" s="286"/>
      <c r="E12809" s="288"/>
    </row>
    <row r="12810" spans="4:5" ht="14.4" x14ac:dyDescent="0.55000000000000004">
      <c r="D12810" s="286"/>
      <c r="E12810" s="288"/>
    </row>
    <row r="12811" spans="4:5" ht="14.4" x14ac:dyDescent="0.55000000000000004">
      <c r="D12811" s="286"/>
      <c r="E12811" s="288"/>
    </row>
    <row r="12812" spans="4:5" ht="14.4" x14ac:dyDescent="0.55000000000000004">
      <c r="D12812" s="286"/>
      <c r="E12812" s="288"/>
    </row>
    <row r="12813" spans="4:5" ht="14.4" x14ac:dyDescent="0.55000000000000004">
      <c r="D12813" s="286"/>
      <c r="E12813" s="288"/>
    </row>
    <row r="12814" spans="4:5" ht="14.4" x14ac:dyDescent="0.55000000000000004">
      <c r="D12814" s="286"/>
      <c r="E12814" s="288"/>
    </row>
    <row r="12815" spans="4:5" ht="14.4" x14ac:dyDescent="0.55000000000000004">
      <c r="D12815" s="286"/>
      <c r="E12815" s="288"/>
    </row>
    <row r="12816" spans="4:5" ht="14.4" x14ac:dyDescent="0.55000000000000004">
      <c r="D12816" s="286"/>
      <c r="E12816" s="288"/>
    </row>
    <row r="12817" spans="4:5" ht="14.4" x14ac:dyDescent="0.55000000000000004">
      <c r="D12817" s="286"/>
      <c r="E12817" s="288"/>
    </row>
    <row r="12818" spans="4:5" ht="14.4" x14ac:dyDescent="0.55000000000000004">
      <c r="D12818" s="286"/>
      <c r="E12818" s="288"/>
    </row>
    <row r="12819" spans="4:5" ht="14.4" x14ac:dyDescent="0.55000000000000004">
      <c r="D12819" s="286"/>
      <c r="E12819" s="288"/>
    </row>
    <row r="12820" spans="4:5" ht="14.4" x14ac:dyDescent="0.55000000000000004">
      <c r="D12820" s="286"/>
      <c r="E12820" s="288"/>
    </row>
    <row r="12821" spans="4:5" ht="14.4" x14ac:dyDescent="0.55000000000000004">
      <c r="D12821" s="286"/>
      <c r="E12821" s="288"/>
    </row>
    <row r="12822" spans="4:5" ht="14.4" x14ac:dyDescent="0.55000000000000004">
      <c r="D12822" s="286"/>
      <c r="E12822" s="288"/>
    </row>
    <row r="12823" spans="4:5" ht="14.4" x14ac:dyDescent="0.55000000000000004">
      <c r="D12823" s="286"/>
      <c r="E12823" s="288"/>
    </row>
    <row r="12824" spans="4:5" ht="14.4" x14ac:dyDescent="0.55000000000000004">
      <c r="D12824" s="286"/>
      <c r="E12824" s="288"/>
    </row>
    <row r="12825" spans="4:5" ht="14.4" x14ac:dyDescent="0.55000000000000004">
      <c r="D12825" s="286"/>
      <c r="E12825" s="288"/>
    </row>
    <row r="12826" spans="4:5" ht="14.4" x14ac:dyDescent="0.55000000000000004">
      <c r="D12826" s="286"/>
      <c r="E12826" s="288"/>
    </row>
    <row r="12827" spans="4:5" ht="14.4" x14ac:dyDescent="0.55000000000000004">
      <c r="D12827" s="286"/>
      <c r="E12827" s="288"/>
    </row>
    <row r="12828" spans="4:5" ht="14.4" x14ac:dyDescent="0.55000000000000004">
      <c r="D12828" s="286"/>
      <c r="E12828" s="288"/>
    </row>
    <row r="12829" spans="4:5" ht="14.4" x14ac:dyDescent="0.55000000000000004">
      <c r="D12829" s="286"/>
      <c r="E12829" s="288"/>
    </row>
    <row r="12830" spans="4:5" ht="14.4" x14ac:dyDescent="0.55000000000000004">
      <c r="D12830" s="286"/>
      <c r="E12830" s="288"/>
    </row>
    <row r="12831" spans="4:5" ht="14.4" x14ac:dyDescent="0.55000000000000004">
      <c r="D12831" s="286"/>
      <c r="E12831" s="288"/>
    </row>
    <row r="12832" spans="4:5" ht="14.4" x14ac:dyDescent="0.55000000000000004">
      <c r="D12832" s="286"/>
      <c r="E12832" s="288"/>
    </row>
    <row r="12833" spans="4:5" ht="14.4" x14ac:dyDescent="0.55000000000000004">
      <c r="D12833" s="286"/>
      <c r="E12833" s="288"/>
    </row>
    <row r="12834" spans="4:5" ht="14.4" x14ac:dyDescent="0.55000000000000004">
      <c r="D12834" s="286"/>
      <c r="E12834" s="288"/>
    </row>
    <row r="12835" spans="4:5" ht="14.4" x14ac:dyDescent="0.55000000000000004">
      <c r="D12835" s="286"/>
      <c r="E12835" s="288"/>
    </row>
    <row r="12836" spans="4:5" ht="14.4" x14ac:dyDescent="0.55000000000000004">
      <c r="D12836" s="286"/>
      <c r="E12836" s="288"/>
    </row>
    <row r="12837" spans="4:5" ht="14.4" x14ac:dyDescent="0.55000000000000004">
      <c r="D12837" s="286"/>
      <c r="E12837" s="288"/>
    </row>
    <row r="12838" spans="4:5" ht="14.4" x14ac:dyDescent="0.55000000000000004">
      <c r="D12838" s="286"/>
      <c r="E12838" s="288"/>
    </row>
    <row r="12839" spans="4:5" ht="14.4" x14ac:dyDescent="0.55000000000000004">
      <c r="D12839" s="286"/>
      <c r="E12839" s="288"/>
    </row>
    <row r="12840" spans="4:5" ht="14.4" x14ac:dyDescent="0.55000000000000004">
      <c r="D12840" s="286"/>
      <c r="E12840" s="288"/>
    </row>
    <row r="12841" spans="4:5" ht="14.4" x14ac:dyDescent="0.55000000000000004">
      <c r="D12841" s="286"/>
      <c r="E12841" s="288"/>
    </row>
    <row r="12842" spans="4:5" ht="14.4" x14ac:dyDescent="0.55000000000000004">
      <c r="D12842" s="286"/>
      <c r="E12842" s="288"/>
    </row>
    <row r="12843" spans="4:5" ht="14.4" x14ac:dyDescent="0.55000000000000004">
      <c r="D12843" s="286"/>
      <c r="E12843" s="288"/>
    </row>
    <row r="12844" spans="4:5" ht="14.4" x14ac:dyDescent="0.55000000000000004">
      <c r="D12844" s="286"/>
      <c r="E12844" s="288"/>
    </row>
    <row r="12845" spans="4:5" ht="14.4" x14ac:dyDescent="0.55000000000000004">
      <c r="D12845" s="286"/>
      <c r="E12845" s="288"/>
    </row>
    <row r="12846" spans="4:5" ht="14.4" x14ac:dyDescent="0.55000000000000004">
      <c r="D12846" s="286"/>
      <c r="E12846" s="288"/>
    </row>
    <row r="12847" spans="4:5" ht="14.4" x14ac:dyDescent="0.55000000000000004">
      <c r="D12847" s="286"/>
      <c r="E12847" s="288"/>
    </row>
    <row r="12848" spans="4:5" ht="14.4" x14ac:dyDescent="0.55000000000000004">
      <c r="D12848" s="286"/>
      <c r="E12848" s="288"/>
    </row>
    <row r="12849" spans="4:5" ht="14.4" x14ac:dyDescent="0.55000000000000004">
      <c r="D12849" s="286"/>
      <c r="E12849" s="288"/>
    </row>
    <row r="12850" spans="4:5" ht="14.4" x14ac:dyDescent="0.55000000000000004">
      <c r="D12850" s="286"/>
      <c r="E12850" s="288"/>
    </row>
    <row r="12851" spans="4:5" ht="14.4" x14ac:dyDescent="0.55000000000000004">
      <c r="D12851" s="286"/>
      <c r="E12851" s="288"/>
    </row>
    <row r="12852" spans="4:5" ht="14.4" x14ac:dyDescent="0.55000000000000004">
      <c r="D12852" s="286"/>
      <c r="E12852" s="288"/>
    </row>
    <row r="12853" spans="4:5" ht="14.4" x14ac:dyDescent="0.55000000000000004">
      <c r="D12853" s="286"/>
      <c r="E12853" s="288"/>
    </row>
    <row r="12854" spans="4:5" ht="14.4" x14ac:dyDescent="0.55000000000000004">
      <c r="D12854" s="286"/>
      <c r="E12854" s="288"/>
    </row>
    <row r="12855" spans="4:5" ht="14.4" x14ac:dyDescent="0.55000000000000004">
      <c r="D12855" s="286"/>
      <c r="E12855" s="288"/>
    </row>
    <row r="12856" spans="4:5" ht="14.4" x14ac:dyDescent="0.55000000000000004">
      <c r="D12856" s="286"/>
      <c r="E12856" s="288"/>
    </row>
    <row r="12857" spans="4:5" ht="14.4" x14ac:dyDescent="0.55000000000000004">
      <c r="D12857" s="286"/>
      <c r="E12857" s="288"/>
    </row>
    <row r="12858" spans="4:5" ht="14.4" x14ac:dyDescent="0.55000000000000004">
      <c r="D12858" s="286"/>
      <c r="E12858" s="288"/>
    </row>
    <row r="12859" spans="4:5" ht="14.4" x14ac:dyDescent="0.55000000000000004">
      <c r="D12859" s="286"/>
      <c r="E12859" s="288"/>
    </row>
    <row r="12860" spans="4:5" ht="14.4" x14ac:dyDescent="0.55000000000000004">
      <c r="D12860" s="286"/>
      <c r="E12860" s="288"/>
    </row>
    <row r="12861" spans="4:5" ht="14.4" x14ac:dyDescent="0.55000000000000004">
      <c r="D12861" s="286"/>
      <c r="E12861" s="288"/>
    </row>
    <row r="12862" spans="4:5" ht="14.4" x14ac:dyDescent="0.55000000000000004">
      <c r="D12862" s="286"/>
      <c r="E12862" s="288"/>
    </row>
    <row r="12863" spans="4:5" ht="14.4" x14ac:dyDescent="0.55000000000000004">
      <c r="D12863" s="286"/>
      <c r="E12863" s="288"/>
    </row>
    <row r="12864" spans="4:5" ht="14.4" x14ac:dyDescent="0.55000000000000004">
      <c r="D12864" s="286"/>
      <c r="E12864" s="288"/>
    </row>
    <row r="12865" spans="4:5" ht="14.4" x14ac:dyDescent="0.55000000000000004">
      <c r="D12865" s="286"/>
      <c r="E12865" s="288"/>
    </row>
    <row r="12866" spans="4:5" ht="14.4" x14ac:dyDescent="0.55000000000000004">
      <c r="D12866" s="286"/>
      <c r="E12866" s="288"/>
    </row>
    <row r="12867" spans="4:5" ht="14.4" x14ac:dyDescent="0.55000000000000004">
      <c r="D12867" s="286"/>
      <c r="E12867" s="288"/>
    </row>
    <row r="12868" spans="4:5" ht="14.4" x14ac:dyDescent="0.55000000000000004">
      <c r="D12868" s="286"/>
      <c r="E12868" s="288"/>
    </row>
    <row r="12869" spans="4:5" ht="14.4" x14ac:dyDescent="0.55000000000000004">
      <c r="D12869" s="286"/>
      <c r="E12869" s="288"/>
    </row>
    <row r="12870" spans="4:5" ht="14.4" x14ac:dyDescent="0.55000000000000004">
      <c r="D12870" s="286"/>
      <c r="E12870" s="288"/>
    </row>
    <row r="12871" spans="4:5" ht="14.4" x14ac:dyDescent="0.55000000000000004">
      <c r="D12871" s="286"/>
      <c r="E12871" s="288"/>
    </row>
    <row r="12872" spans="4:5" ht="14.4" x14ac:dyDescent="0.55000000000000004">
      <c r="D12872" s="286"/>
      <c r="E12872" s="288"/>
    </row>
    <row r="12873" spans="4:5" ht="14.4" x14ac:dyDescent="0.55000000000000004">
      <c r="D12873" s="286"/>
      <c r="E12873" s="288"/>
    </row>
    <row r="12874" spans="4:5" ht="14.4" x14ac:dyDescent="0.55000000000000004">
      <c r="D12874" s="286"/>
      <c r="E12874" s="288"/>
    </row>
    <row r="12875" spans="4:5" ht="14.4" x14ac:dyDescent="0.55000000000000004">
      <c r="D12875" s="286"/>
      <c r="E12875" s="288"/>
    </row>
    <row r="12876" spans="4:5" ht="14.4" x14ac:dyDescent="0.55000000000000004">
      <c r="D12876" s="286"/>
      <c r="E12876" s="288"/>
    </row>
    <row r="12877" spans="4:5" ht="14.4" x14ac:dyDescent="0.55000000000000004">
      <c r="D12877" s="286"/>
      <c r="E12877" s="288"/>
    </row>
    <row r="12878" spans="4:5" ht="14.4" x14ac:dyDescent="0.55000000000000004">
      <c r="D12878" s="286"/>
      <c r="E12878" s="288"/>
    </row>
    <row r="12879" spans="4:5" ht="14.4" x14ac:dyDescent="0.55000000000000004">
      <c r="D12879" s="286"/>
      <c r="E12879" s="288"/>
    </row>
    <row r="12880" spans="4:5" ht="14.4" x14ac:dyDescent="0.55000000000000004">
      <c r="D12880" s="286"/>
      <c r="E12880" s="288"/>
    </row>
    <row r="12881" spans="4:5" ht="14.4" x14ac:dyDescent="0.55000000000000004">
      <c r="D12881" s="286"/>
      <c r="E12881" s="288"/>
    </row>
    <row r="12882" spans="4:5" ht="14.4" x14ac:dyDescent="0.55000000000000004">
      <c r="D12882" s="286"/>
      <c r="E12882" s="288"/>
    </row>
    <row r="12883" spans="4:5" ht="14.4" x14ac:dyDescent="0.55000000000000004">
      <c r="D12883" s="286"/>
      <c r="E12883" s="288"/>
    </row>
    <row r="12884" spans="4:5" ht="14.4" x14ac:dyDescent="0.55000000000000004">
      <c r="D12884" s="286"/>
      <c r="E12884" s="288"/>
    </row>
    <row r="12885" spans="4:5" ht="14.4" x14ac:dyDescent="0.55000000000000004">
      <c r="D12885" s="286"/>
      <c r="E12885" s="288"/>
    </row>
    <row r="12886" spans="4:5" ht="14.4" x14ac:dyDescent="0.55000000000000004">
      <c r="D12886" s="286"/>
      <c r="E12886" s="288"/>
    </row>
    <row r="12887" spans="4:5" ht="14.4" x14ac:dyDescent="0.55000000000000004">
      <c r="D12887" s="286"/>
      <c r="E12887" s="288"/>
    </row>
    <row r="12888" spans="4:5" ht="14.4" x14ac:dyDescent="0.55000000000000004">
      <c r="D12888" s="286"/>
      <c r="E12888" s="288"/>
    </row>
    <row r="12889" spans="4:5" ht="14.4" x14ac:dyDescent="0.55000000000000004">
      <c r="D12889" s="286"/>
      <c r="E12889" s="288"/>
    </row>
    <row r="12890" spans="4:5" ht="14.4" x14ac:dyDescent="0.55000000000000004">
      <c r="D12890" s="286"/>
      <c r="E12890" s="288"/>
    </row>
    <row r="12891" spans="4:5" ht="14.4" x14ac:dyDescent="0.55000000000000004">
      <c r="D12891" s="286"/>
      <c r="E12891" s="288"/>
    </row>
    <row r="12892" spans="4:5" ht="14.4" x14ac:dyDescent="0.55000000000000004">
      <c r="D12892" s="286"/>
      <c r="E12892" s="288"/>
    </row>
    <row r="12893" spans="4:5" ht="14.4" x14ac:dyDescent="0.55000000000000004">
      <c r="D12893" s="286"/>
      <c r="E12893" s="288"/>
    </row>
    <row r="12894" spans="4:5" ht="14.4" x14ac:dyDescent="0.55000000000000004">
      <c r="D12894" s="286"/>
      <c r="E12894" s="288"/>
    </row>
    <row r="12895" spans="4:5" ht="14.4" x14ac:dyDescent="0.55000000000000004">
      <c r="D12895" s="286"/>
      <c r="E12895" s="288"/>
    </row>
    <row r="12896" spans="4:5" ht="14.4" x14ac:dyDescent="0.55000000000000004">
      <c r="D12896" s="286"/>
      <c r="E12896" s="288"/>
    </row>
    <row r="12897" spans="4:5" ht="14.4" x14ac:dyDescent="0.55000000000000004">
      <c r="D12897" s="286"/>
      <c r="E12897" s="288"/>
    </row>
    <row r="12898" spans="4:5" ht="14.4" x14ac:dyDescent="0.55000000000000004">
      <c r="D12898" s="286"/>
      <c r="E12898" s="288"/>
    </row>
    <row r="12899" spans="4:5" ht="14.4" x14ac:dyDescent="0.55000000000000004">
      <c r="D12899" s="286"/>
      <c r="E12899" s="288"/>
    </row>
    <row r="12900" spans="4:5" ht="14.4" x14ac:dyDescent="0.55000000000000004">
      <c r="D12900" s="286"/>
      <c r="E12900" s="288"/>
    </row>
    <row r="12901" spans="4:5" ht="14.4" x14ac:dyDescent="0.55000000000000004">
      <c r="D12901" s="286"/>
      <c r="E12901" s="288"/>
    </row>
    <row r="12902" spans="4:5" ht="14.4" x14ac:dyDescent="0.55000000000000004">
      <c r="D12902" s="286"/>
      <c r="E12902" s="288"/>
    </row>
    <row r="12903" spans="4:5" ht="14.4" x14ac:dyDescent="0.55000000000000004">
      <c r="D12903" s="286"/>
      <c r="E12903" s="288"/>
    </row>
    <row r="12904" spans="4:5" ht="14.4" x14ac:dyDescent="0.55000000000000004">
      <c r="D12904" s="286"/>
      <c r="E12904" s="288"/>
    </row>
    <row r="12905" spans="4:5" ht="14.4" x14ac:dyDescent="0.55000000000000004">
      <c r="D12905" s="286"/>
      <c r="E12905" s="288"/>
    </row>
    <row r="12906" spans="4:5" ht="14.4" x14ac:dyDescent="0.55000000000000004">
      <c r="D12906" s="286"/>
      <c r="E12906" s="288"/>
    </row>
    <row r="12907" spans="4:5" ht="14.4" x14ac:dyDescent="0.55000000000000004">
      <c r="D12907" s="286"/>
      <c r="E12907" s="288"/>
    </row>
    <row r="12908" spans="4:5" ht="14.4" x14ac:dyDescent="0.55000000000000004">
      <c r="D12908" s="286"/>
      <c r="E12908" s="288"/>
    </row>
    <row r="12909" spans="4:5" ht="14.4" x14ac:dyDescent="0.55000000000000004">
      <c r="D12909" s="286"/>
      <c r="E12909" s="288"/>
    </row>
    <row r="12910" spans="4:5" ht="14.4" x14ac:dyDescent="0.55000000000000004">
      <c r="D12910" s="286"/>
      <c r="E12910" s="288"/>
    </row>
    <row r="12911" spans="4:5" ht="14.4" x14ac:dyDescent="0.55000000000000004">
      <c r="D12911" s="286"/>
      <c r="E12911" s="288"/>
    </row>
    <row r="12912" spans="4:5" ht="14.4" x14ac:dyDescent="0.55000000000000004">
      <c r="D12912" s="286"/>
      <c r="E12912" s="288"/>
    </row>
    <row r="12913" spans="4:5" ht="14.4" x14ac:dyDescent="0.55000000000000004">
      <c r="D12913" s="286"/>
      <c r="E12913" s="288"/>
    </row>
    <row r="12914" spans="4:5" ht="14.4" x14ac:dyDescent="0.55000000000000004">
      <c r="D12914" s="286"/>
      <c r="E12914" s="288"/>
    </row>
    <row r="12915" spans="4:5" ht="14.4" x14ac:dyDescent="0.55000000000000004">
      <c r="D12915" s="286"/>
      <c r="E12915" s="288"/>
    </row>
    <row r="12916" spans="4:5" ht="14.4" x14ac:dyDescent="0.55000000000000004">
      <c r="D12916" s="286"/>
      <c r="E12916" s="288"/>
    </row>
    <row r="12917" spans="4:5" ht="14.4" x14ac:dyDescent="0.55000000000000004">
      <c r="D12917" s="286"/>
      <c r="E12917" s="288"/>
    </row>
    <row r="12918" spans="4:5" ht="14.4" x14ac:dyDescent="0.55000000000000004">
      <c r="D12918" s="286"/>
      <c r="E12918" s="288"/>
    </row>
    <row r="12919" spans="4:5" ht="14.4" x14ac:dyDescent="0.55000000000000004">
      <c r="D12919" s="286"/>
      <c r="E12919" s="288"/>
    </row>
    <row r="12920" spans="4:5" ht="14.4" x14ac:dyDescent="0.55000000000000004">
      <c r="D12920" s="286"/>
      <c r="E12920" s="288"/>
    </row>
    <row r="12921" spans="4:5" ht="14.4" x14ac:dyDescent="0.55000000000000004">
      <c r="D12921" s="286"/>
      <c r="E12921" s="288"/>
    </row>
    <row r="12922" spans="4:5" ht="14.4" x14ac:dyDescent="0.55000000000000004">
      <c r="D12922" s="286"/>
      <c r="E12922" s="288"/>
    </row>
    <row r="12923" spans="4:5" ht="14.4" x14ac:dyDescent="0.55000000000000004">
      <c r="D12923" s="286"/>
      <c r="E12923" s="288"/>
    </row>
    <row r="12924" spans="4:5" ht="14.4" x14ac:dyDescent="0.55000000000000004">
      <c r="D12924" s="286"/>
      <c r="E12924" s="288"/>
    </row>
    <row r="12925" spans="4:5" ht="14.4" x14ac:dyDescent="0.55000000000000004">
      <c r="D12925" s="286"/>
      <c r="E12925" s="288"/>
    </row>
    <row r="12926" spans="4:5" ht="14.4" x14ac:dyDescent="0.55000000000000004">
      <c r="D12926" s="286"/>
      <c r="E12926" s="288"/>
    </row>
    <row r="12927" spans="4:5" ht="14.4" x14ac:dyDescent="0.55000000000000004">
      <c r="D12927" s="286"/>
      <c r="E12927" s="288"/>
    </row>
    <row r="12928" spans="4:5" ht="14.4" x14ac:dyDescent="0.55000000000000004">
      <c r="D12928" s="286"/>
      <c r="E12928" s="288"/>
    </row>
    <row r="12929" spans="4:5" ht="14.4" x14ac:dyDescent="0.55000000000000004">
      <c r="D12929" s="286"/>
      <c r="E12929" s="288"/>
    </row>
    <row r="12930" spans="4:5" ht="14.4" x14ac:dyDescent="0.55000000000000004">
      <c r="D12930" s="286"/>
      <c r="E12930" s="288"/>
    </row>
    <row r="12931" spans="4:5" ht="14.4" x14ac:dyDescent="0.55000000000000004">
      <c r="D12931" s="286"/>
      <c r="E12931" s="288"/>
    </row>
    <row r="12932" spans="4:5" ht="14.4" x14ac:dyDescent="0.55000000000000004">
      <c r="D12932" s="286"/>
      <c r="E12932" s="288"/>
    </row>
    <row r="12933" spans="4:5" ht="14.4" x14ac:dyDescent="0.55000000000000004">
      <c r="D12933" s="286"/>
      <c r="E12933" s="288"/>
    </row>
    <row r="12934" spans="4:5" ht="14.4" x14ac:dyDescent="0.55000000000000004">
      <c r="D12934" s="286"/>
      <c r="E12934" s="288"/>
    </row>
    <row r="12935" spans="4:5" ht="14.4" x14ac:dyDescent="0.55000000000000004">
      <c r="D12935" s="286"/>
      <c r="E12935" s="288"/>
    </row>
    <row r="12936" spans="4:5" ht="14.4" x14ac:dyDescent="0.55000000000000004">
      <c r="D12936" s="286"/>
      <c r="E12936" s="288"/>
    </row>
    <row r="12937" spans="4:5" ht="14.4" x14ac:dyDescent="0.55000000000000004">
      <c r="D12937" s="286"/>
      <c r="E12937" s="288"/>
    </row>
    <row r="12938" spans="4:5" ht="14.4" x14ac:dyDescent="0.55000000000000004">
      <c r="D12938" s="286"/>
      <c r="E12938" s="288"/>
    </row>
    <row r="12939" spans="4:5" ht="14.4" x14ac:dyDescent="0.55000000000000004">
      <c r="D12939" s="286"/>
      <c r="E12939" s="288"/>
    </row>
    <row r="12940" spans="4:5" ht="14.4" x14ac:dyDescent="0.55000000000000004">
      <c r="D12940" s="286"/>
      <c r="E12940" s="288"/>
    </row>
    <row r="12941" spans="4:5" ht="14.4" x14ac:dyDescent="0.55000000000000004">
      <c r="D12941" s="286"/>
      <c r="E12941" s="288"/>
    </row>
    <row r="12942" spans="4:5" ht="14.4" x14ac:dyDescent="0.55000000000000004">
      <c r="D12942" s="286"/>
      <c r="E12942" s="288"/>
    </row>
    <row r="12943" spans="4:5" ht="14.4" x14ac:dyDescent="0.55000000000000004">
      <c r="D12943" s="286"/>
      <c r="E12943" s="288"/>
    </row>
    <row r="12944" spans="4:5" ht="14.4" x14ac:dyDescent="0.55000000000000004">
      <c r="D12944" s="286"/>
      <c r="E12944" s="288"/>
    </row>
    <row r="12945" spans="4:5" ht="14.4" x14ac:dyDescent="0.55000000000000004">
      <c r="D12945" s="286"/>
      <c r="E12945" s="288"/>
    </row>
    <row r="12946" spans="4:5" ht="14.4" x14ac:dyDescent="0.55000000000000004">
      <c r="D12946" s="286"/>
      <c r="E12946" s="288"/>
    </row>
    <row r="12947" spans="4:5" ht="14.4" x14ac:dyDescent="0.55000000000000004">
      <c r="D12947" s="286"/>
      <c r="E12947" s="288"/>
    </row>
    <row r="12948" spans="4:5" ht="14.4" x14ac:dyDescent="0.55000000000000004">
      <c r="D12948" s="286"/>
      <c r="E12948" s="288"/>
    </row>
    <row r="12949" spans="4:5" ht="14.4" x14ac:dyDescent="0.55000000000000004">
      <c r="D12949" s="286"/>
      <c r="E12949" s="288"/>
    </row>
    <row r="12950" spans="4:5" ht="14.4" x14ac:dyDescent="0.55000000000000004">
      <c r="D12950" s="286"/>
      <c r="E12950" s="288"/>
    </row>
    <row r="12951" spans="4:5" ht="14.4" x14ac:dyDescent="0.55000000000000004">
      <c r="D12951" s="286"/>
      <c r="E12951" s="288"/>
    </row>
    <row r="12952" spans="4:5" ht="14.4" x14ac:dyDescent="0.55000000000000004">
      <c r="D12952" s="286"/>
      <c r="E12952" s="288"/>
    </row>
    <row r="12953" spans="4:5" ht="14.4" x14ac:dyDescent="0.55000000000000004">
      <c r="D12953" s="286"/>
      <c r="E12953" s="288"/>
    </row>
    <row r="12954" spans="4:5" ht="14.4" x14ac:dyDescent="0.55000000000000004">
      <c r="D12954" s="286"/>
      <c r="E12954" s="288"/>
    </row>
    <row r="12955" spans="4:5" ht="14.4" x14ac:dyDescent="0.55000000000000004">
      <c r="D12955" s="286"/>
      <c r="E12955" s="288"/>
    </row>
    <row r="12956" spans="4:5" ht="14.4" x14ac:dyDescent="0.55000000000000004">
      <c r="D12956" s="286"/>
      <c r="E12956" s="288"/>
    </row>
    <row r="12957" spans="4:5" ht="14.4" x14ac:dyDescent="0.55000000000000004">
      <c r="D12957" s="286"/>
      <c r="E12957" s="288"/>
    </row>
    <row r="12958" spans="4:5" ht="14.4" x14ac:dyDescent="0.55000000000000004">
      <c r="D12958" s="286"/>
      <c r="E12958" s="288"/>
    </row>
    <row r="12959" spans="4:5" ht="14.4" x14ac:dyDescent="0.55000000000000004">
      <c r="D12959" s="286"/>
      <c r="E12959" s="288"/>
    </row>
    <row r="12960" spans="4:5" ht="14.4" x14ac:dyDescent="0.55000000000000004">
      <c r="D12960" s="286"/>
      <c r="E12960" s="288"/>
    </row>
    <row r="12961" spans="4:5" ht="14.4" x14ac:dyDescent="0.55000000000000004">
      <c r="D12961" s="286"/>
      <c r="E12961" s="288"/>
    </row>
    <row r="12962" spans="4:5" ht="14.4" x14ac:dyDescent="0.55000000000000004">
      <c r="D12962" s="286"/>
      <c r="E12962" s="288"/>
    </row>
    <row r="12963" spans="4:5" ht="14.4" x14ac:dyDescent="0.55000000000000004">
      <c r="D12963" s="286"/>
      <c r="E12963" s="288"/>
    </row>
    <row r="12964" spans="4:5" ht="14.4" x14ac:dyDescent="0.55000000000000004">
      <c r="D12964" s="286"/>
      <c r="E12964" s="288"/>
    </row>
    <row r="12965" spans="4:5" ht="14.4" x14ac:dyDescent="0.55000000000000004">
      <c r="D12965" s="286"/>
      <c r="E12965" s="288"/>
    </row>
    <row r="12966" spans="4:5" ht="14.4" x14ac:dyDescent="0.55000000000000004">
      <c r="D12966" s="286"/>
      <c r="E12966" s="288"/>
    </row>
    <row r="12967" spans="4:5" ht="14.4" x14ac:dyDescent="0.55000000000000004">
      <c r="D12967" s="286"/>
      <c r="E12967" s="288"/>
    </row>
    <row r="12968" spans="4:5" ht="14.4" x14ac:dyDescent="0.55000000000000004">
      <c r="D12968" s="286"/>
      <c r="E12968" s="288"/>
    </row>
    <row r="12969" spans="4:5" ht="14.4" x14ac:dyDescent="0.55000000000000004">
      <c r="D12969" s="286"/>
      <c r="E12969" s="288"/>
    </row>
    <row r="12970" spans="4:5" ht="14.4" x14ac:dyDescent="0.55000000000000004">
      <c r="D12970" s="286"/>
      <c r="E12970" s="288"/>
    </row>
    <row r="12971" spans="4:5" ht="14.4" x14ac:dyDescent="0.55000000000000004">
      <c r="D12971" s="286"/>
      <c r="E12971" s="288"/>
    </row>
    <row r="12972" spans="4:5" ht="14.4" x14ac:dyDescent="0.55000000000000004">
      <c r="D12972" s="286"/>
      <c r="E12972" s="288"/>
    </row>
    <row r="12973" spans="4:5" ht="14.4" x14ac:dyDescent="0.55000000000000004">
      <c r="D12973" s="286"/>
      <c r="E12973" s="288"/>
    </row>
    <row r="12974" spans="4:5" ht="14.4" x14ac:dyDescent="0.55000000000000004">
      <c r="D12974" s="286"/>
      <c r="E12974" s="288"/>
    </row>
    <row r="12975" spans="4:5" ht="14.4" x14ac:dyDescent="0.55000000000000004">
      <c r="D12975" s="286"/>
      <c r="E12975" s="288"/>
    </row>
    <row r="12976" spans="4:5" ht="14.4" x14ac:dyDescent="0.55000000000000004">
      <c r="D12976" s="286"/>
      <c r="E12976" s="288"/>
    </row>
    <row r="12977" spans="4:5" ht="14.4" x14ac:dyDescent="0.55000000000000004">
      <c r="D12977" s="286"/>
      <c r="E12977" s="288"/>
    </row>
    <row r="12978" spans="4:5" ht="14.4" x14ac:dyDescent="0.55000000000000004">
      <c r="D12978" s="286"/>
      <c r="E12978" s="288"/>
    </row>
    <row r="12979" spans="4:5" ht="14.4" x14ac:dyDescent="0.55000000000000004">
      <c r="D12979" s="286"/>
      <c r="E12979" s="288"/>
    </row>
    <row r="12980" spans="4:5" ht="14.4" x14ac:dyDescent="0.55000000000000004">
      <c r="D12980" s="286"/>
      <c r="E12980" s="288"/>
    </row>
    <row r="12981" spans="4:5" ht="14.4" x14ac:dyDescent="0.55000000000000004">
      <c r="D12981" s="286"/>
      <c r="E12981" s="288"/>
    </row>
    <row r="12982" spans="4:5" ht="14.4" x14ac:dyDescent="0.55000000000000004">
      <c r="D12982" s="286"/>
      <c r="E12982" s="288"/>
    </row>
    <row r="12983" spans="4:5" ht="14.4" x14ac:dyDescent="0.55000000000000004">
      <c r="D12983" s="286"/>
      <c r="E12983" s="288"/>
    </row>
    <row r="12984" spans="4:5" ht="14.4" x14ac:dyDescent="0.55000000000000004">
      <c r="D12984" s="286"/>
      <c r="E12984" s="288"/>
    </row>
    <row r="12985" spans="4:5" ht="14.4" x14ac:dyDescent="0.55000000000000004">
      <c r="D12985" s="286"/>
      <c r="E12985" s="288"/>
    </row>
    <row r="12986" spans="4:5" ht="14.4" x14ac:dyDescent="0.55000000000000004">
      <c r="D12986" s="286"/>
      <c r="E12986" s="288"/>
    </row>
    <row r="12987" spans="4:5" ht="14.4" x14ac:dyDescent="0.55000000000000004">
      <c r="D12987" s="286"/>
      <c r="E12987" s="288"/>
    </row>
    <row r="12988" spans="4:5" ht="14.4" x14ac:dyDescent="0.55000000000000004">
      <c r="D12988" s="286"/>
      <c r="E12988" s="288"/>
    </row>
    <row r="12989" spans="4:5" ht="14.4" x14ac:dyDescent="0.55000000000000004">
      <c r="D12989" s="286"/>
      <c r="E12989" s="288"/>
    </row>
    <row r="12990" spans="4:5" ht="14.4" x14ac:dyDescent="0.55000000000000004">
      <c r="D12990" s="286"/>
      <c r="E12990" s="288"/>
    </row>
    <row r="12991" spans="4:5" ht="14.4" x14ac:dyDescent="0.55000000000000004">
      <c r="D12991" s="286"/>
      <c r="E12991" s="288"/>
    </row>
    <row r="12992" spans="4:5" ht="14.4" x14ac:dyDescent="0.55000000000000004">
      <c r="D12992" s="286"/>
      <c r="E12992" s="288"/>
    </row>
    <row r="12993" spans="4:5" ht="14.4" x14ac:dyDescent="0.55000000000000004">
      <c r="D12993" s="286"/>
      <c r="E12993" s="288"/>
    </row>
    <row r="12994" spans="4:5" ht="14.4" x14ac:dyDescent="0.55000000000000004">
      <c r="D12994" s="286"/>
      <c r="E12994" s="288"/>
    </row>
    <row r="12995" spans="4:5" ht="14.4" x14ac:dyDescent="0.55000000000000004">
      <c r="D12995" s="286"/>
      <c r="E12995" s="288"/>
    </row>
    <row r="12996" spans="4:5" ht="14.4" x14ac:dyDescent="0.55000000000000004">
      <c r="D12996" s="286"/>
      <c r="E12996" s="288"/>
    </row>
    <row r="12997" spans="4:5" ht="14.4" x14ac:dyDescent="0.55000000000000004">
      <c r="D12997" s="286"/>
      <c r="E12997" s="288"/>
    </row>
    <row r="12998" spans="4:5" ht="14.4" x14ac:dyDescent="0.55000000000000004">
      <c r="D12998" s="286"/>
      <c r="E12998" s="288"/>
    </row>
    <row r="12999" spans="4:5" ht="14.4" x14ac:dyDescent="0.55000000000000004">
      <c r="D12999" s="286"/>
      <c r="E12999" s="288"/>
    </row>
    <row r="13000" spans="4:5" ht="14.4" x14ac:dyDescent="0.55000000000000004">
      <c r="D13000" s="286"/>
      <c r="E13000" s="288"/>
    </row>
    <row r="13001" spans="4:5" ht="14.4" x14ac:dyDescent="0.55000000000000004">
      <c r="D13001" s="286"/>
      <c r="E13001" s="288"/>
    </row>
    <row r="13002" spans="4:5" ht="14.4" x14ac:dyDescent="0.55000000000000004">
      <c r="D13002" s="286"/>
      <c r="E13002" s="288"/>
    </row>
    <row r="13003" spans="4:5" ht="14.4" x14ac:dyDescent="0.55000000000000004">
      <c r="D13003" s="286"/>
      <c r="E13003" s="288"/>
    </row>
    <row r="13004" spans="4:5" ht="14.4" x14ac:dyDescent="0.55000000000000004">
      <c r="D13004" s="286"/>
      <c r="E13004" s="288"/>
    </row>
    <row r="13005" spans="4:5" ht="14.4" x14ac:dyDescent="0.55000000000000004">
      <c r="D13005" s="286"/>
      <c r="E13005" s="288"/>
    </row>
    <row r="13006" spans="4:5" ht="14.4" x14ac:dyDescent="0.55000000000000004">
      <c r="D13006" s="286"/>
      <c r="E13006" s="288"/>
    </row>
    <row r="13007" spans="4:5" ht="14.4" x14ac:dyDescent="0.55000000000000004">
      <c r="D13007" s="286"/>
      <c r="E13007" s="288"/>
    </row>
    <row r="13008" spans="4:5" ht="14.4" x14ac:dyDescent="0.55000000000000004">
      <c r="D13008" s="286"/>
      <c r="E13008" s="288"/>
    </row>
    <row r="13009" spans="4:5" ht="14.4" x14ac:dyDescent="0.55000000000000004">
      <c r="D13009" s="286"/>
      <c r="E13009" s="288"/>
    </row>
    <row r="13010" spans="4:5" ht="14.4" x14ac:dyDescent="0.55000000000000004">
      <c r="D13010" s="286"/>
      <c r="E13010" s="288"/>
    </row>
    <row r="13011" spans="4:5" ht="14.4" x14ac:dyDescent="0.55000000000000004">
      <c r="D13011" s="286"/>
      <c r="E13011" s="288"/>
    </row>
    <row r="13012" spans="4:5" ht="14.4" x14ac:dyDescent="0.55000000000000004">
      <c r="D13012" s="286"/>
      <c r="E13012" s="288"/>
    </row>
    <row r="13013" spans="4:5" ht="14.4" x14ac:dyDescent="0.55000000000000004">
      <c r="D13013" s="286"/>
      <c r="E13013" s="288"/>
    </row>
    <row r="13014" spans="4:5" ht="14.4" x14ac:dyDescent="0.55000000000000004">
      <c r="D13014" s="286"/>
      <c r="E13014" s="288"/>
    </row>
    <row r="13015" spans="4:5" ht="14.4" x14ac:dyDescent="0.55000000000000004">
      <c r="D13015" s="286"/>
      <c r="E13015" s="288"/>
    </row>
    <row r="13016" spans="4:5" ht="14.4" x14ac:dyDescent="0.55000000000000004">
      <c r="D13016" s="286"/>
      <c r="E13016" s="288"/>
    </row>
    <row r="13017" spans="4:5" ht="14.4" x14ac:dyDescent="0.55000000000000004">
      <c r="D13017" s="286"/>
      <c r="E13017" s="288"/>
    </row>
    <row r="13018" spans="4:5" ht="14.4" x14ac:dyDescent="0.55000000000000004">
      <c r="D13018" s="286"/>
      <c r="E13018" s="288"/>
    </row>
    <row r="13019" spans="4:5" ht="14.4" x14ac:dyDescent="0.55000000000000004">
      <c r="D13019" s="286"/>
      <c r="E13019" s="288"/>
    </row>
    <row r="13020" spans="4:5" ht="14.4" x14ac:dyDescent="0.55000000000000004">
      <c r="D13020" s="286"/>
      <c r="E13020" s="288"/>
    </row>
    <row r="13021" spans="4:5" ht="14.4" x14ac:dyDescent="0.55000000000000004">
      <c r="D13021" s="286"/>
      <c r="E13021" s="288"/>
    </row>
    <row r="13022" spans="4:5" ht="14.4" x14ac:dyDescent="0.55000000000000004">
      <c r="D13022" s="286"/>
      <c r="E13022" s="288"/>
    </row>
    <row r="13023" spans="4:5" ht="14.4" x14ac:dyDescent="0.55000000000000004">
      <c r="D13023" s="286"/>
      <c r="E13023" s="288"/>
    </row>
    <row r="13024" spans="4:5" ht="14.4" x14ac:dyDescent="0.55000000000000004">
      <c r="D13024" s="286"/>
      <c r="E13024" s="288"/>
    </row>
    <row r="13025" spans="4:5" ht="14.4" x14ac:dyDescent="0.55000000000000004">
      <c r="D13025" s="286"/>
      <c r="E13025" s="288"/>
    </row>
    <row r="13026" spans="4:5" ht="14.4" x14ac:dyDescent="0.55000000000000004">
      <c r="D13026" s="286"/>
      <c r="E13026" s="288"/>
    </row>
    <row r="13027" spans="4:5" ht="14.4" x14ac:dyDescent="0.55000000000000004">
      <c r="D13027" s="286"/>
      <c r="E13027" s="288"/>
    </row>
    <row r="13028" spans="4:5" ht="14.4" x14ac:dyDescent="0.55000000000000004">
      <c r="D13028" s="286"/>
      <c r="E13028" s="288"/>
    </row>
    <row r="13029" spans="4:5" ht="14.4" x14ac:dyDescent="0.55000000000000004">
      <c r="D13029" s="286"/>
      <c r="E13029" s="288"/>
    </row>
    <row r="13030" spans="4:5" ht="14.4" x14ac:dyDescent="0.55000000000000004">
      <c r="D13030" s="286"/>
      <c r="E13030" s="288"/>
    </row>
    <row r="13031" spans="4:5" ht="14.4" x14ac:dyDescent="0.55000000000000004">
      <c r="D13031" s="286"/>
      <c r="E13031" s="288"/>
    </row>
    <row r="13032" spans="4:5" ht="14.4" x14ac:dyDescent="0.55000000000000004">
      <c r="D13032" s="286"/>
      <c r="E13032" s="288"/>
    </row>
    <row r="13033" spans="4:5" ht="14.4" x14ac:dyDescent="0.55000000000000004">
      <c r="D13033" s="286"/>
      <c r="E13033" s="288"/>
    </row>
    <row r="13034" spans="4:5" ht="14.4" x14ac:dyDescent="0.55000000000000004">
      <c r="D13034" s="286"/>
      <c r="E13034" s="288"/>
    </row>
    <row r="13035" spans="4:5" ht="14.4" x14ac:dyDescent="0.55000000000000004">
      <c r="D13035" s="286"/>
      <c r="E13035" s="288"/>
    </row>
    <row r="13036" spans="4:5" ht="14.4" x14ac:dyDescent="0.55000000000000004">
      <c r="D13036" s="286"/>
      <c r="E13036" s="288"/>
    </row>
    <row r="13037" spans="4:5" ht="14.4" x14ac:dyDescent="0.55000000000000004">
      <c r="D13037" s="286"/>
      <c r="E13037" s="288"/>
    </row>
    <row r="13038" spans="4:5" ht="14.4" x14ac:dyDescent="0.55000000000000004">
      <c r="D13038" s="286"/>
      <c r="E13038" s="288"/>
    </row>
    <row r="13039" spans="4:5" ht="14.4" x14ac:dyDescent="0.55000000000000004">
      <c r="D13039" s="286"/>
      <c r="E13039" s="288"/>
    </row>
    <row r="13040" spans="4:5" ht="14.4" x14ac:dyDescent="0.55000000000000004">
      <c r="D13040" s="286"/>
      <c r="E13040" s="288"/>
    </row>
    <row r="13041" spans="4:5" ht="14.4" x14ac:dyDescent="0.55000000000000004">
      <c r="D13041" s="286"/>
      <c r="E13041" s="288"/>
    </row>
    <row r="13042" spans="4:5" ht="14.4" x14ac:dyDescent="0.55000000000000004">
      <c r="D13042" s="286"/>
      <c r="E13042" s="288"/>
    </row>
    <row r="13043" spans="4:5" ht="14.4" x14ac:dyDescent="0.55000000000000004">
      <c r="D13043" s="286"/>
      <c r="E13043" s="288"/>
    </row>
    <row r="13044" spans="4:5" ht="14.4" x14ac:dyDescent="0.55000000000000004">
      <c r="D13044" s="286"/>
      <c r="E13044" s="288"/>
    </row>
    <row r="13045" spans="4:5" ht="14.4" x14ac:dyDescent="0.55000000000000004">
      <c r="D13045" s="286"/>
      <c r="E13045" s="288"/>
    </row>
    <row r="13046" spans="4:5" ht="14.4" x14ac:dyDescent="0.55000000000000004">
      <c r="D13046" s="286"/>
      <c r="E13046" s="288"/>
    </row>
    <row r="13047" spans="4:5" ht="14.4" x14ac:dyDescent="0.55000000000000004">
      <c r="D13047" s="286"/>
      <c r="E13047" s="288"/>
    </row>
    <row r="13048" spans="4:5" ht="14.4" x14ac:dyDescent="0.55000000000000004">
      <c r="D13048" s="286"/>
      <c r="E13048" s="288"/>
    </row>
    <row r="13049" spans="4:5" ht="14.4" x14ac:dyDescent="0.55000000000000004">
      <c r="D13049" s="286"/>
      <c r="E13049" s="288"/>
    </row>
    <row r="13050" spans="4:5" ht="14.4" x14ac:dyDescent="0.55000000000000004">
      <c r="D13050" s="286"/>
      <c r="E13050" s="288"/>
    </row>
    <row r="13051" spans="4:5" ht="14.4" x14ac:dyDescent="0.55000000000000004">
      <c r="D13051" s="286"/>
      <c r="E13051" s="288"/>
    </row>
    <row r="13052" spans="4:5" ht="14.4" x14ac:dyDescent="0.55000000000000004">
      <c r="D13052" s="286"/>
      <c r="E13052" s="288"/>
    </row>
    <row r="13053" spans="4:5" ht="14.4" x14ac:dyDescent="0.55000000000000004">
      <c r="D13053" s="286"/>
      <c r="E13053" s="288"/>
    </row>
    <row r="13054" spans="4:5" ht="14.4" x14ac:dyDescent="0.55000000000000004">
      <c r="D13054" s="286"/>
      <c r="E13054" s="288"/>
    </row>
    <row r="13055" spans="4:5" ht="14.4" x14ac:dyDescent="0.55000000000000004">
      <c r="D13055" s="286"/>
      <c r="E13055" s="288"/>
    </row>
    <row r="13056" spans="4:5" ht="14.4" x14ac:dyDescent="0.55000000000000004">
      <c r="D13056" s="286"/>
      <c r="E13056" s="288"/>
    </row>
    <row r="13057" spans="4:5" ht="14.4" x14ac:dyDescent="0.55000000000000004">
      <c r="D13057" s="286"/>
      <c r="E13057" s="288"/>
    </row>
    <row r="13058" spans="4:5" ht="14.4" x14ac:dyDescent="0.55000000000000004">
      <c r="D13058" s="286"/>
      <c r="E13058" s="288"/>
    </row>
    <row r="13059" spans="4:5" ht="14.4" x14ac:dyDescent="0.55000000000000004">
      <c r="D13059" s="286"/>
      <c r="E13059" s="288"/>
    </row>
    <row r="13060" spans="4:5" ht="14.4" x14ac:dyDescent="0.55000000000000004">
      <c r="D13060" s="286"/>
      <c r="E13060" s="288"/>
    </row>
    <row r="13061" spans="4:5" ht="14.4" x14ac:dyDescent="0.55000000000000004">
      <c r="D13061" s="286"/>
      <c r="E13061" s="288"/>
    </row>
    <row r="13062" spans="4:5" ht="14.4" x14ac:dyDescent="0.55000000000000004">
      <c r="D13062" s="286"/>
      <c r="E13062" s="288"/>
    </row>
    <row r="13063" spans="4:5" ht="14.4" x14ac:dyDescent="0.55000000000000004">
      <c r="D13063" s="286"/>
      <c r="E13063" s="288"/>
    </row>
    <row r="13064" spans="4:5" ht="14.4" x14ac:dyDescent="0.55000000000000004">
      <c r="D13064" s="286"/>
      <c r="E13064" s="288"/>
    </row>
    <row r="13065" spans="4:5" ht="14.4" x14ac:dyDescent="0.55000000000000004">
      <c r="D13065" s="286"/>
      <c r="E13065" s="288"/>
    </row>
    <row r="13066" spans="4:5" ht="14.4" x14ac:dyDescent="0.55000000000000004">
      <c r="D13066" s="286"/>
      <c r="E13066" s="288"/>
    </row>
    <row r="13067" spans="4:5" ht="14.4" x14ac:dyDescent="0.55000000000000004">
      <c r="D13067" s="286"/>
      <c r="E13067" s="288"/>
    </row>
    <row r="13068" spans="4:5" ht="14.4" x14ac:dyDescent="0.55000000000000004">
      <c r="D13068" s="286"/>
      <c r="E13068" s="288"/>
    </row>
    <row r="13069" spans="4:5" ht="14.4" x14ac:dyDescent="0.55000000000000004">
      <c r="D13069" s="286"/>
      <c r="E13069" s="288"/>
    </row>
    <row r="13070" spans="4:5" ht="14.4" x14ac:dyDescent="0.55000000000000004">
      <c r="D13070" s="286"/>
      <c r="E13070" s="288"/>
    </row>
    <row r="13071" spans="4:5" ht="14.4" x14ac:dyDescent="0.55000000000000004">
      <c r="D13071" s="286"/>
      <c r="E13071" s="288"/>
    </row>
    <row r="13072" spans="4:5" ht="14.4" x14ac:dyDescent="0.55000000000000004">
      <c r="D13072" s="286"/>
      <c r="E13072" s="288"/>
    </row>
    <row r="13073" spans="4:5" ht="14.4" x14ac:dyDescent="0.55000000000000004">
      <c r="D13073" s="286"/>
      <c r="E13073" s="288"/>
    </row>
    <row r="13074" spans="4:5" ht="14.4" x14ac:dyDescent="0.55000000000000004">
      <c r="D13074" s="286"/>
      <c r="E13074" s="288"/>
    </row>
    <row r="13075" spans="4:5" ht="14.4" x14ac:dyDescent="0.55000000000000004">
      <c r="D13075" s="286"/>
      <c r="E13075" s="288"/>
    </row>
    <row r="13076" spans="4:5" ht="14.4" x14ac:dyDescent="0.55000000000000004">
      <c r="D13076" s="286"/>
      <c r="E13076" s="288"/>
    </row>
    <row r="13077" spans="4:5" ht="14.4" x14ac:dyDescent="0.55000000000000004">
      <c r="D13077" s="286"/>
      <c r="E13077" s="288"/>
    </row>
    <row r="13078" spans="4:5" ht="14.4" x14ac:dyDescent="0.55000000000000004">
      <c r="D13078" s="286"/>
      <c r="E13078" s="288"/>
    </row>
    <row r="13079" spans="4:5" ht="14.4" x14ac:dyDescent="0.55000000000000004">
      <c r="D13079" s="286"/>
      <c r="E13079" s="288"/>
    </row>
    <row r="13080" spans="4:5" ht="14.4" x14ac:dyDescent="0.55000000000000004">
      <c r="D13080" s="286"/>
      <c r="E13080" s="288"/>
    </row>
    <row r="13081" spans="4:5" ht="14.4" x14ac:dyDescent="0.55000000000000004">
      <c r="D13081" s="286"/>
      <c r="E13081" s="288"/>
    </row>
    <row r="13082" spans="4:5" ht="14.4" x14ac:dyDescent="0.55000000000000004">
      <c r="D13082" s="286"/>
      <c r="E13082" s="288"/>
    </row>
    <row r="13083" spans="4:5" ht="14.4" x14ac:dyDescent="0.55000000000000004">
      <c r="D13083" s="286"/>
      <c r="E13083" s="288"/>
    </row>
    <row r="13084" spans="4:5" ht="14.4" x14ac:dyDescent="0.55000000000000004">
      <c r="D13084" s="286"/>
      <c r="E13084" s="288"/>
    </row>
    <row r="13085" spans="4:5" ht="14.4" x14ac:dyDescent="0.55000000000000004">
      <c r="D13085" s="286"/>
      <c r="E13085" s="288"/>
    </row>
    <row r="13086" spans="4:5" ht="14.4" x14ac:dyDescent="0.55000000000000004">
      <c r="D13086" s="286"/>
      <c r="E13086" s="288"/>
    </row>
    <row r="13087" spans="4:5" ht="14.4" x14ac:dyDescent="0.55000000000000004">
      <c r="D13087" s="286"/>
      <c r="E13087" s="288"/>
    </row>
    <row r="13088" spans="4:5" ht="14.4" x14ac:dyDescent="0.55000000000000004">
      <c r="D13088" s="286"/>
      <c r="E13088" s="288"/>
    </row>
    <row r="13089" spans="4:5" ht="14.4" x14ac:dyDescent="0.55000000000000004">
      <c r="D13089" s="286"/>
      <c r="E13089" s="288"/>
    </row>
    <row r="13090" spans="4:5" ht="14.4" x14ac:dyDescent="0.55000000000000004">
      <c r="D13090" s="286"/>
      <c r="E13090" s="288"/>
    </row>
    <row r="13091" spans="4:5" ht="14.4" x14ac:dyDescent="0.55000000000000004">
      <c r="D13091" s="286"/>
      <c r="E13091" s="288"/>
    </row>
    <row r="13092" spans="4:5" ht="14.4" x14ac:dyDescent="0.55000000000000004">
      <c r="D13092" s="286"/>
      <c r="E13092" s="288"/>
    </row>
    <row r="13093" spans="4:5" ht="14.4" x14ac:dyDescent="0.55000000000000004">
      <c r="D13093" s="286"/>
      <c r="E13093" s="288"/>
    </row>
    <row r="13094" spans="4:5" ht="14.4" x14ac:dyDescent="0.55000000000000004">
      <c r="D13094" s="286"/>
      <c r="E13094" s="288"/>
    </row>
    <row r="13095" spans="4:5" ht="14.4" x14ac:dyDescent="0.55000000000000004">
      <c r="D13095" s="286"/>
      <c r="E13095" s="288"/>
    </row>
    <row r="13096" spans="4:5" ht="14.4" x14ac:dyDescent="0.55000000000000004">
      <c r="D13096" s="286"/>
      <c r="E13096" s="288"/>
    </row>
    <row r="13097" spans="4:5" ht="14.4" x14ac:dyDescent="0.55000000000000004">
      <c r="D13097" s="286"/>
      <c r="E13097" s="288"/>
    </row>
    <row r="13098" spans="4:5" ht="14.4" x14ac:dyDescent="0.55000000000000004">
      <c r="D13098" s="286"/>
      <c r="E13098" s="288"/>
    </row>
    <row r="13099" spans="4:5" ht="14.4" x14ac:dyDescent="0.55000000000000004">
      <c r="D13099" s="286"/>
      <c r="E13099" s="288"/>
    </row>
    <row r="13100" spans="4:5" ht="14.4" x14ac:dyDescent="0.55000000000000004">
      <c r="D13100" s="286"/>
      <c r="E13100" s="288"/>
    </row>
    <row r="13101" spans="4:5" ht="14.4" x14ac:dyDescent="0.55000000000000004">
      <c r="D13101" s="286"/>
      <c r="E13101" s="288"/>
    </row>
    <row r="13102" spans="4:5" ht="14.4" x14ac:dyDescent="0.55000000000000004">
      <c r="D13102" s="286"/>
      <c r="E13102" s="288"/>
    </row>
    <row r="13103" spans="4:5" ht="14.4" x14ac:dyDescent="0.55000000000000004">
      <c r="D13103" s="286"/>
      <c r="E13103" s="288"/>
    </row>
    <row r="13104" spans="4:5" ht="14.4" x14ac:dyDescent="0.55000000000000004">
      <c r="D13104" s="286"/>
      <c r="E13104" s="288"/>
    </row>
    <row r="13105" spans="4:5" ht="14.4" x14ac:dyDescent="0.55000000000000004">
      <c r="D13105" s="286"/>
      <c r="E13105" s="288"/>
    </row>
    <row r="13106" spans="4:5" ht="14.4" x14ac:dyDescent="0.55000000000000004">
      <c r="D13106" s="286"/>
      <c r="E13106" s="288"/>
    </row>
    <row r="13107" spans="4:5" ht="14.4" x14ac:dyDescent="0.55000000000000004">
      <c r="D13107" s="286"/>
      <c r="E13107" s="288"/>
    </row>
    <row r="13108" spans="4:5" ht="14.4" x14ac:dyDescent="0.55000000000000004">
      <c r="D13108" s="286"/>
      <c r="E13108" s="288"/>
    </row>
    <row r="13109" spans="4:5" ht="14.4" x14ac:dyDescent="0.55000000000000004">
      <c r="D13109" s="286"/>
      <c r="E13109" s="288"/>
    </row>
    <row r="13110" spans="4:5" ht="14.4" x14ac:dyDescent="0.55000000000000004">
      <c r="D13110" s="286"/>
      <c r="E13110" s="288"/>
    </row>
    <row r="13111" spans="4:5" ht="14.4" x14ac:dyDescent="0.55000000000000004">
      <c r="D13111" s="286"/>
      <c r="E13111" s="288"/>
    </row>
    <row r="13112" spans="4:5" ht="14.4" x14ac:dyDescent="0.55000000000000004">
      <c r="D13112" s="286"/>
      <c r="E13112" s="288"/>
    </row>
    <row r="13113" spans="4:5" ht="14.4" x14ac:dyDescent="0.55000000000000004">
      <c r="D13113" s="286"/>
      <c r="E13113" s="288"/>
    </row>
    <row r="13114" spans="4:5" ht="14.4" x14ac:dyDescent="0.55000000000000004">
      <c r="D13114" s="286"/>
      <c r="E13114" s="288"/>
    </row>
    <row r="13115" spans="4:5" ht="14.4" x14ac:dyDescent="0.55000000000000004">
      <c r="D13115" s="286"/>
      <c r="E13115" s="288"/>
    </row>
    <row r="13116" spans="4:5" ht="14.4" x14ac:dyDescent="0.55000000000000004">
      <c r="D13116" s="286"/>
      <c r="E13116" s="288"/>
    </row>
    <row r="13117" spans="4:5" ht="14.4" x14ac:dyDescent="0.55000000000000004">
      <c r="D13117" s="286"/>
      <c r="E13117" s="288"/>
    </row>
    <row r="13118" spans="4:5" ht="14.4" x14ac:dyDescent="0.55000000000000004">
      <c r="D13118" s="286"/>
      <c r="E13118" s="288"/>
    </row>
    <row r="13119" spans="4:5" ht="14.4" x14ac:dyDescent="0.55000000000000004">
      <c r="D13119" s="286"/>
      <c r="E13119" s="288"/>
    </row>
    <row r="13120" spans="4:5" ht="14.4" x14ac:dyDescent="0.55000000000000004">
      <c r="D13120" s="286"/>
      <c r="E13120" s="288"/>
    </row>
    <row r="13121" spans="4:5" ht="14.4" x14ac:dyDescent="0.55000000000000004">
      <c r="D13121" s="286"/>
      <c r="E13121" s="288"/>
    </row>
    <row r="13122" spans="4:5" ht="14.4" x14ac:dyDescent="0.55000000000000004">
      <c r="D13122" s="286"/>
      <c r="E13122" s="288"/>
    </row>
    <row r="13123" spans="4:5" ht="14.4" x14ac:dyDescent="0.55000000000000004">
      <c r="D13123" s="286"/>
      <c r="E13123" s="288"/>
    </row>
    <row r="13124" spans="4:5" ht="14.4" x14ac:dyDescent="0.55000000000000004">
      <c r="D13124" s="286"/>
      <c r="E13124" s="288"/>
    </row>
    <row r="13125" spans="4:5" ht="14.4" x14ac:dyDescent="0.55000000000000004">
      <c r="D13125" s="286"/>
      <c r="E13125" s="288"/>
    </row>
    <row r="13126" spans="4:5" ht="14.4" x14ac:dyDescent="0.55000000000000004">
      <c r="D13126" s="286"/>
      <c r="E13126" s="288"/>
    </row>
    <row r="13127" spans="4:5" ht="14.4" x14ac:dyDescent="0.55000000000000004">
      <c r="D13127" s="286"/>
      <c r="E13127" s="288"/>
    </row>
    <row r="13128" spans="4:5" ht="14.4" x14ac:dyDescent="0.55000000000000004">
      <c r="D13128" s="286"/>
      <c r="E13128" s="288"/>
    </row>
    <row r="13129" spans="4:5" ht="14.4" x14ac:dyDescent="0.55000000000000004">
      <c r="D13129" s="286"/>
      <c r="E13129" s="288"/>
    </row>
    <row r="13130" spans="4:5" ht="14.4" x14ac:dyDescent="0.55000000000000004">
      <c r="D13130" s="286"/>
      <c r="E13130" s="288"/>
    </row>
    <row r="13131" spans="4:5" ht="14.4" x14ac:dyDescent="0.55000000000000004">
      <c r="D13131" s="286"/>
      <c r="E13131" s="288"/>
    </row>
    <row r="13132" spans="4:5" ht="14.4" x14ac:dyDescent="0.55000000000000004">
      <c r="D13132" s="286"/>
      <c r="E13132" s="288"/>
    </row>
    <row r="13133" spans="4:5" ht="14.4" x14ac:dyDescent="0.55000000000000004">
      <c r="D13133" s="286"/>
      <c r="E13133" s="288"/>
    </row>
    <row r="13134" spans="4:5" ht="14.4" x14ac:dyDescent="0.55000000000000004">
      <c r="D13134" s="286"/>
      <c r="E13134" s="288"/>
    </row>
    <row r="13135" spans="4:5" ht="14.4" x14ac:dyDescent="0.55000000000000004">
      <c r="D13135" s="286"/>
      <c r="E13135" s="288"/>
    </row>
    <row r="13136" spans="4:5" ht="14.4" x14ac:dyDescent="0.55000000000000004">
      <c r="D13136" s="286"/>
      <c r="E13136" s="288"/>
    </row>
    <row r="13137" spans="4:5" ht="14.4" x14ac:dyDescent="0.55000000000000004">
      <c r="D13137" s="286"/>
      <c r="E13137" s="288"/>
    </row>
    <row r="13138" spans="4:5" ht="14.4" x14ac:dyDescent="0.55000000000000004">
      <c r="D13138" s="286"/>
      <c r="E13138" s="288"/>
    </row>
    <row r="13139" spans="4:5" ht="14.4" x14ac:dyDescent="0.55000000000000004">
      <c r="D13139" s="286"/>
      <c r="E13139" s="288"/>
    </row>
    <row r="13140" spans="4:5" ht="14.4" x14ac:dyDescent="0.55000000000000004">
      <c r="D13140" s="286"/>
      <c r="E13140" s="288"/>
    </row>
    <row r="13141" spans="4:5" ht="14.4" x14ac:dyDescent="0.55000000000000004">
      <c r="D13141" s="286"/>
      <c r="E13141" s="288"/>
    </row>
    <row r="13142" spans="4:5" ht="14.4" x14ac:dyDescent="0.55000000000000004">
      <c r="D13142" s="286"/>
      <c r="E13142" s="288"/>
    </row>
    <row r="13143" spans="4:5" ht="14.4" x14ac:dyDescent="0.55000000000000004">
      <c r="D13143" s="286"/>
      <c r="E13143" s="288"/>
    </row>
    <row r="13144" spans="4:5" ht="14.4" x14ac:dyDescent="0.55000000000000004">
      <c r="D13144" s="286"/>
      <c r="E13144" s="288"/>
    </row>
    <row r="13145" spans="4:5" ht="14.4" x14ac:dyDescent="0.55000000000000004">
      <c r="D13145" s="286"/>
      <c r="E13145" s="288"/>
    </row>
    <row r="13146" spans="4:5" ht="14.4" x14ac:dyDescent="0.55000000000000004">
      <c r="D13146" s="286"/>
      <c r="E13146" s="288"/>
    </row>
    <row r="13147" spans="4:5" ht="14.4" x14ac:dyDescent="0.55000000000000004">
      <c r="D13147" s="286"/>
      <c r="E13147" s="288"/>
    </row>
    <row r="13148" spans="4:5" ht="14.4" x14ac:dyDescent="0.55000000000000004">
      <c r="D13148" s="286"/>
      <c r="E13148" s="288"/>
    </row>
    <row r="13149" spans="4:5" ht="14.4" x14ac:dyDescent="0.55000000000000004">
      <c r="D13149" s="286"/>
      <c r="E13149" s="288"/>
    </row>
    <row r="13150" spans="4:5" ht="14.4" x14ac:dyDescent="0.55000000000000004">
      <c r="D13150" s="286"/>
      <c r="E13150" s="288"/>
    </row>
    <row r="13151" spans="4:5" ht="14.4" x14ac:dyDescent="0.55000000000000004">
      <c r="D13151" s="286"/>
      <c r="E13151" s="288"/>
    </row>
    <row r="13152" spans="4:5" ht="14.4" x14ac:dyDescent="0.55000000000000004">
      <c r="D13152" s="286"/>
      <c r="E13152" s="288"/>
    </row>
    <row r="13153" spans="4:5" ht="14.4" x14ac:dyDescent="0.55000000000000004">
      <c r="D13153" s="286"/>
      <c r="E13153" s="288"/>
    </row>
    <row r="13154" spans="4:5" ht="14.4" x14ac:dyDescent="0.55000000000000004">
      <c r="D13154" s="286"/>
      <c r="E13154" s="288"/>
    </row>
    <row r="13155" spans="4:5" ht="14.4" x14ac:dyDescent="0.55000000000000004">
      <c r="D13155" s="286"/>
      <c r="E13155" s="288"/>
    </row>
    <row r="13156" spans="4:5" ht="14.4" x14ac:dyDescent="0.55000000000000004">
      <c r="D13156" s="286"/>
      <c r="E13156" s="288"/>
    </row>
    <row r="13157" spans="4:5" ht="14.4" x14ac:dyDescent="0.55000000000000004">
      <c r="D13157" s="286"/>
      <c r="E13157" s="288"/>
    </row>
    <row r="13158" spans="4:5" ht="14.4" x14ac:dyDescent="0.55000000000000004">
      <c r="D13158" s="286"/>
      <c r="E13158" s="288"/>
    </row>
    <row r="13159" spans="4:5" ht="14.4" x14ac:dyDescent="0.55000000000000004">
      <c r="D13159" s="286"/>
      <c r="E13159" s="288"/>
    </row>
    <row r="13160" spans="4:5" ht="14.4" x14ac:dyDescent="0.55000000000000004">
      <c r="D13160" s="286"/>
      <c r="E13160" s="288"/>
    </row>
    <row r="13161" spans="4:5" ht="14.4" x14ac:dyDescent="0.55000000000000004">
      <c r="D13161" s="286"/>
      <c r="E13161" s="288"/>
    </row>
    <row r="13162" spans="4:5" ht="14.4" x14ac:dyDescent="0.55000000000000004">
      <c r="D13162" s="286"/>
      <c r="E13162" s="288"/>
    </row>
    <row r="13163" spans="4:5" ht="14.4" x14ac:dyDescent="0.55000000000000004">
      <c r="D13163" s="286"/>
      <c r="E13163" s="288"/>
    </row>
    <row r="13164" spans="4:5" ht="14.4" x14ac:dyDescent="0.55000000000000004">
      <c r="D13164" s="286"/>
      <c r="E13164" s="288"/>
    </row>
    <row r="13165" spans="4:5" ht="14.4" x14ac:dyDescent="0.55000000000000004">
      <c r="D13165" s="286"/>
      <c r="E13165" s="288"/>
    </row>
    <row r="13166" spans="4:5" ht="14.4" x14ac:dyDescent="0.55000000000000004">
      <c r="D13166" s="286"/>
      <c r="E13166" s="288"/>
    </row>
    <row r="13167" spans="4:5" ht="14.4" x14ac:dyDescent="0.55000000000000004">
      <c r="D13167" s="286"/>
      <c r="E13167" s="288"/>
    </row>
    <row r="13168" spans="4:5" ht="14.4" x14ac:dyDescent="0.55000000000000004">
      <c r="D13168" s="286"/>
      <c r="E13168" s="288"/>
    </row>
    <row r="13169" spans="4:5" ht="14.4" x14ac:dyDescent="0.55000000000000004">
      <c r="D13169" s="286"/>
      <c r="E13169" s="288"/>
    </row>
    <row r="13170" spans="4:5" ht="14.4" x14ac:dyDescent="0.55000000000000004">
      <c r="D13170" s="286"/>
      <c r="E13170" s="288"/>
    </row>
    <row r="13171" spans="4:5" ht="14.4" x14ac:dyDescent="0.55000000000000004">
      <c r="D13171" s="286"/>
      <c r="E13171" s="288"/>
    </row>
    <row r="13172" spans="4:5" ht="14.4" x14ac:dyDescent="0.55000000000000004">
      <c r="D13172" s="286"/>
      <c r="E13172" s="288"/>
    </row>
    <row r="13173" spans="4:5" ht="14.4" x14ac:dyDescent="0.55000000000000004">
      <c r="D13173" s="286"/>
      <c r="E13173" s="288"/>
    </row>
    <row r="13174" spans="4:5" ht="14.4" x14ac:dyDescent="0.55000000000000004">
      <c r="D13174" s="286"/>
      <c r="E13174" s="288"/>
    </row>
    <row r="13175" spans="4:5" ht="14.4" x14ac:dyDescent="0.55000000000000004">
      <c r="D13175" s="286"/>
      <c r="E13175" s="288"/>
    </row>
    <row r="13176" spans="4:5" ht="14.4" x14ac:dyDescent="0.55000000000000004">
      <c r="D13176" s="286"/>
      <c r="E13176" s="288"/>
    </row>
    <row r="13177" spans="4:5" ht="14.4" x14ac:dyDescent="0.55000000000000004">
      <c r="D13177" s="286"/>
      <c r="E13177" s="288"/>
    </row>
    <row r="13178" spans="4:5" ht="14.4" x14ac:dyDescent="0.55000000000000004">
      <c r="D13178" s="286"/>
      <c r="E13178" s="288"/>
    </row>
    <row r="13179" spans="4:5" ht="14.4" x14ac:dyDescent="0.55000000000000004">
      <c r="D13179" s="286"/>
      <c r="E13179" s="288"/>
    </row>
    <row r="13180" spans="4:5" ht="14.4" x14ac:dyDescent="0.55000000000000004">
      <c r="D13180" s="286"/>
      <c r="E13180" s="288"/>
    </row>
    <row r="13181" spans="4:5" ht="14.4" x14ac:dyDescent="0.55000000000000004">
      <c r="D13181" s="286"/>
      <c r="E13181" s="288"/>
    </row>
    <row r="13182" spans="4:5" ht="14.4" x14ac:dyDescent="0.55000000000000004">
      <c r="D13182" s="286"/>
      <c r="E13182" s="288"/>
    </row>
    <row r="13183" spans="4:5" ht="14.4" x14ac:dyDescent="0.55000000000000004">
      <c r="D13183" s="286"/>
      <c r="E13183" s="288"/>
    </row>
    <row r="13184" spans="4:5" ht="14.4" x14ac:dyDescent="0.55000000000000004">
      <c r="D13184" s="286"/>
      <c r="E13184" s="288"/>
    </row>
    <row r="13185" spans="4:5" ht="14.4" x14ac:dyDescent="0.55000000000000004">
      <c r="D13185" s="286"/>
      <c r="E13185" s="288"/>
    </row>
    <row r="13186" spans="4:5" ht="14.4" x14ac:dyDescent="0.55000000000000004">
      <c r="D13186" s="286"/>
      <c r="E13186" s="288"/>
    </row>
    <row r="13187" spans="4:5" ht="14.4" x14ac:dyDescent="0.55000000000000004">
      <c r="D13187" s="286"/>
      <c r="E13187" s="288"/>
    </row>
    <row r="13188" spans="4:5" ht="14.4" x14ac:dyDescent="0.55000000000000004">
      <c r="D13188" s="286"/>
      <c r="E13188" s="288"/>
    </row>
    <row r="13189" spans="4:5" ht="14.4" x14ac:dyDescent="0.55000000000000004">
      <c r="D13189" s="286"/>
      <c r="E13189" s="288"/>
    </row>
    <row r="13190" spans="4:5" ht="14.4" x14ac:dyDescent="0.55000000000000004">
      <c r="D13190" s="286"/>
      <c r="E13190" s="288"/>
    </row>
    <row r="13191" spans="4:5" ht="14.4" x14ac:dyDescent="0.55000000000000004">
      <c r="D13191" s="286"/>
      <c r="E13191" s="288"/>
    </row>
    <row r="13192" spans="4:5" ht="14.4" x14ac:dyDescent="0.55000000000000004">
      <c r="D13192" s="286"/>
      <c r="E13192" s="288"/>
    </row>
    <row r="13193" spans="4:5" ht="14.4" x14ac:dyDescent="0.55000000000000004">
      <c r="D13193" s="286"/>
      <c r="E13193" s="288"/>
    </row>
    <row r="13194" spans="4:5" ht="14.4" x14ac:dyDescent="0.55000000000000004">
      <c r="D13194" s="286"/>
      <c r="E13194" s="288"/>
    </row>
    <row r="13195" spans="4:5" ht="14.4" x14ac:dyDescent="0.55000000000000004">
      <c r="D13195" s="286"/>
      <c r="E13195" s="288"/>
    </row>
    <row r="13196" spans="4:5" ht="14.4" x14ac:dyDescent="0.55000000000000004">
      <c r="D13196" s="286"/>
      <c r="E13196" s="288"/>
    </row>
    <row r="13197" spans="4:5" ht="14.4" x14ac:dyDescent="0.55000000000000004">
      <c r="D13197" s="286"/>
      <c r="E13197" s="288"/>
    </row>
    <row r="13198" spans="4:5" ht="14.4" x14ac:dyDescent="0.55000000000000004">
      <c r="D13198" s="286"/>
      <c r="E13198" s="288"/>
    </row>
    <row r="13199" spans="4:5" ht="14.4" x14ac:dyDescent="0.55000000000000004">
      <c r="D13199" s="286"/>
      <c r="E13199" s="288"/>
    </row>
    <row r="13200" spans="4:5" ht="14.4" x14ac:dyDescent="0.55000000000000004">
      <c r="D13200" s="286"/>
      <c r="E13200" s="288"/>
    </row>
    <row r="13201" spans="4:5" ht="14.4" x14ac:dyDescent="0.55000000000000004">
      <c r="D13201" s="286"/>
      <c r="E13201" s="288"/>
    </row>
    <row r="13202" spans="4:5" ht="14.4" x14ac:dyDescent="0.55000000000000004">
      <c r="D13202" s="286"/>
      <c r="E13202" s="288"/>
    </row>
    <row r="13203" spans="4:5" ht="14.4" x14ac:dyDescent="0.55000000000000004">
      <c r="D13203" s="286"/>
      <c r="E13203" s="288"/>
    </row>
    <row r="13204" spans="4:5" ht="14.4" x14ac:dyDescent="0.55000000000000004">
      <c r="D13204" s="286"/>
      <c r="E13204" s="288"/>
    </row>
    <row r="13205" spans="4:5" ht="14.4" x14ac:dyDescent="0.55000000000000004">
      <c r="D13205" s="286"/>
      <c r="E13205" s="288"/>
    </row>
    <row r="13206" spans="4:5" ht="14.4" x14ac:dyDescent="0.55000000000000004">
      <c r="D13206" s="286"/>
      <c r="E13206" s="288"/>
    </row>
    <row r="13207" spans="4:5" ht="14.4" x14ac:dyDescent="0.55000000000000004">
      <c r="D13207" s="286"/>
      <c r="E13207" s="288"/>
    </row>
    <row r="13208" spans="4:5" ht="14.4" x14ac:dyDescent="0.55000000000000004">
      <c r="D13208" s="286"/>
      <c r="E13208" s="288"/>
    </row>
    <row r="13209" spans="4:5" ht="14.4" x14ac:dyDescent="0.55000000000000004">
      <c r="D13209" s="286"/>
      <c r="E13209" s="288"/>
    </row>
    <row r="13210" spans="4:5" ht="14.4" x14ac:dyDescent="0.55000000000000004">
      <c r="D13210" s="286"/>
      <c r="E13210" s="288"/>
    </row>
    <row r="13211" spans="4:5" ht="14.4" x14ac:dyDescent="0.55000000000000004">
      <c r="D13211" s="286"/>
      <c r="E13211" s="288"/>
    </row>
    <row r="13212" spans="4:5" ht="14.4" x14ac:dyDescent="0.55000000000000004">
      <c r="D13212" s="286"/>
      <c r="E13212" s="288"/>
    </row>
    <row r="13213" spans="4:5" ht="14.4" x14ac:dyDescent="0.55000000000000004">
      <c r="D13213" s="286"/>
      <c r="E13213" s="288"/>
    </row>
    <row r="13214" spans="4:5" ht="14.4" x14ac:dyDescent="0.55000000000000004">
      <c r="D13214" s="286"/>
      <c r="E13214" s="288"/>
    </row>
    <row r="13215" spans="4:5" ht="14.4" x14ac:dyDescent="0.55000000000000004">
      <c r="D13215" s="286"/>
      <c r="E13215" s="288"/>
    </row>
    <row r="13216" spans="4:5" ht="14.4" x14ac:dyDescent="0.55000000000000004">
      <c r="D13216" s="286"/>
      <c r="E13216" s="288"/>
    </row>
    <row r="13217" spans="4:5" ht="14.4" x14ac:dyDescent="0.55000000000000004">
      <c r="D13217" s="286"/>
      <c r="E13217" s="288"/>
    </row>
    <row r="13218" spans="4:5" ht="14.4" x14ac:dyDescent="0.55000000000000004">
      <c r="D13218" s="286"/>
      <c r="E13218" s="288"/>
    </row>
    <row r="13219" spans="4:5" ht="14.4" x14ac:dyDescent="0.55000000000000004">
      <c r="D13219" s="286"/>
      <c r="E13219" s="288"/>
    </row>
    <row r="13220" spans="4:5" ht="14.4" x14ac:dyDescent="0.55000000000000004">
      <c r="D13220" s="286"/>
      <c r="E13220" s="288"/>
    </row>
    <row r="13221" spans="4:5" ht="14.4" x14ac:dyDescent="0.55000000000000004">
      <c r="D13221" s="286"/>
      <c r="E13221" s="288"/>
    </row>
    <row r="13222" spans="4:5" ht="14.4" x14ac:dyDescent="0.55000000000000004">
      <c r="D13222" s="286"/>
      <c r="E13222" s="288"/>
    </row>
    <row r="13223" spans="4:5" ht="14.4" x14ac:dyDescent="0.55000000000000004">
      <c r="D13223" s="286"/>
      <c r="E13223" s="288"/>
    </row>
    <row r="13224" spans="4:5" ht="14.4" x14ac:dyDescent="0.55000000000000004">
      <c r="D13224" s="286"/>
      <c r="E13224" s="288"/>
    </row>
    <row r="13225" spans="4:5" ht="14.4" x14ac:dyDescent="0.55000000000000004">
      <c r="D13225" s="286"/>
      <c r="E13225" s="288"/>
    </row>
    <row r="13226" spans="4:5" ht="14.4" x14ac:dyDescent="0.55000000000000004">
      <c r="D13226" s="286"/>
      <c r="E13226" s="288"/>
    </row>
    <row r="13227" spans="4:5" ht="14.4" x14ac:dyDescent="0.55000000000000004">
      <c r="D13227" s="286"/>
      <c r="E13227" s="288"/>
    </row>
    <row r="13228" spans="4:5" ht="14.4" x14ac:dyDescent="0.55000000000000004">
      <c r="D13228" s="286"/>
      <c r="E13228" s="288"/>
    </row>
    <row r="13229" spans="4:5" ht="14.4" x14ac:dyDescent="0.55000000000000004">
      <c r="D13229" s="286"/>
      <c r="E13229" s="288"/>
    </row>
    <row r="13230" spans="4:5" ht="14.4" x14ac:dyDescent="0.55000000000000004">
      <c r="D13230" s="286"/>
      <c r="E13230" s="288"/>
    </row>
    <row r="13231" spans="4:5" ht="14.4" x14ac:dyDescent="0.55000000000000004">
      <c r="D13231" s="286"/>
      <c r="E13231" s="288"/>
    </row>
    <row r="13232" spans="4:5" ht="14.4" x14ac:dyDescent="0.55000000000000004">
      <c r="D13232" s="286"/>
      <c r="E13232" s="288"/>
    </row>
    <row r="13233" spans="4:5" ht="14.4" x14ac:dyDescent="0.55000000000000004">
      <c r="D13233" s="286"/>
      <c r="E13233" s="288"/>
    </row>
    <row r="13234" spans="4:5" ht="14.4" x14ac:dyDescent="0.55000000000000004">
      <c r="D13234" s="286"/>
      <c r="E13234" s="288"/>
    </row>
    <row r="13235" spans="4:5" ht="14.4" x14ac:dyDescent="0.55000000000000004">
      <c r="D13235" s="286"/>
      <c r="E13235" s="288"/>
    </row>
    <row r="13236" spans="4:5" ht="14.4" x14ac:dyDescent="0.55000000000000004">
      <c r="D13236" s="286"/>
      <c r="E13236" s="288"/>
    </row>
    <row r="13237" spans="4:5" ht="14.4" x14ac:dyDescent="0.55000000000000004">
      <c r="D13237" s="286"/>
      <c r="E13237" s="288"/>
    </row>
    <row r="13238" spans="4:5" ht="14.4" x14ac:dyDescent="0.55000000000000004">
      <c r="D13238" s="286"/>
      <c r="E13238" s="288"/>
    </row>
    <row r="13239" spans="4:5" ht="14.4" x14ac:dyDescent="0.55000000000000004">
      <c r="D13239" s="286"/>
      <c r="E13239" s="288"/>
    </row>
    <row r="13240" spans="4:5" ht="14.4" x14ac:dyDescent="0.55000000000000004">
      <c r="D13240" s="286"/>
      <c r="E13240" s="288"/>
    </row>
    <row r="13241" spans="4:5" ht="14.4" x14ac:dyDescent="0.55000000000000004">
      <c r="D13241" s="286"/>
      <c r="E13241" s="288"/>
    </row>
    <row r="13242" spans="4:5" ht="14.4" x14ac:dyDescent="0.55000000000000004">
      <c r="D13242" s="286"/>
      <c r="E13242" s="288"/>
    </row>
    <row r="13243" spans="4:5" ht="14.4" x14ac:dyDescent="0.55000000000000004">
      <c r="D13243" s="286"/>
      <c r="E13243" s="288"/>
    </row>
    <row r="13244" spans="4:5" ht="14.4" x14ac:dyDescent="0.55000000000000004">
      <c r="D13244" s="286"/>
      <c r="E13244" s="288"/>
    </row>
    <row r="13245" spans="4:5" ht="14.4" x14ac:dyDescent="0.55000000000000004">
      <c r="D13245" s="286"/>
      <c r="E13245" s="288"/>
    </row>
    <row r="13246" spans="4:5" ht="14.4" x14ac:dyDescent="0.55000000000000004">
      <c r="D13246" s="286"/>
      <c r="E13246" s="288"/>
    </row>
    <row r="13247" spans="4:5" ht="14.4" x14ac:dyDescent="0.55000000000000004">
      <c r="D13247" s="286"/>
      <c r="E13247" s="288"/>
    </row>
    <row r="13248" spans="4:5" ht="14.4" x14ac:dyDescent="0.55000000000000004">
      <c r="D13248" s="286"/>
      <c r="E13248" s="288"/>
    </row>
    <row r="13249" spans="4:5" ht="14.4" x14ac:dyDescent="0.55000000000000004">
      <c r="D13249" s="286"/>
      <c r="E13249" s="288"/>
    </row>
    <row r="13250" spans="4:5" ht="14.4" x14ac:dyDescent="0.55000000000000004">
      <c r="D13250" s="286"/>
      <c r="E13250" s="288"/>
    </row>
    <row r="13251" spans="4:5" ht="14.4" x14ac:dyDescent="0.55000000000000004">
      <c r="D13251" s="286"/>
      <c r="E13251" s="288"/>
    </row>
    <row r="13252" spans="4:5" ht="14.4" x14ac:dyDescent="0.55000000000000004">
      <c r="D13252" s="286"/>
      <c r="E13252" s="288"/>
    </row>
    <row r="13253" spans="4:5" ht="14.4" x14ac:dyDescent="0.55000000000000004">
      <c r="D13253" s="286"/>
      <c r="E13253" s="288"/>
    </row>
    <row r="13254" spans="4:5" ht="14.4" x14ac:dyDescent="0.55000000000000004">
      <c r="D13254" s="286"/>
      <c r="E13254" s="288"/>
    </row>
    <row r="13255" spans="4:5" ht="14.4" x14ac:dyDescent="0.55000000000000004">
      <c r="D13255" s="286"/>
      <c r="E13255" s="288"/>
    </row>
    <row r="13256" spans="4:5" ht="14.4" x14ac:dyDescent="0.55000000000000004">
      <c r="D13256" s="286"/>
      <c r="E13256" s="288"/>
    </row>
    <row r="13257" spans="4:5" ht="14.4" x14ac:dyDescent="0.55000000000000004">
      <c r="D13257" s="286"/>
      <c r="E13257" s="288"/>
    </row>
    <row r="13258" spans="4:5" ht="14.4" x14ac:dyDescent="0.55000000000000004">
      <c r="D13258" s="286"/>
      <c r="E13258" s="288"/>
    </row>
    <row r="13259" spans="4:5" ht="14.4" x14ac:dyDescent="0.55000000000000004">
      <c r="D13259" s="286"/>
      <c r="E13259" s="288"/>
    </row>
    <row r="13260" spans="4:5" ht="14.4" x14ac:dyDescent="0.55000000000000004">
      <c r="D13260" s="286"/>
      <c r="E13260" s="288"/>
    </row>
    <row r="13261" spans="4:5" ht="14.4" x14ac:dyDescent="0.55000000000000004">
      <c r="D13261" s="286"/>
      <c r="E13261" s="288"/>
    </row>
    <row r="13262" spans="4:5" ht="14.4" x14ac:dyDescent="0.55000000000000004">
      <c r="D13262" s="286"/>
      <c r="E13262" s="288"/>
    </row>
    <row r="13263" spans="4:5" ht="14.4" x14ac:dyDescent="0.55000000000000004">
      <c r="D13263" s="286"/>
      <c r="E13263" s="288"/>
    </row>
    <row r="13264" spans="4:5" ht="14.4" x14ac:dyDescent="0.55000000000000004">
      <c r="D13264" s="286"/>
      <c r="E13264" s="288"/>
    </row>
    <row r="13265" spans="4:5" ht="14.4" x14ac:dyDescent="0.55000000000000004">
      <c r="D13265" s="286"/>
      <c r="E13265" s="288"/>
    </row>
    <row r="13266" spans="4:5" ht="14.4" x14ac:dyDescent="0.55000000000000004">
      <c r="D13266" s="286"/>
      <c r="E13266" s="288"/>
    </row>
    <row r="13267" spans="4:5" ht="14.4" x14ac:dyDescent="0.55000000000000004">
      <c r="D13267" s="286"/>
      <c r="E13267" s="288"/>
    </row>
    <row r="13268" spans="4:5" ht="14.4" x14ac:dyDescent="0.55000000000000004">
      <c r="D13268" s="286"/>
      <c r="E13268" s="288"/>
    </row>
    <row r="13269" spans="4:5" ht="14.4" x14ac:dyDescent="0.55000000000000004">
      <c r="D13269" s="286"/>
      <c r="E13269" s="288"/>
    </row>
    <row r="13270" spans="4:5" ht="14.4" x14ac:dyDescent="0.55000000000000004">
      <c r="D13270" s="286"/>
      <c r="E13270" s="288"/>
    </row>
    <row r="13271" spans="4:5" ht="14.4" x14ac:dyDescent="0.55000000000000004">
      <c r="D13271" s="286"/>
      <c r="E13271" s="288"/>
    </row>
    <row r="13272" spans="4:5" ht="14.4" x14ac:dyDescent="0.55000000000000004">
      <c r="D13272" s="286"/>
      <c r="E13272" s="288"/>
    </row>
    <row r="13273" spans="4:5" ht="14.4" x14ac:dyDescent="0.55000000000000004">
      <c r="D13273" s="286"/>
      <c r="E13273" s="288"/>
    </row>
    <row r="13274" spans="4:5" ht="14.4" x14ac:dyDescent="0.55000000000000004">
      <c r="D13274" s="286"/>
      <c r="E13274" s="288"/>
    </row>
    <row r="13275" spans="4:5" ht="14.4" x14ac:dyDescent="0.55000000000000004">
      <c r="D13275" s="286"/>
      <c r="E13275" s="288"/>
    </row>
    <row r="13276" spans="4:5" ht="14.4" x14ac:dyDescent="0.55000000000000004">
      <c r="D13276" s="286"/>
      <c r="E13276" s="288"/>
    </row>
    <row r="13277" spans="4:5" ht="14.4" x14ac:dyDescent="0.55000000000000004">
      <c r="D13277" s="286"/>
      <c r="E13277" s="288"/>
    </row>
    <row r="13278" spans="4:5" ht="14.4" x14ac:dyDescent="0.55000000000000004">
      <c r="D13278" s="286"/>
      <c r="E13278" s="288"/>
    </row>
    <row r="13279" spans="4:5" ht="14.4" x14ac:dyDescent="0.55000000000000004">
      <c r="D13279" s="286"/>
      <c r="E13279" s="288"/>
    </row>
    <row r="13280" spans="4:5" ht="14.4" x14ac:dyDescent="0.55000000000000004">
      <c r="D13280" s="286"/>
      <c r="E13280" s="288"/>
    </row>
    <row r="13281" spans="4:5" ht="14.4" x14ac:dyDescent="0.55000000000000004">
      <c r="D13281" s="286"/>
      <c r="E13281" s="288"/>
    </row>
    <row r="13282" spans="4:5" ht="14.4" x14ac:dyDescent="0.55000000000000004">
      <c r="D13282" s="286"/>
      <c r="E13282" s="288"/>
    </row>
    <row r="13283" spans="4:5" ht="14.4" x14ac:dyDescent="0.55000000000000004">
      <c r="D13283" s="286"/>
      <c r="E13283" s="288"/>
    </row>
    <row r="13284" spans="4:5" ht="14.4" x14ac:dyDescent="0.55000000000000004">
      <c r="D13284" s="286"/>
      <c r="E13284" s="288"/>
    </row>
    <row r="13285" spans="4:5" ht="14.4" x14ac:dyDescent="0.55000000000000004">
      <c r="D13285" s="286"/>
      <c r="E13285" s="288"/>
    </row>
    <row r="13286" spans="4:5" ht="14.4" x14ac:dyDescent="0.55000000000000004">
      <c r="D13286" s="286"/>
      <c r="E13286" s="288"/>
    </row>
    <row r="13287" spans="4:5" ht="14.4" x14ac:dyDescent="0.55000000000000004">
      <c r="D13287" s="286"/>
      <c r="E13287" s="288"/>
    </row>
    <row r="13288" spans="4:5" ht="14.4" x14ac:dyDescent="0.55000000000000004">
      <c r="D13288" s="286"/>
      <c r="E13288" s="288"/>
    </row>
    <row r="13289" spans="4:5" ht="14.4" x14ac:dyDescent="0.55000000000000004">
      <c r="D13289" s="286"/>
      <c r="E13289" s="288"/>
    </row>
    <row r="13290" spans="4:5" ht="14.4" x14ac:dyDescent="0.55000000000000004">
      <c r="D13290" s="286"/>
      <c r="E13290" s="288"/>
    </row>
    <row r="13291" spans="4:5" ht="14.4" x14ac:dyDescent="0.55000000000000004">
      <c r="D13291" s="286"/>
      <c r="E13291" s="288"/>
    </row>
    <row r="13292" spans="4:5" ht="14.4" x14ac:dyDescent="0.55000000000000004">
      <c r="D13292" s="286"/>
      <c r="E13292" s="288"/>
    </row>
    <row r="13293" spans="4:5" ht="14.4" x14ac:dyDescent="0.55000000000000004">
      <c r="D13293" s="286"/>
      <c r="E13293" s="288"/>
    </row>
    <row r="13294" spans="4:5" ht="14.4" x14ac:dyDescent="0.55000000000000004">
      <c r="D13294" s="286"/>
      <c r="E13294" s="288"/>
    </row>
    <row r="13295" spans="4:5" ht="14.4" x14ac:dyDescent="0.55000000000000004">
      <c r="D13295" s="286"/>
      <c r="E13295" s="288"/>
    </row>
    <row r="13296" spans="4:5" ht="14.4" x14ac:dyDescent="0.55000000000000004">
      <c r="D13296" s="286"/>
      <c r="E13296" s="288"/>
    </row>
    <row r="13297" spans="4:5" ht="14.4" x14ac:dyDescent="0.55000000000000004">
      <c r="D13297" s="286"/>
      <c r="E13297" s="288"/>
    </row>
    <row r="13298" spans="4:5" ht="14.4" x14ac:dyDescent="0.55000000000000004">
      <c r="D13298" s="286"/>
      <c r="E13298" s="288"/>
    </row>
    <row r="13299" spans="4:5" ht="14.4" x14ac:dyDescent="0.55000000000000004">
      <c r="D13299" s="286"/>
      <c r="E13299" s="288"/>
    </row>
    <row r="13300" spans="4:5" ht="14.4" x14ac:dyDescent="0.55000000000000004">
      <c r="D13300" s="286"/>
      <c r="E13300" s="288"/>
    </row>
    <row r="13301" spans="4:5" ht="14.4" x14ac:dyDescent="0.55000000000000004">
      <c r="D13301" s="286"/>
      <c r="E13301" s="288"/>
    </row>
    <row r="13302" spans="4:5" ht="14.4" x14ac:dyDescent="0.55000000000000004">
      <c r="D13302" s="286"/>
      <c r="E13302" s="288"/>
    </row>
    <row r="13303" spans="4:5" ht="14.4" x14ac:dyDescent="0.55000000000000004">
      <c r="D13303" s="286"/>
      <c r="E13303" s="288"/>
    </row>
    <row r="13304" spans="4:5" ht="14.4" x14ac:dyDescent="0.55000000000000004">
      <c r="D13304" s="286"/>
      <c r="E13304" s="288"/>
    </row>
    <row r="13305" spans="4:5" ht="14.4" x14ac:dyDescent="0.55000000000000004">
      <c r="D13305" s="286"/>
      <c r="E13305" s="288"/>
    </row>
    <row r="13306" spans="4:5" ht="14.4" x14ac:dyDescent="0.55000000000000004">
      <c r="D13306" s="286"/>
      <c r="E13306" s="288"/>
    </row>
    <row r="13307" spans="4:5" ht="14.4" x14ac:dyDescent="0.55000000000000004">
      <c r="D13307" s="286"/>
      <c r="E13307" s="288"/>
    </row>
    <row r="13308" spans="4:5" ht="14.4" x14ac:dyDescent="0.55000000000000004">
      <c r="D13308" s="286"/>
      <c r="E13308" s="288"/>
    </row>
    <row r="13309" spans="4:5" ht="14.4" x14ac:dyDescent="0.55000000000000004">
      <c r="D13309" s="286"/>
      <c r="E13309" s="288"/>
    </row>
    <row r="13310" spans="4:5" ht="14.4" x14ac:dyDescent="0.55000000000000004">
      <c r="D13310" s="286"/>
      <c r="E13310" s="288"/>
    </row>
    <row r="13311" spans="4:5" ht="14.4" x14ac:dyDescent="0.55000000000000004">
      <c r="D13311" s="286"/>
      <c r="E13311" s="288"/>
    </row>
    <row r="13312" spans="4:5" ht="14.4" x14ac:dyDescent="0.55000000000000004">
      <c r="D13312" s="286"/>
      <c r="E13312" s="288"/>
    </row>
    <row r="13313" spans="4:5" ht="14.4" x14ac:dyDescent="0.55000000000000004">
      <c r="D13313" s="286"/>
      <c r="E13313" s="288"/>
    </row>
    <row r="13314" spans="4:5" ht="14.4" x14ac:dyDescent="0.55000000000000004">
      <c r="D13314" s="286"/>
      <c r="E13314" s="288"/>
    </row>
    <row r="13315" spans="4:5" ht="14.4" x14ac:dyDescent="0.55000000000000004">
      <c r="D13315" s="286"/>
      <c r="E13315" s="288"/>
    </row>
    <row r="13316" spans="4:5" ht="14.4" x14ac:dyDescent="0.55000000000000004">
      <c r="D13316" s="286"/>
      <c r="E13316" s="288"/>
    </row>
    <row r="13317" spans="4:5" ht="14.4" x14ac:dyDescent="0.55000000000000004">
      <c r="D13317" s="286"/>
      <c r="E13317" s="288"/>
    </row>
    <row r="13318" spans="4:5" ht="14.4" x14ac:dyDescent="0.55000000000000004">
      <c r="D13318" s="286"/>
      <c r="E13318" s="288"/>
    </row>
    <row r="13319" spans="4:5" ht="14.4" x14ac:dyDescent="0.55000000000000004">
      <c r="D13319" s="286"/>
      <c r="E13319" s="288"/>
    </row>
    <row r="13320" spans="4:5" ht="14.4" x14ac:dyDescent="0.55000000000000004">
      <c r="D13320" s="286"/>
      <c r="E13320" s="288"/>
    </row>
    <row r="13321" spans="4:5" ht="14.4" x14ac:dyDescent="0.55000000000000004">
      <c r="D13321" s="286"/>
      <c r="E13321" s="288"/>
    </row>
    <row r="13322" spans="4:5" ht="14.4" x14ac:dyDescent="0.55000000000000004">
      <c r="D13322" s="286"/>
      <c r="E13322" s="288"/>
    </row>
    <row r="13323" spans="4:5" ht="14.4" x14ac:dyDescent="0.55000000000000004">
      <c r="D13323" s="286"/>
      <c r="E13323" s="288"/>
    </row>
    <row r="13324" spans="4:5" ht="14.4" x14ac:dyDescent="0.55000000000000004">
      <c r="D13324" s="286"/>
      <c r="E13324" s="288"/>
    </row>
    <row r="13325" spans="4:5" ht="14.4" x14ac:dyDescent="0.55000000000000004">
      <c r="D13325" s="286"/>
      <c r="E13325" s="288"/>
    </row>
    <row r="13326" spans="4:5" ht="14.4" x14ac:dyDescent="0.55000000000000004">
      <c r="D13326" s="286"/>
      <c r="E13326" s="288"/>
    </row>
    <row r="13327" spans="4:5" ht="14.4" x14ac:dyDescent="0.55000000000000004">
      <c r="D13327" s="286"/>
      <c r="E13327" s="288"/>
    </row>
    <row r="13328" spans="4:5" ht="14.4" x14ac:dyDescent="0.55000000000000004">
      <c r="D13328" s="286"/>
      <c r="E13328" s="288"/>
    </row>
    <row r="13329" spans="4:5" ht="14.4" x14ac:dyDescent="0.55000000000000004">
      <c r="D13329" s="286"/>
      <c r="E13329" s="288"/>
    </row>
    <row r="13330" spans="4:5" ht="14.4" x14ac:dyDescent="0.55000000000000004">
      <c r="D13330" s="286"/>
      <c r="E13330" s="288"/>
    </row>
    <row r="13331" spans="4:5" ht="14.4" x14ac:dyDescent="0.55000000000000004">
      <c r="D13331" s="286"/>
      <c r="E13331" s="288"/>
    </row>
    <row r="13332" spans="4:5" ht="14.4" x14ac:dyDescent="0.55000000000000004">
      <c r="D13332" s="286"/>
      <c r="E13332" s="288"/>
    </row>
    <row r="13333" spans="4:5" ht="14.4" x14ac:dyDescent="0.55000000000000004">
      <c r="D13333" s="286"/>
      <c r="E13333" s="288"/>
    </row>
    <row r="13334" spans="4:5" ht="14.4" x14ac:dyDescent="0.55000000000000004">
      <c r="D13334" s="286"/>
      <c r="E13334" s="288"/>
    </row>
    <row r="13335" spans="4:5" ht="14.4" x14ac:dyDescent="0.55000000000000004">
      <c r="D13335" s="286"/>
      <c r="E13335" s="288"/>
    </row>
    <row r="13336" spans="4:5" ht="14.4" x14ac:dyDescent="0.55000000000000004">
      <c r="D13336" s="286"/>
      <c r="E13336" s="288"/>
    </row>
    <row r="13337" spans="4:5" ht="14.4" x14ac:dyDescent="0.55000000000000004">
      <c r="D13337" s="286"/>
      <c r="E13337" s="288"/>
    </row>
    <row r="13338" spans="4:5" ht="14.4" x14ac:dyDescent="0.55000000000000004">
      <c r="D13338" s="286"/>
      <c r="E13338" s="288"/>
    </row>
    <row r="13339" spans="4:5" ht="14.4" x14ac:dyDescent="0.55000000000000004">
      <c r="D13339" s="286"/>
      <c r="E13339" s="288"/>
    </row>
    <row r="13340" spans="4:5" ht="14.4" x14ac:dyDescent="0.55000000000000004">
      <c r="D13340" s="286"/>
      <c r="E13340" s="288"/>
    </row>
    <row r="13341" spans="4:5" ht="14.4" x14ac:dyDescent="0.55000000000000004">
      <c r="D13341" s="286"/>
      <c r="E13341" s="288"/>
    </row>
    <row r="13342" spans="4:5" ht="14.4" x14ac:dyDescent="0.55000000000000004">
      <c r="D13342" s="286"/>
      <c r="E13342" s="288"/>
    </row>
    <row r="13343" spans="4:5" ht="14.4" x14ac:dyDescent="0.55000000000000004">
      <c r="D13343" s="286"/>
      <c r="E13343" s="288"/>
    </row>
    <row r="13344" spans="4:5" ht="14.4" x14ac:dyDescent="0.55000000000000004">
      <c r="D13344" s="286"/>
      <c r="E13344" s="288"/>
    </row>
    <row r="13345" spans="4:5" ht="14.4" x14ac:dyDescent="0.55000000000000004">
      <c r="D13345" s="286"/>
      <c r="E13345" s="288"/>
    </row>
    <row r="13346" spans="4:5" ht="14.4" x14ac:dyDescent="0.55000000000000004">
      <c r="D13346" s="286"/>
      <c r="E13346" s="288"/>
    </row>
    <row r="13347" spans="4:5" ht="14.4" x14ac:dyDescent="0.55000000000000004">
      <c r="D13347" s="286"/>
      <c r="E13347" s="288"/>
    </row>
    <row r="13348" spans="4:5" ht="14.4" x14ac:dyDescent="0.55000000000000004">
      <c r="D13348" s="286"/>
      <c r="E13348" s="288"/>
    </row>
    <row r="13349" spans="4:5" ht="14.4" x14ac:dyDescent="0.55000000000000004">
      <c r="D13349" s="286"/>
      <c r="E13349" s="288"/>
    </row>
    <row r="13350" spans="4:5" ht="14.4" x14ac:dyDescent="0.55000000000000004">
      <c r="D13350" s="286"/>
      <c r="E13350" s="288"/>
    </row>
    <row r="13351" spans="4:5" ht="14.4" x14ac:dyDescent="0.55000000000000004">
      <c r="D13351" s="286"/>
      <c r="E13351" s="288"/>
    </row>
    <row r="13352" spans="4:5" ht="14.4" x14ac:dyDescent="0.55000000000000004">
      <c r="D13352" s="286"/>
      <c r="E13352" s="288"/>
    </row>
    <row r="13353" spans="4:5" ht="14.4" x14ac:dyDescent="0.55000000000000004">
      <c r="D13353" s="286"/>
      <c r="E13353" s="288"/>
    </row>
    <row r="13354" spans="4:5" ht="14.4" x14ac:dyDescent="0.55000000000000004">
      <c r="D13354" s="286"/>
      <c r="E13354" s="288"/>
    </row>
    <row r="13355" spans="4:5" ht="14.4" x14ac:dyDescent="0.55000000000000004">
      <c r="D13355" s="286"/>
      <c r="E13355" s="288"/>
    </row>
    <row r="13356" spans="4:5" ht="14.4" x14ac:dyDescent="0.55000000000000004">
      <c r="D13356" s="286"/>
      <c r="E13356" s="288"/>
    </row>
    <row r="13357" spans="4:5" ht="14.4" x14ac:dyDescent="0.55000000000000004">
      <c r="D13357" s="286"/>
      <c r="E13357" s="288"/>
    </row>
    <row r="13358" spans="4:5" ht="14.4" x14ac:dyDescent="0.55000000000000004">
      <c r="D13358" s="286"/>
      <c r="E13358" s="288"/>
    </row>
    <row r="13359" spans="4:5" ht="14.4" x14ac:dyDescent="0.55000000000000004">
      <c r="D13359" s="286"/>
      <c r="E13359" s="288"/>
    </row>
    <row r="13360" spans="4:5" ht="14.4" x14ac:dyDescent="0.55000000000000004">
      <c r="D13360" s="286"/>
      <c r="E13360" s="288"/>
    </row>
    <row r="13361" spans="4:5" ht="14.4" x14ac:dyDescent="0.55000000000000004">
      <c r="D13361" s="286"/>
      <c r="E13361" s="288"/>
    </row>
    <row r="13362" spans="4:5" ht="14.4" x14ac:dyDescent="0.55000000000000004">
      <c r="D13362" s="286"/>
      <c r="E13362" s="288"/>
    </row>
    <row r="13363" spans="4:5" ht="14.4" x14ac:dyDescent="0.55000000000000004">
      <c r="D13363" s="286"/>
      <c r="E13363" s="288"/>
    </row>
    <row r="13364" spans="4:5" ht="14.4" x14ac:dyDescent="0.55000000000000004">
      <c r="D13364" s="286"/>
      <c r="E13364" s="288"/>
    </row>
    <row r="13365" spans="4:5" ht="14.4" x14ac:dyDescent="0.55000000000000004">
      <c r="D13365" s="286"/>
      <c r="E13365" s="288"/>
    </row>
    <row r="13366" spans="4:5" ht="14.4" x14ac:dyDescent="0.55000000000000004">
      <c r="D13366" s="286"/>
      <c r="E13366" s="288"/>
    </row>
    <row r="13367" spans="4:5" ht="14.4" x14ac:dyDescent="0.55000000000000004">
      <c r="D13367" s="286"/>
      <c r="E13367" s="288"/>
    </row>
    <row r="13368" spans="4:5" ht="14.4" x14ac:dyDescent="0.55000000000000004">
      <c r="D13368" s="286"/>
      <c r="E13368" s="288"/>
    </row>
    <row r="13369" spans="4:5" ht="14.4" x14ac:dyDescent="0.55000000000000004">
      <c r="D13369" s="286"/>
      <c r="E13369" s="288"/>
    </row>
    <row r="13370" spans="4:5" ht="14.4" x14ac:dyDescent="0.55000000000000004">
      <c r="D13370" s="286"/>
      <c r="E13370" s="288"/>
    </row>
    <row r="13371" spans="4:5" ht="14.4" x14ac:dyDescent="0.55000000000000004">
      <c r="D13371" s="286"/>
      <c r="E13371" s="288"/>
    </row>
    <row r="13372" spans="4:5" ht="14.4" x14ac:dyDescent="0.55000000000000004">
      <c r="D13372" s="286"/>
      <c r="E13372" s="288"/>
    </row>
    <row r="13373" spans="4:5" ht="14.4" x14ac:dyDescent="0.55000000000000004">
      <c r="D13373" s="286"/>
      <c r="E13373" s="288"/>
    </row>
    <row r="13374" spans="4:5" ht="14.4" x14ac:dyDescent="0.55000000000000004">
      <c r="D13374" s="286"/>
      <c r="E13374" s="288"/>
    </row>
    <row r="13375" spans="4:5" ht="14.4" x14ac:dyDescent="0.55000000000000004">
      <c r="D13375" s="286"/>
      <c r="E13375" s="288"/>
    </row>
    <row r="13376" spans="4:5" ht="14.4" x14ac:dyDescent="0.55000000000000004">
      <c r="D13376" s="286"/>
      <c r="E13376" s="288"/>
    </row>
    <row r="13377" spans="4:5" ht="14.4" x14ac:dyDescent="0.55000000000000004">
      <c r="D13377" s="286"/>
      <c r="E13377" s="288"/>
    </row>
    <row r="13378" spans="4:5" ht="14.4" x14ac:dyDescent="0.55000000000000004">
      <c r="D13378" s="286"/>
      <c r="E13378" s="288"/>
    </row>
    <row r="13379" spans="4:5" ht="14.4" x14ac:dyDescent="0.55000000000000004">
      <c r="D13379" s="286"/>
      <c r="E13379" s="288"/>
    </row>
    <row r="13380" spans="4:5" ht="14.4" x14ac:dyDescent="0.55000000000000004">
      <c r="D13380" s="286"/>
      <c r="E13380" s="288"/>
    </row>
    <row r="13381" spans="4:5" ht="14.4" x14ac:dyDescent="0.55000000000000004">
      <c r="D13381" s="286"/>
      <c r="E13381" s="288"/>
    </row>
    <row r="13382" spans="4:5" ht="14.4" x14ac:dyDescent="0.55000000000000004">
      <c r="D13382" s="286"/>
      <c r="E13382" s="288"/>
    </row>
    <row r="13383" spans="4:5" ht="14.4" x14ac:dyDescent="0.55000000000000004">
      <c r="D13383" s="286"/>
      <c r="E13383" s="288"/>
    </row>
    <row r="13384" spans="4:5" ht="14.4" x14ac:dyDescent="0.55000000000000004">
      <c r="D13384" s="286"/>
      <c r="E13384" s="288"/>
    </row>
    <row r="13385" spans="4:5" ht="14.4" x14ac:dyDescent="0.55000000000000004">
      <c r="D13385" s="286"/>
      <c r="E13385" s="288"/>
    </row>
    <row r="13386" spans="4:5" ht="14.4" x14ac:dyDescent="0.55000000000000004">
      <c r="D13386" s="286"/>
      <c r="E13386" s="288"/>
    </row>
    <row r="13387" spans="4:5" ht="14.4" x14ac:dyDescent="0.55000000000000004">
      <c r="D13387" s="286"/>
      <c r="E13387" s="288"/>
    </row>
    <row r="13388" spans="4:5" ht="14.4" x14ac:dyDescent="0.55000000000000004">
      <c r="D13388" s="286"/>
      <c r="E13388" s="288"/>
    </row>
    <row r="13389" spans="4:5" ht="14.4" x14ac:dyDescent="0.55000000000000004">
      <c r="D13389" s="286"/>
      <c r="E13389" s="288"/>
    </row>
    <row r="13390" spans="4:5" ht="14.4" x14ac:dyDescent="0.55000000000000004">
      <c r="D13390" s="286"/>
      <c r="E13390" s="288"/>
    </row>
    <row r="13391" spans="4:5" ht="14.4" x14ac:dyDescent="0.55000000000000004">
      <c r="D13391" s="286"/>
      <c r="E13391" s="288"/>
    </row>
    <row r="13392" spans="4:5" ht="14.4" x14ac:dyDescent="0.55000000000000004">
      <c r="D13392" s="286"/>
      <c r="E13392" s="288"/>
    </row>
    <row r="13393" spans="4:5" ht="14.4" x14ac:dyDescent="0.55000000000000004">
      <c r="D13393" s="286"/>
      <c r="E13393" s="288"/>
    </row>
    <row r="13394" spans="4:5" ht="14.4" x14ac:dyDescent="0.55000000000000004">
      <c r="D13394" s="286"/>
      <c r="E13394" s="288"/>
    </row>
    <row r="13395" spans="4:5" ht="14.4" x14ac:dyDescent="0.55000000000000004">
      <c r="D13395" s="286"/>
      <c r="E13395" s="288"/>
    </row>
    <row r="13396" spans="4:5" ht="14.4" x14ac:dyDescent="0.55000000000000004">
      <c r="D13396" s="286"/>
      <c r="E13396" s="288"/>
    </row>
    <row r="13397" spans="4:5" ht="14.4" x14ac:dyDescent="0.55000000000000004">
      <c r="D13397" s="286"/>
      <c r="E13397" s="288"/>
    </row>
    <row r="13398" spans="4:5" ht="14.4" x14ac:dyDescent="0.55000000000000004">
      <c r="D13398" s="286"/>
      <c r="E13398" s="288"/>
    </row>
    <row r="13399" spans="4:5" ht="14.4" x14ac:dyDescent="0.55000000000000004">
      <c r="D13399" s="286"/>
      <c r="E13399" s="288"/>
    </row>
    <row r="13400" spans="4:5" ht="14.4" x14ac:dyDescent="0.55000000000000004">
      <c r="D13400" s="286"/>
      <c r="E13400" s="288"/>
    </row>
    <row r="13401" spans="4:5" ht="14.4" x14ac:dyDescent="0.55000000000000004">
      <c r="D13401" s="286"/>
      <c r="E13401" s="288"/>
    </row>
    <row r="13402" spans="4:5" ht="14.4" x14ac:dyDescent="0.55000000000000004">
      <c r="D13402" s="286"/>
      <c r="E13402" s="288"/>
    </row>
    <row r="13403" spans="4:5" ht="14.4" x14ac:dyDescent="0.55000000000000004">
      <c r="D13403" s="286"/>
      <c r="E13403" s="288"/>
    </row>
    <row r="13404" spans="4:5" ht="14.4" x14ac:dyDescent="0.55000000000000004">
      <c r="D13404" s="286"/>
      <c r="E13404" s="288"/>
    </row>
    <row r="13405" spans="4:5" ht="14.4" x14ac:dyDescent="0.55000000000000004">
      <c r="D13405" s="286"/>
      <c r="E13405" s="288"/>
    </row>
    <row r="13406" spans="4:5" ht="14.4" x14ac:dyDescent="0.55000000000000004">
      <c r="D13406" s="286"/>
      <c r="E13406" s="288"/>
    </row>
    <row r="13407" spans="4:5" ht="14.4" x14ac:dyDescent="0.55000000000000004">
      <c r="D13407" s="286"/>
      <c r="E13407" s="288"/>
    </row>
    <row r="13408" spans="4:5" ht="14.4" x14ac:dyDescent="0.55000000000000004">
      <c r="D13408" s="286"/>
      <c r="E13408" s="288"/>
    </row>
    <row r="13409" spans="4:5" ht="14.4" x14ac:dyDescent="0.55000000000000004">
      <c r="D13409" s="286"/>
      <c r="E13409" s="288"/>
    </row>
    <row r="13410" spans="4:5" ht="14.4" x14ac:dyDescent="0.55000000000000004">
      <c r="D13410" s="286"/>
      <c r="E13410" s="288"/>
    </row>
    <row r="13411" spans="4:5" ht="14.4" x14ac:dyDescent="0.55000000000000004">
      <c r="D13411" s="286"/>
      <c r="E13411" s="288"/>
    </row>
    <row r="13412" spans="4:5" ht="14.4" x14ac:dyDescent="0.55000000000000004">
      <c r="D13412" s="286"/>
      <c r="E13412" s="288"/>
    </row>
    <row r="13413" spans="4:5" ht="14.4" x14ac:dyDescent="0.55000000000000004">
      <c r="D13413" s="286"/>
      <c r="E13413" s="288"/>
    </row>
    <row r="13414" spans="4:5" ht="14.4" x14ac:dyDescent="0.55000000000000004">
      <c r="D13414" s="286"/>
      <c r="E13414" s="288"/>
    </row>
    <row r="13415" spans="4:5" ht="14.4" x14ac:dyDescent="0.55000000000000004">
      <c r="D13415" s="286"/>
      <c r="E13415" s="288"/>
    </row>
    <row r="13416" spans="4:5" ht="14.4" x14ac:dyDescent="0.55000000000000004">
      <c r="D13416" s="286"/>
      <c r="E13416" s="288"/>
    </row>
    <row r="13417" spans="4:5" ht="14.4" x14ac:dyDescent="0.55000000000000004">
      <c r="D13417" s="286"/>
      <c r="E13417" s="288"/>
    </row>
    <row r="13418" spans="4:5" ht="14.4" x14ac:dyDescent="0.55000000000000004">
      <c r="D13418" s="286"/>
      <c r="E13418" s="288"/>
    </row>
    <row r="13419" spans="4:5" ht="14.4" x14ac:dyDescent="0.55000000000000004">
      <c r="D13419" s="286"/>
      <c r="E13419" s="288"/>
    </row>
    <row r="13420" spans="4:5" ht="14.4" x14ac:dyDescent="0.55000000000000004">
      <c r="D13420" s="286"/>
      <c r="E13420" s="288"/>
    </row>
    <row r="13421" spans="4:5" ht="14.4" x14ac:dyDescent="0.55000000000000004">
      <c r="D13421" s="286"/>
      <c r="E13421" s="288"/>
    </row>
    <row r="13422" spans="4:5" ht="14.4" x14ac:dyDescent="0.55000000000000004">
      <c r="D13422" s="286"/>
      <c r="E13422" s="288"/>
    </row>
    <row r="13423" spans="4:5" ht="14.4" x14ac:dyDescent="0.55000000000000004">
      <c r="D13423" s="286"/>
      <c r="E13423" s="288"/>
    </row>
    <row r="13424" spans="4:5" ht="14.4" x14ac:dyDescent="0.55000000000000004">
      <c r="D13424" s="286"/>
      <c r="E13424" s="288"/>
    </row>
    <row r="13425" spans="4:5" ht="14.4" x14ac:dyDescent="0.55000000000000004">
      <c r="D13425" s="286"/>
      <c r="E13425" s="288"/>
    </row>
    <row r="13426" spans="4:5" ht="14.4" x14ac:dyDescent="0.55000000000000004">
      <c r="D13426" s="286"/>
      <c r="E13426" s="288"/>
    </row>
    <row r="13427" spans="4:5" ht="14.4" x14ac:dyDescent="0.55000000000000004">
      <c r="D13427" s="286"/>
      <c r="E13427" s="288"/>
    </row>
    <row r="13428" spans="4:5" ht="14.4" x14ac:dyDescent="0.55000000000000004">
      <c r="D13428" s="286"/>
      <c r="E13428" s="288"/>
    </row>
    <row r="13429" spans="4:5" ht="14.4" x14ac:dyDescent="0.55000000000000004">
      <c r="D13429" s="286"/>
      <c r="E13429" s="288"/>
    </row>
    <row r="13430" spans="4:5" ht="14.4" x14ac:dyDescent="0.55000000000000004">
      <c r="D13430" s="286"/>
      <c r="E13430" s="288"/>
    </row>
    <row r="13431" spans="4:5" ht="14.4" x14ac:dyDescent="0.55000000000000004">
      <c r="D13431" s="286"/>
      <c r="E13431" s="288"/>
    </row>
    <row r="13432" spans="4:5" ht="14.4" x14ac:dyDescent="0.55000000000000004">
      <c r="D13432" s="286"/>
      <c r="E13432" s="288"/>
    </row>
    <row r="13433" spans="4:5" ht="14.4" x14ac:dyDescent="0.55000000000000004">
      <c r="D13433" s="286"/>
      <c r="E13433" s="288"/>
    </row>
    <row r="13434" spans="4:5" ht="14.4" x14ac:dyDescent="0.55000000000000004">
      <c r="D13434" s="286"/>
      <c r="E13434" s="288"/>
    </row>
    <row r="13435" spans="4:5" ht="14.4" x14ac:dyDescent="0.55000000000000004">
      <c r="D13435" s="286"/>
      <c r="E13435" s="288"/>
    </row>
    <row r="13436" spans="4:5" ht="14.4" x14ac:dyDescent="0.55000000000000004">
      <c r="D13436" s="286"/>
      <c r="E13436" s="288"/>
    </row>
    <row r="13437" spans="4:5" ht="14.4" x14ac:dyDescent="0.55000000000000004">
      <c r="D13437" s="286"/>
      <c r="E13437" s="288"/>
    </row>
    <row r="13438" spans="4:5" ht="14.4" x14ac:dyDescent="0.55000000000000004">
      <c r="D13438" s="286"/>
      <c r="E13438" s="288"/>
    </row>
    <row r="13439" spans="4:5" ht="14.4" x14ac:dyDescent="0.55000000000000004">
      <c r="D13439" s="286"/>
      <c r="E13439" s="288"/>
    </row>
    <row r="13440" spans="4:5" ht="14.4" x14ac:dyDescent="0.55000000000000004">
      <c r="D13440" s="286"/>
      <c r="E13440" s="288"/>
    </row>
    <row r="13441" spans="4:5" ht="14.4" x14ac:dyDescent="0.55000000000000004">
      <c r="D13441" s="286"/>
      <c r="E13441" s="288"/>
    </row>
    <row r="13442" spans="4:5" ht="14.4" x14ac:dyDescent="0.55000000000000004">
      <c r="D13442" s="286"/>
      <c r="E13442" s="288"/>
    </row>
    <row r="13443" spans="4:5" ht="14.4" x14ac:dyDescent="0.55000000000000004">
      <c r="D13443" s="286"/>
      <c r="E13443" s="288"/>
    </row>
    <row r="13444" spans="4:5" ht="14.4" x14ac:dyDescent="0.55000000000000004">
      <c r="D13444" s="286"/>
      <c r="E13444" s="288"/>
    </row>
    <row r="13445" spans="4:5" ht="14.4" x14ac:dyDescent="0.55000000000000004">
      <c r="D13445" s="286"/>
      <c r="E13445" s="288"/>
    </row>
    <row r="13446" spans="4:5" ht="14.4" x14ac:dyDescent="0.55000000000000004">
      <c r="D13446" s="286"/>
      <c r="E13446" s="288"/>
    </row>
    <row r="13447" spans="4:5" ht="14.4" x14ac:dyDescent="0.55000000000000004">
      <c r="D13447" s="286"/>
      <c r="E13447" s="288"/>
    </row>
    <row r="13448" spans="4:5" ht="14.4" x14ac:dyDescent="0.55000000000000004">
      <c r="D13448" s="286"/>
      <c r="E13448" s="288"/>
    </row>
    <row r="13449" spans="4:5" ht="14.4" x14ac:dyDescent="0.55000000000000004">
      <c r="D13449" s="286"/>
      <c r="E13449" s="288"/>
    </row>
    <row r="13450" spans="4:5" ht="14.4" x14ac:dyDescent="0.55000000000000004">
      <c r="D13450" s="286"/>
      <c r="E13450" s="288"/>
    </row>
    <row r="13451" spans="4:5" ht="14.4" x14ac:dyDescent="0.55000000000000004">
      <c r="D13451" s="286"/>
      <c r="E13451" s="288"/>
    </row>
    <row r="13452" spans="4:5" ht="14.4" x14ac:dyDescent="0.55000000000000004">
      <c r="D13452" s="286"/>
      <c r="E13452" s="288"/>
    </row>
    <row r="13453" spans="4:5" ht="14.4" x14ac:dyDescent="0.55000000000000004">
      <c r="D13453" s="286"/>
      <c r="E13453" s="288"/>
    </row>
    <row r="13454" spans="4:5" ht="14.4" x14ac:dyDescent="0.55000000000000004">
      <c r="D13454" s="286"/>
      <c r="E13454" s="288"/>
    </row>
    <row r="13455" spans="4:5" ht="14.4" x14ac:dyDescent="0.55000000000000004">
      <c r="D13455" s="286"/>
      <c r="E13455" s="288"/>
    </row>
    <row r="13456" spans="4:5" ht="14.4" x14ac:dyDescent="0.55000000000000004">
      <c r="D13456" s="286"/>
      <c r="E13456" s="288"/>
    </row>
    <row r="13457" spans="4:5" ht="14.4" x14ac:dyDescent="0.55000000000000004">
      <c r="D13457" s="286"/>
      <c r="E13457" s="288"/>
    </row>
    <row r="13458" spans="4:5" ht="14.4" x14ac:dyDescent="0.55000000000000004">
      <c r="D13458" s="286"/>
      <c r="E13458" s="288"/>
    </row>
    <row r="13459" spans="4:5" ht="14.4" x14ac:dyDescent="0.55000000000000004">
      <c r="D13459" s="286"/>
      <c r="E13459" s="288"/>
    </row>
    <row r="13460" spans="4:5" ht="14.4" x14ac:dyDescent="0.55000000000000004">
      <c r="D13460" s="286"/>
      <c r="E13460" s="288"/>
    </row>
    <row r="13461" spans="4:5" ht="14.4" x14ac:dyDescent="0.55000000000000004">
      <c r="D13461" s="286"/>
      <c r="E13461" s="288"/>
    </row>
    <row r="13462" spans="4:5" ht="14.4" x14ac:dyDescent="0.55000000000000004">
      <c r="D13462" s="286"/>
      <c r="E13462" s="288"/>
    </row>
    <row r="13463" spans="4:5" ht="14.4" x14ac:dyDescent="0.55000000000000004">
      <c r="D13463" s="286"/>
      <c r="E13463" s="288"/>
    </row>
    <row r="13464" spans="4:5" ht="14.4" x14ac:dyDescent="0.55000000000000004">
      <c r="D13464" s="286"/>
      <c r="E13464" s="288"/>
    </row>
    <row r="13465" spans="4:5" ht="14.4" x14ac:dyDescent="0.55000000000000004">
      <c r="D13465" s="286"/>
      <c r="E13465" s="288"/>
    </row>
    <row r="13466" spans="4:5" ht="14.4" x14ac:dyDescent="0.55000000000000004">
      <c r="D13466" s="286"/>
      <c r="E13466" s="288"/>
    </row>
    <row r="13467" spans="4:5" ht="14.4" x14ac:dyDescent="0.55000000000000004">
      <c r="D13467" s="286"/>
      <c r="E13467" s="288"/>
    </row>
    <row r="13468" spans="4:5" ht="14.4" x14ac:dyDescent="0.55000000000000004">
      <c r="D13468" s="286"/>
      <c r="E13468" s="288"/>
    </row>
    <row r="13469" spans="4:5" ht="14.4" x14ac:dyDescent="0.55000000000000004">
      <c r="D13469" s="286"/>
      <c r="E13469" s="288"/>
    </row>
    <row r="13470" spans="4:5" ht="14.4" x14ac:dyDescent="0.55000000000000004">
      <c r="D13470" s="286"/>
      <c r="E13470" s="288"/>
    </row>
    <row r="13471" spans="4:5" ht="14.4" x14ac:dyDescent="0.55000000000000004">
      <c r="D13471" s="286"/>
      <c r="E13471" s="288"/>
    </row>
    <row r="13472" spans="4:5" ht="14.4" x14ac:dyDescent="0.55000000000000004">
      <c r="D13472" s="286"/>
      <c r="E13472" s="288"/>
    </row>
    <row r="13473" spans="4:5" ht="14.4" x14ac:dyDescent="0.55000000000000004">
      <c r="D13473" s="286"/>
      <c r="E13473" s="288"/>
    </row>
    <row r="13474" spans="4:5" ht="14.4" x14ac:dyDescent="0.55000000000000004">
      <c r="D13474" s="286"/>
      <c r="E13474" s="288"/>
    </row>
    <row r="13475" spans="4:5" ht="14.4" x14ac:dyDescent="0.55000000000000004">
      <c r="D13475" s="286"/>
      <c r="E13475" s="288"/>
    </row>
    <row r="13476" spans="4:5" ht="14.4" x14ac:dyDescent="0.55000000000000004">
      <c r="D13476" s="286"/>
      <c r="E13476" s="288"/>
    </row>
    <row r="13477" spans="4:5" ht="14.4" x14ac:dyDescent="0.55000000000000004">
      <c r="D13477" s="286"/>
      <c r="E13477" s="288"/>
    </row>
    <row r="13478" spans="4:5" ht="14.4" x14ac:dyDescent="0.55000000000000004">
      <c r="D13478" s="286"/>
      <c r="E13478" s="288"/>
    </row>
    <row r="13479" spans="4:5" ht="14.4" x14ac:dyDescent="0.55000000000000004">
      <c r="D13479" s="286"/>
      <c r="E13479" s="288"/>
    </row>
    <row r="13480" spans="4:5" ht="14.4" x14ac:dyDescent="0.55000000000000004">
      <c r="D13480" s="286"/>
      <c r="E13480" s="288"/>
    </row>
    <row r="13481" spans="4:5" ht="14.4" x14ac:dyDescent="0.55000000000000004">
      <c r="D13481" s="286"/>
      <c r="E13481" s="288"/>
    </row>
    <row r="13482" spans="4:5" ht="14.4" x14ac:dyDescent="0.55000000000000004">
      <c r="D13482" s="286"/>
      <c r="E13482" s="288"/>
    </row>
    <row r="13483" spans="4:5" ht="14.4" x14ac:dyDescent="0.55000000000000004">
      <c r="D13483" s="286"/>
      <c r="E13483" s="288"/>
    </row>
    <row r="13484" spans="4:5" ht="14.4" x14ac:dyDescent="0.55000000000000004">
      <c r="D13484" s="286"/>
      <c r="E13484" s="288"/>
    </row>
    <row r="13485" spans="4:5" ht="14.4" x14ac:dyDescent="0.55000000000000004">
      <c r="D13485" s="286"/>
      <c r="E13485" s="288"/>
    </row>
    <row r="13486" spans="4:5" ht="14.4" x14ac:dyDescent="0.55000000000000004">
      <c r="D13486" s="286"/>
      <c r="E13486" s="288"/>
    </row>
    <row r="13487" spans="4:5" ht="14.4" x14ac:dyDescent="0.55000000000000004">
      <c r="D13487" s="286"/>
      <c r="E13487" s="288"/>
    </row>
    <row r="13488" spans="4:5" ht="14.4" x14ac:dyDescent="0.55000000000000004">
      <c r="D13488" s="286"/>
      <c r="E13488" s="288"/>
    </row>
    <row r="13489" spans="4:5" ht="14.4" x14ac:dyDescent="0.55000000000000004">
      <c r="D13489" s="286"/>
      <c r="E13489" s="288"/>
    </row>
    <row r="13490" spans="4:5" ht="14.4" x14ac:dyDescent="0.55000000000000004">
      <c r="D13490" s="286"/>
      <c r="E13490" s="288"/>
    </row>
    <row r="13491" spans="4:5" ht="14.4" x14ac:dyDescent="0.55000000000000004">
      <c r="D13491" s="286"/>
      <c r="E13491" s="288"/>
    </row>
    <row r="13492" spans="4:5" ht="14.4" x14ac:dyDescent="0.55000000000000004">
      <c r="D13492" s="286"/>
      <c r="E13492" s="288"/>
    </row>
    <row r="13493" spans="4:5" ht="14.4" x14ac:dyDescent="0.55000000000000004">
      <c r="D13493" s="286"/>
      <c r="E13493" s="288"/>
    </row>
    <row r="13494" spans="4:5" ht="14.4" x14ac:dyDescent="0.55000000000000004">
      <c r="D13494" s="286"/>
      <c r="E13494" s="288"/>
    </row>
    <row r="13495" spans="4:5" ht="14.4" x14ac:dyDescent="0.55000000000000004">
      <c r="D13495" s="286"/>
      <c r="E13495" s="288"/>
    </row>
    <row r="13496" spans="4:5" ht="14.4" x14ac:dyDescent="0.55000000000000004">
      <c r="D13496" s="286"/>
      <c r="E13496" s="288"/>
    </row>
    <row r="13497" spans="4:5" ht="14.4" x14ac:dyDescent="0.55000000000000004">
      <c r="D13497" s="286"/>
      <c r="E13497" s="288"/>
    </row>
    <row r="13498" spans="4:5" ht="14.4" x14ac:dyDescent="0.55000000000000004">
      <c r="D13498" s="286"/>
      <c r="E13498" s="288"/>
    </row>
    <row r="13499" spans="4:5" ht="14.4" x14ac:dyDescent="0.55000000000000004">
      <c r="D13499" s="286"/>
      <c r="E13499" s="288"/>
    </row>
    <row r="13500" spans="4:5" ht="14.4" x14ac:dyDescent="0.55000000000000004">
      <c r="D13500" s="286"/>
      <c r="E13500" s="288"/>
    </row>
    <row r="13501" spans="4:5" ht="14.4" x14ac:dyDescent="0.55000000000000004">
      <c r="D13501" s="286"/>
      <c r="E13501" s="288"/>
    </row>
    <row r="13502" spans="4:5" ht="14.4" x14ac:dyDescent="0.55000000000000004">
      <c r="D13502" s="286"/>
      <c r="E13502" s="288"/>
    </row>
    <row r="13503" spans="4:5" ht="14.4" x14ac:dyDescent="0.55000000000000004">
      <c r="D13503" s="286"/>
      <c r="E13503" s="288"/>
    </row>
    <row r="13504" spans="4:5" ht="14.4" x14ac:dyDescent="0.55000000000000004">
      <c r="D13504" s="286"/>
      <c r="E13504" s="288"/>
    </row>
    <row r="13505" spans="4:5" ht="14.4" x14ac:dyDescent="0.55000000000000004">
      <c r="D13505" s="286"/>
      <c r="E13505" s="288"/>
    </row>
    <row r="13506" spans="4:5" ht="14.4" x14ac:dyDescent="0.55000000000000004">
      <c r="D13506" s="286"/>
      <c r="E13506" s="288"/>
    </row>
    <row r="13507" spans="4:5" ht="14.4" x14ac:dyDescent="0.55000000000000004">
      <c r="D13507" s="286"/>
      <c r="E13507" s="288"/>
    </row>
    <row r="13508" spans="4:5" ht="14.4" x14ac:dyDescent="0.55000000000000004">
      <c r="D13508" s="286"/>
      <c r="E13508" s="288"/>
    </row>
    <row r="13509" spans="4:5" ht="14.4" x14ac:dyDescent="0.55000000000000004">
      <c r="D13509" s="286"/>
      <c r="E13509" s="288"/>
    </row>
    <row r="13510" spans="4:5" ht="14.4" x14ac:dyDescent="0.55000000000000004">
      <c r="D13510" s="286"/>
      <c r="E13510" s="288"/>
    </row>
    <row r="13511" spans="4:5" ht="14.4" x14ac:dyDescent="0.55000000000000004">
      <c r="D13511" s="286"/>
      <c r="E13511" s="288"/>
    </row>
    <row r="13512" spans="4:5" ht="14.4" x14ac:dyDescent="0.55000000000000004">
      <c r="D13512" s="286"/>
      <c r="E13512" s="288"/>
    </row>
    <row r="13513" spans="4:5" ht="14.4" x14ac:dyDescent="0.55000000000000004">
      <c r="D13513" s="286"/>
      <c r="E13513" s="288"/>
    </row>
    <row r="13514" spans="4:5" ht="14.4" x14ac:dyDescent="0.55000000000000004">
      <c r="D13514" s="286"/>
      <c r="E13514" s="288"/>
    </row>
    <row r="13515" spans="4:5" ht="14.4" x14ac:dyDescent="0.55000000000000004">
      <c r="D13515" s="286"/>
      <c r="E13515" s="288"/>
    </row>
    <row r="13516" spans="4:5" ht="14.4" x14ac:dyDescent="0.55000000000000004">
      <c r="D13516" s="286"/>
      <c r="E13516" s="288"/>
    </row>
    <row r="13517" spans="4:5" ht="14.4" x14ac:dyDescent="0.55000000000000004">
      <c r="D13517" s="286"/>
      <c r="E13517" s="288"/>
    </row>
    <row r="13518" spans="4:5" ht="14.4" x14ac:dyDescent="0.55000000000000004">
      <c r="D13518" s="286"/>
      <c r="E13518" s="288"/>
    </row>
    <row r="13519" spans="4:5" ht="14.4" x14ac:dyDescent="0.55000000000000004">
      <c r="D13519" s="286"/>
      <c r="E13519" s="288"/>
    </row>
    <row r="13520" spans="4:5" ht="14.4" x14ac:dyDescent="0.55000000000000004">
      <c r="D13520" s="286"/>
      <c r="E13520" s="288"/>
    </row>
    <row r="13521" spans="4:5" ht="14.4" x14ac:dyDescent="0.55000000000000004">
      <c r="D13521" s="286"/>
      <c r="E13521" s="288"/>
    </row>
    <row r="13522" spans="4:5" ht="14.4" x14ac:dyDescent="0.55000000000000004">
      <c r="D13522" s="286"/>
      <c r="E13522" s="288"/>
    </row>
    <row r="13523" spans="4:5" ht="14.4" x14ac:dyDescent="0.55000000000000004">
      <c r="D13523" s="286"/>
      <c r="E13523" s="288"/>
    </row>
    <row r="13524" spans="4:5" ht="14.4" x14ac:dyDescent="0.55000000000000004">
      <c r="D13524" s="286"/>
      <c r="E13524" s="288"/>
    </row>
    <row r="13525" spans="4:5" ht="14.4" x14ac:dyDescent="0.55000000000000004">
      <c r="D13525" s="286"/>
      <c r="E13525" s="288"/>
    </row>
    <row r="13526" spans="4:5" ht="14.4" x14ac:dyDescent="0.55000000000000004">
      <c r="D13526" s="286"/>
      <c r="E13526" s="288"/>
    </row>
    <row r="13527" spans="4:5" ht="14.4" x14ac:dyDescent="0.55000000000000004">
      <c r="D13527" s="286"/>
      <c r="E13527" s="288"/>
    </row>
    <row r="13528" spans="4:5" ht="14.4" x14ac:dyDescent="0.55000000000000004">
      <c r="D13528" s="286"/>
      <c r="E13528" s="288"/>
    </row>
    <row r="13529" spans="4:5" ht="14.4" x14ac:dyDescent="0.55000000000000004">
      <c r="D13529" s="286"/>
      <c r="E13529" s="288"/>
    </row>
    <row r="13530" spans="4:5" ht="14.4" x14ac:dyDescent="0.55000000000000004">
      <c r="D13530" s="286"/>
      <c r="E13530" s="288"/>
    </row>
    <row r="13531" spans="4:5" ht="14.4" x14ac:dyDescent="0.55000000000000004">
      <c r="D13531" s="286"/>
      <c r="E13531" s="288"/>
    </row>
    <row r="13532" spans="4:5" ht="14.4" x14ac:dyDescent="0.55000000000000004">
      <c r="D13532" s="286"/>
      <c r="E13532" s="288"/>
    </row>
    <row r="13533" spans="4:5" ht="14.4" x14ac:dyDescent="0.55000000000000004">
      <c r="D13533" s="286"/>
      <c r="E13533" s="288"/>
    </row>
    <row r="13534" spans="4:5" ht="14.4" x14ac:dyDescent="0.55000000000000004">
      <c r="D13534" s="286"/>
      <c r="E13534" s="288"/>
    </row>
    <row r="13535" spans="4:5" ht="14.4" x14ac:dyDescent="0.55000000000000004">
      <c r="D13535" s="286"/>
      <c r="E13535" s="288"/>
    </row>
    <row r="13536" spans="4:5" ht="14.4" x14ac:dyDescent="0.55000000000000004">
      <c r="D13536" s="286"/>
      <c r="E13536" s="288"/>
    </row>
    <row r="13537" spans="4:5" ht="14.4" x14ac:dyDescent="0.55000000000000004">
      <c r="D13537" s="286"/>
      <c r="E13537" s="288"/>
    </row>
    <row r="13538" spans="4:5" ht="14.4" x14ac:dyDescent="0.55000000000000004">
      <c r="D13538" s="286"/>
      <c r="E13538" s="288"/>
    </row>
    <row r="13539" spans="4:5" ht="14.4" x14ac:dyDescent="0.55000000000000004">
      <c r="D13539" s="286"/>
      <c r="E13539" s="288"/>
    </row>
    <row r="13540" spans="4:5" ht="14.4" x14ac:dyDescent="0.55000000000000004">
      <c r="D13540" s="286"/>
      <c r="E13540" s="288"/>
    </row>
    <row r="13541" spans="4:5" ht="14.4" x14ac:dyDescent="0.55000000000000004">
      <c r="D13541" s="286"/>
      <c r="E13541" s="288"/>
    </row>
    <row r="13542" spans="4:5" ht="14.4" x14ac:dyDescent="0.55000000000000004">
      <c r="D13542" s="286"/>
      <c r="E13542" s="288"/>
    </row>
    <row r="13543" spans="4:5" ht="14.4" x14ac:dyDescent="0.55000000000000004">
      <c r="D13543" s="286"/>
      <c r="E13543" s="288"/>
    </row>
    <row r="13544" spans="4:5" ht="14.4" x14ac:dyDescent="0.55000000000000004">
      <c r="D13544" s="286"/>
      <c r="E13544" s="288"/>
    </row>
    <row r="13545" spans="4:5" ht="14.4" x14ac:dyDescent="0.55000000000000004">
      <c r="D13545" s="286"/>
      <c r="E13545" s="288"/>
    </row>
    <row r="13546" spans="4:5" ht="14.4" x14ac:dyDescent="0.55000000000000004">
      <c r="D13546" s="286"/>
      <c r="E13546" s="288"/>
    </row>
    <row r="13547" spans="4:5" ht="14.4" x14ac:dyDescent="0.55000000000000004">
      <c r="D13547" s="286"/>
      <c r="E13547" s="288"/>
    </row>
    <row r="13548" spans="4:5" ht="14.4" x14ac:dyDescent="0.55000000000000004">
      <c r="D13548" s="286"/>
      <c r="E13548" s="288"/>
    </row>
    <row r="13549" spans="4:5" ht="14.4" x14ac:dyDescent="0.55000000000000004">
      <c r="D13549" s="286"/>
      <c r="E13549" s="288"/>
    </row>
    <row r="13550" spans="4:5" ht="14.4" x14ac:dyDescent="0.55000000000000004">
      <c r="D13550" s="286"/>
      <c r="E13550" s="288"/>
    </row>
    <row r="13551" spans="4:5" ht="14.4" x14ac:dyDescent="0.55000000000000004">
      <c r="D13551" s="286"/>
      <c r="E13551" s="288"/>
    </row>
    <row r="13552" spans="4:5" ht="14.4" x14ac:dyDescent="0.55000000000000004">
      <c r="D13552" s="286"/>
      <c r="E13552" s="288"/>
    </row>
    <row r="13553" spans="4:5" ht="14.4" x14ac:dyDescent="0.55000000000000004">
      <c r="D13553" s="286"/>
      <c r="E13553" s="288"/>
    </row>
    <row r="13554" spans="4:5" ht="14.4" x14ac:dyDescent="0.55000000000000004">
      <c r="D13554" s="286"/>
      <c r="E13554" s="288"/>
    </row>
    <row r="13555" spans="4:5" ht="14.4" x14ac:dyDescent="0.55000000000000004">
      <c r="D13555" s="286"/>
      <c r="E13555" s="288"/>
    </row>
    <row r="13556" spans="4:5" ht="14.4" x14ac:dyDescent="0.55000000000000004">
      <c r="D13556" s="286"/>
      <c r="E13556" s="288"/>
    </row>
    <row r="13557" spans="4:5" ht="14.4" x14ac:dyDescent="0.55000000000000004">
      <c r="D13557" s="286"/>
      <c r="E13557" s="288"/>
    </row>
    <row r="13558" spans="4:5" ht="14.4" x14ac:dyDescent="0.55000000000000004">
      <c r="D13558" s="286"/>
      <c r="E13558" s="288"/>
    </row>
    <row r="13559" spans="4:5" ht="14.4" x14ac:dyDescent="0.55000000000000004">
      <c r="D13559" s="286"/>
      <c r="E13559" s="288"/>
    </row>
    <row r="13560" spans="4:5" ht="14.4" x14ac:dyDescent="0.55000000000000004">
      <c r="D13560" s="286"/>
      <c r="E13560" s="288"/>
    </row>
    <row r="13561" spans="4:5" ht="14.4" x14ac:dyDescent="0.55000000000000004">
      <c r="D13561" s="286"/>
      <c r="E13561" s="288"/>
    </row>
    <row r="13562" spans="4:5" ht="14.4" x14ac:dyDescent="0.55000000000000004">
      <c r="D13562" s="286"/>
      <c r="E13562" s="288"/>
    </row>
    <row r="13563" spans="4:5" ht="14.4" x14ac:dyDescent="0.55000000000000004">
      <c r="D13563" s="286"/>
      <c r="E13563" s="288"/>
    </row>
    <row r="13564" spans="4:5" ht="14.4" x14ac:dyDescent="0.55000000000000004">
      <c r="D13564" s="286"/>
      <c r="E13564" s="288"/>
    </row>
    <row r="13565" spans="4:5" ht="14.4" x14ac:dyDescent="0.55000000000000004">
      <c r="D13565" s="286"/>
      <c r="E13565" s="288"/>
    </row>
    <row r="13566" spans="4:5" ht="14.4" x14ac:dyDescent="0.55000000000000004">
      <c r="D13566" s="286"/>
      <c r="E13566" s="288"/>
    </row>
    <row r="13567" spans="4:5" ht="14.4" x14ac:dyDescent="0.55000000000000004">
      <c r="D13567" s="286"/>
      <c r="E13567" s="288"/>
    </row>
    <row r="13568" spans="4:5" ht="14.4" x14ac:dyDescent="0.55000000000000004">
      <c r="D13568" s="286"/>
      <c r="E13568" s="288"/>
    </row>
    <row r="13569" spans="4:5" ht="14.4" x14ac:dyDescent="0.55000000000000004">
      <c r="D13569" s="286"/>
      <c r="E13569" s="288"/>
    </row>
    <row r="13570" spans="4:5" ht="14.4" x14ac:dyDescent="0.55000000000000004">
      <c r="D13570" s="286"/>
      <c r="E13570" s="288"/>
    </row>
    <row r="13571" spans="4:5" ht="14.4" x14ac:dyDescent="0.55000000000000004">
      <c r="D13571" s="286"/>
      <c r="E13571" s="288"/>
    </row>
    <row r="13572" spans="4:5" ht="14.4" x14ac:dyDescent="0.55000000000000004">
      <c r="D13572" s="286"/>
      <c r="E13572" s="288"/>
    </row>
    <row r="13573" spans="4:5" ht="14.4" x14ac:dyDescent="0.55000000000000004">
      <c r="D13573" s="286"/>
      <c r="E13573" s="288"/>
    </row>
    <row r="13574" spans="4:5" ht="14.4" x14ac:dyDescent="0.55000000000000004">
      <c r="D13574" s="286"/>
      <c r="E13574" s="288"/>
    </row>
    <row r="13575" spans="4:5" ht="14.4" x14ac:dyDescent="0.55000000000000004">
      <c r="D13575" s="286"/>
      <c r="E13575" s="288"/>
    </row>
    <row r="13576" spans="4:5" ht="14.4" x14ac:dyDescent="0.55000000000000004">
      <c r="D13576" s="286"/>
      <c r="E13576" s="288"/>
    </row>
    <row r="13577" spans="4:5" ht="14.4" x14ac:dyDescent="0.55000000000000004">
      <c r="D13577" s="286"/>
      <c r="E13577" s="288"/>
    </row>
    <row r="13578" spans="4:5" ht="14.4" x14ac:dyDescent="0.55000000000000004">
      <c r="D13578" s="286"/>
      <c r="E13578" s="288"/>
    </row>
    <row r="13579" spans="4:5" ht="14.4" x14ac:dyDescent="0.55000000000000004">
      <c r="D13579" s="286"/>
      <c r="E13579" s="288"/>
    </row>
    <row r="13580" spans="4:5" ht="14.4" x14ac:dyDescent="0.55000000000000004">
      <c r="D13580" s="286"/>
      <c r="E13580" s="288"/>
    </row>
    <row r="13581" spans="4:5" ht="14.4" x14ac:dyDescent="0.55000000000000004">
      <c r="D13581" s="286"/>
      <c r="E13581" s="288"/>
    </row>
    <row r="13582" spans="4:5" ht="14.4" x14ac:dyDescent="0.55000000000000004">
      <c r="D13582" s="286"/>
      <c r="E13582" s="288"/>
    </row>
    <row r="13583" spans="4:5" ht="14.4" x14ac:dyDescent="0.55000000000000004">
      <c r="D13583" s="286"/>
      <c r="E13583" s="288"/>
    </row>
    <row r="13584" spans="4:5" ht="14.4" x14ac:dyDescent="0.55000000000000004">
      <c r="D13584" s="286"/>
      <c r="E13584" s="288"/>
    </row>
    <row r="13585" spans="4:5" ht="14.4" x14ac:dyDescent="0.55000000000000004">
      <c r="D13585" s="286"/>
      <c r="E13585" s="288"/>
    </row>
    <row r="13586" spans="4:5" ht="14.4" x14ac:dyDescent="0.55000000000000004">
      <c r="D13586" s="286"/>
      <c r="E13586" s="288"/>
    </row>
    <row r="13587" spans="4:5" ht="14.4" x14ac:dyDescent="0.55000000000000004">
      <c r="D13587" s="286"/>
      <c r="E13587" s="288"/>
    </row>
    <row r="13588" spans="4:5" ht="14.4" x14ac:dyDescent="0.55000000000000004">
      <c r="D13588" s="286"/>
      <c r="E13588" s="288"/>
    </row>
    <row r="13589" spans="4:5" ht="14.4" x14ac:dyDescent="0.55000000000000004">
      <c r="D13589" s="286"/>
      <c r="E13589" s="288"/>
    </row>
    <row r="13590" spans="4:5" ht="14.4" x14ac:dyDescent="0.55000000000000004">
      <c r="D13590" s="286"/>
      <c r="E13590" s="288"/>
    </row>
    <row r="13591" spans="4:5" ht="14.4" x14ac:dyDescent="0.55000000000000004">
      <c r="D13591" s="286"/>
      <c r="E13591" s="288"/>
    </row>
    <row r="13592" spans="4:5" ht="14.4" x14ac:dyDescent="0.55000000000000004">
      <c r="D13592" s="286"/>
      <c r="E13592" s="288"/>
    </row>
    <row r="13593" spans="4:5" ht="14.4" x14ac:dyDescent="0.55000000000000004">
      <c r="D13593" s="286"/>
      <c r="E13593" s="288"/>
    </row>
    <row r="13594" spans="4:5" ht="14.4" x14ac:dyDescent="0.55000000000000004">
      <c r="D13594" s="286"/>
      <c r="E13594" s="288"/>
    </row>
    <row r="13595" spans="4:5" ht="14.4" x14ac:dyDescent="0.55000000000000004">
      <c r="D13595" s="286"/>
      <c r="E13595" s="288"/>
    </row>
    <row r="13596" spans="4:5" ht="14.4" x14ac:dyDescent="0.55000000000000004">
      <c r="D13596" s="286"/>
      <c r="E13596" s="288"/>
    </row>
    <row r="13597" spans="4:5" ht="14.4" x14ac:dyDescent="0.55000000000000004">
      <c r="D13597" s="286"/>
      <c r="E13597" s="288"/>
    </row>
    <row r="13598" spans="4:5" ht="14.4" x14ac:dyDescent="0.55000000000000004">
      <c r="D13598" s="286"/>
      <c r="E13598" s="288"/>
    </row>
    <row r="13599" spans="4:5" ht="14.4" x14ac:dyDescent="0.55000000000000004">
      <c r="D13599" s="286"/>
      <c r="E13599" s="288"/>
    </row>
    <row r="13600" spans="4:5" ht="14.4" x14ac:dyDescent="0.55000000000000004">
      <c r="D13600" s="286"/>
      <c r="E13600" s="288"/>
    </row>
    <row r="13601" spans="4:5" ht="14.4" x14ac:dyDescent="0.55000000000000004">
      <c r="D13601" s="286"/>
      <c r="E13601" s="288"/>
    </row>
    <row r="13602" spans="4:5" ht="14.4" x14ac:dyDescent="0.55000000000000004">
      <c r="D13602" s="286"/>
      <c r="E13602" s="288"/>
    </row>
    <row r="13603" spans="4:5" ht="14.4" x14ac:dyDescent="0.55000000000000004">
      <c r="D13603" s="286"/>
      <c r="E13603" s="288"/>
    </row>
    <row r="13604" spans="4:5" ht="14.4" x14ac:dyDescent="0.55000000000000004">
      <c r="D13604" s="286"/>
      <c r="E13604" s="288"/>
    </row>
    <row r="13605" spans="4:5" ht="14.4" x14ac:dyDescent="0.55000000000000004">
      <c r="D13605" s="286"/>
      <c r="E13605" s="288"/>
    </row>
    <row r="13606" spans="4:5" ht="14.4" x14ac:dyDescent="0.55000000000000004">
      <c r="D13606" s="286"/>
      <c r="E13606" s="288"/>
    </row>
    <row r="13607" spans="4:5" ht="14.4" x14ac:dyDescent="0.55000000000000004">
      <c r="D13607" s="286"/>
      <c r="E13607" s="288"/>
    </row>
    <row r="13608" spans="4:5" ht="14.4" x14ac:dyDescent="0.55000000000000004">
      <c r="D13608" s="286"/>
      <c r="E13608" s="288"/>
    </row>
    <row r="13609" spans="4:5" ht="14.4" x14ac:dyDescent="0.55000000000000004">
      <c r="D13609" s="286"/>
      <c r="E13609" s="288"/>
    </row>
    <row r="13610" spans="4:5" ht="14.4" x14ac:dyDescent="0.55000000000000004">
      <c r="D13610" s="286"/>
      <c r="E13610" s="288"/>
    </row>
    <row r="13611" spans="4:5" ht="14.4" x14ac:dyDescent="0.55000000000000004">
      <c r="D13611" s="286"/>
      <c r="E13611" s="288"/>
    </row>
    <row r="13612" spans="4:5" ht="14.4" x14ac:dyDescent="0.55000000000000004">
      <c r="D13612" s="286"/>
      <c r="E13612" s="288"/>
    </row>
    <row r="13613" spans="4:5" ht="14.4" x14ac:dyDescent="0.55000000000000004">
      <c r="D13613" s="286"/>
      <c r="E13613" s="288"/>
    </row>
    <row r="13614" spans="4:5" ht="14.4" x14ac:dyDescent="0.55000000000000004">
      <c r="D13614" s="286"/>
      <c r="E13614" s="288"/>
    </row>
    <row r="13615" spans="4:5" ht="14.4" x14ac:dyDescent="0.55000000000000004">
      <c r="D13615" s="286"/>
      <c r="E13615" s="288"/>
    </row>
    <row r="13616" spans="4:5" ht="14.4" x14ac:dyDescent="0.55000000000000004">
      <c r="D13616" s="286"/>
      <c r="E13616" s="288"/>
    </row>
    <row r="13617" spans="4:5" ht="14.4" x14ac:dyDescent="0.55000000000000004">
      <c r="D13617" s="286"/>
      <c r="E13617" s="288"/>
    </row>
    <row r="13618" spans="4:5" ht="14.4" x14ac:dyDescent="0.55000000000000004">
      <c r="D13618" s="286"/>
      <c r="E13618" s="288"/>
    </row>
    <row r="13619" spans="4:5" ht="14.4" x14ac:dyDescent="0.55000000000000004">
      <c r="D13619" s="286"/>
      <c r="E13619" s="288"/>
    </row>
    <row r="13620" spans="4:5" ht="14.4" x14ac:dyDescent="0.55000000000000004">
      <c r="D13620" s="286"/>
      <c r="E13620" s="288"/>
    </row>
    <row r="13621" spans="4:5" ht="14.4" x14ac:dyDescent="0.55000000000000004">
      <c r="D13621" s="286"/>
      <c r="E13621" s="288"/>
    </row>
    <row r="13622" spans="4:5" ht="14.4" x14ac:dyDescent="0.55000000000000004">
      <c r="D13622" s="286"/>
      <c r="E13622" s="288"/>
    </row>
    <row r="13623" spans="4:5" ht="14.4" x14ac:dyDescent="0.55000000000000004">
      <c r="D13623" s="286"/>
      <c r="E13623" s="288"/>
    </row>
    <row r="13624" spans="4:5" ht="14.4" x14ac:dyDescent="0.55000000000000004">
      <c r="D13624" s="286"/>
      <c r="E13624" s="288"/>
    </row>
    <row r="13625" spans="4:5" ht="14.4" x14ac:dyDescent="0.55000000000000004">
      <c r="D13625" s="286"/>
      <c r="E13625" s="288"/>
    </row>
    <row r="13626" spans="4:5" ht="14.4" x14ac:dyDescent="0.55000000000000004">
      <c r="D13626" s="286"/>
      <c r="E13626" s="288"/>
    </row>
    <row r="13627" spans="4:5" ht="14.4" x14ac:dyDescent="0.55000000000000004">
      <c r="D13627" s="286"/>
      <c r="E13627" s="288"/>
    </row>
    <row r="13628" spans="4:5" ht="14.4" x14ac:dyDescent="0.55000000000000004">
      <c r="D13628" s="286"/>
      <c r="E13628" s="288"/>
    </row>
    <row r="13629" spans="4:5" ht="14.4" x14ac:dyDescent="0.55000000000000004">
      <c r="D13629" s="286"/>
      <c r="E13629" s="288"/>
    </row>
    <row r="13630" spans="4:5" ht="14.4" x14ac:dyDescent="0.55000000000000004">
      <c r="D13630" s="286"/>
      <c r="E13630" s="288"/>
    </row>
    <row r="13631" spans="4:5" ht="14.4" x14ac:dyDescent="0.55000000000000004">
      <c r="D13631" s="286"/>
      <c r="E13631" s="288"/>
    </row>
    <row r="13632" spans="4:5" ht="14.4" x14ac:dyDescent="0.55000000000000004">
      <c r="D13632" s="286"/>
      <c r="E13632" s="288"/>
    </row>
    <row r="13633" spans="4:5" ht="14.4" x14ac:dyDescent="0.55000000000000004">
      <c r="D13633" s="286"/>
      <c r="E13633" s="288"/>
    </row>
    <row r="13634" spans="4:5" ht="14.4" x14ac:dyDescent="0.55000000000000004">
      <c r="D13634" s="286"/>
      <c r="E13634" s="288"/>
    </row>
    <row r="13635" spans="4:5" ht="14.4" x14ac:dyDescent="0.55000000000000004">
      <c r="D13635" s="286"/>
      <c r="E13635" s="288"/>
    </row>
    <row r="13636" spans="4:5" ht="14.4" x14ac:dyDescent="0.55000000000000004">
      <c r="D13636" s="286"/>
      <c r="E13636" s="288"/>
    </row>
    <row r="13637" spans="4:5" ht="14.4" x14ac:dyDescent="0.55000000000000004">
      <c r="D13637" s="286"/>
      <c r="E13637" s="288"/>
    </row>
    <row r="13638" spans="4:5" ht="14.4" x14ac:dyDescent="0.55000000000000004">
      <c r="D13638" s="286"/>
      <c r="E13638" s="288"/>
    </row>
    <row r="13639" spans="4:5" ht="14.4" x14ac:dyDescent="0.55000000000000004">
      <c r="D13639" s="286"/>
      <c r="E13639" s="288"/>
    </row>
    <row r="13640" spans="4:5" ht="14.4" x14ac:dyDescent="0.55000000000000004">
      <c r="D13640" s="286"/>
      <c r="E13640" s="288"/>
    </row>
    <row r="13641" spans="4:5" ht="14.4" x14ac:dyDescent="0.55000000000000004">
      <c r="D13641" s="286"/>
      <c r="E13641" s="288"/>
    </row>
    <row r="13642" spans="4:5" ht="14.4" x14ac:dyDescent="0.55000000000000004">
      <c r="D13642" s="286"/>
      <c r="E13642" s="288"/>
    </row>
    <row r="13643" spans="4:5" ht="14.4" x14ac:dyDescent="0.55000000000000004">
      <c r="D13643" s="286"/>
      <c r="E13643" s="288"/>
    </row>
    <row r="13644" spans="4:5" ht="14.4" x14ac:dyDescent="0.55000000000000004">
      <c r="D13644" s="286"/>
      <c r="E13644" s="288"/>
    </row>
    <row r="13645" spans="4:5" ht="14.4" x14ac:dyDescent="0.55000000000000004">
      <c r="D13645" s="286"/>
      <c r="E13645" s="288"/>
    </row>
    <row r="13646" spans="4:5" ht="14.4" x14ac:dyDescent="0.55000000000000004">
      <c r="D13646" s="286"/>
      <c r="E13646" s="288"/>
    </row>
    <row r="13647" spans="4:5" ht="14.4" x14ac:dyDescent="0.55000000000000004">
      <c r="D13647" s="286"/>
      <c r="E13647" s="288"/>
    </row>
    <row r="13648" spans="4:5" ht="14.4" x14ac:dyDescent="0.55000000000000004">
      <c r="D13648" s="286"/>
      <c r="E13648" s="288"/>
    </row>
    <row r="13649" spans="4:5" ht="14.4" x14ac:dyDescent="0.55000000000000004">
      <c r="D13649" s="286"/>
      <c r="E13649" s="288"/>
    </row>
    <row r="13650" spans="4:5" ht="14.4" x14ac:dyDescent="0.55000000000000004">
      <c r="D13650" s="286"/>
      <c r="E13650" s="288"/>
    </row>
    <row r="13651" spans="4:5" ht="14.4" x14ac:dyDescent="0.55000000000000004">
      <c r="D13651" s="286"/>
      <c r="E13651" s="288"/>
    </row>
    <row r="13652" spans="4:5" ht="14.4" x14ac:dyDescent="0.55000000000000004">
      <c r="D13652" s="286"/>
      <c r="E13652" s="288"/>
    </row>
    <row r="13653" spans="4:5" ht="14.4" x14ac:dyDescent="0.55000000000000004">
      <c r="D13653" s="286"/>
      <c r="E13653" s="288"/>
    </row>
    <row r="13654" spans="4:5" ht="14.4" x14ac:dyDescent="0.55000000000000004">
      <c r="D13654" s="286"/>
      <c r="E13654" s="288"/>
    </row>
    <row r="13655" spans="4:5" ht="14.4" x14ac:dyDescent="0.55000000000000004">
      <c r="D13655" s="286"/>
      <c r="E13655" s="288"/>
    </row>
    <row r="13656" spans="4:5" ht="14.4" x14ac:dyDescent="0.55000000000000004">
      <c r="D13656" s="286"/>
      <c r="E13656" s="288"/>
    </row>
    <row r="13657" spans="4:5" ht="14.4" x14ac:dyDescent="0.55000000000000004">
      <c r="D13657" s="286"/>
      <c r="E13657" s="288"/>
    </row>
    <row r="13658" spans="4:5" ht="14.4" x14ac:dyDescent="0.55000000000000004">
      <c r="D13658" s="286"/>
      <c r="E13658" s="288"/>
    </row>
    <row r="13659" spans="4:5" ht="14.4" x14ac:dyDescent="0.55000000000000004">
      <c r="D13659" s="286"/>
      <c r="E13659" s="288"/>
    </row>
    <row r="13660" spans="4:5" ht="14.4" x14ac:dyDescent="0.55000000000000004">
      <c r="D13660" s="286"/>
      <c r="E13660" s="288"/>
    </row>
    <row r="13661" spans="4:5" ht="14.4" x14ac:dyDescent="0.55000000000000004">
      <c r="D13661" s="286"/>
      <c r="E13661" s="288"/>
    </row>
    <row r="13662" spans="4:5" ht="14.4" x14ac:dyDescent="0.55000000000000004">
      <c r="D13662" s="286"/>
      <c r="E13662" s="288"/>
    </row>
    <row r="13663" spans="4:5" ht="14.4" x14ac:dyDescent="0.55000000000000004">
      <c r="D13663" s="286"/>
      <c r="E13663" s="288"/>
    </row>
    <row r="13664" spans="4:5" ht="14.4" x14ac:dyDescent="0.55000000000000004">
      <c r="D13664" s="286"/>
      <c r="E13664" s="288"/>
    </row>
    <row r="13665" spans="4:5" ht="14.4" x14ac:dyDescent="0.55000000000000004">
      <c r="D13665" s="286"/>
      <c r="E13665" s="288"/>
    </row>
    <row r="13666" spans="4:5" ht="14.4" x14ac:dyDescent="0.55000000000000004">
      <c r="D13666" s="286"/>
      <c r="E13666" s="288"/>
    </row>
    <row r="13667" spans="4:5" ht="14.4" x14ac:dyDescent="0.55000000000000004">
      <c r="D13667" s="286"/>
      <c r="E13667" s="288"/>
    </row>
    <row r="13668" spans="4:5" ht="14.4" x14ac:dyDescent="0.55000000000000004">
      <c r="D13668" s="286"/>
      <c r="E13668" s="288"/>
    </row>
    <row r="13669" spans="4:5" ht="14.4" x14ac:dyDescent="0.55000000000000004">
      <c r="D13669" s="286"/>
      <c r="E13669" s="288"/>
    </row>
    <row r="13670" spans="4:5" ht="14.4" x14ac:dyDescent="0.55000000000000004">
      <c r="D13670" s="286"/>
      <c r="E13670" s="288"/>
    </row>
    <row r="13671" spans="4:5" ht="14.4" x14ac:dyDescent="0.55000000000000004">
      <c r="D13671" s="286"/>
      <c r="E13671" s="288"/>
    </row>
    <row r="13672" spans="4:5" ht="14.4" x14ac:dyDescent="0.55000000000000004">
      <c r="D13672" s="286"/>
      <c r="E13672" s="288"/>
    </row>
    <row r="13673" spans="4:5" ht="14.4" x14ac:dyDescent="0.55000000000000004">
      <c r="D13673" s="286"/>
      <c r="E13673" s="288"/>
    </row>
    <row r="13674" spans="4:5" ht="14.4" x14ac:dyDescent="0.55000000000000004">
      <c r="D13674" s="286"/>
      <c r="E13674" s="288"/>
    </row>
    <row r="13675" spans="4:5" ht="14.4" x14ac:dyDescent="0.55000000000000004">
      <c r="D13675" s="286"/>
      <c r="E13675" s="288"/>
    </row>
    <row r="13676" spans="4:5" ht="14.4" x14ac:dyDescent="0.55000000000000004">
      <c r="D13676" s="286"/>
      <c r="E13676" s="288"/>
    </row>
    <row r="13677" spans="4:5" ht="14.4" x14ac:dyDescent="0.55000000000000004">
      <c r="D13677" s="286"/>
      <c r="E13677" s="288"/>
    </row>
    <row r="13678" spans="4:5" ht="14.4" x14ac:dyDescent="0.55000000000000004">
      <c r="D13678" s="286"/>
      <c r="E13678" s="288"/>
    </row>
    <row r="13679" spans="4:5" ht="14.4" x14ac:dyDescent="0.55000000000000004">
      <c r="D13679" s="286"/>
      <c r="E13679" s="288"/>
    </row>
    <row r="13680" spans="4:5" ht="14.4" x14ac:dyDescent="0.55000000000000004">
      <c r="D13680" s="286"/>
      <c r="E13680" s="288"/>
    </row>
    <row r="13681" spans="4:5" ht="14.4" x14ac:dyDescent="0.55000000000000004">
      <c r="D13681" s="286"/>
      <c r="E13681" s="288"/>
    </row>
    <row r="13682" spans="4:5" ht="14.4" x14ac:dyDescent="0.55000000000000004">
      <c r="D13682" s="286"/>
      <c r="E13682" s="288"/>
    </row>
    <row r="13683" spans="4:5" ht="14.4" x14ac:dyDescent="0.55000000000000004">
      <c r="D13683" s="286"/>
      <c r="E13683" s="288"/>
    </row>
    <row r="13684" spans="4:5" ht="14.4" x14ac:dyDescent="0.55000000000000004">
      <c r="D13684" s="286"/>
      <c r="E13684" s="288"/>
    </row>
    <row r="13685" spans="4:5" ht="14.4" x14ac:dyDescent="0.55000000000000004">
      <c r="D13685" s="286"/>
      <c r="E13685" s="288"/>
    </row>
    <row r="13686" spans="4:5" ht="14.4" x14ac:dyDescent="0.55000000000000004">
      <c r="D13686" s="286"/>
      <c r="E13686" s="288"/>
    </row>
    <row r="13687" spans="4:5" ht="14.4" x14ac:dyDescent="0.55000000000000004">
      <c r="D13687" s="286"/>
      <c r="E13687" s="288"/>
    </row>
    <row r="13688" spans="4:5" ht="14.4" x14ac:dyDescent="0.55000000000000004">
      <c r="D13688" s="286"/>
      <c r="E13688" s="288"/>
    </row>
    <row r="13689" spans="4:5" ht="14.4" x14ac:dyDescent="0.55000000000000004">
      <c r="D13689" s="286"/>
      <c r="E13689" s="288"/>
    </row>
    <row r="13690" spans="4:5" ht="14.4" x14ac:dyDescent="0.55000000000000004">
      <c r="D13690" s="286"/>
      <c r="E13690" s="288"/>
    </row>
    <row r="13691" spans="4:5" ht="14.4" x14ac:dyDescent="0.55000000000000004">
      <c r="D13691" s="286"/>
      <c r="E13691" s="288"/>
    </row>
    <row r="13692" spans="4:5" ht="14.4" x14ac:dyDescent="0.55000000000000004">
      <c r="D13692" s="286"/>
      <c r="E13692" s="288"/>
    </row>
    <row r="13693" spans="4:5" ht="14.4" x14ac:dyDescent="0.55000000000000004">
      <c r="D13693" s="286"/>
      <c r="E13693" s="288"/>
    </row>
    <row r="13694" spans="4:5" ht="14.4" x14ac:dyDescent="0.55000000000000004">
      <c r="D13694" s="286"/>
      <c r="E13694" s="288"/>
    </row>
    <row r="13695" spans="4:5" ht="14.4" x14ac:dyDescent="0.55000000000000004">
      <c r="D13695" s="286"/>
      <c r="E13695" s="288"/>
    </row>
    <row r="13696" spans="4:5" ht="14.4" x14ac:dyDescent="0.55000000000000004">
      <c r="D13696" s="286"/>
      <c r="E13696" s="288"/>
    </row>
    <row r="13697" spans="4:5" ht="14.4" x14ac:dyDescent="0.55000000000000004">
      <c r="D13697" s="286"/>
      <c r="E13697" s="288"/>
    </row>
    <row r="13698" spans="4:5" ht="14.4" x14ac:dyDescent="0.55000000000000004">
      <c r="D13698" s="286"/>
      <c r="E13698" s="288"/>
    </row>
    <row r="13699" spans="4:5" ht="14.4" x14ac:dyDescent="0.55000000000000004">
      <c r="D13699" s="286"/>
      <c r="E13699" s="288"/>
    </row>
    <row r="13700" spans="4:5" ht="14.4" x14ac:dyDescent="0.55000000000000004">
      <c r="D13700" s="286"/>
      <c r="E13700" s="288"/>
    </row>
    <row r="13701" spans="4:5" ht="14.4" x14ac:dyDescent="0.55000000000000004">
      <c r="D13701" s="286"/>
      <c r="E13701" s="288"/>
    </row>
    <row r="13702" spans="4:5" ht="14.4" x14ac:dyDescent="0.55000000000000004">
      <c r="D13702" s="286"/>
      <c r="E13702" s="288"/>
    </row>
    <row r="13703" spans="4:5" ht="14.4" x14ac:dyDescent="0.55000000000000004">
      <c r="D13703" s="286"/>
      <c r="E13703" s="288"/>
    </row>
    <row r="13704" spans="4:5" ht="14.4" x14ac:dyDescent="0.55000000000000004">
      <c r="D13704" s="286"/>
      <c r="E13704" s="288"/>
    </row>
    <row r="13705" spans="4:5" ht="14.4" x14ac:dyDescent="0.55000000000000004">
      <c r="D13705" s="286"/>
      <c r="E13705" s="288"/>
    </row>
    <row r="13706" spans="4:5" ht="14.4" x14ac:dyDescent="0.55000000000000004">
      <c r="D13706" s="286"/>
      <c r="E13706" s="288"/>
    </row>
    <row r="13707" spans="4:5" ht="14.4" x14ac:dyDescent="0.55000000000000004">
      <c r="D13707" s="286"/>
      <c r="E13707" s="288"/>
    </row>
    <row r="13708" spans="4:5" ht="14.4" x14ac:dyDescent="0.55000000000000004">
      <c r="D13708" s="286"/>
      <c r="E13708" s="288"/>
    </row>
    <row r="13709" spans="4:5" ht="14.4" x14ac:dyDescent="0.55000000000000004">
      <c r="D13709" s="286"/>
      <c r="E13709" s="288"/>
    </row>
    <row r="13710" spans="4:5" ht="14.4" x14ac:dyDescent="0.55000000000000004">
      <c r="D13710" s="286"/>
      <c r="E13710" s="288"/>
    </row>
    <row r="13711" spans="4:5" ht="14.4" x14ac:dyDescent="0.55000000000000004">
      <c r="D13711" s="286"/>
      <c r="E13711" s="288"/>
    </row>
    <row r="13712" spans="4:5" ht="14.4" x14ac:dyDescent="0.55000000000000004">
      <c r="D13712" s="286"/>
      <c r="E13712" s="288"/>
    </row>
    <row r="13713" spans="4:5" ht="14.4" x14ac:dyDescent="0.55000000000000004">
      <c r="D13713" s="286"/>
      <c r="E13713" s="288"/>
    </row>
    <row r="13714" spans="4:5" ht="14.4" x14ac:dyDescent="0.55000000000000004">
      <c r="D13714" s="286"/>
      <c r="E13714" s="288"/>
    </row>
    <row r="13715" spans="4:5" ht="14.4" x14ac:dyDescent="0.55000000000000004">
      <c r="D13715" s="286"/>
      <c r="E13715" s="288"/>
    </row>
    <row r="13716" spans="4:5" ht="14.4" x14ac:dyDescent="0.55000000000000004">
      <c r="D13716" s="286"/>
      <c r="E13716" s="288"/>
    </row>
    <row r="13717" spans="4:5" ht="14.4" x14ac:dyDescent="0.55000000000000004">
      <c r="D13717" s="286"/>
      <c r="E13717" s="288"/>
    </row>
    <row r="13718" spans="4:5" ht="14.4" x14ac:dyDescent="0.55000000000000004">
      <c r="D13718" s="286"/>
      <c r="E13718" s="288"/>
    </row>
    <row r="13719" spans="4:5" ht="14.4" x14ac:dyDescent="0.55000000000000004">
      <c r="D13719" s="286"/>
      <c r="E13719" s="288"/>
    </row>
    <row r="13720" spans="4:5" ht="14.4" x14ac:dyDescent="0.55000000000000004">
      <c r="D13720" s="286"/>
      <c r="E13720" s="288"/>
    </row>
    <row r="13721" spans="4:5" ht="14.4" x14ac:dyDescent="0.55000000000000004">
      <c r="D13721" s="286"/>
      <c r="E13721" s="288"/>
    </row>
    <row r="13722" spans="4:5" ht="14.4" x14ac:dyDescent="0.55000000000000004">
      <c r="D13722" s="286"/>
      <c r="E13722" s="288"/>
    </row>
    <row r="13723" spans="4:5" ht="14.4" x14ac:dyDescent="0.55000000000000004">
      <c r="D13723" s="286"/>
      <c r="E13723" s="288"/>
    </row>
    <row r="13724" spans="4:5" ht="14.4" x14ac:dyDescent="0.55000000000000004">
      <c r="D13724" s="286"/>
      <c r="E13724" s="288"/>
    </row>
    <row r="13725" spans="4:5" ht="14.4" x14ac:dyDescent="0.55000000000000004">
      <c r="D13725" s="286"/>
      <c r="E13725" s="288"/>
    </row>
    <row r="13726" spans="4:5" ht="14.4" x14ac:dyDescent="0.55000000000000004">
      <c r="D13726" s="286"/>
      <c r="E13726" s="288"/>
    </row>
    <row r="13727" spans="4:5" ht="14.4" x14ac:dyDescent="0.55000000000000004">
      <c r="D13727" s="286"/>
      <c r="E13727" s="288"/>
    </row>
    <row r="13728" spans="4:5" ht="14.4" x14ac:dyDescent="0.55000000000000004">
      <c r="D13728" s="286"/>
      <c r="E13728" s="288"/>
    </row>
    <row r="13729" spans="4:5" ht="14.4" x14ac:dyDescent="0.55000000000000004">
      <c r="D13729" s="286"/>
      <c r="E13729" s="288"/>
    </row>
    <row r="13730" spans="4:5" ht="14.4" x14ac:dyDescent="0.55000000000000004">
      <c r="D13730" s="286"/>
      <c r="E13730" s="288"/>
    </row>
    <row r="13731" spans="4:5" ht="14.4" x14ac:dyDescent="0.55000000000000004">
      <c r="D13731" s="286"/>
      <c r="E13731" s="288"/>
    </row>
    <row r="13732" spans="4:5" ht="14.4" x14ac:dyDescent="0.55000000000000004">
      <c r="D13732" s="286"/>
      <c r="E13732" s="288"/>
    </row>
    <row r="13733" spans="4:5" ht="14.4" x14ac:dyDescent="0.55000000000000004">
      <c r="D13733" s="286"/>
      <c r="E13733" s="288"/>
    </row>
    <row r="13734" spans="4:5" ht="14.4" x14ac:dyDescent="0.55000000000000004">
      <c r="D13734" s="286"/>
      <c r="E13734" s="288"/>
    </row>
    <row r="13735" spans="4:5" ht="14.4" x14ac:dyDescent="0.55000000000000004">
      <c r="D13735" s="286"/>
      <c r="E13735" s="288"/>
    </row>
    <row r="13736" spans="4:5" ht="14.4" x14ac:dyDescent="0.55000000000000004">
      <c r="D13736" s="286"/>
      <c r="E13736" s="288"/>
    </row>
    <row r="13737" spans="4:5" ht="14.4" x14ac:dyDescent="0.55000000000000004">
      <c r="D13737" s="286"/>
      <c r="E13737" s="288"/>
    </row>
    <row r="13738" spans="4:5" ht="14.4" x14ac:dyDescent="0.55000000000000004">
      <c r="D13738" s="286"/>
      <c r="E13738" s="288"/>
    </row>
    <row r="13739" spans="4:5" ht="14.4" x14ac:dyDescent="0.55000000000000004">
      <c r="D13739" s="286"/>
      <c r="E13739" s="288"/>
    </row>
    <row r="13740" spans="4:5" ht="14.4" x14ac:dyDescent="0.55000000000000004">
      <c r="D13740" s="286"/>
      <c r="E13740" s="288"/>
    </row>
    <row r="13741" spans="4:5" ht="14.4" x14ac:dyDescent="0.55000000000000004">
      <c r="D13741" s="286"/>
      <c r="E13741" s="288"/>
    </row>
    <row r="13742" spans="4:5" ht="14.4" x14ac:dyDescent="0.55000000000000004">
      <c r="D13742" s="286"/>
      <c r="E13742" s="288"/>
    </row>
    <row r="13743" spans="4:5" ht="14.4" x14ac:dyDescent="0.55000000000000004">
      <c r="D13743" s="286"/>
      <c r="E13743" s="288"/>
    </row>
    <row r="13744" spans="4:5" ht="14.4" x14ac:dyDescent="0.55000000000000004">
      <c r="D13744" s="286"/>
      <c r="E13744" s="288"/>
    </row>
    <row r="13745" spans="4:5" ht="14.4" x14ac:dyDescent="0.55000000000000004">
      <c r="D13745" s="286"/>
      <c r="E13745" s="288"/>
    </row>
    <row r="13746" spans="4:5" ht="14.4" x14ac:dyDescent="0.55000000000000004">
      <c r="D13746" s="286"/>
      <c r="E13746" s="288"/>
    </row>
    <row r="13747" spans="4:5" ht="14.4" x14ac:dyDescent="0.55000000000000004">
      <c r="D13747" s="286"/>
      <c r="E13747" s="288"/>
    </row>
    <row r="13748" spans="4:5" ht="14.4" x14ac:dyDescent="0.55000000000000004">
      <c r="D13748" s="286"/>
      <c r="E13748" s="288"/>
    </row>
    <row r="13749" spans="4:5" ht="14.4" x14ac:dyDescent="0.55000000000000004">
      <c r="D13749" s="286"/>
      <c r="E13749" s="288"/>
    </row>
    <row r="13750" spans="4:5" ht="14.4" x14ac:dyDescent="0.55000000000000004">
      <c r="D13750" s="286"/>
      <c r="E13750" s="288"/>
    </row>
    <row r="13751" spans="4:5" ht="14.4" x14ac:dyDescent="0.55000000000000004">
      <c r="D13751" s="286"/>
      <c r="E13751" s="288"/>
    </row>
    <row r="13752" spans="4:5" ht="14.4" x14ac:dyDescent="0.55000000000000004">
      <c r="D13752" s="286"/>
      <c r="E13752" s="288"/>
    </row>
    <row r="13753" spans="4:5" ht="14.4" x14ac:dyDescent="0.55000000000000004">
      <c r="D13753" s="286"/>
      <c r="E13753" s="288"/>
    </row>
    <row r="13754" spans="4:5" ht="14.4" x14ac:dyDescent="0.55000000000000004">
      <c r="D13754" s="286"/>
      <c r="E13754" s="288"/>
    </row>
    <row r="13755" spans="4:5" ht="14.4" x14ac:dyDescent="0.55000000000000004">
      <c r="D13755" s="286"/>
      <c r="E13755" s="288"/>
    </row>
    <row r="13756" spans="4:5" ht="14.4" x14ac:dyDescent="0.55000000000000004">
      <c r="D13756" s="286"/>
      <c r="E13756" s="288"/>
    </row>
    <row r="13757" spans="4:5" ht="14.4" x14ac:dyDescent="0.55000000000000004">
      <c r="D13757" s="286"/>
      <c r="E13757" s="288"/>
    </row>
    <row r="13758" spans="4:5" ht="14.4" x14ac:dyDescent="0.55000000000000004">
      <c r="D13758" s="286"/>
      <c r="E13758" s="288"/>
    </row>
    <row r="13759" spans="4:5" ht="14.4" x14ac:dyDescent="0.55000000000000004">
      <c r="D13759" s="286"/>
      <c r="E13759" s="288"/>
    </row>
    <row r="13760" spans="4:5" ht="14.4" x14ac:dyDescent="0.55000000000000004">
      <c r="D13760" s="286"/>
      <c r="E13760" s="288"/>
    </row>
    <row r="13761" spans="4:5" ht="14.4" x14ac:dyDescent="0.55000000000000004">
      <c r="D13761" s="286"/>
      <c r="E13761" s="288"/>
    </row>
    <row r="13762" spans="4:5" ht="14.4" x14ac:dyDescent="0.55000000000000004">
      <c r="D13762" s="286"/>
      <c r="E13762" s="288"/>
    </row>
    <row r="13763" spans="4:5" ht="14.4" x14ac:dyDescent="0.55000000000000004">
      <c r="D13763" s="286"/>
      <c r="E13763" s="288"/>
    </row>
    <row r="13764" spans="4:5" ht="14.4" x14ac:dyDescent="0.55000000000000004">
      <c r="D13764" s="286"/>
      <c r="E13764" s="288"/>
    </row>
    <row r="13765" spans="4:5" ht="14.4" x14ac:dyDescent="0.55000000000000004">
      <c r="D13765" s="286"/>
      <c r="E13765" s="288"/>
    </row>
    <row r="13766" spans="4:5" ht="14.4" x14ac:dyDescent="0.55000000000000004">
      <c r="D13766" s="286"/>
      <c r="E13766" s="288"/>
    </row>
    <row r="13767" spans="4:5" ht="14.4" x14ac:dyDescent="0.55000000000000004">
      <c r="D13767" s="286"/>
      <c r="E13767" s="288"/>
    </row>
    <row r="13768" spans="4:5" ht="14.4" x14ac:dyDescent="0.55000000000000004">
      <c r="D13768" s="286"/>
      <c r="E13768" s="288"/>
    </row>
    <row r="13769" spans="4:5" ht="14.4" x14ac:dyDescent="0.55000000000000004">
      <c r="D13769" s="286"/>
      <c r="E13769" s="288"/>
    </row>
    <row r="13770" spans="4:5" ht="14.4" x14ac:dyDescent="0.55000000000000004">
      <c r="D13770" s="286"/>
      <c r="E13770" s="288"/>
    </row>
    <row r="13771" spans="4:5" ht="14.4" x14ac:dyDescent="0.55000000000000004">
      <c r="D13771" s="286"/>
      <c r="E13771" s="288"/>
    </row>
    <row r="13772" spans="4:5" ht="14.4" x14ac:dyDescent="0.55000000000000004">
      <c r="D13772" s="286"/>
      <c r="E13772" s="288"/>
    </row>
    <row r="13773" spans="4:5" ht="14.4" x14ac:dyDescent="0.55000000000000004">
      <c r="D13773" s="286"/>
      <c r="E13773" s="288"/>
    </row>
    <row r="13774" spans="4:5" ht="14.4" x14ac:dyDescent="0.55000000000000004">
      <c r="D13774" s="286"/>
      <c r="E13774" s="288"/>
    </row>
    <row r="13775" spans="4:5" ht="14.4" x14ac:dyDescent="0.55000000000000004">
      <c r="D13775" s="286"/>
      <c r="E13775" s="288"/>
    </row>
    <row r="13776" spans="4:5" ht="14.4" x14ac:dyDescent="0.55000000000000004">
      <c r="D13776" s="286"/>
      <c r="E13776" s="288"/>
    </row>
    <row r="13777" spans="4:5" ht="14.4" x14ac:dyDescent="0.55000000000000004">
      <c r="D13777" s="286"/>
      <c r="E13777" s="288"/>
    </row>
    <row r="13778" spans="4:5" ht="14.4" x14ac:dyDescent="0.55000000000000004">
      <c r="D13778" s="286"/>
      <c r="E13778" s="288"/>
    </row>
    <row r="13779" spans="4:5" ht="14.4" x14ac:dyDescent="0.55000000000000004">
      <c r="D13779" s="286"/>
      <c r="E13779" s="288"/>
    </row>
    <row r="13780" spans="4:5" ht="14.4" x14ac:dyDescent="0.55000000000000004">
      <c r="D13780" s="286"/>
      <c r="E13780" s="288"/>
    </row>
    <row r="13781" spans="4:5" ht="14.4" x14ac:dyDescent="0.55000000000000004">
      <c r="D13781" s="286"/>
      <c r="E13781" s="288"/>
    </row>
    <row r="13782" spans="4:5" ht="14.4" x14ac:dyDescent="0.55000000000000004">
      <c r="D13782" s="286"/>
      <c r="E13782" s="288"/>
    </row>
    <row r="13783" spans="4:5" ht="14.4" x14ac:dyDescent="0.55000000000000004">
      <c r="D13783" s="286"/>
      <c r="E13783" s="288"/>
    </row>
    <row r="13784" spans="4:5" ht="14.4" x14ac:dyDescent="0.55000000000000004">
      <c r="D13784" s="286"/>
      <c r="E13784" s="288"/>
    </row>
    <row r="13785" spans="4:5" ht="14.4" x14ac:dyDescent="0.55000000000000004">
      <c r="D13785" s="286"/>
      <c r="E13785" s="288"/>
    </row>
    <row r="13786" spans="4:5" ht="14.4" x14ac:dyDescent="0.55000000000000004">
      <c r="D13786" s="286"/>
      <c r="E13786" s="288"/>
    </row>
    <row r="13787" spans="4:5" ht="14.4" x14ac:dyDescent="0.55000000000000004">
      <c r="D13787" s="286"/>
      <c r="E13787" s="288"/>
    </row>
    <row r="13788" spans="4:5" ht="14.4" x14ac:dyDescent="0.55000000000000004">
      <c r="D13788" s="286"/>
      <c r="E13788" s="288"/>
    </row>
    <row r="13789" spans="4:5" ht="14.4" x14ac:dyDescent="0.55000000000000004">
      <c r="D13789" s="286"/>
      <c r="E13789" s="288"/>
    </row>
    <row r="13790" spans="4:5" ht="14.4" x14ac:dyDescent="0.55000000000000004">
      <c r="D13790" s="286"/>
      <c r="E13790" s="288"/>
    </row>
    <row r="13791" spans="4:5" ht="14.4" x14ac:dyDescent="0.55000000000000004">
      <c r="D13791" s="286"/>
      <c r="E13791" s="288"/>
    </row>
    <row r="13792" spans="4:5" ht="14.4" x14ac:dyDescent="0.55000000000000004">
      <c r="D13792" s="286"/>
      <c r="E13792" s="288"/>
    </row>
    <row r="13793" spans="4:5" ht="14.4" x14ac:dyDescent="0.55000000000000004">
      <c r="D13793" s="286"/>
      <c r="E13793" s="288"/>
    </row>
    <row r="13794" spans="4:5" ht="14.4" x14ac:dyDescent="0.55000000000000004">
      <c r="D13794" s="286"/>
      <c r="E13794" s="288"/>
    </row>
    <row r="13795" spans="4:5" ht="14.4" x14ac:dyDescent="0.55000000000000004">
      <c r="D13795" s="286"/>
      <c r="E13795" s="288"/>
    </row>
    <row r="13796" spans="4:5" ht="14.4" x14ac:dyDescent="0.55000000000000004">
      <c r="D13796" s="286"/>
      <c r="E13796" s="288"/>
    </row>
    <row r="13797" spans="4:5" ht="14.4" x14ac:dyDescent="0.55000000000000004">
      <c r="D13797" s="286"/>
      <c r="E13797" s="288"/>
    </row>
    <row r="13798" spans="4:5" ht="14.4" x14ac:dyDescent="0.55000000000000004">
      <c r="D13798" s="286"/>
      <c r="E13798" s="288"/>
    </row>
    <row r="13799" spans="4:5" ht="14.4" x14ac:dyDescent="0.55000000000000004">
      <c r="D13799" s="286"/>
      <c r="E13799" s="288"/>
    </row>
    <row r="13800" spans="4:5" ht="14.4" x14ac:dyDescent="0.55000000000000004">
      <c r="D13800" s="286"/>
      <c r="E13800" s="288"/>
    </row>
    <row r="13801" spans="4:5" ht="14.4" x14ac:dyDescent="0.55000000000000004">
      <c r="D13801" s="286"/>
      <c r="E13801" s="288"/>
    </row>
    <row r="13802" spans="4:5" ht="14.4" x14ac:dyDescent="0.55000000000000004">
      <c r="D13802" s="286"/>
      <c r="E13802" s="288"/>
    </row>
    <row r="13803" spans="4:5" ht="14.4" x14ac:dyDescent="0.55000000000000004">
      <c r="D13803" s="286"/>
      <c r="E13803" s="288"/>
    </row>
    <row r="13804" spans="4:5" ht="14.4" x14ac:dyDescent="0.55000000000000004">
      <c r="D13804" s="286"/>
      <c r="E13804" s="288"/>
    </row>
    <row r="13805" spans="4:5" ht="14.4" x14ac:dyDescent="0.55000000000000004">
      <c r="D13805" s="286"/>
      <c r="E13805" s="288"/>
    </row>
    <row r="13806" spans="4:5" ht="14.4" x14ac:dyDescent="0.55000000000000004">
      <c r="D13806" s="286"/>
      <c r="E13806" s="288"/>
    </row>
    <row r="13807" spans="4:5" ht="14.4" x14ac:dyDescent="0.55000000000000004">
      <c r="D13807" s="286"/>
      <c r="E13807" s="288"/>
    </row>
    <row r="13808" spans="4:5" ht="14.4" x14ac:dyDescent="0.55000000000000004">
      <c r="D13808" s="286"/>
      <c r="E13808" s="288"/>
    </row>
    <row r="13809" spans="4:5" ht="14.4" x14ac:dyDescent="0.55000000000000004">
      <c r="D13809" s="286"/>
      <c r="E13809" s="288"/>
    </row>
    <row r="13810" spans="4:5" ht="14.4" x14ac:dyDescent="0.55000000000000004">
      <c r="D13810" s="286"/>
      <c r="E13810" s="288"/>
    </row>
    <row r="13811" spans="4:5" ht="14.4" x14ac:dyDescent="0.55000000000000004">
      <c r="D13811" s="286"/>
      <c r="E13811" s="288"/>
    </row>
    <row r="13812" spans="4:5" ht="14.4" x14ac:dyDescent="0.55000000000000004">
      <c r="D13812" s="286"/>
      <c r="E13812" s="288"/>
    </row>
    <row r="13813" spans="4:5" ht="14.4" x14ac:dyDescent="0.55000000000000004">
      <c r="D13813" s="286"/>
      <c r="E13813" s="288"/>
    </row>
    <row r="13814" spans="4:5" ht="14.4" x14ac:dyDescent="0.55000000000000004">
      <c r="D13814" s="286"/>
      <c r="E13814" s="288"/>
    </row>
    <row r="13815" spans="4:5" ht="14.4" x14ac:dyDescent="0.55000000000000004">
      <c r="D13815" s="286"/>
      <c r="E13815" s="288"/>
    </row>
    <row r="13816" spans="4:5" ht="14.4" x14ac:dyDescent="0.55000000000000004">
      <c r="D13816" s="286"/>
      <c r="E13816" s="288"/>
    </row>
    <row r="13817" spans="4:5" ht="14.4" x14ac:dyDescent="0.55000000000000004">
      <c r="D13817" s="286"/>
      <c r="E13817" s="288"/>
    </row>
    <row r="13818" spans="4:5" ht="14.4" x14ac:dyDescent="0.55000000000000004">
      <c r="D13818" s="286"/>
      <c r="E13818" s="288"/>
    </row>
    <row r="13819" spans="4:5" ht="14.4" x14ac:dyDescent="0.55000000000000004">
      <c r="D13819" s="286"/>
      <c r="E13819" s="288"/>
    </row>
    <row r="13820" spans="4:5" ht="14.4" x14ac:dyDescent="0.55000000000000004">
      <c r="D13820" s="286"/>
      <c r="E13820" s="288"/>
    </row>
    <row r="13821" spans="4:5" ht="14.4" x14ac:dyDescent="0.55000000000000004">
      <c r="D13821" s="286"/>
      <c r="E13821" s="288"/>
    </row>
    <row r="13822" spans="4:5" ht="14.4" x14ac:dyDescent="0.55000000000000004">
      <c r="D13822" s="286"/>
      <c r="E13822" s="288"/>
    </row>
    <row r="13823" spans="4:5" ht="14.4" x14ac:dyDescent="0.55000000000000004">
      <c r="D13823" s="286"/>
      <c r="E13823" s="288"/>
    </row>
    <row r="13824" spans="4:5" ht="14.4" x14ac:dyDescent="0.55000000000000004">
      <c r="D13824" s="286"/>
      <c r="E13824" s="288"/>
    </row>
    <row r="13825" spans="4:5" ht="14.4" x14ac:dyDescent="0.55000000000000004">
      <c r="D13825" s="286"/>
      <c r="E13825" s="288"/>
    </row>
    <row r="13826" spans="4:5" ht="14.4" x14ac:dyDescent="0.55000000000000004">
      <c r="D13826" s="286"/>
      <c r="E13826" s="288"/>
    </row>
    <row r="13827" spans="4:5" ht="14.4" x14ac:dyDescent="0.55000000000000004">
      <c r="D13827" s="286"/>
      <c r="E13827" s="288"/>
    </row>
    <row r="13828" spans="4:5" ht="14.4" x14ac:dyDescent="0.55000000000000004">
      <c r="D13828" s="286"/>
      <c r="E13828" s="288"/>
    </row>
    <row r="13829" spans="4:5" ht="14.4" x14ac:dyDescent="0.55000000000000004">
      <c r="D13829" s="286"/>
      <c r="E13829" s="288"/>
    </row>
    <row r="13830" spans="4:5" ht="14.4" x14ac:dyDescent="0.55000000000000004">
      <c r="D13830" s="286"/>
      <c r="E13830" s="288"/>
    </row>
    <row r="13831" spans="4:5" ht="14.4" x14ac:dyDescent="0.55000000000000004">
      <c r="D13831" s="286"/>
      <c r="E13831" s="288"/>
    </row>
    <row r="13832" spans="4:5" ht="14.4" x14ac:dyDescent="0.55000000000000004">
      <c r="D13832" s="286"/>
      <c r="E13832" s="288"/>
    </row>
    <row r="13833" spans="4:5" ht="14.4" x14ac:dyDescent="0.55000000000000004">
      <c r="D13833" s="286"/>
      <c r="E13833" s="288"/>
    </row>
    <row r="13834" spans="4:5" ht="14.4" x14ac:dyDescent="0.55000000000000004">
      <c r="D13834" s="286"/>
      <c r="E13834" s="288"/>
    </row>
    <row r="13835" spans="4:5" ht="14.4" x14ac:dyDescent="0.55000000000000004">
      <c r="D13835" s="286"/>
      <c r="E13835" s="288"/>
    </row>
    <row r="13836" spans="4:5" ht="14.4" x14ac:dyDescent="0.55000000000000004">
      <c r="D13836" s="286"/>
      <c r="E13836" s="288"/>
    </row>
    <row r="13837" spans="4:5" ht="14.4" x14ac:dyDescent="0.55000000000000004">
      <c r="D13837" s="286"/>
      <c r="E13837" s="288"/>
    </row>
    <row r="13838" spans="4:5" ht="14.4" x14ac:dyDescent="0.55000000000000004">
      <c r="D13838" s="286"/>
      <c r="E13838" s="288"/>
    </row>
    <row r="13839" spans="4:5" ht="14.4" x14ac:dyDescent="0.55000000000000004">
      <c r="D13839" s="286"/>
      <c r="E13839" s="288"/>
    </row>
    <row r="13840" spans="4:5" ht="14.4" x14ac:dyDescent="0.55000000000000004">
      <c r="D13840" s="286"/>
      <c r="E13840" s="288"/>
    </row>
    <row r="13841" spans="4:5" ht="14.4" x14ac:dyDescent="0.55000000000000004">
      <c r="D13841" s="286"/>
      <c r="E13841" s="288"/>
    </row>
    <row r="13842" spans="4:5" ht="14.4" x14ac:dyDescent="0.55000000000000004">
      <c r="D13842" s="286"/>
      <c r="E13842" s="288"/>
    </row>
    <row r="13843" spans="4:5" ht="14.4" x14ac:dyDescent="0.55000000000000004">
      <c r="D13843" s="286"/>
      <c r="E13843" s="288"/>
    </row>
    <row r="13844" spans="4:5" ht="14.4" x14ac:dyDescent="0.55000000000000004">
      <c r="D13844" s="286"/>
      <c r="E13844" s="288"/>
    </row>
    <row r="13845" spans="4:5" ht="14.4" x14ac:dyDescent="0.55000000000000004">
      <c r="D13845" s="286"/>
      <c r="E13845" s="288"/>
    </row>
    <row r="13846" spans="4:5" ht="14.4" x14ac:dyDescent="0.55000000000000004">
      <c r="D13846" s="286"/>
      <c r="E13846" s="288"/>
    </row>
    <row r="13847" spans="4:5" ht="14.4" x14ac:dyDescent="0.55000000000000004">
      <c r="D13847" s="286"/>
      <c r="E13847" s="288"/>
    </row>
    <row r="13848" spans="4:5" ht="14.4" x14ac:dyDescent="0.55000000000000004">
      <c r="D13848" s="286"/>
      <c r="E13848" s="288"/>
    </row>
    <row r="13849" spans="4:5" ht="14.4" x14ac:dyDescent="0.55000000000000004">
      <c r="D13849" s="286"/>
      <c r="E13849" s="288"/>
    </row>
    <row r="13850" spans="4:5" ht="14.4" x14ac:dyDescent="0.55000000000000004">
      <c r="D13850" s="286"/>
      <c r="E13850" s="288"/>
    </row>
    <row r="13851" spans="4:5" ht="14.4" x14ac:dyDescent="0.55000000000000004">
      <c r="D13851" s="286"/>
      <c r="E13851" s="288"/>
    </row>
    <row r="13852" spans="4:5" ht="14.4" x14ac:dyDescent="0.55000000000000004">
      <c r="D13852" s="286"/>
      <c r="E13852" s="288"/>
    </row>
    <row r="13853" spans="4:5" ht="14.4" x14ac:dyDescent="0.55000000000000004">
      <c r="D13853" s="286"/>
      <c r="E13853" s="288"/>
    </row>
    <row r="13854" spans="4:5" ht="14.4" x14ac:dyDescent="0.55000000000000004">
      <c r="D13854" s="286"/>
      <c r="E13854" s="288"/>
    </row>
    <row r="13855" spans="4:5" ht="14.4" x14ac:dyDescent="0.55000000000000004">
      <c r="D13855" s="286"/>
      <c r="E13855" s="288"/>
    </row>
    <row r="13856" spans="4:5" ht="14.4" x14ac:dyDescent="0.55000000000000004">
      <c r="D13856" s="286"/>
      <c r="E13856" s="288"/>
    </row>
    <row r="13857" spans="4:5" ht="14.4" x14ac:dyDescent="0.55000000000000004">
      <c r="D13857" s="286"/>
      <c r="E13857" s="288"/>
    </row>
    <row r="13858" spans="4:5" ht="14.4" x14ac:dyDescent="0.55000000000000004">
      <c r="D13858" s="286"/>
      <c r="E13858" s="288"/>
    </row>
    <row r="13859" spans="4:5" ht="14.4" x14ac:dyDescent="0.55000000000000004">
      <c r="D13859" s="286"/>
      <c r="E13859" s="288"/>
    </row>
    <row r="13860" spans="4:5" ht="14.4" x14ac:dyDescent="0.55000000000000004">
      <c r="D13860" s="286"/>
      <c r="E13860" s="288"/>
    </row>
    <row r="13861" spans="4:5" ht="14.4" x14ac:dyDescent="0.55000000000000004">
      <c r="D13861" s="286"/>
      <c r="E13861" s="288"/>
    </row>
    <row r="13862" spans="4:5" ht="14.4" x14ac:dyDescent="0.55000000000000004">
      <c r="D13862" s="286"/>
      <c r="E13862" s="288"/>
    </row>
    <row r="13863" spans="4:5" ht="14.4" x14ac:dyDescent="0.55000000000000004">
      <c r="D13863" s="286"/>
      <c r="E13863" s="288"/>
    </row>
    <row r="13864" spans="4:5" ht="14.4" x14ac:dyDescent="0.55000000000000004">
      <c r="D13864" s="286"/>
      <c r="E13864" s="288"/>
    </row>
    <row r="13865" spans="4:5" ht="14.4" x14ac:dyDescent="0.55000000000000004">
      <c r="D13865" s="286"/>
      <c r="E13865" s="288"/>
    </row>
    <row r="13866" spans="4:5" ht="14.4" x14ac:dyDescent="0.55000000000000004">
      <c r="D13866" s="286"/>
      <c r="E13866" s="288"/>
    </row>
    <row r="13867" spans="4:5" ht="14.4" x14ac:dyDescent="0.55000000000000004">
      <c r="D13867" s="286"/>
      <c r="E13867" s="288"/>
    </row>
    <row r="13868" spans="4:5" ht="14.4" x14ac:dyDescent="0.55000000000000004">
      <c r="D13868" s="286"/>
      <c r="E13868" s="288"/>
    </row>
    <row r="13869" spans="4:5" ht="14.4" x14ac:dyDescent="0.55000000000000004">
      <c r="D13869" s="286"/>
      <c r="E13869" s="288"/>
    </row>
    <row r="13870" spans="4:5" ht="14.4" x14ac:dyDescent="0.55000000000000004">
      <c r="D13870" s="286"/>
      <c r="E13870" s="288"/>
    </row>
    <row r="13871" spans="4:5" ht="14.4" x14ac:dyDescent="0.55000000000000004">
      <c r="D13871" s="286"/>
      <c r="E13871" s="288"/>
    </row>
    <row r="13872" spans="4:5" ht="14.4" x14ac:dyDescent="0.55000000000000004">
      <c r="D13872" s="286"/>
      <c r="E13872" s="288"/>
    </row>
    <row r="13873" spans="4:5" ht="14.4" x14ac:dyDescent="0.55000000000000004">
      <c r="D13873" s="286"/>
      <c r="E13873" s="288"/>
    </row>
    <row r="13874" spans="4:5" ht="14.4" x14ac:dyDescent="0.55000000000000004">
      <c r="D13874" s="286"/>
      <c r="E13874" s="288"/>
    </row>
    <row r="13875" spans="4:5" ht="14.4" x14ac:dyDescent="0.55000000000000004">
      <c r="D13875" s="286"/>
      <c r="E13875" s="288"/>
    </row>
    <row r="13876" spans="4:5" ht="14.4" x14ac:dyDescent="0.55000000000000004">
      <c r="D13876" s="286"/>
      <c r="E13876" s="288"/>
    </row>
    <row r="13877" spans="4:5" ht="14.4" x14ac:dyDescent="0.55000000000000004">
      <c r="D13877" s="286"/>
      <c r="E13877" s="288"/>
    </row>
    <row r="13878" spans="4:5" ht="14.4" x14ac:dyDescent="0.55000000000000004">
      <c r="D13878" s="286"/>
      <c r="E13878" s="288"/>
    </row>
    <row r="13879" spans="4:5" ht="14.4" x14ac:dyDescent="0.55000000000000004">
      <c r="D13879" s="286"/>
      <c r="E13879" s="288"/>
    </row>
    <row r="13880" spans="4:5" ht="14.4" x14ac:dyDescent="0.55000000000000004">
      <c r="D13880" s="286"/>
      <c r="E13880" s="288"/>
    </row>
    <row r="13881" spans="4:5" ht="14.4" x14ac:dyDescent="0.55000000000000004">
      <c r="D13881" s="286"/>
      <c r="E13881" s="288"/>
    </row>
    <row r="13882" spans="4:5" ht="14.4" x14ac:dyDescent="0.55000000000000004">
      <c r="D13882" s="286"/>
      <c r="E13882" s="288"/>
    </row>
    <row r="13883" spans="4:5" ht="14.4" x14ac:dyDescent="0.55000000000000004">
      <c r="D13883" s="286"/>
      <c r="E13883" s="288"/>
    </row>
    <row r="13884" spans="4:5" ht="14.4" x14ac:dyDescent="0.55000000000000004">
      <c r="D13884" s="286"/>
      <c r="E13884" s="288"/>
    </row>
    <row r="13885" spans="4:5" ht="14.4" x14ac:dyDescent="0.55000000000000004">
      <c r="D13885" s="286"/>
      <c r="E13885" s="288"/>
    </row>
    <row r="13886" spans="4:5" ht="14.4" x14ac:dyDescent="0.55000000000000004">
      <c r="D13886" s="286"/>
      <c r="E13886" s="288"/>
    </row>
    <row r="13887" spans="4:5" ht="14.4" x14ac:dyDescent="0.55000000000000004">
      <c r="D13887" s="286"/>
      <c r="E13887" s="288"/>
    </row>
    <row r="13888" spans="4:5" ht="14.4" x14ac:dyDescent="0.55000000000000004">
      <c r="D13888" s="286"/>
      <c r="E13888" s="288"/>
    </row>
    <row r="13889" spans="4:5" ht="14.4" x14ac:dyDescent="0.55000000000000004">
      <c r="D13889" s="286"/>
      <c r="E13889" s="288"/>
    </row>
    <row r="13890" spans="4:5" ht="14.4" x14ac:dyDescent="0.55000000000000004">
      <c r="D13890" s="286"/>
      <c r="E13890" s="288"/>
    </row>
    <row r="13891" spans="4:5" ht="14.4" x14ac:dyDescent="0.55000000000000004">
      <c r="D13891" s="286"/>
      <c r="E13891" s="288"/>
    </row>
    <row r="13892" spans="4:5" ht="14.4" x14ac:dyDescent="0.55000000000000004">
      <c r="D13892" s="286"/>
      <c r="E13892" s="288"/>
    </row>
    <row r="13893" spans="4:5" ht="14.4" x14ac:dyDescent="0.55000000000000004">
      <c r="D13893" s="286"/>
      <c r="E13893" s="288"/>
    </row>
    <row r="13894" spans="4:5" ht="14.4" x14ac:dyDescent="0.55000000000000004">
      <c r="D13894" s="286"/>
      <c r="E13894" s="288"/>
    </row>
    <row r="13895" spans="4:5" ht="14.4" x14ac:dyDescent="0.55000000000000004">
      <c r="D13895" s="286"/>
      <c r="E13895" s="288"/>
    </row>
    <row r="13896" spans="4:5" ht="14.4" x14ac:dyDescent="0.55000000000000004">
      <c r="D13896" s="286"/>
      <c r="E13896" s="288"/>
    </row>
    <row r="13897" spans="4:5" ht="14.4" x14ac:dyDescent="0.55000000000000004">
      <c r="D13897" s="286"/>
      <c r="E13897" s="288"/>
    </row>
    <row r="13898" spans="4:5" ht="14.4" x14ac:dyDescent="0.55000000000000004">
      <c r="D13898" s="286"/>
      <c r="E13898" s="288"/>
    </row>
    <row r="13899" spans="4:5" ht="14.4" x14ac:dyDescent="0.55000000000000004">
      <c r="D13899" s="286"/>
      <c r="E13899" s="288"/>
    </row>
    <row r="13900" spans="4:5" ht="14.4" x14ac:dyDescent="0.55000000000000004">
      <c r="D13900" s="286"/>
      <c r="E13900" s="288"/>
    </row>
    <row r="13901" spans="4:5" ht="14.4" x14ac:dyDescent="0.55000000000000004">
      <c r="D13901" s="286"/>
      <c r="E13901" s="288"/>
    </row>
    <row r="13902" spans="4:5" ht="14.4" x14ac:dyDescent="0.55000000000000004">
      <c r="D13902" s="286"/>
      <c r="E13902" s="288"/>
    </row>
    <row r="13903" spans="4:5" ht="14.4" x14ac:dyDescent="0.55000000000000004">
      <c r="D13903" s="286"/>
      <c r="E13903" s="288"/>
    </row>
    <row r="13904" spans="4:5" ht="14.4" x14ac:dyDescent="0.55000000000000004">
      <c r="D13904" s="286"/>
      <c r="E13904" s="288"/>
    </row>
    <row r="13905" spans="4:5" ht="14.4" x14ac:dyDescent="0.55000000000000004">
      <c r="D13905" s="286"/>
      <c r="E13905" s="288"/>
    </row>
    <row r="13906" spans="4:5" ht="14.4" x14ac:dyDescent="0.55000000000000004">
      <c r="D13906" s="286"/>
      <c r="E13906" s="288"/>
    </row>
    <row r="13907" spans="4:5" ht="14.4" x14ac:dyDescent="0.55000000000000004">
      <c r="D13907" s="286"/>
      <c r="E13907" s="288"/>
    </row>
    <row r="13908" spans="4:5" ht="14.4" x14ac:dyDescent="0.55000000000000004">
      <c r="D13908" s="286"/>
      <c r="E13908" s="288"/>
    </row>
    <row r="13909" spans="4:5" ht="14.4" x14ac:dyDescent="0.55000000000000004">
      <c r="D13909" s="286"/>
      <c r="E13909" s="288"/>
    </row>
    <row r="13910" spans="4:5" ht="14.4" x14ac:dyDescent="0.55000000000000004">
      <c r="D13910" s="286"/>
      <c r="E13910" s="288"/>
    </row>
    <row r="13911" spans="4:5" ht="14.4" x14ac:dyDescent="0.55000000000000004">
      <c r="D13911" s="286"/>
      <c r="E13911" s="288"/>
    </row>
    <row r="13912" spans="4:5" ht="14.4" x14ac:dyDescent="0.55000000000000004">
      <c r="D13912" s="286"/>
      <c r="E13912" s="288"/>
    </row>
    <row r="13913" spans="4:5" ht="14.4" x14ac:dyDescent="0.55000000000000004">
      <c r="D13913" s="286"/>
      <c r="E13913" s="288"/>
    </row>
    <row r="13914" spans="4:5" ht="14.4" x14ac:dyDescent="0.55000000000000004">
      <c r="D13914" s="286"/>
      <c r="E13914" s="288"/>
    </row>
    <row r="13915" spans="4:5" ht="14.4" x14ac:dyDescent="0.55000000000000004">
      <c r="D13915" s="286"/>
      <c r="E13915" s="288"/>
    </row>
    <row r="13916" spans="4:5" ht="14.4" x14ac:dyDescent="0.55000000000000004">
      <c r="D13916" s="286"/>
      <c r="E13916" s="288"/>
    </row>
    <row r="13917" spans="4:5" ht="14.4" x14ac:dyDescent="0.55000000000000004">
      <c r="D13917" s="286"/>
      <c r="E13917" s="288"/>
    </row>
    <row r="13918" spans="4:5" ht="14.4" x14ac:dyDescent="0.55000000000000004">
      <c r="D13918" s="286"/>
      <c r="E13918" s="288"/>
    </row>
    <row r="13919" spans="4:5" ht="14.4" x14ac:dyDescent="0.55000000000000004">
      <c r="D13919" s="286"/>
      <c r="E13919" s="288"/>
    </row>
    <row r="13920" spans="4:5" ht="14.4" x14ac:dyDescent="0.55000000000000004">
      <c r="D13920" s="286"/>
      <c r="E13920" s="288"/>
    </row>
    <row r="13921" spans="4:5" ht="14.4" x14ac:dyDescent="0.55000000000000004">
      <c r="D13921" s="286"/>
      <c r="E13921" s="288"/>
    </row>
    <row r="13922" spans="4:5" ht="14.4" x14ac:dyDescent="0.55000000000000004">
      <c r="D13922" s="286"/>
      <c r="E13922" s="288"/>
    </row>
    <row r="13923" spans="4:5" ht="14.4" x14ac:dyDescent="0.55000000000000004">
      <c r="D13923" s="286"/>
      <c r="E13923" s="288"/>
    </row>
    <row r="13924" spans="4:5" ht="14.4" x14ac:dyDescent="0.55000000000000004">
      <c r="D13924" s="286"/>
      <c r="E13924" s="288"/>
    </row>
    <row r="13925" spans="4:5" ht="14.4" x14ac:dyDescent="0.55000000000000004">
      <c r="D13925" s="286"/>
      <c r="E13925" s="288"/>
    </row>
    <row r="13926" spans="4:5" ht="14.4" x14ac:dyDescent="0.55000000000000004">
      <c r="D13926" s="286"/>
      <c r="E13926" s="288"/>
    </row>
    <row r="13927" spans="4:5" ht="14.4" x14ac:dyDescent="0.55000000000000004">
      <c r="D13927" s="286"/>
      <c r="E13927" s="288"/>
    </row>
    <row r="13928" spans="4:5" ht="14.4" x14ac:dyDescent="0.55000000000000004">
      <c r="D13928" s="286"/>
      <c r="E13928" s="288"/>
    </row>
    <row r="13929" spans="4:5" ht="14.4" x14ac:dyDescent="0.55000000000000004">
      <c r="D13929" s="286"/>
      <c r="E13929" s="288"/>
    </row>
    <row r="13930" spans="4:5" ht="14.4" x14ac:dyDescent="0.55000000000000004">
      <c r="D13930" s="286"/>
      <c r="E13930" s="288"/>
    </row>
    <row r="13931" spans="4:5" ht="14.4" x14ac:dyDescent="0.55000000000000004">
      <c r="D13931" s="286"/>
      <c r="E13931" s="288"/>
    </row>
    <row r="13932" spans="4:5" ht="14.4" x14ac:dyDescent="0.55000000000000004">
      <c r="D13932" s="286"/>
      <c r="E13932" s="288"/>
    </row>
    <row r="13933" spans="4:5" ht="14.4" x14ac:dyDescent="0.55000000000000004">
      <c r="D13933" s="286"/>
      <c r="E13933" s="288"/>
    </row>
    <row r="13934" spans="4:5" ht="14.4" x14ac:dyDescent="0.55000000000000004">
      <c r="D13934" s="286"/>
      <c r="E13934" s="288"/>
    </row>
    <row r="13935" spans="4:5" ht="14.4" x14ac:dyDescent="0.55000000000000004">
      <c r="D13935" s="286"/>
      <c r="E13935" s="288"/>
    </row>
    <row r="13936" spans="4:5" ht="14.4" x14ac:dyDescent="0.55000000000000004">
      <c r="D13936" s="286"/>
      <c r="E13936" s="288"/>
    </row>
    <row r="13937" spans="4:5" ht="14.4" x14ac:dyDescent="0.55000000000000004">
      <c r="D13937" s="286"/>
      <c r="E13937" s="288"/>
    </row>
    <row r="13938" spans="4:5" ht="14.4" x14ac:dyDescent="0.55000000000000004">
      <c r="D13938" s="286"/>
      <c r="E13938" s="288"/>
    </row>
    <row r="13939" spans="4:5" ht="14.4" x14ac:dyDescent="0.55000000000000004">
      <c r="D13939" s="286"/>
      <c r="E13939" s="288"/>
    </row>
    <row r="13940" spans="4:5" ht="14.4" x14ac:dyDescent="0.55000000000000004">
      <c r="D13940" s="286"/>
      <c r="E13940" s="288"/>
    </row>
    <row r="13941" spans="4:5" ht="14.4" x14ac:dyDescent="0.55000000000000004">
      <c r="D13941" s="286"/>
      <c r="E13941" s="288"/>
    </row>
    <row r="13942" spans="4:5" ht="14.4" x14ac:dyDescent="0.55000000000000004">
      <c r="D13942" s="286"/>
      <c r="E13942" s="288"/>
    </row>
    <row r="13943" spans="4:5" ht="14.4" x14ac:dyDescent="0.55000000000000004">
      <c r="D13943" s="286"/>
      <c r="E13943" s="288"/>
    </row>
    <row r="13944" spans="4:5" ht="14.4" x14ac:dyDescent="0.55000000000000004">
      <c r="D13944" s="286"/>
      <c r="E13944" s="288"/>
    </row>
    <row r="13945" spans="4:5" ht="14.4" x14ac:dyDescent="0.55000000000000004">
      <c r="D13945" s="286"/>
      <c r="E13945" s="288"/>
    </row>
    <row r="13946" spans="4:5" ht="14.4" x14ac:dyDescent="0.55000000000000004">
      <c r="D13946" s="286"/>
      <c r="E13946" s="288"/>
    </row>
    <row r="13947" spans="4:5" ht="14.4" x14ac:dyDescent="0.55000000000000004">
      <c r="D13947" s="286"/>
      <c r="E13947" s="288"/>
    </row>
    <row r="13948" spans="4:5" ht="14.4" x14ac:dyDescent="0.55000000000000004">
      <c r="D13948" s="286"/>
      <c r="E13948" s="288"/>
    </row>
    <row r="13949" spans="4:5" ht="14.4" x14ac:dyDescent="0.55000000000000004">
      <c r="D13949" s="286"/>
      <c r="E13949" s="288"/>
    </row>
    <row r="13950" spans="4:5" ht="14.4" x14ac:dyDescent="0.55000000000000004">
      <c r="D13950" s="286"/>
      <c r="E13950" s="288"/>
    </row>
    <row r="13951" spans="4:5" ht="14.4" x14ac:dyDescent="0.55000000000000004">
      <c r="D13951" s="286"/>
      <c r="E13951" s="288"/>
    </row>
    <row r="13952" spans="4:5" ht="14.4" x14ac:dyDescent="0.55000000000000004">
      <c r="D13952" s="286"/>
      <c r="E13952" s="288"/>
    </row>
    <row r="13953" spans="4:5" ht="14.4" x14ac:dyDescent="0.55000000000000004">
      <c r="D13953" s="286"/>
      <c r="E13953" s="288"/>
    </row>
    <row r="13954" spans="4:5" ht="14.4" x14ac:dyDescent="0.55000000000000004">
      <c r="D13954" s="286"/>
      <c r="E13954" s="288"/>
    </row>
    <row r="13955" spans="4:5" ht="14.4" x14ac:dyDescent="0.55000000000000004">
      <c r="D13955" s="286"/>
      <c r="E13955" s="288"/>
    </row>
    <row r="13956" spans="4:5" ht="14.4" x14ac:dyDescent="0.55000000000000004">
      <c r="D13956" s="286"/>
      <c r="E13956" s="288"/>
    </row>
    <row r="13957" spans="4:5" ht="14.4" x14ac:dyDescent="0.55000000000000004">
      <c r="D13957" s="286"/>
      <c r="E13957" s="288"/>
    </row>
    <row r="13958" spans="4:5" ht="14.4" x14ac:dyDescent="0.55000000000000004">
      <c r="D13958" s="286"/>
      <c r="E13958" s="288"/>
    </row>
    <row r="13959" spans="4:5" ht="14.4" x14ac:dyDescent="0.55000000000000004">
      <c r="D13959" s="286"/>
      <c r="E13959" s="288"/>
    </row>
    <row r="13960" spans="4:5" ht="14.4" x14ac:dyDescent="0.55000000000000004">
      <c r="D13960" s="286"/>
      <c r="E13960" s="288"/>
    </row>
    <row r="13961" spans="4:5" ht="14.4" x14ac:dyDescent="0.55000000000000004">
      <c r="D13961" s="286"/>
      <c r="E13961" s="288"/>
    </row>
    <row r="13962" spans="4:5" ht="14.4" x14ac:dyDescent="0.55000000000000004">
      <c r="D13962" s="286"/>
      <c r="E13962" s="288"/>
    </row>
    <row r="13963" spans="4:5" ht="14.4" x14ac:dyDescent="0.55000000000000004">
      <c r="D13963" s="286"/>
      <c r="E13963" s="288"/>
    </row>
    <row r="13964" spans="4:5" ht="14.4" x14ac:dyDescent="0.55000000000000004">
      <c r="D13964" s="286"/>
      <c r="E13964" s="288"/>
    </row>
    <row r="13965" spans="4:5" ht="14.4" x14ac:dyDescent="0.55000000000000004">
      <c r="D13965" s="286"/>
      <c r="E13965" s="288"/>
    </row>
    <row r="13966" spans="4:5" ht="14.4" x14ac:dyDescent="0.55000000000000004">
      <c r="D13966" s="286"/>
      <c r="E13966" s="288"/>
    </row>
    <row r="13967" spans="4:5" ht="14.4" x14ac:dyDescent="0.55000000000000004">
      <c r="D13967" s="286"/>
      <c r="E13967" s="288"/>
    </row>
    <row r="13968" spans="4:5" ht="14.4" x14ac:dyDescent="0.55000000000000004">
      <c r="D13968" s="286"/>
      <c r="E13968" s="288"/>
    </row>
    <row r="13969" spans="4:5" ht="14.4" x14ac:dyDescent="0.55000000000000004">
      <c r="D13969" s="286"/>
      <c r="E13969" s="288"/>
    </row>
    <row r="13970" spans="4:5" ht="14.4" x14ac:dyDescent="0.55000000000000004">
      <c r="D13970" s="286"/>
      <c r="E13970" s="288"/>
    </row>
    <row r="13971" spans="4:5" ht="14.4" x14ac:dyDescent="0.55000000000000004">
      <c r="D13971" s="286"/>
      <c r="E13971" s="288"/>
    </row>
    <row r="13972" spans="4:5" ht="14.4" x14ac:dyDescent="0.55000000000000004">
      <c r="D13972" s="286"/>
      <c r="E13972" s="288"/>
    </row>
    <row r="13973" spans="4:5" ht="14.4" x14ac:dyDescent="0.55000000000000004">
      <c r="D13973" s="286"/>
      <c r="E13973" s="288"/>
    </row>
    <row r="13974" spans="4:5" ht="14.4" x14ac:dyDescent="0.55000000000000004">
      <c r="D13974" s="286"/>
      <c r="E13974" s="288"/>
    </row>
    <row r="13975" spans="4:5" ht="14.4" x14ac:dyDescent="0.55000000000000004">
      <c r="D13975" s="286"/>
      <c r="E13975" s="288"/>
    </row>
    <row r="13976" spans="4:5" ht="14.4" x14ac:dyDescent="0.55000000000000004">
      <c r="D13976" s="286"/>
      <c r="E13976" s="288"/>
    </row>
    <row r="13977" spans="4:5" ht="14.4" x14ac:dyDescent="0.55000000000000004">
      <c r="D13977" s="286"/>
      <c r="E13977" s="288"/>
    </row>
    <row r="13978" spans="4:5" ht="14.4" x14ac:dyDescent="0.55000000000000004">
      <c r="D13978" s="286"/>
      <c r="E13978" s="288"/>
    </row>
    <row r="13979" spans="4:5" ht="14.4" x14ac:dyDescent="0.55000000000000004">
      <c r="D13979" s="286"/>
      <c r="E13979" s="288"/>
    </row>
    <row r="13980" spans="4:5" ht="14.4" x14ac:dyDescent="0.55000000000000004">
      <c r="D13980" s="286"/>
      <c r="E13980" s="288"/>
    </row>
    <row r="13981" spans="4:5" ht="14.4" x14ac:dyDescent="0.55000000000000004">
      <c r="D13981" s="286"/>
      <c r="E13981" s="288"/>
    </row>
    <row r="13982" spans="4:5" ht="14.4" x14ac:dyDescent="0.55000000000000004">
      <c r="D13982" s="286"/>
      <c r="E13982" s="288"/>
    </row>
    <row r="13983" spans="4:5" ht="14.4" x14ac:dyDescent="0.55000000000000004">
      <c r="D13983" s="286"/>
      <c r="E13983" s="288"/>
    </row>
    <row r="13984" spans="4:5" ht="14.4" x14ac:dyDescent="0.55000000000000004">
      <c r="D13984" s="286"/>
      <c r="E13984" s="288"/>
    </row>
    <row r="13985" spans="4:5" ht="14.4" x14ac:dyDescent="0.55000000000000004">
      <c r="D13985" s="286"/>
      <c r="E13985" s="288"/>
    </row>
    <row r="13986" spans="4:5" ht="14.4" x14ac:dyDescent="0.55000000000000004">
      <c r="D13986" s="286"/>
      <c r="E13986" s="288"/>
    </row>
    <row r="13987" spans="4:5" ht="14.4" x14ac:dyDescent="0.55000000000000004">
      <c r="D13987" s="286"/>
      <c r="E13987" s="288"/>
    </row>
    <row r="13988" spans="4:5" ht="14.4" x14ac:dyDescent="0.55000000000000004">
      <c r="D13988" s="286"/>
      <c r="E13988" s="288"/>
    </row>
    <row r="13989" spans="4:5" ht="14.4" x14ac:dyDescent="0.55000000000000004">
      <c r="D13989" s="286"/>
      <c r="E13989" s="288"/>
    </row>
    <row r="13990" spans="4:5" ht="14.4" x14ac:dyDescent="0.55000000000000004">
      <c r="D13990" s="286"/>
      <c r="E13990" s="288"/>
    </row>
    <row r="13991" spans="4:5" ht="14.4" x14ac:dyDescent="0.55000000000000004">
      <c r="D13991" s="286"/>
      <c r="E13991" s="288"/>
    </row>
    <row r="13992" spans="4:5" ht="14.4" x14ac:dyDescent="0.55000000000000004">
      <c r="D13992" s="286"/>
      <c r="E13992" s="288"/>
    </row>
    <row r="13993" spans="4:5" ht="14.4" x14ac:dyDescent="0.55000000000000004">
      <c r="D13993" s="286"/>
      <c r="E13993" s="288"/>
    </row>
    <row r="13994" spans="4:5" ht="14.4" x14ac:dyDescent="0.55000000000000004">
      <c r="D13994" s="286"/>
      <c r="E13994" s="288"/>
    </row>
    <row r="13995" spans="4:5" ht="14.4" x14ac:dyDescent="0.55000000000000004">
      <c r="D13995" s="286"/>
      <c r="E13995" s="288"/>
    </row>
    <row r="13996" spans="4:5" ht="14.4" x14ac:dyDescent="0.55000000000000004">
      <c r="D13996" s="286"/>
      <c r="E13996" s="288"/>
    </row>
    <row r="13997" spans="4:5" ht="14.4" x14ac:dyDescent="0.55000000000000004">
      <c r="D13997" s="286"/>
      <c r="E13997" s="288"/>
    </row>
    <row r="13998" spans="4:5" ht="14.4" x14ac:dyDescent="0.55000000000000004">
      <c r="D13998" s="286"/>
      <c r="E13998" s="288"/>
    </row>
    <row r="13999" spans="4:5" ht="14.4" x14ac:dyDescent="0.55000000000000004">
      <c r="D13999" s="286"/>
      <c r="E13999" s="288"/>
    </row>
    <row r="14000" spans="4:5" ht="14.4" x14ac:dyDescent="0.55000000000000004">
      <c r="D14000" s="286"/>
      <c r="E14000" s="288"/>
    </row>
    <row r="14001" spans="4:5" ht="14.4" x14ac:dyDescent="0.55000000000000004">
      <c r="D14001" s="286"/>
      <c r="E14001" s="288"/>
    </row>
    <row r="14002" spans="4:5" ht="14.4" x14ac:dyDescent="0.55000000000000004">
      <c r="D14002" s="286"/>
      <c r="E14002" s="288"/>
    </row>
    <row r="14003" spans="4:5" ht="14.4" x14ac:dyDescent="0.55000000000000004">
      <c r="D14003" s="286"/>
      <c r="E14003" s="288"/>
    </row>
    <row r="14004" spans="4:5" ht="14.4" x14ac:dyDescent="0.55000000000000004">
      <c r="D14004" s="286"/>
      <c r="E14004" s="288"/>
    </row>
    <row r="14005" spans="4:5" ht="14.4" x14ac:dyDescent="0.55000000000000004">
      <c r="D14005" s="286"/>
      <c r="E14005" s="288"/>
    </row>
    <row r="14006" spans="4:5" ht="14.4" x14ac:dyDescent="0.55000000000000004">
      <c r="D14006" s="286"/>
      <c r="E14006" s="288"/>
    </row>
    <row r="14007" spans="4:5" ht="14.4" x14ac:dyDescent="0.55000000000000004">
      <c r="D14007" s="286"/>
      <c r="E14007" s="288"/>
    </row>
    <row r="14008" spans="4:5" ht="14.4" x14ac:dyDescent="0.55000000000000004">
      <c r="D14008" s="286"/>
      <c r="E14008" s="288"/>
    </row>
    <row r="14009" spans="4:5" ht="14.4" x14ac:dyDescent="0.55000000000000004">
      <c r="D14009" s="286"/>
      <c r="E14009" s="288"/>
    </row>
    <row r="14010" spans="4:5" ht="14.4" x14ac:dyDescent="0.55000000000000004">
      <c r="D14010" s="286"/>
      <c r="E14010" s="288"/>
    </row>
    <row r="14011" spans="4:5" ht="14.4" x14ac:dyDescent="0.55000000000000004">
      <c r="D14011" s="286"/>
      <c r="E14011" s="288"/>
    </row>
    <row r="14012" spans="4:5" ht="14.4" x14ac:dyDescent="0.55000000000000004">
      <c r="D14012" s="286"/>
      <c r="E14012" s="288"/>
    </row>
    <row r="14013" spans="4:5" ht="14.4" x14ac:dyDescent="0.55000000000000004">
      <c r="D14013" s="286"/>
      <c r="E14013" s="288"/>
    </row>
    <row r="14014" spans="4:5" ht="14.4" x14ac:dyDescent="0.55000000000000004">
      <c r="D14014" s="286"/>
      <c r="E14014" s="288"/>
    </row>
    <row r="14015" spans="4:5" ht="14.4" x14ac:dyDescent="0.55000000000000004">
      <c r="D14015" s="286"/>
      <c r="E14015" s="288"/>
    </row>
    <row r="14016" spans="4:5" ht="14.4" x14ac:dyDescent="0.55000000000000004">
      <c r="D14016" s="286"/>
      <c r="E14016" s="288"/>
    </row>
    <row r="14017" spans="4:5" ht="14.4" x14ac:dyDescent="0.55000000000000004">
      <c r="D14017" s="286"/>
      <c r="E14017" s="288"/>
    </row>
    <row r="14018" spans="4:5" ht="14.4" x14ac:dyDescent="0.55000000000000004">
      <c r="D14018" s="286"/>
      <c r="E14018" s="288"/>
    </row>
    <row r="14019" spans="4:5" ht="14.4" x14ac:dyDescent="0.55000000000000004">
      <c r="D14019" s="286"/>
      <c r="E14019" s="288"/>
    </row>
    <row r="14020" spans="4:5" ht="14.4" x14ac:dyDescent="0.55000000000000004">
      <c r="D14020" s="286"/>
      <c r="E14020" s="288"/>
    </row>
    <row r="14021" spans="4:5" ht="14.4" x14ac:dyDescent="0.55000000000000004">
      <c r="D14021" s="286"/>
      <c r="E14021" s="288"/>
    </row>
    <row r="14022" spans="4:5" ht="14.4" x14ac:dyDescent="0.55000000000000004">
      <c r="D14022" s="286"/>
      <c r="E14022" s="288"/>
    </row>
    <row r="14023" spans="4:5" ht="14.4" x14ac:dyDescent="0.55000000000000004">
      <c r="D14023" s="286"/>
      <c r="E14023" s="288"/>
    </row>
    <row r="14024" spans="4:5" ht="14.4" x14ac:dyDescent="0.55000000000000004">
      <c r="D14024" s="286"/>
      <c r="E14024" s="288"/>
    </row>
    <row r="14025" spans="4:5" ht="14.4" x14ac:dyDescent="0.55000000000000004">
      <c r="D14025" s="286"/>
      <c r="E14025" s="288"/>
    </row>
    <row r="14026" spans="4:5" ht="14.4" x14ac:dyDescent="0.55000000000000004">
      <c r="D14026" s="286"/>
      <c r="E14026" s="288"/>
    </row>
    <row r="14027" spans="4:5" ht="14.4" x14ac:dyDescent="0.55000000000000004">
      <c r="D14027" s="286"/>
      <c r="E14027" s="288"/>
    </row>
    <row r="14028" spans="4:5" ht="14.4" x14ac:dyDescent="0.55000000000000004">
      <c r="D14028" s="286"/>
      <c r="E14028" s="288"/>
    </row>
    <row r="14029" spans="4:5" ht="14.4" x14ac:dyDescent="0.55000000000000004">
      <c r="D14029" s="286"/>
      <c r="E14029" s="288"/>
    </row>
    <row r="14030" spans="4:5" ht="14.4" x14ac:dyDescent="0.55000000000000004">
      <c r="D14030" s="286"/>
      <c r="E14030" s="288"/>
    </row>
    <row r="14031" spans="4:5" ht="14.4" x14ac:dyDescent="0.55000000000000004">
      <c r="D14031" s="286"/>
      <c r="E14031" s="288"/>
    </row>
    <row r="14032" spans="4:5" ht="14.4" x14ac:dyDescent="0.55000000000000004">
      <c r="D14032" s="286"/>
      <c r="E14032" s="288"/>
    </row>
    <row r="14033" spans="4:5" ht="14.4" x14ac:dyDescent="0.55000000000000004">
      <c r="D14033" s="286"/>
      <c r="E14033" s="288"/>
    </row>
    <row r="14034" spans="4:5" ht="14.4" x14ac:dyDescent="0.55000000000000004">
      <c r="D14034" s="286"/>
      <c r="E14034" s="288"/>
    </row>
    <row r="14035" spans="4:5" ht="14.4" x14ac:dyDescent="0.55000000000000004">
      <c r="D14035" s="286"/>
      <c r="E14035" s="288"/>
    </row>
    <row r="14036" spans="4:5" ht="14.4" x14ac:dyDescent="0.55000000000000004">
      <c r="D14036" s="286"/>
      <c r="E14036" s="288"/>
    </row>
    <row r="14037" spans="4:5" ht="14.4" x14ac:dyDescent="0.55000000000000004">
      <c r="D14037" s="286"/>
      <c r="E14037" s="288"/>
    </row>
    <row r="14038" spans="4:5" ht="14.4" x14ac:dyDescent="0.55000000000000004">
      <c r="D14038" s="286"/>
      <c r="E14038" s="288"/>
    </row>
    <row r="14039" spans="4:5" ht="14.4" x14ac:dyDescent="0.55000000000000004">
      <c r="D14039" s="286"/>
      <c r="E14039" s="288"/>
    </row>
    <row r="14040" spans="4:5" ht="14.4" x14ac:dyDescent="0.55000000000000004">
      <c r="D14040" s="286"/>
      <c r="E14040" s="288"/>
    </row>
    <row r="14041" spans="4:5" ht="14.4" x14ac:dyDescent="0.55000000000000004">
      <c r="D14041" s="286"/>
      <c r="E14041" s="288"/>
    </row>
    <row r="14042" spans="4:5" ht="14.4" x14ac:dyDescent="0.55000000000000004">
      <c r="D14042" s="286"/>
      <c r="E14042" s="288"/>
    </row>
    <row r="14043" spans="4:5" ht="14.4" x14ac:dyDescent="0.55000000000000004">
      <c r="D14043" s="286"/>
      <c r="E14043" s="288"/>
    </row>
    <row r="14044" spans="4:5" ht="14.4" x14ac:dyDescent="0.55000000000000004">
      <c r="D14044" s="286"/>
      <c r="E14044" s="288"/>
    </row>
    <row r="14045" spans="4:5" ht="14.4" x14ac:dyDescent="0.55000000000000004">
      <c r="D14045" s="286"/>
      <c r="E14045" s="288"/>
    </row>
    <row r="14046" spans="4:5" ht="14.4" x14ac:dyDescent="0.55000000000000004">
      <c r="D14046" s="286"/>
      <c r="E14046" s="288"/>
    </row>
    <row r="14047" spans="4:5" ht="14.4" x14ac:dyDescent="0.55000000000000004">
      <c r="D14047" s="286"/>
      <c r="E14047" s="288"/>
    </row>
    <row r="14048" spans="4:5" ht="14.4" x14ac:dyDescent="0.55000000000000004">
      <c r="D14048" s="286"/>
      <c r="E14048" s="288"/>
    </row>
    <row r="14049" spans="4:5" ht="14.4" x14ac:dyDescent="0.55000000000000004">
      <c r="D14049" s="286"/>
      <c r="E14049" s="288"/>
    </row>
    <row r="14050" spans="4:5" ht="14.4" x14ac:dyDescent="0.55000000000000004">
      <c r="D14050" s="286"/>
      <c r="E14050" s="288"/>
    </row>
    <row r="14051" spans="4:5" ht="14.4" x14ac:dyDescent="0.55000000000000004">
      <c r="D14051" s="286"/>
      <c r="E14051" s="288"/>
    </row>
    <row r="14052" spans="4:5" ht="14.4" x14ac:dyDescent="0.55000000000000004">
      <c r="D14052" s="286"/>
      <c r="E14052" s="288"/>
    </row>
    <row r="14053" spans="4:5" ht="14.4" x14ac:dyDescent="0.55000000000000004">
      <c r="D14053" s="286"/>
      <c r="E14053" s="288"/>
    </row>
    <row r="14054" spans="4:5" ht="14.4" x14ac:dyDescent="0.55000000000000004">
      <c r="D14054" s="286"/>
      <c r="E14054" s="288"/>
    </row>
    <row r="14055" spans="4:5" ht="14.4" x14ac:dyDescent="0.55000000000000004">
      <c r="D14055" s="286"/>
      <c r="E14055" s="288"/>
    </row>
    <row r="14056" spans="4:5" ht="14.4" x14ac:dyDescent="0.55000000000000004">
      <c r="D14056" s="286"/>
      <c r="E14056" s="288"/>
    </row>
    <row r="14057" spans="4:5" ht="14.4" x14ac:dyDescent="0.55000000000000004">
      <c r="D14057" s="286"/>
      <c r="E14057" s="288"/>
    </row>
    <row r="14058" spans="4:5" ht="14.4" x14ac:dyDescent="0.55000000000000004">
      <c r="D14058" s="286"/>
      <c r="E14058" s="288"/>
    </row>
    <row r="14059" spans="4:5" ht="14.4" x14ac:dyDescent="0.55000000000000004">
      <c r="D14059" s="286"/>
      <c r="E14059" s="288"/>
    </row>
    <row r="14060" spans="4:5" ht="14.4" x14ac:dyDescent="0.55000000000000004">
      <c r="D14060" s="286"/>
      <c r="E14060" s="288"/>
    </row>
    <row r="14061" spans="4:5" ht="14.4" x14ac:dyDescent="0.55000000000000004">
      <c r="D14061" s="286"/>
      <c r="E14061" s="288"/>
    </row>
    <row r="14062" spans="4:5" ht="14.4" x14ac:dyDescent="0.55000000000000004">
      <c r="D14062" s="286"/>
      <c r="E14062" s="288"/>
    </row>
    <row r="14063" spans="4:5" ht="14.4" x14ac:dyDescent="0.55000000000000004">
      <c r="D14063" s="286"/>
      <c r="E14063" s="288"/>
    </row>
    <row r="14064" spans="4:5" ht="14.4" x14ac:dyDescent="0.55000000000000004">
      <c r="D14064" s="286"/>
      <c r="E14064" s="288"/>
    </row>
    <row r="14065" spans="4:5" ht="14.4" x14ac:dyDescent="0.55000000000000004">
      <c r="D14065" s="286"/>
      <c r="E14065" s="288"/>
    </row>
    <row r="14066" spans="4:5" ht="14.4" x14ac:dyDescent="0.55000000000000004">
      <c r="D14066" s="286"/>
      <c r="E14066" s="288"/>
    </row>
    <row r="14067" spans="4:5" ht="14.4" x14ac:dyDescent="0.55000000000000004">
      <c r="D14067" s="286"/>
      <c r="E14067" s="288"/>
    </row>
    <row r="14068" spans="4:5" ht="14.4" x14ac:dyDescent="0.55000000000000004">
      <c r="D14068" s="286"/>
      <c r="E14068" s="288"/>
    </row>
    <row r="14069" spans="4:5" ht="14.4" x14ac:dyDescent="0.55000000000000004">
      <c r="D14069" s="286"/>
      <c r="E14069" s="288"/>
    </row>
    <row r="14070" spans="4:5" ht="14.4" x14ac:dyDescent="0.55000000000000004">
      <c r="D14070" s="286"/>
      <c r="E14070" s="288"/>
    </row>
    <row r="14071" spans="4:5" ht="14.4" x14ac:dyDescent="0.55000000000000004">
      <c r="D14071" s="286"/>
      <c r="E14071" s="288"/>
    </row>
    <row r="14072" spans="4:5" ht="14.4" x14ac:dyDescent="0.55000000000000004">
      <c r="D14072" s="286"/>
      <c r="E14072" s="288"/>
    </row>
    <row r="14073" spans="4:5" ht="14.4" x14ac:dyDescent="0.55000000000000004">
      <c r="D14073" s="286"/>
      <c r="E14073" s="288"/>
    </row>
    <row r="14074" spans="4:5" ht="14.4" x14ac:dyDescent="0.55000000000000004">
      <c r="D14074" s="286"/>
      <c r="E14074" s="288"/>
    </row>
    <row r="14075" spans="4:5" ht="14.4" x14ac:dyDescent="0.55000000000000004">
      <c r="D14075" s="286"/>
      <c r="E14075" s="288"/>
    </row>
    <row r="14076" spans="4:5" ht="14.4" x14ac:dyDescent="0.55000000000000004">
      <c r="D14076" s="286"/>
      <c r="E14076" s="288"/>
    </row>
    <row r="14077" spans="4:5" ht="14.4" x14ac:dyDescent="0.55000000000000004">
      <c r="D14077" s="286"/>
      <c r="E14077" s="288"/>
    </row>
    <row r="14078" spans="4:5" ht="14.4" x14ac:dyDescent="0.55000000000000004">
      <c r="D14078" s="286"/>
      <c r="E14078" s="288"/>
    </row>
    <row r="14079" spans="4:5" ht="14.4" x14ac:dyDescent="0.55000000000000004">
      <c r="D14079" s="286"/>
      <c r="E14079" s="288"/>
    </row>
    <row r="14080" spans="4:5" ht="14.4" x14ac:dyDescent="0.55000000000000004">
      <c r="D14080" s="286"/>
      <c r="E14080" s="288"/>
    </row>
    <row r="14081" spans="4:5" ht="14.4" x14ac:dyDescent="0.55000000000000004">
      <c r="D14081" s="286"/>
      <c r="E14081" s="288"/>
    </row>
    <row r="14082" spans="4:5" ht="14.4" x14ac:dyDescent="0.55000000000000004">
      <c r="D14082" s="286"/>
      <c r="E14082" s="288"/>
    </row>
    <row r="14083" spans="4:5" ht="14.4" x14ac:dyDescent="0.55000000000000004">
      <c r="D14083" s="286"/>
      <c r="E14083" s="288"/>
    </row>
    <row r="14084" spans="4:5" ht="14.4" x14ac:dyDescent="0.55000000000000004">
      <c r="D14084" s="286"/>
      <c r="E14084" s="288"/>
    </row>
    <row r="14085" spans="4:5" ht="14.4" x14ac:dyDescent="0.55000000000000004">
      <c r="D14085" s="286"/>
      <c r="E14085" s="288"/>
    </row>
    <row r="14086" spans="4:5" ht="14.4" x14ac:dyDescent="0.55000000000000004">
      <c r="D14086" s="286"/>
      <c r="E14086" s="288"/>
    </row>
    <row r="14087" spans="4:5" ht="14.4" x14ac:dyDescent="0.55000000000000004">
      <c r="D14087" s="286"/>
      <c r="E14087" s="288"/>
    </row>
    <row r="14088" spans="4:5" ht="14.4" x14ac:dyDescent="0.55000000000000004">
      <c r="D14088" s="286"/>
      <c r="E14088" s="288"/>
    </row>
    <row r="14089" spans="4:5" ht="14.4" x14ac:dyDescent="0.55000000000000004">
      <c r="D14089" s="286"/>
      <c r="E14089" s="288"/>
    </row>
    <row r="14090" spans="4:5" ht="14.4" x14ac:dyDescent="0.55000000000000004">
      <c r="D14090" s="286"/>
      <c r="E14090" s="288"/>
    </row>
    <row r="14091" spans="4:5" ht="14.4" x14ac:dyDescent="0.55000000000000004">
      <c r="D14091" s="286"/>
      <c r="E14091" s="288"/>
    </row>
    <row r="14092" spans="4:5" ht="14.4" x14ac:dyDescent="0.55000000000000004">
      <c r="D14092" s="286"/>
      <c r="E14092" s="288"/>
    </row>
    <row r="14093" spans="4:5" ht="14.4" x14ac:dyDescent="0.55000000000000004">
      <c r="D14093" s="286"/>
      <c r="E14093" s="288"/>
    </row>
    <row r="14094" spans="4:5" ht="14.4" x14ac:dyDescent="0.55000000000000004">
      <c r="D14094" s="286"/>
      <c r="E14094" s="288"/>
    </row>
    <row r="14095" spans="4:5" ht="14.4" x14ac:dyDescent="0.55000000000000004">
      <c r="D14095" s="286"/>
      <c r="E14095" s="288"/>
    </row>
    <row r="14096" spans="4:5" ht="14.4" x14ac:dyDescent="0.55000000000000004">
      <c r="D14096" s="286"/>
      <c r="E14096" s="288"/>
    </row>
    <row r="14097" spans="4:5" ht="14.4" x14ac:dyDescent="0.55000000000000004">
      <c r="D14097" s="286"/>
      <c r="E14097" s="288"/>
    </row>
    <row r="14098" spans="4:5" ht="14.4" x14ac:dyDescent="0.55000000000000004">
      <c r="D14098" s="286"/>
      <c r="E14098" s="288"/>
    </row>
    <row r="14099" spans="4:5" ht="14.4" x14ac:dyDescent="0.55000000000000004">
      <c r="D14099" s="286"/>
      <c r="E14099" s="288"/>
    </row>
    <row r="14100" spans="4:5" ht="14.4" x14ac:dyDescent="0.55000000000000004">
      <c r="D14100" s="286"/>
      <c r="E14100" s="288"/>
    </row>
    <row r="14101" spans="4:5" ht="14.4" x14ac:dyDescent="0.55000000000000004">
      <c r="D14101" s="286"/>
      <c r="E14101" s="288"/>
    </row>
    <row r="14102" spans="4:5" ht="14.4" x14ac:dyDescent="0.55000000000000004">
      <c r="D14102" s="286"/>
      <c r="E14102" s="288"/>
    </row>
    <row r="14103" spans="4:5" ht="14.4" x14ac:dyDescent="0.55000000000000004">
      <c r="D14103" s="286"/>
      <c r="E14103" s="288"/>
    </row>
    <row r="14104" spans="4:5" ht="14.4" x14ac:dyDescent="0.55000000000000004">
      <c r="D14104" s="286"/>
      <c r="E14104" s="288"/>
    </row>
    <row r="14105" spans="4:5" ht="14.4" x14ac:dyDescent="0.55000000000000004">
      <c r="D14105" s="286"/>
      <c r="E14105" s="288"/>
    </row>
    <row r="14106" spans="4:5" ht="14.4" x14ac:dyDescent="0.55000000000000004">
      <c r="D14106" s="286"/>
      <c r="E14106" s="288"/>
    </row>
    <row r="14107" spans="4:5" ht="14.4" x14ac:dyDescent="0.55000000000000004">
      <c r="D14107" s="286"/>
      <c r="E14107" s="288"/>
    </row>
    <row r="14108" spans="4:5" ht="14.4" x14ac:dyDescent="0.55000000000000004">
      <c r="D14108" s="286"/>
      <c r="E14108" s="288"/>
    </row>
    <row r="14109" spans="4:5" ht="14.4" x14ac:dyDescent="0.55000000000000004">
      <c r="D14109" s="286"/>
      <c r="E14109" s="288"/>
    </row>
    <row r="14110" spans="4:5" ht="14.4" x14ac:dyDescent="0.55000000000000004">
      <c r="D14110" s="286"/>
      <c r="E14110" s="288"/>
    </row>
    <row r="14111" spans="4:5" ht="14.4" x14ac:dyDescent="0.55000000000000004">
      <c r="D14111" s="286"/>
      <c r="E14111" s="288"/>
    </row>
    <row r="14112" spans="4:5" ht="14.4" x14ac:dyDescent="0.55000000000000004">
      <c r="D14112" s="286"/>
      <c r="E14112" s="288"/>
    </row>
    <row r="14113" spans="4:5" ht="14.4" x14ac:dyDescent="0.55000000000000004">
      <c r="D14113" s="286"/>
      <c r="E14113" s="288"/>
    </row>
    <row r="14114" spans="4:5" ht="14.4" x14ac:dyDescent="0.55000000000000004">
      <c r="D14114" s="286"/>
      <c r="E14114" s="288"/>
    </row>
    <row r="14115" spans="4:5" ht="14.4" x14ac:dyDescent="0.55000000000000004">
      <c r="D14115" s="286"/>
      <c r="E14115" s="288"/>
    </row>
    <row r="14116" spans="4:5" ht="14.4" x14ac:dyDescent="0.55000000000000004">
      <c r="D14116" s="286"/>
      <c r="E14116" s="288"/>
    </row>
    <row r="14117" spans="4:5" ht="14.4" x14ac:dyDescent="0.55000000000000004">
      <c r="D14117" s="286"/>
      <c r="E14117" s="288"/>
    </row>
    <row r="14118" spans="4:5" ht="14.4" x14ac:dyDescent="0.55000000000000004">
      <c r="D14118" s="286"/>
      <c r="E14118" s="288"/>
    </row>
    <row r="14119" spans="4:5" ht="14.4" x14ac:dyDescent="0.55000000000000004">
      <c r="D14119" s="286"/>
      <c r="E14119" s="288"/>
    </row>
    <row r="14120" spans="4:5" ht="14.4" x14ac:dyDescent="0.55000000000000004">
      <c r="D14120" s="286"/>
      <c r="E14120" s="288"/>
    </row>
    <row r="14121" spans="4:5" ht="14.4" x14ac:dyDescent="0.55000000000000004">
      <c r="D14121" s="286"/>
      <c r="E14121" s="288"/>
    </row>
    <row r="14122" spans="4:5" ht="14.4" x14ac:dyDescent="0.55000000000000004">
      <c r="D14122" s="286"/>
      <c r="E14122" s="288"/>
    </row>
    <row r="14123" spans="4:5" ht="14.4" x14ac:dyDescent="0.55000000000000004">
      <c r="D14123" s="286"/>
      <c r="E14123" s="288"/>
    </row>
    <row r="14124" spans="4:5" ht="14.4" x14ac:dyDescent="0.55000000000000004">
      <c r="D14124" s="286"/>
      <c r="E14124" s="288"/>
    </row>
    <row r="14125" spans="4:5" ht="14.4" x14ac:dyDescent="0.55000000000000004">
      <c r="D14125" s="286"/>
      <c r="E14125" s="288"/>
    </row>
    <row r="14126" spans="4:5" ht="14.4" x14ac:dyDescent="0.55000000000000004">
      <c r="D14126" s="286"/>
      <c r="E14126" s="288"/>
    </row>
    <row r="14127" spans="4:5" ht="14.4" x14ac:dyDescent="0.55000000000000004">
      <c r="D14127" s="286"/>
      <c r="E14127" s="288"/>
    </row>
    <row r="14128" spans="4:5" ht="14.4" x14ac:dyDescent="0.55000000000000004">
      <c r="D14128" s="286"/>
      <c r="E14128" s="288"/>
    </row>
    <row r="14129" spans="4:5" ht="14.4" x14ac:dyDescent="0.55000000000000004">
      <c r="D14129" s="286"/>
      <c r="E14129" s="288"/>
    </row>
    <row r="14130" spans="4:5" ht="14.4" x14ac:dyDescent="0.55000000000000004">
      <c r="D14130" s="286"/>
      <c r="E14130" s="288"/>
    </row>
    <row r="14131" spans="4:5" ht="14.4" x14ac:dyDescent="0.55000000000000004">
      <c r="D14131" s="286"/>
      <c r="E14131" s="288"/>
    </row>
    <row r="14132" spans="4:5" ht="14.4" x14ac:dyDescent="0.55000000000000004">
      <c r="D14132" s="286"/>
      <c r="E14132" s="288"/>
    </row>
    <row r="14133" spans="4:5" ht="14.4" x14ac:dyDescent="0.55000000000000004">
      <c r="D14133" s="286"/>
      <c r="E14133" s="288"/>
    </row>
    <row r="14134" spans="4:5" ht="14.4" x14ac:dyDescent="0.55000000000000004">
      <c r="D14134" s="286"/>
      <c r="E14134" s="288"/>
    </row>
    <row r="14135" spans="4:5" ht="14.4" x14ac:dyDescent="0.55000000000000004">
      <c r="D14135" s="286"/>
      <c r="E14135" s="288"/>
    </row>
    <row r="14136" spans="4:5" ht="14.4" x14ac:dyDescent="0.55000000000000004">
      <c r="D14136" s="286"/>
      <c r="E14136" s="288"/>
    </row>
    <row r="14137" spans="4:5" ht="14.4" x14ac:dyDescent="0.55000000000000004">
      <c r="D14137" s="286"/>
      <c r="E14137" s="288"/>
    </row>
    <row r="14138" spans="4:5" ht="14.4" x14ac:dyDescent="0.55000000000000004">
      <c r="D14138" s="286"/>
      <c r="E14138" s="288"/>
    </row>
    <row r="14139" spans="4:5" ht="14.4" x14ac:dyDescent="0.55000000000000004">
      <c r="D14139" s="286"/>
      <c r="E14139" s="288"/>
    </row>
    <row r="14140" spans="4:5" ht="14.4" x14ac:dyDescent="0.55000000000000004">
      <c r="D14140" s="286"/>
      <c r="E14140" s="288"/>
    </row>
    <row r="14141" spans="4:5" ht="14.4" x14ac:dyDescent="0.55000000000000004">
      <c r="D14141" s="286"/>
      <c r="E14141" s="288"/>
    </row>
    <row r="14142" spans="4:5" ht="14.4" x14ac:dyDescent="0.55000000000000004">
      <c r="D14142" s="286"/>
      <c r="E14142" s="288"/>
    </row>
    <row r="14143" spans="4:5" ht="14.4" x14ac:dyDescent="0.55000000000000004">
      <c r="D14143" s="286"/>
      <c r="E14143" s="288"/>
    </row>
    <row r="14144" spans="4:5" ht="14.4" x14ac:dyDescent="0.55000000000000004">
      <c r="D14144" s="286"/>
      <c r="E14144" s="288"/>
    </row>
    <row r="14145" spans="4:5" ht="14.4" x14ac:dyDescent="0.55000000000000004">
      <c r="D14145" s="286"/>
      <c r="E14145" s="288"/>
    </row>
    <row r="14146" spans="4:5" ht="14.4" x14ac:dyDescent="0.55000000000000004">
      <c r="D14146" s="286"/>
      <c r="E14146" s="288"/>
    </row>
    <row r="14147" spans="4:5" ht="14.4" x14ac:dyDescent="0.55000000000000004">
      <c r="D14147" s="286"/>
      <c r="E14147" s="288"/>
    </row>
    <row r="14148" spans="4:5" ht="14.4" x14ac:dyDescent="0.55000000000000004">
      <c r="D14148" s="286"/>
      <c r="E14148" s="288"/>
    </row>
    <row r="14149" spans="4:5" ht="14.4" x14ac:dyDescent="0.55000000000000004">
      <c r="D14149" s="286"/>
      <c r="E14149" s="288"/>
    </row>
    <row r="14150" spans="4:5" ht="14.4" x14ac:dyDescent="0.55000000000000004">
      <c r="D14150" s="286"/>
      <c r="E14150" s="288"/>
    </row>
    <row r="14151" spans="4:5" ht="14.4" x14ac:dyDescent="0.55000000000000004">
      <c r="D14151" s="286"/>
      <c r="E14151" s="288"/>
    </row>
    <row r="14152" spans="4:5" ht="14.4" x14ac:dyDescent="0.55000000000000004">
      <c r="D14152" s="286"/>
      <c r="E14152" s="288"/>
    </row>
    <row r="14153" spans="4:5" ht="14.4" x14ac:dyDescent="0.55000000000000004">
      <c r="D14153" s="286"/>
      <c r="E14153" s="288"/>
    </row>
    <row r="14154" spans="4:5" ht="14.4" x14ac:dyDescent="0.55000000000000004">
      <c r="D14154" s="286"/>
      <c r="E14154" s="288"/>
    </row>
    <row r="14155" spans="4:5" ht="14.4" x14ac:dyDescent="0.55000000000000004">
      <c r="D14155" s="286"/>
      <c r="E14155" s="288"/>
    </row>
    <row r="14156" spans="4:5" ht="14.4" x14ac:dyDescent="0.55000000000000004">
      <c r="D14156" s="286"/>
      <c r="E14156" s="288"/>
    </row>
    <row r="14157" spans="4:5" ht="14.4" x14ac:dyDescent="0.55000000000000004">
      <c r="D14157" s="286"/>
      <c r="E14157" s="288"/>
    </row>
    <row r="14158" spans="4:5" ht="14.4" x14ac:dyDescent="0.55000000000000004">
      <c r="D14158" s="286"/>
      <c r="E14158" s="288"/>
    </row>
    <row r="14159" spans="4:5" ht="14.4" x14ac:dyDescent="0.55000000000000004">
      <c r="D14159" s="286"/>
      <c r="E14159" s="288"/>
    </row>
    <row r="14160" spans="4:5" ht="14.4" x14ac:dyDescent="0.55000000000000004">
      <c r="D14160" s="286"/>
      <c r="E14160" s="288"/>
    </row>
    <row r="14161" spans="4:5" ht="14.4" x14ac:dyDescent="0.55000000000000004">
      <c r="D14161" s="286"/>
      <c r="E14161" s="288"/>
    </row>
    <row r="14162" spans="4:5" ht="14.4" x14ac:dyDescent="0.55000000000000004">
      <c r="D14162" s="286"/>
      <c r="E14162" s="288"/>
    </row>
    <row r="14163" spans="4:5" ht="14.4" x14ac:dyDescent="0.55000000000000004">
      <c r="D14163" s="286"/>
      <c r="E14163" s="288"/>
    </row>
    <row r="14164" spans="4:5" ht="14.4" x14ac:dyDescent="0.55000000000000004">
      <c r="D14164" s="286"/>
      <c r="E14164" s="288"/>
    </row>
    <row r="14165" spans="4:5" ht="14.4" x14ac:dyDescent="0.55000000000000004">
      <c r="D14165" s="286"/>
      <c r="E14165" s="288"/>
    </row>
    <row r="14166" spans="4:5" ht="14.4" x14ac:dyDescent="0.55000000000000004">
      <c r="D14166" s="286"/>
      <c r="E14166" s="288"/>
    </row>
    <row r="14167" spans="4:5" ht="14.4" x14ac:dyDescent="0.55000000000000004">
      <c r="D14167" s="286"/>
      <c r="E14167" s="288"/>
    </row>
    <row r="14168" spans="4:5" ht="14.4" x14ac:dyDescent="0.55000000000000004">
      <c r="D14168" s="286"/>
      <c r="E14168" s="288"/>
    </row>
    <row r="14169" spans="4:5" ht="14.4" x14ac:dyDescent="0.55000000000000004">
      <c r="D14169" s="286"/>
      <c r="E14169" s="288"/>
    </row>
    <row r="14170" spans="4:5" ht="14.4" x14ac:dyDescent="0.55000000000000004">
      <c r="D14170" s="286"/>
      <c r="E14170" s="288"/>
    </row>
    <row r="14171" spans="4:5" ht="14.4" x14ac:dyDescent="0.55000000000000004">
      <c r="D14171" s="286"/>
      <c r="E14171" s="288"/>
    </row>
    <row r="14172" spans="4:5" ht="14.4" x14ac:dyDescent="0.55000000000000004">
      <c r="D14172" s="286"/>
      <c r="E14172" s="288"/>
    </row>
    <row r="14173" spans="4:5" ht="14.4" x14ac:dyDescent="0.55000000000000004">
      <c r="D14173" s="286"/>
      <c r="E14173" s="288"/>
    </row>
    <row r="14174" spans="4:5" ht="14.4" x14ac:dyDescent="0.55000000000000004">
      <c r="D14174" s="286"/>
      <c r="E14174" s="288"/>
    </row>
    <row r="14175" spans="4:5" ht="14.4" x14ac:dyDescent="0.55000000000000004">
      <c r="D14175" s="286"/>
      <c r="E14175" s="288"/>
    </row>
    <row r="14176" spans="4:5" ht="14.4" x14ac:dyDescent="0.55000000000000004">
      <c r="D14176" s="286"/>
      <c r="E14176" s="288"/>
    </row>
    <row r="14177" spans="4:5" ht="14.4" x14ac:dyDescent="0.55000000000000004">
      <c r="D14177" s="286"/>
      <c r="E14177" s="288"/>
    </row>
    <row r="14178" spans="4:5" ht="14.4" x14ac:dyDescent="0.55000000000000004">
      <c r="D14178" s="286"/>
      <c r="E14178" s="288"/>
    </row>
    <row r="14179" spans="4:5" ht="14.4" x14ac:dyDescent="0.55000000000000004">
      <c r="D14179" s="286"/>
      <c r="E14179" s="288"/>
    </row>
    <row r="14180" spans="4:5" ht="14.4" x14ac:dyDescent="0.55000000000000004">
      <c r="D14180" s="286"/>
      <c r="E14180" s="288"/>
    </row>
    <row r="14181" spans="4:5" ht="14.4" x14ac:dyDescent="0.55000000000000004">
      <c r="D14181" s="286"/>
      <c r="E14181" s="288"/>
    </row>
    <row r="14182" spans="4:5" ht="14.4" x14ac:dyDescent="0.55000000000000004">
      <c r="D14182" s="286"/>
      <c r="E14182" s="288"/>
    </row>
    <row r="14183" spans="4:5" ht="14.4" x14ac:dyDescent="0.55000000000000004">
      <c r="D14183" s="286"/>
      <c r="E14183" s="288"/>
    </row>
    <row r="14184" spans="4:5" ht="14.4" x14ac:dyDescent="0.55000000000000004">
      <c r="D14184" s="286"/>
      <c r="E14184" s="288"/>
    </row>
    <row r="14185" spans="4:5" ht="14.4" x14ac:dyDescent="0.55000000000000004">
      <c r="D14185" s="286"/>
      <c r="E14185" s="288"/>
    </row>
    <row r="14186" spans="4:5" ht="14.4" x14ac:dyDescent="0.55000000000000004">
      <c r="D14186" s="286"/>
      <c r="E14186" s="288"/>
    </row>
    <row r="14187" spans="4:5" ht="14.4" x14ac:dyDescent="0.55000000000000004">
      <c r="D14187" s="286"/>
      <c r="E14187" s="288"/>
    </row>
    <row r="14188" spans="4:5" ht="14.4" x14ac:dyDescent="0.55000000000000004">
      <c r="D14188" s="286"/>
      <c r="E14188" s="288"/>
    </row>
    <row r="14189" spans="4:5" ht="14.4" x14ac:dyDescent="0.55000000000000004">
      <c r="D14189" s="286"/>
      <c r="E14189" s="288"/>
    </row>
    <row r="14190" spans="4:5" ht="14.4" x14ac:dyDescent="0.55000000000000004">
      <c r="D14190" s="286"/>
      <c r="E14190" s="288"/>
    </row>
    <row r="14191" spans="4:5" ht="14.4" x14ac:dyDescent="0.55000000000000004">
      <c r="D14191" s="286"/>
      <c r="E14191" s="288"/>
    </row>
    <row r="14192" spans="4:5" ht="14.4" x14ac:dyDescent="0.55000000000000004">
      <c r="D14192" s="286"/>
      <c r="E14192" s="288"/>
    </row>
    <row r="14193" spans="4:5" ht="14.4" x14ac:dyDescent="0.55000000000000004">
      <c r="D14193" s="286"/>
      <c r="E14193" s="288"/>
    </row>
    <row r="14194" spans="4:5" ht="14.4" x14ac:dyDescent="0.55000000000000004">
      <c r="D14194" s="286"/>
      <c r="E14194" s="288"/>
    </row>
    <row r="14195" spans="4:5" ht="14.4" x14ac:dyDescent="0.55000000000000004">
      <c r="D14195" s="286"/>
      <c r="E14195" s="288"/>
    </row>
    <row r="14196" spans="4:5" ht="14.4" x14ac:dyDescent="0.55000000000000004">
      <c r="D14196" s="286"/>
      <c r="E14196" s="288"/>
    </row>
    <row r="14197" spans="4:5" ht="14.4" x14ac:dyDescent="0.55000000000000004">
      <c r="D14197" s="286"/>
      <c r="E14197" s="288"/>
    </row>
    <row r="14198" spans="4:5" ht="14.4" x14ac:dyDescent="0.55000000000000004">
      <c r="D14198" s="286"/>
      <c r="E14198" s="288"/>
    </row>
    <row r="14199" spans="4:5" ht="14.4" x14ac:dyDescent="0.55000000000000004">
      <c r="D14199" s="286"/>
      <c r="E14199" s="288"/>
    </row>
    <row r="14200" spans="4:5" ht="14.4" x14ac:dyDescent="0.55000000000000004">
      <c r="D14200" s="286"/>
      <c r="E14200" s="288"/>
    </row>
    <row r="14201" spans="4:5" ht="14.4" x14ac:dyDescent="0.55000000000000004">
      <c r="D14201" s="286"/>
      <c r="E14201" s="288"/>
    </row>
    <row r="14202" spans="4:5" ht="14.4" x14ac:dyDescent="0.55000000000000004">
      <c r="D14202" s="286"/>
      <c r="E14202" s="288"/>
    </row>
    <row r="14203" spans="4:5" ht="14.4" x14ac:dyDescent="0.55000000000000004">
      <c r="D14203" s="286"/>
      <c r="E14203" s="288"/>
    </row>
    <row r="14204" spans="4:5" ht="14.4" x14ac:dyDescent="0.55000000000000004">
      <c r="D14204" s="286"/>
      <c r="E14204" s="288"/>
    </row>
    <row r="14205" spans="4:5" ht="14.4" x14ac:dyDescent="0.55000000000000004">
      <c r="D14205" s="286"/>
      <c r="E14205" s="288"/>
    </row>
    <row r="14206" spans="4:5" ht="14.4" x14ac:dyDescent="0.55000000000000004">
      <c r="D14206" s="286"/>
      <c r="E14206" s="288"/>
    </row>
    <row r="14207" spans="4:5" ht="14.4" x14ac:dyDescent="0.55000000000000004">
      <c r="D14207" s="286"/>
      <c r="E14207" s="288"/>
    </row>
    <row r="14208" spans="4:5" ht="14.4" x14ac:dyDescent="0.55000000000000004">
      <c r="D14208" s="286"/>
      <c r="E14208" s="288"/>
    </row>
    <row r="14209" spans="4:5" ht="14.4" x14ac:dyDescent="0.55000000000000004">
      <c r="D14209" s="286"/>
      <c r="E14209" s="288"/>
    </row>
    <row r="14210" spans="4:5" ht="14.4" x14ac:dyDescent="0.55000000000000004">
      <c r="D14210" s="286"/>
      <c r="E14210" s="288"/>
    </row>
    <row r="14211" spans="4:5" ht="14.4" x14ac:dyDescent="0.55000000000000004">
      <c r="D14211" s="286"/>
      <c r="E14211" s="288"/>
    </row>
    <row r="14212" spans="4:5" ht="14.4" x14ac:dyDescent="0.55000000000000004">
      <c r="D14212" s="286"/>
      <c r="E14212" s="288"/>
    </row>
    <row r="14213" spans="4:5" ht="14.4" x14ac:dyDescent="0.55000000000000004">
      <c r="D14213" s="286"/>
      <c r="E14213" s="288"/>
    </row>
    <row r="14214" spans="4:5" ht="14.4" x14ac:dyDescent="0.55000000000000004">
      <c r="D14214" s="286"/>
      <c r="E14214" s="288"/>
    </row>
    <row r="14215" spans="4:5" ht="14.4" x14ac:dyDescent="0.55000000000000004">
      <c r="D14215" s="286"/>
      <c r="E14215" s="288"/>
    </row>
    <row r="14216" spans="4:5" ht="14.4" x14ac:dyDescent="0.55000000000000004">
      <c r="D14216" s="286"/>
      <c r="E14216" s="288"/>
    </row>
    <row r="14217" spans="4:5" ht="14.4" x14ac:dyDescent="0.55000000000000004">
      <c r="D14217" s="286"/>
      <c r="E14217" s="288"/>
    </row>
    <row r="14218" spans="4:5" ht="14.4" x14ac:dyDescent="0.55000000000000004">
      <c r="D14218" s="286"/>
      <c r="E14218" s="288"/>
    </row>
    <row r="14219" spans="4:5" ht="14.4" x14ac:dyDescent="0.55000000000000004">
      <c r="D14219" s="286"/>
      <c r="E14219" s="288"/>
    </row>
    <row r="14220" spans="4:5" ht="14.4" x14ac:dyDescent="0.55000000000000004">
      <c r="D14220" s="286"/>
      <c r="E14220" s="288"/>
    </row>
    <row r="14221" spans="4:5" ht="14.4" x14ac:dyDescent="0.55000000000000004">
      <c r="D14221" s="286"/>
      <c r="E14221" s="288"/>
    </row>
    <row r="14222" spans="4:5" ht="14.4" x14ac:dyDescent="0.55000000000000004">
      <c r="D14222" s="286"/>
      <c r="E14222" s="288"/>
    </row>
    <row r="14223" spans="4:5" ht="14.4" x14ac:dyDescent="0.55000000000000004">
      <c r="D14223" s="286"/>
      <c r="E14223" s="288"/>
    </row>
    <row r="14224" spans="4:5" ht="14.4" x14ac:dyDescent="0.55000000000000004">
      <c r="D14224" s="286"/>
      <c r="E14224" s="288"/>
    </row>
    <row r="14225" spans="4:5" ht="14.4" x14ac:dyDescent="0.55000000000000004">
      <c r="D14225" s="286"/>
      <c r="E14225" s="288"/>
    </row>
    <row r="14226" spans="4:5" ht="14.4" x14ac:dyDescent="0.55000000000000004">
      <c r="D14226" s="286"/>
      <c r="E14226" s="288"/>
    </row>
    <row r="14227" spans="4:5" ht="14.4" x14ac:dyDescent="0.55000000000000004">
      <c r="D14227" s="286"/>
      <c r="E14227" s="288"/>
    </row>
    <row r="14228" spans="4:5" ht="14.4" x14ac:dyDescent="0.55000000000000004">
      <c r="D14228" s="286"/>
      <c r="E14228" s="288"/>
    </row>
    <row r="14229" spans="4:5" ht="14.4" x14ac:dyDescent="0.55000000000000004">
      <c r="D14229" s="286"/>
      <c r="E14229" s="288"/>
    </row>
    <row r="14230" spans="4:5" ht="14.4" x14ac:dyDescent="0.55000000000000004">
      <c r="D14230" s="286"/>
      <c r="E14230" s="288"/>
    </row>
    <row r="14231" spans="4:5" ht="14.4" x14ac:dyDescent="0.55000000000000004">
      <c r="D14231" s="286"/>
      <c r="E14231" s="288"/>
    </row>
    <row r="14232" spans="4:5" ht="14.4" x14ac:dyDescent="0.55000000000000004">
      <c r="D14232" s="286"/>
      <c r="E14232" s="288"/>
    </row>
    <row r="14233" spans="4:5" ht="14.4" x14ac:dyDescent="0.55000000000000004">
      <c r="D14233" s="286"/>
      <c r="E14233" s="288"/>
    </row>
    <row r="14234" spans="4:5" ht="14.4" x14ac:dyDescent="0.55000000000000004">
      <c r="D14234" s="286"/>
      <c r="E14234" s="288"/>
    </row>
    <row r="14235" spans="4:5" ht="14.4" x14ac:dyDescent="0.55000000000000004">
      <c r="D14235" s="286"/>
      <c r="E14235" s="288"/>
    </row>
    <row r="14236" spans="4:5" ht="14.4" x14ac:dyDescent="0.55000000000000004">
      <c r="D14236" s="286"/>
      <c r="E14236" s="288"/>
    </row>
    <row r="14237" spans="4:5" ht="14.4" x14ac:dyDescent="0.55000000000000004">
      <c r="D14237" s="286"/>
      <c r="E14237" s="288"/>
    </row>
    <row r="14238" spans="4:5" ht="14.4" x14ac:dyDescent="0.55000000000000004">
      <c r="D14238" s="286"/>
      <c r="E14238" s="288"/>
    </row>
    <row r="14239" spans="4:5" ht="14.4" x14ac:dyDescent="0.55000000000000004">
      <c r="D14239" s="286"/>
      <c r="E14239" s="288"/>
    </row>
    <row r="14240" spans="4:5" ht="14.4" x14ac:dyDescent="0.55000000000000004">
      <c r="D14240" s="286"/>
      <c r="E14240" s="288"/>
    </row>
    <row r="14241" spans="4:5" ht="14.4" x14ac:dyDescent="0.55000000000000004">
      <c r="D14241" s="286"/>
      <c r="E14241" s="288"/>
    </row>
    <row r="14242" spans="4:5" ht="14.4" x14ac:dyDescent="0.55000000000000004">
      <c r="D14242" s="286"/>
      <c r="E14242" s="288"/>
    </row>
    <row r="14243" spans="4:5" ht="14.4" x14ac:dyDescent="0.55000000000000004">
      <c r="D14243" s="286"/>
      <c r="E14243" s="288"/>
    </row>
    <row r="14244" spans="4:5" ht="14.4" x14ac:dyDescent="0.55000000000000004">
      <c r="D14244" s="286"/>
      <c r="E14244" s="288"/>
    </row>
    <row r="14245" spans="4:5" ht="14.4" x14ac:dyDescent="0.55000000000000004">
      <c r="D14245" s="286"/>
      <c r="E14245" s="288"/>
    </row>
    <row r="14246" spans="4:5" ht="14.4" x14ac:dyDescent="0.55000000000000004">
      <c r="D14246" s="286"/>
      <c r="E14246" s="288"/>
    </row>
    <row r="14247" spans="4:5" ht="14.4" x14ac:dyDescent="0.55000000000000004">
      <c r="D14247" s="286"/>
      <c r="E14247" s="288"/>
    </row>
    <row r="14248" spans="4:5" ht="14.4" x14ac:dyDescent="0.55000000000000004">
      <c r="D14248" s="286"/>
      <c r="E14248" s="288"/>
    </row>
    <row r="14249" spans="4:5" ht="14.4" x14ac:dyDescent="0.55000000000000004">
      <c r="D14249" s="286"/>
      <c r="E14249" s="288"/>
    </row>
    <row r="14250" spans="4:5" ht="14.4" x14ac:dyDescent="0.55000000000000004">
      <c r="D14250" s="286"/>
      <c r="E14250" s="288"/>
    </row>
    <row r="14251" spans="4:5" ht="14.4" x14ac:dyDescent="0.55000000000000004">
      <c r="D14251" s="286"/>
      <c r="E14251" s="288"/>
    </row>
    <row r="14252" spans="4:5" ht="14.4" x14ac:dyDescent="0.55000000000000004">
      <c r="D14252" s="286"/>
      <c r="E14252" s="288"/>
    </row>
    <row r="14253" spans="4:5" ht="14.4" x14ac:dyDescent="0.55000000000000004">
      <c r="D14253" s="286"/>
      <c r="E14253" s="288"/>
    </row>
    <row r="14254" spans="4:5" ht="14.4" x14ac:dyDescent="0.55000000000000004">
      <c r="D14254" s="286"/>
      <c r="E14254" s="288"/>
    </row>
    <row r="14255" spans="4:5" ht="14.4" x14ac:dyDescent="0.55000000000000004">
      <c r="D14255" s="286"/>
      <c r="E14255" s="288"/>
    </row>
    <row r="14256" spans="4:5" ht="14.4" x14ac:dyDescent="0.55000000000000004">
      <c r="D14256" s="286"/>
      <c r="E14256" s="288"/>
    </row>
    <row r="14257" spans="4:5" ht="14.4" x14ac:dyDescent="0.55000000000000004">
      <c r="D14257" s="286"/>
      <c r="E14257" s="288"/>
    </row>
    <row r="14258" spans="4:5" ht="14.4" x14ac:dyDescent="0.55000000000000004">
      <c r="D14258" s="286"/>
      <c r="E14258" s="288"/>
    </row>
    <row r="14259" spans="4:5" ht="14.4" x14ac:dyDescent="0.55000000000000004">
      <c r="D14259" s="286"/>
      <c r="E14259" s="288"/>
    </row>
    <row r="14260" spans="4:5" ht="14.4" x14ac:dyDescent="0.55000000000000004">
      <c r="D14260" s="286"/>
      <c r="E14260" s="288"/>
    </row>
    <row r="14261" spans="4:5" ht="14.4" x14ac:dyDescent="0.55000000000000004">
      <c r="D14261" s="286"/>
      <c r="E14261" s="288"/>
    </row>
    <row r="14262" spans="4:5" ht="14.4" x14ac:dyDescent="0.55000000000000004">
      <c r="D14262" s="286"/>
      <c r="E14262" s="288"/>
    </row>
    <row r="14263" spans="4:5" ht="14.4" x14ac:dyDescent="0.55000000000000004">
      <c r="D14263" s="286"/>
      <c r="E14263" s="288"/>
    </row>
    <row r="14264" spans="4:5" ht="14.4" x14ac:dyDescent="0.55000000000000004">
      <c r="D14264" s="286"/>
      <c r="E14264" s="288"/>
    </row>
    <row r="14265" spans="4:5" ht="14.4" x14ac:dyDescent="0.55000000000000004">
      <c r="D14265" s="286"/>
      <c r="E14265" s="288"/>
    </row>
    <row r="14266" spans="4:5" ht="14.4" x14ac:dyDescent="0.55000000000000004">
      <c r="D14266" s="286"/>
      <c r="E14266" s="288"/>
    </row>
    <row r="14267" spans="4:5" ht="14.4" x14ac:dyDescent="0.55000000000000004">
      <c r="D14267" s="286"/>
      <c r="E14267" s="288"/>
    </row>
    <row r="14268" spans="4:5" ht="14.4" x14ac:dyDescent="0.55000000000000004">
      <c r="D14268" s="286"/>
      <c r="E14268" s="288"/>
    </row>
    <row r="14269" spans="4:5" ht="14.4" x14ac:dyDescent="0.55000000000000004">
      <c r="D14269" s="286"/>
      <c r="E14269" s="288"/>
    </row>
    <row r="14270" spans="4:5" ht="14.4" x14ac:dyDescent="0.55000000000000004">
      <c r="D14270" s="286"/>
      <c r="E14270" s="288"/>
    </row>
    <row r="14271" spans="4:5" ht="14.4" x14ac:dyDescent="0.55000000000000004">
      <c r="D14271" s="286"/>
      <c r="E14271" s="288"/>
    </row>
    <row r="14272" spans="4:5" ht="14.4" x14ac:dyDescent="0.55000000000000004">
      <c r="D14272" s="286"/>
      <c r="E14272" s="288"/>
    </row>
    <row r="14273" spans="4:5" ht="14.4" x14ac:dyDescent="0.55000000000000004">
      <c r="D14273" s="286"/>
      <c r="E14273" s="288"/>
    </row>
    <row r="14274" spans="4:5" ht="14.4" x14ac:dyDescent="0.55000000000000004">
      <c r="D14274" s="286"/>
      <c r="E14274" s="288"/>
    </row>
    <row r="14275" spans="4:5" ht="14.4" x14ac:dyDescent="0.55000000000000004">
      <c r="D14275" s="286"/>
      <c r="E14275" s="288"/>
    </row>
    <row r="14276" spans="4:5" ht="14.4" x14ac:dyDescent="0.55000000000000004">
      <c r="D14276" s="286"/>
      <c r="E14276" s="288"/>
    </row>
    <row r="14277" spans="4:5" ht="14.4" x14ac:dyDescent="0.55000000000000004">
      <c r="D14277" s="286"/>
      <c r="E14277" s="288"/>
    </row>
    <row r="14278" spans="4:5" ht="14.4" x14ac:dyDescent="0.55000000000000004">
      <c r="D14278" s="286"/>
      <c r="E14278" s="288"/>
    </row>
    <row r="14279" spans="4:5" ht="14.4" x14ac:dyDescent="0.55000000000000004">
      <c r="D14279" s="286"/>
      <c r="E14279" s="288"/>
    </row>
    <row r="14280" spans="4:5" ht="14.4" x14ac:dyDescent="0.55000000000000004">
      <c r="D14280" s="286"/>
      <c r="E14280" s="288"/>
    </row>
    <row r="14281" spans="4:5" ht="14.4" x14ac:dyDescent="0.55000000000000004">
      <c r="D14281" s="286"/>
      <c r="E14281" s="288"/>
    </row>
    <row r="14282" spans="4:5" ht="14.4" x14ac:dyDescent="0.55000000000000004">
      <c r="D14282" s="286"/>
      <c r="E14282" s="288"/>
    </row>
    <row r="14283" spans="4:5" ht="14.4" x14ac:dyDescent="0.55000000000000004">
      <c r="D14283" s="286"/>
      <c r="E14283" s="288"/>
    </row>
    <row r="14284" spans="4:5" ht="14.4" x14ac:dyDescent="0.55000000000000004">
      <c r="D14284" s="286"/>
      <c r="E14284" s="288"/>
    </row>
    <row r="14285" spans="4:5" ht="14.4" x14ac:dyDescent="0.55000000000000004">
      <c r="D14285" s="286"/>
      <c r="E14285" s="288"/>
    </row>
    <row r="14286" spans="4:5" ht="14.4" x14ac:dyDescent="0.55000000000000004">
      <c r="D14286" s="286"/>
      <c r="E14286" s="288"/>
    </row>
    <row r="14287" spans="4:5" ht="14.4" x14ac:dyDescent="0.55000000000000004">
      <c r="D14287" s="286"/>
      <c r="E14287" s="288"/>
    </row>
    <row r="14288" spans="4:5" ht="14.4" x14ac:dyDescent="0.55000000000000004">
      <c r="D14288" s="286"/>
      <c r="E14288" s="288"/>
    </row>
    <row r="14289" spans="4:5" ht="14.4" x14ac:dyDescent="0.55000000000000004">
      <c r="D14289" s="286"/>
      <c r="E14289" s="288"/>
    </row>
    <row r="14290" spans="4:5" ht="14.4" x14ac:dyDescent="0.55000000000000004">
      <c r="D14290" s="286"/>
      <c r="E14290" s="288"/>
    </row>
    <row r="14291" spans="4:5" ht="14.4" x14ac:dyDescent="0.55000000000000004">
      <c r="D14291" s="286"/>
      <c r="E14291" s="288"/>
    </row>
    <row r="14292" spans="4:5" ht="14.4" x14ac:dyDescent="0.55000000000000004">
      <c r="D14292" s="286"/>
      <c r="E14292" s="288"/>
    </row>
    <row r="14293" spans="4:5" ht="14.4" x14ac:dyDescent="0.55000000000000004">
      <c r="D14293" s="286"/>
      <c r="E14293" s="288"/>
    </row>
    <row r="14294" spans="4:5" ht="14.4" x14ac:dyDescent="0.55000000000000004">
      <c r="D14294" s="286"/>
      <c r="E14294" s="288"/>
    </row>
    <row r="14295" spans="4:5" ht="14.4" x14ac:dyDescent="0.55000000000000004">
      <c r="D14295" s="286"/>
      <c r="E14295" s="288"/>
    </row>
    <row r="14296" spans="4:5" ht="14.4" x14ac:dyDescent="0.55000000000000004">
      <c r="D14296" s="286"/>
      <c r="E14296" s="288"/>
    </row>
    <row r="14297" spans="4:5" ht="14.4" x14ac:dyDescent="0.55000000000000004">
      <c r="D14297" s="286"/>
      <c r="E14297" s="288"/>
    </row>
    <row r="14298" spans="4:5" ht="14.4" x14ac:dyDescent="0.55000000000000004">
      <c r="D14298" s="286"/>
      <c r="E14298" s="288"/>
    </row>
    <row r="14299" spans="4:5" ht="14.4" x14ac:dyDescent="0.55000000000000004">
      <c r="D14299" s="286"/>
      <c r="E14299" s="288"/>
    </row>
    <row r="14300" spans="4:5" ht="14.4" x14ac:dyDescent="0.55000000000000004">
      <c r="D14300" s="286"/>
      <c r="E14300" s="288"/>
    </row>
    <row r="14301" spans="4:5" ht="14.4" x14ac:dyDescent="0.55000000000000004">
      <c r="D14301" s="286"/>
      <c r="E14301" s="288"/>
    </row>
    <row r="14302" spans="4:5" ht="14.4" x14ac:dyDescent="0.55000000000000004">
      <c r="D14302" s="286"/>
      <c r="E14302" s="288"/>
    </row>
    <row r="14303" spans="4:5" ht="14.4" x14ac:dyDescent="0.55000000000000004">
      <c r="D14303" s="286"/>
      <c r="E14303" s="288"/>
    </row>
    <row r="14304" spans="4:5" ht="14.4" x14ac:dyDescent="0.55000000000000004">
      <c r="D14304" s="286"/>
      <c r="E14304" s="288"/>
    </row>
    <row r="14305" spans="4:5" ht="14.4" x14ac:dyDescent="0.55000000000000004">
      <c r="D14305" s="286"/>
      <c r="E14305" s="288"/>
    </row>
    <row r="14306" spans="4:5" ht="14.4" x14ac:dyDescent="0.55000000000000004">
      <c r="D14306" s="286"/>
      <c r="E14306" s="288"/>
    </row>
    <row r="14307" spans="4:5" ht="14.4" x14ac:dyDescent="0.55000000000000004">
      <c r="D14307" s="286"/>
      <c r="E14307" s="288"/>
    </row>
    <row r="14308" spans="4:5" ht="14.4" x14ac:dyDescent="0.55000000000000004">
      <c r="D14308" s="286"/>
      <c r="E14308" s="288"/>
    </row>
    <row r="14309" spans="4:5" ht="14.4" x14ac:dyDescent="0.55000000000000004">
      <c r="D14309" s="286"/>
      <c r="E14309" s="288"/>
    </row>
    <row r="14310" spans="4:5" ht="14.4" x14ac:dyDescent="0.55000000000000004">
      <c r="D14310" s="286"/>
      <c r="E14310" s="288"/>
    </row>
    <row r="14311" spans="4:5" ht="14.4" x14ac:dyDescent="0.55000000000000004">
      <c r="D14311" s="286"/>
      <c r="E14311" s="288"/>
    </row>
    <row r="14312" spans="4:5" ht="14.4" x14ac:dyDescent="0.55000000000000004">
      <c r="D14312" s="286"/>
      <c r="E14312" s="288"/>
    </row>
    <row r="14313" spans="4:5" ht="14.4" x14ac:dyDescent="0.55000000000000004">
      <c r="D14313" s="286"/>
      <c r="E14313" s="288"/>
    </row>
    <row r="14314" spans="4:5" ht="14.4" x14ac:dyDescent="0.55000000000000004">
      <c r="D14314" s="286"/>
      <c r="E14314" s="288"/>
    </row>
    <row r="14315" spans="4:5" ht="14.4" x14ac:dyDescent="0.55000000000000004">
      <c r="D14315" s="286"/>
      <c r="E14315" s="288"/>
    </row>
    <row r="14316" spans="4:5" ht="14.4" x14ac:dyDescent="0.55000000000000004">
      <c r="D14316" s="286"/>
      <c r="E14316" s="288"/>
    </row>
    <row r="14317" spans="4:5" ht="14.4" x14ac:dyDescent="0.55000000000000004">
      <c r="D14317" s="286"/>
      <c r="E14317" s="288"/>
    </row>
    <row r="14318" spans="4:5" ht="14.4" x14ac:dyDescent="0.55000000000000004">
      <c r="D14318" s="286"/>
      <c r="E14318" s="288"/>
    </row>
    <row r="14319" spans="4:5" ht="14.4" x14ac:dyDescent="0.55000000000000004">
      <c r="D14319" s="286"/>
      <c r="E14319" s="288"/>
    </row>
    <row r="14320" spans="4:5" ht="14.4" x14ac:dyDescent="0.55000000000000004">
      <c r="D14320" s="286"/>
      <c r="E14320" s="288"/>
    </row>
    <row r="14321" spans="4:5" ht="14.4" x14ac:dyDescent="0.55000000000000004">
      <c r="D14321" s="286"/>
      <c r="E14321" s="288"/>
    </row>
    <row r="14322" spans="4:5" ht="14.4" x14ac:dyDescent="0.55000000000000004">
      <c r="D14322" s="286"/>
      <c r="E14322" s="288"/>
    </row>
    <row r="14323" spans="4:5" ht="14.4" x14ac:dyDescent="0.55000000000000004">
      <c r="D14323" s="286"/>
      <c r="E14323" s="288"/>
    </row>
    <row r="14324" spans="4:5" ht="14.4" x14ac:dyDescent="0.55000000000000004">
      <c r="D14324" s="286"/>
      <c r="E14324" s="288"/>
    </row>
    <row r="14325" spans="4:5" ht="14.4" x14ac:dyDescent="0.55000000000000004">
      <c r="D14325" s="286"/>
      <c r="E14325" s="288"/>
    </row>
    <row r="14326" spans="4:5" ht="14.4" x14ac:dyDescent="0.55000000000000004">
      <c r="D14326" s="286"/>
      <c r="E14326" s="288"/>
    </row>
    <row r="14327" spans="4:5" ht="14.4" x14ac:dyDescent="0.55000000000000004">
      <c r="D14327" s="286"/>
      <c r="E14327" s="288"/>
    </row>
    <row r="14328" spans="4:5" ht="14.4" x14ac:dyDescent="0.55000000000000004">
      <c r="D14328" s="286"/>
      <c r="E14328" s="288"/>
    </row>
    <row r="14329" spans="4:5" ht="14.4" x14ac:dyDescent="0.55000000000000004">
      <c r="D14329" s="286"/>
      <c r="E14329" s="288"/>
    </row>
    <row r="14330" spans="4:5" ht="14.4" x14ac:dyDescent="0.55000000000000004">
      <c r="D14330" s="286"/>
      <c r="E14330" s="288"/>
    </row>
    <row r="14331" spans="4:5" ht="14.4" x14ac:dyDescent="0.55000000000000004">
      <c r="D14331" s="286"/>
      <c r="E14331" s="288"/>
    </row>
    <row r="14332" spans="4:5" ht="14.4" x14ac:dyDescent="0.55000000000000004">
      <c r="D14332" s="286"/>
      <c r="E14332" s="288"/>
    </row>
    <row r="14333" spans="4:5" ht="14.4" x14ac:dyDescent="0.55000000000000004">
      <c r="D14333" s="286"/>
      <c r="E14333" s="288"/>
    </row>
    <row r="14334" spans="4:5" ht="14.4" x14ac:dyDescent="0.55000000000000004">
      <c r="D14334" s="286"/>
      <c r="E14334" s="288"/>
    </row>
    <row r="14335" spans="4:5" ht="14.4" x14ac:dyDescent="0.55000000000000004">
      <c r="D14335" s="286"/>
      <c r="E14335" s="288"/>
    </row>
    <row r="14336" spans="4:5" ht="14.4" x14ac:dyDescent="0.55000000000000004">
      <c r="D14336" s="286"/>
      <c r="E14336" s="288"/>
    </row>
    <row r="14337" spans="4:5" ht="14.4" x14ac:dyDescent="0.55000000000000004">
      <c r="D14337" s="286"/>
      <c r="E14337" s="288"/>
    </row>
    <row r="14338" spans="4:5" ht="14.4" x14ac:dyDescent="0.55000000000000004">
      <c r="D14338" s="286"/>
      <c r="E14338" s="288"/>
    </row>
    <row r="14339" spans="4:5" ht="14.4" x14ac:dyDescent="0.55000000000000004">
      <c r="D14339" s="286"/>
      <c r="E14339" s="288"/>
    </row>
    <row r="14340" spans="4:5" ht="14.4" x14ac:dyDescent="0.55000000000000004">
      <c r="D14340" s="286"/>
      <c r="E14340" s="288"/>
    </row>
    <row r="14341" spans="4:5" ht="14.4" x14ac:dyDescent="0.55000000000000004">
      <c r="D14341" s="286"/>
      <c r="E14341" s="288"/>
    </row>
    <row r="14342" spans="4:5" ht="14.4" x14ac:dyDescent="0.55000000000000004">
      <c r="D14342" s="286"/>
      <c r="E14342" s="288"/>
    </row>
    <row r="14343" spans="4:5" ht="14.4" x14ac:dyDescent="0.55000000000000004">
      <c r="D14343" s="286"/>
      <c r="E14343" s="288"/>
    </row>
    <row r="14344" spans="4:5" ht="14.4" x14ac:dyDescent="0.55000000000000004">
      <c r="D14344" s="286"/>
      <c r="E14344" s="288"/>
    </row>
    <row r="14345" spans="4:5" ht="14.4" x14ac:dyDescent="0.55000000000000004">
      <c r="D14345" s="286"/>
      <c r="E14345" s="288"/>
    </row>
    <row r="14346" spans="4:5" ht="14.4" x14ac:dyDescent="0.55000000000000004">
      <c r="D14346" s="286"/>
      <c r="E14346" s="288"/>
    </row>
    <row r="14347" spans="4:5" ht="14.4" x14ac:dyDescent="0.55000000000000004">
      <c r="D14347" s="286"/>
      <c r="E14347" s="288"/>
    </row>
    <row r="14348" spans="4:5" ht="14.4" x14ac:dyDescent="0.55000000000000004">
      <c r="D14348" s="286"/>
      <c r="E14348" s="288"/>
    </row>
    <row r="14349" spans="4:5" ht="14.4" x14ac:dyDescent="0.55000000000000004">
      <c r="D14349" s="286"/>
      <c r="E14349" s="288"/>
    </row>
    <row r="14350" spans="4:5" ht="14.4" x14ac:dyDescent="0.55000000000000004">
      <c r="D14350" s="286"/>
      <c r="E14350" s="288"/>
    </row>
    <row r="14351" spans="4:5" ht="14.4" x14ac:dyDescent="0.55000000000000004">
      <c r="D14351" s="286"/>
      <c r="E14351" s="288"/>
    </row>
    <row r="14352" spans="4:5" ht="14.4" x14ac:dyDescent="0.55000000000000004">
      <c r="D14352" s="286"/>
      <c r="E14352" s="288"/>
    </row>
    <row r="14353" spans="4:5" ht="14.4" x14ac:dyDescent="0.55000000000000004">
      <c r="D14353" s="286"/>
      <c r="E14353" s="288"/>
    </row>
    <row r="14354" spans="4:5" ht="14.4" x14ac:dyDescent="0.55000000000000004">
      <c r="D14354" s="286"/>
      <c r="E14354" s="288"/>
    </row>
    <row r="14355" spans="4:5" ht="14.4" x14ac:dyDescent="0.55000000000000004">
      <c r="D14355" s="286"/>
      <c r="E14355" s="288"/>
    </row>
    <row r="14356" spans="4:5" ht="14.4" x14ac:dyDescent="0.55000000000000004">
      <c r="D14356" s="286"/>
      <c r="E14356" s="288"/>
    </row>
    <row r="14357" spans="4:5" ht="14.4" x14ac:dyDescent="0.55000000000000004">
      <c r="D14357" s="286"/>
      <c r="E14357" s="288"/>
    </row>
    <row r="14358" spans="4:5" ht="14.4" x14ac:dyDescent="0.55000000000000004">
      <c r="D14358" s="286"/>
      <c r="E14358" s="288"/>
    </row>
    <row r="14359" spans="4:5" ht="14.4" x14ac:dyDescent="0.55000000000000004">
      <c r="D14359" s="286"/>
      <c r="E14359" s="288"/>
    </row>
    <row r="14360" spans="4:5" ht="14.4" x14ac:dyDescent="0.55000000000000004">
      <c r="D14360" s="286"/>
      <c r="E14360" s="288"/>
    </row>
    <row r="14361" spans="4:5" ht="14.4" x14ac:dyDescent="0.55000000000000004">
      <c r="D14361" s="286"/>
      <c r="E14361" s="288"/>
    </row>
    <row r="14362" spans="4:5" ht="14.4" x14ac:dyDescent="0.55000000000000004">
      <c r="D14362" s="286"/>
      <c r="E14362" s="288"/>
    </row>
    <row r="14363" spans="4:5" ht="14.4" x14ac:dyDescent="0.55000000000000004">
      <c r="D14363" s="286"/>
      <c r="E14363" s="288"/>
    </row>
    <row r="14364" spans="4:5" ht="14.4" x14ac:dyDescent="0.55000000000000004">
      <c r="D14364" s="286"/>
      <c r="E14364" s="288"/>
    </row>
    <row r="14365" spans="4:5" ht="14.4" x14ac:dyDescent="0.55000000000000004">
      <c r="D14365" s="286"/>
      <c r="E14365" s="288"/>
    </row>
    <row r="14366" spans="4:5" ht="14.4" x14ac:dyDescent="0.55000000000000004">
      <c r="D14366" s="286"/>
      <c r="E14366" s="288"/>
    </row>
    <row r="14367" spans="4:5" ht="14.4" x14ac:dyDescent="0.55000000000000004">
      <c r="D14367" s="286"/>
      <c r="E14367" s="288"/>
    </row>
    <row r="14368" spans="4:5" ht="14.4" x14ac:dyDescent="0.55000000000000004">
      <c r="D14368" s="286"/>
      <c r="E14368" s="288"/>
    </row>
    <row r="14369" spans="4:5" ht="14.4" x14ac:dyDescent="0.55000000000000004">
      <c r="D14369" s="286"/>
      <c r="E14369" s="288"/>
    </row>
    <row r="14370" spans="4:5" ht="14.4" x14ac:dyDescent="0.55000000000000004">
      <c r="D14370" s="286"/>
      <c r="E14370" s="288"/>
    </row>
    <row r="14371" spans="4:5" ht="14.4" x14ac:dyDescent="0.55000000000000004">
      <c r="D14371" s="286"/>
      <c r="E14371" s="288"/>
    </row>
    <row r="14372" spans="4:5" ht="14.4" x14ac:dyDescent="0.55000000000000004">
      <c r="D14372" s="286"/>
      <c r="E14372" s="288"/>
    </row>
    <row r="14373" spans="4:5" ht="14.4" x14ac:dyDescent="0.55000000000000004">
      <c r="D14373" s="286"/>
      <c r="E14373" s="288"/>
    </row>
    <row r="14374" spans="4:5" ht="14.4" x14ac:dyDescent="0.55000000000000004">
      <c r="D14374" s="286"/>
      <c r="E14374" s="288"/>
    </row>
    <row r="14375" spans="4:5" ht="14.4" x14ac:dyDescent="0.55000000000000004">
      <c r="D14375" s="286"/>
      <c r="E14375" s="288"/>
    </row>
    <row r="14376" spans="4:5" ht="14.4" x14ac:dyDescent="0.55000000000000004">
      <c r="D14376" s="286"/>
      <c r="E14376" s="288"/>
    </row>
    <row r="14377" spans="4:5" ht="14.4" x14ac:dyDescent="0.55000000000000004">
      <c r="D14377" s="286"/>
      <c r="E14377" s="288"/>
    </row>
    <row r="14378" spans="4:5" ht="14.4" x14ac:dyDescent="0.55000000000000004">
      <c r="D14378" s="286"/>
      <c r="E14378" s="288"/>
    </row>
    <row r="14379" spans="4:5" ht="14.4" x14ac:dyDescent="0.55000000000000004">
      <c r="D14379" s="286"/>
      <c r="E14379" s="288"/>
    </row>
    <row r="14380" spans="4:5" ht="14.4" x14ac:dyDescent="0.55000000000000004">
      <c r="D14380" s="286"/>
      <c r="E14380" s="288"/>
    </row>
    <row r="14381" spans="4:5" ht="14.4" x14ac:dyDescent="0.55000000000000004">
      <c r="D14381" s="286"/>
      <c r="E14381" s="288"/>
    </row>
    <row r="14382" spans="4:5" ht="14.4" x14ac:dyDescent="0.55000000000000004">
      <c r="D14382" s="286"/>
      <c r="E14382" s="288"/>
    </row>
    <row r="14383" spans="4:5" ht="14.4" x14ac:dyDescent="0.55000000000000004">
      <c r="D14383" s="286"/>
      <c r="E14383" s="288"/>
    </row>
    <row r="14384" spans="4:5" ht="14.4" x14ac:dyDescent="0.55000000000000004">
      <c r="D14384" s="286"/>
      <c r="E14384" s="288"/>
    </row>
    <row r="14385" spans="4:5" ht="14.4" x14ac:dyDescent="0.55000000000000004">
      <c r="D14385" s="286"/>
      <c r="E14385" s="288"/>
    </row>
    <row r="14386" spans="4:5" ht="14.4" x14ac:dyDescent="0.55000000000000004">
      <c r="D14386" s="286"/>
      <c r="E14386" s="288"/>
    </row>
    <row r="14387" spans="4:5" ht="14.4" x14ac:dyDescent="0.55000000000000004">
      <c r="D14387" s="286"/>
      <c r="E14387" s="288"/>
    </row>
    <row r="14388" spans="4:5" ht="14.4" x14ac:dyDescent="0.55000000000000004">
      <c r="D14388" s="286"/>
      <c r="E14388" s="288"/>
    </row>
    <row r="14389" spans="4:5" ht="14.4" x14ac:dyDescent="0.55000000000000004">
      <c r="D14389" s="286"/>
      <c r="E14389" s="288"/>
    </row>
    <row r="14390" spans="4:5" ht="14.4" x14ac:dyDescent="0.55000000000000004">
      <c r="D14390" s="286"/>
      <c r="E14390" s="288"/>
    </row>
    <row r="14391" spans="4:5" ht="14.4" x14ac:dyDescent="0.55000000000000004">
      <c r="D14391" s="286"/>
      <c r="E14391" s="288"/>
    </row>
    <row r="14392" spans="4:5" ht="14.4" x14ac:dyDescent="0.55000000000000004">
      <c r="D14392" s="286"/>
      <c r="E14392" s="288"/>
    </row>
    <row r="14393" spans="4:5" ht="14.4" x14ac:dyDescent="0.55000000000000004">
      <c r="D14393" s="286"/>
      <c r="E14393" s="288"/>
    </row>
    <row r="14394" spans="4:5" ht="14.4" x14ac:dyDescent="0.55000000000000004">
      <c r="D14394" s="286"/>
      <c r="E14394" s="288"/>
    </row>
    <row r="14395" spans="4:5" ht="14.4" x14ac:dyDescent="0.55000000000000004">
      <c r="D14395" s="286"/>
      <c r="E14395" s="288"/>
    </row>
    <row r="14396" spans="4:5" ht="14.4" x14ac:dyDescent="0.55000000000000004">
      <c r="D14396" s="286"/>
      <c r="E14396" s="288"/>
    </row>
    <row r="14397" spans="4:5" ht="14.4" x14ac:dyDescent="0.55000000000000004">
      <c r="D14397" s="286"/>
      <c r="E14397" s="288"/>
    </row>
    <row r="14398" spans="4:5" ht="14.4" x14ac:dyDescent="0.55000000000000004">
      <c r="D14398" s="286"/>
      <c r="E14398" s="288"/>
    </row>
    <row r="14399" spans="4:5" ht="14.4" x14ac:dyDescent="0.55000000000000004">
      <c r="D14399" s="286"/>
      <c r="E14399" s="288"/>
    </row>
    <row r="14400" spans="4:5" ht="14.4" x14ac:dyDescent="0.55000000000000004">
      <c r="D14400" s="286"/>
      <c r="E14400" s="288"/>
    </row>
    <row r="14401" spans="4:5" ht="14.4" x14ac:dyDescent="0.55000000000000004">
      <c r="D14401" s="286"/>
      <c r="E14401" s="288"/>
    </row>
    <row r="14402" spans="4:5" ht="14.4" x14ac:dyDescent="0.55000000000000004">
      <c r="D14402" s="286"/>
      <c r="E14402" s="288"/>
    </row>
    <row r="14403" spans="4:5" ht="14.4" x14ac:dyDescent="0.55000000000000004">
      <c r="D14403" s="286"/>
      <c r="E14403" s="288"/>
    </row>
    <row r="14404" spans="4:5" ht="14.4" x14ac:dyDescent="0.55000000000000004">
      <c r="D14404" s="286"/>
      <c r="E14404" s="288"/>
    </row>
    <row r="14405" spans="4:5" ht="14.4" x14ac:dyDescent="0.55000000000000004">
      <c r="D14405" s="286"/>
      <c r="E14405" s="288"/>
    </row>
    <row r="14406" spans="4:5" ht="14.4" x14ac:dyDescent="0.55000000000000004">
      <c r="D14406" s="286"/>
      <c r="E14406" s="288"/>
    </row>
    <row r="14407" spans="4:5" ht="14.4" x14ac:dyDescent="0.55000000000000004">
      <c r="D14407" s="286"/>
      <c r="E14407" s="288"/>
    </row>
    <row r="14408" spans="4:5" ht="14.4" x14ac:dyDescent="0.55000000000000004">
      <c r="D14408" s="286"/>
      <c r="E14408" s="288"/>
    </row>
    <row r="14409" spans="4:5" ht="14.4" x14ac:dyDescent="0.55000000000000004">
      <c r="D14409" s="286"/>
      <c r="E14409" s="288"/>
    </row>
    <row r="14410" spans="4:5" ht="14.4" x14ac:dyDescent="0.55000000000000004">
      <c r="D14410" s="286"/>
      <c r="E14410" s="288"/>
    </row>
    <row r="14411" spans="4:5" ht="14.4" x14ac:dyDescent="0.55000000000000004">
      <c r="D14411" s="286"/>
      <c r="E14411" s="288"/>
    </row>
    <row r="14412" spans="4:5" ht="14.4" x14ac:dyDescent="0.55000000000000004">
      <c r="D14412" s="286"/>
      <c r="E14412" s="288"/>
    </row>
    <row r="14413" spans="4:5" ht="14.4" x14ac:dyDescent="0.55000000000000004">
      <c r="D14413" s="286"/>
      <c r="E14413" s="288"/>
    </row>
    <row r="14414" spans="4:5" ht="14.4" x14ac:dyDescent="0.55000000000000004">
      <c r="D14414" s="286"/>
      <c r="E14414" s="288"/>
    </row>
    <row r="14415" spans="4:5" ht="14.4" x14ac:dyDescent="0.55000000000000004">
      <c r="D14415" s="286"/>
      <c r="E14415" s="288"/>
    </row>
    <row r="14416" spans="4:5" ht="14.4" x14ac:dyDescent="0.55000000000000004">
      <c r="D14416" s="286"/>
      <c r="E14416" s="288"/>
    </row>
    <row r="14417" spans="4:5" ht="14.4" x14ac:dyDescent="0.55000000000000004">
      <c r="D14417" s="286"/>
      <c r="E14417" s="288"/>
    </row>
    <row r="14418" spans="4:5" ht="14.4" x14ac:dyDescent="0.55000000000000004">
      <c r="D14418" s="286"/>
      <c r="E14418" s="288"/>
    </row>
    <row r="14419" spans="4:5" ht="14.4" x14ac:dyDescent="0.55000000000000004">
      <c r="D14419" s="286"/>
      <c r="E14419" s="288"/>
    </row>
    <row r="14420" spans="4:5" ht="14.4" x14ac:dyDescent="0.55000000000000004">
      <c r="D14420" s="286"/>
      <c r="E14420" s="288"/>
    </row>
    <row r="14421" spans="4:5" ht="14.4" x14ac:dyDescent="0.55000000000000004">
      <c r="D14421" s="286"/>
      <c r="E14421" s="288"/>
    </row>
    <row r="14422" spans="4:5" ht="14.4" x14ac:dyDescent="0.55000000000000004">
      <c r="D14422" s="286"/>
      <c r="E14422" s="288"/>
    </row>
    <row r="14423" spans="4:5" ht="14.4" x14ac:dyDescent="0.55000000000000004">
      <c r="D14423" s="286"/>
      <c r="E14423" s="288"/>
    </row>
    <row r="14424" spans="4:5" ht="14.4" x14ac:dyDescent="0.55000000000000004">
      <c r="D14424" s="286"/>
      <c r="E14424" s="288"/>
    </row>
    <row r="14425" spans="4:5" ht="14.4" x14ac:dyDescent="0.55000000000000004">
      <c r="D14425" s="286"/>
      <c r="E14425" s="288"/>
    </row>
    <row r="14426" spans="4:5" ht="14.4" x14ac:dyDescent="0.55000000000000004">
      <c r="D14426" s="286"/>
      <c r="E14426" s="288"/>
    </row>
    <row r="14427" spans="4:5" ht="14.4" x14ac:dyDescent="0.55000000000000004">
      <c r="D14427" s="286"/>
      <c r="E14427" s="288"/>
    </row>
    <row r="14428" spans="4:5" ht="14.4" x14ac:dyDescent="0.55000000000000004">
      <c r="D14428" s="286"/>
      <c r="E14428" s="288"/>
    </row>
    <row r="14429" spans="4:5" ht="14.4" x14ac:dyDescent="0.55000000000000004">
      <c r="D14429" s="286"/>
      <c r="E14429" s="288"/>
    </row>
    <row r="14430" spans="4:5" ht="14.4" x14ac:dyDescent="0.55000000000000004">
      <c r="D14430" s="286"/>
      <c r="E14430" s="288"/>
    </row>
    <row r="14431" spans="4:5" ht="14.4" x14ac:dyDescent="0.55000000000000004">
      <c r="D14431" s="286"/>
      <c r="E14431" s="288"/>
    </row>
    <row r="14432" spans="4:5" ht="14.4" x14ac:dyDescent="0.55000000000000004">
      <c r="D14432" s="286"/>
      <c r="E14432" s="288"/>
    </row>
    <row r="14433" spans="4:5" ht="14.4" x14ac:dyDescent="0.55000000000000004">
      <c r="D14433" s="286"/>
      <c r="E14433" s="288"/>
    </row>
    <row r="14434" spans="4:5" ht="14.4" x14ac:dyDescent="0.55000000000000004">
      <c r="D14434" s="286"/>
      <c r="E14434" s="288"/>
    </row>
    <row r="14435" spans="4:5" ht="14.4" x14ac:dyDescent="0.55000000000000004">
      <c r="D14435" s="286"/>
      <c r="E14435" s="288"/>
    </row>
    <row r="14436" spans="4:5" ht="14.4" x14ac:dyDescent="0.55000000000000004">
      <c r="D14436" s="286"/>
      <c r="E14436" s="288"/>
    </row>
    <row r="14437" spans="4:5" ht="14.4" x14ac:dyDescent="0.55000000000000004">
      <c r="D14437" s="286"/>
      <c r="E14437" s="288"/>
    </row>
    <row r="14438" spans="4:5" ht="14.4" x14ac:dyDescent="0.55000000000000004">
      <c r="D14438" s="286"/>
      <c r="E14438" s="288"/>
    </row>
    <row r="14439" spans="4:5" ht="14.4" x14ac:dyDescent="0.55000000000000004">
      <c r="D14439" s="286"/>
      <c r="E14439" s="288"/>
    </row>
    <row r="14440" spans="4:5" ht="14.4" x14ac:dyDescent="0.55000000000000004">
      <c r="D14440" s="286"/>
      <c r="E14440" s="288"/>
    </row>
    <row r="14441" spans="4:5" ht="14.4" x14ac:dyDescent="0.55000000000000004">
      <c r="D14441" s="286"/>
      <c r="E14441" s="288"/>
    </row>
    <row r="14442" spans="4:5" ht="14.4" x14ac:dyDescent="0.55000000000000004">
      <c r="D14442" s="286"/>
      <c r="E14442" s="288"/>
    </row>
    <row r="14443" spans="4:5" ht="14.4" x14ac:dyDescent="0.55000000000000004">
      <c r="D14443" s="286"/>
      <c r="E14443" s="288"/>
    </row>
    <row r="14444" spans="4:5" ht="14.4" x14ac:dyDescent="0.55000000000000004">
      <c r="D14444" s="286"/>
      <c r="E14444" s="288"/>
    </row>
    <row r="14445" spans="4:5" ht="14.4" x14ac:dyDescent="0.55000000000000004">
      <c r="D14445" s="286"/>
      <c r="E14445" s="288"/>
    </row>
    <row r="14446" spans="4:5" ht="14.4" x14ac:dyDescent="0.55000000000000004">
      <c r="D14446" s="286"/>
      <c r="E14446" s="288"/>
    </row>
    <row r="14447" spans="4:5" ht="14.4" x14ac:dyDescent="0.55000000000000004">
      <c r="D14447" s="286"/>
      <c r="E14447" s="288"/>
    </row>
    <row r="14448" spans="4:5" ht="14.4" x14ac:dyDescent="0.55000000000000004">
      <c r="D14448" s="286"/>
      <c r="E14448" s="288"/>
    </row>
    <row r="14449" spans="4:5" ht="14.4" x14ac:dyDescent="0.55000000000000004">
      <c r="D14449" s="286"/>
      <c r="E14449" s="288"/>
    </row>
    <row r="14450" spans="4:5" ht="14.4" x14ac:dyDescent="0.55000000000000004">
      <c r="D14450" s="286"/>
      <c r="E14450" s="288"/>
    </row>
    <row r="14451" spans="4:5" ht="14.4" x14ac:dyDescent="0.55000000000000004">
      <c r="D14451" s="286"/>
      <c r="E14451" s="288"/>
    </row>
    <row r="14452" spans="4:5" ht="14.4" x14ac:dyDescent="0.55000000000000004">
      <c r="D14452" s="286"/>
      <c r="E14452" s="288"/>
    </row>
    <row r="14453" spans="4:5" ht="14.4" x14ac:dyDescent="0.55000000000000004">
      <c r="D14453" s="286"/>
      <c r="E14453" s="288"/>
    </row>
    <row r="14454" spans="4:5" ht="14.4" x14ac:dyDescent="0.55000000000000004">
      <c r="D14454" s="286"/>
      <c r="E14454" s="288"/>
    </row>
    <row r="14455" spans="4:5" ht="14.4" x14ac:dyDescent="0.55000000000000004">
      <c r="D14455" s="286"/>
      <c r="E14455" s="288"/>
    </row>
    <row r="14456" spans="4:5" ht="14.4" x14ac:dyDescent="0.55000000000000004">
      <c r="D14456" s="286"/>
      <c r="E14456" s="288"/>
    </row>
    <row r="14457" spans="4:5" ht="14.4" x14ac:dyDescent="0.55000000000000004">
      <c r="D14457" s="286"/>
      <c r="E14457" s="288"/>
    </row>
    <row r="14458" spans="4:5" ht="14.4" x14ac:dyDescent="0.55000000000000004">
      <c r="D14458" s="286"/>
      <c r="E14458" s="288"/>
    </row>
    <row r="14459" spans="4:5" ht="14.4" x14ac:dyDescent="0.55000000000000004">
      <c r="D14459" s="286"/>
      <c r="E14459" s="288"/>
    </row>
    <row r="14460" spans="4:5" ht="14.4" x14ac:dyDescent="0.55000000000000004">
      <c r="D14460" s="286"/>
      <c r="E14460" s="288"/>
    </row>
    <row r="14461" spans="4:5" ht="14.4" x14ac:dyDescent="0.55000000000000004">
      <c r="D14461" s="286"/>
      <c r="E14461" s="288"/>
    </row>
    <row r="14462" spans="4:5" ht="14.4" x14ac:dyDescent="0.55000000000000004">
      <c r="D14462" s="286"/>
      <c r="E14462" s="288"/>
    </row>
    <row r="14463" spans="4:5" ht="14.4" x14ac:dyDescent="0.55000000000000004">
      <c r="D14463" s="286"/>
      <c r="E14463" s="288"/>
    </row>
    <row r="14464" spans="4:5" ht="14.4" x14ac:dyDescent="0.55000000000000004">
      <c r="D14464" s="286"/>
      <c r="E14464" s="288"/>
    </row>
    <row r="14465" spans="4:5" ht="14.4" x14ac:dyDescent="0.55000000000000004">
      <c r="D14465" s="286"/>
      <c r="E14465" s="288"/>
    </row>
    <row r="14466" spans="4:5" ht="14.4" x14ac:dyDescent="0.55000000000000004">
      <c r="D14466" s="286"/>
      <c r="E14466" s="288"/>
    </row>
    <row r="14467" spans="4:5" ht="14.4" x14ac:dyDescent="0.55000000000000004">
      <c r="D14467" s="286"/>
      <c r="E14467" s="288"/>
    </row>
    <row r="14468" spans="4:5" ht="14.4" x14ac:dyDescent="0.55000000000000004">
      <c r="D14468" s="286"/>
      <c r="E14468" s="288"/>
    </row>
    <row r="14469" spans="4:5" ht="14.4" x14ac:dyDescent="0.55000000000000004">
      <c r="D14469" s="286"/>
      <c r="E14469" s="288"/>
    </row>
    <row r="14470" spans="4:5" ht="14.4" x14ac:dyDescent="0.55000000000000004">
      <c r="D14470" s="286"/>
      <c r="E14470" s="288"/>
    </row>
    <row r="14471" spans="4:5" ht="14.4" x14ac:dyDescent="0.55000000000000004">
      <c r="D14471" s="286"/>
      <c r="E14471" s="288"/>
    </row>
    <row r="14472" spans="4:5" ht="14.4" x14ac:dyDescent="0.55000000000000004">
      <c r="D14472" s="286"/>
      <c r="E14472" s="288"/>
    </row>
    <row r="14473" spans="4:5" ht="14.4" x14ac:dyDescent="0.55000000000000004">
      <c r="D14473" s="286"/>
      <c r="E14473" s="288"/>
    </row>
    <row r="14474" spans="4:5" ht="14.4" x14ac:dyDescent="0.55000000000000004">
      <c r="D14474" s="286"/>
      <c r="E14474" s="288"/>
    </row>
    <row r="14475" spans="4:5" ht="14.4" x14ac:dyDescent="0.55000000000000004">
      <c r="D14475" s="286"/>
      <c r="E14475" s="288"/>
    </row>
    <row r="14476" spans="4:5" ht="14.4" x14ac:dyDescent="0.55000000000000004">
      <c r="D14476" s="286"/>
      <c r="E14476" s="288"/>
    </row>
    <row r="14477" spans="4:5" ht="14.4" x14ac:dyDescent="0.55000000000000004">
      <c r="D14477" s="286"/>
      <c r="E14477" s="288"/>
    </row>
    <row r="14478" spans="4:5" ht="14.4" x14ac:dyDescent="0.55000000000000004">
      <c r="D14478" s="286"/>
      <c r="E14478" s="288"/>
    </row>
    <row r="14479" spans="4:5" ht="14.4" x14ac:dyDescent="0.55000000000000004">
      <c r="D14479" s="286"/>
      <c r="E14479" s="288"/>
    </row>
    <row r="14480" spans="4:5" ht="14.4" x14ac:dyDescent="0.55000000000000004">
      <c r="D14480" s="286"/>
      <c r="E14480" s="288"/>
    </row>
    <row r="14481" spans="4:5" ht="14.4" x14ac:dyDescent="0.55000000000000004">
      <c r="D14481" s="286"/>
      <c r="E14481" s="288"/>
    </row>
    <row r="14482" spans="4:5" ht="14.4" x14ac:dyDescent="0.55000000000000004">
      <c r="D14482" s="286"/>
      <c r="E14482" s="288"/>
    </row>
    <row r="14483" spans="4:5" ht="14.4" x14ac:dyDescent="0.55000000000000004">
      <c r="D14483" s="286"/>
      <c r="E14483" s="288"/>
    </row>
    <row r="14484" spans="4:5" ht="14.4" x14ac:dyDescent="0.55000000000000004">
      <c r="D14484" s="286"/>
      <c r="E14484" s="288"/>
    </row>
    <row r="14485" spans="4:5" ht="14.4" x14ac:dyDescent="0.55000000000000004">
      <c r="D14485" s="286"/>
      <c r="E14485" s="288"/>
    </row>
    <row r="14486" spans="4:5" ht="14.4" x14ac:dyDescent="0.55000000000000004">
      <c r="D14486" s="286"/>
      <c r="E14486" s="288"/>
    </row>
    <row r="14487" spans="4:5" ht="14.4" x14ac:dyDescent="0.55000000000000004">
      <c r="D14487" s="286"/>
      <c r="E14487" s="288"/>
    </row>
    <row r="14488" spans="4:5" ht="14.4" x14ac:dyDescent="0.55000000000000004">
      <c r="D14488" s="286"/>
      <c r="E14488" s="288"/>
    </row>
    <row r="14489" spans="4:5" ht="14.4" x14ac:dyDescent="0.55000000000000004">
      <c r="D14489" s="286"/>
      <c r="E14489" s="288"/>
    </row>
    <row r="14490" spans="4:5" ht="14.4" x14ac:dyDescent="0.55000000000000004">
      <c r="D14490" s="286"/>
      <c r="E14490" s="288"/>
    </row>
    <row r="14491" spans="4:5" ht="14.4" x14ac:dyDescent="0.55000000000000004">
      <c r="D14491" s="286"/>
      <c r="E14491" s="288"/>
    </row>
    <row r="14492" spans="4:5" ht="14.4" x14ac:dyDescent="0.55000000000000004">
      <c r="D14492" s="286"/>
      <c r="E14492" s="288"/>
    </row>
    <row r="14493" spans="4:5" ht="14.4" x14ac:dyDescent="0.55000000000000004">
      <c r="D14493" s="286"/>
      <c r="E14493" s="288"/>
    </row>
    <row r="14494" spans="4:5" ht="14.4" x14ac:dyDescent="0.55000000000000004">
      <c r="D14494" s="286"/>
      <c r="E14494" s="288"/>
    </row>
    <row r="14495" spans="4:5" ht="14.4" x14ac:dyDescent="0.55000000000000004">
      <c r="D14495" s="286"/>
      <c r="E14495" s="288"/>
    </row>
    <row r="14496" spans="4:5" ht="14.4" x14ac:dyDescent="0.55000000000000004">
      <c r="D14496" s="286"/>
      <c r="E14496" s="288"/>
    </row>
    <row r="14497" spans="4:5" ht="14.4" x14ac:dyDescent="0.55000000000000004">
      <c r="D14497" s="286"/>
      <c r="E14497" s="288"/>
    </row>
    <row r="14498" spans="4:5" ht="14.4" x14ac:dyDescent="0.55000000000000004">
      <c r="D14498" s="286"/>
      <c r="E14498" s="288"/>
    </row>
    <row r="14499" spans="4:5" ht="14.4" x14ac:dyDescent="0.55000000000000004">
      <c r="D14499" s="286"/>
      <c r="E14499" s="288"/>
    </row>
    <row r="14500" spans="4:5" ht="14.4" x14ac:dyDescent="0.55000000000000004">
      <c r="D14500" s="286"/>
      <c r="E14500" s="288"/>
    </row>
    <row r="14501" spans="4:5" ht="14.4" x14ac:dyDescent="0.55000000000000004">
      <c r="D14501" s="286"/>
      <c r="E14501" s="288"/>
    </row>
    <row r="14502" spans="4:5" ht="14.4" x14ac:dyDescent="0.55000000000000004">
      <c r="D14502" s="286"/>
      <c r="E14502" s="288"/>
    </row>
    <row r="14503" spans="4:5" ht="14.4" x14ac:dyDescent="0.55000000000000004">
      <c r="D14503" s="286"/>
      <c r="E14503" s="288"/>
    </row>
    <row r="14504" spans="4:5" ht="14.4" x14ac:dyDescent="0.55000000000000004">
      <c r="D14504" s="286"/>
      <c r="E14504" s="288"/>
    </row>
    <row r="14505" spans="4:5" ht="14.4" x14ac:dyDescent="0.55000000000000004">
      <c r="D14505" s="286"/>
      <c r="E14505" s="288"/>
    </row>
    <row r="14506" spans="4:5" ht="14.4" x14ac:dyDescent="0.55000000000000004">
      <c r="D14506" s="286"/>
      <c r="E14506" s="288"/>
    </row>
    <row r="14507" spans="4:5" ht="14.4" x14ac:dyDescent="0.55000000000000004">
      <c r="D14507" s="286"/>
      <c r="E14507" s="288"/>
    </row>
    <row r="14508" spans="4:5" ht="14.4" x14ac:dyDescent="0.55000000000000004">
      <c r="D14508" s="286"/>
      <c r="E14508" s="288"/>
    </row>
    <row r="14509" spans="4:5" ht="14.4" x14ac:dyDescent="0.55000000000000004">
      <c r="D14509" s="286"/>
      <c r="E14509" s="288"/>
    </row>
    <row r="14510" spans="4:5" ht="14.4" x14ac:dyDescent="0.55000000000000004">
      <c r="D14510" s="286"/>
      <c r="E14510" s="288"/>
    </row>
    <row r="14511" spans="4:5" ht="14.4" x14ac:dyDescent="0.55000000000000004">
      <c r="D14511" s="286"/>
      <c r="E14511" s="288"/>
    </row>
    <row r="14512" spans="4:5" ht="14.4" x14ac:dyDescent="0.55000000000000004">
      <c r="D14512" s="286"/>
      <c r="E14512" s="288"/>
    </row>
    <row r="14513" spans="4:5" ht="14.4" x14ac:dyDescent="0.55000000000000004">
      <c r="D14513" s="286"/>
      <c r="E14513" s="288"/>
    </row>
    <row r="14514" spans="4:5" ht="14.4" x14ac:dyDescent="0.55000000000000004">
      <c r="D14514" s="286"/>
      <c r="E14514" s="288"/>
    </row>
    <row r="14515" spans="4:5" ht="14.4" x14ac:dyDescent="0.55000000000000004">
      <c r="D14515" s="286"/>
      <c r="E14515" s="288"/>
    </row>
    <row r="14516" spans="4:5" ht="14.4" x14ac:dyDescent="0.55000000000000004">
      <c r="D14516" s="286"/>
      <c r="E14516" s="288"/>
    </row>
    <row r="14517" spans="4:5" ht="14.4" x14ac:dyDescent="0.55000000000000004">
      <c r="D14517" s="286"/>
      <c r="E14517" s="288"/>
    </row>
    <row r="14518" spans="4:5" ht="14.4" x14ac:dyDescent="0.55000000000000004">
      <c r="D14518" s="286"/>
      <c r="E14518" s="288"/>
    </row>
    <row r="14519" spans="4:5" ht="14.4" x14ac:dyDescent="0.55000000000000004">
      <c r="D14519" s="286"/>
      <c r="E14519" s="288"/>
    </row>
    <row r="14520" spans="4:5" ht="14.4" x14ac:dyDescent="0.55000000000000004">
      <c r="D14520" s="286"/>
      <c r="E14520" s="288"/>
    </row>
    <row r="14521" spans="4:5" ht="14.4" x14ac:dyDescent="0.55000000000000004">
      <c r="D14521" s="286"/>
      <c r="E14521" s="288"/>
    </row>
    <row r="14522" spans="4:5" ht="14.4" x14ac:dyDescent="0.55000000000000004">
      <c r="D14522" s="286"/>
      <c r="E14522" s="288"/>
    </row>
    <row r="14523" spans="4:5" ht="14.4" x14ac:dyDescent="0.55000000000000004">
      <c r="D14523" s="286"/>
      <c r="E14523" s="288"/>
    </row>
    <row r="14524" spans="4:5" ht="14.4" x14ac:dyDescent="0.55000000000000004">
      <c r="D14524" s="286"/>
      <c r="E14524" s="288"/>
    </row>
    <row r="14525" spans="4:5" ht="14.4" x14ac:dyDescent="0.55000000000000004">
      <c r="D14525" s="286"/>
      <c r="E14525" s="288"/>
    </row>
    <row r="14526" spans="4:5" ht="14.4" x14ac:dyDescent="0.55000000000000004">
      <c r="D14526" s="286"/>
      <c r="E14526" s="288"/>
    </row>
    <row r="14527" spans="4:5" ht="14.4" x14ac:dyDescent="0.55000000000000004">
      <c r="D14527" s="286"/>
      <c r="E14527" s="288"/>
    </row>
    <row r="14528" spans="4:5" ht="14.4" x14ac:dyDescent="0.55000000000000004">
      <c r="D14528" s="286"/>
      <c r="E14528" s="288"/>
    </row>
    <row r="14529" spans="4:5" ht="14.4" x14ac:dyDescent="0.55000000000000004">
      <c r="D14529" s="286"/>
      <c r="E14529" s="288"/>
    </row>
    <row r="14530" spans="4:5" ht="14.4" x14ac:dyDescent="0.55000000000000004">
      <c r="D14530" s="286"/>
      <c r="E14530" s="288"/>
    </row>
    <row r="14531" spans="4:5" ht="14.4" x14ac:dyDescent="0.55000000000000004">
      <c r="D14531" s="286"/>
      <c r="E14531" s="288"/>
    </row>
    <row r="14532" spans="4:5" ht="14.4" x14ac:dyDescent="0.55000000000000004">
      <c r="D14532" s="286"/>
      <c r="E14532" s="288"/>
    </row>
    <row r="14533" spans="4:5" ht="14.4" x14ac:dyDescent="0.55000000000000004">
      <c r="D14533" s="286"/>
      <c r="E14533" s="288"/>
    </row>
    <row r="14534" spans="4:5" ht="14.4" x14ac:dyDescent="0.55000000000000004">
      <c r="D14534" s="286"/>
      <c r="E14534" s="288"/>
    </row>
    <row r="14535" spans="4:5" ht="14.4" x14ac:dyDescent="0.55000000000000004">
      <c r="D14535" s="286"/>
      <c r="E14535" s="288"/>
    </row>
    <row r="14536" spans="4:5" ht="14.4" x14ac:dyDescent="0.55000000000000004">
      <c r="D14536" s="286"/>
      <c r="E14536" s="288"/>
    </row>
    <row r="14537" spans="4:5" ht="14.4" x14ac:dyDescent="0.55000000000000004">
      <c r="D14537" s="286"/>
      <c r="E14537" s="288"/>
    </row>
    <row r="14538" spans="4:5" ht="14.4" x14ac:dyDescent="0.55000000000000004">
      <c r="D14538" s="286"/>
      <c r="E14538" s="288"/>
    </row>
    <row r="14539" spans="4:5" ht="14.4" x14ac:dyDescent="0.55000000000000004">
      <c r="D14539" s="286"/>
      <c r="E14539" s="288"/>
    </row>
    <row r="14540" spans="4:5" ht="14.4" x14ac:dyDescent="0.55000000000000004">
      <c r="D14540" s="286"/>
      <c r="E14540" s="288"/>
    </row>
    <row r="14541" spans="4:5" ht="14.4" x14ac:dyDescent="0.55000000000000004">
      <c r="D14541" s="286"/>
      <c r="E14541" s="288"/>
    </row>
    <row r="14542" spans="4:5" ht="14.4" x14ac:dyDescent="0.55000000000000004">
      <c r="D14542" s="286"/>
      <c r="E14542" s="288"/>
    </row>
    <row r="14543" spans="4:5" ht="14.4" x14ac:dyDescent="0.55000000000000004">
      <c r="D14543" s="286"/>
      <c r="E14543" s="288"/>
    </row>
    <row r="14544" spans="4:5" ht="14.4" x14ac:dyDescent="0.55000000000000004">
      <c r="D14544" s="286"/>
      <c r="E14544" s="288"/>
    </row>
    <row r="14545" spans="4:5" ht="14.4" x14ac:dyDescent="0.55000000000000004">
      <c r="D14545" s="286"/>
      <c r="E14545" s="288"/>
    </row>
    <row r="14546" spans="4:5" ht="14.4" x14ac:dyDescent="0.55000000000000004">
      <c r="D14546" s="286"/>
      <c r="E14546" s="288"/>
    </row>
    <row r="14547" spans="4:5" ht="14.4" x14ac:dyDescent="0.55000000000000004">
      <c r="D14547" s="286"/>
      <c r="E14547" s="288"/>
    </row>
    <row r="14548" spans="4:5" ht="14.4" x14ac:dyDescent="0.55000000000000004">
      <c r="D14548" s="286"/>
      <c r="E14548" s="288"/>
    </row>
    <row r="14549" spans="4:5" ht="14.4" x14ac:dyDescent="0.55000000000000004">
      <c r="D14549" s="286"/>
      <c r="E14549" s="288"/>
    </row>
    <row r="14550" spans="4:5" ht="14.4" x14ac:dyDescent="0.55000000000000004">
      <c r="D14550" s="286"/>
      <c r="E14550" s="288"/>
    </row>
    <row r="14551" spans="4:5" ht="14.4" x14ac:dyDescent="0.55000000000000004">
      <c r="D14551" s="286"/>
      <c r="E14551" s="288"/>
    </row>
    <row r="14552" spans="4:5" ht="14.4" x14ac:dyDescent="0.55000000000000004">
      <c r="D14552" s="286"/>
      <c r="E14552" s="288"/>
    </row>
    <row r="14553" spans="4:5" ht="14.4" x14ac:dyDescent="0.55000000000000004">
      <c r="D14553" s="286"/>
      <c r="E14553" s="288"/>
    </row>
    <row r="14554" spans="4:5" ht="14.4" x14ac:dyDescent="0.55000000000000004">
      <c r="D14554" s="286"/>
      <c r="E14554" s="288"/>
    </row>
    <row r="14555" spans="4:5" ht="14.4" x14ac:dyDescent="0.55000000000000004">
      <c r="D14555" s="286"/>
      <c r="E14555" s="288"/>
    </row>
    <row r="14556" spans="4:5" ht="14.4" x14ac:dyDescent="0.55000000000000004">
      <c r="D14556" s="286"/>
      <c r="E14556" s="288"/>
    </row>
    <row r="14557" spans="4:5" ht="14.4" x14ac:dyDescent="0.55000000000000004">
      <c r="D14557" s="286"/>
      <c r="E14557" s="288"/>
    </row>
    <row r="14558" spans="4:5" ht="14.4" x14ac:dyDescent="0.55000000000000004">
      <c r="D14558" s="286"/>
      <c r="E14558" s="288"/>
    </row>
    <row r="14559" spans="4:5" ht="14.4" x14ac:dyDescent="0.55000000000000004">
      <c r="D14559" s="286"/>
      <c r="E14559" s="288"/>
    </row>
    <row r="14560" spans="4:5" ht="14.4" x14ac:dyDescent="0.55000000000000004">
      <c r="D14560" s="286"/>
      <c r="E14560" s="288"/>
    </row>
    <row r="14561" spans="4:5" ht="14.4" x14ac:dyDescent="0.55000000000000004">
      <c r="D14561" s="286"/>
      <c r="E14561" s="288"/>
    </row>
    <row r="14562" spans="4:5" ht="14.4" x14ac:dyDescent="0.55000000000000004">
      <c r="D14562" s="286"/>
      <c r="E14562" s="288"/>
    </row>
    <row r="14563" spans="4:5" ht="14.4" x14ac:dyDescent="0.55000000000000004">
      <c r="D14563" s="286"/>
      <c r="E14563" s="288"/>
    </row>
    <row r="14564" spans="4:5" ht="14.4" x14ac:dyDescent="0.55000000000000004">
      <c r="D14564" s="286"/>
      <c r="E14564" s="288"/>
    </row>
    <row r="14565" spans="4:5" ht="14.4" x14ac:dyDescent="0.55000000000000004">
      <c r="D14565" s="286"/>
      <c r="E14565" s="288"/>
    </row>
    <row r="14566" spans="4:5" ht="14.4" x14ac:dyDescent="0.55000000000000004">
      <c r="D14566" s="286"/>
      <c r="E14566" s="288"/>
    </row>
    <row r="14567" spans="4:5" ht="14.4" x14ac:dyDescent="0.55000000000000004">
      <c r="D14567" s="286"/>
      <c r="E14567" s="288"/>
    </row>
    <row r="14568" spans="4:5" ht="14.4" x14ac:dyDescent="0.55000000000000004">
      <c r="D14568" s="286"/>
      <c r="E14568" s="288"/>
    </row>
    <row r="14569" spans="4:5" ht="14.4" x14ac:dyDescent="0.55000000000000004">
      <c r="D14569" s="286"/>
      <c r="E14569" s="288"/>
    </row>
    <row r="14570" spans="4:5" ht="14.4" x14ac:dyDescent="0.55000000000000004">
      <c r="D14570" s="286"/>
      <c r="E14570" s="288"/>
    </row>
    <row r="14571" spans="4:5" ht="14.4" x14ac:dyDescent="0.55000000000000004">
      <c r="D14571" s="286"/>
      <c r="E14571" s="288"/>
    </row>
    <row r="14572" spans="4:5" ht="14.4" x14ac:dyDescent="0.55000000000000004">
      <c r="D14572" s="286"/>
      <c r="E14572" s="288"/>
    </row>
    <row r="14573" spans="4:5" ht="14.4" x14ac:dyDescent="0.55000000000000004">
      <c r="D14573" s="286"/>
      <c r="E14573" s="288"/>
    </row>
    <row r="14574" spans="4:5" ht="14.4" x14ac:dyDescent="0.55000000000000004">
      <c r="D14574" s="286"/>
      <c r="E14574" s="288"/>
    </row>
    <row r="14575" spans="4:5" ht="14.4" x14ac:dyDescent="0.55000000000000004">
      <c r="D14575" s="286"/>
      <c r="E14575" s="288"/>
    </row>
    <row r="14576" spans="4:5" ht="14.4" x14ac:dyDescent="0.55000000000000004">
      <c r="D14576" s="286"/>
      <c r="E14576" s="288"/>
    </row>
    <row r="14577" spans="4:5" ht="14.4" x14ac:dyDescent="0.55000000000000004">
      <c r="D14577" s="286"/>
      <c r="E14577" s="288"/>
    </row>
    <row r="14578" spans="4:5" ht="14.4" x14ac:dyDescent="0.55000000000000004">
      <c r="D14578" s="286"/>
      <c r="E14578" s="288"/>
    </row>
    <row r="14579" spans="4:5" ht="14.4" x14ac:dyDescent="0.55000000000000004">
      <c r="D14579" s="286"/>
      <c r="E14579" s="288"/>
    </row>
    <row r="14580" spans="4:5" ht="14.4" x14ac:dyDescent="0.55000000000000004">
      <c r="D14580" s="286"/>
      <c r="E14580" s="288"/>
    </row>
    <row r="14581" spans="4:5" ht="14.4" x14ac:dyDescent="0.55000000000000004">
      <c r="D14581" s="286"/>
      <c r="E14581" s="288"/>
    </row>
    <row r="14582" spans="4:5" ht="14.4" x14ac:dyDescent="0.55000000000000004">
      <c r="D14582" s="286"/>
      <c r="E14582" s="288"/>
    </row>
    <row r="14583" spans="4:5" ht="14.4" x14ac:dyDescent="0.55000000000000004">
      <c r="D14583" s="286"/>
      <c r="E14583" s="288"/>
    </row>
    <row r="14584" spans="4:5" ht="14.4" x14ac:dyDescent="0.55000000000000004">
      <c r="D14584" s="286"/>
      <c r="E14584" s="288"/>
    </row>
    <row r="14585" spans="4:5" ht="14.4" x14ac:dyDescent="0.55000000000000004">
      <c r="D14585" s="286"/>
      <c r="E14585" s="288"/>
    </row>
    <row r="14586" spans="4:5" ht="14.4" x14ac:dyDescent="0.55000000000000004">
      <c r="D14586" s="286"/>
      <c r="E14586" s="288"/>
    </row>
    <row r="14587" spans="4:5" ht="14.4" x14ac:dyDescent="0.55000000000000004">
      <c r="D14587" s="286"/>
      <c r="E14587" s="288"/>
    </row>
    <row r="14588" spans="4:5" ht="14.4" x14ac:dyDescent="0.55000000000000004">
      <c r="D14588" s="286"/>
      <c r="E14588" s="288"/>
    </row>
    <row r="14589" spans="4:5" ht="14.4" x14ac:dyDescent="0.55000000000000004">
      <c r="D14589" s="286"/>
      <c r="E14589" s="288"/>
    </row>
    <row r="14590" spans="4:5" ht="14.4" x14ac:dyDescent="0.55000000000000004">
      <c r="D14590" s="286"/>
      <c r="E14590" s="288"/>
    </row>
    <row r="14591" spans="4:5" ht="14.4" x14ac:dyDescent="0.55000000000000004">
      <c r="D14591" s="286"/>
      <c r="E14591" s="288"/>
    </row>
    <row r="14592" spans="4:5" ht="14.4" x14ac:dyDescent="0.55000000000000004">
      <c r="D14592" s="286"/>
      <c r="E14592" s="288"/>
    </row>
    <row r="14593" spans="4:5" ht="14.4" x14ac:dyDescent="0.55000000000000004">
      <c r="D14593" s="286"/>
      <c r="E14593" s="288"/>
    </row>
    <row r="14594" spans="4:5" ht="14.4" x14ac:dyDescent="0.55000000000000004">
      <c r="D14594" s="286"/>
      <c r="E14594" s="288"/>
    </row>
    <row r="14595" spans="4:5" ht="14.4" x14ac:dyDescent="0.55000000000000004">
      <c r="D14595" s="286"/>
      <c r="E14595" s="288"/>
    </row>
    <row r="14596" spans="4:5" ht="14.4" x14ac:dyDescent="0.55000000000000004">
      <c r="D14596" s="286"/>
      <c r="E14596" s="288"/>
    </row>
    <row r="14597" spans="4:5" ht="14.4" x14ac:dyDescent="0.55000000000000004">
      <c r="D14597" s="286"/>
      <c r="E14597" s="288"/>
    </row>
    <row r="14598" spans="4:5" ht="14.4" x14ac:dyDescent="0.55000000000000004">
      <c r="D14598" s="286"/>
      <c r="E14598" s="288"/>
    </row>
    <row r="14599" spans="4:5" ht="14.4" x14ac:dyDescent="0.55000000000000004">
      <c r="D14599" s="286"/>
      <c r="E14599" s="288"/>
    </row>
    <row r="14600" spans="4:5" ht="14.4" x14ac:dyDescent="0.55000000000000004">
      <c r="D14600" s="286"/>
      <c r="E14600" s="288"/>
    </row>
    <row r="14601" spans="4:5" ht="14.4" x14ac:dyDescent="0.55000000000000004">
      <c r="D14601" s="286"/>
      <c r="E14601" s="288"/>
    </row>
    <row r="14602" spans="4:5" ht="14.4" x14ac:dyDescent="0.55000000000000004">
      <c r="D14602" s="286"/>
      <c r="E14602" s="288"/>
    </row>
    <row r="14603" spans="4:5" ht="14.4" x14ac:dyDescent="0.55000000000000004">
      <c r="D14603" s="286"/>
      <c r="E14603" s="288"/>
    </row>
    <row r="14604" spans="4:5" ht="14.4" x14ac:dyDescent="0.55000000000000004">
      <c r="D14604" s="286"/>
      <c r="E14604" s="288"/>
    </row>
    <row r="14605" spans="4:5" ht="14.4" x14ac:dyDescent="0.55000000000000004">
      <c r="D14605" s="286"/>
      <c r="E14605" s="288"/>
    </row>
    <row r="14606" spans="4:5" ht="14.4" x14ac:dyDescent="0.55000000000000004">
      <c r="D14606" s="286"/>
      <c r="E14606" s="288"/>
    </row>
    <row r="14607" spans="4:5" ht="14.4" x14ac:dyDescent="0.55000000000000004">
      <c r="D14607" s="286"/>
      <c r="E14607" s="288"/>
    </row>
    <row r="14608" spans="4:5" ht="14.4" x14ac:dyDescent="0.55000000000000004">
      <c r="D14608" s="286"/>
      <c r="E14608" s="288"/>
    </row>
    <row r="14609" spans="4:5" ht="14.4" x14ac:dyDescent="0.55000000000000004">
      <c r="D14609" s="286"/>
      <c r="E14609" s="288"/>
    </row>
    <row r="14610" spans="4:5" ht="14.4" x14ac:dyDescent="0.55000000000000004">
      <c r="D14610" s="286"/>
      <c r="E14610" s="288"/>
    </row>
    <row r="14611" spans="4:5" ht="14.4" x14ac:dyDescent="0.55000000000000004">
      <c r="D14611" s="286"/>
      <c r="E14611" s="288"/>
    </row>
    <row r="14612" spans="4:5" ht="14.4" x14ac:dyDescent="0.55000000000000004">
      <c r="D14612" s="286"/>
      <c r="E14612" s="288"/>
    </row>
    <row r="14613" spans="4:5" ht="14.4" x14ac:dyDescent="0.55000000000000004">
      <c r="D14613" s="286"/>
      <c r="E14613" s="288"/>
    </row>
    <row r="14614" spans="4:5" ht="14.4" x14ac:dyDescent="0.55000000000000004">
      <c r="D14614" s="286"/>
      <c r="E14614" s="288"/>
    </row>
    <row r="14615" spans="4:5" ht="14.4" x14ac:dyDescent="0.55000000000000004">
      <c r="D14615" s="286"/>
      <c r="E14615" s="288"/>
    </row>
    <row r="14616" spans="4:5" ht="14.4" x14ac:dyDescent="0.55000000000000004">
      <c r="D14616" s="286"/>
      <c r="E14616" s="288"/>
    </row>
    <row r="14617" spans="4:5" ht="14.4" x14ac:dyDescent="0.55000000000000004">
      <c r="D14617" s="286"/>
      <c r="E14617" s="288"/>
    </row>
    <row r="14618" spans="4:5" ht="14.4" x14ac:dyDescent="0.55000000000000004">
      <c r="D14618" s="286"/>
      <c r="E14618" s="288"/>
    </row>
    <row r="14619" spans="4:5" ht="14.4" x14ac:dyDescent="0.55000000000000004">
      <c r="D14619" s="286"/>
      <c r="E14619" s="288"/>
    </row>
    <row r="14620" spans="4:5" ht="14.4" x14ac:dyDescent="0.55000000000000004">
      <c r="D14620" s="286"/>
      <c r="E14620" s="288"/>
    </row>
    <row r="14621" spans="4:5" ht="14.4" x14ac:dyDescent="0.55000000000000004">
      <c r="D14621" s="286"/>
      <c r="E14621" s="288"/>
    </row>
    <row r="14622" spans="4:5" ht="14.4" x14ac:dyDescent="0.55000000000000004">
      <c r="D14622" s="286"/>
      <c r="E14622" s="288"/>
    </row>
    <row r="14623" spans="4:5" ht="14.4" x14ac:dyDescent="0.55000000000000004">
      <c r="D14623" s="286"/>
      <c r="E14623" s="288"/>
    </row>
    <row r="14624" spans="4:5" ht="14.4" x14ac:dyDescent="0.55000000000000004">
      <c r="D14624" s="286"/>
      <c r="E14624" s="288"/>
    </row>
    <row r="14625" spans="4:5" ht="14.4" x14ac:dyDescent="0.55000000000000004">
      <c r="D14625" s="286"/>
      <c r="E14625" s="288"/>
    </row>
    <row r="14626" spans="4:5" ht="14.4" x14ac:dyDescent="0.55000000000000004">
      <c r="D14626" s="286"/>
      <c r="E14626" s="288"/>
    </row>
    <row r="14627" spans="4:5" ht="14.4" x14ac:dyDescent="0.55000000000000004">
      <c r="D14627" s="286"/>
      <c r="E14627" s="288"/>
    </row>
    <row r="14628" spans="4:5" ht="14.4" x14ac:dyDescent="0.55000000000000004">
      <c r="D14628" s="286"/>
      <c r="E14628" s="288"/>
    </row>
    <row r="14629" spans="4:5" ht="14.4" x14ac:dyDescent="0.55000000000000004">
      <c r="D14629" s="286"/>
      <c r="E14629" s="288"/>
    </row>
    <row r="14630" spans="4:5" ht="14.4" x14ac:dyDescent="0.55000000000000004">
      <c r="D14630" s="286"/>
      <c r="E14630" s="288"/>
    </row>
    <row r="14631" spans="4:5" ht="14.4" x14ac:dyDescent="0.55000000000000004">
      <c r="D14631" s="286"/>
      <c r="E14631" s="288"/>
    </row>
    <row r="14632" spans="4:5" ht="14.4" x14ac:dyDescent="0.55000000000000004">
      <c r="D14632" s="286"/>
      <c r="E14632" s="288"/>
    </row>
    <row r="14633" spans="4:5" ht="14.4" x14ac:dyDescent="0.55000000000000004">
      <c r="D14633" s="286"/>
      <c r="E14633" s="288"/>
    </row>
    <row r="14634" spans="4:5" ht="14.4" x14ac:dyDescent="0.55000000000000004">
      <c r="D14634" s="286"/>
      <c r="E14634" s="288"/>
    </row>
    <row r="14635" spans="4:5" ht="14.4" x14ac:dyDescent="0.55000000000000004">
      <c r="D14635" s="286"/>
      <c r="E14635" s="288"/>
    </row>
    <row r="14636" spans="4:5" ht="14.4" x14ac:dyDescent="0.55000000000000004">
      <c r="D14636" s="286"/>
      <c r="E14636" s="288"/>
    </row>
    <row r="14637" spans="4:5" ht="14.4" x14ac:dyDescent="0.55000000000000004">
      <c r="D14637" s="286"/>
      <c r="E14637" s="288"/>
    </row>
    <row r="14638" spans="4:5" ht="14.4" x14ac:dyDescent="0.55000000000000004">
      <c r="D14638" s="286"/>
      <c r="E14638" s="288"/>
    </row>
    <row r="14639" spans="4:5" ht="14.4" x14ac:dyDescent="0.55000000000000004">
      <c r="D14639" s="286"/>
      <c r="E14639" s="288"/>
    </row>
    <row r="14640" spans="4:5" ht="14.4" x14ac:dyDescent="0.55000000000000004">
      <c r="D14640" s="286"/>
      <c r="E14640" s="288"/>
    </row>
    <row r="14641" spans="4:5" ht="14.4" x14ac:dyDescent="0.55000000000000004">
      <c r="D14641" s="286"/>
      <c r="E14641" s="288"/>
    </row>
    <row r="14642" spans="4:5" ht="14.4" x14ac:dyDescent="0.55000000000000004">
      <c r="D14642" s="286"/>
      <c r="E14642" s="288"/>
    </row>
    <row r="14643" spans="4:5" ht="14.4" x14ac:dyDescent="0.55000000000000004">
      <c r="D14643" s="286"/>
      <c r="E14643" s="288"/>
    </row>
    <row r="14644" spans="4:5" ht="14.4" x14ac:dyDescent="0.55000000000000004">
      <c r="D14644" s="286"/>
      <c r="E14644" s="288"/>
    </row>
    <row r="14645" spans="4:5" ht="14.4" x14ac:dyDescent="0.55000000000000004">
      <c r="D14645" s="286"/>
      <c r="E14645" s="288"/>
    </row>
    <row r="14646" spans="4:5" ht="14.4" x14ac:dyDescent="0.55000000000000004">
      <c r="D14646" s="286"/>
      <c r="E14646" s="288"/>
    </row>
    <row r="14647" spans="4:5" ht="14.4" x14ac:dyDescent="0.55000000000000004">
      <c r="D14647" s="286"/>
      <c r="E14647" s="288"/>
    </row>
    <row r="14648" spans="4:5" ht="14.4" x14ac:dyDescent="0.55000000000000004">
      <c r="D14648" s="286"/>
      <c r="E14648" s="288"/>
    </row>
    <row r="14649" spans="4:5" ht="14.4" x14ac:dyDescent="0.55000000000000004">
      <c r="D14649" s="286"/>
      <c r="E14649" s="288"/>
    </row>
    <row r="14650" spans="4:5" ht="14.4" x14ac:dyDescent="0.55000000000000004">
      <c r="D14650" s="286"/>
      <c r="E14650" s="288"/>
    </row>
    <row r="14651" spans="4:5" ht="14.4" x14ac:dyDescent="0.55000000000000004">
      <c r="D14651" s="286"/>
      <c r="E14651" s="288"/>
    </row>
    <row r="14652" spans="4:5" ht="14.4" x14ac:dyDescent="0.55000000000000004">
      <c r="D14652" s="286"/>
      <c r="E14652" s="288"/>
    </row>
    <row r="14653" spans="4:5" ht="14.4" x14ac:dyDescent="0.55000000000000004">
      <c r="D14653" s="286"/>
      <c r="E14653" s="288"/>
    </row>
    <row r="14654" spans="4:5" ht="14.4" x14ac:dyDescent="0.55000000000000004">
      <c r="D14654" s="286"/>
      <c r="E14654" s="288"/>
    </row>
    <row r="14655" spans="4:5" ht="14.4" x14ac:dyDescent="0.55000000000000004">
      <c r="D14655" s="286"/>
      <c r="E14655" s="288"/>
    </row>
    <row r="14656" spans="4:5" ht="14.4" x14ac:dyDescent="0.55000000000000004">
      <c r="D14656" s="286"/>
      <c r="E14656" s="288"/>
    </row>
    <row r="14657" spans="4:5" ht="14.4" x14ac:dyDescent="0.55000000000000004">
      <c r="D14657" s="286"/>
      <c r="E14657" s="288"/>
    </row>
    <row r="14658" spans="4:5" ht="14.4" x14ac:dyDescent="0.55000000000000004">
      <c r="D14658" s="286"/>
      <c r="E14658" s="288"/>
    </row>
    <row r="14659" spans="4:5" ht="14.4" x14ac:dyDescent="0.55000000000000004">
      <c r="D14659" s="286"/>
      <c r="E14659" s="288"/>
    </row>
    <row r="14660" spans="4:5" ht="14.4" x14ac:dyDescent="0.55000000000000004">
      <c r="D14660" s="286"/>
      <c r="E14660" s="288"/>
    </row>
    <row r="14661" spans="4:5" ht="14.4" x14ac:dyDescent="0.55000000000000004">
      <c r="D14661" s="286"/>
      <c r="E14661" s="288"/>
    </row>
    <row r="14662" spans="4:5" ht="14.4" x14ac:dyDescent="0.55000000000000004">
      <c r="D14662" s="286"/>
      <c r="E14662" s="288"/>
    </row>
    <row r="14663" spans="4:5" ht="14.4" x14ac:dyDescent="0.55000000000000004">
      <c r="D14663" s="286"/>
      <c r="E14663" s="288"/>
    </row>
    <row r="14664" spans="4:5" ht="14.4" x14ac:dyDescent="0.55000000000000004">
      <c r="D14664" s="286"/>
      <c r="E14664" s="288"/>
    </row>
    <row r="14665" spans="4:5" ht="14.4" x14ac:dyDescent="0.55000000000000004">
      <c r="D14665" s="286"/>
      <c r="E14665" s="288"/>
    </row>
    <row r="14666" spans="4:5" ht="14.4" x14ac:dyDescent="0.55000000000000004">
      <c r="D14666" s="286"/>
      <c r="E14666" s="288"/>
    </row>
    <row r="14667" spans="4:5" ht="14.4" x14ac:dyDescent="0.55000000000000004">
      <c r="D14667" s="286"/>
      <c r="E14667" s="288"/>
    </row>
    <row r="14668" spans="4:5" ht="14.4" x14ac:dyDescent="0.55000000000000004">
      <c r="D14668" s="286"/>
      <c r="E14668" s="288"/>
    </row>
    <row r="14669" spans="4:5" ht="14.4" x14ac:dyDescent="0.55000000000000004">
      <c r="D14669" s="286"/>
      <c r="E14669" s="288"/>
    </row>
    <row r="14670" spans="4:5" ht="14.4" x14ac:dyDescent="0.55000000000000004">
      <c r="D14670" s="286"/>
      <c r="E14670" s="288"/>
    </row>
    <row r="14671" spans="4:5" ht="14.4" x14ac:dyDescent="0.55000000000000004">
      <c r="D14671" s="286"/>
      <c r="E14671" s="288"/>
    </row>
    <row r="14672" spans="4:5" ht="14.4" x14ac:dyDescent="0.55000000000000004">
      <c r="D14672" s="286"/>
      <c r="E14672" s="288"/>
    </row>
    <row r="14673" spans="4:5" ht="14.4" x14ac:dyDescent="0.55000000000000004">
      <c r="D14673" s="286"/>
      <c r="E14673" s="288"/>
    </row>
    <row r="14674" spans="4:5" ht="14.4" x14ac:dyDescent="0.55000000000000004">
      <c r="D14674" s="286"/>
      <c r="E14674" s="288"/>
    </row>
    <row r="14675" spans="4:5" ht="14.4" x14ac:dyDescent="0.55000000000000004">
      <c r="D14675" s="286"/>
      <c r="E14675" s="288"/>
    </row>
    <row r="14676" spans="4:5" ht="14.4" x14ac:dyDescent="0.55000000000000004">
      <c r="D14676" s="286"/>
      <c r="E14676" s="288"/>
    </row>
    <row r="14677" spans="4:5" ht="14.4" x14ac:dyDescent="0.55000000000000004">
      <c r="D14677" s="286"/>
      <c r="E14677" s="288"/>
    </row>
    <row r="14678" spans="4:5" ht="14.4" x14ac:dyDescent="0.55000000000000004">
      <c r="D14678" s="286"/>
      <c r="E14678" s="288"/>
    </row>
    <row r="14679" spans="4:5" ht="14.4" x14ac:dyDescent="0.55000000000000004">
      <c r="D14679" s="286"/>
      <c r="E14679" s="288"/>
    </row>
    <row r="14680" spans="4:5" ht="14.4" x14ac:dyDescent="0.55000000000000004">
      <c r="D14680" s="286"/>
      <c r="E14680" s="288"/>
    </row>
    <row r="14681" spans="4:5" ht="14.4" x14ac:dyDescent="0.55000000000000004">
      <c r="D14681" s="286"/>
      <c r="E14681" s="288"/>
    </row>
    <row r="14682" spans="4:5" ht="14.4" x14ac:dyDescent="0.55000000000000004">
      <c r="D14682" s="286"/>
      <c r="E14682" s="288"/>
    </row>
    <row r="14683" spans="4:5" ht="14.4" x14ac:dyDescent="0.55000000000000004">
      <c r="D14683" s="286"/>
      <c r="E14683" s="288"/>
    </row>
    <row r="14684" spans="4:5" ht="14.4" x14ac:dyDescent="0.55000000000000004">
      <c r="D14684" s="286"/>
      <c r="E14684" s="288"/>
    </row>
    <row r="14685" spans="4:5" ht="14.4" x14ac:dyDescent="0.55000000000000004">
      <c r="D14685" s="286"/>
      <c r="E14685" s="288"/>
    </row>
    <row r="14686" spans="4:5" ht="14.4" x14ac:dyDescent="0.55000000000000004">
      <c r="D14686" s="286"/>
      <c r="E14686" s="288"/>
    </row>
    <row r="14687" spans="4:5" ht="14.4" x14ac:dyDescent="0.55000000000000004">
      <c r="D14687" s="286"/>
      <c r="E14687" s="288"/>
    </row>
    <row r="14688" spans="4:5" ht="14.4" x14ac:dyDescent="0.55000000000000004">
      <c r="D14688" s="286"/>
      <c r="E14688" s="288"/>
    </row>
    <row r="14689" spans="4:5" ht="14.4" x14ac:dyDescent="0.55000000000000004">
      <c r="D14689" s="286"/>
      <c r="E14689" s="288"/>
    </row>
    <row r="14690" spans="4:5" ht="14.4" x14ac:dyDescent="0.55000000000000004">
      <c r="D14690" s="286"/>
      <c r="E14690" s="288"/>
    </row>
    <row r="14691" spans="4:5" ht="14.4" x14ac:dyDescent="0.55000000000000004">
      <c r="D14691" s="286"/>
      <c r="E14691" s="288"/>
    </row>
    <row r="14692" spans="4:5" ht="14.4" x14ac:dyDescent="0.55000000000000004">
      <c r="D14692" s="286"/>
      <c r="E14692" s="288"/>
    </row>
    <row r="14693" spans="4:5" ht="14.4" x14ac:dyDescent="0.55000000000000004">
      <c r="D14693" s="286"/>
      <c r="E14693" s="288"/>
    </row>
    <row r="14694" spans="4:5" ht="14.4" x14ac:dyDescent="0.55000000000000004">
      <c r="D14694" s="286"/>
      <c r="E14694" s="288"/>
    </row>
    <row r="14695" spans="4:5" ht="14.4" x14ac:dyDescent="0.55000000000000004">
      <c r="D14695" s="286"/>
      <c r="E14695" s="288"/>
    </row>
    <row r="14696" spans="4:5" ht="14.4" x14ac:dyDescent="0.55000000000000004">
      <c r="D14696" s="286"/>
      <c r="E14696" s="288"/>
    </row>
    <row r="14697" spans="4:5" ht="14.4" x14ac:dyDescent="0.55000000000000004">
      <c r="D14697" s="286"/>
      <c r="E14697" s="288"/>
    </row>
    <row r="14698" spans="4:5" ht="14.4" x14ac:dyDescent="0.55000000000000004">
      <c r="D14698" s="286"/>
      <c r="E14698" s="288"/>
    </row>
    <row r="14699" spans="4:5" ht="14.4" x14ac:dyDescent="0.55000000000000004">
      <c r="D14699" s="286"/>
      <c r="E14699" s="288"/>
    </row>
    <row r="14700" spans="4:5" ht="14.4" x14ac:dyDescent="0.55000000000000004">
      <c r="D14700" s="286"/>
      <c r="E14700" s="288"/>
    </row>
    <row r="14701" spans="4:5" ht="14.4" x14ac:dyDescent="0.55000000000000004">
      <c r="D14701" s="286"/>
      <c r="E14701" s="288"/>
    </row>
    <row r="14702" spans="4:5" ht="14.4" x14ac:dyDescent="0.55000000000000004">
      <c r="D14702" s="286"/>
      <c r="E14702" s="288"/>
    </row>
    <row r="14703" spans="4:5" ht="14.4" x14ac:dyDescent="0.55000000000000004">
      <c r="D14703" s="286"/>
      <c r="E14703" s="288"/>
    </row>
    <row r="14704" spans="4:5" ht="14.4" x14ac:dyDescent="0.55000000000000004">
      <c r="D14704" s="286"/>
      <c r="E14704" s="288"/>
    </row>
    <row r="14705" spans="4:5" ht="14.4" x14ac:dyDescent="0.55000000000000004">
      <c r="D14705" s="286"/>
      <c r="E14705" s="288"/>
    </row>
    <row r="14706" spans="4:5" ht="14.4" x14ac:dyDescent="0.55000000000000004">
      <c r="D14706" s="286"/>
      <c r="E14706" s="288"/>
    </row>
    <row r="14707" spans="4:5" ht="14.4" x14ac:dyDescent="0.55000000000000004">
      <c r="D14707" s="286"/>
      <c r="E14707" s="288"/>
    </row>
    <row r="14708" spans="4:5" ht="14.4" x14ac:dyDescent="0.55000000000000004">
      <c r="D14708" s="286"/>
      <c r="E14708" s="288"/>
    </row>
    <row r="14709" spans="4:5" ht="14.4" x14ac:dyDescent="0.55000000000000004">
      <c r="D14709" s="286"/>
      <c r="E14709" s="288"/>
    </row>
    <row r="14710" spans="4:5" ht="14.4" x14ac:dyDescent="0.55000000000000004">
      <c r="D14710" s="286"/>
      <c r="E14710" s="288"/>
    </row>
    <row r="14711" spans="4:5" ht="14.4" x14ac:dyDescent="0.55000000000000004">
      <c r="D14711" s="286"/>
      <c r="E14711" s="288"/>
    </row>
    <row r="14712" spans="4:5" ht="14.4" x14ac:dyDescent="0.55000000000000004">
      <c r="D14712" s="286"/>
      <c r="E14712" s="288"/>
    </row>
    <row r="14713" spans="4:5" ht="14.4" x14ac:dyDescent="0.55000000000000004">
      <c r="D14713" s="286"/>
      <c r="E14713" s="288"/>
    </row>
    <row r="14714" spans="4:5" ht="14.4" x14ac:dyDescent="0.55000000000000004">
      <c r="D14714" s="286"/>
      <c r="E14714" s="288"/>
    </row>
    <row r="14715" spans="4:5" ht="14.4" x14ac:dyDescent="0.55000000000000004">
      <c r="D14715" s="286"/>
      <c r="E14715" s="288"/>
    </row>
    <row r="14716" spans="4:5" ht="14.4" x14ac:dyDescent="0.55000000000000004">
      <c r="D14716" s="286"/>
      <c r="E14716" s="288"/>
    </row>
    <row r="14717" spans="4:5" ht="14.4" x14ac:dyDescent="0.55000000000000004">
      <c r="D14717" s="286"/>
      <c r="E14717" s="288"/>
    </row>
    <row r="14718" spans="4:5" ht="14.4" x14ac:dyDescent="0.55000000000000004">
      <c r="D14718" s="286"/>
      <c r="E14718" s="288"/>
    </row>
    <row r="14719" spans="4:5" ht="14.4" x14ac:dyDescent="0.55000000000000004">
      <c r="D14719" s="286"/>
      <c r="E14719" s="288"/>
    </row>
    <row r="14720" spans="4:5" ht="14.4" x14ac:dyDescent="0.55000000000000004">
      <c r="D14720" s="286"/>
      <c r="E14720" s="288"/>
    </row>
    <row r="14721" spans="4:5" ht="14.4" x14ac:dyDescent="0.55000000000000004">
      <c r="D14721" s="286"/>
      <c r="E14721" s="288"/>
    </row>
    <row r="14722" spans="4:5" ht="14.4" x14ac:dyDescent="0.55000000000000004">
      <c r="D14722" s="286"/>
      <c r="E14722" s="288"/>
    </row>
    <row r="14723" spans="4:5" ht="14.4" x14ac:dyDescent="0.55000000000000004">
      <c r="D14723" s="286"/>
      <c r="E14723" s="288"/>
    </row>
    <row r="14724" spans="4:5" ht="14.4" x14ac:dyDescent="0.55000000000000004">
      <c r="D14724" s="286"/>
      <c r="E14724" s="288"/>
    </row>
    <row r="14725" spans="4:5" ht="14.4" x14ac:dyDescent="0.55000000000000004">
      <c r="D14725" s="286"/>
      <c r="E14725" s="288"/>
    </row>
    <row r="14726" spans="4:5" ht="14.4" x14ac:dyDescent="0.55000000000000004">
      <c r="D14726" s="286"/>
      <c r="E14726" s="288"/>
    </row>
    <row r="14727" spans="4:5" ht="14.4" x14ac:dyDescent="0.55000000000000004">
      <c r="D14727" s="286"/>
      <c r="E14727" s="288"/>
    </row>
    <row r="14728" spans="4:5" ht="14.4" x14ac:dyDescent="0.55000000000000004">
      <c r="D14728" s="286"/>
      <c r="E14728" s="288"/>
    </row>
    <row r="14729" spans="4:5" ht="14.4" x14ac:dyDescent="0.55000000000000004">
      <c r="D14729" s="286"/>
      <c r="E14729" s="288"/>
    </row>
    <row r="14730" spans="4:5" ht="14.4" x14ac:dyDescent="0.55000000000000004">
      <c r="D14730" s="286"/>
      <c r="E14730" s="288"/>
    </row>
    <row r="14731" spans="4:5" ht="14.4" x14ac:dyDescent="0.55000000000000004">
      <c r="D14731" s="286"/>
      <c r="E14731" s="288"/>
    </row>
    <row r="14732" spans="4:5" ht="14.4" x14ac:dyDescent="0.55000000000000004">
      <c r="D14732" s="286"/>
      <c r="E14732" s="288"/>
    </row>
    <row r="14733" spans="4:5" ht="14.4" x14ac:dyDescent="0.55000000000000004">
      <c r="D14733" s="286"/>
      <c r="E14733" s="288"/>
    </row>
    <row r="14734" spans="4:5" ht="14.4" x14ac:dyDescent="0.55000000000000004">
      <c r="D14734" s="286"/>
      <c r="E14734" s="288"/>
    </row>
    <row r="14735" spans="4:5" ht="14.4" x14ac:dyDescent="0.55000000000000004">
      <c r="D14735" s="286"/>
      <c r="E14735" s="288"/>
    </row>
    <row r="14736" spans="4:5" ht="14.4" x14ac:dyDescent="0.55000000000000004">
      <c r="D14736" s="286"/>
      <c r="E14736" s="288"/>
    </row>
    <row r="14737" spans="4:5" ht="14.4" x14ac:dyDescent="0.55000000000000004">
      <c r="D14737" s="286"/>
      <c r="E14737" s="288"/>
    </row>
    <row r="14738" spans="4:5" ht="14.4" x14ac:dyDescent="0.55000000000000004">
      <c r="D14738" s="286"/>
      <c r="E14738" s="288"/>
    </row>
    <row r="14739" spans="4:5" ht="14.4" x14ac:dyDescent="0.55000000000000004">
      <c r="D14739" s="286"/>
      <c r="E14739" s="288"/>
    </row>
    <row r="14740" spans="4:5" ht="14.4" x14ac:dyDescent="0.55000000000000004">
      <c r="D14740" s="286"/>
      <c r="E14740" s="288"/>
    </row>
    <row r="14741" spans="4:5" ht="14.4" x14ac:dyDescent="0.55000000000000004">
      <c r="D14741" s="286"/>
      <c r="E14741" s="288"/>
    </row>
    <row r="14742" spans="4:5" ht="14.4" x14ac:dyDescent="0.55000000000000004">
      <c r="D14742" s="286"/>
      <c r="E14742" s="288"/>
    </row>
    <row r="14743" spans="4:5" ht="14.4" x14ac:dyDescent="0.55000000000000004">
      <c r="D14743" s="286"/>
      <c r="E14743" s="288"/>
    </row>
    <row r="14744" spans="4:5" ht="14.4" x14ac:dyDescent="0.55000000000000004">
      <c r="D14744" s="286"/>
      <c r="E14744" s="288"/>
    </row>
    <row r="14745" spans="4:5" ht="14.4" x14ac:dyDescent="0.55000000000000004">
      <c r="D14745" s="286"/>
      <c r="E14745" s="288"/>
    </row>
    <row r="14746" spans="4:5" ht="14.4" x14ac:dyDescent="0.55000000000000004">
      <c r="D14746" s="286"/>
      <c r="E14746" s="288"/>
    </row>
    <row r="14747" spans="4:5" ht="14.4" x14ac:dyDescent="0.55000000000000004">
      <c r="D14747" s="286"/>
      <c r="E14747" s="288"/>
    </row>
    <row r="14748" spans="4:5" ht="14.4" x14ac:dyDescent="0.55000000000000004">
      <c r="D14748" s="286"/>
      <c r="E14748" s="288"/>
    </row>
    <row r="14749" spans="4:5" ht="14.4" x14ac:dyDescent="0.55000000000000004">
      <c r="D14749" s="286"/>
      <c r="E14749" s="288"/>
    </row>
    <row r="14750" spans="4:5" ht="14.4" x14ac:dyDescent="0.55000000000000004">
      <c r="D14750" s="286"/>
      <c r="E14750" s="288"/>
    </row>
    <row r="14751" spans="4:5" ht="14.4" x14ac:dyDescent="0.55000000000000004">
      <c r="D14751" s="286"/>
      <c r="E14751" s="288"/>
    </row>
    <row r="14752" spans="4:5" ht="14.4" x14ac:dyDescent="0.55000000000000004">
      <c r="D14752" s="286"/>
      <c r="E14752" s="288"/>
    </row>
    <row r="14753" spans="4:5" ht="14.4" x14ac:dyDescent="0.55000000000000004">
      <c r="D14753" s="286"/>
      <c r="E14753" s="288"/>
    </row>
    <row r="14754" spans="4:5" ht="14.4" x14ac:dyDescent="0.55000000000000004">
      <c r="D14754" s="286"/>
      <c r="E14754" s="288"/>
    </row>
    <row r="14755" spans="4:5" ht="14.4" x14ac:dyDescent="0.55000000000000004">
      <c r="D14755" s="286"/>
      <c r="E14755" s="288"/>
    </row>
    <row r="14756" spans="4:5" ht="14.4" x14ac:dyDescent="0.55000000000000004">
      <c r="D14756" s="286"/>
      <c r="E14756" s="288"/>
    </row>
    <row r="14757" spans="4:5" ht="14.4" x14ac:dyDescent="0.55000000000000004">
      <c r="D14757" s="286"/>
      <c r="E14757" s="288"/>
    </row>
    <row r="14758" spans="4:5" ht="14.4" x14ac:dyDescent="0.55000000000000004">
      <c r="D14758" s="286"/>
      <c r="E14758" s="288"/>
    </row>
    <row r="14759" spans="4:5" ht="14.4" x14ac:dyDescent="0.55000000000000004">
      <c r="D14759" s="286"/>
      <c r="E14759" s="288"/>
    </row>
    <row r="14760" spans="4:5" ht="14.4" x14ac:dyDescent="0.55000000000000004">
      <c r="D14760" s="286"/>
      <c r="E14760" s="288"/>
    </row>
    <row r="14761" spans="4:5" ht="14.4" x14ac:dyDescent="0.55000000000000004">
      <c r="D14761" s="286"/>
      <c r="E14761" s="288"/>
    </row>
    <row r="14762" spans="4:5" ht="14.4" x14ac:dyDescent="0.55000000000000004">
      <c r="D14762" s="286"/>
      <c r="E14762" s="288"/>
    </row>
    <row r="14763" spans="4:5" ht="14.4" x14ac:dyDescent="0.55000000000000004">
      <c r="D14763" s="286"/>
      <c r="E14763" s="288"/>
    </row>
    <row r="14764" spans="4:5" ht="14.4" x14ac:dyDescent="0.55000000000000004">
      <c r="D14764" s="286"/>
      <c r="E14764" s="288"/>
    </row>
    <row r="14765" spans="4:5" ht="14.4" x14ac:dyDescent="0.55000000000000004">
      <c r="D14765" s="286"/>
      <c r="E14765" s="288"/>
    </row>
    <row r="14766" spans="4:5" ht="14.4" x14ac:dyDescent="0.55000000000000004">
      <c r="D14766" s="286"/>
      <c r="E14766" s="288"/>
    </row>
    <row r="14767" spans="4:5" ht="14.4" x14ac:dyDescent="0.55000000000000004">
      <c r="D14767" s="286"/>
      <c r="E14767" s="288"/>
    </row>
    <row r="14768" spans="4:5" ht="14.4" x14ac:dyDescent="0.55000000000000004">
      <c r="D14768" s="286"/>
      <c r="E14768" s="288"/>
    </row>
    <row r="14769" spans="4:5" ht="14.4" x14ac:dyDescent="0.55000000000000004">
      <c r="D14769" s="286"/>
      <c r="E14769" s="288"/>
    </row>
    <row r="14770" spans="4:5" ht="14.4" x14ac:dyDescent="0.55000000000000004">
      <c r="D14770" s="286"/>
      <c r="E14770" s="288"/>
    </row>
    <row r="14771" spans="4:5" ht="14.4" x14ac:dyDescent="0.55000000000000004">
      <c r="D14771" s="286"/>
      <c r="E14771" s="288"/>
    </row>
    <row r="14772" spans="4:5" ht="14.4" x14ac:dyDescent="0.55000000000000004">
      <c r="D14772" s="286"/>
      <c r="E14772" s="288"/>
    </row>
    <row r="14773" spans="4:5" ht="14.4" x14ac:dyDescent="0.55000000000000004">
      <c r="D14773" s="286"/>
      <c r="E14773" s="288"/>
    </row>
    <row r="14774" spans="4:5" ht="14.4" x14ac:dyDescent="0.55000000000000004">
      <c r="D14774" s="286"/>
      <c r="E14774" s="288"/>
    </row>
    <row r="14775" spans="4:5" ht="14.4" x14ac:dyDescent="0.55000000000000004">
      <c r="D14775" s="286"/>
      <c r="E14775" s="288"/>
    </row>
    <row r="14776" spans="4:5" ht="14.4" x14ac:dyDescent="0.55000000000000004">
      <c r="D14776" s="286"/>
      <c r="E14776" s="288"/>
    </row>
    <row r="14777" spans="4:5" ht="14.4" x14ac:dyDescent="0.55000000000000004">
      <c r="D14777" s="286"/>
      <c r="E14777" s="288"/>
    </row>
    <row r="14778" spans="4:5" ht="14.4" x14ac:dyDescent="0.55000000000000004">
      <c r="D14778" s="286"/>
      <c r="E14778" s="288"/>
    </row>
    <row r="14779" spans="4:5" ht="14.4" x14ac:dyDescent="0.55000000000000004">
      <c r="D14779" s="286"/>
      <c r="E14779" s="288"/>
    </row>
    <row r="14780" spans="4:5" ht="14.4" x14ac:dyDescent="0.55000000000000004">
      <c r="D14780" s="286"/>
      <c r="E14780" s="288"/>
    </row>
    <row r="14781" spans="4:5" ht="14.4" x14ac:dyDescent="0.55000000000000004">
      <c r="D14781" s="286"/>
      <c r="E14781" s="288"/>
    </row>
    <row r="14782" spans="4:5" ht="14.4" x14ac:dyDescent="0.55000000000000004">
      <c r="D14782" s="286"/>
      <c r="E14782" s="288"/>
    </row>
    <row r="14783" spans="4:5" ht="14.4" x14ac:dyDescent="0.55000000000000004">
      <c r="D14783" s="286"/>
      <c r="E14783" s="288"/>
    </row>
    <row r="14784" spans="4:5" ht="14.4" x14ac:dyDescent="0.55000000000000004">
      <c r="D14784" s="286"/>
      <c r="E14784" s="288"/>
    </row>
    <row r="14785" spans="4:5" ht="14.4" x14ac:dyDescent="0.55000000000000004">
      <c r="D14785" s="286"/>
      <c r="E14785" s="288"/>
    </row>
    <row r="14786" spans="4:5" ht="14.4" x14ac:dyDescent="0.55000000000000004">
      <c r="D14786" s="286"/>
      <c r="E14786" s="288"/>
    </row>
    <row r="14787" spans="4:5" ht="14.4" x14ac:dyDescent="0.55000000000000004">
      <c r="D14787" s="286"/>
      <c r="E14787" s="288"/>
    </row>
    <row r="14788" spans="4:5" ht="14.4" x14ac:dyDescent="0.55000000000000004">
      <c r="D14788" s="286"/>
      <c r="E14788" s="288"/>
    </row>
    <row r="14789" spans="4:5" ht="14.4" x14ac:dyDescent="0.55000000000000004">
      <c r="D14789" s="286"/>
      <c r="E14789" s="288"/>
    </row>
    <row r="14790" spans="4:5" ht="14.4" x14ac:dyDescent="0.55000000000000004">
      <c r="D14790" s="286"/>
      <c r="E14790" s="288"/>
    </row>
    <row r="14791" spans="4:5" ht="14.4" x14ac:dyDescent="0.55000000000000004">
      <c r="D14791" s="286"/>
      <c r="E14791" s="288"/>
    </row>
    <row r="14792" spans="4:5" ht="14.4" x14ac:dyDescent="0.55000000000000004">
      <c r="D14792" s="286"/>
      <c r="E14792" s="288"/>
    </row>
    <row r="14793" spans="4:5" ht="14.4" x14ac:dyDescent="0.55000000000000004">
      <c r="D14793" s="286"/>
      <c r="E14793" s="288"/>
    </row>
    <row r="14794" spans="4:5" ht="14.4" x14ac:dyDescent="0.55000000000000004">
      <c r="D14794" s="286"/>
      <c r="E14794" s="288"/>
    </row>
    <row r="14795" spans="4:5" ht="14.4" x14ac:dyDescent="0.55000000000000004">
      <c r="D14795" s="286"/>
      <c r="E14795" s="288"/>
    </row>
    <row r="14796" spans="4:5" ht="14.4" x14ac:dyDescent="0.55000000000000004">
      <c r="D14796" s="286"/>
      <c r="E14796" s="288"/>
    </row>
    <row r="14797" spans="4:5" ht="14.4" x14ac:dyDescent="0.55000000000000004">
      <c r="D14797" s="286"/>
      <c r="E14797" s="288"/>
    </row>
    <row r="14798" spans="4:5" ht="14.4" x14ac:dyDescent="0.55000000000000004">
      <c r="D14798" s="286"/>
      <c r="E14798" s="288"/>
    </row>
    <row r="14799" spans="4:5" ht="14.4" x14ac:dyDescent="0.55000000000000004">
      <c r="D14799" s="286"/>
      <c r="E14799" s="288"/>
    </row>
    <row r="14800" spans="4:5" ht="14.4" x14ac:dyDescent="0.55000000000000004">
      <c r="D14800" s="286"/>
      <c r="E14800" s="288"/>
    </row>
    <row r="14801" spans="4:5" ht="14.4" x14ac:dyDescent="0.55000000000000004">
      <c r="D14801" s="286"/>
      <c r="E14801" s="288"/>
    </row>
    <row r="14802" spans="4:5" ht="14.4" x14ac:dyDescent="0.55000000000000004">
      <c r="D14802" s="286"/>
      <c r="E14802" s="288"/>
    </row>
    <row r="14803" spans="4:5" ht="14.4" x14ac:dyDescent="0.55000000000000004">
      <c r="D14803" s="286"/>
      <c r="E14803" s="288"/>
    </row>
    <row r="14804" spans="4:5" ht="14.4" x14ac:dyDescent="0.55000000000000004">
      <c r="D14804" s="286"/>
      <c r="E14804" s="288"/>
    </row>
    <row r="14805" spans="4:5" ht="14.4" x14ac:dyDescent="0.55000000000000004">
      <c r="D14805" s="286"/>
      <c r="E14805" s="288"/>
    </row>
    <row r="14806" spans="4:5" ht="14.4" x14ac:dyDescent="0.55000000000000004">
      <c r="D14806" s="286"/>
      <c r="E14806" s="288"/>
    </row>
    <row r="14807" spans="4:5" ht="14.4" x14ac:dyDescent="0.55000000000000004">
      <c r="D14807" s="286"/>
      <c r="E14807" s="288"/>
    </row>
    <row r="14808" spans="4:5" ht="14.4" x14ac:dyDescent="0.55000000000000004">
      <c r="D14808" s="286"/>
      <c r="E14808" s="288"/>
    </row>
    <row r="14809" spans="4:5" ht="14.4" x14ac:dyDescent="0.55000000000000004">
      <c r="D14809" s="286"/>
      <c r="E14809" s="288"/>
    </row>
    <row r="14810" spans="4:5" ht="14.4" x14ac:dyDescent="0.55000000000000004">
      <c r="D14810" s="286"/>
      <c r="E14810" s="288"/>
    </row>
    <row r="14811" spans="4:5" ht="14.4" x14ac:dyDescent="0.55000000000000004">
      <c r="D14811" s="286"/>
      <c r="E14811" s="288"/>
    </row>
    <row r="14812" spans="4:5" ht="14.4" x14ac:dyDescent="0.55000000000000004">
      <c r="D14812" s="286"/>
      <c r="E14812" s="288"/>
    </row>
    <row r="14813" spans="4:5" ht="14.4" x14ac:dyDescent="0.55000000000000004">
      <c r="D14813" s="286"/>
      <c r="E14813" s="288"/>
    </row>
    <row r="14814" spans="4:5" ht="14.4" x14ac:dyDescent="0.55000000000000004">
      <c r="D14814" s="286"/>
      <c r="E14814" s="288"/>
    </row>
    <row r="14815" spans="4:5" ht="14.4" x14ac:dyDescent="0.55000000000000004">
      <c r="D14815" s="286"/>
      <c r="E14815" s="288"/>
    </row>
    <row r="14816" spans="4:5" ht="14.4" x14ac:dyDescent="0.55000000000000004">
      <c r="D14816" s="286"/>
      <c r="E14816" s="288"/>
    </row>
    <row r="14817" spans="4:5" ht="14.4" x14ac:dyDescent="0.55000000000000004">
      <c r="D14817" s="286"/>
      <c r="E14817" s="288"/>
    </row>
    <row r="14818" spans="4:5" ht="14.4" x14ac:dyDescent="0.55000000000000004">
      <c r="D14818" s="286"/>
      <c r="E14818" s="288"/>
    </row>
    <row r="14819" spans="4:5" ht="14.4" x14ac:dyDescent="0.55000000000000004">
      <c r="D14819" s="286"/>
      <c r="E14819" s="288"/>
    </row>
    <row r="14820" spans="4:5" ht="14.4" x14ac:dyDescent="0.55000000000000004">
      <c r="D14820" s="286"/>
      <c r="E14820" s="288"/>
    </row>
    <row r="14821" spans="4:5" ht="14.4" x14ac:dyDescent="0.55000000000000004">
      <c r="D14821" s="286"/>
      <c r="E14821" s="288"/>
    </row>
    <row r="14822" spans="4:5" ht="14.4" x14ac:dyDescent="0.55000000000000004">
      <c r="D14822" s="286"/>
      <c r="E14822" s="288"/>
    </row>
    <row r="14823" spans="4:5" ht="14.4" x14ac:dyDescent="0.55000000000000004">
      <c r="D14823" s="286"/>
      <c r="E14823" s="288"/>
    </row>
    <row r="14824" spans="4:5" ht="14.4" x14ac:dyDescent="0.55000000000000004">
      <c r="D14824" s="286"/>
      <c r="E14824" s="288"/>
    </row>
    <row r="14825" spans="4:5" ht="14.4" x14ac:dyDescent="0.55000000000000004">
      <c r="D14825" s="286"/>
      <c r="E14825" s="288"/>
    </row>
    <row r="14826" spans="4:5" ht="14.4" x14ac:dyDescent="0.55000000000000004">
      <c r="D14826" s="286"/>
      <c r="E14826" s="288"/>
    </row>
    <row r="14827" spans="4:5" ht="14.4" x14ac:dyDescent="0.55000000000000004">
      <c r="D14827" s="286"/>
      <c r="E14827" s="288"/>
    </row>
    <row r="14828" spans="4:5" ht="14.4" x14ac:dyDescent="0.55000000000000004">
      <c r="D14828" s="286"/>
      <c r="E14828" s="288"/>
    </row>
    <row r="14829" spans="4:5" ht="14.4" x14ac:dyDescent="0.55000000000000004">
      <c r="D14829" s="286"/>
      <c r="E14829" s="288"/>
    </row>
    <row r="14830" spans="4:5" ht="14.4" x14ac:dyDescent="0.55000000000000004">
      <c r="D14830" s="286"/>
      <c r="E14830" s="288"/>
    </row>
    <row r="14831" spans="4:5" ht="14.4" x14ac:dyDescent="0.55000000000000004">
      <c r="D14831" s="286"/>
      <c r="E14831" s="288"/>
    </row>
    <row r="14832" spans="4:5" ht="14.4" x14ac:dyDescent="0.55000000000000004">
      <c r="D14832" s="286"/>
      <c r="E14832" s="288"/>
    </row>
    <row r="14833" spans="4:5" ht="14.4" x14ac:dyDescent="0.55000000000000004">
      <c r="D14833" s="286"/>
      <c r="E14833" s="288"/>
    </row>
    <row r="14834" spans="4:5" ht="14.4" x14ac:dyDescent="0.55000000000000004">
      <c r="D14834" s="286"/>
      <c r="E14834" s="288"/>
    </row>
    <row r="14835" spans="4:5" ht="14.4" x14ac:dyDescent="0.55000000000000004">
      <c r="D14835" s="286"/>
      <c r="E14835" s="288"/>
    </row>
    <row r="14836" spans="4:5" ht="14.4" x14ac:dyDescent="0.55000000000000004">
      <c r="D14836" s="286"/>
      <c r="E14836" s="288"/>
    </row>
    <row r="14837" spans="4:5" ht="14.4" x14ac:dyDescent="0.55000000000000004">
      <c r="D14837" s="286"/>
      <c r="E14837" s="288"/>
    </row>
    <row r="14838" spans="4:5" ht="14.4" x14ac:dyDescent="0.55000000000000004">
      <c r="D14838" s="286"/>
      <c r="E14838" s="288"/>
    </row>
    <row r="14839" spans="4:5" ht="14.4" x14ac:dyDescent="0.55000000000000004">
      <c r="D14839" s="286"/>
      <c r="E14839" s="288"/>
    </row>
    <row r="14840" spans="4:5" ht="14.4" x14ac:dyDescent="0.55000000000000004">
      <c r="D14840" s="286"/>
      <c r="E14840" s="288"/>
    </row>
    <row r="14841" spans="4:5" ht="14.4" x14ac:dyDescent="0.55000000000000004">
      <c r="D14841" s="286"/>
      <c r="E14841" s="288"/>
    </row>
    <row r="14842" spans="4:5" ht="14.4" x14ac:dyDescent="0.55000000000000004">
      <c r="D14842" s="286"/>
      <c r="E14842" s="288"/>
    </row>
    <row r="14843" spans="4:5" ht="14.4" x14ac:dyDescent="0.55000000000000004">
      <c r="D14843" s="286"/>
      <c r="E14843" s="288"/>
    </row>
    <row r="14844" spans="4:5" ht="14.4" x14ac:dyDescent="0.55000000000000004">
      <c r="D14844" s="286"/>
      <c r="E14844" s="288"/>
    </row>
    <row r="14845" spans="4:5" ht="14.4" x14ac:dyDescent="0.55000000000000004">
      <c r="D14845" s="286"/>
      <c r="E14845" s="288"/>
    </row>
    <row r="14846" spans="4:5" ht="14.4" x14ac:dyDescent="0.55000000000000004">
      <c r="D14846" s="286"/>
      <c r="E14846" s="288"/>
    </row>
    <row r="14847" spans="4:5" ht="14.4" x14ac:dyDescent="0.55000000000000004">
      <c r="D14847" s="286"/>
      <c r="E14847" s="288"/>
    </row>
    <row r="14848" spans="4:5" ht="14.4" x14ac:dyDescent="0.55000000000000004">
      <c r="D14848" s="286"/>
      <c r="E14848" s="288"/>
    </row>
    <row r="14849" spans="4:5" ht="14.4" x14ac:dyDescent="0.55000000000000004">
      <c r="D14849" s="286"/>
      <c r="E14849" s="288"/>
    </row>
    <row r="14850" spans="4:5" ht="14.4" x14ac:dyDescent="0.55000000000000004">
      <c r="D14850" s="286"/>
      <c r="E14850" s="288"/>
    </row>
    <row r="14851" spans="4:5" ht="14.4" x14ac:dyDescent="0.55000000000000004">
      <c r="D14851" s="286"/>
      <c r="E14851" s="288"/>
    </row>
    <row r="14852" spans="4:5" ht="14.4" x14ac:dyDescent="0.55000000000000004">
      <c r="D14852" s="286"/>
      <c r="E14852" s="288"/>
    </row>
    <row r="14853" spans="4:5" ht="14.4" x14ac:dyDescent="0.55000000000000004">
      <c r="D14853" s="286"/>
      <c r="E14853" s="288"/>
    </row>
    <row r="14854" spans="4:5" ht="14.4" x14ac:dyDescent="0.55000000000000004">
      <c r="D14854" s="286"/>
      <c r="E14854" s="288"/>
    </row>
    <row r="14855" spans="4:5" ht="14.4" x14ac:dyDescent="0.55000000000000004">
      <c r="D14855" s="286"/>
      <c r="E14855" s="288"/>
    </row>
    <row r="14856" spans="4:5" ht="14.4" x14ac:dyDescent="0.55000000000000004">
      <c r="D14856" s="286"/>
      <c r="E14856" s="288"/>
    </row>
    <row r="14857" spans="4:5" ht="14.4" x14ac:dyDescent="0.55000000000000004">
      <c r="D14857" s="286"/>
      <c r="E14857" s="288"/>
    </row>
    <row r="14858" spans="4:5" ht="14.4" x14ac:dyDescent="0.55000000000000004">
      <c r="D14858" s="286"/>
      <c r="E14858" s="288"/>
    </row>
    <row r="14859" spans="4:5" ht="14.4" x14ac:dyDescent="0.55000000000000004">
      <c r="D14859" s="286"/>
      <c r="E14859" s="288"/>
    </row>
    <row r="14860" spans="4:5" ht="14.4" x14ac:dyDescent="0.55000000000000004">
      <c r="D14860" s="286"/>
      <c r="E14860" s="288"/>
    </row>
    <row r="14861" spans="4:5" ht="14.4" x14ac:dyDescent="0.55000000000000004">
      <c r="D14861" s="286"/>
      <c r="E14861" s="288"/>
    </row>
    <row r="14862" spans="4:5" ht="14.4" x14ac:dyDescent="0.55000000000000004">
      <c r="D14862" s="286"/>
      <c r="E14862" s="288"/>
    </row>
    <row r="14863" spans="4:5" ht="14.4" x14ac:dyDescent="0.55000000000000004">
      <c r="D14863" s="286"/>
      <c r="E14863" s="288"/>
    </row>
    <row r="14864" spans="4:5" ht="14.4" x14ac:dyDescent="0.55000000000000004">
      <c r="D14864" s="286"/>
      <c r="E14864" s="288"/>
    </row>
    <row r="14865" spans="4:5" ht="14.4" x14ac:dyDescent="0.55000000000000004">
      <c r="D14865" s="286"/>
      <c r="E14865" s="288"/>
    </row>
    <row r="14866" spans="4:5" ht="14.4" x14ac:dyDescent="0.55000000000000004">
      <c r="D14866" s="286"/>
      <c r="E14866" s="288"/>
    </row>
    <row r="14867" spans="4:5" ht="14.4" x14ac:dyDescent="0.55000000000000004">
      <c r="D14867" s="286"/>
      <c r="E14867" s="288"/>
    </row>
    <row r="14868" spans="4:5" ht="14.4" x14ac:dyDescent="0.55000000000000004">
      <c r="D14868" s="286"/>
      <c r="E14868" s="288"/>
    </row>
    <row r="14869" spans="4:5" ht="14.4" x14ac:dyDescent="0.55000000000000004">
      <c r="D14869" s="286"/>
      <c r="E14869" s="288"/>
    </row>
    <row r="14870" spans="4:5" ht="14.4" x14ac:dyDescent="0.55000000000000004">
      <c r="D14870" s="286"/>
      <c r="E14870" s="288"/>
    </row>
    <row r="14871" spans="4:5" ht="14.4" x14ac:dyDescent="0.55000000000000004">
      <c r="D14871" s="286"/>
      <c r="E14871" s="288"/>
    </row>
    <row r="14872" spans="4:5" ht="14.4" x14ac:dyDescent="0.55000000000000004">
      <c r="D14872" s="286"/>
      <c r="E14872" s="288"/>
    </row>
    <row r="14873" spans="4:5" ht="14.4" x14ac:dyDescent="0.55000000000000004">
      <c r="D14873" s="286"/>
      <c r="E14873" s="288"/>
    </row>
    <row r="14874" spans="4:5" ht="14.4" x14ac:dyDescent="0.55000000000000004">
      <c r="D14874" s="286"/>
      <c r="E14874" s="288"/>
    </row>
    <row r="14875" spans="4:5" ht="14.4" x14ac:dyDescent="0.55000000000000004">
      <c r="D14875" s="286"/>
      <c r="E14875" s="288"/>
    </row>
    <row r="14876" spans="4:5" ht="14.4" x14ac:dyDescent="0.55000000000000004">
      <c r="D14876" s="286"/>
      <c r="E14876" s="288"/>
    </row>
    <row r="14877" spans="4:5" ht="14.4" x14ac:dyDescent="0.55000000000000004">
      <c r="D14877" s="286"/>
      <c r="E14877" s="288"/>
    </row>
    <row r="14878" spans="4:5" ht="14.4" x14ac:dyDescent="0.55000000000000004">
      <c r="D14878" s="286"/>
      <c r="E14878" s="288"/>
    </row>
    <row r="14879" spans="4:5" ht="14.4" x14ac:dyDescent="0.55000000000000004">
      <c r="D14879" s="286"/>
      <c r="E14879" s="288"/>
    </row>
    <row r="14880" spans="4:5" ht="14.4" x14ac:dyDescent="0.55000000000000004">
      <c r="D14880" s="286"/>
      <c r="E14880" s="288"/>
    </row>
    <row r="14881" spans="4:5" ht="14.4" x14ac:dyDescent="0.55000000000000004">
      <c r="D14881" s="286"/>
      <c r="E14881" s="288"/>
    </row>
    <row r="14882" spans="4:5" ht="14.4" x14ac:dyDescent="0.55000000000000004">
      <c r="D14882" s="286"/>
      <c r="E14882" s="288"/>
    </row>
    <row r="14883" spans="4:5" ht="14.4" x14ac:dyDescent="0.55000000000000004">
      <c r="D14883" s="286"/>
      <c r="E14883" s="288"/>
    </row>
    <row r="14884" spans="4:5" ht="14.4" x14ac:dyDescent="0.55000000000000004">
      <c r="D14884" s="286"/>
      <c r="E14884" s="288"/>
    </row>
    <row r="14885" spans="4:5" ht="14.4" x14ac:dyDescent="0.55000000000000004">
      <c r="D14885" s="286"/>
      <c r="E14885" s="288"/>
    </row>
    <row r="14886" spans="4:5" ht="14.4" x14ac:dyDescent="0.55000000000000004">
      <c r="D14886" s="286"/>
      <c r="E14886" s="288"/>
    </row>
    <row r="14887" spans="4:5" ht="14.4" x14ac:dyDescent="0.55000000000000004">
      <c r="D14887" s="286"/>
      <c r="E14887" s="288"/>
    </row>
    <row r="14888" spans="4:5" ht="14.4" x14ac:dyDescent="0.55000000000000004">
      <c r="D14888" s="286"/>
      <c r="E14888" s="288"/>
    </row>
    <row r="14889" spans="4:5" ht="14.4" x14ac:dyDescent="0.55000000000000004">
      <c r="D14889" s="286"/>
      <c r="E14889" s="288"/>
    </row>
    <row r="14890" spans="4:5" ht="14.4" x14ac:dyDescent="0.55000000000000004">
      <c r="D14890" s="286"/>
      <c r="E14890" s="288"/>
    </row>
    <row r="14891" spans="4:5" ht="14.4" x14ac:dyDescent="0.55000000000000004">
      <c r="D14891" s="286"/>
      <c r="E14891" s="288"/>
    </row>
    <row r="14892" spans="4:5" ht="14.4" x14ac:dyDescent="0.55000000000000004">
      <c r="D14892" s="286"/>
      <c r="E14892" s="288"/>
    </row>
    <row r="14893" spans="4:5" ht="14.4" x14ac:dyDescent="0.55000000000000004">
      <c r="D14893" s="286"/>
      <c r="E14893" s="288"/>
    </row>
    <row r="14894" spans="4:5" ht="14.4" x14ac:dyDescent="0.55000000000000004">
      <c r="D14894" s="286"/>
      <c r="E14894" s="288"/>
    </row>
    <row r="14895" spans="4:5" ht="14.4" x14ac:dyDescent="0.55000000000000004">
      <c r="D14895" s="286"/>
      <c r="E14895" s="288"/>
    </row>
    <row r="14896" spans="4:5" ht="14.4" x14ac:dyDescent="0.55000000000000004">
      <c r="D14896" s="286"/>
      <c r="E14896" s="288"/>
    </row>
    <row r="14897" spans="4:5" ht="14.4" x14ac:dyDescent="0.55000000000000004">
      <c r="D14897" s="286"/>
      <c r="E14897" s="288"/>
    </row>
    <row r="14898" spans="4:5" ht="14.4" x14ac:dyDescent="0.55000000000000004">
      <c r="D14898" s="286"/>
      <c r="E14898" s="288"/>
    </row>
    <row r="14899" spans="4:5" ht="14.4" x14ac:dyDescent="0.55000000000000004">
      <c r="D14899" s="286"/>
      <c r="E14899" s="288"/>
    </row>
    <row r="14900" spans="4:5" ht="14.4" x14ac:dyDescent="0.55000000000000004">
      <c r="D14900" s="286"/>
      <c r="E14900" s="288"/>
    </row>
    <row r="14901" spans="4:5" ht="14.4" x14ac:dyDescent="0.55000000000000004">
      <c r="D14901" s="286"/>
      <c r="E14901" s="288"/>
    </row>
    <row r="14902" spans="4:5" ht="14.4" x14ac:dyDescent="0.55000000000000004">
      <c r="D14902" s="286"/>
      <c r="E14902" s="288"/>
    </row>
    <row r="14903" spans="4:5" ht="14.4" x14ac:dyDescent="0.55000000000000004">
      <c r="D14903" s="286"/>
      <c r="E14903" s="288"/>
    </row>
    <row r="14904" spans="4:5" ht="14.4" x14ac:dyDescent="0.55000000000000004">
      <c r="D14904" s="286"/>
      <c r="E14904" s="288"/>
    </row>
    <row r="14905" spans="4:5" ht="14.4" x14ac:dyDescent="0.55000000000000004">
      <c r="D14905" s="286"/>
      <c r="E14905" s="288"/>
    </row>
    <row r="14906" spans="4:5" ht="14.4" x14ac:dyDescent="0.55000000000000004">
      <c r="D14906" s="286"/>
      <c r="E14906" s="288"/>
    </row>
    <row r="14907" spans="4:5" ht="14.4" x14ac:dyDescent="0.55000000000000004">
      <c r="D14907" s="286"/>
      <c r="E14907" s="288"/>
    </row>
    <row r="14908" spans="4:5" ht="14.4" x14ac:dyDescent="0.55000000000000004">
      <c r="D14908" s="286"/>
      <c r="E14908" s="288"/>
    </row>
    <row r="14909" spans="4:5" ht="14.4" x14ac:dyDescent="0.55000000000000004">
      <c r="D14909" s="286"/>
      <c r="E14909" s="288"/>
    </row>
    <row r="14910" spans="4:5" ht="14.4" x14ac:dyDescent="0.55000000000000004">
      <c r="D14910" s="286"/>
      <c r="E14910" s="288"/>
    </row>
    <row r="14911" spans="4:5" ht="14.4" x14ac:dyDescent="0.55000000000000004">
      <c r="D14911" s="286"/>
      <c r="E14911" s="288"/>
    </row>
    <row r="14912" spans="4:5" ht="14.4" x14ac:dyDescent="0.55000000000000004">
      <c r="D14912" s="286"/>
      <c r="E14912" s="288"/>
    </row>
    <row r="14913" spans="4:5" ht="14.4" x14ac:dyDescent="0.55000000000000004">
      <c r="D14913" s="286"/>
      <c r="E14913" s="288"/>
    </row>
    <row r="14914" spans="4:5" ht="14.4" x14ac:dyDescent="0.55000000000000004">
      <c r="D14914" s="286"/>
      <c r="E14914" s="288"/>
    </row>
    <row r="14915" spans="4:5" ht="14.4" x14ac:dyDescent="0.55000000000000004">
      <c r="D14915" s="286"/>
      <c r="E14915" s="288"/>
    </row>
    <row r="14916" spans="4:5" ht="14.4" x14ac:dyDescent="0.55000000000000004">
      <c r="D14916" s="286"/>
      <c r="E14916" s="288"/>
    </row>
    <row r="14917" spans="4:5" ht="14.4" x14ac:dyDescent="0.55000000000000004">
      <c r="D14917" s="286"/>
      <c r="E14917" s="288"/>
    </row>
    <row r="14918" spans="4:5" ht="14.4" x14ac:dyDescent="0.55000000000000004">
      <c r="D14918" s="286"/>
      <c r="E14918" s="288"/>
    </row>
    <row r="14919" spans="4:5" ht="14.4" x14ac:dyDescent="0.55000000000000004">
      <c r="D14919" s="286"/>
      <c r="E14919" s="288"/>
    </row>
    <row r="14920" spans="4:5" ht="14.4" x14ac:dyDescent="0.55000000000000004">
      <c r="D14920" s="286"/>
      <c r="E14920" s="288"/>
    </row>
    <row r="14921" spans="4:5" ht="14.4" x14ac:dyDescent="0.55000000000000004">
      <c r="D14921" s="286"/>
      <c r="E14921" s="288"/>
    </row>
    <row r="14922" spans="4:5" ht="14.4" x14ac:dyDescent="0.55000000000000004">
      <c r="D14922" s="286"/>
      <c r="E14922" s="288"/>
    </row>
    <row r="14923" spans="4:5" ht="14.4" x14ac:dyDescent="0.55000000000000004">
      <c r="D14923" s="286"/>
      <c r="E14923" s="288"/>
    </row>
    <row r="14924" spans="4:5" ht="14.4" x14ac:dyDescent="0.55000000000000004">
      <c r="D14924" s="286"/>
      <c r="E14924" s="288"/>
    </row>
    <row r="14925" spans="4:5" ht="14.4" x14ac:dyDescent="0.55000000000000004">
      <c r="D14925" s="286"/>
      <c r="E14925" s="288"/>
    </row>
    <row r="14926" spans="4:5" ht="14.4" x14ac:dyDescent="0.55000000000000004">
      <c r="D14926" s="286"/>
      <c r="E14926" s="288"/>
    </row>
    <row r="14927" spans="4:5" ht="14.4" x14ac:dyDescent="0.55000000000000004">
      <c r="D14927" s="286"/>
      <c r="E14927" s="288"/>
    </row>
    <row r="14928" spans="4:5" ht="14.4" x14ac:dyDescent="0.55000000000000004">
      <c r="D14928" s="286"/>
      <c r="E14928" s="288"/>
    </row>
    <row r="14929" spans="4:5" ht="14.4" x14ac:dyDescent="0.55000000000000004">
      <c r="D14929" s="286"/>
      <c r="E14929" s="288"/>
    </row>
    <row r="14930" spans="4:5" ht="14.4" x14ac:dyDescent="0.55000000000000004">
      <c r="D14930" s="286"/>
      <c r="E14930" s="288"/>
    </row>
    <row r="14931" spans="4:5" ht="14.4" x14ac:dyDescent="0.55000000000000004">
      <c r="D14931" s="286"/>
      <c r="E14931" s="288"/>
    </row>
    <row r="14932" spans="4:5" ht="14.4" x14ac:dyDescent="0.55000000000000004">
      <c r="D14932" s="286"/>
      <c r="E14932" s="288"/>
    </row>
    <row r="14933" spans="4:5" ht="14.4" x14ac:dyDescent="0.55000000000000004">
      <c r="D14933" s="286"/>
      <c r="E14933" s="288"/>
    </row>
    <row r="14934" spans="4:5" ht="14.4" x14ac:dyDescent="0.55000000000000004">
      <c r="D14934" s="286"/>
      <c r="E14934" s="288"/>
    </row>
    <row r="14935" spans="4:5" ht="14.4" x14ac:dyDescent="0.55000000000000004">
      <c r="D14935" s="286"/>
      <c r="E14935" s="288"/>
    </row>
    <row r="14936" spans="4:5" ht="14.4" x14ac:dyDescent="0.55000000000000004">
      <c r="D14936" s="286"/>
      <c r="E14936" s="288"/>
    </row>
    <row r="14937" spans="4:5" ht="14.4" x14ac:dyDescent="0.55000000000000004">
      <c r="D14937" s="286"/>
      <c r="E14937" s="288"/>
    </row>
    <row r="14938" spans="4:5" ht="14.4" x14ac:dyDescent="0.55000000000000004">
      <c r="D14938" s="286"/>
      <c r="E14938" s="288"/>
    </row>
    <row r="14939" spans="4:5" ht="14.4" x14ac:dyDescent="0.55000000000000004">
      <c r="D14939" s="286"/>
      <c r="E14939" s="288"/>
    </row>
    <row r="14940" spans="4:5" ht="14.4" x14ac:dyDescent="0.55000000000000004">
      <c r="D14940" s="286"/>
      <c r="E14940" s="288"/>
    </row>
    <row r="14941" spans="4:5" ht="14.4" x14ac:dyDescent="0.55000000000000004">
      <c r="D14941" s="286"/>
      <c r="E14941" s="288"/>
    </row>
    <row r="14942" spans="4:5" ht="14.4" x14ac:dyDescent="0.55000000000000004">
      <c r="D14942" s="286"/>
      <c r="E14942" s="288"/>
    </row>
    <row r="14943" spans="4:5" ht="14.4" x14ac:dyDescent="0.55000000000000004">
      <c r="D14943" s="286"/>
      <c r="E14943" s="288"/>
    </row>
    <row r="14944" spans="4:5" ht="14.4" x14ac:dyDescent="0.55000000000000004">
      <c r="D14944" s="286"/>
      <c r="E14944" s="288"/>
    </row>
    <row r="14945" spans="4:5" ht="14.4" x14ac:dyDescent="0.55000000000000004">
      <c r="D14945" s="286"/>
      <c r="E14945" s="288"/>
    </row>
    <row r="14946" spans="4:5" ht="14.4" x14ac:dyDescent="0.55000000000000004">
      <c r="D14946" s="286"/>
      <c r="E14946" s="288"/>
    </row>
    <row r="14947" spans="4:5" ht="14.4" x14ac:dyDescent="0.55000000000000004">
      <c r="D14947" s="286"/>
      <c r="E14947" s="288"/>
    </row>
    <row r="14948" spans="4:5" ht="14.4" x14ac:dyDescent="0.55000000000000004">
      <c r="D14948" s="286"/>
      <c r="E14948" s="288"/>
    </row>
    <row r="14949" spans="4:5" ht="14.4" x14ac:dyDescent="0.55000000000000004">
      <c r="D14949" s="286"/>
      <c r="E14949" s="288"/>
    </row>
    <row r="14950" spans="4:5" ht="14.4" x14ac:dyDescent="0.55000000000000004">
      <c r="D14950" s="286"/>
      <c r="E14950" s="288"/>
    </row>
    <row r="14951" spans="4:5" ht="14.4" x14ac:dyDescent="0.55000000000000004">
      <c r="D14951" s="286"/>
      <c r="E14951" s="288"/>
    </row>
    <row r="14952" spans="4:5" ht="14.4" x14ac:dyDescent="0.55000000000000004">
      <c r="D14952" s="286"/>
      <c r="E14952" s="288"/>
    </row>
    <row r="14953" spans="4:5" ht="14.4" x14ac:dyDescent="0.55000000000000004">
      <c r="D14953" s="286"/>
      <c r="E14953" s="288"/>
    </row>
    <row r="14954" spans="4:5" ht="14.4" x14ac:dyDescent="0.55000000000000004">
      <c r="D14954" s="286"/>
      <c r="E14954" s="288"/>
    </row>
    <row r="14955" spans="4:5" ht="14.4" x14ac:dyDescent="0.55000000000000004">
      <c r="D14955" s="286"/>
      <c r="E14955" s="288"/>
    </row>
    <row r="14956" spans="4:5" ht="14.4" x14ac:dyDescent="0.55000000000000004">
      <c r="D14956" s="286"/>
      <c r="E14956" s="288"/>
    </row>
    <row r="14957" spans="4:5" ht="14.4" x14ac:dyDescent="0.55000000000000004">
      <c r="D14957" s="286"/>
      <c r="E14957" s="288"/>
    </row>
    <row r="14958" spans="4:5" ht="14.4" x14ac:dyDescent="0.55000000000000004">
      <c r="D14958" s="286"/>
      <c r="E14958" s="288"/>
    </row>
    <row r="14959" spans="4:5" ht="14.4" x14ac:dyDescent="0.55000000000000004">
      <c r="D14959" s="286"/>
      <c r="E14959" s="288"/>
    </row>
    <row r="14960" spans="4:5" ht="14.4" x14ac:dyDescent="0.55000000000000004">
      <c r="D14960" s="286"/>
      <c r="E14960" s="288"/>
    </row>
    <row r="14961" spans="4:5" ht="14.4" x14ac:dyDescent="0.55000000000000004">
      <c r="D14961" s="286"/>
      <c r="E14961" s="288"/>
    </row>
    <row r="14962" spans="4:5" ht="14.4" x14ac:dyDescent="0.55000000000000004">
      <c r="D14962" s="286"/>
      <c r="E14962" s="288"/>
    </row>
    <row r="14963" spans="4:5" ht="14.4" x14ac:dyDescent="0.55000000000000004">
      <c r="D14963" s="286"/>
      <c r="E14963" s="288"/>
    </row>
    <row r="14964" spans="4:5" ht="14.4" x14ac:dyDescent="0.55000000000000004">
      <c r="D14964" s="286"/>
      <c r="E14964" s="288"/>
    </row>
    <row r="14965" spans="4:5" ht="14.4" x14ac:dyDescent="0.55000000000000004">
      <c r="D14965" s="286"/>
      <c r="E14965" s="288"/>
    </row>
    <row r="14966" spans="4:5" ht="14.4" x14ac:dyDescent="0.55000000000000004">
      <c r="D14966" s="286"/>
      <c r="E14966" s="288"/>
    </row>
    <row r="14967" spans="4:5" ht="14.4" x14ac:dyDescent="0.55000000000000004">
      <c r="D14967" s="286"/>
      <c r="E14967" s="288"/>
    </row>
    <row r="14968" spans="4:5" ht="14.4" x14ac:dyDescent="0.55000000000000004">
      <c r="D14968" s="286"/>
      <c r="E14968" s="288"/>
    </row>
    <row r="14969" spans="4:5" ht="14.4" x14ac:dyDescent="0.55000000000000004">
      <c r="D14969" s="286"/>
      <c r="E14969" s="288"/>
    </row>
    <row r="14970" spans="4:5" ht="14.4" x14ac:dyDescent="0.55000000000000004">
      <c r="D14970" s="286"/>
      <c r="E14970" s="288"/>
    </row>
    <row r="14971" spans="4:5" ht="14.4" x14ac:dyDescent="0.55000000000000004">
      <c r="D14971" s="286"/>
      <c r="E14971" s="288"/>
    </row>
    <row r="14972" spans="4:5" ht="14.4" x14ac:dyDescent="0.55000000000000004">
      <c r="D14972" s="286"/>
      <c r="E14972" s="288"/>
    </row>
    <row r="14973" spans="4:5" ht="14.4" x14ac:dyDescent="0.55000000000000004">
      <c r="D14973" s="286"/>
      <c r="E14973" s="288"/>
    </row>
    <row r="14974" spans="4:5" ht="14.4" x14ac:dyDescent="0.55000000000000004">
      <c r="D14974" s="286"/>
      <c r="E14974" s="288"/>
    </row>
    <row r="14975" spans="4:5" ht="14.4" x14ac:dyDescent="0.55000000000000004">
      <c r="D14975" s="286"/>
      <c r="E14975" s="288"/>
    </row>
    <row r="14976" spans="4:5" ht="14.4" x14ac:dyDescent="0.55000000000000004">
      <c r="D14976" s="286"/>
      <c r="E14976" s="288"/>
    </row>
    <row r="14977" spans="4:5" ht="14.4" x14ac:dyDescent="0.55000000000000004">
      <c r="D14977" s="286"/>
      <c r="E14977" s="288"/>
    </row>
    <row r="14978" spans="4:5" ht="14.4" x14ac:dyDescent="0.55000000000000004">
      <c r="D14978" s="286"/>
      <c r="E14978" s="288"/>
    </row>
    <row r="14979" spans="4:5" ht="14.4" x14ac:dyDescent="0.55000000000000004">
      <c r="D14979" s="286"/>
      <c r="E14979" s="288"/>
    </row>
    <row r="14980" spans="4:5" ht="14.4" x14ac:dyDescent="0.55000000000000004">
      <c r="D14980" s="286"/>
      <c r="E14980" s="288"/>
    </row>
    <row r="14981" spans="4:5" ht="14.4" x14ac:dyDescent="0.55000000000000004">
      <c r="D14981" s="286"/>
      <c r="E14981" s="288"/>
    </row>
    <row r="14982" spans="4:5" ht="14.4" x14ac:dyDescent="0.55000000000000004">
      <c r="D14982" s="286"/>
      <c r="E14982" s="288"/>
    </row>
    <row r="14983" spans="4:5" ht="14.4" x14ac:dyDescent="0.55000000000000004">
      <c r="D14983" s="286"/>
      <c r="E14983" s="288"/>
    </row>
    <row r="14984" spans="4:5" ht="14.4" x14ac:dyDescent="0.55000000000000004">
      <c r="D14984" s="286"/>
      <c r="E14984" s="288"/>
    </row>
    <row r="14985" spans="4:5" ht="14.4" x14ac:dyDescent="0.55000000000000004">
      <c r="D14985" s="286"/>
      <c r="E14985" s="288"/>
    </row>
    <row r="14986" spans="4:5" ht="14.4" x14ac:dyDescent="0.55000000000000004">
      <c r="D14986" s="286"/>
      <c r="E14986" s="288"/>
    </row>
    <row r="14987" spans="4:5" ht="14.4" x14ac:dyDescent="0.55000000000000004">
      <c r="D14987" s="286"/>
      <c r="E14987" s="288"/>
    </row>
    <row r="14988" spans="4:5" ht="14.4" x14ac:dyDescent="0.55000000000000004">
      <c r="D14988" s="286"/>
      <c r="E14988" s="288"/>
    </row>
    <row r="14989" spans="4:5" ht="14.4" x14ac:dyDescent="0.55000000000000004">
      <c r="D14989" s="286"/>
      <c r="E14989" s="288"/>
    </row>
    <row r="14990" spans="4:5" ht="14.4" x14ac:dyDescent="0.55000000000000004">
      <c r="D14990" s="286"/>
      <c r="E14990" s="288"/>
    </row>
    <row r="14991" spans="4:5" ht="14.4" x14ac:dyDescent="0.55000000000000004">
      <c r="D14991" s="286"/>
      <c r="E14991" s="288"/>
    </row>
    <row r="14992" spans="4:5" ht="14.4" x14ac:dyDescent="0.55000000000000004">
      <c r="D14992" s="286"/>
      <c r="E14992" s="288"/>
    </row>
    <row r="14993" spans="4:5" ht="14.4" x14ac:dyDescent="0.55000000000000004">
      <c r="D14993" s="286"/>
      <c r="E14993" s="288"/>
    </row>
    <row r="14994" spans="4:5" ht="14.4" x14ac:dyDescent="0.55000000000000004">
      <c r="D14994" s="286"/>
      <c r="E14994" s="288"/>
    </row>
    <row r="14995" spans="4:5" ht="14.4" x14ac:dyDescent="0.55000000000000004">
      <c r="D14995" s="286"/>
      <c r="E14995" s="288"/>
    </row>
    <row r="14996" spans="4:5" ht="14.4" x14ac:dyDescent="0.55000000000000004">
      <c r="D14996" s="286"/>
      <c r="E14996" s="288"/>
    </row>
    <row r="14997" spans="4:5" ht="14.4" x14ac:dyDescent="0.55000000000000004">
      <c r="D14997" s="286"/>
      <c r="E14997" s="288"/>
    </row>
    <row r="14998" spans="4:5" ht="14.4" x14ac:dyDescent="0.55000000000000004">
      <c r="D14998" s="286"/>
      <c r="E14998" s="288"/>
    </row>
    <row r="14999" spans="4:5" ht="14.4" x14ac:dyDescent="0.55000000000000004">
      <c r="D14999" s="286"/>
      <c r="E14999" s="288"/>
    </row>
    <row r="15000" spans="4:5" ht="14.4" x14ac:dyDescent="0.55000000000000004">
      <c r="D15000" s="286"/>
      <c r="E15000" s="288"/>
    </row>
    <row r="15001" spans="4:5" ht="14.4" x14ac:dyDescent="0.55000000000000004">
      <c r="D15001" s="286"/>
      <c r="E15001" s="288"/>
    </row>
    <row r="15002" spans="4:5" ht="14.4" x14ac:dyDescent="0.55000000000000004">
      <c r="D15002" s="286"/>
      <c r="E15002" s="288"/>
    </row>
    <row r="15003" spans="4:5" ht="14.4" x14ac:dyDescent="0.55000000000000004">
      <c r="D15003" s="286"/>
      <c r="E15003" s="288"/>
    </row>
    <row r="15004" spans="4:5" ht="14.4" x14ac:dyDescent="0.55000000000000004">
      <c r="D15004" s="286"/>
      <c r="E15004" s="288"/>
    </row>
    <row r="15005" spans="4:5" ht="14.4" x14ac:dyDescent="0.55000000000000004">
      <c r="D15005" s="286"/>
      <c r="E15005" s="288"/>
    </row>
    <row r="15006" spans="4:5" ht="14.4" x14ac:dyDescent="0.55000000000000004">
      <c r="D15006" s="286"/>
      <c r="E15006" s="288"/>
    </row>
    <row r="15007" spans="4:5" ht="14.4" x14ac:dyDescent="0.55000000000000004">
      <c r="D15007" s="286"/>
      <c r="E15007" s="288"/>
    </row>
    <row r="15008" spans="4:5" ht="14.4" x14ac:dyDescent="0.55000000000000004">
      <c r="D15008" s="286"/>
      <c r="E15008" s="288"/>
    </row>
    <row r="15009" spans="4:5" ht="14.4" x14ac:dyDescent="0.55000000000000004">
      <c r="D15009" s="286"/>
      <c r="E15009" s="288"/>
    </row>
    <row r="15010" spans="4:5" ht="14.4" x14ac:dyDescent="0.55000000000000004">
      <c r="D15010" s="286"/>
      <c r="E15010" s="288"/>
    </row>
    <row r="15011" spans="4:5" ht="14.4" x14ac:dyDescent="0.55000000000000004">
      <c r="D15011" s="286"/>
      <c r="E15011" s="288"/>
    </row>
    <row r="15012" spans="4:5" ht="14.4" x14ac:dyDescent="0.55000000000000004">
      <c r="D15012" s="286"/>
      <c r="E15012" s="288"/>
    </row>
    <row r="15013" spans="4:5" ht="14.4" x14ac:dyDescent="0.55000000000000004">
      <c r="D15013" s="286"/>
      <c r="E15013" s="288"/>
    </row>
    <row r="15014" spans="4:5" ht="14.4" x14ac:dyDescent="0.55000000000000004">
      <c r="D15014" s="286"/>
      <c r="E15014" s="288"/>
    </row>
    <row r="15015" spans="4:5" ht="14.4" x14ac:dyDescent="0.55000000000000004">
      <c r="D15015" s="286"/>
      <c r="E15015" s="288"/>
    </row>
    <row r="15016" spans="4:5" ht="14.4" x14ac:dyDescent="0.55000000000000004">
      <c r="D15016" s="286"/>
      <c r="E15016" s="288"/>
    </row>
    <row r="15017" spans="4:5" ht="14.4" x14ac:dyDescent="0.55000000000000004">
      <c r="D15017" s="286"/>
      <c r="E15017" s="288"/>
    </row>
    <row r="15018" spans="4:5" ht="14.4" x14ac:dyDescent="0.55000000000000004">
      <c r="D15018" s="286"/>
      <c r="E15018" s="288"/>
    </row>
    <row r="15019" spans="4:5" ht="14.4" x14ac:dyDescent="0.55000000000000004">
      <c r="D15019" s="286"/>
      <c r="E15019" s="288"/>
    </row>
    <row r="15020" spans="4:5" ht="14.4" x14ac:dyDescent="0.55000000000000004">
      <c r="D15020" s="286"/>
      <c r="E15020" s="288"/>
    </row>
    <row r="15021" spans="4:5" ht="14.4" x14ac:dyDescent="0.55000000000000004">
      <c r="D15021" s="286"/>
      <c r="E15021" s="288"/>
    </row>
    <row r="15022" spans="4:5" ht="14.4" x14ac:dyDescent="0.55000000000000004">
      <c r="D15022" s="286"/>
      <c r="E15022" s="288"/>
    </row>
    <row r="15023" spans="4:5" ht="14.4" x14ac:dyDescent="0.55000000000000004">
      <c r="D15023" s="286"/>
      <c r="E15023" s="288"/>
    </row>
    <row r="15024" spans="4:5" ht="14.4" x14ac:dyDescent="0.55000000000000004">
      <c r="D15024" s="286"/>
      <c r="E15024" s="288"/>
    </row>
    <row r="15025" spans="4:5" ht="14.4" x14ac:dyDescent="0.55000000000000004">
      <c r="D15025" s="286"/>
      <c r="E15025" s="288"/>
    </row>
    <row r="15026" spans="4:5" ht="14.4" x14ac:dyDescent="0.55000000000000004">
      <c r="D15026" s="286"/>
      <c r="E15026" s="288"/>
    </row>
    <row r="15027" spans="4:5" ht="14.4" x14ac:dyDescent="0.55000000000000004">
      <c r="D15027" s="286"/>
      <c r="E15027" s="288"/>
    </row>
    <row r="15028" spans="4:5" ht="14.4" x14ac:dyDescent="0.55000000000000004">
      <c r="D15028" s="286"/>
      <c r="E15028" s="288"/>
    </row>
    <row r="15029" spans="4:5" ht="14.4" x14ac:dyDescent="0.55000000000000004">
      <c r="D15029" s="286"/>
      <c r="E15029" s="288"/>
    </row>
    <row r="15030" spans="4:5" ht="14.4" x14ac:dyDescent="0.55000000000000004">
      <c r="D15030" s="286"/>
      <c r="E15030" s="288"/>
    </row>
    <row r="15031" spans="4:5" ht="14.4" x14ac:dyDescent="0.55000000000000004">
      <c r="D15031" s="286"/>
      <c r="E15031" s="288"/>
    </row>
    <row r="15032" spans="4:5" ht="14.4" x14ac:dyDescent="0.55000000000000004">
      <c r="D15032" s="286"/>
      <c r="E15032" s="288"/>
    </row>
    <row r="15033" spans="4:5" ht="14.4" x14ac:dyDescent="0.55000000000000004">
      <c r="D15033" s="286"/>
      <c r="E15033" s="288"/>
    </row>
    <row r="15034" spans="4:5" ht="14.4" x14ac:dyDescent="0.55000000000000004">
      <c r="D15034" s="286"/>
      <c r="E15034" s="288"/>
    </row>
    <row r="15035" spans="4:5" ht="14.4" x14ac:dyDescent="0.55000000000000004">
      <c r="D15035" s="286"/>
      <c r="E15035" s="288"/>
    </row>
    <row r="15036" spans="4:5" ht="14.4" x14ac:dyDescent="0.55000000000000004">
      <c r="D15036" s="286"/>
      <c r="E15036" s="288"/>
    </row>
    <row r="15037" spans="4:5" ht="14.4" x14ac:dyDescent="0.55000000000000004">
      <c r="D15037" s="286"/>
      <c r="E15037" s="288"/>
    </row>
    <row r="15038" spans="4:5" ht="14.4" x14ac:dyDescent="0.55000000000000004">
      <c r="D15038" s="286"/>
      <c r="E15038" s="288"/>
    </row>
    <row r="15039" spans="4:5" ht="14.4" x14ac:dyDescent="0.55000000000000004">
      <c r="D15039" s="286"/>
      <c r="E15039" s="288"/>
    </row>
    <row r="15040" spans="4:5" ht="14.4" x14ac:dyDescent="0.55000000000000004">
      <c r="D15040" s="286"/>
      <c r="E15040" s="288"/>
    </row>
    <row r="15041" spans="4:5" ht="14.4" x14ac:dyDescent="0.55000000000000004">
      <c r="D15041" s="286"/>
      <c r="E15041" s="288"/>
    </row>
    <row r="15042" spans="4:5" ht="14.4" x14ac:dyDescent="0.55000000000000004">
      <c r="D15042" s="286"/>
      <c r="E15042" s="288"/>
    </row>
    <row r="15043" spans="4:5" ht="14.4" x14ac:dyDescent="0.55000000000000004">
      <c r="D15043" s="286"/>
      <c r="E15043" s="288"/>
    </row>
    <row r="15044" spans="4:5" ht="14.4" x14ac:dyDescent="0.55000000000000004">
      <c r="D15044" s="286"/>
      <c r="E15044" s="288"/>
    </row>
    <row r="15045" spans="4:5" ht="14.4" x14ac:dyDescent="0.55000000000000004">
      <c r="D15045" s="286"/>
      <c r="E15045" s="288"/>
    </row>
    <row r="15046" spans="4:5" ht="14.4" x14ac:dyDescent="0.55000000000000004">
      <c r="D15046" s="286"/>
      <c r="E15046" s="288"/>
    </row>
    <row r="15047" spans="4:5" ht="14.4" x14ac:dyDescent="0.55000000000000004">
      <c r="D15047" s="286"/>
      <c r="E15047" s="288"/>
    </row>
    <row r="15048" spans="4:5" ht="14.4" x14ac:dyDescent="0.55000000000000004">
      <c r="D15048" s="286"/>
      <c r="E15048" s="288"/>
    </row>
    <row r="15049" spans="4:5" ht="14.4" x14ac:dyDescent="0.55000000000000004">
      <c r="D15049" s="286"/>
      <c r="E15049" s="288"/>
    </row>
    <row r="15050" spans="4:5" ht="14.4" x14ac:dyDescent="0.55000000000000004">
      <c r="D15050" s="286"/>
      <c r="E15050" s="288"/>
    </row>
    <row r="15051" spans="4:5" ht="14.4" x14ac:dyDescent="0.55000000000000004">
      <c r="D15051" s="286"/>
      <c r="E15051" s="288"/>
    </row>
    <row r="15052" spans="4:5" ht="14.4" x14ac:dyDescent="0.55000000000000004">
      <c r="D15052" s="286"/>
      <c r="E15052" s="288"/>
    </row>
    <row r="15053" spans="4:5" ht="14.4" x14ac:dyDescent="0.55000000000000004">
      <c r="D15053" s="286"/>
      <c r="E15053" s="288"/>
    </row>
    <row r="15054" spans="4:5" ht="14.4" x14ac:dyDescent="0.55000000000000004">
      <c r="D15054" s="286"/>
      <c r="E15054" s="288"/>
    </row>
    <row r="15055" spans="4:5" ht="14.4" x14ac:dyDescent="0.55000000000000004">
      <c r="D15055" s="286"/>
      <c r="E15055" s="288"/>
    </row>
    <row r="15056" spans="4:5" ht="14.4" x14ac:dyDescent="0.55000000000000004">
      <c r="D15056" s="286"/>
      <c r="E15056" s="288"/>
    </row>
    <row r="15057" spans="4:5" ht="14.4" x14ac:dyDescent="0.55000000000000004">
      <c r="D15057" s="286"/>
      <c r="E15057" s="288"/>
    </row>
    <row r="15058" spans="4:5" ht="14.4" x14ac:dyDescent="0.55000000000000004">
      <c r="D15058" s="286"/>
      <c r="E15058" s="288"/>
    </row>
    <row r="15059" spans="4:5" ht="14.4" x14ac:dyDescent="0.55000000000000004">
      <c r="D15059" s="286"/>
      <c r="E15059" s="288"/>
    </row>
    <row r="15060" spans="4:5" ht="14.4" x14ac:dyDescent="0.55000000000000004">
      <c r="D15060" s="286"/>
      <c r="E15060" s="288"/>
    </row>
    <row r="15061" spans="4:5" ht="14.4" x14ac:dyDescent="0.55000000000000004">
      <c r="D15061" s="286"/>
      <c r="E15061" s="288"/>
    </row>
    <row r="15062" spans="4:5" ht="14.4" x14ac:dyDescent="0.55000000000000004">
      <c r="D15062" s="286"/>
      <c r="E15062" s="288"/>
    </row>
    <row r="15063" spans="4:5" ht="14.4" x14ac:dyDescent="0.55000000000000004">
      <c r="D15063" s="286"/>
      <c r="E15063" s="288"/>
    </row>
    <row r="15064" spans="4:5" ht="14.4" x14ac:dyDescent="0.55000000000000004">
      <c r="D15064" s="286"/>
      <c r="E15064" s="288"/>
    </row>
    <row r="15065" spans="4:5" ht="14.4" x14ac:dyDescent="0.55000000000000004">
      <c r="D15065" s="286"/>
      <c r="E15065" s="288"/>
    </row>
    <row r="15066" spans="4:5" ht="14.4" x14ac:dyDescent="0.55000000000000004">
      <c r="D15066" s="286"/>
      <c r="E15066" s="288"/>
    </row>
    <row r="15067" spans="4:5" ht="14.4" x14ac:dyDescent="0.55000000000000004">
      <c r="D15067" s="286"/>
      <c r="E15067" s="288"/>
    </row>
    <row r="15068" spans="4:5" ht="14.4" x14ac:dyDescent="0.55000000000000004">
      <c r="D15068" s="286"/>
      <c r="E15068" s="288"/>
    </row>
    <row r="15069" spans="4:5" ht="14.4" x14ac:dyDescent="0.55000000000000004">
      <c r="D15069" s="286"/>
      <c r="E15069" s="288"/>
    </row>
    <row r="15070" spans="4:5" ht="14.4" x14ac:dyDescent="0.55000000000000004">
      <c r="D15070" s="286"/>
      <c r="E15070" s="288"/>
    </row>
    <row r="15071" spans="4:5" ht="14.4" x14ac:dyDescent="0.55000000000000004">
      <c r="D15071" s="286"/>
      <c r="E15071" s="288"/>
    </row>
    <row r="15072" spans="4:5" ht="14.4" x14ac:dyDescent="0.55000000000000004">
      <c r="D15072" s="286"/>
      <c r="E15072" s="288"/>
    </row>
    <row r="15073" spans="4:5" ht="14.4" x14ac:dyDescent="0.55000000000000004">
      <c r="D15073" s="286"/>
      <c r="E15073" s="288"/>
    </row>
    <row r="15074" spans="4:5" ht="14.4" x14ac:dyDescent="0.55000000000000004">
      <c r="D15074" s="286"/>
      <c r="E15074" s="288"/>
    </row>
    <row r="15075" spans="4:5" ht="14.4" x14ac:dyDescent="0.55000000000000004">
      <c r="D15075" s="286"/>
      <c r="E15075" s="288"/>
    </row>
    <row r="15076" spans="4:5" ht="14.4" x14ac:dyDescent="0.55000000000000004">
      <c r="D15076" s="286"/>
      <c r="E15076" s="288"/>
    </row>
    <row r="15077" spans="4:5" ht="14.4" x14ac:dyDescent="0.55000000000000004">
      <c r="D15077" s="286"/>
      <c r="E15077" s="288"/>
    </row>
    <row r="15078" spans="4:5" ht="14.4" x14ac:dyDescent="0.55000000000000004">
      <c r="D15078" s="286"/>
      <c r="E15078" s="288"/>
    </row>
    <row r="15079" spans="4:5" ht="14.4" x14ac:dyDescent="0.55000000000000004">
      <c r="D15079" s="286"/>
      <c r="E15079" s="288"/>
    </row>
    <row r="15080" spans="4:5" ht="14.4" x14ac:dyDescent="0.55000000000000004">
      <c r="D15080" s="286"/>
      <c r="E15080" s="288"/>
    </row>
    <row r="15081" spans="4:5" ht="14.4" x14ac:dyDescent="0.55000000000000004">
      <c r="D15081" s="286"/>
      <c r="E15081" s="288"/>
    </row>
    <row r="15082" spans="4:5" ht="14.4" x14ac:dyDescent="0.55000000000000004">
      <c r="D15082" s="286"/>
      <c r="E15082" s="288"/>
    </row>
    <row r="15083" spans="4:5" ht="14.4" x14ac:dyDescent="0.55000000000000004">
      <c r="D15083" s="286"/>
      <c r="E15083" s="288"/>
    </row>
    <row r="15084" spans="4:5" ht="14.4" x14ac:dyDescent="0.55000000000000004">
      <c r="D15084" s="286"/>
      <c r="E15084" s="288"/>
    </row>
    <row r="15085" spans="4:5" ht="14.4" x14ac:dyDescent="0.55000000000000004">
      <c r="D15085" s="286"/>
      <c r="E15085" s="288"/>
    </row>
    <row r="15086" spans="4:5" ht="14.4" x14ac:dyDescent="0.55000000000000004">
      <c r="D15086" s="286"/>
      <c r="E15086" s="288"/>
    </row>
    <row r="15087" spans="4:5" ht="14.4" x14ac:dyDescent="0.55000000000000004">
      <c r="D15087" s="286"/>
      <c r="E15087" s="288"/>
    </row>
    <row r="15088" spans="4:5" ht="14.4" x14ac:dyDescent="0.55000000000000004">
      <c r="D15088" s="286"/>
      <c r="E15088" s="288"/>
    </row>
    <row r="15089" spans="4:5" ht="14.4" x14ac:dyDescent="0.55000000000000004">
      <c r="D15089" s="286"/>
      <c r="E15089" s="288"/>
    </row>
    <row r="15090" spans="4:5" ht="14.4" x14ac:dyDescent="0.55000000000000004">
      <c r="D15090" s="286"/>
      <c r="E15090" s="288"/>
    </row>
    <row r="15091" spans="4:5" ht="14.4" x14ac:dyDescent="0.55000000000000004">
      <c r="D15091" s="286"/>
      <c r="E15091" s="288"/>
    </row>
    <row r="15092" spans="4:5" ht="14.4" x14ac:dyDescent="0.55000000000000004">
      <c r="D15092" s="286"/>
      <c r="E15092" s="288"/>
    </row>
    <row r="15093" spans="4:5" ht="14.4" x14ac:dyDescent="0.55000000000000004">
      <c r="D15093" s="286"/>
      <c r="E15093" s="288"/>
    </row>
    <row r="15094" spans="4:5" ht="14.4" x14ac:dyDescent="0.55000000000000004">
      <c r="D15094" s="286"/>
      <c r="E15094" s="288"/>
    </row>
    <row r="15095" spans="4:5" ht="14.4" x14ac:dyDescent="0.55000000000000004">
      <c r="D15095" s="286"/>
      <c r="E15095" s="288"/>
    </row>
    <row r="15096" spans="4:5" ht="14.4" x14ac:dyDescent="0.55000000000000004">
      <c r="D15096" s="286"/>
      <c r="E15096" s="288"/>
    </row>
    <row r="15097" spans="4:5" ht="14.4" x14ac:dyDescent="0.55000000000000004">
      <c r="D15097" s="286"/>
      <c r="E15097" s="288"/>
    </row>
    <row r="15098" spans="4:5" ht="14.4" x14ac:dyDescent="0.55000000000000004">
      <c r="D15098" s="286"/>
      <c r="E15098" s="288"/>
    </row>
    <row r="15099" spans="4:5" ht="14.4" x14ac:dyDescent="0.55000000000000004">
      <c r="D15099" s="286"/>
      <c r="E15099" s="288"/>
    </row>
    <row r="15100" spans="4:5" ht="14.4" x14ac:dyDescent="0.55000000000000004">
      <c r="D15100" s="286"/>
      <c r="E15100" s="288"/>
    </row>
    <row r="15101" spans="4:5" ht="14.4" x14ac:dyDescent="0.55000000000000004">
      <c r="D15101" s="286"/>
      <c r="E15101" s="288"/>
    </row>
    <row r="15102" spans="4:5" ht="14.4" x14ac:dyDescent="0.55000000000000004">
      <c r="D15102" s="286"/>
      <c r="E15102" s="288"/>
    </row>
    <row r="15103" spans="4:5" ht="14.4" x14ac:dyDescent="0.55000000000000004">
      <c r="D15103" s="286"/>
      <c r="E15103" s="288"/>
    </row>
    <row r="15104" spans="4:5" ht="14.4" x14ac:dyDescent="0.55000000000000004">
      <c r="D15104" s="286"/>
      <c r="E15104" s="288"/>
    </row>
    <row r="15105" spans="4:5" ht="14.4" x14ac:dyDescent="0.55000000000000004">
      <c r="D15105" s="286"/>
      <c r="E15105" s="288"/>
    </row>
    <row r="15106" spans="4:5" ht="14.4" x14ac:dyDescent="0.55000000000000004">
      <c r="D15106" s="286"/>
      <c r="E15106" s="288"/>
    </row>
    <row r="15107" spans="4:5" ht="14.4" x14ac:dyDescent="0.55000000000000004">
      <c r="D15107" s="286"/>
      <c r="E15107" s="288"/>
    </row>
    <row r="15108" spans="4:5" ht="14.4" x14ac:dyDescent="0.55000000000000004">
      <c r="D15108" s="286"/>
      <c r="E15108" s="288"/>
    </row>
    <row r="15109" spans="4:5" ht="14.4" x14ac:dyDescent="0.55000000000000004">
      <c r="D15109" s="286"/>
      <c r="E15109" s="288"/>
    </row>
    <row r="15110" spans="4:5" ht="14.4" x14ac:dyDescent="0.55000000000000004">
      <c r="D15110" s="286"/>
      <c r="E15110" s="288"/>
    </row>
    <row r="15111" spans="4:5" ht="14.4" x14ac:dyDescent="0.55000000000000004">
      <c r="D15111" s="286"/>
      <c r="E15111" s="288"/>
    </row>
    <row r="15112" spans="4:5" ht="14.4" x14ac:dyDescent="0.55000000000000004">
      <c r="D15112" s="286"/>
      <c r="E15112" s="288"/>
    </row>
    <row r="15113" spans="4:5" ht="14.4" x14ac:dyDescent="0.55000000000000004">
      <c r="D15113" s="286"/>
      <c r="E15113" s="288"/>
    </row>
    <row r="15114" spans="4:5" ht="14.4" x14ac:dyDescent="0.55000000000000004">
      <c r="D15114" s="286"/>
      <c r="E15114" s="288"/>
    </row>
    <row r="15115" spans="4:5" ht="14.4" x14ac:dyDescent="0.55000000000000004">
      <c r="D15115" s="286"/>
      <c r="E15115" s="288"/>
    </row>
    <row r="15116" spans="4:5" ht="14.4" x14ac:dyDescent="0.55000000000000004">
      <c r="D15116" s="286"/>
      <c r="E15116" s="288"/>
    </row>
    <row r="15117" spans="4:5" ht="14.4" x14ac:dyDescent="0.55000000000000004">
      <c r="D15117" s="286"/>
      <c r="E15117" s="288"/>
    </row>
    <row r="15118" spans="4:5" ht="14.4" x14ac:dyDescent="0.55000000000000004">
      <c r="D15118" s="286"/>
      <c r="E15118" s="288"/>
    </row>
    <row r="15119" spans="4:5" ht="14.4" x14ac:dyDescent="0.55000000000000004">
      <c r="D15119" s="286"/>
      <c r="E15119" s="288"/>
    </row>
    <row r="15120" spans="4:5" ht="14.4" x14ac:dyDescent="0.55000000000000004">
      <c r="D15120" s="286"/>
      <c r="E15120" s="288"/>
    </row>
    <row r="15121" spans="4:5" ht="14.4" x14ac:dyDescent="0.55000000000000004">
      <c r="D15121" s="286"/>
      <c r="E15121" s="288"/>
    </row>
    <row r="15122" spans="4:5" ht="14.4" x14ac:dyDescent="0.55000000000000004">
      <c r="D15122" s="286"/>
      <c r="E15122" s="288"/>
    </row>
    <row r="15123" spans="4:5" ht="14.4" x14ac:dyDescent="0.55000000000000004">
      <c r="D15123" s="286"/>
      <c r="E15123" s="288"/>
    </row>
    <row r="15124" spans="4:5" ht="14.4" x14ac:dyDescent="0.55000000000000004">
      <c r="D15124" s="286"/>
      <c r="E15124" s="288"/>
    </row>
    <row r="15125" spans="4:5" ht="14.4" x14ac:dyDescent="0.55000000000000004">
      <c r="D15125" s="286"/>
      <c r="E15125" s="288"/>
    </row>
    <row r="15126" spans="4:5" ht="14.4" x14ac:dyDescent="0.55000000000000004">
      <c r="D15126" s="286"/>
      <c r="E15126" s="288"/>
    </row>
    <row r="15127" spans="4:5" ht="14.4" x14ac:dyDescent="0.55000000000000004">
      <c r="D15127" s="286"/>
      <c r="E15127" s="288"/>
    </row>
    <row r="15128" spans="4:5" ht="14.4" x14ac:dyDescent="0.55000000000000004">
      <c r="D15128" s="286"/>
      <c r="E15128" s="288"/>
    </row>
    <row r="15129" spans="4:5" ht="14.4" x14ac:dyDescent="0.55000000000000004">
      <c r="D15129" s="286"/>
      <c r="E15129" s="288"/>
    </row>
    <row r="15130" spans="4:5" ht="14.4" x14ac:dyDescent="0.55000000000000004">
      <c r="D15130" s="286"/>
      <c r="E15130" s="288"/>
    </row>
    <row r="15131" spans="4:5" ht="14.4" x14ac:dyDescent="0.55000000000000004">
      <c r="D15131" s="286"/>
      <c r="E15131" s="288"/>
    </row>
    <row r="15132" spans="4:5" ht="14.4" x14ac:dyDescent="0.55000000000000004">
      <c r="D15132" s="286"/>
      <c r="E15132" s="288"/>
    </row>
    <row r="15133" spans="4:5" ht="14.4" x14ac:dyDescent="0.55000000000000004">
      <c r="D15133" s="286"/>
      <c r="E15133" s="288"/>
    </row>
    <row r="15134" spans="4:5" ht="14.4" x14ac:dyDescent="0.55000000000000004">
      <c r="D15134" s="286"/>
      <c r="E15134" s="288"/>
    </row>
    <row r="15135" spans="4:5" ht="14.4" x14ac:dyDescent="0.55000000000000004">
      <c r="D15135" s="286"/>
      <c r="E15135" s="288"/>
    </row>
    <row r="15136" spans="4:5" ht="14.4" x14ac:dyDescent="0.55000000000000004">
      <c r="D15136" s="286"/>
      <c r="E15136" s="288"/>
    </row>
    <row r="15137" spans="4:5" ht="14.4" x14ac:dyDescent="0.55000000000000004">
      <c r="D15137" s="286"/>
      <c r="E15137" s="288"/>
    </row>
    <row r="15138" spans="4:5" ht="14.4" x14ac:dyDescent="0.55000000000000004">
      <c r="D15138" s="286"/>
      <c r="E15138" s="288"/>
    </row>
    <row r="15139" spans="4:5" ht="14.4" x14ac:dyDescent="0.55000000000000004">
      <c r="D15139" s="286"/>
      <c r="E15139" s="288"/>
    </row>
    <row r="15140" spans="4:5" ht="14.4" x14ac:dyDescent="0.55000000000000004">
      <c r="D15140" s="286"/>
      <c r="E15140" s="288"/>
    </row>
    <row r="15141" spans="4:5" ht="14.4" x14ac:dyDescent="0.55000000000000004">
      <c r="D15141" s="286"/>
      <c r="E15141" s="288"/>
    </row>
    <row r="15142" spans="4:5" ht="14.4" x14ac:dyDescent="0.55000000000000004">
      <c r="D15142" s="286"/>
      <c r="E15142" s="288"/>
    </row>
    <row r="15143" spans="4:5" ht="14.4" x14ac:dyDescent="0.55000000000000004">
      <c r="D15143" s="286"/>
      <c r="E15143" s="288"/>
    </row>
    <row r="15144" spans="4:5" ht="14.4" x14ac:dyDescent="0.55000000000000004">
      <c r="D15144" s="286"/>
      <c r="E15144" s="288"/>
    </row>
    <row r="15145" spans="4:5" ht="14.4" x14ac:dyDescent="0.55000000000000004">
      <c r="D15145" s="286"/>
      <c r="E15145" s="288"/>
    </row>
    <row r="15146" spans="4:5" ht="14.4" x14ac:dyDescent="0.55000000000000004">
      <c r="D15146" s="286"/>
      <c r="E15146" s="288"/>
    </row>
    <row r="15147" spans="4:5" ht="14.4" x14ac:dyDescent="0.55000000000000004">
      <c r="D15147" s="286"/>
      <c r="E15147" s="288"/>
    </row>
    <row r="15148" spans="4:5" ht="14.4" x14ac:dyDescent="0.55000000000000004">
      <c r="D15148" s="286"/>
      <c r="E15148" s="288"/>
    </row>
    <row r="15149" spans="4:5" ht="14.4" x14ac:dyDescent="0.55000000000000004">
      <c r="D15149" s="286"/>
      <c r="E15149" s="288"/>
    </row>
    <row r="15150" spans="4:5" ht="14.4" x14ac:dyDescent="0.55000000000000004">
      <c r="D15150" s="286"/>
      <c r="E15150" s="288"/>
    </row>
    <row r="15151" spans="4:5" ht="14.4" x14ac:dyDescent="0.55000000000000004">
      <c r="D15151" s="286"/>
      <c r="E15151" s="288"/>
    </row>
    <row r="15152" spans="4:5" ht="14.4" x14ac:dyDescent="0.55000000000000004">
      <c r="D15152" s="286"/>
      <c r="E15152" s="288"/>
    </row>
    <row r="15153" spans="4:5" ht="14.4" x14ac:dyDescent="0.55000000000000004">
      <c r="D15153" s="286"/>
      <c r="E15153" s="288"/>
    </row>
    <row r="15154" spans="4:5" ht="14.4" x14ac:dyDescent="0.55000000000000004">
      <c r="D15154" s="286"/>
      <c r="E15154" s="288"/>
    </row>
    <row r="15155" spans="4:5" ht="14.4" x14ac:dyDescent="0.55000000000000004">
      <c r="D15155" s="286"/>
      <c r="E15155" s="288"/>
    </row>
    <row r="15156" spans="4:5" ht="14.4" x14ac:dyDescent="0.55000000000000004">
      <c r="D15156" s="286"/>
      <c r="E15156" s="288"/>
    </row>
    <row r="15157" spans="4:5" ht="14.4" x14ac:dyDescent="0.55000000000000004">
      <c r="D15157" s="286"/>
      <c r="E15157" s="288"/>
    </row>
    <row r="15158" spans="4:5" ht="14.4" x14ac:dyDescent="0.55000000000000004">
      <c r="D15158" s="286"/>
      <c r="E15158" s="288"/>
    </row>
    <row r="15159" spans="4:5" ht="14.4" x14ac:dyDescent="0.55000000000000004">
      <c r="D15159" s="286"/>
      <c r="E15159" s="288"/>
    </row>
    <row r="15160" spans="4:5" ht="14.4" x14ac:dyDescent="0.55000000000000004">
      <c r="D15160" s="286"/>
      <c r="E15160" s="288"/>
    </row>
    <row r="15161" spans="4:5" ht="14.4" x14ac:dyDescent="0.55000000000000004">
      <c r="D15161" s="286"/>
      <c r="E15161" s="288"/>
    </row>
    <row r="15162" spans="4:5" ht="14.4" x14ac:dyDescent="0.55000000000000004">
      <c r="D15162" s="286"/>
      <c r="E15162" s="288"/>
    </row>
    <row r="15163" spans="4:5" ht="14.4" x14ac:dyDescent="0.55000000000000004">
      <c r="D15163" s="286"/>
      <c r="E15163" s="288"/>
    </row>
    <row r="15164" spans="4:5" ht="14.4" x14ac:dyDescent="0.55000000000000004">
      <c r="D15164" s="286"/>
      <c r="E15164" s="288"/>
    </row>
    <row r="15165" spans="4:5" ht="14.4" x14ac:dyDescent="0.55000000000000004">
      <c r="D15165" s="286"/>
      <c r="E15165" s="288"/>
    </row>
    <row r="15166" spans="4:5" ht="14.4" x14ac:dyDescent="0.55000000000000004">
      <c r="D15166" s="286"/>
      <c r="E15166" s="288"/>
    </row>
    <row r="15167" spans="4:5" ht="14.4" x14ac:dyDescent="0.55000000000000004">
      <c r="D15167" s="286"/>
      <c r="E15167" s="288"/>
    </row>
    <row r="15168" spans="4:5" ht="14.4" x14ac:dyDescent="0.55000000000000004">
      <c r="D15168" s="286"/>
      <c r="E15168" s="288"/>
    </row>
    <row r="15169" spans="4:5" ht="14.4" x14ac:dyDescent="0.55000000000000004">
      <c r="D15169" s="286"/>
      <c r="E15169" s="288"/>
    </row>
    <row r="15170" spans="4:5" ht="14.4" x14ac:dyDescent="0.55000000000000004">
      <c r="D15170" s="286"/>
      <c r="E15170" s="288"/>
    </row>
    <row r="15171" spans="4:5" ht="14.4" x14ac:dyDescent="0.55000000000000004">
      <c r="D15171" s="286"/>
      <c r="E15171" s="288"/>
    </row>
    <row r="15172" spans="4:5" ht="14.4" x14ac:dyDescent="0.55000000000000004">
      <c r="D15172" s="286"/>
      <c r="E15172" s="288"/>
    </row>
    <row r="15173" spans="4:5" ht="14.4" x14ac:dyDescent="0.55000000000000004">
      <c r="D15173" s="286"/>
      <c r="E15173" s="288"/>
    </row>
    <row r="15174" spans="4:5" ht="14.4" x14ac:dyDescent="0.55000000000000004">
      <c r="D15174" s="286"/>
      <c r="E15174" s="288"/>
    </row>
    <row r="15175" spans="4:5" ht="14.4" x14ac:dyDescent="0.55000000000000004">
      <c r="D15175" s="286"/>
      <c r="E15175" s="288"/>
    </row>
    <row r="15176" spans="4:5" ht="14.4" x14ac:dyDescent="0.55000000000000004">
      <c r="D15176" s="286"/>
      <c r="E15176" s="288"/>
    </row>
    <row r="15177" spans="4:5" ht="14.4" x14ac:dyDescent="0.55000000000000004">
      <c r="D15177" s="286"/>
      <c r="E15177" s="288"/>
    </row>
    <row r="15178" spans="4:5" ht="14.4" x14ac:dyDescent="0.55000000000000004">
      <c r="D15178" s="286"/>
      <c r="E15178" s="288"/>
    </row>
    <row r="15179" spans="4:5" ht="14.4" x14ac:dyDescent="0.55000000000000004">
      <c r="D15179" s="286"/>
      <c r="E15179" s="288"/>
    </row>
    <row r="15180" spans="4:5" ht="14.4" x14ac:dyDescent="0.55000000000000004">
      <c r="D15180" s="286"/>
      <c r="E15180" s="288"/>
    </row>
    <row r="15181" spans="4:5" ht="14.4" x14ac:dyDescent="0.55000000000000004">
      <c r="D15181" s="286"/>
      <c r="E15181" s="288"/>
    </row>
    <row r="15182" spans="4:5" ht="14.4" x14ac:dyDescent="0.55000000000000004">
      <c r="D15182" s="286"/>
      <c r="E15182" s="288"/>
    </row>
    <row r="15183" spans="4:5" ht="14.4" x14ac:dyDescent="0.55000000000000004">
      <c r="D15183" s="286"/>
      <c r="E15183" s="288"/>
    </row>
    <row r="15184" spans="4:5" ht="14.4" x14ac:dyDescent="0.55000000000000004">
      <c r="D15184" s="286"/>
      <c r="E15184" s="288"/>
    </row>
    <row r="15185" spans="4:5" ht="14.4" x14ac:dyDescent="0.55000000000000004">
      <c r="D15185" s="286"/>
      <c r="E15185" s="288"/>
    </row>
    <row r="15186" spans="4:5" ht="14.4" x14ac:dyDescent="0.55000000000000004">
      <c r="D15186" s="286"/>
      <c r="E15186" s="288"/>
    </row>
    <row r="15187" spans="4:5" ht="14.4" x14ac:dyDescent="0.55000000000000004">
      <c r="D15187" s="286"/>
      <c r="E15187" s="288"/>
    </row>
    <row r="15188" spans="4:5" ht="14.4" x14ac:dyDescent="0.55000000000000004">
      <c r="D15188" s="286"/>
      <c r="E15188" s="288"/>
    </row>
    <row r="15189" spans="4:5" ht="14.4" x14ac:dyDescent="0.55000000000000004">
      <c r="D15189" s="286"/>
      <c r="E15189" s="288"/>
    </row>
    <row r="15190" spans="4:5" ht="14.4" x14ac:dyDescent="0.55000000000000004">
      <c r="D15190" s="286"/>
      <c r="E15190" s="288"/>
    </row>
    <row r="15191" spans="4:5" ht="14.4" x14ac:dyDescent="0.55000000000000004">
      <c r="D15191" s="286"/>
      <c r="E15191" s="288"/>
    </row>
    <row r="15192" spans="4:5" ht="14.4" x14ac:dyDescent="0.55000000000000004">
      <c r="D15192" s="286"/>
      <c r="E15192" s="288"/>
    </row>
    <row r="15193" spans="4:5" ht="14.4" x14ac:dyDescent="0.55000000000000004">
      <c r="D15193" s="286"/>
      <c r="E15193" s="288"/>
    </row>
    <row r="15194" spans="4:5" ht="14.4" x14ac:dyDescent="0.55000000000000004">
      <c r="D15194" s="286"/>
      <c r="E15194" s="288"/>
    </row>
    <row r="15195" spans="4:5" ht="14.4" x14ac:dyDescent="0.55000000000000004">
      <c r="D15195" s="286"/>
      <c r="E15195" s="288"/>
    </row>
    <row r="15196" spans="4:5" ht="14.4" x14ac:dyDescent="0.55000000000000004">
      <c r="D15196" s="286"/>
      <c r="E15196" s="288"/>
    </row>
    <row r="15197" spans="4:5" ht="14.4" x14ac:dyDescent="0.55000000000000004">
      <c r="D15197" s="286"/>
      <c r="E15197" s="288"/>
    </row>
    <row r="15198" spans="4:5" ht="14.4" x14ac:dyDescent="0.55000000000000004">
      <c r="D15198" s="286"/>
      <c r="E15198" s="288"/>
    </row>
    <row r="15199" spans="4:5" ht="14.4" x14ac:dyDescent="0.55000000000000004">
      <c r="D15199" s="286"/>
      <c r="E15199" s="288"/>
    </row>
    <row r="15200" spans="4:5" ht="14.4" x14ac:dyDescent="0.55000000000000004">
      <c r="D15200" s="286"/>
      <c r="E15200" s="288"/>
    </row>
    <row r="15201" spans="4:5" ht="14.4" x14ac:dyDescent="0.55000000000000004">
      <c r="D15201" s="286"/>
      <c r="E15201" s="288"/>
    </row>
    <row r="15202" spans="4:5" ht="14.4" x14ac:dyDescent="0.55000000000000004">
      <c r="D15202" s="286"/>
      <c r="E15202" s="288"/>
    </row>
    <row r="15203" spans="4:5" ht="14.4" x14ac:dyDescent="0.55000000000000004">
      <c r="D15203" s="286"/>
      <c r="E15203" s="288"/>
    </row>
    <row r="15204" spans="4:5" ht="14.4" x14ac:dyDescent="0.55000000000000004">
      <c r="D15204" s="286"/>
      <c r="E15204" s="288"/>
    </row>
    <row r="15205" spans="4:5" ht="14.4" x14ac:dyDescent="0.55000000000000004">
      <c r="D15205" s="286"/>
      <c r="E15205" s="288"/>
    </row>
    <row r="15206" spans="4:5" ht="14.4" x14ac:dyDescent="0.55000000000000004">
      <c r="D15206" s="286"/>
      <c r="E15206" s="288"/>
    </row>
    <row r="15207" spans="4:5" ht="14.4" x14ac:dyDescent="0.55000000000000004">
      <c r="D15207" s="286"/>
      <c r="E15207" s="288"/>
    </row>
    <row r="15208" spans="4:5" ht="14.4" x14ac:dyDescent="0.55000000000000004">
      <c r="D15208" s="286"/>
      <c r="E15208" s="288"/>
    </row>
    <row r="15209" spans="4:5" ht="14.4" x14ac:dyDescent="0.55000000000000004">
      <c r="D15209" s="286"/>
      <c r="E15209" s="288"/>
    </row>
    <row r="15210" spans="4:5" ht="14.4" x14ac:dyDescent="0.55000000000000004">
      <c r="D15210" s="286"/>
      <c r="E15210" s="288"/>
    </row>
    <row r="15211" spans="4:5" ht="14.4" x14ac:dyDescent="0.55000000000000004">
      <c r="D15211" s="286"/>
      <c r="E15211" s="288"/>
    </row>
    <row r="15212" spans="4:5" ht="14.4" x14ac:dyDescent="0.55000000000000004">
      <c r="D15212" s="286"/>
      <c r="E15212" s="288"/>
    </row>
    <row r="15213" spans="4:5" ht="14.4" x14ac:dyDescent="0.55000000000000004">
      <c r="D15213" s="286"/>
      <c r="E15213" s="288"/>
    </row>
    <row r="15214" spans="4:5" ht="14.4" x14ac:dyDescent="0.55000000000000004">
      <c r="D15214" s="286"/>
      <c r="E15214" s="288"/>
    </row>
    <row r="15215" spans="4:5" ht="14.4" x14ac:dyDescent="0.55000000000000004">
      <c r="D15215" s="286"/>
      <c r="E15215" s="288"/>
    </row>
    <row r="15216" spans="4:5" ht="14.4" x14ac:dyDescent="0.55000000000000004">
      <c r="D15216" s="286"/>
      <c r="E15216" s="288"/>
    </row>
    <row r="15217" spans="4:5" ht="14.4" x14ac:dyDescent="0.55000000000000004">
      <c r="D15217" s="286"/>
      <c r="E15217" s="288"/>
    </row>
    <row r="15218" spans="4:5" ht="14.4" x14ac:dyDescent="0.55000000000000004">
      <c r="D15218" s="286"/>
      <c r="E15218" s="288"/>
    </row>
    <row r="15219" spans="4:5" ht="14.4" x14ac:dyDescent="0.55000000000000004">
      <c r="D15219" s="286"/>
      <c r="E15219" s="288"/>
    </row>
    <row r="15220" spans="4:5" ht="14.4" x14ac:dyDescent="0.55000000000000004">
      <c r="D15220" s="286"/>
      <c r="E15220" s="288"/>
    </row>
    <row r="15221" spans="4:5" ht="14.4" x14ac:dyDescent="0.55000000000000004">
      <c r="D15221" s="286"/>
      <c r="E15221" s="288"/>
    </row>
    <row r="15222" spans="4:5" ht="14.4" x14ac:dyDescent="0.55000000000000004">
      <c r="D15222" s="286"/>
      <c r="E15222" s="288"/>
    </row>
    <row r="15223" spans="4:5" ht="14.4" x14ac:dyDescent="0.55000000000000004">
      <c r="D15223" s="286"/>
      <c r="E15223" s="288"/>
    </row>
    <row r="15224" spans="4:5" ht="14.4" x14ac:dyDescent="0.55000000000000004">
      <c r="D15224" s="286"/>
      <c r="E15224" s="288"/>
    </row>
    <row r="15225" spans="4:5" ht="14.4" x14ac:dyDescent="0.55000000000000004">
      <c r="D15225" s="286"/>
      <c r="E15225" s="288"/>
    </row>
    <row r="15226" spans="4:5" ht="14.4" x14ac:dyDescent="0.55000000000000004">
      <c r="D15226" s="286"/>
      <c r="E15226" s="288"/>
    </row>
    <row r="15227" spans="4:5" ht="14.4" x14ac:dyDescent="0.55000000000000004">
      <c r="D15227" s="286"/>
      <c r="E15227" s="288"/>
    </row>
    <row r="15228" spans="4:5" ht="14.4" x14ac:dyDescent="0.55000000000000004">
      <c r="D15228" s="286"/>
      <c r="E15228" s="288"/>
    </row>
    <row r="15229" spans="4:5" ht="14.4" x14ac:dyDescent="0.55000000000000004">
      <c r="D15229" s="286"/>
      <c r="E15229" s="288"/>
    </row>
    <row r="15230" spans="4:5" ht="14.4" x14ac:dyDescent="0.55000000000000004">
      <c r="D15230" s="286"/>
      <c r="E15230" s="288"/>
    </row>
    <row r="15231" spans="4:5" ht="14.4" x14ac:dyDescent="0.55000000000000004">
      <c r="D15231" s="286"/>
      <c r="E15231" s="288"/>
    </row>
    <row r="15232" spans="4:5" ht="14.4" x14ac:dyDescent="0.55000000000000004">
      <c r="D15232" s="286"/>
      <c r="E15232" s="288"/>
    </row>
    <row r="15233" spans="4:5" ht="14.4" x14ac:dyDescent="0.55000000000000004">
      <c r="D15233" s="286"/>
      <c r="E15233" s="288"/>
    </row>
    <row r="15234" spans="4:5" ht="14.4" x14ac:dyDescent="0.55000000000000004">
      <c r="D15234" s="286"/>
      <c r="E15234" s="288"/>
    </row>
    <row r="15235" spans="4:5" ht="14.4" x14ac:dyDescent="0.55000000000000004">
      <c r="D15235" s="286"/>
      <c r="E15235" s="288"/>
    </row>
    <row r="15236" spans="4:5" ht="14.4" x14ac:dyDescent="0.55000000000000004">
      <c r="D15236" s="286"/>
      <c r="E15236" s="288"/>
    </row>
    <row r="15237" spans="4:5" ht="14.4" x14ac:dyDescent="0.55000000000000004">
      <c r="D15237" s="286"/>
      <c r="E15237" s="288"/>
    </row>
    <row r="15238" spans="4:5" ht="14.4" x14ac:dyDescent="0.55000000000000004">
      <c r="D15238" s="286"/>
      <c r="E15238" s="288"/>
    </row>
    <row r="15239" spans="4:5" ht="14.4" x14ac:dyDescent="0.55000000000000004">
      <c r="D15239" s="286"/>
      <c r="E15239" s="288"/>
    </row>
    <row r="15240" spans="4:5" ht="14.4" x14ac:dyDescent="0.55000000000000004">
      <c r="D15240" s="286"/>
      <c r="E15240" s="288"/>
    </row>
    <row r="15241" spans="4:5" ht="14.4" x14ac:dyDescent="0.55000000000000004">
      <c r="D15241" s="286"/>
      <c r="E15241" s="288"/>
    </row>
    <row r="15242" spans="4:5" ht="14.4" x14ac:dyDescent="0.55000000000000004">
      <c r="D15242" s="286"/>
      <c r="E15242" s="288"/>
    </row>
    <row r="15243" spans="4:5" ht="14.4" x14ac:dyDescent="0.55000000000000004">
      <c r="D15243" s="286"/>
      <c r="E15243" s="288"/>
    </row>
    <row r="15244" spans="4:5" ht="14.4" x14ac:dyDescent="0.55000000000000004">
      <c r="D15244" s="286"/>
      <c r="E15244" s="288"/>
    </row>
    <row r="15245" spans="4:5" ht="14.4" x14ac:dyDescent="0.55000000000000004">
      <c r="D15245" s="286"/>
      <c r="E15245" s="288"/>
    </row>
    <row r="15246" spans="4:5" ht="14.4" x14ac:dyDescent="0.55000000000000004">
      <c r="D15246" s="286"/>
      <c r="E15246" s="288"/>
    </row>
    <row r="15247" spans="4:5" ht="14.4" x14ac:dyDescent="0.55000000000000004">
      <c r="D15247" s="286"/>
      <c r="E15247" s="288"/>
    </row>
    <row r="15248" spans="4:5" ht="14.4" x14ac:dyDescent="0.55000000000000004">
      <c r="D15248" s="286"/>
      <c r="E15248" s="288"/>
    </row>
    <row r="15249" spans="4:5" ht="14.4" x14ac:dyDescent="0.55000000000000004">
      <c r="D15249" s="286"/>
      <c r="E15249" s="288"/>
    </row>
    <row r="15250" spans="4:5" ht="14.4" x14ac:dyDescent="0.55000000000000004">
      <c r="D15250" s="286"/>
      <c r="E15250" s="288"/>
    </row>
    <row r="15251" spans="4:5" ht="14.4" x14ac:dyDescent="0.55000000000000004">
      <c r="D15251" s="286"/>
      <c r="E15251" s="288"/>
    </row>
    <row r="15252" spans="4:5" ht="14.4" x14ac:dyDescent="0.55000000000000004">
      <c r="D15252" s="286"/>
      <c r="E15252" s="288"/>
    </row>
    <row r="15253" spans="4:5" ht="14.4" x14ac:dyDescent="0.55000000000000004">
      <c r="D15253" s="286"/>
      <c r="E15253" s="288"/>
    </row>
    <row r="15254" spans="4:5" ht="14.4" x14ac:dyDescent="0.55000000000000004">
      <c r="D15254" s="286"/>
      <c r="E15254" s="288"/>
    </row>
    <row r="15255" spans="4:5" ht="14.4" x14ac:dyDescent="0.55000000000000004">
      <c r="D15255" s="286"/>
      <c r="E15255" s="288"/>
    </row>
    <row r="15256" spans="4:5" ht="14.4" x14ac:dyDescent="0.55000000000000004">
      <c r="D15256" s="286"/>
      <c r="E15256" s="288"/>
    </row>
    <row r="15257" spans="4:5" ht="14.4" x14ac:dyDescent="0.55000000000000004">
      <c r="D15257" s="286"/>
      <c r="E15257" s="288"/>
    </row>
    <row r="15258" spans="4:5" ht="14.4" x14ac:dyDescent="0.55000000000000004">
      <c r="D15258" s="286"/>
      <c r="E15258" s="288"/>
    </row>
    <row r="15259" spans="4:5" ht="14.4" x14ac:dyDescent="0.55000000000000004">
      <c r="D15259" s="286"/>
      <c r="E15259" s="288"/>
    </row>
    <row r="15260" spans="4:5" ht="14.4" x14ac:dyDescent="0.55000000000000004">
      <c r="D15260" s="286"/>
      <c r="E15260" s="288"/>
    </row>
    <row r="15261" spans="4:5" ht="14.4" x14ac:dyDescent="0.55000000000000004">
      <c r="D15261" s="286"/>
      <c r="E15261" s="288"/>
    </row>
    <row r="15262" spans="4:5" ht="14.4" x14ac:dyDescent="0.55000000000000004">
      <c r="D15262" s="286"/>
      <c r="E15262" s="288"/>
    </row>
    <row r="15263" spans="4:5" ht="14.4" x14ac:dyDescent="0.55000000000000004">
      <c r="D15263" s="286"/>
      <c r="E15263" s="288"/>
    </row>
    <row r="15264" spans="4:5" ht="14.4" x14ac:dyDescent="0.55000000000000004">
      <c r="D15264" s="286"/>
      <c r="E15264" s="288"/>
    </row>
    <row r="15265" spans="4:5" ht="14.4" x14ac:dyDescent="0.55000000000000004">
      <c r="D15265" s="286"/>
      <c r="E15265" s="288"/>
    </row>
    <row r="15266" spans="4:5" ht="14.4" x14ac:dyDescent="0.55000000000000004">
      <c r="D15266" s="286"/>
      <c r="E15266" s="288"/>
    </row>
    <row r="15267" spans="4:5" ht="14.4" x14ac:dyDescent="0.55000000000000004">
      <c r="D15267" s="286"/>
      <c r="E15267" s="288"/>
    </row>
    <row r="15268" spans="4:5" ht="14.4" x14ac:dyDescent="0.55000000000000004">
      <c r="D15268" s="286"/>
      <c r="E15268" s="288"/>
    </row>
    <row r="15269" spans="4:5" ht="14.4" x14ac:dyDescent="0.55000000000000004">
      <c r="D15269" s="286"/>
      <c r="E15269" s="288"/>
    </row>
    <row r="15270" spans="4:5" ht="14.4" x14ac:dyDescent="0.55000000000000004">
      <c r="D15270" s="286"/>
      <c r="E15270" s="288"/>
    </row>
    <row r="15271" spans="4:5" ht="14.4" x14ac:dyDescent="0.55000000000000004">
      <c r="D15271" s="286"/>
      <c r="E15271" s="288"/>
    </row>
    <row r="15272" spans="4:5" ht="14.4" x14ac:dyDescent="0.55000000000000004">
      <c r="D15272" s="286"/>
      <c r="E15272" s="288"/>
    </row>
    <row r="15273" spans="4:5" ht="14.4" x14ac:dyDescent="0.55000000000000004">
      <c r="D15273" s="286"/>
      <c r="E15273" s="288"/>
    </row>
    <row r="15274" spans="4:5" ht="14.4" x14ac:dyDescent="0.55000000000000004">
      <c r="D15274" s="286"/>
      <c r="E15274" s="288"/>
    </row>
    <row r="15275" spans="4:5" ht="14.4" x14ac:dyDescent="0.55000000000000004">
      <c r="D15275" s="286"/>
      <c r="E15275" s="288"/>
    </row>
    <row r="15276" spans="4:5" ht="14.4" x14ac:dyDescent="0.55000000000000004">
      <c r="D15276" s="286"/>
      <c r="E15276" s="288"/>
    </row>
    <row r="15277" spans="4:5" ht="14.4" x14ac:dyDescent="0.55000000000000004">
      <c r="D15277" s="286"/>
      <c r="E15277" s="288"/>
    </row>
    <row r="15278" spans="4:5" ht="14.4" x14ac:dyDescent="0.55000000000000004">
      <c r="D15278" s="286"/>
      <c r="E15278" s="288"/>
    </row>
    <row r="15279" spans="4:5" ht="14.4" x14ac:dyDescent="0.55000000000000004">
      <c r="D15279" s="286"/>
      <c r="E15279" s="288"/>
    </row>
    <row r="15280" spans="4:5" ht="14.4" x14ac:dyDescent="0.55000000000000004">
      <c r="D15280" s="286"/>
      <c r="E15280" s="288"/>
    </row>
    <row r="15281" spans="4:5" ht="14.4" x14ac:dyDescent="0.55000000000000004">
      <c r="D15281" s="286"/>
      <c r="E15281" s="288"/>
    </row>
    <row r="15282" spans="4:5" ht="14.4" x14ac:dyDescent="0.55000000000000004">
      <c r="D15282" s="286"/>
      <c r="E15282" s="288"/>
    </row>
    <row r="15283" spans="4:5" ht="14.4" x14ac:dyDescent="0.55000000000000004">
      <c r="D15283" s="286"/>
      <c r="E15283" s="288"/>
    </row>
    <row r="15284" spans="4:5" ht="14.4" x14ac:dyDescent="0.55000000000000004">
      <c r="D15284" s="286"/>
      <c r="E15284" s="288"/>
    </row>
    <row r="15285" spans="4:5" ht="14.4" x14ac:dyDescent="0.55000000000000004">
      <c r="D15285" s="286"/>
      <c r="E15285" s="288"/>
    </row>
    <row r="15286" spans="4:5" ht="14.4" x14ac:dyDescent="0.55000000000000004">
      <c r="D15286" s="286"/>
      <c r="E15286" s="288"/>
    </row>
    <row r="15287" spans="4:5" ht="14.4" x14ac:dyDescent="0.55000000000000004">
      <c r="D15287" s="286"/>
      <c r="E15287" s="288"/>
    </row>
    <row r="15288" spans="4:5" ht="14.4" x14ac:dyDescent="0.55000000000000004">
      <c r="D15288" s="286"/>
      <c r="E15288" s="288"/>
    </row>
    <row r="15289" spans="4:5" ht="14.4" x14ac:dyDescent="0.55000000000000004">
      <c r="D15289" s="286"/>
      <c r="E15289" s="288"/>
    </row>
    <row r="15290" spans="4:5" ht="14.4" x14ac:dyDescent="0.55000000000000004">
      <c r="D15290" s="286"/>
      <c r="E15290" s="288"/>
    </row>
    <row r="15291" spans="4:5" ht="14.4" x14ac:dyDescent="0.55000000000000004">
      <c r="D15291" s="286"/>
      <c r="E15291" s="288"/>
    </row>
    <row r="15292" spans="4:5" ht="14.4" x14ac:dyDescent="0.55000000000000004">
      <c r="D15292" s="286"/>
      <c r="E15292" s="288"/>
    </row>
    <row r="15293" spans="4:5" ht="14.4" x14ac:dyDescent="0.55000000000000004">
      <c r="D15293" s="286"/>
      <c r="E15293" s="288"/>
    </row>
    <row r="15294" spans="4:5" ht="14.4" x14ac:dyDescent="0.55000000000000004">
      <c r="D15294" s="286"/>
      <c r="E15294" s="288"/>
    </row>
    <row r="15295" spans="4:5" ht="14.4" x14ac:dyDescent="0.55000000000000004">
      <c r="D15295" s="286"/>
      <c r="E15295" s="288"/>
    </row>
    <row r="15296" spans="4:5" ht="14.4" x14ac:dyDescent="0.55000000000000004">
      <c r="D15296" s="286"/>
      <c r="E15296" s="288"/>
    </row>
    <row r="15297" spans="4:5" ht="14.4" x14ac:dyDescent="0.55000000000000004">
      <c r="D15297" s="286"/>
      <c r="E15297" s="288"/>
    </row>
    <row r="15298" spans="4:5" ht="14.4" x14ac:dyDescent="0.55000000000000004">
      <c r="D15298" s="286"/>
      <c r="E15298" s="288"/>
    </row>
    <row r="15299" spans="4:5" ht="14.4" x14ac:dyDescent="0.55000000000000004">
      <c r="D15299" s="286"/>
      <c r="E15299" s="288"/>
    </row>
    <row r="15300" spans="4:5" ht="14.4" x14ac:dyDescent="0.55000000000000004">
      <c r="D15300" s="286"/>
      <c r="E15300" s="288"/>
    </row>
    <row r="15301" spans="4:5" ht="14.4" x14ac:dyDescent="0.55000000000000004">
      <c r="D15301" s="286"/>
      <c r="E15301" s="288"/>
    </row>
    <row r="15302" spans="4:5" ht="14.4" x14ac:dyDescent="0.55000000000000004">
      <c r="D15302" s="286"/>
      <c r="E15302" s="288"/>
    </row>
    <row r="15303" spans="4:5" ht="14.4" x14ac:dyDescent="0.55000000000000004">
      <c r="D15303" s="286"/>
      <c r="E15303" s="288"/>
    </row>
    <row r="15304" spans="4:5" ht="14.4" x14ac:dyDescent="0.55000000000000004">
      <c r="D15304" s="286"/>
      <c r="E15304" s="288"/>
    </row>
    <row r="15305" spans="4:5" ht="14.4" x14ac:dyDescent="0.55000000000000004">
      <c r="D15305" s="286"/>
      <c r="E15305" s="288"/>
    </row>
    <row r="15306" spans="4:5" ht="14.4" x14ac:dyDescent="0.55000000000000004">
      <c r="D15306" s="286"/>
      <c r="E15306" s="288"/>
    </row>
    <row r="15307" spans="4:5" ht="14.4" x14ac:dyDescent="0.55000000000000004">
      <c r="D15307" s="286"/>
      <c r="E15307" s="288"/>
    </row>
    <row r="15308" spans="4:5" ht="14.4" x14ac:dyDescent="0.55000000000000004">
      <c r="D15308" s="286"/>
      <c r="E15308" s="288"/>
    </row>
    <row r="15309" spans="4:5" ht="14.4" x14ac:dyDescent="0.55000000000000004">
      <c r="D15309" s="286"/>
      <c r="E15309" s="288"/>
    </row>
    <row r="15310" spans="4:5" ht="14.4" x14ac:dyDescent="0.55000000000000004">
      <c r="D15310" s="286"/>
      <c r="E15310" s="288"/>
    </row>
    <row r="15311" spans="4:5" ht="14.4" x14ac:dyDescent="0.55000000000000004">
      <c r="D15311" s="286"/>
      <c r="E15311" s="288"/>
    </row>
    <row r="15312" spans="4:5" ht="14.4" x14ac:dyDescent="0.55000000000000004">
      <c r="D15312" s="286"/>
      <c r="E15312" s="288"/>
    </row>
    <row r="15313" spans="4:5" ht="14.4" x14ac:dyDescent="0.55000000000000004">
      <c r="D15313" s="286"/>
      <c r="E15313" s="288"/>
    </row>
    <row r="15314" spans="4:5" ht="14.4" x14ac:dyDescent="0.55000000000000004">
      <c r="D15314" s="286"/>
      <c r="E15314" s="288"/>
    </row>
    <row r="15315" spans="4:5" ht="14.4" x14ac:dyDescent="0.55000000000000004">
      <c r="D15315" s="286"/>
      <c r="E15315" s="288"/>
    </row>
    <row r="15316" spans="4:5" ht="14.4" x14ac:dyDescent="0.55000000000000004">
      <c r="D15316" s="286"/>
      <c r="E15316" s="288"/>
    </row>
    <row r="15317" spans="4:5" ht="14.4" x14ac:dyDescent="0.55000000000000004">
      <c r="D15317" s="286"/>
      <c r="E15317" s="288"/>
    </row>
    <row r="15318" spans="4:5" ht="14.4" x14ac:dyDescent="0.55000000000000004">
      <c r="D15318" s="286"/>
      <c r="E15318" s="288"/>
    </row>
    <row r="15319" spans="4:5" ht="14.4" x14ac:dyDescent="0.55000000000000004">
      <c r="D15319" s="286"/>
      <c r="E15319" s="288"/>
    </row>
    <row r="15320" spans="4:5" ht="14.4" x14ac:dyDescent="0.55000000000000004">
      <c r="D15320" s="286"/>
      <c r="E15320" s="288"/>
    </row>
    <row r="15321" spans="4:5" ht="14.4" x14ac:dyDescent="0.55000000000000004">
      <c r="D15321" s="286"/>
      <c r="E15321" s="288"/>
    </row>
    <row r="15322" spans="4:5" ht="14.4" x14ac:dyDescent="0.55000000000000004">
      <c r="D15322" s="286"/>
      <c r="E15322" s="288"/>
    </row>
    <row r="15323" spans="4:5" ht="14.4" x14ac:dyDescent="0.55000000000000004">
      <c r="D15323" s="286"/>
      <c r="E15323" s="288"/>
    </row>
    <row r="15324" spans="4:5" ht="14.4" x14ac:dyDescent="0.55000000000000004">
      <c r="D15324" s="286"/>
      <c r="E15324" s="288"/>
    </row>
    <row r="15325" spans="4:5" ht="14.4" x14ac:dyDescent="0.55000000000000004">
      <c r="D15325" s="286"/>
      <c r="E15325" s="288"/>
    </row>
    <row r="15326" spans="4:5" ht="14.4" x14ac:dyDescent="0.55000000000000004">
      <c r="D15326" s="286"/>
      <c r="E15326" s="288"/>
    </row>
    <row r="15327" spans="4:5" ht="14.4" x14ac:dyDescent="0.55000000000000004">
      <c r="D15327" s="286"/>
      <c r="E15327" s="288"/>
    </row>
    <row r="15328" spans="4:5" ht="14.4" x14ac:dyDescent="0.55000000000000004">
      <c r="D15328" s="286"/>
      <c r="E15328" s="288"/>
    </row>
    <row r="15329" spans="4:5" ht="14.4" x14ac:dyDescent="0.55000000000000004">
      <c r="D15329" s="286"/>
      <c r="E15329" s="288"/>
    </row>
    <row r="15330" spans="4:5" ht="14.4" x14ac:dyDescent="0.55000000000000004">
      <c r="D15330" s="286"/>
      <c r="E15330" s="288"/>
    </row>
    <row r="15331" spans="4:5" ht="14.4" x14ac:dyDescent="0.55000000000000004">
      <c r="D15331" s="286"/>
      <c r="E15331" s="288"/>
    </row>
    <row r="15332" spans="4:5" ht="14.4" x14ac:dyDescent="0.55000000000000004">
      <c r="D15332" s="286"/>
      <c r="E15332" s="288"/>
    </row>
    <row r="15333" spans="4:5" ht="14.4" x14ac:dyDescent="0.55000000000000004">
      <c r="D15333" s="286"/>
      <c r="E15333" s="288"/>
    </row>
    <row r="15334" spans="4:5" ht="14.4" x14ac:dyDescent="0.55000000000000004">
      <c r="D15334" s="286"/>
      <c r="E15334" s="288"/>
    </row>
    <row r="15335" spans="4:5" ht="14.4" x14ac:dyDescent="0.55000000000000004">
      <c r="D15335" s="286"/>
      <c r="E15335" s="288"/>
    </row>
    <row r="15336" spans="4:5" ht="14.4" x14ac:dyDescent="0.55000000000000004">
      <c r="D15336" s="286"/>
      <c r="E15336" s="288"/>
    </row>
    <row r="15337" spans="4:5" ht="14.4" x14ac:dyDescent="0.55000000000000004">
      <c r="D15337" s="286"/>
      <c r="E15337" s="288"/>
    </row>
    <row r="15338" spans="4:5" ht="14.4" x14ac:dyDescent="0.55000000000000004">
      <c r="D15338" s="286"/>
      <c r="E15338" s="288"/>
    </row>
    <row r="15339" spans="4:5" ht="14.4" x14ac:dyDescent="0.55000000000000004">
      <c r="D15339" s="286"/>
      <c r="E15339" s="288"/>
    </row>
    <row r="15340" spans="4:5" ht="14.4" x14ac:dyDescent="0.55000000000000004">
      <c r="D15340" s="286"/>
      <c r="E15340" s="288"/>
    </row>
    <row r="15341" spans="4:5" ht="14.4" x14ac:dyDescent="0.55000000000000004">
      <c r="D15341" s="286"/>
      <c r="E15341" s="288"/>
    </row>
    <row r="15342" spans="4:5" ht="14.4" x14ac:dyDescent="0.55000000000000004">
      <c r="D15342" s="286"/>
      <c r="E15342" s="288"/>
    </row>
    <row r="15343" spans="4:5" ht="14.4" x14ac:dyDescent="0.55000000000000004">
      <c r="D15343" s="286"/>
      <c r="E15343" s="288"/>
    </row>
    <row r="15344" spans="4:5" ht="14.4" x14ac:dyDescent="0.55000000000000004">
      <c r="D15344" s="286"/>
      <c r="E15344" s="288"/>
    </row>
    <row r="15345" spans="4:5" ht="14.4" x14ac:dyDescent="0.55000000000000004">
      <c r="D15345" s="286"/>
      <c r="E15345" s="288"/>
    </row>
    <row r="15346" spans="4:5" ht="14.4" x14ac:dyDescent="0.55000000000000004">
      <c r="D15346" s="286"/>
      <c r="E15346" s="288"/>
    </row>
    <row r="15347" spans="4:5" ht="14.4" x14ac:dyDescent="0.55000000000000004">
      <c r="D15347" s="286"/>
      <c r="E15347" s="288"/>
    </row>
    <row r="15348" spans="4:5" ht="14.4" x14ac:dyDescent="0.55000000000000004">
      <c r="D15348" s="286"/>
      <c r="E15348" s="288"/>
    </row>
    <row r="15349" spans="4:5" ht="14.4" x14ac:dyDescent="0.55000000000000004">
      <c r="D15349" s="286"/>
      <c r="E15349" s="288"/>
    </row>
    <row r="15350" spans="4:5" ht="14.4" x14ac:dyDescent="0.55000000000000004">
      <c r="D15350" s="286"/>
      <c r="E15350" s="288"/>
    </row>
    <row r="15351" spans="4:5" ht="14.4" x14ac:dyDescent="0.55000000000000004">
      <c r="D15351" s="286"/>
      <c r="E15351" s="288"/>
    </row>
    <row r="15352" spans="4:5" ht="14.4" x14ac:dyDescent="0.55000000000000004">
      <c r="D15352" s="286"/>
      <c r="E15352" s="288"/>
    </row>
    <row r="15353" spans="4:5" ht="14.4" x14ac:dyDescent="0.55000000000000004">
      <c r="D15353" s="286"/>
      <c r="E15353" s="288"/>
    </row>
    <row r="15354" spans="4:5" ht="14.4" x14ac:dyDescent="0.55000000000000004">
      <c r="D15354" s="286"/>
      <c r="E15354" s="288"/>
    </row>
    <row r="15355" spans="4:5" ht="14.4" x14ac:dyDescent="0.55000000000000004">
      <c r="D15355" s="286"/>
      <c r="E15355" s="288"/>
    </row>
    <row r="15356" spans="4:5" ht="14.4" x14ac:dyDescent="0.55000000000000004">
      <c r="D15356" s="286"/>
      <c r="E15356" s="288"/>
    </row>
    <row r="15357" spans="4:5" ht="14.4" x14ac:dyDescent="0.55000000000000004">
      <c r="D15357" s="286"/>
      <c r="E15357" s="288"/>
    </row>
    <row r="15358" spans="4:5" ht="14.4" x14ac:dyDescent="0.55000000000000004">
      <c r="D15358" s="286"/>
      <c r="E15358" s="288"/>
    </row>
    <row r="15359" spans="4:5" ht="14.4" x14ac:dyDescent="0.55000000000000004">
      <c r="D15359" s="286"/>
      <c r="E15359" s="288"/>
    </row>
    <row r="15360" spans="4:5" ht="14.4" x14ac:dyDescent="0.55000000000000004">
      <c r="D15360" s="286"/>
      <c r="E15360" s="288"/>
    </row>
    <row r="15361" spans="4:5" ht="14.4" x14ac:dyDescent="0.55000000000000004">
      <c r="D15361" s="286"/>
      <c r="E15361" s="288"/>
    </row>
    <row r="15362" spans="4:5" ht="14.4" x14ac:dyDescent="0.55000000000000004">
      <c r="D15362" s="286"/>
      <c r="E15362" s="288"/>
    </row>
    <row r="15363" spans="4:5" ht="14.4" x14ac:dyDescent="0.55000000000000004">
      <c r="D15363" s="286"/>
      <c r="E15363" s="288"/>
    </row>
    <row r="15364" spans="4:5" ht="14.4" x14ac:dyDescent="0.55000000000000004">
      <c r="D15364" s="286"/>
      <c r="E15364" s="288"/>
    </row>
    <row r="15365" spans="4:5" ht="14.4" x14ac:dyDescent="0.55000000000000004">
      <c r="D15365" s="286"/>
      <c r="E15365" s="288"/>
    </row>
    <row r="15366" spans="4:5" ht="14.4" x14ac:dyDescent="0.55000000000000004">
      <c r="D15366" s="286"/>
      <c r="E15366" s="288"/>
    </row>
    <row r="15367" spans="4:5" ht="14.4" x14ac:dyDescent="0.55000000000000004">
      <c r="D15367" s="286"/>
      <c r="E15367" s="288"/>
    </row>
    <row r="15368" spans="4:5" ht="14.4" x14ac:dyDescent="0.55000000000000004">
      <c r="D15368" s="286"/>
      <c r="E15368" s="288"/>
    </row>
    <row r="15369" spans="4:5" ht="14.4" x14ac:dyDescent="0.55000000000000004">
      <c r="D15369" s="286"/>
      <c r="E15369" s="288"/>
    </row>
    <row r="15370" spans="4:5" ht="14.4" x14ac:dyDescent="0.55000000000000004">
      <c r="D15370" s="286"/>
      <c r="E15370" s="288"/>
    </row>
    <row r="15371" spans="4:5" ht="14.4" x14ac:dyDescent="0.55000000000000004">
      <c r="D15371" s="286"/>
      <c r="E15371" s="288"/>
    </row>
    <row r="15372" spans="4:5" ht="14.4" x14ac:dyDescent="0.55000000000000004">
      <c r="D15372" s="286"/>
      <c r="E15372" s="288"/>
    </row>
    <row r="15373" spans="4:5" ht="14.4" x14ac:dyDescent="0.55000000000000004">
      <c r="D15373" s="286"/>
      <c r="E15373" s="288"/>
    </row>
    <row r="15374" spans="4:5" ht="14.4" x14ac:dyDescent="0.55000000000000004">
      <c r="D15374" s="286"/>
      <c r="E15374" s="288"/>
    </row>
    <row r="15375" spans="4:5" ht="14.4" x14ac:dyDescent="0.55000000000000004">
      <c r="D15375" s="286"/>
      <c r="E15375" s="288"/>
    </row>
    <row r="15376" spans="4:5" ht="14.4" x14ac:dyDescent="0.55000000000000004">
      <c r="D15376" s="286"/>
      <c r="E15376" s="288"/>
    </row>
    <row r="15377" spans="4:5" ht="14.4" x14ac:dyDescent="0.55000000000000004">
      <c r="D15377" s="286"/>
      <c r="E15377" s="288"/>
    </row>
    <row r="15378" spans="4:5" ht="14.4" x14ac:dyDescent="0.55000000000000004">
      <c r="D15378" s="286"/>
      <c r="E15378" s="288"/>
    </row>
    <row r="15379" spans="4:5" ht="14.4" x14ac:dyDescent="0.55000000000000004">
      <c r="D15379" s="286"/>
      <c r="E15379" s="288"/>
    </row>
    <row r="15380" spans="4:5" ht="14.4" x14ac:dyDescent="0.55000000000000004">
      <c r="D15380" s="286"/>
      <c r="E15380" s="288"/>
    </row>
    <row r="15381" spans="4:5" ht="14.4" x14ac:dyDescent="0.55000000000000004">
      <c r="D15381" s="286"/>
      <c r="E15381" s="288"/>
    </row>
    <row r="15382" spans="4:5" ht="14.4" x14ac:dyDescent="0.55000000000000004">
      <c r="D15382" s="286"/>
      <c r="E15382" s="288"/>
    </row>
    <row r="15383" spans="4:5" ht="14.4" x14ac:dyDescent="0.55000000000000004">
      <c r="D15383" s="286"/>
      <c r="E15383" s="288"/>
    </row>
    <row r="15384" spans="4:5" ht="14.4" x14ac:dyDescent="0.55000000000000004">
      <c r="D15384" s="286"/>
      <c r="E15384" s="288"/>
    </row>
    <row r="15385" spans="4:5" ht="14.4" x14ac:dyDescent="0.55000000000000004">
      <c r="D15385" s="286"/>
      <c r="E15385" s="288"/>
    </row>
    <row r="15386" spans="4:5" ht="14.4" x14ac:dyDescent="0.55000000000000004">
      <c r="D15386" s="286"/>
      <c r="E15386" s="288"/>
    </row>
    <row r="15387" spans="4:5" ht="14.4" x14ac:dyDescent="0.55000000000000004">
      <c r="D15387" s="286"/>
      <c r="E15387" s="288"/>
    </row>
    <row r="15388" spans="4:5" ht="14.4" x14ac:dyDescent="0.55000000000000004">
      <c r="D15388" s="286"/>
      <c r="E15388" s="288"/>
    </row>
    <row r="15389" spans="4:5" ht="14.4" x14ac:dyDescent="0.55000000000000004">
      <c r="D15389" s="286"/>
      <c r="E15389" s="288"/>
    </row>
    <row r="15390" spans="4:5" ht="14.4" x14ac:dyDescent="0.55000000000000004">
      <c r="D15390" s="286"/>
      <c r="E15390" s="288"/>
    </row>
    <row r="15391" spans="4:5" ht="14.4" x14ac:dyDescent="0.55000000000000004">
      <c r="D15391" s="286"/>
      <c r="E15391" s="288"/>
    </row>
    <row r="15392" spans="4:5" ht="14.4" x14ac:dyDescent="0.55000000000000004">
      <c r="D15392" s="286"/>
      <c r="E15392" s="288"/>
    </row>
    <row r="15393" spans="4:5" ht="14.4" x14ac:dyDescent="0.55000000000000004">
      <c r="D15393" s="286"/>
      <c r="E15393" s="288"/>
    </row>
    <row r="15394" spans="4:5" ht="14.4" x14ac:dyDescent="0.55000000000000004">
      <c r="D15394" s="286"/>
      <c r="E15394" s="288"/>
    </row>
    <row r="15395" spans="4:5" ht="14.4" x14ac:dyDescent="0.55000000000000004">
      <c r="D15395" s="286"/>
      <c r="E15395" s="288"/>
    </row>
    <row r="15396" spans="4:5" ht="14.4" x14ac:dyDescent="0.55000000000000004">
      <c r="D15396" s="286"/>
      <c r="E15396" s="288"/>
    </row>
    <row r="15397" spans="4:5" ht="14.4" x14ac:dyDescent="0.55000000000000004">
      <c r="D15397" s="286"/>
      <c r="E15397" s="288"/>
    </row>
    <row r="15398" spans="4:5" ht="14.4" x14ac:dyDescent="0.55000000000000004">
      <c r="D15398" s="286"/>
      <c r="E15398" s="288"/>
    </row>
    <row r="15399" spans="4:5" ht="14.4" x14ac:dyDescent="0.55000000000000004">
      <c r="D15399" s="286"/>
      <c r="E15399" s="288"/>
    </row>
    <row r="15400" spans="4:5" ht="14.4" x14ac:dyDescent="0.55000000000000004">
      <c r="D15400" s="286"/>
      <c r="E15400" s="288"/>
    </row>
    <row r="15401" spans="4:5" ht="14.4" x14ac:dyDescent="0.55000000000000004">
      <c r="D15401" s="286"/>
      <c r="E15401" s="288"/>
    </row>
    <row r="15402" spans="4:5" ht="14.4" x14ac:dyDescent="0.55000000000000004">
      <c r="D15402" s="286"/>
      <c r="E15402" s="288"/>
    </row>
    <row r="15403" spans="4:5" ht="14.4" x14ac:dyDescent="0.55000000000000004">
      <c r="D15403" s="286"/>
      <c r="E15403" s="288"/>
    </row>
    <row r="15404" spans="4:5" ht="14.4" x14ac:dyDescent="0.55000000000000004">
      <c r="D15404" s="286"/>
      <c r="E15404" s="288"/>
    </row>
    <row r="15405" spans="4:5" ht="14.4" x14ac:dyDescent="0.55000000000000004">
      <c r="D15405" s="286"/>
      <c r="E15405" s="288"/>
    </row>
    <row r="15406" spans="4:5" ht="14.4" x14ac:dyDescent="0.55000000000000004">
      <c r="D15406" s="286"/>
      <c r="E15406" s="288"/>
    </row>
    <row r="15407" spans="4:5" ht="14.4" x14ac:dyDescent="0.55000000000000004">
      <c r="D15407" s="286"/>
      <c r="E15407" s="288"/>
    </row>
    <row r="15408" spans="4:5" ht="14.4" x14ac:dyDescent="0.55000000000000004">
      <c r="D15408" s="286"/>
      <c r="E15408" s="288"/>
    </row>
    <row r="15409" spans="4:5" ht="14.4" x14ac:dyDescent="0.55000000000000004">
      <c r="D15409" s="286"/>
      <c r="E15409" s="288"/>
    </row>
    <row r="15410" spans="4:5" ht="14.4" x14ac:dyDescent="0.55000000000000004">
      <c r="D15410" s="286"/>
      <c r="E15410" s="288"/>
    </row>
    <row r="15411" spans="4:5" ht="14.4" x14ac:dyDescent="0.55000000000000004">
      <c r="D15411" s="286"/>
      <c r="E15411" s="288"/>
    </row>
    <row r="15412" spans="4:5" ht="14.4" x14ac:dyDescent="0.55000000000000004">
      <c r="D15412" s="286"/>
      <c r="E15412" s="288"/>
    </row>
    <row r="15413" spans="4:5" ht="14.4" x14ac:dyDescent="0.55000000000000004">
      <c r="D15413" s="286"/>
      <c r="E15413" s="288"/>
    </row>
    <row r="15414" spans="4:5" ht="14.4" x14ac:dyDescent="0.55000000000000004">
      <c r="D15414" s="286"/>
      <c r="E15414" s="288"/>
    </row>
    <row r="15415" spans="4:5" ht="14.4" x14ac:dyDescent="0.55000000000000004">
      <c r="D15415" s="286"/>
      <c r="E15415" s="288"/>
    </row>
    <row r="15416" spans="4:5" ht="14.4" x14ac:dyDescent="0.55000000000000004">
      <c r="D15416" s="286"/>
      <c r="E15416" s="288"/>
    </row>
    <row r="15417" spans="4:5" ht="14.4" x14ac:dyDescent="0.55000000000000004">
      <c r="D15417" s="286"/>
      <c r="E15417" s="288"/>
    </row>
    <row r="15418" spans="4:5" ht="14.4" x14ac:dyDescent="0.55000000000000004">
      <c r="D15418" s="286"/>
      <c r="E15418" s="288"/>
    </row>
    <row r="15419" spans="4:5" ht="14.4" x14ac:dyDescent="0.55000000000000004">
      <c r="D15419" s="286"/>
      <c r="E15419" s="288"/>
    </row>
    <row r="15420" spans="4:5" ht="14.4" x14ac:dyDescent="0.55000000000000004">
      <c r="D15420" s="286"/>
      <c r="E15420" s="288"/>
    </row>
    <row r="15421" spans="4:5" ht="14.4" x14ac:dyDescent="0.55000000000000004">
      <c r="D15421" s="286"/>
      <c r="E15421" s="288"/>
    </row>
    <row r="15422" spans="4:5" ht="14.4" x14ac:dyDescent="0.55000000000000004">
      <c r="D15422" s="286"/>
      <c r="E15422" s="288"/>
    </row>
    <row r="15423" spans="4:5" ht="14.4" x14ac:dyDescent="0.55000000000000004">
      <c r="D15423" s="286"/>
      <c r="E15423" s="288"/>
    </row>
    <row r="15424" spans="4:5" ht="14.4" x14ac:dyDescent="0.55000000000000004">
      <c r="D15424" s="286"/>
      <c r="E15424" s="288"/>
    </row>
    <row r="15425" spans="4:5" ht="14.4" x14ac:dyDescent="0.55000000000000004">
      <c r="D15425" s="286"/>
      <c r="E15425" s="288"/>
    </row>
    <row r="15426" spans="4:5" ht="14.4" x14ac:dyDescent="0.55000000000000004">
      <c r="D15426" s="286"/>
      <c r="E15426" s="288"/>
    </row>
    <row r="15427" spans="4:5" ht="14.4" x14ac:dyDescent="0.55000000000000004">
      <c r="D15427" s="286"/>
      <c r="E15427" s="288"/>
    </row>
    <row r="15428" spans="4:5" ht="14.4" x14ac:dyDescent="0.55000000000000004">
      <c r="D15428" s="286"/>
      <c r="E15428" s="288"/>
    </row>
    <row r="15429" spans="4:5" ht="14.4" x14ac:dyDescent="0.55000000000000004">
      <c r="D15429" s="286"/>
      <c r="E15429" s="288"/>
    </row>
    <row r="15430" spans="4:5" ht="14.4" x14ac:dyDescent="0.55000000000000004">
      <c r="D15430" s="286"/>
      <c r="E15430" s="288"/>
    </row>
    <row r="15431" spans="4:5" ht="14.4" x14ac:dyDescent="0.55000000000000004">
      <c r="D15431" s="286"/>
      <c r="E15431" s="288"/>
    </row>
    <row r="15432" spans="4:5" ht="14.4" x14ac:dyDescent="0.55000000000000004">
      <c r="D15432" s="286"/>
      <c r="E15432" s="288"/>
    </row>
    <row r="15433" spans="4:5" ht="14.4" x14ac:dyDescent="0.55000000000000004">
      <c r="D15433" s="286"/>
      <c r="E15433" s="288"/>
    </row>
    <row r="15434" spans="4:5" ht="14.4" x14ac:dyDescent="0.55000000000000004">
      <c r="D15434" s="286"/>
      <c r="E15434" s="288"/>
    </row>
    <row r="15435" spans="4:5" ht="14.4" x14ac:dyDescent="0.55000000000000004">
      <c r="D15435" s="286"/>
      <c r="E15435" s="288"/>
    </row>
    <row r="15436" spans="4:5" ht="14.4" x14ac:dyDescent="0.55000000000000004">
      <c r="D15436" s="286"/>
      <c r="E15436" s="288"/>
    </row>
    <row r="15437" spans="4:5" ht="14.4" x14ac:dyDescent="0.55000000000000004">
      <c r="D15437" s="286"/>
      <c r="E15437" s="288"/>
    </row>
    <row r="15438" spans="4:5" ht="14.4" x14ac:dyDescent="0.55000000000000004">
      <c r="D15438" s="286"/>
      <c r="E15438" s="288"/>
    </row>
    <row r="15439" spans="4:5" ht="14.4" x14ac:dyDescent="0.55000000000000004">
      <c r="D15439" s="286"/>
      <c r="E15439" s="288"/>
    </row>
    <row r="15440" spans="4:5" ht="14.4" x14ac:dyDescent="0.55000000000000004">
      <c r="D15440" s="286"/>
      <c r="E15440" s="288"/>
    </row>
    <row r="15441" spans="4:5" ht="14.4" x14ac:dyDescent="0.55000000000000004">
      <c r="D15441" s="286"/>
      <c r="E15441" s="288"/>
    </row>
    <row r="15442" spans="4:5" ht="14.4" x14ac:dyDescent="0.55000000000000004">
      <c r="D15442" s="286"/>
      <c r="E15442" s="288"/>
    </row>
    <row r="15443" spans="4:5" ht="14.4" x14ac:dyDescent="0.55000000000000004">
      <c r="D15443" s="286"/>
      <c r="E15443" s="288"/>
    </row>
    <row r="15444" spans="4:5" ht="14.4" x14ac:dyDescent="0.55000000000000004">
      <c r="D15444" s="286"/>
      <c r="E15444" s="288"/>
    </row>
    <row r="15445" spans="4:5" ht="14.4" x14ac:dyDescent="0.55000000000000004">
      <c r="D15445" s="286"/>
      <c r="E15445" s="288"/>
    </row>
    <row r="15446" spans="4:5" ht="14.4" x14ac:dyDescent="0.55000000000000004">
      <c r="D15446" s="286"/>
      <c r="E15446" s="288"/>
    </row>
    <row r="15447" spans="4:5" ht="14.4" x14ac:dyDescent="0.55000000000000004">
      <c r="D15447" s="286"/>
      <c r="E15447" s="288"/>
    </row>
    <row r="15448" spans="4:5" ht="14.4" x14ac:dyDescent="0.55000000000000004">
      <c r="D15448" s="286"/>
      <c r="E15448" s="288"/>
    </row>
    <row r="15449" spans="4:5" ht="14.4" x14ac:dyDescent="0.55000000000000004">
      <c r="D15449" s="286"/>
      <c r="E15449" s="288"/>
    </row>
    <row r="15450" spans="4:5" ht="14.4" x14ac:dyDescent="0.55000000000000004">
      <c r="D15450" s="286"/>
      <c r="E15450" s="288"/>
    </row>
    <row r="15451" spans="4:5" ht="14.4" x14ac:dyDescent="0.55000000000000004">
      <c r="D15451" s="286"/>
      <c r="E15451" s="288"/>
    </row>
    <row r="15452" spans="4:5" ht="14.4" x14ac:dyDescent="0.55000000000000004">
      <c r="D15452" s="286"/>
      <c r="E15452" s="288"/>
    </row>
    <row r="15453" spans="4:5" ht="14.4" x14ac:dyDescent="0.55000000000000004">
      <c r="D15453" s="286"/>
      <c r="E15453" s="288"/>
    </row>
    <row r="15454" spans="4:5" ht="14.4" x14ac:dyDescent="0.55000000000000004">
      <c r="D15454" s="286"/>
      <c r="E15454" s="288"/>
    </row>
    <row r="15455" spans="4:5" ht="14.4" x14ac:dyDescent="0.55000000000000004">
      <c r="D15455" s="286"/>
      <c r="E15455" s="288"/>
    </row>
    <row r="15456" spans="4:5" ht="14.4" x14ac:dyDescent="0.55000000000000004">
      <c r="D15456" s="286"/>
      <c r="E15456" s="288"/>
    </row>
    <row r="15457" spans="4:5" ht="14.4" x14ac:dyDescent="0.55000000000000004">
      <c r="D15457" s="286"/>
      <c r="E15457" s="288"/>
    </row>
    <row r="15458" spans="4:5" ht="14.4" x14ac:dyDescent="0.55000000000000004">
      <c r="D15458" s="286"/>
      <c r="E15458" s="288"/>
    </row>
    <row r="15459" spans="4:5" ht="14.4" x14ac:dyDescent="0.55000000000000004">
      <c r="D15459" s="286"/>
      <c r="E15459" s="288"/>
    </row>
    <row r="15460" spans="4:5" ht="14.4" x14ac:dyDescent="0.55000000000000004">
      <c r="D15460" s="286"/>
      <c r="E15460" s="288"/>
    </row>
    <row r="15461" spans="4:5" ht="14.4" x14ac:dyDescent="0.55000000000000004">
      <c r="D15461" s="286"/>
      <c r="E15461" s="288"/>
    </row>
    <row r="15462" spans="4:5" ht="14.4" x14ac:dyDescent="0.55000000000000004">
      <c r="D15462" s="286"/>
      <c r="E15462" s="288"/>
    </row>
    <row r="15463" spans="4:5" ht="14.4" x14ac:dyDescent="0.55000000000000004">
      <c r="D15463" s="286"/>
      <c r="E15463" s="288"/>
    </row>
    <row r="15464" spans="4:5" ht="14.4" x14ac:dyDescent="0.55000000000000004">
      <c r="D15464" s="286"/>
      <c r="E15464" s="288"/>
    </row>
    <row r="15465" spans="4:5" ht="14.4" x14ac:dyDescent="0.55000000000000004">
      <c r="D15465" s="286"/>
      <c r="E15465" s="288"/>
    </row>
    <row r="15466" spans="4:5" ht="14.4" x14ac:dyDescent="0.55000000000000004">
      <c r="D15466" s="286"/>
      <c r="E15466" s="288"/>
    </row>
    <row r="15467" spans="4:5" ht="14.4" x14ac:dyDescent="0.55000000000000004">
      <c r="D15467" s="286"/>
      <c r="E15467" s="288"/>
    </row>
    <row r="15468" spans="4:5" ht="14.4" x14ac:dyDescent="0.55000000000000004">
      <c r="D15468" s="286"/>
      <c r="E15468" s="288"/>
    </row>
    <row r="15469" spans="4:5" ht="14.4" x14ac:dyDescent="0.55000000000000004">
      <c r="D15469" s="286"/>
      <c r="E15469" s="288"/>
    </row>
    <row r="15470" spans="4:5" ht="14.4" x14ac:dyDescent="0.55000000000000004">
      <c r="D15470" s="286"/>
      <c r="E15470" s="288"/>
    </row>
    <row r="15471" spans="4:5" ht="14.4" x14ac:dyDescent="0.55000000000000004">
      <c r="D15471" s="286"/>
      <c r="E15471" s="288"/>
    </row>
    <row r="15472" spans="4:5" ht="14.4" x14ac:dyDescent="0.55000000000000004">
      <c r="D15472" s="286"/>
      <c r="E15472" s="288"/>
    </row>
    <row r="15473" spans="4:5" ht="14.4" x14ac:dyDescent="0.55000000000000004">
      <c r="D15473" s="286"/>
      <c r="E15473" s="288"/>
    </row>
    <row r="15474" spans="4:5" ht="14.4" x14ac:dyDescent="0.55000000000000004">
      <c r="D15474" s="286"/>
      <c r="E15474" s="288"/>
    </row>
    <row r="15475" spans="4:5" ht="14.4" x14ac:dyDescent="0.55000000000000004">
      <c r="D15475" s="286"/>
      <c r="E15475" s="288"/>
    </row>
    <row r="15476" spans="4:5" ht="14.4" x14ac:dyDescent="0.55000000000000004">
      <c r="D15476" s="286"/>
      <c r="E15476" s="288"/>
    </row>
    <row r="15477" spans="4:5" ht="14.4" x14ac:dyDescent="0.55000000000000004">
      <c r="D15477" s="286"/>
      <c r="E15477" s="288"/>
    </row>
    <row r="15478" spans="4:5" ht="14.4" x14ac:dyDescent="0.55000000000000004">
      <c r="D15478" s="286"/>
      <c r="E15478" s="288"/>
    </row>
    <row r="15479" spans="4:5" ht="14.4" x14ac:dyDescent="0.55000000000000004">
      <c r="D15479" s="286"/>
      <c r="E15479" s="288"/>
    </row>
    <row r="15480" spans="4:5" ht="14.4" x14ac:dyDescent="0.55000000000000004">
      <c r="D15480" s="286"/>
      <c r="E15480" s="288"/>
    </row>
    <row r="15481" spans="4:5" ht="14.4" x14ac:dyDescent="0.55000000000000004">
      <c r="D15481" s="286"/>
      <c r="E15481" s="288"/>
    </row>
    <row r="15482" spans="4:5" ht="14.4" x14ac:dyDescent="0.55000000000000004">
      <c r="D15482" s="286"/>
      <c r="E15482" s="288"/>
    </row>
    <row r="15483" spans="4:5" ht="14.4" x14ac:dyDescent="0.55000000000000004">
      <c r="D15483" s="286"/>
      <c r="E15483" s="288"/>
    </row>
    <row r="15484" spans="4:5" ht="14.4" x14ac:dyDescent="0.55000000000000004">
      <c r="D15484" s="286"/>
      <c r="E15484" s="288"/>
    </row>
    <row r="15485" spans="4:5" ht="14.4" x14ac:dyDescent="0.55000000000000004">
      <c r="D15485" s="286"/>
      <c r="E15485" s="288"/>
    </row>
    <row r="15486" spans="4:5" ht="14.4" x14ac:dyDescent="0.55000000000000004">
      <c r="D15486" s="286"/>
      <c r="E15486" s="288"/>
    </row>
    <row r="15487" spans="4:5" ht="14.4" x14ac:dyDescent="0.55000000000000004">
      <c r="D15487" s="286"/>
      <c r="E15487" s="288"/>
    </row>
    <row r="15488" spans="4:5" ht="14.4" x14ac:dyDescent="0.55000000000000004">
      <c r="D15488" s="286"/>
      <c r="E15488" s="288"/>
    </row>
    <row r="15489" spans="4:5" ht="14.4" x14ac:dyDescent="0.55000000000000004">
      <c r="D15489" s="286"/>
      <c r="E15489" s="288"/>
    </row>
    <row r="15490" spans="4:5" ht="14.4" x14ac:dyDescent="0.55000000000000004">
      <c r="D15490" s="286"/>
      <c r="E15490" s="288"/>
    </row>
    <row r="15491" spans="4:5" ht="14.4" x14ac:dyDescent="0.55000000000000004">
      <c r="D15491" s="286"/>
      <c r="E15491" s="288"/>
    </row>
    <row r="15492" spans="4:5" ht="14.4" x14ac:dyDescent="0.55000000000000004">
      <c r="D15492" s="286"/>
      <c r="E15492" s="288"/>
    </row>
    <row r="15493" spans="4:5" ht="14.4" x14ac:dyDescent="0.55000000000000004">
      <c r="D15493" s="286"/>
      <c r="E15493" s="288"/>
    </row>
    <row r="15494" spans="4:5" ht="14.4" x14ac:dyDescent="0.55000000000000004">
      <c r="D15494" s="286"/>
      <c r="E15494" s="288"/>
    </row>
    <row r="15495" spans="4:5" ht="14.4" x14ac:dyDescent="0.55000000000000004">
      <c r="D15495" s="286"/>
      <c r="E15495" s="288"/>
    </row>
    <row r="15496" spans="4:5" ht="14.4" x14ac:dyDescent="0.55000000000000004">
      <c r="D15496" s="286"/>
      <c r="E15496" s="288"/>
    </row>
    <row r="15497" spans="4:5" ht="14.4" x14ac:dyDescent="0.55000000000000004">
      <c r="D15497" s="286"/>
      <c r="E15497" s="288"/>
    </row>
    <row r="15498" spans="4:5" ht="14.4" x14ac:dyDescent="0.55000000000000004">
      <c r="D15498" s="286"/>
      <c r="E15498" s="288"/>
    </row>
    <row r="15499" spans="4:5" ht="14.4" x14ac:dyDescent="0.55000000000000004">
      <c r="D15499" s="286"/>
      <c r="E15499" s="288"/>
    </row>
    <row r="15500" spans="4:5" ht="14.4" x14ac:dyDescent="0.55000000000000004">
      <c r="D15500" s="286"/>
      <c r="E15500" s="288"/>
    </row>
    <row r="15501" spans="4:5" ht="14.4" x14ac:dyDescent="0.55000000000000004">
      <c r="D15501" s="286"/>
      <c r="E15501" s="288"/>
    </row>
    <row r="15502" spans="4:5" ht="14.4" x14ac:dyDescent="0.55000000000000004">
      <c r="D15502" s="286"/>
      <c r="E15502" s="288"/>
    </row>
    <row r="15503" spans="4:5" ht="14.4" x14ac:dyDescent="0.55000000000000004">
      <c r="D15503" s="286"/>
      <c r="E15503" s="288"/>
    </row>
    <row r="15504" spans="4:5" ht="14.4" x14ac:dyDescent="0.55000000000000004">
      <c r="D15504" s="286"/>
      <c r="E15504" s="288"/>
    </row>
    <row r="15505" spans="4:5" ht="14.4" x14ac:dyDescent="0.55000000000000004">
      <c r="D15505" s="286"/>
      <c r="E15505" s="288"/>
    </row>
    <row r="15506" spans="4:5" ht="14.4" x14ac:dyDescent="0.55000000000000004">
      <c r="D15506" s="286"/>
      <c r="E15506" s="288"/>
    </row>
    <row r="15507" spans="4:5" ht="14.4" x14ac:dyDescent="0.55000000000000004">
      <c r="D15507" s="286"/>
      <c r="E15507" s="288"/>
    </row>
    <row r="15508" spans="4:5" ht="14.4" x14ac:dyDescent="0.55000000000000004">
      <c r="D15508" s="286"/>
      <c r="E15508" s="288"/>
    </row>
    <row r="15509" spans="4:5" ht="14.4" x14ac:dyDescent="0.55000000000000004">
      <c r="D15509" s="286"/>
      <c r="E15509" s="288"/>
    </row>
    <row r="15510" spans="4:5" ht="14.4" x14ac:dyDescent="0.55000000000000004">
      <c r="D15510" s="286"/>
      <c r="E15510" s="288"/>
    </row>
    <row r="15511" spans="4:5" ht="14.4" x14ac:dyDescent="0.55000000000000004">
      <c r="D15511" s="286"/>
      <c r="E15511" s="288"/>
    </row>
    <row r="15512" spans="4:5" ht="14.4" x14ac:dyDescent="0.55000000000000004">
      <c r="D15512" s="286"/>
      <c r="E15512" s="288"/>
    </row>
    <row r="15513" spans="4:5" ht="14.4" x14ac:dyDescent="0.55000000000000004">
      <c r="D15513" s="286"/>
      <c r="E15513" s="288"/>
    </row>
    <row r="15514" spans="4:5" ht="14.4" x14ac:dyDescent="0.55000000000000004">
      <c r="D15514" s="286"/>
      <c r="E15514" s="288"/>
    </row>
    <row r="15515" spans="4:5" ht="14.4" x14ac:dyDescent="0.55000000000000004">
      <c r="D15515" s="286"/>
      <c r="E15515" s="288"/>
    </row>
    <row r="15516" spans="4:5" ht="14.4" x14ac:dyDescent="0.55000000000000004">
      <c r="D15516" s="286"/>
      <c r="E15516" s="288"/>
    </row>
    <row r="15517" spans="4:5" ht="14.4" x14ac:dyDescent="0.55000000000000004">
      <c r="D15517" s="286"/>
      <c r="E15517" s="288"/>
    </row>
    <row r="15518" spans="4:5" ht="14.4" x14ac:dyDescent="0.55000000000000004">
      <c r="D15518" s="286"/>
      <c r="E15518" s="288"/>
    </row>
    <row r="15519" spans="4:5" ht="14.4" x14ac:dyDescent="0.55000000000000004">
      <c r="D15519" s="286"/>
      <c r="E15519" s="288"/>
    </row>
    <row r="15520" spans="4:5" ht="14.4" x14ac:dyDescent="0.55000000000000004">
      <c r="D15520" s="286"/>
      <c r="E15520" s="288"/>
    </row>
    <row r="15521" spans="4:5" ht="14.4" x14ac:dyDescent="0.55000000000000004">
      <c r="D15521" s="286"/>
      <c r="E15521" s="288"/>
    </row>
    <row r="15522" spans="4:5" ht="14.4" x14ac:dyDescent="0.55000000000000004">
      <c r="D15522" s="286"/>
      <c r="E15522" s="288"/>
    </row>
    <row r="15523" spans="4:5" ht="14.4" x14ac:dyDescent="0.55000000000000004">
      <c r="D15523" s="286"/>
      <c r="E15523" s="288"/>
    </row>
    <row r="15524" spans="4:5" ht="14.4" x14ac:dyDescent="0.55000000000000004">
      <c r="D15524" s="286"/>
      <c r="E15524" s="288"/>
    </row>
    <row r="15525" spans="4:5" ht="14.4" x14ac:dyDescent="0.55000000000000004">
      <c r="D15525" s="286"/>
      <c r="E15525" s="288"/>
    </row>
    <row r="15526" spans="4:5" ht="14.4" x14ac:dyDescent="0.55000000000000004">
      <c r="D15526" s="286"/>
      <c r="E15526" s="288"/>
    </row>
    <row r="15527" spans="4:5" ht="14.4" x14ac:dyDescent="0.55000000000000004">
      <c r="D15527" s="286"/>
      <c r="E15527" s="288"/>
    </row>
    <row r="15528" spans="4:5" ht="14.4" x14ac:dyDescent="0.55000000000000004">
      <c r="D15528" s="286"/>
      <c r="E15528" s="288"/>
    </row>
    <row r="15529" spans="4:5" ht="14.4" x14ac:dyDescent="0.55000000000000004">
      <c r="D15529" s="286"/>
      <c r="E15529" s="288"/>
    </row>
    <row r="15530" spans="4:5" ht="14.4" x14ac:dyDescent="0.55000000000000004">
      <c r="D15530" s="286"/>
      <c r="E15530" s="288"/>
    </row>
    <row r="15531" spans="4:5" ht="14.4" x14ac:dyDescent="0.55000000000000004">
      <c r="D15531" s="286"/>
      <c r="E15531" s="288"/>
    </row>
    <row r="15532" spans="4:5" ht="14.4" x14ac:dyDescent="0.55000000000000004">
      <c r="D15532" s="286"/>
      <c r="E15532" s="288"/>
    </row>
    <row r="15533" spans="4:5" ht="14.4" x14ac:dyDescent="0.55000000000000004">
      <c r="D15533" s="286"/>
      <c r="E15533" s="288"/>
    </row>
    <row r="15534" spans="4:5" ht="14.4" x14ac:dyDescent="0.55000000000000004">
      <c r="D15534" s="286"/>
      <c r="E15534" s="288"/>
    </row>
    <row r="15535" spans="4:5" ht="14.4" x14ac:dyDescent="0.55000000000000004">
      <c r="D15535" s="286"/>
      <c r="E15535" s="288"/>
    </row>
    <row r="15536" spans="4:5" ht="14.4" x14ac:dyDescent="0.55000000000000004">
      <c r="D15536" s="286"/>
      <c r="E15536" s="288"/>
    </row>
    <row r="15537" spans="4:5" ht="14.4" x14ac:dyDescent="0.55000000000000004">
      <c r="D15537" s="286"/>
      <c r="E15537" s="288"/>
    </row>
    <row r="15538" spans="4:5" ht="14.4" x14ac:dyDescent="0.55000000000000004">
      <c r="D15538" s="286"/>
      <c r="E15538" s="288"/>
    </row>
    <row r="15539" spans="4:5" ht="14.4" x14ac:dyDescent="0.55000000000000004">
      <c r="D15539" s="286"/>
      <c r="E15539" s="288"/>
    </row>
    <row r="15540" spans="4:5" ht="14.4" x14ac:dyDescent="0.55000000000000004">
      <c r="D15540" s="286"/>
      <c r="E15540" s="288"/>
    </row>
    <row r="15541" spans="4:5" ht="14.4" x14ac:dyDescent="0.55000000000000004">
      <c r="D15541" s="286"/>
      <c r="E15541" s="288"/>
    </row>
    <row r="15542" spans="4:5" ht="14.4" x14ac:dyDescent="0.55000000000000004">
      <c r="D15542" s="286"/>
      <c r="E15542" s="288"/>
    </row>
    <row r="15543" spans="4:5" ht="14.4" x14ac:dyDescent="0.55000000000000004">
      <c r="D15543" s="286"/>
      <c r="E15543" s="288"/>
    </row>
    <row r="15544" spans="4:5" ht="14.4" x14ac:dyDescent="0.55000000000000004">
      <c r="D15544" s="286"/>
      <c r="E15544" s="288"/>
    </row>
    <row r="15545" spans="4:5" ht="14.4" x14ac:dyDescent="0.55000000000000004">
      <c r="D15545" s="286"/>
      <c r="E15545" s="288"/>
    </row>
    <row r="15546" spans="4:5" ht="14.4" x14ac:dyDescent="0.55000000000000004">
      <c r="D15546" s="286"/>
      <c r="E15546" s="288"/>
    </row>
    <row r="15547" spans="4:5" ht="14.4" x14ac:dyDescent="0.55000000000000004">
      <c r="D15547" s="286"/>
      <c r="E15547" s="288"/>
    </row>
    <row r="15548" spans="4:5" ht="14.4" x14ac:dyDescent="0.55000000000000004">
      <c r="D15548" s="286"/>
      <c r="E15548" s="288"/>
    </row>
    <row r="15549" spans="4:5" ht="14.4" x14ac:dyDescent="0.55000000000000004">
      <c r="D15549" s="286"/>
      <c r="E15549" s="288"/>
    </row>
    <row r="15550" spans="4:5" ht="14.4" x14ac:dyDescent="0.55000000000000004">
      <c r="D15550" s="286"/>
      <c r="E15550" s="288"/>
    </row>
    <row r="15551" spans="4:5" ht="14.4" x14ac:dyDescent="0.55000000000000004">
      <c r="D15551" s="286"/>
      <c r="E15551" s="288"/>
    </row>
    <row r="15552" spans="4:5" ht="14.4" x14ac:dyDescent="0.55000000000000004">
      <c r="D15552" s="286"/>
      <c r="E15552" s="288"/>
    </row>
    <row r="15553" spans="4:5" ht="14.4" x14ac:dyDescent="0.55000000000000004">
      <c r="D15553" s="286"/>
      <c r="E15553" s="288"/>
    </row>
    <row r="15554" spans="4:5" ht="14.4" x14ac:dyDescent="0.55000000000000004">
      <c r="D15554" s="286"/>
      <c r="E15554" s="288"/>
    </row>
    <row r="15555" spans="4:5" ht="14.4" x14ac:dyDescent="0.55000000000000004">
      <c r="D15555" s="286"/>
      <c r="E15555" s="288"/>
    </row>
    <row r="15556" spans="4:5" ht="14.4" x14ac:dyDescent="0.55000000000000004">
      <c r="D15556" s="286"/>
      <c r="E15556" s="288"/>
    </row>
    <row r="15557" spans="4:5" ht="14.4" x14ac:dyDescent="0.55000000000000004">
      <c r="D15557" s="286"/>
      <c r="E15557" s="288"/>
    </row>
    <row r="15558" spans="4:5" ht="14.4" x14ac:dyDescent="0.55000000000000004">
      <c r="D15558" s="286"/>
      <c r="E15558" s="288"/>
    </row>
    <row r="15559" spans="4:5" ht="14.4" x14ac:dyDescent="0.55000000000000004">
      <c r="D15559" s="286"/>
      <c r="E15559" s="288"/>
    </row>
    <row r="15560" spans="4:5" ht="14.4" x14ac:dyDescent="0.55000000000000004">
      <c r="D15560" s="286"/>
      <c r="E15560" s="288"/>
    </row>
    <row r="15561" spans="4:5" ht="14.4" x14ac:dyDescent="0.55000000000000004">
      <c r="D15561" s="286"/>
      <c r="E15561" s="288"/>
    </row>
    <row r="15562" spans="4:5" ht="14.4" x14ac:dyDescent="0.55000000000000004">
      <c r="D15562" s="286"/>
      <c r="E15562" s="288"/>
    </row>
    <row r="15563" spans="4:5" ht="14.4" x14ac:dyDescent="0.55000000000000004">
      <c r="D15563" s="286"/>
      <c r="E15563" s="288"/>
    </row>
    <row r="15564" spans="4:5" ht="14.4" x14ac:dyDescent="0.55000000000000004">
      <c r="D15564" s="286"/>
      <c r="E15564" s="288"/>
    </row>
    <row r="15565" spans="4:5" ht="14.4" x14ac:dyDescent="0.55000000000000004">
      <c r="D15565" s="286"/>
      <c r="E15565" s="288"/>
    </row>
    <row r="15566" spans="4:5" ht="14.4" x14ac:dyDescent="0.55000000000000004">
      <c r="D15566" s="286"/>
      <c r="E15566" s="288"/>
    </row>
    <row r="15567" spans="4:5" ht="14.4" x14ac:dyDescent="0.55000000000000004">
      <c r="D15567" s="286"/>
      <c r="E15567" s="288"/>
    </row>
    <row r="15568" spans="4:5" ht="14.4" x14ac:dyDescent="0.55000000000000004">
      <c r="D15568" s="286"/>
      <c r="E15568" s="288"/>
    </row>
    <row r="15569" spans="4:5" ht="14.4" x14ac:dyDescent="0.55000000000000004">
      <c r="D15569" s="286"/>
      <c r="E15569" s="288"/>
    </row>
    <row r="15570" spans="4:5" ht="14.4" x14ac:dyDescent="0.55000000000000004">
      <c r="D15570" s="286"/>
      <c r="E15570" s="288"/>
    </row>
    <row r="15571" spans="4:5" ht="14.4" x14ac:dyDescent="0.55000000000000004">
      <c r="D15571" s="286"/>
      <c r="E15571" s="288"/>
    </row>
    <row r="15572" spans="4:5" ht="14.4" x14ac:dyDescent="0.55000000000000004">
      <c r="D15572" s="286"/>
      <c r="E15572" s="288"/>
    </row>
    <row r="15573" spans="4:5" ht="14.4" x14ac:dyDescent="0.55000000000000004">
      <c r="D15573" s="286"/>
      <c r="E15573" s="288"/>
    </row>
    <row r="15574" spans="4:5" ht="14.4" x14ac:dyDescent="0.55000000000000004">
      <c r="D15574" s="286"/>
      <c r="E15574" s="288"/>
    </row>
    <row r="15575" spans="4:5" ht="14.4" x14ac:dyDescent="0.55000000000000004">
      <c r="D15575" s="286"/>
      <c r="E15575" s="288"/>
    </row>
    <row r="15576" spans="4:5" ht="14.4" x14ac:dyDescent="0.55000000000000004">
      <c r="D15576" s="286"/>
      <c r="E15576" s="288"/>
    </row>
    <row r="15577" spans="4:5" ht="14.4" x14ac:dyDescent="0.55000000000000004">
      <c r="D15577" s="286"/>
      <c r="E15577" s="288"/>
    </row>
    <row r="15578" spans="4:5" ht="14.4" x14ac:dyDescent="0.55000000000000004">
      <c r="D15578" s="286"/>
      <c r="E15578" s="288"/>
    </row>
    <row r="15579" spans="4:5" ht="14.4" x14ac:dyDescent="0.55000000000000004">
      <c r="D15579" s="286"/>
      <c r="E15579" s="288"/>
    </row>
    <row r="15580" spans="4:5" ht="14.4" x14ac:dyDescent="0.55000000000000004">
      <c r="D15580" s="286"/>
      <c r="E15580" s="288"/>
    </row>
    <row r="15581" spans="4:5" ht="14.4" x14ac:dyDescent="0.55000000000000004">
      <c r="D15581" s="286"/>
      <c r="E15581" s="288"/>
    </row>
    <row r="15582" spans="4:5" ht="14.4" x14ac:dyDescent="0.55000000000000004">
      <c r="D15582" s="286"/>
      <c r="E15582" s="288"/>
    </row>
    <row r="15583" spans="4:5" ht="14.4" x14ac:dyDescent="0.55000000000000004">
      <c r="D15583" s="286"/>
      <c r="E15583" s="288"/>
    </row>
    <row r="15584" spans="4:5" ht="14.4" x14ac:dyDescent="0.55000000000000004">
      <c r="D15584" s="286"/>
      <c r="E15584" s="288"/>
    </row>
    <row r="15585" spans="4:5" ht="14.4" x14ac:dyDescent="0.55000000000000004">
      <c r="D15585" s="286"/>
      <c r="E15585" s="288"/>
    </row>
    <row r="15586" spans="4:5" ht="14.4" x14ac:dyDescent="0.55000000000000004">
      <c r="D15586" s="286"/>
      <c r="E15586" s="288"/>
    </row>
    <row r="15587" spans="4:5" ht="14.4" x14ac:dyDescent="0.55000000000000004">
      <c r="D15587" s="286"/>
      <c r="E15587" s="288"/>
    </row>
    <row r="15588" spans="4:5" ht="14.4" x14ac:dyDescent="0.55000000000000004">
      <c r="D15588" s="286"/>
      <c r="E15588" s="288"/>
    </row>
    <row r="15589" spans="4:5" ht="14.4" x14ac:dyDescent="0.55000000000000004">
      <c r="D15589" s="286"/>
      <c r="E15589" s="288"/>
    </row>
    <row r="15590" spans="4:5" ht="14.4" x14ac:dyDescent="0.55000000000000004">
      <c r="D15590" s="286"/>
      <c r="E15590" s="288"/>
    </row>
    <row r="15591" spans="4:5" ht="14.4" x14ac:dyDescent="0.55000000000000004">
      <c r="D15591" s="286"/>
      <c r="E15591" s="288"/>
    </row>
    <row r="15592" spans="4:5" ht="14.4" x14ac:dyDescent="0.55000000000000004">
      <c r="D15592" s="286"/>
      <c r="E15592" s="288"/>
    </row>
    <row r="15593" spans="4:5" ht="14.4" x14ac:dyDescent="0.55000000000000004">
      <c r="D15593" s="286"/>
      <c r="E15593" s="288"/>
    </row>
    <row r="15594" spans="4:5" ht="14.4" x14ac:dyDescent="0.55000000000000004">
      <c r="D15594" s="286"/>
      <c r="E15594" s="288"/>
    </row>
    <row r="15595" spans="4:5" ht="14.4" x14ac:dyDescent="0.55000000000000004">
      <c r="D15595" s="286"/>
      <c r="E15595" s="288"/>
    </row>
    <row r="15596" spans="4:5" ht="14.4" x14ac:dyDescent="0.55000000000000004">
      <c r="D15596" s="286"/>
      <c r="E15596" s="288"/>
    </row>
    <row r="15597" spans="4:5" ht="14.4" x14ac:dyDescent="0.55000000000000004">
      <c r="D15597" s="286"/>
      <c r="E15597" s="288"/>
    </row>
    <row r="15598" spans="4:5" ht="14.4" x14ac:dyDescent="0.55000000000000004">
      <c r="D15598" s="286"/>
      <c r="E15598" s="288"/>
    </row>
    <row r="15599" spans="4:5" ht="14.4" x14ac:dyDescent="0.55000000000000004">
      <c r="D15599" s="286"/>
      <c r="E15599" s="288"/>
    </row>
    <row r="15600" spans="4:5" ht="14.4" x14ac:dyDescent="0.55000000000000004">
      <c r="D15600" s="286"/>
      <c r="E15600" s="288"/>
    </row>
    <row r="15601" spans="4:5" ht="14.4" x14ac:dyDescent="0.55000000000000004">
      <c r="D15601" s="286"/>
      <c r="E15601" s="288"/>
    </row>
    <row r="15602" spans="4:5" ht="14.4" x14ac:dyDescent="0.55000000000000004">
      <c r="D15602" s="286"/>
      <c r="E15602" s="288"/>
    </row>
    <row r="15603" spans="4:5" ht="14.4" x14ac:dyDescent="0.55000000000000004">
      <c r="D15603" s="286"/>
      <c r="E15603" s="288"/>
    </row>
    <row r="15604" spans="4:5" ht="14.4" x14ac:dyDescent="0.55000000000000004">
      <c r="D15604" s="286"/>
      <c r="E15604" s="288"/>
    </row>
    <row r="15605" spans="4:5" ht="14.4" x14ac:dyDescent="0.55000000000000004">
      <c r="D15605" s="286"/>
      <c r="E15605" s="288"/>
    </row>
    <row r="15606" spans="4:5" ht="14.4" x14ac:dyDescent="0.55000000000000004">
      <c r="D15606" s="286"/>
      <c r="E15606" s="288"/>
    </row>
    <row r="15607" spans="4:5" ht="14.4" x14ac:dyDescent="0.55000000000000004">
      <c r="D15607" s="286"/>
      <c r="E15607" s="288"/>
    </row>
    <row r="15608" spans="4:5" ht="14.4" x14ac:dyDescent="0.55000000000000004">
      <c r="D15608" s="286"/>
      <c r="E15608" s="288"/>
    </row>
    <row r="15609" spans="4:5" ht="14.4" x14ac:dyDescent="0.55000000000000004">
      <c r="D15609" s="286"/>
      <c r="E15609" s="288"/>
    </row>
    <row r="15610" spans="4:5" ht="14.4" x14ac:dyDescent="0.55000000000000004">
      <c r="D15610" s="286"/>
      <c r="E15610" s="288"/>
    </row>
    <row r="15611" spans="4:5" ht="14.4" x14ac:dyDescent="0.55000000000000004">
      <c r="D15611" s="286"/>
      <c r="E15611" s="288"/>
    </row>
    <row r="15612" spans="4:5" ht="14.4" x14ac:dyDescent="0.55000000000000004">
      <c r="D15612" s="286"/>
      <c r="E15612" s="288"/>
    </row>
    <row r="15613" spans="4:5" ht="14.4" x14ac:dyDescent="0.55000000000000004">
      <c r="D15613" s="286"/>
      <c r="E15613" s="288"/>
    </row>
    <row r="15614" spans="4:5" ht="14.4" x14ac:dyDescent="0.55000000000000004">
      <c r="D15614" s="286"/>
      <c r="E15614" s="288"/>
    </row>
    <row r="15615" spans="4:5" ht="14.4" x14ac:dyDescent="0.55000000000000004">
      <c r="D15615" s="286"/>
      <c r="E15615" s="288"/>
    </row>
    <row r="15616" spans="4:5" ht="14.4" x14ac:dyDescent="0.55000000000000004">
      <c r="D15616" s="286"/>
      <c r="E15616" s="288"/>
    </row>
    <row r="15617" spans="4:5" ht="14.4" x14ac:dyDescent="0.55000000000000004">
      <c r="D15617" s="286"/>
      <c r="E15617" s="288"/>
    </row>
    <row r="15618" spans="4:5" ht="14.4" x14ac:dyDescent="0.55000000000000004">
      <c r="D15618" s="286"/>
      <c r="E15618" s="288"/>
    </row>
    <row r="15619" spans="4:5" ht="14.4" x14ac:dyDescent="0.55000000000000004">
      <c r="D15619" s="286"/>
      <c r="E15619" s="288"/>
    </row>
    <row r="15620" spans="4:5" ht="14.4" x14ac:dyDescent="0.55000000000000004">
      <c r="D15620" s="286"/>
      <c r="E15620" s="288"/>
    </row>
    <row r="15621" spans="4:5" ht="14.4" x14ac:dyDescent="0.55000000000000004">
      <c r="D15621" s="286"/>
      <c r="E15621" s="288"/>
    </row>
    <row r="15622" spans="4:5" ht="14.4" x14ac:dyDescent="0.55000000000000004">
      <c r="D15622" s="286"/>
      <c r="E15622" s="288"/>
    </row>
    <row r="15623" spans="4:5" ht="14.4" x14ac:dyDescent="0.55000000000000004">
      <c r="D15623" s="286"/>
      <c r="E15623" s="288"/>
    </row>
    <row r="15624" spans="4:5" ht="14.4" x14ac:dyDescent="0.55000000000000004">
      <c r="D15624" s="286"/>
      <c r="E15624" s="288"/>
    </row>
    <row r="15625" spans="4:5" ht="14.4" x14ac:dyDescent="0.55000000000000004">
      <c r="D15625" s="286"/>
      <c r="E15625" s="288"/>
    </row>
    <row r="15626" spans="4:5" ht="14.4" x14ac:dyDescent="0.55000000000000004">
      <c r="D15626" s="286"/>
      <c r="E15626" s="288"/>
    </row>
    <row r="15627" spans="4:5" ht="14.4" x14ac:dyDescent="0.55000000000000004">
      <c r="D15627" s="286"/>
      <c r="E15627" s="288"/>
    </row>
    <row r="15628" spans="4:5" ht="14.4" x14ac:dyDescent="0.55000000000000004">
      <c r="D15628" s="286"/>
      <c r="E15628" s="288"/>
    </row>
    <row r="15629" spans="4:5" ht="14.4" x14ac:dyDescent="0.55000000000000004">
      <c r="D15629" s="286"/>
      <c r="E15629" s="288"/>
    </row>
    <row r="15630" spans="4:5" ht="14.4" x14ac:dyDescent="0.55000000000000004">
      <c r="D15630" s="286"/>
      <c r="E15630" s="288"/>
    </row>
    <row r="15631" spans="4:5" ht="14.4" x14ac:dyDescent="0.55000000000000004">
      <c r="D15631" s="286"/>
      <c r="E15631" s="288"/>
    </row>
    <row r="15632" spans="4:5" ht="14.4" x14ac:dyDescent="0.55000000000000004">
      <c r="D15632" s="286"/>
      <c r="E15632" s="288"/>
    </row>
    <row r="15633" spans="4:5" ht="14.4" x14ac:dyDescent="0.55000000000000004">
      <c r="D15633" s="286"/>
      <c r="E15633" s="288"/>
    </row>
    <row r="15634" spans="4:5" ht="14.4" x14ac:dyDescent="0.55000000000000004">
      <c r="D15634" s="286"/>
      <c r="E15634" s="288"/>
    </row>
    <row r="15635" spans="4:5" ht="14.4" x14ac:dyDescent="0.55000000000000004">
      <c r="D15635" s="286"/>
      <c r="E15635" s="288"/>
    </row>
    <row r="15636" spans="4:5" ht="14.4" x14ac:dyDescent="0.55000000000000004">
      <c r="D15636" s="286"/>
      <c r="E15636" s="288"/>
    </row>
    <row r="15637" spans="4:5" ht="14.4" x14ac:dyDescent="0.55000000000000004">
      <c r="D15637" s="286"/>
      <c r="E15637" s="288"/>
    </row>
    <row r="15638" spans="4:5" ht="14.4" x14ac:dyDescent="0.55000000000000004">
      <c r="D15638" s="286"/>
      <c r="E15638" s="288"/>
    </row>
    <row r="15639" spans="4:5" ht="14.4" x14ac:dyDescent="0.55000000000000004">
      <c r="D15639" s="286"/>
      <c r="E15639" s="288"/>
    </row>
    <row r="15640" spans="4:5" ht="14.4" x14ac:dyDescent="0.55000000000000004">
      <c r="D15640" s="286"/>
      <c r="E15640" s="288"/>
    </row>
    <row r="15641" spans="4:5" ht="14.4" x14ac:dyDescent="0.55000000000000004">
      <c r="D15641" s="286"/>
      <c r="E15641" s="288"/>
    </row>
    <row r="15642" spans="4:5" ht="14.4" x14ac:dyDescent="0.55000000000000004">
      <c r="D15642" s="286"/>
      <c r="E15642" s="288"/>
    </row>
    <row r="15643" spans="4:5" ht="14.4" x14ac:dyDescent="0.55000000000000004">
      <c r="D15643" s="286"/>
      <c r="E15643" s="288"/>
    </row>
    <row r="15644" spans="4:5" ht="14.4" x14ac:dyDescent="0.55000000000000004">
      <c r="D15644" s="286"/>
      <c r="E15644" s="288"/>
    </row>
    <row r="15645" spans="4:5" ht="14.4" x14ac:dyDescent="0.55000000000000004">
      <c r="D15645" s="286"/>
      <c r="E15645" s="288"/>
    </row>
    <row r="15646" spans="4:5" ht="14.4" x14ac:dyDescent="0.55000000000000004">
      <c r="D15646" s="286"/>
      <c r="E15646" s="288"/>
    </row>
    <row r="15647" spans="4:5" ht="14.4" x14ac:dyDescent="0.55000000000000004">
      <c r="D15647" s="286"/>
      <c r="E15647" s="288"/>
    </row>
    <row r="15648" spans="4:5" ht="14.4" x14ac:dyDescent="0.55000000000000004">
      <c r="D15648" s="286"/>
      <c r="E15648" s="288"/>
    </row>
    <row r="15649" spans="4:5" ht="14.4" x14ac:dyDescent="0.55000000000000004">
      <c r="D15649" s="286"/>
      <c r="E15649" s="288"/>
    </row>
    <row r="15650" spans="4:5" ht="14.4" x14ac:dyDescent="0.55000000000000004">
      <c r="D15650" s="286"/>
      <c r="E15650" s="288"/>
    </row>
    <row r="15651" spans="4:5" ht="14.4" x14ac:dyDescent="0.55000000000000004">
      <c r="D15651" s="286"/>
      <c r="E15651" s="288"/>
    </row>
    <row r="15652" spans="4:5" ht="14.4" x14ac:dyDescent="0.55000000000000004">
      <c r="D15652" s="286"/>
      <c r="E15652" s="288"/>
    </row>
    <row r="15653" spans="4:5" ht="14.4" x14ac:dyDescent="0.55000000000000004">
      <c r="D15653" s="286"/>
      <c r="E15653" s="288"/>
    </row>
    <row r="15654" spans="4:5" ht="14.4" x14ac:dyDescent="0.55000000000000004">
      <c r="D15654" s="286"/>
      <c r="E15654" s="288"/>
    </row>
    <row r="15655" spans="4:5" ht="14.4" x14ac:dyDescent="0.55000000000000004">
      <c r="D15655" s="286"/>
      <c r="E15655" s="288"/>
    </row>
    <row r="15656" spans="4:5" ht="14.4" x14ac:dyDescent="0.55000000000000004">
      <c r="D15656" s="286"/>
      <c r="E15656" s="288"/>
    </row>
    <row r="15657" spans="4:5" ht="14.4" x14ac:dyDescent="0.55000000000000004">
      <c r="D15657" s="286"/>
      <c r="E15657" s="288"/>
    </row>
    <row r="15658" spans="4:5" ht="14.4" x14ac:dyDescent="0.55000000000000004">
      <c r="D15658" s="286"/>
      <c r="E15658" s="288"/>
    </row>
    <row r="15659" spans="4:5" ht="14.4" x14ac:dyDescent="0.55000000000000004">
      <c r="D15659" s="286"/>
      <c r="E15659" s="288"/>
    </row>
    <row r="15660" spans="4:5" ht="14.4" x14ac:dyDescent="0.55000000000000004">
      <c r="D15660" s="286"/>
      <c r="E15660" s="288"/>
    </row>
    <row r="15661" spans="4:5" ht="14.4" x14ac:dyDescent="0.55000000000000004">
      <c r="D15661" s="286"/>
      <c r="E15661" s="288"/>
    </row>
    <row r="15662" spans="4:5" ht="14.4" x14ac:dyDescent="0.55000000000000004">
      <c r="D15662" s="286"/>
      <c r="E15662" s="288"/>
    </row>
    <row r="15663" spans="4:5" ht="14.4" x14ac:dyDescent="0.55000000000000004">
      <c r="D15663" s="286"/>
      <c r="E15663" s="288"/>
    </row>
    <row r="15664" spans="4:5" ht="14.4" x14ac:dyDescent="0.55000000000000004">
      <c r="D15664" s="286"/>
      <c r="E15664" s="288"/>
    </row>
    <row r="15665" spans="4:5" ht="14.4" x14ac:dyDescent="0.55000000000000004">
      <c r="D15665" s="286"/>
      <c r="E15665" s="288"/>
    </row>
    <row r="15666" spans="4:5" ht="14.4" x14ac:dyDescent="0.55000000000000004">
      <c r="D15666" s="286"/>
      <c r="E15666" s="288"/>
    </row>
    <row r="15667" spans="4:5" ht="14.4" x14ac:dyDescent="0.55000000000000004">
      <c r="D15667" s="286"/>
      <c r="E15667" s="288"/>
    </row>
    <row r="15668" spans="4:5" ht="14.4" x14ac:dyDescent="0.55000000000000004">
      <c r="D15668" s="286"/>
      <c r="E15668" s="288"/>
    </row>
    <row r="15669" spans="4:5" ht="14.4" x14ac:dyDescent="0.55000000000000004">
      <c r="D15669" s="286"/>
      <c r="E15669" s="288"/>
    </row>
    <row r="15670" spans="4:5" ht="14.4" x14ac:dyDescent="0.55000000000000004">
      <c r="D15670" s="286"/>
      <c r="E15670" s="288"/>
    </row>
    <row r="15671" spans="4:5" ht="14.4" x14ac:dyDescent="0.55000000000000004">
      <c r="D15671" s="286"/>
      <c r="E15671" s="288"/>
    </row>
    <row r="15672" spans="4:5" ht="14.4" x14ac:dyDescent="0.55000000000000004">
      <c r="D15672" s="286"/>
      <c r="E15672" s="288"/>
    </row>
    <row r="15673" spans="4:5" ht="14.4" x14ac:dyDescent="0.55000000000000004">
      <c r="D15673" s="286"/>
      <c r="E15673" s="288"/>
    </row>
    <row r="15674" spans="4:5" ht="14.4" x14ac:dyDescent="0.55000000000000004">
      <c r="D15674" s="286"/>
      <c r="E15674" s="288"/>
    </row>
    <row r="15675" spans="4:5" ht="14.4" x14ac:dyDescent="0.55000000000000004">
      <c r="D15675" s="286"/>
      <c r="E15675" s="288"/>
    </row>
    <row r="15676" spans="4:5" ht="14.4" x14ac:dyDescent="0.55000000000000004">
      <c r="D15676" s="286"/>
      <c r="E15676" s="288"/>
    </row>
    <row r="15677" spans="4:5" ht="14.4" x14ac:dyDescent="0.55000000000000004">
      <c r="D15677" s="286"/>
      <c r="E15677" s="288"/>
    </row>
    <row r="15678" spans="4:5" ht="14.4" x14ac:dyDescent="0.55000000000000004">
      <c r="D15678" s="286"/>
      <c r="E15678" s="288"/>
    </row>
    <row r="15679" spans="4:5" ht="14.4" x14ac:dyDescent="0.55000000000000004">
      <c r="D15679" s="286"/>
      <c r="E15679" s="288"/>
    </row>
    <row r="15680" spans="4:5" ht="14.4" x14ac:dyDescent="0.55000000000000004">
      <c r="D15680" s="286"/>
      <c r="E15680" s="288"/>
    </row>
    <row r="15681" spans="4:5" ht="14.4" x14ac:dyDescent="0.55000000000000004">
      <c r="D15681" s="286"/>
      <c r="E15681" s="288"/>
    </row>
    <row r="15682" spans="4:5" ht="14.4" x14ac:dyDescent="0.55000000000000004">
      <c r="D15682" s="286"/>
      <c r="E15682" s="288"/>
    </row>
    <row r="15683" spans="4:5" ht="14.4" x14ac:dyDescent="0.55000000000000004">
      <c r="D15683" s="286"/>
      <c r="E15683" s="288"/>
    </row>
    <row r="15684" spans="4:5" ht="14.4" x14ac:dyDescent="0.55000000000000004">
      <c r="D15684" s="286"/>
      <c r="E15684" s="288"/>
    </row>
    <row r="15685" spans="4:5" ht="14.4" x14ac:dyDescent="0.55000000000000004">
      <c r="D15685" s="286"/>
      <c r="E15685" s="288"/>
    </row>
    <row r="15686" spans="4:5" ht="14.4" x14ac:dyDescent="0.55000000000000004">
      <c r="D15686" s="286"/>
      <c r="E15686" s="288"/>
    </row>
    <row r="15687" spans="4:5" ht="14.4" x14ac:dyDescent="0.55000000000000004">
      <c r="D15687" s="286"/>
      <c r="E15687" s="288"/>
    </row>
    <row r="15688" spans="4:5" ht="14.4" x14ac:dyDescent="0.55000000000000004">
      <c r="D15688" s="286"/>
      <c r="E15688" s="288"/>
    </row>
    <row r="15689" spans="4:5" ht="14.4" x14ac:dyDescent="0.55000000000000004">
      <c r="D15689" s="286"/>
      <c r="E15689" s="288"/>
    </row>
    <row r="15690" spans="4:5" ht="14.4" x14ac:dyDescent="0.55000000000000004">
      <c r="D15690" s="286"/>
      <c r="E15690" s="288"/>
    </row>
    <row r="15691" spans="4:5" ht="14.4" x14ac:dyDescent="0.55000000000000004">
      <c r="D15691" s="286"/>
      <c r="E15691" s="288"/>
    </row>
    <row r="15692" spans="4:5" ht="14.4" x14ac:dyDescent="0.55000000000000004">
      <c r="D15692" s="286"/>
      <c r="E15692" s="288"/>
    </row>
    <row r="15693" spans="4:5" ht="14.4" x14ac:dyDescent="0.55000000000000004">
      <c r="D15693" s="286"/>
      <c r="E15693" s="288"/>
    </row>
    <row r="15694" spans="4:5" ht="14.4" x14ac:dyDescent="0.55000000000000004">
      <c r="D15694" s="286"/>
      <c r="E15694" s="288"/>
    </row>
    <row r="15695" spans="4:5" ht="14.4" x14ac:dyDescent="0.55000000000000004">
      <c r="D15695" s="286"/>
      <c r="E15695" s="288"/>
    </row>
    <row r="15696" spans="4:5" ht="14.4" x14ac:dyDescent="0.55000000000000004">
      <c r="D15696" s="286"/>
      <c r="E15696" s="288"/>
    </row>
    <row r="15697" spans="4:5" ht="14.4" x14ac:dyDescent="0.55000000000000004">
      <c r="D15697" s="286"/>
      <c r="E15697" s="288"/>
    </row>
    <row r="15698" spans="4:5" ht="14.4" x14ac:dyDescent="0.55000000000000004">
      <c r="D15698" s="286"/>
      <c r="E15698" s="288"/>
    </row>
    <row r="15699" spans="4:5" ht="14.4" x14ac:dyDescent="0.55000000000000004">
      <c r="D15699" s="286"/>
      <c r="E15699" s="288"/>
    </row>
    <row r="15700" spans="4:5" ht="14.4" x14ac:dyDescent="0.55000000000000004">
      <c r="D15700" s="286"/>
      <c r="E15700" s="288"/>
    </row>
    <row r="15701" spans="4:5" ht="14.4" x14ac:dyDescent="0.55000000000000004">
      <c r="D15701" s="286"/>
      <c r="E15701" s="288"/>
    </row>
    <row r="15702" spans="4:5" ht="14.4" x14ac:dyDescent="0.55000000000000004">
      <c r="D15702" s="286"/>
      <c r="E15702" s="288"/>
    </row>
    <row r="15703" spans="4:5" ht="14.4" x14ac:dyDescent="0.55000000000000004">
      <c r="D15703" s="286"/>
      <c r="E15703" s="288"/>
    </row>
    <row r="15704" spans="4:5" ht="14.4" x14ac:dyDescent="0.55000000000000004">
      <c r="D15704" s="286"/>
      <c r="E15704" s="288"/>
    </row>
    <row r="15705" spans="4:5" ht="14.4" x14ac:dyDescent="0.55000000000000004">
      <c r="D15705" s="286"/>
      <c r="E15705" s="288"/>
    </row>
    <row r="15706" spans="4:5" ht="14.4" x14ac:dyDescent="0.55000000000000004">
      <c r="D15706" s="286"/>
      <c r="E15706" s="288"/>
    </row>
    <row r="15707" spans="4:5" ht="14.4" x14ac:dyDescent="0.55000000000000004">
      <c r="D15707" s="286"/>
      <c r="E15707" s="288"/>
    </row>
    <row r="15708" spans="4:5" ht="14.4" x14ac:dyDescent="0.55000000000000004">
      <c r="D15708" s="286"/>
      <c r="E15708" s="288"/>
    </row>
    <row r="15709" spans="4:5" ht="14.4" x14ac:dyDescent="0.55000000000000004">
      <c r="D15709" s="286"/>
      <c r="E15709" s="288"/>
    </row>
    <row r="15710" spans="4:5" ht="14.4" x14ac:dyDescent="0.55000000000000004">
      <c r="D15710" s="286"/>
      <c r="E15710" s="288"/>
    </row>
    <row r="15711" spans="4:5" ht="14.4" x14ac:dyDescent="0.55000000000000004">
      <c r="D15711" s="286"/>
      <c r="E15711" s="288"/>
    </row>
    <row r="15712" spans="4:5" ht="14.4" x14ac:dyDescent="0.55000000000000004">
      <c r="D15712" s="286"/>
      <c r="E15712" s="288"/>
    </row>
    <row r="15713" spans="4:5" ht="14.4" x14ac:dyDescent="0.55000000000000004">
      <c r="D15713" s="286"/>
      <c r="E15713" s="288"/>
    </row>
    <row r="15714" spans="4:5" ht="14.4" x14ac:dyDescent="0.55000000000000004">
      <c r="D15714" s="286"/>
      <c r="E15714" s="288"/>
    </row>
    <row r="15715" spans="4:5" ht="14.4" x14ac:dyDescent="0.55000000000000004">
      <c r="D15715" s="286"/>
      <c r="E15715" s="288"/>
    </row>
    <row r="15716" spans="4:5" ht="14.4" x14ac:dyDescent="0.55000000000000004">
      <c r="D15716" s="286"/>
      <c r="E15716" s="288"/>
    </row>
    <row r="15717" spans="4:5" ht="14.4" x14ac:dyDescent="0.55000000000000004">
      <c r="D15717" s="286"/>
      <c r="E15717" s="288"/>
    </row>
    <row r="15718" spans="4:5" ht="14.4" x14ac:dyDescent="0.55000000000000004">
      <c r="D15718" s="286"/>
      <c r="E15718" s="288"/>
    </row>
    <row r="15719" spans="4:5" ht="14.4" x14ac:dyDescent="0.55000000000000004">
      <c r="D15719" s="286"/>
      <c r="E15719" s="288"/>
    </row>
    <row r="15720" spans="4:5" ht="14.4" x14ac:dyDescent="0.55000000000000004">
      <c r="D15720" s="286"/>
      <c r="E15720" s="288"/>
    </row>
    <row r="15721" spans="4:5" ht="14.4" x14ac:dyDescent="0.55000000000000004">
      <c r="D15721" s="286"/>
      <c r="E15721" s="288"/>
    </row>
    <row r="15722" spans="4:5" ht="14.4" x14ac:dyDescent="0.55000000000000004">
      <c r="D15722" s="286"/>
      <c r="E15722" s="288"/>
    </row>
    <row r="15723" spans="4:5" ht="14.4" x14ac:dyDescent="0.55000000000000004">
      <c r="D15723" s="286"/>
      <c r="E15723" s="288"/>
    </row>
    <row r="15724" spans="4:5" ht="14.4" x14ac:dyDescent="0.55000000000000004">
      <c r="D15724" s="286"/>
      <c r="E15724" s="288"/>
    </row>
    <row r="15725" spans="4:5" ht="14.4" x14ac:dyDescent="0.55000000000000004">
      <c r="D15725" s="286"/>
      <c r="E15725" s="288"/>
    </row>
    <row r="15726" spans="4:5" ht="14.4" x14ac:dyDescent="0.55000000000000004">
      <c r="D15726" s="286"/>
      <c r="E15726" s="288"/>
    </row>
    <row r="15727" spans="4:5" ht="14.4" x14ac:dyDescent="0.55000000000000004">
      <c r="D15727" s="286"/>
      <c r="E15727" s="288"/>
    </row>
    <row r="15728" spans="4:5" ht="14.4" x14ac:dyDescent="0.55000000000000004">
      <c r="D15728" s="286"/>
      <c r="E15728" s="288"/>
    </row>
    <row r="15729" spans="4:5" ht="14.4" x14ac:dyDescent="0.55000000000000004">
      <c r="D15729" s="286"/>
      <c r="E15729" s="288"/>
    </row>
    <row r="15730" spans="4:5" ht="14.4" x14ac:dyDescent="0.55000000000000004">
      <c r="D15730" s="286"/>
      <c r="E15730" s="288"/>
    </row>
    <row r="15731" spans="4:5" ht="14.4" x14ac:dyDescent="0.55000000000000004">
      <c r="D15731" s="286"/>
      <c r="E15731" s="288"/>
    </row>
    <row r="15732" spans="4:5" ht="14.4" x14ac:dyDescent="0.55000000000000004">
      <c r="D15732" s="286"/>
      <c r="E15732" s="288"/>
    </row>
    <row r="15733" spans="4:5" ht="14.4" x14ac:dyDescent="0.55000000000000004">
      <c r="D15733" s="286"/>
      <c r="E15733" s="288"/>
    </row>
    <row r="15734" spans="4:5" ht="14.4" x14ac:dyDescent="0.55000000000000004">
      <c r="D15734" s="286"/>
      <c r="E15734" s="288"/>
    </row>
    <row r="15735" spans="4:5" ht="14.4" x14ac:dyDescent="0.55000000000000004">
      <c r="D15735" s="286"/>
      <c r="E15735" s="288"/>
    </row>
    <row r="15736" spans="4:5" ht="14.4" x14ac:dyDescent="0.55000000000000004">
      <c r="D15736" s="286"/>
      <c r="E15736" s="288"/>
    </row>
    <row r="15737" spans="4:5" ht="14.4" x14ac:dyDescent="0.55000000000000004">
      <c r="D15737" s="286"/>
      <c r="E15737" s="288"/>
    </row>
    <row r="15738" spans="4:5" ht="14.4" x14ac:dyDescent="0.55000000000000004">
      <c r="D15738" s="286"/>
      <c r="E15738" s="288"/>
    </row>
    <row r="15739" spans="4:5" ht="14.4" x14ac:dyDescent="0.55000000000000004">
      <c r="D15739" s="286"/>
      <c r="E15739" s="288"/>
    </row>
    <row r="15740" spans="4:5" ht="14.4" x14ac:dyDescent="0.55000000000000004">
      <c r="D15740" s="286"/>
      <c r="E15740" s="288"/>
    </row>
    <row r="15741" spans="4:5" ht="14.4" x14ac:dyDescent="0.55000000000000004">
      <c r="D15741" s="286"/>
      <c r="E15741" s="288"/>
    </row>
    <row r="15742" spans="4:5" ht="14.4" x14ac:dyDescent="0.55000000000000004">
      <c r="D15742" s="286"/>
      <c r="E15742" s="288"/>
    </row>
    <row r="15743" spans="4:5" ht="14.4" x14ac:dyDescent="0.55000000000000004">
      <c r="D15743" s="286"/>
      <c r="E15743" s="288"/>
    </row>
    <row r="15744" spans="4:5" ht="14.4" x14ac:dyDescent="0.55000000000000004">
      <c r="D15744" s="286"/>
      <c r="E15744" s="288"/>
    </row>
    <row r="15745" spans="4:5" ht="14.4" x14ac:dyDescent="0.55000000000000004">
      <c r="D15745" s="286"/>
      <c r="E15745" s="288"/>
    </row>
    <row r="15746" spans="4:5" ht="14.4" x14ac:dyDescent="0.55000000000000004">
      <c r="D15746" s="286"/>
      <c r="E15746" s="288"/>
    </row>
    <row r="15747" spans="4:5" ht="14.4" x14ac:dyDescent="0.55000000000000004">
      <c r="D15747" s="286"/>
      <c r="E15747" s="288"/>
    </row>
    <row r="15748" spans="4:5" ht="14.4" x14ac:dyDescent="0.55000000000000004">
      <c r="D15748" s="286"/>
      <c r="E15748" s="288"/>
    </row>
    <row r="15749" spans="4:5" ht="14.4" x14ac:dyDescent="0.55000000000000004">
      <c r="D15749" s="286"/>
      <c r="E15749" s="288"/>
    </row>
    <row r="15750" spans="4:5" ht="14.4" x14ac:dyDescent="0.55000000000000004">
      <c r="D15750" s="286"/>
      <c r="E15750" s="288"/>
    </row>
    <row r="15751" spans="4:5" ht="14.4" x14ac:dyDescent="0.55000000000000004">
      <c r="D15751" s="286"/>
      <c r="E15751" s="288"/>
    </row>
    <row r="15752" spans="4:5" ht="14.4" x14ac:dyDescent="0.55000000000000004">
      <c r="D15752" s="286"/>
      <c r="E15752" s="288"/>
    </row>
    <row r="15753" spans="4:5" ht="14.4" x14ac:dyDescent="0.55000000000000004">
      <c r="D15753" s="286"/>
      <c r="E15753" s="288"/>
    </row>
    <row r="15754" spans="4:5" ht="14.4" x14ac:dyDescent="0.55000000000000004">
      <c r="D15754" s="286"/>
      <c r="E15754" s="288"/>
    </row>
    <row r="15755" spans="4:5" ht="14.4" x14ac:dyDescent="0.55000000000000004">
      <c r="D15755" s="286"/>
      <c r="E15755" s="288"/>
    </row>
    <row r="15756" spans="4:5" ht="14.4" x14ac:dyDescent="0.55000000000000004">
      <c r="D15756" s="286"/>
      <c r="E15756" s="288"/>
    </row>
    <row r="15757" spans="4:5" ht="14.4" x14ac:dyDescent="0.55000000000000004">
      <c r="D15757" s="286"/>
      <c r="E15757" s="288"/>
    </row>
    <row r="15758" spans="4:5" ht="14.4" x14ac:dyDescent="0.55000000000000004">
      <c r="D15758" s="286"/>
      <c r="E15758" s="288"/>
    </row>
    <row r="15759" spans="4:5" ht="14.4" x14ac:dyDescent="0.55000000000000004">
      <c r="D15759" s="286"/>
      <c r="E15759" s="288"/>
    </row>
    <row r="15760" spans="4:5" ht="14.4" x14ac:dyDescent="0.55000000000000004">
      <c r="D15760" s="286"/>
      <c r="E15760" s="288"/>
    </row>
    <row r="15761" spans="4:5" ht="14.4" x14ac:dyDescent="0.55000000000000004">
      <c r="D15761" s="286"/>
      <c r="E15761" s="288"/>
    </row>
    <row r="15762" spans="4:5" ht="14.4" x14ac:dyDescent="0.55000000000000004">
      <c r="D15762" s="286"/>
      <c r="E15762" s="288"/>
    </row>
    <row r="15763" spans="4:5" ht="14.4" x14ac:dyDescent="0.55000000000000004">
      <c r="D15763" s="286"/>
      <c r="E15763" s="288"/>
    </row>
    <row r="15764" spans="4:5" ht="14.4" x14ac:dyDescent="0.55000000000000004">
      <c r="D15764" s="286"/>
      <c r="E15764" s="288"/>
    </row>
    <row r="15765" spans="4:5" ht="14.4" x14ac:dyDescent="0.55000000000000004">
      <c r="D15765" s="286"/>
      <c r="E15765" s="288"/>
    </row>
    <row r="15766" spans="4:5" ht="14.4" x14ac:dyDescent="0.55000000000000004">
      <c r="D15766" s="286"/>
      <c r="E15766" s="288"/>
    </row>
    <row r="15767" spans="4:5" ht="14.4" x14ac:dyDescent="0.55000000000000004">
      <c r="D15767" s="286"/>
      <c r="E15767" s="288"/>
    </row>
    <row r="15768" spans="4:5" ht="14.4" x14ac:dyDescent="0.55000000000000004">
      <c r="D15768" s="286"/>
      <c r="E15768" s="288"/>
    </row>
    <row r="15769" spans="4:5" ht="14.4" x14ac:dyDescent="0.55000000000000004">
      <c r="D15769" s="286"/>
      <c r="E15769" s="288"/>
    </row>
    <row r="15770" spans="4:5" ht="14.4" x14ac:dyDescent="0.55000000000000004">
      <c r="D15770" s="286"/>
      <c r="E15770" s="288"/>
    </row>
    <row r="15771" spans="4:5" ht="14.4" x14ac:dyDescent="0.55000000000000004">
      <c r="D15771" s="286"/>
      <c r="E15771" s="288"/>
    </row>
    <row r="15772" spans="4:5" ht="14.4" x14ac:dyDescent="0.55000000000000004">
      <c r="D15772" s="286"/>
      <c r="E15772" s="288"/>
    </row>
    <row r="15773" spans="4:5" ht="14.4" x14ac:dyDescent="0.55000000000000004">
      <c r="D15773" s="286"/>
      <c r="E15773" s="288"/>
    </row>
    <row r="15774" spans="4:5" ht="14.4" x14ac:dyDescent="0.55000000000000004">
      <c r="D15774" s="286"/>
      <c r="E15774" s="288"/>
    </row>
    <row r="15775" spans="4:5" ht="14.4" x14ac:dyDescent="0.55000000000000004">
      <c r="D15775" s="286"/>
      <c r="E15775" s="288"/>
    </row>
    <row r="15776" spans="4:5" ht="14.4" x14ac:dyDescent="0.55000000000000004">
      <c r="D15776" s="286"/>
      <c r="E15776" s="288"/>
    </row>
    <row r="15777" spans="4:5" ht="14.4" x14ac:dyDescent="0.55000000000000004">
      <c r="D15777" s="286"/>
      <c r="E15777" s="288"/>
    </row>
    <row r="15778" spans="4:5" ht="14.4" x14ac:dyDescent="0.55000000000000004">
      <c r="D15778" s="286"/>
      <c r="E15778" s="288"/>
    </row>
    <row r="15779" spans="4:5" ht="14.4" x14ac:dyDescent="0.55000000000000004">
      <c r="D15779" s="286"/>
      <c r="E15779" s="288"/>
    </row>
    <row r="15780" spans="4:5" ht="14.4" x14ac:dyDescent="0.55000000000000004">
      <c r="D15780" s="286"/>
      <c r="E15780" s="288"/>
    </row>
    <row r="15781" spans="4:5" ht="14.4" x14ac:dyDescent="0.55000000000000004">
      <c r="D15781" s="286"/>
      <c r="E15781" s="288"/>
    </row>
    <row r="15782" spans="4:5" ht="14.4" x14ac:dyDescent="0.55000000000000004">
      <c r="D15782" s="286"/>
      <c r="E15782" s="288"/>
    </row>
    <row r="15783" spans="4:5" ht="14.4" x14ac:dyDescent="0.55000000000000004">
      <c r="D15783" s="286"/>
      <c r="E15783" s="288"/>
    </row>
    <row r="15784" spans="4:5" ht="14.4" x14ac:dyDescent="0.55000000000000004">
      <c r="D15784" s="286"/>
      <c r="E15784" s="288"/>
    </row>
    <row r="15785" spans="4:5" ht="14.4" x14ac:dyDescent="0.55000000000000004">
      <c r="D15785" s="286"/>
      <c r="E15785" s="288"/>
    </row>
    <row r="15786" spans="4:5" ht="14.4" x14ac:dyDescent="0.55000000000000004">
      <c r="D15786" s="286"/>
      <c r="E15786" s="288"/>
    </row>
    <row r="15787" spans="4:5" ht="14.4" x14ac:dyDescent="0.55000000000000004">
      <c r="D15787" s="286"/>
      <c r="E15787" s="288"/>
    </row>
    <row r="15788" spans="4:5" ht="14.4" x14ac:dyDescent="0.55000000000000004">
      <c r="D15788" s="286"/>
      <c r="E15788" s="288"/>
    </row>
    <row r="15789" spans="4:5" ht="14.4" x14ac:dyDescent="0.55000000000000004">
      <c r="D15789" s="286"/>
      <c r="E15789" s="288"/>
    </row>
    <row r="15790" spans="4:5" ht="14.4" x14ac:dyDescent="0.55000000000000004">
      <c r="D15790" s="286"/>
      <c r="E15790" s="288"/>
    </row>
    <row r="15791" spans="4:5" ht="14.4" x14ac:dyDescent="0.55000000000000004">
      <c r="D15791" s="286"/>
      <c r="E15791" s="288"/>
    </row>
    <row r="15792" spans="4:5" ht="14.4" x14ac:dyDescent="0.55000000000000004">
      <c r="D15792" s="286"/>
      <c r="E15792" s="288"/>
    </row>
    <row r="15793" spans="4:5" ht="14.4" x14ac:dyDescent="0.55000000000000004">
      <c r="D15793" s="286"/>
      <c r="E15793" s="288"/>
    </row>
    <row r="15794" spans="4:5" ht="14.4" x14ac:dyDescent="0.55000000000000004">
      <c r="D15794" s="286"/>
      <c r="E15794" s="288"/>
    </row>
    <row r="15795" spans="4:5" ht="14.4" x14ac:dyDescent="0.55000000000000004">
      <c r="D15795" s="286"/>
      <c r="E15795" s="288"/>
    </row>
    <row r="15796" spans="4:5" ht="14.4" x14ac:dyDescent="0.55000000000000004">
      <c r="D15796" s="286"/>
      <c r="E15796" s="288"/>
    </row>
    <row r="15797" spans="4:5" ht="14.4" x14ac:dyDescent="0.55000000000000004">
      <c r="D15797" s="286"/>
      <c r="E15797" s="288"/>
    </row>
    <row r="15798" spans="4:5" ht="14.4" x14ac:dyDescent="0.55000000000000004">
      <c r="D15798" s="286"/>
      <c r="E15798" s="288"/>
    </row>
    <row r="15799" spans="4:5" ht="14.4" x14ac:dyDescent="0.55000000000000004">
      <c r="D15799" s="286"/>
      <c r="E15799" s="288"/>
    </row>
    <row r="15800" spans="4:5" ht="14.4" x14ac:dyDescent="0.55000000000000004">
      <c r="D15800" s="286"/>
      <c r="E15800" s="288"/>
    </row>
    <row r="15801" spans="4:5" ht="14.4" x14ac:dyDescent="0.55000000000000004">
      <c r="D15801" s="286"/>
      <c r="E15801" s="288"/>
    </row>
    <row r="15802" spans="4:5" ht="14.4" x14ac:dyDescent="0.55000000000000004">
      <c r="D15802" s="286"/>
      <c r="E15802" s="288"/>
    </row>
    <row r="15803" spans="4:5" ht="14.4" x14ac:dyDescent="0.55000000000000004">
      <c r="D15803" s="286"/>
      <c r="E15803" s="288"/>
    </row>
    <row r="15804" spans="4:5" ht="14.4" x14ac:dyDescent="0.55000000000000004">
      <c r="D15804" s="286"/>
      <c r="E15804" s="288"/>
    </row>
    <row r="15805" spans="4:5" ht="14.4" x14ac:dyDescent="0.55000000000000004">
      <c r="D15805" s="286"/>
      <c r="E15805" s="288"/>
    </row>
    <row r="15806" spans="4:5" ht="14.4" x14ac:dyDescent="0.55000000000000004">
      <c r="D15806" s="286"/>
      <c r="E15806" s="288"/>
    </row>
    <row r="15807" spans="4:5" ht="14.4" x14ac:dyDescent="0.55000000000000004">
      <c r="D15807" s="286"/>
      <c r="E15807" s="288"/>
    </row>
    <row r="15808" spans="4:5" ht="14.4" x14ac:dyDescent="0.55000000000000004">
      <c r="D15808" s="286"/>
      <c r="E15808" s="288"/>
    </row>
    <row r="15809" spans="4:5" ht="14.4" x14ac:dyDescent="0.55000000000000004">
      <c r="D15809" s="286"/>
      <c r="E15809" s="288"/>
    </row>
    <row r="15810" spans="4:5" ht="14.4" x14ac:dyDescent="0.55000000000000004">
      <c r="D15810" s="286"/>
      <c r="E15810" s="288"/>
    </row>
    <row r="15811" spans="4:5" ht="14.4" x14ac:dyDescent="0.55000000000000004">
      <c r="D15811" s="286"/>
      <c r="E15811" s="288"/>
    </row>
    <row r="15812" spans="4:5" ht="14.4" x14ac:dyDescent="0.55000000000000004">
      <c r="D15812" s="286"/>
      <c r="E15812" s="288"/>
    </row>
    <row r="15813" spans="4:5" ht="14.4" x14ac:dyDescent="0.55000000000000004">
      <c r="D15813" s="286"/>
      <c r="E15813" s="288"/>
    </row>
    <row r="15814" spans="4:5" ht="14.4" x14ac:dyDescent="0.55000000000000004">
      <c r="D15814" s="286"/>
      <c r="E15814" s="288"/>
    </row>
    <row r="15815" spans="4:5" ht="14.4" x14ac:dyDescent="0.55000000000000004">
      <c r="D15815" s="286"/>
      <c r="E15815" s="288"/>
    </row>
    <row r="15816" spans="4:5" ht="14.4" x14ac:dyDescent="0.55000000000000004">
      <c r="D15816" s="286"/>
      <c r="E15816" s="288"/>
    </row>
    <row r="15817" spans="4:5" ht="14.4" x14ac:dyDescent="0.55000000000000004">
      <c r="D15817" s="286"/>
      <c r="E15817" s="288"/>
    </row>
    <row r="15818" spans="4:5" ht="14.4" x14ac:dyDescent="0.55000000000000004">
      <c r="D15818" s="286"/>
      <c r="E15818" s="288"/>
    </row>
    <row r="15819" spans="4:5" ht="14.4" x14ac:dyDescent="0.55000000000000004">
      <c r="D15819" s="286"/>
      <c r="E15819" s="288"/>
    </row>
    <row r="15820" spans="4:5" ht="14.4" x14ac:dyDescent="0.55000000000000004">
      <c r="D15820" s="286"/>
      <c r="E15820" s="288"/>
    </row>
    <row r="15821" spans="4:5" ht="14.4" x14ac:dyDescent="0.55000000000000004">
      <c r="D15821" s="286"/>
      <c r="E15821" s="288"/>
    </row>
    <row r="15822" spans="4:5" ht="14.4" x14ac:dyDescent="0.55000000000000004">
      <c r="D15822" s="286"/>
      <c r="E15822" s="288"/>
    </row>
    <row r="15823" spans="4:5" ht="14.4" x14ac:dyDescent="0.55000000000000004">
      <c r="D15823" s="286"/>
      <c r="E15823" s="288"/>
    </row>
    <row r="15824" spans="4:5" ht="14.4" x14ac:dyDescent="0.55000000000000004">
      <c r="D15824" s="286"/>
      <c r="E15824" s="288"/>
    </row>
    <row r="15825" spans="4:5" ht="14.4" x14ac:dyDescent="0.55000000000000004">
      <c r="D15825" s="286"/>
      <c r="E15825" s="288"/>
    </row>
    <row r="15826" spans="4:5" ht="14.4" x14ac:dyDescent="0.55000000000000004">
      <c r="D15826" s="286"/>
      <c r="E15826" s="288"/>
    </row>
    <row r="15827" spans="4:5" ht="14.4" x14ac:dyDescent="0.55000000000000004">
      <c r="D15827" s="286"/>
      <c r="E15827" s="288"/>
    </row>
    <row r="15828" spans="4:5" ht="14.4" x14ac:dyDescent="0.55000000000000004">
      <c r="D15828" s="286"/>
      <c r="E15828" s="288"/>
    </row>
    <row r="15829" spans="4:5" ht="14.4" x14ac:dyDescent="0.55000000000000004">
      <c r="D15829" s="286"/>
      <c r="E15829" s="288"/>
    </row>
    <row r="15830" spans="4:5" ht="14.4" x14ac:dyDescent="0.55000000000000004">
      <c r="D15830" s="286"/>
      <c r="E15830" s="288"/>
    </row>
    <row r="15831" spans="4:5" ht="14.4" x14ac:dyDescent="0.55000000000000004">
      <c r="D15831" s="286"/>
      <c r="E15831" s="288"/>
    </row>
    <row r="15832" spans="4:5" ht="14.4" x14ac:dyDescent="0.55000000000000004">
      <c r="D15832" s="286"/>
      <c r="E15832" s="288"/>
    </row>
    <row r="15833" spans="4:5" ht="14.4" x14ac:dyDescent="0.55000000000000004">
      <c r="D15833" s="286"/>
      <c r="E15833" s="288"/>
    </row>
    <row r="15834" spans="4:5" ht="14.4" x14ac:dyDescent="0.55000000000000004">
      <c r="D15834" s="286"/>
      <c r="E15834" s="288"/>
    </row>
    <row r="15835" spans="4:5" ht="14.4" x14ac:dyDescent="0.55000000000000004">
      <c r="D15835" s="286"/>
      <c r="E15835" s="288"/>
    </row>
    <row r="15836" spans="4:5" ht="14.4" x14ac:dyDescent="0.55000000000000004">
      <c r="D15836" s="286"/>
      <c r="E15836" s="288"/>
    </row>
    <row r="15837" spans="4:5" ht="14.4" x14ac:dyDescent="0.55000000000000004">
      <c r="D15837" s="286"/>
      <c r="E15837" s="288"/>
    </row>
    <row r="15838" spans="4:5" ht="14.4" x14ac:dyDescent="0.55000000000000004">
      <c r="D15838" s="286"/>
      <c r="E15838" s="288"/>
    </row>
    <row r="15839" spans="4:5" ht="14.4" x14ac:dyDescent="0.55000000000000004">
      <c r="D15839" s="286"/>
      <c r="E15839" s="288"/>
    </row>
    <row r="15840" spans="4:5" ht="14.4" x14ac:dyDescent="0.55000000000000004">
      <c r="D15840" s="286"/>
      <c r="E15840" s="288"/>
    </row>
    <row r="15841" spans="4:5" ht="14.4" x14ac:dyDescent="0.55000000000000004">
      <c r="D15841" s="286"/>
      <c r="E15841" s="288"/>
    </row>
    <row r="15842" spans="4:5" ht="14.4" x14ac:dyDescent="0.55000000000000004">
      <c r="D15842" s="286"/>
      <c r="E15842" s="288"/>
    </row>
    <row r="15843" spans="4:5" ht="14.4" x14ac:dyDescent="0.55000000000000004">
      <c r="D15843" s="286"/>
      <c r="E15843" s="288"/>
    </row>
    <row r="15844" spans="4:5" ht="14.4" x14ac:dyDescent="0.55000000000000004">
      <c r="D15844" s="286"/>
      <c r="E15844" s="288"/>
    </row>
    <row r="15845" spans="4:5" ht="14.4" x14ac:dyDescent="0.55000000000000004">
      <c r="D15845" s="286"/>
      <c r="E15845" s="288"/>
    </row>
    <row r="15846" spans="4:5" ht="14.4" x14ac:dyDescent="0.55000000000000004">
      <c r="D15846" s="286"/>
      <c r="E15846" s="288"/>
    </row>
    <row r="15847" spans="4:5" ht="14.4" x14ac:dyDescent="0.55000000000000004">
      <c r="D15847" s="286"/>
      <c r="E15847" s="288"/>
    </row>
    <row r="15848" spans="4:5" ht="14.4" x14ac:dyDescent="0.55000000000000004">
      <c r="D15848" s="286"/>
      <c r="E15848" s="288"/>
    </row>
    <row r="15849" spans="4:5" ht="14.4" x14ac:dyDescent="0.55000000000000004">
      <c r="D15849" s="286"/>
      <c r="E15849" s="288"/>
    </row>
    <row r="15850" spans="4:5" ht="14.4" x14ac:dyDescent="0.55000000000000004">
      <c r="D15850" s="286"/>
      <c r="E15850" s="288"/>
    </row>
    <row r="15851" spans="4:5" ht="14.4" x14ac:dyDescent="0.55000000000000004">
      <c r="D15851" s="286"/>
      <c r="E15851" s="288"/>
    </row>
    <row r="15852" spans="4:5" ht="14.4" x14ac:dyDescent="0.55000000000000004">
      <c r="D15852" s="286"/>
      <c r="E15852" s="288"/>
    </row>
    <row r="15853" spans="4:5" ht="14.4" x14ac:dyDescent="0.55000000000000004">
      <c r="D15853" s="286"/>
      <c r="E15853" s="288"/>
    </row>
    <row r="15854" spans="4:5" ht="14.4" x14ac:dyDescent="0.55000000000000004">
      <c r="D15854" s="286"/>
      <c r="E15854" s="288"/>
    </row>
    <row r="15855" spans="4:5" ht="14.4" x14ac:dyDescent="0.55000000000000004">
      <c r="D15855" s="286"/>
      <c r="E15855" s="288"/>
    </row>
    <row r="15856" spans="4:5" ht="14.4" x14ac:dyDescent="0.55000000000000004">
      <c r="D15856" s="286"/>
      <c r="E15856" s="288"/>
    </row>
    <row r="15857" spans="4:5" ht="14.4" x14ac:dyDescent="0.55000000000000004">
      <c r="D15857" s="286"/>
      <c r="E15857" s="288"/>
    </row>
    <row r="15858" spans="4:5" ht="14.4" x14ac:dyDescent="0.55000000000000004">
      <c r="D15858" s="286"/>
      <c r="E15858" s="288"/>
    </row>
    <row r="15859" spans="4:5" ht="14.4" x14ac:dyDescent="0.55000000000000004">
      <c r="D15859" s="286"/>
      <c r="E15859" s="288"/>
    </row>
    <row r="15860" spans="4:5" ht="14.4" x14ac:dyDescent="0.55000000000000004">
      <c r="D15860" s="286"/>
      <c r="E15860" s="288"/>
    </row>
    <row r="15861" spans="4:5" ht="14.4" x14ac:dyDescent="0.55000000000000004">
      <c r="D15861" s="286"/>
      <c r="E15861" s="288"/>
    </row>
    <row r="15862" spans="4:5" ht="14.4" x14ac:dyDescent="0.55000000000000004">
      <c r="D15862" s="286"/>
      <c r="E15862" s="288"/>
    </row>
    <row r="15863" spans="4:5" ht="14.4" x14ac:dyDescent="0.55000000000000004">
      <c r="D15863" s="286"/>
      <c r="E15863" s="288"/>
    </row>
    <row r="15864" spans="4:5" ht="14.4" x14ac:dyDescent="0.55000000000000004">
      <c r="D15864" s="286"/>
      <c r="E15864" s="288"/>
    </row>
    <row r="15865" spans="4:5" ht="14.4" x14ac:dyDescent="0.55000000000000004">
      <c r="D15865" s="286"/>
      <c r="E15865" s="288"/>
    </row>
    <row r="15866" spans="4:5" ht="14.4" x14ac:dyDescent="0.55000000000000004">
      <c r="D15866" s="286"/>
      <c r="E15866" s="288"/>
    </row>
    <row r="15867" spans="4:5" ht="14.4" x14ac:dyDescent="0.55000000000000004">
      <c r="D15867" s="286"/>
      <c r="E15867" s="288"/>
    </row>
    <row r="15868" spans="4:5" ht="14.4" x14ac:dyDescent="0.55000000000000004">
      <c r="D15868" s="286"/>
      <c r="E15868" s="288"/>
    </row>
    <row r="15869" spans="4:5" ht="14.4" x14ac:dyDescent="0.55000000000000004">
      <c r="D15869" s="286"/>
      <c r="E15869" s="288"/>
    </row>
    <row r="15870" spans="4:5" ht="14.4" x14ac:dyDescent="0.55000000000000004">
      <c r="D15870" s="286"/>
      <c r="E15870" s="288"/>
    </row>
    <row r="15871" spans="4:5" ht="14.4" x14ac:dyDescent="0.55000000000000004">
      <c r="D15871" s="286"/>
      <c r="E15871" s="288"/>
    </row>
    <row r="15872" spans="4:5" ht="14.4" x14ac:dyDescent="0.55000000000000004">
      <c r="D15872" s="286"/>
      <c r="E15872" s="288"/>
    </row>
    <row r="15873" spans="4:5" ht="14.4" x14ac:dyDescent="0.55000000000000004">
      <c r="D15873" s="286"/>
      <c r="E15873" s="288"/>
    </row>
    <row r="15874" spans="4:5" ht="14.4" x14ac:dyDescent="0.55000000000000004">
      <c r="D15874" s="286"/>
      <c r="E15874" s="288"/>
    </row>
    <row r="15875" spans="4:5" ht="14.4" x14ac:dyDescent="0.55000000000000004">
      <c r="D15875" s="286"/>
      <c r="E15875" s="288"/>
    </row>
    <row r="15876" spans="4:5" ht="14.4" x14ac:dyDescent="0.55000000000000004">
      <c r="D15876" s="286"/>
      <c r="E15876" s="288"/>
    </row>
    <row r="15877" spans="4:5" ht="14.4" x14ac:dyDescent="0.55000000000000004">
      <c r="D15877" s="286"/>
      <c r="E15877" s="288"/>
    </row>
    <row r="15878" spans="4:5" ht="14.4" x14ac:dyDescent="0.55000000000000004">
      <c r="D15878" s="286"/>
      <c r="E15878" s="288"/>
    </row>
    <row r="15879" spans="4:5" ht="14.4" x14ac:dyDescent="0.55000000000000004">
      <c r="D15879" s="286"/>
      <c r="E15879" s="288"/>
    </row>
    <row r="15880" spans="4:5" ht="14.4" x14ac:dyDescent="0.55000000000000004">
      <c r="D15880" s="286"/>
      <c r="E15880" s="288"/>
    </row>
    <row r="15881" spans="4:5" ht="14.4" x14ac:dyDescent="0.55000000000000004">
      <c r="D15881" s="286"/>
      <c r="E15881" s="288"/>
    </row>
    <row r="15882" spans="4:5" ht="14.4" x14ac:dyDescent="0.55000000000000004">
      <c r="D15882" s="286"/>
      <c r="E15882" s="288"/>
    </row>
    <row r="15883" spans="4:5" ht="14.4" x14ac:dyDescent="0.55000000000000004">
      <c r="D15883" s="286"/>
      <c r="E15883" s="288"/>
    </row>
    <row r="15884" spans="4:5" ht="14.4" x14ac:dyDescent="0.55000000000000004">
      <c r="D15884" s="286"/>
      <c r="E15884" s="288"/>
    </row>
    <row r="15885" spans="4:5" ht="14.4" x14ac:dyDescent="0.55000000000000004">
      <c r="D15885" s="286"/>
      <c r="E15885" s="288"/>
    </row>
    <row r="15886" spans="4:5" ht="14.4" x14ac:dyDescent="0.55000000000000004">
      <c r="D15886" s="286"/>
      <c r="E15886" s="288"/>
    </row>
    <row r="15887" spans="4:5" ht="14.4" x14ac:dyDescent="0.55000000000000004">
      <c r="D15887" s="286"/>
      <c r="E15887" s="288"/>
    </row>
    <row r="15888" spans="4:5" ht="14.4" x14ac:dyDescent="0.55000000000000004">
      <c r="D15888" s="286"/>
      <c r="E15888" s="288"/>
    </row>
    <row r="15889" spans="4:5" ht="14.4" x14ac:dyDescent="0.55000000000000004">
      <c r="D15889" s="286"/>
      <c r="E15889" s="288"/>
    </row>
    <row r="15890" spans="4:5" ht="14.4" x14ac:dyDescent="0.55000000000000004">
      <c r="D15890" s="286"/>
      <c r="E15890" s="288"/>
    </row>
    <row r="15891" spans="4:5" ht="14.4" x14ac:dyDescent="0.55000000000000004">
      <c r="D15891" s="286"/>
      <c r="E15891" s="288"/>
    </row>
    <row r="15892" spans="4:5" ht="14.4" x14ac:dyDescent="0.55000000000000004">
      <c r="D15892" s="286"/>
      <c r="E15892" s="288"/>
    </row>
    <row r="15893" spans="4:5" ht="14.4" x14ac:dyDescent="0.55000000000000004">
      <c r="D15893" s="286"/>
      <c r="E15893" s="288"/>
    </row>
    <row r="15894" spans="4:5" ht="14.4" x14ac:dyDescent="0.55000000000000004">
      <c r="D15894" s="286"/>
      <c r="E15894" s="288"/>
    </row>
    <row r="15895" spans="4:5" ht="14.4" x14ac:dyDescent="0.55000000000000004">
      <c r="D15895" s="286"/>
      <c r="E15895" s="288"/>
    </row>
    <row r="15896" spans="4:5" ht="14.4" x14ac:dyDescent="0.55000000000000004">
      <c r="D15896" s="286"/>
      <c r="E15896" s="288"/>
    </row>
    <row r="15897" spans="4:5" ht="14.4" x14ac:dyDescent="0.55000000000000004">
      <c r="D15897" s="286"/>
      <c r="E15897" s="288"/>
    </row>
    <row r="15898" spans="4:5" ht="14.4" x14ac:dyDescent="0.55000000000000004">
      <c r="D15898" s="286"/>
      <c r="E15898" s="288"/>
    </row>
    <row r="15899" spans="4:5" ht="14.4" x14ac:dyDescent="0.55000000000000004">
      <c r="D15899" s="286"/>
      <c r="E15899" s="288"/>
    </row>
    <row r="15900" spans="4:5" ht="14.4" x14ac:dyDescent="0.55000000000000004">
      <c r="D15900" s="286"/>
      <c r="E15900" s="288"/>
    </row>
    <row r="15901" spans="4:5" ht="14.4" x14ac:dyDescent="0.55000000000000004">
      <c r="D15901" s="286"/>
      <c r="E15901" s="288"/>
    </row>
    <row r="15902" spans="4:5" ht="14.4" x14ac:dyDescent="0.55000000000000004">
      <c r="D15902" s="286"/>
      <c r="E15902" s="288"/>
    </row>
    <row r="15903" spans="4:5" ht="14.4" x14ac:dyDescent="0.55000000000000004">
      <c r="D15903" s="286"/>
      <c r="E15903" s="288"/>
    </row>
    <row r="15904" spans="4:5" ht="14.4" x14ac:dyDescent="0.55000000000000004">
      <c r="D15904" s="286"/>
      <c r="E15904" s="288"/>
    </row>
    <row r="15905" spans="4:5" ht="14.4" x14ac:dyDescent="0.55000000000000004">
      <c r="D15905" s="286"/>
      <c r="E15905" s="288"/>
    </row>
    <row r="15906" spans="4:5" ht="14.4" x14ac:dyDescent="0.55000000000000004">
      <c r="D15906" s="286"/>
      <c r="E15906" s="288"/>
    </row>
    <row r="15907" spans="4:5" ht="14.4" x14ac:dyDescent="0.55000000000000004">
      <c r="D15907" s="286"/>
      <c r="E15907" s="288"/>
    </row>
    <row r="15908" spans="4:5" ht="14.4" x14ac:dyDescent="0.55000000000000004">
      <c r="D15908" s="286"/>
      <c r="E15908" s="288"/>
    </row>
    <row r="15909" spans="4:5" ht="14.4" x14ac:dyDescent="0.55000000000000004">
      <c r="D15909" s="286"/>
      <c r="E15909" s="288"/>
    </row>
    <row r="15910" spans="4:5" ht="14.4" x14ac:dyDescent="0.55000000000000004">
      <c r="D15910" s="286"/>
      <c r="E15910" s="288"/>
    </row>
    <row r="15911" spans="4:5" ht="14.4" x14ac:dyDescent="0.55000000000000004">
      <c r="D15911" s="286"/>
      <c r="E15911" s="288"/>
    </row>
    <row r="15912" spans="4:5" ht="14.4" x14ac:dyDescent="0.55000000000000004">
      <c r="D15912" s="286"/>
      <c r="E15912" s="288"/>
    </row>
    <row r="15913" spans="4:5" ht="14.4" x14ac:dyDescent="0.55000000000000004">
      <c r="D15913" s="286"/>
      <c r="E15913" s="288"/>
    </row>
    <row r="15914" spans="4:5" ht="14.4" x14ac:dyDescent="0.55000000000000004">
      <c r="D15914" s="286"/>
      <c r="E15914" s="288"/>
    </row>
    <row r="15915" spans="4:5" ht="14.4" x14ac:dyDescent="0.55000000000000004">
      <c r="D15915" s="286"/>
      <c r="E15915" s="288"/>
    </row>
    <row r="15916" spans="4:5" ht="14.4" x14ac:dyDescent="0.55000000000000004">
      <c r="D15916" s="286"/>
      <c r="E15916" s="288"/>
    </row>
    <row r="15917" spans="4:5" ht="14.4" x14ac:dyDescent="0.55000000000000004">
      <c r="D15917" s="286"/>
      <c r="E15917" s="288"/>
    </row>
    <row r="15918" spans="4:5" ht="14.4" x14ac:dyDescent="0.55000000000000004">
      <c r="D15918" s="286"/>
      <c r="E15918" s="288"/>
    </row>
    <row r="15919" spans="4:5" ht="14.4" x14ac:dyDescent="0.55000000000000004">
      <c r="D15919" s="286"/>
      <c r="E15919" s="288"/>
    </row>
    <row r="15920" spans="4:5" ht="14.4" x14ac:dyDescent="0.55000000000000004">
      <c r="D15920" s="286"/>
      <c r="E15920" s="288"/>
    </row>
    <row r="15921" spans="4:5" ht="14.4" x14ac:dyDescent="0.55000000000000004">
      <c r="D15921" s="286"/>
      <c r="E15921" s="288"/>
    </row>
    <row r="15922" spans="4:5" ht="14.4" x14ac:dyDescent="0.55000000000000004">
      <c r="D15922" s="286"/>
      <c r="E15922" s="288"/>
    </row>
    <row r="15923" spans="4:5" ht="14.4" x14ac:dyDescent="0.55000000000000004">
      <c r="D15923" s="286"/>
      <c r="E15923" s="288"/>
    </row>
    <row r="15924" spans="4:5" ht="14.4" x14ac:dyDescent="0.55000000000000004">
      <c r="D15924" s="286"/>
      <c r="E15924" s="288"/>
    </row>
    <row r="15925" spans="4:5" ht="14.4" x14ac:dyDescent="0.55000000000000004">
      <c r="D15925" s="286"/>
      <c r="E15925" s="288"/>
    </row>
    <row r="15926" spans="4:5" ht="14.4" x14ac:dyDescent="0.55000000000000004">
      <c r="D15926" s="286"/>
      <c r="E15926" s="288"/>
    </row>
    <row r="15927" spans="4:5" ht="14.4" x14ac:dyDescent="0.55000000000000004">
      <c r="D15927" s="286"/>
      <c r="E15927" s="288"/>
    </row>
    <row r="15928" spans="4:5" ht="14.4" x14ac:dyDescent="0.55000000000000004">
      <c r="D15928" s="286"/>
      <c r="E15928" s="288"/>
    </row>
    <row r="15929" spans="4:5" ht="14.4" x14ac:dyDescent="0.55000000000000004">
      <c r="D15929" s="286"/>
      <c r="E15929" s="288"/>
    </row>
    <row r="15930" spans="4:5" ht="14.4" x14ac:dyDescent="0.55000000000000004">
      <c r="D15930" s="286"/>
      <c r="E15930" s="288"/>
    </row>
    <row r="15931" spans="4:5" ht="14.4" x14ac:dyDescent="0.55000000000000004">
      <c r="D15931" s="286"/>
      <c r="E15931" s="288"/>
    </row>
    <row r="15932" spans="4:5" ht="14.4" x14ac:dyDescent="0.55000000000000004">
      <c r="D15932" s="286"/>
      <c r="E15932" s="288"/>
    </row>
    <row r="15933" spans="4:5" ht="14.4" x14ac:dyDescent="0.55000000000000004">
      <c r="D15933" s="286"/>
      <c r="E15933" s="288"/>
    </row>
    <row r="15934" spans="4:5" ht="14.4" x14ac:dyDescent="0.55000000000000004">
      <c r="D15934" s="286"/>
      <c r="E15934" s="288"/>
    </row>
    <row r="15935" spans="4:5" ht="14.4" x14ac:dyDescent="0.55000000000000004">
      <c r="D15935" s="286"/>
      <c r="E15935" s="288"/>
    </row>
    <row r="15936" spans="4:5" ht="14.4" x14ac:dyDescent="0.55000000000000004">
      <c r="D15936" s="286"/>
      <c r="E15936" s="288"/>
    </row>
    <row r="15937" spans="4:5" ht="14.4" x14ac:dyDescent="0.55000000000000004">
      <c r="D15937" s="286"/>
      <c r="E15937" s="288"/>
    </row>
    <row r="15938" spans="4:5" ht="14.4" x14ac:dyDescent="0.55000000000000004">
      <c r="D15938" s="286"/>
      <c r="E15938" s="288"/>
    </row>
    <row r="15939" spans="4:5" ht="14.4" x14ac:dyDescent="0.55000000000000004">
      <c r="D15939" s="286"/>
      <c r="E15939" s="288"/>
    </row>
    <row r="15940" spans="4:5" ht="14.4" x14ac:dyDescent="0.55000000000000004">
      <c r="D15940" s="286"/>
      <c r="E15940" s="288"/>
    </row>
    <row r="15941" spans="4:5" ht="14.4" x14ac:dyDescent="0.55000000000000004">
      <c r="D15941" s="286"/>
      <c r="E15941" s="288"/>
    </row>
    <row r="15942" spans="4:5" ht="14.4" x14ac:dyDescent="0.55000000000000004">
      <c r="D15942" s="286"/>
      <c r="E15942" s="288"/>
    </row>
    <row r="15943" spans="4:5" ht="14.4" x14ac:dyDescent="0.55000000000000004">
      <c r="D15943" s="286"/>
      <c r="E15943" s="288"/>
    </row>
    <row r="15944" spans="4:5" ht="14.4" x14ac:dyDescent="0.55000000000000004">
      <c r="D15944" s="286"/>
      <c r="E15944" s="288"/>
    </row>
    <row r="15945" spans="4:5" ht="14.4" x14ac:dyDescent="0.55000000000000004">
      <c r="D15945" s="286"/>
      <c r="E15945" s="288"/>
    </row>
    <row r="15946" spans="4:5" ht="14.4" x14ac:dyDescent="0.55000000000000004">
      <c r="D15946" s="286"/>
      <c r="E15946" s="288"/>
    </row>
    <row r="15947" spans="4:5" ht="14.4" x14ac:dyDescent="0.55000000000000004">
      <c r="D15947" s="286"/>
      <c r="E15947" s="288"/>
    </row>
    <row r="15948" spans="4:5" ht="14.4" x14ac:dyDescent="0.55000000000000004">
      <c r="D15948" s="286"/>
      <c r="E15948" s="288"/>
    </row>
    <row r="15949" spans="4:5" ht="14.4" x14ac:dyDescent="0.55000000000000004">
      <c r="D15949" s="286"/>
      <c r="E15949" s="288"/>
    </row>
    <row r="15950" spans="4:5" ht="14.4" x14ac:dyDescent="0.55000000000000004">
      <c r="D15950" s="286"/>
      <c r="E15950" s="288"/>
    </row>
    <row r="15951" spans="4:5" ht="14.4" x14ac:dyDescent="0.55000000000000004">
      <c r="D15951" s="286"/>
      <c r="E15951" s="288"/>
    </row>
    <row r="15952" spans="4:5" ht="14.4" x14ac:dyDescent="0.55000000000000004">
      <c r="D15952" s="286"/>
      <c r="E15952" s="288"/>
    </row>
    <row r="15953" spans="4:5" ht="14.4" x14ac:dyDescent="0.55000000000000004">
      <c r="D15953" s="286"/>
      <c r="E15953" s="288"/>
    </row>
    <row r="15954" spans="4:5" ht="14.4" x14ac:dyDescent="0.55000000000000004">
      <c r="D15954" s="286"/>
      <c r="E15954" s="288"/>
    </row>
    <row r="15955" spans="4:5" ht="14.4" x14ac:dyDescent="0.55000000000000004">
      <c r="D15955" s="286"/>
      <c r="E15955" s="288"/>
    </row>
    <row r="15956" spans="4:5" ht="14.4" x14ac:dyDescent="0.55000000000000004">
      <c r="D15956" s="286"/>
      <c r="E15956" s="288"/>
    </row>
    <row r="15957" spans="4:5" ht="14.4" x14ac:dyDescent="0.55000000000000004">
      <c r="D15957" s="286"/>
      <c r="E15957" s="288"/>
    </row>
    <row r="15958" spans="4:5" ht="14.4" x14ac:dyDescent="0.55000000000000004">
      <c r="D15958" s="286"/>
      <c r="E15958" s="288"/>
    </row>
    <row r="15959" spans="4:5" ht="14.4" x14ac:dyDescent="0.55000000000000004">
      <c r="D15959" s="286"/>
      <c r="E15959" s="288"/>
    </row>
    <row r="15960" spans="4:5" ht="14.4" x14ac:dyDescent="0.55000000000000004">
      <c r="D15960" s="286"/>
      <c r="E15960" s="288"/>
    </row>
    <row r="15961" spans="4:5" ht="14.4" x14ac:dyDescent="0.55000000000000004">
      <c r="D15961" s="286"/>
      <c r="E15961" s="288"/>
    </row>
    <row r="15962" spans="4:5" ht="14.4" x14ac:dyDescent="0.55000000000000004">
      <c r="D15962" s="286"/>
      <c r="E15962" s="288"/>
    </row>
    <row r="15963" spans="4:5" ht="14.4" x14ac:dyDescent="0.55000000000000004">
      <c r="D15963" s="286"/>
      <c r="E15963" s="288"/>
    </row>
    <row r="15964" spans="4:5" ht="14.4" x14ac:dyDescent="0.55000000000000004">
      <c r="D15964" s="286"/>
      <c r="E15964" s="288"/>
    </row>
    <row r="15965" spans="4:5" ht="14.4" x14ac:dyDescent="0.55000000000000004">
      <c r="D15965" s="286"/>
      <c r="E15965" s="288"/>
    </row>
    <row r="15966" spans="4:5" ht="14.4" x14ac:dyDescent="0.55000000000000004">
      <c r="D15966" s="286"/>
      <c r="E15966" s="288"/>
    </row>
    <row r="15967" spans="4:5" ht="14.4" x14ac:dyDescent="0.55000000000000004">
      <c r="D15967" s="286"/>
      <c r="E15967" s="288"/>
    </row>
    <row r="15968" spans="4:5" ht="14.4" x14ac:dyDescent="0.55000000000000004">
      <c r="D15968" s="286"/>
      <c r="E15968" s="288"/>
    </row>
    <row r="15969" spans="4:5" ht="14.4" x14ac:dyDescent="0.55000000000000004">
      <c r="D15969" s="286"/>
      <c r="E15969" s="288"/>
    </row>
    <row r="15970" spans="4:5" ht="14.4" x14ac:dyDescent="0.55000000000000004">
      <c r="D15970" s="286"/>
      <c r="E15970" s="288"/>
    </row>
    <row r="15971" spans="4:5" ht="14.4" x14ac:dyDescent="0.55000000000000004">
      <c r="D15971" s="286"/>
      <c r="E15971" s="288"/>
    </row>
    <row r="15972" spans="4:5" ht="14.4" x14ac:dyDescent="0.55000000000000004">
      <c r="D15972" s="286"/>
      <c r="E15972" s="288"/>
    </row>
    <row r="15973" spans="4:5" ht="14.4" x14ac:dyDescent="0.55000000000000004">
      <c r="D15973" s="286"/>
      <c r="E15973" s="288"/>
    </row>
    <row r="15974" spans="4:5" ht="14.4" x14ac:dyDescent="0.55000000000000004">
      <c r="D15974" s="286"/>
      <c r="E15974" s="288"/>
    </row>
    <row r="15975" spans="4:5" ht="14.4" x14ac:dyDescent="0.55000000000000004">
      <c r="D15975" s="286"/>
      <c r="E15975" s="288"/>
    </row>
    <row r="15976" spans="4:5" ht="14.4" x14ac:dyDescent="0.55000000000000004">
      <c r="D15976" s="286"/>
      <c r="E15976" s="288"/>
    </row>
    <row r="15977" spans="4:5" ht="14.4" x14ac:dyDescent="0.55000000000000004">
      <c r="D15977" s="286"/>
      <c r="E15977" s="288"/>
    </row>
    <row r="15978" spans="4:5" ht="14.4" x14ac:dyDescent="0.55000000000000004">
      <c r="D15978" s="286"/>
      <c r="E15978" s="288"/>
    </row>
    <row r="15979" spans="4:5" ht="14.4" x14ac:dyDescent="0.55000000000000004">
      <c r="D15979" s="286"/>
      <c r="E15979" s="288"/>
    </row>
    <row r="15980" spans="4:5" ht="14.4" x14ac:dyDescent="0.55000000000000004">
      <c r="D15980" s="286"/>
      <c r="E15980" s="288"/>
    </row>
    <row r="15981" spans="4:5" ht="14.4" x14ac:dyDescent="0.55000000000000004">
      <c r="D15981" s="286"/>
      <c r="E15981" s="288"/>
    </row>
    <row r="15982" spans="4:5" ht="14.4" x14ac:dyDescent="0.55000000000000004">
      <c r="D15982" s="286"/>
      <c r="E15982" s="288"/>
    </row>
    <row r="15983" spans="4:5" ht="14.4" x14ac:dyDescent="0.55000000000000004">
      <c r="D15983" s="286"/>
      <c r="E15983" s="288"/>
    </row>
    <row r="15984" spans="4:5" ht="14.4" x14ac:dyDescent="0.55000000000000004">
      <c r="D15984" s="286"/>
      <c r="E15984" s="288"/>
    </row>
    <row r="15985" spans="4:5" ht="14.4" x14ac:dyDescent="0.55000000000000004">
      <c r="D15985" s="286"/>
      <c r="E15985" s="288"/>
    </row>
    <row r="15986" spans="4:5" ht="14.4" x14ac:dyDescent="0.55000000000000004">
      <c r="D15986" s="286"/>
      <c r="E15986" s="288"/>
    </row>
    <row r="15987" spans="4:5" ht="14.4" x14ac:dyDescent="0.55000000000000004">
      <c r="D15987" s="286"/>
      <c r="E15987" s="288"/>
    </row>
    <row r="15988" spans="4:5" ht="14.4" x14ac:dyDescent="0.55000000000000004">
      <c r="D15988" s="286"/>
      <c r="E15988" s="288"/>
    </row>
    <row r="15989" spans="4:5" ht="14.4" x14ac:dyDescent="0.55000000000000004">
      <c r="D15989" s="286"/>
      <c r="E15989" s="288"/>
    </row>
    <row r="15990" spans="4:5" ht="14.4" x14ac:dyDescent="0.55000000000000004">
      <c r="D15990" s="286"/>
      <c r="E15990" s="288"/>
    </row>
    <row r="15991" spans="4:5" ht="14.4" x14ac:dyDescent="0.55000000000000004">
      <c r="D15991" s="286"/>
      <c r="E15991" s="288"/>
    </row>
    <row r="15992" spans="4:5" ht="14.4" x14ac:dyDescent="0.55000000000000004">
      <c r="D15992" s="286"/>
      <c r="E15992" s="288"/>
    </row>
    <row r="15993" spans="4:5" ht="14.4" x14ac:dyDescent="0.55000000000000004">
      <c r="D15993" s="286"/>
      <c r="E15993" s="288"/>
    </row>
    <row r="15994" spans="4:5" ht="14.4" x14ac:dyDescent="0.55000000000000004">
      <c r="D15994" s="286"/>
      <c r="E15994" s="288"/>
    </row>
    <row r="15995" spans="4:5" ht="14.4" x14ac:dyDescent="0.55000000000000004">
      <c r="D15995" s="286"/>
      <c r="E15995" s="288"/>
    </row>
    <row r="15996" spans="4:5" ht="14.4" x14ac:dyDescent="0.55000000000000004">
      <c r="D15996" s="286"/>
      <c r="E15996" s="288"/>
    </row>
    <row r="15997" spans="4:5" ht="14.4" x14ac:dyDescent="0.55000000000000004">
      <c r="D15997" s="286"/>
      <c r="E15997" s="288"/>
    </row>
    <row r="15998" spans="4:5" ht="14.4" x14ac:dyDescent="0.55000000000000004">
      <c r="D15998" s="286"/>
      <c r="E15998" s="288"/>
    </row>
    <row r="15999" spans="4:5" ht="14.4" x14ac:dyDescent="0.55000000000000004">
      <c r="D15999" s="286"/>
      <c r="E15999" s="288"/>
    </row>
    <row r="16000" spans="4:5" ht="14.4" x14ac:dyDescent="0.55000000000000004">
      <c r="D16000" s="286"/>
      <c r="E16000" s="288"/>
    </row>
    <row r="16001" spans="4:5" ht="14.4" x14ac:dyDescent="0.55000000000000004">
      <c r="D16001" s="286"/>
      <c r="E16001" s="288"/>
    </row>
    <row r="16002" spans="4:5" ht="14.4" x14ac:dyDescent="0.55000000000000004">
      <c r="D16002" s="286"/>
      <c r="E16002" s="288"/>
    </row>
    <row r="16003" spans="4:5" ht="14.4" x14ac:dyDescent="0.55000000000000004">
      <c r="D16003" s="286"/>
      <c r="E16003" s="288"/>
    </row>
    <row r="16004" spans="4:5" ht="14.4" x14ac:dyDescent="0.55000000000000004">
      <c r="D16004" s="286"/>
      <c r="E16004" s="288"/>
    </row>
    <row r="16005" spans="4:5" ht="14.4" x14ac:dyDescent="0.55000000000000004">
      <c r="D16005" s="286"/>
      <c r="E16005" s="288"/>
    </row>
    <row r="16006" spans="4:5" ht="14.4" x14ac:dyDescent="0.55000000000000004">
      <c r="D16006" s="286"/>
      <c r="E16006" s="288"/>
    </row>
    <row r="16007" spans="4:5" ht="14.4" x14ac:dyDescent="0.55000000000000004">
      <c r="D16007" s="286"/>
      <c r="E16007" s="288"/>
    </row>
    <row r="16008" spans="4:5" ht="14.4" x14ac:dyDescent="0.55000000000000004">
      <c r="D16008" s="286"/>
      <c r="E16008" s="288"/>
    </row>
    <row r="16009" spans="4:5" ht="14.4" x14ac:dyDescent="0.55000000000000004">
      <c r="D16009" s="286"/>
      <c r="E16009" s="288"/>
    </row>
    <row r="16010" spans="4:5" ht="14.4" x14ac:dyDescent="0.55000000000000004">
      <c r="D16010" s="286"/>
      <c r="E16010" s="288"/>
    </row>
    <row r="16011" spans="4:5" ht="14.4" x14ac:dyDescent="0.55000000000000004">
      <c r="D16011" s="286"/>
      <c r="E16011" s="288"/>
    </row>
    <row r="16012" spans="4:5" ht="14.4" x14ac:dyDescent="0.55000000000000004">
      <c r="D16012" s="286"/>
      <c r="E16012" s="288"/>
    </row>
    <row r="16013" spans="4:5" ht="14.4" x14ac:dyDescent="0.55000000000000004">
      <c r="D16013" s="286"/>
      <c r="E16013" s="288"/>
    </row>
    <row r="16014" spans="4:5" ht="14.4" x14ac:dyDescent="0.55000000000000004">
      <c r="D16014" s="286"/>
      <c r="E16014" s="288"/>
    </row>
    <row r="16015" spans="4:5" ht="14.4" x14ac:dyDescent="0.55000000000000004">
      <c r="D16015" s="286"/>
      <c r="E16015" s="288"/>
    </row>
    <row r="16016" spans="4:5" ht="14.4" x14ac:dyDescent="0.55000000000000004">
      <c r="D16016" s="286"/>
      <c r="E16016" s="288"/>
    </row>
    <row r="16017" spans="4:5" ht="14.4" x14ac:dyDescent="0.55000000000000004">
      <c r="D16017" s="286"/>
      <c r="E16017" s="288"/>
    </row>
    <row r="16018" spans="4:5" ht="14.4" x14ac:dyDescent="0.55000000000000004">
      <c r="D16018" s="286"/>
      <c r="E16018" s="288"/>
    </row>
    <row r="16019" spans="4:5" ht="14.4" x14ac:dyDescent="0.55000000000000004">
      <c r="D16019" s="286"/>
      <c r="E16019" s="288"/>
    </row>
    <row r="16020" spans="4:5" ht="14.4" x14ac:dyDescent="0.55000000000000004">
      <c r="D16020" s="286"/>
      <c r="E16020" s="288"/>
    </row>
    <row r="16021" spans="4:5" ht="14.4" x14ac:dyDescent="0.55000000000000004">
      <c r="D16021" s="286"/>
      <c r="E16021" s="288"/>
    </row>
    <row r="16022" spans="4:5" ht="14.4" x14ac:dyDescent="0.55000000000000004">
      <c r="D16022" s="286"/>
      <c r="E16022" s="288"/>
    </row>
    <row r="16023" spans="4:5" ht="14.4" x14ac:dyDescent="0.55000000000000004">
      <c r="D16023" s="286"/>
      <c r="E16023" s="288"/>
    </row>
    <row r="16024" spans="4:5" ht="14.4" x14ac:dyDescent="0.55000000000000004">
      <c r="D16024" s="286"/>
      <c r="E16024" s="288"/>
    </row>
    <row r="16025" spans="4:5" ht="14.4" x14ac:dyDescent="0.55000000000000004">
      <c r="D16025" s="286"/>
      <c r="E16025" s="288"/>
    </row>
    <row r="16026" spans="4:5" ht="14.4" x14ac:dyDescent="0.55000000000000004">
      <c r="D16026" s="286"/>
      <c r="E16026" s="288"/>
    </row>
    <row r="16027" spans="4:5" ht="14.4" x14ac:dyDescent="0.55000000000000004">
      <c r="D16027" s="286"/>
      <c r="E16027" s="288"/>
    </row>
    <row r="16028" spans="4:5" ht="14.4" x14ac:dyDescent="0.55000000000000004">
      <c r="D16028" s="286"/>
      <c r="E16028" s="288"/>
    </row>
    <row r="16029" spans="4:5" ht="14.4" x14ac:dyDescent="0.55000000000000004">
      <c r="D16029" s="286"/>
      <c r="E16029" s="288"/>
    </row>
    <row r="16030" spans="4:5" ht="14.4" x14ac:dyDescent="0.55000000000000004">
      <c r="D16030" s="286"/>
      <c r="E16030" s="288"/>
    </row>
    <row r="16031" spans="4:5" ht="14.4" x14ac:dyDescent="0.55000000000000004">
      <c r="D16031" s="286"/>
      <c r="E16031" s="288"/>
    </row>
    <row r="16032" spans="4:5" ht="14.4" x14ac:dyDescent="0.55000000000000004">
      <c r="D16032" s="286"/>
      <c r="E16032" s="288"/>
    </row>
    <row r="16033" spans="4:5" ht="14.4" x14ac:dyDescent="0.55000000000000004">
      <c r="D16033" s="286"/>
      <c r="E16033" s="288"/>
    </row>
    <row r="16034" spans="4:5" ht="14.4" x14ac:dyDescent="0.55000000000000004">
      <c r="D16034" s="286"/>
      <c r="E16034" s="288"/>
    </row>
    <row r="16035" spans="4:5" ht="14.4" x14ac:dyDescent="0.55000000000000004">
      <c r="D16035" s="286"/>
      <c r="E16035" s="288"/>
    </row>
    <row r="16036" spans="4:5" ht="14.4" x14ac:dyDescent="0.55000000000000004">
      <c r="D16036" s="286"/>
      <c r="E16036" s="288"/>
    </row>
    <row r="16037" spans="4:5" ht="14.4" x14ac:dyDescent="0.55000000000000004">
      <c r="D16037" s="286"/>
      <c r="E16037" s="288"/>
    </row>
    <row r="16038" spans="4:5" ht="14.4" x14ac:dyDescent="0.55000000000000004">
      <c r="D16038" s="286"/>
      <c r="E16038" s="288"/>
    </row>
    <row r="16039" spans="4:5" ht="14.4" x14ac:dyDescent="0.55000000000000004">
      <c r="D16039" s="286"/>
      <c r="E16039" s="288"/>
    </row>
    <row r="16040" spans="4:5" ht="14.4" x14ac:dyDescent="0.55000000000000004">
      <c r="D16040" s="286"/>
      <c r="E16040" s="288"/>
    </row>
    <row r="16041" spans="4:5" ht="14.4" x14ac:dyDescent="0.55000000000000004">
      <c r="D16041" s="286"/>
      <c r="E16041" s="288"/>
    </row>
    <row r="16042" spans="4:5" ht="14.4" x14ac:dyDescent="0.55000000000000004">
      <c r="D16042" s="286"/>
      <c r="E16042" s="288"/>
    </row>
    <row r="16043" spans="4:5" ht="14.4" x14ac:dyDescent="0.55000000000000004">
      <c r="D16043" s="286"/>
      <c r="E16043" s="288"/>
    </row>
    <row r="16044" spans="4:5" ht="14.4" x14ac:dyDescent="0.55000000000000004">
      <c r="D16044" s="286"/>
      <c r="E16044" s="288"/>
    </row>
    <row r="16045" spans="4:5" ht="14.4" x14ac:dyDescent="0.55000000000000004">
      <c r="D16045" s="286"/>
      <c r="E16045" s="288"/>
    </row>
    <row r="16046" spans="4:5" ht="14.4" x14ac:dyDescent="0.55000000000000004">
      <c r="D16046" s="286"/>
      <c r="E16046" s="288"/>
    </row>
    <row r="16047" spans="4:5" ht="14.4" x14ac:dyDescent="0.55000000000000004">
      <c r="D16047" s="286"/>
      <c r="E16047" s="288"/>
    </row>
    <row r="16048" spans="4:5" ht="14.4" x14ac:dyDescent="0.55000000000000004">
      <c r="D16048" s="286"/>
      <c r="E16048" s="288"/>
    </row>
    <row r="16049" spans="4:5" ht="14.4" x14ac:dyDescent="0.55000000000000004">
      <c r="D16049" s="286"/>
      <c r="E16049" s="288"/>
    </row>
    <row r="16050" spans="4:5" ht="14.4" x14ac:dyDescent="0.55000000000000004">
      <c r="D16050" s="286"/>
      <c r="E16050" s="288"/>
    </row>
    <row r="16051" spans="4:5" ht="14.4" x14ac:dyDescent="0.55000000000000004">
      <c r="D16051" s="286"/>
      <c r="E16051" s="288"/>
    </row>
    <row r="16052" spans="4:5" ht="14.4" x14ac:dyDescent="0.55000000000000004">
      <c r="D16052" s="286"/>
      <c r="E16052" s="288"/>
    </row>
    <row r="16053" spans="4:5" ht="14.4" x14ac:dyDescent="0.55000000000000004">
      <c r="D16053" s="286"/>
      <c r="E16053" s="288"/>
    </row>
    <row r="16054" spans="4:5" ht="14.4" x14ac:dyDescent="0.55000000000000004">
      <c r="D16054" s="286"/>
      <c r="E16054" s="288"/>
    </row>
    <row r="16055" spans="4:5" ht="14.4" x14ac:dyDescent="0.55000000000000004">
      <c r="D16055" s="286"/>
      <c r="E16055" s="288"/>
    </row>
    <row r="16056" spans="4:5" ht="14.4" x14ac:dyDescent="0.55000000000000004">
      <c r="D16056" s="286"/>
      <c r="E16056" s="288"/>
    </row>
    <row r="16057" spans="4:5" ht="14.4" x14ac:dyDescent="0.55000000000000004">
      <c r="D16057" s="286"/>
      <c r="E16057" s="288"/>
    </row>
    <row r="16058" spans="4:5" ht="14.4" x14ac:dyDescent="0.55000000000000004">
      <c r="D16058" s="286"/>
      <c r="E16058" s="288"/>
    </row>
    <row r="16059" spans="4:5" ht="14.4" x14ac:dyDescent="0.55000000000000004">
      <c r="D16059" s="286"/>
      <c r="E16059" s="288"/>
    </row>
    <row r="16060" spans="4:5" ht="14.4" x14ac:dyDescent="0.55000000000000004">
      <c r="D16060" s="286"/>
      <c r="E16060" s="288"/>
    </row>
    <row r="16061" spans="4:5" ht="14.4" x14ac:dyDescent="0.55000000000000004">
      <c r="D16061" s="286"/>
      <c r="E16061" s="288"/>
    </row>
    <row r="16062" spans="4:5" ht="14.4" x14ac:dyDescent="0.55000000000000004">
      <c r="D16062" s="286"/>
      <c r="E16062" s="288"/>
    </row>
    <row r="16063" spans="4:5" ht="14.4" x14ac:dyDescent="0.55000000000000004">
      <c r="D16063" s="286"/>
      <c r="E16063" s="288"/>
    </row>
    <row r="16064" spans="4:5" ht="14.4" x14ac:dyDescent="0.55000000000000004">
      <c r="D16064" s="286"/>
      <c r="E16064" s="288"/>
    </row>
    <row r="16065" spans="4:5" ht="14.4" x14ac:dyDescent="0.55000000000000004">
      <c r="D16065" s="286"/>
      <c r="E16065" s="288"/>
    </row>
    <row r="16066" spans="4:5" ht="14.4" x14ac:dyDescent="0.55000000000000004">
      <c r="D16066" s="286"/>
      <c r="E16066" s="288"/>
    </row>
    <row r="16067" spans="4:5" ht="14.4" x14ac:dyDescent="0.55000000000000004">
      <c r="D16067" s="286"/>
      <c r="E16067" s="288"/>
    </row>
    <row r="16068" spans="4:5" ht="14.4" x14ac:dyDescent="0.55000000000000004">
      <c r="D16068" s="286"/>
      <c r="E16068" s="288"/>
    </row>
    <row r="16069" spans="4:5" ht="14.4" x14ac:dyDescent="0.55000000000000004">
      <c r="D16069" s="286"/>
      <c r="E16069" s="288"/>
    </row>
    <row r="16070" spans="4:5" ht="14.4" x14ac:dyDescent="0.55000000000000004">
      <c r="D16070" s="286"/>
      <c r="E16070" s="288"/>
    </row>
    <row r="16071" spans="4:5" ht="14.4" x14ac:dyDescent="0.55000000000000004">
      <c r="D16071" s="286"/>
      <c r="E16071" s="288"/>
    </row>
    <row r="16072" spans="4:5" ht="14.4" x14ac:dyDescent="0.55000000000000004">
      <c r="D16072" s="286"/>
      <c r="E16072" s="288"/>
    </row>
    <row r="16073" spans="4:5" ht="14.4" x14ac:dyDescent="0.55000000000000004">
      <c r="D16073" s="286"/>
      <c r="E16073" s="288"/>
    </row>
    <row r="16074" spans="4:5" ht="14.4" x14ac:dyDescent="0.55000000000000004">
      <c r="D16074" s="286"/>
      <c r="E16074" s="288"/>
    </row>
    <row r="16075" spans="4:5" ht="14.4" x14ac:dyDescent="0.55000000000000004">
      <c r="D16075" s="286"/>
      <c r="E16075" s="288"/>
    </row>
    <row r="16076" spans="4:5" ht="14.4" x14ac:dyDescent="0.55000000000000004">
      <c r="D16076" s="286"/>
      <c r="E16076" s="288"/>
    </row>
    <row r="16077" spans="4:5" ht="14.4" x14ac:dyDescent="0.55000000000000004">
      <c r="D16077" s="286"/>
      <c r="E16077" s="288"/>
    </row>
    <row r="16078" spans="4:5" ht="14.4" x14ac:dyDescent="0.55000000000000004">
      <c r="D16078" s="286"/>
      <c r="E16078" s="288"/>
    </row>
    <row r="16079" spans="4:5" ht="14.4" x14ac:dyDescent="0.55000000000000004">
      <c r="D16079" s="286"/>
      <c r="E16079" s="288"/>
    </row>
    <row r="16080" spans="4:5" ht="14.4" x14ac:dyDescent="0.55000000000000004">
      <c r="D16080" s="286"/>
      <c r="E16080" s="288"/>
    </row>
    <row r="16081" spans="4:5" ht="14.4" x14ac:dyDescent="0.55000000000000004">
      <c r="D16081" s="286"/>
      <c r="E16081" s="288"/>
    </row>
    <row r="16082" spans="4:5" ht="14.4" x14ac:dyDescent="0.55000000000000004">
      <c r="D16082" s="286"/>
      <c r="E16082" s="288"/>
    </row>
    <row r="16083" spans="4:5" ht="14.4" x14ac:dyDescent="0.55000000000000004">
      <c r="D16083" s="286"/>
      <c r="E16083" s="288"/>
    </row>
    <row r="16084" spans="4:5" ht="14.4" x14ac:dyDescent="0.55000000000000004">
      <c r="D16084" s="286"/>
      <c r="E16084" s="288"/>
    </row>
    <row r="16085" spans="4:5" ht="14.4" x14ac:dyDescent="0.55000000000000004">
      <c r="D16085" s="286"/>
      <c r="E16085" s="288"/>
    </row>
    <row r="16086" spans="4:5" ht="14.4" x14ac:dyDescent="0.55000000000000004">
      <c r="D16086" s="286"/>
      <c r="E16086" s="288"/>
    </row>
    <row r="16087" spans="4:5" ht="14.4" x14ac:dyDescent="0.55000000000000004">
      <c r="D16087" s="286"/>
      <c r="E16087" s="288"/>
    </row>
    <row r="16088" spans="4:5" ht="14.4" x14ac:dyDescent="0.55000000000000004">
      <c r="D16088" s="286"/>
      <c r="E16088" s="288"/>
    </row>
    <row r="16089" spans="4:5" ht="14.4" x14ac:dyDescent="0.55000000000000004">
      <c r="D16089" s="286"/>
      <c r="E16089" s="288"/>
    </row>
    <row r="16090" spans="4:5" ht="14.4" x14ac:dyDescent="0.55000000000000004">
      <c r="D16090" s="286"/>
      <c r="E16090" s="288"/>
    </row>
    <row r="16091" spans="4:5" ht="14.4" x14ac:dyDescent="0.55000000000000004">
      <c r="D16091" s="286"/>
      <c r="E16091" s="288"/>
    </row>
    <row r="16092" spans="4:5" ht="14.4" x14ac:dyDescent="0.55000000000000004">
      <c r="D16092" s="286"/>
      <c r="E16092" s="288"/>
    </row>
    <row r="16093" spans="4:5" ht="14.4" x14ac:dyDescent="0.55000000000000004">
      <c r="D16093" s="286"/>
      <c r="E16093" s="288"/>
    </row>
    <row r="16094" spans="4:5" ht="14.4" x14ac:dyDescent="0.55000000000000004">
      <c r="D16094" s="286"/>
      <c r="E16094" s="288"/>
    </row>
    <row r="16095" spans="4:5" ht="14.4" x14ac:dyDescent="0.55000000000000004">
      <c r="D16095" s="286"/>
      <c r="E16095" s="288"/>
    </row>
    <row r="16096" spans="4:5" ht="14.4" x14ac:dyDescent="0.55000000000000004">
      <c r="D16096" s="286"/>
      <c r="E16096" s="288"/>
    </row>
    <row r="16097" spans="4:5" ht="14.4" x14ac:dyDescent="0.55000000000000004">
      <c r="D16097" s="286"/>
      <c r="E16097" s="288"/>
    </row>
    <row r="16098" spans="4:5" ht="14.4" x14ac:dyDescent="0.55000000000000004">
      <c r="D16098" s="286"/>
      <c r="E16098" s="288"/>
    </row>
    <row r="16099" spans="4:5" ht="14.4" x14ac:dyDescent="0.55000000000000004">
      <c r="D16099" s="286"/>
      <c r="E16099" s="288"/>
    </row>
    <row r="16100" spans="4:5" ht="14.4" x14ac:dyDescent="0.55000000000000004">
      <c r="D16100" s="286"/>
      <c r="E16100" s="288"/>
    </row>
    <row r="16101" spans="4:5" ht="14.4" x14ac:dyDescent="0.55000000000000004">
      <c r="D16101" s="286"/>
      <c r="E16101" s="288"/>
    </row>
    <row r="16102" spans="4:5" ht="14.4" x14ac:dyDescent="0.55000000000000004">
      <c r="D16102" s="286"/>
      <c r="E16102" s="288"/>
    </row>
    <row r="16103" spans="4:5" ht="14.4" x14ac:dyDescent="0.55000000000000004">
      <c r="D16103" s="286"/>
      <c r="E16103" s="288"/>
    </row>
    <row r="16104" spans="4:5" ht="14.4" x14ac:dyDescent="0.55000000000000004">
      <c r="D16104" s="286"/>
      <c r="E16104" s="288"/>
    </row>
    <row r="16105" spans="4:5" ht="14.4" x14ac:dyDescent="0.55000000000000004">
      <c r="D16105" s="286"/>
      <c r="E16105" s="288"/>
    </row>
    <row r="16106" spans="4:5" ht="14.4" x14ac:dyDescent="0.55000000000000004">
      <c r="D16106" s="286"/>
      <c r="E16106" s="288"/>
    </row>
    <row r="16107" spans="4:5" ht="14.4" x14ac:dyDescent="0.55000000000000004">
      <c r="D16107" s="286"/>
      <c r="E16107" s="288"/>
    </row>
    <row r="16108" spans="4:5" ht="14.4" x14ac:dyDescent="0.55000000000000004">
      <c r="D16108" s="286"/>
      <c r="E16108" s="288"/>
    </row>
    <row r="16109" spans="4:5" ht="14.4" x14ac:dyDescent="0.55000000000000004">
      <c r="D16109" s="286"/>
      <c r="E16109" s="288"/>
    </row>
    <row r="16110" spans="4:5" ht="14.4" x14ac:dyDescent="0.55000000000000004">
      <c r="D16110" s="286"/>
      <c r="E16110" s="288"/>
    </row>
    <row r="16111" spans="4:5" ht="14.4" x14ac:dyDescent="0.55000000000000004">
      <c r="D16111" s="286"/>
      <c r="E16111" s="288"/>
    </row>
    <row r="16112" spans="4:5" ht="14.4" x14ac:dyDescent="0.55000000000000004">
      <c r="D16112" s="286"/>
      <c r="E16112" s="288"/>
    </row>
    <row r="16113" spans="4:5" ht="14.4" x14ac:dyDescent="0.55000000000000004">
      <c r="D16113" s="286"/>
      <c r="E16113" s="288"/>
    </row>
    <row r="16114" spans="4:5" ht="14.4" x14ac:dyDescent="0.55000000000000004">
      <c r="D16114" s="286"/>
      <c r="E16114" s="288"/>
    </row>
    <row r="16115" spans="4:5" ht="14.4" x14ac:dyDescent="0.55000000000000004">
      <c r="D16115" s="286"/>
      <c r="E16115" s="288"/>
    </row>
    <row r="16116" spans="4:5" ht="14.4" x14ac:dyDescent="0.55000000000000004">
      <c r="D16116" s="286"/>
      <c r="E16116" s="288"/>
    </row>
    <row r="16117" spans="4:5" ht="14.4" x14ac:dyDescent="0.55000000000000004">
      <c r="D16117" s="286"/>
      <c r="E16117" s="288"/>
    </row>
    <row r="16118" spans="4:5" ht="14.4" x14ac:dyDescent="0.55000000000000004">
      <c r="D16118" s="286"/>
      <c r="E16118" s="288"/>
    </row>
    <row r="16119" spans="4:5" ht="14.4" x14ac:dyDescent="0.55000000000000004">
      <c r="D16119" s="286"/>
      <c r="E16119" s="288"/>
    </row>
    <row r="16120" spans="4:5" ht="14.4" x14ac:dyDescent="0.55000000000000004">
      <c r="D16120" s="286"/>
      <c r="E16120" s="288"/>
    </row>
    <row r="16121" spans="4:5" ht="14.4" x14ac:dyDescent="0.55000000000000004">
      <c r="D16121" s="286"/>
      <c r="E16121" s="288"/>
    </row>
    <row r="16122" spans="4:5" ht="14.4" x14ac:dyDescent="0.55000000000000004">
      <c r="D16122" s="286"/>
      <c r="E16122" s="288"/>
    </row>
    <row r="16123" spans="4:5" ht="14.4" x14ac:dyDescent="0.55000000000000004">
      <c r="D16123" s="286"/>
      <c r="E16123" s="288"/>
    </row>
    <row r="16124" spans="4:5" ht="14.4" x14ac:dyDescent="0.55000000000000004">
      <c r="D16124" s="286"/>
      <c r="E16124" s="288"/>
    </row>
    <row r="16125" spans="4:5" ht="14.4" x14ac:dyDescent="0.55000000000000004">
      <c r="D16125" s="286"/>
      <c r="E16125" s="288"/>
    </row>
    <row r="16126" spans="4:5" ht="14.4" x14ac:dyDescent="0.55000000000000004">
      <c r="D16126" s="286"/>
      <c r="E16126" s="288"/>
    </row>
    <row r="16127" spans="4:5" ht="14.4" x14ac:dyDescent="0.55000000000000004">
      <c r="D16127" s="286"/>
      <c r="E16127" s="288"/>
    </row>
    <row r="16128" spans="4:5" ht="14.4" x14ac:dyDescent="0.55000000000000004">
      <c r="D16128" s="286"/>
      <c r="E16128" s="288"/>
    </row>
    <row r="16129" spans="4:5" ht="14.4" x14ac:dyDescent="0.55000000000000004">
      <c r="D16129" s="286"/>
      <c r="E16129" s="288"/>
    </row>
    <row r="16130" spans="4:5" ht="14.4" x14ac:dyDescent="0.55000000000000004">
      <c r="D16130" s="286"/>
      <c r="E16130" s="288"/>
    </row>
    <row r="16131" spans="4:5" ht="14.4" x14ac:dyDescent="0.55000000000000004">
      <c r="D16131" s="286"/>
      <c r="E16131" s="288"/>
    </row>
    <row r="16132" spans="4:5" ht="14.4" x14ac:dyDescent="0.55000000000000004">
      <c r="D16132" s="286"/>
      <c r="E16132" s="288"/>
    </row>
    <row r="16133" spans="4:5" ht="14.4" x14ac:dyDescent="0.55000000000000004">
      <c r="D16133" s="286"/>
      <c r="E16133" s="288"/>
    </row>
    <row r="16134" spans="4:5" ht="14.4" x14ac:dyDescent="0.55000000000000004">
      <c r="D16134" s="286"/>
      <c r="E16134" s="288"/>
    </row>
    <row r="16135" spans="4:5" ht="14.4" x14ac:dyDescent="0.55000000000000004">
      <c r="D16135" s="286"/>
      <c r="E16135" s="288"/>
    </row>
    <row r="16136" spans="4:5" ht="14.4" x14ac:dyDescent="0.55000000000000004">
      <c r="D16136" s="286"/>
      <c r="E16136" s="288"/>
    </row>
    <row r="16137" spans="4:5" ht="14.4" x14ac:dyDescent="0.55000000000000004">
      <c r="D16137" s="286"/>
      <c r="E16137" s="288"/>
    </row>
    <row r="16138" spans="4:5" ht="14.4" x14ac:dyDescent="0.55000000000000004">
      <c r="D16138" s="286"/>
      <c r="E16138" s="288"/>
    </row>
    <row r="16139" spans="4:5" ht="14.4" x14ac:dyDescent="0.55000000000000004">
      <c r="D16139" s="286"/>
      <c r="E16139" s="288"/>
    </row>
    <row r="16140" spans="4:5" ht="14.4" x14ac:dyDescent="0.55000000000000004">
      <c r="D16140" s="286"/>
      <c r="E16140" s="288"/>
    </row>
    <row r="16141" spans="4:5" ht="14.4" x14ac:dyDescent="0.55000000000000004">
      <c r="D16141" s="286"/>
      <c r="E16141" s="288"/>
    </row>
    <row r="16142" spans="4:5" ht="14.4" x14ac:dyDescent="0.55000000000000004">
      <c r="D16142" s="286"/>
      <c r="E16142" s="288"/>
    </row>
    <row r="16143" spans="4:5" ht="14.4" x14ac:dyDescent="0.55000000000000004">
      <c r="D16143" s="286"/>
      <c r="E16143" s="288"/>
    </row>
    <row r="16144" spans="4:5" ht="14.4" x14ac:dyDescent="0.55000000000000004">
      <c r="D16144" s="286"/>
      <c r="E16144" s="288"/>
    </row>
    <row r="16145" spans="4:5" ht="14.4" x14ac:dyDescent="0.55000000000000004">
      <c r="D16145" s="286"/>
      <c r="E16145" s="288"/>
    </row>
    <row r="16146" spans="4:5" ht="14.4" x14ac:dyDescent="0.55000000000000004">
      <c r="D16146" s="286"/>
      <c r="E16146" s="288"/>
    </row>
    <row r="16147" spans="4:5" ht="14.4" x14ac:dyDescent="0.55000000000000004">
      <c r="D16147" s="286"/>
      <c r="E16147" s="288"/>
    </row>
    <row r="16148" spans="4:5" ht="14.4" x14ac:dyDescent="0.55000000000000004">
      <c r="D16148" s="286"/>
      <c r="E16148" s="288"/>
    </row>
    <row r="16149" spans="4:5" ht="14.4" x14ac:dyDescent="0.55000000000000004">
      <c r="D16149" s="286"/>
      <c r="E16149" s="288"/>
    </row>
    <row r="16150" spans="4:5" ht="14.4" x14ac:dyDescent="0.55000000000000004">
      <c r="D16150" s="286"/>
      <c r="E16150" s="288"/>
    </row>
    <row r="16151" spans="4:5" ht="14.4" x14ac:dyDescent="0.55000000000000004">
      <c r="D16151" s="286"/>
      <c r="E16151" s="288"/>
    </row>
    <row r="16152" spans="4:5" ht="14.4" x14ac:dyDescent="0.55000000000000004">
      <c r="D16152" s="286"/>
      <c r="E16152" s="288"/>
    </row>
    <row r="16153" spans="4:5" ht="14.4" x14ac:dyDescent="0.55000000000000004">
      <c r="D16153" s="286"/>
      <c r="E16153" s="288"/>
    </row>
    <row r="16154" spans="4:5" ht="14.4" x14ac:dyDescent="0.55000000000000004">
      <c r="D16154" s="286"/>
      <c r="E16154" s="288"/>
    </row>
    <row r="16155" spans="4:5" ht="14.4" x14ac:dyDescent="0.55000000000000004">
      <c r="D16155" s="286"/>
      <c r="E16155" s="288"/>
    </row>
    <row r="16156" spans="4:5" ht="14.4" x14ac:dyDescent="0.55000000000000004">
      <c r="D16156" s="286"/>
      <c r="E16156" s="288"/>
    </row>
    <row r="16157" spans="4:5" ht="14.4" x14ac:dyDescent="0.55000000000000004">
      <c r="D16157" s="286"/>
      <c r="E16157" s="288"/>
    </row>
    <row r="16158" spans="4:5" ht="14.4" x14ac:dyDescent="0.55000000000000004">
      <c r="D16158" s="286"/>
      <c r="E16158" s="288"/>
    </row>
    <row r="16159" spans="4:5" ht="14.4" x14ac:dyDescent="0.55000000000000004">
      <c r="D16159" s="286"/>
      <c r="E16159" s="288"/>
    </row>
    <row r="16160" spans="4:5" ht="14.4" x14ac:dyDescent="0.55000000000000004">
      <c r="D16160" s="286"/>
      <c r="E16160" s="288"/>
    </row>
    <row r="16161" spans="4:5" ht="14.4" x14ac:dyDescent="0.55000000000000004">
      <c r="D16161" s="286"/>
      <c r="E16161" s="288"/>
    </row>
    <row r="16162" spans="4:5" ht="14.4" x14ac:dyDescent="0.55000000000000004">
      <c r="D16162" s="286"/>
      <c r="E16162" s="288"/>
    </row>
    <row r="16163" spans="4:5" ht="14.4" x14ac:dyDescent="0.55000000000000004">
      <c r="D16163" s="286"/>
      <c r="E16163" s="288"/>
    </row>
    <row r="16164" spans="4:5" ht="14.4" x14ac:dyDescent="0.55000000000000004">
      <c r="D16164" s="286"/>
      <c r="E16164" s="288"/>
    </row>
    <row r="16165" spans="4:5" ht="14.4" x14ac:dyDescent="0.55000000000000004">
      <c r="D16165" s="286"/>
      <c r="E16165" s="288"/>
    </row>
    <row r="16166" spans="4:5" ht="14.4" x14ac:dyDescent="0.55000000000000004">
      <c r="D16166" s="286"/>
      <c r="E16166" s="288"/>
    </row>
    <row r="16167" spans="4:5" ht="14.4" x14ac:dyDescent="0.55000000000000004">
      <c r="D16167" s="286"/>
      <c r="E16167" s="288"/>
    </row>
    <row r="16168" spans="4:5" ht="14.4" x14ac:dyDescent="0.55000000000000004">
      <c r="D16168" s="286"/>
      <c r="E16168" s="288"/>
    </row>
    <row r="16169" spans="4:5" ht="14.4" x14ac:dyDescent="0.55000000000000004">
      <c r="D16169" s="286"/>
      <c r="E16169" s="288"/>
    </row>
    <row r="16170" spans="4:5" ht="14.4" x14ac:dyDescent="0.55000000000000004">
      <c r="D16170" s="286"/>
      <c r="E16170" s="288"/>
    </row>
    <row r="16171" spans="4:5" ht="14.4" x14ac:dyDescent="0.55000000000000004">
      <c r="D16171" s="286"/>
      <c r="E16171" s="288"/>
    </row>
    <row r="16172" spans="4:5" ht="14.4" x14ac:dyDescent="0.55000000000000004">
      <c r="D16172" s="286"/>
      <c r="E16172" s="288"/>
    </row>
    <row r="16173" spans="4:5" ht="14.4" x14ac:dyDescent="0.55000000000000004">
      <c r="D16173" s="286"/>
      <c r="E16173" s="288"/>
    </row>
    <row r="16174" spans="4:5" ht="14.4" x14ac:dyDescent="0.55000000000000004">
      <c r="D16174" s="286"/>
      <c r="E16174" s="288"/>
    </row>
    <row r="16175" spans="4:5" ht="14.4" x14ac:dyDescent="0.55000000000000004">
      <c r="D16175" s="286"/>
      <c r="E16175" s="288"/>
    </row>
    <row r="16176" spans="4:5" ht="14.4" x14ac:dyDescent="0.55000000000000004">
      <c r="D16176" s="286"/>
      <c r="E16176" s="288"/>
    </row>
    <row r="16177" spans="4:5" ht="14.4" x14ac:dyDescent="0.55000000000000004">
      <c r="D16177" s="286"/>
      <c r="E16177" s="288"/>
    </row>
    <row r="16178" spans="4:5" ht="14.4" x14ac:dyDescent="0.55000000000000004">
      <c r="D16178" s="286"/>
      <c r="E16178" s="288"/>
    </row>
    <row r="16179" spans="4:5" ht="14.4" x14ac:dyDescent="0.55000000000000004">
      <c r="D16179" s="286"/>
      <c r="E16179" s="288"/>
    </row>
    <row r="16180" spans="4:5" ht="14.4" x14ac:dyDescent="0.55000000000000004">
      <c r="D16180" s="286"/>
      <c r="E16180" s="288"/>
    </row>
    <row r="16181" spans="4:5" ht="14.4" x14ac:dyDescent="0.55000000000000004">
      <c r="D16181" s="286"/>
      <c r="E16181" s="288"/>
    </row>
    <row r="16182" spans="4:5" ht="14.4" x14ac:dyDescent="0.55000000000000004">
      <c r="D16182" s="286"/>
      <c r="E16182" s="288"/>
    </row>
    <row r="16183" spans="4:5" ht="14.4" x14ac:dyDescent="0.55000000000000004">
      <c r="D16183" s="286"/>
      <c r="E16183" s="288"/>
    </row>
    <row r="16184" spans="4:5" ht="14.4" x14ac:dyDescent="0.55000000000000004">
      <c r="D16184" s="286"/>
      <c r="E16184" s="288"/>
    </row>
    <row r="16185" spans="4:5" ht="14.4" x14ac:dyDescent="0.55000000000000004">
      <c r="D16185" s="286"/>
      <c r="E16185" s="288"/>
    </row>
    <row r="16186" spans="4:5" ht="14.4" x14ac:dyDescent="0.55000000000000004">
      <c r="D16186" s="286"/>
      <c r="E16186" s="288"/>
    </row>
    <row r="16187" spans="4:5" ht="14.4" x14ac:dyDescent="0.55000000000000004">
      <c r="D16187" s="286"/>
      <c r="E16187" s="288"/>
    </row>
    <row r="16188" spans="4:5" ht="14.4" x14ac:dyDescent="0.55000000000000004">
      <c r="D16188" s="286"/>
      <c r="E16188" s="288"/>
    </row>
    <row r="16189" spans="4:5" ht="14.4" x14ac:dyDescent="0.55000000000000004">
      <c r="D16189" s="286"/>
      <c r="E16189" s="288"/>
    </row>
    <row r="16190" spans="4:5" ht="14.4" x14ac:dyDescent="0.55000000000000004">
      <c r="D16190" s="286"/>
      <c r="E16190" s="288"/>
    </row>
    <row r="16191" spans="4:5" ht="14.4" x14ac:dyDescent="0.55000000000000004">
      <c r="D16191" s="286"/>
      <c r="E16191" s="288"/>
    </row>
    <row r="16192" spans="4:5" ht="14.4" x14ac:dyDescent="0.55000000000000004">
      <c r="D16192" s="286"/>
      <c r="E16192" s="288"/>
    </row>
    <row r="16193" spans="4:5" ht="14.4" x14ac:dyDescent="0.55000000000000004">
      <c r="D16193" s="286"/>
      <c r="E16193" s="288"/>
    </row>
    <row r="16194" spans="4:5" ht="14.4" x14ac:dyDescent="0.55000000000000004">
      <c r="D16194" s="286"/>
      <c r="E16194" s="288"/>
    </row>
    <row r="16195" spans="4:5" ht="14.4" x14ac:dyDescent="0.55000000000000004">
      <c r="D16195" s="286"/>
      <c r="E16195" s="288"/>
    </row>
    <row r="16196" spans="4:5" ht="14.4" x14ac:dyDescent="0.55000000000000004">
      <c r="D16196" s="286"/>
      <c r="E16196" s="288"/>
    </row>
    <row r="16197" spans="4:5" ht="14.4" x14ac:dyDescent="0.55000000000000004">
      <c r="D16197" s="286"/>
      <c r="E16197" s="288"/>
    </row>
    <row r="16198" spans="4:5" ht="14.4" x14ac:dyDescent="0.55000000000000004">
      <c r="D16198" s="286"/>
      <c r="E16198" s="288"/>
    </row>
    <row r="16199" spans="4:5" ht="14.4" x14ac:dyDescent="0.55000000000000004">
      <c r="D16199" s="286"/>
      <c r="E16199" s="288"/>
    </row>
    <row r="16200" spans="4:5" ht="14.4" x14ac:dyDescent="0.55000000000000004">
      <c r="D16200" s="286"/>
      <c r="E16200" s="288"/>
    </row>
    <row r="16201" spans="4:5" ht="14.4" x14ac:dyDescent="0.55000000000000004">
      <c r="D16201" s="286"/>
      <c r="E16201" s="288"/>
    </row>
    <row r="16202" spans="4:5" ht="14.4" x14ac:dyDescent="0.55000000000000004">
      <c r="D16202" s="286"/>
      <c r="E16202" s="288"/>
    </row>
    <row r="16203" spans="4:5" ht="14.4" x14ac:dyDescent="0.55000000000000004">
      <c r="D16203" s="286"/>
      <c r="E16203" s="288"/>
    </row>
    <row r="16204" spans="4:5" ht="14.4" x14ac:dyDescent="0.55000000000000004">
      <c r="D16204" s="286"/>
      <c r="E16204" s="288"/>
    </row>
    <row r="16205" spans="4:5" ht="14.4" x14ac:dyDescent="0.55000000000000004">
      <c r="D16205" s="286"/>
      <c r="E16205" s="288"/>
    </row>
    <row r="16206" spans="4:5" ht="14.4" x14ac:dyDescent="0.55000000000000004">
      <c r="D16206" s="286"/>
      <c r="E16206" s="288"/>
    </row>
    <row r="16207" spans="4:5" ht="14.4" x14ac:dyDescent="0.55000000000000004">
      <c r="D16207" s="286"/>
      <c r="E16207" s="288"/>
    </row>
    <row r="16208" spans="4:5" ht="14.4" x14ac:dyDescent="0.55000000000000004">
      <c r="D16208" s="286"/>
      <c r="E16208" s="288"/>
    </row>
    <row r="16209" spans="4:5" ht="14.4" x14ac:dyDescent="0.55000000000000004">
      <c r="D16209" s="286"/>
      <c r="E16209" s="288"/>
    </row>
    <row r="16210" spans="4:5" ht="14.4" x14ac:dyDescent="0.55000000000000004">
      <c r="D16210" s="286"/>
      <c r="E16210" s="288"/>
    </row>
    <row r="16211" spans="4:5" ht="14.4" x14ac:dyDescent="0.55000000000000004">
      <c r="D16211" s="286"/>
      <c r="E16211" s="288"/>
    </row>
    <row r="16212" spans="4:5" ht="14.4" x14ac:dyDescent="0.55000000000000004">
      <c r="D16212" s="286"/>
      <c r="E16212" s="288"/>
    </row>
    <row r="16213" spans="4:5" ht="14.4" x14ac:dyDescent="0.55000000000000004">
      <c r="D16213" s="286"/>
      <c r="E16213" s="288"/>
    </row>
    <row r="16214" spans="4:5" ht="14.4" x14ac:dyDescent="0.55000000000000004">
      <c r="D16214" s="286"/>
      <c r="E16214" s="288"/>
    </row>
    <row r="16215" spans="4:5" ht="14.4" x14ac:dyDescent="0.55000000000000004">
      <c r="D16215" s="286"/>
      <c r="E16215" s="288"/>
    </row>
    <row r="16216" spans="4:5" ht="14.4" x14ac:dyDescent="0.55000000000000004">
      <c r="D16216" s="286"/>
      <c r="E16216" s="288"/>
    </row>
    <row r="16217" spans="4:5" ht="14.4" x14ac:dyDescent="0.55000000000000004">
      <c r="D16217" s="286"/>
      <c r="E16217" s="288"/>
    </row>
    <row r="16218" spans="4:5" ht="14.4" x14ac:dyDescent="0.55000000000000004">
      <c r="D16218" s="286"/>
      <c r="E16218" s="288"/>
    </row>
    <row r="16219" spans="4:5" ht="14.4" x14ac:dyDescent="0.55000000000000004">
      <c r="D16219" s="286"/>
      <c r="E16219" s="288"/>
    </row>
    <row r="16220" spans="4:5" ht="14.4" x14ac:dyDescent="0.55000000000000004">
      <c r="D16220" s="286"/>
      <c r="E16220" s="288"/>
    </row>
    <row r="16221" spans="4:5" ht="14.4" x14ac:dyDescent="0.55000000000000004">
      <c r="D16221" s="286"/>
      <c r="E16221" s="288"/>
    </row>
    <row r="16222" spans="4:5" ht="14.4" x14ac:dyDescent="0.55000000000000004">
      <c r="D16222" s="286"/>
      <c r="E16222" s="288"/>
    </row>
    <row r="16223" spans="4:5" ht="14.4" x14ac:dyDescent="0.55000000000000004">
      <c r="D16223" s="286"/>
      <c r="E16223" s="288"/>
    </row>
    <row r="16224" spans="4:5" ht="14.4" x14ac:dyDescent="0.55000000000000004">
      <c r="D16224" s="286"/>
      <c r="E16224" s="288"/>
    </row>
    <row r="16225" spans="4:5" ht="14.4" x14ac:dyDescent="0.55000000000000004">
      <c r="D16225" s="286"/>
      <c r="E16225" s="288"/>
    </row>
    <row r="16226" spans="4:5" ht="14.4" x14ac:dyDescent="0.55000000000000004">
      <c r="D16226" s="286"/>
      <c r="E16226" s="288"/>
    </row>
    <row r="16227" spans="4:5" ht="14.4" x14ac:dyDescent="0.55000000000000004">
      <c r="D16227" s="286"/>
      <c r="E16227" s="288"/>
    </row>
    <row r="16228" spans="4:5" ht="14.4" x14ac:dyDescent="0.55000000000000004">
      <c r="D16228" s="286"/>
      <c r="E16228" s="288"/>
    </row>
    <row r="16229" spans="4:5" ht="14.4" x14ac:dyDescent="0.55000000000000004">
      <c r="D16229" s="286"/>
      <c r="E16229" s="288"/>
    </row>
    <row r="16230" spans="4:5" ht="14.4" x14ac:dyDescent="0.55000000000000004">
      <c r="D16230" s="286"/>
      <c r="E16230" s="288"/>
    </row>
    <row r="16231" spans="4:5" ht="14.4" x14ac:dyDescent="0.55000000000000004">
      <c r="D16231" s="286"/>
      <c r="E16231" s="288"/>
    </row>
    <row r="16232" spans="4:5" ht="14.4" x14ac:dyDescent="0.55000000000000004">
      <c r="D16232" s="286"/>
      <c r="E16232" s="288"/>
    </row>
    <row r="16233" spans="4:5" ht="14.4" x14ac:dyDescent="0.55000000000000004">
      <c r="D16233" s="286"/>
      <c r="E16233" s="288"/>
    </row>
    <row r="16234" spans="4:5" ht="14.4" x14ac:dyDescent="0.55000000000000004">
      <c r="D16234" s="286"/>
      <c r="E16234" s="288"/>
    </row>
    <row r="16235" spans="4:5" ht="14.4" x14ac:dyDescent="0.55000000000000004">
      <c r="D16235" s="286"/>
      <c r="E16235" s="288"/>
    </row>
    <row r="16236" spans="4:5" ht="14.4" x14ac:dyDescent="0.55000000000000004">
      <c r="D16236" s="286"/>
      <c r="E16236" s="288"/>
    </row>
    <row r="16237" spans="4:5" ht="14.4" x14ac:dyDescent="0.55000000000000004">
      <c r="D16237" s="286"/>
      <c r="E16237" s="288"/>
    </row>
    <row r="16238" spans="4:5" ht="14.4" x14ac:dyDescent="0.55000000000000004">
      <c r="D16238" s="286"/>
      <c r="E16238" s="288"/>
    </row>
    <row r="16239" spans="4:5" ht="14.4" x14ac:dyDescent="0.55000000000000004">
      <c r="D16239" s="286"/>
      <c r="E16239" s="288"/>
    </row>
    <row r="16240" spans="4:5" ht="14.4" x14ac:dyDescent="0.55000000000000004">
      <c r="D16240" s="286"/>
      <c r="E16240" s="288"/>
    </row>
    <row r="16241" spans="4:5" ht="14.4" x14ac:dyDescent="0.55000000000000004">
      <c r="D16241" s="286"/>
      <c r="E16241" s="288"/>
    </row>
    <row r="16242" spans="4:5" ht="14.4" x14ac:dyDescent="0.55000000000000004">
      <c r="D16242" s="286"/>
      <c r="E16242" s="288"/>
    </row>
    <row r="16243" spans="4:5" ht="14.4" x14ac:dyDescent="0.55000000000000004">
      <c r="D16243" s="286"/>
      <c r="E16243" s="288"/>
    </row>
    <row r="16244" spans="4:5" ht="14.4" x14ac:dyDescent="0.55000000000000004">
      <c r="D16244" s="286"/>
      <c r="E16244" s="288"/>
    </row>
    <row r="16245" spans="4:5" ht="14.4" x14ac:dyDescent="0.55000000000000004">
      <c r="D16245" s="286"/>
      <c r="E16245" s="288"/>
    </row>
    <row r="16246" spans="4:5" ht="14.4" x14ac:dyDescent="0.55000000000000004">
      <c r="D16246" s="286"/>
      <c r="E16246" s="288"/>
    </row>
    <row r="16247" spans="4:5" ht="14.4" x14ac:dyDescent="0.55000000000000004">
      <c r="D16247" s="286"/>
      <c r="E16247" s="288"/>
    </row>
    <row r="16248" spans="4:5" ht="14.4" x14ac:dyDescent="0.55000000000000004">
      <c r="D16248" s="286"/>
      <c r="E16248" s="288"/>
    </row>
    <row r="16249" spans="4:5" ht="14.4" x14ac:dyDescent="0.55000000000000004">
      <c r="D16249" s="286"/>
      <c r="E16249" s="288"/>
    </row>
    <row r="16250" spans="4:5" ht="14.4" x14ac:dyDescent="0.55000000000000004">
      <c r="D16250" s="286"/>
      <c r="E16250" s="288"/>
    </row>
    <row r="16251" spans="4:5" ht="14.4" x14ac:dyDescent="0.55000000000000004">
      <c r="D16251" s="286"/>
      <c r="E16251" s="288"/>
    </row>
    <row r="16252" spans="4:5" ht="14.4" x14ac:dyDescent="0.55000000000000004">
      <c r="D16252" s="286"/>
      <c r="E16252" s="288"/>
    </row>
    <row r="16253" spans="4:5" ht="14.4" x14ac:dyDescent="0.55000000000000004">
      <c r="D16253" s="286"/>
      <c r="E16253" s="288"/>
    </row>
    <row r="16254" spans="4:5" ht="14.4" x14ac:dyDescent="0.55000000000000004">
      <c r="D16254" s="286"/>
      <c r="E16254" s="288"/>
    </row>
    <row r="16255" spans="4:5" ht="14.4" x14ac:dyDescent="0.55000000000000004">
      <c r="D16255" s="286"/>
      <c r="E16255" s="288"/>
    </row>
    <row r="16256" spans="4:5" ht="14.4" x14ac:dyDescent="0.55000000000000004">
      <c r="D16256" s="286"/>
      <c r="E16256" s="288"/>
    </row>
    <row r="16257" spans="4:5" ht="14.4" x14ac:dyDescent="0.55000000000000004">
      <c r="D16257" s="286"/>
      <c r="E16257" s="288"/>
    </row>
    <row r="16258" spans="4:5" ht="14.4" x14ac:dyDescent="0.55000000000000004">
      <c r="D16258" s="286"/>
      <c r="E16258" s="288"/>
    </row>
    <row r="16259" spans="4:5" ht="14.4" x14ac:dyDescent="0.55000000000000004">
      <c r="D16259" s="286"/>
      <c r="E16259" s="288"/>
    </row>
    <row r="16260" spans="4:5" ht="14.4" x14ac:dyDescent="0.55000000000000004">
      <c r="D16260" s="286"/>
      <c r="E16260" s="288"/>
    </row>
    <row r="16261" spans="4:5" ht="14.4" x14ac:dyDescent="0.55000000000000004">
      <c r="D16261" s="286"/>
      <c r="E16261" s="288"/>
    </row>
    <row r="16262" spans="4:5" ht="14.4" x14ac:dyDescent="0.55000000000000004">
      <c r="D16262" s="286"/>
      <c r="E16262" s="288"/>
    </row>
    <row r="16263" spans="4:5" ht="14.4" x14ac:dyDescent="0.55000000000000004">
      <c r="D16263" s="286"/>
      <c r="E16263" s="288"/>
    </row>
    <row r="16264" spans="4:5" ht="14.4" x14ac:dyDescent="0.55000000000000004">
      <c r="D16264" s="286"/>
      <c r="E16264" s="288"/>
    </row>
    <row r="16265" spans="4:5" ht="14.4" x14ac:dyDescent="0.55000000000000004">
      <c r="D16265" s="286"/>
      <c r="E16265" s="288"/>
    </row>
    <row r="16266" spans="4:5" ht="14.4" x14ac:dyDescent="0.55000000000000004">
      <c r="D16266" s="286"/>
      <c r="E16266" s="288"/>
    </row>
    <row r="16267" spans="4:5" ht="14.4" x14ac:dyDescent="0.55000000000000004">
      <c r="D16267" s="286"/>
      <c r="E16267" s="288"/>
    </row>
    <row r="16268" spans="4:5" ht="14.4" x14ac:dyDescent="0.55000000000000004">
      <c r="D16268" s="286"/>
      <c r="E16268" s="288"/>
    </row>
    <row r="16269" spans="4:5" ht="14.4" x14ac:dyDescent="0.55000000000000004">
      <c r="D16269" s="286"/>
      <c r="E16269" s="288"/>
    </row>
    <row r="16270" spans="4:5" ht="14.4" x14ac:dyDescent="0.55000000000000004">
      <c r="D16270" s="286"/>
      <c r="E16270" s="288"/>
    </row>
    <row r="16271" spans="4:5" ht="14.4" x14ac:dyDescent="0.55000000000000004">
      <c r="D16271" s="286"/>
      <c r="E16271" s="288"/>
    </row>
    <row r="16272" spans="4:5" ht="14.4" x14ac:dyDescent="0.55000000000000004">
      <c r="D16272" s="286"/>
      <c r="E16272" s="288"/>
    </row>
    <row r="16273" spans="4:5" ht="14.4" x14ac:dyDescent="0.55000000000000004">
      <c r="D16273" s="286"/>
      <c r="E16273" s="288"/>
    </row>
    <row r="16274" spans="4:5" ht="14.4" x14ac:dyDescent="0.55000000000000004">
      <c r="D16274" s="286"/>
      <c r="E16274" s="288"/>
    </row>
    <row r="16275" spans="4:5" ht="14.4" x14ac:dyDescent="0.55000000000000004">
      <c r="D16275" s="286"/>
      <c r="E16275" s="288"/>
    </row>
    <row r="16276" spans="4:5" ht="14.4" x14ac:dyDescent="0.55000000000000004">
      <c r="D16276" s="286"/>
      <c r="E16276" s="288"/>
    </row>
    <row r="16277" spans="4:5" ht="14.4" x14ac:dyDescent="0.55000000000000004">
      <c r="D16277" s="286"/>
      <c r="E16277" s="288"/>
    </row>
    <row r="16278" spans="4:5" ht="14.4" x14ac:dyDescent="0.55000000000000004">
      <c r="D16278" s="286"/>
      <c r="E16278" s="288"/>
    </row>
    <row r="16279" spans="4:5" ht="14.4" x14ac:dyDescent="0.55000000000000004">
      <c r="D16279" s="286"/>
      <c r="E16279" s="288"/>
    </row>
    <row r="16280" spans="4:5" ht="14.4" x14ac:dyDescent="0.55000000000000004">
      <c r="D16280" s="286"/>
      <c r="E16280" s="288"/>
    </row>
    <row r="16281" spans="4:5" ht="14.4" x14ac:dyDescent="0.55000000000000004">
      <c r="D16281" s="286"/>
      <c r="E16281" s="288"/>
    </row>
    <row r="16282" spans="4:5" ht="14.4" x14ac:dyDescent="0.55000000000000004">
      <c r="D16282" s="286"/>
      <c r="E16282" s="288"/>
    </row>
    <row r="16283" spans="4:5" ht="14.4" x14ac:dyDescent="0.55000000000000004">
      <c r="D16283" s="286"/>
      <c r="E16283" s="288"/>
    </row>
    <row r="16284" spans="4:5" ht="14.4" x14ac:dyDescent="0.55000000000000004">
      <c r="D16284" s="286"/>
      <c r="E16284" s="288"/>
    </row>
    <row r="16285" spans="4:5" ht="14.4" x14ac:dyDescent="0.55000000000000004">
      <c r="D16285" s="286"/>
      <c r="E16285" s="288"/>
    </row>
    <row r="16286" spans="4:5" ht="14.4" x14ac:dyDescent="0.55000000000000004">
      <c r="D16286" s="286"/>
      <c r="E16286" s="288"/>
    </row>
    <row r="16287" spans="4:5" ht="14.4" x14ac:dyDescent="0.55000000000000004">
      <c r="D16287" s="286"/>
      <c r="E16287" s="288"/>
    </row>
    <row r="16288" spans="4:5" ht="14.4" x14ac:dyDescent="0.55000000000000004">
      <c r="D16288" s="286"/>
      <c r="E16288" s="288"/>
    </row>
    <row r="16289" spans="4:5" ht="14.4" x14ac:dyDescent="0.55000000000000004">
      <c r="D16289" s="286"/>
      <c r="E16289" s="288"/>
    </row>
    <row r="16290" spans="4:5" ht="14.4" x14ac:dyDescent="0.55000000000000004">
      <c r="D16290" s="286"/>
      <c r="E16290" s="288"/>
    </row>
    <row r="16291" spans="4:5" ht="14.4" x14ac:dyDescent="0.55000000000000004">
      <c r="D16291" s="286"/>
      <c r="E16291" s="288"/>
    </row>
    <row r="16292" spans="4:5" ht="14.4" x14ac:dyDescent="0.55000000000000004">
      <c r="D16292" s="286"/>
      <c r="E16292" s="288"/>
    </row>
    <row r="16293" spans="4:5" ht="14.4" x14ac:dyDescent="0.55000000000000004">
      <c r="D16293" s="286"/>
      <c r="E16293" s="288"/>
    </row>
    <row r="16294" spans="4:5" ht="14.4" x14ac:dyDescent="0.55000000000000004">
      <c r="D16294" s="286"/>
      <c r="E16294" s="288"/>
    </row>
    <row r="16295" spans="4:5" ht="14.4" x14ac:dyDescent="0.55000000000000004">
      <c r="D16295" s="286"/>
      <c r="E16295" s="288"/>
    </row>
    <row r="16296" spans="4:5" ht="14.4" x14ac:dyDescent="0.55000000000000004">
      <c r="D16296" s="286"/>
      <c r="E16296" s="288"/>
    </row>
    <row r="16297" spans="4:5" ht="14.4" x14ac:dyDescent="0.55000000000000004">
      <c r="D16297" s="286"/>
      <c r="E16297" s="288"/>
    </row>
    <row r="16298" spans="4:5" ht="14.4" x14ac:dyDescent="0.55000000000000004">
      <c r="D16298" s="286"/>
      <c r="E16298" s="288"/>
    </row>
    <row r="16299" spans="4:5" ht="14.4" x14ac:dyDescent="0.55000000000000004">
      <c r="D16299" s="286"/>
      <c r="E16299" s="288"/>
    </row>
    <row r="16300" spans="4:5" ht="14.4" x14ac:dyDescent="0.55000000000000004">
      <c r="D16300" s="286"/>
      <c r="E16300" s="288"/>
    </row>
    <row r="16301" spans="4:5" ht="14.4" x14ac:dyDescent="0.55000000000000004">
      <c r="D16301" s="286"/>
      <c r="E16301" s="288"/>
    </row>
    <row r="16302" spans="4:5" ht="14.4" x14ac:dyDescent="0.55000000000000004">
      <c r="D16302" s="286"/>
      <c r="E16302" s="288"/>
    </row>
    <row r="16303" spans="4:5" ht="14.4" x14ac:dyDescent="0.55000000000000004">
      <c r="D16303" s="286"/>
      <c r="E16303" s="288"/>
    </row>
    <row r="16304" spans="4:5" ht="14.4" x14ac:dyDescent="0.55000000000000004">
      <c r="D16304" s="286"/>
      <c r="E16304" s="288"/>
    </row>
    <row r="16305" spans="4:5" ht="14.4" x14ac:dyDescent="0.55000000000000004">
      <c r="D16305" s="286"/>
      <c r="E16305" s="288"/>
    </row>
    <row r="16306" spans="4:5" ht="14.4" x14ac:dyDescent="0.55000000000000004">
      <c r="D16306" s="286"/>
      <c r="E16306" s="288"/>
    </row>
    <row r="16307" spans="4:5" ht="14.4" x14ac:dyDescent="0.55000000000000004">
      <c r="D16307" s="286"/>
      <c r="E16307" s="288"/>
    </row>
    <row r="16308" spans="4:5" ht="14.4" x14ac:dyDescent="0.55000000000000004">
      <c r="D16308" s="286"/>
      <c r="E16308" s="288"/>
    </row>
    <row r="16309" spans="4:5" ht="14.4" x14ac:dyDescent="0.55000000000000004">
      <c r="D16309" s="286"/>
      <c r="E16309" s="288"/>
    </row>
    <row r="16310" spans="4:5" ht="14.4" x14ac:dyDescent="0.55000000000000004">
      <c r="D16310" s="286"/>
      <c r="E16310" s="288"/>
    </row>
    <row r="16311" spans="4:5" ht="14.4" x14ac:dyDescent="0.55000000000000004">
      <c r="D16311" s="286"/>
      <c r="E16311" s="288"/>
    </row>
    <row r="16312" spans="4:5" ht="14.4" x14ac:dyDescent="0.55000000000000004">
      <c r="D16312" s="286"/>
      <c r="E16312" s="288"/>
    </row>
    <row r="16313" spans="4:5" ht="14.4" x14ac:dyDescent="0.55000000000000004">
      <c r="D16313" s="286"/>
      <c r="E16313" s="288"/>
    </row>
    <row r="16314" spans="4:5" ht="14.4" x14ac:dyDescent="0.55000000000000004">
      <c r="D16314" s="286"/>
      <c r="E16314" s="288"/>
    </row>
    <row r="16315" spans="4:5" ht="14.4" x14ac:dyDescent="0.55000000000000004">
      <c r="D16315" s="286"/>
      <c r="E16315" s="288"/>
    </row>
    <row r="16316" spans="4:5" ht="14.4" x14ac:dyDescent="0.55000000000000004">
      <c r="D16316" s="286"/>
      <c r="E16316" s="288"/>
    </row>
    <row r="16317" spans="4:5" ht="14.4" x14ac:dyDescent="0.55000000000000004">
      <c r="D16317" s="286"/>
      <c r="E16317" s="288"/>
    </row>
    <row r="16318" spans="4:5" ht="14.4" x14ac:dyDescent="0.55000000000000004">
      <c r="D16318" s="286"/>
      <c r="E16318" s="288"/>
    </row>
    <row r="16319" spans="4:5" ht="14.4" x14ac:dyDescent="0.55000000000000004">
      <c r="D16319" s="286"/>
      <c r="E16319" s="288"/>
    </row>
    <row r="16320" spans="4:5" ht="14.4" x14ac:dyDescent="0.55000000000000004">
      <c r="D16320" s="286"/>
      <c r="E16320" s="288"/>
    </row>
    <row r="16321" spans="4:5" ht="14.4" x14ac:dyDescent="0.55000000000000004">
      <c r="D16321" s="286"/>
      <c r="E16321" s="288"/>
    </row>
    <row r="16322" spans="4:5" ht="14.4" x14ac:dyDescent="0.55000000000000004">
      <c r="D16322" s="286"/>
      <c r="E16322" s="288"/>
    </row>
    <row r="16323" spans="4:5" ht="14.4" x14ac:dyDescent="0.55000000000000004">
      <c r="D16323" s="286"/>
      <c r="E16323" s="288"/>
    </row>
    <row r="16324" spans="4:5" ht="14.4" x14ac:dyDescent="0.55000000000000004">
      <c r="D16324" s="286"/>
      <c r="E16324" s="288"/>
    </row>
    <row r="16325" spans="4:5" ht="14.4" x14ac:dyDescent="0.55000000000000004">
      <c r="D16325" s="286"/>
      <c r="E16325" s="288"/>
    </row>
    <row r="16326" spans="4:5" ht="14.4" x14ac:dyDescent="0.55000000000000004">
      <c r="D16326" s="286"/>
      <c r="E16326" s="288"/>
    </row>
    <row r="16327" spans="4:5" ht="14.4" x14ac:dyDescent="0.55000000000000004">
      <c r="D16327" s="286"/>
      <c r="E16327" s="288"/>
    </row>
    <row r="16328" spans="4:5" ht="14.4" x14ac:dyDescent="0.55000000000000004">
      <c r="D16328" s="286"/>
      <c r="E16328" s="288"/>
    </row>
    <row r="16329" spans="4:5" ht="14.4" x14ac:dyDescent="0.55000000000000004">
      <c r="D16329" s="286"/>
      <c r="E16329" s="288"/>
    </row>
    <row r="16330" spans="4:5" ht="14.4" x14ac:dyDescent="0.55000000000000004">
      <c r="D16330" s="286"/>
      <c r="E16330" s="288"/>
    </row>
    <row r="16331" spans="4:5" ht="14.4" x14ac:dyDescent="0.55000000000000004">
      <c r="D16331" s="286"/>
      <c r="E16331" s="288"/>
    </row>
    <row r="16332" spans="4:5" ht="14.4" x14ac:dyDescent="0.55000000000000004">
      <c r="D16332" s="286"/>
      <c r="E16332" s="288"/>
    </row>
    <row r="16333" spans="4:5" ht="14.4" x14ac:dyDescent="0.55000000000000004">
      <c r="D16333" s="286"/>
      <c r="E16333" s="288"/>
    </row>
    <row r="16334" spans="4:5" ht="14.4" x14ac:dyDescent="0.55000000000000004">
      <c r="D16334" s="286"/>
      <c r="E16334" s="288"/>
    </row>
    <row r="16335" spans="4:5" ht="14.4" x14ac:dyDescent="0.55000000000000004">
      <c r="D16335" s="286"/>
      <c r="E16335" s="288"/>
    </row>
    <row r="16336" spans="4:5" ht="14.4" x14ac:dyDescent="0.55000000000000004">
      <c r="D16336" s="286"/>
      <c r="E16336" s="288"/>
    </row>
    <row r="16337" spans="4:5" ht="14.4" x14ac:dyDescent="0.55000000000000004">
      <c r="D16337" s="286"/>
      <c r="E16337" s="288"/>
    </row>
    <row r="16338" spans="4:5" ht="14.4" x14ac:dyDescent="0.55000000000000004">
      <c r="D16338" s="286"/>
      <c r="E16338" s="288"/>
    </row>
    <row r="16339" spans="4:5" ht="14.4" x14ac:dyDescent="0.55000000000000004">
      <c r="D16339" s="286"/>
      <c r="E16339" s="288"/>
    </row>
    <row r="16340" spans="4:5" ht="14.4" x14ac:dyDescent="0.55000000000000004">
      <c r="D16340" s="286"/>
      <c r="E16340" s="288"/>
    </row>
    <row r="16341" spans="4:5" ht="14.4" x14ac:dyDescent="0.55000000000000004">
      <c r="D16341" s="286"/>
      <c r="E16341" s="288"/>
    </row>
    <row r="16342" spans="4:5" ht="14.4" x14ac:dyDescent="0.55000000000000004">
      <c r="D16342" s="286"/>
      <c r="E16342" s="288"/>
    </row>
    <row r="16343" spans="4:5" ht="14.4" x14ac:dyDescent="0.55000000000000004">
      <c r="D16343" s="286"/>
      <c r="E16343" s="288"/>
    </row>
    <row r="16344" spans="4:5" ht="14.4" x14ac:dyDescent="0.55000000000000004">
      <c r="D16344" s="286"/>
      <c r="E16344" s="288"/>
    </row>
    <row r="16345" spans="4:5" ht="14.4" x14ac:dyDescent="0.55000000000000004">
      <c r="D16345" s="286"/>
      <c r="E16345" s="288"/>
    </row>
    <row r="16346" spans="4:5" ht="14.4" x14ac:dyDescent="0.55000000000000004">
      <c r="D16346" s="286"/>
      <c r="E16346" s="288"/>
    </row>
    <row r="16347" spans="4:5" ht="14.4" x14ac:dyDescent="0.55000000000000004">
      <c r="D16347" s="286"/>
      <c r="E16347" s="288"/>
    </row>
    <row r="16348" spans="4:5" ht="14.4" x14ac:dyDescent="0.55000000000000004">
      <c r="D16348" s="286"/>
      <c r="E16348" s="288"/>
    </row>
    <row r="16349" spans="4:5" ht="14.4" x14ac:dyDescent="0.55000000000000004">
      <c r="D16349" s="286"/>
      <c r="E16349" s="288"/>
    </row>
    <row r="16350" spans="4:5" ht="14.4" x14ac:dyDescent="0.55000000000000004">
      <c r="D16350" s="286"/>
      <c r="E16350" s="288"/>
    </row>
    <row r="16351" spans="4:5" ht="14.4" x14ac:dyDescent="0.55000000000000004">
      <c r="D16351" s="286"/>
      <c r="E16351" s="288"/>
    </row>
    <row r="16352" spans="4:5" ht="14.4" x14ac:dyDescent="0.55000000000000004">
      <c r="D16352" s="286"/>
      <c r="E16352" s="288"/>
    </row>
    <row r="16353" spans="4:5" ht="14.4" x14ac:dyDescent="0.55000000000000004">
      <c r="D16353" s="286"/>
      <c r="E16353" s="288"/>
    </row>
    <row r="16354" spans="4:5" ht="14.4" x14ac:dyDescent="0.55000000000000004">
      <c r="D16354" s="286"/>
      <c r="E16354" s="288"/>
    </row>
    <row r="16355" spans="4:5" ht="14.4" x14ac:dyDescent="0.55000000000000004">
      <c r="D16355" s="286"/>
      <c r="E16355" s="288"/>
    </row>
    <row r="16356" spans="4:5" ht="14.4" x14ac:dyDescent="0.55000000000000004">
      <c r="D16356" s="286"/>
      <c r="E16356" s="288"/>
    </row>
    <row r="16357" spans="4:5" ht="14.4" x14ac:dyDescent="0.55000000000000004">
      <c r="D16357" s="286"/>
      <c r="E16357" s="288"/>
    </row>
    <row r="16358" spans="4:5" ht="14.4" x14ac:dyDescent="0.55000000000000004">
      <c r="D16358" s="286"/>
      <c r="E16358" s="288"/>
    </row>
    <row r="16359" spans="4:5" ht="14.4" x14ac:dyDescent="0.55000000000000004">
      <c r="D16359" s="286"/>
      <c r="E16359" s="288"/>
    </row>
    <row r="16360" spans="4:5" ht="14.4" x14ac:dyDescent="0.55000000000000004">
      <c r="D16360" s="286"/>
      <c r="E16360" s="288"/>
    </row>
    <row r="16361" spans="4:5" ht="14.4" x14ac:dyDescent="0.55000000000000004">
      <c r="D16361" s="286"/>
      <c r="E16361" s="288"/>
    </row>
    <row r="16362" spans="4:5" ht="14.4" x14ac:dyDescent="0.55000000000000004">
      <c r="D16362" s="286"/>
      <c r="E16362" s="288"/>
    </row>
    <row r="16363" spans="4:5" ht="14.4" x14ac:dyDescent="0.55000000000000004">
      <c r="D16363" s="286"/>
      <c r="E16363" s="288"/>
    </row>
    <row r="16364" spans="4:5" ht="14.4" x14ac:dyDescent="0.55000000000000004">
      <c r="D16364" s="286"/>
      <c r="E16364" s="288"/>
    </row>
    <row r="16365" spans="4:5" ht="14.4" x14ac:dyDescent="0.55000000000000004">
      <c r="D16365" s="286"/>
      <c r="E16365" s="288"/>
    </row>
    <row r="16366" spans="4:5" ht="14.4" x14ac:dyDescent="0.55000000000000004">
      <c r="D16366" s="286"/>
      <c r="E16366" s="288"/>
    </row>
    <row r="16367" spans="4:5" ht="14.4" x14ac:dyDescent="0.55000000000000004">
      <c r="D16367" s="286"/>
      <c r="E16367" s="288"/>
    </row>
    <row r="16368" spans="4:5" ht="14.4" x14ac:dyDescent="0.55000000000000004">
      <c r="D16368" s="286"/>
      <c r="E16368" s="288"/>
    </row>
    <row r="16369" spans="4:5" ht="14.4" x14ac:dyDescent="0.55000000000000004">
      <c r="D16369" s="286"/>
      <c r="E16369" s="288"/>
    </row>
    <row r="16370" spans="4:5" ht="14.4" x14ac:dyDescent="0.55000000000000004">
      <c r="D16370" s="286"/>
      <c r="E16370" s="288"/>
    </row>
    <row r="16371" spans="4:5" ht="14.4" x14ac:dyDescent="0.55000000000000004">
      <c r="D16371" s="286"/>
      <c r="E16371" s="288"/>
    </row>
    <row r="16372" spans="4:5" ht="14.4" x14ac:dyDescent="0.55000000000000004">
      <c r="D16372" s="286"/>
      <c r="E16372" s="288"/>
    </row>
    <row r="16373" spans="4:5" ht="14.4" x14ac:dyDescent="0.55000000000000004">
      <c r="D16373" s="286"/>
      <c r="E16373" s="288"/>
    </row>
    <row r="16374" spans="4:5" ht="14.4" x14ac:dyDescent="0.55000000000000004">
      <c r="D16374" s="286"/>
      <c r="E16374" s="288"/>
    </row>
    <row r="16375" spans="4:5" ht="14.4" x14ac:dyDescent="0.55000000000000004">
      <c r="D16375" s="286"/>
      <c r="E16375" s="288"/>
    </row>
    <row r="16376" spans="4:5" ht="14.4" x14ac:dyDescent="0.55000000000000004">
      <c r="D16376" s="286"/>
      <c r="E16376" s="288"/>
    </row>
    <row r="16377" spans="4:5" ht="14.4" x14ac:dyDescent="0.55000000000000004">
      <c r="D16377" s="286"/>
      <c r="E16377" s="288"/>
    </row>
    <row r="16378" spans="4:5" ht="14.4" x14ac:dyDescent="0.55000000000000004">
      <c r="D16378" s="286"/>
      <c r="E16378" s="288"/>
    </row>
    <row r="16379" spans="4:5" ht="14.4" x14ac:dyDescent="0.55000000000000004">
      <c r="D16379" s="286"/>
      <c r="E16379" s="288"/>
    </row>
    <row r="16380" spans="4:5" ht="14.4" x14ac:dyDescent="0.55000000000000004">
      <c r="D16380" s="286"/>
      <c r="E16380" s="288"/>
    </row>
    <row r="16381" spans="4:5" ht="14.4" x14ac:dyDescent="0.55000000000000004">
      <c r="D16381" s="286"/>
      <c r="E16381" s="288"/>
    </row>
    <row r="16382" spans="4:5" ht="14.4" x14ac:dyDescent="0.55000000000000004">
      <c r="D16382" s="286"/>
      <c r="E16382" s="288"/>
    </row>
    <row r="16383" spans="4:5" ht="14.4" x14ac:dyDescent="0.55000000000000004">
      <c r="D16383" s="286"/>
      <c r="E16383" s="288"/>
    </row>
    <row r="16384" spans="4:5" ht="14.4" x14ac:dyDescent="0.55000000000000004">
      <c r="D16384" s="286"/>
      <c r="E16384" s="288"/>
    </row>
    <row r="16385" spans="4:5" ht="14.4" x14ac:dyDescent="0.55000000000000004">
      <c r="D16385" s="286"/>
      <c r="E16385" s="288"/>
    </row>
    <row r="16386" spans="4:5" ht="14.4" x14ac:dyDescent="0.55000000000000004">
      <c r="D16386" s="286"/>
      <c r="E16386" s="288"/>
    </row>
    <row r="16387" spans="4:5" ht="14.4" x14ac:dyDescent="0.55000000000000004">
      <c r="D16387" s="286"/>
      <c r="E16387" s="288"/>
    </row>
    <row r="16388" spans="4:5" ht="14.4" x14ac:dyDescent="0.55000000000000004">
      <c r="D16388" s="286"/>
      <c r="E16388" s="288"/>
    </row>
    <row r="16389" spans="4:5" ht="14.4" x14ac:dyDescent="0.55000000000000004">
      <c r="D16389" s="286"/>
      <c r="E16389" s="288"/>
    </row>
    <row r="16390" spans="4:5" ht="14.4" x14ac:dyDescent="0.55000000000000004">
      <c r="D16390" s="286"/>
      <c r="E16390" s="288"/>
    </row>
    <row r="16391" spans="4:5" ht="14.4" x14ac:dyDescent="0.55000000000000004">
      <c r="D16391" s="286"/>
      <c r="E16391" s="288"/>
    </row>
    <row r="16392" spans="4:5" ht="14.4" x14ac:dyDescent="0.55000000000000004">
      <c r="D16392" s="286"/>
      <c r="E16392" s="288"/>
    </row>
    <row r="16393" spans="4:5" ht="14.4" x14ac:dyDescent="0.55000000000000004">
      <c r="D16393" s="286"/>
      <c r="E16393" s="288"/>
    </row>
    <row r="16394" spans="4:5" ht="14.4" x14ac:dyDescent="0.55000000000000004">
      <c r="D16394" s="286"/>
      <c r="E16394" s="288"/>
    </row>
    <row r="16395" spans="4:5" ht="14.4" x14ac:dyDescent="0.55000000000000004">
      <c r="D16395" s="286"/>
      <c r="E16395" s="288"/>
    </row>
    <row r="16396" spans="4:5" ht="14.4" x14ac:dyDescent="0.55000000000000004">
      <c r="D16396" s="286"/>
      <c r="E16396" s="288"/>
    </row>
    <row r="16397" spans="4:5" ht="14.4" x14ac:dyDescent="0.55000000000000004">
      <c r="D16397" s="286"/>
      <c r="E16397" s="288"/>
    </row>
    <row r="16398" spans="4:5" ht="14.4" x14ac:dyDescent="0.55000000000000004">
      <c r="D16398" s="286"/>
      <c r="E16398" s="288"/>
    </row>
    <row r="16399" spans="4:5" ht="14.4" x14ac:dyDescent="0.55000000000000004">
      <c r="D16399" s="286"/>
      <c r="E16399" s="288"/>
    </row>
    <row r="16400" spans="4:5" ht="14.4" x14ac:dyDescent="0.55000000000000004">
      <c r="D16400" s="286"/>
      <c r="E16400" s="288"/>
    </row>
    <row r="16401" spans="4:5" ht="14.4" x14ac:dyDescent="0.55000000000000004">
      <c r="D16401" s="286"/>
      <c r="E16401" s="288"/>
    </row>
    <row r="16402" spans="4:5" ht="14.4" x14ac:dyDescent="0.55000000000000004">
      <c r="D16402" s="286"/>
      <c r="E16402" s="288"/>
    </row>
    <row r="16403" spans="4:5" ht="14.4" x14ac:dyDescent="0.55000000000000004">
      <c r="D16403" s="286"/>
      <c r="E16403" s="288"/>
    </row>
    <row r="16404" spans="4:5" ht="14.4" x14ac:dyDescent="0.55000000000000004">
      <c r="D16404" s="286"/>
      <c r="E16404" s="288"/>
    </row>
    <row r="16405" spans="4:5" ht="14.4" x14ac:dyDescent="0.55000000000000004">
      <c r="D16405" s="286"/>
      <c r="E16405" s="288"/>
    </row>
    <row r="16406" spans="4:5" ht="14.4" x14ac:dyDescent="0.55000000000000004">
      <c r="D16406" s="286"/>
      <c r="E16406" s="288"/>
    </row>
    <row r="16407" spans="4:5" ht="14.4" x14ac:dyDescent="0.55000000000000004">
      <c r="D16407" s="286"/>
      <c r="E16407" s="288"/>
    </row>
    <row r="16408" spans="4:5" ht="14.4" x14ac:dyDescent="0.55000000000000004">
      <c r="D16408" s="286"/>
      <c r="E16408" s="288"/>
    </row>
    <row r="16409" spans="4:5" ht="14.4" x14ac:dyDescent="0.55000000000000004">
      <c r="D16409" s="286"/>
      <c r="E16409" s="288"/>
    </row>
    <row r="16410" spans="4:5" ht="14.4" x14ac:dyDescent="0.55000000000000004">
      <c r="D16410" s="286"/>
      <c r="E16410" s="288"/>
    </row>
    <row r="16411" spans="4:5" ht="14.4" x14ac:dyDescent="0.55000000000000004">
      <c r="D16411" s="286"/>
      <c r="E16411" s="288"/>
    </row>
    <row r="16412" spans="4:5" ht="14.4" x14ac:dyDescent="0.55000000000000004">
      <c r="D16412" s="286"/>
      <c r="E16412" s="288"/>
    </row>
    <row r="16413" spans="4:5" ht="14.4" x14ac:dyDescent="0.55000000000000004">
      <c r="D16413" s="286"/>
      <c r="E16413" s="288"/>
    </row>
    <row r="16414" spans="4:5" ht="14.4" x14ac:dyDescent="0.55000000000000004">
      <c r="D16414" s="286"/>
      <c r="E16414" s="288"/>
    </row>
    <row r="16415" spans="4:5" ht="14.4" x14ac:dyDescent="0.55000000000000004">
      <c r="D16415" s="286"/>
      <c r="E16415" s="288"/>
    </row>
    <row r="16416" spans="4:5" ht="14.4" x14ac:dyDescent="0.55000000000000004">
      <c r="D16416" s="286"/>
      <c r="E16416" s="288"/>
    </row>
    <row r="16417" spans="4:5" ht="14.4" x14ac:dyDescent="0.55000000000000004">
      <c r="D16417" s="286"/>
      <c r="E16417" s="288"/>
    </row>
    <row r="16418" spans="4:5" ht="14.4" x14ac:dyDescent="0.55000000000000004">
      <c r="D16418" s="286"/>
      <c r="E16418" s="288"/>
    </row>
    <row r="16419" spans="4:5" ht="14.4" x14ac:dyDescent="0.55000000000000004">
      <c r="D16419" s="286"/>
      <c r="E16419" s="288"/>
    </row>
    <row r="16420" spans="4:5" ht="14.4" x14ac:dyDescent="0.55000000000000004">
      <c r="D16420" s="286"/>
      <c r="E16420" s="288"/>
    </row>
    <row r="16421" spans="4:5" ht="14.4" x14ac:dyDescent="0.55000000000000004">
      <c r="D16421" s="286"/>
      <c r="E16421" s="288"/>
    </row>
    <row r="16422" spans="4:5" ht="14.4" x14ac:dyDescent="0.55000000000000004">
      <c r="D16422" s="286"/>
      <c r="E16422" s="288"/>
    </row>
    <row r="16423" spans="4:5" ht="14.4" x14ac:dyDescent="0.55000000000000004">
      <c r="D16423" s="286"/>
      <c r="E16423" s="288"/>
    </row>
    <row r="16424" spans="4:5" ht="14.4" x14ac:dyDescent="0.55000000000000004">
      <c r="D16424" s="286"/>
      <c r="E16424" s="288"/>
    </row>
    <row r="16425" spans="4:5" ht="14.4" x14ac:dyDescent="0.55000000000000004">
      <c r="D16425" s="286"/>
      <c r="E16425" s="288"/>
    </row>
    <row r="16426" spans="4:5" ht="14.4" x14ac:dyDescent="0.55000000000000004">
      <c r="D16426" s="286"/>
      <c r="E16426" s="288"/>
    </row>
    <row r="16427" spans="4:5" ht="14.4" x14ac:dyDescent="0.55000000000000004">
      <c r="D16427" s="286"/>
      <c r="E16427" s="288"/>
    </row>
    <row r="16428" spans="4:5" ht="14.4" x14ac:dyDescent="0.55000000000000004">
      <c r="D16428" s="286"/>
      <c r="E16428" s="288"/>
    </row>
    <row r="16429" spans="4:5" ht="14.4" x14ac:dyDescent="0.55000000000000004">
      <c r="D16429" s="286"/>
      <c r="E16429" s="288"/>
    </row>
    <row r="16430" spans="4:5" ht="14.4" x14ac:dyDescent="0.55000000000000004">
      <c r="D16430" s="286"/>
      <c r="E16430" s="288"/>
    </row>
    <row r="16431" spans="4:5" ht="14.4" x14ac:dyDescent="0.55000000000000004">
      <c r="D16431" s="286"/>
      <c r="E16431" s="288"/>
    </row>
    <row r="16432" spans="4:5" ht="14.4" x14ac:dyDescent="0.55000000000000004">
      <c r="D16432" s="286"/>
      <c r="E16432" s="288"/>
    </row>
    <row r="16433" spans="4:5" ht="14.4" x14ac:dyDescent="0.55000000000000004">
      <c r="D16433" s="286"/>
      <c r="E16433" s="288"/>
    </row>
    <row r="16434" spans="4:5" ht="14.4" x14ac:dyDescent="0.55000000000000004">
      <c r="D16434" s="286"/>
      <c r="E16434" s="288"/>
    </row>
    <row r="16435" spans="4:5" ht="14.4" x14ac:dyDescent="0.55000000000000004">
      <c r="D16435" s="286"/>
      <c r="E16435" s="288"/>
    </row>
    <row r="16436" spans="4:5" ht="14.4" x14ac:dyDescent="0.55000000000000004">
      <c r="D16436" s="286"/>
      <c r="E16436" s="288"/>
    </row>
    <row r="16437" spans="4:5" ht="14.4" x14ac:dyDescent="0.55000000000000004">
      <c r="D16437" s="286"/>
      <c r="E16437" s="288"/>
    </row>
    <row r="16438" spans="4:5" ht="14.4" x14ac:dyDescent="0.55000000000000004">
      <c r="D16438" s="286"/>
      <c r="E16438" s="288"/>
    </row>
    <row r="16439" spans="4:5" ht="14.4" x14ac:dyDescent="0.55000000000000004">
      <c r="D16439" s="286"/>
      <c r="E16439" s="288"/>
    </row>
    <row r="16440" spans="4:5" ht="14.4" x14ac:dyDescent="0.55000000000000004">
      <c r="D16440" s="286"/>
      <c r="E16440" s="288"/>
    </row>
    <row r="16441" spans="4:5" ht="14.4" x14ac:dyDescent="0.55000000000000004">
      <c r="D16441" s="286"/>
      <c r="E16441" s="288"/>
    </row>
    <row r="16442" spans="4:5" ht="14.4" x14ac:dyDescent="0.55000000000000004">
      <c r="D16442" s="286"/>
      <c r="E16442" s="288"/>
    </row>
    <row r="16443" spans="4:5" ht="14.4" x14ac:dyDescent="0.55000000000000004">
      <c r="D16443" s="286"/>
      <c r="E16443" s="288"/>
    </row>
    <row r="16444" spans="4:5" ht="14.4" x14ac:dyDescent="0.55000000000000004">
      <c r="D16444" s="286"/>
      <c r="E16444" s="288"/>
    </row>
    <row r="16445" spans="4:5" ht="14.4" x14ac:dyDescent="0.55000000000000004">
      <c r="D16445" s="286"/>
      <c r="E16445" s="288"/>
    </row>
    <row r="16446" spans="4:5" ht="14.4" x14ac:dyDescent="0.55000000000000004">
      <c r="D16446" s="286"/>
      <c r="E16446" s="288"/>
    </row>
    <row r="16447" spans="4:5" ht="14.4" x14ac:dyDescent="0.55000000000000004">
      <c r="D16447" s="286"/>
      <c r="E16447" s="288"/>
    </row>
    <row r="16448" spans="4:5" ht="14.4" x14ac:dyDescent="0.55000000000000004">
      <c r="D16448" s="286"/>
      <c r="E16448" s="288"/>
    </row>
    <row r="16449" spans="4:5" ht="14.4" x14ac:dyDescent="0.55000000000000004">
      <c r="D16449" s="286"/>
      <c r="E16449" s="288"/>
    </row>
    <row r="16450" spans="4:5" ht="14.4" x14ac:dyDescent="0.55000000000000004">
      <c r="D16450" s="286"/>
      <c r="E16450" s="288"/>
    </row>
    <row r="16451" spans="4:5" ht="14.4" x14ac:dyDescent="0.55000000000000004">
      <c r="D16451" s="286"/>
      <c r="E16451" s="288"/>
    </row>
    <row r="16452" spans="4:5" ht="14.4" x14ac:dyDescent="0.55000000000000004">
      <c r="D16452" s="286"/>
      <c r="E16452" s="288"/>
    </row>
    <row r="16453" spans="4:5" ht="14.4" x14ac:dyDescent="0.55000000000000004">
      <c r="D16453" s="286"/>
      <c r="E16453" s="288"/>
    </row>
    <row r="16454" spans="4:5" ht="14.4" x14ac:dyDescent="0.55000000000000004">
      <c r="D16454" s="286"/>
      <c r="E16454" s="288"/>
    </row>
    <row r="16455" spans="4:5" ht="14.4" x14ac:dyDescent="0.55000000000000004">
      <c r="D16455" s="286"/>
      <c r="E16455" s="288"/>
    </row>
    <row r="16456" spans="4:5" ht="14.4" x14ac:dyDescent="0.55000000000000004">
      <c r="D16456" s="286"/>
      <c r="E16456" s="288"/>
    </row>
    <row r="16457" spans="4:5" ht="14.4" x14ac:dyDescent="0.55000000000000004">
      <c r="D16457" s="286"/>
      <c r="E16457" s="288"/>
    </row>
    <row r="16458" spans="4:5" ht="14.4" x14ac:dyDescent="0.55000000000000004">
      <c r="D16458" s="286"/>
      <c r="E16458" s="288"/>
    </row>
    <row r="16459" spans="4:5" ht="14.4" x14ac:dyDescent="0.55000000000000004">
      <c r="D16459" s="286"/>
      <c r="E16459" s="288"/>
    </row>
    <row r="16460" spans="4:5" ht="14.4" x14ac:dyDescent="0.55000000000000004">
      <c r="D16460" s="286"/>
      <c r="E16460" s="288"/>
    </row>
    <row r="16461" spans="4:5" ht="14.4" x14ac:dyDescent="0.55000000000000004">
      <c r="D16461" s="286"/>
      <c r="E16461" s="288"/>
    </row>
    <row r="16462" spans="4:5" ht="14.4" x14ac:dyDescent="0.55000000000000004">
      <c r="D16462" s="286"/>
      <c r="E16462" s="288"/>
    </row>
    <row r="16463" spans="4:5" ht="14.4" x14ac:dyDescent="0.55000000000000004">
      <c r="D16463" s="286"/>
      <c r="E16463" s="288"/>
    </row>
    <row r="16464" spans="4:5" ht="14.4" x14ac:dyDescent="0.55000000000000004">
      <c r="D16464" s="286"/>
      <c r="E16464" s="288"/>
    </row>
    <row r="16465" spans="4:5" ht="14.4" x14ac:dyDescent="0.55000000000000004">
      <c r="D16465" s="286"/>
      <c r="E16465" s="288"/>
    </row>
    <row r="16466" spans="4:5" ht="14.4" x14ac:dyDescent="0.55000000000000004">
      <c r="D16466" s="286"/>
      <c r="E16466" s="288"/>
    </row>
    <row r="16467" spans="4:5" ht="14.4" x14ac:dyDescent="0.55000000000000004">
      <c r="D16467" s="286"/>
      <c r="E16467" s="288"/>
    </row>
    <row r="16468" spans="4:5" ht="14.4" x14ac:dyDescent="0.55000000000000004">
      <c r="D16468" s="286"/>
      <c r="E16468" s="288"/>
    </row>
    <row r="16469" spans="4:5" ht="14.4" x14ac:dyDescent="0.55000000000000004">
      <c r="D16469" s="286"/>
      <c r="E16469" s="288"/>
    </row>
    <row r="16470" spans="4:5" ht="14.4" x14ac:dyDescent="0.55000000000000004">
      <c r="D16470" s="286"/>
      <c r="E16470" s="288"/>
    </row>
    <row r="16471" spans="4:5" ht="14.4" x14ac:dyDescent="0.55000000000000004">
      <c r="D16471" s="286"/>
      <c r="E16471" s="288"/>
    </row>
    <row r="16472" spans="4:5" ht="14.4" x14ac:dyDescent="0.55000000000000004">
      <c r="D16472" s="286"/>
      <c r="E16472" s="288"/>
    </row>
    <row r="16473" spans="4:5" ht="14.4" x14ac:dyDescent="0.55000000000000004">
      <c r="D16473" s="286"/>
      <c r="E16473" s="288"/>
    </row>
    <row r="16474" spans="4:5" ht="14.4" x14ac:dyDescent="0.55000000000000004">
      <c r="D16474" s="286"/>
      <c r="E16474" s="288"/>
    </row>
    <row r="16475" spans="4:5" ht="14.4" x14ac:dyDescent="0.55000000000000004">
      <c r="D16475" s="286"/>
      <c r="E16475" s="288"/>
    </row>
    <row r="16476" spans="4:5" ht="14.4" x14ac:dyDescent="0.55000000000000004">
      <c r="D16476" s="286"/>
      <c r="E16476" s="288"/>
    </row>
    <row r="16477" spans="4:5" ht="14.4" x14ac:dyDescent="0.55000000000000004">
      <c r="D16477" s="286"/>
      <c r="E16477" s="288"/>
    </row>
    <row r="16478" spans="4:5" ht="14.4" x14ac:dyDescent="0.55000000000000004">
      <c r="D16478" s="286"/>
      <c r="E16478" s="288"/>
    </row>
    <row r="16479" spans="4:5" ht="14.4" x14ac:dyDescent="0.55000000000000004">
      <c r="D16479" s="286"/>
      <c r="E16479" s="288"/>
    </row>
    <row r="16480" spans="4:5" ht="14.4" x14ac:dyDescent="0.55000000000000004">
      <c r="D16480" s="286"/>
      <c r="E16480" s="288"/>
    </row>
    <row r="16481" spans="4:5" ht="14.4" x14ac:dyDescent="0.55000000000000004">
      <c r="D16481" s="286"/>
      <c r="E16481" s="288"/>
    </row>
    <row r="16482" spans="4:5" ht="14.4" x14ac:dyDescent="0.55000000000000004">
      <c r="D16482" s="286"/>
      <c r="E16482" s="288"/>
    </row>
    <row r="16483" spans="4:5" ht="14.4" x14ac:dyDescent="0.55000000000000004">
      <c r="D16483" s="286"/>
      <c r="E16483" s="288"/>
    </row>
    <row r="16484" spans="4:5" ht="14.4" x14ac:dyDescent="0.55000000000000004">
      <c r="D16484" s="286"/>
      <c r="E16484" s="288"/>
    </row>
    <row r="16485" spans="4:5" ht="14.4" x14ac:dyDescent="0.55000000000000004">
      <c r="D16485" s="286"/>
      <c r="E16485" s="288"/>
    </row>
    <row r="16486" spans="4:5" ht="14.4" x14ac:dyDescent="0.55000000000000004">
      <c r="D16486" s="286"/>
      <c r="E16486" s="288"/>
    </row>
    <row r="16487" spans="4:5" ht="14.4" x14ac:dyDescent="0.55000000000000004">
      <c r="D16487" s="286"/>
      <c r="E16487" s="288"/>
    </row>
    <row r="16488" spans="4:5" ht="14.4" x14ac:dyDescent="0.55000000000000004">
      <c r="D16488" s="286"/>
      <c r="E16488" s="288"/>
    </row>
    <row r="16489" spans="4:5" ht="14.4" x14ac:dyDescent="0.55000000000000004">
      <c r="D16489" s="286"/>
      <c r="E16489" s="288"/>
    </row>
    <row r="16490" spans="4:5" ht="14.4" x14ac:dyDescent="0.55000000000000004">
      <c r="D16490" s="286"/>
      <c r="E16490" s="288"/>
    </row>
    <row r="16491" spans="4:5" ht="14.4" x14ac:dyDescent="0.55000000000000004">
      <c r="D16491" s="286"/>
      <c r="E16491" s="288"/>
    </row>
    <row r="16492" spans="4:5" ht="14.4" x14ac:dyDescent="0.55000000000000004">
      <c r="D16492" s="286"/>
      <c r="E16492" s="288"/>
    </row>
    <row r="16493" spans="4:5" ht="14.4" x14ac:dyDescent="0.55000000000000004">
      <c r="D16493" s="286"/>
      <c r="E16493" s="288"/>
    </row>
    <row r="16494" spans="4:5" ht="14.4" x14ac:dyDescent="0.55000000000000004">
      <c r="D16494" s="286"/>
      <c r="E16494" s="288"/>
    </row>
    <row r="16495" spans="4:5" ht="14.4" x14ac:dyDescent="0.55000000000000004">
      <c r="D16495" s="286"/>
      <c r="E16495" s="288"/>
    </row>
    <row r="16496" spans="4:5" ht="14.4" x14ac:dyDescent="0.55000000000000004">
      <c r="D16496" s="286"/>
      <c r="E16496" s="288"/>
    </row>
    <row r="16497" spans="4:5" ht="14.4" x14ac:dyDescent="0.55000000000000004">
      <c r="D16497" s="286"/>
      <c r="E16497" s="288"/>
    </row>
    <row r="16498" spans="4:5" ht="14.4" x14ac:dyDescent="0.55000000000000004">
      <c r="D16498" s="286"/>
      <c r="E16498" s="288"/>
    </row>
    <row r="16499" spans="4:5" ht="14.4" x14ac:dyDescent="0.55000000000000004">
      <c r="D16499" s="286"/>
      <c r="E16499" s="288"/>
    </row>
    <row r="16500" spans="4:5" ht="14.4" x14ac:dyDescent="0.55000000000000004">
      <c r="D16500" s="286"/>
      <c r="E16500" s="288"/>
    </row>
    <row r="16501" spans="4:5" ht="14.4" x14ac:dyDescent="0.55000000000000004">
      <c r="D16501" s="286"/>
      <c r="E16501" s="288"/>
    </row>
    <row r="16502" spans="4:5" ht="14.4" x14ac:dyDescent="0.55000000000000004">
      <c r="D16502" s="286"/>
      <c r="E16502" s="288"/>
    </row>
    <row r="16503" spans="4:5" ht="14.4" x14ac:dyDescent="0.55000000000000004">
      <c r="D16503" s="286"/>
      <c r="E16503" s="288"/>
    </row>
    <row r="16504" spans="4:5" ht="14.4" x14ac:dyDescent="0.55000000000000004">
      <c r="D16504" s="286"/>
      <c r="E16504" s="288"/>
    </row>
    <row r="16505" spans="4:5" ht="14.4" x14ac:dyDescent="0.55000000000000004">
      <c r="D16505" s="286"/>
      <c r="E16505" s="288"/>
    </row>
    <row r="16506" spans="4:5" ht="14.4" x14ac:dyDescent="0.55000000000000004">
      <c r="D16506" s="286"/>
      <c r="E16506" s="288"/>
    </row>
    <row r="16507" spans="4:5" ht="14.4" x14ac:dyDescent="0.55000000000000004">
      <c r="D16507" s="286"/>
      <c r="E16507" s="288"/>
    </row>
    <row r="16508" spans="4:5" ht="14.4" x14ac:dyDescent="0.55000000000000004">
      <c r="D16508" s="286"/>
      <c r="E16508" s="288"/>
    </row>
    <row r="16509" spans="4:5" ht="14.4" x14ac:dyDescent="0.55000000000000004">
      <c r="D16509" s="286"/>
      <c r="E16509" s="288"/>
    </row>
    <row r="16510" spans="4:5" ht="14.4" x14ac:dyDescent="0.55000000000000004">
      <c r="D16510" s="286"/>
      <c r="E16510" s="288"/>
    </row>
    <row r="16511" spans="4:5" ht="14.4" x14ac:dyDescent="0.55000000000000004">
      <c r="D16511" s="286"/>
      <c r="E16511" s="288"/>
    </row>
    <row r="16512" spans="4:5" ht="14.4" x14ac:dyDescent="0.55000000000000004">
      <c r="D16512" s="286"/>
      <c r="E16512" s="288"/>
    </row>
    <row r="16513" spans="4:5" ht="14.4" x14ac:dyDescent="0.55000000000000004">
      <c r="D16513" s="286"/>
      <c r="E16513" s="288"/>
    </row>
    <row r="16514" spans="4:5" ht="14.4" x14ac:dyDescent="0.55000000000000004">
      <c r="D16514" s="286"/>
      <c r="E16514" s="288"/>
    </row>
    <row r="16515" spans="4:5" ht="14.4" x14ac:dyDescent="0.55000000000000004">
      <c r="D16515" s="286"/>
      <c r="E16515" s="288"/>
    </row>
    <row r="16516" spans="4:5" ht="14.4" x14ac:dyDescent="0.55000000000000004">
      <c r="D16516" s="286"/>
      <c r="E16516" s="288"/>
    </row>
    <row r="16517" spans="4:5" ht="14.4" x14ac:dyDescent="0.55000000000000004">
      <c r="D16517" s="286"/>
      <c r="E16517" s="288"/>
    </row>
    <row r="16518" spans="4:5" ht="14.4" x14ac:dyDescent="0.55000000000000004">
      <c r="D16518" s="286"/>
      <c r="E16518" s="288"/>
    </row>
    <row r="16519" spans="4:5" ht="14.4" x14ac:dyDescent="0.55000000000000004">
      <c r="D16519" s="286"/>
      <c r="E16519" s="288"/>
    </row>
    <row r="16520" spans="4:5" ht="14.4" x14ac:dyDescent="0.55000000000000004">
      <c r="D16520" s="286"/>
      <c r="E16520" s="288"/>
    </row>
    <row r="16521" spans="4:5" ht="14.4" x14ac:dyDescent="0.55000000000000004">
      <c r="D16521" s="286"/>
      <c r="E16521" s="288"/>
    </row>
    <row r="16522" spans="4:5" ht="14.4" x14ac:dyDescent="0.55000000000000004">
      <c r="D16522" s="286"/>
      <c r="E16522" s="288"/>
    </row>
    <row r="16523" spans="4:5" ht="14.4" x14ac:dyDescent="0.55000000000000004">
      <c r="D16523" s="286"/>
      <c r="E16523" s="288"/>
    </row>
    <row r="16524" spans="4:5" ht="14.4" x14ac:dyDescent="0.55000000000000004">
      <c r="D16524" s="286"/>
      <c r="E16524" s="288"/>
    </row>
    <row r="16525" spans="4:5" ht="14.4" x14ac:dyDescent="0.55000000000000004">
      <c r="D16525" s="286"/>
      <c r="E16525" s="288"/>
    </row>
    <row r="16526" spans="4:5" ht="14.4" x14ac:dyDescent="0.55000000000000004">
      <c r="D16526" s="286"/>
      <c r="E16526" s="288"/>
    </row>
    <row r="16527" spans="4:5" ht="14.4" x14ac:dyDescent="0.55000000000000004">
      <c r="D16527" s="286"/>
      <c r="E16527" s="288"/>
    </row>
    <row r="16528" spans="4:5" ht="14.4" x14ac:dyDescent="0.55000000000000004">
      <c r="D16528" s="286"/>
      <c r="E16528" s="288"/>
    </row>
    <row r="16529" spans="4:5" ht="14.4" x14ac:dyDescent="0.55000000000000004">
      <c r="D16529" s="286"/>
      <c r="E16529" s="288"/>
    </row>
    <row r="16530" spans="4:5" ht="14.4" x14ac:dyDescent="0.55000000000000004">
      <c r="D16530" s="286"/>
      <c r="E16530" s="288"/>
    </row>
    <row r="16531" spans="4:5" ht="14.4" x14ac:dyDescent="0.55000000000000004">
      <c r="D16531" s="286"/>
      <c r="E16531" s="288"/>
    </row>
    <row r="16532" spans="4:5" ht="14.4" x14ac:dyDescent="0.55000000000000004">
      <c r="D16532" s="286"/>
      <c r="E16532" s="288"/>
    </row>
    <row r="16533" spans="4:5" ht="14.4" x14ac:dyDescent="0.55000000000000004">
      <c r="D16533" s="286"/>
      <c r="E16533" s="288"/>
    </row>
    <row r="16534" spans="4:5" ht="14.4" x14ac:dyDescent="0.55000000000000004">
      <c r="D16534" s="286"/>
      <c r="E16534" s="288"/>
    </row>
    <row r="16535" spans="4:5" ht="14.4" x14ac:dyDescent="0.55000000000000004">
      <c r="D16535" s="286"/>
      <c r="E16535" s="288"/>
    </row>
    <row r="16536" spans="4:5" ht="14.4" x14ac:dyDescent="0.55000000000000004">
      <c r="D16536" s="286"/>
      <c r="E16536" s="288"/>
    </row>
    <row r="16537" spans="4:5" ht="14.4" x14ac:dyDescent="0.55000000000000004">
      <c r="D16537" s="286"/>
      <c r="E16537" s="288"/>
    </row>
    <row r="16538" spans="4:5" ht="14.4" x14ac:dyDescent="0.55000000000000004">
      <c r="D16538" s="286"/>
      <c r="E16538" s="288"/>
    </row>
    <row r="16539" spans="4:5" ht="14.4" x14ac:dyDescent="0.55000000000000004">
      <c r="D16539" s="286"/>
      <c r="E16539" s="288"/>
    </row>
    <row r="16540" spans="4:5" ht="14.4" x14ac:dyDescent="0.55000000000000004">
      <c r="D16540" s="286"/>
      <c r="E16540" s="288"/>
    </row>
    <row r="16541" spans="4:5" ht="14.4" x14ac:dyDescent="0.55000000000000004">
      <c r="D16541" s="286"/>
      <c r="E16541" s="288"/>
    </row>
    <row r="16542" spans="4:5" ht="14.4" x14ac:dyDescent="0.55000000000000004">
      <c r="D16542" s="286"/>
      <c r="E16542" s="288"/>
    </row>
    <row r="16543" spans="4:5" ht="14.4" x14ac:dyDescent="0.55000000000000004">
      <c r="D16543" s="286"/>
      <c r="E16543" s="288"/>
    </row>
    <row r="16544" spans="4:5" ht="14.4" x14ac:dyDescent="0.55000000000000004">
      <c r="D16544" s="286"/>
      <c r="E16544" s="288"/>
    </row>
    <row r="16545" spans="4:5" ht="14.4" x14ac:dyDescent="0.55000000000000004">
      <c r="D16545" s="286"/>
      <c r="E16545" s="288"/>
    </row>
    <row r="16546" spans="4:5" ht="14.4" x14ac:dyDescent="0.55000000000000004">
      <c r="D16546" s="286"/>
      <c r="E16546" s="288"/>
    </row>
    <row r="16547" spans="4:5" ht="14.4" x14ac:dyDescent="0.55000000000000004">
      <c r="D16547" s="286"/>
      <c r="E16547" s="288"/>
    </row>
    <row r="16548" spans="4:5" ht="14.4" x14ac:dyDescent="0.55000000000000004">
      <c r="D16548" s="286"/>
      <c r="E16548" s="288"/>
    </row>
    <row r="16549" spans="4:5" ht="14.4" x14ac:dyDescent="0.55000000000000004">
      <c r="D16549" s="286"/>
      <c r="E16549" s="288"/>
    </row>
    <row r="16550" spans="4:5" ht="14.4" x14ac:dyDescent="0.55000000000000004">
      <c r="D16550" s="286"/>
      <c r="E16550" s="288"/>
    </row>
    <row r="16551" spans="4:5" ht="14.4" x14ac:dyDescent="0.55000000000000004">
      <c r="D16551" s="286"/>
      <c r="E16551" s="288"/>
    </row>
    <row r="16552" spans="4:5" ht="14.4" x14ac:dyDescent="0.55000000000000004">
      <c r="D16552" s="286"/>
      <c r="E16552" s="288"/>
    </row>
    <row r="16553" spans="4:5" ht="14.4" x14ac:dyDescent="0.55000000000000004">
      <c r="D16553" s="286"/>
      <c r="E16553" s="288"/>
    </row>
    <row r="16554" spans="4:5" ht="14.4" x14ac:dyDescent="0.55000000000000004">
      <c r="D16554" s="286"/>
      <c r="E16554" s="288"/>
    </row>
    <row r="16555" spans="4:5" ht="14.4" x14ac:dyDescent="0.55000000000000004">
      <c r="D16555" s="286"/>
      <c r="E16555" s="288"/>
    </row>
    <row r="16556" spans="4:5" ht="14.4" x14ac:dyDescent="0.55000000000000004">
      <c r="D16556" s="286"/>
      <c r="E16556" s="288"/>
    </row>
    <row r="16557" spans="4:5" ht="14.4" x14ac:dyDescent="0.55000000000000004">
      <c r="D16557" s="286"/>
      <c r="E16557" s="288"/>
    </row>
    <row r="16558" spans="4:5" ht="14.4" x14ac:dyDescent="0.55000000000000004">
      <c r="D16558" s="286"/>
      <c r="E16558" s="288"/>
    </row>
    <row r="16559" spans="4:5" ht="14.4" x14ac:dyDescent="0.55000000000000004">
      <c r="D16559" s="286"/>
      <c r="E16559" s="288"/>
    </row>
    <row r="16560" spans="4:5" ht="14.4" x14ac:dyDescent="0.55000000000000004">
      <c r="D16560" s="286"/>
      <c r="E16560" s="288"/>
    </row>
    <row r="16561" spans="4:5" ht="14.4" x14ac:dyDescent="0.55000000000000004">
      <c r="D16561" s="286"/>
      <c r="E16561" s="288"/>
    </row>
    <row r="16562" spans="4:5" ht="14.4" x14ac:dyDescent="0.55000000000000004">
      <c r="D16562" s="286"/>
      <c r="E16562" s="288"/>
    </row>
    <row r="16563" spans="4:5" ht="14.4" x14ac:dyDescent="0.55000000000000004">
      <c r="D16563" s="286"/>
      <c r="E16563" s="288"/>
    </row>
    <row r="16564" spans="4:5" ht="14.4" x14ac:dyDescent="0.55000000000000004">
      <c r="D16564" s="286"/>
      <c r="E16564" s="288"/>
    </row>
    <row r="16565" spans="4:5" ht="14.4" x14ac:dyDescent="0.55000000000000004">
      <c r="D16565" s="286"/>
      <c r="E16565" s="288"/>
    </row>
    <row r="16566" spans="4:5" ht="14.4" x14ac:dyDescent="0.55000000000000004">
      <c r="D16566" s="286"/>
      <c r="E16566" s="288"/>
    </row>
    <row r="16567" spans="4:5" ht="14.4" x14ac:dyDescent="0.55000000000000004">
      <c r="D16567" s="286"/>
      <c r="E16567" s="288"/>
    </row>
    <row r="16568" spans="4:5" ht="14.4" x14ac:dyDescent="0.55000000000000004">
      <c r="D16568" s="286"/>
      <c r="E16568" s="288"/>
    </row>
    <row r="16569" spans="4:5" ht="14.4" x14ac:dyDescent="0.55000000000000004">
      <c r="D16569" s="286"/>
      <c r="E16569" s="288"/>
    </row>
    <row r="16570" spans="4:5" ht="14.4" x14ac:dyDescent="0.55000000000000004">
      <c r="D16570" s="286"/>
      <c r="E16570" s="288"/>
    </row>
    <row r="16571" spans="4:5" ht="14.4" x14ac:dyDescent="0.55000000000000004">
      <c r="D16571" s="286"/>
      <c r="E16571" s="288"/>
    </row>
    <row r="16572" spans="4:5" ht="14.4" x14ac:dyDescent="0.55000000000000004">
      <c r="D16572" s="286"/>
      <c r="E16572" s="288"/>
    </row>
    <row r="16573" spans="4:5" ht="14.4" x14ac:dyDescent="0.55000000000000004">
      <c r="D16573" s="286"/>
      <c r="E16573" s="288"/>
    </row>
    <row r="16574" spans="4:5" ht="14.4" x14ac:dyDescent="0.55000000000000004">
      <c r="D16574" s="286"/>
      <c r="E16574" s="288"/>
    </row>
    <row r="16575" spans="4:5" ht="14.4" x14ac:dyDescent="0.55000000000000004">
      <c r="D16575" s="286"/>
      <c r="E16575" s="288"/>
    </row>
    <row r="16576" spans="4:5" ht="14.4" x14ac:dyDescent="0.55000000000000004">
      <c r="D16576" s="286"/>
      <c r="E16576" s="288"/>
    </row>
    <row r="16577" spans="4:5" ht="14.4" x14ac:dyDescent="0.55000000000000004">
      <c r="D16577" s="286"/>
      <c r="E16577" s="288"/>
    </row>
    <row r="16578" spans="4:5" ht="14.4" x14ac:dyDescent="0.55000000000000004">
      <c r="D16578" s="286"/>
      <c r="E16578" s="288"/>
    </row>
    <row r="16579" spans="4:5" ht="14.4" x14ac:dyDescent="0.55000000000000004">
      <c r="D16579" s="286"/>
      <c r="E16579" s="288"/>
    </row>
    <row r="16580" spans="4:5" ht="14.4" x14ac:dyDescent="0.55000000000000004">
      <c r="D16580" s="286"/>
      <c r="E16580" s="288"/>
    </row>
    <row r="16581" spans="4:5" ht="14.4" x14ac:dyDescent="0.55000000000000004">
      <c r="D16581" s="286"/>
      <c r="E16581" s="288"/>
    </row>
    <row r="16582" spans="4:5" ht="14.4" x14ac:dyDescent="0.55000000000000004">
      <c r="D16582" s="286"/>
      <c r="E16582" s="288"/>
    </row>
    <row r="16583" spans="4:5" ht="14.4" x14ac:dyDescent="0.55000000000000004">
      <c r="D16583" s="286"/>
      <c r="E16583" s="288"/>
    </row>
    <row r="16584" spans="4:5" ht="14.4" x14ac:dyDescent="0.55000000000000004">
      <c r="D16584" s="286"/>
      <c r="E16584" s="288"/>
    </row>
    <row r="16585" spans="4:5" ht="14.4" x14ac:dyDescent="0.55000000000000004">
      <c r="D16585" s="286"/>
      <c r="E16585" s="288"/>
    </row>
    <row r="16586" spans="4:5" ht="14.4" x14ac:dyDescent="0.55000000000000004">
      <c r="D16586" s="286"/>
      <c r="E16586" s="288"/>
    </row>
    <row r="16587" spans="4:5" ht="14.4" x14ac:dyDescent="0.55000000000000004">
      <c r="D16587" s="286"/>
      <c r="E16587" s="288"/>
    </row>
    <row r="16588" spans="4:5" ht="14.4" x14ac:dyDescent="0.55000000000000004">
      <c r="D16588" s="286"/>
      <c r="E16588" s="288"/>
    </row>
    <row r="16589" spans="4:5" ht="14.4" x14ac:dyDescent="0.55000000000000004">
      <c r="D16589" s="286"/>
      <c r="E16589" s="288"/>
    </row>
    <row r="16590" spans="4:5" ht="14.4" x14ac:dyDescent="0.55000000000000004">
      <c r="D16590" s="286"/>
      <c r="E16590" s="288"/>
    </row>
    <row r="16591" spans="4:5" ht="14.4" x14ac:dyDescent="0.55000000000000004">
      <c r="D16591" s="286"/>
      <c r="E16591" s="288"/>
    </row>
    <row r="16592" spans="4:5" ht="14.4" x14ac:dyDescent="0.55000000000000004">
      <c r="D16592" s="286"/>
      <c r="E16592" s="288"/>
    </row>
    <row r="16593" spans="4:5" ht="14.4" x14ac:dyDescent="0.55000000000000004">
      <c r="D16593" s="286"/>
      <c r="E16593" s="288"/>
    </row>
    <row r="16594" spans="4:5" ht="14.4" x14ac:dyDescent="0.55000000000000004">
      <c r="D16594" s="286"/>
      <c r="E16594" s="288"/>
    </row>
    <row r="16595" spans="4:5" ht="14.4" x14ac:dyDescent="0.55000000000000004">
      <c r="D16595" s="286"/>
      <c r="E16595" s="288"/>
    </row>
    <row r="16596" spans="4:5" ht="14.4" x14ac:dyDescent="0.55000000000000004">
      <c r="D16596" s="286"/>
      <c r="E16596" s="288"/>
    </row>
    <row r="16597" spans="4:5" ht="14.4" x14ac:dyDescent="0.55000000000000004">
      <c r="D16597" s="286"/>
      <c r="E16597" s="288"/>
    </row>
    <row r="16598" spans="4:5" ht="14.4" x14ac:dyDescent="0.55000000000000004">
      <c r="D16598" s="286"/>
      <c r="E16598" s="288"/>
    </row>
    <row r="16599" spans="4:5" ht="14.4" x14ac:dyDescent="0.55000000000000004">
      <c r="D16599" s="286"/>
      <c r="E16599" s="288"/>
    </row>
    <row r="16600" spans="4:5" ht="14.4" x14ac:dyDescent="0.55000000000000004">
      <c r="D16600" s="286"/>
      <c r="E16600" s="288"/>
    </row>
    <row r="16601" spans="4:5" ht="14.4" x14ac:dyDescent="0.55000000000000004">
      <c r="D16601" s="286"/>
      <c r="E16601" s="288"/>
    </row>
    <row r="16602" spans="4:5" ht="14.4" x14ac:dyDescent="0.55000000000000004">
      <c r="D16602" s="286"/>
      <c r="E16602" s="288"/>
    </row>
    <row r="16603" spans="4:5" ht="14.4" x14ac:dyDescent="0.55000000000000004">
      <c r="D16603" s="286"/>
      <c r="E16603" s="288"/>
    </row>
    <row r="16604" spans="4:5" ht="14.4" x14ac:dyDescent="0.55000000000000004">
      <c r="D16604" s="286"/>
      <c r="E16604" s="288"/>
    </row>
    <row r="16605" spans="4:5" ht="14.4" x14ac:dyDescent="0.55000000000000004">
      <c r="D16605" s="286"/>
      <c r="E16605" s="288"/>
    </row>
    <row r="16606" spans="4:5" ht="14.4" x14ac:dyDescent="0.55000000000000004">
      <c r="D16606" s="286"/>
      <c r="E16606" s="288"/>
    </row>
    <row r="16607" spans="4:5" ht="14.4" x14ac:dyDescent="0.55000000000000004">
      <c r="D16607" s="286"/>
      <c r="E16607" s="288"/>
    </row>
    <row r="16608" spans="4:5" ht="14.4" x14ac:dyDescent="0.55000000000000004">
      <c r="D16608" s="286"/>
      <c r="E16608" s="288"/>
    </row>
    <row r="16609" spans="4:5" ht="14.4" x14ac:dyDescent="0.55000000000000004">
      <c r="D16609" s="286"/>
      <c r="E16609" s="288"/>
    </row>
    <row r="16610" spans="4:5" ht="14.4" x14ac:dyDescent="0.55000000000000004">
      <c r="D16610" s="286"/>
      <c r="E16610" s="288"/>
    </row>
    <row r="16611" spans="4:5" ht="14.4" x14ac:dyDescent="0.55000000000000004">
      <c r="D16611" s="286"/>
      <c r="E16611" s="288"/>
    </row>
    <row r="16612" spans="4:5" ht="14.4" x14ac:dyDescent="0.55000000000000004">
      <c r="D16612" s="286"/>
      <c r="E16612" s="288"/>
    </row>
    <row r="16613" spans="4:5" ht="14.4" x14ac:dyDescent="0.55000000000000004">
      <c r="D16613" s="286"/>
      <c r="E16613" s="288"/>
    </row>
    <row r="16614" spans="4:5" ht="14.4" x14ac:dyDescent="0.55000000000000004">
      <c r="D16614" s="286"/>
      <c r="E16614" s="288"/>
    </row>
    <row r="16615" spans="4:5" ht="14.4" x14ac:dyDescent="0.55000000000000004">
      <c r="D16615" s="286"/>
      <c r="E16615" s="288"/>
    </row>
    <row r="16616" spans="4:5" ht="14.4" x14ac:dyDescent="0.55000000000000004">
      <c r="D16616" s="286"/>
      <c r="E16616" s="288"/>
    </row>
    <row r="16617" spans="4:5" ht="14.4" x14ac:dyDescent="0.55000000000000004">
      <c r="D16617" s="286"/>
      <c r="E16617" s="288"/>
    </row>
    <row r="16618" spans="4:5" ht="14.4" x14ac:dyDescent="0.55000000000000004">
      <c r="D16618" s="286"/>
      <c r="E16618" s="288"/>
    </row>
    <row r="16619" spans="4:5" ht="14.4" x14ac:dyDescent="0.55000000000000004">
      <c r="D16619" s="286"/>
      <c r="E16619" s="288"/>
    </row>
    <row r="16620" spans="4:5" ht="14.4" x14ac:dyDescent="0.55000000000000004">
      <c r="D16620" s="286"/>
      <c r="E16620" s="288"/>
    </row>
    <row r="16621" spans="4:5" ht="14.4" x14ac:dyDescent="0.55000000000000004">
      <c r="D16621" s="286"/>
      <c r="E16621" s="288"/>
    </row>
    <row r="16622" spans="4:5" ht="14.4" x14ac:dyDescent="0.55000000000000004">
      <c r="D16622" s="286"/>
      <c r="E16622" s="288"/>
    </row>
    <row r="16623" spans="4:5" ht="14.4" x14ac:dyDescent="0.55000000000000004">
      <c r="D16623" s="286"/>
      <c r="E16623" s="288"/>
    </row>
    <row r="16624" spans="4:5" ht="14.4" x14ac:dyDescent="0.55000000000000004">
      <c r="D16624" s="286"/>
      <c r="E16624" s="288"/>
    </row>
    <row r="16625" spans="4:5" ht="14.4" x14ac:dyDescent="0.55000000000000004">
      <c r="D16625" s="286"/>
      <c r="E16625" s="288"/>
    </row>
    <row r="16626" spans="4:5" ht="14.4" x14ac:dyDescent="0.55000000000000004">
      <c r="D16626" s="286"/>
      <c r="E16626" s="288"/>
    </row>
    <row r="16627" spans="4:5" ht="14.4" x14ac:dyDescent="0.55000000000000004">
      <c r="D16627" s="286"/>
      <c r="E16627" s="288"/>
    </row>
    <row r="16628" spans="4:5" ht="14.4" x14ac:dyDescent="0.55000000000000004">
      <c r="D16628" s="286"/>
      <c r="E16628" s="288"/>
    </row>
    <row r="16629" spans="4:5" ht="14.4" x14ac:dyDescent="0.55000000000000004">
      <c r="D16629" s="286"/>
      <c r="E16629" s="288"/>
    </row>
    <row r="16630" spans="4:5" ht="14.4" x14ac:dyDescent="0.55000000000000004">
      <c r="D16630" s="286"/>
      <c r="E16630" s="288"/>
    </row>
    <row r="16631" spans="4:5" ht="14.4" x14ac:dyDescent="0.55000000000000004">
      <c r="D16631" s="286"/>
      <c r="E16631" s="288"/>
    </row>
    <row r="16632" spans="4:5" ht="14.4" x14ac:dyDescent="0.55000000000000004">
      <c r="D16632" s="286"/>
      <c r="E16632" s="288"/>
    </row>
    <row r="16633" spans="4:5" ht="14.4" x14ac:dyDescent="0.55000000000000004">
      <c r="D16633" s="286"/>
      <c r="E16633" s="288"/>
    </row>
    <row r="16634" spans="4:5" ht="14.4" x14ac:dyDescent="0.55000000000000004">
      <c r="D16634" s="286"/>
      <c r="E16634" s="288"/>
    </row>
    <row r="16635" spans="4:5" ht="14.4" x14ac:dyDescent="0.55000000000000004">
      <c r="D16635" s="286"/>
      <c r="E16635" s="288"/>
    </row>
    <row r="16636" spans="4:5" ht="14.4" x14ac:dyDescent="0.55000000000000004">
      <c r="D16636" s="286"/>
      <c r="E16636" s="288"/>
    </row>
    <row r="16637" spans="4:5" ht="14.4" x14ac:dyDescent="0.55000000000000004">
      <c r="D16637" s="286"/>
      <c r="E16637" s="288"/>
    </row>
    <row r="16638" spans="4:5" ht="14.4" x14ac:dyDescent="0.55000000000000004">
      <c r="D16638" s="286"/>
      <c r="E16638" s="288"/>
    </row>
    <row r="16639" spans="4:5" ht="14.4" x14ac:dyDescent="0.55000000000000004">
      <c r="D16639" s="286"/>
      <c r="E16639" s="288"/>
    </row>
    <row r="16640" spans="4:5" ht="14.4" x14ac:dyDescent="0.55000000000000004">
      <c r="D16640" s="286"/>
      <c r="E16640" s="288"/>
    </row>
    <row r="16641" spans="4:5" ht="14.4" x14ac:dyDescent="0.55000000000000004">
      <c r="D16641" s="286"/>
      <c r="E16641" s="288"/>
    </row>
    <row r="16642" spans="4:5" ht="14.4" x14ac:dyDescent="0.55000000000000004">
      <c r="D16642" s="286"/>
      <c r="E16642" s="288"/>
    </row>
    <row r="16643" spans="4:5" ht="14.4" x14ac:dyDescent="0.55000000000000004">
      <c r="D16643" s="286"/>
      <c r="E16643" s="288"/>
    </row>
    <row r="16644" spans="4:5" ht="14.4" x14ac:dyDescent="0.55000000000000004">
      <c r="D16644" s="286"/>
      <c r="E16644" s="288"/>
    </row>
    <row r="16645" spans="4:5" ht="14.4" x14ac:dyDescent="0.55000000000000004">
      <c r="D16645" s="286"/>
      <c r="E16645" s="288"/>
    </row>
    <row r="16646" spans="4:5" ht="14.4" x14ac:dyDescent="0.55000000000000004">
      <c r="D16646" s="286"/>
      <c r="E16646" s="288"/>
    </row>
    <row r="16647" spans="4:5" ht="14.4" x14ac:dyDescent="0.55000000000000004">
      <c r="D16647" s="286"/>
      <c r="E16647" s="288"/>
    </row>
    <row r="16648" spans="4:5" ht="14.4" x14ac:dyDescent="0.55000000000000004">
      <c r="D16648" s="286"/>
      <c r="E16648" s="288"/>
    </row>
    <row r="16649" spans="4:5" ht="14.4" x14ac:dyDescent="0.55000000000000004">
      <c r="D16649" s="286"/>
      <c r="E16649" s="288"/>
    </row>
    <row r="16650" spans="4:5" ht="14.4" x14ac:dyDescent="0.55000000000000004">
      <c r="D16650" s="286"/>
      <c r="E16650" s="288"/>
    </row>
    <row r="16651" spans="4:5" ht="14.4" x14ac:dyDescent="0.55000000000000004">
      <c r="D16651" s="286"/>
      <c r="E16651" s="288"/>
    </row>
    <row r="16652" spans="4:5" ht="14.4" x14ac:dyDescent="0.55000000000000004">
      <c r="D16652" s="286"/>
      <c r="E16652" s="288"/>
    </row>
    <row r="16653" spans="4:5" ht="14.4" x14ac:dyDescent="0.55000000000000004">
      <c r="D16653" s="286"/>
      <c r="E16653" s="288"/>
    </row>
    <row r="16654" spans="4:5" ht="14.4" x14ac:dyDescent="0.55000000000000004">
      <c r="D16654" s="286"/>
      <c r="E16654" s="288"/>
    </row>
    <row r="16655" spans="4:5" ht="14.4" x14ac:dyDescent="0.55000000000000004">
      <c r="D16655" s="286"/>
      <c r="E16655" s="288"/>
    </row>
    <row r="16656" spans="4:5" ht="14.4" x14ac:dyDescent="0.55000000000000004">
      <c r="D16656" s="286"/>
      <c r="E16656" s="288"/>
    </row>
    <row r="16657" spans="4:5" ht="14.4" x14ac:dyDescent="0.55000000000000004">
      <c r="D16657" s="286"/>
      <c r="E16657" s="288"/>
    </row>
    <row r="16658" spans="4:5" ht="14.4" x14ac:dyDescent="0.55000000000000004">
      <c r="D16658" s="286"/>
      <c r="E16658" s="288"/>
    </row>
    <row r="16659" spans="4:5" ht="14.4" x14ac:dyDescent="0.55000000000000004">
      <c r="D16659" s="286"/>
      <c r="E16659" s="288"/>
    </row>
    <row r="16660" spans="4:5" ht="14.4" x14ac:dyDescent="0.55000000000000004">
      <c r="D16660" s="286"/>
      <c r="E16660" s="288"/>
    </row>
    <row r="16661" spans="4:5" ht="14.4" x14ac:dyDescent="0.55000000000000004">
      <c r="D16661" s="286"/>
      <c r="E16661" s="288"/>
    </row>
    <row r="16662" spans="4:5" ht="14.4" x14ac:dyDescent="0.55000000000000004">
      <c r="D16662" s="286"/>
      <c r="E16662" s="288"/>
    </row>
    <row r="16663" spans="4:5" ht="14.4" x14ac:dyDescent="0.55000000000000004">
      <c r="D16663" s="286"/>
      <c r="E16663" s="288"/>
    </row>
    <row r="16664" spans="4:5" ht="14.4" x14ac:dyDescent="0.55000000000000004">
      <c r="D16664" s="286"/>
      <c r="E16664" s="288"/>
    </row>
    <row r="16665" spans="4:5" ht="14.4" x14ac:dyDescent="0.55000000000000004">
      <c r="D16665" s="286"/>
      <c r="E16665" s="288"/>
    </row>
    <row r="16666" spans="4:5" ht="14.4" x14ac:dyDescent="0.55000000000000004">
      <c r="D16666" s="286"/>
      <c r="E16666" s="288"/>
    </row>
    <row r="16667" spans="4:5" ht="14.4" x14ac:dyDescent="0.55000000000000004">
      <c r="D16667" s="286"/>
      <c r="E16667" s="288"/>
    </row>
    <row r="16668" spans="4:5" ht="14.4" x14ac:dyDescent="0.55000000000000004">
      <c r="D16668" s="286"/>
      <c r="E16668" s="288"/>
    </row>
    <row r="16669" spans="4:5" ht="14.4" x14ac:dyDescent="0.55000000000000004">
      <c r="D16669" s="286"/>
      <c r="E16669" s="288"/>
    </row>
    <row r="16670" spans="4:5" ht="14.4" x14ac:dyDescent="0.55000000000000004">
      <c r="D16670" s="286"/>
      <c r="E16670" s="288"/>
    </row>
    <row r="16671" spans="4:5" ht="14.4" x14ac:dyDescent="0.55000000000000004">
      <c r="D16671" s="286"/>
      <c r="E16671" s="288"/>
    </row>
    <row r="16672" spans="4:5" ht="14.4" x14ac:dyDescent="0.55000000000000004">
      <c r="D16672" s="286"/>
      <c r="E16672" s="288"/>
    </row>
    <row r="16673" spans="4:5" ht="14.4" x14ac:dyDescent="0.55000000000000004">
      <c r="D16673" s="286"/>
      <c r="E16673" s="288"/>
    </row>
    <row r="16674" spans="4:5" ht="14.4" x14ac:dyDescent="0.55000000000000004">
      <c r="D16674" s="286"/>
      <c r="E16674" s="288"/>
    </row>
    <row r="16675" spans="4:5" ht="14.4" x14ac:dyDescent="0.55000000000000004">
      <c r="D16675" s="286"/>
      <c r="E16675" s="288"/>
    </row>
    <row r="16676" spans="4:5" ht="14.4" x14ac:dyDescent="0.55000000000000004">
      <c r="D16676" s="286"/>
      <c r="E16676" s="288"/>
    </row>
    <row r="16677" spans="4:5" ht="14.4" x14ac:dyDescent="0.55000000000000004">
      <c r="D16677" s="286"/>
      <c r="E16677" s="288"/>
    </row>
    <row r="16678" spans="4:5" ht="14.4" x14ac:dyDescent="0.55000000000000004">
      <c r="D16678" s="286"/>
      <c r="E16678" s="288"/>
    </row>
    <row r="16679" spans="4:5" ht="14.4" x14ac:dyDescent="0.55000000000000004">
      <c r="D16679" s="286"/>
      <c r="E16679" s="288"/>
    </row>
    <row r="16680" spans="4:5" ht="14.4" x14ac:dyDescent="0.55000000000000004">
      <c r="D16680" s="286"/>
      <c r="E16680" s="288"/>
    </row>
    <row r="16681" spans="4:5" ht="14.4" x14ac:dyDescent="0.55000000000000004">
      <c r="D16681" s="286"/>
      <c r="E16681" s="288"/>
    </row>
    <row r="16682" spans="4:5" ht="14.4" x14ac:dyDescent="0.55000000000000004">
      <c r="D16682" s="286"/>
      <c r="E16682" s="288"/>
    </row>
    <row r="16683" spans="4:5" ht="14.4" x14ac:dyDescent="0.55000000000000004">
      <c r="D16683" s="286"/>
      <c r="E16683" s="288"/>
    </row>
    <row r="16684" spans="4:5" ht="14.4" x14ac:dyDescent="0.55000000000000004">
      <c r="D16684" s="286"/>
      <c r="E16684" s="288"/>
    </row>
    <row r="16685" spans="4:5" ht="14.4" x14ac:dyDescent="0.55000000000000004">
      <c r="D16685" s="286"/>
      <c r="E16685" s="288"/>
    </row>
    <row r="16686" spans="4:5" ht="14.4" x14ac:dyDescent="0.55000000000000004">
      <c r="D16686" s="286"/>
      <c r="E16686" s="288"/>
    </row>
    <row r="16687" spans="4:5" ht="14.4" x14ac:dyDescent="0.55000000000000004">
      <c r="D16687" s="286"/>
      <c r="E16687" s="288"/>
    </row>
    <row r="16688" spans="4:5" ht="14.4" x14ac:dyDescent="0.55000000000000004">
      <c r="D16688" s="286"/>
      <c r="E16688" s="288"/>
    </row>
    <row r="16689" spans="4:5" ht="14.4" x14ac:dyDescent="0.55000000000000004">
      <c r="D16689" s="286"/>
      <c r="E16689" s="288"/>
    </row>
    <row r="16690" spans="4:5" ht="14.4" x14ac:dyDescent="0.55000000000000004">
      <c r="D16690" s="286"/>
      <c r="E16690" s="288"/>
    </row>
    <row r="16691" spans="4:5" ht="14.4" x14ac:dyDescent="0.55000000000000004">
      <c r="D16691" s="286"/>
      <c r="E16691" s="288"/>
    </row>
    <row r="16692" spans="4:5" ht="14.4" x14ac:dyDescent="0.55000000000000004">
      <c r="D16692" s="286"/>
      <c r="E16692" s="288"/>
    </row>
    <row r="16693" spans="4:5" ht="14.4" x14ac:dyDescent="0.55000000000000004">
      <c r="D16693" s="286"/>
      <c r="E16693" s="288"/>
    </row>
    <row r="16694" spans="4:5" ht="14.4" x14ac:dyDescent="0.55000000000000004">
      <c r="D16694" s="286"/>
      <c r="E16694" s="288"/>
    </row>
    <row r="16695" spans="4:5" ht="14.4" x14ac:dyDescent="0.55000000000000004">
      <c r="D16695" s="286"/>
      <c r="E16695" s="288"/>
    </row>
    <row r="16696" spans="4:5" ht="14.4" x14ac:dyDescent="0.55000000000000004">
      <c r="D16696" s="286"/>
      <c r="E16696" s="288"/>
    </row>
    <row r="16697" spans="4:5" ht="14.4" x14ac:dyDescent="0.55000000000000004">
      <c r="D16697" s="286"/>
      <c r="E16697" s="288"/>
    </row>
    <row r="16698" spans="4:5" ht="14.4" x14ac:dyDescent="0.55000000000000004">
      <c r="D16698" s="286"/>
      <c r="E16698" s="288"/>
    </row>
    <row r="16699" spans="4:5" ht="14.4" x14ac:dyDescent="0.55000000000000004">
      <c r="D16699" s="286"/>
      <c r="E16699" s="288"/>
    </row>
    <row r="16700" spans="4:5" ht="14.4" x14ac:dyDescent="0.55000000000000004">
      <c r="D16700" s="286"/>
      <c r="E16700" s="288"/>
    </row>
    <row r="16701" spans="4:5" ht="14.4" x14ac:dyDescent="0.55000000000000004">
      <c r="D16701" s="286"/>
      <c r="E16701" s="288"/>
    </row>
    <row r="16702" spans="4:5" ht="14.4" x14ac:dyDescent="0.55000000000000004">
      <c r="D16702" s="286"/>
      <c r="E16702" s="288"/>
    </row>
    <row r="16703" spans="4:5" ht="14.4" x14ac:dyDescent="0.55000000000000004">
      <c r="D16703" s="286"/>
      <c r="E16703" s="288"/>
    </row>
    <row r="16704" spans="4:5" ht="14.4" x14ac:dyDescent="0.55000000000000004">
      <c r="D16704" s="286"/>
      <c r="E16704" s="288"/>
    </row>
    <row r="16705" spans="4:5" ht="14.4" x14ac:dyDescent="0.55000000000000004">
      <c r="D16705" s="286"/>
      <c r="E16705" s="288"/>
    </row>
    <row r="16706" spans="4:5" ht="14.4" x14ac:dyDescent="0.55000000000000004">
      <c r="D16706" s="286"/>
      <c r="E16706" s="288"/>
    </row>
    <row r="16707" spans="4:5" ht="14.4" x14ac:dyDescent="0.55000000000000004">
      <c r="D16707" s="286"/>
      <c r="E16707" s="288"/>
    </row>
    <row r="16708" spans="4:5" ht="14.4" x14ac:dyDescent="0.55000000000000004">
      <c r="D16708" s="286"/>
      <c r="E16708" s="288"/>
    </row>
    <row r="16709" spans="4:5" ht="14.4" x14ac:dyDescent="0.55000000000000004">
      <c r="D16709" s="286"/>
      <c r="E16709" s="288"/>
    </row>
    <row r="16710" spans="4:5" ht="14.4" x14ac:dyDescent="0.55000000000000004">
      <c r="D16710" s="286"/>
      <c r="E16710" s="288"/>
    </row>
    <row r="16711" spans="4:5" ht="14.4" x14ac:dyDescent="0.55000000000000004">
      <c r="D16711" s="286"/>
      <c r="E16711" s="288"/>
    </row>
    <row r="16712" spans="4:5" ht="14.4" x14ac:dyDescent="0.55000000000000004">
      <c r="D16712" s="286"/>
      <c r="E16712" s="288"/>
    </row>
    <row r="16713" spans="4:5" ht="14.4" x14ac:dyDescent="0.55000000000000004">
      <c r="D16713" s="286"/>
      <c r="E16713" s="288"/>
    </row>
    <row r="16714" spans="4:5" ht="14.4" x14ac:dyDescent="0.55000000000000004">
      <c r="D16714" s="286"/>
      <c r="E16714" s="288"/>
    </row>
    <row r="16715" spans="4:5" ht="14.4" x14ac:dyDescent="0.55000000000000004">
      <c r="D16715" s="286"/>
      <c r="E16715" s="288"/>
    </row>
    <row r="16716" spans="4:5" ht="14.4" x14ac:dyDescent="0.55000000000000004">
      <c r="D16716" s="286"/>
      <c r="E16716" s="288"/>
    </row>
    <row r="16717" spans="4:5" ht="14.4" x14ac:dyDescent="0.55000000000000004">
      <c r="D16717" s="286"/>
      <c r="E16717" s="288"/>
    </row>
    <row r="16718" spans="4:5" ht="14.4" x14ac:dyDescent="0.55000000000000004">
      <c r="D16718" s="286"/>
      <c r="E16718" s="288"/>
    </row>
    <row r="16719" spans="4:5" ht="14.4" x14ac:dyDescent="0.55000000000000004">
      <c r="D16719" s="286"/>
      <c r="E16719" s="288"/>
    </row>
    <row r="16720" spans="4:5" ht="14.4" x14ac:dyDescent="0.55000000000000004">
      <c r="D16720" s="286"/>
      <c r="E16720" s="288"/>
    </row>
    <row r="16721" spans="4:5" ht="14.4" x14ac:dyDescent="0.55000000000000004">
      <c r="D16721" s="286"/>
      <c r="E16721" s="288"/>
    </row>
    <row r="16722" spans="4:5" ht="14.4" x14ac:dyDescent="0.55000000000000004">
      <c r="D16722" s="286"/>
      <c r="E16722" s="288"/>
    </row>
    <row r="16723" spans="4:5" ht="14.4" x14ac:dyDescent="0.55000000000000004">
      <c r="D16723" s="286"/>
      <c r="E16723" s="288"/>
    </row>
    <row r="16724" spans="4:5" ht="14.4" x14ac:dyDescent="0.55000000000000004">
      <c r="D16724" s="286"/>
      <c r="E16724" s="288"/>
    </row>
    <row r="16725" spans="4:5" ht="14.4" x14ac:dyDescent="0.55000000000000004">
      <c r="D16725" s="286"/>
      <c r="E16725" s="288"/>
    </row>
    <row r="16726" spans="4:5" ht="14.4" x14ac:dyDescent="0.55000000000000004">
      <c r="D16726" s="286"/>
      <c r="E16726" s="288"/>
    </row>
    <row r="16727" spans="4:5" ht="14.4" x14ac:dyDescent="0.55000000000000004">
      <c r="D16727" s="286"/>
      <c r="E16727" s="288"/>
    </row>
    <row r="16728" spans="4:5" ht="14.4" x14ac:dyDescent="0.55000000000000004">
      <c r="D16728" s="286"/>
      <c r="E16728" s="288"/>
    </row>
    <row r="16729" spans="4:5" ht="14.4" x14ac:dyDescent="0.55000000000000004">
      <c r="D16729" s="286"/>
      <c r="E16729" s="288"/>
    </row>
    <row r="16730" spans="4:5" ht="14.4" x14ac:dyDescent="0.55000000000000004">
      <c r="D16730" s="286"/>
      <c r="E16730" s="288"/>
    </row>
    <row r="16731" spans="4:5" ht="14.4" x14ac:dyDescent="0.55000000000000004">
      <c r="D16731" s="286"/>
      <c r="E16731" s="288"/>
    </row>
    <row r="16732" spans="4:5" ht="14.4" x14ac:dyDescent="0.55000000000000004">
      <c r="D16732" s="286"/>
      <c r="E16732" s="288"/>
    </row>
    <row r="16733" spans="4:5" ht="14.4" x14ac:dyDescent="0.55000000000000004">
      <c r="D16733" s="286"/>
      <c r="E16733" s="288"/>
    </row>
    <row r="16734" spans="4:5" ht="14.4" x14ac:dyDescent="0.55000000000000004">
      <c r="D16734" s="286"/>
      <c r="E16734" s="288"/>
    </row>
    <row r="16735" spans="4:5" ht="14.4" x14ac:dyDescent="0.55000000000000004">
      <c r="D16735" s="286"/>
      <c r="E16735" s="288"/>
    </row>
    <row r="16736" spans="4:5" ht="14.4" x14ac:dyDescent="0.55000000000000004">
      <c r="D16736" s="286"/>
      <c r="E16736" s="288"/>
    </row>
    <row r="16737" spans="4:5" ht="14.4" x14ac:dyDescent="0.55000000000000004">
      <c r="D16737" s="286"/>
      <c r="E16737" s="288"/>
    </row>
    <row r="16738" spans="4:5" ht="14.4" x14ac:dyDescent="0.55000000000000004">
      <c r="D16738" s="286"/>
      <c r="E16738" s="288"/>
    </row>
    <row r="16739" spans="4:5" ht="14.4" x14ac:dyDescent="0.55000000000000004">
      <c r="D16739" s="286"/>
      <c r="E16739" s="288"/>
    </row>
    <row r="16740" spans="4:5" ht="14.4" x14ac:dyDescent="0.55000000000000004">
      <c r="D16740" s="286"/>
      <c r="E16740" s="288"/>
    </row>
    <row r="16741" spans="4:5" ht="14.4" x14ac:dyDescent="0.55000000000000004">
      <c r="D16741" s="286"/>
      <c r="E16741" s="288"/>
    </row>
    <row r="16742" spans="4:5" ht="14.4" x14ac:dyDescent="0.55000000000000004">
      <c r="D16742" s="286"/>
      <c r="E16742" s="288"/>
    </row>
    <row r="16743" spans="4:5" ht="14.4" x14ac:dyDescent="0.55000000000000004">
      <c r="D16743" s="286"/>
      <c r="E16743" s="288"/>
    </row>
    <row r="16744" spans="4:5" ht="14.4" x14ac:dyDescent="0.55000000000000004">
      <c r="D16744" s="286"/>
      <c r="E16744" s="288"/>
    </row>
    <row r="16745" spans="4:5" ht="14.4" x14ac:dyDescent="0.55000000000000004">
      <c r="D16745" s="286"/>
      <c r="E16745" s="288"/>
    </row>
    <row r="16746" spans="4:5" ht="14.4" x14ac:dyDescent="0.55000000000000004">
      <c r="D16746" s="286"/>
      <c r="E16746" s="288"/>
    </row>
    <row r="16747" spans="4:5" ht="14.4" x14ac:dyDescent="0.55000000000000004">
      <c r="D16747" s="286"/>
      <c r="E16747" s="288"/>
    </row>
    <row r="16748" spans="4:5" ht="14.4" x14ac:dyDescent="0.55000000000000004">
      <c r="D16748" s="286"/>
      <c r="E16748" s="288"/>
    </row>
    <row r="16749" spans="4:5" ht="14.4" x14ac:dyDescent="0.55000000000000004">
      <c r="D16749" s="286"/>
      <c r="E16749" s="288"/>
    </row>
    <row r="16750" spans="4:5" ht="14.4" x14ac:dyDescent="0.55000000000000004">
      <c r="D16750" s="286"/>
      <c r="E16750" s="288"/>
    </row>
    <row r="16751" spans="4:5" ht="14.4" x14ac:dyDescent="0.55000000000000004">
      <c r="D16751" s="286"/>
      <c r="E16751" s="288"/>
    </row>
    <row r="16752" spans="4:5" ht="14.4" x14ac:dyDescent="0.55000000000000004">
      <c r="D16752" s="286"/>
      <c r="E16752" s="288"/>
    </row>
    <row r="16753" spans="4:5" ht="14.4" x14ac:dyDescent="0.55000000000000004">
      <c r="D16753" s="286"/>
      <c r="E16753" s="288"/>
    </row>
    <row r="16754" spans="4:5" ht="14.4" x14ac:dyDescent="0.55000000000000004">
      <c r="D16754" s="286"/>
      <c r="E16754" s="288"/>
    </row>
    <row r="16755" spans="4:5" ht="14.4" x14ac:dyDescent="0.55000000000000004">
      <c r="D16755" s="286"/>
      <c r="E16755" s="288"/>
    </row>
    <row r="16756" spans="4:5" ht="14.4" x14ac:dyDescent="0.55000000000000004">
      <c r="D16756" s="286"/>
      <c r="E16756" s="288"/>
    </row>
    <row r="16757" spans="4:5" ht="14.4" x14ac:dyDescent="0.55000000000000004">
      <c r="D16757" s="286"/>
      <c r="E16757" s="288"/>
    </row>
    <row r="16758" spans="4:5" ht="14.4" x14ac:dyDescent="0.55000000000000004">
      <c r="D16758" s="286"/>
      <c r="E16758" s="288"/>
    </row>
    <row r="16759" spans="4:5" ht="14.4" x14ac:dyDescent="0.55000000000000004">
      <c r="D16759" s="286"/>
      <c r="E16759" s="288"/>
    </row>
    <row r="16760" spans="4:5" ht="14.4" x14ac:dyDescent="0.55000000000000004">
      <c r="D16760" s="286"/>
      <c r="E16760" s="288"/>
    </row>
    <row r="16761" spans="4:5" ht="14.4" x14ac:dyDescent="0.55000000000000004">
      <c r="D16761" s="286"/>
      <c r="E16761" s="288"/>
    </row>
    <row r="16762" spans="4:5" ht="14.4" x14ac:dyDescent="0.55000000000000004">
      <c r="D16762" s="286"/>
      <c r="E16762" s="288"/>
    </row>
    <row r="16763" spans="4:5" ht="14.4" x14ac:dyDescent="0.55000000000000004">
      <c r="D16763" s="286"/>
      <c r="E16763" s="288"/>
    </row>
    <row r="16764" spans="4:5" ht="14.4" x14ac:dyDescent="0.55000000000000004">
      <c r="D16764" s="286"/>
      <c r="E16764" s="288"/>
    </row>
    <row r="16765" spans="4:5" ht="14.4" x14ac:dyDescent="0.55000000000000004">
      <c r="D16765" s="286"/>
      <c r="E16765" s="288"/>
    </row>
    <row r="16766" spans="4:5" ht="14.4" x14ac:dyDescent="0.55000000000000004">
      <c r="D16766" s="286"/>
      <c r="E16766" s="288"/>
    </row>
    <row r="16767" spans="4:5" ht="14.4" x14ac:dyDescent="0.55000000000000004">
      <c r="D16767" s="286"/>
      <c r="E16767" s="288"/>
    </row>
    <row r="16768" spans="4:5" ht="14.4" x14ac:dyDescent="0.55000000000000004">
      <c r="D16768" s="286"/>
      <c r="E16768" s="288"/>
    </row>
    <row r="16769" spans="4:5" ht="14.4" x14ac:dyDescent="0.55000000000000004">
      <c r="D16769" s="286"/>
      <c r="E16769" s="288"/>
    </row>
    <row r="16770" spans="4:5" ht="14.4" x14ac:dyDescent="0.55000000000000004">
      <c r="D16770" s="286"/>
      <c r="E16770" s="288"/>
    </row>
    <row r="16771" spans="4:5" ht="14.4" x14ac:dyDescent="0.55000000000000004">
      <c r="D16771" s="286"/>
      <c r="E16771" s="288"/>
    </row>
    <row r="16772" spans="4:5" ht="14.4" x14ac:dyDescent="0.55000000000000004">
      <c r="D16772" s="286"/>
      <c r="E16772" s="288"/>
    </row>
    <row r="16773" spans="4:5" ht="14.4" x14ac:dyDescent="0.55000000000000004">
      <c r="D16773" s="286"/>
      <c r="E16773" s="288"/>
    </row>
    <row r="16774" spans="4:5" ht="14.4" x14ac:dyDescent="0.55000000000000004">
      <c r="D16774" s="286"/>
      <c r="E16774" s="288"/>
    </row>
    <row r="16775" spans="4:5" ht="14.4" x14ac:dyDescent="0.55000000000000004">
      <c r="D16775" s="286"/>
      <c r="E16775" s="288"/>
    </row>
    <row r="16776" spans="4:5" ht="14.4" x14ac:dyDescent="0.55000000000000004">
      <c r="D16776" s="286"/>
      <c r="E16776" s="288"/>
    </row>
    <row r="16777" spans="4:5" ht="14.4" x14ac:dyDescent="0.55000000000000004">
      <c r="D16777" s="286"/>
      <c r="E16777" s="288"/>
    </row>
    <row r="16778" spans="4:5" ht="14.4" x14ac:dyDescent="0.55000000000000004">
      <c r="D16778" s="286"/>
      <c r="E16778" s="288"/>
    </row>
    <row r="16779" spans="4:5" ht="14.4" x14ac:dyDescent="0.55000000000000004">
      <c r="D16779" s="286"/>
      <c r="E16779" s="288"/>
    </row>
    <row r="16780" spans="4:5" ht="14.4" x14ac:dyDescent="0.55000000000000004">
      <c r="D16780" s="286"/>
      <c r="E16780" s="288"/>
    </row>
    <row r="16781" spans="4:5" ht="14.4" x14ac:dyDescent="0.55000000000000004">
      <c r="D16781" s="286"/>
      <c r="E16781" s="288"/>
    </row>
    <row r="16782" spans="4:5" ht="14.4" x14ac:dyDescent="0.55000000000000004">
      <c r="D16782" s="286"/>
      <c r="E16782" s="288"/>
    </row>
    <row r="16783" spans="4:5" ht="14.4" x14ac:dyDescent="0.55000000000000004">
      <c r="D16783" s="286"/>
      <c r="E16783" s="288"/>
    </row>
    <row r="16784" spans="4:5" ht="14.4" x14ac:dyDescent="0.55000000000000004">
      <c r="D16784" s="286"/>
      <c r="E16784" s="288"/>
    </row>
    <row r="16785" spans="4:5" ht="14.4" x14ac:dyDescent="0.55000000000000004">
      <c r="D16785" s="286"/>
      <c r="E16785" s="288"/>
    </row>
    <row r="16786" spans="4:5" ht="14.4" x14ac:dyDescent="0.55000000000000004">
      <c r="D16786" s="286"/>
      <c r="E16786" s="288"/>
    </row>
    <row r="16787" spans="4:5" ht="14.4" x14ac:dyDescent="0.55000000000000004">
      <c r="D16787" s="286"/>
      <c r="E16787" s="288"/>
    </row>
    <row r="16788" spans="4:5" ht="14.4" x14ac:dyDescent="0.55000000000000004">
      <c r="D16788" s="286"/>
      <c r="E16788" s="288"/>
    </row>
    <row r="16789" spans="4:5" ht="14.4" x14ac:dyDescent="0.55000000000000004">
      <c r="D16789" s="286"/>
      <c r="E16789" s="288"/>
    </row>
    <row r="16790" spans="4:5" ht="14.4" x14ac:dyDescent="0.55000000000000004">
      <c r="D16790" s="286"/>
      <c r="E16790" s="288"/>
    </row>
    <row r="16791" spans="4:5" ht="14.4" x14ac:dyDescent="0.55000000000000004">
      <c r="D16791" s="286"/>
      <c r="E16791" s="288"/>
    </row>
    <row r="16792" spans="4:5" ht="14.4" x14ac:dyDescent="0.55000000000000004">
      <c r="D16792" s="286"/>
      <c r="E16792" s="288"/>
    </row>
    <row r="16793" spans="4:5" ht="14.4" x14ac:dyDescent="0.55000000000000004">
      <c r="D16793" s="286"/>
      <c r="E16793" s="288"/>
    </row>
    <row r="16794" spans="4:5" ht="14.4" x14ac:dyDescent="0.55000000000000004">
      <c r="D16794" s="286"/>
      <c r="E16794" s="288"/>
    </row>
    <row r="16795" spans="4:5" ht="14.4" x14ac:dyDescent="0.55000000000000004">
      <c r="D16795" s="286"/>
      <c r="E16795" s="288"/>
    </row>
    <row r="16796" spans="4:5" ht="14.4" x14ac:dyDescent="0.55000000000000004">
      <c r="D16796" s="286"/>
      <c r="E16796" s="288"/>
    </row>
    <row r="16797" spans="4:5" ht="14.4" x14ac:dyDescent="0.55000000000000004">
      <c r="D16797" s="286"/>
      <c r="E16797" s="288"/>
    </row>
    <row r="16798" spans="4:5" ht="14.4" x14ac:dyDescent="0.55000000000000004">
      <c r="D16798" s="286"/>
      <c r="E16798" s="288"/>
    </row>
    <row r="16799" spans="4:5" ht="14.4" x14ac:dyDescent="0.55000000000000004">
      <c r="D16799" s="286"/>
      <c r="E16799" s="288"/>
    </row>
    <row r="16800" spans="4:5" ht="14.4" x14ac:dyDescent="0.55000000000000004">
      <c r="D16800" s="286"/>
      <c r="E16800" s="288"/>
    </row>
    <row r="16801" spans="4:5" ht="14.4" x14ac:dyDescent="0.55000000000000004">
      <c r="D16801" s="286"/>
      <c r="E16801" s="288"/>
    </row>
    <row r="16802" spans="4:5" ht="14.4" x14ac:dyDescent="0.55000000000000004">
      <c r="D16802" s="286"/>
      <c r="E16802" s="288"/>
    </row>
    <row r="16803" spans="4:5" ht="14.4" x14ac:dyDescent="0.55000000000000004">
      <c r="D16803" s="286"/>
      <c r="E16803" s="288"/>
    </row>
    <row r="16804" spans="4:5" ht="14.4" x14ac:dyDescent="0.55000000000000004">
      <c r="D16804" s="286"/>
      <c r="E16804" s="288"/>
    </row>
    <row r="16805" spans="4:5" ht="14.4" x14ac:dyDescent="0.55000000000000004">
      <c r="D16805" s="286"/>
      <c r="E16805" s="288"/>
    </row>
    <row r="16806" spans="4:5" ht="14.4" x14ac:dyDescent="0.55000000000000004">
      <c r="D16806" s="286"/>
      <c r="E16806" s="288"/>
    </row>
    <row r="16807" spans="4:5" ht="14.4" x14ac:dyDescent="0.55000000000000004">
      <c r="D16807" s="286"/>
      <c r="E16807" s="288"/>
    </row>
    <row r="16808" spans="4:5" ht="14.4" x14ac:dyDescent="0.55000000000000004">
      <c r="D16808" s="286"/>
      <c r="E16808" s="288"/>
    </row>
    <row r="16809" spans="4:5" ht="14.4" x14ac:dyDescent="0.55000000000000004">
      <c r="D16809" s="286"/>
      <c r="E16809" s="288"/>
    </row>
    <row r="16810" spans="4:5" ht="14.4" x14ac:dyDescent="0.55000000000000004">
      <c r="D16810" s="286"/>
      <c r="E16810" s="288"/>
    </row>
    <row r="16811" spans="4:5" ht="14.4" x14ac:dyDescent="0.55000000000000004">
      <c r="D16811" s="286"/>
      <c r="E16811" s="288"/>
    </row>
    <row r="16812" spans="4:5" ht="14.4" x14ac:dyDescent="0.55000000000000004">
      <c r="D16812" s="286"/>
      <c r="E16812" s="288"/>
    </row>
    <row r="16813" spans="4:5" ht="14.4" x14ac:dyDescent="0.55000000000000004">
      <c r="D16813" s="286"/>
      <c r="E16813" s="288"/>
    </row>
    <row r="16814" spans="4:5" ht="14.4" x14ac:dyDescent="0.55000000000000004">
      <c r="D16814" s="286"/>
      <c r="E16814" s="288"/>
    </row>
    <row r="16815" spans="4:5" ht="14.4" x14ac:dyDescent="0.55000000000000004">
      <c r="D16815" s="286"/>
      <c r="E16815" s="288"/>
    </row>
    <row r="16816" spans="4:5" ht="14.4" x14ac:dyDescent="0.55000000000000004">
      <c r="D16816" s="286"/>
      <c r="E16816" s="288"/>
    </row>
    <row r="16817" spans="4:5" ht="14.4" x14ac:dyDescent="0.55000000000000004">
      <c r="D16817" s="286"/>
      <c r="E16817" s="288"/>
    </row>
    <row r="16818" spans="4:5" ht="14.4" x14ac:dyDescent="0.55000000000000004">
      <c r="D16818" s="286"/>
      <c r="E16818" s="288"/>
    </row>
    <row r="16819" spans="4:5" ht="14.4" x14ac:dyDescent="0.55000000000000004">
      <c r="D16819" s="286"/>
      <c r="E16819" s="288"/>
    </row>
    <row r="16820" spans="4:5" ht="14.4" x14ac:dyDescent="0.55000000000000004">
      <c r="D16820" s="286"/>
      <c r="E16820" s="288"/>
    </row>
    <row r="16821" spans="4:5" ht="14.4" x14ac:dyDescent="0.55000000000000004">
      <c r="D16821" s="286"/>
      <c r="E16821" s="288"/>
    </row>
    <row r="16822" spans="4:5" ht="14.4" x14ac:dyDescent="0.55000000000000004">
      <c r="D16822" s="286"/>
      <c r="E16822" s="288"/>
    </row>
    <row r="16823" spans="4:5" ht="14.4" x14ac:dyDescent="0.55000000000000004">
      <c r="D16823" s="286"/>
      <c r="E16823" s="288"/>
    </row>
    <row r="16824" spans="4:5" ht="14.4" x14ac:dyDescent="0.55000000000000004">
      <c r="D16824" s="286"/>
      <c r="E16824" s="288"/>
    </row>
    <row r="16825" spans="4:5" ht="14.4" x14ac:dyDescent="0.55000000000000004">
      <c r="D16825" s="286"/>
      <c r="E16825" s="288"/>
    </row>
    <row r="16826" spans="4:5" ht="14.4" x14ac:dyDescent="0.55000000000000004">
      <c r="D16826" s="286"/>
      <c r="E16826" s="288"/>
    </row>
    <row r="16827" spans="4:5" ht="14.4" x14ac:dyDescent="0.55000000000000004">
      <c r="D16827" s="286"/>
      <c r="E16827" s="288"/>
    </row>
    <row r="16828" spans="4:5" ht="14.4" x14ac:dyDescent="0.55000000000000004">
      <c r="D16828" s="286"/>
      <c r="E16828" s="288"/>
    </row>
    <row r="16829" spans="4:5" ht="14.4" x14ac:dyDescent="0.55000000000000004">
      <c r="D16829" s="286"/>
      <c r="E16829" s="288"/>
    </row>
    <row r="16830" spans="4:5" ht="14.4" x14ac:dyDescent="0.55000000000000004">
      <c r="D16830" s="286"/>
      <c r="E16830" s="288"/>
    </row>
    <row r="16831" spans="4:5" ht="14.4" x14ac:dyDescent="0.55000000000000004">
      <c r="D16831" s="286"/>
      <c r="E16831" s="288"/>
    </row>
    <row r="16832" spans="4:5" ht="14.4" x14ac:dyDescent="0.55000000000000004">
      <c r="D16832" s="286"/>
      <c r="E16832" s="288"/>
    </row>
    <row r="16833" spans="4:5" ht="14.4" x14ac:dyDescent="0.55000000000000004">
      <c r="D16833" s="286"/>
      <c r="E16833" s="288"/>
    </row>
    <row r="16834" spans="4:5" ht="14.4" x14ac:dyDescent="0.55000000000000004">
      <c r="D16834" s="286"/>
      <c r="E16834" s="288"/>
    </row>
    <row r="16835" spans="4:5" ht="14.4" x14ac:dyDescent="0.55000000000000004">
      <c r="D16835" s="286"/>
      <c r="E16835" s="288"/>
    </row>
    <row r="16836" spans="4:5" ht="14.4" x14ac:dyDescent="0.55000000000000004">
      <c r="D16836" s="286"/>
      <c r="E16836" s="288"/>
    </row>
    <row r="16837" spans="4:5" ht="14.4" x14ac:dyDescent="0.55000000000000004">
      <c r="D16837" s="286"/>
      <c r="E16837" s="288"/>
    </row>
    <row r="16838" spans="4:5" ht="14.4" x14ac:dyDescent="0.55000000000000004">
      <c r="D16838" s="286"/>
      <c r="E16838" s="288"/>
    </row>
    <row r="16839" spans="4:5" ht="14.4" x14ac:dyDescent="0.55000000000000004">
      <c r="D16839" s="286"/>
      <c r="E16839" s="288"/>
    </row>
    <row r="16840" spans="4:5" ht="14.4" x14ac:dyDescent="0.55000000000000004">
      <c r="D16840" s="286"/>
      <c r="E16840" s="288"/>
    </row>
    <row r="16841" spans="4:5" ht="14.4" x14ac:dyDescent="0.55000000000000004">
      <c r="D16841" s="286"/>
      <c r="E16841" s="288"/>
    </row>
    <row r="16842" spans="4:5" ht="14.4" x14ac:dyDescent="0.55000000000000004">
      <c r="D16842" s="286"/>
      <c r="E16842" s="288"/>
    </row>
    <row r="16843" spans="4:5" ht="14.4" x14ac:dyDescent="0.55000000000000004">
      <c r="D16843" s="286"/>
      <c r="E16843" s="288"/>
    </row>
    <row r="16844" spans="4:5" ht="14.4" x14ac:dyDescent="0.55000000000000004">
      <c r="D16844" s="286"/>
      <c r="E16844" s="288"/>
    </row>
    <row r="16845" spans="4:5" ht="14.4" x14ac:dyDescent="0.55000000000000004">
      <c r="D16845" s="286"/>
      <c r="E16845" s="288"/>
    </row>
    <row r="16846" spans="4:5" ht="14.4" x14ac:dyDescent="0.55000000000000004">
      <c r="D16846" s="286"/>
      <c r="E16846" s="288"/>
    </row>
    <row r="16847" spans="4:5" ht="14.4" x14ac:dyDescent="0.55000000000000004">
      <c r="D16847" s="286"/>
      <c r="E16847" s="288"/>
    </row>
    <row r="16848" spans="4:5" ht="14.4" x14ac:dyDescent="0.55000000000000004">
      <c r="D16848" s="286"/>
      <c r="E16848" s="288"/>
    </row>
    <row r="16849" spans="4:5" ht="14.4" x14ac:dyDescent="0.55000000000000004">
      <c r="D16849" s="286"/>
      <c r="E16849" s="288"/>
    </row>
    <row r="16850" spans="4:5" ht="14.4" x14ac:dyDescent="0.55000000000000004">
      <c r="D16850" s="286"/>
      <c r="E16850" s="288"/>
    </row>
    <row r="16851" spans="4:5" ht="14.4" x14ac:dyDescent="0.55000000000000004">
      <c r="D16851" s="286"/>
      <c r="E16851" s="288"/>
    </row>
    <row r="16852" spans="4:5" ht="14.4" x14ac:dyDescent="0.55000000000000004">
      <c r="D16852" s="286"/>
      <c r="E16852" s="288"/>
    </row>
    <row r="16853" spans="4:5" ht="14.4" x14ac:dyDescent="0.55000000000000004">
      <c r="D16853" s="286"/>
      <c r="E16853" s="288"/>
    </row>
    <row r="16854" spans="4:5" ht="14.4" x14ac:dyDescent="0.55000000000000004">
      <c r="D16854" s="286"/>
      <c r="E16854" s="288"/>
    </row>
    <row r="16855" spans="4:5" ht="14.4" x14ac:dyDescent="0.55000000000000004">
      <c r="D16855" s="286"/>
      <c r="E16855" s="288"/>
    </row>
    <row r="16856" spans="4:5" ht="14.4" x14ac:dyDescent="0.55000000000000004">
      <c r="D16856" s="286"/>
      <c r="E16856" s="288"/>
    </row>
    <row r="16857" spans="4:5" ht="14.4" x14ac:dyDescent="0.55000000000000004">
      <c r="D16857" s="286"/>
      <c r="E16857" s="288"/>
    </row>
    <row r="16858" spans="4:5" ht="14.4" x14ac:dyDescent="0.55000000000000004">
      <c r="D16858" s="286"/>
      <c r="E16858" s="288"/>
    </row>
    <row r="16859" spans="4:5" ht="14.4" x14ac:dyDescent="0.55000000000000004">
      <c r="D16859" s="286"/>
      <c r="E16859" s="288"/>
    </row>
    <row r="16860" spans="4:5" ht="14.4" x14ac:dyDescent="0.55000000000000004">
      <c r="D16860" s="286"/>
      <c r="E16860" s="288"/>
    </row>
    <row r="16861" spans="4:5" ht="14.4" x14ac:dyDescent="0.55000000000000004">
      <c r="D16861" s="286"/>
      <c r="E16861" s="288"/>
    </row>
    <row r="16862" spans="4:5" ht="14.4" x14ac:dyDescent="0.55000000000000004">
      <c r="D16862" s="286"/>
      <c r="E16862" s="288"/>
    </row>
    <row r="16863" spans="4:5" ht="14.4" x14ac:dyDescent="0.55000000000000004">
      <c r="D16863" s="286"/>
      <c r="E16863" s="288"/>
    </row>
    <row r="16864" spans="4:5" ht="14.4" x14ac:dyDescent="0.55000000000000004">
      <c r="D16864" s="286"/>
      <c r="E16864" s="288"/>
    </row>
    <row r="16865" spans="4:5" ht="14.4" x14ac:dyDescent="0.55000000000000004">
      <c r="D16865" s="286"/>
      <c r="E16865" s="288"/>
    </row>
    <row r="16866" spans="4:5" ht="14.4" x14ac:dyDescent="0.55000000000000004">
      <c r="D16866" s="286"/>
      <c r="E16866" s="288"/>
    </row>
    <row r="16867" spans="4:5" ht="14.4" x14ac:dyDescent="0.55000000000000004">
      <c r="D16867" s="286"/>
      <c r="E16867" s="288"/>
    </row>
    <row r="16868" spans="4:5" ht="14.4" x14ac:dyDescent="0.55000000000000004">
      <c r="D16868" s="286"/>
      <c r="E16868" s="288"/>
    </row>
    <row r="16869" spans="4:5" ht="14.4" x14ac:dyDescent="0.55000000000000004">
      <c r="D16869" s="286"/>
      <c r="E16869" s="288"/>
    </row>
    <row r="16870" spans="4:5" ht="14.4" x14ac:dyDescent="0.55000000000000004">
      <c r="D16870" s="286"/>
      <c r="E16870" s="288"/>
    </row>
    <row r="16871" spans="4:5" ht="14.4" x14ac:dyDescent="0.55000000000000004">
      <c r="D16871" s="286"/>
      <c r="E16871" s="288"/>
    </row>
    <row r="16872" spans="4:5" ht="14.4" x14ac:dyDescent="0.55000000000000004">
      <c r="D16872" s="286"/>
      <c r="E16872" s="288"/>
    </row>
    <row r="16873" spans="4:5" ht="14.4" x14ac:dyDescent="0.55000000000000004">
      <c r="D16873" s="286"/>
      <c r="E16873" s="288"/>
    </row>
    <row r="16874" spans="4:5" ht="14.4" x14ac:dyDescent="0.55000000000000004">
      <c r="D16874" s="286"/>
      <c r="E16874" s="288"/>
    </row>
    <row r="16875" spans="4:5" ht="14.4" x14ac:dyDescent="0.55000000000000004">
      <c r="D16875" s="286"/>
      <c r="E16875" s="288"/>
    </row>
    <row r="16876" spans="4:5" ht="14.4" x14ac:dyDescent="0.55000000000000004">
      <c r="D16876" s="286"/>
      <c r="E16876" s="288"/>
    </row>
    <row r="16877" spans="4:5" ht="14.4" x14ac:dyDescent="0.55000000000000004">
      <c r="D16877" s="286"/>
      <c r="E16877" s="288"/>
    </row>
    <row r="16878" spans="4:5" ht="14.4" x14ac:dyDescent="0.55000000000000004">
      <c r="D16878" s="286"/>
      <c r="E16878" s="288"/>
    </row>
    <row r="16879" spans="4:5" ht="14.4" x14ac:dyDescent="0.55000000000000004">
      <c r="D16879" s="286"/>
      <c r="E16879" s="288"/>
    </row>
    <row r="16880" spans="4:5" ht="14.4" x14ac:dyDescent="0.55000000000000004">
      <c r="D16880" s="286"/>
      <c r="E16880" s="288"/>
    </row>
    <row r="16881" spans="4:5" ht="14.4" x14ac:dyDescent="0.55000000000000004">
      <c r="D16881" s="286"/>
      <c r="E16881" s="288"/>
    </row>
    <row r="16882" spans="4:5" ht="14.4" x14ac:dyDescent="0.55000000000000004">
      <c r="D16882" s="286"/>
      <c r="E16882" s="288"/>
    </row>
    <row r="16883" spans="4:5" ht="14.4" x14ac:dyDescent="0.55000000000000004">
      <c r="D16883" s="286"/>
      <c r="E16883" s="288"/>
    </row>
    <row r="16884" spans="4:5" ht="14.4" x14ac:dyDescent="0.55000000000000004">
      <c r="D16884" s="286"/>
      <c r="E16884" s="288"/>
    </row>
    <row r="16885" spans="4:5" ht="14.4" x14ac:dyDescent="0.55000000000000004">
      <c r="D16885" s="286"/>
      <c r="E16885" s="288"/>
    </row>
    <row r="16886" spans="4:5" ht="14.4" x14ac:dyDescent="0.55000000000000004">
      <c r="D16886" s="286"/>
      <c r="E16886" s="288"/>
    </row>
    <row r="16887" spans="4:5" ht="14.4" x14ac:dyDescent="0.55000000000000004">
      <c r="D16887" s="286"/>
      <c r="E16887" s="288"/>
    </row>
    <row r="16888" spans="4:5" ht="14.4" x14ac:dyDescent="0.55000000000000004">
      <c r="D16888" s="286"/>
      <c r="E16888" s="288"/>
    </row>
    <row r="16889" spans="4:5" ht="14.4" x14ac:dyDescent="0.55000000000000004">
      <c r="D16889" s="286"/>
      <c r="E16889" s="288"/>
    </row>
    <row r="16890" spans="4:5" ht="14.4" x14ac:dyDescent="0.55000000000000004">
      <c r="D16890" s="286"/>
      <c r="E16890" s="288"/>
    </row>
    <row r="16891" spans="4:5" ht="14.4" x14ac:dyDescent="0.55000000000000004">
      <c r="D16891" s="286"/>
      <c r="E16891" s="288"/>
    </row>
    <row r="16892" spans="4:5" ht="14.4" x14ac:dyDescent="0.55000000000000004">
      <c r="D16892" s="286"/>
      <c r="E16892" s="288"/>
    </row>
    <row r="16893" spans="4:5" ht="14.4" x14ac:dyDescent="0.55000000000000004">
      <c r="D16893" s="286"/>
      <c r="E16893" s="288"/>
    </row>
    <row r="16894" spans="4:5" ht="14.4" x14ac:dyDescent="0.55000000000000004">
      <c r="D16894" s="286"/>
      <c r="E16894" s="288"/>
    </row>
    <row r="16895" spans="4:5" ht="14.4" x14ac:dyDescent="0.55000000000000004">
      <c r="D16895" s="286"/>
      <c r="E16895" s="288"/>
    </row>
    <row r="16896" spans="4:5" ht="14.4" x14ac:dyDescent="0.55000000000000004">
      <c r="D16896" s="286"/>
      <c r="E16896" s="288"/>
    </row>
    <row r="16897" spans="4:5" ht="14.4" x14ac:dyDescent="0.55000000000000004">
      <c r="D16897" s="286"/>
      <c r="E16897" s="288"/>
    </row>
    <row r="16898" spans="4:5" ht="14.4" x14ac:dyDescent="0.55000000000000004">
      <c r="D16898" s="286"/>
      <c r="E16898" s="288"/>
    </row>
    <row r="16899" spans="4:5" ht="14.4" x14ac:dyDescent="0.55000000000000004">
      <c r="D16899" s="286"/>
      <c r="E16899" s="288"/>
    </row>
    <row r="16900" spans="4:5" ht="14.4" x14ac:dyDescent="0.55000000000000004">
      <c r="D16900" s="286"/>
      <c r="E16900" s="288"/>
    </row>
    <row r="16901" spans="4:5" ht="14.4" x14ac:dyDescent="0.55000000000000004">
      <c r="D16901" s="286"/>
      <c r="E16901" s="288"/>
    </row>
    <row r="16902" spans="4:5" ht="14.4" x14ac:dyDescent="0.55000000000000004">
      <c r="D16902" s="286"/>
      <c r="E16902" s="288"/>
    </row>
    <row r="16903" spans="4:5" ht="14.4" x14ac:dyDescent="0.55000000000000004">
      <c r="D16903" s="286"/>
      <c r="E16903" s="288"/>
    </row>
    <row r="16904" spans="4:5" ht="14.4" x14ac:dyDescent="0.55000000000000004">
      <c r="D16904" s="286"/>
      <c r="E16904" s="288"/>
    </row>
    <row r="16905" spans="4:5" ht="14.4" x14ac:dyDescent="0.55000000000000004">
      <c r="D16905" s="286"/>
      <c r="E16905" s="288"/>
    </row>
    <row r="16906" spans="4:5" ht="14.4" x14ac:dyDescent="0.55000000000000004">
      <c r="D16906" s="286"/>
      <c r="E16906" s="288"/>
    </row>
    <row r="16907" spans="4:5" ht="14.4" x14ac:dyDescent="0.55000000000000004">
      <c r="D16907" s="286"/>
      <c r="E16907" s="288"/>
    </row>
    <row r="16908" spans="4:5" ht="14.4" x14ac:dyDescent="0.55000000000000004">
      <c r="D16908" s="286"/>
      <c r="E16908" s="288"/>
    </row>
    <row r="16909" spans="4:5" ht="14.4" x14ac:dyDescent="0.55000000000000004">
      <c r="D16909" s="286"/>
      <c r="E16909" s="288"/>
    </row>
    <row r="16910" spans="4:5" ht="14.4" x14ac:dyDescent="0.55000000000000004">
      <c r="D16910" s="286"/>
      <c r="E16910" s="288"/>
    </row>
    <row r="16911" spans="4:5" ht="14.4" x14ac:dyDescent="0.55000000000000004">
      <c r="D16911" s="286"/>
      <c r="E16911" s="288"/>
    </row>
    <row r="16912" spans="4:5" ht="14.4" x14ac:dyDescent="0.55000000000000004">
      <c r="D16912" s="286"/>
      <c r="E16912" s="288"/>
    </row>
    <row r="16913" spans="4:5" ht="14.4" x14ac:dyDescent="0.55000000000000004">
      <c r="D16913" s="286"/>
      <c r="E16913" s="288"/>
    </row>
    <row r="16914" spans="4:5" ht="14.4" x14ac:dyDescent="0.55000000000000004">
      <c r="D16914" s="286"/>
      <c r="E16914" s="288"/>
    </row>
    <row r="16915" spans="4:5" ht="14.4" x14ac:dyDescent="0.55000000000000004">
      <c r="D16915" s="286"/>
      <c r="E16915" s="288"/>
    </row>
    <row r="16916" spans="4:5" ht="14.4" x14ac:dyDescent="0.55000000000000004">
      <c r="D16916" s="286"/>
      <c r="E16916" s="288"/>
    </row>
    <row r="16917" spans="4:5" ht="14.4" x14ac:dyDescent="0.55000000000000004">
      <c r="D16917" s="286"/>
      <c r="E16917" s="288"/>
    </row>
    <row r="16918" spans="4:5" ht="14.4" x14ac:dyDescent="0.55000000000000004">
      <c r="D16918" s="286"/>
      <c r="E16918" s="288"/>
    </row>
    <row r="16919" spans="4:5" ht="14.4" x14ac:dyDescent="0.55000000000000004">
      <c r="D16919" s="286"/>
      <c r="E16919" s="288"/>
    </row>
    <row r="16920" spans="4:5" ht="14.4" x14ac:dyDescent="0.55000000000000004">
      <c r="D16920" s="286"/>
      <c r="E16920" s="288"/>
    </row>
    <row r="16921" spans="4:5" ht="14.4" x14ac:dyDescent="0.55000000000000004">
      <c r="D16921" s="286"/>
      <c r="E16921" s="288"/>
    </row>
    <row r="16922" spans="4:5" ht="14.4" x14ac:dyDescent="0.55000000000000004">
      <c r="D16922" s="286"/>
      <c r="E16922" s="288"/>
    </row>
    <row r="16923" spans="4:5" ht="14.4" x14ac:dyDescent="0.55000000000000004">
      <c r="D16923" s="286"/>
      <c r="E16923" s="288"/>
    </row>
    <row r="16924" spans="4:5" ht="14.4" x14ac:dyDescent="0.55000000000000004">
      <c r="D16924" s="286"/>
      <c r="E16924" s="288"/>
    </row>
    <row r="16925" spans="4:5" ht="14.4" x14ac:dyDescent="0.55000000000000004">
      <c r="D16925" s="286"/>
      <c r="E16925" s="288"/>
    </row>
    <row r="16926" spans="4:5" ht="14.4" x14ac:dyDescent="0.55000000000000004">
      <c r="D16926" s="286"/>
      <c r="E16926" s="288"/>
    </row>
    <row r="16927" spans="4:5" ht="14.4" x14ac:dyDescent="0.55000000000000004">
      <c r="D16927" s="286"/>
      <c r="E16927" s="288"/>
    </row>
    <row r="16928" spans="4:5" ht="14.4" x14ac:dyDescent="0.55000000000000004">
      <c r="D16928" s="286"/>
      <c r="E16928" s="288"/>
    </row>
    <row r="16929" spans="4:5" ht="14.4" x14ac:dyDescent="0.55000000000000004">
      <c r="D16929" s="286"/>
      <c r="E16929" s="288"/>
    </row>
    <row r="16930" spans="4:5" ht="14.4" x14ac:dyDescent="0.55000000000000004">
      <c r="D16930" s="286"/>
      <c r="E16930" s="288"/>
    </row>
    <row r="16931" spans="4:5" ht="14.4" x14ac:dyDescent="0.55000000000000004">
      <c r="D16931" s="286"/>
      <c r="E16931" s="288"/>
    </row>
    <row r="16932" spans="4:5" ht="14.4" x14ac:dyDescent="0.55000000000000004">
      <c r="D16932" s="286"/>
      <c r="E16932" s="288"/>
    </row>
    <row r="16933" spans="4:5" ht="14.4" x14ac:dyDescent="0.55000000000000004">
      <c r="D16933" s="286"/>
      <c r="E16933" s="288"/>
    </row>
    <row r="16934" spans="4:5" ht="14.4" x14ac:dyDescent="0.55000000000000004">
      <c r="D16934" s="286"/>
      <c r="E16934" s="288"/>
    </row>
    <row r="16935" spans="4:5" ht="14.4" x14ac:dyDescent="0.55000000000000004">
      <c r="D16935" s="286"/>
      <c r="E16935" s="288"/>
    </row>
    <row r="16936" spans="4:5" ht="14.4" x14ac:dyDescent="0.55000000000000004">
      <c r="D16936" s="286"/>
      <c r="E16936" s="288"/>
    </row>
    <row r="16937" spans="4:5" ht="14.4" x14ac:dyDescent="0.55000000000000004">
      <c r="D16937" s="286"/>
      <c r="E16937" s="288"/>
    </row>
    <row r="16938" spans="4:5" ht="14.4" x14ac:dyDescent="0.55000000000000004">
      <c r="D16938" s="286"/>
      <c r="E16938" s="288"/>
    </row>
    <row r="16939" spans="4:5" ht="14.4" x14ac:dyDescent="0.55000000000000004">
      <c r="D16939" s="286"/>
      <c r="E16939" s="288"/>
    </row>
    <row r="16940" spans="4:5" ht="14.4" x14ac:dyDescent="0.55000000000000004">
      <c r="D16940" s="286"/>
      <c r="E16940" s="288"/>
    </row>
    <row r="16941" spans="4:5" ht="14.4" x14ac:dyDescent="0.55000000000000004">
      <c r="D16941" s="286"/>
      <c r="E16941" s="288"/>
    </row>
    <row r="16942" spans="4:5" ht="14.4" x14ac:dyDescent="0.55000000000000004">
      <c r="D16942" s="286"/>
      <c r="E16942" s="288"/>
    </row>
    <row r="16943" spans="4:5" ht="14.4" x14ac:dyDescent="0.55000000000000004">
      <c r="D16943" s="286"/>
      <c r="E16943" s="288"/>
    </row>
    <row r="16944" spans="4:5" ht="14.4" x14ac:dyDescent="0.55000000000000004">
      <c r="D16944" s="286"/>
      <c r="E16944" s="288"/>
    </row>
    <row r="16945" spans="4:5" ht="14.4" x14ac:dyDescent="0.55000000000000004">
      <c r="D16945" s="286"/>
      <c r="E16945" s="288"/>
    </row>
    <row r="16946" spans="4:5" ht="14.4" x14ac:dyDescent="0.55000000000000004">
      <c r="D16946" s="286"/>
      <c r="E16946" s="288"/>
    </row>
    <row r="16947" spans="4:5" ht="14.4" x14ac:dyDescent="0.55000000000000004">
      <c r="D16947" s="286"/>
      <c r="E16947" s="288"/>
    </row>
    <row r="16948" spans="4:5" ht="14.4" x14ac:dyDescent="0.55000000000000004">
      <c r="D16948" s="286"/>
      <c r="E16948" s="288"/>
    </row>
    <row r="16949" spans="4:5" ht="14.4" x14ac:dyDescent="0.55000000000000004">
      <c r="D16949" s="286"/>
      <c r="E16949" s="288"/>
    </row>
    <row r="16950" spans="4:5" ht="14.4" x14ac:dyDescent="0.55000000000000004">
      <c r="D16950" s="286"/>
      <c r="E16950" s="288"/>
    </row>
    <row r="16951" spans="4:5" ht="14.4" x14ac:dyDescent="0.55000000000000004">
      <c r="D16951" s="286"/>
      <c r="E16951" s="288"/>
    </row>
    <row r="16952" spans="4:5" ht="14.4" x14ac:dyDescent="0.55000000000000004">
      <c r="D16952" s="286"/>
      <c r="E16952" s="288"/>
    </row>
    <row r="16953" spans="4:5" ht="14.4" x14ac:dyDescent="0.55000000000000004">
      <c r="D16953" s="286"/>
      <c r="E16953" s="288"/>
    </row>
    <row r="16954" spans="4:5" ht="14.4" x14ac:dyDescent="0.55000000000000004">
      <c r="D16954" s="286"/>
      <c r="E16954" s="288"/>
    </row>
    <row r="16955" spans="4:5" ht="14.4" x14ac:dyDescent="0.55000000000000004">
      <c r="D16955" s="286"/>
      <c r="E16955" s="288"/>
    </row>
    <row r="16956" spans="4:5" ht="14.4" x14ac:dyDescent="0.55000000000000004">
      <c r="D16956" s="286"/>
      <c r="E16956" s="288"/>
    </row>
    <row r="16957" spans="4:5" ht="14.4" x14ac:dyDescent="0.55000000000000004">
      <c r="D16957" s="286"/>
      <c r="E16957" s="288"/>
    </row>
    <row r="16958" spans="4:5" ht="14.4" x14ac:dyDescent="0.55000000000000004">
      <c r="D16958" s="286"/>
      <c r="E16958" s="288"/>
    </row>
    <row r="16959" spans="4:5" ht="14.4" x14ac:dyDescent="0.55000000000000004">
      <c r="D16959" s="286"/>
      <c r="E16959" s="288"/>
    </row>
    <row r="16960" spans="4:5" ht="14.4" x14ac:dyDescent="0.55000000000000004">
      <c r="D16960" s="286"/>
      <c r="E16960" s="288"/>
    </row>
    <row r="16961" spans="4:5" ht="14.4" x14ac:dyDescent="0.55000000000000004">
      <c r="D16961" s="286"/>
      <c r="E16961" s="288"/>
    </row>
    <row r="16962" spans="4:5" ht="14.4" x14ac:dyDescent="0.55000000000000004">
      <c r="D16962" s="286"/>
      <c r="E16962" s="288"/>
    </row>
    <row r="16963" spans="4:5" ht="14.4" x14ac:dyDescent="0.55000000000000004">
      <c r="D16963" s="286"/>
      <c r="E16963" s="288"/>
    </row>
    <row r="16964" spans="4:5" ht="14.4" x14ac:dyDescent="0.55000000000000004">
      <c r="D16964" s="286"/>
      <c r="E16964" s="288"/>
    </row>
    <row r="16965" spans="4:5" ht="14.4" x14ac:dyDescent="0.55000000000000004">
      <c r="D16965" s="286"/>
      <c r="E16965" s="288"/>
    </row>
    <row r="16966" spans="4:5" ht="14.4" x14ac:dyDescent="0.55000000000000004">
      <c r="D16966" s="286"/>
      <c r="E16966" s="288"/>
    </row>
    <row r="16967" spans="4:5" ht="14.4" x14ac:dyDescent="0.55000000000000004">
      <c r="D16967" s="286"/>
      <c r="E16967" s="288"/>
    </row>
    <row r="16968" spans="4:5" ht="14.4" x14ac:dyDescent="0.55000000000000004">
      <c r="D16968" s="286"/>
      <c r="E16968" s="288"/>
    </row>
    <row r="16969" spans="4:5" ht="14.4" x14ac:dyDescent="0.55000000000000004">
      <c r="D16969" s="286"/>
      <c r="E16969" s="288"/>
    </row>
    <row r="16970" spans="4:5" ht="14.4" x14ac:dyDescent="0.55000000000000004">
      <c r="D16970" s="286"/>
      <c r="E16970" s="288"/>
    </row>
    <row r="16971" spans="4:5" ht="14.4" x14ac:dyDescent="0.55000000000000004">
      <c r="D16971" s="286"/>
      <c r="E16971" s="288"/>
    </row>
    <row r="16972" spans="4:5" ht="14.4" x14ac:dyDescent="0.55000000000000004">
      <c r="D16972" s="286"/>
      <c r="E16972" s="288"/>
    </row>
    <row r="16973" spans="4:5" ht="14.4" x14ac:dyDescent="0.55000000000000004">
      <c r="D16973" s="286"/>
      <c r="E16973" s="288"/>
    </row>
    <row r="16974" spans="4:5" ht="14.4" x14ac:dyDescent="0.55000000000000004">
      <c r="D16974" s="286"/>
      <c r="E16974" s="288"/>
    </row>
    <row r="16975" spans="4:5" ht="14.4" x14ac:dyDescent="0.55000000000000004">
      <c r="D16975" s="286"/>
      <c r="E16975" s="288"/>
    </row>
    <row r="16976" spans="4:5" ht="14.4" x14ac:dyDescent="0.55000000000000004">
      <c r="D16976" s="286"/>
      <c r="E16976" s="288"/>
    </row>
    <row r="16977" spans="4:5" ht="14.4" x14ac:dyDescent="0.55000000000000004">
      <c r="D16977" s="286"/>
      <c r="E16977" s="288"/>
    </row>
    <row r="16978" spans="4:5" ht="14.4" x14ac:dyDescent="0.55000000000000004">
      <c r="D16978" s="286"/>
      <c r="E16978" s="288"/>
    </row>
    <row r="16979" spans="4:5" ht="14.4" x14ac:dyDescent="0.55000000000000004">
      <c r="D16979" s="286"/>
      <c r="E16979" s="288"/>
    </row>
    <row r="16980" spans="4:5" ht="14.4" x14ac:dyDescent="0.55000000000000004">
      <c r="D16980" s="286"/>
      <c r="E16980" s="288"/>
    </row>
    <row r="16981" spans="4:5" ht="14.4" x14ac:dyDescent="0.55000000000000004">
      <c r="D16981" s="286"/>
      <c r="E16981" s="288"/>
    </row>
    <row r="16982" spans="4:5" ht="14.4" x14ac:dyDescent="0.55000000000000004">
      <c r="D16982" s="286"/>
      <c r="E16982" s="288"/>
    </row>
    <row r="16983" spans="4:5" ht="14.4" x14ac:dyDescent="0.55000000000000004">
      <c r="D16983" s="286"/>
      <c r="E16983" s="288"/>
    </row>
    <row r="16984" spans="4:5" ht="14.4" x14ac:dyDescent="0.55000000000000004">
      <c r="D16984" s="286"/>
      <c r="E16984" s="288"/>
    </row>
    <row r="16985" spans="4:5" ht="14.4" x14ac:dyDescent="0.55000000000000004">
      <c r="D16985" s="286"/>
      <c r="E16985" s="288"/>
    </row>
    <row r="16986" spans="4:5" ht="14.4" x14ac:dyDescent="0.55000000000000004">
      <c r="D16986" s="286"/>
      <c r="E16986" s="288"/>
    </row>
    <row r="16987" spans="4:5" ht="14.4" x14ac:dyDescent="0.55000000000000004">
      <c r="D16987" s="286"/>
      <c r="E16987" s="288"/>
    </row>
    <row r="16988" spans="4:5" ht="14.4" x14ac:dyDescent="0.55000000000000004">
      <c r="D16988" s="286"/>
      <c r="E16988" s="288"/>
    </row>
    <row r="16989" spans="4:5" ht="14.4" x14ac:dyDescent="0.55000000000000004">
      <c r="D16989" s="286"/>
      <c r="E16989" s="288"/>
    </row>
    <row r="16990" spans="4:5" ht="14.4" x14ac:dyDescent="0.55000000000000004">
      <c r="D16990" s="286"/>
      <c r="E16990" s="288"/>
    </row>
    <row r="16991" spans="4:5" ht="14.4" x14ac:dyDescent="0.55000000000000004">
      <c r="D16991" s="286"/>
      <c r="E16991" s="288"/>
    </row>
    <row r="16992" spans="4:5" ht="14.4" x14ac:dyDescent="0.55000000000000004">
      <c r="D16992" s="286"/>
      <c r="E16992" s="288"/>
    </row>
    <row r="16993" spans="4:5" ht="14.4" x14ac:dyDescent="0.55000000000000004">
      <c r="D16993" s="286"/>
      <c r="E16993" s="288"/>
    </row>
    <row r="16994" spans="4:5" ht="14.4" x14ac:dyDescent="0.55000000000000004">
      <c r="D16994" s="286"/>
      <c r="E16994" s="288"/>
    </row>
    <row r="16995" spans="4:5" ht="14.4" x14ac:dyDescent="0.55000000000000004">
      <c r="D16995" s="286"/>
      <c r="E16995" s="288"/>
    </row>
    <row r="16996" spans="4:5" ht="14.4" x14ac:dyDescent="0.55000000000000004">
      <c r="D16996" s="286"/>
      <c r="E16996" s="288"/>
    </row>
    <row r="16997" spans="4:5" ht="14.4" x14ac:dyDescent="0.55000000000000004">
      <c r="D16997" s="286"/>
      <c r="E16997" s="288"/>
    </row>
    <row r="16998" spans="4:5" ht="14.4" x14ac:dyDescent="0.55000000000000004">
      <c r="D16998" s="286"/>
      <c r="E16998" s="288"/>
    </row>
    <row r="16999" spans="4:5" ht="14.4" x14ac:dyDescent="0.55000000000000004">
      <c r="D16999" s="286"/>
      <c r="E16999" s="288"/>
    </row>
    <row r="17000" spans="4:5" ht="14.4" x14ac:dyDescent="0.55000000000000004">
      <c r="D17000" s="286"/>
      <c r="E17000" s="288"/>
    </row>
    <row r="17001" spans="4:5" ht="14.4" x14ac:dyDescent="0.55000000000000004">
      <c r="D17001" s="286"/>
      <c r="E17001" s="288"/>
    </row>
    <row r="17002" spans="4:5" ht="14.4" x14ac:dyDescent="0.55000000000000004">
      <c r="D17002" s="286"/>
      <c r="E17002" s="288"/>
    </row>
    <row r="17003" spans="4:5" ht="14.4" x14ac:dyDescent="0.55000000000000004">
      <c r="D17003" s="286"/>
      <c r="E17003" s="288"/>
    </row>
    <row r="17004" spans="4:5" ht="14.4" x14ac:dyDescent="0.55000000000000004">
      <c r="D17004" s="286"/>
      <c r="E17004" s="288"/>
    </row>
    <row r="17005" spans="4:5" ht="14.4" x14ac:dyDescent="0.55000000000000004">
      <c r="D17005" s="286"/>
      <c r="E17005" s="288"/>
    </row>
    <row r="17006" spans="4:5" ht="14.4" x14ac:dyDescent="0.55000000000000004">
      <c r="D17006" s="286"/>
      <c r="E17006" s="288"/>
    </row>
    <row r="17007" spans="4:5" ht="14.4" x14ac:dyDescent="0.55000000000000004">
      <c r="D17007" s="286"/>
      <c r="E17007" s="288"/>
    </row>
    <row r="17008" spans="4:5" ht="14.4" x14ac:dyDescent="0.55000000000000004">
      <c r="D17008" s="286"/>
      <c r="E17008" s="288"/>
    </row>
    <row r="17009" spans="4:5" ht="14.4" x14ac:dyDescent="0.55000000000000004">
      <c r="D17009" s="286"/>
      <c r="E17009" s="288"/>
    </row>
    <row r="17010" spans="4:5" ht="14.4" x14ac:dyDescent="0.55000000000000004">
      <c r="D17010" s="286"/>
      <c r="E17010" s="288"/>
    </row>
    <row r="17011" spans="4:5" ht="14.4" x14ac:dyDescent="0.55000000000000004">
      <c r="D17011" s="286"/>
      <c r="E17011" s="288"/>
    </row>
    <row r="17012" spans="4:5" ht="14.4" x14ac:dyDescent="0.55000000000000004">
      <c r="D17012" s="286"/>
      <c r="E17012" s="288"/>
    </row>
    <row r="17013" spans="4:5" ht="14.4" x14ac:dyDescent="0.55000000000000004">
      <c r="D17013" s="286"/>
      <c r="E17013" s="288"/>
    </row>
    <row r="17014" spans="4:5" ht="14.4" x14ac:dyDescent="0.55000000000000004">
      <c r="D17014" s="286"/>
      <c r="E17014" s="288"/>
    </row>
    <row r="17015" spans="4:5" ht="14.4" x14ac:dyDescent="0.55000000000000004">
      <c r="D17015" s="286"/>
      <c r="E17015" s="288"/>
    </row>
    <row r="17016" spans="4:5" ht="14.4" x14ac:dyDescent="0.55000000000000004">
      <c r="D17016" s="286"/>
      <c r="E17016" s="288"/>
    </row>
    <row r="17017" spans="4:5" ht="14.4" x14ac:dyDescent="0.55000000000000004">
      <c r="D17017" s="286"/>
      <c r="E17017" s="288"/>
    </row>
    <row r="17018" spans="4:5" ht="14.4" x14ac:dyDescent="0.55000000000000004">
      <c r="D17018" s="286"/>
      <c r="E17018" s="288"/>
    </row>
    <row r="17019" spans="4:5" ht="14.4" x14ac:dyDescent="0.55000000000000004">
      <c r="D17019" s="286"/>
      <c r="E17019" s="288"/>
    </row>
    <row r="17020" spans="4:5" ht="14.4" x14ac:dyDescent="0.55000000000000004">
      <c r="D17020" s="286"/>
      <c r="E17020" s="288"/>
    </row>
    <row r="17021" spans="4:5" ht="14.4" x14ac:dyDescent="0.55000000000000004">
      <c r="D17021" s="286"/>
      <c r="E17021" s="288"/>
    </row>
    <row r="17022" spans="4:5" ht="14.4" x14ac:dyDescent="0.55000000000000004">
      <c r="D17022" s="286"/>
      <c r="E17022" s="288"/>
    </row>
    <row r="17023" spans="4:5" ht="14.4" x14ac:dyDescent="0.55000000000000004">
      <c r="D17023" s="286"/>
      <c r="E17023" s="288"/>
    </row>
    <row r="17024" spans="4:5" ht="14.4" x14ac:dyDescent="0.55000000000000004">
      <c r="D17024" s="286"/>
      <c r="E17024" s="288"/>
    </row>
    <row r="17025" spans="4:5" ht="14.4" x14ac:dyDescent="0.55000000000000004">
      <c r="D17025" s="286"/>
      <c r="E17025" s="288"/>
    </row>
    <row r="17026" spans="4:5" ht="14.4" x14ac:dyDescent="0.55000000000000004">
      <c r="D17026" s="286"/>
      <c r="E17026" s="288"/>
    </row>
    <row r="17027" spans="4:5" ht="14.4" x14ac:dyDescent="0.55000000000000004">
      <c r="D17027" s="286"/>
      <c r="E17027" s="288"/>
    </row>
    <row r="17028" spans="4:5" ht="14.4" x14ac:dyDescent="0.55000000000000004">
      <c r="D17028" s="286"/>
      <c r="E17028" s="288"/>
    </row>
    <row r="17029" spans="4:5" ht="14.4" x14ac:dyDescent="0.55000000000000004">
      <c r="D17029" s="286"/>
      <c r="E17029" s="288"/>
    </row>
    <row r="17030" spans="4:5" ht="14.4" x14ac:dyDescent="0.55000000000000004">
      <c r="D17030" s="286"/>
      <c r="E17030" s="288"/>
    </row>
    <row r="17031" spans="4:5" ht="14.4" x14ac:dyDescent="0.55000000000000004">
      <c r="D17031" s="286"/>
      <c r="E17031" s="288"/>
    </row>
    <row r="17032" spans="4:5" ht="14.4" x14ac:dyDescent="0.55000000000000004">
      <c r="D17032" s="286"/>
      <c r="E17032" s="288"/>
    </row>
    <row r="17033" spans="4:5" ht="14.4" x14ac:dyDescent="0.55000000000000004">
      <c r="D17033" s="286"/>
      <c r="E17033" s="288"/>
    </row>
    <row r="17034" spans="4:5" ht="14.4" x14ac:dyDescent="0.55000000000000004">
      <c r="D17034" s="286"/>
      <c r="E17034" s="288"/>
    </row>
    <row r="17035" spans="4:5" ht="14.4" x14ac:dyDescent="0.55000000000000004">
      <c r="D17035" s="286"/>
      <c r="E17035" s="288"/>
    </row>
    <row r="17036" spans="4:5" ht="14.4" x14ac:dyDescent="0.55000000000000004">
      <c r="D17036" s="286"/>
      <c r="E17036" s="288"/>
    </row>
    <row r="17037" spans="4:5" ht="14.4" x14ac:dyDescent="0.55000000000000004">
      <c r="D17037" s="286"/>
      <c r="E17037" s="288"/>
    </row>
    <row r="17038" spans="4:5" ht="14.4" x14ac:dyDescent="0.55000000000000004">
      <c r="D17038" s="286"/>
      <c r="E17038" s="288"/>
    </row>
    <row r="17039" spans="4:5" ht="14.4" x14ac:dyDescent="0.55000000000000004">
      <c r="D17039" s="286"/>
      <c r="E17039" s="288"/>
    </row>
    <row r="17040" spans="4:5" ht="14.4" x14ac:dyDescent="0.55000000000000004">
      <c r="D17040" s="286"/>
      <c r="E17040" s="288"/>
    </row>
    <row r="17041" spans="4:5" ht="14.4" x14ac:dyDescent="0.55000000000000004">
      <c r="D17041" s="286"/>
      <c r="E17041" s="288"/>
    </row>
    <row r="17042" spans="4:5" ht="14.4" x14ac:dyDescent="0.55000000000000004">
      <c r="D17042" s="286"/>
      <c r="E17042" s="288"/>
    </row>
    <row r="17043" spans="4:5" ht="14.4" x14ac:dyDescent="0.55000000000000004">
      <c r="D17043" s="286"/>
      <c r="E17043" s="288"/>
    </row>
    <row r="17044" spans="4:5" ht="14.4" x14ac:dyDescent="0.55000000000000004">
      <c r="D17044" s="286"/>
      <c r="E17044" s="288"/>
    </row>
    <row r="17045" spans="4:5" ht="14.4" x14ac:dyDescent="0.55000000000000004">
      <c r="D17045" s="286"/>
      <c r="E17045" s="288"/>
    </row>
    <row r="17046" spans="4:5" ht="14.4" x14ac:dyDescent="0.55000000000000004">
      <c r="D17046" s="286"/>
      <c r="E17046" s="288"/>
    </row>
    <row r="17047" spans="4:5" ht="14.4" x14ac:dyDescent="0.55000000000000004">
      <c r="D17047" s="286"/>
      <c r="E17047" s="288"/>
    </row>
    <row r="17048" spans="4:5" ht="14.4" x14ac:dyDescent="0.55000000000000004">
      <c r="D17048" s="286"/>
      <c r="E17048" s="288"/>
    </row>
    <row r="17049" spans="4:5" ht="14.4" x14ac:dyDescent="0.55000000000000004">
      <c r="D17049" s="286"/>
      <c r="E17049" s="288"/>
    </row>
    <row r="17050" spans="4:5" ht="14.4" x14ac:dyDescent="0.55000000000000004">
      <c r="D17050" s="286"/>
      <c r="E17050" s="288"/>
    </row>
    <row r="17051" spans="4:5" ht="14.4" x14ac:dyDescent="0.55000000000000004">
      <c r="D17051" s="286"/>
      <c r="E17051" s="288"/>
    </row>
    <row r="17052" spans="4:5" ht="14.4" x14ac:dyDescent="0.55000000000000004">
      <c r="D17052" s="286"/>
      <c r="E17052" s="288"/>
    </row>
    <row r="17053" spans="4:5" ht="14.4" x14ac:dyDescent="0.55000000000000004">
      <c r="D17053" s="286"/>
      <c r="E17053" s="288"/>
    </row>
    <row r="17054" spans="4:5" ht="14.4" x14ac:dyDescent="0.55000000000000004">
      <c r="D17054" s="286"/>
      <c r="E17054" s="288"/>
    </row>
    <row r="17055" spans="4:5" ht="14.4" x14ac:dyDescent="0.55000000000000004">
      <c r="D17055" s="286"/>
      <c r="E17055" s="288"/>
    </row>
    <row r="17056" spans="4:5" ht="14.4" x14ac:dyDescent="0.55000000000000004">
      <c r="D17056" s="286"/>
      <c r="E17056" s="288"/>
    </row>
    <row r="17057" spans="4:5" ht="14.4" x14ac:dyDescent="0.55000000000000004">
      <c r="D17057" s="286"/>
      <c r="E17057" s="288"/>
    </row>
    <row r="17058" spans="4:5" ht="14.4" x14ac:dyDescent="0.55000000000000004">
      <c r="D17058" s="286"/>
      <c r="E17058" s="288"/>
    </row>
    <row r="17059" spans="4:5" ht="14.4" x14ac:dyDescent="0.55000000000000004">
      <c r="D17059" s="286"/>
      <c r="E17059" s="288"/>
    </row>
    <row r="17060" spans="4:5" ht="14.4" x14ac:dyDescent="0.55000000000000004">
      <c r="D17060" s="286"/>
      <c r="E17060" s="288"/>
    </row>
    <row r="17061" spans="4:5" ht="14.4" x14ac:dyDescent="0.55000000000000004">
      <c r="D17061" s="286"/>
      <c r="E17061" s="288"/>
    </row>
    <row r="17062" spans="4:5" ht="14.4" x14ac:dyDescent="0.55000000000000004">
      <c r="D17062" s="286"/>
      <c r="E17062" s="288"/>
    </row>
    <row r="17063" spans="4:5" ht="14.4" x14ac:dyDescent="0.55000000000000004">
      <c r="D17063" s="286"/>
      <c r="E17063" s="288"/>
    </row>
    <row r="17064" spans="4:5" ht="14.4" x14ac:dyDescent="0.55000000000000004">
      <c r="D17064" s="286"/>
      <c r="E17064" s="288"/>
    </row>
    <row r="17065" spans="4:5" ht="14.4" x14ac:dyDescent="0.55000000000000004">
      <c r="D17065" s="286"/>
      <c r="E17065" s="288"/>
    </row>
    <row r="17066" spans="4:5" ht="14.4" x14ac:dyDescent="0.55000000000000004">
      <c r="D17066" s="286"/>
      <c r="E17066" s="288"/>
    </row>
    <row r="17067" spans="4:5" ht="14.4" x14ac:dyDescent="0.55000000000000004">
      <c r="D17067" s="286"/>
      <c r="E17067" s="288"/>
    </row>
    <row r="17068" spans="4:5" ht="14.4" x14ac:dyDescent="0.55000000000000004">
      <c r="D17068" s="286"/>
      <c r="E17068" s="288"/>
    </row>
    <row r="17069" spans="4:5" ht="14.4" x14ac:dyDescent="0.55000000000000004">
      <c r="D17069" s="286"/>
      <c r="E17069" s="288"/>
    </row>
    <row r="17070" spans="4:5" ht="14.4" x14ac:dyDescent="0.55000000000000004">
      <c r="D17070" s="286"/>
      <c r="E17070" s="288"/>
    </row>
    <row r="17071" spans="4:5" ht="14.4" x14ac:dyDescent="0.55000000000000004">
      <c r="D17071" s="286"/>
      <c r="E17071" s="288"/>
    </row>
    <row r="17072" spans="4:5" ht="14.4" x14ac:dyDescent="0.55000000000000004">
      <c r="D17072" s="286"/>
      <c r="E17072" s="288"/>
    </row>
    <row r="17073" spans="4:5" ht="14.4" x14ac:dyDescent="0.55000000000000004">
      <c r="D17073" s="286"/>
      <c r="E17073" s="288"/>
    </row>
    <row r="17074" spans="4:5" ht="14.4" x14ac:dyDescent="0.55000000000000004">
      <c r="D17074" s="286"/>
      <c r="E17074" s="288"/>
    </row>
    <row r="17075" spans="4:5" ht="14.4" x14ac:dyDescent="0.55000000000000004">
      <c r="D17075" s="286"/>
      <c r="E17075" s="288"/>
    </row>
    <row r="17076" spans="4:5" ht="14.4" x14ac:dyDescent="0.55000000000000004">
      <c r="D17076" s="286"/>
      <c r="E17076" s="288"/>
    </row>
    <row r="17077" spans="4:5" ht="14.4" x14ac:dyDescent="0.55000000000000004">
      <c r="D17077" s="286"/>
      <c r="E17077" s="288"/>
    </row>
    <row r="17078" spans="4:5" ht="14.4" x14ac:dyDescent="0.55000000000000004">
      <c r="D17078" s="286"/>
      <c r="E17078" s="288"/>
    </row>
    <row r="17079" spans="4:5" ht="14.4" x14ac:dyDescent="0.55000000000000004">
      <c r="D17079" s="286"/>
      <c r="E17079" s="288"/>
    </row>
    <row r="17080" spans="4:5" ht="14.4" x14ac:dyDescent="0.55000000000000004">
      <c r="D17080" s="286"/>
      <c r="E17080" s="288"/>
    </row>
    <row r="17081" spans="4:5" ht="14.4" x14ac:dyDescent="0.55000000000000004">
      <c r="D17081" s="286"/>
      <c r="E17081" s="288"/>
    </row>
    <row r="17082" spans="4:5" ht="14.4" x14ac:dyDescent="0.55000000000000004">
      <c r="D17082" s="286"/>
      <c r="E17082" s="288"/>
    </row>
    <row r="17083" spans="4:5" ht="14.4" x14ac:dyDescent="0.55000000000000004">
      <c r="D17083" s="286"/>
      <c r="E17083" s="288"/>
    </row>
    <row r="17084" spans="4:5" ht="14.4" x14ac:dyDescent="0.55000000000000004">
      <c r="D17084" s="286"/>
      <c r="E17084" s="288"/>
    </row>
    <row r="17085" spans="4:5" ht="14.4" x14ac:dyDescent="0.55000000000000004">
      <c r="D17085" s="286"/>
      <c r="E17085" s="288"/>
    </row>
    <row r="17086" spans="4:5" ht="14.4" x14ac:dyDescent="0.55000000000000004">
      <c r="D17086" s="286"/>
      <c r="E17086" s="288"/>
    </row>
    <row r="17087" spans="4:5" ht="14.4" x14ac:dyDescent="0.55000000000000004">
      <c r="D17087" s="286"/>
      <c r="E17087" s="288"/>
    </row>
    <row r="17088" spans="4:5" ht="14.4" x14ac:dyDescent="0.55000000000000004">
      <c r="D17088" s="286"/>
      <c r="E17088" s="288"/>
    </row>
    <row r="17089" spans="4:5" ht="14.4" x14ac:dyDescent="0.55000000000000004">
      <c r="D17089" s="286"/>
      <c r="E17089" s="288"/>
    </row>
    <row r="17090" spans="4:5" ht="14.4" x14ac:dyDescent="0.55000000000000004">
      <c r="D17090" s="286"/>
      <c r="E17090" s="288"/>
    </row>
    <row r="17091" spans="4:5" ht="14.4" x14ac:dyDescent="0.55000000000000004">
      <c r="D17091" s="286"/>
      <c r="E17091" s="288"/>
    </row>
    <row r="17092" spans="4:5" ht="14.4" x14ac:dyDescent="0.55000000000000004">
      <c r="D17092" s="286"/>
      <c r="E17092" s="288"/>
    </row>
    <row r="17093" spans="4:5" ht="14.4" x14ac:dyDescent="0.55000000000000004">
      <c r="D17093" s="286"/>
      <c r="E17093" s="288"/>
    </row>
    <row r="17094" spans="4:5" ht="14.4" x14ac:dyDescent="0.55000000000000004">
      <c r="D17094" s="286"/>
      <c r="E17094" s="288"/>
    </row>
    <row r="17095" spans="4:5" ht="14.4" x14ac:dyDescent="0.55000000000000004">
      <c r="D17095" s="286"/>
      <c r="E17095" s="288"/>
    </row>
    <row r="17096" spans="4:5" ht="14.4" x14ac:dyDescent="0.55000000000000004">
      <c r="D17096" s="286"/>
      <c r="E17096" s="288"/>
    </row>
    <row r="17097" spans="4:5" ht="14.4" x14ac:dyDescent="0.55000000000000004">
      <c r="D17097" s="286"/>
      <c r="E17097" s="288"/>
    </row>
    <row r="17098" spans="4:5" ht="14.4" x14ac:dyDescent="0.55000000000000004">
      <c r="D17098" s="286"/>
      <c r="E17098" s="288"/>
    </row>
    <row r="17099" spans="4:5" ht="14.4" x14ac:dyDescent="0.55000000000000004">
      <c r="D17099" s="286"/>
      <c r="E17099" s="288"/>
    </row>
    <row r="17100" spans="4:5" ht="14.4" x14ac:dyDescent="0.55000000000000004">
      <c r="D17100" s="286"/>
      <c r="E17100" s="288"/>
    </row>
    <row r="17101" spans="4:5" ht="14.4" x14ac:dyDescent="0.55000000000000004">
      <c r="D17101" s="286"/>
      <c r="E17101" s="288"/>
    </row>
    <row r="17102" spans="4:5" ht="14.4" x14ac:dyDescent="0.55000000000000004">
      <c r="D17102" s="286"/>
      <c r="E17102" s="288"/>
    </row>
    <row r="17103" spans="4:5" ht="14.4" x14ac:dyDescent="0.55000000000000004">
      <c r="D17103" s="286"/>
      <c r="E17103" s="288"/>
    </row>
    <row r="17104" spans="4:5" ht="14.4" x14ac:dyDescent="0.55000000000000004">
      <c r="D17104" s="286"/>
      <c r="E17104" s="288"/>
    </row>
    <row r="17105" spans="4:5" ht="14.4" x14ac:dyDescent="0.55000000000000004">
      <c r="D17105" s="286"/>
      <c r="E17105" s="288"/>
    </row>
    <row r="17106" spans="4:5" ht="14.4" x14ac:dyDescent="0.55000000000000004">
      <c r="D17106" s="286"/>
      <c r="E17106" s="288"/>
    </row>
    <row r="17107" spans="4:5" ht="14.4" x14ac:dyDescent="0.55000000000000004">
      <c r="D17107" s="286"/>
      <c r="E17107" s="288"/>
    </row>
    <row r="17108" spans="4:5" ht="14.4" x14ac:dyDescent="0.55000000000000004">
      <c r="D17108" s="286"/>
      <c r="E17108" s="288"/>
    </row>
    <row r="17109" spans="4:5" ht="14.4" x14ac:dyDescent="0.55000000000000004">
      <c r="D17109" s="286"/>
      <c r="E17109" s="288"/>
    </row>
    <row r="17110" spans="4:5" ht="14.4" x14ac:dyDescent="0.55000000000000004">
      <c r="D17110" s="286"/>
      <c r="E17110" s="288"/>
    </row>
    <row r="17111" spans="4:5" ht="14.4" x14ac:dyDescent="0.55000000000000004">
      <c r="D17111" s="286"/>
      <c r="E17111" s="288"/>
    </row>
    <row r="17112" spans="4:5" ht="14.4" x14ac:dyDescent="0.55000000000000004">
      <c r="D17112" s="286"/>
      <c r="E17112" s="288"/>
    </row>
    <row r="17113" spans="4:5" ht="14.4" x14ac:dyDescent="0.55000000000000004">
      <c r="D17113" s="286"/>
      <c r="E17113" s="288"/>
    </row>
    <row r="17114" spans="4:5" ht="14.4" x14ac:dyDescent="0.55000000000000004">
      <c r="D17114" s="286"/>
      <c r="E17114" s="288"/>
    </row>
    <row r="17115" spans="4:5" ht="14.4" x14ac:dyDescent="0.55000000000000004">
      <c r="D17115" s="286"/>
      <c r="E17115" s="288"/>
    </row>
    <row r="17116" spans="4:5" ht="14.4" x14ac:dyDescent="0.55000000000000004">
      <c r="D17116" s="286"/>
      <c r="E17116" s="288"/>
    </row>
    <row r="17117" spans="4:5" ht="14.4" x14ac:dyDescent="0.55000000000000004">
      <c r="D17117" s="286"/>
      <c r="E17117" s="288"/>
    </row>
    <row r="17118" spans="4:5" ht="14.4" x14ac:dyDescent="0.55000000000000004">
      <c r="D17118" s="286"/>
      <c r="E17118" s="288"/>
    </row>
    <row r="17119" spans="4:5" ht="14.4" x14ac:dyDescent="0.55000000000000004">
      <c r="D17119" s="286"/>
      <c r="E17119" s="288"/>
    </row>
    <row r="17120" spans="4:5" ht="14.4" x14ac:dyDescent="0.55000000000000004">
      <c r="D17120" s="286"/>
      <c r="E17120" s="288"/>
    </row>
    <row r="17121" spans="4:5" ht="14.4" x14ac:dyDescent="0.55000000000000004">
      <c r="D17121" s="286"/>
      <c r="E17121" s="288"/>
    </row>
    <row r="17122" spans="4:5" ht="14.4" x14ac:dyDescent="0.55000000000000004">
      <c r="D17122" s="286"/>
      <c r="E17122" s="288"/>
    </row>
    <row r="17123" spans="4:5" ht="14.4" x14ac:dyDescent="0.55000000000000004">
      <c r="D17123" s="286"/>
      <c r="E17123" s="288"/>
    </row>
    <row r="17124" spans="4:5" ht="14.4" x14ac:dyDescent="0.55000000000000004">
      <c r="D17124" s="286"/>
      <c r="E17124" s="288"/>
    </row>
    <row r="17125" spans="4:5" ht="14.4" x14ac:dyDescent="0.55000000000000004">
      <c r="D17125" s="286"/>
      <c r="E17125" s="288"/>
    </row>
    <row r="17126" spans="4:5" ht="14.4" x14ac:dyDescent="0.55000000000000004">
      <c r="D17126" s="286"/>
      <c r="E17126" s="288"/>
    </row>
    <row r="17127" spans="4:5" ht="14.4" x14ac:dyDescent="0.55000000000000004">
      <c r="D17127" s="286"/>
      <c r="E17127" s="288"/>
    </row>
    <row r="17128" spans="4:5" ht="14.4" x14ac:dyDescent="0.55000000000000004">
      <c r="D17128" s="286"/>
      <c r="E17128" s="288"/>
    </row>
    <row r="17129" spans="4:5" ht="14.4" x14ac:dyDescent="0.55000000000000004">
      <c r="D17129" s="286"/>
      <c r="E17129" s="288"/>
    </row>
    <row r="17130" spans="4:5" ht="14.4" x14ac:dyDescent="0.55000000000000004">
      <c r="D17130" s="286"/>
      <c r="E17130" s="288"/>
    </row>
    <row r="17131" spans="4:5" ht="14.4" x14ac:dyDescent="0.55000000000000004">
      <c r="D17131" s="286"/>
      <c r="E17131" s="288"/>
    </row>
    <row r="17132" spans="4:5" ht="14.4" x14ac:dyDescent="0.55000000000000004">
      <c r="D17132" s="286"/>
      <c r="E17132" s="288"/>
    </row>
    <row r="17133" spans="4:5" ht="14.4" x14ac:dyDescent="0.55000000000000004">
      <c r="D17133" s="286"/>
      <c r="E17133" s="288"/>
    </row>
    <row r="17134" spans="4:5" ht="14.4" x14ac:dyDescent="0.55000000000000004">
      <c r="D17134" s="286"/>
      <c r="E17134" s="288"/>
    </row>
    <row r="17135" spans="4:5" ht="14.4" x14ac:dyDescent="0.55000000000000004">
      <c r="D17135" s="286"/>
      <c r="E17135" s="288"/>
    </row>
    <row r="17136" spans="4:5" ht="14.4" x14ac:dyDescent="0.55000000000000004">
      <c r="D17136" s="286"/>
      <c r="E17136" s="288"/>
    </row>
    <row r="17137" spans="4:5" ht="14.4" x14ac:dyDescent="0.55000000000000004">
      <c r="D17137" s="286"/>
      <c r="E17137" s="288"/>
    </row>
    <row r="17138" spans="4:5" ht="14.4" x14ac:dyDescent="0.55000000000000004">
      <c r="D17138" s="286"/>
      <c r="E17138" s="288"/>
    </row>
    <row r="17139" spans="4:5" ht="14.4" x14ac:dyDescent="0.55000000000000004">
      <c r="D17139" s="286"/>
      <c r="E17139" s="288"/>
    </row>
    <row r="17140" spans="4:5" ht="14.4" x14ac:dyDescent="0.55000000000000004">
      <c r="D17140" s="286"/>
      <c r="E17140" s="288"/>
    </row>
    <row r="17141" spans="4:5" ht="14.4" x14ac:dyDescent="0.55000000000000004">
      <c r="D17141" s="286"/>
      <c r="E17141" s="288"/>
    </row>
    <row r="17142" spans="4:5" ht="14.4" x14ac:dyDescent="0.55000000000000004">
      <c r="D17142" s="286"/>
      <c r="E17142" s="288"/>
    </row>
    <row r="17143" spans="4:5" ht="14.4" x14ac:dyDescent="0.55000000000000004">
      <c r="D17143" s="286"/>
      <c r="E17143" s="288"/>
    </row>
    <row r="17144" spans="4:5" ht="14.4" x14ac:dyDescent="0.55000000000000004">
      <c r="D17144" s="286"/>
      <c r="E17144" s="288"/>
    </row>
    <row r="17145" spans="4:5" ht="14.4" x14ac:dyDescent="0.55000000000000004">
      <c r="D17145" s="286"/>
      <c r="E17145" s="288"/>
    </row>
    <row r="17146" spans="4:5" ht="14.4" x14ac:dyDescent="0.55000000000000004">
      <c r="D17146" s="286"/>
      <c r="E17146" s="288"/>
    </row>
    <row r="17147" spans="4:5" ht="14.4" x14ac:dyDescent="0.55000000000000004">
      <c r="D17147" s="286"/>
      <c r="E17147" s="288"/>
    </row>
    <row r="17148" spans="4:5" ht="14.4" x14ac:dyDescent="0.55000000000000004">
      <c r="D17148" s="286"/>
      <c r="E17148" s="288"/>
    </row>
    <row r="17149" spans="4:5" ht="14.4" x14ac:dyDescent="0.55000000000000004">
      <c r="D17149" s="286"/>
      <c r="E17149" s="288"/>
    </row>
    <row r="17150" spans="4:5" ht="14.4" x14ac:dyDescent="0.55000000000000004">
      <c r="D17150" s="286"/>
      <c r="E17150" s="288"/>
    </row>
    <row r="17151" spans="4:5" ht="14.4" x14ac:dyDescent="0.55000000000000004">
      <c r="D17151" s="286"/>
      <c r="E17151" s="288"/>
    </row>
    <row r="17152" spans="4:5" ht="14.4" x14ac:dyDescent="0.55000000000000004">
      <c r="D17152" s="286"/>
      <c r="E17152" s="288"/>
    </row>
    <row r="17153" spans="4:5" ht="14.4" x14ac:dyDescent="0.55000000000000004">
      <c r="D17153" s="286"/>
      <c r="E17153" s="288"/>
    </row>
    <row r="17154" spans="4:5" ht="14.4" x14ac:dyDescent="0.55000000000000004">
      <c r="D17154" s="286"/>
      <c r="E17154" s="288"/>
    </row>
    <row r="17155" spans="4:5" ht="14.4" x14ac:dyDescent="0.55000000000000004">
      <c r="D17155" s="286"/>
      <c r="E17155" s="288"/>
    </row>
    <row r="17156" spans="4:5" ht="14.4" x14ac:dyDescent="0.55000000000000004">
      <c r="D17156" s="286"/>
      <c r="E17156" s="288"/>
    </row>
    <row r="17157" spans="4:5" ht="14.4" x14ac:dyDescent="0.55000000000000004">
      <c r="D17157" s="286"/>
      <c r="E17157" s="288"/>
    </row>
    <row r="17158" spans="4:5" ht="14.4" x14ac:dyDescent="0.55000000000000004">
      <c r="D17158" s="286"/>
      <c r="E17158" s="288"/>
    </row>
    <row r="17159" spans="4:5" ht="14.4" x14ac:dyDescent="0.55000000000000004">
      <c r="D17159" s="286"/>
      <c r="E17159" s="288"/>
    </row>
    <row r="17160" spans="4:5" ht="14.4" x14ac:dyDescent="0.55000000000000004">
      <c r="D17160" s="286"/>
      <c r="E17160" s="288"/>
    </row>
    <row r="17161" spans="4:5" ht="14.4" x14ac:dyDescent="0.55000000000000004">
      <c r="D17161" s="286"/>
      <c r="E17161" s="288"/>
    </row>
    <row r="17162" spans="4:5" ht="14.4" x14ac:dyDescent="0.55000000000000004">
      <c r="D17162" s="286"/>
      <c r="E17162" s="288"/>
    </row>
    <row r="17163" spans="4:5" ht="14.4" x14ac:dyDescent="0.55000000000000004">
      <c r="D17163" s="286"/>
      <c r="E17163" s="288"/>
    </row>
    <row r="17164" spans="4:5" ht="14.4" x14ac:dyDescent="0.55000000000000004">
      <c r="D17164" s="286"/>
      <c r="E17164" s="288"/>
    </row>
    <row r="17165" spans="4:5" ht="14.4" x14ac:dyDescent="0.55000000000000004">
      <c r="D17165" s="286"/>
      <c r="E17165" s="288"/>
    </row>
    <row r="17166" spans="4:5" ht="14.4" x14ac:dyDescent="0.55000000000000004">
      <c r="D17166" s="286"/>
      <c r="E17166" s="288"/>
    </row>
    <row r="17167" spans="4:5" ht="14.4" x14ac:dyDescent="0.55000000000000004">
      <c r="D17167" s="286"/>
      <c r="E17167" s="288"/>
    </row>
    <row r="17168" spans="4:5" ht="14.4" x14ac:dyDescent="0.55000000000000004">
      <c r="D17168" s="286"/>
      <c r="E17168" s="288"/>
    </row>
    <row r="17169" spans="4:5" ht="14.4" x14ac:dyDescent="0.55000000000000004">
      <c r="D17169" s="286"/>
      <c r="E17169" s="288"/>
    </row>
    <row r="17170" spans="4:5" ht="14.4" x14ac:dyDescent="0.55000000000000004">
      <c r="D17170" s="286"/>
      <c r="E17170" s="288"/>
    </row>
    <row r="17171" spans="4:5" ht="14.4" x14ac:dyDescent="0.55000000000000004">
      <c r="D17171" s="286"/>
      <c r="E17171" s="288"/>
    </row>
    <row r="17172" spans="4:5" ht="14.4" x14ac:dyDescent="0.55000000000000004">
      <c r="D17172" s="286"/>
      <c r="E17172" s="288"/>
    </row>
    <row r="17173" spans="4:5" ht="14.4" x14ac:dyDescent="0.55000000000000004">
      <c r="D17173" s="286"/>
      <c r="E17173" s="288"/>
    </row>
    <row r="17174" spans="4:5" ht="14.4" x14ac:dyDescent="0.55000000000000004">
      <c r="D17174" s="286"/>
      <c r="E17174" s="288"/>
    </row>
    <row r="17175" spans="4:5" ht="14.4" x14ac:dyDescent="0.55000000000000004">
      <c r="D17175" s="286"/>
      <c r="E17175" s="288"/>
    </row>
    <row r="17176" spans="4:5" ht="14.4" x14ac:dyDescent="0.55000000000000004">
      <c r="D17176" s="286"/>
      <c r="E17176" s="288"/>
    </row>
    <row r="17177" spans="4:5" ht="14.4" x14ac:dyDescent="0.55000000000000004">
      <c r="D17177" s="286"/>
      <c r="E17177" s="288"/>
    </row>
    <row r="17178" spans="4:5" ht="14.4" x14ac:dyDescent="0.55000000000000004">
      <c r="D17178" s="286"/>
      <c r="E17178" s="288"/>
    </row>
    <row r="17179" spans="4:5" ht="14.4" x14ac:dyDescent="0.55000000000000004">
      <c r="D17179" s="286"/>
      <c r="E17179" s="288"/>
    </row>
    <row r="17180" spans="4:5" ht="14.4" x14ac:dyDescent="0.55000000000000004">
      <c r="D17180" s="286"/>
      <c r="E17180" s="288"/>
    </row>
    <row r="17181" spans="4:5" ht="14.4" x14ac:dyDescent="0.55000000000000004">
      <c r="D17181" s="286"/>
      <c r="E17181" s="288"/>
    </row>
    <row r="17182" spans="4:5" ht="14.4" x14ac:dyDescent="0.55000000000000004">
      <c r="D17182" s="286"/>
      <c r="E17182" s="288"/>
    </row>
    <row r="17183" spans="4:5" ht="14.4" x14ac:dyDescent="0.55000000000000004">
      <c r="D17183" s="286"/>
      <c r="E17183" s="288"/>
    </row>
    <row r="17184" spans="4:5" ht="14.4" x14ac:dyDescent="0.55000000000000004">
      <c r="D17184" s="286"/>
      <c r="E17184" s="288"/>
    </row>
    <row r="17185" spans="4:5" ht="14.4" x14ac:dyDescent="0.55000000000000004">
      <c r="D17185" s="286"/>
      <c r="E17185" s="288"/>
    </row>
    <row r="17186" spans="4:5" ht="14.4" x14ac:dyDescent="0.55000000000000004">
      <c r="D17186" s="286"/>
      <c r="E17186" s="288"/>
    </row>
    <row r="17187" spans="4:5" ht="14.4" x14ac:dyDescent="0.55000000000000004">
      <c r="D17187" s="286"/>
      <c r="E17187" s="288"/>
    </row>
    <row r="17188" spans="4:5" ht="14.4" x14ac:dyDescent="0.55000000000000004">
      <c r="D17188" s="286"/>
      <c r="E17188" s="288"/>
    </row>
    <row r="17189" spans="4:5" ht="14.4" x14ac:dyDescent="0.55000000000000004">
      <c r="D17189" s="286"/>
      <c r="E17189" s="288"/>
    </row>
    <row r="17190" spans="4:5" ht="14.4" x14ac:dyDescent="0.55000000000000004">
      <c r="D17190" s="286"/>
      <c r="E17190" s="288"/>
    </row>
    <row r="17191" spans="4:5" ht="14.4" x14ac:dyDescent="0.55000000000000004">
      <c r="D17191" s="286"/>
      <c r="E17191" s="288"/>
    </row>
    <row r="17192" spans="4:5" ht="14.4" x14ac:dyDescent="0.55000000000000004">
      <c r="D17192" s="286"/>
      <c r="E17192" s="288"/>
    </row>
    <row r="17193" spans="4:5" ht="14.4" x14ac:dyDescent="0.55000000000000004">
      <c r="D17193" s="286"/>
      <c r="E17193" s="288"/>
    </row>
    <row r="17194" spans="4:5" ht="14.4" x14ac:dyDescent="0.55000000000000004">
      <c r="D17194" s="286"/>
      <c r="E17194" s="288"/>
    </row>
    <row r="17195" spans="4:5" ht="14.4" x14ac:dyDescent="0.55000000000000004">
      <c r="D17195" s="286"/>
      <c r="E17195" s="288"/>
    </row>
    <row r="17196" spans="4:5" ht="14.4" x14ac:dyDescent="0.55000000000000004">
      <c r="D17196" s="286"/>
      <c r="E17196" s="288"/>
    </row>
    <row r="17197" spans="4:5" ht="14.4" x14ac:dyDescent="0.55000000000000004">
      <c r="D17197" s="286"/>
      <c r="E17197" s="288"/>
    </row>
    <row r="17198" spans="4:5" ht="14.4" x14ac:dyDescent="0.55000000000000004">
      <c r="D17198" s="286"/>
      <c r="E17198" s="288"/>
    </row>
    <row r="17199" spans="4:5" ht="14.4" x14ac:dyDescent="0.55000000000000004">
      <c r="D17199" s="286"/>
      <c r="E17199" s="288"/>
    </row>
    <row r="17200" spans="4:5" ht="14.4" x14ac:dyDescent="0.55000000000000004">
      <c r="D17200" s="286"/>
      <c r="E17200" s="288"/>
    </row>
    <row r="17201" spans="4:5" ht="14.4" x14ac:dyDescent="0.55000000000000004">
      <c r="D17201" s="286"/>
      <c r="E17201" s="288"/>
    </row>
    <row r="17202" spans="4:5" ht="14.4" x14ac:dyDescent="0.55000000000000004">
      <c r="D17202" s="286"/>
      <c r="E17202" s="288"/>
    </row>
    <row r="17203" spans="4:5" ht="14.4" x14ac:dyDescent="0.55000000000000004">
      <c r="D17203" s="286"/>
      <c r="E17203" s="288"/>
    </row>
    <row r="17204" spans="4:5" ht="14.4" x14ac:dyDescent="0.55000000000000004">
      <c r="D17204" s="286"/>
      <c r="E17204" s="288"/>
    </row>
    <row r="17205" spans="4:5" ht="14.4" x14ac:dyDescent="0.55000000000000004">
      <c r="D17205" s="286"/>
      <c r="E17205" s="288"/>
    </row>
    <row r="17206" spans="4:5" ht="14.4" x14ac:dyDescent="0.55000000000000004">
      <c r="D17206" s="286"/>
      <c r="E17206" s="288"/>
    </row>
    <row r="17207" spans="4:5" ht="14.4" x14ac:dyDescent="0.55000000000000004">
      <c r="D17207" s="286"/>
      <c r="E17207" s="288"/>
    </row>
    <row r="17208" spans="4:5" ht="14.4" x14ac:dyDescent="0.55000000000000004">
      <c r="D17208" s="286"/>
      <c r="E17208" s="288"/>
    </row>
    <row r="17209" spans="4:5" ht="14.4" x14ac:dyDescent="0.55000000000000004">
      <c r="D17209" s="286"/>
      <c r="E17209" s="288"/>
    </row>
    <row r="17210" spans="4:5" ht="14.4" x14ac:dyDescent="0.55000000000000004">
      <c r="D17210" s="286"/>
      <c r="E17210" s="288"/>
    </row>
    <row r="17211" spans="4:5" ht="14.4" x14ac:dyDescent="0.55000000000000004">
      <c r="D17211" s="286"/>
      <c r="E17211" s="288"/>
    </row>
    <row r="17212" spans="4:5" ht="14.4" x14ac:dyDescent="0.55000000000000004">
      <c r="D17212" s="286"/>
      <c r="E17212" s="288"/>
    </row>
    <row r="17213" spans="4:5" ht="14.4" x14ac:dyDescent="0.55000000000000004">
      <c r="D17213" s="286"/>
      <c r="E17213" s="288"/>
    </row>
    <row r="17214" spans="4:5" ht="14.4" x14ac:dyDescent="0.55000000000000004">
      <c r="D17214" s="286"/>
      <c r="E17214" s="288"/>
    </row>
    <row r="17215" spans="4:5" ht="14.4" x14ac:dyDescent="0.55000000000000004">
      <c r="D17215" s="286"/>
      <c r="E17215" s="288"/>
    </row>
    <row r="17216" spans="4:5" ht="14.4" x14ac:dyDescent="0.55000000000000004">
      <c r="D17216" s="286"/>
      <c r="E17216" s="288"/>
    </row>
    <row r="17217" spans="4:5" ht="14.4" x14ac:dyDescent="0.55000000000000004">
      <c r="D17217" s="286"/>
      <c r="E17217" s="288"/>
    </row>
    <row r="17218" spans="4:5" ht="14.4" x14ac:dyDescent="0.55000000000000004">
      <c r="D17218" s="286"/>
      <c r="E17218" s="288"/>
    </row>
    <row r="17219" spans="4:5" ht="14.4" x14ac:dyDescent="0.55000000000000004">
      <c r="D17219" s="286"/>
      <c r="E17219" s="288"/>
    </row>
    <row r="17220" spans="4:5" ht="14.4" x14ac:dyDescent="0.55000000000000004">
      <c r="D17220" s="286"/>
      <c r="E17220" s="288"/>
    </row>
    <row r="17221" spans="4:5" ht="14.4" x14ac:dyDescent="0.55000000000000004">
      <c r="D17221" s="286"/>
      <c r="E17221" s="288"/>
    </row>
    <row r="17222" spans="4:5" ht="14.4" x14ac:dyDescent="0.55000000000000004">
      <c r="D17222" s="286"/>
      <c r="E17222" s="288"/>
    </row>
    <row r="17223" spans="4:5" ht="14.4" x14ac:dyDescent="0.55000000000000004">
      <c r="D17223" s="286"/>
      <c r="E17223" s="288"/>
    </row>
    <row r="17224" spans="4:5" ht="14.4" x14ac:dyDescent="0.55000000000000004">
      <c r="D17224" s="286"/>
      <c r="E17224" s="288"/>
    </row>
    <row r="17225" spans="4:5" ht="14.4" x14ac:dyDescent="0.55000000000000004">
      <c r="D17225" s="286"/>
      <c r="E17225" s="288"/>
    </row>
    <row r="17226" spans="4:5" ht="14.4" x14ac:dyDescent="0.55000000000000004">
      <c r="D17226" s="286"/>
      <c r="E17226" s="288"/>
    </row>
    <row r="17227" spans="4:5" ht="14.4" x14ac:dyDescent="0.55000000000000004">
      <c r="D17227" s="286"/>
      <c r="E17227" s="288"/>
    </row>
    <row r="17228" spans="4:5" ht="14.4" x14ac:dyDescent="0.55000000000000004">
      <c r="D17228" s="286"/>
      <c r="E17228" s="288"/>
    </row>
    <row r="17229" spans="4:5" ht="14.4" x14ac:dyDescent="0.55000000000000004">
      <c r="D17229" s="286"/>
      <c r="E17229" s="288"/>
    </row>
    <row r="17230" spans="4:5" ht="14.4" x14ac:dyDescent="0.55000000000000004">
      <c r="D17230" s="286"/>
      <c r="E17230" s="288"/>
    </row>
    <row r="17231" spans="4:5" ht="14.4" x14ac:dyDescent="0.55000000000000004">
      <c r="D17231" s="286"/>
      <c r="E17231" s="288"/>
    </row>
    <row r="17232" spans="4:5" ht="14.4" x14ac:dyDescent="0.55000000000000004">
      <c r="D17232" s="286"/>
      <c r="E17232" s="288"/>
    </row>
    <row r="17233" spans="4:5" ht="14.4" x14ac:dyDescent="0.55000000000000004">
      <c r="D17233" s="286"/>
      <c r="E17233" s="288"/>
    </row>
    <row r="17234" spans="4:5" ht="14.4" x14ac:dyDescent="0.55000000000000004">
      <c r="D17234" s="286"/>
      <c r="E17234" s="288"/>
    </row>
    <row r="17235" spans="4:5" ht="14.4" x14ac:dyDescent="0.55000000000000004">
      <c r="D17235" s="286"/>
      <c r="E17235" s="288"/>
    </row>
    <row r="17236" spans="4:5" ht="14.4" x14ac:dyDescent="0.55000000000000004">
      <c r="D17236" s="286"/>
      <c r="E17236" s="288"/>
    </row>
    <row r="17237" spans="4:5" ht="14.4" x14ac:dyDescent="0.55000000000000004">
      <c r="D17237" s="286"/>
      <c r="E17237" s="288"/>
    </row>
    <row r="17238" spans="4:5" ht="14.4" x14ac:dyDescent="0.55000000000000004">
      <c r="D17238" s="286"/>
      <c r="E17238" s="288"/>
    </row>
    <row r="17239" spans="4:5" ht="14.4" x14ac:dyDescent="0.55000000000000004">
      <c r="D17239" s="286"/>
      <c r="E17239" s="288"/>
    </row>
    <row r="17240" spans="4:5" ht="14.4" x14ac:dyDescent="0.55000000000000004">
      <c r="D17240" s="286"/>
      <c r="E17240" s="288"/>
    </row>
    <row r="17241" spans="4:5" ht="14.4" x14ac:dyDescent="0.55000000000000004">
      <c r="D17241" s="286"/>
      <c r="E17241" s="288"/>
    </row>
    <row r="17242" spans="4:5" ht="14.4" x14ac:dyDescent="0.55000000000000004">
      <c r="D17242" s="286"/>
      <c r="E17242" s="288"/>
    </row>
    <row r="17243" spans="4:5" ht="14.4" x14ac:dyDescent="0.55000000000000004">
      <c r="D17243" s="286"/>
      <c r="E17243" s="288"/>
    </row>
    <row r="17244" spans="4:5" ht="14.4" x14ac:dyDescent="0.55000000000000004">
      <c r="D17244" s="286"/>
      <c r="E17244" s="288"/>
    </row>
    <row r="17245" spans="4:5" ht="14.4" x14ac:dyDescent="0.55000000000000004">
      <c r="D17245" s="286"/>
      <c r="E17245" s="288"/>
    </row>
    <row r="17246" spans="4:5" ht="14.4" x14ac:dyDescent="0.55000000000000004">
      <c r="D17246" s="286"/>
      <c r="E17246" s="288"/>
    </row>
    <row r="17247" spans="4:5" ht="14.4" x14ac:dyDescent="0.55000000000000004">
      <c r="D17247" s="286"/>
      <c r="E17247" s="288"/>
    </row>
    <row r="17248" spans="4:5" ht="14.4" x14ac:dyDescent="0.55000000000000004">
      <c r="D17248" s="286"/>
      <c r="E17248" s="288"/>
    </row>
    <row r="17249" spans="4:5" ht="14.4" x14ac:dyDescent="0.55000000000000004">
      <c r="D17249" s="286"/>
      <c r="E17249" s="288"/>
    </row>
    <row r="17250" spans="4:5" ht="14.4" x14ac:dyDescent="0.55000000000000004">
      <c r="D17250" s="286"/>
      <c r="E17250" s="288"/>
    </row>
    <row r="17251" spans="4:5" ht="14.4" x14ac:dyDescent="0.55000000000000004">
      <c r="D17251" s="286"/>
      <c r="E17251" s="288"/>
    </row>
    <row r="17252" spans="4:5" ht="14.4" x14ac:dyDescent="0.55000000000000004">
      <c r="D17252" s="286"/>
      <c r="E17252" s="288"/>
    </row>
    <row r="17253" spans="4:5" ht="14.4" x14ac:dyDescent="0.55000000000000004">
      <c r="D17253" s="286"/>
      <c r="E17253" s="288"/>
    </row>
    <row r="17254" spans="4:5" ht="14.4" x14ac:dyDescent="0.55000000000000004">
      <c r="D17254" s="286"/>
      <c r="E17254" s="288"/>
    </row>
    <row r="17255" spans="4:5" ht="14.4" x14ac:dyDescent="0.55000000000000004">
      <c r="D17255" s="286"/>
      <c r="E17255" s="288"/>
    </row>
    <row r="17256" spans="4:5" ht="14.4" x14ac:dyDescent="0.55000000000000004">
      <c r="D17256" s="286"/>
      <c r="E17256" s="288"/>
    </row>
    <row r="17257" spans="4:5" ht="14.4" x14ac:dyDescent="0.55000000000000004">
      <c r="D17257" s="286"/>
      <c r="E17257" s="288"/>
    </row>
    <row r="17258" spans="4:5" ht="14.4" x14ac:dyDescent="0.55000000000000004">
      <c r="D17258" s="286"/>
      <c r="E17258" s="288"/>
    </row>
    <row r="17259" spans="4:5" ht="14.4" x14ac:dyDescent="0.55000000000000004">
      <c r="D17259" s="286"/>
      <c r="E17259" s="288"/>
    </row>
    <row r="17260" spans="4:5" ht="14.4" x14ac:dyDescent="0.55000000000000004">
      <c r="D17260" s="286"/>
      <c r="E17260" s="288"/>
    </row>
    <row r="17261" spans="4:5" ht="14.4" x14ac:dyDescent="0.55000000000000004">
      <c r="D17261" s="286"/>
      <c r="E17261" s="288"/>
    </row>
    <row r="17262" spans="4:5" ht="14.4" x14ac:dyDescent="0.55000000000000004">
      <c r="D17262" s="286"/>
      <c r="E17262" s="288"/>
    </row>
    <row r="17263" spans="4:5" ht="14.4" x14ac:dyDescent="0.55000000000000004">
      <c r="D17263" s="286"/>
      <c r="E17263" s="288"/>
    </row>
    <row r="17264" spans="4:5" ht="14.4" x14ac:dyDescent="0.55000000000000004">
      <c r="D17264" s="286"/>
      <c r="E17264" s="288"/>
    </row>
    <row r="17265" spans="4:5" ht="14.4" x14ac:dyDescent="0.55000000000000004">
      <c r="D17265" s="286"/>
      <c r="E17265" s="288"/>
    </row>
    <row r="17266" spans="4:5" ht="14.4" x14ac:dyDescent="0.55000000000000004">
      <c r="D17266" s="286"/>
      <c r="E17266" s="288"/>
    </row>
    <row r="17267" spans="4:5" ht="14.4" x14ac:dyDescent="0.55000000000000004">
      <c r="D17267" s="286"/>
      <c r="E17267" s="288"/>
    </row>
    <row r="17268" spans="4:5" ht="14.4" x14ac:dyDescent="0.55000000000000004">
      <c r="D17268" s="286"/>
      <c r="E17268" s="288"/>
    </row>
    <row r="17269" spans="4:5" ht="14.4" x14ac:dyDescent="0.55000000000000004">
      <c r="D17269" s="286"/>
      <c r="E17269" s="288"/>
    </row>
    <row r="17270" spans="4:5" ht="14.4" x14ac:dyDescent="0.55000000000000004">
      <c r="D17270" s="286"/>
      <c r="E17270" s="288"/>
    </row>
    <row r="17271" spans="4:5" ht="14.4" x14ac:dyDescent="0.55000000000000004">
      <c r="D17271" s="286"/>
      <c r="E17271" s="288"/>
    </row>
    <row r="17272" spans="4:5" ht="14.4" x14ac:dyDescent="0.55000000000000004">
      <c r="D17272" s="286"/>
      <c r="E17272" s="288"/>
    </row>
    <row r="17273" spans="4:5" ht="14.4" x14ac:dyDescent="0.55000000000000004">
      <c r="D17273" s="286"/>
      <c r="E17273" s="288"/>
    </row>
    <row r="17274" spans="4:5" ht="14.4" x14ac:dyDescent="0.55000000000000004">
      <c r="D17274" s="286"/>
      <c r="E17274" s="288"/>
    </row>
    <row r="17275" spans="4:5" ht="14.4" x14ac:dyDescent="0.55000000000000004">
      <c r="D17275" s="286"/>
      <c r="E17275" s="288"/>
    </row>
    <row r="17276" spans="4:5" ht="14.4" x14ac:dyDescent="0.55000000000000004">
      <c r="D17276" s="286"/>
      <c r="E17276" s="288"/>
    </row>
    <row r="17277" spans="4:5" ht="14.4" x14ac:dyDescent="0.55000000000000004">
      <c r="D17277" s="286"/>
      <c r="E17277" s="288"/>
    </row>
    <row r="17278" spans="4:5" ht="14.4" x14ac:dyDescent="0.55000000000000004">
      <c r="D17278" s="286"/>
      <c r="E17278" s="288"/>
    </row>
    <row r="17279" spans="4:5" ht="14.4" x14ac:dyDescent="0.55000000000000004">
      <c r="D17279" s="286"/>
      <c r="E17279" s="288"/>
    </row>
    <row r="17280" spans="4:5" ht="14.4" x14ac:dyDescent="0.55000000000000004">
      <c r="D17280" s="286"/>
      <c r="E17280" s="288"/>
    </row>
    <row r="17281" spans="4:5" ht="14.4" x14ac:dyDescent="0.55000000000000004">
      <c r="D17281" s="286"/>
      <c r="E17281" s="288"/>
    </row>
    <row r="17282" spans="4:5" ht="14.4" x14ac:dyDescent="0.55000000000000004">
      <c r="D17282" s="286"/>
      <c r="E17282" s="288"/>
    </row>
    <row r="17283" spans="4:5" ht="14.4" x14ac:dyDescent="0.55000000000000004">
      <c r="D17283" s="286"/>
      <c r="E17283" s="288"/>
    </row>
    <row r="17284" spans="4:5" ht="14.4" x14ac:dyDescent="0.55000000000000004">
      <c r="D17284" s="286"/>
      <c r="E17284" s="288"/>
    </row>
    <row r="17285" spans="4:5" ht="14.4" x14ac:dyDescent="0.55000000000000004">
      <c r="D17285" s="286"/>
      <c r="E17285" s="288"/>
    </row>
    <row r="17286" spans="4:5" ht="14.4" x14ac:dyDescent="0.55000000000000004">
      <c r="D17286" s="286"/>
      <c r="E17286" s="288"/>
    </row>
    <row r="17287" spans="4:5" ht="14.4" x14ac:dyDescent="0.55000000000000004">
      <c r="D17287" s="286"/>
      <c r="E17287" s="288"/>
    </row>
    <row r="17288" spans="4:5" ht="14.4" x14ac:dyDescent="0.55000000000000004">
      <c r="D17288" s="286"/>
      <c r="E17288" s="288"/>
    </row>
    <row r="17289" spans="4:5" ht="14.4" x14ac:dyDescent="0.55000000000000004">
      <c r="D17289" s="286"/>
      <c r="E17289" s="288"/>
    </row>
    <row r="17290" spans="4:5" ht="14.4" x14ac:dyDescent="0.55000000000000004">
      <c r="D17290" s="286"/>
      <c r="E17290" s="288"/>
    </row>
    <row r="17291" spans="4:5" ht="14.4" x14ac:dyDescent="0.55000000000000004">
      <c r="D17291" s="286"/>
      <c r="E17291" s="288"/>
    </row>
    <row r="17292" spans="4:5" ht="14.4" x14ac:dyDescent="0.55000000000000004">
      <c r="D17292" s="286"/>
      <c r="E17292" s="288"/>
    </row>
    <row r="17293" spans="4:5" ht="14.4" x14ac:dyDescent="0.55000000000000004">
      <c r="D17293" s="286"/>
      <c r="E17293" s="288"/>
    </row>
    <row r="17294" spans="4:5" ht="14.4" x14ac:dyDescent="0.55000000000000004">
      <c r="D17294" s="286"/>
      <c r="E17294" s="288"/>
    </row>
    <row r="17295" spans="4:5" ht="14.4" x14ac:dyDescent="0.55000000000000004">
      <c r="D17295" s="286"/>
      <c r="E17295" s="288"/>
    </row>
    <row r="17296" spans="4:5" ht="14.4" x14ac:dyDescent="0.55000000000000004">
      <c r="D17296" s="286"/>
      <c r="E17296" s="288"/>
    </row>
    <row r="17297" spans="4:5" ht="14.4" x14ac:dyDescent="0.55000000000000004">
      <c r="D17297" s="286"/>
      <c r="E17297" s="288"/>
    </row>
    <row r="17298" spans="4:5" ht="14.4" x14ac:dyDescent="0.55000000000000004">
      <c r="D17298" s="286"/>
      <c r="E17298" s="288"/>
    </row>
    <row r="17299" spans="4:5" ht="14.4" x14ac:dyDescent="0.55000000000000004">
      <c r="D17299" s="286"/>
      <c r="E17299" s="288"/>
    </row>
    <row r="17300" spans="4:5" ht="14.4" x14ac:dyDescent="0.55000000000000004">
      <c r="D17300" s="286"/>
      <c r="E17300" s="288"/>
    </row>
    <row r="17301" spans="4:5" ht="14.4" x14ac:dyDescent="0.55000000000000004">
      <c r="D17301" s="286"/>
      <c r="E17301" s="288"/>
    </row>
    <row r="17302" spans="4:5" ht="14.4" x14ac:dyDescent="0.55000000000000004">
      <c r="D17302" s="286"/>
      <c r="E17302" s="288"/>
    </row>
    <row r="17303" spans="4:5" ht="14.4" x14ac:dyDescent="0.55000000000000004">
      <c r="D17303" s="286"/>
      <c r="E17303" s="288"/>
    </row>
    <row r="17304" spans="4:5" ht="14.4" x14ac:dyDescent="0.55000000000000004">
      <c r="D17304" s="286"/>
      <c r="E17304" s="288"/>
    </row>
    <row r="17305" spans="4:5" ht="14.4" x14ac:dyDescent="0.55000000000000004">
      <c r="D17305" s="286"/>
      <c r="E17305" s="288"/>
    </row>
    <row r="17306" spans="4:5" ht="14.4" x14ac:dyDescent="0.55000000000000004">
      <c r="D17306" s="286"/>
      <c r="E17306" s="288"/>
    </row>
    <row r="17307" spans="4:5" ht="14.4" x14ac:dyDescent="0.55000000000000004">
      <c r="D17307" s="286"/>
      <c r="E17307" s="288"/>
    </row>
    <row r="17308" spans="4:5" ht="14.4" x14ac:dyDescent="0.55000000000000004">
      <c r="D17308" s="286"/>
      <c r="E17308" s="288"/>
    </row>
    <row r="17309" spans="4:5" ht="14.4" x14ac:dyDescent="0.55000000000000004">
      <c r="D17309" s="286"/>
      <c r="E17309" s="288"/>
    </row>
    <row r="17310" spans="4:5" ht="14.4" x14ac:dyDescent="0.55000000000000004">
      <c r="D17310" s="286"/>
      <c r="E17310" s="288"/>
    </row>
    <row r="17311" spans="4:5" ht="14.4" x14ac:dyDescent="0.55000000000000004">
      <c r="D17311" s="286"/>
      <c r="E17311" s="288"/>
    </row>
    <row r="17312" spans="4:5" ht="14.4" x14ac:dyDescent="0.55000000000000004">
      <c r="D17312" s="286"/>
      <c r="E17312" s="288"/>
    </row>
    <row r="17313" spans="4:5" ht="14.4" x14ac:dyDescent="0.55000000000000004">
      <c r="D17313" s="286"/>
      <c r="E17313" s="288"/>
    </row>
    <row r="17314" spans="4:5" ht="14.4" x14ac:dyDescent="0.55000000000000004">
      <c r="D17314" s="286"/>
      <c r="E17314" s="288"/>
    </row>
    <row r="17315" spans="4:5" ht="14.4" x14ac:dyDescent="0.55000000000000004">
      <c r="D17315" s="286"/>
      <c r="E17315" s="288"/>
    </row>
    <row r="17316" spans="4:5" ht="14.4" x14ac:dyDescent="0.55000000000000004">
      <c r="D17316" s="286"/>
      <c r="E17316" s="288"/>
    </row>
    <row r="17317" spans="4:5" ht="14.4" x14ac:dyDescent="0.55000000000000004">
      <c r="D17317" s="286"/>
      <c r="E17317" s="288"/>
    </row>
    <row r="17318" spans="4:5" ht="14.4" x14ac:dyDescent="0.55000000000000004">
      <c r="D17318" s="286"/>
      <c r="E17318" s="288"/>
    </row>
    <row r="17319" spans="4:5" ht="14.4" x14ac:dyDescent="0.55000000000000004">
      <c r="D17319" s="286"/>
      <c r="E17319" s="288"/>
    </row>
    <row r="17320" spans="4:5" ht="14.4" x14ac:dyDescent="0.55000000000000004">
      <c r="D17320" s="286"/>
      <c r="E17320" s="288"/>
    </row>
    <row r="17321" spans="4:5" ht="14.4" x14ac:dyDescent="0.55000000000000004">
      <c r="D17321" s="286"/>
      <c r="E17321" s="288"/>
    </row>
    <row r="17322" spans="4:5" ht="14.4" x14ac:dyDescent="0.55000000000000004">
      <c r="D17322" s="286"/>
      <c r="E17322" s="288"/>
    </row>
    <row r="17323" spans="4:5" ht="14.4" x14ac:dyDescent="0.55000000000000004">
      <c r="D17323" s="286"/>
      <c r="E17323" s="288"/>
    </row>
    <row r="17324" spans="4:5" ht="14.4" x14ac:dyDescent="0.55000000000000004">
      <c r="D17324" s="286"/>
      <c r="E17324" s="288"/>
    </row>
    <row r="17325" spans="4:5" ht="14.4" x14ac:dyDescent="0.55000000000000004">
      <c r="D17325" s="286"/>
      <c r="E17325" s="288"/>
    </row>
    <row r="17326" spans="4:5" ht="14.4" x14ac:dyDescent="0.55000000000000004">
      <c r="D17326" s="286"/>
      <c r="E17326" s="288"/>
    </row>
    <row r="17327" spans="4:5" ht="14.4" x14ac:dyDescent="0.55000000000000004">
      <c r="D17327" s="286"/>
      <c r="E17327" s="288"/>
    </row>
    <row r="17328" spans="4:5" ht="14.4" x14ac:dyDescent="0.55000000000000004">
      <c r="D17328" s="286"/>
      <c r="E17328" s="288"/>
    </row>
    <row r="17329" spans="4:5" ht="14.4" x14ac:dyDescent="0.55000000000000004">
      <c r="D17329" s="286"/>
      <c r="E17329" s="288"/>
    </row>
    <row r="17330" spans="4:5" ht="14.4" x14ac:dyDescent="0.55000000000000004">
      <c r="D17330" s="286"/>
      <c r="E17330" s="288"/>
    </row>
    <row r="17331" spans="4:5" ht="14.4" x14ac:dyDescent="0.55000000000000004">
      <c r="D17331" s="286"/>
      <c r="E17331" s="288"/>
    </row>
    <row r="17332" spans="4:5" ht="14.4" x14ac:dyDescent="0.55000000000000004">
      <c r="D17332" s="286"/>
      <c r="E17332" s="288"/>
    </row>
    <row r="17333" spans="4:5" ht="14.4" x14ac:dyDescent="0.55000000000000004">
      <c r="D17333" s="286"/>
      <c r="E17333" s="288"/>
    </row>
    <row r="17334" spans="4:5" ht="14.4" x14ac:dyDescent="0.55000000000000004">
      <c r="D17334" s="286"/>
      <c r="E17334" s="288"/>
    </row>
    <row r="17335" spans="4:5" ht="14.4" x14ac:dyDescent="0.55000000000000004">
      <c r="D17335" s="286"/>
      <c r="E17335" s="288"/>
    </row>
    <row r="17336" spans="4:5" ht="14.4" x14ac:dyDescent="0.55000000000000004">
      <c r="D17336" s="286"/>
      <c r="E17336" s="288"/>
    </row>
    <row r="17337" spans="4:5" ht="14.4" x14ac:dyDescent="0.55000000000000004">
      <c r="D17337" s="286"/>
      <c r="E17337" s="288"/>
    </row>
    <row r="17338" spans="4:5" ht="14.4" x14ac:dyDescent="0.55000000000000004">
      <c r="D17338" s="286"/>
      <c r="E17338" s="288"/>
    </row>
    <row r="17339" spans="4:5" ht="14.4" x14ac:dyDescent="0.55000000000000004">
      <c r="D17339" s="286"/>
      <c r="E17339" s="288"/>
    </row>
    <row r="17340" spans="4:5" ht="14.4" x14ac:dyDescent="0.55000000000000004">
      <c r="D17340" s="286"/>
      <c r="E17340" s="288"/>
    </row>
    <row r="17341" spans="4:5" ht="14.4" x14ac:dyDescent="0.55000000000000004">
      <c r="D17341" s="286"/>
      <c r="E17341" s="288"/>
    </row>
    <row r="17342" spans="4:5" ht="14.4" x14ac:dyDescent="0.55000000000000004">
      <c r="D17342" s="286"/>
      <c r="E17342" s="288"/>
    </row>
    <row r="17343" spans="4:5" ht="14.4" x14ac:dyDescent="0.55000000000000004">
      <c r="D17343" s="286"/>
      <c r="E17343" s="288"/>
    </row>
    <row r="17344" spans="4:5" ht="14.4" x14ac:dyDescent="0.55000000000000004">
      <c r="D17344" s="286"/>
      <c r="E17344" s="288"/>
    </row>
    <row r="17345" spans="4:5" ht="14.4" x14ac:dyDescent="0.55000000000000004">
      <c r="D17345" s="286"/>
      <c r="E17345" s="288"/>
    </row>
    <row r="17346" spans="4:5" ht="14.4" x14ac:dyDescent="0.55000000000000004">
      <c r="D17346" s="286"/>
      <c r="E17346" s="288"/>
    </row>
    <row r="17347" spans="4:5" ht="14.4" x14ac:dyDescent="0.55000000000000004">
      <c r="D17347" s="286"/>
      <c r="E17347" s="288"/>
    </row>
    <row r="17348" spans="4:5" ht="14.4" x14ac:dyDescent="0.55000000000000004">
      <c r="D17348" s="286"/>
      <c r="E17348" s="288"/>
    </row>
    <row r="17349" spans="4:5" ht="14.4" x14ac:dyDescent="0.55000000000000004">
      <c r="D17349" s="286"/>
      <c r="E17349" s="288"/>
    </row>
    <row r="17350" spans="4:5" ht="14.4" x14ac:dyDescent="0.55000000000000004">
      <c r="D17350" s="286"/>
      <c r="E17350" s="288"/>
    </row>
    <row r="17351" spans="4:5" ht="14.4" x14ac:dyDescent="0.55000000000000004">
      <c r="D17351" s="286"/>
      <c r="E17351" s="288"/>
    </row>
    <row r="17352" spans="4:5" ht="14.4" x14ac:dyDescent="0.55000000000000004">
      <c r="D17352" s="286"/>
      <c r="E17352" s="288"/>
    </row>
    <row r="17353" spans="4:5" ht="14.4" x14ac:dyDescent="0.55000000000000004">
      <c r="D17353" s="286"/>
      <c r="E17353" s="288"/>
    </row>
    <row r="17354" spans="4:5" ht="14.4" x14ac:dyDescent="0.55000000000000004">
      <c r="D17354" s="286"/>
      <c r="E17354" s="288"/>
    </row>
    <row r="17355" spans="4:5" ht="14.4" x14ac:dyDescent="0.55000000000000004">
      <c r="D17355" s="286"/>
      <c r="E17355" s="288"/>
    </row>
    <row r="17356" spans="4:5" ht="14.4" x14ac:dyDescent="0.55000000000000004">
      <c r="D17356" s="286"/>
      <c r="E17356" s="288"/>
    </row>
    <row r="17357" spans="4:5" ht="14.4" x14ac:dyDescent="0.55000000000000004">
      <c r="D17357" s="286"/>
      <c r="E17357" s="288"/>
    </row>
    <row r="17358" spans="4:5" ht="14.4" x14ac:dyDescent="0.55000000000000004">
      <c r="D17358" s="286"/>
      <c r="E17358" s="288"/>
    </row>
    <row r="17359" spans="4:5" ht="14.4" x14ac:dyDescent="0.55000000000000004">
      <c r="D17359" s="286"/>
      <c r="E17359" s="288"/>
    </row>
    <row r="17360" spans="4:5" ht="14.4" x14ac:dyDescent="0.55000000000000004">
      <c r="D17360" s="286"/>
      <c r="E17360" s="288"/>
    </row>
    <row r="17361" spans="4:5" ht="14.4" x14ac:dyDescent="0.55000000000000004">
      <c r="D17361" s="286"/>
      <c r="E17361" s="288"/>
    </row>
    <row r="17362" spans="4:5" ht="14.4" x14ac:dyDescent="0.55000000000000004">
      <c r="D17362" s="286"/>
      <c r="E17362" s="288"/>
    </row>
    <row r="17363" spans="4:5" ht="14.4" x14ac:dyDescent="0.55000000000000004">
      <c r="D17363" s="286"/>
      <c r="E17363" s="288"/>
    </row>
    <row r="17364" spans="4:5" ht="14.4" x14ac:dyDescent="0.55000000000000004">
      <c r="D17364" s="286"/>
      <c r="E17364" s="288"/>
    </row>
    <row r="17365" spans="4:5" ht="14.4" x14ac:dyDescent="0.55000000000000004">
      <c r="D17365" s="286"/>
      <c r="E17365" s="288"/>
    </row>
    <row r="17366" spans="4:5" ht="14.4" x14ac:dyDescent="0.55000000000000004">
      <c r="D17366" s="286"/>
      <c r="E17366" s="288"/>
    </row>
    <row r="17367" spans="4:5" ht="14.4" x14ac:dyDescent="0.55000000000000004">
      <c r="D17367" s="286"/>
      <c r="E17367" s="288"/>
    </row>
    <row r="17368" spans="4:5" ht="14.4" x14ac:dyDescent="0.55000000000000004">
      <c r="D17368" s="286"/>
      <c r="E17368" s="288"/>
    </row>
    <row r="17369" spans="4:5" ht="14.4" x14ac:dyDescent="0.55000000000000004">
      <c r="D17369" s="286"/>
      <c r="E17369" s="288"/>
    </row>
    <row r="17370" spans="4:5" ht="14.4" x14ac:dyDescent="0.55000000000000004">
      <c r="D17370" s="286"/>
      <c r="E17370" s="288"/>
    </row>
    <row r="17371" spans="4:5" ht="14.4" x14ac:dyDescent="0.55000000000000004">
      <c r="D17371" s="286"/>
      <c r="E17371" s="288"/>
    </row>
    <row r="17372" spans="4:5" ht="14.4" x14ac:dyDescent="0.55000000000000004">
      <c r="D17372" s="286"/>
      <c r="E17372" s="288"/>
    </row>
    <row r="17373" spans="4:5" ht="14.4" x14ac:dyDescent="0.55000000000000004">
      <c r="D17373" s="286"/>
      <c r="E17373" s="288"/>
    </row>
    <row r="17374" spans="4:5" ht="14.4" x14ac:dyDescent="0.55000000000000004">
      <c r="D17374" s="286"/>
      <c r="E17374" s="288"/>
    </row>
    <row r="17375" spans="4:5" ht="14.4" x14ac:dyDescent="0.55000000000000004">
      <c r="D17375" s="286"/>
      <c r="E17375" s="288"/>
    </row>
    <row r="17376" spans="4:5" ht="14.4" x14ac:dyDescent="0.55000000000000004">
      <c r="D17376" s="286"/>
      <c r="E17376" s="288"/>
    </row>
    <row r="17377" spans="4:5" ht="14.4" x14ac:dyDescent="0.55000000000000004">
      <c r="D17377" s="286"/>
      <c r="E17377" s="288"/>
    </row>
    <row r="17378" spans="4:5" ht="14.4" x14ac:dyDescent="0.55000000000000004">
      <c r="D17378" s="286"/>
      <c r="E17378" s="288"/>
    </row>
    <row r="17379" spans="4:5" ht="14.4" x14ac:dyDescent="0.55000000000000004">
      <c r="D17379" s="286"/>
      <c r="E17379" s="288"/>
    </row>
    <row r="17380" spans="4:5" ht="14.4" x14ac:dyDescent="0.55000000000000004">
      <c r="D17380" s="286"/>
      <c r="E17380" s="288"/>
    </row>
    <row r="17381" spans="4:5" ht="14.4" x14ac:dyDescent="0.55000000000000004">
      <c r="D17381" s="286"/>
      <c r="E17381" s="288"/>
    </row>
    <row r="17382" spans="4:5" ht="14.4" x14ac:dyDescent="0.55000000000000004">
      <c r="D17382" s="286"/>
      <c r="E17382" s="288"/>
    </row>
    <row r="17383" spans="4:5" ht="14.4" x14ac:dyDescent="0.55000000000000004">
      <c r="D17383" s="286"/>
      <c r="E17383" s="288"/>
    </row>
    <row r="17384" spans="4:5" ht="14.4" x14ac:dyDescent="0.55000000000000004">
      <c r="D17384" s="286"/>
      <c r="E17384" s="288"/>
    </row>
    <row r="17385" spans="4:5" ht="14.4" x14ac:dyDescent="0.55000000000000004">
      <c r="D17385" s="286"/>
      <c r="E17385" s="288"/>
    </row>
    <row r="17386" spans="4:5" ht="14.4" x14ac:dyDescent="0.55000000000000004">
      <c r="D17386" s="286"/>
      <c r="E17386" s="288"/>
    </row>
    <row r="17387" spans="4:5" ht="14.4" x14ac:dyDescent="0.55000000000000004">
      <c r="D17387" s="286"/>
      <c r="E17387" s="288"/>
    </row>
    <row r="17388" spans="4:5" ht="14.4" x14ac:dyDescent="0.55000000000000004">
      <c r="D17388" s="286"/>
      <c r="E17388" s="288"/>
    </row>
    <row r="17389" spans="4:5" ht="14.4" x14ac:dyDescent="0.55000000000000004">
      <c r="D17389" s="286"/>
      <c r="E17389" s="288"/>
    </row>
    <row r="17390" spans="4:5" ht="14.4" x14ac:dyDescent="0.55000000000000004">
      <c r="D17390" s="286"/>
      <c r="E17390" s="288"/>
    </row>
    <row r="17391" spans="4:5" ht="14.4" x14ac:dyDescent="0.55000000000000004">
      <c r="D17391" s="286"/>
      <c r="E17391" s="288"/>
    </row>
    <row r="17392" spans="4:5" ht="14.4" x14ac:dyDescent="0.55000000000000004">
      <c r="D17392" s="286"/>
      <c r="E17392" s="288"/>
    </row>
    <row r="17393" spans="4:5" ht="14.4" x14ac:dyDescent="0.55000000000000004">
      <c r="D17393" s="286"/>
      <c r="E17393" s="288"/>
    </row>
    <row r="17394" spans="4:5" ht="14.4" x14ac:dyDescent="0.55000000000000004">
      <c r="D17394" s="286"/>
      <c r="E17394" s="288"/>
    </row>
    <row r="17395" spans="4:5" ht="14.4" x14ac:dyDescent="0.55000000000000004">
      <c r="D17395" s="286"/>
      <c r="E17395" s="288"/>
    </row>
    <row r="17396" spans="4:5" ht="14.4" x14ac:dyDescent="0.55000000000000004">
      <c r="D17396" s="286"/>
      <c r="E17396" s="288"/>
    </row>
    <row r="17397" spans="4:5" ht="14.4" x14ac:dyDescent="0.55000000000000004">
      <c r="D17397" s="286"/>
      <c r="E17397" s="288"/>
    </row>
    <row r="17398" spans="4:5" ht="14.4" x14ac:dyDescent="0.55000000000000004">
      <c r="D17398" s="286"/>
      <c r="E17398" s="288"/>
    </row>
    <row r="17399" spans="4:5" ht="14.4" x14ac:dyDescent="0.55000000000000004">
      <c r="D17399" s="286"/>
      <c r="E17399" s="288"/>
    </row>
    <row r="17400" spans="4:5" ht="14.4" x14ac:dyDescent="0.55000000000000004">
      <c r="D17400" s="286"/>
      <c r="E17400" s="288"/>
    </row>
    <row r="17401" spans="4:5" ht="14.4" x14ac:dyDescent="0.55000000000000004">
      <c r="D17401" s="286"/>
      <c r="E17401" s="288"/>
    </row>
    <row r="17402" spans="4:5" ht="14.4" x14ac:dyDescent="0.55000000000000004">
      <c r="D17402" s="286"/>
      <c r="E17402" s="288"/>
    </row>
    <row r="17403" spans="4:5" ht="14.4" x14ac:dyDescent="0.55000000000000004">
      <c r="D17403" s="286"/>
      <c r="E17403" s="288"/>
    </row>
    <row r="17404" spans="4:5" ht="14.4" x14ac:dyDescent="0.55000000000000004">
      <c r="D17404" s="286"/>
      <c r="E17404" s="288"/>
    </row>
    <row r="17405" spans="4:5" ht="14.4" x14ac:dyDescent="0.55000000000000004">
      <c r="D17405" s="286"/>
      <c r="E17405" s="288"/>
    </row>
    <row r="17406" spans="4:5" ht="14.4" x14ac:dyDescent="0.55000000000000004">
      <c r="D17406" s="286"/>
      <c r="E17406" s="288"/>
    </row>
    <row r="17407" spans="4:5" ht="14.4" x14ac:dyDescent="0.55000000000000004">
      <c r="D17407" s="286"/>
      <c r="E17407" s="288"/>
    </row>
    <row r="17408" spans="4:5" ht="14.4" x14ac:dyDescent="0.55000000000000004">
      <c r="D17408" s="286"/>
      <c r="E17408" s="288"/>
    </row>
    <row r="17409" spans="4:5" ht="14.4" x14ac:dyDescent="0.55000000000000004">
      <c r="D17409" s="286"/>
      <c r="E17409" s="288"/>
    </row>
    <row r="17410" spans="4:5" ht="14.4" x14ac:dyDescent="0.55000000000000004">
      <c r="D17410" s="286"/>
      <c r="E17410" s="288"/>
    </row>
    <row r="17411" spans="4:5" ht="14.4" x14ac:dyDescent="0.55000000000000004">
      <c r="D17411" s="286"/>
      <c r="E17411" s="288"/>
    </row>
    <row r="17412" spans="4:5" ht="14.4" x14ac:dyDescent="0.55000000000000004">
      <c r="D17412" s="286"/>
      <c r="E17412" s="288"/>
    </row>
    <row r="17413" spans="4:5" ht="14.4" x14ac:dyDescent="0.55000000000000004">
      <c r="D17413" s="286"/>
      <c r="E17413" s="288"/>
    </row>
    <row r="17414" spans="4:5" ht="14.4" x14ac:dyDescent="0.55000000000000004">
      <c r="D17414" s="286"/>
      <c r="E17414" s="288"/>
    </row>
    <row r="17415" spans="4:5" ht="14.4" x14ac:dyDescent="0.55000000000000004">
      <c r="D17415" s="286"/>
      <c r="E17415" s="288"/>
    </row>
    <row r="17416" spans="4:5" ht="14.4" x14ac:dyDescent="0.55000000000000004">
      <c r="D17416" s="286"/>
      <c r="E17416" s="288"/>
    </row>
    <row r="17417" spans="4:5" ht="14.4" x14ac:dyDescent="0.55000000000000004">
      <c r="D17417" s="286"/>
      <c r="E17417" s="288"/>
    </row>
    <row r="17418" spans="4:5" ht="14.4" x14ac:dyDescent="0.55000000000000004">
      <c r="D17418" s="286"/>
      <c r="E17418" s="288"/>
    </row>
    <row r="17419" spans="4:5" ht="14.4" x14ac:dyDescent="0.55000000000000004">
      <c r="D17419" s="286"/>
      <c r="E17419" s="288"/>
    </row>
    <row r="17420" spans="4:5" ht="14.4" x14ac:dyDescent="0.55000000000000004">
      <c r="D17420" s="286"/>
      <c r="E17420" s="288"/>
    </row>
    <row r="17421" spans="4:5" ht="14.4" x14ac:dyDescent="0.55000000000000004">
      <c r="D17421" s="286"/>
      <c r="E17421" s="288"/>
    </row>
    <row r="17422" spans="4:5" ht="14.4" x14ac:dyDescent="0.55000000000000004">
      <c r="D17422" s="286"/>
      <c r="E17422" s="288"/>
    </row>
    <row r="17423" spans="4:5" ht="14.4" x14ac:dyDescent="0.55000000000000004">
      <c r="D17423" s="286"/>
      <c r="E17423" s="288"/>
    </row>
    <row r="17424" spans="4:5" ht="14.4" x14ac:dyDescent="0.55000000000000004">
      <c r="D17424" s="286"/>
      <c r="E17424" s="288"/>
    </row>
    <row r="17425" spans="4:5" ht="14.4" x14ac:dyDescent="0.55000000000000004">
      <c r="D17425" s="286"/>
      <c r="E17425" s="288"/>
    </row>
    <row r="17426" spans="4:5" ht="14.4" x14ac:dyDescent="0.55000000000000004">
      <c r="D17426" s="286"/>
      <c r="E17426" s="288"/>
    </row>
    <row r="17427" spans="4:5" ht="14.4" x14ac:dyDescent="0.55000000000000004">
      <c r="D17427" s="286"/>
      <c r="E17427" s="288"/>
    </row>
    <row r="17428" spans="4:5" ht="14.4" x14ac:dyDescent="0.55000000000000004">
      <c r="D17428" s="286"/>
      <c r="E17428" s="288"/>
    </row>
    <row r="17429" spans="4:5" ht="14.4" x14ac:dyDescent="0.55000000000000004">
      <c r="D17429" s="286"/>
      <c r="E17429" s="288"/>
    </row>
    <row r="17430" spans="4:5" ht="14.4" x14ac:dyDescent="0.55000000000000004">
      <c r="D17430" s="286"/>
      <c r="E17430" s="288"/>
    </row>
    <row r="17431" spans="4:5" ht="14.4" x14ac:dyDescent="0.55000000000000004">
      <c r="D17431" s="286"/>
      <c r="E17431" s="288"/>
    </row>
    <row r="17432" spans="4:5" ht="14.4" x14ac:dyDescent="0.55000000000000004">
      <c r="D17432" s="286"/>
      <c r="E17432" s="288"/>
    </row>
    <row r="17433" spans="4:5" ht="14.4" x14ac:dyDescent="0.55000000000000004">
      <c r="D17433" s="286"/>
      <c r="E17433" s="288"/>
    </row>
    <row r="17434" spans="4:5" ht="14.4" x14ac:dyDescent="0.55000000000000004">
      <c r="D17434" s="286"/>
      <c r="E17434" s="288"/>
    </row>
    <row r="17435" spans="4:5" ht="14.4" x14ac:dyDescent="0.55000000000000004">
      <c r="D17435" s="286"/>
      <c r="E17435" s="288"/>
    </row>
    <row r="17436" spans="4:5" ht="14.4" x14ac:dyDescent="0.55000000000000004">
      <c r="D17436" s="286"/>
      <c r="E17436" s="288"/>
    </row>
    <row r="17437" spans="4:5" ht="14.4" x14ac:dyDescent="0.55000000000000004">
      <c r="D17437" s="286"/>
      <c r="E17437" s="288"/>
    </row>
    <row r="17438" spans="4:5" ht="14.4" x14ac:dyDescent="0.55000000000000004">
      <c r="D17438" s="286"/>
      <c r="E17438" s="288"/>
    </row>
    <row r="17439" spans="4:5" ht="14.4" x14ac:dyDescent="0.55000000000000004">
      <c r="D17439" s="286"/>
      <c r="E17439" s="288"/>
    </row>
    <row r="17440" spans="4:5" ht="14.4" x14ac:dyDescent="0.55000000000000004">
      <c r="D17440" s="286"/>
      <c r="E17440" s="288"/>
    </row>
    <row r="17441" spans="4:5" ht="14.4" x14ac:dyDescent="0.55000000000000004">
      <c r="D17441" s="286"/>
      <c r="E17441" s="288"/>
    </row>
    <row r="17442" spans="4:5" ht="14.4" x14ac:dyDescent="0.55000000000000004">
      <c r="D17442" s="286"/>
      <c r="E17442" s="288"/>
    </row>
    <row r="17443" spans="4:5" ht="14.4" x14ac:dyDescent="0.55000000000000004">
      <c r="D17443" s="286"/>
      <c r="E17443" s="288"/>
    </row>
    <row r="17444" spans="4:5" ht="14.4" x14ac:dyDescent="0.55000000000000004">
      <c r="D17444" s="286"/>
      <c r="E17444" s="288"/>
    </row>
    <row r="17445" spans="4:5" ht="14.4" x14ac:dyDescent="0.55000000000000004">
      <c r="D17445" s="286"/>
      <c r="E17445" s="288"/>
    </row>
    <row r="17446" spans="4:5" ht="14.4" x14ac:dyDescent="0.55000000000000004">
      <c r="D17446" s="286"/>
      <c r="E17446" s="288"/>
    </row>
    <row r="17447" spans="4:5" ht="14.4" x14ac:dyDescent="0.55000000000000004">
      <c r="D17447" s="286"/>
      <c r="E17447" s="288"/>
    </row>
    <row r="17448" spans="4:5" ht="14.4" x14ac:dyDescent="0.55000000000000004">
      <c r="D17448" s="286"/>
      <c r="E17448" s="288"/>
    </row>
    <row r="17449" spans="4:5" ht="14.4" x14ac:dyDescent="0.55000000000000004">
      <c r="D17449" s="286"/>
      <c r="E17449" s="288"/>
    </row>
    <row r="17450" spans="4:5" ht="14.4" x14ac:dyDescent="0.55000000000000004">
      <c r="D17450" s="286"/>
      <c r="E17450" s="288"/>
    </row>
    <row r="17451" spans="4:5" ht="14.4" x14ac:dyDescent="0.55000000000000004">
      <c r="D17451" s="286"/>
      <c r="E17451" s="288"/>
    </row>
    <row r="17452" spans="4:5" ht="14.4" x14ac:dyDescent="0.55000000000000004">
      <c r="D17452" s="286"/>
      <c r="E17452" s="288"/>
    </row>
    <row r="17453" spans="4:5" ht="14.4" x14ac:dyDescent="0.55000000000000004">
      <c r="D17453" s="286"/>
      <c r="E17453" s="288"/>
    </row>
    <row r="17454" spans="4:5" ht="14.4" x14ac:dyDescent="0.55000000000000004">
      <c r="D17454" s="286"/>
      <c r="E17454" s="288"/>
    </row>
    <row r="17455" spans="4:5" ht="14.4" x14ac:dyDescent="0.55000000000000004">
      <c r="D17455" s="286"/>
      <c r="E17455" s="288"/>
    </row>
    <row r="17456" spans="4:5" ht="14.4" x14ac:dyDescent="0.55000000000000004">
      <c r="D17456" s="286"/>
      <c r="E17456" s="288"/>
    </row>
    <row r="17457" spans="4:5" ht="14.4" x14ac:dyDescent="0.55000000000000004">
      <c r="D17457" s="286"/>
      <c r="E17457" s="288"/>
    </row>
    <row r="17458" spans="4:5" ht="14.4" x14ac:dyDescent="0.55000000000000004">
      <c r="D17458" s="286"/>
      <c r="E17458" s="288"/>
    </row>
    <row r="17459" spans="4:5" ht="14.4" x14ac:dyDescent="0.55000000000000004">
      <c r="D17459" s="286"/>
      <c r="E17459" s="288"/>
    </row>
    <row r="17460" spans="4:5" ht="14.4" x14ac:dyDescent="0.55000000000000004">
      <c r="D17460" s="286"/>
      <c r="E17460" s="288"/>
    </row>
    <row r="17461" spans="4:5" ht="14.4" x14ac:dyDescent="0.55000000000000004">
      <c r="D17461" s="286"/>
      <c r="E17461" s="288"/>
    </row>
    <row r="17462" spans="4:5" ht="14.4" x14ac:dyDescent="0.55000000000000004">
      <c r="D17462" s="286"/>
      <c r="E17462" s="288"/>
    </row>
    <row r="17463" spans="4:5" ht="14.4" x14ac:dyDescent="0.55000000000000004">
      <c r="D17463" s="286"/>
      <c r="E17463" s="288"/>
    </row>
    <row r="17464" spans="4:5" ht="14.4" x14ac:dyDescent="0.55000000000000004">
      <c r="D17464" s="286"/>
      <c r="E17464" s="288"/>
    </row>
    <row r="17465" spans="4:5" ht="14.4" x14ac:dyDescent="0.55000000000000004">
      <c r="D17465" s="286"/>
      <c r="E17465" s="288"/>
    </row>
    <row r="17466" spans="4:5" ht="14.4" x14ac:dyDescent="0.55000000000000004">
      <c r="D17466" s="286"/>
      <c r="E17466" s="288"/>
    </row>
    <row r="17467" spans="4:5" ht="14.4" x14ac:dyDescent="0.55000000000000004">
      <c r="D17467" s="286"/>
      <c r="E17467" s="288"/>
    </row>
    <row r="17468" spans="4:5" ht="14.4" x14ac:dyDescent="0.55000000000000004">
      <c r="D17468" s="286"/>
      <c r="E17468" s="288"/>
    </row>
    <row r="17469" spans="4:5" ht="14.4" x14ac:dyDescent="0.55000000000000004">
      <c r="D17469" s="286"/>
      <c r="E17469" s="288"/>
    </row>
    <row r="17470" spans="4:5" ht="14.4" x14ac:dyDescent="0.55000000000000004">
      <c r="D17470" s="286"/>
      <c r="E17470" s="288"/>
    </row>
    <row r="17471" spans="4:5" ht="14.4" x14ac:dyDescent="0.55000000000000004">
      <c r="D17471" s="286"/>
      <c r="E17471" s="288"/>
    </row>
    <row r="17472" spans="4:5" ht="14.4" x14ac:dyDescent="0.55000000000000004">
      <c r="D17472" s="286"/>
      <c r="E17472" s="288"/>
    </row>
    <row r="17473" spans="4:5" ht="14.4" x14ac:dyDescent="0.55000000000000004">
      <c r="D17473" s="286"/>
      <c r="E17473" s="288"/>
    </row>
    <row r="17474" spans="4:5" ht="14.4" x14ac:dyDescent="0.55000000000000004">
      <c r="D17474" s="286"/>
      <c r="E17474" s="288"/>
    </row>
    <row r="17475" spans="4:5" ht="14.4" x14ac:dyDescent="0.55000000000000004">
      <c r="D17475" s="286"/>
      <c r="E17475" s="288"/>
    </row>
    <row r="17476" spans="4:5" ht="14.4" x14ac:dyDescent="0.55000000000000004">
      <c r="D17476" s="286"/>
      <c r="E17476" s="288"/>
    </row>
    <row r="17477" spans="4:5" ht="14.4" x14ac:dyDescent="0.55000000000000004">
      <c r="D17477" s="286"/>
      <c r="E17477" s="288"/>
    </row>
    <row r="17478" spans="4:5" ht="14.4" x14ac:dyDescent="0.55000000000000004">
      <c r="D17478" s="286"/>
      <c r="E17478" s="288"/>
    </row>
    <row r="17479" spans="4:5" ht="14.4" x14ac:dyDescent="0.55000000000000004">
      <c r="D17479" s="286"/>
      <c r="E17479" s="288"/>
    </row>
    <row r="17480" spans="4:5" ht="14.4" x14ac:dyDescent="0.55000000000000004">
      <c r="D17480" s="286"/>
      <c r="E17480" s="288"/>
    </row>
    <row r="17481" spans="4:5" ht="14.4" x14ac:dyDescent="0.55000000000000004">
      <c r="D17481" s="286"/>
      <c r="E17481" s="288"/>
    </row>
    <row r="17482" spans="4:5" ht="14.4" x14ac:dyDescent="0.55000000000000004">
      <c r="D17482" s="286"/>
      <c r="E17482" s="288"/>
    </row>
    <row r="17483" spans="4:5" ht="14.4" x14ac:dyDescent="0.55000000000000004">
      <c r="D17483" s="286"/>
      <c r="E17483" s="288"/>
    </row>
    <row r="17484" spans="4:5" ht="14.4" x14ac:dyDescent="0.55000000000000004">
      <c r="D17484" s="286"/>
      <c r="E17484" s="288"/>
    </row>
    <row r="17485" spans="4:5" ht="14.4" x14ac:dyDescent="0.55000000000000004">
      <c r="D17485" s="286"/>
      <c r="E17485" s="288"/>
    </row>
    <row r="17486" spans="4:5" ht="14.4" x14ac:dyDescent="0.55000000000000004">
      <c r="D17486" s="286"/>
      <c r="E17486" s="288"/>
    </row>
    <row r="17487" spans="4:5" ht="14.4" x14ac:dyDescent="0.55000000000000004">
      <c r="D17487" s="286"/>
      <c r="E17487" s="288"/>
    </row>
    <row r="17488" spans="4:5" ht="14.4" x14ac:dyDescent="0.55000000000000004">
      <c r="D17488" s="286"/>
      <c r="E17488" s="288"/>
    </row>
    <row r="17489" spans="4:5" ht="14.4" x14ac:dyDescent="0.55000000000000004">
      <c r="D17489" s="286"/>
      <c r="E17489" s="288"/>
    </row>
    <row r="17490" spans="4:5" ht="14.4" x14ac:dyDescent="0.55000000000000004">
      <c r="D17490" s="286"/>
      <c r="E17490" s="288"/>
    </row>
    <row r="17491" spans="4:5" ht="14.4" x14ac:dyDescent="0.55000000000000004">
      <c r="D17491" s="286"/>
      <c r="E17491" s="288"/>
    </row>
    <row r="17492" spans="4:5" ht="14.4" x14ac:dyDescent="0.55000000000000004">
      <c r="D17492" s="286"/>
      <c r="E17492" s="288"/>
    </row>
    <row r="17493" spans="4:5" ht="14.4" x14ac:dyDescent="0.55000000000000004">
      <c r="D17493" s="286"/>
      <c r="E17493" s="288"/>
    </row>
    <row r="17494" spans="4:5" ht="14.4" x14ac:dyDescent="0.55000000000000004">
      <c r="D17494" s="286"/>
      <c r="E17494" s="288"/>
    </row>
    <row r="17495" spans="4:5" ht="14.4" x14ac:dyDescent="0.55000000000000004">
      <c r="D17495" s="286"/>
      <c r="E17495" s="288"/>
    </row>
    <row r="17496" spans="4:5" ht="14.4" x14ac:dyDescent="0.55000000000000004">
      <c r="D17496" s="286"/>
      <c r="E17496" s="288"/>
    </row>
    <row r="17497" spans="4:5" ht="14.4" x14ac:dyDescent="0.55000000000000004">
      <c r="D17497" s="286"/>
      <c r="E17497" s="288"/>
    </row>
    <row r="17498" spans="4:5" ht="14.4" x14ac:dyDescent="0.55000000000000004">
      <c r="D17498" s="286"/>
      <c r="E17498" s="288"/>
    </row>
    <row r="17499" spans="4:5" ht="14.4" x14ac:dyDescent="0.55000000000000004">
      <c r="D17499" s="286"/>
      <c r="E17499" s="288"/>
    </row>
    <row r="17500" spans="4:5" ht="14.4" x14ac:dyDescent="0.55000000000000004">
      <c r="D17500" s="286"/>
      <c r="E17500" s="288"/>
    </row>
    <row r="17501" spans="4:5" ht="14.4" x14ac:dyDescent="0.55000000000000004">
      <c r="D17501" s="286"/>
      <c r="E17501" s="288"/>
    </row>
    <row r="17502" spans="4:5" ht="14.4" x14ac:dyDescent="0.55000000000000004">
      <c r="D17502" s="286"/>
      <c r="E17502" s="288"/>
    </row>
    <row r="17503" spans="4:5" ht="14.4" x14ac:dyDescent="0.55000000000000004">
      <c r="D17503" s="286"/>
      <c r="E17503" s="288"/>
    </row>
    <row r="17504" spans="4:5" ht="14.4" x14ac:dyDescent="0.55000000000000004">
      <c r="D17504" s="286"/>
      <c r="E17504" s="288"/>
    </row>
    <row r="17505" spans="4:5" ht="14.4" x14ac:dyDescent="0.55000000000000004">
      <c r="D17505" s="286"/>
      <c r="E17505" s="288"/>
    </row>
    <row r="17506" spans="4:5" ht="14.4" x14ac:dyDescent="0.55000000000000004">
      <c r="D17506" s="286"/>
      <c r="E17506" s="288"/>
    </row>
    <row r="17507" spans="4:5" ht="14.4" x14ac:dyDescent="0.55000000000000004">
      <c r="D17507" s="286"/>
      <c r="E17507" s="288"/>
    </row>
    <row r="17508" spans="4:5" ht="14.4" x14ac:dyDescent="0.55000000000000004">
      <c r="D17508" s="286"/>
      <c r="E17508" s="288"/>
    </row>
    <row r="17509" spans="4:5" ht="14.4" x14ac:dyDescent="0.55000000000000004">
      <c r="D17509" s="286"/>
      <c r="E17509" s="288"/>
    </row>
    <row r="17510" spans="4:5" ht="14.4" x14ac:dyDescent="0.55000000000000004">
      <c r="D17510" s="286"/>
      <c r="E17510" s="288"/>
    </row>
    <row r="17511" spans="4:5" ht="14.4" x14ac:dyDescent="0.55000000000000004">
      <c r="D17511" s="286"/>
      <c r="E17511" s="288"/>
    </row>
    <row r="17512" spans="4:5" ht="14.4" x14ac:dyDescent="0.55000000000000004">
      <c r="D17512" s="286"/>
      <c r="E17512" s="288"/>
    </row>
    <row r="17513" spans="4:5" ht="14.4" x14ac:dyDescent="0.55000000000000004">
      <c r="D17513" s="286"/>
      <c r="E17513" s="288"/>
    </row>
    <row r="17514" spans="4:5" ht="14.4" x14ac:dyDescent="0.55000000000000004">
      <c r="D17514" s="286"/>
      <c r="E17514" s="288"/>
    </row>
    <row r="17515" spans="4:5" ht="14.4" x14ac:dyDescent="0.55000000000000004">
      <c r="D17515" s="286"/>
      <c r="E17515" s="288"/>
    </row>
    <row r="17516" spans="4:5" ht="14.4" x14ac:dyDescent="0.55000000000000004">
      <c r="D17516" s="286"/>
      <c r="E17516" s="288"/>
    </row>
    <row r="17517" spans="4:5" ht="14.4" x14ac:dyDescent="0.55000000000000004">
      <c r="D17517" s="286"/>
      <c r="E17517" s="288"/>
    </row>
    <row r="17518" spans="4:5" ht="14.4" x14ac:dyDescent="0.55000000000000004">
      <c r="D17518" s="286"/>
      <c r="E17518" s="288"/>
    </row>
    <row r="17519" spans="4:5" ht="14.4" x14ac:dyDescent="0.55000000000000004">
      <c r="D17519" s="286"/>
      <c r="E17519" s="288"/>
    </row>
    <row r="17520" spans="4:5" ht="14.4" x14ac:dyDescent="0.55000000000000004">
      <c r="D17520" s="286"/>
      <c r="E17520" s="288"/>
    </row>
    <row r="17521" spans="4:5" ht="14.4" x14ac:dyDescent="0.55000000000000004">
      <c r="D17521" s="286"/>
      <c r="E17521" s="288"/>
    </row>
    <row r="17522" spans="4:5" ht="14.4" x14ac:dyDescent="0.55000000000000004">
      <c r="D17522" s="286"/>
      <c r="E17522" s="288"/>
    </row>
    <row r="17523" spans="4:5" ht="14.4" x14ac:dyDescent="0.55000000000000004">
      <c r="D17523" s="286"/>
      <c r="E17523" s="288"/>
    </row>
    <row r="17524" spans="4:5" ht="14.4" x14ac:dyDescent="0.55000000000000004">
      <c r="D17524" s="286"/>
      <c r="E17524" s="288"/>
    </row>
    <row r="17525" spans="4:5" ht="14.4" x14ac:dyDescent="0.55000000000000004">
      <c r="D17525" s="286"/>
      <c r="E17525" s="288"/>
    </row>
    <row r="17526" spans="4:5" ht="14.4" x14ac:dyDescent="0.55000000000000004">
      <c r="D17526" s="286"/>
      <c r="E17526" s="288"/>
    </row>
    <row r="17527" spans="4:5" ht="14.4" x14ac:dyDescent="0.55000000000000004">
      <c r="D17527" s="286"/>
      <c r="E17527" s="288"/>
    </row>
    <row r="17528" spans="4:5" ht="14.4" x14ac:dyDescent="0.55000000000000004">
      <c r="D17528" s="286"/>
      <c r="E17528" s="288"/>
    </row>
    <row r="17529" spans="4:5" ht="14.4" x14ac:dyDescent="0.55000000000000004">
      <c r="D17529" s="286"/>
      <c r="E17529" s="288"/>
    </row>
    <row r="17530" spans="4:5" ht="14.4" x14ac:dyDescent="0.55000000000000004">
      <c r="D17530" s="286"/>
      <c r="E17530" s="288"/>
    </row>
    <row r="17531" spans="4:5" ht="14.4" x14ac:dyDescent="0.55000000000000004">
      <c r="D17531" s="286"/>
      <c r="E17531" s="288"/>
    </row>
    <row r="17532" spans="4:5" ht="14.4" x14ac:dyDescent="0.55000000000000004">
      <c r="D17532" s="286"/>
      <c r="E17532" s="288"/>
    </row>
    <row r="17533" spans="4:5" ht="14.4" x14ac:dyDescent="0.55000000000000004">
      <c r="D17533" s="286"/>
      <c r="E17533" s="288"/>
    </row>
    <row r="17534" spans="4:5" ht="14.4" x14ac:dyDescent="0.55000000000000004">
      <c r="D17534" s="286"/>
      <c r="E17534" s="288"/>
    </row>
    <row r="17535" spans="4:5" ht="14.4" x14ac:dyDescent="0.55000000000000004">
      <c r="D17535" s="286"/>
      <c r="E17535" s="288"/>
    </row>
    <row r="17536" spans="4:5" ht="14.4" x14ac:dyDescent="0.55000000000000004">
      <c r="D17536" s="286"/>
      <c r="E17536" s="288"/>
    </row>
    <row r="17537" spans="4:5" ht="14.4" x14ac:dyDescent="0.55000000000000004">
      <c r="D17537" s="286"/>
      <c r="E17537" s="288"/>
    </row>
    <row r="17538" spans="4:5" ht="14.4" x14ac:dyDescent="0.55000000000000004">
      <c r="D17538" s="286"/>
      <c r="E17538" s="288"/>
    </row>
    <row r="17539" spans="4:5" ht="14.4" x14ac:dyDescent="0.55000000000000004">
      <c r="D17539" s="286"/>
      <c r="E17539" s="288"/>
    </row>
    <row r="17540" spans="4:5" ht="14.4" x14ac:dyDescent="0.55000000000000004">
      <c r="D17540" s="286"/>
      <c r="E17540" s="288"/>
    </row>
    <row r="17541" spans="4:5" ht="14.4" x14ac:dyDescent="0.55000000000000004">
      <c r="D17541" s="286"/>
      <c r="E17541" s="288"/>
    </row>
    <row r="17542" spans="4:5" ht="14.4" x14ac:dyDescent="0.55000000000000004">
      <c r="D17542" s="286"/>
      <c r="E17542" s="288"/>
    </row>
    <row r="17543" spans="4:5" ht="14.4" x14ac:dyDescent="0.55000000000000004">
      <c r="D17543" s="286"/>
      <c r="E17543" s="288"/>
    </row>
    <row r="17544" spans="4:5" ht="14.4" x14ac:dyDescent="0.55000000000000004">
      <c r="D17544" s="286"/>
      <c r="E17544" s="288"/>
    </row>
    <row r="17545" spans="4:5" ht="14.4" x14ac:dyDescent="0.55000000000000004">
      <c r="D17545" s="286"/>
      <c r="E17545" s="288"/>
    </row>
    <row r="17546" spans="4:5" ht="14.4" x14ac:dyDescent="0.55000000000000004">
      <c r="D17546" s="286"/>
      <c r="E17546" s="288"/>
    </row>
    <row r="17547" spans="4:5" ht="14.4" x14ac:dyDescent="0.55000000000000004">
      <c r="D17547" s="286"/>
      <c r="E17547" s="288"/>
    </row>
    <row r="17548" spans="4:5" ht="14.4" x14ac:dyDescent="0.55000000000000004">
      <c r="D17548" s="286"/>
      <c r="E17548" s="288"/>
    </row>
    <row r="17549" spans="4:5" ht="14.4" x14ac:dyDescent="0.55000000000000004">
      <c r="D17549" s="286"/>
      <c r="E17549" s="288"/>
    </row>
    <row r="17550" spans="4:5" ht="14.4" x14ac:dyDescent="0.55000000000000004">
      <c r="D17550" s="286"/>
      <c r="E17550" s="288"/>
    </row>
    <row r="17551" spans="4:5" ht="14.4" x14ac:dyDescent="0.55000000000000004">
      <c r="D17551" s="286"/>
      <c r="E17551" s="288"/>
    </row>
    <row r="17552" spans="4:5" ht="14.4" x14ac:dyDescent="0.55000000000000004">
      <c r="D17552" s="286"/>
      <c r="E17552" s="288"/>
    </row>
    <row r="17553" spans="4:5" ht="14.4" x14ac:dyDescent="0.55000000000000004">
      <c r="D17553" s="286"/>
      <c r="E17553" s="288"/>
    </row>
    <row r="17554" spans="4:5" ht="14.4" x14ac:dyDescent="0.55000000000000004">
      <c r="D17554" s="286"/>
      <c r="E17554" s="288"/>
    </row>
    <row r="17555" spans="4:5" ht="14.4" x14ac:dyDescent="0.55000000000000004">
      <c r="D17555" s="286"/>
      <c r="E17555" s="288"/>
    </row>
    <row r="17556" spans="4:5" ht="14.4" x14ac:dyDescent="0.55000000000000004">
      <c r="D17556" s="286"/>
      <c r="E17556" s="288"/>
    </row>
    <row r="17557" spans="4:5" ht="14.4" x14ac:dyDescent="0.55000000000000004">
      <c r="D17557" s="286"/>
      <c r="E17557" s="288"/>
    </row>
    <row r="17558" spans="4:5" ht="14.4" x14ac:dyDescent="0.55000000000000004">
      <c r="D17558" s="286"/>
      <c r="E17558" s="288"/>
    </row>
    <row r="17559" spans="4:5" ht="14.4" x14ac:dyDescent="0.55000000000000004">
      <c r="D17559" s="286"/>
      <c r="E17559" s="288"/>
    </row>
    <row r="17560" spans="4:5" ht="14.4" x14ac:dyDescent="0.55000000000000004">
      <c r="D17560" s="286"/>
      <c r="E17560" s="288"/>
    </row>
    <row r="17561" spans="4:5" ht="14.4" x14ac:dyDescent="0.55000000000000004">
      <c r="D17561" s="286"/>
      <c r="E17561" s="288"/>
    </row>
    <row r="17562" spans="4:5" ht="14.4" x14ac:dyDescent="0.55000000000000004">
      <c r="D17562" s="286"/>
      <c r="E17562" s="288"/>
    </row>
    <row r="17563" spans="4:5" ht="14.4" x14ac:dyDescent="0.55000000000000004">
      <c r="D17563" s="286"/>
      <c r="E17563" s="288"/>
    </row>
    <row r="17564" spans="4:5" ht="14.4" x14ac:dyDescent="0.55000000000000004">
      <c r="D17564" s="286"/>
      <c r="E17564" s="288"/>
    </row>
    <row r="17565" spans="4:5" ht="14.4" x14ac:dyDescent="0.55000000000000004">
      <c r="D17565" s="286"/>
      <c r="E17565" s="288"/>
    </row>
    <row r="17566" spans="4:5" ht="14.4" x14ac:dyDescent="0.55000000000000004">
      <c r="D17566" s="286"/>
      <c r="E17566" s="288"/>
    </row>
    <row r="17567" spans="4:5" ht="14.4" x14ac:dyDescent="0.55000000000000004">
      <c r="D17567" s="286"/>
      <c r="E17567" s="288"/>
    </row>
    <row r="17568" spans="4:5" ht="14.4" x14ac:dyDescent="0.55000000000000004">
      <c r="D17568" s="286"/>
      <c r="E17568" s="288"/>
    </row>
    <row r="17569" spans="4:5" ht="14.4" x14ac:dyDescent="0.55000000000000004">
      <c r="D17569" s="286"/>
      <c r="E17569" s="288"/>
    </row>
    <row r="17570" spans="4:5" ht="14.4" x14ac:dyDescent="0.55000000000000004">
      <c r="D17570" s="286"/>
      <c r="E17570" s="288"/>
    </row>
    <row r="17571" spans="4:5" ht="14.4" x14ac:dyDescent="0.55000000000000004">
      <c r="D17571" s="286"/>
      <c r="E17571" s="288"/>
    </row>
    <row r="17572" spans="4:5" ht="14.4" x14ac:dyDescent="0.55000000000000004">
      <c r="D17572" s="286"/>
      <c r="E17572" s="288"/>
    </row>
    <row r="17573" spans="4:5" ht="14.4" x14ac:dyDescent="0.55000000000000004">
      <c r="D17573" s="286"/>
      <c r="E17573" s="288"/>
    </row>
    <row r="17574" spans="4:5" ht="14.4" x14ac:dyDescent="0.55000000000000004">
      <c r="D17574" s="286"/>
      <c r="E17574" s="288"/>
    </row>
    <row r="17575" spans="4:5" ht="14.4" x14ac:dyDescent="0.55000000000000004">
      <c r="D17575" s="286"/>
      <c r="E17575" s="288"/>
    </row>
    <row r="17576" spans="4:5" ht="14.4" x14ac:dyDescent="0.55000000000000004">
      <c r="D17576" s="286"/>
      <c r="E17576" s="288"/>
    </row>
    <row r="17577" spans="4:5" ht="14.4" x14ac:dyDescent="0.55000000000000004">
      <c r="D17577" s="286"/>
      <c r="E17577" s="288"/>
    </row>
    <row r="17578" spans="4:5" ht="14.4" x14ac:dyDescent="0.55000000000000004">
      <c r="D17578" s="286"/>
      <c r="E17578" s="288"/>
    </row>
    <row r="17579" spans="4:5" ht="14.4" x14ac:dyDescent="0.55000000000000004">
      <c r="D17579" s="286"/>
      <c r="E17579" s="288"/>
    </row>
    <row r="17580" spans="4:5" ht="14.4" x14ac:dyDescent="0.55000000000000004">
      <c r="D17580" s="286"/>
      <c r="E17580" s="288"/>
    </row>
    <row r="17581" spans="4:5" ht="14.4" x14ac:dyDescent="0.55000000000000004">
      <c r="D17581" s="286"/>
      <c r="E17581" s="288"/>
    </row>
    <row r="17582" spans="4:5" ht="14.4" x14ac:dyDescent="0.55000000000000004">
      <c r="D17582" s="286"/>
      <c r="E17582" s="288"/>
    </row>
    <row r="17583" spans="4:5" ht="14.4" x14ac:dyDescent="0.55000000000000004">
      <c r="D17583" s="286"/>
      <c r="E17583" s="288"/>
    </row>
    <row r="17584" spans="4:5" ht="14.4" x14ac:dyDescent="0.55000000000000004">
      <c r="D17584" s="286"/>
      <c r="E17584" s="288"/>
    </row>
    <row r="17585" spans="4:5" ht="14.4" x14ac:dyDescent="0.55000000000000004">
      <c r="D17585" s="286"/>
      <c r="E17585" s="288"/>
    </row>
    <row r="17586" spans="4:5" ht="14.4" x14ac:dyDescent="0.55000000000000004">
      <c r="D17586" s="286"/>
      <c r="E17586" s="288"/>
    </row>
    <row r="17587" spans="4:5" ht="14.4" x14ac:dyDescent="0.55000000000000004">
      <c r="D17587" s="286"/>
      <c r="E17587" s="288"/>
    </row>
    <row r="17588" spans="4:5" ht="14.4" x14ac:dyDescent="0.55000000000000004">
      <c r="D17588" s="286"/>
      <c r="E17588" s="288"/>
    </row>
    <row r="17589" spans="4:5" ht="14.4" x14ac:dyDescent="0.55000000000000004">
      <c r="D17589" s="286"/>
      <c r="E17589" s="288"/>
    </row>
    <row r="17590" spans="4:5" ht="14.4" x14ac:dyDescent="0.55000000000000004">
      <c r="D17590" s="286"/>
      <c r="E17590" s="288"/>
    </row>
    <row r="17591" spans="4:5" ht="14.4" x14ac:dyDescent="0.55000000000000004">
      <c r="D17591" s="286"/>
      <c r="E17591" s="288"/>
    </row>
    <row r="17592" spans="4:5" ht="14.4" x14ac:dyDescent="0.55000000000000004">
      <c r="D17592" s="286"/>
      <c r="E17592" s="288"/>
    </row>
    <row r="17593" spans="4:5" ht="14.4" x14ac:dyDescent="0.55000000000000004">
      <c r="D17593" s="286"/>
      <c r="E17593" s="288"/>
    </row>
    <row r="17594" spans="4:5" ht="14.4" x14ac:dyDescent="0.55000000000000004">
      <c r="D17594" s="286"/>
      <c r="E17594" s="288"/>
    </row>
    <row r="17595" spans="4:5" ht="14.4" x14ac:dyDescent="0.55000000000000004">
      <c r="D17595" s="286"/>
      <c r="E17595" s="288"/>
    </row>
    <row r="17596" spans="4:5" ht="14.4" x14ac:dyDescent="0.55000000000000004">
      <c r="D17596" s="286"/>
      <c r="E17596" s="288"/>
    </row>
    <row r="17597" spans="4:5" ht="14.4" x14ac:dyDescent="0.55000000000000004">
      <c r="D17597" s="286"/>
      <c r="E17597" s="288"/>
    </row>
    <row r="17598" spans="4:5" ht="14.4" x14ac:dyDescent="0.55000000000000004">
      <c r="D17598" s="286"/>
      <c r="E17598" s="288"/>
    </row>
    <row r="17599" spans="4:5" ht="14.4" x14ac:dyDescent="0.55000000000000004">
      <c r="D17599" s="286"/>
      <c r="E17599" s="288"/>
    </row>
    <row r="17600" spans="4:5" ht="14.4" x14ac:dyDescent="0.55000000000000004">
      <c r="D17600" s="286"/>
      <c r="E17600" s="288"/>
    </row>
    <row r="17601" spans="4:5" ht="14.4" x14ac:dyDescent="0.55000000000000004">
      <c r="D17601" s="286"/>
      <c r="E17601" s="288"/>
    </row>
    <row r="17602" spans="4:5" ht="14.4" x14ac:dyDescent="0.55000000000000004">
      <c r="D17602" s="286"/>
      <c r="E17602" s="288"/>
    </row>
    <row r="17603" spans="4:5" ht="14.4" x14ac:dyDescent="0.55000000000000004">
      <c r="D17603" s="286"/>
      <c r="E17603" s="288"/>
    </row>
    <row r="17604" spans="4:5" ht="14.4" x14ac:dyDescent="0.55000000000000004">
      <c r="D17604" s="286"/>
      <c r="E17604" s="288"/>
    </row>
    <row r="17605" spans="4:5" ht="14.4" x14ac:dyDescent="0.55000000000000004">
      <c r="D17605" s="286"/>
      <c r="E17605" s="288"/>
    </row>
    <row r="17606" spans="4:5" ht="14.4" x14ac:dyDescent="0.55000000000000004">
      <c r="D17606" s="286"/>
      <c r="E17606" s="288"/>
    </row>
    <row r="17607" spans="4:5" ht="14.4" x14ac:dyDescent="0.55000000000000004">
      <c r="D17607" s="286"/>
      <c r="E17607" s="288"/>
    </row>
    <row r="17608" spans="4:5" ht="14.4" x14ac:dyDescent="0.55000000000000004">
      <c r="D17608" s="286"/>
      <c r="E17608" s="288"/>
    </row>
    <row r="17609" spans="4:5" ht="14.4" x14ac:dyDescent="0.55000000000000004">
      <c r="D17609" s="286"/>
      <c r="E17609" s="288"/>
    </row>
    <row r="17610" spans="4:5" ht="14.4" x14ac:dyDescent="0.55000000000000004">
      <c r="D17610" s="286"/>
      <c r="E17610" s="288"/>
    </row>
    <row r="17611" spans="4:5" ht="14.4" x14ac:dyDescent="0.55000000000000004">
      <c r="D17611" s="286"/>
      <c r="E17611" s="288"/>
    </row>
    <row r="17612" spans="4:5" ht="14.4" x14ac:dyDescent="0.55000000000000004">
      <c r="D17612" s="286"/>
      <c r="E17612" s="288"/>
    </row>
    <row r="17613" spans="4:5" ht="14.4" x14ac:dyDescent="0.55000000000000004">
      <c r="D17613" s="286"/>
      <c r="E17613" s="288"/>
    </row>
    <row r="17614" spans="4:5" ht="14.4" x14ac:dyDescent="0.55000000000000004">
      <c r="D17614" s="286"/>
      <c r="E17614" s="288"/>
    </row>
    <row r="17615" spans="4:5" ht="14.4" x14ac:dyDescent="0.55000000000000004">
      <c r="D17615" s="286"/>
      <c r="E17615" s="288"/>
    </row>
    <row r="17616" spans="4:5" ht="14.4" x14ac:dyDescent="0.55000000000000004">
      <c r="D17616" s="286"/>
      <c r="E17616" s="288"/>
    </row>
    <row r="17617" spans="4:5" ht="14.4" x14ac:dyDescent="0.55000000000000004">
      <c r="D17617" s="286"/>
      <c r="E17617" s="288"/>
    </row>
    <row r="17618" spans="4:5" ht="14.4" x14ac:dyDescent="0.55000000000000004">
      <c r="D17618" s="286"/>
      <c r="E17618" s="288"/>
    </row>
    <row r="17619" spans="4:5" ht="14.4" x14ac:dyDescent="0.55000000000000004">
      <c r="D17619" s="286"/>
      <c r="E17619" s="288"/>
    </row>
    <row r="17620" spans="4:5" ht="14.4" x14ac:dyDescent="0.55000000000000004">
      <c r="D17620" s="286"/>
      <c r="E17620" s="288"/>
    </row>
    <row r="17621" spans="4:5" ht="14.4" x14ac:dyDescent="0.55000000000000004">
      <c r="D17621" s="286"/>
      <c r="E17621" s="288"/>
    </row>
    <row r="17622" spans="4:5" ht="14.4" x14ac:dyDescent="0.55000000000000004">
      <c r="D17622" s="286"/>
      <c r="E17622" s="288"/>
    </row>
    <row r="17623" spans="4:5" ht="14.4" x14ac:dyDescent="0.55000000000000004">
      <c r="D17623" s="286"/>
      <c r="E17623" s="288"/>
    </row>
    <row r="17624" spans="4:5" ht="14.4" x14ac:dyDescent="0.55000000000000004">
      <c r="D17624" s="286"/>
      <c r="E17624" s="288"/>
    </row>
    <row r="17625" spans="4:5" ht="14.4" x14ac:dyDescent="0.55000000000000004">
      <c r="D17625" s="286"/>
      <c r="E17625" s="288"/>
    </row>
    <row r="17626" spans="4:5" ht="14.4" x14ac:dyDescent="0.55000000000000004">
      <c r="D17626" s="286"/>
      <c r="E17626" s="288"/>
    </row>
    <row r="17627" spans="4:5" ht="14.4" x14ac:dyDescent="0.55000000000000004">
      <c r="D17627" s="286"/>
      <c r="E17627" s="288"/>
    </row>
    <row r="17628" spans="4:5" ht="14.4" x14ac:dyDescent="0.55000000000000004">
      <c r="D17628" s="286"/>
      <c r="E17628" s="288"/>
    </row>
    <row r="17629" spans="4:5" ht="14.4" x14ac:dyDescent="0.55000000000000004">
      <c r="D17629" s="286"/>
      <c r="E17629" s="288"/>
    </row>
    <row r="17630" spans="4:5" ht="14.4" x14ac:dyDescent="0.55000000000000004">
      <c r="D17630" s="286"/>
      <c r="E17630" s="288"/>
    </row>
    <row r="17631" spans="4:5" ht="14.4" x14ac:dyDescent="0.55000000000000004">
      <c r="D17631" s="286"/>
      <c r="E17631" s="288"/>
    </row>
    <row r="17632" spans="4:5" ht="14.4" x14ac:dyDescent="0.55000000000000004">
      <c r="D17632" s="286"/>
      <c r="E17632" s="288"/>
    </row>
    <row r="17633" spans="4:5" ht="14.4" x14ac:dyDescent="0.55000000000000004">
      <c r="D17633" s="286"/>
      <c r="E17633" s="288"/>
    </row>
    <row r="17634" spans="4:5" ht="14.4" x14ac:dyDescent="0.55000000000000004">
      <c r="D17634" s="286"/>
      <c r="E17634" s="288"/>
    </row>
    <row r="17635" spans="4:5" ht="14.4" x14ac:dyDescent="0.55000000000000004">
      <c r="D17635" s="286"/>
      <c r="E17635" s="288"/>
    </row>
    <row r="17636" spans="4:5" ht="14.4" x14ac:dyDescent="0.55000000000000004">
      <c r="D17636" s="286"/>
      <c r="E17636" s="288"/>
    </row>
    <row r="17637" spans="4:5" ht="14.4" x14ac:dyDescent="0.55000000000000004">
      <c r="D17637" s="286"/>
      <c r="E17637" s="288"/>
    </row>
    <row r="17638" spans="4:5" ht="14.4" x14ac:dyDescent="0.55000000000000004">
      <c r="D17638" s="286"/>
      <c r="E17638" s="288"/>
    </row>
    <row r="17639" spans="4:5" ht="14.4" x14ac:dyDescent="0.55000000000000004">
      <c r="D17639" s="286"/>
      <c r="E17639" s="288"/>
    </row>
    <row r="17640" spans="4:5" ht="14.4" x14ac:dyDescent="0.55000000000000004">
      <c r="D17640" s="286"/>
      <c r="E17640" s="288"/>
    </row>
    <row r="17641" spans="4:5" ht="14.4" x14ac:dyDescent="0.55000000000000004">
      <c r="D17641" s="286"/>
      <c r="E17641" s="288"/>
    </row>
    <row r="17642" spans="4:5" ht="14.4" x14ac:dyDescent="0.55000000000000004">
      <c r="D17642" s="286"/>
      <c r="E17642" s="288"/>
    </row>
    <row r="17643" spans="4:5" ht="14.4" x14ac:dyDescent="0.55000000000000004">
      <c r="D17643" s="286"/>
      <c r="E17643" s="288"/>
    </row>
    <row r="17644" spans="4:5" ht="14.4" x14ac:dyDescent="0.55000000000000004">
      <c r="D17644" s="286"/>
      <c r="E17644" s="288"/>
    </row>
    <row r="17645" spans="4:5" ht="14.4" x14ac:dyDescent="0.55000000000000004">
      <c r="D17645" s="286"/>
      <c r="E17645" s="288"/>
    </row>
    <row r="17646" spans="4:5" ht="14.4" x14ac:dyDescent="0.55000000000000004">
      <c r="D17646" s="286"/>
      <c r="E17646" s="288"/>
    </row>
    <row r="17647" spans="4:5" ht="14.4" x14ac:dyDescent="0.55000000000000004">
      <c r="D17647" s="286"/>
      <c r="E17647" s="288"/>
    </row>
    <row r="17648" spans="4:5" ht="14.4" x14ac:dyDescent="0.55000000000000004">
      <c r="D17648" s="286"/>
      <c r="E17648" s="288"/>
    </row>
    <row r="17649" spans="4:5" ht="14.4" x14ac:dyDescent="0.55000000000000004">
      <c r="D17649" s="286"/>
      <c r="E17649" s="288"/>
    </row>
    <row r="17650" spans="4:5" ht="14.4" x14ac:dyDescent="0.55000000000000004">
      <c r="D17650" s="286"/>
      <c r="E17650" s="288"/>
    </row>
    <row r="17651" spans="4:5" ht="14.4" x14ac:dyDescent="0.55000000000000004">
      <c r="D17651" s="286"/>
      <c r="E17651" s="288"/>
    </row>
    <row r="17652" spans="4:5" ht="14.4" x14ac:dyDescent="0.55000000000000004">
      <c r="D17652" s="286"/>
      <c r="E17652" s="288"/>
    </row>
    <row r="17653" spans="4:5" ht="14.4" x14ac:dyDescent="0.55000000000000004">
      <c r="D17653" s="286"/>
      <c r="E17653" s="288"/>
    </row>
    <row r="17654" spans="4:5" ht="14.4" x14ac:dyDescent="0.55000000000000004">
      <c r="D17654" s="286"/>
      <c r="E17654" s="288"/>
    </row>
    <row r="17655" spans="4:5" ht="14.4" x14ac:dyDescent="0.55000000000000004">
      <c r="D17655" s="286"/>
      <c r="E17655" s="288"/>
    </row>
    <row r="17656" spans="4:5" ht="14.4" x14ac:dyDescent="0.55000000000000004">
      <c r="D17656" s="286"/>
      <c r="E17656" s="288"/>
    </row>
    <row r="17657" spans="4:5" ht="14.4" x14ac:dyDescent="0.55000000000000004">
      <c r="D17657" s="286"/>
      <c r="E17657" s="288"/>
    </row>
    <row r="17658" spans="4:5" ht="14.4" x14ac:dyDescent="0.55000000000000004">
      <c r="D17658" s="286"/>
      <c r="E17658" s="288"/>
    </row>
    <row r="17659" spans="4:5" ht="14.4" x14ac:dyDescent="0.55000000000000004">
      <c r="D17659" s="286"/>
      <c r="E17659" s="288"/>
    </row>
    <row r="17660" spans="4:5" ht="14.4" x14ac:dyDescent="0.55000000000000004">
      <c r="D17660" s="286"/>
      <c r="E17660" s="288"/>
    </row>
    <row r="17661" spans="4:5" ht="14.4" x14ac:dyDescent="0.55000000000000004">
      <c r="D17661" s="286"/>
      <c r="E17661" s="288"/>
    </row>
    <row r="17662" spans="4:5" ht="14.4" x14ac:dyDescent="0.55000000000000004">
      <c r="D17662" s="286"/>
      <c r="E17662" s="288"/>
    </row>
    <row r="17663" spans="4:5" ht="14.4" x14ac:dyDescent="0.55000000000000004">
      <c r="D17663" s="286"/>
      <c r="E17663" s="288"/>
    </row>
    <row r="17664" spans="4:5" ht="14.4" x14ac:dyDescent="0.55000000000000004">
      <c r="D17664" s="286"/>
      <c r="E17664" s="288"/>
    </row>
    <row r="17665" spans="4:5" ht="14.4" x14ac:dyDescent="0.55000000000000004">
      <c r="D17665" s="286"/>
      <c r="E17665" s="288"/>
    </row>
    <row r="17666" spans="4:5" ht="14.4" x14ac:dyDescent="0.55000000000000004">
      <c r="D17666" s="286"/>
      <c r="E17666" s="288"/>
    </row>
    <row r="17667" spans="4:5" ht="14.4" x14ac:dyDescent="0.55000000000000004">
      <c r="D17667" s="286"/>
      <c r="E17667" s="288"/>
    </row>
    <row r="17668" spans="4:5" ht="14.4" x14ac:dyDescent="0.55000000000000004">
      <c r="D17668" s="286"/>
      <c r="E17668" s="288"/>
    </row>
    <row r="17669" spans="4:5" ht="14.4" x14ac:dyDescent="0.55000000000000004">
      <c r="D17669" s="286"/>
      <c r="E17669" s="288"/>
    </row>
    <row r="17670" spans="4:5" ht="14.4" x14ac:dyDescent="0.55000000000000004">
      <c r="D17670" s="286"/>
      <c r="E17670" s="288"/>
    </row>
    <row r="17671" spans="4:5" ht="14.4" x14ac:dyDescent="0.55000000000000004">
      <c r="D17671" s="286"/>
      <c r="E17671" s="288"/>
    </row>
    <row r="17672" spans="4:5" ht="14.4" x14ac:dyDescent="0.55000000000000004">
      <c r="D17672" s="286"/>
      <c r="E17672" s="288"/>
    </row>
    <row r="17673" spans="4:5" ht="14.4" x14ac:dyDescent="0.55000000000000004">
      <c r="D17673" s="286"/>
      <c r="E17673" s="288"/>
    </row>
    <row r="17674" spans="4:5" ht="14.4" x14ac:dyDescent="0.55000000000000004">
      <c r="D17674" s="286"/>
      <c r="E17674" s="288"/>
    </row>
    <row r="17675" spans="4:5" ht="14.4" x14ac:dyDescent="0.55000000000000004">
      <c r="D17675" s="286"/>
      <c r="E17675" s="288"/>
    </row>
    <row r="17676" spans="4:5" ht="14.4" x14ac:dyDescent="0.55000000000000004">
      <c r="D17676" s="286"/>
      <c r="E17676" s="288"/>
    </row>
    <row r="17677" spans="4:5" ht="14.4" x14ac:dyDescent="0.55000000000000004">
      <c r="D17677" s="286"/>
      <c r="E17677" s="288"/>
    </row>
    <row r="17678" spans="4:5" ht="14.4" x14ac:dyDescent="0.55000000000000004">
      <c r="D17678" s="286"/>
      <c r="E17678" s="288"/>
    </row>
    <row r="17679" spans="4:5" ht="14.4" x14ac:dyDescent="0.55000000000000004">
      <c r="D17679" s="286"/>
      <c r="E17679" s="288"/>
    </row>
    <row r="17680" spans="4:5" ht="14.4" x14ac:dyDescent="0.55000000000000004">
      <c r="D17680" s="286"/>
      <c r="E17680" s="288"/>
    </row>
    <row r="17681" spans="4:5" ht="14.4" x14ac:dyDescent="0.55000000000000004">
      <c r="D17681" s="286"/>
      <c r="E17681" s="288"/>
    </row>
    <row r="17682" spans="4:5" ht="14.4" x14ac:dyDescent="0.55000000000000004">
      <c r="D17682" s="286"/>
      <c r="E17682" s="288"/>
    </row>
    <row r="17683" spans="4:5" ht="14.4" x14ac:dyDescent="0.55000000000000004">
      <c r="D17683" s="286"/>
      <c r="E17683" s="288"/>
    </row>
    <row r="17684" spans="4:5" ht="14.4" x14ac:dyDescent="0.55000000000000004">
      <c r="D17684" s="286"/>
      <c r="E17684" s="288"/>
    </row>
    <row r="17685" spans="4:5" ht="14.4" x14ac:dyDescent="0.55000000000000004">
      <c r="D17685" s="286"/>
      <c r="E17685" s="288"/>
    </row>
    <row r="17686" spans="4:5" ht="14.4" x14ac:dyDescent="0.55000000000000004">
      <c r="D17686" s="286"/>
      <c r="E17686" s="288"/>
    </row>
    <row r="17687" spans="4:5" ht="14.4" x14ac:dyDescent="0.55000000000000004">
      <c r="D17687" s="286"/>
      <c r="E17687" s="288"/>
    </row>
    <row r="17688" spans="4:5" ht="14.4" x14ac:dyDescent="0.55000000000000004">
      <c r="D17688" s="286"/>
      <c r="E17688" s="288"/>
    </row>
    <row r="17689" spans="4:5" ht="14.4" x14ac:dyDescent="0.55000000000000004">
      <c r="D17689" s="286"/>
      <c r="E17689" s="288"/>
    </row>
    <row r="17690" spans="4:5" ht="14.4" x14ac:dyDescent="0.55000000000000004">
      <c r="D17690" s="286"/>
      <c r="E17690" s="288"/>
    </row>
    <row r="17691" spans="4:5" ht="14.4" x14ac:dyDescent="0.55000000000000004">
      <c r="D17691" s="286"/>
      <c r="E17691" s="288"/>
    </row>
    <row r="17692" spans="4:5" ht="14.4" x14ac:dyDescent="0.55000000000000004">
      <c r="D17692" s="286"/>
      <c r="E17692" s="288"/>
    </row>
    <row r="17693" spans="4:5" ht="14.4" x14ac:dyDescent="0.55000000000000004">
      <c r="D17693" s="286"/>
      <c r="E17693" s="288"/>
    </row>
    <row r="17694" spans="4:5" ht="14.4" x14ac:dyDescent="0.55000000000000004">
      <c r="D17694" s="286"/>
      <c r="E17694" s="288"/>
    </row>
    <row r="17695" spans="4:5" ht="14.4" x14ac:dyDescent="0.55000000000000004">
      <c r="D17695" s="286"/>
      <c r="E17695" s="288"/>
    </row>
    <row r="17696" spans="4:5" ht="14.4" x14ac:dyDescent="0.55000000000000004">
      <c r="D17696" s="286"/>
      <c r="E17696" s="288"/>
    </row>
    <row r="17697" spans="4:5" ht="14.4" x14ac:dyDescent="0.55000000000000004">
      <c r="D17697" s="286"/>
      <c r="E17697" s="288"/>
    </row>
    <row r="17698" spans="4:5" ht="14.4" x14ac:dyDescent="0.55000000000000004">
      <c r="D17698" s="286"/>
      <c r="E17698" s="288"/>
    </row>
    <row r="17699" spans="4:5" ht="14.4" x14ac:dyDescent="0.55000000000000004">
      <c r="D17699" s="286"/>
      <c r="E17699" s="288"/>
    </row>
    <row r="17700" spans="4:5" ht="14.4" x14ac:dyDescent="0.55000000000000004">
      <c r="D17700" s="286"/>
      <c r="E17700" s="288"/>
    </row>
    <row r="17701" spans="4:5" ht="14.4" x14ac:dyDescent="0.55000000000000004">
      <c r="D17701" s="286"/>
      <c r="E17701" s="288"/>
    </row>
    <row r="17702" spans="4:5" ht="14.4" x14ac:dyDescent="0.55000000000000004">
      <c r="D17702" s="286"/>
      <c r="E17702" s="288"/>
    </row>
    <row r="17703" spans="4:5" ht="14.4" x14ac:dyDescent="0.55000000000000004">
      <c r="D17703" s="286"/>
      <c r="E17703" s="288"/>
    </row>
    <row r="17704" spans="4:5" ht="14.4" x14ac:dyDescent="0.55000000000000004">
      <c r="D17704" s="286"/>
      <c r="E17704" s="288"/>
    </row>
    <row r="17705" spans="4:5" ht="14.4" x14ac:dyDescent="0.55000000000000004">
      <c r="D17705" s="286"/>
      <c r="E17705" s="288"/>
    </row>
    <row r="17706" spans="4:5" ht="14.4" x14ac:dyDescent="0.55000000000000004">
      <c r="D17706" s="286"/>
      <c r="E17706" s="288"/>
    </row>
    <row r="17707" spans="4:5" ht="14.4" x14ac:dyDescent="0.55000000000000004">
      <c r="D17707" s="286"/>
      <c r="E17707" s="288"/>
    </row>
    <row r="17708" spans="4:5" ht="14.4" x14ac:dyDescent="0.55000000000000004">
      <c r="D17708" s="286"/>
      <c r="E17708" s="288"/>
    </row>
    <row r="17709" spans="4:5" ht="14.4" x14ac:dyDescent="0.55000000000000004">
      <c r="D17709" s="286"/>
      <c r="E17709" s="288"/>
    </row>
    <row r="17710" spans="4:5" ht="14.4" x14ac:dyDescent="0.55000000000000004">
      <c r="D17710" s="286"/>
      <c r="E17710" s="288"/>
    </row>
    <row r="17711" spans="4:5" ht="14.4" x14ac:dyDescent="0.55000000000000004">
      <c r="D17711" s="286"/>
      <c r="E17711" s="288"/>
    </row>
    <row r="17712" spans="4:5" ht="14.4" x14ac:dyDescent="0.55000000000000004">
      <c r="D17712" s="286"/>
      <c r="E17712" s="288"/>
    </row>
    <row r="17713" spans="4:5" ht="14.4" x14ac:dyDescent="0.55000000000000004">
      <c r="D17713" s="286"/>
      <c r="E17713" s="288"/>
    </row>
    <row r="17714" spans="4:5" ht="14.4" x14ac:dyDescent="0.55000000000000004">
      <c r="D17714" s="286"/>
      <c r="E17714" s="288"/>
    </row>
    <row r="17715" spans="4:5" ht="14.4" x14ac:dyDescent="0.55000000000000004">
      <c r="D17715" s="286"/>
      <c r="E17715" s="288"/>
    </row>
    <row r="17716" spans="4:5" ht="14.4" x14ac:dyDescent="0.55000000000000004">
      <c r="D17716" s="286"/>
      <c r="E17716" s="288"/>
    </row>
    <row r="17717" spans="4:5" ht="14.4" x14ac:dyDescent="0.55000000000000004">
      <c r="D17717" s="286"/>
      <c r="E17717" s="288"/>
    </row>
    <row r="17718" spans="4:5" ht="14.4" x14ac:dyDescent="0.55000000000000004">
      <c r="D17718" s="286"/>
      <c r="E17718" s="288"/>
    </row>
    <row r="17719" spans="4:5" ht="14.4" x14ac:dyDescent="0.55000000000000004">
      <c r="D17719" s="286"/>
      <c r="E17719" s="288"/>
    </row>
    <row r="17720" spans="4:5" ht="14.4" x14ac:dyDescent="0.55000000000000004">
      <c r="D17720" s="286"/>
      <c r="E17720" s="288"/>
    </row>
    <row r="17721" spans="4:5" ht="14.4" x14ac:dyDescent="0.55000000000000004">
      <c r="D17721" s="286"/>
      <c r="E17721" s="288"/>
    </row>
    <row r="17722" spans="4:5" ht="14.4" x14ac:dyDescent="0.55000000000000004">
      <c r="D17722" s="286"/>
      <c r="E17722" s="288"/>
    </row>
    <row r="17723" spans="4:5" ht="14.4" x14ac:dyDescent="0.55000000000000004">
      <c r="D17723" s="286"/>
      <c r="E17723" s="288"/>
    </row>
    <row r="17724" spans="4:5" ht="14.4" x14ac:dyDescent="0.55000000000000004">
      <c r="D17724" s="286"/>
      <c r="E17724" s="288"/>
    </row>
    <row r="17725" spans="4:5" ht="14.4" x14ac:dyDescent="0.55000000000000004">
      <c r="D17725" s="286"/>
      <c r="E17725" s="288"/>
    </row>
    <row r="17726" spans="4:5" ht="14.4" x14ac:dyDescent="0.55000000000000004">
      <c r="D17726" s="286"/>
      <c r="E17726" s="288"/>
    </row>
    <row r="17727" spans="4:5" ht="14.4" x14ac:dyDescent="0.55000000000000004">
      <c r="D17727" s="286"/>
      <c r="E17727" s="288"/>
    </row>
    <row r="17728" spans="4:5" ht="14.4" x14ac:dyDescent="0.55000000000000004">
      <c r="D17728" s="286"/>
      <c r="E17728" s="288"/>
    </row>
    <row r="17729" spans="4:5" ht="14.4" x14ac:dyDescent="0.55000000000000004">
      <c r="D17729" s="286"/>
      <c r="E17729" s="288"/>
    </row>
    <row r="17730" spans="4:5" ht="14.4" x14ac:dyDescent="0.55000000000000004">
      <c r="D17730" s="286"/>
      <c r="E17730" s="288"/>
    </row>
    <row r="17731" spans="4:5" ht="14.4" x14ac:dyDescent="0.55000000000000004">
      <c r="D17731" s="286"/>
      <c r="E17731" s="288"/>
    </row>
    <row r="17732" spans="4:5" ht="14.4" x14ac:dyDescent="0.55000000000000004">
      <c r="D17732" s="286"/>
      <c r="E17732" s="288"/>
    </row>
    <row r="17733" spans="4:5" ht="14.4" x14ac:dyDescent="0.55000000000000004">
      <c r="D17733" s="286"/>
      <c r="E17733" s="288"/>
    </row>
    <row r="17734" spans="4:5" ht="14.4" x14ac:dyDescent="0.55000000000000004">
      <c r="D17734" s="286"/>
      <c r="E17734" s="288"/>
    </row>
    <row r="17735" spans="4:5" ht="14.4" x14ac:dyDescent="0.55000000000000004">
      <c r="D17735" s="286"/>
      <c r="E17735" s="288"/>
    </row>
    <row r="17736" spans="4:5" ht="14.4" x14ac:dyDescent="0.55000000000000004">
      <c r="D17736" s="286"/>
      <c r="E17736" s="288"/>
    </row>
    <row r="17737" spans="4:5" ht="14.4" x14ac:dyDescent="0.55000000000000004">
      <c r="D17737" s="286"/>
      <c r="E17737" s="288"/>
    </row>
    <row r="17738" spans="4:5" ht="14.4" x14ac:dyDescent="0.55000000000000004">
      <c r="D17738" s="286"/>
      <c r="E17738" s="288"/>
    </row>
    <row r="17739" spans="4:5" ht="14.4" x14ac:dyDescent="0.55000000000000004">
      <c r="D17739" s="286"/>
      <c r="E17739" s="288"/>
    </row>
    <row r="17740" spans="4:5" ht="14.4" x14ac:dyDescent="0.55000000000000004">
      <c r="D17740" s="286"/>
      <c r="E17740" s="288"/>
    </row>
    <row r="17741" spans="4:5" ht="14.4" x14ac:dyDescent="0.55000000000000004">
      <c r="D17741" s="286"/>
      <c r="E17741" s="288"/>
    </row>
    <row r="17742" spans="4:5" ht="14.4" x14ac:dyDescent="0.55000000000000004">
      <c r="D17742" s="286"/>
      <c r="E17742" s="288"/>
    </row>
    <row r="17743" spans="4:5" ht="14.4" x14ac:dyDescent="0.55000000000000004">
      <c r="D17743" s="286"/>
      <c r="E17743" s="288"/>
    </row>
    <row r="17744" spans="4:5" ht="14.4" x14ac:dyDescent="0.55000000000000004">
      <c r="D17744" s="286"/>
      <c r="E17744" s="288"/>
    </row>
    <row r="17745" spans="4:5" ht="14.4" x14ac:dyDescent="0.55000000000000004">
      <c r="D17745" s="286"/>
      <c r="E17745" s="288"/>
    </row>
    <row r="17746" spans="4:5" ht="14.4" x14ac:dyDescent="0.55000000000000004">
      <c r="D17746" s="286"/>
      <c r="E17746" s="288"/>
    </row>
    <row r="17747" spans="4:5" ht="14.4" x14ac:dyDescent="0.55000000000000004">
      <c r="D17747" s="286"/>
      <c r="E17747" s="288"/>
    </row>
    <row r="17748" spans="4:5" ht="14.4" x14ac:dyDescent="0.55000000000000004">
      <c r="D17748" s="286"/>
      <c r="E17748" s="288"/>
    </row>
    <row r="17749" spans="4:5" ht="14.4" x14ac:dyDescent="0.55000000000000004">
      <c r="D17749" s="286"/>
      <c r="E17749" s="288"/>
    </row>
    <row r="17750" spans="4:5" ht="14.4" x14ac:dyDescent="0.55000000000000004">
      <c r="D17750" s="286"/>
      <c r="E17750" s="288"/>
    </row>
    <row r="17751" spans="4:5" ht="14.4" x14ac:dyDescent="0.55000000000000004">
      <c r="D17751" s="286"/>
      <c r="E17751" s="288"/>
    </row>
    <row r="17752" spans="4:5" ht="14.4" x14ac:dyDescent="0.55000000000000004">
      <c r="D17752" s="286"/>
      <c r="E17752" s="288"/>
    </row>
    <row r="17753" spans="4:5" ht="14.4" x14ac:dyDescent="0.55000000000000004">
      <c r="D17753" s="286"/>
      <c r="E17753" s="288"/>
    </row>
    <row r="17754" spans="4:5" ht="14.4" x14ac:dyDescent="0.55000000000000004">
      <c r="D17754" s="286"/>
      <c r="E17754" s="288"/>
    </row>
    <row r="17755" spans="4:5" ht="14.4" x14ac:dyDescent="0.55000000000000004">
      <c r="D17755" s="286"/>
      <c r="E17755" s="288"/>
    </row>
    <row r="17756" spans="4:5" ht="14.4" x14ac:dyDescent="0.55000000000000004">
      <c r="D17756" s="286"/>
      <c r="E17756" s="288"/>
    </row>
    <row r="17757" spans="4:5" ht="14.4" x14ac:dyDescent="0.55000000000000004">
      <c r="D17757" s="286"/>
      <c r="E17757" s="288"/>
    </row>
    <row r="17758" spans="4:5" ht="14.4" x14ac:dyDescent="0.55000000000000004">
      <c r="D17758" s="286"/>
      <c r="E17758" s="288"/>
    </row>
    <row r="17759" spans="4:5" ht="14.4" x14ac:dyDescent="0.55000000000000004">
      <c r="D17759" s="286"/>
      <c r="E17759" s="288"/>
    </row>
    <row r="17760" spans="4:5" ht="14.4" x14ac:dyDescent="0.55000000000000004">
      <c r="D17760" s="286"/>
      <c r="E17760" s="288"/>
    </row>
    <row r="17761" spans="4:5" ht="14.4" x14ac:dyDescent="0.55000000000000004">
      <c r="D17761" s="286"/>
      <c r="E17761" s="288"/>
    </row>
    <row r="17762" spans="4:5" ht="14.4" x14ac:dyDescent="0.55000000000000004">
      <c r="D17762" s="286"/>
      <c r="E17762" s="288"/>
    </row>
    <row r="17763" spans="4:5" ht="14.4" x14ac:dyDescent="0.55000000000000004">
      <c r="D17763" s="286"/>
      <c r="E17763" s="288"/>
    </row>
    <row r="17764" spans="4:5" ht="14.4" x14ac:dyDescent="0.55000000000000004">
      <c r="D17764" s="286"/>
      <c r="E17764" s="288"/>
    </row>
    <row r="17765" spans="4:5" ht="14.4" x14ac:dyDescent="0.55000000000000004">
      <c r="D17765" s="286"/>
      <c r="E17765" s="288"/>
    </row>
    <row r="17766" spans="4:5" ht="14.4" x14ac:dyDescent="0.55000000000000004">
      <c r="D17766" s="286"/>
      <c r="E17766" s="288"/>
    </row>
    <row r="17767" spans="4:5" ht="14.4" x14ac:dyDescent="0.55000000000000004">
      <c r="D17767" s="286"/>
      <c r="E17767" s="288"/>
    </row>
    <row r="17768" spans="4:5" ht="14.4" x14ac:dyDescent="0.55000000000000004">
      <c r="D17768" s="286"/>
      <c r="E17768" s="288"/>
    </row>
    <row r="17769" spans="4:5" ht="14.4" x14ac:dyDescent="0.55000000000000004">
      <c r="D17769" s="286"/>
      <c r="E17769" s="288"/>
    </row>
    <row r="17770" spans="4:5" ht="14.4" x14ac:dyDescent="0.55000000000000004">
      <c r="D17770" s="286"/>
      <c r="E17770" s="288"/>
    </row>
    <row r="17771" spans="4:5" ht="14.4" x14ac:dyDescent="0.55000000000000004">
      <c r="D17771" s="286"/>
      <c r="E17771" s="288"/>
    </row>
    <row r="17772" spans="4:5" ht="14.4" x14ac:dyDescent="0.55000000000000004">
      <c r="D17772" s="286"/>
      <c r="E17772" s="288"/>
    </row>
    <row r="17773" spans="4:5" ht="14.4" x14ac:dyDescent="0.55000000000000004">
      <c r="D17773" s="286"/>
      <c r="E17773" s="288"/>
    </row>
    <row r="17774" spans="4:5" ht="14.4" x14ac:dyDescent="0.55000000000000004">
      <c r="D17774" s="286"/>
      <c r="E17774" s="288"/>
    </row>
    <row r="17775" spans="4:5" ht="14.4" x14ac:dyDescent="0.55000000000000004">
      <c r="D17775" s="286"/>
      <c r="E17775" s="288"/>
    </row>
    <row r="17776" spans="4:5" ht="14.4" x14ac:dyDescent="0.55000000000000004">
      <c r="D17776" s="286"/>
      <c r="E17776" s="288"/>
    </row>
    <row r="17777" spans="4:5" ht="14.4" x14ac:dyDescent="0.55000000000000004">
      <c r="D17777" s="286"/>
      <c r="E17777" s="288"/>
    </row>
    <row r="17778" spans="4:5" ht="14.4" x14ac:dyDescent="0.55000000000000004">
      <c r="D17778" s="286"/>
      <c r="E17778" s="288"/>
    </row>
    <row r="17779" spans="4:5" ht="14.4" x14ac:dyDescent="0.55000000000000004">
      <c r="D17779" s="286"/>
      <c r="E17779" s="288"/>
    </row>
    <row r="17780" spans="4:5" ht="14.4" x14ac:dyDescent="0.55000000000000004">
      <c r="D17780" s="286"/>
      <c r="E17780" s="288"/>
    </row>
    <row r="17781" spans="4:5" ht="14.4" x14ac:dyDescent="0.55000000000000004">
      <c r="D17781" s="286"/>
      <c r="E17781" s="288"/>
    </row>
    <row r="17782" spans="4:5" ht="14.4" x14ac:dyDescent="0.55000000000000004">
      <c r="D17782" s="286"/>
      <c r="E17782" s="288"/>
    </row>
    <row r="17783" spans="4:5" ht="14.4" x14ac:dyDescent="0.55000000000000004">
      <c r="D17783" s="286"/>
      <c r="E17783" s="288"/>
    </row>
    <row r="17784" spans="4:5" ht="14.4" x14ac:dyDescent="0.55000000000000004">
      <c r="D17784" s="286"/>
      <c r="E17784" s="288"/>
    </row>
    <row r="17785" spans="4:5" ht="14.4" x14ac:dyDescent="0.55000000000000004">
      <c r="D17785" s="286"/>
      <c r="E17785" s="288"/>
    </row>
    <row r="17786" spans="4:5" ht="14.4" x14ac:dyDescent="0.55000000000000004">
      <c r="D17786" s="286"/>
      <c r="E17786" s="288"/>
    </row>
    <row r="17787" spans="4:5" ht="14.4" x14ac:dyDescent="0.55000000000000004">
      <c r="D17787" s="286"/>
      <c r="E17787" s="288"/>
    </row>
    <row r="17788" spans="4:5" ht="14.4" x14ac:dyDescent="0.55000000000000004">
      <c r="D17788" s="286"/>
      <c r="E17788" s="288"/>
    </row>
    <row r="17789" spans="4:5" ht="14.4" x14ac:dyDescent="0.55000000000000004">
      <c r="D17789" s="286"/>
      <c r="E17789" s="288"/>
    </row>
    <row r="17790" spans="4:5" ht="14.4" x14ac:dyDescent="0.55000000000000004">
      <c r="D17790" s="286"/>
      <c r="E17790" s="288"/>
    </row>
    <row r="17791" spans="4:5" ht="14.4" x14ac:dyDescent="0.55000000000000004">
      <c r="D17791" s="286"/>
      <c r="E17791" s="288"/>
    </row>
    <row r="17792" spans="4:5" ht="14.4" x14ac:dyDescent="0.55000000000000004">
      <c r="D17792" s="286"/>
      <c r="E17792" s="288"/>
    </row>
    <row r="17793" spans="4:5" ht="14.4" x14ac:dyDescent="0.55000000000000004">
      <c r="D17793" s="286"/>
      <c r="E17793" s="288"/>
    </row>
    <row r="17794" spans="4:5" ht="14.4" x14ac:dyDescent="0.55000000000000004">
      <c r="D17794" s="286"/>
      <c r="E17794" s="288"/>
    </row>
    <row r="17795" spans="4:5" ht="14.4" x14ac:dyDescent="0.55000000000000004">
      <c r="D17795" s="286"/>
      <c r="E17795" s="288"/>
    </row>
    <row r="17796" spans="4:5" ht="14.4" x14ac:dyDescent="0.55000000000000004">
      <c r="D17796" s="286"/>
      <c r="E17796" s="288"/>
    </row>
    <row r="17797" spans="4:5" ht="14.4" x14ac:dyDescent="0.55000000000000004">
      <c r="D17797" s="286"/>
      <c r="E17797" s="288"/>
    </row>
    <row r="17798" spans="4:5" ht="14.4" x14ac:dyDescent="0.55000000000000004">
      <c r="D17798" s="286"/>
      <c r="E17798" s="288"/>
    </row>
    <row r="17799" spans="4:5" ht="14.4" x14ac:dyDescent="0.55000000000000004">
      <c r="D17799" s="286"/>
      <c r="E17799" s="288"/>
    </row>
    <row r="17800" spans="4:5" ht="14.4" x14ac:dyDescent="0.55000000000000004">
      <c r="D17800" s="286"/>
      <c r="E17800" s="288"/>
    </row>
    <row r="17801" spans="4:5" ht="14.4" x14ac:dyDescent="0.55000000000000004">
      <c r="D17801" s="286"/>
      <c r="E17801" s="288"/>
    </row>
    <row r="17802" spans="4:5" ht="14.4" x14ac:dyDescent="0.55000000000000004">
      <c r="D17802" s="286"/>
      <c r="E17802" s="288"/>
    </row>
    <row r="17803" spans="4:5" ht="14.4" x14ac:dyDescent="0.55000000000000004">
      <c r="D17803" s="286"/>
      <c r="E17803" s="288"/>
    </row>
    <row r="17804" spans="4:5" ht="14.4" x14ac:dyDescent="0.55000000000000004">
      <c r="D17804" s="286"/>
      <c r="E17804" s="288"/>
    </row>
    <row r="17805" spans="4:5" ht="14.4" x14ac:dyDescent="0.55000000000000004">
      <c r="D17805" s="286"/>
      <c r="E17805" s="288"/>
    </row>
    <row r="17806" spans="4:5" ht="14.4" x14ac:dyDescent="0.55000000000000004">
      <c r="D17806" s="286"/>
      <c r="E17806" s="288"/>
    </row>
    <row r="17807" spans="4:5" ht="14.4" x14ac:dyDescent="0.55000000000000004">
      <c r="D17807" s="286"/>
      <c r="E17807" s="288"/>
    </row>
    <row r="17808" spans="4:5" ht="14.4" x14ac:dyDescent="0.55000000000000004">
      <c r="D17808" s="286"/>
      <c r="E17808" s="288"/>
    </row>
    <row r="17809" spans="4:5" ht="14.4" x14ac:dyDescent="0.55000000000000004">
      <c r="D17809" s="286"/>
      <c r="E17809" s="288"/>
    </row>
    <row r="17810" spans="4:5" ht="14.4" x14ac:dyDescent="0.55000000000000004">
      <c r="D17810" s="286"/>
      <c r="E17810" s="288"/>
    </row>
    <row r="17811" spans="4:5" ht="14.4" x14ac:dyDescent="0.55000000000000004">
      <c r="D17811" s="286"/>
      <c r="E17811" s="288"/>
    </row>
    <row r="17812" spans="4:5" ht="14.4" x14ac:dyDescent="0.55000000000000004">
      <c r="D17812" s="286"/>
      <c r="E17812" s="288"/>
    </row>
    <row r="17813" spans="4:5" ht="14.4" x14ac:dyDescent="0.55000000000000004">
      <c r="D17813" s="286"/>
      <c r="E17813" s="288"/>
    </row>
    <row r="17814" spans="4:5" ht="14.4" x14ac:dyDescent="0.55000000000000004">
      <c r="D17814" s="286"/>
      <c r="E17814" s="288"/>
    </row>
    <row r="17815" spans="4:5" ht="14.4" x14ac:dyDescent="0.55000000000000004">
      <c r="D17815" s="286"/>
      <c r="E17815" s="288"/>
    </row>
    <row r="17816" spans="4:5" ht="14.4" x14ac:dyDescent="0.55000000000000004">
      <c r="D17816" s="286"/>
      <c r="E17816" s="288"/>
    </row>
    <row r="17817" spans="4:5" ht="14.4" x14ac:dyDescent="0.55000000000000004">
      <c r="D17817" s="286"/>
      <c r="E17817" s="288"/>
    </row>
    <row r="17818" spans="4:5" ht="14.4" x14ac:dyDescent="0.55000000000000004">
      <c r="D17818" s="286"/>
      <c r="E17818" s="288"/>
    </row>
    <row r="17819" spans="4:5" ht="14.4" x14ac:dyDescent="0.55000000000000004">
      <c r="D17819" s="286"/>
      <c r="E17819" s="288"/>
    </row>
    <row r="17820" spans="4:5" ht="14.4" x14ac:dyDescent="0.55000000000000004">
      <c r="D17820" s="286"/>
      <c r="E17820" s="288"/>
    </row>
    <row r="17821" spans="4:5" ht="14.4" x14ac:dyDescent="0.55000000000000004">
      <c r="D17821" s="286"/>
      <c r="E17821" s="288"/>
    </row>
    <row r="17822" spans="4:5" ht="14.4" x14ac:dyDescent="0.55000000000000004">
      <c r="D17822" s="286"/>
      <c r="E17822" s="288"/>
    </row>
    <row r="17823" spans="4:5" ht="14.4" x14ac:dyDescent="0.55000000000000004">
      <c r="D17823" s="286"/>
      <c r="E17823" s="288"/>
    </row>
    <row r="17824" spans="4:5" ht="14.4" x14ac:dyDescent="0.55000000000000004">
      <c r="D17824" s="286"/>
      <c r="E17824" s="288"/>
    </row>
    <row r="17825" spans="4:5" ht="14.4" x14ac:dyDescent="0.55000000000000004">
      <c r="D17825" s="286"/>
      <c r="E17825" s="288"/>
    </row>
    <row r="17826" spans="4:5" ht="14.4" x14ac:dyDescent="0.55000000000000004">
      <c r="D17826" s="286"/>
      <c r="E17826" s="288"/>
    </row>
    <row r="17827" spans="4:5" ht="14.4" x14ac:dyDescent="0.55000000000000004">
      <c r="D17827" s="286"/>
      <c r="E17827" s="288"/>
    </row>
    <row r="17828" spans="4:5" ht="14.4" x14ac:dyDescent="0.55000000000000004">
      <c r="D17828" s="286"/>
      <c r="E17828" s="288"/>
    </row>
    <row r="17829" spans="4:5" ht="14.4" x14ac:dyDescent="0.55000000000000004">
      <c r="D17829" s="286"/>
      <c r="E17829" s="288"/>
    </row>
    <row r="17830" spans="4:5" ht="14.4" x14ac:dyDescent="0.55000000000000004">
      <c r="D17830" s="286"/>
      <c r="E17830" s="288"/>
    </row>
    <row r="17831" spans="4:5" ht="14.4" x14ac:dyDescent="0.55000000000000004">
      <c r="D17831" s="286"/>
      <c r="E17831" s="288"/>
    </row>
    <row r="17832" spans="4:5" ht="14.4" x14ac:dyDescent="0.55000000000000004">
      <c r="D17832" s="286"/>
      <c r="E17832" s="288"/>
    </row>
    <row r="17833" spans="4:5" ht="14.4" x14ac:dyDescent="0.55000000000000004">
      <c r="D17833" s="286"/>
      <c r="E17833" s="288"/>
    </row>
    <row r="17834" spans="4:5" ht="14.4" x14ac:dyDescent="0.55000000000000004">
      <c r="D17834" s="286"/>
      <c r="E17834" s="288"/>
    </row>
    <row r="17835" spans="4:5" ht="14.4" x14ac:dyDescent="0.55000000000000004">
      <c r="D17835" s="286"/>
      <c r="E17835" s="288"/>
    </row>
    <row r="17836" spans="4:5" ht="14.4" x14ac:dyDescent="0.55000000000000004">
      <c r="D17836" s="286"/>
      <c r="E17836" s="288"/>
    </row>
    <row r="17837" spans="4:5" ht="14.4" x14ac:dyDescent="0.55000000000000004">
      <c r="D17837" s="286"/>
      <c r="E17837" s="288"/>
    </row>
    <row r="17838" spans="4:5" ht="14.4" x14ac:dyDescent="0.55000000000000004">
      <c r="D17838" s="286"/>
      <c r="E17838" s="288"/>
    </row>
    <row r="17839" spans="4:5" ht="14.4" x14ac:dyDescent="0.55000000000000004">
      <c r="D17839" s="286"/>
      <c r="E17839" s="288"/>
    </row>
    <row r="17840" spans="4:5" ht="14.4" x14ac:dyDescent="0.55000000000000004">
      <c r="D17840" s="286"/>
      <c r="E17840" s="288"/>
    </row>
    <row r="17841" spans="4:5" ht="14.4" x14ac:dyDescent="0.55000000000000004">
      <c r="D17841" s="286"/>
      <c r="E17841" s="287"/>
    </row>
    <row r="17842" spans="4:5" ht="14.4" x14ac:dyDescent="0.55000000000000004">
      <c r="D17842" s="286"/>
      <c r="E17842" s="287"/>
    </row>
    <row r="17843" spans="4:5" ht="14.4" x14ac:dyDescent="0.55000000000000004">
      <c r="D17843" s="286"/>
      <c r="E17843" s="287"/>
    </row>
    <row r="17844" spans="4:5" ht="14.4" x14ac:dyDescent="0.55000000000000004">
      <c r="D17844" s="286"/>
      <c r="E17844" s="287"/>
    </row>
    <row r="17845" spans="4:5" ht="14.4" x14ac:dyDescent="0.55000000000000004">
      <c r="D17845" s="286"/>
      <c r="E17845" s="287"/>
    </row>
    <row r="17846" spans="4:5" ht="14.4" x14ac:dyDescent="0.55000000000000004">
      <c r="D17846" s="286"/>
      <c r="E17846" s="287"/>
    </row>
    <row r="17847" spans="4:5" ht="14.4" x14ac:dyDescent="0.55000000000000004">
      <c r="D17847" s="286"/>
      <c r="E17847" s="287"/>
    </row>
    <row r="17848" spans="4:5" ht="14.4" x14ac:dyDescent="0.55000000000000004">
      <c r="D17848" s="286"/>
      <c r="E17848" s="287"/>
    </row>
    <row r="17849" spans="4:5" ht="14.4" x14ac:dyDescent="0.55000000000000004">
      <c r="D17849" s="286"/>
      <c r="E17849" s="287"/>
    </row>
    <row r="17850" spans="4:5" ht="14.4" x14ac:dyDescent="0.55000000000000004">
      <c r="D17850" s="286"/>
      <c r="E17850" s="287"/>
    </row>
    <row r="17851" spans="4:5" ht="14.4" x14ac:dyDescent="0.55000000000000004">
      <c r="D17851" s="286"/>
      <c r="E17851" s="287"/>
    </row>
    <row r="17852" spans="4:5" ht="14.4" x14ac:dyDescent="0.55000000000000004">
      <c r="D17852" s="286"/>
      <c r="E17852" s="287"/>
    </row>
    <row r="17853" spans="4:5" ht="14.4" x14ac:dyDescent="0.55000000000000004">
      <c r="D17853" s="286"/>
      <c r="E17853" s="287"/>
    </row>
    <row r="17854" spans="4:5" ht="14.4" x14ac:dyDescent="0.55000000000000004">
      <c r="D17854" s="286"/>
      <c r="E17854" s="287"/>
    </row>
    <row r="17855" spans="4:5" ht="14.4" x14ac:dyDescent="0.55000000000000004">
      <c r="D17855" s="286"/>
      <c r="E17855" s="287"/>
    </row>
    <row r="17856" spans="4:5" ht="14.4" x14ac:dyDescent="0.55000000000000004">
      <c r="D17856" s="286"/>
      <c r="E17856" s="287"/>
    </row>
    <row r="17857" spans="4:5" ht="14.4" x14ac:dyDescent="0.55000000000000004">
      <c r="D17857" s="286"/>
      <c r="E17857" s="287"/>
    </row>
    <row r="17858" spans="4:5" ht="14.4" x14ac:dyDescent="0.55000000000000004">
      <c r="D17858" s="286"/>
      <c r="E17858" s="287"/>
    </row>
    <row r="17859" spans="4:5" ht="14.4" x14ac:dyDescent="0.55000000000000004">
      <c r="D17859" s="286"/>
      <c r="E17859" s="287"/>
    </row>
    <row r="17860" spans="4:5" ht="14.4" x14ac:dyDescent="0.55000000000000004">
      <c r="D17860" s="286"/>
      <c r="E17860" s="287"/>
    </row>
    <row r="17861" spans="4:5" ht="14.4" x14ac:dyDescent="0.55000000000000004">
      <c r="D17861" s="286"/>
      <c r="E17861" s="287"/>
    </row>
    <row r="17862" spans="4:5" ht="14.4" x14ac:dyDescent="0.55000000000000004">
      <c r="D17862" s="286"/>
      <c r="E17862" s="287"/>
    </row>
    <row r="17863" spans="4:5" ht="14.4" x14ac:dyDescent="0.55000000000000004">
      <c r="D17863" s="286"/>
      <c r="E17863" s="287"/>
    </row>
    <row r="17864" spans="4:5" ht="14.4" x14ac:dyDescent="0.55000000000000004">
      <c r="D17864" s="286"/>
      <c r="E17864" s="287"/>
    </row>
    <row r="17865" spans="4:5" ht="14.4" x14ac:dyDescent="0.55000000000000004">
      <c r="D17865" s="286"/>
      <c r="E17865" s="287"/>
    </row>
    <row r="17866" spans="4:5" ht="14.4" x14ac:dyDescent="0.55000000000000004">
      <c r="D17866" s="286"/>
      <c r="E17866" s="287"/>
    </row>
    <row r="17867" spans="4:5" ht="14.4" x14ac:dyDescent="0.55000000000000004">
      <c r="D17867" s="286"/>
      <c r="E17867" s="287"/>
    </row>
    <row r="17868" spans="4:5" ht="14.4" x14ac:dyDescent="0.55000000000000004">
      <c r="D17868" s="286"/>
      <c r="E17868" s="287"/>
    </row>
    <row r="17869" spans="4:5" ht="14.4" x14ac:dyDescent="0.55000000000000004">
      <c r="D17869" s="286"/>
      <c r="E17869" s="287"/>
    </row>
    <row r="17870" spans="4:5" ht="14.4" x14ac:dyDescent="0.55000000000000004">
      <c r="D17870" s="286"/>
      <c r="E17870" s="287"/>
    </row>
    <row r="17871" spans="4:5" ht="14.4" x14ac:dyDescent="0.55000000000000004">
      <c r="D17871" s="286"/>
      <c r="E17871" s="287"/>
    </row>
    <row r="17872" spans="4:5" ht="14.4" x14ac:dyDescent="0.55000000000000004">
      <c r="D17872" s="286"/>
      <c r="E17872" s="287"/>
    </row>
    <row r="17873" spans="4:5" ht="14.4" x14ac:dyDescent="0.55000000000000004">
      <c r="D17873" s="286"/>
      <c r="E17873" s="287"/>
    </row>
    <row r="17874" spans="4:5" ht="14.4" x14ac:dyDescent="0.55000000000000004">
      <c r="D17874" s="286"/>
      <c r="E17874" s="287"/>
    </row>
    <row r="17875" spans="4:5" ht="14.4" x14ac:dyDescent="0.55000000000000004">
      <c r="D17875" s="286"/>
      <c r="E17875" s="287"/>
    </row>
    <row r="17876" spans="4:5" ht="14.4" x14ac:dyDescent="0.55000000000000004">
      <c r="D17876" s="286"/>
      <c r="E17876" s="287"/>
    </row>
    <row r="17877" spans="4:5" ht="14.4" x14ac:dyDescent="0.55000000000000004">
      <c r="D17877" s="286"/>
      <c r="E17877" s="287"/>
    </row>
    <row r="17878" spans="4:5" ht="14.4" x14ac:dyDescent="0.55000000000000004">
      <c r="D17878" s="286"/>
      <c r="E17878" s="287"/>
    </row>
    <row r="17879" spans="4:5" ht="14.4" x14ac:dyDescent="0.55000000000000004">
      <c r="D17879" s="286"/>
      <c r="E17879" s="287"/>
    </row>
    <row r="17880" spans="4:5" ht="14.4" x14ac:dyDescent="0.55000000000000004">
      <c r="D17880" s="286"/>
      <c r="E17880" s="287"/>
    </row>
    <row r="17881" spans="4:5" ht="14.4" x14ac:dyDescent="0.55000000000000004">
      <c r="D17881" s="286"/>
      <c r="E17881" s="287"/>
    </row>
    <row r="17882" spans="4:5" ht="14.4" x14ac:dyDescent="0.55000000000000004">
      <c r="D17882" s="286"/>
      <c r="E17882" s="287"/>
    </row>
    <row r="17883" spans="4:5" ht="14.4" x14ac:dyDescent="0.55000000000000004">
      <c r="D17883" s="286"/>
      <c r="E17883" s="287"/>
    </row>
    <row r="17884" spans="4:5" ht="14.4" x14ac:dyDescent="0.55000000000000004">
      <c r="D17884" s="286"/>
      <c r="E17884" s="287"/>
    </row>
    <row r="17885" spans="4:5" ht="14.4" x14ac:dyDescent="0.55000000000000004">
      <c r="D17885" s="286"/>
      <c r="E17885" s="287"/>
    </row>
    <row r="17886" spans="4:5" ht="14.4" x14ac:dyDescent="0.55000000000000004">
      <c r="D17886" s="286"/>
      <c r="E17886" s="287"/>
    </row>
    <row r="17887" spans="4:5" ht="14.4" x14ac:dyDescent="0.55000000000000004">
      <c r="D17887" s="286"/>
      <c r="E17887" s="287"/>
    </row>
    <row r="17888" spans="4:5" ht="14.4" x14ac:dyDescent="0.55000000000000004">
      <c r="D17888" s="286"/>
      <c r="E17888" s="287"/>
    </row>
    <row r="17889" spans="4:5" ht="14.4" x14ac:dyDescent="0.55000000000000004">
      <c r="D17889" s="286"/>
      <c r="E17889" s="287"/>
    </row>
    <row r="17890" spans="4:5" ht="14.4" x14ac:dyDescent="0.55000000000000004">
      <c r="D17890" s="286"/>
      <c r="E17890" s="287"/>
    </row>
    <row r="17891" spans="4:5" ht="14.4" x14ac:dyDescent="0.55000000000000004">
      <c r="D17891" s="286"/>
      <c r="E17891" s="287"/>
    </row>
    <row r="17892" spans="4:5" ht="14.4" x14ac:dyDescent="0.55000000000000004">
      <c r="D17892" s="286"/>
      <c r="E17892" s="287"/>
    </row>
    <row r="17893" spans="4:5" ht="14.4" x14ac:dyDescent="0.55000000000000004">
      <c r="D17893" s="286"/>
      <c r="E17893" s="287"/>
    </row>
    <row r="17894" spans="4:5" ht="14.4" x14ac:dyDescent="0.55000000000000004">
      <c r="D17894" s="286"/>
      <c r="E17894" s="287"/>
    </row>
    <row r="17895" spans="4:5" ht="14.4" x14ac:dyDescent="0.55000000000000004">
      <c r="D17895" s="286"/>
      <c r="E17895" s="287"/>
    </row>
    <row r="17896" spans="4:5" ht="14.4" x14ac:dyDescent="0.55000000000000004">
      <c r="D17896" s="286"/>
      <c r="E17896" s="287"/>
    </row>
    <row r="17897" spans="4:5" ht="14.4" x14ac:dyDescent="0.55000000000000004">
      <c r="D17897" s="286"/>
      <c r="E17897" s="287"/>
    </row>
    <row r="17898" spans="4:5" ht="14.4" x14ac:dyDescent="0.55000000000000004">
      <c r="D17898" s="286"/>
      <c r="E17898" s="287"/>
    </row>
    <row r="17899" spans="4:5" ht="14.4" x14ac:dyDescent="0.55000000000000004">
      <c r="D17899" s="286"/>
      <c r="E17899" s="287"/>
    </row>
    <row r="17900" spans="4:5" ht="14.4" x14ac:dyDescent="0.55000000000000004">
      <c r="D17900" s="286"/>
      <c r="E17900" s="287"/>
    </row>
    <row r="17901" spans="4:5" ht="14.4" x14ac:dyDescent="0.55000000000000004">
      <c r="D17901" s="286"/>
      <c r="E17901" s="287"/>
    </row>
    <row r="17902" spans="4:5" ht="14.4" x14ac:dyDescent="0.55000000000000004">
      <c r="D17902" s="286"/>
      <c r="E17902" s="287"/>
    </row>
    <row r="17903" spans="4:5" ht="14.4" x14ac:dyDescent="0.55000000000000004">
      <c r="D17903" s="286"/>
      <c r="E17903" s="287"/>
    </row>
    <row r="17904" spans="4:5" ht="14.4" x14ac:dyDescent="0.55000000000000004">
      <c r="D17904" s="286"/>
      <c r="E17904" s="287"/>
    </row>
    <row r="17905" spans="4:5" ht="14.4" x14ac:dyDescent="0.55000000000000004">
      <c r="D17905" s="286"/>
      <c r="E17905" s="287"/>
    </row>
    <row r="17906" spans="4:5" ht="14.4" x14ac:dyDescent="0.55000000000000004">
      <c r="D17906" s="286"/>
      <c r="E17906" s="287"/>
    </row>
    <row r="17907" spans="4:5" ht="14.4" x14ac:dyDescent="0.55000000000000004">
      <c r="D17907" s="286"/>
      <c r="E17907" s="287"/>
    </row>
    <row r="17908" spans="4:5" ht="14.4" x14ac:dyDescent="0.55000000000000004">
      <c r="D17908" s="286"/>
      <c r="E17908" s="287"/>
    </row>
    <row r="17909" spans="4:5" ht="14.4" x14ac:dyDescent="0.55000000000000004">
      <c r="D17909" s="286"/>
      <c r="E17909" s="287"/>
    </row>
    <row r="17910" spans="4:5" ht="14.4" x14ac:dyDescent="0.55000000000000004">
      <c r="D17910" s="286"/>
      <c r="E17910" s="287"/>
    </row>
    <row r="17911" spans="4:5" ht="14.4" x14ac:dyDescent="0.55000000000000004">
      <c r="D17911" s="286"/>
      <c r="E17911" s="287"/>
    </row>
    <row r="17912" spans="4:5" ht="14.4" x14ac:dyDescent="0.55000000000000004">
      <c r="D17912" s="286"/>
      <c r="E17912" s="287"/>
    </row>
    <row r="17913" spans="4:5" ht="14.4" x14ac:dyDescent="0.55000000000000004">
      <c r="D17913" s="286"/>
      <c r="E17913" s="287"/>
    </row>
    <row r="17914" spans="4:5" ht="14.4" x14ac:dyDescent="0.55000000000000004">
      <c r="D17914" s="286"/>
      <c r="E17914" s="287"/>
    </row>
    <row r="17915" spans="4:5" ht="14.4" x14ac:dyDescent="0.55000000000000004">
      <c r="D17915" s="286"/>
      <c r="E17915" s="287"/>
    </row>
    <row r="17916" spans="4:5" ht="14.4" x14ac:dyDescent="0.55000000000000004">
      <c r="D17916" s="286"/>
      <c r="E17916" s="287"/>
    </row>
    <row r="17917" spans="4:5" ht="14.4" x14ac:dyDescent="0.55000000000000004">
      <c r="D17917" s="286"/>
      <c r="E17917" s="287"/>
    </row>
    <row r="17918" spans="4:5" ht="14.4" x14ac:dyDescent="0.55000000000000004">
      <c r="D17918" s="286"/>
      <c r="E17918" s="287"/>
    </row>
    <row r="17919" spans="4:5" ht="14.4" x14ac:dyDescent="0.55000000000000004">
      <c r="D17919" s="286"/>
      <c r="E17919" s="287"/>
    </row>
    <row r="17920" spans="4:5" ht="14.4" x14ac:dyDescent="0.55000000000000004">
      <c r="D17920" s="286"/>
      <c r="E17920" s="287"/>
    </row>
    <row r="17921" spans="4:5" ht="14.4" x14ac:dyDescent="0.55000000000000004">
      <c r="D17921" s="286"/>
      <c r="E17921" s="287"/>
    </row>
    <row r="17922" spans="4:5" ht="14.4" x14ac:dyDescent="0.55000000000000004">
      <c r="D17922" s="286"/>
      <c r="E17922" s="287"/>
    </row>
    <row r="17923" spans="4:5" ht="14.4" x14ac:dyDescent="0.55000000000000004">
      <c r="D17923" s="286"/>
      <c r="E17923" s="287"/>
    </row>
    <row r="17924" spans="4:5" ht="14.4" x14ac:dyDescent="0.55000000000000004">
      <c r="D17924" s="286"/>
      <c r="E17924" s="287"/>
    </row>
    <row r="17925" spans="4:5" ht="14.4" x14ac:dyDescent="0.55000000000000004">
      <c r="D17925" s="286"/>
      <c r="E17925" s="287"/>
    </row>
    <row r="17926" spans="4:5" ht="14.4" x14ac:dyDescent="0.55000000000000004">
      <c r="D17926" s="286"/>
      <c r="E17926" s="287"/>
    </row>
    <row r="17927" spans="4:5" ht="14.4" x14ac:dyDescent="0.55000000000000004">
      <c r="D17927" s="286"/>
      <c r="E17927" s="287"/>
    </row>
    <row r="17928" spans="4:5" ht="14.4" x14ac:dyDescent="0.55000000000000004">
      <c r="D17928" s="286"/>
      <c r="E17928" s="287"/>
    </row>
    <row r="17929" spans="4:5" ht="14.4" x14ac:dyDescent="0.55000000000000004">
      <c r="D17929" s="286"/>
      <c r="E17929" s="287"/>
    </row>
    <row r="17930" spans="4:5" ht="14.4" x14ac:dyDescent="0.55000000000000004">
      <c r="D17930" s="286"/>
      <c r="E17930" s="287"/>
    </row>
    <row r="17931" spans="4:5" ht="14.4" x14ac:dyDescent="0.55000000000000004">
      <c r="D17931" s="286"/>
      <c r="E17931" s="287"/>
    </row>
    <row r="17932" spans="4:5" ht="14.4" x14ac:dyDescent="0.55000000000000004">
      <c r="D17932" s="286"/>
      <c r="E17932" s="287"/>
    </row>
    <row r="17933" spans="4:5" ht="14.4" x14ac:dyDescent="0.55000000000000004">
      <c r="D17933" s="286"/>
      <c r="E17933" s="287"/>
    </row>
    <row r="17934" spans="4:5" ht="14.4" x14ac:dyDescent="0.55000000000000004">
      <c r="D17934" s="286"/>
      <c r="E17934" s="287"/>
    </row>
    <row r="17935" spans="4:5" ht="14.4" x14ac:dyDescent="0.55000000000000004">
      <c r="D17935" s="286"/>
      <c r="E17935" s="287"/>
    </row>
    <row r="17936" spans="4:5" ht="14.4" x14ac:dyDescent="0.55000000000000004">
      <c r="D17936" s="286"/>
      <c r="E17936" s="287"/>
    </row>
    <row r="17937" spans="4:5" ht="14.4" x14ac:dyDescent="0.55000000000000004">
      <c r="D17937" s="286"/>
      <c r="E17937" s="287"/>
    </row>
    <row r="17938" spans="4:5" ht="14.4" x14ac:dyDescent="0.55000000000000004">
      <c r="D17938" s="286"/>
      <c r="E17938" s="287"/>
    </row>
    <row r="17939" spans="4:5" ht="14.4" x14ac:dyDescent="0.55000000000000004">
      <c r="D17939" s="286"/>
      <c r="E17939" s="287"/>
    </row>
    <row r="17940" spans="4:5" ht="14.4" x14ac:dyDescent="0.55000000000000004">
      <c r="D17940" s="286"/>
      <c r="E17940" s="287"/>
    </row>
    <row r="17941" spans="4:5" ht="14.4" x14ac:dyDescent="0.55000000000000004">
      <c r="D17941" s="286"/>
      <c r="E17941" s="287"/>
    </row>
    <row r="17942" spans="4:5" ht="14.4" x14ac:dyDescent="0.55000000000000004">
      <c r="D17942" s="286"/>
      <c r="E17942" s="287"/>
    </row>
    <row r="17943" spans="4:5" ht="14.4" x14ac:dyDescent="0.55000000000000004">
      <c r="D17943" s="286"/>
      <c r="E17943" s="287"/>
    </row>
    <row r="17944" spans="4:5" ht="14.4" x14ac:dyDescent="0.55000000000000004">
      <c r="D17944" s="286"/>
      <c r="E17944" s="287"/>
    </row>
    <row r="17945" spans="4:5" ht="14.4" x14ac:dyDescent="0.55000000000000004">
      <c r="D17945" s="286"/>
      <c r="E17945" s="287"/>
    </row>
    <row r="17946" spans="4:5" ht="14.4" x14ac:dyDescent="0.55000000000000004">
      <c r="D17946" s="286"/>
      <c r="E17946" s="287"/>
    </row>
    <row r="17947" spans="4:5" ht="14.4" x14ac:dyDescent="0.55000000000000004">
      <c r="D17947" s="286"/>
      <c r="E17947" s="287"/>
    </row>
    <row r="17948" spans="4:5" ht="14.4" x14ac:dyDescent="0.55000000000000004">
      <c r="D17948" s="286"/>
      <c r="E17948" s="287"/>
    </row>
    <row r="17949" spans="4:5" ht="14.4" x14ac:dyDescent="0.55000000000000004">
      <c r="D17949" s="286"/>
      <c r="E17949" s="287"/>
    </row>
    <row r="17950" spans="4:5" ht="14.4" x14ac:dyDescent="0.55000000000000004">
      <c r="D17950" s="286"/>
      <c r="E17950" s="287"/>
    </row>
    <row r="17951" spans="4:5" ht="14.4" x14ac:dyDescent="0.55000000000000004">
      <c r="D17951" s="286"/>
      <c r="E17951" s="287"/>
    </row>
    <row r="17952" spans="4:5" ht="14.4" x14ac:dyDescent="0.55000000000000004">
      <c r="D17952" s="286"/>
      <c r="E17952" s="287"/>
    </row>
    <row r="17953" spans="4:5" ht="14.4" x14ac:dyDescent="0.55000000000000004">
      <c r="D17953" s="286"/>
      <c r="E17953" s="287"/>
    </row>
    <row r="17954" spans="4:5" ht="14.4" x14ac:dyDescent="0.55000000000000004">
      <c r="D17954" s="286"/>
      <c r="E17954" s="287"/>
    </row>
    <row r="17955" spans="4:5" ht="14.4" x14ac:dyDescent="0.55000000000000004">
      <c r="D17955" s="286"/>
      <c r="E17955" s="287"/>
    </row>
    <row r="17956" spans="4:5" ht="14.4" x14ac:dyDescent="0.55000000000000004">
      <c r="D17956" s="286"/>
      <c r="E17956" s="287"/>
    </row>
    <row r="17957" spans="4:5" ht="14.4" x14ac:dyDescent="0.55000000000000004">
      <c r="D17957" s="286"/>
      <c r="E17957" s="287"/>
    </row>
    <row r="17958" spans="4:5" ht="14.4" x14ac:dyDescent="0.55000000000000004">
      <c r="D17958" s="286"/>
      <c r="E17958" s="287"/>
    </row>
    <row r="17959" spans="4:5" ht="14.4" x14ac:dyDescent="0.55000000000000004">
      <c r="D17959" s="286"/>
      <c r="E17959" s="287"/>
    </row>
    <row r="17960" spans="4:5" ht="14.4" x14ac:dyDescent="0.55000000000000004">
      <c r="D17960" s="286"/>
      <c r="E17960" s="287"/>
    </row>
    <row r="17961" spans="4:5" ht="14.4" x14ac:dyDescent="0.55000000000000004">
      <c r="D17961" s="286"/>
      <c r="E17961" s="287"/>
    </row>
    <row r="17962" spans="4:5" ht="14.4" x14ac:dyDescent="0.55000000000000004">
      <c r="D17962" s="286"/>
      <c r="E17962" s="287"/>
    </row>
    <row r="17963" spans="4:5" ht="14.4" x14ac:dyDescent="0.55000000000000004">
      <c r="D17963" s="286"/>
      <c r="E17963" s="287"/>
    </row>
    <row r="17964" spans="4:5" ht="14.4" x14ac:dyDescent="0.55000000000000004">
      <c r="D17964" s="286"/>
      <c r="E17964" s="287"/>
    </row>
    <row r="17965" spans="4:5" ht="14.4" x14ac:dyDescent="0.55000000000000004">
      <c r="D17965" s="286"/>
      <c r="E17965" s="287"/>
    </row>
    <row r="17966" spans="4:5" ht="14.4" x14ac:dyDescent="0.55000000000000004">
      <c r="D17966" s="286"/>
      <c r="E17966" s="287"/>
    </row>
    <row r="17967" spans="4:5" ht="14.4" x14ac:dyDescent="0.55000000000000004">
      <c r="D17967" s="286"/>
      <c r="E17967" s="287"/>
    </row>
    <row r="17968" spans="4:5" ht="14.4" x14ac:dyDescent="0.55000000000000004">
      <c r="D17968" s="286"/>
      <c r="E17968" s="287"/>
    </row>
    <row r="17969" spans="4:5" ht="14.4" x14ac:dyDescent="0.55000000000000004">
      <c r="D17969" s="286"/>
      <c r="E17969" s="287"/>
    </row>
    <row r="17970" spans="4:5" ht="14.4" x14ac:dyDescent="0.55000000000000004">
      <c r="D17970" s="286"/>
      <c r="E17970" s="287"/>
    </row>
    <row r="17971" spans="4:5" ht="14.4" x14ac:dyDescent="0.55000000000000004">
      <c r="D17971" s="286"/>
      <c r="E17971" s="287"/>
    </row>
    <row r="17972" spans="4:5" ht="14.4" x14ac:dyDescent="0.55000000000000004">
      <c r="D17972" s="286"/>
      <c r="E17972" s="287"/>
    </row>
    <row r="17973" spans="4:5" ht="14.4" x14ac:dyDescent="0.55000000000000004">
      <c r="D17973" s="286"/>
      <c r="E17973" s="287"/>
    </row>
    <row r="17974" spans="4:5" ht="14.4" x14ac:dyDescent="0.55000000000000004">
      <c r="D17974" s="286"/>
      <c r="E17974" s="287"/>
    </row>
    <row r="17975" spans="4:5" ht="14.4" x14ac:dyDescent="0.55000000000000004">
      <c r="D17975" s="286"/>
      <c r="E17975" s="287"/>
    </row>
    <row r="17976" spans="4:5" ht="14.4" x14ac:dyDescent="0.55000000000000004">
      <c r="D17976" s="286"/>
      <c r="E17976" s="287"/>
    </row>
    <row r="17977" spans="4:5" ht="14.4" x14ac:dyDescent="0.55000000000000004">
      <c r="D17977" s="286"/>
      <c r="E17977" s="287"/>
    </row>
    <row r="17978" spans="4:5" ht="14.4" x14ac:dyDescent="0.55000000000000004">
      <c r="D17978" s="286"/>
      <c r="E17978" s="287"/>
    </row>
    <row r="17979" spans="4:5" ht="14.4" x14ac:dyDescent="0.55000000000000004">
      <c r="D17979" s="286"/>
      <c r="E17979" s="287"/>
    </row>
    <row r="17980" spans="4:5" ht="14.4" x14ac:dyDescent="0.55000000000000004">
      <c r="D17980" s="286"/>
      <c r="E17980" s="287"/>
    </row>
    <row r="17981" spans="4:5" ht="14.4" x14ac:dyDescent="0.55000000000000004">
      <c r="D17981" s="286"/>
      <c r="E17981" s="287"/>
    </row>
    <row r="17982" spans="4:5" ht="14.4" x14ac:dyDescent="0.55000000000000004">
      <c r="D17982" s="286"/>
      <c r="E17982" s="287"/>
    </row>
    <row r="17983" spans="4:5" ht="14.4" x14ac:dyDescent="0.55000000000000004">
      <c r="D17983" s="286"/>
      <c r="E17983" s="287"/>
    </row>
    <row r="17984" spans="4:5" ht="14.4" x14ac:dyDescent="0.55000000000000004">
      <c r="D17984" s="286"/>
      <c r="E17984" s="287"/>
    </row>
    <row r="17985" spans="4:5" ht="14.4" x14ac:dyDescent="0.55000000000000004">
      <c r="D17985" s="286"/>
      <c r="E17985" s="287"/>
    </row>
    <row r="17986" spans="4:5" ht="14.4" x14ac:dyDescent="0.55000000000000004">
      <c r="D17986" s="286"/>
      <c r="E17986" s="287"/>
    </row>
    <row r="17987" spans="4:5" ht="14.4" x14ac:dyDescent="0.55000000000000004">
      <c r="D17987" s="286"/>
      <c r="E17987" s="287"/>
    </row>
    <row r="17988" spans="4:5" ht="14.4" x14ac:dyDescent="0.55000000000000004">
      <c r="D17988" s="286"/>
      <c r="E17988" s="287"/>
    </row>
    <row r="17989" spans="4:5" ht="14.4" x14ac:dyDescent="0.55000000000000004">
      <c r="D17989" s="286"/>
      <c r="E17989" s="287"/>
    </row>
    <row r="17990" spans="4:5" ht="14.4" x14ac:dyDescent="0.55000000000000004">
      <c r="D17990" s="286"/>
      <c r="E17990" s="287"/>
    </row>
    <row r="17991" spans="4:5" ht="14.4" x14ac:dyDescent="0.55000000000000004">
      <c r="D17991" s="286"/>
      <c r="E17991" s="287"/>
    </row>
    <row r="17992" spans="4:5" ht="14.4" x14ac:dyDescent="0.55000000000000004">
      <c r="D17992" s="286"/>
      <c r="E17992" s="287"/>
    </row>
    <row r="17993" spans="4:5" ht="14.4" x14ac:dyDescent="0.55000000000000004">
      <c r="D17993" s="286"/>
      <c r="E17993" s="287"/>
    </row>
    <row r="17994" spans="4:5" ht="14.4" x14ac:dyDescent="0.55000000000000004">
      <c r="D17994" s="286"/>
      <c r="E17994" s="287"/>
    </row>
    <row r="17995" spans="4:5" ht="14.4" x14ac:dyDescent="0.55000000000000004">
      <c r="D17995" s="286"/>
      <c r="E17995" s="287"/>
    </row>
    <row r="17996" spans="4:5" ht="14.4" x14ac:dyDescent="0.55000000000000004">
      <c r="D17996" s="286"/>
      <c r="E17996" s="287"/>
    </row>
    <row r="17997" spans="4:5" ht="14.4" x14ac:dyDescent="0.55000000000000004">
      <c r="D17997" s="286"/>
      <c r="E17997" s="287"/>
    </row>
    <row r="17998" spans="4:5" ht="14.4" x14ac:dyDescent="0.55000000000000004">
      <c r="D17998" s="286"/>
      <c r="E17998" s="287"/>
    </row>
    <row r="17999" spans="4:5" ht="14.4" x14ac:dyDescent="0.55000000000000004">
      <c r="D17999" s="286"/>
      <c r="E17999" s="287"/>
    </row>
    <row r="18000" spans="4:5" ht="14.4" x14ac:dyDescent="0.55000000000000004">
      <c r="D18000" s="286"/>
      <c r="E18000" s="287"/>
    </row>
    <row r="18001" spans="4:5" ht="14.4" x14ac:dyDescent="0.55000000000000004">
      <c r="D18001" s="286"/>
      <c r="E18001" s="287"/>
    </row>
    <row r="18002" spans="4:5" ht="14.4" x14ac:dyDescent="0.55000000000000004">
      <c r="D18002" s="286"/>
      <c r="E18002" s="287"/>
    </row>
    <row r="18003" spans="4:5" ht="14.4" x14ac:dyDescent="0.55000000000000004">
      <c r="D18003" s="286"/>
      <c r="E18003" s="287"/>
    </row>
    <row r="18004" spans="4:5" ht="14.4" x14ac:dyDescent="0.55000000000000004">
      <c r="D18004" s="286"/>
      <c r="E18004" s="287"/>
    </row>
    <row r="18005" spans="4:5" ht="14.4" x14ac:dyDescent="0.55000000000000004">
      <c r="D18005" s="286"/>
      <c r="E18005" s="287"/>
    </row>
    <row r="18006" spans="4:5" ht="14.4" x14ac:dyDescent="0.55000000000000004">
      <c r="D18006" s="286"/>
      <c r="E18006" s="287"/>
    </row>
    <row r="18007" spans="4:5" ht="14.4" x14ac:dyDescent="0.55000000000000004">
      <c r="D18007" s="286"/>
      <c r="E18007" s="287"/>
    </row>
    <row r="18008" spans="4:5" ht="14.4" x14ac:dyDescent="0.55000000000000004">
      <c r="D18008" s="286"/>
      <c r="E18008" s="287"/>
    </row>
    <row r="18009" spans="4:5" ht="14.4" x14ac:dyDescent="0.55000000000000004">
      <c r="D18009" s="286"/>
      <c r="E18009" s="287"/>
    </row>
    <row r="18010" spans="4:5" ht="14.4" x14ac:dyDescent="0.55000000000000004">
      <c r="D18010" s="286"/>
      <c r="E18010" s="287"/>
    </row>
    <row r="18011" spans="4:5" ht="14.4" x14ac:dyDescent="0.55000000000000004">
      <c r="D18011" s="286"/>
      <c r="E18011" s="287"/>
    </row>
    <row r="18012" spans="4:5" ht="14.4" x14ac:dyDescent="0.55000000000000004">
      <c r="D18012" s="286"/>
      <c r="E18012" s="287"/>
    </row>
    <row r="18013" spans="4:5" ht="14.4" x14ac:dyDescent="0.55000000000000004">
      <c r="D18013" s="286"/>
      <c r="E18013" s="287"/>
    </row>
    <row r="18014" spans="4:5" ht="14.4" x14ac:dyDescent="0.55000000000000004">
      <c r="D18014" s="286"/>
      <c r="E18014" s="287"/>
    </row>
    <row r="18015" spans="4:5" ht="14.4" x14ac:dyDescent="0.55000000000000004">
      <c r="D18015" s="286"/>
      <c r="E18015" s="287"/>
    </row>
    <row r="18016" spans="4:5" ht="14.4" x14ac:dyDescent="0.55000000000000004">
      <c r="D18016" s="286"/>
      <c r="E18016" s="287"/>
    </row>
    <row r="18017" spans="4:5" ht="14.4" x14ac:dyDescent="0.55000000000000004">
      <c r="D18017" s="286"/>
      <c r="E18017" s="287"/>
    </row>
    <row r="18018" spans="4:5" ht="14.4" x14ac:dyDescent="0.55000000000000004">
      <c r="D18018" s="286"/>
      <c r="E18018" s="287"/>
    </row>
    <row r="18019" spans="4:5" ht="14.4" x14ac:dyDescent="0.55000000000000004">
      <c r="D18019" s="286"/>
      <c r="E18019" s="287"/>
    </row>
    <row r="18020" spans="4:5" ht="14.4" x14ac:dyDescent="0.55000000000000004">
      <c r="D18020" s="286"/>
      <c r="E18020" s="287"/>
    </row>
    <row r="18021" spans="4:5" ht="14.4" x14ac:dyDescent="0.55000000000000004">
      <c r="D18021" s="286"/>
      <c r="E18021" s="287"/>
    </row>
    <row r="18022" spans="4:5" ht="14.4" x14ac:dyDescent="0.55000000000000004">
      <c r="D18022" s="286"/>
      <c r="E18022" s="287"/>
    </row>
    <row r="18023" spans="4:5" ht="14.4" x14ac:dyDescent="0.55000000000000004">
      <c r="D18023" s="286"/>
      <c r="E18023" s="287"/>
    </row>
    <row r="18024" spans="4:5" ht="14.4" x14ac:dyDescent="0.55000000000000004">
      <c r="D18024" s="286"/>
      <c r="E18024" s="287"/>
    </row>
    <row r="18025" spans="4:5" ht="14.4" x14ac:dyDescent="0.55000000000000004">
      <c r="D18025" s="286"/>
      <c r="E18025" s="287"/>
    </row>
    <row r="18026" spans="4:5" ht="14.4" x14ac:dyDescent="0.55000000000000004">
      <c r="D18026" s="286"/>
      <c r="E18026" s="287"/>
    </row>
    <row r="18027" spans="4:5" ht="14.4" x14ac:dyDescent="0.55000000000000004">
      <c r="D18027" s="286"/>
      <c r="E18027" s="287"/>
    </row>
    <row r="18028" spans="4:5" ht="14.4" x14ac:dyDescent="0.55000000000000004">
      <c r="D18028" s="286"/>
      <c r="E18028" s="287"/>
    </row>
    <row r="18029" spans="4:5" ht="14.4" x14ac:dyDescent="0.55000000000000004">
      <c r="D18029" s="286"/>
      <c r="E18029" s="287"/>
    </row>
    <row r="18030" spans="4:5" ht="14.4" x14ac:dyDescent="0.55000000000000004">
      <c r="D18030" s="286"/>
      <c r="E18030" s="287"/>
    </row>
    <row r="18031" spans="4:5" ht="14.4" x14ac:dyDescent="0.55000000000000004">
      <c r="D18031" s="286"/>
      <c r="E18031" s="287"/>
    </row>
    <row r="18032" spans="4:5" ht="14.4" x14ac:dyDescent="0.55000000000000004">
      <c r="D18032" s="286"/>
      <c r="E18032" s="287"/>
    </row>
    <row r="18033" spans="4:5" ht="14.4" x14ac:dyDescent="0.55000000000000004">
      <c r="D18033" s="286"/>
      <c r="E18033" s="287"/>
    </row>
    <row r="18034" spans="4:5" ht="14.4" x14ac:dyDescent="0.55000000000000004">
      <c r="D18034" s="286"/>
      <c r="E18034" s="287"/>
    </row>
    <row r="18035" spans="4:5" ht="14.4" x14ac:dyDescent="0.55000000000000004">
      <c r="D18035" s="286"/>
      <c r="E18035" s="287"/>
    </row>
    <row r="18036" spans="4:5" ht="14.4" x14ac:dyDescent="0.55000000000000004">
      <c r="D18036" s="286"/>
      <c r="E18036" s="287"/>
    </row>
    <row r="18037" spans="4:5" ht="14.4" x14ac:dyDescent="0.55000000000000004">
      <c r="D18037" s="286"/>
      <c r="E18037" s="287"/>
    </row>
    <row r="18038" spans="4:5" ht="14.4" x14ac:dyDescent="0.55000000000000004">
      <c r="D18038" s="286"/>
      <c r="E18038" s="287"/>
    </row>
    <row r="18039" spans="4:5" ht="14.4" x14ac:dyDescent="0.55000000000000004">
      <c r="D18039" s="286"/>
      <c r="E18039" s="287"/>
    </row>
    <row r="18040" spans="4:5" ht="14.4" x14ac:dyDescent="0.55000000000000004">
      <c r="D18040" s="286"/>
      <c r="E18040" s="287"/>
    </row>
    <row r="18041" spans="4:5" ht="14.4" x14ac:dyDescent="0.55000000000000004">
      <c r="D18041" s="286"/>
      <c r="E18041" s="287"/>
    </row>
    <row r="18042" spans="4:5" ht="14.4" x14ac:dyDescent="0.55000000000000004">
      <c r="D18042" s="286"/>
      <c r="E18042" s="287"/>
    </row>
    <row r="18043" spans="4:5" ht="14.4" x14ac:dyDescent="0.55000000000000004">
      <c r="D18043" s="286"/>
      <c r="E18043" s="287"/>
    </row>
    <row r="18044" spans="4:5" ht="14.4" x14ac:dyDescent="0.55000000000000004">
      <c r="D18044" s="286"/>
      <c r="E18044" s="287"/>
    </row>
    <row r="18045" spans="4:5" ht="14.4" x14ac:dyDescent="0.55000000000000004">
      <c r="D18045" s="286"/>
      <c r="E18045" s="287"/>
    </row>
    <row r="18046" spans="4:5" ht="14.4" x14ac:dyDescent="0.55000000000000004">
      <c r="D18046" s="286"/>
      <c r="E18046" s="287"/>
    </row>
    <row r="18047" spans="4:5" ht="14.4" x14ac:dyDescent="0.55000000000000004">
      <c r="D18047" s="286"/>
      <c r="E18047" s="287"/>
    </row>
    <row r="18048" spans="4:5" ht="14.4" x14ac:dyDescent="0.55000000000000004">
      <c r="D18048" s="286"/>
      <c r="E18048" s="287"/>
    </row>
    <row r="18049" spans="4:5" ht="14.4" x14ac:dyDescent="0.55000000000000004">
      <c r="D18049" s="286"/>
      <c r="E18049" s="287"/>
    </row>
    <row r="18050" spans="4:5" ht="14.4" x14ac:dyDescent="0.55000000000000004">
      <c r="D18050" s="286"/>
      <c r="E18050" s="287"/>
    </row>
    <row r="18051" spans="4:5" ht="14.4" x14ac:dyDescent="0.55000000000000004">
      <c r="D18051" s="286"/>
      <c r="E18051" s="287"/>
    </row>
    <row r="18052" spans="4:5" ht="14.4" x14ac:dyDescent="0.55000000000000004">
      <c r="D18052" s="286"/>
      <c r="E18052" s="287"/>
    </row>
    <row r="18053" spans="4:5" ht="14.4" x14ac:dyDescent="0.55000000000000004">
      <c r="D18053" s="286"/>
      <c r="E18053" s="287"/>
    </row>
    <row r="18054" spans="4:5" ht="14.4" x14ac:dyDescent="0.55000000000000004">
      <c r="D18054" s="286"/>
      <c r="E18054" s="287"/>
    </row>
    <row r="18055" spans="4:5" ht="14.4" x14ac:dyDescent="0.55000000000000004">
      <c r="D18055" s="286"/>
      <c r="E18055" s="287"/>
    </row>
    <row r="18056" spans="4:5" ht="14.4" x14ac:dyDescent="0.55000000000000004">
      <c r="D18056" s="286"/>
      <c r="E18056" s="287"/>
    </row>
    <row r="18057" spans="4:5" ht="14.4" x14ac:dyDescent="0.55000000000000004">
      <c r="D18057" s="286"/>
      <c r="E18057" s="287"/>
    </row>
    <row r="18058" spans="4:5" ht="14.4" x14ac:dyDescent="0.55000000000000004">
      <c r="D18058" s="286"/>
      <c r="E18058" s="287"/>
    </row>
    <row r="18059" spans="4:5" ht="14.4" x14ac:dyDescent="0.55000000000000004">
      <c r="D18059" s="286"/>
      <c r="E18059" s="287"/>
    </row>
    <row r="18060" spans="4:5" ht="14.4" x14ac:dyDescent="0.55000000000000004">
      <c r="D18060" s="286"/>
      <c r="E18060" s="287"/>
    </row>
    <row r="18061" spans="4:5" ht="14.4" x14ac:dyDescent="0.55000000000000004">
      <c r="D18061" s="286"/>
      <c r="E18061" s="287"/>
    </row>
    <row r="18062" spans="4:5" ht="14.4" x14ac:dyDescent="0.55000000000000004">
      <c r="D18062" s="286"/>
      <c r="E18062" s="287"/>
    </row>
    <row r="18063" spans="4:5" ht="14.4" x14ac:dyDescent="0.55000000000000004">
      <c r="D18063" s="286"/>
      <c r="E18063" s="287"/>
    </row>
    <row r="18064" spans="4:5" ht="14.4" x14ac:dyDescent="0.55000000000000004">
      <c r="D18064" s="286"/>
      <c r="E18064" s="287"/>
    </row>
    <row r="18065" spans="4:5" ht="14.4" x14ac:dyDescent="0.55000000000000004">
      <c r="D18065" s="286"/>
      <c r="E18065" s="287"/>
    </row>
    <row r="18066" spans="4:5" ht="14.4" x14ac:dyDescent="0.55000000000000004">
      <c r="D18066" s="286"/>
      <c r="E18066" s="287"/>
    </row>
    <row r="18067" spans="4:5" ht="14.4" x14ac:dyDescent="0.55000000000000004">
      <c r="D18067" s="286"/>
      <c r="E18067" s="287"/>
    </row>
    <row r="18068" spans="4:5" ht="14.4" x14ac:dyDescent="0.55000000000000004">
      <c r="D18068" s="286"/>
      <c r="E18068" s="287"/>
    </row>
    <row r="18069" spans="4:5" ht="14.4" x14ac:dyDescent="0.55000000000000004">
      <c r="D18069" s="286"/>
      <c r="E18069" s="287"/>
    </row>
    <row r="18070" spans="4:5" ht="14.4" x14ac:dyDescent="0.55000000000000004">
      <c r="D18070" s="286"/>
      <c r="E18070" s="287"/>
    </row>
    <row r="18071" spans="4:5" ht="14.4" x14ac:dyDescent="0.55000000000000004">
      <c r="D18071" s="286"/>
      <c r="E18071" s="287"/>
    </row>
    <row r="18072" spans="4:5" ht="14.4" x14ac:dyDescent="0.55000000000000004">
      <c r="D18072" s="286"/>
      <c r="E18072" s="287"/>
    </row>
    <row r="18073" spans="4:5" ht="14.4" x14ac:dyDescent="0.55000000000000004">
      <c r="D18073" s="286"/>
      <c r="E18073" s="287"/>
    </row>
    <row r="18074" spans="4:5" ht="14.4" x14ac:dyDescent="0.55000000000000004">
      <c r="D18074" s="286"/>
      <c r="E18074" s="287"/>
    </row>
    <row r="18075" spans="4:5" ht="14.4" x14ac:dyDescent="0.55000000000000004">
      <c r="D18075" s="286"/>
      <c r="E18075" s="287"/>
    </row>
    <row r="18076" spans="4:5" ht="14.4" x14ac:dyDescent="0.55000000000000004">
      <c r="D18076" s="286"/>
      <c r="E18076" s="287"/>
    </row>
    <row r="18077" spans="4:5" ht="14.4" x14ac:dyDescent="0.55000000000000004">
      <c r="D18077" s="286"/>
      <c r="E18077" s="287"/>
    </row>
    <row r="18078" spans="4:5" ht="14.4" x14ac:dyDescent="0.55000000000000004">
      <c r="D18078" s="286"/>
      <c r="E18078" s="287"/>
    </row>
    <row r="18079" spans="4:5" ht="14.4" x14ac:dyDescent="0.55000000000000004">
      <c r="D18079" s="286"/>
      <c r="E18079" s="287"/>
    </row>
    <row r="18080" spans="4:5" ht="14.4" x14ac:dyDescent="0.55000000000000004">
      <c r="D18080" s="286"/>
      <c r="E18080" s="287"/>
    </row>
    <row r="18081" spans="4:5" ht="14.4" x14ac:dyDescent="0.55000000000000004">
      <c r="D18081" s="286"/>
      <c r="E18081" s="287"/>
    </row>
    <row r="18082" spans="4:5" ht="14.4" x14ac:dyDescent="0.55000000000000004">
      <c r="D18082" s="286"/>
      <c r="E18082" s="287"/>
    </row>
    <row r="18083" spans="4:5" ht="14.4" x14ac:dyDescent="0.55000000000000004">
      <c r="D18083" s="286"/>
      <c r="E18083" s="287"/>
    </row>
    <row r="18084" spans="4:5" ht="14.4" x14ac:dyDescent="0.55000000000000004">
      <c r="D18084" s="286"/>
      <c r="E18084" s="287"/>
    </row>
    <row r="18085" spans="4:5" ht="14.4" x14ac:dyDescent="0.55000000000000004">
      <c r="D18085" s="286"/>
      <c r="E18085" s="287"/>
    </row>
    <row r="18086" spans="4:5" ht="14.4" x14ac:dyDescent="0.55000000000000004">
      <c r="D18086" s="286"/>
      <c r="E18086" s="287"/>
    </row>
    <row r="18087" spans="4:5" ht="14.4" x14ac:dyDescent="0.55000000000000004">
      <c r="D18087" s="286"/>
      <c r="E18087" s="287"/>
    </row>
    <row r="18088" spans="4:5" ht="14.4" x14ac:dyDescent="0.55000000000000004">
      <c r="D18088" s="286"/>
      <c r="E18088" s="287"/>
    </row>
    <row r="18089" spans="4:5" ht="14.4" x14ac:dyDescent="0.55000000000000004">
      <c r="D18089" s="286"/>
      <c r="E18089" s="287"/>
    </row>
    <row r="18090" spans="4:5" ht="14.4" x14ac:dyDescent="0.55000000000000004">
      <c r="D18090" s="286"/>
      <c r="E18090" s="287"/>
    </row>
    <row r="18091" spans="4:5" ht="14.4" x14ac:dyDescent="0.55000000000000004">
      <c r="D18091" s="286"/>
      <c r="E18091" s="287"/>
    </row>
    <row r="18092" spans="4:5" ht="14.4" x14ac:dyDescent="0.55000000000000004">
      <c r="D18092" s="286"/>
      <c r="E18092" s="287"/>
    </row>
    <row r="18093" spans="4:5" ht="14.4" x14ac:dyDescent="0.55000000000000004">
      <c r="D18093" s="286"/>
      <c r="E18093" s="287"/>
    </row>
    <row r="18094" spans="4:5" ht="14.4" x14ac:dyDescent="0.55000000000000004">
      <c r="D18094" s="286"/>
      <c r="E18094" s="287"/>
    </row>
    <row r="18095" spans="4:5" ht="14.4" x14ac:dyDescent="0.55000000000000004">
      <c r="D18095" s="286"/>
      <c r="E18095" s="287"/>
    </row>
    <row r="18096" spans="4:5" ht="14.4" x14ac:dyDescent="0.55000000000000004">
      <c r="D18096" s="286"/>
      <c r="E18096" s="287"/>
    </row>
    <row r="18097" spans="4:5" ht="14.4" x14ac:dyDescent="0.55000000000000004">
      <c r="D18097" s="286"/>
      <c r="E18097" s="287"/>
    </row>
    <row r="18098" spans="4:5" ht="14.4" x14ac:dyDescent="0.55000000000000004">
      <c r="D18098" s="286"/>
      <c r="E18098" s="287"/>
    </row>
    <row r="18099" spans="4:5" ht="14.4" x14ac:dyDescent="0.55000000000000004">
      <c r="D18099" s="286"/>
      <c r="E18099" s="287"/>
    </row>
    <row r="18100" spans="4:5" ht="14.4" x14ac:dyDescent="0.55000000000000004">
      <c r="D18100" s="286"/>
      <c r="E18100" s="287"/>
    </row>
    <row r="18101" spans="4:5" ht="14.4" x14ac:dyDescent="0.55000000000000004">
      <c r="D18101" s="286"/>
      <c r="E18101" s="287"/>
    </row>
    <row r="18102" spans="4:5" ht="14.4" x14ac:dyDescent="0.55000000000000004">
      <c r="D18102" s="286"/>
      <c r="E18102" s="287"/>
    </row>
    <row r="18103" spans="4:5" ht="14.4" x14ac:dyDescent="0.55000000000000004">
      <c r="D18103" s="286"/>
      <c r="E18103" s="287"/>
    </row>
    <row r="18104" spans="4:5" ht="14.4" x14ac:dyDescent="0.55000000000000004">
      <c r="D18104" s="286"/>
      <c r="E18104" s="287"/>
    </row>
    <row r="18105" spans="4:5" ht="14.4" x14ac:dyDescent="0.55000000000000004">
      <c r="D18105" s="286"/>
      <c r="E18105" s="287"/>
    </row>
    <row r="18106" spans="4:5" ht="14.4" x14ac:dyDescent="0.55000000000000004">
      <c r="D18106" s="286"/>
      <c r="E18106" s="287"/>
    </row>
    <row r="18107" spans="4:5" ht="14.4" x14ac:dyDescent="0.55000000000000004">
      <c r="D18107" s="286"/>
      <c r="E18107" s="287"/>
    </row>
    <row r="18108" spans="4:5" ht="14.4" x14ac:dyDescent="0.55000000000000004">
      <c r="D18108" s="286"/>
      <c r="E18108" s="287"/>
    </row>
    <row r="18109" spans="4:5" ht="14.4" x14ac:dyDescent="0.55000000000000004">
      <c r="D18109" s="286"/>
      <c r="E18109" s="287"/>
    </row>
    <row r="18110" spans="4:5" ht="14.4" x14ac:dyDescent="0.55000000000000004">
      <c r="D18110" s="286"/>
      <c r="E18110" s="287"/>
    </row>
    <row r="18111" spans="4:5" ht="14.4" x14ac:dyDescent="0.55000000000000004">
      <c r="D18111" s="286"/>
      <c r="E18111" s="287"/>
    </row>
    <row r="18112" spans="4:5" ht="14.4" x14ac:dyDescent="0.55000000000000004">
      <c r="D18112" s="286"/>
      <c r="E18112" s="287"/>
    </row>
    <row r="18113" spans="4:5" ht="14.4" x14ac:dyDescent="0.55000000000000004">
      <c r="D18113" s="286"/>
      <c r="E18113" s="287"/>
    </row>
    <row r="18114" spans="4:5" ht="14.4" x14ac:dyDescent="0.55000000000000004">
      <c r="D18114" s="286"/>
      <c r="E18114" s="287"/>
    </row>
    <row r="18115" spans="4:5" ht="14.4" x14ac:dyDescent="0.55000000000000004">
      <c r="D18115" s="286"/>
      <c r="E18115" s="287"/>
    </row>
    <row r="18116" spans="4:5" ht="14.4" x14ac:dyDescent="0.55000000000000004">
      <c r="D18116" s="286"/>
      <c r="E18116" s="287"/>
    </row>
    <row r="18117" spans="4:5" ht="14.4" x14ac:dyDescent="0.55000000000000004">
      <c r="D18117" s="286"/>
      <c r="E18117" s="287"/>
    </row>
    <row r="18118" spans="4:5" ht="14.4" x14ac:dyDescent="0.55000000000000004">
      <c r="D18118" s="286"/>
      <c r="E18118" s="287"/>
    </row>
    <row r="18119" spans="4:5" ht="14.4" x14ac:dyDescent="0.55000000000000004">
      <c r="D18119" s="286"/>
      <c r="E18119" s="287"/>
    </row>
    <row r="18120" spans="4:5" ht="14.4" x14ac:dyDescent="0.55000000000000004">
      <c r="D18120" s="286"/>
      <c r="E18120" s="287"/>
    </row>
    <row r="18121" spans="4:5" ht="14.4" x14ac:dyDescent="0.55000000000000004">
      <c r="D18121" s="286"/>
      <c r="E18121" s="287"/>
    </row>
    <row r="18122" spans="4:5" ht="14.4" x14ac:dyDescent="0.55000000000000004">
      <c r="D18122" s="286"/>
      <c r="E18122" s="287"/>
    </row>
    <row r="18123" spans="4:5" ht="14.4" x14ac:dyDescent="0.55000000000000004">
      <c r="D18123" s="286"/>
      <c r="E18123" s="287"/>
    </row>
    <row r="18124" spans="4:5" ht="14.4" x14ac:dyDescent="0.55000000000000004">
      <c r="D18124" s="286"/>
      <c r="E18124" s="287"/>
    </row>
    <row r="18125" spans="4:5" ht="14.4" x14ac:dyDescent="0.55000000000000004">
      <c r="D18125" s="286"/>
      <c r="E18125" s="287"/>
    </row>
    <row r="18126" spans="4:5" ht="14.4" x14ac:dyDescent="0.55000000000000004">
      <c r="D18126" s="286"/>
      <c r="E18126" s="287"/>
    </row>
    <row r="18127" spans="4:5" ht="14.4" x14ac:dyDescent="0.55000000000000004">
      <c r="D18127" s="286"/>
      <c r="E18127" s="287"/>
    </row>
    <row r="18128" spans="4:5" ht="14.4" x14ac:dyDescent="0.55000000000000004">
      <c r="D18128" s="286"/>
      <c r="E18128" s="287"/>
    </row>
    <row r="18129" spans="4:5" ht="14.4" x14ac:dyDescent="0.55000000000000004">
      <c r="D18129" s="286"/>
      <c r="E18129" s="287"/>
    </row>
    <row r="18130" spans="4:5" ht="14.4" x14ac:dyDescent="0.55000000000000004">
      <c r="D18130" s="286"/>
      <c r="E18130" s="287"/>
    </row>
    <row r="18131" spans="4:5" ht="14.4" x14ac:dyDescent="0.55000000000000004">
      <c r="D18131" s="286"/>
      <c r="E18131" s="287"/>
    </row>
    <row r="18132" spans="4:5" ht="14.4" x14ac:dyDescent="0.55000000000000004">
      <c r="D18132" s="286"/>
      <c r="E18132" s="287"/>
    </row>
    <row r="18133" spans="4:5" ht="14.4" x14ac:dyDescent="0.55000000000000004">
      <c r="D18133" s="286"/>
      <c r="E18133" s="287"/>
    </row>
    <row r="18134" spans="4:5" ht="14.4" x14ac:dyDescent="0.55000000000000004">
      <c r="D18134" s="286"/>
      <c r="E18134" s="287"/>
    </row>
    <row r="18135" spans="4:5" ht="14.4" x14ac:dyDescent="0.55000000000000004">
      <c r="D18135" s="286"/>
      <c r="E18135" s="287"/>
    </row>
    <row r="18136" spans="4:5" ht="14.4" x14ac:dyDescent="0.55000000000000004">
      <c r="D18136" s="286"/>
      <c r="E18136" s="287"/>
    </row>
    <row r="18137" spans="4:5" ht="14.4" x14ac:dyDescent="0.55000000000000004">
      <c r="D18137" s="286"/>
      <c r="E18137" s="287"/>
    </row>
    <row r="18138" spans="4:5" ht="14.4" x14ac:dyDescent="0.55000000000000004">
      <c r="D18138" s="286"/>
      <c r="E18138" s="287"/>
    </row>
    <row r="18139" spans="4:5" ht="14.4" x14ac:dyDescent="0.55000000000000004">
      <c r="D18139" s="286"/>
      <c r="E18139" s="287"/>
    </row>
    <row r="18140" spans="4:5" ht="14.4" x14ac:dyDescent="0.55000000000000004">
      <c r="D18140" s="286"/>
      <c r="E18140" s="287"/>
    </row>
    <row r="18141" spans="4:5" ht="14.4" x14ac:dyDescent="0.55000000000000004">
      <c r="D18141" s="286"/>
      <c r="E18141" s="287"/>
    </row>
    <row r="18142" spans="4:5" ht="14.4" x14ac:dyDescent="0.55000000000000004">
      <c r="D18142" s="286"/>
      <c r="E18142" s="287"/>
    </row>
    <row r="18143" spans="4:5" ht="14.4" x14ac:dyDescent="0.55000000000000004">
      <c r="D18143" s="286"/>
      <c r="E18143" s="287"/>
    </row>
    <row r="18144" spans="4:5" ht="14.4" x14ac:dyDescent="0.55000000000000004">
      <c r="D18144" s="286"/>
      <c r="E18144" s="287"/>
    </row>
    <row r="18145" spans="4:5" ht="14.4" x14ac:dyDescent="0.55000000000000004">
      <c r="D18145" s="286"/>
      <c r="E18145" s="287"/>
    </row>
    <row r="18146" spans="4:5" ht="14.4" x14ac:dyDescent="0.55000000000000004">
      <c r="D18146" s="286"/>
      <c r="E18146" s="287"/>
    </row>
    <row r="18147" spans="4:5" ht="14.4" x14ac:dyDescent="0.55000000000000004">
      <c r="D18147" s="286"/>
      <c r="E18147" s="287"/>
    </row>
    <row r="18148" spans="4:5" ht="14.4" x14ac:dyDescent="0.55000000000000004">
      <c r="D18148" s="286"/>
      <c r="E18148" s="287"/>
    </row>
    <row r="18149" spans="4:5" ht="14.4" x14ac:dyDescent="0.55000000000000004">
      <c r="D18149" s="286"/>
      <c r="E18149" s="287"/>
    </row>
    <row r="18150" spans="4:5" ht="14.4" x14ac:dyDescent="0.55000000000000004">
      <c r="D18150" s="286"/>
      <c r="E18150" s="287"/>
    </row>
    <row r="18151" spans="4:5" ht="14.4" x14ac:dyDescent="0.55000000000000004">
      <c r="D18151" s="286"/>
      <c r="E18151" s="287"/>
    </row>
    <row r="18152" spans="4:5" ht="14.4" x14ac:dyDescent="0.55000000000000004">
      <c r="D18152" s="286"/>
      <c r="E18152" s="287"/>
    </row>
    <row r="18153" spans="4:5" ht="14.4" x14ac:dyDescent="0.55000000000000004">
      <c r="D18153" s="286"/>
      <c r="E18153" s="287"/>
    </row>
    <row r="18154" spans="4:5" ht="14.4" x14ac:dyDescent="0.55000000000000004">
      <c r="D18154" s="286"/>
      <c r="E18154" s="287"/>
    </row>
    <row r="18155" spans="4:5" ht="14.4" x14ac:dyDescent="0.55000000000000004">
      <c r="D18155" s="286"/>
      <c r="E18155" s="287"/>
    </row>
    <row r="18156" spans="4:5" ht="14.4" x14ac:dyDescent="0.55000000000000004">
      <c r="D18156" s="286"/>
      <c r="E18156" s="287"/>
    </row>
    <row r="18157" spans="4:5" ht="14.4" x14ac:dyDescent="0.55000000000000004">
      <c r="D18157" s="286"/>
      <c r="E18157" s="287"/>
    </row>
    <row r="18158" spans="4:5" ht="14.4" x14ac:dyDescent="0.55000000000000004">
      <c r="D18158" s="286"/>
      <c r="E18158" s="287"/>
    </row>
    <row r="18159" spans="4:5" ht="14.4" x14ac:dyDescent="0.55000000000000004">
      <c r="D18159" s="286"/>
      <c r="E18159" s="287"/>
    </row>
    <row r="18160" spans="4:5" ht="14.4" x14ac:dyDescent="0.55000000000000004">
      <c r="D18160" s="286"/>
      <c r="E18160" s="287"/>
    </row>
    <row r="18161" spans="4:5" ht="14.4" x14ac:dyDescent="0.55000000000000004">
      <c r="D18161" s="286"/>
      <c r="E18161" s="287"/>
    </row>
    <row r="18162" spans="4:5" ht="14.4" x14ac:dyDescent="0.55000000000000004">
      <c r="D18162" s="286"/>
      <c r="E18162" s="287"/>
    </row>
    <row r="18163" spans="4:5" ht="14.4" x14ac:dyDescent="0.55000000000000004">
      <c r="D18163" s="286"/>
      <c r="E18163" s="287"/>
    </row>
    <row r="18164" spans="4:5" ht="14.4" x14ac:dyDescent="0.55000000000000004">
      <c r="D18164" s="286"/>
      <c r="E18164" s="287"/>
    </row>
    <row r="18165" spans="4:5" ht="14.4" x14ac:dyDescent="0.55000000000000004">
      <c r="D18165" s="286"/>
      <c r="E18165" s="287"/>
    </row>
    <row r="18166" spans="4:5" ht="14.4" x14ac:dyDescent="0.55000000000000004">
      <c r="D18166" s="286"/>
      <c r="E18166" s="287"/>
    </row>
    <row r="18167" spans="4:5" ht="14.4" x14ac:dyDescent="0.55000000000000004">
      <c r="D18167" s="286"/>
      <c r="E18167" s="287"/>
    </row>
    <row r="18168" spans="4:5" ht="14.4" x14ac:dyDescent="0.55000000000000004">
      <c r="D18168" s="286"/>
      <c r="E18168" s="287"/>
    </row>
    <row r="18169" spans="4:5" ht="14.4" x14ac:dyDescent="0.55000000000000004">
      <c r="D18169" s="286"/>
      <c r="E18169" s="287"/>
    </row>
    <row r="18170" spans="4:5" ht="14.4" x14ac:dyDescent="0.55000000000000004">
      <c r="D18170" s="286"/>
      <c r="E18170" s="287"/>
    </row>
    <row r="18171" spans="4:5" ht="14.4" x14ac:dyDescent="0.55000000000000004">
      <c r="D18171" s="286"/>
      <c r="E18171" s="287"/>
    </row>
    <row r="18172" spans="4:5" ht="14.4" x14ac:dyDescent="0.55000000000000004">
      <c r="D18172" s="286"/>
      <c r="E18172" s="287"/>
    </row>
    <row r="18173" spans="4:5" ht="14.4" x14ac:dyDescent="0.55000000000000004">
      <c r="D18173" s="286"/>
      <c r="E18173" s="287"/>
    </row>
    <row r="18174" spans="4:5" ht="14.4" x14ac:dyDescent="0.55000000000000004">
      <c r="D18174" s="286"/>
      <c r="E18174" s="287"/>
    </row>
    <row r="18175" spans="4:5" ht="14.4" x14ac:dyDescent="0.55000000000000004">
      <c r="D18175" s="286"/>
      <c r="E18175" s="287"/>
    </row>
    <row r="18176" spans="4:5" ht="14.4" x14ac:dyDescent="0.55000000000000004">
      <c r="D18176" s="286"/>
      <c r="E18176" s="287"/>
    </row>
    <row r="18177" spans="4:5" ht="14.4" x14ac:dyDescent="0.55000000000000004">
      <c r="D18177" s="286"/>
      <c r="E18177" s="287"/>
    </row>
    <row r="18178" spans="4:5" ht="14.4" x14ac:dyDescent="0.55000000000000004">
      <c r="D18178" s="286"/>
      <c r="E18178" s="287"/>
    </row>
    <row r="18179" spans="4:5" ht="14.4" x14ac:dyDescent="0.55000000000000004">
      <c r="D18179" s="286"/>
      <c r="E18179" s="287"/>
    </row>
    <row r="18180" spans="4:5" ht="14.4" x14ac:dyDescent="0.55000000000000004">
      <c r="D18180" s="286"/>
      <c r="E18180" s="287"/>
    </row>
    <row r="18181" spans="4:5" ht="14.4" x14ac:dyDescent="0.55000000000000004">
      <c r="D18181" s="286"/>
      <c r="E18181" s="287"/>
    </row>
    <row r="18182" spans="4:5" ht="14.4" x14ac:dyDescent="0.55000000000000004">
      <c r="D18182" s="286"/>
      <c r="E18182" s="287"/>
    </row>
    <row r="18183" spans="4:5" ht="14.4" x14ac:dyDescent="0.55000000000000004">
      <c r="D18183" s="286"/>
      <c r="E18183" s="287"/>
    </row>
    <row r="18184" spans="4:5" ht="14.4" x14ac:dyDescent="0.55000000000000004">
      <c r="D18184" s="286"/>
      <c r="E18184" s="287"/>
    </row>
    <row r="18185" spans="4:5" ht="14.4" x14ac:dyDescent="0.55000000000000004">
      <c r="D18185" s="286"/>
      <c r="E18185" s="287"/>
    </row>
    <row r="18186" spans="4:5" ht="14.4" x14ac:dyDescent="0.55000000000000004">
      <c r="D18186" s="286"/>
      <c r="E18186" s="287"/>
    </row>
    <row r="18187" spans="4:5" ht="14.4" x14ac:dyDescent="0.55000000000000004">
      <c r="D18187" s="286"/>
      <c r="E18187" s="287"/>
    </row>
    <row r="18188" spans="4:5" ht="14.4" x14ac:dyDescent="0.55000000000000004">
      <c r="D18188" s="286"/>
      <c r="E18188" s="287"/>
    </row>
    <row r="18189" spans="4:5" ht="14.4" x14ac:dyDescent="0.55000000000000004">
      <c r="D18189" s="286"/>
      <c r="E18189" s="287"/>
    </row>
    <row r="18190" spans="4:5" ht="14.4" x14ac:dyDescent="0.55000000000000004">
      <c r="D18190" s="286"/>
      <c r="E18190" s="287"/>
    </row>
    <row r="18191" spans="4:5" ht="14.4" x14ac:dyDescent="0.55000000000000004">
      <c r="D18191" s="286"/>
      <c r="E18191" s="287"/>
    </row>
    <row r="18192" spans="4:5" ht="14.4" x14ac:dyDescent="0.55000000000000004">
      <c r="D18192" s="286"/>
      <c r="E18192" s="287"/>
    </row>
    <row r="18193" spans="4:5" ht="14.4" x14ac:dyDescent="0.55000000000000004">
      <c r="D18193" s="286"/>
      <c r="E18193" s="287"/>
    </row>
    <row r="18194" spans="4:5" ht="14.4" x14ac:dyDescent="0.55000000000000004">
      <c r="D18194" s="286"/>
      <c r="E18194" s="287"/>
    </row>
    <row r="18195" spans="4:5" ht="14.4" x14ac:dyDescent="0.55000000000000004">
      <c r="D18195" s="286"/>
      <c r="E18195" s="287"/>
    </row>
    <row r="18196" spans="4:5" ht="14.4" x14ac:dyDescent="0.55000000000000004">
      <c r="D18196" s="286"/>
      <c r="E18196" s="287"/>
    </row>
    <row r="18197" spans="4:5" ht="14.4" x14ac:dyDescent="0.55000000000000004">
      <c r="D18197" s="286"/>
      <c r="E18197" s="287"/>
    </row>
    <row r="18198" spans="4:5" ht="14.4" x14ac:dyDescent="0.55000000000000004">
      <c r="D18198" s="286"/>
      <c r="E18198" s="287"/>
    </row>
    <row r="18199" spans="4:5" ht="14.4" x14ac:dyDescent="0.55000000000000004">
      <c r="D18199" s="286"/>
      <c r="E18199" s="287"/>
    </row>
    <row r="18200" spans="4:5" ht="14.4" x14ac:dyDescent="0.55000000000000004">
      <c r="D18200" s="286"/>
      <c r="E18200" s="287"/>
    </row>
    <row r="18201" spans="4:5" ht="14.4" x14ac:dyDescent="0.55000000000000004">
      <c r="D18201" s="286"/>
      <c r="E18201" s="287"/>
    </row>
    <row r="18202" spans="4:5" ht="14.4" x14ac:dyDescent="0.55000000000000004">
      <c r="D18202" s="286"/>
      <c r="E18202" s="287"/>
    </row>
    <row r="18203" spans="4:5" ht="14.4" x14ac:dyDescent="0.55000000000000004">
      <c r="D18203" s="286"/>
      <c r="E18203" s="287"/>
    </row>
    <row r="18204" spans="4:5" ht="14.4" x14ac:dyDescent="0.55000000000000004">
      <c r="D18204" s="286"/>
      <c r="E18204" s="287"/>
    </row>
    <row r="18205" spans="4:5" ht="14.4" x14ac:dyDescent="0.55000000000000004">
      <c r="D18205" s="286"/>
      <c r="E18205" s="287"/>
    </row>
    <row r="18206" spans="4:5" ht="14.4" x14ac:dyDescent="0.55000000000000004">
      <c r="D18206" s="286"/>
      <c r="E18206" s="287"/>
    </row>
    <row r="18207" spans="4:5" ht="14.4" x14ac:dyDescent="0.55000000000000004">
      <c r="D18207" s="286"/>
      <c r="E18207" s="287"/>
    </row>
    <row r="18208" spans="4:5" ht="14.4" x14ac:dyDescent="0.55000000000000004">
      <c r="D18208" s="286"/>
      <c r="E18208" s="287"/>
    </row>
    <row r="18209" spans="4:5" ht="14.4" x14ac:dyDescent="0.55000000000000004">
      <c r="D18209" s="286"/>
      <c r="E18209" s="287"/>
    </row>
    <row r="18210" spans="4:5" ht="14.4" x14ac:dyDescent="0.55000000000000004">
      <c r="D18210" s="286"/>
      <c r="E18210" s="287"/>
    </row>
    <row r="18211" spans="4:5" ht="14.4" x14ac:dyDescent="0.55000000000000004">
      <c r="D18211" s="286"/>
      <c r="E18211" s="287"/>
    </row>
  </sheetData>
  <autoFilter ref="D5:E5" xr:uid="{00000000-0001-0000-0600-000000000000}"/>
  <mergeCells count="6">
    <mergeCell ref="A4:B4"/>
    <mergeCell ref="D4:E4"/>
    <mergeCell ref="D1:E1"/>
    <mergeCell ref="A1:B1"/>
    <mergeCell ref="A2:B3"/>
    <mergeCell ref="D2:E3"/>
  </mergeCells>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E65"/>
  <sheetViews>
    <sheetView workbookViewId="0">
      <selection activeCell="L16" sqref="L16"/>
    </sheetView>
  </sheetViews>
  <sheetFormatPr defaultRowHeight="10.199999999999999" x14ac:dyDescent="0.35"/>
  <cols>
    <col min="1" max="1" width="50" customWidth="1"/>
    <col min="2" max="2" width="106.86328125" customWidth="1"/>
    <col min="3" max="3" width="17.86328125" bestFit="1" customWidth="1"/>
    <col min="4" max="4" width="15" customWidth="1"/>
  </cols>
  <sheetData>
    <row r="1" spans="1:2" ht="15" x14ac:dyDescent="0.5">
      <c r="A1" s="102" t="s">
        <v>12081</v>
      </c>
      <c r="B1" s="62" t="str">
        <f>Expenditures_Object!C375</f>
        <v>PSU ALL - Sum of all Covid Expenditures (All Districts)</v>
      </c>
    </row>
    <row r="2" spans="1:2" ht="15" x14ac:dyDescent="0.35">
      <c r="B2" s="62" t="str">
        <f>Expenditures_Object!C376</f>
        <v>PRC ALL - Sum of all Covid Expenditures (All Programs)</v>
      </c>
    </row>
    <row r="3" spans="1:2" ht="30" x14ac:dyDescent="0.35">
      <c r="A3" s="60" t="s">
        <v>214</v>
      </c>
      <c r="B3" s="62" t="str">
        <f>B1 &amp; " for " &amp; B2</f>
        <v>PSU ALL - Sum of all Covid Expenditures (All Districts) for PRC ALL - Sum of all Covid Expenditures (All Programs)</v>
      </c>
    </row>
    <row r="4" spans="1:2" x14ac:dyDescent="0.35">
      <c r="A4" s="56" t="s">
        <v>18</v>
      </c>
      <c r="B4" s="57">
        <f>Expenditures_Object!$M$444</f>
        <v>0.42430954243798874</v>
      </c>
    </row>
    <row r="5" spans="1:2" x14ac:dyDescent="0.35">
      <c r="A5" s="56" t="s">
        <v>19</v>
      </c>
      <c r="B5" s="57">
        <f>Expenditures_Object!$M$460</f>
        <v>9.2325836310534592E-2</v>
      </c>
    </row>
    <row r="6" spans="1:2" x14ac:dyDescent="0.35">
      <c r="A6" s="56" t="s">
        <v>20</v>
      </c>
      <c r="B6" s="57">
        <f>Expenditures_Object!$M$490</f>
        <v>0.10598600223956035</v>
      </c>
    </row>
    <row r="7" spans="1:2" x14ac:dyDescent="0.35">
      <c r="A7" s="56" t="s">
        <v>21</v>
      </c>
      <c r="B7" s="57">
        <f>Expenditures_Object!$M$510</f>
        <v>0.21161397475701499</v>
      </c>
    </row>
    <row r="8" spans="1:2" x14ac:dyDescent="0.35">
      <c r="A8" s="56" t="s">
        <v>22</v>
      </c>
      <c r="B8" s="57">
        <f>Expenditures_Object!$M$524</f>
        <v>0.11268466028537548</v>
      </c>
    </row>
    <row r="9" spans="1:2" x14ac:dyDescent="0.35">
      <c r="A9" s="56" t="s">
        <v>23</v>
      </c>
      <c r="B9" s="57">
        <f>Expenditures_Object!$M$538</f>
        <v>5.3079983969525797E-2</v>
      </c>
    </row>
    <row r="10" spans="1:2" ht="10.5" x14ac:dyDescent="0.4">
      <c r="B10" s="61">
        <f>SUM(B4:B9)</f>
        <v>1</v>
      </c>
    </row>
    <row r="12" spans="1:2" x14ac:dyDescent="0.35">
      <c r="A12" s="59"/>
      <c r="B12" s="58"/>
    </row>
    <row r="13" spans="1:2" x14ac:dyDescent="0.35">
      <c r="A13" s="59"/>
      <c r="B13" s="58"/>
    </row>
    <row r="14" spans="1:2" x14ac:dyDescent="0.35">
      <c r="A14" s="59"/>
      <c r="B14" s="58"/>
    </row>
    <row r="15" spans="1:2" ht="15" x14ac:dyDescent="0.5">
      <c r="A15" s="102" t="s">
        <v>12080</v>
      </c>
      <c r="B15" s="173" t="str">
        <f>Expenditures_PSU!A374</f>
        <v>PSU ALL - Total Covid Expenditures (All Districts)</v>
      </c>
    </row>
    <row r="16" spans="1:2" ht="15" x14ac:dyDescent="0.35">
      <c r="A16" s="59"/>
      <c r="B16" s="173" t="s">
        <v>3681</v>
      </c>
    </row>
    <row r="17" spans="1:5" ht="15" x14ac:dyDescent="0.35">
      <c r="B17" s="173" t="str">
        <f>B15 &amp; " Selected Expenditures (in %)"</f>
        <v>PSU ALL - Total Covid Expenditures (All Districts) Selected Expenditures (in %)</v>
      </c>
    </row>
    <row r="18" spans="1:5" x14ac:dyDescent="0.35">
      <c r="A18" s="103" t="s">
        <v>3679</v>
      </c>
      <c r="B18" s="57">
        <f t="shared" ref="B18:B24" si="0">C18/C$25</f>
        <v>5.0054348715161526E-2</v>
      </c>
      <c r="C18" s="104">
        <f>SUM(YTD_CRF)</f>
        <v>311769084.41999996</v>
      </c>
      <c r="D18" s="104"/>
      <c r="E18" s="105"/>
    </row>
    <row r="19" spans="1:5" x14ac:dyDescent="0.35">
      <c r="A19" s="103" t="s">
        <v>49541</v>
      </c>
      <c r="B19" s="57">
        <f>C19/C$25</f>
        <v>5.2395044816688024E-2</v>
      </c>
      <c r="C19" s="104">
        <f>SUM(YTD_SFRF)</f>
        <v>326348370.72000003</v>
      </c>
      <c r="D19" s="104"/>
      <c r="E19" s="105"/>
    </row>
    <row r="20" spans="1:5" x14ac:dyDescent="0.35">
      <c r="A20" s="103" t="s">
        <v>3987</v>
      </c>
      <c r="B20" s="57">
        <f t="shared" si="0"/>
        <v>7.9254681521403591E-3</v>
      </c>
      <c r="C20" s="104">
        <f>SUM(YTD_StateCovid19)</f>
        <v>49364660.869999997</v>
      </c>
      <c r="D20" s="104"/>
      <c r="E20" s="105"/>
    </row>
    <row r="21" spans="1:5" x14ac:dyDescent="0.35">
      <c r="A21" s="103" t="s">
        <v>5888</v>
      </c>
      <c r="B21" s="57">
        <f t="shared" si="0"/>
        <v>6.2028245295641812E-2</v>
      </c>
      <c r="C21" s="133">
        <f>SUM(YTD_ESSERI)</f>
        <v>386349832.53999996</v>
      </c>
    </row>
    <row r="22" spans="1:5" x14ac:dyDescent="0.35">
      <c r="A22" s="103" t="s">
        <v>3680</v>
      </c>
      <c r="B22" s="57">
        <f t="shared" si="0"/>
        <v>9.270982120161286E-3</v>
      </c>
      <c r="C22" s="104">
        <f>SUM(YTD_GEER)</f>
        <v>57745344.440000005</v>
      </c>
    </row>
    <row r="23" spans="1:5" x14ac:dyDescent="0.35">
      <c r="A23" s="103" t="s">
        <v>5878</v>
      </c>
      <c r="B23" s="57">
        <f t="shared" si="0"/>
        <v>0.24827569800071306</v>
      </c>
      <c r="C23" s="104">
        <f>SUM(YTD_ESSERII)</f>
        <v>1546412829.9800003</v>
      </c>
    </row>
    <row r="24" spans="1:5" x14ac:dyDescent="0.35">
      <c r="A24" s="103" t="s">
        <v>43562</v>
      </c>
      <c r="B24" s="57">
        <f t="shared" si="0"/>
        <v>0.57005021289949398</v>
      </c>
      <c r="C24" s="104">
        <f>SUM(YTD_ESSERIII)</f>
        <v>3550621224.9500003</v>
      </c>
    </row>
    <row r="25" spans="1:5" ht="10.5" x14ac:dyDescent="0.4">
      <c r="B25" s="174">
        <f>SUM(B18:B24)</f>
        <v>1</v>
      </c>
      <c r="C25" s="105">
        <f>SUM(C18:C24)</f>
        <v>6228611347.9200001</v>
      </c>
      <c r="D25" s="105"/>
    </row>
    <row r="29" spans="1:5" ht="15" x14ac:dyDescent="0.5">
      <c r="A29" s="102" t="s">
        <v>12080</v>
      </c>
      <c r="B29" s="173" t="str">
        <f>Expenditures_PSU!A374</f>
        <v>PSU ALL - Total Covid Expenditures (All Districts)</v>
      </c>
    </row>
    <row r="30" spans="1:5" ht="15" x14ac:dyDescent="0.35">
      <c r="A30" s="59"/>
      <c r="B30" s="173" t="s">
        <v>3681</v>
      </c>
    </row>
    <row r="31" spans="1:5" ht="15" x14ac:dyDescent="0.35">
      <c r="B31" s="173" t="str">
        <f>B29 &amp; " (Expenditures in $1,000)"</f>
        <v>PSU ALL - Total Covid Expenditures (All Districts) (Expenditures in $1,000)</v>
      </c>
      <c r="C31" s="106">
        <f>1000</f>
        <v>1000</v>
      </c>
    </row>
    <row r="32" spans="1:5" x14ac:dyDescent="0.35">
      <c r="A32" s="103" t="s">
        <v>3679</v>
      </c>
      <c r="B32" s="107">
        <f>SUM(YTD_CRF)/$C$31</f>
        <v>311769.08441999997</v>
      </c>
      <c r="D32" s="104"/>
    </row>
    <row r="33" spans="1:4" x14ac:dyDescent="0.35">
      <c r="A33" s="103" t="s">
        <v>49541</v>
      </c>
      <c r="B33" s="107">
        <f>SUM(YTD_SFRF)/$C$31</f>
        <v>326348.37072000001</v>
      </c>
      <c r="D33" s="104"/>
    </row>
    <row r="34" spans="1:4" x14ac:dyDescent="0.35">
      <c r="A34" s="103" t="s">
        <v>3987</v>
      </c>
      <c r="B34" s="107">
        <f>SUM(YTD_StateCovid19)/$C$31</f>
        <v>49364.66087</v>
      </c>
      <c r="D34" s="104"/>
    </row>
    <row r="35" spans="1:4" x14ac:dyDescent="0.35">
      <c r="A35" s="103" t="s">
        <v>5888</v>
      </c>
      <c r="B35" s="134">
        <f>SUM(YTD_ESSERI)/$C$31</f>
        <v>386349.83253999997</v>
      </c>
    </row>
    <row r="36" spans="1:4" x14ac:dyDescent="0.35">
      <c r="A36" s="103" t="s">
        <v>3680</v>
      </c>
      <c r="B36" s="107">
        <f>SUM(YTD_GEER)/$C$31</f>
        <v>57745.344440000008</v>
      </c>
    </row>
    <row r="37" spans="1:4" x14ac:dyDescent="0.35">
      <c r="A37" s="103" t="s">
        <v>5878</v>
      </c>
      <c r="B37" s="107">
        <f>SUM(YTD_ESSERII)/$C$31</f>
        <v>1546412.8299800002</v>
      </c>
    </row>
    <row r="38" spans="1:4" x14ac:dyDescent="0.35">
      <c r="A38" s="103" t="s">
        <v>43562</v>
      </c>
      <c r="B38" s="107">
        <f>SUM(YTD_ESSERIII)/$C$31</f>
        <v>3550621.2249500002</v>
      </c>
    </row>
    <row r="39" spans="1:4" x14ac:dyDescent="0.35">
      <c r="B39" s="175">
        <f>SUM(B32:B38)</f>
        <v>6228611.3479200006</v>
      </c>
      <c r="D39" s="105"/>
    </row>
    <row r="43" spans="1:4" ht="15" x14ac:dyDescent="0.5">
      <c r="A43" s="102" t="s">
        <v>12308</v>
      </c>
      <c r="B43" s="171" t="str">
        <f>Expenditures_PRC!A66</f>
        <v>PRC ALL - All Covid PRCs (State and Federal)</v>
      </c>
    </row>
    <row r="44" spans="1:4" ht="15" x14ac:dyDescent="0.35">
      <c r="A44" s="59"/>
      <c r="B44" s="171" t="s">
        <v>12076</v>
      </c>
    </row>
    <row r="45" spans="1:4" ht="15" x14ac:dyDescent="0.35">
      <c r="B45" s="171" t="str">
        <f>B43 &amp; " Expenditures by PSU Type (in %)"</f>
        <v>PRC ALL - All Covid PRCs (State and Federal) Expenditures by PSU Type (in %)</v>
      </c>
    </row>
    <row r="46" spans="1:4" x14ac:dyDescent="0.35">
      <c r="A46" s="103" t="s">
        <v>12077</v>
      </c>
      <c r="B46" s="57">
        <f>C46/C$52</f>
        <v>0.95443577553065906</v>
      </c>
      <c r="C46" s="104">
        <f>Expenditures_PRC!L441</f>
        <v>5932691562.0700006</v>
      </c>
    </row>
    <row r="47" spans="1:4" x14ac:dyDescent="0.35">
      <c r="A47" s="103" t="s">
        <v>12078</v>
      </c>
      <c r="B47" s="57">
        <f>C47/C$52</f>
        <v>4.4743710448679946E-2</v>
      </c>
      <c r="C47" s="104">
        <f>Expenditures_PRC!L442</f>
        <v>278123096.63999999</v>
      </c>
    </row>
    <row r="48" spans="1:4" x14ac:dyDescent="0.35">
      <c r="A48" s="103" t="s">
        <v>12079</v>
      </c>
      <c r="B48" s="57">
        <f>C48/C$52</f>
        <v>8.2051402066092018E-4</v>
      </c>
      <c r="C48" s="133">
        <f>Expenditures_PRC!F443</f>
        <v>5100245.3299999991</v>
      </c>
    </row>
    <row r="49" spans="1:4" x14ac:dyDescent="0.35">
      <c r="A49" s="103"/>
      <c r="B49" s="57"/>
      <c r="C49" s="104"/>
    </row>
    <row r="50" spans="1:4" x14ac:dyDescent="0.35">
      <c r="A50" s="103"/>
      <c r="B50" s="57"/>
      <c r="C50" s="104"/>
    </row>
    <row r="51" spans="1:4" x14ac:dyDescent="0.35">
      <c r="A51" s="103"/>
      <c r="B51" s="57"/>
      <c r="C51" s="104"/>
    </row>
    <row r="52" spans="1:4" ht="10.5" x14ac:dyDescent="0.4">
      <c r="B52" s="172">
        <f>SUM(B46:B51)</f>
        <v>1</v>
      </c>
      <c r="C52" s="105">
        <f>SUM(C46:C51)</f>
        <v>6215914904.0400009</v>
      </c>
      <c r="D52" s="105">
        <f>+C52-Expenditures_PRC!$L$444</f>
        <v>-12696443.880000114</v>
      </c>
    </row>
    <row r="56" spans="1:4" ht="15" x14ac:dyDescent="0.5">
      <c r="A56" s="102" t="s">
        <v>12308</v>
      </c>
      <c r="B56" s="171" t="str">
        <f>Expenditures_PRC!A66</f>
        <v>PRC ALL - All Covid PRCs (State and Federal)</v>
      </c>
    </row>
    <row r="57" spans="1:4" ht="15" x14ac:dyDescent="0.35">
      <c r="A57" s="59"/>
      <c r="B57" s="171" t="s">
        <v>12076</v>
      </c>
    </row>
    <row r="58" spans="1:4" ht="30" x14ac:dyDescent="0.35">
      <c r="B58" s="171" t="str">
        <f>B56 &amp; " (Expenditures by PSU Type; in $1,000)"</f>
        <v>PRC ALL - All Covid PRCs (State and Federal) (Expenditures by PSU Type; in $1,000)</v>
      </c>
      <c r="C58" s="106">
        <f>1000</f>
        <v>1000</v>
      </c>
    </row>
    <row r="59" spans="1:4" x14ac:dyDescent="0.35">
      <c r="A59" s="103" t="s">
        <v>12077</v>
      </c>
      <c r="B59" s="107">
        <f>Expenditures_PRC!L441/$C$58</f>
        <v>5932691.5620700009</v>
      </c>
    </row>
    <row r="60" spans="1:4" x14ac:dyDescent="0.35">
      <c r="A60" s="103" t="s">
        <v>12078</v>
      </c>
      <c r="B60" s="107">
        <f>Expenditures_PRC!L442/$C$58</f>
        <v>278123.09664</v>
      </c>
    </row>
    <row r="61" spans="1:4" x14ac:dyDescent="0.35">
      <c r="A61" s="103" t="s">
        <v>12079</v>
      </c>
      <c r="B61" s="107">
        <f>Expenditures_PRC!L443/$C$58</f>
        <v>17796.68921</v>
      </c>
    </row>
    <row r="62" spans="1:4" x14ac:dyDescent="0.35">
      <c r="A62" s="103"/>
      <c r="B62" s="107"/>
    </row>
    <row r="63" spans="1:4" x14ac:dyDescent="0.35">
      <c r="A63" s="103"/>
      <c r="B63" s="107"/>
    </row>
    <row r="64" spans="1:4" x14ac:dyDescent="0.35">
      <c r="A64" s="103"/>
      <c r="B64" s="107"/>
    </row>
    <row r="65" spans="2:3" x14ac:dyDescent="0.35">
      <c r="B65" s="176">
        <f>SUM(B59:B64)</f>
        <v>6228611.3479200015</v>
      </c>
      <c r="C65" s="70">
        <f>+B65-(Expenditures_PRC!$L$444/C58)</f>
        <v>0</v>
      </c>
    </row>
  </sheetData>
  <pageMargins left="0.31" right="0.31"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67c7dba0-6f7d-461e-bc4c-8d11b253a8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I D A A B Q S w M E F A A C A A g A b n 6 e U o 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G 5 + n l 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f p 5 S K I p H u A 4 A A A A R A A A A E w A c A E Z v c m 1 1 b G F z L 1 N l Y 3 R p b 2 4 x L m 0 g o h g A K K A U A A A A A A A A A A A A A A A A A A A A A A A A A A A A K 0 5 N L s n M z 1 M I h t C G 1 g B Q S w E C L Q A U A A I A C A B u f p 5 S j Q a H k K I A A A D 1 A A A A E g A A A A A A A A A A A A A A A A A A A A A A Q 2 9 u Z m l n L 1 B h Y 2 t h Z 2 U u e G 1 s U E s B A i 0 A F A A C A A g A b n 6 e U g / K 6 a u k A A A A 6 Q A A A B M A A A A A A A A A A A A A A A A A 7 g A A A F t D b 2 5 0 Z W 5 0 X 1 R 5 c G V z X S 5 4 b W x Q S w E C L Q A U A A I A C A B u f p 5 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a 9 2 4 2 x g 7 0 K l D e I w 1 k z y G w A A A A A C A A A A A A A D Z g A A w A A A A B A A A A C f F 6 G m 9 7 S l Z 6 3 z M E K b K V N h A A A A A A S A A A C g A A A A E A A A A D U C 7 L c f 4 5 M 6 4 7 A J 5 d g 4 w k Z Q A A A A N E i f s y G Q K 5 4 G S E d b 5 L F J 9 s c D O 7 d u / V 1 L f L + 7 2 n P j 4 i S q X c l c X 4 C N b w l D q Q q N 7 7 g r 1 P c w x H x 1 p T y T h o 8 Q / 7 5 c T p C C O H a t t S X R w + i M f L m n a O g U A A A A W x D e t / 0 q X 6 p X d d j E w I x C z n 4 p j h 0 = < / 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ED6E746821DC8499B48362EBA16FF76" ma:contentTypeVersion="16" ma:contentTypeDescription="Create a new document." ma:contentTypeScope="" ma:versionID="779e79f9db3e327da3abbfd578b02401">
  <xsd:schema xmlns:xsd="http://www.w3.org/2001/XMLSchema" xmlns:xs="http://www.w3.org/2001/XMLSchema" xmlns:p="http://schemas.microsoft.com/office/2006/metadata/properties" xmlns:ns1="http://schemas.microsoft.com/sharepoint/v3" xmlns:ns3="bdf4f425-dec3-4477-acc1-fc7a4b2f55a1" xmlns:ns4="67c7dba0-6f7d-461e-bc4c-8d11b253a80e" targetNamespace="http://schemas.microsoft.com/office/2006/metadata/properties" ma:root="true" ma:fieldsID="26ad009e348cb2db77b27001f013574f" ns1:_="" ns3:_="" ns4:_="">
    <xsd:import namespace="http://schemas.microsoft.com/sharepoint/v3"/>
    <xsd:import namespace="bdf4f425-dec3-4477-acc1-fc7a4b2f55a1"/>
    <xsd:import namespace="67c7dba0-6f7d-461e-bc4c-8d11b253a80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1:_ip_UnifiedCompliancePolicyProperties" minOccurs="0"/>
                <xsd:element ref="ns1:_ip_UnifiedCompliancePolicyUIAction"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f4f425-dec3-4477-acc1-fc7a4b2f55a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c7dba0-6f7d-461e-bc4c-8d11b253a80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activity" ma:index="2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116327-2796-49EC-A4B3-EF49AB605F5F}">
  <ds:schemaRefs>
    <ds:schemaRef ds:uri="67c7dba0-6f7d-461e-bc4c-8d11b253a80e"/>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bdf4f425-dec3-4477-acc1-fc7a4b2f55a1"/>
    <ds:schemaRef ds:uri="http://www.w3.org/XML/1998/namespace"/>
    <ds:schemaRef ds:uri="http://schemas.microsoft.com/sharepoint/v3"/>
    <ds:schemaRef ds:uri="http://purl.org/dc/terms/"/>
  </ds:schemaRefs>
</ds:datastoreItem>
</file>

<file path=customXml/itemProps2.xml><?xml version="1.0" encoding="utf-8"?>
<ds:datastoreItem xmlns:ds="http://schemas.openxmlformats.org/officeDocument/2006/customXml" ds:itemID="{94537F4C-5545-4680-B3C1-A16134382043}">
  <ds:schemaRefs>
    <ds:schemaRef ds:uri="http://schemas.microsoft.com/sharepoint/v3/contenttype/forms"/>
  </ds:schemaRefs>
</ds:datastoreItem>
</file>

<file path=customXml/itemProps3.xml><?xml version="1.0" encoding="utf-8"?>
<ds:datastoreItem xmlns:ds="http://schemas.openxmlformats.org/officeDocument/2006/customXml" ds:itemID="{ED2B1628-4886-4FB4-9E09-38EC9BCF47E4}">
  <ds:schemaRefs>
    <ds:schemaRef ds:uri="http://schemas.microsoft.com/DataMashup"/>
  </ds:schemaRefs>
</ds:datastoreItem>
</file>

<file path=customXml/itemProps4.xml><?xml version="1.0" encoding="utf-8"?>
<ds:datastoreItem xmlns:ds="http://schemas.openxmlformats.org/officeDocument/2006/customXml" ds:itemID="{79B0E2BF-AAF3-4F7D-85D8-D796C73E8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df4f425-dec3-4477-acc1-fc7a4b2f55a1"/>
    <ds:schemaRef ds:uri="67c7dba0-6f7d-461e-bc4c-8d11b253a8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43</vt:i4>
      </vt:variant>
    </vt:vector>
  </HeadingPairs>
  <TitlesOfParts>
    <vt:vector size="48" baseType="lpstr">
      <vt:lpstr>NOTES</vt:lpstr>
      <vt:lpstr>Expenditures_PRC</vt:lpstr>
      <vt:lpstr>Expenditures_PSU</vt:lpstr>
      <vt:lpstr>Expenditures_Object</vt:lpstr>
      <vt:lpstr>Chart Data</vt:lpstr>
      <vt:lpstr>Covid_Allotment_PRC</vt:lpstr>
      <vt:lpstr>Covid_Allotment_PSU</vt:lpstr>
      <vt:lpstr>Date</vt:lpstr>
      <vt:lpstr>Encumbrances_by_Object</vt:lpstr>
      <vt:lpstr>Encumbrances_by_PRC</vt:lpstr>
      <vt:lpstr>Encumbrances_by_PSU</vt:lpstr>
      <vt:lpstr>FY</vt:lpstr>
      <vt:lpstr>FY20_AllotVsExpend</vt:lpstr>
      <vt:lpstr>FY20_ExpendByObj</vt:lpstr>
      <vt:lpstr>FY20_PSU_Expenditures</vt:lpstr>
      <vt:lpstr>FY21_AllotVsExpend</vt:lpstr>
      <vt:lpstr>FY21_ExpendByObj</vt:lpstr>
      <vt:lpstr>FY21_PSU_Expenditures</vt:lpstr>
      <vt:lpstr>FY22_AllotVsExpend</vt:lpstr>
      <vt:lpstr>FY22_ExpendByObj</vt:lpstr>
      <vt:lpstr>FY22_PSU_Expenditures</vt:lpstr>
      <vt:lpstr>FY23_AllotVsExpend</vt:lpstr>
      <vt:lpstr>FY23_ExpendByObj</vt:lpstr>
      <vt:lpstr>FY23_PSU_Expenditures</vt:lpstr>
      <vt:lpstr>FY24_AllotVsExpend</vt:lpstr>
      <vt:lpstr>FY24_ExpendByObj</vt:lpstr>
      <vt:lpstr>FY24_PSU_Expenditures</vt:lpstr>
      <vt:lpstr>FY25_AllotVsExpend</vt:lpstr>
      <vt:lpstr>FY25_ExpendByObj</vt:lpstr>
      <vt:lpstr>FY25_PSU_Expenditures</vt:lpstr>
      <vt:lpstr>PRC_Selector</vt:lpstr>
      <vt:lpstr>'Chart Data'!Print_Area</vt:lpstr>
      <vt:lpstr>Expenditures_Object!Print_Area</vt:lpstr>
      <vt:lpstr>Expenditures_PRC!Print_Area</vt:lpstr>
      <vt:lpstr>Expenditures_PSU!Print_Area</vt:lpstr>
      <vt:lpstr>NOTES!Print_Area</vt:lpstr>
      <vt:lpstr>Expenditures_Object!Print_Titles</vt:lpstr>
      <vt:lpstr>Expenditures_PRC!Print_Titles</vt:lpstr>
      <vt:lpstr>Expenditures_PSU!Print_Titles</vt:lpstr>
      <vt:lpstr>PSU_Selector</vt:lpstr>
      <vt:lpstr>PSUType</vt:lpstr>
      <vt:lpstr>YTD_CRF</vt:lpstr>
      <vt:lpstr>YTD_ESSERI</vt:lpstr>
      <vt:lpstr>YTD_ESSERII</vt:lpstr>
      <vt:lpstr>YTD_ESSERIII</vt:lpstr>
      <vt:lpstr>YTD_GEER</vt:lpstr>
      <vt:lpstr>YTD_SFRF</vt:lpstr>
      <vt:lpstr>YTD_StateCovid19</vt:lpstr>
    </vt:vector>
  </TitlesOfParts>
  <Manager>Alexis Schauss</Manager>
  <Company>NCDPI</Company>
  <LinksUpToDate>false</LinksUpToDate>
  <SharedDoc>false</SharedDoc>
  <HyperlinkBase>Q:\SBS\INFOANALYSIS\Expenditures\FY2010_13PP_Expenditures\FY2010_SPSF_byLEA_byPRC.xls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Public School Fund (SPSF) Expenditures</dc:title>
  <dc:subject>by PRC by LEA (FY2010 13PP)</dc:subject>
  <dc:creator>Frank Cernik</dc:creator>
  <cp:keywords>Expenditures, PRC</cp:keywords>
  <cp:lastModifiedBy>Michael Ray</cp:lastModifiedBy>
  <cp:lastPrinted>2022-08-11T16:49:49Z</cp:lastPrinted>
  <dcterms:created xsi:type="dcterms:W3CDTF">2003-08-14T16:30:06Z</dcterms:created>
  <dcterms:modified xsi:type="dcterms:W3CDTF">2025-07-09T18:04:52Z</dcterms:modified>
  <cp:category>Expenditures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0x0101001ED6E746821DC8499B48362EBA16FF76</vt:lpwstr>
  </property>
</Properties>
</file>